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 Files\University\ترم ۸\پروژه\"/>
    </mc:Choice>
  </mc:AlternateContent>
  <xr:revisionPtr revIDLastSave="0" documentId="13_ncr:1_{5F284DAB-8E74-4EF1-AD5C-9E9FF9612255}" xr6:coauthVersionLast="47" xr6:coauthVersionMax="47" xr10:uidLastSave="{00000000-0000-0000-0000-000000000000}"/>
  <bookViews>
    <workbookView xWindow="-96" yWindow="-96" windowWidth="23232" windowHeight="12432" tabRatio="719" activeTab="4" xr2:uid="{00000000-000D-0000-FFFF-FFFF00000000}"/>
  </bookViews>
  <sheets>
    <sheet name="F+ , F-" sheetId="12" r:id="rId1"/>
    <sheet name="S (CALC)" sheetId="1" r:id="rId2"/>
    <sheet name="S &amp; R" sheetId="14" r:id="rId3"/>
    <sheet name="Q" sheetId="20" r:id="rId4"/>
    <sheet name="Rank" sheetId="21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43" i="20" l="1"/>
  <c r="A2042" i="20"/>
  <c r="A2041" i="20"/>
  <c r="A2040" i="20"/>
  <c r="A2039" i="20"/>
  <c r="A2038" i="20"/>
  <c r="A2037" i="20"/>
  <c r="A2036" i="20"/>
  <c r="A2035" i="20"/>
  <c r="A2034" i="20"/>
  <c r="A2033" i="20"/>
  <c r="A2032" i="20"/>
  <c r="A2031" i="20"/>
  <c r="A2030" i="20"/>
  <c r="A2029" i="20"/>
  <c r="A2028" i="20"/>
  <c r="A2027" i="20"/>
  <c r="A2026" i="20"/>
  <c r="A2025" i="20"/>
  <c r="A2024" i="20"/>
  <c r="A2023" i="20"/>
  <c r="A2022" i="20"/>
  <c r="A2021" i="20"/>
  <c r="A2020" i="20"/>
  <c r="A2019" i="20"/>
  <c r="A2018" i="20"/>
  <c r="A2017" i="20"/>
  <c r="A2016" i="20"/>
  <c r="A2015" i="20"/>
  <c r="A2014" i="20"/>
  <c r="A2013" i="20"/>
  <c r="A2012" i="20"/>
  <c r="A2011" i="20"/>
  <c r="A2010" i="20"/>
  <c r="A2009" i="20"/>
  <c r="A2008" i="20"/>
  <c r="A2007" i="20"/>
  <c r="A2006" i="20"/>
  <c r="A2005" i="20"/>
  <c r="A2004" i="20"/>
  <c r="A2003" i="20"/>
  <c r="A2002" i="20"/>
  <c r="A2001" i="20"/>
  <c r="A2000" i="20"/>
  <c r="A1999" i="20"/>
  <c r="A1998" i="20"/>
  <c r="A1997" i="20"/>
  <c r="A1996" i="20"/>
  <c r="A1995" i="20"/>
  <c r="A1994" i="20"/>
  <c r="A1993" i="20"/>
  <c r="A1992" i="20"/>
  <c r="A1991" i="20"/>
  <c r="A1990" i="20"/>
  <c r="A1989" i="20"/>
  <c r="A1988" i="20"/>
  <c r="A1987" i="20"/>
  <c r="A1986" i="20"/>
  <c r="A1985" i="20"/>
  <c r="A1984" i="20"/>
  <c r="A1983" i="20"/>
  <c r="A1982" i="20"/>
  <c r="A1981" i="20"/>
  <c r="A1980" i="20"/>
  <c r="A1979" i="20"/>
  <c r="A1978" i="20"/>
  <c r="A1977" i="20"/>
  <c r="A1976" i="20"/>
  <c r="A1975" i="20"/>
  <c r="A1974" i="20"/>
  <c r="A1973" i="20"/>
  <c r="A1972" i="20"/>
  <c r="A1971" i="20"/>
  <c r="A1970" i="20"/>
  <c r="A1969" i="20"/>
  <c r="A1968" i="20"/>
  <c r="A1967" i="20"/>
  <c r="A1966" i="20"/>
  <c r="A1965" i="20"/>
  <c r="A1964" i="20"/>
  <c r="A1963" i="20"/>
  <c r="A1962" i="20"/>
  <c r="A1961" i="20"/>
  <c r="A1960" i="20"/>
  <c r="A1959" i="20"/>
  <c r="A1958" i="20"/>
  <c r="A1957" i="20"/>
  <c r="A1956" i="20"/>
  <c r="A1955" i="20"/>
  <c r="A1954" i="20"/>
  <c r="A1953" i="20"/>
  <c r="A1952" i="20"/>
  <c r="A1951" i="20"/>
  <c r="A1950" i="20"/>
  <c r="A1949" i="20"/>
  <c r="A1948" i="20"/>
  <c r="A1947" i="20"/>
  <c r="A1946" i="20"/>
  <c r="A1945" i="20"/>
  <c r="A1944" i="20"/>
  <c r="A1943" i="20"/>
  <c r="A1942" i="20"/>
  <c r="A1941" i="20"/>
  <c r="A1940" i="20"/>
  <c r="A1939" i="20"/>
  <c r="A1938" i="20"/>
  <c r="A1937" i="20"/>
  <c r="A1936" i="20"/>
  <c r="A1935" i="20"/>
  <c r="A1934" i="20"/>
  <c r="A1933" i="20"/>
  <c r="A1932" i="20"/>
  <c r="A1931" i="20"/>
  <c r="A1930" i="20"/>
  <c r="A1929" i="20"/>
  <c r="A1928" i="20"/>
  <c r="A1927" i="20"/>
  <c r="A1926" i="20"/>
  <c r="A1925" i="20"/>
  <c r="A1924" i="20"/>
  <c r="A1923" i="20"/>
  <c r="A1922" i="20"/>
  <c r="A1921" i="20"/>
  <c r="A1920" i="20"/>
  <c r="A1919" i="20"/>
  <c r="A1918" i="20"/>
  <c r="A1917" i="20"/>
  <c r="A1916" i="20"/>
  <c r="A1915" i="20"/>
  <c r="A1914" i="20"/>
  <c r="A1913" i="20"/>
  <c r="A1912" i="20"/>
  <c r="A1911" i="20"/>
  <c r="A1910" i="20"/>
  <c r="A1909" i="20"/>
  <c r="A1908" i="20"/>
  <c r="A1907" i="20"/>
  <c r="A1906" i="20"/>
  <c r="A1905" i="20"/>
  <c r="A1904" i="20"/>
  <c r="A1903" i="20"/>
  <c r="A1902" i="20"/>
  <c r="A1901" i="20"/>
  <c r="A1900" i="20"/>
  <c r="A1899" i="20"/>
  <c r="A1898" i="20"/>
  <c r="A1897" i="20"/>
  <c r="A1896" i="20"/>
  <c r="A1895" i="20"/>
  <c r="A1894" i="20"/>
  <c r="A1893" i="20"/>
  <c r="A1892" i="20"/>
  <c r="A1891" i="20"/>
  <c r="A1890" i="20"/>
  <c r="A1889" i="20"/>
  <c r="A1888" i="20"/>
  <c r="A1887" i="20"/>
  <c r="A1886" i="20"/>
  <c r="A1885" i="20"/>
  <c r="A1884" i="20"/>
  <c r="A1883" i="20"/>
  <c r="A1882" i="20"/>
  <c r="A1881" i="20"/>
  <c r="A1880" i="20"/>
  <c r="A1879" i="20"/>
  <c r="A1878" i="20"/>
  <c r="A1877" i="20"/>
  <c r="A1876" i="20"/>
  <c r="A1875" i="20"/>
  <c r="A1874" i="20"/>
  <c r="A1873" i="20"/>
  <c r="A1872" i="20"/>
  <c r="A1871" i="20"/>
  <c r="A1870" i="20"/>
  <c r="A1869" i="20"/>
  <c r="A1868" i="20"/>
  <c r="A1867" i="20"/>
  <c r="A1866" i="20"/>
  <c r="A1865" i="20"/>
  <c r="A1864" i="20"/>
  <c r="A1863" i="20"/>
  <c r="A1862" i="20"/>
  <c r="A1861" i="20"/>
  <c r="A1860" i="20"/>
  <c r="A1859" i="20"/>
  <c r="A1858" i="20"/>
  <c r="A1857" i="20"/>
  <c r="A1856" i="20"/>
  <c r="A1855" i="20"/>
  <c r="A1854" i="20"/>
  <c r="A1853" i="20"/>
  <c r="A1852" i="20"/>
  <c r="A1851" i="20"/>
  <c r="A1850" i="20"/>
  <c r="A1849" i="20"/>
  <c r="A1848" i="20"/>
  <c r="A1847" i="20"/>
  <c r="A1846" i="20"/>
  <c r="A1845" i="20"/>
  <c r="A1844" i="20"/>
  <c r="A1843" i="20"/>
  <c r="A1842" i="20"/>
  <c r="A1841" i="20"/>
  <c r="A1840" i="20"/>
  <c r="A1839" i="20"/>
  <c r="A1838" i="20"/>
  <c r="A1837" i="20"/>
  <c r="A1836" i="20"/>
  <c r="A1835" i="20"/>
  <c r="A1834" i="20"/>
  <c r="A1833" i="20"/>
  <c r="A1832" i="20"/>
  <c r="A1831" i="20"/>
  <c r="A1830" i="20"/>
  <c r="A1829" i="20"/>
  <c r="A1828" i="20"/>
  <c r="A1827" i="20"/>
  <c r="A1826" i="20"/>
  <c r="A1825" i="20"/>
  <c r="A1824" i="20"/>
  <c r="A1823" i="20"/>
  <c r="A1822" i="20"/>
  <c r="A1821" i="20"/>
  <c r="A1820" i="20"/>
  <c r="A1819" i="20"/>
  <c r="A1818" i="20"/>
  <c r="A1817" i="20"/>
  <c r="A1816" i="20"/>
  <c r="A1815" i="20"/>
  <c r="A1814" i="20"/>
  <c r="A1813" i="20"/>
  <c r="A1812" i="20"/>
  <c r="A1811" i="20"/>
  <c r="A1810" i="20"/>
  <c r="A1809" i="20"/>
  <c r="A1808" i="20"/>
  <c r="A1807" i="20"/>
  <c r="A1806" i="20"/>
  <c r="A1805" i="20"/>
  <c r="A1804" i="20"/>
  <c r="A1803" i="20"/>
  <c r="A1802" i="20"/>
  <c r="A1801" i="20"/>
  <c r="A1800" i="20"/>
  <c r="A1799" i="20"/>
  <c r="A1798" i="20"/>
  <c r="A1797" i="20"/>
  <c r="A1796" i="20"/>
  <c r="A1795" i="20"/>
  <c r="A1794" i="20"/>
  <c r="A1793" i="20"/>
  <c r="A1792" i="20"/>
  <c r="A1791" i="20"/>
  <c r="A1790" i="20"/>
  <c r="A1789" i="20"/>
  <c r="A1788" i="20"/>
  <c r="A1787" i="20"/>
  <c r="A1786" i="20"/>
  <c r="A1785" i="20"/>
  <c r="A1784" i="20"/>
  <c r="A1783" i="20"/>
  <c r="A1782" i="20"/>
  <c r="A1781" i="20"/>
  <c r="A1780" i="20"/>
  <c r="A1779" i="20"/>
  <c r="A1778" i="20"/>
  <c r="A1777" i="20"/>
  <c r="A1776" i="20"/>
  <c r="A1775" i="20"/>
  <c r="A1774" i="20"/>
  <c r="A1773" i="20"/>
  <c r="A1772" i="20"/>
  <c r="A1771" i="20"/>
  <c r="A1770" i="20"/>
  <c r="A1769" i="20"/>
  <c r="A1768" i="20"/>
  <c r="A1767" i="20"/>
  <c r="A1766" i="20"/>
  <c r="A1765" i="20"/>
  <c r="A1764" i="20"/>
  <c r="A1763" i="20"/>
  <c r="A1762" i="20"/>
  <c r="A1761" i="20"/>
  <c r="A1760" i="20"/>
  <c r="A1759" i="20"/>
  <c r="A1758" i="20"/>
  <c r="A1757" i="20"/>
  <c r="A1756" i="20"/>
  <c r="A1755" i="20"/>
  <c r="A1754" i="20"/>
  <c r="A1753" i="20"/>
  <c r="A1752" i="20"/>
  <c r="A1751" i="20"/>
  <c r="A1750" i="20"/>
  <c r="A1749" i="20"/>
  <c r="A1748" i="20"/>
  <c r="A1747" i="20"/>
  <c r="A1746" i="20"/>
  <c r="A1745" i="20"/>
  <c r="A1744" i="20"/>
  <c r="A1743" i="20"/>
  <c r="A1742" i="20"/>
  <c r="A1741" i="20"/>
  <c r="A1740" i="20"/>
  <c r="A1739" i="20"/>
  <c r="A1738" i="20"/>
  <c r="A1737" i="20"/>
  <c r="A1736" i="20"/>
  <c r="A1735" i="20"/>
  <c r="A1734" i="20"/>
  <c r="A1733" i="20"/>
  <c r="A1732" i="20"/>
  <c r="A1731" i="20"/>
  <c r="A1730" i="20"/>
  <c r="A1729" i="20"/>
  <c r="A1728" i="20"/>
  <c r="A1727" i="20"/>
  <c r="A1726" i="20"/>
  <c r="A1725" i="20"/>
  <c r="A1724" i="20"/>
  <c r="A1723" i="20"/>
  <c r="A1722" i="20"/>
  <c r="A1721" i="20"/>
  <c r="A1720" i="20"/>
  <c r="A1719" i="20"/>
  <c r="A1718" i="20"/>
  <c r="A1717" i="20"/>
  <c r="A1716" i="20"/>
  <c r="A1715" i="20"/>
  <c r="A1714" i="20"/>
  <c r="A1713" i="20"/>
  <c r="A1712" i="20"/>
  <c r="A1711" i="20"/>
  <c r="A1710" i="20"/>
  <c r="A1709" i="20"/>
  <c r="A1708" i="20"/>
  <c r="A1707" i="20"/>
  <c r="A1706" i="20"/>
  <c r="A1705" i="20"/>
  <c r="A1704" i="20"/>
  <c r="A1703" i="20"/>
  <c r="A1702" i="20"/>
  <c r="A1701" i="20"/>
  <c r="A1700" i="20"/>
  <c r="A1699" i="20"/>
  <c r="A1698" i="20"/>
  <c r="A1697" i="20"/>
  <c r="A1696" i="20"/>
  <c r="A1695" i="20"/>
  <c r="A1694" i="20"/>
  <c r="A1693" i="20"/>
  <c r="A1692" i="20"/>
  <c r="A1691" i="20"/>
  <c r="A1690" i="20"/>
  <c r="A1689" i="20"/>
  <c r="A1688" i="20"/>
  <c r="A1687" i="20"/>
  <c r="A1686" i="20"/>
  <c r="A1685" i="20"/>
  <c r="A1684" i="20"/>
  <c r="A1683" i="20"/>
  <c r="A1682" i="20"/>
  <c r="A1681" i="20"/>
  <c r="A1680" i="20"/>
  <c r="A1679" i="20"/>
  <c r="A1678" i="20"/>
  <c r="A1677" i="20"/>
  <c r="A1676" i="20"/>
  <c r="A1675" i="20"/>
  <c r="A1674" i="20"/>
  <c r="A1673" i="20"/>
  <c r="A1672" i="20"/>
  <c r="A1671" i="20"/>
  <c r="A1670" i="20"/>
  <c r="A1669" i="20"/>
  <c r="A1668" i="20"/>
  <c r="A1667" i="20"/>
  <c r="A1666" i="20"/>
  <c r="A1665" i="20"/>
  <c r="A1664" i="20"/>
  <c r="A1663" i="20"/>
  <c r="A1662" i="20"/>
  <c r="A1661" i="20"/>
  <c r="A1660" i="20"/>
  <c r="A1659" i="20"/>
  <c r="A1658" i="20"/>
  <c r="A1657" i="20"/>
  <c r="A1656" i="20"/>
  <c r="A1655" i="20"/>
  <c r="A1654" i="20"/>
  <c r="A1653" i="20"/>
  <c r="A1652" i="20"/>
  <c r="A1651" i="20"/>
  <c r="A1650" i="20"/>
  <c r="A1649" i="20"/>
  <c r="A1648" i="20"/>
  <c r="A1647" i="20"/>
  <c r="A1646" i="20"/>
  <c r="A1645" i="20"/>
  <c r="A1644" i="20"/>
  <c r="A1643" i="20"/>
  <c r="A1642" i="20"/>
  <c r="A1641" i="20"/>
  <c r="A1640" i="20"/>
  <c r="A1639" i="20"/>
  <c r="A1638" i="20"/>
  <c r="A1637" i="20"/>
  <c r="A1636" i="20"/>
  <c r="A1635" i="20"/>
  <c r="A1634" i="20"/>
  <c r="A1633" i="20"/>
  <c r="A1632" i="20"/>
  <c r="A1631" i="20"/>
  <c r="A1630" i="20"/>
  <c r="A1629" i="20"/>
  <c r="A1628" i="20"/>
  <c r="A1627" i="20"/>
  <c r="A1626" i="20"/>
  <c r="A1625" i="20"/>
  <c r="A1624" i="20"/>
  <c r="A1623" i="20"/>
  <c r="A1622" i="20"/>
  <c r="A1621" i="20"/>
  <c r="A1620" i="20"/>
  <c r="A1619" i="20"/>
  <c r="A1618" i="20"/>
  <c r="A1617" i="20"/>
  <c r="A1616" i="20"/>
  <c r="A1615" i="20"/>
  <c r="A1614" i="20"/>
  <c r="A1613" i="20"/>
  <c r="A1612" i="20"/>
  <c r="A1611" i="20"/>
  <c r="A1610" i="20"/>
  <c r="A1609" i="20"/>
  <c r="A1608" i="20"/>
  <c r="A1607" i="20"/>
  <c r="A1606" i="20"/>
  <c r="A1605" i="20"/>
  <c r="A1604" i="20"/>
  <c r="A1603" i="20"/>
  <c r="A1602" i="20"/>
  <c r="A1601" i="20"/>
  <c r="A1600" i="20"/>
  <c r="A1599" i="20"/>
  <c r="A1598" i="20"/>
  <c r="A1597" i="20"/>
  <c r="A1596" i="20"/>
  <c r="A1595" i="20"/>
  <c r="A1594" i="20"/>
  <c r="A1593" i="20"/>
  <c r="A1592" i="20"/>
  <c r="A1591" i="20"/>
  <c r="A1590" i="20"/>
  <c r="A1589" i="20"/>
  <c r="A1588" i="20"/>
  <c r="A1587" i="20"/>
  <c r="A1586" i="20"/>
  <c r="A1585" i="20"/>
  <c r="A1584" i="20"/>
  <c r="A1583" i="20"/>
  <c r="A1582" i="20"/>
  <c r="A1581" i="20"/>
  <c r="A1580" i="20"/>
  <c r="A1579" i="20"/>
  <c r="A1578" i="20"/>
  <c r="A1577" i="20"/>
  <c r="A1576" i="20"/>
  <c r="A1575" i="20"/>
  <c r="A1574" i="20"/>
  <c r="A1573" i="20"/>
  <c r="A1572" i="20"/>
  <c r="A1571" i="20"/>
  <c r="A1570" i="20"/>
  <c r="A1569" i="20"/>
  <c r="A1568" i="20"/>
  <c r="A1567" i="20"/>
  <c r="A1566" i="20"/>
  <c r="A1565" i="20"/>
  <c r="A1564" i="20"/>
  <c r="A1563" i="20"/>
  <c r="A1562" i="20"/>
  <c r="A1561" i="20"/>
  <c r="A1560" i="20"/>
  <c r="A1559" i="20"/>
  <c r="A1558" i="20"/>
  <c r="A1557" i="20"/>
  <c r="A1556" i="20"/>
  <c r="A1555" i="20"/>
  <c r="A1554" i="20"/>
  <c r="A1553" i="20"/>
  <c r="A1552" i="20"/>
  <c r="A1551" i="20"/>
  <c r="A1550" i="20"/>
  <c r="A1549" i="20"/>
  <c r="A1548" i="20"/>
  <c r="A1547" i="20"/>
  <c r="A1546" i="20"/>
  <c r="A1545" i="20"/>
  <c r="A1544" i="20"/>
  <c r="A1543" i="20"/>
  <c r="A1542" i="20"/>
  <c r="A1541" i="20"/>
  <c r="A1540" i="20"/>
  <c r="A1539" i="20"/>
  <c r="A1538" i="20"/>
  <c r="A1537" i="20"/>
  <c r="A1536" i="20"/>
  <c r="A1535" i="20"/>
  <c r="A1534" i="20"/>
  <c r="A1533" i="20"/>
  <c r="A1532" i="20"/>
  <c r="A1531" i="20"/>
  <c r="A1530" i="20"/>
  <c r="A1529" i="20"/>
  <c r="A1528" i="20"/>
  <c r="A1527" i="20"/>
  <c r="A1526" i="20"/>
  <c r="A1525" i="20"/>
  <c r="A1524" i="20"/>
  <c r="A1523" i="20"/>
  <c r="A1522" i="20"/>
  <c r="A1521" i="20"/>
  <c r="A1520" i="20"/>
  <c r="A1519" i="20"/>
  <c r="A1518" i="20"/>
  <c r="A1517" i="20"/>
  <c r="A1516" i="20"/>
  <c r="A1515" i="20"/>
  <c r="A1514" i="20"/>
  <c r="A1513" i="20"/>
  <c r="A1512" i="20"/>
  <c r="A1511" i="20"/>
  <c r="A1510" i="20"/>
  <c r="A1509" i="20"/>
  <c r="A1508" i="20"/>
  <c r="A1507" i="20"/>
  <c r="A1506" i="20"/>
  <c r="A1505" i="20"/>
  <c r="A1504" i="20"/>
  <c r="A1503" i="20"/>
  <c r="A1502" i="20"/>
  <c r="A1501" i="20"/>
  <c r="A1500" i="20"/>
  <c r="A1499" i="20"/>
  <c r="A1498" i="20"/>
  <c r="A1497" i="20"/>
  <c r="A1496" i="20"/>
  <c r="A1495" i="20"/>
  <c r="A1494" i="20"/>
  <c r="A1493" i="20"/>
  <c r="A1492" i="20"/>
  <c r="A1491" i="20"/>
  <c r="A1490" i="20"/>
  <c r="A1489" i="20"/>
  <c r="A1488" i="20"/>
  <c r="A1487" i="20"/>
  <c r="A1486" i="20"/>
  <c r="A1485" i="20"/>
  <c r="A1484" i="20"/>
  <c r="A1483" i="20"/>
  <c r="A1482" i="20"/>
  <c r="A1481" i="20"/>
  <c r="A1480" i="20"/>
  <c r="A1479" i="20"/>
  <c r="A1478" i="20"/>
  <c r="A1477" i="20"/>
  <c r="A1476" i="20"/>
  <c r="A1475" i="20"/>
  <c r="A1474" i="20"/>
  <c r="A1473" i="20"/>
  <c r="A1472" i="20"/>
  <c r="A1471" i="20"/>
  <c r="A1470" i="20"/>
  <c r="A1469" i="20"/>
  <c r="A1468" i="20"/>
  <c r="A1467" i="20"/>
  <c r="A1466" i="20"/>
  <c r="A1465" i="20"/>
  <c r="A1464" i="20"/>
  <c r="A1463" i="20"/>
  <c r="A1462" i="20"/>
  <c r="A1461" i="20"/>
  <c r="A1460" i="20"/>
  <c r="A1459" i="20"/>
  <c r="A1458" i="20"/>
  <c r="A1457" i="20"/>
  <c r="A1456" i="20"/>
  <c r="A1455" i="20"/>
  <c r="A1454" i="20"/>
  <c r="A1453" i="20"/>
  <c r="A1452" i="20"/>
  <c r="A1451" i="20"/>
  <c r="A1450" i="20"/>
  <c r="A1449" i="20"/>
  <c r="A1448" i="20"/>
  <c r="A1447" i="20"/>
  <c r="A1446" i="20"/>
  <c r="A1445" i="20"/>
  <c r="A1444" i="20"/>
  <c r="A1443" i="20"/>
  <c r="A1442" i="20"/>
  <c r="A1441" i="20"/>
  <c r="A1440" i="20"/>
  <c r="A1439" i="20"/>
  <c r="A1438" i="20"/>
  <c r="A1437" i="20"/>
  <c r="A1436" i="20"/>
  <c r="A1435" i="20"/>
  <c r="A1434" i="20"/>
  <c r="A1433" i="20"/>
  <c r="A1432" i="20"/>
  <c r="A1431" i="20"/>
  <c r="A1430" i="20"/>
  <c r="A1429" i="20"/>
  <c r="A1428" i="20"/>
  <c r="A1427" i="20"/>
  <c r="A1426" i="20"/>
  <c r="A1425" i="20"/>
  <c r="A1424" i="20"/>
  <c r="A1423" i="20"/>
  <c r="A1422" i="20"/>
  <c r="A1421" i="20"/>
  <c r="A1420" i="20"/>
  <c r="A1419" i="20"/>
  <c r="A1418" i="20"/>
  <c r="A1417" i="20"/>
  <c r="A1416" i="20"/>
  <c r="A1415" i="20"/>
  <c r="A1414" i="20"/>
  <c r="A1413" i="20"/>
  <c r="A1412" i="20"/>
  <c r="A1411" i="20"/>
  <c r="A1410" i="20"/>
  <c r="A1409" i="20"/>
  <c r="A1408" i="20"/>
  <c r="A1407" i="20"/>
  <c r="A1406" i="20"/>
  <c r="A1405" i="20"/>
  <c r="A1404" i="20"/>
  <c r="A1403" i="20"/>
  <c r="A1402" i="20"/>
  <c r="A1401" i="20"/>
  <c r="A1400" i="20"/>
  <c r="A1399" i="20"/>
  <c r="A1398" i="20"/>
  <c r="A1397" i="20"/>
  <c r="A1396" i="20"/>
  <c r="A1395" i="20"/>
  <c r="A1394" i="20"/>
  <c r="A1393" i="20"/>
  <c r="A1392" i="20"/>
  <c r="A1391" i="20"/>
  <c r="A1390" i="20"/>
  <c r="A1389" i="20"/>
  <c r="A1388" i="20"/>
  <c r="A1387" i="20"/>
  <c r="A1386" i="20"/>
  <c r="A1385" i="20"/>
  <c r="A1384" i="20"/>
  <c r="A1383" i="20"/>
  <c r="A1382" i="20"/>
  <c r="A1381" i="20"/>
  <c r="A1380" i="20"/>
  <c r="A1379" i="20"/>
  <c r="A1378" i="20"/>
  <c r="A1377" i="20"/>
  <c r="A1376" i="20"/>
  <c r="A1375" i="20"/>
  <c r="A1374" i="20"/>
  <c r="A1373" i="20"/>
  <c r="A1372" i="20"/>
  <c r="A1371" i="20"/>
  <c r="A1370" i="20"/>
  <c r="A1369" i="20"/>
  <c r="A1368" i="20"/>
  <c r="A1367" i="20"/>
  <c r="A1366" i="20"/>
  <c r="A1365" i="20"/>
  <c r="A1364" i="20"/>
  <c r="A1363" i="20"/>
  <c r="A1362" i="20"/>
  <c r="A1361" i="20"/>
  <c r="A1360" i="20"/>
  <c r="A1359" i="20"/>
  <c r="A1358" i="20"/>
  <c r="A1357" i="20"/>
  <c r="A1356" i="20"/>
  <c r="A1355" i="20"/>
  <c r="A1354" i="20"/>
  <c r="A1353" i="20"/>
  <c r="A1352" i="20"/>
  <c r="A1351" i="20"/>
  <c r="A1350" i="20"/>
  <c r="A1349" i="20"/>
  <c r="A1348" i="20"/>
  <c r="A1347" i="20"/>
  <c r="A1346" i="20"/>
  <c r="A1345" i="20"/>
  <c r="A1344" i="20"/>
  <c r="A1343" i="20"/>
  <c r="A1342" i="20"/>
  <c r="A1341" i="20"/>
  <c r="A1340" i="20"/>
  <c r="A1339" i="20"/>
  <c r="A1338" i="20"/>
  <c r="A1337" i="20"/>
  <c r="A1336" i="20"/>
  <c r="A1335" i="20"/>
  <c r="A1334" i="20"/>
  <c r="A1333" i="20"/>
  <c r="A1332" i="20"/>
  <c r="A1331" i="20"/>
  <c r="A1330" i="20"/>
  <c r="A1329" i="20"/>
  <c r="A1328" i="20"/>
  <c r="A1327" i="20"/>
  <c r="A1326" i="20"/>
  <c r="A1325" i="20"/>
  <c r="A1324" i="20"/>
  <c r="A1323" i="20"/>
  <c r="A1322" i="20"/>
  <c r="A1321" i="20"/>
  <c r="A1320" i="20"/>
  <c r="A1319" i="20"/>
  <c r="A1318" i="20"/>
  <c r="A1317" i="20"/>
  <c r="A1316" i="20"/>
  <c r="A1315" i="20"/>
  <c r="A1314" i="20"/>
  <c r="A1313" i="20"/>
  <c r="A1312" i="20"/>
  <c r="A1311" i="20"/>
  <c r="A1310" i="20"/>
  <c r="A1309" i="20"/>
  <c r="A1308" i="20"/>
  <c r="A1307" i="20"/>
  <c r="A1306" i="20"/>
  <c r="A1305" i="20"/>
  <c r="A1304" i="20"/>
  <c r="A1303" i="20"/>
  <c r="A1302" i="20"/>
  <c r="A1301" i="20"/>
  <c r="A1300" i="20"/>
  <c r="A1299" i="20"/>
  <c r="A1298" i="20"/>
  <c r="A1297" i="20"/>
  <c r="A1296" i="20"/>
  <c r="A1295" i="20"/>
  <c r="A1294" i="20"/>
  <c r="A1293" i="20"/>
  <c r="A1292" i="20"/>
  <c r="A1291" i="20"/>
  <c r="A1290" i="20"/>
  <c r="A1289" i="20"/>
  <c r="A1288" i="20"/>
  <c r="A1287" i="20"/>
  <c r="A1286" i="20"/>
  <c r="A1285" i="20"/>
  <c r="A1284" i="20"/>
  <c r="A1283" i="20"/>
  <c r="A1282" i="20"/>
  <c r="A1281" i="20"/>
  <c r="A1280" i="20"/>
  <c r="A1279" i="20"/>
  <c r="A1278" i="20"/>
  <c r="A1277" i="20"/>
  <c r="A1276" i="20"/>
  <c r="A1275" i="20"/>
  <c r="A1274" i="20"/>
  <c r="A1273" i="20"/>
  <c r="A1272" i="20"/>
  <c r="A1271" i="20"/>
  <c r="A1270" i="20"/>
  <c r="A1269" i="20"/>
  <c r="A1268" i="20"/>
  <c r="A1267" i="20"/>
  <c r="A1266" i="20"/>
  <c r="A1265" i="20"/>
  <c r="A1264" i="20"/>
  <c r="A1263" i="20"/>
  <c r="A1262" i="20"/>
  <c r="A1261" i="20"/>
  <c r="A1260" i="20"/>
  <c r="A1259" i="20"/>
  <c r="A1258" i="20"/>
  <c r="A1257" i="20"/>
  <c r="A1256" i="20"/>
  <c r="A1255" i="20"/>
  <c r="A1254" i="20"/>
  <c r="A1253" i="20"/>
  <c r="A1252" i="20"/>
  <c r="A1251" i="20"/>
  <c r="A1250" i="20"/>
  <c r="A1249" i="20"/>
  <c r="A1248" i="20"/>
  <c r="A1247" i="20"/>
  <c r="A1246" i="20"/>
  <c r="A1245" i="20"/>
  <c r="A1244" i="20"/>
  <c r="A1243" i="20"/>
  <c r="A1242" i="20"/>
  <c r="A1241" i="20"/>
  <c r="A1240" i="20"/>
  <c r="A1239" i="20"/>
  <c r="A1238" i="20"/>
  <c r="A1237" i="20"/>
  <c r="A1236" i="20"/>
  <c r="A1235" i="20"/>
  <c r="A1234" i="20"/>
  <c r="A1233" i="20"/>
  <c r="A1232" i="20"/>
  <c r="A1231" i="20"/>
  <c r="A1230" i="20"/>
  <c r="A1229" i="20"/>
  <c r="A1228" i="20"/>
  <c r="A1227" i="20"/>
  <c r="A1226" i="20"/>
  <c r="A1225" i="20"/>
  <c r="A1224" i="20"/>
  <c r="A1223" i="20"/>
  <c r="A1222" i="20"/>
  <c r="A1221" i="20"/>
  <c r="A1220" i="20"/>
  <c r="A1219" i="20"/>
  <c r="A1218" i="20"/>
  <c r="A1217" i="20"/>
  <c r="A1216" i="20"/>
  <c r="A1215" i="20"/>
  <c r="A1214" i="20"/>
  <c r="A1213" i="20"/>
  <c r="A1212" i="20"/>
  <c r="A1211" i="20"/>
  <c r="A1210" i="20"/>
  <c r="A1209" i="20"/>
  <c r="A1208" i="20"/>
  <c r="A1207" i="20"/>
  <c r="A1206" i="20"/>
  <c r="A1205" i="20"/>
  <c r="A1204" i="20"/>
  <c r="A1203" i="20"/>
  <c r="A1202" i="20"/>
  <c r="A1201" i="20"/>
  <c r="A1200" i="20"/>
  <c r="A1199" i="20"/>
  <c r="A1198" i="20"/>
  <c r="A1197" i="20"/>
  <c r="A1196" i="20"/>
  <c r="A1195" i="20"/>
  <c r="A1194" i="20"/>
  <c r="A1193" i="20"/>
  <c r="A1192" i="20"/>
  <c r="A1191" i="20"/>
  <c r="A1190" i="20"/>
  <c r="A1189" i="20"/>
  <c r="A1188" i="20"/>
  <c r="A1187" i="20"/>
  <c r="A1186" i="20"/>
  <c r="A1185" i="20"/>
  <c r="A1184" i="20"/>
  <c r="A1183" i="20"/>
  <c r="A1182" i="20"/>
  <c r="A1181" i="20"/>
  <c r="A1180" i="20"/>
  <c r="A1179" i="20"/>
  <c r="A1178" i="20"/>
  <c r="A1177" i="20"/>
  <c r="A1176" i="20"/>
  <c r="A1175" i="20"/>
  <c r="A1174" i="20"/>
  <c r="A1173" i="20"/>
  <c r="A1172" i="20"/>
  <c r="A1171" i="20"/>
  <c r="A1170" i="20"/>
  <c r="A1169" i="20"/>
  <c r="A1168" i="20"/>
  <c r="A1167" i="20"/>
  <c r="A1166" i="20"/>
  <c r="A1165" i="20"/>
  <c r="A1164" i="20"/>
  <c r="A1163" i="20"/>
  <c r="A1162" i="20"/>
  <c r="A1161" i="20"/>
  <c r="A1160" i="20"/>
  <c r="A1159" i="20"/>
  <c r="A1158" i="20"/>
  <c r="A1157" i="20"/>
  <c r="A1156" i="20"/>
  <c r="A1155" i="20"/>
  <c r="A1154" i="20"/>
  <c r="A1153" i="20"/>
  <c r="A1152" i="20"/>
  <c r="A1151" i="20"/>
  <c r="A1150" i="20"/>
  <c r="A1149" i="20"/>
  <c r="A1148" i="20"/>
  <c r="A1147" i="20"/>
  <c r="A1146" i="20"/>
  <c r="A1145" i="20"/>
  <c r="A1144" i="20"/>
  <c r="A1143" i="20"/>
  <c r="A1142" i="20"/>
  <c r="A1141" i="20"/>
  <c r="A1140" i="20"/>
  <c r="A1139" i="20"/>
  <c r="A1138" i="20"/>
  <c r="A1137" i="20"/>
  <c r="A1136" i="20"/>
  <c r="A1135" i="20"/>
  <c r="A1134" i="20"/>
  <c r="A1133" i="20"/>
  <c r="A1132" i="20"/>
  <c r="A1131" i="20"/>
  <c r="A1130" i="20"/>
  <c r="A1129" i="20"/>
  <c r="A1128" i="20"/>
  <c r="A1127" i="20"/>
  <c r="A1126" i="20"/>
  <c r="A1125" i="20"/>
  <c r="A1124" i="20"/>
  <c r="A1123" i="20"/>
  <c r="A1122" i="20"/>
  <c r="A1121" i="20"/>
  <c r="A1120" i="20"/>
  <c r="A1119" i="20"/>
  <c r="A1118" i="20"/>
  <c r="A1117" i="20"/>
  <c r="A1116" i="20"/>
  <c r="A1115" i="20"/>
  <c r="A1114" i="20"/>
  <c r="A1113" i="20"/>
  <c r="A1112" i="20"/>
  <c r="A1111" i="20"/>
  <c r="A1110" i="20"/>
  <c r="A1109" i="20"/>
  <c r="A1108" i="20"/>
  <c r="A1107" i="20"/>
  <c r="A1106" i="20"/>
  <c r="A1105" i="20"/>
  <c r="A1104" i="20"/>
  <c r="A1103" i="20"/>
  <c r="A1102" i="20"/>
  <c r="A1101" i="20"/>
  <c r="A1100" i="20"/>
  <c r="A1099" i="20"/>
  <c r="A1098" i="20"/>
  <c r="A1097" i="20"/>
  <c r="A1096" i="20"/>
  <c r="A1095" i="20"/>
  <c r="A1094" i="20"/>
  <c r="A1093" i="20"/>
  <c r="A1092" i="20"/>
  <c r="A1091" i="20"/>
  <c r="A1090" i="20"/>
  <c r="A1089" i="20"/>
  <c r="A1088" i="20"/>
  <c r="A1087" i="20"/>
  <c r="A1086" i="20"/>
  <c r="A1085" i="20"/>
  <c r="A1084" i="20"/>
  <c r="A1083" i="20"/>
  <c r="A1082" i="20"/>
  <c r="A1081" i="20"/>
  <c r="A1080" i="20"/>
  <c r="A1079" i="20"/>
  <c r="A1078" i="20"/>
  <c r="A1077" i="20"/>
  <c r="A1076" i="20"/>
  <c r="A1075" i="20"/>
  <c r="A1074" i="20"/>
  <c r="A1073" i="20"/>
  <c r="A1072" i="20"/>
  <c r="A1071" i="20"/>
  <c r="A1070" i="20"/>
  <c r="A1069" i="20"/>
  <c r="A1068" i="20"/>
  <c r="A1067" i="20"/>
  <c r="A1066" i="20"/>
  <c r="A1065" i="20"/>
  <c r="A1064" i="20"/>
  <c r="A1063" i="20"/>
  <c r="A1062" i="20"/>
  <c r="A1061" i="20"/>
  <c r="A1060" i="20"/>
  <c r="A1059" i="20"/>
  <c r="A1058" i="20"/>
  <c r="A1057" i="20"/>
  <c r="A1056" i="20"/>
  <c r="A1055" i="20"/>
  <c r="A1054" i="20"/>
  <c r="A1053" i="20"/>
  <c r="A1052" i="20"/>
  <c r="A1051" i="20"/>
  <c r="A1050" i="20"/>
  <c r="A1049" i="20"/>
  <c r="A1048" i="20"/>
  <c r="A1047" i="20"/>
  <c r="A1046" i="20"/>
  <c r="A1045" i="20"/>
  <c r="A1044" i="20"/>
  <c r="A1043" i="20"/>
  <c r="A1042" i="20"/>
  <c r="A1041" i="20"/>
  <c r="A1040" i="20"/>
  <c r="A1039" i="20"/>
  <c r="A1038" i="20"/>
  <c r="A1037" i="20"/>
  <c r="A1036" i="20"/>
  <c r="A1035" i="20"/>
  <c r="A1034" i="20"/>
  <c r="A1033" i="20"/>
  <c r="A1032" i="20"/>
  <c r="A1031" i="20"/>
  <c r="A1030" i="20"/>
  <c r="A1029" i="20"/>
  <c r="A1028" i="20"/>
  <c r="A1027" i="20"/>
  <c r="A1026" i="20"/>
  <c r="A1025" i="20"/>
  <c r="A1024" i="20"/>
  <c r="A1023" i="20"/>
  <c r="A1022" i="20"/>
  <c r="A1021" i="20"/>
  <c r="A1020" i="20"/>
  <c r="A1019" i="20"/>
  <c r="A1018" i="20"/>
  <c r="A1017" i="20"/>
  <c r="A1016" i="20"/>
  <c r="A1015" i="20"/>
  <c r="A1014" i="20"/>
  <c r="A1013" i="20"/>
  <c r="A1012" i="20"/>
  <c r="A1011" i="20"/>
  <c r="A1010" i="20"/>
  <c r="A1009" i="20"/>
  <c r="A1008" i="20"/>
  <c r="A1007" i="20"/>
  <c r="A1006" i="20"/>
  <c r="A1005" i="20"/>
  <c r="A1004" i="20"/>
  <c r="A1003" i="20"/>
  <c r="A1002" i="20"/>
  <c r="A1001" i="20"/>
  <c r="A1000" i="20"/>
  <c r="A999" i="20"/>
  <c r="A998" i="20"/>
  <c r="A997" i="20"/>
  <c r="A996" i="20"/>
  <c r="A995" i="20"/>
  <c r="A994" i="20"/>
  <c r="A993" i="20"/>
  <c r="A992" i="20"/>
  <c r="A991" i="20"/>
  <c r="A990" i="20"/>
  <c r="A989" i="20"/>
  <c r="A988" i="20"/>
  <c r="A987" i="20"/>
  <c r="A986" i="20"/>
  <c r="A985" i="20"/>
  <c r="A984" i="20"/>
  <c r="A983" i="20"/>
  <c r="A982" i="20"/>
  <c r="A981" i="20"/>
  <c r="A980" i="20"/>
  <c r="A979" i="20"/>
  <c r="A978" i="20"/>
  <c r="A977" i="20"/>
  <c r="A976" i="20"/>
  <c r="A975" i="20"/>
  <c r="A974" i="20"/>
  <c r="A973" i="20"/>
  <c r="A972" i="20"/>
  <c r="A971" i="20"/>
  <c r="A970" i="20"/>
  <c r="A969" i="20"/>
  <c r="A968" i="20"/>
  <c r="A967" i="20"/>
  <c r="A966" i="20"/>
  <c r="A965" i="20"/>
  <c r="A964" i="20"/>
  <c r="A963" i="20"/>
  <c r="A962" i="20"/>
  <c r="A961" i="20"/>
  <c r="A960" i="20"/>
  <c r="A959" i="20"/>
  <c r="A958" i="20"/>
  <c r="A957" i="20"/>
  <c r="A956" i="20"/>
  <c r="A955" i="20"/>
  <c r="A954" i="20"/>
  <c r="A953" i="20"/>
  <c r="A952" i="20"/>
  <c r="A951" i="20"/>
  <c r="A950" i="20"/>
  <c r="A949" i="20"/>
  <c r="A948" i="20"/>
  <c r="A947" i="20"/>
  <c r="A946" i="20"/>
  <c r="A945" i="20"/>
  <c r="A944" i="20"/>
  <c r="A943" i="20"/>
  <c r="A942" i="20"/>
  <c r="A941" i="20"/>
  <c r="A940" i="20"/>
  <c r="A939" i="20"/>
  <c r="A938" i="20"/>
  <c r="A937" i="20"/>
  <c r="A936" i="20"/>
  <c r="A935" i="20"/>
  <c r="A934" i="20"/>
  <c r="A933" i="20"/>
  <c r="A932" i="20"/>
  <c r="A931" i="20"/>
  <c r="A930" i="20"/>
  <c r="A929" i="20"/>
  <c r="A928" i="20"/>
  <c r="A927" i="20"/>
  <c r="A926" i="20"/>
  <c r="A925" i="20"/>
  <c r="A924" i="20"/>
  <c r="A923" i="20"/>
  <c r="A922" i="20"/>
  <c r="A921" i="20"/>
  <c r="A920" i="20"/>
  <c r="A919" i="20"/>
  <c r="A918" i="20"/>
  <c r="A917" i="20"/>
  <c r="A916" i="20"/>
  <c r="A915" i="20"/>
  <c r="A914" i="20"/>
  <c r="A913" i="20"/>
  <c r="A912" i="20"/>
  <c r="A911" i="20"/>
  <c r="A910" i="20"/>
  <c r="A909" i="20"/>
  <c r="A908" i="20"/>
  <c r="A907" i="20"/>
  <c r="A906" i="20"/>
  <c r="A905" i="20"/>
  <c r="A904" i="20"/>
  <c r="A903" i="20"/>
  <c r="A902" i="20"/>
  <c r="A901" i="20"/>
  <c r="A900" i="20"/>
  <c r="A899" i="20"/>
  <c r="A898" i="20"/>
  <c r="A897" i="20"/>
  <c r="A896" i="20"/>
  <c r="A895" i="20"/>
  <c r="A894" i="20"/>
  <c r="A893" i="20"/>
  <c r="A892" i="20"/>
  <c r="A891" i="20"/>
  <c r="A890" i="20"/>
  <c r="A889" i="20"/>
  <c r="A888" i="20"/>
  <c r="A887" i="20"/>
  <c r="A886" i="20"/>
  <c r="A885" i="20"/>
  <c r="A884" i="20"/>
  <c r="A883" i="20"/>
  <c r="A882" i="20"/>
  <c r="A881" i="20"/>
  <c r="A880" i="20"/>
  <c r="A879" i="20"/>
  <c r="A878" i="20"/>
  <c r="A877" i="20"/>
  <c r="A876" i="20"/>
  <c r="A875" i="20"/>
  <c r="A874" i="20"/>
  <c r="A873" i="20"/>
  <c r="A872" i="20"/>
  <c r="A871" i="20"/>
  <c r="A870" i="20"/>
  <c r="A869" i="20"/>
  <c r="A868" i="20"/>
  <c r="A867" i="20"/>
  <c r="A866" i="20"/>
  <c r="A865" i="20"/>
  <c r="A864" i="20"/>
  <c r="A863" i="20"/>
  <c r="A862" i="20"/>
  <c r="A861" i="20"/>
  <c r="A860" i="20"/>
  <c r="A859" i="20"/>
  <c r="A858" i="20"/>
  <c r="A857" i="20"/>
  <c r="A856" i="20"/>
  <c r="A855" i="20"/>
  <c r="A854" i="20"/>
  <c r="A853" i="20"/>
  <c r="A852" i="20"/>
  <c r="A851" i="20"/>
  <c r="A850" i="20"/>
  <c r="A849" i="20"/>
  <c r="A848" i="20"/>
  <c r="A847" i="20"/>
  <c r="A846" i="20"/>
  <c r="A845" i="20"/>
  <c r="A844" i="20"/>
  <c r="A843" i="20"/>
  <c r="A842" i="20"/>
  <c r="A841" i="20"/>
  <c r="A840" i="20"/>
  <c r="A839" i="20"/>
  <c r="A838" i="20"/>
  <c r="A837" i="20"/>
  <c r="A836" i="20"/>
  <c r="A835" i="20"/>
  <c r="A834" i="20"/>
  <c r="A833" i="20"/>
  <c r="A832" i="20"/>
  <c r="A831" i="20"/>
  <c r="A830" i="20"/>
  <c r="A829" i="20"/>
  <c r="A828" i="20"/>
  <c r="A827" i="20"/>
  <c r="A826" i="20"/>
  <c r="A825" i="20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E2011" i="1" l="1" a="1"/>
  <c r="E2011" i="1" s="1"/>
  <c r="E2018" i="1" a="1"/>
  <c r="E2018" i="1" s="1"/>
  <c r="E2029" i="1" a="1"/>
  <c r="E2029" i="1" s="1"/>
  <c r="I2036" i="1" a="1"/>
  <c r="I2036" i="1" s="1"/>
  <c r="E2042" i="1" a="1"/>
  <c r="E2042" i="1" s="1"/>
  <c r="E2043" i="1" a="1"/>
  <c r="E2043" i="1" s="1"/>
  <c r="C3" i="12" a="1"/>
  <c r="C3" i="12" s="1"/>
  <c r="D3" i="12" a="1"/>
  <c r="D3" i="12" s="1"/>
  <c r="E3" i="12" a="1"/>
  <c r="E3" i="12" s="1"/>
  <c r="F3" i="12" a="1"/>
  <c r="F3" i="12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AG3" i="12" a="1"/>
  <c r="AG3" i="12" s="1"/>
  <c r="AH3" i="12" a="1"/>
  <c r="AH3" i="12" s="1"/>
  <c r="AI3" i="12" a="1"/>
  <c r="AI3" i="12" s="1"/>
  <c r="AJ3" i="12" a="1"/>
  <c r="AJ3" i="12" s="1"/>
  <c r="AK3" i="12" a="1"/>
  <c r="AK3" i="12" s="1"/>
  <c r="B3" i="12" a="1"/>
  <c r="B3" i="12" s="1"/>
  <c r="C2" i="12" a="1"/>
  <c r="C2" i="12" s="1"/>
  <c r="C1781" i="1" s="1" a="1"/>
  <c r="C1781" i="1" s="1"/>
  <c r="D2" i="12" a="1"/>
  <c r="D2" i="12" s="1"/>
  <c r="D1809" i="1" s="1" a="1"/>
  <c r="D1809" i="1" s="1"/>
  <c r="E2" i="12" a="1"/>
  <c r="E2" i="12" s="1"/>
  <c r="E1733" i="1" s="1" a="1"/>
  <c r="E1733" i="1" s="1"/>
  <c r="F2" i="12" a="1"/>
  <c r="F2" i="12" s="1"/>
  <c r="G2" i="12" a="1"/>
  <c r="G2" i="12" s="1"/>
  <c r="G2019" i="1" s="1" a="1"/>
  <c r="G2019" i="1" s="1"/>
  <c r="H2" i="12" a="1"/>
  <c r="H2" i="12" s="1"/>
  <c r="H1855" i="1" s="1" a="1"/>
  <c r="H1855" i="1" s="1"/>
  <c r="I2" i="12" a="1"/>
  <c r="I2" i="12" s="1"/>
  <c r="I1984" i="1" s="1" a="1"/>
  <c r="I1984" i="1" s="1"/>
  <c r="J2" i="12" a="1"/>
  <c r="J2" i="12"/>
  <c r="K2" i="12" a="1"/>
  <c r="K2" i="12" s="1"/>
  <c r="K1746" i="1" s="1" a="1"/>
  <c r="K1746" i="1" s="1"/>
  <c r="L2" i="12" a="1"/>
  <c r="L2" i="12" s="1"/>
  <c r="L1703" i="1" s="1" a="1"/>
  <c r="L1703" i="1" s="1"/>
  <c r="M2" i="12" a="1"/>
  <c r="M2" i="12" s="1"/>
  <c r="N2" i="12" a="1"/>
  <c r="N2" i="12" s="1"/>
  <c r="O2" i="12" a="1"/>
  <c r="O2" i="12" s="1"/>
  <c r="O1741" i="1" s="1" a="1"/>
  <c r="O1741" i="1" s="1"/>
  <c r="P2" i="12" a="1"/>
  <c r="P2" i="12" s="1"/>
  <c r="P1768" i="1" s="1" a="1"/>
  <c r="P1768" i="1" s="1"/>
  <c r="Q2" i="12" a="1"/>
  <c r="Q2" i="12" s="1"/>
  <c r="Q1872" i="1" s="1" a="1"/>
  <c r="Q1872" i="1" s="1"/>
  <c r="R2" i="12" a="1"/>
  <c r="R2" i="12"/>
  <c r="S2" i="12" a="1"/>
  <c r="S2" i="12" s="1"/>
  <c r="T2" i="12" a="1"/>
  <c r="T2" i="12" s="1"/>
  <c r="T1828" i="1" s="1" a="1"/>
  <c r="T1828" i="1" s="1"/>
  <c r="U2" i="12" a="1"/>
  <c r="U2" i="12" s="1"/>
  <c r="U1842" i="1" s="1" a="1"/>
  <c r="U1842" i="1" s="1"/>
  <c r="V2" i="12" a="1"/>
  <c r="V2" i="12" s="1"/>
  <c r="V1995" i="1" s="1" a="1"/>
  <c r="V1995" i="1" s="1"/>
  <c r="W2" i="12" a="1"/>
  <c r="W2" i="12" s="1"/>
  <c r="W1908" i="1" s="1" a="1"/>
  <c r="W1908" i="1" s="1"/>
  <c r="X2" i="12" a="1"/>
  <c r="X2" i="12" s="1"/>
  <c r="X1782" i="1" s="1" a="1"/>
  <c r="X1782" i="1" s="1"/>
  <c r="Y2" i="12" a="1"/>
  <c r="Y2" i="12" s="1"/>
  <c r="Y1719" i="1" s="1" a="1"/>
  <c r="Y1719" i="1" s="1"/>
  <c r="Z2" i="12" a="1"/>
  <c r="Z2" i="12" s="1"/>
  <c r="AA2" i="12" a="1"/>
  <c r="AA2" i="12" s="1"/>
  <c r="AA1701" i="1" s="1" a="1"/>
  <c r="AA1701" i="1" s="1"/>
  <c r="AB2" i="12" a="1"/>
  <c r="AB2" i="12" s="1"/>
  <c r="AB2025" i="1" s="1" a="1"/>
  <c r="AB2025" i="1" s="1"/>
  <c r="AC2" i="12" a="1"/>
  <c r="AC2" i="12" s="1"/>
  <c r="AC1739" i="1" s="1" a="1"/>
  <c r="AC1739" i="1" s="1"/>
  <c r="AD2" i="12" a="1"/>
  <c r="AD2" i="12" s="1"/>
  <c r="AD1946" i="1" s="1" a="1"/>
  <c r="AD1946" i="1" s="1"/>
  <c r="AE2" i="12" a="1"/>
  <c r="AE2" i="12" s="1"/>
  <c r="AE1965" i="1" s="1" a="1"/>
  <c r="AE1965" i="1" s="1"/>
  <c r="AF2" i="12" a="1"/>
  <c r="AF2" i="12" s="1"/>
  <c r="AF1834" i="1" s="1" a="1"/>
  <c r="AF1834" i="1" s="1"/>
  <c r="AG2" i="12" a="1"/>
  <c r="AG2" i="12" s="1"/>
  <c r="AG1919" i="1" s="1" a="1"/>
  <c r="AG1919" i="1" s="1"/>
  <c r="AH2" i="12" a="1"/>
  <c r="AH2" i="12" s="1"/>
  <c r="AH1980" i="1" s="1" a="1"/>
  <c r="AH1980" i="1" s="1"/>
  <c r="AI2" i="12" a="1"/>
  <c r="AI2" i="12" s="1"/>
  <c r="AI1612" i="1" s="1" a="1"/>
  <c r="AI1612" i="1" s="1"/>
  <c r="AJ2" i="12" a="1"/>
  <c r="AJ2" i="12" s="1"/>
  <c r="AK2" i="12" a="1"/>
  <c r="AK2" i="12" s="1"/>
  <c r="AK2042" i="1" s="1" a="1"/>
  <c r="AK2042" i="1" s="1"/>
  <c r="B2" i="12" a="1"/>
  <c r="B2" i="12" s="1"/>
  <c r="B1804" i="1" s="1" a="1"/>
  <c r="B1804" i="1" s="1"/>
  <c r="Z1920" i="1" l="1" a="1"/>
  <c r="Z1920" i="1" s="1"/>
  <c r="R1944" i="1" a="1"/>
  <c r="R1944" i="1" s="1"/>
  <c r="J1985" i="1" a="1"/>
  <c r="J1985" i="1" s="1"/>
  <c r="F16" i="1" a="1"/>
  <c r="F16" i="1" s="1"/>
  <c r="F18" i="1" a="1"/>
  <c r="F18" i="1" s="1"/>
  <c r="F5" i="1" a="1"/>
  <c r="F5" i="1" s="1"/>
  <c r="F11" i="1" a="1"/>
  <c r="F11" i="1" s="1"/>
  <c r="F8" i="1" a="1"/>
  <c r="F8" i="1" s="1"/>
  <c r="F13" i="1" a="1"/>
  <c r="F13" i="1" s="1"/>
  <c r="F20" i="1" a="1"/>
  <c r="F20" i="1" s="1"/>
  <c r="F7" i="1" a="1"/>
  <c r="F7" i="1" s="1"/>
  <c r="F10" i="1" a="1"/>
  <c r="F10" i="1" s="1"/>
  <c r="F4" i="1" a="1"/>
  <c r="F4" i="1" s="1"/>
  <c r="F17" i="1" a="1"/>
  <c r="F17" i="1" s="1"/>
  <c r="F19" i="1" a="1"/>
  <c r="F19" i="1" s="1"/>
  <c r="F3" i="1" a="1"/>
  <c r="F3" i="1" s="1"/>
  <c r="F6" i="1" a="1"/>
  <c r="F6" i="1" s="1"/>
  <c r="F12" i="1" a="1"/>
  <c r="F12" i="1" s="1"/>
  <c r="F15" i="1" a="1"/>
  <c r="F15" i="1" s="1"/>
  <c r="F21" i="1" a="1"/>
  <c r="F21" i="1" s="1"/>
  <c r="F31" i="1" a="1"/>
  <c r="F31" i="1" s="1"/>
  <c r="F34" i="1" a="1"/>
  <c r="F34" i="1" s="1"/>
  <c r="F35" i="1" a="1"/>
  <c r="F35" i="1" s="1"/>
  <c r="F36" i="1" a="1"/>
  <c r="F36" i="1" s="1"/>
  <c r="F28" i="1" a="1"/>
  <c r="F28" i="1" s="1"/>
  <c r="F33" i="1" a="1"/>
  <c r="F33" i="1" s="1"/>
  <c r="F14" i="1" a="1"/>
  <c r="F14" i="1" s="1"/>
  <c r="F27" i="1" a="1"/>
  <c r="F27" i="1" s="1"/>
  <c r="F9" i="1" a="1"/>
  <c r="F9" i="1" s="1"/>
  <c r="F30" i="1" a="1"/>
  <c r="F30" i="1" s="1"/>
  <c r="F32" i="1" a="1"/>
  <c r="F32" i="1" s="1"/>
  <c r="F22" i="1" a="1"/>
  <c r="F22" i="1" s="1"/>
  <c r="F23" i="1" a="1"/>
  <c r="F23" i="1" s="1"/>
  <c r="F25" i="1" a="1"/>
  <c r="F25" i="1" s="1"/>
  <c r="F24" i="1" a="1"/>
  <c r="F24" i="1" s="1"/>
  <c r="F26" i="1" a="1"/>
  <c r="F26" i="1" s="1"/>
  <c r="F38" i="1" a="1"/>
  <c r="F38" i="1" s="1"/>
  <c r="F45" i="1" a="1"/>
  <c r="F45" i="1" s="1"/>
  <c r="F42" i="1" a="1"/>
  <c r="F42" i="1" s="1"/>
  <c r="F43" i="1" a="1"/>
  <c r="F43" i="1" s="1"/>
  <c r="F44" i="1" a="1"/>
  <c r="F44" i="1" s="1"/>
  <c r="F29" i="1" a="1"/>
  <c r="F29" i="1" s="1"/>
  <c r="F48" i="1" a="1"/>
  <c r="F48" i="1" s="1"/>
  <c r="F52" i="1" a="1"/>
  <c r="F52" i="1" s="1"/>
  <c r="F41" i="1" a="1"/>
  <c r="F41" i="1" s="1"/>
  <c r="F47" i="1" a="1"/>
  <c r="F47" i="1" s="1"/>
  <c r="F51" i="1" a="1"/>
  <c r="F51" i="1" s="1"/>
  <c r="F40" i="1" a="1"/>
  <c r="F40" i="1" s="1"/>
  <c r="F46" i="1" a="1"/>
  <c r="F46" i="1" s="1"/>
  <c r="F39" i="1" a="1"/>
  <c r="F39" i="1" s="1"/>
  <c r="F50" i="1" a="1"/>
  <c r="F50" i="1" s="1"/>
  <c r="F60" i="1" a="1"/>
  <c r="F60" i="1" s="1"/>
  <c r="F62" i="1" a="1"/>
  <c r="F62" i="1" s="1"/>
  <c r="F64" i="1" a="1"/>
  <c r="F64" i="1" s="1"/>
  <c r="F66" i="1" a="1"/>
  <c r="F66" i="1" s="1"/>
  <c r="F68" i="1" a="1"/>
  <c r="F68" i="1" s="1"/>
  <c r="F69" i="1" a="1"/>
  <c r="F69" i="1" s="1"/>
  <c r="F70" i="1" a="1"/>
  <c r="F70" i="1" s="1"/>
  <c r="F53" i="1" a="1"/>
  <c r="F53" i="1" s="1"/>
  <c r="F55" i="1" a="1"/>
  <c r="F55" i="1" s="1"/>
  <c r="F57" i="1" a="1"/>
  <c r="F57" i="1" s="1"/>
  <c r="F59" i="1" a="1"/>
  <c r="F59" i="1" s="1"/>
  <c r="F54" i="1" a="1"/>
  <c r="F54" i="1" s="1"/>
  <c r="F61" i="1" a="1"/>
  <c r="F61" i="1" s="1"/>
  <c r="F63" i="1" a="1"/>
  <c r="F63" i="1" s="1"/>
  <c r="F65" i="1" a="1"/>
  <c r="F65" i="1" s="1"/>
  <c r="F67" i="1" a="1"/>
  <c r="F67" i="1" s="1"/>
  <c r="F37" i="1" a="1"/>
  <c r="F37" i="1" s="1"/>
  <c r="F49" i="1" a="1"/>
  <c r="F49" i="1" s="1"/>
  <c r="F56" i="1" a="1"/>
  <c r="F56" i="1" s="1"/>
  <c r="F58" i="1" a="1"/>
  <c r="F58" i="1" s="1"/>
  <c r="F73" i="1" a="1"/>
  <c r="F73" i="1" s="1"/>
  <c r="F75" i="1" a="1"/>
  <c r="F75" i="1" s="1"/>
  <c r="F85" i="1" a="1"/>
  <c r="F85" i="1" s="1"/>
  <c r="F86" i="1" a="1"/>
  <c r="F86" i="1" s="1"/>
  <c r="F87" i="1" a="1"/>
  <c r="F87" i="1" s="1"/>
  <c r="F81" i="1" a="1"/>
  <c r="F81" i="1" s="1"/>
  <c r="F72" i="1" a="1"/>
  <c r="F72" i="1" s="1"/>
  <c r="F74" i="1" a="1"/>
  <c r="F74" i="1" s="1"/>
  <c r="F76" i="1" a="1"/>
  <c r="F76" i="1" s="1"/>
  <c r="F78" i="1" a="1"/>
  <c r="F78" i="1" s="1"/>
  <c r="F80" i="1" a="1"/>
  <c r="F80" i="1" s="1"/>
  <c r="F83" i="1" a="1"/>
  <c r="F83" i="1" s="1"/>
  <c r="F95" i="1" a="1"/>
  <c r="F95" i="1" s="1"/>
  <c r="F96" i="1" a="1"/>
  <c r="F96" i="1" s="1"/>
  <c r="F97" i="1" a="1"/>
  <c r="F97" i="1" s="1"/>
  <c r="F99" i="1" a="1"/>
  <c r="F99" i="1" s="1"/>
  <c r="F101" i="1" a="1"/>
  <c r="F101" i="1" s="1"/>
  <c r="F103" i="1" a="1"/>
  <c r="F103" i="1" s="1"/>
  <c r="F105" i="1" a="1"/>
  <c r="F105" i="1" s="1"/>
  <c r="F107" i="1" a="1"/>
  <c r="F107" i="1" s="1"/>
  <c r="F109" i="1" a="1"/>
  <c r="F109" i="1" s="1"/>
  <c r="F111" i="1" a="1"/>
  <c r="F111" i="1" s="1"/>
  <c r="F77" i="1" a="1"/>
  <c r="F77" i="1" s="1"/>
  <c r="F89" i="1" a="1"/>
  <c r="F89" i="1" s="1"/>
  <c r="F90" i="1" a="1"/>
  <c r="F90" i="1" s="1"/>
  <c r="F94" i="1" a="1"/>
  <c r="F94" i="1" s="1"/>
  <c r="F88" i="1" a="1"/>
  <c r="F88" i="1" s="1"/>
  <c r="F93" i="1" a="1"/>
  <c r="F93" i="1" s="1"/>
  <c r="F98" i="1" a="1"/>
  <c r="F98" i="1" s="1"/>
  <c r="F117" i="1" a="1"/>
  <c r="F117" i="1" s="1"/>
  <c r="F79" i="1" a="1"/>
  <c r="F79" i="1" s="1"/>
  <c r="F84" i="1" a="1"/>
  <c r="F84" i="1" s="1"/>
  <c r="F100" i="1" a="1"/>
  <c r="F100" i="1" s="1"/>
  <c r="F102" i="1" a="1"/>
  <c r="F102" i="1" s="1"/>
  <c r="F104" i="1" a="1"/>
  <c r="F104" i="1" s="1"/>
  <c r="F106" i="1" a="1"/>
  <c r="F106" i="1" s="1"/>
  <c r="F108" i="1" a="1"/>
  <c r="F108" i="1" s="1"/>
  <c r="F110" i="1" a="1"/>
  <c r="F110" i="1" s="1"/>
  <c r="F112" i="1" a="1"/>
  <c r="F112" i="1" s="1"/>
  <c r="F114" i="1" a="1"/>
  <c r="F114" i="1" s="1"/>
  <c r="F82" i="1" a="1"/>
  <c r="F82" i="1" s="1"/>
  <c r="F92" i="1" a="1"/>
  <c r="F92" i="1" s="1"/>
  <c r="F116" i="1" a="1"/>
  <c r="F116" i="1" s="1"/>
  <c r="F91" i="1" a="1"/>
  <c r="F91" i="1" s="1"/>
  <c r="F125" i="1" a="1"/>
  <c r="F125" i="1" s="1"/>
  <c r="F132" i="1" a="1"/>
  <c r="F132" i="1" s="1"/>
  <c r="F136" i="1" a="1"/>
  <c r="F136" i="1" s="1"/>
  <c r="F139" i="1" a="1"/>
  <c r="F139" i="1" s="1"/>
  <c r="F145" i="1" a="1"/>
  <c r="F145" i="1" s="1"/>
  <c r="F71" i="1" a="1"/>
  <c r="F71" i="1" s="1"/>
  <c r="F115" i="1" a="1"/>
  <c r="F115" i="1" s="1"/>
  <c r="F121" i="1" a="1"/>
  <c r="F121" i="1" s="1"/>
  <c r="F124" i="1" a="1"/>
  <c r="F124" i="1" s="1"/>
  <c r="F131" i="1" a="1"/>
  <c r="F131" i="1" s="1"/>
  <c r="F144" i="1" a="1"/>
  <c r="F144" i="1" s="1"/>
  <c r="F123" i="1" a="1"/>
  <c r="F123" i="1" s="1"/>
  <c r="F130" i="1" a="1"/>
  <c r="F130" i="1" s="1"/>
  <c r="F143" i="1" a="1"/>
  <c r="F143" i="1" s="1"/>
  <c r="F118" i="1" a="1"/>
  <c r="F118" i="1" s="1"/>
  <c r="F120" i="1" a="1"/>
  <c r="F120" i="1" s="1"/>
  <c r="F129" i="1" a="1"/>
  <c r="F129" i="1" s="1"/>
  <c r="F127" i="1" a="1"/>
  <c r="F127" i="1" s="1"/>
  <c r="F128" i="1" a="1"/>
  <c r="F128" i="1" s="1"/>
  <c r="F142" i="1" a="1"/>
  <c r="F142" i="1" s="1"/>
  <c r="F119" i="1" a="1"/>
  <c r="F119" i="1" s="1"/>
  <c r="F133" i="1" a="1"/>
  <c r="F133" i="1" s="1"/>
  <c r="F134" i="1" a="1"/>
  <c r="F134" i="1" s="1"/>
  <c r="F138" i="1" a="1"/>
  <c r="F138" i="1" s="1"/>
  <c r="F146" i="1" a="1"/>
  <c r="F146" i="1" s="1"/>
  <c r="F147" i="1" a="1"/>
  <c r="F147" i="1" s="1"/>
  <c r="F150" i="1" a="1"/>
  <c r="F150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35" i="1" a="1"/>
  <c r="F135" i="1" s="1"/>
  <c r="F151" i="1" a="1"/>
  <c r="F151" i="1" s="1"/>
  <c r="F157" i="1" a="1"/>
  <c r="F157" i="1" s="1"/>
  <c r="F159" i="1" a="1"/>
  <c r="F159" i="1" s="1"/>
  <c r="F165" i="1" a="1"/>
  <c r="F165" i="1" s="1"/>
  <c r="F170" i="1" a="1"/>
  <c r="F170" i="1" s="1"/>
  <c r="F175" i="1" a="1"/>
  <c r="F175" i="1" s="1"/>
  <c r="F122" i="1" a="1"/>
  <c r="F122" i="1" s="1"/>
  <c r="F140" i="1" a="1"/>
  <c r="F140" i="1" s="1"/>
  <c r="F152" i="1" a="1"/>
  <c r="F152" i="1" s="1"/>
  <c r="F156" i="1" a="1"/>
  <c r="F156" i="1" s="1"/>
  <c r="F169" i="1" a="1"/>
  <c r="F169" i="1" s="1"/>
  <c r="F174" i="1" a="1"/>
  <c r="F174" i="1" s="1"/>
  <c r="F113" i="1" a="1"/>
  <c r="F113" i="1" s="1"/>
  <c r="F137" i="1" a="1"/>
  <c r="F137" i="1" s="1"/>
  <c r="F167" i="1" a="1"/>
  <c r="F167" i="1" s="1"/>
  <c r="F168" i="1" a="1"/>
  <c r="F168" i="1" s="1"/>
  <c r="F166" i="1" a="1"/>
  <c r="F166" i="1" s="1"/>
  <c r="F171" i="1" a="1"/>
  <c r="F171" i="1" s="1"/>
  <c r="F126" i="1" a="1"/>
  <c r="F126" i="1" s="1"/>
  <c r="F155" i="1" a="1"/>
  <c r="F155" i="1" s="1"/>
  <c r="F148" i="1" a="1"/>
  <c r="F148" i="1" s="1"/>
  <c r="F149" i="1" a="1"/>
  <c r="F149" i="1" s="1"/>
  <c r="F172" i="1" a="1"/>
  <c r="F172" i="1" s="1"/>
  <c r="F178" i="1" a="1"/>
  <c r="F178" i="1" s="1"/>
  <c r="F193" i="1" a="1"/>
  <c r="F193" i="1" s="1"/>
  <c r="F196" i="1" a="1"/>
  <c r="F196" i="1" s="1"/>
  <c r="F204" i="1" a="1"/>
  <c r="F204" i="1" s="1"/>
  <c r="F141" i="1" a="1"/>
  <c r="F141" i="1" s="1"/>
  <c r="F173" i="1" a="1"/>
  <c r="F173" i="1" s="1"/>
  <c r="F180" i="1" a="1"/>
  <c r="F180" i="1" s="1"/>
  <c r="F187" i="1" a="1"/>
  <c r="F187" i="1" s="1"/>
  <c r="F191" i="1" a="1"/>
  <c r="F191" i="1" s="1"/>
  <c r="F192" i="1" a="1"/>
  <c r="F192" i="1" s="1"/>
  <c r="F199" i="1" a="1"/>
  <c r="F199" i="1" s="1"/>
  <c r="F203" i="1" a="1"/>
  <c r="F203" i="1" s="1"/>
  <c r="F154" i="1" a="1"/>
  <c r="F154" i="1" s="1"/>
  <c r="F176" i="1" a="1"/>
  <c r="F176" i="1" s="1"/>
  <c r="F186" i="1" a="1"/>
  <c r="F186" i="1" s="1"/>
  <c r="F179" i="1" a="1"/>
  <c r="F179" i="1" s="1"/>
  <c r="F195" i="1" a="1"/>
  <c r="F195" i="1" s="1"/>
  <c r="F190" i="1" a="1"/>
  <c r="F190" i="1" s="1"/>
  <c r="F198" i="1" a="1"/>
  <c r="F198" i="1" s="1"/>
  <c r="F202" i="1" a="1"/>
  <c r="F202" i="1" s="1"/>
  <c r="F153" i="1" a="1"/>
  <c r="F153" i="1" s="1"/>
  <c r="F158" i="1" a="1"/>
  <c r="F158" i="1" s="1"/>
  <c r="F181" i="1" a="1"/>
  <c r="F181" i="1" s="1"/>
  <c r="F185" i="1" a="1"/>
  <c r="F185" i="1" s="1"/>
  <c r="F189" i="1" a="1"/>
  <c r="F189" i="1" s="1"/>
  <c r="F182" i="1" a="1"/>
  <c r="F182" i="1" s="1"/>
  <c r="F183" i="1" a="1"/>
  <c r="F183" i="1" s="1"/>
  <c r="F184" i="1" a="1"/>
  <c r="F184" i="1" s="1"/>
  <c r="F194" i="1" a="1"/>
  <c r="F194" i="1" s="1"/>
  <c r="F197" i="1" a="1"/>
  <c r="F197" i="1" s="1"/>
  <c r="F201" i="1" a="1"/>
  <c r="F201" i="1" s="1"/>
  <c r="F221" i="1" a="1"/>
  <c r="F221" i="1" s="1"/>
  <c r="F226" i="1" a="1"/>
  <c r="F226" i="1" s="1"/>
  <c r="F230" i="1" a="1"/>
  <c r="F230" i="1" s="1"/>
  <c r="F231" i="1" a="1"/>
  <c r="F231" i="1" s="1"/>
  <c r="F177" i="1" a="1"/>
  <c r="F177" i="1" s="1"/>
  <c r="F210" i="1" a="1"/>
  <c r="F210" i="1" s="1"/>
  <c r="F211" i="1" a="1"/>
  <c r="F211" i="1" s="1"/>
  <c r="F216" i="1" a="1"/>
  <c r="F216" i="1" s="1"/>
  <c r="F217" i="1" a="1"/>
  <c r="F217" i="1" s="1"/>
  <c r="F225" i="1" a="1"/>
  <c r="F225" i="1" s="1"/>
  <c r="F188" i="1" a="1"/>
  <c r="F188" i="1" s="1"/>
  <c r="F218" i="1" a="1"/>
  <c r="F218" i="1" s="1"/>
  <c r="F234" i="1" a="1"/>
  <c r="F234" i="1" s="1"/>
  <c r="F200" i="1" a="1"/>
  <c r="F200" i="1" s="1"/>
  <c r="F208" i="1" a="1"/>
  <c r="F208" i="1" s="1"/>
  <c r="F224" i="1" a="1"/>
  <c r="F224" i="1" s="1"/>
  <c r="F205" i="1" a="1"/>
  <c r="F205" i="1" s="1"/>
  <c r="F215" i="1" a="1"/>
  <c r="F215" i="1" s="1"/>
  <c r="F223" i="1" a="1"/>
  <c r="F223" i="1" s="1"/>
  <c r="F232" i="1" a="1"/>
  <c r="F232" i="1" s="1"/>
  <c r="F206" i="1" a="1"/>
  <c r="F206" i="1" s="1"/>
  <c r="F209" i="1" a="1"/>
  <c r="F209" i="1" s="1"/>
  <c r="F219" i="1" a="1"/>
  <c r="F219" i="1" s="1"/>
  <c r="F235" i="1" a="1"/>
  <c r="F235" i="1" s="1"/>
  <c r="F240" i="1" a="1"/>
  <c r="F240" i="1" s="1"/>
  <c r="F244" i="1" a="1"/>
  <c r="F244" i="1" s="1"/>
  <c r="F248" i="1" a="1"/>
  <c r="F248" i="1" s="1"/>
  <c r="F213" i="1" a="1"/>
  <c r="F213" i="1" s="1"/>
  <c r="F239" i="1" a="1"/>
  <c r="F239" i="1" s="1"/>
  <c r="F220" i="1" a="1"/>
  <c r="F220" i="1" s="1"/>
  <c r="F229" i="1" a="1"/>
  <c r="F229" i="1" s="1"/>
  <c r="F251" i="1" a="1"/>
  <c r="F251" i="1" s="1"/>
  <c r="F256" i="1" a="1"/>
  <c r="F256" i="1" s="1"/>
  <c r="F214" i="1" a="1"/>
  <c r="F214" i="1" s="1"/>
  <c r="F238" i="1" a="1"/>
  <c r="F238" i="1" s="1"/>
  <c r="F243" i="1" a="1"/>
  <c r="F243" i="1" s="1"/>
  <c r="F228" i="1" a="1"/>
  <c r="F228" i="1" s="1"/>
  <c r="F233" i="1" a="1"/>
  <c r="F233" i="1" s="1"/>
  <c r="F237" i="1" a="1"/>
  <c r="F237" i="1" s="1"/>
  <c r="F242" i="1" a="1"/>
  <c r="F242" i="1" s="1"/>
  <c r="F246" i="1" a="1"/>
  <c r="F246" i="1" s="1"/>
  <c r="F247" i="1" a="1"/>
  <c r="F247" i="1" s="1"/>
  <c r="F249" i="1" a="1"/>
  <c r="F249" i="1" s="1"/>
  <c r="F255" i="1" a="1"/>
  <c r="F255" i="1" s="1"/>
  <c r="F259" i="1" a="1"/>
  <c r="F259" i="1" s="1"/>
  <c r="F207" i="1" a="1"/>
  <c r="F207" i="1" s="1"/>
  <c r="F222" i="1" a="1"/>
  <c r="F222" i="1" s="1"/>
  <c r="F241" i="1" a="1"/>
  <c r="F241" i="1" s="1"/>
  <c r="F227" i="1" a="1"/>
  <c r="F227" i="1" s="1"/>
  <c r="F254" i="1" a="1"/>
  <c r="F254" i="1" s="1"/>
  <c r="F245" i="1" a="1"/>
  <c r="F245" i="1" s="1"/>
  <c r="F250" i="1" a="1"/>
  <c r="F250" i="1" s="1"/>
  <c r="F261" i="1" a="1"/>
  <c r="F261" i="1" s="1"/>
  <c r="F269" i="1" a="1"/>
  <c r="F269" i="1" s="1"/>
  <c r="F270" i="1" a="1"/>
  <c r="F270" i="1" s="1"/>
  <c r="F279" i="1" a="1"/>
  <c r="F279" i="1" s="1"/>
  <c r="F260" i="1" a="1"/>
  <c r="F260" i="1" s="1"/>
  <c r="F265" i="1" a="1"/>
  <c r="F265" i="1" s="1"/>
  <c r="F272" i="1" a="1"/>
  <c r="F272" i="1" s="1"/>
  <c r="F212" i="1" a="1"/>
  <c r="F212" i="1" s="1"/>
  <c r="F268" i="1" a="1"/>
  <c r="F268" i="1" s="1"/>
  <c r="F273" i="1" a="1"/>
  <c r="F273" i="1" s="1"/>
  <c r="F277" i="1" a="1"/>
  <c r="F277" i="1" s="1"/>
  <c r="F287" i="1" a="1"/>
  <c r="F287" i="1" s="1"/>
  <c r="F236" i="1" a="1"/>
  <c r="F236" i="1" s="1"/>
  <c r="F264" i="1" a="1"/>
  <c r="F264" i="1" s="1"/>
  <c r="F267" i="1" a="1"/>
  <c r="F267" i="1" s="1"/>
  <c r="F274" i="1" a="1"/>
  <c r="F274" i="1" s="1"/>
  <c r="F283" i="1" a="1"/>
  <c r="F283" i="1" s="1"/>
  <c r="F258" i="1" a="1"/>
  <c r="F258" i="1" s="1"/>
  <c r="F263" i="1" a="1"/>
  <c r="F263" i="1" s="1"/>
  <c r="F253" i="1" a="1"/>
  <c r="F253" i="1" s="1"/>
  <c r="F271" i="1" a="1"/>
  <c r="F271" i="1" s="1"/>
  <c r="F285" i="1" a="1"/>
  <c r="F285" i="1" s="1"/>
  <c r="F309" i="1" a="1"/>
  <c r="F309" i="1" s="1"/>
  <c r="F317" i="1" a="1"/>
  <c r="F317" i="1" s="1"/>
  <c r="F322" i="1" a="1"/>
  <c r="F322" i="1" s="1"/>
  <c r="F327" i="1" a="1"/>
  <c r="F327" i="1" s="1"/>
  <c r="F336" i="1" a="1"/>
  <c r="F336" i="1" s="1"/>
  <c r="F339" i="1" a="1"/>
  <c r="F339" i="1" s="1"/>
  <c r="F262" i="1" a="1"/>
  <c r="F262" i="1" s="1"/>
  <c r="F332" i="1" a="1"/>
  <c r="F332" i="1" s="1"/>
  <c r="F345" i="1" a="1"/>
  <c r="F345" i="1" s="1"/>
  <c r="F252" i="1" a="1"/>
  <c r="F252" i="1" s="1"/>
  <c r="F290" i="1" a="1"/>
  <c r="F290" i="1" s="1"/>
  <c r="F292" i="1" a="1"/>
  <c r="F292" i="1" s="1"/>
  <c r="F294" i="1" a="1"/>
  <c r="F294" i="1" s="1"/>
  <c r="F296" i="1" a="1"/>
  <c r="F296" i="1" s="1"/>
  <c r="F298" i="1" a="1"/>
  <c r="F298" i="1" s="1"/>
  <c r="F316" i="1" a="1"/>
  <c r="F316" i="1" s="1"/>
  <c r="F319" i="1" a="1"/>
  <c r="F319" i="1" s="1"/>
  <c r="F324" i="1" a="1"/>
  <c r="F324" i="1" s="1"/>
  <c r="F329" i="1" a="1"/>
  <c r="F329" i="1" s="1"/>
  <c r="F335" i="1" a="1"/>
  <c r="F335" i="1" s="1"/>
  <c r="F342" i="1" a="1"/>
  <c r="F342" i="1" s="1"/>
  <c r="F257" i="1" a="1"/>
  <c r="F257" i="1" s="1"/>
  <c r="F286" i="1" a="1"/>
  <c r="F286" i="1" s="1"/>
  <c r="F302" i="1" a="1"/>
  <c r="F302" i="1" s="1"/>
  <c r="F303" i="1" a="1"/>
  <c r="F303" i="1" s="1"/>
  <c r="F304" i="1" a="1"/>
  <c r="F304" i="1" s="1"/>
  <c r="F305" i="1" a="1"/>
  <c r="F305" i="1" s="1"/>
  <c r="F308" i="1" a="1"/>
  <c r="F308" i="1" s="1"/>
  <c r="F315" i="1" a="1"/>
  <c r="F315" i="1" s="1"/>
  <c r="F321" i="1" a="1"/>
  <c r="F321" i="1" s="1"/>
  <c r="F338" i="1" a="1"/>
  <c r="F338" i="1" s="1"/>
  <c r="F278" i="1" a="1"/>
  <c r="F278" i="1" s="1"/>
  <c r="F300" i="1" a="1"/>
  <c r="F300" i="1" s="1"/>
  <c r="F311" i="1" a="1"/>
  <c r="F311" i="1" s="1"/>
  <c r="F312" i="1" a="1"/>
  <c r="F312" i="1" s="1"/>
  <c r="F313" i="1" a="1"/>
  <c r="F313" i="1" s="1"/>
  <c r="F275" i="1" a="1"/>
  <c r="F275" i="1" s="1"/>
  <c r="F276" i="1" a="1"/>
  <c r="F276" i="1" s="1"/>
  <c r="F289" i="1" a="1"/>
  <c r="F289" i="1" s="1"/>
  <c r="F291" i="1" a="1"/>
  <c r="F291" i="1" s="1"/>
  <c r="F293" i="1" a="1"/>
  <c r="F293" i="1" s="1"/>
  <c r="F295" i="1" a="1"/>
  <c r="F295" i="1" s="1"/>
  <c r="F297" i="1" a="1"/>
  <c r="F297" i="1" s="1"/>
  <c r="F299" i="1" a="1"/>
  <c r="F299" i="1" s="1"/>
  <c r="F307" i="1" a="1"/>
  <c r="F307" i="1" s="1"/>
  <c r="F310" i="1" a="1"/>
  <c r="F310" i="1" s="1"/>
  <c r="F333" i="1" a="1"/>
  <c r="F333" i="1" s="1"/>
  <c r="F340" i="1" a="1"/>
  <c r="F340" i="1" s="1"/>
  <c r="F346" i="1" a="1"/>
  <c r="F346" i="1" s="1"/>
  <c r="F281" i="1" a="1"/>
  <c r="F281" i="1" s="1"/>
  <c r="F284" i="1" a="1"/>
  <c r="F284" i="1" s="1"/>
  <c r="F326" i="1" a="1"/>
  <c r="F326" i="1" s="1"/>
  <c r="F330" i="1" a="1"/>
  <c r="F330" i="1" s="1"/>
  <c r="F375" i="1" a="1"/>
  <c r="F375" i="1" s="1"/>
  <c r="F389" i="1" a="1"/>
  <c r="F389" i="1" s="1"/>
  <c r="F347" i="1" a="1"/>
  <c r="F347" i="1" s="1"/>
  <c r="F354" i="1" a="1"/>
  <c r="F354" i="1" s="1"/>
  <c r="F364" i="1" a="1"/>
  <c r="F364" i="1" s="1"/>
  <c r="F365" i="1" a="1"/>
  <c r="F365" i="1" s="1"/>
  <c r="F388" i="1" a="1"/>
  <c r="F388" i="1" s="1"/>
  <c r="F318" i="1" a="1"/>
  <c r="F318" i="1" s="1"/>
  <c r="F337" i="1" a="1"/>
  <c r="F337" i="1" s="1"/>
  <c r="F341" i="1" a="1"/>
  <c r="F341" i="1" s="1"/>
  <c r="F348" i="1" a="1"/>
  <c r="F348" i="1" s="1"/>
  <c r="F349" i="1" a="1"/>
  <c r="F349" i="1" s="1"/>
  <c r="F362" i="1" a="1"/>
  <c r="F362" i="1" s="1"/>
  <c r="F363" i="1" a="1"/>
  <c r="F363" i="1" s="1"/>
  <c r="F366" i="1" a="1"/>
  <c r="F366" i="1" s="1"/>
  <c r="F374" i="1" a="1"/>
  <c r="F374" i="1" s="1"/>
  <c r="F387" i="1" a="1"/>
  <c r="F387" i="1" s="1"/>
  <c r="F266" i="1" a="1"/>
  <c r="F266" i="1" s="1"/>
  <c r="F280" i="1" a="1"/>
  <c r="F280" i="1" s="1"/>
  <c r="F325" i="1" a="1"/>
  <c r="F325" i="1" s="1"/>
  <c r="F350" i="1" a="1"/>
  <c r="F350" i="1" s="1"/>
  <c r="F358" i="1" a="1"/>
  <c r="F358" i="1" s="1"/>
  <c r="F361" i="1" a="1"/>
  <c r="F361" i="1" s="1"/>
  <c r="F380" i="1" a="1"/>
  <c r="F380" i="1" s="1"/>
  <c r="F381" i="1" a="1"/>
  <c r="F381" i="1" s="1"/>
  <c r="F386" i="1" a="1"/>
  <c r="F386" i="1" s="1"/>
  <c r="F390" i="1" a="1"/>
  <c r="F390" i="1" s="1"/>
  <c r="F301" i="1" a="1"/>
  <c r="F301" i="1" s="1"/>
  <c r="F314" i="1" a="1"/>
  <c r="F314" i="1" s="1"/>
  <c r="F328" i="1" a="1"/>
  <c r="F328" i="1" s="1"/>
  <c r="F282" i="1" a="1"/>
  <c r="F282" i="1" s="1"/>
  <c r="F331" i="1" a="1"/>
  <c r="F331" i="1" s="1"/>
  <c r="F351" i="1" a="1"/>
  <c r="F351" i="1" s="1"/>
  <c r="F357" i="1" a="1"/>
  <c r="F357" i="1" s="1"/>
  <c r="F368" i="1" a="1"/>
  <c r="F368" i="1" s="1"/>
  <c r="F369" i="1" a="1"/>
  <c r="F369" i="1" s="1"/>
  <c r="F378" i="1" a="1"/>
  <c r="F378" i="1" s="1"/>
  <c r="F288" i="1" a="1"/>
  <c r="F288" i="1" s="1"/>
  <c r="F306" i="1" a="1"/>
  <c r="F306" i="1" s="1"/>
  <c r="F320" i="1" a="1"/>
  <c r="F320" i="1" s="1"/>
  <c r="F356" i="1" a="1"/>
  <c r="F356" i="1" s="1"/>
  <c r="F377" i="1" a="1"/>
  <c r="F377" i="1" s="1"/>
  <c r="F352" i="1" a="1"/>
  <c r="F352" i="1" s="1"/>
  <c r="F359" i="1" a="1"/>
  <c r="F359" i="1" s="1"/>
  <c r="F376" i="1" a="1"/>
  <c r="F376" i="1" s="1"/>
  <c r="F412" i="1" a="1"/>
  <c r="F412" i="1" s="1"/>
  <c r="F413" i="1" a="1"/>
  <c r="F413" i="1" s="1"/>
  <c r="F415" i="1" a="1"/>
  <c r="F415" i="1" s="1"/>
  <c r="F419" i="1" a="1"/>
  <c r="F419" i="1" s="1"/>
  <c r="F420" i="1" a="1"/>
  <c r="F420" i="1" s="1"/>
  <c r="F426" i="1" a="1"/>
  <c r="F426" i="1" s="1"/>
  <c r="F427" i="1" a="1"/>
  <c r="F427" i="1" s="1"/>
  <c r="F433" i="1" a="1"/>
  <c r="F433" i="1" s="1"/>
  <c r="F434" i="1" a="1"/>
  <c r="F434" i="1" s="1"/>
  <c r="F441" i="1" a="1"/>
  <c r="F441" i="1" s="1"/>
  <c r="F344" i="1" a="1"/>
  <c r="F344" i="1" s="1"/>
  <c r="F355" i="1" a="1"/>
  <c r="F355" i="1" s="1"/>
  <c r="F360" i="1" a="1"/>
  <c r="F360" i="1" s="1"/>
  <c r="F372" i="1" a="1"/>
  <c r="F372" i="1" s="1"/>
  <c r="F385" i="1" a="1"/>
  <c r="F385" i="1" s="1"/>
  <c r="F404" i="1" a="1"/>
  <c r="F404" i="1" s="1"/>
  <c r="F407" i="1" a="1"/>
  <c r="F407" i="1" s="1"/>
  <c r="F414" i="1" a="1"/>
  <c r="F414" i="1" s="1"/>
  <c r="F446" i="1" a="1"/>
  <c r="F446" i="1" s="1"/>
  <c r="F399" i="1" a="1"/>
  <c r="F399" i="1" s="1"/>
  <c r="F405" i="1" a="1"/>
  <c r="F405" i="1" s="1"/>
  <c r="F416" i="1" a="1"/>
  <c r="F416" i="1" s="1"/>
  <c r="F424" i="1" a="1"/>
  <c r="F424" i="1" s="1"/>
  <c r="F431" i="1" a="1"/>
  <c r="F431" i="1" s="1"/>
  <c r="F432" i="1" a="1"/>
  <c r="F432" i="1" s="1"/>
  <c r="F438" i="1" a="1"/>
  <c r="F438" i="1" s="1"/>
  <c r="F439" i="1" a="1"/>
  <c r="F439" i="1" s="1"/>
  <c r="F444" i="1" a="1"/>
  <c r="F444" i="1" s="1"/>
  <c r="F445" i="1" a="1"/>
  <c r="F445" i="1" s="1"/>
  <c r="F373" i="1" a="1"/>
  <c r="F373" i="1" s="1"/>
  <c r="F382" i="1" a="1"/>
  <c r="F382" i="1" s="1"/>
  <c r="F396" i="1" a="1"/>
  <c r="F396" i="1" s="1"/>
  <c r="F397" i="1" a="1"/>
  <c r="F397" i="1" s="1"/>
  <c r="F401" i="1" a="1"/>
  <c r="F401" i="1" s="1"/>
  <c r="F402" i="1" a="1"/>
  <c r="F402" i="1" s="1"/>
  <c r="F408" i="1" a="1"/>
  <c r="F408" i="1" s="1"/>
  <c r="F417" i="1" a="1"/>
  <c r="F417" i="1" s="1"/>
  <c r="F418" i="1" a="1"/>
  <c r="F418" i="1" s="1"/>
  <c r="F425" i="1" a="1"/>
  <c r="F425" i="1" s="1"/>
  <c r="F323" i="1" a="1"/>
  <c r="F323" i="1" s="1"/>
  <c r="F400" i="1" a="1"/>
  <c r="F400" i="1" s="1"/>
  <c r="F409" i="1" a="1"/>
  <c r="F409" i="1" s="1"/>
  <c r="F430" i="1" a="1"/>
  <c r="F430" i="1" s="1"/>
  <c r="F370" i="1" a="1"/>
  <c r="F370" i="1" s="1"/>
  <c r="F379" i="1" a="1"/>
  <c r="F379" i="1" s="1"/>
  <c r="F383" i="1" a="1"/>
  <c r="F383" i="1" s="1"/>
  <c r="F393" i="1" a="1"/>
  <c r="F393" i="1" s="1"/>
  <c r="F394" i="1" a="1"/>
  <c r="F394" i="1" s="1"/>
  <c r="F403" i="1" a="1"/>
  <c r="F403" i="1" s="1"/>
  <c r="F406" i="1" a="1"/>
  <c r="F406" i="1" s="1"/>
  <c r="F410" i="1" a="1"/>
  <c r="F410" i="1" s="1"/>
  <c r="F422" i="1" a="1"/>
  <c r="F422" i="1" s="1"/>
  <c r="F423" i="1" a="1"/>
  <c r="F423" i="1" s="1"/>
  <c r="F428" i="1" a="1"/>
  <c r="F428" i="1" s="1"/>
  <c r="F429" i="1" a="1"/>
  <c r="F429" i="1" s="1"/>
  <c r="F435" i="1" a="1"/>
  <c r="F435" i="1" s="1"/>
  <c r="F436" i="1" a="1"/>
  <c r="F436" i="1" s="1"/>
  <c r="F442" i="1" a="1"/>
  <c r="F442" i="1" s="1"/>
  <c r="F443" i="1" a="1"/>
  <c r="F443" i="1" s="1"/>
  <c r="F353" i="1" a="1"/>
  <c r="F353" i="1" s="1"/>
  <c r="F391" i="1" a="1"/>
  <c r="F391" i="1" s="1"/>
  <c r="F398" i="1" a="1"/>
  <c r="F398" i="1" s="1"/>
  <c r="F449" i="1" a="1"/>
  <c r="F449" i="1" s="1"/>
  <c r="F450" i="1" a="1"/>
  <c r="F450" i="1" s="1"/>
  <c r="F469" i="1" a="1"/>
  <c r="F469" i="1" s="1"/>
  <c r="F472" i="1" a="1"/>
  <c r="F472" i="1" s="1"/>
  <c r="F476" i="1" a="1"/>
  <c r="F476" i="1" s="1"/>
  <c r="F481" i="1" a="1"/>
  <c r="F481" i="1" s="1"/>
  <c r="F487" i="1" a="1"/>
  <c r="F487" i="1" s="1"/>
  <c r="F492" i="1" a="1"/>
  <c r="F492" i="1" s="1"/>
  <c r="F497" i="1" a="1"/>
  <c r="F497" i="1" s="1"/>
  <c r="F503" i="1" a="1"/>
  <c r="F503" i="1" s="1"/>
  <c r="F334" i="1" a="1"/>
  <c r="F334" i="1" s="1"/>
  <c r="F455" i="1" a="1"/>
  <c r="F455" i="1" s="1"/>
  <c r="F462" i="1" a="1"/>
  <c r="F462" i="1" s="1"/>
  <c r="F486" i="1" a="1"/>
  <c r="F486" i="1" s="1"/>
  <c r="F502" i="1" a="1"/>
  <c r="F502" i="1" s="1"/>
  <c r="F411" i="1" a="1"/>
  <c r="F411" i="1" s="1"/>
  <c r="F437" i="1" a="1"/>
  <c r="F437" i="1" s="1"/>
  <c r="F448" i="1" a="1"/>
  <c r="F448" i="1" s="1"/>
  <c r="F454" i="1" a="1"/>
  <c r="F454" i="1" s="1"/>
  <c r="F460" i="1" a="1"/>
  <c r="F460" i="1" s="1"/>
  <c r="F461" i="1" a="1"/>
  <c r="F461" i="1" s="1"/>
  <c r="F467" i="1" a="1"/>
  <c r="F467" i="1" s="1"/>
  <c r="F468" i="1" a="1"/>
  <c r="F468" i="1" s="1"/>
  <c r="F480" i="1" a="1"/>
  <c r="F480" i="1" s="1"/>
  <c r="F343" i="1" a="1"/>
  <c r="F343" i="1" s="1"/>
  <c r="F453" i="1" a="1"/>
  <c r="F453" i="1" s="1"/>
  <c r="F485" i="1" a="1"/>
  <c r="F485" i="1" s="1"/>
  <c r="F490" i="1" a="1"/>
  <c r="F490" i="1" s="1"/>
  <c r="F491" i="1" a="1"/>
  <c r="F491" i="1" s="1"/>
  <c r="F501" i="1" a="1"/>
  <c r="F501" i="1" s="1"/>
  <c r="F451" i="1" a="1"/>
  <c r="F451" i="1" s="1"/>
  <c r="F452" i="1" a="1"/>
  <c r="F452" i="1" s="1"/>
  <c r="F458" i="1" a="1"/>
  <c r="F458" i="1" s="1"/>
  <c r="F459" i="1" a="1"/>
  <c r="F459" i="1" s="1"/>
  <c r="F466" i="1" a="1"/>
  <c r="F466" i="1" s="1"/>
  <c r="F473" i="1" a="1"/>
  <c r="F473" i="1" s="1"/>
  <c r="F478" i="1" a="1"/>
  <c r="F478" i="1" s="1"/>
  <c r="F494" i="1" a="1"/>
  <c r="F494" i="1" s="1"/>
  <c r="F395" i="1" a="1"/>
  <c r="F395" i="1" s="1"/>
  <c r="F421" i="1" a="1"/>
  <c r="F421" i="1" s="1"/>
  <c r="F440" i="1" a="1"/>
  <c r="F440" i="1" s="1"/>
  <c r="F464" i="1" a="1"/>
  <c r="F464" i="1" s="1"/>
  <c r="F471" i="1" a="1"/>
  <c r="F471" i="1" s="1"/>
  <c r="F474" i="1" a="1"/>
  <c r="F474" i="1" s="1"/>
  <c r="F488" i="1" a="1"/>
  <c r="F488" i="1" s="1"/>
  <c r="F371" i="1" a="1"/>
  <c r="F371" i="1" s="1"/>
  <c r="F493" i="1" a="1"/>
  <c r="F493" i="1" s="1"/>
  <c r="F498" i="1" a="1"/>
  <c r="F498" i="1" s="1"/>
  <c r="F506" i="1" a="1"/>
  <c r="F506" i="1" s="1"/>
  <c r="F507" i="1" a="1"/>
  <c r="F507" i="1" s="1"/>
  <c r="F518" i="1" a="1"/>
  <c r="F518" i="1" s="1"/>
  <c r="F550" i="1" a="1"/>
  <c r="F550" i="1" s="1"/>
  <c r="F551" i="1" a="1"/>
  <c r="F551" i="1" s="1"/>
  <c r="F500" i="1" a="1"/>
  <c r="F500" i="1" s="1"/>
  <c r="F505" i="1" a="1"/>
  <c r="F505" i="1" s="1"/>
  <c r="F529" i="1" a="1"/>
  <c r="F529" i="1" s="1"/>
  <c r="F547" i="1" a="1"/>
  <c r="F547" i="1" s="1"/>
  <c r="F465" i="1" a="1"/>
  <c r="F465" i="1" s="1"/>
  <c r="F510" i="1" a="1"/>
  <c r="F510" i="1" s="1"/>
  <c r="F521" i="1" a="1"/>
  <c r="F521" i="1" s="1"/>
  <c r="F526" i="1" a="1"/>
  <c r="F526" i="1" s="1"/>
  <c r="F530" i="1" a="1"/>
  <c r="F530" i="1" s="1"/>
  <c r="F539" i="1" a="1"/>
  <c r="F539" i="1" s="1"/>
  <c r="F456" i="1" a="1"/>
  <c r="F456" i="1" s="1"/>
  <c r="F470" i="1" a="1"/>
  <c r="F470" i="1" s="1"/>
  <c r="F477" i="1" a="1"/>
  <c r="F477" i="1" s="1"/>
  <c r="F482" i="1" a="1"/>
  <c r="F482" i="1" s="1"/>
  <c r="F496" i="1" a="1"/>
  <c r="F496" i="1" s="1"/>
  <c r="F511" i="1" a="1"/>
  <c r="F511" i="1" s="1"/>
  <c r="F528" i="1" a="1"/>
  <c r="F528" i="1" s="1"/>
  <c r="F535" i="1" a="1"/>
  <c r="F535" i="1" s="1"/>
  <c r="F546" i="1" a="1"/>
  <c r="F546" i="1" s="1"/>
  <c r="F457" i="1" a="1"/>
  <c r="F457" i="1" s="1"/>
  <c r="F483" i="1" a="1"/>
  <c r="F483" i="1" s="1"/>
  <c r="F495" i="1" a="1"/>
  <c r="F495" i="1" s="1"/>
  <c r="F508" i="1" a="1"/>
  <c r="F508" i="1" s="1"/>
  <c r="F514" i="1" a="1"/>
  <c r="F514" i="1" s="1"/>
  <c r="F522" i="1" a="1"/>
  <c r="F522" i="1" s="1"/>
  <c r="F523" i="1" a="1"/>
  <c r="F523" i="1" s="1"/>
  <c r="F524" i="1" a="1"/>
  <c r="F524" i="1" s="1"/>
  <c r="F525" i="1" a="1"/>
  <c r="F525" i="1" s="1"/>
  <c r="F531" i="1" a="1"/>
  <c r="F531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447" i="1" a="1"/>
  <c r="F447" i="1" s="1"/>
  <c r="F479" i="1" a="1"/>
  <c r="F479" i="1" s="1"/>
  <c r="F484" i="1" a="1"/>
  <c r="F484" i="1" s="1"/>
  <c r="F489" i="1" a="1"/>
  <c r="F489" i="1" s="1"/>
  <c r="F515" i="1" a="1"/>
  <c r="F515" i="1" s="1"/>
  <c r="F519" i="1" a="1"/>
  <c r="F519" i="1" s="1"/>
  <c r="F536" i="1" a="1"/>
  <c r="F536" i="1" s="1"/>
  <c r="F504" i="1" a="1"/>
  <c r="F504" i="1" s="1"/>
  <c r="F527" i="1" a="1"/>
  <c r="F527" i="1" s="1"/>
  <c r="F533" i="1" a="1"/>
  <c r="F533" i="1" s="1"/>
  <c r="F574" i="1" a="1"/>
  <c r="F574" i="1" s="1"/>
  <c r="F584" i="1" a="1"/>
  <c r="F584" i="1" s="1"/>
  <c r="F595" i="1" a="1"/>
  <c r="F595" i="1" s="1"/>
  <c r="F367" i="1" a="1"/>
  <c r="F367" i="1" s="1"/>
  <c r="F463" i="1" a="1"/>
  <c r="F463" i="1" s="1"/>
  <c r="F559" i="1" a="1"/>
  <c r="F559" i="1" s="1"/>
  <c r="F566" i="1" a="1"/>
  <c r="F566" i="1" s="1"/>
  <c r="F580" i="1" a="1"/>
  <c r="F580" i="1" s="1"/>
  <c r="F591" i="1" a="1"/>
  <c r="F591" i="1" s="1"/>
  <c r="F594" i="1" a="1"/>
  <c r="F594" i="1" s="1"/>
  <c r="F598" i="1" a="1"/>
  <c r="F598" i="1" s="1"/>
  <c r="F384" i="1" a="1"/>
  <c r="F384" i="1" s="1"/>
  <c r="F534" i="1" a="1"/>
  <c r="F534" i="1" s="1"/>
  <c r="F552" i="1" a="1"/>
  <c r="F552" i="1" s="1"/>
  <c r="F556" i="1" a="1"/>
  <c r="F556" i="1" s="1"/>
  <c r="F563" i="1" a="1"/>
  <c r="F563" i="1" s="1"/>
  <c r="F564" i="1" a="1"/>
  <c r="F564" i="1" s="1"/>
  <c r="F577" i="1" a="1"/>
  <c r="F577" i="1" s="1"/>
  <c r="F587" i="1" a="1"/>
  <c r="F587" i="1" s="1"/>
  <c r="F601" i="1" a="1"/>
  <c r="F601" i="1" s="1"/>
  <c r="F392" i="1" a="1"/>
  <c r="F392" i="1" s="1"/>
  <c r="F537" i="1" a="1"/>
  <c r="F537" i="1" s="1"/>
  <c r="F548" i="1" a="1"/>
  <c r="F548" i="1" s="1"/>
  <c r="F555" i="1" a="1"/>
  <c r="F555" i="1" s="1"/>
  <c r="F557" i="1" a="1"/>
  <c r="F557" i="1" s="1"/>
  <c r="F558" i="1" a="1"/>
  <c r="F558" i="1" s="1"/>
  <c r="F562" i="1" a="1"/>
  <c r="F562" i="1" s="1"/>
  <c r="F565" i="1" a="1"/>
  <c r="F565" i="1" s="1"/>
  <c r="F572" i="1" a="1"/>
  <c r="F572" i="1" s="1"/>
  <c r="F573" i="1" a="1"/>
  <c r="F573" i="1" s="1"/>
  <c r="F583" i="1" a="1"/>
  <c r="F583" i="1" s="1"/>
  <c r="F590" i="1" a="1"/>
  <c r="F590" i="1" s="1"/>
  <c r="F597" i="1" a="1"/>
  <c r="F597" i="1" s="1"/>
  <c r="F600" i="1" a="1"/>
  <c r="F600" i="1" s="1"/>
  <c r="F512" i="1" a="1"/>
  <c r="F512" i="1" s="1"/>
  <c r="F520" i="1" a="1"/>
  <c r="F520" i="1" s="1"/>
  <c r="F540" i="1" a="1"/>
  <c r="F540" i="1" s="1"/>
  <c r="F561" i="1" a="1"/>
  <c r="F561" i="1" s="1"/>
  <c r="F570" i="1" a="1"/>
  <c r="F570" i="1" s="1"/>
  <c r="F571" i="1" a="1"/>
  <c r="F571" i="1" s="1"/>
  <c r="F576" i="1" a="1"/>
  <c r="F576" i="1" s="1"/>
  <c r="F579" i="1" a="1"/>
  <c r="F579" i="1" s="1"/>
  <c r="F582" i="1" a="1"/>
  <c r="F582" i="1" s="1"/>
  <c r="F586" i="1" a="1"/>
  <c r="F586" i="1" s="1"/>
  <c r="F593" i="1" a="1"/>
  <c r="F593" i="1" s="1"/>
  <c r="F603" i="1" a="1"/>
  <c r="F603" i="1" s="1"/>
  <c r="F499" i="1" a="1"/>
  <c r="F499" i="1" s="1"/>
  <c r="F516" i="1" a="1"/>
  <c r="F516" i="1" s="1"/>
  <c r="F532" i="1" a="1"/>
  <c r="F532" i="1" s="1"/>
  <c r="F549" i="1" a="1"/>
  <c r="F549" i="1" s="1"/>
  <c r="F554" i="1" a="1"/>
  <c r="F554" i="1" s="1"/>
  <c r="F568" i="1" a="1"/>
  <c r="F568" i="1" s="1"/>
  <c r="F569" i="1" a="1"/>
  <c r="F569" i="1" s="1"/>
  <c r="F581" i="1" a="1"/>
  <c r="F581" i="1" s="1"/>
  <c r="F589" i="1" a="1"/>
  <c r="F589" i="1" s="1"/>
  <c r="F596" i="1" a="1"/>
  <c r="F596" i="1" s="1"/>
  <c r="F509" i="1" a="1"/>
  <c r="F509" i="1" s="1"/>
  <c r="F513" i="1" a="1"/>
  <c r="F513" i="1" s="1"/>
  <c r="F517" i="1" a="1"/>
  <c r="F517" i="1" s="1"/>
  <c r="F575" i="1" a="1"/>
  <c r="F575" i="1" s="1"/>
  <c r="F585" i="1" a="1"/>
  <c r="F585" i="1" s="1"/>
  <c r="F592" i="1" a="1"/>
  <c r="F592" i="1" s="1"/>
  <c r="F599" i="1" a="1"/>
  <c r="F599" i="1" s="1"/>
  <c r="F617" i="1" a="1"/>
  <c r="F617" i="1" s="1"/>
  <c r="F629" i="1" a="1"/>
  <c r="F629" i="1" s="1"/>
  <c r="F643" i="1" a="1"/>
  <c r="F643" i="1" s="1"/>
  <c r="F650" i="1" a="1"/>
  <c r="F650" i="1" s="1"/>
  <c r="F658" i="1" a="1"/>
  <c r="F658" i="1" s="1"/>
  <c r="F560" i="1" a="1"/>
  <c r="F560" i="1" s="1"/>
  <c r="F588" i="1" a="1"/>
  <c r="F588" i="1" s="1"/>
  <c r="F607" i="1" a="1"/>
  <c r="F607" i="1" s="1"/>
  <c r="F610" i="1" a="1"/>
  <c r="F610" i="1" s="1"/>
  <c r="F616" i="1" a="1"/>
  <c r="F616" i="1" s="1"/>
  <c r="F628" i="1" a="1"/>
  <c r="F628" i="1" s="1"/>
  <c r="F641" i="1" a="1"/>
  <c r="F641" i="1" s="1"/>
  <c r="F651" i="1" a="1"/>
  <c r="F651" i="1" s="1"/>
  <c r="F659" i="1" a="1"/>
  <c r="F659" i="1" s="1"/>
  <c r="F664" i="1" a="1"/>
  <c r="F664" i="1" s="1"/>
  <c r="F578" i="1" a="1"/>
  <c r="F578" i="1" s="1"/>
  <c r="F604" i="1" a="1"/>
  <c r="F604" i="1" s="1"/>
  <c r="F613" i="1" a="1"/>
  <c r="F613" i="1" s="1"/>
  <c r="F619" i="1" a="1"/>
  <c r="F619" i="1" s="1"/>
  <c r="F622" i="1" a="1"/>
  <c r="F622" i="1" s="1"/>
  <c r="F625" i="1" a="1"/>
  <c r="F625" i="1" s="1"/>
  <c r="F631" i="1" a="1"/>
  <c r="F631" i="1" s="1"/>
  <c r="F635" i="1" a="1"/>
  <c r="F635" i="1" s="1"/>
  <c r="F637" i="1" a="1"/>
  <c r="F637" i="1" s="1"/>
  <c r="F644" i="1" a="1"/>
  <c r="F644" i="1" s="1"/>
  <c r="F652" i="1" a="1"/>
  <c r="F652" i="1" s="1"/>
  <c r="F660" i="1" a="1"/>
  <c r="F660" i="1" s="1"/>
  <c r="F612" i="1" a="1"/>
  <c r="F612" i="1" s="1"/>
  <c r="F618" i="1" a="1"/>
  <c r="F618" i="1" s="1"/>
  <c r="F621" i="1" a="1"/>
  <c r="F621" i="1" s="1"/>
  <c r="F630" i="1" a="1"/>
  <c r="F630" i="1" s="1"/>
  <c r="F647" i="1" a="1"/>
  <c r="F647" i="1" s="1"/>
  <c r="F655" i="1" a="1"/>
  <c r="F655" i="1" s="1"/>
  <c r="F662" i="1" a="1"/>
  <c r="F662" i="1" s="1"/>
  <c r="F602" i="1" a="1"/>
  <c r="F602" i="1" s="1"/>
  <c r="F608" i="1" a="1"/>
  <c r="F608" i="1" s="1"/>
  <c r="F611" i="1" a="1"/>
  <c r="F611" i="1" s="1"/>
  <c r="F633" i="1" a="1"/>
  <c r="F633" i="1" s="1"/>
  <c r="F636" i="1" a="1"/>
  <c r="F636" i="1" s="1"/>
  <c r="F638" i="1" a="1"/>
  <c r="F638" i="1" s="1"/>
  <c r="F648" i="1" a="1"/>
  <c r="F648" i="1" s="1"/>
  <c r="F656" i="1" a="1"/>
  <c r="F656" i="1" s="1"/>
  <c r="F538" i="1" a="1"/>
  <c r="F538" i="1" s="1"/>
  <c r="F567" i="1" a="1"/>
  <c r="F567" i="1" s="1"/>
  <c r="F642" i="1" a="1"/>
  <c r="F642" i="1" s="1"/>
  <c r="F669" i="1" a="1"/>
  <c r="F669" i="1" s="1"/>
  <c r="F681" i="1" a="1"/>
  <c r="F681" i="1" s="1"/>
  <c r="F689" i="1" a="1"/>
  <c r="F689" i="1" s="1"/>
  <c r="F697" i="1" a="1"/>
  <c r="F697" i="1" s="1"/>
  <c r="F705" i="1" a="1"/>
  <c r="F705" i="1" s="1"/>
  <c r="F713" i="1" a="1"/>
  <c r="F713" i="1" s="1"/>
  <c r="F721" i="1" a="1"/>
  <c r="F721" i="1" s="1"/>
  <c r="F731" i="1" a="1"/>
  <c r="F731" i="1" s="1"/>
  <c r="F736" i="1" a="1"/>
  <c r="F736" i="1" s="1"/>
  <c r="F749" i="1" a="1"/>
  <c r="F749" i="1" s="1"/>
  <c r="F752" i="1" a="1"/>
  <c r="F752" i="1" s="1"/>
  <c r="F757" i="1" a="1"/>
  <c r="F757" i="1" s="1"/>
  <c r="F762" i="1" a="1"/>
  <c r="F762" i="1" s="1"/>
  <c r="F781" i="1" a="1"/>
  <c r="F781" i="1" s="1"/>
  <c r="F784" i="1" a="1"/>
  <c r="F784" i="1" s="1"/>
  <c r="F786" i="1" a="1"/>
  <c r="F786" i="1" s="1"/>
  <c r="F614" i="1" a="1"/>
  <c r="F614" i="1" s="1"/>
  <c r="F620" i="1" a="1"/>
  <c r="F620" i="1" s="1"/>
  <c r="F626" i="1" a="1"/>
  <c r="F626" i="1" s="1"/>
  <c r="F632" i="1" a="1"/>
  <c r="F632" i="1" s="1"/>
  <c r="F653" i="1" a="1"/>
  <c r="F653" i="1" s="1"/>
  <c r="F654" i="1" a="1"/>
  <c r="F654" i="1" s="1"/>
  <c r="F672" i="1" a="1"/>
  <c r="F672" i="1" s="1"/>
  <c r="F675" i="1" a="1"/>
  <c r="F675" i="1" s="1"/>
  <c r="F678" i="1" a="1"/>
  <c r="F678" i="1" s="1"/>
  <c r="F686" i="1" a="1"/>
  <c r="F686" i="1" s="1"/>
  <c r="F694" i="1" a="1"/>
  <c r="F694" i="1" s="1"/>
  <c r="F702" i="1" a="1"/>
  <c r="F702" i="1" s="1"/>
  <c r="F710" i="1" a="1"/>
  <c r="F710" i="1" s="1"/>
  <c r="F718" i="1" a="1"/>
  <c r="F718" i="1" s="1"/>
  <c r="F730" i="1" a="1"/>
  <c r="F730" i="1" s="1"/>
  <c r="F735" i="1" a="1"/>
  <c r="F735" i="1" s="1"/>
  <c r="F740" i="1" a="1"/>
  <c r="F740" i="1" s="1"/>
  <c r="F743" i="1" a="1"/>
  <c r="F743" i="1" s="1"/>
  <c r="F746" i="1" a="1"/>
  <c r="F746" i="1" s="1"/>
  <c r="F767" i="1" a="1"/>
  <c r="F767" i="1" s="1"/>
  <c r="F775" i="1" a="1"/>
  <c r="F775" i="1" s="1"/>
  <c r="F475" i="1" a="1"/>
  <c r="F475" i="1" s="1"/>
  <c r="F609" i="1" a="1"/>
  <c r="F609" i="1" s="1"/>
  <c r="F615" i="1" a="1"/>
  <c r="F615" i="1" s="1"/>
  <c r="F627" i="1" a="1"/>
  <c r="F627" i="1" s="1"/>
  <c r="F683" i="1" a="1"/>
  <c r="F683" i="1" s="1"/>
  <c r="F691" i="1" a="1"/>
  <c r="F691" i="1" s="1"/>
  <c r="F699" i="1" a="1"/>
  <c r="F699" i="1" s="1"/>
  <c r="F707" i="1" a="1"/>
  <c r="F707" i="1" s="1"/>
  <c r="F715" i="1" a="1"/>
  <c r="F715" i="1" s="1"/>
  <c r="F723" i="1" a="1"/>
  <c r="F723" i="1" s="1"/>
  <c r="F726" i="1" a="1"/>
  <c r="F726" i="1" s="1"/>
  <c r="F734" i="1" a="1"/>
  <c r="F734" i="1" s="1"/>
  <c r="F754" i="1" a="1"/>
  <c r="F754" i="1" s="1"/>
  <c r="F761" i="1" a="1"/>
  <c r="F761" i="1" s="1"/>
  <c r="F766" i="1" a="1"/>
  <c r="F766" i="1" s="1"/>
  <c r="F771" i="1" a="1"/>
  <c r="F771" i="1" s="1"/>
  <c r="F661" i="1" a="1"/>
  <c r="F661" i="1" s="1"/>
  <c r="F668" i="1" a="1"/>
  <c r="F668" i="1" s="1"/>
  <c r="F680" i="1" a="1"/>
  <c r="F680" i="1" s="1"/>
  <c r="F688" i="1" a="1"/>
  <c r="F688" i="1" s="1"/>
  <c r="F696" i="1" a="1"/>
  <c r="F696" i="1" s="1"/>
  <c r="F704" i="1" a="1"/>
  <c r="F704" i="1" s="1"/>
  <c r="F712" i="1" a="1"/>
  <c r="F712" i="1" s="1"/>
  <c r="F720" i="1" a="1"/>
  <c r="F720" i="1" s="1"/>
  <c r="F605" i="1" a="1"/>
  <c r="F605" i="1" s="1"/>
  <c r="F623" i="1" a="1"/>
  <c r="F623" i="1" s="1"/>
  <c r="F639" i="1" a="1"/>
  <c r="F639" i="1" s="1"/>
  <c r="F640" i="1" a="1"/>
  <c r="F640" i="1" s="1"/>
  <c r="F665" i="1" a="1"/>
  <c r="F665" i="1" s="1"/>
  <c r="F666" i="1" a="1"/>
  <c r="F666" i="1" s="1"/>
  <c r="F682" i="1" a="1"/>
  <c r="F682" i="1" s="1"/>
  <c r="F690" i="1" a="1"/>
  <c r="F690" i="1" s="1"/>
  <c r="F698" i="1" a="1"/>
  <c r="F698" i="1" s="1"/>
  <c r="F706" i="1" a="1"/>
  <c r="F706" i="1" s="1"/>
  <c r="F714" i="1" a="1"/>
  <c r="F714" i="1" s="1"/>
  <c r="F722" i="1" a="1"/>
  <c r="F722" i="1" s="1"/>
  <c r="F725" i="1" a="1"/>
  <c r="F725" i="1" s="1"/>
  <c r="F728" i="1" a="1"/>
  <c r="F728" i="1" s="1"/>
  <c r="F732" i="1" a="1"/>
  <c r="F732" i="1" s="1"/>
  <c r="F750" i="1" a="1"/>
  <c r="F750" i="1" s="1"/>
  <c r="F753" i="1" a="1"/>
  <c r="F753" i="1" s="1"/>
  <c r="F759" i="1" a="1"/>
  <c r="F759" i="1" s="1"/>
  <c r="F764" i="1" a="1"/>
  <c r="F764" i="1" s="1"/>
  <c r="F782" i="1" a="1"/>
  <c r="F782" i="1" s="1"/>
  <c r="F785" i="1" a="1"/>
  <c r="F785" i="1" s="1"/>
  <c r="F606" i="1" a="1"/>
  <c r="F606" i="1" s="1"/>
  <c r="F624" i="1" a="1"/>
  <c r="F624" i="1" s="1"/>
  <c r="F645" i="1" a="1"/>
  <c r="F645" i="1" s="1"/>
  <c r="F646" i="1" a="1"/>
  <c r="F646" i="1" s="1"/>
  <c r="F670" i="1" a="1"/>
  <c r="F670" i="1" s="1"/>
  <c r="F676" i="1" a="1"/>
  <c r="F676" i="1" s="1"/>
  <c r="F679" i="1" a="1"/>
  <c r="F679" i="1" s="1"/>
  <c r="F687" i="1" a="1"/>
  <c r="F687" i="1" s="1"/>
  <c r="F695" i="1" a="1"/>
  <c r="F695" i="1" s="1"/>
  <c r="F703" i="1" a="1"/>
  <c r="F703" i="1" s="1"/>
  <c r="F711" i="1" a="1"/>
  <c r="F711" i="1" s="1"/>
  <c r="F719" i="1" a="1"/>
  <c r="F719" i="1" s="1"/>
  <c r="F737" i="1" a="1"/>
  <c r="F737" i="1" s="1"/>
  <c r="F744" i="1" a="1"/>
  <c r="F744" i="1" s="1"/>
  <c r="F747" i="1" a="1"/>
  <c r="F747" i="1" s="1"/>
  <c r="F758" i="1" a="1"/>
  <c r="F758" i="1" s="1"/>
  <c r="F769" i="1" a="1"/>
  <c r="F769" i="1" s="1"/>
  <c r="F773" i="1" a="1"/>
  <c r="F773" i="1" s="1"/>
  <c r="F776" i="1" a="1"/>
  <c r="F776" i="1" s="1"/>
  <c r="F779" i="1" a="1"/>
  <c r="F779" i="1" s="1"/>
  <c r="F674" i="1" a="1"/>
  <c r="F674" i="1" s="1"/>
  <c r="F693" i="1" a="1"/>
  <c r="F693" i="1" s="1"/>
  <c r="F777" i="1" a="1"/>
  <c r="F777" i="1" s="1"/>
  <c r="F791" i="1" a="1"/>
  <c r="F791" i="1" s="1"/>
  <c r="F800" i="1" a="1"/>
  <c r="F800" i="1" s="1"/>
  <c r="F809" i="1" a="1"/>
  <c r="F809" i="1" s="1"/>
  <c r="F814" i="1" a="1"/>
  <c r="F814" i="1" s="1"/>
  <c r="F819" i="1" a="1"/>
  <c r="F819" i="1" s="1"/>
  <c r="F823" i="1" a="1"/>
  <c r="F823" i="1" s="1"/>
  <c r="F828" i="1" a="1"/>
  <c r="F828" i="1" s="1"/>
  <c r="F833" i="1" a="1"/>
  <c r="F833" i="1" s="1"/>
  <c r="F838" i="1" a="1"/>
  <c r="F838" i="1" s="1"/>
  <c r="F847" i="1" a="1"/>
  <c r="F847" i="1" s="1"/>
  <c r="F851" i="1" a="1"/>
  <c r="F851" i="1" s="1"/>
  <c r="F860" i="1" a="1"/>
  <c r="F860" i="1" s="1"/>
  <c r="F864" i="1" a="1"/>
  <c r="F864" i="1" s="1"/>
  <c r="F868" i="1" a="1"/>
  <c r="F868" i="1" s="1"/>
  <c r="F873" i="1" a="1"/>
  <c r="F873" i="1" s="1"/>
  <c r="F882" i="1" a="1"/>
  <c r="F882" i="1" s="1"/>
  <c r="F663" i="1" a="1"/>
  <c r="F663" i="1" s="1"/>
  <c r="F700" i="1" a="1"/>
  <c r="F700" i="1" s="1"/>
  <c r="F733" i="1" a="1"/>
  <c r="F733" i="1" s="1"/>
  <c r="F738" i="1" a="1"/>
  <c r="F738" i="1" s="1"/>
  <c r="F763" i="1" a="1"/>
  <c r="F763" i="1" s="1"/>
  <c r="F768" i="1" a="1"/>
  <c r="F768" i="1" s="1"/>
  <c r="F789" i="1" a="1"/>
  <c r="F789" i="1" s="1"/>
  <c r="F801" i="1" a="1"/>
  <c r="F801" i="1" s="1"/>
  <c r="F802" i="1" a="1"/>
  <c r="F802" i="1" s="1"/>
  <c r="F803" i="1" a="1"/>
  <c r="F803" i="1" s="1"/>
  <c r="F818" i="1" a="1"/>
  <c r="F818" i="1" s="1"/>
  <c r="F827" i="1" a="1"/>
  <c r="F827" i="1" s="1"/>
  <c r="F837" i="1" a="1"/>
  <c r="F837" i="1" s="1"/>
  <c r="F850" i="1" a="1"/>
  <c r="F850" i="1" s="1"/>
  <c r="F859" i="1" a="1"/>
  <c r="F859" i="1" s="1"/>
  <c r="F863" i="1" a="1"/>
  <c r="F863" i="1" s="1"/>
  <c r="F872" i="1" a="1"/>
  <c r="F872" i="1" s="1"/>
  <c r="F877" i="1" a="1"/>
  <c r="F877" i="1" s="1"/>
  <c r="F701" i="1" a="1"/>
  <c r="F701" i="1" s="1"/>
  <c r="F742" i="1" a="1"/>
  <c r="F742" i="1" s="1"/>
  <c r="F772" i="1" a="1"/>
  <c r="F772" i="1" s="1"/>
  <c r="F783" i="1" a="1"/>
  <c r="F783" i="1" s="1"/>
  <c r="F792" i="1" a="1"/>
  <c r="F792" i="1" s="1"/>
  <c r="F793" i="1" a="1"/>
  <c r="F793" i="1" s="1"/>
  <c r="F804" i="1" a="1"/>
  <c r="F804" i="1" s="1"/>
  <c r="F808" i="1" a="1"/>
  <c r="F808" i="1" s="1"/>
  <c r="F826" i="1" a="1"/>
  <c r="F826" i="1" s="1"/>
  <c r="F657" i="1" a="1"/>
  <c r="F657" i="1" s="1"/>
  <c r="F708" i="1" a="1"/>
  <c r="F708" i="1" s="1"/>
  <c r="F727" i="1" a="1"/>
  <c r="F727" i="1" s="1"/>
  <c r="F745" i="1" a="1"/>
  <c r="F745" i="1" s="1"/>
  <c r="F794" i="1" a="1"/>
  <c r="F794" i="1" s="1"/>
  <c r="F807" i="1" a="1"/>
  <c r="F807" i="1" s="1"/>
  <c r="F813" i="1" a="1"/>
  <c r="F813" i="1" s="1"/>
  <c r="F817" i="1" a="1"/>
  <c r="F817" i="1" s="1"/>
  <c r="F822" i="1" a="1"/>
  <c r="F822" i="1" s="1"/>
  <c r="F831" i="1" a="1"/>
  <c r="F831" i="1" s="1"/>
  <c r="F832" i="1" a="1"/>
  <c r="F832" i="1" s="1"/>
  <c r="F836" i="1" a="1"/>
  <c r="F836" i="1" s="1"/>
  <c r="F846" i="1" a="1"/>
  <c r="F846" i="1" s="1"/>
  <c r="F849" i="1" a="1"/>
  <c r="F849" i="1" s="1"/>
  <c r="F876" i="1" a="1"/>
  <c r="F876" i="1" s="1"/>
  <c r="F553" i="1" a="1"/>
  <c r="F553" i="1" s="1"/>
  <c r="F684" i="1" a="1"/>
  <c r="F684" i="1" s="1"/>
  <c r="F716" i="1" a="1"/>
  <c r="F716" i="1" s="1"/>
  <c r="F748" i="1" a="1"/>
  <c r="F748" i="1" s="1"/>
  <c r="F756" i="1" a="1"/>
  <c r="F756" i="1" s="1"/>
  <c r="F760" i="1" a="1"/>
  <c r="F760" i="1" s="1"/>
  <c r="F780" i="1" a="1"/>
  <c r="F780" i="1" s="1"/>
  <c r="F790" i="1" a="1"/>
  <c r="F790" i="1" s="1"/>
  <c r="F796" i="1" a="1"/>
  <c r="F796" i="1" s="1"/>
  <c r="F797" i="1" a="1"/>
  <c r="F797" i="1" s="1"/>
  <c r="F816" i="1" a="1"/>
  <c r="F816" i="1" s="1"/>
  <c r="F830" i="1" a="1"/>
  <c r="F830" i="1" s="1"/>
  <c r="F835" i="1" a="1"/>
  <c r="F835" i="1" s="1"/>
  <c r="F843" i="1" a="1"/>
  <c r="F843" i="1" s="1"/>
  <c r="F854" i="1" a="1"/>
  <c r="F854" i="1" s="1"/>
  <c r="F857" i="1" a="1"/>
  <c r="F857" i="1" s="1"/>
  <c r="F861" i="1" a="1"/>
  <c r="F861" i="1" s="1"/>
  <c r="F865" i="1" a="1"/>
  <c r="F865" i="1" s="1"/>
  <c r="F879" i="1" a="1"/>
  <c r="F879" i="1" s="1"/>
  <c r="F685" i="1" a="1"/>
  <c r="F685" i="1" s="1"/>
  <c r="F717" i="1" a="1"/>
  <c r="F717" i="1" s="1"/>
  <c r="F765" i="1" a="1"/>
  <c r="F765" i="1" s="1"/>
  <c r="F770" i="1" a="1"/>
  <c r="F770" i="1" s="1"/>
  <c r="F774" i="1" a="1"/>
  <c r="F774" i="1" s="1"/>
  <c r="F798" i="1" a="1"/>
  <c r="F798" i="1" s="1"/>
  <c r="F806" i="1" a="1"/>
  <c r="F806" i="1" s="1"/>
  <c r="F811" i="1" a="1"/>
  <c r="F811" i="1" s="1"/>
  <c r="F829" i="1" a="1"/>
  <c r="F829" i="1" s="1"/>
  <c r="F834" i="1" a="1"/>
  <c r="F834" i="1" s="1"/>
  <c r="F848" i="1" a="1"/>
  <c r="F848" i="1" s="1"/>
  <c r="F853" i="1" a="1"/>
  <c r="F853" i="1" s="1"/>
  <c r="F869" i="1" a="1"/>
  <c r="F869" i="1" s="1"/>
  <c r="F874" i="1" a="1"/>
  <c r="F874" i="1" s="1"/>
  <c r="F883" i="1" a="1"/>
  <c r="F883" i="1" s="1"/>
  <c r="F671" i="1" a="1"/>
  <c r="F671" i="1" s="1"/>
  <c r="F709" i="1" a="1"/>
  <c r="F709" i="1" s="1"/>
  <c r="F787" i="1" a="1"/>
  <c r="F787" i="1" s="1"/>
  <c r="F795" i="1" a="1"/>
  <c r="F795" i="1" s="1"/>
  <c r="F812" i="1" a="1"/>
  <c r="F812" i="1" s="1"/>
  <c r="F844" i="1" a="1"/>
  <c r="F844" i="1" s="1"/>
  <c r="F858" i="1" a="1"/>
  <c r="F858" i="1" s="1"/>
  <c r="F884" i="1" a="1"/>
  <c r="F884" i="1" s="1"/>
  <c r="F888" i="1" a="1"/>
  <c r="F888" i="1" s="1"/>
  <c r="F892" i="1" a="1"/>
  <c r="F892" i="1" s="1"/>
  <c r="F899" i="1" a="1"/>
  <c r="F899" i="1" s="1"/>
  <c r="F901" i="1" a="1"/>
  <c r="F901" i="1" s="1"/>
  <c r="F907" i="1" a="1"/>
  <c r="F907" i="1" s="1"/>
  <c r="F909" i="1" a="1"/>
  <c r="F909" i="1" s="1"/>
  <c r="F913" i="1" a="1"/>
  <c r="F913" i="1" s="1"/>
  <c r="F925" i="1" a="1"/>
  <c r="F925" i="1" s="1"/>
  <c r="F926" i="1" a="1"/>
  <c r="F926" i="1" s="1"/>
  <c r="F936" i="1" a="1"/>
  <c r="F936" i="1" s="1"/>
  <c r="F942" i="1" a="1"/>
  <c r="F942" i="1" s="1"/>
  <c r="F954" i="1" a="1"/>
  <c r="F954" i="1" s="1"/>
  <c r="F692" i="1" a="1"/>
  <c r="F692" i="1" s="1"/>
  <c r="F778" i="1" a="1"/>
  <c r="F778" i="1" s="1"/>
  <c r="F799" i="1" a="1"/>
  <c r="F799" i="1" s="1"/>
  <c r="F839" i="1" a="1"/>
  <c r="F839" i="1" s="1"/>
  <c r="F867" i="1" a="1"/>
  <c r="F867" i="1" s="1"/>
  <c r="F891" i="1" a="1"/>
  <c r="F891" i="1" s="1"/>
  <c r="F908" i="1" a="1"/>
  <c r="F908" i="1" s="1"/>
  <c r="F914" i="1" a="1"/>
  <c r="F914" i="1" s="1"/>
  <c r="F917" i="1" a="1"/>
  <c r="F917" i="1" s="1"/>
  <c r="F927" i="1" a="1"/>
  <c r="F927" i="1" s="1"/>
  <c r="F929" i="1" a="1"/>
  <c r="F929" i="1" s="1"/>
  <c r="F935" i="1" a="1"/>
  <c r="F935" i="1" s="1"/>
  <c r="F946" i="1" a="1"/>
  <c r="F946" i="1" s="1"/>
  <c r="F741" i="1" a="1"/>
  <c r="F741" i="1" s="1"/>
  <c r="F862" i="1" a="1"/>
  <c r="F862" i="1" s="1"/>
  <c r="F871" i="1" a="1"/>
  <c r="F871" i="1" s="1"/>
  <c r="F887" i="1" a="1"/>
  <c r="F887" i="1" s="1"/>
  <c r="F895" i="1" a="1"/>
  <c r="F895" i="1" s="1"/>
  <c r="F898" i="1" a="1"/>
  <c r="F898" i="1" s="1"/>
  <c r="F915" i="1" a="1"/>
  <c r="F915" i="1" s="1"/>
  <c r="F916" i="1" a="1"/>
  <c r="F916" i="1" s="1"/>
  <c r="F928" i="1" a="1"/>
  <c r="F928" i="1" s="1"/>
  <c r="F934" i="1" a="1"/>
  <c r="F934" i="1" s="1"/>
  <c r="F941" i="1" a="1"/>
  <c r="F941" i="1" s="1"/>
  <c r="F945" i="1" a="1"/>
  <c r="F945" i="1" s="1"/>
  <c r="F724" i="1" a="1"/>
  <c r="F724" i="1" s="1"/>
  <c r="F739" i="1" a="1"/>
  <c r="F739" i="1" s="1"/>
  <c r="F755" i="1" a="1"/>
  <c r="F755" i="1" s="1"/>
  <c r="F824" i="1" a="1"/>
  <c r="F824" i="1" s="1"/>
  <c r="F842" i="1" a="1"/>
  <c r="F842" i="1" s="1"/>
  <c r="F852" i="1" a="1"/>
  <c r="F852" i="1" s="1"/>
  <c r="F866" i="1" a="1"/>
  <c r="F866" i="1" s="1"/>
  <c r="F890" i="1" a="1"/>
  <c r="F890" i="1" s="1"/>
  <c r="F903" i="1" a="1"/>
  <c r="F903" i="1" s="1"/>
  <c r="F922" i="1" a="1"/>
  <c r="F922" i="1" s="1"/>
  <c r="F923" i="1" a="1"/>
  <c r="F923" i="1" s="1"/>
  <c r="F933" i="1" a="1"/>
  <c r="F933" i="1" s="1"/>
  <c r="F940" i="1" a="1"/>
  <c r="F940" i="1" s="1"/>
  <c r="F956" i="1" a="1"/>
  <c r="F956" i="1" s="1"/>
  <c r="F958" i="1" a="1"/>
  <c r="F958" i="1" s="1"/>
  <c r="F960" i="1" a="1"/>
  <c r="F960" i="1" s="1"/>
  <c r="F962" i="1" a="1"/>
  <c r="F962" i="1" s="1"/>
  <c r="F964" i="1" a="1"/>
  <c r="F964" i="1" s="1"/>
  <c r="F966" i="1" a="1"/>
  <c r="F966" i="1" s="1"/>
  <c r="F968" i="1" a="1"/>
  <c r="F968" i="1" s="1"/>
  <c r="F970" i="1" a="1"/>
  <c r="F970" i="1" s="1"/>
  <c r="F972" i="1" a="1"/>
  <c r="F972" i="1" s="1"/>
  <c r="F974" i="1" a="1"/>
  <c r="F974" i="1" s="1"/>
  <c r="F976" i="1" a="1"/>
  <c r="F976" i="1" s="1"/>
  <c r="F978" i="1" a="1"/>
  <c r="F978" i="1" s="1"/>
  <c r="F980" i="1" a="1"/>
  <c r="F980" i="1" s="1"/>
  <c r="F982" i="1" a="1"/>
  <c r="F982" i="1" s="1"/>
  <c r="F649" i="1" a="1"/>
  <c r="F649" i="1" s="1"/>
  <c r="F825" i="1" a="1"/>
  <c r="F825" i="1" s="1"/>
  <c r="F856" i="1" a="1"/>
  <c r="F856" i="1" s="1"/>
  <c r="F870" i="1" a="1"/>
  <c r="F870" i="1" s="1"/>
  <c r="F875" i="1" a="1"/>
  <c r="F875" i="1" s="1"/>
  <c r="F880" i="1" a="1"/>
  <c r="F880" i="1" s="1"/>
  <c r="F886" i="1" a="1"/>
  <c r="F886" i="1" s="1"/>
  <c r="F894" i="1" a="1"/>
  <c r="F894" i="1" s="1"/>
  <c r="F920" i="1" a="1"/>
  <c r="F920" i="1" s="1"/>
  <c r="F944" i="1" a="1"/>
  <c r="F944" i="1" s="1"/>
  <c r="F948" i="1" a="1"/>
  <c r="F948" i="1" s="1"/>
  <c r="F953" i="1" a="1"/>
  <c r="F953" i="1" s="1"/>
  <c r="F673" i="1" a="1"/>
  <c r="F673" i="1" s="1"/>
  <c r="F751" i="1" a="1"/>
  <c r="F751" i="1" s="1"/>
  <c r="F805" i="1" a="1"/>
  <c r="F805" i="1" s="1"/>
  <c r="F810" i="1" a="1"/>
  <c r="F810" i="1" s="1"/>
  <c r="F815" i="1" a="1"/>
  <c r="F815" i="1" s="1"/>
  <c r="F820" i="1" a="1"/>
  <c r="F820" i="1" s="1"/>
  <c r="F841" i="1" a="1"/>
  <c r="F841" i="1" s="1"/>
  <c r="F881" i="1" a="1"/>
  <c r="F881" i="1" s="1"/>
  <c r="F889" i="1" a="1"/>
  <c r="F889" i="1" s="1"/>
  <c r="F897" i="1" a="1"/>
  <c r="F897" i="1" s="1"/>
  <c r="F904" i="1" a="1"/>
  <c r="F904" i="1" s="1"/>
  <c r="F919" i="1" a="1"/>
  <c r="F919" i="1" s="1"/>
  <c r="F921" i="1" a="1"/>
  <c r="F921" i="1" s="1"/>
  <c r="F924" i="1" a="1"/>
  <c r="F924" i="1" s="1"/>
  <c r="F932" i="1" a="1"/>
  <c r="F932" i="1" s="1"/>
  <c r="F938" i="1" a="1"/>
  <c r="F938" i="1" s="1"/>
  <c r="F939" i="1" a="1"/>
  <c r="F939" i="1" s="1"/>
  <c r="F951" i="1" a="1"/>
  <c r="F951" i="1" s="1"/>
  <c r="F955" i="1" a="1"/>
  <c r="F955" i="1" s="1"/>
  <c r="F634" i="1" a="1"/>
  <c r="F634" i="1" s="1"/>
  <c r="F677" i="1" a="1"/>
  <c r="F677" i="1" s="1"/>
  <c r="F821" i="1" a="1"/>
  <c r="F821" i="1" s="1"/>
  <c r="F855" i="1" a="1"/>
  <c r="F855" i="1" s="1"/>
  <c r="F885" i="1" a="1"/>
  <c r="F885" i="1" s="1"/>
  <c r="F893" i="1" a="1"/>
  <c r="F893" i="1" s="1"/>
  <c r="F900" i="1" a="1"/>
  <c r="F900" i="1" s="1"/>
  <c r="F902" i="1" a="1"/>
  <c r="F902" i="1" s="1"/>
  <c r="F905" i="1" a="1"/>
  <c r="F905" i="1" s="1"/>
  <c r="F931" i="1" a="1"/>
  <c r="F931" i="1" s="1"/>
  <c r="F729" i="1" a="1"/>
  <c r="F729" i="1" s="1"/>
  <c r="F947" i="1" a="1"/>
  <c r="F947" i="1" s="1"/>
  <c r="F952" i="1" a="1"/>
  <c r="F952" i="1" s="1"/>
  <c r="F957" i="1" a="1"/>
  <c r="F957" i="1" s="1"/>
  <c r="F965" i="1" a="1"/>
  <c r="F965" i="1" s="1"/>
  <c r="F973" i="1" a="1"/>
  <c r="F973" i="1" s="1"/>
  <c r="F983" i="1" a="1"/>
  <c r="F983" i="1" s="1"/>
  <c r="F985" i="1" a="1"/>
  <c r="F985" i="1" s="1"/>
  <c r="F987" i="1" a="1"/>
  <c r="F987" i="1" s="1"/>
  <c r="F989" i="1" a="1"/>
  <c r="F989" i="1" s="1"/>
  <c r="F991" i="1" a="1"/>
  <c r="F991" i="1" s="1"/>
  <c r="F993" i="1" a="1"/>
  <c r="F993" i="1" s="1"/>
  <c r="F995" i="1" a="1"/>
  <c r="F995" i="1" s="1"/>
  <c r="F997" i="1" a="1"/>
  <c r="F997" i="1" s="1"/>
  <c r="F999" i="1" a="1"/>
  <c r="F999" i="1" s="1"/>
  <c r="F1001" i="1" a="1"/>
  <c r="F1001" i="1" s="1"/>
  <c r="F1003" i="1" a="1"/>
  <c r="F1003" i="1" s="1"/>
  <c r="F1005" i="1" a="1"/>
  <c r="F1005" i="1" s="1"/>
  <c r="F1007" i="1" a="1"/>
  <c r="F1007" i="1" s="1"/>
  <c r="F1009" i="1" a="1"/>
  <c r="F1009" i="1" s="1"/>
  <c r="F1011" i="1" a="1"/>
  <c r="F1011" i="1" s="1"/>
  <c r="F1013" i="1" a="1"/>
  <c r="F1013" i="1" s="1"/>
  <c r="F1015" i="1" a="1"/>
  <c r="F1015" i="1" s="1"/>
  <c r="F1017" i="1" a="1"/>
  <c r="F1017" i="1" s="1"/>
  <c r="F1019" i="1" a="1"/>
  <c r="F1019" i="1" s="1"/>
  <c r="F1021" i="1" a="1"/>
  <c r="F1021" i="1" s="1"/>
  <c r="F1023" i="1" a="1"/>
  <c r="F1023" i="1" s="1"/>
  <c r="F1025" i="1" a="1"/>
  <c r="F1025" i="1" s="1"/>
  <c r="F1027" i="1" a="1"/>
  <c r="F1027" i="1" s="1"/>
  <c r="F1051" i="1" a="1"/>
  <c r="F1051" i="1" s="1"/>
  <c r="F1054" i="1" a="1"/>
  <c r="F1054" i="1" s="1"/>
  <c r="F1061" i="1" a="1"/>
  <c r="F1061" i="1" s="1"/>
  <c r="F1064" i="1" a="1"/>
  <c r="F1064" i="1" s="1"/>
  <c r="F912" i="1" a="1"/>
  <c r="F912" i="1" s="1"/>
  <c r="F981" i="1" a="1"/>
  <c r="F981" i="1" s="1"/>
  <c r="F1030" i="1" a="1"/>
  <c r="F1030" i="1" s="1"/>
  <c r="F1031" i="1" a="1"/>
  <c r="F1031" i="1" s="1"/>
  <c r="F1032" i="1" a="1"/>
  <c r="F1032" i="1" s="1"/>
  <c r="F1033" i="1" a="1"/>
  <c r="F1033" i="1" s="1"/>
  <c r="F1040" i="1" a="1"/>
  <c r="F1040" i="1" s="1"/>
  <c r="F1057" i="1" a="1"/>
  <c r="F1057" i="1" s="1"/>
  <c r="F878" i="1" a="1"/>
  <c r="F878" i="1" s="1"/>
  <c r="F896" i="1" a="1"/>
  <c r="F896" i="1" s="1"/>
  <c r="F943" i="1" a="1"/>
  <c r="F943" i="1" s="1"/>
  <c r="F959" i="1" a="1"/>
  <c r="F959" i="1" s="1"/>
  <c r="F967" i="1" a="1"/>
  <c r="F967" i="1" s="1"/>
  <c r="F975" i="1" a="1"/>
  <c r="F975" i="1" s="1"/>
  <c r="F1028" i="1" a="1"/>
  <c r="F1028" i="1" s="1"/>
  <c r="F1034" i="1" a="1"/>
  <c r="F1034" i="1" s="1"/>
  <c r="F1035" i="1" a="1"/>
  <c r="F1035" i="1" s="1"/>
  <c r="F1036" i="1" a="1"/>
  <c r="F1036" i="1" s="1"/>
  <c r="F1037" i="1" a="1"/>
  <c r="F1037" i="1" s="1"/>
  <c r="F1043" i="1" a="1"/>
  <c r="F1043" i="1" s="1"/>
  <c r="F1046" i="1" a="1"/>
  <c r="F1046" i="1" s="1"/>
  <c r="F1050" i="1" a="1"/>
  <c r="F1050" i="1" s="1"/>
  <c r="F1060" i="1" a="1"/>
  <c r="F1060" i="1" s="1"/>
  <c r="F1063" i="1" a="1"/>
  <c r="F1063" i="1" s="1"/>
  <c r="F1066" i="1" a="1"/>
  <c r="F1066" i="1" s="1"/>
  <c r="F906" i="1" a="1"/>
  <c r="F906" i="1" s="1"/>
  <c r="F930" i="1" a="1"/>
  <c r="F930" i="1" s="1"/>
  <c r="F949" i="1" a="1"/>
  <c r="F949" i="1" s="1"/>
  <c r="F1038" i="1" a="1"/>
  <c r="F1038" i="1" s="1"/>
  <c r="F1039" i="1" a="1"/>
  <c r="F1039" i="1" s="1"/>
  <c r="F1049" i="1" a="1"/>
  <c r="F1049" i="1" s="1"/>
  <c r="F1053" i="1" a="1"/>
  <c r="F1053" i="1" s="1"/>
  <c r="F911" i="1" a="1"/>
  <c r="F911" i="1" s="1"/>
  <c r="F950" i="1" a="1"/>
  <c r="F950" i="1" s="1"/>
  <c r="F961" i="1" a="1"/>
  <c r="F961" i="1" s="1"/>
  <c r="F969" i="1" a="1"/>
  <c r="F969" i="1" s="1"/>
  <c r="F977" i="1" a="1"/>
  <c r="F977" i="1" s="1"/>
  <c r="F984" i="1" a="1"/>
  <c r="F984" i="1" s="1"/>
  <c r="F986" i="1" a="1"/>
  <c r="F986" i="1" s="1"/>
  <c r="F988" i="1" a="1"/>
  <c r="F988" i="1" s="1"/>
  <c r="F990" i="1" a="1"/>
  <c r="F990" i="1" s="1"/>
  <c r="F992" i="1" a="1"/>
  <c r="F992" i="1" s="1"/>
  <c r="F994" i="1" a="1"/>
  <c r="F994" i="1" s="1"/>
  <c r="F996" i="1" a="1"/>
  <c r="F996" i="1" s="1"/>
  <c r="F998" i="1" a="1"/>
  <c r="F998" i="1" s="1"/>
  <c r="F1000" i="1" a="1"/>
  <c r="F1000" i="1" s="1"/>
  <c r="F1002" i="1" a="1"/>
  <c r="F1002" i="1" s="1"/>
  <c r="F1004" i="1" a="1"/>
  <c r="F1004" i="1" s="1"/>
  <c r="F1006" i="1" a="1"/>
  <c r="F1006" i="1" s="1"/>
  <c r="F1008" i="1" a="1"/>
  <c r="F1008" i="1" s="1"/>
  <c r="F1010" i="1" a="1"/>
  <c r="F1010" i="1" s="1"/>
  <c r="F1012" i="1" a="1"/>
  <c r="F1012" i="1" s="1"/>
  <c r="F1014" i="1" a="1"/>
  <c r="F1014" i="1" s="1"/>
  <c r="F1016" i="1" a="1"/>
  <c r="F1016" i="1" s="1"/>
  <c r="F1018" i="1" a="1"/>
  <c r="F1018" i="1" s="1"/>
  <c r="F1020" i="1" a="1"/>
  <c r="F1020" i="1" s="1"/>
  <c r="F1022" i="1" a="1"/>
  <c r="F1022" i="1" s="1"/>
  <c r="F1024" i="1" a="1"/>
  <c r="F1024" i="1" s="1"/>
  <c r="F1026" i="1" a="1"/>
  <c r="F1026" i="1" s="1"/>
  <c r="F1042" i="1" a="1"/>
  <c r="F1042" i="1" s="1"/>
  <c r="F1045" i="1" a="1"/>
  <c r="F1045" i="1" s="1"/>
  <c r="F937" i="1" a="1"/>
  <c r="F937" i="1" s="1"/>
  <c r="F1048" i="1" a="1"/>
  <c r="F1048" i="1" s="1"/>
  <c r="F1052" i="1" a="1"/>
  <c r="F1052" i="1" s="1"/>
  <c r="F1059" i="1" a="1"/>
  <c r="F1059" i="1" s="1"/>
  <c r="F1062" i="1" a="1"/>
  <c r="F1062" i="1" s="1"/>
  <c r="F1065" i="1" a="1"/>
  <c r="F1065" i="1" s="1"/>
  <c r="F667" i="1" a="1"/>
  <c r="F667" i="1" s="1"/>
  <c r="F788" i="1" a="1"/>
  <c r="F788" i="1" s="1"/>
  <c r="F840" i="1" a="1"/>
  <c r="F840" i="1" s="1"/>
  <c r="F963" i="1" a="1"/>
  <c r="F963" i="1" s="1"/>
  <c r="F971" i="1" a="1"/>
  <c r="F971" i="1" s="1"/>
  <c r="F979" i="1" a="1"/>
  <c r="F979" i="1" s="1"/>
  <c r="F1041" i="1" a="1"/>
  <c r="F1041" i="1" s="1"/>
  <c r="F845" i="1" a="1"/>
  <c r="F845" i="1" s="1"/>
  <c r="F910" i="1" a="1"/>
  <c r="F910" i="1" s="1"/>
  <c r="F918" i="1" a="1"/>
  <c r="F918" i="1" s="1"/>
  <c r="F1071" i="1" a="1"/>
  <c r="F1071" i="1" s="1"/>
  <c r="F1086" i="1" a="1"/>
  <c r="F1086" i="1" s="1"/>
  <c r="F1090" i="1" a="1"/>
  <c r="F1090" i="1" s="1"/>
  <c r="F1094" i="1" a="1"/>
  <c r="F1094" i="1" s="1"/>
  <c r="F1098" i="1" a="1"/>
  <c r="F1098" i="1" s="1"/>
  <c r="F1102" i="1" a="1"/>
  <c r="F1102" i="1" s="1"/>
  <c r="F1106" i="1" a="1"/>
  <c r="F1106" i="1" s="1"/>
  <c r="F1107" i="1" a="1"/>
  <c r="F1107" i="1" s="1"/>
  <c r="F1116" i="1" a="1"/>
  <c r="F1116" i="1" s="1"/>
  <c r="F1125" i="1" a="1"/>
  <c r="F1125" i="1" s="1"/>
  <c r="F1131" i="1" a="1"/>
  <c r="F1131" i="1" s="1"/>
  <c r="F1136" i="1" a="1"/>
  <c r="F1136" i="1" s="1"/>
  <c r="F1141" i="1" a="1"/>
  <c r="F1141" i="1" s="1"/>
  <c r="F1158" i="1" a="1"/>
  <c r="F1158" i="1" s="1"/>
  <c r="F1160" i="1" a="1"/>
  <c r="F1160" i="1" s="1"/>
  <c r="F1181" i="1" a="1"/>
  <c r="F1181" i="1" s="1"/>
  <c r="F1193" i="1" a="1"/>
  <c r="F1193" i="1" s="1"/>
  <c r="F1196" i="1" a="1"/>
  <c r="F1196" i="1" s="1"/>
  <c r="F1056" i="1" a="1"/>
  <c r="F1056" i="1" s="1"/>
  <c r="F1079" i="1" a="1"/>
  <c r="F1079" i="1" s="1"/>
  <c r="F1082" i="1" a="1"/>
  <c r="F1082" i="1" s="1"/>
  <c r="F1093" i="1" a="1"/>
  <c r="F1093" i="1" s="1"/>
  <c r="F1101" i="1" a="1"/>
  <c r="F1101" i="1" s="1"/>
  <c r="F1108" i="1" a="1"/>
  <c r="F1108" i="1" s="1"/>
  <c r="F1109" i="1" a="1"/>
  <c r="F1109" i="1" s="1"/>
  <c r="F1115" i="1" a="1"/>
  <c r="F1115" i="1" s="1"/>
  <c r="F1122" i="1" a="1"/>
  <c r="F1122" i="1" s="1"/>
  <c r="F1130" i="1" a="1"/>
  <c r="F1130" i="1" s="1"/>
  <c r="F1135" i="1" a="1"/>
  <c r="F1135" i="1" s="1"/>
  <c r="F1146" i="1" a="1"/>
  <c r="F1146" i="1" s="1"/>
  <c r="F1153" i="1" a="1"/>
  <c r="F1153" i="1" s="1"/>
  <c r="F1167" i="1" a="1"/>
  <c r="F1167" i="1" s="1"/>
  <c r="F1170" i="1" a="1"/>
  <c r="F1170" i="1" s="1"/>
  <c r="F1184" i="1" a="1"/>
  <c r="F1184" i="1" s="1"/>
  <c r="F1190" i="1" a="1"/>
  <c r="F1190" i="1" s="1"/>
  <c r="F1070" i="1" a="1"/>
  <c r="F1070" i="1" s="1"/>
  <c r="F1073" i="1" a="1"/>
  <c r="F1073" i="1" s="1"/>
  <c r="F1076" i="1" a="1"/>
  <c r="F1076" i="1" s="1"/>
  <c r="F1085" i="1" a="1"/>
  <c r="F1085" i="1" s="1"/>
  <c r="F1089" i="1" a="1"/>
  <c r="F1089" i="1" s="1"/>
  <c r="F1097" i="1" a="1"/>
  <c r="F1097" i="1" s="1"/>
  <c r="F1110" i="1" a="1"/>
  <c r="F1110" i="1" s="1"/>
  <c r="F1111" i="1" a="1"/>
  <c r="F1111" i="1" s="1"/>
  <c r="F1114" i="1" a="1"/>
  <c r="F1114" i="1" s="1"/>
  <c r="F1121" i="1" a="1"/>
  <c r="F1121" i="1" s="1"/>
  <c r="F1123" i="1" a="1"/>
  <c r="F1123" i="1" s="1"/>
  <c r="F1124" i="1" a="1"/>
  <c r="F1124" i="1" s="1"/>
  <c r="F1129" i="1" a="1"/>
  <c r="F1129" i="1" s="1"/>
  <c r="F1140" i="1" a="1"/>
  <c r="F1140" i="1" s="1"/>
  <c r="F1145" i="1" a="1"/>
  <c r="F1145" i="1" s="1"/>
  <c r="F1151" i="1" a="1"/>
  <c r="F1151" i="1" s="1"/>
  <c r="F1152" i="1" a="1"/>
  <c r="F1152" i="1" s="1"/>
  <c r="F1157" i="1" a="1"/>
  <c r="F1157" i="1" s="1"/>
  <c r="F1162" i="1" a="1"/>
  <c r="F1162" i="1" s="1"/>
  <c r="F1164" i="1" a="1"/>
  <c r="F1164" i="1" s="1"/>
  <c r="F1180" i="1" a="1"/>
  <c r="F1180" i="1" s="1"/>
  <c r="F1187" i="1" a="1"/>
  <c r="F1187" i="1" s="1"/>
  <c r="F1195" i="1" a="1"/>
  <c r="F1195" i="1" s="1"/>
  <c r="F1029" i="1" a="1"/>
  <c r="F1029" i="1" s="1"/>
  <c r="F1047" i="1" a="1"/>
  <c r="F1047" i="1" s="1"/>
  <c r="F1081" i="1" a="1"/>
  <c r="F1081" i="1" s="1"/>
  <c r="F1092" i="1" a="1"/>
  <c r="F1092" i="1" s="1"/>
  <c r="F1100" i="1" a="1"/>
  <c r="F1100" i="1" s="1"/>
  <c r="F1112" i="1" a="1"/>
  <c r="F1112" i="1" s="1"/>
  <c r="F1113" i="1" a="1"/>
  <c r="F1113" i="1" s="1"/>
  <c r="F1120" i="1" a="1"/>
  <c r="F1120" i="1" s="1"/>
  <c r="F1128" i="1" a="1"/>
  <c r="F1128" i="1" s="1"/>
  <c r="F1134" i="1" a="1"/>
  <c r="F1134" i="1" s="1"/>
  <c r="F1150" i="1" a="1"/>
  <c r="F1150" i="1" s="1"/>
  <c r="F1178" i="1" a="1"/>
  <c r="F1178" i="1" s="1"/>
  <c r="F1179" i="1" a="1"/>
  <c r="F1179" i="1" s="1"/>
  <c r="F1183" i="1" a="1"/>
  <c r="F1183" i="1" s="1"/>
  <c r="F1067" i="1" a="1"/>
  <c r="F1067" i="1" s="1"/>
  <c r="F1075" i="1" a="1"/>
  <c r="F1075" i="1" s="1"/>
  <c r="F1078" i="1" a="1"/>
  <c r="F1078" i="1" s="1"/>
  <c r="F1084" i="1" a="1"/>
  <c r="F1084" i="1" s="1"/>
  <c r="F1088" i="1" a="1"/>
  <c r="F1088" i="1" s="1"/>
  <c r="F1096" i="1" a="1"/>
  <c r="F1096" i="1" s="1"/>
  <c r="F1119" i="1" a="1"/>
  <c r="F1119" i="1" s="1"/>
  <c r="F1139" i="1" a="1"/>
  <c r="F1139" i="1" s="1"/>
  <c r="F1144" i="1" a="1"/>
  <c r="F1144" i="1" s="1"/>
  <c r="F1149" i="1" a="1"/>
  <c r="F1149" i="1" s="1"/>
  <c r="F1156" i="1" a="1"/>
  <c r="F1156" i="1" s="1"/>
  <c r="F1159" i="1" a="1"/>
  <c r="F1159" i="1" s="1"/>
  <c r="F1166" i="1" a="1"/>
  <c r="F1166" i="1" s="1"/>
  <c r="F1169" i="1" a="1"/>
  <c r="F1169" i="1" s="1"/>
  <c r="F1177" i="1" a="1"/>
  <c r="F1177" i="1" s="1"/>
  <c r="F1186" i="1" a="1"/>
  <c r="F1186" i="1" s="1"/>
  <c r="F1189" i="1" a="1"/>
  <c r="F1189" i="1" s="1"/>
  <c r="F1192" i="1" a="1"/>
  <c r="F1192" i="1" s="1"/>
  <c r="F1044" i="1" a="1"/>
  <c r="F1044" i="1" s="1"/>
  <c r="F1069" i="1" a="1"/>
  <c r="F1069" i="1" s="1"/>
  <c r="F1072" i="1" a="1"/>
  <c r="F1072" i="1" s="1"/>
  <c r="F1091" i="1" a="1"/>
  <c r="F1091" i="1" s="1"/>
  <c r="F1099" i="1" a="1"/>
  <c r="F1099" i="1" s="1"/>
  <c r="F1127" i="1" a="1"/>
  <c r="F1127" i="1" s="1"/>
  <c r="F1133" i="1" a="1"/>
  <c r="F1133" i="1" s="1"/>
  <c r="F1138" i="1" a="1"/>
  <c r="F1138" i="1" s="1"/>
  <c r="F1143" i="1" a="1"/>
  <c r="F1143" i="1" s="1"/>
  <c r="F1155" i="1" a="1"/>
  <c r="F1155" i="1" s="1"/>
  <c r="F1176" i="1" a="1"/>
  <c r="F1176" i="1" s="1"/>
  <c r="F1194" i="1" a="1"/>
  <c r="F1194" i="1" s="1"/>
  <c r="F1055" i="1" a="1"/>
  <c r="F1055" i="1" s="1"/>
  <c r="F1058" i="1" a="1"/>
  <c r="F1058" i="1" s="1"/>
  <c r="F1080" i="1" a="1"/>
  <c r="F1080" i="1" s="1"/>
  <c r="F1087" i="1" a="1"/>
  <c r="F1087" i="1" s="1"/>
  <c r="F1095" i="1" a="1"/>
  <c r="F1095" i="1" s="1"/>
  <c r="F1103" i="1" a="1"/>
  <c r="F1103" i="1" s="1"/>
  <c r="F1117" i="1" a="1"/>
  <c r="F1117" i="1" s="1"/>
  <c r="F1118" i="1" a="1"/>
  <c r="F1118" i="1" s="1"/>
  <c r="F1137" i="1" a="1"/>
  <c r="F1137" i="1" s="1"/>
  <c r="F1148" i="1" a="1"/>
  <c r="F1148" i="1" s="1"/>
  <c r="F1161" i="1" a="1"/>
  <c r="F1161" i="1" s="1"/>
  <c r="F1163" i="1" a="1"/>
  <c r="F1163" i="1" s="1"/>
  <c r="F1172" i="1" a="1"/>
  <c r="F1172" i="1" s="1"/>
  <c r="F1173" i="1" a="1"/>
  <c r="F1173" i="1" s="1"/>
  <c r="F1174" i="1" a="1"/>
  <c r="F1174" i="1" s="1"/>
  <c r="F1175" i="1" a="1"/>
  <c r="F1175" i="1" s="1"/>
  <c r="F1182" i="1" a="1"/>
  <c r="F1182" i="1" s="1"/>
  <c r="F1185" i="1" a="1"/>
  <c r="F1185" i="1" s="1"/>
  <c r="F1191" i="1" a="1"/>
  <c r="F1191" i="1" s="1"/>
  <c r="F1068" i="1" a="1"/>
  <c r="F1068" i="1" s="1"/>
  <c r="F1202" i="1" a="1"/>
  <c r="F1202" i="1" s="1"/>
  <c r="F1205" i="1" a="1"/>
  <c r="F1205" i="1" s="1"/>
  <c r="F1210" i="1" a="1"/>
  <c r="F1210" i="1" s="1"/>
  <c r="F1213" i="1" a="1"/>
  <c r="F1213" i="1" s="1"/>
  <c r="F1218" i="1" a="1"/>
  <c r="F1218" i="1" s="1"/>
  <c r="F1222" i="1" a="1"/>
  <c r="F1222" i="1" s="1"/>
  <c r="F1225" i="1" a="1"/>
  <c r="F1225" i="1" s="1"/>
  <c r="F1228" i="1" a="1"/>
  <c r="F1228" i="1" s="1"/>
  <c r="F1231" i="1" a="1"/>
  <c r="F1231" i="1" s="1"/>
  <c r="F1234" i="1" a="1"/>
  <c r="F1234" i="1" s="1"/>
  <c r="F1238" i="1" a="1"/>
  <c r="F1238" i="1" s="1"/>
  <c r="F1247" i="1" a="1"/>
  <c r="F1247" i="1" s="1"/>
  <c r="F1263" i="1" a="1"/>
  <c r="F1263" i="1" s="1"/>
  <c r="F1265" i="1" a="1"/>
  <c r="F1265" i="1" s="1"/>
  <c r="F1267" i="1" a="1"/>
  <c r="F1267" i="1" s="1"/>
  <c r="F1276" i="1" a="1"/>
  <c r="F1276" i="1" s="1"/>
  <c r="F1282" i="1" a="1"/>
  <c r="F1282" i="1" s="1"/>
  <c r="F1286" i="1" a="1"/>
  <c r="F1286" i="1" s="1"/>
  <c r="F1290" i="1" a="1"/>
  <c r="F1290" i="1" s="1"/>
  <c r="F1297" i="1" a="1"/>
  <c r="F1297" i="1" s="1"/>
  <c r="F1300" i="1" a="1"/>
  <c r="F1300" i="1" s="1"/>
  <c r="F1303" i="1" a="1"/>
  <c r="F1303" i="1" s="1"/>
  <c r="F1306" i="1" a="1"/>
  <c r="F1306" i="1" s="1"/>
  <c r="F1165" i="1" a="1"/>
  <c r="F1165" i="1" s="1"/>
  <c r="F1207" i="1" a="1"/>
  <c r="F1207" i="1" s="1"/>
  <c r="F1212" i="1" a="1"/>
  <c r="F1212" i="1" s="1"/>
  <c r="F1215" i="1" a="1"/>
  <c r="F1215" i="1" s="1"/>
  <c r="F1221" i="1" a="1"/>
  <c r="F1221" i="1" s="1"/>
  <c r="F1246" i="1" a="1"/>
  <c r="F1246" i="1" s="1"/>
  <c r="F1262" i="1" a="1"/>
  <c r="F1262" i="1" s="1"/>
  <c r="F1279" i="1" a="1"/>
  <c r="F1279" i="1" s="1"/>
  <c r="F1289" i="1" a="1"/>
  <c r="F1289" i="1" s="1"/>
  <c r="F1293" i="1" a="1"/>
  <c r="F1293" i="1" s="1"/>
  <c r="F1077" i="1" a="1"/>
  <c r="F1077" i="1" s="1"/>
  <c r="F1104" i="1" a="1"/>
  <c r="F1104" i="1" s="1"/>
  <c r="F1198" i="1" a="1"/>
  <c r="F1198" i="1" s="1"/>
  <c r="F1201" i="1" a="1"/>
  <c r="F1201" i="1" s="1"/>
  <c r="F1217" i="1" a="1"/>
  <c r="F1217" i="1" s="1"/>
  <c r="F1224" i="1" a="1"/>
  <c r="F1224" i="1" s="1"/>
  <c r="F1233" i="1" a="1"/>
  <c r="F1233" i="1" s="1"/>
  <c r="F1244" i="1" a="1"/>
  <c r="F1244" i="1" s="1"/>
  <c r="F1245" i="1" a="1"/>
  <c r="F1245" i="1" s="1"/>
  <c r="F1260" i="1" a="1"/>
  <c r="F1260" i="1" s="1"/>
  <c r="F1261" i="1" a="1"/>
  <c r="F1261" i="1" s="1"/>
  <c r="F1275" i="1" a="1"/>
  <c r="F1275" i="1" s="1"/>
  <c r="F1285" i="1" a="1"/>
  <c r="F1285" i="1" s="1"/>
  <c r="F1308" i="1" a="1"/>
  <c r="F1308" i="1" s="1"/>
  <c r="F1204" i="1" a="1"/>
  <c r="F1204" i="1" s="1"/>
  <c r="F1209" i="1" a="1"/>
  <c r="F1209" i="1" s="1"/>
  <c r="F1220" i="1" a="1"/>
  <c r="F1220" i="1" s="1"/>
  <c r="F1227" i="1" a="1"/>
  <c r="F1227" i="1" s="1"/>
  <c r="F1230" i="1" a="1"/>
  <c r="F1230" i="1" s="1"/>
  <c r="F1237" i="1" a="1"/>
  <c r="F1237" i="1" s="1"/>
  <c r="F1240" i="1" a="1"/>
  <c r="F1240" i="1" s="1"/>
  <c r="F1241" i="1" a="1"/>
  <c r="F1241" i="1" s="1"/>
  <c r="F1242" i="1" a="1"/>
  <c r="F1242" i="1" s="1"/>
  <c r="F1243" i="1" a="1"/>
  <c r="F1243" i="1" s="1"/>
  <c r="F1258" i="1" a="1"/>
  <c r="F1258" i="1" s="1"/>
  <c r="F1259" i="1" a="1"/>
  <c r="F1259" i="1" s="1"/>
  <c r="F1274" i="1" a="1"/>
  <c r="F1274" i="1" s="1"/>
  <c r="F1281" i="1" a="1"/>
  <c r="F1281" i="1" s="1"/>
  <c r="F1292" i="1" a="1"/>
  <c r="F1292" i="1" s="1"/>
  <c r="F1296" i="1" a="1"/>
  <c r="F1296" i="1" s="1"/>
  <c r="F1299" i="1" a="1"/>
  <c r="F1299" i="1" s="1"/>
  <c r="F1074" i="1" a="1"/>
  <c r="F1074" i="1" s="1"/>
  <c r="F1132" i="1" a="1"/>
  <c r="F1132" i="1" s="1"/>
  <c r="F1142" i="1" a="1"/>
  <c r="F1142" i="1" s="1"/>
  <c r="F1147" i="1" a="1"/>
  <c r="F1147" i="1" s="1"/>
  <c r="F1206" i="1" a="1"/>
  <c r="F1206" i="1" s="1"/>
  <c r="F1211" i="1" a="1"/>
  <c r="F1211" i="1" s="1"/>
  <c r="F1214" i="1" a="1"/>
  <c r="F1214" i="1" s="1"/>
  <c r="F1232" i="1" a="1"/>
  <c r="F1232" i="1" s="1"/>
  <c r="F1236" i="1" a="1"/>
  <c r="F1236" i="1" s="1"/>
  <c r="F1256" i="1" a="1"/>
  <c r="F1256" i="1" s="1"/>
  <c r="F1257" i="1" a="1"/>
  <c r="F1257" i="1" s="1"/>
  <c r="F1272" i="1" a="1"/>
  <c r="F1272" i="1" s="1"/>
  <c r="F1273" i="1" a="1"/>
  <c r="F1273" i="1" s="1"/>
  <c r="F1278" i="1" a="1"/>
  <c r="F1278" i="1" s="1"/>
  <c r="F1284" i="1" a="1"/>
  <c r="F1284" i="1" s="1"/>
  <c r="F1288" i="1" a="1"/>
  <c r="F1288" i="1" s="1"/>
  <c r="F1171" i="1" a="1"/>
  <c r="F1171" i="1" s="1"/>
  <c r="F1197" i="1" a="1"/>
  <c r="F1197" i="1" s="1"/>
  <c r="F1200" i="1" a="1"/>
  <c r="F1200" i="1" s="1"/>
  <c r="F1216" i="1" a="1"/>
  <c r="F1216" i="1" s="1"/>
  <c r="F1219" i="1" a="1"/>
  <c r="F1219" i="1" s="1"/>
  <c r="F1223" i="1" a="1"/>
  <c r="F1223" i="1" s="1"/>
  <c r="F1226" i="1" a="1"/>
  <c r="F1226" i="1" s="1"/>
  <c r="F1229" i="1" a="1"/>
  <c r="F1229" i="1" s="1"/>
  <c r="F1239" i="1" a="1"/>
  <c r="F1239" i="1" s="1"/>
  <c r="F1254" i="1" a="1"/>
  <c r="F1254" i="1" s="1"/>
  <c r="F1255" i="1" a="1"/>
  <c r="F1255" i="1" s="1"/>
  <c r="F1271" i="1" a="1"/>
  <c r="F1271" i="1" s="1"/>
  <c r="F1287" i="1" a="1"/>
  <c r="F1287" i="1" s="1"/>
  <c r="F1291" i="1" a="1"/>
  <c r="F1291" i="1" s="1"/>
  <c r="F1295" i="1" a="1"/>
  <c r="F1295" i="1" s="1"/>
  <c r="F1304" i="1" a="1"/>
  <c r="F1304" i="1" s="1"/>
  <c r="F1307" i="1" a="1"/>
  <c r="F1307" i="1" s="1"/>
  <c r="F1312" i="1" a="1"/>
  <c r="F1312" i="1" s="1"/>
  <c r="F1105" i="1" a="1"/>
  <c r="F1105" i="1" s="1"/>
  <c r="F1126" i="1" a="1"/>
  <c r="F1126" i="1" s="1"/>
  <c r="F1168" i="1" a="1"/>
  <c r="F1168" i="1" s="1"/>
  <c r="F1188" i="1" a="1"/>
  <c r="F1188" i="1" s="1"/>
  <c r="F1199" i="1" a="1"/>
  <c r="F1199" i="1" s="1"/>
  <c r="F1208" i="1" a="1"/>
  <c r="F1208" i="1" s="1"/>
  <c r="F1248" i="1" a="1"/>
  <c r="F1248" i="1" s="1"/>
  <c r="F1249" i="1" a="1"/>
  <c r="F1249" i="1" s="1"/>
  <c r="F1083" i="1" a="1"/>
  <c r="F1083" i="1" s="1"/>
  <c r="F1235" i="1" a="1"/>
  <c r="F1235" i="1" s="1"/>
  <c r="F1251" i="1" a="1"/>
  <c r="F1251" i="1" s="1"/>
  <c r="F1264" i="1" a="1"/>
  <c r="F1264" i="1" s="1"/>
  <c r="F1268" i="1" a="1"/>
  <c r="F1268" i="1" s="1"/>
  <c r="F1277" i="1" a="1"/>
  <c r="F1277" i="1" s="1"/>
  <c r="F1315" i="1" a="1"/>
  <c r="F1315" i="1" s="1"/>
  <c r="F1333" i="1" a="1"/>
  <c r="F1333" i="1" s="1"/>
  <c r="F1336" i="1" a="1"/>
  <c r="F1336" i="1" s="1"/>
  <c r="F1344" i="1" a="1"/>
  <c r="F1344" i="1" s="1"/>
  <c r="F1347" i="1" a="1"/>
  <c r="F1347" i="1" s="1"/>
  <c r="F1361" i="1" a="1"/>
  <c r="F1361" i="1" s="1"/>
  <c r="F1364" i="1" a="1"/>
  <c r="F1364" i="1" s="1"/>
  <c r="F1367" i="1" a="1"/>
  <c r="F1367" i="1" s="1"/>
  <c r="F1373" i="1" a="1"/>
  <c r="F1373" i="1" s="1"/>
  <c r="F1381" i="1" a="1"/>
  <c r="F1381" i="1" s="1"/>
  <c r="F1250" i="1" a="1"/>
  <c r="F1250" i="1" s="1"/>
  <c r="F1252" i="1" a="1"/>
  <c r="F1252" i="1" s="1"/>
  <c r="F1301" i="1" a="1"/>
  <c r="F1301" i="1" s="1"/>
  <c r="F1305" i="1" a="1"/>
  <c r="F1305" i="1" s="1"/>
  <c r="F1320" i="1" a="1"/>
  <c r="F1320" i="1" s="1"/>
  <c r="F1323" i="1" a="1"/>
  <c r="F1323" i="1" s="1"/>
  <c r="F1329" i="1" a="1"/>
  <c r="F1329" i="1" s="1"/>
  <c r="F1340" i="1" a="1"/>
  <c r="F1340" i="1" s="1"/>
  <c r="F1349" i="1" a="1"/>
  <c r="F1349" i="1" s="1"/>
  <c r="F1355" i="1" a="1"/>
  <c r="F1355" i="1" s="1"/>
  <c r="F1376" i="1" a="1"/>
  <c r="F1376" i="1" s="1"/>
  <c r="F1269" i="1" a="1"/>
  <c r="F1269" i="1" s="1"/>
  <c r="F1311" i="1" a="1"/>
  <c r="F1311" i="1" s="1"/>
  <c r="F1313" i="1" a="1"/>
  <c r="F1313" i="1" s="1"/>
  <c r="F1317" i="1" a="1"/>
  <c r="F1317" i="1" s="1"/>
  <c r="F1326" i="1" a="1"/>
  <c r="F1326" i="1" s="1"/>
  <c r="F1332" i="1" a="1"/>
  <c r="F1332" i="1" s="1"/>
  <c r="F1343" i="1" a="1"/>
  <c r="F1343" i="1" s="1"/>
  <c r="F1351" i="1" a="1"/>
  <c r="F1351" i="1" s="1"/>
  <c r="F1358" i="1" a="1"/>
  <c r="F1358" i="1" s="1"/>
  <c r="F1369" i="1" a="1"/>
  <c r="F1369" i="1" s="1"/>
  <c r="F1372" i="1" a="1"/>
  <c r="F1372" i="1" s="1"/>
  <c r="F1380" i="1" a="1"/>
  <c r="F1380" i="1" s="1"/>
  <c r="F1384" i="1" a="1"/>
  <c r="F1384" i="1" s="1"/>
  <c r="F1154" i="1" a="1"/>
  <c r="F1154" i="1" s="1"/>
  <c r="F1203" i="1" a="1"/>
  <c r="F1203" i="1" s="1"/>
  <c r="F1253" i="1" a="1"/>
  <c r="F1253" i="1" s="1"/>
  <c r="F1270" i="1" a="1"/>
  <c r="F1270" i="1" s="1"/>
  <c r="F1280" i="1" a="1"/>
  <c r="F1280" i="1" s="1"/>
  <c r="F1319" i="1" a="1"/>
  <c r="F1319" i="1" s="1"/>
  <c r="F1322" i="1" a="1"/>
  <c r="F1322" i="1" s="1"/>
  <c r="F1328" i="1" a="1"/>
  <c r="F1328" i="1" s="1"/>
  <c r="F1335" i="1" a="1"/>
  <c r="F1335" i="1" s="1"/>
  <c r="F1339" i="1" a="1"/>
  <c r="F1339" i="1" s="1"/>
  <c r="F1346" i="1" a="1"/>
  <c r="F1346" i="1" s="1"/>
  <c r="F1354" i="1" a="1"/>
  <c r="F1354" i="1" s="1"/>
  <c r="F1360" i="1" a="1"/>
  <c r="F1360" i="1" s="1"/>
  <c r="F1363" i="1" a="1"/>
  <c r="F1363" i="1" s="1"/>
  <c r="F1366" i="1" a="1"/>
  <c r="F1366" i="1" s="1"/>
  <c r="F1375" i="1" a="1"/>
  <c r="F1375" i="1" s="1"/>
  <c r="F1266" i="1" a="1"/>
  <c r="F1266" i="1" s="1"/>
  <c r="F1325" i="1" a="1"/>
  <c r="F1325" i="1" s="1"/>
  <c r="F1338" i="1" a="1"/>
  <c r="F1338" i="1" s="1"/>
  <c r="F1342" i="1" a="1"/>
  <c r="F1342" i="1" s="1"/>
  <c r="F1348" i="1" a="1"/>
  <c r="F1348" i="1" s="1"/>
  <c r="F1357" i="1" a="1"/>
  <c r="F1357" i="1" s="1"/>
  <c r="F1379" i="1" a="1"/>
  <c r="F1379" i="1" s="1"/>
  <c r="F1383" i="1" a="1"/>
  <c r="F1383" i="1" s="1"/>
  <c r="F1298" i="1" a="1"/>
  <c r="F1298" i="1" s="1"/>
  <c r="F1309" i="1" a="1"/>
  <c r="F1309" i="1" s="1"/>
  <c r="F1314" i="1" a="1"/>
  <c r="F1314" i="1" s="1"/>
  <c r="F1316" i="1" a="1"/>
  <c r="F1316" i="1" s="1"/>
  <c r="F1331" i="1" a="1"/>
  <c r="F1331" i="1" s="1"/>
  <c r="F1334" i="1" a="1"/>
  <c r="F1334" i="1" s="1"/>
  <c r="F1345" i="1" a="1"/>
  <c r="F1345" i="1" s="1"/>
  <c r="F1353" i="1" a="1"/>
  <c r="F1353" i="1" s="1"/>
  <c r="F1362" i="1" a="1"/>
  <c r="F1362" i="1" s="1"/>
  <c r="F1368" i="1" a="1"/>
  <c r="F1368" i="1" s="1"/>
  <c r="F1371" i="1" a="1"/>
  <c r="F1371" i="1" s="1"/>
  <c r="F1378" i="1" a="1"/>
  <c r="F1378" i="1" s="1"/>
  <c r="F1283" i="1" a="1"/>
  <c r="F1283" i="1" s="1"/>
  <c r="F1294" i="1" a="1"/>
  <c r="F1294" i="1" s="1"/>
  <c r="F1302" i="1" a="1"/>
  <c r="F1302" i="1" s="1"/>
  <c r="F1327" i="1" a="1"/>
  <c r="F1327" i="1" s="1"/>
  <c r="F1330" i="1" a="1"/>
  <c r="F1330" i="1" s="1"/>
  <c r="F1341" i="1" a="1"/>
  <c r="F1341" i="1" s="1"/>
  <c r="F1352" i="1" a="1"/>
  <c r="F1352" i="1" s="1"/>
  <c r="F1370" i="1" a="1"/>
  <c r="F1370" i="1" s="1"/>
  <c r="F1377" i="1" a="1"/>
  <c r="F1377" i="1" s="1"/>
  <c r="F1385" i="1" a="1"/>
  <c r="F1385" i="1" s="1"/>
  <c r="F1387" i="1" a="1"/>
  <c r="F1387" i="1" s="1"/>
  <c r="F1389" i="1" a="1"/>
  <c r="F1389" i="1" s="1"/>
  <c r="F1391" i="1" a="1"/>
  <c r="F1391" i="1" s="1"/>
  <c r="F1393" i="1" a="1"/>
  <c r="F1393" i="1" s="1"/>
  <c r="F1395" i="1" a="1"/>
  <c r="F1395" i="1" s="1"/>
  <c r="F1397" i="1" a="1"/>
  <c r="F1397" i="1" s="1"/>
  <c r="F1399" i="1" a="1"/>
  <c r="F1399" i="1" s="1"/>
  <c r="F1401" i="1" a="1"/>
  <c r="F1401" i="1" s="1"/>
  <c r="F1403" i="1" a="1"/>
  <c r="F1403" i="1" s="1"/>
  <c r="F1405" i="1" a="1"/>
  <c r="F1405" i="1" s="1"/>
  <c r="F1407" i="1" a="1"/>
  <c r="F1407" i="1" s="1"/>
  <c r="F1409" i="1" a="1"/>
  <c r="F1409" i="1" s="1"/>
  <c r="F1411" i="1" a="1"/>
  <c r="F1411" i="1" s="1"/>
  <c r="F1413" i="1" a="1"/>
  <c r="F1413" i="1" s="1"/>
  <c r="F1415" i="1" a="1"/>
  <c r="F1415" i="1" s="1"/>
  <c r="F1310" i="1" a="1"/>
  <c r="F1310" i="1" s="1"/>
  <c r="F1337" i="1" a="1"/>
  <c r="F1337" i="1" s="1"/>
  <c r="F1386" i="1" a="1"/>
  <c r="F1386" i="1" s="1"/>
  <c r="F1394" i="1" a="1"/>
  <c r="F1394" i="1" s="1"/>
  <c r="F1402" i="1" a="1"/>
  <c r="F1402" i="1" s="1"/>
  <c r="F1410" i="1" a="1"/>
  <c r="F1410" i="1" s="1"/>
  <c r="F1417" i="1" a="1"/>
  <c r="F1417" i="1" s="1"/>
  <c r="F1419" i="1" a="1"/>
  <c r="F1419" i="1" s="1"/>
  <c r="F1424" i="1" a="1"/>
  <c r="F1424" i="1" s="1"/>
  <c r="F1432" i="1" a="1"/>
  <c r="F1432" i="1" s="1"/>
  <c r="F1530" i="1" a="1"/>
  <c r="F1530" i="1" s="1"/>
  <c r="F1531" i="1" a="1"/>
  <c r="F1531" i="1" s="1"/>
  <c r="F1532" i="1" a="1"/>
  <c r="F1532" i="1" s="1"/>
  <c r="F1536" i="1" a="1"/>
  <c r="F1536" i="1" s="1"/>
  <c r="F1537" i="1" a="1"/>
  <c r="F1537" i="1" s="1"/>
  <c r="F1356" i="1" a="1"/>
  <c r="F1356" i="1" s="1"/>
  <c r="F1427" i="1" a="1"/>
  <c r="F1427" i="1" s="1"/>
  <c r="F1522" i="1" a="1"/>
  <c r="F1522" i="1" s="1"/>
  <c r="F1388" i="1" a="1"/>
  <c r="F1388" i="1" s="1"/>
  <c r="F1396" i="1" a="1"/>
  <c r="F1396" i="1" s="1"/>
  <c r="F1404" i="1" a="1"/>
  <c r="F1404" i="1" s="1"/>
  <c r="F1412" i="1" a="1"/>
  <c r="F1412" i="1" s="1"/>
  <c r="F1416" i="1" a="1"/>
  <c r="F1416" i="1" s="1"/>
  <c r="F1418" i="1" a="1"/>
  <c r="F1418" i="1" s="1"/>
  <c r="F1430" i="1" a="1"/>
  <c r="F1430" i="1" s="1"/>
  <c r="F1526" i="1" a="1"/>
  <c r="F1526" i="1" s="1"/>
  <c r="F1529" i="1" a="1"/>
  <c r="F1529" i="1" s="1"/>
  <c r="F1533" i="1" a="1"/>
  <c r="F1533" i="1" s="1"/>
  <c r="F1538" i="1" a="1"/>
  <c r="F1538" i="1" s="1"/>
  <c r="F1324" i="1" a="1"/>
  <c r="F1324" i="1" s="1"/>
  <c r="F1365" i="1" a="1"/>
  <c r="F1365" i="1" s="1"/>
  <c r="F1382" i="1" a="1"/>
  <c r="F1382" i="1" s="1"/>
  <c r="F1422" i="1" a="1"/>
  <c r="F1422" i="1" s="1"/>
  <c r="F1425" i="1" a="1"/>
  <c r="F1425" i="1" s="1"/>
  <c r="F1433" i="1" a="1"/>
  <c r="F1433" i="1" s="1"/>
  <c r="F1435" i="1" a="1"/>
  <c r="F1435" i="1" s="1"/>
  <c r="F1437" i="1" a="1"/>
  <c r="F1437" i="1" s="1"/>
  <c r="F1439" i="1" a="1"/>
  <c r="F1439" i="1" s="1"/>
  <c r="F1441" i="1" a="1"/>
  <c r="F1441" i="1" s="1"/>
  <c r="F1443" i="1" a="1"/>
  <c r="F1443" i="1" s="1"/>
  <c r="F1445" i="1" a="1"/>
  <c r="F1445" i="1" s="1"/>
  <c r="F1447" i="1" a="1"/>
  <c r="F1447" i="1" s="1"/>
  <c r="F1449" i="1" a="1"/>
  <c r="F1449" i="1" s="1"/>
  <c r="F1451" i="1" a="1"/>
  <c r="F1451" i="1" s="1"/>
  <c r="F1453" i="1" a="1"/>
  <c r="F1453" i="1" s="1"/>
  <c r="F1455" i="1" a="1"/>
  <c r="F1455" i="1" s="1"/>
  <c r="F1457" i="1" a="1"/>
  <c r="F1457" i="1" s="1"/>
  <c r="F1459" i="1" a="1"/>
  <c r="F1459" i="1" s="1"/>
  <c r="F1461" i="1" a="1"/>
  <c r="F1461" i="1" s="1"/>
  <c r="F1463" i="1" a="1"/>
  <c r="F1463" i="1" s="1"/>
  <c r="F1465" i="1" a="1"/>
  <c r="F1465" i="1" s="1"/>
  <c r="F1467" i="1" a="1"/>
  <c r="F1467" i="1" s="1"/>
  <c r="F1469" i="1" a="1"/>
  <c r="F1469" i="1" s="1"/>
  <c r="F1471" i="1" a="1"/>
  <c r="F1471" i="1" s="1"/>
  <c r="F1473" i="1" a="1"/>
  <c r="F1473" i="1" s="1"/>
  <c r="F1475" i="1" a="1"/>
  <c r="F1475" i="1" s="1"/>
  <c r="F1477" i="1" a="1"/>
  <c r="F1477" i="1" s="1"/>
  <c r="F1479" i="1" a="1"/>
  <c r="F1479" i="1" s="1"/>
  <c r="F1481" i="1" a="1"/>
  <c r="F1481" i="1" s="1"/>
  <c r="F1483" i="1" a="1"/>
  <c r="F1483" i="1" s="1"/>
  <c r="F1485" i="1" a="1"/>
  <c r="F1485" i="1" s="1"/>
  <c r="F1487" i="1" a="1"/>
  <c r="F1487" i="1" s="1"/>
  <c r="F1489" i="1" a="1"/>
  <c r="F1489" i="1" s="1"/>
  <c r="F1491" i="1" a="1"/>
  <c r="F1491" i="1" s="1"/>
  <c r="F1493" i="1" a="1"/>
  <c r="F1493" i="1" s="1"/>
  <c r="F1495" i="1" a="1"/>
  <c r="F1495" i="1" s="1"/>
  <c r="F1497" i="1" a="1"/>
  <c r="F1497" i="1" s="1"/>
  <c r="F1499" i="1" a="1"/>
  <c r="F1499" i="1" s="1"/>
  <c r="F1501" i="1" a="1"/>
  <c r="F1501" i="1" s="1"/>
  <c r="F1503" i="1" a="1"/>
  <c r="F1503" i="1" s="1"/>
  <c r="F1505" i="1" a="1"/>
  <c r="F1505" i="1" s="1"/>
  <c r="F1507" i="1" a="1"/>
  <c r="F1507" i="1" s="1"/>
  <c r="F1509" i="1" a="1"/>
  <c r="F1509" i="1" s="1"/>
  <c r="F1511" i="1" a="1"/>
  <c r="F1511" i="1" s="1"/>
  <c r="F1513" i="1" a="1"/>
  <c r="F1513" i="1" s="1"/>
  <c r="F1515" i="1" a="1"/>
  <c r="F1515" i="1" s="1"/>
  <c r="F1517" i="1" a="1"/>
  <c r="F1517" i="1" s="1"/>
  <c r="F1519" i="1" a="1"/>
  <c r="F1519" i="1" s="1"/>
  <c r="F1521" i="1" a="1"/>
  <c r="F1521" i="1" s="1"/>
  <c r="F1525" i="1" a="1"/>
  <c r="F1525" i="1" s="1"/>
  <c r="F1390" i="1" a="1"/>
  <c r="F1390" i="1" s="1"/>
  <c r="F1398" i="1" a="1"/>
  <c r="F1398" i="1" s="1"/>
  <c r="F1406" i="1" a="1"/>
  <c r="F1406" i="1" s="1"/>
  <c r="F1414" i="1" a="1"/>
  <c r="F1414" i="1" s="1"/>
  <c r="F1428" i="1" a="1"/>
  <c r="F1428" i="1" s="1"/>
  <c r="F1528" i="1" a="1"/>
  <c r="F1528" i="1" s="1"/>
  <c r="F1321" i="1" a="1"/>
  <c r="F1321" i="1" s="1"/>
  <c r="F1350" i="1" a="1"/>
  <c r="F1350" i="1" s="1"/>
  <c r="F1374" i="1" a="1"/>
  <c r="F1374" i="1" s="1"/>
  <c r="F1421" i="1" a="1"/>
  <c r="F1421" i="1" s="1"/>
  <c r="F1423" i="1" a="1"/>
  <c r="F1423" i="1" s="1"/>
  <c r="F1431" i="1" a="1"/>
  <c r="F1431" i="1" s="1"/>
  <c r="F1534" i="1" a="1"/>
  <c r="F1534" i="1" s="1"/>
  <c r="F1535" i="1" a="1"/>
  <c r="F1535" i="1" s="1"/>
  <c r="F1542" i="1" a="1"/>
  <c r="F1542" i="1" s="1"/>
  <c r="F1318" i="1" a="1"/>
  <c r="F1318" i="1" s="1"/>
  <c r="F1359" i="1" a="1"/>
  <c r="F1359" i="1" s="1"/>
  <c r="F1429" i="1" a="1"/>
  <c r="F1429" i="1" s="1"/>
  <c r="F1434" i="1" a="1"/>
  <c r="F1434" i="1" s="1"/>
  <c r="F1436" i="1" a="1"/>
  <c r="F1436" i="1" s="1"/>
  <c r="F1438" i="1" a="1"/>
  <c r="F1438" i="1" s="1"/>
  <c r="F1440" i="1" a="1"/>
  <c r="F1440" i="1" s="1"/>
  <c r="F1442" i="1" a="1"/>
  <c r="F1442" i="1" s="1"/>
  <c r="F1444" i="1" a="1"/>
  <c r="F1444" i="1" s="1"/>
  <c r="F1446" i="1" a="1"/>
  <c r="F1446" i="1" s="1"/>
  <c r="F1448" i="1" a="1"/>
  <c r="F1448" i="1" s="1"/>
  <c r="F1450" i="1" a="1"/>
  <c r="F1450" i="1" s="1"/>
  <c r="F1452" i="1" a="1"/>
  <c r="F1452" i="1" s="1"/>
  <c r="F1454" i="1" a="1"/>
  <c r="F1454" i="1" s="1"/>
  <c r="F1456" i="1" a="1"/>
  <c r="F1456" i="1" s="1"/>
  <c r="F1458" i="1" a="1"/>
  <c r="F1458" i="1" s="1"/>
  <c r="F1460" i="1" a="1"/>
  <c r="F1460" i="1" s="1"/>
  <c r="F1462" i="1" a="1"/>
  <c r="F1462" i="1" s="1"/>
  <c r="F1464" i="1" a="1"/>
  <c r="F1464" i="1" s="1"/>
  <c r="F1466" i="1" a="1"/>
  <c r="F1466" i="1" s="1"/>
  <c r="F1468" i="1" a="1"/>
  <c r="F1468" i="1" s="1"/>
  <c r="F1470" i="1" a="1"/>
  <c r="F1470" i="1" s="1"/>
  <c r="F1472" i="1" a="1"/>
  <c r="F1472" i="1" s="1"/>
  <c r="F1474" i="1" a="1"/>
  <c r="F1474" i="1" s="1"/>
  <c r="F1476" i="1" a="1"/>
  <c r="F1476" i="1" s="1"/>
  <c r="F1478" i="1" a="1"/>
  <c r="F1478" i="1" s="1"/>
  <c r="F1480" i="1" a="1"/>
  <c r="F1480" i="1" s="1"/>
  <c r="F1482" i="1" a="1"/>
  <c r="F1482" i="1" s="1"/>
  <c r="F1484" i="1" a="1"/>
  <c r="F1484" i="1" s="1"/>
  <c r="F1486" i="1" a="1"/>
  <c r="F1486" i="1" s="1"/>
  <c r="F1488" i="1" a="1"/>
  <c r="F1488" i="1" s="1"/>
  <c r="F1490" i="1" a="1"/>
  <c r="F1490" i="1" s="1"/>
  <c r="F1492" i="1" a="1"/>
  <c r="F1492" i="1" s="1"/>
  <c r="F1494" i="1" a="1"/>
  <c r="F1494" i="1" s="1"/>
  <c r="F1496" i="1" a="1"/>
  <c r="F1496" i="1" s="1"/>
  <c r="F1498" i="1" a="1"/>
  <c r="F1498" i="1" s="1"/>
  <c r="F1500" i="1" a="1"/>
  <c r="F1500" i="1" s="1"/>
  <c r="F1400" i="1" a="1"/>
  <c r="F1400" i="1" s="1"/>
  <c r="F1504" i="1" a="1"/>
  <c r="F1504" i="1" s="1"/>
  <c r="F1512" i="1" a="1"/>
  <c r="F1512" i="1" s="1"/>
  <c r="F1520" i="1" a="1"/>
  <c r="F1520" i="1" s="1"/>
  <c r="F1549" i="1" a="1"/>
  <c r="F1549" i="1" s="1"/>
  <c r="F1551" i="1" a="1"/>
  <c r="F1551" i="1" s="1"/>
  <c r="F1553" i="1" a="1"/>
  <c r="F1553" i="1" s="1"/>
  <c r="F1555" i="1" a="1"/>
  <c r="F1555" i="1" s="1"/>
  <c r="F1557" i="1" a="1"/>
  <c r="F1557" i="1" s="1"/>
  <c r="F1559" i="1" a="1"/>
  <c r="F1559" i="1" s="1"/>
  <c r="F1561" i="1" a="1"/>
  <c r="F1561" i="1" s="1"/>
  <c r="F1563" i="1" a="1"/>
  <c r="F1563" i="1" s="1"/>
  <c r="F1565" i="1" a="1"/>
  <c r="F1565" i="1" s="1"/>
  <c r="F1567" i="1" a="1"/>
  <c r="F1567" i="1" s="1"/>
  <c r="F1569" i="1" a="1"/>
  <c r="F1569" i="1" s="1"/>
  <c r="F1576" i="1" a="1"/>
  <c r="F1576" i="1" s="1"/>
  <c r="F1588" i="1" a="1"/>
  <c r="F1588" i="1" s="1"/>
  <c r="F1589" i="1" a="1"/>
  <c r="F1589" i="1" s="1"/>
  <c r="F1661" i="1" a="1"/>
  <c r="F1661" i="1" s="1"/>
  <c r="F1673" i="1" a="1"/>
  <c r="F1673" i="1" s="1"/>
  <c r="F1675" i="1" a="1"/>
  <c r="F1675" i="1" s="1"/>
  <c r="F1686" i="1" a="1"/>
  <c r="F1686" i="1" s="1"/>
  <c r="F1687" i="1" a="1"/>
  <c r="F1687" i="1" s="1"/>
  <c r="F1408" i="1" a="1"/>
  <c r="F1408" i="1" s="1"/>
  <c r="F1540" i="1" a="1"/>
  <c r="F1540" i="1" s="1"/>
  <c r="F1547" i="1" a="1"/>
  <c r="F1547" i="1" s="1"/>
  <c r="F1590" i="1" a="1"/>
  <c r="F1590" i="1" s="1"/>
  <c r="F1591" i="1" a="1"/>
  <c r="F1591" i="1" s="1"/>
  <c r="F1603" i="1" a="1"/>
  <c r="F1603" i="1" s="1"/>
  <c r="F1604" i="1" a="1"/>
  <c r="F1604" i="1" s="1"/>
  <c r="F1605" i="1" a="1"/>
  <c r="F1605" i="1" s="1"/>
  <c r="F1606" i="1" a="1"/>
  <c r="F1606" i="1" s="1"/>
  <c r="F1619" i="1" a="1"/>
  <c r="F1619" i="1" s="1"/>
  <c r="F1620" i="1" a="1"/>
  <c r="F1620" i="1" s="1"/>
  <c r="F1621" i="1" a="1"/>
  <c r="F1621" i="1" s="1"/>
  <c r="F1622" i="1" a="1"/>
  <c r="F1622" i="1" s="1"/>
  <c r="F1635" i="1" a="1"/>
  <c r="F1635" i="1" s="1"/>
  <c r="F1636" i="1" a="1"/>
  <c r="F1636" i="1" s="1"/>
  <c r="F1637" i="1" a="1"/>
  <c r="F1637" i="1" s="1"/>
  <c r="F1638" i="1" a="1"/>
  <c r="F1638" i="1" s="1"/>
  <c r="F1658" i="1" a="1"/>
  <c r="F1658" i="1" s="1"/>
  <c r="F1660" i="1" a="1"/>
  <c r="F1660" i="1" s="1"/>
  <c r="F1672" i="1" a="1"/>
  <c r="F1672" i="1" s="1"/>
  <c r="F1685" i="1" a="1"/>
  <c r="F1685" i="1" s="1"/>
  <c r="F1695" i="1" a="1"/>
  <c r="F1695" i="1" s="1"/>
  <c r="F1506" i="1" a="1"/>
  <c r="F1506" i="1" s="1"/>
  <c r="F1514" i="1" a="1"/>
  <c r="F1514" i="1" s="1"/>
  <c r="F1575" i="1" a="1"/>
  <c r="F1575" i="1" s="1"/>
  <c r="F1577" i="1" a="1"/>
  <c r="F1577" i="1" s="1"/>
  <c r="F1592" i="1" a="1"/>
  <c r="F1592" i="1" s="1"/>
  <c r="F1593" i="1" a="1"/>
  <c r="F1593" i="1" s="1"/>
  <c r="F1657" i="1" a="1"/>
  <c r="F1657" i="1" s="1"/>
  <c r="F1659" i="1" a="1"/>
  <c r="F1659" i="1" s="1"/>
  <c r="F1670" i="1" a="1"/>
  <c r="F1670" i="1" s="1"/>
  <c r="F1671" i="1" a="1"/>
  <c r="F1671" i="1" s="1"/>
  <c r="F1682" i="1" a="1"/>
  <c r="F1682" i="1" s="1"/>
  <c r="F1684" i="1" a="1"/>
  <c r="F1684" i="1" s="1"/>
  <c r="F1544" i="1" a="1"/>
  <c r="F1544" i="1" s="1"/>
  <c r="F1570" i="1" a="1"/>
  <c r="F1570" i="1" s="1"/>
  <c r="F1571" i="1" a="1"/>
  <c r="F1571" i="1" s="1"/>
  <c r="F1578" i="1" a="1"/>
  <c r="F1578" i="1" s="1"/>
  <c r="F1579" i="1" a="1"/>
  <c r="F1579" i="1" s="1"/>
  <c r="F1594" i="1" a="1"/>
  <c r="F1594" i="1" s="1"/>
  <c r="F1595" i="1" a="1"/>
  <c r="F1595" i="1" s="1"/>
  <c r="F1607" i="1" a="1"/>
  <c r="F1607" i="1" s="1"/>
  <c r="F1608" i="1" a="1"/>
  <c r="F1608" i="1" s="1"/>
  <c r="F1609" i="1" a="1"/>
  <c r="F1609" i="1" s="1"/>
  <c r="F1610" i="1" a="1"/>
  <c r="F1610" i="1" s="1"/>
  <c r="F1623" i="1" a="1"/>
  <c r="F1623" i="1" s="1"/>
  <c r="F1624" i="1" a="1"/>
  <c r="F1624" i="1" s="1"/>
  <c r="F1625" i="1" a="1"/>
  <c r="F1625" i="1" s="1"/>
  <c r="F1626" i="1" a="1"/>
  <c r="F1626" i="1" s="1"/>
  <c r="F1639" i="1" a="1"/>
  <c r="F1639" i="1" s="1"/>
  <c r="F1640" i="1" a="1"/>
  <c r="F1640" i="1" s="1"/>
  <c r="F1641" i="1" a="1"/>
  <c r="F1641" i="1" s="1"/>
  <c r="F1642" i="1" a="1"/>
  <c r="F1642" i="1" s="1"/>
  <c r="F1656" i="1" a="1"/>
  <c r="F1656" i="1" s="1"/>
  <c r="F1669" i="1" a="1"/>
  <c r="F1669" i="1" s="1"/>
  <c r="F1681" i="1" a="1"/>
  <c r="F1681" i="1" s="1"/>
  <c r="F1683" i="1" a="1"/>
  <c r="F1683" i="1" s="1"/>
  <c r="F1420" i="1" a="1"/>
  <c r="F1420" i="1" s="1"/>
  <c r="F1508" i="1" a="1"/>
  <c r="F1508" i="1" s="1"/>
  <c r="F1516" i="1" a="1"/>
  <c r="F1516" i="1" s="1"/>
  <c r="F1523" i="1" a="1"/>
  <c r="F1523" i="1" s="1"/>
  <c r="F1541" i="1" a="1"/>
  <c r="F1541" i="1" s="1"/>
  <c r="F1548" i="1" a="1"/>
  <c r="F1548" i="1" s="1"/>
  <c r="F1550" i="1" a="1"/>
  <c r="F1550" i="1" s="1"/>
  <c r="F1552" i="1" a="1"/>
  <c r="F1552" i="1" s="1"/>
  <c r="F1554" i="1" a="1"/>
  <c r="F1554" i="1" s="1"/>
  <c r="F1556" i="1" a="1"/>
  <c r="F1556" i="1" s="1"/>
  <c r="F1558" i="1" a="1"/>
  <c r="F1558" i="1" s="1"/>
  <c r="F1560" i="1" a="1"/>
  <c r="F1560" i="1" s="1"/>
  <c r="F1562" i="1" a="1"/>
  <c r="F1562" i="1" s="1"/>
  <c r="F1564" i="1" a="1"/>
  <c r="F1564" i="1" s="1"/>
  <c r="F1566" i="1" a="1"/>
  <c r="F1566" i="1" s="1"/>
  <c r="F1568" i="1" a="1"/>
  <c r="F1568" i="1" s="1"/>
  <c r="F1572" i="1" a="1"/>
  <c r="F1572" i="1" s="1"/>
  <c r="F1573" i="1" a="1"/>
  <c r="F1573" i="1" s="1"/>
  <c r="F1574" i="1" a="1"/>
  <c r="F1574" i="1" s="1"/>
  <c r="F1580" i="1" a="1"/>
  <c r="F1580" i="1" s="1"/>
  <c r="F1581" i="1" a="1"/>
  <c r="F1581" i="1" s="1"/>
  <c r="F1654" i="1" a="1"/>
  <c r="F1654" i="1" s="1"/>
  <c r="F1655" i="1" a="1"/>
  <c r="F1655" i="1" s="1"/>
  <c r="F1666" i="1" a="1"/>
  <c r="F1666" i="1" s="1"/>
  <c r="F1668" i="1" a="1"/>
  <c r="F1668" i="1" s="1"/>
  <c r="F1680" i="1" a="1"/>
  <c r="F1680" i="1" s="1"/>
  <c r="F1693" i="1" a="1"/>
  <c r="F1693" i="1" s="1"/>
  <c r="F1524" i="1" a="1"/>
  <c r="F1524" i="1" s="1"/>
  <c r="F1539" i="1" a="1"/>
  <c r="F1539" i="1" s="1"/>
  <c r="F1545" i="1" a="1"/>
  <c r="F1545" i="1" s="1"/>
  <c r="F1582" i="1" a="1"/>
  <c r="F1582" i="1" s="1"/>
  <c r="F1583" i="1" a="1"/>
  <c r="F1583" i="1" s="1"/>
  <c r="F1596" i="1" a="1"/>
  <c r="F1596" i="1" s="1"/>
  <c r="F1597" i="1" a="1"/>
  <c r="F1597" i="1" s="1"/>
  <c r="F1598" i="1" a="1"/>
  <c r="F1598" i="1" s="1"/>
  <c r="F1611" i="1" a="1"/>
  <c r="F1611" i="1" s="1"/>
  <c r="F1612" i="1" a="1"/>
  <c r="F1612" i="1" s="1"/>
  <c r="F1613" i="1" a="1"/>
  <c r="F1613" i="1" s="1"/>
  <c r="F1614" i="1" a="1"/>
  <c r="F1614" i="1" s="1"/>
  <c r="F1627" i="1" a="1"/>
  <c r="F1627" i="1" s="1"/>
  <c r="F1628" i="1" a="1"/>
  <c r="F1628" i="1" s="1"/>
  <c r="F1629" i="1" a="1"/>
  <c r="F1629" i="1" s="1"/>
  <c r="F1630" i="1" a="1"/>
  <c r="F1630" i="1" s="1"/>
  <c r="F1643" i="1" a="1"/>
  <c r="F1643" i="1" s="1"/>
  <c r="F1644" i="1" a="1"/>
  <c r="F1644" i="1" s="1"/>
  <c r="F1645" i="1" a="1"/>
  <c r="F1645" i="1" s="1"/>
  <c r="F1646" i="1" a="1"/>
  <c r="F1646" i="1" s="1"/>
  <c r="F1653" i="1" a="1"/>
  <c r="F1653" i="1" s="1"/>
  <c r="F1665" i="1" a="1"/>
  <c r="F1665" i="1" s="1"/>
  <c r="F1667" i="1" a="1"/>
  <c r="F1667" i="1" s="1"/>
  <c r="F1678" i="1" a="1"/>
  <c r="F1678" i="1" s="1"/>
  <c r="F1679" i="1" a="1"/>
  <c r="F1679" i="1" s="1"/>
  <c r="F1690" i="1" a="1"/>
  <c r="F1690" i="1" s="1"/>
  <c r="F1692" i="1" a="1"/>
  <c r="F1692" i="1" s="1"/>
  <c r="F1392" i="1" a="1"/>
  <c r="F1392" i="1" s="1"/>
  <c r="F1426" i="1" a="1"/>
  <c r="F1426" i="1" s="1"/>
  <c r="F1527" i="1" a="1"/>
  <c r="F1527" i="1" s="1"/>
  <c r="F1586" i="1" a="1"/>
  <c r="F1586" i="1" s="1"/>
  <c r="F1587" i="1" a="1"/>
  <c r="F1587" i="1" s="1"/>
  <c r="F1599" i="1" a="1"/>
  <c r="F1599" i="1" s="1"/>
  <c r="F1600" i="1" a="1"/>
  <c r="F1600" i="1" s="1"/>
  <c r="F1601" i="1" a="1"/>
  <c r="F1601" i="1" s="1"/>
  <c r="F1602" i="1" a="1"/>
  <c r="F1602" i="1" s="1"/>
  <c r="F1615" i="1" a="1"/>
  <c r="F1615" i="1" s="1"/>
  <c r="F1616" i="1" a="1"/>
  <c r="F1616" i="1" s="1"/>
  <c r="F1617" i="1" a="1"/>
  <c r="F1617" i="1" s="1"/>
  <c r="F1618" i="1" a="1"/>
  <c r="F1618" i="1" s="1"/>
  <c r="F1631" i="1" a="1"/>
  <c r="F1631" i="1" s="1"/>
  <c r="F1632" i="1" a="1"/>
  <c r="F1632" i="1" s="1"/>
  <c r="F1633" i="1" a="1"/>
  <c r="F1633" i="1" s="1"/>
  <c r="F1634" i="1" a="1"/>
  <c r="F1634" i="1" s="1"/>
  <c r="F1647" i="1" a="1"/>
  <c r="F1647" i="1" s="1"/>
  <c r="F1648" i="1" a="1"/>
  <c r="F1648" i="1" s="1"/>
  <c r="F1651" i="1" a="1"/>
  <c r="F1651" i="1" s="1"/>
  <c r="F1699" i="1" a="1"/>
  <c r="F1699" i="1" s="1"/>
  <c r="F1703" i="1" a="1"/>
  <c r="F1703" i="1" s="1"/>
  <c r="F1704" i="1" a="1"/>
  <c r="F1704" i="1" s="1"/>
  <c r="F1705" i="1" a="1"/>
  <c r="F1705" i="1" s="1"/>
  <c r="F1718" i="1" a="1"/>
  <c r="F1718" i="1" s="1"/>
  <c r="F1719" i="1" a="1"/>
  <c r="F1719" i="1" s="1"/>
  <c r="F1733" i="1" a="1"/>
  <c r="F1733" i="1" s="1"/>
  <c r="F1746" i="1" a="1"/>
  <c r="F1746" i="1" s="1"/>
  <c r="F1747" i="1" a="1"/>
  <c r="F1747" i="1" s="1"/>
  <c r="F1748" i="1" a="1"/>
  <c r="F1748" i="1" s="1"/>
  <c r="F1762" i="1" a="1"/>
  <c r="F1762" i="1" s="1"/>
  <c r="F1763" i="1" a="1"/>
  <c r="F1763" i="1" s="1"/>
  <c r="F1778" i="1" a="1"/>
  <c r="F1778" i="1" s="1"/>
  <c r="F1779" i="1" a="1"/>
  <c r="F1779" i="1" s="1"/>
  <c r="F1787" i="1" a="1"/>
  <c r="F1787" i="1" s="1"/>
  <c r="F1788" i="1" a="1"/>
  <c r="F1788" i="1" s="1"/>
  <c r="F1801" i="1" a="1"/>
  <c r="F1801" i="1" s="1"/>
  <c r="F1806" i="1" a="1"/>
  <c r="F1806" i="1" s="1"/>
  <c r="F1809" i="1" a="1"/>
  <c r="F1809" i="1" s="1"/>
  <c r="F1834" i="1" a="1"/>
  <c r="F1834" i="1" s="1"/>
  <c r="F1839" i="1" a="1"/>
  <c r="F1839" i="1" s="1"/>
  <c r="F1846" i="1" a="1"/>
  <c r="F1846" i="1" s="1"/>
  <c r="F1847" i="1" a="1"/>
  <c r="F1847" i="1" s="1"/>
  <c r="F1848" i="1" a="1"/>
  <c r="F1848" i="1" s="1"/>
  <c r="F1849" i="1" a="1"/>
  <c r="F1849" i="1" s="1"/>
  <c r="F1862" i="1" a="1"/>
  <c r="F1862" i="1" s="1"/>
  <c r="F1863" i="1" a="1"/>
  <c r="F1863" i="1" s="1"/>
  <c r="F1864" i="1" a="1"/>
  <c r="F1864" i="1" s="1"/>
  <c r="F1865" i="1" a="1"/>
  <c r="F1865" i="1" s="1"/>
  <c r="F1871" i="1" a="1"/>
  <c r="F1871" i="1" s="1"/>
  <c r="F1885" i="1" a="1"/>
  <c r="F1885" i="1" s="1"/>
  <c r="F1901" i="1" a="1"/>
  <c r="F1901" i="1" s="1"/>
  <c r="F1915" i="1" a="1"/>
  <c r="F1915" i="1" s="1"/>
  <c r="F1924" i="1" a="1"/>
  <c r="F1924" i="1" s="1"/>
  <c r="F1585" i="1" a="1"/>
  <c r="F1585" i="1" s="1"/>
  <c r="F1662" i="1" a="1"/>
  <c r="F1662" i="1" s="1"/>
  <c r="F1688" i="1" a="1"/>
  <c r="F1688" i="1" s="1"/>
  <c r="F1696" i="1" a="1"/>
  <c r="F1696" i="1" s="1"/>
  <c r="F1706" i="1" a="1"/>
  <c r="F1706" i="1" s="1"/>
  <c r="F1720" i="1" a="1"/>
  <c r="F1720" i="1" s="1"/>
  <c r="F1721" i="1" a="1"/>
  <c r="F1721" i="1" s="1"/>
  <c r="F1732" i="1" a="1"/>
  <c r="F1732" i="1" s="1"/>
  <c r="F1736" i="1" a="1"/>
  <c r="F1736" i="1" s="1"/>
  <c r="F1744" i="1" a="1"/>
  <c r="F1744" i="1" s="1"/>
  <c r="F1749" i="1" a="1"/>
  <c r="F1749" i="1" s="1"/>
  <c r="F1764" i="1" a="1"/>
  <c r="F1764" i="1" s="1"/>
  <c r="F1765" i="1" a="1"/>
  <c r="F1765" i="1" s="1"/>
  <c r="F1780" i="1" a="1"/>
  <c r="F1780" i="1" s="1"/>
  <c r="F1781" i="1" a="1"/>
  <c r="F1781" i="1" s="1"/>
  <c r="F1785" i="1" a="1"/>
  <c r="F1785" i="1" s="1"/>
  <c r="F1786" i="1" a="1"/>
  <c r="F1786" i="1" s="1"/>
  <c r="F1796" i="1" a="1"/>
  <c r="F1796" i="1" s="1"/>
  <c r="F1812" i="1" a="1"/>
  <c r="F1812" i="1" s="1"/>
  <c r="F1835" i="1" a="1"/>
  <c r="F1835" i="1" s="1"/>
  <c r="F1850" i="1" a="1"/>
  <c r="F1850" i="1" s="1"/>
  <c r="F1851" i="1" a="1"/>
  <c r="F1851" i="1" s="1"/>
  <c r="F1866" i="1" a="1"/>
  <c r="F1866" i="1" s="1"/>
  <c r="F1867" i="1" a="1"/>
  <c r="F1867" i="1" s="1"/>
  <c r="F1877" i="1" a="1"/>
  <c r="F1877" i="1" s="1"/>
  <c r="F1886" i="1" a="1"/>
  <c r="F1886" i="1" s="1"/>
  <c r="F1887" i="1" a="1"/>
  <c r="F1887" i="1" s="1"/>
  <c r="F1888" i="1" a="1"/>
  <c r="F1888" i="1" s="1"/>
  <c r="F1889" i="1" a="1"/>
  <c r="F1889" i="1" s="1"/>
  <c r="F1902" i="1" a="1"/>
  <c r="F1902" i="1" s="1"/>
  <c r="F1903" i="1" a="1"/>
  <c r="F1903" i="1" s="1"/>
  <c r="F1904" i="1" a="1"/>
  <c r="F1904" i="1" s="1"/>
  <c r="F1905" i="1" a="1"/>
  <c r="F1905" i="1" s="1"/>
  <c r="F1925" i="1" a="1"/>
  <c r="F1925" i="1" s="1"/>
  <c r="F1940" i="1" a="1"/>
  <c r="F1940" i="1" s="1"/>
  <c r="F1502" i="1" a="1"/>
  <c r="F1502" i="1" s="1"/>
  <c r="F1546" i="1" a="1"/>
  <c r="F1546" i="1" s="1"/>
  <c r="F1650" i="1" a="1"/>
  <c r="F1650" i="1" s="1"/>
  <c r="F1689" i="1" a="1"/>
  <c r="F1689" i="1" s="1"/>
  <c r="F1697" i="1" a="1"/>
  <c r="F1697" i="1" s="1"/>
  <c r="F1708" i="1" a="1"/>
  <c r="F1708" i="1" s="1"/>
  <c r="F1710" i="1" a="1"/>
  <c r="F1710" i="1" s="1"/>
  <c r="F1722" i="1" a="1"/>
  <c r="F1722" i="1" s="1"/>
  <c r="F1723" i="1" a="1"/>
  <c r="F1723" i="1" s="1"/>
  <c r="F1725" i="1" a="1"/>
  <c r="F1725" i="1" s="1"/>
  <c r="F1727" i="1" a="1"/>
  <c r="F1727" i="1" s="1"/>
  <c r="F1729" i="1" a="1"/>
  <c r="F1729" i="1" s="1"/>
  <c r="F1743" i="1" a="1"/>
  <c r="F1743" i="1" s="1"/>
  <c r="F1745" i="1" a="1"/>
  <c r="F1745" i="1" s="1"/>
  <c r="F1750" i="1" a="1"/>
  <c r="F1750" i="1" s="1"/>
  <c r="F1751" i="1" a="1"/>
  <c r="F1751" i="1" s="1"/>
  <c r="F1752" i="1" a="1"/>
  <c r="F1752" i="1" s="1"/>
  <c r="F1766" i="1" a="1"/>
  <c r="F1766" i="1" s="1"/>
  <c r="F1767" i="1" a="1"/>
  <c r="F1767" i="1" s="1"/>
  <c r="F1782" i="1" a="1"/>
  <c r="F1782" i="1" s="1"/>
  <c r="F1783" i="1" a="1"/>
  <c r="F1783" i="1" s="1"/>
  <c r="F1795" i="1" a="1"/>
  <c r="F1795" i="1" s="1"/>
  <c r="F1805" i="1" a="1"/>
  <c r="F1805" i="1" s="1"/>
  <c r="F1840" i="1" a="1"/>
  <c r="F1840" i="1" s="1"/>
  <c r="F1852" i="1" a="1"/>
  <c r="F1852" i="1" s="1"/>
  <c r="F1872" i="1" a="1"/>
  <c r="F1872" i="1" s="1"/>
  <c r="F1873" i="1" a="1"/>
  <c r="F1873" i="1" s="1"/>
  <c r="F1890" i="1" a="1"/>
  <c r="F1890" i="1" s="1"/>
  <c r="F1891" i="1" a="1"/>
  <c r="F1891" i="1" s="1"/>
  <c r="F1906" i="1" a="1"/>
  <c r="F1906" i="1" s="1"/>
  <c r="F1907" i="1" a="1"/>
  <c r="F1907" i="1" s="1"/>
  <c r="F1916" i="1" a="1"/>
  <c r="F1916" i="1" s="1"/>
  <c r="F1926" i="1" a="1"/>
  <c r="F1926" i="1" s="1"/>
  <c r="F1927" i="1" a="1"/>
  <c r="F1927" i="1" s="1"/>
  <c r="F1928" i="1" a="1"/>
  <c r="F1928" i="1" s="1"/>
  <c r="F1929" i="1" a="1"/>
  <c r="F1929" i="1" s="1"/>
  <c r="F1510" i="1" a="1"/>
  <c r="F1510" i="1" s="1"/>
  <c r="F1663" i="1" a="1"/>
  <c r="F1663" i="1" s="1"/>
  <c r="F1676" i="1" a="1"/>
  <c r="F1676" i="1" s="1"/>
  <c r="F1691" i="1" a="1"/>
  <c r="F1691" i="1" s="1"/>
  <c r="F1698" i="1" a="1"/>
  <c r="F1698" i="1" s="1"/>
  <c r="F1724" i="1" a="1"/>
  <c r="F1724" i="1" s="1"/>
  <c r="F1735" i="1" a="1"/>
  <c r="F1735" i="1" s="1"/>
  <c r="F1742" i="1" a="1"/>
  <c r="F1742" i="1" s="1"/>
  <c r="F1753" i="1" a="1"/>
  <c r="F1753" i="1" s="1"/>
  <c r="F1754" i="1" a="1"/>
  <c r="F1754" i="1" s="1"/>
  <c r="F1768" i="1" a="1"/>
  <c r="F1768" i="1" s="1"/>
  <c r="F1769" i="1" a="1"/>
  <c r="F1769" i="1" s="1"/>
  <c r="F1784" i="1" a="1"/>
  <c r="F1784" i="1" s="1"/>
  <c r="F1794" i="1" a="1"/>
  <c r="F1794" i="1" s="1"/>
  <c r="F1800" i="1" a="1"/>
  <c r="F1800" i="1" s="1"/>
  <c r="F1804" i="1" a="1"/>
  <c r="F1804" i="1" s="1"/>
  <c r="F1808" i="1" a="1"/>
  <c r="F1808" i="1" s="1"/>
  <c r="F1836" i="1" a="1"/>
  <c r="F1836" i="1" s="1"/>
  <c r="F1841" i="1" a="1"/>
  <c r="F1841" i="1" s="1"/>
  <c r="F1853" i="1" a="1"/>
  <c r="F1853" i="1" s="1"/>
  <c r="F1868" i="1" a="1"/>
  <c r="F1868" i="1" s="1"/>
  <c r="F1878" i="1" a="1"/>
  <c r="F1878" i="1" s="1"/>
  <c r="F1879" i="1" a="1"/>
  <c r="F1879" i="1" s="1"/>
  <c r="F1892" i="1" a="1"/>
  <c r="F1892" i="1" s="1"/>
  <c r="F1908" i="1" a="1"/>
  <c r="F1908" i="1" s="1"/>
  <c r="F1518" i="1" a="1"/>
  <c r="F1518" i="1" s="1"/>
  <c r="F1543" i="1" a="1"/>
  <c r="F1543" i="1" s="1"/>
  <c r="F1584" i="1" a="1"/>
  <c r="F1584" i="1" s="1"/>
  <c r="F1652" i="1" a="1"/>
  <c r="F1652" i="1" s="1"/>
  <c r="F1664" i="1" a="1"/>
  <c r="F1664" i="1" s="1"/>
  <c r="F1677" i="1" a="1"/>
  <c r="F1677" i="1" s="1"/>
  <c r="F1731" i="1" a="1"/>
  <c r="F1731" i="1" s="1"/>
  <c r="F1740" i="1" a="1"/>
  <c r="F1740" i="1" s="1"/>
  <c r="F1755" i="1" a="1"/>
  <c r="F1755" i="1" s="1"/>
  <c r="F1756" i="1" a="1"/>
  <c r="F1756" i="1" s="1"/>
  <c r="F1770" i="1" a="1"/>
  <c r="F1770" i="1" s="1"/>
  <c r="F1771" i="1" a="1"/>
  <c r="F1771" i="1" s="1"/>
  <c r="F1799" i="1" a="1"/>
  <c r="F1799" i="1" s="1"/>
  <c r="F1803" i="1" a="1"/>
  <c r="F1803" i="1" s="1"/>
  <c r="F1811" i="1" a="1"/>
  <c r="F1811" i="1" s="1"/>
  <c r="F1842" i="1" a="1"/>
  <c r="F1842" i="1" s="1"/>
  <c r="F1854" i="1" a="1"/>
  <c r="F1854" i="1" s="1"/>
  <c r="F1855" i="1" a="1"/>
  <c r="F1855" i="1" s="1"/>
  <c r="F1856" i="1" a="1"/>
  <c r="F1856" i="1" s="1"/>
  <c r="F1857" i="1" a="1"/>
  <c r="F1857" i="1" s="1"/>
  <c r="F1874" i="1" a="1"/>
  <c r="F1874" i="1" s="1"/>
  <c r="F1880" i="1" a="1"/>
  <c r="F1880" i="1" s="1"/>
  <c r="F1881" i="1" a="1"/>
  <c r="F1881" i="1" s="1"/>
  <c r="F1893" i="1" a="1"/>
  <c r="F1893" i="1" s="1"/>
  <c r="F1909" i="1" a="1"/>
  <c r="F1909" i="1" s="1"/>
  <c r="F1918" i="1" a="1"/>
  <c r="F1918" i="1" s="1"/>
  <c r="F1919" i="1" a="1"/>
  <c r="F1919" i="1" s="1"/>
  <c r="F1920" i="1" a="1"/>
  <c r="F1920" i="1" s="1"/>
  <c r="F1921" i="1" a="1"/>
  <c r="F1921" i="1" s="1"/>
  <c r="F1932" i="1" a="1"/>
  <c r="F1932" i="1" s="1"/>
  <c r="F1649" i="1" a="1"/>
  <c r="F1649" i="1" s="1"/>
  <c r="F1700" i="1" a="1"/>
  <c r="F1700" i="1" s="1"/>
  <c r="F1712" i="1" a="1"/>
  <c r="F1712" i="1" s="1"/>
  <c r="F1713" i="1" a="1"/>
  <c r="F1713" i="1" s="1"/>
  <c r="F1734" i="1" a="1"/>
  <c r="F1734" i="1" s="1"/>
  <c r="F1739" i="1" a="1"/>
  <c r="F1739" i="1" s="1"/>
  <c r="F1741" i="1" a="1"/>
  <c r="F1741" i="1" s="1"/>
  <c r="F1757" i="1" a="1"/>
  <c r="F1757" i="1" s="1"/>
  <c r="F1772" i="1" a="1"/>
  <c r="F1772" i="1" s="1"/>
  <c r="F1773" i="1" a="1"/>
  <c r="F1773" i="1" s="1"/>
  <c r="F1793" i="1" a="1"/>
  <c r="F1793" i="1" s="1"/>
  <c r="F1798" i="1" a="1"/>
  <c r="F1798" i="1" s="1"/>
  <c r="F1816" i="1" a="1"/>
  <c r="F1816" i="1" s="1"/>
  <c r="F1823" i="1" a="1"/>
  <c r="F1823" i="1" s="1"/>
  <c r="F1824" i="1" a="1"/>
  <c r="F1824" i="1" s="1"/>
  <c r="F1825" i="1" a="1"/>
  <c r="F1825" i="1" s="1"/>
  <c r="F1826" i="1" a="1"/>
  <c r="F1826" i="1" s="1"/>
  <c r="F1837" i="1" a="1"/>
  <c r="F1837" i="1" s="1"/>
  <c r="F1843" i="1" a="1"/>
  <c r="F1843" i="1" s="1"/>
  <c r="F1858" i="1" a="1"/>
  <c r="F1858" i="1" s="1"/>
  <c r="F1859" i="1" a="1"/>
  <c r="F1859" i="1" s="1"/>
  <c r="F1869" i="1" a="1"/>
  <c r="F1869" i="1" s="1"/>
  <c r="F1875" i="1" a="1"/>
  <c r="F1875" i="1" s="1"/>
  <c r="F1882" i="1" a="1"/>
  <c r="F1882" i="1" s="1"/>
  <c r="F1883" i="1" a="1"/>
  <c r="F1883" i="1" s="1"/>
  <c r="F1894" i="1" a="1"/>
  <c r="F1894" i="1" s="1"/>
  <c r="F1895" i="1" a="1"/>
  <c r="F1895" i="1" s="1"/>
  <c r="F1896" i="1" a="1"/>
  <c r="F1896" i="1" s="1"/>
  <c r="F1897" i="1" a="1"/>
  <c r="F1897" i="1" s="1"/>
  <c r="F1910" i="1" a="1"/>
  <c r="F1910" i="1" s="1"/>
  <c r="F1911" i="1" a="1"/>
  <c r="F1911" i="1" s="1"/>
  <c r="F1912" i="1" a="1"/>
  <c r="F1912" i="1" s="1"/>
  <c r="F1913" i="1" a="1"/>
  <c r="F1913" i="1" s="1"/>
  <c r="F1922" i="1" a="1"/>
  <c r="F1922" i="1" s="1"/>
  <c r="F1933" i="1" a="1"/>
  <c r="F1933" i="1" s="1"/>
  <c r="F1674" i="1" a="1"/>
  <c r="F1674" i="1" s="1"/>
  <c r="F1694" i="1" a="1"/>
  <c r="F1694" i="1" s="1"/>
  <c r="F1702" i="1" a="1"/>
  <c r="F1702" i="1" s="1"/>
  <c r="F1716" i="1" a="1"/>
  <c r="F1716" i="1" s="1"/>
  <c r="F1717" i="1" a="1"/>
  <c r="F1717" i="1" s="1"/>
  <c r="F1760" i="1" a="1"/>
  <c r="F1760" i="1" s="1"/>
  <c r="F1761" i="1" a="1"/>
  <c r="F1761" i="1" s="1"/>
  <c r="F1776" i="1" a="1"/>
  <c r="F1776" i="1" s="1"/>
  <c r="F1777" i="1" a="1"/>
  <c r="F1777" i="1" s="1"/>
  <c r="F1789" i="1" a="1"/>
  <c r="F1789" i="1" s="1"/>
  <c r="F1790" i="1" a="1"/>
  <c r="F1790" i="1" s="1"/>
  <c r="F1791" i="1" a="1"/>
  <c r="F1791" i="1" s="1"/>
  <c r="F1813" i="1" a="1"/>
  <c r="F1813" i="1" s="1"/>
  <c r="F1814" i="1" a="1"/>
  <c r="F1814" i="1" s="1"/>
  <c r="F1819" i="1" a="1"/>
  <c r="F1819" i="1" s="1"/>
  <c r="F1820" i="1" a="1"/>
  <c r="F1820" i="1" s="1"/>
  <c r="F1821" i="1" a="1"/>
  <c r="F1821" i="1" s="1"/>
  <c r="F1828" i="1" a="1"/>
  <c r="F1828" i="1" s="1"/>
  <c r="F1829" i="1" a="1"/>
  <c r="F1829" i="1" s="1"/>
  <c r="F1830" i="1" a="1"/>
  <c r="F1830" i="1" s="1"/>
  <c r="F1832" i="1" a="1"/>
  <c r="F1832" i="1" s="1"/>
  <c r="F1833" i="1" a="1"/>
  <c r="F1833" i="1" s="1"/>
  <c r="F1838" i="1" a="1"/>
  <c r="F1838" i="1" s="1"/>
  <c r="F1845" i="1" a="1"/>
  <c r="F1845" i="1" s="1"/>
  <c r="F1861" i="1" a="1"/>
  <c r="F1861" i="1" s="1"/>
  <c r="F1870" i="1" a="1"/>
  <c r="F1870" i="1" s="1"/>
  <c r="F1876" i="1" a="1"/>
  <c r="F1876" i="1" s="1"/>
  <c r="F1900" i="1" a="1"/>
  <c r="F1900" i="1" s="1"/>
  <c r="F1914" i="1" a="1"/>
  <c r="F1914" i="1" s="1"/>
  <c r="F1938" i="1" a="1"/>
  <c r="F1938" i="1" s="1"/>
  <c r="F1939" i="1" a="1"/>
  <c r="F1939" i="1" s="1"/>
  <c r="F1715" i="1" a="1"/>
  <c r="F1715" i="1" s="1"/>
  <c r="F1728" i="1" a="1"/>
  <c r="F1728" i="1" s="1"/>
  <c r="F1759" i="1" a="1"/>
  <c r="F1759" i="1" s="1"/>
  <c r="F1827" i="1" a="1"/>
  <c r="F1827" i="1" s="1"/>
  <c r="F1860" i="1" a="1"/>
  <c r="F1860" i="1" s="1"/>
  <c r="F1923" i="1" a="1"/>
  <c r="F1923" i="1" s="1"/>
  <c r="F1934" i="1" a="1"/>
  <c r="F1934" i="1" s="1"/>
  <c r="F1950" i="1" a="1"/>
  <c r="F1950" i="1" s="1"/>
  <c r="F1953" i="1" a="1"/>
  <c r="F1953" i="1" s="1"/>
  <c r="F1955" i="1" a="1"/>
  <c r="F1955" i="1" s="1"/>
  <c r="F1962" i="1" a="1"/>
  <c r="F1962" i="1" s="1"/>
  <c r="F1963" i="1" a="1"/>
  <c r="F1963" i="1" s="1"/>
  <c r="F1991" i="1" a="1"/>
  <c r="F1991" i="1" s="1"/>
  <c r="F2002" i="1" a="1"/>
  <c r="F2002" i="1" s="1"/>
  <c r="F2003" i="1" a="1"/>
  <c r="F2003" i="1" s="1"/>
  <c r="F2013" i="1" a="1"/>
  <c r="F2013" i="1" s="1"/>
  <c r="F2021" i="1" a="1"/>
  <c r="F2021" i="1" s="1"/>
  <c r="F2034" i="1" a="1"/>
  <c r="F2034" i="1" s="1"/>
  <c r="F2035" i="1" a="1"/>
  <c r="F2035" i="1" s="1"/>
  <c r="F2036" i="1" a="1"/>
  <c r="F2036" i="1" s="1"/>
  <c r="F1730" i="1" a="1"/>
  <c r="F1730" i="1" s="1"/>
  <c r="F1775" i="1" a="1"/>
  <c r="F1775" i="1" s="1"/>
  <c r="F1931" i="1" a="1"/>
  <c r="F1931" i="1" s="1"/>
  <c r="F1943" i="1" a="1"/>
  <c r="F1943" i="1" s="1"/>
  <c r="F1951" i="1" a="1"/>
  <c r="F1951" i="1" s="1"/>
  <c r="F1952" i="1" a="1"/>
  <c r="F1952" i="1" s="1"/>
  <c r="F1956" i="1" a="1"/>
  <c r="F1956" i="1" s="1"/>
  <c r="F1987" i="1" a="1"/>
  <c r="F1987" i="1" s="1"/>
  <c r="F1988" i="1" a="1"/>
  <c r="F1988" i="1" s="1"/>
  <c r="F1989" i="1" a="1"/>
  <c r="F1989" i="1" s="1"/>
  <c r="F1990" i="1" a="1"/>
  <c r="F1990" i="1" s="1"/>
  <c r="F2001" i="1" a="1"/>
  <c r="F2001" i="1" s="1"/>
  <c r="F2014" i="1" a="1"/>
  <c r="F2014" i="1" s="1"/>
  <c r="F2037" i="1" a="1"/>
  <c r="F2037" i="1" s="1"/>
  <c r="F1707" i="1" a="1"/>
  <c r="F1707" i="1" s="1"/>
  <c r="F1737" i="1" a="1"/>
  <c r="F1737" i="1" s="1"/>
  <c r="F1898" i="1" a="1"/>
  <c r="F1898" i="1" s="1"/>
  <c r="F1935" i="1" a="1"/>
  <c r="F1935" i="1" s="1"/>
  <c r="F1941" i="1" a="1"/>
  <c r="F1941" i="1" s="1"/>
  <c r="F1944" i="1" a="1"/>
  <c r="F1944" i="1" s="1"/>
  <c r="F1945" i="1" a="1"/>
  <c r="F1945" i="1" s="1"/>
  <c r="F1964" i="1" a="1"/>
  <c r="F1964" i="1" s="1"/>
  <c r="F1986" i="1" a="1"/>
  <c r="F1986" i="1" s="1"/>
  <c r="F2000" i="1" a="1"/>
  <c r="F2000" i="1" s="1"/>
  <c r="F2004" i="1" a="1"/>
  <c r="F2004" i="1" s="1"/>
  <c r="F2015" i="1" a="1"/>
  <c r="F2015" i="1" s="1"/>
  <c r="F2022" i="1" a="1"/>
  <c r="F2022" i="1" s="1"/>
  <c r="F2038" i="1" a="1"/>
  <c r="F2038" i="1" s="1"/>
  <c r="F2039" i="1" a="1"/>
  <c r="F2039" i="1" s="1"/>
  <c r="F2040" i="1" a="1"/>
  <c r="F2040" i="1" s="1"/>
  <c r="F1709" i="1" a="1"/>
  <c r="F1709" i="1" s="1"/>
  <c r="F1714" i="1" a="1"/>
  <c r="F1714" i="1" s="1"/>
  <c r="F1758" i="1" a="1"/>
  <c r="F1758" i="1" s="1"/>
  <c r="F1818" i="1" a="1"/>
  <c r="F1818" i="1" s="1"/>
  <c r="F1884" i="1" a="1"/>
  <c r="F1884" i="1" s="1"/>
  <c r="F1917" i="1" a="1"/>
  <c r="F1917" i="1" s="1"/>
  <c r="F1946" i="1" a="1"/>
  <c r="F1946" i="1" s="1"/>
  <c r="F1957" i="1" a="1"/>
  <c r="F1957" i="1" s="1"/>
  <c r="F1965" i="1" a="1"/>
  <c r="F1965" i="1" s="1"/>
  <c r="F1985" i="1" a="1"/>
  <c r="F1985" i="1" s="1"/>
  <c r="F1999" i="1" a="1"/>
  <c r="F1999" i="1" s="1"/>
  <c r="F2005" i="1" a="1"/>
  <c r="F2005" i="1" s="1"/>
  <c r="F2023" i="1" a="1"/>
  <c r="F2023" i="1" s="1"/>
  <c r="F2024" i="1" a="1"/>
  <c r="F2024" i="1" s="1"/>
  <c r="F2025" i="1" a="1"/>
  <c r="F2025" i="1" s="1"/>
  <c r="F1701" i="1" a="1"/>
  <c r="F1701" i="1" s="1"/>
  <c r="F1711" i="1" a="1"/>
  <c r="F1711" i="1" s="1"/>
  <c r="F1774" i="1" a="1"/>
  <c r="F1774" i="1" s="1"/>
  <c r="F1810" i="1" a="1"/>
  <c r="F1810" i="1" s="1"/>
  <c r="F1815" i="1" a="1"/>
  <c r="F1815" i="1" s="1"/>
  <c r="F1831" i="1" a="1"/>
  <c r="F1831" i="1" s="1"/>
  <c r="F1936" i="1" a="1"/>
  <c r="F1936" i="1" s="1"/>
  <c r="F1947" i="1" a="1"/>
  <c r="F1947" i="1" s="1"/>
  <c r="F1958" i="1" a="1"/>
  <c r="F1958" i="1" s="1"/>
  <c r="F1948" i="1" a="1"/>
  <c r="F1948" i="1" s="1"/>
  <c r="F1959" i="1" a="1"/>
  <c r="F1959" i="1" s="1"/>
  <c r="F1966" i="1" a="1"/>
  <c r="F1966" i="1" s="1"/>
  <c r="F1967" i="1" a="1"/>
  <c r="F1967" i="1" s="1"/>
  <c r="F1979" i="1" a="1"/>
  <c r="F1979" i="1" s="1"/>
  <c r="F1983" i="1" a="1"/>
  <c r="F1983" i="1" s="1"/>
  <c r="F1994" i="1" a="1"/>
  <c r="F1994" i="1" s="1"/>
  <c r="F2010" i="1" a="1"/>
  <c r="F2010" i="1" s="1"/>
  <c r="F2011" i="1" a="1"/>
  <c r="F2011" i="1" s="1"/>
  <c r="F2018" i="1" a="1"/>
  <c r="F2018" i="1" s="1"/>
  <c r="F2029" i="1" a="1"/>
  <c r="F2029" i="1" s="1"/>
  <c r="F1792" i="1" a="1"/>
  <c r="F1792" i="1" s="1"/>
  <c r="F1797" i="1" a="1"/>
  <c r="F1797" i="1" s="1"/>
  <c r="F1802" i="1" a="1"/>
  <c r="F1802" i="1" s="1"/>
  <c r="F1807" i="1" a="1"/>
  <c r="F1807" i="1" s="1"/>
  <c r="F1817" i="1" a="1"/>
  <c r="F1817" i="1" s="1"/>
  <c r="F1937" i="1" a="1"/>
  <c r="F1937" i="1" s="1"/>
  <c r="F1942" i="1" a="1"/>
  <c r="F1942" i="1" s="1"/>
  <c r="F1960" i="1" a="1"/>
  <c r="F1960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6" i="1" a="1"/>
  <c r="F1976" i="1" s="1"/>
  <c r="F1977" i="1" a="1"/>
  <c r="F1977" i="1" s="1"/>
  <c r="F1978" i="1" a="1"/>
  <c r="F1978" i="1" s="1"/>
  <c r="F1980" i="1" a="1"/>
  <c r="F1980" i="1" s="1"/>
  <c r="F1981" i="1" a="1"/>
  <c r="F1981" i="1" s="1"/>
  <c r="F1982" i="1" a="1"/>
  <c r="F1982" i="1" s="1"/>
  <c r="F1993" i="1" a="1"/>
  <c r="F1993" i="1" s="1"/>
  <c r="F2019" i="1" a="1"/>
  <c r="F2019" i="1" s="1"/>
  <c r="F2030" i="1" a="1"/>
  <c r="F2030" i="1" s="1"/>
  <c r="F2031" i="1" a="1"/>
  <c r="F2031" i="1" s="1"/>
  <c r="F2032" i="1" a="1"/>
  <c r="F2032" i="1" s="1"/>
  <c r="F1954" i="1" a="1"/>
  <c r="F1954" i="1" s="1"/>
  <c r="F1996" i="1" a="1"/>
  <c r="F1996" i="1" s="1"/>
  <c r="F2008" i="1" a="1"/>
  <c r="F2008" i="1" s="1"/>
  <c r="F2026" i="1" a="1"/>
  <c r="F2026" i="1" s="1"/>
  <c r="F1738" i="1" a="1"/>
  <c r="F1738" i="1" s="1"/>
  <c r="F1973" i="1" a="1"/>
  <c r="F1973" i="1" s="1"/>
  <c r="F1992" i="1" a="1"/>
  <c r="F1992" i="1" s="1"/>
  <c r="F2012" i="1" a="1"/>
  <c r="F2012" i="1" s="1"/>
  <c r="F1726" i="1" a="1"/>
  <c r="F1726" i="1" s="1"/>
  <c r="F1984" i="1" a="1"/>
  <c r="F1984" i="1" s="1"/>
  <c r="F1997" i="1" a="1"/>
  <c r="F1997" i="1" s="1"/>
  <c r="F2009" i="1" a="1"/>
  <c r="F2009" i="1" s="1"/>
  <c r="F2016" i="1" a="1"/>
  <c r="F2016" i="1" s="1"/>
  <c r="F2027" i="1" a="1"/>
  <c r="F2027" i="1" s="1"/>
  <c r="F1844" i="1" a="1"/>
  <c r="F1844" i="1" s="1"/>
  <c r="F1930" i="1" a="1"/>
  <c r="F1930" i="1" s="1"/>
  <c r="F1975" i="1" a="1"/>
  <c r="F1975" i="1" s="1"/>
  <c r="F2020" i="1" a="1"/>
  <c r="F2020" i="1" s="1"/>
  <c r="F1961" i="1" a="1"/>
  <c r="F1961" i="1" s="1"/>
  <c r="F1998" i="1" a="1"/>
  <c r="F1998" i="1" s="1"/>
  <c r="F2006" i="1" a="1"/>
  <c r="F2006" i="1" s="1"/>
  <c r="F2017" i="1" a="1"/>
  <c r="F2017" i="1" s="1"/>
  <c r="F2028" i="1" a="1"/>
  <c r="F2028" i="1" s="1"/>
  <c r="F1822" i="1" a="1"/>
  <c r="F1822" i="1" s="1"/>
  <c r="F1899" i="1" a="1"/>
  <c r="F1899" i="1" s="1"/>
  <c r="F1974" i="1" a="1"/>
  <c r="F1974" i="1" s="1"/>
  <c r="F1995" i="1" a="1"/>
  <c r="F1995" i="1" s="1"/>
  <c r="F2007" i="1" a="1"/>
  <c r="F2007" i="1" s="1"/>
  <c r="F2041" i="1" a="1"/>
  <c r="F2041" i="1" s="1"/>
  <c r="F1949" i="1" a="1"/>
  <c r="F1949" i="1" s="1"/>
  <c r="F2033" i="1" a="1"/>
  <c r="F2033" i="1" s="1"/>
  <c r="F2042" i="1" a="1"/>
  <c r="F2042" i="1" s="1"/>
  <c r="F2043" i="1" a="1"/>
  <c r="F2043" i="1" s="1"/>
  <c r="F2" i="1" a="1"/>
  <c r="F2" i="1" s="1"/>
  <c r="N14" i="1" a="1"/>
  <c r="N14" i="1" s="1"/>
  <c r="N15" i="1" a="1"/>
  <c r="N15" i="1" s="1"/>
  <c r="N16" i="1" a="1"/>
  <c r="N16" i="1" s="1"/>
  <c r="N18" i="1" a="1"/>
  <c r="N18" i="1" s="1"/>
  <c r="N5" i="1" a="1"/>
  <c r="N5" i="1" s="1"/>
  <c r="N11" i="1" a="1"/>
  <c r="N11" i="1" s="1"/>
  <c r="N8" i="1" a="1"/>
  <c r="N8" i="1" s="1"/>
  <c r="N13" i="1" a="1"/>
  <c r="N13" i="1" s="1"/>
  <c r="N20" i="1" a="1"/>
  <c r="N20" i="1" s="1"/>
  <c r="N7" i="1" a="1"/>
  <c r="N7" i="1" s="1"/>
  <c r="N4" i="1" a="1"/>
  <c r="N4" i="1" s="1"/>
  <c r="N10" i="1" a="1"/>
  <c r="N10" i="1" s="1"/>
  <c r="N17" i="1" a="1"/>
  <c r="N17" i="1" s="1"/>
  <c r="N19" i="1" a="1"/>
  <c r="N19" i="1" s="1"/>
  <c r="N3" i="1" a="1"/>
  <c r="N3" i="1" s="1"/>
  <c r="N6" i="1" a="1"/>
  <c r="N6" i="1" s="1"/>
  <c r="N12" i="1" a="1"/>
  <c r="N12" i="1" s="1"/>
  <c r="N31" i="1" a="1"/>
  <c r="N31" i="1" s="1"/>
  <c r="N36" i="1" a="1"/>
  <c r="N36" i="1" s="1"/>
  <c r="N28" i="1" a="1"/>
  <c r="N28" i="1" s="1"/>
  <c r="N33" i="1" a="1"/>
  <c r="N33" i="1" s="1"/>
  <c r="N34" i="1" a="1"/>
  <c r="N34" i="1" s="1"/>
  <c r="N35" i="1" a="1"/>
  <c r="N35" i="1" s="1"/>
  <c r="N27" i="1" a="1"/>
  <c r="N27" i="1" s="1"/>
  <c r="N30" i="1" a="1"/>
  <c r="N30" i="1" s="1"/>
  <c r="N32" i="1" a="1"/>
  <c r="N32" i="1" s="1"/>
  <c r="N9" i="1" a="1"/>
  <c r="N9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38" i="1" a="1"/>
  <c r="N38" i="1" s="1"/>
  <c r="N49" i="1" a="1"/>
  <c r="N49" i="1" s="1"/>
  <c r="N50" i="1" a="1"/>
  <c r="N50" i="1" s="1"/>
  <c r="N45" i="1" a="1"/>
  <c r="N45" i="1" s="1"/>
  <c r="N42" i="1" a="1"/>
  <c r="N42" i="1" s="1"/>
  <c r="N43" i="1" a="1"/>
  <c r="N43" i="1" s="1"/>
  <c r="N44" i="1" a="1"/>
  <c r="N44" i="1" s="1"/>
  <c r="N48" i="1" a="1"/>
  <c r="N48" i="1" s="1"/>
  <c r="N52" i="1" a="1"/>
  <c r="N52" i="1" s="1"/>
  <c r="N29" i="1" a="1"/>
  <c r="N29" i="1" s="1"/>
  <c r="N47" i="1" a="1"/>
  <c r="N47" i="1" s="1"/>
  <c r="N21" i="1" a="1"/>
  <c r="N21" i="1" s="1"/>
  <c r="N37" i="1" a="1"/>
  <c r="N37" i="1" s="1"/>
  <c r="N40" i="1" a="1"/>
  <c r="N40" i="1" s="1"/>
  <c r="N51" i="1" a="1"/>
  <c r="N51" i="1" s="1"/>
  <c r="N39" i="1" a="1"/>
  <c r="N39" i="1" s="1"/>
  <c r="N41" i="1" a="1"/>
  <c r="N41" i="1" s="1"/>
  <c r="N46" i="1" a="1"/>
  <c r="N46" i="1" s="1"/>
  <c r="N60" i="1" a="1"/>
  <c r="N60" i="1" s="1"/>
  <c r="N62" i="1" a="1"/>
  <c r="N62" i="1" s="1"/>
  <c r="N64" i="1" a="1"/>
  <c r="N64" i="1" s="1"/>
  <c r="N66" i="1" a="1"/>
  <c r="N66" i="1" s="1"/>
  <c r="N68" i="1" a="1"/>
  <c r="N68" i="1" s="1"/>
  <c r="N54" i="1" a="1"/>
  <c r="N54" i="1" s="1"/>
  <c r="N70" i="1" a="1"/>
  <c r="N70" i="1" s="1"/>
  <c r="N55" i="1" a="1"/>
  <c r="N55" i="1" s="1"/>
  <c r="N57" i="1" a="1"/>
  <c r="N57" i="1" s="1"/>
  <c r="N59" i="1" a="1"/>
  <c r="N59" i="1" s="1"/>
  <c r="N61" i="1" a="1"/>
  <c r="N61" i="1" s="1"/>
  <c r="N63" i="1" a="1"/>
  <c r="N63" i="1" s="1"/>
  <c r="N65" i="1" a="1"/>
  <c r="N65" i="1" s="1"/>
  <c r="N67" i="1" a="1"/>
  <c r="N67" i="1" s="1"/>
  <c r="N56" i="1" a="1"/>
  <c r="N56" i="1" s="1"/>
  <c r="N73" i="1" a="1"/>
  <c r="N73" i="1" s="1"/>
  <c r="N75" i="1" a="1"/>
  <c r="N75" i="1" s="1"/>
  <c r="N58" i="1" a="1"/>
  <c r="N58" i="1" s="1"/>
  <c r="N85" i="1" a="1"/>
  <c r="N85" i="1" s="1"/>
  <c r="N71" i="1" a="1"/>
  <c r="N71" i="1" s="1"/>
  <c r="N86" i="1" a="1"/>
  <c r="N86" i="1" s="1"/>
  <c r="N53" i="1" a="1"/>
  <c r="N53" i="1" s="1"/>
  <c r="N69" i="1" a="1"/>
  <c r="N69" i="1" s="1"/>
  <c r="N72" i="1" a="1"/>
  <c r="N72" i="1" s="1"/>
  <c r="N74" i="1" a="1"/>
  <c r="N74" i="1" s="1"/>
  <c r="N76" i="1" a="1"/>
  <c r="N76" i="1" s="1"/>
  <c r="N78" i="1" a="1"/>
  <c r="N78" i="1" s="1"/>
  <c r="N81" i="1" a="1"/>
  <c r="N81" i="1" s="1"/>
  <c r="N80" i="1" a="1"/>
  <c r="N80" i="1" s="1"/>
  <c r="N82" i="1" a="1"/>
  <c r="N82" i="1" s="1"/>
  <c r="N84" i="1" a="1"/>
  <c r="N84" i="1" s="1"/>
  <c r="N99" i="1" a="1"/>
  <c r="N99" i="1" s="1"/>
  <c r="N101" i="1" a="1"/>
  <c r="N101" i="1" s="1"/>
  <c r="N103" i="1" a="1"/>
  <c r="N103" i="1" s="1"/>
  <c r="N105" i="1" a="1"/>
  <c r="N105" i="1" s="1"/>
  <c r="N107" i="1" a="1"/>
  <c r="N107" i="1" s="1"/>
  <c r="N109" i="1" a="1"/>
  <c r="N109" i="1" s="1"/>
  <c r="N111" i="1" a="1"/>
  <c r="N111" i="1" s="1"/>
  <c r="N83" i="1" a="1"/>
  <c r="N83" i="1" s="1"/>
  <c r="N95" i="1" a="1"/>
  <c r="N95" i="1" s="1"/>
  <c r="N96" i="1" a="1"/>
  <c r="N96" i="1" s="1"/>
  <c r="N89" i="1" a="1"/>
  <c r="N89" i="1" s="1"/>
  <c r="N90" i="1" a="1"/>
  <c r="N90" i="1" s="1"/>
  <c r="N94" i="1" a="1"/>
  <c r="N94" i="1" s="1"/>
  <c r="N97" i="1" a="1"/>
  <c r="N97" i="1" s="1"/>
  <c r="N117" i="1" a="1"/>
  <c r="N117" i="1" s="1"/>
  <c r="N88" i="1" a="1"/>
  <c r="N88" i="1" s="1"/>
  <c r="N93" i="1" a="1"/>
  <c r="N93" i="1" s="1"/>
  <c r="N98" i="1" a="1"/>
  <c r="N98" i="1" s="1"/>
  <c r="N77" i="1" a="1"/>
  <c r="N77" i="1" s="1"/>
  <c r="N100" i="1" a="1"/>
  <c r="N100" i="1" s="1"/>
  <c r="N102" i="1" a="1"/>
  <c r="N102" i="1" s="1"/>
  <c r="N104" i="1" a="1"/>
  <c r="N104" i="1" s="1"/>
  <c r="N106" i="1" a="1"/>
  <c r="N106" i="1" s="1"/>
  <c r="N108" i="1" a="1"/>
  <c r="N108" i="1" s="1"/>
  <c r="N110" i="1" a="1"/>
  <c r="N110" i="1" s="1"/>
  <c r="N112" i="1" a="1"/>
  <c r="N112" i="1" s="1"/>
  <c r="N114" i="1" a="1"/>
  <c r="N114" i="1" s="1"/>
  <c r="N87" i="1" a="1"/>
  <c r="N87" i="1" s="1"/>
  <c r="N92" i="1" a="1"/>
  <c r="N92" i="1" s="1"/>
  <c r="N79" i="1" a="1"/>
  <c r="N79" i="1" s="1"/>
  <c r="N91" i="1" a="1"/>
  <c r="N91" i="1" s="1"/>
  <c r="N134" i="1" a="1"/>
  <c r="N134" i="1" s="1"/>
  <c r="N138" i="1" a="1"/>
  <c r="N138" i="1" s="1"/>
  <c r="N145" i="1" a="1"/>
  <c r="N145" i="1" s="1"/>
  <c r="N113" i="1" a="1"/>
  <c r="N113" i="1" s="1"/>
  <c r="N121" i="1" a="1"/>
  <c r="N121" i="1" s="1"/>
  <c r="N125" i="1" a="1"/>
  <c r="N125" i="1" s="1"/>
  <c r="N131" i="1" a="1"/>
  <c r="N131" i="1" s="1"/>
  <c r="N132" i="1" a="1"/>
  <c r="N132" i="1" s="1"/>
  <c r="N133" i="1" a="1"/>
  <c r="N133" i="1" s="1"/>
  <c r="N136" i="1" a="1"/>
  <c r="N136" i="1" s="1"/>
  <c r="N139" i="1" a="1"/>
  <c r="N139" i="1" s="1"/>
  <c r="N124" i="1" a="1"/>
  <c r="N124" i="1" s="1"/>
  <c r="N144" i="1" a="1"/>
  <c r="N144" i="1" s="1"/>
  <c r="N123" i="1" a="1"/>
  <c r="N123" i="1" s="1"/>
  <c r="N130" i="1" a="1"/>
  <c r="N130" i="1" s="1"/>
  <c r="N115" i="1" a="1"/>
  <c r="N115" i="1" s="1"/>
  <c r="N120" i="1" a="1"/>
  <c r="N120" i="1" s="1"/>
  <c r="N143" i="1" a="1"/>
  <c r="N143" i="1" s="1"/>
  <c r="N116" i="1" a="1"/>
  <c r="N116" i="1" s="1"/>
  <c r="N118" i="1" a="1"/>
  <c r="N118" i="1" s="1"/>
  <c r="N129" i="1" a="1"/>
  <c r="N129" i="1" s="1"/>
  <c r="N119" i="1" a="1"/>
  <c r="N119" i="1" s="1"/>
  <c r="N135" i="1" a="1"/>
  <c r="N135" i="1" s="1"/>
  <c r="N137" i="1" a="1"/>
  <c r="N137" i="1" s="1"/>
  <c r="N140" i="1" a="1"/>
  <c r="N140" i="1" s="1"/>
  <c r="N141" i="1" a="1"/>
  <c r="N141" i="1" s="1"/>
  <c r="N146" i="1" a="1"/>
  <c r="N146" i="1" s="1"/>
  <c r="N128" i="1" a="1"/>
  <c r="N128" i="1" s="1"/>
  <c r="N147" i="1" a="1"/>
  <c r="N147" i="1" s="1"/>
  <c r="N148" i="1" a="1"/>
  <c r="N148" i="1" s="1"/>
  <c r="N150" i="1" a="1"/>
  <c r="N150" i="1" s="1"/>
  <c r="N153" i="1" a="1"/>
  <c r="N153" i="1" s="1"/>
  <c r="N154" i="1" a="1"/>
  <c r="N154" i="1" s="1"/>
  <c r="N151" i="1" a="1"/>
  <c r="N151" i="1" s="1"/>
  <c r="N157" i="1" a="1"/>
  <c r="N157" i="1" s="1"/>
  <c r="N160" i="1" a="1"/>
  <c r="N160" i="1" s="1"/>
  <c r="N161" i="1" a="1"/>
  <c r="N161" i="1" s="1"/>
  <c r="N170" i="1" a="1"/>
  <c r="N170" i="1" s="1"/>
  <c r="N173" i="1" a="1"/>
  <c r="N173" i="1" s="1"/>
  <c r="N175" i="1" a="1"/>
  <c r="N175" i="1" s="1"/>
  <c r="N152" i="1" a="1"/>
  <c r="N152" i="1" s="1"/>
  <c r="N158" i="1" a="1"/>
  <c r="N158" i="1" s="1"/>
  <c r="N163" i="1" a="1"/>
  <c r="N163" i="1" s="1"/>
  <c r="N122" i="1" a="1"/>
  <c r="N122" i="1" s="1"/>
  <c r="N127" i="1" a="1"/>
  <c r="N127" i="1" s="1"/>
  <c r="N156" i="1" a="1"/>
  <c r="N156" i="1" s="1"/>
  <c r="N159" i="1" a="1"/>
  <c r="N159" i="1" s="1"/>
  <c r="N162" i="1" a="1"/>
  <c r="N162" i="1" s="1"/>
  <c r="N165" i="1" a="1"/>
  <c r="N165" i="1" s="1"/>
  <c r="N168" i="1" a="1"/>
  <c r="N168" i="1" s="1"/>
  <c r="N169" i="1" a="1"/>
  <c r="N169" i="1" s="1"/>
  <c r="N164" i="1" a="1"/>
  <c r="N164" i="1" s="1"/>
  <c r="N174" i="1" a="1"/>
  <c r="N174" i="1" s="1"/>
  <c r="N142" i="1" a="1"/>
  <c r="N142" i="1" s="1"/>
  <c r="N166" i="1" a="1"/>
  <c r="N166" i="1" s="1"/>
  <c r="N167" i="1" a="1"/>
  <c r="N167" i="1" s="1"/>
  <c r="N126" i="1" a="1"/>
  <c r="N126" i="1" s="1"/>
  <c r="N155" i="1" a="1"/>
  <c r="N155" i="1" s="1"/>
  <c r="N171" i="1" a="1"/>
  <c r="N171" i="1" s="1"/>
  <c r="N183" i="1" a="1"/>
  <c r="N183" i="1" s="1"/>
  <c r="N196" i="1" a="1"/>
  <c r="N196" i="1" s="1"/>
  <c r="N200" i="1" a="1"/>
  <c r="N200" i="1" s="1"/>
  <c r="N204" i="1" a="1"/>
  <c r="N204" i="1" s="1"/>
  <c r="N187" i="1" a="1"/>
  <c r="N187" i="1" s="1"/>
  <c r="N193" i="1" a="1"/>
  <c r="N193" i="1" s="1"/>
  <c r="N199" i="1" a="1"/>
  <c r="N199" i="1" s="1"/>
  <c r="N203" i="1" a="1"/>
  <c r="N203" i="1" s="1"/>
  <c r="N149" i="1" a="1"/>
  <c r="N149" i="1" s="1"/>
  <c r="N176" i="1" a="1"/>
  <c r="N176" i="1" s="1"/>
  <c r="N178" i="1" a="1"/>
  <c r="N178" i="1" s="1"/>
  <c r="N192" i="1" a="1"/>
  <c r="N192" i="1" s="1"/>
  <c r="N186" i="1" a="1"/>
  <c r="N186" i="1" s="1"/>
  <c r="N191" i="1" a="1"/>
  <c r="N191" i="1" s="1"/>
  <c r="N195" i="1" a="1"/>
  <c r="N195" i="1" s="1"/>
  <c r="N198" i="1" a="1"/>
  <c r="N198" i="1" s="1"/>
  <c r="N202" i="1" a="1"/>
  <c r="N202" i="1" s="1"/>
  <c r="N172" i="1" a="1"/>
  <c r="N172" i="1" s="1"/>
  <c r="N180" i="1" a="1"/>
  <c r="N180" i="1" s="1"/>
  <c r="N185" i="1" a="1"/>
  <c r="N185" i="1" s="1"/>
  <c r="N190" i="1" a="1"/>
  <c r="N190" i="1" s="1"/>
  <c r="N182" i="1" a="1"/>
  <c r="N182" i="1" s="1"/>
  <c r="N184" i="1" a="1"/>
  <c r="N184" i="1" s="1"/>
  <c r="N189" i="1" a="1"/>
  <c r="N189" i="1" s="1"/>
  <c r="N194" i="1" a="1"/>
  <c r="N194" i="1" s="1"/>
  <c r="N201" i="1" a="1"/>
  <c r="N201" i="1" s="1"/>
  <c r="N212" i="1" a="1"/>
  <c r="N212" i="1" s="1"/>
  <c r="N222" i="1" a="1"/>
  <c r="N222" i="1" s="1"/>
  <c r="N226" i="1" a="1"/>
  <c r="N226" i="1" s="1"/>
  <c r="N231" i="1" a="1"/>
  <c r="N231" i="1" s="1"/>
  <c r="N181" i="1" a="1"/>
  <c r="N181" i="1" s="1"/>
  <c r="N209" i="1" a="1"/>
  <c r="N209" i="1" s="1"/>
  <c r="N210" i="1" a="1"/>
  <c r="N210" i="1" s="1"/>
  <c r="N211" i="1" a="1"/>
  <c r="N211" i="1" s="1"/>
  <c r="N213" i="1" a="1"/>
  <c r="N213" i="1" s="1"/>
  <c r="N221" i="1" a="1"/>
  <c r="N221" i="1" s="1"/>
  <c r="N230" i="1" a="1"/>
  <c r="N230" i="1" s="1"/>
  <c r="N177" i="1" a="1"/>
  <c r="N177" i="1" s="1"/>
  <c r="N215" i="1" a="1"/>
  <c r="N215" i="1" s="1"/>
  <c r="N188" i="1" a="1"/>
  <c r="N188" i="1" s="1"/>
  <c r="N219" i="1" a="1"/>
  <c r="N219" i="1" s="1"/>
  <c r="N224" i="1" a="1"/>
  <c r="N224" i="1" s="1"/>
  <c r="N179" i="1" a="1"/>
  <c r="N179" i="1" s="1"/>
  <c r="N223" i="1" a="1"/>
  <c r="N223" i="1" s="1"/>
  <c r="N197" i="1" a="1"/>
  <c r="N197" i="1" s="1"/>
  <c r="N205" i="1" a="1"/>
  <c r="N205" i="1" s="1"/>
  <c r="N206" i="1" a="1"/>
  <c r="N206" i="1" s="1"/>
  <c r="N232" i="1" a="1"/>
  <c r="N232" i="1" s="1"/>
  <c r="N218" i="1" a="1"/>
  <c r="N218" i="1" s="1"/>
  <c r="N235" i="1" a="1"/>
  <c r="N235" i="1" s="1"/>
  <c r="N240" i="1" a="1"/>
  <c r="N240" i="1" s="1"/>
  <c r="N244" i="1" a="1"/>
  <c r="N244" i="1" s="1"/>
  <c r="N245" i="1" a="1"/>
  <c r="N245" i="1" s="1"/>
  <c r="N208" i="1" a="1"/>
  <c r="N208" i="1" s="1"/>
  <c r="N227" i="1" a="1"/>
  <c r="N227" i="1" s="1"/>
  <c r="N239" i="1" a="1"/>
  <c r="N239" i="1" s="1"/>
  <c r="N248" i="1" a="1"/>
  <c r="N248" i="1" s="1"/>
  <c r="N257" i="1" a="1"/>
  <c r="N257" i="1" s="1"/>
  <c r="N234" i="1" a="1"/>
  <c r="N234" i="1" s="1"/>
  <c r="N243" i="1" a="1"/>
  <c r="N243" i="1" s="1"/>
  <c r="N216" i="1" a="1"/>
  <c r="N216" i="1" s="1"/>
  <c r="N220" i="1" a="1"/>
  <c r="N220" i="1" s="1"/>
  <c r="N225" i="1" a="1"/>
  <c r="N225" i="1" s="1"/>
  <c r="N238" i="1" a="1"/>
  <c r="N238" i="1" s="1"/>
  <c r="N242" i="1" a="1"/>
  <c r="N242" i="1" s="1"/>
  <c r="N247" i="1" a="1"/>
  <c r="N247" i="1" s="1"/>
  <c r="N251" i="1" a="1"/>
  <c r="N251" i="1" s="1"/>
  <c r="N252" i="1" a="1"/>
  <c r="N252" i="1" s="1"/>
  <c r="N256" i="1" a="1"/>
  <c r="N256" i="1" s="1"/>
  <c r="N259" i="1" a="1"/>
  <c r="N259" i="1" s="1"/>
  <c r="N214" i="1" a="1"/>
  <c r="N214" i="1" s="1"/>
  <c r="N237" i="1" a="1"/>
  <c r="N237" i="1" s="1"/>
  <c r="N246" i="1" a="1"/>
  <c r="N246" i="1" s="1"/>
  <c r="N255" i="1" a="1"/>
  <c r="N255" i="1" s="1"/>
  <c r="N217" i="1" a="1"/>
  <c r="N217" i="1" s="1"/>
  <c r="N229" i="1" a="1"/>
  <c r="N229" i="1" s="1"/>
  <c r="N249" i="1" a="1"/>
  <c r="N249" i="1" s="1"/>
  <c r="N254" i="1" a="1"/>
  <c r="N254" i="1" s="1"/>
  <c r="N233" i="1" a="1"/>
  <c r="N233" i="1" s="1"/>
  <c r="N253" i="1" a="1"/>
  <c r="N253" i="1" s="1"/>
  <c r="N258" i="1" a="1"/>
  <c r="N258" i="1" s="1"/>
  <c r="N261" i="1" a="1"/>
  <c r="N261" i="1" s="1"/>
  <c r="N271" i="1" a="1"/>
  <c r="N271" i="1" s="1"/>
  <c r="N279" i="1" a="1"/>
  <c r="N279" i="1" s="1"/>
  <c r="N284" i="1" a="1"/>
  <c r="N284" i="1" s="1"/>
  <c r="N265" i="1" a="1"/>
  <c r="N265" i="1" s="1"/>
  <c r="N269" i="1" a="1"/>
  <c r="N269" i="1" s="1"/>
  <c r="N270" i="1" a="1"/>
  <c r="N270" i="1" s="1"/>
  <c r="N272" i="1" a="1"/>
  <c r="N272" i="1" s="1"/>
  <c r="N276" i="1" a="1"/>
  <c r="N276" i="1" s="1"/>
  <c r="N282" i="1" a="1"/>
  <c r="N282" i="1" s="1"/>
  <c r="N277" i="1" a="1"/>
  <c r="N277" i="1" s="1"/>
  <c r="N287" i="1" a="1"/>
  <c r="N287" i="1" s="1"/>
  <c r="N267" i="1" a="1"/>
  <c r="N267" i="1" s="1"/>
  <c r="N268" i="1" a="1"/>
  <c r="N268" i="1" s="1"/>
  <c r="N273" i="1" a="1"/>
  <c r="N273" i="1" s="1"/>
  <c r="N207" i="1" a="1"/>
  <c r="N207" i="1" s="1"/>
  <c r="N236" i="1" a="1"/>
  <c r="N236" i="1" s="1"/>
  <c r="N241" i="1" a="1"/>
  <c r="N241" i="1" s="1"/>
  <c r="N250" i="1" a="1"/>
  <c r="N250" i="1" s="1"/>
  <c r="N264" i="1" a="1"/>
  <c r="N264" i="1" s="1"/>
  <c r="N274" i="1" a="1"/>
  <c r="N274" i="1" s="1"/>
  <c r="N260" i="1" a="1"/>
  <c r="N260" i="1" s="1"/>
  <c r="N263" i="1" a="1"/>
  <c r="N263" i="1" s="1"/>
  <c r="N281" i="1" a="1"/>
  <c r="N281" i="1" s="1"/>
  <c r="N317" i="1" a="1"/>
  <c r="N317" i="1" s="1"/>
  <c r="N336" i="1" a="1"/>
  <c r="N336" i="1" s="1"/>
  <c r="N266" i="1" a="1"/>
  <c r="N266" i="1" s="1"/>
  <c r="N322" i="1" a="1"/>
  <c r="N322" i="1" s="1"/>
  <c r="N327" i="1" a="1"/>
  <c r="N327" i="1" s="1"/>
  <c r="N332" i="1" a="1"/>
  <c r="N332" i="1" s="1"/>
  <c r="N339" i="1" a="1"/>
  <c r="N339" i="1" s="1"/>
  <c r="N343" i="1" a="1"/>
  <c r="N343" i="1" s="1"/>
  <c r="N275" i="1" a="1"/>
  <c r="N275" i="1" s="1"/>
  <c r="N288" i="1" a="1"/>
  <c r="N288" i="1" s="1"/>
  <c r="N290" i="1" a="1"/>
  <c r="N290" i="1" s="1"/>
  <c r="N292" i="1" a="1"/>
  <c r="N292" i="1" s="1"/>
  <c r="N294" i="1" a="1"/>
  <c r="N294" i="1" s="1"/>
  <c r="N296" i="1" a="1"/>
  <c r="N296" i="1" s="1"/>
  <c r="N298" i="1" a="1"/>
  <c r="N298" i="1" s="1"/>
  <c r="N309" i="1" a="1"/>
  <c r="N309" i="1" s="1"/>
  <c r="N316" i="1" a="1"/>
  <c r="N316" i="1" s="1"/>
  <c r="N319" i="1" a="1"/>
  <c r="N319" i="1" s="1"/>
  <c r="N324" i="1" a="1"/>
  <c r="N324" i="1" s="1"/>
  <c r="N329" i="1" a="1"/>
  <c r="N329" i="1" s="1"/>
  <c r="N335" i="1" a="1"/>
  <c r="N335" i="1" s="1"/>
  <c r="N342" i="1" a="1"/>
  <c r="N342" i="1" s="1"/>
  <c r="N345" i="1" a="1"/>
  <c r="N345" i="1" s="1"/>
  <c r="N228" i="1" a="1"/>
  <c r="N228" i="1" s="1"/>
  <c r="N262" i="1" a="1"/>
  <c r="N262" i="1" s="1"/>
  <c r="N278" i="1" a="1"/>
  <c r="N278" i="1" s="1"/>
  <c r="N283" i="1" a="1"/>
  <c r="N283" i="1" s="1"/>
  <c r="N302" i="1" a="1"/>
  <c r="N302" i="1" s="1"/>
  <c r="N303" i="1" a="1"/>
  <c r="N303" i="1" s="1"/>
  <c r="N304" i="1" a="1"/>
  <c r="N304" i="1" s="1"/>
  <c r="N315" i="1" a="1"/>
  <c r="N315" i="1" s="1"/>
  <c r="N321" i="1" a="1"/>
  <c r="N321" i="1" s="1"/>
  <c r="N338" i="1" a="1"/>
  <c r="N338" i="1" s="1"/>
  <c r="N300" i="1" a="1"/>
  <c r="N300" i="1" s="1"/>
  <c r="N301" i="1" a="1"/>
  <c r="N301" i="1" s="1"/>
  <c r="N306" i="1" a="1"/>
  <c r="N306" i="1" s="1"/>
  <c r="N313" i="1" a="1"/>
  <c r="N313" i="1" s="1"/>
  <c r="N289" i="1" a="1"/>
  <c r="N289" i="1" s="1"/>
  <c r="N291" i="1" a="1"/>
  <c r="N291" i="1" s="1"/>
  <c r="N293" i="1" a="1"/>
  <c r="N293" i="1" s="1"/>
  <c r="N295" i="1" a="1"/>
  <c r="N295" i="1" s="1"/>
  <c r="N297" i="1" a="1"/>
  <c r="N297" i="1" s="1"/>
  <c r="N312" i="1" a="1"/>
  <c r="N312" i="1" s="1"/>
  <c r="N331" i="1" a="1"/>
  <c r="N331" i="1" s="1"/>
  <c r="N340" i="1" a="1"/>
  <c r="N340" i="1" s="1"/>
  <c r="N353" i="1" a="1"/>
  <c r="N353" i="1" s="1"/>
  <c r="N391" i="1" a="1"/>
  <c r="N391" i="1" s="1"/>
  <c r="N311" i="1" a="1"/>
  <c r="N311" i="1" s="1"/>
  <c r="N320" i="1" a="1"/>
  <c r="N320" i="1" s="1"/>
  <c r="N355" i="1" a="1"/>
  <c r="N355" i="1" s="1"/>
  <c r="N375" i="1" a="1"/>
  <c r="N375" i="1" s="1"/>
  <c r="N388" i="1" a="1"/>
  <c r="N388" i="1" s="1"/>
  <c r="N389" i="1" a="1"/>
  <c r="N389" i="1" s="1"/>
  <c r="N323" i="1" a="1"/>
  <c r="N323" i="1" s="1"/>
  <c r="N352" i="1" a="1"/>
  <c r="N352" i="1" s="1"/>
  <c r="N359" i="1" a="1"/>
  <c r="N359" i="1" s="1"/>
  <c r="N365" i="1" a="1"/>
  <c r="N365" i="1" s="1"/>
  <c r="N387" i="1" a="1"/>
  <c r="N387" i="1" s="1"/>
  <c r="N286" i="1" a="1"/>
  <c r="N286" i="1" s="1"/>
  <c r="N299" i="1" a="1"/>
  <c r="N299" i="1" s="1"/>
  <c r="N307" i="1" a="1"/>
  <c r="N307" i="1" s="1"/>
  <c r="N326" i="1" a="1"/>
  <c r="N326" i="1" s="1"/>
  <c r="N330" i="1" a="1"/>
  <c r="N330" i="1" s="1"/>
  <c r="N334" i="1" a="1"/>
  <c r="N334" i="1" s="1"/>
  <c r="N344" i="1" a="1"/>
  <c r="N344" i="1" s="1"/>
  <c r="N347" i="1" a="1"/>
  <c r="N347" i="1" s="1"/>
  <c r="N362" i="1" a="1"/>
  <c r="N362" i="1" s="1"/>
  <c r="N364" i="1" a="1"/>
  <c r="N364" i="1" s="1"/>
  <c r="N374" i="1" a="1"/>
  <c r="N374" i="1" s="1"/>
  <c r="N380" i="1" a="1"/>
  <c r="N380" i="1" s="1"/>
  <c r="N381" i="1" a="1"/>
  <c r="N381" i="1" s="1"/>
  <c r="N386" i="1" a="1"/>
  <c r="N386" i="1" s="1"/>
  <c r="N390" i="1" a="1"/>
  <c r="N390" i="1" s="1"/>
  <c r="N280" i="1" a="1"/>
  <c r="N280" i="1" s="1"/>
  <c r="N348" i="1" a="1"/>
  <c r="N348" i="1" s="1"/>
  <c r="N354" i="1" a="1"/>
  <c r="N354" i="1" s="1"/>
  <c r="N318" i="1" a="1"/>
  <c r="N318" i="1" s="1"/>
  <c r="N333" i="1" a="1"/>
  <c r="N333" i="1" s="1"/>
  <c r="N337" i="1" a="1"/>
  <c r="N337" i="1" s="1"/>
  <c r="N341" i="1" a="1"/>
  <c r="N341" i="1" s="1"/>
  <c r="N346" i="1" a="1"/>
  <c r="N346" i="1" s="1"/>
  <c r="N358" i="1" a="1"/>
  <c r="N358" i="1" s="1"/>
  <c r="N360" i="1" a="1"/>
  <c r="N360" i="1" s="1"/>
  <c r="N372" i="1" a="1"/>
  <c r="N372" i="1" s="1"/>
  <c r="N378" i="1" a="1"/>
  <c r="N378" i="1" s="1"/>
  <c r="N285" i="1" a="1"/>
  <c r="N285" i="1" s="1"/>
  <c r="N305" i="1" a="1"/>
  <c r="N305" i="1" s="1"/>
  <c r="N314" i="1" a="1"/>
  <c r="N314" i="1" s="1"/>
  <c r="N325" i="1" a="1"/>
  <c r="N325" i="1" s="1"/>
  <c r="N349" i="1" a="1"/>
  <c r="N349" i="1" s="1"/>
  <c r="N357" i="1" a="1"/>
  <c r="N357" i="1" s="1"/>
  <c r="N369" i="1" a="1"/>
  <c r="N369" i="1" s="1"/>
  <c r="N370" i="1" a="1"/>
  <c r="N370" i="1" s="1"/>
  <c r="N371" i="1" a="1"/>
  <c r="N371" i="1" s="1"/>
  <c r="N377" i="1" a="1"/>
  <c r="N377" i="1" s="1"/>
  <c r="N356" i="1" a="1"/>
  <c r="N356" i="1" s="1"/>
  <c r="N411" i="1" a="1"/>
  <c r="N411" i="1" s="1"/>
  <c r="N420" i="1" a="1"/>
  <c r="N420" i="1" s="1"/>
  <c r="N421" i="1" a="1"/>
  <c r="N421" i="1" s="1"/>
  <c r="N426" i="1" a="1"/>
  <c r="N426" i="1" s="1"/>
  <c r="N427" i="1" a="1"/>
  <c r="N427" i="1" s="1"/>
  <c r="N433" i="1" a="1"/>
  <c r="N433" i="1" s="1"/>
  <c r="N434" i="1" a="1"/>
  <c r="N434" i="1" s="1"/>
  <c r="N440" i="1" a="1"/>
  <c r="N440" i="1" s="1"/>
  <c r="N441" i="1" a="1"/>
  <c r="N441" i="1" s="1"/>
  <c r="N447" i="1" a="1"/>
  <c r="N447" i="1" s="1"/>
  <c r="N310" i="1" a="1"/>
  <c r="N310" i="1" s="1"/>
  <c r="N363" i="1" a="1"/>
  <c r="N363" i="1" s="1"/>
  <c r="N384" i="1" a="1"/>
  <c r="N384" i="1" s="1"/>
  <c r="N412" i="1" a="1"/>
  <c r="N412" i="1" s="1"/>
  <c r="N413" i="1" a="1"/>
  <c r="N413" i="1" s="1"/>
  <c r="N414" i="1" a="1"/>
  <c r="N414" i="1" s="1"/>
  <c r="N419" i="1" a="1"/>
  <c r="N419" i="1" s="1"/>
  <c r="N367" i="1" a="1"/>
  <c r="N367" i="1" s="1"/>
  <c r="N376" i="1" a="1"/>
  <c r="N376" i="1" s="1"/>
  <c r="N407" i="1" a="1"/>
  <c r="N407" i="1" s="1"/>
  <c r="N415" i="1" a="1"/>
  <c r="N415" i="1" s="1"/>
  <c r="N438" i="1" a="1"/>
  <c r="N438" i="1" s="1"/>
  <c r="N445" i="1" a="1"/>
  <c r="N445" i="1" s="1"/>
  <c r="N446" i="1" a="1"/>
  <c r="N446" i="1" s="1"/>
  <c r="N351" i="1" a="1"/>
  <c r="N351" i="1" s="1"/>
  <c r="N385" i="1" a="1"/>
  <c r="N385" i="1" s="1"/>
  <c r="N399" i="1" a="1"/>
  <c r="N399" i="1" s="1"/>
  <c r="N405" i="1" a="1"/>
  <c r="N405" i="1" s="1"/>
  <c r="N417" i="1" a="1"/>
  <c r="N417" i="1" s="1"/>
  <c r="N418" i="1" a="1"/>
  <c r="N418" i="1" s="1"/>
  <c r="N424" i="1" a="1"/>
  <c r="N424" i="1" s="1"/>
  <c r="N425" i="1" a="1"/>
  <c r="N425" i="1" s="1"/>
  <c r="N368" i="1" a="1"/>
  <c r="N368" i="1" s="1"/>
  <c r="N397" i="1" a="1"/>
  <c r="N397" i="1" s="1"/>
  <c r="N401" i="1" a="1"/>
  <c r="N401" i="1" s="1"/>
  <c r="N404" i="1" a="1"/>
  <c r="N404" i="1" s="1"/>
  <c r="N416" i="1" a="1"/>
  <c r="N416" i="1" s="1"/>
  <c r="N444" i="1" a="1"/>
  <c r="N444" i="1" s="1"/>
  <c r="N328" i="1" a="1"/>
  <c r="N328" i="1" s="1"/>
  <c r="N350" i="1" a="1"/>
  <c r="N350" i="1" s="1"/>
  <c r="N361" i="1" a="1"/>
  <c r="N361" i="1" s="1"/>
  <c r="N373" i="1" a="1"/>
  <c r="N373" i="1" s="1"/>
  <c r="N382" i="1" a="1"/>
  <c r="N382" i="1" s="1"/>
  <c r="N400" i="1" a="1"/>
  <c r="N400" i="1" s="1"/>
  <c r="N402" i="1" a="1"/>
  <c r="N402" i="1" s="1"/>
  <c r="N403" i="1" a="1"/>
  <c r="N403" i="1" s="1"/>
  <c r="N406" i="1" a="1"/>
  <c r="N406" i="1" s="1"/>
  <c r="N408" i="1" a="1"/>
  <c r="N408" i="1" s="1"/>
  <c r="N409" i="1" a="1"/>
  <c r="N409" i="1" s="1"/>
  <c r="N422" i="1" a="1"/>
  <c r="N422" i="1" s="1"/>
  <c r="N429" i="1" a="1"/>
  <c r="N429" i="1" s="1"/>
  <c r="N430" i="1" a="1"/>
  <c r="N430" i="1" s="1"/>
  <c r="N436" i="1" a="1"/>
  <c r="N436" i="1" s="1"/>
  <c r="N437" i="1" a="1"/>
  <c r="N437" i="1" s="1"/>
  <c r="N442" i="1" a="1"/>
  <c r="N442" i="1" s="1"/>
  <c r="N443" i="1" a="1"/>
  <c r="N443" i="1" s="1"/>
  <c r="N308" i="1" a="1"/>
  <c r="N308" i="1" s="1"/>
  <c r="N393" i="1" a="1"/>
  <c r="N393" i="1" s="1"/>
  <c r="N396" i="1" a="1"/>
  <c r="N396" i="1" s="1"/>
  <c r="N398" i="1" a="1"/>
  <c r="N398" i="1" s="1"/>
  <c r="N392" i="1" a="1"/>
  <c r="N392" i="1" s="1"/>
  <c r="N435" i="1" a="1"/>
  <c r="N435" i="1" s="1"/>
  <c r="N449" i="1" a="1"/>
  <c r="N449" i="1" s="1"/>
  <c r="N450" i="1" a="1"/>
  <c r="N450" i="1" s="1"/>
  <c r="N456" i="1" a="1"/>
  <c r="N456" i="1" s="1"/>
  <c r="N457" i="1" a="1"/>
  <c r="N457" i="1" s="1"/>
  <c r="N464" i="1" a="1"/>
  <c r="N464" i="1" s="1"/>
  <c r="N476" i="1" a="1"/>
  <c r="N476" i="1" s="1"/>
  <c r="N481" i="1" a="1"/>
  <c r="N481" i="1" s="1"/>
  <c r="N482" i="1" a="1"/>
  <c r="N482" i="1" s="1"/>
  <c r="N492" i="1" a="1"/>
  <c r="N492" i="1" s="1"/>
  <c r="N497" i="1" a="1"/>
  <c r="N497" i="1" s="1"/>
  <c r="N498" i="1" a="1"/>
  <c r="N498" i="1" s="1"/>
  <c r="N462" i="1" a="1"/>
  <c r="N462" i="1" s="1"/>
  <c r="N469" i="1" a="1"/>
  <c r="N469" i="1" s="1"/>
  <c r="N475" i="1" a="1"/>
  <c r="N475" i="1" s="1"/>
  <c r="N487" i="1" a="1"/>
  <c r="N487" i="1" s="1"/>
  <c r="N503" i="1" a="1"/>
  <c r="N503" i="1" s="1"/>
  <c r="N394" i="1" a="1"/>
  <c r="N394" i="1" s="1"/>
  <c r="N454" i="1" a="1"/>
  <c r="N454" i="1" s="1"/>
  <c r="N455" i="1" a="1"/>
  <c r="N455" i="1" s="1"/>
  <c r="N461" i="1" a="1"/>
  <c r="N461" i="1" s="1"/>
  <c r="N468" i="1" a="1"/>
  <c r="N468" i="1" s="1"/>
  <c r="N486" i="1" a="1"/>
  <c r="N486" i="1" s="1"/>
  <c r="N383" i="1" a="1"/>
  <c r="N383" i="1" s="1"/>
  <c r="N428" i="1" a="1"/>
  <c r="N428" i="1" s="1"/>
  <c r="N439" i="1" a="1"/>
  <c r="N439" i="1" s="1"/>
  <c r="N448" i="1" a="1"/>
  <c r="N448" i="1" s="1"/>
  <c r="N467" i="1" a="1"/>
  <c r="N467" i="1" s="1"/>
  <c r="N472" i="1" a="1"/>
  <c r="N472" i="1" s="1"/>
  <c r="N480" i="1" a="1"/>
  <c r="N480" i="1" s="1"/>
  <c r="N485" i="1" a="1"/>
  <c r="N485" i="1" s="1"/>
  <c r="N491" i="1" a="1"/>
  <c r="N491" i="1" s="1"/>
  <c r="N496" i="1" a="1"/>
  <c r="N496" i="1" s="1"/>
  <c r="N501" i="1" a="1"/>
  <c r="N501" i="1" s="1"/>
  <c r="N432" i="1" a="1"/>
  <c r="N432" i="1" s="1"/>
  <c r="N452" i="1" a="1"/>
  <c r="N452" i="1" s="1"/>
  <c r="N458" i="1" a="1"/>
  <c r="N458" i="1" s="1"/>
  <c r="N459" i="1" a="1"/>
  <c r="N459" i="1" s="1"/>
  <c r="N465" i="1" a="1"/>
  <c r="N465" i="1" s="1"/>
  <c r="N466" i="1" a="1"/>
  <c r="N466" i="1" s="1"/>
  <c r="N479" i="1" a="1"/>
  <c r="N479" i="1" s="1"/>
  <c r="N495" i="1" a="1"/>
  <c r="N495" i="1" s="1"/>
  <c r="N366" i="1" a="1"/>
  <c r="N366" i="1" s="1"/>
  <c r="N379" i="1" a="1"/>
  <c r="N379" i="1" s="1"/>
  <c r="N410" i="1" a="1"/>
  <c r="N410" i="1" s="1"/>
  <c r="N431" i="1" a="1"/>
  <c r="N431" i="1" s="1"/>
  <c r="N451" i="1" a="1"/>
  <c r="N451" i="1" s="1"/>
  <c r="N478" i="1" a="1"/>
  <c r="N478" i="1" s="1"/>
  <c r="N494" i="1" a="1"/>
  <c r="N494" i="1" s="1"/>
  <c r="N453" i="1" a="1"/>
  <c r="N453" i="1" s="1"/>
  <c r="N484" i="1" a="1"/>
  <c r="N484" i="1" s="1"/>
  <c r="N490" i="1" a="1"/>
  <c r="N490" i="1" s="1"/>
  <c r="N507" i="1" a="1"/>
  <c r="N507" i="1" s="1"/>
  <c r="N514" i="1" a="1"/>
  <c r="N514" i="1" s="1"/>
  <c r="N515" i="1" a="1"/>
  <c r="N515" i="1" s="1"/>
  <c r="N524" i="1" a="1"/>
  <c r="N524" i="1" s="1"/>
  <c r="N532" i="1" a="1"/>
  <c r="N532" i="1" s="1"/>
  <c r="N538" i="1" a="1"/>
  <c r="N538" i="1" s="1"/>
  <c r="N463" i="1" a="1"/>
  <c r="N463" i="1" s="1"/>
  <c r="N489" i="1" a="1"/>
  <c r="N489" i="1" s="1"/>
  <c r="N505" i="1" a="1"/>
  <c r="N505" i="1" s="1"/>
  <c r="N506" i="1" a="1"/>
  <c r="N506" i="1" s="1"/>
  <c r="N518" i="1" a="1"/>
  <c r="N518" i="1" s="1"/>
  <c r="N529" i="1" a="1"/>
  <c r="N529" i="1" s="1"/>
  <c r="N547" i="1" a="1"/>
  <c r="N547" i="1" s="1"/>
  <c r="N537" i="1" a="1"/>
  <c r="N537" i="1" s="1"/>
  <c r="N395" i="1" a="1"/>
  <c r="N395" i="1" s="1"/>
  <c r="N493" i="1" a="1"/>
  <c r="N493" i="1" s="1"/>
  <c r="N499" i="1" a="1"/>
  <c r="N499" i="1" s="1"/>
  <c r="N504" i="1" a="1"/>
  <c r="N504" i="1" s="1"/>
  <c r="N510" i="1" a="1"/>
  <c r="N510" i="1" s="1"/>
  <c r="N521" i="1" a="1"/>
  <c r="N521" i="1" s="1"/>
  <c r="N530" i="1" a="1"/>
  <c r="N530" i="1" s="1"/>
  <c r="N539" i="1" a="1"/>
  <c r="N539" i="1" s="1"/>
  <c r="N470" i="1" a="1"/>
  <c r="N470" i="1" s="1"/>
  <c r="N473" i="1" a="1"/>
  <c r="N473" i="1" s="1"/>
  <c r="N477" i="1" a="1"/>
  <c r="N477" i="1" s="1"/>
  <c r="N500" i="1" a="1"/>
  <c r="N500" i="1" s="1"/>
  <c r="N508" i="1" a="1"/>
  <c r="N508" i="1" s="1"/>
  <c r="N511" i="1" a="1"/>
  <c r="N511" i="1" s="1"/>
  <c r="N512" i="1" a="1"/>
  <c r="N512" i="1" s="1"/>
  <c r="N523" i="1" a="1"/>
  <c r="N523" i="1" s="1"/>
  <c r="N527" i="1" a="1"/>
  <c r="N527" i="1" s="1"/>
  <c r="N528" i="1" a="1"/>
  <c r="N528" i="1" s="1"/>
  <c r="N531" i="1" a="1"/>
  <c r="N531" i="1" s="1"/>
  <c r="N540" i="1" a="1"/>
  <c r="N540" i="1" s="1"/>
  <c r="N541" i="1" a="1"/>
  <c r="N541" i="1" s="1"/>
  <c r="N545" i="1" a="1"/>
  <c r="N545" i="1" s="1"/>
  <c r="N513" i="1" a="1"/>
  <c r="N513" i="1" s="1"/>
  <c r="N517" i="1" a="1"/>
  <c r="N517" i="1" s="1"/>
  <c r="N519" i="1" a="1"/>
  <c r="N519" i="1" s="1"/>
  <c r="N520" i="1" a="1"/>
  <c r="N520" i="1" s="1"/>
  <c r="N533" i="1" a="1"/>
  <c r="N533" i="1" s="1"/>
  <c r="N535" i="1" a="1"/>
  <c r="N535" i="1" s="1"/>
  <c r="N542" i="1" a="1"/>
  <c r="N542" i="1" s="1"/>
  <c r="N544" i="1" a="1"/>
  <c r="N544" i="1" s="1"/>
  <c r="N509" i="1" a="1"/>
  <c r="N509" i="1" s="1"/>
  <c r="N526" i="1" a="1"/>
  <c r="N526" i="1" s="1"/>
  <c r="N584" i="1" a="1"/>
  <c r="N584" i="1" s="1"/>
  <c r="N588" i="1" a="1"/>
  <c r="N588" i="1" s="1"/>
  <c r="N595" i="1" a="1"/>
  <c r="N595" i="1" s="1"/>
  <c r="N602" i="1" a="1"/>
  <c r="N602" i="1" s="1"/>
  <c r="N574" i="1" a="1"/>
  <c r="N574" i="1" s="1"/>
  <c r="N580" i="1" a="1"/>
  <c r="N580" i="1" s="1"/>
  <c r="N591" i="1" a="1"/>
  <c r="N591" i="1" s="1"/>
  <c r="N460" i="1" a="1"/>
  <c r="N460" i="1" s="1"/>
  <c r="N546" i="1" a="1"/>
  <c r="N546" i="1" s="1"/>
  <c r="N552" i="1" a="1"/>
  <c r="N552" i="1" s="1"/>
  <c r="N559" i="1" a="1"/>
  <c r="N559" i="1" s="1"/>
  <c r="N566" i="1" a="1"/>
  <c r="N566" i="1" s="1"/>
  <c r="N567" i="1" a="1"/>
  <c r="N567" i="1" s="1"/>
  <c r="N577" i="1" a="1"/>
  <c r="N577" i="1" s="1"/>
  <c r="N587" i="1" a="1"/>
  <c r="N587" i="1" s="1"/>
  <c r="N594" i="1" a="1"/>
  <c r="N594" i="1" s="1"/>
  <c r="N598" i="1" a="1"/>
  <c r="N598" i="1" s="1"/>
  <c r="N483" i="1" a="1"/>
  <c r="N483" i="1" s="1"/>
  <c r="N536" i="1" a="1"/>
  <c r="N536" i="1" s="1"/>
  <c r="N555" i="1" a="1"/>
  <c r="N555" i="1" s="1"/>
  <c r="N556" i="1" a="1"/>
  <c r="N556" i="1" s="1"/>
  <c r="N557" i="1" a="1"/>
  <c r="N557" i="1" s="1"/>
  <c r="N558" i="1" a="1"/>
  <c r="N558" i="1" s="1"/>
  <c r="N562" i="1" a="1"/>
  <c r="N562" i="1" s="1"/>
  <c r="N563" i="1" a="1"/>
  <c r="N563" i="1" s="1"/>
  <c r="N564" i="1" a="1"/>
  <c r="N564" i="1" s="1"/>
  <c r="N565" i="1" a="1"/>
  <c r="N565" i="1" s="1"/>
  <c r="N583" i="1" a="1"/>
  <c r="N583" i="1" s="1"/>
  <c r="N601" i="1" a="1"/>
  <c r="N601" i="1" s="1"/>
  <c r="N502" i="1" a="1"/>
  <c r="N502" i="1" s="1"/>
  <c r="N551" i="1" a="1"/>
  <c r="N551" i="1" s="1"/>
  <c r="N573" i="1" a="1"/>
  <c r="N573" i="1" s="1"/>
  <c r="N579" i="1" a="1"/>
  <c r="N579" i="1" s="1"/>
  <c r="N590" i="1" a="1"/>
  <c r="N590" i="1" s="1"/>
  <c r="N593" i="1" a="1"/>
  <c r="N593" i="1" s="1"/>
  <c r="N597" i="1" a="1"/>
  <c r="N597" i="1" s="1"/>
  <c r="N600" i="1" a="1"/>
  <c r="N600" i="1" s="1"/>
  <c r="N603" i="1" a="1"/>
  <c r="N603" i="1" s="1"/>
  <c r="N471" i="1" a="1"/>
  <c r="N471" i="1" s="1"/>
  <c r="N474" i="1" a="1"/>
  <c r="N474" i="1" s="1"/>
  <c r="N522" i="1" a="1"/>
  <c r="N522" i="1" s="1"/>
  <c r="N525" i="1" a="1"/>
  <c r="N525" i="1" s="1"/>
  <c r="N534" i="1" a="1"/>
  <c r="N534" i="1" s="1"/>
  <c r="N543" i="1" a="1"/>
  <c r="N543" i="1" s="1"/>
  <c r="N548" i="1" a="1"/>
  <c r="N548" i="1" s="1"/>
  <c r="N554" i="1" a="1"/>
  <c r="N554" i="1" s="1"/>
  <c r="N561" i="1" a="1"/>
  <c r="N561" i="1" s="1"/>
  <c r="N571" i="1" a="1"/>
  <c r="N571" i="1" s="1"/>
  <c r="N572" i="1" a="1"/>
  <c r="N572" i="1" s="1"/>
  <c r="N576" i="1" a="1"/>
  <c r="N576" i="1" s="1"/>
  <c r="N582" i="1" a="1"/>
  <c r="N582" i="1" s="1"/>
  <c r="N586" i="1" a="1"/>
  <c r="N586" i="1" s="1"/>
  <c r="N423" i="1" a="1"/>
  <c r="N423" i="1" s="1"/>
  <c r="N550" i="1" a="1"/>
  <c r="N550" i="1" s="1"/>
  <c r="N569" i="1" a="1"/>
  <c r="N569" i="1" s="1"/>
  <c r="N570" i="1" a="1"/>
  <c r="N570" i="1" s="1"/>
  <c r="N581" i="1" a="1"/>
  <c r="N581" i="1" s="1"/>
  <c r="N592" i="1" a="1"/>
  <c r="N592" i="1" s="1"/>
  <c r="N596" i="1" a="1"/>
  <c r="N596" i="1" s="1"/>
  <c r="N599" i="1" a="1"/>
  <c r="N599" i="1" s="1"/>
  <c r="N488" i="1" a="1"/>
  <c r="N488" i="1" s="1"/>
  <c r="N553" i="1" a="1"/>
  <c r="N553" i="1" s="1"/>
  <c r="N605" i="1" a="1"/>
  <c r="N605" i="1" s="1"/>
  <c r="N614" i="1" a="1"/>
  <c r="N614" i="1" s="1"/>
  <c r="N620" i="1" a="1"/>
  <c r="N620" i="1" s="1"/>
  <c r="N626" i="1" a="1"/>
  <c r="N626" i="1" s="1"/>
  <c r="N632" i="1" a="1"/>
  <c r="N632" i="1" s="1"/>
  <c r="N648" i="1" a="1"/>
  <c r="N648" i="1" s="1"/>
  <c r="N656" i="1" a="1"/>
  <c r="N656" i="1" s="1"/>
  <c r="N661" i="1" a="1"/>
  <c r="N661" i="1" s="1"/>
  <c r="N607" i="1" a="1"/>
  <c r="N607" i="1" s="1"/>
  <c r="N617" i="1" a="1"/>
  <c r="N617" i="1" s="1"/>
  <c r="N629" i="1" a="1"/>
  <c r="N629" i="1" s="1"/>
  <c r="N639" i="1" a="1"/>
  <c r="N639" i="1" s="1"/>
  <c r="N651" i="1" a="1"/>
  <c r="N651" i="1" s="1"/>
  <c r="N659" i="1" a="1"/>
  <c r="N659" i="1" s="1"/>
  <c r="N549" i="1" a="1"/>
  <c r="N549" i="1" s="1"/>
  <c r="N560" i="1" a="1"/>
  <c r="N560" i="1" s="1"/>
  <c r="N604" i="1" a="1"/>
  <c r="N604" i="1" s="1"/>
  <c r="N610" i="1" a="1"/>
  <c r="N610" i="1" s="1"/>
  <c r="N616" i="1" a="1"/>
  <c r="N616" i="1" s="1"/>
  <c r="N619" i="1" a="1"/>
  <c r="N619" i="1" s="1"/>
  <c r="N628" i="1" a="1"/>
  <c r="N628" i="1" s="1"/>
  <c r="N631" i="1" a="1"/>
  <c r="N631" i="1" s="1"/>
  <c r="N635" i="1" a="1"/>
  <c r="N635" i="1" s="1"/>
  <c r="N637" i="1" a="1"/>
  <c r="N637" i="1" s="1"/>
  <c r="N643" i="1" a="1"/>
  <c r="N643" i="1" s="1"/>
  <c r="N650" i="1" a="1"/>
  <c r="N650" i="1" s="1"/>
  <c r="N658" i="1" a="1"/>
  <c r="N658" i="1" s="1"/>
  <c r="N660" i="1" a="1"/>
  <c r="N660" i="1" s="1"/>
  <c r="N568" i="1" a="1"/>
  <c r="N568" i="1" s="1"/>
  <c r="N578" i="1" a="1"/>
  <c r="N578" i="1" s="1"/>
  <c r="N613" i="1" a="1"/>
  <c r="N613" i="1" s="1"/>
  <c r="N622" i="1" a="1"/>
  <c r="N622" i="1" s="1"/>
  <c r="N625" i="1" a="1"/>
  <c r="N625" i="1" s="1"/>
  <c r="N575" i="1" a="1"/>
  <c r="N575" i="1" s="1"/>
  <c r="N606" i="1" a="1"/>
  <c r="N606" i="1" s="1"/>
  <c r="N609" i="1" a="1"/>
  <c r="N609" i="1" s="1"/>
  <c r="N624" i="1" a="1"/>
  <c r="N624" i="1" s="1"/>
  <c r="N647" i="1" a="1"/>
  <c r="N647" i="1" s="1"/>
  <c r="N655" i="1" a="1"/>
  <c r="N655" i="1" s="1"/>
  <c r="N611" i="1" a="1"/>
  <c r="N611" i="1" s="1"/>
  <c r="N618" i="1" a="1"/>
  <c r="N618" i="1" s="1"/>
  <c r="N621" i="1" a="1"/>
  <c r="N621" i="1" s="1"/>
  <c r="N630" i="1" a="1"/>
  <c r="N630" i="1" s="1"/>
  <c r="N636" i="1" a="1"/>
  <c r="N636" i="1" s="1"/>
  <c r="N638" i="1" a="1"/>
  <c r="N638" i="1" s="1"/>
  <c r="N640" i="1" a="1"/>
  <c r="N640" i="1" s="1"/>
  <c r="N646" i="1" a="1"/>
  <c r="N646" i="1" s="1"/>
  <c r="N654" i="1" a="1"/>
  <c r="N654" i="1" s="1"/>
  <c r="N662" i="1" a="1"/>
  <c r="N662" i="1" s="1"/>
  <c r="N612" i="1" a="1"/>
  <c r="N612" i="1" s="1"/>
  <c r="N681" i="1" a="1"/>
  <c r="N681" i="1" s="1"/>
  <c r="N689" i="1" a="1"/>
  <c r="N689" i="1" s="1"/>
  <c r="N697" i="1" a="1"/>
  <c r="N697" i="1" s="1"/>
  <c r="N705" i="1" a="1"/>
  <c r="N705" i="1" s="1"/>
  <c r="N713" i="1" a="1"/>
  <c r="N713" i="1" s="1"/>
  <c r="N721" i="1" a="1"/>
  <c r="N721" i="1" s="1"/>
  <c r="N731" i="1" a="1"/>
  <c r="N731" i="1" s="1"/>
  <c r="N736" i="1" a="1"/>
  <c r="N736" i="1" s="1"/>
  <c r="N749" i="1" a="1"/>
  <c r="N749" i="1" s="1"/>
  <c r="N757" i="1" a="1"/>
  <c r="N757" i="1" s="1"/>
  <c r="N768" i="1" a="1"/>
  <c r="N768" i="1" s="1"/>
  <c r="N772" i="1" a="1"/>
  <c r="N772" i="1" s="1"/>
  <c r="N781" i="1" a="1"/>
  <c r="N781" i="1" s="1"/>
  <c r="N516" i="1" a="1"/>
  <c r="N516" i="1" s="1"/>
  <c r="N645" i="1" a="1"/>
  <c r="N645" i="1" s="1"/>
  <c r="N669" i="1" a="1"/>
  <c r="N669" i="1" s="1"/>
  <c r="N678" i="1" a="1"/>
  <c r="N678" i="1" s="1"/>
  <c r="N686" i="1" a="1"/>
  <c r="N686" i="1" s="1"/>
  <c r="N694" i="1" a="1"/>
  <c r="N694" i="1" s="1"/>
  <c r="N702" i="1" a="1"/>
  <c r="N702" i="1" s="1"/>
  <c r="N710" i="1" a="1"/>
  <c r="N710" i="1" s="1"/>
  <c r="N718" i="1" a="1"/>
  <c r="N718" i="1" s="1"/>
  <c r="N727" i="1" a="1"/>
  <c r="N727" i="1" s="1"/>
  <c r="N730" i="1" a="1"/>
  <c r="N730" i="1" s="1"/>
  <c r="N740" i="1" a="1"/>
  <c r="N740" i="1" s="1"/>
  <c r="N743" i="1" a="1"/>
  <c r="N743" i="1" s="1"/>
  <c r="N746" i="1" a="1"/>
  <c r="N746" i="1" s="1"/>
  <c r="N752" i="1" a="1"/>
  <c r="N752" i="1" s="1"/>
  <c r="N762" i="1" a="1"/>
  <c r="N762" i="1" s="1"/>
  <c r="N767" i="1" a="1"/>
  <c r="N767" i="1" s="1"/>
  <c r="N775" i="1" a="1"/>
  <c r="N775" i="1" s="1"/>
  <c r="N641" i="1" a="1"/>
  <c r="N641" i="1" s="1"/>
  <c r="N657" i="1" a="1"/>
  <c r="N657" i="1" s="1"/>
  <c r="N665" i="1" a="1"/>
  <c r="N665" i="1" s="1"/>
  <c r="N666" i="1" a="1"/>
  <c r="N666" i="1" s="1"/>
  <c r="N672" i="1" a="1"/>
  <c r="N672" i="1" s="1"/>
  <c r="N675" i="1" a="1"/>
  <c r="N675" i="1" s="1"/>
  <c r="N726" i="1" a="1"/>
  <c r="N726" i="1" s="1"/>
  <c r="N735" i="1" a="1"/>
  <c r="N735" i="1" s="1"/>
  <c r="N754" i="1" a="1"/>
  <c r="N754" i="1" s="1"/>
  <c r="N761" i="1" a="1"/>
  <c r="N761" i="1" s="1"/>
  <c r="N771" i="1" a="1"/>
  <c r="N771" i="1" s="1"/>
  <c r="N589" i="1" a="1"/>
  <c r="N589" i="1" s="1"/>
  <c r="N608" i="1" a="1"/>
  <c r="N608" i="1" s="1"/>
  <c r="N642" i="1" a="1"/>
  <c r="N642" i="1" s="1"/>
  <c r="N644" i="1" a="1"/>
  <c r="N644" i="1" s="1"/>
  <c r="N663" i="1" a="1"/>
  <c r="N663" i="1" s="1"/>
  <c r="N664" i="1" a="1"/>
  <c r="N664" i="1" s="1"/>
  <c r="N668" i="1" a="1"/>
  <c r="N668" i="1" s="1"/>
  <c r="N680" i="1" a="1"/>
  <c r="N680" i="1" s="1"/>
  <c r="N683" i="1" a="1"/>
  <c r="N683" i="1" s="1"/>
  <c r="N688" i="1" a="1"/>
  <c r="N688" i="1" s="1"/>
  <c r="N691" i="1" a="1"/>
  <c r="N691" i="1" s="1"/>
  <c r="N696" i="1" a="1"/>
  <c r="N696" i="1" s="1"/>
  <c r="N699" i="1" a="1"/>
  <c r="N699" i="1" s="1"/>
  <c r="N704" i="1" a="1"/>
  <c r="N704" i="1" s="1"/>
  <c r="N707" i="1" a="1"/>
  <c r="N707" i="1" s="1"/>
  <c r="N712" i="1" a="1"/>
  <c r="N712" i="1" s="1"/>
  <c r="N715" i="1" a="1"/>
  <c r="N715" i="1" s="1"/>
  <c r="N720" i="1" a="1"/>
  <c r="N720" i="1" s="1"/>
  <c r="N723" i="1" a="1"/>
  <c r="N723" i="1" s="1"/>
  <c r="N633" i="1" a="1"/>
  <c r="N633" i="1" s="1"/>
  <c r="N667" i="1" a="1"/>
  <c r="N667" i="1" s="1"/>
  <c r="N671" i="1" a="1"/>
  <c r="N671" i="1" s="1"/>
  <c r="N682" i="1" a="1"/>
  <c r="N682" i="1" s="1"/>
  <c r="N690" i="1" a="1"/>
  <c r="N690" i="1" s="1"/>
  <c r="N698" i="1" a="1"/>
  <c r="N698" i="1" s="1"/>
  <c r="N706" i="1" a="1"/>
  <c r="N706" i="1" s="1"/>
  <c r="N714" i="1" a="1"/>
  <c r="N714" i="1" s="1"/>
  <c r="N722" i="1" a="1"/>
  <c r="N722" i="1" s="1"/>
  <c r="N725" i="1" a="1"/>
  <c r="N725" i="1" s="1"/>
  <c r="N732" i="1" a="1"/>
  <c r="N732" i="1" s="1"/>
  <c r="N738" i="1" a="1"/>
  <c r="N738" i="1" s="1"/>
  <c r="N739" i="1" a="1"/>
  <c r="N739" i="1" s="1"/>
  <c r="N750" i="1" a="1"/>
  <c r="N750" i="1" s="1"/>
  <c r="N753" i="1" a="1"/>
  <c r="N753" i="1" s="1"/>
  <c r="N759" i="1" a="1"/>
  <c r="N759" i="1" s="1"/>
  <c r="N770" i="1" a="1"/>
  <c r="N770" i="1" s="1"/>
  <c r="N782" i="1" a="1"/>
  <c r="N782" i="1" s="1"/>
  <c r="N785" i="1" a="1"/>
  <c r="N785" i="1" s="1"/>
  <c r="N585" i="1" a="1"/>
  <c r="N585" i="1" s="1"/>
  <c r="N634" i="1" a="1"/>
  <c r="N634" i="1" s="1"/>
  <c r="N652" i="1" a="1"/>
  <c r="N652" i="1" s="1"/>
  <c r="N728" i="1" a="1"/>
  <c r="N728" i="1" s="1"/>
  <c r="N737" i="1" a="1"/>
  <c r="N737" i="1" s="1"/>
  <c r="N744" i="1" a="1"/>
  <c r="N744" i="1" s="1"/>
  <c r="N747" i="1" a="1"/>
  <c r="N747" i="1" s="1"/>
  <c r="N758" i="1" a="1"/>
  <c r="N758" i="1" s="1"/>
  <c r="N764" i="1" a="1"/>
  <c r="N764" i="1" s="1"/>
  <c r="N769" i="1" a="1"/>
  <c r="N769" i="1" s="1"/>
  <c r="N773" i="1" a="1"/>
  <c r="N773" i="1" s="1"/>
  <c r="N776" i="1" a="1"/>
  <c r="N776" i="1" s="1"/>
  <c r="N787" i="1" a="1"/>
  <c r="N787" i="1" s="1"/>
  <c r="N615" i="1" a="1"/>
  <c r="N615" i="1" s="1"/>
  <c r="N685" i="1" a="1"/>
  <c r="N685" i="1" s="1"/>
  <c r="N717" i="1" a="1"/>
  <c r="N717" i="1" s="1"/>
  <c r="N756" i="1" a="1"/>
  <c r="N756" i="1" s="1"/>
  <c r="N783" i="1" a="1"/>
  <c r="N783" i="1" s="1"/>
  <c r="N784" i="1" a="1"/>
  <c r="N784" i="1" s="1"/>
  <c r="N798" i="1" a="1"/>
  <c r="N798" i="1" s="1"/>
  <c r="N810" i="1" a="1"/>
  <c r="N810" i="1" s="1"/>
  <c r="N819" i="1" a="1"/>
  <c r="N819" i="1" s="1"/>
  <c r="N828" i="1" a="1"/>
  <c r="N828" i="1" s="1"/>
  <c r="N842" i="1" a="1"/>
  <c r="N842" i="1" s="1"/>
  <c r="N847" i="1" a="1"/>
  <c r="N847" i="1" s="1"/>
  <c r="N852" i="1" a="1"/>
  <c r="N852" i="1" s="1"/>
  <c r="N864" i="1" a="1"/>
  <c r="N864" i="1" s="1"/>
  <c r="N868" i="1" a="1"/>
  <c r="N868" i="1" s="1"/>
  <c r="N873" i="1" a="1"/>
  <c r="N873" i="1" s="1"/>
  <c r="N878" i="1" a="1"/>
  <c r="N878" i="1" s="1"/>
  <c r="N673" i="1" a="1"/>
  <c r="N673" i="1" s="1"/>
  <c r="N679" i="1" a="1"/>
  <c r="N679" i="1" s="1"/>
  <c r="N692" i="1" a="1"/>
  <c r="N692" i="1" s="1"/>
  <c r="N711" i="1" a="1"/>
  <c r="N711" i="1" s="1"/>
  <c r="N724" i="1" a="1"/>
  <c r="N724" i="1" s="1"/>
  <c r="N748" i="1" a="1"/>
  <c r="N748" i="1" s="1"/>
  <c r="N760" i="1" a="1"/>
  <c r="N760" i="1" s="1"/>
  <c r="N765" i="1" a="1"/>
  <c r="N765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9" i="1" a="1"/>
  <c r="N809" i="1" s="1"/>
  <c r="N814" i="1" a="1"/>
  <c r="N814" i="1" s="1"/>
  <c r="N823" i="1" a="1"/>
  <c r="N823" i="1" s="1"/>
  <c r="N833" i="1" a="1"/>
  <c r="N833" i="1" s="1"/>
  <c r="N837" i="1" a="1"/>
  <c r="N837" i="1" s="1"/>
  <c r="N838" i="1" a="1"/>
  <c r="N838" i="1" s="1"/>
  <c r="N851" i="1" a="1"/>
  <c r="N851" i="1" s="1"/>
  <c r="N860" i="1" a="1"/>
  <c r="N860" i="1" s="1"/>
  <c r="N863" i="1" a="1"/>
  <c r="N863" i="1" s="1"/>
  <c r="N872" i="1" a="1"/>
  <c r="N872" i="1" s="1"/>
  <c r="N877" i="1" a="1"/>
  <c r="N877" i="1" s="1"/>
  <c r="N882" i="1" a="1"/>
  <c r="N882" i="1" s="1"/>
  <c r="N674" i="1" a="1"/>
  <c r="N674" i="1" s="1"/>
  <c r="N693" i="1" a="1"/>
  <c r="N693" i="1" s="1"/>
  <c r="N729" i="1" a="1"/>
  <c r="N729" i="1" s="1"/>
  <c r="N734" i="1" a="1"/>
  <c r="N734" i="1" s="1"/>
  <c r="N751" i="1" a="1"/>
  <c r="N751" i="1" s="1"/>
  <c r="N755" i="1" a="1"/>
  <c r="N755" i="1" s="1"/>
  <c r="N774" i="1" a="1"/>
  <c r="N774" i="1" s="1"/>
  <c r="N789" i="1" a="1"/>
  <c r="N789" i="1" s="1"/>
  <c r="N804" i="1" a="1"/>
  <c r="N804" i="1" s="1"/>
  <c r="N623" i="1" a="1"/>
  <c r="N623" i="1" s="1"/>
  <c r="N687" i="1" a="1"/>
  <c r="N687" i="1" s="1"/>
  <c r="N700" i="1" a="1"/>
  <c r="N700" i="1" s="1"/>
  <c r="N719" i="1" a="1"/>
  <c r="N719" i="1" s="1"/>
  <c r="N779" i="1" a="1"/>
  <c r="N779" i="1" s="1"/>
  <c r="N780" i="1" a="1"/>
  <c r="N780" i="1" s="1"/>
  <c r="N791" i="1" a="1"/>
  <c r="N791" i="1" s="1"/>
  <c r="N808" i="1" a="1"/>
  <c r="N808" i="1" s="1"/>
  <c r="N813" i="1" a="1"/>
  <c r="N813" i="1" s="1"/>
  <c r="N818" i="1" a="1"/>
  <c r="N818" i="1" s="1"/>
  <c r="N826" i="1" a="1"/>
  <c r="N826" i="1" s="1"/>
  <c r="N832" i="1" a="1"/>
  <c r="N832" i="1" s="1"/>
  <c r="N836" i="1" a="1"/>
  <c r="N836" i="1" s="1"/>
  <c r="N846" i="1" a="1"/>
  <c r="N846" i="1" s="1"/>
  <c r="N849" i="1" a="1"/>
  <c r="N849" i="1" s="1"/>
  <c r="N855" i="1" a="1"/>
  <c r="N855" i="1" s="1"/>
  <c r="N867" i="1" a="1"/>
  <c r="N867" i="1" s="1"/>
  <c r="N871" i="1" a="1"/>
  <c r="N871" i="1" s="1"/>
  <c r="N876" i="1" a="1"/>
  <c r="N876" i="1" s="1"/>
  <c r="N649" i="1" a="1"/>
  <c r="N649" i="1" s="1"/>
  <c r="N670" i="1" a="1"/>
  <c r="N670" i="1" s="1"/>
  <c r="N676" i="1" a="1"/>
  <c r="N676" i="1" s="1"/>
  <c r="N695" i="1" a="1"/>
  <c r="N695" i="1" s="1"/>
  <c r="N708" i="1" a="1"/>
  <c r="N708" i="1" s="1"/>
  <c r="N742" i="1" a="1"/>
  <c r="N742" i="1" s="1"/>
  <c r="N777" i="1" a="1"/>
  <c r="N777" i="1" s="1"/>
  <c r="N794" i="1" a="1"/>
  <c r="N794" i="1" s="1"/>
  <c r="N795" i="1" a="1"/>
  <c r="N795" i="1" s="1"/>
  <c r="N816" i="1" a="1"/>
  <c r="N816" i="1" s="1"/>
  <c r="N825" i="1" a="1"/>
  <c r="N825" i="1" s="1"/>
  <c r="N835" i="1" a="1"/>
  <c r="N835" i="1" s="1"/>
  <c r="N840" i="1" a="1"/>
  <c r="N840" i="1" s="1"/>
  <c r="N844" i="1" a="1"/>
  <c r="N844" i="1" s="1"/>
  <c r="N854" i="1" a="1"/>
  <c r="N854" i="1" s="1"/>
  <c r="N857" i="1" a="1"/>
  <c r="N857" i="1" s="1"/>
  <c r="N861" i="1" a="1"/>
  <c r="N861" i="1" s="1"/>
  <c r="N866" i="1" a="1"/>
  <c r="N866" i="1" s="1"/>
  <c r="N870" i="1" a="1"/>
  <c r="N870" i="1" s="1"/>
  <c r="N875" i="1" a="1"/>
  <c r="N875" i="1" s="1"/>
  <c r="N677" i="1" a="1"/>
  <c r="N677" i="1" s="1"/>
  <c r="N709" i="1" a="1"/>
  <c r="N709" i="1" s="1"/>
  <c r="N745" i="1" a="1"/>
  <c r="N745" i="1" s="1"/>
  <c r="N786" i="1" a="1"/>
  <c r="N786" i="1" s="1"/>
  <c r="N790" i="1" a="1"/>
  <c r="N790" i="1" s="1"/>
  <c r="N796" i="1" a="1"/>
  <c r="N796" i="1" s="1"/>
  <c r="N806" i="1" a="1"/>
  <c r="N806" i="1" s="1"/>
  <c r="N829" i="1" a="1"/>
  <c r="N829" i="1" s="1"/>
  <c r="N830" i="1" a="1"/>
  <c r="N830" i="1" s="1"/>
  <c r="N843" i="1" a="1"/>
  <c r="N843" i="1" s="1"/>
  <c r="N848" i="1" a="1"/>
  <c r="N848" i="1" s="1"/>
  <c r="N853" i="1" a="1"/>
  <c r="N853" i="1" s="1"/>
  <c r="N865" i="1" a="1"/>
  <c r="N865" i="1" s="1"/>
  <c r="N869" i="1" a="1"/>
  <c r="N869" i="1" s="1"/>
  <c r="N879" i="1" a="1"/>
  <c r="N879" i="1" s="1"/>
  <c r="N653" i="1" a="1"/>
  <c r="N653" i="1" s="1"/>
  <c r="N763" i="1" a="1"/>
  <c r="N763" i="1" s="1"/>
  <c r="N821" i="1" a="1"/>
  <c r="N821" i="1" s="1"/>
  <c r="N841" i="1" a="1"/>
  <c r="N841" i="1" s="1"/>
  <c r="N884" i="1" a="1"/>
  <c r="N884" i="1" s="1"/>
  <c r="N888" i="1" a="1"/>
  <c r="N888" i="1" s="1"/>
  <c r="N892" i="1" a="1"/>
  <c r="N892" i="1" s="1"/>
  <c r="N901" i="1" a="1"/>
  <c r="N901" i="1" s="1"/>
  <c r="N909" i="1" a="1"/>
  <c r="N909" i="1" s="1"/>
  <c r="N910" i="1" a="1"/>
  <c r="N910" i="1" s="1"/>
  <c r="N911" i="1" a="1"/>
  <c r="N911" i="1" s="1"/>
  <c r="N912" i="1" a="1"/>
  <c r="N912" i="1" s="1"/>
  <c r="N924" i="1" a="1"/>
  <c r="N924" i="1" s="1"/>
  <c r="N930" i="1" a="1"/>
  <c r="N930" i="1" s="1"/>
  <c r="N936" i="1" a="1"/>
  <c r="N936" i="1" s="1"/>
  <c r="N937" i="1" a="1"/>
  <c r="N937" i="1" s="1"/>
  <c r="N942" i="1" a="1"/>
  <c r="N942" i="1" s="1"/>
  <c r="N950" i="1" a="1"/>
  <c r="N950" i="1" s="1"/>
  <c r="N952" i="1" a="1"/>
  <c r="N952" i="1" s="1"/>
  <c r="N954" i="1" a="1"/>
  <c r="N954" i="1" s="1"/>
  <c r="N716" i="1" a="1"/>
  <c r="N716" i="1" s="1"/>
  <c r="N788" i="1" a="1"/>
  <c r="N788" i="1" s="1"/>
  <c r="N811" i="1" a="1"/>
  <c r="N811" i="1" s="1"/>
  <c r="N831" i="1" a="1"/>
  <c r="N831" i="1" s="1"/>
  <c r="N850" i="1" a="1"/>
  <c r="N850" i="1" s="1"/>
  <c r="N874" i="1" a="1"/>
  <c r="N874" i="1" s="1"/>
  <c r="N881" i="1" a="1"/>
  <c r="N881" i="1" s="1"/>
  <c r="N899" i="1" a="1"/>
  <c r="N899" i="1" s="1"/>
  <c r="N906" i="1" a="1"/>
  <c r="N906" i="1" s="1"/>
  <c r="N908" i="1" a="1"/>
  <c r="N908" i="1" s="1"/>
  <c r="N913" i="1" a="1"/>
  <c r="N913" i="1" s="1"/>
  <c r="N917" i="1" a="1"/>
  <c r="N917" i="1" s="1"/>
  <c r="N925" i="1" a="1"/>
  <c r="N925" i="1" s="1"/>
  <c r="N929" i="1" a="1"/>
  <c r="N929" i="1" s="1"/>
  <c r="N946" i="1" a="1"/>
  <c r="N946" i="1" s="1"/>
  <c r="N627" i="1" a="1"/>
  <c r="N627" i="1" s="1"/>
  <c r="N778" i="1" a="1"/>
  <c r="N778" i="1" s="1"/>
  <c r="N807" i="1" a="1"/>
  <c r="N807" i="1" s="1"/>
  <c r="N812" i="1" a="1"/>
  <c r="N812" i="1" s="1"/>
  <c r="N817" i="1" a="1"/>
  <c r="N817" i="1" s="1"/>
  <c r="N822" i="1" a="1"/>
  <c r="N822" i="1" s="1"/>
  <c r="N845" i="1" a="1"/>
  <c r="N845" i="1" s="1"/>
  <c r="N859" i="1" a="1"/>
  <c r="N859" i="1" s="1"/>
  <c r="N887" i="1" a="1"/>
  <c r="N887" i="1" s="1"/>
  <c r="N891" i="1" a="1"/>
  <c r="N891" i="1" s="1"/>
  <c r="N895" i="1" a="1"/>
  <c r="N895" i="1" s="1"/>
  <c r="N907" i="1" a="1"/>
  <c r="N907" i="1" s="1"/>
  <c r="N926" i="1" a="1"/>
  <c r="N926" i="1" s="1"/>
  <c r="N927" i="1" a="1"/>
  <c r="N927" i="1" s="1"/>
  <c r="N928" i="1" a="1"/>
  <c r="N928" i="1" s="1"/>
  <c r="N935" i="1" a="1"/>
  <c r="N935" i="1" s="1"/>
  <c r="N703" i="1" a="1"/>
  <c r="N703" i="1" s="1"/>
  <c r="N741" i="1" a="1"/>
  <c r="N741" i="1" s="1"/>
  <c r="N766" i="1" a="1"/>
  <c r="N766" i="1" s="1"/>
  <c r="N898" i="1" a="1"/>
  <c r="N898" i="1" s="1"/>
  <c r="N914" i="1" a="1"/>
  <c r="N914" i="1" s="1"/>
  <c r="N916" i="1" a="1"/>
  <c r="N916" i="1" s="1"/>
  <c r="N934" i="1" a="1"/>
  <c r="N934" i="1" s="1"/>
  <c r="N940" i="1" a="1"/>
  <c r="N940" i="1" s="1"/>
  <c r="N941" i="1" a="1"/>
  <c r="N941" i="1" s="1"/>
  <c r="N945" i="1" a="1"/>
  <c r="N945" i="1" s="1"/>
  <c r="N956" i="1" a="1"/>
  <c r="N956" i="1" s="1"/>
  <c r="N958" i="1" a="1"/>
  <c r="N958" i="1" s="1"/>
  <c r="N960" i="1" a="1"/>
  <c r="N960" i="1" s="1"/>
  <c r="N962" i="1" a="1"/>
  <c r="N962" i="1" s="1"/>
  <c r="N964" i="1" a="1"/>
  <c r="N964" i="1" s="1"/>
  <c r="N966" i="1" a="1"/>
  <c r="N966" i="1" s="1"/>
  <c r="N968" i="1" a="1"/>
  <c r="N968" i="1" s="1"/>
  <c r="N970" i="1" a="1"/>
  <c r="N970" i="1" s="1"/>
  <c r="N972" i="1" a="1"/>
  <c r="N972" i="1" s="1"/>
  <c r="N974" i="1" a="1"/>
  <c r="N974" i="1" s="1"/>
  <c r="N976" i="1" a="1"/>
  <c r="N976" i="1" s="1"/>
  <c r="N978" i="1" a="1"/>
  <c r="N978" i="1" s="1"/>
  <c r="N980" i="1" a="1"/>
  <c r="N980" i="1" s="1"/>
  <c r="N982" i="1" a="1"/>
  <c r="N982" i="1" s="1"/>
  <c r="N792" i="1" a="1"/>
  <c r="N792" i="1" s="1"/>
  <c r="N834" i="1" a="1"/>
  <c r="N834" i="1" s="1"/>
  <c r="N839" i="1" a="1"/>
  <c r="N839" i="1" s="1"/>
  <c r="N858" i="1" a="1"/>
  <c r="N858" i="1" s="1"/>
  <c r="N883" i="1" a="1"/>
  <c r="N883" i="1" s="1"/>
  <c r="N890" i="1" a="1"/>
  <c r="N890" i="1" s="1"/>
  <c r="N894" i="1" a="1"/>
  <c r="N894" i="1" s="1"/>
  <c r="N915" i="1" a="1"/>
  <c r="N915" i="1" s="1"/>
  <c r="N923" i="1" a="1"/>
  <c r="N923" i="1" s="1"/>
  <c r="N933" i="1" a="1"/>
  <c r="N933" i="1" s="1"/>
  <c r="N948" i="1" a="1"/>
  <c r="N948" i="1" s="1"/>
  <c r="N953" i="1" a="1"/>
  <c r="N953" i="1" s="1"/>
  <c r="N824" i="1" a="1"/>
  <c r="N824" i="1" s="1"/>
  <c r="N862" i="1" a="1"/>
  <c r="N862" i="1" s="1"/>
  <c r="N886" i="1" a="1"/>
  <c r="N886" i="1" s="1"/>
  <c r="N897" i="1" a="1"/>
  <c r="N897" i="1" s="1"/>
  <c r="N903" i="1" a="1"/>
  <c r="N903" i="1" s="1"/>
  <c r="N922" i="1" a="1"/>
  <c r="N922" i="1" s="1"/>
  <c r="N932" i="1" a="1"/>
  <c r="N932" i="1" s="1"/>
  <c r="N939" i="1" a="1"/>
  <c r="N939" i="1" s="1"/>
  <c r="N944" i="1" a="1"/>
  <c r="N944" i="1" s="1"/>
  <c r="N955" i="1" a="1"/>
  <c r="N955" i="1" s="1"/>
  <c r="N701" i="1" a="1"/>
  <c r="N701" i="1" s="1"/>
  <c r="N733" i="1" a="1"/>
  <c r="N733" i="1" s="1"/>
  <c r="N793" i="1" a="1"/>
  <c r="N793" i="1" s="1"/>
  <c r="N885" i="1" a="1"/>
  <c r="N885" i="1" s="1"/>
  <c r="N889" i="1" a="1"/>
  <c r="N889" i="1" s="1"/>
  <c r="N893" i="1" a="1"/>
  <c r="N893" i="1" s="1"/>
  <c r="N902" i="1" a="1"/>
  <c r="N902" i="1" s="1"/>
  <c r="N904" i="1" a="1"/>
  <c r="N904" i="1" s="1"/>
  <c r="N905" i="1" a="1"/>
  <c r="N905" i="1" s="1"/>
  <c r="N919" i="1" a="1"/>
  <c r="N919" i="1" s="1"/>
  <c r="N920" i="1" a="1"/>
  <c r="N920" i="1" s="1"/>
  <c r="N921" i="1" a="1"/>
  <c r="N921" i="1" s="1"/>
  <c r="N931" i="1" a="1"/>
  <c r="N931" i="1" s="1"/>
  <c r="N938" i="1" a="1"/>
  <c r="N938" i="1" s="1"/>
  <c r="N951" i="1" a="1"/>
  <c r="N951" i="1" s="1"/>
  <c r="N815" i="1" a="1"/>
  <c r="N815" i="1" s="1"/>
  <c r="N918" i="1" a="1"/>
  <c r="N918" i="1" s="1"/>
  <c r="N963" i="1" a="1"/>
  <c r="N963" i="1" s="1"/>
  <c r="N971" i="1" a="1"/>
  <c r="N971" i="1" s="1"/>
  <c r="N983" i="1" a="1"/>
  <c r="N983" i="1" s="1"/>
  <c r="N985" i="1" a="1"/>
  <c r="N985" i="1" s="1"/>
  <c r="N987" i="1" a="1"/>
  <c r="N987" i="1" s="1"/>
  <c r="N989" i="1" a="1"/>
  <c r="N989" i="1" s="1"/>
  <c r="N991" i="1" a="1"/>
  <c r="N991" i="1" s="1"/>
  <c r="N993" i="1" a="1"/>
  <c r="N993" i="1" s="1"/>
  <c r="N995" i="1" a="1"/>
  <c r="N995" i="1" s="1"/>
  <c r="N997" i="1" a="1"/>
  <c r="N997" i="1" s="1"/>
  <c r="N999" i="1" a="1"/>
  <c r="N999" i="1" s="1"/>
  <c r="N1001" i="1" a="1"/>
  <c r="N1001" i="1" s="1"/>
  <c r="N1003" i="1" a="1"/>
  <c r="N1003" i="1" s="1"/>
  <c r="N1005" i="1" a="1"/>
  <c r="N1005" i="1" s="1"/>
  <c r="N1007" i="1" a="1"/>
  <c r="N1007" i="1" s="1"/>
  <c r="N1009" i="1" a="1"/>
  <c r="N1009" i="1" s="1"/>
  <c r="N1011" i="1" a="1"/>
  <c r="N1011" i="1" s="1"/>
  <c r="N1013" i="1" a="1"/>
  <c r="N1013" i="1" s="1"/>
  <c r="N1015" i="1" a="1"/>
  <c r="N1015" i="1" s="1"/>
  <c r="N1017" i="1" a="1"/>
  <c r="N1017" i="1" s="1"/>
  <c r="N1019" i="1" a="1"/>
  <c r="N1019" i="1" s="1"/>
  <c r="N1021" i="1" a="1"/>
  <c r="N1021" i="1" s="1"/>
  <c r="N1023" i="1" a="1"/>
  <c r="N1023" i="1" s="1"/>
  <c r="N1025" i="1" a="1"/>
  <c r="N1025" i="1" s="1"/>
  <c r="N1027" i="1" a="1"/>
  <c r="N1027" i="1" s="1"/>
  <c r="N1047" i="1" a="1"/>
  <c r="N1047" i="1" s="1"/>
  <c r="N1051" i="1" a="1"/>
  <c r="N1051" i="1" s="1"/>
  <c r="N1061" i="1" a="1"/>
  <c r="N1061" i="1" s="1"/>
  <c r="N1064" i="1" a="1"/>
  <c r="N1064" i="1" s="1"/>
  <c r="N979" i="1" a="1"/>
  <c r="N979" i="1" s="1"/>
  <c r="N1029" i="1" a="1"/>
  <c r="N1029" i="1" s="1"/>
  <c r="N1040" i="1" a="1"/>
  <c r="N1040" i="1" s="1"/>
  <c r="N1054" i="1" a="1"/>
  <c r="N1054" i="1" s="1"/>
  <c r="N797" i="1" a="1"/>
  <c r="N797" i="1" s="1"/>
  <c r="N947" i="1" a="1"/>
  <c r="N947" i="1" s="1"/>
  <c r="N957" i="1" a="1"/>
  <c r="N957" i="1" s="1"/>
  <c r="N965" i="1" a="1"/>
  <c r="N965" i="1" s="1"/>
  <c r="N973" i="1" a="1"/>
  <c r="N973" i="1" s="1"/>
  <c r="N1030" i="1" a="1"/>
  <c r="N1030" i="1" s="1"/>
  <c r="N1031" i="1" a="1"/>
  <c r="N1031" i="1" s="1"/>
  <c r="N1032" i="1" a="1"/>
  <c r="N1032" i="1" s="1"/>
  <c r="N1033" i="1" a="1"/>
  <c r="N1033" i="1" s="1"/>
  <c r="N1043" i="1" a="1"/>
  <c r="N1043" i="1" s="1"/>
  <c r="N1050" i="1" a="1"/>
  <c r="N1050" i="1" s="1"/>
  <c r="N1057" i="1" a="1"/>
  <c r="N1057" i="1" s="1"/>
  <c r="N1060" i="1" a="1"/>
  <c r="N1060" i="1" s="1"/>
  <c r="N1063" i="1" a="1"/>
  <c r="N1063" i="1" s="1"/>
  <c r="N1066" i="1" a="1"/>
  <c r="N1066" i="1" s="1"/>
  <c r="N684" i="1" a="1"/>
  <c r="N684" i="1" s="1"/>
  <c r="N856" i="1" a="1"/>
  <c r="N856" i="1" s="1"/>
  <c r="N896" i="1" a="1"/>
  <c r="N896" i="1" s="1"/>
  <c r="N943" i="1" a="1"/>
  <c r="N943" i="1" s="1"/>
  <c r="N1034" i="1" a="1"/>
  <c r="N1034" i="1" s="1"/>
  <c r="N1035" i="1" a="1"/>
  <c r="N1035" i="1" s="1"/>
  <c r="N1036" i="1" a="1"/>
  <c r="N1036" i="1" s="1"/>
  <c r="N1037" i="1" a="1"/>
  <c r="N1037" i="1" s="1"/>
  <c r="N1039" i="1" a="1"/>
  <c r="N1039" i="1" s="1"/>
  <c r="N1046" i="1" a="1"/>
  <c r="N1046" i="1" s="1"/>
  <c r="N1053" i="1" a="1"/>
  <c r="N1053" i="1" s="1"/>
  <c r="N805" i="1" a="1"/>
  <c r="N805" i="1" s="1"/>
  <c r="N959" i="1" a="1"/>
  <c r="N959" i="1" s="1"/>
  <c r="N967" i="1" a="1"/>
  <c r="N967" i="1" s="1"/>
  <c r="N975" i="1" a="1"/>
  <c r="N975" i="1" s="1"/>
  <c r="N981" i="1" a="1"/>
  <c r="N981" i="1" s="1"/>
  <c r="N984" i="1" a="1"/>
  <c r="N984" i="1" s="1"/>
  <c r="N986" i="1" a="1"/>
  <c r="N986" i="1" s="1"/>
  <c r="N988" i="1" a="1"/>
  <c r="N988" i="1" s="1"/>
  <c r="N990" i="1" a="1"/>
  <c r="N990" i="1" s="1"/>
  <c r="N992" i="1" a="1"/>
  <c r="N992" i="1" s="1"/>
  <c r="N994" i="1" a="1"/>
  <c r="N994" i="1" s="1"/>
  <c r="N996" i="1" a="1"/>
  <c r="N996" i="1" s="1"/>
  <c r="N998" i="1" a="1"/>
  <c r="N998" i="1" s="1"/>
  <c r="N1000" i="1" a="1"/>
  <c r="N1000" i="1" s="1"/>
  <c r="N1002" i="1" a="1"/>
  <c r="N1002" i="1" s="1"/>
  <c r="N1004" i="1" a="1"/>
  <c r="N1004" i="1" s="1"/>
  <c r="N1006" i="1" a="1"/>
  <c r="N1006" i="1" s="1"/>
  <c r="N1008" i="1" a="1"/>
  <c r="N1008" i="1" s="1"/>
  <c r="N1010" i="1" a="1"/>
  <c r="N1010" i="1" s="1"/>
  <c r="N1012" i="1" a="1"/>
  <c r="N1012" i="1" s="1"/>
  <c r="N1014" i="1" a="1"/>
  <c r="N1014" i="1" s="1"/>
  <c r="N1016" i="1" a="1"/>
  <c r="N1016" i="1" s="1"/>
  <c r="N1018" i="1" a="1"/>
  <c r="N1018" i="1" s="1"/>
  <c r="N1020" i="1" a="1"/>
  <c r="N1020" i="1" s="1"/>
  <c r="N1022" i="1" a="1"/>
  <c r="N1022" i="1" s="1"/>
  <c r="N1024" i="1" a="1"/>
  <c r="N1024" i="1" s="1"/>
  <c r="N1026" i="1" a="1"/>
  <c r="N1026" i="1" s="1"/>
  <c r="N1028" i="1" a="1"/>
  <c r="N1028" i="1" s="1"/>
  <c r="N1038" i="1" a="1"/>
  <c r="N1038" i="1" s="1"/>
  <c r="N1042" i="1" a="1"/>
  <c r="N1042" i="1" s="1"/>
  <c r="N1049" i="1" a="1"/>
  <c r="N1049" i="1" s="1"/>
  <c r="N1056" i="1" a="1"/>
  <c r="N1056" i="1" s="1"/>
  <c r="N949" i="1" a="1"/>
  <c r="N949" i="1" s="1"/>
  <c r="N1045" i="1" a="1"/>
  <c r="N1045" i="1" s="1"/>
  <c r="N1052" i="1" a="1"/>
  <c r="N1052" i="1" s="1"/>
  <c r="N1059" i="1" a="1"/>
  <c r="N1059" i="1" s="1"/>
  <c r="N1065" i="1" a="1"/>
  <c r="N1065" i="1" s="1"/>
  <c r="N820" i="1" a="1"/>
  <c r="N820" i="1" s="1"/>
  <c r="N880" i="1" a="1"/>
  <c r="N880" i="1" s="1"/>
  <c r="N900" i="1" a="1"/>
  <c r="N900" i="1" s="1"/>
  <c r="N961" i="1" a="1"/>
  <c r="N961" i="1" s="1"/>
  <c r="N969" i="1" a="1"/>
  <c r="N969" i="1" s="1"/>
  <c r="N977" i="1" a="1"/>
  <c r="N977" i="1" s="1"/>
  <c r="N827" i="1" a="1"/>
  <c r="N827" i="1" s="1"/>
  <c r="N1041" i="1" a="1"/>
  <c r="N1041" i="1" s="1"/>
  <c r="N1055" i="1" a="1"/>
  <c r="N1055" i="1" s="1"/>
  <c r="N1071" i="1" a="1"/>
  <c r="N1071" i="1" s="1"/>
  <c r="N1090" i="1" a="1"/>
  <c r="N1090" i="1" s="1"/>
  <c r="N1098" i="1" a="1"/>
  <c r="N1098" i="1" s="1"/>
  <c r="N1104" i="1" a="1"/>
  <c r="N1104" i="1" s="1"/>
  <c r="N1105" i="1" a="1"/>
  <c r="N1105" i="1" s="1"/>
  <c r="N1116" i="1" a="1"/>
  <c r="N1116" i="1" s="1"/>
  <c r="N1136" i="1" a="1"/>
  <c r="N1136" i="1" s="1"/>
  <c r="N1147" i="1" a="1"/>
  <c r="N1147" i="1" s="1"/>
  <c r="N1154" i="1" a="1"/>
  <c r="N1154" i="1" s="1"/>
  <c r="N1158" i="1" a="1"/>
  <c r="N1158" i="1" s="1"/>
  <c r="N1171" i="1" a="1"/>
  <c r="N1171" i="1" s="1"/>
  <c r="N1173" i="1" a="1"/>
  <c r="N1173" i="1" s="1"/>
  <c r="N1181" i="1" a="1"/>
  <c r="N1181" i="1" s="1"/>
  <c r="N1193" i="1" a="1"/>
  <c r="N1193" i="1" s="1"/>
  <c r="N1058" i="1" a="1"/>
  <c r="N1058" i="1" s="1"/>
  <c r="N1062" i="1" a="1"/>
  <c r="N1062" i="1" s="1"/>
  <c r="N1079" i="1" a="1"/>
  <c r="N1079" i="1" s="1"/>
  <c r="N1082" i="1" a="1"/>
  <c r="N1082" i="1" s="1"/>
  <c r="N1086" i="1" a="1"/>
  <c r="N1086" i="1" s="1"/>
  <c r="N1094" i="1" a="1"/>
  <c r="N1094" i="1" s="1"/>
  <c r="N1102" i="1" a="1"/>
  <c r="N1102" i="1" s="1"/>
  <c r="N1106" i="1" a="1"/>
  <c r="N1106" i="1" s="1"/>
  <c r="N1107" i="1" a="1"/>
  <c r="N1107" i="1" s="1"/>
  <c r="N1115" i="1" a="1"/>
  <c r="N1115" i="1" s="1"/>
  <c r="N1125" i="1" a="1"/>
  <c r="N1125" i="1" s="1"/>
  <c r="N1131" i="1" a="1"/>
  <c r="N1131" i="1" s="1"/>
  <c r="N1135" i="1" a="1"/>
  <c r="N1135" i="1" s="1"/>
  <c r="N1141" i="1" a="1"/>
  <c r="N1141" i="1" s="1"/>
  <c r="N1153" i="1" a="1"/>
  <c r="N1153" i="1" s="1"/>
  <c r="N1160" i="1" a="1"/>
  <c r="N1160" i="1" s="1"/>
  <c r="N1167" i="1" a="1"/>
  <c r="N1167" i="1" s="1"/>
  <c r="N1184" i="1" a="1"/>
  <c r="N1184" i="1" s="1"/>
  <c r="N1190" i="1" a="1"/>
  <c r="N1190" i="1" s="1"/>
  <c r="N1196" i="1" a="1"/>
  <c r="N1196" i="1" s="1"/>
  <c r="N1067" i="1" a="1"/>
  <c r="N1067" i="1" s="1"/>
  <c r="N1073" i="1" a="1"/>
  <c r="N1073" i="1" s="1"/>
  <c r="N1076" i="1" a="1"/>
  <c r="N1076" i="1" s="1"/>
  <c r="N1089" i="1" a="1"/>
  <c r="N1089" i="1" s="1"/>
  <c r="N1093" i="1" a="1"/>
  <c r="N1093" i="1" s="1"/>
  <c r="N1097" i="1" a="1"/>
  <c r="N1097" i="1" s="1"/>
  <c r="N1101" i="1" a="1"/>
  <c r="N1101" i="1" s="1"/>
  <c r="N1108" i="1" a="1"/>
  <c r="N1108" i="1" s="1"/>
  <c r="N1109" i="1" a="1"/>
  <c r="N1109" i="1" s="1"/>
  <c r="N1130" i="1" a="1"/>
  <c r="N1130" i="1" s="1"/>
  <c r="N1146" i="1" a="1"/>
  <c r="N1146" i="1" s="1"/>
  <c r="N1157" i="1" a="1"/>
  <c r="N1157" i="1" s="1"/>
  <c r="N1162" i="1" a="1"/>
  <c r="N1162" i="1" s="1"/>
  <c r="N1164" i="1" a="1"/>
  <c r="N1164" i="1" s="1"/>
  <c r="N1170" i="1" a="1"/>
  <c r="N1170" i="1" s="1"/>
  <c r="N1187" i="1" a="1"/>
  <c r="N1187" i="1" s="1"/>
  <c r="N1070" i="1" a="1"/>
  <c r="N1070" i="1" s="1"/>
  <c r="N1081" i="1" a="1"/>
  <c r="N1081" i="1" s="1"/>
  <c r="N1085" i="1" a="1"/>
  <c r="N1085" i="1" s="1"/>
  <c r="N1110" i="1" a="1"/>
  <c r="N1110" i="1" s="1"/>
  <c r="N1111" i="1" a="1"/>
  <c r="N1111" i="1" s="1"/>
  <c r="N1114" i="1" a="1"/>
  <c r="N1114" i="1" s="1"/>
  <c r="N1121" i="1" a="1"/>
  <c r="N1121" i="1" s="1"/>
  <c r="N1122" i="1" a="1"/>
  <c r="N1122" i="1" s="1"/>
  <c r="N1123" i="1" a="1"/>
  <c r="N1123" i="1" s="1"/>
  <c r="N1124" i="1" a="1"/>
  <c r="N1124" i="1" s="1"/>
  <c r="N1128" i="1" a="1"/>
  <c r="N1128" i="1" s="1"/>
  <c r="N1129" i="1" a="1"/>
  <c r="N1129" i="1" s="1"/>
  <c r="N1134" i="1" a="1"/>
  <c r="N1134" i="1" s="1"/>
  <c r="N1140" i="1" a="1"/>
  <c r="N1140" i="1" s="1"/>
  <c r="N1145" i="1" a="1"/>
  <c r="N1145" i="1" s="1"/>
  <c r="N1151" i="1" a="1"/>
  <c r="N1151" i="1" s="1"/>
  <c r="N1152" i="1" a="1"/>
  <c r="N1152" i="1" s="1"/>
  <c r="N1180" i="1" a="1"/>
  <c r="N1180" i="1" s="1"/>
  <c r="N1183" i="1" a="1"/>
  <c r="N1183" i="1" s="1"/>
  <c r="N1195" i="1" a="1"/>
  <c r="N1195" i="1" s="1"/>
  <c r="N1075" i="1" a="1"/>
  <c r="N1075" i="1" s="1"/>
  <c r="N1088" i="1" a="1"/>
  <c r="N1088" i="1" s="1"/>
  <c r="N1092" i="1" a="1"/>
  <c r="N1092" i="1" s="1"/>
  <c r="N1096" i="1" a="1"/>
  <c r="N1096" i="1" s="1"/>
  <c r="N1100" i="1" a="1"/>
  <c r="N1100" i="1" s="1"/>
  <c r="N1112" i="1" a="1"/>
  <c r="N1112" i="1" s="1"/>
  <c r="N1113" i="1" a="1"/>
  <c r="N1113" i="1" s="1"/>
  <c r="N1119" i="1" a="1"/>
  <c r="N1119" i="1" s="1"/>
  <c r="N1120" i="1" a="1"/>
  <c r="N1120" i="1" s="1"/>
  <c r="N1139" i="1" a="1"/>
  <c r="N1139" i="1" s="1"/>
  <c r="N1144" i="1" a="1"/>
  <c r="N1144" i="1" s="1"/>
  <c r="N1150" i="1" a="1"/>
  <c r="N1150" i="1" s="1"/>
  <c r="N1159" i="1" a="1"/>
  <c r="N1159" i="1" s="1"/>
  <c r="N1166" i="1" a="1"/>
  <c r="N1166" i="1" s="1"/>
  <c r="N1178" i="1" a="1"/>
  <c r="N1178" i="1" s="1"/>
  <c r="N1179" i="1" a="1"/>
  <c r="N1179" i="1" s="1"/>
  <c r="N1186" i="1" a="1"/>
  <c r="N1186" i="1" s="1"/>
  <c r="N1189" i="1" a="1"/>
  <c r="N1189" i="1" s="1"/>
  <c r="N1192" i="1" a="1"/>
  <c r="N1192" i="1" s="1"/>
  <c r="N1069" i="1" a="1"/>
  <c r="N1069" i="1" s="1"/>
  <c r="N1072" i="1" a="1"/>
  <c r="N1072" i="1" s="1"/>
  <c r="N1078" i="1" a="1"/>
  <c r="N1078" i="1" s="1"/>
  <c r="N1084" i="1" a="1"/>
  <c r="N1084" i="1" s="1"/>
  <c r="N1091" i="1" a="1"/>
  <c r="N1091" i="1" s="1"/>
  <c r="N1099" i="1" a="1"/>
  <c r="N1099" i="1" s="1"/>
  <c r="N1127" i="1" a="1"/>
  <c r="N1127" i="1" s="1"/>
  <c r="N1133" i="1" a="1"/>
  <c r="N1133" i="1" s="1"/>
  <c r="N1143" i="1" a="1"/>
  <c r="N1143" i="1" s="1"/>
  <c r="N1149" i="1" a="1"/>
  <c r="N1149" i="1" s="1"/>
  <c r="N1156" i="1" a="1"/>
  <c r="N1156" i="1" s="1"/>
  <c r="N1169" i="1" a="1"/>
  <c r="N1169" i="1" s="1"/>
  <c r="N1176" i="1" a="1"/>
  <c r="N1176" i="1" s="1"/>
  <c r="N1177" i="1" a="1"/>
  <c r="N1177" i="1" s="1"/>
  <c r="N1194" i="1" a="1"/>
  <c r="N1194" i="1" s="1"/>
  <c r="N1044" i="1" a="1"/>
  <c r="N1044" i="1" s="1"/>
  <c r="N1048" i="1" a="1"/>
  <c r="N1048" i="1" s="1"/>
  <c r="N1080" i="1" a="1"/>
  <c r="N1080" i="1" s="1"/>
  <c r="N1087" i="1" a="1"/>
  <c r="N1087" i="1" s="1"/>
  <c r="N1118" i="1" a="1"/>
  <c r="N1118" i="1" s="1"/>
  <c r="N1138" i="1" a="1"/>
  <c r="N1138" i="1" s="1"/>
  <c r="N1148" i="1" a="1"/>
  <c r="N1148" i="1" s="1"/>
  <c r="N1155" i="1" a="1"/>
  <c r="N1155" i="1" s="1"/>
  <c r="N1161" i="1" a="1"/>
  <c r="N1161" i="1" s="1"/>
  <c r="N1163" i="1" a="1"/>
  <c r="N1163" i="1" s="1"/>
  <c r="N1175" i="1" a="1"/>
  <c r="N1175" i="1" s="1"/>
  <c r="N1182" i="1" a="1"/>
  <c r="N1182" i="1" s="1"/>
  <c r="N1191" i="1" a="1"/>
  <c r="N1191" i="1" s="1"/>
  <c r="N1095" i="1" a="1"/>
  <c r="N1095" i="1" s="1"/>
  <c r="N1126" i="1" a="1"/>
  <c r="N1126" i="1" s="1"/>
  <c r="N1168" i="1" a="1"/>
  <c r="N1168" i="1" s="1"/>
  <c r="N1188" i="1" a="1"/>
  <c r="N1188" i="1" s="1"/>
  <c r="N1202" i="1" a="1"/>
  <c r="N1202" i="1" s="1"/>
  <c r="N1205" i="1" a="1"/>
  <c r="N1205" i="1" s="1"/>
  <c r="N1210" i="1" a="1"/>
  <c r="N1210" i="1" s="1"/>
  <c r="N1213" i="1" a="1"/>
  <c r="N1213" i="1" s="1"/>
  <c r="N1218" i="1" a="1"/>
  <c r="N1218" i="1" s="1"/>
  <c r="N1222" i="1" a="1"/>
  <c r="N1222" i="1" s="1"/>
  <c r="N1225" i="1" a="1"/>
  <c r="N1225" i="1" s="1"/>
  <c r="N1228" i="1" a="1"/>
  <c r="N1228" i="1" s="1"/>
  <c r="N1231" i="1" a="1"/>
  <c r="N1231" i="1" s="1"/>
  <c r="N1238" i="1" a="1"/>
  <c r="N1238" i="1" s="1"/>
  <c r="N1248" i="1" a="1"/>
  <c r="N1248" i="1" s="1"/>
  <c r="N1249" i="1" a="1"/>
  <c r="N1249" i="1" s="1"/>
  <c r="N1251" i="1" a="1"/>
  <c r="N1251" i="1" s="1"/>
  <c r="N1264" i="1" a="1"/>
  <c r="N1264" i="1" s="1"/>
  <c r="N1266" i="1" a="1"/>
  <c r="N1266" i="1" s="1"/>
  <c r="N1268" i="1" a="1"/>
  <c r="N1268" i="1" s="1"/>
  <c r="N1276" i="1" a="1"/>
  <c r="N1276" i="1" s="1"/>
  <c r="N1282" i="1" a="1"/>
  <c r="N1282" i="1" s="1"/>
  <c r="N1286" i="1" a="1"/>
  <c r="N1286" i="1" s="1"/>
  <c r="N1290" i="1" a="1"/>
  <c r="N1290" i="1" s="1"/>
  <c r="N1300" i="1" a="1"/>
  <c r="N1300" i="1" s="1"/>
  <c r="N1303" i="1" a="1"/>
  <c r="N1303" i="1" s="1"/>
  <c r="N1068" i="1" a="1"/>
  <c r="N1068" i="1" s="1"/>
  <c r="N1207" i="1" a="1"/>
  <c r="N1207" i="1" s="1"/>
  <c r="N1215" i="1" a="1"/>
  <c r="N1215" i="1" s="1"/>
  <c r="N1234" i="1" a="1"/>
  <c r="N1234" i="1" s="1"/>
  <c r="N1246" i="1" a="1"/>
  <c r="N1246" i="1" s="1"/>
  <c r="N1247" i="1" a="1"/>
  <c r="N1247" i="1" s="1"/>
  <c r="N1262" i="1" a="1"/>
  <c r="N1262" i="1" s="1"/>
  <c r="N1263" i="1" a="1"/>
  <c r="N1263" i="1" s="1"/>
  <c r="N1265" i="1" a="1"/>
  <c r="N1265" i="1" s="1"/>
  <c r="N1267" i="1" a="1"/>
  <c r="N1267" i="1" s="1"/>
  <c r="N1279" i="1" a="1"/>
  <c r="N1279" i="1" s="1"/>
  <c r="N1293" i="1" a="1"/>
  <c r="N1293" i="1" s="1"/>
  <c r="N1297" i="1" a="1"/>
  <c r="N1297" i="1" s="1"/>
  <c r="N1306" i="1" a="1"/>
  <c r="N1306" i="1" s="1"/>
  <c r="N1165" i="1" a="1"/>
  <c r="N1165" i="1" s="1"/>
  <c r="N1185" i="1" a="1"/>
  <c r="N1185" i="1" s="1"/>
  <c r="N1198" i="1" a="1"/>
  <c r="N1198" i="1" s="1"/>
  <c r="N1201" i="1" a="1"/>
  <c r="N1201" i="1" s="1"/>
  <c r="N1212" i="1" a="1"/>
  <c r="N1212" i="1" s="1"/>
  <c r="N1221" i="1" a="1"/>
  <c r="N1221" i="1" s="1"/>
  <c r="N1224" i="1" a="1"/>
  <c r="N1224" i="1" s="1"/>
  <c r="N1245" i="1" a="1"/>
  <c r="N1245" i="1" s="1"/>
  <c r="N1261" i="1" a="1"/>
  <c r="N1261" i="1" s="1"/>
  <c r="N1275" i="1" a="1"/>
  <c r="N1275" i="1" s="1"/>
  <c r="N1289" i="1" a="1"/>
  <c r="N1289" i="1" s="1"/>
  <c r="N1308" i="1" a="1"/>
  <c r="N1308" i="1" s="1"/>
  <c r="N1077" i="1" a="1"/>
  <c r="N1077" i="1" s="1"/>
  <c r="N1172" i="1" a="1"/>
  <c r="N1172" i="1" s="1"/>
  <c r="N1204" i="1" a="1"/>
  <c r="N1204" i="1" s="1"/>
  <c r="N1209" i="1" a="1"/>
  <c r="N1209" i="1" s="1"/>
  <c r="N1217" i="1" a="1"/>
  <c r="N1217" i="1" s="1"/>
  <c r="N1227" i="1" a="1"/>
  <c r="N1227" i="1" s="1"/>
  <c r="N1230" i="1" a="1"/>
  <c r="N1230" i="1" s="1"/>
  <c r="N1233" i="1" a="1"/>
  <c r="N1233" i="1" s="1"/>
  <c r="N1237" i="1" a="1"/>
  <c r="N1237" i="1" s="1"/>
  <c r="N1240" i="1" a="1"/>
  <c r="N1240" i="1" s="1"/>
  <c r="N1244" i="1" a="1"/>
  <c r="N1244" i="1" s="1"/>
  <c r="N1260" i="1" a="1"/>
  <c r="N1260" i="1" s="1"/>
  <c r="N1285" i="1" a="1"/>
  <c r="N1285" i="1" s="1"/>
  <c r="N1292" i="1" a="1"/>
  <c r="N1292" i="1" s="1"/>
  <c r="N1296" i="1" a="1"/>
  <c r="N1296" i="1" s="1"/>
  <c r="N1117" i="1" a="1"/>
  <c r="N1117" i="1" s="1"/>
  <c r="N1206" i="1" a="1"/>
  <c r="N1206" i="1" s="1"/>
  <c r="N1214" i="1" a="1"/>
  <c r="N1214" i="1" s="1"/>
  <c r="N1220" i="1" a="1"/>
  <c r="N1220" i="1" s="1"/>
  <c r="N1241" i="1" a="1"/>
  <c r="N1241" i="1" s="1"/>
  <c r="N1242" i="1" a="1"/>
  <c r="N1242" i="1" s="1"/>
  <c r="N1243" i="1" a="1"/>
  <c r="N1243" i="1" s="1"/>
  <c r="N1258" i="1" a="1"/>
  <c r="N1258" i="1" s="1"/>
  <c r="N1259" i="1" a="1"/>
  <c r="N1259" i="1" s="1"/>
  <c r="N1274" i="1" a="1"/>
  <c r="N1274" i="1" s="1"/>
  <c r="N1278" i="1" a="1"/>
  <c r="N1278" i="1" s="1"/>
  <c r="N1281" i="1" a="1"/>
  <c r="N1281" i="1" s="1"/>
  <c r="N1299" i="1" a="1"/>
  <c r="N1299" i="1" s="1"/>
  <c r="N1305" i="1" a="1"/>
  <c r="N1305" i="1" s="1"/>
  <c r="N1074" i="1" a="1"/>
  <c r="N1074" i="1" s="1"/>
  <c r="N1132" i="1" a="1"/>
  <c r="N1132" i="1" s="1"/>
  <c r="N1137" i="1" a="1"/>
  <c r="N1137" i="1" s="1"/>
  <c r="N1142" i="1" a="1"/>
  <c r="N1142" i="1" s="1"/>
  <c r="N1174" i="1" a="1"/>
  <c r="N1174" i="1" s="1"/>
  <c r="N1197" i="1" a="1"/>
  <c r="N1197" i="1" s="1"/>
  <c r="N1200" i="1" a="1"/>
  <c r="N1200" i="1" s="1"/>
  <c r="N1211" i="1" a="1"/>
  <c r="N1211" i="1" s="1"/>
  <c r="N1216" i="1" a="1"/>
  <c r="N1216" i="1" s="1"/>
  <c r="N1223" i="1" a="1"/>
  <c r="N1223" i="1" s="1"/>
  <c r="N1229" i="1" a="1"/>
  <c r="N1229" i="1" s="1"/>
  <c r="N1232" i="1" a="1"/>
  <c r="N1232" i="1" s="1"/>
  <c r="N1236" i="1" a="1"/>
  <c r="N1236" i="1" s="1"/>
  <c r="N1239" i="1" a="1"/>
  <c r="N1239" i="1" s="1"/>
  <c r="N1256" i="1" a="1"/>
  <c r="N1256" i="1" s="1"/>
  <c r="N1257" i="1" a="1"/>
  <c r="N1257" i="1" s="1"/>
  <c r="N1272" i="1" a="1"/>
  <c r="N1272" i="1" s="1"/>
  <c r="N1273" i="1" a="1"/>
  <c r="N1273" i="1" s="1"/>
  <c r="N1284" i="1" a="1"/>
  <c r="N1284" i="1" s="1"/>
  <c r="N1288" i="1" a="1"/>
  <c r="N1288" i="1" s="1"/>
  <c r="N1295" i="1" a="1"/>
  <c r="N1295" i="1" s="1"/>
  <c r="N1304" i="1" a="1"/>
  <c r="N1304" i="1" s="1"/>
  <c r="N1307" i="1" a="1"/>
  <c r="N1307" i="1" s="1"/>
  <c r="N1083" i="1" a="1"/>
  <c r="N1083" i="1" s="1"/>
  <c r="N1199" i="1" a="1"/>
  <c r="N1199" i="1" s="1"/>
  <c r="N1208" i="1" a="1"/>
  <c r="N1208" i="1" s="1"/>
  <c r="N1250" i="1" a="1"/>
  <c r="N1250" i="1" s="1"/>
  <c r="N1311" i="1" a="1"/>
  <c r="N1311" i="1" s="1"/>
  <c r="N1313" i="1" a="1"/>
  <c r="N1313" i="1" s="1"/>
  <c r="N1315" i="1" a="1"/>
  <c r="N1315" i="1" s="1"/>
  <c r="N1333" i="1" a="1"/>
  <c r="N1333" i="1" s="1"/>
  <c r="N1344" i="1" a="1"/>
  <c r="N1344" i="1" s="1"/>
  <c r="N1347" i="1" a="1"/>
  <c r="N1347" i="1" s="1"/>
  <c r="N1352" i="1" a="1"/>
  <c r="N1352" i="1" s="1"/>
  <c r="N1361" i="1" a="1"/>
  <c r="N1361" i="1" s="1"/>
  <c r="N1364" i="1" a="1"/>
  <c r="N1364" i="1" s="1"/>
  <c r="N1367" i="1" a="1"/>
  <c r="N1367" i="1" s="1"/>
  <c r="N1370" i="1" a="1"/>
  <c r="N1370" i="1" s="1"/>
  <c r="N1373" i="1" a="1"/>
  <c r="N1373" i="1" s="1"/>
  <c r="N1377" i="1" a="1"/>
  <c r="N1377" i="1" s="1"/>
  <c r="N1381" i="1" a="1"/>
  <c r="N1381" i="1" s="1"/>
  <c r="N1235" i="1" a="1"/>
  <c r="N1235" i="1" s="1"/>
  <c r="N1255" i="1" a="1"/>
  <c r="N1255" i="1" s="1"/>
  <c r="N1294" i="1" a="1"/>
  <c r="N1294" i="1" s="1"/>
  <c r="N1309" i="1" a="1"/>
  <c r="N1309" i="1" s="1"/>
  <c r="N1323" i="1" a="1"/>
  <c r="N1323" i="1" s="1"/>
  <c r="N1336" i="1" a="1"/>
  <c r="N1336" i="1" s="1"/>
  <c r="N1340" i="1" a="1"/>
  <c r="N1340" i="1" s="1"/>
  <c r="N1349" i="1" a="1"/>
  <c r="N1349" i="1" s="1"/>
  <c r="N1355" i="1" a="1"/>
  <c r="N1355" i="1" s="1"/>
  <c r="N1376" i="1" a="1"/>
  <c r="N1376" i="1" s="1"/>
  <c r="N1277" i="1" a="1"/>
  <c r="N1277" i="1" s="1"/>
  <c r="N1283" i="1" a="1"/>
  <c r="N1283" i="1" s="1"/>
  <c r="N1302" i="1" a="1"/>
  <c r="N1302" i="1" s="1"/>
  <c r="N1310" i="1" a="1"/>
  <c r="N1310" i="1" s="1"/>
  <c r="N1317" i="1" a="1"/>
  <c r="N1317" i="1" s="1"/>
  <c r="N1320" i="1" a="1"/>
  <c r="N1320" i="1" s="1"/>
  <c r="N1326" i="1" a="1"/>
  <c r="N1326" i="1" s="1"/>
  <c r="N1329" i="1" a="1"/>
  <c r="N1329" i="1" s="1"/>
  <c r="N1332" i="1" a="1"/>
  <c r="N1332" i="1" s="1"/>
  <c r="N1343" i="1" a="1"/>
  <c r="N1343" i="1" s="1"/>
  <c r="N1351" i="1" a="1"/>
  <c r="N1351" i="1" s="1"/>
  <c r="N1358" i="1" a="1"/>
  <c r="N1358" i="1" s="1"/>
  <c r="N1369" i="1" a="1"/>
  <c r="N1369" i="1" s="1"/>
  <c r="N1380" i="1" a="1"/>
  <c r="N1380" i="1" s="1"/>
  <c r="N1319" i="1" a="1"/>
  <c r="N1319" i="1" s="1"/>
  <c r="N1322" i="1" a="1"/>
  <c r="N1322" i="1" s="1"/>
  <c r="N1335" i="1" a="1"/>
  <c r="N1335" i="1" s="1"/>
  <c r="N1346" i="1" a="1"/>
  <c r="N1346" i="1" s="1"/>
  <c r="N1360" i="1" a="1"/>
  <c r="N1360" i="1" s="1"/>
  <c r="N1363" i="1" a="1"/>
  <c r="N1363" i="1" s="1"/>
  <c r="N1366" i="1" a="1"/>
  <c r="N1366" i="1" s="1"/>
  <c r="N1372" i="1" a="1"/>
  <c r="N1372" i="1" s="1"/>
  <c r="N1375" i="1" a="1"/>
  <c r="N1375" i="1" s="1"/>
  <c r="N1103" i="1" a="1"/>
  <c r="N1103" i="1" s="1"/>
  <c r="N1203" i="1" a="1"/>
  <c r="N1203" i="1" s="1"/>
  <c r="N1252" i="1" a="1"/>
  <c r="N1252" i="1" s="1"/>
  <c r="N1269" i="1" a="1"/>
  <c r="N1269" i="1" s="1"/>
  <c r="N1301" i="1" a="1"/>
  <c r="N1301" i="1" s="1"/>
  <c r="N1312" i="1" a="1"/>
  <c r="N1312" i="1" s="1"/>
  <c r="N1314" i="1" a="1"/>
  <c r="N1314" i="1" s="1"/>
  <c r="N1325" i="1" a="1"/>
  <c r="N1325" i="1" s="1"/>
  <c r="N1328" i="1" a="1"/>
  <c r="N1328" i="1" s="1"/>
  <c r="N1339" i="1" a="1"/>
  <c r="N1339" i="1" s="1"/>
  <c r="N1342" i="1" a="1"/>
  <c r="N1342" i="1" s="1"/>
  <c r="N1348" i="1" a="1"/>
  <c r="N1348" i="1" s="1"/>
  <c r="N1354" i="1" a="1"/>
  <c r="N1354" i="1" s="1"/>
  <c r="N1357" i="1" a="1"/>
  <c r="N1357" i="1" s="1"/>
  <c r="N1379" i="1" a="1"/>
  <c r="N1379" i="1" s="1"/>
  <c r="N1383" i="1" a="1"/>
  <c r="N1383" i="1" s="1"/>
  <c r="N1253" i="1" a="1"/>
  <c r="N1253" i="1" s="1"/>
  <c r="N1270" i="1" a="1"/>
  <c r="N1270" i="1" s="1"/>
  <c r="N1291" i="1" a="1"/>
  <c r="N1291" i="1" s="1"/>
  <c r="N1316" i="1" a="1"/>
  <c r="N1316" i="1" s="1"/>
  <c r="N1331" i="1" a="1"/>
  <c r="N1331" i="1" s="1"/>
  <c r="N1334" i="1" a="1"/>
  <c r="N1334" i="1" s="1"/>
  <c r="N1338" i="1" a="1"/>
  <c r="N1338" i="1" s="1"/>
  <c r="N1368" i="1" a="1"/>
  <c r="N1368" i="1" s="1"/>
  <c r="N1226" i="1" a="1"/>
  <c r="N1226" i="1" s="1"/>
  <c r="N1254" i="1" a="1"/>
  <c r="N1254" i="1" s="1"/>
  <c r="N1271" i="1" a="1"/>
  <c r="N1271" i="1" s="1"/>
  <c r="N1287" i="1" a="1"/>
  <c r="N1287" i="1" s="1"/>
  <c r="N1298" i="1" a="1"/>
  <c r="N1298" i="1" s="1"/>
  <c r="N1327" i="1" a="1"/>
  <c r="N1327" i="1" s="1"/>
  <c r="N1330" i="1" a="1"/>
  <c r="N1330" i="1" s="1"/>
  <c r="N1337" i="1" a="1"/>
  <c r="N1337" i="1" s="1"/>
  <c r="N1341" i="1" a="1"/>
  <c r="N1341" i="1" s="1"/>
  <c r="N1356" i="1" a="1"/>
  <c r="N1356" i="1" s="1"/>
  <c r="N1382" i="1" a="1"/>
  <c r="N1382" i="1" s="1"/>
  <c r="N1385" i="1" a="1"/>
  <c r="N1385" i="1" s="1"/>
  <c r="N1387" i="1" a="1"/>
  <c r="N1387" i="1" s="1"/>
  <c r="N1389" i="1" a="1"/>
  <c r="N1389" i="1" s="1"/>
  <c r="N1391" i="1" a="1"/>
  <c r="N1391" i="1" s="1"/>
  <c r="N1393" i="1" a="1"/>
  <c r="N1393" i="1" s="1"/>
  <c r="N1395" i="1" a="1"/>
  <c r="N1395" i="1" s="1"/>
  <c r="N1397" i="1" a="1"/>
  <c r="N1397" i="1" s="1"/>
  <c r="N1399" i="1" a="1"/>
  <c r="N1399" i="1" s="1"/>
  <c r="N1401" i="1" a="1"/>
  <c r="N1401" i="1" s="1"/>
  <c r="N1403" i="1" a="1"/>
  <c r="N1403" i="1" s="1"/>
  <c r="N1405" i="1" a="1"/>
  <c r="N1405" i="1" s="1"/>
  <c r="N1407" i="1" a="1"/>
  <c r="N1407" i="1" s="1"/>
  <c r="N1409" i="1" a="1"/>
  <c r="N1409" i="1" s="1"/>
  <c r="N1411" i="1" a="1"/>
  <c r="N1411" i="1" s="1"/>
  <c r="N1413" i="1" a="1"/>
  <c r="N1413" i="1" s="1"/>
  <c r="N1415" i="1" a="1"/>
  <c r="N1415" i="1" s="1"/>
  <c r="N1318" i="1" a="1"/>
  <c r="N1318" i="1" s="1"/>
  <c r="N1359" i="1" a="1"/>
  <c r="N1359" i="1" s="1"/>
  <c r="N1371" i="1" a="1"/>
  <c r="N1371" i="1" s="1"/>
  <c r="N1384" i="1" a="1"/>
  <c r="N1384" i="1" s="1"/>
  <c r="N1392" i="1" a="1"/>
  <c r="N1392" i="1" s="1"/>
  <c r="N1400" i="1" a="1"/>
  <c r="N1400" i="1" s="1"/>
  <c r="N1408" i="1" a="1"/>
  <c r="N1408" i="1" s="1"/>
  <c r="N1422" i="1" a="1"/>
  <c r="N1422" i="1" s="1"/>
  <c r="N1430" i="1" a="1"/>
  <c r="N1430" i="1" s="1"/>
  <c r="N1526" i="1" a="1"/>
  <c r="N1526" i="1" s="1"/>
  <c r="N1528" i="1" a="1"/>
  <c r="N1528" i="1" s="1"/>
  <c r="N1532" i="1" a="1"/>
  <c r="N1532" i="1" s="1"/>
  <c r="N1534" i="1" a="1"/>
  <c r="N1534" i="1" s="1"/>
  <c r="N1535" i="1" a="1"/>
  <c r="N1535" i="1" s="1"/>
  <c r="N1542" i="1" a="1"/>
  <c r="N1542" i="1" s="1"/>
  <c r="N1425" i="1" a="1"/>
  <c r="N1425" i="1" s="1"/>
  <c r="N1541" i="1" a="1"/>
  <c r="N1541" i="1" s="1"/>
  <c r="N1386" i="1" a="1"/>
  <c r="N1386" i="1" s="1"/>
  <c r="N1394" i="1" a="1"/>
  <c r="N1394" i="1" s="1"/>
  <c r="N1402" i="1" a="1"/>
  <c r="N1402" i="1" s="1"/>
  <c r="N1410" i="1" a="1"/>
  <c r="N1410" i="1" s="1"/>
  <c r="N1421" i="1" a="1"/>
  <c r="N1421" i="1" s="1"/>
  <c r="N1428" i="1" a="1"/>
  <c r="N1428" i="1" s="1"/>
  <c r="N1522" i="1" a="1"/>
  <c r="N1522" i="1" s="1"/>
  <c r="N1527" i="1" a="1"/>
  <c r="N1527" i="1" s="1"/>
  <c r="N1531" i="1" a="1"/>
  <c r="N1531" i="1" s="1"/>
  <c r="N1420" i="1" a="1"/>
  <c r="N1420" i="1" s="1"/>
  <c r="N1423" i="1" a="1"/>
  <c r="N1423" i="1" s="1"/>
  <c r="N1431" i="1" a="1"/>
  <c r="N1431" i="1" s="1"/>
  <c r="N1433" i="1" a="1"/>
  <c r="N1433" i="1" s="1"/>
  <c r="N1435" i="1" a="1"/>
  <c r="N1435" i="1" s="1"/>
  <c r="N1437" i="1" a="1"/>
  <c r="N1437" i="1" s="1"/>
  <c r="N1439" i="1" a="1"/>
  <c r="N1439" i="1" s="1"/>
  <c r="N1441" i="1" a="1"/>
  <c r="N1441" i="1" s="1"/>
  <c r="N1443" i="1" a="1"/>
  <c r="N1443" i="1" s="1"/>
  <c r="N1445" i="1" a="1"/>
  <c r="N1445" i="1" s="1"/>
  <c r="N1447" i="1" a="1"/>
  <c r="N1447" i="1" s="1"/>
  <c r="N1449" i="1" a="1"/>
  <c r="N1449" i="1" s="1"/>
  <c r="N1451" i="1" a="1"/>
  <c r="N1451" i="1" s="1"/>
  <c r="N1453" i="1" a="1"/>
  <c r="N1453" i="1" s="1"/>
  <c r="N1455" i="1" a="1"/>
  <c r="N1455" i="1" s="1"/>
  <c r="N1457" i="1" a="1"/>
  <c r="N1457" i="1" s="1"/>
  <c r="N1459" i="1" a="1"/>
  <c r="N1459" i="1" s="1"/>
  <c r="N1461" i="1" a="1"/>
  <c r="N1461" i="1" s="1"/>
  <c r="N1463" i="1" a="1"/>
  <c r="N1463" i="1" s="1"/>
  <c r="N1465" i="1" a="1"/>
  <c r="N1465" i="1" s="1"/>
  <c r="N1467" i="1" a="1"/>
  <c r="N1467" i="1" s="1"/>
  <c r="N1469" i="1" a="1"/>
  <c r="N1469" i="1" s="1"/>
  <c r="N1471" i="1" a="1"/>
  <c r="N1471" i="1" s="1"/>
  <c r="N1473" i="1" a="1"/>
  <c r="N1473" i="1" s="1"/>
  <c r="N1475" i="1" a="1"/>
  <c r="N1475" i="1" s="1"/>
  <c r="N1477" i="1" a="1"/>
  <c r="N1477" i="1" s="1"/>
  <c r="N1479" i="1" a="1"/>
  <c r="N1479" i="1" s="1"/>
  <c r="N1481" i="1" a="1"/>
  <c r="N1481" i="1" s="1"/>
  <c r="N1483" i="1" a="1"/>
  <c r="N1483" i="1" s="1"/>
  <c r="N1485" i="1" a="1"/>
  <c r="N1485" i="1" s="1"/>
  <c r="N1487" i="1" a="1"/>
  <c r="N1487" i="1" s="1"/>
  <c r="N1489" i="1" a="1"/>
  <c r="N1489" i="1" s="1"/>
  <c r="N1491" i="1" a="1"/>
  <c r="N1491" i="1" s="1"/>
  <c r="N1493" i="1" a="1"/>
  <c r="N1493" i="1" s="1"/>
  <c r="N1495" i="1" a="1"/>
  <c r="N1495" i="1" s="1"/>
  <c r="N1497" i="1" a="1"/>
  <c r="N1497" i="1" s="1"/>
  <c r="N1499" i="1" a="1"/>
  <c r="N1499" i="1" s="1"/>
  <c r="N1501" i="1" a="1"/>
  <c r="N1501" i="1" s="1"/>
  <c r="N1503" i="1" a="1"/>
  <c r="N1503" i="1" s="1"/>
  <c r="N1505" i="1" a="1"/>
  <c r="N1505" i="1" s="1"/>
  <c r="N1507" i="1" a="1"/>
  <c r="N1507" i="1" s="1"/>
  <c r="N1509" i="1" a="1"/>
  <c r="N1509" i="1" s="1"/>
  <c r="N1511" i="1" a="1"/>
  <c r="N1511" i="1" s="1"/>
  <c r="N1513" i="1" a="1"/>
  <c r="N1513" i="1" s="1"/>
  <c r="N1515" i="1" a="1"/>
  <c r="N1515" i="1" s="1"/>
  <c r="N1517" i="1" a="1"/>
  <c r="N1517" i="1" s="1"/>
  <c r="N1519" i="1" a="1"/>
  <c r="N1519" i="1" s="1"/>
  <c r="N1521" i="1" a="1"/>
  <c r="N1521" i="1" s="1"/>
  <c r="N1536" i="1" a="1"/>
  <c r="N1536" i="1" s="1"/>
  <c r="N1324" i="1" a="1"/>
  <c r="N1324" i="1" s="1"/>
  <c r="N1353" i="1" a="1"/>
  <c r="N1353" i="1" s="1"/>
  <c r="N1365" i="1" a="1"/>
  <c r="N1365" i="1" s="1"/>
  <c r="N1388" i="1" a="1"/>
  <c r="N1388" i="1" s="1"/>
  <c r="N1396" i="1" a="1"/>
  <c r="N1396" i="1" s="1"/>
  <c r="N1404" i="1" a="1"/>
  <c r="N1404" i="1" s="1"/>
  <c r="N1412" i="1" a="1"/>
  <c r="N1412" i="1" s="1"/>
  <c r="N1417" i="1" a="1"/>
  <c r="N1417" i="1" s="1"/>
  <c r="N1426" i="1" a="1"/>
  <c r="N1426" i="1" s="1"/>
  <c r="N1525" i="1" a="1"/>
  <c r="N1525" i="1" s="1"/>
  <c r="N1530" i="1" a="1"/>
  <c r="N1530" i="1" s="1"/>
  <c r="N1537" i="1" a="1"/>
  <c r="N1537" i="1" s="1"/>
  <c r="N1416" i="1" a="1"/>
  <c r="N1416" i="1" s="1"/>
  <c r="N1419" i="1" a="1"/>
  <c r="N1419" i="1" s="1"/>
  <c r="N1429" i="1" a="1"/>
  <c r="N1429" i="1" s="1"/>
  <c r="N1533" i="1" a="1"/>
  <c r="N1533" i="1" s="1"/>
  <c r="N1219" i="1" a="1"/>
  <c r="N1219" i="1" s="1"/>
  <c r="N1345" i="1" a="1"/>
  <c r="N1345" i="1" s="1"/>
  <c r="N1378" i="1" a="1"/>
  <c r="N1378" i="1" s="1"/>
  <c r="N1427" i="1" a="1"/>
  <c r="N1427" i="1" s="1"/>
  <c r="N1434" i="1" a="1"/>
  <c r="N1434" i="1" s="1"/>
  <c r="N1436" i="1" a="1"/>
  <c r="N1436" i="1" s="1"/>
  <c r="N1438" i="1" a="1"/>
  <c r="N1438" i="1" s="1"/>
  <c r="N1440" i="1" a="1"/>
  <c r="N1440" i="1" s="1"/>
  <c r="N1442" i="1" a="1"/>
  <c r="N1442" i="1" s="1"/>
  <c r="N1444" i="1" a="1"/>
  <c r="N1444" i="1" s="1"/>
  <c r="N1446" i="1" a="1"/>
  <c r="N1446" i="1" s="1"/>
  <c r="N1448" i="1" a="1"/>
  <c r="N1448" i="1" s="1"/>
  <c r="N1450" i="1" a="1"/>
  <c r="N1450" i="1" s="1"/>
  <c r="N1452" i="1" a="1"/>
  <c r="N1452" i="1" s="1"/>
  <c r="N1454" i="1" a="1"/>
  <c r="N1454" i="1" s="1"/>
  <c r="N1456" i="1" a="1"/>
  <c r="N1456" i="1" s="1"/>
  <c r="N1458" i="1" a="1"/>
  <c r="N1458" i="1" s="1"/>
  <c r="N1460" i="1" a="1"/>
  <c r="N1460" i="1" s="1"/>
  <c r="N1462" i="1" a="1"/>
  <c r="N1462" i="1" s="1"/>
  <c r="N1464" i="1" a="1"/>
  <c r="N1464" i="1" s="1"/>
  <c r="N1466" i="1" a="1"/>
  <c r="N1466" i="1" s="1"/>
  <c r="N1468" i="1" a="1"/>
  <c r="N1468" i="1" s="1"/>
  <c r="N1470" i="1" a="1"/>
  <c r="N1470" i="1" s="1"/>
  <c r="N1472" i="1" a="1"/>
  <c r="N1472" i="1" s="1"/>
  <c r="N1474" i="1" a="1"/>
  <c r="N1474" i="1" s="1"/>
  <c r="N1476" i="1" a="1"/>
  <c r="N1476" i="1" s="1"/>
  <c r="N1478" i="1" a="1"/>
  <c r="N1478" i="1" s="1"/>
  <c r="N1480" i="1" a="1"/>
  <c r="N1480" i="1" s="1"/>
  <c r="N1482" i="1" a="1"/>
  <c r="N1482" i="1" s="1"/>
  <c r="N1484" i="1" a="1"/>
  <c r="N1484" i="1" s="1"/>
  <c r="N1486" i="1" a="1"/>
  <c r="N1486" i="1" s="1"/>
  <c r="N1488" i="1" a="1"/>
  <c r="N1488" i="1" s="1"/>
  <c r="N1490" i="1" a="1"/>
  <c r="N1490" i="1" s="1"/>
  <c r="N1492" i="1" a="1"/>
  <c r="N1492" i="1" s="1"/>
  <c r="N1494" i="1" a="1"/>
  <c r="N1494" i="1" s="1"/>
  <c r="N1496" i="1" a="1"/>
  <c r="N1496" i="1" s="1"/>
  <c r="N1498" i="1" a="1"/>
  <c r="N1498" i="1" s="1"/>
  <c r="N1414" i="1" a="1"/>
  <c r="N1414" i="1" s="1"/>
  <c r="N1502" i="1" a="1"/>
  <c r="N1502" i="1" s="1"/>
  <c r="N1510" i="1" a="1"/>
  <c r="N1510" i="1" s="1"/>
  <c r="N1518" i="1" a="1"/>
  <c r="N1518" i="1" s="1"/>
  <c r="N1549" i="1" a="1"/>
  <c r="N1549" i="1" s="1"/>
  <c r="N1551" i="1" a="1"/>
  <c r="N1551" i="1" s="1"/>
  <c r="N1553" i="1" a="1"/>
  <c r="N1553" i="1" s="1"/>
  <c r="N1555" i="1" a="1"/>
  <c r="N1555" i="1" s="1"/>
  <c r="N1557" i="1" a="1"/>
  <c r="N1557" i="1" s="1"/>
  <c r="N1559" i="1" a="1"/>
  <c r="N1559" i="1" s="1"/>
  <c r="N1561" i="1" a="1"/>
  <c r="N1561" i="1" s="1"/>
  <c r="N1563" i="1" a="1"/>
  <c r="N1563" i="1" s="1"/>
  <c r="N1565" i="1" a="1"/>
  <c r="N1565" i="1" s="1"/>
  <c r="N1567" i="1" a="1"/>
  <c r="N1567" i="1" s="1"/>
  <c r="N1574" i="1" a="1"/>
  <c r="N1574" i="1" s="1"/>
  <c r="N1576" i="1" a="1"/>
  <c r="N1576" i="1" s="1"/>
  <c r="N1586" i="1" a="1"/>
  <c r="N1586" i="1" s="1"/>
  <c r="N1587" i="1" a="1"/>
  <c r="N1587" i="1" s="1"/>
  <c r="N1649" i="1" a="1"/>
  <c r="N1649" i="1" s="1"/>
  <c r="N1650" i="1" a="1"/>
  <c r="N1650" i="1" s="1"/>
  <c r="N1662" i="1" a="1"/>
  <c r="N1662" i="1" s="1"/>
  <c r="N1675" i="1" a="1"/>
  <c r="N1675" i="1" s="1"/>
  <c r="N1687" i="1" a="1"/>
  <c r="N1687" i="1" s="1"/>
  <c r="N1689" i="1" a="1"/>
  <c r="N1689" i="1" s="1"/>
  <c r="N1696" i="1" a="1"/>
  <c r="N1696" i="1" s="1"/>
  <c r="N1280" i="1" a="1"/>
  <c r="N1280" i="1" s="1"/>
  <c r="N1424" i="1" a="1"/>
  <c r="N1424" i="1" s="1"/>
  <c r="N1543" i="1" a="1"/>
  <c r="N1543" i="1" s="1"/>
  <c r="N1545" i="1" a="1"/>
  <c r="N1545" i="1" s="1"/>
  <c r="N1588" i="1" a="1"/>
  <c r="N1588" i="1" s="1"/>
  <c r="N1589" i="1" a="1"/>
  <c r="N1589" i="1" s="1"/>
  <c r="N1601" i="1" a="1"/>
  <c r="N1601" i="1" s="1"/>
  <c r="N1602" i="1" a="1"/>
  <c r="N1602" i="1" s="1"/>
  <c r="N1603" i="1" a="1"/>
  <c r="N1603" i="1" s="1"/>
  <c r="N1604" i="1" a="1"/>
  <c r="N1604" i="1" s="1"/>
  <c r="N1617" i="1" a="1"/>
  <c r="N1617" i="1" s="1"/>
  <c r="N1618" i="1" a="1"/>
  <c r="N1618" i="1" s="1"/>
  <c r="N1619" i="1" a="1"/>
  <c r="N1619" i="1" s="1"/>
  <c r="N1620" i="1" a="1"/>
  <c r="N1620" i="1" s="1"/>
  <c r="N1633" i="1" a="1"/>
  <c r="N1633" i="1" s="1"/>
  <c r="N1634" i="1" a="1"/>
  <c r="N1634" i="1" s="1"/>
  <c r="N1635" i="1" a="1"/>
  <c r="N1635" i="1" s="1"/>
  <c r="N1636" i="1" a="1"/>
  <c r="N1636" i="1" s="1"/>
  <c r="N1660" i="1" a="1"/>
  <c r="N1660" i="1" s="1"/>
  <c r="N1661" i="1" a="1"/>
  <c r="N1661" i="1" s="1"/>
  <c r="N1672" i="1" a="1"/>
  <c r="N1672" i="1" s="1"/>
  <c r="N1674" i="1" a="1"/>
  <c r="N1674" i="1" s="1"/>
  <c r="N1686" i="1" a="1"/>
  <c r="N1686" i="1" s="1"/>
  <c r="N1504" i="1" a="1"/>
  <c r="N1504" i="1" s="1"/>
  <c r="N1512" i="1" a="1"/>
  <c r="N1512" i="1" s="1"/>
  <c r="N1520" i="1" a="1"/>
  <c r="N1520" i="1" s="1"/>
  <c r="N1539" i="1" a="1"/>
  <c r="N1539" i="1" s="1"/>
  <c r="N1546" i="1" a="1"/>
  <c r="N1546" i="1" s="1"/>
  <c r="N1569" i="1" a="1"/>
  <c r="N1569" i="1" s="1"/>
  <c r="N1590" i="1" a="1"/>
  <c r="N1590" i="1" s="1"/>
  <c r="N1591" i="1" a="1"/>
  <c r="N1591" i="1" s="1"/>
  <c r="N1659" i="1" a="1"/>
  <c r="N1659" i="1" s="1"/>
  <c r="N1671" i="1" a="1"/>
  <c r="N1671" i="1" s="1"/>
  <c r="N1673" i="1" a="1"/>
  <c r="N1673" i="1" s="1"/>
  <c r="N1684" i="1" a="1"/>
  <c r="N1684" i="1" s="1"/>
  <c r="N1685" i="1" a="1"/>
  <c r="N1685" i="1" s="1"/>
  <c r="N1374" i="1" a="1"/>
  <c r="N1374" i="1" s="1"/>
  <c r="N1577" i="1" a="1"/>
  <c r="N1577" i="1" s="1"/>
  <c r="N1592" i="1" a="1"/>
  <c r="N1592" i="1" s="1"/>
  <c r="N1593" i="1" a="1"/>
  <c r="N1593" i="1" s="1"/>
  <c r="N1605" i="1" a="1"/>
  <c r="N1605" i="1" s="1"/>
  <c r="N1606" i="1" a="1"/>
  <c r="N1606" i="1" s="1"/>
  <c r="N1607" i="1" a="1"/>
  <c r="N1607" i="1" s="1"/>
  <c r="N1608" i="1" a="1"/>
  <c r="N1608" i="1" s="1"/>
  <c r="N1621" i="1" a="1"/>
  <c r="N1621" i="1" s="1"/>
  <c r="N1622" i="1" a="1"/>
  <c r="N1622" i="1" s="1"/>
  <c r="N1623" i="1" a="1"/>
  <c r="N1623" i="1" s="1"/>
  <c r="N1624" i="1" a="1"/>
  <c r="N1624" i="1" s="1"/>
  <c r="N1637" i="1" a="1"/>
  <c r="N1637" i="1" s="1"/>
  <c r="N1638" i="1" a="1"/>
  <c r="N1638" i="1" s="1"/>
  <c r="N1639" i="1" a="1"/>
  <c r="N1639" i="1" s="1"/>
  <c r="N1640" i="1" a="1"/>
  <c r="N1640" i="1" s="1"/>
  <c r="N1656" i="1" a="1"/>
  <c r="N1656" i="1" s="1"/>
  <c r="N1658" i="1" a="1"/>
  <c r="N1658" i="1" s="1"/>
  <c r="N1670" i="1" a="1"/>
  <c r="N1670" i="1" s="1"/>
  <c r="N1683" i="1" a="1"/>
  <c r="N1683" i="1" s="1"/>
  <c r="N1321" i="1" a="1"/>
  <c r="N1321" i="1" s="1"/>
  <c r="N1362" i="1" a="1"/>
  <c r="N1362" i="1" s="1"/>
  <c r="N1432" i="1" a="1"/>
  <c r="N1432" i="1" s="1"/>
  <c r="N1506" i="1" a="1"/>
  <c r="N1506" i="1" s="1"/>
  <c r="N1514" i="1" a="1"/>
  <c r="N1514" i="1" s="1"/>
  <c r="N1548" i="1" a="1"/>
  <c r="N1548" i="1" s="1"/>
  <c r="N1550" i="1" a="1"/>
  <c r="N1550" i="1" s="1"/>
  <c r="N1552" i="1" a="1"/>
  <c r="N1552" i="1" s="1"/>
  <c r="N1554" i="1" a="1"/>
  <c r="N1554" i="1" s="1"/>
  <c r="N1556" i="1" a="1"/>
  <c r="N1556" i="1" s="1"/>
  <c r="N1558" i="1" a="1"/>
  <c r="N1558" i="1" s="1"/>
  <c r="N1560" i="1" a="1"/>
  <c r="N1560" i="1" s="1"/>
  <c r="N1562" i="1" a="1"/>
  <c r="N1562" i="1" s="1"/>
  <c r="N1564" i="1" a="1"/>
  <c r="N1564" i="1" s="1"/>
  <c r="N1566" i="1" a="1"/>
  <c r="N1566" i="1" s="1"/>
  <c r="N1568" i="1" a="1"/>
  <c r="N1568" i="1" s="1"/>
  <c r="N1570" i="1" a="1"/>
  <c r="N1570" i="1" s="1"/>
  <c r="N1571" i="1" a="1"/>
  <c r="N1571" i="1" s="1"/>
  <c r="N1575" i="1" a="1"/>
  <c r="N1575" i="1" s="1"/>
  <c r="N1578" i="1" a="1"/>
  <c r="N1578" i="1" s="1"/>
  <c r="N1579" i="1" a="1"/>
  <c r="N1579" i="1" s="1"/>
  <c r="N1594" i="1" a="1"/>
  <c r="N1594" i="1" s="1"/>
  <c r="N1595" i="1" a="1"/>
  <c r="N1595" i="1" s="1"/>
  <c r="N1655" i="1" a="1"/>
  <c r="N1655" i="1" s="1"/>
  <c r="N1657" i="1" a="1"/>
  <c r="N1657" i="1" s="1"/>
  <c r="N1668" i="1" a="1"/>
  <c r="N1668" i="1" s="1"/>
  <c r="N1669" i="1" a="1"/>
  <c r="N1669" i="1" s="1"/>
  <c r="N1680" i="1" a="1"/>
  <c r="N1680" i="1" s="1"/>
  <c r="N1682" i="1" a="1"/>
  <c r="N1682" i="1" s="1"/>
  <c r="N1350" i="1" a="1"/>
  <c r="N1350" i="1" s="1"/>
  <c r="N1390" i="1" a="1"/>
  <c r="N1390" i="1" s="1"/>
  <c r="N1529" i="1" a="1"/>
  <c r="N1529" i="1" s="1"/>
  <c r="N1572" i="1" a="1"/>
  <c r="N1572" i="1" s="1"/>
  <c r="N1573" i="1" a="1"/>
  <c r="N1573" i="1" s="1"/>
  <c r="N1580" i="1" a="1"/>
  <c r="N1580" i="1" s="1"/>
  <c r="N1581" i="1" a="1"/>
  <c r="N1581" i="1" s="1"/>
  <c r="N1596" i="1" a="1"/>
  <c r="N1596" i="1" s="1"/>
  <c r="N1609" i="1" a="1"/>
  <c r="N1609" i="1" s="1"/>
  <c r="N1610" i="1" a="1"/>
  <c r="N1610" i="1" s="1"/>
  <c r="N1611" i="1" a="1"/>
  <c r="N1611" i="1" s="1"/>
  <c r="N1612" i="1" a="1"/>
  <c r="N1612" i="1" s="1"/>
  <c r="N1625" i="1" a="1"/>
  <c r="N1625" i="1" s="1"/>
  <c r="N1626" i="1" a="1"/>
  <c r="N1626" i="1" s="1"/>
  <c r="N1627" i="1" a="1"/>
  <c r="N1627" i="1" s="1"/>
  <c r="N1628" i="1" a="1"/>
  <c r="N1628" i="1" s="1"/>
  <c r="N1641" i="1" a="1"/>
  <c r="N1641" i="1" s="1"/>
  <c r="N1642" i="1" a="1"/>
  <c r="N1642" i="1" s="1"/>
  <c r="N1643" i="1" a="1"/>
  <c r="N1643" i="1" s="1"/>
  <c r="N1644" i="1" a="1"/>
  <c r="N1644" i="1" s="1"/>
  <c r="N1654" i="1" a="1"/>
  <c r="N1654" i="1" s="1"/>
  <c r="N1667" i="1" a="1"/>
  <c r="N1667" i="1" s="1"/>
  <c r="N1679" i="1" a="1"/>
  <c r="N1679" i="1" s="1"/>
  <c r="N1681" i="1" a="1"/>
  <c r="N1681" i="1" s="1"/>
  <c r="N1692" i="1" a="1"/>
  <c r="N1692" i="1" s="1"/>
  <c r="N1693" i="1" a="1"/>
  <c r="N1693" i="1" s="1"/>
  <c r="N1694" i="1" a="1"/>
  <c r="N1694" i="1" s="1"/>
  <c r="N1697" i="1" a="1"/>
  <c r="N1697" i="1" s="1"/>
  <c r="N1406" i="1" a="1"/>
  <c r="N1406" i="1" s="1"/>
  <c r="N1418" i="1" a="1"/>
  <c r="N1418" i="1" s="1"/>
  <c r="N1524" i="1" a="1"/>
  <c r="N1524" i="1" s="1"/>
  <c r="N1538" i="1" a="1"/>
  <c r="N1538" i="1" s="1"/>
  <c r="N1547" i="1" a="1"/>
  <c r="N1547" i="1" s="1"/>
  <c r="N1584" i="1" a="1"/>
  <c r="N1584" i="1" s="1"/>
  <c r="N1585" i="1" a="1"/>
  <c r="N1585" i="1" s="1"/>
  <c r="N1597" i="1" a="1"/>
  <c r="N1597" i="1" s="1"/>
  <c r="N1598" i="1" a="1"/>
  <c r="N1598" i="1" s="1"/>
  <c r="N1599" i="1" a="1"/>
  <c r="N1599" i="1" s="1"/>
  <c r="N1600" i="1" a="1"/>
  <c r="N1600" i="1" s="1"/>
  <c r="N1613" i="1" a="1"/>
  <c r="N1613" i="1" s="1"/>
  <c r="N1614" i="1" a="1"/>
  <c r="N1614" i="1" s="1"/>
  <c r="N1615" i="1" a="1"/>
  <c r="N1615" i="1" s="1"/>
  <c r="N1616" i="1" a="1"/>
  <c r="N1616" i="1" s="1"/>
  <c r="N1629" i="1" a="1"/>
  <c r="N1629" i="1" s="1"/>
  <c r="N1630" i="1" a="1"/>
  <c r="N1630" i="1" s="1"/>
  <c r="N1631" i="1" a="1"/>
  <c r="N1631" i="1" s="1"/>
  <c r="N1632" i="1" a="1"/>
  <c r="N1632" i="1" s="1"/>
  <c r="N1645" i="1" a="1"/>
  <c r="N1645" i="1" s="1"/>
  <c r="N1646" i="1" a="1"/>
  <c r="N1646" i="1" s="1"/>
  <c r="N1647" i="1" a="1"/>
  <c r="N1647" i="1" s="1"/>
  <c r="N1648" i="1" a="1"/>
  <c r="N1648" i="1" s="1"/>
  <c r="N1651" i="1" a="1"/>
  <c r="N1651" i="1" s="1"/>
  <c r="N1500" i="1" a="1"/>
  <c r="N1500" i="1" s="1"/>
  <c r="N1583" i="1" a="1"/>
  <c r="N1583" i="1" s="1"/>
  <c r="N1678" i="1" a="1"/>
  <c r="N1678" i="1" s="1"/>
  <c r="N1690" i="1" a="1"/>
  <c r="N1690" i="1" s="1"/>
  <c r="N1701" i="1" a="1"/>
  <c r="N1701" i="1" s="1"/>
  <c r="N1702" i="1" a="1"/>
  <c r="N1702" i="1" s="1"/>
  <c r="N1703" i="1" a="1"/>
  <c r="N1703" i="1" s="1"/>
  <c r="N1716" i="1" a="1"/>
  <c r="N1716" i="1" s="1"/>
  <c r="N1717" i="1" a="1"/>
  <c r="N1717" i="1" s="1"/>
  <c r="N1733" i="1" a="1"/>
  <c r="N1733" i="1" s="1"/>
  <c r="N1747" i="1" a="1"/>
  <c r="N1747" i="1" s="1"/>
  <c r="N1760" i="1" a="1"/>
  <c r="N1760" i="1" s="1"/>
  <c r="N1761" i="1" a="1"/>
  <c r="N1761" i="1" s="1"/>
  <c r="N1776" i="1" a="1"/>
  <c r="N1776" i="1" s="1"/>
  <c r="N1777" i="1" a="1"/>
  <c r="N1777" i="1" s="1"/>
  <c r="N1791" i="1" a="1"/>
  <c r="N1791" i="1" s="1"/>
  <c r="N1801" i="1" a="1"/>
  <c r="N1801" i="1" s="1"/>
  <c r="N1806" i="1" a="1"/>
  <c r="N1806" i="1" s="1"/>
  <c r="N1813" i="1" a="1"/>
  <c r="N1813" i="1" s="1"/>
  <c r="N1818" i="1" a="1"/>
  <c r="N1818" i="1" s="1"/>
  <c r="N1820" i="1" a="1"/>
  <c r="N1820" i="1" s="1"/>
  <c r="N1827" i="1" a="1"/>
  <c r="N1827" i="1" s="1"/>
  <c r="N1828" i="1" a="1"/>
  <c r="N1828" i="1" s="1"/>
  <c r="N1831" i="1" a="1"/>
  <c r="N1831" i="1" s="1"/>
  <c r="N1832" i="1" a="1"/>
  <c r="N1832" i="1" s="1"/>
  <c r="N1833" i="1" a="1"/>
  <c r="N1833" i="1" s="1"/>
  <c r="N1838" i="1" a="1"/>
  <c r="N1838" i="1" s="1"/>
  <c r="N1844" i="1" a="1"/>
  <c r="N1844" i="1" s="1"/>
  <c r="N1845" i="1" a="1"/>
  <c r="N1845" i="1" s="1"/>
  <c r="N1846" i="1" a="1"/>
  <c r="N1846" i="1" s="1"/>
  <c r="N1847" i="1" a="1"/>
  <c r="N1847" i="1" s="1"/>
  <c r="N1860" i="1" a="1"/>
  <c r="N1860" i="1" s="1"/>
  <c r="N1861" i="1" a="1"/>
  <c r="N1861" i="1" s="1"/>
  <c r="N1862" i="1" a="1"/>
  <c r="N1862" i="1" s="1"/>
  <c r="N1863" i="1" a="1"/>
  <c r="N1863" i="1" s="1"/>
  <c r="N1870" i="1" a="1"/>
  <c r="N1870" i="1" s="1"/>
  <c r="N1884" i="1" a="1"/>
  <c r="N1884" i="1" s="1"/>
  <c r="N1899" i="1" a="1"/>
  <c r="N1899" i="1" s="1"/>
  <c r="N1914" i="1" a="1"/>
  <c r="N1914" i="1" s="1"/>
  <c r="N1923" i="1" a="1"/>
  <c r="N1923" i="1" s="1"/>
  <c r="N1938" i="1" a="1"/>
  <c r="N1938" i="1" s="1"/>
  <c r="N1398" i="1" a="1"/>
  <c r="N1398" i="1" s="1"/>
  <c r="N1508" i="1" a="1"/>
  <c r="N1508" i="1" s="1"/>
  <c r="N1665" i="1" a="1"/>
  <c r="N1665" i="1" s="1"/>
  <c r="N1704" i="1" a="1"/>
  <c r="N1704" i="1" s="1"/>
  <c r="N1718" i="1" a="1"/>
  <c r="N1718" i="1" s="1"/>
  <c r="N1719" i="1" a="1"/>
  <c r="N1719" i="1" s="1"/>
  <c r="N1736" i="1" a="1"/>
  <c r="N1736" i="1" s="1"/>
  <c r="N1746" i="1" a="1"/>
  <c r="N1746" i="1" s="1"/>
  <c r="N1762" i="1" a="1"/>
  <c r="N1762" i="1" s="1"/>
  <c r="N1763" i="1" a="1"/>
  <c r="N1763" i="1" s="1"/>
  <c r="N1778" i="1" a="1"/>
  <c r="N1778" i="1" s="1"/>
  <c r="N1779" i="1" a="1"/>
  <c r="N1779" i="1" s="1"/>
  <c r="N1787" i="1" a="1"/>
  <c r="N1787" i="1" s="1"/>
  <c r="N1788" i="1" a="1"/>
  <c r="N1788" i="1" s="1"/>
  <c r="N1789" i="1" a="1"/>
  <c r="N1789" i="1" s="1"/>
  <c r="N1790" i="1" a="1"/>
  <c r="N1790" i="1" s="1"/>
  <c r="N1796" i="1" a="1"/>
  <c r="N1796" i="1" s="1"/>
  <c r="N1809" i="1" a="1"/>
  <c r="N1809" i="1" s="1"/>
  <c r="N1812" i="1" a="1"/>
  <c r="N1812" i="1" s="1"/>
  <c r="N1819" i="1" a="1"/>
  <c r="N1819" i="1" s="1"/>
  <c r="N1834" i="1" a="1"/>
  <c r="N1834" i="1" s="1"/>
  <c r="N1839" i="1" a="1"/>
  <c r="N1839" i="1" s="1"/>
  <c r="N1848" i="1" a="1"/>
  <c r="N1848" i="1" s="1"/>
  <c r="N1849" i="1" a="1"/>
  <c r="N1849" i="1" s="1"/>
  <c r="N1864" i="1" a="1"/>
  <c r="N1864" i="1" s="1"/>
  <c r="N1865" i="1" a="1"/>
  <c r="N1865" i="1" s="1"/>
  <c r="N1871" i="1" a="1"/>
  <c r="N1871" i="1" s="1"/>
  <c r="N1876" i="1" a="1"/>
  <c r="N1876" i="1" s="1"/>
  <c r="N1885" i="1" a="1"/>
  <c r="N1885" i="1" s="1"/>
  <c r="N1886" i="1" a="1"/>
  <c r="N1886" i="1" s="1"/>
  <c r="N1887" i="1" a="1"/>
  <c r="N1887" i="1" s="1"/>
  <c r="N1900" i="1" a="1"/>
  <c r="N1900" i="1" s="1"/>
  <c r="N1901" i="1" a="1"/>
  <c r="N1901" i="1" s="1"/>
  <c r="N1902" i="1" a="1"/>
  <c r="N1902" i="1" s="1"/>
  <c r="N1903" i="1" a="1"/>
  <c r="N1903" i="1" s="1"/>
  <c r="N1939" i="1" a="1"/>
  <c r="N1939" i="1" s="1"/>
  <c r="N1516" i="1" a="1"/>
  <c r="N1516" i="1" s="1"/>
  <c r="N1523" i="1" a="1"/>
  <c r="N1523" i="1" s="1"/>
  <c r="N1653" i="1" a="1"/>
  <c r="N1653" i="1" s="1"/>
  <c r="N1666" i="1" a="1"/>
  <c r="N1666" i="1" s="1"/>
  <c r="N1699" i="1" a="1"/>
  <c r="N1699" i="1" s="1"/>
  <c r="N1705" i="1" a="1"/>
  <c r="N1705" i="1" s="1"/>
  <c r="N1706" i="1" a="1"/>
  <c r="N1706" i="1" s="1"/>
  <c r="N1708" i="1" a="1"/>
  <c r="N1708" i="1" s="1"/>
  <c r="N1710" i="1" a="1"/>
  <c r="N1710" i="1" s="1"/>
  <c r="N1720" i="1" a="1"/>
  <c r="N1720" i="1" s="1"/>
  <c r="N1721" i="1" a="1"/>
  <c r="N1721" i="1" s="1"/>
  <c r="N1725" i="1" a="1"/>
  <c r="N1725" i="1" s="1"/>
  <c r="N1727" i="1" a="1"/>
  <c r="N1727" i="1" s="1"/>
  <c r="N1729" i="1" a="1"/>
  <c r="N1729" i="1" s="1"/>
  <c r="N1732" i="1" a="1"/>
  <c r="N1732" i="1" s="1"/>
  <c r="N1744" i="1" a="1"/>
  <c r="N1744" i="1" s="1"/>
  <c r="N1745" i="1" a="1"/>
  <c r="N1745" i="1" s="1"/>
  <c r="N1748" i="1" a="1"/>
  <c r="N1748" i="1" s="1"/>
  <c r="N1749" i="1" a="1"/>
  <c r="N1749" i="1" s="1"/>
  <c r="N1750" i="1" a="1"/>
  <c r="N1750" i="1" s="1"/>
  <c r="N1764" i="1" a="1"/>
  <c r="N1764" i="1" s="1"/>
  <c r="N1765" i="1" a="1"/>
  <c r="N1765" i="1" s="1"/>
  <c r="N1780" i="1" a="1"/>
  <c r="N1780" i="1" s="1"/>
  <c r="N1781" i="1" a="1"/>
  <c r="N1781" i="1" s="1"/>
  <c r="N1785" i="1" a="1"/>
  <c r="N1785" i="1" s="1"/>
  <c r="N1786" i="1" a="1"/>
  <c r="N1786" i="1" s="1"/>
  <c r="N1805" i="1" a="1"/>
  <c r="N1805" i="1" s="1"/>
  <c r="N1850" i="1" a="1"/>
  <c r="N1850" i="1" s="1"/>
  <c r="N1866" i="1" a="1"/>
  <c r="N1866" i="1" s="1"/>
  <c r="N1877" i="1" a="1"/>
  <c r="N1877" i="1" s="1"/>
  <c r="N1888" i="1" a="1"/>
  <c r="N1888" i="1" s="1"/>
  <c r="N1889" i="1" a="1"/>
  <c r="N1889" i="1" s="1"/>
  <c r="N1904" i="1" a="1"/>
  <c r="N1904" i="1" s="1"/>
  <c r="N1905" i="1" a="1"/>
  <c r="N1905" i="1" s="1"/>
  <c r="N1915" i="1" a="1"/>
  <c r="N1915" i="1" s="1"/>
  <c r="N1924" i="1" a="1"/>
  <c r="N1924" i="1" s="1"/>
  <c r="N1925" i="1" a="1"/>
  <c r="N1925" i="1" s="1"/>
  <c r="N1926" i="1" a="1"/>
  <c r="N1926" i="1" s="1"/>
  <c r="N1927" i="1" a="1"/>
  <c r="N1927" i="1" s="1"/>
  <c r="N1582" i="1" a="1"/>
  <c r="N1582" i="1" s="1"/>
  <c r="N1688" i="1" a="1"/>
  <c r="N1688" i="1" s="1"/>
  <c r="N1722" i="1" a="1"/>
  <c r="N1722" i="1" s="1"/>
  <c r="N1723" i="1" a="1"/>
  <c r="N1723" i="1" s="1"/>
  <c r="N1743" i="1" a="1"/>
  <c r="N1743" i="1" s="1"/>
  <c r="N1751" i="1" a="1"/>
  <c r="N1751" i="1" s="1"/>
  <c r="N1752" i="1" a="1"/>
  <c r="N1752" i="1" s="1"/>
  <c r="N1766" i="1" a="1"/>
  <c r="N1766" i="1" s="1"/>
  <c r="N1767" i="1" a="1"/>
  <c r="N1767" i="1" s="1"/>
  <c r="N1782" i="1" a="1"/>
  <c r="N1782" i="1" s="1"/>
  <c r="N1783" i="1" a="1"/>
  <c r="N1783" i="1" s="1"/>
  <c r="N1795" i="1" a="1"/>
  <c r="N1795" i="1" s="1"/>
  <c r="N1800" i="1" a="1"/>
  <c r="N1800" i="1" s="1"/>
  <c r="N1808" i="1" a="1"/>
  <c r="N1808" i="1" s="1"/>
  <c r="N1835" i="1" a="1"/>
  <c r="N1835" i="1" s="1"/>
  <c r="N1840" i="1" a="1"/>
  <c r="N1840" i="1" s="1"/>
  <c r="N1851" i="1" a="1"/>
  <c r="N1851" i="1" s="1"/>
  <c r="N1867" i="1" a="1"/>
  <c r="N1867" i="1" s="1"/>
  <c r="N1872" i="1" a="1"/>
  <c r="N1872" i="1" s="1"/>
  <c r="N1873" i="1" a="1"/>
  <c r="N1873" i="1" s="1"/>
  <c r="N1878" i="1" a="1"/>
  <c r="N1878" i="1" s="1"/>
  <c r="N1890" i="1" a="1"/>
  <c r="N1890" i="1" s="1"/>
  <c r="N1906" i="1" a="1"/>
  <c r="N1906" i="1" s="1"/>
  <c r="N1695" i="1" a="1"/>
  <c r="N1695" i="1" s="1"/>
  <c r="N1724" i="1" a="1"/>
  <c r="N1724" i="1" s="1"/>
  <c r="N1731" i="1" a="1"/>
  <c r="N1731" i="1" s="1"/>
  <c r="N1735" i="1" a="1"/>
  <c r="N1735" i="1" s="1"/>
  <c r="N1740" i="1" a="1"/>
  <c r="N1740" i="1" s="1"/>
  <c r="N1742" i="1" a="1"/>
  <c r="N1742" i="1" s="1"/>
  <c r="N1753" i="1" a="1"/>
  <c r="N1753" i="1" s="1"/>
  <c r="N1754" i="1" a="1"/>
  <c r="N1754" i="1" s="1"/>
  <c r="N1768" i="1" a="1"/>
  <c r="N1768" i="1" s="1"/>
  <c r="N1769" i="1" a="1"/>
  <c r="N1769" i="1" s="1"/>
  <c r="N1784" i="1" a="1"/>
  <c r="N1784" i="1" s="1"/>
  <c r="N1794" i="1" a="1"/>
  <c r="N1794" i="1" s="1"/>
  <c r="N1799" i="1" a="1"/>
  <c r="N1799" i="1" s="1"/>
  <c r="N1804" i="1" a="1"/>
  <c r="N1804" i="1" s="1"/>
  <c r="N1811" i="1" a="1"/>
  <c r="N1811" i="1" s="1"/>
  <c r="N1841" i="1" a="1"/>
  <c r="N1841" i="1" s="1"/>
  <c r="N1852" i="1" a="1"/>
  <c r="N1852" i="1" s="1"/>
  <c r="N1853" i="1" a="1"/>
  <c r="N1853" i="1" s="1"/>
  <c r="N1854" i="1" a="1"/>
  <c r="N1854" i="1" s="1"/>
  <c r="N1855" i="1" a="1"/>
  <c r="N1855" i="1" s="1"/>
  <c r="N1879" i="1" a="1"/>
  <c r="N1879" i="1" s="1"/>
  <c r="N1891" i="1" a="1"/>
  <c r="N1891" i="1" s="1"/>
  <c r="N1907" i="1" a="1"/>
  <c r="N1907" i="1" s="1"/>
  <c r="N1916" i="1" a="1"/>
  <c r="N1916" i="1" s="1"/>
  <c r="N1917" i="1" a="1"/>
  <c r="N1917" i="1" s="1"/>
  <c r="N1918" i="1" a="1"/>
  <c r="N1918" i="1" s="1"/>
  <c r="N1919" i="1" a="1"/>
  <c r="N1919" i="1" s="1"/>
  <c r="N1930" i="1" a="1"/>
  <c r="N1930" i="1" s="1"/>
  <c r="N1652" i="1" a="1"/>
  <c r="N1652" i="1" s="1"/>
  <c r="N1663" i="1" a="1"/>
  <c r="N1663" i="1" s="1"/>
  <c r="N1676" i="1" a="1"/>
  <c r="N1676" i="1" s="1"/>
  <c r="N1698" i="1" a="1"/>
  <c r="N1698" i="1" s="1"/>
  <c r="N1741" i="1" a="1"/>
  <c r="N1741" i="1" s="1"/>
  <c r="N1755" i="1" a="1"/>
  <c r="N1755" i="1" s="1"/>
  <c r="N1770" i="1" a="1"/>
  <c r="N1770" i="1" s="1"/>
  <c r="N1771" i="1" a="1"/>
  <c r="N1771" i="1" s="1"/>
  <c r="N1793" i="1" a="1"/>
  <c r="N1793" i="1" s="1"/>
  <c r="N1836" i="1" a="1"/>
  <c r="N1836" i="1" s="1"/>
  <c r="N1842" i="1" a="1"/>
  <c r="N1842" i="1" s="1"/>
  <c r="N1856" i="1" a="1"/>
  <c r="N1856" i="1" s="1"/>
  <c r="N1857" i="1" a="1"/>
  <c r="N1857" i="1" s="1"/>
  <c r="N1868" i="1" a="1"/>
  <c r="N1868" i="1" s="1"/>
  <c r="N1874" i="1" a="1"/>
  <c r="N1874" i="1" s="1"/>
  <c r="N1880" i="1" a="1"/>
  <c r="N1880" i="1" s="1"/>
  <c r="N1881" i="1" a="1"/>
  <c r="N1881" i="1" s="1"/>
  <c r="N1892" i="1" a="1"/>
  <c r="N1892" i="1" s="1"/>
  <c r="N1893" i="1" a="1"/>
  <c r="N1893" i="1" s="1"/>
  <c r="N1894" i="1" a="1"/>
  <c r="N1894" i="1" s="1"/>
  <c r="N1895" i="1" a="1"/>
  <c r="N1895" i="1" s="1"/>
  <c r="N1908" i="1" a="1"/>
  <c r="N1908" i="1" s="1"/>
  <c r="N1909" i="1" a="1"/>
  <c r="N1909" i="1" s="1"/>
  <c r="N1910" i="1" a="1"/>
  <c r="N1910" i="1" s="1"/>
  <c r="N1911" i="1" a="1"/>
  <c r="N1911" i="1" s="1"/>
  <c r="N1920" i="1" a="1"/>
  <c r="N1920" i="1" s="1"/>
  <c r="N1921" i="1" a="1"/>
  <c r="N1921" i="1" s="1"/>
  <c r="N1931" i="1" a="1"/>
  <c r="N1931" i="1" s="1"/>
  <c r="N1677" i="1" a="1"/>
  <c r="N1677" i="1" s="1"/>
  <c r="N1700" i="1" a="1"/>
  <c r="N1700" i="1" s="1"/>
  <c r="N1714" i="1" a="1"/>
  <c r="N1714" i="1" s="1"/>
  <c r="N1715" i="1" a="1"/>
  <c r="N1715" i="1" s="1"/>
  <c r="N1737" i="1" a="1"/>
  <c r="N1737" i="1" s="1"/>
  <c r="N1758" i="1" a="1"/>
  <c r="N1758" i="1" s="1"/>
  <c r="N1759" i="1" a="1"/>
  <c r="N1759" i="1" s="1"/>
  <c r="N1774" i="1" a="1"/>
  <c r="N1774" i="1" s="1"/>
  <c r="N1775" i="1" a="1"/>
  <c r="N1775" i="1" s="1"/>
  <c r="N1802" i="1" a="1"/>
  <c r="N1802" i="1" s="1"/>
  <c r="N1810" i="1" a="1"/>
  <c r="N1810" i="1" s="1"/>
  <c r="N1814" i="1" a="1"/>
  <c r="N1814" i="1" s="1"/>
  <c r="N1815" i="1" a="1"/>
  <c r="N1815" i="1" s="1"/>
  <c r="N1817" i="1" a="1"/>
  <c r="N1817" i="1" s="1"/>
  <c r="N1821" i="1" a="1"/>
  <c r="N1821" i="1" s="1"/>
  <c r="N1826" i="1" a="1"/>
  <c r="N1826" i="1" s="1"/>
  <c r="N1829" i="1" a="1"/>
  <c r="N1829" i="1" s="1"/>
  <c r="N1830" i="1" a="1"/>
  <c r="N1830" i="1" s="1"/>
  <c r="N1843" i="1" a="1"/>
  <c r="N1843" i="1" s="1"/>
  <c r="N1859" i="1" a="1"/>
  <c r="N1859" i="1" s="1"/>
  <c r="N1875" i="1" a="1"/>
  <c r="N1875" i="1" s="1"/>
  <c r="N1883" i="1" a="1"/>
  <c r="N1883" i="1" s="1"/>
  <c r="N1898" i="1" a="1"/>
  <c r="N1898" i="1" s="1"/>
  <c r="N1936" i="1" a="1"/>
  <c r="N1936" i="1" s="1"/>
  <c r="N1937" i="1" a="1"/>
  <c r="N1937" i="1" s="1"/>
  <c r="N1726" i="1" a="1"/>
  <c r="N1726" i="1" s="1"/>
  <c r="N1738" i="1" a="1"/>
  <c r="N1738" i="1" s="1"/>
  <c r="N1773" i="1" a="1"/>
  <c r="N1773" i="1" s="1"/>
  <c r="N1822" i="1" a="1"/>
  <c r="N1822" i="1" s="1"/>
  <c r="N1922" i="1" a="1"/>
  <c r="N1922" i="1" s="1"/>
  <c r="N1933" i="1" a="1"/>
  <c r="N1933" i="1" s="1"/>
  <c r="N1949" i="1" a="1"/>
  <c r="N1949" i="1" s="1"/>
  <c r="N1953" i="1" a="1"/>
  <c r="N1953" i="1" s="1"/>
  <c r="N1954" i="1" a="1"/>
  <c r="N1954" i="1" s="1"/>
  <c r="N1971" i="1" a="1"/>
  <c r="N1971" i="1" s="1"/>
  <c r="N1972" i="1" a="1"/>
  <c r="N1972" i="1" s="1"/>
  <c r="N1973" i="1" a="1"/>
  <c r="N1973" i="1" s="1"/>
  <c r="N1980" i="1" a="1"/>
  <c r="N1980" i="1" s="1"/>
  <c r="N1991" i="1" a="1"/>
  <c r="N1991" i="1" s="1"/>
  <c r="N2019" i="1" a="1"/>
  <c r="N2019" i="1" s="1"/>
  <c r="N2032" i="1" a="1"/>
  <c r="N2032" i="1" s="1"/>
  <c r="N2033" i="1" a="1"/>
  <c r="N2033" i="1" s="1"/>
  <c r="N2034" i="1" a="1"/>
  <c r="N2034" i="1" s="1"/>
  <c r="N1728" i="1" a="1"/>
  <c r="N1728" i="1" s="1"/>
  <c r="N1896" i="1" a="1"/>
  <c r="N1896" i="1" s="1"/>
  <c r="N1950" i="1" a="1"/>
  <c r="N1950" i="1" s="1"/>
  <c r="N1952" i="1" a="1"/>
  <c r="N1952" i="1" s="1"/>
  <c r="N1962" i="1" a="1"/>
  <c r="N1962" i="1" s="1"/>
  <c r="N1990" i="1" a="1"/>
  <c r="N1990" i="1" s="1"/>
  <c r="N2001" i="1" a="1"/>
  <c r="N2001" i="1" s="1"/>
  <c r="N2002" i="1" a="1"/>
  <c r="N2002" i="1" s="1"/>
  <c r="N2012" i="1" a="1"/>
  <c r="N2012" i="1" s="1"/>
  <c r="N2013" i="1" a="1"/>
  <c r="N2013" i="1" s="1"/>
  <c r="N2020" i="1" a="1"/>
  <c r="N2020" i="1" s="1"/>
  <c r="N2021" i="1" a="1"/>
  <c r="N2021" i="1" s="1"/>
  <c r="N2035" i="1" a="1"/>
  <c r="N2035" i="1" s="1"/>
  <c r="N1664" i="1" a="1"/>
  <c r="N1664" i="1" s="1"/>
  <c r="N1712" i="1" a="1"/>
  <c r="N1712" i="1" s="1"/>
  <c r="N1730" i="1" a="1"/>
  <c r="N1730" i="1" s="1"/>
  <c r="N1756" i="1" a="1"/>
  <c r="N1756" i="1" s="1"/>
  <c r="N1816" i="1" a="1"/>
  <c r="N1816" i="1" s="1"/>
  <c r="N1824" i="1" a="1"/>
  <c r="N1824" i="1" s="1"/>
  <c r="N1882" i="1" a="1"/>
  <c r="N1882" i="1" s="1"/>
  <c r="N1912" i="1" a="1"/>
  <c r="N1912" i="1" s="1"/>
  <c r="N1934" i="1" a="1"/>
  <c r="N1934" i="1" s="1"/>
  <c r="N1943" i="1" a="1"/>
  <c r="N1943" i="1" s="1"/>
  <c r="N1951" i="1" a="1"/>
  <c r="N1951" i="1" s="1"/>
  <c r="N1955" i="1" a="1"/>
  <c r="N1955" i="1" s="1"/>
  <c r="N1963" i="1" a="1"/>
  <c r="N1963" i="1" s="1"/>
  <c r="N1989" i="1" a="1"/>
  <c r="N1989" i="1" s="1"/>
  <c r="N2000" i="1" a="1"/>
  <c r="N2000" i="1" s="1"/>
  <c r="N2003" i="1" a="1"/>
  <c r="N2003" i="1" s="1"/>
  <c r="N2014" i="1" a="1"/>
  <c r="N2014" i="1" s="1"/>
  <c r="N2036" i="1" a="1"/>
  <c r="N2036" i="1" s="1"/>
  <c r="N2037" i="1" a="1"/>
  <c r="N2037" i="1" s="1"/>
  <c r="N2038" i="1" a="1"/>
  <c r="N2038" i="1" s="1"/>
  <c r="N1707" i="1" a="1"/>
  <c r="N1707" i="1" s="1"/>
  <c r="N1772" i="1" a="1"/>
  <c r="N1772" i="1" s="1"/>
  <c r="N1944" i="1" a="1"/>
  <c r="N1944" i="1" s="1"/>
  <c r="N1945" i="1" a="1"/>
  <c r="N1945" i="1" s="1"/>
  <c r="N1956" i="1" a="1"/>
  <c r="N1956" i="1" s="1"/>
  <c r="N1985" i="1" a="1"/>
  <c r="N1985" i="1" s="1"/>
  <c r="N1986" i="1" a="1"/>
  <c r="N1986" i="1" s="1"/>
  <c r="N1987" i="1" a="1"/>
  <c r="N1987" i="1" s="1"/>
  <c r="N1988" i="1" a="1"/>
  <c r="N1988" i="1" s="1"/>
  <c r="N1999" i="1" a="1"/>
  <c r="N1999" i="1" s="1"/>
  <c r="N2015" i="1" a="1"/>
  <c r="N2015" i="1" s="1"/>
  <c r="N2022" i="1" a="1"/>
  <c r="N2022" i="1" s="1"/>
  <c r="N2023" i="1" a="1"/>
  <c r="N2023" i="1" s="1"/>
  <c r="N1691" i="1" a="1"/>
  <c r="N1691" i="1" s="1"/>
  <c r="N1709" i="1" a="1"/>
  <c r="N1709" i="1" s="1"/>
  <c r="N1798" i="1" a="1"/>
  <c r="N1798" i="1" s="1"/>
  <c r="N1803" i="1" a="1"/>
  <c r="N1803" i="1" s="1"/>
  <c r="N1837" i="1" a="1"/>
  <c r="N1837" i="1" s="1"/>
  <c r="N1935" i="1" a="1"/>
  <c r="N1935" i="1" s="1"/>
  <c r="N1942" i="1" a="1"/>
  <c r="N1942" i="1" s="1"/>
  <c r="N1946" i="1" a="1"/>
  <c r="N1946" i="1" s="1"/>
  <c r="N1957" i="1" a="1"/>
  <c r="N1957" i="1" s="1"/>
  <c r="N1964" i="1" a="1"/>
  <c r="N1964" i="1" s="1"/>
  <c r="N1965" i="1" a="1"/>
  <c r="N1965" i="1" s="1"/>
  <c r="N1540" i="1" a="1"/>
  <c r="N1540" i="1" s="1"/>
  <c r="N1711" i="1" a="1"/>
  <c r="N1711" i="1" s="1"/>
  <c r="N1734" i="1" a="1"/>
  <c r="N1734" i="1" s="1"/>
  <c r="N1739" i="1" a="1"/>
  <c r="N1739" i="1" s="1"/>
  <c r="N1823" i="1" a="1"/>
  <c r="N1823" i="1" s="1"/>
  <c r="N1928" i="1" a="1"/>
  <c r="N1928" i="1" s="1"/>
  <c r="N1958" i="1" a="1"/>
  <c r="N1958" i="1" s="1"/>
  <c r="N1983" i="1" a="1"/>
  <c r="N1983" i="1" s="1"/>
  <c r="N1997" i="1" a="1"/>
  <c r="N1997" i="1" s="1"/>
  <c r="N2008" i="1" a="1"/>
  <c r="N2008" i="1" s="1"/>
  <c r="N2009" i="1" a="1"/>
  <c r="N2009" i="1" s="1"/>
  <c r="N2027" i="1" a="1"/>
  <c r="N2027" i="1" s="1"/>
  <c r="N1544" i="1" a="1"/>
  <c r="N1544" i="1" s="1"/>
  <c r="N1897" i="1" a="1"/>
  <c r="N1897" i="1" s="1"/>
  <c r="N1932" i="1" a="1"/>
  <c r="N1932" i="1" s="1"/>
  <c r="N1941" i="1" a="1"/>
  <c r="N1941" i="1" s="1"/>
  <c r="N1947" i="1" a="1"/>
  <c r="N1947" i="1" s="1"/>
  <c r="N1959" i="1" a="1"/>
  <c r="N1959" i="1" s="1"/>
  <c r="N1966" i="1" a="1"/>
  <c r="N1966" i="1" s="1"/>
  <c r="N1967" i="1" a="1"/>
  <c r="N1967" i="1" s="1"/>
  <c r="N1977" i="1" a="1"/>
  <c r="N1977" i="1" s="1"/>
  <c r="N1982" i="1" a="1"/>
  <c r="N1982" i="1" s="1"/>
  <c r="N1993" i="1" a="1"/>
  <c r="N1993" i="1" s="1"/>
  <c r="N1994" i="1" a="1"/>
  <c r="N1994" i="1" s="1"/>
  <c r="N1995" i="1" a="1"/>
  <c r="N1995" i="1" s="1"/>
  <c r="N1996" i="1" a="1"/>
  <c r="N1996" i="1" s="1"/>
  <c r="N2010" i="1" a="1"/>
  <c r="N2010" i="1" s="1"/>
  <c r="N2018" i="1" a="1"/>
  <c r="N2018" i="1" s="1"/>
  <c r="N2028" i="1" a="1"/>
  <c r="N2028" i="1" s="1"/>
  <c r="N2029" i="1" a="1"/>
  <c r="N2029" i="1" s="1"/>
  <c r="N2030" i="1" a="1"/>
  <c r="N2030" i="1" s="1"/>
  <c r="N1940" i="1" a="1"/>
  <c r="N1940" i="1" s="1"/>
  <c r="N1960" i="1" a="1"/>
  <c r="N1960" i="1" s="1"/>
  <c r="N2007" i="1" a="1"/>
  <c r="N2007" i="1" s="1"/>
  <c r="N2025" i="1" a="1"/>
  <c r="N2025" i="1" s="1"/>
  <c r="N2043" i="1" a="1"/>
  <c r="N2043" i="1" s="1"/>
  <c r="N1968" i="1" a="1"/>
  <c r="N1968" i="1" s="1"/>
  <c r="N1978" i="1" a="1"/>
  <c r="N1978" i="1" s="1"/>
  <c r="N2011" i="1" a="1"/>
  <c r="N2011" i="1" s="1"/>
  <c r="N2" i="1" a="1"/>
  <c r="N2" i="1" s="1"/>
  <c r="N1713" i="1" a="1"/>
  <c r="N1713" i="1" s="1"/>
  <c r="N1929" i="1" a="1"/>
  <c r="N1929" i="1" s="1"/>
  <c r="N2004" i="1" a="1"/>
  <c r="N2004" i="1" s="1"/>
  <c r="N2026" i="1" a="1"/>
  <c r="N2026" i="1" s="1"/>
  <c r="N1792" i="1" a="1"/>
  <c r="N1792" i="1" s="1"/>
  <c r="N1869" i="1" a="1"/>
  <c r="N1869" i="1" s="1"/>
  <c r="N1948" i="1" a="1"/>
  <c r="N1948" i="1" s="1"/>
  <c r="N1970" i="1" a="1"/>
  <c r="N1970" i="1" s="1"/>
  <c r="N1979" i="1" a="1"/>
  <c r="N1979" i="1" s="1"/>
  <c r="N1992" i="1" a="1"/>
  <c r="N1992" i="1" s="1"/>
  <c r="N1807" i="1" a="1"/>
  <c r="N1807" i="1" s="1"/>
  <c r="N1858" i="1" a="1"/>
  <c r="N1858" i="1" s="1"/>
  <c r="N1975" i="1" a="1"/>
  <c r="N1975" i="1" s="1"/>
  <c r="N1984" i="1" a="1"/>
  <c r="N1984" i="1" s="1"/>
  <c r="N2005" i="1" a="1"/>
  <c r="N2005" i="1" s="1"/>
  <c r="N2016" i="1" a="1"/>
  <c r="N2016" i="1" s="1"/>
  <c r="N1757" i="1" a="1"/>
  <c r="N1757" i="1" s="1"/>
  <c r="N1961" i="1" a="1"/>
  <c r="N1961" i="1" s="1"/>
  <c r="N1976" i="1" a="1"/>
  <c r="N1976" i="1" s="1"/>
  <c r="N2031" i="1" a="1"/>
  <c r="N2031" i="1" s="1"/>
  <c r="N2039" i="1" a="1"/>
  <c r="N2039" i="1" s="1"/>
  <c r="N1797" i="1" a="1"/>
  <c r="N1797" i="1" s="1"/>
  <c r="N1969" i="1" a="1"/>
  <c r="N1969" i="1" s="1"/>
  <c r="N1998" i="1" a="1"/>
  <c r="N1998" i="1" s="1"/>
  <c r="N2006" i="1" a="1"/>
  <c r="N2006" i="1" s="1"/>
  <c r="N2017" i="1" a="1"/>
  <c r="N2017" i="1" s="1"/>
  <c r="N2024" i="1" a="1"/>
  <c r="N2024" i="1" s="1"/>
  <c r="N1825" i="1" a="1"/>
  <c r="N1825" i="1" s="1"/>
  <c r="N1913" i="1" a="1"/>
  <c r="N1913" i="1" s="1"/>
  <c r="N1974" i="1" a="1"/>
  <c r="N1974" i="1" s="1"/>
  <c r="N1981" i="1" a="1"/>
  <c r="N1981" i="1" s="1"/>
  <c r="N2040" i="1" a="1"/>
  <c r="N2040" i="1" s="1"/>
  <c r="N2041" i="1" a="1"/>
  <c r="N2041" i="1" s="1"/>
  <c r="N2042" i="1" a="1"/>
  <c r="N2042" i="1" s="1"/>
  <c r="AJ5" i="1" a="1"/>
  <c r="AJ5" i="1" s="1"/>
  <c r="AJ11" i="1" a="1"/>
  <c r="AJ11" i="1" s="1"/>
  <c r="AJ14" i="1" a="1"/>
  <c r="AJ14" i="1" s="1"/>
  <c r="AJ8" i="1" a="1"/>
  <c r="AJ8" i="1" s="1"/>
  <c r="AJ13" i="1" a="1"/>
  <c r="AJ13" i="1" s="1"/>
  <c r="AJ15" i="1" a="1"/>
  <c r="AJ15" i="1" s="1"/>
  <c r="AJ4" i="1" a="1"/>
  <c r="AJ4" i="1" s="1"/>
  <c r="AJ10" i="1" a="1"/>
  <c r="AJ10" i="1" s="1"/>
  <c r="AJ17" i="1" a="1"/>
  <c r="AJ17" i="1" s="1"/>
  <c r="AJ7" i="1" a="1"/>
  <c r="AJ7" i="1" s="1"/>
  <c r="AJ12" i="1" a="1"/>
  <c r="AJ12" i="1" s="1"/>
  <c r="AJ3" i="1" a="1"/>
  <c r="AJ3" i="1" s="1"/>
  <c r="AJ6" i="1" a="1"/>
  <c r="AJ6" i="1" s="1"/>
  <c r="AJ9" i="1" a="1"/>
  <c r="AJ9" i="1" s="1"/>
  <c r="AJ16" i="1" a="1"/>
  <c r="AJ16" i="1" s="1"/>
  <c r="AJ18" i="1" a="1"/>
  <c r="AJ18" i="1" s="1"/>
  <c r="AJ19" i="1" a="1"/>
  <c r="AJ19" i="1" s="1"/>
  <c r="AJ35" i="1" a="1"/>
  <c r="AJ35" i="1" s="1"/>
  <c r="AJ36" i="1" a="1"/>
  <c r="AJ36" i="1" s="1"/>
  <c r="AJ27" i="1" a="1"/>
  <c r="AJ27" i="1" s="1"/>
  <c r="AJ30" i="1" a="1"/>
  <c r="AJ30" i="1" s="1"/>
  <c r="AJ33" i="1" a="1"/>
  <c r="AJ33" i="1" s="1"/>
  <c r="AJ34" i="1" a="1"/>
  <c r="AJ34" i="1" s="1"/>
  <c r="AJ20" i="1" a="1"/>
  <c r="AJ20" i="1" s="1"/>
  <c r="AJ32" i="1" a="1"/>
  <c r="AJ32" i="1" s="1"/>
  <c r="AJ26" i="1" a="1"/>
  <c r="AJ26" i="1" s="1"/>
  <c r="AJ29" i="1" a="1"/>
  <c r="AJ29" i="1" s="1"/>
  <c r="AJ21" i="1" a="1"/>
  <c r="AJ21" i="1" s="1"/>
  <c r="AJ22" i="1" a="1"/>
  <c r="AJ22" i="1" s="1"/>
  <c r="AJ25" i="1" a="1"/>
  <c r="AJ25" i="1" s="1"/>
  <c r="AJ31" i="1" a="1"/>
  <c r="AJ31" i="1" s="1"/>
  <c r="AJ38" i="1" a="1"/>
  <c r="AJ38" i="1" s="1"/>
  <c r="AJ52" i="1" a="1"/>
  <c r="AJ52" i="1" s="1"/>
  <c r="AJ23" i="1" a="1"/>
  <c r="AJ23" i="1" s="1"/>
  <c r="AJ28" i="1" a="1"/>
  <c r="AJ28" i="1" s="1"/>
  <c r="AJ41" i="1" a="1"/>
  <c r="AJ41" i="1" s="1"/>
  <c r="AJ48" i="1" a="1"/>
  <c r="AJ48" i="1" s="1"/>
  <c r="AJ37" i="1" a="1"/>
  <c r="AJ37" i="1" s="1"/>
  <c r="AJ42" i="1" a="1"/>
  <c r="AJ42" i="1" s="1"/>
  <c r="AJ43" i="1" a="1"/>
  <c r="AJ43" i="1" s="1"/>
  <c r="AJ44" i="1" a="1"/>
  <c r="AJ44" i="1" s="1"/>
  <c r="AJ50" i="1" a="1"/>
  <c r="AJ50" i="1" s="1"/>
  <c r="AJ40" i="1" a="1"/>
  <c r="AJ40" i="1" s="1"/>
  <c r="AJ47" i="1" a="1"/>
  <c r="AJ47" i="1" s="1"/>
  <c r="AJ51" i="1" a="1"/>
  <c r="AJ51" i="1" s="1"/>
  <c r="AJ53" i="1" a="1"/>
  <c r="AJ53" i="1" s="1"/>
  <c r="AJ46" i="1" a="1"/>
  <c r="AJ46" i="1" s="1"/>
  <c r="AJ24" i="1" a="1"/>
  <c r="AJ24" i="1" s="1"/>
  <c r="AJ39" i="1" a="1"/>
  <c r="AJ39" i="1" s="1"/>
  <c r="AJ49" i="1" a="1"/>
  <c r="AJ49" i="1" s="1"/>
  <c r="AJ45" i="1" a="1"/>
  <c r="AJ45" i="1" s="1"/>
  <c r="AJ70" i="1" a="1"/>
  <c r="AJ70" i="1" s="1"/>
  <c r="AJ55" i="1" a="1"/>
  <c r="AJ55" i="1" s="1"/>
  <c r="AJ57" i="1" a="1"/>
  <c r="AJ57" i="1" s="1"/>
  <c r="AJ68" i="1" a="1"/>
  <c r="AJ68" i="1" s="1"/>
  <c r="AJ59" i="1" a="1"/>
  <c r="AJ59" i="1" s="1"/>
  <c r="AJ61" i="1" a="1"/>
  <c r="AJ61" i="1" s="1"/>
  <c r="AJ63" i="1" a="1"/>
  <c r="AJ63" i="1" s="1"/>
  <c r="AJ65" i="1" a="1"/>
  <c r="AJ65" i="1" s="1"/>
  <c r="AJ67" i="1" a="1"/>
  <c r="AJ67" i="1" s="1"/>
  <c r="AJ69" i="1" a="1"/>
  <c r="AJ69" i="1" s="1"/>
  <c r="AJ71" i="1" a="1"/>
  <c r="AJ71" i="1" s="1"/>
  <c r="AJ54" i="1" a="1"/>
  <c r="AJ54" i="1" s="1"/>
  <c r="AJ56" i="1" a="1"/>
  <c r="AJ56" i="1" s="1"/>
  <c r="AJ58" i="1" a="1"/>
  <c r="AJ58" i="1" s="1"/>
  <c r="AJ60" i="1" a="1"/>
  <c r="AJ60" i="1" s="1"/>
  <c r="AJ62" i="1" a="1"/>
  <c r="AJ62" i="1" s="1"/>
  <c r="AJ64" i="1" a="1"/>
  <c r="AJ64" i="1" s="1"/>
  <c r="AJ66" i="1" a="1"/>
  <c r="AJ66" i="1" s="1"/>
  <c r="AJ72" i="1" a="1"/>
  <c r="AJ72" i="1" s="1"/>
  <c r="AJ74" i="1" a="1"/>
  <c r="AJ74" i="1" s="1"/>
  <c r="AJ76" i="1" a="1"/>
  <c r="AJ76" i="1" s="1"/>
  <c r="AJ78" i="1" a="1"/>
  <c r="AJ78" i="1" s="1"/>
  <c r="AJ84" i="1" a="1"/>
  <c r="AJ84" i="1" s="1"/>
  <c r="AJ79" i="1" a="1"/>
  <c r="AJ79" i="1" s="1"/>
  <c r="AJ85" i="1" a="1"/>
  <c r="AJ85" i="1" s="1"/>
  <c r="AJ73" i="1" a="1"/>
  <c r="AJ73" i="1" s="1"/>
  <c r="AJ75" i="1" a="1"/>
  <c r="AJ75" i="1" s="1"/>
  <c r="AJ77" i="1" a="1"/>
  <c r="AJ77" i="1" s="1"/>
  <c r="AJ81" i="1" a="1"/>
  <c r="AJ81" i="1" s="1"/>
  <c r="AJ90" i="1" a="1"/>
  <c r="AJ90" i="1" s="1"/>
  <c r="AJ95" i="1" a="1"/>
  <c r="AJ95" i="1" s="1"/>
  <c r="AJ83" i="1" a="1"/>
  <c r="AJ83" i="1" s="1"/>
  <c r="AJ86" i="1" a="1"/>
  <c r="AJ86" i="1" s="1"/>
  <c r="AJ89" i="1" a="1"/>
  <c r="AJ89" i="1" s="1"/>
  <c r="AJ93" i="1" a="1"/>
  <c r="AJ93" i="1" s="1"/>
  <c r="AJ94" i="1" a="1"/>
  <c r="AJ94" i="1" s="1"/>
  <c r="AJ96" i="1" a="1"/>
  <c r="AJ96" i="1" s="1"/>
  <c r="AJ98" i="1" a="1"/>
  <c r="AJ98" i="1" s="1"/>
  <c r="AJ100" i="1" a="1"/>
  <c r="AJ100" i="1" s="1"/>
  <c r="AJ102" i="1" a="1"/>
  <c r="AJ102" i="1" s="1"/>
  <c r="AJ104" i="1" a="1"/>
  <c r="AJ104" i="1" s="1"/>
  <c r="AJ106" i="1" a="1"/>
  <c r="AJ106" i="1" s="1"/>
  <c r="AJ108" i="1" a="1"/>
  <c r="AJ108" i="1" s="1"/>
  <c r="AJ110" i="1" a="1"/>
  <c r="AJ110" i="1" s="1"/>
  <c r="AJ112" i="1" a="1"/>
  <c r="AJ112" i="1" s="1"/>
  <c r="AJ114" i="1" a="1"/>
  <c r="AJ114" i="1" s="1"/>
  <c r="AJ80" i="1" a="1"/>
  <c r="AJ80" i="1" s="1"/>
  <c r="AJ82" i="1" a="1"/>
  <c r="AJ82" i="1" s="1"/>
  <c r="AJ87" i="1" a="1"/>
  <c r="AJ87" i="1" s="1"/>
  <c r="AJ88" i="1" a="1"/>
  <c r="AJ88" i="1" s="1"/>
  <c r="AJ97" i="1" a="1"/>
  <c r="AJ97" i="1" s="1"/>
  <c r="AJ116" i="1" a="1"/>
  <c r="AJ116" i="1" s="1"/>
  <c r="AJ92" i="1" a="1"/>
  <c r="AJ92" i="1" s="1"/>
  <c r="AJ115" i="1" a="1"/>
  <c r="AJ115" i="1" s="1"/>
  <c r="AJ91" i="1" a="1"/>
  <c r="AJ91" i="1" s="1"/>
  <c r="AJ99" i="1" a="1"/>
  <c r="AJ99" i="1" s="1"/>
  <c r="AJ118" i="1" a="1"/>
  <c r="AJ118" i="1" s="1"/>
  <c r="AJ121" i="1" a="1"/>
  <c r="AJ121" i="1" s="1"/>
  <c r="AJ125" i="1" a="1"/>
  <c r="AJ125" i="1" s="1"/>
  <c r="AJ133" i="1" a="1"/>
  <c r="AJ133" i="1" s="1"/>
  <c r="AJ136" i="1" a="1"/>
  <c r="AJ136" i="1" s="1"/>
  <c r="AJ139" i="1" a="1"/>
  <c r="AJ139" i="1" s="1"/>
  <c r="AJ101" i="1" a="1"/>
  <c r="AJ101" i="1" s="1"/>
  <c r="AJ113" i="1" a="1"/>
  <c r="AJ113" i="1" s="1"/>
  <c r="AJ124" i="1" a="1"/>
  <c r="AJ124" i="1" s="1"/>
  <c r="AJ131" i="1" a="1"/>
  <c r="AJ131" i="1" s="1"/>
  <c r="AJ132" i="1" a="1"/>
  <c r="AJ132" i="1" s="1"/>
  <c r="AJ135" i="1" a="1"/>
  <c r="AJ135" i="1" s="1"/>
  <c r="AJ137" i="1" a="1"/>
  <c r="AJ137" i="1" s="1"/>
  <c r="AJ138" i="1" a="1"/>
  <c r="AJ138" i="1" s="1"/>
  <c r="AJ144" i="1" a="1"/>
  <c r="AJ144" i="1" s="1"/>
  <c r="AJ145" i="1" a="1"/>
  <c r="AJ145" i="1" s="1"/>
  <c r="AJ103" i="1" a="1"/>
  <c r="AJ103" i="1" s="1"/>
  <c r="AJ130" i="1" a="1"/>
  <c r="AJ130" i="1" s="1"/>
  <c r="AJ105" i="1" a="1"/>
  <c r="AJ105" i="1" s="1"/>
  <c r="AJ120" i="1" a="1"/>
  <c r="AJ120" i="1" s="1"/>
  <c r="AJ123" i="1" a="1"/>
  <c r="AJ123" i="1" s="1"/>
  <c r="AJ107" i="1" a="1"/>
  <c r="AJ107" i="1" s="1"/>
  <c r="AJ117" i="1" a="1"/>
  <c r="AJ117" i="1" s="1"/>
  <c r="AJ129" i="1" a="1"/>
  <c r="AJ129" i="1" s="1"/>
  <c r="AJ142" i="1" a="1"/>
  <c r="AJ142" i="1" s="1"/>
  <c r="AJ143" i="1" a="1"/>
  <c r="AJ143" i="1" s="1"/>
  <c r="AJ109" i="1" a="1"/>
  <c r="AJ109" i="1" s="1"/>
  <c r="AJ122" i="1" a="1"/>
  <c r="AJ122" i="1" s="1"/>
  <c r="AJ126" i="1" a="1"/>
  <c r="AJ126" i="1" s="1"/>
  <c r="AJ127" i="1" a="1"/>
  <c r="AJ127" i="1" s="1"/>
  <c r="AJ134" i="1" a="1"/>
  <c r="AJ134" i="1" s="1"/>
  <c r="AJ140" i="1" a="1"/>
  <c r="AJ140" i="1" s="1"/>
  <c r="AJ141" i="1" a="1"/>
  <c r="AJ141" i="1" s="1"/>
  <c r="AJ119" i="1" a="1"/>
  <c r="AJ119" i="1" s="1"/>
  <c r="AJ147" i="1" a="1"/>
  <c r="AJ147" i="1" s="1"/>
  <c r="AJ148" i="1" a="1"/>
  <c r="AJ148" i="1" s="1"/>
  <c r="AJ149" i="1" a="1"/>
  <c r="AJ149" i="1" s="1"/>
  <c r="AJ157" i="1" a="1"/>
  <c r="AJ157" i="1" s="1"/>
  <c r="AJ159" i="1" a="1"/>
  <c r="AJ159" i="1" s="1"/>
  <c r="AJ162" i="1" a="1"/>
  <c r="AJ162" i="1" s="1"/>
  <c r="AJ171" i="1" a="1"/>
  <c r="AJ171" i="1" s="1"/>
  <c r="AJ111" i="1" a="1"/>
  <c r="AJ111" i="1" s="1"/>
  <c r="AJ150" i="1" a="1"/>
  <c r="AJ150" i="1" s="1"/>
  <c r="AJ152" i="1" a="1"/>
  <c r="AJ152" i="1" s="1"/>
  <c r="AJ153" i="1" a="1"/>
  <c r="AJ153" i="1" s="1"/>
  <c r="AJ160" i="1" a="1"/>
  <c r="AJ160" i="1" s="1"/>
  <c r="AJ163" i="1" a="1"/>
  <c r="AJ163" i="1" s="1"/>
  <c r="AJ172" i="1" a="1"/>
  <c r="AJ172" i="1" s="1"/>
  <c r="AJ146" i="1" a="1"/>
  <c r="AJ146" i="1" s="1"/>
  <c r="AJ158" i="1" a="1"/>
  <c r="AJ158" i="1" s="1"/>
  <c r="AJ161" i="1" a="1"/>
  <c r="AJ161" i="1" s="1"/>
  <c r="AJ164" i="1" a="1"/>
  <c r="AJ164" i="1" s="1"/>
  <c r="AJ169" i="1" a="1"/>
  <c r="AJ169" i="1" s="1"/>
  <c r="AJ128" i="1" a="1"/>
  <c r="AJ128" i="1" s="1"/>
  <c r="AJ151" i="1" a="1"/>
  <c r="AJ151" i="1" s="1"/>
  <c r="AJ156" i="1" a="1"/>
  <c r="AJ156" i="1" s="1"/>
  <c r="AJ168" i="1" a="1"/>
  <c r="AJ168" i="1" s="1"/>
  <c r="AJ155" i="1" a="1"/>
  <c r="AJ155" i="1" s="1"/>
  <c r="AJ165" i="1" a="1"/>
  <c r="AJ165" i="1" s="1"/>
  <c r="AJ167" i="1" a="1"/>
  <c r="AJ167" i="1" s="1"/>
  <c r="AJ170" i="1" a="1"/>
  <c r="AJ170" i="1" s="1"/>
  <c r="AJ173" i="1" a="1"/>
  <c r="AJ173" i="1" s="1"/>
  <c r="AJ166" i="1" a="1"/>
  <c r="AJ166" i="1" s="1"/>
  <c r="AJ154" i="1" a="1"/>
  <c r="AJ154" i="1" s="1"/>
  <c r="AJ179" i="1" a="1"/>
  <c r="AJ179" i="1" s="1"/>
  <c r="AJ181" i="1" a="1"/>
  <c r="AJ181" i="1" s="1"/>
  <c r="AJ182" i="1" a="1"/>
  <c r="AJ182" i="1" s="1"/>
  <c r="AJ193" i="1" a="1"/>
  <c r="AJ193" i="1" s="1"/>
  <c r="AJ196" i="1" a="1"/>
  <c r="AJ196" i="1" s="1"/>
  <c r="AJ199" i="1" a="1"/>
  <c r="AJ199" i="1" s="1"/>
  <c r="AJ176" i="1" a="1"/>
  <c r="AJ176" i="1" s="1"/>
  <c r="AJ177" i="1" a="1"/>
  <c r="AJ177" i="1" s="1"/>
  <c r="AJ187" i="1" a="1"/>
  <c r="AJ187" i="1" s="1"/>
  <c r="AJ192" i="1" a="1"/>
  <c r="AJ192" i="1" s="1"/>
  <c r="AJ191" i="1" a="1"/>
  <c r="AJ191" i="1" s="1"/>
  <c r="AJ195" i="1" a="1"/>
  <c r="AJ195" i="1" s="1"/>
  <c r="AJ203" i="1" a="1"/>
  <c r="AJ203" i="1" s="1"/>
  <c r="AJ186" i="1" a="1"/>
  <c r="AJ186" i="1" s="1"/>
  <c r="AJ190" i="1" a="1"/>
  <c r="AJ190" i="1" s="1"/>
  <c r="AJ198" i="1" a="1"/>
  <c r="AJ198" i="1" s="1"/>
  <c r="AJ202" i="1" a="1"/>
  <c r="AJ202" i="1" s="1"/>
  <c r="AJ175" i="1" a="1"/>
  <c r="AJ175" i="1" s="1"/>
  <c r="AJ178" i="1" a="1"/>
  <c r="AJ178" i="1" s="1"/>
  <c r="AJ185" i="1" a="1"/>
  <c r="AJ185" i="1" s="1"/>
  <c r="AJ194" i="1" a="1"/>
  <c r="AJ194" i="1" s="1"/>
  <c r="AJ180" i="1" a="1"/>
  <c r="AJ180" i="1" s="1"/>
  <c r="AJ184" i="1" a="1"/>
  <c r="AJ184" i="1" s="1"/>
  <c r="AJ189" i="1" a="1"/>
  <c r="AJ189" i="1" s="1"/>
  <c r="AJ197" i="1" a="1"/>
  <c r="AJ197" i="1" s="1"/>
  <c r="AJ201" i="1" a="1"/>
  <c r="AJ201" i="1" s="1"/>
  <c r="AJ174" i="1" a="1"/>
  <c r="AJ174" i="1" s="1"/>
  <c r="AJ206" i="1" a="1"/>
  <c r="AJ206" i="1" s="1"/>
  <c r="AJ212" i="1" a="1"/>
  <c r="AJ212" i="1" s="1"/>
  <c r="AJ213" i="1" a="1"/>
  <c r="AJ213" i="1" s="1"/>
  <c r="AJ226" i="1" a="1"/>
  <c r="AJ226" i="1" s="1"/>
  <c r="AJ209" i="1" a="1"/>
  <c r="AJ209" i="1" s="1"/>
  <c r="AJ211" i="1" a="1"/>
  <c r="AJ211" i="1" s="1"/>
  <c r="AJ221" i="1" a="1"/>
  <c r="AJ221" i="1" s="1"/>
  <c r="AJ230" i="1" a="1"/>
  <c r="AJ230" i="1" s="1"/>
  <c r="AJ200" i="1" a="1"/>
  <c r="AJ200" i="1" s="1"/>
  <c r="AJ210" i="1" a="1"/>
  <c r="AJ210" i="1" s="1"/>
  <c r="AJ216" i="1" a="1"/>
  <c r="AJ216" i="1" s="1"/>
  <c r="AJ220" i="1" a="1"/>
  <c r="AJ220" i="1" s="1"/>
  <c r="AJ225" i="1" a="1"/>
  <c r="AJ225" i="1" s="1"/>
  <c r="AJ229" i="1" a="1"/>
  <c r="AJ229" i="1" s="1"/>
  <c r="AJ218" i="1" a="1"/>
  <c r="AJ218" i="1" s="1"/>
  <c r="AJ219" i="1" a="1"/>
  <c r="AJ219" i="1" s="1"/>
  <c r="AJ228" i="1" a="1"/>
  <c r="AJ228" i="1" s="1"/>
  <c r="AJ183" i="1" a="1"/>
  <c r="AJ183" i="1" s="1"/>
  <c r="AJ188" i="1" a="1"/>
  <c r="AJ188" i="1" s="1"/>
  <c r="AJ205" i="1" a="1"/>
  <c r="AJ205" i="1" s="1"/>
  <c r="AJ207" i="1" a="1"/>
  <c r="AJ207" i="1" s="1"/>
  <c r="AJ214" i="1" a="1"/>
  <c r="AJ214" i="1" s="1"/>
  <c r="AJ222" i="1" a="1"/>
  <c r="AJ222" i="1" s="1"/>
  <c r="AJ223" i="1" a="1"/>
  <c r="AJ223" i="1" s="1"/>
  <c r="AJ227" i="1" a="1"/>
  <c r="AJ227" i="1" s="1"/>
  <c r="AJ232" i="1" a="1"/>
  <c r="AJ232" i="1" s="1"/>
  <c r="AJ215" i="1" a="1"/>
  <c r="AJ215" i="1" s="1"/>
  <c r="AJ224" i="1" a="1"/>
  <c r="AJ224" i="1" s="1"/>
  <c r="AJ253" i="1" a="1"/>
  <c r="AJ253" i="1" s="1"/>
  <c r="AJ204" i="1" a="1"/>
  <c r="AJ204" i="1" s="1"/>
  <c r="AJ233" i="1" a="1"/>
  <c r="AJ233" i="1" s="1"/>
  <c r="AJ235" i="1" a="1"/>
  <c r="AJ235" i="1" s="1"/>
  <c r="AJ244" i="1" a="1"/>
  <c r="AJ244" i="1" s="1"/>
  <c r="AJ234" i="1" a="1"/>
  <c r="AJ234" i="1" s="1"/>
  <c r="AJ238" i="1" a="1"/>
  <c r="AJ238" i="1" s="1"/>
  <c r="AJ239" i="1" a="1"/>
  <c r="AJ239" i="1" s="1"/>
  <c r="AJ243" i="1" a="1"/>
  <c r="AJ243" i="1" s="1"/>
  <c r="AJ249" i="1" a="1"/>
  <c r="AJ249" i="1" s="1"/>
  <c r="AJ231" i="1" a="1"/>
  <c r="AJ231" i="1" s="1"/>
  <c r="AJ217" i="1" a="1"/>
  <c r="AJ217" i="1" s="1"/>
  <c r="AJ242" i="1" a="1"/>
  <c r="AJ242" i="1" s="1"/>
  <c r="AJ251" i="1" a="1"/>
  <c r="AJ251" i="1" s="1"/>
  <c r="AJ255" i="1" a="1"/>
  <c r="AJ255" i="1" s="1"/>
  <c r="AJ237" i="1" a="1"/>
  <c r="AJ237" i="1" s="1"/>
  <c r="AJ246" i="1" a="1"/>
  <c r="AJ246" i="1" s="1"/>
  <c r="AJ248" i="1" a="1"/>
  <c r="AJ248" i="1" s="1"/>
  <c r="AJ236" i="1" a="1"/>
  <c r="AJ236" i="1" s="1"/>
  <c r="AJ241" i="1" a="1"/>
  <c r="AJ241" i="1" s="1"/>
  <c r="AJ245" i="1" a="1"/>
  <c r="AJ245" i="1" s="1"/>
  <c r="AJ254" i="1" a="1"/>
  <c r="AJ254" i="1" s="1"/>
  <c r="AJ261" i="1" a="1"/>
  <c r="AJ261" i="1" s="1"/>
  <c r="AJ265" i="1" a="1"/>
  <c r="AJ265" i="1" s="1"/>
  <c r="AJ275" i="1" a="1"/>
  <c r="AJ275" i="1" s="1"/>
  <c r="AJ281" i="1" a="1"/>
  <c r="AJ281" i="1" s="1"/>
  <c r="AJ285" i="1" a="1"/>
  <c r="AJ285" i="1" s="1"/>
  <c r="AJ268" i="1" a="1"/>
  <c r="AJ268" i="1" s="1"/>
  <c r="AJ270" i="1" a="1"/>
  <c r="AJ270" i="1" s="1"/>
  <c r="AJ278" i="1" a="1"/>
  <c r="AJ278" i="1" s="1"/>
  <c r="AJ280" i="1" a="1"/>
  <c r="AJ280" i="1" s="1"/>
  <c r="AJ284" i="1" a="1"/>
  <c r="AJ284" i="1" s="1"/>
  <c r="AJ240" i="1" a="1"/>
  <c r="AJ240" i="1" s="1"/>
  <c r="AJ257" i="1" a="1"/>
  <c r="AJ257" i="1" s="1"/>
  <c r="AJ260" i="1" a="1"/>
  <c r="AJ260" i="1" s="1"/>
  <c r="AJ269" i="1" a="1"/>
  <c r="AJ269" i="1" s="1"/>
  <c r="AJ252" i="1" a="1"/>
  <c r="AJ252" i="1" s="1"/>
  <c r="AJ258" i="1" a="1"/>
  <c r="AJ258" i="1" s="1"/>
  <c r="AJ264" i="1" a="1"/>
  <c r="AJ264" i="1" s="1"/>
  <c r="AJ271" i="1" a="1"/>
  <c r="AJ271" i="1" s="1"/>
  <c r="AJ276" i="1" a="1"/>
  <c r="AJ276" i="1" s="1"/>
  <c r="AJ247" i="1" a="1"/>
  <c r="AJ247" i="1" s="1"/>
  <c r="AJ256" i="1" a="1"/>
  <c r="AJ256" i="1" s="1"/>
  <c r="AJ267" i="1" a="1"/>
  <c r="AJ267" i="1" s="1"/>
  <c r="AJ272" i="1" a="1"/>
  <c r="AJ272" i="1" s="1"/>
  <c r="AJ250" i="1" a="1"/>
  <c r="AJ250" i="1" s="1"/>
  <c r="AJ263" i="1" a="1"/>
  <c r="AJ263" i="1" s="1"/>
  <c r="AJ266" i="1" a="1"/>
  <c r="AJ266" i="1" s="1"/>
  <c r="AJ273" i="1" a="1"/>
  <c r="AJ273" i="1" s="1"/>
  <c r="AJ208" i="1" a="1"/>
  <c r="AJ208" i="1" s="1"/>
  <c r="AJ283" i="1" a="1"/>
  <c r="AJ283" i="1" s="1"/>
  <c r="AJ287" i="1" a="1"/>
  <c r="AJ287" i="1" s="1"/>
  <c r="AJ288" i="1" a="1"/>
  <c r="AJ288" i="1" s="1"/>
  <c r="AJ290" i="1" a="1"/>
  <c r="AJ290" i="1" s="1"/>
  <c r="AJ292" i="1" a="1"/>
  <c r="AJ292" i="1" s="1"/>
  <c r="AJ294" i="1" a="1"/>
  <c r="AJ294" i="1" s="1"/>
  <c r="AJ296" i="1" a="1"/>
  <c r="AJ296" i="1" s="1"/>
  <c r="AJ298" i="1" a="1"/>
  <c r="AJ298" i="1" s="1"/>
  <c r="AJ319" i="1" a="1"/>
  <c r="AJ319" i="1" s="1"/>
  <c r="AJ324" i="1" a="1"/>
  <c r="AJ324" i="1" s="1"/>
  <c r="AJ332" i="1" a="1"/>
  <c r="AJ332" i="1" s="1"/>
  <c r="AJ339" i="1" a="1"/>
  <c r="AJ339" i="1" s="1"/>
  <c r="AJ262" i="1" a="1"/>
  <c r="AJ262" i="1" s="1"/>
  <c r="AJ316" i="1" a="1"/>
  <c r="AJ316" i="1" s="1"/>
  <c r="AJ329" i="1" a="1"/>
  <c r="AJ329" i="1" s="1"/>
  <c r="AJ335" i="1" a="1"/>
  <c r="AJ335" i="1" s="1"/>
  <c r="AJ342" i="1" a="1"/>
  <c r="AJ342" i="1" s="1"/>
  <c r="AJ344" i="1" a="1"/>
  <c r="AJ344" i="1" s="1"/>
  <c r="AJ277" i="1" a="1"/>
  <c r="AJ277" i="1" s="1"/>
  <c r="AJ282" i="1" a="1"/>
  <c r="AJ282" i="1" s="1"/>
  <c r="AJ321" i="1" a="1"/>
  <c r="AJ321" i="1" s="1"/>
  <c r="AJ326" i="1" a="1"/>
  <c r="AJ326" i="1" s="1"/>
  <c r="AJ338" i="1" a="1"/>
  <c r="AJ338" i="1" s="1"/>
  <c r="AJ307" i="1" a="1"/>
  <c r="AJ307" i="1" s="1"/>
  <c r="AJ315" i="1" a="1"/>
  <c r="AJ315" i="1" s="1"/>
  <c r="AJ331" i="1" a="1"/>
  <c r="AJ331" i="1" s="1"/>
  <c r="AJ334" i="1" a="1"/>
  <c r="AJ334" i="1" s="1"/>
  <c r="AJ341" i="1" a="1"/>
  <c r="AJ341" i="1" s="1"/>
  <c r="AJ301" i="1" a="1"/>
  <c r="AJ301" i="1" s="1"/>
  <c r="AJ305" i="1" a="1"/>
  <c r="AJ305" i="1" s="1"/>
  <c r="AJ311" i="1" a="1"/>
  <c r="AJ311" i="1" s="1"/>
  <c r="AJ312" i="1" a="1"/>
  <c r="AJ312" i="1" s="1"/>
  <c r="AJ313" i="1" a="1"/>
  <c r="AJ313" i="1" s="1"/>
  <c r="AJ314" i="1" a="1"/>
  <c r="AJ314" i="1" s="1"/>
  <c r="AJ300" i="1" a="1"/>
  <c r="AJ300" i="1" s="1"/>
  <c r="AJ309" i="1" a="1"/>
  <c r="AJ309" i="1" s="1"/>
  <c r="AJ310" i="1" a="1"/>
  <c r="AJ310" i="1" s="1"/>
  <c r="AJ325" i="1" a="1"/>
  <c r="AJ325" i="1" s="1"/>
  <c r="AJ330" i="1" a="1"/>
  <c r="AJ330" i="1" s="1"/>
  <c r="AJ333" i="1" a="1"/>
  <c r="AJ333" i="1" s="1"/>
  <c r="AJ345" i="1" a="1"/>
  <c r="AJ345" i="1" s="1"/>
  <c r="AJ291" i="1" a="1"/>
  <c r="AJ291" i="1" s="1"/>
  <c r="AJ303" i="1" a="1"/>
  <c r="AJ303" i="1" s="1"/>
  <c r="AJ317" i="1" a="1"/>
  <c r="AJ317" i="1" s="1"/>
  <c r="AJ336" i="1" a="1"/>
  <c r="AJ336" i="1" s="1"/>
  <c r="AJ340" i="1" a="1"/>
  <c r="AJ340" i="1" s="1"/>
  <c r="AJ352" i="1" a="1"/>
  <c r="AJ352" i="1" s="1"/>
  <c r="AJ358" i="1" a="1"/>
  <c r="AJ358" i="1" s="1"/>
  <c r="AJ375" i="1" a="1"/>
  <c r="AJ375" i="1" s="1"/>
  <c r="AJ390" i="1" a="1"/>
  <c r="AJ390" i="1" s="1"/>
  <c r="AJ299" i="1" a="1"/>
  <c r="AJ299" i="1" s="1"/>
  <c r="AJ320" i="1" a="1"/>
  <c r="AJ320" i="1" s="1"/>
  <c r="AJ346" i="1" a="1"/>
  <c r="AJ346" i="1" s="1"/>
  <c r="AJ347" i="1" a="1"/>
  <c r="AJ347" i="1" s="1"/>
  <c r="AJ354" i="1" a="1"/>
  <c r="AJ354" i="1" s="1"/>
  <c r="AJ274" i="1" a="1"/>
  <c r="AJ274" i="1" s="1"/>
  <c r="AJ279" i="1" a="1"/>
  <c r="AJ279" i="1" s="1"/>
  <c r="AJ293" i="1" a="1"/>
  <c r="AJ293" i="1" s="1"/>
  <c r="AJ304" i="1" a="1"/>
  <c r="AJ304" i="1" s="1"/>
  <c r="AJ323" i="1" a="1"/>
  <c r="AJ323" i="1" s="1"/>
  <c r="AJ327" i="1" a="1"/>
  <c r="AJ327" i="1" s="1"/>
  <c r="AJ353" i="1" a="1"/>
  <c r="AJ353" i="1" s="1"/>
  <c r="AJ363" i="1" a="1"/>
  <c r="AJ363" i="1" s="1"/>
  <c r="AJ364" i="1" a="1"/>
  <c r="AJ364" i="1" s="1"/>
  <c r="AJ374" i="1" a="1"/>
  <c r="AJ374" i="1" s="1"/>
  <c r="AJ388" i="1" a="1"/>
  <c r="AJ388" i="1" s="1"/>
  <c r="AJ348" i="1" a="1"/>
  <c r="AJ348" i="1" s="1"/>
  <c r="AJ357" i="1" a="1"/>
  <c r="AJ357" i="1" s="1"/>
  <c r="AJ362" i="1" a="1"/>
  <c r="AJ362" i="1" s="1"/>
  <c r="AJ365" i="1" a="1"/>
  <c r="AJ365" i="1" s="1"/>
  <c r="AJ373" i="1" a="1"/>
  <c r="AJ373" i="1" s="1"/>
  <c r="AJ387" i="1" a="1"/>
  <c r="AJ387" i="1" s="1"/>
  <c r="AJ295" i="1" a="1"/>
  <c r="AJ295" i="1" s="1"/>
  <c r="AJ343" i="1" a="1"/>
  <c r="AJ343" i="1" s="1"/>
  <c r="AJ349" i="1" a="1"/>
  <c r="AJ349" i="1" s="1"/>
  <c r="AJ350" i="1" a="1"/>
  <c r="AJ350" i="1" s="1"/>
  <c r="AJ259" i="1" a="1"/>
  <c r="AJ259" i="1" s="1"/>
  <c r="AJ318" i="1" a="1"/>
  <c r="AJ318" i="1" s="1"/>
  <c r="AJ322" i="1" a="1"/>
  <c r="AJ322" i="1" s="1"/>
  <c r="AJ351" i="1" a="1"/>
  <c r="AJ351" i="1" s="1"/>
  <c r="AJ356" i="1" a="1"/>
  <c r="AJ356" i="1" s="1"/>
  <c r="AJ359" i="1" a="1"/>
  <c r="AJ359" i="1" s="1"/>
  <c r="AJ366" i="1" a="1"/>
  <c r="AJ366" i="1" s="1"/>
  <c r="AJ367" i="1" a="1"/>
  <c r="AJ367" i="1" s="1"/>
  <c r="AJ370" i="1" a="1"/>
  <c r="AJ370" i="1" s="1"/>
  <c r="AJ379" i="1" a="1"/>
  <c r="AJ379" i="1" s="1"/>
  <c r="AJ381" i="1" a="1"/>
  <c r="AJ381" i="1" s="1"/>
  <c r="AJ385" i="1" a="1"/>
  <c r="AJ385" i="1" s="1"/>
  <c r="AJ389" i="1" a="1"/>
  <c r="AJ389" i="1" s="1"/>
  <c r="AJ286" i="1" a="1"/>
  <c r="AJ286" i="1" s="1"/>
  <c r="AJ289" i="1" a="1"/>
  <c r="AJ289" i="1" s="1"/>
  <c r="AJ297" i="1" a="1"/>
  <c r="AJ297" i="1" s="1"/>
  <c r="AJ302" i="1" a="1"/>
  <c r="AJ302" i="1" s="1"/>
  <c r="AJ337" i="1" a="1"/>
  <c r="AJ337" i="1" s="1"/>
  <c r="AJ368" i="1" a="1"/>
  <c r="AJ368" i="1" s="1"/>
  <c r="AJ369" i="1" a="1"/>
  <c r="AJ369" i="1" s="1"/>
  <c r="AJ376" i="1" a="1"/>
  <c r="AJ376" i="1" s="1"/>
  <c r="AJ377" i="1" a="1"/>
  <c r="AJ377" i="1" s="1"/>
  <c r="AJ378" i="1" a="1"/>
  <c r="AJ378" i="1" s="1"/>
  <c r="AJ382" i="1" a="1"/>
  <c r="AJ382" i="1" s="1"/>
  <c r="AJ383" i="1" a="1"/>
  <c r="AJ383" i="1" s="1"/>
  <c r="AJ384" i="1" a="1"/>
  <c r="AJ384" i="1" s="1"/>
  <c r="AJ391" i="1" a="1"/>
  <c r="AJ391" i="1" s="1"/>
  <c r="AJ394" i="1" a="1"/>
  <c r="AJ394" i="1" s="1"/>
  <c r="AJ397" i="1" a="1"/>
  <c r="AJ397" i="1" s="1"/>
  <c r="AJ410" i="1" a="1"/>
  <c r="AJ410" i="1" s="1"/>
  <c r="AJ411" i="1" a="1"/>
  <c r="AJ411" i="1" s="1"/>
  <c r="AJ360" i="1" a="1"/>
  <c r="AJ360" i="1" s="1"/>
  <c r="AJ372" i="1" a="1"/>
  <c r="AJ372" i="1" s="1"/>
  <c r="AJ412" i="1" a="1"/>
  <c r="AJ412" i="1" s="1"/>
  <c r="AJ425" i="1" a="1"/>
  <c r="AJ425" i="1" s="1"/>
  <c r="AJ432" i="1" a="1"/>
  <c r="AJ432" i="1" s="1"/>
  <c r="AJ433" i="1" a="1"/>
  <c r="AJ433" i="1" s="1"/>
  <c r="AJ439" i="1" a="1"/>
  <c r="AJ439" i="1" s="1"/>
  <c r="AJ440" i="1" a="1"/>
  <c r="AJ440" i="1" s="1"/>
  <c r="AJ445" i="1" a="1"/>
  <c r="AJ445" i="1" s="1"/>
  <c r="AJ446" i="1" a="1"/>
  <c r="AJ446" i="1" s="1"/>
  <c r="AJ403" i="1" a="1"/>
  <c r="AJ403" i="1" s="1"/>
  <c r="AJ406" i="1" a="1"/>
  <c r="AJ406" i="1" s="1"/>
  <c r="AJ413" i="1" a="1"/>
  <c r="AJ413" i="1" s="1"/>
  <c r="AJ414" i="1" a="1"/>
  <c r="AJ414" i="1" s="1"/>
  <c r="AJ418" i="1" a="1"/>
  <c r="AJ418" i="1" s="1"/>
  <c r="AJ419" i="1" a="1"/>
  <c r="AJ419" i="1" s="1"/>
  <c r="AJ426" i="1" a="1"/>
  <c r="AJ426" i="1" s="1"/>
  <c r="AJ438" i="1" a="1"/>
  <c r="AJ438" i="1" s="1"/>
  <c r="AJ361" i="1" a="1"/>
  <c r="AJ361" i="1" s="1"/>
  <c r="AJ386" i="1" a="1"/>
  <c r="AJ386" i="1" s="1"/>
  <c r="AJ398" i="1" a="1"/>
  <c r="AJ398" i="1" s="1"/>
  <c r="AJ415" i="1" a="1"/>
  <c r="AJ415" i="1" s="1"/>
  <c r="AJ306" i="1" a="1"/>
  <c r="AJ306" i="1" s="1"/>
  <c r="AJ395" i="1" a="1"/>
  <c r="AJ395" i="1" s="1"/>
  <c r="AJ400" i="1" a="1"/>
  <c r="AJ400" i="1" s="1"/>
  <c r="AJ404" i="1" a="1"/>
  <c r="AJ404" i="1" s="1"/>
  <c r="AJ407" i="1" a="1"/>
  <c r="AJ407" i="1" s="1"/>
  <c r="AJ416" i="1" a="1"/>
  <c r="AJ416" i="1" s="1"/>
  <c r="AJ417" i="1" a="1"/>
  <c r="AJ417" i="1" s="1"/>
  <c r="AJ423" i="1" a="1"/>
  <c r="AJ423" i="1" s="1"/>
  <c r="AJ424" i="1" a="1"/>
  <c r="AJ424" i="1" s="1"/>
  <c r="AJ429" i="1" a="1"/>
  <c r="AJ429" i="1" s="1"/>
  <c r="AJ430" i="1" a="1"/>
  <c r="AJ430" i="1" s="1"/>
  <c r="AJ436" i="1" a="1"/>
  <c r="AJ436" i="1" s="1"/>
  <c r="AJ437" i="1" a="1"/>
  <c r="AJ437" i="1" s="1"/>
  <c r="AJ443" i="1" a="1"/>
  <c r="AJ443" i="1" s="1"/>
  <c r="AJ444" i="1" a="1"/>
  <c r="AJ444" i="1" s="1"/>
  <c r="AJ396" i="1" a="1"/>
  <c r="AJ396" i="1" s="1"/>
  <c r="AJ399" i="1" a="1"/>
  <c r="AJ399" i="1" s="1"/>
  <c r="AJ401" i="1" a="1"/>
  <c r="AJ401" i="1" s="1"/>
  <c r="AJ408" i="1" a="1"/>
  <c r="AJ408" i="1" s="1"/>
  <c r="AJ422" i="1" a="1"/>
  <c r="AJ422" i="1" s="1"/>
  <c r="AJ328" i="1" a="1"/>
  <c r="AJ328" i="1" s="1"/>
  <c r="AJ355" i="1" a="1"/>
  <c r="AJ355" i="1" s="1"/>
  <c r="AJ392" i="1" a="1"/>
  <c r="AJ392" i="1" s="1"/>
  <c r="AJ402" i="1" a="1"/>
  <c r="AJ402" i="1" s="1"/>
  <c r="AJ380" i="1" a="1"/>
  <c r="AJ380" i="1" s="1"/>
  <c r="AJ393" i="1" a="1"/>
  <c r="AJ393" i="1" s="1"/>
  <c r="AJ441" i="1" a="1"/>
  <c r="AJ441" i="1" s="1"/>
  <c r="AJ442" i="1" a="1"/>
  <c r="AJ442" i="1" s="1"/>
  <c r="AJ456" i="1" a="1"/>
  <c r="AJ456" i="1" s="1"/>
  <c r="AJ463" i="1" a="1"/>
  <c r="AJ463" i="1" s="1"/>
  <c r="AJ473" i="1" a="1"/>
  <c r="AJ473" i="1" s="1"/>
  <c r="AJ487" i="1" a="1"/>
  <c r="AJ487" i="1" s="1"/>
  <c r="AJ503" i="1" a="1"/>
  <c r="AJ503" i="1" s="1"/>
  <c r="AJ448" i="1" a="1"/>
  <c r="AJ448" i="1" s="1"/>
  <c r="AJ449" i="1" a="1"/>
  <c r="AJ449" i="1" s="1"/>
  <c r="AJ455" i="1" a="1"/>
  <c r="AJ455" i="1" s="1"/>
  <c r="AJ461" i="1" a="1"/>
  <c r="AJ461" i="1" s="1"/>
  <c r="AJ462" i="1" a="1"/>
  <c r="AJ462" i="1" s="1"/>
  <c r="AJ468" i="1" a="1"/>
  <c r="AJ468" i="1" s="1"/>
  <c r="AJ469" i="1" a="1"/>
  <c r="AJ469" i="1" s="1"/>
  <c r="AJ474" i="1" a="1"/>
  <c r="AJ474" i="1" s="1"/>
  <c r="AJ476" i="1" a="1"/>
  <c r="AJ476" i="1" s="1"/>
  <c r="AJ481" i="1" a="1"/>
  <c r="AJ481" i="1" s="1"/>
  <c r="AJ482" i="1" a="1"/>
  <c r="AJ482" i="1" s="1"/>
  <c r="AJ492" i="1" a="1"/>
  <c r="AJ492" i="1" s="1"/>
  <c r="AJ497" i="1" a="1"/>
  <c r="AJ497" i="1" s="1"/>
  <c r="AJ498" i="1" a="1"/>
  <c r="AJ498" i="1" s="1"/>
  <c r="AJ435" i="1" a="1"/>
  <c r="AJ435" i="1" s="1"/>
  <c r="AJ454" i="1" a="1"/>
  <c r="AJ454" i="1" s="1"/>
  <c r="AJ471" i="1" a="1"/>
  <c r="AJ471" i="1" s="1"/>
  <c r="AJ475" i="1" a="1"/>
  <c r="AJ475" i="1" s="1"/>
  <c r="AJ480" i="1" a="1"/>
  <c r="AJ480" i="1" s="1"/>
  <c r="AJ486" i="1" a="1"/>
  <c r="AJ486" i="1" s="1"/>
  <c r="AJ434" i="1" a="1"/>
  <c r="AJ434" i="1" s="1"/>
  <c r="AJ447" i="1" a="1"/>
  <c r="AJ447" i="1" s="1"/>
  <c r="AJ466" i="1" a="1"/>
  <c r="AJ466" i="1" s="1"/>
  <c r="AJ485" i="1" a="1"/>
  <c r="AJ485" i="1" s="1"/>
  <c r="AJ501" i="1" a="1"/>
  <c r="AJ501" i="1" s="1"/>
  <c r="AJ371" i="1" a="1"/>
  <c r="AJ371" i="1" s="1"/>
  <c r="AJ420" i="1" a="1"/>
  <c r="AJ420" i="1" s="1"/>
  <c r="AJ427" i="1" a="1"/>
  <c r="AJ427" i="1" s="1"/>
  <c r="AJ465" i="1" a="1"/>
  <c r="AJ465" i="1" s="1"/>
  <c r="AJ484" i="1" a="1"/>
  <c r="AJ484" i="1" s="1"/>
  <c r="AJ489" i="1" a="1"/>
  <c r="AJ489" i="1" s="1"/>
  <c r="AJ490" i="1" a="1"/>
  <c r="AJ490" i="1" s="1"/>
  <c r="AJ450" i="1" a="1"/>
  <c r="AJ450" i="1" s="1"/>
  <c r="AJ457" i="1" a="1"/>
  <c r="AJ457" i="1" s="1"/>
  <c r="AJ458" i="1" a="1"/>
  <c r="AJ458" i="1" s="1"/>
  <c r="AJ464" i="1" a="1"/>
  <c r="AJ464" i="1" s="1"/>
  <c r="AJ478" i="1" a="1"/>
  <c r="AJ478" i="1" s="1"/>
  <c r="AJ483" i="1" a="1"/>
  <c r="AJ483" i="1" s="1"/>
  <c r="AJ488" i="1" a="1"/>
  <c r="AJ488" i="1" s="1"/>
  <c r="AJ494" i="1" a="1"/>
  <c r="AJ494" i="1" s="1"/>
  <c r="AJ499" i="1" a="1"/>
  <c r="AJ499" i="1" s="1"/>
  <c r="AJ308" i="1" a="1"/>
  <c r="AJ308" i="1" s="1"/>
  <c r="AJ459" i="1" a="1"/>
  <c r="AJ459" i="1" s="1"/>
  <c r="AJ535" i="1" a="1"/>
  <c r="AJ535" i="1" s="1"/>
  <c r="AJ548" i="1" a="1"/>
  <c r="AJ548" i="1" s="1"/>
  <c r="AJ405" i="1" a="1"/>
  <c r="AJ405" i="1" s="1"/>
  <c r="AJ421" i="1" a="1"/>
  <c r="AJ421" i="1" s="1"/>
  <c r="AJ472" i="1" a="1"/>
  <c r="AJ472" i="1" s="1"/>
  <c r="AJ495" i="1" a="1"/>
  <c r="AJ495" i="1" s="1"/>
  <c r="AJ517" i="1" a="1"/>
  <c r="AJ517" i="1" s="1"/>
  <c r="AJ528" i="1" a="1"/>
  <c r="AJ528" i="1" s="1"/>
  <c r="AJ531" i="1" a="1"/>
  <c r="AJ531" i="1" s="1"/>
  <c r="AJ547" i="1" a="1"/>
  <c r="AJ547" i="1" s="1"/>
  <c r="AJ460" i="1" a="1"/>
  <c r="AJ460" i="1" s="1"/>
  <c r="AJ500" i="1" a="1"/>
  <c r="AJ500" i="1" s="1"/>
  <c r="AJ502" i="1" a="1"/>
  <c r="AJ502" i="1" s="1"/>
  <c r="AJ505" i="1" a="1"/>
  <c r="AJ505" i="1" s="1"/>
  <c r="AJ506" i="1" a="1"/>
  <c r="AJ506" i="1" s="1"/>
  <c r="AJ546" i="1" a="1"/>
  <c r="AJ546" i="1" s="1"/>
  <c r="AJ451" i="1" a="1"/>
  <c r="AJ451" i="1" s="1"/>
  <c r="AJ470" i="1" a="1"/>
  <c r="AJ470" i="1" s="1"/>
  <c r="AJ477" i="1" a="1"/>
  <c r="AJ477" i="1" s="1"/>
  <c r="AJ510" i="1" a="1"/>
  <c r="AJ510" i="1" s="1"/>
  <c r="AJ520" i="1" a="1"/>
  <c r="AJ520" i="1" s="1"/>
  <c r="AJ525" i="1" a="1"/>
  <c r="AJ525" i="1" s="1"/>
  <c r="AJ527" i="1" a="1"/>
  <c r="AJ527" i="1" s="1"/>
  <c r="AJ534" i="1" a="1"/>
  <c r="AJ534" i="1" s="1"/>
  <c r="AJ538" i="1" a="1"/>
  <c r="AJ538" i="1" s="1"/>
  <c r="AJ511" i="1" a="1"/>
  <c r="AJ511" i="1" s="1"/>
  <c r="AJ519" i="1" a="1"/>
  <c r="AJ519" i="1" s="1"/>
  <c r="AJ521" i="1" a="1"/>
  <c r="AJ521" i="1" s="1"/>
  <c r="AJ523" i="1" a="1"/>
  <c r="AJ523" i="1" s="1"/>
  <c r="AJ524" i="1" a="1"/>
  <c r="AJ524" i="1" s="1"/>
  <c r="AJ533" i="1" a="1"/>
  <c r="AJ533" i="1" s="1"/>
  <c r="AJ545" i="1" a="1"/>
  <c r="AJ545" i="1" s="1"/>
  <c r="AJ409" i="1" a="1"/>
  <c r="AJ409" i="1" s="1"/>
  <c r="AJ453" i="1" a="1"/>
  <c r="AJ453" i="1" s="1"/>
  <c r="AJ467" i="1" a="1"/>
  <c r="AJ467" i="1" s="1"/>
  <c r="AJ479" i="1" a="1"/>
  <c r="AJ479" i="1" s="1"/>
  <c r="AJ508" i="1" a="1"/>
  <c r="AJ508" i="1" s="1"/>
  <c r="AJ512" i="1" a="1"/>
  <c r="AJ512" i="1" s="1"/>
  <c r="AJ513" i="1" a="1"/>
  <c r="AJ513" i="1" s="1"/>
  <c r="AJ514" i="1" a="1"/>
  <c r="AJ514" i="1" s="1"/>
  <c r="AJ516" i="1" a="1"/>
  <c r="AJ516" i="1" s="1"/>
  <c r="AJ526" i="1" a="1"/>
  <c r="AJ526" i="1" s="1"/>
  <c r="AJ530" i="1" a="1"/>
  <c r="AJ530" i="1" s="1"/>
  <c r="AJ539" i="1" a="1"/>
  <c r="AJ539" i="1" s="1"/>
  <c r="AJ540" i="1" a="1"/>
  <c r="AJ540" i="1" s="1"/>
  <c r="AJ544" i="1" a="1"/>
  <c r="AJ544" i="1" s="1"/>
  <c r="AJ452" i="1" a="1"/>
  <c r="AJ452" i="1" s="1"/>
  <c r="AJ549" i="1" a="1"/>
  <c r="AJ549" i="1" s="1"/>
  <c r="AJ566" i="1" a="1"/>
  <c r="AJ566" i="1" s="1"/>
  <c r="AJ574" i="1" a="1"/>
  <c r="AJ574" i="1" s="1"/>
  <c r="AJ584" i="1" a="1"/>
  <c r="AJ584" i="1" s="1"/>
  <c r="AJ591" i="1" a="1"/>
  <c r="AJ591" i="1" s="1"/>
  <c r="AJ598" i="1" a="1"/>
  <c r="AJ598" i="1" s="1"/>
  <c r="AJ518" i="1" a="1"/>
  <c r="AJ518" i="1" s="1"/>
  <c r="AJ536" i="1" a="1"/>
  <c r="AJ536" i="1" s="1"/>
  <c r="AJ542" i="1" a="1"/>
  <c r="AJ542" i="1" s="1"/>
  <c r="AJ552" i="1" a="1"/>
  <c r="AJ552" i="1" s="1"/>
  <c r="AJ559" i="1" a="1"/>
  <c r="AJ559" i="1" s="1"/>
  <c r="AJ577" i="1" a="1"/>
  <c r="AJ577" i="1" s="1"/>
  <c r="AJ587" i="1" a="1"/>
  <c r="AJ587" i="1" s="1"/>
  <c r="AJ601" i="1" a="1"/>
  <c r="AJ601" i="1" s="1"/>
  <c r="AJ428" i="1" a="1"/>
  <c r="AJ428" i="1" s="1"/>
  <c r="AJ493" i="1" a="1"/>
  <c r="AJ493" i="1" s="1"/>
  <c r="AJ550" i="1" a="1"/>
  <c r="AJ550" i="1" s="1"/>
  <c r="AJ573" i="1" a="1"/>
  <c r="AJ573" i="1" s="1"/>
  <c r="AJ583" i="1" a="1"/>
  <c r="AJ583" i="1" s="1"/>
  <c r="AJ594" i="1" a="1"/>
  <c r="AJ594" i="1" s="1"/>
  <c r="AJ597" i="1" a="1"/>
  <c r="AJ597" i="1" s="1"/>
  <c r="AJ491" i="1" a="1"/>
  <c r="AJ491" i="1" s="1"/>
  <c r="AJ507" i="1" a="1"/>
  <c r="AJ507" i="1" s="1"/>
  <c r="AJ515" i="1" a="1"/>
  <c r="AJ515" i="1" s="1"/>
  <c r="AJ522" i="1" a="1"/>
  <c r="AJ522" i="1" s="1"/>
  <c r="AJ543" i="1" a="1"/>
  <c r="AJ543" i="1" s="1"/>
  <c r="AJ551" i="1" a="1"/>
  <c r="AJ551" i="1" s="1"/>
  <c r="AJ556" i="1" a="1"/>
  <c r="AJ556" i="1" s="1"/>
  <c r="AJ558" i="1" a="1"/>
  <c r="AJ558" i="1" s="1"/>
  <c r="AJ561" i="1" a="1"/>
  <c r="AJ561" i="1" s="1"/>
  <c r="AJ562" i="1" a="1"/>
  <c r="AJ562" i="1" s="1"/>
  <c r="AJ563" i="1" a="1"/>
  <c r="AJ563" i="1" s="1"/>
  <c r="AJ564" i="1" a="1"/>
  <c r="AJ564" i="1" s="1"/>
  <c r="AJ565" i="1" a="1"/>
  <c r="AJ565" i="1" s="1"/>
  <c r="AJ579" i="1" a="1"/>
  <c r="AJ579" i="1" s="1"/>
  <c r="AJ590" i="1" a="1"/>
  <c r="AJ590" i="1" s="1"/>
  <c r="AJ593" i="1" a="1"/>
  <c r="AJ593" i="1" s="1"/>
  <c r="AJ554" i="1" a="1"/>
  <c r="AJ554" i="1" s="1"/>
  <c r="AJ555" i="1" a="1"/>
  <c r="AJ555" i="1" s="1"/>
  <c r="AJ557" i="1" a="1"/>
  <c r="AJ557" i="1" s="1"/>
  <c r="AJ576" i="1" a="1"/>
  <c r="AJ576" i="1" s="1"/>
  <c r="AJ586" i="1" a="1"/>
  <c r="AJ586" i="1" s="1"/>
  <c r="AJ600" i="1" a="1"/>
  <c r="AJ600" i="1" s="1"/>
  <c r="AJ431" i="1" a="1"/>
  <c r="AJ431" i="1" s="1"/>
  <c r="AJ496" i="1" a="1"/>
  <c r="AJ496" i="1" s="1"/>
  <c r="AJ537" i="1" a="1"/>
  <c r="AJ537" i="1" s="1"/>
  <c r="AJ571" i="1" a="1"/>
  <c r="AJ571" i="1" s="1"/>
  <c r="AJ572" i="1" a="1"/>
  <c r="AJ572" i="1" s="1"/>
  <c r="AJ581" i="1" a="1"/>
  <c r="AJ581" i="1" s="1"/>
  <c r="AJ582" i="1" a="1"/>
  <c r="AJ582" i="1" s="1"/>
  <c r="AJ589" i="1" a="1"/>
  <c r="AJ589" i="1" s="1"/>
  <c r="AJ596" i="1" a="1"/>
  <c r="AJ596" i="1" s="1"/>
  <c r="AJ504" i="1" a="1"/>
  <c r="AJ504" i="1" s="1"/>
  <c r="AJ509" i="1" a="1"/>
  <c r="AJ509" i="1" s="1"/>
  <c r="AJ529" i="1" a="1"/>
  <c r="AJ529" i="1" s="1"/>
  <c r="AJ532" i="1" a="1"/>
  <c r="AJ532" i="1" s="1"/>
  <c r="AJ553" i="1" a="1"/>
  <c r="AJ553" i="1" s="1"/>
  <c r="AJ560" i="1" a="1"/>
  <c r="AJ560" i="1" s="1"/>
  <c r="AJ569" i="1" a="1"/>
  <c r="AJ569" i="1" s="1"/>
  <c r="AJ570" i="1" a="1"/>
  <c r="AJ570" i="1" s="1"/>
  <c r="AJ575" i="1" a="1"/>
  <c r="AJ575" i="1" s="1"/>
  <c r="AJ578" i="1" a="1"/>
  <c r="AJ578" i="1" s="1"/>
  <c r="AJ585" i="1" a="1"/>
  <c r="AJ585" i="1" s="1"/>
  <c r="AJ592" i="1" a="1"/>
  <c r="AJ592" i="1" s="1"/>
  <c r="AJ602" i="1" a="1"/>
  <c r="AJ602" i="1" s="1"/>
  <c r="AJ607" i="1" a="1"/>
  <c r="AJ607" i="1" s="1"/>
  <c r="AJ610" i="1" a="1"/>
  <c r="AJ610" i="1" s="1"/>
  <c r="AJ632" i="1" a="1"/>
  <c r="AJ632" i="1" s="1"/>
  <c r="AJ635" i="1" a="1"/>
  <c r="AJ635" i="1" s="1"/>
  <c r="AJ637" i="1" a="1"/>
  <c r="AJ637" i="1" s="1"/>
  <c r="AJ647" i="1" a="1"/>
  <c r="AJ647" i="1" s="1"/>
  <c r="AJ655" i="1" a="1"/>
  <c r="AJ655" i="1" s="1"/>
  <c r="AJ541" i="1" a="1"/>
  <c r="AJ541" i="1" s="1"/>
  <c r="AJ567" i="1" a="1"/>
  <c r="AJ567" i="1" s="1"/>
  <c r="AJ599" i="1" a="1"/>
  <c r="AJ599" i="1" s="1"/>
  <c r="AJ604" i="1" a="1"/>
  <c r="AJ604" i="1" s="1"/>
  <c r="AJ613" i="1" a="1"/>
  <c r="AJ613" i="1" s="1"/>
  <c r="AJ619" i="1" a="1"/>
  <c r="AJ619" i="1" s="1"/>
  <c r="AJ622" i="1" a="1"/>
  <c r="AJ622" i="1" s="1"/>
  <c r="AJ625" i="1" a="1"/>
  <c r="AJ625" i="1" s="1"/>
  <c r="AJ631" i="1" a="1"/>
  <c r="AJ631" i="1" s="1"/>
  <c r="AJ641" i="1" a="1"/>
  <c r="AJ641" i="1" s="1"/>
  <c r="AJ648" i="1" a="1"/>
  <c r="AJ648" i="1" s="1"/>
  <c r="AJ656" i="1" a="1"/>
  <c r="AJ656" i="1" s="1"/>
  <c r="AJ660" i="1" a="1"/>
  <c r="AJ660" i="1" s="1"/>
  <c r="AJ664" i="1" a="1"/>
  <c r="AJ664" i="1" s="1"/>
  <c r="AJ616" i="1" a="1"/>
  <c r="AJ616" i="1" s="1"/>
  <c r="AJ628" i="1" a="1"/>
  <c r="AJ628" i="1" s="1"/>
  <c r="AJ639" i="1" a="1"/>
  <c r="AJ639" i="1" s="1"/>
  <c r="AJ642" i="1" a="1"/>
  <c r="AJ642" i="1" s="1"/>
  <c r="AJ649" i="1" a="1"/>
  <c r="AJ649" i="1" s="1"/>
  <c r="AJ657" i="1" a="1"/>
  <c r="AJ657" i="1" s="1"/>
  <c r="AJ606" i="1" a="1"/>
  <c r="AJ606" i="1" s="1"/>
  <c r="AJ609" i="1" a="1"/>
  <c r="AJ609" i="1" s="1"/>
  <c r="AJ615" i="1" a="1"/>
  <c r="AJ615" i="1" s="1"/>
  <c r="AJ627" i="1" a="1"/>
  <c r="AJ627" i="1" s="1"/>
  <c r="AJ588" i="1" a="1"/>
  <c r="AJ588" i="1" s="1"/>
  <c r="AJ611" i="1" a="1"/>
  <c r="AJ611" i="1" s="1"/>
  <c r="AJ644" i="1" a="1"/>
  <c r="AJ644" i="1" s="1"/>
  <c r="AJ652" i="1" a="1"/>
  <c r="AJ652" i="1" s="1"/>
  <c r="AJ662" i="1" a="1"/>
  <c r="AJ662" i="1" s="1"/>
  <c r="AJ568" i="1" a="1"/>
  <c r="AJ568" i="1" s="1"/>
  <c r="AJ595" i="1" a="1"/>
  <c r="AJ595" i="1" s="1"/>
  <c r="AJ605" i="1" a="1"/>
  <c r="AJ605" i="1" s="1"/>
  <c r="AJ608" i="1" a="1"/>
  <c r="AJ608" i="1" s="1"/>
  <c r="AJ614" i="1" a="1"/>
  <c r="AJ614" i="1" s="1"/>
  <c r="AJ623" i="1" a="1"/>
  <c r="AJ623" i="1" s="1"/>
  <c r="AJ626" i="1" a="1"/>
  <c r="AJ626" i="1" s="1"/>
  <c r="AJ633" i="1" a="1"/>
  <c r="AJ633" i="1" s="1"/>
  <c r="AJ638" i="1" a="1"/>
  <c r="AJ638" i="1" s="1"/>
  <c r="AJ645" i="1" a="1"/>
  <c r="AJ645" i="1" s="1"/>
  <c r="AJ653" i="1" a="1"/>
  <c r="AJ653" i="1" s="1"/>
  <c r="AJ650" i="1" a="1"/>
  <c r="AJ650" i="1" s="1"/>
  <c r="AJ651" i="1" a="1"/>
  <c r="AJ651" i="1" s="1"/>
  <c r="AJ669" i="1" a="1"/>
  <c r="AJ669" i="1" s="1"/>
  <c r="AJ675" i="1" a="1"/>
  <c r="AJ675" i="1" s="1"/>
  <c r="AJ678" i="1" a="1"/>
  <c r="AJ678" i="1" s="1"/>
  <c r="AJ686" i="1" a="1"/>
  <c r="AJ686" i="1" s="1"/>
  <c r="AJ694" i="1" a="1"/>
  <c r="AJ694" i="1" s="1"/>
  <c r="AJ702" i="1" a="1"/>
  <c r="AJ702" i="1" s="1"/>
  <c r="AJ710" i="1" a="1"/>
  <c r="AJ710" i="1" s="1"/>
  <c r="AJ718" i="1" a="1"/>
  <c r="AJ718" i="1" s="1"/>
  <c r="AJ736" i="1" a="1"/>
  <c r="AJ736" i="1" s="1"/>
  <c r="AJ743" i="1" a="1"/>
  <c r="AJ743" i="1" s="1"/>
  <c r="AJ746" i="1" a="1"/>
  <c r="AJ746" i="1" s="1"/>
  <c r="AJ757" i="1" a="1"/>
  <c r="AJ757" i="1" s="1"/>
  <c r="AJ768" i="1" a="1"/>
  <c r="AJ768" i="1" s="1"/>
  <c r="AJ772" i="1" a="1"/>
  <c r="AJ772" i="1" s="1"/>
  <c r="AJ775" i="1" a="1"/>
  <c r="AJ775" i="1" s="1"/>
  <c r="AJ778" i="1" a="1"/>
  <c r="AJ778" i="1" s="1"/>
  <c r="AJ787" i="1" a="1"/>
  <c r="AJ787" i="1" s="1"/>
  <c r="AJ580" i="1" a="1"/>
  <c r="AJ580" i="1" s="1"/>
  <c r="AJ620" i="1" a="1"/>
  <c r="AJ620" i="1" s="1"/>
  <c r="AJ665" i="1" a="1"/>
  <c r="AJ665" i="1" s="1"/>
  <c r="AJ672" i="1" a="1"/>
  <c r="AJ672" i="1" s="1"/>
  <c r="AJ683" i="1" a="1"/>
  <c r="AJ683" i="1" s="1"/>
  <c r="AJ691" i="1" a="1"/>
  <c r="AJ691" i="1" s="1"/>
  <c r="AJ699" i="1" a="1"/>
  <c r="AJ699" i="1" s="1"/>
  <c r="AJ707" i="1" a="1"/>
  <c r="AJ707" i="1" s="1"/>
  <c r="AJ715" i="1" a="1"/>
  <c r="AJ715" i="1" s="1"/>
  <c r="AJ723" i="1" a="1"/>
  <c r="AJ723" i="1" s="1"/>
  <c r="AJ726" i="1" a="1"/>
  <c r="AJ726" i="1" s="1"/>
  <c r="AJ740" i="1" a="1"/>
  <c r="AJ740" i="1" s="1"/>
  <c r="AJ754" i="1" a="1"/>
  <c r="AJ754" i="1" s="1"/>
  <c r="AJ762" i="1" a="1"/>
  <c r="AJ762" i="1" s="1"/>
  <c r="AJ767" i="1" a="1"/>
  <c r="AJ767" i="1" s="1"/>
  <c r="AJ771" i="1" a="1"/>
  <c r="AJ771" i="1" s="1"/>
  <c r="AJ621" i="1" a="1"/>
  <c r="AJ621" i="1" s="1"/>
  <c r="AJ668" i="1" a="1"/>
  <c r="AJ668" i="1" s="1"/>
  <c r="AJ680" i="1" a="1"/>
  <c r="AJ680" i="1" s="1"/>
  <c r="AJ688" i="1" a="1"/>
  <c r="AJ688" i="1" s="1"/>
  <c r="AJ696" i="1" a="1"/>
  <c r="AJ696" i="1" s="1"/>
  <c r="AJ704" i="1" a="1"/>
  <c r="AJ704" i="1" s="1"/>
  <c r="AJ712" i="1" a="1"/>
  <c r="AJ712" i="1" s="1"/>
  <c r="AJ720" i="1" a="1"/>
  <c r="AJ720" i="1" s="1"/>
  <c r="AJ730" i="1" a="1"/>
  <c r="AJ730" i="1" s="1"/>
  <c r="AJ735" i="1" a="1"/>
  <c r="AJ735" i="1" s="1"/>
  <c r="AJ748" i="1" a="1"/>
  <c r="AJ748" i="1" s="1"/>
  <c r="AJ751" i="1" a="1"/>
  <c r="AJ751" i="1" s="1"/>
  <c r="AJ756" i="1" a="1"/>
  <c r="AJ756" i="1" s="1"/>
  <c r="AJ761" i="1" a="1"/>
  <c r="AJ761" i="1" s="1"/>
  <c r="AJ603" i="1" a="1"/>
  <c r="AJ603" i="1" s="1"/>
  <c r="AJ636" i="1" a="1"/>
  <c r="AJ636" i="1" s="1"/>
  <c r="AJ646" i="1" a="1"/>
  <c r="AJ646" i="1" s="1"/>
  <c r="AJ658" i="1" a="1"/>
  <c r="AJ658" i="1" s="1"/>
  <c r="AJ659" i="1" a="1"/>
  <c r="AJ659" i="1" s="1"/>
  <c r="AJ666" i="1" a="1"/>
  <c r="AJ666" i="1" s="1"/>
  <c r="AJ671" i="1" a="1"/>
  <c r="AJ671" i="1" s="1"/>
  <c r="AJ674" i="1" a="1"/>
  <c r="AJ674" i="1" s="1"/>
  <c r="AJ677" i="1" a="1"/>
  <c r="AJ677" i="1" s="1"/>
  <c r="AJ685" i="1" a="1"/>
  <c r="AJ685" i="1" s="1"/>
  <c r="AJ693" i="1" a="1"/>
  <c r="AJ693" i="1" s="1"/>
  <c r="AJ701" i="1" a="1"/>
  <c r="AJ701" i="1" s="1"/>
  <c r="AJ709" i="1" a="1"/>
  <c r="AJ709" i="1" s="1"/>
  <c r="AJ717" i="1" a="1"/>
  <c r="AJ717" i="1" s="1"/>
  <c r="AJ617" i="1" a="1"/>
  <c r="AJ617" i="1" s="1"/>
  <c r="AJ629" i="1" a="1"/>
  <c r="AJ629" i="1" s="1"/>
  <c r="AJ667" i="1" a="1"/>
  <c r="AJ667" i="1" s="1"/>
  <c r="AJ679" i="1" a="1"/>
  <c r="AJ679" i="1" s="1"/>
  <c r="AJ687" i="1" a="1"/>
  <c r="AJ687" i="1" s="1"/>
  <c r="AJ695" i="1" a="1"/>
  <c r="AJ695" i="1" s="1"/>
  <c r="AJ703" i="1" a="1"/>
  <c r="AJ703" i="1" s="1"/>
  <c r="AJ711" i="1" a="1"/>
  <c r="AJ711" i="1" s="1"/>
  <c r="AJ719" i="1" a="1"/>
  <c r="AJ719" i="1" s="1"/>
  <c r="AJ728" i="1" a="1"/>
  <c r="AJ728" i="1" s="1"/>
  <c r="AJ738" i="1" a="1"/>
  <c r="AJ738" i="1" s="1"/>
  <c r="AJ744" i="1" a="1"/>
  <c r="AJ744" i="1" s="1"/>
  <c r="AJ747" i="1" a="1"/>
  <c r="AJ747" i="1" s="1"/>
  <c r="AJ750" i="1" a="1"/>
  <c r="AJ750" i="1" s="1"/>
  <c r="AJ759" i="1" a="1"/>
  <c r="AJ759" i="1" s="1"/>
  <c r="AJ773" i="1" a="1"/>
  <c r="AJ773" i="1" s="1"/>
  <c r="AJ776" i="1" a="1"/>
  <c r="AJ776" i="1" s="1"/>
  <c r="AJ779" i="1" a="1"/>
  <c r="AJ779" i="1" s="1"/>
  <c r="AJ786" i="1" a="1"/>
  <c r="AJ786" i="1" s="1"/>
  <c r="AJ612" i="1" a="1"/>
  <c r="AJ612" i="1" s="1"/>
  <c r="AJ618" i="1" a="1"/>
  <c r="AJ618" i="1" s="1"/>
  <c r="AJ624" i="1" a="1"/>
  <c r="AJ624" i="1" s="1"/>
  <c r="AJ630" i="1" a="1"/>
  <c r="AJ630" i="1" s="1"/>
  <c r="AJ654" i="1" a="1"/>
  <c r="AJ654" i="1" s="1"/>
  <c r="AJ670" i="1" a="1"/>
  <c r="AJ670" i="1" s="1"/>
  <c r="AJ673" i="1" a="1"/>
  <c r="AJ673" i="1" s="1"/>
  <c r="AJ676" i="1" a="1"/>
  <c r="AJ676" i="1" s="1"/>
  <c r="AJ684" i="1" a="1"/>
  <c r="AJ684" i="1" s="1"/>
  <c r="AJ692" i="1" a="1"/>
  <c r="AJ692" i="1" s="1"/>
  <c r="AJ700" i="1" a="1"/>
  <c r="AJ700" i="1" s="1"/>
  <c r="AJ708" i="1" a="1"/>
  <c r="AJ708" i="1" s="1"/>
  <c r="AJ716" i="1" a="1"/>
  <c r="AJ716" i="1" s="1"/>
  <c r="AJ732" i="1" a="1"/>
  <c r="AJ732" i="1" s="1"/>
  <c r="AJ737" i="1" a="1"/>
  <c r="AJ737" i="1" s="1"/>
  <c r="AJ741" i="1" a="1"/>
  <c r="AJ741" i="1" s="1"/>
  <c r="AJ755" i="1" a="1"/>
  <c r="AJ755" i="1" s="1"/>
  <c r="AJ758" i="1" a="1"/>
  <c r="AJ758" i="1" s="1"/>
  <c r="AJ764" i="1" a="1"/>
  <c r="AJ764" i="1" s="1"/>
  <c r="AJ769" i="1" a="1"/>
  <c r="AJ769" i="1" s="1"/>
  <c r="AJ643" i="1" a="1"/>
  <c r="AJ643" i="1" s="1"/>
  <c r="AJ706" i="1" a="1"/>
  <c r="AJ706" i="1" s="1"/>
  <c r="AJ725" i="1" a="1"/>
  <c r="AJ725" i="1" s="1"/>
  <c r="AJ731" i="1" a="1"/>
  <c r="AJ731" i="1" s="1"/>
  <c r="AJ766" i="1" a="1"/>
  <c r="AJ766" i="1" s="1"/>
  <c r="AJ780" i="1" a="1"/>
  <c r="AJ780" i="1" s="1"/>
  <c r="AJ788" i="1" a="1"/>
  <c r="AJ788" i="1" s="1"/>
  <c r="AJ799" i="1" a="1"/>
  <c r="AJ799" i="1" s="1"/>
  <c r="AJ805" i="1" a="1"/>
  <c r="AJ805" i="1" s="1"/>
  <c r="AJ809" i="1" a="1"/>
  <c r="AJ809" i="1" s="1"/>
  <c r="AJ823" i="1" a="1"/>
  <c r="AJ823" i="1" s="1"/>
  <c r="AJ828" i="1" a="1"/>
  <c r="AJ828" i="1" s="1"/>
  <c r="AJ833" i="1" a="1"/>
  <c r="AJ833" i="1" s="1"/>
  <c r="AJ851" i="1" a="1"/>
  <c r="AJ851" i="1" s="1"/>
  <c r="AJ859" i="1" a="1"/>
  <c r="AJ859" i="1" s="1"/>
  <c r="AJ873" i="1" a="1"/>
  <c r="AJ873" i="1" s="1"/>
  <c r="AJ681" i="1" a="1"/>
  <c r="AJ681" i="1" s="1"/>
  <c r="AJ713" i="1" a="1"/>
  <c r="AJ713" i="1" s="1"/>
  <c r="AJ752" i="1" a="1"/>
  <c r="AJ752" i="1" s="1"/>
  <c r="AJ784" i="1" a="1"/>
  <c r="AJ784" i="1" s="1"/>
  <c r="AJ800" i="1" a="1"/>
  <c r="AJ800" i="1" s="1"/>
  <c r="AJ804" i="1" a="1"/>
  <c r="AJ804" i="1" s="1"/>
  <c r="AJ808" i="1" a="1"/>
  <c r="AJ808" i="1" s="1"/>
  <c r="AJ814" i="1" a="1"/>
  <c r="AJ814" i="1" s="1"/>
  <c r="AJ827" i="1" a="1"/>
  <c r="AJ827" i="1" s="1"/>
  <c r="AJ837" i="1" a="1"/>
  <c r="AJ837" i="1" s="1"/>
  <c r="AJ838" i="1" a="1"/>
  <c r="AJ838" i="1" s="1"/>
  <c r="AJ841" i="1" a="1"/>
  <c r="AJ841" i="1" s="1"/>
  <c r="AJ855" i="1" a="1"/>
  <c r="AJ855" i="1" s="1"/>
  <c r="AJ867" i="1" a="1"/>
  <c r="AJ867" i="1" s="1"/>
  <c r="AJ872" i="1" a="1"/>
  <c r="AJ872" i="1" s="1"/>
  <c r="AJ877" i="1" a="1"/>
  <c r="AJ877" i="1" s="1"/>
  <c r="AJ682" i="1" a="1"/>
  <c r="AJ682" i="1" s="1"/>
  <c r="AJ714" i="1" a="1"/>
  <c r="AJ714" i="1" s="1"/>
  <c r="AJ760" i="1" a="1"/>
  <c r="AJ760" i="1" s="1"/>
  <c r="AJ765" i="1" a="1"/>
  <c r="AJ765" i="1" s="1"/>
  <c r="AJ770" i="1" a="1"/>
  <c r="AJ770" i="1" s="1"/>
  <c r="AJ774" i="1" a="1"/>
  <c r="AJ774" i="1" s="1"/>
  <c r="AJ790" i="1" a="1"/>
  <c r="AJ790" i="1" s="1"/>
  <c r="AJ801" i="1" a="1"/>
  <c r="AJ801" i="1" s="1"/>
  <c r="AJ803" i="1" a="1"/>
  <c r="AJ803" i="1" s="1"/>
  <c r="AJ813" i="1" a="1"/>
  <c r="AJ813" i="1" s="1"/>
  <c r="AJ818" i="1" a="1"/>
  <c r="AJ818" i="1" s="1"/>
  <c r="AJ822" i="1" a="1"/>
  <c r="AJ822" i="1" s="1"/>
  <c r="AJ689" i="1" a="1"/>
  <c r="AJ689" i="1" s="1"/>
  <c r="AJ721" i="1" a="1"/>
  <c r="AJ721" i="1" s="1"/>
  <c r="AJ727" i="1" a="1"/>
  <c r="AJ727" i="1" s="1"/>
  <c r="AJ729" i="1" a="1"/>
  <c r="AJ729" i="1" s="1"/>
  <c r="AJ734" i="1" a="1"/>
  <c r="AJ734" i="1" s="1"/>
  <c r="AJ739" i="1" a="1"/>
  <c r="AJ739" i="1" s="1"/>
  <c r="AJ791" i="1" a="1"/>
  <c r="AJ791" i="1" s="1"/>
  <c r="AJ792" i="1" a="1"/>
  <c r="AJ792" i="1" s="1"/>
  <c r="AJ793" i="1" a="1"/>
  <c r="AJ793" i="1" s="1"/>
  <c r="AJ802" i="1" a="1"/>
  <c r="AJ802" i="1" s="1"/>
  <c r="AJ817" i="1" a="1"/>
  <c r="AJ817" i="1" s="1"/>
  <c r="AJ836" i="1" a="1"/>
  <c r="AJ836" i="1" s="1"/>
  <c r="AJ840" i="1" a="1"/>
  <c r="AJ840" i="1" s="1"/>
  <c r="AJ849" i="1" a="1"/>
  <c r="AJ849" i="1" s="1"/>
  <c r="AJ858" i="1" a="1"/>
  <c r="AJ858" i="1" s="1"/>
  <c r="AJ862" i="1" a="1"/>
  <c r="AJ862" i="1" s="1"/>
  <c r="AJ866" i="1" a="1"/>
  <c r="AJ866" i="1" s="1"/>
  <c r="AJ661" i="1" a="1"/>
  <c r="AJ661" i="1" s="1"/>
  <c r="AJ697" i="1" a="1"/>
  <c r="AJ697" i="1" s="1"/>
  <c r="AJ733" i="1" a="1"/>
  <c r="AJ733" i="1" s="1"/>
  <c r="AJ742" i="1" a="1"/>
  <c r="AJ742" i="1" s="1"/>
  <c r="AJ763" i="1" a="1"/>
  <c r="AJ763" i="1" s="1"/>
  <c r="AJ789" i="1" a="1"/>
  <c r="AJ789" i="1" s="1"/>
  <c r="AJ795" i="1" a="1"/>
  <c r="AJ795" i="1" s="1"/>
  <c r="AJ806" i="1" a="1"/>
  <c r="AJ806" i="1" s="1"/>
  <c r="AJ816" i="1" a="1"/>
  <c r="AJ816" i="1" s="1"/>
  <c r="AJ821" i="1" a="1"/>
  <c r="AJ821" i="1" s="1"/>
  <c r="AJ824" i="1" a="1"/>
  <c r="AJ824" i="1" s="1"/>
  <c r="AJ830" i="1" a="1"/>
  <c r="AJ830" i="1" s="1"/>
  <c r="AJ834" i="1" a="1"/>
  <c r="AJ834" i="1" s="1"/>
  <c r="AJ843" i="1" a="1"/>
  <c r="AJ843" i="1" s="1"/>
  <c r="AJ844" i="1" a="1"/>
  <c r="AJ844" i="1" s="1"/>
  <c r="AJ845" i="1" a="1"/>
  <c r="AJ845" i="1" s="1"/>
  <c r="AJ848" i="1" a="1"/>
  <c r="AJ848" i="1" s="1"/>
  <c r="AJ861" i="1" a="1"/>
  <c r="AJ861" i="1" s="1"/>
  <c r="AJ879" i="1" a="1"/>
  <c r="AJ879" i="1" s="1"/>
  <c r="AJ634" i="1" a="1"/>
  <c r="AJ634" i="1" s="1"/>
  <c r="AJ698" i="1" a="1"/>
  <c r="AJ698" i="1" s="1"/>
  <c r="AJ783" i="1" a="1"/>
  <c r="AJ783" i="1" s="1"/>
  <c r="AJ811" i="1" a="1"/>
  <c r="AJ811" i="1" s="1"/>
  <c r="AJ815" i="1" a="1"/>
  <c r="AJ815" i="1" s="1"/>
  <c r="AJ820" i="1" a="1"/>
  <c r="AJ820" i="1" s="1"/>
  <c r="AJ839" i="1" a="1"/>
  <c r="AJ839" i="1" s="1"/>
  <c r="AJ853" i="1" a="1"/>
  <c r="AJ853" i="1" s="1"/>
  <c r="AJ865" i="1" a="1"/>
  <c r="AJ865" i="1" s="1"/>
  <c r="AJ869" i="1" a="1"/>
  <c r="AJ869" i="1" s="1"/>
  <c r="AJ874" i="1" a="1"/>
  <c r="AJ874" i="1" s="1"/>
  <c r="AJ722" i="1" a="1"/>
  <c r="AJ722" i="1" s="1"/>
  <c r="AJ777" i="1" a="1"/>
  <c r="AJ777" i="1" s="1"/>
  <c r="AJ785" i="1" a="1"/>
  <c r="AJ785" i="1" s="1"/>
  <c r="AJ807" i="1" a="1"/>
  <c r="AJ807" i="1" s="1"/>
  <c r="AJ812" i="1" a="1"/>
  <c r="AJ812" i="1" s="1"/>
  <c r="AJ832" i="1" a="1"/>
  <c r="AJ832" i="1" s="1"/>
  <c r="AJ856" i="1" a="1"/>
  <c r="AJ856" i="1" s="1"/>
  <c r="AJ870" i="1" a="1"/>
  <c r="AJ870" i="1" s="1"/>
  <c r="AJ875" i="1" a="1"/>
  <c r="AJ875" i="1" s="1"/>
  <c r="AJ891" i="1" a="1"/>
  <c r="AJ891" i="1" s="1"/>
  <c r="AJ900" i="1" a="1"/>
  <c r="AJ900" i="1" s="1"/>
  <c r="AJ901" i="1" a="1"/>
  <c r="AJ901" i="1" s="1"/>
  <c r="AJ911" i="1" a="1"/>
  <c r="AJ911" i="1" s="1"/>
  <c r="AJ936" i="1" a="1"/>
  <c r="AJ936" i="1" s="1"/>
  <c r="AJ942" i="1" a="1"/>
  <c r="AJ942" i="1" s="1"/>
  <c r="AJ951" i="1" a="1"/>
  <c r="AJ951" i="1" s="1"/>
  <c r="AJ705" i="1" a="1"/>
  <c r="AJ705" i="1" s="1"/>
  <c r="AJ749" i="1" a="1"/>
  <c r="AJ749" i="1" s="1"/>
  <c r="AJ826" i="1" a="1"/>
  <c r="AJ826" i="1" s="1"/>
  <c r="AJ846" i="1" a="1"/>
  <c r="AJ846" i="1" s="1"/>
  <c r="AJ860" i="1" a="1"/>
  <c r="AJ860" i="1" s="1"/>
  <c r="AJ883" i="1" a="1"/>
  <c r="AJ883" i="1" s="1"/>
  <c r="AJ895" i="1" a="1"/>
  <c r="AJ895" i="1" s="1"/>
  <c r="AJ898" i="1" a="1"/>
  <c r="AJ898" i="1" s="1"/>
  <c r="AJ905" i="1" a="1"/>
  <c r="AJ905" i="1" s="1"/>
  <c r="AJ908" i="1" a="1"/>
  <c r="AJ908" i="1" s="1"/>
  <c r="AJ909" i="1" a="1"/>
  <c r="AJ909" i="1" s="1"/>
  <c r="AJ910" i="1" a="1"/>
  <c r="AJ910" i="1" s="1"/>
  <c r="AJ912" i="1" a="1"/>
  <c r="AJ912" i="1" s="1"/>
  <c r="AJ917" i="1" a="1"/>
  <c r="AJ917" i="1" s="1"/>
  <c r="AJ924" i="1" a="1"/>
  <c r="AJ924" i="1" s="1"/>
  <c r="AJ929" i="1" a="1"/>
  <c r="AJ929" i="1" s="1"/>
  <c r="AJ946" i="1" a="1"/>
  <c r="AJ946" i="1" s="1"/>
  <c r="AJ949" i="1" a="1"/>
  <c r="AJ949" i="1" s="1"/>
  <c r="AJ956" i="1" a="1"/>
  <c r="AJ956" i="1" s="1"/>
  <c r="AJ958" i="1" a="1"/>
  <c r="AJ958" i="1" s="1"/>
  <c r="AJ960" i="1" a="1"/>
  <c r="AJ960" i="1" s="1"/>
  <c r="AJ962" i="1" a="1"/>
  <c r="AJ962" i="1" s="1"/>
  <c r="AJ964" i="1" a="1"/>
  <c r="AJ964" i="1" s="1"/>
  <c r="AJ966" i="1" a="1"/>
  <c r="AJ966" i="1" s="1"/>
  <c r="AJ968" i="1" a="1"/>
  <c r="AJ968" i="1" s="1"/>
  <c r="AJ970" i="1" a="1"/>
  <c r="AJ970" i="1" s="1"/>
  <c r="AJ972" i="1" a="1"/>
  <c r="AJ972" i="1" s="1"/>
  <c r="AJ974" i="1" a="1"/>
  <c r="AJ974" i="1" s="1"/>
  <c r="AJ976" i="1" a="1"/>
  <c r="AJ976" i="1" s="1"/>
  <c r="AJ978" i="1" a="1"/>
  <c r="AJ978" i="1" s="1"/>
  <c r="AJ980" i="1" a="1"/>
  <c r="AJ980" i="1" s="1"/>
  <c r="AJ982" i="1" a="1"/>
  <c r="AJ982" i="1" s="1"/>
  <c r="AJ663" i="1" a="1"/>
  <c r="AJ663" i="1" s="1"/>
  <c r="AJ831" i="1" a="1"/>
  <c r="AJ831" i="1" s="1"/>
  <c r="AJ850" i="1" a="1"/>
  <c r="AJ850" i="1" s="1"/>
  <c r="AJ864" i="1" a="1"/>
  <c r="AJ864" i="1" s="1"/>
  <c r="AJ880" i="1" a="1"/>
  <c r="AJ880" i="1" s="1"/>
  <c r="AJ887" i="1" a="1"/>
  <c r="AJ887" i="1" s="1"/>
  <c r="AJ890" i="1" a="1"/>
  <c r="AJ890" i="1" s="1"/>
  <c r="AJ906" i="1" a="1"/>
  <c r="AJ906" i="1" s="1"/>
  <c r="AJ907" i="1" a="1"/>
  <c r="AJ907" i="1" s="1"/>
  <c r="AJ916" i="1" a="1"/>
  <c r="AJ916" i="1" s="1"/>
  <c r="AJ925" i="1" a="1"/>
  <c r="AJ925" i="1" s="1"/>
  <c r="AJ926" i="1" a="1"/>
  <c r="AJ926" i="1" s="1"/>
  <c r="AJ934" i="1" a="1"/>
  <c r="AJ934" i="1" s="1"/>
  <c r="AJ935" i="1" a="1"/>
  <c r="AJ935" i="1" s="1"/>
  <c r="AJ941" i="1" a="1"/>
  <c r="AJ941" i="1" s="1"/>
  <c r="AJ945" i="1" a="1"/>
  <c r="AJ945" i="1" s="1"/>
  <c r="AJ745" i="1" a="1"/>
  <c r="AJ745" i="1" s="1"/>
  <c r="AJ796" i="1" a="1"/>
  <c r="AJ796" i="1" s="1"/>
  <c r="AJ819" i="1" a="1"/>
  <c r="AJ819" i="1" s="1"/>
  <c r="AJ835" i="1" a="1"/>
  <c r="AJ835" i="1" s="1"/>
  <c r="AJ868" i="1" a="1"/>
  <c r="AJ868" i="1" s="1"/>
  <c r="AJ878" i="1" a="1"/>
  <c r="AJ878" i="1" s="1"/>
  <c r="AJ882" i="1" a="1"/>
  <c r="AJ882" i="1" s="1"/>
  <c r="AJ913" i="1" a="1"/>
  <c r="AJ913" i="1" s="1"/>
  <c r="AJ915" i="1" a="1"/>
  <c r="AJ915" i="1" s="1"/>
  <c r="AJ927" i="1" a="1"/>
  <c r="AJ927" i="1" s="1"/>
  <c r="AJ928" i="1" a="1"/>
  <c r="AJ928" i="1" s="1"/>
  <c r="AJ640" i="1" a="1"/>
  <c r="AJ640" i="1" s="1"/>
  <c r="AJ825" i="1" a="1"/>
  <c r="AJ825" i="1" s="1"/>
  <c r="AJ854" i="1" a="1"/>
  <c r="AJ854" i="1" s="1"/>
  <c r="AJ863" i="1" a="1"/>
  <c r="AJ863" i="1" s="1"/>
  <c r="AJ886" i="1" a="1"/>
  <c r="AJ886" i="1" s="1"/>
  <c r="AJ894" i="1" a="1"/>
  <c r="AJ894" i="1" s="1"/>
  <c r="AJ897" i="1" a="1"/>
  <c r="AJ897" i="1" s="1"/>
  <c r="AJ914" i="1" a="1"/>
  <c r="AJ914" i="1" s="1"/>
  <c r="AJ919" i="1" a="1"/>
  <c r="AJ919" i="1" s="1"/>
  <c r="AJ922" i="1" a="1"/>
  <c r="AJ922" i="1" s="1"/>
  <c r="AJ933" i="1" a="1"/>
  <c r="AJ933" i="1" s="1"/>
  <c r="AJ940" i="1" a="1"/>
  <c r="AJ940" i="1" s="1"/>
  <c r="AJ944" i="1" a="1"/>
  <c r="AJ944" i="1" s="1"/>
  <c r="AJ948" i="1" a="1"/>
  <c r="AJ948" i="1" s="1"/>
  <c r="AJ724" i="1" a="1"/>
  <c r="AJ724" i="1" s="1"/>
  <c r="AJ782" i="1" a="1"/>
  <c r="AJ782" i="1" s="1"/>
  <c r="AJ797" i="1" a="1"/>
  <c r="AJ797" i="1" s="1"/>
  <c r="AJ810" i="1" a="1"/>
  <c r="AJ810" i="1" s="1"/>
  <c r="AJ829" i="1" a="1"/>
  <c r="AJ829" i="1" s="1"/>
  <c r="AJ881" i="1" a="1"/>
  <c r="AJ881" i="1" s="1"/>
  <c r="AJ889" i="1" a="1"/>
  <c r="AJ889" i="1" s="1"/>
  <c r="AJ902" i="1" a="1"/>
  <c r="AJ902" i="1" s="1"/>
  <c r="AJ903" i="1" a="1"/>
  <c r="AJ903" i="1" s="1"/>
  <c r="AJ920" i="1" a="1"/>
  <c r="AJ920" i="1" s="1"/>
  <c r="AJ921" i="1" a="1"/>
  <c r="AJ921" i="1" s="1"/>
  <c r="AJ932" i="1" a="1"/>
  <c r="AJ932" i="1" s="1"/>
  <c r="AJ939" i="1" a="1"/>
  <c r="AJ939" i="1" s="1"/>
  <c r="AJ955" i="1" a="1"/>
  <c r="AJ955" i="1" s="1"/>
  <c r="AJ957" i="1" a="1"/>
  <c r="AJ957" i="1" s="1"/>
  <c r="AJ959" i="1" a="1"/>
  <c r="AJ959" i="1" s="1"/>
  <c r="AJ961" i="1" a="1"/>
  <c r="AJ961" i="1" s="1"/>
  <c r="AJ963" i="1" a="1"/>
  <c r="AJ963" i="1" s="1"/>
  <c r="AJ965" i="1" a="1"/>
  <c r="AJ965" i="1" s="1"/>
  <c r="AJ967" i="1" a="1"/>
  <c r="AJ967" i="1" s="1"/>
  <c r="AJ969" i="1" a="1"/>
  <c r="AJ969" i="1" s="1"/>
  <c r="AJ971" i="1" a="1"/>
  <c r="AJ971" i="1" s="1"/>
  <c r="AJ973" i="1" a="1"/>
  <c r="AJ973" i="1" s="1"/>
  <c r="AJ975" i="1" a="1"/>
  <c r="AJ975" i="1" s="1"/>
  <c r="AJ977" i="1" a="1"/>
  <c r="AJ977" i="1" s="1"/>
  <c r="AJ979" i="1" a="1"/>
  <c r="AJ979" i="1" s="1"/>
  <c r="AJ981" i="1" a="1"/>
  <c r="AJ981" i="1" s="1"/>
  <c r="AJ690" i="1" a="1"/>
  <c r="AJ690" i="1" s="1"/>
  <c r="AJ794" i="1" a="1"/>
  <c r="AJ794" i="1" s="1"/>
  <c r="AJ857" i="1" a="1"/>
  <c r="AJ857" i="1" s="1"/>
  <c r="AJ871" i="1" a="1"/>
  <c r="AJ871" i="1" s="1"/>
  <c r="AJ876" i="1" a="1"/>
  <c r="AJ876" i="1" s="1"/>
  <c r="AJ885" i="1" a="1"/>
  <c r="AJ885" i="1" s="1"/>
  <c r="AJ893" i="1" a="1"/>
  <c r="AJ893" i="1" s="1"/>
  <c r="AJ923" i="1" a="1"/>
  <c r="AJ923" i="1" s="1"/>
  <c r="AJ938" i="1" a="1"/>
  <c r="AJ938" i="1" s="1"/>
  <c r="AJ943" i="1" a="1"/>
  <c r="AJ943" i="1" s="1"/>
  <c r="AJ947" i="1" a="1"/>
  <c r="AJ947" i="1" s="1"/>
  <c r="AJ952" i="1" a="1"/>
  <c r="AJ952" i="1" s="1"/>
  <c r="AJ888" i="1" a="1"/>
  <c r="AJ888" i="1" s="1"/>
  <c r="AJ1028" i="1" a="1"/>
  <c r="AJ1028" i="1" s="1"/>
  <c r="AJ1040" i="1" a="1"/>
  <c r="AJ1040" i="1" s="1"/>
  <c r="AJ1054" i="1" a="1"/>
  <c r="AJ1054" i="1" s="1"/>
  <c r="AJ781" i="1" a="1"/>
  <c r="AJ781" i="1" s="1"/>
  <c r="AJ937" i="1" a="1"/>
  <c r="AJ937" i="1" s="1"/>
  <c r="AJ953" i="1" a="1"/>
  <c r="AJ953" i="1" s="1"/>
  <c r="AJ1043" i="1" a="1"/>
  <c r="AJ1043" i="1" s="1"/>
  <c r="AJ1046" i="1" a="1"/>
  <c r="AJ1046" i="1" s="1"/>
  <c r="AJ1057" i="1" a="1"/>
  <c r="AJ1057" i="1" s="1"/>
  <c r="AJ1063" i="1" a="1"/>
  <c r="AJ1063" i="1" s="1"/>
  <c r="AJ1066" i="1" a="1"/>
  <c r="AJ1066" i="1" s="1"/>
  <c r="AJ984" i="1" a="1"/>
  <c r="AJ984" i="1" s="1"/>
  <c r="AJ986" i="1" a="1"/>
  <c r="AJ986" i="1" s="1"/>
  <c r="AJ988" i="1" a="1"/>
  <c r="AJ988" i="1" s="1"/>
  <c r="AJ990" i="1" a="1"/>
  <c r="AJ990" i="1" s="1"/>
  <c r="AJ992" i="1" a="1"/>
  <c r="AJ992" i="1" s="1"/>
  <c r="AJ994" i="1" a="1"/>
  <c r="AJ994" i="1" s="1"/>
  <c r="AJ996" i="1" a="1"/>
  <c r="AJ996" i="1" s="1"/>
  <c r="AJ998" i="1" a="1"/>
  <c r="AJ998" i="1" s="1"/>
  <c r="AJ1000" i="1" a="1"/>
  <c r="AJ1000" i="1" s="1"/>
  <c r="AJ1002" i="1" a="1"/>
  <c r="AJ1002" i="1" s="1"/>
  <c r="AJ1004" i="1" a="1"/>
  <c r="AJ1004" i="1" s="1"/>
  <c r="AJ1006" i="1" a="1"/>
  <c r="AJ1006" i="1" s="1"/>
  <c r="AJ1008" i="1" a="1"/>
  <c r="AJ1008" i="1" s="1"/>
  <c r="AJ1010" i="1" a="1"/>
  <c r="AJ1010" i="1" s="1"/>
  <c r="AJ1012" i="1" a="1"/>
  <c r="AJ1012" i="1" s="1"/>
  <c r="AJ1014" i="1" a="1"/>
  <c r="AJ1014" i="1" s="1"/>
  <c r="AJ1016" i="1" a="1"/>
  <c r="AJ1016" i="1" s="1"/>
  <c r="AJ1018" i="1" a="1"/>
  <c r="AJ1018" i="1" s="1"/>
  <c r="AJ1020" i="1" a="1"/>
  <c r="AJ1020" i="1" s="1"/>
  <c r="AJ1022" i="1" a="1"/>
  <c r="AJ1022" i="1" s="1"/>
  <c r="AJ1024" i="1" a="1"/>
  <c r="AJ1024" i="1" s="1"/>
  <c r="AJ1026" i="1" a="1"/>
  <c r="AJ1026" i="1" s="1"/>
  <c r="AJ1029" i="1" a="1"/>
  <c r="AJ1029" i="1" s="1"/>
  <c r="AJ1039" i="1" a="1"/>
  <c r="AJ1039" i="1" s="1"/>
  <c r="AJ1050" i="1" a="1"/>
  <c r="AJ1050" i="1" s="1"/>
  <c r="AJ1053" i="1" a="1"/>
  <c r="AJ1053" i="1" s="1"/>
  <c r="AJ1060" i="1" a="1"/>
  <c r="AJ1060" i="1" s="1"/>
  <c r="AJ753" i="1" a="1"/>
  <c r="AJ753" i="1" s="1"/>
  <c r="AJ842" i="1" a="1"/>
  <c r="AJ842" i="1" s="1"/>
  <c r="AJ892" i="1" a="1"/>
  <c r="AJ892" i="1" s="1"/>
  <c r="AJ918" i="1" a="1"/>
  <c r="AJ918" i="1" s="1"/>
  <c r="AJ1027" i="1" a="1"/>
  <c r="AJ1027" i="1" s="1"/>
  <c r="AJ1030" i="1" a="1"/>
  <c r="AJ1030" i="1" s="1"/>
  <c r="AJ1031" i="1" a="1"/>
  <c r="AJ1031" i="1" s="1"/>
  <c r="AJ1032" i="1" a="1"/>
  <c r="AJ1032" i="1" s="1"/>
  <c r="AJ1033" i="1" a="1"/>
  <c r="AJ1033" i="1" s="1"/>
  <c r="AJ1042" i="1" a="1"/>
  <c r="AJ1042" i="1" s="1"/>
  <c r="AJ1049" i="1" a="1"/>
  <c r="AJ1049" i="1" s="1"/>
  <c r="AJ798" i="1" a="1"/>
  <c r="AJ798" i="1" s="1"/>
  <c r="AJ847" i="1" a="1"/>
  <c r="AJ847" i="1" s="1"/>
  <c r="AJ899" i="1" a="1"/>
  <c r="AJ899" i="1" s="1"/>
  <c r="AJ931" i="1" a="1"/>
  <c r="AJ931" i="1" s="1"/>
  <c r="AJ950" i="1" a="1"/>
  <c r="AJ950" i="1" s="1"/>
  <c r="AJ954" i="1" a="1"/>
  <c r="AJ954" i="1" s="1"/>
  <c r="AJ1034" i="1" a="1"/>
  <c r="AJ1034" i="1" s="1"/>
  <c r="AJ1035" i="1" a="1"/>
  <c r="AJ1035" i="1" s="1"/>
  <c r="AJ1036" i="1" a="1"/>
  <c r="AJ1036" i="1" s="1"/>
  <c r="AJ1037" i="1" a="1"/>
  <c r="AJ1037" i="1" s="1"/>
  <c r="AJ1038" i="1" a="1"/>
  <c r="AJ1038" i="1" s="1"/>
  <c r="AJ1045" i="1" a="1"/>
  <c r="AJ1045" i="1" s="1"/>
  <c r="AJ1059" i="1" a="1"/>
  <c r="AJ1059" i="1" s="1"/>
  <c r="AJ1062" i="1" a="1"/>
  <c r="AJ1062" i="1" s="1"/>
  <c r="AJ1065" i="1" a="1"/>
  <c r="AJ1065" i="1" s="1"/>
  <c r="AJ852" i="1" a="1"/>
  <c r="AJ852" i="1" s="1"/>
  <c r="AJ884" i="1" a="1"/>
  <c r="AJ884" i="1" s="1"/>
  <c r="AJ904" i="1" a="1"/>
  <c r="AJ904" i="1" s="1"/>
  <c r="AJ1048" i="1" a="1"/>
  <c r="AJ1048" i="1" s="1"/>
  <c r="AJ1052" i="1" a="1"/>
  <c r="AJ1052" i="1" s="1"/>
  <c r="AJ1055" i="1" a="1"/>
  <c r="AJ1055" i="1" s="1"/>
  <c r="AJ896" i="1" a="1"/>
  <c r="AJ896" i="1" s="1"/>
  <c r="AJ983" i="1" a="1"/>
  <c r="AJ983" i="1" s="1"/>
  <c r="AJ985" i="1" a="1"/>
  <c r="AJ985" i="1" s="1"/>
  <c r="AJ987" i="1" a="1"/>
  <c r="AJ987" i="1" s="1"/>
  <c r="AJ989" i="1" a="1"/>
  <c r="AJ989" i="1" s="1"/>
  <c r="AJ991" i="1" a="1"/>
  <c r="AJ991" i="1" s="1"/>
  <c r="AJ993" i="1" a="1"/>
  <c r="AJ993" i="1" s="1"/>
  <c r="AJ995" i="1" a="1"/>
  <c r="AJ995" i="1" s="1"/>
  <c r="AJ997" i="1" a="1"/>
  <c r="AJ997" i="1" s="1"/>
  <c r="AJ999" i="1" a="1"/>
  <c r="AJ999" i="1" s="1"/>
  <c r="AJ1001" i="1" a="1"/>
  <c r="AJ1001" i="1" s="1"/>
  <c r="AJ1003" i="1" a="1"/>
  <c r="AJ1003" i="1" s="1"/>
  <c r="AJ1005" i="1" a="1"/>
  <c r="AJ1005" i="1" s="1"/>
  <c r="AJ1007" i="1" a="1"/>
  <c r="AJ1007" i="1" s="1"/>
  <c r="AJ1009" i="1" a="1"/>
  <c r="AJ1009" i="1" s="1"/>
  <c r="AJ1011" i="1" a="1"/>
  <c r="AJ1011" i="1" s="1"/>
  <c r="AJ1013" i="1" a="1"/>
  <c r="AJ1013" i="1" s="1"/>
  <c r="AJ1015" i="1" a="1"/>
  <c r="AJ1015" i="1" s="1"/>
  <c r="AJ1017" i="1" a="1"/>
  <c r="AJ1017" i="1" s="1"/>
  <c r="AJ1019" i="1" a="1"/>
  <c r="AJ1019" i="1" s="1"/>
  <c r="AJ1021" i="1" a="1"/>
  <c r="AJ1021" i="1" s="1"/>
  <c r="AJ1023" i="1" a="1"/>
  <c r="AJ1023" i="1" s="1"/>
  <c r="AJ1025" i="1" a="1"/>
  <c r="AJ1025" i="1" s="1"/>
  <c r="AJ1041" i="1" a="1"/>
  <c r="AJ1041" i="1" s="1"/>
  <c r="AJ1044" i="1" a="1"/>
  <c r="AJ1044" i="1" s="1"/>
  <c r="AJ930" i="1" a="1"/>
  <c r="AJ930" i="1" s="1"/>
  <c r="AJ1079" i="1" a="1"/>
  <c r="AJ1079" i="1" s="1"/>
  <c r="AJ1082" i="1" a="1"/>
  <c r="AJ1082" i="1" s="1"/>
  <c r="AJ1094" i="1" a="1"/>
  <c r="AJ1094" i="1" s="1"/>
  <c r="AJ1102" i="1" a="1"/>
  <c r="AJ1102" i="1" s="1"/>
  <c r="AJ1103" i="1" a="1"/>
  <c r="AJ1103" i="1" s="1"/>
  <c r="AJ1116" i="1" a="1"/>
  <c r="AJ1116" i="1" s="1"/>
  <c r="AJ1125" i="1" a="1"/>
  <c r="AJ1125" i="1" s="1"/>
  <c r="AJ1131" i="1" a="1"/>
  <c r="AJ1131" i="1" s="1"/>
  <c r="AJ1136" i="1" a="1"/>
  <c r="AJ1136" i="1" s="1"/>
  <c r="AJ1141" i="1" a="1"/>
  <c r="AJ1141" i="1" s="1"/>
  <c r="AJ1160" i="1" a="1"/>
  <c r="AJ1160" i="1" s="1"/>
  <c r="AJ1162" i="1" a="1"/>
  <c r="AJ1162" i="1" s="1"/>
  <c r="AJ1170" i="1" a="1"/>
  <c r="AJ1170" i="1" s="1"/>
  <c r="AJ1184" i="1" a="1"/>
  <c r="AJ1184" i="1" s="1"/>
  <c r="AJ1187" i="1" a="1"/>
  <c r="AJ1187" i="1" s="1"/>
  <c r="AJ1190" i="1" a="1"/>
  <c r="AJ1190" i="1" s="1"/>
  <c r="AJ1051" i="1" a="1"/>
  <c r="AJ1051" i="1" s="1"/>
  <c r="AJ1067" i="1" a="1"/>
  <c r="AJ1067" i="1" s="1"/>
  <c r="AJ1073" i="1" a="1"/>
  <c r="AJ1073" i="1" s="1"/>
  <c r="AJ1076" i="1" a="1"/>
  <c r="AJ1076" i="1" s="1"/>
  <c r="AJ1085" i="1" a="1"/>
  <c r="AJ1085" i="1" s="1"/>
  <c r="AJ1093" i="1" a="1"/>
  <c r="AJ1093" i="1" s="1"/>
  <c r="AJ1101" i="1" a="1"/>
  <c r="AJ1101" i="1" s="1"/>
  <c r="AJ1104" i="1" a="1"/>
  <c r="AJ1104" i="1" s="1"/>
  <c r="AJ1105" i="1" a="1"/>
  <c r="AJ1105" i="1" s="1"/>
  <c r="AJ1115" i="1" a="1"/>
  <c r="AJ1115" i="1" s="1"/>
  <c r="AJ1135" i="1" a="1"/>
  <c r="AJ1135" i="1" s="1"/>
  <c r="AJ1146" i="1" a="1"/>
  <c r="AJ1146" i="1" s="1"/>
  <c r="AJ1153" i="1" a="1"/>
  <c r="AJ1153" i="1" s="1"/>
  <c r="AJ1164" i="1" a="1"/>
  <c r="AJ1164" i="1" s="1"/>
  <c r="AJ1167" i="1" a="1"/>
  <c r="AJ1167" i="1" s="1"/>
  <c r="AJ1058" i="1" a="1"/>
  <c r="AJ1058" i="1" s="1"/>
  <c r="AJ1070" i="1" a="1"/>
  <c r="AJ1070" i="1" s="1"/>
  <c r="AJ1089" i="1" a="1"/>
  <c r="AJ1089" i="1" s="1"/>
  <c r="AJ1097" i="1" a="1"/>
  <c r="AJ1097" i="1" s="1"/>
  <c r="AJ1106" i="1" a="1"/>
  <c r="AJ1106" i="1" s="1"/>
  <c r="AJ1107" i="1" a="1"/>
  <c r="AJ1107" i="1" s="1"/>
  <c r="AJ1114" i="1" a="1"/>
  <c r="AJ1114" i="1" s="1"/>
  <c r="AJ1124" i="1" a="1"/>
  <c r="AJ1124" i="1" s="1"/>
  <c r="AJ1130" i="1" a="1"/>
  <c r="AJ1130" i="1" s="1"/>
  <c r="AJ1140" i="1" a="1"/>
  <c r="AJ1140" i="1" s="1"/>
  <c r="AJ1145" i="1" a="1"/>
  <c r="AJ1145" i="1" s="1"/>
  <c r="AJ1157" i="1" a="1"/>
  <c r="AJ1157" i="1" s="1"/>
  <c r="AJ1159" i="1" a="1"/>
  <c r="AJ1159" i="1" s="1"/>
  <c r="AJ1166" i="1" a="1"/>
  <c r="AJ1166" i="1" s="1"/>
  <c r="AJ1180" i="1" a="1"/>
  <c r="AJ1180" i="1" s="1"/>
  <c r="AJ1192" i="1" a="1"/>
  <c r="AJ1192" i="1" s="1"/>
  <c r="AJ1195" i="1" a="1"/>
  <c r="AJ1195" i="1" s="1"/>
  <c r="AJ1047" i="1" a="1"/>
  <c r="AJ1047" i="1" s="1"/>
  <c r="AJ1078" i="1" a="1"/>
  <c r="AJ1078" i="1" s="1"/>
  <c r="AJ1081" i="1" a="1"/>
  <c r="AJ1081" i="1" s="1"/>
  <c r="AJ1092" i="1" a="1"/>
  <c r="AJ1092" i="1" s="1"/>
  <c r="AJ1100" i="1" a="1"/>
  <c r="AJ1100" i="1" s="1"/>
  <c r="AJ1108" i="1" a="1"/>
  <c r="AJ1108" i="1" s="1"/>
  <c r="AJ1109" i="1" a="1"/>
  <c r="AJ1109" i="1" s="1"/>
  <c r="AJ1121" i="1" a="1"/>
  <c r="AJ1121" i="1" s="1"/>
  <c r="AJ1122" i="1" a="1"/>
  <c r="AJ1122" i="1" s="1"/>
  <c r="AJ1129" i="1" a="1"/>
  <c r="AJ1129" i="1" s="1"/>
  <c r="AJ1134" i="1" a="1"/>
  <c r="AJ1134" i="1" s="1"/>
  <c r="AJ1151" i="1" a="1"/>
  <c r="AJ1151" i="1" s="1"/>
  <c r="AJ1152" i="1" a="1"/>
  <c r="AJ1152" i="1" s="1"/>
  <c r="AJ1169" i="1" a="1"/>
  <c r="AJ1169" i="1" s="1"/>
  <c r="AJ1179" i="1" a="1"/>
  <c r="AJ1179" i="1" s="1"/>
  <c r="AJ1183" i="1" a="1"/>
  <c r="AJ1183" i="1" s="1"/>
  <c r="AJ1189" i="1" a="1"/>
  <c r="AJ1189" i="1" s="1"/>
  <c r="AJ1061" i="1" a="1"/>
  <c r="AJ1061" i="1" s="1"/>
  <c r="AJ1069" i="1" a="1"/>
  <c r="AJ1069" i="1" s="1"/>
  <c r="AJ1072" i="1" a="1"/>
  <c r="AJ1072" i="1" s="1"/>
  <c r="AJ1075" i="1" a="1"/>
  <c r="AJ1075" i="1" s="1"/>
  <c r="AJ1084" i="1" a="1"/>
  <c r="AJ1084" i="1" s="1"/>
  <c r="AJ1088" i="1" a="1"/>
  <c r="AJ1088" i="1" s="1"/>
  <c r="AJ1096" i="1" a="1"/>
  <c r="AJ1096" i="1" s="1"/>
  <c r="AJ1110" i="1" a="1"/>
  <c r="AJ1110" i="1" s="1"/>
  <c r="AJ1111" i="1" a="1"/>
  <c r="AJ1111" i="1" s="1"/>
  <c r="AJ1113" i="1" a="1"/>
  <c r="AJ1113" i="1" s="1"/>
  <c r="AJ1120" i="1" a="1"/>
  <c r="AJ1120" i="1" s="1"/>
  <c r="AJ1123" i="1" a="1"/>
  <c r="AJ1123" i="1" s="1"/>
  <c r="AJ1128" i="1" a="1"/>
  <c r="AJ1128" i="1" s="1"/>
  <c r="AJ1139" i="1" a="1"/>
  <c r="AJ1139" i="1" s="1"/>
  <c r="AJ1144" i="1" a="1"/>
  <c r="AJ1144" i="1" s="1"/>
  <c r="AJ1149" i="1" a="1"/>
  <c r="AJ1149" i="1" s="1"/>
  <c r="AJ1150" i="1" a="1"/>
  <c r="AJ1150" i="1" s="1"/>
  <c r="AJ1156" i="1" a="1"/>
  <c r="AJ1156" i="1" s="1"/>
  <c r="AJ1161" i="1" a="1"/>
  <c r="AJ1161" i="1" s="1"/>
  <c r="AJ1163" i="1" a="1"/>
  <c r="AJ1163" i="1" s="1"/>
  <c r="AJ1178" i="1" a="1"/>
  <c r="AJ1178" i="1" s="1"/>
  <c r="AJ1186" i="1" a="1"/>
  <c r="AJ1186" i="1" s="1"/>
  <c r="AJ1056" i="1" a="1"/>
  <c r="AJ1056" i="1" s="1"/>
  <c r="AJ1080" i="1" a="1"/>
  <c r="AJ1080" i="1" s="1"/>
  <c r="AJ1087" i="1" a="1"/>
  <c r="AJ1087" i="1" s="1"/>
  <c r="AJ1091" i="1" a="1"/>
  <c r="AJ1091" i="1" s="1"/>
  <c r="AJ1099" i="1" a="1"/>
  <c r="AJ1099" i="1" s="1"/>
  <c r="AJ1112" i="1" a="1"/>
  <c r="AJ1112" i="1" s="1"/>
  <c r="AJ1119" i="1" a="1"/>
  <c r="AJ1119" i="1" s="1"/>
  <c r="AJ1127" i="1" a="1"/>
  <c r="AJ1127" i="1" s="1"/>
  <c r="AJ1133" i="1" a="1"/>
  <c r="AJ1133" i="1" s="1"/>
  <c r="AJ1138" i="1" a="1"/>
  <c r="AJ1138" i="1" s="1"/>
  <c r="AJ1143" i="1" a="1"/>
  <c r="AJ1143" i="1" s="1"/>
  <c r="AJ1177" i="1" a="1"/>
  <c r="AJ1177" i="1" s="1"/>
  <c r="AJ1182" i="1" a="1"/>
  <c r="AJ1182" i="1" s="1"/>
  <c r="AJ1064" i="1" a="1"/>
  <c r="AJ1064" i="1" s="1"/>
  <c r="AJ1074" i="1" a="1"/>
  <c r="AJ1074" i="1" s="1"/>
  <c r="AJ1077" i="1" a="1"/>
  <c r="AJ1077" i="1" s="1"/>
  <c r="AJ1083" i="1" a="1"/>
  <c r="AJ1083" i="1" s="1"/>
  <c r="AJ1095" i="1" a="1"/>
  <c r="AJ1095" i="1" s="1"/>
  <c r="AJ1118" i="1" a="1"/>
  <c r="AJ1118" i="1" s="1"/>
  <c r="AJ1148" i="1" a="1"/>
  <c r="AJ1148" i="1" s="1"/>
  <c r="AJ1155" i="1" a="1"/>
  <c r="AJ1155" i="1" s="1"/>
  <c r="AJ1158" i="1" a="1"/>
  <c r="AJ1158" i="1" s="1"/>
  <c r="AJ1165" i="1" a="1"/>
  <c r="AJ1165" i="1" s="1"/>
  <c r="AJ1168" i="1" a="1"/>
  <c r="AJ1168" i="1" s="1"/>
  <c r="AJ1175" i="1" a="1"/>
  <c r="AJ1175" i="1" s="1"/>
  <c r="AJ1176" i="1" a="1"/>
  <c r="AJ1176" i="1" s="1"/>
  <c r="AJ1185" i="1" a="1"/>
  <c r="AJ1185" i="1" s="1"/>
  <c r="AJ1188" i="1" a="1"/>
  <c r="AJ1188" i="1" s="1"/>
  <c r="AJ1191" i="1" a="1"/>
  <c r="AJ1191" i="1" s="1"/>
  <c r="AJ1086" i="1" a="1"/>
  <c r="AJ1086" i="1" s="1"/>
  <c r="AJ1132" i="1" a="1"/>
  <c r="AJ1132" i="1" s="1"/>
  <c r="AJ1137" i="1" a="1"/>
  <c r="AJ1137" i="1" s="1"/>
  <c r="AJ1142" i="1" a="1"/>
  <c r="AJ1142" i="1" s="1"/>
  <c r="AJ1147" i="1" a="1"/>
  <c r="AJ1147" i="1" s="1"/>
  <c r="AJ1174" i="1" a="1"/>
  <c r="AJ1174" i="1" s="1"/>
  <c r="AJ1194" i="1" a="1"/>
  <c r="AJ1194" i="1" s="1"/>
  <c r="AJ1248" i="1" a="1"/>
  <c r="AJ1248" i="1" s="1"/>
  <c r="AJ1250" i="1" a="1"/>
  <c r="AJ1250" i="1" s="1"/>
  <c r="AJ1265" i="1" a="1"/>
  <c r="AJ1265" i="1" s="1"/>
  <c r="AJ1267" i="1" a="1"/>
  <c r="AJ1267" i="1" s="1"/>
  <c r="AJ1268" i="1" a="1"/>
  <c r="AJ1268" i="1" s="1"/>
  <c r="AJ1276" i="1" a="1"/>
  <c r="AJ1276" i="1" s="1"/>
  <c r="AJ1279" i="1" a="1"/>
  <c r="AJ1279" i="1" s="1"/>
  <c r="AJ1293" i="1" a="1"/>
  <c r="AJ1293" i="1" s="1"/>
  <c r="AJ1308" i="1" a="1"/>
  <c r="AJ1308" i="1" s="1"/>
  <c r="AJ1098" i="1" a="1"/>
  <c r="AJ1098" i="1" s="1"/>
  <c r="AJ1171" i="1" a="1"/>
  <c r="AJ1171" i="1" s="1"/>
  <c r="AJ1198" i="1" a="1"/>
  <c r="AJ1198" i="1" s="1"/>
  <c r="AJ1204" i="1" a="1"/>
  <c r="AJ1204" i="1" s="1"/>
  <c r="AJ1207" i="1" a="1"/>
  <c r="AJ1207" i="1" s="1"/>
  <c r="AJ1212" i="1" a="1"/>
  <c r="AJ1212" i="1" s="1"/>
  <c r="AJ1221" i="1" a="1"/>
  <c r="AJ1221" i="1" s="1"/>
  <c r="AJ1227" i="1" a="1"/>
  <c r="AJ1227" i="1" s="1"/>
  <c r="AJ1247" i="1" a="1"/>
  <c r="AJ1247" i="1" s="1"/>
  <c r="AJ1263" i="1" a="1"/>
  <c r="AJ1263" i="1" s="1"/>
  <c r="AJ1264" i="1" a="1"/>
  <c r="AJ1264" i="1" s="1"/>
  <c r="AJ1266" i="1" a="1"/>
  <c r="AJ1266" i="1" s="1"/>
  <c r="AJ1275" i="1" a="1"/>
  <c r="AJ1275" i="1" s="1"/>
  <c r="AJ1289" i="1" a="1"/>
  <c r="AJ1289" i="1" s="1"/>
  <c r="AJ1071" i="1" a="1"/>
  <c r="AJ1071" i="1" s="1"/>
  <c r="AJ1154" i="1" a="1"/>
  <c r="AJ1154" i="1" s="1"/>
  <c r="AJ1181" i="1" a="1"/>
  <c r="AJ1181" i="1" s="1"/>
  <c r="AJ1201" i="1" a="1"/>
  <c r="AJ1201" i="1" s="1"/>
  <c r="AJ1209" i="1" a="1"/>
  <c r="AJ1209" i="1" s="1"/>
  <c r="AJ1217" i="1" a="1"/>
  <c r="AJ1217" i="1" s="1"/>
  <c r="AJ1220" i="1" a="1"/>
  <c r="AJ1220" i="1" s="1"/>
  <c r="AJ1224" i="1" a="1"/>
  <c r="AJ1224" i="1" s="1"/>
  <c r="AJ1230" i="1" a="1"/>
  <c r="AJ1230" i="1" s="1"/>
  <c r="AJ1233" i="1" a="1"/>
  <c r="AJ1233" i="1" s="1"/>
  <c r="AJ1237" i="1" a="1"/>
  <c r="AJ1237" i="1" s="1"/>
  <c r="AJ1245" i="1" a="1"/>
  <c r="AJ1245" i="1" s="1"/>
  <c r="AJ1246" i="1" a="1"/>
  <c r="AJ1246" i="1" s="1"/>
  <c r="AJ1261" i="1" a="1"/>
  <c r="AJ1261" i="1" s="1"/>
  <c r="AJ1262" i="1" a="1"/>
  <c r="AJ1262" i="1" s="1"/>
  <c r="AJ1281" i="1" a="1"/>
  <c r="AJ1281" i="1" s="1"/>
  <c r="AJ1285" i="1" a="1"/>
  <c r="AJ1285" i="1" s="1"/>
  <c r="AJ1292" i="1" a="1"/>
  <c r="AJ1292" i="1" s="1"/>
  <c r="AJ1296" i="1" a="1"/>
  <c r="AJ1296" i="1" s="1"/>
  <c r="AJ1299" i="1" a="1"/>
  <c r="AJ1299" i="1" s="1"/>
  <c r="AJ1302" i="1" a="1"/>
  <c r="AJ1302" i="1" s="1"/>
  <c r="AJ1305" i="1" a="1"/>
  <c r="AJ1305" i="1" s="1"/>
  <c r="AJ1310" i="1" a="1"/>
  <c r="AJ1310" i="1" s="1"/>
  <c r="AJ1090" i="1" a="1"/>
  <c r="AJ1090" i="1" s="1"/>
  <c r="AJ1126" i="1" a="1"/>
  <c r="AJ1126" i="1" s="1"/>
  <c r="AJ1173" i="1" a="1"/>
  <c r="AJ1173" i="1" s="1"/>
  <c r="AJ1196" i="1" a="1"/>
  <c r="AJ1196" i="1" s="1"/>
  <c r="AJ1206" i="1" a="1"/>
  <c r="AJ1206" i="1" s="1"/>
  <c r="AJ1211" i="1" a="1"/>
  <c r="AJ1211" i="1" s="1"/>
  <c r="AJ1214" i="1" a="1"/>
  <c r="AJ1214" i="1" s="1"/>
  <c r="AJ1243" i="1" a="1"/>
  <c r="AJ1243" i="1" s="1"/>
  <c r="AJ1244" i="1" a="1"/>
  <c r="AJ1244" i="1" s="1"/>
  <c r="AJ1259" i="1" a="1"/>
  <c r="AJ1259" i="1" s="1"/>
  <c r="AJ1260" i="1" a="1"/>
  <c r="AJ1260" i="1" s="1"/>
  <c r="AJ1274" i="1" a="1"/>
  <c r="AJ1274" i="1" s="1"/>
  <c r="AJ1278" i="1" a="1"/>
  <c r="AJ1278" i="1" s="1"/>
  <c r="AJ1284" i="1" a="1"/>
  <c r="AJ1284" i="1" s="1"/>
  <c r="AJ1288" i="1" a="1"/>
  <c r="AJ1288" i="1" s="1"/>
  <c r="AJ1068" i="1" a="1"/>
  <c r="AJ1068" i="1" s="1"/>
  <c r="AJ1197" i="1" a="1"/>
  <c r="AJ1197" i="1" s="1"/>
  <c r="AJ1200" i="1" a="1"/>
  <c r="AJ1200" i="1" s="1"/>
  <c r="AJ1203" i="1" a="1"/>
  <c r="AJ1203" i="1" s="1"/>
  <c r="AJ1216" i="1" a="1"/>
  <c r="AJ1216" i="1" s="1"/>
  <c r="AJ1219" i="1" a="1"/>
  <c r="AJ1219" i="1" s="1"/>
  <c r="AJ1223" i="1" a="1"/>
  <c r="AJ1223" i="1" s="1"/>
  <c r="AJ1229" i="1" a="1"/>
  <c r="AJ1229" i="1" s="1"/>
  <c r="AJ1232" i="1" a="1"/>
  <c r="AJ1232" i="1" s="1"/>
  <c r="AJ1236" i="1" a="1"/>
  <c r="AJ1236" i="1" s="1"/>
  <c r="AJ1239" i="1" a="1"/>
  <c r="AJ1239" i="1" s="1"/>
  <c r="AJ1240" i="1" a="1"/>
  <c r="AJ1240" i="1" s="1"/>
  <c r="AJ1241" i="1" a="1"/>
  <c r="AJ1241" i="1" s="1"/>
  <c r="AJ1242" i="1" a="1"/>
  <c r="AJ1242" i="1" s="1"/>
  <c r="AJ1257" i="1" a="1"/>
  <c r="AJ1257" i="1" s="1"/>
  <c r="AJ1258" i="1" a="1"/>
  <c r="AJ1258" i="1" s="1"/>
  <c r="AJ1273" i="1" a="1"/>
  <c r="AJ1273" i="1" s="1"/>
  <c r="AJ1304" i="1" a="1"/>
  <c r="AJ1304" i="1" s="1"/>
  <c r="AJ1208" i="1" a="1"/>
  <c r="AJ1208" i="1" s="1"/>
  <c r="AJ1226" i="1" a="1"/>
  <c r="AJ1226" i="1" s="1"/>
  <c r="AJ1235" i="1" a="1"/>
  <c r="AJ1235" i="1" s="1"/>
  <c r="AJ1256" i="1" a="1"/>
  <c r="AJ1256" i="1" s="1"/>
  <c r="AJ1272" i="1" a="1"/>
  <c r="AJ1272" i="1" s="1"/>
  <c r="AJ1280" i="1" a="1"/>
  <c r="AJ1280" i="1" s="1"/>
  <c r="AJ1291" i="1" a="1"/>
  <c r="AJ1291" i="1" s="1"/>
  <c r="AJ1295" i="1" a="1"/>
  <c r="AJ1295" i="1" s="1"/>
  <c r="AJ1298" i="1" a="1"/>
  <c r="AJ1298" i="1" s="1"/>
  <c r="AJ1301" i="1" a="1"/>
  <c r="AJ1301" i="1" s="1"/>
  <c r="AJ1309" i="1" a="1"/>
  <c r="AJ1309" i="1" s="1"/>
  <c r="AJ1312" i="1" a="1"/>
  <c r="AJ1312" i="1" s="1"/>
  <c r="AJ1117" i="1" a="1"/>
  <c r="AJ1117" i="1" s="1"/>
  <c r="AJ1193" i="1" a="1"/>
  <c r="AJ1193" i="1" s="1"/>
  <c r="AJ1199" i="1" a="1"/>
  <c r="AJ1199" i="1" s="1"/>
  <c r="AJ1202" i="1" a="1"/>
  <c r="AJ1202" i="1" s="1"/>
  <c r="AJ1215" i="1" a="1"/>
  <c r="AJ1215" i="1" s="1"/>
  <c r="AJ1218" i="1" a="1"/>
  <c r="AJ1218" i="1" s="1"/>
  <c r="AJ1222" i="1" a="1"/>
  <c r="AJ1222" i="1" s="1"/>
  <c r="AJ1225" i="1" a="1"/>
  <c r="AJ1225" i="1" s="1"/>
  <c r="AJ1234" i="1" a="1"/>
  <c r="AJ1234" i="1" s="1"/>
  <c r="AJ1238" i="1" a="1"/>
  <c r="AJ1238" i="1" s="1"/>
  <c r="AJ1249" i="1" a="1"/>
  <c r="AJ1249" i="1" s="1"/>
  <c r="AJ1205" i="1" a="1"/>
  <c r="AJ1205" i="1" s="1"/>
  <c r="AJ1251" i="1" a="1"/>
  <c r="AJ1251" i="1" s="1"/>
  <c r="AJ1294" i="1" a="1"/>
  <c r="AJ1294" i="1" s="1"/>
  <c r="AJ1307" i="1" a="1"/>
  <c r="AJ1307" i="1" s="1"/>
  <c r="AJ1317" i="1" a="1"/>
  <c r="AJ1317" i="1" s="1"/>
  <c r="AJ1320" i="1" a="1"/>
  <c r="AJ1320" i="1" s="1"/>
  <c r="AJ1323" i="1" a="1"/>
  <c r="AJ1323" i="1" s="1"/>
  <c r="AJ1329" i="1" a="1"/>
  <c r="AJ1329" i="1" s="1"/>
  <c r="AJ1336" i="1" a="1"/>
  <c r="AJ1336" i="1" s="1"/>
  <c r="AJ1340" i="1" a="1"/>
  <c r="AJ1340" i="1" s="1"/>
  <c r="AJ1355" i="1" a="1"/>
  <c r="AJ1355" i="1" s="1"/>
  <c r="AJ1358" i="1" a="1"/>
  <c r="AJ1358" i="1" s="1"/>
  <c r="AJ1376" i="1" a="1"/>
  <c r="AJ1376" i="1" s="1"/>
  <c r="AJ1381" i="1" a="1"/>
  <c r="AJ1381" i="1" s="1"/>
  <c r="AJ1231" i="1" a="1"/>
  <c r="AJ1231" i="1" s="1"/>
  <c r="AJ1290" i="1" a="1"/>
  <c r="AJ1290" i="1" s="1"/>
  <c r="AJ1303" i="1" a="1"/>
  <c r="AJ1303" i="1" s="1"/>
  <c r="AJ1311" i="1" a="1"/>
  <c r="AJ1311" i="1" s="1"/>
  <c r="AJ1313" i="1" a="1"/>
  <c r="AJ1313" i="1" s="1"/>
  <c r="AJ1322" i="1" a="1"/>
  <c r="AJ1322" i="1" s="1"/>
  <c r="AJ1326" i="1" a="1"/>
  <c r="AJ1326" i="1" s="1"/>
  <c r="AJ1332" i="1" a="1"/>
  <c r="AJ1332" i="1" s="1"/>
  <c r="AJ1346" i="1" a="1"/>
  <c r="AJ1346" i="1" s="1"/>
  <c r="AJ1351" i="1" a="1"/>
  <c r="AJ1351" i="1" s="1"/>
  <c r="AJ1363" i="1" a="1"/>
  <c r="AJ1363" i="1" s="1"/>
  <c r="AJ1369" i="1" a="1"/>
  <c r="AJ1369" i="1" s="1"/>
  <c r="AJ1384" i="1" a="1"/>
  <c r="AJ1384" i="1" s="1"/>
  <c r="AJ1386" i="1" a="1"/>
  <c r="AJ1386" i="1" s="1"/>
  <c r="AJ1388" i="1" a="1"/>
  <c r="AJ1388" i="1" s="1"/>
  <c r="AJ1390" i="1" a="1"/>
  <c r="AJ1390" i="1" s="1"/>
  <c r="AJ1392" i="1" a="1"/>
  <c r="AJ1392" i="1" s="1"/>
  <c r="AJ1394" i="1" a="1"/>
  <c r="AJ1394" i="1" s="1"/>
  <c r="AJ1396" i="1" a="1"/>
  <c r="AJ1396" i="1" s="1"/>
  <c r="AJ1398" i="1" a="1"/>
  <c r="AJ1398" i="1" s="1"/>
  <c r="AJ1400" i="1" a="1"/>
  <c r="AJ1400" i="1" s="1"/>
  <c r="AJ1402" i="1" a="1"/>
  <c r="AJ1402" i="1" s="1"/>
  <c r="AJ1404" i="1" a="1"/>
  <c r="AJ1404" i="1" s="1"/>
  <c r="AJ1406" i="1" a="1"/>
  <c r="AJ1406" i="1" s="1"/>
  <c r="AJ1408" i="1" a="1"/>
  <c r="AJ1408" i="1" s="1"/>
  <c r="AJ1410" i="1" a="1"/>
  <c r="AJ1410" i="1" s="1"/>
  <c r="AJ1412" i="1" a="1"/>
  <c r="AJ1412" i="1" s="1"/>
  <c r="AJ1414" i="1" a="1"/>
  <c r="AJ1414" i="1" s="1"/>
  <c r="AJ1416" i="1" a="1"/>
  <c r="AJ1416" i="1" s="1"/>
  <c r="AJ1418" i="1" a="1"/>
  <c r="AJ1418" i="1" s="1"/>
  <c r="AJ1420" i="1" a="1"/>
  <c r="AJ1420" i="1" s="1"/>
  <c r="AJ1252" i="1" a="1"/>
  <c r="AJ1252" i="1" s="1"/>
  <c r="AJ1269" i="1" a="1"/>
  <c r="AJ1269" i="1" s="1"/>
  <c r="AJ1314" i="1" a="1"/>
  <c r="AJ1314" i="1" s="1"/>
  <c r="AJ1335" i="1" a="1"/>
  <c r="AJ1335" i="1" s="1"/>
  <c r="AJ1339" i="1" a="1"/>
  <c r="AJ1339" i="1" s="1"/>
  <c r="AJ1343" i="1" a="1"/>
  <c r="AJ1343" i="1" s="1"/>
  <c r="AJ1354" i="1" a="1"/>
  <c r="AJ1354" i="1" s="1"/>
  <c r="AJ1360" i="1" a="1"/>
  <c r="AJ1360" i="1" s="1"/>
  <c r="AJ1366" i="1" a="1"/>
  <c r="AJ1366" i="1" s="1"/>
  <c r="AJ1372" i="1" a="1"/>
  <c r="AJ1372" i="1" s="1"/>
  <c r="AJ1375" i="1" a="1"/>
  <c r="AJ1375" i="1" s="1"/>
  <c r="AJ1380" i="1" a="1"/>
  <c r="AJ1380" i="1" s="1"/>
  <c r="AJ1228" i="1" a="1"/>
  <c r="AJ1228" i="1" s="1"/>
  <c r="AJ1253" i="1" a="1"/>
  <c r="AJ1253" i="1" s="1"/>
  <c r="AJ1306" i="1" a="1"/>
  <c r="AJ1306" i="1" s="1"/>
  <c r="AJ1319" i="1" a="1"/>
  <c r="AJ1319" i="1" s="1"/>
  <c r="AJ1325" i="1" a="1"/>
  <c r="AJ1325" i="1" s="1"/>
  <c r="AJ1328" i="1" a="1"/>
  <c r="AJ1328" i="1" s="1"/>
  <c r="AJ1348" i="1" a="1"/>
  <c r="AJ1348" i="1" s="1"/>
  <c r="AJ1357" i="1" a="1"/>
  <c r="AJ1357" i="1" s="1"/>
  <c r="AJ1270" i="1" a="1"/>
  <c r="AJ1270" i="1" s="1"/>
  <c r="AJ1286" i="1" a="1"/>
  <c r="AJ1286" i="1" s="1"/>
  <c r="AJ1297" i="1" a="1"/>
  <c r="AJ1297" i="1" s="1"/>
  <c r="AJ1316" i="1" a="1"/>
  <c r="AJ1316" i="1" s="1"/>
  <c r="AJ1321" i="1" a="1"/>
  <c r="AJ1321" i="1" s="1"/>
  <c r="AJ1331" i="1" a="1"/>
  <c r="AJ1331" i="1" s="1"/>
  <c r="AJ1338" i="1" a="1"/>
  <c r="AJ1338" i="1" s="1"/>
  <c r="AJ1342" i="1" a="1"/>
  <c r="AJ1342" i="1" s="1"/>
  <c r="AJ1345" i="1" a="1"/>
  <c r="AJ1345" i="1" s="1"/>
  <c r="AJ1350" i="1" a="1"/>
  <c r="AJ1350" i="1" s="1"/>
  <c r="AJ1362" i="1" a="1"/>
  <c r="AJ1362" i="1" s="1"/>
  <c r="AJ1365" i="1" a="1"/>
  <c r="AJ1365" i="1" s="1"/>
  <c r="AJ1368" i="1" a="1"/>
  <c r="AJ1368" i="1" s="1"/>
  <c r="AJ1371" i="1" a="1"/>
  <c r="AJ1371" i="1" s="1"/>
  <c r="AJ1213" i="1" a="1"/>
  <c r="AJ1213" i="1" s="1"/>
  <c r="AJ1271" i="1" a="1"/>
  <c r="AJ1271" i="1" s="1"/>
  <c r="AJ1287" i="1" a="1"/>
  <c r="AJ1287" i="1" s="1"/>
  <c r="AJ1318" i="1" a="1"/>
  <c r="AJ1318" i="1" s="1"/>
  <c r="AJ1327" i="1" a="1"/>
  <c r="AJ1327" i="1" s="1"/>
  <c r="AJ1334" i="1" a="1"/>
  <c r="AJ1334" i="1" s="1"/>
  <c r="AJ1353" i="1" a="1"/>
  <c r="AJ1353" i="1" s="1"/>
  <c r="AJ1359" i="1" a="1"/>
  <c r="AJ1359" i="1" s="1"/>
  <c r="AJ1374" i="1" a="1"/>
  <c r="AJ1374" i="1" s="1"/>
  <c r="AJ1378" i="1" a="1"/>
  <c r="AJ1378" i="1" s="1"/>
  <c r="AJ1385" i="1" a="1"/>
  <c r="AJ1385" i="1" s="1"/>
  <c r="AJ1387" i="1" a="1"/>
  <c r="AJ1387" i="1" s="1"/>
  <c r="AJ1389" i="1" a="1"/>
  <c r="AJ1389" i="1" s="1"/>
  <c r="AJ1391" i="1" a="1"/>
  <c r="AJ1391" i="1" s="1"/>
  <c r="AJ1393" i="1" a="1"/>
  <c r="AJ1393" i="1" s="1"/>
  <c r="AJ1395" i="1" a="1"/>
  <c r="AJ1395" i="1" s="1"/>
  <c r="AJ1397" i="1" a="1"/>
  <c r="AJ1397" i="1" s="1"/>
  <c r="AJ1399" i="1" a="1"/>
  <c r="AJ1399" i="1" s="1"/>
  <c r="AJ1401" i="1" a="1"/>
  <c r="AJ1401" i="1" s="1"/>
  <c r="AJ1403" i="1" a="1"/>
  <c r="AJ1403" i="1" s="1"/>
  <c r="AJ1405" i="1" a="1"/>
  <c r="AJ1405" i="1" s="1"/>
  <c r="AJ1407" i="1" a="1"/>
  <c r="AJ1407" i="1" s="1"/>
  <c r="AJ1409" i="1" a="1"/>
  <c r="AJ1409" i="1" s="1"/>
  <c r="AJ1411" i="1" a="1"/>
  <c r="AJ1411" i="1" s="1"/>
  <c r="AJ1413" i="1" a="1"/>
  <c r="AJ1413" i="1" s="1"/>
  <c r="AJ1415" i="1" a="1"/>
  <c r="AJ1415" i="1" s="1"/>
  <c r="AJ1417" i="1" a="1"/>
  <c r="AJ1417" i="1" s="1"/>
  <c r="AJ1419" i="1" a="1"/>
  <c r="AJ1419" i="1" s="1"/>
  <c r="AJ1421" i="1" a="1"/>
  <c r="AJ1421" i="1" s="1"/>
  <c r="AJ1423" i="1" a="1"/>
  <c r="AJ1423" i="1" s="1"/>
  <c r="AJ1425" i="1" a="1"/>
  <c r="AJ1425" i="1" s="1"/>
  <c r="AJ1427" i="1" a="1"/>
  <c r="AJ1427" i="1" s="1"/>
  <c r="AJ1429" i="1" a="1"/>
  <c r="AJ1429" i="1" s="1"/>
  <c r="AJ1431" i="1" a="1"/>
  <c r="AJ1431" i="1" s="1"/>
  <c r="AJ1210" i="1" a="1"/>
  <c r="AJ1210" i="1" s="1"/>
  <c r="AJ1255" i="1" a="1"/>
  <c r="AJ1255" i="1" s="1"/>
  <c r="AJ1277" i="1" a="1"/>
  <c r="AJ1277" i="1" s="1"/>
  <c r="AJ1283" i="1" a="1"/>
  <c r="AJ1283" i="1" s="1"/>
  <c r="AJ1300" i="1" a="1"/>
  <c r="AJ1300" i="1" s="1"/>
  <c r="AJ1315" i="1" a="1"/>
  <c r="AJ1315" i="1" s="1"/>
  <c r="AJ1333" i="1" a="1"/>
  <c r="AJ1333" i="1" s="1"/>
  <c r="AJ1344" i="1" a="1"/>
  <c r="AJ1344" i="1" s="1"/>
  <c r="AJ1349" i="1" a="1"/>
  <c r="AJ1349" i="1" s="1"/>
  <c r="AJ1352" i="1" a="1"/>
  <c r="AJ1352" i="1" s="1"/>
  <c r="AJ1361" i="1" a="1"/>
  <c r="AJ1361" i="1" s="1"/>
  <c r="AJ1364" i="1" a="1"/>
  <c r="AJ1364" i="1" s="1"/>
  <c r="AJ1367" i="1" a="1"/>
  <c r="AJ1367" i="1" s="1"/>
  <c r="AJ1373" i="1" a="1"/>
  <c r="AJ1373" i="1" s="1"/>
  <c r="AJ1377" i="1" a="1"/>
  <c r="AJ1377" i="1" s="1"/>
  <c r="AJ1172" i="1" a="1"/>
  <c r="AJ1172" i="1" s="1"/>
  <c r="AJ1522" i="1" a="1"/>
  <c r="AJ1522" i="1" s="1"/>
  <c r="AJ1529" i="1" a="1"/>
  <c r="AJ1529" i="1" s="1"/>
  <c r="AJ1530" i="1" a="1"/>
  <c r="AJ1530" i="1" s="1"/>
  <c r="AJ1535" i="1" a="1"/>
  <c r="AJ1535" i="1" s="1"/>
  <c r="AJ1536" i="1" a="1"/>
  <c r="AJ1536" i="1" s="1"/>
  <c r="AJ1282" i="1" a="1"/>
  <c r="AJ1282" i="1" s="1"/>
  <c r="AJ1422" i="1" a="1"/>
  <c r="AJ1422" i="1" s="1"/>
  <c r="AJ1430" i="1" a="1"/>
  <c r="AJ1430" i="1" s="1"/>
  <c r="AJ1433" i="1" a="1"/>
  <c r="AJ1433" i="1" s="1"/>
  <c r="AJ1435" i="1" a="1"/>
  <c r="AJ1435" i="1" s="1"/>
  <c r="AJ1437" i="1" a="1"/>
  <c r="AJ1437" i="1" s="1"/>
  <c r="AJ1439" i="1" a="1"/>
  <c r="AJ1439" i="1" s="1"/>
  <c r="AJ1441" i="1" a="1"/>
  <c r="AJ1441" i="1" s="1"/>
  <c r="AJ1443" i="1" a="1"/>
  <c r="AJ1443" i="1" s="1"/>
  <c r="AJ1445" i="1" a="1"/>
  <c r="AJ1445" i="1" s="1"/>
  <c r="AJ1447" i="1" a="1"/>
  <c r="AJ1447" i="1" s="1"/>
  <c r="AJ1449" i="1" a="1"/>
  <c r="AJ1449" i="1" s="1"/>
  <c r="AJ1451" i="1" a="1"/>
  <c r="AJ1451" i="1" s="1"/>
  <c r="AJ1453" i="1" a="1"/>
  <c r="AJ1453" i="1" s="1"/>
  <c r="AJ1455" i="1" a="1"/>
  <c r="AJ1455" i="1" s="1"/>
  <c r="AJ1457" i="1" a="1"/>
  <c r="AJ1457" i="1" s="1"/>
  <c r="AJ1459" i="1" a="1"/>
  <c r="AJ1459" i="1" s="1"/>
  <c r="AJ1461" i="1" a="1"/>
  <c r="AJ1461" i="1" s="1"/>
  <c r="AJ1463" i="1" a="1"/>
  <c r="AJ1463" i="1" s="1"/>
  <c r="AJ1465" i="1" a="1"/>
  <c r="AJ1465" i="1" s="1"/>
  <c r="AJ1467" i="1" a="1"/>
  <c r="AJ1467" i="1" s="1"/>
  <c r="AJ1469" i="1" a="1"/>
  <c r="AJ1469" i="1" s="1"/>
  <c r="AJ1471" i="1" a="1"/>
  <c r="AJ1471" i="1" s="1"/>
  <c r="AJ1473" i="1" a="1"/>
  <c r="AJ1473" i="1" s="1"/>
  <c r="AJ1475" i="1" a="1"/>
  <c r="AJ1475" i="1" s="1"/>
  <c r="AJ1477" i="1" a="1"/>
  <c r="AJ1477" i="1" s="1"/>
  <c r="AJ1479" i="1" a="1"/>
  <c r="AJ1479" i="1" s="1"/>
  <c r="AJ1481" i="1" a="1"/>
  <c r="AJ1481" i="1" s="1"/>
  <c r="AJ1483" i="1" a="1"/>
  <c r="AJ1483" i="1" s="1"/>
  <c r="AJ1485" i="1" a="1"/>
  <c r="AJ1485" i="1" s="1"/>
  <c r="AJ1487" i="1" a="1"/>
  <c r="AJ1487" i="1" s="1"/>
  <c r="AJ1489" i="1" a="1"/>
  <c r="AJ1489" i="1" s="1"/>
  <c r="AJ1491" i="1" a="1"/>
  <c r="AJ1491" i="1" s="1"/>
  <c r="AJ1493" i="1" a="1"/>
  <c r="AJ1493" i="1" s="1"/>
  <c r="AJ1495" i="1" a="1"/>
  <c r="AJ1495" i="1" s="1"/>
  <c r="AJ1497" i="1" a="1"/>
  <c r="AJ1497" i="1" s="1"/>
  <c r="AJ1499" i="1" a="1"/>
  <c r="AJ1499" i="1" s="1"/>
  <c r="AJ1501" i="1" a="1"/>
  <c r="AJ1501" i="1" s="1"/>
  <c r="AJ1503" i="1" a="1"/>
  <c r="AJ1503" i="1" s="1"/>
  <c r="AJ1505" i="1" a="1"/>
  <c r="AJ1505" i="1" s="1"/>
  <c r="AJ1507" i="1" a="1"/>
  <c r="AJ1507" i="1" s="1"/>
  <c r="AJ1509" i="1" a="1"/>
  <c r="AJ1509" i="1" s="1"/>
  <c r="AJ1511" i="1" a="1"/>
  <c r="AJ1511" i="1" s="1"/>
  <c r="AJ1513" i="1" a="1"/>
  <c r="AJ1513" i="1" s="1"/>
  <c r="AJ1515" i="1" a="1"/>
  <c r="AJ1515" i="1" s="1"/>
  <c r="AJ1517" i="1" a="1"/>
  <c r="AJ1517" i="1" s="1"/>
  <c r="AJ1519" i="1" a="1"/>
  <c r="AJ1519" i="1" s="1"/>
  <c r="AJ1531" i="1" a="1"/>
  <c r="AJ1531" i="1" s="1"/>
  <c r="AJ1539" i="1" a="1"/>
  <c r="AJ1539" i="1" s="1"/>
  <c r="AJ1542" i="1" a="1"/>
  <c r="AJ1542" i="1" s="1"/>
  <c r="AJ1544" i="1" a="1"/>
  <c r="AJ1544" i="1" s="1"/>
  <c r="AJ1546" i="1" a="1"/>
  <c r="AJ1546" i="1" s="1"/>
  <c r="AJ1521" i="1" a="1"/>
  <c r="AJ1521" i="1" s="1"/>
  <c r="AJ1528" i="1" a="1"/>
  <c r="AJ1528" i="1" s="1"/>
  <c r="AJ1532" i="1" a="1"/>
  <c r="AJ1532" i="1" s="1"/>
  <c r="AJ1330" i="1" a="1"/>
  <c r="AJ1330" i="1" s="1"/>
  <c r="AJ1347" i="1" a="1"/>
  <c r="AJ1347" i="1" s="1"/>
  <c r="AJ1382" i="1" a="1"/>
  <c r="AJ1382" i="1" s="1"/>
  <c r="AJ1428" i="1" a="1"/>
  <c r="AJ1428" i="1" s="1"/>
  <c r="AJ1337" i="1" a="1"/>
  <c r="AJ1337" i="1" s="1"/>
  <c r="AJ1383" i="1" a="1"/>
  <c r="AJ1383" i="1" s="1"/>
  <c r="AJ1525" i="1" a="1"/>
  <c r="AJ1525" i="1" s="1"/>
  <c r="AJ1527" i="1" a="1"/>
  <c r="AJ1527" i="1" s="1"/>
  <c r="AJ1533" i="1" a="1"/>
  <c r="AJ1533" i="1" s="1"/>
  <c r="AJ1356" i="1" a="1"/>
  <c r="AJ1356" i="1" s="1"/>
  <c r="AJ1426" i="1" a="1"/>
  <c r="AJ1426" i="1" s="1"/>
  <c r="AJ1434" i="1" a="1"/>
  <c r="AJ1434" i="1" s="1"/>
  <c r="AJ1436" i="1" a="1"/>
  <c r="AJ1436" i="1" s="1"/>
  <c r="AJ1438" i="1" a="1"/>
  <c r="AJ1438" i="1" s="1"/>
  <c r="AJ1440" i="1" a="1"/>
  <c r="AJ1440" i="1" s="1"/>
  <c r="AJ1442" i="1" a="1"/>
  <c r="AJ1442" i="1" s="1"/>
  <c r="AJ1444" i="1" a="1"/>
  <c r="AJ1444" i="1" s="1"/>
  <c r="AJ1446" i="1" a="1"/>
  <c r="AJ1446" i="1" s="1"/>
  <c r="AJ1448" i="1" a="1"/>
  <c r="AJ1448" i="1" s="1"/>
  <c r="AJ1450" i="1" a="1"/>
  <c r="AJ1450" i="1" s="1"/>
  <c r="AJ1452" i="1" a="1"/>
  <c r="AJ1452" i="1" s="1"/>
  <c r="AJ1454" i="1" a="1"/>
  <c r="AJ1454" i="1" s="1"/>
  <c r="AJ1456" i="1" a="1"/>
  <c r="AJ1456" i="1" s="1"/>
  <c r="AJ1458" i="1" a="1"/>
  <c r="AJ1458" i="1" s="1"/>
  <c r="AJ1460" i="1" a="1"/>
  <c r="AJ1460" i="1" s="1"/>
  <c r="AJ1462" i="1" a="1"/>
  <c r="AJ1462" i="1" s="1"/>
  <c r="AJ1464" i="1" a="1"/>
  <c r="AJ1464" i="1" s="1"/>
  <c r="AJ1466" i="1" a="1"/>
  <c r="AJ1466" i="1" s="1"/>
  <c r="AJ1468" i="1" a="1"/>
  <c r="AJ1468" i="1" s="1"/>
  <c r="AJ1470" i="1" a="1"/>
  <c r="AJ1470" i="1" s="1"/>
  <c r="AJ1472" i="1" a="1"/>
  <c r="AJ1472" i="1" s="1"/>
  <c r="AJ1474" i="1" a="1"/>
  <c r="AJ1474" i="1" s="1"/>
  <c r="AJ1476" i="1" a="1"/>
  <c r="AJ1476" i="1" s="1"/>
  <c r="AJ1478" i="1" a="1"/>
  <c r="AJ1478" i="1" s="1"/>
  <c r="AJ1480" i="1" a="1"/>
  <c r="AJ1480" i="1" s="1"/>
  <c r="AJ1482" i="1" a="1"/>
  <c r="AJ1482" i="1" s="1"/>
  <c r="AJ1484" i="1" a="1"/>
  <c r="AJ1484" i="1" s="1"/>
  <c r="AJ1486" i="1" a="1"/>
  <c r="AJ1486" i="1" s="1"/>
  <c r="AJ1488" i="1" a="1"/>
  <c r="AJ1488" i="1" s="1"/>
  <c r="AJ1490" i="1" a="1"/>
  <c r="AJ1490" i="1" s="1"/>
  <c r="AJ1492" i="1" a="1"/>
  <c r="AJ1492" i="1" s="1"/>
  <c r="AJ1494" i="1" a="1"/>
  <c r="AJ1494" i="1" s="1"/>
  <c r="AJ1496" i="1" a="1"/>
  <c r="AJ1496" i="1" s="1"/>
  <c r="AJ1498" i="1" a="1"/>
  <c r="AJ1498" i="1" s="1"/>
  <c r="AJ1500" i="1" a="1"/>
  <c r="AJ1500" i="1" s="1"/>
  <c r="AJ1502" i="1" a="1"/>
  <c r="AJ1502" i="1" s="1"/>
  <c r="AJ1504" i="1" a="1"/>
  <c r="AJ1504" i="1" s="1"/>
  <c r="AJ1506" i="1" a="1"/>
  <c r="AJ1506" i="1" s="1"/>
  <c r="AJ1508" i="1" a="1"/>
  <c r="AJ1508" i="1" s="1"/>
  <c r="AJ1510" i="1" a="1"/>
  <c r="AJ1510" i="1" s="1"/>
  <c r="AJ1512" i="1" a="1"/>
  <c r="AJ1512" i="1" s="1"/>
  <c r="AJ1514" i="1" a="1"/>
  <c r="AJ1514" i="1" s="1"/>
  <c r="AJ1516" i="1" a="1"/>
  <c r="AJ1516" i="1" s="1"/>
  <c r="AJ1518" i="1" a="1"/>
  <c r="AJ1518" i="1" s="1"/>
  <c r="AJ1520" i="1" a="1"/>
  <c r="AJ1520" i="1" s="1"/>
  <c r="AJ1524" i="1" a="1"/>
  <c r="AJ1524" i="1" s="1"/>
  <c r="AJ1534" i="1" a="1"/>
  <c r="AJ1534" i="1" s="1"/>
  <c r="AJ1538" i="1" a="1"/>
  <c r="AJ1538" i="1" s="1"/>
  <c r="AJ1540" i="1" a="1"/>
  <c r="AJ1540" i="1" s="1"/>
  <c r="AJ1541" i="1" a="1"/>
  <c r="AJ1541" i="1" s="1"/>
  <c r="AJ1543" i="1" a="1"/>
  <c r="AJ1543" i="1" s="1"/>
  <c r="AJ1545" i="1" a="1"/>
  <c r="AJ1545" i="1" s="1"/>
  <c r="AJ1547" i="1" a="1"/>
  <c r="AJ1547" i="1" s="1"/>
  <c r="AJ1254" i="1" a="1"/>
  <c r="AJ1254" i="1" s="1"/>
  <c r="AJ1324" i="1" a="1"/>
  <c r="AJ1324" i="1" s="1"/>
  <c r="AJ1341" i="1" a="1"/>
  <c r="AJ1341" i="1" s="1"/>
  <c r="AJ1424" i="1" a="1"/>
  <c r="AJ1424" i="1" s="1"/>
  <c r="AJ1432" i="1" a="1"/>
  <c r="AJ1432" i="1" s="1"/>
  <c r="AJ1585" i="1" a="1"/>
  <c r="AJ1585" i="1" s="1"/>
  <c r="AJ1599" i="1" a="1"/>
  <c r="AJ1599" i="1" s="1"/>
  <c r="AJ1615" i="1" a="1"/>
  <c r="AJ1615" i="1" s="1"/>
  <c r="AJ1631" i="1" a="1"/>
  <c r="AJ1631" i="1" s="1"/>
  <c r="AJ1647" i="1" a="1"/>
  <c r="AJ1647" i="1" s="1"/>
  <c r="AJ1648" i="1" a="1"/>
  <c r="AJ1648" i="1" s="1"/>
  <c r="AJ1649" i="1" a="1"/>
  <c r="AJ1649" i="1" s="1"/>
  <c r="AJ1662" i="1" a="1"/>
  <c r="AJ1662" i="1" s="1"/>
  <c r="AJ1663" i="1" a="1"/>
  <c r="AJ1663" i="1" s="1"/>
  <c r="AJ1674" i="1" a="1"/>
  <c r="AJ1674" i="1" s="1"/>
  <c r="AJ1675" i="1" a="1"/>
  <c r="AJ1675" i="1" s="1"/>
  <c r="AJ1676" i="1" a="1"/>
  <c r="AJ1676" i="1" s="1"/>
  <c r="AJ1688" i="1" a="1"/>
  <c r="AJ1688" i="1" s="1"/>
  <c r="AJ1370" i="1" a="1"/>
  <c r="AJ1370" i="1" s="1"/>
  <c r="AJ1379" i="1" a="1"/>
  <c r="AJ1379" i="1" s="1"/>
  <c r="AJ1586" i="1" a="1"/>
  <c r="AJ1586" i="1" s="1"/>
  <c r="AJ1587" i="1" a="1"/>
  <c r="AJ1587" i="1" s="1"/>
  <c r="AJ1588" i="1" a="1"/>
  <c r="AJ1588" i="1" s="1"/>
  <c r="AJ1600" i="1" a="1"/>
  <c r="AJ1600" i="1" s="1"/>
  <c r="AJ1601" i="1" a="1"/>
  <c r="AJ1601" i="1" s="1"/>
  <c r="AJ1602" i="1" a="1"/>
  <c r="AJ1602" i="1" s="1"/>
  <c r="AJ1616" i="1" a="1"/>
  <c r="AJ1616" i="1" s="1"/>
  <c r="AJ1617" i="1" a="1"/>
  <c r="AJ1617" i="1" s="1"/>
  <c r="AJ1618" i="1" a="1"/>
  <c r="AJ1618" i="1" s="1"/>
  <c r="AJ1632" i="1" a="1"/>
  <c r="AJ1632" i="1" s="1"/>
  <c r="AJ1633" i="1" a="1"/>
  <c r="AJ1633" i="1" s="1"/>
  <c r="AJ1634" i="1" a="1"/>
  <c r="AJ1634" i="1" s="1"/>
  <c r="AJ1661" i="1" a="1"/>
  <c r="AJ1661" i="1" s="1"/>
  <c r="AJ1673" i="1" a="1"/>
  <c r="AJ1673" i="1" s="1"/>
  <c r="AJ1686" i="1" a="1"/>
  <c r="AJ1686" i="1" s="1"/>
  <c r="AJ1687" i="1" a="1"/>
  <c r="AJ1687" i="1" s="1"/>
  <c r="AJ1694" i="1" a="1"/>
  <c r="AJ1694" i="1" s="1"/>
  <c r="AJ1548" i="1" a="1"/>
  <c r="AJ1548" i="1" s="1"/>
  <c r="AJ1550" i="1" a="1"/>
  <c r="AJ1550" i="1" s="1"/>
  <c r="AJ1552" i="1" a="1"/>
  <c r="AJ1552" i="1" s="1"/>
  <c r="AJ1554" i="1" a="1"/>
  <c r="AJ1554" i="1" s="1"/>
  <c r="AJ1556" i="1" a="1"/>
  <c r="AJ1556" i="1" s="1"/>
  <c r="AJ1558" i="1" a="1"/>
  <c r="AJ1558" i="1" s="1"/>
  <c r="AJ1560" i="1" a="1"/>
  <c r="AJ1560" i="1" s="1"/>
  <c r="AJ1562" i="1" a="1"/>
  <c r="AJ1562" i="1" s="1"/>
  <c r="AJ1564" i="1" a="1"/>
  <c r="AJ1564" i="1" s="1"/>
  <c r="AJ1566" i="1" a="1"/>
  <c r="AJ1566" i="1" s="1"/>
  <c r="AJ1568" i="1" a="1"/>
  <c r="AJ1568" i="1" s="1"/>
  <c r="AJ1574" i="1" a="1"/>
  <c r="AJ1574" i="1" s="1"/>
  <c r="AJ1589" i="1" a="1"/>
  <c r="AJ1589" i="1" s="1"/>
  <c r="AJ1603" i="1" a="1"/>
  <c r="AJ1603" i="1" s="1"/>
  <c r="AJ1619" i="1" a="1"/>
  <c r="AJ1619" i="1" s="1"/>
  <c r="AJ1635" i="1" a="1"/>
  <c r="AJ1635" i="1" s="1"/>
  <c r="AJ1658" i="1" a="1"/>
  <c r="AJ1658" i="1" s="1"/>
  <c r="AJ1659" i="1" a="1"/>
  <c r="AJ1659" i="1" s="1"/>
  <c r="AJ1660" i="1" a="1"/>
  <c r="AJ1660" i="1" s="1"/>
  <c r="AJ1672" i="1" a="1"/>
  <c r="AJ1672" i="1" s="1"/>
  <c r="AJ1685" i="1" a="1"/>
  <c r="AJ1685" i="1" s="1"/>
  <c r="AJ1576" i="1" a="1"/>
  <c r="AJ1576" i="1" s="1"/>
  <c r="AJ1590" i="1" a="1"/>
  <c r="AJ1590" i="1" s="1"/>
  <c r="AJ1591" i="1" a="1"/>
  <c r="AJ1591" i="1" s="1"/>
  <c r="AJ1592" i="1" a="1"/>
  <c r="AJ1592" i="1" s="1"/>
  <c r="AJ1604" i="1" a="1"/>
  <c r="AJ1604" i="1" s="1"/>
  <c r="AJ1605" i="1" a="1"/>
  <c r="AJ1605" i="1" s="1"/>
  <c r="AJ1606" i="1" a="1"/>
  <c r="AJ1606" i="1" s="1"/>
  <c r="AJ1620" i="1" a="1"/>
  <c r="AJ1620" i="1" s="1"/>
  <c r="AJ1621" i="1" a="1"/>
  <c r="AJ1621" i="1" s="1"/>
  <c r="AJ1622" i="1" a="1"/>
  <c r="AJ1622" i="1" s="1"/>
  <c r="AJ1636" i="1" a="1"/>
  <c r="AJ1636" i="1" s="1"/>
  <c r="AJ1637" i="1" a="1"/>
  <c r="AJ1637" i="1" s="1"/>
  <c r="AJ1638" i="1" a="1"/>
  <c r="AJ1638" i="1" s="1"/>
  <c r="AJ1657" i="1" a="1"/>
  <c r="AJ1657" i="1" s="1"/>
  <c r="AJ1670" i="1" a="1"/>
  <c r="AJ1670" i="1" s="1"/>
  <c r="AJ1671" i="1" a="1"/>
  <c r="AJ1671" i="1" s="1"/>
  <c r="AJ1682" i="1" a="1"/>
  <c r="AJ1682" i="1" s="1"/>
  <c r="AJ1683" i="1" a="1"/>
  <c r="AJ1683" i="1" s="1"/>
  <c r="AJ1684" i="1" a="1"/>
  <c r="AJ1684" i="1" s="1"/>
  <c r="AJ1523" i="1" a="1"/>
  <c r="AJ1523" i="1" s="1"/>
  <c r="AJ1569" i="1" a="1"/>
  <c r="AJ1569" i="1" s="1"/>
  <c r="AJ1577" i="1" a="1"/>
  <c r="AJ1577" i="1" s="1"/>
  <c r="AJ1593" i="1" a="1"/>
  <c r="AJ1593" i="1" s="1"/>
  <c r="AJ1607" i="1" a="1"/>
  <c r="AJ1607" i="1" s="1"/>
  <c r="AJ1623" i="1" a="1"/>
  <c r="AJ1623" i="1" s="1"/>
  <c r="AJ1639" i="1" a="1"/>
  <c r="AJ1639" i="1" s="1"/>
  <c r="AJ1656" i="1" a="1"/>
  <c r="AJ1656" i="1" s="1"/>
  <c r="AJ1669" i="1" a="1"/>
  <c r="AJ1669" i="1" s="1"/>
  <c r="AJ1681" i="1" a="1"/>
  <c r="AJ1681" i="1" s="1"/>
  <c r="AJ1526" i="1" a="1"/>
  <c r="AJ1526" i="1" s="1"/>
  <c r="AJ1570" i="1" a="1"/>
  <c r="AJ1570" i="1" s="1"/>
  <c r="AJ1571" i="1" a="1"/>
  <c r="AJ1571" i="1" s="1"/>
  <c r="AJ1572" i="1" a="1"/>
  <c r="AJ1572" i="1" s="1"/>
  <c r="AJ1578" i="1" a="1"/>
  <c r="AJ1578" i="1" s="1"/>
  <c r="AJ1579" i="1" a="1"/>
  <c r="AJ1579" i="1" s="1"/>
  <c r="AJ1580" i="1" a="1"/>
  <c r="AJ1580" i="1" s="1"/>
  <c r="AJ1594" i="1" a="1"/>
  <c r="AJ1594" i="1" s="1"/>
  <c r="AJ1608" i="1" a="1"/>
  <c r="AJ1608" i="1" s="1"/>
  <c r="AJ1609" i="1" a="1"/>
  <c r="AJ1609" i="1" s="1"/>
  <c r="AJ1610" i="1" a="1"/>
  <c r="AJ1610" i="1" s="1"/>
  <c r="AJ1624" i="1" a="1"/>
  <c r="AJ1624" i="1" s="1"/>
  <c r="AJ1625" i="1" a="1"/>
  <c r="AJ1625" i="1" s="1"/>
  <c r="AJ1626" i="1" a="1"/>
  <c r="AJ1626" i="1" s="1"/>
  <c r="AJ1640" i="1" a="1"/>
  <c r="AJ1640" i="1" s="1"/>
  <c r="AJ1641" i="1" a="1"/>
  <c r="AJ1641" i="1" s="1"/>
  <c r="AJ1642" i="1" a="1"/>
  <c r="AJ1642" i="1" s="1"/>
  <c r="AJ1654" i="1" a="1"/>
  <c r="AJ1654" i="1" s="1"/>
  <c r="AJ1655" i="1" a="1"/>
  <c r="AJ1655" i="1" s="1"/>
  <c r="AJ1666" i="1" a="1"/>
  <c r="AJ1666" i="1" s="1"/>
  <c r="AJ1667" i="1" a="1"/>
  <c r="AJ1667" i="1" s="1"/>
  <c r="AJ1668" i="1" a="1"/>
  <c r="AJ1668" i="1" s="1"/>
  <c r="AJ1680" i="1" a="1"/>
  <c r="AJ1680" i="1" s="1"/>
  <c r="AJ1693" i="1" a="1"/>
  <c r="AJ1693" i="1" s="1"/>
  <c r="AJ1537" i="1" a="1"/>
  <c r="AJ1537" i="1" s="1"/>
  <c r="AJ1575" i="1" a="1"/>
  <c r="AJ1575" i="1" s="1"/>
  <c r="AJ1582" i="1" a="1"/>
  <c r="AJ1582" i="1" s="1"/>
  <c r="AJ1583" i="1" a="1"/>
  <c r="AJ1583" i="1" s="1"/>
  <c r="AJ1584" i="1" a="1"/>
  <c r="AJ1584" i="1" s="1"/>
  <c r="AJ1596" i="1" a="1"/>
  <c r="AJ1596" i="1" s="1"/>
  <c r="AJ1597" i="1" a="1"/>
  <c r="AJ1597" i="1" s="1"/>
  <c r="AJ1598" i="1" a="1"/>
  <c r="AJ1598" i="1" s="1"/>
  <c r="AJ1612" i="1" a="1"/>
  <c r="AJ1612" i="1" s="1"/>
  <c r="AJ1613" i="1" a="1"/>
  <c r="AJ1613" i="1" s="1"/>
  <c r="AJ1614" i="1" a="1"/>
  <c r="AJ1614" i="1" s="1"/>
  <c r="AJ1628" i="1" a="1"/>
  <c r="AJ1628" i="1" s="1"/>
  <c r="AJ1629" i="1" a="1"/>
  <c r="AJ1629" i="1" s="1"/>
  <c r="AJ1630" i="1" a="1"/>
  <c r="AJ1630" i="1" s="1"/>
  <c r="AJ1644" i="1" a="1"/>
  <c r="AJ1644" i="1" s="1"/>
  <c r="AJ1645" i="1" a="1"/>
  <c r="AJ1645" i="1" s="1"/>
  <c r="AJ1646" i="1" a="1"/>
  <c r="AJ1646" i="1" s="1"/>
  <c r="AJ1650" i="1" a="1"/>
  <c r="AJ1650" i="1" s="1"/>
  <c r="AJ1651" i="1" a="1"/>
  <c r="AJ1651" i="1" s="1"/>
  <c r="AJ1652" i="1" a="1"/>
  <c r="AJ1652" i="1" s="1"/>
  <c r="AJ1549" i="1" a="1"/>
  <c r="AJ1549" i="1" s="1"/>
  <c r="AJ1565" i="1" a="1"/>
  <c r="AJ1565" i="1" s="1"/>
  <c r="AJ1595" i="1" a="1"/>
  <c r="AJ1595" i="1" s="1"/>
  <c r="AJ1679" i="1" a="1"/>
  <c r="AJ1679" i="1" s="1"/>
  <c r="AJ1690" i="1" a="1"/>
  <c r="AJ1690" i="1" s="1"/>
  <c r="AJ1698" i="1" a="1"/>
  <c r="AJ1698" i="1" s="1"/>
  <c r="AJ1700" i="1" a="1"/>
  <c r="AJ1700" i="1" s="1"/>
  <c r="AJ1701" i="1" a="1"/>
  <c r="AJ1701" i="1" s="1"/>
  <c r="AJ1702" i="1" a="1"/>
  <c r="AJ1702" i="1" s="1"/>
  <c r="AJ1706" i="1" a="1"/>
  <c r="AJ1706" i="1" s="1"/>
  <c r="AJ1708" i="1" a="1"/>
  <c r="AJ1708" i="1" s="1"/>
  <c r="AJ1710" i="1" a="1"/>
  <c r="AJ1710" i="1" s="1"/>
  <c r="AJ1715" i="1" a="1"/>
  <c r="AJ1715" i="1" s="1"/>
  <c r="AJ1716" i="1" a="1"/>
  <c r="AJ1716" i="1" s="1"/>
  <c r="AJ1725" i="1" a="1"/>
  <c r="AJ1725" i="1" s="1"/>
  <c r="AJ1727" i="1" a="1"/>
  <c r="AJ1727" i="1" s="1"/>
  <c r="AJ1729" i="1" a="1"/>
  <c r="AJ1729" i="1" s="1"/>
  <c r="AJ1736" i="1" a="1"/>
  <c r="AJ1736" i="1" s="1"/>
  <c r="AJ1737" i="1" a="1"/>
  <c r="AJ1737" i="1" s="1"/>
  <c r="AJ1747" i="1" a="1"/>
  <c r="AJ1747" i="1" s="1"/>
  <c r="AJ1758" i="1" a="1"/>
  <c r="AJ1758" i="1" s="1"/>
  <c r="AJ1759" i="1" a="1"/>
  <c r="AJ1759" i="1" s="1"/>
  <c r="AJ1774" i="1" a="1"/>
  <c r="AJ1774" i="1" s="1"/>
  <c r="AJ1775" i="1" a="1"/>
  <c r="AJ1775" i="1" s="1"/>
  <c r="AJ1790" i="1" a="1"/>
  <c r="AJ1790" i="1" s="1"/>
  <c r="AJ1791" i="1" a="1"/>
  <c r="AJ1791" i="1" s="1"/>
  <c r="AJ1796" i="1" a="1"/>
  <c r="AJ1796" i="1" s="1"/>
  <c r="AJ1801" i="1" a="1"/>
  <c r="AJ1801" i="1" s="1"/>
  <c r="AJ1806" i="1" a="1"/>
  <c r="AJ1806" i="1" s="1"/>
  <c r="AJ1809" i="1" a="1"/>
  <c r="AJ1809" i="1" s="1"/>
  <c r="AJ1813" i="1" a="1"/>
  <c r="AJ1813" i="1" s="1"/>
  <c r="AJ1814" i="1" a="1"/>
  <c r="AJ1814" i="1" s="1"/>
  <c r="AJ1817" i="1" a="1"/>
  <c r="AJ1817" i="1" s="1"/>
  <c r="AJ1818" i="1" a="1"/>
  <c r="AJ1818" i="1" s="1"/>
  <c r="AJ1820" i="1" a="1"/>
  <c r="AJ1820" i="1" s="1"/>
  <c r="AJ1821" i="1" a="1"/>
  <c r="AJ1821" i="1" s="1"/>
  <c r="AJ1828" i="1" a="1"/>
  <c r="AJ1828" i="1" s="1"/>
  <c r="AJ1830" i="1" a="1"/>
  <c r="AJ1830" i="1" s="1"/>
  <c r="AJ1831" i="1" a="1"/>
  <c r="AJ1831" i="1" s="1"/>
  <c r="AJ1832" i="1" a="1"/>
  <c r="AJ1832" i="1" s="1"/>
  <c r="AJ1837" i="1" a="1"/>
  <c r="AJ1837" i="1" s="1"/>
  <c r="AJ1844" i="1" a="1"/>
  <c r="AJ1844" i="1" s="1"/>
  <c r="AJ1860" i="1" a="1"/>
  <c r="AJ1860" i="1" s="1"/>
  <c r="AJ1869" i="1" a="1"/>
  <c r="AJ1869" i="1" s="1"/>
  <c r="AJ1875" i="1" a="1"/>
  <c r="AJ1875" i="1" s="1"/>
  <c r="AJ1898" i="1" a="1"/>
  <c r="AJ1898" i="1" s="1"/>
  <c r="AJ1899" i="1" a="1"/>
  <c r="AJ1899" i="1" s="1"/>
  <c r="AJ1913" i="1" a="1"/>
  <c r="AJ1913" i="1" s="1"/>
  <c r="AJ1922" i="1" a="1"/>
  <c r="AJ1922" i="1" s="1"/>
  <c r="AJ1934" i="1" a="1"/>
  <c r="AJ1934" i="1" s="1"/>
  <c r="AJ1935" i="1" a="1"/>
  <c r="AJ1935" i="1" s="1"/>
  <c r="AJ1936" i="1" a="1"/>
  <c r="AJ1936" i="1" s="1"/>
  <c r="AJ1937" i="1" a="1"/>
  <c r="AJ1937" i="1" s="1"/>
  <c r="AJ1551" i="1" a="1"/>
  <c r="AJ1551" i="1" s="1"/>
  <c r="AJ1567" i="1" a="1"/>
  <c r="AJ1567" i="1" s="1"/>
  <c r="AJ1581" i="1" a="1"/>
  <c r="AJ1581" i="1" s="1"/>
  <c r="AJ1611" i="1" a="1"/>
  <c r="AJ1611" i="1" s="1"/>
  <c r="AJ1703" i="1" a="1"/>
  <c r="AJ1703" i="1" s="1"/>
  <c r="AJ1717" i="1" a="1"/>
  <c r="AJ1717" i="1" s="1"/>
  <c r="AJ1718" i="1" a="1"/>
  <c r="AJ1718" i="1" s="1"/>
  <c r="AJ1732" i="1" a="1"/>
  <c r="AJ1732" i="1" s="1"/>
  <c r="AJ1746" i="1" a="1"/>
  <c r="AJ1746" i="1" s="1"/>
  <c r="AJ1760" i="1" a="1"/>
  <c r="AJ1760" i="1" s="1"/>
  <c r="AJ1761" i="1" a="1"/>
  <c r="AJ1761" i="1" s="1"/>
  <c r="AJ1776" i="1" a="1"/>
  <c r="AJ1776" i="1" s="1"/>
  <c r="AJ1777" i="1" a="1"/>
  <c r="AJ1777" i="1" s="1"/>
  <c r="AJ1787" i="1" a="1"/>
  <c r="AJ1787" i="1" s="1"/>
  <c r="AJ1788" i="1" a="1"/>
  <c r="AJ1788" i="1" s="1"/>
  <c r="AJ1789" i="1" a="1"/>
  <c r="AJ1789" i="1" s="1"/>
  <c r="AJ1812" i="1" a="1"/>
  <c r="AJ1812" i="1" s="1"/>
  <c r="AJ1819" i="1" a="1"/>
  <c r="AJ1819" i="1" s="1"/>
  <c r="AJ1827" i="1" a="1"/>
  <c r="AJ1827" i="1" s="1"/>
  <c r="AJ1829" i="1" a="1"/>
  <c r="AJ1829" i="1" s="1"/>
  <c r="AJ1833" i="1" a="1"/>
  <c r="AJ1833" i="1" s="1"/>
  <c r="AJ1845" i="1" a="1"/>
  <c r="AJ1845" i="1" s="1"/>
  <c r="AJ1861" i="1" a="1"/>
  <c r="AJ1861" i="1" s="1"/>
  <c r="AJ1884" i="1" a="1"/>
  <c r="AJ1884" i="1" s="1"/>
  <c r="AJ1900" i="1" a="1"/>
  <c r="AJ1900" i="1" s="1"/>
  <c r="AJ1923" i="1" a="1"/>
  <c r="AJ1923" i="1" s="1"/>
  <c r="AJ1938" i="1" a="1"/>
  <c r="AJ1938" i="1" s="1"/>
  <c r="AJ1553" i="1" a="1"/>
  <c r="AJ1553" i="1" s="1"/>
  <c r="AJ1627" i="1" a="1"/>
  <c r="AJ1627" i="1" s="1"/>
  <c r="AJ1704" i="1" a="1"/>
  <c r="AJ1704" i="1" s="1"/>
  <c r="AJ1705" i="1" a="1"/>
  <c r="AJ1705" i="1" s="1"/>
  <c r="AJ1719" i="1" a="1"/>
  <c r="AJ1719" i="1" s="1"/>
  <c r="AJ1720" i="1" a="1"/>
  <c r="AJ1720" i="1" s="1"/>
  <c r="AJ1735" i="1" a="1"/>
  <c r="AJ1735" i="1" s="1"/>
  <c r="AJ1743" i="1" a="1"/>
  <c r="AJ1743" i="1" s="1"/>
  <c r="AJ1745" i="1" a="1"/>
  <c r="AJ1745" i="1" s="1"/>
  <c r="AJ1748" i="1" a="1"/>
  <c r="AJ1748" i="1" s="1"/>
  <c r="AJ1762" i="1" a="1"/>
  <c r="AJ1762" i="1" s="1"/>
  <c r="AJ1763" i="1" a="1"/>
  <c r="AJ1763" i="1" s="1"/>
  <c r="AJ1778" i="1" a="1"/>
  <c r="AJ1778" i="1" s="1"/>
  <c r="AJ1779" i="1" a="1"/>
  <c r="AJ1779" i="1" s="1"/>
  <c r="AJ1786" i="1" a="1"/>
  <c r="AJ1786" i="1" s="1"/>
  <c r="AJ1795" i="1" a="1"/>
  <c r="AJ1795" i="1" s="1"/>
  <c r="AJ1800" i="1" a="1"/>
  <c r="AJ1800" i="1" s="1"/>
  <c r="AJ1805" i="1" a="1"/>
  <c r="AJ1805" i="1" s="1"/>
  <c r="AJ1808" i="1" a="1"/>
  <c r="AJ1808" i="1" s="1"/>
  <c r="AJ1838" i="1" a="1"/>
  <c r="AJ1838" i="1" s="1"/>
  <c r="AJ1846" i="1" a="1"/>
  <c r="AJ1846" i="1" s="1"/>
  <c r="AJ1847" i="1" a="1"/>
  <c r="AJ1847" i="1" s="1"/>
  <c r="AJ1848" i="1" a="1"/>
  <c r="AJ1848" i="1" s="1"/>
  <c r="AJ1849" i="1" a="1"/>
  <c r="AJ1849" i="1" s="1"/>
  <c r="AJ1862" i="1" a="1"/>
  <c r="AJ1862" i="1" s="1"/>
  <c r="AJ1863" i="1" a="1"/>
  <c r="AJ1863" i="1" s="1"/>
  <c r="AJ1864" i="1" a="1"/>
  <c r="AJ1864" i="1" s="1"/>
  <c r="AJ1865" i="1" a="1"/>
  <c r="AJ1865" i="1" s="1"/>
  <c r="AJ1870" i="1" a="1"/>
  <c r="AJ1870" i="1" s="1"/>
  <c r="AJ1876" i="1" a="1"/>
  <c r="AJ1876" i="1" s="1"/>
  <c r="AJ1885" i="1" a="1"/>
  <c r="AJ1885" i="1" s="1"/>
  <c r="AJ1901" i="1" a="1"/>
  <c r="AJ1901" i="1" s="1"/>
  <c r="AJ1914" i="1" a="1"/>
  <c r="AJ1914" i="1" s="1"/>
  <c r="AJ1924" i="1" a="1"/>
  <c r="AJ1924" i="1" s="1"/>
  <c r="AJ1939" i="1" a="1"/>
  <c r="AJ1939" i="1" s="1"/>
  <c r="AJ1555" i="1" a="1"/>
  <c r="AJ1555" i="1" s="1"/>
  <c r="AJ1643" i="1" a="1"/>
  <c r="AJ1643" i="1" s="1"/>
  <c r="AJ1689" i="1" a="1"/>
  <c r="AJ1689" i="1" s="1"/>
  <c r="AJ1697" i="1" a="1"/>
  <c r="AJ1697" i="1" s="1"/>
  <c r="AJ1721" i="1" a="1"/>
  <c r="AJ1721" i="1" s="1"/>
  <c r="AJ1722" i="1" a="1"/>
  <c r="AJ1722" i="1" s="1"/>
  <c r="AJ1731" i="1" a="1"/>
  <c r="AJ1731" i="1" s="1"/>
  <c r="AJ1744" i="1" a="1"/>
  <c r="AJ1744" i="1" s="1"/>
  <c r="AJ1749" i="1" a="1"/>
  <c r="AJ1749" i="1" s="1"/>
  <c r="AJ1764" i="1" a="1"/>
  <c r="AJ1764" i="1" s="1"/>
  <c r="AJ1765" i="1" a="1"/>
  <c r="AJ1765" i="1" s="1"/>
  <c r="AJ1780" i="1" a="1"/>
  <c r="AJ1780" i="1" s="1"/>
  <c r="AJ1781" i="1" a="1"/>
  <c r="AJ1781" i="1" s="1"/>
  <c r="AJ1784" i="1" a="1"/>
  <c r="AJ1784" i="1" s="1"/>
  <c r="AJ1785" i="1" a="1"/>
  <c r="AJ1785" i="1" s="1"/>
  <c r="AJ1811" i="1" a="1"/>
  <c r="AJ1811" i="1" s="1"/>
  <c r="AJ1834" i="1" a="1"/>
  <c r="AJ1834" i="1" s="1"/>
  <c r="AJ1839" i="1" a="1"/>
  <c r="AJ1839" i="1" s="1"/>
  <c r="AJ1850" i="1" a="1"/>
  <c r="AJ1850" i="1" s="1"/>
  <c r="AJ1851" i="1" a="1"/>
  <c r="AJ1851" i="1" s="1"/>
  <c r="AJ1866" i="1" a="1"/>
  <c r="AJ1866" i="1" s="1"/>
  <c r="AJ1871" i="1" a="1"/>
  <c r="AJ1871" i="1" s="1"/>
  <c r="AJ1886" i="1" a="1"/>
  <c r="AJ1886" i="1" s="1"/>
  <c r="AJ1887" i="1" a="1"/>
  <c r="AJ1887" i="1" s="1"/>
  <c r="AJ1888" i="1" a="1"/>
  <c r="AJ1888" i="1" s="1"/>
  <c r="AJ1889" i="1" a="1"/>
  <c r="AJ1889" i="1" s="1"/>
  <c r="AJ1902" i="1" a="1"/>
  <c r="AJ1902" i="1" s="1"/>
  <c r="AJ1903" i="1" a="1"/>
  <c r="AJ1903" i="1" s="1"/>
  <c r="AJ1904" i="1" a="1"/>
  <c r="AJ1904" i="1" s="1"/>
  <c r="AJ1905" i="1" a="1"/>
  <c r="AJ1905" i="1" s="1"/>
  <c r="AJ1557" i="1" a="1"/>
  <c r="AJ1557" i="1" s="1"/>
  <c r="AJ1707" i="1" a="1"/>
  <c r="AJ1707" i="1" s="1"/>
  <c r="AJ1709" i="1" a="1"/>
  <c r="AJ1709" i="1" s="1"/>
  <c r="AJ1723" i="1" a="1"/>
  <c r="AJ1723" i="1" s="1"/>
  <c r="AJ1724" i="1" a="1"/>
  <c r="AJ1724" i="1" s="1"/>
  <c r="AJ1726" i="1" a="1"/>
  <c r="AJ1726" i="1" s="1"/>
  <c r="AJ1728" i="1" a="1"/>
  <c r="AJ1728" i="1" s="1"/>
  <c r="AJ1734" i="1" a="1"/>
  <c r="AJ1734" i="1" s="1"/>
  <c r="AJ1742" i="1" a="1"/>
  <c r="AJ1742" i="1" s="1"/>
  <c r="AJ1750" i="1" a="1"/>
  <c r="AJ1750" i="1" s="1"/>
  <c r="AJ1751" i="1" a="1"/>
  <c r="AJ1751" i="1" s="1"/>
  <c r="AJ1752" i="1" a="1"/>
  <c r="AJ1752" i="1" s="1"/>
  <c r="AJ1766" i="1" a="1"/>
  <c r="AJ1766" i="1" s="1"/>
  <c r="AJ1767" i="1" a="1"/>
  <c r="AJ1767" i="1" s="1"/>
  <c r="AJ1782" i="1" a="1"/>
  <c r="AJ1782" i="1" s="1"/>
  <c r="AJ1783" i="1" a="1"/>
  <c r="AJ1783" i="1" s="1"/>
  <c r="AJ1794" i="1" a="1"/>
  <c r="AJ1794" i="1" s="1"/>
  <c r="AJ1803" i="1" a="1"/>
  <c r="AJ1803" i="1" s="1"/>
  <c r="AJ1804" i="1" a="1"/>
  <c r="AJ1804" i="1" s="1"/>
  <c r="AJ1835" i="1" a="1"/>
  <c r="AJ1835" i="1" s="1"/>
  <c r="AJ1852" i="1" a="1"/>
  <c r="AJ1852" i="1" s="1"/>
  <c r="AJ1867" i="1" a="1"/>
  <c r="AJ1867" i="1" s="1"/>
  <c r="AJ1872" i="1" a="1"/>
  <c r="AJ1872" i="1" s="1"/>
  <c r="AJ1877" i="1" a="1"/>
  <c r="AJ1877" i="1" s="1"/>
  <c r="AJ1890" i="1" a="1"/>
  <c r="AJ1890" i="1" s="1"/>
  <c r="AJ1891" i="1" a="1"/>
  <c r="AJ1891" i="1" s="1"/>
  <c r="AJ1906" i="1" a="1"/>
  <c r="AJ1906" i="1" s="1"/>
  <c r="AJ1907" i="1" a="1"/>
  <c r="AJ1907" i="1" s="1"/>
  <c r="AJ1916" i="1" a="1"/>
  <c r="AJ1916" i="1" s="1"/>
  <c r="AJ1926" i="1" a="1"/>
  <c r="AJ1926" i="1" s="1"/>
  <c r="AJ1927" i="1" a="1"/>
  <c r="AJ1927" i="1" s="1"/>
  <c r="AJ1928" i="1" a="1"/>
  <c r="AJ1928" i="1" s="1"/>
  <c r="AJ1929" i="1" a="1"/>
  <c r="AJ1929" i="1" s="1"/>
  <c r="AJ1559" i="1" a="1"/>
  <c r="AJ1559" i="1" s="1"/>
  <c r="AJ1653" i="1" a="1"/>
  <c r="AJ1653" i="1" s="1"/>
  <c r="AJ1664" i="1" a="1"/>
  <c r="AJ1664" i="1" s="1"/>
  <c r="AJ1677" i="1" a="1"/>
  <c r="AJ1677" i="1" s="1"/>
  <c r="AJ1699" i="1" a="1"/>
  <c r="AJ1699" i="1" s="1"/>
  <c r="AJ1739" i="1" a="1"/>
  <c r="AJ1739" i="1" s="1"/>
  <c r="AJ1740" i="1" a="1"/>
  <c r="AJ1740" i="1" s="1"/>
  <c r="AJ1741" i="1" a="1"/>
  <c r="AJ1741" i="1" s="1"/>
  <c r="AJ1753" i="1" a="1"/>
  <c r="AJ1753" i="1" s="1"/>
  <c r="AJ1754" i="1" a="1"/>
  <c r="AJ1754" i="1" s="1"/>
  <c r="AJ1768" i="1" a="1"/>
  <c r="AJ1768" i="1" s="1"/>
  <c r="AJ1769" i="1" a="1"/>
  <c r="AJ1769" i="1" s="1"/>
  <c r="AJ1793" i="1" a="1"/>
  <c r="AJ1793" i="1" s="1"/>
  <c r="AJ1799" i="1" a="1"/>
  <c r="AJ1799" i="1" s="1"/>
  <c r="AJ1807" i="1" a="1"/>
  <c r="AJ1807" i="1" s="1"/>
  <c r="AJ1810" i="1" a="1"/>
  <c r="AJ1810" i="1" s="1"/>
  <c r="AJ1840" i="1" a="1"/>
  <c r="AJ1840" i="1" s="1"/>
  <c r="AJ1841" i="1" a="1"/>
  <c r="AJ1841" i="1" s="1"/>
  <c r="AJ1853" i="1" a="1"/>
  <c r="AJ1853" i="1" s="1"/>
  <c r="AJ1873" i="1" a="1"/>
  <c r="AJ1873" i="1" s="1"/>
  <c r="AJ1878" i="1" a="1"/>
  <c r="AJ1878" i="1" s="1"/>
  <c r="AJ1892" i="1" a="1"/>
  <c r="AJ1892" i="1" s="1"/>
  <c r="AJ1908" i="1" a="1"/>
  <c r="AJ1908" i="1" s="1"/>
  <c r="AJ1917" i="1" a="1"/>
  <c r="AJ1917" i="1" s="1"/>
  <c r="AJ1930" i="1" a="1"/>
  <c r="AJ1930" i="1" s="1"/>
  <c r="AJ1931" i="1" a="1"/>
  <c r="AJ1931" i="1" s="1"/>
  <c r="AJ1563" i="1" a="1"/>
  <c r="AJ1563" i="1" s="1"/>
  <c r="AJ1573" i="1" a="1"/>
  <c r="AJ1573" i="1" s="1"/>
  <c r="AJ1691" i="1" a="1"/>
  <c r="AJ1691" i="1" s="1"/>
  <c r="AJ1696" i="1" a="1"/>
  <c r="AJ1696" i="1" s="1"/>
  <c r="AJ1713" i="1" a="1"/>
  <c r="AJ1713" i="1" s="1"/>
  <c r="AJ1714" i="1" a="1"/>
  <c r="AJ1714" i="1" s="1"/>
  <c r="AJ1757" i="1" a="1"/>
  <c r="AJ1757" i="1" s="1"/>
  <c r="AJ1772" i="1" a="1"/>
  <c r="AJ1772" i="1" s="1"/>
  <c r="AJ1773" i="1" a="1"/>
  <c r="AJ1773" i="1" s="1"/>
  <c r="AJ1792" i="1" a="1"/>
  <c r="AJ1792" i="1" s="1"/>
  <c r="AJ1797" i="1" a="1"/>
  <c r="AJ1797" i="1" s="1"/>
  <c r="AJ1815" i="1" a="1"/>
  <c r="AJ1815" i="1" s="1"/>
  <c r="AJ1816" i="1" a="1"/>
  <c r="AJ1816" i="1" s="1"/>
  <c r="AJ1822" i="1" a="1"/>
  <c r="AJ1822" i="1" s="1"/>
  <c r="AJ1823" i="1" a="1"/>
  <c r="AJ1823" i="1" s="1"/>
  <c r="AJ1825" i="1" a="1"/>
  <c r="AJ1825" i="1" s="1"/>
  <c r="AJ1826" i="1" a="1"/>
  <c r="AJ1826" i="1" s="1"/>
  <c r="AJ1842" i="1" a="1"/>
  <c r="AJ1842" i="1" s="1"/>
  <c r="AJ1843" i="1" a="1"/>
  <c r="AJ1843" i="1" s="1"/>
  <c r="AJ1858" i="1" a="1"/>
  <c r="AJ1858" i="1" s="1"/>
  <c r="AJ1859" i="1" a="1"/>
  <c r="AJ1859" i="1" s="1"/>
  <c r="AJ1874" i="1" a="1"/>
  <c r="AJ1874" i="1" s="1"/>
  <c r="AJ1882" i="1" a="1"/>
  <c r="AJ1882" i="1" s="1"/>
  <c r="AJ1883" i="1" a="1"/>
  <c r="AJ1883" i="1" s="1"/>
  <c r="AJ1894" i="1" a="1"/>
  <c r="AJ1894" i="1" s="1"/>
  <c r="AJ1895" i="1" a="1"/>
  <c r="AJ1895" i="1" s="1"/>
  <c r="AJ1896" i="1" a="1"/>
  <c r="AJ1896" i="1" s="1"/>
  <c r="AJ1897" i="1" a="1"/>
  <c r="AJ1897" i="1" s="1"/>
  <c r="AJ1910" i="1" a="1"/>
  <c r="AJ1910" i="1" s="1"/>
  <c r="AJ1911" i="1" a="1"/>
  <c r="AJ1911" i="1" s="1"/>
  <c r="AJ1912" i="1" a="1"/>
  <c r="AJ1912" i="1" s="1"/>
  <c r="AJ1933" i="1" a="1"/>
  <c r="AJ1933" i="1" s="1"/>
  <c r="AJ1711" i="1" a="1"/>
  <c r="AJ1711" i="1" s="1"/>
  <c r="AJ1755" i="1" a="1"/>
  <c r="AJ1755" i="1" s="1"/>
  <c r="AJ1856" i="1" a="1"/>
  <c r="AJ1856" i="1" s="1"/>
  <c r="AJ1881" i="1" a="1"/>
  <c r="AJ1881" i="1" s="1"/>
  <c r="AJ1919" i="1" a="1"/>
  <c r="AJ1919" i="1" s="1"/>
  <c r="AJ1940" i="1" a="1"/>
  <c r="AJ1940" i="1" s="1"/>
  <c r="AJ1948" i="1" a="1"/>
  <c r="AJ1948" i="1" s="1"/>
  <c r="AJ1967" i="1" a="1"/>
  <c r="AJ1967" i="1" s="1"/>
  <c r="AJ1968" i="1" a="1"/>
  <c r="AJ1968" i="1" s="1"/>
  <c r="AJ1969" i="1" a="1"/>
  <c r="AJ1969" i="1" s="1"/>
  <c r="AJ1970" i="1" a="1"/>
  <c r="AJ1970" i="1" s="1"/>
  <c r="AJ1972" i="1" a="1"/>
  <c r="AJ1972" i="1" s="1"/>
  <c r="AJ1973" i="1" a="1"/>
  <c r="AJ1973" i="1" s="1"/>
  <c r="AJ1975" i="1" a="1"/>
  <c r="AJ1975" i="1" s="1"/>
  <c r="AJ1976" i="1" a="1"/>
  <c r="AJ1976" i="1" s="1"/>
  <c r="AJ1992" i="1" a="1"/>
  <c r="AJ1992" i="1" s="1"/>
  <c r="AJ2011" i="1" a="1"/>
  <c r="AJ2011" i="1" s="1"/>
  <c r="AJ2018" i="1" a="1"/>
  <c r="AJ2018" i="1" s="1"/>
  <c r="AJ2019" i="1" a="1"/>
  <c r="AJ2019" i="1" s="1"/>
  <c r="AJ2030" i="1" a="1"/>
  <c r="AJ2030" i="1" s="1"/>
  <c r="AJ2031" i="1" a="1"/>
  <c r="AJ2031" i="1" s="1"/>
  <c r="AJ2032" i="1" a="1"/>
  <c r="AJ2032" i="1" s="1"/>
  <c r="AJ1771" i="1" a="1"/>
  <c r="AJ1771" i="1" s="1"/>
  <c r="AJ1949" i="1" a="1"/>
  <c r="AJ1949" i="1" s="1"/>
  <c r="AJ1953" i="1" a="1"/>
  <c r="AJ1953" i="1" s="1"/>
  <c r="AJ1960" i="1" a="1"/>
  <c r="AJ1960" i="1" s="1"/>
  <c r="AJ1961" i="1" a="1"/>
  <c r="AJ1961" i="1" s="1"/>
  <c r="AJ1974" i="1" a="1"/>
  <c r="AJ1974" i="1" s="1"/>
  <c r="AJ1991" i="1" a="1"/>
  <c r="AJ1991" i="1" s="1"/>
  <c r="AJ2012" i="1" a="1"/>
  <c r="AJ2012" i="1" s="1"/>
  <c r="AJ2020" i="1" a="1"/>
  <c r="AJ2020" i="1" s="1"/>
  <c r="AJ2033" i="1" a="1"/>
  <c r="AJ2033" i="1" s="1"/>
  <c r="AJ1802" i="1" a="1"/>
  <c r="AJ1802" i="1" s="1"/>
  <c r="AJ1836" i="1" a="1"/>
  <c r="AJ1836" i="1" s="1"/>
  <c r="AJ1920" i="1" a="1"/>
  <c r="AJ1920" i="1" s="1"/>
  <c r="AJ1941" i="1" a="1"/>
  <c r="AJ1941" i="1" s="1"/>
  <c r="AJ1952" i="1" a="1"/>
  <c r="AJ1952" i="1" s="1"/>
  <c r="AJ1954" i="1" a="1"/>
  <c r="AJ1954" i="1" s="1"/>
  <c r="AJ1955" i="1" a="1"/>
  <c r="AJ1955" i="1" s="1"/>
  <c r="AJ1962" i="1" a="1"/>
  <c r="AJ1962" i="1" s="1"/>
  <c r="AJ1987" i="1" a="1"/>
  <c r="AJ1987" i="1" s="1"/>
  <c r="AJ1988" i="1" a="1"/>
  <c r="AJ1988" i="1" s="1"/>
  <c r="AJ1989" i="1" a="1"/>
  <c r="AJ1989" i="1" s="1"/>
  <c r="AJ1990" i="1" a="1"/>
  <c r="AJ1990" i="1" s="1"/>
  <c r="AJ2001" i="1" a="1"/>
  <c r="AJ2001" i="1" s="1"/>
  <c r="AJ2002" i="1" a="1"/>
  <c r="AJ2002" i="1" s="1"/>
  <c r="AJ2013" i="1" a="1"/>
  <c r="AJ2013" i="1" s="1"/>
  <c r="AJ2034" i="1" a="1"/>
  <c r="AJ2034" i="1" s="1"/>
  <c r="AJ2035" i="1" a="1"/>
  <c r="AJ2035" i="1" s="1"/>
  <c r="AJ2036" i="1" a="1"/>
  <c r="AJ2036" i="1" s="1"/>
  <c r="AJ1733" i="1" a="1"/>
  <c r="AJ1733" i="1" s="1"/>
  <c r="AJ1738" i="1" a="1"/>
  <c r="AJ1738" i="1" s="1"/>
  <c r="AJ1855" i="1" a="1"/>
  <c r="AJ1855" i="1" s="1"/>
  <c r="AJ1880" i="1" a="1"/>
  <c r="AJ1880" i="1" s="1"/>
  <c r="AJ1942" i="1" a="1"/>
  <c r="AJ1942" i="1" s="1"/>
  <c r="AJ1950" i="1" a="1"/>
  <c r="AJ1950" i="1" s="1"/>
  <c r="AJ1951" i="1" a="1"/>
  <c r="AJ1951" i="1" s="1"/>
  <c r="AJ1963" i="1" a="1"/>
  <c r="AJ1963" i="1" s="1"/>
  <c r="AJ1986" i="1" a="1"/>
  <c r="AJ1986" i="1" s="1"/>
  <c r="AJ2000" i="1" a="1"/>
  <c r="AJ2000" i="1" s="1"/>
  <c r="AJ2003" i="1" a="1"/>
  <c r="AJ2003" i="1" s="1"/>
  <c r="AJ2021" i="1" a="1"/>
  <c r="AJ2021" i="1" s="1"/>
  <c r="AJ1665" i="1" a="1"/>
  <c r="AJ1665" i="1" s="1"/>
  <c r="AJ1678" i="1" a="1"/>
  <c r="AJ1678" i="1" s="1"/>
  <c r="AJ1770" i="1" a="1"/>
  <c r="AJ1770" i="1" s="1"/>
  <c r="AJ1921" i="1" a="1"/>
  <c r="AJ1921" i="1" s="1"/>
  <c r="AJ1932" i="1" a="1"/>
  <c r="AJ1932" i="1" s="1"/>
  <c r="AJ1943" i="1" a="1"/>
  <c r="AJ1943" i="1" s="1"/>
  <c r="AJ1944" i="1" a="1"/>
  <c r="AJ1944" i="1" s="1"/>
  <c r="AJ1956" i="1" a="1"/>
  <c r="AJ1956" i="1" s="1"/>
  <c r="AJ1964" i="1" a="1"/>
  <c r="AJ1964" i="1" s="1"/>
  <c r="AJ1695" i="1" a="1"/>
  <c r="AJ1695" i="1" s="1"/>
  <c r="AJ1712" i="1" a="1"/>
  <c r="AJ1712" i="1" s="1"/>
  <c r="AJ1730" i="1" a="1"/>
  <c r="AJ1730" i="1" s="1"/>
  <c r="AJ1756" i="1" a="1"/>
  <c r="AJ1756" i="1" s="1"/>
  <c r="AJ1824" i="1" a="1"/>
  <c r="AJ1824" i="1" s="1"/>
  <c r="AJ1857" i="1" a="1"/>
  <c r="AJ1857" i="1" s="1"/>
  <c r="AJ1868" i="1" a="1"/>
  <c r="AJ1868" i="1" s="1"/>
  <c r="AJ1893" i="1" a="1"/>
  <c r="AJ1893" i="1" s="1"/>
  <c r="AJ1925" i="1" a="1"/>
  <c r="AJ1925" i="1" s="1"/>
  <c r="AJ1945" i="1" a="1"/>
  <c r="AJ1945" i="1" s="1"/>
  <c r="AJ1957" i="1" a="1"/>
  <c r="AJ1957" i="1" s="1"/>
  <c r="AJ1984" i="1" a="1"/>
  <c r="AJ1984" i="1" s="1"/>
  <c r="AJ1995" i="1" a="1"/>
  <c r="AJ1995" i="1" s="1"/>
  <c r="AJ1996" i="1" a="1"/>
  <c r="AJ1996" i="1" s="1"/>
  <c r="AJ1997" i="1" a="1"/>
  <c r="AJ1997" i="1" s="1"/>
  <c r="AJ1998" i="1" a="1"/>
  <c r="AJ1998" i="1" s="1"/>
  <c r="AJ2005" i="1" a="1"/>
  <c r="AJ2005" i="1" s="1"/>
  <c r="AJ2015" i="1" a="1"/>
  <c r="AJ2015" i="1" s="1"/>
  <c r="AJ2022" i="1" a="1"/>
  <c r="AJ2022" i="1" s="1"/>
  <c r="AJ2023" i="1" a="1"/>
  <c r="AJ2023" i="1" s="1"/>
  <c r="AJ2025" i="1" a="1"/>
  <c r="AJ2025" i="1" s="1"/>
  <c r="AJ1854" i="1" a="1"/>
  <c r="AJ1854" i="1" s="1"/>
  <c r="AJ1879" i="1" a="1"/>
  <c r="AJ1879" i="1" s="1"/>
  <c r="AJ1909" i="1" a="1"/>
  <c r="AJ1909" i="1" s="1"/>
  <c r="AJ1918" i="1" a="1"/>
  <c r="AJ1918" i="1" s="1"/>
  <c r="AJ1946" i="1" a="1"/>
  <c r="AJ1946" i="1" s="1"/>
  <c r="AJ1947" i="1" a="1"/>
  <c r="AJ1947" i="1" s="1"/>
  <c r="AJ1965" i="1" a="1"/>
  <c r="AJ1965" i="1" s="1"/>
  <c r="AJ1983" i="1" a="1"/>
  <c r="AJ1983" i="1" s="1"/>
  <c r="AJ1994" i="1" a="1"/>
  <c r="AJ1994" i="1" s="1"/>
  <c r="AJ2006" i="1" a="1"/>
  <c r="AJ2006" i="1" s="1"/>
  <c r="AJ2007" i="1" a="1"/>
  <c r="AJ2007" i="1" s="1"/>
  <c r="AJ2008" i="1" a="1"/>
  <c r="AJ2008" i="1" s="1"/>
  <c r="AJ2009" i="1" a="1"/>
  <c r="AJ2009" i="1" s="1"/>
  <c r="AJ2016" i="1" a="1"/>
  <c r="AJ2016" i="1" s="1"/>
  <c r="AJ2017" i="1" a="1"/>
  <c r="AJ2017" i="1" s="1"/>
  <c r="AJ2026" i="1" a="1"/>
  <c r="AJ2026" i="1" s="1"/>
  <c r="AJ2027" i="1" a="1"/>
  <c r="AJ2027" i="1" s="1"/>
  <c r="AJ2028" i="1" a="1"/>
  <c r="AJ2028" i="1" s="1"/>
  <c r="S7" i="1" a="1"/>
  <c r="S7" i="1" s="1"/>
  <c r="S20" i="1" a="1"/>
  <c r="S20" i="1" s="1"/>
  <c r="S4" i="1" a="1"/>
  <c r="S4" i="1" s="1"/>
  <c r="S10" i="1" a="1"/>
  <c r="S10" i="1" s="1"/>
  <c r="S17" i="1" a="1"/>
  <c r="S17" i="1" s="1"/>
  <c r="S19" i="1" a="1"/>
  <c r="S19" i="1" s="1"/>
  <c r="S3" i="1" a="1"/>
  <c r="S3" i="1" s="1"/>
  <c r="S6" i="1" a="1"/>
  <c r="S6" i="1" s="1"/>
  <c r="S12" i="1" a="1"/>
  <c r="S12" i="1" s="1"/>
  <c r="S9" i="1" a="1"/>
  <c r="S9" i="1" s="1"/>
  <c r="S14" i="1" a="1"/>
  <c r="S14" i="1" s="1"/>
  <c r="S16" i="1" a="1"/>
  <c r="S16" i="1" s="1"/>
  <c r="S18" i="1" a="1"/>
  <c r="S18" i="1" s="1"/>
  <c r="S5" i="1" a="1"/>
  <c r="S5" i="1" s="1"/>
  <c r="S11" i="1" a="1"/>
  <c r="S11" i="1" s="1"/>
  <c r="S15" i="1" a="1"/>
  <c r="S15" i="1" s="1"/>
  <c r="S13" i="1" a="1"/>
  <c r="S13" i="1" s="1"/>
  <c r="S27" i="1" a="1"/>
  <c r="S27" i="1" s="1"/>
  <c r="S8" i="1" a="1"/>
  <c r="S8" i="1" s="1"/>
  <c r="S30" i="1" a="1"/>
  <c r="S30" i="1" s="1"/>
  <c r="S32" i="1" a="1"/>
  <c r="S32" i="1" s="1"/>
  <c r="S22" i="1" a="1"/>
  <c r="S22" i="1" s="1"/>
  <c r="S23" i="1" a="1"/>
  <c r="S23" i="1" s="1"/>
  <c r="S21" i="1" a="1"/>
  <c r="S21" i="1" s="1"/>
  <c r="S24" i="1" a="1"/>
  <c r="S24" i="1" s="1"/>
  <c r="S25" i="1" a="1"/>
  <c r="S25" i="1" s="1"/>
  <c r="S26" i="1" a="1"/>
  <c r="S26" i="1" s="1"/>
  <c r="S29" i="1" a="1"/>
  <c r="S29" i="1" s="1"/>
  <c r="S31" i="1" a="1"/>
  <c r="S31" i="1" s="1"/>
  <c r="S28" i="1" a="1"/>
  <c r="S28" i="1" s="1"/>
  <c r="S37" i="1" a="1"/>
  <c r="S37" i="1" s="1"/>
  <c r="S47" i="1" a="1"/>
  <c r="S47" i="1" s="1"/>
  <c r="S51" i="1" a="1"/>
  <c r="S51" i="1" s="1"/>
  <c r="S34" i="1" a="1"/>
  <c r="S34" i="1" s="1"/>
  <c r="S35" i="1" a="1"/>
  <c r="S35" i="1" s="1"/>
  <c r="S40" i="1" a="1"/>
  <c r="S40" i="1" s="1"/>
  <c r="S39" i="1" a="1"/>
  <c r="S39" i="1" s="1"/>
  <c r="S41" i="1" a="1"/>
  <c r="S41" i="1" s="1"/>
  <c r="S46" i="1" a="1"/>
  <c r="S46" i="1" s="1"/>
  <c r="S38" i="1" a="1"/>
  <c r="S38" i="1" s="1"/>
  <c r="S49" i="1" a="1"/>
  <c r="S49" i="1" s="1"/>
  <c r="S33" i="1" a="1"/>
  <c r="S33" i="1" s="1"/>
  <c r="S36" i="1" a="1"/>
  <c r="S36" i="1" s="1"/>
  <c r="S45" i="1" a="1"/>
  <c r="S45" i="1" s="1"/>
  <c r="S50" i="1" a="1"/>
  <c r="S50" i="1" s="1"/>
  <c r="S55" i="1" a="1"/>
  <c r="S55" i="1" s="1"/>
  <c r="S57" i="1" a="1"/>
  <c r="S57" i="1" s="1"/>
  <c r="S69" i="1" a="1"/>
  <c r="S69" i="1" s="1"/>
  <c r="S44" i="1" a="1"/>
  <c r="S44" i="1" s="1"/>
  <c r="S59" i="1" a="1"/>
  <c r="S59" i="1" s="1"/>
  <c r="S61" i="1" a="1"/>
  <c r="S61" i="1" s="1"/>
  <c r="S63" i="1" a="1"/>
  <c r="S63" i="1" s="1"/>
  <c r="S65" i="1" a="1"/>
  <c r="S65" i="1" s="1"/>
  <c r="S67" i="1" a="1"/>
  <c r="S67" i="1" s="1"/>
  <c r="S52" i="1" a="1"/>
  <c r="S52" i="1" s="1"/>
  <c r="S53" i="1" a="1"/>
  <c r="S53" i="1" s="1"/>
  <c r="S43" i="1" a="1"/>
  <c r="S43" i="1" s="1"/>
  <c r="S48" i="1" a="1"/>
  <c r="S48" i="1" s="1"/>
  <c r="S56" i="1" a="1"/>
  <c r="S56" i="1" s="1"/>
  <c r="S58" i="1" a="1"/>
  <c r="S58" i="1" s="1"/>
  <c r="S60" i="1" a="1"/>
  <c r="S60" i="1" s="1"/>
  <c r="S62" i="1" a="1"/>
  <c r="S62" i="1" s="1"/>
  <c r="S64" i="1" a="1"/>
  <c r="S64" i="1" s="1"/>
  <c r="S66" i="1" a="1"/>
  <c r="S66" i="1" s="1"/>
  <c r="S68" i="1" a="1"/>
  <c r="S68" i="1" s="1"/>
  <c r="S54" i="1" a="1"/>
  <c r="S54" i="1" s="1"/>
  <c r="S70" i="1" a="1"/>
  <c r="S70" i="1" s="1"/>
  <c r="S72" i="1" a="1"/>
  <c r="S72" i="1" s="1"/>
  <c r="S74" i="1" a="1"/>
  <c r="S74" i="1" s="1"/>
  <c r="S76" i="1" a="1"/>
  <c r="S76" i="1" s="1"/>
  <c r="S78" i="1" a="1"/>
  <c r="S78" i="1" s="1"/>
  <c r="S81" i="1" a="1"/>
  <c r="S81" i="1" s="1"/>
  <c r="S42" i="1" a="1"/>
  <c r="S42" i="1" s="1"/>
  <c r="S82" i="1" a="1"/>
  <c r="S82" i="1" s="1"/>
  <c r="S75" i="1" a="1"/>
  <c r="S75" i="1" s="1"/>
  <c r="S79" i="1" a="1"/>
  <c r="S79" i="1" s="1"/>
  <c r="S88" i="1" a="1"/>
  <c r="S88" i="1" s="1"/>
  <c r="S89" i="1" a="1"/>
  <c r="S89" i="1" s="1"/>
  <c r="S93" i="1" a="1"/>
  <c r="S93" i="1" s="1"/>
  <c r="S98" i="1" a="1"/>
  <c r="S98" i="1" s="1"/>
  <c r="S84" i="1" a="1"/>
  <c r="S84" i="1" s="1"/>
  <c r="S85" i="1" a="1"/>
  <c r="S85" i="1" s="1"/>
  <c r="S100" i="1" a="1"/>
  <c r="S100" i="1" s="1"/>
  <c r="S102" i="1" a="1"/>
  <c r="S102" i="1" s="1"/>
  <c r="S104" i="1" a="1"/>
  <c r="S104" i="1" s="1"/>
  <c r="S106" i="1" a="1"/>
  <c r="S106" i="1" s="1"/>
  <c r="S108" i="1" a="1"/>
  <c r="S108" i="1" s="1"/>
  <c r="S110" i="1" a="1"/>
  <c r="S110" i="1" s="1"/>
  <c r="S80" i="1" a="1"/>
  <c r="S80" i="1" s="1"/>
  <c r="S83" i="1" a="1"/>
  <c r="S83" i="1" s="1"/>
  <c r="S87" i="1" a="1"/>
  <c r="S87" i="1" s="1"/>
  <c r="S92" i="1" a="1"/>
  <c r="S92" i="1" s="1"/>
  <c r="S86" i="1" a="1"/>
  <c r="S86" i="1" s="1"/>
  <c r="S116" i="1" a="1"/>
  <c r="S116" i="1" s="1"/>
  <c r="S77" i="1" a="1"/>
  <c r="S77" i="1" s="1"/>
  <c r="S91" i="1" a="1"/>
  <c r="S91" i="1" s="1"/>
  <c r="S99" i="1" a="1"/>
  <c r="S99" i="1" s="1"/>
  <c r="S101" i="1" a="1"/>
  <c r="S101" i="1" s="1"/>
  <c r="S103" i="1" a="1"/>
  <c r="S103" i="1" s="1"/>
  <c r="S105" i="1" a="1"/>
  <c r="S105" i="1" s="1"/>
  <c r="S107" i="1" a="1"/>
  <c r="S107" i="1" s="1"/>
  <c r="S109" i="1" a="1"/>
  <c r="S109" i="1" s="1"/>
  <c r="S111" i="1" a="1"/>
  <c r="S111" i="1" s="1"/>
  <c r="S113" i="1" a="1"/>
  <c r="S113" i="1" s="1"/>
  <c r="S115" i="1" a="1"/>
  <c r="S115" i="1" s="1"/>
  <c r="S71" i="1" a="1"/>
  <c r="S71" i="1" s="1"/>
  <c r="S73" i="1" a="1"/>
  <c r="S73" i="1" s="1"/>
  <c r="S90" i="1" a="1"/>
  <c r="S90" i="1" s="1"/>
  <c r="S94" i="1" a="1"/>
  <c r="S94" i="1" s="1"/>
  <c r="S95" i="1" a="1"/>
  <c r="S95" i="1" s="1"/>
  <c r="S97" i="1" a="1"/>
  <c r="S97" i="1" s="1"/>
  <c r="S123" i="1" a="1"/>
  <c r="S123" i="1" s="1"/>
  <c r="S130" i="1" a="1"/>
  <c r="S130" i="1" s="1"/>
  <c r="S114" i="1" a="1"/>
  <c r="S114" i="1" s="1"/>
  <c r="S117" i="1" a="1"/>
  <c r="S117" i="1" s="1"/>
  <c r="S120" i="1" a="1"/>
  <c r="S120" i="1" s="1"/>
  <c r="S143" i="1" a="1"/>
  <c r="S143" i="1" s="1"/>
  <c r="S118" i="1" a="1"/>
  <c r="S118" i="1" s="1"/>
  <c r="S129" i="1" a="1"/>
  <c r="S129" i="1" s="1"/>
  <c r="S122" i="1" a="1"/>
  <c r="S122" i="1" s="1"/>
  <c r="S126" i="1" a="1"/>
  <c r="S126" i="1" s="1"/>
  <c r="S128" i="1" a="1"/>
  <c r="S128" i="1" s="1"/>
  <c r="S142" i="1" a="1"/>
  <c r="S142" i="1" s="1"/>
  <c r="S119" i="1" a="1"/>
  <c r="S119" i="1" s="1"/>
  <c r="S127" i="1" a="1"/>
  <c r="S127" i="1" s="1"/>
  <c r="S146" i="1" a="1"/>
  <c r="S146" i="1" s="1"/>
  <c r="S134" i="1" a="1"/>
  <c r="S134" i="1" s="1"/>
  <c r="S135" i="1" a="1"/>
  <c r="S135" i="1" s="1"/>
  <c r="S137" i="1" a="1"/>
  <c r="S137" i="1" s="1"/>
  <c r="S141" i="1" a="1"/>
  <c r="S141" i="1" s="1"/>
  <c r="S96" i="1" a="1"/>
  <c r="S96" i="1" s="1"/>
  <c r="S124" i="1" a="1"/>
  <c r="S124" i="1" s="1"/>
  <c r="S131" i="1" a="1"/>
  <c r="S131" i="1" s="1"/>
  <c r="S132" i="1" a="1"/>
  <c r="S132" i="1" s="1"/>
  <c r="S138" i="1" a="1"/>
  <c r="S138" i="1" s="1"/>
  <c r="S139" i="1" a="1"/>
  <c r="S139" i="1" s="1"/>
  <c r="S144" i="1" a="1"/>
  <c r="S144" i="1" s="1"/>
  <c r="S136" i="1" a="1"/>
  <c r="S136" i="1" s="1"/>
  <c r="S152" i="1" a="1"/>
  <c r="S152" i="1" s="1"/>
  <c r="S158" i="1" a="1"/>
  <c r="S158" i="1" s="1"/>
  <c r="S168" i="1" a="1"/>
  <c r="S168" i="1" s="1"/>
  <c r="S169" i="1" a="1"/>
  <c r="S169" i="1" s="1"/>
  <c r="S133" i="1" a="1"/>
  <c r="S133" i="1" s="1"/>
  <c r="S156" i="1" a="1"/>
  <c r="S156" i="1" s="1"/>
  <c r="S159" i="1" a="1"/>
  <c r="S159" i="1" s="1"/>
  <c r="S164" i="1" a="1"/>
  <c r="S164" i="1" s="1"/>
  <c r="S165" i="1" a="1"/>
  <c r="S165" i="1" s="1"/>
  <c r="S112" i="1" a="1"/>
  <c r="S112" i="1" s="1"/>
  <c r="S125" i="1" a="1"/>
  <c r="S125" i="1" s="1"/>
  <c r="S163" i="1" a="1"/>
  <c r="S163" i="1" s="1"/>
  <c r="S167" i="1" a="1"/>
  <c r="S167" i="1" s="1"/>
  <c r="S174" i="1" a="1"/>
  <c r="S174" i="1" s="1"/>
  <c r="S155" i="1" a="1"/>
  <c r="S155" i="1" s="1"/>
  <c r="S162" i="1" a="1"/>
  <c r="S162" i="1" s="1"/>
  <c r="S166" i="1" a="1"/>
  <c r="S166" i="1" s="1"/>
  <c r="S140" i="1" a="1"/>
  <c r="S140" i="1" s="1"/>
  <c r="S145" i="1" a="1"/>
  <c r="S145" i="1" s="1"/>
  <c r="S149" i="1" a="1"/>
  <c r="S149" i="1" s="1"/>
  <c r="S150" i="1" a="1"/>
  <c r="S150" i="1" s="1"/>
  <c r="S154" i="1" a="1"/>
  <c r="S154" i="1" s="1"/>
  <c r="S171" i="1" a="1"/>
  <c r="S171" i="1" s="1"/>
  <c r="S147" i="1" a="1"/>
  <c r="S147" i="1" s="1"/>
  <c r="S148" i="1" a="1"/>
  <c r="S148" i="1" s="1"/>
  <c r="S153" i="1" a="1"/>
  <c r="S153" i="1" s="1"/>
  <c r="S157" i="1" a="1"/>
  <c r="S157" i="1" s="1"/>
  <c r="S160" i="1" a="1"/>
  <c r="S160" i="1" s="1"/>
  <c r="S161" i="1" a="1"/>
  <c r="S161" i="1" s="1"/>
  <c r="S172" i="1" a="1"/>
  <c r="S172" i="1" s="1"/>
  <c r="S170" i="1" a="1"/>
  <c r="S170" i="1" s="1"/>
  <c r="S178" i="1" a="1"/>
  <c r="S178" i="1" s="1"/>
  <c r="S186" i="1" a="1"/>
  <c r="S186" i="1" s="1"/>
  <c r="S191" i="1" a="1"/>
  <c r="S191" i="1" s="1"/>
  <c r="S195" i="1" a="1"/>
  <c r="S195" i="1" s="1"/>
  <c r="S198" i="1" a="1"/>
  <c r="S198" i="1" s="1"/>
  <c r="S202" i="1" a="1"/>
  <c r="S202" i="1" s="1"/>
  <c r="S180" i="1" a="1"/>
  <c r="S180" i="1" s="1"/>
  <c r="S185" i="1" a="1"/>
  <c r="S185" i="1" s="1"/>
  <c r="S190" i="1" a="1"/>
  <c r="S190" i="1" s="1"/>
  <c r="S175" i="1" a="1"/>
  <c r="S175" i="1" s="1"/>
  <c r="S194" i="1" a="1"/>
  <c r="S194" i="1" s="1"/>
  <c r="S201" i="1" a="1"/>
  <c r="S201" i="1" s="1"/>
  <c r="S177" i="1" a="1"/>
  <c r="S177" i="1" s="1"/>
  <c r="S182" i="1" a="1"/>
  <c r="S182" i="1" s="1"/>
  <c r="S184" i="1" a="1"/>
  <c r="S184" i="1" s="1"/>
  <c r="S189" i="1" a="1"/>
  <c r="S189" i="1" s="1"/>
  <c r="S197" i="1" a="1"/>
  <c r="S197" i="1" s="1"/>
  <c r="S121" i="1" a="1"/>
  <c r="S121" i="1" s="1"/>
  <c r="S151" i="1" a="1"/>
  <c r="S151" i="1" s="1"/>
  <c r="S181" i="1" a="1"/>
  <c r="S181" i="1" s="1"/>
  <c r="S183" i="1" a="1"/>
  <c r="S183" i="1" s="1"/>
  <c r="S173" i="1" a="1"/>
  <c r="S173" i="1" s="1"/>
  <c r="S188" i="1" a="1"/>
  <c r="S188" i="1" s="1"/>
  <c r="S193" i="1" a="1"/>
  <c r="S193" i="1" s="1"/>
  <c r="S196" i="1" a="1"/>
  <c r="S196" i="1" s="1"/>
  <c r="S199" i="1" a="1"/>
  <c r="S199" i="1" s="1"/>
  <c r="S216" i="1" a="1"/>
  <c r="S216" i="1" s="1"/>
  <c r="S217" i="1" a="1"/>
  <c r="S217" i="1" s="1"/>
  <c r="S225" i="1" a="1"/>
  <c r="S225" i="1" s="1"/>
  <c r="S218" i="1" a="1"/>
  <c r="S218" i="1" s="1"/>
  <c r="S219" i="1" a="1"/>
  <c r="S219" i="1" s="1"/>
  <c r="S220" i="1" a="1"/>
  <c r="S220" i="1" s="1"/>
  <c r="S224" i="1" a="1"/>
  <c r="S224" i="1" s="1"/>
  <c r="S229" i="1" a="1"/>
  <c r="S229" i="1" s="1"/>
  <c r="S233" i="1" a="1"/>
  <c r="S233" i="1" s="1"/>
  <c r="S203" i="1" a="1"/>
  <c r="S203" i="1" s="1"/>
  <c r="S204" i="1" a="1"/>
  <c r="S204" i="1" s="1"/>
  <c r="S215" i="1" a="1"/>
  <c r="S215" i="1" s="1"/>
  <c r="S228" i="1" a="1"/>
  <c r="S228" i="1" s="1"/>
  <c r="S205" i="1" a="1"/>
  <c r="S205" i="1" s="1"/>
  <c r="S214" i="1" a="1"/>
  <c r="S214" i="1" s="1"/>
  <c r="S200" i="1" a="1"/>
  <c r="S200" i="1" s="1"/>
  <c r="S206" i="1" a="1"/>
  <c r="S206" i="1" s="1"/>
  <c r="S207" i="1" a="1"/>
  <c r="S207" i="1" s="1"/>
  <c r="S208" i="1" a="1"/>
  <c r="S208" i="1" s="1"/>
  <c r="S222" i="1" a="1"/>
  <c r="S222" i="1" s="1"/>
  <c r="S226" i="1" a="1"/>
  <c r="S226" i="1" s="1"/>
  <c r="S231" i="1" a="1"/>
  <c r="S231" i="1" s="1"/>
  <c r="S176" i="1" a="1"/>
  <c r="S176" i="1" s="1"/>
  <c r="S179" i="1" a="1"/>
  <c r="S179" i="1" s="1"/>
  <c r="S209" i="1" a="1"/>
  <c r="S209" i="1" s="1"/>
  <c r="S210" i="1" a="1"/>
  <c r="S210" i="1" s="1"/>
  <c r="S212" i="1" a="1"/>
  <c r="S212" i="1" s="1"/>
  <c r="S213" i="1" a="1"/>
  <c r="S213" i="1" s="1"/>
  <c r="S221" i="1" a="1"/>
  <c r="S221" i="1" s="1"/>
  <c r="S230" i="1" a="1"/>
  <c r="S230" i="1" s="1"/>
  <c r="S234" i="1" a="1"/>
  <c r="S234" i="1" s="1"/>
  <c r="S243" i="1" a="1"/>
  <c r="S243" i="1" s="1"/>
  <c r="S211" i="1" a="1"/>
  <c r="S211" i="1" s="1"/>
  <c r="S238" i="1" a="1"/>
  <c r="S238" i="1" s="1"/>
  <c r="S242" i="1" a="1"/>
  <c r="S242" i="1" s="1"/>
  <c r="S187" i="1" a="1"/>
  <c r="S187" i="1" s="1"/>
  <c r="S223" i="1" a="1"/>
  <c r="S223" i="1" s="1"/>
  <c r="S237" i="1" a="1"/>
  <c r="S237" i="1" s="1"/>
  <c r="S246" i="1" a="1"/>
  <c r="S246" i="1" s="1"/>
  <c r="S247" i="1" a="1"/>
  <c r="S247" i="1" s="1"/>
  <c r="S227" i="1" a="1"/>
  <c r="S227" i="1" s="1"/>
  <c r="S232" i="1" a="1"/>
  <c r="S232" i="1" s="1"/>
  <c r="S241" i="1" a="1"/>
  <c r="S241" i="1" s="1"/>
  <c r="S254" i="1" a="1"/>
  <c r="S254" i="1" s="1"/>
  <c r="S192" i="1" a="1"/>
  <c r="S192" i="1" s="1"/>
  <c r="S235" i="1" a="1"/>
  <c r="S235" i="1" s="1"/>
  <c r="S236" i="1" a="1"/>
  <c r="S236" i="1" s="1"/>
  <c r="S240" i="1" a="1"/>
  <c r="S240" i="1" s="1"/>
  <c r="S245" i="1" a="1"/>
  <c r="S245" i="1" s="1"/>
  <c r="S249" i="1" a="1"/>
  <c r="S249" i="1" s="1"/>
  <c r="S258" i="1" a="1"/>
  <c r="S258" i="1" s="1"/>
  <c r="S244" i="1" a="1"/>
  <c r="S244" i="1" s="1"/>
  <c r="S253" i="1" a="1"/>
  <c r="S253" i="1" s="1"/>
  <c r="S260" i="1" a="1"/>
  <c r="S260" i="1" s="1"/>
  <c r="S268" i="1" a="1"/>
  <c r="S268" i="1" s="1"/>
  <c r="S273" i="1" a="1"/>
  <c r="S273" i="1" s="1"/>
  <c r="S277" i="1" a="1"/>
  <c r="S277" i="1" s="1"/>
  <c r="S264" i="1" a="1"/>
  <c r="S264" i="1" s="1"/>
  <c r="S267" i="1" a="1"/>
  <c r="S267" i="1" s="1"/>
  <c r="S248" i="1" a="1"/>
  <c r="S248" i="1" s="1"/>
  <c r="S274" i="1" a="1"/>
  <c r="S274" i="1" s="1"/>
  <c r="S239" i="1" a="1"/>
  <c r="S239" i="1" s="1"/>
  <c r="S257" i="1" a="1"/>
  <c r="S257" i="1" s="1"/>
  <c r="S263" i="1" a="1"/>
  <c r="S263" i="1" s="1"/>
  <c r="S266" i="1" a="1"/>
  <c r="S266" i="1" s="1"/>
  <c r="S283" i="1" a="1"/>
  <c r="S283" i="1" s="1"/>
  <c r="S286" i="1" a="1"/>
  <c r="S286" i="1" s="1"/>
  <c r="S252" i="1" a="1"/>
  <c r="S252" i="1" s="1"/>
  <c r="S262" i="1" a="1"/>
  <c r="S262" i="1" s="1"/>
  <c r="S275" i="1" a="1"/>
  <c r="S275" i="1" s="1"/>
  <c r="S251" i="1" a="1"/>
  <c r="S251" i="1" s="1"/>
  <c r="S256" i="1" a="1"/>
  <c r="S256" i="1" s="1"/>
  <c r="S259" i="1" a="1"/>
  <c r="S259" i="1" s="1"/>
  <c r="S261" i="1" a="1"/>
  <c r="S261" i="1" s="1"/>
  <c r="S271" i="1" a="1"/>
  <c r="S271" i="1" s="1"/>
  <c r="S282" i="1" a="1"/>
  <c r="S282" i="1" s="1"/>
  <c r="S302" i="1" a="1"/>
  <c r="S302" i="1" s="1"/>
  <c r="S303" i="1" a="1"/>
  <c r="S303" i="1" s="1"/>
  <c r="S309" i="1" a="1"/>
  <c r="S309" i="1" s="1"/>
  <c r="S315" i="1" a="1"/>
  <c r="S315" i="1" s="1"/>
  <c r="S329" i="1" a="1"/>
  <c r="S329" i="1" s="1"/>
  <c r="S338" i="1" a="1"/>
  <c r="S338" i="1" s="1"/>
  <c r="S265" i="1" a="1"/>
  <c r="S265" i="1" s="1"/>
  <c r="S270" i="1" a="1"/>
  <c r="S270" i="1" s="1"/>
  <c r="S281" i="1" a="1"/>
  <c r="S281" i="1" s="1"/>
  <c r="S304" i="1" a="1"/>
  <c r="S304" i="1" s="1"/>
  <c r="S314" i="1" a="1"/>
  <c r="S314" i="1" s="1"/>
  <c r="S321" i="1" a="1"/>
  <c r="S321" i="1" s="1"/>
  <c r="S326" i="1" a="1"/>
  <c r="S326" i="1" s="1"/>
  <c r="S331" i="1" a="1"/>
  <c r="S331" i="1" s="1"/>
  <c r="S345" i="1" a="1"/>
  <c r="S345" i="1" s="1"/>
  <c r="S279" i="1" a="1"/>
  <c r="S279" i="1" s="1"/>
  <c r="S284" i="1" a="1"/>
  <c r="S284" i="1" s="1"/>
  <c r="S300" i="1" a="1"/>
  <c r="S300" i="1" s="1"/>
  <c r="S305" i="1" a="1"/>
  <c r="S305" i="1" s="1"/>
  <c r="S313" i="1" a="1"/>
  <c r="S313" i="1" s="1"/>
  <c r="S318" i="1" a="1"/>
  <c r="S318" i="1" s="1"/>
  <c r="S323" i="1" a="1"/>
  <c r="S323" i="1" s="1"/>
  <c r="S328" i="1" a="1"/>
  <c r="S328" i="1" s="1"/>
  <c r="S334" i="1" a="1"/>
  <c r="S334" i="1" s="1"/>
  <c r="S341" i="1" a="1"/>
  <c r="S341" i="1" s="1"/>
  <c r="S250" i="1" a="1"/>
  <c r="S250" i="1" s="1"/>
  <c r="S287" i="1" a="1"/>
  <c r="S287" i="1" s="1"/>
  <c r="S289" i="1" a="1"/>
  <c r="S289" i="1" s="1"/>
  <c r="S291" i="1" a="1"/>
  <c r="S291" i="1" s="1"/>
  <c r="S293" i="1" a="1"/>
  <c r="S293" i="1" s="1"/>
  <c r="S295" i="1" a="1"/>
  <c r="S295" i="1" s="1"/>
  <c r="S297" i="1" a="1"/>
  <c r="S297" i="1" s="1"/>
  <c r="S306" i="1" a="1"/>
  <c r="S306" i="1" s="1"/>
  <c r="S312" i="1" a="1"/>
  <c r="S312" i="1" s="1"/>
  <c r="S337" i="1" a="1"/>
  <c r="S337" i="1" s="1"/>
  <c r="S344" i="1" a="1"/>
  <c r="S344" i="1" s="1"/>
  <c r="S276" i="1" a="1"/>
  <c r="S276" i="1" s="1"/>
  <c r="S310" i="1" a="1"/>
  <c r="S310" i="1" s="1"/>
  <c r="S255" i="1" a="1"/>
  <c r="S255" i="1" s="1"/>
  <c r="S272" i="1" a="1"/>
  <c r="S272" i="1" s="1"/>
  <c r="S278" i="1" a="1"/>
  <c r="S278" i="1" s="1"/>
  <c r="S280" i="1" a="1"/>
  <c r="S280" i="1" s="1"/>
  <c r="S285" i="1" a="1"/>
  <c r="S285" i="1" s="1"/>
  <c r="S299" i="1" a="1"/>
  <c r="S299" i="1" s="1"/>
  <c r="S307" i="1" a="1"/>
  <c r="S307" i="1" s="1"/>
  <c r="S308" i="1" a="1"/>
  <c r="S308" i="1" s="1"/>
  <c r="S322" i="1" a="1"/>
  <c r="S322" i="1" s="1"/>
  <c r="S327" i="1" a="1"/>
  <c r="S327" i="1" s="1"/>
  <c r="S332" i="1" a="1"/>
  <c r="S332" i="1" s="1"/>
  <c r="S339" i="1" a="1"/>
  <c r="S339" i="1" s="1"/>
  <c r="S343" i="1" a="1"/>
  <c r="S343" i="1" s="1"/>
  <c r="S301" i="1" a="1"/>
  <c r="S301" i="1" s="1"/>
  <c r="S359" i="1" a="1"/>
  <c r="S359" i="1" s="1"/>
  <c r="S364" i="1" a="1"/>
  <c r="S364" i="1" s="1"/>
  <c r="S374" i="1" a="1"/>
  <c r="S374" i="1" s="1"/>
  <c r="S381" i="1" a="1"/>
  <c r="S381" i="1" s="1"/>
  <c r="S386" i="1" a="1"/>
  <c r="S386" i="1" s="1"/>
  <c r="S389" i="1" a="1"/>
  <c r="S389" i="1" s="1"/>
  <c r="S288" i="1" a="1"/>
  <c r="S288" i="1" s="1"/>
  <c r="S296" i="1" a="1"/>
  <c r="S296" i="1" s="1"/>
  <c r="S317" i="1" a="1"/>
  <c r="S317" i="1" s="1"/>
  <c r="S336" i="1" a="1"/>
  <c r="S336" i="1" s="1"/>
  <c r="S340" i="1" a="1"/>
  <c r="S340" i="1" s="1"/>
  <c r="S355" i="1" a="1"/>
  <c r="S355" i="1" s="1"/>
  <c r="S363" i="1" a="1"/>
  <c r="S363" i="1" s="1"/>
  <c r="S365" i="1" a="1"/>
  <c r="S365" i="1" s="1"/>
  <c r="S379" i="1" a="1"/>
  <c r="S379" i="1" s="1"/>
  <c r="S380" i="1" a="1"/>
  <c r="S380" i="1" s="1"/>
  <c r="S382" i="1" a="1"/>
  <c r="S382" i="1" s="1"/>
  <c r="S383" i="1" a="1"/>
  <c r="S383" i="1" s="1"/>
  <c r="S385" i="1" a="1"/>
  <c r="S385" i="1" s="1"/>
  <c r="S311" i="1" a="1"/>
  <c r="S311" i="1" s="1"/>
  <c r="S320" i="1" a="1"/>
  <c r="S320" i="1" s="1"/>
  <c r="S324" i="1" a="1"/>
  <c r="S324" i="1" s="1"/>
  <c r="S347" i="1" a="1"/>
  <c r="S347" i="1" s="1"/>
  <c r="S352" i="1" a="1"/>
  <c r="S352" i="1" s="1"/>
  <c r="S360" i="1" a="1"/>
  <c r="S360" i="1" s="1"/>
  <c r="S361" i="1" a="1"/>
  <c r="S361" i="1" s="1"/>
  <c r="S362" i="1" a="1"/>
  <c r="S362" i="1" s="1"/>
  <c r="S372" i="1" a="1"/>
  <c r="S372" i="1" s="1"/>
  <c r="S373" i="1" a="1"/>
  <c r="S373" i="1" s="1"/>
  <c r="S378" i="1" a="1"/>
  <c r="S378" i="1" s="1"/>
  <c r="S384" i="1" a="1"/>
  <c r="S384" i="1" s="1"/>
  <c r="S390" i="1" a="1"/>
  <c r="S390" i="1" s="1"/>
  <c r="S269" i="1" a="1"/>
  <c r="S269" i="1" s="1"/>
  <c r="S290" i="1" a="1"/>
  <c r="S290" i="1" s="1"/>
  <c r="S298" i="1" a="1"/>
  <c r="S298" i="1" s="1"/>
  <c r="S316" i="1" a="1"/>
  <c r="S316" i="1" s="1"/>
  <c r="S335" i="1" a="1"/>
  <c r="S335" i="1" s="1"/>
  <c r="S354" i="1" a="1"/>
  <c r="S354" i="1" s="1"/>
  <c r="S358" i="1" a="1"/>
  <c r="S358" i="1" s="1"/>
  <c r="S366" i="1" a="1"/>
  <c r="S366" i="1" s="1"/>
  <c r="S371" i="1" a="1"/>
  <c r="S371" i="1" s="1"/>
  <c r="S377" i="1" a="1"/>
  <c r="S377" i="1" s="1"/>
  <c r="S330" i="1" a="1"/>
  <c r="S330" i="1" s="1"/>
  <c r="S348" i="1" a="1"/>
  <c r="S348" i="1" s="1"/>
  <c r="S292" i="1" a="1"/>
  <c r="S292" i="1" s="1"/>
  <c r="S319" i="1" a="1"/>
  <c r="S319" i="1" s="1"/>
  <c r="S349" i="1" a="1"/>
  <c r="S349" i="1" s="1"/>
  <c r="S350" i="1" a="1"/>
  <c r="S350" i="1" s="1"/>
  <c r="S369" i="1" a="1"/>
  <c r="S369" i="1" s="1"/>
  <c r="S333" i="1" a="1"/>
  <c r="S333" i="1" s="1"/>
  <c r="S342" i="1" a="1"/>
  <c r="S342" i="1" s="1"/>
  <c r="S346" i="1" a="1"/>
  <c r="S346" i="1" s="1"/>
  <c r="S351" i="1" a="1"/>
  <c r="S351" i="1" s="1"/>
  <c r="S353" i="1" a="1"/>
  <c r="S353" i="1" s="1"/>
  <c r="S357" i="1" a="1"/>
  <c r="S357" i="1" s="1"/>
  <c r="S375" i="1" a="1"/>
  <c r="S375" i="1" s="1"/>
  <c r="S391" i="1" a="1"/>
  <c r="S391" i="1" s="1"/>
  <c r="S325" i="1" a="1"/>
  <c r="S325" i="1" s="1"/>
  <c r="S387" i="1" a="1"/>
  <c r="S387" i="1" s="1"/>
  <c r="S407" i="1" a="1"/>
  <c r="S407" i="1" s="1"/>
  <c r="S415" i="1" a="1"/>
  <c r="S415" i="1" s="1"/>
  <c r="S417" i="1" a="1"/>
  <c r="S417" i="1" s="1"/>
  <c r="S418" i="1" a="1"/>
  <c r="S418" i="1" s="1"/>
  <c r="S424" i="1" a="1"/>
  <c r="S424" i="1" s="1"/>
  <c r="S425" i="1" a="1"/>
  <c r="S425" i="1" s="1"/>
  <c r="S431" i="1" a="1"/>
  <c r="S431" i="1" s="1"/>
  <c r="S432" i="1" a="1"/>
  <c r="S432" i="1" s="1"/>
  <c r="S438" i="1" a="1"/>
  <c r="S438" i="1" s="1"/>
  <c r="S439" i="1" a="1"/>
  <c r="S439" i="1" s="1"/>
  <c r="S446" i="1" a="1"/>
  <c r="S446" i="1" s="1"/>
  <c r="S356" i="1" a="1"/>
  <c r="S356" i="1" s="1"/>
  <c r="S370" i="1" a="1"/>
  <c r="S370" i="1" s="1"/>
  <c r="S399" i="1" a="1"/>
  <c r="S399" i="1" s="1"/>
  <c r="S388" i="1" a="1"/>
  <c r="S388" i="1" s="1"/>
  <c r="S400" i="1" a="1"/>
  <c r="S400" i="1" s="1"/>
  <c r="S401" i="1" a="1"/>
  <c r="S401" i="1" s="1"/>
  <c r="S402" i="1" a="1"/>
  <c r="S402" i="1" s="1"/>
  <c r="S404" i="1" a="1"/>
  <c r="S404" i="1" s="1"/>
  <c r="S405" i="1" a="1"/>
  <c r="S405" i="1" s="1"/>
  <c r="S408" i="1" a="1"/>
  <c r="S408" i="1" s="1"/>
  <c r="S416" i="1" a="1"/>
  <c r="S416" i="1" s="1"/>
  <c r="S429" i="1" a="1"/>
  <c r="S429" i="1" s="1"/>
  <c r="S436" i="1" a="1"/>
  <c r="S436" i="1" s="1"/>
  <c r="S437" i="1" a="1"/>
  <c r="S437" i="1" s="1"/>
  <c r="S443" i="1" a="1"/>
  <c r="S443" i="1" s="1"/>
  <c r="S444" i="1" a="1"/>
  <c r="S444" i="1" s="1"/>
  <c r="S367" i="1" a="1"/>
  <c r="S367" i="1" s="1"/>
  <c r="S376" i="1" a="1"/>
  <c r="S376" i="1" s="1"/>
  <c r="S396" i="1" a="1"/>
  <c r="S396" i="1" s="1"/>
  <c r="S397" i="1" a="1"/>
  <c r="S397" i="1" s="1"/>
  <c r="S422" i="1" a="1"/>
  <c r="S422" i="1" s="1"/>
  <c r="S423" i="1" a="1"/>
  <c r="S423" i="1" s="1"/>
  <c r="S392" i="1" a="1"/>
  <c r="S392" i="1" s="1"/>
  <c r="S393" i="1" a="1"/>
  <c r="S393" i="1" s="1"/>
  <c r="S394" i="1" a="1"/>
  <c r="S394" i="1" s="1"/>
  <c r="S403" i="1" a="1"/>
  <c r="S403" i="1" s="1"/>
  <c r="S406" i="1" a="1"/>
  <c r="S406" i="1" s="1"/>
  <c r="S409" i="1" a="1"/>
  <c r="S409" i="1" s="1"/>
  <c r="S410" i="1" a="1"/>
  <c r="S410" i="1" s="1"/>
  <c r="S435" i="1" a="1"/>
  <c r="S435" i="1" s="1"/>
  <c r="S294" i="1" a="1"/>
  <c r="S294" i="1" s="1"/>
  <c r="S368" i="1" a="1"/>
  <c r="S368" i="1" s="1"/>
  <c r="S398" i="1" a="1"/>
  <c r="S398" i="1" s="1"/>
  <c r="S420" i="1" a="1"/>
  <c r="S420" i="1" s="1"/>
  <c r="S421" i="1" a="1"/>
  <c r="S421" i="1" s="1"/>
  <c r="S427" i="1" a="1"/>
  <c r="S427" i="1" s="1"/>
  <c r="S428" i="1" a="1"/>
  <c r="S428" i="1" s="1"/>
  <c r="S433" i="1" a="1"/>
  <c r="S433" i="1" s="1"/>
  <c r="S434" i="1" a="1"/>
  <c r="S434" i="1" s="1"/>
  <c r="S440" i="1" a="1"/>
  <c r="S440" i="1" s="1"/>
  <c r="S441" i="1" a="1"/>
  <c r="S441" i="1" s="1"/>
  <c r="S447" i="1" a="1"/>
  <c r="S447" i="1" s="1"/>
  <c r="S395" i="1" a="1"/>
  <c r="S395" i="1" s="1"/>
  <c r="S411" i="1" a="1"/>
  <c r="S411" i="1" s="1"/>
  <c r="S412" i="1" a="1"/>
  <c r="S412" i="1" s="1"/>
  <c r="S413" i="1" a="1"/>
  <c r="S413" i="1" s="1"/>
  <c r="S414" i="1" a="1"/>
  <c r="S414" i="1" s="1"/>
  <c r="S442" i="1" a="1"/>
  <c r="S442" i="1" s="1"/>
  <c r="S448" i="1" a="1"/>
  <c r="S448" i="1" s="1"/>
  <c r="S455" i="1" a="1"/>
  <c r="S455" i="1" s="1"/>
  <c r="S475" i="1" a="1"/>
  <c r="S475" i="1" s="1"/>
  <c r="S480" i="1" a="1"/>
  <c r="S480" i="1" s="1"/>
  <c r="S486" i="1" a="1"/>
  <c r="S486" i="1" s="1"/>
  <c r="S491" i="1" a="1"/>
  <c r="S491" i="1" s="1"/>
  <c r="S496" i="1" a="1"/>
  <c r="S496" i="1" s="1"/>
  <c r="S502" i="1" a="1"/>
  <c r="S502" i="1" s="1"/>
  <c r="S453" i="1" a="1"/>
  <c r="S453" i="1" s="1"/>
  <c r="S460" i="1" a="1"/>
  <c r="S460" i="1" s="1"/>
  <c r="S467" i="1" a="1"/>
  <c r="S467" i="1" s="1"/>
  <c r="S485" i="1" a="1"/>
  <c r="S485" i="1" s="1"/>
  <c r="S490" i="1" a="1"/>
  <c r="S490" i="1" s="1"/>
  <c r="S501" i="1" a="1"/>
  <c r="S501" i="1" s="1"/>
  <c r="S426" i="1" a="1"/>
  <c r="S426" i="1" s="1"/>
  <c r="S430" i="1" a="1"/>
  <c r="S430" i="1" s="1"/>
  <c r="S452" i="1" a="1"/>
  <c r="S452" i="1" s="1"/>
  <c r="S459" i="1" a="1"/>
  <c r="S459" i="1" s="1"/>
  <c r="S465" i="1" a="1"/>
  <c r="S465" i="1" s="1"/>
  <c r="S466" i="1" a="1"/>
  <c r="S466" i="1" s="1"/>
  <c r="S472" i="1" a="1"/>
  <c r="S472" i="1" s="1"/>
  <c r="S484" i="1" a="1"/>
  <c r="S484" i="1" s="1"/>
  <c r="S458" i="1" a="1"/>
  <c r="S458" i="1" s="1"/>
  <c r="S479" i="1" a="1"/>
  <c r="S479" i="1" s="1"/>
  <c r="S495" i="1" a="1"/>
  <c r="S495" i="1" s="1"/>
  <c r="S449" i="1" a="1"/>
  <c r="S449" i="1" s="1"/>
  <c r="S450" i="1" a="1"/>
  <c r="S450" i="1" s="1"/>
  <c r="S456" i="1" a="1"/>
  <c r="S456" i="1" s="1"/>
  <c r="S457" i="1" a="1"/>
  <c r="S457" i="1" s="1"/>
  <c r="S463" i="1" a="1"/>
  <c r="S463" i="1" s="1"/>
  <c r="S464" i="1" a="1"/>
  <c r="S464" i="1" s="1"/>
  <c r="S477" i="1" a="1"/>
  <c r="S477" i="1" s="1"/>
  <c r="S482" i="1" a="1"/>
  <c r="S482" i="1" s="1"/>
  <c r="S493" i="1" a="1"/>
  <c r="S493" i="1" s="1"/>
  <c r="S498" i="1" a="1"/>
  <c r="S498" i="1" s="1"/>
  <c r="S469" i="1" a="1"/>
  <c r="S469" i="1" s="1"/>
  <c r="S473" i="1" a="1"/>
  <c r="S473" i="1" s="1"/>
  <c r="S476" i="1" a="1"/>
  <c r="S476" i="1" s="1"/>
  <c r="S481" i="1" a="1"/>
  <c r="S481" i="1" s="1"/>
  <c r="S492" i="1" a="1"/>
  <c r="S492" i="1" s="1"/>
  <c r="S497" i="1" a="1"/>
  <c r="S497" i="1" s="1"/>
  <c r="S445" i="1" a="1"/>
  <c r="S445" i="1" s="1"/>
  <c r="S471" i="1" a="1"/>
  <c r="S471" i="1" s="1"/>
  <c r="S474" i="1" a="1"/>
  <c r="S474" i="1" s="1"/>
  <c r="S478" i="1" a="1"/>
  <c r="S478" i="1" s="1"/>
  <c r="S483" i="1" a="1"/>
  <c r="S483" i="1" s="1"/>
  <c r="S488" i="1" a="1"/>
  <c r="S488" i="1" s="1"/>
  <c r="S500" i="1" a="1"/>
  <c r="S500" i="1" s="1"/>
  <c r="S521" i="1" a="1"/>
  <c r="S521" i="1" s="1"/>
  <c r="S462" i="1" a="1"/>
  <c r="S462" i="1" s="1"/>
  <c r="S510" i="1" a="1"/>
  <c r="S510" i="1" s="1"/>
  <c r="S526" i="1" a="1"/>
  <c r="S526" i="1" s="1"/>
  <c r="S530" i="1" a="1"/>
  <c r="S530" i="1" s="1"/>
  <c r="S537" i="1" a="1"/>
  <c r="S537" i="1" s="1"/>
  <c r="S546" i="1" a="1"/>
  <c r="S546" i="1" s="1"/>
  <c r="S509" i="1" a="1"/>
  <c r="S509" i="1" s="1"/>
  <c r="S511" i="1" a="1"/>
  <c r="S511" i="1" s="1"/>
  <c r="S523" i="1" a="1"/>
  <c r="S523" i="1" s="1"/>
  <c r="S527" i="1" a="1"/>
  <c r="S527" i="1" s="1"/>
  <c r="S539" i="1" a="1"/>
  <c r="S539" i="1" s="1"/>
  <c r="S540" i="1" a="1"/>
  <c r="S540" i="1" s="1"/>
  <c r="S419" i="1" a="1"/>
  <c r="S419" i="1" s="1"/>
  <c r="S454" i="1" a="1"/>
  <c r="S454" i="1" s="1"/>
  <c r="S468" i="1" a="1"/>
  <c r="S468" i="1" s="1"/>
  <c r="S489" i="1" a="1"/>
  <c r="S489" i="1" s="1"/>
  <c r="S503" i="1" a="1"/>
  <c r="S503" i="1" s="1"/>
  <c r="S508" i="1" a="1"/>
  <c r="S508" i="1" s="1"/>
  <c r="S519" i="1" a="1"/>
  <c r="S519" i="1" s="1"/>
  <c r="S531" i="1" a="1"/>
  <c r="S531" i="1" s="1"/>
  <c r="S533" i="1" a="1"/>
  <c r="S533" i="1" s="1"/>
  <c r="S541" i="1" a="1"/>
  <c r="S541" i="1" s="1"/>
  <c r="S545" i="1" a="1"/>
  <c r="S545" i="1" s="1"/>
  <c r="S499" i="1" a="1"/>
  <c r="S499" i="1" s="1"/>
  <c r="S507" i="1" a="1"/>
  <c r="S507" i="1" s="1"/>
  <c r="S513" i="1" a="1"/>
  <c r="S513" i="1" s="1"/>
  <c r="S514" i="1" a="1"/>
  <c r="S514" i="1" s="1"/>
  <c r="S515" i="1" a="1"/>
  <c r="S515" i="1" s="1"/>
  <c r="S517" i="1" a="1"/>
  <c r="S517" i="1" s="1"/>
  <c r="S520" i="1" a="1"/>
  <c r="S520" i="1" s="1"/>
  <c r="S522" i="1" a="1"/>
  <c r="S522" i="1" s="1"/>
  <c r="S534" i="1" a="1"/>
  <c r="S534" i="1" s="1"/>
  <c r="S543" i="1" a="1"/>
  <c r="S543" i="1" s="1"/>
  <c r="S549" i="1" a="1"/>
  <c r="S549" i="1" s="1"/>
  <c r="S451" i="1" a="1"/>
  <c r="S451" i="1" s="1"/>
  <c r="S470" i="1" a="1"/>
  <c r="S470" i="1" s="1"/>
  <c r="S504" i="1" a="1"/>
  <c r="S504" i="1" s="1"/>
  <c r="S506" i="1" a="1"/>
  <c r="S506" i="1" s="1"/>
  <c r="S518" i="1" a="1"/>
  <c r="S518" i="1" s="1"/>
  <c r="S525" i="1" a="1"/>
  <c r="S525" i="1" s="1"/>
  <c r="S538" i="1" a="1"/>
  <c r="S538" i="1" s="1"/>
  <c r="S547" i="1" a="1"/>
  <c r="S547" i="1" s="1"/>
  <c r="S550" i="1" a="1"/>
  <c r="S550" i="1" s="1"/>
  <c r="S512" i="1" a="1"/>
  <c r="S512" i="1" s="1"/>
  <c r="S516" i="1" a="1"/>
  <c r="S516" i="1" s="1"/>
  <c r="S544" i="1" a="1"/>
  <c r="S544" i="1" s="1"/>
  <c r="S555" i="1" a="1"/>
  <c r="S555" i="1" s="1"/>
  <c r="S556" i="1" a="1"/>
  <c r="S556" i="1" s="1"/>
  <c r="S562" i="1" a="1"/>
  <c r="S562" i="1" s="1"/>
  <c r="S563" i="1" a="1"/>
  <c r="S563" i="1" s="1"/>
  <c r="S564" i="1" a="1"/>
  <c r="S564" i="1" s="1"/>
  <c r="S565" i="1" a="1"/>
  <c r="S565" i="1" s="1"/>
  <c r="S583" i="1" a="1"/>
  <c r="S583" i="1" s="1"/>
  <c r="S587" i="1" a="1"/>
  <c r="S587" i="1" s="1"/>
  <c r="S594" i="1" a="1"/>
  <c r="S594" i="1" s="1"/>
  <c r="S601" i="1" a="1"/>
  <c r="S601" i="1" s="1"/>
  <c r="S529" i="1" a="1"/>
  <c r="S529" i="1" s="1"/>
  <c r="S532" i="1" a="1"/>
  <c r="S532" i="1" s="1"/>
  <c r="S551" i="1" a="1"/>
  <c r="S551" i="1" s="1"/>
  <c r="S557" i="1" a="1"/>
  <c r="S557" i="1" s="1"/>
  <c r="S558" i="1" a="1"/>
  <c r="S558" i="1" s="1"/>
  <c r="S566" i="1" a="1"/>
  <c r="S566" i="1" s="1"/>
  <c r="S567" i="1" a="1"/>
  <c r="S567" i="1" s="1"/>
  <c r="S573" i="1" a="1"/>
  <c r="S573" i="1" s="1"/>
  <c r="S579" i="1" a="1"/>
  <c r="S579" i="1" s="1"/>
  <c r="S590" i="1" a="1"/>
  <c r="S590" i="1" s="1"/>
  <c r="S593" i="1" a="1"/>
  <c r="S593" i="1" s="1"/>
  <c r="S597" i="1" a="1"/>
  <c r="S597" i="1" s="1"/>
  <c r="S535" i="1" a="1"/>
  <c r="S535" i="1" s="1"/>
  <c r="S554" i="1" a="1"/>
  <c r="S554" i="1" s="1"/>
  <c r="S561" i="1" a="1"/>
  <c r="S561" i="1" s="1"/>
  <c r="S571" i="1" a="1"/>
  <c r="S571" i="1" s="1"/>
  <c r="S576" i="1" a="1"/>
  <c r="S576" i="1" s="1"/>
  <c r="S582" i="1" a="1"/>
  <c r="S582" i="1" s="1"/>
  <c r="S586" i="1" a="1"/>
  <c r="S586" i="1" s="1"/>
  <c r="S600" i="1" a="1"/>
  <c r="S600" i="1" s="1"/>
  <c r="S603" i="1" a="1"/>
  <c r="S603" i="1" s="1"/>
  <c r="S505" i="1" a="1"/>
  <c r="S505" i="1" s="1"/>
  <c r="S524" i="1" a="1"/>
  <c r="S524" i="1" s="1"/>
  <c r="S569" i="1" a="1"/>
  <c r="S569" i="1" s="1"/>
  <c r="S572" i="1" a="1"/>
  <c r="S572" i="1" s="1"/>
  <c r="S581" i="1" a="1"/>
  <c r="S581" i="1" s="1"/>
  <c r="S596" i="1" a="1"/>
  <c r="S596" i="1" s="1"/>
  <c r="S494" i="1" a="1"/>
  <c r="S494" i="1" s="1"/>
  <c r="S536" i="1" a="1"/>
  <c r="S536" i="1" s="1"/>
  <c r="S542" i="1" a="1"/>
  <c r="S542" i="1" s="1"/>
  <c r="S560" i="1" a="1"/>
  <c r="S560" i="1" s="1"/>
  <c r="S570" i="1" a="1"/>
  <c r="S570" i="1" s="1"/>
  <c r="S575" i="1" a="1"/>
  <c r="S575" i="1" s="1"/>
  <c r="S585" i="1" a="1"/>
  <c r="S585" i="1" s="1"/>
  <c r="S589" i="1" a="1"/>
  <c r="S589" i="1" s="1"/>
  <c r="S592" i="1" a="1"/>
  <c r="S592" i="1" s="1"/>
  <c r="S599" i="1" a="1"/>
  <c r="S599" i="1" s="1"/>
  <c r="S461" i="1" a="1"/>
  <c r="S461" i="1" s="1"/>
  <c r="S487" i="1" a="1"/>
  <c r="S487" i="1" s="1"/>
  <c r="S553" i="1" a="1"/>
  <c r="S553" i="1" s="1"/>
  <c r="S568" i="1" a="1"/>
  <c r="S568" i="1" s="1"/>
  <c r="S578" i="1" a="1"/>
  <c r="S578" i="1" s="1"/>
  <c r="S588" i="1" a="1"/>
  <c r="S588" i="1" s="1"/>
  <c r="S528" i="1" a="1"/>
  <c r="S528" i="1" s="1"/>
  <c r="S548" i="1" a="1"/>
  <c r="S548" i="1" s="1"/>
  <c r="S580" i="1" a="1"/>
  <c r="S580" i="1" s="1"/>
  <c r="S584" i="1" a="1"/>
  <c r="S584" i="1" s="1"/>
  <c r="S591" i="1" a="1"/>
  <c r="S591" i="1" s="1"/>
  <c r="S595" i="1" a="1"/>
  <c r="S595" i="1" s="1"/>
  <c r="S613" i="1" a="1"/>
  <c r="S613" i="1" s="1"/>
  <c r="S616" i="1" a="1"/>
  <c r="S616" i="1" s="1"/>
  <c r="S619" i="1" a="1"/>
  <c r="S619" i="1" s="1"/>
  <c r="S622" i="1" a="1"/>
  <c r="S622" i="1" s="1"/>
  <c r="S625" i="1" a="1"/>
  <c r="S625" i="1" s="1"/>
  <c r="S628" i="1" a="1"/>
  <c r="S628" i="1" s="1"/>
  <c r="S631" i="1" a="1"/>
  <c r="S631" i="1" s="1"/>
  <c r="S650" i="1" a="1"/>
  <c r="S650" i="1" s="1"/>
  <c r="S651" i="1" a="1"/>
  <c r="S651" i="1" s="1"/>
  <c r="S658" i="1" a="1"/>
  <c r="S658" i="1" s="1"/>
  <c r="S659" i="1" a="1"/>
  <c r="S659" i="1" s="1"/>
  <c r="S660" i="1" a="1"/>
  <c r="S660" i="1" s="1"/>
  <c r="S574" i="1" a="1"/>
  <c r="S574" i="1" s="1"/>
  <c r="S634" i="1" a="1"/>
  <c r="S634" i="1" s="1"/>
  <c r="S643" i="1" a="1"/>
  <c r="S643" i="1" s="1"/>
  <c r="S663" i="1" a="1"/>
  <c r="S663" i="1" s="1"/>
  <c r="S598" i="1" a="1"/>
  <c r="S598" i="1" s="1"/>
  <c r="S602" i="1" a="1"/>
  <c r="S602" i="1" s="1"/>
  <c r="S606" i="1" a="1"/>
  <c r="S606" i="1" s="1"/>
  <c r="S609" i="1" a="1"/>
  <c r="S609" i="1" s="1"/>
  <c r="S612" i="1" a="1"/>
  <c r="S612" i="1" s="1"/>
  <c r="S615" i="1" a="1"/>
  <c r="S615" i="1" s="1"/>
  <c r="S624" i="1" a="1"/>
  <c r="S624" i="1" s="1"/>
  <c r="S627" i="1" a="1"/>
  <c r="S627" i="1" s="1"/>
  <c r="S644" i="1" a="1"/>
  <c r="S644" i="1" s="1"/>
  <c r="S645" i="1" a="1"/>
  <c r="S645" i="1" s="1"/>
  <c r="S652" i="1" a="1"/>
  <c r="S652" i="1" s="1"/>
  <c r="S653" i="1" a="1"/>
  <c r="S653" i="1" s="1"/>
  <c r="S618" i="1" a="1"/>
  <c r="S618" i="1" s="1"/>
  <c r="S621" i="1" a="1"/>
  <c r="S621" i="1" s="1"/>
  <c r="S630" i="1" a="1"/>
  <c r="S630" i="1" s="1"/>
  <c r="S605" i="1" a="1"/>
  <c r="S605" i="1" s="1"/>
  <c r="S614" i="1" a="1"/>
  <c r="S614" i="1" s="1"/>
  <c r="S620" i="1" a="1"/>
  <c r="S620" i="1" s="1"/>
  <c r="S623" i="1" a="1"/>
  <c r="S623" i="1" s="1"/>
  <c r="S626" i="1" a="1"/>
  <c r="S626" i="1" s="1"/>
  <c r="S640" i="1" a="1"/>
  <c r="S640" i="1" s="1"/>
  <c r="S642" i="1" a="1"/>
  <c r="S642" i="1" s="1"/>
  <c r="S559" i="1" a="1"/>
  <c r="S559" i="1" s="1"/>
  <c r="S617" i="1" a="1"/>
  <c r="S617" i="1" s="1"/>
  <c r="S629" i="1" a="1"/>
  <c r="S629" i="1" s="1"/>
  <c r="S632" i="1" a="1"/>
  <c r="S632" i="1" s="1"/>
  <c r="S639" i="1" a="1"/>
  <c r="S639" i="1" s="1"/>
  <c r="S648" i="1" a="1"/>
  <c r="S648" i="1" s="1"/>
  <c r="S649" i="1" a="1"/>
  <c r="S649" i="1" s="1"/>
  <c r="S656" i="1" a="1"/>
  <c r="S656" i="1" s="1"/>
  <c r="S657" i="1" a="1"/>
  <c r="S657" i="1" s="1"/>
  <c r="S661" i="1" a="1"/>
  <c r="S661" i="1" s="1"/>
  <c r="S611" i="1" a="1"/>
  <c r="S611" i="1" s="1"/>
  <c r="S680" i="1" a="1"/>
  <c r="S680" i="1" s="1"/>
  <c r="S683" i="1" a="1"/>
  <c r="S683" i="1" s="1"/>
  <c r="S688" i="1" a="1"/>
  <c r="S688" i="1" s="1"/>
  <c r="S691" i="1" a="1"/>
  <c r="S691" i="1" s="1"/>
  <c r="S696" i="1" a="1"/>
  <c r="S696" i="1" s="1"/>
  <c r="S699" i="1" a="1"/>
  <c r="S699" i="1" s="1"/>
  <c r="S704" i="1" a="1"/>
  <c r="S704" i="1" s="1"/>
  <c r="S707" i="1" a="1"/>
  <c r="S707" i="1" s="1"/>
  <c r="S712" i="1" a="1"/>
  <c r="S712" i="1" s="1"/>
  <c r="S715" i="1" a="1"/>
  <c r="S715" i="1" s="1"/>
  <c r="S720" i="1" a="1"/>
  <c r="S720" i="1" s="1"/>
  <c r="S723" i="1" a="1"/>
  <c r="S723" i="1" s="1"/>
  <c r="S726" i="1" a="1"/>
  <c r="S726" i="1" s="1"/>
  <c r="S751" i="1" a="1"/>
  <c r="S751" i="1" s="1"/>
  <c r="S761" i="1" a="1"/>
  <c r="S761" i="1" s="1"/>
  <c r="S766" i="1" a="1"/>
  <c r="S766" i="1" s="1"/>
  <c r="S771" i="1" a="1"/>
  <c r="S771" i="1" s="1"/>
  <c r="S783" i="1" a="1"/>
  <c r="S783" i="1" s="1"/>
  <c r="S786" i="1" a="1"/>
  <c r="S786" i="1" s="1"/>
  <c r="S635" i="1" a="1"/>
  <c r="S635" i="1" s="1"/>
  <c r="S668" i="1" a="1"/>
  <c r="S668" i="1" s="1"/>
  <c r="S677" i="1" a="1"/>
  <c r="S677" i="1" s="1"/>
  <c r="S685" i="1" a="1"/>
  <c r="S685" i="1" s="1"/>
  <c r="S693" i="1" a="1"/>
  <c r="S693" i="1" s="1"/>
  <c r="S701" i="1" a="1"/>
  <c r="S701" i="1" s="1"/>
  <c r="S709" i="1" a="1"/>
  <c r="S709" i="1" s="1"/>
  <c r="S717" i="1" a="1"/>
  <c r="S717" i="1" s="1"/>
  <c r="S729" i="1" a="1"/>
  <c r="S729" i="1" s="1"/>
  <c r="S734" i="1" a="1"/>
  <c r="S734" i="1" s="1"/>
  <c r="S748" i="1" a="1"/>
  <c r="S748" i="1" s="1"/>
  <c r="S756" i="1" a="1"/>
  <c r="S756" i="1" s="1"/>
  <c r="S760" i="1" a="1"/>
  <c r="S760" i="1" s="1"/>
  <c r="S774" i="1" a="1"/>
  <c r="S774" i="1" s="1"/>
  <c r="S637" i="1" a="1"/>
  <c r="S637" i="1" s="1"/>
  <c r="S671" i="1" a="1"/>
  <c r="S671" i="1" s="1"/>
  <c r="S674" i="1" a="1"/>
  <c r="S674" i="1" s="1"/>
  <c r="S733" i="1" a="1"/>
  <c r="S733" i="1" s="1"/>
  <c r="S739" i="1" a="1"/>
  <c r="S739" i="1" s="1"/>
  <c r="S742" i="1" a="1"/>
  <c r="S742" i="1" s="1"/>
  <c r="S745" i="1" a="1"/>
  <c r="S745" i="1" s="1"/>
  <c r="S765" i="1" a="1"/>
  <c r="S765" i="1" s="1"/>
  <c r="S770" i="1" a="1"/>
  <c r="S770" i="1" s="1"/>
  <c r="S607" i="1" a="1"/>
  <c r="S607" i="1" s="1"/>
  <c r="S647" i="1" a="1"/>
  <c r="S647" i="1" s="1"/>
  <c r="S667" i="1" a="1"/>
  <c r="S667" i="1" s="1"/>
  <c r="S682" i="1" a="1"/>
  <c r="S682" i="1" s="1"/>
  <c r="S690" i="1" a="1"/>
  <c r="S690" i="1" s="1"/>
  <c r="S698" i="1" a="1"/>
  <c r="S698" i="1" s="1"/>
  <c r="S706" i="1" a="1"/>
  <c r="S706" i="1" s="1"/>
  <c r="S714" i="1" a="1"/>
  <c r="S714" i="1" s="1"/>
  <c r="S722" i="1" a="1"/>
  <c r="S722" i="1" s="1"/>
  <c r="S725" i="1" a="1"/>
  <c r="S725" i="1" s="1"/>
  <c r="S728" i="1" a="1"/>
  <c r="S728" i="1" s="1"/>
  <c r="S577" i="1" a="1"/>
  <c r="S577" i="1" s="1"/>
  <c r="S641" i="1" a="1"/>
  <c r="S641" i="1" s="1"/>
  <c r="S670" i="1" a="1"/>
  <c r="S670" i="1" s="1"/>
  <c r="S681" i="1" a="1"/>
  <c r="S681" i="1" s="1"/>
  <c r="S689" i="1" a="1"/>
  <c r="S689" i="1" s="1"/>
  <c r="S697" i="1" a="1"/>
  <c r="S697" i="1" s="1"/>
  <c r="S705" i="1" a="1"/>
  <c r="S705" i="1" s="1"/>
  <c r="S713" i="1" a="1"/>
  <c r="S713" i="1" s="1"/>
  <c r="S721" i="1" a="1"/>
  <c r="S721" i="1" s="1"/>
  <c r="S731" i="1" a="1"/>
  <c r="S731" i="1" s="1"/>
  <c r="S741" i="1" a="1"/>
  <c r="S741" i="1" s="1"/>
  <c r="S763" i="1" a="1"/>
  <c r="S763" i="1" s="1"/>
  <c r="S768" i="1" a="1"/>
  <c r="S768" i="1" s="1"/>
  <c r="S772" i="1" a="1"/>
  <c r="S772" i="1" s="1"/>
  <c r="S552" i="1" a="1"/>
  <c r="S552" i="1" s="1"/>
  <c r="S633" i="1" a="1"/>
  <c r="S633" i="1" s="1"/>
  <c r="S655" i="1" a="1"/>
  <c r="S655" i="1" s="1"/>
  <c r="S664" i="1" a="1"/>
  <c r="S664" i="1" s="1"/>
  <c r="S665" i="1" a="1"/>
  <c r="S665" i="1" s="1"/>
  <c r="S727" i="1" a="1"/>
  <c r="S727" i="1" s="1"/>
  <c r="S736" i="1" a="1"/>
  <c r="S736" i="1" s="1"/>
  <c r="S740" i="1" a="1"/>
  <c r="S740" i="1" s="1"/>
  <c r="S743" i="1" a="1"/>
  <c r="S743" i="1" s="1"/>
  <c r="S746" i="1" a="1"/>
  <c r="S746" i="1" s="1"/>
  <c r="S749" i="1" a="1"/>
  <c r="S749" i="1" s="1"/>
  <c r="S752" i="1" a="1"/>
  <c r="S752" i="1" s="1"/>
  <c r="S757" i="1" a="1"/>
  <c r="S757" i="1" s="1"/>
  <c r="S762" i="1" a="1"/>
  <c r="S762" i="1" s="1"/>
  <c r="S775" i="1" a="1"/>
  <c r="S775" i="1" s="1"/>
  <c r="S781" i="1" a="1"/>
  <c r="S781" i="1" s="1"/>
  <c r="S608" i="1" a="1"/>
  <c r="S608" i="1" s="1"/>
  <c r="S684" i="1" a="1"/>
  <c r="S684" i="1" s="1"/>
  <c r="S703" i="1" a="1"/>
  <c r="S703" i="1" s="1"/>
  <c r="S716" i="1" a="1"/>
  <c r="S716" i="1" s="1"/>
  <c r="S737" i="1" a="1"/>
  <c r="S737" i="1" s="1"/>
  <c r="S753" i="1" a="1"/>
  <c r="S753" i="1" s="1"/>
  <c r="S767" i="1" a="1"/>
  <c r="S767" i="1" s="1"/>
  <c r="S777" i="1" a="1"/>
  <c r="S777" i="1" s="1"/>
  <c r="S789" i="1" a="1"/>
  <c r="S789" i="1" s="1"/>
  <c r="S808" i="1" a="1"/>
  <c r="S808" i="1" s="1"/>
  <c r="S813" i="1" a="1"/>
  <c r="S813" i="1" s="1"/>
  <c r="S818" i="1" a="1"/>
  <c r="S818" i="1" s="1"/>
  <c r="S826" i="1" a="1"/>
  <c r="S826" i="1" s="1"/>
  <c r="S836" i="1" a="1"/>
  <c r="S836" i="1" s="1"/>
  <c r="S846" i="1" a="1"/>
  <c r="S846" i="1" s="1"/>
  <c r="S850" i="1" a="1"/>
  <c r="S850" i="1" s="1"/>
  <c r="S855" i="1" a="1"/>
  <c r="S855" i="1" s="1"/>
  <c r="S867" i="1" a="1"/>
  <c r="S867" i="1" s="1"/>
  <c r="S871" i="1" a="1"/>
  <c r="S871" i="1" s="1"/>
  <c r="S876" i="1" a="1"/>
  <c r="S876" i="1" s="1"/>
  <c r="S881" i="1" a="1"/>
  <c r="S881" i="1" s="1"/>
  <c r="S638" i="1" a="1"/>
  <c r="S638" i="1" s="1"/>
  <c r="S654" i="1" a="1"/>
  <c r="S654" i="1" s="1"/>
  <c r="S672" i="1" a="1"/>
  <c r="S672" i="1" s="1"/>
  <c r="S678" i="1" a="1"/>
  <c r="S678" i="1" s="1"/>
  <c r="S710" i="1" a="1"/>
  <c r="S710" i="1" s="1"/>
  <c r="S791" i="1" a="1"/>
  <c r="S791" i="1" s="1"/>
  <c r="S807" i="1" a="1"/>
  <c r="S807" i="1" s="1"/>
  <c r="S812" i="1" a="1"/>
  <c r="S812" i="1" s="1"/>
  <c r="S817" i="1" a="1"/>
  <c r="S817" i="1" s="1"/>
  <c r="S822" i="1" a="1"/>
  <c r="S822" i="1" s="1"/>
  <c r="S832" i="1" a="1"/>
  <c r="S832" i="1" s="1"/>
  <c r="S849" i="1" a="1"/>
  <c r="S849" i="1" s="1"/>
  <c r="S862" i="1" a="1"/>
  <c r="S862" i="1" s="1"/>
  <c r="S880" i="1" a="1"/>
  <c r="S880" i="1" s="1"/>
  <c r="S636" i="1" a="1"/>
  <c r="S636" i="1" s="1"/>
  <c r="S646" i="1" a="1"/>
  <c r="S646" i="1" s="1"/>
  <c r="S666" i="1" a="1"/>
  <c r="S666" i="1" s="1"/>
  <c r="S673" i="1" a="1"/>
  <c r="S673" i="1" s="1"/>
  <c r="S679" i="1" a="1"/>
  <c r="S679" i="1" s="1"/>
  <c r="S692" i="1" a="1"/>
  <c r="S692" i="1" s="1"/>
  <c r="S711" i="1" a="1"/>
  <c r="S711" i="1" s="1"/>
  <c r="S724" i="1" a="1"/>
  <c r="S724" i="1" s="1"/>
  <c r="S744" i="1" a="1"/>
  <c r="S744" i="1" s="1"/>
  <c r="S776" i="1" a="1"/>
  <c r="S776" i="1" s="1"/>
  <c r="S792" i="1" a="1"/>
  <c r="S792" i="1" s="1"/>
  <c r="S793" i="1" a="1"/>
  <c r="S793" i="1" s="1"/>
  <c r="S794" i="1" a="1"/>
  <c r="S794" i="1" s="1"/>
  <c r="S795" i="1" a="1"/>
  <c r="S795" i="1" s="1"/>
  <c r="S821" i="1" a="1"/>
  <c r="S821" i="1" s="1"/>
  <c r="S825" i="1" a="1"/>
  <c r="S825" i="1" s="1"/>
  <c r="S686" i="1" a="1"/>
  <c r="S686" i="1" s="1"/>
  <c r="S718" i="1" a="1"/>
  <c r="S718" i="1" s="1"/>
  <c r="S730" i="1" a="1"/>
  <c r="S730" i="1" s="1"/>
  <c r="S735" i="1" a="1"/>
  <c r="S735" i="1" s="1"/>
  <c r="S784" i="1" a="1"/>
  <c r="S784" i="1" s="1"/>
  <c r="S806" i="1" a="1"/>
  <c r="S806" i="1" s="1"/>
  <c r="S816" i="1" a="1"/>
  <c r="S816" i="1" s="1"/>
  <c r="S830" i="1" a="1"/>
  <c r="S830" i="1" s="1"/>
  <c r="S843" i="1" a="1"/>
  <c r="S843" i="1" s="1"/>
  <c r="S848" i="1" a="1"/>
  <c r="S848" i="1" s="1"/>
  <c r="S879" i="1" a="1"/>
  <c r="S879" i="1" s="1"/>
  <c r="S610" i="1" a="1"/>
  <c r="S610" i="1" s="1"/>
  <c r="S669" i="1" a="1"/>
  <c r="S669" i="1" s="1"/>
  <c r="S675" i="1" a="1"/>
  <c r="S675" i="1" s="1"/>
  <c r="S694" i="1" a="1"/>
  <c r="S694" i="1" s="1"/>
  <c r="S769" i="1" a="1"/>
  <c r="S769" i="1" s="1"/>
  <c r="S780" i="1" a="1"/>
  <c r="S780" i="1" s="1"/>
  <c r="S790" i="1" a="1"/>
  <c r="S790" i="1" s="1"/>
  <c r="S797" i="1" a="1"/>
  <c r="S797" i="1" s="1"/>
  <c r="S805" i="1" a="1"/>
  <c r="S805" i="1" s="1"/>
  <c r="S810" i="1" a="1"/>
  <c r="S810" i="1" s="1"/>
  <c r="S815" i="1" a="1"/>
  <c r="S815" i="1" s="1"/>
  <c r="S819" i="1" a="1"/>
  <c r="S819" i="1" s="1"/>
  <c r="S828" i="1" a="1"/>
  <c r="S828" i="1" s="1"/>
  <c r="S842" i="1" a="1"/>
  <c r="S842" i="1" s="1"/>
  <c r="S852" i="1" a="1"/>
  <c r="S852" i="1" s="1"/>
  <c r="S856" i="1" a="1"/>
  <c r="S856" i="1" s="1"/>
  <c r="S868" i="1" a="1"/>
  <c r="S868" i="1" s="1"/>
  <c r="S878" i="1" a="1"/>
  <c r="S878" i="1" s="1"/>
  <c r="S676" i="1" a="1"/>
  <c r="S676" i="1" s="1"/>
  <c r="S695" i="1" a="1"/>
  <c r="S695" i="1" s="1"/>
  <c r="S708" i="1" a="1"/>
  <c r="S708" i="1" s="1"/>
  <c r="S738" i="1" a="1"/>
  <c r="S738" i="1" s="1"/>
  <c r="S750" i="1" a="1"/>
  <c r="S750" i="1" s="1"/>
  <c r="S754" i="1" a="1"/>
  <c r="S754" i="1" s="1"/>
  <c r="S758" i="1" a="1"/>
  <c r="S758" i="1" s="1"/>
  <c r="S773" i="1" a="1"/>
  <c r="S773" i="1" s="1"/>
  <c r="S798" i="1" a="1"/>
  <c r="S798" i="1" s="1"/>
  <c r="S799" i="1" a="1"/>
  <c r="S799" i="1" s="1"/>
  <c r="S800" i="1" a="1"/>
  <c r="S800" i="1" s="1"/>
  <c r="S801" i="1" a="1"/>
  <c r="S801" i="1" s="1"/>
  <c r="S802" i="1" a="1"/>
  <c r="S802" i="1" s="1"/>
  <c r="S814" i="1" a="1"/>
  <c r="S814" i="1" s="1"/>
  <c r="S823" i="1" a="1"/>
  <c r="S823" i="1" s="1"/>
  <c r="S833" i="1" a="1"/>
  <c r="S833" i="1" s="1"/>
  <c r="S838" i="1" a="1"/>
  <c r="S838" i="1" s="1"/>
  <c r="S847" i="1" a="1"/>
  <c r="S847" i="1" s="1"/>
  <c r="S851" i="1" a="1"/>
  <c r="S851" i="1" s="1"/>
  <c r="S860" i="1" a="1"/>
  <c r="S860" i="1" s="1"/>
  <c r="S863" i="1" a="1"/>
  <c r="S863" i="1" s="1"/>
  <c r="S864" i="1" a="1"/>
  <c r="S864" i="1" s="1"/>
  <c r="S873" i="1" a="1"/>
  <c r="S873" i="1" s="1"/>
  <c r="S882" i="1" a="1"/>
  <c r="S882" i="1" s="1"/>
  <c r="S719" i="1" a="1"/>
  <c r="S719" i="1" s="1"/>
  <c r="S747" i="1" a="1"/>
  <c r="S747" i="1" s="1"/>
  <c r="S820" i="1" a="1"/>
  <c r="S820" i="1" s="1"/>
  <c r="S861" i="1" a="1"/>
  <c r="S861" i="1" s="1"/>
  <c r="S866" i="1" a="1"/>
  <c r="S866" i="1" s="1"/>
  <c r="S883" i="1" a="1"/>
  <c r="S883" i="1" s="1"/>
  <c r="S898" i="1" a="1"/>
  <c r="S898" i="1" s="1"/>
  <c r="S916" i="1" a="1"/>
  <c r="S916" i="1" s="1"/>
  <c r="S928" i="1" a="1"/>
  <c r="S928" i="1" s="1"/>
  <c r="S934" i="1" a="1"/>
  <c r="S934" i="1" s="1"/>
  <c r="S941" i="1" a="1"/>
  <c r="S941" i="1" s="1"/>
  <c r="S945" i="1" a="1"/>
  <c r="S945" i="1" s="1"/>
  <c r="S954" i="1" a="1"/>
  <c r="S954" i="1" s="1"/>
  <c r="S956" i="1" a="1"/>
  <c r="S956" i="1" s="1"/>
  <c r="S958" i="1" a="1"/>
  <c r="S958" i="1" s="1"/>
  <c r="S960" i="1" a="1"/>
  <c r="S960" i="1" s="1"/>
  <c r="S962" i="1" a="1"/>
  <c r="S962" i="1" s="1"/>
  <c r="S964" i="1" a="1"/>
  <c r="S964" i="1" s="1"/>
  <c r="S966" i="1" a="1"/>
  <c r="S966" i="1" s="1"/>
  <c r="S968" i="1" a="1"/>
  <c r="S968" i="1" s="1"/>
  <c r="S970" i="1" a="1"/>
  <c r="S970" i="1" s="1"/>
  <c r="S972" i="1" a="1"/>
  <c r="S972" i="1" s="1"/>
  <c r="S974" i="1" a="1"/>
  <c r="S974" i="1" s="1"/>
  <c r="S976" i="1" a="1"/>
  <c r="S976" i="1" s="1"/>
  <c r="S978" i="1" a="1"/>
  <c r="S978" i="1" s="1"/>
  <c r="S662" i="1" a="1"/>
  <c r="S662" i="1" s="1"/>
  <c r="S702" i="1" a="1"/>
  <c r="S702" i="1" s="1"/>
  <c r="S779" i="1" a="1"/>
  <c r="S779" i="1" s="1"/>
  <c r="S827" i="1" a="1"/>
  <c r="S827" i="1" s="1"/>
  <c r="S837" i="1" a="1"/>
  <c r="S837" i="1" s="1"/>
  <c r="S870" i="1" a="1"/>
  <c r="S870" i="1" s="1"/>
  <c r="S875" i="1" a="1"/>
  <c r="S875" i="1" s="1"/>
  <c r="S890" i="1" a="1"/>
  <c r="S890" i="1" s="1"/>
  <c r="S894" i="1" a="1"/>
  <c r="S894" i="1" s="1"/>
  <c r="S914" i="1" a="1"/>
  <c r="S914" i="1" s="1"/>
  <c r="S915" i="1" a="1"/>
  <c r="S915" i="1" s="1"/>
  <c r="S933" i="1" a="1"/>
  <c r="S933" i="1" s="1"/>
  <c r="S940" i="1" a="1"/>
  <c r="S940" i="1" s="1"/>
  <c r="S953" i="1" a="1"/>
  <c r="S953" i="1" s="1"/>
  <c r="S759" i="1" a="1"/>
  <c r="S759" i="1" s="1"/>
  <c r="S782" i="1" a="1"/>
  <c r="S782" i="1" s="1"/>
  <c r="S788" i="1" a="1"/>
  <c r="S788" i="1" s="1"/>
  <c r="S811" i="1" a="1"/>
  <c r="S811" i="1" s="1"/>
  <c r="S841" i="1" a="1"/>
  <c r="S841" i="1" s="1"/>
  <c r="S865" i="1" a="1"/>
  <c r="S865" i="1" s="1"/>
  <c r="S886" i="1" a="1"/>
  <c r="S886" i="1" s="1"/>
  <c r="S903" i="1" a="1"/>
  <c r="S903" i="1" s="1"/>
  <c r="S922" i="1" a="1"/>
  <c r="S922" i="1" s="1"/>
  <c r="S923" i="1" a="1"/>
  <c r="S923" i="1" s="1"/>
  <c r="S939" i="1" a="1"/>
  <c r="S939" i="1" s="1"/>
  <c r="S944" i="1" a="1"/>
  <c r="S944" i="1" s="1"/>
  <c r="S732" i="1" a="1"/>
  <c r="S732" i="1" s="1"/>
  <c r="S778" i="1" a="1"/>
  <c r="S778" i="1" s="1"/>
  <c r="S787" i="1" a="1"/>
  <c r="S787" i="1" s="1"/>
  <c r="S831" i="1" a="1"/>
  <c r="S831" i="1" s="1"/>
  <c r="S869" i="1" a="1"/>
  <c r="S869" i="1" s="1"/>
  <c r="S874" i="1" a="1"/>
  <c r="S874" i="1" s="1"/>
  <c r="S889" i="1" a="1"/>
  <c r="S889" i="1" s="1"/>
  <c r="S893" i="1" a="1"/>
  <c r="S893" i="1" s="1"/>
  <c r="S897" i="1" a="1"/>
  <c r="S897" i="1" s="1"/>
  <c r="S902" i="1" a="1"/>
  <c r="S902" i="1" s="1"/>
  <c r="S904" i="1" a="1"/>
  <c r="S904" i="1" s="1"/>
  <c r="S919" i="1" a="1"/>
  <c r="S919" i="1" s="1"/>
  <c r="S920" i="1" a="1"/>
  <c r="S920" i="1" s="1"/>
  <c r="S921" i="1" a="1"/>
  <c r="S921" i="1" s="1"/>
  <c r="S931" i="1" a="1"/>
  <c r="S931" i="1" s="1"/>
  <c r="S932" i="1" a="1"/>
  <c r="S932" i="1" s="1"/>
  <c r="S938" i="1" a="1"/>
  <c r="S938" i="1" s="1"/>
  <c r="S951" i="1" a="1"/>
  <c r="S951" i="1" s="1"/>
  <c r="S700" i="1" a="1"/>
  <c r="S700" i="1" s="1"/>
  <c r="S755" i="1" a="1"/>
  <c r="S755" i="1" s="1"/>
  <c r="S764" i="1" a="1"/>
  <c r="S764" i="1" s="1"/>
  <c r="S835" i="1" a="1"/>
  <c r="S835" i="1" s="1"/>
  <c r="S840" i="1" a="1"/>
  <c r="S840" i="1" s="1"/>
  <c r="S845" i="1" a="1"/>
  <c r="S845" i="1" s="1"/>
  <c r="S859" i="1" a="1"/>
  <c r="S859" i="1" s="1"/>
  <c r="S885" i="1" a="1"/>
  <c r="S885" i="1" s="1"/>
  <c r="S900" i="1" a="1"/>
  <c r="S900" i="1" s="1"/>
  <c r="S905" i="1" a="1"/>
  <c r="S905" i="1" s="1"/>
  <c r="S918" i="1" a="1"/>
  <c r="S918" i="1" s="1"/>
  <c r="S947" i="1" a="1"/>
  <c r="S947" i="1" s="1"/>
  <c r="S957" i="1" a="1"/>
  <c r="S957" i="1" s="1"/>
  <c r="S959" i="1" a="1"/>
  <c r="S959" i="1" s="1"/>
  <c r="S961" i="1" a="1"/>
  <c r="S961" i="1" s="1"/>
  <c r="S963" i="1" a="1"/>
  <c r="S963" i="1" s="1"/>
  <c r="S965" i="1" a="1"/>
  <c r="S965" i="1" s="1"/>
  <c r="S967" i="1" a="1"/>
  <c r="S967" i="1" s="1"/>
  <c r="S969" i="1" a="1"/>
  <c r="S969" i="1" s="1"/>
  <c r="S971" i="1" a="1"/>
  <c r="S971" i="1" s="1"/>
  <c r="S973" i="1" a="1"/>
  <c r="S973" i="1" s="1"/>
  <c r="S975" i="1" a="1"/>
  <c r="S975" i="1" s="1"/>
  <c r="S977" i="1" a="1"/>
  <c r="S977" i="1" s="1"/>
  <c r="S979" i="1" a="1"/>
  <c r="S979" i="1" s="1"/>
  <c r="S981" i="1" a="1"/>
  <c r="S981" i="1" s="1"/>
  <c r="S604" i="1" a="1"/>
  <c r="S604" i="1" s="1"/>
  <c r="S785" i="1" a="1"/>
  <c r="S785" i="1" s="1"/>
  <c r="S803" i="1" a="1"/>
  <c r="S803" i="1" s="1"/>
  <c r="S844" i="1" a="1"/>
  <c r="S844" i="1" s="1"/>
  <c r="S854" i="1" a="1"/>
  <c r="S854" i="1" s="1"/>
  <c r="S884" i="1" a="1"/>
  <c r="S884" i="1" s="1"/>
  <c r="S888" i="1" a="1"/>
  <c r="S888" i="1" s="1"/>
  <c r="S892" i="1" a="1"/>
  <c r="S892" i="1" s="1"/>
  <c r="S896" i="1" a="1"/>
  <c r="S896" i="1" s="1"/>
  <c r="S911" i="1" a="1"/>
  <c r="S911" i="1" s="1"/>
  <c r="S912" i="1" a="1"/>
  <c r="S912" i="1" s="1"/>
  <c r="S930" i="1" a="1"/>
  <c r="S930" i="1" s="1"/>
  <c r="S937" i="1" a="1"/>
  <c r="S937" i="1" s="1"/>
  <c r="S943" i="1" a="1"/>
  <c r="S943" i="1" s="1"/>
  <c r="S950" i="1" a="1"/>
  <c r="S950" i="1" s="1"/>
  <c r="S952" i="1" a="1"/>
  <c r="S952" i="1" s="1"/>
  <c r="S687" i="1" a="1"/>
  <c r="S687" i="1" s="1"/>
  <c r="S796" i="1" a="1"/>
  <c r="S796" i="1" s="1"/>
  <c r="S824" i="1" a="1"/>
  <c r="S824" i="1" s="1"/>
  <c r="S829" i="1" a="1"/>
  <c r="S829" i="1" s="1"/>
  <c r="S834" i="1" a="1"/>
  <c r="S834" i="1" s="1"/>
  <c r="S839" i="1" a="1"/>
  <c r="S839" i="1" s="1"/>
  <c r="S858" i="1" a="1"/>
  <c r="S858" i="1" s="1"/>
  <c r="S872" i="1" a="1"/>
  <c r="S872" i="1" s="1"/>
  <c r="S877" i="1" a="1"/>
  <c r="S877" i="1" s="1"/>
  <c r="S899" i="1" a="1"/>
  <c r="S899" i="1" s="1"/>
  <c r="S901" i="1" a="1"/>
  <c r="S901" i="1" s="1"/>
  <c r="S908" i="1" a="1"/>
  <c r="S908" i="1" s="1"/>
  <c r="S909" i="1" a="1"/>
  <c r="S909" i="1" s="1"/>
  <c r="S910" i="1" a="1"/>
  <c r="S910" i="1" s="1"/>
  <c r="S917" i="1" a="1"/>
  <c r="S917" i="1" s="1"/>
  <c r="S924" i="1" a="1"/>
  <c r="S924" i="1" s="1"/>
  <c r="S929" i="1" a="1"/>
  <c r="S929" i="1" s="1"/>
  <c r="S936" i="1" a="1"/>
  <c r="S936" i="1" s="1"/>
  <c r="S942" i="1" a="1"/>
  <c r="S942" i="1" s="1"/>
  <c r="S946" i="1" a="1"/>
  <c r="S946" i="1" s="1"/>
  <c r="S913" i="1" a="1"/>
  <c r="S913" i="1" s="1"/>
  <c r="S1030" i="1" a="1"/>
  <c r="S1030" i="1" s="1"/>
  <c r="S1031" i="1" a="1"/>
  <c r="S1031" i="1" s="1"/>
  <c r="S1032" i="1" a="1"/>
  <c r="S1032" i="1" s="1"/>
  <c r="S1033" i="1" a="1"/>
  <c r="S1033" i="1" s="1"/>
  <c r="S1046" i="1" a="1"/>
  <c r="S1046" i="1" s="1"/>
  <c r="S1060" i="1" a="1"/>
  <c r="S1060" i="1" s="1"/>
  <c r="S809" i="1" a="1"/>
  <c r="S809" i="1" s="1"/>
  <c r="S887" i="1" a="1"/>
  <c r="S887" i="1" s="1"/>
  <c r="S926" i="1" a="1"/>
  <c r="S926" i="1" s="1"/>
  <c r="S955" i="1" a="1"/>
  <c r="S955" i="1" s="1"/>
  <c r="S980" i="1" a="1"/>
  <c r="S980" i="1" s="1"/>
  <c r="S984" i="1" a="1"/>
  <c r="S984" i="1" s="1"/>
  <c r="S986" i="1" a="1"/>
  <c r="S986" i="1" s="1"/>
  <c r="S988" i="1" a="1"/>
  <c r="S988" i="1" s="1"/>
  <c r="S990" i="1" a="1"/>
  <c r="S990" i="1" s="1"/>
  <c r="S992" i="1" a="1"/>
  <c r="S992" i="1" s="1"/>
  <c r="S994" i="1" a="1"/>
  <c r="S994" i="1" s="1"/>
  <c r="S996" i="1" a="1"/>
  <c r="S996" i="1" s="1"/>
  <c r="S998" i="1" a="1"/>
  <c r="S998" i="1" s="1"/>
  <c r="S1000" i="1" a="1"/>
  <c r="S1000" i="1" s="1"/>
  <c r="S1002" i="1" a="1"/>
  <c r="S1002" i="1" s="1"/>
  <c r="S1004" i="1" a="1"/>
  <c r="S1004" i="1" s="1"/>
  <c r="S1006" i="1" a="1"/>
  <c r="S1006" i="1" s="1"/>
  <c r="S1008" i="1" a="1"/>
  <c r="S1008" i="1" s="1"/>
  <c r="S1010" i="1" a="1"/>
  <c r="S1010" i="1" s="1"/>
  <c r="S1012" i="1" a="1"/>
  <c r="S1012" i="1" s="1"/>
  <c r="S1014" i="1" a="1"/>
  <c r="S1014" i="1" s="1"/>
  <c r="S1016" i="1" a="1"/>
  <c r="S1016" i="1" s="1"/>
  <c r="S1018" i="1" a="1"/>
  <c r="S1018" i="1" s="1"/>
  <c r="S1020" i="1" a="1"/>
  <c r="S1020" i="1" s="1"/>
  <c r="S1022" i="1" a="1"/>
  <c r="S1022" i="1" s="1"/>
  <c r="S1024" i="1" a="1"/>
  <c r="S1024" i="1" s="1"/>
  <c r="S1026" i="1" a="1"/>
  <c r="S1026" i="1" s="1"/>
  <c r="S1034" i="1" a="1"/>
  <c r="S1034" i="1" s="1"/>
  <c r="S1035" i="1" a="1"/>
  <c r="S1035" i="1" s="1"/>
  <c r="S1036" i="1" a="1"/>
  <c r="S1036" i="1" s="1"/>
  <c r="S1037" i="1" a="1"/>
  <c r="S1037" i="1" s="1"/>
  <c r="S1039" i="1" a="1"/>
  <c r="S1039" i="1" s="1"/>
  <c r="S1042" i="1" a="1"/>
  <c r="S1042" i="1" s="1"/>
  <c r="S1049" i="1" a="1"/>
  <c r="S1049" i="1" s="1"/>
  <c r="S1053" i="1" a="1"/>
  <c r="S1053" i="1" s="1"/>
  <c r="S1056" i="1" a="1"/>
  <c r="S1056" i="1" s="1"/>
  <c r="S907" i="1" a="1"/>
  <c r="S907" i="1" s="1"/>
  <c r="S1038" i="1" a="1"/>
  <c r="S1038" i="1" s="1"/>
  <c r="S1045" i="1" a="1"/>
  <c r="S1045" i="1" s="1"/>
  <c r="S1059" i="1" a="1"/>
  <c r="S1059" i="1" s="1"/>
  <c r="S1065" i="1" a="1"/>
  <c r="S1065" i="1" s="1"/>
  <c r="S804" i="1" a="1"/>
  <c r="S804" i="1" s="1"/>
  <c r="S1028" i="1" a="1"/>
  <c r="S1028" i="1" s="1"/>
  <c r="S1048" i="1" a="1"/>
  <c r="S1048" i="1" s="1"/>
  <c r="S1052" i="1" a="1"/>
  <c r="S1052" i="1" s="1"/>
  <c r="S891" i="1" a="1"/>
  <c r="S891" i="1" s="1"/>
  <c r="S925" i="1" a="1"/>
  <c r="S925" i="1" s="1"/>
  <c r="S982" i="1" a="1"/>
  <c r="S982" i="1" s="1"/>
  <c r="S1041" i="1" a="1"/>
  <c r="S1041" i="1" s="1"/>
  <c r="S1055" i="1" a="1"/>
  <c r="S1055" i="1" s="1"/>
  <c r="S1058" i="1" a="1"/>
  <c r="S1058" i="1" s="1"/>
  <c r="S857" i="1" a="1"/>
  <c r="S857" i="1" s="1"/>
  <c r="S906" i="1" a="1"/>
  <c r="S906" i="1" s="1"/>
  <c r="S935" i="1" a="1"/>
  <c r="S935" i="1" s="1"/>
  <c r="S948" i="1" a="1"/>
  <c r="S948" i="1" s="1"/>
  <c r="S983" i="1" a="1"/>
  <c r="S983" i="1" s="1"/>
  <c r="S985" i="1" a="1"/>
  <c r="S985" i="1" s="1"/>
  <c r="S987" i="1" a="1"/>
  <c r="S987" i="1" s="1"/>
  <c r="S989" i="1" a="1"/>
  <c r="S989" i="1" s="1"/>
  <c r="S991" i="1" a="1"/>
  <c r="S991" i="1" s="1"/>
  <c r="S993" i="1" a="1"/>
  <c r="S993" i="1" s="1"/>
  <c r="S995" i="1" a="1"/>
  <c r="S995" i="1" s="1"/>
  <c r="S997" i="1" a="1"/>
  <c r="S997" i="1" s="1"/>
  <c r="S999" i="1" a="1"/>
  <c r="S999" i="1" s="1"/>
  <c r="S1001" i="1" a="1"/>
  <c r="S1001" i="1" s="1"/>
  <c r="S1003" i="1" a="1"/>
  <c r="S1003" i="1" s="1"/>
  <c r="S1005" i="1" a="1"/>
  <c r="S1005" i="1" s="1"/>
  <c r="S1007" i="1" a="1"/>
  <c r="S1007" i="1" s="1"/>
  <c r="S1009" i="1" a="1"/>
  <c r="S1009" i="1" s="1"/>
  <c r="S1011" i="1" a="1"/>
  <c r="S1011" i="1" s="1"/>
  <c r="S1013" i="1" a="1"/>
  <c r="S1013" i="1" s="1"/>
  <c r="S1015" i="1" a="1"/>
  <c r="S1015" i="1" s="1"/>
  <c r="S1017" i="1" a="1"/>
  <c r="S1017" i="1" s="1"/>
  <c r="S1019" i="1" a="1"/>
  <c r="S1019" i="1" s="1"/>
  <c r="S1021" i="1" a="1"/>
  <c r="S1021" i="1" s="1"/>
  <c r="S1023" i="1" a="1"/>
  <c r="S1023" i="1" s="1"/>
  <c r="S1025" i="1" a="1"/>
  <c r="S1025" i="1" s="1"/>
  <c r="S1044" i="1" a="1"/>
  <c r="S1044" i="1" s="1"/>
  <c r="S1051" i="1" a="1"/>
  <c r="S1051" i="1" s="1"/>
  <c r="S1064" i="1" a="1"/>
  <c r="S1064" i="1" s="1"/>
  <c r="S853" i="1" a="1"/>
  <c r="S853" i="1" s="1"/>
  <c r="S927" i="1" a="1"/>
  <c r="S927" i="1" s="1"/>
  <c r="S949" i="1" a="1"/>
  <c r="S949" i="1" s="1"/>
  <c r="S1027" i="1" a="1"/>
  <c r="S1027" i="1" s="1"/>
  <c r="S1040" i="1" a="1"/>
  <c r="S1040" i="1" s="1"/>
  <c r="S895" i="1" a="1"/>
  <c r="S895" i="1" s="1"/>
  <c r="S1067" i="1" a="1"/>
  <c r="S1067" i="1" s="1"/>
  <c r="S1070" i="1" a="1"/>
  <c r="S1070" i="1" s="1"/>
  <c r="S1076" i="1" a="1"/>
  <c r="S1076" i="1" s="1"/>
  <c r="S1081" i="1" a="1"/>
  <c r="S1081" i="1" s="1"/>
  <c r="S1085" i="1" a="1"/>
  <c r="S1085" i="1" s="1"/>
  <c r="S1093" i="1" a="1"/>
  <c r="S1093" i="1" s="1"/>
  <c r="S1101" i="1" a="1"/>
  <c r="S1101" i="1" s="1"/>
  <c r="S1109" i="1" a="1"/>
  <c r="S1109" i="1" s="1"/>
  <c r="S1110" i="1" a="1"/>
  <c r="S1110" i="1" s="1"/>
  <c r="S1114" i="1" a="1"/>
  <c r="S1114" i="1" s="1"/>
  <c r="S1122" i="1" a="1"/>
  <c r="S1122" i="1" s="1"/>
  <c r="S1123" i="1" a="1"/>
  <c r="S1123" i="1" s="1"/>
  <c r="S1124" i="1" a="1"/>
  <c r="S1124" i="1" s="1"/>
  <c r="S1134" i="1" a="1"/>
  <c r="S1134" i="1" s="1"/>
  <c r="S1140" i="1" a="1"/>
  <c r="S1140" i="1" s="1"/>
  <c r="S1151" i="1" a="1"/>
  <c r="S1151" i="1" s="1"/>
  <c r="S1164" i="1" a="1"/>
  <c r="S1164" i="1" s="1"/>
  <c r="S1180" i="1" a="1"/>
  <c r="S1180" i="1" s="1"/>
  <c r="S1195" i="1" a="1"/>
  <c r="S1195" i="1" s="1"/>
  <c r="S1054" i="1" a="1"/>
  <c r="S1054" i="1" s="1"/>
  <c r="S1063" i="1" a="1"/>
  <c r="S1063" i="1" s="1"/>
  <c r="S1088" i="1" a="1"/>
  <c r="S1088" i="1" s="1"/>
  <c r="S1111" i="1" a="1"/>
  <c r="S1111" i="1" s="1"/>
  <c r="S1112" i="1" a="1"/>
  <c r="S1112" i="1" s="1"/>
  <c r="S1120" i="1" a="1"/>
  <c r="S1120" i="1" s="1"/>
  <c r="S1121" i="1" a="1"/>
  <c r="S1121" i="1" s="1"/>
  <c r="S1128" i="1" a="1"/>
  <c r="S1128" i="1" s="1"/>
  <c r="S1129" i="1" a="1"/>
  <c r="S1129" i="1" s="1"/>
  <c r="S1145" i="1" a="1"/>
  <c r="S1145" i="1" s="1"/>
  <c r="S1150" i="1" a="1"/>
  <c r="S1150" i="1" s="1"/>
  <c r="S1152" i="1" a="1"/>
  <c r="S1152" i="1" s="1"/>
  <c r="S1159" i="1" a="1"/>
  <c r="S1159" i="1" s="1"/>
  <c r="S1166" i="1" a="1"/>
  <c r="S1166" i="1" s="1"/>
  <c r="S1179" i="1" a="1"/>
  <c r="S1179" i="1" s="1"/>
  <c r="S1183" i="1" a="1"/>
  <c r="S1183" i="1" s="1"/>
  <c r="S1192" i="1" a="1"/>
  <c r="S1192" i="1" s="1"/>
  <c r="S1043" i="1" a="1"/>
  <c r="S1043" i="1" s="1"/>
  <c r="S1072" i="1" a="1"/>
  <c r="S1072" i="1" s="1"/>
  <c r="S1075" i="1" a="1"/>
  <c r="S1075" i="1" s="1"/>
  <c r="S1078" i="1" a="1"/>
  <c r="S1078" i="1" s="1"/>
  <c r="S1092" i="1" a="1"/>
  <c r="S1092" i="1" s="1"/>
  <c r="S1096" i="1" a="1"/>
  <c r="S1096" i="1" s="1"/>
  <c r="S1100" i="1" a="1"/>
  <c r="S1100" i="1" s="1"/>
  <c r="S1113" i="1" a="1"/>
  <c r="S1113" i="1" s="1"/>
  <c r="S1119" i="1" a="1"/>
  <c r="S1119" i="1" s="1"/>
  <c r="S1127" i="1" a="1"/>
  <c r="S1127" i="1" s="1"/>
  <c r="S1133" i="1" a="1"/>
  <c r="S1133" i="1" s="1"/>
  <c r="S1139" i="1" a="1"/>
  <c r="S1139" i="1" s="1"/>
  <c r="S1144" i="1" a="1"/>
  <c r="S1144" i="1" s="1"/>
  <c r="S1149" i="1" a="1"/>
  <c r="S1149" i="1" s="1"/>
  <c r="S1156" i="1" a="1"/>
  <c r="S1156" i="1" s="1"/>
  <c r="S1169" i="1" a="1"/>
  <c r="S1169" i="1" s="1"/>
  <c r="S1177" i="1" a="1"/>
  <c r="S1177" i="1" s="1"/>
  <c r="S1178" i="1" a="1"/>
  <c r="S1178" i="1" s="1"/>
  <c r="S1186" i="1" a="1"/>
  <c r="S1186" i="1" s="1"/>
  <c r="S1189" i="1" a="1"/>
  <c r="S1189" i="1" s="1"/>
  <c r="S1050" i="1" a="1"/>
  <c r="S1050" i="1" s="1"/>
  <c r="S1062" i="1" a="1"/>
  <c r="S1062" i="1" s="1"/>
  <c r="S1066" i="1" a="1"/>
  <c r="S1066" i="1" s="1"/>
  <c r="S1069" i="1" a="1"/>
  <c r="S1069" i="1" s="1"/>
  <c r="S1080" i="1" a="1"/>
  <c r="S1080" i="1" s="1"/>
  <c r="S1084" i="1" a="1"/>
  <c r="S1084" i="1" s="1"/>
  <c r="S1087" i="1" a="1"/>
  <c r="S1087" i="1" s="1"/>
  <c r="S1091" i="1" a="1"/>
  <c r="S1091" i="1" s="1"/>
  <c r="S1099" i="1" a="1"/>
  <c r="S1099" i="1" s="1"/>
  <c r="S1118" i="1" a="1"/>
  <c r="S1118" i="1" s="1"/>
  <c r="S1138" i="1" a="1"/>
  <c r="S1138" i="1" s="1"/>
  <c r="S1143" i="1" a="1"/>
  <c r="S1143" i="1" s="1"/>
  <c r="S1148" i="1" a="1"/>
  <c r="S1148" i="1" s="1"/>
  <c r="S1155" i="1" a="1"/>
  <c r="S1155" i="1" s="1"/>
  <c r="S1161" i="1" a="1"/>
  <c r="S1161" i="1" s="1"/>
  <c r="S1163" i="1" a="1"/>
  <c r="S1163" i="1" s="1"/>
  <c r="S1175" i="1" a="1"/>
  <c r="S1175" i="1" s="1"/>
  <c r="S1176" i="1" a="1"/>
  <c r="S1176" i="1" s="1"/>
  <c r="S1182" i="1" a="1"/>
  <c r="S1182" i="1" s="1"/>
  <c r="S1191" i="1" a="1"/>
  <c r="S1191" i="1" s="1"/>
  <c r="S1194" i="1" a="1"/>
  <c r="S1194" i="1" s="1"/>
  <c r="S1074" i="1" a="1"/>
  <c r="S1074" i="1" s="1"/>
  <c r="S1095" i="1" a="1"/>
  <c r="S1095" i="1" s="1"/>
  <c r="S1117" i="1" a="1"/>
  <c r="S1117" i="1" s="1"/>
  <c r="S1126" i="1" a="1"/>
  <c r="S1126" i="1" s="1"/>
  <c r="S1132" i="1" a="1"/>
  <c r="S1132" i="1" s="1"/>
  <c r="S1142" i="1" a="1"/>
  <c r="S1142" i="1" s="1"/>
  <c r="S1165" i="1" a="1"/>
  <c r="S1165" i="1" s="1"/>
  <c r="S1174" i="1" a="1"/>
  <c r="S1174" i="1" s="1"/>
  <c r="S1185" i="1" a="1"/>
  <c r="S1185" i="1" s="1"/>
  <c r="S1188" i="1" a="1"/>
  <c r="S1188" i="1" s="1"/>
  <c r="S1029" i="1" a="1"/>
  <c r="S1029" i="1" s="1"/>
  <c r="S1057" i="1" a="1"/>
  <c r="S1057" i="1" s="1"/>
  <c r="S1061" i="1" a="1"/>
  <c r="S1061" i="1" s="1"/>
  <c r="S1068" i="1" a="1"/>
  <c r="S1068" i="1" s="1"/>
  <c r="S1071" i="1" a="1"/>
  <c r="S1071" i="1" s="1"/>
  <c r="S1077" i="1" a="1"/>
  <c r="S1077" i="1" s="1"/>
  <c r="S1083" i="1" a="1"/>
  <c r="S1083" i="1" s="1"/>
  <c r="S1090" i="1" a="1"/>
  <c r="S1090" i="1" s="1"/>
  <c r="S1098" i="1" a="1"/>
  <c r="S1098" i="1" s="1"/>
  <c r="S1103" i="1" a="1"/>
  <c r="S1103" i="1" s="1"/>
  <c r="S1104" i="1" a="1"/>
  <c r="S1104" i="1" s="1"/>
  <c r="S1116" i="1" a="1"/>
  <c r="S1116" i="1" s="1"/>
  <c r="S1137" i="1" a="1"/>
  <c r="S1137" i="1" s="1"/>
  <c r="S1147" i="1" a="1"/>
  <c r="S1147" i="1" s="1"/>
  <c r="S1154" i="1" a="1"/>
  <c r="S1154" i="1" s="1"/>
  <c r="S1158" i="1" a="1"/>
  <c r="S1158" i="1" s="1"/>
  <c r="S1168" i="1" a="1"/>
  <c r="S1168" i="1" s="1"/>
  <c r="S1171" i="1" a="1"/>
  <c r="S1171" i="1" s="1"/>
  <c r="S1172" i="1" a="1"/>
  <c r="S1172" i="1" s="1"/>
  <c r="S1173" i="1" a="1"/>
  <c r="S1173" i="1" s="1"/>
  <c r="S1181" i="1" a="1"/>
  <c r="S1181" i="1" s="1"/>
  <c r="S1193" i="1" a="1"/>
  <c r="S1193" i="1" s="1"/>
  <c r="S1047" i="1" a="1"/>
  <c r="S1047" i="1" s="1"/>
  <c r="S1079" i="1" a="1"/>
  <c r="S1079" i="1" s="1"/>
  <c r="S1082" i="1" a="1"/>
  <c r="S1082" i="1" s="1"/>
  <c r="S1086" i="1" a="1"/>
  <c r="S1086" i="1" s="1"/>
  <c r="S1094" i="1" a="1"/>
  <c r="S1094" i="1" s="1"/>
  <c r="S1102" i="1" a="1"/>
  <c r="S1102" i="1" s="1"/>
  <c r="S1105" i="1" a="1"/>
  <c r="S1105" i="1" s="1"/>
  <c r="S1106" i="1" a="1"/>
  <c r="S1106" i="1" s="1"/>
  <c r="S1125" i="1" a="1"/>
  <c r="S1125" i="1" s="1"/>
  <c r="S1131" i="1" a="1"/>
  <c r="S1131" i="1" s="1"/>
  <c r="S1136" i="1" a="1"/>
  <c r="S1136" i="1" s="1"/>
  <c r="S1141" i="1" a="1"/>
  <c r="S1141" i="1" s="1"/>
  <c r="S1160" i="1" a="1"/>
  <c r="S1160" i="1" s="1"/>
  <c r="S1167" i="1" a="1"/>
  <c r="S1167" i="1" s="1"/>
  <c r="S1184" i="1" a="1"/>
  <c r="S1184" i="1" s="1"/>
  <c r="S1190" i="1" a="1"/>
  <c r="S1190" i="1" s="1"/>
  <c r="S1196" i="1" a="1"/>
  <c r="S1196" i="1" s="1"/>
  <c r="S1108" i="1" a="1"/>
  <c r="S1108" i="1" s="1"/>
  <c r="S1201" i="1" a="1"/>
  <c r="S1201" i="1" s="1"/>
  <c r="S1204" i="1" a="1"/>
  <c r="S1204" i="1" s="1"/>
  <c r="S1209" i="1" a="1"/>
  <c r="S1209" i="1" s="1"/>
  <c r="S1217" i="1" a="1"/>
  <c r="S1217" i="1" s="1"/>
  <c r="S1224" i="1" a="1"/>
  <c r="S1224" i="1" s="1"/>
  <c r="S1227" i="1" a="1"/>
  <c r="S1227" i="1" s="1"/>
  <c r="S1230" i="1" a="1"/>
  <c r="S1230" i="1" s="1"/>
  <c r="S1233" i="1" a="1"/>
  <c r="S1233" i="1" s="1"/>
  <c r="S1237" i="1" a="1"/>
  <c r="S1237" i="1" s="1"/>
  <c r="S1244" i="1" a="1"/>
  <c r="S1244" i="1" s="1"/>
  <c r="S1260" i="1" a="1"/>
  <c r="S1260" i="1" s="1"/>
  <c r="S1285" i="1" a="1"/>
  <c r="S1285" i="1" s="1"/>
  <c r="S1292" i="1" a="1"/>
  <c r="S1292" i="1" s="1"/>
  <c r="S1302" i="1" a="1"/>
  <c r="S1302" i="1" s="1"/>
  <c r="S1310" i="1" a="1"/>
  <c r="S1310" i="1" s="1"/>
  <c r="S1073" i="1" a="1"/>
  <c r="S1073" i="1" s="1"/>
  <c r="S1146" i="1" a="1"/>
  <c r="S1146" i="1" s="1"/>
  <c r="S1206" i="1" a="1"/>
  <c r="S1206" i="1" s="1"/>
  <c r="S1214" i="1" a="1"/>
  <c r="S1214" i="1" s="1"/>
  <c r="S1220" i="1" a="1"/>
  <c r="S1220" i="1" s="1"/>
  <c r="S1240" i="1" a="1"/>
  <c r="S1240" i="1" s="1"/>
  <c r="S1243" i="1" a="1"/>
  <c r="S1243" i="1" s="1"/>
  <c r="S1259" i="1" a="1"/>
  <c r="S1259" i="1" s="1"/>
  <c r="S1274" i="1" a="1"/>
  <c r="S1274" i="1" s="1"/>
  <c r="S1281" i="1" a="1"/>
  <c r="S1281" i="1" s="1"/>
  <c r="S1296" i="1" a="1"/>
  <c r="S1296" i="1" s="1"/>
  <c r="S1299" i="1" a="1"/>
  <c r="S1299" i="1" s="1"/>
  <c r="S1305" i="1" a="1"/>
  <c r="S1305" i="1" s="1"/>
  <c r="S1097" i="1" a="1"/>
  <c r="S1097" i="1" s="1"/>
  <c r="S1170" i="1" a="1"/>
  <c r="S1170" i="1" s="1"/>
  <c r="S1197" i="1" a="1"/>
  <c r="S1197" i="1" s="1"/>
  <c r="S1200" i="1" a="1"/>
  <c r="S1200" i="1" s="1"/>
  <c r="S1211" i="1" a="1"/>
  <c r="S1211" i="1" s="1"/>
  <c r="S1223" i="1" a="1"/>
  <c r="S1223" i="1" s="1"/>
  <c r="S1229" i="1" a="1"/>
  <c r="S1229" i="1" s="1"/>
  <c r="S1232" i="1" a="1"/>
  <c r="S1232" i="1" s="1"/>
  <c r="S1236" i="1" a="1"/>
  <c r="S1236" i="1" s="1"/>
  <c r="S1239" i="1" a="1"/>
  <c r="S1239" i="1" s="1"/>
  <c r="S1241" i="1" a="1"/>
  <c r="S1241" i="1" s="1"/>
  <c r="S1242" i="1" a="1"/>
  <c r="S1242" i="1" s="1"/>
  <c r="S1257" i="1" a="1"/>
  <c r="S1257" i="1" s="1"/>
  <c r="S1258" i="1" a="1"/>
  <c r="S1258" i="1" s="1"/>
  <c r="S1273" i="1" a="1"/>
  <c r="S1273" i="1" s="1"/>
  <c r="S1278" i="1" a="1"/>
  <c r="S1278" i="1" s="1"/>
  <c r="S1284" i="1" a="1"/>
  <c r="S1284" i="1" s="1"/>
  <c r="S1288" i="1" a="1"/>
  <c r="S1288" i="1" s="1"/>
  <c r="S1295" i="1" a="1"/>
  <c r="S1295" i="1" s="1"/>
  <c r="S1304" i="1" a="1"/>
  <c r="S1304" i="1" s="1"/>
  <c r="S1307" i="1" a="1"/>
  <c r="S1307" i="1" s="1"/>
  <c r="S1107" i="1" a="1"/>
  <c r="S1107" i="1" s="1"/>
  <c r="S1115" i="1" a="1"/>
  <c r="S1115" i="1" s="1"/>
  <c r="S1153" i="1" a="1"/>
  <c r="S1153" i="1" s="1"/>
  <c r="S1203" i="1" a="1"/>
  <c r="S1203" i="1" s="1"/>
  <c r="S1216" i="1" a="1"/>
  <c r="S1216" i="1" s="1"/>
  <c r="S1219" i="1" a="1"/>
  <c r="S1219" i="1" s="1"/>
  <c r="S1235" i="1" a="1"/>
  <c r="S1235" i="1" s="1"/>
  <c r="S1253" i="1" a="1"/>
  <c r="S1253" i="1" s="1"/>
  <c r="S1255" i="1" a="1"/>
  <c r="S1255" i="1" s="1"/>
  <c r="S1256" i="1" a="1"/>
  <c r="S1256" i="1" s="1"/>
  <c r="S1271" i="1" a="1"/>
  <c r="S1271" i="1" s="1"/>
  <c r="S1272" i="1" a="1"/>
  <c r="S1272" i="1" s="1"/>
  <c r="S1291" i="1" a="1"/>
  <c r="S1291" i="1" s="1"/>
  <c r="S1089" i="1" a="1"/>
  <c r="S1089" i="1" s="1"/>
  <c r="S1130" i="1" a="1"/>
  <c r="S1130" i="1" s="1"/>
  <c r="S1135" i="1" a="1"/>
  <c r="S1135" i="1" s="1"/>
  <c r="S1187" i="1" a="1"/>
  <c r="S1187" i="1" s="1"/>
  <c r="S1208" i="1" a="1"/>
  <c r="S1208" i="1" s="1"/>
  <c r="S1226" i="1" a="1"/>
  <c r="S1226" i="1" s="1"/>
  <c r="S1252" i="1" a="1"/>
  <c r="S1252" i="1" s="1"/>
  <c r="S1254" i="1" a="1"/>
  <c r="S1254" i="1" s="1"/>
  <c r="S1269" i="1" a="1"/>
  <c r="S1269" i="1" s="1"/>
  <c r="S1270" i="1" a="1"/>
  <c r="S1270" i="1" s="1"/>
  <c r="S1277" i="1" a="1"/>
  <c r="S1277" i="1" s="1"/>
  <c r="S1280" i="1" a="1"/>
  <c r="S1280" i="1" s="1"/>
  <c r="S1283" i="1" a="1"/>
  <c r="S1283" i="1" s="1"/>
  <c r="S1287" i="1" a="1"/>
  <c r="S1287" i="1" s="1"/>
  <c r="S1294" i="1" a="1"/>
  <c r="S1294" i="1" s="1"/>
  <c r="S1298" i="1" a="1"/>
  <c r="S1298" i="1" s="1"/>
  <c r="S1162" i="1" a="1"/>
  <c r="S1162" i="1" s="1"/>
  <c r="S1199" i="1" a="1"/>
  <c r="S1199" i="1" s="1"/>
  <c r="S1205" i="1" a="1"/>
  <c r="S1205" i="1" s="1"/>
  <c r="S1210" i="1" a="1"/>
  <c r="S1210" i="1" s="1"/>
  <c r="S1213" i="1" a="1"/>
  <c r="S1213" i="1" s="1"/>
  <c r="S1222" i="1" a="1"/>
  <c r="S1222" i="1" s="1"/>
  <c r="S1228" i="1" a="1"/>
  <c r="S1228" i="1" s="1"/>
  <c r="S1231" i="1" a="1"/>
  <c r="S1231" i="1" s="1"/>
  <c r="S1238" i="1" a="1"/>
  <c r="S1238" i="1" s="1"/>
  <c r="S1249" i="1" a="1"/>
  <c r="S1249" i="1" s="1"/>
  <c r="S1250" i="1" a="1"/>
  <c r="S1250" i="1" s="1"/>
  <c r="S1251" i="1" a="1"/>
  <c r="S1251" i="1" s="1"/>
  <c r="S1268" i="1" a="1"/>
  <c r="S1268" i="1" s="1"/>
  <c r="S1276" i="1" a="1"/>
  <c r="S1276" i="1" s="1"/>
  <c r="S1282" i="1" a="1"/>
  <c r="S1282" i="1" s="1"/>
  <c r="S1286" i="1" a="1"/>
  <c r="S1286" i="1" s="1"/>
  <c r="S1290" i="1" a="1"/>
  <c r="S1290" i="1" s="1"/>
  <c r="S1300" i="1" a="1"/>
  <c r="S1300" i="1" s="1"/>
  <c r="S1303" i="1" a="1"/>
  <c r="S1303" i="1" s="1"/>
  <c r="S1311" i="1" a="1"/>
  <c r="S1311" i="1" s="1"/>
  <c r="S1198" i="1" a="1"/>
  <c r="S1198" i="1" s="1"/>
  <c r="S1207" i="1" a="1"/>
  <c r="S1207" i="1" s="1"/>
  <c r="S1212" i="1" a="1"/>
  <c r="S1212" i="1" s="1"/>
  <c r="S1221" i="1" a="1"/>
  <c r="S1221" i="1" s="1"/>
  <c r="S1245" i="1" a="1"/>
  <c r="S1245" i="1" s="1"/>
  <c r="S1246" i="1" a="1"/>
  <c r="S1246" i="1" s="1"/>
  <c r="S1202" i="1" a="1"/>
  <c r="S1202" i="1" s="1"/>
  <c r="S1262" i="1" a="1"/>
  <c r="S1262" i="1" s="1"/>
  <c r="S1275" i="1" a="1"/>
  <c r="S1275" i="1" s="1"/>
  <c r="S1322" i="1" a="1"/>
  <c r="S1322" i="1" s="1"/>
  <c r="S1335" i="1" a="1"/>
  <c r="S1335" i="1" s="1"/>
  <c r="S1343" i="1" a="1"/>
  <c r="S1343" i="1" s="1"/>
  <c r="S1346" i="1" a="1"/>
  <c r="S1346" i="1" s="1"/>
  <c r="S1351" i="1" a="1"/>
  <c r="S1351" i="1" s="1"/>
  <c r="S1360" i="1" a="1"/>
  <c r="S1360" i="1" s="1"/>
  <c r="S1363" i="1" a="1"/>
  <c r="S1363" i="1" s="1"/>
  <c r="S1366" i="1" a="1"/>
  <c r="S1366" i="1" s="1"/>
  <c r="S1372" i="1" a="1"/>
  <c r="S1372" i="1" s="1"/>
  <c r="S1384" i="1" a="1"/>
  <c r="S1384" i="1" s="1"/>
  <c r="S1386" i="1" a="1"/>
  <c r="S1386" i="1" s="1"/>
  <c r="S1388" i="1" a="1"/>
  <c r="S1388" i="1" s="1"/>
  <c r="S1390" i="1" a="1"/>
  <c r="S1390" i="1" s="1"/>
  <c r="S1392" i="1" a="1"/>
  <c r="S1392" i="1" s="1"/>
  <c r="S1394" i="1" a="1"/>
  <c r="S1394" i="1" s="1"/>
  <c r="S1396" i="1" a="1"/>
  <c r="S1396" i="1" s="1"/>
  <c r="S1398" i="1" a="1"/>
  <c r="S1398" i="1" s="1"/>
  <c r="S1400" i="1" a="1"/>
  <c r="S1400" i="1" s="1"/>
  <c r="S1402" i="1" a="1"/>
  <c r="S1402" i="1" s="1"/>
  <c r="S1404" i="1" a="1"/>
  <c r="S1404" i="1" s="1"/>
  <c r="S1406" i="1" a="1"/>
  <c r="S1406" i="1" s="1"/>
  <c r="S1408" i="1" a="1"/>
  <c r="S1408" i="1" s="1"/>
  <c r="S1410" i="1" a="1"/>
  <c r="S1410" i="1" s="1"/>
  <c r="S1412" i="1" a="1"/>
  <c r="S1412" i="1" s="1"/>
  <c r="S1414" i="1" a="1"/>
  <c r="S1414" i="1" s="1"/>
  <c r="S1248" i="1" a="1"/>
  <c r="S1248" i="1" s="1"/>
  <c r="S1263" i="1" a="1"/>
  <c r="S1263" i="1" s="1"/>
  <c r="S1267" i="1" a="1"/>
  <c r="S1267" i="1" s="1"/>
  <c r="S1293" i="1" a="1"/>
  <c r="S1293" i="1" s="1"/>
  <c r="S1308" i="1" a="1"/>
  <c r="S1308" i="1" s="1"/>
  <c r="S1312" i="1" a="1"/>
  <c r="S1312" i="1" s="1"/>
  <c r="S1314" i="1" a="1"/>
  <c r="S1314" i="1" s="1"/>
  <c r="S1319" i="1" a="1"/>
  <c r="S1319" i="1" s="1"/>
  <c r="S1325" i="1" a="1"/>
  <c r="S1325" i="1" s="1"/>
  <c r="S1328" i="1" a="1"/>
  <c r="S1328" i="1" s="1"/>
  <c r="S1339" i="1" a="1"/>
  <c r="S1339" i="1" s="1"/>
  <c r="S1342" i="1" a="1"/>
  <c r="S1342" i="1" s="1"/>
  <c r="S1348" i="1" a="1"/>
  <c r="S1348" i="1" s="1"/>
  <c r="S1354" i="1" a="1"/>
  <c r="S1354" i="1" s="1"/>
  <c r="S1357" i="1" a="1"/>
  <c r="S1357" i="1" s="1"/>
  <c r="S1375" i="1" a="1"/>
  <c r="S1375" i="1" s="1"/>
  <c r="S1379" i="1" a="1"/>
  <c r="S1379" i="1" s="1"/>
  <c r="S1383" i="1" a="1"/>
  <c r="S1383" i="1" s="1"/>
  <c r="S1218" i="1" a="1"/>
  <c r="S1218" i="1" s="1"/>
  <c r="S1316" i="1" a="1"/>
  <c r="S1316" i="1" s="1"/>
  <c r="S1331" i="1" a="1"/>
  <c r="S1331" i="1" s="1"/>
  <c r="S1334" i="1" a="1"/>
  <c r="S1334" i="1" s="1"/>
  <c r="S1368" i="1" a="1"/>
  <c r="S1368" i="1" s="1"/>
  <c r="S1225" i="1" a="1"/>
  <c r="S1225" i="1" s="1"/>
  <c r="S1264" i="1" a="1"/>
  <c r="S1264" i="1" s="1"/>
  <c r="S1309" i="1" a="1"/>
  <c r="S1309" i="1" s="1"/>
  <c r="S1318" i="1" a="1"/>
  <c r="S1318" i="1" s="1"/>
  <c r="S1321" i="1" a="1"/>
  <c r="S1321" i="1" s="1"/>
  <c r="S1324" i="1" a="1"/>
  <c r="S1324" i="1" s="1"/>
  <c r="S1338" i="1" a="1"/>
  <c r="S1338" i="1" s="1"/>
  <c r="S1345" i="1" a="1"/>
  <c r="S1345" i="1" s="1"/>
  <c r="S1350" i="1" a="1"/>
  <c r="S1350" i="1" s="1"/>
  <c r="S1353" i="1" a="1"/>
  <c r="S1353" i="1" s="1"/>
  <c r="S1359" i="1" a="1"/>
  <c r="S1359" i="1" s="1"/>
  <c r="S1362" i="1" a="1"/>
  <c r="S1362" i="1" s="1"/>
  <c r="S1365" i="1" a="1"/>
  <c r="S1365" i="1" s="1"/>
  <c r="S1371" i="1" a="1"/>
  <c r="S1371" i="1" s="1"/>
  <c r="S1374" i="1" a="1"/>
  <c r="S1374" i="1" s="1"/>
  <c r="S1215" i="1" a="1"/>
  <c r="S1215" i="1" s="1"/>
  <c r="S1247" i="1" a="1"/>
  <c r="S1247" i="1" s="1"/>
  <c r="S1289" i="1" a="1"/>
  <c r="S1289" i="1" s="1"/>
  <c r="S1306" i="1" a="1"/>
  <c r="S1306" i="1" s="1"/>
  <c r="S1313" i="1" a="1"/>
  <c r="S1313" i="1" s="1"/>
  <c r="S1327" i="1" a="1"/>
  <c r="S1327" i="1" s="1"/>
  <c r="S1337" i="1" a="1"/>
  <c r="S1337" i="1" s="1"/>
  <c r="S1341" i="1" a="1"/>
  <c r="S1341" i="1" s="1"/>
  <c r="S1356" i="1" a="1"/>
  <c r="S1356" i="1" s="1"/>
  <c r="S1382" i="1" a="1"/>
  <c r="S1382" i="1" s="1"/>
  <c r="S1385" i="1" a="1"/>
  <c r="S1385" i="1" s="1"/>
  <c r="S1387" i="1" a="1"/>
  <c r="S1387" i="1" s="1"/>
  <c r="S1389" i="1" a="1"/>
  <c r="S1389" i="1" s="1"/>
  <c r="S1391" i="1" a="1"/>
  <c r="S1391" i="1" s="1"/>
  <c r="S1393" i="1" a="1"/>
  <c r="S1393" i="1" s="1"/>
  <c r="S1395" i="1" a="1"/>
  <c r="S1395" i="1" s="1"/>
  <c r="S1397" i="1" a="1"/>
  <c r="S1397" i="1" s="1"/>
  <c r="S1399" i="1" a="1"/>
  <c r="S1399" i="1" s="1"/>
  <c r="S1401" i="1" a="1"/>
  <c r="S1401" i="1" s="1"/>
  <c r="S1403" i="1" a="1"/>
  <c r="S1403" i="1" s="1"/>
  <c r="S1405" i="1" a="1"/>
  <c r="S1405" i="1" s="1"/>
  <c r="S1407" i="1" a="1"/>
  <c r="S1407" i="1" s="1"/>
  <c r="S1409" i="1" a="1"/>
  <c r="S1409" i="1" s="1"/>
  <c r="S1411" i="1" a="1"/>
  <c r="S1411" i="1" s="1"/>
  <c r="S1413" i="1" a="1"/>
  <c r="S1413" i="1" s="1"/>
  <c r="S1415" i="1" a="1"/>
  <c r="S1415" i="1" s="1"/>
  <c r="S1417" i="1" a="1"/>
  <c r="S1417" i="1" s="1"/>
  <c r="S1157" i="1" a="1"/>
  <c r="S1157" i="1" s="1"/>
  <c r="S1234" i="1" a="1"/>
  <c r="S1234" i="1" s="1"/>
  <c r="S1265" i="1" a="1"/>
  <c r="S1265" i="1" s="1"/>
  <c r="S1330" i="1" a="1"/>
  <c r="S1330" i="1" s="1"/>
  <c r="S1333" i="1" a="1"/>
  <c r="S1333" i="1" s="1"/>
  <c r="S1347" i="1" a="1"/>
  <c r="S1347" i="1" s="1"/>
  <c r="S1361" i="1" a="1"/>
  <c r="S1361" i="1" s="1"/>
  <c r="S1364" i="1" a="1"/>
  <c r="S1364" i="1" s="1"/>
  <c r="S1367" i="1" a="1"/>
  <c r="S1367" i="1" s="1"/>
  <c r="S1370" i="1" a="1"/>
  <c r="S1370" i="1" s="1"/>
  <c r="S1373" i="1" a="1"/>
  <c r="S1373" i="1" s="1"/>
  <c r="S1377" i="1" a="1"/>
  <c r="S1377" i="1" s="1"/>
  <c r="S1266" i="1" a="1"/>
  <c r="S1266" i="1" s="1"/>
  <c r="S1297" i="1" a="1"/>
  <c r="S1297" i="1" s="1"/>
  <c r="S1317" i="1" a="1"/>
  <c r="S1317" i="1" s="1"/>
  <c r="S1320" i="1" a="1"/>
  <c r="S1320" i="1" s="1"/>
  <c r="S1326" i="1" a="1"/>
  <c r="S1326" i="1" s="1"/>
  <c r="S1329" i="1" a="1"/>
  <c r="S1329" i="1" s="1"/>
  <c r="S1332" i="1" a="1"/>
  <c r="S1332" i="1" s="1"/>
  <c r="S1358" i="1" a="1"/>
  <c r="S1358" i="1" s="1"/>
  <c r="S1369" i="1" a="1"/>
  <c r="S1369" i="1" s="1"/>
  <c r="S1376" i="1" a="1"/>
  <c r="S1376" i="1" s="1"/>
  <c r="S1380" i="1" a="1"/>
  <c r="S1380" i="1" s="1"/>
  <c r="S1301" i="1" a="1"/>
  <c r="S1301" i="1" s="1"/>
  <c r="S1323" i="1" a="1"/>
  <c r="S1323" i="1" s="1"/>
  <c r="S1340" i="1" a="1"/>
  <c r="S1340" i="1" s="1"/>
  <c r="S1352" i="1" a="1"/>
  <c r="S1352" i="1" s="1"/>
  <c r="S1378" i="1" a="1"/>
  <c r="S1378" i="1" s="1"/>
  <c r="S1419" i="1" a="1"/>
  <c r="S1419" i="1" s="1"/>
  <c r="S1426" i="1" a="1"/>
  <c r="S1426" i="1" s="1"/>
  <c r="S1433" i="1" a="1"/>
  <c r="S1433" i="1" s="1"/>
  <c r="S1435" i="1" a="1"/>
  <c r="S1435" i="1" s="1"/>
  <c r="S1437" i="1" a="1"/>
  <c r="S1437" i="1" s="1"/>
  <c r="S1439" i="1" a="1"/>
  <c r="S1439" i="1" s="1"/>
  <c r="S1441" i="1" a="1"/>
  <c r="S1441" i="1" s="1"/>
  <c r="S1443" i="1" a="1"/>
  <c r="S1443" i="1" s="1"/>
  <c r="S1445" i="1" a="1"/>
  <c r="S1445" i="1" s="1"/>
  <c r="S1447" i="1" a="1"/>
  <c r="S1447" i="1" s="1"/>
  <c r="S1449" i="1" a="1"/>
  <c r="S1449" i="1" s="1"/>
  <c r="S1451" i="1" a="1"/>
  <c r="S1451" i="1" s="1"/>
  <c r="S1453" i="1" a="1"/>
  <c r="S1453" i="1" s="1"/>
  <c r="S1455" i="1" a="1"/>
  <c r="S1455" i="1" s="1"/>
  <c r="S1457" i="1" a="1"/>
  <c r="S1457" i="1" s="1"/>
  <c r="S1459" i="1" a="1"/>
  <c r="S1459" i="1" s="1"/>
  <c r="S1461" i="1" a="1"/>
  <c r="S1461" i="1" s="1"/>
  <c r="S1463" i="1" a="1"/>
  <c r="S1463" i="1" s="1"/>
  <c r="S1465" i="1" a="1"/>
  <c r="S1465" i="1" s="1"/>
  <c r="S1467" i="1" a="1"/>
  <c r="S1467" i="1" s="1"/>
  <c r="S1469" i="1" a="1"/>
  <c r="S1469" i="1" s="1"/>
  <c r="S1471" i="1" a="1"/>
  <c r="S1471" i="1" s="1"/>
  <c r="S1473" i="1" a="1"/>
  <c r="S1473" i="1" s="1"/>
  <c r="S1475" i="1" a="1"/>
  <c r="S1475" i="1" s="1"/>
  <c r="S1477" i="1" a="1"/>
  <c r="S1477" i="1" s="1"/>
  <c r="S1479" i="1" a="1"/>
  <c r="S1479" i="1" s="1"/>
  <c r="S1481" i="1" a="1"/>
  <c r="S1481" i="1" s="1"/>
  <c r="S1483" i="1" a="1"/>
  <c r="S1483" i="1" s="1"/>
  <c r="S1485" i="1" a="1"/>
  <c r="S1485" i="1" s="1"/>
  <c r="S1487" i="1" a="1"/>
  <c r="S1487" i="1" s="1"/>
  <c r="S1489" i="1" a="1"/>
  <c r="S1489" i="1" s="1"/>
  <c r="S1491" i="1" a="1"/>
  <c r="S1491" i="1" s="1"/>
  <c r="S1493" i="1" a="1"/>
  <c r="S1493" i="1" s="1"/>
  <c r="S1495" i="1" a="1"/>
  <c r="S1495" i="1" s="1"/>
  <c r="S1497" i="1" a="1"/>
  <c r="S1497" i="1" s="1"/>
  <c r="S1499" i="1" a="1"/>
  <c r="S1499" i="1" s="1"/>
  <c r="S1501" i="1" a="1"/>
  <c r="S1501" i="1" s="1"/>
  <c r="S1503" i="1" a="1"/>
  <c r="S1503" i="1" s="1"/>
  <c r="S1505" i="1" a="1"/>
  <c r="S1505" i="1" s="1"/>
  <c r="S1507" i="1" a="1"/>
  <c r="S1507" i="1" s="1"/>
  <c r="S1509" i="1" a="1"/>
  <c r="S1509" i="1" s="1"/>
  <c r="S1511" i="1" a="1"/>
  <c r="S1511" i="1" s="1"/>
  <c r="S1513" i="1" a="1"/>
  <c r="S1513" i="1" s="1"/>
  <c r="S1515" i="1" a="1"/>
  <c r="S1515" i="1" s="1"/>
  <c r="S1517" i="1" a="1"/>
  <c r="S1517" i="1" s="1"/>
  <c r="S1519" i="1" a="1"/>
  <c r="S1519" i="1" s="1"/>
  <c r="S1521" i="1" a="1"/>
  <c r="S1521" i="1" s="1"/>
  <c r="S1528" i="1" a="1"/>
  <c r="S1528" i="1" s="1"/>
  <c r="S1531" i="1" a="1"/>
  <c r="S1531" i="1" s="1"/>
  <c r="S1535" i="1" a="1"/>
  <c r="S1535" i="1" s="1"/>
  <c r="S1536" i="1" a="1"/>
  <c r="S1536" i="1" s="1"/>
  <c r="S1541" i="1" a="1"/>
  <c r="S1541" i="1" s="1"/>
  <c r="S1544" i="1" a="1"/>
  <c r="S1544" i="1" s="1"/>
  <c r="S1546" i="1" a="1"/>
  <c r="S1546" i="1" s="1"/>
  <c r="S1429" i="1" a="1"/>
  <c r="S1429" i="1" s="1"/>
  <c r="S1525" i="1" a="1"/>
  <c r="S1525" i="1" s="1"/>
  <c r="S1526" i="1" a="1"/>
  <c r="S1526" i="1" s="1"/>
  <c r="S1349" i="1" a="1"/>
  <c r="S1349" i="1" s="1"/>
  <c r="S1418" i="1" a="1"/>
  <c r="S1418" i="1" s="1"/>
  <c r="S1424" i="1" a="1"/>
  <c r="S1424" i="1" s="1"/>
  <c r="S1432" i="1" a="1"/>
  <c r="S1432" i="1" s="1"/>
  <c r="S1527" i="1" a="1"/>
  <c r="S1527" i="1" s="1"/>
  <c r="S1530" i="1" a="1"/>
  <c r="S1530" i="1" s="1"/>
  <c r="S1539" i="1" a="1"/>
  <c r="S1539" i="1" s="1"/>
  <c r="S1315" i="1" a="1"/>
  <c r="S1315" i="1" s="1"/>
  <c r="S1344" i="1" a="1"/>
  <c r="S1344" i="1" s="1"/>
  <c r="S1427" i="1" a="1"/>
  <c r="S1427" i="1" s="1"/>
  <c r="S1524" i="1" a="1"/>
  <c r="S1524" i="1" s="1"/>
  <c r="S1422" i="1" a="1"/>
  <c r="S1422" i="1" s="1"/>
  <c r="S1430" i="1" a="1"/>
  <c r="S1430" i="1" s="1"/>
  <c r="S1434" i="1" a="1"/>
  <c r="S1434" i="1" s="1"/>
  <c r="S1436" i="1" a="1"/>
  <c r="S1436" i="1" s="1"/>
  <c r="S1438" i="1" a="1"/>
  <c r="S1438" i="1" s="1"/>
  <c r="S1440" i="1" a="1"/>
  <c r="S1440" i="1" s="1"/>
  <c r="S1442" i="1" a="1"/>
  <c r="S1442" i="1" s="1"/>
  <c r="S1444" i="1" a="1"/>
  <c r="S1444" i="1" s="1"/>
  <c r="S1446" i="1" a="1"/>
  <c r="S1446" i="1" s="1"/>
  <c r="S1448" i="1" a="1"/>
  <c r="S1448" i="1" s="1"/>
  <c r="S1450" i="1" a="1"/>
  <c r="S1450" i="1" s="1"/>
  <c r="S1452" i="1" a="1"/>
  <c r="S1452" i="1" s="1"/>
  <c r="S1454" i="1" a="1"/>
  <c r="S1454" i="1" s="1"/>
  <c r="S1456" i="1" a="1"/>
  <c r="S1456" i="1" s="1"/>
  <c r="S1458" i="1" a="1"/>
  <c r="S1458" i="1" s="1"/>
  <c r="S1460" i="1" a="1"/>
  <c r="S1460" i="1" s="1"/>
  <c r="S1462" i="1" a="1"/>
  <c r="S1462" i="1" s="1"/>
  <c r="S1464" i="1" a="1"/>
  <c r="S1464" i="1" s="1"/>
  <c r="S1466" i="1" a="1"/>
  <c r="S1466" i="1" s="1"/>
  <c r="S1468" i="1" a="1"/>
  <c r="S1468" i="1" s="1"/>
  <c r="S1470" i="1" a="1"/>
  <c r="S1470" i="1" s="1"/>
  <c r="S1472" i="1" a="1"/>
  <c r="S1472" i="1" s="1"/>
  <c r="S1474" i="1" a="1"/>
  <c r="S1474" i="1" s="1"/>
  <c r="S1476" i="1" a="1"/>
  <c r="S1476" i="1" s="1"/>
  <c r="S1478" i="1" a="1"/>
  <c r="S1478" i="1" s="1"/>
  <c r="S1480" i="1" a="1"/>
  <c r="S1480" i="1" s="1"/>
  <c r="S1482" i="1" a="1"/>
  <c r="S1482" i="1" s="1"/>
  <c r="S1484" i="1" a="1"/>
  <c r="S1484" i="1" s="1"/>
  <c r="S1486" i="1" a="1"/>
  <c r="S1486" i="1" s="1"/>
  <c r="S1488" i="1" a="1"/>
  <c r="S1488" i="1" s="1"/>
  <c r="S1490" i="1" a="1"/>
  <c r="S1490" i="1" s="1"/>
  <c r="S1492" i="1" a="1"/>
  <c r="S1492" i="1" s="1"/>
  <c r="S1494" i="1" a="1"/>
  <c r="S1494" i="1" s="1"/>
  <c r="S1496" i="1" a="1"/>
  <c r="S1496" i="1" s="1"/>
  <c r="S1498" i="1" a="1"/>
  <c r="S1498" i="1" s="1"/>
  <c r="S1500" i="1" a="1"/>
  <c r="S1500" i="1" s="1"/>
  <c r="S1502" i="1" a="1"/>
  <c r="S1502" i="1" s="1"/>
  <c r="S1504" i="1" a="1"/>
  <c r="S1504" i="1" s="1"/>
  <c r="S1506" i="1" a="1"/>
  <c r="S1506" i="1" s="1"/>
  <c r="S1508" i="1" a="1"/>
  <c r="S1508" i="1" s="1"/>
  <c r="S1510" i="1" a="1"/>
  <c r="S1510" i="1" s="1"/>
  <c r="S1512" i="1" a="1"/>
  <c r="S1512" i="1" s="1"/>
  <c r="S1514" i="1" a="1"/>
  <c r="S1514" i="1" s="1"/>
  <c r="S1516" i="1" a="1"/>
  <c r="S1516" i="1" s="1"/>
  <c r="S1518" i="1" a="1"/>
  <c r="S1518" i="1" s="1"/>
  <c r="S1520" i="1" a="1"/>
  <c r="S1520" i="1" s="1"/>
  <c r="S1537" i="1" a="1"/>
  <c r="S1537" i="1" s="1"/>
  <c r="S1543" i="1" a="1"/>
  <c r="S1543" i="1" s="1"/>
  <c r="S1279" i="1" a="1"/>
  <c r="S1279" i="1" s="1"/>
  <c r="S1336" i="1" a="1"/>
  <c r="S1336" i="1" s="1"/>
  <c r="S1381" i="1" a="1"/>
  <c r="S1381" i="1" s="1"/>
  <c r="S1421" i="1" a="1"/>
  <c r="S1421" i="1" s="1"/>
  <c r="S1425" i="1" a="1"/>
  <c r="S1425" i="1" s="1"/>
  <c r="S1523" i="1" a="1"/>
  <c r="S1523" i="1" s="1"/>
  <c r="S1532" i="1" a="1"/>
  <c r="S1532" i="1" s="1"/>
  <c r="S1533" i="1" a="1"/>
  <c r="S1533" i="1" s="1"/>
  <c r="S1534" i="1" a="1"/>
  <c r="S1534" i="1" s="1"/>
  <c r="S1540" i="1" a="1"/>
  <c r="S1540" i="1" s="1"/>
  <c r="S1261" i="1" a="1"/>
  <c r="S1261" i="1" s="1"/>
  <c r="S1416" i="1" a="1"/>
  <c r="S1416" i="1" s="1"/>
  <c r="S1420" i="1" a="1"/>
  <c r="S1420" i="1" s="1"/>
  <c r="S1423" i="1" a="1"/>
  <c r="S1423" i="1" s="1"/>
  <c r="S1431" i="1" a="1"/>
  <c r="S1431" i="1" s="1"/>
  <c r="S1355" i="1" a="1"/>
  <c r="S1355" i="1" s="1"/>
  <c r="S1591" i="1" a="1"/>
  <c r="S1591" i="1" s="1"/>
  <c r="S1592" i="1" a="1"/>
  <c r="S1592" i="1" s="1"/>
  <c r="S1604" i="1" a="1"/>
  <c r="S1604" i="1" s="1"/>
  <c r="S1605" i="1" a="1"/>
  <c r="S1605" i="1" s="1"/>
  <c r="S1606" i="1" a="1"/>
  <c r="S1606" i="1" s="1"/>
  <c r="S1607" i="1" a="1"/>
  <c r="S1607" i="1" s="1"/>
  <c r="S1620" i="1" a="1"/>
  <c r="S1620" i="1" s="1"/>
  <c r="S1621" i="1" a="1"/>
  <c r="S1621" i="1" s="1"/>
  <c r="S1622" i="1" a="1"/>
  <c r="S1622" i="1" s="1"/>
  <c r="S1623" i="1" a="1"/>
  <c r="S1623" i="1" s="1"/>
  <c r="S1636" i="1" a="1"/>
  <c r="S1636" i="1" s="1"/>
  <c r="S1637" i="1" a="1"/>
  <c r="S1637" i="1" s="1"/>
  <c r="S1638" i="1" a="1"/>
  <c r="S1638" i="1" s="1"/>
  <c r="S1639" i="1" a="1"/>
  <c r="S1639" i="1" s="1"/>
  <c r="S1658" i="1" a="1"/>
  <c r="S1658" i="1" s="1"/>
  <c r="S1670" i="1" a="1"/>
  <c r="S1670" i="1" s="1"/>
  <c r="S1672" i="1" a="1"/>
  <c r="S1672" i="1" s="1"/>
  <c r="S1683" i="1" a="1"/>
  <c r="S1683" i="1" s="1"/>
  <c r="S1684" i="1" a="1"/>
  <c r="S1684" i="1" s="1"/>
  <c r="S1538" i="1" a="1"/>
  <c r="S1538" i="1" s="1"/>
  <c r="S1548" i="1" a="1"/>
  <c r="S1548" i="1" s="1"/>
  <c r="S1550" i="1" a="1"/>
  <c r="S1550" i="1" s="1"/>
  <c r="S1552" i="1" a="1"/>
  <c r="S1552" i="1" s="1"/>
  <c r="S1554" i="1" a="1"/>
  <c r="S1554" i="1" s="1"/>
  <c r="S1556" i="1" a="1"/>
  <c r="S1556" i="1" s="1"/>
  <c r="S1558" i="1" a="1"/>
  <c r="S1558" i="1" s="1"/>
  <c r="S1560" i="1" a="1"/>
  <c r="S1560" i="1" s="1"/>
  <c r="S1562" i="1" a="1"/>
  <c r="S1562" i="1" s="1"/>
  <c r="S1564" i="1" a="1"/>
  <c r="S1564" i="1" s="1"/>
  <c r="S1566" i="1" a="1"/>
  <c r="S1566" i="1" s="1"/>
  <c r="S1568" i="1" a="1"/>
  <c r="S1568" i="1" s="1"/>
  <c r="S1569" i="1" a="1"/>
  <c r="S1569" i="1" s="1"/>
  <c r="S1570" i="1" a="1"/>
  <c r="S1570" i="1" s="1"/>
  <c r="S1575" i="1" a="1"/>
  <c r="S1575" i="1" s="1"/>
  <c r="S1577" i="1" a="1"/>
  <c r="S1577" i="1" s="1"/>
  <c r="S1578" i="1" a="1"/>
  <c r="S1578" i="1" s="1"/>
  <c r="S1593" i="1" a="1"/>
  <c r="S1593" i="1" s="1"/>
  <c r="S1594" i="1" a="1"/>
  <c r="S1594" i="1" s="1"/>
  <c r="S1655" i="1" a="1"/>
  <c r="S1655" i="1" s="1"/>
  <c r="S1657" i="1" a="1"/>
  <c r="S1657" i="1" s="1"/>
  <c r="S1669" i="1" a="1"/>
  <c r="S1669" i="1" s="1"/>
  <c r="S1682" i="1" a="1"/>
  <c r="S1682" i="1" s="1"/>
  <c r="S1695" i="1" a="1"/>
  <c r="S1695" i="1" s="1"/>
  <c r="S1571" i="1" a="1"/>
  <c r="S1571" i="1" s="1"/>
  <c r="S1572" i="1" a="1"/>
  <c r="S1572" i="1" s="1"/>
  <c r="S1579" i="1" a="1"/>
  <c r="S1579" i="1" s="1"/>
  <c r="S1580" i="1" a="1"/>
  <c r="S1580" i="1" s="1"/>
  <c r="S1595" i="1" a="1"/>
  <c r="S1595" i="1" s="1"/>
  <c r="S1608" i="1" a="1"/>
  <c r="S1608" i="1" s="1"/>
  <c r="S1609" i="1" a="1"/>
  <c r="S1609" i="1" s="1"/>
  <c r="S1610" i="1" a="1"/>
  <c r="S1610" i="1" s="1"/>
  <c r="S1611" i="1" a="1"/>
  <c r="S1611" i="1" s="1"/>
  <c r="S1624" i="1" a="1"/>
  <c r="S1624" i="1" s="1"/>
  <c r="S1625" i="1" a="1"/>
  <c r="S1625" i="1" s="1"/>
  <c r="S1626" i="1" a="1"/>
  <c r="S1626" i="1" s="1"/>
  <c r="S1627" i="1" a="1"/>
  <c r="S1627" i="1" s="1"/>
  <c r="S1640" i="1" a="1"/>
  <c r="S1640" i="1" s="1"/>
  <c r="S1641" i="1" a="1"/>
  <c r="S1641" i="1" s="1"/>
  <c r="S1642" i="1" a="1"/>
  <c r="S1642" i="1" s="1"/>
  <c r="S1643" i="1" a="1"/>
  <c r="S1643" i="1" s="1"/>
  <c r="S1654" i="1" a="1"/>
  <c r="S1654" i="1" s="1"/>
  <c r="S1656" i="1" a="1"/>
  <c r="S1656" i="1" s="1"/>
  <c r="S1667" i="1" a="1"/>
  <c r="S1667" i="1" s="1"/>
  <c r="S1668" i="1" a="1"/>
  <c r="S1668" i="1" s="1"/>
  <c r="S1679" i="1" a="1"/>
  <c r="S1679" i="1" s="1"/>
  <c r="S1681" i="1" a="1"/>
  <c r="S1681" i="1" s="1"/>
  <c r="S1693" i="1" a="1"/>
  <c r="S1693" i="1" s="1"/>
  <c r="S1545" i="1" a="1"/>
  <c r="S1545" i="1" s="1"/>
  <c r="S1547" i="1" a="1"/>
  <c r="S1547" i="1" s="1"/>
  <c r="S1573" i="1" a="1"/>
  <c r="S1573" i="1" s="1"/>
  <c r="S1581" i="1" a="1"/>
  <c r="S1581" i="1" s="1"/>
  <c r="S1582" i="1" a="1"/>
  <c r="S1582" i="1" s="1"/>
  <c r="S1653" i="1" a="1"/>
  <c r="S1653" i="1" s="1"/>
  <c r="S1666" i="1" a="1"/>
  <c r="S1666" i="1" s="1"/>
  <c r="S1678" i="1" a="1"/>
  <c r="S1678" i="1" s="1"/>
  <c r="S1680" i="1" a="1"/>
  <c r="S1680" i="1" s="1"/>
  <c r="S1583" i="1" a="1"/>
  <c r="S1583" i="1" s="1"/>
  <c r="S1584" i="1" a="1"/>
  <c r="S1584" i="1" s="1"/>
  <c r="S1596" i="1" a="1"/>
  <c r="S1596" i="1" s="1"/>
  <c r="S1597" i="1" a="1"/>
  <c r="S1597" i="1" s="1"/>
  <c r="S1598" i="1" a="1"/>
  <c r="S1598" i="1" s="1"/>
  <c r="S1599" i="1" a="1"/>
  <c r="S1599" i="1" s="1"/>
  <c r="S1612" i="1" a="1"/>
  <c r="S1612" i="1" s="1"/>
  <c r="S1613" i="1" a="1"/>
  <c r="S1613" i="1" s="1"/>
  <c r="S1614" i="1" a="1"/>
  <c r="S1614" i="1" s="1"/>
  <c r="S1615" i="1" a="1"/>
  <c r="S1615" i="1" s="1"/>
  <c r="S1628" i="1" a="1"/>
  <c r="S1628" i="1" s="1"/>
  <c r="S1629" i="1" a="1"/>
  <c r="S1629" i="1" s="1"/>
  <c r="S1630" i="1" a="1"/>
  <c r="S1630" i="1" s="1"/>
  <c r="S1631" i="1" a="1"/>
  <c r="S1631" i="1" s="1"/>
  <c r="S1644" i="1" a="1"/>
  <c r="S1644" i="1" s="1"/>
  <c r="S1645" i="1" a="1"/>
  <c r="S1645" i="1" s="1"/>
  <c r="S1646" i="1" a="1"/>
  <c r="S1646" i="1" s="1"/>
  <c r="S1647" i="1" a="1"/>
  <c r="S1647" i="1" s="1"/>
  <c r="S1651" i="1" a="1"/>
  <c r="S1651" i="1" s="1"/>
  <c r="S1652" i="1" a="1"/>
  <c r="S1652" i="1" s="1"/>
  <c r="S1663" i="1" a="1"/>
  <c r="S1663" i="1" s="1"/>
  <c r="S1665" i="1" a="1"/>
  <c r="S1665" i="1" s="1"/>
  <c r="S1677" i="1" a="1"/>
  <c r="S1677" i="1" s="1"/>
  <c r="S1690" i="1" a="1"/>
  <c r="S1690" i="1" s="1"/>
  <c r="S1694" i="1" a="1"/>
  <c r="S1694" i="1" s="1"/>
  <c r="S1542" i="1" a="1"/>
  <c r="S1542" i="1" s="1"/>
  <c r="S1549" i="1" a="1"/>
  <c r="S1549" i="1" s="1"/>
  <c r="S1551" i="1" a="1"/>
  <c r="S1551" i="1" s="1"/>
  <c r="S1553" i="1" a="1"/>
  <c r="S1553" i="1" s="1"/>
  <c r="S1555" i="1" a="1"/>
  <c r="S1555" i="1" s="1"/>
  <c r="S1557" i="1" a="1"/>
  <c r="S1557" i="1" s="1"/>
  <c r="S1559" i="1" a="1"/>
  <c r="S1559" i="1" s="1"/>
  <c r="S1561" i="1" a="1"/>
  <c r="S1561" i="1" s="1"/>
  <c r="S1563" i="1" a="1"/>
  <c r="S1563" i="1" s="1"/>
  <c r="S1565" i="1" a="1"/>
  <c r="S1565" i="1" s="1"/>
  <c r="S1567" i="1" a="1"/>
  <c r="S1567" i="1" s="1"/>
  <c r="S1574" i="1" a="1"/>
  <c r="S1574" i="1" s="1"/>
  <c r="S1585" i="1" a="1"/>
  <c r="S1585" i="1" s="1"/>
  <c r="S1586" i="1" a="1"/>
  <c r="S1586" i="1" s="1"/>
  <c r="S1649" i="1" a="1"/>
  <c r="S1649" i="1" s="1"/>
  <c r="S1650" i="1" a="1"/>
  <c r="S1650" i="1" s="1"/>
  <c r="S1662" i="1" a="1"/>
  <c r="S1662" i="1" s="1"/>
  <c r="S1664" i="1" a="1"/>
  <c r="S1664" i="1" s="1"/>
  <c r="S1675" i="1" a="1"/>
  <c r="S1675" i="1" s="1"/>
  <c r="S1676" i="1" a="1"/>
  <c r="S1676" i="1" s="1"/>
  <c r="S1687" i="1" a="1"/>
  <c r="S1687" i="1" s="1"/>
  <c r="S1689" i="1" a="1"/>
  <c r="S1689" i="1" s="1"/>
  <c r="S1428" i="1" a="1"/>
  <c r="S1428" i="1" s="1"/>
  <c r="S1529" i="1" a="1"/>
  <c r="S1529" i="1" s="1"/>
  <c r="S1576" i="1" a="1"/>
  <c r="S1576" i="1" s="1"/>
  <c r="S1589" i="1" a="1"/>
  <c r="S1589" i="1" s="1"/>
  <c r="S1590" i="1" a="1"/>
  <c r="S1590" i="1" s="1"/>
  <c r="S1659" i="1" a="1"/>
  <c r="S1659" i="1" s="1"/>
  <c r="S1616" i="1" a="1"/>
  <c r="S1616" i="1" s="1"/>
  <c r="S1635" i="1" a="1"/>
  <c r="S1635" i="1" s="1"/>
  <c r="S1686" i="1" a="1"/>
  <c r="S1686" i="1" s="1"/>
  <c r="S1691" i="1" a="1"/>
  <c r="S1691" i="1" s="1"/>
  <c r="S1699" i="1" a="1"/>
  <c r="S1699" i="1" s="1"/>
  <c r="S1721" i="1" a="1"/>
  <c r="S1721" i="1" s="1"/>
  <c r="S1722" i="1" a="1"/>
  <c r="S1722" i="1" s="1"/>
  <c r="S1743" i="1" a="1"/>
  <c r="S1743" i="1" s="1"/>
  <c r="S1744" i="1" a="1"/>
  <c r="S1744" i="1" s="1"/>
  <c r="S1750" i="1" a="1"/>
  <c r="S1750" i="1" s="1"/>
  <c r="S1751" i="1" a="1"/>
  <c r="S1751" i="1" s="1"/>
  <c r="S1765" i="1" a="1"/>
  <c r="S1765" i="1" s="1"/>
  <c r="S1766" i="1" a="1"/>
  <c r="S1766" i="1" s="1"/>
  <c r="S1781" i="1" a="1"/>
  <c r="S1781" i="1" s="1"/>
  <c r="S1782" i="1" a="1"/>
  <c r="S1782" i="1" s="1"/>
  <c r="S1785" i="1" a="1"/>
  <c r="S1785" i="1" s="1"/>
  <c r="S1795" i="1" a="1"/>
  <c r="S1795" i="1" s="1"/>
  <c r="S1800" i="1" a="1"/>
  <c r="S1800" i="1" s="1"/>
  <c r="S1840" i="1" a="1"/>
  <c r="S1840" i="1" s="1"/>
  <c r="S1850" i="1" a="1"/>
  <c r="S1850" i="1" s="1"/>
  <c r="S1866" i="1" a="1"/>
  <c r="S1866" i="1" s="1"/>
  <c r="S1872" i="1" a="1"/>
  <c r="S1872" i="1" s="1"/>
  <c r="S1877" i="1" a="1"/>
  <c r="S1877" i="1" s="1"/>
  <c r="S1878" i="1" a="1"/>
  <c r="S1878" i="1" s="1"/>
  <c r="S1889" i="1" a="1"/>
  <c r="S1889" i="1" s="1"/>
  <c r="S1905" i="1" a="1"/>
  <c r="S1905" i="1" s="1"/>
  <c r="S1915" i="1" a="1"/>
  <c r="S1915" i="1" s="1"/>
  <c r="S1927" i="1" a="1"/>
  <c r="S1927" i="1" s="1"/>
  <c r="S1928" i="1" a="1"/>
  <c r="S1928" i="1" s="1"/>
  <c r="S1940" i="1" a="1"/>
  <c r="S1940" i="1" s="1"/>
  <c r="S1522" i="1" a="1"/>
  <c r="S1522" i="1" s="1"/>
  <c r="S1602" i="1" a="1"/>
  <c r="S1602" i="1" s="1"/>
  <c r="S1632" i="1" a="1"/>
  <c r="S1632" i="1" s="1"/>
  <c r="S1660" i="1" a="1"/>
  <c r="S1660" i="1" s="1"/>
  <c r="S1673" i="1" a="1"/>
  <c r="S1673" i="1" s="1"/>
  <c r="S1697" i="1" a="1"/>
  <c r="S1697" i="1" s="1"/>
  <c r="S1723" i="1" a="1"/>
  <c r="S1723" i="1" s="1"/>
  <c r="S1724" i="1" a="1"/>
  <c r="S1724" i="1" s="1"/>
  <c r="S1735" i="1" a="1"/>
  <c r="S1735" i="1" s="1"/>
  <c r="S1742" i="1" a="1"/>
  <c r="S1742" i="1" s="1"/>
  <c r="S1752" i="1" a="1"/>
  <c r="S1752" i="1" s="1"/>
  <c r="S1753" i="1" a="1"/>
  <c r="S1753" i="1" s="1"/>
  <c r="S1767" i="1" a="1"/>
  <c r="S1767" i="1" s="1"/>
  <c r="S1768" i="1" a="1"/>
  <c r="S1768" i="1" s="1"/>
  <c r="S1783" i="1" a="1"/>
  <c r="S1783" i="1" s="1"/>
  <c r="S1784" i="1" a="1"/>
  <c r="S1784" i="1" s="1"/>
  <c r="S1794" i="1" a="1"/>
  <c r="S1794" i="1" s="1"/>
  <c r="S1799" i="1" a="1"/>
  <c r="S1799" i="1" s="1"/>
  <c r="S1804" i="1" a="1"/>
  <c r="S1804" i="1" s="1"/>
  <c r="S1808" i="1" a="1"/>
  <c r="S1808" i="1" s="1"/>
  <c r="S1811" i="1" a="1"/>
  <c r="S1811" i="1" s="1"/>
  <c r="S1835" i="1" a="1"/>
  <c r="S1835" i="1" s="1"/>
  <c r="S1851" i="1" a="1"/>
  <c r="S1851" i="1" s="1"/>
  <c r="S1852" i="1" a="1"/>
  <c r="S1852" i="1" s="1"/>
  <c r="S1853" i="1" a="1"/>
  <c r="S1853" i="1" s="1"/>
  <c r="S1854" i="1" a="1"/>
  <c r="S1854" i="1" s="1"/>
  <c r="S1867" i="1" a="1"/>
  <c r="S1867" i="1" s="1"/>
  <c r="S1873" i="1" a="1"/>
  <c r="S1873" i="1" s="1"/>
  <c r="S1890" i="1" a="1"/>
  <c r="S1890" i="1" s="1"/>
  <c r="S1906" i="1" a="1"/>
  <c r="S1906" i="1" s="1"/>
  <c r="S1916" i="1" a="1"/>
  <c r="S1916" i="1" s="1"/>
  <c r="S1917" i="1" a="1"/>
  <c r="S1917" i="1" s="1"/>
  <c r="S1918" i="1" a="1"/>
  <c r="S1918" i="1" s="1"/>
  <c r="S1929" i="1" a="1"/>
  <c r="S1929" i="1" s="1"/>
  <c r="S1588" i="1" a="1"/>
  <c r="S1588" i="1" s="1"/>
  <c r="S1618" i="1" a="1"/>
  <c r="S1618" i="1" s="1"/>
  <c r="S1648" i="1" a="1"/>
  <c r="S1648" i="1" s="1"/>
  <c r="S1661" i="1" a="1"/>
  <c r="S1661" i="1" s="1"/>
  <c r="S1674" i="1" a="1"/>
  <c r="S1674" i="1" s="1"/>
  <c r="S1731" i="1" a="1"/>
  <c r="S1731" i="1" s="1"/>
  <c r="S1740" i="1" a="1"/>
  <c r="S1740" i="1" s="1"/>
  <c r="S1754" i="1" a="1"/>
  <c r="S1754" i="1" s="1"/>
  <c r="S1769" i="1" a="1"/>
  <c r="S1769" i="1" s="1"/>
  <c r="S1770" i="1" a="1"/>
  <c r="S1770" i="1" s="1"/>
  <c r="S1836" i="1" a="1"/>
  <c r="S1836" i="1" s="1"/>
  <c r="S1841" i="1" a="1"/>
  <c r="S1841" i="1" s="1"/>
  <c r="S1855" i="1" a="1"/>
  <c r="S1855" i="1" s="1"/>
  <c r="S1856" i="1" a="1"/>
  <c r="S1856" i="1" s="1"/>
  <c r="S1868" i="1" a="1"/>
  <c r="S1868" i="1" s="1"/>
  <c r="S1879" i="1" a="1"/>
  <c r="S1879" i="1" s="1"/>
  <c r="S1880" i="1" a="1"/>
  <c r="S1880" i="1" s="1"/>
  <c r="S1891" i="1" a="1"/>
  <c r="S1891" i="1" s="1"/>
  <c r="S1892" i="1" a="1"/>
  <c r="S1892" i="1" s="1"/>
  <c r="S1893" i="1" a="1"/>
  <c r="S1893" i="1" s="1"/>
  <c r="S1894" i="1" a="1"/>
  <c r="S1894" i="1" s="1"/>
  <c r="S1907" i="1" a="1"/>
  <c r="S1907" i="1" s="1"/>
  <c r="S1908" i="1" a="1"/>
  <c r="S1908" i="1" s="1"/>
  <c r="S1909" i="1" a="1"/>
  <c r="S1909" i="1" s="1"/>
  <c r="S1910" i="1" a="1"/>
  <c r="S1910" i="1" s="1"/>
  <c r="S1919" i="1" a="1"/>
  <c r="S1919" i="1" s="1"/>
  <c r="S1920" i="1" a="1"/>
  <c r="S1920" i="1" s="1"/>
  <c r="S1930" i="1" a="1"/>
  <c r="S1930" i="1" s="1"/>
  <c r="S1941" i="1" a="1"/>
  <c r="S1941" i="1" s="1"/>
  <c r="S1634" i="1" a="1"/>
  <c r="S1634" i="1" s="1"/>
  <c r="S1698" i="1" a="1"/>
  <c r="S1698" i="1" s="1"/>
  <c r="S1707" i="1" a="1"/>
  <c r="S1707" i="1" s="1"/>
  <c r="S1709" i="1" a="1"/>
  <c r="S1709" i="1" s="1"/>
  <c r="S1711" i="1" a="1"/>
  <c r="S1711" i="1" s="1"/>
  <c r="S1712" i="1" a="1"/>
  <c r="S1712" i="1" s="1"/>
  <c r="S1726" i="1" a="1"/>
  <c r="S1726" i="1" s="1"/>
  <c r="S1728" i="1" a="1"/>
  <c r="S1728" i="1" s="1"/>
  <c r="S1734" i="1" a="1"/>
  <c r="S1734" i="1" s="1"/>
  <c r="S1739" i="1" a="1"/>
  <c r="S1739" i="1" s="1"/>
  <c r="S1741" i="1" a="1"/>
  <c r="S1741" i="1" s="1"/>
  <c r="S1755" i="1" a="1"/>
  <c r="S1755" i="1" s="1"/>
  <c r="S1756" i="1" a="1"/>
  <c r="S1756" i="1" s="1"/>
  <c r="S1757" i="1" a="1"/>
  <c r="S1757" i="1" s="1"/>
  <c r="S1771" i="1" a="1"/>
  <c r="S1771" i="1" s="1"/>
  <c r="S1772" i="1" a="1"/>
  <c r="S1772" i="1" s="1"/>
  <c r="S1792" i="1" a="1"/>
  <c r="S1792" i="1" s="1"/>
  <c r="S1793" i="1" a="1"/>
  <c r="S1793" i="1" s="1"/>
  <c r="S1798" i="1" a="1"/>
  <c r="S1798" i="1" s="1"/>
  <c r="S1803" i="1" a="1"/>
  <c r="S1803" i="1" s="1"/>
  <c r="S1807" i="1" a="1"/>
  <c r="S1807" i="1" s="1"/>
  <c r="S1823" i="1" a="1"/>
  <c r="S1823" i="1" s="1"/>
  <c r="S1842" i="1" a="1"/>
  <c r="S1842" i="1" s="1"/>
  <c r="S1857" i="1" a="1"/>
  <c r="S1857" i="1" s="1"/>
  <c r="S1874" i="1" a="1"/>
  <c r="S1874" i="1" s="1"/>
  <c r="S1881" i="1" a="1"/>
  <c r="S1881" i="1" s="1"/>
  <c r="S1895" i="1" a="1"/>
  <c r="S1895" i="1" s="1"/>
  <c r="S1896" i="1" a="1"/>
  <c r="S1896" i="1" s="1"/>
  <c r="S1911" i="1" a="1"/>
  <c r="S1911" i="1" s="1"/>
  <c r="S1912" i="1" a="1"/>
  <c r="S1912" i="1" s="1"/>
  <c r="S1601" i="1" a="1"/>
  <c r="S1601" i="1" s="1"/>
  <c r="S1688" i="1" a="1"/>
  <c r="S1688" i="1" s="1"/>
  <c r="S1713" i="1" a="1"/>
  <c r="S1713" i="1" s="1"/>
  <c r="S1714" i="1" a="1"/>
  <c r="S1714" i="1" s="1"/>
  <c r="S1730" i="1" a="1"/>
  <c r="S1730" i="1" s="1"/>
  <c r="S1738" i="1" a="1"/>
  <c r="S1738" i="1" s="1"/>
  <c r="S1758" i="1" a="1"/>
  <c r="S1758" i="1" s="1"/>
  <c r="S1773" i="1" a="1"/>
  <c r="S1773" i="1" s="1"/>
  <c r="S1774" i="1" a="1"/>
  <c r="S1774" i="1" s="1"/>
  <c r="S1797" i="1" a="1"/>
  <c r="S1797" i="1" s="1"/>
  <c r="S1810" i="1" a="1"/>
  <c r="S1810" i="1" s="1"/>
  <c r="S1814" i="1" a="1"/>
  <c r="S1814" i="1" s="1"/>
  <c r="S1815" i="1" a="1"/>
  <c r="S1815" i="1" s="1"/>
  <c r="S1816" i="1" a="1"/>
  <c r="S1816" i="1" s="1"/>
  <c r="S1821" i="1" a="1"/>
  <c r="S1821" i="1" s="1"/>
  <c r="S1822" i="1" a="1"/>
  <c r="S1822" i="1" s="1"/>
  <c r="S1824" i="1" a="1"/>
  <c r="S1824" i="1" s="1"/>
  <c r="S1825" i="1" a="1"/>
  <c r="S1825" i="1" s="1"/>
  <c r="S1837" i="1" a="1"/>
  <c r="S1837" i="1" s="1"/>
  <c r="S1858" i="1" a="1"/>
  <c r="S1858" i="1" s="1"/>
  <c r="S1869" i="1" a="1"/>
  <c r="S1869" i="1" s="1"/>
  <c r="S1882" i="1" a="1"/>
  <c r="S1882" i="1" s="1"/>
  <c r="S1897" i="1" a="1"/>
  <c r="S1897" i="1" s="1"/>
  <c r="S1913" i="1" a="1"/>
  <c r="S1913" i="1" s="1"/>
  <c r="S1922" i="1" a="1"/>
  <c r="S1922" i="1" s="1"/>
  <c r="S1935" i="1" a="1"/>
  <c r="S1935" i="1" s="1"/>
  <c r="S1936" i="1" a="1"/>
  <c r="S1936" i="1" s="1"/>
  <c r="S1587" i="1" a="1"/>
  <c r="S1587" i="1" s="1"/>
  <c r="S1617" i="1" a="1"/>
  <c r="S1617" i="1" s="1"/>
  <c r="S1671" i="1" a="1"/>
  <c r="S1671" i="1" s="1"/>
  <c r="S1700" i="1" a="1"/>
  <c r="S1700" i="1" s="1"/>
  <c r="S1701" i="1" a="1"/>
  <c r="S1701" i="1" s="1"/>
  <c r="S1702" i="1" a="1"/>
  <c r="S1702" i="1" s="1"/>
  <c r="S1715" i="1" a="1"/>
  <c r="S1715" i="1" s="1"/>
  <c r="S1716" i="1" a="1"/>
  <c r="S1716" i="1" s="1"/>
  <c r="S1733" i="1" a="1"/>
  <c r="S1733" i="1" s="1"/>
  <c r="S1737" i="1" a="1"/>
  <c r="S1737" i="1" s="1"/>
  <c r="S1747" i="1" a="1"/>
  <c r="S1747" i="1" s="1"/>
  <c r="S1759" i="1" a="1"/>
  <c r="S1759" i="1" s="1"/>
  <c r="S1760" i="1" a="1"/>
  <c r="S1760" i="1" s="1"/>
  <c r="S1775" i="1" a="1"/>
  <c r="S1775" i="1" s="1"/>
  <c r="S1776" i="1" a="1"/>
  <c r="S1776" i="1" s="1"/>
  <c r="S1791" i="1" a="1"/>
  <c r="S1791" i="1" s="1"/>
  <c r="S1802" i="1" a="1"/>
  <c r="S1802" i="1" s="1"/>
  <c r="S1813" i="1" a="1"/>
  <c r="S1813" i="1" s="1"/>
  <c r="S1817" i="1" a="1"/>
  <c r="S1817" i="1" s="1"/>
  <c r="S1820" i="1" a="1"/>
  <c r="S1820" i="1" s="1"/>
  <c r="S1826" i="1" a="1"/>
  <c r="S1826" i="1" s="1"/>
  <c r="S1827" i="1" a="1"/>
  <c r="S1827" i="1" s="1"/>
  <c r="S1828" i="1" a="1"/>
  <c r="S1828" i="1" s="1"/>
  <c r="S1829" i="1" a="1"/>
  <c r="S1829" i="1" s="1"/>
  <c r="S1830" i="1" a="1"/>
  <c r="S1830" i="1" s="1"/>
  <c r="S1831" i="1" a="1"/>
  <c r="S1831" i="1" s="1"/>
  <c r="S1838" i="1" a="1"/>
  <c r="S1838" i="1" s="1"/>
  <c r="S1843" i="1" a="1"/>
  <c r="S1843" i="1" s="1"/>
  <c r="S1844" i="1" a="1"/>
  <c r="S1844" i="1" s="1"/>
  <c r="S1845" i="1" a="1"/>
  <c r="S1845" i="1" s="1"/>
  <c r="S1846" i="1" a="1"/>
  <c r="S1846" i="1" s="1"/>
  <c r="S1859" i="1" a="1"/>
  <c r="S1859" i="1" s="1"/>
  <c r="S1860" i="1" a="1"/>
  <c r="S1860" i="1" s="1"/>
  <c r="S1861" i="1" a="1"/>
  <c r="S1861" i="1" s="1"/>
  <c r="S1862" i="1" a="1"/>
  <c r="S1862" i="1" s="1"/>
  <c r="S1870" i="1" a="1"/>
  <c r="S1870" i="1" s="1"/>
  <c r="S1875" i="1" a="1"/>
  <c r="S1875" i="1" s="1"/>
  <c r="S1883" i="1" a="1"/>
  <c r="S1883" i="1" s="1"/>
  <c r="S1884" i="1" a="1"/>
  <c r="S1884" i="1" s="1"/>
  <c r="S1898" i="1" a="1"/>
  <c r="S1898" i="1" s="1"/>
  <c r="S1937" i="1" a="1"/>
  <c r="S1937" i="1" s="1"/>
  <c r="S1600" i="1" a="1"/>
  <c r="S1600" i="1" s="1"/>
  <c r="S1619" i="1" a="1"/>
  <c r="S1619" i="1" s="1"/>
  <c r="S1685" i="1" a="1"/>
  <c r="S1685" i="1" s="1"/>
  <c r="S1692" i="1" a="1"/>
  <c r="S1692" i="1" s="1"/>
  <c r="S1696" i="1" a="1"/>
  <c r="S1696" i="1" s="1"/>
  <c r="S1704" i="1" a="1"/>
  <c r="S1704" i="1" s="1"/>
  <c r="S1705" i="1" a="1"/>
  <c r="S1705" i="1" s="1"/>
  <c r="S1706" i="1" a="1"/>
  <c r="S1706" i="1" s="1"/>
  <c r="S1708" i="1" a="1"/>
  <c r="S1708" i="1" s="1"/>
  <c r="S1710" i="1" a="1"/>
  <c r="S1710" i="1" s="1"/>
  <c r="S1719" i="1" a="1"/>
  <c r="S1719" i="1" s="1"/>
  <c r="S1720" i="1" a="1"/>
  <c r="S1720" i="1" s="1"/>
  <c r="S1725" i="1" a="1"/>
  <c r="S1725" i="1" s="1"/>
  <c r="S1727" i="1" a="1"/>
  <c r="S1727" i="1" s="1"/>
  <c r="S1729" i="1" a="1"/>
  <c r="S1729" i="1" s="1"/>
  <c r="S1732" i="1" a="1"/>
  <c r="S1732" i="1" s="1"/>
  <c r="S1745" i="1" a="1"/>
  <c r="S1745" i="1" s="1"/>
  <c r="S1746" i="1" a="1"/>
  <c r="S1746" i="1" s="1"/>
  <c r="S1748" i="1" a="1"/>
  <c r="S1748" i="1" s="1"/>
  <c r="S1749" i="1" a="1"/>
  <c r="S1749" i="1" s="1"/>
  <c r="S1763" i="1" a="1"/>
  <c r="S1763" i="1" s="1"/>
  <c r="S1764" i="1" a="1"/>
  <c r="S1764" i="1" s="1"/>
  <c r="S1779" i="1" a="1"/>
  <c r="S1779" i="1" s="1"/>
  <c r="S1780" i="1" a="1"/>
  <c r="S1780" i="1" s="1"/>
  <c r="S1786" i="1" a="1"/>
  <c r="S1786" i="1" s="1"/>
  <c r="S1787" i="1" a="1"/>
  <c r="S1787" i="1" s="1"/>
  <c r="S1788" i="1" a="1"/>
  <c r="S1788" i="1" s="1"/>
  <c r="S1789" i="1" a="1"/>
  <c r="S1789" i="1" s="1"/>
  <c r="S1805" i="1" a="1"/>
  <c r="S1805" i="1" s="1"/>
  <c r="S1809" i="1" a="1"/>
  <c r="S1809" i="1" s="1"/>
  <c r="S1834" i="1" a="1"/>
  <c r="S1834" i="1" s="1"/>
  <c r="S1839" i="1" a="1"/>
  <c r="S1839" i="1" s="1"/>
  <c r="S1849" i="1" a="1"/>
  <c r="S1849" i="1" s="1"/>
  <c r="S1865" i="1" a="1"/>
  <c r="S1865" i="1" s="1"/>
  <c r="S1871" i="1" a="1"/>
  <c r="S1871" i="1" s="1"/>
  <c r="S1887" i="1" a="1"/>
  <c r="S1887" i="1" s="1"/>
  <c r="S1888" i="1" a="1"/>
  <c r="S1888" i="1" s="1"/>
  <c r="S1903" i="1" a="1"/>
  <c r="S1903" i="1" s="1"/>
  <c r="S1904" i="1" a="1"/>
  <c r="S1904" i="1" s="1"/>
  <c r="S1924" i="1" a="1"/>
  <c r="S1924" i="1" s="1"/>
  <c r="S1925" i="1" a="1"/>
  <c r="S1925" i="1" s="1"/>
  <c r="S1926" i="1" a="1"/>
  <c r="S1926" i="1" s="1"/>
  <c r="S1939" i="1" a="1"/>
  <c r="S1939" i="1" s="1"/>
  <c r="S1703" i="1" a="1"/>
  <c r="S1703" i="1" s="1"/>
  <c r="S1833" i="1" a="1"/>
  <c r="S1833" i="1" s="1"/>
  <c r="S1847" i="1" a="1"/>
  <c r="S1847" i="1" s="1"/>
  <c r="S1902" i="1" a="1"/>
  <c r="S1902" i="1" s="1"/>
  <c r="S1943" i="1" a="1"/>
  <c r="S1943" i="1" s="1"/>
  <c r="S1944" i="1" a="1"/>
  <c r="S1944" i="1" s="1"/>
  <c r="S1955" i="1" a="1"/>
  <c r="S1955" i="1" s="1"/>
  <c r="S1956" i="1" a="1"/>
  <c r="S1956" i="1" s="1"/>
  <c r="S1963" i="1" a="1"/>
  <c r="S1963" i="1" s="1"/>
  <c r="S1988" i="1" a="1"/>
  <c r="S1988" i="1" s="1"/>
  <c r="S1999" i="1" a="1"/>
  <c r="S1999" i="1" s="1"/>
  <c r="S2003" i="1" a="1"/>
  <c r="S2003" i="1" s="1"/>
  <c r="S2022" i="1" a="1"/>
  <c r="S2022" i="1" s="1"/>
  <c r="S2038" i="1" a="1"/>
  <c r="S2038" i="1" s="1"/>
  <c r="S1603" i="1" a="1"/>
  <c r="S1603" i="1" s="1"/>
  <c r="S1718" i="1" a="1"/>
  <c r="S1718" i="1" s="1"/>
  <c r="S1762" i="1" a="1"/>
  <c r="S1762" i="1" s="1"/>
  <c r="S1863" i="1" a="1"/>
  <c r="S1863" i="1" s="1"/>
  <c r="S1899" i="1" a="1"/>
  <c r="S1899" i="1" s="1"/>
  <c r="S1933" i="1" a="1"/>
  <c r="S1933" i="1" s="1"/>
  <c r="S1945" i="1" a="1"/>
  <c r="S1945" i="1" s="1"/>
  <c r="S1964" i="1" a="1"/>
  <c r="S1964" i="1" s="1"/>
  <c r="S1984" i="1" a="1"/>
  <c r="S1984" i="1" s="1"/>
  <c r="S1985" i="1" a="1"/>
  <c r="S1985" i="1" s="1"/>
  <c r="S1986" i="1" a="1"/>
  <c r="S1986" i="1" s="1"/>
  <c r="S1987" i="1" a="1"/>
  <c r="S1987" i="1" s="1"/>
  <c r="S1998" i="1" a="1"/>
  <c r="S1998" i="1" s="1"/>
  <c r="S2004" i="1" a="1"/>
  <c r="S2004" i="1" s="1"/>
  <c r="S2005" i="1" a="1"/>
  <c r="S2005" i="1" s="1"/>
  <c r="S2006" i="1" a="1"/>
  <c r="S2006" i="1" s="1"/>
  <c r="S2015" i="1" a="1"/>
  <c r="S2015" i="1" s="1"/>
  <c r="S2016" i="1" a="1"/>
  <c r="S2016" i="1" s="1"/>
  <c r="S2023" i="1" a="1"/>
  <c r="S2023" i="1" s="1"/>
  <c r="S2024" i="1" a="1"/>
  <c r="S2024" i="1" s="1"/>
  <c r="S2025" i="1" a="1"/>
  <c r="S2025" i="1" s="1"/>
  <c r="S2039" i="1" a="1"/>
  <c r="S2039" i="1" s="1"/>
  <c r="S1778" i="1" a="1"/>
  <c r="S1778" i="1" s="1"/>
  <c r="S1819" i="1" a="1"/>
  <c r="S1819" i="1" s="1"/>
  <c r="S1885" i="1" a="1"/>
  <c r="S1885" i="1" s="1"/>
  <c r="S1946" i="1" a="1"/>
  <c r="S1946" i="1" s="1"/>
  <c r="S1957" i="1" a="1"/>
  <c r="S1957" i="1" s="1"/>
  <c r="S1958" i="1" a="1"/>
  <c r="S1958" i="1" s="1"/>
  <c r="S1965" i="1" a="1"/>
  <c r="S1965" i="1" s="1"/>
  <c r="S1983" i="1" a="1"/>
  <c r="S1983" i="1" s="1"/>
  <c r="S1997" i="1" a="1"/>
  <c r="S1997" i="1" s="1"/>
  <c r="S2007" i="1" a="1"/>
  <c r="S2007" i="1" s="1"/>
  <c r="S2008" i="1" a="1"/>
  <c r="S2008" i="1" s="1"/>
  <c r="S2017" i="1" a="1"/>
  <c r="S2017" i="1" s="1"/>
  <c r="S2026" i="1" a="1"/>
  <c r="S2026" i="1" s="1"/>
  <c r="S1796" i="1" a="1"/>
  <c r="S1796" i="1" s="1"/>
  <c r="S1801" i="1" a="1"/>
  <c r="S1801" i="1" s="1"/>
  <c r="S1806" i="1" a="1"/>
  <c r="S1806" i="1" s="1"/>
  <c r="S1832" i="1" a="1"/>
  <c r="S1832" i="1" s="1"/>
  <c r="S1901" i="1" a="1"/>
  <c r="S1901" i="1" s="1"/>
  <c r="S1934" i="1" a="1"/>
  <c r="S1934" i="1" s="1"/>
  <c r="S1959" i="1" a="1"/>
  <c r="S1959" i="1" s="1"/>
  <c r="S1966" i="1" a="1"/>
  <c r="S1966" i="1" s="1"/>
  <c r="S1982" i="1" a="1"/>
  <c r="S1982" i="1" s="1"/>
  <c r="S1996" i="1" a="1"/>
  <c r="S1996" i="1" s="1"/>
  <c r="S2009" i="1" a="1"/>
  <c r="S2009" i="1" s="1"/>
  <c r="S2027" i="1" a="1"/>
  <c r="S2027" i="1" s="1"/>
  <c r="S2028" i="1" a="1"/>
  <c r="S2028" i="1" s="1"/>
  <c r="S2029" i="1" a="1"/>
  <c r="S2029" i="1" s="1"/>
  <c r="S1633" i="1" a="1"/>
  <c r="S1633" i="1" s="1"/>
  <c r="S1717" i="1" a="1"/>
  <c r="S1717" i="1" s="1"/>
  <c r="S1761" i="1" a="1"/>
  <c r="S1761" i="1" s="1"/>
  <c r="S1876" i="1" a="1"/>
  <c r="S1876" i="1" s="1"/>
  <c r="S1923" i="1" a="1"/>
  <c r="S1923" i="1" s="1"/>
  <c r="S1938" i="1" a="1"/>
  <c r="S1938" i="1" s="1"/>
  <c r="S1947" i="1" a="1"/>
  <c r="S1947" i="1" s="1"/>
  <c r="S1948" i="1" a="1"/>
  <c r="S1948" i="1" s="1"/>
  <c r="S1960" i="1" a="1"/>
  <c r="S1960" i="1" s="1"/>
  <c r="S1967" i="1" a="1"/>
  <c r="S1967" i="1" s="1"/>
  <c r="S1968" i="1" a="1"/>
  <c r="S1968" i="1" s="1"/>
  <c r="S1974" i="1" a="1"/>
  <c r="S1974" i="1" s="1"/>
  <c r="S1975" i="1" a="1"/>
  <c r="S1975" i="1" s="1"/>
  <c r="S1777" i="1" a="1"/>
  <c r="S1777" i="1" s="1"/>
  <c r="S1818" i="1" a="1"/>
  <c r="S1818" i="1" s="1"/>
  <c r="S1848" i="1" a="1"/>
  <c r="S1848" i="1" s="1"/>
  <c r="S1914" i="1" a="1"/>
  <c r="S1914" i="1" s="1"/>
  <c r="S1931" i="1" a="1"/>
  <c r="S1931" i="1" s="1"/>
  <c r="S1961" i="1" a="1"/>
  <c r="S1961" i="1" s="1"/>
  <c r="S1969" i="1" a="1"/>
  <c r="S1969" i="1" s="1"/>
  <c r="S1970" i="1" a="1"/>
  <c r="S1970" i="1" s="1"/>
  <c r="S1972" i="1" a="1"/>
  <c r="S1972" i="1" s="1"/>
  <c r="S1973" i="1" a="1"/>
  <c r="S1973" i="1" s="1"/>
  <c r="S1978" i="1" a="1"/>
  <c r="S1978" i="1" s="1"/>
  <c r="S1979" i="1" a="1"/>
  <c r="S1979" i="1" s="1"/>
  <c r="S1980" i="1" a="1"/>
  <c r="S1980" i="1" s="1"/>
  <c r="S1991" i="1" a="1"/>
  <c r="S1991" i="1" s="1"/>
  <c r="S2011" i="1" a="1"/>
  <c r="S2011" i="1" s="1"/>
  <c r="S2031" i="1" a="1"/>
  <c r="S2031" i="1" s="1"/>
  <c r="S2032" i="1" a="1"/>
  <c r="S2032" i="1" s="1"/>
  <c r="S2033" i="1" a="1"/>
  <c r="S2033" i="1" s="1"/>
  <c r="S1790" i="1" a="1"/>
  <c r="S1790" i="1" s="1"/>
  <c r="S1864" i="1" a="1"/>
  <c r="S1864" i="1" s="1"/>
  <c r="S1900" i="1" a="1"/>
  <c r="S1900" i="1" s="1"/>
  <c r="S1942" i="1" a="1"/>
  <c r="S1942" i="1" s="1"/>
  <c r="S1949" i="1" a="1"/>
  <c r="S1949" i="1" s="1"/>
  <c r="S1950" i="1" a="1"/>
  <c r="S1950" i="1" s="1"/>
  <c r="S1952" i="1" a="1"/>
  <c r="S1952" i="1" s="1"/>
  <c r="S1953" i="1" a="1"/>
  <c r="S1953" i="1" s="1"/>
  <c r="S1954" i="1" a="1"/>
  <c r="S1954" i="1" s="1"/>
  <c r="S1971" i="1" a="1"/>
  <c r="S1971" i="1" s="1"/>
  <c r="S1990" i="1" a="1"/>
  <c r="S1990" i="1" s="1"/>
  <c r="S2012" i="1" a="1"/>
  <c r="S2012" i="1" s="1"/>
  <c r="S2019" i="1" a="1"/>
  <c r="S2019" i="1" s="1"/>
  <c r="S2020" i="1" a="1"/>
  <c r="S2020" i="1" s="1"/>
  <c r="S2034" i="1" a="1"/>
  <c r="S2034" i="1" s="1"/>
  <c r="M5" i="1" a="1"/>
  <c r="M5" i="1" s="1"/>
  <c r="M11" i="1" a="1"/>
  <c r="M11" i="1" s="1"/>
  <c r="M8" i="1" a="1"/>
  <c r="M8" i="1" s="1"/>
  <c r="M13" i="1" a="1"/>
  <c r="M13" i="1" s="1"/>
  <c r="M20" i="1" a="1"/>
  <c r="M20" i="1" s="1"/>
  <c r="M7" i="1" a="1"/>
  <c r="M7" i="1" s="1"/>
  <c r="M10" i="1" a="1"/>
  <c r="M10" i="1" s="1"/>
  <c r="M4" i="1" a="1"/>
  <c r="M4" i="1" s="1"/>
  <c r="M17" i="1" a="1"/>
  <c r="M17" i="1" s="1"/>
  <c r="M19" i="1" a="1"/>
  <c r="M19" i="1" s="1"/>
  <c r="M3" i="1" a="1"/>
  <c r="M3" i="1" s="1"/>
  <c r="M6" i="1" a="1"/>
  <c r="M6" i="1" s="1"/>
  <c r="M12" i="1" a="1"/>
  <c r="M12" i="1" s="1"/>
  <c r="M9" i="1" a="1"/>
  <c r="M9" i="1" s="1"/>
  <c r="M28" i="1" a="1"/>
  <c r="M28" i="1" s="1"/>
  <c r="M15" i="1" a="1"/>
  <c r="M15" i="1" s="1"/>
  <c r="M33" i="1" a="1"/>
  <c r="M33" i="1" s="1"/>
  <c r="M34" i="1" a="1"/>
  <c r="M34" i="1" s="1"/>
  <c r="M35" i="1" a="1"/>
  <c r="M35" i="1" s="1"/>
  <c r="M27" i="1" a="1"/>
  <c r="M27" i="1" s="1"/>
  <c r="M30" i="1" a="1"/>
  <c r="M30" i="1" s="1"/>
  <c r="M32" i="1" a="1"/>
  <c r="M32" i="1" s="1"/>
  <c r="M14" i="1" a="1"/>
  <c r="M14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16" i="1" a="1"/>
  <c r="M16" i="1" s="1"/>
  <c r="M21" i="1" a="1"/>
  <c r="M21" i="1" s="1"/>
  <c r="M29" i="1" a="1"/>
  <c r="M29" i="1" s="1"/>
  <c r="M18" i="1" a="1"/>
  <c r="M18" i="1" s="1"/>
  <c r="M45" i="1" a="1"/>
  <c r="M45" i="1" s="1"/>
  <c r="M42" i="1" a="1"/>
  <c r="M42" i="1" s="1"/>
  <c r="M43" i="1" a="1"/>
  <c r="M43" i="1" s="1"/>
  <c r="M44" i="1" a="1"/>
  <c r="M44" i="1" s="1"/>
  <c r="M48" i="1" a="1"/>
  <c r="M48" i="1" s="1"/>
  <c r="M52" i="1" a="1"/>
  <c r="M52" i="1" s="1"/>
  <c r="M47" i="1" a="1"/>
  <c r="M47" i="1" s="1"/>
  <c r="M31" i="1" a="1"/>
  <c r="M31" i="1" s="1"/>
  <c r="M36" i="1" a="1"/>
  <c r="M36" i="1" s="1"/>
  <c r="M37" i="1" a="1"/>
  <c r="M37" i="1" s="1"/>
  <c r="M40" i="1" a="1"/>
  <c r="M40" i="1" s="1"/>
  <c r="M41" i="1" a="1"/>
  <c r="M41" i="1" s="1"/>
  <c r="M51" i="1" a="1"/>
  <c r="M51" i="1" s="1"/>
  <c r="M39" i="1" a="1"/>
  <c r="M39" i="1" s="1"/>
  <c r="M46" i="1" a="1"/>
  <c r="M46" i="1" s="1"/>
  <c r="M49" i="1" a="1"/>
  <c r="M49" i="1" s="1"/>
  <c r="M54" i="1" a="1"/>
  <c r="M54" i="1" s="1"/>
  <c r="M70" i="1" a="1"/>
  <c r="M70" i="1" s="1"/>
  <c r="M38" i="1" a="1"/>
  <c r="M38" i="1" s="1"/>
  <c r="M55" i="1" a="1"/>
  <c r="M55" i="1" s="1"/>
  <c r="M57" i="1" a="1"/>
  <c r="M57" i="1" s="1"/>
  <c r="M69" i="1" a="1"/>
  <c r="M69" i="1" s="1"/>
  <c r="M59" i="1" a="1"/>
  <c r="M59" i="1" s="1"/>
  <c r="M61" i="1" a="1"/>
  <c r="M61" i="1" s="1"/>
  <c r="M63" i="1" a="1"/>
  <c r="M63" i="1" s="1"/>
  <c r="M65" i="1" a="1"/>
  <c r="M65" i="1" s="1"/>
  <c r="M67" i="1" a="1"/>
  <c r="M67" i="1" s="1"/>
  <c r="M50" i="1" a="1"/>
  <c r="M50" i="1" s="1"/>
  <c r="M53" i="1" a="1"/>
  <c r="M53" i="1" s="1"/>
  <c r="M56" i="1" a="1"/>
  <c r="M56" i="1" s="1"/>
  <c r="M58" i="1" a="1"/>
  <c r="M58" i="1" s="1"/>
  <c r="M73" i="1" a="1"/>
  <c r="M73" i="1" s="1"/>
  <c r="M75" i="1" a="1"/>
  <c r="M75" i="1" s="1"/>
  <c r="M71" i="1" a="1"/>
  <c r="M71" i="1" s="1"/>
  <c r="M86" i="1" a="1"/>
  <c r="M86" i="1" s="1"/>
  <c r="M87" i="1" a="1"/>
  <c r="M87" i="1" s="1"/>
  <c r="M60" i="1" a="1"/>
  <c r="M60" i="1" s="1"/>
  <c r="M62" i="1" a="1"/>
  <c r="M62" i="1" s="1"/>
  <c r="M72" i="1" a="1"/>
  <c r="M72" i="1" s="1"/>
  <c r="M74" i="1" a="1"/>
  <c r="M74" i="1" s="1"/>
  <c r="M76" i="1" a="1"/>
  <c r="M76" i="1" s="1"/>
  <c r="M78" i="1" a="1"/>
  <c r="M78" i="1" s="1"/>
  <c r="M81" i="1" a="1"/>
  <c r="M81" i="1" s="1"/>
  <c r="M64" i="1" a="1"/>
  <c r="M64" i="1" s="1"/>
  <c r="M68" i="1" a="1"/>
  <c r="M68" i="1" s="1"/>
  <c r="M66" i="1" a="1"/>
  <c r="M66" i="1" s="1"/>
  <c r="M82" i="1" a="1"/>
  <c r="M82" i="1" s="1"/>
  <c r="M83" i="1" a="1"/>
  <c r="M83" i="1" s="1"/>
  <c r="M95" i="1" a="1"/>
  <c r="M95" i="1" s="1"/>
  <c r="M96" i="1" a="1"/>
  <c r="M96" i="1" s="1"/>
  <c r="M89" i="1" a="1"/>
  <c r="M89" i="1" s="1"/>
  <c r="M90" i="1" a="1"/>
  <c r="M90" i="1" s="1"/>
  <c r="M94" i="1" a="1"/>
  <c r="M94" i="1" s="1"/>
  <c r="M97" i="1" a="1"/>
  <c r="M97" i="1" s="1"/>
  <c r="M88" i="1" a="1"/>
  <c r="M88" i="1" s="1"/>
  <c r="M93" i="1" a="1"/>
  <c r="M93" i="1" s="1"/>
  <c r="M98" i="1" a="1"/>
  <c r="M98" i="1" s="1"/>
  <c r="M77" i="1" a="1"/>
  <c r="M77" i="1" s="1"/>
  <c r="M100" i="1" a="1"/>
  <c r="M100" i="1" s="1"/>
  <c r="M102" i="1" a="1"/>
  <c r="M102" i="1" s="1"/>
  <c r="M104" i="1" a="1"/>
  <c r="M104" i="1" s="1"/>
  <c r="M106" i="1" a="1"/>
  <c r="M106" i="1" s="1"/>
  <c r="M108" i="1" a="1"/>
  <c r="M108" i="1" s="1"/>
  <c r="M110" i="1" a="1"/>
  <c r="M110" i="1" s="1"/>
  <c r="M112" i="1" a="1"/>
  <c r="M112" i="1" s="1"/>
  <c r="M114" i="1" a="1"/>
  <c r="M114" i="1" s="1"/>
  <c r="M92" i="1" a="1"/>
  <c r="M92" i="1" s="1"/>
  <c r="M116" i="1" a="1"/>
  <c r="M116" i="1" s="1"/>
  <c r="M80" i="1" a="1"/>
  <c r="M80" i="1" s="1"/>
  <c r="M84" i="1" a="1"/>
  <c r="M84" i="1" s="1"/>
  <c r="M85" i="1" a="1"/>
  <c r="M85" i="1" s="1"/>
  <c r="M99" i="1" a="1"/>
  <c r="M99" i="1" s="1"/>
  <c r="M101" i="1" a="1"/>
  <c r="M101" i="1" s="1"/>
  <c r="M103" i="1" a="1"/>
  <c r="M103" i="1" s="1"/>
  <c r="M105" i="1" a="1"/>
  <c r="M105" i="1" s="1"/>
  <c r="M107" i="1" a="1"/>
  <c r="M107" i="1" s="1"/>
  <c r="M109" i="1" a="1"/>
  <c r="M109" i="1" s="1"/>
  <c r="M111" i="1" a="1"/>
  <c r="M111" i="1" s="1"/>
  <c r="M113" i="1" a="1"/>
  <c r="M113" i="1" s="1"/>
  <c r="M115" i="1" a="1"/>
  <c r="M115" i="1" s="1"/>
  <c r="M121" i="1" a="1"/>
  <c r="M121" i="1" s="1"/>
  <c r="M124" i="1" a="1"/>
  <c r="M124" i="1" s="1"/>
  <c r="M125" i="1" a="1"/>
  <c r="M125" i="1" s="1"/>
  <c r="M131" i="1" a="1"/>
  <c r="M131" i="1" s="1"/>
  <c r="M133" i="1" a="1"/>
  <c r="M133" i="1" s="1"/>
  <c r="M136" i="1" a="1"/>
  <c r="M136" i="1" s="1"/>
  <c r="M139" i="1" a="1"/>
  <c r="M139" i="1" s="1"/>
  <c r="M79" i="1" a="1"/>
  <c r="M79" i="1" s="1"/>
  <c r="M144" i="1" a="1"/>
  <c r="M144" i="1" s="1"/>
  <c r="M123" i="1" a="1"/>
  <c r="M123" i="1" s="1"/>
  <c r="M130" i="1" a="1"/>
  <c r="M130" i="1" s="1"/>
  <c r="M118" i="1" a="1"/>
  <c r="M118" i="1" s="1"/>
  <c r="M120" i="1" a="1"/>
  <c r="M120" i="1" s="1"/>
  <c r="M143" i="1" a="1"/>
  <c r="M143" i="1" s="1"/>
  <c r="M128" i="1" a="1"/>
  <c r="M128" i="1" s="1"/>
  <c r="M129" i="1" a="1"/>
  <c r="M129" i="1" s="1"/>
  <c r="M122" i="1" a="1"/>
  <c r="M122" i="1" s="1"/>
  <c r="M126" i="1" a="1"/>
  <c r="M126" i="1" s="1"/>
  <c r="M127" i="1" a="1"/>
  <c r="M127" i="1" s="1"/>
  <c r="M142" i="1" a="1"/>
  <c r="M142" i="1" s="1"/>
  <c r="M132" i="1" a="1"/>
  <c r="M132" i="1" s="1"/>
  <c r="M138" i="1" a="1"/>
  <c r="M138" i="1" s="1"/>
  <c r="M145" i="1" a="1"/>
  <c r="M145" i="1" s="1"/>
  <c r="M141" i="1" a="1"/>
  <c r="M141" i="1" s="1"/>
  <c r="M146" i="1" a="1"/>
  <c r="M146" i="1" s="1"/>
  <c r="M151" i="1" a="1"/>
  <c r="M151" i="1" s="1"/>
  <c r="M157" i="1" a="1"/>
  <c r="M157" i="1" s="1"/>
  <c r="M158" i="1" a="1"/>
  <c r="M158" i="1" s="1"/>
  <c r="M160" i="1" a="1"/>
  <c r="M160" i="1" s="1"/>
  <c r="M170" i="1" a="1"/>
  <c r="M170" i="1" s="1"/>
  <c r="M152" i="1" a="1"/>
  <c r="M152" i="1" s="1"/>
  <c r="M156" i="1" a="1"/>
  <c r="M156" i="1" s="1"/>
  <c r="M163" i="1" a="1"/>
  <c r="M163" i="1" s="1"/>
  <c r="M135" i="1" a="1"/>
  <c r="M135" i="1" s="1"/>
  <c r="M159" i="1" a="1"/>
  <c r="M159" i="1" s="1"/>
  <c r="M162" i="1" a="1"/>
  <c r="M162" i="1" s="1"/>
  <c r="M165" i="1" a="1"/>
  <c r="M165" i="1" s="1"/>
  <c r="M168" i="1" a="1"/>
  <c r="M168" i="1" s="1"/>
  <c r="M169" i="1" a="1"/>
  <c r="M169" i="1" s="1"/>
  <c r="M117" i="1" a="1"/>
  <c r="M117" i="1" s="1"/>
  <c r="M140" i="1" a="1"/>
  <c r="M140" i="1" s="1"/>
  <c r="M164" i="1" a="1"/>
  <c r="M164" i="1" s="1"/>
  <c r="M137" i="1" a="1"/>
  <c r="M137" i="1" s="1"/>
  <c r="M166" i="1" a="1"/>
  <c r="M166" i="1" s="1"/>
  <c r="M167" i="1" a="1"/>
  <c r="M167" i="1" s="1"/>
  <c r="M91" i="1" a="1"/>
  <c r="M91" i="1" s="1"/>
  <c r="M119" i="1" a="1"/>
  <c r="M119" i="1" s="1"/>
  <c r="M134" i="1" a="1"/>
  <c r="M134" i="1" s="1"/>
  <c r="M155" i="1" a="1"/>
  <c r="M155" i="1" s="1"/>
  <c r="M171" i="1" a="1"/>
  <c r="M171" i="1" s="1"/>
  <c r="M149" i="1" a="1"/>
  <c r="M149" i="1" s="1"/>
  <c r="M147" i="1" a="1"/>
  <c r="M147" i="1" s="1"/>
  <c r="M178" i="1" a="1"/>
  <c r="M178" i="1" s="1"/>
  <c r="M187" i="1" a="1"/>
  <c r="M187" i="1" s="1"/>
  <c r="M193" i="1" a="1"/>
  <c r="M193" i="1" s="1"/>
  <c r="M199" i="1" a="1"/>
  <c r="M199" i="1" s="1"/>
  <c r="M203" i="1" a="1"/>
  <c r="M203" i="1" s="1"/>
  <c r="M176" i="1" a="1"/>
  <c r="M176" i="1" s="1"/>
  <c r="M192" i="1" a="1"/>
  <c r="M192" i="1" s="1"/>
  <c r="M186" i="1" a="1"/>
  <c r="M186" i="1" s="1"/>
  <c r="M191" i="1" a="1"/>
  <c r="M191" i="1" s="1"/>
  <c r="M195" i="1" a="1"/>
  <c r="M195" i="1" s="1"/>
  <c r="M154" i="1" a="1"/>
  <c r="M154" i="1" s="1"/>
  <c r="M180" i="1" a="1"/>
  <c r="M180" i="1" s="1"/>
  <c r="M198" i="1" a="1"/>
  <c r="M198" i="1" s="1"/>
  <c r="M202" i="1" a="1"/>
  <c r="M202" i="1" s="1"/>
  <c r="M172" i="1" a="1"/>
  <c r="M172" i="1" s="1"/>
  <c r="M173" i="1" a="1"/>
  <c r="M173" i="1" s="1"/>
  <c r="M174" i="1" a="1"/>
  <c r="M174" i="1" s="1"/>
  <c r="M185" i="1" a="1"/>
  <c r="M185" i="1" s="1"/>
  <c r="M190" i="1" a="1"/>
  <c r="M190" i="1" s="1"/>
  <c r="M148" i="1" a="1"/>
  <c r="M148" i="1" s="1"/>
  <c r="M179" i="1" a="1"/>
  <c r="M179" i="1" s="1"/>
  <c r="M181" i="1" a="1"/>
  <c r="M181" i="1" s="1"/>
  <c r="M182" i="1" a="1"/>
  <c r="M182" i="1" s="1"/>
  <c r="M184" i="1" a="1"/>
  <c r="M184" i="1" s="1"/>
  <c r="M189" i="1" a="1"/>
  <c r="M189" i="1" s="1"/>
  <c r="M194" i="1" a="1"/>
  <c r="M194" i="1" s="1"/>
  <c r="M153" i="1" a="1"/>
  <c r="M153" i="1" s="1"/>
  <c r="M161" i="1" a="1"/>
  <c r="M161" i="1" s="1"/>
  <c r="M175" i="1" a="1"/>
  <c r="M175" i="1" s="1"/>
  <c r="M177" i="1" a="1"/>
  <c r="M177" i="1" s="1"/>
  <c r="M188" i="1" a="1"/>
  <c r="M188" i="1" s="1"/>
  <c r="M197" i="1" a="1"/>
  <c r="M197" i="1" s="1"/>
  <c r="M209" i="1" a="1"/>
  <c r="M209" i="1" s="1"/>
  <c r="M210" i="1" a="1"/>
  <c r="M210" i="1" s="1"/>
  <c r="M211" i="1" a="1"/>
  <c r="M211" i="1" s="1"/>
  <c r="M213" i="1" a="1"/>
  <c r="M213" i="1" s="1"/>
  <c r="M221" i="1" a="1"/>
  <c r="M221" i="1" s="1"/>
  <c r="M230" i="1" a="1"/>
  <c r="M230" i="1" s="1"/>
  <c r="M196" i="1" a="1"/>
  <c r="M196" i="1" s="1"/>
  <c r="M215" i="1" a="1"/>
  <c r="M215" i="1" s="1"/>
  <c r="M216" i="1" a="1"/>
  <c r="M216" i="1" s="1"/>
  <c r="M217" i="1" a="1"/>
  <c r="M217" i="1" s="1"/>
  <c r="M218" i="1" a="1"/>
  <c r="M218" i="1" s="1"/>
  <c r="M220" i="1" a="1"/>
  <c r="M220" i="1" s="1"/>
  <c r="M225" i="1" a="1"/>
  <c r="M225" i="1" s="1"/>
  <c r="M234" i="1" a="1"/>
  <c r="M234" i="1" s="1"/>
  <c r="M183" i="1" a="1"/>
  <c r="M183" i="1" s="1"/>
  <c r="M150" i="1" a="1"/>
  <c r="M150" i="1" s="1"/>
  <c r="M200" i="1" a="1"/>
  <c r="M200" i="1" s="1"/>
  <c r="M223" i="1" a="1"/>
  <c r="M223" i="1" s="1"/>
  <c r="M201" i="1" a="1"/>
  <c r="M201" i="1" s="1"/>
  <c r="M205" i="1" a="1"/>
  <c r="M205" i="1" s="1"/>
  <c r="M206" i="1" a="1"/>
  <c r="M206" i="1" s="1"/>
  <c r="M232" i="1" a="1"/>
  <c r="M232" i="1" s="1"/>
  <c r="M207" i="1" a="1"/>
  <c r="M207" i="1" s="1"/>
  <c r="M208" i="1" a="1"/>
  <c r="M208" i="1" s="1"/>
  <c r="M214" i="1" a="1"/>
  <c r="M214" i="1" s="1"/>
  <c r="M227" i="1" a="1"/>
  <c r="M227" i="1" s="1"/>
  <c r="M239" i="1" a="1"/>
  <c r="M239" i="1" s="1"/>
  <c r="M253" i="1" a="1"/>
  <c r="M253" i="1" s="1"/>
  <c r="M260" i="1" a="1"/>
  <c r="M260" i="1" s="1"/>
  <c r="M212" i="1" a="1"/>
  <c r="M212" i="1" s="1"/>
  <c r="M219" i="1" a="1"/>
  <c r="M219" i="1" s="1"/>
  <c r="M224" i="1" a="1"/>
  <c r="M224" i="1" s="1"/>
  <c r="M231" i="1" a="1"/>
  <c r="M231" i="1" s="1"/>
  <c r="M243" i="1" a="1"/>
  <c r="M243" i="1" s="1"/>
  <c r="M250" i="1" a="1"/>
  <c r="M250" i="1" s="1"/>
  <c r="M238" i="1" a="1"/>
  <c r="M238" i="1" s="1"/>
  <c r="M242" i="1" a="1"/>
  <c r="M242" i="1" s="1"/>
  <c r="M237" i="1" a="1"/>
  <c r="M237" i="1" s="1"/>
  <c r="M246" i="1" a="1"/>
  <c r="M246" i="1" s="1"/>
  <c r="M249" i="1" a="1"/>
  <c r="M249" i="1" s="1"/>
  <c r="M255" i="1" a="1"/>
  <c r="M255" i="1" s="1"/>
  <c r="M226" i="1" a="1"/>
  <c r="M226" i="1" s="1"/>
  <c r="M229" i="1" a="1"/>
  <c r="M229" i="1" s="1"/>
  <c r="M254" i="1" a="1"/>
  <c r="M254" i="1" s="1"/>
  <c r="M228" i="1" a="1"/>
  <c r="M228" i="1" s="1"/>
  <c r="M233" i="1" a="1"/>
  <c r="M233" i="1" s="1"/>
  <c r="M236" i="1" a="1"/>
  <c r="M236" i="1" s="1"/>
  <c r="M241" i="1" a="1"/>
  <c r="M241" i="1" s="1"/>
  <c r="M248" i="1" a="1"/>
  <c r="M248" i="1" s="1"/>
  <c r="M265" i="1" a="1"/>
  <c r="M265" i="1" s="1"/>
  <c r="M269" i="1" a="1"/>
  <c r="M269" i="1" s="1"/>
  <c r="M270" i="1" a="1"/>
  <c r="M270" i="1" s="1"/>
  <c r="M272" i="1" a="1"/>
  <c r="M272" i="1" s="1"/>
  <c r="M282" i="1" a="1"/>
  <c r="M282" i="1" s="1"/>
  <c r="M257" i="1" a="1"/>
  <c r="M257" i="1" s="1"/>
  <c r="M277" i="1" a="1"/>
  <c r="M277" i="1" s="1"/>
  <c r="M287" i="1" a="1"/>
  <c r="M287" i="1" s="1"/>
  <c r="M204" i="1" a="1"/>
  <c r="M204" i="1" s="1"/>
  <c r="M244" i="1" a="1"/>
  <c r="M244" i="1" s="1"/>
  <c r="M245" i="1" a="1"/>
  <c r="M245" i="1" s="1"/>
  <c r="M252" i="1" a="1"/>
  <c r="M252" i="1" s="1"/>
  <c r="M259" i="1" a="1"/>
  <c r="M259" i="1" s="1"/>
  <c r="M267" i="1" a="1"/>
  <c r="M267" i="1" s="1"/>
  <c r="M268" i="1" a="1"/>
  <c r="M268" i="1" s="1"/>
  <c r="M273" i="1" a="1"/>
  <c r="M273" i="1" s="1"/>
  <c r="M251" i="1" a="1"/>
  <c r="M251" i="1" s="1"/>
  <c r="M256" i="1" a="1"/>
  <c r="M256" i="1" s="1"/>
  <c r="M264" i="1" a="1"/>
  <c r="M264" i="1" s="1"/>
  <c r="M274" i="1" a="1"/>
  <c r="M274" i="1" s="1"/>
  <c r="M263" i="1" a="1"/>
  <c r="M263" i="1" s="1"/>
  <c r="M247" i="1" a="1"/>
  <c r="M247" i="1" s="1"/>
  <c r="M262" i="1" a="1"/>
  <c r="M262" i="1" s="1"/>
  <c r="M266" i="1" a="1"/>
  <c r="M266" i="1" s="1"/>
  <c r="M240" i="1" a="1"/>
  <c r="M240" i="1" s="1"/>
  <c r="M258" i="1" a="1"/>
  <c r="M258" i="1" s="1"/>
  <c r="M279" i="1" a="1"/>
  <c r="M279" i="1" s="1"/>
  <c r="M284" i="1" a="1"/>
  <c r="M284" i="1" s="1"/>
  <c r="M322" i="1" a="1"/>
  <c r="M322" i="1" s="1"/>
  <c r="M327" i="1" a="1"/>
  <c r="M327" i="1" s="1"/>
  <c r="M332" i="1" a="1"/>
  <c r="M332" i="1" s="1"/>
  <c r="M339" i="1" a="1"/>
  <c r="M339" i="1" s="1"/>
  <c r="M343" i="1" a="1"/>
  <c r="M343" i="1" s="1"/>
  <c r="M275" i="1" a="1"/>
  <c r="M275" i="1" s="1"/>
  <c r="M288" i="1" a="1"/>
  <c r="M288" i="1" s="1"/>
  <c r="M290" i="1" a="1"/>
  <c r="M290" i="1" s="1"/>
  <c r="M292" i="1" a="1"/>
  <c r="M292" i="1" s="1"/>
  <c r="M294" i="1" a="1"/>
  <c r="M294" i="1" s="1"/>
  <c r="M296" i="1" a="1"/>
  <c r="M296" i="1" s="1"/>
  <c r="M298" i="1" a="1"/>
  <c r="M298" i="1" s="1"/>
  <c r="M309" i="1" a="1"/>
  <c r="M309" i="1" s="1"/>
  <c r="M316" i="1" a="1"/>
  <c r="M316" i="1" s="1"/>
  <c r="M319" i="1" a="1"/>
  <c r="M319" i="1" s="1"/>
  <c r="M324" i="1" a="1"/>
  <c r="M324" i="1" s="1"/>
  <c r="M329" i="1" a="1"/>
  <c r="M329" i="1" s="1"/>
  <c r="M335" i="1" a="1"/>
  <c r="M335" i="1" s="1"/>
  <c r="M342" i="1" a="1"/>
  <c r="M342" i="1" s="1"/>
  <c r="M345" i="1" a="1"/>
  <c r="M345" i="1" s="1"/>
  <c r="M222" i="1" a="1"/>
  <c r="M222" i="1" s="1"/>
  <c r="M261" i="1" a="1"/>
  <c r="M261" i="1" s="1"/>
  <c r="M271" i="1" a="1"/>
  <c r="M271" i="1" s="1"/>
  <c r="M276" i="1" a="1"/>
  <c r="M276" i="1" s="1"/>
  <c r="M278" i="1" a="1"/>
  <c r="M278" i="1" s="1"/>
  <c r="M283" i="1" a="1"/>
  <c r="M283" i="1" s="1"/>
  <c r="M302" i="1" a="1"/>
  <c r="M302" i="1" s="1"/>
  <c r="M303" i="1" a="1"/>
  <c r="M303" i="1" s="1"/>
  <c r="M304" i="1" a="1"/>
  <c r="M304" i="1" s="1"/>
  <c r="M305" i="1" a="1"/>
  <c r="M305" i="1" s="1"/>
  <c r="M315" i="1" a="1"/>
  <c r="M315" i="1" s="1"/>
  <c r="M321" i="1" a="1"/>
  <c r="M321" i="1" s="1"/>
  <c r="M338" i="1" a="1"/>
  <c r="M338" i="1" s="1"/>
  <c r="M280" i="1" a="1"/>
  <c r="M280" i="1" s="1"/>
  <c r="M285" i="1" a="1"/>
  <c r="M285" i="1" s="1"/>
  <c r="M314" i="1" a="1"/>
  <c r="M314" i="1" s="1"/>
  <c r="M326" i="1" a="1"/>
  <c r="M326" i="1" s="1"/>
  <c r="M331" i="1" a="1"/>
  <c r="M331" i="1" s="1"/>
  <c r="M341" i="1" a="1"/>
  <c r="M341" i="1" s="1"/>
  <c r="M235" i="1" a="1"/>
  <c r="M235" i="1" s="1"/>
  <c r="M289" i="1" a="1"/>
  <c r="M289" i="1" s="1"/>
  <c r="M291" i="1" a="1"/>
  <c r="M291" i="1" s="1"/>
  <c r="M293" i="1" a="1"/>
  <c r="M293" i="1" s="1"/>
  <c r="M295" i="1" a="1"/>
  <c r="M295" i="1" s="1"/>
  <c r="M297" i="1" a="1"/>
  <c r="M297" i="1" s="1"/>
  <c r="M308" i="1" a="1"/>
  <c r="M308" i="1" s="1"/>
  <c r="M312" i="1" a="1"/>
  <c r="M312" i="1" s="1"/>
  <c r="M286" i="1" a="1"/>
  <c r="M286" i="1" s="1"/>
  <c r="M299" i="1" a="1"/>
  <c r="M299" i="1" s="1"/>
  <c r="M307" i="1" a="1"/>
  <c r="M307" i="1" s="1"/>
  <c r="M310" i="1" a="1"/>
  <c r="M310" i="1" s="1"/>
  <c r="M311" i="1" a="1"/>
  <c r="M311" i="1" s="1"/>
  <c r="M320" i="1" a="1"/>
  <c r="M320" i="1" s="1"/>
  <c r="M325" i="1" a="1"/>
  <c r="M325" i="1" s="1"/>
  <c r="M330" i="1" a="1"/>
  <c r="M330" i="1" s="1"/>
  <c r="M333" i="1" a="1"/>
  <c r="M333" i="1" s="1"/>
  <c r="M340" i="1" a="1"/>
  <c r="M340" i="1" s="1"/>
  <c r="M346" i="1" a="1"/>
  <c r="M346" i="1" s="1"/>
  <c r="M306" i="1" a="1"/>
  <c r="M306" i="1" s="1"/>
  <c r="M352" i="1" a="1"/>
  <c r="M352" i="1" s="1"/>
  <c r="M355" i="1" a="1"/>
  <c r="M355" i="1" s="1"/>
  <c r="M375" i="1" a="1"/>
  <c r="M375" i="1" s="1"/>
  <c r="M388" i="1" a="1"/>
  <c r="M388" i="1" s="1"/>
  <c r="M389" i="1" a="1"/>
  <c r="M389" i="1" s="1"/>
  <c r="M281" i="1" a="1"/>
  <c r="M281" i="1" s="1"/>
  <c r="M323" i="1" a="1"/>
  <c r="M323" i="1" s="1"/>
  <c r="M347" i="1" a="1"/>
  <c r="M347" i="1" s="1"/>
  <c r="M359" i="1" a="1"/>
  <c r="M359" i="1" s="1"/>
  <c r="M365" i="1" a="1"/>
  <c r="M365" i="1" s="1"/>
  <c r="M387" i="1" a="1"/>
  <c r="M387" i="1" s="1"/>
  <c r="M334" i="1" a="1"/>
  <c r="M334" i="1" s="1"/>
  <c r="M344" i="1" a="1"/>
  <c r="M344" i="1" s="1"/>
  <c r="M362" i="1" a="1"/>
  <c r="M362" i="1" s="1"/>
  <c r="M364" i="1" a="1"/>
  <c r="M364" i="1" s="1"/>
  <c r="M374" i="1" a="1"/>
  <c r="M374" i="1" s="1"/>
  <c r="M380" i="1" a="1"/>
  <c r="M380" i="1" s="1"/>
  <c r="M381" i="1" a="1"/>
  <c r="M381" i="1" s="1"/>
  <c r="M386" i="1" a="1"/>
  <c r="M386" i="1" s="1"/>
  <c r="M390" i="1" a="1"/>
  <c r="M390" i="1" s="1"/>
  <c r="M348" i="1" a="1"/>
  <c r="M348" i="1" s="1"/>
  <c r="M354" i="1" a="1"/>
  <c r="M354" i="1" s="1"/>
  <c r="M361" i="1" a="1"/>
  <c r="M361" i="1" s="1"/>
  <c r="M363" i="1" a="1"/>
  <c r="M363" i="1" s="1"/>
  <c r="M366" i="1" a="1"/>
  <c r="M366" i="1" s="1"/>
  <c r="M373" i="1" a="1"/>
  <c r="M373" i="1" s="1"/>
  <c r="M379" i="1" a="1"/>
  <c r="M379" i="1" s="1"/>
  <c r="M382" i="1" a="1"/>
  <c r="M382" i="1" s="1"/>
  <c r="M383" i="1" a="1"/>
  <c r="M383" i="1" s="1"/>
  <c r="M384" i="1" a="1"/>
  <c r="M384" i="1" s="1"/>
  <c r="M385" i="1" a="1"/>
  <c r="M385" i="1" s="1"/>
  <c r="M300" i="1" a="1"/>
  <c r="M300" i="1" s="1"/>
  <c r="M313" i="1" a="1"/>
  <c r="M313" i="1" s="1"/>
  <c r="M318" i="1" a="1"/>
  <c r="M318" i="1" s="1"/>
  <c r="M337" i="1" a="1"/>
  <c r="M337" i="1" s="1"/>
  <c r="M358" i="1" a="1"/>
  <c r="M358" i="1" s="1"/>
  <c r="M349" i="1" a="1"/>
  <c r="M349" i="1" s="1"/>
  <c r="M350" i="1" a="1"/>
  <c r="M350" i="1" s="1"/>
  <c r="M351" i="1" a="1"/>
  <c r="M351" i="1" s="1"/>
  <c r="M357" i="1" a="1"/>
  <c r="M357" i="1" s="1"/>
  <c r="M369" i="1" a="1"/>
  <c r="M369" i="1" s="1"/>
  <c r="M370" i="1" a="1"/>
  <c r="M370" i="1" s="1"/>
  <c r="M371" i="1" a="1"/>
  <c r="M371" i="1" s="1"/>
  <c r="M377" i="1" a="1"/>
  <c r="M377" i="1" s="1"/>
  <c r="M301" i="1" a="1"/>
  <c r="M301" i="1" s="1"/>
  <c r="M328" i="1" a="1"/>
  <c r="M328" i="1" s="1"/>
  <c r="M356" i="1" a="1"/>
  <c r="M356" i="1" s="1"/>
  <c r="M367" i="1" a="1"/>
  <c r="M367" i="1" s="1"/>
  <c r="M368" i="1" a="1"/>
  <c r="M368" i="1" s="1"/>
  <c r="M376" i="1" a="1"/>
  <c r="M376" i="1" s="1"/>
  <c r="M391" i="1" a="1"/>
  <c r="M391" i="1" s="1"/>
  <c r="M413" i="1" a="1"/>
  <c r="M413" i="1" s="1"/>
  <c r="M414" i="1" a="1"/>
  <c r="M414" i="1" s="1"/>
  <c r="M415" i="1" a="1"/>
  <c r="M415" i="1" s="1"/>
  <c r="M407" i="1" a="1"/>
  <c r="M407" i="1" s="1"/>
  <c r="M431" i="1" a="1"/>
  <c r="M431" i="1" s="1"/>
  <c r="M438" i="1" a="1"/>
  <c r="M438" i="1" s="1"/>
  <c r="M439" i="1" a="1"/>
  <c r="M439" i="1" s="1"/>
  <c r="M445" i="1" a="1"/>
  <c r="M445" i="1" s="1"/>
  <c r="M446" i="1" a="1"/>
  <c r="M446" i="1" s="1"/>
  <c r="M317" i="1" a="1"/>
  <c r="M317" i="1" s="1"/>
  <c r="M399" i="1" a="1"/>
  <c r="M399" i="1" s="1"/>
  <c r="M404" i="1" a="1"/>
  <c r="M404" i="1" s="1"/>
  <c r="M405" i="1" a="1"/>
  <c r="M405" i="1" s="1"/>
  <c r="M416" i="1" a="1"/>
  <c r="M416" i="1" s="1"/>
  <c r="M417" i="1" a="1"/>
  <c r="M417" i="1" s="1"/>
  <c r="M418" i="1" a="1"/>
  <c r="M418" i="1" s="1"/>
  <c r="M424" i="1" a="1"/>
  <c r="M424" i="1" s="1"/>
  <c r="M425" i="1" a="1"/>
  <c r="M425" i="1" s="1"/>
  <c r="M432" i="1" a="1"/>
  <c r="M432" i="1" s="1"/>
  <c r="M444" i="1" a="1"/>
  <c r="M444" i="1" s="1"/>
  <c r="M336" i="1" a="1"/>
  <c r="M336" i="1" s="1"/>
  <c r="M360" i="1" a="1"/>
  <c r="M360" i="1" s="1"/>
  <c r="M372" i="1" a="1"/>
  <c r="M372" i="1" s="1"/>
  <c r="M397" i="1" a="1"/>
  <c r="M397" i="1" s="1"/>
  <c r="M401" i="1" a="1"/>
  <c r="M401" i="1" s="1"/>
  <c r="M402" i="1" a="1"/>
  <c r="M402" i="1" s="1"/>
  <c r="M396" i="1" a="1"/>
  <c r="M396" i="1" s="1"/>
  <c r="M400" i="1" a="1"/>
  <c r="M400" i="1" s="1"/>
  <c r="M403" i="1" a="1"/>
  <c r="M403" i="1" s="1"/>
  <c r="M406" i="1" a="1"/>
  <c r="M406" i="1" s="1"/>
  <c r="M408" i="1" a="1"/>
  <c r="M408" i="1" s="1"/>
  <c r="M409" i="1" a="1"/>
  <c r="M409" i="1" s="1"/>
  <c r="M422" i="1" a="1"/>
  <c r="M422" i="1" s="1"/>
  <c r="M423" i="1" a="1"/>
  <c r="M423" i="1" s="1"/>
  <c r="M429" i="1" a="1"/>
  <c r="M429" i="1" s="1"/>
  <c r="M430" i="1" a="1"/>
  <c r="M430" i="1" s="1"/>
  <c r="M435" i="1" a="1"/>
  <c r="M435" i="1" s="1"/>
  <c r="M436" i="1" a="1"/>
  <c r="M436" i="1" s="1"/>
  <c r="M442" i="1" a="1"/>
  <c r="M442" i="1" s="1"/>
  <c r="M443" i="1" a="1"/>
  <c r="M443" i="1" s="1"/>
  <c r="M378" i="1" a="1"/>
  <c r="M378" i="1" s="1"/>
  <c r="M393" i="1" a="1"/>
  <c r="M393" i="1" s="1"/>
  <c r="M394" i="1" a="1"/>
  <c r="M394" i="1" s="1"/>
  <c r="M398" i="1" a="1"/>
  <c r="M398" i="1" s="1"/>
  <c r="M410" i="1" a="1"/>
  <c r="M410" i="1" s="1"/>
  <c r="M428" i="1" a="1"/>
  <c r="M428" i="1" s="1"/>
  <c r="M392" i="1" a="1"/>
  <c r="M392" i="1" s="1"/>
  <c r="M395" i="1" a="1"/>
  <c r="M395" i="1" s="1"/>
  <c r="M412" i="1" a="1"/>
  <c r="M412" i="1" s="1"/>
  <c r="M421" i="1" a="1"/>
  <c r="M421" i="1" s="1"/>
  <c r="M441" i="1" a="1"/>
  <c r="M441" i="1" s="1"/>
  <c r="M455" i="1" a="1"/>
  <c r="M455" i="1" s="1"/>
  <c r="M462" i="1" a="1"/>
  <c r="M462" i="1" s="1"/>
  <c r="M469" i="1" a="1"/>
  <c r="M469" i="1" s="1"/>
  <c r="M475" i="1" a="1"/>
  <c r="M475" i="1" s="1"/>
  <c r="M487" i="1" a="1"/>
  <c r="M487" i="1" s="1"/>
  <c r="M503" i="1" a="1"/>
  <c r="M503" i="1" s="1"/>
  <c r="M353" i="1" a="1"/>
  <c r="M353" i="1" s="1"/>
  <c r="M426" i="1" a="1"/>
  <c r="M426" i="1" s="1"/>
  <c r="M440" i="1" a="1"/>
  <c r="M440" i="1" s="1"/>
  <c r="M454" i="1" a="1"/>
  <c r="M454" i="1" s="1"/>
  <c r="M461" i="1" a="1"/>
  <c r="M461" i="1" s="1"/>
  <c r="M467" i="1" a="1"/>
  <c r="M467" i="1" s="1"/>
  <c r="M468" i="1" a="1"/>
  <c r="M468" i="1" s="1"/>
  <c r="M486" i="1" a="1"/>
  <c r="M486" i="1" s="1"/>
  <c r="M502" i="1" a="1"/>
  <c r="M502" i="1" s="1"/>
  <c r="M434" i="1" a="1"/>
  <c r="M434" i="1" s="1"/>
  <c r="M448" i="1" a="1"/>
  <c r="M448" i="1" s="1"/>
  <c r="M460" i="1" a="1"/>
  <c r="M460" i="1" s="1"/>
  <c r="M472" i="1" a="1"/>
  <c r="M472" i="1" s="1"/>
  <c r="M480" i="1" a="1"/>
  <c r="M480" i="1" s="1"/>
  <c r="M485" i="1" a="1"/>
  <c r="M485" i="1" s="1"/>
  <c r="M411" i="1" a="1"/>
  <c r="M411" i="1" s="1"/>
  <c r="M433" i="1" a="1"/>
  <c r="M433" i="1" s="1"/>
  <c r="M453" i="1" a="1"/>
  <c r="M453" i="1" s="1"/>
  <c r="M484" i="1" a="1"/>
  <c r="M484" i="1" s="1"/>
  <c r="M489" i="1" a="1"/>
  <c r="M489" i="1" s="1"/>
  <c r="M490" i="1" a="1"/>
  <c r="M490" i="1" s="1"/>
  <c r="M500" i="1" a="1"/>
  <c r="M500" i="1" s="1"/>
  <c r="M419" i="1" a="1"/>
  <c r="M419" i="1" s="1"/>
  <c r="M437" i="1" a="1"/>
  <c r="M437" i="1" s="1"/>
  <c r="M471" i="1" a="1"/>
  <c r="M471" i="1" s="1"/>
  <c r="M478" i="1" a="1"/>
  <c r="M478" i="1" s="1"/>
  <c r="M494" i="1" a="1"/>
  <c r="M494" i="1" s="1"/>
  <c r="M447" i="1" a="1"/>
  <c r="M447" i="1" s="1"/>
  <c r="M456" i="1" a="1"/>
  <c r="M456" i="1" s="1"/>
  <c r="M463" i="1" a="1"/>
  <c r="M463" i="1" s="1"/>
  <c r="M464" i="1" a="1"/>
  <c r="M464" i="1" s="1"/>
  <c r="M470" i="1" a="1"/>
  <c r="M470" i="1" s="1"/>
  <c r="M473" i="1" a="1"/>
  <c r="M473" i="1" s="1"/>
  <c r="M474" i="1" a="1"/>
  <c r="M474" i="1" s="1"/>
  <c r="M477" i="1" a="1"/>
  <c r="M477" i="1" s="1"/>
  <c r="M483" i="1" a="1"/>
  <c r="M483" i="1" s="1"/>
  <c r="M488" i="1" a="1"/>
  <c r="M488" i="1" s="1"/>
  <c r="M493" i="1" a="1"/>
  <c r="M493" i="1" s="1"/>
  <c r="M499" i="1" a="1"/>
  <c r="M499" i="1" s="1"/>
  <c r="M458" i="1" a="1"/>
  <c r="M458" i="1" s="1"/>
  <c r="M479" i="1" a="1"/>
  <c r="M479" i="1" s="1"/>
  <c r="M495" i="1" a="1"/>
  <c r="M495" i="1" s="1"/>
  <c r="M501" i="1" a="1"/>
  <c r="M501" i="1" s="1"/>
  <c r="M505" i="1" a="1"/>
  <c r="M505" i="1" s="1"/>
  <c r="M506" i="1" a="1"/>
  <c r="M506" i="1" s="1"/>
  <c r="M518" i="1" a="1"/>
  <c r="M518" i="1" s="1"/>
  <c r="M529" i="1" a="1"/>
  <c r="M529" i="1" s="1"/>
  <c r="M547" i="1" a="1"/>
  <c r="M547" i="1" s="1"/>
  <c r="M550" i="1" a="1"/>
  <c r="M550" i="1" s="1"/>
  <c r="M449" i="1" a="1"/>
  <c r="M449" i="1" s="1"/>
  <c r="M537" i="1" a="1"/>
  <c r="M537" i="1" s="1"/>
  <c r="M459" i="1" a="1"/>
  <c r="M459" i="1" s="1"/>
  <c r="M504" i="1" a="1"/>
  <c r="M504" i="1" s="1"/>
  <c r="M510" i="1" a="1"/>
  <c r="M510" i="1" s="1"/>
  <c r="M521" i="1" a="1"/>
  <c r="M521" i="1" s="1"/>
  <c r="M530" i="1" a="1"/>
  <c r="M530" i="1" s="1"/>
  <c r="M539" i="1" a="1"/>
  <c r="M539" i="1" s="1"/>
  <c r="M450" i="1" a="1"/>
  <c r="M450" i="1" s="1"/>
  <c r="M476" i="1" a="1"/>
  <c r="M476" i="1" s="1"/>
  <c r="M481" i="1" a="1"/>
  <c r="M481" i="1" s="1"/>
  <c r="M498" i="1" a="1"/>
  <c r="M498" i="1" s="1"/>
  <c r="M509" i="1" a="1"/>
  <c r="M509" i="1" s="1"/>
  <c r="M526" i="1" a="1"/>
  <c r="M526" i="1" s="1"/>
  <c r="M546" i="1" a="1"/>
  <c r="M546" i="1" s="1"/>
  <c r="M420" i="1" a="1"/>
  <c r="M420" i="1" s="1"/>
  <c r="M482" i="1" a="1"/>
  <c r="M482" i="1" s="1"/>
  <c r="M513" i="1" a="1"/>
  <c r="M513" i="1" s="1"/>
  <c r="M517" i="1" a="1"/>
  <c r="M517" i="1" s="1"/>
  <c r="M519" i="1" a="1"/>
  <c r="M519" i="1" s="1"/>
  <c r="M520" i="1" a="1"/>
  <c r="M520" i="1" s="1"/>
  <c r="M533" i="1" a="1"/>
  <c r="M533" i="1" s="1"/>
  <c r="M535" i="1" a="1"/>
  <c r="M535" i="1" s="1"/>
  <c r="M542" i="1" a="1"/>
  <c r="M542" i="1" s="1"/>
  <c r="M544" i="1" a="1"/>
  <c r="M544" i="1" s="1"/>
  <c r="M427" i="1" a="1"/>
  <c r="M427" i="1" s="1"/>
  <c r="M452" i="1" a="1"/>
  <c r="M452" i="1" s="1"/>
  <c r="M466" i="1" a="1"/>
  <c r="M466" i="1" s="1"/>
  <c r="M491" i="1" a="1"/>
  <c r="M491" i="1" s="1"/>
  <c r="M496" i="1" a="1"/>
  <c r="M496" i="1" s="1"/>
  <c r="M516" i="1" a="1"/>
  <c r="M516" i="1" s="1"/>
  <c r="M522" i="1" a="1"/>
  <c r="M522" i="1" s="1"/>
  <c r="M525" i="1" a="1"/>
  <c r="M525" i="1" s="1"/>
  <c r="M534" i="1" a="1"/>
  <c r="M534" i="1" s="1"/>
  <c r="M536" i="1" a="1"/>
  <c r="M536" i="1" s="1"/>
  <c r="M543" i="1" a="1"/>
  <c r="M543" i="1" s="1"/>
  <c r="M548" i="1" a="1"/>
  <c r="M548" i="1" s="1"/>
  <c r="M549" i="1" a="1"/>
  <c r="M549" i="1" s="1"/>
  <c r="M541" i="1" a="1"/>
  <c r="M541" i="1" s="1"/>
  <c r="M545" i="1" a="1"/>
  <c r="M545" i="1" s="1"/>
  <c r="M567" i="1" a="1"/>
  <c r="M567" i="1" s="1"/>
  <c r="M574" i="1" a="1"/>
  <c r="M574" i="1" s="1"/>
  <c r="M580" i="1" a="1"/>
  <c r="M580" i="1" s="1"/>
  <c r="M591" i="1" a="1"/>
  <c r="M591" i="1" s="1"/>
  <c r="M524" i="1" a="1"/>
  <c r="M524" i="1" s="1"/>
  <c r="M538" i="1" a="1"/>
  <c r="M538" i="1" s="1"/>
  <c r="M552" i="1" a="1"/>
  <c r="M552" i="1" s="1"/>
  <c r="M559" i="1" a="1"/>
  <c r="M559" i="1" s="1"/>
  <c r="M566" i="1" a="1"/>
  <c r="M566" i="1" s="1"/>
  <c r="M577" i="1" a="1"/>
  <c r="M577" i="1" s="1"/>
  <c r="M587" i="1" a="1"/>
  <c r="M587" i="1" s="1"/>
  <c r="M594" i="1" a="1"/>
  <c r="M594" i="1" s="1"/>
  <c r="M598" i="1" a="1"/>
  <c r="M598" i="1" s="1"/>
  <c r="M527" i="1" a="1"/>
  <c r="M527" i="1" s="1"/>
  <c r="M555" i="1" a="1"/>
  <c r="M555" i="1" s="1"/>
  <c r="M556" i="1" a="1"/>
  <c r="M556" i="1" s="1"/>
  <c r="M557" i="1" a="1"/>
  <c r="M557" i="1" s="1"/>
  <c r="M558" i="1" a="1"/>
  <c r="M558" i="1" s="1"/>
  <c r="M562" i="1" a="1"/>
  <c r="M562" i="1" s="1"/>
  <c r="M563" i="1" a="1"/>
  <c r="M563" i="1" s="1"/>
  <c r="M564" i="1" a="1"/>
  <c r="M564" i="1" s="1"/>
  <c r="M565" i="1" a="1"/>
  <c r="M565" i="1" s="1"/>
  <c r="M583" i="1" a="1"/>
  <c r="M583" i="1" s="1"/>
  <c r="M601" i="1" a="1"/>
  <c r="M601" i="1" s="1"/>
  <c r="M457" i="1" a="1"/>
  <c r="M457" i="1" s="1"/>
  <c r="M514" i="1" a="1"/>
  <c r="M514" i="1" s="1"/>
  <c r="M551" i="1" a="1"/>
  <c r="M551" i="1" s="1"/>
  <c r="M573" i="1" a="1"/>
  <c r="M573" i="1" s="1"/>
  <c r="M579" i="1" a="1"/>
  <c r="M579" i="1" s="1"/>
  <c r="M590" i="1" a="1"/>
  <c r="M590" i="1" s="1"/>
  <c r="M593" i="1" a="1"/>
  <c r="M593" i="1" s="1"/>
  <c r="M597" i="1" a="1"/>
  <c r="M597" i="1" s="1"/>
  <c r="M600" i="1" a="1"/>
  <c r="M600" i="1" s="1"/>
  <c r="M451" i="1" a="1"/>
  <c r="M451" i="1" s="1"/>
  <c r="M492" i="1" a="1"/>
  <c r="M492" i="1" s="1"/>
  <c r="M511" i="1" a="1"/>
  <c r="M511" i="1" s="1"/>
  <c r="M528" i="1" a="1"/>
  <c r="M528" i="1" s="1"/>
  <c r="M531" i="1" a="1"/>
  <c r="M531" i="1" s="1"/>
  <c r="M554" i="1" a="1"/>
  <c r="M554" i="1" s="1"/>
  <c r="M561" i="1" a="1"/>
  <c r="M561" i="1" s="1"/>
  <c r="M571" i="1" a="1"/>
  <c r="M571" i="1" s="1"/>
  <c r="M572" i="1" a="1"/>
  <c r="M572" i="1" s="1"/>
  <c r="M576" i="1" a="1"/>
  <c r="M576" i="1" s="1"/>
  <c r="M582" i="1" a="1"/>
  <c r="M582" i="1" s="1"/>
  <c r="M586" i="1" a="1"/>
  <c r="M586" i="1" s="1"/>
  <c r="M507" i="1" a="1"/>
  <c r="M507" i="1" s="1"/>
  <c r="M515" i="1" a="1"/>
  <c r="M515" i="1" s="1"/>
  <c r="M569" i="1" a="1"/>
  <c r="M569" i="1" s="1"/>
  <c r="M570" i="1" a="1"/>
  <c r="M570" i="1" s="1"/>
  <c r="M581" i="1" a="1"/>
  <c r="M581" i="1" s="1"/>
  <c r="M592" i="1" a="1"/>
  <c r="M592" i="1" s="1"/>
  <c r="M596" i="1" a="1"/>
  <c r="M596" i="1" s="1"/>
  <c r="M599" i="1" a="1"/>
  <c r="M599" i="1" s="1"/>
  <c r="M465" i="1" a="1"/>
  <c r="M465" i="1" s="1"/>
  <c r="M497" i="1" a="1"/>
  <c r="M497" i="1" s="1"/>
  <c r="M508" i="1" a="1"/>
  <c r="M508" i="1" s="1"/>
  <c r="M512" i="1" a="1"/>
  <c r="M512" i="1" s="1"/>
  <c r="M523" i="1" a="1"/>
  <c r="M523" i="1" s="1"/>
  <c r="M540" i="1" a="1"/>
  <c r="M540" i="1" s="1"/>
  <c r="M553" i="1" a="1"/>
  <c r="M553" i="1" s="1"/>
  <c r="M560" i="1" a="1"/>
  <c r="M560" i="1" s="1"/>
  <c r="M568" i="1" a="1"/>
  <c r="M568" i="1" s="1"/>
  <c r="M575" i="1" a="1"/>
  <c r="M575" i="1" s="1"/>
  <c r="M578" i="1" a="1"/>
  <c r="M578" i="1" s="1"/>
  <c r="M585" i="1" a="1"/>
  <c r="M585" i="1" s="1"/>
  <c r="M589" i="1" a="1"/>
  <c r="M589" i="1" s="1"/>
  <c r="M602" i="1" a="1"/>
  <c r="M602" i="1" s="1"/>
  <c r="M607" i="1" a="1"/>
  <c r="M607" i="1" s="1"/>
  <c r="M617" i="1" a="1"/>
  <c r="M617" i="1" s="1"/>
  <c r="M629" i="1" a="1"/>
  <c r="M629" i="1" s="1"/>
  <c r="M639" i="1" a="1"/>
  <c r="M639" i="1" s="1"/>
  <c r="M651" i="1" a="1"/>
  <c r="M651" i="1" s="1"/>
  <c r="M659" i="1" a="1"/>
  <c r="M659" i="1" s="1"/>
  <c r="M604" i="1" a="1"/>
  <c r="M604" i="1" s="1"/>
  <c r="M610" i="1" a="1"/>
  <c r="M610" i="1" s="1"/>
  <c r="M616" i="1" a="1"/>
  <c r="M616" i="1" s="1"/>
  <c r="M619" i="1" a="1"/>
  <c r="M619" i="1" s="1"/>
  <c r="M628" i="1" a="1"/>
  <c r="M628" i="1" s="1"/>
  <c r="M631" i="1" a="1"/>
  <c r="M631" i="1" s="1"/>
  <c r="M635" i="1" a="1"/>
  <c r="M635" i="1" s="1"/>
  <c r="M637" i="1" a="1"/>
  <c r="M637" i="1" s="1"/>
  <c r="M643" i="1" a="1"/>
  <c r="M643" i="1" s="1"/>
  <c r="M650" i="1" a="1"/>
  <c r="M650" i="1" s="1"/>
  <c r="M658" i="1" a="1"/>
  <c r="M658" i="1" s="1"/>
  <c r="M660" i="1" a="1"/>
  <c r="M660" i="1" s="1"/>
  <c r="M664" i="1" a="1"/>
  <c r="M664" i="1" s="1"/>
  <c r="M588" i="1" a="1"/>
  <c r="M588" i="1" s="1"/>
  <c r="M613" i="1" a="1"/>
  <c r="M613" i="1" s="1"/>
  <c r="M622" i="1" a="1"/>
  <c r="M622" i="1" s="1"/>
  <c r="M625" i="1" a="1"/>
  <c r="M625" i="1" s="1"/>
  <c r="M641" i="1" a="1"/>
  <c r="M641" i="1" s="1"/>
  <c r="M645" i="1" a="1"/>
  <c r="M645" i="1" s="1"/>
  <c r="M653" i="1" a="1"/>
  <c r="M653" i="1" s="1"/>
  <c r="M595" i="1" a="1"/>
  <c r="M595" i="1" s="1"/>
  <c r="M612" i="1" a="1"/>
  <c r="M612" i="1" s="1"/>
  <c r="M615" i="1" a="1"/>
  <c r="M615" i="1" s="1"/>
  <c r="M627" i="1" a="1"/>
  <c r="M627" i="1" s="1"/>
  <c r="M634" i="1" a="1"/>
  <c r="M634" i="1" s="1"/>
  <c r="M603" i="1" a="1"/>
  <c r="M603" i="1" s="1"/>
  <c r="M611" i="1" a="1"/>
  <c r="M611" i="1" s="1"/>
  <c r="M618" i="1" a="1"/>
  <c r="M618" i="1" s="1"/>
  <c r="M621" i="1" a="1"/>
  <c r="M621" i="1" s="1"/>
  <c r="M630" i="1" a="1"/>
  <c r="M630" i="1" s="1"/>
  <c r="M636" i="1" a="1"/>
  <c r="M636" i="1" s="1"/>
  <c r="M638" i="1" a="1"/>
  <c r="M638" i="1" s="1"/>
  <c r="M640" i="1" a="1"/>
  <c r="M640" i="1" s="1"/>
  <c r="M646" i="1" a="1"/>
  <c r="M646" i="1" s="1"/>
  <c r="M654" i="1" a="1"/>
  <c r="M654" i="1" s="1"/>
  <c r="M662" i="1" a="1"/>
  <c r="M662" i="1" s="1"/>
  <c r="M608" i="1" a="1"/>
  <c r="M608" i="1" s="1"/>
  <c r="M623" i="1" a="1"/>
  <c r="M623" i="1" s="1"/>
  <c r="M633" i="1" a="1"/>
  <c r="M633" i="1" s="1"/>
  <c r="M642" i="1" a="1"/>
  <c r="M642" i="1" s="1"/>
  <c r="M649" i="1" a="1"/>
  <c r="M649" i="1" s="1"/>
  <c r="M657" i="1" a="1"/>
  <c r="M657" i="1" s="1"/>
  <c r="M665" i="1" a="1"/>
  <c r="M665" i="1" s="1"/>
  <c r="M606" i="1" a="1"/>
  <c r="M606" i="1" s="1"/>
  <c r="M624" i="1" a="1"/>
  <c r="M624" i="1" s="1"/>
  <c r="M647" i="1" a="1"/>
  <c r="M647" i="1" s="1"/>
  <c r="M648" i="1" a="1"/>
  <c r="M648" i="1" s="1"/>
  <c r="M669" i="1" a="1"/>
  <c r="M669" i="1" s="1"/>
  <c r="M678" i="1" a="1"/>
  <c r="M678" i="1" s="1"/>
  <c r="M686" i="1" a="1"/>
  <c r="M686" i="1" s="1"/>
  <c r="M694" i="1" a="1"/>
  <c r="M694" i="1" s="1"/>
  <c r="M702" i="1" a="1"/>
  <c r="M702" i="1" s="1"/>
  <c r="M710" i="1" a="1"/>
  <c r="M710" i="1" s="1"/>
  <c r="M718" i="1" a="1"/>
  <c r="M718" i="1" s="1"/>
  <c r="M727" i="1" a="1"/>
  <c r="M727" i="1" s="1"/>
  <c r="M730" i="1" a="1"/>
  <c r="M730" i="1" s="1"/>
  <c r="M740" i="1" a="1"/>
  <c r="M740" i="1" s="1"/>
  <c r="M743" i="1" a="1"/>
  <c r="M743" i="1" s="1"/>
  <c r="M746" i="1" a="1"/>
  <c r="M746" i="1" s="1"/>
  <c r="M752" i="1" a="1"/>
  <c r="M752" i="1" s="1"/>
  <c r="M762" i="1" a="1"/>
  <c r="M762" i="1" s="1"/>
  <c r="M767" i="1" a="1"/>
  <c r="M767" i="1" s="1"/>
  <c r="M775" i="1" a="1"/>
  <c r="M775" i="1" s="1"/>
  <c r="M666" i="1" a="1"/>
  <c r="M666" i="1" s="1"/>
  <c r="M672" i="1" a="1"/>
  <c r="M672" i="1" s="1"/>
  <c r="M675" i="1" a="1"/>
  <c r="M675" i="1" s="1"/>
  <c r="M726" i="1" a="1"/>
  <c r="M726" i="1" s="1"/>
  <c r="M735" i="1" a="1"/>
  <c r="M735" i="1" s="1"/>
  <c r="M754" i="1" a="1"/>
  <c r="M754" i="1" s="1"/>
  <c r="M761" i="1" a="1"/>
  <c r="M761" i="1" s="1"/>
  <c r="M771" i="1" a="1"/>
  <c r="M771" i="1" s="1"/>
  <c r="M644" i="1" a="1"/>
  <c r="M644" i="1" s="1"/>
  <c r="M663" i="1" a="1"/>
  <c r="M663" i="1" s="1"/>
  <c r="M668" i="1" a="1"/>
  <c r="M668" i="1" s="1"/>
  <c r="M680" i="1" a="1"/>
  <c r="M680" i="1" s="1"/>
  <c r="M683" i="1" a="1"/>
  <c r="M683" i="1" s="1"/>
  <c r="M688" i="1" a="1"/>
  <c r="M688" i="1" s="1"/>
  <c r="M691" i="1" a="1"/>
  <c r="M691" i="1" s="1"/>
  <c r="M696" i="1" a="1"/>
  <c r="M696" i="1" s="1"/>
  <c r="M699" i="1" a="1"/>
  <c r="M699" i="1" s="1"/>
  <c r="M704" i="1" a="1"/>
  <c r="M704" i="1" s="1"/>
  <c r="M707" i="1" a="1"/>
  <c r="M707" i="1" s="1"/>
  <c r="M712" i="1" a="1"/>
  <c r="M712" i="1" s="1"/>
  <c r="M715" i="1" a="1"/>
  <c r="M715" i="1" s="1"/>
  <c r="M720" i="1" a="1"/>
  <c r="M720" i="1" s="1"/>
  <c r="M723" i="1" a="1"/>
  <c r="M723" i="1" s="1"/>
  <c r="M729" i="1" a="1"/>
  <c r="M729" i="1" s="1"/>
  <c r="M734" i="1" a="1"/>
  <c r="M734" i="1" s="1"/>
  <c r="M745" i="1" a="1"/>
  <c r="M745" i="1" s="1"/>
  <c r="M751" i="1" a="1"/>
  <c r="M751" i="1" s="1"/>
  <c r="M766" i="1" a="1"/>
  <c r="M766" i="1" s="1"/>
  <c r="M614" i="1" a="1"/>
  <c r="M614" i="1" s="1"/>
  <c r="M620" i="1" a="1"/>
  <c r="M620" i="1" s="1"/>
  <c r="M626" i="1" a="1"/>
  <c r="M626" i="1" s="1"/>
  <c r="M632" i="1" a="1"/>
  <c r="M632" i="1" s="1"/>
  <c r="M655" i="1" a="1"/>
  <c r="M655" i="1" s="1"/>
  <c r="M656" i="1" a="1"/>
  <c r="M656" i="1" s="1"/>
  <c r="M674" i="1" a="1"/>
  <c r="M674" i="1" s="1"/>
  <c r="M677" i="1" a="1"/>
  <c r="M677" i="1" s="1"/>
  <c r="M685" i="1" a="1"/>
  <c r="M685" i="1" s="1"/>
  <c r="M693" i="1" a="1"/>
  <c r="M693" i="1" s="1"/>
  <c r="M701" i="1" a="1"/>
  <c r="M701" i="1" s="1"/>
  <c r="M709" i="1" a="1"/>
  <c r="M709" i="1" s="1"/>
  <c r="M717" i="1" a="1"/>
  <c r="M717" i="1" s="1"/>
  <c r="M584" i="1" a="1"/>
  <c r="M584" i="1" s="1"/>
  <c r="M652" i="1" a="1"/>
  <c r="M652" i="1" s="1"/>
  <c r="M728" i="1" a="1"/>
  <c r="M728" i="1" s="1"/>
  <c r="M737" i="1" a="1"/>
  <c r="M737" i="1" s="1"/>
  <c r="M744" i="1" a="1"/>
  <c r="M744" i="1" s="1"/>
  <c r="M747" i="1" a="1"/>
  <c r="M747" i="1" s="1"/>
  <c r="M758" i="1" a="1"/>
  <c r="M758" i="1" s="1"/>
  <c r="M764" i="1" a="1"/>
  <c r="M764" i="1" s="1"/>
  <c r="M769" i="1" a="1"/>
  <c r="M769" i="1" s="1"/>
  <c r="M773" i="1" a="1"/>
  <c r="M773" i="1" s="1"/>
  <c r="M776" i="1" a="1"/>
  <c r="M776" i="1" s="1"/>
  <c r="M532" i="1" a="1"/>
  <c r="M532" i="1" s="1"/>
  <c r="M661" i="1" a="1"/>
  <c r="M661" i="1" s="1"/>
  <c r="M670" i="1" a="1"/>
  <c r="M670" i="1" s="1"/>
  <c r="M673" i="1" a="1"/>
  <c r="M673" i="1" s="1"/>
  <c r="M676" i="1" a="1"/>
  <c r="M676" i="1" s="1"/>
  <c r="M679" i="1" a="1"/>
  <c r="M679" i="1" s="1"/>
  <c r="M684" i="1" a="1"/>
  <c r="M684" i="1" s="1"/>
  <c r="M687" i="1" a="1"/>
  <c r="M687" i="1" s="1"/>
  <c r="M692" i="1" a="1"/>
  <c r="M692" i="1" s="1"/>
  <c r="M695" i="1" a="1"/>
  <c r="M695" i="1" s="1"/>
  <c r="M700" i="1" a="1"/>
  <c r="M700" i="1" s="1"/>
  <c r="M703" i="1" a="1"/>
  <c r="M703" i="1" s="1"/>
  <c r="M708" i="1" a="1"/>
  <c r="M708" i="1" s="1"/>
  <c r="M711" i="1" a="1"/>
  <c r="M711" i="1" s="1"/>
  <c r="M716" i="1" a="1"/>
  <c r="M716" i="1" s="1"/>
  <c r="M719" i="1" a="1"/>
  <c r="M719" i="1" s="1"/>
  <c r="M724" i="1" a="1"/>
  <c r="M724" i="1" s="1"/>
  <c r="M741" i="1" a="1"/>
  <c r="M741" i="1" s="1"/>
  <c r="M755" i="1" a="1"/>
  <c r="M755" i="1" s="1"/>
  <c r="M763" i="1" a="1"/>
  <c r="M763" i="1" s="1"/>
  <c r="M779" i="1" a="1"/>
  <c r="M779" i="1" s="1"/>
  <c r="M667" i="1" a="1"/>
  <c r="M667" i="1" s="1"/>
  <c r="M698" i="1" a="1"/>
  <c r="M698" i="1" s="1"/>
  <c r="M748" i="1" a="1"/>
  <c r="M748" i="1" s="1"/>
  <c r="M760" i="1" a="1"/>
  <c r="M760" i="1" s="1"/>
  <c r="M765" i="1" a="1"/>
  <c r="M765" i="1" s="1"/>
  <c r="M781" i="1" a="1"/>
  <c r="M781" i="1" s="1"/>
  <c r="M782" i="1" a="1"/>
  <c r="M782" i="1" s="1"/>
  <c r="M800" i="1" a="1"/>
  <c r="M800" i="1" s="1"/>
  <c r="M801" i="1" a="1"/>
  <c r="M801" i="1" s="1"/>
  <c r="M802" i="1" a="1"/>
  <c r="M802" i="1" s="1"/>
  <c r="M803" i="1" a="1"/>
  <c r="M803" i="1" s="1"/>
  <c r="M823" i="1" a="1"/>
  <c r="M823" i="1" s="1"/>
  <c r="M833" i="1" a="1"/>
  <c r="M833" i="1" s="1"/>
  <c r="M837" i="1" a="1"/>
  <c r="M837" i="1" s="1"/>
  <c r="M851" i="1" a="1"/>
  <c r="M851" i="1" s="1"/>
  <c r="M859" i="1" a="1"/>
  <c r="M859" i="1" s="1"/>
  <c r="M860" i="1" a="1"/>
  <c r="M860" i="1" s="1"/>
  <c r="M863" i="1" a="1"/>
  <c r="M863" i="1" s="1"/>
  <c r="M872" i="1" a="1"/>
  <c r="M872" i="1" s="1"/>
  <c r="M877" i="1" a="1"/>
  <c r="M877" i="1" s="1"/>
  <c r="M605" i="1" a="1"/>
  <c r="M605" i="1" s="1"/>
  <c r="M705" i="1" a="1"/>
  <c r="M705" i="1" s="1"/>
  <c r="M770" i="1" a="1"/>
  <c r="M770" i="1" s="1"/>
  <c r="M774" i="1" a="1"/>
  <c r="M774" i="1" s="1"/>
  <c r="M789" i="1" a="1"/>
  <c r="M789" i="1" s="1"/>
  <c r="M791" i="1" a="1"/>
  <c r="M791" i="1" s="1"/>
  <c r="M804" i="1" a="1"/>
  <c r="M804" i="1" s="1"/>
  <c r="M808" i="1" a="1"/>
  <c r="M808" i="1" s="1"/>
  <c r="M818" i="1" a="1"/>
  <c r="M818" i="1" s="1"/>
  <c r="M827" i="1" a="1"/>
  <c r="M827" i="1" s="1"/>
  <c r="M841" i="1" a="1"/>
  <c r="M841" i="1" s="1"/>
  <c r="M850" i="1" a="1"/>
  <c r="M850" i="1" s="1"/>
  <c r="M867" i="1" a="1"/>
  <c r="M867" i="1" s="1"/>
  <c r="M881" i="1" a="1"/>
  <c r="M881" i="1" s="1"/>
  <c r="M609" i="1" a="1"/>
  <c r="M609" i="1" s="1"/>
  <c r="M706" i="1" a="1"/>
  <c r="M706" i="1" s="1"/>
  <c r="M725" i="1" a="1"/>
  <c r="M725" i="1" s="1"/>
  <c r="M759" i="1" a="1"/>
  <c r="M759" i="1" s="1"/>
  <c r="M780" i="1" a="1"/>
  <c r="M780" i="1" s="1"/>
  <c r="M787" i="1" a="1"/>
  <c r="M787" i="1" s="1"/>
  <c r="M792" i="1" a="1"/>
  <c r="M792" i="1" s="1"/>
  <c r="M793" i="1" a="1"/>
  <c r="M793" i="1" s="1"/>
  <c r="M813" i="1" a="1"/>
  <c r="M813" i="1" s="1"/>
  <c r="M822" i="1" a="1"/>
  <c r="M822" i="1" s="1"/>
  <c r="M681" i="1" a="1"/>
  <c r="M681" i="1" s="1"/>
  <c r="M713" i="1" a="1"/>
  <c r="M713" i="1" s="1"/>
  <c r="M733" i="1" a="1"/>
  <c r="M733" i="1" s="1"/>
  <c r="M739" i="1" a="1"/>
  <c r="M739" i="1" s="1"/>
  <c r="M778" i="1" a="1"/>
  <c r="M778" i="1" s="1"/>
  <c r="M785" i="1" a="1"/>
  <c r="M785" i="1" s="1"/>
  <c r="M794" i="1" a="1"/>
  <c r="M794" i="1" s="1"/>
  <c r="M807" i="1" a="1"/>
  <c r="M807" i="1" s="1"/>
  <c r="M812" i="1" a="1"/>
  <c r="M812" i="1" s="1"/>
  <c r="M817" i="1" a="1"/>
  <c r="M817" i="1" s="1"/>
  <c r="M821" i="1" a="1"/>
  <c r="M821" i="1" s="1"/>
  <c r="M825" i="1" a="1"/>
  <c r="M825" i="1" s="1"/>
  <c r="M831" i="1" a="1"/>
  <c r="M831" i="1" s="1"/>
  <c r="M840" i="1" a="1"/>
  <c r="M840" i="1" s="1"/>
  <c r="M845" i="1" a="1"/>
  <c r="M845" i="1" s="1"/>
  <c r="M862" i="1" a="1"/>
  <c r="M862" i="1" s="1"/>
  <c r="M866" i="1" a="1"/>
  <c r="M866" i="1" s="1"/>
  <c r="M870" i="1" a="1"/>
  <c r="M870" i="1" s="1"/>
  <c r="M880" i="1" a="1"/>
  <c r="M880" i="1" s="1"/>
  <c r="M689" i="1" a="1"/>
  <c r="M689" i="1" s="1"/>
  <c r="M721" i="1" a="1"/>
  <c r="M721" i="1" s="1"/>
  <c r="M732" i="1" a="1"/>
  <c r="M732" i="1" s="1"/>
  <c r="M757" i="1" a="1"/>
  <c r="M757" i="1" s="1"/>
  <c r="M772" i="1" a="1"/>
  <c r="M772" i="1" s="1"/>
  <c r="M786" i="1" a="1"/>
  <c r="M786" i="1" s="1"/>
  <c r="M797" i="1" a="1"/>
  <c r="M797" i="1" s="1"/>
  <c r="M806" i="1" a="1"/>
  <c r="M806" i="1" s="1"/>
  <c r="M829" i="1" a="1"/>
  <c r="M829" i="1" s="1"/>
  <c r="M848" i="1" a="1"/>
  <c r="M848" i="1" s="1"/>
  <c r="M853" i="1" a="1"/>
  <c r="M853" i="1" s="1"/>
  <c r="M869" i="1" a="1"/>
  <c r="M869" i="1" s="1"/>
  <c r="M874" i="1" a="1"/>
  <c r="M874" i="1" s="1"/>
  <c r="M879" i="1" a="1"/>
  <c r="M879" i="1" s="1"/>
  <c r="M671" i="1" a="1"/>
  <c r="M671" i="1" s="1"/>
  <c r="M690" i="1" a="1"/>
  <c r="M690" i="1" s="1"/>
  <c r="M722" i="1" a="1"/>
  <c r="M722" i="1" s="1"/>
  <c r="M749" i="1" a="1"/>
  <c r="M749" i="1" s="1"/>
  <c r="M753" i="1" a="1"/>
  <c r="M753" i="1" s="1"/>
  <c r="M788" i="1" a="1"/>
  <c r="M788" i="1" s="1"/>
  <c r="M798" i="1" a="1"/>
  <c r="M798" i="1" s="1"/>
  <c r="M805" i="1" a="1"/>
  <c r="M805" i="1" s="1"/>
  <c r="M811" i="1" a="1"/>
  <c r="M811" i="1" s="1"/>
  <c r="M815" i="1" a="1"/>
  <c r="M815" i="1" s="1"/>
  <c r="M820" i="1" a="1"/>
  <c r="M820" i="1" s="1"/>
  <c r="M824" i="1" a="1"/>
  <c r="M824" i="1" s="1"/>
  <c r="M834" i="1" a="1"/>
  <c r="M834" i="1" s="1"/>
  <c r="M839" i="1" a="1"/>
  <c r="M839" i="1" s="1"/>
  <c r="M842" i="1" a="1"/>
  <c r="M842" i="1" s="1"/>
  <c r="M856" i="1" a="1"/>
  <c r="M856" i="1" s="1"/>
  <c r="M878" i="1" a="1"/>
  <c r="M878" i="1" s="1"/>
  <c r="M883" i="1" a="1"/>
  <c r="M883" i="1" s="1"/>
  <c r="M738" i="1" a="1"/>
  <c r="M738" i="1" s="1"/>
  <c r="M816" i="1" a="1"/>
  <c r="M816" i="1" s="1"/>
  <c r="M826" i="1" a="1"/>
  <c r="M826" i="1" s="1"/>
  <c r="M836" i="1" a="1"/>
  <c r="M836" i="1" s="1"/>
  <c r="M846" i="1" a="1"/>
  <c r="M846" i="1" s="1"/>
  <c r="M891" i="1" a="1"/>
  <c r="M891" i="1" s="1"/>
  <c r="M899" i="1" a="1"/>
  <c r="M899" i="1" s="1"/>
  <c r="M908" i="1" a="1"/>
  <c r="M908" i="1" s="1"/>
  <c r="M913" i="1" a="1"/>
  <c r="M913" i="1" s="1"/>
  <c r="M917" i="1" a="1"/>
  <c r="M917" i="1" s="1"/>
  <c r="M925" i="1" a="1"/>
  <c r="M925" i="1" s="1"/>
  <c r="M929" i="1" a="1"/>
  <c r="M929" i="1" s="1"/>
  <c r="M946" i="1" a="1"/>
  <c r="M946" i="1" s="1"/>
  <c r="M736" i="1" a="1"/>
  <c r="M736" i="1" s="1"/>
  <c r="M855" i="1" a="1"/>
  <c r="M855" i="1" s="1"/>
  <c r="M864" i="1" a="1"/>
  <c r="M864" i="1" s="1"/>
  <c r="M887" i="1" a="1"/>
  <c r="M887" i="1" s="1"/>
  <c r="M895" i="1" a="1"/>
  <c r="M895" i="1" s="1"/>
  <c r="M907" i="1" a="1"/>
  <c r="M907" i="1" s="1"/>
  <c r="M914" i="1" a="1"/>
  <c r="M914" i="1" s="1"/>
  <c r="M926" i="1" a="1"/>
  <c r="M926" i="1" s="1"/>
  <c r="M927" i="1" a="1"/>
  <c r="M927" i="1" s="1"/>
  <c r="M928" i="1" a="1"/>
  <c r="M928" i="1" s="1"/>
  <c r="M935" i="1" a="1"/>
  <c r="M935" i="1" s="1"/>
  <c r="M949" i="1" a="1"/>
  <c r="M949" i="1" s="1"/>
  <c r="M682" i="1" a="1"/>
  <c r="M682" i="1" s="1"/>
  <c r="M750" i="1" a="1"/>
  <c r="M750" i="1" s="1"/>
  <c r="M768" i="1" a="1"/>
  <c r="M768" i="1" s="1"/>
  <c r="M795" i="1" a="1"/>
  <c r="M795" i="1" s="1"/>
  <c r="M830" i="1" a="1"/>
  <c r="M830" i="1" s="1"/>
  <c r="M835" i="1" a="1"/>
  <c r="M835" i="1" s="1"/>
  <c r="M849" i="1" a="1"/>
  <c r="M849" i="1" s="1"/>
  <c r="M868" i="1" a="1"/>
  <c r="M868" i="1" s="1"/>
  <c r="M873" i="1" a="1"/>
  <c r="M873" i="1" s="1"/>
  <c r="M890" i="1" a="1"/>
  <c r="M890" i="1" s="1"/>
  <c r="M898" i="1" a="1"/>
  <c r="M898" i="1" s="1"/>
  <c r="M916" i="1" a="1"/>
  <c r="M916" i="1" s="1"/>
  <c r="M923" i="1" a="1"/>
  <c r="M923" i="1" s="1"/>
  <c r="M934" i="1" a="1"/>
  <c r="M934" i="1" s="1"/>
  <c r="M940" i="1" a="1"/>
  <c r="M940" i="1" s="1"/>
  <c r="M941" i="1" a="1"/>
  <c r="M941" i="1" s="1"/>
  <c r="M945" i="1" a="1"/>
  <c r="M945" i="1" s="1"/>
  <c r="M799" i="1" a="1"/>
  <c r="M799" i="1" s="1"/>
  <c r="M844" i="1" a="1"/>
  <c r="M844" i="1" s="1"/>
  <c r="M854" i="1" a="1"/>
  <c r="M854" i="1" s="1"/>
  <c r="M858" i="1" a="1"/>
  <c r="M858" i="1" s="1"/>
  <c r="M886" i="1" a="1"/>
  <c r="M886" i="1" s="1"/>
  <c r="M894" i="1" a="1"/>
  <c r="M894" i="1" s="1"/>
  <c r="M915" i="1" a="1"/>
  <c r="M915" i="1" s="1"/>
  <c r="M922" i="1" a="1"/>
  <c r="M922" i="1" s="1"/>
  <c r="M933" i="1" a="1"/>
  <c r="M933" i="1" s="1"/>
  <c r="M948" i="1" a="1"/>
  <c r="M948" i="1" s="1"/>
  <c r="M953" i="1" a="1"/>
  <c r="M953" i="1" s="1"/>
  <c r="M714" i="1" a="1"/>
  <c r="M714" i="1" s="1"/>
  <c r="M777" i="1" a="1"/>
  <c r="M777" i="1" s="1"/>
  <c r="M796" i="1" a="1"/>
  <c r="M796" i="1" s="1"/>
  <c r="M843" i="1" a="1"/>
  <c r="M843" i="1" s="1"/>
  <c r="M882" i="1" a="1"/>
  <c r="M882" i="1" s="1"/>
  <c r="M889" i="1" a="1"/>
  <c r="M889" i="1" s="1"/>
  <c r="M897" i="1" a="1"/>
  <c r="M897" i="1" s="1"/>
  <c r="M903" i="1" a="1"/>
  <c r="M903" i="1" s="1"/>
  <c r="M920" i="1" a="1"/>
  <c r="M920" i="1" s="1"/>
  <c r="M932" i="1" a="1"/>
  <c r="M932" i="1" s="1"/>
  <c r="M939" i="1" a="1"/>
  <c r="M939" i="1" s="1"/>
  <c r="M944" i="1" a="1"/>
  <c r="M944" i="1" s="1"/>
  <c r="M955" i="1" a="1"/>
  <c r="M955" i="1" s="1"/>
  <c r="M697" i="1" a="1"/>
  <c r="M697" i="1" s="1"/>
  <c r="M784" i="1" a="1"/>
  <c r="M784" i="1" s="1"/>
  <c r="M809" i="1" a="1"/>
  <c r="M809" i="1" s="1"/>
  <c r="M814" i="1" a="1"/>
  <c r="M814" i="1" s="1"/>
  <c r="M819" i="1" a="1"/>
  <c r="M819" i="1" s="1"/>
  <c r="M828" i="1" a="1"/>
  <c r="M828" i="1" s="1"/>
  <c r="M838" i="1" a="1"/>
  <c r="M838" i="1" s="1"/>
  <c r="M857" i="1" a="1"/>
  <c r="M857" i="1" s="1"/>
  <c r="M871" i="1" a="1"/>
  <c r="M871" i="1" s="1"/>
  <c r="M876" i="1" a="1"/>
  <c r="M876" i="1" s="1"/>
  <c r="M885" i="1" a="1"/>
  <c r="M885" i="1" s="1"/>
  <c r="M893" i="1" a="1"/>
  <c r="M893" i="1" s="1"/>
  <c r="M902" i="1" a="1"/>
  <c r="M902" i="1" s="1"/>
  <c r="M904" i="1" a="1"/>
  <c r="M904" i="1" s="1"/>
  <c r="M905" i="1" a="1"/>
  <c r="M905" i="1" s="1"/>
  <c r="M919" i="1" a="1"/>
  <c r="M919" i="1" s="1"/>
  <c r="M921" i="1" a="1"/>
  <c r="M921" i="1" s="1"/>
  <c r="M931" i="1" a="1"/>
  <c r="M931" i="1" s="1"/>
  <c r="M938" i="1" a="1"/>
  <c r="M938" i="1" s="1"/>
  <c r="M951" i="1" a="1"/>
  <c r="M951" i="1" s="1"/>
  <c r="M742" i="1" a="1"/>
  <c r="M742" i="1" s="1"/>
  <c r="M790" i="1" a="1"/>
  <c r="M790" i="1" s="1"/>
  <c r="M847" i="1" a="1"/>
  <c r="M847" i="1" s="1"/>
  <c r="M852" i="1" a="1"/>
  <c r="M852" i="1" s="1"/>
  <c r="M861" i="1" a="1"/>
  <c r="M861" i="1" s="1"/>
  <c r="M896" i="1" a="1"/>
  <c r="M896" i="1" s="1"/>
  <c r="M900" i="1" a="1"/>
  <c r="M900" i="1" s="1"/>
  <c r="M912" i="1" a="1"/>
  <c r="M912" i="1" s="1"/>
  <c r="M918" i="1" a="1"/>
  <c r="M918" i="1" s="1"/>
  <c r="M943" i="1" a="1"/>
  <c r="M943" i="1" s="1"/>
  <c r="M947" i="1" a="1"/>
  <c r="M947" i="1" s="1"/>
  <c r="M957" i="1" a="1"/>
  <c r="M957" i="1" s="1"/>
  <c r="M959" i="1" a="1"/>
  <c r="M959" i="1" s="1"/>
  <c r="M961" i="1" a="1"/>
  <c r="M961" i="1" s="1"/>
  <c r="M963" i="1" a="1"/>
  <c r="M963" i="1" s="1"/>
  <c r="M965" i="1" a="1"/>
  <c r="M965" i="1" s="1"/>
  <c r="M967" i="1" a="1"/>
  <c r="M967" i="1" s="1"/>
  <c r="M969" i="1" a="1"/>
  <c r="M969" i="1" s="1"/>
  <c r="M971" i="1" a="1"/>
  <c r="M971" i="1" s="1"/>
  <c r="M973" i="1" a="1"/>
  <c r="M973" i="1" s="1"/>
  <c r="M975" i="1" a="1"/>
  <c r="M975" i="1" s="1"/>
  <c r="M977" i="1" a="1"/>
  <c r="M977" i="1" s="1"/>
  <c r="M979" i="1" a="1"/>
  <c r="M979" i="1" s="1"/>
  <c r="M981" i="1" a="1"/>
  <c r="M981" i="1" s="1"/>
  <c r="M832" i="1" a="1"/>
  <c r="M832" i="1" s="1"/>
  <c r="M892" i="1" a="1"/>
  <c r="M892" i="1" s="1"/>
  <c r="M910" i="1" a="1"/>
  <c r="M910" i="1" s="1"/>
  <c r="M1029" i="1" a="1"/>
  <c r="M1029" i="1" s="1"/>
  <c r="M1040" i="1" a="1"/>
  <c r="M1040" i="1" s="1"/>
  <c r="M1054" i="1" a="1"/>
  <c r="M1054" i="1" s="1"/>
  <c r="M731" i="1" a="1"/>
  <c r="M731" i="1" s="1"/>
  <c r="M936" i="1" a="1"/>
  <c r="M936" i="1" s="1"/>
  <c r="M956" i="1" a="1"/>
  <c r="M956" i="1" s="1"/>
  <c r="M964" i="1" a="1"/>
  <c r="M964" i="1" s="1"/>
  <c r="M972" i="1" a="1"/>
  <c r="M972" i="1" s="1"/>
  <c r="M1030" i="1" a="1"/>
  <c r="M1030" i="1" s="1"/>
  <c r="M1031" i="1" a="1"/>
  <c r="M1031" i="1" s="1"/>
  <c r="M1032" i="1" a="1"/>
  <c r="M1032" i="1" s="1"/>
  <c r="M1033" i="1" a="1"/>
  <c r="M1033" i="1" s="1"/>
  <c r="M1043" i="1" a="1"/>
  <c r="M1043" i="1" s="1"/>
  <c r="M1050" i="1" a="1"/>
  <c r="M1050" i="1" s="1"/>
  <c r="M1057" i="1" a="1"/>
  <c r="M1057" i="1" s="1"/>
  <c r="M1060" i="1" a="1"/>
  <c r="M1060" i="1" s="1"/>
  <c r="M1063" i="1" a="1"/>
  <c r="M1063" i="1" s="1"/>
  <c r="M1066" i="1" a="1"/>
  <c r="M1066" i="1" s="1"/>
  <c r="M783" i="1" a="1"/>
  <c r="M783" i="1" s="1"/>
  <c r="M810" i="1" a="1"/>
  <c r="M810" i="1" s="1"/>
  <c r="M884" i="1" a="1"/>
  <c r="M884" i="1" s="1"/>
  <c r="M952" i="1" a="1"/>
  <c r="M952" i="1" s="1"/>
  <c r="M982" i="1" a="1"/>
  <c r="M982" i="1" s="1"/>
  <c r="M1034" i="1" a="1"/>
  <c r="M1034" i="1" s="1"/>
  <c r="M1035" i="1" a="1"/>
  <c r="M1035" i="1" s="1"/>
  <c r="M1036" i="1" a="1"/>
  <c r="M1036" i="1" s="1"/>
  <c r="M1037" i="1" a="1"/>
  <c r="M1037" i="1" s="1"/>
  <c r="M1039" i="1" a="1"/>
  <c r="M1039" i="1" s="1"/>
  <c r="M1046" i="1" a="1"/>
  <c r="M1046" i="1" s="1"/>
  <c r="M1053" i="1" a="1"/>
  <c r="M1053" i="1" s="1"/>
  <c r="M865" i="1" a="1"/>
  <c r="M865" i="1" s="1"/>
  <c r="M901" i="1" a="1"/>
  <c r="M901" i="1" s="1"/>
  <c r="M909" i="1" a="1"/>
  <c r="M909" i="1" s="1"/>
  <c r="M958" i="1" a="1"/>
  <c r="M958" i="1" s="1"/>
  <c r="M966" i="1" a="1"/>
  <c r="M966" i="1" s="1"/>
  <c r="M974" i="1" a="1"/>
  <c r="M974" i="1" s="1"/>
  <c r="M984" i="1" a="1"/>
  <c r="M984" i="1" s="1"/>
  <c r="M986" i="1" a="1"/>
  <c r="M986" i="1" s="1"/>
  <c r="M988" i="1" a="1"/>
  <c r="M988" i="1" s="1"/>
  <c r="M990" i="1" a="1"/>
  <c r="M990" i="1" s="1"/>
  <c r="M992" i="1" a="1"/>
  <c r="M992" i="1" s="1"/>
  <c r="M994" i="1" a="1"/>
  <c r="M994" i="1" s="1"/>
  <c r="M996" i="1" a="1"/>
  <c r="M996" i="1" s="1"/>
  <c r="M998" i="1" a="1"/>
  <c r="M998" i="1" s="1"/>
  <c r="M1000" i="1" a="1"/>
  <c r="M1000" i="1" s="1"/>
  <c r="M1002" i="1" a="1"/>
  <c r="M1002" i="1" s="1"/>
  <c r="M1004" i="1" a="1"/>
  <c r="M1004" i="1" s="1"/>
  <c r="M1006" i="1" a="1"/>
  <c r="M1006" i="1" s="1"/>
  <c r="M1008" i="1" a="1"/>
  <c r="M1008" i="1" s="1"/>
  <c r="M1010" i="1" a="1"/>
  <c r="M1010" i="1" s="1"/>
  <c r="M1012" i="1" a="1"/>
  <c r="M1012" i="1" s="1"/>
  <c r="M1014" i="1" a="1"/>
  <c r="M1014" i="1" s="1"/>
  <c r="M1016" i="1" a="1"/>
  <c r="M1016" i="1" s="1"/>
  <c r="M1018" i="1" a="1"/>
  <c r="M1018" i="1" s="1"/>
  <c r="M1020" i="1" a="1"/>
  <c r="M1020" i="1" s="1"/>
  <c r="M1022" i="1" a="1"/>
  <c r="M1022" i="1" s="1"/>
  <c r="M1024" i="1" a="1"/>
  <c r="M1024" i="1" s="1"/>
  <c r="M1026" i="1" a="1"/>
  <c r="M1026" i="1" s="1"/>
  <c r="M1028" i="1" a="1"/>
  <c r="M1028" i="1" s="1"/>
  <c r="M1038" i="1" a="1"/>
  <c r="M1038" i="1" s="1"/>
  <c r="M1042" i="1" a="1"/>
  <c r="M1042" i="1" s="1"/>
  <c r="M1049" i="1" a="1"/>
  <c r="M1049" i="1" s="1"/>
  <c r="M756" i="1" a="1"/>
  <c r="M756" i="1" s="1"/>
  <c r="M906" i="1" a="1"/>
  <c r="M906" i="1" s="1"/>
  <c r="M930" i="1" a="1"/>
  <c r="M930" i="1" s="1"/>
  <c r="M954" i="1" a="1"/>
  <c r="M954" i="1" s="1"/>
  <c r="M1045" i="1" a="1"/>
  <c r="M1045" i="1" s="1"/>
  <c r="M1052" i="1" a="1"/>
  <c r="M1052" i="1" s="1"/>
  <c r="M1059" i="1" a="1"/>
  <c r="M1059" i="1" s="1"/>
  <c r="M1065" i="1" a="1"/>
  <c r="M1065" i="1" s="1"/>
  <c r="M875" i="1" a="1"/>
  <c r="M875" i="1" s="1"/>
  <c r="M888" i="1" a="1"/>
  <c r="M888" i="1" s="1"/>
  <c r="M911" i="1" a="1"/>
  <c r="M911" i="1" s="1"/>
  <c r="M960" i="1" a="1"/>
  <c r="M960" i="1" s="1"/>
  <c r="M968" i="1" a="1"/>
  <c r="M968" i="1" s="1"/>
  <c r="M976" i="1" a="1"/>
  <c r="M976" i="1" s="1"/>
  <c r="M1048" i="1" a="1"/>
  <c r="M1048" i="1" s="1"/>
  <c r="M1055" i="1" a="1"/>
  <c r="M1055" i="1" s="1"/>
  <c r="M1062" i="1" a="1"/>
  <c r="M1062" i="1" s="1"/>
  <c r="M924" i="1" a="1"/>
  <c r="M924" i="1" s="1"/>
  <c r="M937" i="1" a="1"/>
  <c r="M937" i="1" s="1"/>
  <c r="M942" i="1" a="1"/>
  <c r="M942" i="1" s="1"/>
  <c r="M950" i="1" a="1"/>
  <c r="M950" i="1" s="1"/>
  <c r="M1041" i="1" a="1"/>
  <c r="M1041" i="1" s="1"/>
  <c r="M1044" i="1" a="1"/>
  <c r="M1044" i="1" s="1"/>
  <c r="M962" i="1" a="1"/>
  <c r="M962" i="1" s="1"/>
  <c r="M970" i="1" a="1"/>
  <c r="M970" i="1" s="1"/>
  <c r="M978" i="1" a="1"/>
  <c r="M978" i="1" s="1"/>
  <c r="M980" i="1" a="1"/>
  <c r="M980" i="1" s="1"/>
  <c r="M983" i="1" a="1"/>
  <c r="M983" i="1" s="1"/>
  <c r="M985" i="1" a="1"/>
  <c r="M985" i="1" s="1"/>
  <c r="M987" i="1" a="1"/>
  <c r="M987" i="1" s="1"/>
  <c r="M989" i="1" a="1"/>
  <c r="M989" i="1" s="1"/>
  <c r="M991" i="1" a="1"/>
  <c r="M991" i="1" s="1"/>
  <c r="M993" i="1" a="1"/>
  <c r="M993" i="1" s="1"/>
  <c r="M995" i="1" a="1"/>
  <c r="M995" i="1" s="1"/>
  <c r="M1009" i="1" a="1"/>
  <c r="M1009" i="1" s="1"/>
  <c r="M1025" i="1" a="1"/>
  <c r="M1025" i="1" s="1"/>
  <c r="M1058" i="1" a="1"/>
  <c r="M1058" i="1" s="1"/>
  <c r="M1079" i="1" a="1"/>
  <c r="M1079" i="1" s="1"/>
  <c r="M1082" i="1" a="1"/>
  <c r="M1082" i="1" s="1"/>
  <c r="M1086" i="1" a="1"/>
  <c r="M1086" i="1" s="1"/>
  <c r="M1094" i="1" a="1"/>
  <c r="M1094" i="1" s="1"/>
  <c r="M1102" i="1" a="1"/>
  <c r="M1102" i="1" s="1"/>
  <c r="M1106" i="1" a="1"/>
  <c r="M1106" i="1" s="1"/>
  <c r="M1107" i="1" a="1"/>
  <c r="M1107" i="1" s="1"/>
  <c r="M1115" i="1" a="1"/>
  <c r="M1115" i="1" s="1"/>
  <c r="M1125" i="1" a="1"/>
  <c r="M1125" i="1" s="1"/>
  <c r="M1131" i="1" a="1"/>
  <c r="M1131" i="1" s="1"/>
  <c r="M1135" i="1" a="1"/>
  <c r="M1135" i="1" s="1"/>
  <c r="M1141" i="1" a="1"/>
  <c r="M1141" i="1" s="1"/>
  <c r="M1153" i="1" a="1"/>
  <c r="M1153" i="1" s="1"/>
  <c r="M1160" i="1" a="1"/>
  <c r="M1160" i="1" s="1"/>
  <c r="M1167" i="1" a="1"/>
  <c r="M1167" i="1" s="1"/>
  <c r="M1184" i="1" a="1"/>
  <c r="M1184" i="1" s="1"/>
  <c r="M1190" i="1" a="1"/>
  <c r="M1190" i="1" s="1"/>
  <c r="M1196" i="1" a="1"/>
  <c r="M1196" i="1" s="1"/>
  <c r="M1011" i="1" a="1"/>
  <c r="M1011" i="1" s="1"/>
  <c r="M1027" i="1" a="1"/>
  <c r="M1027" i="1" s="1"/>
  <c r="M1067" i="1" a="1"/>
  <c r="M1067" i="1" s="1"/>
  <c r="M1073" i="1" a="1"/>
  <c r="M1073" i="1" s="1"/>
  <c r="M1076" i="1" a="1"/>
  <c r="M1076" i="1" s="1"/>
  <c r="M1089" i="1" a="1"/>
  <c r="M1089" i="1" s="1"/>
  <c r="M1093" i="1" a="1"/>
  <c r="M1093" i="1" s="1"/>
  <c r="M1097" i="1" a="1"/>
  <c r="M1097" i="1" s="1"/>
  <c r="M1101" i="1" a="1"/>
  <c r="M1101" i="1" s="1"/>
  <c r="M1108" i="1" a="1"/>
  <c r="M1108" i="1" s="1"/>
  <c r="M1109" i="1" a="1"/>
  <c r="M1109" i="1" s="1"/>
  <c r="M1130" i="1" a="1"/>
  <c r="M1130" i="1" s="1"/>
  <c r="M1146" i="1" a="1"/>
  <c r="M1146" i="1" s="1"/>
  <c r="M1157" i="1" a="1"/>
  <c r="M1157" i="1" s="1"/>
  <c r="M1162" i="1" a="1"/>
  <c r="M1162" i="1" s="1"/>
  <c r="M1164" i="1" a="1"/>
  <c r="M1164" i="1" s="1"/>
  <c r="M1170" i="1" a="1"/>
  <c r="M1170" i="1" s="1"/>
  <c r="M1187" i="1" a="1"/>
  <c r="M1187" i="1" s="1"/>
  <c r="M1195" i="1" a="1"/>
  <c r="M1195" i="1" s="1"/>
  <c r="M997" i="1" a="1"/>
  <c r="M997" i="1" s="1"/>
  <c r="M1013" i="1" a="1"/>
  <c r="M1013" i="1" s="1"/>
  <c r="M1070" i="1" a="1"/>
  <c r="M1070" i="1" s="1"/>
  <c r="M1081" i="1" a="1"/>
  <c r="M1081" i="1" s="1"/>
  <c r="M1085" i="1" a="1"/>
  <c r="M1085" i="1" s="1"/>
  <c r="M1110" i="1" a="1"/>
  <c r="M1110" i="1" s="1"/>
  <c r="M1111" i="1" a="1"/>
  <c r="M1111" i="1" s="1"/>
  <c r="M1114" i="1" a="1"/>
  <c r="M1114" i="1" s="1"/>
  <c r="M1121" i="1" a="1"/>
  <c r="M1121" i="1" s="1"/>
  <c r="M1122" i="1" a="1"/>
  <c r="M1122" i="1" s="1"/>
  <c r="M1123" i="1" a="1"/>
  <c r="M1123" i="1" s="1"/>
  <c r="M1124" i="1" a="1"/>
  <c r="M1124" i="1" s="1"/>
  <c r="M1128" i="1" a="1"/>
  <c r="M1128" i="1" s="1"/>
  <c r="M1129" i="1" a="1"/>
  <c r="M1129" i="1" s="1"/>
  <c r="M1134" i="1" a="1"/>
  <c r="M1134" i="1" s="1"/>
  <c r="M1140" i="1" a="1"/>
  <c r="M1140" i="1" s="1"/>
  <c r="M1145" i="1" a="1"/>
  <c r="M1145" i="1" s="1"/>
  <c r="M1151" i="1" a="1"/>
  <c r="M1151" i="1" s="1"/>
  <c r="M1152" i="1" a="1"/>
  <c r="M1152" i="1" s="1"/>
  <c r="M1179" i="1" a="1"/>
  <c r="M1179" i="1" s="1"/>
  <c r="M1180" i="1" a="1"/>
  <c r="M1180" i="1" s="1"/>
  <c r="M1183" i="1" a="1"/>
  <c r="M1183" i="1" s="1"/>
  <c r="M999" i="1" a="1"/>
  <c r="M999" i="1" s="1"/>
  <c r="M1015" i="1" a="1"/>
  <c r="M1015" i="1" s="1"/>
  <c r="M1051" i="1" a="1"/>
  <c r="M1051" i="1" s="1"/>
  <c r="M1061" i="1" a="1"/>
  <c r="M1061" i="1" s="1"/>
  <c r="M1075" i="1" a="1"/>
  <c r="M1075" i="1" s="1"/>
  <c r="M1088" i="1" a="1"/>
  <c r="M1088" i="1" s="1"/>
  <c r="M1092" i="1" a="1"/>
  <c r="M1092" i="1" s="1"/>
  <c r="M1096" i="1" a="1"/>
  <c r="M1096" i="1" s="1"/>
  <c r="M1100" i="1" a="1"/>
  <c r="M1100" i="1" s="1"/>
  <c r="M1112" i="1" a="1"/>
  <c r="M1112" i="1" s="1"/>
  <c r="M1113" i="1" a="1"/>
  <c r="M1113" i="1" s="1"/>
  <c r="M1119" i="1" a="1"/>
  <c r="M1119" i="1" s="1"/>
  <c r="M1120" i="1" a="1"/>
  <c r="M1120" i="1" s="1"/>
  <c r="M1139" i="1" a="1"/>
  <c r="M1139" i="1" s="1"/>
  <c r="M1144" i="1" a="1"/>
  <c r="M1144" i="1" s="1"/>
  <c r="M1150" i="1" a="1"/>
  <c r="M1150" i="1" s="1"/>
  <c r="M1159" i="1" a="1"/>
  <c r="M1159" i="1" s="1"/>
  <c r="M1166" i="1" a="1"/>
  <c r="M1166" i="1" s="1"/>
  <c r="M1177" i="1" a="1"/>
  <c r="M1177" i="1" s="1"/>
  <c r="M1178" i="1" a="1"/>
  <c r="M1178" i="1" s="1"/>
  <c r="M1186" i="1" a="1"/>
  <c r="M1186" i="1" s="1"/>
  <c r="M1189" i="1" a="1"/>
  <c r="M1189" i="1" s="1"/>
  <c r="M1192" i="1" a="1"/>
  <c r="M1192" i="1" s="1"/>
  <c r="M1001" i="1" a="1"/>
  <c r="M1001" i="1" s="1"/>
  <c r="M1017" i="1" a="1"/>
  <c r="M1017" i="1" s="1"/>
  <c r="M1056" i="1" a="1"/>
  <c r="M1056" i="1" s="1"/>
  <c r="M1069" i="1" a="1"/>
  <c r="M1069" i="1" s="1"/>
  <c r="M1072" i="1" a="1"/>
  <c r="M1072" i="1" s="1"/>
  <c r="M1078" i="1" a="1"/>
  <c r="M1078" i="1" s="1"/>
  <c r="M1084" i="1" a="1"/>
  <c r="M1084" i="1" s="1"/>
  <c r="M1091" i="1" a="1"/>
  <c r="M1091" i="1" s="1"/>
  <c r="M1099" i="1" a="1"/>
  <c r="M1099" i="1" s="1"/>
  <c r="M1127" i="1" a="1"/>
  <c r="M1127" i="1" s="1"/>
  <c r="M1133" i="1" a="1"/>
  <c r="M1133" i="1" s="1"/>
  <c r="M1143" i="1" a="1"/>
  <c r="M1143" i="1" s="1"/>
  <c r="M1149" i="1" a="1"/>
  <c r="M1149" i="1" s="1"/>
  <c r="M1156" i="1" a="1"/>
  <c r="M1156" i="1" s="1"/>
  <c r="M1169" i="1" a="1"/>
  <c r="M1169" i="1" s="1"/>
  <c r="M1176" i="1" a="1"/>
  <c r="M1176" i="1" s="1"/>
  <c r="M1003" i="1" a="1"/>
  <c r="M1003" i="1" s="1"/>
  <c r="M1019" i="1" a="1"/>
  <c r="M1019" i="1" s="1"/>
  <c r="M1047" i="1" a="1"/>
  <c r="M1047" i="1" s="1"/>
  <c r="M1064" i="1" a="1"/>
  <c r="M1064" i="1" s="1"/>
  <c r="M1080" i="1" a="1"/>
  <c r="M1080" i="1" s="1"/>
  <c r="M1087" i="1" a="1"/>
  <c r="M1087" i="1" s="1"/>
  <c r="M1118" i="1" a="1"/>
  <c r="M1118" i="1" s="1"/>
  <c r="M1138" i="1" a="1"/>
  <c r="M1138" i="1" s="1"/>
  <c r="M1148" i="1" a="1"/>
  <c r="M1148" i="1" s="1"/>
  <c r="M1155" i="1" a="1"/>
  <c r="M1155" i="1" s="1"/>
  <c r="M1161" i="1" a="1"/>
  <c r="M1161" i="1" s="1"/>
  <c r="M1163" i="1" a="1"/>
  <c r="M1163" i="1" s="1"/>
  <c r="M1175" i="1" a="1"/>
  <c r="M1175" i="1" s="1"/>
  <c r="M1182" i="1" a="1"/>
  <c r="M1182" i="1" s="1"/>
  <c r="M1191" i="1" a="1"/>
  <c r="M1191" i="1" s="1"/>
  <c r="M1005" i="1" a="1"/>
  <c r="M1005" i="1" s="1"/>
  <c r="M1021" i="1" a="1"/>
  <c r="M1021" i="1" s="1"/>
  <c r="M1068" i="1" a="1"/>
  <c r="M1068" i="1" s="1"/>
  <c r="M1074" i="1" a="1"/>
  <c r="M1074" i="1" s="1"/>
  <c r="M1077" i="1" a="1"/>
  <c r="M1077" i="1" s="1"/>
  <c r="M1083" i="1" a="1"/>
  <c r="M1083" i="1" s="1"/>
  <c r="M1095" i="1" a="1"/>
  <c r="M1095" i="1" s="1"/>
  <c r="M1103" i="1" a="1"/>
  <c r="M1103" i="1" s="1"/>
  <c r="M1117" i="1" a="1"/>
  <c r="M1117" i="1" s="1"/>
  <c r="M1126" i="1" a="1"/>
  <c r="M1126" i="1" s="1"/>
  <c r="M1132" i="1" a="1"/>
  <c r="M1132" i="1" s="1"/>
  <c r="M1137" i="1" a="1"/>
  <c r="M1137" i="1" s="1"/>
  <c r="M1142" i="1" a="1"/>
  <c r="M1142" i="1" s="1"/>
  <c r="M1165" i="1" a="1"/>
  <c r="M1165" i="1" s="1"/>
  <c r="M1168" i="1" a="1"/>
  <c r="M1168" i="1" s="1"/>
  <c r="M1171" i="1" a="1"/>
  <c r="M1171" i="1" s="1"/>
  <c r="M1172" i="1" a="1"/>
  <c r="M1172" i="1" s="1"/>
  <c r="M1173" i="1" a="1"/>
  <c r="M1173" i="1" s="1"/>
  <c r="M1174" i="1" a="1"/>
  <c r="M1174" i="1" s="1"/>
  <c r="M1185" i="1" a="1"/>
  <c r="M1185" i="1" s="1"/>
  <c r="M1188" i="1" a="1"/>
  <c r="M1188" i="1" s="1"/>
  <c r="M1090" i="1" a="1"/>
  <c r="M1090" i="1" s="1"/>
  <c r="M1105" i="1" a="1"/>
  <c r="M1105" i="1" s="1"/>
  <c r="M1136" i="1" a="1"/>
  <c r="M1136" i="1" s="1"/>
  <c r="M1207" i="1" a="1"/>
  <c r="M1207" i="1" s="1"/>
  <c r="M1215" i="1" a="1"/>
  <c r="M1215" i="1" s="1"/>
  <c r="M1234" i="1" a="1"/>
  <c r="M1234" i="1" s="1"/>
  <c r="M1246" i="1" a="1"/>
  <c r="M1246" i="1" s="1"/>
  <c r="M1262" i="1" a="1"/>
  <c r="M1262" i="1" s="1"/>
  <c r="M1279" i="1" a="1"/>
  <c r="M1279" i="1" s="1"/>
  <c r="M1293" i="1" a="1"/>
  <c r="M1293" i="1" s="1"/>
  <c r="M1306" i="1" a="1"/>
  <c r="M1306" i="1" s="1"/>
  <c r="M1193" i="1" a="1"/>
  <c r="M1193" i="1" s="1"/>
  <c r="M1198" i="1" a="1"/>
  <c r="M1198" i="1" s="1"/>
  <c r="M1201" i="1" a="1"/>
  <c r="M1201" i="1" s="1"/>
  <c r="M1212" i="1" a="1"/>
  <c r="M1212" i="1" s="1"/>
  <c r="M1217" i="1" a="1"/>
  <c r="M1217" i="1" s="1"/>
  <c r="M1221" i="1" a="1"/>
  <c r="M1221" i="1" s="1"/>
  <c r="M1224" i="1" a="1"/>
  <c r="M1224" i="1" s="1"/>
  <c r="M1233" i="1" a="1"/>
  <c r="M1233" i="1" s="1"/>
  <c r="M1245" i="1" a="1"/>
  <c r="M1245" i="1" s="1"/>
  <c r="M1261" i="1" a="1"/>
  <c r="M1261" i="1" s="1"/>
  <c r="M1275" i="1" a="1"/>
  <c r="M1275" i="1" s="1"/>
  <c r="M1289" i="1" a="1"/>
  <c r="M1289" i="1" s="1"/>
  <c r="M1308" i="1" a="1"/>
  <c r="M1308" i="1" s="1"/>
  <c r="M1158" i="1" a="1"/>
  <c r="M1158" i="1" s="1"/>
  <c r="M1194" i="1" a="1"/>
  <c r="M1194" i="1" s="1"/>
  <c r="M1204" i="1" a="1"/>
  <c r="M1204" i="1" s="1"/>
  <c r="M1209" i="1" a="1"/>
  <c r="M1209" i="1" s="1"/>
  <c r="M1227" i="1" a="1"/>
  <c r="M1227" i="1" s="1"/>
  <c r="M1230" i="1" a="1"/>
  <c r="M1230" i="1" s="1"/>
  <c r="M1237" i="1" a="1"/>
  <c r="M1237" i="1" s="1"/>
  <c r="M1240" i="1" a="1"/>
  <c r="M1240" i="1" s="1"/>
  <c r="M1241" i="1" a="1"/>
  <c r="M1241" i="1" s="1"/>
  <c r="M1243" i="1" a="1"/>
  <c r="M1243" i="1" s="1"/>
  <c r="M1244" i="1" a="1"/>
  <c r="M1244" i="1" s="1"/>
  <c r="M1259" i="1" a="1"/>
  <c r="M1259" i="1" s="1"/>
  <c r="M1260" i="1" a="1"/>
  <c r="M1260" i="1" s="1"/>
  <c r="M1285" i="1" a="1"/>
  <c r="M1285" i="1" s="1"/>
  <c r="M1292" i="1" a="1"/>
  <c r="M1292" i="1" s="1"/>
  <c r="M1296" i="1" a="1"/>
  <c r="M1296" i="1" s="1"/>
  <c r="M1299" i="1" a="1"/>
  <c r="M1299" i="1" s="1"/>
  <c r="M1302" i="1" a="1"/>
  <c r="M1302" i="1" s="1"/>
  <c r="M1305" i="1" a="1"/>
  <c r="M1305" i="1" s="1"/>
  <c r="M1310" i="1" a="1"/>
  <c r="M1310" i="1" s="1"/>
  <c r="M1313" i="1" a="1"/>
  <c r="M1313" i="1" s="1"/>
  <c r="M1104" i="1" a="1"/>
  <c r="M1104" i="1" s="1"/>
  <c r="M1206" i="1" a="1"/>
  <c r="M1206" i="1" s="1"/>
  <c r="M1211" i="1" a="1"/>
  <c r="M1211" i="1" s="1"/>
  <c r="M1214" i="1" a="1"/>
  <c r="M1214" i="1" s="1"/>
  <c r="M1220" i="1" a="1"/>
  <c r="M1220" i="1" s="1"/>
  <c r="M1232" i="1" a="1"/>
  <c r="M1232" i="1" s="1"/>
  <c r="M1242" i="1" a="1"/>
  <c r="M1242" i="1" s="1"/>
  <c r="M1257" i="1" a="1"/>
  <c r="M1257" i="1" s="1"/>
  <c r="M1258" i="1" a="1"/>
  <c r="M1258" i="1" s="1"/>
  <c r="M1273" i="1" a="1"/>
  <c r="M1273" i="1" s="1"/>
  <c r="M1274" i="1" a="1"/>
  <c r="M1274" i="1" s="1"/>
  <c r="M1278" i="1" a="1"/>
  <c r="M1278" i="1" s="1"/>
  <c r="M1281" i="1" a="1"/>
  <c r="M1281" i="1" s="1"/>
  <c r="M1284" i="1" a="1"/>
  <c r="M1284" i="1" s="1"/>
  <c r="M1288" i="1" a="1"/>
  <c r="M1288" i="1" s="1"/>
  <c r="M1197" i="1" a="1"/>
  <c r="M1197" i="1" s="1"/>
  <c r="M1200" i="1" a="1"/>
  <c r="M1200" i="1" s="1"/>
  <c r="M1216" i="1" a="1"/>
  <c r="M1216" i="1" s="1"/>
  <c r="M1223" i="1" a="1"/>
  <c r="M1223" i="1" s="1"/>
  <c r="M1229" i="1" a="1"/>
  <c r="M1229" i="1" s="1"/>
  <c r="M1236" i="1" a="1"/>
  <c r="M1236" i="1" s="1"/>
  <c r="M1239" i="1" a="1"/>
  <c r="M1239" i="1" s="1"/>
  <c r="M1255" i="1" a="1"/>
  <c r="M1255" i="1" s="1"/>
  <c r="M1256" i="1" a="1"/>
  <c r="M1256" i="1" s="1"/>
  <c r="M1271" i="1" a="1"/>
  <c r="M1271" i="1" s="1"/>
  <c r="M1272" i="1" a="1"/>
  <c r="M1272" i="1" s="1"/>
  <c r="M1287" i="1" a="1"/>
  <c r="M1287" i="1" s="1"/>
  <c r="M1291" i="1" a="1"/>
  <c r="M1291" i="1" s="1"/>
  <c r="M1295" i="1" a="1"/>
  <c r="M1295" i="1" s="1"/>
  <c r="M1304" i="1" a="1"/>
  <c r="M1304" i="1" s="1"/>
  <c r="M1307" i="1" a="1"/>
  <c r="M1307" i="1" s="1"/>
  <c r="M1007" i="1" a="1"/>
  <c r="M1007" i="1" s="1"/>
  <c r="M1147" i="1" a="1"/>
  <c r="M1147" i="1" s="1"/>
  <c r="M1203" i="1" a="1"/>
  <c r="M1203" i="1" s="1"/>
  <c r="M1219" i="1" a="1"/>
  <c r="M1219" i="1" s="1"/>
  <c r="M1226" i="1" a="1"/>
  <c r="M1226" i="1" s="1"/>
  <c r="M1235" i="1" a="1"/>
  <c r="M1235" i="1" s="1"/>
  <c r="M1253" i="1" a="1"/>
  <c r="M1253" i="1" s="1"/>
  <c r="M1254" i="1" a="1"/>
  <c r="M1254" i="1" s="1"/>
  <c r="M1270" i="1" a="1"/>
  <c r="M1270" i="1" s="1"/>
  <c r="M1280" i="1" a="1"/>
  <c r="M1280" i="1" s="1"/>
  <c r="M1283" i="1" a="1"/>
  <c r="M1283" i="1" s="1"/>
  <c r="M1294" i="1" a="1"/>
  <c r="M1294" i="1" s="1"/>
  <c r="M1298" i="1" a="1"/>
  <c r="M1298" i="1" s="1"/>
  <c r="M1301" i="1" a="1"/>
  <c r="M1301" i="1" s="1"/>
  <c r="M1071" i="1" a="1"/>
  <c r="M1071" i="1" s="1"/>
  <c r="M1116" i="1" a="1"/>
  <c r="M1116" i="1" s="1"/>
  <c r="M1154" i="1" a="1"/>
  <c r="M1154" i="1" s="1"/>
  <c r="M1181" i="1" a="1"/>
  <c r="M1181" i="1" s="1"/>
  <c r="M1202" i="1" a="1"/>
  <c r="M1202" i="1" s="1"/>
  <c r="M1205" i="1" a="1"/>
  <c r="M1205" i="1" s="1"/>
  <c r="M1210" i="1" a="1"/>
  <c r="M1210" i="1" s="1"/>
  <c r="M1213" i="1" a="1"/>
  <c r="M1213" i="1" s="1"/>
  <c r="M1218" i="1" a="1"/>
  <c r="M1218" i="1" s="1"/>
  <c r="M1222" i="1" a="1"/>
  <c r="M1222" i="1" s="1"/>
  <c r="M1225" i="1" a="1"/>
  <c r="M1225" i="1" s="1"/>
  <c r="M1228" i="1" a="1"/>
  <c r="M1228" i="1" s="1"/>
  <c r="M1231" i="1" a="1"/>
  <c r="M1231" i="1" s="1"/>
  <c r="M1238" i="1" a="1"/>
  <c r="M1238" i="1" s="1"/>
  <c r="M1247" i="1" a="1"/>
  <c r="M1247" i="1" s="1"/>
  <c r="M1248" i="1" a="1"/>
  <c r="M1248" i="1" s="1"/>
  <c r="M1263" i="1" a="1"/>
  <c r="M1263" i="1" s="1"/>
  <c r="M1267" i="1" a="1"/>
  <c r="M1267" i="1" s="1"/>
  <c r="M1276" i="1" a="1"/>
  <c r="M1276" i="1" s="1"/>
  <c r="M1282" i="1" a="1"/>
  <c r="M1282" i="1" s="1"/>
  <c r="M1303" i="1" a="1"/>
  <c r="M1303" i="1" s="1"/>
  <c r="M1309" i="1" a="1"/>
  <c r="M1309" i="1" s="1"/>
  <c r="M1320" i="1" a="1"/>
  <c r="M1320" i="1" s="1"/>
  <c r="M1323" i="1" a="1"/>
  <c r="M1323" i="1" s="1"/>
  <c r="M1329" i="1" a="1"/>
  <c r="M1329" i="1" s="1"/>
  <c r="M1340" i="1" a="1"/>
  <c r="M1340" i="1" s="1"/>
  <c r="M1349" i="1" a="1"/>
  <c r="M1349" i="1" s="1"/>
  <c r="M1355" i="1" a="1"/>
  <c r="M1355" i="1" s="1"/>
  <c r="M1376" i="1" a="1"/>
  <c r="M1376" i="1" s="1"/>
  <c r="M1023" i="1" a="1"/>
  <c r="M1023" i="1" s="1"/>
  <c r="M1098" i="1" a="1"/>
  <c r="M1098" i="1" s="1"/>
  <c r="M1199" i="1" a="1"/>
  <c r="M1199" i="1" s="1"/>
  <c r="M1251" i="1" a="1"/>
  <c r="M1251" i="1" s="1"/>
  <c r="M1277" i="1" a="1"/>
  <c r="M1277" i="1" s="1"/>
  <c r="M1317" i="1" a="1"/>
  <c r="M1317" i="1" s="1"/>
  <c r="M1326" i="1" a="1"/>
  <c r="M1326" i="1" s="1"/>
  <c r="M1332" i="1" a="1"/>
  <c r="M1332" i="1" s="1"/>
  <c r="M1343" i="1" a="1"/>
  <c r="M1343" i="1" s="1"/>
  <c r="M1351" i="1" a="1"/>
  <c r="M1351" i="1" s="1"/>
  <c r="M1358" i="1" a="1"/>
  <c r="M1358" i="1" s="1"/>
  <c r="M1369" i="1" a="1"/>
  <c r="M1369" i="1" s="1"/>
  <c r="M1380" i="1" a="1"/>
  <c r="M1380" i="1" s="1"/>
  <c r="M1250" i="1" a="1"/>
  <c r="M1250" i="1" s="1"/>
  <c r="M1264" i="1" a="1"/>
  <c r="M1264" i="1" s="1"/>
  <c r="M1268" i="1" a="1"/>
  <c r="M1268" i="1" s="1"/>
  <c r="M1319" i="1" a="1"/>
  <c r="M1319" i="1" s="1"/>
  <c r="M1322" i="1" a="1"/>
  <c r="M1322" i="1" s="1"/>
  <c r="M1328" i="1" a="1"/>
  <c r="M1328" i="1" s="1"/>
  <c r="M1335" i="1" a="1"/>
  <c r="M1335" i="1" s="1"/>
  <c r="M1339" i="1" a="1"/>
  <c r="M1339" i="1" s="1"/>
  <c r="M1346" i="1" a="1"/>
  <c r="M1346" i="1" s="1"/>
  <c r="M1360" i="1" a="1"/>
  <c r="M1360" i="1" s="1"/>
  <c r="M1363" i="1" a="1"/>
  <c r="M1363" i="1" s="1"/>
  <c r="M1366" i="1" a="1"/>
  <c r="M1366" i="1" s="1"/>
  <c r="M1372" i="1" a="1"/>
  <c r="M1372" i="1" s="1"/>
  <c r="M1375" i="1" a="1"/>
  <c r="M1375" i="1" s="1"/>
  <c r="M1384" i="1" a="1"/>
  <c r="M1384" i="1" s="1"/>
  <c r="M1386" i="1" a="1"/>
  <c r="M1386" i="1" s="1"/>
  <c r="M1388" i="1" a="1"/>
  <c r="M1388" i="1" s="1"/>
  <c r="M1390" i="1" a="1"/>
  <c r="M1390" i="1" s="1"/>
  <c r="M1392" i="1" a="1"/>
  <c r="M1392" i="1" s="1"/>
  <c r="M1394" i="1" a="1"/>
  <c r="M1394" i="1" s="1"/>
  <c r="M1396" i="1" a="1"/>
  <c r="M1396" i="1" s="1"/>
  <c r="M1398" i="1" a="1"/>
  <c r="M1398" i="1" s="1"/>
  <c r="M1400" i="1" a="1"/>
  <c r="M1400" i="1" s="1"/>
  <c r="M1402" i="1" a="1"/>
  <c r="M1402" i="1" s="1"/>
  <c r="M1404" i="1" a="1"/>
  <c r="M1404" i="1" s="1"/>
  <c r="M1406" i="1" a="1"/>
  <c r="M1406" i="1" s="1"/>
  <c r="M1408" i="1" a="1"/>
  <c r="M1408" i="1" s="1"/>
  <c r="M1410" i="1" a="1"/>
  <c r="M1410" i="1" s="1"/>
  <c r="M1412" i="1" a="1"/>
  <c r="M1412" i="1" s="1"/>
  <c r="M1414" i="1" a="1"/>
  <c r="M1414" i="1" s="1"/>
  <c r="M1416" i="1" a="1"/>
  <c r="M1416" i="1" s="1"/>
  <c r="M1418" i="1" a="1"/>
  <c r="M1418" i="1" s="1"/>
  <c r="M1420" i="1" a="1"/>
  <c r="M1420" i="1" s="1"/>
  <c r="M1422" i="1" a="1"/>
  <c r="M1422" i="1" s="1"/>
  <c r="M1424" i="1" a="1"/>
  <c r="M1424" i="1" s="1"/>
  <c r="M1426" i="1" a="1"/>
  <c r="M1426" i="1" s="1"/>
  <c r="M1428" i="1" a="1"/>
  <c r="M1428" i="1" s="1"/>
  <c r="M1430" i="1" a="1"/>
  <c r="M1430" i="1" s="1"/>
  <c r="M1432" i="1" a="1"/>
  <c r="M1432" i="1" s="1"/>
  <c r="M1208" i="1" a="1"/>
  <c r="M1208" i="1" s="1"/>
  <c r="M1252" i="1" a="1"/>
  <c r="M1252" i="1" s="1"/>
  <c r="M1269" i="1" a="1"/>
  <c r="M1269" i="1" s="1"/>
  <c r="M1312" i="1" a="1"/>
  <c r="M1312" i="1" s="1"/>
  <c r="M1314" i="1" a="1"/>
  <c r="M1314" i="1" s="1"/>
  <c r="M1325" i="1" a="1"/>
  <c r="M1325" i="1" s="1"/>
  <c r="M1342" i="1" a="1"/>
  <c r="M1342" i="1" s="1"/>
  <c r="M1348" i="1" a="1"/>
  <c r="M1348" i="1" s="1"/>
  <c r="M1354" i="1" a="1"/>
  <c r="M1354" i="1" s="1"/>
  <c r="M1357" i="1" a="1"/>
  <c r="M1357" i="1" s="1"/>
  <c r="M1265" i="1" a="1"/>
  <c r="M1265" i="1" s="1"/>
  <c r="M1290" i="1" a="1"/>
  <c r="M1290" i="1" s="1"/>
  <c r="M1316" i="1" a="1"/>
  <c r="M1316" i="1" s="1"/>
  <c r="M1331" i="1" a="1"/>
  <c r="M1331" i="1" s="1"/>
  <c r="M1334" i="1" a="1"/>
  <c r="M1334" i="1" s="1"/>
  <c r="M1338" i="1" a="1"/>
  <c r="M1338" i="1" s="1"/>
  <c r="M1368" i="1" a="1"/>
  <c r="M1368" i="1" s="1"/>
  <c r="M1371" i="1" a="1"/>
  <c r="M1371" i="1" s="1"/>
  <c r="M1249" i="1" a="1"/>
  <c r="M1249" i="1" s="1"/>
  <c r="M1318" i="1" a="1"/>
  <c r="M1318" i="1" s="1"/>
  <c r="M1321" i="1" a="1"/>
  <c r="M1321" i="1" s="1"/>
  <c r="M1324" i="1" a="1"/>
  <c r="M1324" i="1" s="1"/>
  <c r="M1337" i="1" a="1"/>
  <c r="M1337" i="1" s="1"/>
  <c r="M1345" i="1" a="1"/>
  <c r="M1345" i="1" s="1"/>
  <c r="M1350" i="1" a="1"/>
  <c r="M1350" i="1" s="1"/>
  <c r="M1353" i="1" a="1"/>
  <c r="M1353" i="1" s="1"/>
  <c r="M1356" i="1" a="1"/>
  <c r="M1356" i="1" s="1"/>
  <c r="M1359" i="1" a="1"/>
  <c r="M1359" i="1" s="1"/>
  <c r="M1362" i="1" a="1"/>
  <c r="M1362" i="1" s="1"/>
  <c r="M1365" i="1" a="1"/>
  <c r="M1365" i="1" s="1"/>
  <c r="M1374" i="1" a="1"/>
  <c r="M1374" i="1" s="1"/>
  <c r="M1378" i="1" a="1"/>
  <c r="M1378" i="1" s="1"/>
  <c r="M1382" i="1" a="1"/>
  <c r="M1382" i="1" s="1"/>
  <c r="M1311" i="1" a="1"/>
  <c r="M1311" i="1" s="1"/>
  <c r="M1315" i="1" a="1"/>
  <c r="M1315" i="1" s="1"/>
  <c r="M1333" i="1" a="1"/>
  <c r="M1333" i="1" s="1"/>
  <c r="M1336" i="1" a="1"/>
  <c r="M1336" i="1" s="1"/>
  <c r="M1344" i="1" a="1"/>
  <c r="M1344" i="1" s="1"/>
  <c r="M1347" i="1" a="1"/>
  <c r="M1347" i="1" s="1"/>
  <c r="M1361" i="1" a="1"/>
  <c r="M1361" i="1" s="1"/>
  <c r="M1364" i="1" a="1"/>
  <c r="M1364" i="1" s="1"/>
  <c r="M1367" i="1" a="1"/>
  <c r="M1367" i="1" s="1"/>
  <c r="M1370" i="1" a="1"/>
  <c r="M1370" i="1" s="1"/>
  <c r="M1373" i="1" a="1"/>
  <c r="M1373" i="1" s="1"/>
  <c r="M1381" i="1" a="1"/>
  <c r="M1381" i="1" s="1"/>
  <c r="M1330" i="1" a="1"/>
  <c r="M1330" i="1" s="1"/>
  <c r="M1379" i="1" a="1"/>
  <c r="M1379" i="1" s="1"/>
  <c r="M1425" i="1" a="1"/>
  <c r="M1425" i="1" s="1"/>
  <c r="M1522" i="1" a="1"/>
  <c r="M1522" i="1" s="1"/>
  <c r="M1385" i="1" a="1"/>
  <c r="M1385" i="1" s="1"/>
  <c r="M1393" i="1" a="1"/>
  <c r="M1393" i="1" s="1"/>
  <c r="M1401" i="1" a="1"/>
  <c r="M1401" i="1" s="1"/>
  <c r="M1409" i="1" a="1"/>
  <c r="M1409" i="1" s="1"/>
  <c r="M1421" i="1" a="1"/>
  <c r="M1421" i="1" s="1"/>
  <c r="M1527" i="1" a="1"/>
  <c r="M1527" i="1" s="1"/>
  <c r="M1531" i="1" a="1"/>
  <c r="M1531" i="1" s="1"/>
  <c r="M1536" i="1" a="1"/>
  <c r="M1536" i="1" s="1"/>
  <c r="M1539" i="1" a="1"/>
  <c r="M1539" i="1" s="1"/>
  <c r="M1297" i="1" a="1"/>
  <c r="M1297" i="1" s="1"/>
  <c r="M1327" i="1" a="1"/>
  <c r="M1327" i="1" s="1"/>
  <c r="M1423" i="1" a="1"/>
  <c r="M1423" i="1" s="1"/>
  <c r="M1431" i="1" a="1"/>
  <c r="M1431" i="1" s="1"/>
  <c r="M1433" i="1" a="1"/>
  <c r="M1433" i="1" s="1"/>
  <c r="M1435" i="1" a="1"/>
  <c r="M1435" i="1" s="1"/>
  <c r="M1437" i="1" a="1"/>
  <c r="M1437" i="1" s="1"/>
  <c r="M1439" i="1" a="1"/>
  <c r="M1439" i="1" s="1"/>
  <c r="M1441" i="1" a="1"/>
  <c r="M1441" i="1" s="1"/>
  <c r="M1443" i="1" a="1"/>
  <c r="M1443" i="1" s="1"/>
  <c r="M1445" i="1" a="1"/>
  <c r="M1445" i="1" s="1"/>
  <c r="M1447" i="1" a="1"/>
  <c r="M1447" i="1" s="1"/>
  <c r="M1449" i="1" a="1"/>
  <c r="M1449" i="1" s="1"/>
  <c r="M1451" i="1" a="1"/>
  <c r="M1451" i="1" s="1"/>
  <c r="M1453" i="1" a="1"/>
  <c r="M1453" i="1" s="1"/>
  <c r="M1455" i="1" a="1"/>
  <c r="M1455" i="1" s="1"/>
  <c r="M1457" i="1" a="1"/>
  <c r="M1457" i="1" s="1"/>
  <c r="M1459" i="1" a="1"/>
  <c r="M1459" i="1" s="1"/>
  <c r="M1461" i="1" a="1"/>
  <c r="M1461" i="1" s="1"/>
  <c r="M1463" i="1" a="1"/>
  <c r="M1463" i="1" s="1"/>
  <c r="M1465" i="1" a="1"/>
  <c r="M1465" i="1" s="1"/>
  <c r="M1467" i="1" a="1"/>
  <c r="M1467" i="1" s="1"/>
  <c r="M1469" i="1" a="1"/>
  <c r="M1469" i="1" s="1"/>
  <c r="M1471" i="1" a="1"/>
  <c r="M1471" i="1" s="1"/>
  <c r="M1473" i="1" a="1"/>
  <c r="M1473" i="1" s="1"/>
  <c r="M1475" i="1" a="1"/>
  <c r="M1475" i="1" s="1"/>
  <c r="M1477" i="1" a="1"/>
  <c r="M1477" i="1" s="1"/>
  <c r="M1479" i="1" a="1"/>
  <c r="M1479" i="1" s="1"/>
  <c r="M1481" i="1" a="1"/>
  <c r="M1481" i="1" s="1"/>
  <c r="M1483" i="1" a="1"/>
  <c r="M1483" i="1" s="1"/>
  <c r="M1485" i="1" a="1"/>
  <c r="M1485" i="1" s="1"/>
  <c r="M1487" i="1" a="1"/>
  <c r="M1487" i="1" s="1"/>
  <c r="M1489" i="1" a="1"/>
  <c r="M1489" i="1" s="1"/>
  <c r="M1491" i="1" a="1"/>
  <c r="M1491" i="1" s="1"/>
  <c r="M1493" i="1" a="1"/>
  <c r="M1493" i="1" s="1"/>
  <c r="M1495" i="1" a="1"/>
  <c r="M1495" i="1" s="1"/>
  <c r="M1497" i="1" a="1"/>
  <c r="M1497" i="1" s="1"/>
  <c r="M1499" i="1" a="1"/>
  <c r="M1499" i="1" s="1"/>
  <c r="M1501" i="1" a="1"/>
  <c r="M1501" i="1" s="1"/>
  <c r="M1503" i="1" a="1"/>
  <c r="M1503" i="1" s="1"/>
  <c r="M1505" i="1" a="1"/>
  <c r="M1505" i="1" s="1"/>
  <c r="M1507" i="1" a="1"/>
  <c r="M1507" i="1" s="1"/>
  <c r="M1509" i="1" a="1"/>
  <c r="M1509" i="1" s="1"/>
  <c r="M1511" i="1" a="1"/>
  <c r="M1511" i="1" s="1"/>
  <c r="M1513" i="1" a="1"/>
  <c r="M1513" i="1" s="1"/>
  <c r="M1515" i="1" a="1"/>
  <c r="M1515" i="1" s="1"/>
  <c r="M1517" i="1" a="1"/>
  <c r="M1517" i="1" s="1"/>
  <c r="M1519" i="1" a="1"/>
  <c r="M1519" i="1" s="1"/>
  <c r="M1521" i="1" a="1"/>
  <c r="M1521" i="1" s="1"/>
  <c r="M1544" i="1" a="1"/>
  <c r="M1544" i="1" s="1"/>
  <c r="M1546" i="1" a="1"/>
  <c r="M1546" i="1" s="1"/>
  <c r="M1387" i="1" a="1"/>
  <c r="M1387" i="1" s="1"/>
  <c r="M1395" i="1" a="1"/>
  <c r="M1395" i="1" s="1"/>
  <c r="M1403" i="1" a="1"/>
  <c r="M1403" i="1" s="1"/>
  <c r="M1411" i="1" a="1"/>
  <c r="M1411" i="1" s="1"/>
  <c r="M1417" i="1" a="1"/>
  <c r="M1417" i="1" s="1"/>
  <c r="M1525" i="1" a="1"/>
  <c r="M1525" i="1" s="1"/>
  <c r="M1530" i="1" a="1"/>
  <c r="M1530" i="1" s="1"/>
  <c r="M1537" i="1" a="1"/>
  <c r="M1537" i="1" s="1"/>
  <c r="M1341" i="1" a="1"/>
  <c r="M1341" i="1" s="1"/>
  <c r="M1419" i="1" a="1"/>
  <c r="M1419" i="1" s="1"/>
  <c r="M1429" i="1" a="1"/>
  <c r="M1429" i="1" s="1"/>
  <c r="M1533" i="1" a="1"/>
  <c r="M1533" i="1" s="1"/>
  <c r="M1266" i="1" a="1"/>
  <c r="M1266" i="1" s="1"/>
  <c r="M1286" i="1" a="1"/>
  <c r="M1286" i="1" s="1"/>
  <c r="M1377" i="1" a="1"/>
  <c r="M1377" i="1" s="1"/>
  <c r="M1389" i="1" a="1"/>
  <c r="M1389" i="1" s="1"/>
  <c r="M1397" i="1" a="1"/>
  <c r="M1397" i="1" s="1"/>
  <c r="M1405" i="1" a="1"/>
  <c r="M1405" i="1" s="1"/>
  <c r="M1413" i="1" a="1"/>
  <c r="M1413" i="1" s="1"/>
  <c r="M1524" i="1" a="1"/>
  <c r="M1524" i="1" s="1"/>
  <c r="M1529" i="1" a="1"/>
  <c r="M1529" i="1" s="1"/>
  <c r="M1538" i="1" a="1"/>
  <c r="M1538" i="1" s="1"/>
  <c r="M1352" i="1" a="1"/>
  <c r="M1352" i="1" s="1"/>
  <c r="M1391" i="1" a="1"/>
  <c r="M1391" i="1" s="1"/>
  <c r="M1399" i="1" a="1"/>
  <c r="M1399" i="1" s="1"/>
  <c r="M1407" i="1" a="1"/>
  <c r="M1407" i="1" s="1"/>
  <c r="M1415" i="1" a="1"/>
  <c r="M1415" i="1" s="1"/>
  <c r="M1442" i="1" a="1"/>
  <c r="M1442" i="1" s="1"/>
  <c r="M1458" i="1" a="1"/>
  <c r="M1458" i="1" s="1"/>
  <c r="M1474" i="1" a="1"/>
  <c r="M1474" i="1" s="1"/>
  <c r="M1490" i="1" a="1"/>
  <c r="M1490" i="1" s="1"/>
  <c r="M1528" i="1" a="1"/>
  <c r="M1528" i="1" s="1"/>
  <c r="M1532" i="1" a="1"/>
  <c r="M1532" i="1" s="1"/>
  <c r="M1541" i="1" a="1"/>
  <c r="M1541" i="1" s="1"/>
  <c r="M1543" i="1" a="1"/>
  <c r="M1543" i="1" s="1"/>
  <c r="M1545" i="1" a="1"/>
  <c r="M1545" i="1" s="1"/>
  <c r="M1588" i="1" a="1"/>
  <c r="M1588" i="1" s="1"/>
  <c r="M1589" i="1" a="1"/>
  <c r="M1589" i="1" s="1"/>
  <c r="M1601" i="1" a="1"/>
  <c r="M1601" i="1" s="1"/>
  <c r="M1602" i="1" a="1"/>
  <c r="M1602" i="1" s="1"/>
  <c r="M1603" i="1" a="1"/>
  <c r="M1603" i="1" s="1"/>
  <c r="M1604" i="1" a="1"/>
  <c r="M1604" i="1" s="1"/>
  <c r="M1617" i="1" a="1"/>
  <c r="M1617" i="1" s="1"/>
  <c r="M1618" i="1" a="1"/>
  <c r="M1618" i="1" s="1"/>
  <c r="M1619" i="1" a="1"/>
  <c r="M1619" i="1" s="1"/>
  <c r="M1620" i="1" a="1"/>
  <c r="M1620" i="1" s="1"/>
  <c r="M1633" i="1" a="1"/>
  <c r="M1633" i="1" s="1"/>
  <c r="M1634" i="1" a="1"/>
  <c r="M1634" i="1" s="1"/>
  <c r="M1635" i="1" a="1"/>
  <c r="M1635" i="1" s="1"/>
  <c r="M1636" i="1" a="1"/>
  <c r="M1636" i="1" s="1"/>
  <c r="M1660" i="1" a="1"/>
  <c r="M1660" i="1" s="1"/>
  <c r="M1661" i="1" a="1"/>
  <c r="M1661" i="1" s="1"/>
  <c r="M1672" i="1" a="1"/>
  <c r="M1672" i="1" s="1"/>
  <c r="M1674" i="1" a="1"/>
  <c r="M1674" i="1" s="1"/>
  <c r="M1686" i="1" a="1"/>
  <c r="M1686" i="1" s="1"/>
  <c r="M1444" i="1" a="1"/>
  <c r="M1444" i="1" s="1"/>
  <c r="M1460" i="1" a="1"/>
  <c r="M1460" i="1" s="1"/>
  <c r="M1476" i="1" a="1"/>
  <c r="M1476" i="1" s="1"/>
  <c r="M1492" i="1" a="1"/>
  <c r="M1492" i="1" s="1"/>
  <c r="M1504" i="1" a="1"/>
  <c r="M1504" i="1" s="1"/>
  <c r="M1512" i="1" a="1"/>
  <c r="M1512" i="1" s="1"/>
  <c r="M1520" i="1" a="1"/>
  <c r="M1520" i="1" s="1"/>
  <c r="M1569" i="1" a="1"/>
  <c r="M1569" i="1" s="1"/>
  <c r="M1590" i="1" a="1"/>
  <c r="M1590" i="1" s="1"/>
  <c r="M1591" i="1" a="1"/>
  <c r="M1591" i="1" s="1"/>
  <c r="M1659" i="1" a="1"/>
  <c r="M1659" i="1" s="1"/>
  <c r="M1671" i="1" a="1"/>
  <c r="M1671" i="1" s="1"/>
  <c r="M1673" i="1" a="1"/>
  <c r="M1673" i="1" s="1"/>
  <c r="M1684" i="1" a="1"/>
  <c r="M1684" i="1" s="1"/>
  <c r="M1685" i="1" a="1"/>
  <c r="M1685" i="1" s="1"/>
  <c r="M1695" i="1" a="1"/>
  <c r="M1695" i="1" s="1"/>
  <c r="M1446" i="1" a="1"/>
  <c r="M1446" i="1" s="1"/>
  <c r="M1462" i="1" a="1"/>
  <c r="M1462" i="1" s="1"/>
  <c r="M1478" i="1" a="1"/>
  <c r="M1478" i="1" s="1"/>
  <c r="M1494" i="1" a="1"/>
  <c r="M1494" i="1" s="1"/>
  <c r="M1542" i="1" a="1"/>
  <c r="M1542" i="1" s="1"/>
  <c r="M1577" i="1" a="1"/>
  <c r="M1577" i="1" s="1"/>
  <c r="M1592" i="1" a="1"/>
  <c r="M1592" i="1" s="1"/>
  <c r="M1593" i="1" a="1"/>
  <c r="M1593" i="1" s="1"/>
  <c r="M1605" i="1" a="1"/>
  <c r="M1605" i="1" s="1"/>
  <c r="M1606" i="1" a="1"/>
  <c r="M1606" i="1" s="1"/>
  <c r="M1607" i="1" a="1"/>
  <c r="M1607" i="1" s="1"/>
  <c r="M1608" i="1" a="1"/>
  <c r="M1608" i="1" s="1"/>
  <c r="M1621" i="1" a="1"/>
  <c r="M1621" i="1" s="1"/>
  <c r="M1622" i="1" a="1"/>
  <c r="M1622" i="1" s="1"/>
  <c r="M1623" i="1" a="1"/>
  <c r="M1623" i="1" s="1"/>
  <c r="M1624" i="1" a="1"/>
  <c r="M1624" i="1" s="1"/>
  <c r="M1637" i="1" a="1"/>
  <c r="M1637" i="1" s="1"/>
  <c r="M1638" i="1" a="1"/>
  <c r="M1638" i="1" s="1"/>
  <c r="M1639" i="1" a="1"/>
  <c r="M1639" i="1" s="1"/>
  <c r="M1640" i="1" a="1"/>
  <c r="M1640" i="1" s="1"/>
  <c r="M1656" i="1" a="1"/>
  <c r="M1656" i="1" s="1"/>
  <c r="M1658" i="1" a="1"/>
  <c r="M1658" i="1" s="1"/>
  <c r="M1670" i="1" a="1"/>
  <c r="M1670" i="1" s="1"/>
  <c r="M1683" i="1" a="1"/>
  <c r="M1683" i="1" s="1"/>
  <c r="M1427" i="1" a="1"/>
  <c r="M1427" i="1" s="1"/>
  <c r="M1448" i="1" a="1"/>
  <c r="M1448" i="1" s="1"/>
  <c r="M1464" i="1" a="1"/>
  <c r="M1464" i="1" s="1"/>
  <c r="M1480" i="1" a="1"/>
  <c r="M1480" i="1" s="1"/>
  <c r="M1496" i="1" a="1"/>
  <c r="M1496" i="1" s="1"/>
  <c r="M1506" i="1" a="1"/>
  <c r="M1506" i="1" s="1"/>
  <c r="M1514" i="1" a="1"/>
  <c r="M1514" i="1" s="1"/>
  <c r="M1548" i="1" a="1"/>
  <c r="M1548" i="1" s="1"/>
  <c r="M1550" i="1" a="1"/>
  <c r="M1550" i="1" s="1"/>
  <c r="M1552" i="1" a="1"/>
  <c r="M1552" i="1" s="1"/>
  <c r="M1554" i="1" a="1"/>
  <c r="M1554" i="1" s="1"/>
  <c r="M1556" i="1" a="1"/>
  <c r="M1556" i="1" s="1"/>
  <c r="M1558" i="1" a="1"/>
  <c r="M1558" i="1" s="1"/>
  <c r="M1560" i="1" a="1"/>
  <c r="M1560" i="1" s="1"/>
  <c r="M1562" i="1" a="1"/>
  <c r="M1562" i="1" s="1"/>
  <c r="M1564" i="1" a="1"/>
  <c r="M1564" i="1" s="1"/>
  <c r="M1566" i="1" a="1"/>
  <c r="M1566" i="1" s="1"/>
  <c r="M1568" i="1" a="1"/>
  <c r="M1568" i="1" s="1"/>
  <c r="M1570" i="1" a="1"/>
  <c r="M1570" i="1" s="1"/>
  <c r="M1571" i="1" a="1"/>
  <c r="M1571" i="1" s="1"/>
  <c r="M1575" i="1" a="1"/>
  <c r="M1575" i="1" s="1"/>
  <c r="M1578" i="1" a="1"/>
  <c r="M1578" i="1" s="1"/>
  <c r="M1579" i="1" a="1"/>
  <c r="M1579" i="1" s="1"/>
  <c r="M1594" i="1" a="1"/>
  <c r="M1594" i="1" s="1"/>
  <c r="M1595" i="1" a="1"/>
  <c r="M1595" i="1" s="1"/>
  <c r="M1655" i="1" a="1"/>
  <c r="M1655" i="1" s="1"/>
  <c r="M1657" i="1" a="1"/>
  <c r="M1657" i="1" s="1"/>
  <c r="M1668" i="1" a="1"/>
  <c r="M1668" i="1" s="1"/>
  <c r="M1669" i="1" a="1"/>
  <c r="M1669" i="1" s="1"/>
  <c r="M1680" i="1" a="1"/>
  <c r="M1680" i="1" s="1"/>
  <c r="M1682" i="1" a="1"/>
  <c r="M1682" i="1" s="1"/>
  <c r="M1300" i="1" a="1"/>
  <c r="M1300" i="1" s="1"/>
  <c r="M1434" i="1" a="1"/>
  <c r="M1434" i="1" s="1"/>
  <c r="M1450" i="1" a="1"/>
  <c r="M1450" i="1" s="1"/>
  <c r="M1466" i="1" a="1"/>
  <c r="M1466" i="1" s="1"/>
  <c r="M1482" i="1" a="1"/>
  <c r="M1482" i="1" s="1"/>
  <c r="M1498" i="1" a="1"/>
  <c r="M1498" i="1" s="1"/>
  <c r="M1526" i="1" a="1"/>
  <c r="M1526" i="1" s="1"/>
  <c r="M1535" i="1" a="1"/>
  <c r="M1535" i="1" s="1"/>
  <c r="M1572" i="1" a="1"/>
  <c r="M1572" i="1" s="1"/>
  <c r="M1573" i="1" a="1"/>
  <c r="M1573" i="1" s="1"/>
  <c r="M1580" i="1" a="1"/>
  <c r="M1580" i="1" s="1"/>
  <c r="M1581" i="1" a="1"/>
  <c r="M1581" i="1" s="1"/>
  <c r="M1596" i="1" a="1"/>
  <c r="M1596" i="1" s="1"/>
  <c r="M1609" i="1" a="1"/>
  <c r="M1609" i="1" s="1"/>
  <c r="M1610" i="1" a="1"/>
  <c r="M1610" i="1" s="1"/>
  <c r="M1611" i="1" a="1"/>
  <c r="M1611" i="1" s="1"/>
  <c r="M1612" i="1" a="1"/>
  <c r="M1612" i="1" s="1"/>
  <c r="M1625" i="1" a="1"/>
  <c r="M1625" i="1" s="1"/>
  <c r="M1626" i="1" a="1"/>
  <c r="M1626" i="1" s="1"/>
  <c r="M1627" i="1" a="1"/>
  <c r="M1627" i="1" s="1"/>
  <c r="M1628" i="1" a="1"/>
  <c r="M1628" i="1" s="1"/>
  <c r="M1641" i="1" a="1"/>
  <c r="M1641" i="1" s="1"/>
  <c r="M1642" i="1" a="1"/>
  <c r="M1642" i="1" s="1"/>
  <c r="M1643" i="1" a="1"/>
  <c r="M1643" i="1" s="1"/>
  <c r="M1644" i="1" a="1"/>
  <c r="M1644" i="1" s="1"/>
  <c r="M1654" i="1" a="1"/>
  <c r="M1654" i="1" s="1"/>
  <c r="M1667" i="1" a="1"/>
  <c r="M1667" i="1" s="1"/>
  <c r="M1679" i="1" a="1"/>
  <c r="M1679" i="1" s="1"/>
  <c r="M1681" i="1" a="1"/>
  <c r="M1681" i="1" s="1"/>
  <c r="M1692" i="1" a="1"/>
  <c r="M1692" i="1" s="1"/>
  <c r="M1693" i="1" a="1"/>
  <c r="M1693" i="1" s="1"/>
  <c r="M1694" i="1" a="1"/>
  <c r="M1694" i="1" s="1"/>
  <c r="M1383" i="1" a="1"/>
  <c r="M1383" i="1" s="1"/>
  <c r="M1436" i="1" a="1"/>
  <c r="M1436" i="1" s="1"/>
  <c r="M1452" i="1" a="1"/>
  <c r="M1452" i="1" s="1"/>
  <c r="M1468" i="1" a="1"/>
  <c r="M1468" i="1" s="1"/>
  <c r="M1484" i="1" a="1"/>
  <c r="M1484" i="1" s="1"/>
  <c r="M1500" i="1" a="1"/>
  <c r="M1500" i="1" s="1"/>
  <c r="M1508" i="1" a="1"/>
  <c r="M1508" i="1" s="1"/>
  <c r="M1516" i="1" a="1"/>
  <c r="M1516" i="1" s="1"/>
  <c r="M1523" i="1" a="1"/>
  <c r="M1523" i="1" s="1"/>
  <c r="M1540" i="1" a="1"/>
  <c r="M1540" i="1" s="1"/>
  <c r="M1582" i="1" a="1"/>
  <c r="M1582" i="1" s="1"/>
  <c r="M1583" i="1" a="1"/>
  <c r="M1583" i="1" s="1"/>
  <c r="M1652" i="1" a="1"/>
  <c r="M1652" i="1" s="1"/>
  <c r="M1653" i="1" a="1"/>
  <c r="M1653" i="1" s="1"/>
  <c r="M1664" i="1" a="1"/>
  <c r="M1664" i="1" s="1"/>
  <c r="M1666" i="1" a="1"/>
  <c r="M1666" i="1" s="1"/>
  <c r="M1678" i="1" a="1"/>
  <c r="M1678" i="1" s="1"/>
  <c r="M1691" i="1" a="1"/>
  <c r="M1691" i="1" s="1"/>
  <c r="M1440" i="1" a="1"/>
  <c r="M1440" i="1" s="1"/>
  <c r="M1456" i="1" a="1"/>
  <c r="M1456" i="1" s="1"/>
  <c r="M1472" i="1" a="1"/>
  <c r="M1472" i="1" s="1"/>
  <c r="M1488" i="1" a="1"/>
  <c r="M1488" i="1" s="1"/>
  <c r="M1502" i="1" a="1"/>
  <c r="M1502" i="1" s="1"/>
  <c r="M1510" i="1" a="1"/>
  <c r="M1510" i="1" s="1"/>
  <c r="M1518" i="1" a="1"/>
  <c r="M1518" i="1" s="1"/>
  <c r="M1534" i="1" a="1"/>
  <c r="M1534" i="1" s="1"/>
  <c r="M1549" i="1" a="1"/>
  <c r="M1549" i="1" s="1"/>
  <c r="M1551" i="1" a="1"/>
  <c r="M1551" i="1" s="1"/>
  <c r="M1553" i="1" a="1"/>
  <c r="M1553" i="1" s="1"/>
  <c r="M1555" i="1" a="1"/>
  <c r="M1555" i="1" s="1"/>
  <c r="M1557" i="1" a="1"/>
  <c r="M1557" i="1" s="1"/>
  <c r="M1559" i="1" a="1"/>
  <c r="M1559" i="1" s="1"/>
  <c r="M1561" i="1" a="1"/>
  <c r="M1561" i="1" s="1"/>
  <c r="M1563" i="1" a="1"/>
  <c r="M1563" i="1" s="1"/>
  <c r="M1565" i="1" a="1"/>
  <c r="M1565" i="1" s="1"/>
  <c r="M1567" i="1" a="1"/>
  <c r="M1567" i="1" s="1"/>
  <c r="M1574" i="1" a="1"/>
  <c r="M1574" i="1" s="1"/>
  <c r="M1576" i="1" a="1"/>
  <c r="M1576" i="1" s="1"/>
  <c r="M1586" i="1" a="1"/>
  <c r="M1586" i="1" s="1"/>
  <c r="M1587" i="1" a="1"/>
  <c r="M1587" i="1" s="1"/>
  <c r="M1649" i="1" a="1"/>
  <c r="M1649" i="1" s="1"/>
  <c r="M1650" i="1" a="1"/>
  <c r="M1650" i="1" s="1"/>
  <c r="M1486" i="1" a="1"/>
  <c r="M1486" i="1" s="1"/>
  <c r="M1613" i="1" a="1"/>
  <c r="M1613" i="1" s="1"/>
  <c r="M1632" i="1" a="1"/>
  <c r="M1632" i="1" s="1"/>
  <c r="M1651" i="1" a="1"/>
  <c r="M1651" i="1" s="1"/>
  <c r="M1665" i="1" a="1"/>
  <c r="M1665" i="1" s="1"/>
  <c r="M1699" i="1" a="1"/>
  <c r="M1699" i="1" s="1"/>
  <c r="M1704" i="1" a="1"/>
  <c r="M1704" i="1" s="1"/>
  <c r="M1705" i="1" a="1"/>
  <c r="M1705" i="1" s="1"/>
  <c r="M1718" i="1" a="1"/>
  <c r="M1718" i="1" s="1"/>
  <c r="M1719" i="1" a="1"/>
  <c r="M1719" i="1" s="1"/>
  <c r="M1736" i="1" a="1"/>
  <c r="M1736" i="1" s="1"/>
  <c r="M1746" i="1" a="1"/>
  <c r="M1746" i="1" s="1"/>
  <c r="M1762" i="1" a="1"/>
  <c r="M1762" i="1" s="1"/>
  <c r="M1763" i="1" a="1"/>
  <c r="M1763" i="1" s="1"/>
  <c r="M1778" i="1" a="1"/>
  <c r="M1778" i="1" s="1"/>
  <c r="M1779" i="1" a="1"/>
  <c r="M1779" i="1" s="1"/>
  <c r="M1787" i="1" a="1"/>
  <c r="M1787" i="1" s="1"/>
  <c r="M1788" i="1" a="1"/>
  <c r="M1788" i="1" s="1"/>
  <c r="M1789" i="1" a="1"/>
  <c r="M1789" i="1" s="1"/>
  <c r="M1790" i="1" a="1"/>
  <c r="M1790" i="1" s="1"/>
  <c r="M1796" i="1" a="1"/>
  <c r="M1796" i="1" s="1"/>
  <c r="M1809" i="1" a="1"/>
  <c r="M1809" i="1" s="1"/>
  <c r="M1812" i="1" a="1"/>
  <c r="M1812" i="1" s="1"/>
  <c r="M1819" i="1" a="1"/>
  <c r="M1819" i="1" s="1"/>
  <c r="M1834" i="1" a="1"/>
  <c r="M1834" i="1" s="1"/>
  <c r="M1839" i="1" a="1"/>
  <c r="M1839" i="1" s="1"/>
  <c r="M1848" i="1" a="1"/>
  <c r="M1848" i="1" s="1"/>
  <c r="M1849" i="1" a="1"/>
  <c r="M1849" i="1" s="1"/>
  <c r="M1864" i="1" a="1"/>
  <c r="M1864" i="1" s="1"/>
  <c r="M1865" i="1" a="1"/>
  <c r="M1865" i="1" s="1"/>
  <c r="M1871" i="1" a="1"/>
  <c r="M1871" i="1" s="1"/>
  <c r="M1876" i="1" a="1"/>
  <c r="M1876" i="1" s="1"/>
  <c r="M1885" i="1" a="1"/>
  <c r="M1885" i="1" s="1"/>
  <c r="M1886" i="1" a="1"/>
  <c r="M1886" i="1" s="1"/>
  <c r="M1887" i="1" a="1"/>
  <c r="M1887" i="1" s="1"/>
  <c r="M1900" i="1" a="1"/>
  <c r="M1900" i="1" s="1"/>
  <c r="M1901" i="1" a="1"/>
  <c r="M1901" i="1" s="1"/>
  <c r="M1902" i="1" a="1"/>
  <c r="M1902" i="1" s="1"/>
  <c r="M1903" i="1" a="1"/>
  <c r="M1903" i="1" s="1"/>
  <c r="M1939" i="1" a="1"/>
  <c r="M1939" i="1" s="1"/>
  <c r="M1599" i="1" a="1"/>
  <c r="M1599" i="1" s="1"/>
  <c r="M1629" i="1" a="1"/>
  <c r="M1629" i="1" s="1"/>
  <c r="M1648" i="1" a="1"/>
  <c r="M1648" i="1" s="1"/>
  <c r="M1687" i="1" a="1"/>
  <c r="M1687" i="1" s="1"/>
  <c r="M1706" i="1" a="1"/>
  <c r="M1706" i="1" s="1"/>
  <c r="M1708" i="1" a="1"/>
  <c r="M1708" i="1" s="1"/>
  <c r="M1710" i="1" a="1"/>
  <c r="M1710" i="1" s="1"/>
  <c r="M1720" i="1" a="1"/>
  <c r="M1720" i="1" s="1"/>
  <c r="M1721" i="1" a="1"/>
  <c r="M1721" i="1" s="1"/>
  <c r="M1725" i="1" a="1"/>
  <c r="M1725" i="1" s="1"/>
  <c r="M1727" i="1" a="1"/>
  <c r="M1727" i="1" s="1"/>
  <c r="M1729" i="1" a="1"/>
  <c r="M1729" i="1" s="1"/>
  <c r="M1732" i="1" a="1"/>
  <c r="M1732" i="1" s="1"/>
  <c r="M1744" i="1" a="1"/>
  <c r="M1744" i="1" s="1"/>
  <c r="M1745" i="1" a="1"/>
  <c r="M1745" i="1" s="1"/>
  <c r="M1748" i="1" a="1"/>
  <c r="M1748" i="1" s="1"/>
  <c r="M1749" i="1" a="1"/>
  <c r="M1749" i="1" s="1"/>
  <c r="M1750" i="1" a="1"/>
  <c r="M1750" i="1" s="1"/>
  <c r="M1764" i="1" a="1"/>
  <c r="M1764" i="1" s="1"/>
  <c r="M1765" i="1" a="1"/>
  <c r="M1765" i="1" s="1"/>
  <c r="M1780" i="1" a="1"/>
  <c r="M1780" i="1" s="1"/>
  <c r="M1781" i="1" a="1"/>
  <c r="M1781" i="1" s="1"/>
  <c r="M1785" i="1" a="1"/>
  <c r="M1785" i="1" s="1"/>
  <c r="M1786" i="1" a="1"/>
  <c r="M1786" i="1" s="1"/>
  <c r="M1805" i="1" a="1"/>
  <c r="M1805" i="1" s="1"/>
  <c r="M1850" i="1" a="1"/>
  <c r="M1850" i="1" s="1"/>
  <c r="M1866" i="1" a="1"/>
  <c r="M1866" i="1" s="1"/>
  <c r="M1877" i="1" a="1"/>
  <c r="M1877" i="1" s="1"/>
  <c r="M1888" i="1" a="1"/>
  <c r="M1888" i="1" s="1"/>
  <c r="M1889" i="1" a="1"/>
  <c r="M1889" i="1" s="1"/>
  <c r="M1904" i="1" a="1"/>
  <c r="M1904" i="1" s="1"/>
  <c r="M1905" i="1" a="1"/>
  <c r="M1905" i="1" s="1"/>
  <c r="M1915" i="1" a="1"/>
  <c r="M1915" i="1" s="1"/>
  <c r="M1924" i="1" a="1"/>
  <c r="M1924" i="1" s="1"/>
  <c r="M1925" i="1" a="1"/>
  <c r="M1925" i="1" s="1"/>
  <c r="M1926" i="1" a="1"/>
  <c r="M1926" i="1" s="1"/>
  <c r="M1927" i="1" a="1"/>
  <c r="M1927" i="1" s="1"/>
  <c r="M1585" i="1" a="1"/>
  <c r="M1585" i="1" s="1"/>
  <c r="M1615" i="1" a="1"/>
  <c r="M1615" i="1" s="1"/>
  <c r="M1645" i="1" a="1"/>
  <c r="M1645" i="1" s="1"/>
  <c r="M1688" i="1" a="1"/>
  <c r="M1688" i="1" s="1"/>
  <c r="M1722" i="1" a="1"/>
  <c r="M1722" i="1" s="1"/>
  <c r="M1723" i="1" a="1"/>
  <c r="M1723" i="1" s="1"/>
  <c r="M1742" i="1" a="1"/>
  <c r="M1742" i="1" s="1"/>
  <c r="M1743" i="1" a="1"/>
  <c r="M1743" i="1" s="1"/>
  <c r="M1751" i="1" a="1"/>
  <c r="M1751" i="1" s="1"/>
  <c r="M1752" i="1" a="1"/>
  <c r="M1752" i="1" s="1"/>
  <c r="M1766" i="1" a="1"/>
  <c r="M1766" i="1" s="1"/>
  <c r="M1767" i="1" a="1"/>
  <c r="M1767" i="1" s="1"/>
  <c r="M1782" i="1" a="1"/>
  <c r="M1782" i="1" s="1"/>
  <c r="M1783" i="1" a="1"/>
  <c r="M1783" i="1" s="1"/>
  <c r="M1795" i="1" a="1"/>
  <c r="M1795" i="1" s="1"/>
  <c r="M1800" i="1" a="1"/>
  <c r="M1800" i="1" s="1"/>
  <c r="M1808" i="1" a="1"/>
  <c r="M1808" i="1" s="1"/>
  <c r="M1835" i="1" a="1"/>
  <c r="M1835" i="1" s="1"/>
  <c r="M1840" i="1" a="1"/>
  <c r="M1840" i="1" s="1"/>
  <c r="M1851" i="1" a="1"/>
  <c r="M1851" i="1" s="1"/>
  <c r="M1867" i="1" a="1"/>
  <c r="M1867" i="1" s="1"/>
  <c r="M1872" i="1" a="1"/>
  <c r="M1872" i="1" s="1"/>
  <c r="M1873" i="1" a="1"/>
  <c r="M1873" i="1" s="1"/>
  <c r="M1878" i="1" a="1"/>
  <c r="M1878" i="1" s="1"/>
  <c r="M1890" i="1" a="1"/>
  <c r="M1890" i="1" s="1"/>
  <c r="M1906" i="1" a="1"/>
  <c r="M1906" i="1" s="1"/>
  <c r="M1928" i="1" a="1"/>
  <c r="M1928" i="1" s="1"/>
  <c r="M1929" i="1" a="1"/>
  <c r="M1929" i="1" s="1"/>
  <c r="M1940" i="1" a="1"/>
  <c r="M1940" i="1" s="1"/>
  <c r="M1631" i="1" a="1"/>
  <c r="M1631" i="1" s="1"/>
  <c r="M1662" i="1" a="1"/>
  <c r="M1662" i="1" s="1"/>
  <c r="M1675" i="1" a="1"/>
  <c r="M1675" i="1" s="1"/>
  <c r="M1724" i="1" a="1"/>
  <c r="M1724" i="1" s="1"/>
  <c r="M1731" i="1" a="1"/>
  <c r="M1731" i="1" s="1"/>
  <c r="M1735" i="1" a="1"/>
  <c r="M1735" i="1" s="1"/>
  <c r="M1740" i="1" a="1"/>
  <c r="M1740" i="1" s="1"/>
  <c r="M1753" i="1" a="1"/>
  <c r="M1753" i="1" s="1"/>
  <c r="M1754" i="1" a="1"/>
  <c r="M1754" i="1" s="1"/>
  <c r="M1768" i="1" a="1"/>
  <c r="M1768" i="1" s="1"/>
  <c r="M1769" i="1" a="1"/>
  <c r="M1769" i="1" s="1"/>
  <c r="M1784" i="1" a="1"/>
  <c r="M1784" i="1" s="1"/>
  <c r="M1794" i="1" a="1"/>
  <c r="M1794" i="1" s="1"/>
  <c r="M1799" i="1" a="1"/>
  <c r="M1799" i="1" s="1"/>
  <c r="M1804" i="1" a="1"/>
  <c r="M1804" i="1" s="1"/>
  <c r="M1811" i="1" a="1"/>
  <c r="M1811" i="1" s="1"/>
  <c r="M1841" i="1" a="1"/>
  <c r="M1841" i="1" s="1"/>
  <c r="M1852" i="1" a="1"/>
  <c r="M1852" i="1" s="1"/>
  <c r="M1853" i="1" a="1"/>
  <c r="M1853" i="1" s="1"/>
  <c r="M1854" i="1" a="1"/>
  <c r="M1854" i="1" s="1"/>
  <c r="M1855" i="1" a="1"/>
  <c r="M1855" i="1" s="1"/>
  <c r="M1879" i="1" a="1"/>
  <c r="M1879" i="1" s="1"/>
  <c r="M1891" i="1" a="1"/>
  <c r="M1891" i="1" s="1"/>
  <c r="M1907" i="1" a="1"/>
  <c r="M1907" i="1" s="1"/>
  <c r="M1598" i="1" a="1"/>
  <c r="M1598" i="1" s="1"/>
  <c r="M1647" i="1" a="1"/>
  <c r="M1647" i="1" s="1"/>
  <c r="M1663" i="1" a="1"/>
  <c r="M1663" i="1" s="1"/>
  <c r="M1676" i="1" a="1"/>
  <c r="M1676" i="1" s="1"/>
  <c r="M1698" i="1" a="1"/>
  <c r="M1698" i="1" s="1"/>
  <c r="M1734" i="1" a="1"/>
  <c r="M1734" i="1" s="1"/>
  <c r="M1741" i="1" a="1"/>
  <c r="M1741" i="1" s="1"/>
  <c r="M1755" i="1" a="1"/>
  <c r="M1755" i="1" s="1"/>
  <c r="M1770" i="1" a="1"/>
  <c r="M1770" i="1" s="1"/>
  <c r="M1771" i="1" a="1"/>
  <c r="M1771" i="1" s="1"/>
  <c r="M1793" i="1" a="1"/>
  <c r="M1793" i="1" s="1"/>
  <c r="M1836" i="1" a="1"/>
  <c r="M1836" i="1" s="1"/>
  <c r="M1842" i="1" a="1"/>
  <c r="M1842" i="1" s="1"/>
  <c r="M1856" i="1" a="1"/>
  <c r="M1856" i="1" s="1"/>
  <c r="M1857" i="1" a="1"/>
  <c r="M1857" i="1" s="1"/>
  <c r="M1868" i="1" a="1"/>
  <c r="M1868" i="1" s="1"/>
  <c r="M1874" i="1" a="1"/>
  <c r="M1874" i="1" s="1"/>
  <c r="M1880" i="1" a="1"/>
  <c r="M1880" i="1" s="1"/>
  <c r="M1881" i="1" a="1"/>
  <c r="M1881" i="1" s="1"/>
  <c r="M1892" i="1" a="1"/>
  <c r="M1892" i="1" s="1"/>
  <c r="M1893" i="1" a="1"/>
  <c r="M1893" i="1" s="1"/>
  <c r="M1894" i="1" a="1"/>
  <c r="M1894" i="1" s="1"/>
  <c r="M1895" i="1" a="1"/>
  <c r="M1895" i="1" s="1"/>
  <c r="M1908" i="1" a="1"/>
  <c r="M1908" i="1" s="1"/>
  <c r="M1909" i="1" a="1"/>
  <c r="M1909" i="1" s="1"/>
  <c r="M1910" i="1" a="1"/>
  <c r="M1910" i="1" s="1"/>
  <c r="M1911" i="1" a="1"/>
  <c r="M1911" i="1" s="1"/>
  <c r="M1920" i="1" a="1"/>
  <c r="M1920" i="1" s="1"/>
  <c r="M1921" i="1" a="1"/>
  <c r="M1921" i="1" s="1"/>
  <c r="M1931" i="1" a="1"/>
  <c r="M1931" i="1" s="1"/>
  <c r="M1438" i="1" a="1"/>
  <c r="M1438" i="1" s="1"/>
  <c r="M1547" i="1" a="1"/>
  <c r="M1547" i="1" s="1"/>
  <c r="M1584" i="1" a="1"/>
  <c r="M1584" i="1" s="1"/>
  <c r="M1614" i="1" a="1"/>
  <c r="M1614" i="1" s="1"/>
  <c r="M1689" i="1" a="1"/>
  <c r="M1689" i="1" s="1"/>
  <c r="M1696" i="1" a="1"/>
  <c r="M1696" i="1" s="1"/>
  <c r="M1697" i="1" a="1"/>
  <c r="M1697" i="1" s="1"/>
  <c r="M1707" i="1" a="1"/>
  <c r="M1707" i="1" s="1"/>
  <c r="M1709" i="1" a="1"/>
  <c r="M1709" i="1" s="1"/>
  <c r="M1711" i="1" a="1"/>
  <c r="M1711" i="1" s="1"/>
  <c r="M1712" i="1" a="1"/>
  <c r="M1712" i="1" s="1"/>
  <c r="M1713" i="1" a="1"/>
  <c r="M1713" i="1" s="1"/>
  <c r="M1726" i="1" a="1"/>
  <c r="M1726" i="1" s="1"/>
  <c r="M1728" i="1" a="1"/>
  <c r="M1728" i="1" s="1"/>
  <c r="M1730" i="1" a="1"/>
  <c r="M1730" i="1" s="1"/>
  <c r="M1737" i="1" a="1"/>
  <c r="M1737" i="1" s="1"/>
  <c r="M1738" i="1" a="1"/>
  <c r="M1738" i="1" s="1"/>
  <c r="M1739" i="1" a="1"/>
  <c r="M1739" i="1" s="1"/>
  <c r="M1756" i="1" a="1"/>
  <c r="M1756" i="1" s="1"/>
  <c r="M1757" i="1" a="1"/>
  <c r="M1757" i="1" s="1"/>
  <c r="M1772" i="1" a="1"/>
  <c r="M1772" i="1" s="1"/>
  <c r="M1773" i="1" a="1"/>
  <c r="M1773" i="1" s="1"/>
  <c r="M1792" i="1" a="1"/>
  <c r="M1792" i="1" s="1"/>
  <c r="M1797" i="1" a="1"/>
  <c r="M1797" i="1" s="1"/>
  <c r="M1798" i="1" a="1"/>
  <c r="M1798" i="1" s="1"/>
  <c r="M1803" i="1" a="1"/>
  <c r="M1803" i="1" s="1"/>
  <c r="M1807" i="1" a="1"/>
  <c r="M1807" i="1" s="1"/>
  <c r="M1816" i="1" a="1"/>
  <c r="M1816" i="1" s="1"/>
  <c r="M1822" i="1" a="1"/>
  <c r="M1822" i="1" s="1"/>
  <c r="M1823" i="1" a="1"/>
  <c r="M1823" i="1" s="1"/>
  <c r="M1824" i="1" a="1"/>
  <c r="M1824" i="1" s="1"/>
  <c r="M1825" i="1" a="1"/>
  <c r="M1825" i="1" s="1"/>
  <c r="M1837" i="1" a="1"/>
  <c r="M1837" i="1" s="1"/>
  <c r="M1858" i="1" a="1"/>
  <c r="M1858" i="1" s="1"/>
  <c r="M1869" i="1" a="1"/>
  <c r="M1869" i="1" s="1"/>
  <c r="M1882" i="1" a="1"/>
  <c r="M1882" i="1" s="1"/>
  <c r="M1896" i="1" a="1"/>
  <c r="M1896" i="1" s="1"/>
  <c r="M1897" i="1" a="1"/>
  <c r="M1897" i="1" s="1"/>
  <c r="M1912" i="1" a="1"/>
  <c r="M1912" i="1" s="1"/>
  <c r="M1913" i="1" a="1"/>
  <c r="M1913" i="1" s="1"/>
  <c r="M1922" i="1" a="1"/>
  <c r="M1922" i="1" s="1"/>
  <c r="M1932" i="1" a="1"/>
  <c r="M1932" i="1" s="1"/>
  <c r="M1933" i="1" a="1"/>
  <c r="M1933" i="1" s="1"/>
  <c r="M1934" i="1" a="1"/>
  <c r="M1934" i="1" s="1"/>
  <c r="M1935" i="1" a="1"/>
  <c r="M1935" i="1" s="1"/>
  <c r="M1470" i="1" a="1"/>
  <c r="M1470" i="1" s="1"/>
  <c r="M1597" i="1" a="1"/>
  <c r="M1597" i="1" s="1"/>
  <c r="M1616" i="1" a="1"/>
  <c r="M1616" i="1" s="1"/>
  <c r="M1646" i="1" a="1"/>
  <c r="M1646" i="1" s="1"/>
  <c r="M1690" i="1" a="1"/>
  <c r="M1690" i="1" s="1"/>
  <c r="M1702" i="1" a="1"/>
  <c r="M1702" i="1" s="1"/>
  <c r="M1703" i="1" a="1"/>
  <c r="M1703" i="1" s="1"/>
  <c r="M1716" i="1" a="1"/>
  <c r="M1716" i="1" s="1"/>
  <c r="M1717" i="1" a="1"/>
  <c r="M1717" i="1" s="1"/>
  <c r="M1733" i="1" a="1"/>
  <c r="M1733" i="1" s="1"/>
  <c r="M1747" i="1" a="1"/>
  <c r="M1747" i="1" s="1"/>
  <c r="M1760" i="1" a="1"/>
  <c r="M1760" i="1" s="1"/>
  <c r="M1761" i="1" a="1"/>
  <c r="M1761" i="1" s="1"/>
  <c r="M1776" i="1" a="1"/>
  <c r="M1776" i="1" s="1"/>
  <c r="M1777" i="1" a="1"/>
  <c r="M1777" i="1" s="1"/>
  <c r="M1791" i="1" a="1"/>
  <c r="M1791" i="1" s="1"/>
  <c r="M1801" i="1" a="1"/>
  <c r="M1801" i="1" s="1"/>
  <c r="M1806" i="1" a="1"/>
  <c r="M1806" i="1" s="1"/>
  <c r="M1813" i="1" a="1"/>
  <c r="M1813" i="1" s="1"/>
  <c r="M1818" i="1" a="1"/>
  <c r="M1818" i="1" s="1"/>
  <c r="M1820" i="1" a="1"/>
  <c r="M1820" i="1" s="1"/>
  <c r="M1827" i="1" a="1"/>
  <c r="M1827" i="1" s="1"/>
  <c r="M1828" i="1" a="1"/>
  <c r="M1828" i="1" s="1"/>
  <c r="M1831" i="1" a="1"/>
  <c r="M1831" i="1" s="1"/>
  <c r="M1832" i="1" a="1"/>
  <c r="M1832" i="1" s="1"/>
  <c r="M1833" i="1" a="1"/>
  <c r="M1833" i="1" s="1"/>
  <c r="M1838" i="1" a="1"/>
  <c r="M1838" i="1" s="1"/>
  <c r="M1844" i="1" a="1"/>
  <c r="M1844" i="1" s="1"/>
  <c r="M1845" i="1" a="1"/>
  <c r="M1845" i="1" s="1"/>
  <c r="M1846" i="1" a="1"/>
  <c r="M1846" i="1" s="1"/>
  <c r="M1847" i="1" a="1"/>
  <c r="M1847" i="1" s="1"/>
  <c r="M1860" i="1" a="1"/>
  <c r="M1860" i="1" s="1"/>
  <c r="M1861" i="1" a="1"/>
  <c r="M1861" i="1" s="1"/>
  <c r="M1862" i="1" a="1"/>
  <c r="M1862" i="1" s="1"/>
  <c r="M1863" i="1" a="1"/>
  <c r="M1863" i="1" s="1"/>
  <c r="M1870" i="1" a="1"/>
  <c r="M1870" i="1" s="1"/>
  <c r="M1884" i="1" a="1"/>
  <c r="M1884" i="1" s="1"/>
  <c r="M1899" i="1" a="1"/>
  <c r="M1899" i="1" s="1"/>
  <c r="M1914" i="1" a="1"/>
  <c r="M1914" i="1" s="1"/>
  <c r="M1923" i="1" a="1"/>
  <c r="M1923" i="1" s="1"/>
  <c r="M1938" i="1" a="1"/>
  <c r="M1938" i="1" s="1"/>
  <c r="M1700" i="1" a="1"/>
  <c r="M1700" i="1" s="1"/>
  <c r="M1814" i="1" a="1"/>
  <c r="M1814" i="1" s="1"/>
  <c r="M1830" i="1" a="1"/>
  <c r="M1830" i="1" s="1"/>
  <c r="M1937" i="1" a="1"/>
  <c r="M1937" i="1" s="1"/>
  <c r="M1950" i="1" a="1"/>
  <c r="M1950" i="1" s="1"/>
  <c r="M1952" i="1" a="1"/>
  <c r="M1952" i="1" s="1"/>
  <c r="M1962" i="1" a="1"/>
  <c r="M1962" i="1" s="1"/>
  <c r="M1990" i="1" a="1"/>
  <c r="M1990" i="1" s="1"/>
  <c r="M2001" i="1" a="1"/>
  <c r="M2001" i="1" s="1"/>
  <c r="M2002" i="1" a="1"/>
  <c r="M2002" i="1" s="1"/>
  <c r="M2012" i="1" a="1"/>
  <c r="M2012" i="1" s="1"/>
  <c r="M2013" i="1" a="1"/>
  <c r="M2013" i="1" s="1"/>
  <c r="M2020" i="1" a="1"/>
  <c r="M2020" i="1" s="1"/>
  <c r="M2021" i="1" a="1"/>
  <c r="M2021" i="1" s="1"/>
  <c r="M2035" i="1" a="1"/>
  <c r="M2035" i="1" s="1"/>
  <c r="M1715" i="1" a="1"/>
  <c r="M1715" i="1" s="1"/>
  <c r="M1759" i="1" a="1"/>
  <c r="M1759" i="1" s="1"/>
  <c r="M1919" i="1" a="1"/>
  <c r="M1919" i="1" s="1"/>
  <c r="M1930" i="1" a="1"/>
  <c r="M1930" i="1" s="1"/>
  <c r="M1943" i="1" a="1"/>
  <c r="M1943" i="1" s="1"/>
  <c r="M1951" i="1" a="1"/>
  <c r="M1951" i="1" s="1"/>
  <c r="M1955" i="1" a="1"/>
  <c r="M1955" i="1" s="1"/>
  <c r="M1963" i="1" a="1"/>
  <c r="M1963" i="1" s="1"/>
  <c r="M1989" i="1" a="1"/>
  <c r="M1989" i="1" s="1"/>
  <c r="M2000" i="1" a="1"/>
  <c r="M2000" i="1" s="1"/>
  <c r="M2003" i="1" a="1"/>
  <c r="M2003" i="1" s="1"/>
  <c r="M2014" i="1" a="1"/>
  <c r="M2014" i="1" s="1"/>
  <c r="M2036" i="1" a="1"/>
  <c r="M2036" i="1" s="1"/>
  <c r="M2037" i="1" a="1"/>
  <c r="M2037" i="1" s="1"/>
  <c r="M2038" i="1" a="1"/>
  <c r="M2038" i="1" s="1"/>
  <c r="M1630" i="1" a="1"/>
  <c r="M1630" i="1" s="1"/>
  <c r="M1677" i="1" a="1"/>
  <c r="M1677" i="1" s="1"/>
  <c r="M1775" i="1" a="1"/>
  <c r="M1775" i="1" s="1"/>
  <c r="M1944" i="1" a="1"/>
  <c r="M1944" i="1" s="1"/>
  <c r="M1945" i="1" a="1"/>
  <c r="M1945" i="1" s="1"/>
  <c r="M1956" i="1" a="1"/>
  <c r="M1956" i="1" s="1"/>
  <c r="M1985" i="1" a="1"/>
  <c r="M1985" i="1" s="1"/>
  <c r="M1986" i="1" a="1"/>
  <c r="M1986" i="1" s="1"/>
  <c r="M1987" i="1" a="1"/>
  <c r="M1987" i="1" s="1"/>
  <c r="M1988" i="1" a="1"/>
  <c r="M1988" i="1" s="1"/>
  <c r="M1999" i="1" a="1"/>
  <c r="M1999" i="1" s="1"/>
  <c r="M2015" i="1" a="1"/>
  <c r="M2015" i="1" s="1"/>
  <c r="M2022" i="1" a="1"/>
  <c r="M2022" i="1" s="1"/>
  <c r="M2023" i="1" a="1"/>
  <c r="M2023" i="1" s="1"/>
  <c r="M2039" i="1" a="1"/>
  <c r="M2039" i="1" s="1"/>
  <c r="M1454" i="1" a="1"/>
  <c r="M1454" i="1" s="1"/>
  <c r="M1821" i="1" a="1"/>
  <c r="M1821" i="1" s="1"/>
  <c r="M1829" i="1" a="1"/>
  <c r="M1829" i="1" s="1"/>
  <c r="M1843" i="1" a="1"/>
  <c r="M1843" i="1" s="1"/>
  <c r="M1898" i="1" a="1"/>
  <c r="M1898" i="1" s="1"/>
  <c r="M1916" i="1" a="1"/>
  <c r="M1916" i="1" s="1"/>
  <c r="M1942" i="1" a="1"/>
  <c r="M1942" i="1" s="1"/>
  <c r="M1946" i="1" a="1"/>
  <c r="M1946" i="1" s="1"/>
  <c r="M1957" i="1" a="1"/>
  <c r="M1957" i="1" s="1"/>
  <c r="M1964" i="1" a="1"/>
  <c r="M1964" i="1" s="1"/>
  <c r="M1965" i="1" a="1"/>
  <c r="M1965" i="1" s="1"/>
  <c r="M1984" i="1" a="1"/>
  <c r="M1984" i="1" s="1"/>
  <c r="M1998" i="1" a="1"/>
  <c r="M1998" i="1" s="1"/>
  <c r="M2004" i="1" a="1"/>
  <c r="M2004" i="1" s="1"/>
  <c r="M2005" i="1" a="1"/>
  <c r="M2005" i="1" s="1"/>
  <c r="M2006" i="1" a="1"/>
  <c r="M2006" i="1" s="1"/>
  <c r="M2007" i="1" a="1"/>
  <c r="M2007" i="1" s="1"/>
  <c r="M2016" i="1" a="1"/>
  <c r="M2016" i="1" s="1"/>
  <c r="M2017" i="1" a="1"/>
  <c r="M2017" i="1" s="1"/>
  <c r="M2024" i="1" a="1"/>
  <c r="M2024" i="1" s="1"/>
  <c r="M2025" i="1" a="1"/>
  <c r="M2025" i="1" s="1"/>
  <c r="M2026" i="1" a="1"/>
  <c r="M2026" i="1" s="1"/>
  <c r="M1714" i="1" a="1"/>
  <c r="M1714" i="1" s="1"/>
  <c r="M1758" i="1" a="1"/>
  <c r="M1758" i="1" s="1"/>
  <c r="M1826" i="1" a="1"/>
  <c r="M1826" i="1" s="1"/>
  <c r="M1859" i="1" a="1"/>
  <c r="M1859" i="1" s="1"/>
  <c r="M1958" i="1" a="1"/>
  <c r="M1958" i="1" s="1"/>
  <c r="M1701" i="1" a="1"/>
  <c r="M1701" i="1" s="1"/>
  <c r="M1774" i="1" a="1"/>
  <c r="M1774" i="1" s="1"/>
  <c r="M1810" i="1" a="1"/>
  <c r="M1810" i="1" s="1"/>
  <c r="M1815" i="1" a="1"/>
  <c r="M1815" i="1" s="1"/>
  <c r="M1917" i="1" a="1"/>
  <c r="M1917" i="1" s="1"/>
  <c r="M1941" i="1" a="1"/>
  <c r="M1941" i="1" s="1"/>
  <c r="M1947" i="1" a="1"/>
  <c r="M1947" i="1" s="1"/>
  <c r="M1959" i="1" a="1"/>
  <c r="M1959" i="1" s="1"/>
  <c r="M1966" i="1" a="1"/>
  <c r="M1966" i="1" s="1"/>
  <c r="M1967" i="1" a="1"/>
  <c r="M1967" i="1" s="1"/>
  <c r="M1977" i="1" a="1"/>
  <c r="M1977" i="1" s="1"/>
  <c r="M1982" i="1" a="1"/>
  <c r="M1982" i="1" s="1"/>
  <c r="M1993" i="1" a="1"/>
  <c r="M1993" i="1" s="1"/>
  <c r="M1994" i="1" a="1"/>
  <c r="M1994" i="1" s="1"/>
  <c r="M1995" i="1" a="1"/>
  <c r="M1995" i="1" s="1"/>
  <c r="M1996" i="1" a="1"/>
  <c r="M1996" i="1" s="1"/>
  <c r="M2010" i="1" a="1"/>
  <c r="M2010" i="1" s="1"/>
  <c r="M2018" i="1" a="1"/>
  <c r="M2018" i="1" s="1"/>
  <c r="M2028" i="1" a="1"/>
  <c r="M2028" i="1" s="1"/>
  <c r="M2029" i="1" a="1"/>
  <c r="M2029" i="1" s="1"/>
  <c r="M2030" i="1" a="1"/>
  <c r="M2030" i="1" s="1"/>
  <c r="M1875" i="1" a="1"/>
  <c r="M1875" i="1" s="1"/>
  <c r="M1936" i="1" a="1"/>
  <c r="M1936" i="1" s="1"/>
  <c r="M1948" i="1" a="1"/>
  <c r="M1948" i="1" s="1"/>
  <c r="M1960" i="1" a="1"/>
  <c r="M1960" i="1" s="1"/>
  <c r="M1961" i="1" a="1"/>
  <c r="M1961" i="1" s="1"/>
  <c r="M1968" i="1" a="1"/>
  <c r="M1968" i="1" s="1"/>
  <c r="M1969" i="1" a="1"/>
  <c r="M1969" i="1" s="1"/>
  <c r="M1970" i="1" a="1"/>
  <c r="M1970" i="1" s="1"/>
  <c r="M1974" i="1" a="1"/>
  <c r="M1974" i="1" s="1"/>
  <c r="M1975" i="1" a="1"/>
  <c r="M1975" i="1" s="1"/>
  <c r="M1976" i="1" a="1"/>
  <c r="M1976" i="1" s="1"/>
  <c r="M1978" i="1" a="1"/>
  <c r="M1978" i="1" s="1"/>
  <c r="M1979" i="1" a="1"/>
  <c r="M1979" i="1" s="1"/>
  <c r="M1981" i="1" a="1"/>
  <c r="M1981" i="1" s="1"/>
  <c r="M1992" i="1" a="1"/>
  <c r="M1992" i="1" s="1"/>
  <c r="M2011" i="1" a="1"/>
  <c r="M2011" i="1" s="1"/>
  <c r="M2031" i="1" a="1"/>
  <c r="M2031" i="1" s="1"/>
  <c r="B2" i="1" a="1"/>
  <c r="B2" i="1" s="1"/>
  <c r="Y2" i="1" a="1"/>
  <c r="Y2" i="1" s="1"/>
  <c r="S2" i="1" a="1"/>
  <c r="S2" i="1" s="1"/>
  <c r="M2" i="1" a="1"/>
  <c r="M2" i="1" s="1"/>
  <c r="AH2043" i="1" a="1"/>
  <c r="AH2043" i="1" s="1"/>
  <c r="T2043" i="1" a="1"/>
  <c r="T2043" i="1" s="1"/>
  <c r="M2043" i="1" a="1"/>
  <c r="M2043" i="1" s="1"/>
  <c r="AI2042" i="1" a="1"/>
  <c r="AI2042" i="1" s="1"/>
  <c r="AB2042" i="1" a="1"/>
  <c r="AB2042" i="1" s="1"/>
  <c r="T2042" i="1" a="1"/>
  <c r="T2042" i="1" s="1"/>
  <c r="AB2041" i="1" a="1"/>
  <c r="AB2041" i="1" s="1"/>
  <c r="U2041" i="1" a="1"/>
  <c r="U2041" i="1" s="1"/>
  <c r="G2041" i="1" a="1"/>
  <c r="G2041" i="1" s="1"/>
  <c r="AJ2040" i="1" a="1"/>
  <c r="AJ2040" i="1" s="1"/>
  <c r="AB2040" i="1" a="1"/>
  <c r="AB2040" i="1" s="1"/>
  <c r="V2040" i="1" a="1"/>
  <c r="V2040" i="1" s="1"/>
  <c r="AJ2039" i="1" a="1"/>
  <c r="AJ2039" i="1" s="1"/>
  <c r="Q2039" i="1" a="1"/>
  <c r="Q2039" i="1" s="1"/>
  <c r="AG2037" i="1" a="1"/>
  <c r="AG2037" i="1" s="1"/>
  <c r="D2037" i="1" a="1"/>
  <c r="D2037" i="1" s="1"/>
  <c r="S2035" i="1" a="1"/>
  <c r="S2035" i="1" s="1"/>
  <c r="AA2034" i="1" a="1"/>
  <c r="AA2034" i="1" s="1"/>
  <c r="AI2033" i="1" a="1"/>
  <c r="AI2033" i="1" s="1"/>
  <c r="M2032" i="1" a="1"/>
  <c r="M2032" i="1" s="1"/>
  <c r="U2031" i="1" a="1"/>
  <c r="U2031" i="1" s="1"/>
  <c r="AC2030" i="1" a="1"/>
  <c r="AC2030" i="1" s="1"/>
  <c r="AJ2029" i="1" a="1"/>
  <c r="AJ2029" i="1" s="1"/>
  <c r="O2028" i="1" a="1"/>
  <c r="O2028" i="1" s="1"/>
  <c r="W2027" i="1" a="1"/>
  <c r="W2027" i="1" s="1"/>
  <c r="AE2026" i="1" a="1"/>
  <c r="AE2026" i="1" s="1"/>
  <c r="B2026" i="1" a="1"/>
  <c r="B2026" i="1" s="1"/>
  <c r="I2025" i="1" a="1"/>
  <c r="I2025" i="1" s="1"/>
  <c r="Q2024" i="1" a="1"/>
  <c r="Q2024" i="1" s="1"/>
  <c r="X2023" i="1" a="1"/>
  <c r="X2023" i="1" s="1"/>
  <c r="L2021" i="1" a="1"/>
  <c r="L2021" i="1" s="1"/>
  <c r="AA2019" i="1" a="1"/>
  <c r="AA2019" i="1" s="1"/>
  <c r="H2018" i="1" a="1"/>
  <c r="H2018" i="1" s="1"/>
  <c r="P2017" i="1" a="1"/>
  <c r="P2017" i="1" s="1"/>
  <c r="AE2015" i="1" a="1"/>
  <c r="AE2015" i="1" s="1"/>
  <c r="C2015" i="1" a="1"/>
  <c r="C2015" i="1" s="1"/>
  <c r="S2013" i="1" a="1"/>
  <c r="S2013" i="1" s="1"/>
  <c r="AA2012" i="1" a="1"/>
  <c r="AA2012" i="1" s="1"/>
  <c r="AI2011" i="1" a="1"/>
  <c r="AI2011" i="1" s="1"/>
  <c r="O2010" i="1" a="1"/>
  <c r="O2010" i="1" s="1"/>
  <c r="V2009" i="1" a="1"/>
  <c r="V2009" i="1" s="1"/>
  <c r="AC2008" i="1" a="1"/>
  <c r="AC2008" i="1" s="1"/>
  <c r="AK2007" i="1" a="1"/>
  <c r="AK2007" i="1" s="1"/>
  <c r="I2007" i="1" a="1"/>
  <c r="I2007" i="1" s="1"/>
  <c r="Q2006" i="1" a="1"/>
  <c r="Q2006" i="1" s="1"/>
  <c r="X2005" i="1" a="1"/>
  <c r="X2005" i="1" s="1"/>
  <c r="AF2004" i="1" a="1"/>
  <c r="AF2004" i="1" s="1"/>
  <c r="S2002" i="1" a="1"/>
  <c r="S2002" i="1" s="1"/>
  <c r="Y2001" i="1" a="1"/>
  <c r="Y2001" i="1" s="1"/>
  <c r="AF2000" i="1" a="1"/>
  <c r="AF2000" i="1" s="1"/>
  <c r="C2000" i="1" a="1"/>
  <c r="C2000" i="1" s="1"/>
  <c r="J1999" i="1" a="1"/>
  <c r="J1999" i="1" s="1"/>
  <c r="Q1998" i="1" a="1"/>
  <c r="Q1998" i="1" s="1"/>
  <c r="X1997" i="1" a="1"/>
  <c r="X1997" i="1" s="1"/>
  <c r="AE1996" i="1" a="1"/>
  <c r="AE1996" i="1" s="1"/>
  <c r="B1996" i="1" a="1"/>
  <c r="B1996" i="1" s="1"/>
  <c r="H1995" i="1" a="1"/>
  <c r="H1995" i="1" s="1"/>
  <c r="O1994" i="1" a="1"/>
  <c r="O1994" i="1" s="1"/>
  <c r="U1993" i="1" a="1"/>
  <c r="U1993" i="1" s="1"/>
  <c r="AH1991" i="1" a="1"/>
  <c r="AH1991" i="1" s="1"/>
  <c r="E1991" i="1" a="1"/>
  <c r="E1991" i="1" s="1"/>
  <c r="L1990" i="1" a="1"/>
  <c r="L1990" i="1" s="1"/>
  <c r="S1989" i="1" a="1"/>
  <c r="S1989" i="1" s="1"/>
  <c r="Z1988" i="1" a="1"/>
  <c r="Z1988" i="1" s="1"/>
  <c r="AG1987" i="1" a="1"/>
  <c r="AG1987" i="1" s="1"/>
  <c r="D1987" i="1" a="1"/>
  <c r="D1987" i="1" s="1"/>
  <c r="K1986" i="1" a="1"/>
  <c r="K1986" i="1" s="1"/>
  <c r="Q1985" i="1" a="1"/>
  <c r="Q1985" i="1" s="1"/>
  <c r="AD1983" i="1" a="1"/>
  <c r="AD1983" i="1" s="1"/>
  <c r="AJ1982" i="1" a="1"/>
  <c r="AJ1982" i="1" s="1"/>
  <c r="G1982" i="1" a="1"/>
  <c r="G1982" i="1" s="1"/>
  <c r="U1980" i="1" a="1"/>
  <c r="U1980" i="1" s="1"/>
  <c r="AC1979" i="1" a="1"/>
  <c r="AC1979" i="1" s="1"/>
  <c r="AJ1978" i="1" a="1"/>
  <c r="AJ1978" i="1" s="1"/>
  <c r="G1978" i="1" a="1"/>
  <c r="G1978" i="1" s="1"/>
  <c r="O1977" i="1" a="1"/>
  <c r="O1977" i="1" s="1"/>
  <c r="U1976" i="1" a="1"/>
  <c r="U1976" i="1" s="1"/>
  <c r="AB1975" i="1" a="1"/>
  <c r="AB1975" i="1" s="1"/>
  <c r="AB1972" i="1" a="1"/>
  <c r="AB1972" i="1" s="1"/>
  <c r="G1971" i="1" a="1"/>
  <c r="G1971" i="1" s="1"/>
  <c r="T1969" i="1" a="1"/>
  <c r="T1969" i="1" s="1"/>
  <c r="AI1967" i="1" a="1"/>
  <c r="AI1967" i="1" s="1"/>
  <c r="O1966" i="1" a="1"/>
  <c r="O1966" i="1" s="1"/>
  <c r="AF1964" i="1" a="1"/>
  <c r="AF1964" i="1" s="1"/>
  <c r="AA1961" i="1" a="1"/>
  <c r="AA1961" i="1" s="1"/>
  <c r="G1960" i="1" a="1"/>
  <c r="G1960" i="1" s="1"/>
  <c r="W1958" i="1" a="1"/>
  <c r="W1958" i="1" s="1"/>
  <c r="C1957" i="1" a="1"/>
  <c r="C1957" i="1" s="1"/>
  <c r="R1955" i="1" a="1"/>
  <c r="R1955" i="1" s="1"/>
  <c r="AH1953" i="1" a="1"/>
  <c r="AH1953" i="1" s="1"/>
  <c r="L1952" i="1" a="1"/>
  <c r="L1952" i="1" s="1"/>
  <c r="AA1950" i="1" a="1"/>
  <c r="AA1950" i="1" s="1"/>
  <c r="V1947" i="1" a="1"/>
  <c r="V1947" i="1" s="1"/>
  <c r="B1946" i="1" a="1"/>
  <c r="B1946" i="1" s="1"/>
  <c r="AG1942" i="1" a="1"/>
  <c r="AG1942" i="1" s="1"/>
  <c r="W1939" i="1" a="1"/>
  <c r="W1939" i="1" s="1"/>
  <c r="K1933" i="1" a="1"/>
  <c r="K1933" i="1" s="1"/>
  <c r="AA1900" i="1" a="1"/>
  <c r="AA1900" i="1" s="1"/>
  <c r="C1888" i="1" a="1"/>
  <c r="C1888" i="1" s="1"/>
  <c r="T1875" i="1" a="1"/>
  <c r="T1875" i="1" s="1"/>
  <c r="D1863" i="1" a="1"/>
  <c r="D1863" i="1" s="1"/>
  <c r="Q1850" i="1" a="1"/>
  <c r="Q1850" i="1" s="1"/>
  <c r="AI1837" i="1" a="1"/>
  <c r="AI1837" i="1" s="1"/>
  <c r="S1812" i="1" a="1"/>
  <c r="S1812" i="1" s="1"/>
  <c r="AJ1798" i="1" a="1"/>
  <c r="AJ1798" i="1" s="1"/>
  <c r="AE1785" i="1" a="1"/>
  <c r="AE1785" i="1" s="1"/>
  <c r="G1773" i="1" a="1"/>
  <c r="G1773" i="1" s="1"/>
  <c r="AH1747" i="1" a="1"/>
  <c r="AH1747" i="1" s="1"/>
  <c r="AD1734" i="1" a="1"/>
  <c r="AD1734" i="1" s="1"/>
  <c r="J1721" i="1" a="1"/>
  <c r="J1721" i="1" s="1"/>
  <c r="J1708" i="1" a="1"/>
  <c r="J1708" i="1" s="1"/>
  <c r="AJ1692" i="1" a="1"/>
  <c r="AJ1692" i="1" s="1"/>
  <c r="W1625" i="1" a="1"/>
  <c r="W1625" i="1" s="1"/>
  <c r="Z4" i="1" a="1"/>
  <c r="Z4" i="1" s="1"/>
  <c r="Z7" i="1" a="1"/>
  <c r="Z7" i="1" s="1"/>
  <c r="Z10" i="1" a="1"/>
  <c r="Z10" i="1" s="1"/>
  <c r="Z17" i="1" a="1"/>
  <c r="Z17" i="1" s="1"/>
  <c r="Z19" i="1" a="1"/>
  <c r="Z19" i="1" s="1"/>
  <c r="Z3" i="1" a="1"/>
  <c r="Z3" i="1" s="1"/>
  <c r="Z12" i="1" a="1"/>
  <c r="Z12" i="1" s="1"/>
  <c r="Z6" i="1" a="1"/>
  <c r="Z6" i="1" s="1"/>
  <c r="Z9" i="1" a="1"/>
  <c r="Z9" i="1" s="1"/>
  <c r="Z14" i="1" a="1"/>
  <c r="Z14" i="1" s="1"/>
  <c r="Z16" i="1" a="1"/>
  <c r="Z16" i="1" s="1"/>
  <c r="Z18" i="1" a="1"/>
  <c r="Z18" i="1" s="1"/>
  <c r="Z5" i="1" a="1"/>
  <c r="Z5" i="1" s="1"/>
  <c r="Z11" i="1" a="1"/>
  <c r="Z11" i="1" s="1"/>
  <c r="Z15" i="1" a="1"/>
  <c r="Z15" i="1" s="1"/>
  <c r="Z13" i="1" a="1"/>
  <c r="Z13" i="1" s="1"/>
  <c r="Z27" i="1" a="1"/>
  <c r="Z27" i="1" s="1"/>
  <c r="Z30" i="1" a="1"/>
  <c r="Z30" i="1" s="1"/>
  <c r="Z32" i="1" a="1"/>
  <c r="Z32" i="1" s="1"/>
  <c r="Z8" i="1" a="1"/>
  <c r="Z8" i="1" s="1"/>
  <c r="Z21" i="1" a="1"/>
  <c r="Z21" i="1" s="1"/>
  <c r="Z22" i="1" a="1"/>
  <c r="Z22" i="1" s="1"/>
  <c r="Z25" i="1" a="1"/>
  <c r="Z25" i="1" s="1"/>
  <c r="Z26" i="1" a="1"/>
  <c r="Z26" i="1" s="1"/>
  <c r="Z29" i="1" a="1"/>
  <c r="Z29" i="1" s="1"/>
  <c r="Z23" i="1" a="1"/>
  <c r="Z23" i="1" s="1"/>
  <c r="Z24" i="1" a="1"/>
  <c r="Z24" i="1" s="1"/>
  <c r="Z31" i="1" a="1"/>
  <c r="Z31" i="1" s="1"/>
  <c r="Z36" i="1" a="1"/>
  <c r="Z36" i="1" s="1"/>
  <c r="Z28" i="1" a="1"/>
  <c r="Z28" i="1" s="1"/>
  <c r="Z33" i="1" a="1"/>
  <c r="Z33" i="1" s="1"/>
  <c r="Z35" i="1" a="1"/>
  <c r="Z35" i="1" s="1"/>
  <c r="Z37" i="1" a="1"/>
  <c r="Z37" i="1" s="1"/>
  <c r="Z47" i="1" a="1"/>
  <c r="Z47" i="1" s="1"/>
  <c r="Z20" i="1" a="1"/>
  <c r="Z20" i="1" s="1"/>
  <c r="Z40" i="1" a="1"/>
  <c r="Z40" i="1" s="1"/>
  <c r="Z51" i="1" a="1"/>
  <c r="Z51" i="1" s="1"/>
  <c r="Z46" i="1" a="1"/>
  <c r="Z46" i="1" s="1"/>
  <c r="Z34" i="1" a="1"/>
  <c r="Z34" i="1" s="1"/>
  <c r="Z39" i="1" a="1"/>
  <c r="Z39" i="1" s="1"/>
  <c r="Z41" i="1" a="1"/>
  <c r="Z41" i="1" s="1"/>
  <c r="Z49" i="1" a="1"/>
  <c r="Z49" i="1" s="1"/>
  <c r="Z45" i="1" a="1"/>
  <c r="Z45" i="1" s="1"/>
  <c r="Z38" i="1" a="1"/>
  <c r="Z38" i="1" s="1"/>
  <c r="Z42" i="1" a="1"/>
  <c r="Z42" i="1" s="1"/>
  <c r="Z43" i="1" a="1"/>
  <c r="Z43" i="1" s="1"/>
  <c r="Z48" i="1" a="1"/>
  <c r="Z48" i="1" s="1"/>
  <c r="Z53" i="1" a="1"/>
  <c r="Z53" i="1" s="1"/>
  <c r="Z59" i="1" a="1"/>
  <c r="Z59" i="1" s="1"/>
  <c r="Z61" i="1" a="1"/>
  <c r="Z61" i="1" s="1"/>
  <c r="Z63" i="1" a="1"/>
  <c r="Z63" i="1" s="1"/>
  <c r="Z65" i="1" a="1"/>
  <c r="Z65" i="1" s="1"/>
  <c r="Z67" i="1" a="1"/>
  <c r="Z67" i="1" s="1"/>
  <c r="Z69" i="1" a="1"/>
  <c r="Z69" i="1" s="1"/>
  <c r="Z44" i="1" a="1"/>
  <c r="Z44" i="1" s="1"/>
  <c r="Z54" i="1" a="1"/>
  <c r="Z54" i="1" s="1"/>
  <c r="Z56" i="1" a="1"/>
  <c r="Z56" i="1" s="1"/>
  <c r="Z58" i="1" a="1"/>
  <c r="Z58" i="1" s="1"/>
  <c r="Z52" i="1" a="1"/>
  <c r="Z52" i="1" s="1"/>
  <c r="Z60" i="1" a="1"/>
  <c r="Z60" i="1" s="1"/>
  <c r="Z62" i="1" a="1"/>
  <c r="Z62" i="1" s="1"/>
  <c r="Z64" i="1" a="1"/>
  <c r="Z64" i="1" s="1"/>
  <c r="Z66" i="1" a="1"/>
  <c r="Z66" i="1" s="1"/>
  <c r="Z68" i="1" a="1"/>
  <c r="Z68" i="1" s="1"/>
  <c r="Z50" i="1" a="1"/>
  <c r="Z50" i="1" s="1"/>
  <c r="Z72" i="1" a="1"/>
  <c r="Z72" i="1" s="1"/>
  <c r="Z74" i="1" a="1"/>
  <c r="Z74" i="1" s="1"/>
  <c r="Z71" i="1" a="1"/>
  <c r="Z71" i="1" s="1"/>
  <c r="Z81" i="1" a="1"/>
  <c r="Z81" i="1" s="1"/>
  <c r="Z70" i="1" a="1"/>
  <c r="Z70" i="1" s="1"/>
  <c r="Z82" i="1" a="1"/>
  <c r="Z82" i="1" s="1"/>
  <c r="Z73" i="1" a="1"/>
  <c r="Z73" i="1" s="1"/>
  <c r="Z75" i="1" a="1"/>
  <c r="Z75" i="1" s="1"/>
  <c r="Z77" i="1" a="1"/>
  <c r="Z77" i="1" s="1"/>
  <c r="Z57" i="1" a="1"/>
  <c r="Z57" i="1" s="1"/>
  <c r="Z79" i="1" a="1"/>
  <c r="Z79" i="1" s="1"/>
  <c r="Z84" i="1" a="1"/>
  <c r="Z84" i="1" s="1"/>
  <c r="Z87" i="1" a="1"/>
  <c r="Z87" i="1" s="1"/>
  <c r="Z89" i="1" a="1"/>
  <c r="Z89" i="1" s="1"/>
  <c r="Z93" i="1" a="1"/>
  <c r="Z93" i="1" s="1"/>
  <c r="Z98" i="1" a="1"/>
  <c r="Z98" i="1" s="1"/>
  <c r="Z100" i="1" a="1"/>
  <c r="Z100" i="1" s="1"/>
  <c r="Z102" i="1" a="1"/>
  <c r="Z102" i="1" s="1"/>
  <c r="Z104" i="1" a="1"/>
  <c r="Z104" i="1" s="1"/>
  <c r="Z106" i="1" a="1"/>
  <c r="Z106" i="1" s="1"/>
  <c r="Z108" i="1" a="1"/>
  <c r="Z108" i="1" s="1"/>
  <c r="Z110" i="1" a="1"/>
  <c r="Z110" i="1" s="1"/>
  <c r="Z86" i="1" a="1"/>
  <c r="Z86" i="1" s="1"/>
  <c r="Z88" i="1" a="1"/>
  <c r="Z88" i="1" s="1"/>
  <c r="Z92" i="1" a="1"/>
  <c r="Z92" i="1" s="1"/>
  <c r="Z55" i="1" a="1"/>
  <c r="Z55" i="1" s="1"/>
  <c r="Z76" i="1" a="1"/>
  <c r="Z76" i="1" s="1"/>
  <c r="Z85" i="1" a="1"/>
  <c r="Z85" i="1" s="1"/>
  <c r="Z91" i="1" a="1"/>
  <c r="Z91" i="1" s="1"/>
  <c r="Z99" i="1" a="1"/>
  <c r="Z99" i="1" s="1"/>
  <c r="Z101" i="1" a="1"/>
  <c r="Z101" i="1" s="1"/>
  <c r="Z103" i="1" a="1"/>
  <c r="Z103" i="1" s="1"/>
  <c r="Z105" i="1" a="1"/>
  <c r="Z105" i="1" s="1"/>
  <c r="Z107" i="1" a="1"/>
  <c r="Z107" i="1" s="1"/>
  <c r="Z109" i="1" a="1"/>
  <c r="Z109" i="1" s="1"/>
  <c r="Z111" i="1" a="1"/>
  <c r="Z111" i="1" s="1"/>
  <c r="Z113" i="1" a="1"/>
  <c r="Z113" i="1" s="1"/>
  <c r="Z116" i="1" a="1"/>
  <c r="Z116" i="1" s="1"/>
  <c r="Z83" i="1" a="1"/>
  <c r="Z83" i="1" s="1"/>
  <c r="Z96" i="1" a="1"/>
  <c r="Z96" i="1" s="1"/>
  <c r="Z94" i="1" a="1"/>
  <c r="Z94" i="1" s="1"/>
  <c r="Z97" i="1" a="1"/>
  <c r="Z97" i="1" s="1"/>
  <c r="Z78" i="1" a="1"/>
  <c r="Z78" i="1" s="1"/>
  <c r="Z112" i="1" a="1"/>
  <c r="Z112" i="1" s="1"/>
  <c r="Z120" i="1" a="1"/>
  <c r="Z120" i="1" s="1"/>
  <c r="Z143" i="1" a="1"/>
  <c r="Z143" i="1" s="1"/>
  <c r="Z115" i="1" a="1"/>
  <c r="Z115" i="1" s="1"/>
  <c r="Z117" i="1" a="1"/>
  <c r="Z117" i="1" s="1"/>
  <c r="Z129" i="1" a="1"/>
  <c r="Z129" i="1" s="1"/>
  <c r="Z142" i="1" a="1"/>
  <c r="Z142" i="1" s="1"/>
  <c r="Z90" i="1" a="1"/>
  <c r="Z90" i="1" s="1"/>
  <c r="Z95" i="1" a="1"/>
  <c r="Z95" i="1" s="1"/>
  <c r="Z114" i="1" a="1"/>
  <c r="Z114" i="1" s="1"/>
  <c r="Z119" i="1" a="1"/>
  <c r="Z119" i="1" s="1"/>
  <c r="Z122" i="1" a="1"/>
  <c r="Z122" i="1" s="1"/>
  <c r="Z126" i="1" a="1"/>
  <c r="Z126" i="1" s="1"/>
  <c r="Z128" i="1" a="1"/>
  <c r="Z128" i="1" s="1"/>
  <c r="Z80" i="1" a="1"/>
  <c r="Z80" i="1" s="1"/>
  <c r="Z118" i="1" a="1"/>
  <c r="Z118" i="1" s="1"/>
  <c r="Z127" i="1" a="1"/>
  <c r="Z127" i="1" s="1"/>
  <c r="Z134" i="1" a="1"/>
  <c r="Z134" i="1" s="1"/>
  <c r="Z135" i="1" a="1"/>
  <c r="Z135" i="1" s="1"/>
  <c r="Z141" i="1" a="1"/>
  <c r="Z141" i="1" s="1"/>
  <c r="Z137" i="1" a="1"/>
  <c r="Z137" i="1" s="1"/>
  <c r="Z140" i="1" a="1"/>
  <c r="Z140" i="1" s="1"/>
  <c r="Z145" i="1" a="1"/>
  <c r="Z145" i="1" s="1"/>
  <c r="Z123" i="1" a="1"/>
  <c r="Z123" i="1" s="1"/>
  <c r="Z130" i="1" a="1"/>
  <c r="Z130" i="1" s="1"/>
  <c r="Z138" i="1" a="1"/>
  <c r="Z138" i="1" s="1"/>
  <c r="Z144" i="1" a="1"/>
  <c r="Z144" i="1" s="1"/>
  <c r="Z121" i="1" a="1"/>
  <c r="Z121" i="1" s="1"/>
  <c r="Z131" i="1" a="1"/>
  <c r="Z131" i="1" s="1"/>
  <c r="Z139" i="1" a="1"/>
  <c r="Z139" i="1" s="1"/>
  <c r="Z156" i="1" a="1"/>
  <c r="Z156" i="1" s="1"/>
  <c r="Z168" i="1" a="1"/>
  <c r="Z168" i="1" s="1"/>
  <c r="Z169" i="1" a="1"/>
  <c r="Z169" i="1" s="1"/>
  <c r="Z136" i="1" a="1"/>
  <c r="Z136" i="1" s="1"/>
  <c r="Z167" i="1" a="1"/>
  <c r="Z167" i="1" s="1"/>
  <c r="Z174" i="1" a="1"/>
  <c r="Z174" i="1" s="1"/>
  <c r="Z133" i="1" a="1"/>
  <c r="Z133" i="1" s="1"/>
  <c r="Z155" i="1" a="1"/>
  <c r="Z155" i="1" s="1"/>
  <c r="Z164" i="1" a="1"/>
  <c r="Z164" i="1" s="1"/>
  <c r="Z125" i="1" a="1"/>
  <c r="Z125" i="1" s="1"/>
  <c r="Z159" i="1" a="1"/>
  <c r="Z159" i="1" s="1"/>
  <c r="Z163" i="1" a="1"/>
  <c r="Z163" i="1" s="1"/>
  <c r="Z165" i="1" a="1"/>
  <c r="Z165" i="1" s="1"/>
  <c r="Z166" i="1" a="1"/>
  <c r="Z166" i="1" s="1"/>
  <c r="Z154" i="1" a="1"/>
  <c r="Z154" i="1" s="1"/>
  <c r="Z162" i="1" a="1"/>
  <c r="Z162" i="1" s="1"/>
  <c r="Z132" i="1" a="1"/>
  <c r="Z132" i="1" s="1"/>
  <c r="Z147" i="1" a="1"/>
  <c r="Z147" i="1" s="1"/>
  <c r="Z149" i="1" a="1"/>
  <c r="Z149" i="1" s="1"/>
  <c r="Z150" i="1" a="1"/>
  <c r="Z150" i="1" s="1"/>
  <c r="Z157" i="1" a="1"/>
  <c r="Z157" i="1" s="1"/>
  <c r="Z160" i="1" a="1"/>
  <c r="Z160" i="1" s="1"/>
  <c r="Z124" i="1" a="1"/>
  <c r="Z124" i="1" s="1"/>
  <c r="Z148" i="1" a="1"/>
  <c r="Z148" i="1" s="1"/>
  <c r="Z153" i="1" a="1"/>
  <c r="Z153" i="1" s="1"/>
  <c r="Z161" i="1" a="1"/>
  <c r="Z161" i="1" s="1"/>
  <c r="Z171" i="1" a="1"/>
  <c r="Z171" i="1" s="1"/>
  <c r="Z172" i="1" a="1"/>
  <c r="Z172" i="1" s="1"/>
  <c r="Z158" i="1" a="1"/>
  <c r="Z158" i="1" s="1"/>
  <c r="Z191" i="1" a="1"/>
  <c r="Z191" i="1" s="1"/>
  <c r="Z195" i="1" a="1"/>
  <c r="Z195" i="1" s="1"/>
  <c r="Z170" i="1" a="1"/>
  <c r="Z170" i="1" s="1"/>
  <c r="Z173" i="1" a="1"/>
  <c r="Z173" i="1" s="1"/>
  <c r="Z179" i="1" a="1"/>
  <c r="Z179" i="1" s="1"/>
  <c r="Z185" i="1" a="1"/>
  <c r="Z185" i="1" s="1"/>
  <c r="Z190" i="1" a="1"/>
  <c r="Z190" i="1" s="1"/>
  <c r="Z198" i="1" a="1"/>
  <c r="Z198" i="1" s="1"/>
  <c r="Z202" i="1" a="1"/>
  <c r="Z202" i="1" s="1"/>
  <c r="Z175" i="1" a="1"/>
  <c r="Z175" i="1" s="1"/>
  <c r="Z180" i="1" a="1"/>
  <c r="Z180" i="1" s="1"/>
  <c r="Z194" i="1" a="1"/>
  <c r="Z194" i="1" s="1"/>
  <c r="Z201" i="1" a="1"/>
  <c r="Z201" i="1" s="1"/>
  <c r="Z152" i="1" a="1"/>
  <c r="Z152" i="1" s="1"/>
  <c r="Z177" i="1" a="1"/>
  <c r="Z177" i="1" s="1"/>
  <c r="Z184" i="1" a="1"/>
  <c r="Z184" i="1" s="1"/>
  <c r="Z189" i="1" a="1"/>
  <c r="Z189" i="1" s="1"/>
  <c r="Z197" i="1" a="1"/>
  <c r="Z197" i="1" s="1"/>
  <c r="Z181" i="1" a="1"/>
  <c r="Z181" i="1" s="1"/>
  <c r="Z182" i="1" a="1"/>
  <c r="Z182" i="1" s="1"/>
  <c r="Z183" i="1" a="1"/>
  <c r="Z183" i="1" s="1"/>
  <c r="Z200" i="1" a="1"/>
  <c r="Z200" i="1" s="1"/>
  <c r="Z146" i="1" a="1"/>
  <c r="Z146" i="1" s="1"/>
  <c r="Z188" i="1" a="1"/>
  <c r="Z188" i="1" s="1"/>
  <c r="Z193" i="1" a="1"/>
  <c r="Z193" i="1" s="1"/>
  <c r="Z196" i="1" a="1"/>
  <c r="Z196" i="1" s="1"/>
  <c r="Z151" i="1" a="1"/>
  <c r="Z151" i="1" s="1"/>
  <c r="Z187" i="1" a="1"/>
  <c r="Z187" i="1" s="1"/>
  <c r="Z192" i="1" a="1"/>
  <c r="Z192" i="1" s="1"/>
  <c r="Z199" i="1" a="1"/>
  <c r="Z199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4" i="1" a="1"/>
  <c r="Z224" i="1" s="1"/>
  <c r="Z229" i="1" a="1"/>
  <c r="Z229" i="1" s="1"/>
  <c r="Z178" i="1" a="1"/>
  <c r="Z178" i="1" s="1"/>
  <c r="Z228" i="1" a="1"/>
  <c r="Z228" i="1" s="1"/>
  <c r="Z186" i="1" a="1"/>
  <c r="Z186" i="1" s="1"/>
  <c r="Z205" i="1" a="1"/>
  <c r="Z205" i="1" s="1"/>
  <c r="Z203" i="1" a="1"/>
  <c r="Z203" i="1" s="1"/>
  <c r="Z207" i="1" a="1"/>
  <c r="Z207" i="1" s="1"/>
  <c r="Z208" i="1" a="1"/>
  <c r="Z208" i="1" s="1"/>
  <c r="Z222" i="1" a="1"/>
  <c r="Z222" i="1" s="1"/>
  <c r="Z206" i="1" a="1"/>
  <c r="Z206" i="1" s="1"/>
  <c r="Z212" i="1" a="1"/>
  <c r="Z212" i="1" s="1"/>
  <c r="Z215" i="1" a="1"/>
  <c r="Z215" i="1" s="1"/>
  <c r="Z226" i="1" a="1"/>
  <c r="Z226" i="1" s="1"/>
  <c r="Z204" i="1" a="1"/>
  <c r="Z204" i="1" s="1"/>
  <c r="Z209" i="1" a="1"/>
  <c r="Z209" i="1" s="1"/>
  <c r="Z210" i="1" a="1"/>
  <c r="Z210" i="1" s="1"/>
  <c r="Z211" i="1" a="1"/>
  <c r="Z211" i="1" s="1"/>
  <c r="Z213" i="1" a="1"/>
  <c r="Z213" i="1" s="1"/>
  <c r="Z221" i="1" a="1"/>
  <c r="Z221" i="1" s="1"/>
  <c r="Z214" i="1" a="1"/>
  <c r="Z214" i="1" s="1"/>
  <c r="Z234" i="1" a="1"/>
  <c r="Z234" i="1" s="1"/>
  <c r="Z238" i="1" a="1"/>
  <c r="Z238" i="1" s="1"/>
  <c r="Z243" i="1" a="1"/>
  <c r="Z243" i="1" s="1"/>
  <c r="Z248" i="1" a="1"/>
  <c r="Z248" i="1" s="1"/>
  <c r="Z259" i="1" a="1"/>
  <c r="Z259" i="1" s="1"/>
  <c r="Z230" i="1" a="1"/>
  <c r="Z230" i="1" s="1"/>
  <c r="Z242" i="1" a="1"/>
  <c r="Z242" i="1" s="1"/>
  <c r="Z237" i="1" a="1"/>
  <c r="Z237" i="1" s="1"/>
  <c r="Z255" i="1" a="1"/>
  <c r="Z255" i="1" s="1"/>
  <c r="Z176" i="1" a="1"/>
  <c r="Z176" i="1" s="1"/>
  <c r="Z241" i="1" a="1"/>
  <c r="Z241" i="1" s="1"/>
  <c r="Z223" i="1" a="1"/>
  <c r="Z223" i="1" s="1"/>
  <c r="Z233" i="1" a="1"/>
  <c r="Z233" i="1" s="1"/>
  <c r="Z236" i="1" a="1"/>
  <c r="Z236" i="1" s="1"/>
  <c r="Z240" i="1" a="1"/>
  <c r="Z240" i="1" s="1"/>
  <c r="Z245" i="1" a="1"/>
  <c r="Z245" i="1" s="1"/>
  <c r="Z247" i="1" a="1"/>
  <c r="Z247" i="1" s="1"/>
  <c r="Z258" i="1" a="1"/>
  <c r="Z258" i="1" s="1"/>
  <c r="Z232" i="1" a="1"/>
  <c r="Z232" i="1" s="1"/>
  <c r="Z235" i="1" a="1"/>
  <c r="Z235" i="1" s="1"/>
  <c r="Z244" i="1" a="1"/>
  <c r="Z244" i="1" s="1"/>
  <c r="Z249" i="1" a="1"/>
  <c r="Z249" i="1" s="1"/>
  <c r="Z227" i="1" a="1"/>
  <c r="Z227" i="1" s="1"/>
  <c r="Z253" i="1" a="1"/>
  <c r="Z253" i="1" s="1"/>
  <c r="Z251" i="1" a="1"/>
  <c r="Z251" i="1" s="1"/>
  <c r="Z256" i="1" a="1"/>
  <c r="Z256" i="1" s="1"/>
  <c r="Z282" i="1" a="1"/>
  <c r="Z282" i="1" s="1"/>
  <c r="Z250" i="1" a="1"/>
  <c r="Z250" i="1" s="1"/>
  <c r="Z264" i="1" a="1"/>
  <c r="Z264" i="1" s="1"/>
  <c r="Z267" i="1" a="1"/>
  <c r="Z267" i="1" s="1"/>
  <c r="Z277" i="1" a="1"/>
  <c r="Z277" i="1" s="1"/>
  <c r="Z263" i="1" a="1"/>
  <c r="Z263" i="1" s="1"/>
  <c r="Z266" i="1" a="1"/>
  <c r="Z266" i="1" s="1"/>
  <c r="Z273" i="1" a="1"/>
  <c r="Z273" i="1" s="1"/>
  <c r="Z286" i="1" a="1"/>
  <c r="Z286" i="1" s="1"/>
  <c r="Z225" i="1" a="1"/>
  <c r="Z225" i="1" s="1"/>
  <c r="Z254" i="1" a="1"/>
  <c r="Z254" i="1" s="1"/>
  <c r="Z239" i="1" a="1"/>
  <c r="Z239" i="1" s="1"/>
  <c r="Z262" i="1" a="1"/>
  <c r="Z262" i="1" s="1"/>
  <c r="Z274" i="1" a="1"/>
  <c r="Z274" i="1" s="1"/>
  <c r="Z275" i="1" a="1"/>
  <c r="Z275" i="1" s="1"/>
  <c r="Z231" i="1" a="1"/>
  <c r="Z231" i="1" s="1"/>
  <c r="Z261" i="1" a="1"/>
  <c r="Z261" i="1" s="1"/>
  <c r="Z271" i="1" a="1"/>
  <c r="Z271" i="1" s="1"/>
  <c r="Z268" i="1" a="1"/>
  <c r="Z268" i="1" s="1"/>
  <c r="Z272" i="1" a="1"/>
  <c r="Z272" i="1" s="1"/>
  <c r="Z276" i="1" a="1"/>
  <c r="Z276" i="1" s="1"/>
  <c r="Z284" i="1" a="1"/>
  <c r="Z284" i="1" s="1"/>
  <c r="Z287" i="1" a="1"/>
  <c r="Z287" i="1" s="1"/>
  <c r="Z303" i="1" a="1"/>
  <c r="Z303" i="1" s="1"/>
  <c r="Z315" i="1" a="1"/>
  <c r="Z315" i="1" s="1"/>
  <c r="Z321" i="1" a="1"/>
  <c r="Z321" i="1" s="1"/>
  <c r="Z326" i="1" a="1"/>
  <c r="Z326" i="1" s="1"/>
  <c r="Z331" i="1" a="1"/>
  <c r="Z331" i="1" s="1"/>
  <c r="Z338" i="1" a="1"/>
  <c r="Z338" i="1" s="1"/>
  <c r="Z343" i="1" a="1"/>
  <c r="Z343" i="1" s="1"/>
  <c r="Z283" i="1" a="1"/>
  <c r="Z283" i="1" s="1"/>
  <c r="Z300" i="1" a="1"/>
  <c r="Z300" i="1" s="1"/>
  <c r="Z304" i="1" a="1"/>
  <c r="Z304" i="1" s="1"/>
  <c r="Z308" i="1" a="1"/>
  <c r="Z308" i="1" s="1"/>
  <c r="Z309" i="1" a="1"/>
  <c r="Z309" i="1" s="1"/>
  <c r="Z313" i="1" a="1"/>
  <c r="Z313" i="1" s="1"/>
  <c r="Z314" i="1" a="1"/>
  <c r="Z314" i="1" s="1"/>
  <c r="Z318" i="1" a="1"/>
  <c r="Z318" i="1" s="1"/>
  <c r="Z334" i="1" a="1"/>
  <c r="Z334" i="1" s="1"/>
  <c r="Z341" i="1" a="1"/>
  <c r="Z341" i="1" s="1"/>
  <c r="Z345" i="1" a="1"/>
  <c r="Z345" i="1" s="1"/>
  <c r="Z269" i="1" a="1"/>
  <c r="Z269" i="1" s="1"/>
  <c r="Z289" i="1" a="1"/>
  <c r="Z289" i="1" s="1"/>
  <c r="Z291" i="1" a="1"/>
  <c r="Z291" i="1" s="1"/>
  <c r="Z293" i="1" a="1"/>
  <c r="Z293" i="1" s="1"/>
  <c r="Z295" i="1" a="1"/>
  <c r="Z295" i="1" s="1"/>
  <c r="Z297" i="1" a="1"/>
  <c r="Z297" i="1" s="1"/>
  <c r="Z305" i="1" a="1"/>
  <c r="Z305" i="1" s="1"/>
  <c r="Z312" i="1" a="1"/>
  <c r="Z312" i="1" s="1"/>
  <c r="Z323" i="1" a="1"/>
  <c r="Z323" i="1" s="1"/>
  <c r="Z328" i="1" a="1"/>
  <c r="Z328" i="1" s="1"/>
  <c r="Z337" i="1" a="1"/>
  <c r="Z337" i="1" s="1"/>
  <c r="Z265" i="1" a="1"/>
  <c r="Z265" i="1" s="1"/>
  <c r="Z278" i="1" a="1"/>
  <c r="Z278" i="1" s="1"/>
  <c r="Z280" i="1" a="1"/>
  <c r="Z280" i="1" s="1"/>
  <c r="Z285" i="1" a="1"/>
  <c r="Z285" i="1" s="1"/>
  <c r="Z301" i="1" a="1"/>
  <c r="Z301" i="1" s="1"/>
  <c r="Z311" i="1" a="1"/>
  <c r="Z311" i="1" s="1"/>
  <c r="Z320" i="1" a="1"/>
  <c r="Z320" i="1" s="1"/>
  <c r="Z325" i="1" a="1"/>
  <c r="Z325" i="1" s="1"/>
  <c r="Z330" i="1" a="1"/>
  <c r="Z330" i="1" s="1"/>
  <c r="Z333" i="1" a="1"/>
  <c r="Z333" i="1" s="1"/>
  <c r="Z340" i="1" a="1"/>
  <c r="Z340" i="1" s="1"/>
  <c r="Z246" i="1" a="1"/>
  <c r="Z246" i="1" s="1"/>
  <c r="Z257" i="1" a="1"/>
  <c r="Z257" i="1" s="1"/>
  <c r="Z279" i="1" a="1"/>
  <c r="Z279" i="1" s="1"/>
  <c r="Z281" i="1" a="1"/>
  <c r="Z281" i="1" s="1"/>
  <c r="Z299" i="1" a="1"/>
  <c r="Z299" i="1" s="1"/>
  <c r="Z288" i="1" a="1"/>
  <c r="Z288" i="1" s="1"/>
  <c r="Z290" i="1" a="1"/>
  <c r="Z290" i="1" s="1"/>
  <c r="Z292" i="1" a="1"/>
  <c r="Z292" i="1" s="1"/>
  <c r="Z294" i="1" a="1"/>
  <c r="Z294" i="1" s="1"/>
  <c r="Z296" i="1" a="1"/>
  <c r="Z296" i="1" s="1"/>
  <c r="Z298" i="1" a="1"/>
  <c r="Z298" i="1" s="1"/>
  <c r="Z307" i="1" a="1"/>
  <c r="Z307" i="1" s="1"/>
  <c r="Z319" i="1" a="1"/>
  <c r="Z319" i="1" s="1"/>
  <c r="Z324" i="1" a="1"/>
  <c r="Z324" i="1" s="1"/>
  <c r="Z332" i="1" a="1"/>
  <c r="Z332" i="1" s="1"/>
  <c r="Z339" i="1" a="1"/>
  <c r="Z339" i="1" s="1"/>
  <c r="Z342" i="1" a="1"/>
  <c r="Z342" i="1" s="1"/>
  <c r="Z351" i="1" a="1"/>
  <c r="Z351" i="1" s="1"/>
  <c r="Z355" i="1" a="1"/>
  <c r="Z355" i="1" s="1"/>
  <c r="Z363" i="1" a="1"/>
  <c r="Z363" i="1" s="1"/>
  <c r="Z381" i="1" a="1"/>
  <c r="Z381" i="1" s="1"/>
  <c r="Z385" i="1" a="1"/>
  <c r="Z385" i="1" s="1"/>
  <c r="Z386" i="1" a="1"/>
  <c r="Z386" i="1" s="1"/>
  <c r="Z387" i="1" a="1"/>
  <c r="Z387" i="1" s="1"/>
  <c r="Z388" i="1" a="1"/>
  <c r="Z388" i="1" s="1"/>
  <c r="Z322" i="1" a="1"/>
  <c r="Z322" i="1" s="1"/>
  <c r="Z344" i="1" a="1"/>
  <c r="Z344" i="1" s="1"/>
  <c r="Z359" i="1" a="1"/>
  <c r="Z359" i="1" s="1"/>
  <c r="Z362" i="1" a="1"/>
  <c r="Z362" i="1" s="1"/>
  <c r="Z365" i="1" a="1"/>
  <c r="Z365" i="1" s="1"/>
  <c r="Z372" i="1" a="1"/>
  <c r="Z372" i="1" s="1"/>
  <c r="Z373" i="1" a="1"/>
  <c r="Z373" i="1" s="1"/>
  <c r="Z379" i="1" a="1"/>
  <c r="Z379" i="1" s="1"/>
  <c r="Z382" i="1" a="1"/>
  <c r="Z382" i="1" s="1"/>
  <c r="Z389" i="1" a="1"/>
  <c r="Z389" i="1" s="1"/>
  <c r="Z310" i="1" a="1"/>
  <c r="Z310" i="1" s="1"/>
  <c r="Z329" i="1" a="1"/>
  <c r="Z329" i="1" s="1"/>
  <c r="Z360" i="1" a="1"/>
  <c r="Z360" i="1" s="1"/>
  <c r="Z361" i="1" a="1"/>
  <c r="Z361" i="1" s="1"/>
  <c r="Z366" i="1" a="1"/>
  <c r="Z366" i="1" s="1"/>
  <c r="Z371" i="1" a="1"/>
  <c r="Z371" i="1" s="1"/>
  <c r="Z377" i="1" a="1"/>
  <c r="Z377" i="1" s="1"/>
  <c r="Z378" i="1" a="1"/>
  <c r="Z378" i="1" s="1"/>
  <c r="Z380" i="1" a="1"/>
  <c r="Z380" i="1" s="1"/>
  <c r="Z383" i="1" a="1"/>
  <c r="Z383" i="1" s="1"/>
  <c r="Z302" i="1" a="1"/>
  <c r="Z302" i="1" s="1"/>
  <c r="Z317" i="1" a="1"/>
  <c r="Z317" i="1" s="1"/>
  <c r="Z336" i="1" a="1"/>
  <c r="Z336" i="1" s="1"/>
  <c r="Z352" i="1" a="1"/>
  <c r="Z352" i="1" s="1"/>
  <c r="Z354" i="1" a="1"/>
  <c r="Z354" i="1" s="1"/>
  <c r="Z367" i="1" a="1"/>
  <c r="Z367" i="1" s="1"/>
  <c r="Z368" i="1" a="1"/>
  <c r="Z368" i="1" s="1"/>
  <c r="Z370" i="1" a="1"/>
  <c r="Z370" i="1" s="1"/>
  <c r="Z390" i="1" a="1"/>
  <c r="Z390" i="1" s="1"/>
  <c r="Z306" i="1" a="1"/>
  <c r="Z306" i="1" s="1"/>
  <c r="Z347" i="1" a="1"/>
  <c r="Z347" i="1" s="1"/>
  <c r="Z346" i="1" a="1"/>
  <c r="Z346" i="1" s="1"/>
  <c r="Z348" i="1" a="1"/>
  <c r="Z348" i="1" s="1"/>
  <c r="Z358" i="1" a="1"/>
  <c r="Z358" i="1" s="1"/>
  <c r="Z375" i="1" a="1"/>
  <c r="Z375" i="1" s="1"/>
  <c r="Z252" i="1" a="1"/>
  <c r="Z252" i="1" s="1"/>
  <c r="Z260" i="1" a="1"/>
  <c r="Z260" i="1" s="1"/>
  <c r="Z270" i="1" a="1"/>
  <c r="Z270" i="1" s="1"/>
  <c r="Z316" i="1" a="1"/>
  <c r="Z316" i="1" s="1"/>
  <c r="Z327" i="1" a="1"/>
  <c r="Z327" i="1" s="1"/>
  <c r="Z335" i="1" a="1"/>
  <c r="Z335" i="1" s="1"/>
  <c r="Z349" i="1" a="1"/>
  <c r="Z349" i="1" s="1"/>
  <c r="Z391" i="1" a="1"/>
  <c r="Z391" i="1" s="1"/>
  <c r="Z357" i="1" a="1"/>
  <c r="Z357" i="1" s="1"/>
  <c r="Z407" i="1" a="1"/>
  <c r="Z407" i="1" s="1"/>
  <c r="Z424" i="1" a="1"/>
  <c r="Z424" i="1" s="1"/>
  <c r="Z353" i="1" a="1"/>
  <c r="Z353" i="1" s="1"/>
  <c r="Z369" i="1" a="1"/>
  <c r="Z369" i="1" s="1"/>
  <c r="Z399" i="1" a="1"/>
  <c r="Z399" i="1" s="1"/>
  <c r="Z400" i="1" a="1"/>
  <c r="Z400" i="1" s="1"/>
  <c r="Z404" i="1" a="1"/>
  <c r="Z404" i="1" s="1"/>
  <c r="Z408" i="1" a="1"/>
  <c r="Z408" i="1" s="1"/>
  <c r="Z415" i="1" a="1"/>
  <c r="Z415" i="1" s="1"/>
  <c r="Z417" i="1" a="1"/>
  <c r="Z417" i="1" s="1"/>
  <c r="Z443" i="1" a="1"/>
  <c r="Z443" i="1" s="1"/>
  <c r="Z356" i="1" a="1"/>
  <c r="Z356" i="1" s="1"/>
  <c r="Z374" i="1" a="1"/>
  <c r="Z374" i="1" s="1"/>
  <c r="Z396" i="1" a="1"/>
  <c r="Z396" i="1" s="1"/>
  <c r="Z402" i="1" a="1"/>
  <c r="Z402" i="1" s="1"/>
  <c r="Z416" i="1" a="1"/>
  <c r="Z416" i="1" s="1"/>
  <c r="Z422" i="1" a="1"/>
  <c r="Z422" i="1" s="1"/>
  <c r="Z423" i="1" a="1"/>
  <c r="Z423" i="1" s="1"/>
  <c r="Z429" i="1" a="1"/>
  <c r="Z429" i="1" s="1"/>
  <c r="Z430" i="1" a="1"/>
  <c r="Z430" i="1" s="1"/>
  <c r="Z436" i="1" a="1"/>
  <c r="Z436" i="1" s="1"/>
  <c r="Z437" i="1" a="1"/>
  <c r="Z437" i="1" s="1"/>
  <c r="Z444" i="1" a="1"/>
  <c r="Z444" i="1" s="1"/>
  <c r="Z392" i="1" a="1"/>
  <c r="Z392" i="1" s="1"/>
  <c r="Z401" i="1" a="1"/>
  <c r="Z401" i="1" s="1"/>
  <c r="Z405" i="1" a="1"/>
  <c r="Z405" i="1" s="1"/>
  <c r="Z394" i="1" a="1"/>
  <c r="Z394" i="1" s="1"/>
  <c r="Z397" i="1" a="1"/>
  <c r="Z397" i="1" s="1"/>
  <c r="Z403" i="1" a="1"/>
  <c r="Z403" i="1" s="1"/>
  <c r="Z410" i="1" a="1"/>
  <c r="Z410" i="1" s="1"/>
  <c r="Z427" i="1" a="1"/>
  <c r="Z427" i="1" s="1"/>
  <c r="Z434" i="1" a="1"/>
  <c r="Z434" i="1" s="1"/>
  <c r="Z435" i="1" a="1"/>
  <c r="Z435" i="1" s="1"/>
  <c r="Z441" i="1" a="1"/>
  <c r="Z441" i="1" s="1"/>
  <c r="Z442" i="1" a="1"/>
  <c r="Z442" i="1" s="1"/>
  <c r="Z376" i="1" a="1"/>
  <c r="Z376" i="1" s="1"/>
  <c r="Z384" i="1" a="1"/>
  <c r="Z384" i="1" s="1"/>
  <c r="Z393" i="1" a="1"/>
  <c r="Z393" i="1" s="1"/>
  <c r="Z406" i="1" a="1"/>
  <c r="Z406" i="1" s="1"/>
  <c r="Z409" i="1" a="1"/>
  <c r="Z409" i="1" s="1"/>
  <c r="Z411" i="1" a="1"/>
  <c r="Z411" i="1" s="1"/>
  <c r="Z412" i="1" a="1"/>
  <c r="Z412" i="1" s="1"/>
  <c r="Z420" i="1" a="1"/>
  <c r="Z420" i="1" s="1"/>
  <c r="Z421" i="1" a="1"/>
  <c r="Z421" i="1" s="1"/>
  <c r="Z428" i="1" a="1"/>
  <c r="Z428" i="1" s="1"/>
  <c r="Z440" i="1" a="1"/>
  <c r="Z440" i="1" s="1"/>
  <c r="Z364" i="1" a="1"/>
  <c r="Z364" i="1" s="1"/>
  <c r="Z395" i="1" a="1"/>
  <c r="Z395" i="1" s="1"/>
  <c r="Z398" i="1" a="1"/>
  <c r="Z398" i="1" s="1"/>
  <c r="Z413" i="1" a="1"/>
  <c r="Z413" i="1" s="1"/>
  <c r="Z418" i="1" a="1"/>
  <c r="Z418" i="1" s="1"/>
  <c r="Z433" i="1" a="1"/>
  <c r="Z433" i="1" s="1"/>
  <c r="Z439" i="1" a="1"/>
  <c r="Z439" i="1" s="1"/>
  <c r="Z467" i="1" a="1"/>
  <c r="Z467" i="1" s="1"/>
  <c r="Z475" i="1" a="1"/>
  <c r="Z475" i="1" s="1"/>
  <c r="Z490" i="1" a="1"/>
  <c r="Z490" i="1" s="1"/>
  <c r="Z491" i="1" a="1"/>
  <c r="Z491" i="1" s="1"/>
  <c r="Z419" i="1" a="1"/>
  <c r="Z419" i="1" s="1"/>
  <c r="Z438" i="1" a="1"/>
  <c r="Z438" i="1" s="1"/>
  <c r="Z452" i="1" a="1"/>
  <c r="Z452" i="1" s="1"/>
  <c r="Z459" i="1" a="1"/>
  <c r="Z459" i="1" s="1"/>
  <c r="Z460" i="1" a="1"/>
  <c r="Z460" i="1" s="1"/>
  <c r="Z466" i="1" a="1"/>
  <c r="Z466" i="1" s="1"/>
  <c r="Z485" i="1" a="1"/>
  <c r="Z485" i="1" s="1"/>
  <c r="Z489" i="1" a="1"/>
  <c r="Z489" i="1" s="1"/>
  <c r="Z501" i="1" a="1"/>
  <c r="Z501" i="1" s="1"/>
  <c r="Z432" i="1" a="1"/>
  <c r="Z432" i="1" s="1"/>
  <c r="Z453" i="1" a="1"/>
  <c r="Z453" i="1" s="1"/>
  <c r="Z472" i="1" a="1"/>
  <c r="Z472" i="1" s="1"/>
  <c r="Z479" i="1" a="1"/>
  <c r="Z479" i="1" s="1"/>
  <c r="Z484" i="1" a="1"/>
  <c r="Z484" i="1" s="1"/>
  <c r="Z425" i="1" a="1"/>
  <c r="Z425" i="1" s="1"/>
  <c r="Z431" i="1" a="1"/>
  <c r="Z431" i="1" s="1"/>
  <c r="Z451" i="1" a="1"/>
  <c r="Z451" i="1" s="1"/>
  <c r="Z458" i="1" a="1"/>
  <c r="Z458" i="1" s="1"/>
  <c r="Z465" i="1" a="1"/>
  <c r="Z465" i="1" s="1"/>
  <c r="Z478" i="1" a="1"/>
  <c r="Z478" i="1" s="1"/>
  <c r="Z488" i="1" a="1"/>
  <c r="Z488" i="1" s="1"/>
  <c r="Z494" i="1" a="1"/>
  <c r="Z494" i="1" s="1"/>
  <c r="Z426" i="1" a="1"/>
  <c r="Z426" i="1" s="1"/>
  <c r="Z456" i="1" a="1"/>
  <c r="Z456" i="1" s="1"/>
  <c r="Z471" i="1" a="1"/>
  <c r="Z471" i="1" s="1"/>
  <c r="Z477" i="1" a="1"/>
  <c r="Z477" i="1" s="1"/>
  <c r="Z481" i="1" a="1"/>
  <c r="Z481" i="1" s="1"/>
  <c r="Z493" i="1" a="1"/>
  <c r="Z493" i="1" s="1"/>
  <c r="Z497" i="1" a="1"/>
  <c r="Z497" i="1" s="1"/>
  <c r="Z446" i="1" a="1"/>
  <c r="Z446" i="1" s="1"/>
  <c r="Z449" i="1" a="1"/>
  <c r="Z449" i="1" s="1"/>
  <c r="Z468" i="1" a="1"/>
  <c r="Z468" i="1" s="1"/>
  <c r="Z473" i="1" a="1"/>
  <c r="Z473" i="1" s="1"/>
  <c r="Z476" i="1" a="1"/>
  <c r="Z476" i="1" s="1"/>
  <c r="Z487" i="1" a="1"/>
  <c r="Z487" i="1" s="1"/>
  <c r="Z492" i="1" a="1"/>
  <c r="Z492" i="1" s="1"/>
  <c r="Z470" i="1" a="1"/>
  <c r="Z470" i="1" s="1"/>
  <c r="Z482" i="1" a="1"/>
  <c r="Z482" i="1" s="1"/>
  <c r="Z498" i="1" a="1"/>
  <c r="Z498" i="1" s="1"/>
  <c r="Z503" i="1" a="1"/>
  <c r="Z503" i="1" s="1"/>
  <c r="Z521" i="1" a="1"/>
  <c r="Z521" i="1" s="1"/>
  <c r="Z524" i="1" a="1"/>
  <c r="Z524" i="1" s="1"/>
  <c r="Z546" i="1" a="1"/>
  <c r="Z546" i="1" s="1"/>
  <c r="Z445" i="1" a="1"/>
  <c r="Z445" i="1" s="1"/>
  <c r="Z447" i="1" a="1"/>
  <c r="Z447" i="1" s="1"/>
  <c r="Z461" i="1" a="1"/>
  <c r="Z461" i="1" s="1"/>
  <c r="Z499" i="1" a="1"/>
  <c r="Z499" i="1" s="1"/>
  <c r="Z510" i="1" a="1"/>
  <c r="Z510" i="1" s="1"/>
  <c r="Z526" i="1" a="1"/>
  <c r="Z526" i="1" s="1"/>
  <c r="Z527" i="1" a="1"/>
  <c r="Z527" i="1" s="1"/>
  <c r="Z457" i="1" a="1"/>
  <c r="Z457" i="1" s="1"/>
  <c r="Z474" i="1" a="1"/>
  <c r="Z474" i="1" s="1"/>
  <c r="Z483" i="1" a="1"/>
  <c r="Z483" i="1" s="1"/>
  <c r="Z509" i="1" a="1"/>
  <c r="Z509" i="1" s="1"/>
  <c r="Z511" i="1" a="1"/>
  <c r="Z511" i="1" s="1"/>
  <c r="Z523" i="1" a="1"/>
  <c r="Z523" i="1" s="1"/>
  <c r="Z530" i="1" a="1"/>
  <c r="Z530" i="1" s="1"/>
  <c r="Z533" i="1" a="1"/>
  <c r="Z533" i="1" s="1"/>
  <c r="Z537" i="1" a="1"/>
  <c r="Z537" i="1" s="1"/>
  <c r="Z350" i="1" a="1"/>
  <c r="Z350" i="1" s="1"/>
  <c r="Z448" i="1" a="1"/>
  <c r="Z448" i="1" s="1"/>
  <c r="Z462" i="1" a="1"/>
  <c r="Z462" i="1" s="1"/>
  <c r="Z496" i="1" a="1"/>
  <c r="Z496" i="1" s="1"/>
  <c r="Z502" i="1" a="1"/>
  <c r="Z502" i="1" s="1"/>
  <c r="Z504" i="1" a="1"/>
  <c r="Z504" i="1" s="1"/>
  <c r="Z508" i="1" a="1"/>
  <c r="Z508" i="1" s="1"/>
  <c r="Z516" i="1" a="1"/>
  <c r="Z516" i="1" s="1"/>
  <c r="Z519" i="1" a="1"/>
  <c r="Z519" i="1" s="1"/>
  <c r="Z536" i="1" a="1"/>
  <c r="Z536" i="1" s="1"/>
  <c r="Z540" i="1" a="1"/>
  <c r="Z540" i="1" s="1"/>
  <c r="Z545" i="1" a="1"/>
  <c r="Z545" i="1" s="1"/>
  <c r="Z454" i="1" a="1"/>
  <c r="Z454" i="1" s="1"/>
  <c r="Z480" i="1" a="1"/>
  <c r="Z480" i="1" s="1"/>
  <c r="Z495" i="1" a="1"/>
  <c r="Z495" i="1" s="1"/>
  <c r="Z506" i="1" a="1"/>
  <c r="Z506" i="1" s="1"/>
  <c r="Z507" i="1" a="1"/>
  <c r="Z507" i="1" s="1"/>
  <c r="Z517" i="1" a="1"/>
  <c r="Z517" i="1" s="1"/>
  <c r="Z518" i="1" a="1"/>
  <c r="Z518" i="1" s="1"/>
  <c r="Z528" i="1" a="1"/>
  <c r="Z528" i="1" s="1"/>
  <c r="Z531" i="1" a="1"/>
  <c r="Z531" i="1" s="1"/>
  <c r="Z535" i="1" a="1"/>
  <c r="Z535" i="1" s="1"/>
  <c r="Z543" i="1" a="1"/>
  <c r="Z543" i="1" s="1"/>
  <c r="Z547" i="1" a="1"/>
  <c r="Z547" i="1" s="1"/>
  <c r="Z548" i="1" a="1"/>
  <c r="Z548" i="1" s="1"/>
  <c r="Z450" i="1" a="1"/>
  <c r="Z450" i="1" s="1"/>
  <c r="Z464" i="1" a="1"/>
  <c r="Z464" i="1" s="1"/>
  <c r="Z505" i="1" a="1"/>
  <c r="Z505" i="1" s="1"/>
  <c r="Z520" i="1" a="1"/>
  <c r="Z520" i="1" s="1"/>
  <c r="Z534" i="1" a="1"/>
  <c r="Z534" i="1" s="1"/>
  <c r="Z538" i="1" a="1"/>
  <c r="Z538" i="1" s="1"/>
  <c r="Z549" i="1" a="1"/>
  <c r="Z549" i="1" s="1"/>
  <c r="Z550" i="1" a="1"/>
  <c r="Z550" i="1" s="1"/>
  <c r="Z515" i="1" a="1"/>
  <c r="Z515" i="1" s="1"/>
  <c r="Z522" i="1" a="1"/>
  <c r="Z522" i="1" s="1"/>
  <c r="Z539" i="1" a="1"/>
  <c r="Z539" i="1" s="1"/>
  <c r="Z555" i="1" a="1"/>
  <c r="Z555" i="1" s="1"/>
  <c r="Z558" i="1" a="1"/>
  <c r="Z558" i="1" s="1"/>
  <c r="Z563" i="1" a="1"/>
  <c r="Z563" i="1" s="1"/>
  <c r="Z564" i="1" a="1"/>
  <c r="Z564" i="1" s="1"/>
  <c r="Z565" i="1" a="1"/>
  <c r="Z565" i="1" s="1"/>
  <c r="Z573" i="1" a="1"/>
  <c r="Z573" i="1" s="1"/>
  <c r="Z579" i="1" a="1"/>
  <c r="Z579" i="1" s="1"/>
  <c r="Z590" i="1" a="1"/>
  <c r="Z590" i="1" s="1"/>
  <c r="Z594" i="1" a="1"/>
  <c r="Z594" i="1" s="1"/>
  <c r="Z597" i="1" a="1"/>
  <c r="Z597" i="1" s="1"/>
  <c r="Z469" i="1" a="1"/>
  <c r="Z469" i="1" s="1"/>
  <c r="Z525" i="1" a="1"/>
  <c r="Z525" i="1" s="1"/>
  <c r="Z551" i="1" a="1"/>
  <c r="Z551" i="1" s="1"/>
  <c r="Z554" i="1" a="1"/>
  <c r="Z554" i="1" s="1"/>
  <c r="Z556" i="1" a="1"/>
  <c r="Z556" i="1" s="1"/>
  <c r="Z557" i="1" a="1"/>
  <c r="Z557" i="1" s="1"/>
  <c r="Z561" i="1" a="1"/>
  <c r="Z561" i="1" s="1"/>
  <c r="Z576" i="1" a="1"/>
  <c r="Z576" i="1" s="1"/>
  <c r="Z593" i="1" a="1"/>
  <c r="Z593" i="1" s="1"/>
  <c r="Z600" i="1" a="1"/>
  <c r="Z600" i="1" s="1"/>
  <c r="Z603" i="1" a="1"/>
  <c r="Z603" i="1" s="1"/>
  <c r="Z414" i="1" a="1"/>
  <c r="Z414" i="1" s="1"/>
  <c r="Z463" i="1" a="1"/>
  <c r="Z463" i="1" s="1"/>
  <c r="Z512" i="1" a="1"/>
  <c r="Z512" i="1" s="1"/>
  <c r="Z544" i="1" a="1"/>
  <c r="Z544" i="1" s="1"/>
  <c r="Z566" i="1" a="1"/>
  <c r="Z566" i="1" s="1"/>
  <c r="Z567" i="1" a="1"/>
  <c r="Z567" i="1" s="1"/>
  <c r="Z571" i="1" a="1"/>
  <c r="Z571" i="1" s="1"/>
  <c r="Z581" i="1" a="1"/>
  <c r="Z581" i="1" s="1"/>
  <c r="Z582" i="1" a="1"/>
  <c r="Z582" i="1" s="1"/>
  <c r="Z586" i="1" a="1"/>
  <c r="Z586" i="1" s="1"/>
  <c r="Z596" i="1" a="1"/>
  <c r="Z596" i="1" s="1"/>
  <c r="Z486" i="1" a="1"/>
  <c r="Z486" i="1" s="1"/>
  <c r="Z529" i="1" a="1"/>
  <c r="Z529" i="1" s="1"/>
  <c r="Z532" i="1" a="1"/>
  <c r="Z532" i="1" s="1"/>
  <c r="Z569" i="1" a="1"/>
  <c r="Z569" i="1" s="1"/>
  <c r="Z572" i="1" a="1"/>
  <c r="Z572" i="1" s="1"/>
  <c r="Z575" i="1" a="1"/>
  <c r="Z575" i="1" s="1"/>
  <c r="Z589" i="1" a="1"/>
  <c r="Z589" i="1" s="1"/>
  <c r="Z592" i="1" a="1"/>
  <c r="Z592" i="1" s="1"/>
  <c r="Z599" i="1" a="1"/>
  <c r="Z599" i="1" s="1"/>
  <c r="Z500" i="1" a="1"/>
  <c r="Z500" i="1" s="1"/>
  <c r="Z513" i="1" a="1"/>
  <c r="Z513" i="1" s="1"/>
  <c r="Z541" i="1" a="1"/>
  <c r="Z541" i="1" s="1"/>
  <c r="Z553" i="1" a="1"/>
  <c r="Z553" i="1" s="1"/>
  <c r="Z560" i="1" a="1"/>
  <c r="Z560" i="1" s="1"/>
  <c r="Z570" i="1" a="1"/>
  <c r="Z570" i="1" s="1"/>
  <c r="Z578" i="1" a="1"/>
  <c r="Z578" i="1" s="1"/>
  <c r="Z585" i="1" a="1"/>
  <c r="Z585" i="1" s="1"/>
  <c r="Z588" i="1" a="1"/>
  <c r="Z588" i="1" s="1"/>
  <c r="Z602" i="1" a="1"/>
  <c r="Z602" i="1" s="1"/>
  <c r="Z568" i="1" a="1"/>
  <c r="Z568" i="1" s="1"/>
  <c r="Z580" i="1" a="1"/>
  <c r="Z580" i="1" s="1"/>
  <c r="Z584" i="1" a="1"/>
  <c r="Z584" i="1" s="1"/>
  <c r="Z591" i="1" a="1"/>
  <c r="Z591" i="1" s="1"/>
  <c r="Z595" i="1" a="1"/>
  <c r="Z595" i="1" s="1"/>
  <c r="Z514" i="1" a="1"/>
  <c r="Z514" i="1" s="1"/>
  <c r="Z542" i="1" a="1"/>
  <c r="Z542" i="1" s="1"/>
  <c r="Z559" i="1" a="1"/>
  <c r="Z559" i="1" s="1"/>
  <c r="Z574" i="1" a="1"/>
  <c r="Z574" i="1" s="1"/>
  <c r="Z598" i="1" a="1"/>
  <c r="Z598" i="1" s="1"/>
  <c r="Z577" i="1" a="1"/>
  <c r="Z577" i="1" s="1"/>
  <c r="Z643" i="1" a="1"/>
  <c r="Z643" i="1" s="1"/>
  <c r="Z651" i="1" a="1"/>
  <c r="Z651" i="1" s="1"/>
  <c r="Z659" i="1" a="1"/>
  <c r="Z659" i="1" s="1"/>
  <c r="Z663" i="1" a="1"/>
  <c r="Z663" i="1" s="1"/>
  <c r="Z606" i="1" a="1"/>
  <c r="Z606" i="1" s="1"/>
  <c r="Z609" i="1" a="1"/>
  <c r="Z609" i="1" s="1"/>
  <c r="Z612" i="1" a="1"/>
  <c r="Z612" i="1" s="1"/>
  <c r="Z615" i="1" a="1"/>
  <c r="Z615" i="1" s="1"/>
  <c r="Z624" i="1" a="1"/>
  <c r="Z624" i="1" s="1"/>
  <c r="Z627" i="1" a="1"/>
  <c r="Z627" i="1" s="1"/>
  <c r="Z634" i="1" a="1"/>
  <c r="Z634" i="1" s="1"/>
  <c r="Z644" i="1" a="1"/>
  <c r="Z644" i="1" s="1"/>
  <c r="Z652" i="1" a="1"/>
  <c r="Z652" i="1" s="1"/>
  <c r="Z601" i="1" a="1"/>
  <c r="Z601" i="1" s="1"/>
  <c r="Z618" i="1" a="1"/>
  <c r="Z618" i="1" s="1"/>
  <c r="Z621" i="1" a="1"/>
  <c r="Z621" i="1" s="1"/>
  <c r="Z630" i="1" a="1"/>
  <c r="Z630" i="1" s="1"/>
  <c r="Z636" i="1" a="1"/>
  <c r="Z636" i="1" s="1"/>
  <c r="Z641" i="1" a="1"/>
  <c r="Z641" i="1" s="1"/>
  <c r="Z645" i="1" a="1"/>
  <c r="Z645" i="1" s="1"/>
  <c r="Z653" i="1" a="1"/>
  <c r="Z653" i="1" s="1"/>
  <c r="Z608" i="1" a="1"/>
  <c r="Z608" i="1" s="1"/>
  <c r="Z611" i="1" a="1"/>
  <c r="Z611" i="1" s="1"/>
  <c r="Z633" i="1" a="1"/>
  <c r="Z633" i="1" s="1"/>
  <c r="Z552" i="1" a="1"/>
  <c r="Z552" i="1" s="1"/>
  <c r="Z562" i="1" a="1"/>
  <c r="Z562" i="1" s="1"/>
  <c r="Z617" i="1" a="1"/>
  <c r="Z617" i="1" s="1"/>
  <c r="Z629" i="1" a="1"/>
  <c r="Z629" i="1" s="1"/>
  <c r="Z632" i="1" a="1"/>
  <c r="Z632" i="1" s="1"/>
  <c r="Z638" i="1" a="1"/>
  <c r="Z638" i="1" s="1"/>
  <c r="Z639" i="1" a="1"/>
  <c r="Z639" i="1" s="1"/>
  <c r="Z640" i="1" a="1"/>
  <c r="Z640" i="1" s="1"/>
  <c r="Z642" i="1" a="1"/>
  <c r="Z642" i="1" s="1"/>
  <c r="Z648" i="1" a="1"/>
  <c r="Z648" i="1" s="1"/>
  <c r="Z656" i="1" a="1"/>
  <c r="Z656" i="1" s="1"/>
  <c r="Z661" i="1" a="1"/>
  <c r="Z661" i="1" s="1"/>
  <c r="Z455" i="1" a="1"/>
  <c r="Z455" i="1" s="1"/>
  <c r="Z604" i="1" a="1"/>
  <c r="Z604" i="1" s="1"/>
  <c r="Z607" i="1" a="1"/>
  <c r="Z607" i="1" s="1"/>
  <c r="Z610" i="1" a="1"/>
  <c r="Z610" i="1" s="1"/>
  <c r="Z635" i="1" a="1"/>
  <c r="Z635" i="1" s="1"/>
  <c r="Z637" i="1" a="1"/>
  <c r="Z637" i="1" s="1"/>
  <c r="Z649" i="1" a="1"/>
  <c r="Z649" i="1" s="1"/>
  <c r="Z657" i="1" a="1"/>
  <c r="Z657" i="1" s="1"/>
  <c r="Z664" i="1" a="1"/>
  <c r="Z664" i="1" s="1"/>
  <c r="Z668" i="1" a="1"/>
  <c r="Z668" i="1" s="1"/>
  <c r="Z677" i="1" a="1"/>
  <c r="Z677" i="1" s="1"/>
  <c r="Z680" i="1" a="1"/>
  <c r="Z680" i="1" s="1"/>
  <c r="Z685" i="1" a="1"/>
  <c r="Z685" i="1" s="1"/>
  <c r="Z688" i="1" a="1"/>
  <c r="Z688" i="1" s="1"/>
  <c r="Z693" i="1" a="1"/>
  <c r="Z693" i="1" s="1"/>
  <c r="Z696" i="1" a="1"/>
  <c r="Z696" i="1" s="1"/>
  <c r="Z701" i="1" a="1"/>
  <c r="Z701" i="1" s="1"/>
  <c r="Z704" i="1" a="1"/>
  <c r="Z704" i="1" s="1"/>
  <c r="Z709" i="1" a="1"/>
  <c r="Z709" i="1" s="1"/>
  <c r="Z712" i="1" a="1"/>
  <c r="Z712" i="1" s="1"/>
  <c r="Z717" i="1" a="1"/>
  <c r="Z717" i="1" s="1"/>
  <c r="Z720" i="1" a="1"/>
  <c r="Z720" i="1" s="1"/>
  <c r="Z729" i="1" a="1"/>
  <c r="Z729" i="1" s="1"/>
  <c r="Z734" i="1" a="1"/>
  <c r="Z734" i="1" s="1"/>
  <c r="Z748" i="1" a="1"/>
  <c r="Z748" i="1" s="1"/>
  <c r="Z756" i="1" a="1"/>
  <c r="Z756" i="1" s="1"/>
  <c r="Z766" i="1" a="1"/>
  <c r="Z766" i="1" s="1"/>
  <c r="Z780" i="1" a="1"/>
  <c r="Z780" i="1" s="1"/>
  <c r="Z786" i="1" a="1"/>
  <c r="Z786" i="1" s="1"/>
  <c r="Z587" i="1" a="1"/>
  <c r="Z587" i="1" s="1"/>
  <c r="Z616" i="1" a="1"/>
  <c r="Z616" i="1" s="1"/>
  <c r="Z622" i="1" a="1"/>
  <c r="Z622" i="1" s="1"/>
  <c r="Z628" i="1" a="1"/>
  <c r="Z628" i="1" s="1"/>
  <c r="Z654" i="1" a="1"/>
  <c r="Z654" i="1" s="1"/>
  <c r="Z655" i="1" a="1"/>
  <c r="Z655" i="1" s="1"/>
  <c r="Z662" i="1" a="1"/>
  <c r="Z662" i="1" s="1"/>
  <c r="Z671" i="1" a="1"/>
  <c r="Z671" i="1" s="1"/>
  <c r="Z674" i="1" a="1"/>
  <c r="Z674" i="1" s="1"/>
  <c r="Z733" i="1" a="1"/>
  <c r="Z733" i="1" s="1"/>
  <c r="Z739" i="1" a="1"/>
  <c r="Z739" i="1" s="1"/>
  <c r="Z742" i="1" a="1"/>
  <c r="Z742" i="1" s="1"/>
  <c r="Z745" i="1" a="1"/>
  <c r="Z745" i="1" s="1"/>
  <c r="Z760" i="1" a="1"/>
  <c r="Z760" i="1" s="1"/>
  <c r="Z765" i="1" a="1"/>
  <c r="Z765" i="1" s="1"/>
  <c r="Z774" i="1" a="1"/>
  <c r="Z774" i="1" s="1"/>
  <c r="Z605" i="1" a="1"/>
  <c r="Z605" i="1" s="1"/>
  <c r="Z623" i="1" a="1"/>
  <c r="Z623" i="1" s="1"/>
  <c r="Z665" i="1" a="1"/>
  <c r="Z665" i="1" s="1"/>
  <c r="Z666" i="1" a="1"/>
  <c r="Z666" i="1" s="1"/>
  <c r="Z667" i="1" a="1"/>
  <c r="Z667" i="1" s="1"/>
  <c r="Z682" i="1" a="1"/>
  <c r="Z682" i="1" s="1"/>
  <c r="Z690" i="1" a="1"/>
  <c r="Z690" i="1" s="1"/>
  <c r="Z698" i="1" a="1"/>
  <c r="Z698" i="1" s="1"/>
  <c r="Z706" i="1" a="1"/>
  <c r="Z706" i="1" s="1"/>
  <c r="Z714" i="1" a="1"/>
  <c r="Z714" i="1" s="1"/>
  <c r="Z722" i="1" a="1"/>
  <c r="Z722" i="1" s="1"/>
  <c r="Z725" i="1" a="1"/>
  <c r="Z725" i="1" s="1"/>
  <c r="Z728" i="1" a="1"/>
  <c r="Z728" i="1" s="1"/>
  <c r="Z738" i="1" a="1"/>
  <c r="Z738" i="1" s="1"/>
  <c r="Z747" i="1" a="1"/>
  <c r="Z747" i="1" s="1"/>
  <c r="Z750" i="1" a="1"/>
  <c r="Z750" i="1" s="1"/>
  <c r="Z753" i="1" a="1"/>
  <c r="Z753" i="1" s="1"/>
  <c r="Z759" i="1" a="1"/>
  <c r="Z759" i="1" s="1"/>
  <c r="Z770" i="1" a="1"/>
  <c r="Z770" i="1" s="1"/>
  <c r="Z673" i="1" a="1"/>
  <c r="Z673" i="1" s="1"/>
  <c r="Z679" i="1" a="1"/>
  <c r="Z679" i="1" s="1"/>
  <c r="Z687" i="1" a="1"/>
  <c r="Z687" i="1" s="1"/>
  <c r="Z695" i="1" a="1"/>
  <c r="Z695" i="1" s="1"/>
  <c r="Z703" i="1" a="1"/>
  <c r="Z703" i="1" s="1"/>
  <c r="Z711" i="1" a="1"/>
  <c r="Z711" i="1" s="1"/>
  <c r="Z719" i="1" a="1"/>
  <c r="Z719" i="1" s="1"/>
  <c r="Z613" i="1" a="1"/>
  <c r="Z613" i="1" s="1"/>
  <c r="Z619" i="1" a="1"/>
  <c r="Z619" i="1" s="1"/>
  <c r="Z625" i="1" a="1"/>
  <c r="Z625" i="1" s="1"/>
  <c r="Z631" i="1" a="1"/>
  <c r="Z631" i="1" s="1"/>
  <c r="Z660" i="1" a="1"/>
  <c r="Z660" i="1" s="1"/>
  <c r="Z727" i="1" a="1"/>
  <c r="Z727" i="1" s="1"/>
  <c r="Z743" i="1" a="1"/>
  <c r="Z743" i="1" s="1"/>
  <c r="Z746" i="1" a="1"/>
  <c r="Z746" i="1" s="1"/>
  <c r="Z749" i="1" a="1"/>
  <c r="Z749" i="1" s="1"/>
  <c r="Z752" i="1" a="1"/>
  <c r="Z752" i="1" s="1"/>
  <c r="Z757" i="1" a="1"/>
  <c r="Z757" i="1" s="1"/>
  <c r="Z768" i="1" a="1"/>
  <c r="Z768" i="1" s="1"/>
  <c r="Z772" i="1" a="1"/>
  <c r="Z772" i="1" s="1"/>
  <c r="Z775" i="1" a="1"/>
  <c r="Z775" i="1" s="1"/>
  <c r="Z781" i="1" a="1"/>
  <c r="Z781" i="1" s="1"/>
  <c r="Z785" i="1" a="1"/>
  <c r="Z785" i="1" s="1"/>
  <c r="Z614" i="1" a="1"/>
  <c r="Z614" i="1" s="1"/>
  <c r="Z620" i="1" a="1"/>
  <c r="Z620" i="1" s="1"/>
  <c r="Z626" i="1" a="1"/>
  <c r="Z626" i="1" s="1"/>
  <c r="Z646" i="1" a="1"/>
  <c r="Z646" i="1" s="1"/>
  <c r="Z647" i="1" a="1"/>
  <c r="Z647" i="1" s="1"/>
  <c r="Z669" i="1" a="1"/>
  <c r="Z669" i="1" s="1"/>
  <c r="Z675" i="1" a="1"/>
  <c r="Z675" i="1" s="1"/>
  <c r="Z678" i="1" a="1"/>
  <c r="Z678" i="1" s="1"/>
  <c r="Z686" i="1" a="1"/>
  <c r="Z686" i="1" s="1"/>
  <c r="Z694" i="1" a="1"/>
  <c r="Z694" i="1" s="1"/>
  <c r="Z702" i="1" a="1"/>
  <c r="Z702" i="1" s="1"/>
  <c r="Z710" i="1" a="1"/>
  <c r="Z710" i="1" s="1"/>
  <c r="Z718" i="1" a="1"/>
  <c r="Z718" i="1" s="1"/>
  <c r="Z730" i="1" a="1"/>
  <c r="Z730" i="1" s="1"/>
  <c r="Z736" i="1" a="1"/>
  <c r="Z736" i="1" s="1"/>
  <c r="Z740" i="1" a="1"/>
  <c r="Z740" i="1" s="1"/>
  <c r="Z754" i="1" a="1"/>
  <c r="Z754" i="1" s="1"/>
  <c r="Z762" i="1" a="1"/>
  <c r="Z762" i="1" s="1"/>
  <c r="Z767" i="1" a="1"/>
  <c r="Z767" i="1" s="1"/>
  <c r="Z778" i="1" a="1"/>
  <c r="Z778" i="1" s="1"/>
  <c r="Z670" i="1" a="1"/>
  <c r="Z670" i="1" s="1"/>
  <c r="Z676" i="1" a="1"/>
  <c r="Z676" i="1" s="1"/>
  <c r="Z689" i="1" a="1"/>
  <c r="Z689" i="1" s="1"/>
  <c r="Z708" i="1" a="1"/>
  <c r="Z708" i="1" s="1"/>
  <c r="Z721" i="1" a="1"/>
  <c r="Z721" i="1" s="1"/>
  <c r="Z758" i="1" a="1"/>
  <c r="Z758" i="1" s="1"/>
  <c r="Z773" i="1" a="1"/>
  <c r="Z773" i="1" s="1"/>
  <c r="Z782" i="1" a="1"/>
  <c r="Z782" i="1" s="1"/>
  <c r="Z803" i="1" a="1"/>
  <c r="Z803" i="1" s="1"/>
  <c r="Z813" i="1" a="1"/>
  <c r="Z813" i="1" s="1"/>
  <c r="Z817" i="1" a="1"/>
  <c r="Z817" i="1" s="1"/>
  <c r="Z822" i="1" a="1"/>
  <c r="Z822" i="1" s="1"/>
  <c r="Z832" i="1" a="1"/>
  <c r="Z832" i="1" s="1"/>
  <c r="Z836" i="1" a="1"/>
  <c r="Z836" i="1" s="1"/>
  <c r="Z846" i="1" a="1"/>
  <c r="Z846" i="1" s="1"/>
  <c r="Z849" i="1" a="1"/>
  <c r="Z849" i="1" s="1"/>
  <c r="Z871" i="1" a="1"/>
  <c r="Z871" i="1" s="1"/>
  <c r="Z876" i="1" a="1"/>
  <c r="Z876" i="1" s="1"/>
  <c r="Z658" i="1" a="1"/>
  <c r="Z658" i="1" s="1"/>
  <c r="Z683" i="1" a="1"/>
  <c r="Z683" i="1" s="1"/>
  <c r="Z715" i="1" a="1"/>
  <c r="Z715" i="1" s="1"/>
  <c r="Z763" i="1" a="1"/>
  <c r="Z763" i="1" s="1"/>
  <c r="Z784" i="1" a="1"/>
  <c r="Z784" i="1" s="1"/>
  <c r="Z789" i="1" a="1"/>
  <c r="Z789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812" i="1" a="1"/>
  <c r="Z812" i="1" s="1"/>
  <c r="Z821" i="1" a="1"/>
  <c r="Z821" i="1" s="1"/>
  <c r="Z825" i="1" a="1"/>
  <c r="Z825" i="1" s="1"/>
  <c r="Z840" i="1" a="1"/>
  <c r="Z840" i="1" s="1"/>
  <c r="Z858" i="1" a="1"/>
  <c r="Z858" i="1" s="1"/>
  <c r="Z861" i="1" a="1"/>
  <c r="Z861" i="1" s="1"/>
  <c r="Z862" i="1" a="1"/>
  <c r="Z862" i="1" s="1"/>
  <c r="Z866" i="1" a="1"/>
  <c r="Z866" i="1" s="1"/>
  <c r="Z870" i="1" a="1"/>
  <c r="Z870" i="1" s="1"/>
  <c r="Z880" i="1" a="1"/>
  <c r="Z880" i="1" s="1"/>
  <c r="Z650" i="1" a="1"/>
  <c r="Z650" i="1" s="1"/>
  <c r="Z684" i="1" a="1"/>
  <c r="Z684" i="1" s="1"/>
  <c r="Z697" i="1" a="1"/>
  <c r="Z697" i="1" s="1"/>
  <c r="Z716" i="1" a="1"/>
  <c r="Z716" i="1" s="1"/>
  <c r="Z732" i="1" a="1"/>
  <c r="Z732" i="1" s="1"/>
  <c r="Z737" i="1" a="1"/>
  <c r="Z737" i="1" s="1"/>
  <c r="Z807" i="1" a="1"/>
  <c r="Z807" i="1" s="1"/>
  <c r="Z672" i="1" a="1"/>
  <c r="Z672" i="1" s="1"/>
  <c r="Z691" i="1" a="1"/>
  <c r="Z691" i="1" s="1"/>
  <c r="Z723" i="1" a="1"/>
  <c r="Z723" i="1" s="1"/>
  <c r="Z779" i="1" a="1"/>
  <c r="Z779" i="1" s="1"/>
  <c r="Z806" i="1" a="1"/>
  <c r="Z806" i="1" s="1"/>
  <c r="Z811" i="1" a="1"/>
  <c r="Z811" i="1" s="1"/>
  <c r="Z816" i="1" a="1"/>
  <c r="Z816" i="1" s="1"/>
  <c r="Z824" i="1" a="1"/>
  <c r="Z824" i="1" s="1"/>
  <c r="Z830" i="1" a="1"/>
  <c r="Z830" i="1" s="1"/>
  <c r="Z834" i="1" a="1"/>
  <c r="Z834" i="1" s="1"/>
  <c r="Z843" i="1" a="1"/>
  <c r="Z843" i="1" s="1"/>
  <c r="Z848" i="1" a="1"/>
  <c r="Z848" i="1" s="1"/>
  <c r="Z853" i="1" a="1"/>
  <c r="Z853" i="1" s="1"/>
  <c r="Z869" i="1" a="1"/>
  <c r="Z869" i="1" s="1"/>
  <c r="Z874" i="1" a="1"/>
  <c r="Z874" i="1" s="1"/>
  <c r="Z879" i="1" a="1"/>
  <c r="Z879" i="1" s="1"/>
  <c r="Z699" i="1" a="1"/>
  <c r="Z699" i="1" s="1"/>
  <c r="Z744" i="1" a="1"/>
  <c r="Z744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19" i="1" a="1"/>
  <c r="Z819" i="1" s="1"/>
  <c r="Z828" i="1" a="1"/>
  <c r="Z828" i="1" s="1"/>
  <c r="Z833" i="1" a="1"/>
  <c r="Z833" i="1" s="1"/>
  <c r="Z847" i="1" a="1"/>
  <c r="Z847" i="1" s="1"/>
  <c r="Z856" i="1" a="1"/>
  <c r="Z856" i="1" s="1"/>
  <c r="Z860" i="1" a="1"/>
  <c r="Z860" i="1" s="1"/>
  <c r="Z864" i="1" a="1"/>
  <c r="Z864" i="1" s="1"/>
  <c r="Z868" i="1" a="1"/>
  <c r="Z868" i="1" s="1"/>
  <c r="Z873" i="1" a="1"/>
  <c r="Z873" i="1" s="1"/>
  <c r="Z882" i="1" a="1"/>
  <c r="Z882" i="1" s="1"/>
  <c r="Z583" i="1" a="1"/>
  <c r="Z583" i="1" s="1"/>
  <c r="Z681" i="1" a="1"/>
  <c r="Z681" i="1" s="1"/>
  <c r="Z700" i="1" a="1"/>
  <c r="Z700" i="1" s="1"/>
  <c r="Z713" i="1" a="1"/>
  <c r="Z713" i="1" s="1"/>
  <c r="Z735" i="1" a="1"/>
  <c r="Z735" i="1" s="1"/>
  <c r="Z755" i="1" a="1"/>
  <c r="Z755" i="1" s="1"/>
  <c r="Z776" i="1" a="1"/>
  <c r="Z776" i="1" s="1"/>
  <c r="Z788" i="1" a="1"/>
  <c r="Z788" i="1" s="1"/>
  <c r="Z801" i="1" a="1"/>
  <c r="Z801" i="1" s="1"/>
  <c r="Z804" i="1" a="1"/>
  <c r="Z804" i="1" s="1"/>
  <c r="Z809" i="1" a="1"/>
  <c r="Z809" i="1" s="1"/>
  <c r="Z814" i="1" a="1"/>
  <c r="Z814" i="1" s="1"/>
  <c r="Z823" i="1" a="1"/>
  <c r="Z823" i="1" s="1"/>
  <c r="Z837" i="1" a="1"/>
  <c r="Z837" i="1" s="1"/>
  <c r="Z838" i="1" a="1"/>
  <c r="Z838" i="1" s="1"/>
  <c r="Z851" i="1" a="1"/>
  <c r="Z851" i="1" s="1"/>
  <c r="Z859" i="1" a="1"/>
  <c r="Z859" i="1" s="1"/>
  <c r="Z877" i="1" a="1"/>
  <c r="Z877" i="1" s="1"/>
  <c r="Z705" i="1" a="1"/>
  <c r="Z705" i="1" s="1"/>
  <c r="Z731" i="1" a="1"/>
  <c r="Z731" i="1" s="1"/>
  <c r="Z844" i="1" a="1"/>
  <c r="Z844" i="1" s="1"/>
  <c r="Z854" i="1" a="1"/>
  <c r="Z854" i="1" s="1"/>
  <c r="Z863" i="1" a="1"/>
  <c r="Z863" i="1" s="1"/>
  <c r="Z881" i="1" a="1"/>
  <c r="Z881" i="1" s="1"/>
  <c r="Z890" i="1" a="1"/>
  <c r="Z890" i="1" s="1"/>
  <c r="Z914" i="1" a="1"/>
  <c r="Z914" i="1" s="1"/>
  <c r="Z916" i="1" a="1"/>
  <c r="Z916" i="1" s="1"/>
  <c r="Z928" i="1" a="1"/>
  <c r="Z928" i="1" s="1"/>
  <c r="Z934" i="1" a="1"/>
  <c r="Z934" i="1" s="1"/>
  <c r="Z953" i="1" a="1"/>
  <c r="Z953" i="1" s="1"/>
  <c r="Z726" i="1" a="1"/>
  <c r="Z726" i="1" s="1"/>
  <c r="Z783" i="1" a="1"/>
  <c r="Z783" i="1" s="1"/>
  <c r="Z829" i="1" a="1"/>
  <c r="Z829" i="1" s="1"/>
  <c r="Z839" i="1" a="1"/>
  <c r="Z839" i="1" s="1"/>
  <c r="Z867" i="1" a="1"/>
  <c r="Z867" i="1" s="1"/>
  <c r="Z872" i="1" a="1"/>
  <c r="Z872" i="1" s="1"/>
  <c r="Z886" i="1" a="1"/>
  <c r="Z886" i="1" s="1"/>
  <c r="Z894" i="1" a="1"/>
  <c r="Z894" i="1" s="1"/>
  <c r="Z915" i="1" a="1"/>
  <c r="Z915" i="1" s="1"/>
  <c r="Z922" i="1" a="1"/>
  <c r="Z922" i="1" s="1"/>
  <c r="Z933" i="1" a="1"/>
  <c r="Z933" i="1" s="1"/>
  <c r="Z940" i="1" a="1"/>
  <c r="Z940" i="1" s="1"/>
  <c r="Z944" i="1" a="1"/>
  <c r="Z944" i="1" s="1"/>
  <c r="Z948" i="1" a="1"/>
  <c r="Z948" i="1" s="1"/>
  <c r="Z954" i="1" a="1"/>
  <c r="Z954" i="1" s="1"/>
  <c r="Z692" i="1" a="1"/>
  <c r="Z692" i="1" s="1"/>
  <c r="Z761" i="1" a="1"/>
  <c r="Z761" i="1" s="1"/>
  <c r="Z790" i="1" a="1"/>
  <c r="Z790" i="1" s="1"/>
  <c r="Z805" i="1" a="1"/>
  <c r="Z805" i="1" s="1"/>
  <c r="Z810" i="1" a="1"/>
  <c r="Z810" i="1" s="1"/>
  <c r="Z815" i="1" a="1"/>
  <c r="Z815" i="1" s="1"/>
  <c r="Z820" i="1" a="1"/>
  <c r="Z820" i="1" s="1"/>
  <c r="Z857" i="1" a="1"/>
  <c r="Z857" i="1" s="1"/>
  <c r="Z893" i="1" a="1"/>
  <c r="Z893" i="1" s="1"/>
  <c r="Z897" i="1" a="1"/>
  <c r="Z897" i="1" s="1"/>
  <c r="Z902" i="1" a="1"/>
  <c r="Z902" i="1" s="1"/>
  <c r="Z903" i="1" a="1"/>
  <c r="Z903" i="1" s="1"/>
  <c r="Z919" i="1" a="1"/>
  <c r="Z919" i="1" s="1"/>
  <c r="Z920" i="1" a="1"/>
  <c r="Z920" i="1" s="1"/>
  <c r="Z921" i="1" a="1"/>
  <c r="Z921" i="1" s="1"/>
  <c r="Z923" i="1" a="1"/>
  <c r="Z923" i="1" s="1"/>
  <c r="Z932" i="1" a="1"/>
  <c r="Z932" i="1" s="1"/>
  <c r="Z939" i="1" a="1"/>
  <c r="Z939" i="1" s="1"/>
  <c r="Z842" i="1" a="1"/>
  <c r="Z842" i="1" s="1"/>
  <c r="Z852" i="1" a="1"/>
  <c r="Z852" i="1" s="1"/>
  <c r="Z885" i="1" a="1"/>
  <c r="Z885" i="1" s="1"/>
  <c r="Z889" i="1" a="1"/>
  <c r="Z889" i="1" s="1"/>
  <c r="Z918" i="1" a="1"/>
  <c r="Z918" i="1" s="1"/>
  <c r="Z931" i="1" a="1"/>
  <c r="Z931" i="1" s="1"/>
  <c r="Z938" i="1" a="1"/>
  <c r="Z938" i="1" s="1"/>
  <c r="Z947" i="1" a="1"/>
  <c r="Z947" i="1" s="1"/>
  <c r="Z957" i="1" a="1"/>
  <c r="Z957" i="1" s="1"/>
  <c r="Z959" i="1" a="1"/>
  <c r="Z959" i="1" s="1"/>
  <c r="Z961" i="1" a="1"/>
  <c r="Z961" i="1" s="1"/>
  <c r="Z963" i="1" a="1"/>
  <c r="Z963" i="1" s="1"/>
  <c r="Z965" i="1" a="1"/>
  <c r="Z965" i="1" s="1"/>
  <c r="Z967" i="1" a="1"/>
  <c r="Z967" i="1" s="1"/>
  <c r="Z969" i="1" a="1"/>
  <c r="Z969" i="1" s="1"/>
  <c r="Z971" i="1" a="1"/>
  <c r="Z971" i="1" s="1"/>
  <c r="Z973" i="1" a="1"/>
  <c r="Z973" i="1" s="1"/>
  <c r="Z975" i="1" a="1"/>
  <c r="Z975" i="1" s="1"/>
  <c r="Z977" i="1" a="1"/>
  <c r="Z977" i="1" s="1"/>
  <c r="Z979" i="1" a="1"/>
  <c r="Z979" i="1" s="1"/>
  <c r="Z981" i="1" a="1"/>
  <c r="Z981" i="1" s="1"/>
  <c r="Z724" i="1" a="1"/>
  <c r="Z724" i="1" s="1"/>
  <c r="Z741" i="1" a="1"/>
  <c r="Z741" i="1" s="1"/>
  <c r="Z787" i="1" a="1"/>
  <c r="Z787" i="1" s="1"/>
  <c r="Z827" i="1" a="1"/>
  <c r="Z827" i="1" s="1"/>
  <c r="Z875" i="1" a="1"/>
  <c r="Z875" i="1" s="1"/>
  <c r="Z892" i="1" a="1"/>
  <c r="Z892" i="1" s="1"/>
  <c r="Z900" i="1" a="1"/>
  <c r="Z900" i="1" s="1"/>
  <c r="Z904" i="1" a="1"/>
  <c r="Z904" i="1" s="1"/>
  <c r="Z905" i="1" a="1"/>
  <c r="Z905" i="1" s="1"/>
  <c r="Z937" i="1" a="1"/>
  <c r="Z937" i="1" s="1"/>
  <c r="Z943" i="1" a="1"/>
  <c r="Z943" i="1" s="1"/>
  <c r="Z951" i="1" a="1"/>
  <c r="Z951" i="1" s="1"/>
  <c r="Z952" i="1" a="1"/>
  <c r="Z952" i="1" s="1"/>
  <c r="Z707" i="1" a="1"/>
  <c r="Z707" i="1" s="1"/>
  <c r="Z764" i="1" a="1"/>
  <c r="Z764" i="1" s="1"/>
  <c r="Z802" i="1" a="1"/>
  <c r="Z802" i="1" s="1"/>
  <c r="Z826" i="1" a="1"/>
  <c r="Z826" i="1" s="1"/>
  <c r="Z841" i="1" a="1"/>
  <c r="Z841" i="1" s="1"/>
  <c r="Z865" i="1" a="1"/>
  <c r="Z865" i="1" s="1"/>
  <c r="Z884" i="1" a="1"/>
  <c r="Z884" i="1" s="1"/>
  <c r="Z888" i="1" a="1"/>
  <c r="Z888" i="1" s="1"/>
  <c r="Z896" i="1" a="1"/>
  <c r="Z896" i="1" s="1"/>
  <c r="Z899" i="1" a="1"/>
  <c r="Z899" i="1" s="1"/>
  <c r="Z910" i="1" a="1"/>
  <c r="Z910" i="1" s="1"/>
  <c r="Z911" i="1" a="1"/>
  <c r="Z911" i="1" s="1"/>
  <c r="Z929" i="1" a="1"/>
  <c r="Z929" i="1" s="1"/>
  <c r="Z930" i="1" a="1"/>
  <c r="Z930" i="1" s="1"/>
  <c r="Z936" i="1" a="1"/>
  <c r="Z936" i="1" s="1"/>
  <c r="Z950" i="1" a="1"/>
  <c r="Z950" i="1" s="1"/>
  <c r="Z771" i="1" a="1"/>
  <c r="Z771" i="1" s="1"/>
  <c r="Z777" i="1" a="1"/>
  <c r="Z777" i="1" s="1"/>
  <c r="Z831" i="1" a="1"/>
  <c r="Z831" i="1" s="1"/>
  <c r="Z850" i="1" a="1"/>
  <c r="Z850" i="1" s="1"/>
  <c r="Z855" i="1" a="1"/>
  <c r="Z855" i="1" s="1"/>
  <c r="Z891" i="1" a="1"/>
  <c r="Z891" i="1" s="1"/>
  <c r="Z901" i="1" a="1"/>
  <c r="Z901" i="1" s="1"/>
  <c r="Z906" i="1" a="1"/>
  <c r="Z906" i="1" s="1"/>
  <c r="Z909" i="1" a="1"/>
  <c r="Z909" i="1" s="1"/>
  <c r="Z912" i="1" a="1"/>
  <c r="Z912" i="1" s="1"/>
  <c r="Z917" i="1" a="1"/>
  <c r="Z917" i="1" s="1"/>
  <c r="Z924" i="1" a="1"/>
  <c r="Z924" i="1" s="1"/>
  <c r="Z925" i="1" a="1"/>
  <c r="Z925" i="1" s="1"/>
  <c r="Z942" i="1" a="1"/>
  <c r="Z942" i="1" s="1"/>
  <c r="Z946" i="1" a="1"/>
  <c r="Z946" i="1" s="1"/>
  <c r="Z808" i="1" a="1"/>
  <c r="Z808" i="1" s="1"/>
  <c r="Z845" i="1" a="1"/>
  <c r="Z845" i="1" s="1"/>
  <c r="Z895" i="1" a="1"/>
  <c r="Z895" i="1" s="1"/>
  <c r="Z908" i="1" a="1"/>
  <c r="Z908" i="1" s="1"/>
  <c r="Z949" i="1" a="1"/>
  <c r="Z949" i="1" s="1"/>
  <c r="Z960" i="1" a="1"/>
  <c r="Z960" i="1" s="1"/>
  <c r="Z968" i="1" a="1"/>
  <c r="Z968" i="1" s="1"/>
  <c r="Z976" i="1" a="1"/>
  <c r="Z976" i="1" s="1"/>
  <c r="Z984" i="1" a="1"/>
  <c r="Z984" i="1" s="1"/>
  <c r="Z986" i="1" a="1"/>
  <c r="Z986" i="1" s="1"/>
  <c r="Z988" i="1" a="1"/>
  <c r="Z988" i="1" s="1"/>
  <c r="Z990" i="1" a="1"/>
  <c r="Z990" i="1" s="1"/>
  <c r="Z992" i="1" a="1"/>
  <c r="Z992" i="1" s="1"/>
  <c r="Z994" i="1" a="1"/>
  <c r="Z994" i="1" s="1"/>
  <c r="Z996" i="1" a="1"/>
  <c r="Z996" i="1" s="1"/>
  <c r="Z998" i="1" a="1"/>
  <c r="Z998" i="1" s="1"/>
  <c r="Z1000" i="1" a="1"/>
  <c r="Z1000" i="1" s="1"/>
  <c r="Z1002" i="1" a="1"/>
  <c r="Z1002" i="1" s="1"/>
  <c r="Z1004" i="1" a="1"/>
  <c r="Z1004" i="1" s="1"/>
  <c r="Z1006" i="1" a="1"/>
  <c r="Z1006" i="1" s="1"/>
  <c r="Z1008" i="1" a="1"/>
  <c r="Z1008" i="1" s="1"/>
  <c r="Z1010" i="1" a="1"/>
  <c r="Z1010" i="1" s="1"/>
  <c r="Z1012" i="1" a="1"/>
  <c r="Z1012" i="1" s="1"/>
  <c r="Z1014" i="1" a="1"/>
  <c r="Z1014" i="1" s="1"/>
  <c r="Z1016" i="1" a="1"/>
  <c r="Z1016" i="1" s="1"/>
  <c r="Z1018" i="1" a="1"/>
  <c r="Z1018" i="1" s="1"/>
  <c r="Z1020" i="1" a="1"/>
  <c r="Z1020" i="1" s="1"/>
  <c r="Z1022" i="1" a="1"/>
  <c r="Z1022" i="1" s="1"/>
  <c r="Z1024" i="1" a="1"/>
  <c r="Z1024" i="1" s="1"/>
  <c r="Z1026" i="1" a="1"/>
  <c r="Z1026" i="1" s="1"/>
  <c r="Z1039" i="1" a="1"/>
  <c r="Z1039" i="1" s="1"/>
  <c r="Z1049" i="1" a="1"/>
  <c r="Z1049" i="1" s="1"/>
  <c r="Z1053" i="1" a="1"/>
  <c r="Z1053" i="1" s="1"/>
  <c r="Z1056" i="1" a="1"/>
  <c r="Z1056" i="1" s="1"/>
  <c r="Z913" i="1" a="1"/>
  <c r="Z91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42" i="1" a="1"/>
  <c r="Z1042" i="1" s="1"/>
  <c r="Z1045" i="1" a="1"/>
  <c r="Z1045" i="1" s="1"/>
  <c r="Z1065" i="1" a="1"/>
  <c r="Z1065" i="1" s="1"/>
  <c r="Z751" i="1" a="1"/>
  <c r="Z751" i="1" s="1"/>
  <c r="Z769" i="1" a="1"/>
  <c r="Z769" i="1" s="1"/>
  <c r="Z887" i="1" a="1"/>
  <c r="Z887" i="1" s="1"/>
  <c r="Z926" i="1" a="1"/>
  <c r="Z926" i="1" s="1"/>
  <c r="Z962" i="1" a="1"/>
  <c r="Z962" i="1" s="1"/>
  <c r="Z970" i="1" a="1"/>
  <c r="Z970" i="1" s="1"/>
  <c r="Z978" i="1" a="1"/>
  <c r="Z978" i="1" s="1"/>
  <c r="Z1048" i="1" a="1"/>
  <c r="Z1048" i="1" s="1"/>
  <c r="Z1052" i="1" a="1"/>
  <c r="Z1052" i="1" s="1"/>
  <c r="Z1059" i="1" a="1"/>
  <c r="Z1059" i="1" s="1"/>
  <c r="Z1062" i="1" a="1"/>
  <c r="Z1062" i="1" s="1"/>
  <c r="Z878" i="1" a="1"/>
  <c r="Z878" i="1" s="1"/>
  <c r="Z907" i="1" a="1"/>
  <c r="Z907" i="1" s="1"/>
  <c r="Z941" i="1" a="1"/>
  <c r="Z941" i="1" s="1"/>
  <c r="Z955" i="1" a="1"/>
  <c r="Z955" i="1" s="1"/>
  <c r="Z980" i="1" a="1"/>
  <c r="Z980" i="1" s="1"/>
  <c r="Z1028" i="1" a="1"/>
  <c r="Z1028" i="1" s="1"/>
  <c r="Z1041" i="1" a="1"/>
  <c r="Z1041" i="1" s="1"/>
  <c r="Z1055" i="1" a="1"/>
  <c r="Z1055" i="1" s="1"/>
  <c r="Z818" i="1" a="1"/>
  <c r="Z818" i="1" s="1"/>
  <c r="Z956" i="1" a="1"/>
  <c r="Z956" i="1" s="1"/>
  <c r="Z964" i="1" a="1"/>
  <c r="Z964" i="1" s="1"/>
  <c r="Z972" i="1" a="1"/>
  <c r="Z972" i="1" s="1"/>
  <c r="Z983" i="1" a="1"/>
  <c r="Z983" i="1" s="1"/>
  <c r="Z985" i="1" a="1"/>
  <c r="Z985" i="1" s="1"/>
  <c r="Z987" i="1" a="1"/>
  <c r="Z987" i="1" s="1"/>
  <c r="Z989" i="1" a="1"/>
  <c r="Z989" i="1" s="1"/>
  <c r="Z991" i="1" a="1"/>
  <c r="Z991" i="1" s="1"/>
  <c r="Z993" i="1" a="1"/>
  <c r="Z993" i="1" s="1"/>
  <c r="Z995" i="1" a="1"/>
  <c r="Z995" i="1" s="1"/>
  <c r="Z997" i="1" a="1"/>
  <c r="Z997" i="1" s="1"/>
  <c r="Z999" i="1" a="1"/>
  <c r="Z999" i="1" s="1"/>
  <c r="Z1001" i="1" a="1"/>
  <c r="Z1001" i="1" s="1"/>
  <c r="Z1003" i="1" a="1"/>
  <c r="Z1003" i="1" s="1"/>
  <c r="Z1005" i="1" a="1"/>
  <c r="Z1005" i="1" s="1"/>
  <c r="Z1007" i="1" a="1"/>
  <c r="Z1007" i="1" s="1"/>
  <c r="Z1009" i="1" a="1"/>
  <c r="Z1009" i="1" s="1"/>
  <c r="Z1011" i="1" a="1"/>
  <c r="Z1011" i="1" s="1"/>
  <c r="Z1013" i="1" a="1"/>
  <c r="Z1013" i="1" s="1"/>
  <c r="Z1015" i="1" a="1"/>
  <c r="Z1015" i="1" s="1"/>
  <c r="Z1017" i="1" a="1"/>
  <c r="Z1017" i="1" s="1"/>
  <c r="Z1019" i="1" a="1"/>
  <c r="Z1019" i="1" s="1"/>
  <c r="Z1021" i="1" a="1"/>
  <c r="Z1021" i="1" s="1"/>
  <c r="Z1023" i="1" a="1"/>
  <c r="Z1023" i="1" s="1"/>
  <c r="Z1025" i="1" a="1"/>
  <c r="Z1025" i="1" s="1"/>
  <c r="Z1044" i="1" a="1"/>
  <c r="Z1044" i="1" s="1"/>
  <c r="Z1058" i="1" a="1"/>
  <c r="Z1058" i="1" s="1"/>
  <c r="Z1064" i="1" a="1"/>
  <c r="Z1064" i="1" s="1"/>
  <c r="Z1040" i="1" a="1"/>
  <c r="Z1040" i="1" s="1"/>
  <c r="Z1047" i="1" a="1"/>
  <c r="Z1047" i="1" s="1"/>
  <c r="Z1051" i="1" a="1"/>
  <c r="Z1051" i="1" s="1"/>
  <c r="Z1061" i="1" a="1"/>
  <c r="Z1061" i="1" s="1"/>
  <c r="Z835" i="1" a="1"/>
  <c r="Z835" i="1" s="1"/>
  <c r="Z898" i="1" a="1"/>
  <c r="Z898" i="1" s="1"/>
  <c r="Z935" i="1" a="1"/>
  <c r="Z935" i="1" s="1"/>
  <c r="Z945" i="1" a="1"/>
  <c r="Z945" i="1" s="1"/>
  <c r="Z958" i="1" a="1"/>
  <c r="Z958" i="1" s="1"/>
  <c r="Z966" i="1" a="1"/>
  <c r="Z966" i="1" s="1"/>
  <c r="Z974" i="1" a="1"/>
  <c r="Z974" i="1" s="1"/>
  <c r="Z982" i="1" a="1"/>
  <c r="Z982" i="1" s="1"/>
  <c r="Z883" i="1" a="1"/>
  <c r="Z883" i="1" s="1"/>
  <c r="Z927" i="1" a="1"/>
  <c r="Z927" i="1" s="1"/>
  <c r="Z1031" i="1" a="1"/>
  <c r="Z1031" i="1" s="1"/>
  <c r="Z1070" i="1" a="1"/>
  <c r="Z1070" i="1" s="1"/>
  <c r="Z1081" i="1" a="1"/>
  <c r="Z1081" i="1" s="1"/>
  <c r="Z1088" i="1" a="1"/>
  <c r="Z1088" i="1" s="1"/>
  <c r="Z1109" i="1" a="1"/>
  <c r="Z1109" i="1" s="1"/>
  <c r="Z1110" i="1" a="1"/>
  <c r="Z1110" i="1" s="1"/>
  <c r="Z1121" i="1" a="1"/>
  <c r="Z1121" i="1" s="1"/>
  <c r="Z1122" i="1" a="1"/>
  <c r="Z1122" i="1" s="1"/>
  <c r="Z1123" i="1" a="1"/>
  <c r="Z1123" i="1" s="1"/>
  <c r="Z1128" i="1" a="1"/>
  <c r="Z1128" i="1" s="1"/>
  <c r="Z1129" i="1" a="1"/>
  <c r="Z1129" i="1" s="1"/>
  <c r="Z1134" i="1" a="1"/>
  <c r="Z1134" i="1" s="1"/>
  <c r="Z1145" i="1" a="1"/>
  <c r="Z1145" i="1" s="1"/>
  <c r="Z1151" i="1" a="1"/>
  <c r="Z1151" i="1" s="1"/>
  <c r="Z1152" i="1" a="1"/>
  <c r="Z1152" i="1" s="1"/>
  <c r="Z1159" i="1" a="1"/>
  <c r="Z1159" i="1" s="1"/>
  <c r="Z1166" i="1" a="1"/>
  <c r="Z1166" i="1" s="1"/>
  <c r="Z1192" i="1" a="1"/>
  <c r="Z1192" i="1" s="1"/>
  <c r="Z1072" i="1" a="1"/>
  <c r="Z1072" i="1" s="1"/>
  <c r="Z1075" i="1" a="1"/>
  <c r="Z1075" i="1" s="1"/>
  <c r="Z1078" i="1" a="1"/>
  <c r="Z1078" i="1" s="1"/>
  <c r="Z1092" i="1" a="1"/>
  <c r="Z1092" i="1" s="1"/>
  <c r="Z1096" i="1" a="1"/>
  <c r="Z1096" i="1" s="1"/>
  <c r="Z1100" i="1" a="1"/>
  <c r="Z1100" i="1" s="1"/>
  <c r="Z1111" i="1" a="1"/>
  <c r="Z1111" i="1" s="1"/>
  <c r="Z1112" i="1" a="1"/>
  <c r="Z1112" i="1" s="1"/>
  <c r="Z1113" i="1" a="1"/>
  <c r="Z1113" i="1" s="1"/>
  <c r="Z1120" i="1" a="1"/>
  <c r="Z1120" i="1" s="1"/>
  <c r="Z1139" i="1" a="1"/>
  <c r="Z1139" i="1" s="1"/>
  <c r="Z1144" i="1" a="1"/>
  <c r="Z1144" i="1" s="1"/>
  <c r="Z1149" i="1" a="1"/>
  <c r="Z1149" i="1" s="1"/>
  <c r="Z1150" i="1" a="1"/>
  <c r="Z1150" i="1" s="1"/>
  <c r="Z1156" i="1" a="1"/>
  <c r="Z1156" i="1" s="1"/>
  <c r="Z1169" i="1" a="1"/>
  <c r="Z1169" i="1" s="1"/>
  <c r="Z1179" i="1" a="1"/>
  <c r="Z1179" i="1" s="1"/>
  <c r="Z1183" i="1" a="1"/>
  <c r="Z1183" i="1" s="1"/>
  <c r="Z1186" i="1" a="1"/>
  <c r="Z1186" i="1" s="1"/>
  <c r="Z1189" i="1" a="1"/>
  <c r="Z1189" i="1" s="1"/>
  <c r="Z1033" i="1" a="1"/>
  <c r="Z1033" i="1" s="1"/>
  <c r="Z1054" i="1" a="1"/>
  <c r="Z1054" i="1" s="1"/>
  <c r="Z1060" i="1" a="1"/>
  <c r="Z1060" i="1" s="1"/>
  <c r="Z1069" i="1" a="1"/>
  <c r="Z1069" i="1" s="1"/>
  <c r="Z1080" i="1" a="1"/>
  <c r="Z1080" i="1" s="1"/>
  <c r="Z1084" i="1" a="1"/>
  <c r="Z1084" i="1" s="1"/>
  <c r="Z1087" i="1" a="1"/>
  <c r="Z1087" i="1" s="1"/>
  <c r="Z1119" i="1" a="1"/>
  <c r="Z1119" i="1" s="1"/>
  <c r="Z1127" i="1" a="1"/>
  <c r="Z1127" i="1" s="1"/>
  <c r="Z1133" i="1" a="1"/>
  <c r="Z1133" i="1" s="1"/>
  <c r="Z1148" i="1" a="1"/>
  <c r="Z1148" i="1" s="1"/>
  <c r="Z1161" i="1" a="1"/>
  <c r="Z1161" i="1" s="1"/>
  <c r="Z1163" i="1" a="1"/>
  <c r="Z1163" i="1" s="1"/>
  <c r="Z1177" i="1" a="1"/>
  <c r="Z1177" i="1" s="1"/>
  <c r="Z1178" i="1" a="1"/>
  <c r="Z1178" i="1" s="1"/>
  <c r="Z1182" i="1" a="1"/>
  <c r="Z1182" i="1" s="1"/>
  <c r="Z1194" i="1" a="1"/>
  <c r="Z1194" i="1" s="1"/>
  <c r="Z1027" i="1" a="1"/>
  <c r="Z1027" i="1" s="1"/>
  <c r="Z1030" i="1" a="1"/>
  <c r="Z1030" i="1" s="1"/>
  <c r="Z1043" i="1" a="1"/>
  <c r="Z1043" i="1" s="1"/>
  <c r="Z1063" i="1" a="1"/>
  <c r="Z1063" i="1" s="1"/>
  <c r="Z1091" i="1" a="1"/>
  <c r="Z1091" i="1" s="1"/>
  <c r="Z1095" i="1" a="1"/>
  <c r="Z1095" i="1" s="1"/>
  <c r="Z1099" i="1" a="1"/>
  <c r="Z1099" i="1" s="1"/>
  <c r="Z1118" i="1" a="1"/>
  <c r="Z1118" i="1" s="1"/>
  <c r="Z1132" i="1" a="1"/>
  <c r="Z1132" i="1" s="1"/>
  <c r="Z1138" i="1" a="1"/>
  <c r="Z1138" i="1" s="1"/>
  <c r="Z1143" i="1" a="1"/>
  <c r="Z1143" i="1" s="1"/>
  <c r="Z1155" i="1" a="1"/>
  <c r="Z1155" i="1" s="1"/>
  <c r="Z1165" i="1" a="1"/>
  <c r="Z1165" i="1" s="1"/>
  <c r="Z1175" i="1" a="1"/>
  <c r="Z1175" i="1" s="1"/>
  <c r="Z1176" i="1" a="1"/>
  <c r="Z1176" i="1" s="1"/>
  <c r="Z1191" i="1" a="1"/>
  <c r="Z1191" i="1" s="1"/>
  <c r="Z1068" i="1" a="1"/>
  <c r="Z1068" i="1" s="1"/>
  <c r="Z1071" i="1" a="1"/>
  <c r="Z1071" i="1" s="1"/>
  <c r="Z1074" i="1" a="1"/>
  <c r="Z1074" i="1" s="1"/>
  <c r="Z1077" i="1" a="1"/>
  <c r="Z1077" i="1" s="1"/>
  <c r="Z1083" i="1" a="1"/>
  <c r="Z1083" i="1" s="1"/>
  <c r="Z1117" i="1" a="1"/>
  <c r="Z1117" i="1" s="1"/>
  <c r="Z1126" i="1" a="1"/>
  <c r="Z1126" i="1" s="1"/>
  <c r="Z1137" i="1" a="1"/>
  <c r="Z1137" i="1" s="1"/>
  <c r="Z1142" i="1" a="1"/>
  <c r="Z1142" i="1" s="1"/>
  <c r="Z1147" i="1" a="1"/>
  <c r="Z1147" i="1" s="1"/>
  <c r="Z1154" i="1" a="1"/>
  <c r="Z1154" i="1" s="1"/>
  <c r="Z1158" i="1" a="1"/>
  <c r="Z1158" i="1" s="1"/>
  <c r="Z1168" i="1" a="1"/>
  <c r="Z1168" i="1" s="1"/>
  <c r="Z1172" i="1" a="1"/>
  <c r="Z1172" i="1" s="1"/>
  <c r="Z1173" i="1" a="1"/>
  <c r="Z1173" i="1" s="1"/>
  <c r="Z1174" i="1" a="1"/>
  <c r="Z1174" i="1" s="1"/>
  <c r="Z1181" i="1" a="1"/>
  <c r="Z1181" i="1" s="1"/>
  <c r="Z1185" i="1" a="1"/>
  <c r="Z1185" i="1" s="1"/>
  <c r="Z1188" i="1" a="1"/>
  <c r="Z1188" i="1" s="1"/>
  <c r="Z1032" i="1" a="1"/>
  <c r="Z1032" i="1" s="1"/>
  <c r="Z1050" i="1" a="1"/>
  <c r="Z1050" i="1" s="1"/>
  <c r="Z1079" i="1" a="1"/>
  <c r="Z1079" i="1" s="1"/>
  <c r="Z1086" i="1" a="1"/>
  <c r="Z1086" i="1" s="1"/>
  <c r="Z1090" i="1" a="1"/>
  <c r="Z1090" i="1" s="1"/>
  <c r="Z1098" i="1" a="1"/>
  <c r="Z1098" i="1" s="1"/>
  <c r="Z1103" i="1" a="1"/>
  <c r="Z1103" i="1" s="1"/>
  <c r="Z1104" i="1" a="1"/>
  <c r="Z1104" i="1" s="1"/>
  <c r="Z1116" i="1" a="1"/>
  <c r="Z1116" i="1" s="1"/>
  <c r="Z1125" i="1" a="1"/>
  <c r="Z1125" i="1" s="1"/>
  <c r="Z1131" i="1" a="1"/>
  <c r="Z1131" i="1" s="1"/>
  <c r="Z1136" i="1" a="1"/>
  <c r="Z1136" i="1" s="1"/>
  <c r="Z1141" i="1" a="1"/>
  <c r="Z1141" i="1" s="1"/>
  <c r="Z1171" i="1" a="1"/>
  <c r="Z1171" i="1" s="1"/>
  <c r="Z1190" i="1" a="1"/>
  <c r="Z1190" i="1" s="1"/>
  <c r="Z1193" i="1" a="1"/>
  <c r="Z1193" i="1" s="1"/>
  <c r="Z1196" i="1" a="1"/>
  <c r="Z1196" i="1" s="1"/>
  <c r="Z1029" i="1" a="1"/>
  <c r="Z1029" i="1" s="1"/>
  <c r="Z1066" i="1" a="1"/>
  <c r="Z1066" i="1" s="1"/>
  <c r="Z1073" i="1" a="1"/>
  <c r="Z1073" i="1" s="1"/>
  <c r="Z1082" i="1" a="1"/>
  <c r="Z1082" i="1" s="1"/>
  <c r="Z1094" i="1" a="1"/>
  <c r="Z1094" i="1" s="1"/>
  <c r="Z1102" i="1" a="1"/>
  <c r="Z1102" i="1" s="1"/>
  <c r="Z1105" i="1" a="1"/>
  <c r="Z1105" i="1" s="1"/>
  <c r="Z1106" i="1" a="1"/>
  <c r="Z1106" i="1" s="1"/>
  <c r="Z1115" i="1" a="1"/>
  <c r="Z1115" i="1" s="1"/>
  <c r="Z1146" i="1" a="1"/>
  <c r="Z1146" i="1" s="1"/>
  <c r="Z1153" i="1" a="1"/>
  <c r="Z1153" i="1" s="1"/>
  <c r="Z1160" i="1" a="1"/>
  <c r="Z1160" i="1" s="1"/>
  <c r="Z1162" i="1" a="1"/>
  <c r="Z1162" i="1" s="1"/>
  <c r="Z1170" i="1" a="1"/>
  <c r="Z1170" i="1" s="1"/>
  <c r="Z1184" i="1" a="1"/>
  <c r="Z1184" i="1" s="1"/>
  <c r="Z1187" i="1" a="1"/>
  <c r="Z1187" i="1" s="1"/>
  <c r="Z1076" i="1" a="1"/>
  <c r="Z1076" i="1" s="1"/>
  <c r="Z1093" i="1" a="1"/>
  <c r="Z1093" i="1" s="1"/>
  <c r="Z1124" i="1" a="1"/>
  <c r="Z1124" i="1" s="1"/>
  <c r="Z1201" i="1" a="1"/>
  <c r="Z1201" i="1" s="1"/>
  <c r="Z1209" i="1" a="1"/>
  <c r="Z1209" i="1" s="1"/>
  <c r="Z1214" i="1" a="1"/>
  <c r="Z1214" i="1" s="1"/>
  <c r="Z1217" i="1" a="1"/>
  <c r="Z1217" i="1" s="1"/>
  <c r="Z1220" i="1" a="1"/>
  <c r="Z1220" i="1" s="1"/>
  <c r="Z1224" i="1" a="1"/>
  <c r="Z1224" i="1" s="1"/>
  <c r="Z1233" i="1" a="1"/>
  <c r="Z1233" i="1" s="1"/>
  <c r="Z1243" i="1" a="1"/>
  <c r="Z1243" i="1" s="1"/>
  <c r="Z1244" i="1" a="1"/>
  <c r="Z1244" i="1" s="1"/>
  <c r="Z1259" i="1" a="1"/>
  <c r="Z1259" i="1" s="1"/>
  <c r="Z1260" i="1" a="1"/>
  <c r="Z1260" i="1" s="1"/>
  <c r="Z1274" i="1" a="1"/>
  <c r="Z1274" i="1" s="1"/>
  <c r="Z1281" i="1" a="1"/>
  <c r="Z1281" i="1" s="1"/>
  <c r="Z1296" i="1" a="1"/>
  <c r="Z1296" i="1" s="1"/>
  <c r="Z1299" i="1" a="1"/>
  <c r="Z1299" i="1" s="1"/>
  <c r="Z1302" i="1" a="1"/>
  <c r="Z1302" i="1" s="1"/>
  <c r="Z1305" i="1" a="1"/>
  <c r="Z1305" i="1" s="1"/>
  <c r="Z1310" i="1" a="1"/>
  <c r="Z1310" i="1" s="1"/>
  <c r="Z1108" i="1" a="1"/>
  <c r="Z1108" i="1" s="1"/>
  <c r="Z1200" i="1" a="1"/>
  <c r="Z1200" i="1" s="1"/>
  <c r="Z1206" i="1" a="1"/>
  <c r="Z1206" i="1" s="1"/>
  <c r="Z1211" i="1" a="1"/>
  <c r="Z1211" i="1" s="1"/>
  <c r="Z1229" i="1" a="1"/>
  <c r="Z1229" i="1" s="1"/>
  <c r="Z1236" i="1" a="1"/>
  <c r="Z1236" i="1" s="1"/>
  <c r="Z1240" i="1" a="1"/>
  <c r="Z1240" i="1" s="1"/>
  <c r="Z1242" i="1" a="1"/>
  <c r="Z1242" i="1" s="1"/>
  <c r="Z1258" i="1" a="1"/>
  <c r="Z1258" i="1" s="1"/>
  <c r="Z1278" i="1" a="1"/>
  <c r="Z1278" i="1" s="1"/>
  <c r="Z1284" i="1" a="1"/>
  <c r="Z1284" i="1" s="1"/>
  <c r="Z1288" i="1" a="1"/>
  <c r="Z1288" i="1" s="1"/>
  <c r="Z1307" i="1" a="1"/>
  <c r="Z1307" i="1" s="1"/>
  <c r="Z1085" i="1" a="1"/>
  <c r="Z1085" i="1" s="1"/>
  <c r="Z1197" i="1" a="1"/>
  <c r="Z1197" i="1" s="1"/>
  <c r="Z1203" i="1" a="1"/>
  <c r="Z1203" i="1" s="1"/>
  <c r="Z1216" i="1" a="1"/>
  <c r="Z1216" i="1" s="1"/>
  <c r="Z1219" i="1" a="1"/>
  <c r="Z1219" i="1" s="1"/>
  <c r="Z1223" i="1" a="1"/>
  <c r="Z1223" i="1" s="1"/>
  <c r="Z1232" i="1" a="1"/>
  <c r="Z1232" i="1" s="1"/>
  <c r="Z1235" i="1" a="1"/>
  <c r="Z1235" i="1" s="1"/>
  <c r="Z1239" i="1" a="1"/>
  <c r="Z1239" i="1" s="1"/>
  <c r="Z1241" i="1" a="1"/>
  <c r="Z1241" i="1" s="1"/>
  <c r="Z1257" i="1" a="1"/>
  <c r="Z1257" i="1" s="1"/>
  <c r="Z1273" i="1" a="1"/>
  <c r="Z1273" i="1" s="1"/>
  <c r="Z1291" i="1" a="1"/>
  <c r="Z1291" i="1" s="1"/>
  <c r="Z1295" i="1" a="1"/>
  <c r="Z1295" i="1" s="1"/>
  <c r="Z1301" i="1" a="1"/>
  <c r="Z1301" i="1" s="1"/>
  <c r="Z1304" i="1" a="1"/>
  <c r="Z1304" i="1" s="1"/>
  <c r="Z1057" i="1" a="1"/>
  <c r="Z1057" i="1" s="1"/>
  <c r="Z1097" i="1" a="1"/>
  <c r="Z1097" i="1" s="1"/>
  <c r="Z1208" i="1" a="1"/>
  <c r="Z1208" i="1" s="1"/>
  <c r="Z1226" i="1" a="1"/>
  <c r="Z1226" i="1" s="1"/>
  <c r="Z1253" i="1" a="1"/>
  <c r="Z1253" i="1" s="1"/>
  <c r="Z1255" i="1" a="1"/>
  <c r="Z1255" i="1" s="1"/>
  <c r="Z1256" i="1" a="1"/>
  <c r="Z1256" i="1" s="1"/>
  <c r="Z1271" i="1" a="1"/>
  <c r="Z1271" i="1" s="1"/>
  <c r="Z1272" i="1" a="1"/>
  <c r="Z1272" i="1" s="1"/>
  <c r="Z1280" i="1" a="1"/>
  <c r="Z1280" i="1" s="1"/>
  <c r="Z1287" i="1" a="1"/>
  <c r="Z1287" i="1" s="1"/>
  <c r="Z1298" i="1" a="1"/>
  <c r="Z1298" i="1" s="1"/>
  <c r="Z1107" i="1" a="1"/>
  <c r="Z1107" i="1" s="1"/>
  <c r="Z1180" i="1" a="1"/>
  <c r="Z1180" i="1" s="1"/>
  <c r="Z1199" i="1" a="1"/>
  <c r="Z1199" i="1" s="1"/>
  <c r="Z1205" i="1" a="1"/>
  <c r="Z1205" i="1" s="1"/>
  <c r="Z1210" i="1" a="1"/>
  <c r="Z1210" i="1" s="1"/>
  <c r="Z1213" i="1" a="1"/>
  <c r="Z1213" i="1" s="1"/>
  <c r="Z1222" i="1" a="1"/>
  <c r="Z1222" i="1" s="1"/>
  <c r="Z1228" i="1" a="1"/>
  <c r="Z1228" i="1" s="1"/>
  <c r="Z1231" i="1" a="1"/>
  <c r="Z1231" i="1" s="1"/>
  <c r="Z1238" i="1" a="1"/>
  <c r="Z1238" i="1" s="1"/>
  <c r="Z1251" i="1" a="1"/>
  <c r="Z1251" i="1" s="1"/>
  <c r="Z1252" i="1" a="1"/>
  <c r="Z1252" i="1" s="1"/>
  <c r="Z1254" i="1" a="1"/>
  <c r="Z1254" i="1" s="1"/>
  <c r="Z1269" i="1" a="1"/>
  <c r="Z1269" i="1" s="1"/>
  <c r="Z1270" i="1" a="1"/>
  <c r="Z1270" i="1" s="1"/>
  <c r="Z1277" i="1" a="1"/>
  <c r="Z1277" i="1" s="1"/>
  <c r="Z1283" i="1" a="1"/>
  <c r="Z1283" i="1" s="1"/>
  <c r="Z1290" i="1" a="1"/>
  <c r="Z1290" i="1" s="1"/>
  <c r="Z1294" i="1" a="1"/>
  <c r="Z1294" i="1" s="1"/>
  <c r="Z1300" i="1" a="1"/>
  <c r="Z1300" i="1" s="1"/>
  <c r="Z1303" i="1" a="1"/>
  <c r="Z1303" i="1" s="1"/>
  <c r="Z1046" i="1" a="1"/>
  <c r="Z1046" i="1" s="1"/>
  <c r="Z1089" i="1" a="1"/>
  <c r="Z1089" i="1" s="1"/>
  <c r="Z1130" i="1" a="1"/>
  <c r="Z1130" i="1" s="1"/>
  <c r="Z1135" i="1" a="1"/>
  <c r="Z1135" i="1" s="1"/>
  <c r="Z1140" i="1" a="1"/>
  <c r="Z1140" i="1" s="1"/>
  <c r="Z1167" i="1" a="1"/>
  <c r="Z1167" i="1" s="1"/>
  <c r="Z1202" i="1" a="1"/>
  <c r="Z1202" i="1" s="1"/>
  <c r="Z1215" i="1" a="1"/>
  <c r="Z1215" i="1" s="1"/>
  <c r="Z1218" i="1" a="1"/>
  <c r="Z1218" i="1" s="1"/>
  <c r="Z1225" i="1" a="1"/>
  <c r="Z1225" i="1" s="1"/>
  <c r="Z1234" i="1" a="1"/>
  <c r="Z1234" i="1" s="1"/>
  <c r="Z1249" i="1" a="1"/>
  <c r="Z1249" i="1" s="1"/>
  <c r="Z1250" i="1" a="1"/>
  <c r="Z1250" i="1" s="1"/>
  <c r="Z1267" i="1" a="1"/>
  <c r="Z1267" i="1" s="1"/>
  <c r="Z1268" i="1" a="1"/>
  <c r="Z1268" i="1" s="1"/>
  <c r="Z1276" i="1" a="1"/>
  <c r="Z1276" i="1" s="1"/>
  <c r="Z1282" i="1" a="1"/>
  <c r="Z1282" i="1" s="1"/>
  <c r="Z1286" i="1" a="1"/>
  <c r="Z1286" i="1" s="1"/>
  <c r="Z1297" i="1" a="1"/>
  <c r="Z1297" i="1" s="1"/>
  <c r="Z1306" i="1" a="1"/>
  <c r="Z1306" i="1" s="1"/>
  <c r="Z1311" i="1" a="1"/>
  <c r="Z1311" i="1" s="1"/>
  <c r="Z1114" i="1" a="1"/>
  <c r="Z1114" i="1" s="1"/>
  <c r="Z1157" i="1" a="1"/>
  <c r="Z1157" i="1" s="1"/>
  <c r="Z1164" i="1" a="1"/>
  <c r="Z1164" i="1" s="1"/>
  <c r="Z1195" i="1" a="1"/>
  <c r="Z1195" i="1" s="1"/>
  <c r="Z1198" i="1" a="1"/>
  <c r="Z1198" i="1" s="1"/>
  <c r="Z1204" i="1" a="1"/>
  <c r="Z1204" i="1" s="1"/>
  <c r="Z1227" i="1" a="1"/>
  <c r="Z1227" i="1" s="1"/>
  <c r="Z1230" i="1" a="1"/>
  <c r="Z1230" i="1" s="1"/>
  <c r="Z1237" i="1" a="1"/>
  <c r="Z1237" i="1" s="1"/>
  <c r="Z1245" i="1" a="1"/>
  <c r="Z1245" i="1" s="1"/>
  <c r="Z1246" i="1" a="1"/>
  <c r="Z1246" i="1" s="1"/>
  <c r="Z1207" i="1" a="1"/>
  <c r="Z1207" i="1" s="1"/>
  <c r="Z1261" i="1" a="1"/>
  <c r="Z1261" i="1" s="1"/>
  <c r="Z1285" i="1" a="1"/>
  <c r="Z1285" i="1" s="1"/>
  <c r="Z1314" i="1" a="1"/>
  <c r="Z1314" i="1" s="1"/>
  <c r="Z1335" i="1" a="1"/>
  <c r="Z1335" i="1" s="1"/>
  <c r="Z1339" i="1" a="1"/>
  <c r="Z1339" i="1" s="1"/>
  <c r="Z1348" i="1" a="1"/>
  <c r="Z1348" i="1" s="1"/>
  <c r="Z1354" i="1" a="1"/>
  <c r="Z1354" i="1" s="1"/>
  <c r="Z1360" i="1" a="1"/>
  <c r="Z1360" i="1" s="1"/>
  <c r="Z1375" i="1" a="1"/>
  <c r="Z1375" i="1" s="1"/>
  <c r="Z1221" i="1" a="1"/>
  <c r="Z1221" i="1" s="1"/>
  <c r="Z1266" i="1" a="1"/>
  <c r="Z1266" i="1" s="1"/>
  <c r="Z1275" i="1" a="1"/>
  <c r="Z1275" i="1" s="1"/>
  <c r="Z1313" i="1" a="1"/>
  <c r="Z1313" i="1" s="1"/>
  <c r="Z1316" i="1" a="1"/>
  <c r="Z1316" i="1" s="1"/>
  <c r="Z1319" i="1" a="1"/>
  <c r="Z1319" i="1" s="1"/>
  <c r="Z1325" i="1" a="1"/>
  <c r="Z1325" i="1" s="1"/>
  <c r="Z1328" i="1" a="1"/>
  <c r="Z1328" i="1" s="1"/>
  <c r="Z1331" i="1" a="1"/>
  <c r="Z1331" i="1" s="1"/>
  <c r="Z1342" i="1" a="1"/>
  <c r="Z1342" i="1" s="1"/>
  <c r="Z1357" i="1" a="1"/>
  <c r="Z1357" i="1" s="1"/>
  <c r="Z1379" i="1" a="1"/>
  <c r="Z1379" i="1" s="1"/>
  <c r="Z1383" i="1" a="1"/>
  <c r="Z1383" i="1" s="1"/>
  <c r="Z1248" i="1" a="1"/>
  <c r="Z1248" i="1" s="1"/>
  <c r="Z1262" i="1" a="1"/>
  <c r="Z1262" i="1" s="1"/>
  <c r="Z1292" i="1" a="1"/>
  <c r="Z1292" i="1" s="1"/>
  <c r="Z1321" i="1" a="1"/>
  <c r="Z1321" i="1" s="1"/>
  <c r="Z1324" i="1" a="1"/>
  <c r="Z1324" i="1" s="1"/>
  <c r="Z1334" i="1" a="1"/>
  <c r="Z1334" i="1" s="1"/>
  <c r="Z1338" i="1" a="1"/>
  <c r="Z1338" i="1" s="1"/>
  <c r="Z1345" i="1" a="1"/>
  <c r="Z1345" i="1" s="1"/>
  <c r="Z1350" i="1" a="1"/>
  <c r="Z1350" i="1" s="1"/>
  <c r="Z1359" i="1" a="1"/>
  <c r="Z1359" i="1" s="1"/>
  <c r="Z1362" i="1" a="1"/>
  <c r="Z1362" i="1" s="1"/>
  <c r="Z1365" i="1" a="1"/>
  <c r="Z1365" i="1" s="1"/>
  <c r="Z1368" i="1" a="1"/>
  <c r="Z1368" i="1" s="1"/>
  <c r="Z1371" i="1" a="1"/>
  <c r="Z1371" i="1" s="1"/>
  <c r="Z1378" i="1" a="1"/>
  <c r="Z1378" i="1" s="1"/>
  <c r="Z1101" i="1" a="1"/>
  <c r="Z1101" i="1" s="1"/>
  <c r="Z1263" i="1" a="1"/>
  <c r="Z1263" i="1" s="1"/>
  <c r="Z1293" i="1" a="1"/>
  <c r="Z1293" i="1" s="1"/>
  <c r="Z1318" i="1" a="1"/>
  <c r="Z1318" i="1" s="1"/>
  <c r="Z1327" i="1" a="1"/>
  <c r="Z1327" i="1" s="1"/>
  <c r="Z1341" i="1" a="1"/>
  <c r="Z1341" i="1" s="1"/>
  <c r="Z1353" i="1" a="1"/>
  <c r="Z1353" i="1" s="1"/>
  <c r="Z1356" i="1" a="1"/>
  <c r="Z1356" i="1" s="1"/>
  <c r="Z1374" i="1" a="1"/>
  <c r="Z1374" i="1" s="1"/>
  <c r="Z1308" i="1" a="1"/>
  <c r="Z1308" i="1" s="1"/>
  <c r="Z1330" i="1" a="1"/>
  <c r="Z1330" i="1" s="1"/>
  <c r="Z1337" i="1" a="1"/>
  <c r="Z1337" i="1" s="1"/>
  <c r="Z1347" i="1" a="1"/>
  <c r="Z1347" i="1" s="1"/>
  <c r="Z1367" i="1" a="1"/>
  <c r="Z1367" i="1" s="1"/>
  <c r="Z1370" i="1" a="1"/>
  <c r="Z1370" i="1" s="1"/>
  <c r="Z1377" i="1" a="1"/>
  <c r="Z1377" i="1" s="1"/>
  <c r="Z1247" i="1" a="1"/>
  <c r="Z1247" i="1" s="1"/>
  <c r="Z1264" i="1" a="1"/>
  <c r="Z1264" i="1" s="1"/>
  <c r="Z1315" i="1" a="1"/>
  <c r="Z1315" i="1" s="1"/>
  <c r="Z1323" i="1" a="1"/>
  <c r="Z1323" i="1" s="1"/>
  <c r="Z1333" i="1" a="1"/>
  <c r="Z1333" i="1" s="1"/>
  <c r="Z1340" i="1" a="1"/>
  <c r="Z1340" i="1" s="1"/>
  <c r="Z1344" i="1" a="1"/>
  <c r="Z1344" i="1" s="1"/>
  <c r="Z1349" i="1" a="1"/>
  <c r="Z1349" i="1" s="1"/>
  <c r="Z1352" i="1" a="1"/>
  <c r="Z1352" i="1" s="1"/>
  <c r="Z1355" i="1" a="1"/>
  <c r="Z1355" i="1" s="1"/>
  <c r="Z1361" i="1" a="1"/>
  <c r="Z1361" i="1" s="1"/>
  <c r="Z1364" i="1" a="1"/>
  <c r="Z1364" i="1" s="1"/>
  <c r="Z1373" i="1" a="1"/>
  <c r="Z1373" i="1" s="1"/>
  <c r="Z1381" i="1" a="1"/>
  <c r="Z1381" i="1" s="1"/>
  <c r="Z1067" i="1" a="1"/>
  <c r="Z1067" i="1" s="1"/>
  <c r="Z1212" i="1" a="1"/>
  <c r="Z1212" i="1" s="1"/>
  <c r="Z1265" i="1" a="1"/>
  <c r="Z1265" i="1" s="1"/>
  <c r="Z1279" i="1" a="1"/>
  <c r="Z1279" i="1" s="1"/>
  <c r="Z1322" i="1" a="1"/>
  <c r="Z1322" i="1" s="1"/>
  <c r="Z1343" i="1" a="1"/>
  <c r="Z1343" i="1" s="1"/>
  <c r="Z1346" i="1" a="1"/>
  <c r="Z1346" i="1" s="1"/>
  <c r="Z1351" i="1" a="1"/>
  <c r="Z1351" i="1" s="1"/>
  <c r="Z1363" i="1" a="1"/>
  <c r="Z1363" i="1" s="1"/>
  <c r="Z1366" i="1" a="1"/>
  <c r="Z1366" i="1" s="1"/>
  <c r="Z1369" i="1" a="1"/>
  <c r="Z1369" i="1" s="1"/>
  <c r="Z1372" i="1" a="1"/>
  <c r="Z1372" i="1" s="1"/>
  <c r="Z1380" i="1" a="1"/>
  <c r="Z1380" i="1" s="1"/>
  <c r="Z1384" i="1" a="1"/>
  <c r="Z1384" i="1" s="1"/>
  <c r="Z1386" i="1" a="1"/>
  <c r="Z1386" i="1" s="1"/>
  <c r="Z1388" i="1" a="1"/>
  <c r="Z1388" i="1" s="1"/>
  <c r="Z1390" i="1" a="1"/>
  <c r="Z1390" i="1" s="1"/>
  <c r="Z1392" i="1" a="1"/>
  <c r="Z1392" i="1" s="1"/>
  <c r="Z1394" i="1" a="1"/>
  <c r="Z1394" i="1" s="1"/>
  <c r="Z1396" i="1" a="1"/>
  <c r="Z1396" i="1" s="1"/>
  <c r="Z1398" i="1" a="1"/>
  <c r="Z1398" i="1" s="1"/>
  <c r="Z1400" i="1" a="1"/>
  <c r="Z1400" i="1" s="1"/>
  <c r="Z1402" i="1" a="1"/>
  <c r="Z1402" i="1" s="1"/>
  <c r="Z1404" i="1" a="1"/>
  <c r="Z1404" i="1" s="1"/>
  <c r="Z1406" i="1" a="1"/>
  <c r="Z1406" i="1" s="1"/>
  <c r="Z1408" i="1" a="1"/>
  <c r="Z1408" i="1" s="1"/>
  <c r="Z1410" i="1" a="1"/>
  <c r="Z1410" i="1" s="1"/>
  <c r="Z1412" i="1" a="1"/>
  <c r="Z1412" i="1" s="1"/>
  <c r="Z1414" i="1" a="1"/>
  <c r="Z1414" i="1" s="1"/>
  <c r="Z1416" i="1" a="1"/>
  <c r="Z1416" i="1" s="1"/>
  <c r="Z1312" i="1" a="1"/>
  <c r="Z1312" i="1" s="1"/>
  <c r="Z1382" i="1" a="1"/>
  <c r="Z1382" i="1" s="1"/>
  <c r="Z1389" i="1" a="1"/>
  <c r="Z1389" i="1" s="1"/>
  <c r="Z1397" i="1" a="1"/>
  <c r="Z1397" i="1" s="1"/>
  <c r="Z1405" i="1" a="1"/>
  <c r="Z1405" i="1" s="1"/>
  <c r="Z1413" i="1" a="1"/>
  <c r="Z1413" i="1" s="1"/>
  <c r="Z1427" i="1" a="1"/>
  <c r="Z1427" i="1" s="1"/>
  <c r="Z1521" i="1" a="1"/>
  <c r="Z1521" i="1" s="1"/>
  <c r="Z1529" i="1" a="1"/>
  <c r="Z1529" i="1" s="1"/>
  <c r="Z1538" i="1" a="1"/>
  <c r="Z1538" i="1" s="1"/>
  <c r="Z1541" i="1" a="1"/>
  <c r="Z1541" i="1" s="1"/>
  <c r="Z1289" i="1" a="1"/>
  <c r="Z1289" i="1" s="1"/>
  <c r="Z1421" i="1" a="1"/>
  <c r="Z1421" i="1" s="1"/>
  <c r="Z1422" i="1" a="1"/>
  <c r="Z1422" i="1" s="1"/>
  <c r="Z1430" i="1" a="1"/>
  <c r="Z1430" i="1" s="1"/>
  <c r="Z1525" i="1" a="1"/>
  <c r="Z1525" i="1" s="1"/>
  <c r="Z1391" i="1" a="1"/>
  <c r="Z1391" i="1" s="1"/>
  <c r="Z1399" i="1" a="1"/>
  <c r="Z1399" i="1" s="1"/>
  <c r="Z1407" i="1" a="1"/>
  <c r="Z1407" i="1" s="1"/>
  <c r="Z1417" i="1" a="1"/>
  <c r="Z1417" i="1" s="1"/>
  <c r="Z1425" i="1" a="1"/>
  <c r="Z1425" i="1" s="1"/>
  <c r="Z1524" i="1" a="1"/>
  <c r="Z1524" i="1" s="1"/>
  <c r="Z1528" i="1" a="1"/>
  <c r="Z1528" i="1" s="1"/>
  <c r="Z1536" i="1" a="1"/>
  <c r="Z1536" i="1" s="1"/>
  <c r="Z1320" i="1" a="1"/>
  <c r="Z1320" i="1" s="1"/>
  <c r="Z1332" i="1" a="1"/>
  <c r="Z1332" i="1" s="1"/>
  <c r="Z1420" i="1" a="1"/>
  <c r="Z1420" i="1" s="1"/>
  <c r="Z1428" i="1" a="1"/>
  <c r="Z1428" i="1" s="1"/>
  <c r="Z1434" i="1" a="1"/>
  <c r="Z1434" i="1" s="1"/>
  <c r="Z1436" i="1" a="1"/>
  <c r="Z1436" i="1" s="1"/>
  <c r="Z1438" i="1" a="1"/>
  <c r="Z1438" i="1" s="1"/>
  <c r="Z1440" i="1" a="1"/>
  <c r="Z1440" i="1" s="1"/>
  <c r="Z1442" i="1" a="1"/>
  <c r="Z1442" i="1" s="1"/>
  <c r="Z1444" i="1" a="1"/>
  <c r="Z1444" i="1" s="1"/>
  <c r="Z1446" i="1" a="1"/>
  <c r="Z1446" i="1" s="1"/>
  <c r="Z1448" i="1" a="1"/>
  <c r="Z1448" i="1" s="1"/>
  <c r="Z1450" i="1" a="1"/>
  <c r="Z1450" i="1" s="1"/>
  <c r="Z1452" i="1" a="1"/>
  <c r="Z1452" i="1" s="1"/>
  <c r="Z1454" i="1" a="1"/>
  <c r="Z1454" i="1" s="1"/>
  <c r="Z1456" i="1" a="1"/>
  <c r="Z1456" i="1" s="1"/>
  <c r="Z1458" i="1" a="1"/>
  <c r="Z1458" i="1" s="1"/>
  <c r="Z1460" i="1" a="1"/>
  <c r="Z1460" i="1" s="1"/>
  <c r="Z1462" i="1" a="1"/>
  <c r="Z1462" i="1" s="1"/>
  <c r="Z1464" i="1" a="1"/>
  <c r="Z1464" i="1" s="1"/>
  <c r="Z1466" i="1" a="1"/>
  <c r="Z1466" i="1" s="1"/>
  <c r="Z1468" i="1" a="1"/>
  <c r="Z1468" i="1" s="1"/>
  <c r="Z1470" i="1" a="1"/>
  <c r="Z1470" i="1" s="1"/>
  <c r="Z1472" i="1" a="1"/>
  <c r="Z1472" i="1" s="1"/>
  <c r="Z1474" i="1" a="1"/>
  <c r="Z1474" i="1" s="1"/>
  <c r="Z1476" i="1" a="1"/>
  <c r="Z1476" i="1" s="1"/>
  <c r="Z1478" i="1" a="1"/>
  <c r="Z1478" i="1" s="1"/>
  <c r="Z1480" i="1" a="1"/>
  <c r="Z1480" i="1" s="1"/>
  <c r="Z1482" i="1" a="1"/>
  <c r="Z1482" i="1" s="1"/>
  <c r="Z1484" i="1" a="1"/>
  <c r="Z1484" i="1" s="1"/>
  <c r="Z1486" i="1" a="1"/>
  <c r="Z1486" i="1" s="1"/>
  <c r="Z1488" i="1" a="1"/>
  <c r="Z1488" i="1" s="1"/>
  <c r="Z1490" i="1" a="1"/>
  <c r="Z1490" i="1" s="1"/>
  <c r="Z1492" i="1" a="1"/>
  <c r="Z1492" i="1" s="1"/>
  <c r="Z1494" i="1" a="1"/>
  <c r="Z1494" i="1" s="1"/>
  <c r="Z1496" i="1" a="1"/>
  <c r="Z1496" i="1" s="1"/>
  <c r="Z1498" i="1" a="1"/>
  <c r="Z1498" i="1" s="1"/>
  <c r="Z1500" i="1" a="1"/>
  <c r="Z1500" i="1" s="1"/>
  <c r="Z1502" i="1" a="1"/>
  <c r="Z1502" i="1" s="1"/>
  <c r="Z1504" i="1" a="1"/>
  <c r="Z1504" i="1" s="1"/>
  <c r="Z1506" i="1" a="1"/>
  <c r="Z1506" i="1" s="1"/>
  <c r="Z1508" i="1" a="1"/>
  <c r="Z1508" i="1" s="1"/>
  <c r="Z1510" i="1" a="1"/>
  <c r="Z1510" i="1" s="1"/>
  <c r="Z1512" i="1" a="1"/>
  <c r="Z1512" i="1" s="1"/>
  <c r="Z1514" i="1" a="1"/>
  <c r="Z1514" i="1" s="1"/>
  <c r="Z1516" i="1" a="1"/>
  <c r="Z1516" i="1" s="1"/>
  <c r="Z1518" i="1" a="1"/>
  <c r="Z1518" i="1" s="1"/>
  <c r="Z1520" i="1" a="1"/>
  <c r="Z1520" i="1" s="1"/>
  <c r="Z1530" i="1" a="1"/>
  <c r="Z1530" i="1" s="1"/>
  <c r="Z1535" i="1" a="1"/>
  <c r="Z1535" i="1" s="1"/>
  <c r="Z1385" i="1" a="1"/>
  <c r="Z1385" i="1" s="1"/>
  <c r="Z1393" i="1" a="1"/>
  <c r="Z1393" i="1" s="1"/>
  <c r="Z1401" i="1" a="1"/>
  <c r="Z1401" i="1" s="1"/>
  <c r="Z1409" i="1" a="1"/>
  <c r="Z1409" i="1" s="1"/>
  <c r="Z1415" i="1" a="1"/>
  <c r="Z1415" i="1" s="1"/>
  <c r="Z1419" i="1" a="1"/>
  <c r="Z1419" i="1" s="1"/>
  <c r="Z1423" i="1" a="1"/>
  <c r="Z1423" i="1" s="1"/>
  <c r="Z1431" i="1" a="1"/>
  <c r="Z1431" i="1" s="1"/>
  <c r="Z1523" i="1" a="1"/>
  <c r="Z1523" i="1" s="1"/>
  <c r="Z1527" i="1" a="1"/>
  <c r="Z1527" i="1" s="1"/>
  <c r="Z1532" i="1" a="1"/>
  <c r="Z1532" i="1" s="1"/>
  <c r="Z1539" i="1" a="1"/>
  <c r="Z1539" i="1" s="1"/>
  <c r="Z1317" i="1" a="1"/>
  <c r="Z1317" i="1" s="1"/>
  <c r="Z1329" i="1" a="1"/>
  <c r="Z1329" i="1" s="1"/>
  <c r="Z1358" i="1" a="1"/>
  <c r="Z1358" i="1" s="1"/>
  <c r="Z1426" i="1" a="1"/>
  <c r="Z1426" i="1" s="1"/>
  <c r="Z1526" i="1" a="1"/>
  <c r="Z1526" i="1" s="1"/>
  <c r="Z1309" i="1" a="1"/>
  <c r="Z1309" i="1" s="1"/>
  <c r="Z1326" i="1" a="1"/>
  <c r="Z1326" i="1" s="1"/>
  <c r="Z1376" i="1" a="1"/>
  <c r="Z1376" i="1" s="1"/>
  <c r="Z1424" i="1" a="1"/>
  <c r="Z1424" i="1" s="1"/>
  <c r="Z1432" i="1" a="1"/>
  <c r="Z1432" i="1" s="1"/>
  <c r="Z1433" i="1" a="1"/>
  <c r="Z1433" i="1" s="1"/>
  <c r="Z1435" i="1" a="1"/>
  <c r="Z1435" i="1" s="1"/>
  <c r="Z1437" i="1" a="1"/>
  <c r="Z1437" i="1" s="1"/>
  <c r="Z1439" i="1" a="1"/>
  <c r="Z1439" i="1" s="1"/>
  <c r="Z1441" i="1" a="1"/>
  <c r="Z1441" i="1" s="1"/>
  <c r="Z1443" i="1" a="1"/>
  <c r="Z1443" i="1" s="1"/>
  <c r="Z1445" i="1" a="1"/>
  <c r="Z1445" i="1" s="1"/>
  <c r="Z1447" i="1" a="1"/>
  <c r="Z1447" i="1" s="1"/>
  <c r="Z1449" i="1" a="1"/>
  <c r="Z1449" i="1" s="1"/>
  <c r="Z1451" i="1" a="1"/>
  <c r="Z1451" i="1" s="1"/>
  <c r="Z1453" i="1" a="1"/>
  <c r="Z1453" i="1" s="1"/>
  <c r="Z1455" i="1" a="1"/>
  <c r="Z1455" i="1" s="1"/>
  <c r="Z1457" i="1" a="1"/>
  <c r="Z1457" i="1" s="1"/>
  <c r="Z1459" i="1" a="1"/>
  <c r="Z1459" i="1" s="1"/>
  <c r="Z1461" i="1" a="1"/>
  <c r="Z1461" i="1" s="1"/>
  <c r="Z1463" i="1" a="1"/>
  <c r="Z1463" i="1" s="1"/>
  <c r="Z1465" i="1" a="1"/>
  <c r="Z1465" i="1" s="1"/>
  <c r="Z1467" i="1" a="1"/>
  <c r="Z1467" i="1" s="1"/>
  <c r="Z1469" i="1" a="1"/>
  <c r="Z1469" i="1" s="1"/>
  <c r="Z1471" i="1" a="1"/>
  <c r="Z1471" i="1" s="1"/>
  <c r="Z1473" i="1" a="1"/>
  <c r="Z1473" i="1" s="1"/>
  <c r="Z1475" i="1" a="1"/>
  <c r="Z1475" i="1" s="1"/>
  <c r="Z1477" i="1" a="1"/>
  <c r="Z1477" i="1" s="1"/>
  <c r="Z1479" i="1" a="1"/>
  <c r="Z1479" i="1" s="1"/>
  <c r="Z1481" i="1" a="1"/>
  <c r="Z1481" i="1" s="1"/>
  <c r="Z1483" i="1" a="1"/>
  <c r="Z1483" i="1" s="1"/>
  <c r="Z1485" i="1" a="1"/>
  <c r="Z1485" i="1" s="1"/>
  <c r="Z1487" i="1" a="1"/>
  <c r="Z1487" i="1" s="1"/>
  <c r="Z1489" i="1" a="1"/>
  <c r="Z1489" i="1" s="1"/>
  <c r="Z1491" i="1" a="1"/>
  <c r="Z1491" i="1" s="1"/>
  <c r="Z1493" i="1" a="1"/>
  <c r="Z1493" i="1" s="1"/>
  <c r="Z1495" i="1" a="1"/>
  <c r="Z1495" i="1" s="1"/>
  <c r="Z1497" i="1" a="1"/>
  <c r="Z1497" i="1" s="1"/>
  <c r="Z1499" i="1" a="1"/>
  <c r="Z1499" i="1" s="1"/>
  <c r="Z1418" i="1" a="1"/>
  <c r="Z1418" i="1" s="1"/>
  <c r="Z1507" i="1" a="1"/>
  <c r="Z1507" i="1" s="1"/>
  <c r="Z1515" i="1" a="1"/>
  <c r="Z1515" i="1" s="1"/>
  <c r="Z1533" i="1" a="1"/>
  <c r="Z1533" i="1" s="1"/>
  <c r="Z1542" i="1" a="1"/>
  <c r="Z1542" i="1" s="1"/>
  <c r="Z1547" i="1" a="1"/>
  <c r="Z1547" i="1" s="1"/>
  <c r="Z1548" i="1" a="1"/>
  <c r="Z1548" i="1" s="1"/>
  <c r="Z1550" i="1" a="1"/>
  <c r="Z1550" i="1" s="1"/>
  <c r="Z1552" i="1" a="1"/>
  <c r="Z1552" i="1" s="1"/>
  <c r="Z1554" i="1" a="1"/>
  <c r="Z1554" i="1" s="1"/>
  <c r="Z1556" i="1" a="1"/>
  <c r="Z1556" i="1" s="1"/>
  <c r="Z1558" i="1" a="1"/>
  <c r="Z1558" i="1" s="1"/>
  <c r="Z1560" i="1" a="1"/>
  <c r="Z1560" i="1" s="1"/>
  <c r="Z1562" i="1" a="1"/>
  <c r="Z1562" i="1" s="1"/>
  <c r="Z1564" i="1" a="1"/>
  <c r="Z1564" i="1" s="1"/>
  <c r="Z1566" i="1" a="1"/>
  <c r="Z1566" i="1" s="1"/>
  <c r="Z1568" i="1" a="1"/>
  <c r="Z1568" i="1" s="1"/>
  <c r="Z1576" i="1" a="1"/>
  <c r="Z1576" i="1" s="1"/>
  <c r="Z1591" i="1" a="1"/>
  <c r="Z1591" i="1" s="1"/>
  <c r="Z1592" i="1" a="1"/>
  <c r="Z1592" i="1" s="1"/>
  <c r="Z1657" i="1" a="1"/>
  <c r="Z1657" i="1" s="1"/>
  <c r="Z1658" i="1" a="1"/>
  <c r="Z1658" i="1" s="1"/>
  <c r="Z1669" i="1" a="1"/>
  <c r="Z1669" i="1" s="1"/>
  <c r="Z1671" i="1" a="1"/>
  <c r="Z1671" i="1" s="1"/>
  <c r="Z1683" i="1" a="1"/>
  <c r="Z1683" i="1" s="1"/>
  <c r="Z1546" i="1" a="1"/>
  <c r="Z1546" i="1" s="1"/>
  <c r="Z1569" i="1" a="1"/>
  <c r="Z1569" i="1" s="1"/>
  <c r="Z1570" i="1" a="1"/>
  <c r="Z1570" i="1" s="1"/>
  <c r="Z1577" i="1" a="1"/>
  <c r="Z1577" i="1" s="1"/>
  <c r="Z1578" i="1" a="1"/>
  <c r="Z1578" i="1" s="1"/>
  <c r="Z1593" i="1" a="1"/>
  <c r="Z1593" i="1" s="1"/>
  <c r="Z1594" i="1" a="1"/>
  <c r="Z1594" i="1" s="1"/>
  <c r="Z1606" i="1" a="1"/>
  <c r="Z1606" i="1" s="1"/>
  <c r="Z1607" i="1" a="1"/>
  <c r="Z1607" i="1" s="1"/>
  <c r="Z1608" i="1" a="1"/>
  <c r="Z1608" i="1" s="1"/>
  <c r="Z1609" i="1" a="1"/>
  <c r="Z1609" i="1" s="1"/>
  <c r="Z1622" i="1" a="1"/>
  <c r="Z1622" i="1" s="1"/>
  <c r="Z1623" i="1" a="1"/>
  <c r="Z1623" i="1" s="1"/>
  <c r="Z1624" i="1" a="1"/>
  <c r="Z1624" i="1" s="1"/>
  <c r="Z1625" i="1" a="1"/>
  <c r="Z1625" i="1" s="1"/>
  <c r="Z1638" i="1" a="1"/>
  <c r="Z1638" i="1" s="1"/>
  <c r="Z1639" i="1" a="1"/>
  <c r="Z1639" i="1" s="1"/>
  <c r="Z1640" i="1" a="1"/>
  <c r="Z1640" i="1" s="1"/>
  <c r="Z1641" i="1" a="1"/>
  <c r="Z1641" i="1" s="1"/>
  <c r="Z1656" i="1" a="1"/>
  <c r="Z1656" i="1" s="1"/>
  <c r="Z1668" i="1" a="1"/>
  <c r="Z1668" i="1" s="1"/>
  <c r="Z1670" i="1" a="1"/>
  <c r="Z1670" i="1" s="1"/>
  <c r="Z1681" i="1" a="1"/>
  <c r="Z1681" i="1" s="1"/>
  <c r="Z1682" i="1" a="1"/>
  <c r="Z1682" i="1" s="1"/>
  <c r="Z1693" i="1" a="1"/>
  <c r="Z1693" i="1" s="1"/>
  <c r="Z1387" i="1" a="1"/>
  <c r="Z1387" i="1" s="1"/>
  <c r="Z1501" i="1" a="1"/>
  <c r="Z1501" i="1" s="1"/>
  <c r="Z1509" i="1" a="1"/>
  <c r="Z1509" i="1" s="1"/>
  <c r="Z1517" i="1" a="1"/>
  <c r="Z1517" i="1" s="1"/>
  <c r="Z1531" i="1" a="1"/>
  <c r="Z1531" i="1" s="1"/>
  <c r="Z1537" i="1" a="1"/>
  <c r="Z1537" i="1" s="1"/>
  <c r="Z1571" i="1" a="1"/>
  <c r="Z1571" i="1" s="1"/>
  <c r="Z1572" i="1" a="1"/>
  <c r="Z1572" i="1" s="1"/>
  <c r="Z1579" i="1" a="1"/>
  <c r="Z1579" i="1" s="1"/>
  <c r="Z1580" i="1" a="1"/>
  <c r="Z1580" i="1" s="1"/>
  <c r="Z1653" i="1" a="1"/>
  <c r="Z1653" i="1" s="1"/>
  <c r="Z1655" i="1" a="1"/>
  <c r="Z1655" i="1" s="1"/>
  <c r="Z1667" i="1" a="1"/>
  <c r="Z1667" i="1" s="1"/>
  <c r="Z1680" i="1" a="1"/>
  <c r="Z1680" i="1" s="1"/>
  <c r="Z1692" i="1" a="1"/>
  <c r="Z1692" i="1" s="1"/>
  <c r="Z1695" i="1" a="1"/>
  <c r="Z1695" i="1" s="1"/>
  <c r="Z1395" i="1" a="1"/>
  <c r="Z1395" i="1" s="1"/>
  <c r="Z1429" i="1" a="1"/>
  <c r="Z1429" i="1" s="1"/>
  <c r="Z1573" i="1" a="1"/>
  <c r="Z1573" i="1" s="1"/>
  <c r="Z1581" i="1" a="1"/>
  <c r="Z1581" i="1" s="1"/>
  <c r="Z1582" i="1" a="1"/>
  <c r="Z1582" i="1" s="1"/>
  <c r="Z1595" i="1" a="1"/>
  <c r="Z1595" i="1" s="1"/>
  <c r="Z1596" i="1" a="1"/>
  <c r="Z1596" i="1" s="1"/>
  <c r="Z1597" i="1" a="1"/>
  <c r="Z1597" i="1" s="1"/>
  <c r="Z1610" i="1" a="1"/>
  <c r="Z1610" i="1" s="1"/>
  <c r="Z1611" i="1" a="1"/>
  <c r="Z1611" i="1" s="1"/>
  <c r="Z1612" i="1" a="1"/>
  <c r="Z1612" i="1" s="1"/>
  <c r="Z1613" i="1" a="1"/>
  <c r="Z1613" i="1" s="1"/>
  <c r="Z1626" i="1" a="1"/>
  <c r="Z1626" i="1" s="1"/>
  <c r="Z1627" i="1" a="1"/>
  <c r="Z1627" i="1" s="1"/>
  <c r="Z1628" i="1" a="1"/>
  <c r="Z1628" i="1" s="1"/>
  <c r="Z1629" i="1" a="1"/>
  <c r="Z1629" i="1" s="1"/>
  <c r="Z1642" i="1" a="1"/>
  <c r="Z1642" i="1" s="1"/>
  <c r="Z1643" i="1" a="1"/>
  <c r="Z1643" i="1" s="1"/>
  <c r="Z1644" i="1" a="1"/>
  <c r="Z1644" i="1" s="1"/>
  <c r="Z1645" i="1" a="1"/>
  <c r="Z1645" i="1" s="1"/>
  <c r="Z1652" i="1" a="1"/>
  <c r="Z1652" i="1" s="1"/>
  <c r="Z1654" i="1" a="1"/>
  <c r="Z1654" i="1" s="1"/>
  <c r="Z1665" i="1" a="1"/>
  <c r="Z1665" i="1" s="1"/>
  <c r="Z1666" i="1" a="1"/>
  <c r="Z1666" i="1" s="1"/>
  <c r="Z1677" i="1" a="1"/>
  <c r="Z1677" i="1" s="1"/>
  <c r="Z1679" i="1" a="1"/>
  <c r="Z1679" i="1" s="1"/>
  <c r="Z1403" i="1" a="1"/>
  <c r="Z1403" i="1" s="1"/>
  <c r="Z1503" i="1" a="1"/>
  <c r="Z1503" i="1" s="1"/>
  <c r="Z1511" i="1" a="1"/>
  <c r="Z1511" i="1" s="1"/>
  <c r="Z1519" i="1" a="1"/>
  <c r="Z1519" i="1" s="1"/>
  <c r="Z1534" i="1" a="1"/>
  <c r="Z1534" i="1" s="1"/>
  <c r="Z1540" i="1" a="1"/>
  <c r="Z1540" i="1" s="1"/>
  <c r="Z1549" i="1" a="1"/>
  <c r="Z1549" i="1" s="1"/>
  <c r="Z1551" i="1" a="1"/>
  <c r="Z1551" i="1" s="1"/>
  <c r="Z1553" i="1" a="1"/>
  <c r="Z1553" i="1" s="1"/>
  <c r="Z1555" i="1" a="1"/>
  <c r="Z1555" i="1" s="1"/>
  <c r="Z1557" i="1" a="1"/>
  <c r="Z1557" i="1" s="1"/>
  <c r="Z1559" i="1" a="1"/>
  <c r="Z1559" i="1" s="1"/>
  <c r="Z1561" i="1" a="1"/>
  <c r="Z1561" i="1" s="1"/>
  <c r="Z1563" i="1" a="1"/>
  <c r="Z1563" i="1" s="1"/>
  <c r="Z1565" i="1" a="1"/>
  <c r="Z1565" i="1" s="1"/>
  <c r="Z1567" i="1" a="1"/>
  <c r="Z1567" i="1" s="1"/>
  <c r="Z1575" i="1" a="1"/>
  <c r="Z1575" i="1" s="1"/>
  <c r="Z1583" i="1" a="1"/>
  <c r="Z1583" i="1" s="1"/>
  <c r="Z1584" i="1" a="1"/>
  <c r="Z1584" i="1" s="1"/>
  <c r="Z1649" i="1" a="1"/>
  <c r="Z1649" i="1" s="1"/>
  <c r="Z1651" i="1" a="1"/>
  <c r="Z1651" i="1" s="1"/>
  <c r="Z1664" i="1" a="1"/>
  <c r="Z1664" i="1" s="1"/>
  <c r="Z1676" i="1" a="1"/>
  <c r="Z1676" i="1" s="1"/>
  <c r="Z1678" i="1" a="1"/>
  <c r="Z1678" i="1" s="1"/>
  <c r="Z1689" i="1" a="1"/>
  <c r="Z1689" i="1" s="1"/>
  <c r="Z1690" i="1" a="1"/>
  <c r="Z1690" i="1" s="1"/>
  <c r="Z1336" i="1" a="1"/>
  <c r="Z1336" i="1" s="1"/>
  <c r="Z1411" i="1" a="1"/>
  <c r="Z1411" i="1" s="1"/>
  <c r="Z1543" i="1" a="1"/>
  <c r="Z1543" i="1" s="1"/>
  <c r="Z1544" i="1" a="1"/>
  <c r="Z1544" i="1" s="1"/>
  <c r="Z1585" i="1" a="1"/>
  <c r="Z1585" i="1" s="1"/>
  <c r="Z1586" i="1" a="1"/>
  <c r="Z1586" i="1" s="1"/>
  <c r="Z1598" i="1" a="1"/>
  <c r="Z1598" i="1" s="1"/>
  <c r="Z1599" i="1" a="1"/>
  <c r="Z1599" i="1" s="1"/>
  <c r="Z1600" i="1" a="1"/>
  <c r="Z1600" i="1" s="1"/>
  <c r="Z1601" i="1" a="1"/>
  <c r="Z1601" i="1" s="1"/>
  <c r="Z1614" i="1" a="1"/>
  <c r="Z1614" i="1" s="1"/>
  <c r="Z1615" i="1" a="1"/>
  <c r="Z1615" i="1" s="1"/>
  <c r="Z1616" i="1" a="1"/>
  <c r="Z1616" i="1" s="1"/>
  <c r="Z1617" i="1" a="1"/>
  <c r="Z1617" i="1" s="1"/>
  <c r="Z1630" i="1" a="1"/>
  <c r="Z1630" i="1" s="1"/>
  <c r="Z1631" i="1" a="1"/>
  <c r="Z1631" i="1" s="1"/>
  <c r="Z1632" i="1" a="1"/>
  <c r="Z1632" i="1" s="1"/>
  <c r="Z1633" i="1" a="1"/>
  <c r="Z1633" i="1" s="1"/>
  <c r="Z1646" i="1" a="1"/>
  <c r="Z1646" i="1" s="1"/>
  <c r="Z1647" i="1" a="1"/>
  <c r="Z1647" i="1" s="1"/>
  <c r="Z1648" i="1" a="1"/>
  <c r="Z1648" i="1" s="1"/>
  <c r="Z1650" i="1" a="1"/>
  <c r="Z1650" i="1" s="1"/>
  <c r="Z1661" i="1" a="1"/>
  <c r="Z1661" i="1" s="1"/>
  <c r="Z1663" i="1" a="1"/>
  <c r="Z1663" i="1" s="1"/>
  <c r="Z1675" i="1" a="1"/>
  <c r="Z1675" i="1" s="1"/>
  <c r="Z1688" i="1" a="1"/>
  <c r="Z1688" i="1" s="1"/>
  <c r="Z1694" i="1" a="1"/>
  <c r="Z1694" i="1" s="1"/>
  <c r="Z1522" i="1" a="1"/>
  <c r="Z1522" i="1" s="1"/>
  <c r="Z1589" i="1" a="1"/>
  <c r="Z1589" i="1" s="1"/>
  <c r="Z1590" i="1" a="1"/>
  <c r="Z1590" i="1" s="1"/>
  <c r="Z1602" i="1" a="1"/>
  <c r="Z1602" i="1" s="1"/>
  <c r="Z1603" i="1" a="1"/>
  <c r="Z1603" i="1" s="1"/>
  <c r="Z1604" i="1" a="1"/>
  <c r="Z1604" i="1" s="1"/>
  <c r="Z1605" i="1" a="1"/>
  <c r="Z1605" i="1" s="1"/>
  <c r="Z1618" i="1" a="1"/>
  <c r="Z1618" i="1" s="1"/>
  <c r="Z1619" i="1" a="1"/>
  <c r="Z1619" i="1" s="1"/>
  <c r="Z1620" i="1" a="1"/>
  <c r="Z1620" i="1" s="1"/>
  <c r="Z1621" i="1" a="1"/>
  <c r="Z1621" i="1" s="1"/>
  <c r="Z1634" i="1" a="1"/>
  <c r="Z1634" i="1" s="1"/>
  <c r="Z1635" i="1" a="1"/>
  <c r="Z1635" i="1" s="1"/>
  <c r="Z1636" i="1" a="1"/>
  <c r="Z1636" i="1" s="1"/>
  <c r="Z1637" i="1" a="1"/>
  <c r="Z1637" i="1" s="1"/>
  <c r="Z1659" i="1" a="1"/>
  <c r="Z1659" i="1" s="1"/>
  <c r="Z1685" i="1" a="1"/>
  <c r="Z1685" i="1" s="1"/>
  <c r="Z1721" i="1" a="1"/>
  <c r="Z1721" i="1" s="1"/>
  <c r="Z1722" i="1" a="1"/>
  <c r="Z1722" i="1" s="1"/>
  <c r="Z1735" i="1" a="1"/>
  <c r="Z1735" i="1" s="1"/>
  <c r="Z1743" i="1" a="1"/>
  <c r="Z1743" i="1" s="1"/>
  <c r="Z1750" i="1" a="1"/>
  <c r="Z1750" i="1" s="1"/>
  <c r="Z1751" i="1" a="1"/>
  <c r="Z1751" i="1" s="1"/>
  <c r="Z1765" i="1" a="1"/>
  <c r="Z1765" i="1" s="1"/>
  <c r="Z1766" i="1" a="1"/>
  <c r="Z1766" i="1" s="1"/>
  <c r="Z1781" i="1" a="1"/>
  <c r="Z1781" i="1" s="1"/>
  <c r="Z1782" i="1" a="1"/>
  <c r="Z1782" i="1" s="1"/>
  <c r="Z1785" i="1" a="1"/>
  <c r="Z1785" i="1" s="1"/>
  <c r="Z1786" i="1" a="1"/>
  <c r="Z1786" i="1" s="1"/>
  <c r="Z1795" i="1" a="1"/>
  <c r="Z1795" i="1" s="1"/>
  <c r="Z1800" i="1" a="1"/>
  <c r="Z1800" i="1" s="1"/>
  <c r="Z1804" i="1" a="1"/>
  <c r="Z1804" i="1" s="1"/>
  <c r="Z1808" i="1" a="1"/>
  <c r="Z1808" i="1" s="1"/>
  <c r="Z1811" i="1" a="1"/>
  <c r="Z1811" i="1" s="1"/>
  <c r="Z1849" i="1" a="1"/>
  <c r="Z1849" i="1" s="1"/>
  <c r="Z1850" i="1" a="1"/>
  <c r="Z1850" i="1" s="1"/>
  <c r="Z1851" i="1" a="1"/>
  <c r="Z1851" i="1" s="1"/>
  <c r="Z1852" i="1" a="1"/>
  <c r="Z1852" i="1" s="1"/>
  <c r="Z1865" i="1" a="1"/>
  <c r="Z1865" i="1" s="1"/>
  <c r="Z1866" i="1" a="1"/>
  <c r="Z1866" i="1" s="1"/>
  <c r="Z1877" i="1" a="1"/>
  <c r="Z1877" i="1" s="1"/>
  <c r="Z1878" i="1" a="1"/>
  <c r="Z1878" i="1" s="1"/>
  <c r="Z1888" i="1" a="1"/>
  <c r="Z1888" i="1" s="1"/>
  <c r="Z1904" i="1" a="1"/>
  <c r="Z1904" i="1" s="1"/>
  <c r="Z1915" i="1" a="1"/>
  <c r="Z1915" i="1" s="1"/>
  <c r="Z1916" i="1" a="1"/>
  <c r="Z1916" i="1" s="1"/>
  <c r="Z1927" i="1" a="1"/>
  <c r="Z1927" i="1" s="1"/>
  <c r="Z1940" i="1" a="1"/>
  <c r="Z1940" i="1" s="1"/>
  <c r="Z1545" i="1" a="1"/>
  <c r="Z1545" i="1" s="1"/>
  <c r="Z1672" i="1" a="1"/>
  <c r="Z1672" i="1" s="1"/>
  <c r="Z1699" i="1" a="1"/>
  <c r="Z1699" i="1" s="1"/>
  <c r="Z1723" i="1" a="1"/>
  <c r="Z1723" i="1" s="1"/>
  <c r="Z1724" i="1" a="1"/>
  <c r="Z1724" i="1" s="1"/>
  <c r="Z1731" i="1" a="1"/>
  <c r="Z1731" i="1" s="1"/>
  <c r="Z1742" i="1" a="1"/>
  <c r="Z1742" i="1" s="1"/>
  <c r="Z1744" i="1" a="1"/>
  <c r="Z1744" i="1" s="1"/>
  <c r="Z1752" i="1" a="1"/>
  <c r="Z1752" i="1" s="1"/>
  <c r="Z1767" i="1" a="1"/>
  <c r="Z1767" i="1" s="1"/>
  <c r="Z1768" i="1" a="1"/>
  <c r="Z1768" i="1" s="1"/>
  <c r="Z1783" i="1" a="1"/>
  <c r="Z1783" i="1" s="1"/>
  <c r="Z1784" i="1" a="1"/>
  <c r="Z1784" i="1" s="1"/>
  <c r="Z1794" i="1" a="1"/>
  <c r="Z1794" i="1" s="1"/>
  <c r="Z1799" i="1" a="1"/>
  <c r="Z1799" i="1" s="1"/>
  <c r="Z1835" i="1" a="1"/>
  <c r="Z1835" i="1" s="1"/>
  <c r="Z1840" i="1" a="1"/>
  <c r="Z1840" i="1" s="1"/>
  <c r="Z1853" i="1" a="1"/>
  <c r="Z1853" i="1" s="1"/>
  <c r="Z1854" i="1" a="1"/>
  <c r="Z1854" i="1" s="1"/>
  <c r="Z1867" i="1" a="1"/>
  <c r="Z1867" i="1" s="1"/>
  <c r="Z1872" i="1" a="1"/>
  <c r="Z1872" i="1" s="1"/>
  <c r="Z1889" i="1" a="1"/>
  <c r="Z1889" i="1" s="1"/>
  <c r="Z1890" i="1" a="1"/>
  <c r="Z1890" i="1" s="1"/>
  <c r="Z1891" i="1" a="1"/>
  <c r="Z1891" i="1" s="1"/>
  <c r="Z1892" i="1" a="1"/>
  <c r="Z1892" i="1" s="1"/>
  <c r="Z1905" i="1" a="1"/>
  <c r="Z1905" i="1" s="1"/>
  <c r="Z1906" i="1" a="1"/>
  <c r="Z1906" i="1" s="1"/>
  <c r="Z1907" i="1" a="1"/>
  <c r="Z1907" i="1" s="1"/>
  <c r="Z1908" i="1" a="1"/>
  <c r="Z1908" i="1" s="1"/>
  <c r="Z1917" i="1" a="1"/>
  <c r="Z1917" i="1" s="1"/>
  <c r="Z1918" i="1" a="1"/>
  <c r="Z1918" i="1" s="1"/>
  <c r="Z1928" i="1" a="1"/>
  <c r="Z1928" i="1" s="1"/>
  <c r="Z1660" i="1" a="1"/>
  <c r="Z1660" i="1" s="1"/>
  <c r="Z1673" i="1" a="1"/>
  <c r="Z1673" i="1" s="1"/>
  <c r="Z1707" i="1" a="1"/>
  <c r="Z1707" i="1" s="1"/>
  <c r="Z1709" i="1" a="1"/>
  <c r="Z1709" i="1" s="1"/>
  <c r="Z1726" i="1" a="1"/>
  <c r="Z1726" i="1" s="1"/>
  <c r="Z1728" i="1" a="1"/>
  <c r="Z1728" i="1" s="1"/>
  <c r="Z1734" i="1" a="1"/>
  <c r="Z1734" i="1" s="1"/>
  <c r="Z1740" i="1" a="1"/>
  <c r="Z1740" i="1" s="1"/>
  <c r="Z1741" i="1" a="1"/>
  <c r="Z1741" i="1" s="1"/>
  <c r="Z1753" i="1" a="1"/>
  <c r="Z1753" i="1" s="1"/>
  <c r="Z1754" i="1" a="1"/>
  <c r="Z1754" i="1" s="1"/>
  <c r="Z1755" i="1" a="1"/>
  <c r="Z1755" i="1" s="1"/>
  <c r="Z1769" i="1" a="1"/>
  <c r="Z1769" i="1" s="1"/>
  <c r="Z1770" i="1" a="1"/>
  <c r="Z1770" i="1" s="1"/>
  <c r="Z1793" i="1" a="1"/>
  <c r="Z1793" i="1" s="1"/>
  <c r="Z1798" i="1" a="1"/>
  <c r="Z1798" i="1" s="1"/>
  <c r="Z1803" i="1" a="1"/>
  <c r="Z1803" i="1" s="1"/>
  <c r="Z1836" i="1" a="1"/>
  <c r="Z1836" i="1" s="1"/>
  <c r="Z1855" i="1" a="1"/>
  <c r="Z1855" i="1" s="1"/>
  <c r="Z1868" i="1" a="1"/>
  <c r="Z1868" i="1" s="1"/>
  <c r="Z1873" i="1" a="1"/>
  <c r="Z1873" i="1" s="1"/>
  <c r="Z1879" i="1" a="1"/>
  <c r="Z1879" i="1" s="1"/>
  <c r="Z1893" i="1" a="1"/>
  <c r="Z1893" i="1" s="1"/>
  <c r="Z1894" i="1" a="1"/>
  <c r="Z1894" i="1" s="1"/>
  <c r="Z1909" i="1" a="1"/>
  <c r="Z1909" i="1" s="1"/>
  <c r="Z1910" i="1" a="1"/>
  <c r="Z1910" i="1" s="1"/>
  <c r="Z1919" i="1" a="1"/>
  <c r="Z1919" i="1" s="1"/>
  <c r="Z1929" i="1" a="1"/>
  <c r="Z1929" i="1" s="1"/>
  <c r="Z1930" i="1" a="1"/>
  <c r="Z1930" i="1" s="1"/>
  <c r="Z1931" i="1" a="1"/>
  <c r="Z1931" i="1" s="1"/>
  <c r="Z1932" i="1" a="1"/>
  <c r="Z1932" i="1" s="1"/>
  <c r="Z1941" i="1" a="1"/>
  <c r="Z1941" i="1" s="1"/>
  <c r="Z1574" i="1" a="1"/>
  <c r="Z1574" i="1" s="1"/>
  <c r="Z1588" i="1" a="1"/>
  <c r="Z1588" i="1" s="1"/>
  <c r="Z1686" i="1" a="1"/>
  <c r="Z1686" i="1" s="1"/>
  <c r="Z1691" i="1" a="1"/>
  <c r="Z1691" i="1" s="1"/>
  <c r="Z1696" i="1" a="1"/>
  <c r="Z1696" i="1" s="1"/>
  <c r="Z1711" i="1" a="1"/>
  <c r="Z1711" i="1" s="1"/>
  <c r="Z1712" i="1" a="1"/>
  <c r="Z1712" i="1" s="1"/>
  <c r="Z1730" i="1" a="1"/>
  <c r="Z1730" i="1" s="1"/>
  <c r="Z1738" i="1" a="1"/>
  <c r="Z1738" i="1" s="1"/>
  <c r="Z1739" i="1" a="1"/>
  <c r="Z1739" i="1" s="1"/>
  <c r="Z1756" i="1" a="1"/>
  <c r="Z1756" i="1" s="1"/>
  <c r="Z1757" i="1" a="1"/>
  <c r="Z1757" i="1" s="1"/>
  <c r="Z1771" i="1" a="1"/>
  <c r="Z1771" i="1" s="1"/>
  <c r="Z1772" i="1" a="1"/>
  <c r="Z1772" i="1" s="1"/>
  <c r="Z1792" i="1" a="1"/>
  <c r="Z1792" i="1" s="1"/>
  <c r="Z1797" i="1" a="1"/>
  <c r="Z1797" i="1" s="1"/>
  <c r="Z1807" i="1" a="1"/>
  <c r="Z1807" i="1" s="1"/>
  <c r="Z1810" i="1" a="1"/>
  <c r="Z1810" i="1" s="1"/>
  <c r="Z1841" i="1" a="1"/>
  <c r="Z1841" i="1" s="1"/>
  <c r="Z1842" i="1" a="1"/>
  <c r="Z1842" i="1" s="1"/>
  <c r="Z1856" i="1" a="1"/>
  <c r="Z1856" i="1" s="1"/>
  <c r="Z1874" i="1" a="1"/>
  <c r="Z1874" i="1" s="1"/>
  <c r="Z1880" i="1" a="1"/>
  <c r="Z1880" i="1" s="1"/>
  <c r="Z1895" i="1" a="1"/>
  <c r="Z1895" i="1" s="1"/>
  <c r="Z1911" i="1" a="1"/>
  <c r="Z1911" i="1" s="1"/>
  <c r="Z1674" i="1" a="1"/>
  <c r="Z1674" i="1" s="1"/>
  <c r="Z1687" i="1" a="1"/>
  <c r="Z1687" i="1" s="1"/>
  <c r="Z1698" i="1" a="1"/>
  <c r="Z1698" i="1" s="1"/>
  <c r="Z1700" i="1" a="1"/>
  <c r="Z1700" i="1" s="1"/>
  <c r="Z1713" i="1" a="1"/>
  <c r="Z1713" i="1" s="1"/>
  <c r="Z1714" i="1" a="1"/>
  <c r="Z1714" i="1" s="1"/>
  <c r="Z1733" i="1" a="1"/>
  <c r="Z1733" i="1" s="1"/>
  <c r="Z1758" i="1" a="1"/>
  <c r="Z1758" i="1" s="1"/>
  <c r="Z1773" i="1" a="1"/>
  <c r="Z1773" i="1" s="1"/>
  <c r="Z1774" i="1" a="1"/>
  <c r="Z1774" i="1" s="1"/>
  <c r="Z1802" i="1" a="1"/>
  <c r="Z1802" i="1" s="1"/>
  <c r="Z1813" i="1" a="1"/>
  <c r="Z1813" i="1" s="1"/>
  <c r="Z1814" i="1" a="1"/>
  <c r="Z1814" i="1" s="1"/>
  <c r="Z1815" i="1" a="1"/>
  <c r="Z1815" i="1" s="1"/>
  <c r="Z1821" i="1" a="1"/>
  <c r="Z1821" i="1" s="1"/>
  <c r="Z1822" i="1" a="1"/>
  <c r="Z1822" i="1" s="1"/>
  <c r="Z1823" i="1" a="1"/>
  <c r="Z1823" i="1" s="1"/>
  <c r="Z1824" i="1" a="1"/>
  <c r="Z1824" i="1" s="1"/>
  <c r="Z1825" i="1" a="1"/>
  <c r="Z1825" i="1" s="1"/>
  <c r="Z1826" i="1" a="1"/>
  <c r="Z1826" i="1" s="1"/>
  <c r="Z1837" i="1" a="1"/>
  <c r="Z1837" i="1" s="1"/>
  <c r="Z1843" i="1" a="1"/>
  <c r="Z1843" i="1" s="1"/>
  <c r="Z1844" i="1" a="1"/>
  <c r="Z1844" i="1" s="1"/>
  <c r="Z1857" i="1" a="1"/>
  <c r="Z1857" i="1" s="1"/>
  <c r="Z1858" i="1" a="1"/>
  <c r="Z1858" i="1" s="1"/>
  <c r="Z1859" i="1" a="1"/>
  <c r="Z1859" i="1" s="1"/>
  <c r="Z1860" i="1" a="1"/>
  <c r="Z1860" i="1" s="1"/>
  <c r="Z1869" i="1" a="1"/>
  <c r="Z1869" i="1" s="1"/>
  <c r="Z1881" i="1" a="1"/>
  <c r="Z1881" i="1" s="1"/>
  <c r="Z1882" i="1" a="1"/>
  <c r="Z1882" i="1" s="1"/>
  <c r="Z1883" i="1" a="1"/>
  <c r="Z1883" i="1" s="1"/>
  <c r="Z1896" i="1" a="1"/>
  <c r="Z1896" i="1" s="1"/>
  <c r="Z1912" i="1" a="1"/>
  <c r="Z1912" i="1" s="1"/>
  <c r="Z1921" i="1" a="1"/>
  <c r="Z1921" i="1" s="1"/>
  <c r="Z1922" i="1" a="1"/>
  <c r="Z1922" i="1" s="1"/>
  <c r="Z1935" i="1" a="1"/>
  <c r="Z1935" i="1" s="1"/>
  <c r="Z1701" i="1" a="1"/>
  <c r="Z1701" i="1" s="1"/>
  <c r="Z1715" i="1" a="1"/>
  <c r="Z1715" i="1" s="1"/>
  <c r="Z1716" i="1" a="1"/>
  <c r="Z1716" i="1" s="1"/>
  <c r="Z1736" i="1" a="1"/>
  <c r="Z1736" i="1" s="1"/>
  <c r="Z1737" i="1" a="1"/>
  <c r="Z1737" i="1" s="1"/>
  <c r="Z1747" i="1" a="1"/>
  <c r="Z1747" i="1" s="1"/>
  <c r="Z1759" i="1" a="1"/>
  <c r="Z1759" i="1" s="1"/>
  <c r="Z1760" i="1" a="1"/>
  <c r="Z1760" i="1" s="1"/>
  <c r="Z1775" i="1" a="1"/>
  <c r="Z1775" i="1" s="1"/>
  <c r="Z1776" i="1" a="1"/>
  <c r="Z1776" i="1" s="1"/>
  <c r="Z1790" i="1" a="1"/>
  <c r="Z1790" i="1" s="1"/>
  <c r="Z1791" i="1" a="1"/>
  <c r="Z1791" i="1" s="1"/>
  <c r="Z1796" i="1" a="1"/>
  <c r="Z1796" i="1" s="1"/>
  <c r="Z1812" i="1" a="1"/>
  <c r="Z1812" i="1" s="1"/>
  <c r="Z1816" i="1" a="1"/>
  <c r="Z1816" i="1" s="1"/>
  <c r="Z1817" i="1" a="1"/>
  <c r="Z1817" i="1" s="1"/>
  <c r="Z1818" i="1" a="1"/>
  <c r="Z1818" i="1" s="1"/>
  <c r="Z1819" i="1" a="1"/>
  <c r="Z1819" i="1" s="1"/>
  <c r="Z1820" i="1" a="1"/>
  <c r="Z1820" i="1" s="1"/>
  <c r="Z1827" i="1" a="1"/>
  <c r="Z1827" i="1" s="1"/>
  <c r="Z1828" i="1" a="1"/>
  <c r="Z1828" i="1" s="1"/>
  <c r="Z1829" i="1" a="1"/>
  <c r="Z1829" i="1" s="1"/>
  <c r="Z1830" i="1" a="1"/>
  <c r="Z1830" i="1" s="1"/>
  <c r="Z1831" i="1" a="1"/>
  <c r="Z1831" i="1" s="1"/>
  <c r="Z1832" i="1" a="1"/>
  <c r="Z1832" i="1" s="1"/>
  <c r="Z1838" i="1" a="1"/>
  <c r="Z1838" i="1" s="1"/>
  <c r="Z1845" i="1" a="1"/>
  <c r="Z1845" i="1" s="1"/>
  <c r="Z1846" i="1" a="1"/>
  <c r="Z1846" i="1" s="1"/>
  <c r="Z1861" i="1" a="1"/>
  <c r="Z1861" i="1" s="1"/>
  <c r="Z1862" i="1" a="1"/>
  <c r="Z1862" i="1" s="1"/>
  <c r="Z1870" i="1" a="1"/>
  <c r="Z1870" i="1" s="1"/>
  <c r="Z1875" i="1" a="1"/>
  <c r="Z1875" i="1" s="1"/>
  <c r="Z1884" i="1" a="1"/>
  <c r="Z1884" i="1" s="1"/>
  <c r="Z1897" i="1" a="1"/>
  <c r="Z1897" i="1" s="1"/>
  <c r="Z1898" i="1" a="1"/>
  <c r="Z1898" i="1" s="1"/>
  <c r="Z1899" i="1" a="1"/>
  <c r="Z1899" i="1" s="1"/>
  <c r="Z1900" i="1" a="1"/>
  <c r="Z1900" i="1" s="1"/>
  <c r="Z1913" i="1" a="1"/>
  <c r="Z1913" i="1" s="1"/>
  <c r="Z1936" i="1" a="1"/>
  <c r="Z1936" i="1" s="1"/>
  <c r="Z1513" i="1" a="1"/>
  <c r="Z1513" i="1" s="1"/>
  <c r="Z1684" i="1" a="1"/>
  <c r="Z1684" i="1" s="1"/>
  <c r="Z1697" i="1" a="1"/>
  <c r="Z1697" i="1" s="1"/>
  <c r="Z1705" i="1" a="1"/>
  <c r="Z1705" i="1" s="1"/>
  <c r="Z1719" i="1" a="1"/>
  <c r="Z1719" i="1" s="1"/>
  <c r="Z1720" i="1" a="1"/>
  <c r="Z1720" i="1" s="1"/>
  <c r="Z1732" i="1" a="1"/>
  <c r="Z1732" i="1" s="1"/>
  <c r="Z1745" i="1" a="1"/>
  <c r="Z1745" i="1" s="1"/>
  <c r="Z1748" i="1" a="1"/>
  <c r="Z1748" i="1" s="1"/>
  <c r="Z1749" i="1" a="1"/>
  <c r="Z1749" i="1" s="1"/>
  <c r="Z1763" i="1" a="1"/>
  <c r="Z1763" i="1" s="1"/>
  <c r="Z1764" i="1" a="1"/>
  <c r="Z1764" i="1" s="1"/>
  <c r="Z1779" i="1" a="1"/>
  <c r="Z1779" i="1" s="1"/>
  <c r="Z1780" i="1" a="1"/>
  <c r="Z1780" i="1" s="1"/>
  <c r="Z1787" i="1" a="1"/>
  <c r="Z1787" i="1" s="1"/>
  <c r="Z1834" i="1" a="1"/>
  <c r="Z1834" i="1" s="1"/>
  <c r="Z1839" i="1" a="1"/>
  <c r="Z1839" i="1" s="1"/>
  <c r="Z1848" i="1" a="1"/>
  <c r="Z1848" i="1" s="1"/>
  <c r="Z1864" i="1" a="1"/>
  <c r="Z1864" i="1" s="1"/>
  <c r="Z1871" i="1" a="1"/>
  <c r="Z1871" i="1" s="1"/>
  <c r="Z1887" i="1" a="1"/>
  <c r="Z1887" i="1" s="1"/>
  <c r="Z1903" i="1" a="1"/>
  <c r="Z1903" i="1" s="1"/>
  <c r="Z1925" i="1" a="1"/>
  <c r="Z1925" i="1" s="1"/>
  <c r="Z1926" i="1" a="1"/>
  <c r="Z1926" i="1" s="1"/>
  <c r="Z1939" i="1" a="1"/>
  <c r="Z1939" i="1" s="1"/>
  <c r="Z1662" i="1" a="1"/>
  <c r="Z1662" i="1" s="1"/>
  <c r="Z1706" i="1" a="1"/>
  <c r="Z1706" i="1" s="1"/>
  <c r="Z1886" i="1" a="1"/>
  <c r="Z1886" i="1" s="1"/>
  <c r="Z1924" i="1" a="1"/>
  <c r="Z1924" i="1" s="1"/>
  <c r="Z1943" i="1" a="1"/>
  <c r="Z1943" i="1" s="1"/>
  <c r="Z1955" i="1" a="1"/>
  <c r="Z1955" i="1" s="1"/>
  <c r="Z1956" i="1" a="1"/>
  <c r="Z1956" i="1" s="1"/>
  <c r="Z1963" i="1" a="1"/>
  <c r="Z1963" i="1" s="1"/>
  <c r="Z1987" i="1" a="1"/>
  <c r="Z1987" i="1" s="1"/>
  <c r="Z1998" i="1" a="1"/>
  <c r="Z1998" i="1" s="1"/>
  <c r="Z1999" i="1" a="1"/>
  <c r="Z1999" i="1" s="1"/>
  <c r="Z2000" i="1" a="1"/>
  <c r="Z2000" i="1" s="1"/>
  <c r="Z2001" i="1" a="1"/>
  <c r="Z2001" i="1" s="1"/>
  <c r="Z2003" i="1" a="1"/>
  <c r="Z2003" i="1" s="1"/>
  <c r="Z2004" i="1" a="1"/>
  <c r="Z2004" i="1" s="1"/>
  <c r="Z2022" i="1" a="1"/>
  <c r="Z2022" i="1" s="1"/>
  <c r="Z2037" i="1" a="1"/>
  <c r="Z2037" i="1" s="1"/>
  <c r="Z2038" i="1" a="1"/>
  <c r="Z2038" i="1" s="1"/>
  <c r="Z2039" i="1" a="1"/>
  <c r="Z2039" i="1" s="1"/>
  <c r="Z1703" i="1" a="1"/>
  <c r="Z1703" i="1" s="1"/>
  <c r="Z1708" i="1" a="1"/>
  <c r="Z1708" i="1" s="1"/>
  <c r="Z1746" i="1" a="1"/>
  <c r="Z1746" i="1" s="1"/>
  <c r="Z1833" i="1" a="1"/>
  <c r="Z1833" i="1" s="1"/>
  <c r="Z1847" i="1" a="1"/>
  <c r="Z1847" i="1" s="1"/>
  <c r="Z1902" i="1" a="1"/>
  <c r="Z1902" i="1" s="1"/>
  <c r="Z1944" i="1" a="1"/>
  <c r="Z1944" i="1" s="1"/>
  <c r="Z1957" i="1" a="1"/>
  <c r="Z1957" i="1" s="1"/>
  <c r="Z1964" i="1" a="1"/>
  <c r="Z1964" i="1" s="1"/>
  <c r="Z1986" i="1" a="1"/>
  <c r="Z1986" i="1" s="1"/>
  <c r="Z1997" i="1" a="1"/>
  <c r="Z1997" i="1" s="1"/>
  <c r="Z2005" i="1" a="1"/>
  <c r="Z2005" i="1" s="1"/>
  <c r="Z2006" i="1" a="1"/>
  <c r="Z2006" i="1" s="1"/>
  <c r="Z2015" i="1" a="1"/>
  <c r="Z2015" i="1" s="1"/>
  <c r="Z2023" i="1" a="1"/>
  <c r="Z2023" i="1" s="1"/>
  <c r="Z2024" i="1" a="1"/>
  <c r="Z2024" i="1" s="1"/>
  <c r="Z1710" i="1" a="1"/>
  <c r="Z1710" i="1" s="1"/>
  <c r="Z1718" i="1" a="1"/>
  <c r="Z1718" i="1" s="1"/>
  <c r="Z1762" i="1" a="1"/>
  <c r="Z1762" i="1" s="1"/>
  <c r="Z1789" i="1" a="1"/>
  <c r="Z1789" i="1" s="1"/>
  <c r="Z1809" i="1" a="1"/>
  <c r="Z1809" i="1" s="1"/>
  <c r="Z1863" i="1" a="1"/>
  <c r="Z1863" i="1" s="1"/>
  <c r="Z1945" i="1" a="1"/>
  <c r="Z1945" i="1" s="1"/>
  <c r="Z1946" i="1" a="1"/>
  <c r="Z1946" i="1" s="1"/>
  <c r="Z1958" i="1" a="1"/>
  <c r="Z1958" i="1" s="1"/>
  <c r="Z1965" i="1" a="1"/>
  <c r="Z1965" i="1" s="1"/>
  <c r="Z1966" i="1" a="1"/>
  <c r="Z1966" i="1" s="1"/>
  <c r="Z1982" i="1" a="1"/>
  <c r="Z1982" i="1" s="1"/>
  <c r="Z1983" i="1" a="1"/>
  <c r="Z1983" i="1" s="1"/>
  <c r="Z1984" i="1" a="1"/>
  <c r="Z1984" i="1" s="1"/>
  <c r="Z1985" i="1" a="1"/>
  <c r="Z1985" i="1" s="1"/>
  <c r="Z1996" i="1" a="1"/>
  <c r="Z1996" i="1" s="1"/>
  <c r="Z2007" i="1" a="1"/>
  <c r="Z2007" i="1" s="1"/>
  <c r="Z2016" i="1" a="1"/>
  <c r="Z2016" i="1" s="1"/>
  <c r="Z2025" i="1" a="1"/>
  <c r="Z2025" i="1" s="1"/>
  <c r="Z2026" i="1" a="1"/>
  <c r="Z2026" i="1" s="1"/>
  <c r="Z2027" i="1" a="1"/>
  <c r="Z2027" i="1" s="1"/>
  <c r="Z1778" i="1" a="1"/>
  <c r="Z1778" i="1" s="1"/>
  <c r="Z1885" i="1" a="1"/>
  <c r="Z1885" i="1" s="1"/>
  <c r="Z1933" i="1" a="1"/>
  <c r="Z1933" i="1" s="1"/>
  <c r="Z1959" i="1" a="1"/>
  <c r="Z1959" i="1" s="1"/>
  <c r="Z1981" i="1" a="1"/>
  <c r="Z1981" i="1" s="1"/>
  <c r="Z1995" i="1" a="1"/>
  <c r="Z1995" i="1" s="1"/>
  <c r="Z2008" i="1" a="1"/>
  <c r="Z2008" i="1" s="1"/>
  <c r="Z2017" i="1" a="1"/>
  <c r="Z2017" i="1" s="1"/>
  <c r="Z2028" i="1" a="1"/>
  <c r="Z2028" i="1" s="1"/>
  <c r="Z1702" i="1" a="1"/>
  <c r="Z1702" i="1" s="1"/>
  <c r="Z1801" i="1" a="1"/>
  <c r="Z1801" i="1" s="1"/>
  <c r="Z1806" i="1" a="1"/>
  <c r="Z1806" i="1" s="1"/>
  <c r="Z1901" i="1" a="1"/>
  <c r="Z1901" i="1" s="1"/>
  <c r="Z1937" i="1" a="1"/>
  <c r="Z1937" i="1" s="1"/>
  <c r="Z1947" i="1" a="1"/>
  <c r="Z1947" i="1" s="1"/>
  <c r="Z1948" i="1" a="1"/>
  <c r="Z1948" i="1" s="1"/>
  <c r="Z1967" i="1" a="1"/>
  <c r="Z1967" i="1" s="1"/>
  <c r="Z1972" i="1" a="1"/>
  <c r="Z1972" i="1" s="1"/>
  <c r="Z1973" i="1" a="1"/>
  <c r="Z1973" i="1" s="1"/>
  <c r="Z1974" i="1" a="1"/>
  <c r="Z1974" i="1" s="1"/>
  <c r="Z1717" i="1" a="1"/>
  <c r="Z1717" i="1" s="1"/>
  <c r="Z1725" i="1" a="1"/>
  <c r="Z1725" i="1" s="1"/>
  <c r="Z1761" i="1" a="1"/>
  <c r="Z1761" i="1" s="1"/>
  <c r="Z1788" i="1" a="1"/>
  <c r="Z1788" i="1" s="1"/>
  <c r="Z1876" i="1" a="1"/>
  <c r="Z1876" i="1" s="1"/>
  <c r="Z1934" i="1" a="1"/>
  <c r="Z1934" i="1" s="1"/>
  <c r="Z1949" i="1" a="1"/>
  <c r="Z1949" i="1" s="1"/>
  <c r="Z1960" i="1" a="1"/>
  <c r="Z1960" i="1" s="1"/>
  <c r="Z1968" i="1" a="1"/>
  <c r="Z1968" i="1" s="1"/>
  <c r="Z1970" i="1" a="1"/>
  <c r="Z1970" i="1" s="1"/>
  <c r="Z1971" i="1" a="1"/>
  <c r="Z1971" i="1" s="1"/>
  <c r="Z1976" i="1" a="1"/>
  <c r="Z1976" i="1" s="1"/>
  <c r="Z1977" i="1" a="1"/>
  <c r="Z1977" i="1" s="1"/>
  <c r="Z1978" i="1" a="1"/>
  <c r="Z1978" i="1" s="1"/>
  <c r="Z1990" i="1" a="1"/>
  <c r="Z1990" i="1" s="1"/>
  <c r="Z1991" i="1" a="1"/>
  <c r="Z1991" i="1" s="1"/>
  <c r="Z1992" i="1" a="1"/>
  <c r="Z1992" i="1" s="1"/>
  <c r="Z1993" i="1" a="1"/>
  <c r="Z1993" i="1" s="1"/>
  <c r="Z2011" i="1" a="1"/>
  <c r="Z2011" i="1" s="1"/>
  <c r="Z2032" i="1" a="1"/>
  <c r="Z2032" i="1" s="1"/>
  <c r="Z1704" i="1" a="1"/>
  <c r="Z1704" i="1" s="1"/>
  <c r="Z1727" i="1" a="1"/>
  <c r="Z1727" i="1" s="1"/>
  <c r="Z1777" i="1" a="1"/>
  <c r="Z1777" i="1" s="1"/>
  <c r="Z1914" i="1" a="1"/>
  <c r="Z1914" i="1" s="1"/>
  <c r="Z1923" i="1" a="1"/>
  <c r="Z1923" i="1" s="1"/>
  <c r="Z1938" i="1" a="1"/>
  <c r="Z1938" i="1" s="1"/>
  <c r="Z1942" i="1" a="1"/>
  <c r="Z1942" i="1" s="1"/>
  <c r="Z1950" i="1" a="1"/>
  <c r="Z1950" i="1" s="1"/>
  <c r="Z1954" i="1" a="1"/>
  <c r="Z1954" i="1" s="1"/>
  <c r="Z1961" i="1" a="1"/>
  <c r="Z1961" i="1" s="1"/>
  <c r="Z1969" i="1" a="1"/>
  <c r="Z1969" i="1" s="1"/>
  <c r="Z1989" i="1" a="1"/>
  <c r="Z1989" i="1" s="1"/>
  <c r="Z2012" i="1" a="1"/>
  <c r="Z2012" i="1" s="1"/>
  <c r="Z2013" i="1" a="1"/>
  <c r="Z2013" i="1" s="1"/>
  <c r="Z2019" i="1" a="1"/>
  <c r="Z2019" i="1" s="1"/>
  <c r="Z2020" i="1" a="1"/>
  <c r="Z2020" i="1" s="1"/>
  <c r="Z2033" i="1" a="1"/>
  <c r="Z2033" i="1" s="1"/>
  <c r="Z2034" i="1" a="1"/>
  <c r="Z2034" i="1" s="1"/>
  <c r="Z2035" i="1" a="1"/>
  <c r="Z2035" i="1" s="1"/>
  <c r="R4" i="1" a="1"/>
  <c r="R4" i="1" s="1"/>
  <c r="R10" i="1" a="1"/>
  <c r="R10" i="1" s="1"/>
  <c r="R17" i="1" a="1"/>
  <c r="R17" i="1" s="1"/>
  <c r="R19" i="1" a="1"/>
  <c r="R19" i="1" s="1"/>
  <c r="R3" i="1" a="1"/>
  <c r="R3" i="1" s="1"/>
  <c r="R6" i="1" a="1"/>
  <c r="R6" i="1" s="1"/>
  <c r="R12" i="1" a="1"/>
  <c r="R12" i="1" s="1"/>
  <c r="R9" i="1" a="1"/>
  <c r="R9" i="1" s="1"/>
  <c r="R14" i="1" a="1"/>
  <c r="R14" i="1" s="1"/>
  <c r="R15" i="1" a="1"/>
  <c r="R15" i="1" s="1"/>
  <c r="R16" i="1" a="1"/>
  <c r="R16" i="1" s="1"/>
  <c r="R18" i="1" a="1"/>
  <c r="R18" i="1" s="1"/>
  <c r="R5" i="1" a="1"/>
  <c r="R5" i="1" s="1"/>
  <c r="R11" i="1" a="1"/>
  <c r="R11" i="1" s="1"/>
  <c r="R8" i="1" a="1"/>
  <c r="R8" i="1" s="1"/>
  <c r="R13" i="1" a="1"/>
  <c r="R13" i="1" s="1"/>
  <c r="R20" i="1" a="1"/>
  <c r="R20" i="1" s="1"/>
  <c r="R30" i="1" a="1"/>
  <c r="R30" i="1" s="1"/>
  <c r="R32" i="1" a="1"/>
  <c r="R32" i="1" s="1"/>
  <c r="R22" i="1" a="1"/>
  <c r="R22" i="1" s="1"/>
  <c r="R23" i="1" a="1"/>
  <c r="R23" i="1" s="1"/>
  <c r="R21" i="1" a="1"/>
  <c r="R21" i="1" s="1"/>
  <c r="R24" i="1" a="1"/>
  <c r="R24" i="1" s="1"/>
  <c r="R25" i="1" a="1"/>
  <c r="R25" i="1" s="1"/>
  <c r="R26" i="1" a="1"/>
  <c r="R26" i="1" s="1"/>
  <c r="R29" i="1" a="1"/>
  <c r="R29" i="1" s="1"/>
  <c r="R7" i="1" a="1"/>
  <c r="R7" i="1" s="1"/>
  <c r="R31" i="1" a="1"/>
  <c r="R31" i="1" s="1"/>
  <c r="R36" i="1" a="1"/>
  <c r="R36" i="1" s="1"/>
  <c r="R28" i="1" a="1"/>
  <c r="R28" i="1" s="1"/>
  <c r="R33" i="1" a="1"/>
  <c r="R33" i="1" s="1"/>
  <c r="R34" i="1" a="1"/>
  <c r="R34" i="1" s="1"/>
  <c r="R35" i="1" a="1"/>
  <c r="R35" i="1" s="1"/>
  <c r="R37" i="1" a="1"/>
  <c r="R37" i="1" s="1"/>
  <c r="R47" i="1" a="1"/>
  <c r="R47" i="1" s="1"/>
  <c r="R51" i="1" a="1"/>
  <c r="R51" i="1" s="1"/>
  <c r="R27" i="1" a="1"/>
  <c r="R27" i="1" s="1"/>
  <c r="R40" i="1" a="1"/>
  <c r="R40" i="1" s="1"/>
  <c r="R41" i="1" a="1"/>
  <c r="R41" i="1" s="1"/>
  <c r="R46" i="1" a="1"/>
  <c r="R46" i="1" s="1"/>
  <c r="R39" i="1" a="1"/>
  <c r="R39" i="1" s="1"/>
  <c r="R38" i="1" a="1"/>
  <c r="R38" i="1" s="1"/>
  <c r="R49" i="1" a="1"/>
  <c r="R49" i="1" s="1"/>
  <c r="R45" i="1" a="1"/>
  <c r="R45" i="1" s="1"/>
  <c r="R50" i="1" a="1"/>
  <c r="R50" i="1" s="1"/>
  <c r="R42" i="1" a="1"/>
  <c r="R42" i="1" s="1"/>
  <c r="R43" i="1" a="1"/>
  <c r="R43" i="1" s="1"/>
  <c r="R44" i="1" a="1"/>
  <c r="R44" i="1" s="1"/>
  <c r="R48" i="1" a="1"/>
  <c r="R48" i="1" s="1"/>
  <c r="R59" i="1" a="1"/>
  <c r="R59" i="1" s="1"/>
  <c r="R61" i="1" a="1"/>
  <c r="R61" i="1" s="1"/>
  <c r="R63" i="1" a="1"/>
  <c r="R63" i="1" s="1"/>
  <c r="R65" i="1" a="1"/>
  <c r="R65" i="1" s="1"/>
  <c r="R67" i="1" a="1"/>
  <c r="R67" i="1" s="1"/>
  <c r="R52" i="1" a="1"/>
  <c r="R52" i="1" s="1"/>
  <c r="R53" i="1" a="1"/>
  <c r="R53" i="1" s="1"/>
  <c r="R56" i="1" a="1"/>
  <c r="R56" i="1" s="1"/>
  <c r="R58" i="1" a="1"/>
  <c r="R58" i="1" s="1"/>
  <c r="R60" i="1" a="1"/>
  <c r="R60" i="1" s="1"/>
  <c r="R62" i="1" a="1"/>
  <c r="R62" i="1" s="1"/>
  <c r="R64" i="1" a="1"/>
  <c r="R64" i="1" s="1"/>
  <c r="R66" i="1" a="1"/>
  <c r="R66" i="1" s="1"/>
  <c r="R68" i="1" a="1"/>
  <c r="R68" i="1" s="1"/>
  <c r="R54" i="1" a="1"/>
  <c r="R54" i="1" s="1"/>
  <c r="R70" i="1" a="1"/>
  <c r="R70" i="1" s="1"/>
  <c r="R72" i="1" a="1"/>
  <c r="R72" i="1" s="1"/>
  <c r="R74" i="1" a="1"/>
  <c r="R74" i="1" s="1"/>
  <c r="R81" i="1" a="1"/>
  <c r="R81" i="1" s="1"/>
  <c r="R82" i="1" a="1"/>
  <c r="R82" i="1" s="1"/>
  <c r="R55" i="1" a="1"/>
  <c r="R55" i="1" s="1"/>
  <c r="R71" i="1" a="1"/>
  <c r="R71" i="1" s="1"/>
  <c r="R73" i="1" a="1"/>
  <c r="R73" i="1" s="1"/>
  <c r="R75" i="1" a="1"/>
  <c r="R75" i="1" s="1"/>
  <c r="R77" i="1" a="1"/>
  <c r="R77" i="1" s="1"/>
  <c r="R79" i="1" a="1"/>
  <c r="R79" i="1" s="1"/>
  <c r="R80" i="1" a="1"/>
  <c r="R80" i="1" s="1"/>
  <c r="R83" i="1" a="1"/>
  <c r="R83" i="1" s="1"/>
  <c r="R84" i="1" a="1"/>
  <c r="R84" i="1" s="1"/>
  <c r="R85" i="1" a="1"/>
  <c r="R85" i="1" s="1"/>
  <c r="R76" i="1" a="1"/>
  <c r="R76" i="1" s="1"/>
  <c r="R100" i="1" a="1"/>
  <c r="R100" i="1" s="1"/>
  <c r="R102" i="1" a="1"/>
  <c r="R102" i="1" s="1"/>
  <c r="R104" i="1" a="1"/>
  <c r="R104" i="1" s="1"/>
  <c r="R106" i="1" a="1"/>
  <c r="R106" i="1" s="1"/>
  <c r="R108" i="1" a="1"/>
  <c r="R108" i="1" s="1"/>
  <c r="R110" i="1" a="1"/>
  <c r="R110" i="1" s="1"/>
  <c r="R87" i="1" a="1"/>
  <c r="R87" i="1" s="1"/>
  <c r="R92" i="1" a="1"/>
  <c r="R92" i="1" s="1"/>
  <c r="R69" i="1" a="1"/>
  <c r="R69" i="1" s="1"/>
  <c r="R86" i="1" a="1"/>
  <c r="R86" i="1" s="1"/>
  <c r="R57" i="1" a="1"/>
  <c r="R57" i="1" s="1"/>
  <c r="R78" i="1" a="1"/>
  <c r="R78" i="1" s="1"/>
  <c r="R116" i="1" a="1"/>
  <c r="R116" i="1" s="1"/>
  <c r="R91" i="1" a="1"/>
  <c r="R91" i="1" s="1"/>
  <c r="R99" i="1" a="1"/>
  <c r="R99" i="1" s="1"/>
  <c r="R101" i="1" a="1"/>
  <c r="R101" i="1" s="1"/>
  <c r="R103" i="1" a="1"/>
  <c r="R103" i="1" s="1"/>
  <c r="R105" i="1" a="1"/>
  <c r="R105" i="1" s="1"/>
  <c r="R107" i="1" a="1"/>
  <c r="R107" i="1" s="1"/>
  <c r="R109" i="1" a="1"/>
  <c r="R109" i="1" s="1"/>
  <c r="R111" i="1" a="1"/>
  <c r="R111" i="1" s="1"/>
  <c r="R113" i="1" a="1"/>
  <c r="R113" i="1" s="1"/>
  <c r="R115" i="1" a="1"/>
  <c r="R115" i="1" s="1"/>
  <c r="R96" i="1" a="1"/>
  <c r="R96" i="1" s="1"/>
  <c r="R88" i="1" a="1"/>
  <c r="R88" i="1" s="1"/>
  <c r="R89" i="1" a="1"/>
  <c r="R89" i="1" s="1"/>
  <c r="R93" i="1" a="1"/>
  <c r="R93" i="1" s="1"/>
  <c r="R98" i="1" a="1"/>
  <c r="R98" i="1" s="1"/>
  <c r="R117" i="1" a="1"/>
  <c r="R117" i="1" s="1"/>
  <c r="R114" i="1" a="1"/>
  <c r="R114" i="1" s="1"/>
  <c r="R120" i="1" a="1"/>
  <c r="R120" i="1" s="1"/>
  <c r="R143" i="1" a="1"/>
  <c r="R143" i="1" s="1"/>
  <c r="R118" i="1" a="1"/>
  <c r="R118" i="1" s="1"/>
  <c r="R129" i="1" a="1"/>
  <c r="R129" i="1" s="1"/>
  <c r="R90" i="1" a="1"/>
  <c r="R90" i="1" s="1"/>
  <c r="R95" i="1" a="1"/>
  <c r="R95" i="1" s="1"/>
  <c r="R122" i="1" a="1"/>
  <c r="R122" i="1" s="1"/>
  <c r="R126" i="1" a="1"/>
  <c r="R126" i="1" s="1"/>
  <c r="R128" i="1" a="1"/>
  <c r="R128" i="1" s="1"/>
  <c r="R142" i="1" a="1"/>
  <c r="R142" i="1" s="1"/>
  <c r="R119" i="1" a="1"/>
  <c r="R119" i="1" s="1"/>
  <c r="R127" i="1" a="1"/>
  <c r="R127" i="1" s="1"/>
  <c r="R137" i="1" a="1"/>
  <c r="R137" i="1" s="1"/>
  <c r="R146" i="1" a="1"/>
  <c r="R146" i="1" s="1"/>
  <c r="R97" i="1" a="1"/>
  <c r="R97" i="1" s="1"/>
  <c r="R134" i="1" a="1"/>
  <c r="R134" i="1" s="1"/>
  <c r="R135" i="1" a="1"/>
  <c r="R135" i="1" s="1"/>
  <c r="R140" i="1" a="1"/>
  <c r="R140" i="1" s="1"/>
  <c r="R141" i="1" a="1"/>
  <c r="R141" i="1" s="1"/>
  <c r="R145" i="1" a="1"/>
  <c r="R145" i="1" s="1"/>
  <c r="R94" i="1" a="1"/>
  <c r="R94" i="1" s="1"/>
  <c r="R112" i="1" a="1"/>
  <c r="R112" i="1" s="1"/>
  <c r="R121" i="1" a="1"/>
  <c r="R121" i="1" s="1"/>
  <c r="R125" i="1" a="1"/>
  <c r="R125" i="1" s="1"/>
  <c r="R133" i="1" a="1"/>
  <c r="R133" i="1" s="1"/>
  <c r="R136" i="1" a="1"/>
  <c r="R136" i="1" s="1"/>
  <c r="R138" i="1" a="1"/>
  <c r="R138" i="1" s="1"/>
  <c r="R123" i="1" a="1"/>
  <c r="R123" i="1" s="1"/>
  <c r="R130" i="1" a="1"/>
  <c r="R130" i="1" s="1"/>
  <c r="R164" i="1" a="1"/>
  <c r="R164" i="1" s="1"/>
  <c r="R162" i="1" a="1"/>
  <c r="R162" i="1" s="1"/>
  <c r="R163" i="1" a="1"/>
  <c r="R163" i="1" s="1"/>
  <c r="R167" i="1" a="1"/>
  <c r="R167" i="1" s="1"/>
  <c r="R174" i="1" a="1"/>
  <c r="R174" i="1" s="1"/>
  <c r="R155" i="1" a="1"/>
  <c r="R155" i="1" s="1"/>
  <c r="R166" i="1" a="1"/>
  <c r="R166" i="1" s="1"/>
  <c r="R149" i="1" a="1"/>
  <c r="R149" i="1" s="1"/>
  <c r="R171" i="1" a="1"/>
  <c r="R171" i="1" s="1"/>
  <c r="R132" i="1" a="1"/>
  <c r="R132" i="1" s="1"/>
  <c r="R147" i="1" a="1"/>
  <c r="R147" i="1" s="1"/>
  <c r="R148" i="1" a="1"/>
  <c r="R148" i="1" s="1"/>
  <c r="R150" i="1" a="1"/>
  <c r="R150" i="1" s="1"/>
  <c r="R154" i="1" a="1"/>
  <c r="R154" i="1" s="1"/>
  <c r="R124" i="1" a="1"/>
  <c r="R124" i="1" s="1"/>
  <c r="R153" i="1" a="1"/>
  <c r="R153" i="1" s="1"/>
  <c r="R157" i="1" a="1"/>
  <c r="R157" i="1" s="1"/>
  <c r="R160" i="1" a="1"/>
  <c r="R160" i="1" s="1"/>
  <c r="R161" i="1" a="1"/>
  <c r="R161" i="1" s="1"/>
  <c r="R172" i="1" a="1"/>
  <c r="R172" i="1" s="1"/>
  <c r="R151" i="1" a="1"/>
  <c r="R151" i="1" s="1"/>
  <c r="R152" i="1" a="1"/>
  <c r="R152" i="1" s="1"/>
  <c r="R170" i="1" a="1"/>
  <c r="R170" i="1" s="1"/>
  <c r="R173" i="1" a="1"/>
  <c r="R173" i="1" s="1"/>
  <c r="R139" i="1" a="1"/>
  <c r="R139" i="1" s="1"/>
  <c r="R198" i="1" a="1"/>
  <c r="R198" i="1" s="1"/>
  <c r="R202" i="1" a="1"/>
  <c r="R202" i="1" s="1"/>
  <c r="R180" i="1" a="1"/>
  <c r="R180" i="1" s="1"/>
  <c r="R185" i="1" a="1"/>
  <c r="R185" i="1" s="1"/>
  <c r="R190" i="1" a="1"/>
  <c r="R190" i="1" s="1"/>
  <c r="R175" i="1" a="1"/>
  <c r="R175" i="1" s="1"/>
  <c r="R182" i="1" a="1"/>
  <c r="R182" i="1" s="1"/>
  <c r="R189" i="1" a="1"/>
  <c r="R189" i="1" s="1"/>
  <c r="R194" i="1" a="1"/>
  <c r="R194" i="1" s="1"/>
  <c r="R201" i="1" a="1"/>
  <c r="R201" i="1" s="1"/>
  <c r="R131" i="1" a="1"/>
  <c r="R131" i="1" s="1"/>
  <c r="R144" i="1" a="1"/>
  <c r="R144" i="1" s="1"/>
  <c r="R169" i="1" a="1"/>
  <c r="R169" i="1" s="1"/>
  <c r="R177" i="1" a="1"/>
  <c r="R177" i="1" s="1"/>
  <c r="R181" i="1" a="1"/>
  <c r="R181" i="1" s="1"/>
  <c r="R184" i="1" a="1"/>
  <c r="R184" i="1" s="1"/>
  <c r="R197" i="1" a="1"/>
  <c r="R197" i="1" s="1"/>
  <c r="R159" i="1" a="1"/>
  <c r="R159" i="1" s="1"/>
  <c r="R183" i="1" a="1"/>
  <c r="R183" i="1" s="1"/>
  <c r="R188" i="1" a="1"/>
  <c r="R188" i="1" s="1"/>
  <c r="R196" i="1" a="1"/>
  <c r="R196" i="1" s="1"/>
  <c r="R200" i="1" a="1"/>
  <c r="R200" i="1" s="1"/>
  <c r="R204" i="1" a="1"/>
  <c r="R204" i="1" s="1"/>
  <c r="R156" i="1" a="1"/>
  <c r="R156" i="1" s="1"/>
  <c r="R179" i="1" a="1"/>
  <c r="R179" i="1" s="1"/>
  <c r="R187" i="1" a="1"/>
  <c r="R187" i="1" s="1"/>
  <c r="R193" i="1" a="1"/>
  <c r="R193" i="1" s="1"/>
  <c r="R199" i="1" a="1"/>
  <c r="R199" i="1" s="1"/>
  <c r="R165" i="1" a="1"/>
  <c r="R165" i="1" s="1"/>
  <c r="R168" i="1" a="1"/>
  <c r="R168" i="1" s="1"/>
  <c r="R176" i="1" a="1"/>
  <c r="R176" i="1" s="1"/>
  <c r="R178" i="1" a="1"/>
  <c r="R178" i="1" s="1"/>
  <c r="R192" i="1" a="1"/>
  <c r="R192" i="1" s="1"/>
  <c r="R215" i="1" a="1"/>
  <c r="R215" i="1" s="1"/>
  <c r="R218" i="1" a="1"/>
  <c r="R218" i="1" s="1"/>
  <c r="R219" i="1" a="1"/>
  <c r="R219" i="1" s="1"/>
  <c r="R220" i="1" a="1"/>
  <c r="R220" i="1" s="1"/>
  <c r="R224" i="1" a="1"/>
  <c r="R224" i="1" s="1"/>
  <c r="R229" i="1" a="1"/>
  <c r="R229" i="1" s="1"/>
  <c r="R233" i="1" a="1"/>
  <c r="R233" i="1" s="1"/>
  <c r="R158" i="1" a="1"/>
  <c r="R158" i="1" s="1"/>
  <c r="R203" i="1" a="1"/>
  <c r="R203" i="1" s="1"/>
  <c r="R228" i="1" a="1"/>
  <c r="R228" i="1" s="1"/>
  <c r="R186" i="1" a="1"/>
  <c r="R186" i="1" s="1"/>
  <c r="R191" i="1" a="1"/>
  <c r="R191" i="1" s="1"/>
  <c r="R205" i="1" a="1"/>
  <c r="R205" i="1" s="1"/>
  <c r="R223" i="1" a="1"/>
  <c r="R223" i="1" s="1"/>
  <c r="R206" i="1" a="1"/>
  <c r="R206" i="1" s="1"/>
  <c r="R207" i="1" a="1"/>
  <c r="R207" i="1" s="1"/>
  <c r="R208" i="1" a="1"/>
  <c r="R208" i="1" s="1"/>
  <c r="R222" i="1" a="1"/>
  <c r="R222" i="1" s="1"/>
  <c r="R226" i="1" a="1"/>
  <c r="R226" i="1" s="1"/>
  <c r="R195" i="1" a="1"/>
  <c r="R195" i="1" s="1"/>
  <c r="R209" i="1" a="1"/>
  <c r="R209" i="1" s="1"/>
  <c r="R210" i="1" a="1"/>
  <c r="R210" i="1" s="1"/>
  <c r="R212" i="1" a="1"/>
  <c r="R212" i="1" s="1"/>
  <c r="R213" i="1" a="1"/>
  <c r="R213" i="1" s="1"/>
  <c r="R221" i="1" a="1"/>
  <c r="R221" i="1" s="1"/>
  <c r="R230" i="1" a="1"/>
  <c r="R230" i="1" s="1"/>
  <c r="R211" i="1" a="1"/>
  <c r="R211" i="1" s="1"/>
  <c r="R238" i="1" a="1"/>
  <c r="R238" i="1" s="1"/>
  <c r="R242" i="1" a="1"/>
  <c r="R242" i="1" s="1"/>
  <c r="R250" i="1" a="1"/>
  <c r="R250" i="1" s="1"/>
  <c r="R251" i="1" a="1"/>
  <c r="R251" i="1" s="1"/>
  <c r="R252" i="1" a="1"/>
  <c r="R252" i="1" s="1"/>
  <c r="R256" i="1" a="1"/>
  <c r="R256" i="1" s="1"/>
  <c r="R259" i="1" a="1"/>
  <c r="R259" i="1" s="1"/>
  <c r="R237" i="1" a="1"/>
  <c r="R237" i="1" s="1"/>
  <c r="R246" i="1" a="1"/>
  <c r="R246" i="1" s="1"/>
  <c r="R247" i="1" a="1"/>
  <c r="R247" i="1" s="1"/>
  <c r="R227" i="1" a="1"/>
  <c r="R227" i="1" s="1"/>
  <c r="R232" i="1" a="1"/>
  <c r="R232" i="1" s="1"/>
  <c r="R255" i="1" a="1"/>
  <c r="R255" i="1" s="1"/>
  <c r="R241" i="1" a="1"/>
  <c r="R241" i="1" s="1"/>
  <c r="R231" i="1" a="1"/>
  <c r="R231" i="1" s="1"/>
  <c r="R235" i="1" a="1"/>
  <c r="R235" i="1" s="1"/>
  <c r="R236" i="1" a="1"/>
  <c r="R236" i="1" s="1"/>
  <c r="R240" i="1" a="1"/>
  <c r="R240" i="1" s="1"/>
  <c r="R245" i="1" a="1"/>
  <c r="R245" i="1" s="1"/>
  <c r="R249" i="1" a="1"/>
  <c r="R249" i="1" s="1"/>
  <c r="R258" i="1" a="1"/>
  <c r="R258" i="1" s="1"/>
  <c r="R216" i="1" a="1"/>
  <c r="R216" i="1" s="1"/>
  <c r="R225" i="1" a="1"/>
  <c r="R225" i="1" s="1"/>
  <c r="R244" i="1" a="1"/>
  <c r="R244" i="1" s="1"/>
  <c r="R253" i="1" a="1"/>
  <c r="R253" i="1" s="1"/>
  <c r="R260" i="1" a="1"/>
  <c r="R260" i="1" s="1"/>
  <c r="R214" i="1" a="1"/>
  <c r="R214" i="1" s="1"/>
  <c r="R239" i="1" a="1"/>
  <c r="R239" i="1" s="1"/>
  <c r="R248" i="1" a="1"/>
  <c r="R248" i="1" s="1"/>
  <c r="R257" i="1" a="1"/>
  <c r="R257" i="1" s="1"/>
  <c r="R254" i="1" a="1"/>
  <c r="R254" i="1" s="1"/>
  <c r="R264" i="1" a="1"/>
  <c r="R264" i="1" s="1"/>
  <c r="R267" i="1" a="1"/>
  <c r="R267" i="1" s="1"/>
  <c r="R217" i="1" a="1"/>
  <c r="R217" i="1" s="1"/>
  <c r="R274" i="1" a="1"/>
  <c r="R274" i="1" s="1"/>
  <c r="R263" i="1" a="1"/>
  <c r="R263" i="1" s="1"/>
  <c r="R266" i="1" a="1"/>
  <c r="R266" i="1" s="1"/>
  <c r="R283" i="1" a="1"/>
  <c r="R283" i="1" s="1"/>
  <c r="R286" i="1" a="1"/>
  <c r="R286" i="1" s="1"/>
  <c r="R234" i="1" a="1"/>
  <c r="R234" i="1" s="1"/>
  <c r="R262" i="1" a="1"/>
  <c r="R262" i="1" s="1"/>
  <c r="R275" i="1" a="1"/>
  <c r="R275" i="1" s="1"/>
  <c r="R281" i="1" a="1"/>
  <c r="R281" i="1" s="1"/>
  <c r="R261" i="1" a="1"/>
  <c r="R261" i="1" s="1"/>
  <c r="R271" i="1" a="1"/>
  <c r="R271" i="1" s="1"/>
  <c r="R265" i="1" a="1"/>
  <c r="R265" i="1" s="1"/>
  <c r="R269" i="1" a="1"/>
  <c r="R269" i="1" s="1"/>
  <c r="R270" i="1" a="1"/>
  <c r="R270" i="1" s="1"/>
  <c r="R243" i="1" a="1"/>
  <c r="R243" i="1" s="1"/>
  <c r="R273" i="1" a="1"/>
  <c r="R273" i="1" s="1"/>
  <c r="R277" i="1" a="1"/>
  <c r="R277" i="1" s="1"/>
  <c r="R314" i="1" a="1"/>
  <c r="R314" i="1" s="1"/>
  <c r="R321" i="1" a="1"/>
  <c r="R321" i="1" s="1"/>
  <c r="R326" i="1" a="1"/>
  <c r="R326" i="1" s="1"/>
  <c r="R331" i="1" a="1"/>
  <c r="R331" i="1" s="1"/>
  <c r="R345" i="1" a="1"/>
  <c r="R345" i="1" s="1"/>
  <c r="R279" i="1" a="1"/>
  <c r="R279" i="1" s="1"/>
  <c r="R284" i="1" a="1"/>
  <c r="R284" i="1" s="1"/>
  <c r="R300" i="1" a="1"/>
  <c r="R300" i="1" s="1"/>
  <c r="R305" i="1" a="1"/>
  <c r="R305" i="1" s="1"/>
  <c r="R313" i="1" a="1"/>
  <c r="R313" i="1" s="1"/>
  <c r="R318" i="1" a="1"/>
  <c r="R318" i="1" s="1"/>
  <c r="R323" i="1" a="1"/>
  <c r="R323" i="1" s="1"/>
  <c r="R328" i="1" a="1"/>
  <c r="R328" i="1" s="1"/>
  <c r="R334" i="1" a="1"/>
  <c r="R334" i="1" s="1"/>
  <c r="R341" i="1" a="1"/>
  <c r="R341" i="1" s="1"/>
  <c r="R287" i="1" a="1"/>
  <c r="R287" i="1" s="1"/>
  <c r="R289" i="1" a="1"/>
  <c r="R289" i="1" s="1"/>
  <c r="R291" i="1" a="1"/>
  <c r="R291" i="1" s="1"/>
  <c r="R293" i="1" a="1"/>
  <c r="R293" i="1" s="1"/>
  <c r="R295" i="1" a="1"/>
  <c r="R295" i="1" s="1"/>
  <c r="R297" i="1" a="1"/>
  <c r="R297" i="1" s="1"/>
  <c r="R301" i="1" a="1"/>
  <c r="R301" i="1" s="1"/>
  <c r="R306" i="1" a="1"/>
  <c r="R306" i="1" s="1"/>
  <c r="R312" i="1" a="1"/>
  <c r="R312" i="1" s="1"/>
  <c r="R337" i="1" a="1"/>
  <c r="R337" i="1" s="1"/>
  <c r="R344" i="1" a="1"/>
  <c r="R344" i="1" s="1"/>
  <c r="R311" i="1" a="1"/>
  <c r="R311" i="1" s="1"/>
  <c r="R320" i="1" a="1"/>
  <c r="R320" i="1" s="1"/>
  <c r="R325" i="1" a="1"/>
  <c r="R325" i="1" s="1"/>
  <c r="R330" i="1" a="1"/>
  <c r="R330" i="1" s="1"/>
  <c r="R333" i="1" a="1"/>
  <c r="R333" i="1" s="1"/>
  <c r="R340" i="1" a="1"/>
  <c r="R340" i="1" s="1"/>
  <c r="R346" i="1" a="1"/>
  <c r="R346" i="1" s="1"/>
  <c r="R272" i="1" a="1"/>
  <c r="R272" i="1" s="1"/>
  <c r="R278" i="1" a="1"/>
  <c r="R278" i="1" s="1"/>
  <c r="R280" i="1" a="1"/>
  <c r="R280" i="1" s="1"/>
  <c r="R285" i="1" a="1"/>
  <c r="R285" i="1" s="1"/>
  <c r="R308" i="1" a="1"/>
  <c r="R308" i="1" s="1"/>
  <c r="R268" i="1" a="1"/>
  <c r="R268" i="1" s="1"/>
  <c r="R282" i="1" a="1"/>
  <c r="R282" i="1" s="1"/>
  <c r="R288" i="1" a="1"/>
  <c r="R288" i="1" s="1"/>
  <c r="R290" i="1" a="1"/>
  <c r="R290" i="1" s="1"/>
  <c r="R292" i="1" a="1"/>
  <c r="R292" i="1" s="1"/>
  <c r="R294" i="1" a="1"/>
  <c r="R294" i="1" s="1"/>
  <c r="R296" i="1" a="1"/>
  <c r="R296" i="1" s="1"/>
  <c r="R298" i="1" a="1"/>
  <c r="R298" i="1" s="1"/>
  <c r="R316" i="1" a="1"/>
  <c r="R316" i="1" s="1"/>
  <c r="R319" i="1" a="1"/>
  <c r="R319" i="1" s="1"/>
  <c r="R324" i="1" a="1"/>
  <c r="R324" i="1" s="1"/>
  <c r="R335" i="1" a="1"/>
  <c r="R335" i="1" s="1"/>
  <c r="R342" i="1" a="1"/>
  <c r="R342" i="1" s="1"/>
  <c r="R276" i="1" a="1"/>
  <c r="R276" i="1" s="1"/>
  <c r="R310" i="1" a="1"/>
  <c r="R310" i="1" s="1"/>
  <c r="R317" i="1" a="1"/>
  <c r="R317" i="1" s="1"/>
  <c r="R332" i="1" a="1"/>
  <c r="R332" i="1" s="1"/>
  <c r="R336" i="1" a="1"/>
  <c r="R336" i="1" s="1"/>
  <c r="R361" i="1" a="1"/>
  <c r="R361" i="1" s="1"/>
  <c r="R363" i="1" a="1"/>
  <c r="R363" i="1" s="1"/>
  <c r="R379" i="1" a="1"/>
  <c r="R379" i="1" s="1"/>
  <c r="R380" i="1" a="1"/>
  <c r="R380" i="1" s="1"/>
  <c r="R382" i="1" a="1"/>
  <c r="R382" i="1" s="1"/>
  <c r="R383" i="1" a="1"/>
  <c r="R383" i="1" s="1"/>
  <c r="R385" i="1" a="1"/>
  <c r="R385" i="1" s="1"/>
  <c r="R302" i="1" a="1"/>
  <c r="R302" i="1" s="1"/>
  <c r="R315" i="1" a="1"/>
  <c r="R315" i="1" s="1"/>
  <c r="R347" i="1" a="1"/>
  <c r="R347" i="1" s="1"/>
  <c r="R352" i="1" a="1"/>
  <c r="R352" i="1" s="1"/>
  <c r="R360" i="1" a="1"/>
  <c r="R360" i="1" s="1"/>
  <c r="R362" i="1" a="1"/>
  <c r="R362" i="1" s="1"/>
  <c r="R372" i="1" a="1"/>
  <c r="R372" i="1" s="1"/>
  <c r="R373" i="1" a="1"/>
  <c r="R373" i="1" s="1"/>
  <c r="R378" i="1" a="1"/>
  <c r="R378" i="1" s="1"/>
  <c r="R384" i="1" a="1"/>
  <c r="R384" i="1" s="1"/>
  <c r="R390" i="1" a="1"/>
  <c r="R390" i="1" s="1"/>
  <c r="R354" i="1" a="1"/>
  <c r="R354" i="1" s="1"/>
  <c r="R358" i="1" a="1"/>
  <c r="R358" i="1" s="1"/>
  <c r="R366" i="1" a="1"/>
  <c r="R366" i="1" s="1"/>
  <c r="R371" i="1" a="1"/>
  <c r="R371" i="1" s="1"/>
  <c r="R377" i="1" a="1"/>
  <c r="R377" i="1" s="1"/>
  <c r="R303" i="1" a="1"/>
  <c r="R303" i="1" s="1"/>
  <c r="R327" i="1" a="1"/>
  <c r="R327" i="1" s="1"/>
  <c r="R339" i="1" a="1"/>
  <c r="R339" i="1" s="1"/>
  <c r="R348" i="1" a="1"/>
  <c r="R348" i="1" s="1"/>
  <c r="R349" i="1" a="1"/>
  <c r="R349" i="1" s="1"/>
  <c r="R350" i="1" a="1"/>
  <c r="R350" i="1" s="1"/>
  <c r="R367" i="1" a="1"/>
  <c r="R367" i="1" s="1"/>
  <c r="R368" i="1" a="1"/>
  <c r="R368" i="1" s="1"/>
  <c r="R369" i="1" a="1"/>
  <c r="R369" i="1" s="1"/>
  <c r="R370" i="1" a="1"/>
  <c r="R370" i="1" s="1"/>
  <c r="R376" i="1" a="1"/>
  <c r="R376" i="1" s="1"/>
  <c r="R299" i="1" a="1"/>
  <c r="R299" i="1" s="1"/>
  <c r="R307" i="1" a="1"/>
  <c r="R307" i="1" s="1"/>
  <c r="R343" i="1" a="1"/>
  <c r="R343" i="1" s="1"/>
  <c r="R353" i="1" a="1"/>
  <c r="R353" i="1" s="1"/>
  <c r="R357" i="1" a="1"/>
  <c r="R357" i="1" s="1"/>
  <c r="R304" i="1" a="1"/>
  <c r="R304" i="1" s="1"/>
  <c r="R309" i="1" a="1"/>
  <c r="R309" i="1" s="1"/>
  <c r="R338" i="1" a="1"/>
  <c r="R338" i="1" s="1"/>
  <c r="R351" i="1" a="1"/>
  <c r="R351" i="1" s="1"/>
  <c r="R356" i="1" a="1"/>
  <c r="R356" i="1" s="1"/>
  <c r="R375" i="1" a="1"/>
  <c r="R375" i="1" s="1"/>
  <c r="R391" i="1" a="1"/>
  <c r="R391" i="1" s="1"/>
  <c r="R322" i="1" a="1"/>
  <c r="R322" i="1" s="1"/>
  <c r="R359" i="1" a="1"/>
  <c r="R359" i="1" s="1"/>
  <c r="R387" i="1" a="1"/>
  <c r="R387" i="1" s="1"/>
  <c r="R388" i="1" a="1"/>
  <c r="R388" i="1" s="1"/>
  <c r="R389" i="1" a="1"/>
  <c r="R389" i="1" s="1"/>
  <c r="R374" i="1" a="1"/>
  <c r="R374" i="1" s="1"/>
  <c r="R399" i="1" a="1"/>
  <c r="R399" i="1" s="1"/>
  <c r="R405" i="1" a="1"/>
  <c r="R405" i="1" s="1"/>
  <c r="R397" i="1" a="1"/>
  <c r="R397" i="1" s="1"/>
  <c r="R400" i="1" a="1"/>
  <c r="R400" i="1" s="1"/>
  <c r="R401" i="1" a="1"/>
  <c r="R401" i="1" s="1"/>
  <c r="R402" i="1" a="1"/>
  <c r="R402" i="1" s="1"/>
  <c r="R404" i="1" a="1"/>
  <c r="R404" i="1" s="1"/>
  <c r="R408" i="1" a="1"/>
  <c r="R408" i="1" s="1"/>
  <c r="R416" i="1" a="1"/>
  <c r="R416" i="1" s="1"/>
  <c r="R429" i="1" a="1"/>
  <c r="R429" i="1" s="1"/>
  <c r="R436" i="1" a="1"/>
  <c r="R436" i="1" s="1"/>
  <c r="R437" i="1" a="1"/>
  <c r="R437" i="1" s="1"/>
  <c r="R443" i="1" a="1"/>
  <c r="R443" i="1" s="1"/>
  <c r="R444" i="1" a="1"/>
  <c r="R444" i="1" s="1"/>
  <c r="R396" i="1" a="1"/>
  <c r="R396" i="1" s="1"/>
  <c r="R403" i="1" a="1"/>
  <c r="R403" i="1" s="1"/>
  <c r="R422" i="1" a="1"/>
  <c r="R422" i="1" s="1"/>
  <c r="R423" i="1" a="1"/>
  <c r="R423" i="1" s="1"/>
  <c r="R430" i="1" a="1"/>
  <c r="R430" i="1" s="1"/>
  <c r="R442" i="1" a="1"/>
  <c r="R442" i="1" s="1"/>
  <c r="R355" i="1" a="1"/>
  <c r="R355" i="1" s="1"/>
  <c r="R392" i="1" a="1"/>
  <c r="R392" i="1" s="1"/>
  <c r="R393" i="1" a="1"/>
  <c r="R393" i="1" s="1"/>
  <c r="R394" i="1" a="1"/>
  <c r="R394" i="1" s="1"/>
  <c r="R406" i="1" a="1"/>
  <c r="R406" i="1" s="1"/>
  <c r="R409" i="1" a="1"/>
  <c r="R409" i="1" s="1"/>
  <c r="R410" i="1" a="1"/>
  <c r="R410" i="1" s="1"/>
  <c r="R364" i="1" a="1"/>
  <c r="R364" i="1" s="1"/>
  <c r="R381" i="1" a="1"/>
  <c r="R381" i="1" s="1"/>
  <c r="R395" i="1" a="1"/>
  <c r="R395" i="1" s="1"/>
  <c r="R398" i="1" a="1"/>
  <c r="R398" i="1" s="1"/>
  <c r="R420" i="1" a="1"/>
  <c r="R420" i="1" s="1"/>
  <c r="R421" i="1" a="1"/>
  <c r="R421" i="1" s="1"/>
  <c r="R427" i="1" a="1"/>
  <c r="R427" i="1" s="1"/>
  <c r="R428" i="1" a="1"/>
  <c r="R428" i="1" s="1"/>
  <c r="R433" i="1" a="1"/>
  <c r="R433" i="1" s="1"/>
  <c r="R434" i="1" a="1"/>
  <c r="R434" i="1" s="1"/>
  <c r="R440" i="1" a="1"/>
  <c r="R440" i="1" s="1"/>
  <c r="R441" i="1" a="1"/>
  <c r="R441" i="1" s="1"/>
  <c r="R447" i="1" a="1"/>
  <c r="R447" i="1" s="1"/>
  <c r="R411" i="1" a="1"/>
  <c r="R411" i="1" s="1"/>
  <c r="R412" i="1" a="1"/>
  <c r="R412" i="1" s="1"/>
  <c r="R413" i="1" a="1"/>
  <c r="R413" i="1" s="1"/>
  <c r="R414" i="1" a="1"/>
  <c r="R414" i="1" s="1"/>
  <c r="R426" i="1" a="1"/>
  <c r="R426" i="1" s="1"/>
  <c r="R365" i="1" a="1"/>
  <c r="R365" i="1" s="1"/>
  <c r="R386" i="1" a="1"/>
  <c r="R386" i="1" s="1"/>
  <c r="R329" i="1" a="1"/>
  <c r="R329" i="1" s="1"/>
  <c r="R415" i="1" a="1"/>
  <c r="R415" i="1" s="1"/>
  <c r="R431" i="1" a="1"/>
  <c r="R431" i="1" s="1"/>
  <c r="R453" i="1" a="1"/>
  <c r="R453" i="1" s="1"/>
  <c r="R460" i="1" a="1"/>
  <c r="R460" i="1" s="1"/>
  <c r="R467" i="1" a="1"/>
  <c r="R467" i="1" s="1"/>
  <c r="R484" i="1" a="1"/>
  <c r="R484" i="1" s="1"/>
  <c r="R490" i="1" a="1"/>
  <c r="R490" i="1" s="1"/>
  <c r="R500" i="1" a="1"/>
  <c r="R500" i="1" s="1"/>
  <c r="R425" i="1" a="1"/>
  <c r="R425" i="1" s="1"/>
  <c r="R452" i="1" a="1"/>
  <c r="R452" i="1" s="1"/>
  <c r="R459" i="1" a="1"/>
  <c r="R459" i="1" s="1"/>
  <c r="R465" i="1" a="1"/>
  <c r="R465" i="1" s="1"/>
  <c r="R466" i="1" a="1"/>
  <c r="R466" i="1" s="1"/>
  <c r="R472" i="1" a="1"/>
  <c r="R472" i="1" s="1"/>
  <c r="R489" i="1" a="1"/>
  <c r="R489" i="1" s="1"/>
  <c r="R417" i="1" a="1"/>
  <c r="R417" i="1" s="1"/>
  <c r="R435" i="1" a="1"/>
  <c r="R435" i="1" s="1"/>
  <c r="R458" i="1" a="1"/>
  <c r="R458" i="1" s="1"/>
  <c r="R479" i="1" a="1"/>
  <c r="R479" i="1" s="1"/>
  <c r="R445" i="1" a="1"/>
  <c r="R445" i="1" s="1"/>
  <c r="R446" i="1" a="1"/>
  <c r="R446" i="1" s="1"/>
  <c r="R451" i="1" a="1"/>
  <c r="R451" i="1" s="1"/>
  <c r="R470" i="1" a="1"/>
  <c r="R470" i="1" s="1"/>
  <c r="R471" i="1" a="1"/>
  <c r="R471" i="1" s="1"/>
  <c r="R474" i="1" a="1"/>
  <c r="R474" i="1" s="1"/>
  <c r="R477" i="1" a="1"/>
  <c r="R477" i="1" s="1"/>
  <c r="R478" i="1" a="1"/>
  <c r="R478" i="1" s="1"/>
  <c r="R483" i="1" a="1"/>
  <c r="R483" i="1" s="1"/>
  <c r="R488" i="1" a="1"/>
  <c r="R488" i="1" s="1"/>
  <c r="R493" i="1" a="1"/>
  <c r="R493" i="1" s="1"/>
  <c r="R494" i="1" a="1"/>
  <c r="R494" i="1" s="1"/>
  <c r="R499" i="1" a="1"/>
  <c r="R499" i="1" s="1"/>
  <c r="R439" i="1" a="1"/>
  <c r="R439" i="1" s="1"/>
  <c r="R469" i="1" a="1"/>
  <c r="R469" i="1" s="1"/>
  <c r="R481" i="1" a="1"/>
  <c r="R481" i="1" s="1"/>
  <c r="R497" i="1" a="1"/>
  <c r="R497" i="1" s="1"/>
  <c r="R419" i="1" a="1"/>
  <c r="R419" i="1" s="1"/>
  <c r="R438" i="1" a="1"/>
  <c r="R438" i="1" s="1"/>
  <c r="R454" i="1" a="1"/>
  <c r="R454" i="1" s="1"/>
  <c r="R461" i="1" a="1"/>
  <c r="R461" i="1" s="1"/>
  <c r="R462" i="1" a="1"/>
  <c r="R462" i="1" s="1"/>
  <c r="R468" i="1" a="1"/>
  <c r="R468" i="1" s="1"/>
  <c r="R475" i="1" a="1"/>
  <c r="R475" i="1" s="1"/>
  <c r="R487" i="1" a="1"/>
  <c r="R487" i="1" s="1"/>
  <c r="R457" i="1" a="1"/>
  <c r="R457" i="1" s="1"/>
  <c r="R491" i="1" a="1"/>
  <c r="R491" i="1" s="1"/>
  <c r="R496" i="1" a="1"/>
  <c r="R496" i="1" s="1"/>
  <c r="R509" i="1" a="1"/>
  <c r="R509" i="1" s="1"/>
  <c r="R510" i="1" a="1"/>
  <c r="R510" i="1" s="1"/>
  <c r="R526" i="1" a="1"/>
  <c r="R526" i="1" s="1"/>
  <c r="R537" i="1" a="1"/>
  <c r="R537" i="1" s="1"/>
  <c r="R546" i="1" a="1"/>
  <c r="R546" i="1" s="1"/>
  <c r="R418" i="1" a="1"/>
  <c r="R418" i="1" s="1"/>
  <c r="R432" i="1" a="1"/>
  <c r="R432" i="1" s="1"/>
  <c r="R448" i="1" a="1"/>
  <c r="R448" i="1" s="1"/>
  <c r="R508" i="1" a="1"/>
  <c r="R508" i="1" s="1"/>
  <c r="R511" i="1" a="1"/>
  <c r="R511" i="1" s="1"/>
  <c r="R523" i="1" a="1"/>
  <c r="R523" i="1" s="1"/>
  <c r="R527" i="1" a="1"/>
  <c r="R527" i="1" s="1"/>
  <c r="R539" i="1" a="1"/>
  <c r="R539" i="1" s="1"/>
  <c r="R540" i="1" a="1"/>
  <c r="R540" i="1" s="1"/>
  <c r="R449" i="1" a="1"/>
  <c r="R449" i="1" s="1"/>
  <c r="R463" i="1" a="1"/>
  <c r="R463" i="1" s="1"/>
  <c r="R495" i="1" a="1"/>
  <c r="R495" i="1" s="1"/>
  <c r="R503" i="1" a="1"/>
  <c r="R503" i="1" s="1"/>
  <c r="R512" i="1" a="1"/>
  <c r="R512" i="1" s="1"/>
  <c r="R519" i="1" a="1"/>
  <c r="R519" i="1" s="1"/>
  <c r="R528" i="1" a="1"/>
  <c r="R528" i="1" s="1"/>
  <c r="R531" i="1" a="1"/>
  <c r="R531" i="1" s="1"/>
  <c r="R533" i="1" a="1"/>
  <c r="R533" i="1" s="1"/>
  <c r="R541" i="1" a="1"/>
  <c r="R541" i="1" s="1"/>
  <c r="R545" i="1" a="1"/>
  <c r="R545" i="1" s="1"/>
  <c r="R407" i="1" a="1"/>
  <c r="R407" i="1" s="1"/>
  <c r="R480" i="1" a="1"/>
  <c r="R480" i="1" s="1"/>
  <c r="R485" i="1" a="1"/>
  <c r="R485" i="1" s="1"/>
  <c r="R501" i="1" a="1"/>
  <c r="R501" i="1" s="1"/>
  <c r="R516" i="1" a="1"/>
  <c r="R516" i="1" s="1"/>
  <c r="R520" i="1" a="1"/>
  <c r="R520" i="1" s="1"/>
  <c r="R535" i="1" a="1"/>
  <c r="R535" i="1" s="1"/>
  <c r="R536" i="1" a="1"/>
  <c r="R536" i="1" s="1"/>
  <c r="R542" i="1" a="1"/>
  <c r="R542" i="1" s="1"/>
  <c r="R544" i="1" a="1"/>
  <c r="R544" i="1" s="1"/>
  <c r="R548" i="1" a="1"/>
  <c r="R548" i="1" s="1"/>
  <c r="R455" i="1" a="1"/>
  <c r="R455" i="1" s="1"/>
  <c r="R486" i="1" a="1"/>
  <c r="R486" i="1" s="1"/>
  <c r="R498" i="1" a="1"/>
  <c r="R498" i="1" s="1"/>
  <c r="R504" i="1" a="1"/>
  <c r="R504" i="1" s="1"/>
  <c r="R506" i="1" a="1"/>
  <c r="R506" i="1" s="1"/>
  <c r="R518" i="1" a="1"/>
  <c r="R518" i="1" s="1"/>
  <c r="R524" i="1" a="1"/>
  <c r="R524" i="1" s="1"/>
  <c r="R525" i="1" a="1"/>
  <c r="R525" i="1" s="1"/>
  <c r="R532" i="1" a="1"/>
  <c r="R532" i="1" s="1"/>
  <c r="R538" i="1" a="1"/>
  <c r="R538" i="1" s="1"/>
  <c r="R547" i="1" a="1"/>
  <c r="R547" i="1" s="1"/>
  <c r="R550" i="1" a="1"/>
  <c r="R550" i="1" s="1"/>
  <c r="R456" i="1" a="1"/>
  <c r="R456" i="1" s="1"/>
  <c r="R473" i="1" a="1"/>
  <c r="R473" i="1" s="1"/>
  <c r="R482" i="1" a="1"/>
  <c r="R482" i="1" s="1"/>
  <c r="R492" i="1" a="1"/>
  <c r="R492" i="1" s="1"/>
  <c r="R505" i="1" a="1"/>
  <c r="R505" i="1" s="1"/>
  <c r="R529" i="1" a="1"/>
  <c r="R529" i="1" s="1"/>
  <c r="R549" i="1" a="1"/>
  <c r="R549" i="1" s="1"/>
  <c r="R551" i="1" a="1"/>
  <c r="R551" i="1" s="1"/>
  <c r="R557" i="1" a="1"/>
  <c r="R557" i="1" s="1"/>
  <c r="R558" i="1" a="1"/>
  <c r="R558" i="1" s="1"/>
  <c r="R573" i="1" a="1"/>
  <c r="R573" i="1" s="1"/>
  <c r="R579" i="1" a="1"/>
  <c r="R579" i="1" s="1"/>
  <c r="R590" i="1" a="1"/>
  <c r="R590" i="1" s="1"/>
  <c r="R593" i="1" a="1"/>
  <c r="R593" i="1" s="1"/>
  <c r="R597" i="1" a="1"/>
  <c r="R597" i="1" s="1"/>
  <c r="R554" i="1" a="1"/>
  <c r="R554" i="1" s="1"/>
  <c r="R561" i="1" a="1"/>
  <c r="R561" i="1" s="1"/>
  <c r="R571" i="1" a="1"/>
  <c r="R571" i="1" s="1"/>
  <c r="R576" i="1" a="1"/>
  <c r="R576" i="1" s="1"/>
  <c r="R582" i="1" a="1"/>
  <c r="R582" i="1" s="1"/>
  <c r="R586" i="1" a="1"/>
  <c r="R586" i="1" s="1"/>
  <c r="R600" i="1" a="1"/>
  <c r="R600" i="1" s="1"/>
  <c r="R603" i="1" a="1"/>
  <c r="R603" i="1" s="1"/>
  <c r="R450" i="1" a="1"/>
  <c r="R450" i="1" s="1"/>
  <c r="R476" i="1" a="1"/>
  <c r="R476" i="1" s="1"/>
  <c r="R513" i="1" a="1"/>
  <c r="R513" i="1" s="1"/>
  <c r="R517" i="1" a="1"/>
  <c r="R517" i="1" s="1"/>
  <c r="R569" i="1" a="1"/>
  <c r="R569" i="1" s="1"/>
  <c r="R572" i="1" a="1"/>
  <c r="R572" i="1" s="1"/>
  <c r="R581" i="1" a="1"/>
  <c r="R581" i="1" s="1"/>
  <c r="R596" i="1" a="1"/>
  <c r="R596" i="1" s="1"/>
  <c r="R521" i="1" a="1"/>
  <c r="R521" i="1" s="1"/>
  <c r="R530" i="1" a="1"/>
  <c r="R530" i="1" s="1"/>
  <c r="R560" i="1" a="1"/>
  <c r="R560" i="1" s="1"/>
  <c r="R570" i="1" a="1"/>
  <c r="R570" i="1" s="1"/>
  <c r="R575" i="1" a="1"/>
  <c r="R575" i="1" s="1"/>
  <c r="R578" i="1" a="1"/>
  <c r="R578" i="1" s="1"/>
  <c r="R585" i="1" a="1"/>
  <c r="R585" i="1" s="1"/>
  <c r="R589" i="1" a="1"/>
  <c r="R589" i="1" s="1"/>
  <c r="R592" i="1" a="1"/>
  <c r="R592" i="1" s="1"/>
  <c r="R599" i="1" a="1"/>
  <c r="R599" i="1" s="1"/>
  <c r="R464" i="1" a="1"/>
  <c r="R464" i="1" s="1"/>
  <c r="R514" i="1" a="1"/>
  <c r="R514" i="1" s="1"/>
  <c r="R553" i="1" a="1"/>
  <c r="R553" i="1" s="1"/>
  <c r="R568" i="1" a="1"/>
  <c r="R568" i="1" s="1"/>
  <c r="R588" i="1" a="1"/>
  <c r="R588" i="1" s="1"/>
  <c r="R595" i="1" a="1"/>
  <c r="R595" i="1" s="1"/>
  <c r="R602" i="1" a="1"/>
  <c r="R602" i="1" s="1"/>
  <c r="R502" i="1" a="1"/>
  <c r="R502" i="1" s="1"/>
  <c r="R580" i="1" a="1"/>
  <c r="R580" i="1" s="1"/>
  <c r="R584" i="1" a="1"/>
  <c r="R584" i="1" s="1"/>
  <c r="R591" i="1" a="1"/>
  <c r="R591" i="1" s="1"/>
  <c r="R507" i="1" a="1"/>
  <c r="R507" i="1" s="1"/>
  <c r="R515" i="1" a="1"/>
  <c r="R515" i="1" s="1"/>
  <c r="R522" i="1" a="1"/>
  <c r="R522" i="1" s="1"/>
  <c r="R534" i="1" a="1"/>
  <c r="R534" i="1" s="1"/>
  <c r="R543" i="1" a="1"/>
  <c r="R543" i="1" s="1"/>
  <c r="R552" i="1" a="1"/>
  <c r="R552" i="1" s="1"/>
  <c r="R559" i="1" a="1"/>
  <c r="R559" i="1" s="1"/>
  <c r="R574" i="1" a="1"/>
  <c r="R574" i="1" s="1"/>
  <c r="R577" i="1" a="1"/>
  <c r="R577" i="1" s="1"/>
  <c r="R587" i="1" a="1"/>
  <c r="R587" i="1" s="1"/>
  <c r="R594" i="1" a="1"/>
  <c r="R594" i="1" s="1"/>
  <c r="R598" i="1" a="1"/>
  <c r="R598" i="1" s="1"/>
  <c r="R566" i="1" a="1"/>
  <c r="R566" i="1" s="1"/>
  <c r="R601" i="1" a="1"/>
  <c r="R601" i="1" s="1"/>
  <c r="R634" i="1" a="1"/>
  <c r="R634" i="1" s="1"/>
  <c r="R645" i="1" a="1"/>
  <c r="R645" i="1" s="1"/>
  <c r="R653" i="1" a="1"/>
  <c r="R653" i="1" s="1"/>
  <c r="R663" i="1" a="1"/>
  <c r="R663" i="1" s="1"/>
  <c r="R424" i="1" a="1"/>
  <c r="R424" i="1" s="1"/>
  <c r="R563" i="1" a="1"/>
  <c r="R563" i="1" s="1"/>
  <c r="R606" i="1" a="1"/>
  <c r="R606" i="1" s="1"/>
  <c r="R609" i="1" a="1"/>
  <c r="R609" i="1" s="1"/>
  <c r="R612" i="1" a="1"/>
  <c r="R612" i="1" s="1"/>
  <c r="R615" i="1" a="1"/>
  <c r="R615" i="1" s="1"/>
  <c r="R624" i="1" a="1"/>
  <c r="R624" i="1" s="1"/>
  <c r="R627" i="1" a="1"/>
  <c r="R627" i="1" s="1"/>
  <c r="R641" i="1" a="1"/>
  <c r="R641" i="1" s="1"/>
  <c r="R644" i="1" a="1"/>
  <c r="R644" i="1" s="1"/>
  <c r="R652" i="1" a="1"/>
  <c r="R652" i="1" s="1"/>
  <c r="R666" i="1" a="1"/>
  <c r="R666" i="1" s="1"/>
  <c r="R555" i="1" a="1"/>
  <c r="R555" i="1" s="1"/>
  <c r="R618" i="1" a="1"/>
  <c r="R618" i="1" s="1"/>
  <c r="R621" i="1" a="1"/>
  <c r="R621" i="1" s="1"/>
  <c r="R630" i="1" a="1"/>
  <c r="R630" i="1" s="1"/>
  <c r="R636" i="1" a="1"/>
  <c r="R636" i="1" s="1"/>
  <c r="R638" i="1" a="1"/>
  <c r="R638" i="1" s="1"/>
  <c r="R647" i="1" a="1"/>
  <c r="R647" i="1" s="1"/>
  <c r="R655" i="1" a="1"/>
  <c r="R655" i="1" s="1"/>
  <c r="R565" i="1" a="1"/>
  <c r="R565" i="1" s="1"/>
  <c r="R583" i="1" a="1"/>
  <c r="R583" i="1" s="1"/>
  <c r="R608" i="1" a="1"/>
  <c r="R608" i="1" s="1"/>
  <c r="R611" i="1" a="1"/>
  <c r="R611" i="1" s="1"/>
  <c r="R633" i="1" a="1"/>
  <c r="R633" i="1" s="1"/>
  <c r="R617" i="1" a="1"/>
  <c r="R617" i="1" s="1"/>
  <c r="R629" i="1" a="1"/>
  <c r="R629" i="1" s="1"/>
  <c r="R632" i="1" a="1"/>
  <c r="R632" i="1" s="1"/>
  <c r="R639" i="1" a="1"/>
  <c r="R639" i="1" s="1"/>
  <c r="R648" i="1" a="1"/>
  <c r="R648" i="1" s="1"/>
  <c r="R656" i="1" a="1"/>
  <c r="R656" i="1" s="1"/>
  <c r="R564" i="1" a="1"/>
  <c r="R564" i="1" s="1"/>
  <c r="R567" i="1" a="1"/>
  <c r="R567" i="1" s="1"/>
  <c r="R604" i="1" a="1"/>
  <c r="R604" i="1" s="1"/>
  <c r="R607" i="1" a="1"/>
  <c r="R607" i="1" s="1"/>
  <c r="R610" i="1" a="1"/>
  <c r="R610" i="1" s="1"/>
  <c r="R635" i="1" a="1"/>
  <c r="R635" i="1" s="1"/>
  <c r="R637" i="1" a="1"/>
  <c r="R637" i="1" s="1"/>
  <c r="R651" i="1" a="1"/>
  <c r="R651" i="1" s="1"/>
  <c r="R659" i="1" a="1"/>
  <c r="R659" i="1" s="1"/>
  <c r="R664" i="1" a="1"/>
  <c r="R664" i="1" s="1"/>
  <c r="R605" i="1" a="1"/>
  <c r="R605" i="1" s="1"/>
  <c r="R623" i="1" a="1"/>
  <c r="R623" i="1" s="1"/>
  <c r="R661" i="1" a="1"/>
  <c r="R661" i="1" s="1"/>
  <c r="R668" i="1" a="1"/>
  <c r="R668" i="1" s="1"/>
  <c r="R677" i="1" a="1"/>
  <c r="R677" i="1" s="1"/>
  <c r="R685" i="1" a="1"/>
  <c r="R685" i="1" s="1"/>
  <c r="R693" i="1" a="1"/>
  <c r="R693" i="1" s="1"/>
  <c r="R701" i="1" a="1"/>
  <c r="R701" i="1" s="1"/>
  <c r="R709" i="1" a="1"/>
  <c r="R709" i="1" s="1"/>
  <c r="R717" i="1" a="1"/>
  <c r="R717" i="1" s="1"/>
  <c r="R733" i="1" a="1"/>
  <c r="R733" i="1" s="1"/>
  <c r="R734" i="1" a="1"/>
  <c r="R734" i="1" s="1"/>
  <c r="R745" i="1" a="1"/>
  <c r="R745" i="1" s="1"/>
  <c r="R748" i="1" a="1"/>
  <c r="R748" i="1" s="1"/>
  <c r="R756" i="1" a="1"/>
  <c r="R756" i="1" s="1"/>
  <c r="R760" i="1" a="1"/>
  <c r="R760" i="1" s="1"/>
  <c r="R765" i="1" a="1"/>
  <c r="R765" i="1" s="1"/>
  <c r="R774" i="1" a="1"/>
  <c r="R774" i="1" s="1"/>
  <c r="R777" i="1" a="1"/>
  <c r="R777" i="1" s="1"/>
  <c r="R780" i="1" a="1"/>
  <c r="R780" i="1" s="1"/>
  <c r="R649" i="1" a="1"/>
  <c r="R649" i="1" s="1"/>
  <c r="R650" i="1" a="1"/>
  <c r="R650" i="1" s="1"/>
  <c r="R667" i="1" a="1"/>
  <c r="R667" i="1" s="1"/>
  <c r="R671" i="1" a="1"/>
  <c r="R671" i="1" s="1"/>
  <c r="R674" i="1" a="1"/>
  <c r="R674" i="1" s="1"/>
  <c r="R725" i="1" a="1"/>
  <c r="R725" i="1" s="1"/>
  <c r="R732" i="1" a="1"/>
  <c r="R732" i="1" s="1"/>
  <c r="R739" i="1" a="1"/>
  <c r="R739" i="1" s="1"/>
  <c r="R742" i="1" a="1"/>
  <c r="R742" i="1" s="1"/>
  <c r="R753" i="1" a="1"/>
  <c r="R753" i="1" s="1"/>
  <c r="R759" i="1" a="1"/>
  <c r="R759" i="1" s="1"/>
  <c r="R770" i="1" a="1"/>
  <c r="R770" i="1" s="1"/>
  <c r="R562" i="1" a="1"/>
  <c r="R562" i="1" s="1"/>
  <c r="R660" i="1" a="1"/>
  <c r="R660" i="1" s="1"/>
  <c r="R682" i="1" a="1"/>
  <c r="R682" i="1" s="1"/>
  <c r="R690" i="1" a="1"/>
  <c r="R690" i="1" s="1"/>
  <c r="R698" i="1" a="1"/>
  <c r="R698" i="1" s="1"/>
  <c r="R706" i="1" a="1"/>
  <c r="R706" i="1" s="1"/>
  <c r="R714" i="1" a="1"/>
  <c r="R714" i="1" s="1"/>
  <c r="R722" i="1" a="1"/>
  <c r="R722" i="1" s="1"/>
  <c r="R728" i="1" a="1"/>
  <c r="R728" i="1" s="1"/>
  <c r="R738" i="1" a="1"/>
  <c r="R738" i="1" s="1"/>
  <c r="R744" i="1" a="1"/>
  <c r="R744" i="1" s="1"/>
  <c r="R747" i="1" a="1"/>
  <c r="R747" i="1" s="1"/>
  <c r="R750" i="1" a="1"/>
  <c r="R750" i="1" s="1"/>
  <c r="R764" i="1" a="1"/>
  <c r="R764" i="1" s="1"/>
  <c r="R769" i="1" a="1"/>
  <c r="R769" i="1" s="1"/>
  <c r="R773" i="1" a="1"/>
  <c r="R773" i="1" s="1"/>
  <c r="R776" i="1" a="1"/>
  <c r="R776" i="1" s="1"/>
  <c r="R556" i="1" a="1"/>
  <c r="R556" i="1" s="1"/>
  <c r="R613" i="1" a="1"/>
  <c r="R613" i="1" s="1"/>
  <c r="R619" i="1" a="1"/>
  <c r="R619" i="1" s="1"/>
  <c r="R625" i="1" a="1"/>
  <c r="R625" i="1" s="1"/>
  <c r="R631" i="1" a="1"/>
  <c r="R631" i="1" s="1"/>
  <c r="R646" i="1" a="1"/>
  <c r="R646" i="1" s="1"/>
  <c r="R673" i="1" a="1"/>
  <c r="R673" i="1" s="1"/>
  <c r="R676" i="1" a="1"/>
  <c r="R676" i="1" s="1"/>
  <c r="R679" i="1" a="1"/>
  <c r="R679" i="1" s="1"/>
  <c r="R684" i="1" a="1"/>
  <c r="R684" i="1" s="1"/>
  <c r="R687" i="1" a="1"/>
  <c r="R687" i="1" s="1"/>
  <c r="R692" i="1" a="1"/>
  <c r="R692" i="1" s="1"/>
  <c r="R695" i="1" a="1"/>
  <c r="R695" i="1" s="1"/>
  <c r="R700" i="1" a="1"/>
  <c r="R700" i="1" s="1"/>
  <c r="R703" i="1" a="1"/>
  <c r="R703" i="1" s="1"/>
  <c r="R708" i="1" a="1"/>
  <c r="R708" i="1" s="1"/>
  <c r="R711" i="1" a="1"/>
  <c r="R711" i="1" s="1"/>
  <c r="R716" i="1" a="1"/>
  <c r="R716" i="1" s="1"/>
  <c r="R719" i="1" a="1"/>
  <c r="R719" i="1" s="1"/>
  <c r="R724" i="1" a="1"/>
  <c r="R724" i="1" s="1"/>
  <c r="R643" i="1" a="1"/>
  <c r="R643" i="1" s="1"/>
  <c r="R669" i="1" a="1"/>
  <c r="R669" i="1" s="1"/>
  <c r="R727" i="1" a="1"/>
  <c r="R727" i="1" s="1"/>
  <c r="R740" i="1" a="1"/>
  <c r="R740" i="1" s="1"/>
  <c r="R743" i="1" a="1"/>
  <c r="R743" i="1" s="1"/>
  <c r="R746" i="1" a="1"/>
  <c r="R746" i="1" s="1"/>
  <c r="R752" i="1" a="1"/>
  <c r="R752" i="1" s="1"/>
  <c r="R762" i="1" a="1"/>
  <c r="R762" i="1" s="1"/>
  <c r="R767" i="1" a="1"/>
  <c r="R767" i="1" s="1"/>
  <c r="R775" i="1" a="1"/>
  <c r="R775" i="1" s="1"/>
  <c r="R654" i="1" a="1"/>
  <c r="R654" i="1" s="1"/>
  <c r="R662" i="1" a="1"/>
  <c r="R662" i="1" s="1"/>
  <c r="R672" i="1" a="1"/>
  <c r="R672" i="1" s="1"/>
  <c r="R675" i="1" a="1"/>
  <c r="R675" i="1" s="1"/>
  <c r="R678" i="1" a="1"/>
  <c r="R678" i="1" s="1"/>
  <c r="R686" i="1" a="1"/>
  <c r="R686" i="1" s="1"/>
  <c r="R694" i="1" a="1"/>
  <c r="R694" i="1" s="1"/>
  <c r="R702" i="1" a="1"/>
  <c r="R702" i="1" s="1"/>
  <c r="R710" i="1" a="1"/>
  <c r="R710" i="1" s="1"/>
  <c r="R718" i="1" a="1"/>
  <c r="R718" i="1" s="1"/>
  <c r="R730" i="1" a="1"/>
  <c r="R730" i="1" s="1"/>
  <c r="R735" i="1" a="1"/>
  <c r="R735" i="1" s="1"/>
  <c r="R754" i="1" a="1"/>
  <c r="R754" i="1" s="1"/>
  <c r="R761" i="1" a="1"/>
  <c r="R761" i="1" s="1"/>
  <c r="R771" i="1" a="1"/>
  <c r="R771" i="1" s="1"/>
  <c r="R778" i="1" a="1"/>
  <c r="R778" i="1" s="1"/>
  <c r="R784" i="1" a="1"/>
  <c r="R784" i="1" s="1"/>
  <c r="R658" i="1" a="1"/>
  <c r="R658" i="1" s="1"/>
  <c r="R697" i="1" a="1"/>
  <c r="R697" i="1" s="1"/>
  <c r="R741" i="1" a="1"/>
  <c r="R741" i="1" s="1"/>
  <c r="R749" i="1" a="1"/>
  <c r="R749" i="1" s="1"/>
  <c r="R791" i="1" a="1"/>
  <c r="R791" i="1" s="1"/>
  <c r="R807" i="1" a="1"/>
  <c r="R807" i="1" s="1"/>
  <c r="R812" i="1" a="1"/>
  <c r="R812" i="1" s="1"/>
  <c r="R817" i="1" a="1"/>
  <c r="R817" i="1" s="1"/>
  <c r="R822" i="1" a="1"/>
  <c r="R822" i="1" s="1"/>
  <c r="R832" i="1" a="1"/>
  <c r="R832" i="1" s="1"/>
  <c r="R849" i="1" a="1"/>
  <c r="R849" i="1" s="1"/>
  <c r="R862" i="1" a="1"/>
  <c r="R862" i="1" s="1"/>
  <c r="R880" i="1" a="1"/>
  <c r="R880" i="1" s="1"/>
  <c r="R622" i="1" a="1"/>
  <c r="R622" i="1" s="1"/>
  <c r="R691" i="1" a="1"/>
  <c r="R691" i="1" s="1"/>
  <c r="R704" i="1" a="1"/>
  <c r="R704" i="1" s="1"/>
  <c r="R723" i="1" a="1"/>
  <c r="R723" i="1" s="1"/>
  <c r="R731" i="1" a="1"/>
  <c r="R731" i="1" s="1"/>
  <c r="R736" i="1" a="1"/>
  <c r="R736" i="1" s="1"/>
  <c r="R766" i="1" a="1"/>
  <c r="R766" i="1" s="1"/>
  <c r="R792" i="1" a="1"/>
  <c r="R792" i="1" s="1"/>
  <c r="R793" i="1" a="1"/>
  <c r="R793" i="1" s="1"/>
  <c r="R794" i="1" a="1"/>
  <c r="R794" i="1" s="1"/>
  <c r="R795" i="1" a="1"/>
  <c r="R795" i="1" s="1"/>
  <c r="R821" i="1" a="1"/>
  <c r="R821" i="1" s="1"/>
  <c r="R825" i="1" a="1"/>
  <c r="R825" i="1" s="1"/>
  <c r="R831" i="1" a="1"/>
  <c r="R831" i="1" s="1"/>
  <c r="R835" i="1" a="1"/>
  <c r="R835" i="1" s="1"/>
  <c r="R840" i="1" a="1"/>
  <c r="R840" i="1" s="1"/>
  <c r="R844" i="1" a="1"/>
  <c r="R844" i="1" s="1"/>
  <c r="R845" i="1" a="1"/>
  <c r="R845" i="1" s="1"/>
  <c r="R854" i="1" a="1"/>
  <c r="R854" i="1" s="1"/>
  <c r="R857" i="1" a="1"/>
  <c r="R857" i="1" s="1"/>
  <c r="R858" i="1" a="1"/>
  <c r="R858" i="1" s="1"/>
  <c r="R861" i="1" a="1"/>
  <c r="R861" i="1" s="1"/>
  <c r="R866" i="1" a="1"/>
  <c r="R866" i="1" s="1"/>
  <c r="R870" i="1" a="1"/>
  <c r="R870" i="1" s="1"/>
  <c r="R875" i="1" a="1"/>
  <c r="R875" i="1" s="1"/>
  <c r="R626" i="1" a="1"/>
  <c r="R626" i="1" s="1"/>
  <c r="R640" i="1" a="1"/>
  <c r="R640" i="1" s="1"/>
  <c r="R642" i="1" a="1"/>
  <c r="R642" i="1" s="1"/>
  <c r="R705" i="1" a="1"/>
  <c r="R705" i="1" s="1"/>
  <c r="R783" i="1" a="1"/>
  <c r="R783" i="1" s="1"/>
  <c r="R786" i="1" a="1"/>
  <c r="R786" i="1" s="1"/>
  <c r="R806" i="1" a="1"/>
  <c r="R806" i="1" s="1"/>
  <c r="R816" i="1" a="1"/>
  <c r="R816" i="1" s="1"/>
  <c r="R616" i="1" a="1"/>
  <c r="R616" i="1" s="1"/>
  <c r="R680" i="1" a="1"/>
  <c r="R680" i="1" s="1"/>
  <c r="R699" i="1" a="1"/>
  <c r="R699" i="1" s="1"/>
  <c r="R712" i="1" a="1"/>
  <c r="R712" i="1" s="1"/>
  <c r="R755" i="1" a="1"/>
  <c r="R755" i="1" s="1"/>
  <c r="R782" i="1" a="1"/>
  <c r="R782" i="1" s="1"/>
  <c r="R788" i="1" a="1"/>
  <c r="R788" i="1" s="1"/>
  <c r="R796" i="1" a="1"/>
  <c r="R796" i="1" s="1"/>
  <c r="R811" i="1" a="1"/>
  <c r="R811" i="1" s="1"/>
  <c r="R820" i="1" a="1"/>
  <c r="R820" i="1" s="1"/>
  <c r="R824" i="1" a="1"/>
  <c r="R824" i="1" s="1"/>
  <c r="R829" i="1" a="1"/>
  <c r="R829" i="1" s="1"/>
  <c r="R834" i="1" a="1"/>
  <c r="R834" i="1" s="1"/>
  <c r="R839" i="1" a="1"/>
  <c r="R839" i="1" s="1"/>
  <c r="R853" i="1" a="1"/>
  <c r="R853" i="1" s="1"/>
  <c r="R865" i="1" a="1"/>
  <c r="R865" i="1" s="1"/>
  <c r="R869" i="1" a="1"/>
  <c r="R869" i="1" s="1"/>
  <c r="R874" i="1" a="1"/>
  <c r="R874" i="1" s="1"/>
  <c r="R688" i="1" a="1"/>
  <c r="R688" i="1" s="1"/>
  <c r="R707" i="1" a="1"/>
  <c r="R707" i="1" s="1"/>
  <c r="R720" i="1" a="1"/>
  <c r="R720" i="1" s="1"/>
  <c r="R726" i="1" a="1"/>
  <c r="R726" i="1" s="1"/>
  <c r="R758" i="1" a="1"/>
  <c r="R758" i="1" s="1"/>
  <c r="R763" i="1" a="1"/>
  <c r="R763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14" i="1" a="1"/>
  <c r="R814" i="1" s="1"/>
  <c r="R823" i="1" a="1"/>
  <c r="R823" i="1" s="1"/>
  <c r="R833" i="1" a="1"/>
  <c r="R833" i="1" s="1"/>
  <c r="R838" i="1" a="1"/>
  <c r="R838" i="1" s="1"/>
  <c r="R847" i="1" a="1"/>
  <c r="R847" i="1" s="1"/>
  <c r="R851" i="1" a="1"/>
  <c r="R851" i="1" s="1"/>
  <c r="R860" i="1" a="1"/>
  <c r="R860" i="1" s="1"/>
  <c r="R863" i="1" a="1"/>
  <c r="R863" i="1" s="1"/>
  <c r="R864" i="1" a="1"/>
  <c r="R864" i="1" s="1"/>
  <c r="R873" i="1" a="1"/>
  <c r="R873" i="1" s="1"/>
  <c r="R882" i="1" a="1"/>
  <c r="R882" i="1" s="1"/>
  <c r="R614" i="1" a="1"/>
  <c r="R614" i="1" s="1"/>
  <c r="R670" i="1" a="1"/>
  <c r="R670" i="1" s="1"/>
  <c r="R689" i="1" a="1"/>
  <c r="R689" i="1" s="1"/>
  <c r="R721" i="1" a="1"/>
  <c r="R721" i="1" s="1"/>
  <c r="R768" i="1" a="1"/>
  <c r="R768" i="1" s="1"/>
  <c r="R779" i="1" a="1"/>
  <c r="R779" i="1" s="1"/>
  <c r="R785" i="1" a="1"/>
  <c r="R785" i="1" s="1"/>
  <c r="R787" i="1" a="1"/>
  <c r="R787" i="1" s="1"/>
  <c r="R803" i="1" a="1"/>
  <c r="R803" i="1" s="1"/>
  <c r="R804" i="1" a="1"/>
  <c r="R804" i="1" s="1"/>
  <c r="R809" i="1" a="1"/>
  <c r="R809" i="1" s="1"/>
  <c r="R827" i="1" a="1"/>
  <c r="R827" i="1" s="1"/>
  <c r="R837" i="1" a="1"/>
  <c r="R837" i="1" s="1"/>
  <c r="R841" i="1" a="1"/>
  <c r="R841" i="1" s="1"/>
  <c r="R859" i="1" a="1"/>
  <c r="R859" i="1" s="1"/>
  <c r="R872" i="1" a="1"/>
  <c r="R872" i="1" s="1"/>
  <c r="R877" i="1" a="1"/>
  <c r="R877" i="1" s="1"/>
  <c r="R681" i="1" a="1"/>
  <c r="R681" i="1" s="1"/>
  <c r="R729" i="1" a="1"/>
  <c r="R729" i="1" s="1"/>
  <c r="R790" i="1" a="1"/>
  <c r="R790" i="1" s="1"/>
  <c r="R797" i="1" a="1"/>
  <c r="R797" i="1" s="1"/>
  <c r="R805" i="1" a="1"/>
  <c r="R805" i="1" s="1"/>
  <c r="R810" i="1" a="1"/>
  <c r="R810" i="1" s="1"/>
  <c r="R815" i="1" a="1"/>
  <c r="R815" i="1" s="1"/>
  <c r="R842" i="1" a="1"/>
  <c r="R842" i="1" s="1"/>
  <c r="R852" i="1" a="1"/>
  <c r="R852" i="1" s="1"/>
  <c r="R890" i="1" a="1"/>
  <c r="R890" i="1" s="1"/>
  <c r="R894" i="1" a="1"/>
  <c r="R894" i="1" s="1"/>
  <c r="R914" i="1" a="1"/>
  <c r="R914" i="1" s="1"/>
  <c r="R915" i="1" a="1"/>
  <c r="R915" i="1" s="1"/>
  <c r="R933" i="1" a="1"/>
  <c r="R933" i="1" s="1"/>
  <c r="R940" i="1" a="1"/>
  <c r="R940" i="1" s="1"/>
  <c r="R953" i="1" a="1"/>
  <c r="R953" i="1" s="1"/>
  <c r="R772" i="1" a="1"/>
  <c r="R772" i="1" s="1"/>
  <c r="R856" i="1" a="1"/>
  <c r="R856" i="1" s="1"/>
  <c r="R886" i="1" a="1"/>
  <c r="R886" i="1" s="1"/>
  <c r="R903" i="1" a="1"/>
  <c r="R903" i="1" s="1"/>
  <c r="R922" i="1" a="1"/>
  <c r="R922" i="1" s="1"/>
  <c r="R923" i="1" a="1"/>
  <c r="R923" i="1" s="1"/>
  <c r="R939" i="1" a="1"/>
  <c r="R939" i="1" s="1"/>
  <c r="R944" i="1" a="1"/>
  <c r="R944" i="1" s="1"/>
  <c r="R948" i="1" a="1"/>
  <c r="R948" i="1" s="1"/>
  <c r="R955" i="1" a="1"/>
  <c r="R955" i="1" s="1"/>
  <c r="R713" i="1" a="1"/>
  <c r="R713" i="1" s="1"/>
  <c r="R826" i="1" a="1"/>
  <c r="R826" i="1" s="1"/>
  <c r="R836" i="1" a="1"/>
  <c r="R836" i="1" s="1"/>
  <c r="R846" i="1" a="1"/>
  <c r="R846" i="1" s="1"/>
  <c r="R879" i="1" a="1"/>
  <c r="R879" i="1" s="1"/>
  <c r="R889" i="1" a="1"/>
  <c r="R889" i="1" s="1"/>
  <c r="R893" i="1" a="1"/>
  <c r="R893" i="1" s="1"/>
  <c r="R897" i="1" a="1"/>
  <c r="R897" i="1" s="1"/>
  <c r="R902" i="1" a="1"/>
  <c r="R902" i="1" s="1"/>
  <c r="R904" i="1" a="1"/>
  <c r="R904" i="1" s="1"/>
  <c r="R919" i="1" a="1"/>
  <c r="R919" i="1" s="1"/>
  <c r="R920" i="1" a="1"/>
  <c r="R920" i="1" s="1"/>
  <c r="R921" i="1" a="1"/>
  <c r="R921" i="1" s="1"/>
  <c r="R931" i="1" a="1"/>
  <c r="R931" i="1" s="1"/>
  <c r="R932" i="1" a="1"/>
  <c r="R932" i="1" s="1"/>
  <c r="R938" i="1" a="1"/>
  <c r="R938" i="1" s="1"/>
  <c r="R628" i="1" a="1"/>
  <c r="R628" i="1" s="1"/>
  <c r="R696" i="1" a="1"/>
  <c r="R696" i="1" s="1"/>
  <c r="R757" i="1" a="1"/>
  <c r="R757" i="1" s="1"/>
  <c r="R850" i="1" a="1"/>
  <c r="R850" i="1" s="1"/>
  <c r="R855" i="1" a="1"/>
  <c r="R855" i="1" s="1"/>
  <c r="R885" i="1" a="1"/>
  <c r="R885" i="1" s="1"/>
  <c r="R900" i="1" a="1"/>
  <c r="R900" i="1" s="1"/>
  <c r="R905" i="1" a="1"/>
  <c r="R905" i="1" s="1"/>
  <c r="R918" i="1" a="1"/>
  <c r="R918" i="1" s="1"/>
  <c r="R947" i="1" a="1"/>
  <c r="R947" i="1" s="1"/>
  <c r="R957" i="1" a="1"/>
  <c r="R957" i="1" s="1"/>
  <c r="R959" i="1" a="1"/>
  <c r="R959" i="1" s="1"/>
  <c r="R961" i="1" a="1"/>
  <c r="R961" i="1" s="1"/>
  <c r="R963" i="1" a="1"/>
  <c r="R963" i="1" s="1"/>
  <c r="R965" i="1" a="1"/>
  <c r="R965" i="1" s="1"/>
  <c r="R967" i="1" a="1"/>
  <c r="R967" i="1" s="1"/>
  <c r="R969" i="1" a="1"/>
  <c r="R969" i="1" s="1"/>
  <c r="R971" i="1" a="1"/>
  <c r="R971" i="1" s="1"/>
  <c r="R973" i="1" a="1"/>
  <c r="R973" i="1" s="1"/>
  <c r="R975" i="1" a="1"/>
  <c r="R975" i="1" s="1"/>
  <c r="R977" i="1" a="1"/>
  <c r="R977" i="1" s="1"/>
  <c r="R979" i="1" a="1"/>
  <c r="R979" i="1" s="1"/>
  <c r="R981" i="1" a="1"/>
  <c r="R981" i="1" s="1"/>
  <c r="R657" i="1" a="1"/>
  <c r="R657" i="1" s="1"/>
  <c r="R665" i="1" a="1"/>
  <c r="R665" i="1" s="1"/>
  <c r="R781" i="1" a="1"/>
  <c r="R781" i="1" s="1"/>
  <c r="R830" i="1" a="1"/>
  <c r="R830" i="1" s="1"/>
  <c r="R868" i="1" a="1"/>
  <c r="R868" i="1" s="1"/>
  <c r="R878" i="1" a="1"/>
  <c r="R878" i="1" s="1"/>
  <c r="R881" i="1" a="1"/>
  <c r="R881" i="1" s="1"/>
  <c r="R884" i="1" a="1"/>
  <c r="R884" i="1" s="1"/>
  <c r="R888" i="1" a="1"/>
  <c r="R888" i="1" s="1"/>
  <c r="R892" i="1" a="1"/>
  <c r="R892" i="1" s="1"/>
  <c r="R896" i="1" a="1"/>
  <c r="R896" i="1" s="1"/>
  <c r="R911" i="1" a="1"/>
  <c r="R911" i="1" s="1"/>
  <c r="R912" i="1" a="1"/>
  <c r="R912" i="1" s="1"/>
  <c r="R930" i="1" a="1"/>
  <c r="R930" i="1" s="1"/>
  <c r="R937" i="1" a="1"/>
  <c r="R937" i="1" s="1"/>
  <c r="R943" i="1" a="1"/>
  <c r="R943" i="1" s="1"/>
  <c r="R950" i="1" a="1"/>
  <c r="R950" i="1" s="1"/>
  <c r="R952" i="1" a="1"/>
  <c r="R952" i="1" s="1"/>
  <c r="R683" i="1" a="1"/>
  <c r="R683" i="1" s="1"/>
  <c r="R737" i="1" a="1"/>
  <c r="R737" i="1" s="1"/>
  <c r="R789" i="1" a="1"/>
  <c r="R789" i="1" s="1"/>
  <c r="R808" i="1" a="1"/>
  <c r="R808" i="1" s="1"/>
  <c r="R813" i="1" a="1"/>
  <c r="R813" i="1" s="1"/>
  <c r="R818" i="1" a="1"/>
  <c r="R818" i="1" s="1"/>
  <c r="R899" i="1" a="1"/>
  <c r="R899" i="1" s="1"/>
  <c r="R901" i="1" a="1"/>
  <c r="R901" i="1" s="1"/>
  <c r="R908" i="1" a="1"/>
  <c r="R908" i="1" s="1"/>
  <c r="R909" i="1" a="1"/>
  <c r="R909" i="1" s="1"/>
  <c r="R910" i="1" a="1"/>
  <c r="R910" i="1" s="1"/>
  <c r="R917" i="1" a="1"/>
  <c r="R917" i="1" s="1"/>
  <c r="R924" i="1" a="1"/>
  <c r="R924" i="1" s="1"/>
  <c r="R929" i="1" a="1"/>
  <c r="R929" i="1" s="1"/>
  <c r="R936" i="1" a="1"/>
  <c r="R936" i="1" s="1"/>
  <c r="R942" i="1" a="1"/>
  <c r="R942" i="1" s="1"/>
  <c r="R946" i="1" a="1"/>
  <c r="R946" i="1" s="1"/>
  <c r="R620" i="1" a="1"/>
  <c r="R620" i="1" s="1"/>
  <c r="R751" i="1" a="1"/>
  <c r="R751" i="1" s="1"/>
  <c r="R819" i="1" a="1"/>
  <c r="R819" i="1" s="1"/>
  <c r="R843" i="1" a="1"/>
  <c r="R843" i="1" s="1"/>
  <c r="R848" i="1" a="1"/>
  <c r="R848" i="1" s="1"/>
  <c r="R867" i="1" a="1"/>
  <c r="R867" i="1" s="1"/>
  <c r="R887" i="1" a="1"/>
  <c r="R887" i="1" s="1"/>
  <c r="R891" i="1" a="1"/>
  <c r="R891" i="1" s="1"/>
  <c r="R895" i="1" a="1"/>
  <c r="R895" i="1" s="1"/>
  <c r="R906" i="1" a="1"/>
  <c r="R906" i="1" s="1"/>
  <c r="R907" i="1" a="1"/>
  <c r="R907" i="1" s="1"/>
  <c r="R913" i="1" a="1"/>
  <c r="R913" i="1" s="1"/>
  <c r="R925" i="1" a="1"/>
  <c r="R925" i="1" s="1"/>
  <c r="R926" i="1" a="1"/>
  <c r="R926" i="1" s="1"/>
  <c r="R927" i="1" a="1"/>
  <c r="R927" i="1" s="1"/>
  <c r="R935" i="1" a="1"/>
  <c r="R935" i="1" s="1"/>
  <c r="R949" i="1" a="1"/>
  <c r="R949" i="1" s="1"/>
  <c r="R954" i="1" a="1"/>
  <c r="R954" i="1" s="1"/>
  <c r="R934" i="1" a="1"/>
  <c r="R934" i="1" s="1"/>
  <c r="R962" i="1" a="1"/>
  <c r="R962" i="1" s="1"/>
  <c r="R970" i="1" a="1"/>
  <c r="R970" i="1" s="1"/>
  <c r="R978" i="1" a="1"/>
  <c r="R978" i="1" s="1"/>
  <c r="R980" i="1" a="1"/>
  <c r="R980" i="1" s="1"/>
  <c r="R984" i="1" a="1"/>
  <c r="R984" i="1" s="1"/>
  <c r="R986" i="1" a="1"/>
  <c r="R986" i="1" s="1"/>
  <c r="R988" i="1" a="1"/>
  <c r="R988" i="1" s="1"/>
  <c r="R990" i="1" a="1"/>
  <c r="R990" i="1" s="1"/>
  <c r="R992" i="1" a="1"/>
  <c r="R992" i="1" s="1"/>
  <c r="R994" i="1" a="1"/>
  <c r="R994" i="1" s="1"/>
  <c r="R996" i="1" a="1"/>
  <c r="R996" i="1" s="1"/>
  <c r="R998" i="1" a="1"/>
  <c r="R998" i="1" s="1"/>
  <c r="R1000" i="1" a="1"/>
  <c r="R1000" i="1" s="1"/>
  <c r="R1002" i="1" a="1"/>
  <c r="R1002" i="1" s="1"/>
  <c r="R1004" i="1" a="1"/>
  <c r="R1004" i="1" s="1"/>
  <c r="R1006" i="1" a="1"/>
  <c r="R1006" i="1" s="1"/>
  <c r="R1008" i="1" a="1"/>
  <c r="R1008" i="1" s="1"/>
  <c r="R1010" i="1" a="1"/>
  <c r="R1010" i="1" s="1"/>
  <c r="R1012" i="1" a="1"/>
  <c r="R1012" i="1" s="1"/>
  <c r="R1014" i="1" a="1"/>
  <c r="R1014" i="1" s="1"/>
  <c r="R1016" i="1" a="1"/>
  <c r="R1016" i="1" s="1"/>
  <c r="R1018" i="1" a="1"/>
  <c r="R1018" i="1" s="1"/>
  <c r="R1020" i="1" a="1"/>
  <c r="R1020" i="1" s="1"/>
  <c r="R1022" i="1" a="1"/>
  <c r="R1022" i="1" s="1"/>
  <c r="R1024" i="1" a="1"/>
  <c r="R1024" i="1" s="1"/>
  <c r="R1026" i="1" a="1"/>
  <c r="R1026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42" i="1" a="1"/>
  <c r="R1042" i="1" s="1"/>
  <c r="R1049" i="1" a="1"/>
  <c r="R1049" i="1" s="1"/>
  <c r="R1053" i="1" a="1"/>
  <c r="R1053" i="1" s="1"/>
  <c r="R1056" i="1" a="1"/>
  <c r="R1056" i="1" s="1"/>
  <c r="R828" i="1" a="1"/>
  <c r="R828" i="1" s="1"/>
  <c r="R951" i="1" a="1"/>
  <c r="R951" i="1" s="1"/>
  <c r="R1028" i="1" a="1"/>
  <c r="R1028" i="1" s="1"/>
  <c r="R1045" i="1" a="1"/>
  <c r="R1045" i="1" s="1"/>
  <c r="R1059" i="1" a="1"/>
  <c r="R1059" i="1" s="1"/>
  <c r="R1065" i="1" a="1"/>
  <c r="R1065" i="1" s="1"/>
  <c r="R941" i="1" a="1"/>
  <c r="R941" i="1" s="1"/>
  <c r="R956" i="1" a="1"/>
  <c r="R956" i="1" s="1"/>
  <c r="R964" i="1" a="1"/>
  <c r="R964" i="1" s="1"/>
  <c r="R972" i="1" a="1"/>
  <c r="R972" i="1" s="1"/>
  <c r="R1048" i="1" a="1"/>
  <c r="R1048" i="1" s="1"/>
  <c r="R1052" i="1" a="1"/>
  <c r="R1052" i="1" s="1"/>
  <c r="R1062" i="1" a="1"/>
  <c r="R1062" i="1" s="1"/>
  <c r="R928" i="1" a="1"/>
  <c r="R928" i="1" s="1"/>
  <c r="R982" i="1" a="1"/>
  <c r="R982" i="1" s="1"/>
  <c r="R1041" i="1" a="1"/>
  <c r="R1041" i="1" s="1"/>
  <c r="R1055" i="1" a="1"/>
  <c r="R1055" i="1" s="1"/>
  <c r="R715" i="1" a="1"/>
  <c r="R715" i="1" s="1"/>
  <c r="R958" i="1" a="1"/>
  <c r="R958" i="1" s="1"/>
  <c r="R966" i="1" a="1"/>
  <c r="R966" i="1" s="1"/>
  <c r="R974" i="1" a="1"/>
  <c r="R974" i="1" s="1"/>
  <c r="R983" i="1" a="1"/>
  <c r="R983" i="1" s="1"/>
  <c r="R985" i="1" a="1"/>
  <c r="R985" i="1" s="1"/>
  <c r="R987" i="1" a="1"/>
  <c r="R987" i="1" s="1"/>
  <c r="R989" i="1" a="1"/>
  <c r="R989" i="1" s="1"/>
  <c r="R991" i="1" a="1"/>
  <c r="R991" i="1" s="1"/>
  <c r="R993" i="1" a="1"/>
  <c r="R993" i="1" s="1"/>
  <c r="R995" i="1" a="1"/>
  <c r="R995" i="1" s="1"/>
  <c r="R997" i="1" a="1"/>
  <c r="R997" i="1" s="1"/>
  <c r="R999" i="1" a="1"/>
  <c r="R999" i="1" s="1"/>
  <c r="R1001" i="1" a="1"/>
  <c r="R1001" i="1" s="1"/>
  <c r="R1003" i="1" a="1"/>
  <c r="R1003" i="1" s="1"/>
  <c r="R1005" i="1" a="1"/>
  <c r="R1005" i="1" s="1"/>
  <c r="R1007" i="1" a="1"/>
  <c r="R1007" i="1" s="1"/>
  <c r="R1009" i="1" a="1"/>
  <c r="R1009" i="1" s="1"/>
  <c r="R1011" i="1" a="1"/>
  <c r="R1011" i="1" s="1"/>
  <c r="R1013" i="1" a="1"/>
  <c r="R1013" i="1" s="1"/>
  <c r="R1015" i="1" a="1"/>
  <c r="R1015" i="1" s="1"/>
  <c r="R1017" i="1" a="1"/>
  <c r="R1017" i="1" s="1"/>
  <c r="R1019" i="1" a="1"/>
  <c r="R1019" i="1" s="1"/>
  <c r="R1021" i="1" a="1"/>
  <c r="R1021" i="1" s="1"/>
  <c r="R1023" i="1" a="1"/>
  <c r="R1023" i="1" s="1"/>
  <c r="R1025" i="1" a="1"/>
  <c r="R1025" i="1" s="1"/>
  <c r="R1044" i="1" a="1"/>
  <c r="R1044" i="1" s="1"/>
  <c r="R1047" i="1" a="1"/>
  <c r="R1047" i="1" s="1"/>
  <c r="R1051" i="1" a="1"/>
  <c r="R1051" i="1" s="1"/>
  <c r="R1064" i="1" a="1"/>
  <c r="R1064" i="1" s="1"/>
  <c r="R898" i="1" a="1"/>
  <c r="R898" i="1" s="1"/>
  <c r="R945" i="1" a="1"/>
  <c r="R945" i="1" s="1"/>
  <c r="R1027" i="1" a="1"/>
  <c r="R1027" i="1" s="1"/>
  <c r="R1040" i="1" a="1"/>
  <c r="R1040" i="1" s="1"/>
  <c r="R1054" i="1" a="1"/>
  <c r="R1054" i="1" s="1"/>
  <c r="R1061" i="1" a="1"/>
  <c r="R1061" i="1" s="1"/>
  <c r="R871" i="1" a="1"/>
  <c r="R871" i="1" s="1"/>
  <c r="R883" i="1" a="1"/>
  <c r="R883" i="1" s="1"/>
  <c r="R960" i="1" a="1"/>
  <c r="R960" i="1" s="1"/>
  <c r="R968" i="1" a="1"/>
  <c r="R968" i="1" s="1"/>
  <c r="R976" i="1" a="1"/>
  <c r="R976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43" i="1" a="1"/>
  <c r="R1043" i="1" s="1"/>
  <c r="R876" i="1" a="1"/>
  <c r="R876" i="1" s="1"/>
  <c r="R916" i="1" a="1"/>
  <c r="R916" i="1" s="1"/>
  <c r="R1063" i="1" a="1"/>
  <c r="R1063" i="1" s="1"/>
  <c r="R1075" i="1" a="1"/>
  <c r="R1075" i="1" s="1"/>
  <c r="R1088" i="1" a="1"/>
  <c r="R1088" i="1" s="1"/>
  <c r="R1092" i="1" a="1"/>
  <c r="R1092" i="1" s="1"/>
  <c r="R1100" i="1" a="1"/>
  <c r="R1100" i="1" s="1"/>
  <c r="R1111" i="1" a="1"/>
  <c r="R1111" i="1" s="1"/>
  <c r="R1112" i="1" a="1"/>
  <c r="R1112" i="1" s="1"/>
  <c r="R1120" i="1" a="1"/>
  <c r="R1120" i="1" s="1"/>
  <c r="R1121" i="1" a="1"/>
  <c r="R1121" i="1" s="1"/>
  <c r="R1128" i="1" a="1"/>
  <c r="R1128" i="1" s="1"/>
  <c r="R1129" i="1" a="1"/>
  <c r="R1129" i="1" s="1"/>
  <c r="R1145" i="1" a="1"/>
  <c r="R1145" i="1" s="1"/>
  <c r="R1150" i="1" a="1"/>
  <c r="R1150" i="1" s="1"/>
  <c r="R1152" i="1" a="1"/>
  <c r="R1152" i="1" s="1"/>
  <c r="R1159" i="1" a="1"/>
  <c r="R1159" i="1" s="1"/>
  <c r="R1166" i="1" a="1"/>
  <c r="R1166" i="1" s="1"/>
  <c r="R1179" i="1" a="1"/>
  <c r="R1179" i="1" s="1"/>
  <c r="R1183" i="1" a="1"/>
  <c r="R1183" i="1" s="1"/>
  <c r="R1192" i="1" a="1"/>
  <c r="R1192" i="1" s="1"/>
  <c r="R1072" i="1" a="1"/>
  <c r="R1072" i="1" s="1"/>
  <c r="R1078" i="1" a="1"/>
  <c r="R1078" i="1" s="1"/>
  <c r="R1084" i="1" a="1"/>
  <c r="R1084" i="1" s="1"/>
  <c r="R1096" i="1" a="1"/>
  <c r="R1096" i="1" s="1"/>
  <c r="R1113" i="1" a="1"/>
  <c r="R1113" i="1" s="1"/>
  <c r="R1119" i="1" a="1"/>
  <c r="R1119" i="1" s="1"/>
  <c r="R1127" i="1" a="1"/>
  <c r="R1127" i="1" s="1"/>
  <c r="R1133" i="1" a="1"/>
  <c r="R1133" i="1" s="1"/>
  <c r="R1139" i="1" a="1"/>
  <c r="R1139" i="1" s="1"/>
  <c r="R1144" i="1" a="1"/>
  <c r="R1144" i="1" s="1"/>
  <c r="R1149" i="1" a="1"/>
  <c r="R1149" i="1" s="1"/>
  <c r="R1156" i="1" a="1"/>
  <c r="R1156" i="1" s="1"/>
  <c r="R1169" i="1" a="1"/>
  <c r="R1169" i="1" s="1"/>
  <c r="R1177" i="1" a="1"/>
  <c r="R1177" i="1" s="1"/>
  <c r="R1178" i="1" a="1"/>
  <c r="R1178" i="1" s="1"/>
  <c r="R1186" i="1" a="1"/>
  <c r="R1186" i="1" s="1"/>
  <c r="R1189" i="1" a="1"/>
  <c r="R1189" i="1" s="1"/>
  <c r="R1050" i="1" a="1"/>
  <c r="R1050" i="1" s="1"/>
  <c r="R1058" i="1" a="1"/>
  <c r="R1058" i="1" s="1"/>
  <c r="R1066" i="1" a="1"/>
  <c r="R1066" i="1" s="1"/>
  <c r="R1069" i="1" a="1"/>
  <c r="R1069" i="1" s="1"/>
  <c r="R1080" i="1" a="1"/>
  <c r="R1080" i="1" s="1"/>
  <c r="R1087" i="1" a="1"/>
  <c r="R1087" i="1" s="1"/>
  <c r="R1091" i="1" a="1"/>
  <c r="R1091" i="1" s="1"/>
  <c r="R1099" i="1" a="1"/>
  <c r="R1099" i="1" s="1"/>
  <c r="R1118" i="1" a="1"/>
  <c r="R1118" i="1" s="1"/>
  <c r="R1138" i="1" a="1"/>
  <c r="R1138" i="1" s="1"/>
  <c r="R1143" i="1" a="1"/>
  <c r="R1143" i="1" s="1"/>
  <c r="R1148" i="1" a="1"/>
  <c r="R1148" i="1" s="1"/>
  <c r="R1155" i="1" a="1"/>
  <c r="R1155" i="1" s="1"/>
  <c r="R1161" i="1" a="1"/>
  <c r="R1161" i="1" s="1"/>
  <c r="R1163" i="1" a="1"/>
  <c r="R1163" i="1" s="1"/>
  <c r="R1175" i="1" a="1"/>
  <c r="R1175" i="1" s="1"/>
  <c r="R1176" i="1" a="1"/>
  <c r="R1176" i="1" s="1"/>
  <c r="R1182" i="1" a="1"/>
  <c r="R1182" i="1" s="1"/>
  <c r="R1191" i="1" a="1"/>
  <c r="R1191" i="1" s="1"/>
  <c r="R1194" i="1" a="1"/>
  <c r="R1194" i="1" s="1"/>
  <c r="R1074" i="1" a="1"/>
  <c r="R1074" i="1" s="1"/>
  <c r="R1083" i="1" a="1"/>
  <c r="R1083" i="1" s="1"/>
  <c r="R1095" i="1" a="1"/>
  <c r="R1095" i="1" s="1"/>
  <c r="R1117" i="1" a="1"/>
  <c r="R1117" i="1" s="1"/>
  <c r="R1126" i="1" a="1"/>
  <c r="R1126" i="1" s="1"/>
  <c r="R1132" i="1" a="1"/>
  <c r="R1132" i="1" s="1"/>
  <c r="R1142" i="1" a="1"/>
  <c r="R1142" i="1" s="1"/>
  <c r="R1165" i="1" a="1"/>
  <c r="R1165" i="1" s="1"/>
  <c r="R1174" i="1" a="1"/>
  <c r="R1174" i="1" s="1"/>
  <c r="R1185" i="1" a="1"/>
  <c r="R1185" i="1" s="1"/>
  <c r="R1188" i="1" a="1"/>
  <c r="R1188" i="1" s="1"/>
  <c r="R1057" i="1" a="1"/>
  <c r="R1057" i="1" s="1"/>
  <c r="R1068" i="1" a="1"/>
  <c r="R1068" i="1" s="1"/>
  <c r="R1071" i="1" a="1"/>
  <c r="R1071" i="1" s="1"/>
  <c r="R1077" i="1" a="1"/>
  <c r="R1077" i="1" s="1"/>
  <c r="R1090" i="1" a="1"/>
  <c r="R1090" i="1" s="1"/>
  <c r="R1098" i="1" a="1"/>
  <c r="R1098" i="1" s="1"/>
  <c r="R1103" i="1" a="1"/>
  <c r="R1103" i="1" s="1"/>
  <c r="R1104" i="1" a="1"/>
  <c r="R1104" i="1" s="1"/>
  <c r="R1116" i="1" a="1"/>
  <c r="R1116" i="1" s="1"/>
  <c r="R1137" i="1" a="1"/>
  <c r="R1137" i="1" s="1"/>
  <c r="R1147" i="1" a="1"/>
  <c r="R1147" i="1" s="1"/>
  <c r="R1154" i="1" a="1"/>
  <c r="R1154" i="1" s="1"/>
  <c r="R1158" i="1" a="1"/>
  <c r="R1158" i="1" s="1"/>
  <c r="R1168" i="1" a="1"/>
  <c r="R1168" i="1" s="1"/>
  <c r="R1171" i="1" a="1"/>
  <c r="R1171" i="1" s="1"/>
  <c r="R1172" i="1" a="1"/>
  <c r="R1172" i="1" s="1"/>
  <c r="R1173" i="1" a="1"/>
  <c r="R1173" i="1" s="1"/>
  <c r="R1181" i="1" a="1"/>
  <c r="R1181" i="1" s="1"/>
  <c r="R1046" i="1" a="1"/>
  <c r="R1046" i="1" s="1"/>
  <c r="R1079" i="1" a="1"/>
  <c r="R1079" i="1" s="1"/>
  <c r="R1082" i="1" a="1"/>
  <c r="R1082" i="1" s="1"/>
  <c r="R1086" i="1" a="1"/>
  <c r="R1086" i="1" s="1"/>
  <c r="R1094" i="1" a="1"/>
  <c r="R1094" i="1" s="1"/>
  <c r="R1102" i="1" a="1"/>
  <c r="R1102" i="1" s="1"/>
  <c r="R1105" i="1" a="1"/>
  <c r="R1105" i="1" s="1"/>
  <c r="R1106" i="1" a="1"/>
  <c r="R1106" i="1" s="1"/>
  <c r="R1125" i="1" a="1"/>
  <c r="R1125" i="1" s="1"/>
  <c r="R1131" i="1" a="1"/>
  <c r="R1131" i="1" s="1"/>
  <c r="R1136" i="1" a="1"/>
  <c r="R1136" i="1" s="1"/>
  <c r="R1141" i="1" a="1"/>
  <c r="R1141" i="1" s="1"/>
  <c r="R1160" i="1" a="1"/>
  <c r="R1160" i="1" s="1"/>
  <c r="R1167" i="1" a="1"/>
  <c r="R1167" i="1" s="1"/>
  <c r="R1184" i="1" a="1"/>
  <c r="R1184" i="1" s="1"/>
  <c r="R1190" i="1" a="1"/>
  <c r="R1190" i="1" s="1"/>
  <c r="R1196" i="1" a="1"/>
  <c r="R1196" i="1" s="1"/>
  <c r="R1067" i="1" a="1"/>
  <c r="R1067" i="1" s="1"/>
  <c r="R1073" i="1" a="1"/>
  <c r="R1073" i="1" s="1"/>
  <c r="R1076" i="1" a="1"/>
  <c r="R1076" i="1" s="1"/>
  <c r="R1089" i="1" a="1"/>
  <c r="R1089" i="1" s="1"/>
  <c r="R1097" i="1" a="1"/>
  <c r="R1097" i="1" s="1"/>
  <c r="R1107" i="1" a="1"/>
  <c r="R1107" i="1" s="1"/>
  <c r="R1108" i="1" a="1"/>
  <c r="R1108" i="1" s="1"/>
  <c r="R1115" i="1" a="1"/>
  <c r="R1115" i="1" s="1"/>
  <c r="R1130" i="1" a="1"/>
  <c r="R1130" i="1" s="1"/>
  <c r="R1135" i="1" a="1"/>
  <c r="R1135" i="1" s="1"/>
  <c r="R1146" i="1" a="1"/>
  <c r="R1146" i="1" s="1"/>
  <c r="R1153" i="1" a="1"/>
  <c r="R1153" i="1" s="1"/>
  <c r="R1157" i="1" a="1"/>
  <c r="R1157" i="1" s="1"/>
  <c r="R1162" i="1" a="1"/>
  <c r="R1162" i="1" s="1"/>
  <c r="R1170" i="1" a="1"/>
  <c r="R1170" i="1" s="1"/>
  <c r="R1187" i="1" a="1"/>
  <c r="R1187" i="1" s="1"/>
  <c r="R1039" i="1" a="1"/>
  <c r="R1039" i="1" s="1"/>
  <c r="R1060" i="1" a="1"/>
  <c r="R1060" i="1" s="1"/>
  <c r="R1206" i="1" a="1"/>
  <c r="R1206" i="1" s="1"/>
  <c r="R1214" i="1" a="1"/>
  <c r="R1214" i="1" s="1"/>
  <c r="R1220" i="1" a="1"/>
  <c r="R1220" i="1" s="1"/>
  <c r="R1240" i="1" a="1"/>
  <c r="R1240" i="1" s="1"/>
  <c r="R1243" i="1" a="1"/>
  <c r="R1243" i="1" s="1"/>
  <c r="R1259" i="1" a="1"/>
  <c r="R1259" i="1" s="1"/>
  <c r="R1274" i="1" a="1"/>
  <c r="R1274" i="1" s="1"/>
  <c r="R1281" i="1" a="1"/>
  <c r="R1281" i="1" s="1"/>
  <c r="R1296" i="1" a="1"/>
  <c r="R1296" i="1" s="1"/>
  <c r="R1299" i="1" a="1"/>
  <c r="R1299" i="1" s="1"/>
  <c r="R1305" i="1" a="1"/>
  <c r="R1305" i="1" s="1"/>
  <c r="R1085" i="1" a="1"/>
  <c r="R1085" i="1" s="1"/>
  <c r="R1151" i="1" a="1"/>
  <c r="R1151" i="1" s="1"/>
  <c r="R1197" i="1" a="1"/>
  <c r="R1197" i="1" s="1"/>
  <c r="R1200" i="1" a="1"/>
  <c r="R1200" i="1" s="1"/>
  <c r="R1211" i="1" a="1"/>
  <c r="R1211" i="1" s="1"/>
  <c r="R1223" i="1" a="1"/>
  <c r="R1223" i="1" s="1"/>
  <c r="R1229" i="1" a="1"/>
  <c r="R1229" i="1" s="1"/>
  <c r="R1232" i="1" a="1"/>
  <c r="R1232" i="1" s="1"/>
  <c r="R1236" i="1" a="1"/>
  <c r="R1236" i="1" s="1"/>
  <c r="R1239" i="1" a="1"/>
  <c r="R1239" i="1" s="1"/>
  <c r="R1241" i="1" a="1"/>
  <c r="R1241" i="1" s="1"/>
  <c r="R1242" i="1" a="1"/>
  <c r="R1242" i="1" s="1"/>
  <c r="R1257" i="1" a="1"/>
  <c r="R1257" i="1" s="1"/>
  <c r="R1258" i="1" a="1"/>
  <c r="R1258" i="1" s="1"/>
  <c r="R1273" i="1" a="1"/>
  <c r="R1273" i="1" s="1"/>
  <c r="R1278" i="1" a="1"/>
  <c r="R1278" i="1" s="1"/>
  <c r="R1284" i="1" a="1"/>
  <c r="R1284" i="1" s="1"/>
  <c r="R1288" i="1" a="1"/>
  <c r="R1288" i="1" s="1"/>
  <c r="R1295" i="1" a="1"/>
  <c r="R1295" i="1" s="1"/>
  <c r="R1304" i="1" a="1"/>
  <c r="R1304" i="1" s="1"/>
  <c r="R1307" i="1" a="1"/>
  <c r="R1307" i="1" s="1"/>
  <c r="R1110" i="1" a="1"/>
  <c r="R1110" i="1" s="1"/>
  <c r="R1123" i="1" a="1"/>
  <c r="R1123" i="1" s="1"/>
  <c r="R1193" i="1" a="1"/>
  <c r="R1193" i="1" s="1"/>
  <c r="R1203" i="1" a="1"/>
  <c r="R1203" i="1" s="1"/>
  <c r="R1216" i="1" a="1"/>
  <c r="R1216" i="1" s="1"/>
  <c r="R1219" i="1" a="1"/>
  <c r="R1219" i="1" s="1"/>
  <c r="R1235" i="1" a="1"/>
  <c r="R1235" i="1" s="1"/>
  <c r="R1253" i="1" a="1"/>
  <c r="R1253" i="1" s="1"/>
  <c r="R1255" i="1" a="1"/>
  <c r="R1255" i="1" s="1"/>
  <c r="R1256" i="1" a="1"/>
  <c r="R1256" i="1" s="1"/>
  <c r="R1271" i="1" a="1"/>
  <c r="R1271" i="1" s="1"/>
  <c r="R1272" i="1" a="1"/>
  <c r="R1272" i="1" s="1"/>
  <c r="R1291" i="1" a="1"/>
  <c r="R1291" i="1" s="1"/>
  <c r="R1301" i="1" a="1"/>
  <c r="R1301" i="1" s="1"/>
  <c r="R1070" i="1" a="1"/>
  <c r="R1070" i="1" s="1"/>
  <c r="R1180" i="1" a="1"/>
  <c r="R1180" i="1" s="1"/>
  <c r="R1208" i="1" a="1"/>
  <c r="R1208" i="1" s="1"/>
  <c r="R1226" i="1" a="1"/>
  <c r="R1226" i="1" s="1"/>
  <c r="R1252" i="1" a="1"/>
  <c r="R1252" i="1" s="1"/>
  <c r="R1254" i="1" a="1"/>
  <c r="R1254" i="1" s="1"/>
  <c r="R1269" i="1" a="1"/>
  <c r="R1269" i="1" s="1"/>
  <c r="R1270" i="1" a="1"/>
  <c r="R1270" i="1" s="1"/>
  <c r="R1277" i="1" a="1"/>
  <c r="R1277" i="1" s="1"/>
  <c r="R1280" i="1" a="1"/>
  <c r="R1280" i="1" s="1"/>
  <c r="R1283" i="1" a="1"/>
  <c r="R1283" i="1" s="1"/>
  <c r="R1287" i="1" a="1"/>
  <c r="R1287" i="1" s="1"/>
  <c r="R1294" i="1" a="1"/>
  <c r="R1294" i="1" s="1"/>
  <c r="R1298" i="1" a="1"/>
  <c r="R1298" i="1" s="1"/>
  <c r="R1140" i="1" a="1"/>
  <c r="R1140" i="1" s="1"/>
  <c r="R1199" i="1" a="1"/>
  <c r="R1199" i="1" s="1"/>
  <c r="R1205" i="1" a="1"/>
  <c r="R1205" i="1" s="1"/>
  <c r="R1210" i="1" a="1"/>
  <c r="R1210" i="1" s="1"/>
  <c r="R1213" i="1" a="1"/>
  <c r="R1213" i="1" s="1"/>
  <c r="R1222" i="1" a="1"/>
  <c r="R1222" i="1" s="1"/>
  <c r="R1228" i="1" a="1"/>
  <c r="R1228" i="1" s="1"/>
  <c r="R1231" i="1" a="1"/>
  <c r="R1231" i="1" s="1"/>
  <c r="R1238" i="1" a="1"/>
  <c r="R1238" i="1" s="1"/>
  <c r="R1249" i="1" a="1"/>
  <c r="R1249" i="1" s="1"/>
  <c r="R1250" i="1" a="1"/>
  <c r="R1250" i="1" s="1"/>
  <c r="R1251" i="1" a="1"/>
  <c r="R1251" i="1" s="1"/>
  <c r="R1268" i="1" a="1"/>
  <c r="R1268" i="1" s="1"/>
  <c r="R1276" i="1" a="1"/>
  <c r="R1276" i="1" s="1"/>
  <c r="R1282" i="1" a="1"/>
  <c r="R1282" i="1" s="1"/>
  <c r="R1286" i="1" a="1"/>
  <c r="R1286" i="1" s="1"/>
  <c r="R1290" i="1" a="1"/>
  <c r="R1290" i="1" s="1"/>
  <c r="R1300" i="1" a="1"/>
  <c r="R1300" i="1" s="1"/>
  <c r="R1303" i="1" a="1"/>
  <c r="R1303" i="1" s="1"/>
  <c r="R1101" i="1" a="1"/>
  <c r="R1101" i="1" s="1"/>
  <c r="R1109" i="1" a="1"/>
  <c r="R1109" i="1" s="1"/>
  <c r="R1122" i="1" a="1"/>
  <c r="R1122" i="1" s="1"/>
  <c r="R1195" i="1" a="1"/>
  <c r="R1195" i="1" s="1"/>
  <c r="R1202" i="1" a="1"/>
  <c r="R1202" i="1" s="1"/>
  <c r="R1215" i="1" a="1"/>
  <c r="R1215" i="1" s="1"/>
  <c r="R1218" i="1" a="1"/>
  <c r="R1218" i="1" s="1"/>
  <c r="R1225" i="1" a="1"/>
  <c r="R1225" i="1" s="1"/>
  <c r="R1234" i="1" a="1"/>
  <c r="R1234" i="1" s="1"/>
  <c r="R1247" i="1" a="1"/>
  <c r="R1247" i="1" s="1"/>
  <c r="R1248" i="1" a="1"/>
  <c r="R1248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93" i="1" a="1"/>
  <c r="R1293" i="1" s="1"/>
  <c r="R1297" i="1" a="1"/>
  <c r="R1297" i="1" s="1"/>
  <c r="R1306" i="1" a="1"/>
  <c r="R1306" i="1" s="1"/>
  <c r="R1093" i="1" a="1"/>
  <c r="R1093" i="1" s="1"/>
  <c r="R1124" i="1" a="1"/>
  <c r="R1124" i="1" s="1"/>
  <c r="R1134" i="1" a="1"/>
  <c r="R1134" i="1" s="1"/>
  <c r="R1201" i="1" a="1"/>
  <c r="R1201" i="1" s="1"/>
  <c r="R1204" i="1" a="1"/>
  <c r="R1204" i="1" s="1"/>
  <c r="R1209" i="1" a="1"/>
  <c r="R1209" i="1" s="1"/>
  <c r="R1217" i="1" a="1"/>
  <c r="R1217" i="1" s="1"/>
  <c r="R1224" i="1" a="1"/>
  <c r="R1224" i="1" s="1"/>
  <c r="R1227" i="1" a="1"/>
  <c r="R1227" i="1" s="1"/>
  <c r="R1230" i="1" a="1"/>
  <c r="R1230" i="1" s="1"/>
  <c r="R1233" i="1" a="1"/>
  <c r="R1233" i="1" s="1"/>
  <c r="R1237" i="1" a="1"/>
  <c r="R1237" i="1" s="1"/>
  <c r="R1244" i="1" a="1"/>
  <c r="R1244" i="1" s="1"/>
  <c r="R1221" i="1" a="1"/>
  <c r="R1221" i="1" s="1"/>
  <c r="R1292" i="1" a="1"/>
  <c r="R1292" i="1" s="1"/>
  <c r="R1308" i="1" a="1"/>
  <c r="R1308" i="1" s="1"/>
  <c r="R1312" i="1" a="1"/>
  <c r="R1312" i="1" s="1"/>
  <c r="R1314" i="1" a="1"/>
  <c r="R1314" i="1" s="1"/>
  <c r="R1319" i="1" a="1"/>
  <c r="R1319" i="1" s="1"/>
  <c r="R1325" i="1" a="1"/>
  <c r="R1325" i="1" s="1"/>
  <c r="R1328" i="1" a="1"/>
  <c r="R1328" i="1" s="1"/>
  <c r="R1339" i="1" a="1"/>
  <c r="R1339" i="1" s="1"/>
  <c r="R1342" i="1" a="1"/>
  <c r="R1342" i="1" s="1"/>
  <c r="R1348" i="1" a="1"/>
  <c r="R1348" i="1" s="1"/>
  <c r="R1354" i="1" a="1"/>
  <c r="R1354" i="1" s="1"/>
  <c r="R1357" i="1" a="1"/>
  <c r="R1357" i="1" s="1"/>
  <c r="R1375" i="1" a="1"/>
  <c r="R1375" i="1" s="1"/>
  <c r="R1379" i="1" a="1"/>
  <c r="R1379" i="1" s="1"/>
  <c r="R1383" i="1" a="1"/>
  <c r="R1383" i="1" s="1"/>
  <c r="R1164" i="1" a="1"/>
  <c r="R1164" i="1" s="1"/>
  <c r="R1316" i="1" a="1"/>
  <c r="R1316" i="1" s="1"/>
  <c r="R1331" i="1" a="1"/>
  <c r="R1331" i="1" s="1"/>
  <c r="R1334" i="1" a="1"/>
  <c r="R1334" i="1" s="1"/>
  <c r="R1368" i="1" a="1"/>
  <c r="R1368" i="1" s="1"/>
  <c r="R1245" i="1" a="1"/>
  <c r="R1245" i="1" s="1"/>
  <c r="R1309" i="1" a="1"/>
  <c r="R1309" i="1" s="1"/>
  <c r="R1318" i="1" a="1"/>
  <c r="R1318" i="1" s="1"/>
  <c r="R1321" i="1" a="1"/>
  <c r="R1321" i="1" s="1"/>
  <c r="R1324" i="1" a="1"/>
  <c r="R1324" i="1" s="1"/>
  <c r="R1338" i="1" a="1"/>
  <c r="R1338" i="1" s="1"/>
  <c r="R1345" i="1" a="1"/>
  <c r="R1345" i="1" s="1"/>
  <c r="R1350" i="1" a="1"/>
  <c r="R1350" i="1" s="1"/>
  <c r="R1353" i="1" a="1"/>
  <c r="R1353" i="1" s="1"/>
  <c r="R1359" i="1" a="1"/>
  <c r="R1359" i="1" s="1"/>
  <c r="R1362" i="1" a="1"/>
  <c r="R1362" i="1" s="1"/>
  <c r="R1365" i="1" a="1"/>
  <c r="R1365" i="1" s="1"/>
  <c r="R1371" i="1" a="1"/>
  <c r="R1371" i="1" s="1"/>
  <c r="R1374" i="1" a="1"/>
  <c r="R1374" i="1" s="1"/>
  <c r="R1378" i="1" a="1"/>
  <c r="R1378" i="1" s="1"/>
  <c r="R1114" i="1" a="1"/>
  <c r="R1114" i="1" s="1"/>
  <c r="R1289" i="1" a="1"/>
  <c r="R1289" i="1" s="1"/>
  <c r="R1311" i="1" a="1"/>
  <c r="R1311" i="1" s="1"/>
  <c r="R1313" i="1" a="1"/>
  <c r="R1313" i="1" s="1"/>
  <c r="R1327" i="1" a="1"/>
  <c r="R1327" i="1" s="1"/>
  <c r="R1337" i="1" a="1"/>
  <c r="R1337" i="1" s="1"/>
  <c r="R1341" i="1" a="1"/>
  <c r="R1341" i="1" s="1"/>
  <c r="R1356" i="1" a="1"/>
  <c r="R1356" i="1" s="1"/>
  <c r="R1260" i="1" a="1"/>
  <c r="R1260" i="1" s="1"/>
  <c r="R1302" i="1" a="1"/>
  <c r="R1302" i="1" s="1"/>
  <c r="R1330" i="1" a="1"/>
  <c r="R1330" i="1" s="1"/>
  <c r="R1333" i="1" a="1"/>
  <c r="R1333" i="1" s="1"/>
  <c r="R1347" i="1" a="1"/>
  <c r="R1347" i="1" s="1"/>
  <c r="R1361" i="1" a="1"/>
  <c r="R1361" i="1" s="1"/>
  <c r="R1364" i="1" a="1"/>
  <c r="R1364" i="1" s="1"/>
  <c r="R1367" i="1" a="1"/>
  <c r="R1367" i="1" s="1"/>
  <c r="R1370" i="1" a="1"/>
  <c r="R1370" i="1" s="1"/>
  <c r="R1373" i="1" a="1"/>
  <c r="R1373" i="1" s="1"/>
  <c r="R1377" i="1" a="1"/>
  <c r="R1377" i="1" s="1"/>
  <c r="R1198" i="1" a="1"/>
  <c r="R1198" i="1" s="1"/>
  <c r="R1261" i="1" a="1"/>
  <c r="R1261" i="1" s="1"/>
  <c r="R1279" i="1" a="1"/>
  <c r="R1279" i="1" s="1"/>
  <c r="R1310" i="1" a="1"/>
  <c r="R1310" i="1" s="1"/>
  <c r="R1315" i="1" a="1"/>
  <c r="R1315" i="1" s="1"/>
  <c r="R1323" i="1" a="1"/>
  <c r="R1323" i="1" s="1"/>
  <c r="R1336" i="1" a="1"/>
  <c r="R1336" i="1" s="1"/>
  <c r="R1340" i="1" a="1"/>
  <c r="R1340" i="1" s="1"/>
  <c r="R1344" i="1" a="1"/>
  <c r="R1344" i="1" s="1"/>
  <c r="R1349" i="1" a="1"/>
  <c r="R1349" i="1" s="1"/>
  <c r="R1352" i="1" a="1"/>
  <c r="R1352" i="1" s="1"/>
  <c r="R1355" i="1" a="1"/>
  <c r="R1355" i="1" s="1"/>
  <c r="R1381" i="1" a="1"/>
  <c r="R1381" i="1" s="1"/>
  <c r="R1081" i="1" a="1"/>
  <c r="R1081" i="1" s="1"/>
  <c r="R1207" i="1" a="1"/>
  <c r="R1207" i="1" s="1"/>
  <c r="R1246" i="1" a="1"/>
  <c r="R1246" i="1" s="1"/>
  <c r="R1262" i="1" a="1"/>
  <c r="R1262" i="1" s="1"/>
  <c r="R1275" i="1" a="1"/>
  <c r="R1275" i="1" s="1"/>
  <c r="R1322" i="1" a="1"/>
  <c r="R1322" i="1" s="1"/>
  <c r="R1335" i="1" a="1"/>
  <c r="R1335" i="1" s="1"/>
  <c r="R1343" i="1" a="1"/>
  <c r="R1343" i="1" s="1"/>
  <c r="R1346" i="1" a="1"/>
  <c r="R1346" i="1" s="1"/>
  <c r="R1351" i="1" a="1"/>
  <c r="R1351" i="1" s="1"/>
  <c r="R1360" i="1" a="1"/>
  <c r="R1360" i="1" s="1"/>
  <c r="R1363" i="1" a="1"/>
  <c r="R1363" i="1" s="1"/>
  <c r="R1366" i="1" a="1"/>
  <c r="R1366" i="1" s="1"/>
  <c r="R1372" i="1" a="1"/>
  <c r="R1372" i="1" s="1"/>
  <c r="R1384" i="1" a="1"/>
  <c r="R1384" i="1" s="1"/>
  <c r="R1386" i="1" a="1"/>
  <c r="R1386" i="1" s="1"/>
  <c r="R1388" i="1" a="1"/>
  <c r="R1388" i="1" s="1"/>
  <c r="R1390" i="1" a="1"/>
  <c r="R1390" i="1" s="1"/>
  <c r="R1392" i="1" a="1"/>
  <c r="R1392" i="1" s="1"/>
  <c r="R1394" i="1" a="1"/>
  <c r="R1394" i="1" s="1"/>
  <c r="R1396" i="1" a="1"/>
  <c r="R1396" i="1" s="1"/>
  <c r="R1398" i="1" a="1"/>
  <c r="R1398" i="1" s="1"/>
  <c r="R1400" i="1" a="1"/>
  <c r="R1400" i="1" s="1"/>
  <c r="R1402" i="1" a="1"/>
  <c r="R1402" i="1" s="1"/>
  <c r="R1404" i="1" a="1"/>
  <c r="R1404" i="1" s="1"/>
  <c r="R1406" i="1" a="1"/>
  <c r="R1406" i="1" s="1"/>
  <c r="R1408" i="1" a="1"/>
  <c r="R1408" i="1" s="1"/>
  <c r="R1410" i="1" a="1"/>
  <c r="R1410" i="1" s="1"/>
  <c r="R1412" i="1" a="1"/>
  <c r="R1412" i="1" s="1"/>
  <c r="R1414" i="1" a="1"/>
  <c r="R1414" i="1" s="1"/>
  <c r="R1416" i="1" a="1"/>
  <c r="R1416" i="1" s="1"/>
  <c r="R1391" i="1" a="1"/>
  <c r="R1391" i="1" s="1"/>
  <c r="R1399" i="1" a="1"/>
  <c r="R1399" i="1" s="1"/>
  <c r="R1407" i="1" a="1"/>
  <c r="R1407" i="1" s="1"/>
  <c r="R1429" i="1" a="1"/>
  <c r="R1429" i="1" s="1"/>
  <c r="R1525" i="1" a="1"/>
  <c r="R1525" i="1" s="1"/>
  <c r="R1527" i="1" a="1"/>
  <c r="R1527" i="1" s="1"/>
  <c r="R1415" i="1" a="1"/>
  <c r="R1415" i="1" s="1"/>
  <c r="R1418" i="1" a="1"/>
  <c r="R1418" i="1" s="1"/>
  <c r="R1424" i="1" a="1"/>
  <c r="R1424" i="1" s="1"/>
  <c r="R1432" i="1" a="1"/>
  <c r="R1432" i="1" s="1"/>
  <c r="R1530" i="1" a="1"/>
  <c r="R1530" i="1" s="1"/>
  <c r="R1539" i="1" a="1"/>
  <c r="R1539" i="1" s="1"/>
  <c r="R1320" i="1" a="1"/>
  <c r="R1320" i="1" s="1"/>
  <c r="R1332" i="1" a="1"/>
  <c r="R1332" i="1" s="1"/>
  <c r="R1385" i="1" a="1"/>
  <c r="R1385" i="1" s="1"/>
  <c r="R1393" i="1" a="1"/>
  <c r="R1393" i="1" s="1"/>
  <c r="R1401" i="1" a="1"/>
  <c r="R1401" i="1" s="1"/>
  <c r="R1409" i="1" a="1"/>
  <c r="R1409" i="1" s="1"/>
  <c r="R1427" i="1" a="1"/>
  <c r="R1427" i="1" s="1"/>
  <c r="R1524" i="1" a="1"/>
  <c r="R1524" i="1" s="1"/>
  <c r="R1212" i="1" a="1"/>
  <c r="R1212" i="1" s="1"/>
  <c r="R1380" i="1" a="1"/>
  <c r="R1380" i="1" s="1"/>
  <c r="R1422" i="1" a="1"/>
  <c r="R1422" i="1" s="1"/>
  <c r="R1430" i="1" a="1"/>
  <c r="R1430" i="1" s="1"/>
  <c r="R1434" i="1" a="1"/>
  <c r="R1434" i="1" s="1"/>
  <c r="R1436" i="1" a="1"/>
  <c r="R1436" i="1" s="1"/>
  <c r="R1438" i="1" a="1"/>
  <c r="R1438" i="1" s="1"/>
  <c r="R1440" i="1" a="1"/>
  <c r="R1440" i="1" s="1"/>
  <c r="R1442" i="1" a="1"/>
  <c r="R1442" i="1" s="1"/>
  <c r="R1444" i="1" a="1"/>
  <c r="R1444" i="1" s="1"/>
  <c r="R1446" i="1" a="1"/>
  <c r="R1446" i="1" s="1"/>
  <c r="R1448" i="1" a="1"/>
  <c r="R1448" i="1" s="1"/>
  <c r="R1450" i="1" a="1"/>
  <c r="R1450" i="1" s="1"/>
  <c r="R1452" i="1" a="1"/>
  <c r="R1452" i="1" s="1"/>
  <c r="R1454" i="1" a="1"/>
  <c r="R1454" i="1" s="1"/>
  <c r="R1456" i="1" a="1"/>
  <c r="R1456" i="1" s="1"/>
  <c r="R1458" i="1" a="1"/>
  <c r="R1458" i="1" s="1"/>
  <c r="R1460" i="1" a="1"/>
  <c r="R1460" i="1" s="1"/>
  <c r="R1462" i="1" a="1"/>
  <c r="R1462" i="1" s="1"/>
  <c r="R1464" i="1" a="1"/>
  <c r="R1464" i="1" s="1"/>
  <c r="R1466" i="1" a="1"/>
  <c r="R1466" i="1" s="1"/>
  <c r="R1468" i="1" a="1"/>
  <c r="R1468" i="1" s="1"/>
  <c r="R1470" i="1" a="1"/>
  <c r="R1470" i="1" s="1"/>
  <c r="R1472" i="1" a="1"/>
  <c r="R1472" i="1" s="1"/>
  <c r="R1474" i="1" a="1"/>
  <c r="R1474" i="1" s="1"/>
  <c r="R1476" i="1" a="1"/>
  <c r="R1476" i="1" s="1"/>
  <c r="R1478" i="1" a="1"/>
  <c r="R1478" i="1" s="1"/>
  <c r="R1480" i="1" a="1"/>
  <c r="R1480" i="1" s="1"/>
  <c r="R1482" i="1" a="1"/>
  <c r="R1482" i="1" s="1"/>
  <c r="R1484" i="1" a="1"/>
  <c r="R1484" i="1" s="1"/>
  <c r="R1486" i="1" a="1"/>
  <c r="R1486" i="1" s="1"/>
  <c r="R1488" i="1" a="1"/>
  <c r="R1488" i="1" s="1"/>
  <c r="R1490" i="1" a="1"/>
  <c r="R1490" i="1" s="1"/>
  <c r="R1492" i="1" a="1"/>
  <c r="R1492" i="1" s="1"/>
  <c r="R1494" i="1" a="1"/>
  <c r="R1494" i="1" s="1"/>
  <c r="R1496" i="1" a="1"/>
  <c r="R1496" i="1" s="1"/>
  <c r="R1498" i="1" a="1"/>
  <c r="R1498" i="1" s="1"/>
  <c r="R1500" i="1" a="1"/>
  <c r="R1500" i="1" s="1"/>
  <c r="R1502" i="1" a="1"/>
  <c r="R1502" i="1" s="1"/>
  <c r="R1504" i="1" a="1"/>
  <c r="R1504" i="1" s="1"/>
  <c r="R1506" i="1" a="1"/>
  <c r="R1506" i="1" s="1"/>
  <c r="R1508" i="1" a="1"/>
  <c r="R1508" i="1" s="1"/>
  <c r="R1510" i="1" a="1"/>
  <c r="R1510" i="1" s="1"/>
  <c r="R1512" i="1" a="1"/>
  <c r="R1512" i="1" s="1"/>
  <c r="R1514" i="1" a="1"/>
  <c r="R1514" i="1" s="1"/>
  <c r="R1516" i="1" a="1"/>
  <c r="R1516" i="1" s="1"/>
  <c r="R1518" i="1" a="1"/>
  <c r="R1518" i="1" s="1"/>
  <c r="R1520" i="1" a="1"/>
  <c r="R1520" i="1" s="1"/>
  <c r="R1537" i="1" a="1"/>
  <c r="R1537" i="1" s="1"/>
  <c r="R1285" i="1" a="1"/>
  <c r="R1285" i="1" s="1"/>
  <c r="R1317" i="1" a="1"/>
  <c r="R1317" i="1" s="1"/>
  <c r="R1329" i="1" a="1"/>
  <c r="R1329" i="1" s="1"/>
  <c r="R1358" i="1" a="1"/>
  <c r="R1358" i="1" s="1"/>
  <c r="R1387" i="1" a="1"/>
  <c r="R1387" i="1" s="1"/>
  <c r="R1395" i="1" a="1"/>
  <c r="R1395" i="1" s="1"/>
  <c r="R1403" i="1" a="1"/>
  <c r="R1403" i="1" s="1"/>
  <c r="R1411" i="1" a="1"/>
  <c r="R1411" i="1" s="1"/>
  <c r="R1421" i="1" a="1"/>
  <c r="R1421" i="1" s="1"/>
  <c r="R1425" i="1" a="1"/>
  <c r="R1425" i="1" s="1"/>
  <c r="R1523" i="1" a="1"/>
  <c r="R1523" i="1" s="1"/>
  <c r="R1529" i="1" a="1"/>
  <c r="R1529" i="1" s="1"/>
  <c r="R1532" i="1" a="1"/>
  <c r="R1532" i="1" s="1"/>
  <c r="R1533" i="1" a="1"/>
  <c r="R1533" i="1" s="1"/>
  <c r="R1534" i="1" a="1"/>
  <c r="R1534" i="1" s="1"/>
  <c r="R1540" i="1" a="1"/>
  <c r="R1540" i="1" s="1"/>
  <c r="R1376" i="1" a="1"/>
  <c r="R1376" i="1" s="1"/>
  <c r="R1428" i="1" a="1"/>
  <c r="R1428" i="1" s="1"/>
  <c r="R1538" i="1" a="1"/>
  <c r="R1538" i="1" s="1"/>
  <c r="R1369" i="1" a="1"/>
  <c r="R1369" i="1" s="1"/>
  <c r="R1419" i="1" a="1"/>
  <c r="R1419" i="1" s="1"/>
  <c r="R1426" i="1" a="1"/>
  <c r="R1426" i="1" s="1"/>
  <c r="R1433" i="1" a="1"/>
  <c r="R1433" i="1" s="1"/>
  <c r="R1435" i="1" a="1"/>
  <c r="R1435" i="1" s="1"/>
  <c r="R1437" i="1" a="1"/>
  <c r="R1437" i="1" s="1"/>
  <c r="R1439" i="1" a="1"/>
  <c r="R1439" i="1" s="1"/>
  <c r="R1441" i="1" a="1"/>
  <c r="R1441" i="1" s="1"/>
  <c r="R1443" i="1" a="1"/>
  <c r="R1443" i="1" s="1"/>
  <c r="R1445" i="1" a="1"/>
  <c r="R1445" i="1" s="1"/>
  <c r="R1447" i="1" a="1"/>
  <c r="R1447" i="1" s="1"/>
  <c r="R1449" i="1" a="1"/>
  <c r="R1449" i="1" s="1"/>
  <c r="R1451" i="1" a="1"/>
  <c r="R1451" i="1" s="1"/>
  <c r="R1453" i="1" a="1"/>
  <c r="R1453" i="1" s="1"/>
  <c r="R1455" i="1" a="1"/>
  <c r="R1455" i="1" s="1"/>
  <c r="R1457" i="1" a="1"/>
  <c r="R1457" i="1" s="1"/>
  <c r="R1459" i="1" a="1"/>
  <c r="R1459" i="1" s="1"/>
  <c r="R1461" i="1" a="1"/>
  <c r="R1461" i="1" s="1"/>
  <c r="R1463" i="1" a="1"/>
  <c r="R1463" i="1" s="1"/>
  <c r="R1465" i="1" a="1"/>
  <c r="R1465" i="1" s="1"/>
  <c r="R1467" i="1" a="1"/>
  <c r="R1467" i="1" s="1"/>
  <c r="R1469" i="1" a="1"/>
  <c r="R1469" i="1" s="1"/>
  <c r="R1471" i="1" a="1"/>
  <c r="R1471" i="1" s="1"/>
  <c r="R1473" i="1" a="1"/>
  <c r="R1473" i="1" s="1"/>
  <c r="R1475" i="1" a="1"/>
  <c r="R1475" i="1" s="1"/>
  <c r="R1477" i="1" a="1"/>
  <c r="R1477" i="1" s="1"/>
  <c r="R1479" i="1" a="1"/>
  <c r="R1479" i="1" s="1"/>
  <c r="R1481" i="1" a="1"/>
  <c r="R1481" i="1" s="1"/>
  <c r="R1483" i="1" a="1"/>
  <c r="R1483" i="1" s="1"/>
  <c r="R1485" i="1" a="1"/>
  <c r="R1485" i="1" s="1"/>
  <c r="R1487" i="1" a="1"/>
  <c r="R1487" i="1" s="1"/>
  <c r="R1489" i="1" a="1"/>
  <c r="R1489" i="1" s="1"/>
  <c r="R1491" i="1" a="1"/>
  <c r="R1491" i="1" s="1"/>
  <c r="R1493" i="1" a="1"/>
  <c r="R1493" i="1" s="1"/>
  <c r="R1495" i="1" a="1"/>
  <c r="R1495" i="1" s="1"/>
  <c r="R1497" i="1" a="1"/>
  <c r="R1497" i="1" s="1"/>
  <c r="R1499" i="1" a="1"/>
  <c r="R1499" i="1" s="1"/>
  <c r="R1501" i="1" a="1"/>
  <c r="R1501" i="1" s="1"/>
  <c r="R1509" i="1" a="1"/>
  <c r="R1509" i="1" s="1"/>
  <c r="R1517" i="1" a="1"/>
  <c r="R1517" i="1" s="1"/>
  <c r="R1531" i="1" a="1"/>
  <c r="R1531" i="1" s="1"/>
  <c r="R1548" i="1" a="1"/>
  <c r="R1548" i="1" s="1"/>
  <c r="R1550" i="1" a="1"/>
  <c r="R1550" i="1" s="1"/>
  <c r="R1552" i="1" a="1"/>
  <c r="R1552" i="1" s="1"/>
  <c r="R1554" i="1" a="1"/>
  <c r="R1554" i="1" s="1"/>
  <c r="R1556" i="1" a="1"/>
  <c r="R1556" i="1" s="1"/>
  <c r="R1558" i="1" a="1"/>
  <c r="R1558" i="1" s="1"/>
  <c r="R1560" i="1" a="1"/>
  <c r="R1560" i="1" s="1"/>
  <c r="R1562" i="1" a="1"/>
  <c r="R1562" i="1" s="1"/>
  <c r="R1564" i="1" a="1"/>
  <c r="R1564" i="1" s="1"/>
  <c r="R1566" i="1" a="1"/>
  <c r="R1566" i="1" s="1"/>
  <c r="R1568" i="1" a="1"/>
  <c r="R1568" i="1" s="1"/>
  <c r="R1569" i="1" a="1"/>
  <c r="R1569" i="1" s="1"/>
  <c r="R1570" i="1" a="1"/>
  <c r="R1570" i="1" s="1"/>
  <c r="R1575" i="1" a="1"/>
  <c r="R1575" i="1" s="1"/>
  <c r="R1577" i="1" a="1"/>
  <c r="R1577" i="1" s="1"/>
  <c r="R1578" i="1" a="1"/>
  <c r="R1578" i="1" s="1"/>
  <c r="R1593" i="1" a="1"/>
  <c r="R1593" i="1" s="1"/>
  <c r="R1594" i="1" a="1"/>
  <c r="R1594" i="1" s="1"/>
  <c r="R1655" i="1" a="1"/>
  <c r="R1655" i="1" s="1"/>
  <c r="R1657" i="1" a="1"/>
  <c r="R1657" i="1" s="1"/>
  <c r="R1669" i="1" a="1"/>
  <c r="R1669" i="1" s="1"/>
  <c r="R1682" i="1" a="1"/>
  <c r="R1682" i="1" s="1"/>
  <c r="R1695" i="1" a="1"/>
  <c r="R1695" i="1" s="1"/>
  <c r="R1431" i="1" a="1"/>
  <c r="R1431" i="1" s="1"/>
  <c r="R1528" i="1" a="1"/>
  <c r="R1528" i="1" s="1"/>
  <c r="R1544" i="1" a="1"/>
  <c r="R1544" i="1" s="1"/>
  <c r="R1571" i="1" a="1"/>
  <c r="R1571" i="1" s="1"/>
  <c r="R1572" i="1" a="1"/>
  <c r="R1572" i="1" s="1"/>
  <c r="R1579" i="1" a="1"/>
  <c r="R1579" i="1" s="1"/>
  <c r="R1580" i="1" a="1"/>
  <c r="R1580" i="1" s="1"/>
  <c r="R1595" i="1" a="1"/>
  <c r="R1595" i="1" s="1"/>
  <c r="R1608" i="1" a="1"/>
  <c r="R1608" i="1" s="1"/>
  <c r="R1609" i="1" a="1"/>
  <c r="R1609" i="1" s="1"/>
  <c r="R1610" i="1" a="1"/>
  <c r="R1610" i="1" s="1"/>
  <c r="R1611" i="1" a="1"/>
  <c r="R1611" i="1" s="1"/>
  <c r="R1624" i="1" a="1"/>
  <c r="R1624" i="1" s="1"/>
  <c r="R1625" i="1" a="1"/>
  <c r="R1625" i="1" s="1"/>
  <c r="R1626" i="1" a="1"/>
  <c r="R1626" i="1" s="1"/>
  <c r="R1627" i="1" a="1"/>
  <c r="R1627" i="1" s="1"/>
  <c r="R1640" i="1" a="1"/>
  <c r="R1640" i="1" s="1"/>
  <c r="R1641" i="1" a="1"/>
  <c r="R1641" i="1" s="1"/>
  <c r="R1642" i="1" a="1"/>
  <c r="R1642" i="1" s="1"/>
  <c r="R1643" i="1" a="1"/>
  <c r="R1643" i="1" s="1"/>
  <c r="R1654" i="1" a="1"/>
  <c r="R1654" i="1" s="1"/>
  <c r="R1656" i="1" a="1"/>
  <c r="R1656" i="1" s="1"/>
  <c r="R1667" i="1" a="1"/>
  <c r="R1667" i="1" s="1"/>
  <c r="R1668" i="1" a="1"/>
  <c r="R1668" i="1" s="1"/>
  <c r="R1679" i="1" a="1"/>
  <c r="R1679" i="1" s="1"/>
  <c r="R1681" i="1" a="1"/>
  <c r="R1681" i="1" s="1"/>
  <c r="R1693" i="1" a="1"/>
  <c r="R1693" i="1" s="1"/>
  <c r="R1503" i="1" a="1"/>
  <c r="R1503" i="1" s="1"/>
  <c r="R1511" i="1" a="1"/>
  <c r="R1511" i="1" s="1"/>
  <c r="R1519" i="1" a="1"/>
  <c r="R1519" i="1" s="1"/>
  <c r="R1536" i="1" a="1"/>
  <c r="R1536" i="1" s="1"/>
  <c r="R1543" i="1" a="1"/>
  <c r="R1543" i="1" s="1"/>
  <c r="R1545" i="1" a="1"/>
  <c r="R1545" i="1" s="1"/>
  <c r="R1547" i="1" a="1"/>
  <c r="R1547" i="1" s="1"/>
  <c r="R1573" i="1" a="1"/>
  <c r="R1573" i="1" s="1"/>
  <c r="R1581" i="1" a="1"/>
  <c r="R1581" i="1" s="1"/>
  <c r="R1582" i="1" a="1"/>
  <c r="R1582" i="1" s="1"/>
  <c r="R1653" i="1" a="1"/>
  <c r="R1653" i="1" s="1"/>
  <c r="R1666" i="1" a="1"/>
  <c r="R1666" i="1" s="1"/>
  <c r="R1678" i="1" a="1"/>
  <c r="R1678" i="1" s="1"/>
  <c r="R1680" i="1" a="1"/>
  <c r="R1680" i="1" s="1"/>
  <c r="R1691" i="1" a="1"/>
  <c r="R1691" i="1" s="1"/>
  <c r="R1692" i="1" a="1"/>
  <c r="R1692" i="1" s="1"/>
  <c r="R1697" i="1" a="1"/>
  <c r="R1697" i="1" s="1"/>
  <c r="R1541" i="1" a="1"/>
  <c r="R1541" i="1" s="1"/>
  <c r="R1583" i="1" a="1"/>
  <c r="R1583" i="1" s="1"/>
  <c r="R1584" i="1" a="1"/>
  <c r="R1584" i="1" s="1"/>
  <c r="R1596" i="1" a="1"/>
  <c r="R1596" i="1" s="1"/>
  <c r="R1597" i="1" a="1"/>
  <c r="R1597" i="1" s="1"/>
  <c r="R1598" i="1" a="1"/>
  <c r="R1598" i="1" s="1"/>
  <c r="R1599" i="1" a="1"/>
  <c r="R1599" i="1" s="1"/>
  <c r="R1612" i="1" a="1"/>
  <c r="R1612" i="1" s="1"/>
  <c r="R1613" i="1" a="1"/>
  <c r="R1613" i="1" s="1"/>
  <c r="R1614" i="1" a="1"/>
  <c r="R1614" i="1" s="1"/>
  <c r="R1615" i="1" a="1"/>
  <c r="R1615" i="1" s="1"/>
  <c r="R1628" i="1" a="1"/>
  <c r="R1628" i="1" s="1"/>
  <c r="R1629" i="1" a="1"/>
  <c r="R1629" i="1" s="1"/>
  <c r="R1630" i="1" a="1"/>
  <c r="R1630" i="1" s="1"/>
  <c r="R1631" i="1" a="1"/>
  <c r="R1631" i="1" s="1"/>
  <c r="R1644" i="1" a="1"/>
  <c r="R1644" i="1" s="1"/>
  <c r="R1645" i="1" a="1"/>
  <c r="R1645" i="1" s="1"/>
  <c r="R1646" i="1" a="1"/>
  <c r="R1646" i="1" s="1"/>
  <c r="R1647" i="1" a="1"/>
  <c r="R1647" i="1" s="1"/>
  <c r="R1651" i="1" a="1"/>
  <c r="R1651" i="1" s="1"/>
  <c r="R1652" i="1" a="1"/>
  <c r="R1652" i="1" s="1"/>
  <c r="R1663" i="1" a="1"/>
  <c r="R1663" i="1" s="1"/>
  <c r="R1665" i="1" a="1"/>
  <c r="R1665" i="1" s="1"/>
  <c r="R1677" i="1" a="1"/>
  <c r="R1677" i="1" s="1"/>
  <c r="R1382" i="1" a="1"/>
  <c r="R1382" i="1" s="1"/>
  <c r="R1389" i="1" a="1"/>
  <c r="R1389" i="1" s="1"/>
  <c r="R1505" i="1" a="1"/>
  <c r="R1505" i="1" s="1"/>
  <c r="R1513" i="1" a="1"/>
  <c r="R1513" i="1" s="1"/>
  <c r="R1521" i="1" a="1"/>
  <c r="R1521" i="1" s="1"/>
  <c r="R1542" i="1" a="1"/>
  <c r="R1542" i="1" s="1"/>
  <c r="R1549" i="1" a="1"/>
  <c r="R1549" i="1" s="1"/>
  <c r="R1551" i="1" a="1"/>
  <c r="R1551" i="1" s="1"/>
  <c r="R1553" i="1" a="1"/>
  <c r="R1553" i="1" s="1"/>
  <c r="R1555" i="1" a="1"/>
  <c r="R1555" i="1" s="1"/>
  <c r="R1557" i="1" a="1"/>
  <c r="R1557" i="1" s="1"/>
  <c r="R1559" i="1" a="1"/>
  <c r="R1559" i="1" s="1"/>
  <c r="R1561" i="1" a="1"/>
  <c r="R1561" i="1" s="1"/>
  <c r="R1563" i="1" a="1"/>
  <c r="R1563" i="1" s="1"/>
  <c r="R1565" i="1" a="1"/>
  <c r="R1565" i="1" s="1"/>
  <c r="R1567" i="1" a="1"/>
  <c r="R1567" i="1" s="1"/>
  <c r="R1574" i="1" a="1"/>
  <c r="R1574" i="1" s="1"/>
  <c r="R1585" i="1" a="1"/>
  <c r="R1585" i="1" s="1"/>
  <c r="R1586" i="1" a="1"/>
  <c r="R1586" i="1" s="1"/>
  <c r="R1649" i="1" a="1"/>
  <c r="R1649" i="1" s="1"/>
  <c r="R1650" i="1" a="1"/>
  <c r="R1650" i="1" s="1"/>
  <c r="R1662" i="1" a="1"/>
  <c r="R1662" i="1" s="1"/>
  <c r="R1664" i="1" a="1"/>
  <c r="R1664" i="1" s="1"/>
  <c r="R1675" i="1" a="1"/>
  <c r="R1675" i="1" s="1"/>
  <c r="R1676" i="1" a="1"/>
  <c r="R1676" i="1" s="1"/>
  <c r="R1687" i="1" a="1"/>
  <c r="R1687" i="1" s="1"/>
  <c r="R1689" i="1" a="1"/>
  <c r="R1689" i="1" s="1"/>
  <c r="R1397" i="1" a="1"/>
  <c r="R1397" i="1" s="1"/>
  <c r="R1417" i="1" a="1"/>
  <c r="R1417" i="1" s="1"/>
  <c r="R1420" i="1" a="1"/>
  <c r="R1420" i="1" s="1"/>
  <c r="R1522" i="1" a="1"/>
  <c r="R1522" i="1" s="1"/>
  <c r="R1546" i="1" a="1"/>
  <c r="R1546" i="1" s="1"/>
  <c r="R1587" i="1" a="1"/>
  <c r="R1587" i="1" s="1"/>
  <c r="R1588" i="1" a="1"/>
  <c r="R1588" i="1" s="1"/>
  <c r="R1600" i="1" a="1"/>
  <c r="R1600" i="1" s="1"/>
  <c r="R1601" i="1" a="1"/>
  <c r="R1601" i="1" s="1"/>
  <c r="R1602" i="1" a="1"/>
  <c r="R1602" i="1" s="1"/>
  <c r="R1603" i="1" a="1"/>
  <c r="R1603" i="1" s="1"/>
  <c r="R1616" i="1" a="1"/>
  <c r="R1616" i="1" s="1"/>
  <c r="R1617" i="1" a="1"/>
  <c r="R1617" i="1" s="1"/>
  <c r="R1618" i="1" a="1"/>
  <c r="R1618" i="1" s="1"/>
  <c r="R1619" i="1" a="1"/>
  <c r="R1619" i="1" s="1"/>
  <c r="R1632" i="1" a="1"/>
  <c r="R1632" i="1" s="1"/>
  <c r="R1633" i="1" a="1"/>
  <c r="R1633" i="1" s="1"/>
  <c r="R1634" i="1" a="1"/>
  <c r="R1634" i="1" s="1"/>
  <c r="R1635" i="1" a="1"/>
  <c r="R1635" i="1" s="1"/>
  <c r="R1648" i="1" a="1"/>
  <c r="R1648" i="1" s="1"/>
  <c r="R1661" i="1" a="1"/>
  <c r="R1661" i="1" s="1"/>
  <c r="R1674" i="1" a="1"/>
  <c r="R1674" i="1" s="1"/>
  <c r="R1686" i="1" a="1"/>
  <c r="R1686" i="1" s="1"/>
  <c r="R1688" i="1" a="1"/>
  <c r="R1688" i="1" s="1"/>
  <c r="R1696" i="1" a="1"/>
  <c r="R1696" i="1" s="1"/>
  <c r="R1326" i="1" a="1"/>
  <c r="R1326" i="1" s="1"/>
  <c r="R1413" i="1" a="1"/>
  <c r="R1413" i="1" s="1"/>
  <c r="R1591" i="1" a="1"/>
  <c r="R1591" i="1" s="1"/>
  <c r="R1592" i="1" a="1"/>
  <c r="R1592" i="1" s="1"/>
  <c r="R1604" i="1" a="1"/>
  <c r="R1604" i="1" s="1"/>
  <c r="R1605" i="1" a="1"/>
  <c r="R1605" i="1" s="1"/>
  <c r="R1606" i="1" a="1"/>
  <c r="R1606" i="1" s="1"/>
  <c r="R1607" i="1" a="1"/>
  <c r="R1607" i="1" s="1"/>
  <c r="R1620" i="1" a="1"/>
  <c r="R1620" i="1" s="1"/>
  <c r="R1621" i="1" a="1"/>
  <c r="R1621" i="1" s="1"/>
  <c r="R1622" i="1" a="1"/>
  <c r="R1622" i="1" s="1"/>
  <c r="R1623" i="1" a="1"/>
  <c r="R1623" i="1" s="1"/>
  <c r="R1636" i="1" a="1"/>
  <c r="R1636" i="1" s="1"/>
  <c r="R1637" i="1" a="1"/>
  <c r="R1637" i="1" s="1"/>
  <c r="R1638" i="1" a="1"/>
  <c r="R1638" i="1" s="1"/>
  <c r="R1639" i="1" a="1"/>
  <c r="R1639" i="1" s="1"/>
  <c r="R1658" i="1" a="1"/>
  <c r="R1658" i="1" s="1"/>
  <c r="R1507" i="1" a="1"/>
  <c r="R1507" i="1" s="1"/>
  <c r="R1659" i="1" a="1"/>
  <c r="R1659" i="1" s="1"/>
  <c r="R1660" i="1" a="1"/>
  <c r="R1660" i="1" s="1"/>
  <c r="R1673" i="1" a="1"/>
  <c r="R1673" i="1" s="1"/>
  <c r="R1723" i="1" a="1"/>
  <c r="R1723" i="1" s="1"/>
  <c r="R1724" i="1" a="1"/>
  <c r="R1724" i="1" s="1"/>
  <c r="R1735" i="1" a="1"/>
  <c r="R1735" i="1" s="1"/>
  <c r="R1742" i="1" a="1"/>
  <c r="R1742" i="1" s="1"/>
  <c r="R1752" i="1" a="1"/>
  <c r="R1752" i="1" s="1"/>
  <c r="R1753" i="1" a="1"/>
  <c r="R1753" i="1" s="1"/>
  <c r="R1767" i="1" a="1"/>
  <c r="R1767" i="1" s="1"/>
  <c r="R1768" i="1" a="1"/>
  <c r="R1768" i="1" s="1"/>
  <c r="R1783" i="1" a="1"/>
  <c r="R1783" i="1" s="1"/>
  <c r="R1784" i="1" a="1"/>
  <c r="R1784" i="1" s="1"/>
  <c r="R1794" i="1" a="1"/>
  <c r="R1794" i="1" s="1"/>
  <c r="R1799" i="1" a="1"/>
  <c r="R1799" i="1" s="1"/>
  <c r="R1804" i="1" a="1"/>
  <c r="R1804" i="1" s="1"/>
  <c r="R1808" i="1" a="1"/>
  <c r="R1808" i="1" s="1"/>
  <c r="R1811" i="1" a="1"/>
  <c r="R1811" i="1" s="1"/>
  <c r="R1835" i="1" a="1"/>
  <c r="R1835" i="1" s="1"/>
  <c r="R1851" i="1" a="1"/>
  <c r="R1851" i="1" s="1"/>
  <c r="R1852" i="1" a="1"/>
  <c r="R1852" i="1" s="1"/>
  <c r="R1853" i="1" a="1"/>
  <c r="R1853" i="1" s="1"/>
  <c r="R1854" i="1" a="1"/>
  <c r="R1854" i="1" s="1"/>
  <c r="R1867" i="1" a="1"/>
  <c r="R1867" i="1" s="1"/>
  <c r="R1873" i="1" a="1"/>
  <c r="R1873" i="1" s="1"/>
  <c r="R1890" i="1" a="1"/>
  <c r="R1890" i="1" s="1"/>
  <c r="R1906" i="1" a="1"/>
  <c r="R1906" i="1" s="1"/>
  <c r="R1916" i="1" a="1"/>
  <c r="R1916" i="1" s="1"/>
  <c r="R1917" i="1" a="1"/>
  <c r="R1917" i="1" s="1"/>
  <c r="R1918" i="1" a="1"/>
  <c r="R1918" i="1" s="1"/>
  <c r="R1929" i="1" a="1"/>
  <c r="R1929" i="1" s="1"/>
  <c r="R1515" i="1" a="1"/>
  <c r="R1515" i="1" s="1"/>
  <c r="R1690" i="1" a="1"/>
  <c r="R1690" i="1" s="1"/>
  <c r="R1731" i="1" a="1"/>
  <c r="R1731" i="1" s="1"/>
  <c r="R1740" i="1" a="1"/>
  <c r="R1740" i="1" s="1"/>
  <c r="R1754" i="1" a="1"/>
  <c r="R1754" i="1" s="1"/>
  <c r="R1769" i="1" a="1"/>
  <c r="R1769" i="1" s="1"/>
  <c r="R1770" i="1" a="1"/>
  <c r="R1770" i="1" s="1"/>
  <c r="R1836" i="1" a="1"/>
  <c r="R1836" i="1" s="1"/>
  <c r="R1841" i="1" a="1"/>
  <c r="R1841" i="1" s="1"/>
  <c r="R1855" i="1" a="1"/>
  <c r="R1855" i="1" s="1"/>
  <c r="R1856" i="1" a="1"/>
  <c r="R1856" i="1" s="1"/>
  <c r="R1868" i="1" a="1"/>
  <c r="R1868" i="1" s="1"/>
  <c r="R1879" i="1" a="1"/>
  <c r="R1879" i="1" s="1"/>
  <c r="R1880" i="1" a="1"/>
  <c r="R1880" i="1" s="1"/>
  <c r="R1891" i="1" a="1"/>
  <c r="R1891" i="1" s="1"/>
  <c r="R1892" i="1" a="1"/>
  <c r="R1892" i="1" s="1"/>
  <c r="R1893" i="1" a="1"/>
  <c r="R1893" i="1" s="1"/>
  <c r="R1894" i="1" a="1"/>
  <c r="R1894" i="1" s="1"/>
  <c r="R1907" i="1" a="1"/>
  <c r="R1907" i="1" s="1"/>
  <c r="R1908" i="1" a="1"/>
  <c r="R1908" i="1" s="1"/>
  <c r="R1909" i="1" a="1"/>
  <c r="R1909" i="1" s="1"/>
  <c r="R1910" i="1" a="1"/>
  <c r="R1910" i="1" s="1"/>
  <c r="R1919" i="1" a="1"/>
  <c r="R1919" i="1" s="1"/>
  <c r="R1920" i="1" a="1"/>
  <c r="R1920" i="1" s="1"/>
  <c r="R1930" i="1" a="1"/>
  <c r="R1930" i="1" s="1"/>
  <c r="R1941" i="1" a="1"/>
  <c r="R1941" i="1" s="1"/>
  <c r="R1405" i="1" a="1"/>
  <c r="R1405" i="1" s="1"/>
  <c r="R1698" i="1" a="1"/>
  <c r="R1698" i="1" s="1"/>
  <c r="R1707" i="1" a="1"/>
  <c r="R1707" i="1" s="1"/>
  <c r="R1709" i="1" a="1"/>
  <c r="R1709" i="1" s="1"/>
  <c r="R1711" i="1" a="1"/>
  <c r="R1711" i="1" s="1"/>
  <c r="R1712" i="1" a="1"/>
  <c r="R1712" i="1" s="1"/>
  <c r="R1726" i="1" a="1"/>
  <c r="R1726" i="1" s="1"/>
  <c r="R1728" i="1" a="1"/>
  <c r="R1728" i="1" s="1"/>
  <c r="R1734" i="1" a="1"/>
  <c r="R1734" i="1" s="1"/>
  <c r="R1739" i="1" a="1"/>
  <c r="R1739" i="1" s="1"/>
  <c r="R1741" i="1" a="1"/>
  <c r="R1741" i="1" s="1"/>
  <c r="R1755" i="1" a="1"/>
  <c r="R1755" i="1" s="1"/>
  <c r="R1756" i="1" a="1"/>
  <c r="R1756" i="1" s="1"/>
  <c r="R1757" i="1" a="1"/>
  <c r="R1757" i="1" s="1"/>
  <c r="R1771" i="1" a="1"/>
  <c r="R1771" i="1" s="1"/>
  <c r="R1772" i="1" a="1"/>
  <c r="R1772" i="1" s="1"/>
  <c r="R1792" i="1" a="1"/>
  <c r="R1792" i="1" s="1"/>
  <c r="R1793" i="1" a="1"/>
  <c r="R1793" i="1" s="1"/>
  <c r="R1798" i="1" a="1"/>
  <c r="R1798" i="1" s="1"/>
  <c r="R1803" i="1" a="1"/>
  <c r="R1803" i="1" s="1"/>
  <c r="R1807" i="1" a="1"/>
  <c r="R1807" i="1" s="1"/>
  <c r="R1823" i="1" a="1"/>
  <c r="R1823" i="1" s="1"/>
  <c r="R1842" i="1" a="1"/>
  <c r="R1842" i="1" s="1"/>
  <c r="R1857" i="1" a="1"/>
  <c r="R1857" i="1" s="1"/>
  <c r="R1874" i="1" a="1"/>
  <c r="R1874" i="1" s="1"/>
  <c r="R1881" i="1" a="1"/>
  <c r="R1881" i="1" s="1"/>
  <c r="R1895" i="1" a="1"/>
  <c r="R1895" i="1" s="1"/>
  <c r="R1896" i="1" a="1"/>
  <c r="R1896" i="1" s="1"/>
  <c r="R1911" i="1" a="1"/>
  <c r="R1911" i="1" s="1"/>
  <c r="R1912" i="1" a="1"/>
  <c r="R1912" i="1" s="1"/>
  <c r="R1921" i="1" a="1"/>
  <c r="R1921" i="1" s="1"/>
  <c r="R1931" i="1" a="1"/>
  <c r="R1931" i="1" s="1"/>
  <c r="R1932" i="1" a="1"/>
  <c r="R1932" i="1" s="1"/>
  <c r="R1933" i="1" a="1"/>
  <c r="R1933" i="1" s="1"/>
  <c r="R1934" i="1" a="1"/>
  <c r="R1934" i="1" s="1"/>
  <c r="R1942" i="1" a="1"/>
  <c r="R1942" i="1" s="1"/>
  <c r="R1670" i="1" a="1"/>
  <c r="R1670" i="1" s="1"/>
  <c r="R1683" i="1" a="1"/>
  <c r="R1683" i="1" s="1"/>
  <c r="R1713" i="1" a="1"/>
  <c r="R1713" i="1" s="1"/>
  <c r="R1714" i="1" a="1"/>
  <c r="R1714" i="1" s="1"/>
  <c r="R1730" i="1" a="1"/>
  <c r="R1730" i="1" s="1"/>
  <c r="R1738" i="1" a="1"/>
  <c r="R1738" i="1" s="1"/>
  <c r="R1758" i="1" a="1"/>
  <c r="R1758" i="1" s="1"/>
  <c r="R1773" i="1" a="1"/>
  <c r="R1773" i="1" s="1"/>
  <c r="R1774" i="1" a="1"/>
  <c r="R1774" i="1" s="1"/>
  <c r="R1797" i="1" a="1"/>
  <c r="R1797" i="1" s="1"/>
  <c r="R1810" i="1" a="1"/>
  <c r="R1810" i="1" s="1"/>
  <c r="R1814" i="1" a="1"/>
  <c r="R1814" i="1" s="1"/>
  <c r="R1815" i="1" a="1"/>
  <c r="R1815" i="1" s="1"/>
  <c r="R1816" i="1" a="1"/>
  <c r="R1816" i="1" s="1"/>
  <c r="R1821" i="1" a="1"/>
  <c r="R1821" i="1" s="1"/>
  <c r="R1822" i="1" a="1"/>
  <c r="R1822" i="1" s="1"/>
  <c r="R1824" i="1" a="1"/>
  <c r="R1824" i="1" s="1"/>
  <c r="R1825" i="1" a="1"/>
  <c r="R1825" i="1" s="1"/>
  <c r="R1837" i="1" a="1"/>
  <c r="R1837" i="1" s="1"/>
  <c r="R1858" i="1" a="1"/>
  <c r="R1858" i="1" s="1"/>
  <c r="R1869" i="1" a="1"/>
  <c r="R1869" i="1" s="1"/>
  <c r="R1882" i="1" a="1"/>
  <c r="R1882" i="1" s="1"/>
  <c r="R1897" i="1" a="1"/>
  <c r="R1897" i="1" s="1"/>
  <c r="R1913" i="1" a="1"/>
  <c r="R1913" i="1" s="1"/>
  <c r="R1535" i="1" a="1"/>
  <c r="R1535" i="1" s="1"/>
  <c r="R1590" i="1" a="1"/>
  <c r="R1590" i="1" s="1"/>
  <c r="R1671" i="1" a="1"/>
  <c r="R1671" i="1" s="1"/>
  <c r="R1700" i="1" a="1"/>
  <c r="R1700" i="1" s="1"/>
  <c r="R1701" i="1" a="1"/>
  <c r="R1701" i="1" s="1"/>
  <c r="R1702" i="1" a="1"/>
  <c r="R1702" i="1" s="1"/>
  <c r="R1715" i="1" a="1"/>
  <c r="R1715" i="1" s="1"/>
  <c r="R1716" i="1" a="1"/>
  <c r="R1716" i="1" s="1"/>
  <c r="R1733" i="1" a="1"/>
  <c r="R1733" i="1" s="1"/>
  <c r="R1737" i="1" a="1"/>
  <c r="R1737" i="1" s="1"/>
  <c r="R1747" i="1" a="1"/>
  <c r="R1747" i="1" s="1"/>
  <c r="R1759" i="1" a="1"/>
  <c r="R1759" i="1" s="1"/>
  <c r="R1760" i="1" a="1"/>
  <c r="R1760" i="1" s="1"/>
  <c r="R1775" i="1" a="1"/>
  <c r="R1775" i="1" s="1"/>
  <c r="R1776" i="1" a="1"/>
  <c r="R1776" i="1" s="1"/>
  <c r="R1791" i="1" a="1"/>
  <c r="R1791" i="1" s="1"/>
  <c r="R1802" i="1" a="1"/>
  <c r="R1802" i="1" s="1"/>
  <c r="R1813" i="1" a="1"/>
  <c r="R1813" i="1" s="1"/>
  <c r="R1817" i="1" a="1"/>
  <c r="R1817" i="1" s="1"/>
  <c r="R1820" i="1" a="1"/>
  <c r="R1820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8" i="1" a="1"/>
  <c r="R1838" i="1" s="1"/>
  <c r="R1843" i="1" a="1"/>
  <c r="R1843" i="1" s="1"/>
  <c r="R1844" i="1" a="1"/>
  <c r="R1844" i="1" s="1"/>
  <c r="R1845" i="1" a="1"/>
  <c r="R1845" i="1" s="1"/>
  <c r="R1846" i="1" a="1"/>
  <c r="R1846" i="1" s="1"/>
  <c r="R1859" i="1" a="1"/>
  <c r="R1859" i="1" s="1"/>
  <c r="R1860" i="1" a="1"/>
  <c r="R1860" i="1" s="1"/>
  <c r="R1861" i="1" a="1"/>
  <c r="R1861" i="1" s="1"/>
  <c r="R1862" i="1" a="1"/>
  <c r="R1862" i="1" s="1"/>
  <c r="R1870" i="1" a="1"/>
  <c r="R1870" i="1" s="1"/>
  <c r="R1875" i="1" a="1"/>
  <c r="R1875" i="1" s="1"/>
  <c r="R1883" i="1" a="1"/>
  <c r="R1883" i="1" s="1"/>
  <c r="R1884" i="1" a="1"/>
  <c r="R1884" i="1" s="1"/>
  <c r="R1898" i="1" a="1"/>
  <c r="R1898" i="1" s="1"/>
  <c r="R1937" i="1" a="1"/>
  <c r="R1937" i="1" s="1"/>
  <c r="R1576" i="1" a="1"/>
  <c r="R1576" i="1" s="1"/>
  <c r="R1684" i="1" a="1"/>
  <c r="R1684" i="1" s="1"/>
  <c r="R1694" i="1" a="1"/>
  <c r="R1694" i="1" s="1"/>
  <c r="R1703" i="1" a="1"/>
  <c r="R1703" i="1" s="1"/>
  <c r="R1717" i="1" a="1"/>
  <c r="R1717" i="1" s="1"/>
  <c r="R1718" i="1" a="1"/>
  <c r="R1718" i="1" s="1"/>
  <c r="R1736" i="1" a="1"/>
  <c r="R1736" i="1" s="1"/>
  <c r="R1761" i="1" a="1"/>
  <c r="R1761" i="1" s="1"/>
  <c r="R1762" i="1" a="1"/>
  <c r="R1762" i="1" s="1"/>
  <c r="R1777" i="1" a="1"/>
  <c r="R1777" i="1" s="1"/>
  <c r="R1778" i="1" a="1"/>
  <c r="R1778" i="1" s="1"/>
  <c r="R1790" i="1" a="1"/>
  <c r="R1790" i="1" s="1"/>
  <c r="R1796" i="1" a="1"/>
  <c r="R1796" i="1" s="1"/>
  <c r="R1801" i="1" a="1"/>
  <c r="R1801" i="1" s="1"/>
  <c r="R1806" i="1" a="1"/>
  <c r="R1806" i="1" s="1"/>
  <c r="R1812" i="1" a="1"/>
  <c r="R1812" i="1" s="1"/>
  <c r="R1818" i="1" a="1"/>
  <c r="R1818" i="1" s="1"/>
  <c r="R1819" i="1" a="1"/>
  <c r="R1819" i="1" s="1"/>
  <c r="R1832" i="1" a="1"/>
  <c r="R1832" i="1" s="1"/>
  <c r="R1833" i="1" a="1"/>
  <c r="R1833" i="1" s="1"/>
  <c r="R1847" i="1" a="1"/>
  <c r="R1847" i="1" s="1"/>
  <c r="R1848" i="1" a="1"/>
  <c r="R1848" i="1" s="1"/>
  <c r="R1863" i="1" a="1"/>
  <c r="R1863" i="1" s="1"/>
  <c r="R1864" i="1" a="1"/>
  <c r="R1864" i="1" s="1"/>
  <c r="R1876" i="1" a="1"/>
  <c r="R1876" i="1" s="1"/>
  <c r="R1885" i="1" a="1"/>
  <c r="R1885" i="1" s="1"/>
  <c r="R1886" i="1" a="1"/>
  <c r="R1886" i="1" s="1"/>
  <c r="R1899" i="1" a="1"/>
  <c r="R1899" i="1" s="1"/>
  <c r="R1900" i="1" a="1"/>
  <c r="R1900" i="1" s="1"/>
  <c r="R1901" i="1" a="1"/>
  <c r="R1901" i="1" s="1"/>
  <c r="R1902" i="1" a="1"/>
  <c r="R1902" i="1" s="1"/>
  <c r="R1914" i="1" a="1"/>
  <c r="R1914" i="1" s="1"/>
  <c r="R1923" i="1" a="1"/>
  <c r="R1923" i="1" s="1"/>
  <c r="R1938" i="1" a="1"/>
  <c r="R1938" i="1" s="1"/>
  <c r="R1589" i="1" a="1"/>
  <c r="R1589" i="1" s="1"/>
  <c r="R1672" i="1" a="1"/>
  <c r="R1672" i="1" s="1"/>
  <c r="R1699" i="1" a="1"/>
  <c r="R1699" i="1" s="1"/>
  <c r="R1721" i="1" a="1"/>
  <c r="R1721" i="1" s="1"/>
  <c r="R1722" i="1" a="1"/>
  <c r="R1722" i="1" s="1"/>
  <c r="R1743" i="1" a="1"/>
  <c r="R1743" i="1" s="1"/>
  <c r="R1744" i="1" a="1"/>
  <c r="R1744" i="1" s="1"/>
  <c r="R1750" i="1" a="1"/>
  <c r="R1750" i="1" s="1"/>
  <c r="R1751" i="1" a="1"/>
  <c r="R1751" i="1" s="1"/>
  <c r="R1765" i="1" a="1"/>
  <c r="R1765" i="1" s="1"/>
  <c r="R1766" i="1" a="1"/>
  <c r="R1766" i="1" s="1"/>
  <c r="R1781" i="1" a="1"/>
  <c r="R1781" i="1" s="1"/>
  <c r="R1782" i="1" a="1"/>
  <c r="R1782" i="1" s="1"/>
  <c r="R1785" i="1" a="1"/>
  <c r="R1785" i="1" s="1"/>
  <c r="R1795" i="1" a="1"/>
  <c r="R1795" i="1" s="1"/>
  <c r="R1800" i="1" a="1"/>
  <c r="R1800" i="1" s="1"/>
  <c r="R1840" i="1" a="1"/>
  <c r="R1840" i="1" s="1"/>
  <c r="R1850" i="1" a="1"/>
  <c r="R1850" i="1" s="1"/>
  <c r="R1866" i="1" a="1"/>
  <c r="R1866" i="1" s="1"/>
  <c r="R1872" i="1" a="1"/>
  <c r="R1872" i="1" s="1"/>
  <c r="R1877" i="1" a="1"/>
  <c r="R1877" i="1" s="1"/>
  <c r="R1878" i="1" a="1"/>
  <c r="R1878" i="1" s="1"/>
  <c r="R1889" i="1" a="1"/>
  <c r="R1889" i="1" s="1"/>
  <c r="R1905" i="1" a="1"/>
  <c r="R1905" i="1" s="1"/>
  <c r="R1915" i="1" a="1"/>
  <c r="R1915" i="1" s="1"/>
  <c r="R1927" i="1" a="1"/>
  <c r="R1927" i="1" s="1"/>
  <c r="R1928" i="1" a="1"/>
  <c r="R1928" i="1" s="1"/>
  <c r="R1940" i="1" a="1"/>
  <c r="R1940" i="1" s="1"/>
  <c r="R1708" i="1" a="1"/>
  <c r="R1708" i="1" s="1"/>
  <c r="R1746" i="1" a="1"/>
  <c r="R1746" i="1" s="1"/>
  <c r="R1925" i="1" a="1"/>
  <c r="R1925" i="1" s="1"/>
  <c r="R1945" i="1" a="1"/>
  <c r="R1945" i="1" s="1"/>
  <c r="R1964" i="1" a="1"/>
  <c r="R1964" i="1" s="1"/>
  <c r="R1984" i="1" a="1"/>
  <c r="R1984" i="1" s="1"/>
  <c r="R1985" i="1" a="1"/>
  <c r="R1985" i="1" s="1"/>
  <c r="R1986" i="1" a="1"/>
  <c r="R1986" i="1" s="1"/>
  <c r="R1987" i="1" a="1"/>
  <c r="R1987" i="1" s="1"/>
  <c r="R1998" i="1" a="1"/>
  <c r="R1998" i="1" s="1"/>
  <c r="R2004" i="1" a="1"/>
  <c r="R2004" i="1" s="1"/>
  <c r="R2005" i="1" a="1"/>
  <c r="R2005" i="1" s="1"/>
  <c r="R2006" i="1" a="1"/>
  <c r="R2006" i="1" s="1"/>
  <c r="R2015" i="1" a="1"/>
  <c r="R2015" i="1" s="1"/>
  <c r="R2016" i="1" a="1"/>
  <c r="R2016" i="1" s="1"/>
  <c r="R2023" i="1" a="1"/>
  <c r="R2023" i="1" s="1"/>
  <c r="R2024" i="1" a="1"/>
  <c r="R2024" i="1" s="1"/>
  <c r="R2025" i="1" a="1"/>
  <c r="R2025" i="1" s="1"/>
  <c r="R2039" i="1" a="1"/>
  <c r="R2039" i="1" s="1"/>
  <c r="R1423" i="1" a="1"/>
  <c r="R1423" i="1" s="1"/>
  <c r="R1710" i="1" a="1"/>
  <c r="R1710" i="1" s="1"/>
  <c r="R1789" i="1" a="1"/>
  <c r="R1789" i="1" s="1"/>
  <c r="R1809" i="1" a="1"/>
  <c r="R1809" i="1" s="1"/>
  <c r="R1888" i="1" a="1"/>
  <c r="R1888" i="1" s="1"/>
  <c r="R1922" i="1" a="1"/>
  <c r="R1922" i="1" s="1"/>
  <c r="R1946" i="1" a="1"/>
  <c r="R1946" i="1" s="1"/>
  <c r="R1957" i="1" a="1"/>
  <c r="R1957" i="1" s="1"/>
  <c r="R1958" i="1" a="1"/>
  <c r="R1958" i="1" s="1"/>
  <c r="R1965" i="1" a="1"/>
  <c r="R1965" i="1" s="1"/>
  <c r="R1983" i="1" a="1"/>
  <c r="R1983" i="1" s="1"/>
  <c r="R1997" i="1" a="1"/>
  <c r="R1997" i="1" s="1"/>
  <c r="R2007" i="1" a="1"/>
  <c r="R2007" i="1" s="1"/>
  <c r="R2008" i="1" a="1"/>
  <c r="R2008" i="1" s="1"/>
  <c r="R2017" i="1" a="1"/>
  <c r="R2017" i="1" s="1"/>
  <c r="R2026" i="1" a="1"/>
  <c r="R2026" i="1" s="1"/>
  <c r="R1526" i="1" a="1"/>
  <c r="R1526" i="1" s="1"/>
  <c r="R1705" i="1" a="1"/>
  <c r="R1705" i="1" s="1"/>
  <c r="R1748" i="1" a="1"/>
  <c r="R1748" i="1" s="1"/>
  <c r="R1786" i="1" a="1"/>
  <c r="R1786" i="1" s="1"/>
  <c r="R1849" i="1" a="1"/>
  <c r="R1849" i="1" s="1"/>
  <c r="R1871" i="1" a="1"/>
  <c r="R1871" i="1" s="1"/>
  <c r="R1904" i="1" a="1"/>
  <c r="R1904" i="1" s="1"/>
  <c r="R1926" i="1" a="1"/>
  <c r="R1926" i="1" s="1"/>
  <c r="R1959" i="1" a="1"/>
  <c r="R1959" i="1" s="1"/>
  <c r="R1966" i="1" a="1"/>
  <c r="R1966" i="1" s="1"/>
  <c r="R1982" i="1" a="1"/>
  <c r="R1982" i="1" s="1"/>
  <c r="R1996" i="1" a="1"/>
  <c r="R1996" i="1" s="1"/>
  <c r="R2009" i="1" a="1"/>
  <c r="R2009" i="1" s="1"/>
  <c r="R2027" i="1" a="1"/>
  <c r="R2027" i="1" s="1"/>
  <c r="R2028" i="1" a="1"/>
  <c r="R2028" i="1" s="1"/>
  <c r="R2029" i="1" a="1"/>
  <c r="R2029" i="1" s="1"/>
  <c r="R1720" i="1" a="1"/>
  <c r="R1720" i="1" s="1"/>
  <c r="R1745" i="1" a="1"/>
  <c r="R1745" i="1" s="1"/>
  <c r="R1764" i="1" a="1"/>
  <c r="R1764" i="1" s="1"/>
  <c r="R1865" i="1" a="1"/>
  <c r="R1865" i="1" s="1"/>
  <c r="R1947" i="1" a="1"/>
  <c r="R1947" i="1" s="1"/>
  <c r="R1948" i="1" a="1"/>
  <c r="R1948" i="1" s="1"/>
  <c r="R1960" i="1" a="1"/>
  <c r="R1960" i="1" s="1"/>
  <c r="R1967" i="1" a="1"/>
  <c r="R1967" i="1" s="1"/>
  <c r="R1968" i="1" a="1"/>
  <c r="R1968" i="1" s="1"/>
  <c r="R1974" i="1" a="1"/>
  <c r="R1974" i="1" s="1"/>
  <c r="R1975" i="1" a="1"/>
  <c r="R1975" i="1" s="1"/>
  <c r="R1976" i="1" a="1"/>
  <c r="R1976" i="1" s="1"/>
  <c r="R1977" i="1" a="1"/>
  <c r="R1977" i="1" s="1"/>
  <c r="R1981" i="1" a="1"/>
  <c r="R1981" i="1" s="1"/>
  <c r="R1992" i="1" a="1"/>
  <c r="R1992" i="1" s="1"/>
  <c r="R1993" i="1" a="1"/>
  <c r="R1993" i="1" s="1"/>
  <c r="R1994" i="1" a="1"/>
  <c r="R1994" i="1" s="1"/>
  <c r="R1995" i="1" a="1"/>
  <c r="R1995" i="1" s="1"/>
  <c r="R2010" i="1" a="1"/>
  <c r="R2010" i="1" s="1"/>
  <c r="R2018" i="1" a="1"/>
  <c r="R2018" i="1" s="1"/>
  <c r="R2030" i="1" a="1"/>
  <c r="R2030" i="1" s="1"/>
  <c r="R1685" i="1" a="1"/>
  <c r="R1685" i="1" s="1"/>
  <c r="R1725" i="1" a="1"/>
  <c r="R1725" i="1" s="1"/>
  <c r="R1732" i="1" a="1"/>
  <c r="R1732" i="1" s="1"/>
  <c r="R1780" i="1" a="1"/>
  <c r="R1780" i="1" s="1"/>
  <c r="R1788" i="1" a="1"/>
  <c r="R1788" i="1" s="1"/>
  <c r="R1887" i="1" a="1"/>
  <c r="R1887" i="1" s="1"/>
  <c r="R1961" i="1" a="1"/>
  <c r="R1961" i="1" s="1"/>
  <c r="R1969" i="1" a="1"/>
  <c r="R1969" i="1" s="1"/>
  <c r="R1970" i="1" a="1"/>
  <c r="R1970" i="1" s="1"/>
  <c r="R1972" i="1" a="1"/>
  <c r="R1972" i="1" s="1"/>
  <c r="R1973" i="1" a="1"/>
  <c r="R1973" i="1" s="1"/>
  <c r="R1704" i="1" a="1"/>
  <c r="R1704" i="1" s="1"/>
  <c r="R1727" i="1" a="1"/>
  <c r="R1727" i="1" s="1"/>
  <c r="R1834" i="1" a="1"/>
  <c r="R1834" i="1" s="1"/>
  <c r="R1903" i="1" a="1"/>
  <c r="R1903" i="1" s="1"/>
  <c r="R1935" i="1" a="1"/>
  <c r="R1935" i="1" s="1"/>
  <c r="R1949" i="1" a="1"/>
  <c r="R1949" i="1" s="1"/>
  <c r="R1950" i="1" a="1"/>
  <c r="R1950" i="1" s="1"/>
  <c r="R1952" i="1" a="1"/>
  <c r="R1952" i="1" s="1"/>
  <c r="R1953" i="1" a="1"/>
  <c r="R1953" i="1" s="1"/>
  <c r="R1954" i="1" a="1"/>
  <c r="R1954" i="1" s="1"/>
  <c r="R1971" i="1" a="1"/>
  <c r="R1971" i="1" s="1"/>
  <c r="R1990" i="1" a="1"/>
  <c r="R1990" i="1" s="1"/>
  <c r="R2012" i="1" a="1"/>
  <c r="R2012" i="1" s="1"/>
  <c r="R2019" i="1" a="1"/>
  <c r="R2019" i="1" s="1"/>
  <c r="R2020" i="1" a="1"/>
  <c r="R2020" i="1" s="1"/>
  <c r="R2034" i="1" a="1"/>
  <c r="R2034" i="1" s="1"/>
  <c r="R1719" i="1" a="1"/>
  <c r="R1719" i="1" s="1"/>
  <c r="R1729" i="1" a="1"/>
  <c r="R1729" i="1" s="1"/>
  <c r="R1763" i="1" a="1"/>
  <c r="R1763" i="1" s="1"/>
  <c r="R1805" i="1" a="1"/>
  <c r="R1805" i="1" s="1"/>
  <c r="R1924" i="1" a="1"/>
  <c r="R1924" i="1" s="1"/>
  <c r="R1939" i="1" a="1"/>
  <c r="R1939" i="1" s="1"/>
  <c r="R1951" i="1" a="1"/>
  <c r="R1951" i="1" s="1"/>
  <c r="R1962" i="1" a="1"/>
  <c r="R1962" i="1" s="1"/>
  <c r="R1989" i="1" a="1"/>
  <c r="R1989" i="1" s="1"/>
  <c r="R2000" i="1" a="1"/>
  <c r="R2000" i="1" s="1"/>
  <c r="R2001" i="1" a="1"/>
  <c r="R2001" i="1" s="1"/>
  <c r="R2002" i="1" a="1"/>
  <c r="R2002" i="1" s="1"/>
  <c r="R2013" i="1" a="1"/>
  <c r="R2013" i="1" s="1"/>
  <c r="R2014" i="1" a="1"/>
  <c r="R2014" i="1" s="1"/>
  <c r="R2021" i="1" a="1"/>
  <c r="R2021" i="1" s="1"/>
  <c r="R2035" i="1" a="1"/>
  <c r="R2035" i="1" s="1"/>
  <c r="R2036" i="1" a="1"/>
  <c r="R2036" i="1" s="1"/>
  <c r="R2037" i="1" a="1"/>
  <c r="R2037" i="1" s="1"/>
  <c r="AE2" i="1" a="1"/>
  <c r="AE2" i="1" s="1"/>
  <c r="X2" i="1" a="1"/>
  <c r="X2" i="1" s="1"/>
  <c r="R2" i="1" a="1"/>
  <c r="R2" i="1" s="1"/>
  <c r="L2" i="1" a="1"/>
  <c r="L2" i="1" s="1"/>
  <c r="AG2043" i="1" a="1"/>
  <c r="AG2043" i="1" s="1"/>
  <c r="AA2043" i="1" a="1"/>
  <c r="AA2043" i="1" s="1"/>
  <c r="S2043" i="1" a="1"/>
  <c r="S2043" i="1" s="1"/>
  <c r="L2043" i="1" a="1"/>
  <c r="L2043" i="1" s="1"/>
  <c r="AH2042" i="1" a="1"/>
  <c r="AH2042" i="1" s="1"/>
  <c r="AA2042" i="1" a="1"/>
  <c r="AA2042" i="1" s="1"/>
  <c r="M2042" i="1" a="1"/>
  <c r="M2042" i="1" s="1"/>
  <c r="AI2041" i="1" a="1"/>
  <c r="AI2041" i="1" s="1"/>
  <c r="AA2041" i="1" a="1"/>
  <c r="AA2041" i="1" s="1"/>
  <c r="T2041" i="1" a="1"/>
  <c r="T2041" i="1" s="1"/>
  <c r="M2041" i="1" a="1"/>
  <c r="M2041" i="1" s="1"/>
  <c r="AI2040" i="1" a="1"/>
  <c r="AI2040" i="1" s="1"/>
  <c r="U2040" i="1" a="1"/>
  <c r="U2040" i="1" s="1"/>
  <c r="M2040" i="1" a="1"/>
  <c r="M2040" i="1" s="1"/>
  <c r="AI2039" i="1" a="1"/>
  <c r="AI2039" i="1" s="1"/>
  <c r="O2039" i="1" a="1"/>
  <c r="O2039" i="1" s="1"/>
  <c r="AF2038" i="1" a="1"/>
  <c r="AF2038" i="1" s="1"/>
  <c r="O2038" i="1" a="1"/>
  <c r="O2038" i="1" s="1"/>
  <c r="AD2037" i="1" a="1"/>
  <c r="AD2037" i="1" s="1"/>
  <c r="B2037" i="1" a="1"/>
  <c r="B2037" i="1" s="1"/>
  <c r="P2035" i="1" a="1"/>
  <c r="P2035" i="1" s="1"/>
  <c r="X2034" i="1" a="1"/>
  <c r="X2034" i="1" s="1"/>
  <c r="AF2033" i="1" a="1"/>
  <c r="AF2033" i="1" s="1"/>
  <c r="K2032" i="1" a="1"/>
  <c r="K2032" i="1" s="1"/>
  <c r="R2031" i="1" a="1"/>
  <c r="R2031" i="1" s="1"/>
  <c r="Z2030" i="1" a="1"/>
  <c r="Z2030" i="1" s="1"/>
  <c r="AH2029" i="1" a="1"/>
  <c r="AH2029" i="1" s="1"/>
  <c r="L2028" i="1" a="1"/>
  <c r="L2028" i="1" s="1"/>
  <c r="T2027" i="1" a="1"/>
  <c r="T2027" i="1" s="1"/>
  <c r="AB2026" i="1" a="1"/>
  <c r="AB2026" i="1" s="1"/>
  <c r="G2025" i="1" a="1"/>
  <c r="G2025" i="1" s="1"/>
  <c r="V2023" i="1" a="1"/>
  <c r="V2023" i="1" s="1"/>
  <c r="AC2022" i="1" a="1"/>
  <c r="AC2022" i="1" s="1"/>
  <c r="AK2021" i="1" a="1"/>
  <c r="AK2021" i="1" s="1"/>
  <c r="I2021" i="1" a="1"/>
  <c r="I2021" i="1" s="1"/>
  <c r="Q2020" i="1" a="1"/>
  <c r="Q2020" i="1" s="1"/>
  <c r="X2019" i="1" a="1"/>
  <c r="X2019" i="1" s="1"/>
  <c r="AG2018" i="1" a="1"/>
  <c r="AG2018" i="1" s="1"/>
  <c r="U2016" i="1" a="1"/>
  <c r="U2016" i="1" s="1"/>
  <c r="AB2015" i="1" a="1"/>
  <c r="AB2015" i="1" s="1"/>
  <c r="AJ2014" i="1" a="1"/>
  <c r="AJ2014" i="1" s="1"/>
  <c r="I2014" i="1" a="1"/>
  <c r="I2014" i="1" s="1"/>
  <c r="P2013" i="1" a="1"/>
  <c r="P2013" i="1" s="1"/>
  <c r="X2012" i="1" a="1"/>
  <c r="X2012" i="1" s="1"/>
  <c r="AF2011" i="1" a="1"/>
  <c r="AF2011" i="1" s="1"/>
  <c r="L2010" i="1" a="1"/>
  <c r="L2010" i="1" s="1"/>
  <c r="AA2008" i="1" a="1"/>
  <c r="AA2008" i="1" s="1"/>
  <c r="AH2007" i="1" a="1"/>
  <c r="AH2007" i="1" s="1"/>
  <c r="V2005" i="1" a="1"/>
  <c r="V2005" i="1" s="1"/>
  <c r="AC2004" i="1" a="1"/>
  <c r="AC2004" i="1" s="1"/>
  <c r="AK2003" i="1" a="1"/>
  <c r="AK2003" i="1" s="1"/>
  <c r="I2003" i="1" a="1"/>
  <c r="I2003" i="1" s="1"/>
  <c r="P2002" i="1" a="1"/>
  <c r="P2002" i="1" s="1"/>
  <c r="W2001" i="1" a="1"/>
  <c r="W2001" i="1" s="1"/>
  <c r="AC2000" i="1" a="1"/>
  <c r="AC2000" i="1" s="1"/>
  <c r="AJ1999" i="1" a="1"/>
  <c r="AJ1999" i="1" s="1"/>
  <c r="G1999" i="1" a="1"/>
  <c r="G1999" i="1" s="1"/>
  <c r="U1997" i="1" a="1"/>
  <c r="U1997" i="1" s="1"/>
  <c r="AB1996" i="1" a="1"/>
  <c r="AB1996" i="1" s="1"/>
  <c r="AI1995" i="1" a="1"/>
  <c r="AI1995" i="1" s="1"/>
  <c r="L1994" i="1" a="1"/>
  <c r="L1994" i="1" s="1"/>
  <c r="S1993" i="1" a="1"/>
  <c r="S1993" i="1" s="1"/>
  <c r="Y1992" i="1" a="1"/>
  <c r="Y1992" i="1" s="1"/>
  <c r="B1991" i="1" a="1"/>
  <c r="B1991" i="1" s="1"/>
  <c r="I1990" i="1" a="1"/>
  <c r="I1990" i="1" s="1"/>
  <c r="P1989" i="1" a="1"/>
  <c r="P1989" i="1" s="1"/>
  <c r="W1988" i="1" a="1"/>
  <c r="W1988" i="1" s="1"/>
  <c r="AD1987" i="1" a="1"/>
  <c r="AD1987" i="1" s="1"/>
  <c r="AK1986" i="1" a="1"/>
  <c r="AK1986" i="1" s="1"/>
  <c r="H1986" i="1" a="1"/>
  <c r="H1986" i="1" s="1"/>
  <c r="O1985" i="1" a="1"/>
  <c r="O1985" i="1" s="1"/>
  <c r="U1984" i="1" a="1"/>
  <c r="U1984" i="1" s="1"/>
  <c r="AH1982" i="1" a="1"/>
  <c r="AH1982" i="1" s="1"/>
  <c r="D1982" i="1" a="1"/>
  <c r="D1982" i="1" s="1"/>
  <c r="K1981" i="1" a="1"/>
  <c r="K1981" i="1" s="1"/>
  <c r="R1980" i="1" a="1"/>
  <c r="R1980" i="1" s="1"/>
  <c r="Z1979" i="1" a="1"/>
  <c r="Z1979" i="1" s="1"/>
  <c r="AG1978" i="1" a="1"/>
  <c r="AG1978" i="1" s="1"/>
  <c r="D1978" i="1" a="1"/>
  <c r="D1978" i="1" s="1"/>
  <c r="L1977" i="1" a="1"/>
  <c r="L1977" i="1" s="1"/>
  <c r="S1976" i="1" a="1"/>
  <c r="S1976" i="1" s="1"/>
  <c r="Z1975" i="1" a="1"/>
  <c r="Z1975" i="1" s="1"/>
  <c r="U1972" i="1" a="1"/>
  <c r="U1972" i="1" s="1"/>
  <c r="AB1967" i="1" a="1"/>
  <c r="AB1967" i="1" s="1"/>
  <c r="H1966" i="1" a="1"/>
  <c r="H1966" i="1" s="1"/>
  <c r="X1964" i="1" a="1"/>
  <c r="X1964" i="1" s="1"/>
  <c r="E1963" i="1" a="1"/>
  <c r="E1963" i="1" s="1"/>
  <c r="T1961" i="1" a="1"/>
  <c r="T1961" i="1" s="1"/>
  <c r="AJ1959" i="1" a="1"/>
  <c r="AJ1959" i="1" s="1"/>
  <c r="P1958" i="1" a="1"/>
  <c r="P1958" i="1" s="1"/>
  <c r="AF1956" i="1" a="1"/>
  <c r="AF1956" i="1" s="1"/>
  <c r="Z1953" i="1" a="1"/>
  <c r="Z1953" i="1" s="1"/>
  <c r="D1952" i="1" a="1"/>
  <c r="D1952" i="1" s="1"/>
  <c r="O1947" i="1" a="1"/>
  <c r="O1947" i="1" s="1"/>
  <c r="AE1945" i="1" a="1"/>
  <c r="AE1945" i="1" s="1"/>
  <c r="K1944" i="1" a="1"/>
  <c r="K1944" i="1" s="1"/>
  <c r="AA1942" i="1" a="1"/>
  <c r="AA1942" i="1" s="1"/>
  <c r="AE1938" i="1" a="1"/>
  <c r="AE1938" i="1" s="1"/>
  <c r="S1932" i="1" a="1"/>
  <c r="S1932" i="1" s="1"/>
  <c r="G1926" i="1" a="1"/>
  <c r="G1926" i="1" s="1"/>
  <c r="AB1911" i="1" a="1"/>
  <c r="AB1911" i="1" s="1"/>
  <c r="S1886" i="1" a="1"/>
  <c r="S1886" i="1" s="1"/>
  <c r="AK1873" i="1" a="1"/>
  <c r="AK1873" i="1" s="1"/>
  <c r="T1861" i="1" a="1"/>
  <c r="T1861" i="1" s="1"/>
  <c r="AF1848" i="1" a="1"/>
  <c r="AF1848" i="1" s="1"/>
  <c r="O1836" i="1" a="1"/>
  <c r="O1836" i="1" s="1"/>
  <c r="AC1810" i="1" a="1"/>
  <c r="AC1810" i="1" s="1"/>
  <c r="I1784" i="1" a="1"/>
  <c r="I1784" i="1" s="1"/>
  <c r="V1771" i="1" a="1"/>
  <c r="V1771" i="1" s="1"/>
  <c r="AI1758" i="1" a="1"/>
  <c r="AI1758" i="1" s="1"/>
  <c r="R1706" i="1" a="1"/>
  <c r="R1706" i="1" s="1"/>
  <c r="AH1687" i="1" a="1"/>
  <c r="AH1687" i="1" s="1"/>
  <c r="AI8" i="1" a="1"/>
  <c r="AI8" i="1" s="1"/>
  <c r="AI13" i="1" a="1"/>
  <c r="AI13" i="1" s="1"/>
  <c r="AI15" i="1" a="1"/>
  <c r="AI15" i="1" s="1"/>
  <c r="AI20" i="1" a="1"/>
  <c r="AI20" i="1" s="1"/>
  <c r="AI4" i="1" a="1"/>
  <c r="AI4" i="1" s="1"/>
  <c r="AI10" i="1" a="1"/>
  <c r="AI10" i="1" s="1"/>
  <c r="AI17" i="1" a="1"/>
  <c r="AI17" i="1" s="1"/>
  <c r="AI7" i="1" a="1"/>
  <c r="AI7" i="1" s="1"/>
  <c r="AI19" i="1" a="1"/>
  <c r="AI19" i="1" s="1"/>
  <c r="AI12" i="1" a="1"/>
  <c r="AI12" i="1" s="1"/>
  <c r="AI3" i="1" a="1"/>
  <c r="AI3" i="1" s="1"/>
  <c r="AI6" i="1" a="1"/>
  <c r="AI6" i="1" s="1"/>
  <c r="AI9" i="1" a="1"/>
  <c r="AI9" i="1" s="1"/>
  <c r="AI16" i="1" a="1"/>
  <c r="AI16" i="1" s="1"/>
  <c r="AI18" i="1" a="1"/>
  <c r="AI18" i="1" s="1"/>
  <c r="AI11" i="1" a="1"/>
  <c r="AI11" i="1" s="1"/>
  <c r="AI27" i="1" a="1"/>
  <c r="AI27" i="1" s="1"/>
  <c r="AI30" i="1" a="1"/>
  <c r="AI30" i="1" s="1"/>
  <c r="AI32" i="1" a="1"/>
  <c r="AI32" i="1" s="1"/>
  <c r="AI33" i="1" a="1"/>
  <c r="AI33" i="1" s="1"/>
  <c r="AI34" i="1" a="1"/>
  <c r="AI34" i="1" s="1"/>
  <c r="AI26" i="1" a="1"/>
  <c r="AI26" i="1" s="1"/>
  <c r="AI29" i="1" a="1"/>
  <c r="AI29" i="1" s="1"/>
  <c r="AI5" i="1" a="1"/>
  <c r="AI5" i="1" s="1"/>
  <c r="AI21" i="1" a="1"/>
  <c r="AI21" i="1" s="1"/>
  <c r="AI22" i="1" a="1"/>
  <c r="AI22" i="1" s="1"/>
  <c r="AI23" i="1" a="1"/>
  <c r="AI23" i="1" s="1"/>
  <c r="AI25" i="1" a="1"/>
  <c r="AI25" i="1" s="1"/>
  <c r="AI31" i="1" a="1"/>
  <c r="AI31" i="1" s="1"/>
  <c r="AI24" i="1" a="1"/>
  <c r="AI24" i="1" s="1"/>
  <c r="AI28" i="1" a="1"/>
  <c r="AI28" i="1" s="1"/>
  <c r="AI41" i="1" a="1"/>
  <c r="AI41" i="1" s="1"/>
  <c r="AI48" i="1" a="1"/>
  <c r="AI48" i="1" s="1"/>
  <c r="AI37" i="1" a="1"/>
  <c r="AI37" i="1" s="1"/>
  <c r="AI42" i="1" a="1"/>
  <c r="AI42" i="1" s="1"/>
  <c r="AI43" i="1" a="1"/>
  <c r="AI43" i="1" s="1"/>
  <c r="AI44" i="1" a="1"/>
  <c r="AI44" i="1" s="1"/>
  <c r="AI36" i="1" a="1"/>
  <c r="AI36" i="1" s="1"/>
  <c r="AI50" i="1" a="1"/>
  <c r="AI50" i="1" s="1"/>
  <c r="AI40" i="1" a="1"/>
  <c r="AI40" i="1" s="1"/>
  <c r="AI47" i="1" a="1"/>
  <c r="AI47" i="1" s="1"/>
  <c r="AI46" i="1" a="1"/>
  <c r="AI46" i="1" s="1"/>
  <c r="AI39" i="1" a="1"/>
  <c r="AI39" i="1" s="1"/>
  <c r="AI49" i="1" a="1"/>
  <c r="AI49" i="1" s="1"/>
  <c r="AI14" i="1" a="1"/>
  <c r="AI14" i="1" s="1"/>
  <c r="AI45" i="1" a="1"/>
  <c r="AI45" i="1" s="1"/>
  <c r="AI52" i="1" a="1"/>
  <c r="AI52" i="1" s="1"/>
  <c r="AI55" i="1" a="1"/>
  <c r="AI55" i="1" s="1"/>
  <c r="AI57" i="1" a="1"/>
  <c r="AI57" i="1" s="1"/>
  <c r="AI68" i="1" a="1"/>
  <c r="AI68" i="1" s="1"/>
  <c r="AI59" i="1" a="1"/>
  <c r="AI59" i="1" s="1"/>
  <c r="AI61" i="1" a="1"/>
  <c r="AI61" i="1" s="1"/>
  <c r="AI63" i="1" a="1"/>
  <c r="AI63" i="1" s="1"/>
  <c r="AI65" i="1" a="1"/>
  <c r="AI65" i="1" s="1"/>
  <c r="AI67" i="1" a="1"/>
  <c r="AI67" i="1" s="1"/>
  <c r="AI69" i="1" a="1"/>
  <c r="AI69" i="1" s="1"/>
  <c r="AI35" i="1" a="1"/>
  <c r="AI35" i="1" s="1"/>
  <c r="AI51" i="1" a="1"/>
  <c r="AI51" i="1" s="1"/>
  <c r="AI54" i="1" a="1"/>
  <c r="AI54" i="1" s="1"/>
  <c r="AI56" i="1" a="1"/>
  <c r="AI56" i="1" s="1"/>
  <c r="AI58" i="1" a="1"/>
  <c r="AI58" i="1" s="1"/>
  <c r="AI38" i="1" a="1"/>
  <c r="AI38" i="1" s="1"/>
  <c r="AI60" i="1" a="1"/>
  <c r="AI60" i="1" s="1"/>
  <c r="AI62" i="1" a="1"/>
  <c r="AI62" i="1" s="1"/>
  <c r="AI64" i="1" a="1"/>
  <c r="AI64" i="1" s="1"/>
  <c r="AI66" i="1" a="1"/>
  <c r="AI66" i="1" s="1"/>
  <c r="AI71" i="1" a="1"/>
  <c r="AI71" i="1" s="1"/>
  <c r="AI70" i="1" a="1"/>
  <c r="AI70" i="1" s="1"/>
  <c r="AI72" i="1" a="1"/>
  <c r="AI72" i="1" s="1"/>
  <c r="AI74" i="1" a="1"/>
  <c r="AI74" i="1" s="1"/>
  <c r="AI76" i="1" a="1"/>
  <c r="AI76" i="1" s="1"/>
  <c r="AI78" i="1" a="1"/>
  <c r="AI78" i="1" s="1"/>
  <c r="AI79" i="1" a="1"/>
  <c r="AI79" i="1" s="1"/>
  <c r="AI85" i="1" a="1"/>
  <c r="AI85" i="1" s="1"/>
  <c r="AI80" i="1" a="1"/>
  <c r="AI80" i="1" s="1"/>
  <c r="AI81" i="1" a="1"/>
  <c r="AI81" i="1" s="1"/>
  <c r="AI53" i="1" a="1"/>
  <c r="AI53" i="1" s="1"/>
  <c r="AI82" i="1" a="1"/>
  <c r="AI82" i="1" s="1"/>
  <c r="AI94" i="1" a="1"/>
  <c r="AI94" i="1" s="1"/>
  <c r="AI95" i="1" a="1"/>
  <c r="AI95" i="1" s="1"/>
  <c r="AI96" i="1" a="1"/>
  <c r="AI96" i="1" s="1"/>
  <c r="AI73" i="1" a="1"/>
  <c r="AI73" i="1" s="1"/>
  <c r="AI83" i="1" a="1"/>
  <c r="AI83" i="1" s="1"/>
  <c r="AI84" i="1" a="1"/>
  <c r="AI84" i="1" s="1"/>
  <c r="AI86" i="1" a="1"/>
  <c r="AI86" i="1" s="1"/>
  <c r="AI89" i="1" a="1"/>
  <c r="AI89" i="1" s="1"/>
  <c r="AI93" i="1" a="1"/>
  <c r="AI93" i="1" s="1"/>
  <c r="AI98" i="1" a="1"/>
  <c r="AI98" i="1" s="1"/>
  <c r="AI100" i="1" a="1"/>
  <c r="AI100" i="1" s="1"/>
  <c r="AI102" i="1" a="1"/>
  <c r="AI102" i="1" s="1"/>
  <c r="AI104" i="1" a="1"/>
  <c r="AI104" i="1" s="1"/>
  <c r="AI106" i="1" a="1"/>
  <c r="AI106" i="1" s="1"/>
  <c r="AI108" i="1" a="1"/>
  <c r="AI108" i="1" s="1"/>
  <c r="AI110" i="1" a="1"/>
  <c r="AI110" i="1" s="1"/>
  <c r="AI75" i="1" a="1"/>
  <c r="AI75" i="1" s="1"/>
  <c r="AI87" i="1" a="1"/>
  <c r="AI87" i="1" s="1"/>
  <c r="AI88" i="1" a="1"/>
  <c r="AI88" i="1" s="1"/>
  <c r="AI97" i="1" a="1"/>
  <c r="AI97" i="1" s="1"/>
  <c r="AI115" i="1" a="1"/>
  <c r="AI115" i="1" s="1"/>
  <c r="AI77" i="1" a="1"/>
  <c r="AI77" i="1" s="1"/>
  <c r="AI92" i="1" a="1"/>
  <c r="AI92" i="1" s="1"/>
  <c r="AI99" i="1" a="1"/>
  <c r="AI99" i="1" s="1"/>
  <c r="AI101" i="1" a="1"/>
  <c r="AI101" i="1" s="1"/>
  <c r="AI103" i="1" a="1"/>
  <c r="AI103" i="1" s="1"/>
  <c r="AI105" i="1" a="1"/>
  <c r="AI105" i="1" s="1"/>
  <c r="AI107" i="1" a="1"/>
  <c r="AI107" i="1" s="1"/>
  <c r="AI109" i="1" a="1"/>
  <c r="AI109" i="1" s="1"/>
  <c r="AI111" i="1" a="1"/>
  <c r="AI111" i="1" s="1"/>
  <c r="AI113" i="1" a="1"/>
  <c r="AI113" i="1" s="1"/>
  <c r="AI90" i="1" a="1"/>
  <c r="AI90" i="1" s="1"/>
  <c r="AI116" i="1" a="1"/>
  <c r="AI116" i="1" s="1"/>
  <c r="AI124" i="1" a="1"/>
  <c r="AI124" i="1" s="1"/>
  <c r="AI132" i="1" a="1"/>
  <c r="AI132" i="1" s="1"/>
  <c r="AI135" i="1" a="1"/>
  <c r="AI135" i="1" s="1"/>
  <c r="AI137" i="1" a="1"/>
  <c r="AI137" i="1" s="1"/>
  <c r="AI138" i="1" a="1"/>
  <c r="AI138" i="1" s="1"/>
  <c r="AI144" i="1" a="1"/>
  <c r="AI144" i="1" s="1"/>
  <c r="AI145" i="1" a="1"/>
  <c r="AI145" i="1" s="1"/>
  <c r="AI91" i="1" a="1"/>
  <c r="AI91" i="1" s="1"/>
  <c r="AI123" i="1" a="1"/>
  <c r="AI123" i="1" s="1"/>
  <c r="AI130" i="1" a="1"/>
  <c r="AI130" i="1" s="1"/>
  <c r="AI120" i="1" a="1"/>
  <c r="AI120" i="1" s="1"/>
  <c r="AI117" i="1" a="1"/>
  <c r="AI117" i="1" s="1"/>
  <c r="AI129" i="1" a="1"/>
  <c r="AI129" i="1" s="1"/>
  <c r="AI142" i="1" a="1"/>
  <c r="AI142" i="1" s="1"/>
  <c r="AI143" i="1" a="1"/>
  <c r="AI143" i="1" s="1"/>
  <c r="AI112" i="1" a="1"/>
  <c r="AI112" i="1" s="1"/>
  <c r="AI122" i="1" a="1"/>
  <c r="AI122" i="1" s="1"/>
  <c r="AI126" i="1" a="1"/>
  <c r="AI126" i="1" s="1"/>
  <c r="AI119" i="1" a="1"/>
  <c r="AI119" i="1" s="1"/>
  <c r="AI128" i="1" a="1"/>
  <c r="AI128" i="1" s="1"/>
  <c r="AI114" i="1" a="1"/>
  <c r="AI114" i="1" s="1"/>
  <c r="AI118" i="1" a="1"/>
  <c r="AI118" i="1" s="1"/>
  <c r="AI121" i="1" a="1"/>
  <c r="AI121" i="1" s="1"/>
  <c r="AI125" i="1" a="1"/>
  <c r="AI125" i="1" s="1"/>
  <c r="AI131" i="1" a="1"/>
  <c r="AI131" i="1" s="1"/>
  <c r="AI133" i="1" a="1"/>
  <c r="AI133" i="1" s="1"/>
  <c r="AI136" i="1" a="1"/>
  <c r="AI136" i="1" s="1"/>
  <c r="AI139" i="1" a="1"/>
  <c r="AI139" i="1" s="1"/>
  <c r="AI134" i="1" a="1"/>
  <c r="AI134" i="1" s="1"/>
  <c r="AI150" i="1" a="1"/>
  <c r="AI150" i="1" s="1"/>
  <c r="AI152" i="1" a="1"/>
  <c r="AI152" i="1" s="1"/>
  <c r="AI153" i="1" a="1"/>
  <c r="AI153" i="1" s="1"/>
  <c r="AI160" i="1" a="1"/>
  <c r="AI160" i="1" s="1"/>
  <c r="AI161" i="1" a="1"/>
  <c r="AI161" i="1" s="1"/>
  <c r="AI164" i="1" a="1"/>
  <c r="AI164" i="1" s="1"/>
  <c r="AI146" i="1" a="1"/>
  <c r="AI146" i="1" s="1"/>
  <c r="AI158" i="1" a="1"/>
  <c r="AI158" i="1" s="1"/>
  <c r="AI169" i="1" a="1"/>
  <c r="AI169" i="1" s="1"/>
  <c r="AI151" i="1" a="1"/>
  <c r="AI151" i="1" s="1"/>
  <c r="AI156" i="1" a="1"/>
  <c r="AI156" i="1" s="1"/>
  <c r="AI165" i="1" a="1"/>
  <c r="AI165" i="1" s="1"/>
  <c r="AI168" i="1" a="1"/>
  <c r="AI168" i="1" s="1"/>
  <c r="AI173" i="1" a="1"/>
  <c r="AI173" i="1" s="1"/>
  <c r="AI174" i="1" a="1"/>
  <c r="AI174" i="1" s="1"/>
  <c r="AI141" i="1" a="1"/>
  <c r="AI141" i="1" s="1"/>
  <c r="AI155" i="1" a="1"/>
  <c r="AI155" i="1" s="1"/>
  <c r="AI167" i="1" a="1"/>
  <c r="AI167" i="1" s="1"/>
  <c r="AI170" i="1" a="1"/>
  <c r="AI170" i="1" s="1"/>
  <c r="AI166" i="1" a="1"/>
  <c r="AI166" i="1" s="1"/>
  <c r="AI154" i="1" a="1"/>
  <c r="AI154" i="1" s="1"/>
  <c r="AI127" i="1" a="1"/>
  <c r="AI127" i="1" s="1"/>
  <c r="AI140" i="1" a="1"/>
  <c r="AI140" i="1" s="1"/>
  <c r="AI148" i="1" a="1"/>
  <c r="AI148" i="1" s="1"/>
  <c r="AI171" i="1" a="1"/>
  <c r="AI171" i="1" s="1"/>
  <c r="AI176" i="1" a="1"/>
  <c r="AI176" i="1" s="1"/>
  <c r="AI177" i="1" a="1"/>
  <c r="AI177" i="1" s="1"/>
  <c r="AI187" i="1" a="1"/>
  <c r="AI187" i="1" s="1"/>
  <c r="AI192" i="1" a="1"/>
  <c r="AI192" i="1" s="1"/>
  <c r="AI191" i="1" a="1"/>
  <c r="AI191" i="1" s="1"/>
  <c r="AI195" i="1" a="1"/>
  <c r="AI195" i="1" s="1"/>
  <c r="AI186" i="1" a="1"/>
  <c r="AI186" i="1" s="1"/>
  <c r="AI190" i="1" a="1"/>
  <c r="AI190" i="1" s="1"/>
  <c r="AI198" i="1" a="1"/>
  <c r="AI198" i="1" s="1"/>
  <c r="AI202" i="1" a="1"/>
  <c r="AI202" i="1" s="1"/>
  <c r="AI147" i="1" a="1"/>
  <c r="AI147" i="1" s="1"/>
  <c r="AI175" i="1" a="1"/>
  <c r="AI175" i="1" s="1"/>
  <c r="AI178" i="1" a="1"/>
  <c r="AI178" i="1" s="1"/>
  <c r="AI185" i="1" a="1"/>
  <c r="AI185" i="1" s="1"/>
  <c r="AI157" i="1" a="1"/>
  <c r="AI157" i="1" s="1"/>
  <c r="AI194" i="1" a="1"/>
  <c r="AI194" i="1" s="1"/>
  <c r="AI149" i="1" a="1"/>
  <c r="AI149" i="1" s="1"/>
  <c r="AI163" i="1" a="1"/>
  <c r="AI163" i="1" s="1"/>
  <c r="AI180" i="1" a="1"/>
  <c r="AI180" i="1" s="1"/>
  <c r="AI184" i="1" a="1"/>
  <c r="AI184" i="1" s="1"/>
  <c r="AI189" i="1" a="1"/>
  <c r="AI189" i="1" s="1"/>
  <c r="AI197" i="1" a="1"/>
  <c r="AI197" i="1" s="1"/>
  <c r="AI172" i="1" a="1"/>
  <c r="AI172" i="1" s="1"/>
  <c r="AI183" i="1" a="1"/>
  <c r="AI183" i="1" s="1"/>
  <c r="AI188" i="1" a="1"/>
  <c r="AI188" i="1" s="1"/>
  <c r="AI200" i="1" a="1"/>
  <c r="AI200" i="1" s="1"/>
  <c r="AI203" i="1" a="1"/>
  <c r="AI203" i="1" s="1"/>
  <c r="AI209" i="1" a="1"/>
  <c r="AI209" i="1" s="1"/>
  <c r="AI211" i="1" a="1"/>
  <c r="AI211" i="1" s="1"/>
  <c r="AI221" i="1" a="1"/>
  <c r="AI221" i="1" s="1"/>
  <c r="AI230" i="1" a="1"/>
  <c r="AI230" i="1" s="1"/>
  <c r="AI179" i="1" a="1"/>
  <c r="AI179" i="1" s="1"/>
  <c r="AI182" i="1" a="1"/>
  <c r="AI182" i="1" s="1"/>
  <c r="AI210" i="1" a="1"/>
  <c r="AI210" i="1" s="1"/>
  <c r="AI216" i="1" a="1"/>
  <c r="AI216" i="1" s="1"/>
  <c r="AI217" i="1" a="1"/>
  <c r="AI217" i="1" s="1"/>
  <c r="AI220" i="1" a="1"/>
  <c r="AI220" i="1" s="1"/>
  <c r="AI225" i="1" a="1"/>
  <c r="AI225" i="1" s="1"/>
  <c r="AI229" i="1" a="1"/>
  <c r="AI229" i="1" s="1"/>
  <c r="AI159" i="1" a="1"/>
  <c r="AI159" i="1" s="1"/>
  <c r="AI199" i="1" a="1"/>
  <c r="AI199" i="1" s="1"/>
  <c r="AI215" i="1" a="1"/>
  <c r="AI215" i="1" s="1"/>
  <c r="AI218" i="1" a="1"/>
  <c r="AI218" i="1" s="1"/>
  <c r="AI224" i="1" a="1"/>
  <c r="AI224" i="1" s="1"/>
  <c r="AI233" i="1" a="1"/>
  <c r="AI233" i="1" s="1"/>
  <c r="AI201" i="1" a="1"/>
  <c r="AI201" i="1" s="1"/>
  <c r="AI162" i="1" a="1"/>
  <c r="AI162" i="1" s="1"/>
  <c r="AI181" i="1" a="1"/>
  <c r="AI181" i="1" s="1"/>
  <c r="AI196" i="1" a="1"/>
  <c r="AI196" i="1" s="1"/>
  <c r="AI223" i="1" a="1"/>
  <c r="AI223" i="1" s="1"/>
  <c r="AI205" i="1" a="1"/>
  <c r="AI205" i="1" s="1"/>
  <c r="AI207" i="1" a="1"/>
  <c r="AI207" i="1" s="1"/>
  <c r="AI214" i="1" a="1"/>
  <c r="AI214" i="1" s="1"/>
  <c r="AI222" i="1" a="1"/>
  <c r="AI222" i="1" s="1"/>
  <c r="AI227" i="1" a="1"/>
  <c r="AI227" i="1" s="1"/>
  <c r="AI231" i="1" a="1"/>
  <c r="AI231" i="1" s="1"/>
  <c r="AI232" i="1" a="1"/>
  <c r="AI232" i="1" s="1"/>
  <c r="AI193" i="1" a="1"/>
  <c r="AI193" i="1" s="1"/>
  <c r="AI204" i="1" a="1"/>
  <c r="AI204" i="1" s="1"/>
  <c r="AI208" i="1" a="1"/>
  <c r="AI208" i="1" s="1"/>
  <c r="AI226" i="1" a="1"/>
  <c r="AI226" i="1" s="1"/>
  <c r="AI219" i="1" a="1"/>
  <c r="AI219" i="1" s="1"/>
  <c r="AI228" i="1" a="1"/>
  <c r="AI228" i="1" s="1"/>
  <c r="AI239" i="1" a="1"/>
  <c r="AI239" i="1" s="1"/>
  <c r="AI244" i="1" a="1"/>
  <c r="AI244" i="1" s="1"/>
  <c r="AI257" i="1" a="1"/>
  <c r="AI257" i="1" s="1"/>
  <c r="AI213" i="1" a="1"/>
  <c r="AI213" i="1" s="1"/>
  <c r="AI234" i="1" a="1"/>
  <c r="AI234" i="1" s="1"/>
  <c r="AI238" i="1" a="1"/>
  <c r="AI238" i="1" s="1"/>
  <c r="AI243" i="1" a="1"/>
  <c r="AI243" i="1" s="1"/>
  <c r="AI242" i="1" a="1"/>
  <c r="AI242" i="1" s="1"/>
  <c r="AI250" i="1" a="1"/>
  <c r="AI250" i="1" s="1"/>
  <c r="AI251" i="1" a="1"/>
  <c r="AI251" i="1" s="1"/>
  <c r="AI252" i="1" a="1"/>
  <c r="AI252" i="1" s="1"/>
  <c r="AI256" i="1" a="1"/>
  <c r="AI256" i="1" s="1"/>
  <c r="AI259" i="1" a="1"/>
  <c r="AI259" i="1" s="1"/>
  <c r="AI206" i="1" a="1"/>
  <c r="AI206" i="1" s="1"/>
  <c r="AI237" i="1" a="1"/>
  <c r="AI237" i="1" s="1"/>
  <c r="AI246" i="1" a="1"/>
  <c r="AI246" i="1" s="1"/>
  <c r="AI236" i="1" a="1"/>
  <c r="AI236" i="1" s="1"/>
  <c r="AI241" i="1" a="1"/>
  <c r="AI241" i="1" s="1"/>
  <c r="AI245" i="1" a="1"/>
  <c r="AI245" i="1" s="1"/>
  <c r="AI254" i="1" a="1"/>
  <c r="AI254" i="1" s="1"/>
  <c r="AI258" i="1" a="1"/>
  <c r="AI258" i="1" s="1"/>
  <c r="AI240" i="1" a="1"/>
  <c r="AI240" i="1" s="1"/>
  <c r="AI247" i="1" a="1"/>
  <c r="AI247" i="1" s="1"/>
  <c r="AI253" i="1" a="1"/>
  <c r="AI253" i="1" s="1"/>
  <c r="AI268" i="1" a="1"/>
  <c r="AI268" i="1" s="1"/>
  <c r="AI269" i="1" a="1"/>
  <c r="AI269" i="1" s="1"/>
  <c r="AI270" i="1" a="1"/>
  <c r="AI270" i="1" s="1"/>
  <c r="AI278" i="1" a="1"/>
  <c r="AI278" i="1" s="1"/>
  <c r="AI280" i="1" a="1"/>
  <c r="AI280" i="1" s="1"/>
  <c r="AI284" i="1" a="1"/>
  <c r="AI284" i="1" s="1"/>
  <c r="AI260" i="1" a="1"/>
  <c r="AI260" i="1" s="1"/>
  <c r="AI271" i="1" a="1"/>
  <c r="AI271" i="1" s="1"/>
  <c r="AI235" i="1" a="1"/>
  <c r="AI235" i="1" s="1"/>
  <c r="AI264" i="1" a="1"/>
  <c r="AI264" i="1" s="1"/>
  <c r="AI276" i="1" a="1"/>
  <c r="AI276" i="1" s="1"/>
  <c r="AI212" i="1" a="1"/>
  <c r="AI212" i="1" s="1"/>
  <c r="AI267" i="1" a="1"/>
  <c r="AI267" i="1" s="1"/>
  <c r="AI272" i="1" a="1"/>
  <c r="AI272" i="1" s="1"/>
  <c r="AI263" i="1" a="1"/>
  <c r="AI263" i="1" s="1"/>
  <c r="AI266" i="1" a="1"/>
  <c r="AI266" i="1" s="1"/>
  <c r="AI273" i="1" a="1"/>
  <c r="AI273" i="1" s="1"/>
  <c r="AI249" i="1" a="1"/>
  <c r="AI249" i="1" s="1"/>
  <c r="AI255" i="1" a="1"/>
  <c r="AI255" i="1" s="1"/>
  <c r="AI262" i="1" a="1"/>
  <c r="AI262" i="1" s="1"/>
  <c r="AI248" i="1" a="1"/>
  <c r="AI248" i="1" s="1"/>
  <c r="AI285" i="1" a="1"/>
  <c r="AI285" i="1" s="1"/>
  <c r="AI316" i="1" a="1"/>
  <c r="AI316" i="1" s="1"/>
  <c r="AI329" i="1" a="1"/>
  <c r="AI329" i="1" s="1"/>
  <c r="AI335" i="1" a="1"/>
  <c r="AI335" i="1" s="1"/>
  <c r="AI342" i="1" a="1"/>
  <c r="AI342" i="1" s="1"/>
  <c r="AI277" i="1" a="1"/>
  <c r="AI277" i="1" s="1"/>
  <c r="AI282" i="1" a="1"/>
  <c r="AI282" i="1" s="1"/>
  <c r="AI321" i="1" a="1"/>
  <c r="AI321" i="1" s="1"/>
  <c r="AI326" i="1" a="1"/>
  <c r="AI326" i="1" s="1"/>
  <c r="AI338" i="1" a="1"/>
  <c r="AI338" i="1" s="1"/>
  <c r="AI307" i="1" a="1"/>
  <c r="AI307" i="1" s="1"/>
  <c r="AI315" i="1" a="1"/>
  <c r="AI315" i="1" s="1"/>
  <c r="AI331" i="1" a="1"/>
  <c r="AI331" i="1" s="1"/>
  <c r="AI334" i="1" a="1"/>
  <c r="AI334" i="1" s="1"/>
  <c r="AI341" i="1" a="1"/>
  <c r="AI341" i="1" s="1"/>
  <c r="AI343" i="1" a="1"/>
  <c r="AI343" i="1" s="1"/>
  <c r="AI274" i="1" a="1"/>
  <c r="AI274" i="1" s="1"/>
  <c r="AI275" i="1" a="1"/>
  <c r="AI275" i="1" s="1"/>
  <c r="AI279" i="1" a="1"/>
  <c r="AI279" i="1" s="1"/>
  <c r="AI281" i="1" a="1"/>
  <c r="AI281" i="1" s="1"/>
  <c r="AI286" i="1" a="1"/>
  <c r="AI286" i="1" s="1"/>
  <c r="AI289" i="1" a="1"/>
  <c r="AI289" i="1" s="1"/>
  <c r="AI291" i="1" a="1"/>
  <c r="AI291" i="1" s="1"/>
  <c r="AI293" i="1" a="1"/>
  <c r="AI293" i="1" s="1"/>
  <c r="AI295" i="1" a="1"/>
  <c r="AI295" i="1" s="1"/>
  <c r="AI297" i="1" a="1"/>
  <c r="AI297" i="1" s="1"/>
  <c r="AI302" i="1" a="1"/>
  <c r="AI302" i="1" s="1"/>
  <c r="AI303" i="1" a="1"/>
  <c r="AI303" i="1" s="1"/>
  <c r="AI304" i="1" a="1"/>
  <c r="AI304" i="1" s="1"/>
  <c r="AI318" i="1" a="1"/>
  <c r="AI318" i="1" s="1"/>
  <c r="AI323" i="1" a="1"/>
  <c r="AI323" i="1" s="1"/>
  <c r="AI328" i="1" a="1"/>
  <c r="AI328" i="1" s="1"/>
  <c r="AI300" i="1" a="1"/>
  <c r="AI300" i="1" s="1"/>
  <c r="AI309" i="1" a="1"/>
  <c r="AI309" i="1" s="1"/>
  <c r="AI310" i="1" a="1"/>
  <c r="AI310" i="1" s="1"/>
  <c r="AI265" i="1" a="1"/>
  <c r="AI265" i="1" s="1"/>
  <c r="AI299" i="1" a="1"/>
  <c r="AI299" i="1" s="1"/>
  <c r="AI306" i="1" a="1"/>
  <c r="AI306" i="1" s="1"/>
  <c r="AI308" i="1" a="1"/>
  <c r="AI308" i="1" s="1"/>
  <c r="AI317" i="1" a="1"/>
  <c r="AI317" i="1" s="1"/>
  <c r="AI322" i="1" a="1"/>
  <c r="AI322" i="1" s="1"/>
  <c r="AI327" i="1" a="1"/>
  <c r="AI327" i="1" s="1"/>
  <c r="AI336" i="1" a="1"/>
  <c r="AI336" i="1" s="1"/>
  <c r="AI312" i="1" a="1"/>
  <c r="AI312" i="1" s="1"/>
  <c r="AI320" i="1" a="1"/>
  <c r="AI320" i="1" s="1"/>
  <c r="AI324" i="1" a="1"/>
  <c r="AI324" i="1" s="1"/>
  <c r="AI347" i="1" a="1"/>
  <c r="AI347" i="1" s="1"/>
  <c r="AI354" i="1" a="1"/>
  <c r="AI354" i="1" s="1"/>
  <c r="AI261" i="1" a="1"/>
  <c r="AI261" i="1" s="1"/>
  <c r="AI292" i="1" a="1"/>
  <c r="AI292" i="1" s="1"/>
  <c r="AI353" i="1" a="1"/>
  <c r="AI353" i="1" s="1"/>
  <c r="AI363" i="1" a="1"/>
  <c r="AI363" i="1" s="1"/>
  <c r="AI364" i="1" a="1"/>
  <c r="AI364" i="1" s="1"/>
  <c r="AI374" i="1" a="1"/>
  <c r="AI374" i="1" s="1"/>
  <c r="AI388" i="1" a="1"/>
  <c r="AI388" i="1" s="1"/>
  <c r="AI313" i="1" a="1"/>
  <c r="AI313" i="1" s="1"/>
  <c r="AI339" i="1" a="1"/>
  <c r="AI339" i="1" s="1"/>
  <c r="AI348" i="1" a="1"/>
  <c r="AI348" i="1" s="1"/>
  <c r="AI357" i="1" a="1"/>
  <c r="AI357" i="1" s="1"/>
  <c r="AI362" i="1" a="1"/>
  <c r="AI362" i="1" s="1"/>
  <c r="AI365" i="1" a="1"/>
  <c r="AI365" i="1" s="1"/>
  <c r="AI373" i="1" a="1"/>
  <c r="AI373" i="1" s="1"/>
  <c r="AI387" i="1" a="1"/>
  <c r="AI387" i="1" s="1"/>
  <c r="AI294" i="1" a="1"/>
  <c r="AI294" i="1" s="1"/>
  <c r="AI319" i="1" a="1"/>
  <c r="AI319" i="1" s="1"/>
  <c r="AI330" i="1" a="1"/>
  <c r="AI330" i="1" s="1"/>
  <c r="AI349" i="1" a="1"/>
  <c r="AI349" i="1" s="1"/>
  <c r="AI350" i="1" a="1"/>
  <c r="AI350" i="1" s="1"/>
  <c r="AI360" i="1" a="1"/>
  <c r="AI360" i="1" s="1"/>
  <c r="AI361" i="1" a="1"/>
  <c r="AI361" i="1" s="1"/>
  <c r="AI371" i="1" a="1"/>
  <c r="AI371" i="1" s="1"/>
  <c r="AI372" i="1" a="1"/>
  <c r="AI372" i="1" s="1"/>
  <c r="AI380" i="1" a="1"/>
  <c r="AI380" i="1" s="1"/>
  <c r="AI386" i="1" a="1"/>
  <c r="AI386" i="1" s="1"/>
  <c r="AI301" i="1" a="1"/>
  <c r="AI301" i="1" s="1"/>
  <c r="AI305" i="1" a="1"/>
  <c r="AI305" i="1" s="1"/>
  <c r="AI314" i="1" a="1"/>
  <c r="AI314" i="1" s="1"/>
  <c r="AI351" i="1" a="1"/>
  <c r="AI351" i="1" s="1"/>
  <c r="AI356" i="1" a="1"/>
  <c r="AI356" i="1" s="1"/>
  <c r="AI287" i="1" a="1"/>
  <c r="AI287" i="1" s="1"/>
  <c r="AI288" i="1" a="1"/>
  <c r="AI288" i="1" s="1"/>
  <c r="AI296" i="1" a="1"/>
  <c r="AI296" i="1" s="1"/>
  <c r="AI333" i="1" a="1"/>
  <c r="AI333" i="1" s="1"/>
  <c r="AI337" i="1" a="1"/>
  <c r="AI337" i="1" s="1"/>
  <c r="AI344" i="1" a="1"/>
  <c r="AI344" i="1" s="1"/>
  <c r="AI368" i="1" a="1"/>
  <c r="AI368" i="1" s="1"/>
  <c r="AI369" i="1" a="1"/>
  <c r="AI369" i="1" s="1"/>
  <c r="AI376" i="1" a="1"/>
  <c r="AI376" i="1" s="1"/>
  <c r="AI377" i="1" a="1"/>
  <c r="AI377" i="1" s="1"/>
  <c r="AI378" i="1" a="1"/>
  <c r="AI378" i="1" s="1"/>
  <c r="AI382" i="1" a="1"/>
  <c r="AI382" i="1" s="1"/>
  <c r="AI383" i="1" a="1"/>
  <c r="AI383" i="1" s="1"/>
  <c r="AI384" i="1" a="1"/>
  <c r="AI384" i="1" s="1"/>
  <c r="AI311" i="1" a="1"/>
  <c r="AI311" i="1" s="1"/>
  <c r="AI325" i="1" a="1"/>
  <c r="AI325" i="1" s="1"/>
  <c r="AI345" i="1" a="1"/>
  <c r="AI345" i="1" s="1"/>
  <c r="AI355" i="1" a="1"/>
  <c r="AI355" i="1" s="1"/>
  <c r="AI346" i="1" a="1"/>
  <c r="AI346" i="1" s="1"/>
  <c r="AI412" i="1" a="1"/>
  <c r="AI412" i="1" s="1"/>
  <c r="AI425" i="1" a="1"/>
  <c r="AI425" i="1" s="1"/>
  <c r="AI432" i="1" a="1"/>
  <c r="AI432" i="1" s="1"/>
  <c r="AI433" i="1" a="1"/>
  <c r="AI433" i="1" s="1"/>
  <c r="AI439" i="1" a="1"/>
  <c r="AI439" i="1" s="1"/>
  <c r="AI440" i="1" a="1"/>
  <c r="AI440" i="1" s="1"/>
  <c r="AI445" i="1" a="1"/>
  <c r="AI445" i="1" s="1"/>
  <c r="AI446" i="1" a="1"/>
  <c r="AI446" i="1" s="1"/>
  <c r="AI290" i="1" a="1"/>
  <c r="AI290" i="1" s="1"/>
  <c r="AI381" i="1" a="1"/>
  <c r="AI381" i="1" s="1"/>
  <c r="AI385" i="1" a="1"/>
  <c r="AI385" i="1" s="1"/>
  <c r="AI389" i="1" a="1"/>
  <c r="AI389" i="1" s="1"/>
  <c r="AI403" i="1" a="1"/>
  <c r="AI403" i="1" s="1"/>
  <c r="AI406" i="1" a="1"/>
  <c r="AI406" i="1" s="1"/>
  <c r="AI413" i="1" a="1"/>
  <c r="AI413" i="1" s="1"/>
  <c r="AI414" i="1" a="1"/>
  <c r="AI414" i="1" s="1"/>
  <c r="AI418" i="1" a="1"/>
  <c r="AI418" i="1" s="1"/>
  <c r="AI419" i="1" a="1"/>
  <c r="AI419" i="1" s="1"/>
  <c r="AI426" i="1" a="1"/>
  <c r="AI426" i="1" s="1"/>
  <c r="AI438" i="1" a="1"/>
  <c r="AI438" i="1" s="1"/>
  <c r="AI298" i="1" a="1"/>
  <c r="AI298" i="1" s="1"/>
  <c r="AI398" i="1" a="1"/>
  <c r="AI398" i="1" s="1"/>
  <c r="AI415" i="1" a="1"/>
  <c r="AI415" i="1" s="1"/>
  <c r="AI431" i="1" a="1"/>
  <c r="AI431" i="1" s="1"/>
  <c r="AI283" i="1" a="1"/>
  <c r="AI283" i="1" s="1"/>
  <c r="AI340" i="1" a="1"/>
  <c r="AI340" i="1" s="1"/>
  <c r="AI395" i="1" a="1"/>
  <c r="AI395" i="1" s="1"/>
  <c r="AI400" i="1" a="1"/>
  <c r="AI400" i="1" s="1"/>
  <c r="AI404" i="1" a="1"/>
  <c r="AI404" i="1" s="1"/>
  <c r="AI407" i="1" a="1"/>
  <c r="AI407" i="1" s="1"/>
  <c r="AI416" i="1" a="1"/>
  <c r="AI416" i="1" s="1"/>
  <c r="AI417" i="1" a="1"/>
  <c r="AI417" i="1" s="1"/>
  <c r="AI423" i="1" a="1"/>
  <c r="AI423" i="1" s="1"/>
  <c r="AI424" i="1" a="1"/>
  <c r="AI424" i="1" s="1"/>
  <c r="AI390" i="1" a="1"/>
  <c r="AI390" i="1" s="1"/>
  <c r="AI396" i="1" a="1"/>
  <c r="AI396" i="1" s="1"/>
  <c r="AI399" i="1" a="1"/>
  <c r="AI399" i="1" s="1"/>
  <c r="AI401" i="1" a="1"/>
  <c r="AI401" i="1" s="1"/>
  <c r="AI408" i="1" a="1"/>
  <c r="AI408" i="1" s="1"/>
  <c r="AI422" i="1" a="1"/>
  <c r="AI422" i="1" s="1"/>
  <c r="AI332" i="1" a="1"/>
  <c r="AI332" i="1" s="1"/>
  <c r="AI352" i="1" a="1"/>
  <c r="AI352" i="1" s="1"/>
  <c r="AI366" i="1" a="1"/>
  <c r="AI366" i="1" s="1"/>
  <c r="AI370" i="1" a="1"/>
  <c r="AI370" i="1" s="1"/>
  <c r="AI379" i="1" a="1"/>
  <c r="AI379" i="1" s="1"/>
  <c r="AI392" i="1" a="1"/>
  <c r="AI392" i="1" s="1"/>
  <c r="AI402" i="1" a="1"/>
  <c r="AI402" i="1" s="1"/>
  <c r="AI441" i="1" a="1"/>
  <c r="AI441" i="1" s="1"/>
  <c r="AI375" i="1" a="1"/>
  <c r="AI375" i="1" s="1"/>
  <c r="AI393" i="1" a="1"/>
  <c r="AI393" i="1" s="1"/>
  <c r="AI405" i="1" a="1"/>
  <c r="AI405" i="1" s="1"/>
  <c r="AI409" i="1" a="1"/>
  <c r="AI409" i="1" s="1"/>
  <c r="AI367" i="1" a="1"/>
  <c r="AI367" i="1" s="1"/>
  <c r="AI430" i="1" a="1"/>
  <c r="AI430" i="1" s="1"/>
  <c r="AI448" i="1" a="1"/>
  <c r="AI448" i="1" s="1"/>
  <c r="AI449" i="1" a="1"/>
  <c r="AI449" i="1" s="1"/>
  <c r="AI455" i="1" a="1"/>
  <c r="AI455" i="1" s="1"/>
  <c r="AI461" i="1" a="1"/>
  <c r="AI461" i="1" s="1"/>
  <c r="AI462" i="1" a="1"/>
  <c r="AI462" i="1" s="1"/>
  <c r="AI468" i="1" a="1"/>
  <c r="AI468" i="1" s="1"/>
  <c r="AI469" i="1" a="1"/>
  <c r="AI469" i="1" s="1"/>
  <c r="AI474" i="1" a="1"/>
  <c r="AI474" i="1" s="1"/>
  <c r="AI476" i="1" a="1"/>
  <c r="AI476" i="1" s="1"/>
  <c r="AI481" i="1" a="1"/>
  <c r="AI481" i="1" s="1"/>
  <c r="AI482" i="1" a="1"/>
  <c r="AI482" i="1" s="1"/>
  <c r="AI492" i="1" a="1"/>
  <c r="AI492" i="1" s="1"/>
  <c r="AI497" i="1" a="1"/>
  <c r="AI497" i="1" s="1"/>
  <c r="AI498" i="1" a="1"/>
  <c r="AI498" i="1" s="1"/>
  <c r="AI410" i="1" a="1"/>
  <c r="AI410" i="1" s="1"/>
  <c r="AI429" i="1" a="1"/>
  <c r="AI429" i="1" s="1"/>
  <c r="AI435" i="1" a="1"/>
  <c r="AI435" i="1" s="1"/>
  <c r="AI454" i="1" a="1"/>
  <c r="AI454" i="1" s="1"/>
  <c r="AI471" i="1" a="1"/>
  <c r="AI471" i="1" s="1"/>
  <c r="AI475" i="1" a="1"/>
  <c r="AI475" i="1" s="1"/>
  <c r="AI480" i="1" a="1"/>
  <c r="AI480" i="1" s="1"/>
  <c r="AI486" i="1" a="1"/>
  <c r="AI486" i="1" s="1"/>
  <c r="AI491" i="1" a="1"/>
  <c r="AI491" i="1" s="1"/>
  <c r="AI496" i="1" a="1"/>
  <c r="AI496" i="1" s="1"/>
  <c r="AI502" i="1" a="1"/>
  <c r="AI502" i="1" s="1"/>
  <c r="AI434" i="1" a="1"/>
  <c r="AI434" i="1" s="1"/>
  <c r="AI447" i="1" a="1"/>
  <c r="AI447" i="1" s="1"/>
  <c r="AI466" i="1" a="1"/>
  <c r="AI466" i="1" s="1"/>
  <c r="AI485" i="1" a="1"/>
  <c r="AI485" i="1" s="1"/>
  <c r="AI428" i="1" a="1"/>
  <c r="AI428" i="1" s="1"/>
  <c r="AI452" i="1" a="1"/>
  <c r="AI452" i="1" s="1"/>
  <c r="AI453" i="1" a="1"/>
  <c r="AI453" i="1" s="1"/>
  <c r="AI459" i="1" a="1"/>
  <c r="AI459" i="1" s="1"/>
  <c r="AI460" i="1" a="1"/>
  <c r="AI460" i="1" s="1"/>
  <c r="AI467" i="1" a="1"/>
  <c r="AI467" i="1" s="1"/>
  <c r="AI479" i="1" a="1"/>
  <c r="AI479" i="1" s="1"/>
  <c r="AI495" i="1" a="1"/>
  <c r="AI495" i="1" s="1"/>
  <c r="AI358" i="1" a="1"/>
  <c r="AI358" i="1" s="1"/>
  <c r="AI394" i="1" a="1"/>
  <c r="AI394" i="1" s="1"/>
  <c r="AI397" i="1" a="1"/>
  <c r="AI397" i="1" s="1"/>
  <c r="AI443" i="1" a="1"/>
  <c r="AI443" i="1" s="1"/>
  <c r="AI450" i="1" a="1"/>
  <c r="AI450" i="1" s="1"/>
  <c r="AI457" i="1" a="1"/>
  <c r="AI457" i="1" s="1"/>
  <c r="AI458" i="1" a="1"/>
  <c r="AI458" i="1" s="1"/>
  <c r="AI464" i="1" a="1"/>
  <c r="AI464" i="1" s="1"/>
  <c r="AI478" i="1" a="1"/>
  <c r="AI478" i="1" s="1"/>
  <c r="AI483" i="1" a="1"/>
  <c r="AI483" i="1" s="1"/>
  <c r="AI488" i="1" a="1"/>
  <c r="AI488" i="1" s="1"/>
  <c r="AI494" i="1" a="1"/>
  <c r="AI494" i="1" s="1"/>
  <c r="AI359" i="1" a="1"/>
  <c r="AI359" i="1" s="1"/>
  <c r="AI391" i="1" a="1"/>
  <c r="AI391" i="1" s="1"/>
  <c r="AI411" i="1" a="1"/>
  <c r="AI411" i="1" s="1"/>
  <c r="AI421" i="1" a="1"/>
  <c r="AI421" i="1" s="1"/>
  <c r="AI437" i="1" a="1"/>
  <c r="AI437" i="1" s="1"/>
  <c r="AI451" i="1" a="1"/>
  <c r="AI451" i="1" s="1"/>
  <c r="AI470" i="1" a="1"/>
  <c r="AI470" i="1" s="1"/>
  <c r="AI472" i="1" a="1"/>
  <c r="AI472" i="1" s="1"/>
  <c r="AI477" i="1" a="1"/>
  <c r="AI477" i="1" s="1"/>
  <c r="AI493" i="1" a="1"/>
  <c r="AI493" i="1" s="1"/>
  <c r="AI427" i="1" a="1"/>
  <c r="AI427" i="1" s="1"/>
  <c r="AI517" i="1" a="1"/>
  <c r="AI517" i="1" s="1"/>
  <c r="AI528" i="1" a="1"/>
  <c r="AI528" i="1" s="1"/>
  <c r="AI531" i="1" a="1"/>
  <c r="AI531" i="1" s="1"/>
  <c r="AI547" i="1" a="1"/>
  <c r="AI547" i="1" s="1"/>
  <c r="AI549" i="1" a="1"/>
  <c r="AI549" i="1" s="1"/>
  <c r="AI436" i="1" a="1"/>
  <c r="AI436" i="1" s="1"/>
  <c r="AI490" i="1" a="1"/>
  <c r="AI490" i="1" s="1"/>
  <c r="AI500" i="1" a="1"/>
  <c r="AI500" i="1" s="1"/>
  <c r="AI505" i="1" a="1"/>
  <c r="AI505" i="1" s="1"/>
  <c r="AI506" i="1" a="1"/>
  <c r="AI506" i="1" s="1"/>
  <c r="AI546" i="1" a="1"/>
  <c r="AI546" i="1" s="1"/>
  <c r="AI465" i="1" a="1"/>
  <c r="AI465" i="1" s="1"/>
  <c r="AI489" i="1" a="1"/>
  <c r="AI489" i="1" s="1"/>
  <c r="AI510" i="1" a="1"/>
  <c r="AI510" i="1" s="1"/>
  <c r="AI520" i="1" a="1"/>
  <c r="AI520" i="1" s="1"/>
  <c r="AI525" i="1" a="1"/>
  <c r="AI525" i="1" s="1"/>
  <c r="AI527" i="1" a="1"/>
  <c r="AI527" i="1" s="1"/>
  <c r="AI534" i="1" a="1"/>
  <c r="AI534" i="1" s="1"/>
  <c r="AI538" i="1" a="1"/>
  <c r="AI538" i="1" s="1"/>
  <c r="AI456" i="1" a="1"/>
  <c r="AI456" i="1" s="1"/>
  <c r="AI473" i="1" a="1"/>
  <c r="AI473" i="1" s="1"/>
  <c r="AI487" i="1" a="1"/>
  <c r="AI487" i="1" s="1"/>
  <c r="AI504" i="1" a="1"/>
  <c r="AI504" i="1" s="1"/>
  <c r="AI509" i="1" a="1"/>
  <c r="AI509" i="1" s="1"/>
  <c r="AI529" i="1" a="1"/>
  <c r="AI529" i="1" s="1"/>
  <c r="AI532" i="1" a="1"/>
  <c r="AI532" i="1" s="1"/>
  <c r="AI508" i="1" a="1"/>
  <c r="AI508" i="1" s="1"/>
  <c r="AI512" i="1" a="1"/>
  <c r="AI512" i="1" s="1"/>
  <c r="AI513" i="1" a="1"/>
  <c r="AI513" i="1" s="1"/>
  <c r="AI514" i="1" a="1"/>
  <c r="AI514" i="1" s="1"/>
  <c r="AI516" i="1" a="1"/>
  <c r="AI516" i="1" s="1"/>
  <c r="AI526" i="1" a="1"/>
  <c r="AI526" i="1" s="1"/>
  <c r="AI530" i="1" a="1"/>
  <c r="AI530" i="1" s="1"/>
  <c r="AI539" i="1" a="1"/>
  <c r="AI539" i="1" s="1"/>
  <c r="AI540" i="1" a="1"/>
  <c r="AI540" i="1" s="1"/>
  <c r="AI544" i="1" a="1"/>
  <c r="AI544" i="1" s="1"/>
  <c r="AI420" i="1" a="1"/>
  <c r="AI420" i="1" s="1"/>
  <c r="AI444" i="1" a="1"/>
  <c r="AI444" i="1" s="1"/>
  <c r="AI484" i="1" a="1"/>
  <c r="AI484" i="1" s="1"/>
  <c r="AI499" i="1" a="1"/>
  <c r="AI499" i="1" s="1"/>
  <c r="AI507" i="1" a="1"/>
  <c r="AI507" i="1" s="1"/>
  <c r="AI515" i="1" a="1"/>
  <c r="AI515" i="1" s="1"/>
  <c r="AI518" i="1" a="1"/>
  <c r="AI518" i="1" s="1"/>
  <c r="AI522" i="1" a="1"/>
  <c r="AI522" i="1" s="1"/>
  <c r="AI536" i="1" a="1"/>
  <c r="AI536" i="1" s="1"/>
  <c r="AI537" i="1" a="1"/>
  <c r="AI537" i="1" s="1"/>
  <c r="AI541" i="1" a="1"/>
  <c r="AI541" i="1" s="1"/>
  <c r="AI542" i="1" a="1"/>
  <c r="AI542" i="1" s="1"/>
  <c r="AI543" i="1" a="1"/>
  <c r="AI543" i="1" s="1"/>
  <c r="AI521" i="1" a="1"/>
  <c r="AI521" i="1" s="1"/>
  <c r="AI524" i="1" a="1"/>
  <c r="AI524" i="1" s="1"/>
  <c r="AI533" i="1" a="1"/>
  <c r="AI533" i="1" s="1"/>
  <c r="AI552" i="1" a="1"/>
  <c r="AI552" i="1" s="1"/>
  <c r="AI559" i="1" a="1"/>
  <c r="AI559" i="1" s="1"/>
  <c r="AI577" i="1" a="1"/>
  <c r="AI577" i="1" s="1"/>
  <c r="AI587" i="1" a="1"/>
  <c r="AI587" i="1" s="1"/>
  <c r="AI601" i="1" a="1"/>
  <c r="AI601" i="1" s="1"/>
  <c r="AI550" i="1" a="1"/>
  <c r="AI550" i="1" s="1"/>
  <c r="AI573" i="1" a="1"/>
  <c r="AI573" i="1" s="1"/>
  <c r="AI583" i="1" a="1"/>
  <c r="AI583" i="1" s="1"/>
  <c r="AI594" i="1" a="1"/>
  <c r="AI594" i="1" s="1"/>
  <c r="AI597" i="1" a="1"/>
  <c r="AI597" i="1" s="1"/>
  <c r="AI501" i="1" a="1"/>
  <c r="AI501" i="1" s="1"/>
  <c r="AI511" i="1" a="1"/>
  <c r="AI511" i="1" s="1"/>
  <c r="AI519" i="1" a="1"/>
  <c r="AI519" i="1" s="1"/>
  <c r="AI551" i="1" a="1"/>
  <c r="AI551" i="1" s="1"/>
  <c r="AI556" i="1" a="1"/>
  <c r="AI556" i="1" s="1"/>
  <c r="AI558" i="1" a="1"/>
  <c r="AI558" i="1" s="1"/>
  <c r="AI561" i="1" a="1"/>
  <c r="AI561" i="1" s="1"/>
  <c r="AI562" i="1" a="1"/>
  <c r="AI562" i="1" s="1"/>
  <c r="AI563" i="1" a="1"/>
  <c r="AI563" i="1" s="1"/>
  <c r="AI564" i="1" a="1"/>
  <c r="AI564" i="1" s="1"/>
  <c r="AI565" i="1" a="1"/>
  <c r="AI565" i="1" s="1"/>
  <c r="AI579" i="1" a="1"/>
  <c r="AI579" i="1" s="1"/>
  <c r="AI590" i="1" a="1"/>
  <c r="AI590" i="1" s="1"/>
  <c r="AI593" i="1" a="1"/>
  <c r="AI593" i="1" s="1"/>
  <c r="AI603" i="1" a="1"/>
  <c r="AI603" i="1" s="1"/>
  <c r="AI463" i="1" a="1"/>
  <c r="AI463" i="1" s="1"/>
  <c r="AI548" i="1" a="1"/>
  <c r="AI548" i="1" s="1"/>
  <c r="AI554" i="1" a="1"/>
  <c r="AI554" i="1" s="1"/>
  <c r="AI555" i="1" a="1"/>
  <c r="AI555" i="1" s="1"/>
  <c r="AI557" i="1" a="1"/>
  <c r="AI557" i="1" s="1"/>
  <c r="AI576" i="1" a="1"/>
  <c r="AI576" i="1" s="1"/>
  <c r="AI586" i="1" a="1"/>
  <c r="AI586" i="1" s="1"/>
  <c r="AI600" i="1" a="1"/>
  <c r="AI600" i="1" s="1"/>
  <c r="AI523" i="1" a="1"/>
  <c r="AI523" i="1" s="1"/>
  <c r="AI571" i="1" a="1"/>
  <c r="AI571" i="1" s="1"/>
  <c r="AI572" i="1" a="1"/>
  <c r="AI572" i="1" s="1"/>
  <c r="AI581" i="1" a="1"/>
  <c r="AI581" i="1" s="1"/>
  <c r="AI582" i="1" a="1"/>
  <c r="AI582" i="1" s="1"/>
  <c r="AI589" i="1" a="1"/>
  <c r="AI589" i="1" s="1"/>
  <c r="AI596" i="1" a="1"/>
  <c r="AI596" i="1" s="1"/>
  <c r="AI599" i="1" a="1"/>
  <c r="AI599" i="1" s="1"/>
  <c r="AI553" i="1" a="1"/>
  <c r="AI553" i="1" s="1"/>
  <c r="AI560" i="1" a="1"/>
  <c r="AI560" i="1" s="1"/>
  <c r="AI569" i="1" a="1"/>
  <c r="AI569" i="1" s="1"/>
  <c r="AI570" i="1" a="1"/>
  <c r="AI570" i="1" s="1"/>
  <c r="AI575" i="1" a="1"/>
  <c r="AI575" i="1" s="1"/>
  <c r="AI578" i="1" a="1"/>
  <c r="AI578" i="1" s="1"/>
  <c r="AI585" i="1" a="1"/>
  <c r="AI585" i="1" s="1"/>
  <c r="AI592" i="1" a="1"/>
  <c r="AI592" i="1" s="1"/>
  <c r="AI545" i="1" a="1"/>
  <c r="AI545" i="1" s="1"/>
  <c r="AI567" i="1" a="1"/>
  <c r="AI567" i="1" s="1"/>
  <c r="AI568" i="1" a="1"/>
  <c r="AI568" i="1" s="1"/>
  <c r="AI580" i="1" a="1"/>
  <c r="AI580" i="1" s="1"/>
  <c r="AI588" i="1" a="1"/>
  <c r="AI588" i="1" s="1"/>
  <c r="AI595" i="1" a="1"/>
  <c r="AI595" i="1" s="1"/>
  <c r="AI503" i="1" a="1"/>
  <c r="AI503" i="1" s="1"/>
  <c r="AI602" i="1" a="1"/>
  <c r="AI602" i="1" s="1"/>
  <c r="AI604" i="1" a="1"/>
  <c r="AI604" i="1" s="1"/>
  <c r="AI613" i="1" a="1"/>
  <c r="AI613" i="1" s="1"/>
  <c r="AI619" i="1" a="1"/>
  <c r="AI619" i="1" s="1"/>
  <c r="AI622" i="1" a="1"/>
  <c r="AI622" i="1" s="1"/>
  <c r="AI625" i="1" a="1"/>
  <c r="AI625" i="1" s="1"/>
  <c r="AI631" i="1" a="1"/>
  <c r="AI631" i="1" s="1"/>
  <c r="AI639" i="1" a="1"/>
  <c r="AI639" i="1" s="1"/>
  <c r="AI641" i="1" a="1"/>
  <c r="AI641" i="1" s="1"/>
  <c r="AI648" i="1" a="1"/>
  <c r="AI648" i="1" s="1"/>
  <c r="AI656" i="1" a="1"/>
  <c r="AI656" i="1" s="1"/>
  <c r="AI660" i="1" a="1"/>
  <c r="AI660" i="1" s="1"/>
  <c r="AI664" i="1" a="1"/>
  <c r="AI664" i="1" s="1"/>
  <c r="AI535" i="1" a="1"/>
  <c r="AI535" i="1" s="1"/>
  <c r="AI616" i="1" a="1"/>
  <c r="AI616" i="1" s="1"/>
  <c r="AI628" i="1" a="1"/>
  <c r="AI628" i="1" s="1"/>
  <c r="AI642" i="1" a="1"/>
  <c r="AI642" i="1" s="1"/>
  <c r="AI649" i="1" a="1"/>
  <c r="AI649" i="1" s="1"/>
  <c r="AI657" i="1" a="1"/>
  <c r="AI657" i="1" s="1"/>
  <c r="AI584" i="1" a="1"/>
  <c r="AI584" i="1" s="1"/>
  <c r="AI606" i="1" a="1"/>
  <c r="AI606" i="1" s="1"/>
  <c r="AI609" i="1" a="1"/>
  <c r="AI609" i="1" s="1"/>
  <c r="AI615" i="1" a="1"/>
  <c r="AI615" i="1" s="1"/>
  <c r="AI627" i="1" a="1"/>
  <c r="AI627" i="1" s="1"/>
  <c r="AI640" i="1" a="1"/>
  <c r="AI640" i="1" s="1"/>
  <c r="AI643" i="1" a="1"/>
  <c r="AI643" i="1" s="1"/>
  <c r="AI650" i="1" a="1"/>
  <c r="AI650" i="1" s="1"/>
  <c r="AI658" i="1" a="1"/>
  <c r="AI658" i="1" s="1"/>
  <c r="AI442" i="1" a="1"/>
  <c r="AI442" i="1" s="1"/>
  <c r="AI566" i="1" a="1"/>
  <c r="AI566" i="1" s="1"/>
  <c r="AI574" i="1" a="1"/>
  <c r="AI574" i="1" s="1"/>
  <c r="AI591" i="1" a="1"/>
  <c r="AI591" i="1" s="1"/>
  <c r="AI612" i="1" a="1"/>
  <c r="AI612" i="1" s="1"/>
  <c r="AI618" i="1" a="1"/>
  <c r="AI618" i="1" s="1"/>
  <c r="AI621" i="1" a="1"/>
  <c r="AI621" i="1" s="1"/>
  <c r="AI624" i="1" a="1"/>
  <c r="AI624" i="1" s="1"/>
  <c r="AI630" i="1" a="1"/>
  <c r="AI630" i="1" s="1"/>
  <c r="AI634" i="1" a="1"/>
  <c r="AI634" i="1" s="1"/>
  <c r="AI605" i="1" a="1"/>
  <c r="AI605" i="1" s="1"/>
  <c r="AI608" i="1" a="1"/>
  <c r="AI608" i="1" s="1"/>
  <c r="AI614" i="1" a="1"/>
  <c r="AI614" i="1" s="1"/>
  <c r="AI623" i="1" a="1"/>
  <c r="AI623" i="1" s="1"/>
  <c r="AI626" i="1" a="1"/>
  <c r="AI626" i="1" s="1"/>
  <c r="AI633" i="1" a="1"/>
  <c r="AI633" i="1" s="1"/>
  <c r="AI638" i="1" a="1"/>
  <c r="AI638" i="1" s="1"/>
  <c r="AI645" i="1" a="1"/>
  <c r="AI645" i="1" s="1"/>
  <c r="AI653" i="1" a="1"/>
  <c r="AI653" i="1" s="1"/>
  <c r="AI617" i="1" a="1"/>
  <c r="AI617" i="1" s="1"/>
  <c r="AI620" i="1" a="1"/>
  <c r="AI620" i="1" s="1"/>
  <c r="AI629" i="1" a="1"/>
  <c r="AI629" i="1" s="1"/>
  <c r="AI646" i="1" a="1"/>
  <c r="AI646" i="1" s="1"/>
  <c r="AI654" i="1" a="1"/>
  <c r="AI654" i="1" s="1"/>
  <c r="AI661" i="1" a="1"/>
  <c r="AI661" i="1" s="1"/>
  <c r="AI665" i="1" a="1"/>
  <c r="AI665" i="1" s="1"/>
  <c r="AI637" i="1" a="1"/>
  <c r="AI637" i="1" s="1"/>
  <c r="AI672" i="1" a="1"/>
  <c r="AI672" i="1" s="1"/>
  <c r="AI683" i="1" a="1"/>
  <c r="AI683" i="1" s="1"/>
  <c r="AI691" i="1" a="1"/>
  <c r="AI691" i="1" s="1"/>
  <c r="AI699" i="1" a="1"/>
  <c r="AI699" i="1" s="1"/>
  <c r="AI707" i="1" a="1"/>
  <c r="AI707" i="1" s="1"/>
  <c r="AI715" i="1" a="1"/>
  <c r="AI715" i="1" s="1"/>
  <c r="AI723" i="1" a="1"/>
  <c r="AI723" i="1" s="1"/>
  <c r="AI726" i="1" a="1"/>
  <c r="AI726" i="1" s="1"/>
  <c r="AI740" i="1" a="1"/>
  <c r="AI740" i="1" s="1"/>
  <c r="AI754" i="1" a="1"/>
  <c r="AI754" i="1" s="1"/>
  <c r="AI762" i="1" a="1"/>
  <c r="AI762" i="1" s="1"/>
  <c r="AI767" i="1" a="1"/>
  <c r="AI767" i="1" s="1"/>
  <c r="AI771" i="1" a="1"/>
  <c r="AI771" i="1" s="1"/>
  <c r="AI632" i="1" a="1"/>
  <c r="AI632" i="1" s="1"/>
  <c r="AI668" i="1" a="1"/>
  <c r="AI668" i="1" s="1"/>
  <c r="AI680" i="1" a="1"/>
  <c r="AI680" i="1" s="1"/>
  <c r="AI688" i="1" a="1"/>
  <c r="AI688" i="1" s="1"/>
  <c r="AI696" i="1" a="1"/>
  <c r="AI696" i="1" s="1"/>
  <c r="AI704" i="1" a="1"/>
  <c r="AI704" i="1" s="1"/>
  <c r="AI712" i="1" a="1"/>
  <c r="AI712" i="1" s="1"/>
  <c r="AI720" i="1" a="1"/>
  <c r="AI720" i="1" s="1"/>
  <c r="AI730" i="1" a="1"/>
  <c r="AI730" i="1" s="1"/>
  <c r="AI735" i="1" a="1"/>
  <c r="AI735" i="1" s="1"/>
  <c r="AI748" i="1" a="1"/>
  <c r="AI748" i="1" s="1"/>
  <c r="AI751" i="1" a="1"/>
  <c r="AI751" i="1" s="1"/>
  <c r="AI756" i="1" a="1"/>
  <c r="AI756" i="1" s="1"/>
  <c r="AI761" i="1" a="1"/>
  <c r="AI761" i="1" s="1"/>
  <c r="AI636" i="1" a="1"/>
  <c r="AI636" i="1" s="1"/>
  <c r="AI647" i="1" a="1"/>
  <c r="AI647" i="1" s="1"/>
  <c r="AI659" i="1" a="1"/>
  <c r="AI659" i="1" s="1"/>
  <c r="AI666" i="1" a="1"/>
  <c r="AI666" i="1" s="1"/>
  <c r="AI671" i="1" a="1"/>
  <c r="AI671" i="1" s="1"/>
  <c r="AI674" i="1" a="1"/>
  <c r="AI674" i="1" s="1"/>
  <c r="AI677" i="1" a="1"/>
  <c r="AI677" i="1" s="1"/>
  <c r="AI685" i="1" a="1"/>
  <c r="AI685" i="1" s="1"/>
  <c r="AI693" i="1" a="1"/>
  <c r="AI693" i="1" s="1"/>
  <c r="AI701" i="1" a="1"/>
  <c r="AI701" i="1" s="1"/>
  <c r="AI709" i="1" a="1"/>
  <c r="AI709" i="1" s="1"/>
  <c r="AI717" i="1" a="1"/>
  <c r="AI717" i="1" s="1"/>
  <c r="AI729" i="1" a="1"/>
  <c r="AI729" i="1" s="1"/>
  <c r="AI734" i="1" a="1"/>
  <c r="AI734" i="1" s="1"/>
  <c r="AI739" i="1" a="1"/>
  <c r="AI739" i="1" s="1"/>
  <c r="AI742" i="1" a="1"/>
  <c r="AI742" i="1" s="1"/>
  <c r="AI745" i="1" a="1"/>
  <c r="AI745" i="1" s="1"/>
  <c r="AI766" i="1" a="1"/>
  <c r="AI766" i="1" s="1"/>
  <c r="AI774" i="1" a="1"/>
  <c r="AI774" i="1" s="1"/>
  <c r="AI610" i="1" a="1"/>
  <c r="AI610" i="1" s="1"/>
  <c r="AI663" i="1" a="1"/>
  <c r="AI663" i="1" s="1"/>
  <c r="AI682" i="1" a="1"/>
  <c r="AI682" i="1" s="1"/>
  <c r="AI690" i="1" a="1"/>
  <c r="AI690" i="1" s="1"/>
  <c r="AI698" i="1" a="1"/>
  <c r="AI698" i="1" s="1"/>
  <c r="AI706" i="1" a="1"/>
  <c r="AI706" i="1" s="1"/>
  <c r="AI714" i="1" a="1"/>
  <c r="AI714" i="1" s="1"/>
  <c r="AI722" i="1" a="1"/>
  <c r="AI722" i="1" s="1"/>
  <c r="AI725" i="1" a="1"/>
  <c r="AI725" i="1" s="1"/>
  <c r="AI635" i="1" a="1"/>
  <c r="AI635" i="1" s="1"/>
  <c r="AI655" i="1" a="1"/>
  <c r="AI655" i="1" s="1"/>
  <c r="AI662" i="1" a="1"/>
  <c r="AI662" i="1" s="1"/>
  <c r="AI670" i="1" a="1"/>
  <c r="AI670" i="1" s="1"/>
  <c r="AI673" i="1" a="1"/>
  <c r="AI673" i="1" s="1"/>
  <c r="AI676" i="1" a="1"/>
  <c r="AI676" i="1" s="1"/>
  <c r="AI684" i="1" a="1"/>
  <c r="AI684" i="1" s="1"/>
  <c r="AI692" i="1" a="1"/>
  <c r="AI692" i="1" s="1"/>
  <c r="AI700" i="1" a="1"/>
  <c r="AI700" i="1" s="1"/>
  <c r="AI708" i="1" a="1"/>
  <c r="AI708" i="1" s="1"/>
  <c r="AI716" i="1" a="1"/>
  <c r="AI716" i="1" s="1"/>
  <c r="AI732" i="1" a="1"/>
  <c r="AI732" i="1" s="1"/>
  <c r="AI737" i="1" a="1"/>
  <c r="AI737" i="1" s="1"/>
  <c r="AI741" i="1" a="1"/>
  <c r="AI741" i="1" s="1"/>
  <c r="AI755" i="1" a="1"/>
  <c r="AI755" i="1" s="1"/>
  <c r="AI758" i="1" a="1"/>
  <c r="AI758" i="1" s="1"/>
  <c r="AI764" i="1" a="1"/>
  <c r="AI764" i="1" s="1"/>
  <c r="AI769" i="1" a="1"/>
  <c r="AI769" i="1" s="1"/>
  <c r="AI598" i="1" a="1"/>
  <c r="AI598" i="1" s="1"/>
  <c r="AI681" i="1" a="1"/>
  <c r="AI681" i="1" s="1"/>
  <c r="AI689" i="1" a="1"/>
  <c r="AI689" i="1" s="1"/>
  <c r="AI697" i="1" a="1"/>
  <c r="AI697" i="1" s="1"/>
  <c r="AI705" i="1" a="1"/>
  <c r="AI705" i="1" s="1"/>
  <c r="AI713" i="1" a="1"/>
  <c r="AI713" i="1" s="1"/>
  <c r="AI721" i="1" a="1"/>
  <c r="AI721" i="1" s="1"/>
  <c r="AI724" i="1" a="1"/>
  <c r="AI724" i="1" s="1"/>
  <c r="AI727" i="1" a="1"/>
  <c r="AI727" i="1" s="1"/>
  <c r="AI731" i="1" a="1"/>
  <c r="AI731" i="1" s="1"/>
  <c r="AI749" i="1" a="1"/>
  <c r="AI749" i="1" s="1"/>
  <c r="AI752" i="1" a="1"/>
  <c r="AI752" i="1" s="1"/>
  <c r="AI763" i="1" a="1"/>
  <c r="AI763" i="1" s="1"/>
  <c r="AI781" i="1" a="1"/>
  <c r="AI781" i="1" s="1"/>
  <c r="AI611" i="1" a="1"/>
  <c r="AI611" i="1" s="1"/>
  <c r="AI687" i="1" a="1"/>
  <c r="AI687" i="1" s="1"/>
  <c r="AI719" i="1" a="1"/>
  <c r="AI719" i="1" s="1"/>
  <c r="AI736" i="1" a="1"/>
  <c r="AI736" i="1" s="1"/>
  <c r="AI775" i="1" a="1"/>
  <c r="AI775" i="1" s="1"/>
  <c r="AI784" i="1" a="1"/>
  <c r="AI784" i="1" s="1"/>
  <c r="AI786" i="1" a="1"/>
  <c r="AI786" i="1" s="1"/>
  <c r="AI790" i="1" a="1"/>
  <c r="AI790" i="1" s="1"/>
  <c r="AI800" i="1" a="1"/>
  <c r="AI800" i="1" s="1"/>
  <c r="AI804" i="1" a="1"/>
  <c r="AI804" i="1" s="1"/>
  <c r="AI808" i="1" a="1"/>
  <c r="AI808" i="1" s="1"/>
  <c r="AI814" i="1" a="1"/>
  <c r="AI814" i="1" s="1"/>
  <c r="AI827" i="1" a="1"/>
  <c r="AI827" i="1" s="1"/>
  <c r="AI837" i="1" a="1"/>
  <c r="AI837" i="1" s="1"/>
  <c r="AI838" i="1" a="1"/>
  <c r="AI838" i="1" s="1"/>
  <c r="AI841" i="1" a="1"/>
  <c r="AI841" i="1" s="1"/>
  <c r="AI855" i="1" a="1"/>
  <c r="AI855" i="1" s="1"/>
  <c r="AI867" i="1" a="1"/>
  <c r="AI867" i="1" s="1"/>
  <c r="AI872" i="1" a="1"/>
  <c r="AI872" i="1" s="1"/>
  <c r="AI877" i="1" a="1"/>
  <c r="AI877" i="1" s="1"/>
  <c r="AI669" i="1" a="1"/>
  <c r="AI669" i="1" s="1"/>
  <c r="AI675" i="1" a="1"/>
  <c r="AI675" i="1" s="1"/>
  <c r="AI694" i="1" a="1"/>
  <c r="AI694" i="1" s="1"/>
  <c r="AI744" i="1" a="1"/>
  <c r="AI744" i="1" s="1"/>
  <c r="AI760" i="1" a="1"/>
  <c r="AI760" i="1" s="1"/>
  <c r="AI765" i="1" a="1"/>
  <c r="AI765" i="1" s="1"/>
  <c r="AI770" i="1" a="1"/>
  <c r="AI770" i="1" s="1"/>
  <c r="AI778" i="1" a="1"/>
  <c r="AI778" i="1" s="1"/>
  <c r="AI779" i="1" a="1"/>
  <c r="AI779" i="1" s="1"/>
  <c r="AI801" i="1" a="1"/>
  <c r="AI801" i="1" s="1"/>
  <c r="AI803" i="1" a="1"/>
  <c r="AI803" i="1" s="1"/>
  <c r="AI813" i="1" a="1"/>
  <c r="AI813" i="1" s="1"/>
  <c r="AI818" i="1" a="1"/>
  <c r="AI818" i="1" s="1"/>
  <c r="AI822" i="1" a="1"/>
  <c r="AI822" i="1" s="1"/>
  <c r="AI826" i="1" a="1"/>
  <c r="AI826" i="1" s="1"/>
  <c r="AI832" i="1" a="1"/>
  <c r="AI832" i="1" s="1"/>
  <c r="AI846" i="1" a="1"/>
  <c r="AI846" i="1" s="1"/>
  <c r="AI850" i="1" a="1"/>
  <c r="AI850" i="1" s="1"/>
  <c r="AI863" i="1" a="1"/>
  <c r="AI863" i="1" s="1"/>
  <c r="AI871" i="1" a="1"/>
  <c r="AI871" i="1" s="1"/>
  <c r="AI876" i="1" a="1"/>
  <c r="AI876" i="1" s="1"/>
  <c r="AI881" i="1" a="1"/>
  <c r="AI881" i="1" s="1"/>
  <c r="AI695" i="1" a="1"/>
  <c r="AI695" i="1" s="1"/>
  <c r="AI787" i="1" a="1"/>
  <c r="AI787" i="1" s="1"/>
  <c r="AI791" i="1" a="1"/>
  <c r="AI791" i="1" s="1"/>
  <c r="AI792" i="1" a="1"/>
  <c r="AI792" i="1" s="1"/>
  <c r="AI793" i="1" a="1"/>
  <c r="AI793" i="1" s="1"/>
  <c r="AI802" i="1" a="1"/>
  <c r="AI802" i="1" s="1"/>
  <c r="AI817" i="1" a="1"/>
  <c r="AI817" i="1" s="1"/>
  <c r="AI652" i="1" a="1"/>
  <c r="AI652" i="1" s="1"/>
  <c r="AI702" i="1" a="1"/>
  <c r="AI702" i="1" s="1"/>
  <c r="AI743" i="1" a="1"/>
  <c r="AI743" i="1" s="1"/>
  <c r="AI747" i="1" a="1"/>
  <c r="AI747" i="1" s="1"/>
  <c r="AI759" i="1" a="1"/>
  <c r="AI759" i="1" s="1"/>
  <c r="AI776" i="1" a="1"/>
  <c r="AI776" i="1" s="1"/>
  <c r="AI777" i="1" a="1"/>
  <c r="AI777" i="1" s="1"/>
  <c r="AI785" i="1" a="1"/>
  <c r="AI785" i="1" s="1"/>
  <c r="AI789" i="1" a="1"/>
  <c r="AI789" i="1" s="1"/>
  <c r="AI794" i="1" a="1"/>
  <c r="AI794" i="1" s="1"/>
  <c r="AI807" i="1" a="1"/>
  <c r="AI807" i="1" s="1"/>
  <c r="AI812" i="1" a="1"/>
  <c r="AI812" i="1" s="1"/>
  <c r="AI825" i="1" a="1"/>
  <c r="AI825" i="1" s="1"/>
  <c r="AI831" i="1" a="1"/>
  <c r="AI831" i="1" s="1"/>
  <c r="AI835" i="1" a="1"/>
  <c r="AI835" i="1" s="1"/>
  <c r="AI854" i="1" a="1"/>
  <c r="AI854" i="1" s="1"/>
  <c r="AI857" i="1" a="1"/>
  <c r="AI857" i="1" s="1"/>
  <c r="AI870" i="1" a="1"/>
  <c r="AI870" i="1" s="1"/>
  <c r="AI875" i="1" a="1"/>
  <c r="AI875" i="1" s="1"/>
  <c r="AI678" i="1" a="1"/>
  <c r="AI678" i="1" s="1"/>
  <c r="AI710" i="1" a="1"/>
  <c r="AI710" i="1" s="1"/>
  <c r="AI728" i="1" a="1"/>
  <c r="AI728" i="1" s="1"/>
  <c r="AI738" i="1" a="1"/>
  <c r="AI738" i="1" s="1"/>
  <c r="AI746" i="1" a="1"/>
  <c r="AI746" i="1" s="1"/>
  <c r="AI750" i="1" a="1"/>
  <c r="AI750" i="1" s="1"/>
  <c r="AI768" i="1" a="1"/>
  <c r="AI768" i="1" s="1"/>
  <c r="AI783" i="1" a="1"/>
  <c r="AI783" i="1" s="1"/>
  <c r="AI811" i="1" a="1"/>
  <c r="AI811" i="1" s="1"/>
  <c r="AI815" i="1" a="1"/>
  <c r="AI815" i="1" s="1"/>
  <c r="AI820" i="1" a="1"/>
  <c r="AI820" i="1" s="1"/>
  <c r="AI839" i="1" a="1"/>
  <c r="AI839" i="1" s="1"/>
  <c r="AI853" i="1" a="1"/>
  <c r="AI853" i="1" s="1"/>
  <c r="AI865" i="1" a="1"/>
  <c r="AI865" i="1" s="1"/>
  <c r="AI869" i="1" a="1"/>
  <c r="AI869" i="1" s="1"/>
  <c r="AI874" i="1" a="1"/>
  <c r="AI874" i="1" s="1"/>
  <c r="AI667" i="1" a="1"/>
  <c r="AI667" i="1" s="1"/>
  <c r="AI679" i="1" a="1"/>
  <c r="AI679" i="1" s="1"/>
  <c r="AI711" i="1" a="1"/>
  <c r="AI711" i="1" s="1"/>
  <c r="AI753" i="1" a="1"/>
  <c r="AI753" i="1" s="1"/>
  <c r="AI757" i="1" a="1"/>
  <c r="AI757" i="1" s="1"/>
  <c r="AI772" i="1" a="1"/>
  <c r="AI772" i="1" s="1"/>
  <c r="AI782" i="1" a="1"/>
  <c r="AI782" i="1" s="1"/>
  <c r="AI796" i="1" a="1"/>
  <c r="AI796" i="1" s="1"/>
  <c r="AI797" i="1" a="1"/>
  <c r="AI797" i="1" s="1"/>
  <c r="AI798" i="1" a="1"/>
  <c r="AI798" i="1" s="1"/>
  <c r="AI810" i="1" a="1"/>
  <c r="AI810" i="1" s="1"/>
  <c r="AI819" i="1" a="1"/>
  <c r="AI819" i="1" s="1"/>
  <c r="AI829" i="1" a="1"/>
  <c r="AI829" i="1" s="1"/>
  <c r="AI842" i="1" a="1"/>
  <c r="AI842" i="1" s="1"/>
  <c r="AI847" i="1" a="1"/>
  <c r="AI847" i="1" s="1"/>
  <c r="AI852" i="1" a="1"/>
  <c r="AI852" i="1" s="1"/>
  <c r="AI856" i="1" a="1"/>
  <c r="AI856" i="1" s="1"/>
  <c r="AI860" i="1" a="1"/>
  <c r="AI860" i="1" s="1"/>
  <c r="AI864" i="1" a="1"/>
  <c r="AI864" i="1" s="1"/>
  <c r="AI868" i="1" a="1"/>
  <c r="AI868" i="1" s="1"/>
  <c r="AI878" i="1" a="1"/>
  <c r="AI878" i="1" s="1"/>
  <c r="AI644" i="1" a="1"/>
  <c r="AI644" i="1" s="1"/>
  <c r="AI733" i="1" a="1"/>
  <c r="AI733" i="1" s="1"/>
  <c r="AI795" i="1" a="1"/>
  <c r="AI795" i="1" s="1"/>
  <c r="AI851" i="1" a="1"/>
  <c r="AI851" i="1" s="1"/>
  <c r="AI883" i="1" a="1"/>
  <c r="AI883" i="1" s="1"/>
  <c r="AI895" i="1" a="1"/>
  <c r="AI895" i="1" s="1"/>
  <c r="AI898" i="1" a="1"/>
  <c r="AI898" i="1" s="1"/>
  <c r="AI908" i="1" a="1"/>
  <c r="AI908" i="1" s="1"/>
  <c r="AI909" i="1" a="1"/>
  <c r="AI909" i="1" s="1"/>
  <c r="AI910" i="1" a="1"/>
  <c r="AI910" i="1" s="1"/>
  <c r="AI917" i="1" a="1"/>
  <c r="AI917" i="1" s="1"/>
  <c r="AI924" i="1" a="1"/>
  <c r="AI924" i="1" s="1"/>
  <c r="AI925" i="1" a="1"/>
  <c r="AI925" i="1" s="1"/>
  <c r="AI935" i="1" a="1"/>
  <c r="AI935" i="1" s="1"/>
  <c r="AI945" i="1" a="1"/>
  <c r="AI945" i="1" s="1"/>
  <c r="AI949" i="1" a="1"/>
  <c r="AI949" i="1" s="1"/>
  <c r="AI956" i="1" a="1"/>
  <c r="AI956" i="1" s="1"/>
  <c r="AI958" i="1" a="1"/>
  <c r="AI958" i="1" s="1"/>
  <c r="AI960" i="1" a="1"/>
  <c r="AI960" i="1" s="1"/>
  <c r="AI962" i="1" a="1"/>
  <c r="AI962" i="1" s="1"/>
  <c r="AI964" i="1" a="1"/>
  <c r="AI964" i="1" s="1"/>
  <c r="AI966" i="1" a="1"/>
  <c r="AI966" i="1" s="1"/>
  <c r="AI968" i="1" a="1"/>
  <c r="AI968" i="1" s="1"/>
  <c r="AI970" i="1" a="1"/>
  <c r="AI970" i="1" s="1"/>
  <c r="AI972" i="1" a="1"/>
  <c r="AI972" i="1" s="1"/>
  <c r="AI974" i="1" a="1"/>
  <c r="AI974" i="1" s="1"/>
  <c r="AI976" i="1" a="1"/>
  <c r="AI976" i="1" s="1"/>
  <c r="AI978" i="1" a="1"/>
  <c r="AI978" i="1" s="1"/>
  <c r="AI780" i="1" a="1"/>
  <c r="AI780" i="1" s="1"/>
  <c r="AI799" i="1" a="1"/>
  <c r="AI799" i="1" s="1"/>
  <c r="AI823" i="1" a="1"/>
  <c r="AI823" i="1" s="1"/>
  <c r="AI836" i="1" a="1"/>
  <c r="AI836" i="1" s="1"/>
  <c r="AI879" i="1" a="1"/>
  <c r="AI879" i="1" s="1"/>
  <c r="AI880" i="1" a="1"/>
  <c r="AI880" i="1" s="1"/>
  <c r="AI887" i="1" a="1"/>
  <c r="AI887" i="1" s="1"/>
  <c r="AI890" i="1" a="1"/>
  <c r="AI890" i="1" s="1"/>
  <c r="AI906" i="1" a="1"/>
  <c r="AI906" i="1" s="1"/>
  <c r="AI907" i="1" a="1"/>
  <c r="AI907" i="1" s="1"/>
  <c r="AI913" i="1" a="1"/>
  <c r="AI913" i="1" s="1"/>
  <c r="AI916" i="1" a="1"/>
  <c r="AI916" i="1" s="1"/>
  <c r="AI926" i="1" a="1"/>
  <c r="AI926" i="1" s="1"/>
  <c r="AI927" i="1" a="1"/>
  <c r="AI927" i="1" s="1"/>
  <c r="AI934" i="1" a="1"/>
  <c r="AI934" i="1" s="1"/>
  <c r="AI941" i="1" a="1"/>
  <c r="AI941" i="1" s="1"/>
  <c r="AI953" i="1" a="1"/>
  <c r="AI953" i="1" s="1"/>
  <c r="AI824" i="1" a="1"/>
  <c r="AI824" i="1" s="1"/>
  <c r="AI840" i="1" a="1"/>
  <c r="AI840" i="1" s="1"/>
  <c r="AI859" i="1" a="1"/>
  <c r="AI859" i="1" s="1"/>
  <c r="AI882" i="1" a="1"/>
  <c r="AI882" i="1" s="1"/>
  <c r="AI915" i="1" a="1"/>
  <c r="AI915" i="1" s="1"/>
  <c r="AI928" i="1" a="1"/>
  <c r="AI928" i="1" s="1"/>
  <c r="AI809" i="1" a="1"/>
  <c r="AI809" i="1" s="1"/>
  <c r="AI830" i="1" a="1"/>
  <c r="AI830" i="1" s="1"/>
  <c r="AI845" i="1" a="1"/>
  <c r="AI845" i="1" s="1"/>
  <c r="AI849" i="1" a="1"/>
  <c r="AI849" i="1" s="1"/>
  <c r="AI873" i="1" a="1"/>
  <c r="AI873" i="1" s="1"/>
  <c r="AI886" i="1" a="1"/>
  <c r="AI886" i="1" s="1"/>
  <c r="AI894" i="1" a="1"/>
  <c r="AI894" i="1" s="1"/>
  <c r="AI897" i="1" a="1"/>
  <c r="AI897" i="1" s="1"/>
  <c r="AI914" i="1" a="1"/>
  <c r="AI914" i="1" s="1"/>
  <c r="AI919" i="1" a="1"/>
  <c r="AI919" i="1" s="1"/>
  <c r="AI920" i="1" a="1"/>
  <c r="AI920" i="1" s="1"/>
  <c r="AI921" i="1" a="1"/>
  <c r="AI921" i="1" s="1"/>
  <c r="AI922" i="1" a="1"/>
  <c r="AI922" i="1" s="1"/>
  <c r="AI933" i="1" a="1"/>
  <c r="AI933" i="1" s="1"/>
  <c r="AI939" i="1" a="1"/>
  <c r="AI939" i="1" s="1"/>
  <c r="AI940" i="1" a="1"/>
  <c r="AI940" i="1" s="1"/>
  <c r="AI944" i="1" a="1"/>
  <c r="AI944" i="1" s="1"/>
  <c r="AI948" i="1" a="1"/>
  <c r="AI948" i="1" s="1"/>
  <c r="AI703" i="1" a="1"/>
  <c r="AI703" i="1" s="1"/>
  <c r="AI834" i="1" a="1"/>
  <c r="AI834" i="1" s="1"/>
  <c r="AI844" i="1" a="1"/>
  <c r="AI844" i="1" s="1"/>
  <c r="AI858" i="1" a="1"/>
  <c r="AI858" i="1" s="1"/>
  <c r="AI889" i="1" a="1"/>
  <c r="AI889" i="1" s="1"/>
  <c r="AI902" i="1" a="1"/>
  <c r="AI902" i="1" s="1"/>
  <c r="AI903" i="1" a="1"/>
  <c r="AI903" i="1" s="1"/>
  <c r="AI923" i="1" a="1"/>
  <c r="AI923" i="1" s="1"/>
  <c r="AI932" i="1" a="1"/>
  <c r="AI932" i="1" s="1"/>
  <c r="AI955" i="1" a="1"/>
  <c r="AI955" i="1" s="1"/>
  <c r="AI957" i="1" a="1"/>
  <c r="AI957" i="1" s="1"/>
  <c r="AI959" i="1" a="1"/>
  <c r="AI959" i="1" s="1"/>
  <c r="AI961" i="1" a="1"/>
  <c r="AI961" i="1" s="1"/>
  <c r="AI963" i="1" a="1"/>
  <c r="AI963" i="1" s="1"/>
  <c r="AI965" i="1" a="1"/>
  <c r="AI965" i="1" s="1"/>
  <c r="AI967" i="1" a="1"/>
  <c r="AI967" i="1" s="1"/>
  <c r="AI969" i="1" a="1"/>
  <c r="AI969" i="1" s="1"/>
  <c r="AI971" i="1" a="1"/>
  <c r="AI971" i="1" s="1"/>
  <c r="AI973" i="1" a="1"/>
  <c r="AI973" i="1" s="1"/>
  <c r="AI975" i="1" a="1"/>
  <c r="AI975" i="1" s="1"/>
  <c r="AI977" i="1" a="1"/>
  <c r="AI977" i="1" s="1"/>
  <c r="AI979" i="1" a="1"/>
  <c r="AI979" i="1" s="1"/>
  <c r="AI981" i="1" a="1"/>
  <c r="AI981" i="1" s="1"/>
  <c r="AI686" i="1" a="1"/>
  <c r="AI686" i="1" s="1"/>
  <c r="AI805" i="1" a="1"/>
  <c r="AI805" i="1" s="1"/>
  <c r="AI843" i="1" a="1"/>
  <c r="AI843" i="1" s="1"/>
  <c r="AI848" i="1" a="1"/>
  <c r="AI848" i="1" s="1"/>
  <c r="AI862" i="1" a="1"/>
  <c r="AI862" i="1" s="1"/>
  <c r="AI885" i="1" a="1"/>
  <c r="AI885" i="1" s="1"/>
  <c r="AI893" i="1" a="1"/>
  <c r="AI893" i="1" s="1"/>
  <c r="AI904" i="1" a="1"/>
  <c r="AI904" i="1" s="1"/>
  <c r="AI931" i="1" a="1"/>
  <c r="AI931" i="1" s="1"/>
  <c r="AI938" i="1" a="1"/>
  <c r="AI938" i="1" s="1"/>
  <c r="AI943" i="1" a="1"/>
  <c r="AI943" i="1" s="1"/>
  <c r="AI947" i="1" a="1"/>
  <c r="AI947" i="1" s="1"/>
  <c r="AI952" i="1" a="1"/>
  <c r="AI952" i="1" s="1"/>
  <c r="AI773" i="1" a="1"/>
  <c r="AI773" i="1" s="1"/>
  <c r="AI806" i="1" a="1"/>
  <c r="AI806" i="1" s="1"/>
  <c r="AI816" i="1" a="1"/>
  <c r="AI816" i="1" s="1"/>
  <c r="AI821" i="1" a="1"/>
  <c r="AI821" i="1" s="1"/>
  <c r="AI828" i="1" a="1"/>
  <c r="AI828" i="1" s="1"/>
  <c r="AI833" i="1" a="1"/>
  <c r="AI833" i="1" s="1"/>
  <c r="AI866" i="1" a="1"/>
  <c r="AI866" i="1" s="1"/>
  <c r="AI884" i="1" a="1"/>
  <c r="AI884" i="1" s="1"/>
  <c r="AI888" i="1" a="1"/>
  <c r="AI888" i="1" s="1"/>
  <c r="AI892" i="1" a="1"/>
  <c r="AI892" i="1" s="1"/>
  <c r="AI896" i="1" a="1"/>
  <c r="AI896" i="1" s="1"/>
  <c r="AI899" i="1" a="1"/>
  <c r="AI899" i="1" s="1"/>
  <c r="AI900" i="1" a="1"/>
  <c r="AI900" i="1" s="1"/>
  <c r="AI918" i="1" a="1"/>
  <c r="AI918" i="1" s="1"/>
  <c r="AI930" i="1" a="1"/>
  <c r="AI930" i="1" s="1"/>
  <c r="AI937" i="1" a="1"/>
  <c r="AI937" i="1" s="1"/>
  <c r="AI950" i="1" a="1"/>
  <c r="AI950" i="1" s="1"/>
  <c r="AI951" i="1" a="1"/>
  <c r="AI951" i="1" s="1"/>
  <c r="AI954" i="1" a="1"/>
  <c r="AI954" i="1" s="1"/>
  <c r="AI607" i="1" a="1"/>
  <c r="AI607" i="1" s="1"/>
  <c r="AI911" i="1" a="1"/>
  <c r="AI911" i="1" s="1"/>
  <c r="AI1043" i="1" a="1"/>
  <c r="AI1043" i="1" s="1"/>
  <c r="AI1046" i="1" a="1"/>
  <c r="AI1046" i="1" s="1"/>
  <c r="AI1057" i="1" a="1"/>
  <c r="AI1057" i="1" s="1"/>
  <c r="AI1063" i="1" a="1"/>
  <c r="AI1063" i="1" s="1"/>
  <c r="AI1066" i="1" a="1"/>
  <c r="AI1066" i="1" s="1"/>
  <c r="AI942" i="1" a="1"/>
  <c r="AI942" i="1" s="1"/>
  <c r="AI984" i="1" a="1"/>
  <c r="AI984" i="1" s="1"/>
  <c r="AI986" i="1" a="1"/>
  <c r="AI986" i="1" s="1"/>
  <c r="AI988" i="1" a="1"/>
  <c r="AI988" i="1" s="1"/>
  <c r="AI990" i="1" a="1"/>
  <c r="AI990" i="1" s="1"/>
  <c r="AI992" i="1" a="1"/>
  <c r="AI992" i="1" s="1"/>
  <c r="AI994" i="1" a="1"/>
  <c r="AI994" i="1" s="1"/>
  <c r="AI996" i="1" a="1"/>
  <c r="AI996" i="1" s="1"/>
  <c r="AI998" i="1" a="1"/>
  <c r="AI998" i="1" s="1"/>
  <c r="AI1000" i="1" a="1"/>
  <c r="AI1000" i="1" s="1"/>
  <c r="AI1002" i="1" a="1"/>
  <c r="AI1002" i="1" s="1"/>
  <c r="AI1004" i="1" a="1"/>
  <c r="AI1004" i="1" s="1"/>
  <c r="AI1006" i="1" a="1"/>
  <c r="AI1006" i="1" s="1"/>
  <c r="AI1008" i="1" a="1"/>
  <c r="AI1008" i="1" s="1"/>
  <c r="AI1010" i="1" a="1"/>
  <c r="AI1010" i="1" s="1"/>
  <c r="AI1012" i="1" a="1"/>
  <c r="AI1012" i="1" s="1"/>
  <c r="AI1014" i="1" a="1"/>
  <c r="AI1014" i="1" s="1"/>
  <c r="AI1016" i="1" a="1"/>
  <c r="AI1016" i="1" s="1"/>
  <c r="AI1018" i="1" a="1"/>
  <c r="AI1018" i="1" s="1"/>
  <c r="AI1020" i="1" a="1"/>
  <c r="AI1020" i="1" s="1"/>
  <c r="AI1022" i="1" a="1"/>
  <c r="AI1022" i="1" s="1"/>
  <c r="AI1024" i="1" a="1"/>
  <c r="AI1024" i="1" s="1"/>
  <c r="AI1026" i="1" a="1"/>
  <c r="AI1026" i="1" s="1"/>
  <c r="AI1029" i="1" a="1"/>
  <c r="AI1029" i="1" s="1"/>
  <c r="AI1039" i="1" a="1"/>
  <c r="AI1039" i="1" s="1"/>
  <c r="AI1050" i="1" a="1"/>
  <c r="AI1050" i="1" s="1"/>
  <c r="AI1053" i="1" a="1"/>
  <c r="AI1053" i="1" s="1"/>
  <c r="AI1060" i="1" a="1"/>
  <c r="AI1060" i="1" s="1"/>
  <c r="AI905" i="1" a="1"/>
  <c r="AI905" i="1" s="1"/>
  <c r="AI929" i="1" a="1"/>
  <c r="AI929" i="1" s="1"/>
  <c r="AI982" i="1" a="1"/>
  <c r="AI982" i="1" s="1"/>
  <c r="AI1027" i="1" a="1"/>
  <c r="AI1027" i="1" s="1"/>
  <c r="AI1030" i="1" a="1"/>
  <c r="AI1030" i="1" s="1"/>
  <c r="AI1031" i="1" a="1"/>
  <c r="AI1031" i="1" s="1"/>
  <c r="AI1032" i="1" a="1"/>
  <c r="AI1032" i="1" s="1"/>
  <c r="AI1033" i="1" a="1"/>
  <c r="AI1033" i="1" s="1"/>
  <c r="AI1042" i="1" a="1"/>
  <c r="AI1042" i="1" s="1"/>
  <c r="AI1049" i="1" a="1"/>
  <c r="AI1049" i="1" s="1"/>
  <c r="AI1056" i="1" a="1"/>
  <c r="AI1056" i="1" s="1"/>
  <c r="AI1034" i="1" a="1"/>
  <c r="AI1034" i="1" s="1"/>
  <c r="AI1035" i="1" a="1"/>
  <c r="AI1035" i="1" s="1"/>
  <c r="AI1036" i="1" a="1"/>
  <c r="AI1036" i="1" s="1"/>
  <c r="AI1037" i="1" a="1"/>
  <c r="AI1037" i="1" s="1"/>
  <c r="AI1038" i="1" a="1"/>
  <c r="AI1038" i="1" s="1"/>
  <c r="AI1045" i="1" a="1"/>
  <c r="AI1045" i="1" s="1"/>
  <c r="AI651" i="1" a="1"/>
  <c r="AI651" i="1" s="1"/>
  <c r="AI936" i="1" a="1"/>
  <c r="AI936" i="1" s="1"/>
  <c r="AI1048" i="1" a="1"/>
  <c r="AI1048" i="1" s="1"/>
  <c r="AI1052" i="1" a="1"/>
  <c r="AI1052" i="1" s="1"/>
  <c r="AI1055" i="1" a="1"/>
  <c r="AI1055" i="1" s="1"/>
  <c r="AI718" i="1" a="1"/>
  <c r="AI718" i="1" s="1"/>
  <c r="AI861" i="1" a="1"/>
  <c r="AI861" i="1" s="1"/>
  <c r="AI912" i="1" a="1"/>
  <c r="AI912" i="1" s="1"/>
  <c r="AI983" i="1" a="1"/>
  <c r="AI983" i="1" s="1"/>
  <c r="AI985" i="1" a="1"/>
  <c r="AI985" i="1" s="1"/>
  <c r="AI987" i="1" a="1"/>
  <c r="AI987" i="1" s="1"/>
  <c r="AI989" i="1" a="1"/>
  <c r="AI989" i="1" s="1"/>
  <c r="AI991" i="1" a="1"/>
  <c r="AI991" i="1" s="1"/>
  <c r="AI993" i="1" a="1"/>
  <c r="AI993" i="1" s="1"/>
  <c r="AI995" i="1" a="1"/>
  <c r="AI995" i="1" s="1"/>
  <c r="AI997" i="1" a="1"/>
  <c r="AI997" i="1" s="1"/>
  <c r="AI999" i="1" a="1"/>
  <c r="AI999" i="1" s="1"/>
  <c r="AI1001" i="1" a="1"/>
  <c r="AI1001" i="1" s="1"/>
  <c r="AI1003" i="1" a="1"/>
  <c r="AI1003" i="1" s="1"/>
  <c r="AI1005" i="1" a="1"/>
  <c r="AI1005" i="1" s="1"/>
  <c r="AI1007" i="1" a="1"/>
  <c r="AI1007" i="1" s="1"/>
  <c r="AI1009" i="1" a="1"/>
  <c r="AI1009" i="1" s="1"/>
  <c r="AI1011" i="1" a="1"/>
  <c r="AI1011" i="1" s="1"/>
  <c r="AI1013" i="1" a="1"/>
  <c r="AI1013" i="1" s="1"/>
  <c r="AI1015" i="1" a="1"/>
  <c r="AI1015" i="1" s="1"/>
  <c r="AI1017" i="1" a="1"/>
  <c r="AI1017" i="1" s="1"/>
  <c r="AI1019" i="1" a="1"/>
  <c r="AI1019" i="1" s="1"/>
  <c r="AI1021" i="1" a="1"/>
  <c r="AI1021" i="1" s="1"/>
  <c r="AI1023" i="1" a="1"/>
  <c r="AI1023" i="1" s="1"/>
  <c r="AI1025" i="1" a="1"/>
  <c r="AI1025" i="1" s="1"/>
  <c r="AI1041" i="1" a="1"/>
  <c r="AI1041" i="1" s="1"/>
  <c r="AI1044" i="1" a="1"/>
  <c r="AI1044" i="1" s="1"/>
  <c r="AI891" i="1" a="1"/>
  <c r="AI891" i="1" s="1"/>
  <c r="AI901" i="1" a="1"/>
  <c r="AI901" i="1" s="1"/>
  <c r="AI946" i="1" a="1"/>
  <c r="AI946" i="1" s="1"/>
  <c r="AI788" i="1" a="1"/>
  <c r="AI788" i="1" s="1"/>
  <c r="AI980" i="1" a="1"/>
  <c r="AI980" i="1" s="1"/>
  <c r="AI1051" i="1" a="1"/>
  <c r="AI1051" i="1" s="1"/>
  <c r="AI1067" i="1" a="1"/>
  <c r="AI1067" i="1" s="1"/>
  <c r="AI1073" i="1" a="1"/>
  <c r="AI1073" i="1" s="1"/>
  <c r="AI1076" i="1" a="1"/>
  <c r="AI1076" i="1" s="1"/>
  <c r="AI1085" i="1" a="1"/>
  <c r="AI1085" i="1" s="1"/>
  <c r="AI1093" i="1" a="1"/>
  <c r="AI1093" i="1" s="1"/>
  <c r="AI1101" i="1" a="1"/>
  <c r="AI1101" i="1" s="1"/>
  <c r="AI1105" i="1" a="1"/>
  <c r="AI1105" i="1" s="1"/>
  <c r="AI1106" i="1" a="1"/>
  <c r="AI1106" i="1" s="1"/>
  <c r="AI1115" i="1" a="1"/>
  <c r="AI1115" i="1" s="1"/>
  <c r="AI1130" i="1" a="1"/>
  <c r="AI1130" i="1" s="1"/>
  <c r="AI1135" i="1" a="1"/>
  <c r="AI1135" i="1" s="1"/>
  <c r="AI1153" i="1" a="1"/>
  <c r="AI1153" i="1" s="1"/>
  <c r="AI1164" i="1" a="1"/>
  <c r="AI1164" i="1" s="1"/>
  <c r="AI1167" i="1" a="1"/>
  <c r="AI1167" i="1" s="1"/>
  <c r="AI1058" i="1" a="1"/>
  <c r="AI1058" i="1" s="1"/>
  <c r="AI1062" i="1" a="1"/>
  <c r="AI1062" i="1" s="1"/>
  <c r="AI1070" i="1" a="1"/>
  <c r="AI1070" i="1" s="1"/>
  <c r="AI1089" i="1" a="1"/>
  <c r="AI1089" i="1" s="1"/>
  <c r="AI1097" i="1" a="1"/>
  <c r="AI1097" i="1" s="1"/>
  <c r="AI1107" i="1" a="1"/>
  <c r="AI1107" i="1" s="1"/>
  <c r="AI1108" i="1" a="1"/>
  <c r="AI1108" i="1" s="1"/>
  <c r="AI1114" i="1" a="1"/>
  <c r="AI1114" i="1" s="1"/>
  <c r="AI1122" i="1" a="1"/>
  <c r="AI1122" i="1" s="1"/>
  <c r="AI1124" i="1" a="1"/>
  <c r="AI1124" i="1" s="1"/>
  <c r="AI1140" i="1" a="1"/>
  <c r="AI1140" i="1" s="1"/>
  <c r="AI1145" i="1" a="1"/>
  <c r="AI1145" i="1" s="1"/>
  <c r="AI1152" i="1" a="1"/>
  <c r="AI1152" i="1" s="1"/>
  <c r="AI1157" i="1" a="1"/>
  <c r="AI1157" i="1" s="1"/>
  <c r="AI1159" i="1" a="1"/>
  <c r="AI1159" i="1" s="1"/>
  <c r="AI1166" i="1" a="1"/>
  <c r="AI1166" i="1" s="1"/>
  <c r="AI1180" i="1" a="1"/>
  <c r="AI1180" i="1" s="1"/>
  <c r="AI1192" i="1" a="1"/>
  <c r="AI1192" i="1" s="1"/>
  <c r="AI1195" i="1" a="1"/>
  <c r="AI1195" i="1" s="1"/>
  <c r="AI1028" i="1" a="1"/>
  <c r="AI1028" i="1" s="1"/>
  <c r="AI1047" i="1" a="1"/>
  <c r="AI1047" i="1" s="1"/>
  <c r="AI1078" i="1" a="1"/>
  <c r="AI1078" i="1" s="1"/>
  <c r="AI1081" i="1" a="1"/>
  <c r="AI1081" i="1" s="1"/>
  <c r="AI1092" i="1" a="1"/>
  <c r="AI1092" i="1" s="1"/>
  <c r="AI1100" i="1" a="1"/>
  <c r="AI1100" i="1" s="1"/>
  <c r="AI1109" i="1" a="1"/>
  <c r="AI1109" i="1" s="1"/>
  <c r="AI1110" i="1" a="1"/>
  <c r="AI1110" i="1" s="1"/>
  <c r="AI1121" i="1" a="1"/>
  <c r="AI1121" i="1" s="1"/>
  <c r="AI1123" i="1" a="1"/>
  <c r="AI1123" i="1" s="1"/>
  <c r="AI1128" i="1" a="1"/>
  <c r="AI1128" i="1" s="1"/>
  <c r="AI1129" i="1" a="1"/>
  <c r="AI1129" i="1" s="1"/>
  <c r="AI1134" i="1" a="1"/>
  <c r="AI1134" i="1" s="1"/>
  <c r="AI1139" i="1" a="1"/>
  <c r="AI1139" i="1" s="1"/>
  <c r="AI1150" i="1" a="1"/>
  <c r="AI1150" i="1" s="1"/>
  <c r="AI1151" i="1" a="1"/>
  <c r="AI1151" i="1" s="1"/>
  <c r="AI1156" i="1" a="1"/>
  <c r="AI1156" i="1" s="1"/>
  <c r="AI1169" i="1" a="1"/>
  <c r="AI1169" i="1" s="1"/>
  <c r="AI1179" i="1" a="1"/>
  <c r="AI1179" i="1" s="1"/>
  <c r="AI1183" i="1" a="1"/>
  <c r="AI1183" i="1" s="1"/>
  <c r="AI1189" i="1" a="1"/>
  <c r="AI1189" i="1" s="1"/>
  <c r="AI1061" i="1" a="1"/>
  <c r="AI1061" i="1" s="1"/>
  <c r="AI1065" i="1" a="1"/>
  <c r="AI1065" i="1" s="1"/>
  <c r="AI1069" i="1" a="1"/>
  <c r="AI1069" i="1" s="1"/>
  <c r="AI1072" i="1" a="1"/>
  <c r="AI1072" i="1" s="1"/>
  <c r="AI1075" i="1" a="1"/>
  <c r="AI1075" i="1" s="1"/>
  <c r="AI1084" i="1" a="1"/>
  <c r="AI1084" i="1" s="1"/>
  <c r="AI1088" i="1" a="1"/>
  <c r="AI1088" i="1" s="1"/>
  <c r="AI1096" i="1" a="1"/>
  <c r="AI1096" i="1" s="1"/>
  <c r="AI1111" i="1" a="1"/>
  <c r="AI1111" i="1" s="1"/>
  <c r="AI1112" i="1" a="1"/>
  <c r="AI1112" i="1" s="1"/>
  <c r="AI1113" i="1" a="1"/>
  <c r="AI1113" i="1" s="1"/>
  <c r="AI1120" i="1" a="1"/>
  <c r="AI1120" i="1" s="1"/>
  <c r="AI1144" i="1" a="1"/>
  <c r="AI1144" i="1" s="1"/>
  <c r="AI1149" i="1" a="1"/>
  <c r="AI1149" i="1" s="1"/>
  <c r="AI1161" i="1" a="1"/>
  <c r="AI1161" i="1" s="1"/>
  <c r="AI1163" i="1" a="1"/>
  <c r="AI1163" i="1" s="1"/>
  <c r="AI1178" i="1" a="1"/>
  <c r="AI1178" i="1" s="1"/>
  <c r="AI1186" i="1" a="1"/>
  <c r="AI1186" i="1" s="1"/>
  <c r="AI1194" i="1" a="1"/>
  <c r="AI1194" i="1" s="1"/>
  <c r="AI1080" i="1" a="1"/>
  <c r="AI1080" i="1" s="1"/>
  <c r="AI1087" i="1" a="1"/>
  <c r="AI1087" i="1" s="1"/>
  <c r="AI1091" i="1" a="1"/>
  <c r="AI1091" i="1" s="1"/>
  <c r="AI1099" i="1" a="1"/>
  <c r="AI1099" i="1" s="1"/>
  <c r="AI1118" i="1" a="1"/>
  <c r="AI1118" i="1" s="1"/>
  <c r="AI1119" i="1" a="1"/>
  <c r="AI1119" i="1" s="1"/>
  <c r="AI1127" i="1" a="1"/>
  <c r="AI1127" i="1" s="1"/>
  <c r="AI1133" i="1" a="1"/>
  <c r="AI1133" i="1" s="1"/>
  <c r="AI1138" i="1" a="1"/>
  <c r="AI1138" i="1" s="1"/>
  <c r="AI1143" i="1" a="1"/>
  <c r="AI1143" i="1" s="1"/>
  <c r="AI1148" i="1" a="1"/>
  <c r="AI1148" i="1" s="1"/>
  <c r="AI1155" i="1" a="1"/>
  <c r="AI1155" i="1" s="1"/>
  <c r="AI1177" i="1" a="1"/>
  <c r="AI1177" i="1" s="1"/>
  <c r="AI1182" i="1" a="1"/>
  <c r="AI1182" i="1" s="1"/>
  <c r="AI1054" i="1" a="1"/>
  <c r="AI1054" i="1" s="1"/>
  <c r="AI1064" i="1" a="1"/>
  <c r="AI1064" i="1" s="1"/>
  <c r="AI1074" i="1" a="1"/>
  <c r="AI1074" i="1" s="1"/>
  <c r="AI1077" i="1" a="1"/>
  <c r="AI1077" i="1" s="1"/>
  <c r="AI1083" i="1" a="1"/>
  <c r="AI1083" i="1" s="1"/>
  <c r="AI1095" i="1" a="1"/>
  <c r="AI1095" i="1" s="1"/>
  <c r="AI1126" i="1" a="1"/>
  <c r="AI1126" i="1" s="1"/>
  <c r="AI1132" i="1" a="1"/>
  <c r="AI1132" i="1" s="1"/>
  <c r="AI1142" i="1" a="1"/>
  <c r="AI1142" i="1" s="1"/>
  <c r="AI1158" i="1" a="1"/>
  <c r="AI1158" i="1" s="1"/>
  <c r="AI1165" i="1" a="1"/>
  <c r="AI1165" i="1" s="1"/>
  <c r="AI1168" i="1" a="1"/>
  <c r="AI1168" i="1" s="1"/>
  <c r="AI1175" i="1" a="1"/>
  <c r="AI1175" i="1" s="1"/>
  <c r="AI1176" i="1" a="1"/>
  <c r="AI1176" i="1" s="1"/>
  <c r="AI1185" i="1" a="1"/>
  <c r="AI1185" i="1" s="1"/>
  <c r="AI1188" i="1" a="1"/>
  <c r="AI1188" i="1" s="1"/>
  <c r="AI1191" i="1" a="1"/>
  <c r="AI1191" i="1" s="1"/>
  <c r="AI1040" i="1" a="1"/>
  <c r="AI1040" i="1" s="1"/>
  <c r="AI1068" i="1" a="1"/>
  <c r="AI1068" i="1" s="1"/>
  <c r="AI1071" i="1" a="1"/>
  <c r="AI1071" i="1" s="1"/>
  <c r="AI1086" i="1" a="1"/>
  <c r="AI1086" i="1" s="1"/>
  <c r="AI1090" i="1" a="1"/>
  <c r="AI1090" i="1" s="1"/>
  <c r="AI1098" i="1" a="1"/>
  <c r="AI1098" i="1" s="1"/>
  <c r="AI1117" i="1" a="1"/>
  <c r="AI1117" i="1" s="1"/>
  <c r="AI1137" i="1" a="1"/>
  <c r="AI1137" i="1" s="1"/>
  <c r="AI1147" i="1" a="1"/>
  <c r="AI1147" i="1" s="1"/>
  <c r="AI1154" i="1" a="1"/>
  <c r="AI1154" i="1" s="1"/>
  <c r="AI1171" i="1" a="1"/>
  <c r="AI1171" i="1" s="1"/>
  <c r="AI1172" i="1" a="1"/>
  <c r="AI1172" i="1" s="1"/>
  <c r="AI1173" i="1" a="1"/>
  <c r="AI1173" i="1" s="1"/>
  <c r="AI1174" i="1" a="1"/>
  <c r="AI1174" i="1" s="1"/>
  <c r="AI1181" i="1" a="1"/>
  <c r="AI1181" i="1" s="1"/>
  <c r="AI1193" i="1" a="1"/>
  <c r="AI1193" i="1" s="1"/>
  <c r="AI1196" i="1" a="1"/>
  <c r="AI1196" i="1" s="1"/>
  <c r="AI1184" i="1" a="1"/>
  <c r="AI1184" i="1" s="1"/>
  <c r="AI1198" i="1" a="1"/>
  <c r="AI1198" i="1" s="1"/>
  <c r="AI1204" i="1" a="1"/>
  <c r="AI1204" i="1" s="1"/>
  <c r="AI1207" i="1" a="1"/>
  <c r="AI1207" i="1" s="1"/>
  <c r="AI1212" i="1" a="1"/>
  <c r="AI1212" i="1" s="1"/>
  <c r="AI1221" i="1" a="1"/>
  <c r="AI1221" i="1" s="1"/>
  <c r="AI1227" i="1" a="1"/>
  <c r="AI1227" i="1" s="1"/>
  <c r="AI1247" i="1" a="1"/>
  <c r="AI1247" i="1" s="1"/>
  <c r="AI1263" i="1" a="1"/>
  <c r="AI1263" i="1" s="1"/>
  <c r="AI1264" i="1" a="1"/>
  <c r="AI1264" i="1" s="1"/>
  <c r="AI1266" i="1" a="1"/>
  <c r="AI1266" i="1" s="1"/>
  <c r="AI1275" i="1" a="1"/>
  <c r="AI1275" i="1" s="1"/>
  <c r="AI1289" i="1" a="1"/>
  <c r="AI1289" i="1" s="1"/>
  <c r="AI1103" i="1" a="1"/>
  <c r="AI1103" i="1" s="1"/>
  <c r="AI1201" i="1" a="1"/>
  <c r="AI1201" i="1" s="1"/>
  <c r="AI1209" i="1" a="1"/>
  <c r="AI1209" i="1" s="1"/>
  <c r="AI1217" i="1" a="1"/>
  <c r="AI1217" i="1" s="1"/>
  <c r="AI1220" i="1" a="1"/>
  <c r="AI1220" i="1" s="1"/>
  <c r="AI1224" i="1" a="1"/>
  <c r="AI1224" i="1" s="1"/>
  <c r="AI1230" i="1" a="1"/>
  <c r="AI1230" i="1" s="1"/>
  <c r="AI1233" i="1" a="1"/>
  <c r="AI1233" i="1" s="1"/>
  <c r="AI1237" i="1" a="1"/>
  <c r="AI1237" i="1" s="1"/>
  <c r="AI1245" i="1" a="1"/>
  <c r="AI1245" i="1" s="1"/>
  <c r="AI1246" i="1" a="1"/>
  <c r="AI1246" i="1" s="1"/>
  <c r="AI1261" i="1" a="1"/>
  <c r="AI1261" i="1" s="1"/>
  <c r="AI1262" i="1" a="1"/>
  <c r="AI1262" i="1" s="1"/>
  <c r="AI1281" i="1" a="1"/>
  <c r="AI1281" i="1" s="1"/>
  <c r="AI1285" i="1" a="1"/>
  <c r="AI1285" i="1" s="1"/>
  <c r="AI1292" i="1" a="1"/>
  <c r="AI1292" i="1" s="1"/>
  <c r="AI1296" i="1" a="1"/>
  <c r="AI1296" i="1" s="1"/>
  <c r="AI1299" i="1" a="1"/>
  <c r="AI1299" i="1" s="1"/>
  <c r="AI1302" i="1" a="1"/>
  <c r="AI1302" i="1" s="1"/>
  <c r="AI1305" i="1" a="1"/>
  <c r="AI1305" i="1" s="1"/>
  <c r="AI1310" i="1" a="1"/>
  <c r="AI1310" i="1" s="1"/>
  <c r="AI1116" i="1" a="1"/>
  <c r="AI1116" i="1" s="1"/>
  <c r="AI1206" i="1" a="1"/>
  <c r="AI1206" i="1" s="1"/>
  <c r="AI1211" i="1" a="1"/>
  <c r="AI1211" i="1" s="1"/>
  <c r="AI1214" i="1" a="1"/>
  <c r="AI1214" i="1" s="1"/>
  <c r="AI1243" i="1" a="1"/>
  <c r="AI1243" i="1" s="1"/>
  <c r="AI1244" i="1" a="1"/>
  <c r="AI1244" i="1" s="1"/>
  <c r="AI1259" i="1" a="1"/>
  <c r="AI1259" i="1" s="1"/>
  <c r="AI1260" i="1" a="1"/>
  <c r="AI1260" i="1" s="1"/>
  <c r="AI1274" i="1" a="1"/>
  <c r="AI1274" i="1" s="1"/>
  <c r="AI1278" i="1" a="1"/>
  <c r="AI1278" i="1" s="1"/>
  <c r="AI1284" i="1" a="1"/>
  <c r="AI1284" i="1" s="1"/>
  <c r="AI1288" i="1" a="1"/>
  <c r="AI1288" i="1" s="1"/>
  <c r="AI1307" i="1" a="1"/>
  <c r="AI1307" i="1" s="1"/>
  <c r="AI1131" i="1" a="1"/>
  <c r="AI1131" i="1" s="1"/>
  <c r="AI1136" i="1" a="1"/>
  <c r="AI1136" i="1" s="1"/>
  <c r="AI1141" i="1" a="1"/>
  <c r="AI1141" i="1" s="1"/>
  <c r="AI1146" i="1" a="1"/>
  <c r="AI1146" i="1" s="1"/>
  <c r="AI1197" i="1" a="1"/>
  <c r="AI1197" i="1" s="1"/>
  <c r="AI1200" i="1" a="1"/>
  <c r="AI1200" i="1" s="1"/>
  <c r="AI1203" i="1" a="1"/>
  <c r="AI1203" i="1" s="1"/>
  <c r="AI1216" i="1" a="1"/>
  <c r="AI1216" i="1" s="1"/>
  <c r="AI1219" i="1" a="1"/>
  <c r="AI1219" i="1" s="1"/>
  <c r="AI1223" i="1" a="1"/>
  <c r="AI1223" i="1" s="1"/>
  <c r="AI1229" i="1" a="1"/>
  <c r="AI1229" i="1" s="1"/>
  <c r="AI1232" i="1" a="1"/>
  <c r="AI1232" i="1" s="1"/>
  <c r="AI1236" i="1" a="1"/>
  <c r="AI1236" i="1" s="1"/>
  <c r="AI1239" i="1" a="1"/>
  <c r="AI1239" i="1" s="1"/>
  <c r="AI1240" i="1" a="1"/>
  <c r="AI1240" i="1" s="1"/>
  <c r="AI1241" i="1" a="1"/>
  <c r="AI1241" i="1" s="1"/>
  <c r="AI1242" i="1" a="1"/>
  <c r="AI1242" i="1" s="1"/>
  <c r="AI1257" i="1" a="1"/>
  <c r="AI1257" i="1" s="1"/>
  <c r="AI1258" i="1" a="1"/>
  <c r="AI1258" i="1" s="1"/>
  <c r="AI1273" i="1" a="1"/>
  <c r="AI1273" i="1" s="1"/>
  <c r="AI1102" i="1" a="1"/>
  <c r="AI1102" i="1" s="1"/>
  <c r="AI1170" i="1" a="1"/>
  <c r="AI1170" i="1" s="1"/>
  <c r="AI1190" i="1" a="1"/>
  <c r="AI1190" i="1" s="1"/>
  <c r="AI1208" i="1" a="1"/>
  <c r="AI1208" i="1" s="1"/>
  <c r="AI1226" i="1" a="1"/>
  <c r="AI1226" i="1" s="1"/>
  <c r="AI1235" i="1" a="1"/>
  <c r="AI1235" i="1" s="1"/>
  <c r="AI1256" i="1" a="1"/>
  <c r="AI1256" i="1" s="1"/>
  <c r="AI1272" i="1" a="1"/>
  <c r="AI1272" i="1" s="1"/>
  <c r="AI1280" i="1" a="1"/>
  <c r="AI1280" i="1" s="1"/>
  <c r="AI1291" i="1" a="1"/>
  <c r="AI1291" i="1" s="1"/>
  <c r="AI1295" i="1" a="1"/>
  <c r="AI1295" i="1" s="1"/>
  <c r="AI1298" i="1" a="1"/>
  <c r="AI1298" i="1" s="1"/>
  <c r="AI1301" i="1" a="1"/>
  <c r="AI1301" i="1" s="1"/>
  <c r="AI1082" i="1" a="1"/>
  <c r="AI1082" i="1" s="1"/>
  <c r="AI1205" i="1" a="1"/>
  <c r="AI1205" i="1" s="1"/>
  <c r="AI1210" i="1" a="1"/>
  <c r="AI1210" i="1" s="1"/>
  <c r="AI1213" i="1" a="1"/>
  <c r="AI1213" i="1" s="1"/>
  <c r="AI1228" i="1" a="1"/>
  <c r="AI1228" i="1" s="1"/>
  <c r="AI1231" i="1" a="1"/>
  <c r="AI1231" i="1" s="1"/>
  <c r="AI1253" i="1" a="1"/>
  <c r="AI1253" i="1" s="1"/>
  <c r="AI1255" i="1" a="1"/>
  <c r="AI1255" i="1" s="1"/>
  <c r="AI1271" i="1" a="1"/>
  <c r="AI1271" i="1" s="1"/>
  <c r="AI1277" i="1" a="1"/>
  <c r="AI1277" i="1" s="1"/>
  <c r="AI1283" i="1" a="1"/>
  <c r="AI1283" i="1" s="1"/>
  <c r="AI1287" i="1" a="1"/>
  <c r="AI1287" i="1" s="1"/>
  <c r="AI1290" i="1" a="1"/>
  <c r="AI1290" i="1" s="1"/>
  <c r="AI1059" i="1" a="1"/>
  <c r="AI1059" i="1" s="1"/>
  <c r="AI1079" i="1" a="1"/>
  <c r="AI1079" i="1" s="1"/>
  <c r="AI1162" i="1" a="1"/>
  <c r="AI1162" i="1" s="1"/>
  <c r="AI1248" i="1" a="1"/>
  <c r="AI1248" i="1" s="1"/>
  <c r="AI1249" i="1" a="1"/>
  <c r="AI1249" i="1" s="1"/>
  <c r="AI1268" i="1" a="1"/>
  <c r="AI1268" i="1" s="1"/>
  <c r="AI1303" i="1" a="1"/>
  <c r="AI1303" i="1" s="1"/>
  <c r="AI1311" i="1" a="1"/>
  <c r="AI1311" i="1" s="1"/>
  <c r="AI1313" i="1" a="1"/>
  <c r="AI1313" i="1" s="1"/>
  <c r="AI1322" i="1" a="1"/>
  <c r="AI1322" i="1" s="1"/>
  <c r="AI1326" i="1" a="1"/>
  <c r="AI1326" i="1" s="1"/>
  <c r="AI1332" i="1" a="1"/>
  <c r="AI1332" i="1" s="1"/>
  <c r="AI1346" i="1" a="1"/>
  <c r="AI1346" i="1" s="1"/>
  <c r="AI1351" i="1" a="1"/>
  <c r="AI1351" i="1" s="1"/>
  <c r="AI1363" i="1" a="1"/>
  <c r="AI1363" i="1" s="1"/>
  <c r="AI1369" i="1" a="1"/>
  <c r="AI1369" i="1" s="1"/>
  <c r="AI1384" i="1" a="1"/>
  <c r="AI1384" i="1" s="1"/>
  <c r="AI1386" i="1" a="1"/>
  <c r="AI1386" i="1" s="1"/>
  <c r="AI1388" i="1" a="1"/>
  <c r="AI1388" i="1" s="1"/>
  <c r="AI1390" i="1" a="1"/>
  <c r="AI1390" i="1" s="1"/>
  <c r="AI1392" i="1" a="1"/>
  <c r="AI1392" i="1" s="1"/>
  <c r="AI1394" i="1" a="1"/>
  <c r="AI1394" i="1" s="1"/>
  <c r="AI1396" i="1" a="1"/>
  <c r="AI1396" i="1" s="1"/>
  <c r="AI1398" i="1" a="1"/>
  <c r="AI1398" i="1" s="1"/>
  <c r="AI1400" i="1" a="1"/>
  <c r="AI1400" i="1" s="1"/>
  <c r="AI1402" i="1" a="1"/>
  <c r="AI1402" i="1" s="1"/>
  <c r="AI1404" i="1" a="1"/>
  <c r="AI1404" i="1" s="1"/>
  <c r="AI1406" i="1" a="1"/>
  <c r="AI1406" i="1" s="1"/>
  <c r="AI1408" i="1" a="1"/>
  <c r="AI1408" i="1" s="1"/>
  <c r="AI1410" i="1" a="1"/>
  <c r="AI1410" i="1" s="1"/>
  <c r="AI1412" i="1" a="1"/>
  <c r="AI1412" i="1" s="1"/>
  <c r="AI1414" i="1" a="1"/>
  <c r="AI1414" i="1" s="1"/>
  <c r="AI1252" i="1" a="1"/>
  <c r="AI1252" i="1" s="1"/>
  <c r="AI1269" i="1" a="1"/>
  <c r="AI1269" i="1" s="1"/>
  <c r="AI1308" i="1" a="1"/>
  <c r="AI1308" i="1" s="1"/>
  <c r="AI1314" i="1" a="1"/>
  <c r="AI1314" i="1" s="1"/>
  <c r="AI1335" i="1" a="1"/>
  <c r="AI1335" i="1" s="1"/>
  <c r="AI1339" i="1" a="1"/>
  <c r="AI1339" i="1" s="1"/>
  <c r="AI1343" i="1" a="1"/>
  <c r="AI1343" i="1" s="1"/>
  <c r="AI1354" i="1" a="1"/>
  <c r="AI1354" i="1" s="1"/>
  <c r="AI1360" i="1" a="1"/>
  <c r="AI1360" i="1" s="1"/>
  <c r="AI1366" i="1" a="1"/>
  <c r="AI1366" i="1" s="1"/>
  <c r="AI1372" i="1" a="1"/>
  <c r="AI1372" i="1" s="1"/>
  <c r="AI1375" i="1" a="1"/>
  <c r="AI1375" i="1" s="1"/>
  <c r="AI1380" i="1" a="1"/>
  <c r="AI1380" i="1" s="1"/>
  <c r="AI1125" i="1" a="1"/>
  <c r="AI1125" i="1" s="1"/>
  <c r="AI1202" i="1" a="1"/>
  <c r="AI1202" i="1" s="1"/>
  <c r="AI1238" i="1" a="1"/>
  <c r="AI1238" i="1" s="1"/>
  <c r="AI1265" i="1" a="1"/>
  <c r="AI1265" i="1" s="1"/>
  <c r="AI1279" i="1" a="1"/>
  <c r="AI1279" i="1" s="1"/>
  <c r="AI1306" i="1" a="1"/>
  <c r="AI1306" i="1" s="1"/>
  <c r="AI1319" i="1" a="1"/>
  <c r="AI1319" i="1" s="1"/>
  <c r="AI1325" i="1" a="1"/>
  <c r="AI1325" i="1" s="1"/>
  <c r="AI1328" i="1" a="1"/>
  <c r="AI1328" i="1" s="1"/>
  <c r="AI1348" i="1" a="1"/>
  <c r="AI1348" i="1" s="1"/>
  <c r="AI1357" i="1" a="1"/>
  <c r="AI1357" i="1" s="1"/>
  <c r="AI1379" i="1" a="1"/>
  <c r="AI1379" i="1" s="1"/>
  <c r="AI1383" i="1" a="1"/>
  <c r="AI1383" i="1" s="1"/>
  <c r="AI1270" i="1" a="1"/>
  <c r="AI1270" i="1" s="1"/>
  <c r="AI1286" i="1" a="1"/>
  <c r="AI1286" i="1" s="1"/>
  <c r="AI1297" i="1" a="1"/>
  <c r="AI1297" i="1" s="1"/>
  <c r="AI1309" i="1" a="1"/>
  <c r="AI1309" i="1" s="1"/>
  <c r="AI1316" i="1" a="1"/>
  <c r="AI1316" i="1" s="1"/>
  <c r="AI1321" i="1" a="1"/>
  <c r="AI1321" i="1" s="1"/>
  <c r="AI1331" i="1" a="1"/>
  <c r="AI1331" i="1" s="1"/>
  <c r="AI1338" i="1" a="1"/>
  <c r="AI1338" i="1" s="1"/>
  <c r="AI1342" i="1" a="1"/>
  <c r="AI1342" i="1" s="1"/>
  <c r="AI1345" i="1" a="1"/>
  <c r="AI1345" i="1" s="1"/>
  <c r="AI1350" i="1" a="1"/>
  <c r="AI1350" i="1" s="1"/>
  <c r="AI1362" i="1" a="1"/>
  <c r="AI1362" i="1" s="1"/>
  <c r="AI1365" i="1" a="1"/>
  <c r="AI1365" i="1" s="1"/>
  <c r="AI1368" i="1" a="1"/>
  <c r="AI1368" i="1" s="1"/>
  <c r="AI1371" i="1" a="1"/>
  <c r="AI1371" i="1" s="1"/>
  <c r="AI1199" i="1" a="1"/>
  <c r="AI1199" i="1" s="1"/>
  <c r="AI1218" i="1" a="1"/>
  <c r="AI1218" i="1" s="1"/>
  <c r="AI1318" i="1" a="1"/>
  <c r="AI1318" i="1" s="1"/>
  <c r="AI1327" i="1" a="1"/>
  <c r="AI1327" i="1" s="1"/>
  <c r="AI1334" i="1" a="1"/>
  <c r="AI1334" i="1" s="1"/>
  <c r="AI1353" i="1" a="1"/>
  <c r="AI1353" i="1" s="1"/>
  <c r="AI1359" i="1" a="1"/>
  <c r="AI1359" i="1" s="1"/>
  <c r="AI1374" i="1" a="1"/>
  <c r="AI1374" i="1" s="1"/>
  <c r="AI1378" i="1" a="1"/>
  <c r="AI1378" i="1" s="1"/>
  <c r="AI1385" i="1" a="1"/>
  <c r="AI1385" i="1" s="1"/>
  <c r="AI1387" i="1" a="1"/>
  <c r="AI1387" i="1" s="1"/>
  <c r="AI1389" i="1" a="1"/>
  <c r="AI1389" i="1" s="1"/>
  <c r="AI1391" i="1" a="1"/>
  <c r="AI1391" i="1" s="1"/>
  <c r="AI1393" i="1" a="1"/>
  <c r="AI1393" i="1" s="1"/>
  <c r="AI1395" i="1" a="1"/>
  <c r="AI1395" i="1" s="1"/>
  <c r="AI1397" i="1" a="1"/>
  <c r="AI1397" i="1" s="1"/>
  <c r="AI1399" i="1" a="1"/>
  <c r="AI1399" i="1" s="1"/>
  <c r="AI1401" i="1" a="1"/>
  <c r="AI1401" i="1" s="1"/>
  <c r="AI1403" i="1" a="1"/>
  <c r="AI1403" i="1" s="1"/>
  <c r="AI1405" i="1" a="1"/>
  <c r="AI1405" i="1" s="1"/>
  <c r="AI1407" i="1" a="1"/>
  <c r="AI1407" i="1" s="1"/>
  <c r="AI1409" i="1" a="1"/>
  <c r="AI1409" i="1" s="1"/>
  <c r="AI1411" i="1" a="1"/>
  <c r="AI1411" i="1" s="1"/>
  <c r="AI1413" i="1" a="1"/>
  <c r="AI1413" i="1" s="1"/>
  <c r="AI1415" i="1" a="1"/>
  <c r="AI1415" i="1" s="1"/>
  <c r="AI1417" i="1" a="1"/>
  <c r="AI1417" i="1" s="1"/>
  <c r="AI1104" i="1" a="1"/>
  <c r="AI1104" i="1" s="1"/>
  <c r="AI1225" i="1" a="1"/>
  <c r="AI1225" i="1" s="1"/>
  <c r="AI1254" i="1" a="1"/>
  <c r="AI1254" i="1" s="1"/>
  <c r="AI1282" i="1" a="1"/>
  <c r="AI1282" i="1" s="1"/>
  <c r="AI1312" i="1" a="1"/>
  <c r="AI1312" i="1" s="1"/>
  <c r="AI1324" i="1" a="1"/>
  <c r="AI1324" i="1" s="1"/>
  <c r="AI1330" i="1" a="1"/>
  <c r="AI1330" i="1" s="1"/>
  <c r="AI1337" i="1" a="1"/>
  <c r="AI1337" i="1" s="1"/>
  <c r="AI1341" i="1" a="1"/>
  <c r="AI1341" i="1" s="1"/>
  <c r="AI1347" i="1" a="1"/>
  <c r="AI1347" i="1" s="1"/>
  <c r="AI1356" i="1" a="1"/>
  <c r="AI1356" i="1" s="1"/>
  <c r="AI1370" i="1" a="1"/>
  <c r="AI1370" i="1" s="1"/>
  <c r="AI1382" i="1" a="1"/>
  <c r="AI1382" i="1" s="1"/>
  <c r="AI1094" i="1" a="1"/>
  <c r="AI1094" i="1" s="1"/>
  <c r="AI1160" i="1" a="1"/>
  <c r="AI1160" i="1" s="1"/>
  <c r="AI1187" i="1" a="1"/>
  <c r="AI1187" i="1" s="1"/>
  <c r="AI1222" i="1" a="1"/>
  <c r="AI1222" i="1" s="1"/>
  <c r="AI1234" i="1" a="1"/>
  <c r="AI1234" i="1" s="1"/>
  <c r="AI1251" i="1" a="1"/>
  <c r="AI1251" i="1" s="1"/>
  <c r="AI1294" i="1" a="1"/>
  <c r="AI1294" i="1" s="1"/>
  <c r="AI1317" i="1" a="1"/>
  <c r="AI1317" i="1" s="1"/>
  <c r="AI1320" i="1" a="1"/>
  <c r="AI1320" i="1" s="1"/>
  <c r="AI1323" i="1" a="1"/>
  <c r="AI1323" i="1" s="1"/>
  <c r="AI1329" i="1" a="1"/>
  <c r="AI1329" i="1" s="1"/>
  <c r="AI1336" i="1" a="1"/>
  <c r="AI1336" i="1" s="1"/>
  <c r="AI1340" i="1" a="1"/>
  <c r="AI1340" i="1" s="1"/>
  <c r="AI1355" i="1" a="1"/>
  <c r="AI1355" i="1" s="1"/>
  <c r="AI1358" i="1" a="1"/>
  <c r="AI1358" i="1" s="1"/>
  <c r="AI1376" i="1" a="1"/>
  <c r="AI1376" i="1" s="1"/>
  <c r="AI1381" i="1" a="1"/>
  <c r="AI1381" i="1" s="1"/>
  <c r="AI1367" i="1" a="1"/>
  <c r="AI1367" i="1" s="1"/>
  <c r="AI1422" i="1" a="1"/>
  <c r="AI1422" i="1" s="1"/>
  <c r="AI1430" i="1" a="1"/>
  <c r="AI1430" i="1" s="1"/>
  <c r="AI1433" i="1" a="1"/>
  <c r="AI1433" i="1" s="1"/>
  <c r="AI1435" i="1" a="1"/>
  <c r="AI1435" i="1" s="1"/>
  <c r="AI1437" i="1" a="1"/>
  <c r="AI1437" i="1" s="1"/>
  <c r="AI1439" i="1" a="1"/>
  <c r="AI1439" i="1" s="1"/>
  <c r="AI1441" i="1" a="1"/>
  <c r="AI1441" i="1" s="1"/>
  <c r="AI1443" i="1" a="1"/>
  <c r="AI1443" i="1" s="1"/>
  <c r="AI1445" i="1" a="1"/>
  <c r="AI1445" i="1" s="1"/>
  <c r="AI1447" i="1" a="1"/>
  <c r="AI1447" i="1" s="1"/>
  <c r="AI1449" i="1" a="1"/>
  <c r="AI1449" i="1" s="1"/>
  <c r="AI1451" i="1" a="1"/>
  <c r="AI1451" i="1" s="1"/>
  <c r="AI1453" i="1" a="1"/>
  <c r="AI1453" i="1" s="1"/>
  <c r="AI1455" i="1" a="1"/>
  <c r="AI1455" i="1" s="1"/>
  <c r="AI1457" i="1" a="1"/>
  <c r="AI1457" i="1" s="1"/>
  <c r="AI1459" i="1" a="1"/>
  <c r="AI1459" i="1" s="1"/>
  <c r="AI1461" i="1" a="1"/>
  <c r="AI1461" i="1" s="1"/>
  <c r="AI1463" i="1" a="1"/>
  <c r="AI1463" i="1" s="1"/>
  <c r="AI1465" i="1" a="1"/>
  <c r="AI1465" i="1" s="1"/>
  <c r="AI1467" i="1" a="1"/>
  <c r="AI1467" i="1" s="1"/>
  <c r="AI1469" i="1" a="1"/>
  <c r="AI1469" i="1" s="1"/>
  <c r="AI1471" i="1" a="1"/>
  <c r="AI1471" i="1" s="1"/>
  <c r="AI1473" i="1" a="1"/>
  <c r="AI1473" i="1" s="1"/>
  <c r="AI1475" i="1" a="1"/>
  <c r="AI1475" i="1" s="1"/>
  <c r="AI1477" i="1" a="1"/>
  <c r="AI1477" i="1" s="1"/>
  <c r="AI1479" i="1" a="1"/>
  <c r="AI1479" i="1" s="1"/>
  <c r="AI1481" i="1" a="1"/>
  <c r="AI1481" i="1" s="1"/>
  <c r="AI1483" i="1" a="1"/>
  <c r="AI1483" i="1" s="1"/>
  <c r="AI1485" i="1" a="1"/>
  <c r="AI1485" i="1" s="1"/>
  <c r="AI1487" i="1" a="1"/>
  <c r="AI1487" i="1" s="1"/>
  <c r="AI1489" i="1" a="1"/>
  <c r="AI1489" i="1" s="1"/>
  <c r="AI1491" i="1" a="1"/>
  <c r="AI1491" i="1" s="1"/>
  <c r="AI1493" i="1" a="1"/>
  <c r="AI1493" i="1" s="1"/>
  <c r="AI1495" i="1" a="1"/>
  <c r="AI1495" i="1" s="1"/>
  <c r="AI1497" i="1" a="1"/>
  <c r="AI1497" i="1" s="1"/>
  <c r="AI1499" i="1" a="1"/>
  <c r="AI1499" i="1" s="1"/>
  <c r="AI1501" i="1" a="1"/>
  <c r="AI1501" i="1" s="1"/>
  <c r="AI1503" i="1" a="1"/>
  <c r="AI1503" i="1" s="1"/>
  <c r="AI1505" i="1" a="1"/>
  <c r="AI1505" i="1" s="1"/>
  <c r="AI1507" i="1" a="1"/>
  <c r="AI1507" i="1" s="1"/>
  <c r="AI1509" i="1" a="1"/>
  <c r="AI1509" i="1" s="1"/>
  <c r="AI1511" i="1" a="1"/>
  <c r="AI1511" i="1" s="1"/>
  <c r="AI1513" i="1" a="1"/>
  <c r="AI1513" i="1" s="1"/>
  <c r="AI1515" i="1" a="1"/>
  <c r="AI1515" i="1" s="1"/>
  <c r="AI1517" i="1" a="1"/>
  <c r="AI1517" i="1" s="1"/>
  <c r="AI1519" i="1" a="1"/>
  <c r="AI1519" i="1" s="1"/>
  <c r="AI1528" i="1" a="1"/>
  <c r="AI1528" i="1" s="1"/>
  <c r="AI1531" i="1" a="1"/>
  <c r="AI1531" i="1" s="1"/>
  <c r="AI1532" i="1" a="1"/>
  <c r="AI1532" i="1" s="1"/>
  <c r="AI1542" i="1" a="1"/>
  <c r="AI1542" i="1" s="1"/>
  <c r="AI1544" i="1" a="1"/>
  <c r="AI1544" i="1" s="1"/>
  <c r="AI1546" i="1" a="1"/>
  <c r="AI1546" i="1" s="1"/>
  <c r="AI1333" i="1" a="1"/>
  <c r="AI1333" i="1" s="1"/>
  <c r="AI1420" i="1" a="1"/>
  <c r="AI1420" i="1" s="1"/>
  <c r="AI1425" i="1" a="1"/>
  <c r="AI1425" i="1" s="1"/>
  <c r="AI1521" i="1" a="1"/>
  <c r="AI1521" i="1" s="1"/>
  <c r="AI1537" i="1" a="1"/>
  <c r="AI1537" i="1" s="1"/>
  <c r="AI1250" i="1" a="1"/>
  <c r="AI1250" i="1" s="1"/>
  <c r="AI1276" i="1" a="1"/>
  <c r="AI1276" i="1" s="1"/>
  <c r="AI1352" i="1" a="1"/>
  <c r="AI1352" i="1" s="1"/>
  <c r="AI1364" i="1" a="1"/>
  <c r="AI1364" i="1" s="1"/>
  <c r="AI1419" i="1" a="1"/>
  <c r="AI1419" i="1" s="1"/>
  <c r="AI1428" i="1" a="1"/>
  <c r="AI1428" i="1" s="1"/>
  <c r="AI1527" i="1" a="1"/>
  <c r="AI1527" i="1" s="1"/>
  <c r="AI1377" i="1" a="1"/>
  <c r="AI1377" i="1" s="1"/>
  <c r="AI1423" i="1" a="1"/>
  <c r="AI1423" i="1" s="1"/>
  <c r="AI1431" i="1" a="1"/>
  <c r="AI1431" i="1" s="1"/>
  <c r="AI1525" i="1" a="1"/>
  <c r="AI1525" i="1" s="1"/>
  <c r="AI1533" i="1" a="1"/>
  <c r="AI1533" i="1" s="1"/>
  <c r="AI1534" i="1" a="1"/>
  <c r="AI1534" i="1" s="1"/>
  <c r="AI1349" i="1" a="1"/>
  <c r="AI1349" i="1" s="1"/>
  <c r="AI1361" i="1" a="1"/>
  <c r="AI1361" i="1" s="1"/>
  <c r="AI1373" i="1" a="1"/>
  <c r="AI1373" i="1" s="1"/>
  <c r="AI1418" i="1" a="1"/>
  <c r="AI1418" i="1" s="1"/>
  <c r="AI1426" i="1" a="1"/>
  <c r="AI1426" i="1" s="1"/>
  <c r="AI1434" i="1" a="1"/>
  <c r="AI1434" i="1" s="1"/>
  <c r="AI1436" i="1" a="1"/>
  <c r="AI1436" i="1" s="1"/>
  <c r="AI1438" i="1" a="1"/>
  <c r="AI1438" i="1" s="1"/>
  <c r="AI1440" i="1" a="1"/>
  <c r="AI1440" i="1" s="1"/>
  <c r="AI1442" i="1" a="1"/>
  <c r="AI1442" i="1" s="1"/>
  <c r="AI1444" i="1" a="1"/>
  <c r="AI1444" i="1" s="1"/>
  <c r="AI1446" i="1" a="1"/>
  <c r="AI1446" i="1" s="1"/>
  <c r="AI1448" i="1" a="1"/>
  <c r="AI1448" i="1" s="1"/>
  <c r="AI1450" i="1" a="1"/>
  <c r="AI1450" i="1" s="1"/>
  <c r="AI1452" i="1" a="1"/>
  <c r="AI1452" i="1" s="1"/>
  <c r="AI1454" i="1" a="1"/>
  <c r="AI1454" i="1" s="1"/>
  <c r="AI1456" i="1" a="1"/>
  <c r="AI1456" i="1" s="1"/>
  <c r="AI1458" i="1" a="1"/>
  <c r="AI1458" i="1" s="1"/>
  <c r="AI1460" i="1" a="1"/>
  <c r="AI1460" i="1" s="1"/>
  <c r="AI1462" i="1" a="1"/>
  <c r="AI1462" i="1" s="1"/>
  <c r="AI1464" i="1" a="1"/>
  <c r="AI1464" i="1" s="1"/>
  <c r="AI1466" i="1" a="1"/>
  <c r="AI1466" i="1" s="1"/>
  <c r="AI1468" i="1" a="1"/>
  <c r="AI1468" i="1" s="1"/>
  <c r="AI1470" i="1" a="1"/>
  <c r="AI1470" i="1" s="1"/>
  <c r="AI1472" i="1" a="1"/>
  <c r="AI1472" i="1" s="1"/>
  <c r="AI1474" i="1" a="1"/>
  <c r="AI1474" i="1" s="1"/>
  <c r="AI1476" i="1" a="1"/>
  <c r="AI1476" i="1" s="1"/>
  <c r="AI1478" i="1" a="1"/>
  <c r="AI1478" i="1" s="1"/>
  <c r="AI1480" i="1" a="1"/>
  <c r="AI1480" i="1" s="1"/>
  <c r="AI1482" i="1" a="1"/>
  <c r="AI1482" i="1" s="1"/>
  <c r="AI1484" i="1" a="1"/>
  <c r="AI1484" i="1" s="1"/>
  <c r="AI1486" i="1" a="1"/>
  <c r="AI1486" i="1" s="1"/>
  <c r="AI1488" i="1" a="1"/>
  <c r="AI1488" i="1" s="1"/>
  <c r="AI1490" i="1" a="1"/>
  <c r="AI1490" i="1" s="1"/>
  <c r="AI1492" i="1" a="1"/>
  <c r="AI1492" i="1" s="1"/>
  <c r="AI1494" i="1" a="1"/>
  <c r="AI1494" i="1" s="1"/>
  <c r="AI1496" i="1" a="1"/>
  <c r="AI1496" i="1" s="1"/>
  <c r="AI1498" i="1" a="1"/>
  <c r="AI1498" i="1" s="1"/>
  <c r="AI1500" i="1" a="1"/>
  <c r="AI1500" i="1" s="1"/>
  <c r="AI1502" i="1" a="1"/>
  <c r="AI1502" i="1" s="1"/>
  <c r="AI1504" i="1" a="1"/>
  <c r="AI1504" i="1" s="1"/>
  <c r="AI1506" i="1" a="1"/>
  <c r="AI1506" i="1" s="1"/>
  <c r="AI1508" i="1" a="1"/>
  <c r="AI1508" i="1" s="1"/>
  <c r="AI1510" i="1" a="1"/>
  <c r="AI1510" i="1" s="1"/>
  <c r="AI1512" i="1" a="1"/>
  <c r="AI1512" i="1" s="1"/>
  <c r="AI1514" i="1" a="1"/>
  <c r="AI1514" i="1" s="1"/>
  <c r="AI1516" i="1" a="1"/>
  <c r="AI1516" i="1" s="1"/>
  <c r="AI1518" i="1" a="1"/>
  <c r="AI1518" i="1" s="1"/>
  <c r="AI1520" i="1" a="1"/>
  <c r="AI1520" i="1" s="1"/>
  <c r="AI1524" i="1" a="1"/>
  <c r="AI1524" i="1" s="1"/>
  <c r="AI1526" i="1" a="1"/>
  <c r="AI1526" i="1" s="1"/>
  <c r="AI1538" i="1" a="1"/>
  <c r="AI1538" i="1" s="1"/>
  <c r="AI1541" i="1" a="1"/>
  <c r="AI1541" i="1" s="1"/>
  <c r="AI1543" i="1" a="1"/>
  <c r="AI1543" i="1" s="1"/>
  <c r="AI1215" i="1" a="1"/>
  <c r="AI1215" i="1" s="1"/>
  <c r="AI1315" i="1" a="1"/>
  <c r="AI1315" i="1" s="1"/>
  <c r="AI1344" i="1" a="1"/>
  <c r="AI1344" i="1" s="1"/>
  <c r="AI1416" i="1" a="1"/>
  <c r="AI1416" i="1" s="1"/>
  <c r="AI1429" i="1" a="1"/>
  <c r="AI1429" i="1" s="1"/>
  <c r="AI1267" i="1" a="1"/>
  <c r="AI1267" i="1" s="1"/>
  <c r="AI1300" i="1" a="1"/>
  <c r="AI1300" i="1" s="1"/>
  <c r="AI1421" i="1" a="1"/>
  <c r="AI1421" i="1" s="1"/>
  <c r="AI1427" i="1" a="1"/>
  <c r="AI1427" i="1" s="1"/>
  <c r="AI1540" i="1" a="1"/>
  <c r="AI1540" i="1" s="1"/>
  <c r="AI1587" i="1" a="1"/>
  <c r="AI1587" i="1" s="1"/>
  <c r="AI1588" i="1" a="1"/>
  <c r="AI1588" i="1" s="1"/>
  <c r="AI1600" i="1" a="1"/>
  <c r="AI1600" i="1" s="1"/>
  <c r="AI1601" i="1" a="1"/>
  <c r="AI1601" i="1" s="1"/>
  <c r="AI1602" i="1" a="1"/>
  <c r="AI1602" i="1" s="1"/>
  <c r="AI1603" i="1" a="1"/>
  <c r="AI1603" i="1" s="1"/>
  <c r="AI1616" i="1" a="1"/>
  <c r="AI1616" i="1" s="1"/>
  <c r="AI1617" i="1" a="1"/>
  <c r="AI1617" i="1" s="1"/>
  <c r="AI1618" i="1" a="1"/>
  <c r="AI1618" i="1" s="1"/>
  <c r="AI1619" i="1" a="1"/>
  <c r="AI1619" i="1" s="1"/>
  <c r="AI1632" i="1" a="1"/>
  <c r="AI1632" i="1" s="1"/>
  <c r="AI1633" i="1" a="1"/>
  <c r="AI1633" i="1" s="1"/>
  <c r="AI1634" i="1" a="1"/>
  <c r="AI1634" i="1" s="1"/>
  <c r="AI1635" i="1" a="1"/>
  <c r="AI1635" i="1" s="1"/>
  <c r="AI1659" i="1" a="1"/>
  <c r="AI1659" i="1" s="1"/>
  <c r="AI1661" i="1" a="1"/>
  <c r="AI1661" i="1" s="1"/>
  <c r="AI1673" i="1" a="1"/>
  <c r="AI1673" i="1" s="1"/>
  <c r="AI1686" i="1" a="1"/>
  <c r="AI1686" i="1" s="1"/>
  <c r="AI1694" i="1" a="1"/>
  <c r="AI1694" i="1" s="1"/>
  <c r="AI1530" i="1" a="1"/>
  <c r="AI1530" i="1" s="1"/>
  <c r="AI1548" i="1" a="1"/>
  <c r="AI1548" i="1" s="1"/>
  <c r="AI1550" i="1" a="1"/>
  <c r="AI1550" i="1" s="1"/>
  <c r="AI1552" i="1" a="1"/>
  <c r="AI1552" i="1" s="1"/>
  <c r="AI1554" i="1" a="1"/>
  <c r="AI1554" i="1" s="1"/>
  <c r="AI1556" i="1" a="1"/>
  <c r="AI1556" i="1" s="1"/>
  <c r="AI1558" i="1" a="1"/>
  <c r="AI1558" i="1" s="1"/>
  <c r="AI1560" i="1" a="1"/>
  <c r="AI1560" i="1" s="1"/>
  <c r="AI1562" i="1" a="1"/>
  <c r="AI1562" i="1" s="1"/>
  <c r="AI1564" i="1" a="1"/>
  <c r="AI1564" i="1" s="1"/>
  <c r="AI1566" i="1" a="1"/>
  <c r="AI1566" i="1" s="1"/>
  <c r="AI1568" i="1" a="1"/>
  <c r="AI1568" i="1" s="1"/>
  <c r="AI1574" i="1" a="1"/>
  <c r="AI1574" i="1" s="1"/>
  <c r="AI1589" i="1" a="1"/>
  <c r="AI1589" i="1" s="1"/>
  <c r="AI1590" i="1" a="1"/>
  <c r="AI1590" i="1" s="1"/>
  <c r="AI1658" i="1" a="1"/>
  <c r="AI1658" i="1" s="1"/>
  <c r="AI1660" i="1" a="1"/>
  <c r="AI1660" i="1" s="1"/>
  <c r="AI1671" i="1" a="1"/>
  <c r="AI1671" i="1" s="1"/>
  <c r="AI1672" i="1" a="1"/>
  <c r="AI1672" i="1" s="1"/>
  <c r="AI1683" i="1" a="1"/>
  <c r="AI1683" i="1" s="1"/>
  <c r="AI1685" i="1" a="1"/>
  <c r="AI1685" i="1" s="1"/>
  <c r="AI1522" i="1" a="1"/>
  <c r="AI1522" i="1" s="1"/>
  <c r="AI1576" i="1" a="1"/>
  <c r="AI1576" i="1" s="1"/>
  <c r="AI1591" i="1" a="1"/>
  <c r="AI1591" i="1" s="1"/>
  <c r="AI1592" i="1" a="1"/>
  <c r="AI1592" i="1" s="1"/>
  <c r="AI1604" i="1" a="1"/>
  <c r="AI1604" i="1" s="1"/>
  <c r="AI1605" i="1" a="1"/>
  <c r="AI1605" i="1" s="1"/>
  <c r="AI1606" i="1" a="1"/>
  <c r="AI1606" i="1" s="1"/>
  <c r="AI1607" i="1" a="1"/>
  <c r="AI1607" i="1" s="1"/>
  <c r="AI1620" i="1" a="1"/>
  <c r="AI1620" i="1" s="1"/>
  <c r="AI1621" i="1" a="1"/>
  <c r="AI1621" i="1" s="1"/>
  <c r="AI1622" i="1" a="1"/>
  <c r="AI1622" i="1" s="1"/>
  <c r="AI1623" i="1" a="1"/>
  <c r="AI1623" i="1" s="1"/>
  <c r="AI1636" i="1" a="1"/>
  <c r="AI1636" i="1" s="1"/>
  <c r="AI1637" i="1" a="1"/>
  <c r="AI1637" i="1" s="1"/>
  <c r="AI1638" i="1" a="1"/>
  <c r="AI1638" i="1" s="1"/>
  <c r="AI1639" i="1" a="1"/>
  <c r="AI1639" i="1" s="1"/>
  <c r="AI1657" i="1" a="1"/>
  <c r="AI1657" i="1" s="1"/>
  <c r="AI1670" i="1" a="1"/>
  <c r="AI1670" i="1" s="1"/>
  <c r="AI1682" i="1" a="1"/>
  <c r="AI1682" i="1" s="1"/>
  <c r="AI1684" i="1" a="1"/>
  <c r="AI1684" i="1" s="1"/>
  <c r="AI1696" i="1" a="1"/>
  <c r="AI1696" i="1" s="1"/>
  <c r="AI1293" i="1" a="1"/>
  <c r="AI1293" i="1" s="1"/>
  <c r="AI1424" i="1" a="1"/>
  <c r="AI1424" i="1" s="1"/>
  <c r="AI1523" i="1" a="1"/>
  <c r="AI1523" i="1" s="1"/>
  <c r="AI1545" i="1" a="1"/>
  <c r="AI1545" i="1" s="1"/>
  <c r="AI1569" i="1" a="1"/>
  <c r="AI1569" i="1" s="1"/>
  <c r="AI1570" i="1" a="1"/>
  <c r="AI1570" i="1" s="1"/>
  <c r="AI1577" i="1" a="1"/>
  <c r="AI1577" i="1" s="1"/>
  <c r="AI1578" i="1" a="1"/>
  <c r="AI1578" i="1" s="1"/>
  <c r="AI1593" i="1" a="1"/>
  <c r="AI1593" i="1" s="1"/>
  <c r="AI1594" i="1" a="1"/>
  <c r="AI1594" i="1" s="1"/>
  <c r="AI1655" i="1" a="1"/>
  <c r="AI1655" i="1" s="1"/>
  <c r="AI1656" i="1" a="1"/>
  <c r="AI1656" i="1" s="1"/>
  <c r="AI1667" i="1" a="1"/>
  <c r="AI1667" i="1" s="1"/>
  <c r="AI1669" i="1" a="1"/>
  <c r="AI1669" i="1" s="1"/>
  <c r="AI1681" i="1" a="1"/>
  <c r="AI1681" i="1" s="1"/>
  <c r="AI1535" i="1" a="1"/>
  <c r="AI1535" i="1" s="1"/>
  <c r="AI1571" i="1" a="1"/>
  <c r="AI1571" i="1" s="1"/>
  <c r="AI1572" i="1" a="1"/>
  <c r="AI1572" i="1" s="1"/>
  <c r="AI1579" i="1" a="1"/>
  <c r="AI1579" i="1" s="1"/>
  <c r="AI1580" i="1" a="1"/>
  <c r="AI1580" i="1" s="1"/>
  <c r="AI1595" i="1" a="1"/>
  <c r="AI1595" i="1" s="1"/>
  <c r="AI1608" i="1" a="1"/>
  <c r="AI1608" i="1" s="1"/>
  <c r="AI1609" i="1" a="1"/>
  <c r="AI1609" i="1" s="1"/>
  <c r="AI1610" i="1" a="1"/>
  <c r="AI1610" i="1" s="1"/>
  <c r="AI1611" i="1" a="1"/>
  <c r="AI1611" i="1" s="1"/>
  <c r="AI1624" i="1" a="1"/>
  <c r="AI1624" i="1" s="1"/>
  <c r="AI1625" i="1" a="1"/>
  <c r="AI1625" i="1" s="1"/>
  <c r="AI1626" i="1" a="1"/>
  <c r="AI1626" i="1" s="1"/>
  <c r="AI1627" i="1" a="1"/>
  <c r="AI1627" i="1" s="1"/>
  <c r="AI1640" i="1" a="1"/>
  <c r="AI1640" i="1" s="1"/>
  <c r="AI1641" i="1" a="1"/>
  <c r="AI1641" i="1" s="1"/>
  <c r="AI1642" i="1" a="1"/>
  <c r="AI1642" i="1" s="1"/>
  <c r="AI1643" i="1" a="1"/>
  <c r="AI1643" i="1" s="1"/>
  <c r="AI1654" i="1" a="1"/>
  <c r="AI1654" i="1" s="1"/>
  <c r="AI1666" i="1" a="1"/>
  <c r="AI1666" i="1" s="1"/>
  <c r="AI1668" i="1" a="1"/>
  <c r="AI1668" i="1" s="1"/>
  <c r="AI1679" i="1" a="1"/>
  <c r="AI1679" i="1" s="1"/>
  <c r="AI1680" i="1" a="1"/>
  <c r="AI1680" i="1" s="1"/>
  <c r="AI1691" i="1" a="1"/>
  <c r="AI1691" i="1" s="1"/>
  <c r="AI1693" i="1" a="1"/>
  <c r="AI1693" i="1" s="1"/>
  <c r="AI1304" i="1" a="1"/>
  <c r="AI1304" i="1" s="1"/>
  <c r="AI1529" i="1" a="1"/>
  <c r="AI1529" i="1" s="1"/>
  <c r="AI1539" i="1" a="1"/>
  <c r="AI1539" i="1" s="1"/>
  <c r="AI1549" i="1" a="1"/>
  <c r="AI1549" i="1" s="1"/>
  <c r="AI1551" i="1" a="1"/>
  <c r="AI1551" i="1" s="1"/>
  <c r="AI1553" i="1" a="1"/>
  <c r="AI1553" i="1" s="1"/>
  <c r="AI1555" i="1" a="1"/>
  <c r="AI1555" i="1" s="1"/>
  <c r="AI1557" i="1" a="1"/>
  <c r="AI1557" i="1" s="1"/>
  <c r="AI1559" i="1" a="1"/>
  <c r="AI1559" i="1" s="1"/>
  <c r="AI1561" i="1" a="1"/>
  <c r="AI1561" i="1" s="1"/>
  <c r="AI1563" i="1" a="1"/>
  <c r="AI1563" i="1" s="1"/>
  <c r="AI1565" i="1" a="1"/>
  <c r="AI1565" i="1" s="1"/>
  <c r="AI1567" i="1" a="1"/>
  <c r="AI1567" i="1" s="1"/>
  <c r="AI1573" i="1" a="1"/>
  <c r="AI1573" i="1" s="1"/>
  <c r="AI1575" i="1" a="1"/>
  <c r="AI1575" i="1" s="1"/>
  <c r="AI1581" i="1" a="1"/>
  <c r="AI1581" i="1" s="1"/>
  <c r="AI1582" i="1" a="1"/>
  <c r="AI1582" i="1" s="1"/>
  <c r="AI1651" i="1" a="1"/>
  <c r="AI1651" i="1" s="1"/>
  <c r="AI1653" i="1" a="1"/>
  <c r="AI1653" i="1" s="1"/>
  <c r="AI1665" i="1" a="1"/>
  <c r="AI1665" i="1" s="1"/>
  <c r="AI1678" i="1" a="1"/>
  <c r="AI1678" i="1" s="1"/>
  <c r="AI1690" i="1" a="1"/>
  <c r="AI1690" i="1" s="1"/>
  <c r="AI1692" i="1" a="1"/>
  <c r="AI1692" i="1" s="1"/>
  <c r="AI1695" i="1" a="1"/>
  <c r="AI1695" i="1" s="1"/>
  <c r="AI1536" i="1" a="1"/>
  <c r="AI1536" i="1" s="1"/>
  <c r="AI1547" i="1" a="1"/>
  <c r="AI1547" i="1" s="1"/>
  <c r="AI1585" i="1" a="1"/>
  <c r="AI1585" i="1" s="1"/>
  <c r="AI1586" i="1" a="1"/>
  <c r="AI1586" i="1" s="1"/>
  <c r="AI1648" i="1" a="1"/>
  <c r="AI1648" i="1" s="1"/>
  <c r="AI1649" i="1" a="1"/>
  <c r="AI1649" i="1" s="1"/>
  <c r="AI1584" i="1" a="1"/>
  <c r="AI1584" i="1" s="1"/>
  <c r="AI1614" i="1" a="1"/>
  <c r="AI1614" i="1" s="1"/>
  <c r="AI1644" i="1" a="1"/>
  <c r="AI1644" i="1" s="1"/>
  <c r="AI1652" i="1" a="1"/>
  <c r="AI1652" i="1" s="1"/>
  <c r="AI1675" i="1" a="1"/>
  <c r="AI1675" i="1" s="1"/>
  <c r="AI1703" i="1" a="1"/>
  <c r="AI1703" i="1" s="1"/>
  <c r="AI1717" i="1" a="1"/>
  <c r="AI1717" i="1" s="1"/>
  <c r="AI1718" i="1" a="1"/>
  <c r="AI1718" i="1" s="1"/>
  <c r="AI1732" i="1" a="1"/>
  <c r="AI1732" i="1" s="1"/>
  <c r="AI1746" i="1" a="1"/>
  <c r="AI1746" i="1" s="1"/>
  <c r="AI1761" i="1" a="1"/>
  <c r="AI1761" i="1" s="1"/>
  <c r="AI1762" i="1" a="1"/>
  <c r="AI1762" i="1" s="1"/>
  <c r="AI1777" i="1" a="1"/>
  <c r="AI1777" i="1" s="1"/>
  <c r="AI1778" i="1" a="1"/>
  <c r="AI1778" i="1" s="1"/>
  <c r="AI1787" i="1" a="1"/>
  <c r="AI1787" i="1" s="1"/>
  <c r="AI1789" i="1" a="1"/>
  <c r="AI1789" i="1" s="1"/>
  <c r="AI1833" i="1" a="1"/>
  <c r="AI1833" i="1" s="1"/>
  <c r="AI1838" i="1" a="1"/>
  <c r="AI1838" i="1" s="1"/>
  <c r="AI1846" i="1" a="1"/>
  <c r="AI1846" i="1" s="1"/>
  <c r="AI1862" i="1" a="1"/>
  <c r="AI1862" i="1" s="1"/>
  <c r="AI1870" i="1" a="1"/>
  <c r="AI1870" i="1" s="1"/>
  <c r="AI1876" i="1" a="1"/>
  <c r="AI1876" i="1" s="1"/>
  <c r="AI1885" i="1" a="1"/>
  <c r="AI1885" i="1" s="1"/>
  <c r="AI1901" i="1" a="1"/>
  <c r="AI1901" i="1" s="1"/>
  <c r="AI1914" i="1" a="1"/>
  <c r="AI1914" i="1" s="1"/>
  <c r="AI1923" i="1" a="1"/>
  <c r="AI1923" i="1" s="1"/>
  <c r="AI1924" i="1" a="1"/>
  <c r="AI1924" i="1" s="1"/>
  <c r="AI1630" i="1" a="1"/>
  <c r="AI1630" i="1" s="1"/>
  <c r="AI1662" i="1" a="1"/>
  <c r="AI1662" i="1" s="1"/>
  <c r="AI1688" i="1" a="1"/>
  <c r="AI1688" i="1" s="1"/>
  <c r="AI1704" i="1" a="1"/>
  <c r="AI1704" i="1" s="1"/>
  <c r="AI1705" i="1" a="1"/>
  <c r="AI1705" i="1" s="1"/>
  <c r="AI1719" i="1" a="1"/>
  <c r="AI1719" i="1" s="1"/>
  <c r="AI1720" i="1" a="1"/>
  <c r="AI1720" i="1" s="1"/>
  <c r="AI1735" i="1" a="1"/>
  <c r="AI1735" i="1" s="1"/>
  <c r="AI1743" i="1" a="1"/>
  <c r="AI1743" i="1" s="1"/>
  <c r="AI1745" i="1" a="1"/>
  <c r="AI1745" i="1" s="1"/>
  <c r="AI1748" i="1" a="1"/>
  <c r="AI1748" i="1" s="1"/>
  <c r="AI1749" i="1" a="1"/>
  <c r="AI1749" i="1" s="1"/>
  <c r="AI1763" i="1" a="1"/>
  <c r="AI1763" i="1" s="1"/>
  <c r="AI1764" i="1" a="1"/>
  <c r="AI1764" i="1" s="1"/>
  <c r="AI1779" i="1" a="1"/>
  <c r="AI1779" i="1" s="1"/>
  <c r="AI1780" i="1" a="1"/>
  <c r="AI1780" i="1" s="1"/>
  <c r="AI1786" i="1" a="1"/>
  <c r="AI1786" i="1" s="1"/>
  <c r="AI1795" i="1" a="1"/>
  <c r="AI1795" i="1" s="1"/>
  <c r="AI1800" i="1" a="1"/>
  <c r="AI1800" i="1" s="1"/>
  <c r="AI1805" i="1" a="1"/>
  <c r="AI1805" i="1" s="1"/>
  <c r="AI1808" i="1" a="1"/>
  <c r="AI1808" i="1" s="1"/>
  <c r="AI1811" i="1" a="1"/>
  <c r="AI1811" i="1" s="1"/>
  <c r="AI1834" i="1" a="1"/>
  <c r="AI1834" i="1" s="1"/>
  <c r="AI1847" i="1" a="1"/>
  <c r="AI1847" i="1" s="1"/>
  <c r="AI1848" i="1" a="1"/>
  <c r="AI1848" i="1" s="1"/>
  <c r="AI1849" i="1" a="1"/>
  <c r="AI1849" i="1" s="1"/>
  <c r="AI1850" i="1" a="1"/>
  <c r="AI1850" i="1" s="1"/>
  <c r="AI1863" i="1" a="1"/>
  <c r="AI1863" i="1" s="1"/>
  <c r="AI1864" i="1" a="1"/>
  <c r="AI1864" i="1" s="1"/>
  <c r="AI1865" i="1" a="1"/>
  <c r="AI1865" i="1" s="1"/>
  <c r="AI1866" i="1" a="1"/>
  <c r="AI1866" i="1" s="1"/>
  <c r="AI1886" i="1" a="1"/>
  <c r="AI1886" i="1" s="1"/>
  <c r="AI1902" i="1" a="1"/>
  <c r="AI1902" i="1" s="1"/>
  <c r="AI1925" i="1" a="1"/>
  <c r="AI1925" i="1" s="1"/>
  <c r="AI1939" i="1" a="1"/>
  <c r="AI1939" i="1" s="1"/>
  <c r="AI1432" i="1" a="1"/>
  <c r="AI1432" i="1" s="1"/>
  <c r="AI1597" i="1" a="1"/>
  <c r="AI1597" i="1" s="1"/>
  <c r="AI1646" i="1" a="1"/>
  <c r="AI1646" i="1" s="1"/>
  <c r="AI1663" i="1" a="1"/>
  <c r="AI1663" i="1" s="1"/>
  <c r="AI1689" i="1" a="1"/>
  <c r="AI1689" i="1" s="1"/>
  <c r="AI1697" i="1" a="1"/>
  <c r="AI1697" i="1" s="1"/>
  <c r="AI1721" i="1" a="1"/>
  <c r="AI1721" i="1" s="1"/>
  <c r="AI1722" i="1" a="1"/>
  <c r="AI1722" i="1" s="1"/>
  <c r="AI1731" i="1" a="1"/>
  <c r="AI1731" i="1" s="1"/>
  <c r="AI1744" i="1" a="1"/>
  <c r="AI1744" i="1" s="1"/>
  <c r="AI1750" i="1" a="1"/>
  <c r="AI1750" i="1" s="1"/>
  <c r="AI1765" i="1" a="1"/>
  <c r="AI1765" i="1" s="1"/>
  <c r="AI1766" i="1" a="1"/>
  <c r="AI1766" i="1" s="1"/>
  <c r="AI1781" i="1" a="1"/>
  <c r="AI1781" i="1" s="1"/>
  <c r="AI1782" i="1" a="1"/>
  <c r="AI1782" i="1" s="1"/>
  <c r="AI1784" i="1" a="1"/>
  <c r="AI1784" i="1" s="1"/>
  <c r="AI1785" i="1" a="1"/>
  <c r="AI1785" i="1" s="1"/>
  <c r="AI1804" i="1" a="1"/>
  <c r="AI1804" i="1" s="1"/>
  <c r="AI1839" i="1" a="1"/>
  <c r="AI1839" i="1" s="1"/>
  <c r="AI1851" i="1" a="1"/>
  <c r="AI1851" i="1" s="1"/>
  <c r="AI1852" i="1" a="1"/>
  <c r="AI1852" i="1" s="1"/>
  <c r="AI1871" i="1" a="1"/>
  <c r="AI1871" i="1" s="1"/>
  <c r="AI1877" i="1" a="1"/>
  <c r="AI1877" i="1" s="1"/>
  <c r="AI1887" i="1" a="1"/>
  <c r="AI1887" i="1" s="1"/>
  <c r="AI1888" i="1" a="1"/>
  <c r="AI1888" i="1" s="1"/>
  <c r="AI1889" i="1" a="1"/>
  <c r="AI1889" i="1" s="1"/>
  <c r="AI1890" i="1" a="1"/>
  <c r="AI1890" i="1" s="1"/>
  <c r="AI1903" i="1" a="1"/>
  <c r="AI1903" i="1" s="1"/>
  <c r="AI1904" i="1" a="1"/>
  <c r="AI1904" i="1" s="1"/>
  <c r="AI1905" i="1" a="1"/>
  <c r="AI1905" i="1" s="1"/>
  <c r="AI1906" i="1" a="1"/>
  <c r="AI1906" i="1" s="1"/>
  <c r="AI1915" i="1" a="1"/>
  <c r="AI1915" i="1" s="1"/>
  <c r="AI1916" i="1" a="1"/>
  <c r="AI1916" i="1" s="1"/>
  <c r="AI1926" i="1" a="1"/>
  <c r="AI1926" i="1" s="1"/>
  <c r="AI1940" i="1" a="1"/>
  <c r="AI1940" i="1" s="1"/>
  <c r="AI1583" i="1" a="1"/>
  <c r="AI1583" i="1" s="1"/>
  <c r="AI1613" i="1" a="1"/>
  <c r="AI1613" i="1" s="1"/>
  <c r="AI1676" i="1" a="1"/>
  <c r="AI1676" i="1" s="1"/>
  <c r="AI1707" i="1" a="1"/>
  <c r="AI1707" i="1" s="1"/>
  <c r="AI1709" i="1" a="1"/>
  <c r="AI1709" i="1" s="1"/>
  <c r="AI1723" i="1" a="1"/>
  <c r="AI1723" i="1" s="1"/>
  <c r="AI1724" i="1" a="1"/>
  <c r="AI1724" i="1" s="1"/>
  <c r="AI1726" i="1" a="1"/>
  <c r="AI1726" i="1" s="1"/>
  <c r="AI1728" i="1" a="1"/>
  <c r="AI1728" i="1" s="1"/>
  <c r="AI1734" i="1" a="1"/>
  <c r="AI1734" i="1" s="1"/>
  <c r="AI1741" i="1" a="1"/>
  <c r="AI1741" i="1" s="1"/>
  <c r="AI1742" i="1" a="1"/>
  <c r="AI1742" i="1" s="1"/>
  <c r="AI1751" i="1" a="1"/>
  <c r="AI1751" i="1" s="1"/>
  <c r="AI1752" i="1" a="1"/>
  <c r="AI1752" i="1" s="1"/>
  <c r="AI1753" i="1" a="1"/>
  <c r="AI1753" i="1" s="1"/>
  <c r="AI1767" i="1" a="1"/>
  <c r="AI1767" i="1" s="1"/>
  <c r="AI1768" i="1" a="1"/>
  <c r="AI1768" i="1" s="1"/>
  <c r="AI1783" i="1" a="1"/>
  <c r="AI1783" i="1" s="1"/>
  <c r="AI1794" i="1" a="1"/>
  <c r="AI1794" i="1" s="1"/>
  <c r="AI1799" i="1" a="1"/>
  <c r="AI1799" i="1" s="1"/>
  <c r="AI1803" i="1" a="1"/>
  <c r="AI1803" i="1" s="1"/>
  <c r="AI1835" i="1" a="1"/>
  <c r="AI1835" i="1" s="1"/>
  <c r="AI1840" i="1" a="1"/>
  <c r="AI1840" i="1" s="1"/>
  <c r="AI1853" i="1" a="1"/>
  <c r="AI1853" i="1" s="1"/>
  <c r="AI1867" i="1" a="1"/>
  <c r="AI1867" i="1" s="1"/>
  <c r="AI1872" i="1" a="1"/>
  <c r="AI1872" i="1" s="1"/>
  <c r="AI1878" i="1" a="1"/>
  <c r="AI1878" i="1" s="1"/>
  <c r="AI1891" i="1" a="1"/>
  <c r="AI1891" i="1" s="1"/>
  <c r="AI1892" i="1" a="1"/>
  <c r="AI1892" i="1" s="1"/>
  <c r="AI1907" i="1" a="1"/>
  <c r="AI1907" i="1" s="1"/>
  <c r="AI1908" i="1" a="1"/>
  <c r="AI1908" i="1" s="1"/>
  <c r="AI1599" i="1" a="1"/>
  <c r="AI1599" i="1" s="1"/>
  <c r="AI1629" i="1" a="1"/>
  <c r="AI1629" i="1" s="1"/>
  <c r="AI1664" i="1" a="1"/>
  <c r="AI1664" i="1" s="1"/>
  <c r="AI1677" i="1" a="1"/>
  <c r="AI1677" i="1" s="1"/>
  <c r="AI1699" i="1" a="1"/>
  <c r="AI1699" i="1" s="1"/>
  <c r="AI1739" i="1" a="1"/>
  <c r="AI1739" i="1" s="1"/>
  <c r="AI1740" i="1" a="1"/>
  <c r="AI1740" i="1" s="1"/>
  <c r="AI1754" i="1" a="1"/>
  <c r="AI1754" i="1" s="1"/>
  <c r="AI1755" i="1" a="1"/>
  <c r="AI1755" i="1" s="1"/>
  <c r="AI1769" i="1" a="1"/>
  <c r="AI1769" i="1" s="1"/>
  <c r="AI1770" i="1" a="1"/>
  <c r="AI1770" i="1" s="1"/>
  <c r="AI1793" i="1" a="1"/>
  <c r="AI1793" i="1" s="1"/>
  <c r="AI1807" i="1" a="1"/>
  <c r="AI1807" i="1" s="1"/>
  <c r="AI1810" i="1" a="1"/>
  <c r="AI1810" i="1" s="1"/>
  <c r="AI1836" i="1" a="1"/>
  <c r="AI1836" i="1" s="1"/>
  <c r="AI1841" i="1" a="1"/>
  <c r="AI1841" i="1" s="1"/>
  <c r="AI1854" i="1" a="1"/>
  <c r="AI1854" i="1" s="1"/>
  <c r="AI1868" i="1" a="1"/>
  <c r="AI1868" i="1" s="1"/>
  <c r="AI1873" i="1" a="1"/>
  <c r="AI1873" i="1" s="1"/>
  <c r="AI1893" i="1" a="1"/>
  <c r="AI1893" i="1" s="1"/>
  <c r="AI1909" i="1" a="1"/>
  <c r="AI1909" i="1" s="1"/>
  <c r="AI1918" i="1" a="1"/>
  <c r="AI1918" i="1" s="1"/>
  <c r="AI1931" i="1" a="1"/>
  <c r="AI1931" i="1" s="1"/>
  <c r="AI1932" i="1" a="1"/>
  <c r="AI1932" i="1" s="1"/>
  <c r="AI1596" i="1" a="1"/>
  <c r="AI1596" i="1" s="1"/>
  <c r="AI1615" i="1" a="1"/>
  <c r="AI1615" i="1" s="1"/>
  <c r="AI1645" i="1" a="1"/>
  <c r="AI1645" i="1" s="1"/>
  <c r="AI1711" i="1" a="1"/>
  <c r="AI1711" i="1" s="1"/>
  <c r="AI1712" i="1" a="1"/>
  <c r="AI1712" i="1" s="1"/>
  <c r="AI1730" i="1" a="1"/>
  <c r="AI1730" i="1" s="1"/>
  <c r="AI1733" i="1" a="1"/>
  <c r="AI1733" i="1" s="1"/>
  <c r="AI1738" i="1" a="1"/>
  <c r="AI1738" i="1" s="1"/>
  <c r="AI1756" i="1" a="1"/>
  <c r="AI1756" i="1" s="1"/>
  <c r="AI1757" i="1" a="1"/>
  <c r="AI1757" i="1" s="1"/>
  <c r="AI1771" i="1" a="1"/>
  <c r="AI1771" i="1" s="1"/>
  <c r="AI1772" i="1" a="1"/>
  <c r="AI1772" i="1" s="1"/>
  <c r="AI1792" i="1" a="1"/>
  <c r="AI1792" i="1" s="1"/>
  <c r="AI1797" i="1" a="1"/>
  <c r="AI1797" i="1" s="1"/>
  <c r="AI1798" i="1" a="1"/>
  <c r="AI1798" i="1" s="1"/>
  <c r="AI1802" i="1" a="1"/>
  <c r="AI1802" i="1" s="1"/>
  <c r="AI1824" i="1" a="1"/>
  <c r="AI1824" i="1" s="1"/>
  <c r="AI1825" i="1" a="1"/>
  <c r="AI1825" i="1" s="1"/>
  <c r="AI1842" i="1" a="1"/>
  <c r="AI1842" i="1" s="1"/>
  <c r="AI1855" i="1" a="1"/>
  <c r="AI1855" i="1" s="1"/>
  <c r="AI1856" i="1" a="1"/>
  <c r="AI1856" i="1" s="1"/>
  <c r="AI1857" i="1" a="1"/>
  <c r="AI1857" i="1" s="1"/>
  <c r="AI1858" i="1" a="1"/>
  <c r="AI1858" i="1" s="1"/>
  <c r="AI1874" i="1" a="1"/>
  <c r="AI1874" i="1" s="1"/>
  <c r="AI1879" i="1" a="1"/>
  <c r="AI1879" i="1" s="1"/>
  <c r="AI1880" i="1" a="1"/>
  <c r="AI1880" i="1" s="1"/>
  <c r="AI1881" i="1" a="1"/>
  <c r="AI1881" i="1" s="1"/>
  <c r="AI1882" i="1" a="1"/>
  <c r="AI1882" i="1" s="1"/>
  <c r="AI1894" i="1" a="1"/>
  <c r="AI1894" i="1" s="1"/>
  <c r="AI1910" i="1" a="1"/>
  <c r="AI1910" i="1" s="1"/>
  <c r="AI1919" i="1" a="1"/>
  <c r="AI1919" i="1" s="1"/>
  <c r="AI1920" i="1" a="1"/>
  <c r="AI1920" i="1" s="1"/>
  <c r="AI1921" i="1" a="1"/>
  <c r="AI1921" i="1" s="1"/>
  <c r="AI1933" i="1" a="1"/>
  <c r="AI1933" i="1" s="1"/>
  <c r="AI1598" i="1" a="1"/>
  <c r="AI1598" i="1" s="1"/>
  <c r="AI1628" i="1" a="1"/>
  <c r="AI1628" i="1" s="1"/>
  <c r="AI1647" i="1" a="1"/>
  <c r="AI1647" i="1" s="1"/>
  <c r="AI1674" i="1" a="1"/>
  <c r="AI1674" i="1" s="1"/>
  <c r="AI1687" i="1" a="1"/>
  <c r="AI1687" i="1" s="1"/>
  <c r="AI1698" i="1" a="1"/>
  <c r="AI1698" i="1" s="1"/>
  <c r="AI1700" i="1" a="1"/>
  <c r="AI1700" i="1" s="1"/>
  <c r="AI1701" i="1" a="1"/>
  <c r="AI1701" i="1" s="1"/>
  <c r="AI1702" i="1" a="1"/>
  <c r="AI1702" i="1" s="1"/>
  <c r="AI1706" i="1" a="1"/>
  <c r="AI1706" i="1" s="1"/>
  <c r="AI1708" i="1" a="1"/>
  <c r="AI1708" i="1" s="1"/>
  <c r="AI1710" i="1" a="1"/>
  <c r="AI1710" i="1" s="1"/>
  <c r="AI1715" i="1" a="1"/>
  <c r="AI1715" i="1" s="1"/>
  <c r="AI1716" i="1" a="1"/>
  <c r="AI1716" i="1" s="1"/>
  <c r="AI1725" i="1" a="1"/>
  <c r="AI1725" i="1" s="1"/>
  <c r="AI1727" i="1" a="1"/>
  <c r="AI1727" i="1" s="1"/>
  <c r="AI1729" i="1" a="1"/>
  <c r="AI1729" i="1" s="1"/>
  <c r="AI1736" i="1" a="1"/>
  <c r="AI1736" i="1" s="1"/>
  <c r="AI1737" i="1" a="1"/>
  <c r="AI1737" i="1" s="1"/>
  <c r="AI1747" i="1" a="1"/>
  <c r="AI1747" i="1" s="1"/>
  <c r="AI1759" i="1" a="1"/>
  <c r="AI1759" i="1" s="1"/>
  <c r="AI1760" i="1" a="1"/>
  <c r="AI1760" i="1" s="1"/>
  <c r="AI1775" i="1" a="1"/>
  <c r="AI1775" i="1" s="1"/>
  <c r="AI1776" i="1" a="1"/>
  <c r="AI1776" i="1" s="1"/>
  <c r="AI1788" i="1" a="1"/>
  <c r="AI1788" i="1" s="1"/>
  <c r="AI1790" i="1" a="1"/>
  <c r="AI1790" i="1" s="1"/>
  <c r="AI1801" i="1" a="1"/>
  <c r="AI1801" i="1" s="1"/>
  <c r="AI1806" i="1" a="1"/>
  <c r="AI1806" i="1" s="1"/>
  <c r="AI1809" i="1" a="1"/>
  <c r="AI1809" i="1" s="1"/>
  <c r="AI1812" i="1" a="1"/>
  <c r="AI1812" i="1" s="1"/>
  <c r="AI1814" i="1" a="1"/>
  <c r="AI1814" i="1" s="1"/>
  <c r="AI1818" i="1" a="1"/>
  <c r="AI1818" i="1" s="1"/>
  <c r="AI1819" i="1" a="1"/>
  <c r="AI1819" i="1" s="1"/>
  <c r="AI1820" i="1" a="1"/>
  <c r="AI1820" i="1" s="1"/>
  <c r="AI1827" i="1" a="1"/>
  <c r="AI1827" i="1" s="1"/>
  <c r="AI1828" i="1" a="1"/>
  <c r="AI1828" i="1" s="1"/>
  <c r="AI1829" i="1" a="1"/>
  <c r="AI1829" i="1" s="1"/>
  <c r="AI1830" i="1" a="1"/>
  <c r="AI1830" i="1" s="1"/>
  <c r="AI1831" i="1" a="1"/>
  <c r="AI1831" i="1" s="1"/>
  <c r="AI1845" i="1" a="1"/>
  <c r="AI1845" i="1" s="1"/>
  <c r="AI1861" i="1" a="1"/>
  <c r="AI1861" i="1" s="1"/>
  <c r="AI1875" i="1" a="1"/>
  <c r="AI1875" i="1" s="1"/>
  <c r="AI1884" i="1" a="1"/>
  <c r="AI1884" i="1" s="1"/>
  <c r="AI1899" i="1" a="1"/>
  <c r="AI1899" i="1" s="1"/>
  <c r="AI1900" i="1" a="1"/>
  <c r="AI1900" i="1" s="1"/>
  <c r="AI1913" i="1" a="1"/>
  <c r="AI1913" i="1" s="1"/>
  <c r="AI1935" i="1" a="1"/>
  <c r="AI1935" i="1" s="1"/>
  <c r="AI1936" i="1" a="1"/>
  <c r="AI1936" i="1" s="1"/>
  <c r="AI1937" i="1" a="1"/>
  <c r="AI1937" i="1" s="1"/>
  <c r="AI1938" i="1" a="1"/>
  <c r="AI1938" i="1" s="1"/>
  <c r="AI1774" i="1" a="1"/>
  <c r="AI1774" i="1" s="1"/>
  <c r="AI1815" i="1" a="1"/>
  <c r="AI1815" i="1" s="1"/>
  <c r="AI1823" i="1" a="1"/>
  <c r="AI1823" i="1" s="1"/>
  <c r="AI1911" i="1" a="1"/>
  <c r="AI1911" i="1" s="1"/>
  <c r="AI1934" i="1" a="1"/>
  <c r="AI1934" i="1" s="1"/>
  <c r="AI1941" i="1" a="1"/>
  <c r="AI1941" i="1" s="1"/>
  <c r="AI1953" i="1" a="1"/>
  <c r="AI1953" i="1" s="1"/>
  <c r="AI1954" i="1" a="1"/>
  <c r="AI1954" i="1" s="1"/>
  <c r="AI1961" i="1" a="1"/>
  <c r="AI1961" i="1" s="1"/>
  <c r="AI1988" i="1" a="1"/>
  <c r="AI1988" i="1" s="1"/>
  <c r="AI1989" i="1" a="1"/>
  <c r="AI1989" i="1" s="1"/>
  <c r="AI1990" i="1" a="1"/>
  <c r="AI1990" i="1" s="1"/>
  <c r="AI1991" i="1" a="1"/>
  <c r="AI1991" i="1" s="1"/>
  <c r="AI2013" i="1" a="1"/>
  <c r="AI2013" i="1" s="1"/>
  <c r="AI2034" i="1" a="1"/>
  <c r="AI2034" i="1" s="1"/>
  <c r="AI1897" i="1" a="1"/>
  <c r="AI1897" i="1" s="1"/>
  <c r="AI1927" i="1" a="1"/>
  <c r="AI1927" i="1" s="1"/>
  <c r="AI1942" i="1" a="1"/>
  <c r="AI1942" i="1" s="1"/>
  <c r="AI1950" i="1" a="1"/>
  <c r="AI1950" i="1" s="1"/>
  <c r="AI1952" i="1" a="1"/>
  <c r="AI1952" i="1" s="1"/>
  <c r="AI1955" i="1" a="1"/>
  <c r="AI1955" i="1" s="1"/>
  <c r="AI1962" i="1" a="1"/>
  <c r="AI1962" i="1" s="1"/>
  <c r="AI1987" i="1" a="1"/>
  <c r="AI1987" i="1" s="1"/>
  <c r="AI2001" i="1" a="1"/>
  <c r="AI2001" i="1" s="1"/>
  <c r="AI2002" i="1" a="1"/>
  <c r="AI2002" i="1" s="1"/>
  <c r="AI2021" i="1" a="1"/>
  <c r="AI2021" i="1" s="1"/>
  <c r="AI2035" i="1" a="1"/>
  <c r="AI2035" i="1" s="1"/>
  <c r="AI2036" i="1" a="1"/>
  <c r="AI2036" i="1" s="1"/>
  <c r="AI2037" i="1" a="1"/>
  <c r="AI2037" i="1" s="1"/>
  <c r="AI1713" i="1" a="1"/>
  <c r="AI1713" i="1" s="1"/>
  <c r="AI1817" i="1" a="1"/>
  <c r="AI1817" i="1" s="1"/>
  <c r="AI1869" i="1" a="1"/>
  <c r="AI1869" i="1" s="1"/>
  <c r="AI1883" i="1" a="1"/>
  <c r="AI1883" i="1" s="1"/>
  <c r="AI1951" i="1" a="1"/>
  <c r="AI1951" i="1" s="1"/>
  <c r="AI1956" i="1" a="1"/>
  <c r="AI1956" i="1" s="1"/>
  <c r="AI1963" i="1" a="1"/>
  <c r="AI1963" i="1" s="1"/>
  <c r="AI1964" i="1" a="1"/>
  <c r="AI1964" i="1" s="1"/>
  <c r="AI1986" i="1" a="1"/>
  <c r="AI1986" i="1" s="1"/>
  <c r="AI2000" i="1" a="1"/>
  <c r="AI2000" i="1" s="1"/>
  <c r="AI2003" i="1" a="1"/>
  <c r="AI2003" i="1" s="1"/>
  <c r="AI2004" i="1" a="1"/>
  <c r="AI2004" i="1" s="1"/>
  <c r="AI2014" i="1" a="1"/>
  <c r="AI2014" i="1" s="1"/>
  <c r="AI2038" i="1" a="1"/>
  <c r="AI2038" i="1" s="1"/>
  <c r="AI1631" i="1" a="1"/>
  <c r="AI1631" i="1" s="1"/>
  <c r="AI1773" i="1" a="1"/>
  <c r="AI1773" i="1" s="1"/>
  <c r="AI1822" i="1" a="1"/>
  <c r="AI1822" i="1" s="1"/>
  <c r="AI1844" i="1" a="1"/>
  <c r="AI1844" i="1" s="1"/>
  <c r="AI1917" i="1" a="1"/>
  <c r="AI1917" i="1" s="1"/>
  <c r="AI1928" i="1" a="1"/>
  <c r="AI1928" i="1" s="1"/>
  <c r="AI1943" i="1" a="1"/>
  <c r="AI1943" i="1" s="1"/>
  <c r="AI1944" i="1" a="1"/>
  <c r="AI1944" i="1" s="1"/>
  <c r="AI1957" i="1" a="1"/>
  <c r="AI1957" i="1" s="1"/>
  <c r="AI1985" i="1" a="1"/>
  <c r="AI1985" i="1" s="1"/>
  <c r="AI1996" i="1" a="1"/>
  <c r="AI1996" i="1" s="1"/>
  <c r="AI1997" i="1" a="1"/>
  <c r="AI1997" i="1" s="1"/>
  <c r="AI1998" i="1" a="1"/>
  <c r="AI1998" i="1" s="1"/>
  <c r="AI1999" i="1" a="1"/>
  <c r="AI1999" i="1" s="1"/>
  <c r="AI2005" i="1" a="1"/>
  <c r="AI2005" i="1" s="1"/>
  <c r="AI2022" i="1" a="1"/>
  <c r="AI2022" i="1" s="1"/>
  <c r="AI2024" i="1" a="1"/>
  <c r="AI2024" i="1" s="1"/>
  <c r="AI2025" i="1" a="1"/>
  <c r="AI2025" i="1" s="1"/>
  <c r="AI1860" i="1" a="1"/>
  <c r="AI1860" i="1" s="1"/>
  <c r="AI1896" i="1" a="1"/>
  <c r="AI1896" i="1" s="1"/>
  <c r="AI1945" i="1" a="1"/>
  <c r="AI1945" i="1" s="1"/>
  <c r="AI1946" i="1" a="1"/>
  <c r="AI1946" i="1" s="1"/>
  <c r="AI1965" i="1" a="1"/>
  <c r="AI1965" i="1" s="1"/>
  <c r="AI1791" i="1" a="1"/>
  <c r="AI1791" i="1" s="1"/>
  <c r="AI1796" i="1" a="1"/>
  <c r="AI1796" i="1" s="1"/>
  <c r="AI1816" i="1" a="1"/>
  <c r="AI1816" i="1" s="1"/>
  <c r="AI1832" i="1" a="1"/>
  <c r="AI1832" i="1" s="1"/>
  <c r="AI1912" i="1" a="1"/>
  <c r="AI1912" i="1" s="1"/>
  <c r="AI1929" i="1" a="1"/>
  <c r="AI1929" i="1" s="1"/>
  <c r="AI1947" i="1" a="1"/>
  <c r="AI1947" i="1" s="1"/>
  <c r="AI1958" i="1" a="1"/>
  <c r="AI1958" i="1" s="1"/>
  <c r="AI1966" i="1" a="1"/>
  <c r="AI1966" i="1" s="1"/>
  <c r="AI1980" i="1" a="1"/>
  <c r="AI1980" i="1" s="1"/>
  <c r="AI1981" i="1" a="1"/>
  <c r="AI1981" i="1" s="1"/>
  <c r="AI1982" i="1" a="1"/>
  <c r="AI1982" i="1" s="1"/>
  <c r="AI1983" i="1" a="1"/>
  <c r="AI1983" i="1" s="1"/>
  <c r="AI1994" i="1" a="1"/>
  <c r="AI1994" i="1" s="1"/>
  <c r="AI2007" i="1" a="1"/>
  <c r="AI2007" i="1" s="1"/>
  <c r="AI2008" i="1" a="1"/>
  <c r="AI2008" i="1" s="1"/>
  <c r="AI2009" i="1" a="1"/>
  <c r="AI2009" i="1" s="1"/>
  <c r="AI2010" i="1" a="1"/>
  <c r="AI2010" i="1" s="1"/>
  <c r="AI2017" i="1" a="1"/>
  <c r="AI2017" i="1" s="1"/>
  <c r="AI2027" i="1" a="1"/>
  <c r="AI2027" i="1" s="1"/>
  <c r="AI2028" i="1" a="1"/>
  <c r="AI2028" i="1" s="1"/>
  <c r="AI2029" i="1" a="1"/>
  <c r="AI2029" i="1" s="1"/>
  <c r="AI1813" i="1" a="1"/>
  <c r="AI1813" i="1" s="1"/>
  <c r="AI1821" i="1" a="1"/>
  <c r="AI1821" i="1" s="1"/>
  <c r="AI1843" i="1" a="1"/>
  <c r="AI1843" i="1" s="1"/>
  <c r="AI1898" i="1" a="1"/>
  <c r="AI1898" i="1" s="1"/>
  <c r="AI1922" i="1" a="1"/>
  <c r="AI1922" i="1" s="1"/>
  <c r="AI1948" i="1" a="1"/>
  <c r="AI1948" i="1" s="1"/>
  <c r="AI1959" i="1" a="1"/>
  <c r="AI1959" i="1" s="1"/>
  <c r="AI1970" i="1" a="1"/>
  <c r="AI1970" i="1" s="1"/>
  <c r="AI1971" i="1" a="1"/>
  <c r="AI1971" i="1" s="1"/>
  <c r="AI1972" i="1" a="1"/>
  <c r="AI1972" i="1" s="1"/>
  <c r="AI1973" i="1" a="1"/>
  <c r="AI1973" i="1" s="1"/>
  <c r="AI1977" i="1" a="1"/>
  <c r="AI1977" i="1" s="1"/>
  <c r="AI1978" i="1" a="1"/>
  <c r="AI1978" i="1" s="1"/>
  <c r="AI1979" i="1" a="1"/>
  <c r="AI1979" i="1" s="1"/>
  <c r="AI1993" i="1" a="1"/>
  <c r="AI1993" i="1" s="1"/>
  <c r="AI2018" i="1" a="1"/>
  <c r="AI2018" i="1" s="1"/>
  <c r="AI2030" i="1" a="1"/>
  <c r="AI2030" i="1" s="1"/>
  <c r="AG12" i="1" a="1"/>
  <c r="AG12" i="1" s="1"/>
  <c r="AG3" i="1" a="1"/>
  <c r="AG3" i="1" s="1"/>
  <c r="AG6" i="1" a="1"/>
  <c r="AG6" i="1" s="1"/>
  <c r="AG9" i="1" a="1"/>
  <c r="AG9" i="1" s="1"/>
  <c r="AG16" i="1" a="1"/>
  <c r="AG16" i="1" s="1"/>
  <c r="AG18" i="1" a="1"/>
  <c r="AG18" i="1" s="1"/>
  <c r="AG5" i="1" a="1"/>
  <c r="AG5" i="1" s="1"/>
  <c r="AG11" i="1" a="1"/>
  <c r="AG11" i="1" s="1"/>
  <c r="AG14" i="1" a="1"/>
  <c r="AG14" i="1" s="1"/>
  <c r="AG8" i="1" a="1"/>
  <c r="AG8" i="1" s="1"/>
  <c r="AG13" i="1" a="1"/>
  <c r="AG13" i="1" s="1"/>
  <c r="AG15" i="1" a="1"/>
  <c r="AG15" i="1" s="1"/>
  <c r="AG4" i="1" a="1"/>
  <c r="AG4" i="1" s="1"/>
  <c r="AG20" i="1" a="1"/>
  <c r="AG20" i="1" s="1"/>
  <c r="AG26" i="1" a="1"/>
  <c r="AG26" i="1" s="1"/>
  <c r="AG29" i="1" a="1"/>
  <c r="AG29" i="1" s="1"/>
  <c r="AG21" i="1" a="1"/>
  <c r="AG21" i="1" s="1"/>
  <c r="AG22" i="1" a="1"/>
  <c r="AG22" i="1" s="1"/>
  <c r="AG23" i="1" a="1"/>
  <c r="AG23" i="1" s="1"/>
  <c r="AG25" i="1" a="1"/>
  <c r="AG25" i="1" s="1"/>
  <c r="AG31" i="1" a="1"/>
  <c r="AG31" i="1" s="1"/>
  <c r="AG10" i="1" a="1"/>
  <c r="AG10" i="1" s="1"/>
  <c r="AG24" i="1" a="1"/>
  <c r="AG24" i="1" s="1"/>
  <c r="AG28" i="1" a="1"/>
  <c r="AG28" i="1" s="1"/>
  <c r="AG17" i="1" a="1"/>
  <c r="AG17" i="1" s="1"/>
  <c r="AG35" i="1" a="1"/>
  <c r="AG35" i="1" s="1"/>
  <c r="AG7" i="1" a="1"/>
  <c r="AG7" i="1" s="1"/>
  <c r="AG33" i="1" a="1"/>
  <c r="AG33" i="1" s="1"/>
  <c r="AG36" i="1" a="1"/>
  <c r="AG36" i="1" s="1"/>
  <c r="AG47" i="1" a="1"/>
  <c r="AG47" i="1" s="1"/>
  <c r="AG19" i="1" a="1"/>
  <c r="AG19" i="1" s="1"/>
  <c r="AG40" i="1" a="1"/>
  <c r="AG40" i="1" s="1"/>
  <c r="AG51" i="1" a="1"/>
  <c r="AG51" i="1" s="1"/>
  <c r="AG30" i="1" a="1"/>
  <c r="AG30" i="1" s="1"/>
  <c r="AG46" i="1" a="1"/>
  <c r="AG46" i="1" s="1"/>
  <c r="AG32" i="1" a="1"/>
  <c r="AG32" i="1" s="1"/>
  <c r="AG39" i="1" a="1"/>
  <c r="AG39" i="1" s="1"/>
  <c r="AG49" i="1" a="1"/>
  <c r="AG49" i="1" s="1"/>
  <c r="AG27" i="1" a="1"/>
  <c r="AG27" i="1" s="1"/>
  <c r="AG45" i="1" a="1"/>
  <c r="AG45" i="1" s="1"/>
  <c r="AG34" i="1" a="1"/>
  <c r="AG34" i="1" s="1"/>
  <c r="AG38" i="1" a="1"/>
  <c r="AG38" i="1" s="1"/>
  <c r="AG41" i="1" a="1"/>
  <c r="AG41" i="1" s="1"/>
  <c r="AG52" i="1" a="1"/>
  <c r="AG52" i="1" s="1"/>
  <c r="AG42" i="1" a="1"/>
  <c r="AG42" i="1" s="1"/>
  <c r="AG48" i="1" a="1"/>
  <c r="AG48" i="1" s="1"/>
  <c r="AG37" i="1" a="1"/>
  <c r="AG37" i="1" s="1"/>
  <c r="AG50" i="1" a="1"/>
  <c r="AG50" i="1" s="1"/>
  <c r="AG71" i="1" a="1"/>
  <c r="AG71" i="1" s="1"/>
  <c r="AG54" i="1" a="1"/>
  <c r="AG54" i="1" s="1"/>
  <c r="AG56" i="1" a="1"/>
  <c r="AG56" i="1" s="1"/>
  <c r="AG58" i="1" a="1"/>
  <c r="AG58" i="1" s="1"/>
  <c r="AG44" i="1" a="1"/>
  <c r="AG44" i="1" s="1"/>
  <c r="AG60" i="1" a="1"/>
  <c r="AG60" i="1" s="1"/>
  <c r="AG62" i="1" a="1"/>
  <c r="AG62" i="1" s="1"/>
  <c r="AG64" i="1" a="1"/>
  <c r="AG64" i="1" s="1"/>
  <c r="AG66" i="1" a="1"/>
  <c r="AG66" i="1" s="1"/>
  <c r="AG53" i="1" a="1"/>
  <c r="AG53" i="1" s="1"/>
  <c r="AG43" i="1" a="1"/>
  <c r="AG43" i="1" s="1"/>
  <c r="AG55" i="1" a="1"/>
  <c r="AG55" i="1" s="1"/>
  <c r="AG57" i="1" a="1"/>
  <c r="AG57" i="1" s="1"/>
  <c r="AG68" i="1" a="1"/>
  <c r="AG68" i="1" s="1"/>
  <c r="AG70" i="1" a="1"/>
  <c r="AG70" i="1" s="1"/>
  <c r="AG72" i="1" a="1"/>
  <c r="AG72" i="1" s="1"/>
  <c r="AG74" i="1" a="1"/>
  <c r="AG74" i="1" s="1"/>
  <c r="AG59" i="1" a="1"/>
  <c r="AG59" i="1" s="1"/>
  <c r="AG61" i="1" a="1"/>
  <c r="AG61" i="1" s="1"/>
  <c r="AG80" i="1" a="1"/>
  <c r="AG80" i="1" s="1"/>
  <c r="AG63" i="1" a="1"/>
  <c r="AG63" i="1" s="1"/>
  <c r="AG81" i="1" a="1"/>
  <c r="AG81" i="1" s="1"/>
  <c r="AG65" i="1" a="1"/>
  <c r="AG65" i="1" s="1"/>
  <c r="AG73" i="1" a="1"/>
  <c r="AG73" i="1" s="1"/>
  <c r="AG75" i="1" a="1"/>
  <c r="AG75" i="1" s="1"/>
  <c r="AG77" i="1" a="1"/>
  <c r="AG77" i="1" s="1"/>
  <c r="AG67" i="1" a="1"/>
  <c r="AG67" i="1" s="1"/>
  <c r="AG69" i="1" a="1"/>
  <c r="AG69" i="1" s="1"/>
  <c r="AG82" i="1" a="1"/>
  <c r="AG82" i="1" s="1"/>
  <c r="AG84" i="1" a="1"/>
  <c r="AG84" i="1" s="1"/>
  <c r="AG78" i="1" a="1"/>
  <c r="AG78" i="1" s="1"/>
  <c r="AG83" i="1" a="1"/>
  <c r="AG83" i="1" s="1"/>
  <c r="AG86" i="1" a="1"/>
  <c r="AG86" i="1" s="1"/>
  <c r="AG87" i="1" a="1"/>
  <c r="AG87" i="1" s="1"/>
  <c r="AG88" i="1" a="1"/>
  <c r="AG88" i="1" s="1"/>
  <c r="AG97" i="1" a="1"/>
  <c r="AG97" i="1" s="1"/>
  <c r="AG92" i="1" a="1"/>
  <c r="AG92" i="1" s="1"/>
  <c r="AG99" i="1" a="1"/>
  <c r="AG99" i="1" s="1"/>
  <c r="AG101" i="1" a="1"/>
  <c r="AG101" i="1" s="1"/>
  <c r="AG103" i="1" a="1"/>
  <c r="AG103" i="1" s="1"/>
  <c r="AG105" i="1" a="1"/>
  <c r="AG105" i="1" s="1"/>
  <c r="AG107" i="1" a="1"/>
  <c r="AG107" i="1" s="1"/>
  <c r="AG109" i="1" a="1"/>
  <c r="AG109" i="1" s="1"/>
  <c r="AG111" i="1" a="1"/>
  <c r="AG111" i="1" s="1"/>
  <c r="AG113" i="1" a="1"/>
  <c r="AG113" i="1" s="1"/>
  <c r="AG91" i="1" a="1"/>
  <c r="AG91" i="1" s="1"/>
  <c r="AG76" i="1" a="1"/>
  <c r="AG76" i="1" s="1"/>
  <c r="AG90" i="1" a="1"/>
  <c r="AG90" i="1" s="1"/>
  <c r="AG79" i="1" a="1"/>
  <c r="AG79" i="1" s="1"/>
  <c r="AG85" i="1" a="1"/>
  <c r="AG85" i="1" s="1"/>
  <c r="AG89" i="1" a="1"/>
  <c r="AG89" i="1" s="1"/>
  <c r="AG93" i="1" a="1"/>
  <c r="AG93" i="1" s="1"/>
  <c r="AG98" i="1" a="1"/>
  <c r="AG98" i="1" s="1"/>
  <c r="AG100" i="1" a="1"/>
  <c r="AG100" i="1" s="1"/>
  <c r="AG102" i="1" a="1"/>
  <c r="AG102" i="1" s="1"/>
  <c r="AG104" i="1" a="1"/>
  <c r="AG104" i="1" s="1"/>
  <c r="AG106" i="1" a="1"/>
  <c r="AG106" i="1" s="1"/>
  <c r="AG108" i="1" a="1"/>
  <c r="AG108" i="1" s="1"/>
  <c r="AG110" i="1" a="1"/>
  <c r="AG110" i="1" s="1"/>
  <c r="AG112" i="1" a="1"/>
  <c r="AG112" i="1" s="1"/>
  <c r="AG114" i="1" a="1"/>
  <c r="AG114" i="1" s="1"/>
  <c r="AG115" i="1" a="1"/>
  <c r="AG115" i="1" s="1"/>
  <c r="AG120" i="1" a="1"/>
  <c r="AG120" i="1" s="1"/>
  <c r="AG96" i="1" a="1"/>
  <c r="AG96" i="1" s="1"/>
  <c r="AG117" i="1" a="1"/>
  <c r="AG117" i="1" s="1"/>
  <c r="AG129" i="1" a="1"/>
  <c r="AG129" i="1" s="1"/>
  <c r="AG142" i="1" a="1"/>
  <c r="AG142" i="1" s="1"/>
  <c r="AG143" i="1" a="1"/>
  <c r="AG143" i="1" s="1"/>
  <c r="AG122" i="1" a="1"/>
  <c r="AG122" i="1" s="1"/>
  <c r="AG126" i="1" a="1"/>
  <c r="AG126" i="1" s="1"/>
  <c r="AG119" i="1" a="1"/>
  <c r="AG119" i="1" s="1"/>
  <c r="AG127" i="1" a="1"/>
  <c r="AG127" i="1" s="1"/>
  <c r="AG128" i="1" a="1"/>
  <c r="AG128" i="1" s="1"/>
  <c r="AG141" i="1" a="1"/>
  <c r="AG141" i="1" s="1"/>
  <c r="AG95" i="1" a="1"/>
  <c r="AG95" i="1" s="1"/>
  <c r="AG118" i="1" a="1"/>
  <c r="AG118" i="1" s="1"/>
  <c r="AG134" i="1" a="1"/>
  <c r="AG134" i="1" s="1"/>
  <c r="AG140" i="1" a="1"/>
  <c r="AG140" i="1" s="1"/>
  <c r="AG121" i="1" a="1"/>
  <c r="AG121" i="1" s="1"/>
  <c r="AG125" i="1" a="1"/>
  <c r="AG125" i="1" s="1"/>
  <c r="AG131" i="1" a="1"/>
  <c r="AG131" i="1" s="1"/>
  <c r="AG133" i="1" a="1"/>
  <c r="AG133" i="1" s="1"/>
  <c r="AG135" i="1" a="1"/>
  <c r="AG135" i="1" s="1"/>
  <c r="AG136" i="1" a="1"/>
  <c r="AG136" i="1" s="1"/>
  <c r="AG137" i="1" a="1"/>
  <c r="AG137" i="1" s="1"/>
  <c r="AG139" i="1" a="1"/>
  <c r="AG139" i="1" s="1"/>
  <c r="AG145" i="1" a="1"/>
  <c r="AG145" i="1" s="1"/>
  <c r="AG94" i="1" a="1"/>
  <c r="AG94" i="1" s="1"/>
  <c r="AG130" i="1" a="1"/>
  <c r="AG130" i="1" s="1"/>
  <c r="AG168" i="1" a="1"/>
  <c r="AG168" i="1" s="1"/>
  <c r="AG170" i="1" a="1"/>
  <c r="AG170" i="1" s="1"/>
  <c r="AG144" i="1" a="1"/>
  <c r="AG144" i="1" s="1"/>
  <c r="AG155" i="1" a="1"/>
  <c r="AG155" i="1" s="1"/>
  <c r="AG167" i="1" a="1"/>
  <c r="AG167" i="1" s="1"/>
  <c r="AG116" i="1" a="1"/>
  <c r="AG116" i="1" s="1"/>
  <c r="AG123" i="1" a="1"/>
  <c r="AG123" i="1" s="1"/>
  <c r="AG166" i="1" a="1"/>
  <c r="AG166" i="1" s="1"/>
  <c r="AG154" i="1" a="1"/>
  <c r="AG154" i="1" s="1"/>
  <c r="AG159" i="1" a="1"/>
  <c r="AG159" i="1" s="1"/>
  <c r="AG138" i="1" a="1"/>
  <c r="AG138" i="1" s="1"/>
  <c r="AG147" i="1" a="1"/>
  <c r="AG147" i="1" s="1"/>
  <c r="AG148" i="1" a="1"/>
  <c r="AG148" i="1" s="1"/>
  <c r="AG149" i="1" a="1"/>
  <c r="AG149" i="1" s="1"/>
  <c r="AG150" i="1" a="1"/>
  <c r="AG150" i="1" s="1"/>
  <c r="AG157" i="1" a="1"/>
  <c r="AG157" i="1" s="1"/>
  <c r="AG162" i="1" a="1"/>
  <c r="AG162" i="1" s="1"/>
  <c r="AG163" i="1" a="1"/>
  <c r="AG163" i="1" s="1"/>
  <c r="AG164" i="1" a="1"/>
  <c r="AG164" i="1" s="1"/>
  <c r="AG171" i="1" a="1"/>
  <c r="AG171" i="1" s="1"/>
  <c r="AG132" i="1" a="1"/>
  <c r="AG132" i="1" s="1"/>
  <c r="AG152" i="1" a="1"/>
  <c r="AG152" i="1" s="1"/>
  <c r="AG153" i="1" a="1"/>
  <c r="AG153" i="1" s="1"/>
  <c r="AG158" i="1" a="1"/>
  <c r="AG158" i="1" s="1"/>
  <c r="AG160" i="1" a="1"/>
  <c r="AG160" i="1" s="1"/>
  <c r="AG161" i="1" a="1"/>
  <c r="AG161" i="1" s="1"/>
  <c r="AG172" i="1" a="1"/>
  <c r="AG172" i="1" s="1"/>
  <c r="AG178" i="1" a="1"/>
  <c r="AG178" i="1" s="1"/>
  <c r="AG186" i="1" a="1"/>
  <c r="AG186" i="1" s="1"/>
  <c r="AG190" i="1" a="1"/>
  <c r="AG190" i="1" s="1"/>
  <c r="AG198" i="1" a="1"/>
  <c r="AG198" i="1" s="1"/>
  <c r="AG202" i="1" a="1"/>
  <c r="AG202" i="1" s="1"/>
  <c r="AG165" i="1" a="1"/>
  <c r="AG165" i="1" s="1"/>
  <c r="AG175" i="1" a="1"/>
  <c r="AG175" i="1" s="1"/>
  <c r="AG185" i="1" a="1"/>
  <c r="AG185" i="1" s="1"/>
  <c r="AG184" i="1" a="1"/>
  <c r="AG184" i="1" s="1"/>
  <c r="AG194" i="1" a="1"/>
  <c r="AG194" i="1" s="1"/>
  <c r="AG201" i="1" a="1"/>
  <c r="AG201" i="1" s="1"/>
  <c r="AG179" i="1" a="1"/>
  <c r="AG179" i="1" s="1"/>
  <c r="AG180" i="1" a="1"/>
  <c r="AG180" i="1" s="1"/>
  <c r="AG183" i="1" a="1"/>
  <c r="AG183" i="1" s="1"/>
  <c r="AG189" i="1" a="1"/>
  <c r="AG189" i="1" s="1"/>
  <c r="AG197" i="1" a="1"/>
  <c r="AG197" i="1" s="1"/>
  <c r="AG177" i="1" a="1"/>
  <c r="AG177" i="1" s="1"/>
  <c r="AG182" i="1" a="1"/>
  <c r="AG182" i="1" s="1"/>
  <c r="AG188" i="1" a="1"/>
  <c r="AG188" i="1" s="1"/>
  <c r="AG193" i="1" a="1"/>
  <c r="AG193" i="1" s="1"/>
  <c r="AG200" i="1" a="1"/>
  <c r="AG200" i="1" s="1"/>
  <c r="AG169" i="1" a="1"/>
  <c r="AG169" i="1" s="1"/>
  <c r="AG173" i="1" a="1"/>
  <c r="AG173" i="1" s="1"/>
  <c r="AG181" i="1" a="1"/>
  <c r="AG181" i="1" s="1"/>
  <c r="AG192" i="1" a="1"/>
  <c r="AG192" i="1" s="1"/>
  <c r="AG196" i="1" a="1"/>
  <c r="AG196" i="1" s="1"/>
  <c r="AG199" i="1" a="1"/>
  <c r="AG199" i="1" s="1"/>
  <c r="AG146" i="1" a="1"/>
  <c r="AG146" i="1" s="1"/>
  <c r="AG174" i="1" a="1"/>
  <c r="AG174" i="1" s="1"/>
  <c r="AG176" i="1" a="1"/>
  <c r="AG176" i="1" s="1"/>
  <c r="AG187" i="1" a="1"/>
  <c r="AG187" i="1" s="1"/>
  <c r="AG203" i="1" a="1"/>
  <c r="AG203" i="1" s="1"/>
  <c r="AG124" i="1" a="1"/>
  <c r="AG124" i="1" s="1"/>
  <c r="AG156" i="1" a="1"/>
  <c r="AG156" i="1" s="1"/>
  <c r="AG215" i="1" a="1"/>
  <c r="AG215" i="1" s="1"/>
  <c r="AG218" i="1" a="1"/>
  <c r="AG218" i="1" s="1"/>
  <c r="AG224" i="1" a="1"/>
  <c r="AG224" i="1" s="1"/>
  <c r="AG219" i="1" a="1"/>
  <c r="AG219" i="1" s="1"/>
  <c r="AG205" i="1" a="1"/>
  <c r="AG205" i="1" s="1"/>
  <c r="AG214" i="1" a="1"/>
  <c r="AG214" i="1" s="1"/>
  <c r="AG223" i="1" a="1"/>
  <c r="AG223" i="1" s="1"/>
  <c r="AG228" i="1" a="1"/>
  <c r="AG228" i="1" s="1"/>
  <c r="AG191" i="1" a="1"/>
  <c r="AG191" i="1" s="1"/>
  <c r="AG204" i="1" a="1"/>
  <c r="AG204" i="1" s="1"/>
  <c r="AG208" i="1" a="1"/>
  <c r="AG208" i="1" s="1"/>
  <c r="AG226" i="1" a="1"/>
  <c r="AG226" i="1" s="1"/>
  <c r="AG151" i="1" a="1"/>
  <c r="AG151" i="1" s="1"/>
  <c r="AG206" i="1" a="1"/>
  <c r="AG206" i="1" s="1"/>
  <c r="AG209" i="1" a="1"/>
  <c r="AG209" i="1" s="1"/>
  <c r="AG212" i="1" a="1"/>
  <c r="AG212" i="1" s="1"/>
  <c r="AG213" i="1" a="1"/>
  <c r="AG213" i="1" s="1"/>
  <c r="AG210" i="1" a="1"/>
  <c r="AG210" i="1" s="1"/>
  <c r="AG211" i="1" a="1"/>
  <c r="AG211" i="1" s="1"/>
  <c r="AG221" i="1" a="1"/>
  <c r="AG221" i="1" s="1"/>
  <c r="AG230" i="1" a="1"/>
  <c r="AG230" i="1" s="1"/>
  <c r="AG227" i="1" a="1"/>
  <c r="AG227" i="1" s="1"/>
  <c r="AG232" i="1" a="1"/>
  <c r="AG232" i="1" s="1"/>
  <c r="AG233" i="1" a="1"/>
  <c r="AG233" i="1" s="1"/>
  <c r="AG242" i="1" a="1"/>
  <c r="AG242" i="1" s="1"/>
  <c r="AG248" i="1" a="1"/>
  <c r="AG248" i="1" s="1"/>
  <c r="AG250" i="1" a="1"/>
  <c r="AG250" i="1" s="1"/>
  <c r="AG251" i="1" a="1"/>
  <c r="AG251" i="1" s="1"/>
  <c r="AG252" i="1" a="1"/>
  <c r="AG252" i="1" s="1"/>
  <c r="AG256" i="1" a="1"/>
  <c r="AG256" i="1" s="1"/>
  <c r="AG259" i="1" a="1"/>
  <c r="AG259" i="1" s="1"/>
  <c r="AG216" i="1" a="1"/>
  <c r="AG216" i="1" s="1"/>
  <c r="AG220" i="1" a="1"/>
  <c r="AG220" i="1" s="1"/>
  <c r="AG225" i="1" a="1"/>
  <c r="AG225" i="1" s="1"/>
  <c r="AG231" i="1" a="1"/>
  <c r="AG231" i="1" s="1"/>
  <c r="AG237" i="1" a="1"/>
  <c r="AG237" i="1" s="1"/>
  <c r="AG246" i="1" a="1"/>
  <c r="AG246" i="1" s="1"/>
  <c r="AG217" i="1" a="1"/>
  <c r="AG217" i="1" s="1"/>
  <c r="AG236" i="1" a="1"/>
  <c r="AG236" i="1" s="1"/>
  <c r="AG241" i="1" a="1"/>
  <c r="AG241" i="1" s="1"/>
  <c r="AG207" i="1" a="1"/>
  <c r="AG207" i="1" s="1"/>
  <c r="AG222" i="1" a="1"/>
  <c r="AG222" i="1" s="1"/>
  <c r="AG240" i="1" a="1"/>
  <c r="AG240" i="1" s="1"/>
  <c r="AG229" i="1" a="1"/>
  <c r="AG229" i="1" s="1"/>
  <c r="AG235" i="1" a="1"/>
  <c r="AG235" i="1" s="1"/>
  <c r="AG253" i="1" a="1"/>
  <c r="AG253" i="1" s="1"/>
  <c r="AG239" i="1" a="1"/>
  <c r="AG239" i="1" s="1"/>
  <c r="AG244" i="1" a="1"/>
  <c r="AG244" i="1" s="1"/>
  <c r="AG249" i="1" a="1"/>
  <c r="AG249" i="1" s="1"/>
  <c r="AG257" i="1" a="1"/>
  <c r="AG257" i="1" s="1"/>
  <c r="AG238" i="1" a="1"/>
  <c r="AG238" i="1" s="1"/>
  <c r="AG243" i="1" a="1"/>
  <c r="AG243" i="1" s="1"/>
  <c r="AG264" i="1" a="1"/>
  <c r="AG264" i="1" s="1"/>
  <c r="AG267" i="1" a="1"/>
  <c r="AG267" i="1" s="1"/>
  <c r="AG276" i="1" a="1"/>
  <c r="AG276" i="1" s="1"/>
  <c r="AG195" i="1" a="1"/>
  <c r="AG195" i="1" s="1"/>
  <c r="AG272" i="1" a="1"/>
  <c r="AG272" i="1" s="1"/>
  <c r="AG277" i="1" a="1"/>
  <c r="AG277" i="1" s="1"/>
  <c r="AG282" i="1" a="1"/>
  <c r="AG282" i="1" s="1"/>
  <c r="AG286" i="1" a="1"/>
  <c r="AG286" i="1" s="1"/>
  <c r="AG258" i="1" a="1"/>
  <c r="AG258" i="1" s="1"/>
  <c r="AG263" i="1" a="1"/>
  <c r="AG263" i="1" s="1"/>
  <c r="AG266" i="1" a="1"/>
  <c r="AG266" i="1" s="1"/>
  <c r="AG273" i="1" a="1"/>
  <c r="AG273" i="1" s="1"/>
  <c r="AG247" i="1" a="1"/>
  <c r="AG247" i="1" s="1"/>
  <c r="AG262" i="1" a="1"/>
  <c r="AG262" i="1" s="1"/>
  <c r="AG274" i="1" a="1"/>
  <c r="AG274" i="1" s="1"/>
  <c r="AG255" i="1" a="1"/>
  <c r="AG255" i="1" s="1"/>
  <c r="AG261" i="1" a="1"/>
  <c r="AG261" i="1" s="1"/>
  <c r="AG275" i="1" a="1"/>
  <c r="AG275" i="1" s="1"/>
  <c r="AG234" i="1" a="1"/>
  <c r="AG234" i="1" s="1"/>
  <c r="AG265" i="1" a="1"/>
  <c r="AG265" i="1" s="1"/>
  <c r="AG302" i="1" a="1"/>
  <c r="AG302" i="1" s="1"/>
  <c r="AG315" i="1" a="1"/>
  <c r="AG315" i="1" s="1"/>
  <c r="AG331" i="1" a="1"/>
  <c r="AG331" i="1" s="1"/>
  <c r="AG334" i="1" a="1"/>
  <c r="AG334" i="1" s="1"/>
  <c r="AG341" i="1" a="1"/>
  <c r="AG341" i="1" s="1"/>
  <c r="AG343" i="1" a="1"/>
  <c r="AG343" i="1" s="1"/>
  <c r="AG268" i="1" a="1"/>
  <c r="AG268" i="1" s="1"/>
  <c r="AG279" i="1" a="1"/>
  <c r="AG279" i="1" s="1"/>
  <c r="AG281" i="1" a="1"/>
  <c r="AG281" i="1" s="1"/>
  <c r="AG289" i="1" a="1"/>
  <c r="AG289" i="1" s="1"/>
  <c r="AG291" i="1" a="1"/>
  <c r="AG291" i="1" s="1"/>
  <c r="AG293" i="1" a="1"/>
  <c r="AG293" i="1" s="1"/>
  <c r="AG295" i="1" a="1"/>
  <c r="AG295" i="1" s="1"/>
  <c r="AG297" i="1" a="1"/>
  <c r="AG297" i="1" s="1"/>
  <c r="AG303" i="1" a="1"/>
  <c r="AG303" i="1" s="1"/>
  <c r="AG304" i="1" a="1"/>
  <c r="AG304" i="1" s="1"/>
  <c r="AG318" i="1" a="1"/>
  <c r="AG318" i="1" s="1"/>
  <c r="AG323" i="1" a="1"/>
  <c r="AG323" i="1" s="1"/>
  <c r="AG328" i="1" a="1"/>
  <c r="AG328" i="1" s="1"/>
  <c r="AG300" i="1" a="1"/>
  <c r="AG300" i="1" s="1"/>
  <c r="AG301" i="1" a="1"/>
  <c r="AG301" i="1" s="1"/>
  <c r="AG305" i="1" a="1"/>
  <c r="AG305" i="1" s="1"/>
  <c r="AG311" i="1" a="1"/>
  <c r="AG311" i="1" s="1"/>
  <c r="AG312" i="1" a="1"/>
  <c r="AG312" i="1" s="1"/>
  <c r="AG313" i="1" a="1"/>
  <c r="AG313" i="1" s="1"/>
  <c r="AG314" i="1" a="1"/>
  <c r="AG314" i="1" s="1"/>
  <c r="AG320" i="1" a="1"/>
  <c r="AG320" i="1" s="1"/>
  <c r="AG337" i="1" a="1"/>
  <c r="AG337" i="1" s="1"/>
  <c r="AG340" i="1" a="1"/>
  <c r="AG340" i="1" s="1"/>
  <c r="AG254" i="1" a="1"/>
  <c r="AG254" i="1" s="1"/>
  <c r="AG269" i="1" a="1"/>
  <c r="AG269" i="1" s="1"/>
  <c r="AG284" i="1" a="1"/>
  <c r="AG284" i="1" s="1"/>
  <c r="AG306" i="1" a="1"/>
  <c r="AG306" i="1" s="1"/>
  <c r="AG308" i="1" a="1"/>
  <c r="AG308" i="1" s="1"/>
  <c r="AG309" i="1" a="1"/>
  <c r="AG309" i="1" s="1"/>
  <c r="AG310" i="1" a="1"/>
  <c r="AG310" i="1" s="1"/>
  <c r="AG325" i="1" a="1"/>
  <c r="AG325" i="1" s="1"/>
  <c r="AG330" i="1" a="1"/>
  <c r="AG330" i="1" s="1"/>
  <c r="AG333" i="1" a="1"/>
  <c r="AG333" i="1" s="1"/>
  <c r="AG345" i="1" a="1"/>
  <c r="AG345" i="1" s="1"/>
  <c r="AG270" i="1" a="1"/>
  <c r="AG270" i="1" s="1"/>
  <c r="AG283" i="1" a="1"/>
  <c r="AG283" i="1" s="1"/>
  <c r="AG287" i="1" a="1"/>
  <c r="AG287" i="1" s="1"/>
  <c r="AG288" i="1" a="1"/>
  <c r="AG288" i="1" s="1"/>
  <c r="AG290" i="1" a="1"/>
  <c r="AG290" i="1" s="1"/>
  <c r="AG292" i="1" a="1"/>
  <c r="AG292" i="1" s="1"/>
  <c r="AG294" i="1" a="1"/>
  <c r="AG294" i="1" s="1"/>
  <c r="AG296" i="1" a="1"/>
  <c r="AG296" i="1" s="1"/>
  <c r="AG298" i="1" a="1"/>
  <c r="AG298" i="1" s="1"/>
  <c r="AG260" i="1" a="1"/>
  <c r="AG260" i="1" s="1"/>
  <c r="AG285" i="1" a="1"/>
  <c r="AG285" i="1" s="1"/>
  <c r="AG316" i="1" a="1"/>
  <c r="AG316" i="1" s="1"/>
  <c r="AG329" i="1" a="1"/>
  <c r="AG329" i="1" s="1"/>
  <c r="AG335" i="1" a="1"/>
  <c r="AG335" i="1" s="1"/>
  <c r="AG342" i="1" a="1"/>
  <c r="AG342" i="1" s="1"/>
  <c r="AG299" i="1" a="1"/>
  <c r="AG299" i="1" s="1"/>
  <c r="AG327" i="1" a="1"/>
  <c r="AG327" i="1" s="1"/>
  <c r="AG350" i="1" a="1"/>
  <c r="AG350" i="1" s="1"/>
  <c r="AG351" i="1" a="1"/>
  <c r="AG351" i="1" s="1"/>
  <c r="AG362" i="1" a="1"/>
  <c r="AG362" i="1" s="1"/>
  <c r="AG365" i="1" a="1"/>
  <c r="AG365" i="1" s="1"/>
  <c r="AG373" i="1" a="1"/>
  <c r="AG373" i="1" s="1"/>
  <c r="AG387" i="1" a="1"/>
  <c r="AG387" i="1" s="1"/>
  <c r="AG271" i="1" a="1"/>
  <c r="AG271" i="1" s="1"/>
  <c r="AG307" i="1" a="1"/>
  <c r="AG307" i="1" s="1"/>
  <c r="AG339" i="1" a="1"/>
  <c r="AG339" i="1" s="1"/>
  <c r="AG349" i="1" a="1"/>
  <c r="AG349" i="1" s="1"/>
  <c r="AG356" i="1" a="1"/>
  <c r="AG356" i="1" s="1"/>
  <c r="AG359" i="1" a="1"/>
  <c r="AG359" i="1" s="1"/>
  <c r="AG360" i="1" a="1"/>
  <c r="AG360" i="1" s="1"/>
  <c r="AG361" i="1" a="1"/>
  <c r="AG361" i="1" s="1"/>
  <c r="AG371" i="1" a="1"/>
  <c r="AG371" i="1" s="1"/>
  <c r="AG372" i="1" a="1"/>
  <c r="AG372" i="1" s="1"/>
  <c r="AG380" i="1" a="1"/>
  <c r="AG380" i="1" s="1"/>
  <c r="AG381" i="1" a="1"/>
  <c r="AG381" i="1" s="1"/>
  <c r="AG385" i="1" a="1"/>
  <c r="AG385" i="1" s="1"/>
  <c r="AG386" i="1" a="1"/>
  <c r="AG386" i="1" s="1"/>
  <c r="AG245" i="1" a="1"/>
  <c r="AG245" i="1" s="1"/>
  <c r="AG319" i="1" a="1"/>
  <c r="AG319" i="1" s="1"/>
  <c r="AG366" i="1" a="1"/>
  <c r="AG366" i="1" s="1"/>
  <c r="AG367" i="1" a="1"/>
  <c r="AG367" i="1" s="1"/>
  <c r="AG370" i="1" a="1"/>
  <c r="AG370" i="1" s="1"/>
  <c r="AG377" i="1" a="1"/>
  <c r="AG377" i="1" s="1"/>
  <c r="AG379" i="1" a="1"/>
  <c r="AG379" i="1" s="1"/>
  <c r="AG389" i="1" a="1"/>
  <c r="AG389" i="1" s="1"/>
  <c r="AG322" i="1" a="1"/>
  <c r="AG322" i="1" s="1"/>
  <c r="AG326" i="1" a="1"/>
  <c r="AG326" i="1" s="1"/>
  <c r="AG338" i="1" a="1"/>
  <c r="AG338" i="1" s="1"/>
  <c r="AG355" i="1" a="1"/>
  <c r="AG355" i="1" s="1"/>
  <c r="AG368" i="1" a="1"/>
  <c r="AG368" i="1" s="1"/>
  <c r="AG369" i="1" a="1"/>
  <c r="AG369" i="1" s="1"/>
  <c r="AG376" i="1" a="1"/>
  <c r="AG376" i="1" s="1"/>
  <c r="AG378" i="1" a="1"/>
  <c r="AG378" i="1" s="1"/>
  <c r="AG382" i="1" a="1"/>
  <c r="AG382" i="1" s="1"/>
  <c r="AG383" i="1" a="1"/>
  <c r="AG383" i="1" s="1"/>
  <c r="AG384" i="1" a="1"/>
  <c r="AG384" i="1" s="1"/>
  <c r="AG344" i="1" a="1"/>
  <c r="AG344" i="1" s="1"/>
  <c r="AG347" i="1" a="1"/>
  <c r="AG347" i="1" s="1"/>
  <c r="AG352" i="1" a="1"/>
  <c r="AG352" i="1" s="1"/>
  <c r="AG278" i="1" a="1"/>
  <c r="AG278" i="1" s="1"/>
  <c r="AG346" i="1" a="1"/>
  <c r="AG346" i="1" s="1"/>
  <c r="AG358" i="1" a="1"/>
  <c r="AG358" i="1" s="1"/>
  <c r="AG375" i="1" a="1"/>
  <c r="AG375" i="1" s="1"/>
  <c r="AG391" i="1" a="1"/>
  <c r="AG391" i="1" s="1"/>
  <c r="AG317" i="1" a="1"/>
  <c r="AG317" i="1" s="1"/>
  <c r="AG321" i="1" a="1"/>
  <c r="AG321" i="1" s="1"/>
  <c r="AG332" i="1" a="1"/>
  <c r="AG332" i="1" s="1"/>
  <c r="AG336" i="1" a="1"/>
  <c r="AG336" i="1" s="1"/>
  <c r="AG354" i="1" a="1"/>
  <c r="AG354" i="1" s="1"/>
  <c r="AG364" i="1" a="1"/>
  <c r="AG364" i="1" s="1"/>
  <c r="AG395" i="1" a="1"/>
  <c r="AG395" i="1" s="1"/>
  <c r="AG399" i="1" a="1"/>
  <c r="AG399" i="1" s="1"/>
  <c r="AG404" i="1" a="1"/>
  <c r="AG404" i="1" s="1"/>
  <c r="AG415" i="1" a="1"/>
  <c r="AG415" i="1" s="1"/>
  <c r="AG424" i="1" a="1"/>
  <c r="AG424" i="1" s="1"/>
  <c r="AG280" i="1" a="1"/>
  <c r="AG280" i="1" s="1"/>
  <c r="AG357" i="1" a="1"/>
  <c r="AG357" i="1" s="1"/>
  <c r="AG396" i="1" a="1"/>
  <c r="AG396" i="1" s="1"/>
  <c r="AG400" i="1" a="1"/>
  <c r="AG400" i="1" s="1"/>
  <c r="AG416" i="1" a="1"/>
  <c r="AG416" i="1" s="1"/>
  <c r="AG417" i="1" a="1"/>
  <c r="AG417" i="1" s="1"/>
  <c r="AG422" i="1" a="1"/>
  <c r="AG422" i="1" s="1"/>
  <c r="AG423" i="1" a="1"/>
  <c r="AG423" i="1" s="1"/>
  <c r="AG429" i="1" a="1"/>
  <c r="AG429" i="1" s="1"/>
  <c r="AG430" i="1" a="1"/>
  <c r="AG430" i="1" s="1"/>
  <c r="AG436" i="1" a="1"/>
  <c r="AG436" i="1" s="1"/>
  <c r="AG437" i="1" a="1"/>
  <c r="AG437" i="1" s="1"/>
  <c r="AG443" i="1" a="1"/>
  <c r="AG443" i="1" s="1"/>
  <c r="AG444" i="1" a="1"/>
  <c r="AG444" i="1" s="1"/>
  <c r="AG353" i="1" a="1"/>
  <c r="AG353" i="1" s="1"/>
  <c r="AG401" i="1" a="1"/>
  <c r="AG401" i="1" s="1"/>
  <c r="AG408" i="1" a="1"/>
  <c r="AG408" i="1" s="1"/>
  <c r="AG390" i="1" a="1"/>
  <c r="AG390" i="1" s="1"/>
  <c r="AG392" i="1" a="1"/>
  <c r="AG392" i="1" s="1"/>
  <c r="AG402" i="1" a="1"/>
  <c r="AG402" i="1" s="1"/>
  <c r="AG348" i="1" a="1"/>
  <c r="AG348" i="1" s="1"/>
  <c r="AG374" i="1" a="1"/>
  <c r="AG374" i="1" s="1"/>
  <c r="AG393" i="1" a="1"/>
  <c r="AG393" i="1" s="1"/>
  <c r="AG405" i="1" a="1"/>
  <c r="AG405" i="1" s="1"/>
  <c r="AG409" i="1" a="1"/>
  <c r="AG409" i="1" s="1"/>
  <c r="AG411" i="1" a="1"/>
  <c r="AG411" i="1" s="1"/>
  <c r="AG420" i="1" a="1"/>
  <c r="AG420" i="1" s="1"/>
  <c r="AG421" i="1" a="1"/>
  <c r="AG421" i="1" s="1"/>
  <c r="AG427" i="1" a="1"/>
  <c r="AG427" i="1" s="1"/>
  <c r="AG428" i="1" a="1"/>
  <c r="AG428" i="1" s="1"/>
  <c r="AG435" i="1" a="1"/>
  <c r="AG435" i="1" s="1"/>
  <c r="AG394" i="1" a="1"/>
  <c r="AG394" i="1" s="1"/>
  <c r="AG397" i="1" a="1"/>
  <c r="AG397" i="1" s="1"/>
  <c r="AG410" i="1" a="1"/>
  <c r="AG410" i="1" s="1"/>
  <c r="AG412" i="1" a="1"/>
  <c r="AG412" i="1" s="1"/>
  <c r="AG440" i="1" a="1"/>
  <c r="AG440" i="1" s="1"/>
  <c r="AG363" i="1" a="1"/>
  <c r="AG363" i="1" s="1"/>
  <c r="AG388" i="1" a="1"/>
  <c r="AG388" i="1" s="1"/>
  <c r="AG403" i="1" a="1"/>
  <c r="AG403" i="1" s="1"/>
  <c r="AG406" i="1" a="1"/>
  <c r="AG406" i="1" s="1"/>
  <c r="AG413" i="1" a="1"/>
  <c r="AG413" i="1" s="1"/>
  <c r="AG418" i="1" a="1"/>
  <c r="AG418" i="1" s="1"/>
  <c r="AG446" i="1" a="1"/>
  <c r="AG446" i="1" s="1"/>
  <c r="AG459" i="1" a="1"/>
  <c r="AG459" i="1" s="1"/>
  <c r="AG466" i="1" a="1"/>
  <c r="AG466" i="1" s="1"/>
  <c r="AG467" i="1" a="1"/>
  <c r="AG467" i="1" s="1"/>
  <c r="AG485" i="1" a="1"/>
  <c r="AG485" i="1" s="1"/>
  <c r="AG501" i="1" a="1"/>
  <c r="AG501" i="1" s="1"/>
  <c r="AG407" i="1" a="1"/>
  <c r="AG407" i="1" s="1"/>
  <c r="AG434" i="1" a="1"/>
  <c r="AG434" i="1" s="1"/>
  <c r="AG445" i="1" a="1"/>
  <c r="AG445" i="1" s="1"/>
  <c r="AG452" i="1" a="1"/>
  <c r="AG452" i="1" s="1"/>
  <c r="AG453" i="1" a="1"/>
  <c r="AG453" i="1" s="1"/>
  <c r="AG460" i="1" a="1"/>
  <c r="AG460" i="1" s="1"/>
  <c r="AG479" i="1" a="1"/>
  <c r="AG479" i="1" s="1"/>
  <c r="AG484" i="1" a="1"/>
  <c r="AG484" i="1" s="1"/>
  <c r="AG489" i="1" a="1"/>
  <c r="AG489" i="1" s="1"/>
  <c r="AG490" i="1" a="1"/>
  <c r="AG490" i="1" s="1"/>
  <c r="AG495" i="1" a="1"/>
  <c r="AG495" i="1" s="1"/>
  <c r="AG500" i="1" a="1"/>
  <c r="AG500" i="1" s="1"/>
  <c r="AG398" i="1" a="1"/>
  <c r="AG398" i="1" s="1"/>
  <c r="AG439" i="1" a="1"/>
  <c r="AG439" i="1" s="1"/>
  <c r="AG458" i="1" a="1"/>
  <c r="AG458" i="1" s="1"/>
  <c r="AG465" i="1" a="1"/>
  <c r="AG465" i="1" s="1"/>
  <c r="AG488" i="1" a="1"/>
  <c r="AG488" i="1" s="1"/>
  <c r="AG419" i="1" a="1"/>
  <c r="AG419" i="1" s="1"/>
  <c r="AG433" i="1" a="1"/>
  <c r="AG433" i="1" s="1"/>
  <c r="AG438" i="1" a="1"/>
  <c r="AG438" i="1" s="1"/>
  <c r="AG450" i="1" a="1"/>
  <c r="AG450" i="1" s="1"/>
  <c r="AG451" i="1" a="1"/>
  <c r="AG451" i="1" s="1"/>
  <c r="AG457" i="1" a="1"/>
  <c r="AG457" i="1" s="1"/>
  <c r="AG464" i="1" a="1"/>
  <c r="AG464" i="1" s="1"/>
  <c r="AG470" i="1" a="1"/>
  <c r="AG470" i="1" s="1"/>
  <c r="AG472" i="1" a="1"/>
  <c r="AG472" i="1" s="1"/>
  <c r="AG478" i="1" a="1"/>
  <c r="AG478" i="1" s="1"/>
  <c r="AG483" i="1" a="1"/>
  <c r="AG483" i="1" s="1"/>
  <c r="AG494" i="1" a="1"/>
  <c r="AG494" i="1" s="1"/>
  <c r="AG499" i="1" a="1"/>
  <c r="AG499" i="1" s="1"/>
  <c r="AG414" i="1" a="1"/>
  <c r="AG414" i="1" s="1"/>
  <c r="AG456" i="1" a="1"/>
  <c r="AG456" i="1" s="1"/>
  <c r="AG473" i="1" a="1"/>
  <c r="AG473" i="1" s="1"/>
  <c r="AG474" i="1" a="1"/>
  <c r="AG474" i="1" s="1"/>
  <c r="AG476" i="1" a="1"/>
  <c r="AG476" i="1" s="1"/>
  <c r="AG481" i="1" a="1"/>
  <c r="AG481" i="1" s="1"/>
  <c r="AG482" i="1" a="1"/>
  <c r="AG482" i="1" s="1"/>
  <c r="AG487" i="1" a="1"/>
  <c r="AG487" i="1" s="1"/>
  <c r="AG492" i="1" a="1"/>
  <c r="AG492" i="1" s="1"/>
  <c r="AG497" i="1" a="1"/>
  <c r="AG497" i="1" s="1"/>
  <c r="AG498" i="1" a="1"/>
  <c r="AG498" i="1" s="1"/>
  <c r="AG426" i="1" a="1"/>
  <c r="AG426" i="1" s="1"/>
  <c r="AG431" i="1" a="1"/>
  <c r="AG431" i="1" s="1"/>
  <c r="AG442" i="1" a="1"/>
  <c r="AG442" i="1" s="1"/>
  <c r="AG448" i="1" a="1"/>
  <c r="AG448" i="1" s="1"/>
  <c r="AG449" i="1" a="1"/>
  <c r="AG449" i="1" s="1"/>
  <c r="AG454" i="1" a="1"/>
  <c r="AG454" i="1" s="1"/>
  <c r="AG455" i="1" a="1"/>
  <c r="AG455" i="1" s="1"/>
  <c r="AG461" i="1" a="1"/>
  <c r="AG461" i="1" s="1"/>
  <c r="AG462" i="1" a="1"/>
  <c r="AG462" i="1" s="1"/>
  <c r="AG468" i="1" a="1"/>
  <c r="AG468" i="1" s="1"/>
  <c r="AG469" i="1" a="1"/>
  <c r="AG469" i="1" s="1"/>
  <c r="AG480" i="1" a="1"/>
  <c r="AG480" i="1" s="1"/>
  <c r="AG496" i="1" a="1"/>
  <c r="AG496" i="1" s="1"/>
  <c r="AG504" i="1" a="1"/>
  <c r="AG504" i="1" s="1"/>
  <c r="AG510" i="1" a="1"/>
  <c r="AG510" i="1" s="1"/>
  <c r="AG525" i="1" a="1"/>
  <c r="AG525" i="1" s="1"/>
  <c r="AG527" i="1" a="1"/>
  <c r="AG527" i="1" s="1"/>
  <c r="AG532" i="1" a="1"/>
  <c r="AG532" i="1" s="1"/>
  <c r="AG534" i="1" a="1"/>
  <c r="AG534" i="1" s="1"/>
  <c r="AG538" i="1" a="1"/>
  <c r="AG538" i="1" s="1"/>
  <c r="AG324" i="1" a="1"/>
  <c r="AG324" i="1" s="1"/>
  <c r="AG486" i="1" a="1"/>
  <c r="AG486" i="1" s="1"/>
  <c r="AG502" i="1" a="1"/>
  <c r="AG502" i="1" s="1"/>
  <c r="AG509" i="1" a="1"/>
  <c r="AG509" i="1" s="1"/>
  <c r="AG524" i="1" a="1"/>
  <c r="AG524" i="1" s="1"/>
  <c r="AG529" i="1" a="1"/>
  <c r="AG529" i="1" s="1"/>
  <c r="AG425" i="1" a="1"/>
  <c r="AG425" i="1" s="1"/>
  <c r="AG432" i="1" a="1"/>
  <c r="AG432" i="1" s="1"/>
  <c r="AG477" i="1" a="1"/>
  <c r="AG477" i="1" s="1"/>
  <c r="AG508" i="1" a="1"/>
  <c r="AG508" i="1" s="1"/>
  <c r="AG511" i="1" a="1"/>
  <c r="AG511" i="1" s="1"/>
  <c r="AG519" i="1" a="1"/>
  <c r="AG519" i="1" s="1"/>
  <c r="AG521" i="1" a="1"/>
  <c r="AG521" i="1" s="1"/>
  <c r="AG523" i="1" a="1"/>
  <c r="AG523" i="1" s="1"/>
  <c r="AG533" i="1" a="1"/>
  <c r="AG533" i="1" s="1"/>
  <c r="AG545" i="1" a="1"/>
  <c r="AG545" i="1" s="1"/>
  <c r="AG441" i="1" a="1"/>
  <c r="AG441" i="1" s="1"/>
  <c r="AG447" i="1" a="1"/>
  <c r="AG447" i="1" s="1"/>
  <c r="AG493" i="1" a="1"/>
  <c r="AG493" i="1" s="1"/>
  <c r="AG512" i="1" a="1"/>
  <c r="AG512" i="1" s="1"/>
  <c r="AG513" i="1" a="1"/>
  <c r="AG513" i="1" s="1"/>
  <c r="AG514" i="1" a="1"/>
  <c r="AG514" i="1" s="1"/>
  <c r="AG516" i="1" a="1"/>
  <c r="AG516" i="1" s="1"/>
  <c r="AG526" i="1" a="1"/>
  <c r="AG526" i="1" s="1"/>
  <c r="AG530" i="1" a="1"/>
  <c r="AG530" i="1" s="1"/>
  <c r="AG536" i="1" a="1"/>
  <c r="AG536" i="1" s="1"/>
  <c r="AG539" i="1" a="1"/>
  <c r="AG539" i="1" s="1"/>
  <c r="AG540" i="1" a="1"/>
  <c r="AG540" i="1" s="1"/>
  <c r="AG544" i="1" a="1"/>
  <c r="AG544" i="1" s="1"/>
  <c r="AG471" i="1" a="1"/>
  <c r="AG471" i="1" s="1"/>
  <c r="AG503" i="1" a="1"/>
  <c r="AG503" i="1" s="1"/>
  <c r="AG528" i="1" a="1"/>
  <c r="AG528" i="1" s="1"/>
  <c r="AG535" i="1" a="1"/>
  <c r="AG535" i="1" s="1"/>
  <c r="AG548" i="1" a="1"/>
  <c r="AG548" i="1" s="1"/>
  <c r="AG463" i="1" a="1"/>
  <c r="AG463" i="1" s="1"/>
  <c r="AG491" i="1" a="1"/>
  <c r="AG491" i="1" s="1"/>
  <c r="AG505" i="1" a="1"/>
  <c r="AG505" i="1" s="1"/>
  <c r="AG506" i="1" a="1"/>
  <c r="AG506" i="1" s="1"/>
  <c r="AG517" i="1" a="1"/>
  <c r="AG517" i="1" s="1"/>
  <c r="AG531" i="1" a="1"/>
  <c r="AG531" i="1" s="1"/>
  <c r="AG547" i="1" a="1"/>
  <c r="AG547" i="1" s="1"/>
  <c r="AG549" i="1" a="1"/>
  <c r="AG549" i="1" s="1"/>
  <c r="AG518" i="1" a="1"/>
  <c r="AG518" i="1" s="1"/>
  <c r="AG542" i="1" a="1"/>
  <c r="AG542" i="1" s="1"/>
  <c r="AG550" i="1" a="1"/>
  <c r="AG550" i="1" s="1"/>
  <c r="AG551" i="1" a="1"/>
  <c r="AG551" i="1" s="1"/>
  <c r="AG556" i="1" a="1"/>
  <c r="AG556" i="1" s="1"/>
  <c r="AG558" i="1" a="1"/>
  <c r="AG558" i="1" s="1"/>
  <c r="AG561" i="1" a="1"/>
  <c r="AG561" i="1" s="1"/>
  <c r="AG562" i="1" a="1"/>
  <c r="AG562" i="1" s="1"/>
  <c r="AG563" i="1" a="1"/>
  <c r="AG563" i="1" s="1"/>
  <c r="AG564" i="1" a="1"/>
  <c r="AG564" i="1" s="1"/>
  <c r="AG565" i="1" a="1"/>
  <c r="AG565" i="1" s="1"/>
  <c r="AG593" i="1" a="1"/>
  <c r="AG593" i="1" s="1"/>
  <c r="AG603" i="1" a="1"/>
  <c r="AG603" i="1" s="1"/>
  <c r="AG475" i="1" a="1"/>
  <c r="AG475" i="1" s="1"/>
  <c r="AG554" i="1" a="1"/>
  <c r="AG554" i="1" s="1"/>
  <c r="AG555" i="1" a="1"/>
  <c r="AG555" i="1" s="1"/>
  <c r="AG557" i="1" a="1"/>
  <c r="AG557" i="1" s="1"/>
  <c r="AG576" i="1" a="1"/>
  <c r="AG576" i="1" s="1"/>
  <c r="AG582" i="1" a="1"/>
  <c r="AG582" i="1" s="1"/>
  <c r="AG586" i="1" a="1"/>
  <c r="AG586" i="1" s="1"/>
  <c r="AG600" i="1" a="1"/>
  <c r="AG600" i="1" s="1"/>
  <c r="AG507" i="1" a="1"/>
  <c r="AG507" i="1" s="1"/>
  <c r="AG515" i="1" a="1"/>
  <c r="AG515" i="1" s="1"/>
  <c r="AG522" i="1" a="1"/>
  <c r="AG522" i="1" s="1"/>
  <c r="AG543" i="1" a="1"/>
  <c r="AG543" i="1" s="1"/>
  <c r="AG571" i="1" a="1"/>
  <c r="AG571" i="1" s="1"/>
  <c r="AG572" i="1" a="1"/>
  <c r="AG572" i="1" s="1"/>
  <c r="AG581" i="1" a="1"/>
  <c r="AG581" i="1" s="1"/>
  <c r="AG589" i="1" a="1"/>
  <c r="AG589" i="1" s="1"/>
  <c r="AG596" i="1" a="1"/>
  <c r="AG596" i="1" s="1"/>
  <c r="AG599" i="1" a="1"/>
  <c r="AG599" i="1" s="1"/>
  <c r="AG553" i="1" a="1"/>
  <c r="AG553" i="1" s="1"/>
  <c r="AG560" i="1" a="1"/>
  <c r="AG560" i="1" s="1"/>
  <c r="AG569" i="1" a="1"/>
  <c r="AG569" i="1" s="1"/>
  <c r="AG570" i="1" a="1"/>
  <c r="AG570" i="1" s="1"/>
  <c r="AG575" i="1" a="1"/>
  <c r="AG575" i="1" s="1"/>
  <c r="AG578" i="1" a="1"/>
  <c r="AG578" i="1" s="1"/>
  <c r="AG585" i="1" a="1"/>
  <c r="AG585" i="1" s="1"/>
  <c r="AG592" i="1" a="1"/>
  <c r="AG592" i="1" s="1"/>
  <c r="AG537" i="1" a="1"/>
  <c r="AG537" i="1" s="1"/>
  <c r="AG567" i="1" a="1"/>
  <c r="AG567" i="1" s="1"/>
  <c r="AG568" i="1" a="1"/>
  <c r="AG568" i="1" s="1"/>
  <c r="AG580" i="1" a="1"/>
  <c r="AG580" i="1" s="1"/>
  <c r="AG588" i="1" a="1"/>
  <c r="AG588" i="1" s="1"/>
  <c r="AG595" i="1" a="1"/>
  <c r="AG595" i="1" s="1"/>
  <c r="AG520" i="1" a="1"/>
  <c r="AG520" i="1" s="1"/>
  <c r="AG566" i="1" a="1"/>
  <c r="AG566" i="1" s="1"/>
  <c r="AG574" i="1" a="1"/>
  <c r="AG574" i="1" s="1"/>
  <c r="AG584" i="1" a="1"/>
  <c r="AG584" i="1" s="1"/>
  <c r="AG591" i="1" a="1"/>
  <c r="AG591" i="1" s="1"/>
  <c r="AG598" i="1" a="1"/>
  <c r="AG598" i="1" s="1"/>
  <c r="AG541" i="1" a="1"/>
  <c r="AG541" i="1" s="1"/>
  <c r="AG552" i="1" a="1"/>
  <c r="AG552" i="1" s="1"/>
  <c r="AG559" i="1" a="1"/>
  <c r="AG559" i="1" s="1"/>
  <c r="AG577" i="1" a="1"/>
  <c r="AG577" i="1" s="1"/>
  <c r="AG587" i="1" a="1"/>
  <c r="AG587" i="1" s="1"/>
  <c r="AG601" i="1" a="1"/>
  <c r="AG601" i="1" s="1"/>
  <c r="AG606" i="1" a="1"/>
  <c r="AG606" i="1" s="1"/>
  <c r="AG609" i="1" a="1"/>
  <c r="AG609" i="1" s="1"/>
  <c r="AG615" i="1" a="1"/>
  <c r="AG615" i="1" s="1"/>
  <c r="AG627" i="1" a="1"/>
  <c r="AG627" i="1" s="1"/>
  <c r="AG640" i="1" a="1"/>
  <c r="AG640" i="1" s="1"/>
  <c r="AG594" i="1" a="1"/>
  <c r="AG594" i="1" s="1"/>
  <c r="AG612" i="1" a="1"/>
  <c r="AG612" i="1" s="1"/>
  <c r="AG618" i="1" a="1"/>
  <c r="AG618" i="1" s="1"/>
  <c r="AG621" i="1" a="1"/>
  <c r="AG621" i="1" s="1"/>
  <c r="AG624" i="1" a="1"/>
  <c r="AG624" i="1" s="1"/>
  <c r="AG630" i="1" a="1"/>
  <c r="AG630" i="1" s="1"/>
  <c r="AG634" i="1" a="1"/>
  <c r="AG634" i="1" s="1"/>
  <c r="AG636" i="1" a="1"/>
  <c r="AG636" i="1" s="1"/>
  <c r="AG638" i="1" a="1"/>
  <c r="AG638" i="1" s="1"/>
  <c r="AG644" i="1" a="1"/>
  <c r="AG644" i="1" s="1"/>
  <c r="AG651" i="1" a="1"/>
  <c r="AG651" i="1" s="1"/>
  <c r="AG652" i="1" a="1"/>
  <c r="AG652" i="1" s="1"/>
  <c r="AG659" i="1" a="1"/>
  <c r="AG659" i="1" s="1"/>
  <c r="AG579" i="1" a="1"/>
  <c r="AG579" i="1" s="1"/>
  <c r="AG611" i="1" a="1"/>
  <c r="AG611" i="1" s="1"/>
  <c r="AG633" i="1" a="1"/>
  <c r="AG633" i="1" s="1"/>
  <c r="AG662" i="1" a="1"/>
  <c r="AG662" i="1" s="1"/>
  <c r="AG605" i="1" a="1"/>
  <c r="AG605" i="1" s="1"/>
  <c r="AG608" i="1" a="1"/>
  <c r="AG608" i="1" s="1"/>
  <c r="AG614" i="1" a="1"/>
  <c r="AG614" i="1" s="1"/>
  <c r="AG623" i="1" a="1"/>
  <c r="AG623" i="1" s="1"/>
  <c r="AG626" i="1" a="1"/>
  <c r="AG626" i="1" s="1"/>
  <c r="AG583" i="1" a="1"/>
  <c r="AG583" i="1" s="1"/>
  <c r="AG607" i="1" a="1"/>
  <c r="AG607" i="1" s="1"/>
  <c r="AG610" i="1" a="1"/>
  <c r="AG610" i="1" s="1"/>
  <c r="AG632" i="1" a="1"/>
  <c r="AG632" i="1" s="1"/>
  <c r="AG635" i="1" a="1"/>
  <c r="AG635" i="1" s="1"/>
  <c r="AG637" i="1" a="1"/>
  <c r="AG637" i="1" s="1"/>
  <c r="AG641" i="1" a="1"/>
  <c r="AG641" i="1" s="1"/>
  <c r="AG647" i="1" a="1"/>
  <c r="AG647" i="1" s="1"/>
  <c r="AG648" i="1" a="1"/>
  <c r="AG648" i="1" s="1"/>
  <c r="AG655" i="1" a="1"/>
  <c r="AG655" i="1" s="1"/>
  <c r="AG656" i="1" a="1"/>
  <c r="AG656" i="1" s="1"/>
  <c r="AG573" i="1" a="1"/>
  <c r="AG573" i="1" s="1"/>
  <c r="AG590" i="1" a="1"/>
  <c r="AG590" i="1" s="1"/>
  <c r="AG604" i="1" a="1"/>
  <c r="AG604" i="1" s="1"/>
  <c r="AG613" i="1" a="1"/>
  <c r="AG613" i="1" s="1"/>
  <c r="AG619" i="1" a="1"/>
  <c r="AG619" i="1" s="1"/>
  <c r="AG622" i="1" a="1"/>
  <c r="AG622" i="1" s="1"/>
  <c r="AG625" i="1" a="1"/>
  <c r="AG625" i="1" s="1"/>
  <c r="AG631" i="1" a="1"/>
  <c r="AG631" i="1" s="1"/>
  <c r="AG639" i="1" a="1"/>
  <c r="AG639" i="1" s="1"/>
  <c r="AG642" i="1" a="1"/>
  <c r="AG642" i="1" s="1"/>
  <c r="AG660" i="1" a="1"/>
  <c r="AG660" i="1" s="1"/>
  <c r="AG664" i="1" a="1"/>
  <c r="AG664" i="1" s="1"/>
  <c r="AG620" i="1" a="1"/>
  <c r="AG620" i="1" s="1"/>
  <c r="AG649" i="1" a="1"/>
  <c r="AG649" i="1" s="1"/>
  <c r="AG666" i="1" a="1"/>
  <c r="AG666" i="1" s="1"/>
  <c r="AG671" i="1" a="1"/>
  <c r="AG671" i="1" s="1"/>
  <c r="AG674" i="1" a="1"/>
  <c r="AG674" i="1" s="1"/>
  <c r="AG729" i="1" a="1"/>
  <c r="AG729" i="1" s="1"/>
  <c r="AG733" i="1" a="1"/>
  <c r="AG733" i="1" s="1"/>
  <c r="AG734" i="1" a="1"/>
  <c r="AG734" i="1" s="1"/>
  <c r="AG739" i="1" a="1"/>
  <c r="AG739" i="1" s="1"/>
  <c r="AG742" i="1" a="1"/>
  <c r="AG742" i="1" s="1"/>
  <c r="AG745" i="1" a="1"/>
  <c r="AG745" i="1" s="1"/>
  <c r="AG765" i="1" a="1"/>
  <c r="AG765" i="1" s="1"/>
  <c r="AG766" i="1" a="1"/>
  <c r="AG766" i="1" s="1"/>
  <c r="AG774" i="1" a="1"/>
  <c r="AG774" i="1" s="1"/>
  <c r="AG777" i="1" a="1"/>
  <c r="AG777" i="1" s="1"/>
  <c r="AG646" i="1" a="1"/>
  <c r="AG646" i="1" s="1"/>
  <c r="AG682" i="1" a="1"/>
  <c r="AG682" i="1" s="1"/>
  <c r="AG690" i="1" a="1"/>
  <c r="AG690" i="1" s="1"/>
  <c r="AG698" i="1" a="1"/>
  <c r="AG698" i="1" s="1"/>
  <c r="AG706" i="1" a="1"/>
  <c r="AG706" i="1" s="1"/>
  <c r="AG714" i="1" a="1"/>
  <c r="AG714" i="1" s="1"/>
  <c r="AG722" i="1" a="1"/>
  <c r="AG722" i="1" s="1"/>
  <c r="AG725" i="1" a="1"/>
  <c r="AG725" i="1" s="1"/>
  <c r="AG728" i="1" a="1"/>
  <c r="AG728" i="1" s="1"/>
  <c r="AG753" i="1" a="1"/>
  <c r="AG753" i="1" s="1"/>
  <c r="AG759" i="1" a="1"/>
  <c r="AG759" i="1" s="1"/>
  <c r="AG760" i="1" a="1"/>
  <c r="AG760" i="1" s="1"/>
  <c r="AG770" i="1" a="1"/>
  <c r="AG770" i="1" s="1"/>
  <c r="AG645" i="1" a="1"/>
  <c r="AG645" i="1" s="1"/>
  <c r="AG658" i="1" a="1"/>
  <c r="AG658" i="1" s="1"/>
  <c r="AG663" i="1" a="1"/>
  <c r="AG663" i="1" s="1"/>
  <c r="AG667" i="1" a="1"/>
  <c r="AG667" i="1" s="1"/>
  <c r="AG673" i="1" a="1"/>
  <c r="AG673" i="1" s="1"/>
  <c r="AG679" i="1" a="1"/>
  <c r="AG679" i="1" s="1"/>
  <c r="AG687" i="1" a="1"/>
  <c r="AG687" i="1" s="1"/>
  <c r="AG695" i="1" a="1"/>
  <c r="AG695" i="1" s="1"/>
  <c r="AG703" i="1" a="1"/>
  <c r="AG703" i="1" s="1"/>
  <c r="AG711" i="1" a="1"/>
  <c r="AG711" i="1" s="1"/>
  <c r="AG719" i="1" a="1"/>
  <c r="AG719" i="1" s="1"/>
  <c r="AG732" i="1" a="1"/>
  <c r="AG732" i="1" s="1"/>
  <c r="AG737" i="1" a="1"/>
  <c r="AG737" i="1" s="1"/>
  <c r="AG738" i="1" a="1"/>
  <c r="AG738" i="1" s="1"/>
  <c r="AG744" i="1" a="1"/>
  <c r="AG744" i="1" s="1"/>
  <c r="AG747" i="1" a="1"/>
  <c r="AG747" i="1" s="1"/>
  <c r="AG750" i="1" a="1"/>
  <c r="AG750" i="1" s="1"/>
  <c r="AG769" i="1" a="1"/>
  <c r="AG769" i="1" s="1"/>
  <c r="AG773" i="1" a="1"/>
  <c r="AG773" i="1" s="1"/>
  <c r="AG776" i="1" a="1"/>
  <c r="AG776" i="1" s="1"/>
  <c r="AG546" i="1" a="1"/>
  <c r="AG546" i="1" s="1"/>
  <c r="AG616" i="1" a="1"/>
  <c r="AG616" i="1" s="1"/>
  <c r="AG628" i="1" a="1"/>
  <c r="AG628" i="1" s="1"/>
  <c r="AG643" i="1" a="1"/>
  <c r="AG643" i="1" s="1"/>
  <c r="AG657" i="1" a="1"/>
  <c r="AG657" i="1" s="1"/>
  <c r="AG670" i="1" a="1"/>
  <c r="AG670" i="1" s="1"/>
  <c r="AG676" i="1" a="1"/>
  <c r="AG676" i="1" s="1"/>
  <c r="AG681" i="1" a="1"/>
  <c r="AG681" i="1" s="1"/>
  <c r="AG684" i="1" a="1"/>
  <c r="AG684" i="1" s="1"/>
  <c r="AG689" i="1" a="1"/>
  <c r="AG689" i="1" s="1"/>
  <c r="AG692" i="1" a="1"/>
  <c r="AG692" i="1" s="1"/>
  <c r="AG697" i="1" a="1"/>
  <c r="AG697" i="1" s="1"/>
  <c r="AG700" i="1" a="1"/>
  <c r="AG700" i="1" s="1"/>
  <c r="AG705" i="1" a="1"/>
  <c r="AG705" i="1" s="1"/>
  <c r="AG708" i="1" a="1"/>
  <c r="AG708" i="1" s="1"/>
  <c r="AG713" i="1" a="1"/>
  <c r="AG713" i="1" s="1"/>
  <c r="AG716" i="1" a="1"/>
  <c r="AG716" i="1" s="1"/>
  <c r="AG721" i="1" a="1"/>
  <c r="AG721" i="1" s="1"/>
  <c r="AG724" i="1" a="1"/>
  <c r="AG724" i="1" s="1"/>
  <c r="AG597" i="1" a="1"/>
  <c r="AG597" i="1" s="1"/>
  <c r="AG653" i="1" a="1"/>
  <c r="AG653" i="1" s="1"/>
  <c r="AG669" i="1" a="1"/>
  <c r="AG669" i="1" s="1"/>
  <c r="AG675" i="1" a="1"/>
  <c r="AG675" i="1" s="1"/>
  <c r="AG678" i="1" a="1"/>
  <c r="AG678" i="1" s="1"/>
  <c r="AG686" i="1" a="1"/>
  <c r="AG686" i="1" s="1"/>
  <c r="AG694" i="1" a="1"/>
  <c r="AG694" i="1" s="1"/>
  <c r="AG702" i="1" a="1"/>
  <c r="AG702" i="1" s="1"/>
  <c r="AG710" i="1" a="1"/>
  <c r="AG710" i="1" s="1"/>
  <c r="AG718" i="1" a="1"/>
  <c r="AG718" i="1" s="1"/>
  <c r="AG736" i="1" a="1"/>
  <c r="AG736" i="1" s="1"/>
  <c r="AG740" i="1" a="1"/>
  <c r="AG740" i="1" s="1"/>
  <c r="AG743" i="1" a="1"/>
  <c r="AG743" i="1" s="1"/>
  <c r="AG746" i="1" a="1"/>
  <c r="AG746" i="1" s="1"/>
  <c r="AG767" i="1" a="1"/>
  <c r="AG767" i="1" s="1"/>
  <c r="AG768" i="1" a="1"/>
  <c r="AG768" i="1" s="1"/>
  <c r="AG772" i="1" a="1"/>
  <c r="AG772" i="1" s="1"/>
  <c r="AG775" i="1" a="1"/>
  <c r="AG775" i="1" s="1"/>
  <c r="AG778" i="1" a="1"/>
  <c r="AG778" i="1" s="1"/>
  <c r="AG787" i="1" a="1"/>
  <c r="AG787" i="1" s="1"/>
  <c r="AG661" i="1" a="1"/>
  <c r="AG661" i="1" s="1"/>
  <c r="AG665" i="1" a="1"/>
  <c r="AG665" i="1" s="1"/>
  <c r="AG672" i="1" a="1"/>
  <c r="AG672" i="1" s="1"/>
  <c r="AG683" i="1" a="1"/>
  <c r="AG683" i="1" s="1"/>
  <c r="AG691" i="1" a="1"/>
  <c r="AG691" i="1" s="1"/>
  <c r="AG699" i="1" a="1"/>
  <c r="AG699" i="1" s="1"/>
  <c r="AG707" i="1" a="1"/>
  <c r="AG707" i="1" s="1"/>
  <c r="AG715" i="1" a="1"/>
  <c r="AG715" i="1" s="1"/>
  <c r="AG723" i="1" a="1"/>
  <c r="AG723" i="1" s="1"/>
  <c r="AG726" i="1" a="1"/>
  <c r="AG726" i="1" s="1"/>
  <c r="AG754" i="1" a="1"/>
  <c r="AG754" i="1" s="1"/>
  <c r="AG761" i="1" a="1"/>
  <c r="AG761" i="1" s="1"/>
  <c r="AG762" i="1" a="1"/>
  <c r="AG762" i="1" s="1"/>
  <c r="AG771" i="1" a="1"/>
  <c r="AG771" i="1" s="1"/>
  <c r="AG748" i="1" a="1"/>
  <c r="AG748" i="1" s="1"/>
  <c r="AG752" i="1" a="1"/>
  <c r="AG752" i="1" s="1"/>
  <c r="AG789" i="1" a="1"/>
  <c r="AG789" i="1" s="1"/>
  <c r="AG791" i="1" a="1"/>
  <c r="AG791" i="1" s="1"/>
  <c r="AG792" i="1" a="1"/>
  <c r="AG792" i="1" s="1"/>
  <c r="AG793" i="1" a="1"/>
  <c r="AG793" i="1" s="1"/>
  <c r="AG794" i="1" a="1"/>
  <c r="AG794" i="1" s="1"/>
  <c r="AG812" i="1" a="1"/>
  <c r="AG812" i="1" s="1"/>
  <c r="AG825" i="1" a="1"/>
  <c r="AG825" i="1" s="1"/>
  <c r="AG836" i="1" a="1"/>
  <c r="AG836" i="1" s="1"/>
  <c r="AG840" i="1" a="1"/>
  <c r="AG840" i="1" s="1"/>
  <c r="AG858" i="1" a="1"/>
  <c r="AG858" i="1" s="1"/>
  <c r="AG862" i="1" a="1"/>
  <c r="AG862" i="1" s="1"/>
  <c r="AG866" i="1" a="1"/>
  <c r="AG866" i="1" s="1"/>
  <c r="AG880" i="1" a="1"/>
  <c r="AG880" i="1" s="1"/>
  <c r="AG688" i="1" a="1"/>
  <c r="AG688" i="1" s="1"/>
  <c r="AG701" i="1" a="1"/>
  <c r="AG701" i="1" s="1"/>
  <c r="AG720" i="1" a="1"/>
  <c r="AG720" i="1" s="1"/>
  <c r="AG730" i="1" a="1"/>
  <c r="AG730" i="1" s="1"/>
  <c r="AG735" i="1" a="1"/>
  <c r="AG735" i="1" s="1"/>
  <c r="AG755" i="1" a="1"/>
  <c r="AG755" i="1" s="1"/>
  <c r="AG795" i="1" a="1"/>
  <c r="AG795" i="1" s="1"/>
  <c r="AG807" i="1" a="1"/>
  <c r="AG807" i="1" s="1"/>
  <c r="AG821" i="1" a="1"/>
  <c r="AG821" i="1" s="1"/>
  <c r="AG831" i="1" a="1"/>
  <c r="AG831" i="1" s="1"/>
  <c r="AG835" i="1" a="1"/>
  <c r="AG835" i="1" s="1"/>
  <c r="AG844" i="1" a="1"/>
  <c r="AG844" i="1" s="1"/>
  <c r="AG845" i="1" a="1"/>
  <c r="AG845" i="1" s="1"/>
  <c r="AG854" i="1" a="1"/>
  <c r="AG854" i="1" s="1"/>
  <c r="AG857" i="1" a="1"/>
  <c r="AG857" i="1" s="1"/>
  <c r="AG861" i="1" a="1"/>
  <c r="AG861" i="1" s="1"/>
  <c r="AG870" i="1" a="1"/>
  <c r="AG870" i="1" s="1"/>
  <c r="AG875" i="1" a="1"/>
  <c r="AG875" i="1" s="1"/>
  <c r="AG629" i="1" a="1"/>
  <c r="AG629" i="1" s="1"/>
  <c r="AG654" i="1" a="1"/>
  <c r="AG654" i="1" s="1"/>
  <c r="AG727" i="1" a="1"/>
  <c r="AG727" i="1" s="1"/>
  <c r="AG751" i="1" a="1"/>
  <c r="AG751" i="1" s="1"/>
  <c r="AG764" i="1" a="1"/>
  <c r="AG764" i="1" s="1"/>
  <c r="AG785" i="1" a="1"/>
  <c r="AG785" i="1" s="1"/>
  <c r="AG806" i="1" a="1"/>
  <c r="AG806" i="1" s="1"/>
  <c r="AG811" i="1" a="1"/>
  <c r="AG811" i="1" s="1"/>
  <c r="AG816" i="1" a="1"/>
  <c r="AG816" i="1" s="1"/>
  <c r="AG824" i="1" a="1"/>
  <c r="AG824" i="1" s="1"/>
  <c r="AG650" i="1" a="1"/>
  <c r="AG650" i="1" s="1"/>
  <c r="AG677" i="1" a="1"/>
  <c r="AG677" i="1" s="1"/>
  <c r="AG696" i="1" a="1"/>
  <c r="AG696" i="1" s="1"/>
  <c r="AG709" i="1" a="1"/>
  <c r="AG709" i="1" s="1"/>
  <c r="AG758" i="1" a="1"/>
  <c r="AG758" i="1" s="1"/>
  <c r="AG763" i="1" a="1"/>
  <c r="AG763" i="1" s="1"/>
  <c r="AG815" i="1" a="1"/>
  <c r="AG815" i="1" s="1"/>
  <c r="AG820" i="1" a="1"/>
  <c r="AG820" i="1" s="1"/>
  <c r="AG839" i="1" a="1"/>
  <c r="AG839" i="1" s="1"/>
  <c r="AG853" i="1" a="1"/>
  <c r="AG853" i="1" s="1"/>
  <c r="AG865" i="1" a="1"/>
  <c r="AG865" i="1" s="1"/>
  <c r="AG874" i="1" a="1"/>
  <c r="AG874" i="1" s="1"/>
  <c r="AG602" i="1" a="1"/>
  <c r="AG602" i="1" s="1"/>
  <c r="AG685" i="1" a="1"/>
  <c r="AG685" i="1" s="1"/>
  <c r="AG704" i="1" a="1"/>
  <c r="AG704" i="1" s="1"/>
  <c r="AG717" i="1" a="1"/>
  <c r="AG717" i="1" s="1"/>
  <c r="AG757" i="1" a="1"/>
  <c r="AG757" i="1" s="1"/>
  <c r="AG786" i="1" a="1"/>
  <c r="AG786" i="1" s="1"/>
  <c r="AG788" i="1" a="1"/>
  <c r="AG788" i="1" s="1"/>
  <c r="AG790" i="1" a="1"/>
  <c r="AG790" i="1" s="1"/>
  <c r="AG800" i="1" a="1"/>
  <c r="AG800" i="1" s="1"/>
  <c r="AG809" i="1" a="1"/>
  <c r="AG809" i="1" s="1"/>
  <c r="AG823" i="1" a="1"/>
  <c r="AG823" i="1" s="1"/>
  <c r="AG851" i="1" a="1"/>
  <c r="AG851" i="1" s="1"/>
  <c r="AG859" i="1" a="1"/>
  <c r="AG859" i="1" s="1"/>
  <c r="AG877" i="1" a="1"/>
  <c r="AG877" i="1" s="1"/>
  <c r="AG882" i="1" a="1"/>
  <c r="AG882" i="1" s="1"/>
  <c r="AG617" i="1" a="1"/>
  <c r="AG617" i="1" s="1"/>
  <c r="AG741" i="1" a="1"/>
  <c r="AG741" i="1" s="1"/>
  <c r="AG749" i="1" a="1"/>
  <c r="AG749" i="1" s="1"/>
  <c r="AG780" i="1" a="1"/>
  <c r="AG780" i="1" s="1"/>
  <c r="AG781" i="1" a="1"/>
  <c r="AG781" i="1" s="1"/>
  <c r="AG784" i="1" a="1"/>
  <c r="AG784" i="1" s="1"/>
  <c r="AG801" i="1" a="1"/>
  <c r="AG801" i="1" s="1"/>
  <c r="AG804" i="1" a="1"/>
  <c r="AG804" i="1" s="1"/>
  <c r="AG808" i="1" a="1"/>
  <c r="AG808" i="1" s="1"/>
  <c r="AG814" i="1" a="1"/>
  <c r="AG814" i="1" s="1"/>
  <c r="AG827" i="1" a="1"/>
  <c r="AG827" i="1" s="1"/>
  <c r="AG837" i="1" a="1"/>
  <c r="AG837" i="1" s="1"/>
  <c r="AG838" i="1" a="1"/>
  <c r="AG838" i="1" s="1"/>
  <c r="AG841" i="1" a="1"/>
  <c r="AG841" i="1" s="1"/>
  <c r="AG855" i="1" a="1"/>
  <c r="AG855" i="1" s="1"/>
  <c r="AG867" i="1" a="1"/>
  <c r="AG867" i="1" s="1"/>
  <c r="AG872" i="1" a="1"/>
  <c r="AG872" i="1" s="1"/>
  <c r="AG881" i="1" a="1"/>
  <c r="AG881" i="1" s="1"/>
  <c r="AG799" i="1" a="1"/>
  <c r="AG799" i="1" s="1"/>
  <c r="AG826" i="1" a="1"/>
  <c r="AG826" i="1" s="1"/>
  <c r="AG846" i="1" a="1"/>
  <c r="AG846" i="1" s="1"/>
  <c r="AG860" i="1" a="1"/>
  <c r="AG860" i="1" s="1"/>
  <c r="AG869" i="1" a="1"/>
  <c r="AG869" i="1" s="1"/>
  <c r="AG879" i="1" a="1"/>
  <c r="AG879" i="1" s="1"/>
  <c r="AG894" i="1" a="1"/>
  <c r="AG894" i="1" s="1"/>
  <c r="AG915" i="1" a="1"/>
  <c r="AG915" i="1" s="1"/>
  <c r="AG928" i="1" a="1"/>
  <c r="AG928" i="1" s="1"/>
  <c r="AG712" i="1" a="1"/>
  <c r="AG712" i="1" s="1"/>
  <c r="AG731" i="1" a="1"/>
  <c r="AG731" i="1" s="1"/>
  <c r="AG756" i="1" a="1"/>
  <c r="AG756" i="1" s="1"/>
  <c r="AG803" i="1" a="1"/>
  <c r="AG803" i="1" s="1"/>
  <c r="AG813" i="1" a="1"/>
  <c r="AG813" i="1" s="1"/>
  <c r="AG818" i="1" a="1"/>
  <c r="AG818" i="1" s="1"/>
  <c r="AG850" i="1" a="1"/>
  <c r="AG850" i="1" s="1"/>
  <c r="AG864" i="1" a="1"/>
  <c r="AG864" i="1" s="1"/>
  <c r="AG886" i="1" a="1"/>
  <c r="AG886" i="1" s="1"/>
  <c r="AG897" i="1" a="1"/>
  <c r="AG897" i="1" s="1"/>
  <c r="AG914" i="1" a="1"/>
  <c r="AG914" i="1" s="1"/>
  <c r="AG919" i="1" a="1"/>
  <c r="AG919" i="1" s="1"/>
  <c r="AG920" i="1" a="1"/>
  <c r="AG920" i="1" s="1"/>
  <c r="AG921" i="1" a="1"/>
  <c r="AG921" i="1" s="1"/>
  <c r="AG922" i="1" a="1"/>
  <c r="AG922" i="1" s="1"/>
  <c r="AG923" i="1" a="1"/>
  <c r="AG923" i="1" s="1"/>
  <c r="AG933" i="1" a="1"/>
  <c r="AG933" i="1" s="1"/>
  <c r="AG939" i="1" a="1"/>
  <c r="AG939" i="1" s="1"/>
  <c r="AG940" i="1" a="1"/>
  <c r="AG940" i="1" s="1"/>
  <c r="AG944" i="1" a="1"/>
  <c r="AG944" i="1" s="1"/>
  <c r="AG948" i="1" a="1"/>
  <c r="AG948" i="1" s="1"/>
  <c r="AG783" i="1" a="1"/>
  <c r="AG783" i="1" s="1"/>
  <c r="AG796" i="1" a="1"/>
  <c r="AG796" i="1" s="1"/>
  <c r="AG819" i="1" a="1"/>
  <c r="AG819" i="1" s="1"/>
  <c r="AG830" i="1" a="1"/>
  <c r="AG830" i="1" s="1"/>
  <c r="AG849" i="1" a="1"/>
  <c r="AG849" i="1" s="1"/>
  <c r="AG868" i="1" a="1"/>
  <c r="AG868" i="1" s="1"/>
  <c r="AG873" i="1" a="1"/>
  <c r="AG873" i="1" s="1"/>
  <c r="AG878" i="1" a="1"/>
  <c r="AG878" i="1" s="1"/>
  <c r="AG885" i="1" a="1"/>
  <c r="AG885" i="1" s="1"/>
  <c r="AG889" i="1" a="1"/>
  <c r="AG889" i="1" s="1"/>
  <c r="AG893" i="1" a="1"/>
  <c r="AG893" i="1" s="1"/>
  <c r="AG902" i="1" a="1"/>
  <c r="AG902" i="1" s="1"/>
  <c r="AG903" i="1" a="1"/>
  <c r="AG903" i="1" s="1"/>
  <c r="AG932" i="1" a="1"/>
  <c r="AG932" i="1" s="1"/>
  <c r="AG668" i="1" a="1"/>
  <c r="AG668" i="1" s="1"/>
  <c r="AG779" i="1" a="1"/>
  <c r="AG779" i="1" s="1"/>
  <c r="AG834" i="1" a="1"/>
  <c r="AG834" i="1" s="1"/>
  <c r="AG863" i="1" a="1"/>
  <c r="AG863" i="1" s="1"/>
  <c r="AG892" i="1" a="1"/>
  <c r="AG892" i="1" s="1"/>
  <c r="AG904" i="1" a="1"/>
  <c r="AG904" i="1" s="1"/>
  <c r="AG931" i="1" a="1"/>
  <c r="AG931" i="1" s="1"/>
  <c r="AG938" i="1" a="1"/>
  <c r="AG938" i="1" s="1"/>
  <c r="AG943" i="1" a="1"/>
  <c r="AG943" i="1" s="1"/>
  <c r="AG947" i="1" a="1"/>
  <c r="AG947" i="1" s="1"/>
  <c r="AG952" i="1" a="1"/>
  <c r="AG952" i="1" s="1"/>
  <c r="AG782" i="1" a="1"/>
  <c r="AG782" i="1" s="1"/>
  <c r="AG797" i="1" a="1"/>
  <c r="AG797" i="1" s="1"/>
  <c r="AG805" i="1" a="1"/>
  <c r="AG805" i="1" s="1"/>
  <c r="AG810" i="1" a="1"/>
  <c r="AG810" i="1" s="1"/>
  <c r="AG829" i="1" a="1"/>
  <c r="AG829" i="1" s="1"/>
  <c r="AG843" i="1" a="1"/>
  <c r="AG843" i="1" s="1"/>
  <c r="AG848" i="1" a="1"/>
  <c r="AG848" i="1" s="1"/>
  <c r="AG884" i="1" a="1"/>
  <c r="AG884" i="1" s="1"/>
  <c r="AG888" i="1" a="1"/>
  <c r="AG888" i="1" s="1"/>
  <c r="AG896" i="1" a="1"/>
  <c r="AG896" i="1" s="1"/>
  <c r="AG899" i="1" a="1"/>
  <c r="AG899" i="1" s="1"/>
  <c r="AG900" i="1" a="1"/>
  <c r="AG900" i="1" s="1"/>
  <c r="AG905" i="1" a="1"/>
  <c r="AG905" i="1" s="1"/>
  <c r="AG918" i="1" a="1"/>
  <c r="AG918" i="1" s="1"/>
  <c r="AG930" i="1" a="1"/>
  <c r="AG930" i="1" s="1"/>
  <c r="AG937" i="1" a="1"/>
  <c r="AG937" i="1" s="1"/>
  <c r="AG950" i="1" a="1"/>
  <c r="AG950" i="1" s="1"/>
  <c r="AG951" i="1" a="1"/>
  <c r="AG951" i="1" s="1"/>
  <c r="AG693" i="1" a="1"/>
  <c r="AG693" i="1" s="1"/>
  <c r="AG828" i="1" a="1"/>
  <c r="AG828" i="1" s="1"/>
  <c r="AG833" i="1" a="1"/>
  <c r="AG833" i="1" s="1"/>
  <c r="AG871" i="1" a="1"/>
  <c r="AG871" i="1" s="1"/>
  <c r="AG876" i="1" a="1"/>
  <c r="AG876" i="1" s="1"/>
  <c r="AG891" i="1" a="1"/>
  <c r="AG891" i="1" s="1"/>
  <c r="AG901" i="1" a="1"/>
  <c r="AG901" i="1" s="1"/>
  <c r="AG909" i="1" a="1"/>
  <c r="AG909" i="1" s="1"/>
  <c r="AG911" i="1" a="1"/>
  <c r="AG911" i="1" s="1"/>
  <c r="AG912" i="1" a="1"/>
  <c r="AG912" i="1" s="1"/>
  <c r="AG917" i="1" a="1"/>
  <c r="AG917" i="1" s="1"/>
  <c r="AG929" i="1" a="1"/>
  <c r="AG929" i="1" s="1"/>
  <c r="AG936" i="1" a="1"/>
  <c r="AG936" i="1" s="1"/>
  <c r="AG942" i="1" a="1"/>
  <c r="AG942" i="1" s="1"/>
  <c r="AG946" i="1" a="1"/>
  <c r="AG946" i="1" s="1"/>
  <c r="AG798" i="1" a="1"/>
  <c r="AG798" i="1" s="1"/>
  <c r="AG842" i="1" a="1"/>
  <c r="AG842" i="1" s="1"/>
  <c r="AG847" i="1" a="1"/>
  <c r="AG847" i="1" s="1"/>
  <c r="AG852" i="1" a="1"/>
  <c r="AG852" i="1" s="1"/>
  <c r="AG883" i="1" a="1"/>
  <c r="AG883" i="1" s="1"/>
  <c r="AG895" i="1" a="1"/>
  <c r="AG895" i="1" s="1"/>
  <c r="AG898" i="1" a="1"/>
  <c r="AG898" i="1" s="1"/>
  <c r="AG908" i="1" a="1"/>
  <c r="AG908" i="1" s="1"/>
  <c r="AG910" i="1" a="1"/>
  <c r="AG910" i="1" s="1"/>
  <c r="AG913" i="1" a="1"/>
  <c r="AG913" i="1" s="1"/>
  <c r="AG924" i="1" a="1"/>
  <c r="AG924" i="1" s="1"/>
  <c r="AG925" i="1" a="1"/>
  <c r="AG925" i="1" s="1"/>
  <c r="AG935" i="1" a="1"/>
  <c r="AG935" i="1" s="1"/>
  <c r="AG945" i="1" a="1"/>
  <c r="AG945" i="1" s="1"/>
  <c r="AG949" i="1" a="1"/>
  <c r="AG949" i="1" s="1"/>
  <c r="AG956" i="1" a="1"/>
  <c r="AG956" i="1" s="1"/>
  <c r="AG958" i="1" a="1"/>
  <c r="AG958" i="1" s="1"/>
  <c r="AG960" i="1" a="1"/>
  <c r="AG960" i="1" s="1"/>
  <c r="AG962" i="1" a="1"/>
  <c r="AG962" i="1" s="1"/>
  <c r="AG964" i="1" a="1"/>
  <c r="AG964" i="1" s="1"/>
  <c r="AG966" i="1" a="1"/>
  <c r="AG966" i="1" s="1"/>
  <c r="AG968" i="1" a="1"/>
  <c r="AG968" i="1" s="1"/>
  <c r="AG970" i="1" a="1"/>
  <c r="AG970" i="1" s="1"/>
  <c r="AG972" i="1" a="1"/>
  <c r="AG972" i="1" s="1"/>
  <c r="AG974" i="1" a="1"/>
  <c r="AG974" i="1" s="1"/>
  <c r="AG976" i="1" a="1"/>
  <c r="AG976" i="1" s="1"/>
  <c r="AG978" i="1" a="1"/>
  <c r="AG978" i="1" s="1"/>
  <c r="AG980" i="1" a="1"/>
  <c r="AG980" i="1" s="1"/>
  <c r="AG982" i="1" a="1"/>
  <c r="AG982" i="1" s="1"/>
  <c r="AG927" i="1" a="1"/>
  <c r="AG927" i="1" s="1"/>
  <c r="AG953" i="1" a="1"/>
  <c r="AG953" i="1" s="1"/>
  <c r="AG1027" i="1" a="1"/>
  <c r="AG1027" i="1" s="1"/>
  <c r="AG1042" i="1" a="1"/>
  <c r="AG1042" i="1" s="1"/>
  <c r="AG1049" i="1" a="1"/>
  <c r="AG1049" i="1" s="1"/>
  <c r="AG1056" i="1" a="1"/>
  <c r="AG1056" i="1" s="1"/>
  <c r="AG802" i="1" a="1"/>
  <c r="AG802" i="1" s="1"/>
  <c r="AG822" i="1" a="1"/>
  <c r="AG822" i="1" s="1"/>
  <c r="AG832" i="1" a="1"/>
  <c r="AG832" i="1" s="1"/>
  <c r="AG890" i="1" a="1"/>
  <c r="AG890" i="1" s="1"/>
  <c r="AG916" i="1" a="1"/>
  <c r="AG916" i="1" s="1"/>
  <c r="AG959" i="1" a="1"/>
  <c r="AG959" i="1" s="1"/>
  <c r="AG967" i="1" a="1"/>
  <c r="AG967" i="1" s="1"/>
  <c r="AG975" i="1" a="1"/>
  <c r="AG975" i="1" s="1"/>
  <c r="AG979" i="1" a="1"/>
  <c r="AG979" i="1" s="1"/>
  <c r="AG1034" i="1" a="1"/>
  <c r="AG1034" i="1" s="1"/>
  <c r="AG1035" i="1" a="1"/>
  <c r="AG1035" i="1" s="1"/>
  <c r="AG1036" i="1" a="1"/>
  <c r="AG1036" i="1" s="1"/>
  <c r="AG1037" i="1" a="1"/>
  <c r="AG1037" i="1" s="1"/>
  <c r="AG1038" i="1" a="1"/>
  <c r="AG1038" i="1" s="1"/>
  <c r="AG1045" i="1" a="1"/>
  <c r="AG1045" i="1" s="1"/>
  <c r="AG1059" i="1" a="1"/>
  <c r="AG1059" i="1" s="1"/>
  <c r="AG1062" i="1" a="1"/>
  <c r="AG1062" i="1" s="1"/>
  <c r="AG1065" i="1" a="1"/>
  <c r="AG1065" i="1" s="1"/>
  <c r="AG680" i="1" a="1"/>
  <c r="AG680" i="1" s="1"/>
  <c r="AG934" i="1" a="1"/>
  <c r="AG934" i="1" s="1"/>
  <c r="AG1048" i="1" a="1"/>
  <c r="AG1048" i="1" s="1"/>
  <c r="AG1052" i="1" a="1"/>
  <c r="AG1052" i="1" s="1"/>
  <c r="AG1055" i="1" a="1"/>
  <c r="AG1055" i="1" s="1"/>
  <c r="AG817" i="1" a="1"/>
  <c r="AG817" i="1" s="1"/>
  <c r="AG887" i="1" a="1"/>
  <c r="AG887" i="1" s="1"/>
  <c r="AG926" i="1" a="1"/>
  <c r="AG926" i="1" s="1"/>
  <c r="AG954" i="1" a="1"/>
  <c r="AG954" i="1" s="1"/>
  <c r="AG961" i="1" a="1"/>
  <c r="AG961" i="1" s="1"/>
  <c r="AG969" i="1" a="1"/>
  <c r="AG969" i="1" s="1"/>
  <c r="AG977" i="1" a="1"/>
  <c r="AG977" i="1" s="1"/>
  <c r="AG983" i="1" a="1"/>
  <c r="AG983" i="1" s="1"/>
  <c r="AG985" i="1" a="1"/>
  <c r="AG985" i="1" s="1"/>
  <c r="AG987" i="1" a="1"/>
  <c r="AG987" i="1" s="1"/>
  <c r="AG989" i="1" a="1"/>
  <c r="AG989" i="1" s="1"/>
  <c r="AG991" i="1" a="1"/>
  <c r="AG991" i="1" s="1"/>
  <c r="AG993" i="1" a="1"/>
  <c r="AG993" i="1" s="1"/>
  <c r="AG995" i="1" a="1"/>
  <c r="AG995" i="1" s="1"/>
  <c r="AG997" i="1" a="1"/>
  <c r="AG997" i="1" s="1"/>
  <c r="AG999" i="1" a="1"/>
  <c r="AG999" i="1" s="1"/>
  <c r="AG1001" i="1" a="1"/>
  <c r="AG1001" i="1" s="1"/>
  <c r="AG1003" i="1" a="1"/>
  <c r="AG1003" i="1" s="1"/>
  <c r="AG1005" i="1" a="1"/>
  <c r="AG1005" i="1" s="1"/>
  <c r="AG1007" i="1" a="1"/>
  <c r="AG1007" i="1" s="1"/>
  <c r="AG1009" i="1" a="1"/>
  <c r="AG1009" i="1" s="1"/>
  <c r="AG1011" i="1" a="1"/>
  <c r="AG1011" i="1" s="1"/>
  <c r="AG1013" i="1" a="1"/>
  <c r="AG1013" i="1" s="1"/>
  <c r="AG1015" i="1" a="1"/>
  <c r="AG1015" i="1" s="1"/>
  <c r="AG1017" i="1" a="1"/>
  <c r="AG1017" i="1" s="1"/>
  <c r="AG1019" i="1" a="1"/>
  <c r="AG1019" i="1" s="1"/>
  <c r="AG1021" i="1" a="1"/>
  <c r="AG1021" i="1" s="1"/>
  <c r="AG1023" i="1" a="1"/>
  <c r="AG1023" i="1" s="1"/>
  <c r="AG1025" i="1" a="1"/>
  <c r="AG1025" i="1" s="1"/>
  <c r="AG1041" i="1" a="1"/>
  <c r="AG1041" i="1" s="1"/>
  <c r="AG1044" i="1" a="1"/>
  <c r="AG1044" i="1" s="1"/>
  <c r="AG856" i="1" a="1"/>
  <c r="AG856" i="1" s="1"/>
  <c r="AG907" i="1" a="1"/>
  <c r="AG907" i="1" s="1"/>
  <c r="AG941" i="1" a="1"/>
  <c r="AG941" i="1" s="1"/>
  <c r="AG981" i="1" a="1"/>
  <c r="AG981" i="1" s="1"/>
  <c r="AG1028" i="1" a="1"/>
  <c r="AG1028" i="1" s="1"/>
  <c r="AG1047" i="1" a="1"/>
  <c r="AG1047" i="1" s="1"/>
  <c r="AG1051" i="1" a="1"/>
  <c r="AG1051" i="1" s="1"/>
  <c r="AG1061" i="1" a="1"/>
  <c r="AG1061" i="1" s="1"/>
  <c r="AG1064" i="1" a="1"/>
  <c r="AG1064" i="1" s="1"/>
  <c r="AG955" i="1" a="1"/>
  <c r="AG955" i="1" s="1"/>
  <c r="AG963" i="1" a="1"/>
  <c r="AG963" i="1" s="1"/>
  <c r="AG971" i="1" a="1"/>
  <c r="AG971" i="1" s="1"/>
  <c r="AG1040" i="1" a="1"/>
  <c r="AG1040" i="1" s="1"/>
  <c r="AG1054" i="1" a="1"/>
  <c r="AG1054" i="1" s="1"/>
  <c r="AG1063" i="1" a="1"/>
  <c r="AG1063" i="1" s="1"/>
  <c r="AG1043" i="1" a="1"/>
  <c r="AG1043" i="1" s="1"/>
  <c r="AG906" i="1" a="1"/>
  <c r="AG906" i="1" s="1"/>
  <c r="AG957" i="1" a="1"/>
  <c r="AG957" i="1" s="1"/>
  <c r="AG965" i="1" a="1"/>
  <c r="AG965" i="1" s="1"/>
  <c r="AG973" i="1" a="1"/>
  <c r="AG973" i="1" s="1"/>
  <c r="AG984" i="1" a="1"/>
  <c r="AG984" i="1" s="1"/>
  <c r="AG986" i="1" a="1"/>
  <c r="AG986" i="1" s="1"/>
  <c r="AG988" i="1" a="1"/>
  <c r="AG988" i="1" s="1"/>
  <c r="AG990" i="1" a="1"/>
  <c r="AG990" i="1" s="1"/>
  <c r="AG992" i="1" a="1"/>
  <c r="AG992" i="1" s="1"/>
  <c r="AG994" i="1" a="1"/>
  <c r="AG994" i="1" s="1"/>
  <c r="AG996" i="1" a="1"/>
  <c r="AG996" i="1" s="1"/>
  <c r="AG1012" i="1" a="1"/>
  <c r="AG1012" i="1" s="1"/>
  <c r="AG1046" i="1" a="1"/>
  <c r="AG1046" i="1" s="1"/>
  <c r="AG1058" i="1" a="1"/>
  <c r="AG1058" i="1" s="1"/>
  <c r="AG1066" i="1" a="1"/>
  <c r="AG1066" i="1" s="1"/>
  <c r="AG1075" i="1" a="1"/>
  <c r="AG1075" i="1" s="1"/>
  <c r="AG1078" i="1" a="1"/>
  <c r="AG1078" i="1" s="1"/>
  <c r="AG1081" i="1" a="1"/>
  <c r="AG1081" i="1" s="1"/>
  <c r="AG1088" i="1" a="1"/>
  <c r="AG1088" i="1" s="1"/>
  <c r="AG1092" i="1" a="1"/>
  <c r="AG1092" i="1" s="1"/>
  <c r="AG1100" i="1" a="1"/>
  <c r="AG1100" i="1" s="1"/>
  <c r="AG1109" i="1" a="1"/>
  <c r="AG1109" i="1" s="1"/>
  <c r="AG1110" i="1" a="1"/>
  <c r="AG1110" i="1" s="1"/>
  <c r="AG1121" i="1" a="1"/>
  <c r="AG1121" i="1" s="1"/>
  <c r="AG1123" i="1" a="1"/>
  <c r="AG1123" i="1" s="1"/>
  <c r="AG1128" i="1" a="1"/>
  <c r="AG1128" i="1" s="1"/>
  <c r="AG1129" i="1" a="1"/>
  <c r="AG1129" i="1" s="1"/>
  <c r="AG1134" i="1" a="1"/>
  <c r="AG1134" i="1" s="1"/>
  <c r="AG1139" i="1" a="1"/>
  <c r="AG1139" i="1" s="1"/>
  <c r="AG1150" i="1" a="1"/>
  <c r="AG1150" i="1" s="1"/>
  <c r="AG1151" i="1" a="1"/>
  <c r="AG1151" i="1" s="1"/>
  <c r="AG1156" i="1" a="1"/>
  <c r="AG1156" i="1" s="1"/>
  <c r="AG1169" i="1" a="1"/>
  <c r="AG1169" i="1" s="1"/>
  <c r="AG1179" i="1" a="1"/>
  <c r="AG1179" i="1" s="1"/>
  <c r="AG1183" i="1" a="1"/>
  <c r="AG1183" i="1" s="1"/>
  <c r="AG1189" i="1" a="1"/>
  <c r="AG1189" i="1" s="1"/>
  <c r="AG998" i="1" a="1"/>
  <c r="AG998" i="1" s="1"/>
  <c r="AG1014" i="1" a="1"/>
  <c r="AG1014" i="1" s="1"/>
  <c r="AG1031" i="1" a="1"/>
  <c r="AG1031" i="1" s="1"/>
  <c r="AG1039" i="1" a="1"/>
  <c r="AG1039" i="1" s="1"/>
  <c r="AG1069" i="1" a="1"/>
  <c r="AG1069" i="1" s="1"/>
  <c r="AG1072" i="1" a="1"/>
  <c r="AG1072" i="1" s="1"/>
  <c r="AG1084" i="1" a="1"/>
  <c r="AG1084" i="1" s="1"/>
  <c r="AG1096" i="1" a="1"/>
  <c r="AG1096" i="1" s="1"/>
  <c r="AG1111" i="1" a="1"/>
  <c r="AG1111" i="1" s="1"/>
  <c r="AG1112" i="1" a="1"/>
  <c r="AG1112" i="1" s="1"/>
  <c r="AG1113" i="1" a="1"/>
  <c r="AG1113" i="1" s="1"/>
  <c r="AG1120" i="1" a="1"/>
  <c r="AG1120" i="1" s="1"/>
  <c r="AG1144" i="1" a="1"/>
  <c r="AG1144" i="1" s="1"/>
  <c r="AG1149" i="1" a="1"/>
  <c r="AG1149" i="1" s="1"/>
  <c r="AG1161" i="1" a="1"/>
  <c r="AG1161" i="1" s="1"/>
  <c r="AG1163" i="1" a="1"/>
  <c r="AG1163" i="1" s="1"/>
  <c r="AG1178" i="1" a="1"/>
  <c r="AG1178" i="1" s="1"/>
  <c r="AG1186" i="1" a="1"/>
  <c r="AG1186" i="1" s="1"/>
  <c r="AG1194" i="1" a="1"/>
  <c r="AG1194" i="1" s="1"/>
  <c r="AG1000" i="1" a="1"/>
  <c r="AG1000" i="1" s="1"/>
  <c r="AG1016" i="1" a="1"/>
  <c r="AG1016" i="1" s="1"/>
  <c r="AG1057" i="1" a="1"/>
  <c r="AG1057" i="1" s="1"/>
  <c r="AG1080" i="1" a="1"/>
  <c r="AG1080" i="1" s="1"/>
  <c r="AG1087" i="1" a="1"/>
  <c r="AG1087" i="1" s="1"/>
  <c r="AG1091" i="1" a="1"/>
  <c r="AG1091" i="1" s="1"/>
  <c r="AG1099" i="1" a="1"/>
  <c r="AG1099" i="1" s="1"/>
  <c r="AG1118" i="1" a="1"/>
  <c r="AG1118" i="1" s="1"/>
  <c r="AG1119" i="1" a="1"/>
  <c r="AG1119" i="1" s="1"/>
  <c r="AG1127" i="1" a="1"/>
  <c r="AG1127" i="1" s="1"/>
  <c r="AG1133" i="1" a="1"/>
  <c r="AG1133" i="1" s="1"/>
  <c r="AG1138" i="1" a="1"/>
  <c r="AG1138" i="1" s="1"/>
  <c r="AG1143" i="1" a="1"/>
  <c r="AG1143" i="1" s="1"/>
  <c r="AG1148" i="1" a="1"/>
  <c r="AG1148" i="1" s="1"/>
  <c r="AG1155" i="1" a="1"/>
  <c r="AG1155" i="1" s="1"/>
  <c r="AG1176" i="1" a="1"/>
  <c r="AG1176" i="1" s="1"/>
  <c r="AG1177" i="1" a="1"/>
  <c r="AG1177" i="1" s="1"/>
  <c r="AG1182" i="1" a="1"/>
  <c r="AG1182" i="1" s="1"/>
  <c r="AG1002" i="1" a="1"/>
  <c r="AG1002" i="1" s="1"/>
  <c r="AG1018" i="1" a="1"/>
  <c r="AG1018" i="1" s="1"/>
  <c r="AG1033" i="1" a="1"/>
  <c r="AG1033" i="1" s="1"/>
  <c r="AG1053" i="1" a="1"/>
  <c r="AG1053" i="1" s="1"/>
  <c r="AG1071" i="1" a="1"/>
  <c r="AG1071" i="1" s="1"/>
  <c r="AG1074" i="1" a="1"/>
  <c r="AG1074" i="1" s="1"/>
  <c r="AG1077" i="1" a="1"/>
  <c r="AG1077" i="1" s="1"/>
  <c r="AG1083" i="1" a="1"/>
  <c r="AG1083" i="1" s="1"/>
  <c r="AG1095" i="1" a="1"/>
  <c r="AG1095" i="1" s="1"/>
  <c r="AG1126" i="1" a="1"/>
  <c r="AG1126" i="1" s="1"/>
  <c r="AG1132" i="1" a="1"/>
  <c r="AG1132" i="1" s="1"/>
  <c r="AG1142" i="1" a="1"/>
  <c r="AG1142" i="1" s="1"/>
  <c r="AG1158" i="1" a="1"/>
  <c r="AG1158" i="1" s="1"/>
  <c r="AG1165" i="1" a="1"/>
  <c r="AG1165" i="1" s="1"/>
  <c r="AG1168" i="1" a="1"/>
  <c r="AG1168" i="1" s="1"/>
  <c r="AG1172" i="1" a="1"/>
  <c r="AG1172" i="1" s="1"/>
  <c r="AG1174" i="1" a="1"/>
  <c r="AG1174" i="1" s="1"/>
  <c r="AG1175" i="1" a="1"/>
  <c r="AG1175" i="1" s="1"/>
  <c r="AG1185" i="1" a="1"/>
  <c r="AG1185" i="1" s="1"/>
  <c r="AG1188" i="1" a="1"/>
  <c r="AG1188" i="1" s="1"/>
  <c r="AG1191" i="1" a="1"/>
  <c r="AG1191" i="1" s="1"/>
  <c r="AG1004" i="1" a="1"/>
  <c r="AG1004" i="1" s="1"/>
  <c r="AG1020" i="1" a="1"/>
  <c r="AG1020" i="1" s="1"/>
  <c r="AG1030" i="1" a="1"/>
  <c r="AG1030" i="1" s="1"/>
  <c r="AG1068" i="1" a="1"/>
  <c r="AG1068" i="1" s="1"/>
  <c r="AG1079" i="1" a="1"/>
  <c r="AG1079" i="1" s="1"/>
  <c r="AG1086" i="1" a="1"/>
  <c r="AG1086" i="1" s="1"/>
  <c r="AG1090" i="1" a="1"/>
  <c r="AG1090" i="1" s="1"/>
  <c r="AG1098" i="1" a="1"/>
  <c r="AG1098" i="1" s="1"/>
  <c r="AG1117" i="1" a="1"/>
  <c r="AG1117" i="1" s="1"/>
  <c r="AG1137" i="1" a="1"/>
  <c r="AG1137" i="1" s="1"/>
  <c r="AG1147" i="1" a="1"/>
  <c r="AG1147" i="1" s="1"/>
  <c r="AG1154" i="1" a="1"/>
  <c r="AG1154" i="1" s="1"/>
  <c r="AG1171" i="1" a="1"/>
  <c r="AG1171" i="1" s="1"/>
  <c r="AG1173" i="1" a="1"/>
  <c r="AG1173" i="1" s="1"/>
  <c r="AG1181" i="1" a="1"/>
  <c r="AG1181" i="1" s="1"/>
  <c r="AG1190" i="1" a="1"/>
  <c r="AG1190" i="1" s="1"/>
  <c r="AG1006" i="1" a="1"/>
  <c r="AG1006" i="1" s="1"/>
  <c r="AG1022" i="1" a="1"/>
  <c r="AG1022" i="1" s="1"/>
  <c r="AG1060" i="1" a="1"/>
  <c r="AG1060" i="1" s="1"/>
  <c r="AG1082" i="1" a="1"/>
  <c r="AG1082" i="1" s="1"/>
  <c r="AG1094" i="1" a="1"/>
  <c r="AG1094" i="1" s="1"/>
  <c r="AG1102" i="1" a="1"/>
  <c r="AG1102" i="1" s="1"/>
  <c r="AG1103" i="1" a="1"/>
  <c r="AG1103" i="1" s="1"/>
  <c r="AG1104" i="1" a="1"/>
  <c r="AG1104" i="1" s="1"/>
  <c r="AG1116" i="1" a="1"/>
  <c r="AG1116" i="1" s="1"/>
  <c r="AG1125" i="1" a="1"/>
  <c r="AG1125" i="1" s="1"/>
  <c r="AG1131" i="1" a="1"/>
  <c r="AG1131" i="1" s="1"/>
  <c r="AG1136" i="1" a="1"/>
  <c r="AG1136" i="1" s="1"/>
  <c r="AG1141" i="1" a="1"/>
  <c r="AG1141" i="1" s="1"/>
  <c r="AG1146" i="1" a="1"/>
  <c r="AG1146" i="1" s="1"/>
  <c r="AG1160" i="1" a="1"/>
  <c r="AG1160" i="1" s="1"/>
  <c r="AG1162" i="1" a="1"/>
  <c r="AG1162" i="1" s="1"/>
  <c r="AG1170" i="1" a="1"/>
  <c r="AG1170" i="1" s="1"/>
  <c r="AG1184" i="1" a="1"/>
  <c r="AG1184" i="1" s="1"/>
  <c r="AG1187" i="1" a="1"/>
  <c r="AG1187" i="1" s="1"/>
  <c r="AG1008" i="1" a="1"/>
  <c r="AG1008" i="1" s="1"/>
  <c r="AG1024" i="1" a="1"/>
  <c r="AG1024" i="1" s="1"/>
  <c r="AG1032" i="1" a="1"/>
  <c r="AG1032" i="1" s="1"/>
  <c r="AG1050" i="1" a="1"/>
  <c r="AG1050" i="1" s="1"/>
  <c r="AG1067" i="1" a="1"/>
  <c r="AG1067" i="1" s="1"/>
  <c r="AG1073" i="1" a="1"/>
  <c r="AG1073" i="1" s="1"/>
  <c r="AG1076" i="1" a="1"/>
  <c r="AG1076" i="1" s="1"/>
  <c r="AG1085" i="1" a="1"/>
  <c r="AG1085" i="1" s="1"/>
  <c r="AG1093" i="1" a="1"/>
  <c r="AG1093" i="1" s="1"/>
  <c r="AG1101" i="1" a="1"/>
  <c r="AG1101" i="1" s="1"/>
  <c r="AG1105" i="1" a="1"/>
  <c r="AG1105" i="1" s="1"/>
  <c r="AG1106" i="1" a="1"/>
  <c r="AG1106" i="1" s="1"/>
  <c r="AG1115" i="1" a="1"/>
  <c r="AG1115" i="1" s="1"/>
  <c r="AG1130" i="1" a="1"/>
  <c r="AG1130" i="1" s="1"/>
  <c r="AG1135" i="1" a="1"/>
  <c r="AG1135" i="1" s="1"/>
  <c r="AG1153" i="1" a="1"/>
  <c r="AG1153" i="1" s="1"/>
  <c r="AG1164" i="1" a="1"/>
  <c r="AG1164" i="1" s="1"/>
  <c r="AG1167" i="1" a="1"/>
  <c r="AG1167" i="1" s="1"/>
  <c r="AG1195" i="1" a="1"/>
  <c r="AG1195" i="1" s="1"/>
  <c r="AG1026" i="1" a="1"/>
  <c r="AG1026" i="1" s="1"/>
  <c r="AG1114" i="1" a="1"/>
  <c r="AG1114" i="1" s="1"/>
  <c r="AG1152" i="1" a="1"/>
  <c r="AG1152" i="1" s="1"/>
  <c r="AG1157" i="1" a="1"/>
  <c r="AG1157" i="1" s="1"/>
  <c r="AG1206" i="1" a="1"/>
  <c r="AG1206" i="1" s="1"/>
  <c r="AG1211" i="1" a="1"/>
  <c r="AG1211" i="1" s="1"/>
  <c r="AG1214" i="1" a="1"/>
  <c r="AG1214" i="1" s="1"/>
  <c r="AG1236" i="1" a="1"/>
  <c r="AG1236" i="1" s="1"/>
  <c r="AG1242" i="1" a="1"/>
  <c r="AG1242" i="1" s="1"/>
  <c r="AG1243" i="1" a="1"/>
  <c r="AG1243" i="1" s="1"/>
  <c r="AG1258" i="1" a="1"/>
  <c r="AG1258" i="1" s="1"/>
  <c r="AG1259" i="1" a="1"/>
  <c r="AG1259" i="1" s="1"/>
  <c r="AG1278" i="1" a="1"/>
  <c r="AG1278" i="1" s="1"/>
  <c r="AG1284" i="1" a="1"/>
  <c r="AG1284" i="1" s="1"/>
  <c r="AG1288" i="1" a="1"/>
  <c r="AG1288" i="1" s="1"/>
  <c r="AG1307" i="1" a="1"/>
  <c r="AG1307" i="1" s="1"/>
  <c r="AG1124" i="1" a="1"/>
  <c r="AG1124" i="1" s="1"/>
  <c r="AG1159" i="1" a="1"/>
  <c r="AG1159" i="1" s="1"/>
  <c r="AG1166" i="1" a="1"/>
  <c r="AG1166" i="1" s="1"/>
  <c r="AG1197" i="1" a="1"/>
  <c r="AG1197" i="1" s="1"/>
  <c r="AG1200" i="1" a="1"/>
  <c r="AG1200" i="1" s="1"/>
  <c r="AG1203" i="1" a="1"/>
  <c r="AG1203" i="1" s="1"/>
  <c r="AG1216" i="1" a="1"/>
  <c r="AG1216" i="1" s="1"/>
  <c r="AG1219" i="1" a="1"/>
  <c r="AG1219" i="1" s="1"/>
  <c r="AG1223" i="1" a="1"/>
  <c r="AG1223" i="1" s="1"/>
  <c r="AG1229" i="1" a="1"/>
  <c r="AG1229" i="1" s="1"/>
  <c r="AG1232" i="1" a="1"/>
  <c r="AG1232" i="1" s="1"/>
  <c r="AG1235" i="1" a="1"/>
  <c r="AG1235" i="1" s="1"/>
  <c r="AG1239" i="1" a="1"/>
  <c r="AG1239" i="1" s="1"/>
  <c r="AG1240" i="1" a="1"/>
  <c r="AG1240" i="1" s="1"/>
  <c r="AG1241" i="1" a="1"/>
  <c r="AG1241" i="1" s="1"/>
  <c r="AG1257" i="1" a="1"/>
  <c r="AG1257" i="1" s="1"/>
  <c r="AG1273" i="1" a="1"/>
  <c r="AG1273" i="1" s="1"/>
  <c r="AG1291" i="1" a="1"/>
  <c r="AG1291" i="1" s="1"/>
  <c r="AG1295" i="1" a="1"/>
  <c r="AG1295" i="1" s="1"/>
  <c r="AG1304" i="1" a="1"/>
  <c r="AG1304" i="1" s="1"/>
  <c r="AG1029" i="1" a="1"/>
  <c r="AG1029" i="1" s="1"/>
  <c r="AG1108" i="1" a="1"/>
  <c r="AG1108" i="1" s="1"/>
  <c r="AG1196" i="1" a="1"/>
  <c r="AG1196" i="1" s="1"/>
  <c r="AG1208" i="1" a="1"/>
  <c r="AG1208" i="1" s="1"/>
  <c r="AG1226" i="1" a="1"/>
  <c r="AG1226" i="1" s="1"/>
  <c r="AG1256" i="1" a="1"/>
  <c r="AG1256" i="1" s="1"/>
  <c r="AG1272" i="1" a="1"/>
  <c r="AG1272" i="1" s="1"/>
  <c r="AG1280" i="1" a="1"/>
  <c r="AG1280" i="1" s="1"/>
  <c r="AG1298" i="1" a="1"/>
  <c r="AG1298" i="1" s="1"/>
  <c r="AG1301" i="1" a="1"/>
  <c r="AG1301" i="1" s="1"/>
  <c r="AG1309" i="1" a="1"/>
  <c r="AG1309" i="1" s="1"/>
  <c r="AG1312" i="1" a="1"/>
  <c r="AG1312" i="1" s="1"/>
  <c r="AG1205" i="1" a="1"/>
  <c r="AG1205" i="1" s="1"/>
  <c r="AG1210" i="1" a="1"/>
  <c r="AG1210" i="1" s="1"/>
  <c r="AG1213" i="1" a="1"/>
  <c r="AG1213" i="1" s="1"/>
  <c r="AG1222" i="1" a="1"/>
  <c r="AG1222" i="1" s="1"/>
  <c r="AG1228" i="1" a="1"/>
  <c r="AG1228" i="1" s="1"/>
  <c r="AG1231" i="1" a="1"/>
  <c r="AG1231" i="1" s="1"/>
  <c r="AG1252" i="1" a="1"/>
  <c r="AG1252" i="1" s="1"/>
  <c r="AG1253" i="1" a="1"/>
  <c r="AG1253" i="1" s="1"/>
  <c r="AG1254" i="1" a="1"/>
  <c r="AG1254" i="1" s="1"/>
  <c r="AG1255" i="1" a="1"/>
  <c r="AG1255" i="1" s="1"/>
  <c r="AG1270" i="1" a="1"/>
  <c r="AG1270" i="1" s="1"/>
  <c r="AG1271" i="1" a="1"/>
  <c r="AG1271" i="1" s="1"/>
  <c r="AG1277" i="1" a="1"/>
  <c r="AG1277" i="1" s="1"/>
  <c r="AG1283" i="1" a="1"/>
  <c r="AG1283" i="1" s="1"/>
  <c r="AG1287" i="1" a="1"/>
  <c r="AG1287" i="1" s="1"/>
  <c r="AG1290" i="1" a="1"/>
  <c r="AG1290" i="1" s="1"/>
  <c r="AG1294" i="1" a="1"/>
  <c r="AG1294" i="1" s="1"/>
  <c r="AG1097" i="1" a="1"/>
  <c r="AG1097" i="1" s="1"/>
  <c r="AG1199" i="1" a="1"/>
  <c r="AG1199" i="1" s="1"/>
  <c r="AG1202" i="1" a="1"/>
  <c r="AG1202" i="1" s="1"/>
  <c r="AG1215" i="1" a="1"/>
  <c r="AG1215" i="1" s="1"/>
  <c r="AG1218" i="1" a="1"/>
  <c r="AG1218" i="1" s="1"/>
  <c r="AG1225" i="1" a="1"/>
  <c r="AG1225" i="1" s="1"/>
  <c r="AG1234" i="1" a="1"/>
  <c r="AG1234" i="1" s="1"/>
  <c r="AG1238" i="1" a="1"/>
  <c r="AG1238" i="1" s="1"/>
  <c r="AG1249" i="1" a="1"/>
  <c r="AG1249" i="1" s="1"/>
  <c r="AG1250" i="1" a="1"/>
  <c r="AG1250" i="1" s="1"/>
  <c r="AG1251" i="1" a="1"/>
  <c r="AG1251" i="1" s="1"/>
  <c r="AG1268" i="1" a="1"/>
  <c r="AG1268" i="1" s="1"/>
  <c r="AG1269" i="1" a="1"/>
  <c r="AG1269" i="1" s="1"/>
  <c r="AG1276" i="1" a="1"/>
  <c r="AG1276" i="1" s="1"/>
  <c r="AG1282" i="1" a="1"/>
  <c r="AG1282" i="1" s="1"/>
  <c r="AG1286" i="1" a="1"/>
  <c r="AG1286" i="1" s="1"/>
  <c r="AG1297" i="1" a="1"/>
  <c r="AG1297" i="1" s="1"/>
  <c r="AG1300" i="1" a="1"/>
  <c r="AG1300" i="1" s="1"/>
  <c r="AG1303" i="1" a="1"/>
  <c r="AG1303" i="1" s="1"/>
  <c r="AG1306" i="1" a="1"/>
  <c r="AG1306" i="1" s="1"/>
  <c r="AG1070" i="1" a="1"/>
  <c r="AG1070" i="1" s="1"/>
  <c r="AG1107" i="1" a="1"/>
  <c r="AG1107" i="1" s="1"/>
  <c r="AG1180" i="1" a="1"/>
  <c r="AG1180" i="1" s="1"/>
  <c r="AG1192" i="1" a="1"/>
  <c r="AG1192" i="1" s="1"/>
  <c r="AG1212" i="1" a="1"/>
  <c r="AG1212" i="1" s="1"/>
  <c r="AG1248" i="1" a="1"/>
  <c r="AG1248" i="1" s="1"/>
  <c r="AG1264" i="1" a="1"/>
  <c r="AG1264" i="1" s="1"/>
  <c r="AG1265" i="1" a="1"/>
  <c r="AG1265" i="1" s="1"/>
  <c r="AG1266" i="1" a="1"/>
  <c r="AG1266" i="1" s="1"/>
  <c r="AG1267" i="1" a="1"/>
  <c r="AG1267" i="1" s="1"/>
  <c r="AG1279" i="1" a="1"/>
  <c r="AG1279" i="1" s="1"/>
  <c r="AG1293" i="1" a="1"/>
  <c r="AG1293" i="1" s="1"/>
  <c r="AG1308" i="1" a="1"/>
  <c r="AG1308" i="1" s="1"/>
  <c r="AG1010" i="1" a="1"/>
  <c r="AG1010" i="1" s="1"/>
  <c r="AG1122" i="1" a="1"/>
  <c r="AG1122" i="1" s="1"/>
  <c r="AG1201" i="1" a="1"/>
  <c r="AG1201" i="1" s="1"/>
  <c r="AG1209" i="1" a="1"/>
  <c r="AG1209" i="1" s="1"/>
  <c r="AG1217" i="1" a="1"/>
  <c r="AG1217" i="1" s="1"/>
  <c r="AG1220" i="1" a="1"/>
  <c r="AG1220" i="1" s="1"/>
  <c r="AG1224" i="1" a="1"/>
  <c r="AG1224" i="1" s="1"/>
  <c r="AG1233" i="1" a="1"/>
  <c r="AG1233" i="1" s="1"/>
  <c r="AG1237" i="1" a="1"/>
  <c r="AG1237" i="1" s="1"/>
  <c r="AG1244" i="1" a="1"/>
  <c r="AG1244" i="1" s="1"/>
  <c r="AG1245" i="1" a="1"/>
  <c r="AG1245" i="1" s="1"/>
  <c r="AG1260" i="1" a="1"/>
  <c r="AG1260" i="1" s="1"/>
  <c r="AG1299" i="1" a="1"/>
  <c r="AG1299" i="1" s="1"/>
  <c r="AG1316" i="1" a="1"/>
  <c r="AG1316" i="1" s="1"/>
  <c r="AG1319" i="1" a="1"/>
  <c r="AG1319" i="1" s="1"/>
  <c r="AG1325" i="1" a="1"/>
  <c r="AG1325" i="1" s="1"/>
  <c r="AG1328" i="1" a="1"/>
  <c r="AG1328" i="1" s="1"/>
  <c r="AG1331" i="1" a="1"/>
  <c r="AG1331" i="1" s="1"/>
  <c r="AG1342" i="1" a="1"/>
  <c r="AG1342" i="1" s="1"/>
  <c r="AG1348" i="1" a="1"/>
  <c r="AG1348" i="1" s="1"/>
  <c r="AG1357" i="1" a="1"/>
  <c r="AG1357" i="1" s="1"/>
  <c r="AG1379" i="1" a="1"/>
  <c r="AG1379" i="1" s="1"/>
  <c r="AG1383" i="1" a="1"/>
  <c r="AG1383" i="1" s="1"/>
  <c r="AG1207" i="1" a="1"/>
  <c r="AG1207" i="1" s="1"/>
  <c r="AG1246" i="1" a="1"/>
  <c r="AG1246" i="1" s="1"/>
  <c r="AG1321" i="1" a="1"/>
  <c r="AG1321" i="1" s="1"/>
  <c r="AG1334" i="1" a="1"/>
  <c r="AG1334" i="1" s="1"/>
  <c r="AG1338" i="1" a="1"/>
  <c r="AG1338" i="1" s="1"/>
  <c r="AG1345" i="1" a="1"/>
  <c r="AG1345" i="1" s="1"/>
  <c r="AG1350" i="1" a="1"/>
  <c r="AG1350" i="1" s="1"/>
  <c r="AG1359" i="1" a="1"/>
  <c r="AG1359" i="1" s="1"/>
  <c r="AG1362" i="1" a="1"/>
  <c r="AG1362" i="1" s="1"/>
  <c r="AG1365" i="1" a="1"/>
  <c r="AG1365" i="1" s="1"/>
  <c r="AG1368" i="1" a="1"/>
  <c r="AG1368" i="1" s="1"/>
  <c r="AG1371" i="1" a="1"/>
  <c r="AG1371" i="1" s="1"/>
  <c r="AG1221" i="1" a="1"/>
  <c r="AG1221" i="1" s="1"/>
  <c r="AG1261" i="1" a="1"/>
  <c r="AG1261" i="1" s="1"/>
  <c r="AG1274" i="1" a="1"/>
  <c r="AG1274" i="1" s="1"/>
  <c r="AG1285" i="1" a="1"/>
  <c r="AG1285" i="1" s="1"/>
  <c r="AG1296" i="1" a="1"/>
  <c r="AG1296" i="1" s="1"/>
  <c r="AG1302" i="1" a="1"/>
  <c r="AG1302" i="1" s="1"/>
  <c r="AG1318" i="1" a="1"/>
  <c r="AG1318" i="1" s="1"/>
  <c r="AG1324" i="1" a="1"/>
  <c r="AG1324" i="1" s="1"/>
  <c r="AG1327" i="1" a="1"/>
  <c r="AG1327" i="1" s="1"/>
  <c r="AG1353" i="1" a="1"/>
  <c r="AG1353" i="1" s="1"/>
  <c r="AG1356" i="1" a="1"/>
  <c r="AG1356" i="1" s="1"/>
  <c r="AG1374" i="1" a="1"/>
  <c r="AG1374" i="1" s="1"/>
  <c r="AG1378" i="1" a="1"/>
  <c r="AG1378" i="1" s="1"/>
  <c r="AG1385" i="1" a="1"/>
  <c r="AG1385" i="1" s="1"/>
  <c r="AG1387" i="1" a="1"/>
  <c r="AG1387" i="1" s="1"/>
  <c r="AG1389" i="1" a="1"/>
  <c r="AG1389" i="1" s="1"/>
  <c r="AG1391" i="1" a="1"/>
  <c r="AG1391" i="1" s="1"/>
  <c r="AG1393" i="1" a="1"/>
  <c r="AG1393" i="1" s="1"/>
  <c r="AG1395" i="1" a="1"/>
  <c r="AG1395" i="1" s="1"/>
  <c r="AG1397" i="1" a="1"/>
  <c r="AG1397" i="1" s="1"/>
  <c r="AG1399" i="1" a="1"/>
  <c r="AG1399" i="1" s="1"/>
  <c r="AG1401" i="1" a="1"/>
  <c r="AG1401" i="1" s="1"/>
  <c r="AG1403" i="1" a="1"/>
  <c r="AG1403" i="1" s="1"/>
  <c r="AG1405" i="1" a="1"/>
  <c r="AG1405" i="1" s="1"/>
  <c r="AG1407" i="1" a="1"/>
  <c r="AG1407" i="1" s="1"/>
  <c r="AG1409" i="1" a="1"/>
  <c r="AG1409" i="1" s="1"/>
  <c r="AG1411" i="1" a="1"/>
  <c r="AG1411" i="1" s="1"/>
  <c r="AG1413" i="1" a="1"/>
  <c r="AG1413" i="1" s="1"/>
  <c r="AG1415" i="1" a="1"/>
  <c r="AG1415" i="1" s="1"/>
  <c r="AG1417" i="1" a="1"/>
  <c r="AG1417" i="1" s="1"/>
  <c r="AG1419" i="1" a="1"/>
  <c r="AG1419" i="1" s="1"/>
  <c r="AG1421" i="1" a="1"/>
  <c r="AG1421" i="1" s="1"/>
  <c r="AG1423" i="1" a="1"/>
  <c r="AG1423" i="1" s="1"/>
  <c r="AG1425" i="1" a="1"/>
  <c r="AG1425" i="1" s="1"/>
  <c r="AG1427" i="1" a="1"/>
  <c r="AG1427" i="1" s="1"/>
  <c r="AG1429" i="1" a="1"/>
  <c r="AG1429" i="1" s="1"/>
  <c r="AG1431" i="1" a="1"/>
  <c r="AG1431" i="1" s="1"/>
  <c r="AG1140" i="1" a="1"/>
  <c r="AG1140" i="1" s="1"/>
  <c r="AG1193" i="1" a="1"/>
  <c r="AG1193" i="1" s="1"/>
  <c r="AG1204" i="1" a="1"/>
  <c r="AG1204" i="1" s="1"/>
  <c r="AG1262" i="1" a="1"/>
  <c r="AG1262" i="1" s="1"/>
  <c r="AG1275" i="1" a="1"/>
  <c r="AG1275" i="1" s="1"/>
  <c r="AG1330" i="1" a="1"/>
  <c r="AG1330" i="1" s="1"/>
  <c r="AG1337" i="1" a="1"/>
  <c r="AG1337" i="1" s="1"/>
  <c r="AG1341" i="1" a="1"/>
  <c r="AG1341" i="1" s="1"/>
  <c r="AG1347" i="1" a="1"/>
  <c r="AG1347" i="1" s="1"/>
  <c r="AG1370" i="1" a="1"/>
  <c r="AG1370" i="1" s="1"/>
  <c r="AG1089" i="1" a="1"/>
  <c r="AG1089" i="1" s="1"/>
  <c r="AG1230" i="1" a="1"/>
  <c r="AG1230" i="1" s="1"/>
  <c r="AG1281" i="1" a="1"/>
  <c r="AG1281" i="1" s="1"/>
  <c r="AG1292" i="1" a="1"/>
  <c r="AG1292" i="1" s="1"/>
  <c r="AG1305" i="1" a="1"/>
  <c r="AG1305" i="1" s="1"/>
  <c r="AG1315" i="1" a="1"/>
  <c r="AG1315" i="1" s="1"/>
  <c r="AG1323" i="1" a="1"/>
  <c r="AG1323" i="1" s="1"/>
  <c r="AG1333" i="1" a="1"/>
  <c r="AG1333" i="1" s="1"/>
  <c r="AG1344" i="1" a="1"/>
  <c r="AG1344" i="1" s="1"/>
  <c r="AG1349" i="1" a="1"/>
  <c r="AG1349" i="1" s="1"/>
  <c r="AG1352" i="1" a="1"/>
  <c r="AG1352" i="1" s="1"/>
  <c r="AG1355" i="1" a="1"/>
  <c r="AG1355" i="1" s="1"/>
  <c r="AG1361" i="1" a="1"/>
  <c r="AG1361" i="1" s="1"/>
  <c r="AG1364" i="1" a="1"/>
  <c r="AG1364" i="1" s="1"/>
  <c r="AG1367" i="1" a="1"/>
  <c r="AG1367" i="1" s="1"/>
  <c r="AG1373" i="1" a="1"/>
  <c r="AG1373" i="1" s="1"/>
  <c r="AG1263" i="1" a="1"/>
  <c r="AG1263" i="1" s="1"/>
  <c r="AG1310" i="1" a="1"/>
  <c r="AG1310" i="1" s="1"/>
  <c r="AG1317" i="1" a="1"/>
  <c r="AG1317" i="1" s="1"/>
  <c r="AG1320" i="1" a="1"/>
  <c r="AG1320" i="1" s="1"/>
  <c r="AG1326" i="1" a="1"/>
  <c r="AG1326" i="1" s="1"/>
  <c r="AG1329" i="1" a="1"/>
  <c r="AG1329" i="1" s="1"/>
  <c r="AG1336" i="1" a="1"/>
  <c r="AG1336" i="1" s="1"/>
  <c r="AG1340" i="1" a="1"/>
  <c r="AG1340" i="1" s="1"/>
  <c r="AG1358" i="1" a="1"/>
  <c r="AG1358" i="1" s="1"/>
  <c r="AG1376" i="1" a="1"/>
  <c r="AG1376" i="1" s="1"/>
  <c r="AG1381" i="1" a="1"/>
  <c r="AG1381" i="1" s="1"/>
  <c r="AG1198" i="1" a="1"/>
  <c r="AG1198" i="1" s="1"/>
  <c r="AG1289" i="1" a="1"/>
  <c r="AG1289" i="1" s="1"/>
  <c r="AG1311" i="1" a="1"/>
  <c r="AG1311" i="1" s="1"/>
  <c r="AG1314" i="1" a="1"/>
  <c r="AG1314" i="1" s="1"/>
  <c r="AG1335" i="1" a="1"/>
  <c r="AG1335" i="1" s="1"/>
  <c r="AG1339" i="1" a="1"/>
  <c r="AG1339" i="1" s="1"/>
  <c r="AG1343" i="1" a="1"/>
  <c r="AG1343" i="1" s="1"/>
  <c r="AG1354" i="1" a="1"/>
  <c r="AG1354" i="1" s="1"/>
  <c r="AG1360" i="1" a="1"/>
  <c r="AG1360" i="1" s="1"/>
  <c r="AG1375" i="1" a="1"/>
  <c r="AG1375" i="1" s="1"/>
  <c r="AG1247" i="1" a="1"/>
  <c r="AG1247" i="1" s="1"/>
  <c r="AG1428" i="1" a="1"/>
  <c r="AG1428" i="1" s="1"/>
  <c r="AG1525" i="1" a="1"/>
  <c r="AG1525" i="1" s="1"/>
  <c r="AG1533" i="1" a="1"/>
  <c r="AG1533" i="1" s="1"/>
  <c r="AG1369" i="1" a="1"/>
  <c r="AG1369" i="1" s="1"/>
  <c r="AG1388" i="1" a="1"/>
  <c r="AG1388" i="1" s="1"/>
  <c r="AG1396" i="1" a="1"/>
  <c r="AG1396" i="1" s="1"/>
  <c r="AG1404" i="1" a="1"/>
  <c r="AG1404" i="1" s="1"/>
  <c r="AG1412" i="1" a="1"/>
  <c r="AG1412" i="1" s="1"/>
  <c r="AG1526" i="1" a="1"/>
  <c r="AG1526" i="1" s="1"/>
  <c r="AG1534" i="1" a="1"/>
  <c r="AG1534" i="1" s="1"/>
  <c r="AG1540" i="1" a="1"/>
  <c r="AG1540" i="1" s="1"/>
  <c r="AG1377" i="1" a="1"/>
  <c r="AG1377" i="1" s="1"/>
  <c r="AG1382" i="1" a="1"/>
  <c r="AG1382" i="1" s="1"/>
  <c r="AG1418" i="1" a="1"/>
  <c r="AG1418" i="1" s="1"/>
  <c r="AG1426" i="1" a="1"/>
  <c r="AG1426" i="1" s="1"/>
  <c r="AG1434" i="1" a="1"/>
  <c r="AG1434" i="1" s="1"/>
  <c r="AG1436" i="1" a="1"/>
  <c r="AG1436" i="1" s="1"/>
  <c r="AG1438" i="1" a="1"/>
  <c r="AG1438" i="1" s="1"/>
  <c r="AG1440" i="1" a="1"/>
  <c r="AG1440" i="1" s="1"/>
  <c r="AG1442" i="1" a="1"/>
  <c r="AG1442" i="1" s="1"/>
  <c r="AG1444" i="1" a="1"/>
  <c r="AG1444" i="1" s="1"/>
  <c r="AG1446" i="1" a="1"/>
  <c r="AG1446" i="1" s="1"/>
  <c r="AG1448" i="1" a="1"/>
  <c r="AG1448" i="1" s="1"/>
  <c r="AG1450" i="1" a="1"/>
  <c r="AG1450" i="1" s="1"/>
  <c r="AG1452" i="1" a="1"/>
  <c r="AG1452" i="1" s="1"/>
  <c r="AG1454" i="1" a="1"/>
  <c r="AG1454" i="1" s="1"/>
  <c r="AG1456" i="1" a="1"/>
  <c r="AG1456" i="1" s="1"/>
  <c r="AG1458" i="1" a="1"/>
  <c r="AG1458" i="1" s="1"/>
  <c r="AG1460" i="1" a="1"/>
  <c r="AG1460" i="1" s="1"/>
  <c r="AG1462" i="1" a="1"/>
  <c r="AG1462" i="1" s="1"/>
  <c r="AG1464" i="1" a="1"/>
  <c r="AG1464" i="1" s="1"/>
  <c r="AG1466" i="1" a="1"/>
  <c r="AG1466" i="1" s="1"/>
  <c r="AG1468" i="1" a="1"/>
  <c r="AG1468" i="1" s="1"/>
  <c r="AG1470" i="1" a="1"/>
  <c r="AG1470" i="1" s="1"/>
  <c r="AG1472" i="1" a="1"/>
  <c r="AG1472" i="1" s="1"/>
  <c r="AG1474" i="1" a="1"/>
  <c r="AG1474" i="1" s="1"/>
  <c r="AG1476" i="1" a="1"/>
  <c r="AG1476" i="1" s="1"/>
  <c r="AG1478" i="1" a="1"/>
  <c r="AG1478" i="1" s="1"/>
  <c r="AG1480" i="1" a="1"/>
  <c r="AG1480" i="1" s="1"/>
  <c r="AG1482" i="1" a="1"/>
  <c r="AG1482" i="1" s="1"/>
  <c r="AG1484" i="1" a="1"/>
  <c r="AG1484" i="1" s="1"/>
  <c r="AG1486" i="1" a="1"/>
  <c r="AG1486" i="1" s="1"/>
  <c r="AG1488" i="1" a="1"/>
  <c r="AG1488" i="1" s="1"/>
  <c r="AG1490" i="1" a="1"/>
  <c r="AG1490" i="1" s="1"/>
  <c r="AG1492" i="1" a="1"/>
  <c r="AG1492" i="1" s="1"/>
  <c r="AG1494" i="1" a="1"/>
  <c r="AG1494" i="1" s="1"/>
  <c r="AG1496" i="1" a="1"/>
  <c r="AG1496" i="1" s="1"/>
  <c r="AG1498" i="1" a="1"/>
  <c r="AG1498" i="1" s="1"/>
  <c r="AG1500" i="1" a="1"/>
  <c r="AG1500" i="1" s="1"/>
  <c r="AG1502" i="1" a="1"/>
  <c r="AG1502" i="1" s="1"/>
  <c r="AG1504" i="1" a="1"/>
  <c r="AG1504" i="1" s="1"/>
  <c r="AG1506" i="1" a="1"/>
  <c r="AG1506" i="1" s="1"/>
  <c r="AG1508" i="1" a="1"/>
  <c r="AG1508" i="1" s="1"/>
  <c r="AG1510" i="1" a="1"/>
  <c r="AG1510" i="1" s="1"/>
  <c r="AG1512" i="1" a="1"/>
  <c r="AG1512" i="1" s="1"/>
  <c r="AG1514" i="1" a="1"/>
  <c r="AG1514" i="1" s="1"/>
  <c r="AG1516" i="1" a="1"/>
  <c r="AG1516" i="1" s="1"/>
  <c r="AG1518" i="1" a="1"/>
  <c r="AG1518" i="1" s="1"/>
  <c r="AG1520" i="1" a="1"/>
  <c r="AG1520" i="1" s="1"/>
  <c r="AG1524" i="1" a="1"/>
  <c r="AG1524" i="1" s="1"/>
  <c r="AG1538" i="1" a="1"/>
  <c r="AG1538" i="1" s="1"/>
  <c r="AG1541" i="1" a="1"/>
  <c r="AG1541" i="1" s="1"/>
  <c r="AG1543" i="1" a="1"/>
  <c r="AG1543" i="1" s="1"/>
  <c r="AG1545" i="1" a="1"/>
  <c r="AG1545" i="1" s="1"/>
  <c r="AG1366" i="1" a="1"/>
  <c r="AG1366" i="1" s="1"/>
  <c r="AG1390" i="1" a="1"/>
  <c r="AG1390" i="1" s="1"/>
  <c r="AG1398" i="1" a="1"/>
  <c r="AG1398" i="1" s="1"/>
  <c r="AG1406" i="1" a="1"/>
  <c r="AG1406" i="1" s="1"/>
  <c r="AG1414" i="1" a="1"/>
  <c r="AG1414" i="1" s="1"/>
  <c r="AG1523" i="1" a="1"/>
  <c r="AG1523" i="1" s="1"/>
  <c r="AG1529" i="1" a="1"/>
  <c r="AG1529" i="1" s="1"/>
  <c r="AG1227" i="1" a="1"/>
  <c r="AG1227" i="1" s="1"/>
  <c r="AG1313" i="1" a="1"/>
  <c r="AG1313" i="1" s="1"/>
  <c r="AG1332" i="1" a="1"/>
  <c r="AG1332" i="1" s="1"/>
  <c r="AG1416" i="1" a="1"/>
  <c r="AG1416" i="1" s="1"/>
  <c r="AG1424" i="1" a="1"/>
  <c r="AG1424" i="1" s="1"/>
  <c r="AG1432" i="1" a="1"/>
  <c r="AG1432" i="1" s="1"/>
  <c r="AG1530" i="1" a="1"/>
  <c r="AG1530" i="1" s="1"/>
  <c r="AG1535" i="1" a="1"/>
  <c r="AG1535" i="1" s="1"/>
  <c r="AG1536" i="1" a="1"/>
  <c r="AG1536" i="1" s="1"/>
  <c r="AG1539" i="1" a="1"/>
  <c r="AG1539" i="1" s="1"/>
  <c r="AG1322" i="1" a="1"/>
  <c r="AG1322" i="1" s="1"/>
  <c r="AG1351" i="1" a="1"/>
  <c r="AG1351" i="1" s="1"/>
  <c r="AG1363" i="1" a="1"/>
  <c r="AG1363" i="1" s="1"/>
  <c r="AG1384" i="1" a="1"/>
  <c r="AG1384" i="1" s="1"/>
  <c r="AG1392" i="1" a="1"/>
  <c r="AG1392" i="1" s="1"/>
  <c r="AG1400" i="1" a="1"/>
  <c r="AG1400" i="1" s="1"/>
  <c r="AG1408" i="1" a="1"/>
  <c r="AG1408" i="1" s="1"/>
  <c r="AG1522" i="1" a="1"/>
  <c r="AG1522" i="1" s="1"/>
  <c r="AG1528" i="1" a="1"/>
  <c r="AG1528" i="1" s="1"/>
  <c r="AG1372" i="1" a="1"/>
  <c r="AG1372" i="1" s="1"/>
  <c r="AG1380" i="1" a="1"/>
  <c r="AG1380" i="1" s="1"/>
  <c r="AG1386" i="1" a="1"/>
  <c r="AG1386" i="1" s="1"/>
  <c r="AG1394" i="1" a="1"/>
  <c r="AG1394" i="1" s="1"/>
  <c r="AG1402" i="1" a="1"/>
  <c r="AG1402" i="1" s="1"/>
  <c r="AG1410" i="1" a="1"/>
  <c r="AG1410" i="1" s="1"/>
  <c r="AG1420" i="1" a="1"/>
  <c r="AG1420" i="1" s="1"/>
  <c r="AG1145" i="1" a="1"/>
  <c r="AG1145" i="1" s="1"/>
  <c r="AG1445" i="1" a="1"/>
  <c r="AG1445" i="1" s="1"/>
  <c r="AG1461" i="1" a="1"/>
  <c r="AG1461" i="1" s="1"/>
  <c r="AG1477" i="1" a="1"/>
  <c r="AG1477" i="1" s="1"/>
  <c r="AG1493" i="1" a="1"/>
  <c r="AG1493" i="1" s="1"/>
  <c r="AG1521" i="1" a="1"/>
  <c r="AG1521" i="1" s="1"/>
  <c r="AG1544" i="1" a="1"/>
  <c r="AG1544" i="1" s="1"/>
  <c r="AG1576" i="1" a="1"/>
  <c r="AG1576" i="1" s="1"/>
  <c r="AG1591" i="1" a="1"/>
  <c r="AG1591" i="1" s="1"/>
  <c r="AG1592" i="1" a="1"/>
  <c r="AG1592" i="1" s="1"/>
  <c r="AG1604" i="1" a="1"/>
  <c r="AG1604" i="1" s="1"/>
  <c r="AG1605" i="1" a="1"/>
  <c r="AG1605" i="1" s="1"/>
  <c r="AG1606" i="1" a="1"/>
  <c r="AG1606" i="1" s="1"/>
  <c r="AG1607" i="1" a="1"/>
  <c r="AG1607" i="1" s="1"/>
  <c r="AG1620" i="1" a="1"/>
  <c r="AG1620" i="1" s="1"/>
  <c r="AG1621" i="1" a="1"/>
  <c r="AG1621" i="1" s="1"/>
  <c r="AG1622" i="1" a="1"/>
  <c r="AG1622" i="1" s="1"/>
  <c r="AG1623" i="1" a="1"/>
  <c r="AG1623" i="1" s="1"/>
  <c r="AG1636" i="1" a="1"/>
  <c r="AG1636" i="1" s="1"/>
  <c r="AG1637" i="1" a="1"/>
  <c r="AG1637" i="1" s="1"/>
  <c r="AG1638" i="1" a="1"/>
  <c r="AG1638" i="1" s="1"/>
  <c r="AG1639" i="1" a="1"/>
  <c r="AG1639" i="1" s="1"/>
  <c r="AG1657" i="1" a="1"/>
  <c r="AG1657" i="1" s="1"/>
  <c r="AG1670" i="1" a="1"/>
  <c r="AG1670" i="1" s="1"/>
  <c r="AG1682" i="1" a="1"/>
  <c r="AG1682" i="1" s="1"/>
  <c r="AG1684" i="1" a="1"/>
  <c r="AG1684" i="1" s="1"/>
  <c r="AG1447" i="1" a="1"/>
  <c r="AG1447" i="1" s="1"/>
  <c r="AG1463" i="1" a="1"/>
  <c r="AG1463" i="1" s="1"/>
  <c r="AG1479" i="1" a="1"/>
  <c r="AG1479" i="1" s="1"/>
  <c r="AG1495" i="1" a="1"/>
  <c r="AG1495" i="1" s="1"/>
  <c r="AG1507" i="1" a="1"/>
  <c r="AG1507" i="1" s="1"/>
  <c r="AG1515" i="1" a="1"/>
  <c r="AG1515" i="1" s="1"/>
  <c r="AG1569" i="1" a="1"/>
  <c r="AG1569" i="1" s="1"/>
  <c r="AG1570" i="1" a="1"/>
  <c r="AG1570" i="1" s="1"/>
  <c r="AG1577" i="1" a="1"/>
  <c r="AG1577" i="1" s="1"/>
  <c r="AG1578" i="1" a="1"/>
  <c r="AG1578" i="1" s="1"/>
  <c r="AG1593" i="1" a="1"/>
  <c r="AG1593" i="1" s="1"/>
  <c r="AG1594" i="1" a="1"/>
  <c r="AG1594" i="1" s="1"/>
  <c r="AG1655" i="1" a="1"/>
  <c r="AG1655" i="1" s="1"/>
  <c r="AG1656" i="1" a="1"/>
  <c r="AG1656" i="1" s="1"/>
  <c r="AG1667" i="1" a="1"/>
  <c r="AG1667" i="1" s="1"/>
  <c r="AG1669" i="1" a="1"/>
  <c r="AG1669" i="1" s="1"/>
  <c r="AG1681" i="1" a="1"/>
  <c r="AG1681" i="1" s="1"/>
  <c r="AG1433" i="1" a="1"/>
  <c r="AG1433" i="1" s="1"/>
  <c r="AG1449" i="1" a="1"/>
  <c r="AG1449" i="1" s="1"/>
  <c r="AG1465" i="1" a="1"/>
  <c r="AG1465" i="1" s="1"/>
  <c r="AG1481" i="1" a="1"/>
  <c r="AG1481" i="1" s="1"/>
  <c r="AG1497" i="1" a="1"/>
  <c r="AG1497" i="1" s="1"/>
  <c r="AG1527" i="1" a="1"/>
  <c r="AG1527" i="1" s="1"/>
  <c r="AG1542" i="1" a="1"/>
  <c r="AG1542" i="1" s="1"/>
  <c r="AG1571" i="1" a="1"/>
  <c r="AG1571" i="1" s="1"/>
  <c r="AG1572" i="1" a="1"/>
  <c r="AG1572" i="1" s="1"/>
  <c r="AG1579" i="1" a="1"/>
  <c r="AG1579" i="1" s="1"/>
  <c r="AG1580" i="1" a="1"/>
  <c r="AG1580" i="1" s="1"/>
  <c r="AG1595" i="1" a="1"/>
  <c r="AG1595" i="1" s="1"/>
  <c r="AG1608" i="1" a="1"/>
  <c r="AG1608" i="1" s="1"/>
  <c r="AG1609" i="1" a="1"/>
  <c r="AG1609" i="1" s="1"/>
  <c r="AG1610" i="1" a="1"/>
  <c r="AG1610" i="1" s="1"/>
  <c r="AG1611" i="1" a="1"/>
  <c r="AG1611" i="1" s="1"/>
  <c r="AG1624" i="1" a="1"/>
  <c r="AG1624" i="1" s="1"/>
  <c r="AG1625" i="1" a="1"/>
  <c r="AG1625" i="1" s="1"/>
  <c r="AG1626" i="1" a="1"/>
  <c r="AG1626" i="1" s="1"/>
  <c r="AG1627" i="1" a="1"/>
  <c r="AG1627" i="1" s="1"/>
  <c r="AG1640" i="1" a="1"/>
  <c r="AG1640" i="1" s="1"/>
  <c r="AG1641" i="1" a="1"/>
  <c r="AG1641" i="1" s="1"/>
  <c r="AG1642" i="1" a="1"/>
  <c r="AG1642" i="1" s="1"/>
  <c r="AG1643" i="1" a="1"/>
  <c r="AG1643" i="1" s="1"/>
  <c r="AG1654" i="1" a="1"/>
  <c r="AG1654" i="1" s="1"/>
  <c r="AG1666" i="1" a="1"/>
  <c r="AG1666" i="1" s="1"/>
  <c r="AG1668" i="1" a="1"/>
  <c r="AG1668" i="1" s="1"/>
  <c r="AG1679" i="1" a="1"/>
  <c r="AG1679" i="1" s="1"/>
  <c r="AG1680" i="1" a="1"/>
  <c r="AG1680" i="1" s="1"/>
  <c r="AG1691" i="1" a="1"/>
  <c r="AG1691" i="1" s="1"/>
  <c r="AG1693" i="1" a="1"/>
  <c r="AG1693" i="1" s="1"/>
  <c r="AG1346" i="1" a="1"/>
  <c r="AG1346" i="1" s="1"/>
  <c r="AG1435" i="1" a="1"/>
  <c r="AG1435" i="1" s="1"/>
  <c r="AG1451" i="1" a="1"/>
  <c r="AG1451" i="1" s="1"/>
  <c r="AG1467" i="1" a="1"/>
  <c r="AG1467" i="1" s="1"/>
  <c r="AG1483" i="1" a="1"/>
  <c r="AG1483" i="1" s="1"/>
  <c r="AG1499" i="1" a="1"/>
  <c r="AG1499" i="1" s="1"/>
  <c r="AG1501" i="1" a="1"/>
  <c r="AG1501" i="1" s="1"/>
  <c r="AG1509" i="1" a="1"/>
  <c r="AG1509" i="1" s="1"/>
  <c r="AG1517" i="1" a="1"/>
  <c r="AG1517" i="1" s="1"/>
  <c r="AG1531" i="1" a="1"/>
  <c r="AG1531" i="1" s="1"/>
  <c r="AG1549" i="1" a="1"/>
  <c r="AG1549" i="1" s="1"/>
  <c r="AG1551" i="1" a="1"/>
  <c r="AG1551" i="1" s="1"/>
  <c r="AG1553" i="1" a="1"/>
  <c r="AG1553" i="1" s="1"/>
  <c r="AG1555" i="1" a="1"/>
  <c r="AG1555" i="1" s="1"/>
  <c r="AG1557" i="1" a="1"/>
  <c r="AG1557" i="1" s="1"/>
  <c r="AG1559" i="1" a="1"/>
  <c r="AG1559" i="1" s="1"/>
  <c r="AG1561" i="1" a="1"/>
  <c r="AG1561" i="1" s="1"/>
  <c r="AG1563" i="1" a="1"/>
  <c r="AG1563" i="1" s="1"/>
  <c r="AG1565" i="1" a="1"/>
  <c r="AG1565" i="1" s="1"/>
  <c r="AG1567" i="1" a="1"/>
  <c r="AG1567" i="1" s="1"/>
  <c r="AG1573" i="1" a="1"/>
  <c r="AG1573" i="1" s="1"/>
  <c r="AG1575" i="1" a="1"/>
  <c r="AG1575" i="1" s="1"/>
  <c r="AG1581" i="1" a="1"/>
  <c r="AG1581" i="1" s="1"/>
  <c r="AG1582" i="1" a="1"/>
  <c r="AG1582" i="1" s="1"/>
  <c r="AG1651" i="1" a="1"/>
  <c r="AG1651" i="1" s="1"/>
  <c r="AG1653" i="1" a="1"/>
  <c r="AG1653" i="1" s="1"/>
  <c r="AG1665" i="1" a="1"/>
  <c r="AG1665" i="1" s="1"/>
  <c r="AG1678" i="1" a="1"/>
  <c r="AG1678" i="1" s="1"/>
  <c r="AG1422" i="1" a="1"/>
  <c r="AG1422" i="1" s="1"/>
  <c r="AG1437" i="1" a="1"/>
  <c r="AG1437" i="1" s="1"/>
  <c r="AG1453" i="1" a="1"/>
  <c r="AG1453" i="1" s="1"/>
  <c r="AG1469" i="1" a="1"/>
  <c r="AG1469" i="1" s="1"/>
  <c r="AG1485" i="1" a="1"/>
  <c r="AG1485" i="1" s="1"/>
  <c r="AG1546" i="1" a="1"/>
  <c r="AG1546" i="1" s="1"/>
  <c r="AG1583" i="1" a="1"/>
  <c r="AG1583" i="1" s="1"/>
  <c r="AG1584" i="1" a="1"/>
  <c r="AG1584" i="1" s="1"/>
  <c r="AG1596" i="1" a="1"/>
  <c r="AG1596" i="1" s="1"/>
  <c r="AG1597" i="1" a="1"/>
  <c r="AG1597" i="1" s="1"/>
  <c r="AG1598" i="1" a="1"/>
  <c r="AG1598" i="1" s="1"/>
  <c r="AG1599" i="1" a="1"/>
  <c r="AG1599" i="1" s="1"/>
  <c r="AG1612" i="1" a="1"/>
  <c r="AG1612" i="1" s="1"/>
  <c r="AG1613" i="1" a="1"/>
  <c r="AG1613" i="1" s="1"/>
  <c r="AG1614" i="1" a="1"/>
  <c r="AG1614" i="1" s="1"/>
  <c r="AG1615" i="1" a="1"/>
  <c r="AG1615" i="1" s="1"/>
  <c r="AG1628" i="1" a="1"/>
  <c r="AG1628" i="1" s="1"/>
  <c r="AG1629" i="1" a="1"/>
  <c r="AG1629" i="1" s="1"/>
  <c r="AG1630" i="1" a="1"/>
  <c r="AG1630" i="1" s="1"/>
  <c r="AG1631" i="1" a="1"/>
  <c r="AG1631" i="1" s="1"/>
  <c r="AG1644" i="1" a="1"/>
  <c r="AG1644" i="1" s="1"/>
  <c r="AG1645" i="1" a="1"/>
  <c r="AG1645" i="1" s="1"/>
  <c r="AG1646" i="1" a="1"/>
  <c r="AG1646" i="1" s="1"/>
  <c r="AG1647" i="1" a="1"/>
  <c r="AG1647" i="1" s="1"/>
  <c r="AG1650" i="1" a="1"/>
  <c r="AG1650" i="1" s="1"/>
  <c r="AG1652" i="1" a="1"/>
  <c r="AG1652" i="1" s="1"/>
  <c r="AG1663" i="1" a="1"/>
  <c r="AG1663" i="1" s="1"/>
  <c r="AG1664" i="1" a="1"/>
  <c r="AG1664" i="1" s="1"/>
  <c r="AG1675" i="1" a="1"/>
  <c r="AG1675" i="1" s="1"/>
  <c r="AG1677" i="1" a="1"/>
  <c r="AG1677" i="1" s="1"/>
  <c r="AG1689" i="1" a="1"/>
  <c r="AG1689" i="1" s="1"/>
  <c r="AG1439" i="1" a="1"/>
  <c r="AG1439" i="1" s="1"/>
  <c r="AG1455" i="1" a="1"/>
  <c r="AG1455" i="1" s="1"/>
  <c r="AG1471" i="1" a="1"/>
  <c r="AG1471" i="1" s="1"/>
  <c r="AG1487" i="1" a="1"/>
  <c r="AG1487" i="1" s="1"/>
  <c r="AG1503" i="1" a="1"/>
  <c r="AG1503" i="1" s="1"/>
  <c r="AG1511" i="1" a="1"/>
  <c r="AG1511" i="1" s="1"/>
  <c r="AG1519" i="1" a="1"/>
  <c r="AG1519" i="1" s="1"/>
  <c r="AG1532" i="1" a="1"/>
  <c r="AG1532" i="1" s="1"/>
  <c r="AG1537" i="1" a="1"/>
  <c r="AG1537" i="1" s="1"/>
  <c r="AG1547" i="1" a="1"/>
  <c r="AG1547" i="1" s="1"/>
  <c r="AG1585" i="1" a="1"/>
  <c r="AG1585" i="1" s="1"/>
  <c r="AG1586" i="1" a="1"/>
  <c r="AG1586" i="1" s="1"/>
  <c r="AG1648" i="1" a="1"/>
  <c r="AG1648" i="1" s="1"/>
  <c r="AG1649" i="1" a="1"/>
  <c r="AG1649" i="1" s="1"/>
  <c r="AG1662" i="1" a="1"/>
  <c r="AG1662" i="1" s="1"/>
  <c r="AG1674" i="1" a="1"/>
  <c r="AG1674" i="1" s="1"/>
  <c r="AG1676" i="1" a="1"/>
  <c r="AG1676" i="1" s="1"/>
  <c r="AG1687" i="1" a="1"/>
  <c r="AG1687" i="1" s="1"/>
  <c r="AG1688" i="1" a="1"/>
  <c r="AG1688" i="1" s="1"/>
  <c r="AG1694" i="1" a="1"/>
  <c r="AG1694" i="1" s="1"/>
  <c r="AG1430" i="1" a="1"/>
  <c r="AG1430" i="1" s="1"/>
  <c r="AG1443" i="1" a="1"/>
  <c r="AG1443" i="1" s="1"/>
  <c r="AG1459" i="1" a="1"/>
  <c r="AG1459" i="1" s="1"/>
  <c r="AG1475" i="1" a="1"/>
  <c r="AG1475" i="1" s="1"/>
  <c r="AG1491" i="1" a="1"/>
  <c r="AG1491" i="1" s="1"/>
  <c r="AG1505" i="1" a="1"/>
  <c r="AG1505" i="1" s="1"/>
  <c r="AG1513" i="1" a="1"/>
  <c r="AG1513" i="1" s="1"/>
  <c r="AG1548" i="1" a="1"/>
  <c r="AG1548" i="1" s="1"/>
  <c r="AG1550" i="1" a="1"/>
  <c r="AG1550" i="1" s="1"/>
  <c r="AG1552" i="1" a="1"/>
  <c r="AG1552" i="1" s="1"/>
  <c r="AG1554" i="1" a="1"/>
  <c r="AG1554" i="1" s="1"/>
  <c r="AG1556" i="1" a="1"/>
  <c r="AG1556" i="1" s="1"/>
  <c r="AG1558" i="1" a="1"/>
  <c r="AG1558" i="1" s="1"/>
  <c r="AG1560" i="1" a="1"/>
  <c r="AG1560" i="1" s="1"/>
  <c r="AG1562" i="1" a="1"/>
  <c r="AG1562" i="1" s="1"/>
  <c r="AG1564" i="1" a="1"/>
  <c r="AG1564" i="1" s="1"/>
  <c r="AG1566" i="1" a="1"/>
  <c r="AG1566" i="1" s="1"/>
  <c r="AG1568" i="1" a="1"/>
  <c r="AG1568" i="1" s="1"/>
  <c r="AG1574" i="1" a="1"/>
  <c r="AG1574" i="1" s="1"/>
  <c r="AG1589" i="1" a="1"/>
  <c r="AG1589" i="1" s="1"/>
  <c r="AG1590" i="1" a="1"/>
  <c r="AG1590" i="1" s="1"/>
  <c r="AG1658" i="1" a="1"/>
  <c r="AG1658" i="1" s="1"/>
  <c r="AG1457" i="1" a="1"/>
  <c r="AG1457" i="1" s="1"/>
  <c r="AG1603" i="1" a="1"/>
  <c r="AG1603" i="1" s="1"/>
  <c r="AG1633" i="1" a="1"/>
  <c r="AG1633" i="1" s="1"/>
  <c r="AG1697" i="1" a="1"/>
  <c r="AG1697" i="1" s="1"/>
  <c r="AG1721" i="1" a="1"/>
  <c r="AG1721" i="1" s="1"/>
  <c r="AG1722" i="1" a="1"/>
  <c r="AG1722" i="1" s="1"/>
  <c r="AG1731" i="1" a="1"/>
  <c r="AG1731" i="1" s="1"/>
  <c r="AG1744" i="1" a="1"/>
  <c r="AG1744" i="1" s="1"/>
  <c r="AG1750" i="1" a="1"/>
  <c r="AG1750" i="1" s="1"/>
  <c r="AG1765" i="1" a="1"/>
  <c r="AG1765" i="1" s="1"/>
  <c r="AG1766" i="1" a="1"/>
  <c r="AG1766" i="1" s="1"/>
  <c r="AG1781" i="1" a="1"/>
  <c r="AG1781" i="1" s="1"/>
  <c r="AG1782" i="1" a="1"/>
  <c r="AG1782" i="1" s="1"/>
  <c r="AG1784" i="1" a="1"/>
  <c r="AG1784" i="1" s="1"/>
  <c r="AG1785" i="1" a="1"/>
  <c r="AG1785" i="1" s="1"/>
  <c r="AG1804" i="1" a="1"/>
  <c r="AG1804" i="1" s="1"/>
  <c r="AG1839" i="1" a="1"/>
  <c r="AG1839" i="1" s="1"/>
  <c r="AG1851" i="1" a="1"/>
  <c r="AG1851" i="1" s="1"/>
  <c r="AG1852" i="1" a="1"/>
  <c r="AG1852" i="1" s="1"/>
  <c r="AG1871" i="1" a="1"/>
  <c r="AG1871" i="1" s="1"/>
  <c r="AG1877" i="1" a="1"/>
  <c r="AG1877" i="1" s="1"/>
  <c r="AG1887" i="1" a="1"/>
  <c r="AG1887" i="1" s="1"/>
  <c r="AG1888" i="1" a="1"/>
  <c r="AG1888" i="1" s="1"/>
  <c r="AG1889" i="1" a="1"/>
  <c r="AG1889" i="1" s="1"/>
  <c r="AG1890" i="1" a="1"/>
  <c r="AG1890" i="1" s="1"/>
  <c r="AG1903" i="1" a="1"/>
  <c r="AG1903" i="1" s="1"/>
  <c r="AG1904" i="1" a="1"/>
  <c r="AG1904" i="1" s="1"/>
  <c r="AG1905" i="1" a="1"/>
  <c r="AG1905" i="1" s="1"/>
  <c r="AG1906" i="1" a="1"/>
  <c r="AG1906" i="1" s="1"/>
  <c r="AG1915" i="1" a="1"/>
  <c r="AG1915" i="1" s="1"/>
  <c r="AG1916" i="1" a="1"/>
  <c r="AG1916" i="1" s="1"/>
  <c r="AG1926" i="1" a="1"/>
  <c r="AG1926" i="1" s="1"/>
  <c r="AG1940" i="1" a="1"/>
  <c r="AG1940" i="1" s="1"/>
  <c r="AG1473" i="1" a="1"/>
  <c r="AG1473" i="1" s="1"/>
  <c r="AG1600" i="1" a="1"/>
  <c r="AG1600" i="1" s="1"/>
  <c r="AG1619" i="1" a="1"/>
  <c r="AG1619" i="1" s="1"/>
  <c r="AG1671" i="1" a="1"/>
  <c r="AG1671" i="1" s="1"/>
  <c r="AG1707" i="1" a="1"/>
  <c r="AG1707" i="1" s="1"/>
  <c r="AG1709" i="1" a="1"/>
  <c r="AG1709" i="1" s="1"/>
  <c r="AG1723" i="1" a="1"/>
  <c r="AG1723" i="1" s="1"/>
  <c r="AG1724" i="1" a="1"/>
  <c r="AG1724" i="1" s="1"/>
  <c r="AG1726" i="1" a="1"/>
  <c r="AG1726" i="1" s="1"/>
  <c r="AG1728" i="1" a="1"/>
  <c r="AG1728" i="1" s="1"/>
  <c r="AG1734" i="1" a="1"/>
  <c r="AG1734" i="1" s="1"/>
  <c r="AG1740" i="1" a="1"/>
  <c r="AG1740" i="1" s="1"/>
  <c r="AG1741" i="1" a="1"/>
  <c r="AG1741" i="1" s="1"/>
  <c r="AG1742" i="1" a="1"/>
  <c r="AG1742" i="1" s="1"/>
  <c r="AG1751" i="1" a="1"/>
  <c r="AG1751" i="1" s="1"/>
  <c r="AG1752" i="1" a="1"/>
  <c r="AG1752" i="1" s="1"/>
  <c r="AG1753" i="1" a="1"/>
  <c r="AG1753" i="1" s="1"/>
  <c r="AG1767" i="1" a="1"/>
  <c r="AG1767" i="1" s="1"/>
  <c r="AG1768" i="1" a="1"/>
  <c r="AG1768" i="1" s="1"/>
  <c r="AG1783" i="1" a="1"/>
  <c r="AG1783" i="1" s="1"/>
  <c r="AG1794" i="1" a="1"/>
  <c r="AG1794" i="1" s="1"/>
  <c r="AG1799" i="1" a="1"/>
  <c r="AG1799" i="1" s="1"/>
  <c r="AG1803" i="1" a="1"/>
  <c r="AG1803" i="1" s="1"/>
  <c r="AG1835" i="1" a="1"/>
  <c r="AG1835" i="1" s="1"/>
  <c r="AG1840" i="1" a="1"/>
  <c r="AG1840" i="1" s="1"/>
  <c r="AG1853" i="1" a="1"/>
  <c r="AG1853" i="1" s="1"/>
  <c r="AG1867" i="1" a="1"/>
  <c r="AG1867" i="1" s="1"/>
  <c r="AG1872" i="1" a="1"/>
  <c r="AG1872" i="1" s="1"/>
  <c r="AG1878" i="1" a="1"/>
  <c r="AG1878" i="1" s="1"/>
  <c r="AG1891" i="1" a="1"/>
  <c r="AG1891" i="1" s="1"/>
  <c r="AG1892" i="1" a="1"/>
  <c r="AG1892" i="1" s="1"/>
  <c r="AG1907" i="1" a="1"/>
  <c r="AG1907" i="1" s="1"/>
  <c r="AG1908" i="1" a="1"/>
  <c r="AG1908" i="1" s="1"/>
  <c r="AG1917" i="1" a="1"/>
  <c r="AG1917" i="1" s="1"/>
  <c r="AG1927" i="1" a="1"/>
  <c r="AG1927" i="1" s="1"/>
  <c r="AG1928" i="1" a="1"/>
  <c r="AG1928" i="1" s="1"/>
  <c r="AG1929" i="1" a="1"/>
  <c r="AG1929" i="1" s="1"/>
  <c r="AG1930" i="1" a="1"/>
  <c r="AG1930" i="1" s="1"/>
  <c r="AG1489" i="1" a="1"/>
  <c r="AG1489" i="1" s="1"/>
  <c r="AG1616" i="1" a="1"/>
  <c r="AG1616" i="1" s="1"/>
  <c r="AG1635" i="1" a="1"/>
  <c r="AG1635" i="1" s="1"/>
  <c r="AG1659" i="1" a="1"/>
  <c r="AG1659" i="1" s="1"/>
  <c r="AG1699" i="1" a="1"/>
  <c r="AG1699" i="1" s="1"/>
  <c r="AG1739" i="1" a="1"/>
  <c r="AG1739" i="1" s="1"/>
  <c r="AG1754" i="1" a="1"/>
  <c r="AG1754" i="1" s="1"/>
  <c r="AG1755" i="1" a="1"/>
  <c r="AG1755" i="1" s="1"/>
  <c r="AG1769" i="1" a="1"/>
  <c r="AG1769" i="1" s="1"/>
  <c r="AG1770" i="1" a="1"/>
  <c r="AG1770" i="1" s="1"/>
  <c r="AG1793" i="1" a="1"/>
  <c r="AG1793" i="1" s="1"/>
  <c r="AG1807" i="1" a="1"/>
  <c r="AG1807" i="1" s="1"/>
  <c r="AG1810" i="1" a="1"/>
  <c r="AG1810" i="1" s="1"/>
  <c r="AG1836" i="1" a="1"/>
  <c r="AG1836" i="1" s="1"/>
  <c r="AG1841" i="1" a="1"/>
  <c r="AG1841" i="1" s="1"/>
  <c r="AG1854" i="1" a="1"/>
  <c r="AG1854" i="1" s="1"/>
  <c r="AG1868" i="1" a="1"/>
  <c r="AG1868" i="1" s="1"/>
  <c r="AG1873" i="1" a="1"/>
  <c r="AG1873" i="1" s="1"/>
  <c r="AG1893" i="1" a="1"/>
  <c r="AG1893" i="1" s="1"/>
  <c r="AG1909" i="1" a="1"/>
  <c r="AG1909" i="1" s="1"/>
  <c r="AG1918" i="1" a="1"/>
  <c r="AG1918" i="1" s="1"/>
  <c r="AG1931" i="1" a="1"/>
  <c r="AG1931" i="1" s="1"/>
  <c r="AG1932" i="1" a="1"/>
  <c r="AG1932" i="1" s="1"/>
  <c r="AG1941" i="1" a="1"/>
  <c r="AG1941" i="1" s="1"/>
  <c r="AG1602" i="1" a="1"/>
  <c r="AG1602" i="1" s="1"/>
  <c r="AG1632" i="1" a="1"/>
  <c r="AG1632" i="1" s="1"/>
  <c r="AG1672" i="1" a="1"/>
  <c r="AG1672" i="1" s="1"/>
  <c r="AG1685" i="1" a="1"/>
  <c r="AG1685" i="1" s="1"/>
  <c r="AG1711" i="1" a="1"/>
  <c r="AG1711" i="1" s="1"/>
  <c r="AG1712" i="1" a="1"/>
  <c r="AG1712" i="1" s="1"/>
  <c r="AG1730" i="1" a="1"/>
  <c r="AG1730" i="1" s="1"/>
  <c r="AG1733" i="1" a="1"/>
  <c r="AG1733" i="1" s="1"/>
  <c r="AG1738" i="1" a="1"/>
  <c r="AG1738" i="1" s="1"/>
  <c r="AG1756" i="1" a="1"/>
  <c r="AG1756" i="1" s="1"/>
  <c r="AG1757" i="1" a="1"/>
  <c r="AG1757" i="1" s="1"/>
  <c r="AG1771" i="1" a="1"/>
  <c r="AG1771" i="1" s="1"/>
  <c r="AG1772" i="1" a="1"/>
  <c r="AG1772" i="1" s="1"/>
  <c r="AG1792" i="1" a="1"/>
  <c r="AG1792" i="1" s="1"/>
  <c r="AG1797" i="1" a="1"/>
  <c r="AG1797" i="1" s="1"/>
  <c r="AG1798" i="1" a="1"/>
  <c r="AG1798" i="1" s="1"/>
  <c r="AG1802" i="1" a="1"/>
  <c r="AG1802" i="1" s="1"/>
  <c r="AG1824" i="1" a="1"/>
  <c r="AG1824" i="1" s="1"/>
  <c r="AG1825" i="1" a="1"/>
  <c r="AG1825" i="1" s="1"/>
  <c r="AG1842" i="1" a="1"/>
  <c r="AG1842" i="1" s="1"/>
  <c r="AG1855" i="1" a="1"/>
  <c r="AG1855" i="1" s="1"/>
  <c r="AG1856" i="1" a="1"/>
  <c r="AG1856" i="1" s="1"/>
  <c r="AG1857" i="1" a="1"/>
  <c r="AG1857" i="1" s="1"/>
  <c r="AG1858" i="1" a="1"/>
  <c r="AG1858" i="1" s="1"/>
  <c r="AG1874" i="1" a="1"/>
  <c r="AG1874" i="1" s="1"/>
  <c r="AG1879" i="1" a="1"/>
  <c r="AG1879" i="1" s="1"/>
  <c r="AG1880" i="1" a="1"/>
  <c r="AG1880" i="1" s="1"/>
  <c r="AG1881" i="1" a="1"/>
  <c r="AG1881" i="1" s="1"/>
  <c r="AG1882" i="1" a="1"/>
  <c r="AG1882" i="1" s="1"/>
  <c r="AG1894" i="1" a="1"/>
  <c r="AG1894" i="1" s="1"/>
  <c r="AG1910" i="1" a="1"/>
  <c r="AG1910" i="1" s="1"/>
  <c r="AG1588" i="1" a="1"/>
  <c r="AG1588" i="1" s="1"/>
  <c r="AG1618" i="1" a="1"/>
  <c r="AG1618" i="1" s="1"/>
  <c r="AG1673" i="1" a="1"/>
  <c r="AG1673" i="1" s="1"/>
  <c r="AG1686" i="1" a="1"/>
  <c r="AG1686" i="1" s="1"/>
  <c r="AG1698" i="1" a="1"/>
  <c r="AG1698" i="1" s="1"/>
  <c r="AG1700" i="1" a="1"/>
  <c r="AG1700" i="1" s="1"/>
  <c r="AG1713" i="1" a="1"/>
  <c r="AG1713" i="1" s="1"/>
  <c r="AG1714" i="1" a="1"/>
  <c r="AG1714" i="1" s="1"/>
  <c r="AG1737" i="1" a="1"/>
  <c r="AG1737" i="1" s="1"/>
  <c r="AG1758" i="1" a="1"/>
  <c r="AG1758" i="1" s="1"/>
  <c r="AG1773" i="1" a="1"/>
  <c r="AG1773" i="1" s="1"/>
  <c r="AG1774" i="1" a="1"/>
  <c r="AG1774" i="1" s="1"/>
  <c r="AG1791" i="1" a="1"/>
  <c r="AG1791" i="1" s="1"/>
  <c r="AG1796" i="1" a="1"/>
  <c r="AG1796" i="1" s="1"/>
  <c r="AG1813" i="1" a="1"/>
  <c r="AG1813" i="1" s="1"/>
  <c r="AG1815" i="1" a="1"/>
  <c r="AG1815" i="1" s="1"/>
  <c r="AG1816" i="1" a="1"/>
  <c r="AG1816" i="1" s="1"/>
  <c r="AG1817" i="1" a="1"/>
  <c r="AG1817" i="1" s="1"/>
  <c r="AG1821" i="1" a="1"/>
  <c r="AG1821" i="1" s="1"/>
  <c r="AG1822" i="1" a="1"/>
  <c r="AG1822" i="1" s="1"/>
  <c r="AG1823" i="1" a="1"/>
  <c r="AG1823" i="1" s="1"/>
  <c r="AG1826" i="1" a="1"/>
  <c r="AG1826" i="1" s="1"/>
  <c r="AG1832" i="1" a="1"/>
  <c r="AG1832" i="1" s="1"/>
  <c r="AG1837" i="1" a="1"/>
  <c r="AG1837" i="1" s="1"/>
  <c r="AG1843" i="1" a="1"/>
  <c r="AG1843" i="1" s="1"/>
  <c r="AG1844" i="1" a="1"/>
  <c r="AG1844" i="1" s="1"/>
  <c r="AG1859" i="1" a="1"/>
  <c r="AG1859" i="1" s="1"/>
  <c r="AG1860" i="1" a="1"/>
  <c r="AG1860" i="1" s="1"/>
  <c r="AG1869" i="1" a="1"/>
  <c r="AG1869" i="1" s="1"/>
  <c r="AG1883" i="1" a="1"/>
  <c r="AG1883" i="1" s="1"/>
  <c r="AG1895" i="1" a="1"/>
  <c r="AG1895" i="1" s="1"/>
  <c r="AG1896" i="1" a="1"/>
  <c r="AG1896" i="1" s="1"/>
  <c r="AG1897" i="1" a="1"/>
  <c r="AG1897" i="1" s="1"/>
  <c r="AG1898" i="1" a="1"/>
  <c r="AG1898" i="1" s="1"/>
  <c r="AG1911" i="1" a="1"/>
  <c r="AG1911" i="1" s="1"/>
  <c r="AG1912" i="1" a="1"/>
  <c r="AG1912" i="1" s="1"/>
  <c r="AG1922" i="1" a="1"/>
  <c r="AG1922" i="1" s="1"/>
  <c r="AG1934" i="1" a="1"/>
  <c r="AG1934" i="1" s="1"/>
  <c r="AG1634" i="1" a="1"/>
  <c r="AG1634" i="1" s="1"/>
  <c r="AG1660" i="1" a="1"/>
  <c r="AG1660" i="1" s="1"/>
  <c r="AG1692" i="1" a="1"/>
  <c r="AG1692" i="1" s="1"/>
  <c r="AG1695" i="1" a="1"/>
  <c r="AG1695" i="1" s="1"/>
  <c r="AG1701" i="1" a="1"/>
  <c r="AG1701" i="1" s="1"/>
  <c r="AG1702" i="1" a="1"/>
  <c r="AG1702" i="1" s="1"/>
  <c r="AG1706" i="1" a="1"/>
  <c r="AG1706" i="1" s="1"/>
  <c r="AG1708" i="1" a="1"/>
  <c r="AG1708" i="1" s="1"/>
  <c r="AG1710" i="1" a="1"/>
  <c r="AG1710" i="1" s="1"/>
  <c r="AG1715" i="1" a="1"/>
  <c r="AG1715" i="1" s="1"/>
  <c r="AG1716" i="1" a="1"/>
  <c r="AG1716" i="1" s="1"/>
  <c r="AG1725" i="1" a="1"/>
  <c r="AG1725" i="1" s="1"/>
  <c r="AG1727" i="1" a="1"/>
  <c r="AG1727" i="1" s="1"/>
  <c r="AG1729" i="1" a="1"/>
  <c r="AG1729" i="1" s="1"/>
  <c r="AG1736" i="1" a="1"/>
  <c r="AG1736" i="1" s="1"/>
  <c r="AG1747" i="1" a="1"/>
  <c r="AG1747" i="1" s="1"/>
  <c r="AG1759" i="1" a="1"/>
  <c r="AG1759" i="1" s="1"/>
  <c r="AG1760" i="1" a="1"/>
  <c r="AG1760" i="1" s="1"/>
  <c r="AG1775" i="1" a="1"/>
  <c r="AG1775" i="1" s="1"/>
  <c r="AG1776" i="1" a="1"/>
  <c r="AG1776" i="1" s="1"/>
  <c r="AG1788" i="1" a="1"/>
  <c r="AG1788" i="1" s="1"/>
  <c r="AG1790" i="1" a="1"/>
  <c r="AG1790" i="1" s="1"/>
  <c r="AG1801" i="1" a="1"/>
  <c r="AG1801" i="1" s="1"/>
  <c r="AG1806" i="1" a="1"/>
  <c r="AG1806" i="1" s="1"/>
  <c r="AG1809" i="1" a="1"/>
  <c r="AG1809" i="1" s="1"/>
  <c r="AG1812" i="1" a="1"/>
  <c r="AG1812" i="1" s="1"/>
  <c r="AG1814" i="1" a="1"/>
  <c r="AG1814" i="1" s="1"/>
  <c r="AG1818" i="1" a="1"/>
  <c r="AG1818" i="1" s="1"/>
  <c r="AG1819" i="1" a="1"/>
  <c r="AG1819" i="1" s="1"/>
  <c r="AG1820" i="1" a="1"/>
  <c r="AG1820" i="1" s="1"/>
  <c r="AG1827" i="1" a="1"/>
  <c r="AG1827" i="1" s="1"/>
  <c r="AG1828" i="1" a="1"/>
  <c r="AG1828" i="1" s="1"/>
  <c r="AG1829" i="1" a="1"/>
  <c r="AG1829" i="1" s="1"/>
  <c r="AG1830" i="1" a="1"/>
  <c r="AG1830" i="1" s="1"/>
  <c r="AG1831" i="1" a="1"/>
  <c r="AG1831" i="1" s="1"/>
  <c r="AG1845" i="1" a="1"/>
  <c r="AG1845" i="1" s="1"/>
  <c r="AG1861" i="1" a="1"/>
  <c r="AG1861" i="1" s="1"/>
  <c r="AG1875" i="1" a="1"/>
  <c r="AG1875" i="1" s="1"/>
  <c r="AG1884" i="1" a="1"/>
  <c r="AG1884" i="1" s="1"/>
  <c r="AG1899" i="1" a="1"/>
  <c r="AG1899" i="1" s="1"/>
  <c r="AG1900" i="1" a="1"/>
  <c r="AG1900" i="1" s="1"/>
  <c r="AG1913" i="1" a="1"/>
  <c r="AG1913" i="1" s="1"/>
  <c r="AG1935" i="1" a="1"/>
  <c r="AG1935" i="1" s="1"/>
  <c r="AG1936" i="1" a="1"/>
  <c r="AG1936" i="1" s="1"/>
  <c r="AG1937" i="1" a="1"/>
  <c r="AG1937" i="1" s="1"/>
  <c r="AG1938" i="1" a="1"/>
  <c r="AG1938" i="1" s="1"/>
  <c r="AG1441" i="1" a="1"/>
  <c r="AG1441" i="1" s="1"/>
  <c r="AG1587" i="1" a="1"/>
  <c r="AG1587" i="1" s="1"/>
  <c r="AG1617" i="1" a="1"/>
  <c r="AG1617" i="1" s="1"/>
  <c r="AG1683" i="1" a="1"/>
  <c r="AG1683" i="1" s="1"/>
  <c r="AG1690" i="1" a="1"/>
  <c r="AG1690" i="1" s="1"/>
  <c r="AG1705" i="1" a="1"/>
  <c r="AG1705" i="1" s="1"/>
  <c r="AG1719" i="1" a="1"/>
  <c r="AG1719" i="1" s="1"/>
  <c r="AG1720" i="1" a="1"/>
  <c r="AG1720" i="1" s="1"/>
  <c r="AG1735" i="1" a="1"/>
  <c r="AG1735" i="1" s="1"/>
  <c r="AG1743" i="1" a="1"/>
  <c r="AG1743" i="1" s="1"/>
  <c r="AG1748" i="1" a="1"/>
  <c r="AG1748" i="1" s="1"/>
  <c r="AG1749" i="1" a="1"/>
  <c r="AG1749" i="1" s="1"/>
  <c r="AG1763" i="1" a="1"/>
  <c r="AG1763" i="1" s="1"/>
  <c r="AG1764" i="1" a="1"/>
  <c r="AG1764" i="1" s="1"/>
  <c r="AG1779" i="1" a="1"/>
  <c r="AG1779" i="1" s="1"/>
  <c r="AG1780" i="1" a="1"/>
  <c r="AG1780" i="1" s="1"/>
  <c r="AG1786" i="1" a="1"/>
  <c r="AG1786" i="1" s="1"/>
  <c r="AG1795" i="1" a="1"/>
  <c r="AG1795" i="1" s="1"/>
  <c r="AG1800" i="1" a="1"/>
  <c r="AG1800" i="1" s="1"/>
  <c r="AG1805" i="1" a="1"/>
  <c r="AG1805" i="1" s="1"/>
  <c r="AG1808" i="1" a="1"/>
  <c r="AG1808" i="1" s="1"/>
  <c r="AG1811" i="1" a="1"/>
  <c r="AG1811" i="1" s="1"/>
  <c r="AG1834" i="1" a="1"/>
  <c r="AG1834" i="1" s="1"/>
  <c r="AG1847" i="1" a="1"/>
  <c r="AG1847" i="1" s="1"/>
  <c r="AG1848" i="1" a="1"/>
  <c r="AG1848" i="1" s="1"/>
  <c r="AG1849" i="1" a="1"/>
  <c r="AG1849" i="1" s="1"/>
  <c r="AG1850" i="1" a="1"/>
  <c r="AG1850" i="1" s="1"/>
  <c r="AG1863" i="1" a="1"/>
  <c r="AG1863" i="1" s="1"/>
  <c r="AG1864" i="1" a="1"/>
  <c r="AG1864" i="1" s="1"/>
  <c r="AG1865" i="1" a="1"/>
  <c r="AG1865" i="1" s="1"/>
  <c r="AG1866" i="1" a="1"/>
  <c r="AG1866" i="1" s="1"/>
  <c r="AG1886" i="1" a="1"/>
  <c r="AG1886" i="1" s="1"/>
  <c r="AG1902" i="1" a="1"/>
  <c r="AG1902" i="1" s="1"/>
  <c r="AG1925" i="1" a="1"/>
  <c r="AG1925" i="1" s="1"/>
  <c r="AG1939" i="1" a="1"/>
  <c r="AG1939" i="1" s="1"/>
  <c r="AG1601" i="1" a="1"/>
  <c r="AG1601" i="1" s="1"/>
  <c r="AG1923" i="1" a="1"/>
  <c r="AG1923" i="1" s="1"/>
  <c r="AG1951" i="1" a="1"/>
  <c r="AG1951" i="1" s="1"/>
  <c r="AG1956" i="1" a="1"/>
  <c r="AG1956" i="1" s="1"/>
  <c r="AG1963" i="1" a="1"/>
  <c r="AG1963" i="1" s="1"/>
  <c r="AG1964" i="1" a="1"/>
  <c r="AG1964" i="1" s="1"/>
  <c r="AG1986" i="1" a="1"/>
  <c r="AG1986" i="1" s="1"/>
  <c r="AG2000" i="1" a="1"/>
  <c r="AG2000" i="1" s="1"/>
  <c r="AG2003" i="1" a="1"/>
  <c r="AG2003" i="1" s="1"/>
  <c r="AG2004" i="1" a="1"/>
  <c r="AG2004" i="1" s="1"/>
  <c r="AG2014" i="1" a="1"/>
  <c r="AG2014" i="1" s="1"/>
  <c r="AG2038" i="1" a="1"/>
  <c r="AG2038" i="1" s="1"/>
  <c r="AG1787" i="1" a="1"/>
  <c r="AG1787" i="1" s="1"/>
  <c r="AG1920" i="1" a="1"/>
  <c r="AG1920" i="1" s="1"/>
  <c r="AG1943" i="1" a="1"/>
  <c r="AG1943" i="1" s="1"/>
  <c r="AG1944" i="1" a="1"/>
  <c r="AG1944" i="1" s="1"/>
  <c r="AG1957" i="1" a="1"/>
  <c r="AG1957" i="1" s="1"/>
  <c r="AG1985" i="1" a="1"/>
  <c r="AG1985" i="1" s="1"/>
  <c r="AG1996" i="1" a="1"/>
  <c r="AG1996" i="1" s="1"/>
  <c r="AG1997" i="1" a="1"/>
  <c r="AG1997" i="1" s="1"/>
  <c r="AG1998" i="1" a="1"/>
  <c r="AG1998" i="1" s="1"/>
  <c r="AG1999" i="1" a="1"/>
  <c r="AG1999" i="1" s="1"/>
  <c r="AG2005" i="1" a="1"/>
  <c r="AG2005" i="1" s="1"/>
  <c r="AG2022" i="1" a="1"/>
  <c r="AG2022" i="1" s="1"/>
  <c r="AG2024" i="1" a="1"/>
  <c r="AG2024" i="1" s="1"/>
  <c r="AG2025" i="1" a="1"/>
  <c r="AG2025" i="1" s="1"/>
  <c r="AG2039" i="1" a="1"/>
  <c r="AG2039" i="1" s="1"/>
  <c r="AG1703" i="1" a="1"/>
  <c r="AG1703" i="1" s="1"/>
  <c r="AG1746" i="1" a="1"/>
  <c r="AG1746" i="1" s="1"/>
  <c r="AG1833" i="1" a="1"/>
  <c r="AG1833" i="1" s="1"/>
  <c r="AG1924" i="1" a="1"/>
  <c r="AG1924" i="1" s="1"/>
  <c r="AG1945" i="1" a="1"/>
  <c r="AG1945" i="1" s="1"/>
  <c r="AG1946" i="1" a="1"/>
  <c r="AG1946" i="1" s="1"/>
  <c r="AG1965" i="1" a="1"/>
  <c r="AG1965" i="1" s="1"/>
  <c r="AG1984" i="1" a="1"/>
  <c r="AG1984" i="1" s="1"/>
  <c r="AG1995" i="1" a="1"/>
  <c r="AG1995" i="1" s="1"/>
  <c r="AG2006" i="1" a="1"/>
  <c r="AG2006" i="1" s="1"/>
  <c r="AG2015" i="1" a="1"/>
  <c r="AG2015" i="1" s="1"/>
  <c r="AG2016" i="1" a="1"/>
  <c r="AG2016" i="1" s="1"/>
  <c r="AG2023" i="1" a="1"/>
  <c r="AG2023" i="1" s="1"/>
  <c r="AG2026" i="1" a="1"/>
  <c r="AG2026" i="1" s="1"/>
  <c r="AG1718" i="1" a="1"/>
  <c r="AG1718" i="1" s="1"/>
  <c r="AG1762" i="1" a="1"/>
  <c r="AG1762" i="1" s="1"/>
  <c r="AG1789" i="1" a="1"/>
  <c r="AG1789" i="1" s="1"/>
  <c r="AG1921" i="1" a="1"/>
  <c r="AG1921" i="1" s="1"/>
  <c r="AG1947" i="1" a="1"/>
  <c r="AG1947" i="1" s="1"/>
  <c r="AG1958" i="1" a="1"/>
  <c r="AG1958" i="1" s="1"/>
  <c r="AG1966" i="1" a="1"/>
  <c r="AG1966" i="1" s="1"/>
  <c r="AG1980" i="1" a="1"/>
  <c r="AG1980" i="1" s="1"/>
  <c r="AG1981" i="1" a="1"/>
  <c r="AG1981" i="1" s="1"/>
  <c r="AG1982" i="1" a="1"/>
  <c r="AG1982" i="1" s="1"/>
  <c r="AG1983" i="1" a="1"/>
  <c r="AG1983" i="1" s="1"/>
  <c r="AG1994" i="1" a="1"/>
  <c r="AG1994" i="1" s="1"/>
  <c r="AG2007" i="1" a="1"/>
  <c r="AG2007" i="1" s="1"/>
  <c r="AG2008" i="1" a="1"/>
  <c r="AG2008" i="1" s="1"/>
  <c r="AG2009" i="1" a="1"/>
  <c r="AG2009" i="1" s="1"/>
  <c r="AG2010" i="1" a="1"/>
  <c r="AG2010" i="1" s="1"/>
  <c r="AG2017" i="1" a="1"/>
  <c r="AG2017" i="1" s="1"/>
  <c r="AG2027" i="1" a="1"/>
  <c r="AG2027" i="1" s="1"/>
  <c r="AG2028" i="1" a="1"/>
  <c r="AG2028" i="1" s="1"/>
  <c r="AG2029" i="1" a="1"/>
  <c r="AG2029" i="1" s="1"/>
  <c r="AG1778" i="1" a="1"/>
  <c r="AG1778" i="1" s="1"/>
  <c r="AG1838" i="1" a="1"/>
  <c r="AG1838" i="1" s="1"/>
  <c r="AG1885" i="1" a="1"/>
  <c r="AG1885" i="1" s="1"/>
  <c r="AG1948" i="1" a="1"/>
  <c r="AG1948" i="1" s="1"/>
  <c r="AG1959" i="1" a="1"/>
  <c r="AG1959" i="1" s="1"/>
  <c r="AG1970" i="1" a="1"/>
  <c r="AG1970" i="1" s="1"/>
  <c r="AG1971" i="1" a="1"/>
  <c r="AG1971" i="1" s="1"/>
  <c r="AG1972" i="1" a="1"/>
  <c r="AG1972" i="1" s="1"/>
  <c r="AG1973" i="1" a="1"/>
  <c r="AG1973" i="1" s="1"/>
  <c r="AG1745" i="1" a="1"/>
  <c r="AG1745" i="1" s="1"/>
  <c r="AG1846" i="1" a="1"/>
  <c r="AG1846" i="1" s="1"/>
  <c r="AG1901" i="1" a="1"/>
  <c r="AG1901" i="1" s="1"/>
  <c r="AG1933" i="1" a="1"/>
  <c r="AG1933" i="1" s="1"/>
  <c r="AG1949" i="1" a="1"/>
  <c r="AG1949" i="1" s="1"/>
  <c r="AG1960" i="1" a="1"/>
  <c r="AG1960" i="1" s="1"/>
  <c r="AG1967" i="1" a="1"/>
  <c r="AG1967" i="1" s="1"/>
  <c r="AG1968" i="1" a="1"/>
  <c r="AG1968" i="1" s="1"/>
  <c r="AG1969" i="1" a="1"/>
  <c r="AG1969" i="1" s="1"/>
  <c r="AG1974" i="1" a="1"/>
  <c r="AG1974" i="1" s="1"/>
  <c r="AG1975" i="1" a="1"/>
  <c r="AG1975" i="1" s="1"/>
  <c r="AG1976" i="1" a="1"/>
  <c r="AG1976" i="1" s="1"/>
  <c r="AG1992" i="1" a="1"/>
  <c r="AG1992" i="1" s="1"/>
  <c r="AG2011" i="1" a="1"/>
  <c r="AG2011" i="1" s="1"/>
  <c r="AG2012" i="1" a="1"/>
  <c r="AG2012" i="1" s="1"/>
  <c r="AG2019" i="1" a="1"/>
  <c r="AG2019" i="1" s="1"/>
  <c r="AG2020" i="1" a="1"/>
  <c r="AG2020" i="1" s="1"/>
  <c r="AG2031" i="1" a="1"/>
  <c r="AG2031" i="1" s="1"/>
  <c r="AG2032" i="1" a="1"/>
  <c r="AG2032" i="1" s="1"/>
  <c r="AG2033" i="1" a="1"/>
  <c r="AG2033" i="1" s="1"/>
  <c r="AG1717" i="1" a="1"/>
  <c r="AG1717" i="1" s="1"/>
  <c r="AG1732" i="1" a="1"/>
  <c r="AG1732" i="1" s="1"/>
  <c r="AG1761" i="1" a="1"/>
  <c r="AG1761" i="1" s="1"/>
  <c r="AG1862" i="1" a="1"/>
  <c r="AG1862" i="1" s="1"/>
  <c r="AG1876" i="1" a="1"/>
  <c r="AG1876" i="1" s="1"/>
  <c r="AG1953" i="1" a="1"/>
  <c r="AG1953" i="1" s="1"/>
  <c r="AG1954" i="1" a="1"/>
  <c r="AG1954" i="1" s="1"/>
  <c r="AG1961" i="1" a="1"/>
  <c r="AG1961" i="1" s="1"/>
  <c r="AG1988" i="1" a="1"/>
  <c r="AG1988" i="1" s="1"/>
  <c r="AG1989" i="1" a="1"/>
  <c r="AG1989" i="1" s="1"/>
  <c r="AG1990" i="1" a="1"/>
  <c r="AG1990" i="1" s="1"/>
  <c r="AG1991" i="1" a="1"/>
  <c r="AG1991" i="1" s="1"/>
  <c r="AG2013" i="1" a="1"/>
  <c r="AG2013" i="1" s="1"/>
  <c r="AG2034" i="1" a="1"/>
  <c r="AG2034" i="1" s="1"/>
  <c r="Y3" i="1" a="1"/>
  <c r="Y3" i="1" s="1"/>
  <c r="Y12" i="1" a="1"/>
  <c r="Y12" i="1" s="1"/>
  <c r="Y6" i="1" a="1"/>
  <c r="Y6" i="1" s="1"/>
  <c r="Y9" i="1" a="1"/>
  <c r="Y9" i="1" s="1"/>
  <c r="Y14" i="1" a="1"/>
  <c r="Y14" i="1" s="1"/>
  <c r="Y16" i="1" a="1"/>
  <c r="Y16" i="1" s="1"/>
  <c r="Y18" i="1" a="1"/>
  <c r="Y18" i="1" s="1"/>
  <c r="Y5" i="1" a="1"/>
  <c r="Y5" i="1" s="1"/>
  <c r="Y11" i="1" a="1"/>
  <c r="Y11" i="1" s="1"/>
  <c r="Y15" i="1" a="1"/>
  <c r="Y15" i="1" s="1"/>
  <c r="Y13" i="1" a="1"/>
  <c r="Y13" i="1" s="1"/>
  <c r="Y7" i="1" a="1"/>
  <c r="Y7" i="1" s="1"/>
  <c r="Y8" i="1" a="1"/>
  <c r="Y8" i="1" s="1"/>
  <c r="Y20" i="1" a="1"/>
  <c r="Y20" i="1" s="1"/>
  <c r="Y21" i="1" a="1"/>
  <c r="Y21" i="1" s="1"/>
  <c r="Y22" i="1" a="1"/>
  <c r="Y22" i="1" s="1"/>
  <c r="Y25" i="1" a="1"/>
  <c r="Y25" i="1" s="1"/>
  <c r="Y26" i="1" a="1"/>
  <c r="Y26" i="1" s="1"/>
  <c r="Y29" i="1" a="1"/>
  <c r="Y29" i="1" s="1"/>
  <c r="Y10" i="1" a="1"/>
  <c r="Y10" i="1" s="1"/>
  <c r="Y23" i="1" a="1"/>
  <c r="Y23" i="1" s="1"/>
  <c r="Y24" i="1" a="1"/>
  <c r="Y24" i="1" s="1"/>
  <c r="Y31" i="1" a="1"/>
  <c r="Y31" i="1" s="1"/>
  <c r="Y17" i="1" a="1"/>
  <c r="Y17" i="1" s="1"/>
  <c r="Y28" i="1" a="1"/>
  <c r="Y28" i="1" s="1"/>
  <c r="Y19" i="1" a="1"/>
  <c r="Y19" i="1" s="1"/>
  <c r="Y33" i="1" a="1"/>
  <c r="Y33" i="1" s="1"/>
  <c r="Y35" i="1" a="1"/>
  <c r="Y35" i="1" s="1"/>
  <c r="Y34" i="1" a="1"/>
  <c r="Y34" i="1" s="1"/>
  <c r="Y4" i="1" a="1"/>
  <c r="Y4" i="1" s="1"/>
  <c r="Y47" i="1" a="1"/>
  <c r="Y47" i="1" s="1"/>
  <c r="Y30" i="1" a="1"/>
  <c r="Y30" i="1" s="1"/>
  <c r="Y36" i="1" a="1"/>
  <c r="Y36" i="1" s="1"/>
  <c r="Y40" i="1" a="1"/>
  <c r="Y40" i="1" s="1"/>
  <c r="Y51" i="1" a="1"/>
  <c r="Y51" i="1" s="1"/>
  <c r="Y32" i="1" a="1"/>
  <c r="Y32" i="1" s="1"/>
  <c r="Y46" i="1" a="1"/>
  <c r="Y46" i="1" s="1"/>
  <c r="Y27" i="1" a="1"/>
  <c r="Y27" i="1" s="1"/>
  <c r="Y39" i="1" a="1"/>
  <c r="Y39" i="1" s="1"/>
  <c r="Y41" i="1" a="1"/>
  <c r="Y41" i="1" s="1"/>
  <c r="Y49" i="1" a="1"/>
  <c r="Y49" i="1" s="1"/>
  <c r="Y45" i="1" a="1"/>
  <c r="Y45" i="1" s="1"/>
  <c r="Y38" i="1" a="1"/>
  <c r="Y38" i="1" s="1"/>
  <c r="Y42" i="1" a="1"/>
  <c r="Y42" i="1" s="1"/>
  <c r="Y43" i="1" a="1"/>
  <c r="Y43" i="1" s="1"/>
  <c r="Y48" i="1" a="1"/>
  <c r="Y48" i="1" s="1"/>
  <c r="Y52" i="1" a="1"/>
  <c r="Y52" i="1" s="1"/>
  <c r="Y44" i="1" a="1"/>
  <c r="Y44" i="1" s="1"/>
  <c r="Y50" i="1" a="1"/>
  <c r="Y50" i="1" s="1"/>
  <c r="Y71" i="1" a="1"/>
  <c r="Y71" i="1" s="1"/>
  <c r="Y54" i="1" a="1"/>
  <c r="Y54" i="1" s="1"/>
  <c r="Y56" i="1" a="1"/>
  <c r="Y56" i="1" s="1"/>
  <c r="Y58" i="1" a="1"/>
  <c r="Y58" i="1" s="1"/>
  <c r="Y60" i="1" a="1"/>
  <c r="Y60" i="1" s="1"/>
  <c r="Y62" i="1" a="1"/>
  <c r="Y62" i="1" s="1"/>
  <c r="Y64" i="1" a="1"/>
  <c r="Y64" i="1" s="1"/>
  <c r="Y66" i="1" a="1"/>
  <c r="Y66" i="1" s="1"/>
  <c r="Y68" i="1" a="1"/>
  <c r="Y68" i="1" s="1"/>
  <c r="Y55" i="1" a="1"/>
  <c r="Y55" i="1" s="1"/>
  <c r="Y57" i="1" a="1"/>
  <c r="Y57" i="1" s="1"/>
  <c r="Y59" i="1" a="1"/>
  <c r="Y59" i="1" s="1"/>
  <c r="Y72" i="1" a="1"/>
  <c r="Y72" i="1" s="1"/>
  <c r="Y74" i="1" a="1"/>
  <c r="Y74" i="1" s="1"/>
  <c r="Y37" i="1" a="1"/>
  <c r="Y37" i="1" s="1"/>
  <c r="Y61" i="1" a="1"/>
  <c r="Y61" i="1" s="1"/>
  <c r="Y69" i="1" a="1"/>
  <c r="Y69" i="1" s="1"/>
  <c r="Y63" i="1" a="1"/>
  <c r="Y63" i="1" s="1"/>
  <c r="Y81" i="1" a="1"/>
  <c r="Y81" i="1" s="1"/>
  <c r="Y65" i="1" a="1"/>
  <c r="Y65" i="1" s="1"/>
  <c r="Y70" i="1" a="1"/>
  <c r="Y70" i="1" s="1"/>
  <c r="Y82" i="1" a="1"/>
  <c r="Y82" i="1" s="1"/>
  <c r="Y67" i="1" a="1"/>
  <c r="Y67" i="1" s="1"/>
  <c r="Y73" i="1" a="1"/>
  <c r="Y73" i="1" s="1"/>
  <c r="Y75" i="1" a="1"/>
  <c r="Y75" i="1" s="1"/>
  <c r="Y77" i="1" a="1"/>
  <c r="Y77" i="1" s="1"/>
  <c r="Y83" i="1" a="1"/>
  <c r="Y83" i="1" s="1"/>
  <c r="Y80" i="1" a="1"/>
  <c r="Y80" i="1" s="1"/>
  <c r="Y85" i="1" a="1"/>
  <c r="Y85" i="1" s="1"/>
  <c r="Y86" i="1" a="1"/>
  <c r="Y86" i="1" s="1"/>
  <c r="Y88" i="1" a="1"/>
  <c r="Y88" i="1" s="1"/>
  <c r="Y92" i="1" a="1"/>
  <c r="Y92" i="1" s="1"/>
  <c r="Y53" i="1" a="1"/>
  <c r="Y53" i="1" s="1"/>
  <c r="Y76" i="1" a="1"/>
  <c r="Y76" i="1" s="1"/>
  <c r="Y79" i="1" a="1"/>
  <c r="Y79" i="1" s="1"/>
  <c r="Y91" i="1" a="1"/>
  <c r="Y91" i="1" s="1"/>
  <c r="Y99" i="1" a="1"/>
  <c r="Y99" i="1" s="1"/>
  <c r="Y101" i="1" a="1"/>
  <c r="Y101" i="1" s="1"/>
  <c r="Y103" i="1" a="1"/>
  <c r="Y103" i="1" s="1"/>
  <c r="Y105" i="1" a="1"/>
  <c r="Y105" i="1" s="1"/>
  <c r="Y107" i="1" a="1"/>
  <c r="Y107" i="1" s="1"/>
  <c r="Y109" i="1" a="1"/>
  <c r="Y109" i="1" s="1"/>
  <c r="Y111" i="1" a="1"/>
  <c r="Y111" i="1" s="1"/>
  <c r="Y113" i="1" a="1"/>
  <c r="Y113" i="1" s="1"/>
  <c r="Y116" i="1" a="1"/>
  <c r="Y116" i="1" s="1"/>
  <c r="Y84" i="1" a="1"/>
  <c r="Y84" i="1" s="1"/>
  <c r="Y96" i="1" a="1"/>
  <c r="Y96" i="1" s="1"/>
  <c r="Y115" i="1" a="1"/>
  <c r="Y115" i="1" s="1"/>
  <c r="Y78" i="1" a="1"/>
  <c r="Y78" i="1" s="1"/>
  <c r="Y90" i="1" a="1"/>
  <c r="Y90" i="1" s="1"/>
  <c r="Y95" i="1" a="1"/>
  <c r="Y95" i="1" s="1"/>
  <c r="Y87" i="1" a="1"/>
  <c r="Y87" i="1" s="1"/>
  <c r="Y89" i="1" a="1"/>
  <c r="Y89" i="1" s="1"/>
  <c r="Y93" i="1" a="1"/>
  <c r="Y93" i="1" s="1"/>
  <c r="Y98" i="1" a="1"/>
  <c r="Y98" i="1" s="1"/>
  <c r="Y100" i="1" a="1"/>
  <c r="Y100" i="1" s="1"/>
  <c r="Y102" i="1" a="1"/>
  <c r="Y102" i="1" s="1"/>
  <c r="Y104" i="1" a="1"/>
  <c r="Y104" i="1" s="1"/>
  <c r="Y106" i="1" a="1"/>
  <c r="Y106" i="1" s="1"/>
  <c r="Y108" i="1" a="1"/>
  <c r="Y108" i="1" s="1"/>
  <c r="Y110" i="1" a="1"/>
  <c r="Y110" i="1" s="1"/>
  <c r="Y112" i="1" a="1"/>
  <c r="Y112" i="1" s="1"/>
  <c r="Y114" i="1" a="1"/>
  <c r="Y114" i="1" s="1"/>
  <c r="Y129" i="1" a="1"/>
  <c r="Y129" i="1" s="1"/>
  <c r="Y142" i="1" a="1"/>
  <c r="Y142" i="1" s="1"/>
  <c r="Y118" i="1" a="1"/>
  <c r="Y118" i="1" s="1"/>
  <c r="Y119" i="1" a="1"/>
  <c r="Y119" i="1" s="1"/>
  <c r="Y122" i="1" a="1"/>
  <c r="Y122" i="1" s="1"/>
  <c r="Y126" i="1" a="1"/>
  <c r="Y126" i="1" s="1"/>
  <c r="Y128" i="1" a="1"/>
  <c r="Y128" i="1" s="1"/>
  <c r="Y127" i="1" a="1"/>
  <c r="Y127" i="1" s="1"/>
  <c r="Y134" i="1" a="1"/>
  <c r="Y134" i="1" s="1"/>
  <c r="Y135" i="1" a="1"/>
  <c r="Y135" i="1" s="1"/>
  <c r="Y141" i="1" a="1"/>
  <c r="Y141" i="1" s="1"/>
  <c r="Y125" i="1" a="1"/>
  <c r="Y125" i="1" s="1"/>
  <c r="Y133" i="1" a="1"/>
  <c r="Y133" i="1" s="1"/>
  <c r="Y137" i="1" a="1"/>
  <c r="Y137" i="1" s="1"/>
  <c r="Y140" i="1" a="1"/>
  <c r="Y140" i="1" s="1"/>
  <c r="Y145" i="1" a="1"/>
  <c r="Y145" i="1" s="1"/>
  <c r="Y97" i="1" a="1"/>
  <c r="Y97" i="1" s="1"/>
  <c r="Y121" i="1" a="1"/>
  <c r="Y121" i="1" s="1"/>
  <c r="Y124" i="1" a="1"/>
  <c r="Y124" i="1" s="1"/>
  <c r="Y131" i="1" a="1"/>
  <c r="Y131" i="1" s="1"/>
  <c r="Y132" i="1" a="1"/>
  <c r="Y132" i="1" s="1"/>
  <c r="Y136" i="1" a="1"/>
  <c r="Y136" i="1" s="1"/>
  <c r="Y139" i="1" a="1"/>
  <c r="Y139" i="1" s="1"/>
  <c r="Y117" i="1" a="1"/>
  <c r="Y117" i="1" s="1"/>
  <c r="Y120" i="1" a="1"/>
  <c r="Y120" i="1" s="1"/>
  <c r="Y143" i="1" a="1"/>
  <c r="Y143" i="1" s="1"/>
  <c r="Y144" i="1" a="1"/>
  <c r="Y144" i="1" s="1"/>
  <c r="Y167" i="1" a="1"/>
  <c r="Y167" i="1" s="1"/>
  <c r="Y123" i="1" a="1"/>
  <c r="Y123" i="1" s="1"/>
  <c r="Y155" i="1" a="1"/>
  <c r="Y155" i="1" s="1"/>
  <c r="Y159" i="1" a="1"/>
  <c r="Y159" i="1" s="1"/>
  <c r="Y164" i="1" a="1"/>
  <c r="Y164" i="1" s="1"/>
  <c r="Y163" i="1" a="1"/>
  <c r="Y163" i="1" s="1"/>
  <c r="Y165" i="1" a="1"/>
  <c r="Y165" i="1" s="1"/>
  <c r="Y166" i="1" a="1"/>
  <c r="Y166" i="1" s="1"/>
  <c r="Y130" i="1" a="1"/>
  <c r="Y130" i="1" s="1"/>
  <c r="Y138" i="1" a="1"/>
  <c r="Y138" i="1" s="1"/>
  <c r="Y149" i="1" a="1"/>
  <c r="Y149" i="1" s="1"/>
  <c r="Y154" i="1" a="1"/>
  <c r="Y154" i="1" s="1"/>
  <c r="Y162" i="1" a="1"/>
  <c r="Y162" i="1" s="1"/>
  <c r="Y147" i="1" a="1"/>
  <c r="Y147" i="1" s="1"/>
  <c r="Y150" i="1" a="1"/>
  <c r="Y150" i="1" s="1"/>
  <c r="Y153" i="1" a="1"/>
  <c r="Y153" i="1" s="1"/>
  <c r="Y157" i="1" a="1"/>
  <c r="Y157" i="1" s="1"/>
  <c r="Y160" i="1" a="1"/>
  <c r="Y160" i="1" s="1"/>
  <c r="Y148" i="1" a="1"/>
  <c r="Y148" i="1" s="1"/>
  <c r="Y161" i="1" a="1"/>
  <c r="Y161" i="1" s="1"/>
  <c r="Y171" i="1" a="1"/>
  <c r="Y171" i="1" s="1"/>
  <c r="Y172" i="1" a="1"/>
  <c r="Y172" i="1" s="1"/>
  <c r="Y146" i="1" a="1"/>
  <c r="Y146" i="1" s="1"/>
  <c r="Y151" i="1" a="1"/>
  <c r="Y151" i="1" s="1"/>
  <c r="Y152" i="1" a="1"/>
  <c r="Y152" i="1" s="1"/>
  <c r="Y158" i="1" a="1"/>
  <c r="Y158" i="1" s="1"/>
  <c r="Y170" i="1" a="1"/>
  <c r="Y170" i="1" s="1"/>
  <c r="Y173" i="1" a="1"/>
  <c r="Y173" i="1" s="1"/>
  <c r="Y94" i="1" a="1"/>
  <c r="Y94" i="1" s="1"/>
  <c r="Y185" i="1" a="1"/>
  <c r="Y185" i="1" s="1"/>
  <c r="Y190" i="1" a="1"/>
  <c r="Y190" i="1" s="1"/>
  <c r="Y198" i="1" a="1"/>
  <c r="Y198" i="1" s="1"/>
  <c r="Y202" i="1" a="1"/>
  <c r="Y202" i="1" s="1"/>
  <c r="Y175" i="1" a="1"/>
  <c r="Y175" i="1" s="1"/>
  <c r="Y180" i="1" a="1"/>
  <c r="Y180" i="1" s="1"/>
  <c r="Y194" i="1" a="1"/>
  <c r="Y194" i="1" s="1"/>
  <c r="Y201" i="1" a="1"/>
  <c r="Y201" i="1" s="1"/>
  <c r="Y174" i="1" a="1"/>
  <c r="Y174" i="1" s="1"/>
  <c r="Y177" i="1" a="1"/>
  <c r="Y177" i="1" s="1"/>
  <c r="Y184" i="1" a="1"/>
  <c r="Y184" i="1" s="1"/>
  <c r="Y189" i="1" a="1"/>
  <c r="Y189" i="1" s="1"/>
  <c r="Y197" i="1" a="1"/>
  <c r="Y197" i="1" s="1"/>
  <c r="Y181" i="1" a="1"/>
  <c r="Y181" i="1" s="1"/>
  <c r="Y182" i="1" a="1"/>
  <c r="Y182" i="1" s="1"/>
  <c r="Y183" i="1" a="1"/>
  <c r="Y183" i="1" s="1"/>
  <c r="Y200" i="1" a="1"/>
  <c r="Y200" i="1" s="1"/>
  <c r="Y169" i="1" a="1"/>
  <c r="Y169" i="1" s="1"/>
  <c r="Y188" i="1" a="1"/>
  <c r="Y188" i="1" s="1"/>
  <c r="Y193" i="1" a="1"/>
  <c r="Y193" i="1" s="1"/>
  <c r="Y196" i="1" a="1"/>
  <c r="Y196" i="1" s="1"/>
  <c r="Y204" i="1" a="1"/>
  <c r="Y204" i="1" s="1"/>
  <c r="Y187" i="1" a="1"/>
  <c r="Y187" i="1" s="1"/>
  <c r="Y192" i="1" a="1"/>
  <c r="Y192" i="1" s="1"/>
  <c r="Y199" i="1" a="1"/>
  <c r="Y199" i="1" s="1"/>
  <c r="Y156" i="1" a="1"/>
  <c r="Y156" i="1" s="1"/>
  <c r="Y176" i="1" a="1"/>
  <c r="Y176" i="1" s="1"/>
  <c r="Y178" i="1" a="1"/>
  <c r="Y178" i="1" s="1"/>
  <c r="Y186" i="1" a="1"/>
  <c r="Y186" i="1" s="1"/>
  <c r="Y203" i="1" a="1"/>
  <c r="Y203" i="1" s="1"/>
  <c r="Y168" i="1" a="1"/>
  <c r="Y168" i="1" s="1"/>
  <c r="Y228" i="1" a="1"/>
  <c r="Y228" i="1" s="1"/>
  <c r="Y205" i="1" a="1"/>
  <c r="Y205" i="1" s="1"/>
  <c r="Y214" i="1" a="1"/>
  <c r="Y214" i="1" s="1"/>
  <c r="Y223" i="1" a="1"/>
  <c r="Y223" i="1" s="1"/>
  <c r="Y232" i="1" a="1"/>
  <c r="Y232" i="1" s="1"/>
  <c r="Y191" i="1" a="1"/>
  <c r="Y191" i="1" s="1"/>
  <c r="Y206" i="1" a="1"/>
  <c r="Y206" i="1" s="1"/>
  <c r="Y212" i="1" a="1"/>
  <c r="Y212" i="1" s="1"/>
  <c r="Y215" i="1" a="1"/>
  <c r="Y215" i="1" s="1"/>
  <c r="Y226" i="1" a="1"/>
  <c r="Y226" i="1" s="1"/>
  <c r="Y209" i="1" a="1"/>
  <c r="Y209" i="1" s="1"/>
  <c r="Y210" i="1" a="1"/>
  <c r="Y210" i="1" s="1"/>
  <c r="Y211" i="1" a="1"/>
  <c r="Y211" i="1" s="1"/>
  <c r="Y213" i="1" a="1"/>
  <c r="Y213" i="1" s="1"/>
  <c r="Y221" i="1" a="1"/>
  <c r="Y221" i="1" s="1"/>
  <c r="Y195" i="1" a="1"/>
  <c r="Y195" i="1" s="1"/>
  <c r="Y225" i="1" a="1"/>
  <c r="Y225" i="1" s="1"/>
  <c r="Y230" i="1" a="1"/>
  <c r="Y230" i="1" s="1"/>
  <c r="Y242" i="1" a="1"/>
  <c r="Y242" i="1" s="1"/>
  <c r="Y250" i="1" a="1"/>
  <c r="Y250" i="1" s="1"/>
  <c r="Y251" i="1" a="1"/>
  <c r="Y251" i="1" s="1"/>
  <c r="Y252" i="1" a="1"/>
  <c r="Y252" i="1" s="1"/>
  <c r="Y256" i="1" a="1"/>
  <c r="Y256" i="1" s="1"/>
  <c r="Y217" i="1" a="1"/>
  <c r="Y217" i="1" s="1"/>
  <c r="Y237" i="1" a="1"/>
  <c r="Y237" i="1" s="1"/>
  <c r="Y207" i="1" a="1"/>
  <c r="Y207" i="1" s="1"/>
  <c r="Y222" i="1" a="1"/>
  <c r="Y222" i="1" s="1"/>
  <c r="Y229" i="1" a="1"/>
  <c r="Y229" i="1" s="1"/>
  <c r="Y241" i="1" a="1"/>
  <c r="Y241" i="1" s="1"/>
  <c r="Y246" i="1" a="1"/>
  <c r="Y246" i="1" s="1"/>
  <c r="Y247" i="1" a="1"/>
  <c r="Y247" i="1" s="1"/>
  <c r="Y254" i="1" a="1"/>
  <c r="Y254" i="1" s="1"/>
  <c r="Y218" i="1" a="1"/>
  <c r="Y218" i="1" s="1"/>
  <c r="Y233" i="1" a="1"/>
  <c r="Y233" i="1" s="1"/>
  <c r="Y236" i="1" a="1"/>
  <c r="Y236" i="1" s="1"/>
  <c r="Y240" i="1" a="1"/>
  <c r="Y240" i="1" s="1"/>
  <c r="Y208" i="1" a="1"/>
  <c r="Y208" i="1" s="1"/>
  <c r="Y235" i="1" a="1"/>
  <c r="Y235" i="1" s="1"/>
  <c r="Y244" i="1" a="1"/>
  <c r="Y244" i="1" s="1"/>
  <c r="Y179" i="1" a="1"/>
  <c r="Y179" i="1" s="1"/>
  <c r="Y219" i="1" a="1"/>
  <c r="Y219" i="1" s="1"/>
  <c r="Y224" i="1" a="1"/>
  <c r="Y224" i="1" s="1"/>
  <c r="Y227" i="1" a="1"/>
  <c r="Y227" i="1" s="1"/>
  <c r="Y253" i="1" a="1"/>
  <c r="Y253" i="1" s="1"/>
  <c r="Y231" i="1" a="1"/>
  <c r="Y231" i="1" s="1"/>
  <c r="Y239" i="1" a="1"/>
  <c r="Y239" i="1" s="1"/>
  <c r="Y257" i="1" a="1"/>
  <c r="Y257" i="1" s="1"/>
  <c r="Y216" i="1" a="1"/>
  <c r="Y216" i="1" s="1"/>
  <c r="Y249" i="1" a="1"/>
  <c r="Y249" i="1" s="1"/>
  <c r="Y259" i="1" a="1"/>
  <c r="Y259" i="1" s="1"/>
  <c r="Y264" i="1" a="1"/>
  <c r="Y264" i="1" s="1"/>
  <c r="Y267" i="1" a="1"/>
  <c r="Y267" i="1" s="1"/>
  <c r="Y273" i="1" a="1"/>
  <c r="Y273" i="1" s="1"/>
  <c r="Y277" i="1" a="1"/>
  <c r="Y277" i="1" s="1"/>
  <c r="Y255" i="1" a="1"/>
  <c r="Y255" i="1" s="1"/>
  <c r="Y263" i="1" a="1"/>
  <c r="Y263" i="1" s="1"/>
  <c r="Y266" i="1" a="1"/>
  <c r="Y266" i="1" s="1"/>
  <c r="Y286" i="1" a="1"/>
  <c r="Y286" i="1" s="1"/>
  <c r="Y283" i="1" a="1"/>
  <c r="Y283" i="1" s="1"/>
  <c r="Y262" i="1" a="1"/>
  <c r="Y262" i="1" s="1"/>
  <c r="Y274" i="1" a="1"/>
  <c r="Y274" i="1" s="1"/>
  <c r="Y275" i="1" a="1"/>
  <c r="Y275" i="1" s="1"/>
  <c r="Y279" i="1" a="1"/>
  <c r="Y279" i="1" s="1"/>
  <c r="Y281" i="1" a="1"/>
  <c r="Y281" i="1" s="1"/>
  <c r="Y234" i="1" a="1"/>
  <c r="Y234" i="1" s="1"/>
  <c r="Y248" i="1" a="1"/>
  <c r="Y248" i="1" s="1"/>
  <c r="Y261" i="1" a="1"/>
  <c r="Y261" i="1" s="1"/>
  <c r="Y271" i="1" a="1"/>
  <c r="Y271" i="1" s="1"/>
  <c r="Y220" i="1" a="1"/>
  <c r="Y220" i="1" s="1"/>
  <c r="Y245" i="1" a="1"/>
  <c r="Y245" i="1" s="1"/>
  <c r="Y265" i="1" a="1"/>
  <c r="Y265" i="1" s="1"/>
  <c r="Y269" i="1" a="1"/>
  <c r="Y269" i="1" s="1"/>
  <c r="Y300" i="1" a="1"/>
  <c r="Y300" i="1" s="1"/>
  <c r="Y304" i="1" a="1"/>
  <c r="Y304" i="1" s="1"/>
  <c r="Y309" i="1" a="1"/>
  <c r="Y309" i="1" s="1"/>
  <c r="Y313" i="1" a="1"/>
  <c r="Y313" i="1" s="1"/>
  <c r="Y314" i="1" a="1"/>
  <c r="Y314" i="1" s="1"/>
  <c r="Y318" i="1" a="1"/>
  <c r="Y318" i="1" s="1"/>
  <c r="Y334" i="1" a="1"/>
  <c r="Y334" i="1" s="1"/>
  <c r="Y341" i="1" a="1"/>
  <c r="Y341" i="1" s="1"/>
  <c r="Y345" i="1" a="1"/>
  <c r="Y345" i="1" s="1"/>
  <c r="Y258" i="1" a="1"/>
  <c r="Y258" i="1" s="1"/>
  <c r="Y280" i="1" a="1"/>
  <c r="Y280" i="1" s="1"/>
  <c r="Y285" i="1" a="1"/>
  <c r="Y285" i="1" s="1"/>
  <c r="Y289" i="1" a="1"/>
  <c r="Y289" i="1" s="1"/>
  <c r="Y291" i="1" a="1"/>
  <c r="Y291" i="1" s="1"/>
  <c r="Y293" i="1" a="1"/>
  <c r="Y293" i="1" s="1"/>
  <c r="Y295" i="1" a="1"/>
  <c r="Y295" i="1" s="1"/>
  <c r="Y297" i="1" a="1"/>
  <c r="Y297" i="1" s="1"/>
  <c r="Y305" i="1" a="1"/>
  <c r="Y305" i="1" s="1"/>
  <c r="Y312" i="1" a="1"/>
  <c r="Y312" i="1" s="1"/>
  <c r="Y323" i="1" a="1"/>
  <c r="Y323" i="1" s="1"/>
  <c r="Y328" i="1" a="1"/>
  <c r="Y328" i="1" s="1"/>
  <c r="Y337" i="1" a="1"/>
  <c r="Y337" i="1" s="1"/>
  <c r="Y243" i="1" a="1"/>
  <c r="Y243" i="1" s="1"/>
  <c r="Y278" i="1" a="1"/>
  <c r="Y278" i="1" s="1"/>
  <c r="Y301" i="1" a="1"/>
  <c r="Y301" i="1" s="1"/>
  <c r="Y306" i="1" a="1"/>
  <c r="Y306" i="1" s="1"/>
  <c r="Y311" i="1" a="1"/>
  <c r="Y311" i="1" s="1"/>
  <c r="Y320" i="1" a="1"/>
  <c r="Y320" i="1" s="1"/>
  <c r="Y325" i="1" a="1"/>
  <c r="Y325" i="1" s="1"/>
  <c r="Y330" i="1" a="1"/>
  <c r="Y330" i="1" s="1"/>
  <c r="Y333" i="1" a="1"/>
  <c r="Y333" i="1" s="1"/>
  <c r="Y340" i="1" a="1"/>
  <c r="Y340" i="1" s="1"/>
  <c r="Y260" i="1" a="1"/>
  <c r="Y260" i="1" s="1"/>
  <c r="Y270" i="1" a="1"/>
  <c r="Y270" i="1" s="1"/>
  <c r="Y310" i="1" a="1"/>
  <c r="Y310" i="1" s="1"/>
  <c r="Y317" i="1" a="1"/>
  <c r="Y317" i="1" s="1"/>
  <c r="Y336" i="1" a="1"/>
  <c r="Y336" i="1" s="1"/>
  <c r="Y288" i="1" a="1"/>
  <c r="Y288" i="1" s="1"/>
  <c r="Y290" i="1" a="1"/>
  <c r="Y290" i="1" s="1"/>
  <c r="Y292" i="1" a="1"/>
  <c r="Y292" i="1" s="1"/>
  <c r="Y294" i="1" a="1"/>
  <c r="Y294" i="1" s="1"/>
  <c r="Y296" i="1" a="1"/>
  <c r="Y296" i="1" s="1"/>
  <c r="Y298" i="1" a="1"/>
  <c r="Y298" i="1" s="1"/>
  <c r="Y307" i="1" a="1"/>
  <c r="Y307" i="1" s="1"/>
  <c r="Y276" i="1" a="1"/>
  <c r="Y276" i="1" s="1"/>
  <c r="Y302" i="1" a="1"/>
  <c r="Y302" i="1" s="1"/>
  <c r="Y316" i="1" a="1"/>
  <c r="Y316" i="1" s="1"/>
  <c r="Y329" i="1" a="1"/>
  <c r="Y329" i="1" s="1"/>
  <c r="Y335" i="1" a="1"/>
  <c r="Y335" i="1" s="1"/>
  <c r="Y282" i="1" a="1"/>
  <c r="Y282" i="1" s="1"/>
  <c r="Y322" i="1" a="1"/>
  <c r="Y322" i="1" s="1"/>
  <c r="Y326" i="1" a="1"/>
  <c r="Y326" i="1" s="1"/>
  <c r="Y338" i="1" a="1"/>
  <c r="Y338" i="1" s="1"/>
  <c r="Y342" i="1" a="1"/>
  <c r="Y342" i="1" s="1"/>
  <c r="Y343" i="1" a="1"/>
  <c r="Y343" i="1" s="1"/>
  <c r="Y344" i="1" a="1"/>
  <c r="Y344" i="1" s="1"/>
  <c r="Y359" i="1" a="1"/>
  <c r="Y359" i="1" s="1"/>
  <c r="Y362" i="1" a="1"/>
  <c r="Y362" i="1" s="1"/>
  <c r="Y365" i="1" a="1"/>
  <c r="Y365" i="1" s="1"/>
  <c r="Y372" i="1" a="1"/>
  <c r="Y372" i="1" s="1"/>
  <c r="Y373" i="1" a="1"/>
  <c r="Y373" i="1" s="1"/>
  <c r="Y379" i="1" a="1"/>
  <c r="Y379" i="1" s="1"/>
  <c r="Y382" i="1" a="1"/>
  <c r="Y382" i="1" s="1"/>
  <c r="Y389" i="1" a="1"/>
  <c r="Y389" i="1" s="1"/>
  <c r="Y238" i="1" a="1"/>
  <c r="Y238" i="1" s="1"/>
  <c r="Y268" i="1" a="1"/>
  <c r="Y268" i="1" s="1"/>
  <c r="Y352" i="1" a="1"/>
  <c r="Y352" i="1" s="1"/>
  <c r="Y360" i="1" a="1"/>
  <c r="Y360" i="1" s="1"/>
  <c r="Y361" i="1" a="1"/>
  <c r="Y361" i="1" s="1"/>
  <c r="Y366" i="1" a="1"/>
  <c r="Y366" i="1" s="1"/>
  <c r="Y371" i="1" a="1"/>
  <c r="Y371" i="1" s="1"/>
  <c r="Y377" i="1" a="1"/>
  <c r="Y377" i="1" s="1"/>
  <c r="Y378" i="1" a="1"/>
  <c r="Y378" i="1" s="1"/>
  <c r="Y380" i="1" a="1"/>
  <c r="Y380" i="1" s="1"/>
  <c r="Y383" i="1" a="1"/>
  <c r="Y383" i="1" s="1"/>
  <c r="Y347" i="1" a="1"/>
  <c r="Y347" i="1" s="1"/>
  <c r="Y354" i="1" a="1"/>
  <c r="Y354" i="1" s="1"/>
  <c r="Y367" i="1" a="1"/>
  <c r="Y367" i="1" s="1"/>
  <c r="Y368" i="1" a="1"/>
  <c r="Y368" i="1" s="1"/>
  <c r="Y370" i="1" a="1"/>
  <c r="Y370" i="1" s="1"/>
  <c r="Y390" i="1" a="1"/>
  <c r="Y390" i="1" s="1"/>
  <c r="Y272" i="1" a="1"/>
  <c r="Y272" i="1" s="1"/>
  <c r="Y284" i="1" a="1"/>
  <c r="Y284" i="1" s="1"/>
  <c r="Y287" i="1" a="1"/>
  <c r="Y287" i="1" s="1"/>
  <c r="Y308" i="1" a="1"/>
  <c r="Y308" i="1" s="1"/>
  <c r="Y315" i="1" a="1"/>
  <c r="Y315" i="1" s="1"/>
  <c r="Y321" i="1" a="1"/>
  <c r="Y321" i="1" s="1"/>
  <c r="Y332" i="1" a="1"/>
  <c r="Y332" i="1" s="1"/>
  <c r="Y348" i="1" a="1"/>
  <c r="Y348" i="1" s="1"/>
  <c r="Y369" i="1" a="1"/>
  <c r="Y369" i="1" s="1"/>
  <c r="Y376" i="1" a="1"/>
  <c r="Y376" i="1" s="1"/>
  <c r="Y384" i="1" a="1"/>
  <c r="Y384" i="1" s="1"/>
  <c r="Y324" i="1" a="1"/>
  <c r="Y324" i="1" s="1"/>
  <c r="Y346" i="1" a="1"/>
  <c r="Y346" i="1" s="1"/>
  <c r="Y358" i="1" a="1"/>
  <c r="Y358" i="1" s="1"/>
  <c r="Y303" i="1" a="1"/>
  <c r="Y303" i="1" s="1"/>
  <c r="Y327" i="1" a="1"/>
  <c r="Y327" i="1" s="1"/>
  <c r="Y331" i="1" a="1"/>
  <c r="Y331" i="1" s="1"/>
  <c r="Y349" i="1" a="1"/>
  <c r="Y349" i="1" s="1"/>
  <c r="Y299" i="1" a="1"/>
  <c r="Y299" i="1" s="1"/>
  <c r="Y339" i="1" a="1"/>
  <c r="Y339" i="1" s="1"/>
  <c r="Y350" i="1" a="1"/>
  <c r="Y350" i="1" s="1"/>
  <c r="Y351" i="1" a="1"/>
  <c r="Y351" i="1" s="1"/>
  <c r="Y353" i="1" a="1"/>
  <c r="Y353" i="1" s="1"/>
  <c r="Y356" i="1" a="1"/>
  <c r="Y356" i="1" s="1"/>
  <c r="Y357" i="1" a="1"/>
  <c r="Y357" i="1" s="1"/>
  <c r="Y364" i="1" a="1"/>
  <c r="Y364" i="1" s="1"/>
  <c r="Y374" i="1" a="1"/>
  <c r="Y374" i="1" s="1"/>
  <c r="Y386" i="1" a="1"/>
  <c r="Y386" i="1" s="1"/>
  <c r="Y400" i="1" a="1"/>
  <c r="Y400" i="1" s="1"/>
  <c r="Y404" i="1" a="1"/>
  <c r="Y404" i="1" s="1"/>
  <c r="Y408" i="1" a="1"/>
  <c r="Y408" i="1" s="1"/>
  <c r="Y436" i="1" a="1"/>
  <c r="Y436" i="1" s="1"/>
  <c r="Y443" i="1" a="1"/>
  <c r="Y443" i="1" s="1"/>
  <c r="Y444" i="1" a="1"/>
  <c r="Y444" i="1" s="1"/>
  <c r="Y396" i="1" a="1"/>
  <c r="Y396" i="1" s="1"/>
  <c r="Y402" i="1" a="1"/>
  <c r="Y402" i="1" s="1"/>
  <c r="Y416" i="1" a="1"/>
  <c r="Y416" i="1" s="1"/>
  <c r="Y422" i="1" a="1"/>
  <c r="Y422" i="1" s="1"/>
  <c r="Y423" i="1" a="1"/>
  <c r="Y423" i="1" s="1"/>
  <c r="Y429" i="1" a="1"/>
  <c r="Y429" i="1" s="1"/>
  <c r="Y430" i="1" a="1"/>
  <c r="Y430" i="1" s="1"/>
  <c r="Y437" i="1" a="1"/>
  <c r="Y437" i="1" s="1"/>
  <c r="Y387" i="1" a="1"/>
  <c r="Y387" i="1" s="1"/>
  <c r="Y392" i="1" a="1"/>
  <c r="Y392" i="1" s="1"/>
  <c r="Y401" i="1" a="1"/>
  <c r="Y401" i="1" s="1"/>
  <c r="Y403" i="1" a="1"/>
  <c r="Y403" i="1" s="1"/>
  <c r="Y405" i="1" a="1"/>
  <c r="Y405" i="1" s="1"/>
  <c r="Y442" i="1" a="1"/>
  <c r="Y442" i="1" s="1"/>
  <c r="Y375" i="1" a="1"/>
  <c r="Y375" i="1" s="1"/>
  <c r="Y391" i="1" a="1"/>
  <c r="Y391" i="1" s="1"/>
  <c r="Y394" i="1" a="1"/>
  <c r="Y394" i="1" s="1"/>
  <c r="Y397" i="1" a="1"/>
  <c r="Y397" i="1" s="1"/>
  <c r="Y410" i="1" a="1"/>
  <c r="Y410" i="1" s="1"/>
  <c r="Y420" i="1" a="1"/>
  <c r="Y420" i="1" s="1"/>
  <c r="Y355" i="1" a="1"/>
  <c r="Y355" i="1" s="1"/>
  <c r="Y363" i="1" a="1"/>
  <c r="Y363" i="1" s="1"/>
  <c r="Y388" i="1" a="1"/>
  <c r="Y388" i="1" s="1"/>
  <c r="Y393" i="1" a="1"/>
  <c r="Y393" i="1" s="1"/>
  <c r="Y395" i="1" a="1"/>
  <c r="Y395" i="1" s="1"/>
  <c r="Y406" i="1" a="1"/>
  <c r="Y406" i="1" s="1"/>
  <c r="Y409" i="1" a="1"/>
  <c r="Y409" i="1" s="1"/>
  <c r="Y411" i="1" a="1"/>
  <c r="Y411" i="1" s="1"/>
  <c r="Y412" i="1" a="1"/>
  <c r="Y412" i="1" s="1"/>
  <c r="Y413" i="1" a="1"/>
  <c r="Y413" i="1" s="1"/>
  <c r="Y421" i="1" a="1"/>
  <c r="Y421" i="1" s="1"/>
  <c r="Y433" i="1" a="1"/>
  <c r="Y433" i="1" s="1"/>
  <c r="Y398" i="1" a="1"/>
  <c r="Y398" i="1" s="1"/>
  <c r="Y414" i="1" a="1"/>
  <c r="Y414" i="1" s="1"/>
  <c r="Y426" i="1" a="1"/>
  <c r="Y426" i="1" s="1"/>
  <c r="Y319" i="1" a="1"/>
  <c r="Y319" i="1" s="1"/>
  <c r="Y381" i="1" a="1"/>
  <c r="Y381" i="1" s="1"/>
  <c r="Y385" i="1" a="1"/>
  <c r="Y385" i="1" s="1"/>
  <c r="Y407" i="1" a="1"/>
  <c r="Y407" i="1" s="1"/>
  <c r="Y418" i="1" a="1"/>
  <c r="Y418" i="1" s="1"/>
  <c r="Y419" i="1" a="1"/>
  <c r="Y419" i="1" s="1"/>
  <c r="Y424" i="1" a="1"/>
  <c r="Y424" i="1" s="1"/>
  <c r="Y427" i="1" a="1"/>
  <c r="Y427" i="1" s="1"/>
  <c r="Y438" i="1" a="1"/>
  <c r="Y438" i="1" s="1"/>
  <c r="Y452" i="1" a="1"/>
  <c r="Y452" i="1" s="1"/>
  <c r="Y453" i="1" a="1"/>
  <c r="Y453" i="1" s="1"/>
  <c r="Y459" i="1" a="1"/>
  <c r="Y459" i="1" s="1"/>
  <c r="Y466" i="1" a="1"/>
  <c r="Y466" i="1" s="1"/>
  <c r="Y485" i="1" a="1"/>
  <c r="Y485" i="1" s="1"/>
  <c r="Y489" i="1" a="1"/>
  <c r="Y489" i="1" s="1"/>
  <c r="Y501" i="1" a="1"/>
  <c r="Y501" i="1" s="1"/>
  <c r="Y415" i="1" a="1"/>
  <c r="Y415" i="1" s="1"/>
  <c r="Y432" i="1" a="1"/>
  <c r="Y432" i="1" s="1"/>
  <c r="Y465" i="1" a="1"/>
  <c r="Y465" i="1" s="1"/>
  <c r="Y472" i="1" a="1"/>
  <c r="Y472" i="1" s="1"/>
  <c r="Y479" i="1" a="1"/>
  <c r="Y479" i="1" s="1"/>
  <c r="Y484" i="1" a="1"/>
  <c r="Y484" i="1" s="1"/>
  <c r="Y495" i="1" a="1"/>
  <c r="Y495" i="1" s="1"/>
  <c r="Y500" i="1" a="1"/>
  <c r="Y500" i="1" s="1"/>
  <c r="Y425" i="1" a="1"/>
  <c r="Y425" i="1" s="1"/>
  <c r="Y431" i="1" a="1"/>
  <c r="Y431" i="1" s="1"/>
  <c r="Y451" i="1" a="1"/>
  <c r="Y451" i="1" s="1"/>
  <c r="Y458" i="1" a="1"/>
  <c r="Y458" i="1" s="1"/>
  <c r="Y478" i="1" a="1"/>
  <c r="Y478" i="1" s="1"/>
  <c r="Y488" i="1" a="1"/>
  <c r="Y488" i="1" s="1"/>
  <c r="Y417" i="1" a="1"/>
  <c r="Y417" i="1" s="1"/>
  <c r="Y450" i="1" a="1"/>
  <c r="Y450" i="1" s="1"/>
  <c r="Y456" i="1" a="1"/>
  <c r="Y456" i="1" s="1"/>
  <c r="Y457" i="1" a="1"/>
  <c r="Y457" i="1" s="1"/>
  <c r="Y463" i="1" a="1"/>
  <c r="Y463" i="1" s="1"/>
  <c r="Y464" i="1" a="1"/>
  <c r="Y464" i="1" s="1"/>
  <c r="Y470" i="1" a="1"/>
  <c r="Y470" i="1" s="1"/>
  <c r="Y474" i="1" a="1"/>
  <c r="Y474" i="1" s="1"/>
  <c r="Y482" i="1" a="1"/>
  <c r="Y482" i="1" s="1"/>
  <c r="Y483" i="1" a="1"/>
  <c r="Y483" i="1" s="1"/>
  <c r="Y498" i="1" a="1"/>
  <c r="Y498" i="1" s="1"/>
  <c r="Y499" i="1" a="1"/>
  <c r="Y499" i="1" s="1"/>
  <c r="Y435" i="1" a="1"/>
  <c r="Y435" i="1" s="1"/>
  <c r="Y440" i="1" a="1"/>
  <c r="Y440" i="1" s="1"/>
  <c r="Y446" i="1" a="1"/>
  <c r="Y446" i="1" s="1"/>
  <c r="Y461" i="1" a="1"/>
  <c r="Y461" i="1" s="1"/>
  <c r="Y468" i="1" a="1"/>
  <c r="Y468" i="1" s="1"/>
  <c r="Y469" i="1" a="1"/>
  <c r="Y469" i="1" s="1"/>
  <c r="Y473" i="1" a="1"/>
  <c r="Y473" i="1" s="1"/>
  <c r="Y476" i="1" a="1"/>
  <c r="Y476" i="1" s="1"/>
  <c r="Y487" i="1" a="1"/>
  <c r="Y487" i="1" s="1"/>
  <c r="Y492" i="1" a="1"/>
  <c r="Y492" i="1" s="1"/>
  <c r="Y399" i="1" a="1"/>
  <c r="Y399" i="1" s="1"/>
  <c r="Y434" i="1" a="1"/>
  <c r="Y434" i="1" s="1"/>
  <c r="Y445" i="1" a="1"/>
  <c r="Y445" i="1" s="1"/>
  <c r="Y447" i="1" a="1"/>
  <c r="Y447" i="1" s="1"/>
  <c r="Y448" i="1" a="1"/>
  <c r="Y448" i="1" s="1"/>
  <c r="Y454" i="1" a="1"/>
  <c r="Y454" i="1" s="1"/>
  <c r="Y455" i="1" a="1"/>
  <c r="Y455" i="1" s="1"/>
  <c r="Y462" i="1" a="1"/>
  <c r="Y462" i="1" s="1"/>
  <c r="Y480" i="1" a="1"/>
  <c r="Y480" i="1" s="1"/>
  <c r="Y486" i="1" a="1"/>
  <c r="Y486" i="1" s="1"/>
  <c r="Y496" i="1" a="1"/>
  <c r="Y496" i="1" s="1"/>
  <c r="Y502" i="1" a="1"/>
  <c r="Y502" i="1" s="1"/>
  <c r="Y477" i="1" a="1"/>
  <c r="Y477" i="1" s="1"/>
  <c r="Y493" i="1" a="1"/>
  <c r="Y493" i="1" s="1"/>
  <c r="Y510" i="1" a="1"/>
  <c r="Y510" i="1" s="1"/>
  <c r="Y526" i="1" a="1"/>
  <c r="Y526" i="1" s="1"/>
  <c r="Y527" i="1" a="1"/>
  <c r="Y527" i="1" s="1"/>
  <c r="Y497" i="1" a="1"/>
  <c r="Y497" i="1" s="1"/>
  <c r="Y509" i="1" a="1"/>
  <c r="Y509" i="1" s="1"/>
  <c r="Y511" i="1" a="1"/>
  <c r="Y511" i="1" s="1"/>
  <c r="Y523" i="1" a="1"/>
  <c r="Y523" i="1" s="1"/>
  <c r="Y530" i="1" a="1"/>
  <c r="Y530" i="1" s="1"/>
  <c r="Y533" i="1" a="1"/>
  <c r="Y533" i="1" s="1"/>
  <c r="Y537" i="1" a="1"/>
  <c r="Y537" i="1" s="1"/>
  <c r="Y441" i="1" a="1"/>
  <c r="Y441" i="1" s="1"/>
  <c r="Y471" i="1" a="1"/>
  <c r="Y471" i="1" s="1"/>
  <c r="Y504" i="1" a="1"/>
  <c r="Y504" i="1" s="1"/>
  <c r="Y508" i="1" a="1"/>
  <c r="Y508" i="1" s="1"/>
  <c r="Y516" i="1" a="1"/>
  <c r="Y516" i="1" s="1"/>
  <c r="Y519" i="1" a="1"/>
  <c r="Y519" i="1" s="1"/>
  <c r="Y536" i="1" a="1"/>
  <c r="Y536" i="1" s="1"/>
  <c r="Y540" i="1" a="1"/>
  <c r="Y540" i="1" s="1"/>
  <c r="Y545" i="1" a="1"/>
  <c r="Y545" i="1" s="1"/>
  <c r="Y428" i="1" a="1"/>
  <c r="Y428" i="1" s="1"/>
  <c r="Y439" i="1" a="1"/>
  <c r="Y439" i="1" s="1"/>
  <c r="Y467" i="1" a="1"/>
  <c r="Y467" i="1" s="1"/>
  <c r="Y491" i="1" a="1"/>
  <c r="Y491" i="1" s="1"/>
  <c r="Y512" i="1" a="1"/>
  <c r="Y512" i="1" s="1"/>
  <c r="Y513" i="1" a="1"/>
  <c r="Y513" i="1" s="1"/>
  <c r="Y514" i="1" a="1"/>
  <c r="Y514" i="1" s="1"/>
  <c r="Y515" i="1" a="1"/>
  <c r="Y515" i="1" s="1"/>
  <c r="Y522" i="1" a="1"/>
  <c r="Y522" i="1" s="1"/>
  <c r="Y539" i="1" a="1"/>
  <c r="Y539" i="1" s="1"/>
  <c r="Y541" i="1" a="1"/>
  <c r="Y541" i="1" s="1"/>
  <c r="Y542" i="1" a="1"/>
  <c r="Y542" i="1" s="1"/>
  <c r="Y544" i="1" a="1"/>
  <c r="Y544" i="1" s="1"/>
  <c r="Y475" i="1" a="1"/>
  <c r="Y475" i="1" s="1"/>
  <c r="Y505" i="1" a="1"/>
  <c r="Y505" i="1" s="1"/>
  <c r="Y520" i="1" a="1"/>
  <c r="Y520" i="1" s="1"/>
  <c r="Y534" i="1" a="1"/>
  <c r="Y534" i="1" s="1"/>
  <c r="Y538" i="1" a="1"/>
  <c r="Y538" i="1" s="1"/>
  <c r="Y549" i="1" a="1"/>
  <c r="Y549" i="1" s="1"/>
  <c r="Y550" i="1" a="1"/>
  <c r="Y550" i="1" s="1"/>
  <c r="Y481" i="1" a="1"/>
  <c r="Y481" i="1" s="1"/>
  <c r="Y494" i="1" a="1"/>
  <c r="Y494" i="1" s="1"/>
  <c r="Y525" i="1" a="1"/>
  <c r="Y525" i="1" s="1"/>
  <c r="Y529" i="1" a="1"/>
  <c r="Y529" i="1" s="1"/>
  <c r="Y532" i="1" a="1"/>
  <c r="Y532" i="1" s="1"/>
  <c r="Y449" i="1" a="1"/>
  <c r="Y449" i="1" s="1"/>
  <c r="Y507" i="1" a="1"/>
  <c r="Y507" i="1" s="1"/>
  <c r="Y528" i="1" a="1"/>
  <c r="Y528" i="1" s="1"/>
  <c r="Y531" i="1" a="1"/>
  <c r="Y531" i="1" s="1"/>
  <c r="Y543" i="1" a="1"/>
  <c r="Y543" i="1" s="1"/>
  <c r="Y548" i="1" a="1"/>
  <c r="Y548" i="1" s="1"/>
  <c r="Y551" i="1" a="1"/>
  <c r="Y551" i="1" s="1"/>
  <c r="Y554" i="1" a="1"/>
  <c r="Y554" i="1" s="1"/>
  <c r="Y556" i="1" a="1"/>
  <c r="Y556" i="1" s="1"/>
  <c r="Y557" i="1" a="1"/>
  <c r="Y557" i="1" s="1"/>
  <c r="Y561" i="1" a="1"/>
  <c r="Y561" i="1" s="1"/>
  <c r="Y567" i="1" a="1"/>
  <c r="Y567" i="1" s="1"/>
  <c r="Y576" i="1" a="1"/>
  <c r="Y576" i="1" s="1"/>
  <c r="Y593" i="1" a="1"/>
  <c r="Y593" i="1" s="1"/>
  <c r="Y600" i="1" a="1"/>
  <c r="Y600" i="1" s="1"/>
  <c r="Y603" i="1" a="1"/>
  <c r="Y603" i="1" s="1"/>
  <c r="Y566" i="1" a="1"/>
  <c r="Y566" i="1" s="1"/>
  <c r="Y571" i="1" a="1"/>
  <c r="Y571" i="1" s="1"/>
  <c r="Y581" i="1" a="1"/>
  <c r="Y581" i="1" s="1"/>
  <c r="Y582" i="1" a="1"/>
  <c r="Y582" i="1" s="1"/>
  <c r="Y586" i="1" a="1"/>
  <c r="Y586" i="1" s="1"/>
  <c r="Y596" i="1" a="1"/>
  <c r="Y596" i="1" s="1"/>
  <c r="Y569" i="1" a="1"/>
  <c r="Y569" i="1" s="1"/>
  <c r="Y572" i="1" a="1"/>
  <c r="Y572" i="1" s="1"/>
  <c r="Y575" i="1" a="1"/>
  <c r="Y575" i="1" s="1"/>
  <c r="Y589" i="1" a="1"/>
  <c r="Y589" i="1" s="1"/>
  <c r="Y592" i="1" a="1"/>
  <c r="Y592" i="1" s="1"/>
  <c r="Y599" i="1" a="1"/>
  <c r="Y599" i="1" s="1"/>
  <c r="Y460" i="1" a="1"/>
  <c r="Y460" i="1" s="1"/>
  <c r="Y553" i="1" a="1"/>
  <c r="Y553" i="1" s="1"/>
  <c r="Y560" i="1" a="1"/>
  <c r="Y560" i="1" s="1"/>
  <c r="Y570" i="1" a="1"/>
  <c r="Y570" i="1" s="1"/>
  <c r="Y578" i="1" a="1"/>
  <c r="Y578" i="1" s="1"/>
  <c r="Y585" i="1" a="1"/>
  <c r="Y585" i="1" s="1"/>
  <c r="Y588" i="1" a="1"/>
  <c r="Y588" i="1" s="1"/>
  <c r="Y517" i="1" a="1"/>
  <c r="Y517" i="1" s="1"/>
  <c r="Y535" i="1" a="1"/>
  <c r="Y535" i="1" s="1"/>
  <c r="Y568" i="1" a="1"/>
  <c r="Y568" i="1" s="1"/>
  <c r="Y580" i="1" a="1"/>
  <c r="Y580" i="1" s="1"/>
  <c r="Y584" i="1" a="1"/>
  <c r="Y584" i="1" s="1"/>
  <c r="Y591" i="1" a="1"/>
  <c r="Y591" i="1" s="1"/>
  <c r="Y595" i="1" a="1"/>
  <c r="Y595" i="1" s="1"/>
  <c r="Y503" i="1" a="1"/>
  <c r="Y503" i="1" s="1"/>
  <c r="Y521" i="1" a="1"/>
  <c r="Y521" i="1" s="1"/>
  <c r="Y524" i="1" a="1"/>
  <c r="Y524" i="1" s="1"/>
  <c r="Y546" i="1" a="1"/>
  <c r="Y546" i="1" s="1"/>
  <c r="Y559" i="1" a="1"/>
  <c r="Y559" i="1" s="1"/>
  <c r="Y574" i="1" a="1"/>
  <c r="Y574" i="1" s="1"/>
  <c r="Y598" i="1" a="1"/>
  <c r="Y598" i="1" s="1"/>
  <c r="Y490" i="1" a="1"/>
  <c r="Y490" i="1" s="1"/>
  <c r="Y506" i="1" a="1"/>
  <c r="Y506" i="1" s="1"/>
  <c r="Y518" i="1" a="1"/>
  <c r="Y518" i="1" s="1"/>
  <c r="Y547" i="1" a="1"/>
  <c r="Y547" i="1" s="1"/>
  <c r="Y552" i="1" a="1"/>
  <c r="Y552" i="1" s="1"/>
  <c r="Y562" i="1" a="1"/>
  <c r="Y562" i="1" s="1"/>
  <c r="Y577" i="1" a="1"/>
  <c r="Y577" i="1" s="1"/>
  <c r="Y583" i="1" a="1"/>
  <c r="Y583" i="1" s="1"/>
  <c r="Y587" i="1" a="1"/>
  <c r="Y587" i="1" s="1"/>
  <c r="Y601" i="1" a="1"/>
  <c r="Y601" i="1" s="1"/>
  <c r="Y594" i="1" a="1"/>
  <c r="Y594" i="1" s="1"/>
  <c r="Y606" i="1" a="1"/>
  <c r="Y606" i="1" s="1"/>
  <c r="Y609" i="1" a="1"/>
  <c r="Y609" i="1" s="1"/>
  <c r="Y612" i="1" a="1"/>
  <c r="Y612" i="1" s="1"/>
  <c r="Y615" i="1" a="1"/>
  <c r="Y615" i="1" s="1"/>
  <c r="Y624" i="1" a="1"/>
  <c r="Y624" i="1" s="1"/>
  <c r="Y627" i="1" a="1"/>
  <c r="Y627" i="1" s="1"/>
  <c r="Y634" i="1" a="1"/>
  <c r="Y634" i="1" s="1"/>
  <c r="Y644" i="1" a="1"/>
  <c r="Y644" i="1" s="1"/>
  <c r="Y652" i="1" a="1"/>
  <c r="Y652" i="1" s="1"/>
  <c r="Y579" i="1" a="1"/>
  <c r="Y579" i="1" s="1"/>
  <c r="Y618" i="1" a="1"/>
  <c r="Y618" i="1" s="1"/>
  <c r="Y621" i="1" a="1"/>
  <c r="Y621" i="1" s="1"/>
  <c r="Y630" i="1" a="1"/>
  <c r="Y630" i="1" s="1"/>
  <c r="Y636" i="1" a="1"/>
  <c r="Y636" i="1" s="1"/>
  <c r="Y641" i="1" a="1"/>
  <c r="Y641" i="1" s="1"/>
  <c r="Y645" i="1" a="1"/>
  <c r="Y645" i="1" s="1"/>
  <c r="Y653" i="1" a="1"/>
  <c r="Y653" i="1" s="1"/>
  <c r="Y666" i="1" a="1"/>
  <c r="Y666" i="1" s="1"/>
  <c r="Y558" i="1" a="1"/>
  <c r="Y558" i="1" s="1"/>
  <c r="Y563" i="1" a="1"/>
  <c r="Y563" i="1" s="1"/>
  <c r="Y608" i="1" a="1"/>
  <c r="Y608" i="1" s="1"/>
  <c r="Y611" i="1" a="1"/>
  <c r="Y611" i="1" s="1"/>
  <c r="Y633" i="1" a="1"/>
  <c r="Y633" i="1" s="1"/>
  <c r="Y646" i="1" a="1"/>
  <c r="Y646" i="1" s="1"/>
  <c r="Y654" i="1" a="1"/>
  <c r="Y654" i="1" s="1"/>
  <c r="Y662" i="1" a="1"/>
  <c r="Y662" i="1" s="1"/>
  <c r="Y555" i="1" a="1"/>
  <c r="Y555" i="1" s="1"/>
  <c r="Y605" i="1" a="1"/>
  <c r="Y605" i="1" s="1"/>
  <c r="Y614" i="1" a="1"/>
  <c r="Y614" i="1" s="1"/>
  <c r="Y620" i="1" a="1"/>
  <c r="Y620" i="1" s="1"/>
  <c r="Y623" i="1" a="1"/>
  <c r="Y623" i="1" s="1"/>
  <c r="Y626" i="1" a="1"/>
  <c r="Y626" i="1" s="1"/>
  <c r="Y573" i="1" a="1"/>
  <c r="Y573" i="1" s="1"/>
  <c r="Y590" i="1" a="1"/>
  <c r="Y590" i="1" s="1"/>
  <c r="Y604" i="1" a="1"/>
  <c r="Y604" i="1" s="1"/>
  <c r="Y607" i="1" a="1"/>
  <c r="Y607" i="1" s="1"/>
  <c r="Y610" i="1" a="1"/>
  <c r="Y610" i="1" s="1"/>
  <c r="Y635" i="1" a="1"/>
  <c r="Y635" i="1" s="1"/>
  <c r="Y637" i="1" a="1"/>
  <c r="Y637" i="1" s="1"/>
  <c r="Y649" i="1" a="1"/>
  <c r="Y649" i="1" s="1"/>
  <c r="Y657" i="1" a="1"/>
  <c r="Y657" i="1" s="1"/>
  <c r="Y597" i="1" a="1"/>
  <c r="Y597" i="1" s="1"/>
  <c r="Y613" i="1" a="1"/>
  <c r="Y613" i="1" s="1"/>
  <c r="Y616" i="1" a="1"/>
  <c r="Y616" i="1" s="1"/>
  <c r="Y619" i="1" a="1"/>
  <c r="Y619" i="1" s="1"/>
  <c r="Y622" i="1" a="1"/>
  <c r="Y622" i="1" s="1"/>
  <c r="Y625" i="1" a="1"/>
  <c r="Y625" i="1" s="1"/>
  <c r="Y628" i="1" a="1"/>
  <c r="Y628" i="1" s="1"/>
  <c r="Y631" i="1" a="1"/>
  <c r="Y631" i="1" s="1"/>
  <c r="Y650" i="1" a="1"/>
  <c r="Y650" i="1" s="1"/>
  <c r="Y658" i="1" a="1"/>
  <c r="Y658" i="1" s="1"/>
  <c r="Y660" i="1" a="1"/>
  <c r="Y660" i="1" s="1"/>
  <c r="Y642" i="1" a="1"/>
  <c r="Y642" i="1" s="1"/>
  <c r="Y643" i="1" a="1"/>
  <c r="Y643" i="1" s="1"/>
  <c r="Y655" i="1" a="1"/>
  <c r="Y655" i="1" s="1"/>
  <c r="Y656" i="1" a="1"/>
  <c r="Y656" i="1" s="1"/>
  <c r="Y671" i="1" a="1"/>
  <c r="Y671" i="1" s="1"/>
  <c r="Y674" i="1" a="1"/>
  <c r="Y674" i="1" s="1"/>
  <c r="Y733" i="1" a="1"/>
  <c r="Y733" i="1" s="1"/>
  <c r="Y739" i="1" a="1"/>
  <c r="Y739" i="1" s="1"/>
  <c r="Y742" i="1" a="1"/>
  <c r="Y742" i="1" s="1"/>
  <c r="Y745" i="1" a="1"/>
  <c r="Y745" i="1" s="1"/>
  <c r="Y760" i="1" a="1"/>
  <c r="Y760" i="1" s="1"/>
  <c r="Y765" i="1" a="1"/>
  <c r="Y765" i="1" s="1"/>
  <c r="Y774" i="1" a="1"/>
  <c r="Y774" i="1" s="1"/>
  <c r="Y777" i="1" a="1"/>
  <c r="Y777" i="1" s="1"/>
  <c r="Y665" i="1" a="1"/>
  <c r="Y665" i="1" s="1"/>
  <c r="Y667" i="1" a="1"/>
  <c r="Y667" i="1" s="1"/>
  <c r="Y682" i="1" a="1"/>
  <c r="Y682" i="1" s="1"/>
  <c r="Y690" i="1" a="1"/>
  <c r="Y690" i="1" s="1"/>
  <c r="Y698" i="1" a="1"/>
  <c r="Y698" i="1" s="1"/>
  <c r="Y706" i="1" a="1"/>
  <c r="Y706" i="1" s="1"/>
  <c r="Y714" i="1" a="1"/>
  <c r="Y714" i="1" s="1"/>
  <c r="Y722" i="1" a="1"/>
  <c r="Y722" i="1" s="1"/>
  <c r="Y725" i="1" a="1"/>
  <c r="Y725" i="1" s="1"/>
  <c r="Y728" i="1" a="1"/>
  <c r="Y728" i="1" s="1"/>
  <c r="Y738" i="1" a="1"/>
  <c r="Y738" i="1" s="1"/>
  <c r="Y747" i="1" a="1"/>
  <c r="Y747" i="1" s="1"/>
  <c r="Y750" i="1" a="1"/>
  <c r="Y750" i="1" s="1"/>
  <c r="Y753" i="1" a="1"/>
  <c r="Y753" i="1" s="1"/>
  <c r="Y759" i="1" a="1"/>
  <c r="Y759" i="1" s="1"/>
  <c r="Y770" i="1" a="1"/>
  <c r="Y770" i="1" s="1"/>
  <c r="Y617" i="1" a="1"/>
  <c r="Y617" i="1" s="1"/>
  <c r="Y629" i="1" a="1"/>
  <c r="Y629" i="1" s="1"/>
  <c r="Y638" i="1" a="1"/>
  <c r="Y638" i="1" s="1"/>
  <c r="Y664" i="1" a="1"/>
  <c r="Y664" i="1" s="1"/>
  <c r="Y673" i="1" a="1"/>
  <c r="Y673" i="1" s="1"/>
  <c r="Y679" i="1" a="1"/>
  <c r="Y679" i="1" s="1"/>
  <c r="Y687" i="1" a="1"/>
  <c r="Y687" i="1" s="1"/>
  <c r="Y695" i="1" a="1"/>
  <c r="Y695" i="1" s="1"/>
  <c r="Y703" i="1" a="1"/>
  <c r="Y703" i="1" s="1"/>
  <c r="Y711" i="1" a="1"/>
  <c r="Y711" i="1" s="1"/>
  <c r="Y719" i="1" a="1"/>
  <c r="Y719" i="1" s="1"/>
  <c r="Y732" i="1" a="1"/>
  <c r="Y732" i="1" s="1"/>
  <c r="Y737" i="1" a="1"/>
  <c r="Y737" i="1" s="1"/>
  <c r="Y744" i="1" a="1"/>
  <c r="Y744" i="1" s="1"/>
  <c r="Y755" i="1" a="1"/>
  <c r="Y755" i="1" s="1"/>
  <c r="Y758" i="1" a="1"/>
  <c r="Y758" i="1" s="1"/>
  <c r="Y764" i="1" a="1"/>
  <c r="Y764" i="1" s="1"/>
  <c r="Y769" i="1" a="1"/>
  <c r="Y769" i="1" s="1"/>
  <c r="Y773" i="1" a="1"/>
  <c r="Y773" i="1" s="1"/>
  <c r="Y776" i="1" a="1"/>
  <c r="Y776" i="1" s="1"/>
  <c r="Y651" i="1" a="1"/>
  <c r="Y651" i="1" s="1"/>
  <c r="Y661" i="1" a="1"/>
  <c r="Y661" i="1" s="1"/>
  <c r="Y670" i="1" a="1"/>
  <c r="Y670" i="1" s="1"/>
  <c r="Y676" i="1" a="1"/>
  <c r="Y676" i="1" s="1"/>
  <c r="Y681" i="1" a="1"/>
  <c r="Y681" i="1" s="1"/>
  <c r="Y684" i="1" a="1"/>
  <c r="Y684" i="1" s="1"/>
  <c r="Y689" i="1" a="1"/>
  <c r="Y689" i="1" s="1"/>
  <c r="Y692" i="1" a="1"/>
  <c r="Y692" i="1" s="1"/>
  <c r="Y697" i="1" a="1"/>
  <c r="Y697" i="1" s="1"/>
  <c r="Y700" i="1" a="1"/>
  <c r="Y700" i="1" s="1"/>
  <c r="Y705" i="1" a="1"/>
  <c r="Y705" i="1" s="1"/>
  <c r="Y708" i="1" a="1"/>
  <c r="Y708" i="1" s="1"/>
  <c r="Y713" i="1" a="1"/>
  <c r="Y713" i="1" s="1"/>
  <c r="Y716" i="1" a="1"/>
  <c r="Y716" i="1" s="1"/>
  <c r="Y721" i="1" a="1"/>
  <c r="Y721" i="1" s="1"/>
  <c r="Y724" i="1" a="1"/>
  <c r="Y724" i="1" s="1"/>
  <c r="Y564" i="1" a="1"/>
  <c r="Y564" i="1" s="1"/>
  <c r="Y639" i="1" a="1"/>
  <c r="Y639" i="1" s="1"/>
  <c r="Y647" i="1" a="1"/>
  <c r="Y647" i="1" s="1"/>
  <c r="Y648" i="1" a="1"/>
  <c r="Y648" i="1" s="1"/>
  <c r="Y669" i="1" a="1"/>
  <c r="Y669" i="1" s="1"/>
  <c r="Y675" i="1" a="1"/>
  <c r="Y675" i="1" s="1"/>
  <c r="Y678" i="1" a="1"/>
  <c r="Y678" i="1" s="1"/>
  <c r="Y686" i="1" a="1"/>
  <c r="Y686" i="1" s="1"/>
  <c r="Y694" i="1" a="1"/>
  <c r="Y694" i="1" s="1"/>
  <c r="Y702" i="1" a="1"/>
  <c r="Y702" i="1" s="1"/>
  <c r="Y710" i="1" a="1"/>
  <c r="Y710" i="1" s="1"/>
  <c r="Y718" i="1" a="1"/>
  <c r="Y718" i="1" s="1"/>
  <c r="Y730" i="1" a="1"/>
  <c r="Y730" i="1" s="1"/>
  <c r="Y736" i="1" a="1"/>
  <c r="Y736" i="1" s="1"/>
  <c r="Y740" i="1" a="1"/>
  <c r="Y740" i="1" s="1"/>
  <c r="Y754" i="1" a="1"/>
  <c r="Y754" i="1" s="1"/>
  <c r="Y762" i="1" a="1"/>
  <c r="Y762" i="1" s="1"/>
  <c r="Y767" i="1" a="1"/>
  <c r="Y767" i="1" s="1"/>
  <c r="Y778" i="1" a="1"/>
  <c r="Y778" i="1" s="1"/>
  <c r="Y565" i="1" a="1"/>
  <c r="Y565" i="1" s="1"/>
  <c r="Y602" i="1" a="1"/>
  <c r="Y602" i="1" s="1"/>
  <c r="Y632" i="1" a="1"/>
  <c r="Y632" i="1" s="1"/>
  <c r="Y659" i="1" a="1"/>
  <c r="Y659" i="1" s="1"/>
  <c r="Y672" i="1" a="1"/>
  <c r="Y672" i="1" s="1"/>
  <c r="Y683" i="1" a="1"/>
  <c r="Y683" i="1" s="1"/>
  <c r="Y691" i="1" a="1"/>
  <c r="Y691" i="1" s="1"/>
  <c r="Y699" i="1" a="1"/>
  <c r="Y699" i="1" s="1"/>
  <c r="Y707" i="1" a="1"/>
  <c r="Y707" i="1" s="1"/>
  <c r="Y715" i="1" a="1"/>
  <c r="Y715" i="1" s="1"/>
  <c r="Y723" i="1" a="1"/>
  <c r="Y723" i="1" s="1"/>
  <c r="Y726" i="1" a="1"/>
  <c r="Y726" i="1" s="1"/>
  <c r="Y735" i="1" a="1"/>
  <c r="Y735" i="1" s="1"/>
  <c r="Y751" i="1" a="1"/>
  <c r="Y751" i="1" s="1"/>
  <c r="Y761" i="1" a="1"/>
  <c r="Y761" i="1" s="1"/>
  <c r="Y771" i="1" a="1"/>
  <c r="Y771" i="1" s="1"/>
  <c r="Y783" i="1" a="1"/>
  <c r="Y783" i="1" s="1"/>
  <c r="Y727" i="1" a="1"/>
  <c r="Y727" i="1" s="1"/>
  <c r="Y763" i="1" a="1"/>
  <c r="Y763" i="1" s="1"/>
  <c r="Y784" i="1" a="1"/>
  <c r="Y784" i="1" s="1"/>
  <c r="Y789" i="1" a="1"/>
  <c r="Y789" i="1" s="1"/>
  <c r="Y791" i="1" a="1"/>
  <c r="Y791" i="1" s="1"/>
  <c r="Y792" i="1" a="1"/>
  <c r="Y792" i="1" s="1"/>
  <c r="Y793" i="1" a="1"/>
  <c r="Y793" i="1" s="1"/>
  <c r="Y794" i="1" a="1"/>
  <c r="Y794" i="1" s="1"/>
  <c r="Y795" i="1" a="1"/>
  <c r="Y795" i="1" s="1"/>
  <c r="Y807" i="1" a="1"/>
  <c r="Y807" i="1" s="1"/>
  <c r="Y812" i="1" a="1"/>
  <c r="Y812" i="1" s="1"/>
  <c r="Y821" i="1" a="1"/>
  <c r="Y821" i="1" s="1"/>
  <c r="Y825" i="1" a="1"/>
  <c r="Y825" i="1" s="1"/>
  <c r="Y835" i="1" a="1"/>
  <c r="Y835" i="1" s="1"/>
  <c r="Y840" i="1" a="1"/>
  <c r="Y840" i="1" s="1"/>
  <c r="Y845" i="1" a="1"/>
  <c r="Y845" i="1" s="1"/>
  <c r="Y858" i="1" a="1"/>
  <c r="Y858" i="1" s="1"/>
  <c r="Y861" i="1" a="1"/>
  <c r="Y861" i="1" s="1"/>
  <c r="Y866" i="1" a="1"/>
  <c r="Y866" i="1" s="1"/>
  <c r="Y870" i="1" a="1"/>
  <c r="Y870" i="1" s="1"/>
  <c r="Y875" i="1" a="1"/>
  <c r="Y875" i="1" s="1"/>
  <c r="Y880" i="1" a="1"/>
  <c r="Y880" i="1" s="1"/>
  <c r="Y677" i="1" a="1"/>
  <c r="Y677" i="1" s="1"/>
  <c r="Y696" i="1" a="1"/>
  <c r="Y696" i="1" s="1"/>
  <c r="Y709" i="1" a="1"/>
  <c r="Y709" i="1" s="1"/>
  <c r="Y746" i="1" a="1"/>
  <c r="Y746" i="1" s="1"/>
  <c r="Y768" i="1" a="1"/>
  <c r="Y768" i="1" s="1"/>
  <c r="Y780" i="1" a="1"/>
  <c r="Y780" i="1" s="1"/>
  <c r="Y781" i="1" a="1"/>
  <c r="Y781" i="1" s="1"/>
  <c r="Y830" i="1" a="1"/>
  <c r="Y830" i="1" s="1"/>
  <c r="Y831" i="1" a="1"/>
  <c r="Y831" i="1" s="1"/>
  <c r="Y843" i="1" a="1"/>
  <c r="Y843" i="1" s="1"/>
  <c r="Y844" i="1" a="1"/>
  <c r="Y844" i="1" s="1"/>
  <c r="Y848" i="1" a="1"/>
  <c r="Y848" i="1" s="1"/>
  <c r="Y854" i="1" a="1"/>
  <c r="Y854" i="1" s="1"/>
  <c r="Y857" i="1" a="1"/>
  <c r="Y857" i="1" s="1"/>
  <c r="Y879" i="1" a="1"/>
  <c r="Y879" i="1" s="1"/>
  <c r="Y757" i="1" a="1"/>
  <c r="Y757" i="1" s="1"/>
  <c r="Y772" i="1" a="1"/>
  <c r="Y772" i="1" s="1"/>
  <c r="Y779" i="1" a="1"/>
  <c r="Y779" i="1" s="1"/>
  <c r="Y787" i="1" a="1"/>
  <c r="Y787" i="1" s="1"/>
  <c r="Y806" i="1" a="1"/>
  <c r="Y806" i="1" s="1"/>
  <c r="Y811" i="1" a="1"/>
  <c r="Y811" i="1" s="1"/>
  <c r="Y816" i="1" a="1"/>
  <c r="Y816" i="1" s="1"/>
  <c r="Y824" i="1" a="1"/>
  <c r="Y824" i="1" s="1"/>
  <c r="Y640" i="1" a="1"/>
  <c r="Y640" i="1" s="1"/>
  <c r="Y663" i="1" a="1"/>
  <c r="Y663" i="1" s="1"/>
  <c r="Y685" i="1" a="1"/>
  <c r="Y685" i="1" s="1"/>
  <c r="Y704" i="1" a="1"/>
  <c r="Y704" i="1" s="1"/>
  <c r="Y717" i="1" a="1"/>
  <c r="Y717" i="1" s="1"/>
  <c r="Y731" i="1" a="1"/>
  <c r="Y731" i="1" s="1"/>
  <c r="Y741" i="1" a="1"/>
  <c r="Y741" i="1" s="1"/>
  <c r="Y749" i="1" a="1"/>
  <c r="Y749" i="1" s="1"/>
  <c r="Y790" i="1" a="1"/>
  <c r="Y790" i="1" s="1"/>
  <c r="Y796" i="1" a="1"/>
  <c r="Y796" i="1" s="1"/>
  <c r="Y805" i="1" a="1"/>
  <c r="Y805" i="1" s="1"/>
  <c r="Y810" i="1" a="1"/>
  <c r="Y810" i="1" s="1"/>
  <c r="Y815" i="1" a="1"/>
  <c r="Y815" i="1" s="1"/>
  <c r="Y819" i="1" a="1"/>
  <c r="Y819" i="1" s="1"/>
  <c r="Y820" i="1" a="1"/>
  <c r="Y820" i="1" s="1"/>
  <c r="Y839" i="1" a="1"/>
  <c r="Y839" i="1" s="1"/>
  <c r="Y842" i="1" a="1"/>
  <c r="Y842" i="1" s="1"/>
  <c r="Y852" i="1" a="1"/>
  <c r="Y852" i="1" s="1"/>
  <c r="Y856" i="1" a="1"/>
  <c r="Y856" i="1" s="1"/>
  <c r="Y865" i="1" a="1"/>
  <c r="Y865" i="1" s="1"/>
  <c r="Y878" i="1" a="1"/>
  <c r="Y878" i="1" s="1"/>
  <c r="Y668" i="1" a="1"/>
  <c r="Y668" i="1" s="1"/>
  <c r="Y680" i="1" a="1"/>
  <c r="Y680" i="1" s="1"/>
  <c r="Y693" i="1" a="1"/>
  <c r="Y693" i="1" s="1"/>
  <c r="Y712" i="1" a="1"/>
  <c r="Y712" i="1" s="1"/>
  <c r="Y748" i="1" a="1"/>
  <c r="Y748" i="1" s="1"/>
  <c r="Y752" i="1" a="1"/>
  <c r="Y752" i="1" s="1"/>
  <c r="Y785" i="1" a="1"/>
  <c r="Y785" i="1" s="1"/>
  <c r="Y802" i="1" a="1"/>
  <c r="Y802" i="1" s="1"/>
  <c r="Y804" i="1" a="1"/>
  <c r="Y804" i="1" s="1"/>
  <c r="Y809" i="1" a="1"/>
  <c r="Y809" i="1" s="1"/>
  <c r="Y823" i="1" a="1"/>
  <c r="Y823" i="1" s="1"/>
  <c r="Y827" i="1" a="1"/>
  <c r="Y827" i="1" s="1"/>
  <c r="Y837" i="1" a="1"/>
  <c r="Y837" i="1" s="1"/>
  <c r="Y838" i="1" a="1"/>
  <c r="Y838" i="1" s="1"/>
  <c r="Y859" i="1" a="1"/>
  <c r="Y859" i="1" s="1"/>
  <c r="Y863" i="1" a="1"/>
  <c r="Y863" i="1" s="1"/>
  <c r="Y877" i="1" a="1"/>
  <c r="Y877" i="1" s="1"/>
  <c r="Y803" i="1" a="1"/>
  <c r="Y803" i="1" s="1"/>
  <c r="Y808" i="1" a="1"/>
  <c r="Y808" i="1" s="1"/>
  <c r="Y813" i="1" a="1"/>
  <c r="Y813" i="1" s="1"/>
  <c r="Y818" i="1" a="1"/>
  <c r="Y818" i="1" s="1"/>
  <c r="Y826" i="1" a="1"/>
  <c r="Y826" i="1" s="1"/>
  <c r="Y841" i="1" a="1"/>
  <c r="Y841" i="1" s="1"/>
  <c r="Y846" i="1" a="1"/>
  <c r="Y846" i="1" s="1"/>
  <c r="Y850" i="1" a="1"/>
  <c r="Y850" i="1" s="1"/>
  <c r="Y855" i="1" a="1"/>
  <c r="Y855" i="1" s="1"/>
  <c r="Y867" i="1" a="1"/>
  <c r="Y867" i="1" s="1"/>
  <c r="Y871" i="1" a="1"/>
  <c r="Y871" i="1" s="1"/>
  <c r="Y872" i="1" a="1"/>
  <c r="Y872" i="1" s="1"/>
  <c r="Y881" i="1" a="1"/>
  <c r="Y881" i="1" s="1"/>
  <c r="Y756" i="1" a="1"/>
  <c r="Y756" i="1" s="1"/>
  <c r="Y800" i="1" a="1"/>
  <c r="Y800" i="1" s="1"/>
  <c r="Y814" i="1" a="1"/>
  <c r="Y814" i="1" s="1"/>
  <c r="Y829" i="1" a="1"/>
  <c r="Y829" i="1" s="1"/>
  <c r="Y834" i="1" a="1"/>
  <c r="Y834" i="1" s="1"/>
  <c r="Y886" i="1" a="1"/>
  <c r="Y886" i="1" s="1"/>
  <c r="Y903" i="1" a="1"/>
  <c r="Y903" i="1" s="1"/>
  <c r="Y922" i="1" a="1"/>
  <c r="Y922" i="1" s="1"/>
  <c r="Y933" i="1" a="1"/>
  <c r="Y933" i="1" s="1"/>
  <c r="Y940" i="1" a="1"/>
  <c r="Y940" i="1" s="1"/>
  <c r="Y944" i="1" a="1"/>
  <c r="Y944" i="1" s="1"/>
  <c r="Y948" i="1" a="1"/>
  <c r="Y948" i="1" s="1"/>
  <c r="Y688" i="1" a="1"/>
  <c r="Y688" i="1" s="1"/>
  <c r="Y729" i="1" a="1"/>
  <c r="Y729" i="1" s="1"/>
  <c r="Y853" i="1" a="1"/>
  <c r="Y853" i="1" s="1"/>
  <c r="Y862" i="1" a="1"/>
  <c r="Y862" i="1" s="1"/>
  <c r="Y893" i="1" a="1"/>
  <c r="Y893" i="1" s="1"/>
  <c r="Y897" i="1" a="1"/>
  <c r="Y897" i="1" s="1"/>
  <c r="Y902" i="1" a="1"/>
  <c r="Y902" i="1" s="1"/>
  <c r="Y919" i="1" a="1"/>
  <c r="Y919" i="1" s="1"/>
  <c r="Y920" i="1" a="1"/>
  <c r="Y920" i="1" s="1"/>
  <c r="Y921" i="1" a="1"/>
  <c r="Y921" i="1" s="1"/>
  <c r="Y923" i="1" a="1"/>
  <c r="Y923" i="1" s="1"/>
  <c r="Y932" i="1" a="1"/>
  <c r="Y932" i="1" s="1"/>
  <c r="Y939" i="1" a="1"/>
  <c r="Y939" i="1" s="1"/>
  <c r="Y955" i="1" a="1"/>
  <c r="Y955" i="1" s="1"/>
  <c r="Y797" i="1" a="1"/>
  <c r="Y797" i="1" s="1"/>
  <c r="Y801" i="1" a="1"/>
  <c r="Y801" i="1" s="1"/>
  <c r="Y828" i="1" a="1"/>
  <c r="Y828" i="1" s="1"/>
  <c r="Y833" i="1" a="1"/>
  <c r="Y833" i="1" s="1"/>
  <c r="Y876" i="1" a="1"/>
  <c r="Y876" i="1" s="1"/>
  <c r="Y885" i="1" a="1"/>
  <c r="Y885" i="1" s="1"/>
  <c r="Y889" i="1" a="1"/>
  <c r="Y889" i="1" s="1"/>
  <c r="Y905" i="1" a="1"/>
  <c r="Y905" i="1" s="1"/>
  <c r="Y918" i="1" a="1"/>
  <c r="Y918" i="1" s="1"/>
  <c r="Y931" i="1" a="1"/>
  <c r="Y931" i="1" s="1"/>
  <c r="Y938" i="1" a="1"/>
  <c r="Y938" i="1" s="1"/>
  <c r="Y720" i="1" a="1"/>
  <c r="Y720" i="1" s="1"/>
  <c r="Y734" i="1" a="1"/>
  <c r="Y734" i="1" s="1"/>
  <c r="Y743" i="1" a="1"/>
  <c r="Y743" i="1" s="1"/>
  <c r="Y782" i="1" a="1"/>
  <c r="Y782" i="1" s="1"/>
  <c r="Y847" i="1" a="1"/>
  <c r="Y847" i="1" s="1"/>
  <c r="Y892" i="1" a="1"/>
  <c r="Y892" i="1" s="1"/>
  <c r="Y896" i="1" a="1"/>
  <c r="Y896" i="1" s="1"/>
  <c r="Y900" i="1" a="1"/>
  <c r="Y900" i="1" s="1"/>
  <c r="Y904" i="1" a="1"/>
  <c r="Y904" i="1" s="1"/>
  <c r="Y937" i="1" a="1"/>
  <c r="Y937" i="1" s="1"/>
  <c r="Y943" i="1" a="1"/>
  <c r="Y943" i="1" s="1"/>
  <c r="Y951" i="1" a="1"/>
  <c r="Y951" i="1" s="1"/>
  <c r="Y952" i="1" a="1"/>
  <c r="Y952" i="1" s="1"/>
  <c r="Y766" i="1" a="1"/>
  <c r="Y766" i="1" s="1"/>
  <c r="Y775" i="1" a="1"/>
  <c r="Y775" i="1" s="1"/>
  <c r="Y788" i="1" a="1"/>
  <c r="Y788" i="1" s="1"/>
  <c r="Y798" i="1" a="1"/>
  <c r="Y798" i="1" s="1"/>
  <c r="Y832" i="1" a="1"/>
  <c r="Y832" i="1" s="1"/>
  <c r="Y851" i="1" a="1"/>
  <c r="Y851" i="1" s="1"/>
  <c r="Y882" i="1" a="1"/>
  <c r="Y882" i="1" s="1"/>
  <c r="Y884" i="1" a="1"/>
  <c r="Y884" i="1" s="1"/>
  <c r="Y888" i="1" a="1"/>
  <c r="Y888" i="1" s="1"/>
  <c r="Y899" i="1" a="1"/>
  <c r="Y899" i="1" s="1"/>
  <c r="Y910" i="1" a="1"/>
  <c r="Y910" i="1" s="1"/>
  <c r="Y911" i="1" a="1"/>
  <c r="Y911" i="1" s="1"/>
  <c r="Y929" i="1" a="1"/>
  <c r="Y929" i="1" s="1"/>
  <c r="Y930" i="1" a="1"/>
  <c r="Y930" i="1" s="1"/>
  <c r="Y936" i="1" a="1"/>
  <c r="Y936" i="1" s="1"/>
  <c r="Y950" i="1" a="1"/>
  <c r="Y950" i="1" s="1"/>
  <c r="Y786" i="1" a="1"/>
  <c r="Y786" i="1" s="1"/>
  <c r="Y817" i="1" a="1"/>
  <c r="Y817" i="1" s="1"/>
  <c r="Y822" i="1" a="1"/>
  <c r="Y822" i="1" s="1"/>
  <c r="Y836" i="1" a="1"/>
  <c r="Y836" i="1" s="1"/>
  <c r="Y860" i="1" a="1"/>
  <c r="Y860" i="1" s="1"/>
  <c r="Y869" i="1" a="1"/>
  <c r="Y869" i="1" s="1"/>
  <c r="Y874" i="1" a="1"/>
  <c r="Y874" i="1" s="1"/>
  <c r="Y883" i="1" a="1"/>
  <c r="Y883" i="1" s="1"/>
  <c r="Y891" i="1" a="1"/>
  <c r="Y891" i="1" s="1"/>
  <c r="Y895" i="1" a="1"/>
  <c r="Y895" i="1" s="1"/>
  <c r="Y901" i="1" a="1"/>
  <c r="Y901" i="1" s="1"/>
  <c r="Y906" i="1" a="1"/>
  <c r="Y906" i="1" s="1"/>
  <c r="Y909" i="1" a="1"/>
  <c r="Y909" i="1" s="1"/>
  <c r="Y912" i="1" a="1"/>
  <c r="Y912" i="1" s="1"/>
  <c r="Y917" i="1" a="1"/>
  <c r="Y917" i="1" s="1"/>
  <c r="Y924" i="1" a="1"/>
  <c r="Y924" i="1" s="1"/>
  <c r="Y925" i="1" a="1"/>
  <c r="Y925" i="1" s="1"/>
  <c r="Y942" i="1" a="1"/>
  <c r="Y942" i="1" s="1"/>
  <c r="Y946" i="1" a="1"/>
  <c r="Y946" i="1" s="1"/>
  <c r="Y799" i="1" a="1"/>
  <c r="Y799" i="1" s="1"/>
  <c r="Y864" i="1" a="1"/>
  <c r="Y864" i="1" s="1"/>
  <c r="Y887" i="1" a="1"/>
  <c r="Y887" i="1" s="1"/>
  <c r="Y898" i="1" a="1"/>
  <c r="Y898" i="1" s="1"/>
  <c r="Y907" i="1" a="1"/>
  <c r="Y907" i="1" s="1"/>
  <c r="Y908" i="1" a="1"/>
  <c r="Y908" i="1" s="1"/>
  <c r="Y913" i="1" a="1"/>
  <c r="Y913" i="1" s="1"/>
  <c r="Y926" i="1" a="1"/>
  <c r="Y926" i="1" s="1"/>
  <c r="Y927" i="1" a="1"/>
  <c r="Y927" i="1" s="1"/>
  <c r="Y935" i="1" a="1"/>
  <c r="Y935" i="1" s="1"/>
  <c r="Y941" i="1" a="1"/>
  <c r="Y941" i="1" s="1"/>
  <c r="Y945" i="1" a="1"/>
  <c r="Y945" i="1" s="1"/>
  <c r="Y949" i="1" a="1"/>
  <c r="Y949" i="1" s="1"/>
  <c r="Y956" i="1" a="1"/>
  <c r="Y956" i="1" s="1"/>
  <c r="Y958" i="1" a="1"/>
  <c r="Y958" i="1" s="1"/>
  <c r="Y960" i="1" a="1"/>
  <c r="Y960" i="1" s="1"/>
  <c r="Y962" i="1" a="1"/>
  <c r="Y962" i="1" s="1"/>
  <c r="Y964" i="1" a="1"/>
  <c r="Y964" i="1" s="1"/>
  <c r="Y966" i="1" a="1"/>
  <c r="Y966" i="1" s="1"/>
  <c r="Y968" i="1" a="1"/>
  <c r="Y968" i="1" s="1"/>
  <c r="Y970" i="1" a="1"/>
  <c r="Y970" i="1" s="1"/>
  <c r="Y972" i="1" a="1"/>
  <c r="Y972" i="1" s="1"/>
  <c r="Y974" i="1" a="1"/>
  <c r="Y974" i="1" s="1"/>
  <c r="Y976" i="1" a="1"/>
  <c r="Y976" i="1" s="1"/>
  <c r="Y978" i="1" a="1"/>
  <c r="Y978" i="1" s="1"/>
  <c r="Y980" i="1" a="1"/>
  <c r="Y980" i="1" s="1"/>
  <c r="Y982" i="1" a="1"/>
  <c r="Y982" i="1" s="1"/>
  <c r="Y701" i="1" a="1"/>
  <c r="Y701" i="1" s="1"/>
  <c r="Y890" i="1" a="1"/>
  <c r="Y890" i="1" s="1"/>
  <c r="Y916" i="1" a="1"/>
  <c r="Y916" i="1" s="1"/>
  <c r="Y954" i="1" a="1"/>
  <c r="Y954" i="1" s="1"/>
  <c r="Y1034" i="1" a="1"/>
  <c r="Y1034" i="1" s="1"/>
  <c r="Y1035" i="1" a="1"/>
  <c r="Y1035" i="1" s="1"/>
  <c r="Y1036" i="1" a="1"/>
  <c r="Y1036" i="1" s="1"/>
  <c r="Y1037" i="1" a="1"/>
  <c r="Y1037" i="1" s="1"/>
  <c r="Y1038" i="1" a="1"/>
  <c r="Y1038" i="1" s="1"/>
  <c r="Y1042" i="1" a="1"/>
  <c r="Y1042" i="1" s="1"/>
  <c r="Y1045" i="1" a="1"/>
  <c r="Y1045" i="1" s="1"/>
  <c r="Y1065" i="1" a="1"/>
  <c r="Y1065" i="1" s="1"/>
  <c r="Y868" i="1" a="1"/>
  <c r="Y868" i="1" s="1"/>
  <c r="Y934" i="1" a="1"/>
  <c r="Y934" i="1" s="1"/>
  <c r="Y961" i="1" a="1"/>
  <c r="Y961" i="1" s="1"/>
  <c r="Y969" i="1" a="1"/>
  <c r="Y969" i="1" s="1"/>
  <c r="Y977" i="1" a="1"/>
  <c r="Y977" i="1" s="1"/>
  <c r="Y981" i="1" a="1"/>
  <c r="Y981" i="1" s="1"/>
  <c r="Y1048" i="1" a="1"/>
  <c r="Y1048" i="1" s="1"/>
  <c r="Y1052" i="1" a="1"/>
  <c r="Y1052" i="1" s="1"/>
  <c r="Y1059" i="1" a="1"/>
  <c r="Y1059" i="1" s="1"/>
  <c r="Y1062" i="1" a="1"/>
  <c r="Y1062" i="1" s="1"/>
  <c r="Y873" i="1" a="1"/>
  <c r="Y873" i="1" s="1"/>
  <c r="Y1028" i="1" a="1"/>
  <c r="Y1028" i="1" s="1"/>
  <c r="Y1041" i="1" a="1"/>
  <c r="Y1041" i="1" s="1"/>
  <c r="Y1055" i="1" a="1"/>
  <c r="Y1055" i="1" s="1"/>
  <c r="Y894" i="1" a="1"/>
  <c r="Y894" i="1" s="1"/>
  <c r="Y915" i="1" a="1"/>
  <c r="Y915" i="1" s="1"/>
  <c r="Y963" i="1" a="1"/>
  <c r="Y963" i="1" s="1"/>
  <c r="Y971" i="1" a="1"/>
  <c r="Y971" i="1" s="1"/>
  <c r="Y983" i="1" a="1"/>
  <c r="Y983" i="1" s="1"/>
  <c r="Y985" i="1" a="1"/>
  <c r="Y985" i="1" s="1"/>
  <c r="Y987" i="1" a="1"/>
  <c r="Y987" i="1" s="1"/>
  <c r="Y989" i="1" a="1"/>
  <c r="Y989" i="1" s="1"/>
  <c r="Y991" i="1" a="1"/>
  <c r="Y991" i="1" s="1"/>
  <c r="Y993" i="1" a="1"/>
  <c r="Y993" i="1" s="1"/>
  <c r="Y995" i="1" a="1"/>
  <c r="Y995" i="1" s="1"/>
  <c r="Y997" i="1" a="1"/>
  <c r="Y997" i="1" s="1"/>
  <c r="Y999" i="1" a="1"/>
  <c r="Y999" i="1" s="1"/>
  <c r="Y1001" i="1" a="1"/>
  <c r="Y1001" i="1" s="1"/>
  <c r="Y1003" i="1" a="1"/>
  <c r="Y1003" i="1" s="1"/>
  <c r="Y1005" i="1" a="1"/>
  <c r="Y1005" i="1" s="1"/>
  <c r="Y1007" i="1" a="1"/>
  <c r="Y1007" i="1" s="1"/>
  <c r="Y1009" i="1" a="1"/>
  <c r="Y1009" i="1" s="1"/>
  <c r="Y1011" i="1" a="1"/>
  <c r="Y1011" i="1" s="1"/>
  <c r="Y1013" i="1" a="1"/>
  <c r="Y1013" i="1" s="1"/>
  <c r="Y1015" i="1" a="1"/>
  <c r="Y1015" i="1" s="1"/>
  <c r="Y1017" i="1" a="1"/>
  <c r="Y1017" i="1" s="1"/>
  <c r="Y1019" i="1" a="1"/>
  <c r="Y1019" i="1" s="1"/>
  <c r="Y1021" i="1" a="1"/>
  <c r="Y1021" i="1" s="1"/>
  <c r="Y1023" i="1" a="1"/>
  <c r="Y1023" i="1" s="1"/>
  <c r="Y1025" i="1" a="1"/>
  <c r="Y1025" i="1" s="1"/>
  <c r="Y1044" i="1" a="1"/>
  <c r="Y1044" i="1" s="1"/>
  <c r="Y928" i="1" a="1"/>
  <c r="Y928" i="1" s="1"/>
  <c r="Y1040" i="1" a="1"/>
  <c r="Y1040" i="1" s="1"/>
  <c r="Y1047" i="1" a="1"/>
  <c r="Y1047" i="1" s="1"/>
  <c r="Y1051" i="1" a="1"/>
  <c r="Y1051" i="1" s="1"/>
  <c r="Y1061" i="1" a="1"/>
  <c r="Y1061" i="1" s="1"/>
  <c r="Y947" i="1" a="1"/>
  <c r="Y947" i="1" s="1"/>
  <c r="Y957" i="1" a="1"/>
  <c r="Y957" i="1" s="1"/>
  <c r="Y965" i="1" a="1"/>
  <c r="Y965" i="1" s="1"/>
  <c r="Y973" i="1" a="1"/>
  <c r="Y973" i="1" s="1"/>
  <c r="Y1054" i="1" a="1"/>
  <c r="Y1054" i="1" s="1"/>
  <c r="Y1057" i="1" a="1"/>
  <c r="Y1057" i="1" s="1"/>
  <c r="Y1063" i="1" a="1"/>
  <c r="Y1063" i="1" s="1"/>
  <c r="Y914" i="1" a="1"/>
  <c r="Y914" i="1" s="1"/>
  <c r="Y953" i="1" a="1"/>
  <c r="Y953" i="1" s="1"/>
  <c r="Y979" i="1" a="1"/>
  <c r="Y979" i="1" s="1"/>
  <c r="Y1027" i="1" a="1"/>
  <c r="Y1027" i="1" s="1"/>
  <c r="Y1029" i="1" a="1"/>
  <c r="Y1029" i="1" s="1"/>
  <c r="Y1030" i="1" a="1"/>
  <c r="Y1030" i="1" s="1"/>
  <c r="Y1031" i="1" a="1"/>
  <c r="Y1031" i="1" s="1"/>
  <c r="Y1032" i="1" a="1"/>
  <c r="Y1032" i="1" s="1"/>
  <c r="Y1033" i="1" a="1"/>
  <c r="Y1033" i="1" s="1"/>
  <c r="Y1043" i="1" a="1"/>
  <c r="Y1043" i="1" s="1"/>
  <c r="Y849" i="1" a="1"/>
  <c r="Y849" i="1" s="1"/>
  <c r="Y959" i="1" a="1"/>
  <c r="Y959" i="1" s="1"/>
  <c r="Y967" i="1" a="1"/>
  <c r="Y967" i="1" s="1"/>
  <c r="Y975" i="1" a="1"/>
  <c r="Y975" i="1" s="1"/>
  <c r="Y984" i="1" a="1"/>
  <c r="Y984" i="1" s="1"/>
  <c r="Y986" i="1" a="1"/>
  <c r="Y986" i="1" s="1"/>
  <c r="Y988" i="1" a="1"/>
  <c r="Y988" i="1" s="1"/>
  <c r="Y990" i="1" a="1"/>
  <c r="Y990" i="1" s="1"/>
  <c r="Y992" i="1" a="1"/>
  <c r="Y992" i="1" s="1"/>
  <c r="Y994" i="1" a="1"/>
  <c r="Y994" i="1" s="1"/>
  <c r="Y996" i="1" a="1"/>
  <c r="Y996" i="1" s="1"/>
  <c r="Y998" i="1" a="1"/>
  <c r="Y998" i="1" s="1"/>
  <c r="Y1014" i="1" a="1"/>
  <c r="Y1014" i="1" s="1"/>
  <c r="Y1039" i="1" a="1"/>
  <c r="Y1039" i="1" s="1"/>
  <c r="Y1072" i="1" a="1"/>
  <c r="Y1072" i="1" s="1"/>
  <c r="Y1075" i="1" a="1"/>
  <c r="Y1075" i="1" s="1"/>
  <c r="Y1078" i="1" a="1"/>
  <c r="Y1078" i="1" s="1"/>
  <c r="Y1092" i="1" a="1"/>
  <c r="Y1092" i="1" s="1"/>
  <c r="Y1096" i="1" a="1"/>
  <c r="Y1096" i="1" s="1"/>
  <c r="Y1100" i="1" a="1"/>
  <c r="Y1100" i="1" s="1"/>
  <c r="Y1111" i="1" a="1"/>
  <c r="Y1111" i="1" s="1"/>
  <c r="Y1112" i="1" a="1"/>
  <c r="Y1112" i="1" s="1"/>
  <c r="Y1113" i="1" a="1"/>
  <c r="Y1113" i="1" s="1"/>
  <c r="Y1120" i="1" a="1"/>
  <c r="Y1120" i="1" s="1"/>
  <c r="Y1139" i="1" a="1"/>
  <c r="Y1139" i="1" s="1"/>
  <c r="Y1144" i="1" a="1"/>
  <c r="Y1144" i="1" s="1"/>
  <c r="Y1149" i="1" a="1"/>
  <c r="Y1149" i="1" s="1"/>
  <c r="Y1150" i="1" a="1"/>
  <c r="Y1150" i="1" s="1"/>
  <c r="Y1156" i="1" a="1"/>
  <c r="Y1156" i="1" s="1"/>
  <c r="Y1169" i="1" a="1"/>
  <c r="Y1169" i="1" s="1"/>
  <c r="Y1178" i="1" a="1"/>
  <c r="Y1178" i="1" s="1"/>
  <c r="Y1179" i="1" a="1"/>
  <c r="Y1179" i="1" s="1"/>
  <c r="Y1186" i="1" a="1"/>
  <c r="Y1186" i="1" s="1"/>
  <c r="Y1189" i="1" a="1"/>
  <c r="Y1189" i="1" s="1"/>
  <c r="Y1000" i="1" a="1"/>
  <c r="Y1000" i="1" s="1"/>
  <c r="Y1016" i="1" a="1"/>
  <c r="Y1016" i="1" s="1"/>
  <c r="Y1053" i="1" a="1"/>
  <c r="Y1053" i="1" s="1"/>
  <c r="Y1056" i="1" a="1"/>
  <c r="Y1056" i="1" s="1"/>
  <c r="Y1060" i="1" a="1"/>
  <c r="Y1060" i="1" s="1"/>
  <c r="Y1064" i="1" a="1"/>
  <c r="Y1064" i="1" s="1"/>
  <c r="Y1069" i="1" a="1"/>
  <c r="Y1069" i="1" s="1"/>
  <c r="Y1080" i="1" a="1"/>
  <c r="Y1080" i="1" s="1"/>
  <c r="Y1084" i="1" a="1"/>
  <c r="Y1084" i="1" s="1"/>
  <c r="Y1087" i="1" a="1"/>
  <c r="Y1087" i="1" s="1"/>
  <c r="Y1119" i="1" a="1"/>
  <c r="Y1119" i="1" s="1"/>
  <c r="Y1127" i="1" a="1"/>
  <c r="Y1127" i="1" s="1"/>
  <c r="Y1133" i="1" a="1"/>
  <c r="Y1133" i="1" s="1"/>
  <c r="Y1148" i="1" a="1"/>
  <c r="Y1148" i="1" s="1"/>
  <c r="Y1161" i="1" a="1"/>
  <c r="Y1161" i="1" s="1"/>
  <c r="Y1163" i="1" a="1"/>
  <c r="Y1163" i="1" s="1"/>
  <c r="Y1176" i="1" a="1"/>
  <c r="Y1176" i="1" s="1"/>
  <c r="Y1177" i="1" a="1"/>
  <c r="Y1177" i="1" s="1"/>
  <c r="Y1182" i="1" a="1"/>
  <c r="Y1182" i="1" s="1"/>
  <c r="Y1194" i="1" a="1"/>
  <c r="Y1194" i="1" s="1"/>
  <c r="Y1002" i="1" a="1"/>
  <c r="Y1002" i="1" s="1"/>
  <c r="Y1018" i="1" a="1"/>
  <c r="Y1018" i="1" s="1"/>
  <c r="Y1091" i="1" a="1"/>
  <c r="Y1091" i="1" s="1"/>
  <c r="Y1095" i="1" a="1"/>
  <c r="Y1095" i="1" s="1"/>
  <c r="Y1099" i="1" a="1"/>
  <c r="Y1099" i="1" s="1"/>
  <c r="Y1118" i="1" a="1"/>
  <c r="Y1118" i="1" s="1"/>
  <c r="Y1132" i="1" a="1"/>
  <c r="Y1132" i="1" s="1"/>
  <c r="Y1138" i="1" a="1"/>
  <c r="Y1138" i="1" s="1"/>
  <c r="Y1143" i="1" a="1"/>
  <c r="Y1143" i="1" s="1"/>
  <c r="Y1155" i="1" a="1"/>
  <c r="Y1155" i="1" s="1"/>
  <c r="Y1165" i="1" a="1"/>
  <c r="Y1165" i="1" s="1"/>
  <c r="Y1174" i="1" a="1"/>
  <c r="Y1174" i="1" s="1"/>
  <c r="Y1175" i="1" a="1"/>
  <c r="Y1175" i="1" s="1"/>
  <c r="Y1188" i="1" a="1"/>
  <c r="Y1188" i="1" s="1"/>
  <c r="Y1191" i="1" a="1"/>
  <c r="Y1191" i="1" s="1"/>
  <c r="Y1004" i="1" a="1"/>
  <c r="Y1004" i="1" s="1"/>
  <c r="Y1020" i="1" a="1"/>
  <c r="Y1020" i="1" s="1"/>
  <c r="Y1049" i="1" a="1"/>
  <c r="Y1049" i="1" s="1"/>
  <c r="Y1068" i="1" a="1"/>
  <c r="Y1068" i="1" s="1"/>
  <c r="Y1071" i="1" a="1"/>
  <c r="Y1071" i="1" s="1"/>
  <c r="Y1074" i="1" a="1"/>
  <c r="Y1074" i="1" s="1"/>
  <c r="Y1077" i="1" a="1"/>
  <c r="Y1077" i="1" s="1"/>
  <c r="Y1083" i="1" a="1"/>
  <c r="Y1083" i="1" s="1"/>
  <c r="Y1117" i="1" a="1"/>
  <c r="Y1117" i="1" s="1"/>
  <c r="Y1126" i="1" a="1"/>
  <c r="Y1126" i="1" s="1"/>
  <c r="Y1137" i="1" a="1"/>
  <c r="Y1137" i="1" s="1"/>
  <c r="Y1142" i="1" a="1"/>
  <c r="Y1142" i="1" s="1"/>
  <c r="Y1147" i="1" a="1"/>
  <c r="Y1147" i="1" s="1"/>
  <c r="Y1154" i="1" a="1"/>
  <c r="Y1154" i="1" s="1"/>
  <c r="Y1158" i="1" a="1"/>
  <c r="Y1158" i="1" s="1"/>
  <c r="Y1168" i="1" a="1"/>
  <c r="Y1168" i="1" s="1"/>
  <c r="Y1172" i="1" a="1"/>
  <c r="Y1172" i="1" s="1"/>
  <c r="Y1173" i="1" a="1"/>
  <c r="Y1173" i="1" s="1"/>
  <c r="Y1181" i="1" a="1"/>
  <c r="Y1181" i="1" s="1"/>
  <c r="Y1185" i="1" a="1"/>
  <c r="Y1185" i="1" s="1"/>
  <c r="Y1006" i="1" a="1"/>
  <c r="Y1006" i="1" s="1"/>
  <c r="Y1022" i="1" a="1"/>
  <c r="Y1022" i="1" s="1"/>
  <c r="Y1050" i="1" a="1"/>
  <c r="Y1050" i="1" s="1"/>
  <c r="Y1079" i="1" a="1"/>
  <c r="Y1079" i="1" s="1"/>
  <c r="Y1086" i="1" a="1"/>
  <c r="Y1086" i="1" s="1"/>
  <c r="Y1090" i="1" a="1"/>
  <c r="Y1090" i="1" s="1"/>
  <c r="Y1098" i="1" a="1"/>
  <c r="Y1098" i="1" s="1"/>
  <c r="Y1103" i="1" a="1"/>
  <c r="Y1103" i="1" s="1"/>
  <c r="Y1104" i="1" a="1"/>
  <c r="Y1104" i="1" s="1"/>
  <c r="Y1116" i="1" a="1"/>
  <c r="Y1116" i="1" s="1"/>
  <c r="Y1125" i="1" a="1"/>
  <c r="Y1125" i="1" s="1"/>
  <c r="Y1131" i="1" a="1"/>
  <c r="Y1131" i="1" s="1"/>
  <c r="Y1136" i="1" a="1"/>
  <c r="Y1136" i="1" s="1"/>
  <c r="Y1141" i="1" a="1"/>
  <c r="Y1141" i="1" s="1"/>
  <c r="Y1171" i="1" a="1"/>
  <c r="Y1171" i="1" s="1"/>
  <c r="Y1190" i="1" a="1"/>
  <c r="Y1190" i="1" s="1"/>
  <c r="Y1008" i="1" a="1"/>
  <c r="Y1008" i="1" s="1"/>
  <c r="Y1024" i="1" a="1"/>
  <c r="Y1024" i="1" s="1"/>
  <c r="Y1058" i="1" a="1"/>
  <c r="Y1058" i="1" s="1"/>
  <c r="Y1066" i="1" a="1"/>
  <c r="Y1066" i="1" s="1"/>
  <c r="Y1073" i="1" a="1"/>
  <c r="Y1073" i="1" s="1"/>
  <c r="Y1082" i="1" a="1"/>
  <c r="Y1082" i="1" s="1"/>
  <c r="Y1094" i="1" a="1"/>
  <c r="Y1094" i="1" s="1"/>
  <c r="Y1102" i="1" a="1"/>
  <c r="Y1102" i="1" s="1"/>
  <c r="Y1105" i="1" a="1"/>
  <c r="Y1105" i="1" s="1"/>
  <c r="Y1106" i="1" a="1"/>
  <c r="Y1106" i="1" s="1"/>
  <c r="Y1115" i="1" a="1"/>
  <c r="Y1115" i="1" s="1"/>
  <c r="Y1146" i="1" a="1"/>
  <c r="Y1146" i="1" s="1"/>
  <c r="Y1153" i="1" a="1"/>
  <c r="Y1153" i="1" s="1"/>
  <c r="Y1160" i="1" a="1"/>
  <c r="Y1160" i="1" s="1"/>
  <c r="Y1162" i="1" a="1"/>
  <c r="Y1162" i="1" s="1"/>
  <c r="Y1170" i="1" a="1"/>
  <c r="Y1170" i="1" s="1"/>
  <c r="Y1184" i="1" a="1"/>
  <c r="Y1184" i="1" s="1"/>
  <c r="Y1187" i="1" a="1"/>
  <c r="Y1187" i="1" s="1"/>
  <c r="Y1010" i="1" a="1"/>
  <c r="Y1010" i="1" s="1"/>
  <c r="Y1026" i="1" a="1"/>
  <c r="Y1026" i="1" s="1"/>
  <c r="Y1046" i="1" a="1"/>
  <c r="Y1046" i="1" s="1"/>
  <c r="Y1067" i="1" a="1"/>
  <c r="Y1067" i="1" s="1"/>
  <c r="Y1076" i="1" a="1"/>
  <c r="Y1076" i="1" s="1"/>
  <c r="Y1085" i="1" a="1"/>
  <c r="Y1085" i="1" s="1"/>
  <c r="Y1089" i="1" a="1"/>
  <c r="Y1089" i="1" s="1"/>
  <c r="Y1093" i="1" a="1"/>
  <c r="Y1093" i="1" s="1"/>
  <c r="Y1097" i="1" a="1"/>
  <c r="Y1097" i="1" s="1"/>
  <c r="Y1101" i="1" a="1"/>
  <c r="Y1101" i="1" s="1"/>
  <c r="Y1107" i="1" a="1"/>
  <c r="Y1107" i="1" s="1"/>
  <c r="Y1108" i="1" a="1"/>
  <c r="Y1108" i="1" s="1"/>
  <c r="Y1114" i="1" a="1"/>
  <c r="Y1114" i="1" s="1"/>
  <c r="Y1124" i="1" a="1"/>
  <c r="Y1124" i="1" s="1"/>
  <c r="Y1130" i="1" a="1"/>
  <c r="Y1130" i="1" s="1"/>
  <c r="Y1135" i="1" a="1"/>
  <c r="Y1135" i="1" s="1"/>
  <c r="Y1140" i="1" a="1"/>
  <c r="Y1140" i="1" s="1"/>
  <c r="Y1157" i="1" a="1"/>
  <c r="Y1157" i="1" s="1"/>
  <c r="Y1164" i="1" a="1"/>
  <c r="Y1164" i="1" s="1"/>
  <c r="Y1167" i="1" a="1"/>
  <c r="Y1167" i="1" s="1"/>
  <c r="Y1180" i="1" a="1"/>
  <c r="Y1180" i="1" s="1"/>
  <c r="Y1195" i="1" a="1"/>
  <c r="Y1195" i="1" s="1"/>
  <c r="Y1012" i="1" a="1"/>
  <c r="Y1012" i="1" s="1"/>
  <c r="Y1088" i="1" a="1"/>
  <c r="Y1088" i="1" s="1"/>
  <c r="Y1129" i="1" a="1"/>
  <c r="Y1129" i="1" s="1"/>
  <c r="Y1134" i="1" a="1"/>
  <c r="Y1134" i="1" s="1"/>
  <c r="Y1159" i="1" a="1"/>
  <c r="Y1159" i="1" s="1"/>
  <c r="Y1166" i="1" a="1"/>
  <c r="Y1166" i="1" s="1"/>
  <c r="Y1196" i="1" a="1"/>
  <c r="Y1196" i="1" s="1"/>
  <c r="Y1197" i="1" a="1"/>
  <c r="Y1197" i="1" s="1"/>
  <c r="Y1200" i="1" a="1"/>
  <c r="Y1200" i="1" s="1"/>
  <c r="Y1206" i="1" a="1"/>
  <c r="Y1206" i="1" s="1"/>
  <c r="Y1211" i="1" a="1"/>
  <c r="Y1211" i="1" s="1"/>
  <c r="Y1223" i="1" a="1"/>
  <c r="Y1223" i="1" s="1"/>
  <c r="Y1229" i="1" a="1"/>
  <c r="Y1229" i="1" s="1"/>
  <c r="Y1236" i="1" a="1"/>
  <c r="Y1236" i="1" s="1"/>
  <c r="Y1239" i="1" a="1"/>
  <c r="Y1239" i="1" s="1"/>
  <c r="Y1240" i="1" a="1"/>
  <c r="Y1240" i="1" s="1"/>
  <c r="Y1242" i="1" a="1"/>
  <c r="Y1242" i="1" s="1"/>
  <c r="Y1258" i="1" a="1"/>
  <c r="Y1258" i="1" s="1"/>
  <c r="Y1278" i="1" a="1"/>
  <c r="Y1278" i="1" s="1"/>
  <c r="Y1284" i="1" a="1"/>
  <c r="Y1284" i="1" s="1"/>
  <c r="Y1288" i="1" a="1"/>
  <c r="Y1288" i="1" s="1"/>
  <c r="Y1304" i="1" a="1"/>
  <c r="Y1304" i="1" s="1"/>
  <c r="Y1307" i="1" a="1"/>
  <c r="Y1307" i="1" s="1"/>
  <c r="Y1121" i="1" a="1"/>
  <c r="Y1121" i="1" s="1"/>
  <c r="Y1203" i="1" a="1"/>
  <c r="Y1203" i="1" s="1"/>
  <c r="Y1216" i="1" a="1"/>
  <c r="Y1216" i="1" s="1"/>
  <c r="Y1219" i="1" a="1"/>
  <c r="Y1219" i="1" s="1"/>
  <c r="Y1232" i="1" a="1"/>
  <c r="Y1232" i="1" s="1"/>
  <c r="Y1235" i="1" a="1"/>
  <c r="Y1235" i="1" s="1"/>
  <c r="Y1241" i="1" a="1"/>
  <c r="Y1241" i="1" s="1"/>
  <c r="Y1256" i="1" a="1"/>
  <c r="Y1256" i="1" s="1"/>
  <c r="Y1257" i="1" a="1"/>
  <c r="Y1257" i="1" s="1"/>
  <c r="Y1272" i="1" a="1"/>
  <c r="Y1272" i="1" s="1"/>
  <c r="Y1273" i="1" a="1"/>
  <c r="Y1273" i="1" s="1"/>
  <c r="Y1291" i="1" a="1"/>
  <c r="Y1291" i="1" s="1"/>
  <c r="Y1295" i="1" a="1"/>
  <c r="Y1295" i="1" s="1"/>
  <c r="Y1301" i="1" a="1"/>
  <c r="Y1301" i="1" s="1"/>
  <c r="Y1151" i="1" a="1"/>
  <c r="Y1151" i="1" s="1"/>
  <c r="Y1183" i="1" a="1"/>
  <c r="Y1183" i="1" s="1"/>
  <c r="Y1208" i="1" a="1"/>
  <c r="Y1208" i="1" s="1"/>
  <c r="Y1226" i="1" a="1"/>
  <c r="Y1226" i="1" s="1"/>
  <c r="Y1252" i="1" a="1"/>
  <c r="Y1252" i="1" s="1"/>
  <c r="Y1253" i="1" a="1"/>
  <c r="Y1253" i="1" s="1"/>
  <c r="Y1254" i="1" a="1"/>
  <c r="Y1254" i="1" s="1"/>
  <c r="Y1255" i="1" a="1"/>
  <c r="Y1255" i="1" s="1"/>
  <c r="Y1270" i="1" a="1"/>
  <c r="Y1270" i="1" s="1"/>
  <c r="Y1271" i="1" a="1"/>
  <c r="Y1271" i="1" s="1"/>
  <c r="Y1277" i="1" a="1"/>
  <c r="Y1277" i="1" s="1"/>
  <c r="Y1280" i="1" a="1"/>
  <c r="Y1280" i="1" s="1"/>
  <c r="Y1283" i="1" a="1"/>
  <c r="Y1283" i="1" s="1"/>
  <c r="Y1287" i="1" a="1"/>
  <c r="Y1287" i="1" s="1"/>
  <c r="Y1298" i="1" a="1"/>
  <c r="Y1298" i="1" s="1"/>
  <c r="Y1309" i="1" a="1"/>
  <c r="Y1309" i="1" s="1"/>
  <c r="Y1312" i="1" a="1"/>
  <c r="Y1312" i="1" s="1"/>
  <c r="Y1110" i="1" a="1"/>
  <c r="Y1110" i="1" s="1"/>
  <c r="Y1123" i="1" a="1"/>
  <c r="Y1123" i="1" s="1"/>
  <c r="Y1128" i="1" a="1"/>
  <c r="Y1128" i="1" s="1"/>
  <c r="Y1199" i="1" a="1"/>
  <c r="Y1199" i="1" s="1"/>
  <c r="Y1205" i="1" a="1"/>
  <c r="Y1205" i="1" s="1"/>
  <c r="Y1210" i="1" a="1"/>
  <c r="Y1210" i="1" s="1"/>
  <c r="Y1213" i="1" a="1"/>
  <c r="Y1213" i="1" s="1"/>
  <c r="Y1222" i="1" a="1"/>
  <c r="Y1222" i="1" s="1"/>
  <c r="Y1228" i="1" a="1"/>
  <c r="Y1228" i="1" s="1"/>
  <c r="Y1231" i="1" a="1"/>
  <c r="Y1231" i="1" s="1"/>
  <c r="Y1238" i="1" a="1"/>
  <c r="Y1238" i="1" s="1"/>
  <c r="Y1250" i="1" a="1"/>
  <c r="Y1250" i="1" s="1"/>
  <c r="Y1251" i="1" a="1"/>
  <c r="Y1251" i="1" s="1"/>
  <c r="Y1268" i="1" a="1"/>
  <c r="Y1268" i="1" s="1"/>
  <c r="Y1269" i="1" a="1"/>
  <c r="Y1269" i="1" s="1"/>
  <c r="Y1276" i="1" a="1"/>
  <c r="Y1276" i="1" s="1"/>
  <c r="Y1290" i="1" a="1"/>
  <c r="Y1290" i="1" s="1"/>
  <c r="Y1294" i="1" a="1"/>
  <c r="Y1294" i="1" s="1"/>
  <c r="Y1070" i="1" a="1"/>
  <c r="Y1070" i="1" s="1"/>
  <c r="Y1192" i="1" a="1"/>
  <c r="Y1192" i="1" s="1"/>
  <c r="Y1193" i="1" a="1"/>
  <c r="Y1193" i="1" s="1"/>
  <c r="Y1202" i="1" a="1"/>
  <c r="Y1202" i="1" s="1"/>
  <c r="Y1215" i="1" a="1"/>
  <c r="Y1215" i="1" s="1"/>
  <c r="Y1218" i="1" a="1"/>
  <c r="Y1218" i="1" s="1"/>
  <c r="Y1225" i="1" a="1"/>
  <c r="Y1225" i="1" s="1"/>
  <c r="Y1234" i="1" a="1"/>
  <c r="Y1234" i="1" s="1"/>
  <c r="Y1248" i="1" a="1"/>
  <c r="Y1248" i="1" s="1"/>
  <c r="Y1249" i="1" a="1"/>
  <c r="Y1249" i="1" s="1"/>
  <c r="Y1264" i="1" a="1"/>
  <c r="Y1264" i="1" s="1"/>
  <c r="Y1266" i="1" a="1"/>
  <c r="Y1266" i="1" s="1"/>
  <c r="Y1267" i="1" a="1"/>
  <c r="Y1267" i="1" s="1"/>
  <c r="Y1282" i="1" a="1"/>
  <c r="Y1282" i="1" s="1"/>
  <c r="Y1286" i="1" a="1"/>
  <c r="Y1286" i="1" s="1"/>
  <c r="Y1293" i="1" a="1"/>
  <c r="Y1293" i="1" s="1"/>
  <c r="Y1297" i="1" a="1"/>
  <c r="Y1297" i="1" s="1"/>
  <c r="Y1306" i="1" a="1"/>
  <c r="Y1306" i="1" s="1"/>
  <c r="Y1145" i="1" a="1"/>
  <c r="Y1145" i="1" s="1"/>
  <c r="Y1207" i="1" a="1"/>
  <c r="Y1207" i="1" s="1"/>
  <c r="Y1212" i="1" a="1"/>
  <c r="Y1212" i="1" s="1"/>
  <c r="Y1221" i="1" a="1"/>
  <c r="Y1221" i="1" s="1"/>
  <c r="Y1246" i="1" a="1"/>
  <c r="Y1246" i="1" s="1"/>
  <c r="Y1247" i="1" a="1"/>
  <c r="Y1247" i="1" s="1"/>
  <c r="Y1262" i="1" a="1"/>
  <c r="Y1262" i="1" s="1"/>
  <c r="Y1263" i="1" a="1"/>
  <c r="Y1263" i="1" s="1"/>
  <c r="Y1265" i="1" a="1"/>
  <c r="Y1265" i="1" s="1"/>
  <c r="Y1275" i="1" a="1"/>
  <c r="Y1275" i="1" s="1"/>
  <c r="Y1279" i="1" a="1"/>
  <c r="Y1279" i="1" s="1"/>
  <c r="Y1308" i="1" a="1"/>
  <c r="Y1308" i="1" s="1"/>
  <c r="Y1081" i="1" a="1"/>
  <c r="Y1081" i="1" s="1"/>
  <c r="Y1152" i="1" a="1"/>
  <c r="Y1152" i="1" s="1"/>
  <c r="Y1209" i="1" a="1"/>
  <c r="Y1209" i="1" s="1"/>
  <c r="Y1214" i="1" a="1"/>
  <c r="Y1214" i="1" s="1"/>
  <c r="Y1217" i="1" a="1"/>
  <c r="Y1217" i="1" s="1"/>
  <c r="Y1220" i="1" a="1"/>
  <c r="Y1220" i="1" s="1"/>
  <c r="Y1233" i="1" a="1"/>
  <c r="Y1233" i="1" s="1"/>
  <c r="Y1243" i="1" a="1"/>
  <c r="Y1243" i="1" s="1"/>
  <c r="Y1109" i="1" a="1"/>
  <c r="Y1109" i="1" s="1"/>
  <c r="Y1122" i="1" a="1"/>
  <c r="Y1122" i="1" s="1"/>
  <c r="Y1274" i="1" a="1"/>
  <c r="Y1274" i="1" s="1"/>
  <c r="Y1296" i="1" a="1"/>
  <c r="Y1296" i="1" s="1"/>
  <c r="Y1310" i="1" a="1"/>
  <c r="Y1310" i="1" s="1"/>
  <c r="Y1313" i="1" a="1"/>
  <c r="Y1313" i="1" s="1"/>
  <c r="Y1316" i="1" a="1"/>
  <c r="Y1316" i="1" s="1"/>
  <c r="Y1319" i="1" a="1"/>
  <c r="Y1319" i="1" s="1"/>
  <c r="Y1331" i="1" a="1"/>
  <c r="Y1331" i="1" s="1"/>
  <c r="Y1342" i="1" a="1"/>
  <c r="Y1342" i="1" s="1"/>
  <c r="Y1368" i="1" a="1"/>
  <c r="Y1368" i="1" s="1"/>
  <c r="Y1383" i="1" a="1"/>
  <c r="Y1383" i="1" s="1"/>
  <c r="Y1292" i="1" a="1"/>
  <c r="Y1292" i="1" s="1"/>
  <c r="Y1305" i="1" a="1"/>
  <c r="Y1305" i="1" s="1"/>
  <c r="Y1311" i="1" a="1"/>
  <c r="Y1311" i="1" s="1"/>
  <c r="Y1321" i="1" a="1"/>
  <c r="Y1321" i="1" s="1"/>
  <c r="Y1324" i="1" a="1"/>
  <c r="Y1324" i="1" s="1"/>
  <c r="Y1334" i="1" a="1"/>
  <c r="Y1334" i="1" s="1"/>
  <c r="Y1338" i="1" a="1"/>
  <c r="Y1338" i="1" s="1"/>
  <c r="Y1345" i="1" a="1"/>
  <c r="Y1345" i="1" s="1"/>
  <c r="Y1350" i="1" a="1"/>
  <c r="Y1350" i="1" s="1"/>
  <c r="Y1353" i="1" a="1"/>
  <c r="Y1353" i="1" s="1"/>
  <c r="Y1359" i="1" a="1"/>
  <c r="Y1359" i="1" s="1"/>
  <c r="Y1362" i="1" a="1"/>
  <c r="Y1362" i="1" s="1"/>
  <c r="Y1365" i="1" a="1"/>
  <c r="Y1365" i="1" s="1"/>
  <c r="Y1371" i="1" a="1"/>
  <c r="Y1371" i="1" s="1"/>
  <c r="Y1374" i="1" a="1"/>
  <c r="Y1374" i="1" s="1"/>
  <c r="Y1378" i="1" a="1"/>
  <c r="Y1378" i="1" s="1"/>
  <c r="Y1204" i="1" a="1"/>
  <c r="Y1204" i="1" s="1"/>
  <c r="Y1281" i="1" a="1"/>
  <c r="Y1281" i="1" s="1"/>
  <c r="Y1300" i="1" a="1"/>
  <c r="Y1300" i="1" s="1"/>
  <c r="Y1318" i="1" a="1"/>
  <c r="Y1318" i="1" s="1"/>
  <c r="Y1327" i="1" a="1"/>
  <c r="Y1327" i="1" s="1"/>
  <c r="Y1337" i="1" a="1"/>
  <c r="Y1337" i="1" s="1"/>
  <c r="Y1341" i="1" a="1"/>
  <c r="Y1341" i="1" s="1"/>
  <c r="Y1356" i="1" a="1"/>
  <c r="Y1356" i="1" s="1"/>
  <c r="Y1382" i="1" a="1"/>
  <c r="Y1382" i="1" s="1"/>
  <c r="Y1385" i="1" a="1"/>
  <c r="Y1385" i="1" s="1"/>
  <c r="Y1387" i="1" a="1"/>
  <c r="Y1387" i="1" s="1"/>
  <c r="Y1389" i="1" a="1"/>
  <c r="Y1389" i="1" s="1"/>
  <c r="Y1391" i="1" a="1"/>
  <c r="Y1391" i="1" s="1"/>
  <c r="Y1393" i="1" a="1"/>
  <c r="Y1393" i="1" s="1"/>
  <c r="Y1395" i="1" a="1"/>
  <c r="Y1395" i="1" s="1"/>
  <c r="Y1397" i="1" a="1"/>
  <c r="Y1397" i="1" s="1"/>
  <c r="Y1399" i="1" a="1"/>
  <c r="Y1399" i="1" s="1"/>
  <c r="Y1401" i="1" a="1"/>
  <c r="Y1401" i="1" s="1"/>
  <c r="Y1403" i="1" a="1"/>
  <c r="Y1403" i="1" s="1"/>
  <c r="Y1405" i="1" a="1"/>
  <c r="Y1405" i="1" s="1"/>
  <c r="Y1407" i="1" a="1"/>
  <c r="Y1407" i="1" s="1"/>
  <c r="Y1409" i="1" a="1"/>
  <c r="Y1409" i="1" s="1"/>
  <c r="Y1411" i="1" a="1"/>
  <c r="Y1411" i="1" s="1"/>
  <c r="Y1413" i="1" a="1"/>
  <c r="Y1413" i="1" s="1"/>
  <c r="Y1415" i="1" a="1"/>
  <c r="Y1415" i="1" s="1"/>
  <c r="Y1417" i="1" a="1"/>
  <c r="Y1417" i="1" s="1"/>
  <c r="Y1419" i="1" a="1"/>
  <c r="Y1419" i="1" s="1"/>
  <c r="Y1421" i="1" a="1"/>
  <c r="Y1421" i="1" s="1"/>
  <c r="Y1423" i="1" a="1"/>
  <c r="Y1423" i="1" s="1"/>
  <c r="Y1425" i="1" a="1"/>
  <c r="Y1425" i="1" s="1"/>
  <c r="Y1427" i="1" a="1"/>
  <c r="Y1427" i="1" s="1"/>
  <c r="Y1429" i="1" a="1"/>
  <c r="Y1429" i="1" s="1"/>
  <c r="Y1431" i="1" a="1"/>
  <c r="Y1431" i="1" s="1"/>
  <c r="Y1230" i="1" a="1"/>
  <c r="Y1230" i="1" s="1"/>
  <c r="Y1245" i="1" a="1"/>
  <c r="Y1245" i="1" s="1"/>
  <c r="Y1330" i="1" a="1"/>
  <c r="Y1330" i="1" s="1"/>
  <c r="Y1333" i="1" a="1"/>
  <c r="Y1333" i="1" s="1"/>
  <c r="Y1347" i="1" a="1"/>
  <c r="Y1347" i="1" s="1"/>
  <c r="Y1361" i="1" a="1"/>
  <c r="Y1361" i="1" s="1"/>
  <c r="Y1364" i="1" a="1"/>
  <c r="Y1364" i="1" s="1"/>
  <c r="Y1367" i="1" a="1"/>
  <c r="Y1367" i="1" s="1"/>
  <c r="Y1370" i="1" a="1"/>
  <c r="Y1370" i="1" s="1"/>
  <c r="Y1373" i="1" a="1"/>
  <c r="Y1373" i="1" s="1"/>
  <c r="Y1201" i="1" a="1"/>
  <c r="Y1201" i="1" s="1"/>
  <c r="Y1237" i="1" a="1"/>
  <c r="Y1237" i="1" s="1"/>
  <c r="Y1259" i="1" a="1"/>
  <c r="Y1259" i="1" s="1"/>
  <c r="Y1303" i="1" a="1"/>
  <c r="Y1303" i="1" s="1"/>
  <c r="Y1315" i="1" a="1"/>
  <c r="Y1315" i="1" s="1"/>
  <c r="Y1323" i="1" a="1"/>
  <c r="Y1323" i="1" s="1"/>
  <c r="Y1336" i="1" a="1"/>
  <c r="Y1336" i="1" s="1"/>
  <c r="Y1340" i="1" a="1"/>
  <c r="Y1340" i="1" s="1"/>
  <c r="Y1344" i="1" a="1"/>
  <c r="Y1344" i="1" s="1"/>
  <c r="Y1349" i="1" a="1"/>
  <c r="Y1349" i="1" s="1"/>
  <c r="Y1352" i="1" a="1"/>
  <c r="Y1352" i="1" s="1"/>
  <c r="Y1355" i="1" a="1"/>
  <c r="Y1355" i="1" s="1"/>
  <c r="Y1381" i="1" a="1"/>
  <c r="Y1381" i="1" s="1"/>
  <c r="Y1227" i="1" a="1"/>
  <c r="Y1227" i="1" s="1"/>
  <c r="Y1260" i="1" a="1"/>
  <c r="Y1260" i="1" s="1"/>
  <c r="Y1289" i="1" a="1"/>
  <c r="Y1289" i="1" s="1"/>
  <c r="Y1299" i="1" a="1"/>
  <c r="Y1299" i="1" s="1"/>
  <c r="Y1317" i="1" a="1"/>
  <c r="Y1317" i="1" s="1"/>
  <c r="Y1320" i="1" a="1"/>
  <c r="Y1320" i="1" s="1"/>
  <c r="Y1326" i="1" a="1"/>
  <c r="Y1326" i="1" s="1"/>
  <c r="Y1329" i="1" a="1"/>
  <c r="Y1329" i="1" s="1"/>
  <c r="Y1332" i="1" a="1"/>
  <c r="Y1332" i="1" s="1"/>
  <c r="Y1358" i="1" a="1"/>
  <c r="Y1358" i="1" s="1"/>
  <c r="Y1376" i="1" a="1"/>
  <c r="Y1376" i="1" s="1"/>
  <c r="Y1224" i="1" a="1"/>
  <c r="Y1224" i="1" s="1"/>
  <c r="Y1261" i="1" a="1"/>
  <c r="Y1261" i="1" s="1"/>
  <c r="Y1285" i="1" a="1"/>
  <c r="Y1285" i="1" s="1"/>
  <c r="Y1314" i="1" a="1"/>
  <c r="Y1314" i="1" s="1"/>
  <c r="Y1325" i="1" a="1"/>
  <c r="Y1325" i="1" s="1"/>
  <c r="Y1328" i="1" a="1"/>
  <c r="Y1328" i="1" s="1"/>
  <c r="Y1335" i="1" a="1"/>
  <c r="Y1335" i="1" s="1"/>
  <c r="Y1339" i="1" a="1"/>
  <c r="Y1339" i="1" s="1"/>
  <c r="Y1348" i="1" a="1"/>
  <c r="Y1348" i="1" s="1"/>
  <c r="Y1354" i="1" a="1"/>
  <c r="Y1354" i="1" s="1"/>
  <c r="Y1357" i="1" a="1"/>
  <c r="Y1357" i="1" s="1"/>
  <c r="Y1360" i="1" a="1"/>
  <c r="Y1360" i="1" s="1"/>
  <c r="Y1375" i="1" a="1"/>
  <c r="Y1375" i="1" s="1"/>
  <c r="Y1379" i="1" a="1"/>
  <c r="Y1379" i="1" s="1"/>
  <c r="Y1369" i="1" a="1"/>
  <c r="Y1369" i="1" s="1"/>
  <c r="Y1377" i="1" a="1"/>
  <c r="Y1377" i="1" s="1"/>
  <c r="Y1422" i="1" a="1"/>
  <c r="Y1422" i="1" s="1"/>
  <c r="Y1430" i="1" a="1"/>
  <c r="Y1430" i="1" s="1"/>
  <c r="Y1536" i="1" a="1"/>
  <c r="Y1536" i="1" s="1"/>
  <c r="Y1390" i="1" a="1"/>
  <c r="Y1390" i="1" s="1"/>
  <c r="Y1398" i="1" a="1"/>
  <c r="Y1398" i="1" s="1"/>
  <c r="Y1406" i="1" a="1"/>
  <c r="Y1406" i="1" s="1"/>
  <c r="Y1414" i="1" a="1"/>
  <c r="Y1414" i="1" s="1"/>
  <c r="Y1416" i="1" a="1"/>
  <c r="Y1416" i="1" s="1"/>
  <c r="Y1524" i="1" a="1"/>
  <c r="Y1524" i="1" s="1"/>
  <c r="Y1528" i="1" a="1"/>
  <c r="Y1528" i="1" s="1"/>
  <c r="Y1535" i="1" a="1"/>
  <c r="Y1535" i="1" s="1"/>
  <c r="Y1302" i="1" a="1"/>
  <c r="Y1302" i="1" s="1"/>
  <c r="Y1366" i="1" a="1"/>
  <c r="Y1366" i="1" s="1"/>
  <c r="Y1420" i="1" a="1"/>
  <c r="Y1420" i="1" s="1"/>
  <c r="Y1428" i="1" a="1"/>
  <c r="Y1428" i="1" s="1"/>
  <c r="Y1434" i="1" a="1"/>
  <c r="Y1434" i="1" s="1"/>
  <c r="Y1436" i="1" a="1"/>
  <c r="Y1436" i="1" s="1"/>
  <c r="Y1438" i="1" a="1"/>
  <c r="Y1438" i="1" s="1"/>
  <c r="Y1440" i="1" a="1"/>
  <c r="Y1440" i="1" s="1"/>
  <c r="Y1442" i="1" a="1"/>
  <c r="Y1442" i="1" s="1"/>
  <c r="Y1444" i="1" a="1"/>
  <c r="Y1444" i="1" s="1"/>
  <c r="Y1446" i="1" a="1"/>
  <c r="Y1446" i="1" s="1"/>
  <c r="Y1448" i="1" a="1"/>
  <c r="Y1448" i="1" s="1"/>
  <c r="Y1450" i="1" a="1"/>
  <c r="Y1450" i="1" s="1"/>
  <c r="Y1452" i="1" a="1"/>
  <c r="Y1452" i="1" s="1"/>
  <c r="Y1454" i="1" a="1"/>
  <c r="Y1454" i="1" s="1"/>
  <c r="Y1456" i="1" a="1"/>
  <c r="Y1456" i="1" s="1"/>
  <c r="Y1458" i="1" a="1"/>
  <c r="Y1458" i="1" s="1"/>
  <c r="Y1460" i="1" a="1"/>
  <c r="Y1460" i="1" s="1"/>
  <c r="Y1462" i="1" a="1"/>
  <c r="Y1462" i="1" s="1"/>
  <c r="Y1464" i="1" a="1"/>
  <c r="Y1464" i="1" s="1"/>
  <c r="Y1466" i="1" a="1"/>
  <c r="Y1466" i="1" s="1"/>
  <c r="Y1468" i="1" a="1"/>
  <c r="Y1468" i="1" s="1"/>
  <c r="Y1470" i="1" a="1"/>
  <c r="Y1470" i="1" s="1"/>
  <c r="Y1472" i="1" a="1"/>
  <c r="Y1472" i="1" s="1"/>
  <c r="Y1474" i="1" a="1"/>
  <c r="Y1474" i="1" s="1"/>
  <c r="Y1476" i="1" a="1"/>
  <c r="Y1476" i="1" s="1"/>
  <c r="Y1478" i="1" a="1"/>
  <c r="Y1478" i="1" s="1"/>
  <c r="Y1480" i="1" a="1"/>
  <c r="Y1480" i="1" s="1"/>
  <c r="Y1482" i="1" a="1"/>
  <c r="Y1482" i="1" s="1"/>
  <c r="Y1484" i="1" a="1"/>
  <c r="Y1484" i="1" s="1"/>
  <c r="Y1486" i="1" a="1"/>
  <c r="Y1486" i="1" s="1"/>
  <c r="Y1488" i="1" a="1"/>
  <c r="Y1488" i="1" s="1"/>
  <c r="Y1490" i="1" a="1"/>
  <c r="Y1490" i="1" s="1"/>
  <c r="Y1492" i="1" a="1"/>
  <c r="Y1492" i="1" s="1"/>
  <c r="Y1494" i="1" a="1"/>
  <c r="Y1494" i="1" s="1"/>
  <c r="Y1496" i="1" a="1"/>
  <c r="Y1496" i="1" s="1"/>
  <c r="Y1498" i="1" a="1"/>
  <c r="Y1498" i="1" s="1"/>
  <c r="Y1500" i="1" a="1"/>
  <c r="Y1500" i="1" s="1"/>
  <c r="Y1502" i="1" a="1"/>
  <c r="Y1502" i="1" s="1"/>
  <c r="Y1504" i="1" a="1"/>
  <c r="Y1504" i="1" s="1"/>
  <c r="Y1506" i="1" a="1"/>
  <c r="Y1506" i="1" s="1"/>
  <c r="Y1508" i="1" a="1"/>
  <c r="Y1508" i="1" s="1"/>
  <c r="Y1510" i="1" a="1"/>
  <c r="Y1510" i="1" s="1"/>
  <c r="Y1512" i="1" a="1"/>
  <c r="Y1512" i="1" s="1"/>
  <c r="Y1514" i="1" a="1"/>
  <c r="Y1514" i="1" s="1"/>
  <c r="Y1516" i="1" a="1"/>
  <c r="Y1516" i="1" s="1"/>
  <c r="Y1518" i="1" a="1"/>
  <c r="Y1518" i="1" s="1"/>
  <c r="Y1520" i="1" a="1"/>
  <c r="Y1520" i="1" s="1"/>
  <c r="Y1530" i="1" a="1"/>
  <c r="Y1530" i="1" s="1"/>
  <c r="Y1539" i="1" a="1"/>
  <c r="Y1539" i="1" s="1"/>
  <c r="Y1543" i="1" a="1"/>
  <c r="Y1543" i="1" s="1"/>
  <c r="Y1545" i="1" a="1"/>
  <c r="Y1545" i="1" s="1"/>
  <c r="Y1198" i="1" a="1"/>
  <c r="Y1198" i="1" s="1"/>
  <c r="Y1384" i="1" a="1"/>
  <c r="Y1384" i="1" s="1"/>
  <c r="Y1392" i="1" a="1"/>
  <c r="Y1392" i="1" s="1"/>
  <c r="Y1400" i="1" a="1"/>
  <c r="Y1400" i="1" s="1"/>
  <c r="Y1408" i="1" a="1"/>
  <c r="Y1408" i="1" s="1"/>
  <c r="Y1523" i="1" a="1"/>
  <c r="Y1523" i="1" s="1"/>
  <c r="Y1527" i="1" a="1"/>
  <c r="Y1527" i="1" s="1"/>
  <c r="Y1532" i="1" a="1"/>
  <c r="Y1532" i="1" s="1"/>
  <c r="Y1322" i="1" a="1"/>
  <c r="Y1322" i="1" s="1"/>
  <c r="Y1351" i="1" a="1"/>
  <c r="Y1351" i="1" s="1"/>
  <c r="Y1363" i="1" a="1"/>
  <c r="Y1363" i="1" s="1"/>
  <c r="Y1426" i="1" a="1"/>
  <c r="Y1426" i="1" s="1"/>
  <c r="Y1526" i="1" a="1"/>
  <c r="Y1526" i="1" s="1"/>
  <c r="Y1537" i="1" a="1"/>
  <c r="Y1537" i="1" s="1"/>
  <c r="Y1346" i="1" a="1"/>
  <c r="Y1346" i="1" s="1"/>
  <c r="Y1380" i="1" a="1"/>
  <c r="Y1380" i="1" s="1"/>
  <c r="Y1386" i="1" a="1"/>
  <c r="Y1386" i="1" s="1"/>
  <c r="Y1394" i="1" a="1"/>
  <c r="Y1394" i="1" s="1"/>
  <c r="Y1402" i="1" a="1"/>
  <c r="Y1402" i="1" s="1"/>
  <c r="Y1410" i="1" a="1"/>
  <c r="Y1410" i="1" s="1"/>
  <c r="Y1418" i="1" a="1"/>
  <c r="Y1418" i="1" s="1"/>
  <c r="Y1522" i="1" a="1"/>
  <c r="Y1522" i="1" s="1"/>
  <c r="Y1533" i="1" a="1"/>
  <c r="Y1533" i="1" s="1"/>
  <c r="Y1343" i="1" a="1"/>
  <c r="Y1343" i="1" s="1"/>
  <c r="Y1388" i="1" a="1"/>
  <c r="Y1388" i="1" s="1"/>
  <c r="Y1396" i="1" a="1"/>
  <c r="Y1396" i="1" s="1"/>
  <c r="Y1404" i="1" a="1"/>
  <c r="Y1404" i="1" s="1"/>
  <c r="Y1412" i="1" a="1"/>
  <c r="Y1412" i="1" s="1"/>
  <c r="Y1447" i="1" a="1"/>
  <c r="Y1447" i="1" s="1"/>
  <c r="Y1463" i="1" a="1"/>
  <c r="Y1463" i="1" s="1"/>
  <c r="Y1479" i="1" a="1"/>
  <c r="Y1479" i="1" s="1"/>
  <c r="Y1495" i="1" a="1"/>
  <c r="Y1495" i="1" s="1"/>
  <c r="Y1546" i="1" a="1"/>
  <c r="Y1546" i="1" s="1"/>
  <c r="Y1569" i="1" a="1"/>
  <c r="Y1569" i="1" s="1"/>
  <c r="Y1570" i="1" a="1"/>
  <c r="Y1570" i="1" s="1"/>
  <c r="Y1577" i="1" a="1"/>
  <c r="Y1577" i="1" s="1"/>
  <c r="Y1578" i="1" a="1"/>
  <c r="Y1578" i="1" s="1"/>
  <c r="Y1593" i="1" a="1"/>
  <c r="Y1593" i="1" s="1"/>
  <c r="Y1594" i="1" a="1"/>
  <c r="Y1594" i="1" s="1"/>
  <c r="Y1606" i="1" a="1"/>
  <c r="Y1606" i="1" s="1"/>
  <c r="Y1607" i="1" a="1"/>
  <c r="Y1607" i="1" s="1"/>
  <c r="Y1608" i="1" a="1"/>
  <c r="Y1608" i="1" s="1"/>
  <c r="Y1609" i="1" a="1"/>
  <c r="Y1609" i="1" s="1"/>
  <c r="Y1622" i="1" a="1"/>
  <c r="Y1622" i="1" s="1"/>
  <c r="Y1623" i="1" a="1"/>
  <c r="Y1623" i="1" s="1"/>
  <c r="Y1624" i="1" a="1"/>
  <c r="Y1624" i="1" s="1"/>
  <c r="Y1625" i="1" a="1"/>
  <c r="Y1625" i="1" s="1"/>
  <c r="Y1638" i="1" a="1"/>
  <c r="Y1638" i="1" s="1"/>
  <c r="Y1639" i="1" a="1"/>
  <c r="Y1639" i="1" s="1"/>
  <c r="Y1640" i="1" a="1"/>
  <c r="Y1640" i="1" s="1"/>
  <c r="Y1641" i="1" a="1"/>
  <c r="Y1641" i="1" s="1"/>
  <c r="Y1656" i="1" a="1"/>
  <c r="Y1656" i="1" s="1"/>
  <c r="Y1668" i="1" a="1"/>
  <c r="Y1668" i="1" s="1"/>
  <c r="Y1670" i="1" a="1"/>
  <c r="Y1670" i="1" s="1"/>
  <c r="Y1681" i="1" a="1"/>
  <c r="Y1681" i="1" s="1"/>
  <c r="Y1682" i="1" a="1"/>
  <c r="Y1682" i="1" s="1"/>
  <c r="Y1693" i="1" a="1"/>
  <c r="Y1693" i="1" s="1"/>
  <c r="Y1433" i="1" a="1"/>
  <c r="Y1433" i="1" s="1"/>
  <c r="Y1449" i="1" a="1"/>
  <c r="Y1449" i="1" s="1"/>
  <c r="Y1465" i="1" a="1"/>
  <c r="Y1465" i="1" s="1"/>
  <c r="Y1481" i="1" a="1"/>
  <c r="Y1481" i="1" s="1"/>
  <c r="Y1497" i="1" a="1"/>
  <c r="Y1497" i="1" s="1"/>
  <c r="Y1501" i="1" a="1"/>
  <c r="Y1501" i="1" s="1"/>
  <c r="Y1509" i="1" a="1"/>
  <c r="Y1509" i="1" s="1"/>
  <c r="Y1517" i="1" a="1"/>
  <c r="Y1517" i="1" s="1"/>
  <c r="Y1531" i="1" a="1"/>
  <c r="Y1531" i="1" s="1"/>
  <c r="Y1571" i="1" a="1"/>
  <c r="Y1571" i="1" s="1"/>
  <c r="Y1572" i="1" a="1"/>
  <c r="Y1572" i="1" s="1"/>
  <c r="Y1579" i="1" a="1"/>
  <c r="Y1579" i="1" s="1"/>
  <c r="Y1580" i="1" a="1"/>
  <c r="Y1580" i="1" s="1"/>
  <c r="Y1653" i="1" a="1"/>
  <c r="Y1653" i="1" s="1"/>
  <c r="Y1655" i="1" a="1"/>
  <c r="Y1655" i="1" s="1"/>
  <c r="Y1667" i="1" a="1"/>
  <c r="Y1667" i="1" s="1"/>
  <c r="Y1680" i="1" a="1"/>
  <c r="Y1680" i="1" s="1"/>
  <c r="Y1692" i="1" a="1"/>
  <c r="Y1692" i="1" s="1"/>
  <c r="Y1695" i="1" a="1"/>
  <c r="Y1695" i="1" s="1"/>
  <c r="Y1372" i="1" a="1"/>
  <c r="Y1372" i="1" s="1"/>
  <c r="Y1424" i="1" a="1"/>
  <c r="Y1424" i="1" s="1"/>
  <c r="Y1435" i="1" a="1"/>
  <c r="Y1435" i="1" s="1"/>
  <c r="Y1451" i="1" a="1"/>
  <c r="Y1451" i="1" s="1"/>
  <c r="Y1467" i="1" a="1"/>
  <c r="Y1467" i="1" s="1"/>
  <c r="Y1483" i="1" a="1"/>
  <c r="Y1483" i="1" s="1"/>
  <c r="Y1499" i="1" a="1"/>
  <c r="Y1499" i="1" s="1"/>
  <c r="Y1529" i="1" a="1"/>
  <c r="Y1529" i="1" s="1"/>
  <c r="Y1573" i="1" a="1"/>
  <c r="Y1573" i="1" s="1"/>
  <c r="Y1581" i="1" a="1"/>
  <c r="Y1581" i="1" s="1"/>
  <c r="Y1582" i="1" a="1"/>
  <c r="Y1582" i="1" s="1"/>
  <c r="Y1595" i="1" a="1"/>
  <c r="Y1595" i="1" s="1"/>
  <c r="Y1596" i="1" a="1"/>
  <c r="Y1596" i="1" s="1"/>
  <c r="Y1597" i="1" a="1"/>
  <c r="Y1597" i="1" s="1"/>
  <c r="Y1610" i="1" a="1"/>
  <c r="Y1610" i="1" s="1"/>
  <c r="Y1611" i="1" a="1"/>
  <c r="Y1611" i="1" s="1"/>
  <c r="Y1612" i="1" a="1"/>
  <c r="Y1612" i="1" s="1"/>
  <c r="Y1613" i="1" a="1"/>
  <c r="Y1613" i="1" s="1"/>
  <c r="Y1626" i="1" a="1"/>
  <c r="Y1626" i="1" s="1"/>
  <c r="Y1627" i="1" a="1"/>
  <c r="Y1627" i="1" s="1"/>
  <c r="Y1628" i="1" a="1"/>
  <c r="Y1628" i="1" s="1"/>
  <c r="Y1629" i="1" a="1"/>
  <c r="Y1629" i="1" s="1"/>
  <c r="Y1642" i="1" a="1"/>
  <c r="Y1642" i="1" s="1"/>
  <c r="Y1643" i="1" a="1"/>
  <c r="Y1643" i="1" s="1"/>
  <c r="Y1644" i="1" a="1"/>
  <c r="Y1644" i="1" s="1"/>
  <c r="Y1645" i="1" a="1"/>
  <c r="Y1645" i="1" s="1"/>
  <c r="Y1652" i="1" a="1"/>
  <c r="Y1652" i="1" s="1"/>
  <c r="Y1654" i="1" a="1"/>
  <c r="Y1654" i="1" s="1"/>
  <c r="Y1665" i="1" a="1"/>
  <c r="Y1665" i="1" s="1"/>
  <c r="Y1666" i="1" a="1"/>
  <c r="Y1666" i="1" s="1"/>
  <c r="Y1677" i="1" a="1"/>
  <c r="Y1677" i="1" s="1"/>
  <c r="Y1679" i="1" a="1"/>
  <c r="Y1679" i="1" s="1"/>
  <c r="Y1691" i="1" a="1"/>
  <c r="Y1691" i="1" s="1"/>
  <c r="Y1437" i="1" a="1"/>
  <c r="Y1437" i="1" s="1"/>
  <c r="Y1453" i="1" a="1"/>
  <c r="Y1453" i="1" s="1"/>
  <c r="Y1469" i="1" a="1"/>
  <c r="Y1469" i="1" s="1"/>
  <c r="Y1485" i="1" a="1"/>
  <c r="Y1485" i="1" s="1"/>
  <c r="Y1503" i="1" a="1"/>
  <c r="Y1503" i="1" s="1"/>
  <c r="Y1511" i="1" a="1"/>
  <c r="Y1511" i="1" s="1"/>
  <c r="Y1519" i="1" a="1"/>
  <c r="Y1519" i="1" s="1"/>
  <c r="Y1534" i="1" a="1"/>
  <c r="Y1534" i="1" s="1"/>
  <c r="Y1540" i="1" a="1"/>
  <c r="Y1540" i="1" s="1"/>
  <c r="Y1549" i="1" a="1"/>
  <c r="Y1549" i="1" s="1"/>
  <c r="Y1551" i="1" a="1"/>
  <c r="Y1551" i="1" s="1"/>
  <c r="Y1553" i="1" a="1"/>
  <c r="Y1553" i="1" s="1"/>
  <c r="Y1555" i="1" a="1"/>
  <c r="Y1555" i="1" s="1"/>
  <c r="Y1557" i="1" a="1"/>
  <c r="Y1557" i="1" s="1"/>
  <c r="Y1559" i="1" a="1"/>
  <c r="Y1559" i="1" s="1"/>
  <c r="Y1561" i="1" a="1"/>
  <c r="Y1561" i="1" s="1"/>
  <c r="Y1563" i="1" a="1"/>
  <c r="Y1563" i="1" s="1"/>
  <c r="Y1565" i="1" a="1"/>
  <c r="Y1565" i="1" s="1"/>
  <c r="Y1567" i="1" a="1"/>
  <c r="Y1567" i="1" s="1"/>
  <c r="Y1575" i="1" a="1"/>
  <c r="Y1575" i="1" s="1"/>
  <c r="Y1583" i="1" a="1"/>
  <c r="Y1583" i="1" s="1"/>
  <c r="Y1584" i="1" a="1"/>
  <c r="Y1584" i="1" s="1"/>
  <c r="Y1649" i="1" a="1"/>
  <c r="Y1649" i="1" s="1"/>
  <c r="Y1651" i="1" a="1"/>
  <c r="Y1651" i="1" s="1"/>
  <c r="Y1664" i="1" a="1"/>
  <c r="Y1664" i="1" s="1"/>
  <c r="Y1676" i="1" a="1"/>
  <c r="Y1676" i="1" s="1"/>
  <c r="Y1678" i="1" a="1"/>
  <c r="Y1678" i="1" s="1"/>
  <c r="Y1689" i="1" a="1"/>
  <c r="Y1689" i="1" s="1"/>
  <c r="Y1244" i="1" a="1"/>
  <c r="Y1244" i="1" s="1"/>
  <c r="Y1439" i="1" a="1"/>
  <c r="Y1439" i="1" s="1"/>
  <c r="Y1455" i="1" a="1"/>
  <c r="Y1455" i="1" s="1"/>
  <c r="Y1471" i="1" a="1"/>
  <c r="Y1471" i="1" s="1"/>
  <c r="Y1487" i="1" a="1"/>
  <c r="Y1487" i="1" s="1"/>
  <c r="Y1525" i="1" a="1"/>
  <c r="Y1525" i="1" s="1"/>
  <c r="Y1538" i="1" a="1"/>
  <c r="Y1538" i="1" s="1"/>
  <c r="Y1544" i="1" a="1"/>
  <c r="Y1544" i="1" s="1"/>
  <c r="Y1585" i="1" a="1"/>
  <c r="Y1585" i="1" s="1"/>
  <c r="Y1586" i="1" a="1"/>
  <c r="Y1586" i="1" s="1"/>
  <c r="Y1598" i="1" a="1"/>
  <c r="Y1598" i="1" s="1"/>
  <c r="Y1599" i="1" a="1"/>
  <c r="Y1599" i="1" s="1"/>
  <c r="Y1600" i="1" a="1"/>
  <c r="Y1600" i="1" s="1"/>
  <c r="Y1601" i="1" a="1"/>
  <c r="Y1601" i="1" s="1"/>
  <c r="Y1614" i="1" a="1"/>
  <c r="Y1614" i="1" s="1"/>
  <c r="Y1615" i="1" a="1"/>
  <c r="Y1615" i="1" s="1"/>
  <c r="Y1616" i="1" a="1"/>
  <c r="Y1616" i="1" s="1"/>
  <c r="Y1617" i="1" a="1"/>
  <c r="Y1617" i="1" s="1"/>
  <c r="Y1630" i="1" a="1"/>
  <c r="Y1630" i="1" s="1"/>
  <c r="Y1631" i="1" a="1"/>
  <c r="Y1631" i="1" s="1"/>
  <c r="Y1632" i="1" a="1"/>
  <c r="Y1632" i="1" s="1"/>
  <c r="Y1633" i="1" a="1"/>
  <c r="Y1633" i="1" s="1"/>
  <c r="Y1646" i="1" a="1"/>
  <c r="Y1646" i="1" s="1"/>
  <c r="Y1647" i="1" a="1"/>
  <c r="Y1647" i="1" s="1"/>
  <c r="Y1648" i="1" a="1"/>
  <c r="Y1648" i="1" s="1"/>
  <c r="Y1650" i="1" a="1"/>
  <c r="Y1650" i="1" s="1"/>
  <c r="Y1661" i="1" a="1"/>
  <c r="Y1661" i="1" s="1"/>
  <c r="Y1663" i="1" a="1"/>
  <c r="Y1663" i="1" s="1"/>
  <c r="Y1675" i="1" a="1"/>
  <c r="Y1675" i="1" s="1"/>
  <c r="Y1688" i="1" a="1"/>
  <c r="Y1688" i="1" s="1"/>
  <c r="Y1432" i="1" a="1"/>
  <c r="Y1432" i="1" s="1"/>
  <c r="Y1441" i="1" a="1"/>
  <c r="Y1441" i="1" s="1"/>
  <c r="Y1457" i="1" a="1"/>
  <c r="Y1457" i="1" s="1"/>
  <c r="Y1473" i="1" a="1"/>
  <c r="Y1473" i="1" s="1"/>
  <c r="Y1489" i="1" a="1"/>
  <c r="Y1489" i="1" s="1"/>
  <c r="Y1505" i="1" a="1"/>
  <c r="Y1505" i="1" s="1"/>
  <c r="Y1513" i="1" a="1"/>
  <c r="Y1513" i="1" s="1"/>
  <c r="Y1521" i="1" a="1"/>
  <c r="Y1521" i="1" s="1"/>
  <c r="Y1574" i="1" a="1"/>
  <c r="Y1574" i="1" s="1"/>
  <c r="Y1587" i="1" a="1"/>
  <c r="Y1587" i="1" s="1"/>
  <c r="Y1588" i="1" a="1"/>
  <c r="Y1588" i="1" s="1"/>
  <c r="Y1660" i="1" a="1"/>
  <c r="Y1660" i="1" s="1"/>
  <c r="Y1662" i="1" a="1"/>
  <c r="Y1662" i="1" s="1"/>
  <c r="Y1673" i="1" a="1"/>
  <c r="Y1673" i="1" s="1"/>
  <c r="Y1674" i="1" a="1"/>
  <c r="Y1674" i="1" s="1"/>
  <c r="Y1685" i="1" a="1"/>
  <c r="Y1685" i="1" s="1"/>
  <c r="Y1687" i="1" a="1"/>
  <c r="Y1687" i="1" s="1"/>
  <c r="Y1696" i="1" a="1"/>
  <c r="Y1696" i="1" s="1"/>
  <c r="Y1445" i="1" a="1"/>
  <c r="Y1445" i="1" s="1"/>
  <c r="Y1461" i="1" a="1"/>
  <c r="Y1461" i="1" s="1"/>
  <c r="Y1477" i="1" a="1"/>
  <c r="Y1477" i="1" s="1"/>
  <c r="Y1493" i="1" a="1"/>
  <c r="Y1493" i="1" s="1"/>
  <c r="Y1507" i="1" a="1"/>
  <c r="Y1507" i="1" s="1"/>
  <c r="Y1515" i="1" a="1"/>
  <c r="Y1515" i="1" s="1"/>
  <c r="Y1542" i="1" a="1"/>
  <c r="Y1542" i="1" s="1"/>
  <c r="Y1547" i="1" a="1"/>
  <c r="Y1547" i="1" s="1"/>
  <c r="Y1548" i="1" a="1"/>
  <c r="Y1548" i="1" s="1"/>
  <c r="Y1550" i="1" a="1"/>
  <c r="Y1550" i="1" s="1"/>
  <c r="Y1552" i="1" a="1"/>
  <c r="Y1552" i="1" s="1"/>
  <c r="Y1554" i="1" a="1"/>
  <c r="Y1554" i="1" s="1"/>
  <c r="Y1556" i="1" a="1"/>
  <c r="Y1556" i="1" s="1"/>
  <c r="Y1558" i="1" a="1"/>
  <c r="Y1558" i="1" s="1"/>
  <c r="Y1560" i="1" a="1"/>
  <c r="Y1560" i="1" s="1"/>
  <c r="Y1562" i="1" a="1"/>
  <c r="Y1562" i="1" s="1"/>
  <c r="Y1564" i="1" a="1"/>
  <c r="Y1564" i="1" s="1"/>
  <c r="Y1566" i="1" a="1"/>
  <c r="Y1566" i="1" s="1"/>
  <c r="Y1568" i="1" a="1"/>
  <c r="Y1568" i="1" s="1"/>
  <c r="Y1576" i="1" a="1"/>
  <c r="Y1576" i="1" s="1"/>
  <c r="Y1591" i="1" a="1"/>
  <c r="Y1591" i="1" s="1"/>
  <c r="Y1592" i="1" a="1"/>
  <c r="Y1592" i="1" s="1"/>
  <c r="Y1657" i="1" a="1"/>
  <c r="Y1657" i="1" s="1"/>
  <c r="Y1658" i="1" a="1"/>
  <c r="Y1658" i="1" s="1"/>
  <c r="Y1443" i="1" a="1"/>
  <c r="Y1443" i="1" s="1"/>
  <c r="Y1589" i="1" a="1"/>
  <c r="Y1589" i="1" s="1"/>
  <c r="Y1619" i="1" a="1"/>
  <c r="Y1619" i="1" s="1"/>
  <c r="Y1672" i="1" a="1"/>
  <c r="Y1672" i="1" s="1"/>
  <c r="Y1694" i="1" a="1"/>
  <c r="Y1694" i="1" s="1"/>
  <c r="Y1699" i="1" a="1"/>
  <c r="Y1699" i="1" s="1"/>
  <c r="Y1723" i="1" a="1"/>
  <c r="Y1723" i="1" s="1"/>
  <c r="Y1724" i="1" a="1"/>
  <c r="Y1724" i="1" s="1"/>
  <c r="Y1731" i="1" a="1"/>
  <c r="Y1731" i="1" s="1"/>
  <c r="Y1744" i="1" a="1"/>
  <c r="Y1744" i="1" s="1"/>
  <c r="Y1752" i="1" a="1"/>
  <c r="Y1752" i="1" s="1"/>
  <c r="Y1767" i="1" a="1"/>
  <c r="Y1767" i="1" s="1"/>
  <c r="Y1768" i="1" a="1"/>
  <c r="Y1768" i="1" s="1"/>
  <c r="Y1783" i="1" a="1"/>
  <c r="Y1783" i="1" s="1"/>
  <c r="Y1784" i="1" a="1"/>
  <c r="Y1784" i="1" s="1"/>
  <c r="Y1794" i="1" a="1"/>
  <c r="Y1794" i="1" s="1"/>
  <c r="Y1799" i="1" a="1"/>
  <c r="Y1799" i="1" s="1"/>
  <c r="Y1835" i="1" a="1"/>
  <c r="Y1835" i="1" s="1"/>
  <c r="Y1840" i="1" a="1"/>
  <c r="Y1840" i="1" s="1"/>
  <c r="Y1853" i="1" a="1"/>
  <c r="Y1853" i="1" s="1"/>
  <c r="Y1854" i="1" a="1"/>
  <c r="Y1854" i="1" s="1"/>
  <c r="Y1867" i="1" a="1"/>
  <c r="Y1867" i="1" s="1"/>
  <c r="Y1872" i="1" a="1"/>
  <c r="Y1872" i="1" s="1"/>
  <c r="Y1889" i="1" a="1"/>
  <c r="Y1889" i="1" s="1"/>
  <c r="Y1890" i="1" a="1"/>
  <c r="Y1890" i="1" s="1"/>
  <c r="Y1891" i="1" a="1"/>
  <c r="Y1891" i="1" s="1"/>
  <c r="Y1892" i="1" a="1"/>
  <c r="Y1892" i="1" s="1"/>
  <c r="Y1905" i="1" a="1"/>
  <c r="Y1905" i="1" s="1"/>
  <c r="Y1906" i="1" a="1"/>
  <c r="Y1906" i="1" s="1"/>
  <c r="Y1907" i="1" a="1"/>
  <c r="Y1907" i="1" s="1"/>
  <c r="Y1908" i="1" a="1"/>
  <c r="Y1908" i="1" s="1"/>
  <c r="Y1917" i="1" a="1"/>
  <c r="Y1917" i="1" s="1"/>
  <c r="Y1918" i="1" a="1"/>
  <c r="Y1918" i="1" s="1"/>
  <c r="Y1928" i="1" a="1"/>
  <c r="Y1928" i="1" s="1"/>
  <c r="Y1459" i="1" a="1"/>
  <c r="Y1459" i="1" s="1"/>
  <c r="Y1541" i="1" a="1"/>
  <c r="Y1541" i="1" s="1"/>
  <c r="Y1605" i="1" a="1"/>
  <c r="Y1605" i="1" s="1"/>
  <c r="Y1635" i="1" a="1"/>
  <c r="Y1635" i="1" s="1"/>
  <c r="Y1659" i="1" a="1"/>
  <c r="Y1659" i="1" s="1"/>
  <c r="Y1707" i="1" a="1"/>
  <c r="Y1707" i="1" s="1"/>
  <c r="Y1709" i="1" a="1"/>
  <c r="Y1709" i="1" s="1"/>
  <c r="Y1726" i="1" a="1"/>
  <c r="Y1726" i="1" s="1"/>
  <c r="Y1728" i="1" a="1"/>
  <c r="Y1728" i="1" s="1"/>
  <c r="Y1734" i="1" a="1"/>
  <c r="Y1734" i="1" s="1"/>
  <c r="Y1739" i="1" a="1"/>
  <c r="Y1739" i="1" s="1"/>
  <c r="Y1740" i="1" a="1"/>
  <c r="Y1740" i="1" s="1"/>
  <c r="Y1741" i="1" a="1"/>
  <c r="Y1741" i="1" s="1"/>
  <c r="Y1753" i="1" a="1"/>
  <c r="Y1753" i="1" s="1"/>
  <c r="Y1754" i="1" a="1"/>
  <c r="Y1754" i="1" s="1"/>
  <c r="Y1755" i="1" a="1"/>
  <c r="Y1755" i="1" s="1"/>
  <c r="Y1769" i="1" a="1"/>
  <c r="Y1769" i="1" s="1"/>
  <c r="Y1770" i="1" a="1"/>
  <c r="Y1770" i="1" s="1"/>
  <c r="Y1793" i="1" a="1"/>
  <c r="Y1793" i="1" s="1"/>
  <c r="Y1798" i="1" a="1"/>
  <c r="Y1798" i="1" s="1"/>
  <c r="Y1803" i="1" a="1"/>
  <c r="Y1803" i="1" s="1"/>
  <c r="Y1836" i="1" a="1"/>
  <c r="Y1836" i="1" s="1"/>
  <c r="Y1855" i="1" a="1"/>
  <c r="Y1855" i="1" s="1"/>
  <c r="Y1868" i="1" a="1"/>
  <c r="Y1868" i="1" s="1"/>
  <c r="Y1873" i="1" a="1"/>
  <c r="Y1873" i="1" s="1"/>
  <c r="Y1879" i="1" a="1"/>
  <c r="Y1879" i="1" s="1"/>
  <c r="Y1893" i="1" a="1"/>
  <c r="Y1893" i="1" s="1"/>
  <c r="Y1894" i="1" a="1"/>
  <c r="Y1894" i="1" s="1"/>
  <c r="Y1909" i="1" a="1"/>
  <c r="Y1909" i="1" s="1"/>
  <c r="Y1910" i="1" a="1"/>
  <c r="Y1910" i="1" s="1"/>
  <c r="Y1919" i="1" a="1"/>
  <c r="Y1919" i="1" s="1"/>
  <c r="Y1929" i="1" a="1"/>
  <c r="Y1929" i="1" s="1"/>
  <c r="Y1930" i="1" a="1"/>
  <c r="Y1930" i="1" s="1"/>
  <c r="Y1931" i="1" a="1"/>
  <c r="Y1931" i="1" s="1"/>
  <c r="Y1932" i="1" a="1"/>
  <c r="Y1932" i="1" s="1"/>
  <c r="Y1941" i="1" a="1"/>
  <c r="Y1941" i="1" s="1"/>
  <c r="Y1475" i="1" a="1"/>
  <c r="Y1475" i="1" s="1"/>
  <c r="Y1602" i="1" a="1"/>
  <c r="Y1602" i="1" s="1"/>
  <c r="Y1621" i="1" a="1"/>
  <c r="Y1621" i="1" s="1"/>
  <c r="Y1686" i="1" a="1"/>
  <c r="Y1686" i="1" s="1"/>
  <c r="Y1698" i="1" a="1"/>
  <c r="Y1698" i="1" s="1"/>
  <c r="Y1711" i="1" a="1"/>
  <c r="Y1711" i="1" s="1"/>
  <c r="Y1712" i="1" a="1"/>
  <c r="Y1712" i="1" s="1"/>
  <c r="Y1730" i="1" a="1"/>
  <c r="Y1730" i="1" s="1"/>
  <c r="Y1738" i="1" a="1"/>
  <c r="Y1738" i="1" s="1"/>
  <c r="Y1756" i="1" a="1"/>
  <c r="Y1756" i="1" s="1"/>
  <c r="Y1757" i="1" a="1"/>
  <c r="Y1757" i="1" s="1"/>
  <c r="Y1771" i="1" a="1"/>
  <c r="Y1771" i="1" s="1"/>
  <c r="Y1772" i="1" a="1"/>
  <c r="Y1772" i="1" s="1"/>
  <c r="Y1792" i="1" a="1"/>
  <c r="Y1792" i="1" s="1"/>
  <c r="Y1797" i="1" a="1"/>
  <c r="Y1797" i="1" s="1"/>
  <c r="Y1807" i="1" a="1"/>
  <c r="Y1807" i="1" s="1"/>
  <c r="Y1810" i="1" a="1"/>
  <c r="Y1810" i="1" s="1"/>
  <c r="Y1841" i="1" a="1"/>
  <c r="Y1841" i="1" s="1"/>
  <c r="Y1842" i="1" a="1"/>
  <c r="Y1842" i="1" s="1"/>
  <c r="Y1856" i="1" a="1"/>
  <c r="Y1856" i="1" s="1"/>
  <c r="Y1874" i="1" a="1"/>
  <c r="Y1874" i="1" s="1"/>
  <c r="Y1880" i="1" a="1"/>
  <c r="Y1880" i="1" s="1"/>
  <c r="Y1895" i="1" a="1"/>
  <c r="Y1895" i="1" s="1"/>
  <c r="Y1911" i="1" a="1"/>
  <c r="Y1911" i="1" s="1"/>
  <c r="Y1920" i="1" a="1"/>
  <c r="Y1920" i="1" s="1"/>
  <c r="Y1933" i="1" a="1"/>
  <c r="Y1933" i="1" s="1"/>
  <c r="Y1934" i="1" a="1"/>
  <c r="Y1934" i="1" s="1"/>
  <c r="Y1491" i="1" a="1"/>
  <c r="Y1491" i="1" s="1"/>
  <c r="Y1618" i="1" a="1"/>
  <c r="Y1618" i="1" s="1"/>
  <c r="Y1637" i="1" a="1"/>
  <c r="Y1637" i="1" s="1"/>
  <c r="Y1669" i="1" a="1"/>
  <c r="Y1669" i="1" s="1"/>
  <c r="Y1700" i="1" a="1"/>
  <c r="Y1700" i="1" s="1"/>
  <c r="Y1713" i="1" a="1"/>
  <c r="Y1713" i="1" s="1"/>
  <c r="Y1714" i="1" a="1"/>
  <c r="Y1714" i="1" s="1"/>
  <c r="Y1733" i="1" a="1"/>
  <c r="Y1733" i="1" s="1"/>
  <c r="Y1758" i="1" a="1"/>
  <c r="Y1758" i="1" s="1"/>
  <c r="Y1773" i="1" a="1"/>
  <c r="Y1773" i="1" s="1"/>
  <c r="Y1774" i="1" a="1"/>
  <c r="Y1774" i="1" s="1"/>
  <c r="Y1802" i="1" a="1"/>
  <c r="Y1802" i="1" s="1"/>
  <c r="Y1813" i="1" a="1"/>
  <c r="Y1813" i="1" s="1"/>
  <c r="Y1814" i="1" a="1"/>
  <c r="Y1814" i="1" s="1"/>
  <c r="Y1815" i="1" a="1"/>
  <c r="Y1815" i="1" s="1"/>
  <c r="Y1821" i="1" a="1"/>
  <c r="Y1821" i="1" s="1"/>
  <c r="Y1822" i="1" a="1"/>
  <c r="Y1822" i="1" s="1"/>
  <c r="Y1823" i="1" a="1"/>
  <c r="Y1823" i="1" s="1"/>
  <c r="Y1824" i="1" a="1"/>
  <c r="Y1824" i="1" s="1"/>
  <c r="Y1825" i="1" a="1"/>
  <c r="Y1825" i="1" s="1"/>
  <c r="Y1826" i="1" a="1"/>
  <c r="Y1826" i="1" s="1"/>
  <c r="Y1837" i="1" a="1"/>
  <c r="Y1837" i="1" s="1"/>
  <c r="Y1843" i="1" a="1"/>
  <c r="Y1843" i="1" s="1"/>
  <c r="Y1844" i="1" a="1"/>
  <c r="Y1844" i="1" s="1"/>
  <c r="Y1857" i="1" a="1"/>
  <c r="Y1857" i="1" s="1"/>
  <c r="Y1858" i="1" a="1"/>
  <c r="Y1858" i="1" s="1"/>
  <c r="Y1859" i="1" a="1"/>
  <c r="Y1859" i="1" s="1"/>
  <c r="Y1860" i="1" a="1"/>
  <c r="Y1860" i="1" s="1"/>
  <c r="Y1869" i="1" a="1"/>
  <c r="Y1869" i="1" s="1"/>
  <c r="Y1881" i="1" a="1"/>
  <c r="Y1881" i="1" s="1"/>
  <c r="Y1882" i="1" a="1"/>
  <c r="Y1882" i="1" s="1"/>
  <c r="Y1883" i="1" a="1"/>
  <c r="Y1883" i="1" s="1"/>
  <c r="Y1896" i="1" a="1"/>
  <c r="Y1896" i="1" s="1"/>
  <c r="Y1912" i="1" a="1"/>
  <c r="Y1912" i="1" s="1"/>
  <c r="Y1604" i="1" a="1"/>
  <c r="Y1604" i="1" s="1"/>
  <c r="Y1634" i="1" a="1"/>
  <c r="Y1634" i="1" s="1"/>
  <c r="Y1690" i="1" a="1"/>
  <c r="Y1690" i="1" s="1"/>
  <c r="Y1701" i="1" a="1"/>
  <c r="Y1701" i="1" s="1"/>
  <c r="Y1702" i="1" a="1"/>
  <c r="Y1702" i="1" s="1"/>
  <c r="Y1715" i="1" a="1"/>
  <c r="Y1715" i="1" s="1"/>
  <c r="Y1716" i="1" a="1"/>
  <c r="Y1716" i="1" s="1"/>
  <c r="Y1736" i="1" a="1"/>
  <c r="Y1736" i="1" s="1"/>
  <c r="Y1737" i="1" a="1"/>
  <c r="Y1737" i="1" s="1"/>
  <c r="Y1747" i="1" a="1"/>
  <c r="Y1747" i="1" s="1"/>
  <c r="Y1759" i="1" a="1"/>
  <c r="Y1759" i="1" s="1"/>
  <c r="Y1760" i="1" a="1"/>
  <c r="Y1760" i="1" s="1"/>
  <c r="Y1775" i="1" a="1"/>
  <c r="Y1775" i="1" s="1"/>
  <c r="Y1776" i="1" a="1"/>
  <c r="Y1776" i="1" s="1"/>
  <c r="Y1790" i="1" a="1"/>
  <c r="Y1790" i="1" s="1"/>
  <c r="Y1791" i="1" a="1"/>
  <c r="Y1791" i="1" s="1"/>
  <c r="Y1796" i="1" a="1"/>
  <c r="Y1796" i="1" s="1"/>
  <c r="Y1812" i="1" a="1"/>
  <c r="Y1812" i="1" s="1"/>
  <c r="Y1816" i="1" a="1"/>
  <c r="Y1816" i="1" s="1"/>
  <c r="Y1817" i="1" a="1"/>
  <c r="Y1817" i="1" s="1"/>
  <c r="Y1818" i="1" a="1"/>
  <c r="Y1818" i="1" s="1"/>
  <c r="Y1819" i="1" a="1"/>
  <c r="Y1819" i="1" s="1"/>
  <c r="Y1820" i="1" a="1"/>
  <c r="Y1820" i="1" s="1"/>
  <c r="Y1827" i="1" a="1"/>
  <c r="Y1827" i="1" s="1"/>
  <c r="Y1828" i="1" a="1"/>
  <c r="Y1828" i="1" s="1"/>
  <c r="Y1829" i="1" a="1"/>
  <c r="Y1829" i="1" s="1"/>
  <c r="Y1830" i="1" a="1"/>
  <c r="Y1830" i="1" s="1"/>
  <c r="Y1831" i="1" a="1"/>
  <c r="Y1831" i="1" s="1"/>
  <c r="Y1832" i="1" a="1"/>
  <c r="Y1832" i="1" s="1"/>
  <c r="Y1838" i="1" a="1"/>
  <c r="Y1838" i="1" s="1"/>
  <c r="Y1845" i="1" a="1"/>
  <c r="Y1845" i="1" s="1"/>
  <c r="Y1846" i="1" a="1"/>
  <c r="Y1846" i="1" s="1"/>
  <c r="Y1861" i="1" a="1"/>
  <c r="Y1861" i="1" s="1"/>
  <c r="Y1862" i="1" a="1"/>
  <c r="Y1862" i="1" s="1"/>
  <c r="Y1870" i="1" a="1"/>
  <c r="Y1870" i="1" s="1"/>
  <c r="Y1875" i="1" a="1"/>
  <c r="Y1875" i="1" s="1"/>
  <c r="Y1884" i="1" a="1"/>
  <c r="Y1884" i="1" s="1"/>
  <c r="Y1897" i="1" a="1"/>
  <c r="Y1897" i="1" s="1"/>
  <c r="Y1898" i="1" a="1"/>
  <c r="Y1898" i="1" s="1"/>
  <c r="Y1899" i="1" a="1"/>
  <c r="Y1899" i="1" s="1"/>
  <c r="Y1900" i="1" a="1"/>
  <c r="Y1900" i="1" s="1"/>
  <c r="Y1913" i="1" a="1"/>
  <c r="Y1913" i="1" s="1"/>
  <c r="Y1936" i="1" a="1"/>
  <c r="Y1936" i="1" s="1"/>
  <c r="Y1590" i="1" a="1"/>
  <c r="Y1590" i="1" s="1"/>
  <c r="Y1620" i="1" a="1"/>
  <c r="Y1620" i="1" s="1"/>
  <c r="Y1683" i="1" a="1"/>
  <c r="Y1683" i="1" s="1"/>
  <c r="Y1703" i="1" a="1"/>
  <c r="Y1703" i="1" s="1"/>
  <c r="Y1704" i="1" a="1"/>
  <c r="Y1704" i="1" s="1"/>
  <c r="Y1706" i="1" a="1"/>
  <c r="Y1706" i="1" s="1"/>
  <c r="Y1708" i="1" a="1"/>
  <c r="Y1708" i="1" s="1"/>
  <c r="Y1710" i="1" a="1"/>
  <c r="Y1710" i="1" s="1"/>
  <c r="Y1717" i="1" a="1"/>
  <c r="Y1717" i="1" s="1"/>
  <c r="Y1718" i="1" a="1"/>
  <c r="Y1718" i="1" s="1"/>
  <c r="Y1725" i="1" a="1"/>
  <c r="Y1725" i="1" s="1"/>
  <c r="Y1727" i="1" a="1"/>
  <c r="Y1727" i="1" s="1"/>
  <c r="Y1729" i="1" a="1"/>
  <c r="Y1729" i="1" s="1"/>
  <c r="Y1746" i="1" a="1"/>
  <c r="Y1746" i="1" s="1"/>
  <c r="Y1761" i="1" a="1"/>
  <c r="Y1761" i="1" s="1"/>
  <c r="Y1762" i="1" a="1"/>
  <c r="Y1762" i="1" s="1"/>
  <c r="Y1777" i="1" a="1"/>
  <c r="Y1777" i="1" s="1"/>
  <c r="Y1778" i="1" a="1"/>
  <c r="Y1778" i="1" s="1"/>
  <c r="Y1788" i="1" a="1"/>
  <c r="Y1788" i="1" s="1"/>
  <c r="Y1789" i="1" a="1"/>
  <c r="Y1789" i="1" s="1"/>
  <c r="Y1801" i="1" a="1"/>
  <c r="Y1801" i="1" s="1"/>
  <c r="Y1805" i="1" a="1"/>
  <c r="Y1805" i="1" s="1"/>
  <c r="Y1806" i="1" a="1"/>
  <c r="Y1806" i="1" s="1"/>
  <c r="Y1809" i="1" a="1"/>
  <c r="Y1809" i="1" s="1"/>
  <c r="Y1833" i="1" a="1"/>
  <c r="Y1833" i="1" s="1"/>
  <c r="Y1847" i="1" a="1"/>
  <c r="Y1847" i="1" s="1"/>
  <c r="Y1863" i="1" a="1"/>
  <c r="Y1863" i="1" s="1"/>
  <c r="Y1876" i="1" a="1"/>
  <c r="Y1876" i="1" s="1"/>
  <c r="Y1885" i="1" a="1"/>
  <c r="Y1885" i="1" s="1"/>
  <c r="Y1886" i="1" a="1"/>
  <c r="Y1886" i="1" s="1"/>
  <c r="Y1901" i="1" a="1"/>
  <c r="Y1901" i="1" s="1"/>
  <c r="Y1902" i="1" a="1"/>
  <c r="Y1902" i="1" s="1"/>
  <c r="Y1914" i="1" a="1"/>
  <c r="Y1914" i="1" s="1"/>
  <c r="Y1923" i="1" a="1"/>
  <c r="Y1923" i="1" s="1"/>
  <c r="Y1924" i="1" a="1"/>
  <c r="Y1924" i="1" s="1"/>
  <c r="Y1937" i="1" a="1"/>
  <c r="Y1937" i="1" s="1"/>
  <c r="Y1938" i="1" a="1"/>
  <c r="Y1938" i="1" s="1"/>
  <c r="Y1603" i="1" a="1"/>
  <c r="Y1603" i="1" s="1"/>
  <c r="Y1671" i="1" a="1"/>
  <c r="Y1671" i="1" s="1"/>
  <c r="Y1721" i="1" a="1"/>
  <c r="Y1721" i="1" s="1"/>
  <c r="Y1722" i="1" a="1"/>
  <c r="Y1722" i="1" s="1"/>
  <c r="Y1735" i="1" a="1"/>
  <c r="Y1735" i="1" s="1"/>
  <c r="Y1742" i="1" a="1"/>
  <c r="Y1742" i="1" s="1"/>
  <c r="Y1743" i="1" a="1"/>
  <c r="Y1743" i="1" s="1"/>
  <c r="Y1750" i="1" a="1"/>
  <c r="Y1750" i="1" s="1"/>
  <c r="Y1751" i="1" a="1"/>
  <c r="Y1751" i="1" s="1"/>
  <c r="Y1765" i="1" a="1"/>
  <c r="Y1765" i="1" s="1"/>
  <c r="Y1766" i="1" a="1"/>
  <c r="Y1766" i="1" s="1"/>
  <c r="Y1781" i="1" a="1"/>
  <c r="Y1781" i="1" s="1"/>
  <c r="Y1782" i="1" a="1"/>
  <c r="Y1782" i="1" s="1"/>
  <c r="Y1785" i="1" a="1"/>
  <c r="Y1785" i="1" s="1"/>
  <c r="Y1786" i="1" a="1"/>
  <c r="Y1786" i="1" s="1"/>
  <c r="Y1795" i="1" a="1"/>
  <c r="Y1795" i="1" s="1"/>
  <c r="Y1800" i="1" a="1"/>
  <c r="Y1800" i="1" s="1"/>
  <c r="Y1804" i="1" a="1"/>
  <c r="Y1804" i="1" s="1"/>
  <c r="Y1808" i="1" a="1"/>
  <c r="Y1808" i="1" s="1"/>
  <c r="Y1811" i="1" a="1"/>
  <c r="Y1811" i="1" s="1"/>
  <c r="Y1849" i="1" a="1"/>
  <c r="Y1849" i="1" s="1"/>
  <c r="Y1850" i="1" a="1"/>
  <c r="Y1850" i="1" s="1"/>
  <c r="Y1851" i="1" a="1"/>
  <c r="Y1851" i="1" s="1"/>
  <c r="Y1852" i="1" a="1"/>
  <c r="Y1852" i="1" s="1"/>
  <c r="Y1865" i="1" a="1"/>
  <c r="Y1865" i="1" s="1"/>
  <c r="Y1866" i="1" a="1"/>
  <c r="Y1866" i="1" s="1"/>
  <c r="Y1877" i="1" a="1"/>
  <c r="Y1877" i="1" s="1"/>
  <c r="Y1878" i="1" a="1"/>
  <c r="Y1878" i="1" s="1"/>
  <c r="Y1888" i="1" a="1"/>
  <c r="Y1888" i="1" s="1"/>
  <c r="Y1904" i="1" a="1"/>
  <c r="Y1904" i="1" s="1"/>
  <c r="Y1915" i="1" a="1"/>
  <c r="Y1915" i="1" s="1"/>
  <c r="Y1916" i="1" a="1"/>
  <c r="Y1916" i="1" s="1"/>
  <c r="Y1927" i="1" a="1"/>
  <c r="Y1927" i="1" s="1"/>
  <c r="Y1940" i="1" a="1"/>
  <c r="Y1940" i="1" s="1"/>
  <c r="Y1749" i="1" a="1"/>
  <c r="Y1749" i="1" s="1"/>
  <c r="Y1779" i="1" a="1"/>
  <c r="Y1779" i="1" s="1"/>
  <c r="Y1787" i="1" a="1"/>
  <c r="Y1787" i="1" s="1"/>
  <c r="Y1839" i="1" a="1"/>
  <c r="Y1839" i="1" s="1"/>
  <c r="Y1939" i="1" a="1"/>
  <c r="Y1939" i="1" s="1"/>
  <c r="Y1944" i="1" a="1"/>
  <c r="Y1944" i="1" s="1"/>
  <c r="Y1957" i="1" a="1"/>
  <c r="Y1957" i="1" s="1"/>
  <c r="Y1964" i="1" a="1"/>
  <c r="Y1964" i="1" s="1"/>
  <c r="Y1986" i="1" a="1"/>
  <c r="Y1986" i="1" s="1"/>
  <c r="Y1997" i="1" a="1"/>
  <c r="Y1997" i="1" s="1"/>
  <c r="Y2005" i="1" a="1"/>
  <c r="Y2005" i="1" s="1"/>
  <c r="Y2006" i="1" a="1"/>
  <c r="Y2006" i="1" s="1"/>
  <c r="Y2015" i="1" a="1"/>
  <c r="Y2015" i="1" s="1"/>
  <c r="Y2023" i="1" a="1"/>
  <c r="Y2023" i="1" s="1"/>
  <c r="Y2024" i="1" a="1"/>
  <c r="Y2024" i="1" s="1"/>
  <c r="Y1697" i="1" a="1"/>
  <c r="Y1697" i="1" s="1"/>
  <c r="Y1921" i="1" a="1"/>
  <c r="Y1921" i="1" s="1"/>
  <c r="Y1945" i="1" a="1"/>
  <c r="Y1945" i="1" s="1"/>
  <c r="Y1946" i="1" a="1"/>
  <c r="Y1946" i="1" s="1"/>
  <c r="Y1958" i="1" a="1"/>
  <c r="Y1958" i="1" s="1"/>
  <c r="Y1965" i="1" a="1"/>
  <c r="Y1965" i="1" s="1"/>
  <c r="Y1966" i="1" a="1"/>
  <c r="Y1966" i="1" s="1"/>
  <c r="Y1982" i="1" a="1"/>
  <c r="Y1982" i="1" s="1"/>
  <c r="Y1983" i="1" a="1"/>
  <c r="Y1983" i="1" s="1"/>
  <c r="Y1984" i="1" a="1"/>
  <c r="Y1984" i="1" s="1"/>
  <c r="Y1985" i="1" a="1"/>
  <c r="Y1985" i="1" s="1"/>
  <c r="Y1996" i="1" a="1"/>
  <c r="Y1996" i="1" s="1"/>
  <c r="Y2007" i="1" a="1"/>
  <c r="Y2007" i="1" s="1"/>
  <c r="Y2016" i="1" a="1"/>
  <c r="Y2016" i="1" s="1"/>
  <c r="Y2025" i="1" a="1"/>
  <c r="Y2025" i="1" s="1"/>
  <c r="Y2026" i="1" a="1"/>
  <c r="Y2026" i="1" s="1"/>
  <c r="Y2027" i="1" a="1"/>
  <c r="Y2027" i="1" s="1"/>
  <c r="Y1925" i="1" a="1"/>
  <c r="Y1925" i="1" s="1"/>
  <c r="Y1959" i="1" a="1"/>
  <c r="Y1959" i="1" s="1"/>
  <c r="Y1981" i="1" a="1"/>
  <c r="Y1981" i="1" s="1"/>
  <c r="Y1995" i="1" a="1"/>
  <c r="Y1995" i="1" s="1"/>
  <c r="Y2008" i="1" a="1"/>
  <c r="Y2008" i="1" s="1"/>
  <c r="Y2017" i="1" a="1"/>
  <c r="Y2017" i="1" s="1"/>
  <c r="Y2028" i="1" a="1"/>
  <c r="Y2028" i="1" s="1"/>
  <c r="Y1684" i="1" a="1"/>
  <c r="Y1684" i="1" s="1"/>
  <c r="Y1705" i="1" a="1"/>
  <c r="Y1705" i="1" s="1"/>
  <c r="Y1748" i="1" a="1"/>
  <c r="Y1748" i="1" s="1"/>
  <c r="Y1871" i="1" a="1"/>
  <c r="Y1871" i="1" s="1"/>
  <c r="Y1922" i="1" a="1"/>
  <c r="Y1922" i="1" s="1"/>
  <c r="Y1947" i="1" a="1"/>
  <c r="Y1947" i="1" s="1"/>
  <c r="Y1948" i="1" a="1"/>
  <c r="Y1948" i="1" s="1"/>
  <c r="Y1967" i="1" a="1"/>
  <c r="Y1967" i="1" s="1"/>
  <c r="Y1972" i="1" a="1"/>
  <c r="Y1972" i="1" s="1"/>
  <c r="Y1973" i="1" a="1"/>
  <c r="Y1973" i="1" s="1"/>
  <c r="Y1974" i="1" a="1"/>
  <c r="Y1974" i="1" s="1"/>
  <c r="Y1975" i="1" a="1"/>
  <c r="Y1975" i="1" s="1"/>
  <c r="Y1979" i="1" a="1"/>
  <c r="Y1979" i="1" s="1"/>
  <c r="Y1980" i="1" a="1"/>
  <c r="Y1980" i="1" s="1"/>
  <c r="Y1994" i="1" a="1"/>
  <c r="Y1994" i="1" s="1"/>
  <c r="Y2009" i="1" a="1"/>
  <c r="Y2009" i="1" s="1"/>
  <c r="Y2010" i="1" a="1"/>
  <c r="Y2010" i="1" s="1"/>
  <c r="Y2018" i="1" a="1"/>
  <c r="Y2018" i="1" s="1"/>
  <c r="Y2029" i="1" a="1"/>
  <c r="Y2029" i="1" s="1"/>
  <c r="Y2030" i="1" a="1"/>
  <c r="Y2030" i="1" s="1"/>
  <c r="Y2031" i="1" a="1"/>
  <c r="Y2031" i="1" s="1"/>
  <c r="Y1720" i="1" a="1"/>
  <c r="Y1720" i="1" s="1"/>
  <c r="Y1745" i="1" a="1"/>
  <c r="Y1745" i="1" s="1"/>
  <c r="Y1764" i="1" a="1"/>
  <c r="Y1764" i="1" s="1"/>
  <c r="Y1926" i="1" a="1"/>
  <c r="Y1926" i="1" s="1"/>
  <c r="Y1949" i="1" a="1"/>
  <c r="Y1949" i="1" s="1"/>
  <c r="Y1960" i="1" a="1"/>
  <c r="Y1960" i="1" s="1"/>
  <c r="Y1968" i="1" a="1"/>
  <c r="Y1968" i="1" s="1"/>
  <c r="Y1970" i="1" a="1"/>
  <c r="Y1970" i="1" s="1"/>
  <c r="Y1971" i="1" a="1"/>
  <c r="Y1971" i="1" s="1"/>
  <c r="Y1732" i="1" a="1"/>
  <c r="Y1732" i="1" s="1"/>
  <c r="Y1780" i="1" a="1"/>
  <c r="Y1780" i="1" s="1"/>
  <c r="Y1887" i="1" a="1"/>
  <c r="Y1887" i="1" s="1"/>
  <c r="Y1942" i="1" a="1"/>
  <c r="Y1942" i="1" s="1"/>
  <c r="Y1950" i="1" a="1"/>
  <c r="Y1950" i="1" s="1"/>
  <c r="Y1954" i="1" a="1"/>
  <c r="Y1954" i="1" s="1"/>
  <c r="Y1961" i="1" a="1"/>
  <c r="Y1961" i="1" s="1"/>
  <c r="Y1969" i="1" a="1"/>
  <c r="Y1969" i="1" s="1"/>
  <c r="Y1989" i="1" a="1"/>
  <c r="Y1989" i="1" s="1"/>
  <c r="Y2012" i="1" a="1"/>
  <c r="Y2012" i="1" s="1"/>
  <c r="Y2013" i="1" a="1"/>
  <c r="Y2013" i="1" s="1"/>
  <c r="Y2019" i="1" a="1"/>
  <c r="Y2019" i="1" s="1"/>
  <c r="Y2020" i="1" a="1"/>
  <c r="Y2020" i="1" s="1"/>
  <c r="Y2033" i="1" a="1"/>
  <c r="Y2033" i="1" s="1"/>
  <c r="Y2034" i="1" a="1"/>
  <c r="Y2034" i="1" s="1"/>
  <c r="Y2035" i="1" a="1"/>
  <c r="Y2035" i="1" s="1"/>
  <c r="Y1636" i="1" a="1"/>
  <c r="Y1636" i="1" s="1"/>
  <c r="Y1834" i="1" a="1"/>
  <c r="Y1834" i="1" s="1"/>
  <c r="Y1848" i="1" a="1"/>
  <c r="Y1848" i="1" s="1"/>
  <c r="Y1903" i="1" a="1"/>
  <c r="Y1903" i="1" s="1"/>
  <c r="Y1951" i="1" a="1"/>
  <c r="Y1951" i="1" s="1"/>
  <c r="Y1952" i="1" a="1"/>
  <c r="Y1952" i="1" s="1"/>
  <c r="Y1953" i="1" a="1"/>
  <c r="Y1953" i="1" s="1"/>
  <c r="Y1962" i="1" a="1"/>
  <c r="Y1962" i="1" s="1"/>
  <c r="Y1988" i="1" a="1"/>
  <c r="Y1988" i="1" s="1"/>
  <c r="Y2002" i="1" a="1"/>
  <c r="Y2002" i="1" s="1"/>
  <c r="Y2014" i="1" a="1"/>
  <c r="Y2014" i="1" s="1"/>
  <c r="Y2021" i="1" a="1"/>
  <c r="Y2021" i="1" s="1"/>
  <c r="Y2036" i="1" a="1"/>
  <c r="Y2036" i="1" s="1"/>
  <c r="K7" i="1" a="1"/>
  <c r="K7" i="1" s="1"/>
  <c r="K10" i="1" a="1"/>
  <c r="K10" i="1" s="1"/>
  <c r="K4" i="1" a="1"/>
  <c r="K4" i="1" s="1"/>
  <c r="K17" i="1" a="1"/>
  <c r="K17" i="1" s="1"/>
  <c r="K19" i="1" a="1"/>
  <c r="K19" i="1" s="1"/>
  <c r="K3" i="1" a="1"/>
  <c r="K3" i="1" s="1"/>
  <c r="K6" i="1" a="1"/>
  <c r="K6" i="1" s="1"/>
  <c r="K12" i="1" a="1"/>
  <c r="K12" i="1" s="1"/>
  <c r="K9" i="1" a="1"/>
  <c r="K9" i="1" s="1"/>
  <c r="K14" i="1" a="1"/>
  <c r="K14" i="1" s="1"/>
  <c r="K15" i="1" a="1"/>
  <c r="K15" i="1" s="1"/>
  <c r="K16" i="1" a="1"/>
  <c r="K16" i="1" s="1"/>
  <c r="K18" i="1" a="1"/>
  <c r="K18" i="1" s="1"/>
  <c r="K5" i="1" a="1"/>
  <c r="K5" i="1" s="1"/>
  <c r="K11" i="1" a="1"/>
  <c r="K11" i="1" s="1"/>
  <c r="K8" i="1" a="1"/>
  <c r="K8" i="1" s="1"/>
  <c r="K27" i="1" a="1"/>
  <c r="K27" i="1" s="1"/>
  <c r="K30" i="1" a="1"/>
  <c r="K30" i="1" s="1"/>
  <c r="K32" i="1" a="1"/>
  <c r="K32" i="1" s="1"/>
  <c r="K22" i="1" a="1"/>
  <c r="K22" i="1" s="1"/>
  <c r="K25" i="1" a="1"/>
  <c r="K25" i="1" s="1"/>
  <c r="K20" i="1" a="1"/>
  <c r="K20" i="1" s="1"/>
  <c r="K23" i="1" a="1"/>
  <c r="K23" i="1" s="1"/>
  <c r="K24" i="1" a="1"/>
  <c r="K24" i="1" s="1"/>
  <c r="K26" i="1" a="1"/>
  <c r="K26" i="1" s="1"/>
  <c r="K21" i="1" a="1"/>
  <c r="K21" i="1" s="1"/>
  <c r="K29" i="1" a="1"/>
  <c r="K29" i="1" s="1"/>
  <c r="K31" i="1" a="1"/>
  <c r="K31" i="1" s="1"/>
  <c r="K36" i="1" a="1"/>
  <c r="K36" i="1" s="1"/>
  <c r="K28" i="1" a="1"/>
  <c r="K28" i="1" s="1"/>
  <c r="K33" i="1" a="1"/>
  <c r="K33" i="1" s="1"/>
  <c r="K34" i="1" a="1"/>
  <c r="K34" i="1" s="1"/>
  <c r="K35" i="1" a="1"/>
  <c r="K35" i="1" s="1"/>
  <c r="K47" i="1" a="1"/>
  <c r="K47" i="1" s="1"/>
  <c r="K40" i="1" a="1"/>
  <c r="K40" i="1" s="1"/>
  <c r="K51" i="1" a="1"/>
  <c r="K51" i="1" s="1"/>
  <c r="K41" i="1" a="1"/>
  <c r="K41" i="1" s="1"/>
  <c r="K37" i="1" a="1"/>
  <c r="K37" i="1" s="1"/>
  <c r="K39" i="1" a="1"/>
  <c r="K39" i="1" s="1"/>
  <c r="K46" i="1" a="1"/>
  <c r="K46" i="1" s="1"/>
  <c r="K13" i="1" a="1"/>
  <c r="K13" i="1" s="1"/>
  <c r="K38" i="1" a="1"/>
  <c r="K38" i="1" s="1"/>
  <c r="K49" i="1" a="1"/>
  <c r="K49" i="1" s="1"/>
  <c r="K50" i="1" a="1"/>
  <c r="K50" i="1" s="1"/>
  <c r="K45" i="1" a="1"/>
  <c r="K45" i="1" s="1"/>
  <c r="K44" i="1" a="1"/>
  <c r="K44" i="1" s="1"/>
  <c r="K54" i="1" a="1"/>
  <c r="K54" i="1" s="1"/>
  <c r="K55" i="1" a="1"/>
  <c r="K55" i="1" s="1"/>
  <c r="K57" i="1" a="1"/>
  <c r="K57" i="1" s="1"/>
  <c r="K59" i="1" a="1"/>
  <c r="K59" i="1" s="1"/>
  <c r="K61" i="1" a="1"/>
  <c r="K61" i="1" s="1"/>
  <c r="K63" i="1" a="1"/>
  <c r="K63" i="1" s="1"/>
  <c r="K65" i="1" a="1"/>
  <c r="K65" i="1" s="1"/>
  <c r="K67" i="1" a="1"/>
  <c r="K67" i="1" s="1"/>
  <c r="K43" i="1" a="1"/>
  <c r="K43" i="1" s="1"/>
  <c r="K48" i="1" a="1"/>
  <c r="K48" i="1" s="1"/>
  <c r="K56" i="1" a="1"/>
  <c r="K56" i="1" s="1"/>
  <c r="K58" i="1" a="1"/>
  <c r="K58" i="1" s="1"/>
  <c r="K53" i="1" a="1"/>
  <c r="K53" i="1" s="1"/>
  <c r="K60" i="1" a="1"/>
  <c r="K60" i="1" s="1"/>
  <c r="K62" i="1" a="1"/>
  <c r="K62" i="1" s="1"/>
  <c r="K64" i="1" a="1"/>
  <c r="K64" i="1" s="1"/>
  <c r="K66" i="1" a="1"/>
  <c r="K66" i="1" s="1"/>
  <c r="K68" i="1" a="1"/>
  <c r="K68" i="1" s="1"/>
  <c r="K42" i="1" a="1"/>
  <c r="K42" i="1" s="1"/>
  <c r="K71" i="1" a="1"/>
  <c r="K71" i="1" s="1"/>
  <c r="K72" i="1" a="1"/>
  <c r="K72" i="1" s="1"/>
  <c r="K74" i="1" a="1"/>
  <c r="K74" i="1" s="1"/>
  <c r="K76" i="1" a="1"/>
  <c r="K76" i="1" s="1"/>
  <c r="K78" i="1" a="1"/>
  <c r="K78" i="1" s="1"/>
  <c r="K81" i="1" a="1"/>
  <c r="K81" i="1" s="1"/>
  <c r="K52" i="1" a="1"/>
  <c r="K52" i="1" s="1"/>
  <c r="K80" i="1" a="1"/>
  <c r="K80" i="1" s="1"/>
  <c r="K82" i="1" a="1"/>
  <c r="K82" i="1" s="1"/>
  <c r="K69" i="1" a="1"/>
  <c r="K69" i="1" s="1"/>
  <c r="K70" i="1" a="1"/>
  <c r="K70" i="1" s="1"/>
  <c r="K83" i="1" a="1"/>
  <c r="K83" i="1" s="1"/>
  <c r="K85" i="1" a="1"/>
  <c r="K85" i="1" s="1"/>
  <c r="K93" i="1" a="1"/>
  <c r="K93" i="1" s="1"/>
  <c r="K98" i="1" a="1"/>
  <c r="K98" i="1" s="1"/>
  <c r="K100" i="1" a="1"/>
  <c r="K100" i="1" s="1"/>
  <c r="K102" i="1" a="1"/>
  <c r="K102" i="1" s="1"/>
  <c r="K104" i="1" a="1"/>
  <c r="K104" i="1" s="1"/>
  <c r="K106" i="1" a="1"/>
  <c r="K106" i="1" s="1"/>
  <c r="K108" i="1" a="1"/>
  <c r="K108" i="1" s="1"/>
  <c r="K110" i="1" a="1"/>
  <c r="K110" i="1" s="1"/>
  <c r="K77" i="1" a="1"/>
  <c r="K77" i="1" s="1"/>
  <c r="K92" i="1" a="1"/>
  <c r="K92" i="1" s="1"/>
  <c r="K87" i="1" a="1"/>
  <c r="K87" i="1" s="1"/>
  <c r="K116" i="1" a="1"/>
  <c r="K116" i="1" s="1"/>
  <c r="K91" i="1" a="1"/>
  <c r="K91" i="1" s="1"/>
  <c r="K79" i="1" a="1"/>
  <c r="K79" i="1" s="1"/>
  <c r="K96" i="1" a="1"/>
  <c r="K96" i="1" s="1"/>
  <c r="K99" i="1" a="1"/>
  <c r="K99" i="1" s="1"/>
  <c r="K101" i="1" a="1"/>
  <c r="K101" i="1" s="1"/>
  <c r="K103" i="1" a="1"/>
  <c r="K103" i="1" s="1"/>
  <c r="K105" i="1" a="1"/>
  <c r="K105" i="1" s="1"/>
  <c r="K107" i="1" a="1"/>
  <c r="K107" i="1" s="1"/>
  <c r="K109" i="1" a="1"/>
  <c r="K109" i="1" s="1"/>
  <c r="K111" i="1" a="1"/>
  <c r="K111" i="1" s="1"/>
  <c r="K113" i="1" a="1"/>
  <c r="K113" i="1" s="1"/>
  <c r="K115" i="1" a="1"/>
  <c r="K115" i="1" s="1"/>
  <c r="K75" i="1" a="1"/>
  <c r="K75" i="1" s="1"/>
  <c r="K88" i="1" a="1"/>
  <c r="K88" i="1" s="1"/>
  <c r="K89" i="1" a="1"/>
  <c r="K89" i="1" s="1"/>
  <c r="K117" i="1" a="1"/>
  <c r="K117" i="1" s="1"/>
  <c r="K123" i="1" a="1"/>
  <c r="K123" i="1" s="1"/>
  <c r="K130" i="1" a="1"/>
  <c r="K130" i="1" s="1"/>
  <c r="K90" i="1" a="1"/>
  <c r="K90" i="1" s="1"/>
  <c r="K95" i="1" a="1"/>
  <c r="K95" i="1" s="1"/>
  <c r="K118" i="1" a="1"/>
  <c r="K118" i="1" s="1"/>
  <c r="K120" i="1" a="1"/>
  <c r="K120" i="1" s="1"/>
  <c r="K143" i="1" a="1"/>
  <c r="K143" i="1" s="1"/>
  <c r="K73" i="1" a="1"/>
  <c r="K73" i="1" s="1"/>
  <c r="K128" i="1" a="1"/>
  <c r="K128" i="1" s="1"/>
  <c r="K129" i="1" a="1"/>
  <c r="K129" i="1" s="1"/>
  <c r="K84" i="1" a="1"/>
  <c r="K84" i="1" s="1"/>
  <c r="K97" i="1" a="1"/>
  <c r="K97" i="1" s="1"/>
  <c r="K112" i="1" a="1"/>
  <c r="K112" i="1" s="1"/>
  <c r="K122" i="1" a="1"/>
  <c r="K122" i="1" s="1"/>
  <c r="K126" i="1" a="1"/>
  <c r="K126" i="1" s="1"/>
  <c r="K127" i="1" a="1"/>
  <c r="K127" i="1" s="1"/>
  <c r="K142" i="1" a="1"/>
  <c r="K142" i="1" s="1"/>
  <c r="K94" i="1" a="1"/>
  <c r="K94" i="1" s="1"/>
  <c r="K119" i="1" a="1"/>
  <c r="K119" i="1" s="1"/>
  <c r="K134" i="1" a="1"/>
  <c r="K134" i="1" s="1"/>
  <c r="K135" i="1" a="1"/>
  <c r="K135" i="1" s="1"/>
  <c r="K137" i="1" a="1"/>
  <c r="K137" i="1" s="1"/>
  <c r="K140" i="1" a="1"/>
  <c r="K140" i="1" s="1"/>
  <c r="K141" i="1" a="1"/>
  <c r="K141" i="1" s="1"/>
  <c r="K146" i="1" a="1"/>
  <c r="K146" i="1" s="1"/>
  <c r="K125" i="1" a="1"/>
  <c r="K125" i="1" s="1"/>
  <c r="K132" i="1" a="1"/>
  <c r="K132" i="1" s="1"/>
  <c r="K133" i="1" a="1"/>
  <c r="K133" i="1" s="1"/>
  <c r="K138" i="1" a="1"/>
  <c r="K138" i="1" s="1"/>
  <c r="K145" i="1" a="1"/>
  <c r="K145" i="1" s="1"/>
  <c r="K86" i="1" a="1"/>
  <c r="K86" i="1" s="1"/>
  <c r="K144" i="1" a="1"/>
  <c r="K144" i="1" s="1"/>
  <c r="K164" i="1" a="1"/>
  <c r="K164" i="1" s="1"/>
  <c r="K168" i="1" a="1"/>
  <c r="K168" i="1" s="1"/>
  <c r="K169" i="1" a="1"/>
  <c r="K169" i="1" s="1"/>
  <c r="K167" i="1" a="1"/>
  <c r="K167" i="1" s="1"/>
  <c r="K174" i="1" a="1"/>
  <c r="K174" i="1" s="1"/>
  <c r="K166" i="1" a="1"/>
  <c r="K166" i="1" s="1"/>
  <c r="K155" i="1" a="1"/>
  <c r="K155" i="1" s="1"/>
  <c r="K171" i="1" a="1"/>
  <c r="K171" i="1" s="1"/>
  <c r="K124" i="1" a="1"/>
  <c r="K124" i="1" s="1"/>
  <c r="K149" i="1" a="1"/>
  <c r="K149" i="1" s="1"/>
  <c r="K114" i="1" a="1"/>
  <c r="K114" i="1" s="1"/>
  <c r="K147" i="1" a="1"/>
  <c r="K147" i="1" s="1"/>
  <c r="K148" i="1" a="1"/>
  <c r="K148" i="1" s="1"/>
  <c r="K150" i="1" a="1"/>
  <c r="K150" i="1" s="1"/>
  <c r="K153" i="1" a="1"/>
  <c r="K153" i="1" s="1"/>
  <c r="K154" i="1" a="1"/>
  <c r="K154" i="1" s="1"/>
  <c r="K158" i="1" a="1"/>
  <c r="K158" i="1" s="1"/>
  <c r="K161" i="1" a="1"/>
  <c r="K161" i="1" s="1"/>
  <c r="K172" i="1" a="1"/>
  <c r="K172" i="1" s="1"/>
  <c r="K121" i="1" a="1"/>
  <c r="K121" i="1" s="1"/>
  <c r="K131" i="1" a="1"/>
  <c r="K131" i="1" s="1"/>
  <c r="K139" i="1" a="1"/>
  <c r="K139" i="1" s="1"/>
  <c r="K151" i="1" a="1"/>
  <c r="K151" i="1" s="1"/>
  <c r="K157" i="1" a="1"/>
  <c r="K157" i="1" s="1"/>
  <c r="K160" i="1" a="1"/>
  <c r="K160" i="1" s="1"/>
  <c r="K165" i="1" a="1"/>
  <c r="K165" i="1" s="1"/>
  <c r="K170" i="1" a="1"/>
  <c r="K170" i="1" s="1"/>
  <c r="K173" i="1" a="1"/>
  <c r="K173" i="1" s="1"/>
  <c r="K175" i="1" a="1"/>
  <c r="K175" i="1" s="1"/>
  <c r="K186" i="1" a="1"/>
  <c r="K186" i="1" s="1"/>
  <c r="K191" i="1" a="1"/>
  <c r="K191" i="1" s="1"/>
  <c r="K195" i="1" a="1"/>
  <c r="K195" i="1" s="1"/>
  <c r="K152" i="1" a="1"/>
  <c r="K152" i="1" s="1"/>
  <c r="K163" i="1" a="1"/>
  <c r="K163" i="1" s="1"/>
  <c r="K180" i="1" a="1"/>
  <c r="K180" i="1" s="1"/>
  <c r="K198" i="1" a="1"/>
  <c r="K198" i="1" s="1"/>
  <c r="K202" i="1" a="1"/>
  <c r="K202" i="1" s="1"/>
  <c r="K185" i="1" a="1"/>
  <c r="K185" i="1" s="1"/>
  <c r="K190" i="1" a="1"/>
  <c r="K190" i="1" s="1"/>
  <c r="K159" i="1" a="1"/>
  <c r="K159" i="1" s="1"/>
  <c r="K162" i="1" a="1"/>
  <c r="K162" i="1" s="1"/>
  <c r="K179" i="1" a="1"/>
  <c r="K179" i="1" s="1"/>
  <c r="K181" i="1" a="1"/>
  <c r="K181" i="1" s="1"/>
  <c r="K182" i="1" a="1"/>
  <c r="K182" i="1" s="1"/>
  <c r="K184" i="1" a="1"/>
  <c r="K184" i="1" s="1"/>
  <c r="K189" i="1" a="1"/>
  <c r="K189" i="1" s="1"/>
  <c r="K194" i="1" a="1"/>
  <c r="K194" i="1" s="1"/>
  <c r="K201" i="1" a="1"/>
  <c r="K201" i="1" s="1"/>
  <c r="K156" i="1" a="1"/>
  <c r="K156" i="1" s="1"/>
  <c r="K177" i="1" a="1"/>
  <c r="K177" i="1" s="1"/>
  <c r="K188" i="1" a="1"/>
  <c r="K188" i="1" s="1"/>
  <c r="K197" i="1" a="1"/>
  <c r="K197" i="1" s="1"/>
  <c r="K183" i="1" a="1"/>
  <c r="K183" i="1" s="1"/>
  <c r="K196" i="1" a="1"/>
  <c r="K196" i="1" s="1"/>
  <c r="K200" i="1" a="1"/>
  <c r="K200" i="1" s="1"/>
  <c r="K136" i="1" a="1"/>
  <c r="K136" i="1" s="1"/>
  <c r="K178" i="1" a="1"/>
  <c r="K178" i="1" s="1"/>
  <c r="K187" i="1" a="1"/>
  <c r="K187" i="1" s="1"/>
  <c r="K193" i="1" a="1"/>
  <c r="K193" i="1" s="1"/>
  <c r="K199" i="1" a="1"/>
  <c r="K199" i="1" s="1"/>
  <c r="K203" i="1" a="1"/>
  <c r="K203" i="1" s="1"/>
  <c r="K218" i="1" a="1"/>
  <c r="K218" i="1" s="1"/>
  <c r="K219" i="1" a="1"/>
  <c r="K219" i="1" s="1"/>
  <c r="K220" i="1" a="1"/>
  <c r="K220" i="1" s="1"/>
  <c r="K229" i="1" a="1"/>
  <c r="K229" i="1" s="1"/>
  <c r="K224" i="1" a="1"/>
  <c r="K224" i="1" s="1"/>
  <c r="K228" i="1" a="1"/>
  <c r="K228" i="1" s="1"/>
  <c r="K233" i="1" a="1"/>
  <c r="K233" i="1" s="1"/>
  <c r="K223" i="1" a="1"/>
  <c r="K223" i="1" s="1"/>
  <c r="K232" i="1" a="1"/>
  <c r="K232" i="1" s="1"/>
  <c r="K205" i="1" a="1"/>
  <c r="K205" i="1" s="1"/>
  <c r="K206" i="1" a="1"/>
  <c r="K206" i="1" s="1"/>
  <c r="K207" i="1" a="1"/>
  <c r="K207" i="1" s="1"/>
  <c r="K214" i="1" a="1"/>
  <c r="K214" i="1" s="1"/>
  <c r="K176" i="1" a="1"/>
  <c r="K176" i="1" s="1"/>
  <c r="K212" i="1" a="1"/>
  <c r="K212" i="1" s="1"/>
  <c r="K215" i="1" a="1"/>
  <c r="K215" i="1" s="1"/>
  <c r="K221" i="1" a="1"/>
  <c r="K221" i="1" s="1"/>
  <c r="K222" i="1" a="1"/>
  <c r="K222" i="1" s="1"/>
  <c r="K226" i="1" a="1"/>
  <c r="K226" i="1" s="1"/>
  <c r="K231" i="1" a="1"/>
  <c r="K231" i="1" s="1"/>
  <c r="K192" i="1" a="1"/>
  <c r="K192" i="1" s="1"/>
  <c r="K204" i="1" a="1"/>
  <c r="K204" i="1" s="1"/>
  <c r="K209" i="1" a="1"/>
  <c r="K209" i="1" s="1"/>
  <c r="K210" i="1" a="1"/>
  <c r="K210" i="1" s="1"/>
  <c r="K211" i="1" a="1"/>
  <c r="K211" i="1" s="1"/>
  <c r="K213" i="1" a="1"/>
  <c r="K213" i="1" s="1"/>
  <c r="K230" i="1" a="1"/>
  <c r="K230" i="1" s="1"/>
  <c r="K208" i="1" a="1"/>
  <c r="K208" i="1" s="1"/>
  <c r="K227" i="1" a="1"/>
  <c r="K227" i="1" s="1"/>
  <c r="K243" i="1" a="1"/>
  <c r="K243" i="1" s="1"/>
  <c r="K251" i="1" a="1"/>
  <c r="K251" i="1" s="1"/>
  <c r="K256" i="1" a="1"/>
  <c r="K256" i="1" s="1"/>
  <c r="K234" i="1" a="1"/>
  <c r="K234" i="1" s="1"/>
  <c r="K237" i="1" a="1"/>
  <c r="K237" i="1" s="1"/>
  <c r="K238" i="1" a="1"/>
  <c r="K238" i="1" s="1"/>
  <c r="K242" i="1" a="1"/>
  <c r="K242" i="1" s="1"/>
  <c r="K247" i="1" a="1"/>
  <c r="K247" i="1" s="1"/>
  <c r="K246" i="1" a="1"/>
  <c r="K246" i="1" s="1"/>
  <c r="K249" i="1" a="1"/>
  <c r="K249" i="1" s="1"/>
  <c r="K216" i="1" a="1"/>
  <c r="K216" i="1" s="1"/>
  <c r="K225" i="1" a="1"/>
  <c r="K225" i="1" s="1"/>
  <c r="K241" i="1" a="1"/>
  <c r="K241" i="1" s="1"/>
  <c r="K236" i="1" a="1"/>
  <c r="K236" i="1" s="1"/>
  <c r="K245" i="1" a="1"/>
  <c r="K245" i="1" s="1"/>
  <c r="K258" i="1" a="1"/>
  <c r="K258" i="1" s="1"/>
  <c r="K217" i="1" a="1"/>
  <c r="K217" i="1" s="1"/>
  <c r="K235" i="1" a="1"/>
  <c r="K235" i="1" s="1"/>
  <c r="K240" i="1" a="1"/>
  <c r="K240" i="1" s="1"/>
  <c r="K244" i="1" a="1"/>
  <c r="K244" i="1" s="1"/>
  <c r="K248" i="1" a="1"/>
  <c r="K248" i="1" s="1"/>
  <c r="K239" i="1" a="1"/>
  <c r="K239" i="1" s="1"/>
  <c r="K253" i="1" a="1"/>
  <c r="K253" i="1" s="1"/>
  <c r="K257" i="1" a="1"/>
  <c r="K257" i="1" s="1"/>
  <c r="K264" i="1" a="1"/>
  <c r="K264" i="1" s="1"/>
  <c r="K267" i="1" a="1"/>
  <c r="K267" i="1" s="1"/>
  <c r="K268" i="1" a="1"/>
  <c r="K268" i="1" s="1"/>
  <c r="K252" i="1" a="1"/>
  <c r="K252" i="1" s="1"/>
  <c r="K259" i="1" a="1"/>
  <c r="K259" i="1" s="1"/>
  <c r="K263" i="1" a="1"/>
  <c r="K263" i="1" s="1"/>
  <c r="K274" i="1" a="1"/>
  <c r="K274" i="1" s="1"/>
  <c r="K250" i="1" a="1"/>
  <c r="K250" i="1" s="1"/>
  <c r="K275" i="1" a="1"/>
  <c r="K275" i="1" s="1"/>
  <c r="K278" i="1" a="1"/>
  <c r="K278" i="1" s="1"/>
  <c r="K283" i="1" a="1"/>
  <c r="K283" i="1" s="1"/>
  <c r="K255" i="1" a="1"/>
  <c r="K255" i="1" s="1"/>
  <c r="K260" i="1" a="1"/>
  <c r="K260" i="1" s="1"/>
  <c r="K262" i="1" a="1"/>
  <c r="K262" i="1" s="1"/>
  <c r="K266" i="1" a="1"/>
  <c r="K266" i="1" s="1"/>
  <c r="K286" i="1" a="1"/>
  <c r="K286" i="1" s="1"/>
  <c r="K271" i="1" a="1"/>
  <c r="K271" i="1" s="1"/>
  <c r="K276" i="1" a="1"/>
  <c r="K276" i="1" s="1"/>
  <c r="K254" i="1" a="1"/>
  <c r="K254" i="1" s="1"/>
  <c r="K261" i="1" a="1"/>
  <c r="K261" i="1" s="1"/>
  <c r="K269" i="1" a="1"/>
  <c r="K269" i="1" s="1"/>
  <c r="K302" i="1" a="1"/>
  <c r="K302" i="1" s="1"/>
  <c r="K303" i="1" a="1"/>
  <c r="K303" i="1" s="1"/>
  <c r="K304" i="1" a="1"/>
  <c r="K304" i="1" s="1"/>
  <c r="K305" i="1" a="1"/>
  <c r="K305" i="1" s="1"/>
  <c r="K315" i="1" a="1"/>
  <c r="K315" i="1" s="1"/>
  <c r="K321" i="1" a="1"/>
  <c r="K321" i="1" s="1"/>
  <c r="K338" i="1" a="1"/>
  <c r="K338" i="1" s="1"/>
  <c r="K280" i="1" a="1"/>
  <c r="K280" i="1" s="1"/>
  <c r="K285" i="1" a="1"/>
  <c r="K285" i="1" s="1"/>
  <c r="K314" i="1" a="1"/>
  <c r="K314" i="1" s="1"/>
  <c r="K326" i="1" a="1"/>
  <c r="K326" i="1" s="1"/>
  <c r="K331" i="1" a="1"/>
  <c r="K331" i="1" s="1"/>
  <c r="K334" i="1" a="1"/>
  <c r="K334" i="1" s="1"/>
  <c r="K341" i="1" a="1"/>
  <c r="K341" i="1" s="1"/>
  <c r="K300" i="1" a="1"/>
  <c r="K300" i="1" s="1"/>
  <c r="K301" i="1" a="1"/>
  <c r="K301" i="1" s="1"/>
  <c r="K306" i="1" a="1"/>
  <c r="K306" i="1" s="1"/>
  <c r="K308" i="1" a="1"/>
  <c r="K308" i="1" s="1"/>
  <c r="K313" i="1" a="1"/>
  <c r="K313" i="1" s="1"/>
  <c r="K318" i="1" a="1"/>
  <c r="K318" i="1" s="1"/>
  <c r="K323" i="1" a="1"/>
  <c r="K323" i="1" s="1"/>
  <c r="K328" i="1" a="1"/>
  <c r="K328" i="1" s="1"/>
  <c r="K337" i="1" a="1"/>
  <c r="K337" i="1" s="1"/>
  <c r="K344" i="1" a="1"/>
  <c r="K344" i="1" s="1"/>
  <c r="K272" i="1" a="1"/>
  <c r="K272" i="1" s="1"/>
  <c r="K282" i="1" a="1"/>
  <c r="K282" i="1" s="1"/>
  <c r="K289" i="1" a="1"/>
  <c r="K289" i="1" s="1"/>
  <c r="K291" i="1" a="1"/>
  <c r="K291" i="1" s="1"/>
  <c r="K293" i="1" a="1"/>
  <c r="K293" i="1" s="1"/>
  <c r="K295" i="1" a="1"/>
  <c r="K295" i="1" s="1"/>
  <c r="K297" i="1" a="1"/>
  <c r="K297" i="1" s="1"/>
  <c r="K311" i="1" a="1"/>
  <c r="K311" i="1" s="1"/>
  <c r="K312" i="1" a="1"/>
  <c r="K312" i="1" s="1"/>
  <c r="K340" i="1" a="1"/>
  <c r="K340" i="1" s="1"/>
  <c r="K346" i="1" a="1"/>
  <c r="K346" i="1" s="1"/>
  <c r="K281" i="1" a="1"/>
  <c r="K281" i="1" s="1"/>
  <c r="K287" i="1" a="1"/>
  <c r="K287" i="1" s="1"/>
  <c r="K273" i="1" a="1"/>
  <c r="K273" i="1" s="1"/>
  <c r="K279" i="1" a="1"/>
  <c r="K279" i="1" s="1"/>
  <c r="K284" i="1" a="1"/>
  <c r="K284" i="1" s="1"/>
  <c r="K309" i="1" a="1"/>
  <c r="K309" i="1" s="1"/>
  <c r="K327" i="1" a="1"/>
  <c r="K327" i="1" s="1"/>
  <c r="K332" i="1" a="1"/>
  <c r="K332" i="1" s="1"/>
  <c r="K339" i="1" a="1"/>
  <c r="K339" i="1" s="1"/>
  <c r="K345" i="1" a="1"/>
  <c r="K345" i="1" s="1"/>
  <c r="K335" i="1" a="1"/>
  <c r="K335" i="1" s="1"/>
  <c r="K354" i="1" a="1"/>
  <c r="K354" i="1" s="1"/>
  <c r="K361" i="1" a="1"/>
  <c r="K361" i="1" s="1"/>
  <c r="K362" i="1" a="1"/>
  <c r="K362" i="1" s="1"/>
  <c r="K363" i="1" a="1"/>
  <c r="K363" i="1" s="1"/>
  <c r="K364" i="1" a="1"/>
  <c r="K364" i="1" s="1"/>
  <c r="K366" i="1" a="1"/>
  <c r="K366" i="1" s="1"/>
  <c r="K380" i="1" a="1"/>
  <c r="K380" i="1" s="1"/>
  <c r="K381" i="1" a="1"/>
  <c r="K381" i="1" s="1"/>
  <c r="K386" i="1" a="1"/>
  <c r="K386" i="1" s="1"/>
  <c r="K390" i="1" a="1"/>
  <c r="K390" i="1" s="1"/>
  <c r="K265" i="1" a="1"/>
  <c r="K265" i="1" s="1"/>
  <c r="K290" i="1" a="1"/>
  <c r="K290" i="1" s="1"/>
  <c r="K298" i="1" a="1"/>
  <c r="K298" i="1" s="1"/>
  <c r="K316" i="1" a="1"/>
  <c r="K316" i="1" s="1"/>
  <c r="K330" i="1" a="1"/>
  <c r="K330" i="1" s="1"/>
  <c r="K343" i="1" a="1"/>
  <c r="K343" i="1" s="1"/>
  <c r="K348" i="1" a="1"/>
  <c r="K348" i="1" s="1"/>
  <c r="K373" i="1" a="1"/>
  <c r="K373" i="1" s="1"/>
  <c r="K379" i="1" a="1"/>
  <c r="K379" i="1" s="1"/>
  <c r="K382" i="1" a="1"/>
  <c r="K382" i="1" s="1"/>
  <c r="K383" i="1" a="1"/>
  <c r="K383" i="1" s="1"/>
  <c r="K384" i="1" a="1"/>
  <c r="K384" i="1" s="1"/>
  <c r="K385" i="1" a="1"/>
  <c r="K385" i="1" s="1"/>
  <c r="K299" i="1" a="1"/>
  <c r="K299" i="1" s="1"/>
  <c r="K307" i="1" a="1"/>
  <c r="K307" i="1" s="1"/>
  <c r="K319" i="1" a="1"/>
  <c r="K319" i="1" s="1"/>
  <c r="K349" i="1" a="1"/>
  <c r="K349" i="1" s="1"/>
  <c r="K350" i="1" a="1"/>
  <c r="K350" i="1" s="1"/>
  <c r="K358" i="1" a="1"/>
  <c r="K358" i="1" s="1"/>
  <c r="K360" i="1" a="1"/>
  <c r="K360" i="1" s="1"/>
  <c r="K369" i="1" a="1"/>
  <c r="K369" i="1" s="1"/>
  <c r="K370" i="1" a="1"/>
  <c r="K370" i="1" s="1"/>
  <c r="K372" i="1" a="1"/>
  <c r="K372" i="1" s="1"/>
  <c r="K378" i="1" a="1"/>
  <c r="K378" i="1" s="1"/>
  <c r="K292" i="1" a="1"/>
  <c r="K292" i="1" s="1"/>
  <c r="K322" i="1" a="1"/>
  <c r="K322" i="1" s="1"/>
  <c r="K333" i="1" a="1"/>
  <c r="K333" i="1" s="1"/>
  <c r="K342" i="1" a="1"/>
  <c r="K342" i="1" s="1"/>
  <c r="K351" i="1" a="1"/>
  <c r="K351" i="1" s="1"/>
  <c r="K356" i="1" a="1"/>
  <c r="K356" i="1" s="1"/>
  <c r="K357" i="1" a="1"/>
  <c r="K357" i="1" s="1"/>
  <c r="K367" i="1" a="1"/>
  <c r="K367" i="1" s="1"/>
  <c r="K371" i="1" a="1"/>
  <c r="K371" i="1" s="1"/>
  <c r="K377" i="1" a="1"/>
  <c r="K377" i="1" s="1"/>
  <c r="K277" i="1" a="1"/>
  <c r="K277" i="1" s="1"/>
  <c r="K325" i="1" a="1"/>
  <c r="K325" i="1" s="1"/>
  <c r="K329" i="1" a="1"/>
  <c r="K329" i="1" s="1"/>
  <c r="K270" i="1" a="1"/>
  <c r="K270" i="1" s="1"/>
  <c r="K294" i="1" a="1"/>
  <c r="K294" i="1" s="1"/>
  <c r="K353" i="1" a="1"/>
  <c r="K353" i="1" s="1"/>
  <c r="K355" i="1" a="1"/>
  <c r="K355" i="1" s="1"/>
  <c r="K391" i="1" a="1"/>
  <c r="K391" i="1" s="1"/>
  <c r="K310" i="1" a="1"/>
  <c r="K310" i="1" s="1"/>
  <c r="K317" i="1" a="1"/>
  <c r="K317" i="1" s="1"/>
  <c r="K336" i="1" a="1"/>
  <c r="K336" i="1" s="1"/>
  <c r="K352" i="1" a="1"/>
  <c r="K352" i="1" s="1"/>
  <c r="K365" i="1" a="1"/>
  <c r="K365" i="1" s="1"/>
  <c r="K375" i="1" a="1"/>
  <c r="K375" i="1" s="1"/>
  <c r="K388" i="1" a="1"/>
  <c r="K388" i="1" s="1"/>
  <c r="K389" i="1" a="1"/>
  <c r="K389" i="1" s="1"/>
  <c r="K399" i="1" a="1"/>
  <c r="K399" i="1" s="1"/>
  <c r="K405" i="1" a="1"/>
  <c r="K405" i="1" s="1"/>
  <c r="K416" i="1" a="1"/>
  <c r="K416" i="1" s="1"/>
  <c r="K417" i="1" a="1"/>
  <c r="K417" i="1" s="1"/>
  <c r="K418" i="1" a="1"/>
  <c r="K418" i="1" s="1"/>
  <c r="K424" i="1" a="1"/>
  <c r="K424" i="1" s="1"/>
  <c r="K425" i="1" a="1"/>
  <c r="K425" i="1" s="1"/>
  <c r="K432" i="1" a="1"/>
  <c r="K432" i="1" s="1"/>
  <c r="K444" i="1" a="1"/>
  <c r="K444" i="1" s="1"/>
  <c r="K359" i="1" a="1"/>
  <c r="K359" i="1" s="1"/>
  <c r="K376" i="1" a="1"/>
  <c r="K376" i="1" s="1"/>
  <c r="K396" i="1" a="1"/>
  <c r="K396" i="1" s="1"/>
  <c r="K397" i="1" a="1"/>
  <c r="K397" i="1" s="1"/>
  <c r="K401" i="1" a="1"/>
  <c r="K401" i="1" s="1"/>
  <c r="K402" i="1" a="1"/>
  <c r="K402" i="1" s="1"/>
  <c r="K408" i="1" a="1"/>
  <c r="K408" i="1" s="1"/>
  <c r="K437" i="1" a="1"/>
  <c r="K437" i="1" s="1"/>
  <c r="K347" i="1" a="1"/>
  <c r="K347" i="1" s="1"/>
  <c r="K400" i="1" a="1"/>
  <c r="K400" i="1" s="1"/>
  <c r="K403" i="1" a="1"/>
  <c r="K403" i="1" s="1"/>
  <c r="K406" i="1" a="1"/>
  <c r="K406" i="1" s="1"/>
  <c r="K409" i="1" a="1"/>
  <c r="K409" i="1" s="1"/>
  <c r="K422" i="1" a="1"/>
  <c r="K422" i="1" s="1"/>
  <c r="K423" i="1" a="1"/>
  <c r="K423" i="1" s="1"/>
  <c r="K429" i="1" a="1"/>
  <c r="K429" i="1" s="1"/>
  <c r="K430" i="1" a="1"/>
  <c r="K430" i="1" s="1"/>
  <c r="K435" i="1" a="1"/>
  <c r="K435" i="1" s="1"/>
  <c r="K436" i="1" a="1"/>
  <c r="K436" i="1" s="1"/>
  <c r="K442" i="1" a="1"/>
  <c r="K442" i="1" s="1"/>
  <c r="K443" i="1" a="1"/>
  <c r="K443" i="1" s="1"/>
  <c r="K368" i="1" a="1"/>
  <c r="K368" i="1" s="1"/>
  <c r="K393" i="1" a="1"/>
  <c r="K393" i="1" s="1"/>
  <c r="K394" i="1" a="1"/>
  <c r="K394" i="1" s="1"/>
  <c r="K398" i="1" a="1"/>
  <c r="K398" i="1" s="1"/>
  <c r="K410" i="1" a="1"/>
  <c r="K410" i="1" s="1"/>
  <c r="K392" i="1" a="1"/>
  <c r="K392" i="1" s="1"/>
  <c r="K395" i="1" a="1"/>
  <c r="K395" i="1" s="1"/>
  <c r="K421" i="1" a="1"/>
  <c r="K421" i="1" s="1"/>
  <c r="K447" i="1" a="1"/>
  <c r="K447" i="1" s="1"/>
  <c r="K411" i="1" a="1"/>
  <c r="K411" i="1" s="1"/>
  <c r="K412" i="1" a="1"/>
  <c r="K412" i="1" s="1"/>
  <c r="K419" i="1" a="1"/>
  <c r="K419" i="1" s="1"/>
  <c r="K420" i="1" a="1"/>
  <c r="K420" i="1" s="1"/>
  <c r="K426" i="1" a="1"/>
  <c r="K426" i="1" s="1"/>
  <c r="K427" i="1" a="1"/>
  <c r="K427" i="1" s="1"/>
  <c r="K433" i="1" a="1"/>
  <c r="K433" i="1" s="1"/>
  <c r="K434" i="1" a="1"/>
  <c r="K434" i="1" s="1"/>
  <c r="K440" i="1" a="1"/>
  <c r="K440" i="1" s="1"/>
  <c r="K441" i="1" a="1"/>
  <c r="K441" i="1" s="1"/>
  <c r="K288" i="1" a="1"/>
  <c r="K288" i="1" s="1"/>
  <c r="K324" i="1" a="1"/>
  <c r="K324" i="1" s="1"/>
  <c r="K374" i="1" a="1"/>
  <c r="K374" i="1" s="1"/>
  <c r="K387" i="1" a="1"/>
  <c r="K387" i="1" s="1"/>
  <c r="K413" i="1" a="1"/>
  <c r="K413" i="1" s="1"/>
  <c r="K414" i="1" a="1"/>
  <c r="K414" i="1" s="1"/>
  <c r="K415" i="1" a="1"/>
  <c r="K415" i="1" s="1"/>
  <c r="K446" i="1" a="1"/>
  <c r="K446" i="1" s="1"/>
  <c r="K448" i="1" a="1"/>
  <c r="K448" i="1" s="1"/>
  <c r="K460" i="1" a="1"/>
  <c r="K460" i="1" s="1"/>
  <c r="K480" i="1" a="1"/>
  <c r="K480" i="1" s="1"/>
  <c r="K485" i="1" a="1"/>
  <c r="K485" i="1" s="1"/>
  <c r="K491" i="1" a="1"/>
  <c r="K491" i="1" s="1"/>
  <c r="K496" i="1" a="1"/>
  <c r="K496" i="1" s="1"/>
  <c r="K501" i="1" a="1"/>
  <c r="K501" i="1" s="1"/>
  <c r="K428" i="1" a="1"/>
  <c r="K428" i="1" s="1"/>
  <c r="K445" i="1" a="1"/>
  <c r="K445" i="1" s="1"/>
  <c r="K453" i="1" a="1"/>
  <c r="K453" i="1" s="1"/>
  <c r="K484" i="1" a="1"/>
  <c r="K484" i="1" s="1"/>
  <c r="K489" i="1" a="1"/>
  <c r="K489" i="1" s="1"/>
  <c r="K490" i="1" a="1"/>
  <c r="K490" i="1" s="1"/>
  <c r="K500" i="1" a="1"/>
  <c r="K500" i="1" s="1"/>
  <c r="K296" i="1" a="1"/>
  <c r="K296" i="1" s="1"/>
  <c r="K439" i="1" a="1"/>
  <c r="K439" i="1" s="1"/>
  <c r="K451" i="1" a="1"/>
  <c r="K451" i="1" s="1"/>
  <c r="K452" i="1" a="1"/>
  <c r="K452" i="1" s="1"/>
  <c r="K458" i="1" a="1"/>
  <c r="K458" i="1" s="1"/>
  <c r="K459" i="1" a="1"/>
  <c r="K459" i="1" s="1"/>
  <c r="K465" i="1" a="1"/>
  <c r="K465" i="1" s="1"/>
  <c r="K466" i="1" a="1"/>
  <c r="K466" i="1" s="1"/>
  <c r="K479" i="1" a="1"/>
  <c r="K479" i="1" s="1"/>
  <c r="K438" i="1" a="1"/>
  <c r="K438" i="1" s="1"/>
  <c r="K471" i="1" a="1"/>
  <c r="K471" i="1" s="1"/>
  <c r="K478" i="1" a="1"/>
  <c r="K478" i="1" s="1"/>
  <c r="K494" i="1" a="1"/>
  <c r="K494" i="1" s="1"/>
  <c r="K431" i="1" a="1"/>
  <c r="K431" i="1" s="1"/>
  <c r="K449" i="1" a="1"/>
  <c r="K449" i="1" s="1"/>
  <c r="K450" i="1" a="1"/>
  <c r="K450" i="1" s="1"/>
  <c r="K457" i="1" a="1"/>
  <c r="K457" i="1" s="1"/>
  <c r="K476" i="1" a="1"/>
  <c r="K476" i="1" s="1"/>
  <c r="K481" i="1" a="1"/>
  <c r="K481" i="1" s="1"/>
  <c r="K482" i="1" a="1"/>
  <c r="K482" i="1" s="1"/>
  <c r="K492" i="1" a="1"/>
  <c r="K492" i="1" s="1"/>
  <c r="K497" i="1" a="1"/>
  <c r="K497" i="1" s="1"/>
  <c r="K498" i="1" a="1"/>
  <c r="K498" i="1" s="1"/>
  <c r="K320" i="1" a="1"/>
  <c r="K320" i="1" s="1"/>
  <c r="K404" i="1" a="1"/>
  <c r="K404" i="1" s="1"/>
  <c r="K407" i="1" a="1"/>
  <c r="K407" i="1" s="1"/>
  <c r="K455" i="1" a="1"/>
  <c r="K455" i="1" s="1"/>
  <c r="K462" i="1" a="1"/>
  <c r="K462" i="1" s="1"/>
  <c r="K469" i="1" a="1"/>
  <c r="K469" i="1" s="1"/>
  <c r="K475" i="1" a="1"/>
  <c r="K475" i="1" s="1"/>
  <c r="K487" i="1" a="1"/>
  <c r="K487" i="1" s="1"/>
  <c r="K463" i="1" a="1"/>
  <c r="K463" i="1" s="1"/>
  <c r="K504" i="1" a="1"/>
  <c r="K504" i="1" s="1"/>
  <c r="K510" i="1" a="1"/>
  <c r="K510" i="1" s="1"/>
  <c r="K539" i="1" a="1"/>
  <c r="K539" i="1" s="1"/>
  <c r="K546" i="1" a="1"/>
  <c r="K546" i="1" s="1"/>
  <c r="K454" i="1" a="1"/>
  <c r="K454" i="1" s="1"/>
  <c r="K468" i="1" a="1"/>
  <c r="K468" i="1" s="1"/>
  <c r="K472" i="1" a="1"/>
  <c r="K472" i="1" s="1"/>
  <c r="K499" i="1" a="1"/>
  <c r="K499" i="1" s="1"/>
  <c r="K509" i="1" a="1"/>
  <c r="K509" i="1" s="1"/>
  <c r="K512" i="1" a="1"/>
  <c r="K512" i="1" s="1"/>
  <c r="K526" i="1" a="1"/>
  <c r="K526" i="1" s="1"/>
  <c r="K528" i="1" a="1"/>
  <c r="K528" i="1" s="1"/>
  <c r="K464" i="1" a="1"/>
  <c r="K464" i="1" s="1"/>
  <c r="K493" i="1" a="1"/>
  <c r="K493" i="1" s="1"/>
  <c r="K508" i="1" a="1"/>
  <c r="K508" i="1" s="1"/>
  <c r="K511" i="1" a="1"/>
  <c r="K511" i="1" s="1"/>
  <c r="K513" i="1" a="1"/>
  <c r="K513" i="1" s="1"/>
  <c r="K517" i="1" a="1"/>
  <c r="K517" i="1" s="1"/>
  <c r="K520" i="1" a="1"/>
  <c r="K520" i="1" s="1"/>
  <c r="K523" i="1" a="1"/>
  <c r="K523" i="1" s="1"/>
  <c r="K527" i="1" a="1"/>
  <c r="K527" i="1" s="1"/>
  <c r="K531" i="1" a="1"/>
  <c r="K531" i="1" s="1"/>
  <c r="K533" i="1" a="1"/>
  <c r="K533" i="1" s="1"/>
  <c r="K535" i="1" a="1"/>
  <c r="K535" i="1" s="1"/>
  <c r="K540" i="1" a="1"/>
  <c r="K540" i="1" s="1"/>
  <c r="K541" i="1" a="1"/>
  <c r="K541" i="1" s="1"/>
  <c r="K542" i="1" a="1"/>
  <c r="K542" i="1" s="1"/>
  <c r="K544" i="1" a="1"/>
  <c r="K544" i="1" s="1"/>
  <c r="K545" i="1" a="1"/>
  <c r="K545" i="1" s="1"/>
  <c r="K486" i="1" a="1"/>
  <c r="K486" i="1" s="1"/>
  <c r="K502" i="1" a="1"/>
  <c r="K502" i="1" s="1"/>
  <c r="K519" i="1" a="1"/>
  <c r="K519" i="1" s="1"/>
  <c r="K522" i="1" a="1"/>
  <c r="K522" i="1" s="1"/>
  <c r="K525" i="1" a="1"/>
  <c r="K525" i="1" s="1"/>
  <c r="K534" i="1" a="1"/>
  <c r="K534" i="1" s="1"/>
  <c r="K543" i="1" a="1"/>
  <c r="K543" i="1" s="1"/>
  <c r="K461" i="1" a="1"/>
  <c r="K461" i="1" s="1"/>
  <c r="K507" i="1" a="1"/>
  <c r="K507" i="1" s="1"/>
  <c r="K515" i="1" a="1"/>
  <c r="K515" i="1" s="1"/>
  <c r="K518" i="1" a="1"/>
  <c r="K518" i="1" s="1"/>
  <c r="K538" i="1" a="1"/>
  <c r="K538" i="1" s="1"/>
  <c r="K550" i="1" a="1"/>
  <c r="K550" i="1" s="1"/>
  <c r="K474" i="1" a="1"/>
  <c r="K474" i="1" s="1"/>
  <c r="K483" i="1" a="1"/>
  <c r="K483" i="1" s="1"/>
  <c r="K488" i="1" a="1"/>
  <c r="K488" i="1" s="1"/>
  <c r="K505" i="1" a="1"/>
  <c r="K505" i="1" s="1"/>
  <c r="K506" i="1" a="1"/>
  <c r="K506" i="1" s="1"/>
  <c r="K529" i="1" a="1"/>
  <c r="K529" i="1" s="1"/>
  <c r="K537" i="1" a="1"/>
  <c r="K537" i="1" s="1"/>
  <c r="K547" i="1" a="1"/>
  <c r="K547" i="1" s="1"/>
  <c r="K456" i="1" a="1"/>
  <c r="K456" i="1" s="1"/>
  <c r="K524" i="1" a="1"/>
  <c r="K524" i="1" s="1"/>
  <c r="K555" i="1" a="1"/>
  <c r="K555" i="1" s="1"/>
  <c r="K556" i="1" a="1"/>
  <c r="K556" i="1" s="1"/>
  <c r="K557" i="1" a="1"/>
  <c r="K557" i="1" s="1"/>
  <c r="K558" i="1" a="1"/>
  <c r="K558" i="1" s="1"/>
  <c r="K562" i="1" a="1"/>
  <c r="K562" i="1" s="1"/>
  <c r="K564" i="1" a="1"/>
  <c r="K564" i="1" s="1"/>
  <c r="K565" i="1" a="1"/>
  <c r="K565" i="1" s="1"/>
  <c r="K583" i="1" a="1"/>
  <c r="K583" i="1" s="1"/>
  <c r="K601" i="1" a="1"/>
  <c r="K601" i="1" s="1"/>
  <c r="K521" i="1" a="1"/>
  <c r="K521" i="1" s="1"/>
  <c r="K530" i="1" a="1"/>
  <c r="K530" i="1" s="1"/>
  <c r="K551" i="1" a="1"/>
  <c r="K551" i="1" s="1"/>
  <c r="K573" i="1" a="1"/>
  <c r="K573" i="1" s="1"/>
  <c r="K579" i="1" a="1"/>
  <c r="K579" i="1" s="1"/>
  <c r="K590" i="1" a="1"/>
  <c r="K590" i="1" s="1"/>
  <c r="K593" i="1" a="1"/>
  <c r="K593" i="1" s="1"/>
  <c r="K597" i="1" a="1"/>
  <c r="K597" i="1" s="1"/>
  <c r="K600" i="1" a="1"/>
  <c r="K600" i="1" s="1"/>
  <c r="K603" i="1" a="1"/>
  <c r="K603" i="1" s="1"/>
  <c r="K470" i="1" a="1"/>
  <c r="K470" i="1" s="1"/>
  <c r="K473" i="1" a="1"/>
  <c r="K473" i="1" s="1"/>
  <c r="K503" i="1" a="1"/>
  <c r="K503" i="1" s="1"/>
  <c r="K514" i="1" a="1"/>
  <c r="K514" i="1" s="1"/>
  <c r="K536" i="1" a="1"/>
  <c r="K536" i="1" s="1"/>
  <c r="K554" i="1" a="1"/>
  <c r="K554" i="1" s="1"/>
  <c r="K561" i="1" a="1"/>
  <c r="K561" i="1" s="1"/>
  <c r="K571" i="1" a="1"/>
  <c r="K571" i="1" s="1"/>
  <c r="K572" i="1" a="1"/>
  <c r="K572" i="1" s="1"/>
  <c r="K576" i="1" a="1"/>
  <c r="K576" i="1" s="1"/>
  <c r="K582" i="1" a="1"/>
  <c r="K582" i="1" s="1"/>
  <c r="K586" i="1" a="1"/>
  <c r="K586" i="1" s="1"/>
  <c r="K467" i="1" a="1"/>
  <c r="K467" i="1" s="1"/>
  <c r="K569" i="1" a="1"/>
  <c r="K569" i="1" s="1"/>
  <c r="K570" i="1" a="1"/>
  <c r="K570" i="1" s="1"/>
  <c r="K581" i="1" a="1"/>
  <c r="K581" i="1" s="1"/>
  <c r="K592" i="1" a="1"/>
  <c r="K592" i="1" s="1"/>
  <c r="K596" i="1" a="1"/>
  <c r="K596" i="1" s="1"/>
  <c r="K599" i="1" a="1"/>
  <c r="K599" i="1" s="1"/>
  <c r="K477" i="1" a="1"/>
  <c r="K477" i="1" s="1"/>
  <c r="K548" i="1" a="1"/>
  <c r="K548" i="1" s="1"/>
  <c r="K553" i="1" a="1"/>
  <c r="K553" i="1" s="1"/>
  <c r="K560" i="1" a="1"/>
  <c r="K560" i="1" s="1"/>
  <c r="K568" i="1" a="1"/>
  <c r="K568" i="1" s="1"/>
  <c r="K575" i="1" a="1"/>
  <c r="K575" i="1" s="1"/>
  <c r="K578" i="1" a="1"/>
  <c r="K578" i="1" s="1"/>
  <c r="K585" i="1" a="1"/>
  <c r="K585" i="1" s="1"/>
  <c r="K589" i="1" a="1"/>
  <c r="K589" i="1" s="1"/>
  <c r="K584" i="1" a="1"/>
  <c r="K584" i="1" s="1"/>
  <c r="K588" i="1" a="1"/>
  <c r="K588" i="1" s="1"/>
  <c r="K595" i="1" a="1"/>
  <c r="K595" i="1" s="1"/>
  <c r="K516" i="1" a="1"/>
  <c r="K516" i="1" s="1"/>
  <c r="K532" i="1" a="1"/>
  <c r="K532" i="1" s="1"/>
  <c r="K549" i="1" a="1"/>
  <c r="K549" i="1" s="1"/>
  <c r="K566" i="1" a="1"/>
  <c r="K566" i="1" s="1"/>
  <c r="K567" i="1" a="1"/>
  <c r="K567" i="1" s="1"/>
  <c r="K574" i="1" a="1"/>
  <c r="K574" i="1" s="1"/>
  <c r="K580" i="1" a="1"/>
  <c r="K580" i="1" s="1"/>
  <c r="K591" i="1" a="1"/>
  <c r="K591" i="1" s="1"/>
  <c r="K563" i="1" a="1"/>
  <c r="K563" i="1" s="1"/>
  <c r="K613" i="1" a="1"/>
  <c r="K613" i="1" s="1"/>
  <c r="K622" i="1" a="1"/>
  <c r="K622" i="1" s="1"/>
  <c r="K625" i="1" a="1"/>
  <c r="K625" i="1" s="1"/>
  <c r="K645" i="1" a="1"/>
  <c r="K645" i="1" s="1"/>
  <c r="K653" i="1" a="1"/>
  <c r="K653" i="1" s="1"/>
  <c r="K598" i="1" a="1"/>
  <c r="K598" i="1" s="1"/>
  <c r="K612" i="1" a="1"/>
  <c r="K612" i="1" s="1"/>
  <c r="K615" i="1" a="1"/>
  <c r="K615" i="1" s="1"/>
  <c r="K627" i="1" a="1"/>
  <c r="K627" i="1" s="1"/>
  <c r="K634" i="1" a="1"/>
  <c r="K634" i="1" s="1"/>
  <c r="K644" i="1" a="1"/>
  <c r="K644" i="1" s="1"/>
  <c r="K652" i="1" a="1"/>
  <c r="K652" i="1" s="1"/>
  <c r="K663" i="1" a="1"/>
  <c r="K663" i="1" s="1"/>
  <c r="K606" i="1" a="1"/>
  <c r="K606" i="1" s="1"/>
  <c r="K609" i="1" a="1"/>
  <c r="K609" i="1" s="1"/>
  <c r="K624" i="1" a="1"/>
  <c r="K624" i="1" s="1"/>
  <c r="K640" i="1" a="1"/>
  <c r="K640" i="1" s="1"/>
  <c r="K647" i="1" a="1"/>
  <c r="K647" i="1" s="1"/>
  <c r="K655" i="1" a="1"/>
  <c r="K655" i="1" s="1"/>
  <c r="K495" i="1" a="1"/>
  <c r="K495" i="1" s="1"/>
  <c r="K552" i="1" a="1"/>
  <c r="K552" i="1" s="1"/>
  <c r="K611" i="1" a="1"/>
  <c r="K611" i="1" s="1"/>
  <c r="K618" i="1" a="1"/>
  <c r="K618" i="1" s="1"/>
  <c r="K621" i="1" a="1"/>
  <c r="K621" i="1" s="1"/>
  <c r="K630" i="1" a="1"/>
  <c r="K630" i="1" s="1"/>
  <c r="K559" i="1" a="1"/>
  <c r="K559" i="1" s="1"/>
  <c r="K587" i="1" a="1"/>
  <c r="K587" i="1" s="1"/>
  <c r="K605" i="1" a="1"/>
  <c r="K605" i="1" s="1"/>
  <c r="K614" i="1" a="1"/>
  <c r="K614" i="1" s="1"/>
  <c r="K620" i="1" a="1"/>
  <c r="K620" i="1" s="1"/>
  <c r="K626" i="1" a="1"/>
  <c r="K626" i="1" s="1"/>
  <c r="K632" i="1" a="1"/>
  <c r="K632" i="1" s="1"/>
  <c r="K639" i="1" a="1"/>
  <c r="K639" i="1" s="1"/>
  <c r="K648" i="1" a="1"/>
  <c r="K648" i="1" s="1"/>
  <c r="K656" i="1" a="1"/>
  <c r="K656" i="1" s="1"/>
  <c r="K661" i="1" a="1"/>
  <c r="K661" i="1" s="1"/>
  <c r="K577" i="1" a="1"/>
  <c r="K577" i="1" s="1"/>
  <c r="K594" i="1" a="1"/>
  <c r="K594" i="1" s="1"/>
  <c r="K607" i="1" a="1"/>
  <c r="K607" i="1" s="1"/>
  <c r="K617" i="1" a="1"/>
  <c r="K617" i="1" s="1"/>
  <c r="K629" i="1" a="1"/>
  <c r="K629" i="1" s="1"/>
  <c r="K651" i="1" a="1"/>
  <c r="K651" i="1" s="1"/>
  <c r="K659" i="1" a="1"/>
  <c r="K659" i="1" s="1"/>
  <c r="K646" i="1" a="1"/>
  <c r="K646" i="1" s="1"/>
  <c r="K665" i="1" a="1"/>
  <c r="K665" i="1" s="1"/>
  <c r="K668" i="1" a="1"/>
  <c r="K668" i="1" s="1"/>
  <c r="K680" i="1" a="1"/>
  <c r="K680" i="1" s="1"/>
  <c r="K683" i="1" a="1"/>
  <c r="K683" i="1" s="1"/>
  <c r="K688" i="1" a="1"/>
  <c r="K688" i="1" s="1"/>
  <c r="K691" i="1" a="1"/>
  <c r="K691" i="1" s="1"/>
  <c r="K696" i="1" a="1"/>
  <c r="K696" i="1" s="1"/>
  <c r="K699" i="1" a="1"/>
  <c r="K699" i="1" s="1"/>
  <c r="K704" i="1" a="1"/>
  <c r="K704" i="1" s="1"/>
  <c r="K707" i="1" a="1"/>
  <c r="K707" i="1" s="1"/>
  <c r="K712" i="1" a="1"/>
  <c r="K712" i="1" s="1"/>
  <c r="K715" i="1" a="1"/>
  <c r="K715" i="1" s="1"/>
  <c r="K720" i="1" a="1"/>
  <c r="K720" i="1" s="1"/>
  <c r="K723" i="1" a="1"/>
  <c r="K723" i="1" s="1"/>
  <c r="K729" i="1" a="1"/>
  <c r="K729" i="1" s="1"/>
  <c r="K734" i="1" a="1"/>
  <c r="K734" i="1" s="1"/>
  <c r="K745" i="1" a="1"/>
  <c r="K745" i="1" s="1"/>
  <c r="K751" i="1" a="1"/>
  <c r="K751" i="1" s="1"/>
  <c r="K766" i="1" a="1"/>
  <c r="K766" i="1" s="1"/>
  <c r="K783" i="1" a="1"/>
  <c r="K783" i="1" s="1"/>
  <c r="K619" i="1" a="1"/>
  <c r="K619" i="1" s="1"/>
  <c r="K631" i="1" a="1"/>
  <c r="K631" i="1" s="1"/>
  <c r="K636" i="1" a="1"/>
  <c r="K636" i="1" s="1"/>
  <c r="K641" i="1" a="1"/>
  <c r="K641" i="1" s="1"/>
  <c r="K657" i="1" a="1"/>
  <c r="K657" i="1" s="1"/>
  <c r="K658" i="1" a="1"/>
  <c r="K658" i="1" s="1"/>
  <c r="K674" i="1" a="1"/>
  <c r="K674" i="1" s="1"/>
  <c r="K677" i="1" a="1"/>
  <c r="K677" i="1" s="1"/>
  <c r="K685" i="1" a="1"/>
  <c r="K685" i="1" s="1"/>
  <c r="K693" i="1" a="1"/>
  <c r="K693" i="1" s="1"/>
  <c r="K701" i="1" a="1"/>
  <c r="K701" i="1" s="1"/>
  <c r="K709" i="1" a="1"/>
  <c r="K709" i="1" s="1"/>
  <c r="K717" i="1" a="1"/>
  <c r="K717" i="1" s="1"/>
  <c r="K733" i="1" a="1"/>
  <c r="K733" i="1" s="1"/>
  <c r="K742" i="1" a="1"/>
  <c r="K742" i="1" s="1"/>
  <c r="K748" i="1" a="1"/>
  <c r="K748" i="1" s="1"/>
  <c r="K756" i="1" a="1"/>
  <c r="K756" i="1" s="1"/>
  <c r="K760" i="1" a="1"/>
  <c r="K760" i="1" s="1"/>
  <c r="K765" i="1" a="1"/>
  <c r="K765" i="1" s="1"/>
  <c r="K774" i="1" a="1"/>
  <c r="K774" i="1" s="1"/>
  <c r="K608" i="1" a="1"/>
  <c r="K608" i="1" s="1"/>
  <c r="K642" i="1" a="1"/>
  <c r="K642" i="1" s="1"/>
  <c r="K643" i="1" a="1"/>
  <c r="K643" i="1" s="1"/>
  <c r="K664" i="1" a="1"/>
  <c r="K664" i="1" s="1"/>
  <c r="K671" i="1" a="1"/>
  <c r="K671" i="1" s="1"/>
  <c r="K682" i="1" a="1"/>
  <c r="K682" i="1" s="1"/>
  <c r="K690" i="1" a="1"/>
  <c r="K690" i="1" s="1"/>
  <c r="K698" i="1" a="1"/>
  <c r="K698" i="1" s="1"/>
  <c r="K706" i="1" a="1"/>
  <c r="K706" i="1" s="1"/>
  <c r="K714" i="1" a="1"/>
  <c r="K714" i="1" s="1"/>
  <c r="K722" i="1" a="1"/>
  <c r="K722" i="1" s="1"/>
  <c r="K725" i="1" a="1"/>
  <c r="K725" i="1" s="1"/>
  <c r="K732" i="1" a="1"/>
  <c r="K732" i="1" s="1"/>
  <c r="K738" i="1" a="1"/>
  <c r="K738" i="1" s="1"/>
  <c r="K739" i="1" a="1"/>
  <c r="K739" i="1" s="1"/>
  <c r="K750" i="1" a="1"/>
  <c r="K750" i="1" s="1"/>
  <c r="K753" i="1" a="1"/>
  <c r="K753" i="1" s="1"/>
  <c r="K759" i="1" a="1"/>
  <c r="K759" i="1" s="1"/>
  <c r="K770" i="1" a="1"/>
  <c r="K770" i="1" s="1"/>
  <c r="K654" i="1" a="1"/>
  <c r="K654" i="1" s="1"/>
  <c r="K662" i="1" a="1"/>
  <c r="K662" i="1" s="1"/>
  <c r="K667" i="1" a="1"/>
  <c r="K667" i="1" s="1"/>
  <c r="K728" i="1" a="1"/>
  <c r="K728" i="1" s="1"/>
  <c r="K602" i="1" a="1"/>
  <c r="K602" i="1" s="1"/>
  <c r="K604" i="1" a="1"/>
  <c r="K604" i="1" s="1"/>
  <c r="K610" i="1" a="1"/>
  <c r="K610" i="1" s="1"/>
  <c r="K616" i="1" a="1"/>
  <c r="K616" i="1" s="1"/>
  <c r="K628" i="1" a="1"/>
  <c r="K628" i="1" s="1"/>
  <c r="K681" i="1" a="1"/>
  <c r="K681" i="1" s="1"/>
  <c r="K689" i="1" a="1"/>
  <c r="K689" i="1" s="1"/>
  <c r="K697" i="1" a="1"/>
  <c r="K697" i="1" s="1"/>
  <c r="K705" i="1" a="1"/>
  <c r="K705" i="1" s="1"/>
  <c r="K713" i="1" a="1"/>
  <c r="K713" i="1" s="1"/>
  <c r="K721" i="1" a="1"/>
  <c r="K721" i="1" s="1"/>
  <c r="K731" i="1" a="1"/>
  <c r="K731" i="1" s="1"/>
  <c r="K736" i="1" a="1"/>
  <c r="K736" i="1" s="1"/>
  <c r="K749" i="1" a="1"/>
  <c r="K749" i="1" s="1"/>
  <c r="K757" i="1" a="1"/>
  <c r="K757" i="1" s="1"/>
  <c r="K768" i="1" a="1"/>
  <c r="K768" i="1" s="1"/>
  <c r="K772" i="1" a="1"/>
  <c r="K772" i="1" s="1"/>
  <c r="K781" i="1" a="1"/>
  <c r="K781" i="1" s="1"/>
  <c r="K786" i="1" a="1"/>
  <c r="K786" i="1" s="1"/>
  <c r="K623" i="1" a="1"/>
  <c r="K623" i="1" s="1"/>
  <c r="K649" i="1" a="1"/>
  <c r="K649" i="1" s="1"/>
  <c r="K650" i="1" a="1"/>
  <c r="K650" i="1" s="1"/>
  <c r="K669" i="1" a="1"/>
  <c r="K669" i="1" s="1"/>
  <c r="K678" i="1" a="1"/>
  <c r="K678" i="1" s="1"/>
  <c r="K686" i="1" a="1"/>
  <c r="K686" i="1" s="1"/>
  <c r="K694" i="1" a="1"/>
  <c r="K694" i="1" s="1"/>
  <c r="K702" i="1" a="1"/>
  <c r="K702" i="1" s="1"/>
  <c r="K710" i="1" a="1"/>
  <c r="K710" i="1" s="1"/>
  <c r="K718" i="1" a="1"/>
  <c r="K718" i="1" s="1"/>
  <c r="K727" i="1" a="1"/>
  <c r="K727" i="1" s="1"/>
  <c r="K730" i="1" a="1"/>
  <c r="K730" i="1" s="1"/>
  <c r="K740" i="1" a="1"/>
  <c r="K740" i="1" s="1"/>
  <c r="K743" i="1" a="1"/>
  <c r="K743" i="1" s="1"/>
  <c r="K746" i="1" a="1"/>
  <c r="K746" i="1" s="1"/>
  <c r="K752" i="1" a="1"/>
  <c r="K752" i="1" s="1"/>
  <c r="K762" i="1" a="1"/>
  <c r="K762" i="1" s="1"/>
  <c r="K767" i="1" a="1"/>
  <c r="K767" i="1" s="1"/>
  <c r="K775" i="1" a="1"/>
  <c r="K775" i="1" s="1"/>
  <c r="K784" i="1" a="1"/>
  <c r="K784" i="1" s="1"/>
  <c r="K788" i="1" a="1"/>
  <c r="K788" i="1" s="1"/>
  <c r="K638" i="1" a="1"/>
  <c r="K638" i="1" s="1"/>
  <c r="K673" i="1" a="1"/>
  <c r="K673" i="1" s="1"/>
  <c r="K679" i="1" a="1"/>
  <c r="K679" i="1" s="1"/>
  <c r="K692" i="1" a="1"/>
  <c r="K692" i="1" s="1"/>
  <c r="K711" i="1" a="1"/>
  <c r="K711" i="1" s="1"/>
  <c r="K724" i="1" a="1"/>
  <c r="K724" i="1" s="1"/>
  <c r="K735" i="1" a="1"/>
  <c r="K735" i="1" s="1"/>
  <c r="K780" i="1" a="1"/>
  <c r="K780" i="1" s="1"/>
  <c r="K792" i="1" a="1"/>
  <c r="K792" i="1" s="1"/>
  <c r="K793" i="1" a="1"/>
  <c r="K793" i="1" s="1"/>
  <c r="K813" i="1" a="1"/>
  <c r="K813" i="1" s="1"/>
  <c r="K822" i="1" a="1"/>
  <c r="K822" i="1" s="1"/>
  <c r="K826" i="1" a="1"/>
  <c r="K826" i="1" s="1"/>
  <c r="K832" i="1" a="1"/>
  <c r="K832" i="1" s="1"/>
  <c r="K836" i="1" a="1"/>
  <c r="K836" i="1" s="1"/>
  <c r="K846" i="1" a="1"/>
  <c r="K846" i="1" s="1"/>
  <c r="K849" i="1" a="1"/>
  <c r="K849" i="1" s="1"/>
  <c r="K855" i="1" a="1"/>
  <c r="K855" i="1" s="1"/>
  <c r="K858" i="1" a="1"/>
  <c r="K858" i="1" s="1"/>
  <c r="K871" i="1" a="1"/>
  <c r="K871" i="1" s="1"/>
  <c r="K876" i="1" a="1"/>
  <c r="K876" i="1" s="1"/>
  <c r="K666" i="1" a="1"/>
  <c r="K666" i="1" s="1"/>
  <c r="K747" i="1" a="1"/>
  <c r="K747" i="1" s="1"/>
  <c r="K755" i="1" a="1"/>
  <c r="K755" i="1" s="1"/>
  <c r="K764" i="1" a="1"/>
  <c r="K764" i="1" s="1"/>
  <c r="K769" i="1" a="1"/>
  <c r="K769" i="1" s="1"/>
  <c r="K785" i="1" a="1"/>
  <c r="K785" i="1" s="1"/>
  <c r="K794" i="1" a="1"/>
  <c r="K794" i="1" s="1"/>
  <c r="K807" i="1" a="1"/>
  <c r="K807" i="1" s="1"/>
  <c r="K812" i="1" a="1"/>
  <c r="K812" i="1" s="1"/>
  <c r="K817" i="1" a="1"/>
  <c r="K817" i="1" s="1"/>
  <c r="K821" i="1" a="1"/>
  <c r="K821" i="1" s="1"/>
  <c r="K825" i="1" a="1"/>
  <c r="K825" i="1" s="1"/>
  <c r="K831" i="1" a="1"/>
  <c r="K831" i="1" s="1"/>
  <c r="K840" i="1" a="1"/>
  <c r="K840" i="1" s="1"/>
  <c r="K845" i="1" a="1"/>
  <c r="K845" i="1" s="1"/>
  <c r="K862" i="1" a="1"/>
  <c r="K862" i="1" s="1"/>
  <c r="K866" i="1" a="1"/>
  <c r="K866" i="1" s="1"/>
  <c r="K870" i="1" a="1"/>
  <c r="K870" i="1" s="1"/>
  <c r="K880" i="1" a="1"/>
  <c r="K880" i="1" s="1"/>
  <c r="K633" i="1" a="1"/>
  <c r="K633" i="1" s="1"/>
  <c r="K687" i="1" a="1"/>
  <c r="K687" i="1" s="1"/>
  <c r="K700" i="1" a="1"/>
  <c r="K700" i="1" s="1"/>
  <c r="K719" i="1" a="1"/>
  <c r="K719" i="1" s="1"/>
  <c r="K758" i="1" a="1"/>
  <c r="K758" i="1" s="1"/>
  <c r="K773" i="1" a="1"/>
  <c r="K773" i="1" s="1"/>
  <c r="K777" i="1" a="1"/>
  <c r="K777" i="1" s="1"/>
  <c r="K778" i="1" a="1"/>
  <c r="K778" i="1" s="1"/>
  <c r="K779" i="1" a="1"/>
  <c r="K779" i="1" s="1"/>
  <c r="K790" i="1" a="1"/>
  <c r="K790" i="1" s="1"/>
  <c r="K795" i="1" a="1"/>
  <c r="K795" i="1" s="1"/>
  <c r="K796" i="1" a="1"/>
  <c r="K796" i="1" s="1"/>
  <c r="K816" i="1" a="1"/>
  <c r="K816" i="1" s="1"/>
  <c r="K675" i="1" a="1"/>
  <c r="K675" i="1" s="1"/>
  <c r="K726" i="1" a="1"/>
  <c r="K726" i="1" s="1"/>
  <c r="K754" i="1" a="1"/>
  <c r="K754" i="1" s="1"/>
  <c r="K763" i="1" a="1"/>
  <c r="K763" i="1" s="1"/>
  <c r="K797" i="1" a="1"/>
  <c r="K797" i="1" s="1"/>
  <c r="K806" i="1" a="1"/>
  <c r="K806" i="1" s="1"/>
  <c r="K829" i="1" a="1"/>
  <c r="K829" i="1" s="1"/>
  <c r="K848" i="1" a="1"/>
  <c r="K848" i="1" s="1"/>
  <c r="K853" i="1" a="1"/>
  <c r="K853" i="1" s="1"/>
  <c r="K869" i="1" a="1"/>
  <c r="K869" i="1" s="1"/>
  <c r="K874" i="1" a="1"/>
  <c r="K874" i="1" s="1"/>
  <c r="K879" i="1" a="1"/>
  <c r="K879" i="1" s="1"/>
  <c r="K637" i="1" a="1"/>
  <c r="K637" i="1" s="1"/>
  <c r="K799" i="1" a="1"/>
  <c r="K799" i="1" s="1"/>
  <c r="K809" i="1" a="1"/>
  <c r="K809" i="1" s="1"/>
  <c r="K810" i="1" a="1"/>
  <c r="K810" i="1" s="1"/>
  <c r="K814" i="1" a="1"/>
  <c r="K814" i="1" s="1"/>
  <c r="K819" i="1" a="1"/>
  <c r="K819" i="1" s="1"/>
  <c r="K828" i="1" a="1"/>
  <c r="K828" i="1" s="1"/>
  <c r="K838" i="1" a="1"/>
  <c r="K838" i="1" s="1"/>
  <c r="K847" i="1" a="1"/>
  <c r="K847" i="1" s="1"/>
  <c r="K852" i="1" a="1"/>
  <c r="K852" i="1" s="1"/>
  <c r="K864" i="1" a="1"/>
  <c r="K864" i="1" s="1"/>
  <c r="K868" i="1" a="1"/>
  <c r="K868" i="1" s="1"/>
  <c r="K873" i="1" a="1"/>
  <c r="K873" i="1" s="1"/>
  <c r="K882" i="1" a="1"/>
  <c r="K882" i="1" s="1"/>
  <c r="K684" i="1" a="1"/>
  <c r="K684" i="1" s="1"/>
  <c r="K703" i="1" a="1"/>
  <c r="K703" i="1" s="1"/>
  <c r="K716" i="1" a="1"/>
  <c r="K716" i="1" s="1"/>
  <c r="K741" i="1" a="1"/>
  <c r="K741" i="1" s="1"/>
  <c r="K761" i="1" a="1"/>
  <c r="K761" i="1" s="1"/>
  <c r="K771" i="1" a="1"/>
  <c r="K771" i="1" s="1"/>
  <c r="K776" i="1" a="1"/>
  <c r="K776" i="1" s="1"/>
  <c r="K782" i="1" a="1"/>
  <c r="K782" i="1" s="1"/>
  <c r="K791" i="1" a="1"/>
  <c r="K791" i="1" s="1"/>
  <c r="K800" i="1" a="1"/>
  <c r="K800" i="1" s="1"/>
  <c r="K801" i="1" a="1"/>
  <c r="K801" i="1" s="1"/>
  <c r="K802" i="1" a="1"/>
  <c r="K802" i="1" s="1"/>
  <c r="K803" i="1" a="1"/>
  <c r="K803" i="1" s="1"/>
  <c r="K823" i="1" a="1"/>
  <c r="K823" i="1" s="1"/>
  <c r="K833" i="1" a="1"/>
  <c r="K833" i="1" s="1"/>
  <c r="K837" i="1" a="1"/>
  <c r="K837" i="1" s="1"/>
  <c r="K851" i="1" a="1"/>
  <c r="K851" i="1" s="1"/>
  <c r="K859" i="1" a="1"/>
  <c r="K859" i="1" s="1"/>
  <c r="K860" i="1" a="1"/>
  <c r="K860" i="1" s="1"/>
  <c r="K863" i="1" a="1"/>
  <c r="K863" i="1" s="1"/>
  <c r="K872" i="1" a="1"/>
  <c r="K872" i="1" s="1"/>
  <c r="K877" i="1" a="1"/>
  <c r="K877" i="1" s="1"/>
  <c r="K695" i="1" a="1"/>
  <c r="K695" i="1" s="1"/>
  <c r="K798" i="1" a="1"/>
  <c r="K798" i="1" s="1"/>
  <c r="K811" i="1" a="1"/>
  <c r="K811" i="1" s="1"/>
  <c r="K850" i="1" a="1"/>
  <c r="K850" i="1" s="1"/>
  <c r="K881" i="1" a="1"/>
  <c r="K881" i="1" s="1"/>
  <c r="K890" i="1" a="1"/>
  <c r="K890" i="1" s="1"/>
  <c r="K898" i="1" a="1"/>
  <c r="K898" i="1" s="1"/>
  <c r="K915" i="1" a="1"/>
  <c r="K915" i="1" s="1"/>
  <c r="K916" i="1" a="1"/>
  <c r="K916" i="1" s="1"/>
  <c r="K922" i="1" a="1"/>
  <c r="K922" i="1" s="1"/>
  <c r="K923" i="1" a="1"/>
  <c r="K923" i="1" s="1"/>
  <c r="K933" i="1" a="1"/>
  <c r="K933" i="1" s="1"/>
  <c r="K934" i="1" a="1"/>
  <c r="K934" i="1" s="1"/>
  <c r="K940" i="1" a="1"/>
  <c r="K940" i="1" s="1"/>
  <c r="K945" i="1" a="1"/>
  <c r="K945" i="1" s="1"/>
  <c r="K956" i="1" a="1"/>
  <c r="K956" i="1" s="1"/>
  <c r="K958" i="1" a="1"/>
  <c r="K958" i="1" s="1"/>
  <c r="K960" i="1" a="1"/>
  <c r="K960" i="1" s="1"/>
  <c r="K962" i="1" a="1"/>
  <c r="K962" i="1" s="1"/>
  <c r="K964" i="1" a="1"/>
  <c r="K964" i="1" s="1"/>
  <c r="K966" i="1" a="1"/>
  <c r="K966" i="1" s="1"/>
  <c r="K968" i="1" a="1"/>
  <c r="K968" i="1" s="1"/>
  <c r="K970" i="1" a="1"/>
  <c r="K970" i="1" s="1"/>
  <c r="K972" i="1" a="1"/>
  <c r="K972" i="1" s="1"/>
  <c r="K974" i="1" a="1"/>
  <c r="K974" i="1" s="1"/>
  <c r="K976" i="1" a="1"/>
  <c r="K976" i="1" s="1"/>
  <c r="K978" i="1" a="1"/>
  <c r="K978" i="1" s="1"/>
  <c r="K787" i="1" a="1"/>
  <c r="K787" i="1" s="1"/>
  <c r="K830" i="1" a="1"/>
  <c r="K830" i="1" s="1"/>
  <c r="K835" i="1" a="1"/>
  <c r="K835" i="1" s="1"/>
  <c r="K878" i="1" a="1"/>
  <c r="K878" i="1" s="1"/>
  <c r="K886" i="1" a="1"/>
  <c r="K886" i="1" s="1"/>
  <c r="K894" i="1" a="1"/>
  <c r="K894" i="1" s="1"/>
  <c r="K903" i="1" a="1"/>
  <c r="K903" i="1" s="1"/>
  <c r="K944" i="1" a="1"/>
  <c r="K944" i="1" s="1"/>
  <c r="K948" i="1" a="1"/>
  <c r="K948" i="1" s="1"/>
  <c r="K953" i="1" a="1"/>
  <c r="K953" i="1" s="1"/>
  <c r="K844" i="1" a="1"/>
  <c r="K844" i="1" s="1"/>
  <c r="K854" i="1" a="1"/>
  <c r="K854" i="1" s="1"/>
  <c r="K889" i="1" a="1"/>
  <c r="K889" i="1" s="1"/>
  <c r="K897" i="1" a="1"/>
  <c r="K897" i="1" s="1"/>
  <c r="K920" i="1" a="1"/>
  <c r="K920" i="1" s="1"/>
  <c r="K932" i="1" a="1"/>
  <c r="K932" i="1" s="1"/>
  <c r="K939" i="1" a="1"/>
  <c r="K939" i="1" s="1"/>
  <c r="K672" i="1" a="1"/>
  <c r="K672" i="1" s="1"/>
  <c r="K789" i="1" a="1"/>
  <c r="K789" i="1" s="1"/>
  <c r="K808" i="1" a="1"/>
  <c r="K808" i="1" s="1"/>
  <c r="K818" i="1" a="1"/>
  <c r="K818" i="1" s="1"/>
  <c r="K834" i="1" a="1"/>
  <c r="K834" i="1" s="1"/>
  <c r="K839" i="1" a="1"/>
  <c r="K839" i="1" s="1"/>
  <c r="K843" i="1" a="1"/>
  <c r="K843" i="1" s="1"/>
  <c r="K867" i="1" a="1"/>
  <c r="K867" i="1" s="1"/>
  <c r="K883" i="1" a="1"/>
  <c r="K883" i="1" s="1"/>
  <c r="K885" i="1" a="1"/>
  <c r="K885" i="1" s="1"/>
  <c r="K893" i="1" a="1"/>
  <c r="K893" i="1" s="1"/>
  <c r="K902" i="1" a="1"/>
  <c r="K902" i="1" s="1"/>
  <c r="K904" i="1" a="1"/>
  <c r="K904" i="1" s="1"/>
  <c r="K905" i="1" a="1"/>
  <c r="K905" i="1" s="1"/>
  <c r="K919" i="1" a="1"/>
  <c r="K919" i="1" s="1"/>
  <c r="K921" i="1" a="1"/>
  <c r="K921" i="1" s="1"/>
  <c r="K931" i="1" a="1"/>
  <c r="K931" i="1" s="1"/>
  <c r="K938" i="1" a="1"/>
  <c r="K938" i="1" s="1"/>
  <c r="K951" i="1" a="1"/>
  <c r="K951" i="1" s="1"/>
  <c r="K676" i="1" a="1"/>
  <c r="K676" i="1" s="1"/>
  <c r="K737" i="1" a="1"/>
  <c r="K737" i="1" s="1"/>
  <c r="K824" i="1" a="1"/>
  <c r="K824" i="1" s="1"/>
  <c r="K857" i="1" a="1"/>
  <c r="K857" i="1" s="1"/>
  <c r="K896" i="1" a="1"/>
  <c r="K896" i="1" s="1"/>
  <c r="K900" i="1" a="1"/>
  <c r="K900" i="1" s="1"/>
  <c r="K906" i="1" a="1"/>
  <c r="K906" i="1" s="1"/>
  <c r="K910" i="1" a="1"/>
  <c r="K910" i="1" s="1"/>
  <c r="K912" i="1" a="1"/>
  <c r="K912" i="1" s="1"/>
  <c r="K918" i="1" a="1"/>
  <c r="K918" i="1" s="1"/>
  <c r="K924" i="1" a="1"/>
  <c r="K924" i="1" s="1"/>
  <c r="K937" i="1" a="1"/>
  <c r="K937" i="1" s="1"/>
  <c r="K943" i="1" a="1"/>
  <c r="K943" i="1" s="1"/>
  <c r="K947" i="1" a="1"/>
  <c r="K947" i="1" s="1"/>
  <c r="K957" i="1" a="1"/>
  <c r="K957" i="1" s="1"/>
  <c r="K959" i="1" a="1"/>
  <c r="K959" i="1" s="1"/>
  <c r="K961" i="1" a="1"/>
  <c r="K961" i="1" s="1"/>
  <c r="K963" i="1" a="1"/>
  <c r="K963" i="1" s="1"/>
  <c r="K965" i="1" a="1"/>
  <c r="K965" i="1" s="1"/>
  <c r="K967" i="1" a="1"/>
  <c r="K967" i="1" s="1"/>
  <c r="K969" i="1" a="1"/>
  <c r="K969" i="1" s="1"/>
  <c r="K971" i="1" a="1"/>
  <c r="K971" i="1" s="1"/>
  <c r="K973" i="1" a="1"/>
  <c r="K973" i="1" s="1"/>
  <c r="K975" i="1" a="1"/>
  <c r="K975" i="1" s="1"/>
  <c r="K977" i="1" a="1"/>
  <c r="K977" i="1" s="1"/>
  <c r="K979" i="1" a="1"/>
  <c r="K979" i="1" s="1"/>
  <c r="K981" i="1" a="1"/>
  <c r="K981" i="1" s="1"/>
  <c r="K744" i="1" a="1"/>
  <c r="K744" i="1" s="1"/>
  <c r="K804" i="1" a="1"/>
  <c r="K804" i="1" s="1"/>
  <c r="K842" i="1" a="1"/>
  <c r="K842" i="1" s="1"/>
  <c r="K861" i="1" a="1"/>
  <c r="K861" i="1" s="1"/>
  <c r="K884" i="1" a="1"/>
  <c r="K884" i="1" s="1"/>
  <c r="K888" i="1" a="1"/>
  <c r="K888" i="1" s="1"/>
  <c r="K892" i="1" a="1"/>
  <c r="K892" i="1" s="1"/>
  <c r="K901" i="1" a="1"/>
  <c r="K901" i="1" s="1"/>
  <c r="K909" i="1" a="1"/>
  <c r="K909" i="1" s="1"/>
  <c r="K911" i="1" a="1"/>
  <c r="K911" i="1" s="1"/>
  <c r="K925" i="1" a="1"/>
  <c r="K925" i="1" s="1"/>
  <c r="K930" i="1" a="1"/>
  <c r="K930" i="1" s="1"/>
  <c r="K936" i="1" a="1"/>
  <c r="K936" i="1" s="1"/>
  <c r="K942" i="1" a="1"/>
  <c r="K942" i="1" s="1"/>
  <c r="K950" i="1" a="1"/>
  <c r="K950" i="1" s="1"/>
  <c r="K952" i="1" a="1"/>
  <c r="K952" i="1" s="1"/>
  <c r="K954" i="1" a="1"/>
  <c r="K954" i="1" s="1"/>
  <c r="K670" i="1" a="1"/>
  <c r="K670" i="1" s="1"/>
  <c r="K708" i="1" a="1"/>
  <c r="K708" i="1" s="1"/>
  <c r="K805" i="1" a="1"/>
  <c r="K805" i="1" s="1"/>
  <c r="K815" i="1" a="1"/>
  <c r="K815" i="1" s="1"/>
  <c r="K820" i="1" a="1"/>
  <c r="K820" i="1" s="1"/>
  <c r="K827" i="1" a="1"/>
  <c r="K827" i="1" s="1"/>
  <c r="K856" i="1" a="1"/>
  <c r="K856" i="1" s="1"/>
  <c r="K865" i="1" a="1"/>
  <c r="K865" i="1" s="1"/>
  <c r="K875" i="1" a="1"/>
  <c r="K875" i="1" s="1"/>
  <c r="K891" i="1" a="1"/>
  <c r="K891" i="1" s="1"/>
  <c r="K899" i="1" a="1"/>
  <c r="K899" i="1" s="1"/>
  <c r="K907" i="1" a="1"/>
  <c r="K907" i="1" s="1"/>
  <c r="K908" i="1" a="1"/>
  <c r="K908" i="1" s="1"/>
  <c r="K913" i="1" a="1"/>
  <c r="K913" i="1" s="1"/>
  <c r="K914" i="1" a="1"/>
  <c r="K914" i="1" s="1"/>
  <c r="K917" i="1" a="1"/>
  <c r="K917" i="1" s="1"/>
  <c r="K926" i="1" a="1"/>
  <c r="K926" i="1" s="1"/>
  <c r="K929" i="1" a="1"/>
  <c r="K929" i="1" s="1"/>
  <c r="K935" i="1" a="1"/>
  <c r="K935" i="1" s="1"/>
  <c r="K946" i="1" a="1"/>
  <c r="K946" i="1" s="1"/>
  <c r="K841" i="1" a="1"/>
  <c r="K841" i="1" s="1"/>
  <c r="K887" i="1" a="1"/>
  <c r="K887" i="1" s="1"/>
  <c r="K1034" i="1" a="1"/>
  <c r="K1034" i="1" s="1"/>
  <c r="K1035" i="1" a="1"/>
  <c r="K1035" i="1" s="1"/>
  <c r="K1036" i="1" a="1"/>
  <c r="K1036" i="1" s="1"/>
  <c r="K1037" i="1" a="1"/>
  <c r="K1037" i="1" s="1"/>
  <c r="K1039" i="1" a="1"/>
  <c r="K1039" i="1" s="1"/>
  <c r="K1046" i="1" a="1"/>
  <c r="K1046" i="1" s="1"/>
  <c r="K1053" i="1" a="1"/>
  <c r="K1053" i="1" s="1"/>
  <c r="K941" i="1" a="1"/>
  <c r="K941" i="1" s="1"/>
  <c r="K982" i="1" a="1"/>
  <c r="K982" i="1" s="1"/>
  <c r="K984" i="1" a="1"/>
  <c r="K984" i="1" s="1"/>
  <c r="K986" i="1" a="1"/>
  <c r="K986" i="1" s="1"/>
  <c r="K988" i="1" a="1"/>
  <c r="K988" i="1" s="1"/>
  <c r="K990" i="1" a="1"/>
  <c r="K990" i="1" s="1"/>
  <c r="K992" i="1" a="1"/>
  <c r="K992" i="1" s="1"/>
  <c r="K994" i="1" a="1"/>
  <c r="K994" i="1" s="1"/>
  <c r="K996" i="1" a="1"/>
  <c r="K996" i="1" s="1"/>
  <c r="K998" i="1" a="1"/>
  <c r="K998" i="1" s="1"/>
  <c r="K1000" i="1" a="1"/>
  <c r="K1000" i="1" s="1"/>
  <c r="K1002" i="1" a="1"/>
  <c r="K1002" i="1" s="1"/>
  <c r="K1004" i="1" a="1"/>
  <c r="K1004" i="1" s="1"/>
  <c r="K1006" i="1" a="1"/>
  <c r="K1006" i="1" s="1"/>
  <c r="K1008" i="1" a="1"/>
  <c r="K1008" i="1" s="1"/>
  <c r="K1010" i="1" a="1"/>
  <c r="K1010" i="1" s="1"/>
  <c r="K1012" i="1" a="1"/>
  <c r="K1012" i="1" s="1"/>
  <c r="K1014" i="1" a="1"/>
  <c r="K1014" i="1" s="1"/>
  <c r="K1016" i="1" a="1"/>
  <c r="K1016" i="1" s="1"/>
  <c r="K1018" i="1" a="1"/>
  <c r="K1018" i="1" s="1"/>
  <c r="K1020" i="1" a="1"/>
  <c r="K1020" i="1" s="1"/>
  <c r="K1022" i="1" a="1"/>
  <c r="K1022" i="1" s="1"/>
  <c r="K1024" i="1" a="1"/>
  <c r="K1024" i="1" s="1"/>
  <c r="K1026" i="1" a="1"/>
  <c r="K1026" i="1" s="1"/>
  <c r="K1028" i="1" a="1"/>
  <c r="K1028" i="1" s="1"/>
  <c r="K1038" i="1" a="1"/>
  <c r="K1038" i="1" s="1"/>
  <c r="K1042" i="1" a="1"/>
  <c r="K1042" i="1" s="1"/>
  <c r="K1049" i="1" a="1"/>
  <c r="K1049" i="1" s="1"/>
  <c r="K1056" i="1" a="1"/>
  <c r="K1056" i="1" s="1"/>
  <c r="K635" i="1" a="1"/>
  <c r="K635" i="1" s="1"/>
  <c r="K928" i="1" a="1"/>
  <c r="K928" i="1" s="1"/>
  <c r="K1045" i="1" a="1"/>
  <c r="K1045" i="1" s="1"/>
  <c r="K1052" i="1" a="1"/>
  <c r="K1052" i="1" s="1"/>
  <c r="K1059" i="1" a="1"/>
  <c r="K1059" i="1" s="1"/>
  <c r="K1065" i="1" a="1"/>
  <c r="K1065" i="1" s="1"/>
  <c r="K1048" i="1" a="1"/>
  <c r="K1048" i="1" s="1"/>
  <c r="K1055" i="1" a="1"/>
  <c r="K1055" i="1" s="1"/>
  <c r="K949" i="1" a="1"/>
  <c r="K949" i="1" s="1"/>
  <c r="K1041" i="1" a="1"/>
  <c r="K1041" i="1" s="1"/>
  <c r="K1044" i="1" a="1"/>
  <c r="K1044" i="1" s="1"/>
  <c r="K1058" i="1" a="1"/>
  <c r="K1058" i="1" s="1"/>
  <c r="K660" i="1" a="1"/>
  <c r="K660" i="1" s="1"/>
  <c r="K927" i="1" a="1"/>
  <c r="K927" i="1" s="1"/>
  <c r="K983" i="1" a="1"/>
  <c r="K983" i="1" s="1"/>
  <c r="K985" i="1" a="1"/>
  <c r="K985" i="1" s="1"/>
  <c r="K987" i="1" a="1"/>
  <c r="K987" i="1" s="1"/>
  <c r="K989" i="1" a="1"/>
  <c r="K989" i="1" s="1"/>
  <c r="K991" i="1" a="1"/>
  <c r="K991" i="1" s="1"/>
  <c r="K993" i="1" a="1"/>
  <c r="K993" i="1" s="1"/>
  <c r="K995" i="1" a="1"/>
  <c r="K995" i="1" s="1"/>
  <c r="K997" i="1" a="1"/>
  <c r="K997" i="1" s="1"/>
  <c r="K999" i="1" a="1"/>
  <c r="K999" i="1" s="1"/>
  <c r="K1001" i="1" a="1"/>
  <c r="K1001" i="1" s="1"/>
  <c r="K1003" i="1" a="1"/>
  <c r="K1003" i="1" s="1"/>
  <c r="K1005" i="1" a="1"/>
  <c r="K1005" i="1" s="1"/>
  <c r="K1007" i="1" a="1"/>
  <c r="K1007" i="1" s="1"/>
  <c r="K1009" i="1" a="1"/>
  <c r="K1009" i="1" s="1"/>
  <c r="K1011" i="1" a="1"/>
  <c r="K1011" i="1" s="1"/>
  <c r="K1013" i="1" a="1"/>
  <c r="K1013" i="1" s="1"/>
  <c r="K1015" i="1" a="1"/>
  <c r="K1015" i="1" s="1"/>
  <c r="K1017" i="1" a="1"/>
  <c r="K1017" i="1" s="1"/>
  <c r="K1019" i="1" a="1"/>
  <c r="K1019" i="1" s="1"/>
  <c r="K1021" i="1" a="1"/>
  <c r="K1021" i="1" s="1"/>
  <c r="K1023" i="1" a="1"/>
  <c r="K1023" i="1" s="1"/>
  <c r="K1025" i="1" a="1"/>
  <c r="K1025" i="1" s="1"/>
  <c r="K1027" i="1" a="1"/>
  <c r="K1027" i="1" s="1"/>
  <c r="K1029" i="1" a="1"/>
  <c r="K1029" i="1" s="1"/>
  <c r="K1047" i="1" a="1"/>
  <c r="K1047" i="1" s="1"/>
  <c r="K1051" i="1" a="1"/>
  <c r="K1051" i="1" s="1"/>
  <c r="K1061" i="1" a="1"/>
  <c r="K1061" i="1" s="1"/>
  <c r="K1064" i="1" a="1"/>
  <c r="K1064" i="1" s="1"/>
  <c r="K895" i="1" a="1"/>
  <c r="K895" i="1" s="1"/>
  <c r="K980" i="1" a="1"/>
  <c r="K980" i="1" s="1"/>
  <c r="K1040" i="1" a="1"/>
  <c r="K1040" i="1" s="1"/>
  <c r="K955" i="1" a="1"/>
  <c r="K955" i="1" s="1"/>
  <c r="K1033" i="1" a="1"/>
  <c r="K1033" i="1" s="1"/>
  <c r="K1062" i="1" a="1"/>
  <c r="K1062" i="1" s="1"/>
  <c r="K1066" i="1" a="1"/>
  <c r="K1066" i="1" s="1"/>
  <c r="K1067" i="1" a="1"/>
  <c r="K1067" i="1" s="1"/>
  <c r="K1070" i="1" a="1"/>
  <c r="K1070" i="1" s="1"/>
  <c r="K1081" i="1" a="1"/>
  <c r="K1081" i="1" s="1"/>
  <c r="K1085" i="1" a="1"/>
  <c r="K1085" i="1" s="1"/>
  <c r="K1111" i="1" a="1"/>
  <c r="K1111" i="1" s="1"/>
  <c r="K1112" i="1" a="1"/>
  <c r="K1112" i="1" s="1"/>
  <c r="K1114" i="1" a="1"/>
  <c r="K1114" i="1" s="1"/>
  <c r="K1120" i="1" a="1"/>
  <c r="K1120" i="1" s="1"/>
  <c r="K1121" i="1" a="1"/>
  <c r="K1121" i="1" s="1"/>
  <c r="K1123" i="1" a="1"/>
  <c r="K1123" i="1" s="1"/>
  <c r="K1128" i="1" a="1"/>
  <c r="K1128" i="1" s="1"/>
  <c r="K1129" i="1" a="1"/>
  <c r="K1129" i="1" s="1"/>
  <c r="K1134" i="1" a="1"/>
  <c r="K1134" i="1" s="1"/>
  <c r="K1145" i="1" a="1"/>
  <c r="K1145" i="1" s="1"/>
  <c r="K1150" i="1" a="1"/>
  <c r="K1150" i="1" s="1"/>
  <c r="K1151" i="1" a="1"/>
  <c r="K1151" i="1" s="1"/>
  <c r="K1179" i="1" a="1"/>
  <c r="K1179" i="1" s="1"/>
  <c r="K1180" i="1" a="1"/>
  <c r="K1180" i="1" s="1"/>
  <c r="K1183" i="1" a="1"/>
  <c r="K1183" i="1" s="1"/>
  <c r="K1030" i="1" a="1"/>
  <c r="K1030" i="1" s="1"/>
  <c r="K1043" i="1" a="1"/>
  <c r="K1043" i="1" s="1"/>
  <c r="K1050" i="1" a="1"/>
  <c r="K1050" i="1" s="1"/>
  <c r="K1075" i="1" a="1"/>
  <c r="K1075" i="1" s="1"/>
  <c r="K1088" i="1" a="1"/>
  <c r="K1088" i="1" s="1"/>
  <c r="K1092" i="1" a="1"/>
  <c r="K1092" i="1" s="1"/>
  <c r="K1096" i="1" a="1"/>
  <c r="K1096" i="1" s="1"/>
  <c r="K1100" i="1" a="1"/>
  <c r="K1100" i="1" s="1"/>
  <c r="K1113" i="1" a="1"/>
  <c r="K1113" i="1" s="1"/>
  <c r="K1119" i="1" a="1"/>
  <c r="K1119" i="1" s="1"/>
  <c r="K1139" i="1" a="1"/>
  <c r="K1139" i="1" s="1"/>
  <c r="K1144" i="1" a="1"/>
  <c r="K1144" i="1" s="1"/>
  <c r="K1149" i="1" a="1"/>
  <c r="K1149" i="1" s="1"/>
  <c r="K1156" i="1" a="1"/>
  <c r="K1156" i="1" s="1"/>
  <c r="K1159" i="1" a="1"/>
  <c r="K1159" i="1" s="1"/>
  <c r="K1166" i="1" a="1"/>
  <c r="K1166" i="1" s="1"/>
  <c r="K1169" i="1" a="1"/>
  <c r="K1169" i="1" s="1"/>
  <c r="K1177" i="1" a="1"/>
  <c r="K1177" i="1" s="1"/>
  <c r="K1178" i="1" a="1"/>
  <c r="K1178" i="1" s="1"/>
  <c r="K1186" i="1" a="1"/>
  <c r="K1186" i="1" s="1"/>
  <c r="K1189" i="1" a="1"/>
  <c r="K1189" i="1" s="1"/>
  <c r="K1192" i="1" a="1"/>
  <c r="K1192" i="1" s="1"/>
  <c r="K1057" i="1" a="1"/>
  <c r="K1057" i="1" s="1"/>
  <c r="K1069" i="1" a="1"/>
  <c r="K1069" i="1" s="1"/>
  <c r="K1072" i="1" a="1"/>
  <c r="K1072" i="1" s="1"/>
  <c r="K1078" i="1" a="1"/>
  <c r="K1078" i="1" s="1"/>
  <c r="K1084" i="1" a="1"/>
  <c r="K1084" i="1" s="1"/>
  <c r="K1091" i="1" a="1"/>
  <c r="K1091" i="1" s="1"/>
  <c r="K1099" i="1" a="1"/>
  <c r="K1099" i="1" s="1"/>
  <c r="K1127" i="1" a="1"/>
  <c r="K1127" i="1" s="1"/>
  <c r="K1133" i="1" a="1"/>
  <c r="K1133" i="1" s="1"/>
  <c r="K1143" i="1" a="1"/>
  <c r="K1143" i="1" s="1"/>
  <c r="K1176" i="1" a="1"/>
  <c r="K1176" i="1" s="1"/>
  <c r="K1194" i="1" a="1"/>
  <c r="K1194" i="1" s="1"/>
  <c r="K1032" i="1" a="1"/>
  <c r="K1032" i="1" s="1"/>
  <c r="K1080" i="1" a="1"/>
  <c r="K1080" i="1" s="1"/>
  <c r="K1087" i="1" a="1"/>
  <c r="K1087" i="1" s="1"/>
  <c r="K1118" i="1" a="1"/>
  <c r="K1118" i="1" s="1"/>
  <c r="K1138" i="1" a="1"/>
  <c r="K1138" i="1" s="1"/>
  <c r="K1148" i="1" a="1"/>
  <c r="K1148" i="1" s="1"/>
  <c r="K1155" i="1" a="1"/>
  <c r="K1155" i="1" s="1"/>
  <c r="K1161" i="1" a="1"/>
  <c r="K1161" i="1" s="1"/>
  <c r="K1163" i="1" a="1"/>
  <c r="K1163" i="1" s="1"/>
  <c r="K1175" i="1" a="1"/>
  <c r="K1175" i="1" s="1"/>
  <c r="K1182" i="1" a="1"/>
  <c r="K1182" i="1" s="1"/>
  <c r="K1191" i="1" a="1"/>
  <c r="K1191" i="1" s="1"/>
  <c r="K1060" i="1" a="1"/>
  <c r="K1060" i="1" s="1"/>
  <c r="K1068" i="1" a="1"/>
  <c r="K1068" i="1" s="1"/>
  <c r="K1074" i="1" a="1"/>
  <c r="K1074" i="1" s="1"/>
  <c r="K1077" i="1" a="1"/>
  <c r="K1077" i="1" s="1"/>
  <c r="K1083" i="1" a="1"/>
  <c r="K1083" i="1" s="1"/>
  <c r="K1095" i="1" a="1"/>
  <c r="K1095" i="1" s="1"/>
  <c r="K1103" i="1" a="1"/>
  <c r="K1103" i="1" s="1"/>
  <c r="K1104" i="1" a="1"/>
  <c r="K1104" i="1" s="1"/>
  <c r="K1117" i="1" a="1"/>
  <c r="K1117" i="1" s="1"/>
  <c r="K1126" i="1" a="1"/>
  <c r="K1126" i="1" s="1"/>
  <c r="K1132" i="1" a="1"/>
  <c r="K1132" i="1" s="1"/>
  <c r="K1137" i="1" a="1"/>
  <c r="K1137" i="1" s="1"/>
  <c r="K1142" i="1" a="1"/>
  <c r="K1142" i="1" s="1"/>
  <c r="K1154" i="1" a="1"/>
  <c r="K1154" i="1" s="1"/>
  <c r="K1165" i="1" a="1"/>
  <c r="K1165" i="1" s="1"/>
  <c r="K1168" i="1" a="1"/>
  <c r="K1168" i="1" s="1"/>
  <c r="K1171" i="1" a="1"/>
  <c r="K1171" i="1" s="1"/>
  <c r="K1172" i="1" a="1"/>
  <c r="K1172" i="1" s="1"/>
  <c r="K1173" i="1" a="1"/>
  <c r="K1173" i="1" s="1"/>
  <c r="K1174" i="1" a="1"/>
  <c r="K1174" i="1" s="1"/>
  <c r="K1185" i="1" a="1"/>
  <c r="K1185" i="1" s="1"/>
  <c r="K1188" i="1" a="1"/>
  <c r="K1188" i="1" s="1"/>
  <c r="K1071" i="1" a="1"/>
  <c r="K1071" i="1" s="1"/>
  <c r="K1090" i="1" a="1"/>
  <c r="K1090" i="1" s="1"/>
  <c r="K1098" i="1" a="1"/>
  <c r="K1098" i="1" s="1"/>
  <c r="K1105" i="1" a="1"/>
  <c r="K1105" i="1" s="1"/>
  <c r="K1106" i="1" a="1"/>
  <c r="K1106" i="1" s="1"/>
  <c r="K1116" i="1" a="1"/>
  <c r="K1116" i="1" s="1"/>
  <c r="K1136" i="1" a="1"/>
  <c r="K1136" i="1" s="1"/>
  <c r="K1147" i="1" a="1"/>
  <c r="K1147" i="1" s="1"/>
  <c r="K1158" i="1" a="1"/>
  <c r="K1158" i="1" s="1"/>
  <c r="K1160" i="1" a="1"/>
  <c r="K1160" i="1" s="1"/>
  <c r="K1181" i="1" a="1"/>
  <c r="K1181" i="1" s="1"/>
  <c r="K1193" i="1" a="1"/>
  <c r="K1193" i="1" s="1"/>
  <c r="K1031" i="1" a="1"/>
  <c r="K1031" i="1" s="1"/>
  <c r="K1054" i="1" a="1"/>
  <c r="K1054" i="1" s="1"/>
  <c r="K1063" i="1" a="1"/>
  <c r="K1063" i="1" s="1"/>
  <c r="K1079" i="1" a="1"/>
  <c r="K1079" i="1" s="1"/>
  <c r="K1082" i="1" a="1"/>
  <c r="K1082" i="1" s="1"/>
  <c r="K1086" i="1" a="1"/>
  <c r="K1086" i="1" s="1"/>
  <c r="K1094" i="1" a="1"/>
  <c r="K1094" i="1" s="1"/>
  <c r="K1102" i="1" a="1"/>
  <c r="K1102" i="1" s="1"/>
  <c r="K1107" i="1" a="1"/>
  <c r="K1107" i="1" s="1"/>
  <c r="K1108" i="1" a="1"/>
  <c r="K1108" i="1" s="1"/>
  <c r="K1115" i="1" a="1"/>
  <c r="K1115" i="1" s="1"/>
  <c r="K1125" i="1" a="1"/>
  <c r="K1125" i="1" s="1"/>
  <c r="K1131" i="1" a="1"/>
  <c r="K1131" i="1" s="1"/>
  <c r="K1135" i="1" a="1"/>
  <c r="K1135" i="1" s="1"/>
  <c r="K1141" i="1" a="1"/>
  <c r="K1141" i="1" s="1"/>
  <c r="K1146" i="1" a="1"/>
  <c r="K1146" i="1" s="1"/>
  <c r="K1153" i="1" a="1"/>
  <c r="K1153" i="1" s="1"/>
  <c r="K1167" i="1" a="1"/>
  <c r="K1167" i="1" s="1"/>
  <c r="K1170" i="1" a="1"/>
  <c r="K1170" i="1" s="1"/>
  <c r="K1184" i="1" a="1"/>
  <c r="K1184" i="1" s="1"/>
  <c r="K1190" i="1" a="1"/>
  <c r="K1190" i="1" s="1"/>
  <c r="K1196" i="1" a="1"/>
  <c r="K1196" i="1" s="1"/>
  <c r="K1073" i="1" a="1"/>
  <c r="K1073" i="1" s="1"/>
  <c r="K1204" i="1" a="1"/>
  <c r="K1204" i="1" s="1"/>
  <c r="K1209" i="1" a="1"/>
  <c r="K1209" i="1" s="1"/>
  <c r="K1227" i="1" a="1"/>
  <c r="K1227" i="1" s="1"/>
  <c r="K1230" i="1" a="1"/>
  <c r="K1230" i="1" s="1"/>
  <c r="K1237" i="1" a="1"/>
  <c r="K1237" i="1" s="1"/>
  <c r="K1240" i="1" a="1"/>
  <c r="K1240" i="1" s="1"/>
  <c r="K1241" i="1" a="1"/>
  <c r="K1241" i="1" s="1"/>
  <c r="K1243" i="1" a="1"/>
  <c r="K1243" i="1" s="1"/>
  <c r="K1244" i="1" a="1"/>
  <c r="K1244" i="1" s="1"/>
  <c r="K1259" i="1" a="1"/>
  <c r="K1259" i="1" s="1"/>
  <c r="K1260" i="1" a="1"/>
  <c r="K1260" i="1" s="1"/>
  <c r="K1285" i="1" a="1"/>
  <c r="K1285" i="1" s="1"/>
  <c r="K1292" i="1" a="1"/>
  <c r="K1292" i="1" s="1"/>
  <c r="K1296" i="1" a="1"/>
  <c r="K1296" i="1" s="1"/>
  <c r="K1299" i="1" a="1"/>
  <c r="K1299" i="1" s="1"/>
  <c r="K1302" i="1" a="1"/>
  <c r="K1302" i="1" s="1"/>
  <c r="K1305" i="1" a="1"/>
  <c r="K1305" i="1" s="1"/>
  <c r="K1310" i="1" a="1"/>
  <c r="K1310" i="1" s="1"/>
  <c r="K1097" i="1" a="1"/>
  <c r="K1097" i="1" s="1"/>
  <c r="K1110" i="1" a="1"/>
  <c r="K1110" i="1" s="1"/>
  <c r="K1206" i="1" a="1"/>
  <c r="K1206" i="1" s="1"/>
  <c r="K1211" i="1" a="1"/>
  <c r="K1211" i="1" s="1"/>
  <c r="K1214" i="1" a="1"/>
  <c r="K1214" i="1" s="1"/>
  <c r="K1220" i="1" a="1"/>
  <c r="K1220" i="1" s="1"/>
  <c r="K1232" i="1" a="1"/>
  <c r="K1232" i="1" s="1"/>
  <c r="K1242" i="1" a="1"/>
  <c r="K1242" i="1" s="1"/>
  <c r="K1257" i="1" a="1"/>
  <c r="K1257" i="1" s="1"/>
  <c r="K1258" i="1" a="1"/>
  <c r="K1258" i="1" s="1"/>
  <c r="K1273" i="1" a="1"/>
  <c r="K1273" i="1" s="1"/>
  <c r="K1274" i="1" a="1"/>
  <c r="K1274" i="1" s="1"/>
  <c r="K1278" i="1" a="1"/>
  <c r="K1278" i="1" s="1"/>
  <c r="K1281" i="1" a="1"/>
  <c r="K1281" i="1" s="1"/>
  <c r="K1284" i="1" a="1"/>
  <c r="K1284" i="1" s="1"/>
  <c r="K1288" i="1" a="1"/>
  <c r="K1288" i="1" s="1"/>
  <c r="K1197" i="1" a="1"/>
  <c r="K1197" i="1" s="1"/>
  <c r="K1200" i="1" a="1"/>
  <c r="K1200" i="1" s="1"/>
  <c r="K1216" i="1" a="1"/>
  <c r="K1216" i="1" s="1"/>
  <c r="K1223" i="1" a="1"/>
  <c r="K1223" i="1" s="1"/>
  <c r="K1229" i="1" a="1"/>
  <c r="K1229" i="1" s="1"/>
  <c r="K1236" i="1" a="1"/>
  <c r="K1236" i="1" s="1"/>
  <c r="K1239" i="1" a="1"/>
  <c r="K1239" i="1" s="1"/>
  <c r="K1255" i="1" a="1"/>
  <c r="K1255" i="1" s="1"/>
  <c r="K1256" i="1" a="1"/>
  <c r="K1256" i="1" s="1"/>
  <c r="K1271" i="1" a="1"/>
  <c r="K1271" i="1" s="1"/>
  <c r="K1272" i="1" a="1"/>
  <c r="K1272" i="1" s="1"/>
  <c r="K1287" i="1" a="1"/>
  <c r="K1287" i="1" s="1"/>
  <c r="K1291" i="1" a="1"/>
  <c r="K1291" i="1" s="1"/>
  <c r="K1295" i="1" a="1"/>
  <c r="K1295" i="1" s="1"/>
  <c r="K1304" i="1" a="1"/>
  <c r="K1304" i="1" s="1"/>
  <c r="K1307" i="1" a="1"/>
  <c r="K1307" i="1" s="1"/>
  <c r="K1312" i="1" a="1"/>
  <c r="K1312" i="1" s="1"/>
  <c r="K1089" i="1" a="1"/>
  <c r="K1089" i="1" s="1"/>
  <c r="K1130" i="1" a="1"/>
  <c r="K1130" i="1" s="1"/>
  <c r="K1140" i="1" a="1"/>
  <c r="K1140" i="1" s="1"/>
  <c r="K1187" i="1" a="1"/>
  <c r="K1187" i="1" s="1"/>
  <c r="K1195" i="1" a="1"/>
  <c r="K1195" i="1" s="1"/>
  <c r="K1203" i="1" a="1"/>
  <c r="K1203" i="1" s="1"/>
  <c r="K1219" i="1" a="1"/>
  <c r="K1219" i="1" s="1"/>
  <c r="K1226" i="1" a="1"/>
  <c r="K1226" i="1" s="1"/>
  <c r="K1235" i="1" a="1"/>
  <c r="K1235" i="1" s="1"/>
  <c r="K1253" i="1" a="1"/>
  <c r="K1253" i="1" s="1"/>
  <c r="K1254" i="1" a="1"/>
  <c r="K1254" i="1" s="1"/>
  <c r="K1270" i="1" a="1"/>
  <c r="K1270" i="1" s="1"/>
  <c r="K1280" i="1" a="1"/>
  <c r="K1280" i="1" s="1"/>
  <c r="K1283" i="1" a="1"/>
  <c r="K1283" i="1" s="1"/>
  <c r="K1294" i="1" a="1"/>
  <c r="K1294" i="1" s="1"/>
  <c r="K1298" i="1" a="1"/>
  <c r="K1298" i="1" s="1"/>
  <c r="K1101" i="1" a="1"/>
  <c r="K1101" i="1" s="1"/>
  <c r="K1109" i="1" a="1"/>
  <c r="K1109" i="1" s="1"/>
  <c r="K1122" i="1" a="1"/>
  <c r="K1122" i="1" s="1"/>
  <c r="K1162" i="1" a="1"/>
  <c r="K1162" i="1" s="1"/>
  <c r="K1199" i="1" a="1"/>
  <c r="K1199" i="1" s="1"/>
  <c r="K1208" i="1" a="1"/>
  <c r="K1208" i="1" s="1"/>
  <c r="K1249" i="1" a="1"/>
  <c r="K1249" i="1" s="1"/>
  <c r="K1250" i="1" a="1"/>
  <c r="K1250" i="1" s="1"/>
  <c r="K1251" i="1" a="1"/>
  <c r="K1251" i="1" s="1"/>
  <c r="K1252" i="1" a="1"/>
  <c r="K1252" i="1" s="1"/>
  <c r="K1269" i="1" a="1"/>
  <c r="K1269" i="1" s="1"/>
  <c r="K1277" i="1" a="1"/>
  <c r="K1277" i="1" s="1"/>
  <c r="K1152" i="1" a="1"/>
  <c r="K1152" i="1" s="1"/>
  <c r="K1157" i="1" a="1"/>
  <c r="K1157" i="1" s="1"/>
  <c r="K1164" i="1" a="1"/>
  <c r="K1164" i="1" s="1"/>
  <c r="K1202" i="1" a="1"/>
  <c r="K1202" i="1" s="1"/>
  <c r="K1205" i="1" a="1"/>
  <c r="K1205" i="1" s="1"/>
  <c r="K1210" i="1" a="1"/>
  <c r="K1210" i="1" s="1"/>
  <c r="K1213" i="1" a="1"/>
  <c r="K1213" i="1" s="1"/>
  <c r="K1218" i="1" a="1"/>
  <c r="K1218" i="1" s="1"/>
  <c r="K1222" i="1" a="1"/>
  <c r="K1222" i="1" s="1"/>
  <c r="K1225" i="1" a="1"/>
  <c r="K1225" i="1" s="1"/>
  <c r="K1228" i="1" a="1"/>
  <c r="K1228" i="1" s="1"/>
  <c r="K1231" i="1" a="1"/>
  <c r="K1231" i="1" s="1"/>
  <c r="K1238" i="1" a="1"/>
  <c r="K1238" i="1" s="1"/>
  <c r="K1247" i="1" a="1"/>
  <c r="K1247" i="1" s="1"/>
  <c r="K1248" i="1" a="1"/>
  <c r="K1248" i="1" s="1"/>
  <c r="K1263" i="1" a="1"/>
  <c r="K1263" i="1" s="1"/>
  <c r="K1264" i="1" a="1"/>
  <c r="K1264" i="1" s="1"/>
  <c r="K1265" i="1" a="1"/>
  <c r="K1265" i="1" s="1"/>
  <c r="K1266" i="1" a="1"/>
  <c r="K1266" i="1" s="1"/>
  <c r="K1267" i="1" a="1"/>
  <c r="K1267" i="1" s="1"/>
  <c r="K1268" i="1" a="1"/>
  <c r="K1268" i="1" s="1"/>
  <c r="K1276" i="1" a="1"/>
  <c r="K1276" i="1" s="1"/>
  <c r="K1282" i="1" a="1"/>
  <c r="K1282" i="1" s="1"/>
  <c r="K1286" i="1" a="1"/>
  <c r="K1286" i="1" s="1"/>
  <c r="K1290" i="1" a="1"/>
  <c r="K1290" i="1" s="1"/>
  <c r="K1297" i="1" a="1"/>
  <c r="K1297" i="1" s="1"/>
  <c r="K1300" i="1" a="1"/>
  <c r="K1300" i="1" s="1"/>
  <c r="K1303" i="1" a="1"/>
  <c r="K1303" i="1" s="1"/>
  <c r="K1311" i="1" a="1"/>
  <c r="K1311" i="1" s="1"/>
  <c r="K1314" i="1" a="1"/>
  <c r="K1314" i="1" s="1"/>
  <c r="K1198" i="1" a="1"/>
  <c r="K1198" i="1" s="1"/>
  <c r="K1201" i="1" a="1"/>
  <c r="K1201" i="1" s="1"/>
  <c r="K1212" i="1" a="1"/>
  <c r="K1212" i="1" s="1"/>
  <c r="K1217" i="1" a="1"/>
  <c r="K1217" i="1" s="1"/>
  <c r="K1221" i="1" a="1"/>
  <c r="K1221" i="1" s="1"/>
  <c r="K1224" i="1" a="1"/>
  <c r="K1224" i="1" s="1"/>
  <c r="K1233" i="1" a="1"/>
  <c r="K1233" i="1" s="1"/>
  <c r="K1245" i="1" a="1"/>
  <c r="K1245" i="1" s="1"/>
  <c r="K1319" i="1" a="1"/>
  <c r="K1319" i="1" s="1"/>
  <c r="K1322" i="1" a="1"/>
  <c r="K1322" i="1" s="1"/>
  <c r="K1328" i="1" a="1"/>
  <c r="K1328" i="1" s="1"/>
  <c r="K1335" i="1" a="1"/>
  <c r="K1335" i="1" s="1"/>
  <c r="K1339" i="1" a="1"/>
  <c r="K1339" i="1" s="1"/>
  <c r="K1346" i="1" a="1"/>
  <c r="K1346" i="1" s="1"/>
  <c r="K1360" i="1" a="1"/>
  <c r="K1360" i="1" s="1"/>
  <c r="K1363" i="1" a="1"/>
  <c r="K1363" i="1" s="1"/>
  <c r="K1366" i="1" a="1"/>
  <c r="K1366" i="1" s="1"/>
  <c r="K1372" i="1" a="1"/>
  <c r="K1372" i="1" s="1"/>
  <c r="K1375" i="1" a="1"/>
  <c r="K1375" i="1" s="1"/>
  <c r="K1386" i="1" a="1"/>
  <c r="K1386" i="1" s="1"/>
  <c r="K1388" i="1" a="1"/>
  <c r="K1388" i="1" s="1"/>
  <c r="K1390" i="1" a="1"/>
  <c r="K1390" i="1" s="1"/>
  <c r="K1392" i="1" a="1"/>
  <c r="K1392" i="1" s="1"/>
  <c r="K1394" i="1" a="1"/>
  <c r="K1394" i="1" s="1"/>
  <c r="K1396" i="1" a="1"/>
  <c r="K1396" i="1" s="1"/>
  <c r="K1398" i="1" a="1"/>
  <c r="K1398" i="1" s="1"/>
  <c r="K1400" i="1" a="1"/>
  <c r="K1400" i="1" s="1"/>
  <c r="K1402" i="1" a="1"/>
  <c r="K1402" i="1" s="1"/>
  <c r="K1404" i="1" a="1"/>
  <c r="K1404" i="1" s="1"/>
  <c r="K1406" i="1" a="1"/>
  <c r="K1406" i="1" s="1"/>
  <c r="K1408" i="1" a="1"/>
  <c r="K1408" i="1" s="1"/>
  <c r="K1410" i="1" a="1"/>
  <c r="K1410" i="1" s="1"/>
  <c r="K1412" i="1" a="1"/>
  <c r="K1412" i="1" s="1"/>
  <c r="K1414" i="1" a="1"/>
  <c r="K1414" i="1" s="1"/>
  <c r="K1124" i="1" a="1"/>
  <c r="K1124" i="1" s="1"/>
  <c r="K1306" i="1" a="1"/>
  <c r="K1306" i="1" s="1"/>
  <c r="K1325" i="1" a="1"/>
  <c r="K1325" i="1" s="1"/>
  <c r="K1342" i="1" a="1"/>
  <c r="K1342" i="1" s="1"/>
  <c r="K1348" i="1" a="1"/>
  <c r="K1348" i="1" s="1"/>
  <c r="K1354" i="1" a="1"/>
  <c r="K1354" i="1" s="1"/>
  <c r="K1357" i="1" a="1"/>
  <c r="K1357" i="1" s="1"/>
  <c r="K1379" i="1" a="1"/>
  <c r="K1379" i="1" s="1"/>
  <c r="K1383" i="1" a="1"/>
  <c r="K1383" i="1" s="1"/>
  <c r="K1289" i="1" a="1"/>
  <c r="K1289" i="1" s="1"/>
  <c r="K1316" i="1" a="1"/>
  <c r="K1316" i="1" s="1"/>
  <c r="K1331" i="1" a="1"/>
  <c r="K1331" i="1" s="1"/>
  <c r="K1334" i="1" a="1"/>
  <c r="K1334" i="1" s="1"/>
  <c r="K1338" i="1" a="1"/>
  <c r="K1338" i="1" s="1"/>
  <c r="K1368" i="1" a="1"/>
  <c r="K1368" i="1" s="1"/>
  <c r="K1371" i="1" a="1"/>
  <c r="K1371" i="1" s="1"/>
  <c r="K1215" i="1" a="1"/>
  <c r="K1215" i="1" s="1"/>
  <c r="K1279" i="1" a="1"/>
  <c r="K1279" i="1" s="1"/>
  <c r="K1301" i="1" a="1"/>
  <c r="K1301" i="1" s="1"/>
  <c r="K1318" i="1" a="1"/>
  <c r="K1318" i="1" s="1"/>
  <c r="K1321" i="1" a="1"/>
  <c r="K1321" i="1" s="1"/>
  <c r="K1324" i="1" a="1"/>
  <c r="K1324" i="1" s="1"/>
  <c r="K1337" i="1" a="1"/>
  <c r="K1337" i="1" s="1"/>
  <c r="K1345" i="1" a="1"/>
  <c r="K1345" i="1" s="1"/>
  <c r="K1350" i="1" a="1"/>
  <c r="K1350" i="1" s="1"/>
  <c r="K1353" i="1" a="1"/>
  <c r="K1353" i="1" s="1"/>
  <c r="K1356" i="1" a="1"/>
  <c r="K1356" i="1" s="1"/>
  <c r="K1359" i="1" a="1"/>
  <c r="K1359" i="1" s="1"/>
  <c r="K1362" i="1" a="1"/>
  <c r="K1362" i="1" s="1"/>
  <c r="K1365" i="1" a="1"/>
  <c r="K1365" i="1" s="1"/>
  <c r="K1374" i="1" a="1"/>
  <c r="K1374" i="1" s="1"/>
  <c r="K1076" i="1" a="1"/>
  <c r="K1076" i="1" s="1"/>
  <c r="K1234" i="1" a="1"/>
  <c r="K1234" i="1" s="1"/>
  <c r="K1261" i="1" a="1"/>
  <c r="K1261" i="1" s="1"/>
  <c r="K1327" i="1" a="1"/>
  <c r="K1327" i="1" s="1"/>
  <c r="K1330" i="1" a="1"/>
  <c r="K1330" i="1" s="1"/>
  <c r="K1341" i="1" a="1"/>
  <c r="K1341" i="1" s="1"/>
  <c r="K1352" i="1" a="1"/>
  <c r="K1352" i="1" s="1"/>
  <c r="K1377" i="1" a="1"/>
  <c r="K1377" i="1" s="1"/>
  <c r="K1385" i="1" a="1"/>
  <c r="K1385" i="1" s="1"/>
  <c r="K1387" i="1" a="1"/>
  <c r="K1387" i="1" s="1"/>
  <c r="K1389" i="1" a="1"/>
  <c r="K1389" i="1" s="1"/>
  <c r="K1391" i="1" a="1"/>
  <c r="K1391" i="1" s="1"/>
  <c r="K1393" i="1" a="1"/>
  <c r="K1393" i="1" s="1"/>
  <c r="K1395" i="1" a="1"/>
  <c r="K1395" i="1" s="1"/>
  <c r="K1397" i="1" a="1"/>
  <c r="K1397" i="1" s="1"/>
  <c r="K1399" i="1" a="1"/>
  <c r="K1399" i="1" s="1"/>
  <c r="K1401" i="1" a="1"/>
  <c r="K1401" i="1" s="1"/>
  <c r="K1403" i="1" a="1"/>
  <c r="K1403" i="1" s="1"/>
  <c r="K1405" i="1" a="1"/>
  <c r="K1405" i="1" s="1"/>
  <c r="K1407" i="1" a="1"/>
  <c r="K1407" i="1" s="1"/>
  <c r="K1409" i="1" a="1"/>
  <c r="K1409" i="1" s="1"/>
  <c r="K1411" i="1" a="1"/>
  <c r="K1411" i="1" s="1"/>
  <c r="K1413" i="1" a="1"/>
  <c r="K1413" i="1" s="1"/>
  <c r="K1415" i="1" a="1"/>
  <c r="K1415" i="1" s="1"/>
  <c r="K1417" i="1" a="1"/>
  <c r="K1417" i="1" s="1"/>
  <c r="K1262" i="1" a="1"/>
  <c r="K1262" i="1" s="1"/>
  <c r="K1308" i="1" a="1"/>
  <c r="K1308" i="1" s="1"/>
  <c r="K1315" i="1" a="1"/>
  <c r="K1315" i="1" s="1"/>
  <c r="K1333" i="1" a="1"/>
  <c r="K1333" i="1" s="1"/>
  <c r="K1336" i="1" a="1"/>
  <c r="K1336" i="1" s="1"/>
  <c r="K1344" i="1" a="1"/>
  <c r="K1344" i="1" s="1"/>
  <c r="K1347" i="1" a="1"/>
  <c r="K1347" i="1" s="1"/>
  <c r="K1361" i="1" a="1"/>
  <c r="K1361" i="1" s="1"/>
  <c r="K1364" i="1" a="1"/>
  <c r="K1364" i="1" s="1"/>
  <c r="K1367" i="1" a="1"/>
  <c r="K1367" i="1" s="1"/>
  <c r="K1370" i="1" a="1"/>
  <c r="K1370" i="1" s="1"/>
  <c r="K1373" i="1" a="1"/>
  <c r="K1373" i="1" s="1"/>
  <c r="K1381" i="1" a="1"/>
  <c r="K1381" i="1" s="1"/>
  <c r="K1293" i="1" a="1"/>
  <c r="K1293" i="1" s="1"/>
  <c r="K1309" i="1" a="1"/>
  <c r="K1309" i="1" s="1"/>
  <c r="K1317" i="1" a="1"/>
  <c r="K1317" i="1" s="1"/>
  <c r="K1326" i="1" a="1"/>
  <c r="K1326" i="1" s="1"/>
  <c r="K1332" i="1" a="1"/>
  <c r="K1332" i="1" s="1"/>
  <c r="K1343" i="1" a="1"/>
  <c r="K1343" i="1" s="1"/>
  <c r="K1351" i="1" a="1"/>
  <c r="K1351" i="1" s="1"/>
  <c r="K1358" i="1" a="1"/>
  <c r="K1358" i="1" s="1"/>
  <c r="K1369" i="1" a="1"/>
  <c r="K1369" i="1" s="1"/>
  <c r="K1380" i="1" a="1"/>
  <c r="K1380" i="1" s="1"/>
  <c r="K1384" i="1" a="1"/>
  <c r="K1384" i="1" s="1"/>
  <c r="K1207" i="1" a="1"/>
  <c r="K1207" i="1" s="1"/>
  <c r="K1275" i="1" a="1"/>
  <c r="K1275" i="1" s="1"/>
  <c r="K1421" i="1" a="1"/>
  <c r="K1421" i="1" s="1"/>
  <c r="K1428" i="1" a="1"/>
  <c r="K1428" i="1" s="1"/>
  <c r="K1433" i="1" a="1"/>
  <c r="K1433" i="1" s="1"/>
  <c r="K1435" i="1" a="1"/>
  <c r="K1435" i="1" s="1"/>
  <c r="K1437" i="1" a="1"/>
  <c r="K1437" i="1" s="1"/>
  <c r="K1439" i="1" a="1"/>
  <c r="K1439" i="1" s="1"/>
  <c r="K1441" i="1" a="1"/>
  <c r="K1441" i="1" s="1"/>
  <c r="K1443" i="1" a="1"/>
  <c r="K1443" i="1" s="1"/>
  <c r="K1445" i="1" a="1"/>
  <c r="K1445" i="1" s="1"/>
  <c r="K1447" i="1" a="1"/>
  <c r="K1447" i="1" s="1"/>
  <c r="K1449" i="1" a="1"/>
  <c r="K1449" i="1" s="1"/>
  <c r="K1451" i="1" a="1"/>
  <c r="K1451" i="1" s="1"/>
  <c r="K1453" i="1" a="1"/>
  <c r="K1453" i="1" s="1"/>
  <c r="K1455" i="1" a="1"/>
  <c r="K1455" i="1" s="1"/>
  <c r="K1457" i="1" a="1"/>
  <c r="K1457" i="1" s="1"/>
  <c r="K1459" i="1" a="1"/>
  <c r="K1459" i="1" s="1"/>
  <c r="K1461" i="1" a="1"/>
  <c r="K1461" i="1" s="1"/>
  <c r="K1463" i="1" a="1"/>
  <c r="K1463" i="1" s="1"/>
  <c r="K1465" i="1" a="1"/>
  <c r="K1465" i="1" s="1"/>
  <c r="K1467" i="1" a="1"/>
  <c r="K1467" i="1" s="1"/>
  <c r="K1469" i="1" a="1"/>
  <c r="K1469" i="1" s="1"/>
  <c r="K1471" i="1" a="1"/>
  <c r="K1471" i="1" s="1"/>
  <c r="K1473" i="1" a="1"/>
  <c r="K1473" i="1" s="1"/>
  <c r="K1475" i="1" a="1"/>
  <c r="K1475" i="1" s="1"/>
  <c r="K1477" i="1" a="1"/>
  <c r="K1477" i="1" s="1"/>
  <c r="K1479" i="1" a="1"/>
  <c r="K1479" i="1" s="1"/>
  <c r="K1481" i="1" a="1"/>
  <c r="K1481" i="1" s="1"/>
  <c r="K1483" i="1" a="1"/>
  <c r="K1483" i="1" s="1"/>
  <c r="K1485" i="1" a="1"/>
  <c r="K1485" i="1" s="1"/>
  <c r="K1487" i="1" a="1"/>
  <c r="K1487" i="1" s="1"/>
  <c r="K1489" i="1" a="1"/>
  <c r="K1489" i="1" s="1"/>
  <c r="K1491" i="1" a="1"/>
  <c r="K1491" i="1" s="1"/>
  <c r="K1493" i="1" a="1"/>
  <c r="K1493" i="1" s="1"/>
  <c r="K1495" i="1" a="1"/>
  <c r="K1495" i="1" s="1"/>
  <c r="K1497" i="1" a="1"/>
  <c r="K1497" i="1" s="1"/>
  <c r="K1499" i="1" a="1"/>
  <c r="K1499" i="1" s="1"/>
  <c r="K1501" i="1" a="1"/>
  <c r="K1501" i="1" s="1"/>
  <c r="K1503" i="1" a="1"/>
  <c r="K1503" i="1" s="1"/>
  <c r="K1505" i="1" a="1"/>
  <c r="K1505" i="1" s="1"/>
  <c r="K1507" i="1" a="1"/>
  <c r="K1507" i="1" s="1"/>
  <c r="K1509" i="1" a="1"/>
  <c r="K1509" i="1" s="1"/>
  <c r="K1511" i="1" a="1"/>
  <c r="K1511" i="1" s="1"/>
  <c r="K1513" i="1" a="1"/>
  <c r="K1513" i="1" s="1"/>
  <c r="K1515" i="1" a="1"/>
  <c r="K1515" i="1" s="1"/>
  <c r="K1517" i="1" a="1"/>
  <c r="K1517" i="1" s="1"/>
  <c r="K1519" i="1" a="1"/>
  <c r="K1519" i="1" s="1"/>
  <c r="K1521" i="1" a="1"/>
  <c r="K1521" i="1" s="1"/>
  <c r="K1530" i="1" a="1"/>
  <c r="K1530" i="1" s="1"/>
  <c r="K1537" i="1" a="1"/>
  <c r="K1537" i="1" s="1"/>
  <c r="K1544" i="1" a="1"/>
  <c r="K1544" i="1" s="1"/>
  <c r="K1546" i="1" a="1"/>
  <c r="K1546" i="1" s="1"/>
  <c r="K1320" i="1" a="1"/>
  <c r="K1320" i="1" s="1"/>
  <c r="K1349" i="1" a="1"/>
  <c r="K1349" i="1" s="1"/>
  <c r="K1423" i="1" a="1"/>
  <c r="K1423" i="1" s="1"/>
  <c r="K1431" i="1" a="1"/>
  <c r="K1431" i="1" s="1"/>
  <c r="K1525" i="1" a="1"/>
  <c r="K1525" i="1" s="1"/>
  <c r="K1538" i="1" a="1"/>
  <c r="K1538" i="1" s="1"/>
  <c r="K1093" i="1" a="1"/>
  <c r="K1093" i="1" s="1"/>
  <c r="K1313" i="1" a="1"/>
  <c r="K1313" i="1" s="1"/>
  <c r="K1420" i="1" a="1"/>
  <c r="K1420" i="1" s="1"/>
  <c r="K1426" i="1" a="1"/>
  <c r="K1426" i="1" s="1"/>
  <c r="K1529" i="1" a="1"/>
  <c r="K1529" i="1" s="1"/>
  <c r="K1533" i="1" a="1"/>
  <c r="K1533" i="1" s="1"/>
  <c r="K1534" i="1" a="1"/>
  <c r="K1534" i="1" s="1"/>
  <c r="K1540" i="1" a="1"/>
  <c r="K1540" i="1" s="1"/>
  <c r="K1329" i="1" a="1"/>
  <c r="K1329" i="1" s="1"/>
  <c r="K1376" i="1" a="1"/>
  <c r="K1376" i="1" s="1"/>
  <c r="K1419" i="1" a="1"/>
  <c r="K1419" i="1" s="1"/>
  <c r="K1429" i="1" a="1"/>
  <c r="K1429" i="1" s="1"/>
  <c r="K1524" i="1" a="1"/>
  <c r="K1524" i="1" s="1"/>
  <c r="K1526" i="1" a="1"/>
  <c r="K1526" i="1" s="1"/>
  <c r="K1382" i="1" a="1"/>
  <c r="K1382" i="1" s="1"/>
  <c r="K1416" i="1" a="1"/>
  <c r="K1416" i="1" s="1"/>
  <c r="K1424" i="1" a="1"/>
  <c r="K1424" i="1" s="1"/>
  <c r="K1432" i="1" a="1"/>
  <c r="K1432" i="1" s="1"/>
  <c r="K1434" i="1" a="1"/>
  <c r="K1434" i="1" s="1"/>
  <c r="K1436" i="1" a="1"/>
  <c r="K1436" i="1" s="1"/>
  <c r="K1438" i="1" a="1"/>
  <c r="K1438" i="1" s="1"/>
  <c r="K1440" i="1" a="1"/>
  <c r="K1440" i="1" s="1"/>
  <c r="K1442" i="1" a="1"/>
  <c r="K1442" i="1" s="1"/>
  <c r="K1444" i="1" a="1"/>
  <c r="K1444" i="1" s="1"/>
  <c r="K1446" i="1" a="1"/>
  <c r="K1446" i="1" s="1"/>
  <c r="K1448" i="1" a="1"/>
  <c r="K1448" i="1" s="1"/>
  <c r="K1450" i="1" a="1"/>
  <c r="K1450" i="1" s="1"/>
  <c r="K1452" i="1" a="1"/>
  <c r="K1452" i="1" s="1"/>
  <c r="K1454" i="1" a="1"/>
  <c r="K1454" i="1" s="1"/>
  <c r="K1456" i="1" a="1"/>
  <c r="K1456" i="1" s="1"/>
  <c r="K1458" i="1" a="1"/>
  <c r="K1458" i="1" s="1"/>
  <c r="K1460" i="1" a="1"/>
  <c r="K1460" i="1" s="1"/>
  <c r="K1462" i="1" a="1"/>
  <c r="K1462" i="1" s="1"/>
  <c r="K1464" i="1" a="1"/>
  <c r="K1464" i="1" s="1"/>
  <c r="K1466" i="1" a="1"/>
  <c r="K1466" i="1" s="1"/>
  <c r="K1468" i="1" a="1"/>
  <c r="K1468" i="1" s="1"/>
  <c r="K1470" i="1" a="1"/>
  <c r="K1470" i="1" s="1"/>
  <c r="K1472" i="1" a="1"/>
  <c r="K1472" i="1" s="1"/>
  <c r="K1474" i="1" a="1"/>
  <c r="K1474" i="1" s="1"/>
  <c r="K1476" i="1" a="1"/>
  <c r="K1476" i="1" s="1"/>
  <c r="K1478" i="1" a="1"/>
  <c r="K1478" i="1" s="1"/>
  <c r="K1480" i="1" a="1"/>
  <c r="K1480" i="1" s="1"/>
  <c r="K1482" i="1" a="1"/>
  <c r="K1482" i="1" s="1"/>
  <c r="K1484" i="1" a="1"/>
  <c r="K1484" i="1" s="1"/>
  <c r="K1486" i="1" a="1"/>
  <c r="K1486" i="1" s="1"/>
  <c r="K1488" i="1" a="1"/>
  <c r="K1488" i="1" s="1"/>
  <c r="K1490" i="1" a="1"/>
  <c r="K1490" i="1" s="1"/>
  <c r="K1492" i="1" a="1"/>
  <c r="K1492" i="1" s="1"/>
  <c r="K1494" i="1" a="1"/>
  <c r="K1494" i="1" s="1"/>
  <c r="K1496" i="1" a="1"/>
  <c r="K1496" i="1" s="1"/>
  <c r="K1498" i="1" a="1"/>
  <c r="K1498" i="1" s="1"/>
  <c r="K1500" i="1" a="1"/>
  <c r="K1500" i="1" s="1"/>
  <c r="K1502" i="1" a="1"/>
  <c r="K1502" i="1" s="1"/>
  <c r="K1504" i="1" a="1"/>
  <c r="K1504" i="1" s="1"/>
  <c r="K1506" i="1" a="1"/>
  <c r="K1506" i="1" s="1"/>
  <c r="K1508" i="1" a="1"/>
  <c r="K1508" i="1" s="1"/>
  <c r="K1510" i="1" a="1"/>
  <c r="K1510" i="1" s="1"/>
  <c r="K1512" i="1" a="1"/>
  <c r="K1512" i="1" s="1"/>
  <c r="K1514" i="1" a="1"/>
  <c r="K1514" i="1" s="1"/>
  <c r="K1516" i="1" a="1"/>
  <c r="K1516" i="1" s="1"/>
  <c r="K1518" i="1" a="1"/>
  <c r="K1518" i="1" s="1"/>
  <c r="K1520" i="1" a="1"/>
  <c r="K1520" i="1" s="1"/>
  <c r="K1523" i="1" a="1"/>
  <c r="K1523" i="1" s="1"/>
  <c r="K1528" i="1" a="1"/>
  <c r="K1528" i="1" s="1"/>
  <c r="K1542" i="1" a="1"/>
  <c r="K1542" i="1" s="1"/>
  <c r="K1543" i="1" a="1"/>
  <c r="K1543" i="1" s="1"/>
  <c r="K1355" i="1" a="1"/>
  <c r="K1355" i="1" s="1"/>
  <c r="K1418" i="1" a="1"/>
  <c r="K1418" i="1" s="1"/>
  <c r="K1427" i="1" a="1"/>
  <c r="K1427" i="1" s="1"/>
  <c r="K1532" i="1" a="1"/>
  <c r="K1532" i="1" s="1"/>
  <c r="K1535" i="1" a="1"/>
  <c r="K1535" i="1" s="1"/>
  <c r="K1541" i="1" a="1"/>
  <c r="K1541" i="1" s="1"/>
  <c r="K1246" i="1" a="1"/>
  <c r="K1246" i="1" s="1"/>
  <c r="K1323" i="1" a="1"/>
  <c r="K1323" i="1" s="1"/>
  <c r="K1340" i="1" a="1"/>
  <c r="K1340" i="1" s="1"/>
  <c r="K1422" i="1" a="1"/>
  <c r="K1422" i="1" s="1"/>
  <c r="K1425" i="1" a="1"/>
  <c r="K1425" i="1" s="1"/>
  <c r="K1539" i="1" a="1"/>
  <c r="K1539" i="1" s="1"/>
  <c r="K1570" i="1" a="1"/>
  <c r="K1570" i="1" s="1"/>
  <c r="K1577" i="1" a="1"/>
  <c r="K1577" i="1" s="1"/>
  <c r="K1578" i="1" a="1"/>
  <c r="K1578" i="1" s="1"/>
  <c r="K1593" i="1" a="1"/>
  <c r="K1593" i="1" s="1"/>
  <c r="K1594" i="1" a="1"/>
  <c r="K1594" i="1" s="1"/>
  <c r="K1606" i="1" a="1"/>
  <c r="K1606" i="1" s="1"/>
  <c r="K1607" i="1" a="1"/>
  <c r="K1607" i="1" s="1"/>
  <c r="K1608" i="1" a="1"/>
  <c r="K1608" i="1" s="1"/>
  <c r="K1609" i="1" a="1"/>
  <c r="K1609" i="1" s="1"/>
  <c r="K1622" i="1" a="1"/>
  <c r="K1622" i="1" s="1"/>
  <c r="K1623" i="1" a="1"/>
  <c r="K1623" i="1" s="1"/>
  <c r="K1624" i="1" a="1"/>
  <c r="K1624" i="1" s="1"/>
  <c r="K1625" i="1" a="1"/>
  <c r="K1625" i="1" s="1"/>
  <c r="K1638" i="1" a="1"/>
  <c r="K1638" i="1" s="1"/>
  <c r="K1639" i="1" a="1"/>
  <c r="K1639" i="1" s="1"/>
  <c r="K1640" i="1" a="1"/>
  <c r="K1640" i="1" s="1"/>
  <c r="K1641" i="1" a="1"/>
  <c r="K1641" i="1" s="1"/>
  <c r="K1656" i="1" a="1"/>
  <c r="K1656" i="1" s="1"/>
  <c r="K1658" i="1" a="1"/>
  <c r="K1658" i="1" s="1"/>
  <c r="K1669" i="1" a="1"/>
  <c r="K1669" i="1" s="1"/>
  <c r="K1670" i="1" a="1"/>
  <c r="K1670" i="1" s="1"/>
  <c r="K1681" i="1" a="1"/>
  <c r="K1681" i="1" s="1"/>
  <c r="K1683" i="1" a="1"/>
  <c r="K1683" i="1" s="1"/>
  <c r="K1527" i="1" a="1"/>
  <c r="K1527" i="1" s="1"/>
  <c r="K1548" i="1" a="1"/>
  <c r="K1548" i="1" s="1"/>
  <c r="K1550" i="1" a="1"/>
  <c r="K1550" i="1" s="1"/>
  <c r="K1552" i="1" a="1"/>
  <c r="K1552" i="1" s="1"/>
  <c r="K1554" i="1" a="1"/>
  <c r="K1554" i="1" s="1"/>
  <c r="K1556" i="1" a="1"/>
  <c r="K1556" i="1" s="1"/>
  <c r="K1558" i="1" a="1"/>
  <c r="K1558" i="1" s="1"/>
  <c r="K1560" i="1" a="1"/>
  <c r="K1560" i="1" s="1"/>
  <c r="K1562" i="1" a="1"/>
  <c r="K1562" i="1" s="1"/>
  <c r="K1564" i="1" a="1"/>
  <c r="K1564" i="1" s="1"/>
  <c r="K1566" i="1" a="1"/>
  <c r="K1566" i="1" s="1"/>
  <c r="K1568" i="1" a="1"/>
  <c r="K1568" i="1" s="1"/>
  <c r="K1571" i="1" a="1"/>
  <c r="K1571" i="1" s="1"/>
  <c r="K1572" i="1" a="1"/>
  <c r="K1572" i="1" s="1"/>
  <c r="K1575" i="1" a="1"/>
  <c r="K1575" i="1" s="1"/>
  <c r="K1579" i="1" a="1"/>
  <c r="K1579" i="1" s="1"/>
  <c r="K1580" i="1" a="1"/>
  <c r="K1580" i="1" s="1"/>
  <c r="K1595" i="1" a="1"/>
  <c r="K1595" i="1" s="1"/>
  <c r="K1655" i="1" a="1"/>
  <c r="K1655" i="1" s="1"/>
  <c r="K1668" i="1" a="1"/>
  <c r="K1668" i="1" s="1"/>
  <c r="K1680" i="1" a="1"/>
  <c r="K1680" i="1" s="1"/>
  <c r="K1682" i="1" a="1"/>
  <c r="K1682" i="1" s="1"/>
  <c r="K1693" i="1" a="1"/>
  <c r="K1693" i="1" s="1"/>
  <c r="K1694" i="1" a="1"/>
  <c r="K1694" i="1" s="1"/>
  <c r="K1697" i="1" a="1"/>
  <c r="K1697" i="1" s="1"/>
  <c r="K1573" i="1" a="1"/>
  <c r="K1573" i="1" s="1"/>
  <c r="K1581" i="1" a="1"/>
  <c r="K1581" i="1" s="1"/>
  <c r="K1582" i="1" a="1"/>
  <c r="K1582" i="1" s="1"/>
  <c r="K1596" i="1" a="1"/>
  <c r="K1596" i="1" s="1"/>
  <c r="K1597" i="1" a="1"/>
  <c r="K1597" i="1" s="1"/>
  <c r="K1610" i="1" a="1"/>
  <c r="K1610" i="1" s="1"/>
  <c r="K1611" i="1" a="1"/>
  <c r="K1611" i="1" s="1"/>
  <c r="K1612" i="1" a="1"/>
  <c r="K1612" i="1" s="1"/>
  <c r="K1613" i="1" a="1"/>
  <c r="K1613" i="1" s="1"/>
  <c r="K1626" i="1" a="1"/>
  <c r="K1626" i="1" s="1"/>
  <c r="K1627" i="1" a="1"/>
  <c r="K1627" i="1" s="1"/>
  <c r="K1628" i="1" a="1"/>
  <c r="K1628" i="1" s="1"/>
  <c r="K1629" i="1" a="1"/>
  <c r="K1629" i="1" s="1"/>
  <c r="K1642" i="1" a="1"/>
  <c r="K1642" i="1" s="1"/>
  <c r="K1643" i="1" a="1"/>
  <c r="K1643" i="1" s="1"/>
  <c r="K1644" i="1" a="1"/>
  <c r="K1644" i="1" s="1"/>
  <c r="K1645" i="1" a="1"/>
  <c r="K1645" i="1" s="1"/>
  <c r="K1653" i="1" a="1"/>
  <c r="K1653" i="1" s="1"/>
  <c r="K1654" i="1" a="1"/>
  <c r="K1654" i="1" s="1"/>
  <c r="K1665" i="1" a="1"/>
  <c r="K1665" i="1" s="1"/>
  <c r="K1667" i="1" a="1"/>
  <c r="K1667" i="1" s="1"/>
  <c r="K1679" i="1" a="1"/>
  <c r="K1679" i="1" s="1"/>
  <c r="K1692" i="1" a="1"/>
  <c r="K1692" i="1" s="1"/>
  <c r="K1522" i="1" a="1"/>
  <c r="K1522" i="1" s="1"/>
  <c r="K1574" i="1" a="1"/>
  <c r="K1574" i="1" s="1"/>
  <c r="K1583" i="1" a="1"/>
  <c r="K1583" i="1" s="1"/>
  <c r="K1584" i="1" a="1"/>
  <c r="K1584" i="1" s="1"/>
  <c r="K1649" i="1" a="1"/>
  <c r="K1649" i="1" s="1"/>
  <c r="K1652" i="1" a="1"/>
  <c r="K1652" i="1" s="1"/>
  <c r="K1664" i="1" a="1"/>
  <c r="K1664" i="1" s="1"/>
  <c r="K1666" i="1" a="1"/>
  <c r="K1666" i="1" s="1"/>
  <c r="K1677" i="1" a="1"/>
  <c r="K1677" i="1" s="1"/>
  <c r="K1678" i="1" a="1"/>
  <c r="K1678" i="1" s="1"/>
  <c r="K1689" i="1" a="1"/>
  <c r="K1689" i="1" s="1"/>
  <c r="K1585" i="1" a="1"/>
  <c r="K1585" i="1" s="1"/>
  <c r="K1586" i="1" a="1"/>
  <c r="K1586" i="1" s="1"/>
  <c r="K1598" i="1" a="1"/>
  <c r="K1598" i="1" s="1"/>
  <c r="K1599" i="1" a="1"/>
  <c r="K1599" i="1" s="1"/>
  <c r="K1600" i="1" a="1"/>
  <c r="K1600" i="1" s="1"/>
  <c r="K1601" i="1" a="1"/>
  <c r="K1601" i="1" s="1"/>
  <c r="K1614" i="1" a="1"/>
  <c r="K1614" i="1" s="1"/>
  <c r="K1615" i="1" a="1"/>
  <c r="K1615" i="1" s="1"/>
  <c r="K1616" i="1" a="1"/>
  <c r="K1616" i="1" s="1"/>
  <c r="K1617" i="1" a="1"/>
  <c r="K1617" i="1" s="1"/>
  <c r="K1630" i="1" a="1"/>
  <c r="K1630" i="1" s="1"/>
  <c r="K1631" i="1" a="1"/>
  <c r="K1631" i="1" s="1"/>
  <c r="K1632" i="1" a="1"/>
  <c r="K1632" i="1" s="1"/>
  <c r="K1633" i="1" a="1"/>
  <c r="K1633" i="1" s="1"/>
  <c r="K1646" i="1" a="1"/>
  <c r="K1646" i="1" s="1"/>
  <c r="K1647" i="1" a="1"/>
  <c r="K1647" i="1" s="1"/>
  <c r="K1648" i="1" a="1"/>
  <c r="K1648" i="1" s="1"/>
  <c r="K1651" i="1" a="1"/>
  <c r="K1651" i="1" s="1"/>
  <c r="K1663" i="1" a="1"/>
  <c r="K1663" i="1" s="1"/>
  <c r="K1676" i="1" a="1"/>
  <c r="K1676" i="1" s="1"/>
  <c r="K1688" i="1" a="1"/>
  <c r="K1688" i="1" s="1"/>
  <c r="K1690" i="1" a="1"/>
  <c r="K1690" i="1" s="1"/>
  <c r="K1696" i="1" a="1"/>
  <c r="K1696" i="1" s="1"/>
  <c r="K1430" i="1" a="1"/>
  <c r="K1430" i="1" s="1"/>
  <c r="K1531" i="1" a="1"/>
  <c r="K1531" i="1" s="1"/>
  <c r="K1547" i="1" a="1"/>
  <c r="K1547" i="1" s="1"/>
  <c r="K1549" i="1" a="1"/>
  <c r="K1549" i="1" s="1"/>
  <c r="K1551" i="1" a="1"/>
  <c r="K1551" i="1" s="1"/>
  <c r="K1553" i="1" a="1"/>
  <c r="K1553" i="1" s="1"/>
  <c r="K1555" i="1" a="1"/>
  <c r="K1555" i="1" s="1"/>
  <c r="K1557" i="1" a="1"/>
  <c r="K1557" i="1" s="1"/>
  <c r="K1559" i="1" a="1"/>
  <c r="K1559" i="1" s="1"/>
  <c r="K1561" i="1" a="1"/>
  <c r="K1561" i="1" s="1"/>
  <c r="K1563" i="1" a="1"/>
  <c r="K1563" i="1" s="1"/>
  <c r="K1565" i="1" a="1"/>
  <c r="K1565" i="1" s="1"/>
  <c r="K1567" i="1" a="1"/>
  <c r="K1567" i="1" s="1"/>
  <c r="K1569" i="1" a="1"/>
  <c r="K1569" i="1" s="1"/>
  <c r="K1576" i="1" a="1"/>
  <c r="K1576" i="1" s="1"/>
  <c r="K1587" i="1" a="1"/>
  <c r="K1587" i="1" s="1"/>
  <c r="K1588" i="1" a="1"/>
  <c r="K1588" i="1" s="1"/>
  <c r="K1650" i="1" a="1"/>
  <c r="K1650" i="1" s="1"/>
  <c r="K1661" i="1" a="1"/>
  <c r="K1661" i="1" s="1"/>
  <c r="K1662" i="1" a="1"/>
  <c r="K1662" i="1" s="1"/>
  <c r="K1673" i="1" a="1"/>
  <c r="K1673" i="1" s="1"/>
  <c r="K1675" i="1" a="1"/>
  <c r="K1675" i="1" s="1"/>
  <c r="K1687" i="1" a="1"/>
  <c r="K1687" i="1" s="1"/>
  <c r="K1378" i="1" a="1"/>
  <c r="K1378" i="1" s="1"/>
  <c r="K1536" i="1" a="1"/>
  <c r="K1536" i="1" s="1"/>
  <c r="K1545" i="1" a="1"/>
  <c r="K1545" i="1" s="1"/>
  <c r="K1591" i="1" a="1"/>
  <c r="K1591" i="1" s="1"/>
  <c r="K1592" i="1" a="1"/>
  <c r="K1592" i="1" s="1"/>
  <c r="K1657" i="1" a="1"/>
  <c r="K1657" i="1" s="1"/>
  <c r="K1659" i="1" a="1"/>
  <c r="K1659" i="1" s="1"/>
  <c r="K1602" i="1" a="1"/>
  <c r="K1602" i="1" s="1"/>
  <c r="K1621" i="1" a="1"/>
  <c r="K1621" i="1" s="1"/>
  <c r="K1674" i="1" a="1"/>
  <c r="K1674" i="1" s="1"/>
  <c r="K1723" i="1" a="1"/>
  <c r="K1723" i="1" s="1"/>
  <c r="K1724" i="1" a="1"/>
  <c r="K1724" i="1" s="1"/>
  <c r="K1742" i="1" a="1"/>
  <c r="K1742" i="1" s="1"/>
  <c r="K1743" i="1" a="1"/>
  <c r="K1743" i="1" s="1"/>
  <c r="K1752" i="1" a="1"/>
  <c r="K1752" i="1" s="1"/>
  <c r="K1753" i="1" a="1"/>
  <c r="K1753" i="1" s="1"/>
  <c r="K1767" i="1" a="1"/>
  <c r="K1767" i="1" s="1"/>
  <c r="K1768" i="1" a="1"/>
  <c r="K1768" i="1" s="1"/>
  <c r="K1783" i="1" a="1"/>
  <c r="K1783" i="1" s="1"/>
  <c r="K1784" i="1" a="1"/>
  <c r="K1784" i="1" s="1"/>
  <c r="K1794" i="1" a="1"/>
  <c r="K1794" i="1" s="1"/>
  <c r="K1795" i="1" a="1"/>
  <c r="K1795" i="1" s="1"/>
  <c r="K1800" i="1" a="1"/>
  <c r="K1800" i="1" s="1"/>
  <c r="K1808" i="1" a="1"/>
  <c r="K1808" i="1" s="1"/>
  <c r="K1852" i="1" a="1"/>
  <c r="K1852" i="1" s="1"/>
  <c r="K1873" i="1" a="1"/>
  <c r="K1873" i="1" s="1"/>
  <c r="K1878" i="1" a="1"/>
  <c r="K1878" i="1" s="1"/>
  <c r="K1891" i="1" a="1"/>
  <c r="K1891" i="1" s="1"/>
  <c r="K1907" i="1" a="1"/>
  <c r="K1907" i="1" s="1"/>
  <c r="K1916" i="1" a="1"/>
  <c r="K1916" i="1" s="1"/>
  <c r="K1929" i="1" a="1"/>
  <c r="K1929" i="1" s="1"/>
  <c r="K1930" i="1" a="1"/>
  <c r="K1930" i="1" s="1"/>
  <c r="K1618" i="1" a="1"/>
  <c r="K1618" i="1" s="1"/>
  <c r="K1637" i="1" a="1"/>
  <c r="K1637" i="1" s="1"/>
  <c r="K1698" i="1" a="1"/>
  <c r="K1698" i="1" s="1"/>
  <c r="K1731" i="1" a="1"/>
  <c r="K1731" i="1" s="1"/>
  <c r="K1735" i="1" a="1"/>
  <c r="K1735" i="1" s="1"/>
  <c r="K1740" i="1" a="1"/>
  <c r="K1740" i="1" s="1"/>
  <c r="K1754" i="1" a="1"/>
  <c r="K1754" i="1" s="1"/>
  <c r="K1755" i="1" a="1"/>
  <c r="K1755" i="1" s="1"/>
  <c r="K1769" i="1" a="1"/>
  <c r="K1769" i="1" s="1"/>
  <c r="K1770" i="1" a="1"/>
  <c r="K1770" i="1" s="1"/>
  <c r="K1799" i="1" a="1"/>
  <c r="K1799" i="1" s="1"/>
  <c r="K1804" i="1" a="1"/>
  <c r="K1804" i="1" s="1"/>
  <c r="K1811" i="1" a="1"/>
  <c r="K1811" i="1" s="1"/>
  <c r="K1836" i="1" a="1"/>
  <c r="K1836" i="1" s="1"/>
  <c r="K1841" i="1" a="1"/>
  <c r="K1841" i="1" s="1"/>
  <c r="K1842" i="1" a="1"/>
  <c r="K1842" i="1" s="1"/>
  <c r="K1853" i="1" a="1"/>
  <c r="K1853" i="1" s="1"/>
  <c r="K1854" i="1" a="1"/>
  <c r="K1854" i="1" s="1"/>
  <c r="K1855" i="1" a="1"/>
  <c r="K1855" i="1" s="1"/>
  <c r="K1856" i="1" a="1"/>
  <c r="K1856" i="1" s="1"/>
  <c r="K1868" i="1" a="1"/>
  <c r="K1868" i="1" s="1"/>
  <c r="K1874" i="1" a="1"/>
  <c r="K1874" i="1" s="1"/>
  <c r="K1879" i="1" a="1"/>
  <c r="K1879" i="1" s="1"/>
  <c r="K1880" i="1" a="1"/>
  <c r="K1880" i="1" s="1"/>
  <c r="K1892" i="1" a="1"/>
  <c r="K1892" i="1" s="1"/>
  <c r="K1908" i="1" a="1"/>
  <c r="K1908" i="1" s="1"/>
  <c r="K1917" i="1" a="1"/>
  <c r="K1917" i="1" s="1"/>
  <c r="K1918" i="1" a="1"/>
  <c r="K1918" i="1" s="1"/>
  <c r="K1919" i="1" a="1"/>
  <c r="K1919" i="1" s="1"/>
  <c r="K1920" i="1" a="1"/>
  <c r="K1920" i="1" s="1"/>
  <c r="K1931" i="1" a="1"/>
  <c r="K1931" i="1" s="1"/>
  <c r="K1941" i="1" a="1"/>
  <c r="K1941" i="1" s="1"/>
  <c r="K1604" i="1" a="1"/>
  <c r="K1604" i="1" s="1"/>
  <c r="K1634" i="1" a="1"/>
  <c r="K1634" i="1" s="1"/>
  <c r="K1712" i="1" a="1"/>
  <c r="K1712" i="1" s="1"/>
  <c r="K1734" i="1" a="1"/>
  <c r="K1734" i="1" s="1"/>
  <c r="K1739" i="1" a="1"/>
  <c r="K1739" i="1" s="1"/>
  <c r="K1741" i="1" a="1"/>
  <c r="K1741" i="1" s="1"/>
  <c r="K1756" i="1" a="1"/>
  <c r="K1756" i="1" s="1"/>
  <c r="K1771" i="1" a="1"/>
  <c r="K1771" i="1" s="1"/>
  <c r="K1772" i="1" a="1"/>
  <c r="K1772" i="1" s="1"/>
  <c r="K1793" i="1" a="1"/>
  <c r="K1793" i="1" s="1"/>
  <c r="K1798" i="1" a="1"/>
  <c r="K1798" i="1" s="1"/>
  <c r="K1803" i="1" a="1"/>
  <c r="K1803" i="1" s="1"/>
  <c r="K1823" i="1" a="1"/>
  <c r="K1823" i="1" s="1"/>
  <c r="K1825" i="1" a="1"/>
  <c r="K1825" i="1" s="1"/>
  <c r="K1857" i="1" a="1"/>
  <c r="K1857" i="1" s="1"/>
  <c r="K1858" i="1" a="1"/>
  <c r="K1858" i="1" s="1"/>
  <c r="K1881" i="1" a="1"/>
  <c r="K1881" i="1" s="1"/>
  <c r="K1882" i="1" a="1"/>
  <c r="K1882" i="1" s="1"/>
  <c r="K1893" i="1" a="1"/>
  <c r="K1893" i="1" s="1"/>
  <c r="K1894" i="1" a="1"/>
  <c r="K1894" i="1" s="1"/>
  <c r="K1895" i="1" a="1"/>
  <c r="K1895" i="1" s="1"/>
  <c r="K1896" i="1" a="1"/>
  <c r="K1896" i="1" s="1"/>
  <c r="K1909" i="1" a="1"/>
  <c r="K1909" i="1" s="1"/>
  <c r="K1910" i="1" a="1"/>
  <c r="K1910" i="1" s="1"/>
  <c r="K1911" i="1" a="1"/>
  <c r="K1911" i="1" s="1"/>
  <c r="K1912" i="1" a="1"/>
  <c r="K1912" i="1" s="1"/>
  <c r="K1921" i="1" a="1"/>
  <c r="K1921" i="1" s="1"/>
  <c r="K1922" i="1" a="1"/>
  <c r="K1922" i="1" s="1"/>
  <c r="K1932" i="1" a="1"/>
  <c r="K1932" i="1" s="1"/>
  <c r="K1942" i="1" a="1"/>
  <c r="K1942" i="1" s="1"/>
  <c r="K1590" i="1" a="1"/>
  <c r="K1590" i="1" s="1"/>
  <c r="K1620" i="1" a="1"/>
  <c r="K1620" i="1" s="1"/>
  <c r="K1671" i="1" a="1"/>
  <c r="K1671" i="1" s="1"/>
  <c r="K1684" i="1" a="1"/>
  <c r="K1684" i="1" s="1"/>
  <c r="K1695" i="1" a="1"/>
  <c r="K1695" i="1" s="1"/>
  <c r="K1700" i="1" a="1"/>
  <c r="K1700" i="1" s="1"/>
  <c r="K1707" i="1" a="1"/>
  <c r="K1707" i="1" s="1"/>
  <c r="K1709" i="1" a="1"/>
  <c r="K1709" i="1" s="1"/>
  <c r="K1711" i="1" a="1"/>
  <c r="K1711" i="1" s="1"/>
  <c r="K1713" i="1" a="1"/>
  <c r="K1713" i="1" s="1"/>
  <c r="K1714" i="1" a="1"/>
  <c r="K1714" i="1" s="1"/>
  <c r="K1726" i="1" a="1"/>
  <c r="K1726" i="1" s="1"/>
  <c r="K1728" i="1" a="1"/>
  <c r="K1728" i="1" s="1"/>
  <c r="K1730" i="1" a="1"/>
  <c r="K1730" i="1" s="1"/>
  <c r="K1737" i="1" a="1"/>
  <c r="K1737" i="1" s="1"/>
  <c r="K1738" i="1" a="1"/>
  <c r="K1738" i="1" s="1"/>
  <c r="K1757" i="1" a="1"/>
  <c r="K1757" i="1" s="1"/>
  <c r="K1758" i="1" a="1"/>
  <c r="K1758" i="1" s="1"/>
  <c r="K1773" i="1" a="1"/>
  <c r="K1773" i="1" s="1"/>
  <c r="K1774" i="1" a="1"/>
  <c r="K1774" i="1" s="1"/>
  <c r="K1792" i="1" a="1"/>
  <c r="K1792" i="1" s="1"/>
  <c r="K1797" i="1" a="1"/>
  <c r="K1797" i="1" s="1"/>
  <c r="K1802" i="1" a="1"/>
  <c r="K1802" i="1" s="1"/>
  <c r="K1807" i="1" a="1"/>
  <c r="K1807" i="1" s="1"/>
  <c r="K1815" i="1" a="1"/>
  <c r="K1815" i="1" s="1"/>
  <c r="K1816" i="1" a="1"/>
  <c r="K1816" i="1" s="1"/>
  <c r="K1817" i="1" a="1"/>
  <c r="K1817" i="1" s="1"/>
  <c r="K1822" i="1" a="1"/>
  <c r="K1822" i="1" s="1"/>
  <c r="K1824" i="1" a="1"/>
  <c r="K1824" i="1" s="1"/>
  <c r="K1826" i="1" a="1"/>
  <c r="K1826" i="1" s="1"/>
  <c r="K1837" i="1" a="1"/>
  <c r="K1837" i="1" s="1"/>
  <c r="K1843" i="1" a="1"/>
  <c r="K1843" i="1" s="1"/>
  <c r="K1859" i="1" a="1"/>
  <c r="K1859" i="1" s="1"/>
  <c r="K1869" i="1" a="1"/>
  <c r="K1869" i="1" s="1"/>
  <c r="K1875" i="1" a="1"/>
  <c r="K1875" i="1" s="1"/>
  <c r="K1883" i="1" a="1"/>
  <c r="K1883" i="1" s="1"/>
  <c r="K1897" i="1" a="1"/>
  <c r="K1897" i="1" s="1"/>
  <c r="K1898" i="1" a="1"/>
  <c r="K1898" i="1" s="1"/>
  <c r="K1913" i="1" a="1"/>
  <c r="K1913" i="1" s="1"/>
  <c r="K1636" i="1" a="1"/>
  <c r="K1636" i="1" s="1"/>
  <c r="K1672" i="1" a="1"/>
  <c r="K1672" i="1" s="1"/>
  <c r="K1685" i="1" a="1"/>
  <c r="K1685" i="1" s="1"/>
  <c r="K1701" i="1" a="1"/>
  <c r="K1701" i="1" s="1"/>
  <c r="K1715" i="1" a="1"/>
  <c r="K1715" i="1" s="1"/>
  <c r="K1716" i="1" a="1"/>
  <c r="K1716" i="1" s="1"/>
  <c r="K1759" i="1" a="1"/>
  <c r="K1759" i="1" s="1"/>
  <c r="K1760" i="1" a="1"/>
  <c r="K1760" i="1" s="1"/>
  <c r="K1775" i="1" a="1"/>
  <c r="K1775" i="1" s="1"/>
  <c r="K1776" i="1" a="1"/>
  <c r="K1776" i="1" s="1"/>
  <c r="K1810" i="1" a="1"/>
  <c r="K1810" i="1" s="1"/>
  <c r="K1814" i="1" a="1"/>
  <c r="K1814" i="1" s="1"/>
  <c r="K1818" i="1" a="1"/>
  <c r="K1818" i="1" s="1"/>
  <c r="K1821" i="1" a="1"/>
  <c r="K1821" i="1" s="1"/>
  <c r="K1827" i="1" a="1"/>
  <c r="K1827" i="1" s="1"/>
  <c r="K1829" i="1" a="1"/>
  <c r="K1829" i="1" s="1"/>
  <c r="K1830" i="1" a="1"/>
  <c r="K1830" i="1" s="1"/>
  <c r="K1831" i="1" a="1"/>
  <c r="K1831" i="1" s="1"/>
  <c r="K1833" i="1" a="1"/>
  <c r="K1833" i="1" s="1"/>
  <c r="K1838" i="1" a="1"/>
  <c r="K1838" i="1" s="1"/>
  <c r="K1844" i="1" a="1"/>
  <c r="K1844" i="1" s="1"/>
  <c r="K1860" i="1" a="1"/>
  <c r="K1860" i="1" s="1"/>
  <c r="K1870" i="1" a="1"/>
  <c r="K1870" i="1" s="1"/>
  <c r="K1884" i="1" a="1"/>
  <c r="K1884" i="1" s="1"/>
  <c r="K1899" i="1" a="1"/>
  <c r="K1899" i="1" s="1"/>
  <c r="K1914" i="1" a="1"/>
  <c r="K1914" i="1" s="1"/>
  <c r="K1923" i="1" a="1"/>
  <c r="K1923" i="1" s="1"/>
  <c r="K1937" i="1" a="1"/>
  <c r="K1937" i="1" s="1"/>
  <c r="K1938" i="1" a="1"/>
  <c r="K1938" i="1" s="1"/>
  <c r="K1603" i="1" a="1"/>
  <c r="K1603" i="1" s="1"/>
  <c r="K1691" i="1" a="1"/>
  <c r="K1691" i="1" s="1"/>
  <c r="K1702" i="1" a="1"/>
  <c r="K1702" i="1" s="1"/>
  <c r="K1703" i="1" a="1"/>
  <c r="K1703" i="1" s="1"/>
  <c r="K1704" i="1" a="1"/>
  <c r="K1704" i="1" s="1"/>
  <c r="K1717" i="1" a="1"/>
  <c r="K1717" i="1" s="1"/>
  <c r="K1718" i="1" a="1"/>
  <c r="K1718" i="1" s="1"/>
  <c r="K1733" i="1" a="1"/>
  <c r="K1733" i="1" s="1"/>
  <c r="K1747" i="1" a="1"/>
  <c r="K1747" i="1" s="1"/>
  <c r="K1761" i="1" a="1"/>
  <c r="K1761" i="1" s="1"/>
  <c r="K1762" i="1" a="1"/>
  <c r="K1762" i="1" s="1"/>
  <c r="K1777" i="1" a="1"/>
  <c r="K1777" i="1" s="1"/>
  <c r="K1778" i="1" a="1"/>
  <c r="K1778" i="1" s="1"/>
  <c r="K1788" i="1" a="1"/>
  <c r="K1788" i="1" s="1"/>
  <c r="K1789" i="1" a="1"/>
  <c r="K1789" i="1" s="1"/>
  <c r="K1790" i="1" a="1"/>
  <c r="K1790" i="1" s="1"/>
  <c r="K1791" i="1" a="1"/>
  <c r="K1791" i="1" s="1"/>
  <c r="K1801" i="1" a="1"/>
  <c r="K1801" i="1" s="1"/>
  <c r="K1806" i="1" a="1"/>
  <c r="K1806" i="1" s="1"/>
  <c r="K1809" i="1" a="1"/>
  <c r="K1809" i="1" s="1"/>
  <c r="K1813" i="1" a="1"/>
  <c r="K1813" i="1" s="1"/>
  <c r="K1819" i="1" a="1"/>
  <c r="K1819" i="1" s="1"/>
  <c r="K1820" i="1" a="1"/>
  <c r="K1820" i="1" s="1"/>
  <c r="K1828" i="1" a="1"/>
  <c r="K1828" i="1" s="1"/>
  <c r="K1832" i="1" a="1"/>
  <c r="K1832" i="1" s="1"/>
  <c r="K1834" i="1" a="1"/>
  <c r="K1834" i="1" s="1"/>
  <c r="K1845" i="1" a="1"/>
  <c r="K1845" i="1" s="1"/>
  <c r="K1846" i="1" a="1"/>
  <c r="K1846" i="1" s="1"/>
  <c r="K1847" i="1" a="1"/>
  <c r="K1847" i="1" s="1"/>
  <c r="K1848" i="1" a="1"/>
  <c r="K1848" i="1" s="1"/>
  <c r="K1861" i="1" a="1"/>
  <c r="K1861" i="1" s="1"/>
  <c r="K1862" i="1" a="1"/>
  <c r="K1862" i="1" s="1"/>
  <c r="K1863" i="1" a="1"/>
  <c r="K1863" i="1" s="1"/>
  <c r="K1864" i="1" a="1"/>
  <c r="K1864" i="1" s="1"/>
  <c r="K1876" i="1" a="1"/>
  <c r="K1876" i="1" s="1"/>
  <c r="K1900" i="1" a="1"/>
  <c r="K1900" i="1" s="1"/>
  <c r="K1939" i="1" a="1"/>
  <c r="K1939" i="1" s="1"/>
  <c r="K1605" i="1" a="1"/>
  <c r="K1605" i="1" s="1"/>
  <c r="K1635" i="1" a="1"/>
  <c r="K1635" i="1" s="1"/>
  <c r="K1706" i="1" a="1"/>
  <c r="K1706" i="1" s="1"/>
  <c r="K1708" i="1" a="1"/>
  <c r="K1708" i="1" s="1"/>
  <c r="K1710" i="1" a="1"/>
  <c r="K1710" i="1" s="1"/>
  <c r="K1721" i="1" a="1"/>
  <c r="K1721" i="1" s="1"/>
  <c r="K1722" i="1" a="1"/>
  <c r="K1722" i="1" s="1"/>
  <c r="K1725" i="1" a="1"/>
  <c r="K1725" i="1" s="1"/>
  <c r="K1727" i="1" a="1"/>
  <c r="K1727" i="1" s="1"/>
  <c r="K1729" i="1" a="1"/>
  <c r="K1729" i="1" s="1"/>
  <c r="K1732" i="1" a="1"/>
  <c r="K1732" i="1" s="1"/>
  <c r="K1744" i="1" a="1"/>
  <c r="K1744" i="1" s="1"/>
  <c r="K1745" i="1" a="1"/>
  <c r="K1745" i="1" s="1"/>
  <c r="K1749" i="1" a="1"/>
  <c r="K1749" i="1" s="1"/>
  <c r="K1750" i="1" a="1"/>
  <c r="K1750" i="1" s="1"/>
  <c r="K1751" i="1" a="1"/>
  <c r="K1751" i="1" s="1"/>
  <c r="K1765" i="1" a="1"/>
  <c r="K1765" i="1" s="1"/>
  <c r="K1766" i="1" a="1"/>
  <c r="K1766" i="1" s="1"/>
  <c r="K1781" i="1" a="1"/>
  <c r="K1781" i="1" s="1"/>
  <c r="K1782" i="1" a="1"/>
  <c r="K1782" i="1" s="1"/>
  <c r="K1785" i="1" a="1"/>
  <c r="K1785" i="1" s="1"/>
  <c r="K1805" i="1" a="1"/>
  <c r="K1805" i="1" s="1"/>
  <c r="K1835" i="1" a="1"/>
  <c r="K1835" i="1" s="1"/>
  <c r="K1840" i="1" a="1"/>
  <c r="K1840" i="1" s="1"/>
  <c r="K1851" i="1" a="1"/>
  <c r="K1851" i="1" s="1"/>
  <c r="K1867" i="1" a="1"/>
  <c r="K1867" i="1" s="1"/>
  <c r="K1872" i="1" a="1"/>
  <c r="K1872" i="1" s="1"/>
  <c r="K1877" i="1" a="1"/>
  <c r="K1877" i="1" s="1"/>
  <c r="K1889" i="1" a="1"/>
  <c r="K1889" i="1" s="1"/>
  <c r="K1890" i="1" a="1"/>
  <c r="K1890" i="1" s="1"/>
  <c r="K1905" i="1" a="1"/>
  <c r="K1905" i="1" s="1"/>
  <c r="K1906" i="1" a="1"/>
  <c r="K1906" i="1" s="1"/>
  <c r="K1925" i="1" a="1"/>
  <c r="K1925" i="1" s="1"/>
  <c r="K1926" i="1" a="1"/>
  <c r="K1926" i="1" s="1"/>
  <c r="K1927" i="1" a="1"/>
  <c r="K1927" i="1" s="1"/>
  <c r="K1928" i="1" a="1"/>
  <c r="K1928" i="1" s="1"/>
  <c r="K1940" i="1" a="1"/>
  <c r="K1940" i="1" s="1"/>
  <c r="K1589" i="1" a="1"/>
  <c r="K1589" i="1" s="1"/>
  <c r="K1888" i="1" a="1"/>
  <c r="K1888" i="1" s="1"/>
  <c r="K1945" i="1" a="1"/>
  <c r="K1945" i="1" s="1"/>
  <c r="K1946" i="1" a="1"/>
  <c r="K1946" i="1" s="1"/>
  <c r="K1964" i="1" a="1"/>
  <c r="K1964" i="1" s="1"/>
  <c r="K1985" i="1" a="1"/>
  <c r="K1985" i="1" s="1"/>
  <c r="K1999" i="1" a="1"/>
  <c r="K1999" i="1" s="1"/>
  <c r="K2004" i="1" a="1"/>
  <c r="K2004" i="1" s="1"/>
  <c r="K2015" i="1" a="1"/>
  <c r="K2015" i="1" s="1"/>
  <c r="K2023" i="1" a="1"/>
  <c r="K2023" i="1" s="1"/>
  <c r="K2024" i="1" a="1"/>
  <c r="K2024" i="1" s="1"/>
  <c r="K1705" i="1" a="1"/>
  <c r="K1705" i="1" s="1"/>
  <c r="K1748" i="1" a="1"/>
  <c r="K1748" i="1" s="1"/>
  <c r="K1786" i="1" a="1"/>
  <c r="K1786" i="1" s="1"/>
  <c r="K1849" i="1" a="1"/>
  <c r="K1849" i="1" s="1"/>
  <c r="K1871" i="1" a="1"/>
  <c r="K1871" i="1" s="1"/>
  <c r="K1885" i="1" a="1"/>
  <c r="K1885" i="1" s="1"/>
  <c r="K1904" i="1" a="1"/>
  <c r="K1904" i="1" s="1"/>
  <c r="K1915" i="1" a="1"/>
  <c r="K1915" i="1" s="1"/>
  <c r="K1934" i="1" a="1"/>
  <c r="K1934" i="1" s="1"/>
  <c r="K1957" i="1" a="1"/>
  <c r="K1957" i="1" s="1"/>
  <c r="K1958" i="1" a="1"/>
  <c r="K1958" i="1" s="1"/>
  <c r="K1965" i="1" a="1"/>
  <c r="K1965" i="1" s="1"/>
  <c r="K1984" i="1" a="1"/>
  <c r="K1984" i="1" s="1"/>
  <c r="K1998" i="1" a="1"/>
  <c r="K1998" i="1" s="1"/>
  <c r="K2005" i="1" a="1"/>
  <c r="K2005" i="1" s="1"/>
  <c r="K2006" i="1" a="1"/>
  <c r="K2006" i="1" s="1"/>
  <c r="K2007" i="1" a="1"/>
  <c r="K2007" i="1" s="1"/>
  <c r="K2008" i="1" a="1"/>
  <c r="K2008" i="1" s="1"/>
  <c r="K2016" i="1" a="1"/>
  <c r="K2016" i="1" s="1"/>
  <c r="K2017" i="1" a="1"/>
  <c r="K2017" i="1" s="1"/>
  <c r="K2025" i="1" a="1"/>
  <c r="K2025" i="1" s="1"/>
  <c r="K2026" i="1" a="1"/>
  <c r="K2026" i="1" s="1"/>
  <c r="K2027" i="1" a="1"/>
  <c r="K2027" i="1" s="1"/>
  <c r="K1699" i="1" a="1"/>
  <c r="K1699" i="1" s="1"/>
  <c r="K1720" i="1" a="1"/>
  <c r="K1720" i="1" s="1"/>
  <c r="K1764" i="1" a="1"/>
  <c r="K1764" i="1" s="1"/>
  <c r="K1796" i="1" a="1"/>
  <c r="K1796" i="1" s="1"/>
  <c r="K1865" i="1" a="1"/>
  <c r="K1865" i="1" s="1"/>
  <c r="K1901" i="1" a="1"/>
  <c r="K1901" i="1" s="1"/>
  <c r="K1947" i="1" a="1"/>
  <c r="K1947" i="1" s="1"/>
  <c r="K1966" i="1" a="1"/>
  <c r="K1966" i="1" s="1"/>
  <c r="K1983" i="1" a="1"/>
  <c r="K1983" i="1" s="1"/>
  <c r="K1994" i="1" a="1"/>
  <c r="K1994" i="1" s="1"/>
  <c r="K1995" i="1" a="1"/>
  <c r="K1995" i="1" s="1"/>
  <c r="K1996" i="1" a="1"/>
  <c r="K1996" i="1" s="1"/>
  <c r="K1997" i="1" a="1"/>
  <c r="K1997" i="1" s="1"/>
  <c r="K2009" i="1" a="1"/>
  <c r="K2009" i="1" s="1"/>
  <c r="K2010" i="1" a="1"/>
  <c r="K2010" i="1" s="1"/>
  <c r="K2018" i="1" a="1"/>
  <c r="K2018" i="1" s="1"/>
  <c r="K2028" i="1" a="1"/>
  <c r="K2028" i="1" s="1"/>
  <c r="K1619" i="1" a="1"/>
  <c r="K1619" i="1" s="1"/>
  <c r="K1780" i="1" a="1"/>
  <c r="K1780" i="1" s="1"/>
  <c r="K1887" i="1" a="1"/>
  <c r="K1887" i="1" s="1"/>
  <c r="K1935" i="1" a="1"/>
  <c r="K1935" i="1" s="1"/>
  <c r="K1948" i="1" a="1"/>
  <c r="K1948" i="1" s="1"/>
  <c r="K1959" i="1" a="1"/>
  <c r="K1959" i="1" s="1"/>
  <c r="K1960" i="1" a="1"/>
  <c r="K1960" i="1" s="1"/>
  <c r="K1967" i="1" a="1"/>
  <c r="K1967" i="1" s="1"/>
  <c r="K1968" i="1" a="1"/>
  <c r="K1968" i="1" s="1"/>
  <c r="K1970" i="1" a="1"/>
  <c r="K1970" i="1" s="1"/>
  <c r="K1976" i="1" a="1"/>
  <c r="K1976" i="1" s="1"/>
  <c r="K1977" i="1" a="1"/>
  <c r="K1977" i="1" s="1"/>
  <c r="K1978" i="1" a="1"/>
  <c r="K1978" i="1" s="1"/>
  <c r="K1979" i="1" a="1"/>
  <c r="K1979" i="1" s="1"/>
  <c r="K1982" i="1" a="1"/>
  <c r="K1982" i="1" s="1"/>
  <c r="K1993" i="1" a="1"/>
  <c r="K1993" i="1" s="1"/>
  <c r="K2011" i="1" a="1"/>
  <c r="K2011" i="1" s="1"/>
  <c r="K2029" i="1" a="1"/>
  <c r="K2029" i="1" s="1"/>
  <c r="K2030" i="1" a="1"/>
  <c r="K2030" i="1" s="1"/>
  <c r="K2031" i="1" a="1"/>
  <c r="K2031" i="1" s="1"/>
  <c r="K1903" i="1" a="1"/>
  <c r="K1903" i="1" s="1"/>
  <c r="K1924" i="1" a="1"/>
  <c r="K1924" i="1" s="1"/>
  <c r="K1954" i="1" a="1"/>
  <c r="K1954" i="1" s="1"/>
  <c r="K1961" i="1" a="1"/>
  <c r="K1961" i="1" s="1"/>
  <c r="K1969" i="1" a="1"/>
  <c r="K1969" i="1" s="1"/>
  <c r="K1971" i="1" a="1"/>
  <c r="K1971" i="1" s="1"/>
  <c r="K1972" i="1" a="1"/>
  <c r="K1972" i="1" s="1"/>
  <c r="K1974" i="1" a="1"/>
  <c r="K1974" i="1" s="1"/>
  <c r="K1975" i="1" a="1"/>
  <c r="K1975" i="1" s="1"/>
  <c r="K1660" i="1" a="1"/>
  <c r="K1660" i="1" s="1"/>
  <c r="K1686" i="1" a="1"/>
  <c r="K1686" i="1" s="1"/>
  <c r="K1719" i="1" a="1"/>
  <c r="K1719" i="1" s="1"/>
  <c r="K1763" i="1" a="1"/>
  <c r="K1763" i="1" s="1"/>
  <c r="K1936" i="1" a="1"/>
  <c r="K1936" i="1" s="1"/>
  <c r="K1949" i="1" a="1"/>
  <c r="K1949" i="1" s="1"/>
  <c r="K1950" i="1" a="1"/>
  <c r="K1950" i="1" s="1"/>
  <c r="K1953" i="1" a="1"/>
  <c r="K1953" i="1" s="1"/>
  <c r="K1962" i="1" a="1"/>
  <c r="K1962" i="1" s="1"/>
  <c r="K1973" i="1" a="1"/>
  <c r="K1973" i="1" s="1"/>
  <c r="K1991" i="1" a="1"/>
  <c r="K1991" i="1" s="1"/>
  <c r="K2002" i="1" a="1"/>
  <c r="K2002" i="1" s="1"/>
  <c r="K2012" i="1" a="1"/>
  <c r="K2012" i="1" s="1"/>
  <c r="K2020" i="1" a="1"/>
  <c r="K2020" i="1" s="1"/>
  <c r="K2033" i="1" a="1"/>
  <c r="K2033" i="1" s="1"/>
  <c r="K2034" i="1" a="1"/>
  <c r="K2034" i="1" s="1"/>
  <c r="K2035" i="1" a="1"/>
  <c r="K2035" i="1" s="1"/>
  <c r="K1736" i="1" a="1"/>
  <c r="K1736" i="1" s="1"/>
  <c r="K1779" i="1" a="1"/>
  <c r="K1779" i="1" s="1"/>
  <c r="K1787" i="1" a="1"/>
  <c r="K1787" i="1" s="1"/>
  <c r="K1812" i="1" a="1"/>
  <c r="K1812" i="1" s="1"/>
  <c r="K1839" i="1" a="1"/>
  <c r="K1839" i="1" s="1"/>
  <c r="K1850" i="1" a="1"/>
  <c r="K1850" i="1" s="1"/>
  <c r="K1886" i="1" a="1"/>
  <c r="K1886" i="1" s="1"/>
  <c r="K1952" i="1" a="1"/>
  <c r="K1952" i="1" s="1"/>
  <c r="K1955" i="1" a="1"/>
  <c r="K1955" i="1" s="1"/>
  <c r="K1963" i="1" a="1"/>
  <c r="K1963" i="1" s="1"/>
  <c r="K1990" i="1" a="1"/>
  <c r="K1990" i="1" s="1"/>
  <c r="K2001" i="1" a="1"/>
  <c r="K2001" i="1" s="1"/>
  <c r="K2003" i="1" a="1"/>
  <c r="K2003" i="1" s="1"/>
  <c r="K2013" i="1" a="1"/>
  <c r="K2013" i="1" s="1"/>
  <c r="K2014" i="1" a="1"/>
  <c r="K2014" i="1" s="1"/>
  <c r="K2021" i="1" a="1"/>
  <c r="K2021" i="1" s="1"/>
  <c r="K2036" i="1" a="1"/>
  <c r="K2036" i="1" s="1"/>
  <c r="E5" i="1" a="1"/>
  <c r="E5" i="1" s="1"/>
  <c r="E8" i="1" a="1"/>
  <c r="E8" i="1" s="1"/>
  <c r="E11" i="1" a="1"/>
  <c r="E11" i="1" s="1"/>
  <c r="E21" i="1" a="1"/>
  <c r="E21" i="1" s="1"/>
  <c r="E13" i="1" a="1"/>
  <c r="E13" i="1" s="1"/>
  <c r="E20" i="1" a="1"/>
  <c r="E20" i="1" s="1"/>
  <c r="E7" i="1" a="1"/>
  <c r="E7" i="1" s="1"/>
  <c r="E10" i="1" a="1"/>
  <c r="E10" i="1" s="1"/>
  <c r="E3" i="1" a="1"/>
  <c r="E3" i="1" s="1"/>
  <c r="E4" i="1" a="1"/>
  <c r="E4" i="1" s="1"/>
  <c r="E17" i="1" a="1"/>
  <c r="E17" i="1" s="1"/>
  <c r="E19" i="1" a="1"/>
  <c r="E19" i="1" s="1"/>
  <c r="E6" i="1" a="1"/>
  <c r="E6" i="1" s="1"/>
  <c r="E12" i="1" a="1"/>
  <c r="E12" i="1" s="1"/>
  <c r="E9" i="1" a="1"/>
  <c r="E9" i="1" s="1"/>
  <c r="E14" i="1" a="1"/>
  <c r="E14" i="1" s="1"/>
  <c r="E15" i="1" a="1"/>
  <c r="E15" i="1" s="1"/>
  <c r="E28" i="1" a="1"/>
  <c r="E28" i="1" s="1"/>
  <c r="E33" i="1" a="1"/>
  <c r="E33" i="1" s="1"/>
  <c r="E27" i="1" a="1"/>
  <c r="E27" i="1" s="1"/>
  <c r="E30" i="1" a="1"/>
  <c r="E30" i="1" s="1"/>
  <c r="E32" i="1" a="1"/>
  <c r="E32" i="1" s="1"/>
  <c r="E22" i="1" a="1"/>
  <c r="E22" i="1" s="1"/>
  <c r="E23" i="1" a="1"/>
  <c r="E23" i="1" s="1"/>
  <c r="E25" i="1" a="1"/>
  <c r="E25" i="1" s="1"/>
  <c r="E16" i="1" a="1"/>
  <c r="E16" i="1" s="1"/>
  <c r="E24" i="1" a="1"/>
  <c r="E24" i="1" s="1"/>
  <c r="E26" i="1" a="1"/>
  <c r="E26" i="1" s="1"/>
  <c r="E18" i="1" a="1"/>
  <c r="E18" i="1" s="1"/>
  <c r="E29" i="1" a="1"/>
  <c r="E29" i="1" s="1"/>
  <c r="E43" i="1" a="1"/>
  <c r="E43" i="1" s="1"/>
  <c r="E44" i="1" a="1"/>
  <c r="E44" i="1" s="1"/>
  <c r="E34" i="1" a="1"/>
  <c r="E34" i="1" s="1"/>
  <c r="E36" i="1" a="1"/>
  <c r="E36" i="1" s="1"/>
  <c r="E41" i="1" a="1"/>
  <c r="E41" i="1" s="1"/>
  <c r="E48" i="1" a="1"/>
  <c r="E48" i="1" s="1"/>
  <c r="E52" i="1" a="1"/>
  <c r="E52" i="1" s="1"/>
  <c r="E47" i="1" a="1"/>
  <c r="E47" i="1" s="1"/>
  <c r="E51" i="1" a="1"/>
  <c r="E51" i="1" s="1"/>
  <c r="E31" i="1" a="1"/>
  <c r="E31" i="1" s="1"/>
  <c r="E40" i="1" a="1"/>
  <c r="E40" i="1" s="1"/>
  <c r="E46" i="1" a="1"/>
  <c r="E46" i="1" s="1"/>
  <c r="E39" i="1" a="1"/>
  <c r="E39" i="1" s="1"/>
  <c r="E50" i="1" a="1"/>
  <c r="E50" i="1" s="1"/>
  <c r="E37" i="1" a="1"/>
  <c r="E37" i="1" s="1"/>
  <c r="E49" i="1" a="1"/>
  <c r="E49" i="1" s="1"/>
  <c r="E69" i="1" a="1"/>
  <c r="E69" i="1" s="1"/>
  <c r="E35" i="1" a="1"/>
  <c r="E35" i="1" s="1"/>
  <c r="E38" i="1" a="1"/>
  <c r="E38" i="1" s="1"/>
  <c r="E70" i="1" a="1"/>
  <c r="E70" i="1" s="1"/>
  <c r="E53" i="1" a="1"/>
  <c r="E53" i="1" s="1"/>
  <c r="E55" i="1" a="1"/>
  <c r="E55" i="1" s="1"/>
  <c r="E57" i="1" a="1"/>
  <c r="E57" i="1" s="1"/>
  <c r="E59" i="1" a="1"/>
  <c r="E59" i="1" s="1"/>
  <c r="E54" i="1" a="1"/>
  <c r="E54" i="1" s="1"/>
  <c r="E61" i="1" a="1"/>
  <c r="E61" i="1" s="1"/>
  <c r="E63" i="1" a="1"/>
  <c r="E63" i="1" s="1"/>
  <c r="E65" i="1" a="1"/>
  <c r="E65" i="1" s="1"/>
  <c r="E67" i="1" a="1"/>
  <c r="E67" i="1" s="1"/>
  <c r="E45" i="1" a="1"/>
  <c r="E45" i="1" s="1"/>
  <c r="E42" i="1" a="1"/>
  <c r="E42" i="1" s="1"/>
  <c r="E56" i="1" a="1"/>
  <c r="E56" i="1" s="1"/>
  <c r="E58" i="1" a="1"/>
  <c r="E58" i="1" s="1"/>
  <c r="E73" i="1" a="1"/>
  <c r="E73" i="1" s="1"/>
  <c r="E75" i="1" a="1"/>
  <c r="E75" i="1" s="1"/>
  <c r="E60" i="1" a="1"/>
  <c r="E60" i="1" s="1"/>
  <c r="E62" i="1" a="1"/>
  <c r="E62" i="1" s="1"/>
  <c r="E81" i="1" a="1"/>
  <c r="E81" i="1" s="1"/>
  <c r="E64" i="1" a="1"/>
  <c r="E64" i="1" s="1"/>
  <c r="E72" i="1" a="1"/>
  <c r="E72" i="1" s="1"/>
  <c r="E74" i="1" a="1"/>
  <c r="E74" i="1" s="1"/>
  <c r="E76" i="1" a="1"/>
  <c r="E76" i="1" s="1"/>
  <c r="E78" i="1" a="1"/>
  <c r="E78" i="1" s="1"/>
  <c r="E80" i="1" a="1"/>
  <c r="E80" i="1" s="1"/>
  <c r="E66" i="1" a="1"/>
  <c r="E66" i="1" s="1"/>
  <c r="E71" i="1" a="1"/>
  <c r="E71" i="1" s="1"/>
  <c r="E82" i="1" a="1"/>
  <c r="E82" i="1" s="1"/>
  <c r="E84" i="1" a="1"/>
  <c r="E84" i="1" s="1"/>
  <c r="E77" i="1" a="1"/>
  <c r="E77" i="1" s="1"/>
  <c r="E89" i="1" a="1"/>
  <c r="E89" i="1" s="1"/>
  <c r="E90" i="1" a="1"/>
  <c r="E90" i="1" s="1"/>
  <c r="E94" i="1" a="1"/>
  <c r="E94" i="1" s="1"/>
  <c r="E68" i="1" a="1"/>
  <c r="E68" i="1" s="1"/>
  <c r="E88" i="1" a="1"/>
  <c r="E88" i="1" s="1"/>
  <c r="E93" i="1" a="1"/>
  <c r="E93" i="1" s="1"/>
  <c r="E98" i="1" a="1"/>
  <c r="E98" i="1" s="1"/>
  <c r="E79" i="1" a="1"/>
  <c r="E79" i="1" s="1"/>
  <c r="E100" i="1" a="1"/>
  <c r="E100" i="1" s="1"/>
  <c r="E102" i="1" a="1"/>
  <c r="E102" i="1" s="1"/>
  <c r="E104" i="1" a="1"/>
  <c r="E104" i="1" s="1"/>
  <c r="E106" i="1" a="1"/>
  <c r="E106" i="1" s="1"/>
  <c r="E108" i="1" a="1"/>
  <c r="E108" i="1" s="1"/>
  <c r="E110" i="1" a="1"/>
  <c r="E110" i="1" s="1"/>
  <c r="E112" i="1" a="1"/>
  <c r="E112" i="1" s="1"/>
  <c r="E114" i="1" a="1"/>
  <c r="E114" i="1" s="1"/>
  <c r="E83" i="1" a="1"/>
  <c r="E83" i="1" s="1"/>
  <c r="E85" i="1" a="1"/>
  <c r="E85" i="1" s="1"/>
  <c r="E86" i="1" a="1"/>
  <c r="E86" i="1" s="1"/>
  <c r="E92" i="1" a="1"/>
  <c r="E92" i="1" s="1"/>
  <c r="E116" i="1" a="1"/>
  <c r="E116" i="1" s="1"/>
  <c r="E95" i="1" a="1"/>
  <c r="E95" i="1" s="1"/>
  <c r="E96" i="1" a="1"/>
  <c r="E96" i="1" s="1"/>
  <c r="E97" i="1" a="1"/>
  <c r="E97" i="1" s="1"/>
  <c r="E99" i="1" a="1"/>
  <c r="E99" i="1" s="1"/>
  <c r="E101" i="1" a="1"/>
  <c r="E101" i="1" s="1"/>
  <c r="E103" i="1" a="1"/>
  <c r="E103" i="1" s="1"/>
  <c r="E105" i="1" a="1"/>
  <c r="E105" i="1" s="1"/>
  <c r="E107" i="1" a="1"/>
  <c r="E107" i="1" s="1"/>
  <c r="E109" i="1" a="1"/>
  <c r="E109" i="1" s="1"/>
  <c r="E111" i="1" a="1"/>
  <c r="E111" i="1" s="1"/>
  <c r="E113" i="1" a="1"/>
  <c r="E113" i="1" s="1"/>
  <c r="E115" i="1" a="1"/>
  <c r="E115" i="1" s="1"/>
  <c r="E121" i="1" a="1"/>
  <c r="E121" i="1" s="1"/>
  <c r="E124" i="1" a="1"/>
  <c r="E124" i="1" s="1"/>
  <c r="E131" i="1" a="1"/>
  <c r="E131" i="1" s="1"/>
  <c r="E130" i="1" a="1"/>
  <c r="E130" i="1" s="1"/>
  <c r="E144" i="1" a="1"/>
  <c r="E144" i="1" s="1"/>
  <c r="E87" i="1" a="1"/>
  <c r="E87" i="1" s="1"/>
  <c r="E117" i="1" a="1"/>
  <c r="E117" i="1" s="1"/>
  <c r="E118" i="1" a="1"/>
  <c r="E118" i="1" s="1"/>
  <c r="E123" i="1" a="1"/>
  <c r="E123" i="1" s="1"/>
  <c r="E143" i="1" a="1"/>
  <c r="E143" i="1" s="1"/>
  <c r="E120" i="1" a="1"/>
  <c r="E120" i="1" s="1"/>
  <c r="E129" i="1" a="1"/>
  <c r="E129" i="1" s="1"/>
  <c r="E127" i="1" a="1"/>
  <c r="E127" i="1" s="1"/>
  <c r="E128" i="1" a="1"/>
  <c r="E128" i="1" s="1"/>
  <c r="E142" i="1" a="1"/>
  <c r="E142" i="1" s="1"/>
  <c r="E91" i="1" a="1"/>
  <c r="E91" i="1" s="1"/>
  <c r="E122" i="1" a="1"/>
  <c r="E122" i="1" s="1"/>
  <c r="E126" i="1" a="1"/>
  <c r="E126" i="1" s="1"/>
  <c r="E134" i="1" a="1"/>
  <c r="E134" i="1" s="1"/>
  <c r="E135" i="1" a="1"/>
  <c r="E135" i="1" s="1"/>
  <c r="E137" i="1" a="1"/>
  <c r="E137" i="1" s="1"/>
  <c r="E140" i="1" a="1"/>
  <c r="E140" i="1" s="1"/>
  <c r="E141" i="1" a="1"/>
  <c r="E141" i="1" s="1"/>
  <c r="E125" i="1" a="1"/>
  <c r="E125" i="1" s="1"/>
  <c r="E136" i="1" a="1"/>
  <c r="E136" i="1" s="1"/>
  <c r="E139" i="1" a="1"/>
  <c r="E139" i="1" s="1"/>
  <c r="E145" i="1" a="1"/>
  <c r="E145" i="1" s="1"/>
  <c r="E138" i="1" a="1"/>
  <c r="E138" i="1" s="1"/>
  <c r="E151" i="1" a="1"/>
  <c r="E151" i="1" s="1"/>
  <c r="E157" i="1" a="1"/>
  <c r="E157" i="1" s="1"/>
  <c r="E159" i="1" a="1"/>
  <c r="E159" i="1" s="1"/>
  <c r="E165" i="1" a="1"/>
  <c r="E165" i="1" s="1"/>
  <c r="E170" i="1" a="1"/>
  <c r="E170" i="1" s="1"/>
  <c r="E152" i="1" a="1"/>
  <c r="E152" i="1" s="1"/>
  <c r="E156" i="1" a="1"/>
  <c r="E156" i="1" s="1"/>
  <c r="E169" i="1" a="1"/>
  <c r="E169" i="1" s="1"/>
  <c r="E174" i="1" a="1"/>
  <c r="E174" i="1" s="1"/>
  <c r="E132" i="1" a="1"/>
  <c r="E132" i="1" s="1"/>
  <c r="E167" i="1" a="1"/>
  <c r="E167" i="1" s="1"/>
  <c r="E168" i="1" a="1"/>
  <c r="E168" i="1" s="1"/>
  <c r="E166" i="1" a="1"/>
  <c r="E166" i="1" s="1"/>
  <c r="E171" i="1" a="1"/>
  <c r="E171" i="1" s="1"/>
  <c r="E119" i="1" a="1"/>
  <c r="E119" i="1" s="1"/>
  <c r="E155" i="1" a="1"/>
  <c r="E155" i="1" s="1"/>
  <c r="E148" i="1" a="1"/>
  <c r="E148" i="1" s="1"/>
  <c r="E149" i="1" a="1"/>
  <c r="E149" i="1" s="1"/>
  <c r="E158" i="1" a="1"/>
  <c r="E158" i="1" s="1"/>
  <c r="E172" i="1" a="1"/>
  <c r="E172" i="1" s="1"/>
  <c r="E150" i="1" a="1"/>
  <c r="E150" i="1" s="1"/>
  <c r="E153" i="1" a="1"/>
  <c r="E153" i="1" s="1"/>
  <c r="E154" i="1" a="1"/>
  <c r="E154" i="1" s="1"/>
  <c r="E160" i="1" a="1"/>
  <c r="E160" i="1" s="1"/>
  <c r="E163" i="1" a="1"/>
  <c r="E163" i="1" s="1"/>
  <c r="E173" i="1" a="1"/>
  <c r="E173" i="1" s="1"/>
  <c r="E187" i="1" a="1"/>
  <c r="E187" i="1" s="1"/>
  <c r="E191" i="1" a="1"/>
  <c r="E191" i="1" s="1"/>
  <c r="E192" i="1" a="1"/>
  <c r="E192" i="1" s="1"/>
  <c r="E199" i="1" a="1"/>
  <c r="E199" i="1" s="1"/>
  <c r="E203" i="1" a="1"/>
  <c r="E203" i="1" s="1"/>
  <c r="E176" i="1" a="1"/>
  <c r="E176" i="1" s="1"/>
  <c r="E179" i="1" a="1"/>
  <c r="E179" i="1" s="1"/>
  <c r="E186" i="1" a="1"/>
  <c r="E186" i="1" s="1"/>
  <c r="E162" i="1" a="1"/>
  <c r="E162" i="1" s="1"/>
  <c r="E175" i="1" a="1"/>
  <c r="E175" i="1" s="1"/>
  <c r="E195" i="1" a="1"/>
  <c r="E195" i="1" s="1"/>
  <c r="E190" i="1" a="1"/>
  <c r="E190" i="1" s="1"/>
  <c r="E198" i="1" a="1"/>
  <c r="E198" i="1" s="1"/>
  <c r="E202" i="1" a="1"/>
  <c r="E202" i="1" s="1"/>
  <c r="E133" i="1" a="1"/>
  <c r="E133" i="1" s="1"/>
  <c r="E146" i="1" a="1"/>
  <c r="E146" i="1" s="1"/>
  <c r="E181" i="1" a="1"/>
  <c r="E181" i="1" s="1"/>
  <c r="E185" i="1" a="1"/>
  <c r="E185" i="1" s="1"/>
  <c r="E189" i="1" a="1"/>
  <c r="E189" i="1" s="1"/>
  <c r="E161" i="1" a="1"/>
  <c r="E161" i="1" s="1"/>
  <c r="E182" i="1" a="1"/>
  <c r="E182" i="1" s="1"/>
  <c r="E183" i="1" a="1"/>
  <c r="E183" i="1" s="1"/>
  <c r="E184" i="1" a="1"/>
  <c r="E184" i="1" s="1"/>
  <c r="E194" i="1" a="1"/>
  <c r="E194" i="1" s="1"/>
  <c r="E197" i="1" a="1"/>
  <c r="E197" i="1" s="1"/>
  <c r="E164" i="1" a="1"/>
  <c r="E164" i="1" s="1"/>
  <c r="E177" i="1" a="1"/>
  <c r="E177" i="1" s="1"/>
  <c r="E188" i="1" a="1"/>
  <c r="E188" i="1" s="1"/>
  <c r="E200" i="1" a="1"/>
  <c r="E200" i="1" s="1"/>
  <c r="E196" i="1" a="1"/>
  <c r="E196" i="1" s="1"/>
  <c r="E210" i="1" a="1"/>
  <c r="E210" i="1" s="1"/>
  <c r="E211" i="1" a="1"/>
  <c r="E211" i="1" s="1"/>
  <c r="E216" i="1" a="1"/>
  <c r="E216" i="1" s="1"/>
  <c r="E217" i="1" a="1"/>
  <c r="E217" i="1" s="1"/>
  <c r="E225" i="1" a="1"/>
  <c r="E225" i="1" s="1"/>
  <c r="E218" i="1" a="1"/>
  <c r="E218" i="1" s="1"/>
  <c r="E234" i="1" a="1"/>
  <c r="E234" i="1" s="1"/>
  <c r="E147" i="1" a="1"/>
  <c r="E147" i="1" s="1"/>
  <c r="E180" i="1" a="1"/>
  <c r="E180" i="1" s="1"/>
  <c r="E193" i="1" a="1"/>
  <c r="E193" i="1" s="1"/>
  <c r="E219" i="1" a="1"/>
  <c r="E219" i="1" s="1"/>
  <c r="E220" i="1" a="1"/>
  <c r="E220" i="1" s="1"/>
  <c r="E229" i="1" a="1"/>
  <c r="E229" i="1" s="1"/>
  <c r="E201" i="1" a="1"/>
  <c r="E201" i="1" s="1"/>
  <c r="E204" i="1" a="1"/>
  <c r="E204" i="1" s="1"/>
  <c r="E205" i="1" a="1"/>
  <c r="E205" i="1" s="1"/>
  <c r="E215" i="1" a="1"/>
  <c r="E215" i="1" s="1"/>
  <c r="E223" i="1" a="1"/>
  <c r="E223" i="1" s="1"/>
  <c r="E206" i="1" a="1"/>
  <c r="E206" i="1" s="1"/>
  <c r="E209" i="1" a="1"/>
  <c r="E209" i="1" s="1"/>
  <c r="E178" i="1" a="1"/>
  <c r="E178" i="1" s="1"/>
  <c r="E207" i="1" a="1"/>
  <c r="E207" i="1" s="1"/>
  <c r="E212" i="1" a="1"/>
  <c r="E212" i="1" s="1"/>
  <c r="E213" i="1" a="1"/>
  <c r="E213" i="1" s="1"/>
  <c r="E214" i="1" a="1"/>
  <c r="E214" i="1" s="1"/>
  <c r="E222" i="1" a="1"/>
  <c r="E222" i="1" s="1"/>
  <c r="E227" i="1" a="1"/>
  <c r="E227" i="1" s="1"/>
  <c r="E224" i="1" a="1"/>
  <c r="E224" i="1" s="1"/>
  <c r="E230" i="1" a="1"/>
  <c r="E230" i="1" s="1"/>
  <c r="E239" i="1" a="1"/>
  <c r="E239" i="1" s="1"/>
  <c r="E253" i="1" a="1"/>
  <c r="E253" i="1" s="1"/>
  <c r="E257" i="1" a="1"/>
  <c r="E257" i="1" s="1"/>
  <c r="E260" i="1" a="1"/>
  <c r="E260" i="1" s="1"/>
  <c r="E238" i="1" a="1"/>
  <c r="E238" i="1" s="1"/>
  <c r="E243" i="1" a="1"/>
  <c r="E243" i="1" s="1"/>
  <c r="E252" i="1" a="1"/>
  <c r="E252" i="1" s="1"/>
  <c r="E221" i="1" a="1"/>
  <c r="E221" i="1" s="1"/>
  <c r="E226" i="1" a="1"/>
  <c r="E226" i="1" s="1"/>
  <c r="E228" i="1" a="1"/>
  <c r="E228" i="1" s="1"/>
  <c r="E233" i="1" a="1"/>
  <c r="E233" i="1" s="1"/>
  <c r="E237" i="1" a="1"/>
  <c r="E237" i="1" s="1"/>
  <c r="E242" i="1" a="1"/>
  <c r="E242" i="1" s="1"/>
  <c r="E241" i="1" a="1"/>
  <c r="E241" i="1" s="1"/>
  <c r="E232" i="1" a="1"/>
  <c r="E232" i="1" s="1"/>
  <c r="E254" i="1" a="1"/>
  <c r="E254" i="1" s="1"/>
  <c r="E208" i="1" a="1"/>
  <c r="E208" i="1" s="1"/>
  <c r="E236" i="1" a="1"/>
  <c r="E236" i="1" s="1"/>
  <c r="E245" i="1" a="1"/>
  <c r="E245" i="1" s="1"/>
  <c r="E248" i="1" a="1"/>
  <c r="E248" i="1" s="1"/>
  <c r="E258" i="1" a="1"/>
  <c r="E258" i="1" s="1"/>
  <c r="E265" i="1" a="1"/>
  <c r="E265" i="1" s="1"/>
  <c r="E272" i="1" a="1"/>
  <c r="E272" i="1" s="1"/>
  <c r="E244" i="1" a="1"/>
  <c r="E244" i="1" s="1"/>
  <c r="E246" i="1" a="1"/>
  <c r="E246" i="1" s="1"/>
  <c r="E249" i="1" a="1"/>
  <c r="E249" i="1" s="1"/>
  <c r="E255" i="1" a="1"/>
  <c r="E255" i="1" s="1"/>
  <c r="E268" i="1" a="1"/>
  <c r="E268" i="1" s="1"/>
  <c r="E273" i="1" a="1"/>
  <c r="E273" i="1" s="1"/>
  <c r="E277" i="1" a="1"/>
  <c r="E277" i="1" s="1"/>
  <c r="E287" i="1" a="1"/>
  <c r="E287" i="1" s="1"/>
  <c r="E264" i="1" a="1"/>
  <c r="E264" i="1" s="1"/>
  <c r="E267" i="1" a="1"/>
  <c r="E267" i="1" s="1"/>
  <c r="E274" i="1" a="1"/>
  <c r="E274" i="1" s="1"/>
  <c r="E283" i="1" a="1"/>
  <c r="E283" i="1" s="1"/>
  <c r="E247" i="1" a="1"/>
  <c r="E247" i="1" s="1"/>
  <c r="E263" i="1" a="1"/>
  <c r="E263" i="1" s="1"/>
  <c r="E278" i="1" a="1"/>
  <c r="E278" i="1" s="1"/>
  <c r="E231" i="1" a="1"/>
  <c r="E231" i="1" s="1"/>
  <c r="E275" i="1" a="1"/>
  <c r="E275" i="1" s="1"/>
  <c r="E262" i="1" a="1"/>
  <c r="E262" i="1" s="1"/>
  <c r="E266" i="1" a="1"/>
  <c r="E266" i="1" s="1"/>
  <c r="E235" i="1" a="1"/>
  <c r="E235" i="1" s="1"/>
  <c r="E240" i="1" a="1"/>
  <c r="E240" i="1" s="1"/>
  <c r="E256" i="1" a="1"/>
  <c r="E256" i="1" s="1"/>
  <c r="E261" i="1" a="1"/>
  <c r="E261" i="1" s="1"/>
  <c r="E332" i="1" a="1"/>
  <c r="E332" i="1" s="1"/>
  <c r="E345" i="1" a="1"/>
  <c r="E345" i="1" s="1"/>
  <c r="E290" i="1" a="1"/>
  <c r="E290" i="1" s="1"/>
  <c r="E292" i="1" a="1"/>
  <c r="E292" i="1" s="1"/>
  <c r="E294" i="1" a="1"/>
  <c r="E294" i="1" s="1"/>
  <c r="E296" i="1" a="1"/>
  <c r="E296" i="1" s="1"/>
  <c r="E298" i="1" a="1"/>
  <c r="E298" i="1" s="1"/>
  <c r="E305" i="1" a="1"/>
  <c r="E305" i="1" s="1"/>
  <c r="E308" i="1" a="1"/>
  <c r="E308" i="1" s="1"/>
  <c r="E316" i="1" a="1"/>
  <c r="E316" i="1" s="1"/>
  <c r="E319" i="1" a="1"/>
  <c r="E319" i="1" s="1"/>
  <c r="E324" i="1" a="1"/>
  <c r="E324" i="1" s="1"/>
  <c r="E329" i="1" a="1"/>
  <c r="E329" i="1" s="1"/>
  <c r="E335" i="1" a="1"/>
  <c r="E335" i="1" s="1"/>
  <c r="E342" i="1" a="1"/>
  <c r="E342" i="1" s="1"/>
  <c r="E250" i="1" a="1"/>
  <c r="E250" i="1" s="1"/>
  <c r="E284" i="1" a="1"/>
  <c r="E284" i="1" s="1"/>
  <c r="E286" i="1" a="1"/>
  <c r="E286" i="1" s="1"/>
  <c r="E302" i="1" a="1"/>
  <c r="E302" i="1" s="1"/>
  <c r="E303" i="1" a="1"/>
  <c r="E303" i="1" s="1"/>
  <c r="E304" i="1" a="1"/>
  <c r="E304" i="1" s="1"/>
  <c r="E315" i="1" a="1"/>
  <c r="E315" i="1" s="1"/>
  <c r="E321" i="1" a="1"/>
  <c r="E321" i="1" s="1"/>
  <c r="E338" i="1" a="1"/>
  <c r="E338" i="1" s="1"/>
  <c r="E259" i="1" a="1"/>
  <c r="E259" i="1" s="1"/>
  <c r="E281" i="1" a="1"/>
  <c r="E281" i="1" s="1"/>
  <c r="E288" i="1" a="1"/>
  <c r="E288" i="1" s="1"/>
  <c r="E301" i="1" a="1"/>
  <c r="E301" i="1" s="1"/>
  <c r="E306" i="1" a="1"/>
  <c r="E306" i="1" s="1"/>
  <c r="E314" i="1" a="1"/>
  <c r="E314" i="1" s="1"/>
  <c r="E326" i="1" a="1"/>
  <c r="E326" i="1" s="1"/>
  <c r="E331" i="1" a="1"/>
  <c r="E331" i="1" s="1"/>
  <c r="E334" i="1" a="1"/>
  <c r="E334" i="1" s="1"/>
  <c r="E341" i="1" a="1"/>
  <c r="E341" i="1" s="1"/>
  <c r="E344" i="1" a="1"/>
  <c r="E344" i="1" s="1"/>
  <c r="E276" i="1" a="1"/>
  <c r="E276" i="1" s="1"/>
  <c r="E289" i="1" a="1"/>
  <c r="E289" i="1" s="1"/>
  <c r="E291" i="1" a="1"/>
  <c r="E291" i="1" s="1"/>
  <c r="E293" i="1" a="1"/>
  <c r="E293" i="1" s="1"/>
  <c r="E295" i="1" a="1"/>
  <c r="E295" i="1" s="1"/>
  <c r="E297" i="1" a="1"/>
  <c r="E297" i="1" s="1"/>
  <c r="E299" i="1" a="1"/>
  <c r="E299" i="1" s="1"/>
  <c r="E251" i="1" a="1"/>
  <c r="E251" i="1" s="1"/>
  <c r="E270" i="1" a="1"/>
  <c r="E270" i="1" s="1"/>
  <c r="E280" i="1" a="1"/>
  <c r="E280" i="1" s="1"/>
  <c r="E282" i="1" a="1"/>
  <c r="E282" i="1" s="1"/>
  <c r="E320" i="1" a="1"/>
  <c r="E320" i="1" s="1"/>
  <c r="E325" i="1" a="1"/>
  <c r="E325" i="1" s="1"/>
  <c r="E330" i="1" a="1"/>
  <c r="E330" i="1" s="1"/>
  <c r="E343" i="1" a="1"/>
  <c r="E343" i="1" s="1"/>
  <c r="E307" i="1" a="1"/>
  <c r="E307" i="1" s="1"/>
  <c r="E312" i="1" a="1"/>
  <c r="E312" i="1" s="1"/>
  <c r="E347" i="1" a="1"/>
  <c r="E347" i="1" s="1"/>
  <c r="E348" i="1" a="1"/>
  <c r="E348" i="1" s="1"/>
  <c r="E354" i="1" a="1"/>
  <c r="E354" i="1" s="1"/>
  <c r="E364" i="1" a="1"/>
  <c r="E364" i="1" s="1"/>
  <c r="E365" i="1" a="1"/>
  <c r="E365" i="1" s="1"/>
  <c r="E388" i="1" a="1"/>
  <c r="E388" i="1" s="1"/>
  <c r="E309" i="1" a="1"/>
  <c r="E309" i="1" s="1"/>
  <c r="E318" i="1" a="1"/>
  <c r="E318" i="1" s="1"/>
  <c r="E322" i="1" a="1"/>
  <c r="E322" i="1" s="1"/>
  <c r="E333" i="1" a="1"/>
  <c r="E333" i="1" s="1"/>
  <c r="E337" i="1" a="1"/>
  <c r="E337" i="1" s="1"/>
  <c r="E346" i="1" a="1"/>
  <c r="E346" i="1" s="1"/>
  <c r="E349" i="1" a="1"/>
  <c r="E349" i="1" s="1"/>
  <c r="E362" i="1" a="1"/>
  <c r="E362" i="1" s="1"/>
  <c r="E363" i="1" a="1"/>
  <c r="E363" i="1" s="1"/>
  <c r="E366" i="1" a="1"/>
  <c r="E366" i="1" s="1"/>
  <c r="E374" i="1" a="1"/>
  <c r="E374" i="1" s="1"/>
  <c r="E387" i="1" a="1"/>
  <c r="E387" i="1" s="1"/>
  <c r="E269" i="1" a="1"/>
  <c r="E269" i="1" s="1"/>
  <c r="E300" i="1" a="1"/>
  <c r="E300" i="1" s="1"/>
  <c r="E313" i="1" a="1"/>
  <c r="E313" i="1" s="1"/>
  <c r="E350" i="1" a="1"/>
  <c r="E350" i="1" s="1"/>
  <c r="E358" i="1" a="1"/>
  <c r="E358" i="1" s="1"/>
  <c r="E361" i="1" a="1"/>
  <c r="E361" i="1" s="1"/>
  <c r="E380" i="1" a="1"/>
  <c r="E380" i="1" s="1"/>
  <c r="E381" i="1" a="1"/>
  <c r="E381" i="1" s="1"/>
  <c r="E386" i="1" a="1"/>
  <c r="E386" i="1" s="1"/>
  <c r="E390" i="1" a="1"/>
  <c r="E390" i="1" s="1"/>
  <c r="E328" i="1" a="1"/>
  <c r="E328" i="1" s="1"/>
  <c r="E351" i="1" a="1"/>
  <c r="E351" i="1" s="1"/>
  <c r="E360" i="1" a="1"/>
  <c r="E360" i="1" s="1"/>
  <c r="E367" i="1" a="1"/>
  <c r="E367" i="1" s="1"/>
  <c r="E370" i="1" a="1"/>
  <c r="E370" i="1" s="1"/>
  <c r="E371" i="1" a="1"/>
  <c r="E371" i="1" s="1"/>
  <c r="E372" i="1" a="1"/>
  <c r="E372" i="1" s="1"/>
  <c r="E373" i="1" a="1"/>
  <c r="E373" i="1" s="1"/>
  <c r="E379" i="1" a="1"/>
  <c r="E379" i="1" s="1"/>
  <c r="E382" i="1" a="1"/>
  <c r="E382" i="1" s="1"/>
  <c r="E383" i="1" a="1"/>
  <c r="E383" i="1" s="1"/>
  <c r="E384" i="1" a="1"/>
  <c r="E384" i="1" s="1"/>
  <c r="E385" i="1" a="1"/>
  <c r="E385" i="1" s="1"/>
  <c r="E310" i="1" a="1"/>
  <c r="E310" i="1" s="1"/>
  <c r="E317" i="1" a="1"/>
  <c r="E317" i="1" s="1"/>
  <c r="E336" i="1" a="1"/>
  <c r="E336" i="1" s="1"/>
  <c r="E340" i="1" a="1"/>
  <c r="E340" i="1" s="1"/>
  <c r="E357" i="1" a="1"/>
  <c r="E357" i="1" s="1"/>
  <c r="E285" i="1" a="1"/>
  <c r="E285" i="1" s="1"/>
  <c r="E352" i="1" a="1"/>
  <c r="E352" i="1" s="1"/>
  <c r="E356" i="1" a="1"/>
  <c r="E356" i="1" s="1"/>
  <c r="E377" i="1" a="1"/>
  <c r="E377" i="1" s="1"/>
  <c r="E279" i="1" a="1"/>
  <c r="E279" i="1" s="1"/>
  <c r="E311" i="1" a="1"/>
  <c r="E311" i="1" s="1"/>
  <c r="E323" i="1" a="1"/>
  <c r="E323" i="1" s="1"/>
  <c r="E327" i="1" a="1"/>
  <c r="E327" i="1" s="1"/>
  <c r="E339" i="1" a="1"/>
  <c r="E339" i="1" s="1"/>
  <c r="E353" i="1" a="1"/>
  <c r="E353" i="1" s="1"/>
  <c r="E355" i="1" a="1"/>
  <c r="E355" i="1" s="1"/>
  <c r="E359" i="1" a="1"/>
  <c r="E359" i="1" s="1"/>
  <c r="E376" i="1" a="1"/>
  <c r="E376" i="1" s="1"/>
  <c r="E391" i="1" a="1"/>
  <c r="E391" i="1" s="1"/>
  <c r="E389" i="1" a="1"/>
  <c r="E389" i="1" s="1"/>
  <c r="E404" i="1" a="1"/>
  <c r="E404" i="1" s="1"/>
  <c r="E407" i="1" a="1"/>
  <c r="E407" i="1" s="1"/>
  <c r="E416" i="1" a="1"/>
  <c r="E416" i="1" s="1"/>
  <c r="E439" i="1" a="1"/>
  <c r="E439" i="1" s="1"/>
  <c r="E368" i="1" a="1"/>
  <c r="E368" i="1" s="1"/>
  <c r="E399" i="1" a="1"/>
  <c r="E399" i="1" s="1"/>
  <c r="E405" i="1" a="1"/>
  <c r="E405" i="1" s="1"/>
  <c r="E408" i="1" a="1"/>
  <c r="E408" i="1" s="1"/>
  <c r="E417" i="1" a="1"/>
  <c r="E417" i="1" s="1"/>
  <c r="E424" i="1" a="1"/>
  <c r="E424" i="1" s="1"/>
  <c r="E425" i="1" a="1"/>
  <c r="E425" i="1" s="1"/>
  <c r="E431" i="1" a="1"/>
  <c r="E431" i="1" s="1"/>
  <c r="E432" i="1" a="1"/>
  <c r="E432" i="1" s="1"/>
  <c r="E437" i="1" a="1"/>
  <c r="E437" i="1" s="1"/>
  <c r="E438" i="1" a="1"/>
  <c r="E438" i="1" s="1"/>
  <c r="E444" i="1" a="1"/>
  <c r="E444" i="1" s="1"/>
  <c r="E445" i="1" a="1"/>
  <c r="E445" i="1" s="1"/>
  <c r="E396" i="1" a="1"/>
  <c r="E396" i="1" s="1"/>
  <c r="E397" i="1" a="1"/>
  <c r="E397" i="1" s="1"/>
  <c r="E400" i="1" a="1"/>
  <c r="E400" i="1" s="1"/>
  <c r="E401" i="1" a="1"/>
  <c r="E401" i="1" s="1"/>
  <c r="E402" i="1" a="1"/>
  <c r="E402" i="1" s="1"/>
  <c r="E418" i="1" a="1"/>
  <c r="E418" i="1" s="1"/>
  <c r="E430" i="1" a="1"/>
  <c r="E430" i="1" s="1"/>
  <c r="E369" i="1" a="1"/>
  <c r="E369" i="1" s="1"/>
  <c r="E378" i="1" a="1"/>
  <c r="E378" i="1" s="1"/>
  <c r="E403" i="1" a="1"/>
  <c r="E403" i="1" s="1"/>
  <c r="E409" i="1" a="1"/>
  <c r="E409" i="1" s="1"/>
  <c r="E423" i="1" a="1"/>
  <c r="E423" i="1" s="1"/>
  <c r="E271" i="1" a="1"/>
  <c r="E271" i="1" s="1"/>
  <c r="E393" i="1" a="1"/>
  <c r="E393" i="1" s="1"/>
  <c r="E394" i="1" a="1"/>
  <c r="E394" i="1" s="1"/>
  <c r="E406" i="1" a="1"/>
  <c r="E406" i="1" s="1"/>
  <c r="E410" i="1" a="1"/>
  <c r="E410" i="1" s="1"/>
  <c r="E421" i="1" a="1"/>
  <c r="E421" i="1" s="1"/>
  <c r="E422" i="1" a="1"/>
  <c r="E422" i="1" s="1"/>
  <c r="E428" i="1" a="1"/>
  <c r="E428" i="1" s="1"/>
  <c r="E429" i="1" a="1"/>
  <c r="E429" i="1" s="1"/>
  <c r="E435" i="1" a="1"/>
  <c r="E435" i="1" s="1"/>
  <c r="E436" i="1" a="1"/>
  <c r="E436" i="1" s="1"/>
  <c r="E442" i="1" a="1"/>
  <c r="E442" i="1" s="1"/>
  <c r="E443" i="1" a="1"/>
  <c r="E443" i="1" s="1"/>
  <c r="E392" i="1" a="1"/>
  <c r="E392" i="1" s="1"/>
  <c r="E395" i="1" a="1"/>
  <c r="E395" i="1" s="1"/>
  <c r="E398" i="1" a="1"/>
  <c r="E398" i="1" s="1"/>
  <c r="E411" i="1" a="1"/>
  <c r="E411" i="1" s="1"/>
  <c r="E375" i="1" a="1"/>
  <c r="E375" i="1" s="1"/>
  <c r="E412" i="1" a="1"/>
  <c r="E412" i="1" s="1"/>
  <c r="E455" i="1" a="1"/>
  <c r="E455" i="1" s="1"/>
  <c r="E486" i="1" a="1"/>
  <c r="E486" i="1" s="1"/>
  <c r="E502" i="1" a="1"/>
  <c r="E502" i="1" s="1"/>
  <c r="E414" i="1" a="1"/>
  <c r="E414" i="1" s="1"/>
  <c r="E427" i="1" a="1"/>
  <c r="E427" i="1" s="1"/>
  <c r="E448" i="1" a="1"/>
  <c r="E448" i="1" s="1"/>
  <c r="E453" i="1" a="1"/>
  <c r="E453" i="1" s="1"/>
  <c r="E454" i="1" a="1"/>
  <c r="E454" i="1" s="1"/>
  <c r="E460" i="1" a="1"/>
  <c r="E460" i="1" s="1"/>
  <c r="E461" i="1" a="1"/>
  <c r="E461" i="1" s="1"/>
  <c r="E467" i="1" a="1"/>
  <c r="E467" i="1" s="1"/>
  <c r="E468" i="1" a="1"/>
  <c r="E468" i="1" s="1"/>
  <c r="E480" i="1" a="1"/>
  <c r="E480" i="1" s="1"/>
  <c r="E496" i="1" a="1"/>
  <c r="E496" i="1" s="1"/>
  <c r="E485" i="1" a="1"/>
  <c r="E485" i="1" s="1"/>
  <c r="E419" i="1" a="1"/>
  <c r="E419" i="1" s="1"/>
  <c r="E447" i="1" a="1"/>
  <c r="E447" i="1" s="1"/>
  <c r="E458" i="1" a="1"/>
  <c r="E458" i="1" s="1"/>
  <c r="E465" i="1" a="1"/>
  <c r="E465" i="1" s="1"/>
  <c r="E466" i="1" a="1"/>
  <c r="E466" i="1" s="1"/>
  <c r="E479" i="1" a="1"/>
  <c r="E479" i="1" s="1"/>
  <c r="E484" i="1" a="1"/>
  <c r="E484" i="1" s="1"/>
  <c r="E489" i="1" a="1"/>
  <c r="E489" i="1" s="1"/>
  <c r="E495" i="1" a="1"/>
  <c r="E495" i="1" s="1"/>
  <c r="E500" i="1" a="1"/>
  <c r="E500" i="1" s="1"/>
  <c r="E420" i="1" a="1"/>
  <c r="E420" i="1" s="1"/>
  <c r="E440" i="1" a="1"/>
  <c r="E440" i="1" s="1"/>
  <c r="E446" i="1" a="1"/>
  <c r="E446" i="1" s="1"/>
  <c r="E457" i="1" a="1"/>
  <c r="E457" i="1" s="1"/>
  <c r="E464" i="1" a="1"/>
  <c r="E464" i="1" s="1"/>
  <c r="E471" i="1" a="1"/>
  <c r="E471" i="1" s="1"/>
  <c r="E474" i="1" a="1"/>
  <c r="E474" i="1" s="1"/>
  <c r="E488" i="1" a="1"/>
  <c r="E488" i="1" s="1"/>
  <c r="E415" i="1" a="1"/>
  <c r="E415" i="1" s="1"/>
  <c r="E449" i="1" a="1"/>
  <c r="E449" i="1" s="1"/>
  <c r="E456" i="1" a="1"/>
  <c r="E456" i="1" s="1"/>
  <c r="E463" i="1" a="1"/>
  <c r="E463" i="1" s="1"/>
  <c r="E469" i="1" a="1"/>
  <c r="E469" i="1" s="1"/>
  <c r="E470" i="1" a="1"/>
  <c r="E470" i="1" s="1"/>
  <c r="E475" i="1" a="1"/>
  <c r="E475" i="1" s="1"/>
  <c r="E477" i="1" a="1"/>
  <c r="E477" i="1" s="1"/>
  <c r="E482" i="1" a="1"/>
  <c r="E482" i="1" s="1"/>
  <c r="E483" i="1" a="1"/>
  <c r="E483" i="1" s="1"/>
  <c r="E493" i="1" a="1"/>
  <c r="E493" i="1" s="1"/>
  <c r="E498" i="1" a="1"/>
  <c r="E498" i="1" s="1"/>
  <c r="E499" i="1" a="1"/>
  <c r="E499" i="1" s="1"/>
  <c r="E441" i="1" a="1"/>
  <c r="E441" i="1" s="1"/>
  <c r="E459" i="1" a="1"/>
  <c r="E459" i="1" s="1"/>
  <c r="E505" i="1" a="1"/>
  <c r="E505" i="1" s="1"/>
  <c r="E529" i="1" a="1"/>
  <c r="E529" i="1" s="1"/>
  <c r="E547" i="1" a="1"/>
  <c r="E547" i="1" s="1"/>
  <c r="E450" i="1" a="1"/>
  <c r="E450" i="1" s="1"/>
  <c r="E476" i="1" a="1"/>
  <c r="E476" i="1" s="1"/>
  <c r="E481" i="1" a="1"/>
  <c r="E481" i="1" s="1"/>
  <c r="E492" i="1" a="1"/>
  <c r="E492" i="1" s="1"/>
  <c r="E497" i="1" a="1"/>
  <c r="E497" i="1" s="1"/>
  <c r="E510" i="1" a="1"/>
  <c r="E510" i="1" s="1"/>
  <c r="E521" i="1" a="1"/>
  <c r="E521" i="1" s="1"/>
  <c r="E526" i="1" a="1"/>
  <c r="E526" i="1" s="1"/>
  <c r="E530" i="1" a="1"/>
  <c r="E530" i="1" s="1"/>
  <c r="E539" i="1" a="1"/>
  <c r="E539" i="1" s="1"/>
  <c r="E413" i="1" a="1"/>
  <c r="E413" i="1" s="1"/>
  <c r="E451" i="1" a="1"/>
  <c r="E451" i="1" s="1"/>
  <c r="E473" i="1" a="1"/>
  <c r="E473" i="1" s="1"/>
  <c r="E511" i="1" a="1"/>
  <c r="E511" i="1" s="1"/>
  <c r="E528" i="1" a="1"/>
  <c r="E528" i="1" s="1"/>
  <c r="E535" i="1" a="1"/>
  <c r="E535" i="1" s="1"/>
  <c r="E546" i="1" a="1"/>
  <c r="E546" i="1" s="1"/>
  <c r="E426" i="1" a="1"/>
  <c r="E426" i="1" s="1"/>
  <c r="E433" i="1" a="1"/>
  <c r="E433" i="1" s="1"/>
  <c r="E487" i="1" a="1"/>
  <c r="E487" i="1" s="1"/>
  <c r="E491" i="1" a="1"/>
  <c r="E491" i="1" s="1"/>
  <c r="E504" i="1" a="1"/>
  <c r="E504" i="1" s="1"/>
  <c r="E509" i="1" a="1"/>
  <c r="E509" i="1" s="1"/>
  <c r="E512" i="1" a="1"/>
  <c r="E512" i="1" s="1"/>
  <c r="E513" i="1" a="1"/>
  <c r="E513" i="1" s="1"/>
  <c r="E517" i="1" a="1"/>
  <c r="E517" i="1" s="1"/>
  <c r="E520" i="1" a="1"/>
  <c r="E520" i="1" s="1"/>
  <c r="E527" i="1" a="1"/>
  <c r="E527" i="1" s="1"/>
  <c r="E533" i="1" a="1"/>
  <c r="E533" i="1" s="1"/>
  <c r="E534" i="1" a="1"/>
  <c r="E534" i="1" s="1"/>
  <c r="E540" i="1" a="1"/>
  <c r="E540" i="1" s="1"/>
  <c r="E462" i="1" a="1"/>
  <c r="E462" i="1" s="1"/>
  <c r="E515" i="1" a="1"/>
  <c r="E515" i="1" s="1"/>
  <c r="E519" i="1" a="1"/>
  <c r="E519" i="1" s="1"/>
  <c r="E536" i="1" a="1"/>
  <c r="E536" i="1" s="1"/>
  <c r="E494" i="1" a="1"/>
  <c r="E494" i="1" s="1"/>
  <c r="E516" i="1" a="1"/>
  <c r="E516" i="1" s="1"/>
  <c r="E532" i="1" a="1"/>
  <c r="E532" i="1" s="1"/>
  <c r="E537" i="1" a="1"/>
  <c r="E537" i="1" s="1"/>
  <c r="E538" i="1" a="1"/>
  <c r="E538" i="1" s="1"/>
  <c r="E548" i="1" a="1"/>
  <c r="E548" i="1" s="1"/>
  <c r="E549" i="1" a="1"/>
  <c r="E549" i="1" s="1"/>
  <c r="E514" i="1" a="1"/>
  <c r="E514" i="1" s="1"/>
  <c r="E542" i="1" a="1"/>
  <c r="E542" i="1" s="1"/>
  <c r="E559" i="1" a="1"/>
  <c r="E559" i="1" s="1"/>
  <c r="E566" i="1" a="1"/>
  <c r="E566" i="1" s="1"/>
  <c r="E580" i="1" a="1"/>
  <c r="E580" i="1" s="1"/>
  <c r="E591" i="1" a="1"/>
  <c r="E591" i="1" s="1"/>
  <c r="E594" i="1" a="1"/>
  <c r="E594" i="1" s="1"/>
  <c r="E598" i="1" a="1"/>
  <c r="E598" i="1" s="1"/>
  <c r="E604" i="1" a="1"/>
  <c r="E604" i="1" s="1"/>
  <c r="E503" i="1" a="1"/>
  <c r="E503" i="1" s="1"/>
  <c r="E506" i="1" a="1"/>
  <c r="E506" i="1" s="1"/>
  <c r="E518" i="1" a="1"/>
  <c r="E518" i="1" s="1"/>
  <c r="E552" i="1" a="1"/>
  <c r="E552" i="1" s="1"/>
  <c r="E556" i="1" a="1"/>
  <c r="E556" i="1" s="1"/>
  <c r="E563" i="1" a="1"/>
  <c r="E563" i="1" s="1"/>
  <c r="E564" i="1" a="1"/>
  <c r="E564" i="1" s="1"/>
  <c r="E577" i="1" a="1"/>
  <c r="E577" i="1" s="1"/>
  <c r="E587" i="1" a="1"/>
  <c r="E587" i="1" s="1"/>
  <c r="E601" i="1" a="1"/>
  <c r="E601" i="1" s="1"/>
  <c r="E522" i="1" a="1"/>
  <c r="E522" i="1" s="1"/>
  <c r="E525" i="1" a="1"/>
  <c r="E525" i="1" s="1"/>
  <c r="E531" i="1" a="1"/>
  <c r="E531" i="1" s="1"/>
  <c r="E543" i="1" a="1"/>
  <c r="E543" i="1" s="1"/>
  <c r="E550" i="1" a="1"/>
  <c r="E550" i="1" s="1"/>
  <c r="E555" i="1" a="1"/>
  <c r="E555" i="1" s="1"/>
  <c r="E557" i="1" a="1"/>
  <c r="E557" i="1" s="1"/>
  <c r="E558" i="1" a="1"/>
  <c r="E558" i="1" s="1"/>
  <c r="E562" i="1" a="1"/>
  <c r="E562" i="1" s="1"/>
  <c r="E565" i="1" a="1"/>
  <c r="E565" i="1" s="1"/>
  <c r="E572" i="1" a="1"/>
  <c r="E572" i="1" s="1"/>
  <c r="E573" i="1" a="1"/>
  <c r="E573" i="1" s="1"/>
  <c r="E583" i="1" a="1"/>
  <c r="E583" i="1" s="1"/>
  <c r="E590" i="1" a="1"/>
  <c r="E590" i="1" s="1"/>
  <c r="E597" i="1" a="1"/>
  <c r="E597" i="1" s="1"/>
  <c r="E600" i="1" a="1"/>
  <c r="E600" i="1" s="1"/>
  <c r="E507" i="1" a="1"/>
  <c r="E507" i="1" s="1"/>
  <c r="E561" i="1" a="1"/>
  <c r="E561" i="1" s="1"/>
  <c r="E570" i="1" a="1"/>
  <c r="E570" i="1" s="1"/>
  <c r="E571" i="1" a="1"/>
  <c r="E571" i="1" s="1"/>
  <c r="E576" i="1" a="1"/>
  <c r="E576" i="1" s="1"/>
  <c r="E579" i="1" a="1"/>
  <c r="E579" i="1" s="1"/>
  <c r="E582" i="1" a="1"/>
  <c r="E582" i="1" s="1"/>
  <c r="E586" i="1" a="1"/>
  <c r="E586" i="1" s="1"/>
  <c r="E593" i="1" a="1"/>
  <c r="E593" i="1" s="1"/>
  <c r="E490" i="1" a="1"/>
  <c r="E490" i="1" s="1"/>
  <c r="E508" i="1" a="1"/>
  <c r="E508" i="1" s="1"/>
  <c r="E523" i="1" a="1"/>
  <c r="E523" i="1" s="1"/>
  <c r="E544" i="1" a="1"/>
  <c r="E544" i="1" s="1"/>
  <c r="E551" i="1" a="1"/>
  <c r="E551" i="1" s="1"/>
  <c r="E554" i="1" a="1"/>
  <c r="E554" i="1" s="1"/>
  <c r="E568" i="1" a="1"/>
  <c r="E568" i="1" s="1"/>
  <c r="E569" i="1" a="1"/>
  <c r="E569" i="1" s="1"/>
  <c r="E581" i="1" a="1"/>
  <c r="E581" i="1" s="1"/>
  <c r="E589" i="1" a="1"/>
  <c r="E589" i="1" s="1"/>
  <c r="E596" i="1" a="1"/>
  <c r="E596" i="1" s="1"/>
  <c r="E567" i="1" a="1"/>
  <c r="E567" i="1" s="1"/>
  <c r="E575" i="1" a="1"/>
  <c r="E575" i="1" s="1"/>
  <c r="E585" i="1" a="1"/>
  <c r="E585" i="1" s="1"/>
  <c r="E592" i="1" a="1"/>
  <c r="E592" i="1" s="1"/>
  <c r="E599" i="1" a="1"/>
  <c r="E599" i="1" s="1"/>
  <c r="E452" i="1" a="1"/>
  <c r="E452" i="1" s="1"/>
  <c r="E478" i="1" a="1"/>
  <c r="E478" i="1" s="1"/>
  <c r="E501" i="1" a="1"/>
  <c r="E501" i="1" s="1"/>
  <c r="E524" i="1" a="1"/>
  <c r="E524" i="1" s="1"/>
  <c r="E541" i="1" a="1"/>
  <c r="E541" i="1" s="1"/>
  <c r="E545" i="1" a="1"/>
  <c r="E545" i="1" s="1"/>
  <c r="E553" i="1" a="1"/>
  <c r="E553" i="1" s="1"/>
  <c r="E560" i="1" a="1"/>
  <c r="E560" i="1" s="1"/>
  <c r="E578" i="1" a="1"/>
  <c r="E578" i="1" s="1"/>
  <c r="E588" i="1" a="1"/>
  <c r="E588" i="1" s="1"/>
  <c r="E602" i="1" a="1"/>
  <c r="E602" i="1" s="1"/>
  <c r="E607" i="1" a="1"/>
  <c r="E607" i="1" s="1"/>
  <c r="E610" i="1" a="1"/>
  <c r="E610" i="1" s="1"/>
  <c r="E616" i="1" a="1"/>
  <c r="E616" i="1" s="1"/>
  <c r="E628" i="1" a="1"/>
  <c r="E628" i="1" s="1"/>
  <c r="E641" i="1" a="1"/>
  <c r="E641" i="1" s="1"/>
  <c r="E651" i="1" a="1"/>
  <c r="E651" i="1" s="1"/>
  <c r="E659" i="1" a="1"/>
  <c r="E659" i="1" s="1"/>
  <c r="E664" i="1" a="1"/>
  <c r="E664" i="1" s="1"/>
  <c r="E613" i="1" a="1"/>
  <c r="E613" i="1" s="1"/>
  <c r="E619" i="1" a="1"/>
  <c r="E619" i="1" s="1"/>
  <c r="E622" i="1" a="1"/>
  <c r="E622" i="1" s="1"/>
  <c r="E625" i="1" a="1"/>
  <c r="E625" i="1" s="1"/>
  <c r="E631" i="1" a="1"/>
  <c r="E631" i="1" s="1"/>
  <c r="E635" i="1" a="1"/>
  <c r="E635" i="1" s="1"/>
  <c r="E637" i="1" a="1"/>
  <c r="E637" i="1" s="1"/>
  <c r="E640" i="1" a="1"/>
  <c r="E640" i="1" s="1"/>
  <c r="E644" i="1" a="1"/>
  <c r="E644" i="1" s="1"/>
  <c r="E652" i="1" a="1"/>
  <c r="E652" i="1" s="1"/>
  <c r="E660" i="1" a="1"/>
  <c r="E660" i="1" s="1"/>
  <c r="E434" i="1" a="1"/>
  <c r="E434" i="1" s="1"/>
  <c r="E595" i="1" a="1"/>
  <c r="E595" i="1" s="1"/>
  <c r="E603" i="1" a="1"/>
  <c r="E603" i="1" s="1"/>
  <c r="E612" i="1" a="1"/>
  <c r="E612" i="1" s="1"/>
  <c r="E645" i="1" a="1"/>
  <c r="E645" i="1" s="1"/>
  <c r="E653" i="1" a="1"/>
  <c r="E653" i="1" s="1"/>
  <c r="E663" i="1" a="1"/>
  <c r="E663" i="1" s="1"/>
  <c r="E472" i="1" a="1"/>
  <c r="E472" i="1" s="1"/>
  <c r="E606" i="1" a="1"/>
  <c r="E606" i="1" s="1"/>
  <c r="E609" i="1" a="1"/>
  <c r="E609" i="1" s="1"/>
  <c r="E615" i="1" a="1"/>
  <c r="E615" i="1" s="1"/>
  <c r="E624" i="1" a="1"/>
  <c r="E624" i="1" s="1"/>
  <c r="E627" i="1" a="1"/>
  <c r="E627" i="1" s="1"/>
  <c r="E634" i="1" a="1"/>
  <c r="E634" i="1" s="1"/>
  <c r="E608" i="1" a="1"/>
  <c r="E608" i="1" s="1"/>
  <c r="E611" i="1" a="1"/>
  <c r="E611" i="1" s="1"/>
  <c r="E633" i="1" a="1"/>
  <c r="E633" i="1" s="1"/>
  <c r="E636" i="1" a="1"/>
  <c r="E636" i="1" s="1"/>
  <c r="E638" i="1" a="1"/>
  <c r="E638" i="1" s="1"/>
  <c r="E648" i="1" a="1"/>
  <c r="E648" i="1" s="1"/>
  <c r="E656" i="1" a="1"/>
  <c r="E656" i="1" s="1"/>
  <c r="E584" i="1" a="1"/>
  <c r="E584" i="1" s="1"/>
  <c r="E605" i="1" a="1"/>
  <c r="E605" i="1" s="1"/>
  <c r="E614" i="1" a="1"/>
  <c r="E614" i="1" s="1"/>
  <c r="E620" i="1" a="1"/>
  <c r="E620" i="1" s="1"/>
  <c r="E623" i="1" a="1"/>
  <c r="E623" i="1" s="1"/>
  <c r="E626" i="1" a="1"/>
  <c r="E626" i="1" s="1"/>
  <c r="E632" i="1" a="1"/>
  <c r="E632" i="1" s="1"/>
  <c r="E639" i="1" a="1"/>
  <c r="E639" i="1" s="1"/>
  <c r="E642" i="1" a="1"/>
  <c r="E642" i="1" s="1"/>
  <c r="E649" i="1" a="1"/>
  <c r="E649" i="1" s="1"/>
  <c r="E657" i="1" a="1"/>
  <c r="E657" i="1" s="1"/>
  <c r="E661" i="1" a="1"/>
  <c r="E661" i="1" s="1"/>
  <c r="E665" i="1" a="1"/>
  <c r="E665" i="1" s="1"/>
  <c r="E654" i="1" a="1"/>
  <c r="E654" i="1" s="1"/>
  <c r="E655" i="1" a="1"/>
  <c r="E655" i="1" s="1"/>
  <c r="E672" i="1" a="1"/>
  <c r="E672" i="1" s="1"/>
  <c r="E675" i="1" a="1"/>
  <c r="E675" i="1" s="1"/>
  <c r="E678" i="1" a="1"/>
  <c r="E678" i="1" s="1"/>
  <c r="E686" i="1" a="1"/>
  <c r="E686" i="1" s="1"/>
  <c r="E694" i="1" a="1"/>
  <c r="E694" i="1" s="1"/>
  <c r="E702" i="1" a="1"/>
  <c r="E702" i="1" s="1"/>
  <c r="E710" i="1" a="1"/>
  <c r="E710" i="1" s="1"/>
  <c r="E718" i="1" a="1"/>
  <c r="E718" i="1" s="1"/>
  <c r="E730" i="1" a="1"/>
  <c r="E730" i="1" s="1"/>
  <c r="E735" i="1" a="1"/>
  <c r="E735" i="1" s="1"/>
  <c r="E740" i="1" a="1"/>
  <c r="E740" i="1" s="1"/>
  <c r="E743" i="1" a="1"/>
  <c r="E743" i="1" s="1"/>
  <c r="E746" i="1" a="1"/>
  <c r="E746" i="1" s="1"/>
  <c r="E767" i="1" a="1"/>
  <c r="E767" i="1" s="1"/>
  <c r="E775" i="1" a="1"/>
  <c r="E775" i="1" s="1"/>
  <c r="E574" i="1" a="1"/>
  <c r="E574" i="1" s="1"/>
  <c r="E662" i="1" a="1"/>
  <c r="E662" i="1" s="1"/>
  <c r="E683" i="1" a="1"/>
  <c r="E683" i="1" s="1"/>
  <c r="E691" i="1" a="1"/>
  <c r="E691" i="1" s="1"/>
  <c r="E699" i="1" a="1"/>
  <c r="E699" i="1" s="1"/>
  <c r="E707" i="1" a="1"/>
  <c r="E707" i="1" s="1"/>
  <c r="E715" i="1" a="1"/>
  <c r="E715" i="1" s="1"/>
  <c r="E723" i="1" a="1"/>
  <c r="E723" i="1" s="1"/>
  <c r="E726" i="1" a="1"/>
  <c r="E726" i="1" s="1"/>
  <c r="E734" i="1" a="1"/>
  <c r="E734" i="1" s="1"/>
  <c r="E754" i="1" a="1"/>
  <c r="E754" i="1" s="1"/>
  <c r="E761" i="1" a="1"/>
  <c r="E761" i="1" s="1"/>
  <c r="E766" i="1" a="1"/>
  <c r="E766" i="1" s="1"/>
  <c r="E771" i="1" a="1"/>
  <c r="E771" i="1" s="1"/>
  <c r="E621" i="1" a="1"/>
  <c r="E621" i="1" s="1"/>
  <c r="E668" i="1" a="1"/>
  <c r="E668" i="1" s="1"/>
  <c r="E680" i="1" a="1"/>
  <c r="E680" i="1" s="1"/>
  <c r="E688" i="1" a="1"/>
  <c r="E688" i="1" s="1"/>
  <c r="E696" i="1" a="1"/>
  <c r="E696" i="1" s="1"/>
  <c r="E704" i="1" a="1"/>
  <c r="E704" i="1" s="1"/>
  <c r="E712" i="1" a="1"/>
  <c r="E712" i="1" s="1"/>
  <c r="E720" i="1" a="1"/>
  <c r="E720" i="1" s="1"/>
  <c r="E729" i="1" a="1"/>
  <c r="E729" i="1" s="1"/>
  <c r="E739" i="1" a="1"/>
  <c r="E739" i="1" s="1"/>
  <c r="E745" i="1" a="1"/>
  <c r="E745" i="1" s="1"/>
  <c r="E748" i="1" a="1"/>
  <c r="E748" i="1" s="1"/>
  <c r="E751" i="1" a="1"/>
  <c r="E751" i="1" s="1"/>
  <c r="E760" i="1" a="1"/>
  <c r="E760" i="1" s="1"/>
  <c r="E774" i="1" a="1"/>
  <c r="E774" i="1" s="1"/>
  <c r="E650" i="1" a="1"/>
  <c r="E650" i="1" s="1"/>
  <c r="E671" i="1" a="1"/>
  <c r="E671" i="1" s="1"/>
  <c r="E674" i="1" a="1"/>
  <c r="E674" i="1" s="1"/>
  <c r="E677" i="1" a="1"/>
  <c r="E677" i="1" s="1"/>
  <c r="E685" i="1" a="1"/>
  <c r="E685" i="1" s="1"/>
  <c r="E693" i="1" a="1"/>
  <c r="E693" i="1" s="1"/>
  <c r="E701" i="1" a="1"/>
  <c r="E701" i="1" s="1"/>
  <c r="E709" i="1" a="1"/>
  <c r="E709" i="1" s="1"/>
  <c r="E717" i="1" a="1"/>
  <c r="E717" i="1" s="1"/>
  <c r="E617" i="1" a="1"/>
  <c r="E617" i="1" s="1"/>
  <c r="E629" i="1" a="1"/>
  <c r="E629" i="1" s="1"/>
  <c r="E646" i="1" a="1"/>
  <c r="E646" i="1" s="1"/>
  <c r="E647" i="1" a="1"/>
  <c r="E647" i="1" s="1"/>
  <c r="E670" i="1" a="1"/>
  <c r="E670" i="1" s="1"/>
  <c r="E676" i="1" a="1"/>
  <c r="E676" i="1" s="1"/>
  <c r="E679" i="1" a="1"/>
  <c r="E679" i="1" s="1"/>
  <c r="E687" i="1" a="1"/>
  <c r="E687" i="1" s="1"/>
  <c r="E695" i="1" a="1"/>
  <c r="E695" i="1" s="1"/>
  <c r="E703" i="1" a="1"/>
  <c r="E703" i="1" s="1"/>
  <c r="E711" i="1" a="1"/>
  <c r="E711" i="1" s="1"/>
  <c r="E719" i="1" a="1"/>
  <c r="E719" i="1" s="1"/>
  <c r="E737" i="1" a="1"/>
  <c r="E737" i="1" s="1"/>
  <c r="E744" i="1" a="1"/>
  <c r="E744" i="1" s="1"/>
  <c r="E747" i="1" a="1"/>
  <c r="E747" i="1" s="1"/>
  <c r="E758" i="1" a="1"/>
  <c r="E758" i="1" s="1"/>
  <c r="E769" i="1" a="1"/>
  <c r="E769" i="1" s="1"/>
  <c r="E773" i="1" a="1"/>
  <c r="E773" i="1" s="1"/>
  <c r="E776" i="1" a="1"/>
  <c r="E776" i="1" s="1"/>
  <c r="E779" i="1" a="1"/>
  <c r="E779" i="1" s="1"/>
  <c r="E788" i="1" a="1"/>
  <c r="E788" i="1" s="1"/>
  <c r="E618" i="1" a="1"/>
  <c r="E618" i="1" s="1"/>
  <c r="E630" i="1" a="1"/>
  <c r="E630" i="1" s="1"/>
  <c r="E658" i="1" a="1"/>
  <c r="E658" i="1" s="1"/>
  <c r="E667" i="1" a="1"/>
  <c r="E667" i="1" s="1"/>
  <c r="E673" i="1" a="1"/>
  <c r="E673" i="1" s="1"/>
  <c r="E684" i="1" a="1"/>
  <c r="E684" i="1" s="1"/>
  <c r="E692" i="1" a="1"/>
  <c r="E692" i="1" s="1"/>
  <c r="E700" i="1" a="1"/>
  <c r="E700" i="1" s="1"/>
  <c r="E708" i="1" a="1"/>
  <c r="E708" i="1" s="1"/>
  <c r="E716" i="1" a="1"/>
  <c r="E716" i="1" s="1"/>
  <c r="E724" i="1" a="1"/>
  <c r="E724" i="1" s="1"/>
  <c r="E727" i="1" a="1"/>
  <c r="E727" i="1" s="1"/>
  <c r="E741" i="1" a="1"/>
  <c r="E741" i="1" s="1"/>
  <c r="E755" i="1" a="1"/>
  <c r="E755" i="1" s="1"/>
  <c r="E763" i="1" a="1"/>
  <c r="E763" i="1" s="1"/>
  <c r="E768" i="1" a="1"/>
  <c r="E768" i="1" s="1"/>
  <c r="E772" i="1" a="1"/>
  <c r="E772" i="1" s="1"/>
  <c r="E666" i="1" a="1"/>
  <c r="E666" i="1" s="1"/>
  <c r="E706" i="1" a="1"/>
  <c r="E706" i="1" s="1"/>
  <c r="E725" i="1" a="1"/>
  <c r="E725" i="1" s="1"/>
  <c r="E733" i="1" a="1"/>
  <c r="E733" i="1" s="1"/>
  <c r="E738" i="1" a="1"/>
  <c r="E738" i="1" s="1"/>
  <c r="E786" i="1" a="1"/>
  <c r="E786" i="1" s="1"/>
  <c r="E792" i="1" a="1"/>
  <c r="E792" i="1" s="1"/>
  <c r="E793" i="1" a="1"/>
  <c r="E793" i="1" s="1"/>
  <c r="E802" i="1" a="1"/>
  <c r="E802" i="1" s="1"/>
  <c r="E803" i="1" a="1"/>
  <c r="E803" i="1" s="1"/>
  <c r="E804" i="1" a="1"/>
  <c r="E804" i="1" s="1"/>
  <c r="E818" i="1" a="1"/>
  <c r="E818" i="1" s="1"/>
  <c r="E837" i="1" a="1"/>
  <c r="E837" i="1" s="1"/>
  <c r="E850" i="1" a="1"/>
  <c r="E850" i="1" s="1"/>
  <c r="E859" i="1" a="1"/>
  <c r="E859" i="1" s="1"/>
  <c r="E863" i="1" a="1"/>
  <c r="E863" i="1" s="1"/>
  <c r="E867" i="1" a="1"/>
  <c r="E867" i="1" s="1"/>
  <c r="E877" i="1" a="1"/>
  <c r="E877" i="1" s="1"/>
  <c r="E669" i="1" a="1"/>
  <c r="E669" i="1" s="1"/>
  <c r="E681" i="1" a="1"/>
  <c r="E681" i="1" s="1"/>
  <c r="E713" i="1" a="1"/>
  <c r="E713" i="1" s="1"/>
  <c r="E742" i="1" a="1"/>
  <c r="E742" i="1" s="1"/>
  <c r="E750" i="1" a="1"/>
  <c r="E750" i="1" s="1"/>
  <c r="E783" i="1" a="1"/>
  <c r="E783" i="1" s="1"/>
  <c r="E784" i="1" a="1"/>
  <c r="E784" i="1" s="1"/>
  <c r="E794" i="1" a="1"/>
  <c r="E794" i="1" s="1"/>
  <c r="E808" i="1" a="1"/>
  <c r="E808" i="1" s="1"/>
  <c r="E826" i="1" a="1"/>
  <c r="E826" i="1" s="1"/>
  <c r="E832" i="1" a="1"/>
  <c r="E832" i="1" s="1"/>
  <c r="E841" i="1" a="1"/>
  <c r="E841" i="1" s="1"/>
  <c r="E855" i="1" a="1"/>
  <c r="E855" i="1" s="1"/>
  <c r="E858" i="1" a="1"/>
  <c r="E858" i="1" s="1"/>
  <c r="E871" i="1" a="1"/>
  <c r="E871" i="1" s="1"/>
  <c r="E876" i="1" a="1"/>
  <c r="E876" i="1" s="1"/>
  <c r="E881" i="1" a="1"/>
  <c r="E881" i="1" s="1"/>
  <c r="E682" i="1" a="1"/>
  <c r="E682" i="1" s="1"/>
  <c r="E714" i="1" a="1"/>
  <c r="E714" i="1" s="1"/>
  <c r="E732" i="1" a="1"/>
  <c r="E732" i="1" s="1"/>
  <c r="E757" i="1" a="1"/>
  <c r="E757" i="1" s="1"/>
  <c r="E762" i="1" a="1"/>
  <c r="E762" i="1" s="1"/>
  <c r="E795" i="1" a="1"/>
  <c r="E795" i="1" s="1"/>
  <c r="E807" i="1" a="1"/>
  <c r="E807" i="1" s="1"/>
  <c r="E813" i="1" a="1"/>
  <c r="E813" i="1" s="1"/>
  <c r="E817" i="1" a="1"/>
  <c r="E817" i="1" s="1"/>
  <c r="E822" i="1" a="1"/>
  <c r="E822" i="1" s="1"/>
  <c r="E689" i="1" a="1"/>
  <c r="E689" i="1" s="1"/>
  <c r="E721" i="1" a="1"/>
  <c r="E721" i="1" s="1"/>
  <c r="E749" i="1" a="1"/>
  <c r="E749" i="1" s="1"/>
  <c r="E753" i="1" a="1"/>
  <c r="E753" i="1" s="1"/>
  <c r="E781" i="1" a="1"/>
  <c r="E781" i="1" s="1"/>
  <c r="E782" i="1" a="1"/>
  <c r="E782" i="1" s="1"/>
  <c r="E787" i="1" a="1"/>
  <c r="E787" i="1" s="1"/>
  <c r="E796" i="1" a="1"/>
  <c r="E796" i="1" s="1"/>
  <c r="E812" i="1" a="1"/>
  <c r="E812" i="1" s="1"/>
  <c r="E816" i="1" a="1"/>
  <c r="E816" i="1" s="1"/>
  <c r="E821" i="1" a="1"/>
  <c r="E821" i="1" s="1"/>
  <c r="E825" i="1" a="1"/>
  <c r="E825" i="1" s="1"/>
  <c r="E835" i="1" a="1"/>
  <c r="E835" i="1" s="1"/>
  <c r="E840" i="1" a="1"/>
  <c r="E840" i="1" s="1"/>
  <c r="E862" i="1" a="1"/>
  <c r="E862" i="1" s="1"/>
  <c r="E866" i="1" a="1"/>
  <c r="E866" i="1" s="1"/>
  <c r="E870" i="1" a="1"/>
  <c r="E870" i="1" s="1"/>
  <c r="E875" i="1" a="1"/>
  <c r="E875" i="1" s="1"/>
  <c r="E643" i="1" a="1"/>
  <c r="E643" i="1" s="1"/>
  <c r="E697" i="1" a="1"/>
  <c r="E697" i="1" s="1"/>
  <c r="E752" i="1" a="1"/>
  <c r="E752" i="1" s="1"/>
  <c r="E765" i="1" a="1"/>
  <c r="E765" i="1" s="1"/>
  <c r="E770" i="1" a="1"/>
  <c r="E770" i="1" s="1"/>
  <c r="E785" i="1" a="1"/>
  <c r="E785" i="1" s="1"/>
  <c r="E799" i="1" a="1"/>
  <c r="E799" i="1" s="1"/>
  <c r="E806" i="1" a="1"/>
  <c r="E806" i="1" s="1"/>
  <c r="E810" i="1" a="1"/>
  <c r="E810" i="1" s="1"/>
  <c r="E820" i="1" a="1"/>
  <c r="E820" i="1" s="1"/>
  <c r="E824" i="1" a="1"/>
  <c r="E824" i="1" s="1"/>
  <c r="E829" i="1" a="1"/>
  <c r="E829" i="1" s="1"/>
  <c r="E834" i="1" a="1"/>
  <c r="E834" i="1" s="1"/>
  <c r="E853" i="1" a="1"/>
  <c r="E853" i="1" s="1"/>
  <c r="E869" i="1" a="1"/>
  <c r="E869" i="1" s="1"/>
  <c r="E874" i="1" a="1"/>
  <c r="E874" i="1" s="1"/>
  <c r="E883" i="1" a="1"/>
  <c r="E883" i="1" s="1"/>
  <c r="E698" i="1" a="1"/>
  <c r="E698" i="1" s="1"/>
  <c r="E778" i="1" a="1"/>
  <c r="E778" i="1" s="1"/>
  <c r="E800" i="1" a="1"/>
  <c r="E800" i="1" s="1"/>
  <c r="E805" i="1" a="1"/>
  <c r="E805" i="1" s="1"/>
  <c r="E815" i="1" a="1"/>
  <c r="E815" i="1" s="1"/>
  <c r="E839" i="1" a="1"/>
  <c r="E839" i="1" s="1"/>
  <c r="E842" i="1" a="1"/>
  <c r="E842" i="1" s="1"/>
  <c r="E852" i="1" a="1"/>
  <c r="E852" i="1" s="1"/>
  <c r="E856" i="1" a="1"/>
  <c r="E856" i="1" s="1"/>
  <c r="E860" i="1" a="1"/>
  <c r="E860" i="1" s="1"/>
  <c r="E868" i="1" a="1"/>
  <c r="E868" i="1" s="1"/>
  <c r="E878" i="1" a="1"/>
  <c r="E878" i="1" s="1"/>
  <c r="E736" i="1" a="1"/>
  <c r="E736" i="1" s="1"/>
  <c r="E854" i="1" a="1"/>
  <c r="E854" i="1" s="1"/>
  <c r="E872" i="1" a="1"/>
  <c r="E872" i="1" s="1"/>
  <c r="E882" i="1" a="1"/>
  <c r="E882" i="1" s="1"/>
  <c r="E914" i="1" a="1"/>
  <c r="E914" i="1" s="1"/>
  <c r="E917" i="1" a="1"/>
  <c r="E917" i="1" s="1"/>
  <c r="E927" i="1" a="1"/>
  <c r="E927" i="1" s="1"/>
  <c r="E929" i="1" a="1"/>
  <c r="E929" i="1" s="1"/>
  <c r="E935" i="1" a="1"/>
  <c r="E935" i="1" s="1"/>
  <c r="E946" i="1" a="1"/>
  <c r="E946" i="1" s="1"/>
  <c r="E759" i="1" a="1"/>
  <c r="E759" i="1" s="1"/>
  <c r="E789" i="1" a="1"/>
  <c r="E789" i="1" s="1"/>
  <c r="E823" i="1" a="1"/>
  <c r="E823" i="1" s="1"/>
  <c r="E843" i="1" a="1"/>
  <c r="E843" i="1" s="1"/>
  <c r="E848" i="1" a="1"/>
  <c r="E848" i="1" s="1"/>
  <c r="E887" i="1" a="1"/>
  <c r="E887" i="1" s="1"/>
  <c r="E895" i="1" a="1"/>
  <c r="E895" i="1" s="1"/>
  <c r="E898" i="1" a="1"/>
  <c r="E898" i="1" s="1"/>
  <c r="E915" i="1" a="1"/>
  <c r="E915" i="1" s="1"/>
  <c r="E916" i="1" a="1"/>
  <c r="E916" i="1" s="1"/>
  <c r="E928" i="1" a="1"/>
  <c r="E928" i="1" s="1"/>
  <c r="E934" i="1" a="1"/>
  <c r="E934" i="1" s="1"/>
  <c r="E941" i="1" a="1"/>
  <c r="E941" i="1" s="1"/>
  <c r="E945" i="1" a="1"/>
  <c r="E945" i="1" s="1"/>
  <c r="E949" i="1" a="1"/>
  <c r="E949" i="1" s="1"/>
  <c r="E828" i="1" a="1"/>
  <c r="E828" i="1" s="1"/>
  <c r="E833" i="1" a="1"/>
  <c r="E833" i="1" s="1"/>
  <c r="E838" i="1" a="1"/>
  <c r="E838" i="1" s="1"/>
  <c r="E857" i="1" a="1"/>
  <c r="E857" i="1" s="1"/>
  <c r="E890" i="1" a="1"/>
  <c r="E890" i="1" s="1"/>
  <c r="E903" i="1" a="1"/>
  <c r="E903" i="1" s="1"/>
  <c r="E920" i="1" a="1"/>
  <c r="E920" i="1" s="1"/>
  <c r="E922" i="1" a="1"/>
  <c r="E922" i="1" s="1"/>
  <c r="E923" i="1" a="1"/>
  <c r="E923" i="1" s="1"/>
  <c r="E933" i="1" a="1"/>
  <c r="E933" i="1" s="1"/>
  <c r="E940" i="1" a="1"/>
  <c r="E940" i="1" s="1"/>
  <c r="E764" i="1" a="1"/>
  <c r="E764" i="1" s="1"/>
  <c r="E777" i="1" a="1"/>
  <c r="E777" i="1" s="1"/>
  <c r="E809" i="1" a="1"/>
  <c r="E809" i="1" s="1"/>
  <c r="E814" i="1" a="1"/>
  <c r="E814" i="1" s="1"/>
  <c r="E819" i="1" a="1"/>
  <c r="E819" i="1" s="1"/>
  <c r="E827" i="1" a="1"/>
  <c r="E827" i="1" s="1"/>
  <c r="E847" i="1" a="1"/>
  <c r="E847" i="1" s="1"/>
  <c r="E861" i="1" a="1"/>
  <c r="E861" i="1" s="1"/>
  <c r="E880" i="1" a="1"/>
  <c r="E880" i="1" s="1"/>
  <c r="E886" i="1" a="1"/>
  <c r="E886" i="1" s="1"/>
  <c r="E894" i="1" a="1"/>
  <c r="E894" i="1" s="1"/>
  <c r="E904" i="1" a="1"/>
  <c r="E904" i="1" s="1"/>
  <c r="E944" i="1" a="1"/>
  <c r="E944" i="1" s="1"/>
  <c r="E948" i="1" a="1"/>
  <c r="E948" i="1" s="1"/>
  <c r="E953" i="1" a="1"/>
  <c r="E953" i="1" s="1"/>
  <c r="E690" i="1" a="1"/>
  <c r="E690" i="1" s="1"/>
  <c r="E728" i="1" a="1"/>
  <c r="E728" i="1" s="1"/>
  <c r="E780" i="1" a="1"/>
  <c r="E780" i="1" s="1"/>
  <c r="E790" i="1" a="1"/>
  <c r="E790" i="1" s="1"/>
  <c r="E797" i="1" a="1"/>
  <c r="E797" i="1" s="1"/>
  <c r="E851" i="1" a="1"/>
  <c r="E851" i="1" s="1"/>
  <c r="E865" i="1" a="1"/>
  <c r="E865" i="1" s="1"/>
  <c r="E889" i="1" a="1"/>
  <c r="E889" i="1" s="1"/>
  <c r="E893" i="1" a="1"/>
  <c r="E893" i="1" s="1"/>
  <c r="E897" i="1" a="1"/>
  <c r="E897" i="1" s="1"/>
  <c r="E919" i="1" a="1"/>
  <c r="E919" i="1" s="1"/>
  <c r="E921" i="1" a="1"/>
  <c r="E921" i="1" s="1"/>
  <c r="E924" i="1" a="1"/>
  <c r="E924" i="1" s="1"/>
  <c r="E932" i="1" a="1"/>
  <c r="E932" i="1" s="1"/>
  <c r="E938" i="1" a="1"/>
  <c r="E938" i="1" s="1"/>
  <c r="E939" i="1" a="1"/>
  <c r="E939" i="1" s="1"/>
  <c r="E951" i="1" a="1"/>
  <c r="E951" i="1" s="1"/>
  <c r="E955" i="1" a="1"/>
  <c r="E955" i="1" s="1"/>
  <c r="E801" i="1" a="1"/>
  <c r="E801" i="1" s="1"/>
  <c r="E831" i="1" a="1"/>
  <c r="E831" i="1" s="1"/>
  <c r="E836" i="1" a="1"/>
  <c r="E836" i="1" s="1"/>
  <c r="E846" i="1" a="1"/>
  <c r="E846" i="1" s="1"/>
  <c r="E879" i="1" a="1"/>
  <c r="E879" i="1" s="1"/>
  <c r="E885" i="1" a="1"/>
  <c r="E885" i="1" s="1"/>
  <c r="E900" i="1" a="1"/>
  <c r="E900" i="1" s="1"/>
  <c r="E902" i="1" a="1"/>
  <c r="E902" i="1" s="1"/>
  <c r="E905" i="1" a="1"/>
  <c r="E905" i="1" s="1"/>
  <c r="E912" i="1" a="1"/>
  <c r="E912" i="1" s="1"/>
  <c r="E931" i="1" a="1"/>
  <c r="E931" i="1" s="1"/>
  <c r="E722" i="1" a="1"/>
  <c r="E722" i="1" s="1"/>
  <c r="E731" i="1" a="1"/>
  <c r="E731" i="1" s="1"/>
  <c r="E756" i="1" a="1"/>
  <c r="E756" i="1" s="1"/>
  <c r="E798" i="1" a="1"/>
  <c r="E798" i="1" s="1"/>
  <c r="E811" i="1" a="1"/>
  <c r="E811" i="1" s="1"/>
  <c r="E845" i="1" a="1"/>
  <c r="E845" i="1" s="1"/>
  <c r="E864" i="1" a="1"/>
  <c r="E864" i="1" s="1"/>
  <c r="E884" i="1" a="1"/>
  <c r="E884" i="1" s="1"/>
  <c r="E892" i="1" a="1"/>
  <c r="E892" i="1" s="1"/>
  <c r="E896" i="1" a="1"/>
  <c r="E896" i="1" s="1"/>
  <c r="E899" i="1" a="1"/>
  <c r="E899" i="1" s="1"/>
  <c r="E906" i="1" a="1"/>
  <c r="E906" i="1" s="1"/>
  <c r="E910" i="1" a="1"/>
  <c r="E910" i="1" s="1"/>
  <c r="E911" i="1" a="1"/>
  <c r="E911" i="1" s="1"/>
  <c r="E918" i="1" a="1"/>
  <c r="E918" i="1" s="1"/>
  <c r="E930" i="1" a="1"/>
  <c r="E930" i="1" s="1"/>
  <c r="E937" i="1" a="1"/>
  <c r="E937" i="1" s="1"/>
  <c r="E943" i="1" a="1"/>
  <c r="E943" i="1" s="1"/>
  <c r="E947" i="1" a="1"/>
  <c r="E947" i="1" s="1"/>
  <c r="E950" i="1" a="1"/>
  <c r="E950" i="1" s="1"/>
  <c r="E952" i="1" a="1"/>
  <c r="E952" i="1" s="1"/>
  <c r="E957" i="1" a="1"/>
  <c r="E957" i="1" s="1"/>
  <c r="E959" i="1" a="1"/>
  <c r="E959" i="1" s="1"/>
  <c r="E961" i="1" a="1"/>
  <c r="E961" i="1" s="1"/>
  <c r="E963" i="1" a="1"/>
  <c r="E963" i="1" s="1"/>
  <c r="E965" i="1" a="1"/>
  <c r="E965" i="1" s="1"/>
  <c r="E967" i="1" a="1"/>
  <c r="E967" i="1" s="1"/>
  <c r="E969" i="1" a="1"/>
  <c r="E969" i="1" s="1"/>
  <c r="E971" i="1" a="1"/>
  <c r="E971" i="1" s="1"/>
  <c r="E973" i="1" a="1"/>
  <c r="E973" i="1" s="1"/>
  <c r="E975" i="1" a="1"/>
  <c r="E975" i="1" s="1"/>
  <c r="E977" i="1" a="1"/>
  <c r="E977" i="1" s="1"/>
  <c r="E979" i="1" a="1"/>
  <c r="E979" i="1" s="1"/>
  <c r="E981" i="1" a="1"/>
  <c r="E981" i="1" s="1"/>
  <c r="E907" i="1" a="1"/>
  <c r="E907" i="1" s="1"/>
  <c r="E936" i="1" a="1"/>
  <c r="E936" i="1" s="1"/>
  <c r="E1030" i="1" a="1"/>
  <c r="E1030" i="1" s="1"/>
  <c r="E1031" i="1" a="1"/>
  <c r="E1031" i="1" s="1"/>
  <c r="E1032" i="1" a="1"/>
  <c r="E1032" i="1" s="1"/>
  <c r="E1033" i="1" a="1"/>
  <c r="E1033" i="1" s="1"/>
  <c r="E1040" i="1" a="1"/>
  <c r="E1040" i="1" s="1"/>
  <c r="E1057" i="1" a="1"/>
  <c r="E1057" i="1" s="1"/>
  <c r="E705" i="1" a="1"/>
  <c r="E705" i="1" s="1"/>
  <c r="E873" i="1" a="1"/>
  <c r="E873" i="1" s="1"/>
  <c r="E958" i="1" a="1"/>
  <c r="E958" i="1" s="1"/>
  <c r="E966" i="1" a="1"/>
  <c r="E966" i="1" s="1"/>
  <c r="E974" i="1" a="1"/>
  <c r="E974" i="1" s="1"/>
  <c r="E1028" i="1" a="1"/>
  <c r="E1028" i="1" s="1"/>
  <c r="E1034" i="1" a="1"/>
  <c r="E1034" i="1" s="1"/>
  <c r="E1035" i="1" a="1"/>
  <c r="E1035" i="1" s="1"/>
  <c r="E1036" i="1" a="1"/>
  <c r="E1036" i="1" s="1"/>
  <c r="E1037" i="1" a="1"/>
  <c r="E1037" i="1" s="1"/>
  <c r="E1043" i="1" a="1"/>
  <c r="E1043" i="1" s="1"/>
  <c r="E1046" i="1" a="1"/>
  <c r="E1046" i="1" s="1"/>
  <c r="E1050" i="1" a="1"/>
  <c r="E1050" i="1" s="1"/>
  <c r="E1060" i="1" a="1"/>
  <c r="E1060" i="1" s="1"/>
  <c r="E1063" i="1" a="1"/>
  <c r="E1063" i="1" s="1"/>
  <c r="E1066" i="1" a="1"/>
  <c r="E1066" i="1" s="1"/>
  <c r="E791" i="1" a="1"/>
  <c r="E791" i="1" s="1"/>
  <c r="E891" i="1" a="1"/>
  <c r="E891" i="1" s="1"/>
  <c r="E901" i="1" a="1"/>
  <c r="E901" i="1" s="1"/>
  <c r="E909" i="1" a="1"/>
  <c r="E909" i="1" s="1"/>
  <c r="E925" i="1" a="1"/>
  <c r="E925" i="1" s="1"/>
  <c r="E954" i="1" a="1"/>
  <c r="E954" i="1" s="1"/>
  <c r="E1038" i="1" a="1"/>
  <c r="E1038" i="1" s="1"/>
  <c r="E1039" i="1" a="1"/>
  <c r="E1039" i="1" s="1"/>
  <c r="E1049" i="1" a="1"/>
  <c r="E1049" i="1" s="1"/>
  <c r="E1053" i="1" a="1"/>
  <c r="E1053" i="1" s="1"/>
  <c r="E1056" i="1" a="1"/>
  <c r="E1056" i="1" s="1"/>
  <c r="E960" i="1" a="1"/>
  <c r="E960" i="1" s="1"/>
  <c r="E968" i="1" a="1"/>
  <c r="E968" i="1" s="1"/>
  <c r="E976" i="1" a="1"/>
  <c r="E976" i="1" s="1"/>
  <c r="E984" i="1" a="1"/>
  <c r="E984" i="1" s="1"/>
  <c r="E986" i="1" a="1"/>
  <c r="E986" i="1" s="1"/>
  <c r="E988" i="1" a="1"/>
  <c r="E988" i="1" s="1"/>
  <c r="E990" i="1" a="1"/>
  <c r="E990" i="1" s="1"/>
  <c r="E992" i="1" a="1"/>
  <c r="E992" i="1" s="1"/>
  <c r="E994" i="1" a="1"/>
  <c r="E994" i="1" s="1"/>
  <c r="E996" i="1" a="1"/>
  <c r="E996" i="1" s="1"/>
  <c r="E998" i="1" a="1"/>
  <c r="E998" i="1" s="1"/>
  <c r="E1000" i="1" a="1"/>
  <c r="E1000" i="1" s="1"/>
  <c r="E1002" i="1" a="1"/>
  <c r="E1002" i="1" s="1"/>
  <c r="E1004" i="1" a="1"/>
  <c r="E1004" i="1" s="1"/>
  <c r="E1006" i="1" a="1"/>
  <c r="E1006" i="1" s="1"/>
  <c r="E1008" i="1" a="1"/>
  <c r="E1008" i="1" s="1"/>
  <c r="E1010" i="1" a="1"/>
  <c r="E1010" i="1" s="1"/>
  <c r="E1012" i="1" a="1"/>
  <c r="E1012" i="1" s="1"/>
  <c r="E1014" i="1" a="1"/>
  <c r="E1014" i="1" s="1"/>
  <c r="E1016" i="1" a="1"/>
  <c r="E1016" i="1" s="1"/>
  <c r="E1018" i="1" a="1"/>
  <c r="E1018" i="1" s="1"/>
  <c r="E1020" i="1" a="1"/>
  <c r="E1020" i="1" s="1"/>
  <c r="E1022" i="1" a="1"/>
  <c r="E1022" i="1" s="1"/>
  <c r="E1024" i="1" a="1"/>
  <c r="E1024" i="1" s="1"/>
  <c r="E1026" i="1" a="1"/>
  <c r="E1026" i="1" s="1"/>
  <c r="E1042" i="1" a="1"/>
  <c r="E1042" i="1" s="1"/>
  <c r="E1045" i="1" a="1"/>
  <c r="E1045" i="1" s="1"/>
  <c r="E830" i="1" a="1"/>
  <c r="E830" i="1" s="1"/>
  <c r="E888" i="1" a="1"/>
  <c r="E888" i="1" s="1"/>
  <c r="E980" i="1" a="1"/>
  <c r="E980" i="1" s="1"/>
  <c r="E1048" i="1" a="1"/>
  <c r="E1048" i="1" s="1"/>
  <c r="E1052" i="1" a="1"/>
  <c r="E1052" i="1" s="1"/>
  <c r="E1059" i="1" a="1"/>
  <c r="E1059" i="1" s="1"/>
  <c r="E1062" i="1" a="1"/>
  <c r="E1062" i="1" s="1"/>
  <c r="E1065" i="1" a="1"/>
  <c r="E1065" i="1" s="1"/>
  <c r="E844" i="1" a="1"/>
  <c r="E844" i="1" s="1"/>
  <c r="E908" i="1" a="1"/>
  <c r="E908" i="1" s="1"/>
  <c r="E942" i="1" a="1"/>
  <c r="E942" i="1" s="1"/>
  <c r="E962" i="1" a="1"/>
  <c r="E962" i="1" s="1"/>
  <c r="E970" i="1" a="1"/>
  <c r="E970" i="1" s="1"/>
  <c r="E978" i="1" a="1"/>
  <c r="E978" i="1" s="1"/>
  <c r="E1041" i="1" a="1"/>
  <c r="E1041" i="1" s="1"/>
  <c r="E1055" i="1" a="1"/>
  <c r="E1055" i="1" s="1"/>
  <c r="E849" i="1" a="1"/>
  <c r="E849" i="1" s="1"/>
  <c r="E913" i="1" a="1"/>
  <c r="E913" i="1" s="1"/>
  <c r="E1029" i="1" a="1"/>
  <c r="E1029" i="1" s="1"/>
  <c r="E1044" i="1" a="1"/>
  <c r="E1044" i="1" s="1"/>
  <c r="E926" i="1" a="1"/>
  <c r="E926" i="1" s="1"/>
  <c r="E956" i="1" a="1"/>
  <c r="E956" i="1" s="1"/>
  <c r="E964" i="1" a="1"/>
  <c r="E964" i="1" s="1"/>
  <c r="E972" i="1" a="1"/>
  <c r="E972" i="1" s="1"/>
  <c r="E982" i="1" a="1"/>
  <c r="E982" i="1" s="1"/>
  <c r="E983" i="1" a="1"/>
  <c r="E983" i="1" s="1"/>
  <c r="E985" i="1" a="1"/>
  <c r="E985" i="1" s="1"/>
  <c r="E987" i="1" a="1"/>
  <c r="E987" i="1" s="1"/>
  <c r="E989" i="1" a="1"/>
  <c r="E989" i="1" s="1"/>
  <c r="E991" i="1" a="1"/>
  <c r="E991" i="1" s="1"/>
  <c r="E993" i="1" a="1"/>
  <c r="E993" i="1" s="1"/>
  <c r="E995" i="1" a="1"/>
  <c r="E995" i="1" s="1"/>
  <c r="E1011" i="1" a="1"/>
  <c r="E1011" i="1" s="1"/>
  <c r="E1027" i="1" a="1"/>
  <c r="E1027" i="1" s="1"/>
  <c r="E1061" i="1" a="1"/>
  <c r="E1061" i="1" s="1"/>
  <c r="E1079" i="1" a="1"/>
  <c r="E1079" i="1" s="1"/>
  <c r="E1082" i="1" a="1"/>
  <c r="E1082" i="1" s="1"/>
  <c r="E1093" i="1" a="1"/>
  <c r="E1093" i="1" s="1"/>
  <c r="E1101" i="1" a="1"/>
  <c r="E1101" i="1" s="1"/>
  <c r="E1108" i="1" a="1"/>
  <c r="E1108" i="1" s="1"/>
  <c r="E1109" i="1" a="1"/>
  <c r="E1109" i="1" s="1"/>
  <c r="E1115" i="1" a="1"/>
  <c r="E1115" i="1" s="1"/>
  <c r="E1122" i="1" a="1"/>
  <c r="E1122" i="1" s="1"/>
  <c r="E1130" i="1" a="1"/>
  <c r="E1130" i="1" s="1"/>
  <c r="E1135" i="1" a="1"/>
  <c r="E1135" i="1" s="1"/>
  <c r="E1146" i="1" a="1"/>
  <c r="E1146" i="1" s="1"/>
  <c r="E1153" i="1" a="1"/>
  <c r="E1153" i="1" s="1"/>
  <c r="E1167" i="1" a="1"/>
  <c r="E1167" i="1" s="1"/>
  <c r="E1170" i="1" a="1"/>
  <c r="E1170" i="1" s="1"/>
  <c r="E1184" i="1" a="1"/>
  <c r="E1184" i="1" s="1"/>
  <c r="E1190" i="1" a="1"/>
  <c r="E1190" i="1" s="1"/>
  <c r="E997" i="1" a="1"/>
  <c r="E997" i="1" s="1"/>
  <c r="E1013" i="1" a="1"/>
  <c r="E1013" i="1" s="1"/>
  <c r="E1051" i="1" a="1"/>
  <c r="E1051" i="1" s="1"/>
  <c r="E1070" i="1" a="1"/>
  <c r="E1070" i="1" s="1"/>
  <c r="E1073" i="1" a="1"/>
  <c r="E1073" i="1" s="1"/>
  <c r="E1076" i="1" a="1"/>
  <c r="E1076" i="1" s="1"/>
  <c r="E1085" i="1" a="1"/>
  <c r="E1085" i="1" s="1"/>
  <c r="E1089" i="1" a="1"/>
  <c r="E1089" i="1" s="1"/>
  <c r="E1097" i="1" a="1"/>
  <c r="E1097" i="1" s="1"/>
  <c r="E1110" i="1" a="1"/>
  <c r="E1110" i="1" s="1"/>
  <c r="E1111" i="1" a="1"/>
  <c r="E1111" i="1" s="1"/>
  <c r="E1114" i="1" a="1"/>
  <c r="E1114" i="1" s="1"/>
  <c r="E1121" i="1" a="1"/>
  <c r="E1121" i="1" s="1"/>
  <c r="E1123" i="1" a="1"/>
  <c r="E1123" i="1" s="1"/>
  <c r="E1124" i="1" a="1"/>
  <c r="E1124" i="1" s="1"/>
  <c r="E1129" i="1" a="1"/>
  <c r="E1129" i="1" s="1"/>
  <c r="E1140" i="1" a="1"/>
  <c r="E1140" i="1" s="1"/>
  <c r="E1145" i="1" a="1"/>
  <c r="E1145" i="1" s="1"/>
  <c r="E1151" i="1" a="1"/>
  <c r="E1151" i="1" s="1"/>
  <c r="E1152" i="1" a="1"/>
  <c r="E1152" i="1" s="1"/>
  <c r="E1157" i="1" a="1"/>
  <c r="E1157" i="1" s="1"/>
  <c r="E1162" i="1" a="1"/>
  <c r="E1162" i="1" s="1"/>
  <c r="E1164" i="1" a="1"/>
  <c r="E1164" i="1" s="1"/>
  <c r="E1179" i="1" a="1"/>
  <c r="E1179" i="1" s="1"/>
  <c r="E1180" i="1" a="1"/>
  <c r="E1180" i="1" s="1"/>
  <c r="E1187" i="1" a="1"/>
  <c r="E1187" i="1" s="1"/>
  <c r="E1195" i="1" a="1"/>
  <c r="E1195" i="1" s="1"/>
  <c r="E999" i="1" a="1"/>
  <c r="E999" i="1" s="1"/>
  <c r="E1015" i="1" a="1"/>
  <c r="E1015" i="1" s="1"/>
  <c r="E1047" i="1" a="1"/>
  <c r="E1047" i="1" s="1"/>
  <c r="E1064" i="1" a="1"/>
  <c r="E1064" i="1" s="1"/>
  <c r="E1081" i="1" a="1"/>
  <c r="E1081" i="1" s="1"/>
  <c r="E1092" i="1" a="1"/>
  <c r="E1092" i="1" s="1"/>
  <c r="E1100" i="1" a="1"/>
  <c r="E1100" i="1" s="1"/>
  <c r="E1112" i="1" a="1"/>
  <c r="E1112" i="1" s="1"/>
  <c r="E1113" i="1" a="1"/>
  <c r="E1113" i="1" s="1"/>
  <c r="E1120" i="1" a="1"/>
  <c r="E1120" i="1" s="1"/>
  <c r="E1128" i="1" a="1"/>
  <c r="E1128" i="1" s="1"/>
  <c r="E1134" i="1" a="1"/>
  <c r="E1134" i="1" s="1"/>
  <c r="E1150" i="1" a="1"/>
  <c r="E1150" i="1" s="1"/>
  <c r="E1178" i="1" a="1"/>
  <c r="E1178" i="1" s="1"/>
  <c r="E1183" i="1" a="1"/>
  <c r="E1183" i="1" s="1"/>
  <c r="E1001" i="1" a="1"/>
  <c r="E1001" i="1" s="1"/>
  <c r="E1017" i="1" a="1"/>
  <c r="E1017" i="1" s="1"/>
  <c r="E1067" i="1" a="1"/>
  <c r="E1067" i="1" s="1"/>
  <c r="E1075" i="1" a="1"/>
  <c r="E1075" i="1" s="1"/>
  <c r="E1078" i="1" a="1"/>
  <c r="E1078" i="1" s="1"/>
  <c r="E1084" i="1" a="1"/>
  <c r="E1084" i="1" s="1"/>
  <c r="E1088" i="1" a="1"/>
  <c r="E1088" i="1" s="1"/>
  <c r="E1096" i="1" a="1"/>
  <c r="E1096" i="1" s="1"/>
  <c r="E1119" i="1" a="1"/>
  <c r="E1119" i="1" s="1"/>
  <c r="E1139" i="1" a="1"/>
  <c r="E1139" i="1" s="1"/>
  <c r="E1144" i="1" a="1"/>
  <c r="E1144" i="1" s="1"/>
  <c r="E1149" i="1" a="1"/>
  <c r="E1149" i="1" s="1"/>
  <c r="E1156" i="1" a="1"/>
  <c r="E1156" i="1" s="1"/>
  <c r="E1159" i="1" a="1"/>
  <c r="E1159" i="1" s="1"/>
  <c r="E1166" i="1" a="1"/>
  <c r="E1166" i="1" s="1"/>
  <c r="E1169" i="1" a="1"/>
  <c r="E1169" i="1" s="1"/>
  <c r="E1177" i="1" a="1"/>
  <c r="E1177" i="1" s="1"/>
  <c r="E1186" i="1" a="1"/>
  <c r="E1186" i="1" s="1"/>
  <c r="E1189" i="1" a="1"/>
  <c r="E1189" i="1" s="1"/>
  <c r="E1192" i="1" a="1"/>
  <c r="E1192" i="1" s="1"/>
  <c r="E1003" i="1" a="1"/>
  <c r="E1003" i="1" s="1"/>
  <c r="E1019" i="1" a="1"/>
  <c r="E1019" i="1" s="1"/>
  <c r="E1069" i="1" a="1"/>
  <c r="E1069" i="1" s="1"/>
  <c r="E1072" i="1" a="1"/>
  <c r="E1072" i="1" s="1"/>
  <c r="E1091" i="1" a="1"/>
  <c r="E1091" i="1" s="1"/>
  <c r="E1099" i="1" a="1"/>
  <c r="E1099" i="1" s="1"/>
  <c r="E1127" i="1" a="1"/>
  <c r="E1127" i="1" s="1"/>
  <c r="E1133" i="1" a="1"/>
  <c r="E1133" i="1" s="1"/>
  <c r="E1138" i="1" a="1"/>
  <c r="E1138" i="1" s="1"/>
  <c r="E1143" i="1" a="1"/>
  <c r="E1143" i="1" s="1"/>
  <c r="E1155" i="1" a="1"/>
  <c r="E1155" i="1" s="1"/>
  <c r="E1173" i="1" a="1"/>
  <c r="E1173" i="1" s="1"/>
  <c r="E1175" i="1" a="1"/>
  <c r="E1175" i="1" s="1"/>
  <c r="E1176" i="1" a="1"/>
  <c r="E1176" i="1" s="1"/>
  <c r="E1005" i="1" a="1"/>
  <c r="E1005" i="1" s="1"/>
  <c r="E1021" i="1" a="1"/>
  <c r="E1021" i="1" s="1"/>
  <c r="E1054" i="1" a="1"/>
  <c r="E1054" i="1" s="1"/>
  <c r="E1058" i="1" a="1"/>
  <c r="E1058" i="1" s="1"/>
  <c r="E1080" i="1" a="1"/>
  <c r="E1080" i="1" s="1"/>
  <c r="E1087" i="1" a="1"/>
  <c r="E1087" i="1" s="1"/>
  <c r="E1095" i="1" a="1"/>
  <c r="E1095" i="1" s="1"/>
  <c r="E1103" i="1" a="1"/>
  <c r="E1103" i="1" s="1"/>
  <c r="E1117" i="1" a="1"/>
  <c r="E1117" i="1" s="1"/>
  <c r="E1118" i="1" a="1"/>
  <c r="E1118" i="1" s="1"/>
  <c r="E1137" i="1" a="1"/>
  <c r="E1137" i="1" s="1"/>
  <c r="E1148" i="1" a="1"/>
  <c r="E1148" i="1" s="1"/>
  <c r="E1161" i="1" a="1"/>
  <c r="E1161" i="1" s="1"/>
  <c r="E1163" i="1" a="1"/>
  <c r="E1163" i="1" s="1"/>
  <c r="E1171" i="1" a="1"/>
  <c r="E1171" i="1" s="1"/>
  <c r="E1172" i="1" a="1"/>
  <c r="E1172" i="1" s="1"/>
  <c r="E1174" i="1" a="1"/>
  <c r="E1174" i="1" s="1"/>
  <c r="E1182" i="1" a="1"/>
  <c r="E1182" i="1" s="1"/>
  <c r="E1185" i="1" a="1"/>
  <c r="E1185" i="1" s="1"/>
  <c r="E1188" i="1" a="1"/>
  <c r="E1188" i="1" s="1"/>
  <c r="E1191" i="1" a="1"/>
  <c r="E1191" i="1" s="1"/>
  <c r="E1007" i="1" a="1"/>
  <c r="E1007" i="1" s="1"/>
  <c r="E1023" i="1" a="1"/>
  <c r="E1023" i="1" s="1"/>
  <c r="E1068" i="1" a="1"/>
  <c r="E1068" i="1" s="1"/>
  <c r="E1074" i="1" a="1"/>
  <c r="E1074" i="1" s="1"/>
  <c r="E1077" i="1" a="1"/>
  <c r="E1077" i="1" s="1"/>
  <c r="E1083" i="1" a="1"/>
  <c r="E1083" i="1" s="1"/>
  <c r="E1104" i="1" a="1"/>
  <c r="E1104" i="1" s="1"/>
  <c r="E1105" i="1" a="1"/>
  <c r="E1105" i="1" s="1"/>
  <c r="E1126" i="1" a="1"/>
  <c r="E1126" i="1" s="1"/>
  <c r="E1132" i="1" a="1"/>
  <c r="E1132" i="1" s="1"/>
  <c r="E1142" i="1" a="1"/>
  <c r="E1142" i="1" s="1"/>
  <c r="E1147" i="1" a="1"/>
  <c r="E1147" i="1" s="1"/>
  <c r="E1154" i="1" a="1"/>
  <c r="E1154" i="1" s="1"/>
  <c r="E1165" i="1" a="1"/>
  <c r="E1165" i="1" s="1"/>
  <c r="E1168" i="1" a="1"/>
  <c r="E1168" i="1" s="1"/>
  <c r="E1102" i="1" a="1"/>
  <c r="E1102" i="1" s="1"/>
  <c r="E1194" i="1" a="1"/>
  <c r="E1194" i="1" s="1"/>
  <c r="E1207" i="1" a="1"/>
  <c r="E1207" i="1" s="1"/>
  <c r="E1212" i="1" a="1"/>
  <c r="E1212" i="1" s="1"/>
  <c r="E1215" i="1" a="1"/>
  <c r="E1215" i="1" s="1"/>
  <c r="E1221" i="1" a="1"/>
  <c r="E1221" i="1" s="1"/>
  <c r="E1245" i="1" a="1"/>
  <c r="E1245" i="1" s="1"/>
  <c r="E1246" i="1" a="1"/>
  <c r="E1246" i="1" s="1"/>
  <c r="E1261" i="1" a="1"/>
  <c r="E1261" i="1" s="1"/>
  <c r="E1262" i="1" a="1"/>
  <c r="E1262" i="1" s="1"/>
  <c r="E1275" i="1" a="1"/>
  <c r="E1275" i="1" s="1"/>
  <c r="E1279" i="1" a="1"/>
  <c r="E1279" i="1" s="1"/>
  <c r="E1285" i="1" a="1"/>
  <c r="E1285" i="1" s="1"/>
  <c r="E1289" i="1" a="1"/>
  <c r="E1289" i="1" s="1"/>
  <c r="E1107" i="1" a="1"/>
  <c r="E1107" i="1" s="1"/>
  <c r="E1158" i="1" a="1"/>
  <c r="E1158" i="1" s="1"/>
  <c r="E1198" i="1" a="1"/>
  <c r="E1198" i="1" s="1"/>
  <c r="E1201" i="1" a="1"/>
  <c r="E1201" i="1" s="1"/>
  <c r="E1204" i="1" a="1"/>
  <c r="E1204" i="1" s="1"/>
  <c r="E1217" i="1" a="1"/>
  <c r="E1217" i="1" s="1"/>
  <c r="E1224" i="1" a="1"/>
  <c r="E1224" i="1" s="1"/>
  <c r="E1233" i="1" a="1"/>
  <c r="E1233" i="1" s="1"/>
  <c r="E1237" i="1" a="1"/>
  <c r="E1237" i="1" s="1"/>
  <c r="E1240" i="1" a="1"/>
  <c r="E1240" i="1" s="1"/>
  <c r="E1241" i="1" a="1"/>
  <c r="E1241" i="1" s="1"/>
  <c r="E1243" i="1" a="1"/>
  <c r="E1243" i="1" s="1"/>
  <c r="E1244" i="1" a="1"/>
  <c r="E1244" i="1" s="1"/>
  <c r="E1259" i="1" a="1"/>
  <c r="E1259" i="1" s="1"/>
  <c r="E1260" i="1" a="1"/>
  <c r="E1260" i="1" s="1"/>
  <c r="E1305" i="1" a="1"/>
  <c r="E1305" i="1" s="1"/>
  <c r="E1308" i="1" a="1"/>
  <c r="E1308" i="1" s="1"/>
  <c r="E1094" i="1" a="1"/>
  <c r="E1094" i="1" s="1"/>
  <c r="E1125" i="1" a="1"/>
  <c r="E1125" i="1" s="1"/>
  <c r="E1160" i="1" a="1"/>
  <c r="E1160" i="1" s="1"/>
  <c r="E1209" i="1" a="1"/>
  <c r="E1209" i="1" s="1"/>
  <c r="E1220" i="1" a="1"/>
  <c r="E1220" i="1" s="1"/>
  <c r="E1227" i="1" a="1"/>
  <c r="E1227" i="1" s="1"/>
  <c r="E1230" i="1" a="1"/>
  <c r="E1230" i="1" s="1"/>
  <c r="E1236" i="1" a="1"/>
  <c r="E1236" i="1" s="1"/>
  <c r="E1242" i="1" a="1"/>
  <c r="E1242" i="1" s="1"/>
  <c r="E1257" i="1" a="1"/>
  <c r="E1257" i="1" s="1"/>
  <c r="E1258" i="1" a="1"/>
  <c r="E1258" i="1" s="1"/>
  <c r="E1273" i="1" a="1"/>
  <c r="E1273" i="1" s="1"/>
  <c r="E1274" i="1" a="1"/>
  <c r="E1274" i="1" s="1"/>
  <c r="E1281" i="1" a="1"/>
  <c r="E1281" i="1" s="1"/>
  <c r="E1292" i="1" a="1"/>
  <c r="E1292" i="1" s="1"/>
  <c r="E1296" i="1" a="1"/>
  <c r="E1296" i="1" s="1"/>
  <c r="E1299" i="1" a="1"/>
  <c r="E1299" i="1" s="1"/>
  <c r="E1302" i="1" a="1"/>
  <c r="E1302" i="1" s="1"/>
  <c r="E1310" i="1" a="1"/>
  <c r="E1310" i="1" s="1"/>
  <c r="E1313" i="1" a="1"/>
  <c r="E1313" i="1" s="1"/>
  <c r="E1196" i="1" a="1"/>
  <c r="E1196" i="1" s="1"/>
  <c r="E1206" i="1" a="1"/>
  <c r="E1206" i="1" s="1"/>
  <c r="E1211" i="1" a="1"/>
  <c r="E1211" i="1" s="1"/>
  <c r="E1214" i="1" a="1"/>
  <c r="E1214" i="1" s="1"/>
  <c r="E1232" i="1" a="1"/>
  <c r="E1232" i="1" s="1"/>
  <c r="E1256" i="1" a="1"/>
  <c r="E1256" i="1" s="1"/>
  <c r="E1272" i="1" a="1"/>
  <c r="E1272" i="1" s="1"/>
  <c r="E1278" i="1" a="1"/>
  <c r="E1278" i="1" s="1"/>
  <c r="E1284" i="1" a="1"/>
  <c r="E1284" i="1" s="1"/>
  <c r="E1288" i="1" a="1"/>
  <c r="E1288" i="1" s="1"/>
  <c r="E1086" i="1" a="1"/>
  <c r="E1086" i="1" s="1"/>
  <c r="E1106" i="1" a="1"/>
  <c r="E1106" i="1" s="1"/>
  <c r="E1197" i="1" a="1"/>
  <c r="E1197" i="1" s="1"/>
  <c r="E1200" i="1" a="1"/>
  <c r="E1200" i="1" s="1"/>
  <c r="E1216" i="1" a="1"/>
  <c r="E1216" i="1" s="1"/>
  <c r="E1219" i="1" a="1"/>
  <c r="E1219" i="1" s="1"/>
  <c r="E1223" i="1" a="1"/>
  <c r="E1223" i="1" s="1"/>
  <c r="E1226" i="1" a="1"/>
  <c r="E1226" i="1" s="1"/>
  <c r="E1229" i="1" a="1"/>
  <c r="E1229" i="1" s="1"/>
  <c r="E1239" i="1" a="1"/>
  <c r="E1239" i="1" s="1"/>
  <c r="E1253" i="1" a="1"/>
  <c r="E1253" i="1" s="1"/>
  <c r="E1254" i="1" a="1"/>
  <c r="E1254" i="1" s="1"/>
  <c r="E1255" i="1" a="1"/>
  <c r="E1255" i="1" s="1"/>
  <c r="E1271" i="1" a="1"/>
  <c r="E1271" i="1" s="1"/>
  <c r="E1287" i="1" a="1"/>
  <c r="E1287" i="1" s="1"/>
  <c r="E1291" i="1" a="1"/>
  <c r="E1291" i="1" s="1"/>
  <c r="E1295" i="1" a="1"/>
  <c r="E1295" i="1" s="1"/>
  <c r="E1298" i="1" a="1"/>
  <c r="E1298" i="1" s="1"/>
  <c r="E1301" i="1" a="1"/>
  <c r="E1301" i="1" s="1"/>
  <c r="E1304" i="1" a="1"/>
  <c r="E1304" i="1" s="1"/>
  <c r="E1307" i="1" a="1"/>
  <c r="E1307" i="1" s="1"/>
  <c r="E1098" i="1" a="1"/>
  <c r="E1098" i="1" s="1"/>
  <c r="E1203" i="1" a="1"/>
  <c r="E1203" i="1" s="1"/>
  <c r="E1235" i="1" a="1"/>
  <c r="E1235" i="1" s="1"/>
  <c r="E1249" i="1" a="1"/>
  <c r="E1249" i="1" s="1"/>
  <c r="E1250" i="1" a="1"/>
  <c r="E1250" i="1" s="1"/>
  <c r="E1251" i="1" a="1"/>
  <c r="E1251" i="1" s="1"/>
  <c r="E1252" i="1" a="1"/>
  <c r="E1252" i="1" s="1"/>
  <c r="E1269" i="1" a="1"/>
  <c r="E1269" i="1" s="1"/>
  <c r="E1270" i="1" a="1"/>
  <c r="E1270" i="1" s="1"/>
  <c r="E1280" i="1" a="1"/>
  <c r="E1280" i="1" s="1"/>
  <c r="E1283" i="1" a="1"/>
  <c r="E1283" i="1" s="1"/>
  <c r="E1294" i="1" a="1"/>
  <c r="E1294" i="1" s="1"/>
  <c r="E1309" i="1" a="1"/>
  <c r="E1309" i="1" s="1"/>
  <c r="E1025" i="1" a="1"/>
  <c r="E1025" i="1" s="1"/>
  <c r="E1090" i="1" a="1"/>
  <c r="E1090" i="1" s="1"/>
  <c r="E1131" i="1" a="1"/>
  <c r="E1131" i="1" s="1"/>
  <c r="E1136" i="1" a="1"/>
  <c r="E1136" i="1" s="1"/>
  <c r="E1141" i="1" a="1"/>
  <c r="E1141" i="1" s="1"/>
  <c r="E1193" i="1" a="1"/>
  <c r="E1193" i="1" s="1"/>
  <c r="E1202" i="1" a="1"/>
  <c r="E1202" i="1" s="1"/>
  <c r="E1210" i="1" a="1"/>
  <c r="E1210" i="1" s="1"/>
  <c r="E1218" i="1" a="1"/>
  <c r="E1218" i="1" s="1"/>
  <c r="E1222" i="1" a="1"/>
  <c r="E1222" i="1" s="1"/>
  <c r="E1225" i="1" a="1"/>
  <c r="E1225" i="1" s="1"/>
  <c r="E1228" i="1" a="1"/>
  <c r="E1228" i="1" s="1"/>
  <c r="E1231" i="1" a="1"/>
  <c r="E1231" i="1" s="1"/>
  <c r="E1234" i="1" a="1"/>
  <c r="E1234" i="1" s="1"/>
  <c r="E1238" i="1" a="1"/>
  <c r="E1238" i="1" s="1"/>
  <c r="E1247" i="1" a="1"/>
  <c r="E1247" i="1" s="1"/>
  <c r="E1009" i="1" a="1"/>
  <c r="E1009" i="1" s="1"/>
  <c r="E1199" i="1" a="1"/>
  <c r="E1199" i="1" s="1"/>
  <c r="E1320" i="1" a="1"/>
  <c r="E1320" i="1" s="1"/>
  <c r="E1329" i="1" a="1"/>
  <c r="E1329" i="1" s="1"/>
  <c r="E1340" i="1" a="1"/>
  <c r="E1340" i="1" s="1"/>
  <c r="E1349" i="1" a="1"/>
  <c r="E1349" i="1" s="1"/>
  <c r="E1358" i="1" a="1"/>
  <c r="E1358" i="1" s="1"/>
  <c r="E1071" i="1" a="1"/>
  <c r="E1071" i="1" s="1"/>
  <c r="E1213" i="1" a="1"/>
  <c r="E1213" i="1" s="1"/>
  <c r="E1265" i="1" a="1"/>
  <c r="E1265" i="1" s="1"/>
  <c r="E1290" i="1" a="1"/>
  <c r="E1290" i="1" s="1"/>
  <c r="E1311" i="1" a="1"/>
  <c r="E1311" i="1" s="1"/>
  <c r="E1317" i="1" a="1"/>
  <c r="E1317" i="1" s="1"/>
  <c r="E1322" i="1" a="1"/>
  <c r="E1322" i="1" s="1"/>
  <c r="E1326" i="1" a="1"/>
  <c r="E1326" i="1" s="1"/>
  <c r="E1332" i="1" a="1"/>
  <c r="E1332" i="1" s="1"/>
  <c r="E1343" i="1" a="1"/>
  <c r="E1343" i="1" s="1"/>
  <c r="E1346" i="1" a="1"/>
  <c r="E1346" i="1" s="1"/>
  <c r="E1351" i="1" a="1"/>
  <c r="E1351" i="1" s="1"/>
  <c r="E1363" i="1" a="1"/>
  <c r="E1363" i="1" s="1"/>
  <c r="E1369" i="1" a="1"/>
  <c r="E1369" i="1" s="1"/>
  <c r="E1372" i="1" a="1"/>
  <c r="E1372" i="1" s="1"/>
  <c r="E1380" i="1" a="1"/>
  <c r="E1380" i="1" s="1"/>
  <c r="E1384" i="1" a="1"/>
  <c r="E1384" i="1" s="1"/>
  <c r="E1208" i="1" a="1"/>
  <c r="E1208" i="1" s="1"/>
  <c r="E1319" i="1" a="1"/>
  <c r="E1319" i="1" s="1"/>
  <c r="E1328" i="1" a="1"/>
  <c r="E1328" i="1" s="1"/>
  <c r="E1335" i="1" a="1"/>
  <c r="E1335" i="1" s="1"/>
  <c r="E1339" i="1" a="1"/>
  <c r="E1339" i="1" s="1"/>
  <c r="E1354" i="1" a="1"/>
  <c r="E1354" i="1" s="1"/>
  <c r="E1360" i="1" a="1"/>
  <c r="E1360" i="1" s="1"/>
  <c r="E1366" i="1" a="1"/>
  <c r="E1366" i="1" s="1"/>
  <c r="E1375" i="1" a="1"/>
  <c r="E1375" i="1" s="1"/>
  <c r="E1379" i="1" a="1"/>
  <c r="E1379" i="1" s="1"/>
  <c r="E1386" i="1" a="1"/>
  <c r="E1386" i="1" s="1"/>
  <c r="E1388" i="1" a="1"/>
  <c r="E1388" i="1" s="1"/>
  <c r="E1390" i="1" a="1"/>
  <c r="E1390" i="1" s="1"/>
  <c r="E1392" i="1" a="1"/>
  <c r="E1392" i="1" s="1"/>
  <c r="E1394" i="1" a="1"/>
  <c r="E1394" i="1" s="1"/>
  <c r="E1396" i="1" a="1"/>
  <c r="E1396" i="1" s="1"/>
  <c r="E1398" i="1" a="1"/>
  <c r="E1398" i="1" s="1"/>
  <c r="E1400" i="1" a="1"/>
  <c r="E1400" i="1" s="1"/>
  <c r="E1402" i="1" a="1"/>
  <c r="E1402" i="1" s="1"/>
  <c r="E1404" i="1" a="1"/>
  <c r="E1404" i="1" s="1"/>
  <c r="E1406" i="1" a="1"/>
  <c r="E1406" i="1" s="1"/>
  <c r="E1408" i="1" a="1"/>
  <c r="E1408" i="1" s="1"/>
  <c r="E1410" i="1" a="1"/>
  <c r="E1410" i="1" s="1"/>
  <c r="E1412" i="1" a="1"/>
  <c r="E1412" i="1" s="1"/>
  <c r="E1414" i="1" a="1"/>
  <c r="E1414" i="1" s="1"/>
  <c r="E1416" i="1" a="1"/>
  <c r="E1416" i="1" s="1"/>
  <c r="E1418" i="1" a="1"/>
  <c r="E1418" i="1" s="1"/>
  <c r="E1420" i="1" a="1"/>
  <c r="E1420" i="1" s="1"/>
  <c r="E1422" i="1" a="1"/>
  <c r="E1422" i="1" s="1"/>
  <c r="E1424" i="1" a="1"/>
  <c r="E1424" i="1" s="1"/>
  <c r="E1426" i="1" a="1"/>
  <c r="E1426" i="1" s="1"/>
  <c r="E1428" i="1" a="1"/>
  <c r="E1428" i="1" s="1"/>
  <c r="E1430" i="1" a="1"/>
  <c r="E1430" i="1" s="1"/>
  <c r="E1432" i="1" a="1"/>
  <c r="E1432" i="1" s="1"/>
  <c r="E1181" i="1" a="1"/>
  <c r="E1181" i="1" s="1"/>
  <c r="E1266" i="1" a="1"/>
  <c r="E1266" i="1" s="1"/>
  <c r="E1300" i="1" a="1"/>
  <c r="E1300" i="1" s="1"/>
  <c r="E1325" i="1" a="1"/>
  <c r="E1325" i="1" s="1"/>
  <c r="E1331" i="1" a="1"/>
  <c r="E1331" i="1" s="1"/>
  <c r="E1338" i="1" a="1"/>
  <c r="E1338" i="1" s="1"/>
  <c r="E1342" i="1" a="1"/>
  <c r="E1342" i="1" s="1"/>
  <c r="E1348" i="1" a="1"/>
  <c r="E1348" i="1" s="1"/>
  <c r="E1357" i="1" a="1"/>
  <c r="E1357" i="1" s="1"/>
  <c r="E1116" i="1" a="1"/>
  <c r="E1116" i="1" s="1"/>
  <c r="E1205" i="1" a="1"/>
  <c r="E1205" i="1" s="1"/>
  <c r="E1286" i="1" a="1"/>
  <c r="E1286" i="1" s="1"/>
  <c r="E1297" i="1" a="1"/>
  <c r="E1297" i="1" s="1"/>
  <c r="E1314" i="1" a="1"/>
  <c r="E1314" i="1" s="1"/>
  <c r="E1316" i="1" a="1"/>
  <c r="E1316" i="1" s="1"/>
  <c r="E1334" i="1" a="1"/>
  <c r="E1334" i="1" s="1"/>
  <c r="E1345" i="1" a="1"/>
  <c r="E1345" i="1" s="1"/>
  <c r="E1350" i="1" a="1"/>
  <c r="E1350" i="1" s="1"/>
  <c r="E1353" i="1" a="1"/>
  <c r="E1353" i="1" s="1"/>
  <c r="E1362" i="1" a="1"/>
  <c r="E1362" i="1" s="1"/>
  <c r="E1365" i="1" a="1"/>
  <c r="E1365" i="1" s="1"/>
  <c r="E1368" i="1" a="1"/>
  <c r="E1368" i="1" s="1"/>
  <c r="E1371" i="1" a="1"/>
  <c r="E1371" i="1" s="1"/>
  <c r="E1378" i="1" a="1"/>
  <c r="E1378" i="1" s="1"/>
  <c r="E1267" i="1" a="1"/>
  <c r="E1267" i="1" s="1"/>
  <c r="E1303" i="1" a="1"/>
  <c r="E1303" i="1" s="1"/>
  <c r="E1312" i="1" a="1"/>
  <c r="E1312" i="1" s="1"/>
  <c r="E1318" i="1" a="1"/>
  <c r="E1318" i="1" s="1"/>
  <c r="E1321" i="1" a="1"/>
  <c r="E1321" i="1" s="1"/>
  <c r="E1324" i="1" a="1"/>
  <c r="E1324" i="1" s="1"/>
  <c r="E1330" i="1" a="1"/>
  <c r="E1330" i="1" s="1"/>
  <c r="E1337" i="1" a="1"/>
  <c r="E1337" i="1" s="1"/>
  <c r="E1341" i="1" a="1"/>
  <c r="E1341" i="1" s="1"/>
  <c r="E1356" i="1" a="1"/>
  <c r="E1356" i="1" s="1"/>
  <c r="E1359" i="1" a="1"/>
  <c r="E1359" i="1" s="1"/>
  <c r="E1374" i="1" a="1"/>
  <c r="E1374" i="1" s="1"/>
  <c r="E1382" i="1" a="1"/>
  <c r="E1382" i="1" s="1"/>
  <c r="E1248" i="1" a="1"/>
  <c r="E1248" i="1" s="1"/>
  <c r="E1264" i="1" a="1"/>
  <c r="E1264" i="1" s="1"/>
  <c r="E1268" i="1" a="1"/>
  <c r="E1268" i="1" s="1"/>
  <c r="E1277" i="1" a="1"/>
  <c r="E1277" i="1" s="1"/>
  <c r="E1306" i="1" a="1"/>
  <c r="E1306" i="1" s="1"/>
  <c r="E1315" i="1" a="1"/>
  <c r="E1315" i="1" s="1"/>
  <c r="E1323" i="1" a="1"/>
  <c r="E1323" i="1" s="1"/>
  <c r="E1336" i="1" a="1"/>
  <c r="E1336" i="1" s="1"/>
  <c r="E1344" i="1" a="1"/>
  <c r="E1344" i="1" s="1"/>
  <c r="E1355" i="1" a="1"/>
  <c r="E1355" i="1" s="1"/>
  <c r="E1361" i="1" a="1"/>
  <c r="E1361" i="1" s="1"/>
  <c r="E1364" i="1" a="1"/>
  <c r="E1364" i="1" s="1"/>
  <c r="E1367" i="1" a="1"/>
  <c r="E1367" i="1" s="1"/>
  <c r="E1373" i="1" a="1"/>
  <c r="E1373" i="1" s="1"/>
  <c r="E1376" i="1" a="1"/>
  <c r="E1376" i="1" s="1"/>
  <c r="E1381" i="1" a="1"/>
  <c r="E1381" i="1" s="1"/>
  <c r="E1282" i="1" a="1"/>
  <c r="E1282" i="1" s="1"/>
  <c r="E1427" i="1" a="1"/>
  <c r="E1427" i="1" s="1"/>
  <c r="E1538" i="1" a="1"/>
  <c r="E1538" i="1" s="1"/>
  <c r="E1263" i="1" a="1"/>
  <c r="E1263" i="1" s="1"/>
  <c r="E1276" i="1" a="1"/>
  <c r="E1276" i="1" s="1"/>
  <c r="E1327" i="1" a="1"/>
  <c r="E1327" i="1" s="1"/>
  <c r="E1387" i="1" a="1"/>
  <c r="E1387" i="1" s="1"/>
  <c r="E1395" i="1" a="1"/>
  <c r="E1395" i="1" s="1"/>
  <c r="E1403" i="1" a="1"/>
  <c r="E1403" i="1" s="1"/>
  <c r="E1411" i="1" a="1"/>
  <c r="E1411" i="1" s="1"/>
  <c r="E1526" i="1" a="1"/>
  <c r="E1526" i="1" s="1"/>
  <c r="E1529" i="1" a="1"/>
  <c r="E1529" i="1" s="1"/>
  <c r="E1533" i="1" a="1"/>
  <c r="E1533" i="1" s="1"/>
  <c r="E1540" i="1" a="1"/>
  <c r="E1540" i="1" s="1"/>
  <c r="E1370" i="1" a="1"/>
  <c r="E1370" i="1" s="1"/>
  <c r="E1425" i="1" a="1"/>
  <c r="E1425" i="1" s="1"/>
  <c r="E1433" i="1" a="1"/>
  <c r="E1433" i="1" s="1"/>
  <c r="E1435" i="1" a="1"/>
  <c r="E1435" i="1" s="1"/>
  <c r="E1437" i="1" a="1"/>
  <c r="E1437" i="1" s="1"/>
  <c r="E1439" i="1" a="1"/>
  <c r="E1439" i="1" s="1"/>
  <c r="E1441" i="1" a="1"/>
  <c r="E1441" i="1" s="1"/>
  <c r="E1443" i="1" a="1"/>
  <c r="E1443" i="1" s="1"/>
  <c r="E1445" i="1" a="1"/>
  <c r="E1445" i="1" s="1"/>
  <c r="E1447" i="1" a="1"/>
  <c r="E1447" i="1" s="1"/>
  <c r="E1449" i="1" a="1"/>
  <c r="E1449" i="1" s="1"/>
  <c r="E1451" i="1" a="1"/>
  <c r="E1451" i="1" s="1"/>
  <c r="E1453" i="1" a="1"/>
  <c r="E1453" i="1" s="1"/>
  <c r="E1455" i="1" a="1"/>
  <c r="E1455" i="1" s="1"/>
  <c r="E1457" i="1" a="1"/>
  <c r="E1457" i="1" s="1"/>
  <c r="E1459" i="1" a="1"/>
  <c r="E1459" i="1" s="1"/>
  <c r="E1461" i="1" a="1"/>
  <c r="E1461" i="1" s="1"/>
  <c r="E1463" i="1" a="1"/>
  <c r="E1463" i="1" s="1"/>
  <c r="E1465" i="1" a="1"/>
  <c r="E1465" i="1" s="1"/>
  <c r="E1467" i="1" a="1"/>
  <c r="E1467" i="1" s="1"/>
  <c r="E1469" i="1" a="1"/>
  <c r="E1469" i="1" s="1"/>
  <c r="E1471" i="1" a="1"/>
  <c r="E1471" i="1" s="1"/>
  <c r="E1473" i="1" a="1"/>
  <c r="E1473" i="1" s="1"/>
  <c r="E1475" i="1" a="1"/>
  <c r="E1475" i="1" s="1"/>
  <c r="E1477" i="1" a="1"/>
  <c r="E1477" i="1" s="1"/>
  <c r="E1479" i="1" a="1"/>
  <c r="E1479" i="1" s="1"/>
  <c r="E1481" i="1" a="1"/>
  <c r="E1481" i="1" s="1"/>
  <c r="E1483" i="1" a="1"/>
  <c r="E1483" i="1" s="1"/>
  <c r="E1485" i="1" a="1"/>
  <c r="E1485" i="1" s="1"/>
  <c r="E1487" i="1" a="1"/>
  <c r="E1487" i="1" s="1"/>
  <c r="E1489" i="1" a="1"/>
  <c r="E1489" i="1" s="1"/>
  <c r="E1491" i="1" a="1"/>
  <c r="E1491" i="1" s="1"/>
  <c r="E1493" i="1" a="1"/>
  <c r="E1493" i="1" s="1"/>
  <c r="E1495" i="1" a="1"/>
  <c r="E1495" i="1" s="1"/>
  <c r="E1497" i="1" a="1"/>
  <c r="E1497" i="1" s="1"/>
  <c r="E1499" i="1" a="1"/>
  <c r="E1499" i="1" s="1"/>
  <c r="E1501" i="1" a="1"/>
  <c r="E1501" i="1" s="1"/>
  <c r="E1503" i="1" a="1"/>
  <c r="E1503" i="1" s="1"/>
  <c r="E1505" i="1" a="1"/>
  <c r="E1505" i="1" s="1"/>
  <c r="E1507" i="1" a="1"/>
  <c r="E1507" i="1" s="1"/>
  <c r="E1509" i="1" a="1"/>
  <c r="E1509" i="1" s="1"/>
  <c r="E1511" i="1" a="1"/>
  <c r="E1511" i="1" s="1"/>
  <c r="E1513" i="1" a="1"/>
  <c r="E1513" i="1" s="1"/>
  <c r="E1515" i="1" a="1"/>
  <c r="E1515" i="1" s="1"/>
  <c r="E1517" i="1" a="1"/>
  <c r="E1517" i="1" s="1"/>
  <c r="E1519" i="1" a="1"/>
  <c r="E1519" i="1" s="1"/>
  <c r="E1521" i="1" a="1"/>
  <c r="E1521" i="1" s="1"/>
  <c r="E1525" i="1" a="1"/>
  <c r="E1525" i="1" s="1"/>
  <c r="E1544" i="1" a="1"/>
  <c r="E1544" i="1" s="1"/>
  <c r="E1546" i="1" a="1"/>
  <c r="E1546" i="1" s="1"/>
  <c r="E1377" i="1" a="1"/>
  <c r="E1377" i="1" s="1"/>
  <c r="E1389" i="1" a="1"/>
  <c r="E1389" i="1" s="1"/>
  <c r="E1397" i="1" a="1"/>
  <c r="E1397" i="1" s="1"/>
  <c r="E1405" i="1" a="1"/>
  <c r="E1405" i="1" s="1"/>
  <c r="E1413" i="1" a="1"/>
  <c r="E1413" i="1" s="1"/>
  <c r="E1528" i="1" a="1"/>
  <c r="E1528" i="1" s="1"/>
  <c r="E1534" i="1" a="1"/>
  <c r="E1534" i="1" s="1"/>
  <c r="E1383" i="1" a="1"/>
  <c r="E1383" i="1" s="1"/>
  <c r="E1421" i="1" a="1"/>
  <c r="E1421" i="1" s="1"/>
  <c r="E1423" i="1" a="1"/>
  <c r="E1423" i="1" s="1"/>
  <c r="E1431" i="1" a="1"/>
  <c r="E1431" i="1" s="1"/>
  <c r="E1524" i="1" a="1"/>
  <c r="E1524" i="1" s="1"/>
  <c r="E1535" i="1" a="1"/>
  <c r="E1535" i="1" s="1"/>
  <c r="E1542" i="1" a="1"/>
  <c r="E1542" i="1" s="1"/>
  <c r="E1293" i="1" a="1"/>
  <c r="E1293" i="1" s="1"/>
  <c r="E1333" i="1" a="1"/>
  <c r="E1333" i="1" s="1"/>
  <c r="E1391" i="1" a="1"/>
  <c r="E1391" i="1" s="1"/>
  <c r="E1399" i="1" a="1"/>
  <c r="E1399" i="1" s="1"/>
  <c r="E1407" i="1" a="1"/>
  <c r="E1407" i="1" s="1"/>
  <c r="E1415" i="1" a="1"/>
  <c r="E1415" i="1" s="1"/>
  <c r="E1527" i="1" a="1"/>
  <c r="E1527" i="1" s="1"/>
  <c r="E1539" i="1" a="1"/>
  <c r="E1539" i="1" s="1"/>
  <c r="E1541" i="1" a="1"/>
  <c r="E1541" i="1" s="1"/>
  <c r="E1347" i="1" a="1"/>
  <c r="E1347" i="1" s="1"/>
  <c r="E1385" i="1" a="1"/>
  <c r="E1385" i="1" s="1"/>
  <c r="E1393" i="1" a="1"/>
  <c r="E1393" i="1" s="1"/>
  <c r="E1401" i="1" a="1"/>
  <c r="E1401" i="1" s="1"/>
  <c r="E1409" i="1" a="1"/>
  <c r="E1409" i="1" s="1"/>
  <c r="E1417" i="1" a="1"/>
  <c r="E1417" i="1" s="1"/>
  <c r="E1419" i="1" a="1"/>
  <c r="E1419" i="1" s="1"/>
  <c r="E1444" i="1" a="1"/>
  <c r="E1444" i="1" s="1"/>
  <c r="E1460" i="1" a="1"/>
  <c r="E1460" i="1" s="1"/>
  <c r="E1476" i="1" a="1"/>
  <c r="E1476" i="1" s="1"/>
  <c r="E1492" i="1" a="1"/>
  <c r="E1492" i="1" s="1"/>
  <c r="E1530" i="1" a="1"/>
  <c r="E1530" i="1" s="1"/>
  <c r="E1547" i="1" a="1"/>
  <c r="E1547" i="1" s="1"/>
  <c r="E1590" i="1" a="1"/>
  <c r="E1590" i="1" s="1"/>
  <c r="E1591" i="1" a="1"/>
  <c r="E1591" i="1" s="1"/>
  <c r="E1603" i="1" a="1"/>
  <c r="E1603" i="1" s="1"/>
  <c r="E1604" i="1" a="1"/>
  <c r="E1604" i="1" s="1"/>
  <c r="E1605" i="1" a="1"/>
  <c r="E1605" i="1" s="1"/>
  <c r="E1606" i="1" a="1"/>
  <c r="E1606" i="1" s="1"/>
  <c r="E1619" i="1" a="1"/>
  <c r="E1619" i="1" s="1"/>
  <c r="E1620" i="1" a="1"/>
  <c r="E1620" i="1" s="1"/>
  <c r="E1621" i="1" a="1"/>
  <c r="E1621" i="1" s="1"/>
  <c r="E1622" i="1" a="1"/>
  <c r="E1622" i="1" s="1"/>
  <c r="E1635" i="1" a="1"/>
  <c r="E1635" i="1" s="1"/>
  <c r="E1636" i="1" a="1"/>
  <c r="E1636" i="1" s="1"/>
  <c r="E1637" i="1" a="1"/>
  <c r="E1637" i="1" s="1"/>
  <c r="E1638" i="1" a="1"/>
  <c r="E1638" i="1" s="1"/>
  <c r="E1658" i="1" a="1"/>
  <c r="E1658" i="1" s="1"/>
  <c r="E1660" i="1" a="1"/>
  <c r="E1660" i="1" s="1"/>
  <c r="E1672" i="1" a="1"/>
  <c r="E1672" i="1" s="1"/>
  <c r="E1685" i="1" a="1"/>
  <c r="E1685" i="1" s="1"/>
  <c r="E1429" i="1" a="1"/>
  <c r="E1429" i="1" s="1"/>
  <c r="E1446" i="1" a="1"/>
  <c r="E1446" i="1" s="1"/>
  <c r="E1462" i="1" a="1"/>
  <c r="E1462" i="1" s="1"/>
  <c r="E1478" i="1" a="1"/>
  <c r="E1478" i="1" s="1"/>
  <c r="E1494" i="1" a="1"/>
  <c r="E1494" i="1" s="1"/>
  <c r="E1506" i="1" a="1"/>
  <c r="E1506" i="1" s="1"/>
  <c r="E1514" i="1" a="1"/>
  <c r="E1514" i="1" s="1"/>
  <c r="E1575" i="1" a="1"/>
  <c r="E1575" i="1" s="1"/>
  <c r="E1577" i="1" a="1"/>
  <c r="E1577" i="1" s="1"/>
  <c r="E1592" i="1" a="1"/>
  <c r="E1592" i="1" s="1"/>
  <c r="E1593" i="1" a="1"/>
  <c r="E1593" i="1" s="1"/>
  <c r="E1657" i="1" a="1"/>
  <c r="E1657" i="1" s="1"/>
  <c r="E1659" i="1" a="1"/>
  <c r="E1659" i="1" s="1"/>
  <c r="E1670" i="1" a="1"/>
  <c r="E1670" i="1" s="1"/>
  <c r="E1671" i="1" a="1"/>
  <c r="E1671" i="1" s="1"/>
  <c r="E1682" i="1" a="1"/>
  <c r="E1682" i="1" s="1"/>
  <c r="E1684" i="1" a="1"/>
  <c r="E1684" i="1" s="1"/>
  <c r="E1697" i="1" a="1"/>
  <c r="E1697" i="1" s="1"/>
  <c r="E1448" i="1" a="1"/>
  <c r="E1448" i="1" s="1"/>
  <c r="E1464" i="1" a="1"/>
  <c r="E1464" i="1" s="1"/>
  <c r="E1480" i="1" a="1"/>
  <c r="E1480" i="1" s="1"/>
  <c r="E1496" i="1" a="1"/>
  <c r="E1496" i="1" s="1"/>
  <c r="E1522" i="1" a="1"/>
  <c r="E1522" i="1" s="1"/>
  <c r="E1537" i="1" a="1"/>
  <c r="E1537" i="1" s="1"/>
  <c r="E1570" i="1" a="1"/>
  <c r="E1570" i="1" s="1"/>
  <c r="E1571" i="1" a="1"/>
  <c r="E1571" i="1" s="1"/>
  <c r="E1578" i="1" a="1"/>
  <c r="E1578" i="1" s="1"/>
  <c r="E1579" i="1" a="1"/>
  <c r="E1579" i="1" s="1"/>
  <c r="E1594" i="1" a="1"/>
  <c r="E1594" i="1" s="1"/>
  <c r="E1595" i="1" a="1"/>
  <c r="E1595" i="1" s="1"/>
  <c r="E1607" i="1" a="1"/>
  <c r="E1607" i="1" s="1"/>
  <c r="E1608" i="1" a="1"/>
  <c r="E1608" i="1" s="1"/>
  <c r="E1609" i="1" a="1"/>
  <c r="E1609" i="1" s="1"/>
  <c r="E1610" i="1" a="1"/>
  <c r="E1610" i="1" s="1"/>
  <c r="E1623" i="1" a="1"/>
  <c r="E1623" i="1" s="1"/>
  <c r="E1624" i="1" a="1"/>
  <c r="E1624" i="1" s="1"/>
  <c r="E1625" i="1" a="1"/>
  <c r="E1625" i="1" s="1"/>
  <c r="E1626" i="1" a="1"/>
  <c r="E1626" i="1" s="1"/>
  <c r="E1639" i="1" a="1"/>
  <c r="E1639" i="1" s="1"/>
  <c r="E1640" i="1" a="1"/>
  <c r="E1640" i="1" s="1"/>
  <c r="E1641" i="1" a="1"/>
  <c r="E1641" i="1" s="1"/>
  <c r="E1642" i="1" a="1"/>
  <c r="E1642" i="1" s="1"/>
  <c r="E1656" i="1" a="1"/>
  <c r="E1656" i="1" s="1"/>
  <c r="E1669" i="1" a="1"/>
  <c r="E1669" i="1" s="1"/>
  <c r="E1681" i="1" a="1"/>
  <c r="E1681" i="1" s="1"/>
  <c r="E1683" i="1" a="1"/>
  <c r="E1683" i="1" s="1"/>
  <c r="E1694" i="1" a="1"/>
  <c r="E1694" i="1" s="1"/>
  <c r="E1434" i="1" a="1"/>
  <c r="E1434" i="1" s="1"/>
  <c r="E1450" i="1" a="1"/>
  <c r="E1450" i="1" s="1"/>
  <c r="E1466" i="1" a="1"/>
  <c r="E1466" i="1" s="1"/>
  <c r="E1482" i="1" a="1"/>
  <c r="E1482" i="1" s="1"/>
  <c r="E1498" i="1" a="1"/>
  <c r="E1498" i="1" s="1"/>
  <c r="E1508" i="1" a="1"/>
  <c r="E1508" i="1" s="1"/>
  <c r="E1516" i="1" a="1"/>
  <c r="E1516" i="1" s="1"/>
  <c r="E1523" i="1" a="1"/>
  <c r="E1523" i="1" s="1"/>
  <c r="E1548" i="1" a="1"/>
  <c r="E1548" i="1" s="1"/>
  <c r="E1550" i="1" a="1"/>
  <c r="E1550" i="1" s="1"/>
  <c r="E1552" i="1" a="1"/>
  <c r="E1552" i="1" s="1"/>
  <c r="E1554" i="1" a="1"/>
  <c r="E1554" i="1" s="1"/>
  <c r="E1556" i="1" a="1"/>
  <c r="E1556" i="1" s="1"/>
  <c r="E1558" i="1" a="1"/>
  <c r="E1558" i="1" s="1"/>
  <c r="E1560" i="1" a="1"/>
  <c r="E1560" i="1" s="1"/>
  <c r="E1562" i="1" a="1"/>
  <c r="E1562" i="1" s="1"/>
  <c r="E1564" i="1" a="1"/>
  <c r="E1564" i="1" s="1"/>
  <c r="E1566" i="1" a="1"/>
  <c r="E1566" i="1" s="1"/>
  <c r="E1568" i="1" a="1"/>
  <c r="E1568" i="1" s="1"/>
  <c r="E1572" i="1" a="1"/>
  <c r="E1572" i="1" s="1"/>
  <c r="E1573" i="1" a="1"/>
  <c r="E1573" i="1" s="1"/>
  <c r="E1574" i="1" a="1"/>
  <c r="E1574" i="1" s="1"/>
  <c r="E1580" i="1" a="1"/>
  <c r="E1580" i="1" s="1"/>
  <c r="E1581" i="1" a="1"/>
  <c r="E1581" i="1" s="1"/>
  <c r="E1654" i="1" a="1"/>
  <c r="E1654" i="1" s="1"/>
  <c r="E1655" i="1" a="1"/>
  <c r="E1655" i="1" s="1"/>
  <c r="E1666" i="1" a="1"/>
  <c r="E1666" i="1" s="1"/>
  <c r="E1668" i="1" a="1"/>
  <c r="E1668" i="1" s="1"/>
  <c r="E1680" i="1" a="1"/>
  <c r="E1680" i="1" s="1"/>
  <c r="E1436" i="1" a="1"/>
  <c r="E1436" i="1" s="1"/>
  <c r="E1452" i="1" a="1"/>
  <c r="E1452" i="1" s="1"/>
  <c r="E1468" i="1" a="1"/>
  <c r="E1468" i="1" s="1"/>
  <c r="E1484" i="1" a="1"/>
  <c r="E1484" i="1" s="1"/>
  <c r="E1500" i="1" a="1"/>
  <c r="E1500" i="1" s="1"/>
  <c r="E1531" i="1" a="1"/>
  <c r="E1531" i="1" s="1"/>
  <c r="E1545" i="1" a="1"/>
  <c r="E1545" i="1" s="1"/>
  <c r="E1582" i="1" a="1"/>
  <c r="E1582" i="1" s="1"/>
  <c r="E1583" i="1" a="1"/>
  <c r="E1583" i="1" s="1"/>
  <c r="E1596" i="1" a="1"/>
  <c r="E1596" i="1" s="1"/>
  <c r="E1597" i="1" a="1"/>
  <c r="E1597" i="1" s="1"/>
  <c r="E1598" i="1" a="1"/>
  <c r="E1598" i="1" s="1"/>
  <c r="E1611" i="1" a="1"/>
  <c r="E1611" i="1" s="1"/>
  <c r="E1612" i="1" a="1"/>
  <c r="E1612" i="1" s="1"/>
  <c r="E1613" i="1" a="1"/>
  <c r="E1613" i="1" s="1"/>
  <c r="E1614" i="1" a="1"/>
  <c r="E1614" i="1" s="1"/>
  <c r="E1627" i="1" a="1"/>
  <c r="E1627" i="1" s="1"/>
  <c r="E1628" i="1" a="1"/>
  <c r="E1628" i="1" s="1"/>
  <c r="E1629" i="1" a="1"/>
  <c r="E1629" i="1" s="1"/>
  <c r="E1630" i="1" a="1"/>
  <c r="E1630" i="1" s="1"/>
  <c r="E1643" i="1" a="1"/>
  <c r="E1643" i="1" s="1"/>
  <c r="E1644" i="1" a="1"/>
  <c r="E1644" i="1" s="1"/>
  <c r="E1645" i="1" a="1"/>
  <c r="E1645" i="1" s="1"/>
  <c r="E1646" i="1" a="1"/>
  <c r="E1646" i="1" s="1"/>
  <c r="E1653" i="1" a="1"/>
  <c r="E1653" i="1" s="1"/>
  <c r="E1665" i="1" a="1"/>
  <c r="E1665" i="1" s="1"/>
  <c r="E1667" i="1" a="1"/>
  <c r="E1667" i="1" s="1"/>
  <c r="E1678" i="1" a="1"/>
  <c r="E1678" i="1" s="1"/>
  <c r="E1679" i="1" a="1"/>
  <c r="E1679" i="1" s="1"/>
  <c r="E1690" i="1" a="1"/>
  <c r="E1690" i="1" s="1"/>
  <c r="E1692" i="1" a="1"/>
  <c r="E1692" i="1" s="1"/>
  <c r="E1438" i="1" a="1"/>
  <c r="E1438" i="1" s="1"/>
  <c r="E1454" i="1" a="1"/>
  <c r="E1454" i="1" s="1"/>
  <c r="E1470" i="1" a="1"/>
  <c r="E1470" i="1" s="1"/>
  <c r="E1486" i="1" a="1"/>
  <c r="E1486" i="1" s="1"/>
  <c r="E1502" i="1" a="1"/>
  <c r="E1502" i="1" s="1"/>
  <c r="E1510" i="1" a="1"/>
  <c r="E1510" i="1" s="1"/>
  <c r="E1518" i="1" a="1"/>
  <c r="E1518" i="1" s="1"/>
  <c r="E1536" i="1" a="1"/>
  <c r="E1536" i="1" s="1"/>
  <c r="E1543" i="1" a="1"/>
  <c r="E1543" i="1" s="1"/>
  <c r="E1584" i="1" a="1"/>
  <c r="E1584" i="1" s="1"/>
  <c r="E1585" i="1" a="1"/>
  <c r="E1585" i="1" s="1"/>
  <c r="E1649" i="1" a="1"/>
  <c r="E1649" i="1" s="1"/>
  <c r="E1650" i="1" a="1"/>
  <c r="E1650" i="1" s="1"/>
  <c r="E1652" i="1" a="1"/>
  <c r="E1652" i="1" s="1"/>
  <c r="E1664" i="1" a="1"/>
  <c r="E1664" i="1" s="1"/>
  <c r="E1677" i="1" a="1"/>
  <c r="E1677" i="1" s="1"/>
  <c r="E1689" i="1" a="1"/>
  <c r="E1689" i="1" s="1"/>
  <c r="E1691" i="1" a="1"/>
  <c r="E1691" i="1" s="1"/>
  <c r="E1696" i="1" a="1"/>
  <c r="E1696" i="1" s="1"/>
  <c r="E1442" i="1" a="1"/>
  <c r="E1442" i="1" s="1"/>
  <c r="E1458" i="1" a="1"/>
  <c r="E1458" i="1" s="1"/>
  <c r="E1474" i="1" a="1"/>
  <c r="E1474" i="1" s="1"/>
  <c r="E1490" i="1" a="1"/>
  <c r="E1490" i="1" s="1"/>
  <c r="E1504" i="1" a="1"/>
  <c r="E1504" i="1" s="1"/>
  <c r="E1512" i="1" a="1"/>
  <c r="E1512" i="1" s="1"/>
  <c r="E1520" i="1" a="1"/>
  <c r="E1520" i="1" s="1"/>
  <c r="E1549" i="1" a="1"/>
  <c r="E1549" i="1" s="1"/>
  <c r="E1551" i="1" a="1"/>
  <c r="E1551" i="1" s="1"/>
  <c r="E1553" i="1" a="1"/>
  <c r="E1553" i="1" s="1"/>
  <c r="E1555" i="1" a="1"/>
  <c r="E1555" i="1" s="1"/>
  <c r="E1557" i="1" a="1"/>
  <c r="E1557" i="1" s="1"/>
  <c r="E1559" i="1" a="1"/>
  <c r="E1559" i="1" s="1"/>
  <c r="E1561" i="1" a="1"/>
  <c r="E1561" i="1" s="1"/>
  <c r="E1563" i="1" a="1"/>
  <c r="E1563" i="1" s="1"/>
  <c r="E1565" i="1" a="1"/>
  <c r="E1565" i="1" s="1"/>
  <c r="E1567" i="1" a="1"/>
  <c r="E1567" i="1" s="1"/>
  <c r="E1569" i="1" a="1"/>
  <c r="E1569" i="1" s="1"/>
  <c r="E1576" i="1" a="1"/>
  <c r="E1576" i="1" s="1"/>
  <c r="E1588" i="1" a="1"/>
  <c r="E1588" i="1" s="1"/>
  <c r="E1589" i="1" a="1"/>
  <c r="E1589" i="1" s="1"/>
  <c r="E1472" i="1" a="1"/>
  <c r="E1472" i="1" s="1"/>
  <c r="E1599" i="1" a="1"/>
  <c r="E1599" i="1" s="1"/>
  <c r="E1618" i="1" a="1"/>
  <c r="E1618" i="1" s="1"/>
  <c r="E1648" i="1" a="1"/>
  <c r="E1648" i="1" s="1"/>
  <c r="E1662" i="1" a="1"/>
  <c r="E1662" i="1" s="1"/>
  <c r="E1688" i="1" a="1"/>
  <c r="E1688" i="1" s="1"/>
  <c r="E1693" i="1" a="1"/>
  <c r="E1693" i="1" s="1"/>
  <c r="E1695" i="1" a="1"/>
  <c r="E1695" i="1" s="1"/>
  <c r="E1706" i="1" a="1"/>
  <c r="E1706" i="1" s="1"/>
  <c r="E1720" i="1" a="1"/>
  <c r="E1720" i="1" s="1"/>
  <c r="E1721" i="1" a="1"/>
  <c r="E1721" i="1" s="1"/>
  <c r="E1732" i="1" a="1"/>
  <c r="E1732" i="1" s="1"/>
  <c r="E1744" i="1" a="1"/>
  <c r="E1744" i="1" s="1"/>
  <c r="E1749" i="1" a="1"/>
  <c r="E1749" i="1" s="1"/>
  <c r="E1764" i="1" a="1"/>
  <c r="E1764" i="1" s="1"/>
  <c r="E1765" i="1" a="1"/>
  <c r="E1765" i="1" s="1"/>
  <c r="E1780" i="1" a="1"/>
  <c r="E1780" i="1" s="1"/>
  <c r="E1781" i="1" a="1"/>
  <c r="E1781" i="1" s="1"/>
  <c r="E1785" i="1" a="1"/>
  <c r="E1785" i="1" s="1"/>
  <c r="E1786" i="1" a="1"/>
  <c r="E1786" i="1" s="1"/>
  <c r="E1796" i="1" a="1"/>
  <c r="E1796" i="1" s="1"/>
  <c r="E1812" i="1" a="1"/>
  <c r="E1812" i="1" s="1"/>
  <c r="E1835" i="1" a="1"/>
  <c r="E1835" i="1" s="1"/>
  <c r="E1850" i="1" a="1"/>
  <c r="E1850" i="1" s="1"/>
  <c r="E1851" i="1" a="1"/>
  <c r="E1851" i="1" s="1"/>
  <c r="E1866" i="1" a="1"/>
  <c r="E1866" i="1" s="1"/>
  <c r="E1867" i="1" a="1"/>
  <c r="E1867" i="1" s="1"/>
  <c r="E1877" i="1" a="1"/>
  <c r="E1877" i="1" s="1"/>
  <c r="E1886" i="1" a="1"/>
  <c r="E1886" i="1" s="1"/>
  <c r="E1887" i="1" a="1"/>
  <c r="E1887" i="1" s="1"/>
  <c r="E1888" i="1" a="1"/>
  <c r="E1888" i="1" s="1"/>
  <c r="E1889" i="1" a="1"/>
  <c r="E1889" i="1" s="1"/>
  <c r="E1902" i="1" a="1"/>
  <c r="E1902" i="1" s="1"/>
  <c r="E1903" i="1" a="1"/>
  <c r="E1903" i="1" s="1"/>
  <c r="E1904" i="1" a="1"/>
  <c r="E1904" i="1" s="1"/>
  <c r="E1905" i="1" a="1"/>
  <c r="E1905" i="1" s="1"/>
  <c r="E1925" i="1" a="1"/>
  <c r="E1925" i="1" s="1"/>
  <c r="E1940" i="1" a="1"/>
  <c r="E1940" i="1" s="1"/>
  <c r="E1488" i="1" a="1"/>
  <c r="E1488" i="1" s="1"/>
  <c r="E1615" i="1" a="1"/>
  <c r="E1615" i="1" s="1"/>
  <c r="E1634" i="1" a="1"/>
  <c r="E1634" i="1" s="1"/>
  <c r="E1675" i="1" a="1"/>
  <c r="E1675" i="1" s="1"/>
  <c r="E1708" i="1" a="1"/>
  <c r="E1708" i="1" s="1"/>
  <c r="E1710" i="1" a="1"/>
  <c r="E1710" i="1" s="1"/>
  <c r="E1722" i="1" a="1"/>
  <c r="E1722" i="1" s="1"/>
  <c r="E1723" i="1" a="1"/>
  <c r="E1723" i="1" s="1"/>
  <c r="E1725" i="1" a="1"/>
  <c r="E1725" i="1" s="1"/>
  <c r="E1727" i="1" a="1"/>
  <c r="E1727" i="1" s="1"/>
  <c r="E1729" i="1" a="1"/>
  <c r="E1729" i="1" s="1"/>
  <c r="E1743" i="1" a="1"/>
  <c r="E1743" i="1" s="1"/>
  <c r="E1745" i="1" a="1"/>
  <c r="E1745" i="1" s="1"/>
  <c r="E1750" i="1" a="1"/>
  <c r="E1750" i="1" s="1"/>
  <c r="E1751" i="1" a="1"/>
  <c r="E1751" i="1" s="1"/>
  <c r="E1752" i="1" a="1"/>
  <c r="E1752" i="1" s="1"/>
  <c r="E1766" i="1" a="1"/>
  <c r="E1766" i="1" s="1"/>
  <c r="E1767" i="1" a="1"/>
  <c r="E1767" i="1" s="1"/>
  <c r="E1782" i="1" a="1"/>
  <c r="E1782" i="1" s="1"/>
  <c r="E1783" i="1" a="1"/>
  <c r="E1783" i="1" s="1"/>
  <c r="E1795" i="1" a="1"/>
  <c r="E1795" i="1" s="1"/>
  <c r="E1805" i="1" a="1"/>
  <c r="E1805" i="1" s="1"/>
  <c r="E1840" i="1" a="1"/>
  <c r="E1840" i="1" s="1"/>
  <c r="E1852" i="1" a="1"/>
  <c r="E1852" i="1" s="1"/>
  <c r="E1872" i="1" a="1"/>
  <c r="E1872" i="1" s="1"/>
  <c r="E1873" i="1" a="1"/>
  <c r="E1873" i="1" s="1"/>
  <c r="E1890" i="1" a="1"/>
  <c r="E1890" i="1" s="1"/>
  <c r="E1891" i="1" a="1"/>
  <c r="E1891" i="1" s="1"/>
  <c r="E1906" i="1" a="1"/>
  <c r="E1906" i="1" s="1"/>
  <c r="E1907" i="1" a="1"/>
  <c r="E1907" i="1" s="1"/>
  <c r="E1916" i="1" a="1"/>
  <c r="E1916" i="1" s="1"/>
  <c r="E1926" i="1" a="1"/>
  <c r="E1926" i="1" s="1"/>
  <c r="E1927" i="1" a="1"/>
  <c r="E1927" i="1" s="1"/>
  <c r="E1928" i="1" a="1"/>
  <c r="E1928" i="1" s="1"/>
  <c r="E1929" i="1" a="1"/>
  <c r="E1929" i="1" s="1"/>
  <c r="E1601" i="1" a="1"/>
  <c r="E1601" i="1" s="1"/>
  <c r="E1631" i="1" a="1"/>
  <c r="E1631" i="1" s="1"/>
  <c r="E1663" i="1" a="1"/>
  <c r="E1663" i="1" s="1"/>
  <c r="E1676" i="1" a="1"/>
  <c r="E1676" i="1" s="1"/>
  <c r="E1698" i="1" a="1"/>
  <c r="E1698" i="1" s="1"/>
  <c r="E1724" i="1" a="1"/>
  <c r="E1724" i="1" s="1"/>
  <c r="E1735" i="1" a="1"/>
  <c r="E1735" i="1" s="1"/>
  <c r="E1742" i="1" a="1"/>
  <c r="E1742" i="1" s="1"/>
  <c r="E1753" i="1" a="1"/>
  <c r="E1753" i="1" s="1"/>
  <c r="E1754" i="1" a="1"/>
  <c r="E1754" i="1" s="1"/>
  <c r="E1768" i="1" a="1"/>
  <c r="E1768" i="1" s="1"/>
  <c r="E1769" i="1" a="1"/>
  <c r="E1769" i="1" s="1"/>
  <c r="E1784" i="1" a="1"/>
  <c r="E1784" i="1" s="1"/>
  <c r="E1794" i="1" a="1"/>
  <c r="E1794" i="1" s="1"/>
  <c r="E1800" i="1" a="1"/>
  <c r="E1800" i="1" s="1"/>
  <c r="E1804" i="1" a="1"/>
  <c r="E1804" i="1" s="1"/>
  <c r="E1808" i="1" a="1"/>
  <c r="E1808" i="1" s="1"/>
  <c r="E1836" i="1" a="1"/>
  <c r="E1836" i="1" s="1"/>
  <c r="E1841" i="1" a="1"/>
  <c r="E1841" i="1" s="1"/>
  <c r="E1853" i="1" a="1"/>
  <c r="E1853" i="1" s="1"/>
  <c r="E1868" i="1" a="1"/>
  <c r="E1868" i="1" s="1"/>
  <c r="E1878" i="1" a="1"/>
  <c r="E1878" i="1" s="1"/>
  <c r="E1879" i="1" a="1"/>
  <c r="E1879" i="1" s="1"/>
  <c r="E1892" i="1" a="1"/>
  <c r="E1892" i="1" s="1"/>
  <c r="E1908" i="1" a="1"/>
  <c r="E1908" i="1" s="1"/>
  <c r="E1917" i="1" a="1"/>
  <c r="E1917" i="1" s="1"/>
  <c r="E1930" i="1" a="1"/>
  <c r="E1930" i="1" s="1"/>
  <c r="E1931" i="1" a="1"/>
  <c r="E1931" i="1" s="1"/>
  <c r="E1941" i="1" a="1"/>
  <c r="E1941" i="1" s="1"/>
  <c r="E1587" i="1" a="1"/>
  <c r="E1587" i="1" s="1"/>
  <c r="E1617" i="1" a="1"/>
  <c r="E1617" i="1" s="1"/>
  <c r="E1647" i="1" a="1"/>
  <c r="E1647" i="1" s="1"/>
  <c r="E1731" i="1" a="1"/>
  <c r="E1731" i="1" s="1"/>
  <c r="E1739" i="1" a="1"/>
  <c r="E1739" i="1" s="1"/>
  <c r="E1740" i="1" a="1"/>
  <c r="E1740" i="1" s="1"/>
  <c r="E1755" i="1" a="1"/>
  <c r="E1755" i="1" s="1"/>
  <c r="E1756" i="1" a="1"/>
  <c r="E1756" i="1" s="1"/>
  <c r="E1770" i="1" a="1"/>
  <c r="E1770" i="1" s="1"/>
  <c r="E1771" i="1" a="1"/>
  <c r="E1771" i="1" s="1"/>
  <c r="E1799" i="1" a="1"/>
  <c r="E1799" i="1" s="1"/>
  <c r="E1803" i="1" a="1"/>
  <c r="E1803" i="1" s="1"/>
  <c r="E1811" i="1" a="1"/>
  <c r="E1811" i="1" s="1"/>
  <c r="E1842" i="1" a="1"/>
  <c r="E1842" i="1" s="1"/>
  <c r="E1854" i="1" a="1"/>
  <c r="E1854" i="1" s="1"/>
  <c r="E1855" i="1" a="1"/>
  <c r="E1855" i="1" s="1"/>
  <c r="E1856" i="1" a="1"/>
  <c r="E1856" i="1" s="1"/>
  <c r="E1857" i="1" a="1"/>
  <c r="E1857" i="1" s="1"/>
  <c r="E1874" i="1" a="1"/>
  <c r="E1874" i="1" s="1"/>
  <c r="E1880" i="1" a="1"/>
  <c r="E1880" i="1" s="1"/>
  <c r="E1881" i="1" a="1"/>
  <c r="E1881" i="1" s="1"/>
  <c r="E1893" i="1" a="1"/>
  <c r="E1893" i="1" s="1"/>
  <c r="E1909" i="1" a="1"/>
  <c r="E1909" i="1" s="1"/>
  <c r="E1352" i="1" a="1"/>
  <c r="E1352" i="1" s="1"/>
  <c r="E1633" i="1" a="1"/>
  <c r="E1633" i="1" s="1"/>
  <c r="E1700" i="1" a="1"/>
  <c r="E1700" i="1" s="1"/>
  <c r="E1712" i="1" a="1"/>
  <c r="E1712" i="1" s="1"/>
  <c r="E1713" i="1" a="1"/>
  <c r="E1713" i="1" s="1"/>
  <c r="E1734" i="1" a="1"/>
  <c r="E1734" i="1" s="1"/>
  <c r="E1741" i="1" a="1"/>
  <c r="E1741" i="1" s="1"/>
  <c r="E1757" i="1" a="1"/>
  <c r="E1757" i="1" s="1"/>
  <c r="E1772" i="1" a="1"/>
  <c r="E1772" i="1" s="1"/>
  <c r="E1773" i="1" a="1"/>
  <c r="E1773" i="1" s="1"/>
  <c r="E1793" i="1" a="1"/>
  <c r="E1793" i="1" s="1"/>
  <c r="E1798" i="1" a="1"/>
  <c r="E1798" i="1" s="1"/>
  <c r="E1816" i="1" a="1"/>
  <c r="E1816" i="1" s="1"/>
  <c r="E1823" i="1" a="1"/>
  <c r="E1823" i="1" s="1"/>
  <c r="E1824" i="1" a="1"/>
  <c r="E1824" i="1" s="1"/>
  <c r="E1825" i="1" a="1"/>
  <c r="E1825" i="1" s="1"/>
  <c r="E1826" i="1" a="1"/>
  <c r="E1826" i="1" s="1"/>
  <c r="E1837" i="1" a="1"/>
  <c r="E1837" i="1" s="1"/>
  <c r="E1843" i="1" a="1"/>
  <c r="E1843" i="1" s="1"/>
  <c r="E1858" i="1" a="1"/>
  <c r="E1858" i="1" s="1"/>
  <c r="E1859" i="1" a="1"/>
  <c r="E1859" i="1" s="1"/>
  <c r="E1869" i="1" a="1"/>
  <c r="E1869" i="1" s="1"/>
  <c r="E1875" i="1" a="1"/>
  <c r="E1875" i="1" s="1"/>
  <c r="E1882" i="1" a="1"/>
  <c r="E1882" i="1" s="1"/>
  <c r="E1883" i="1" a="1"/>
  <c r="E1883" i="1" s="1"/>
  <c r="E1894" i="1" a="1"/>
  <c r="E1894" i="1" s="1"/>
  <c r="E1895" i="1" a="1"/>
  <c r="E1895" i="1" s="1"/>
  <c r="E1896" i="1" a="1"/>
  <c r="E1896" i="1" s="1"/>
  <c r="E1897" i="1" a="1"/>
  <c r="E1897" i="1" s="1"/>
  <c r="E1910" i="1" a="1"/>
  <c r="E1910" i="1" s="1"/>
  <c r="E1911" i="1" a="1"/>
  <c r="E1911" i="1" s="1"/>
  <c r="E1912" i="1" a="1"/>
  <c r="E1912" i="1" s="1"/>
  <c r="E1913" i="1" a="1"/>
  <c r="E1913" i="1" s="1"/>
  <c r="E1922" i="1" a="1"/>
  <c r="E1922" i="1" s="1"/>
  <c r="E1933" i="1" a="1"/>
  <c r="E1933" i="1" s="1"/>
  <c r="E1600" i="1" a="1"/>
  <c r="E1600" i="1" s="1"/>
  <c r="E1673" i="1" a="1"/>
  <c r="E1673" i="1" s="1"/>
  <c r="E1686" i="1" a="1"/>
  <c r="E1686" i="1" s="1"/>
  <c r="E1701" i="1" a="1"/>
  <c r="E1701" i="1" s="1"/>
  <c r="E1707" i="1" a="1"/>
  <c r="E1707" i="1" s="1"/>
  <c r="E1709" i="1" a="1"/>
  <c r="E1709" i="1" s="1"/>
  <c r="E1711" i="1" a="1"/>
  <c r="E1711" i="1" s="1"/>
  <c r="E1714" i="1" a="1"/>
  <c r="E1714" i="1" s="1"/>
  <c r="E1715" i="1" a="1"/>
  <c r="E1715" i="1" s="1"/>
  <c r="E1726" i="1" a="1"/>
  <c r="E1726" i="1" s="1"/>
  <c r="E1728" i="1" a="1"/>
  <c r="E1728" i="1" s="1"/>
  <c r="E1730" i="1" a="1"/>
  <c r="E1730" i="1" s="1"/>
  <c r="E1737" i="1" a="1"/>
  <c r="E1737" i="1" s="1"/>
  <c r="E1738" i="1" a="1"/>
  <c r="E1738" i="1" s="1"/>
  <c r="E1758" i="1" a="1"/>
  <c r="E1758" i="1" s="1"/>
  <c r="E1759" i="1" a="1"/>
  <c r="E1759" i="1" s="1"/>
  <c r="E1774" i="1" a="1"/>
  <c r="E1774" i="1" s="1"/>
  <c r="E1775" i="1" a="1"/>
  <c r="E1775" i="1" s="1"/>
  <c r="E1792" i="1" a="1"/>
  <c r="E1792" i="1" s="1"/>
  <c r="E1797" i="1" a="1"/>
  <c r="E1797" i="1" s="1"/>
  <c r="E1802" i="1" a="1"/>
  <c r="E1802" i="1" s="1"/>
  <c r="E1807" i="1" a="1"/>
  <c r="E1807" i="1" s="1"/>
  <c r="E1810" i="1" a="1"/>
  <c r="E1810" i="1" s="1"/>
  <c r="E1815" i="1" a="1"/>
  <c r="E1815" i="1" s="1"/>
  <c r="E1817" i="1" a="1"/>
  <c r="E1817" i="1" s="1"/>
  <c r="E1818" i="1" a="1"/>
  <c r="E1818" i="1" s="1"/>
  <c r="E1822" i="1" a="1"/>
  <c r="E1822" i="1" s="1"/>
  <c r="E1827" i="1" a="1"/>
  <c r="E1827" i="1" s="1"/>
  <c r="E1831" i="1" a="1"/>
  <c r="E1831" i="1" s="1"/>
  <c r="E1844" i="1" a="1"/>
  <c r="E1844" i="1" s="1"/>
  <c r="E1860" i="1" a="1"/>
  <c r="E1860" i="1" s="1"/>
  <c r="E1884" i="1" a="1"/>
  <c r="E1884" i="1" s="1"/>
  <c r="E1898" i="1" a="1"/>
  <c r="E1898" i="1" s="1"/>
  <c r="E1899" i="1" a="1"/>
  <c r="E1899" i="1" s="1"/>
  <c r="E1923" i="1" a="1"/>
  <c r="E1923" i="1" s="1"/>
  <c r="E1934" i="1" a="1"/>
  <c r="E1934" i="1" s="1"/>
  <c r="E1935" i="1" a="1"/>
  <c r="E1935" i="1" s="1"/>
  <c r="E1936" i="1" a="1"/>
  <c r="E1936" i="1" s="1"/>
  <c r="E1937" i="1" a="1"/>
  <c r="E1937" i="1" s="1"/>
  <c r="E1456" i="1" a="1"/>
  <c r="E1456" i="1" s="1"/>
  <c r="E1532" i="1" a="1"/>
  <c r="E1532" i="1" s="1"/>
  <c r="E1602" i="1" a="1"/>
  <c r="E1602" i="1" s="1"/>
  <c r="E1632" i="1" a="1"/>
  <c r="E1632" i="1" s="1"/>
  <c r="E1651" i="1" a="1"/>
  <c r="E1651" i="1" s="1"/>
  <c r="E1661" i="1" a="1"/>
  <c r="E1661" i="1" s="1"/>
  <c r="E1687" i="1" a="1"/>
  <c r="E1687" i="1" s="1"/>
  <c r="E1704" i="1" a="1"/>
  <c r="E1704" i="1" s="1"/>
  <c r="E1705" i="1" a="1"/>
  <c r="E1705" i="1" s="1"/>
  <c r="E1718" i="1" a="1"/>
  <c r="E1718" i="1" s="1"/>
  <c r="E1719" i="1" a="1"/>
  <c r="E1719" i="1" s="1"/>
  <c r="E1736" i="1" a="1"/>
  <c r="E1736" i="1" s="1"/>
  <c r="E1746" i="1" a="1"/>
  <c r="E1746" i="1" s="1"/>
  <c r="E1762" i="1" a="1"/>
  <c r="E1762" i="1" s="1"/>
  <c r="E1763" i="1" a="1"/>
  <c r="E1763" i="1" s="1"/>
  <c r="E1778" i="1" a="1"/>
  <c r="E1778" i="1" s="1"/>
  <c r="E1779" i="1" a="1"/>
  <c r="E1779" i="1" s="1"/>
  <c r="E1787" i="1" a="1"/>
  <c r="E1787" i="1" s="1"/>
  <c r="E1788" i="1" a="1"/>
  <c r="E1788" i="1" s="1"/>
  <c r="E1801" i="1" a="1"/>
  <c r="E1801" i="1" s="1"/>
  <c r="E1806" i="1" a="1"/>
  <c r="E1806" i="1" s="1"/>
  <c r="E1809" i="1" a="1"/>
  <c r="E1809" i="1" s="1"/>
  <c r="E1834" i="1" a="1"/>
  <c r="E1834" i="1" s="1"/>
  <c r="E1839" i="1" a="1"/>
  <c r="E1839" i="1" s="1"/>
  <c r="E1846" i="1" a="1"/>
  <c r="E1846" i="1" s="1"/>
  <c r="E1847" i="1" a="1"/>
  <c r="E1847" i="1" s="1"/>
  <c r="E1848" i="1" a="1"/>
  <c r="E1848" i="1" s="1"/>
  <c r="E1849" i="1" a="1"/>
  <c r="E1849" i="1" s="1"/>
  <c r="E1862" i="1" a="1"/>
  <c r="E1862" i="1" s="1"/>
  <c r="E1863" i="1" a="1"/>
  <c r="E1863" i="1" s="1"/>
  <c r="E1864" i="1" a="1"/>
  <c r="E1864" i="1" s="1"/>
  <c r="E1865" i="1" a="1"/>
  <c r="E1865" i="1" s="1"/>
  <c r="E1871" i="1" a="1"/>
  <c r="E1871" i="1" s="1"/>
  <c r="E1885" i="1" a="1"/>
  <c r="E1885" i="1" s="1"/>
  <c r="E1901" i="1" a="1"/>
  <c r="E1901" i="1" s="1"/>
  <c r="E1915" i="1" a="1"/>
  <c r="E1915" i="1" s="1"/>
  <c r="E1924" i="1" a="1"/>
  <c r="E1924" i="1" s="1"/>
  <c r="E1748" i="1" a="1"/>
  <c r="E1748" i="1" s="1"/>
  <c r="E1819" i="1" a="1"/>
  <c r="E1819" i="1" s="1"/>
  <c r="E1838" i="1" a="1"/>
  <c r="E1838" i="1" s="1"/>
  <c r="E1938" i="1" a="1"/>
  <c r="E1938" i="1" s="1"/>
  <c r="E1943" i="1" a="1"/>
  <c r="E1943" i="1" s="1"/>
  <c r="E1951" i="1" a="1"/>
  <c r="E1951" i="1" s="1"/>
  <c r="E1952" i="1" a="1"/>
  <c r="E1952" i="1" s="1"/>
  <c r="E1956" i="1" a="1"/>
  <c r="E1956" i="1" s="1"/>
  <c r="E1987" i="1" a="1"/>
  <c r="E1987" i="1" s="1"/>
  <c r="E1988" i="1" a="1"/>
  <c r="E1988" i="1" s="1"/>
  <c r="E1989" i="1" a="1"/>
  <c r="E1989" i="1" s="1"/>
  <c r="E1990" i="1" a="1"/>
  <c r="E1990" i="1" s="1"/>
  <c r="E2001" i="1" a="1"/>
  <c r="E2001" i="1" s="1"/>
  <c r="E2014" i="1" a="1"/>
  <c r="E2014" i="1" s="1"/>
  <c r="E2037" i="1" a="1"/>
  <c r="E2037" i="1" s="1"/>
  <c r="E1616" i="1" a="1"/>
  <c r="E1616" i="1" s="1"/>
  <c r="E1699" i="1" a="1"/>
  <c r="E1699" i="1" s="1"/>
  <c r="E1702" i="1" a="1"/>
  <c r="E1702" i="1" s="1"/>
  <c r="E1791" i="1" a="1"/>
  <c r="E1791" i="1" s="1"/>
  <c r="E1832" i="1" a="1"/>
  <c r="E1832" i="1" s="1"/>
  <c r="E1920" i="1" a="1"/>
  <c r="E1920" i="1" s="1"/>
  <c r="E1944" i="1" a="1"/>
  <c r="E1944" i="1" s="1"/>
  <c r="E1945" i="1" a="1"/>
  <c r="E1945" i="1" s="1"/>
  <c r="E1964" i="1" a="1"/>
  <c r="E1964" i="1" s="1"/>
  <c r="E1986" i="1" a="1"/>
  <c r="E1986" i="1" s="1"/>
  <c r="E2000" i="1" a="1"/>
  <c r="E2000" i="1" s="1"/>
  <c r="E2004" i="1" a="1"/>
  <c r="E2004" i="1" s="1"/>
  <c r="E2015" i="1" a="1"/>
  <c r="E2015" i="1" s="1"/>
  <c r="E2022" i="1" a="1"/>
  <c r="E2022" i="1" s="1"/>
  <c r="E2038" i="1" a="1"/>
  <c r="E2038" i="1" s="1"/>
  <c r="E2039" i="1" a="1"/>
  <c r="E2039" i="1" s="1"/>
  <c r="E2040" i="1" a="1"/>
  <c r="E2040" i="1" s="1"/>
  <c r="E1440" i="1" a="1"/>
  <c r="E1440" i="1" s="1"/>
  <c r="E1717" i="1" a="1"/>
  <c r="E1717" i="1" s="1"/>
  <c r="E1761" i="1" a="1"/>
  <c r="E1761" i="1" s="1"/>
  <c r="E1813" i="1" a="1"/>
  <c r="E1813" i="1" s="1"/>
  <c r="E1821" i="1" a="1"/>
  <c r="E1821" i="1" s="1"/>
  <c r="E1829" i="1" a="1"/>
  <c r="E1829" i="1" s="1"/>
  <c r="E1876" i="1" a="1"/>
  <c r="E1876" i="1" s="1"/>
  <c r="E1939" i="1" a="1"/>
  <c r="E1939" i="1" s="1"/>
  <c r="E1946" i="1" a="1"/>
  <c r="E1946" i="1" s="1"/>
  <c r="E1957" i="1" a="1"/>
  <c r="E1957" i="1" s="1"/>
  <c r="E1965" i="1" a="1"/>
  <c r="E1965" i="1" s="1"/>
  <c r="E1985" i="1" a="1"/>
  <c r="E1985" i="1" s="1"/>
  <c r="E1999" i="1" a="1"/>
  <c r="E1999" i="1" s="1"/>
  <c r="E2005" i="1" a="1"/>
  <c r="E2005" i="1" s="1"/>
  <c r="E2023" i="1" a="1"/>
  <c r="E2023" i="1" s="1"/>
  <c r="E2024" i="1" a="1"/>
  <c r="E2024" i="1" s="1"/>
  <c r="E2025" i="1" a="1"/>
  <c r="E2025" i="1" s="1"/>
  <c r="E1747" i="1" a="1"/>
  <c r="E1747" i="1" s="1"/>
  <c r="E1777" i="1" a="1"/>
  <c r="E1777" i="1" s="1"/>
  <c r="E1870" i="1" a="1"/>
  <c r="E1870" i="1" s="1"/>
  <c r="E1914" i="1" a="1"/>
  <c r="E1914" i="1" s="1"/>
  <c r="E1921" i="1" a="1"/>
  <c r="E1921" i="1" s="1"/>
  <c r="E1932" i="1" a="1"/>
  <c r="E1932" i="1" s="1"/>
  <c r="E1947" i="1" a="1"/>
  <c r="E1947" i="1" s="1"/>
  <c r="E1958" i="1" a="1"/>
  <c r="E1958" i="1" s="1"/>
  <c r="E1984" i="1" a="1"/>
  <c r="E1984" i="1" s="1"/>
  <c r="E1995" i="1" a="1"/>
  <c r="E1995" i="1" s="1"/>
  <c r="E1996" i="1" a="1"/>
  <c r="E1996" i="1" s="1"/>
  <c r="E1997" i="1" a="1"/>
  <c r="E1997" i="1" s="1"/>
  <c r="E1998" i="1" a="1"/>
  <c r="E1998" i="1" s="1"/>
  <c r="E2006" i="1" a="1"/>
  <c r="E2006" i="1" s="1"/>
  <c r="E2007" i="1" a="1"/>
  <c r="E2007" i="1" s="1"/>
  <c r="E2008" i="1" a="1"/>
  <c r="E2008" i="1" s="1"/>
  <c r="E2009" i="1" a="1"/>
  <c r="E2009" i="1" s="1"/>
  <c r="E2016" i="1" a="1"/>
  <c r="E2016" i="1" s="1"/>
  <c r="E2017" i="1" a="1"/>
  <c r="E2017" i="1" s="1"/>
  <c r="E2026" i="1" a="1"/>
  <c r="E2026" i="1" s="1"/>
  <c r="E2027" i="1" a="1"/>
  <c r="E2027" i="1" s="1"/>
  <c r="E2028" i="1" a="1"/>
  <c r="E2028" i="1" s="1"/>
  <c r="E1790" i="1" a="1"/>
  <c r="E1790" i="1" s="1"/>
  <c r="E1845" i="1" a="1"/>
  <c r="E1845" i="1" s="1"/>
  <c r="E1900" i="1" a="1"/>
  <c r="E1900" i="1" s="1"/>
  <c r="E1948" i="1" a="1"/>
  <c r="E1948" i="1" s="1"/>
  <c r="E1959" i="1" a="1"/>
  <c r="E1959" i="1" s="1"/>
  <c r="E1966" i="1" a="1"/>
  <c r="E1966" i="1" s="1"/>
  <c r="E1967" i="1" a="1"/>
  <c r="E1967" i="1" s="1"/>
  <c r="E1716" i="1" a="1"/>
  <c r="E1716" i="1" s="1"/>
  <c r="E1760" i="1" a="1"/>
  <c r="E1760" i="1" s="1"/>
  <c r="E1820" i="1" a="1"/>
  <c r="E1820" i="1" s="1"/>
  <c r="E1828" i="1" a="1"/>
  <c r="E1828" i="1" s="1"/>
  <c r="E1861" i="1" a="1"/>
  <c r="E1861" i="1" s="1"/>
  <c r="E1918" i="1" a="1"/>
  <c r="E1918" i="1" s="1"/>
  <c r="E1942" i="1" a="1"/>
  <c r="E1942" i="1" s="1"/>
  <c r="E1960" i="1" a="1"/>
  <c r="E1960" i="1" s="1"/>
  <c r="E1968" i="1" a="1"/>
  <c r="E1968" i="1" s="1"/>
  <c r="E1969" i="1" a="1"/>
  <c r="E1969" i="1" s="1"/>
  <c r="E1970" i="1" a="1"/>
  <c r="E1970" i="1" s="1"/>
  <c r="E1971" i="1" a="1"/>
  <c r="E1971" i="1" s="1"/>
  <c r="E1972" i="1" a="1"/>
  <c r="E1972" i="1" s="1"/>
  <c r="E1976" i="1" a="1"/>
  <c r="E1976" i="1" s="1"/>
  <c r="E1977" i="1" a="1"/>
  <c r="E1977" i="1" s="1"/>
  <c r="E1978" i="1" a="1"/>
  <c r="E1978" i="1" s="1"/>
  <c r="E1980" i="1" a="1"/>
  <c r="E1980" i="1" s="1"/>
  <c r="E1981" i="1" a="1"/>
  <c r="E1981" i="1" s="1"/>
  <c r="E1982" i="1" a="1"/>
  <c r="E1982" i="1" s="1"/>
  <c r="E1993" i="1" a="1"/>
  <c r="E1993" i="1" s="1"/>
  <c r="E2019" i="1" a="1"/>
  <c r="E2019" i="1" s="1"/>
  <c r="E2030" i="1" a="1"/>
  <c r="E2030" i="1" s="1"/>
  <c r="E2031" i="1" a="1"/>
  <c r="E2031" i="1" s="1"/>
  <c r="E2032" i="1" a="1"/>
  <c r="E2032" i="1" s="1"/>
  <c r="E1586" i="1" a="1"/>
  <c r="E1586" i="1" s="1"/>
  <c r="E1674" i="1" a="1"/>
  <c r="E1674" i="1" s="1"/>
  <c r="E1703" i="1" a="1"/>
  <c r="E1703" i="1" s="1"/>
  <c r="E1776" i="1" a="1"/>
  <c r="E1776" i="1" s="1"/>
  <c r="E1833" i="1" a="1"/>
  <c r="E1833" i="1" s="1"/>
  <c r="E1949" i="1" a="1"/>
  <c r="E1949" i="1" s="1"/>
  <c r="E1954" i="1" a="1"/>
  <c r="E1954" i="1" s="1"/>
  <c r="E1961" i="1" a="1"/>
  <c r="E1961" i="1" s="1"/>
  <c r="E1973" i="1" a="1"/>
  <c r="E1973" i="1" s="1"/>
  <c r="E1974" i="1" a="1"/>
  <c r="E1974" i="1" s="1"/>
  <c r="E1975" i="1" a="1"/>
  <c r="E1975" i="1" s="1"/>
  <c r="E1992" i="1" a="1"/>
  <c r="E1992" i="1" s="1"/>
  <c r="E2012" i="1" a="1"/>
  <c r="E2012" i="1" s="1"/>
  <c r="E2020" i="1" a="1"/>
  <c r="E2020" i="1" s="1"/>
  <c r="E2033" i="1" a="1"/>
  <c r="E2033" i="1" s="1"/>
  <c r="AK2" i="1" a="1"/>
  <c r="AK2" i="1" s="1"/>
  <c r="AD2" i="1" a="1"/>
  <c r="AD2" i="1" s="1"/>
  <c r="Q2" i="1" a="1"/>
  <c r="Q2" i="1" s="1"/>
  <c r="K2" i="1" a="1"/>
  <c r="K2" i="1" s="1"/>
  <c r="E2" i="1" a="1"/>
  <c r="E2" i="1" s="1"/>
  <c r="AF2043" i="1" a="1"/>
  <c r="AF2043" i="1" s="1"/>
  <c r="Z2043" i="1" a="1"/>
  <c r="Z2043" i="1" s="1"/>
  <c r="R2043" i="1" a="1"/>
  <c r="R2043" i="1" s="1"/>
  <c r="D2043" i="1" a="1"/>
  <c r="D2043" i="1" s="1"/>
  <c r="AG2042" i="1" a="1"/>
  <c r="AG2042" i="1" s="1"/>
  <c r="Z2042" i="1" a="1"/>
  <c r="Z2042" i="1" s="1"/>
  <c r="S2042" i="1" a="1"/>
  <c r="S2042" i="1" s="1"/>
  <c r="L2042" i="1" a="1"/>
  <c r="L2042" i="1" s="1"/>
  <c r="D2042" i="1" a="1"/>
  <c r="D2042" i="1" s="1"/>
  <c r="AH2041" i="1" a="1"/>
  <c r="AH2041" i="1" s="1"/>
  <c r="Z2041" i="1" a="1"/>
  <c r="Z2041" i="1" s="1"/>
  <c r="L2041" i="1" a="1"/>
  <c r="L2041" i="1" s="1"/>
  <c r="E2041" i="1" a="1"/>
  <c r="E2041" i="1" s="1"/>
  <c r="AH2040" i="1" a="1"/>
  <c r="AH2040" i="1" s="1"/>
  <c r="AA2040" i="1" a="1"/>
  <c r="AA2040" i="1" s="1"/>
  <c r="T2040" i="1" a="1"/>
  <c r="T2040" i="1" s="1"/>
  <c r="K2040" i="1" a="1"/>
  <c r="K2040" i="1" s="1"/>
  <c r="AD2038" i="1" a="1"/>
  <c r="AD2038" i="1" s="1"/>
  <c r="K2038" i="1" a="1"/>
  <c r="K2038" i="1" s="1"/>
  <c r="Y2037" i="1" a="1"/>
  <c r="Y2037" i="1" s="1"/>
  <c r="AG2036" i="1" a="1"/>
  <c r="AG2036" i="1" s="1"/>
  <c r="E2036" i="1" a="1"/>
  <c r="E2036" i="1" s="1"/>
  <c r="L2035" i="1" a="1"/>
  <c r="L2035" i="1" s="1"/>
  <c r="AA2033" i="1" a="1"/>
  <c r="AA2033" i="1" s="1"/>
  <c r="AI2032" i="1" a="1"/>
  <c r="AI2032" i="1" s="1"/>
  <c r="G2032" i="1" a="1"/>
  <c r="G2032" i="1" s="1"/>
  <c r="U2030" i="1" a="1"/>
  <c r="U2030" i="1" s="1"/>
  <c r="AC2029" i="1" a="1"/>
  <c r="AC2029" i="1" s="1"/>
  <c r="AK2028" i="1" a="1"/>
  <c r="AK2028" i="1" s="1"/>
  <c r="H2028" i="1" a="1"/>
  <c r="H2028" i="1" s="1"/>
  <c r="W2026" i="1" a="1"/>
  <c r="W2026" i="1" s="1"/>
  <c r="AE2025" i="1" a="1"/>
  <c r="AE2025" i="1" s="1"/>
  <c r="C2025" i="1" a="1"/>
  <c r="C2025" i="1" s="1"/>
  <c r="J2024" i="1" a="1"/>
  <c r="J2024" i="1" s="1"/>
  <c r="Q2023" i="1" a="1"/>
  <c r="Q2023" i="1" s="1"/>
  <c r="Y2022" i="1" a="1"/>
  <c r="Y2022" i="1" s="1"/>
  <c r="AG2021" i="1" a="1"/>
  <c r="AG2021" i="1" s="1"/>
  <c r="E2021" i="1" a="1"/>
  <c r="E2021" i="1" s="1"/>
  <c r="L2020" i="1" a="1"/>
  <c r="L2020" i="1" s="1"/>
  <c r="T2019" i="1" a="1"/>
  <c r="T2019" i="1" s="1"/>
  <c r="AB2018" i="1" a="1"/>
  <c r="AB2018" i="1" s="1"/>
  <c r="AK2017" i="1" a="1"/>
  <c r="AK2017" i="1" s="1"/>
  <c r="I2017" i="1" a="1"/>
  <c r="I2017" i="1" s="1"/>
  <c r="Q2016" i="1" a="1"/>
  <c r="Q2016" i="1" s="1"/>
  <c r="X2015" i="1" a="1"/>
  <c r="X2015" i="1" s="1"/>
  <c r="AF2014" i="1" a="1"/>
  <c r="AF2014" i="1" s="1"/>
  <c r="D2014" i="1" a="1"/>
  <c r="D2014" i="1" s="1"/>
  <c r="L2013" i="1" a="1"/>
  <c r="L2013" i="1" s="1"/>
  <c r="AB2011" i="1" a="1"/>
  <c r="AB2011" i="1" s="1"/>
  <c r="AJ2010" i="1" a="1"/>
  <c r="AJ2010" i="1" s="1"/>
  <c r="H2010" i="1" a="1"/>
  <c r="H2010" i="1" s="1"/>
  <c r="W2008" i="1" a="1"/>
  <c r="W2008" i="1" s="1"/>
  <c r="AD2007" i="1" a="1"/>
  <c r="AD2007" i="1" s="1"/>
  <c r="AK2006" i="1" a="1"/>
  <c r="AK2006" i="1" s="1"/>
  <c r="I2006" i="1" a="1"/>
  <c r="I2006" i="1" s="1"/>
  <c r="Q2005" i="1" a="1"/>
  <c r="Q2005" i="1" s="1"/>
  <c r="Y2004" i="1" a="1"/>
  <c r="Y2004" i="1" s="1"/>
  <c r="AF2003" i="1" a="1"/>
  <c r="AF2003" i="1" s="1"/>
  <c r="E2003" i="1" a="1"/>
  <c r="E2003" i="1" s="1"/>
  <c r="L2002" i="1" a="1"/>
  <c r="L2002" i="1" s="1"/>
  <c r="S2001" i="1" a="1"/>
  <c r="S2001" i="1" s="1"/>
  <c r="Y2000" i="1" a="1"/>
  <c r="Y2000" i="1" s="1"/>
  <c r="B1999" i="1" a="1"/>
  <c r="B1999" i="1" s="1"/>
  <c r="I1998" i="1" a="1"/>
  <c r="I1998" i="1" s="1"/>
  <c r="P1997" i="1" a="1"/>
  <c r="P1997" i="1" s="1"/>
  <c r="W1996" i="1" a="1"/>
  <c r="W1996" i="1" s="1"/>
  <c r="AD1995" i="1" a="1"/>
  <c r="AD1995" i="1" s="1"/>
  <c r="AK1994" i="1" a="1"/>
  <c r="AK1994" i="1" s="1"/>
  <c r="H1994" i="1" a="1"/>
  <c r="H1994" i="1" s="1"/>
  <c r="O1993" i="1" a="1"/>
  <c r="O1993" i="1" s="1"/>
  <c r="U1992" i="1" a="1"/>
  <c r="U1992" i="1" s="1"/>
  <c r="AH1990" i="1" a="1"/>
  <c r="AH1990" i="1" s="1"/>
  <c r="D1990" i="1" a="1"/>
  <c r="D1990" i="1" s="1"/>
  <c r="K1989" i="1" a="1"/>
  <c r="K1989" i="1" s="1"/>
  <c r="R1988" i="1" a="1"/>
  <c r="R1988" i="1" s="1"/>
  <c r="Y1987" i="1" a="1"/>
  <c r="Y1987" i="1" s="1"/>
  <c r="AF1986" i="1" a="1"/>
  <c r="AF1986" i="1" s="1"/>
  <c r="C1986" i="1" a="1"/>
  <c r="C1986" i="1" s="1"/>
  <c r="Q1984" i="1" a="1"/>
  <c r="Q1984" i="1" s="1"/>
  <c r="AD1982" i="1" a="1"/>
  <c r="AD1982" i="1" s="1"/>
  <c r="AJ1981" i="1" a="1"/>
  <c r="AJ1981" i="1" s="1"/>
  <c r="G1981" i="1" a="1"/>
  <c r="G1981" i="1" s="1"/>
  <c r="M1980" i="1" a="1"/>
  <c r="M1980" i="1" s="1"/>
  <c r="U1979" i="1" a="1"/>
  <c r="U1979" i="1" s="1"/>
  <c r="AB1978" i="1" a="1"/>
  <c r="AB1978" i="1" s="1"/>
  <c r="AJ1977" i="1" a="1"/>
  <c r="AJ1977" i="1" s="1"/>
  <c r="G1977" i="1" a="1"/>
  <c r="G1977" i="1" s="1"/>
  <c r="V1975" i="1" a="1"/>
  <c r="V1975" i="1" s="1"/>
  <c r="M1972" i="1" a="1"/>
  <c r="M1972" i="1" s="1"/>
  <c r="AB1970" i="1" a="1"/>
  <c r="AB1970" i="1" s="1"/>
  <c r="G1969" i="1" a="1"/>
  <c r="G1969" i="1" s="1"/>
  <c r="V1967" i="1" a="1"/>
  <c r="V1967" i="1" s="1"/>
  <c r="AK1965" i="1" a="1"/>
  <c r="AK1965" i="1" s="1"/>
  <c r="Q1964" i="1" a="1"/>
  <c r="Q1964" i="1" s="1"/>
  <c r="AG1962" i="1" a="1"/>
  <c r="AG1962" i="1" s="1"/>
  <c r="AC1959" i="1" a="1"/>
  <c r="AC1959" i="1" s="1"/>
  <c r="I1958" i="1" a="1"/>
  <c r="I1958" i="1" s="1"/>
  <c r="Y1956" i="1" a="1"/>
  <c r="Y1956" i="1" s="1"/>
  <c r="E1955" i="1" a="1"/>
  <c r="E1955" i="1" s="1"/>
  <c r="AF1951" i="1" a="1"/>
  <c r="AF1951" i="1" s="1"/>
  <c r="L1950" i="1" a="1"/>
  <c r="L1950" i="1" s="1"/>
  <c r="AB1948" i="1" a="1"/>
  <c r="AB1948" i="1" s="1"/>
  <c r="H1947" i="1" a="1"/>
  <c r="H1947" i="1" s="1"/>
  <c r="C1944" i="1" a="1"/>
  <c r="C1944" i="1" s="1"/>
  <c r="C1938" i="1" a="1"/>
  <c r="C1938" i="1" s="1"/>
  <c r="AA1931" i="1" a="1"/>
  <c r="AA1931" i="1" s="1"/>
  <c r="O1925" i="1" a="1"/>
  <c r="O1925" i="1" s="1"/>
  <c r="E1919" i="1" a="1"/>
  <c r="E1919" i="1" s="1"/>
  <c r="G1910" i="1" a="1"/>
  <c r="G1910" i="1" s="1"/>
  <c r="T1897" i="1" a="1"/>
  <c r="T1897" i="1" s="1"/>
  <c r="AH1884" i="1" a="1"/>
  <c r="AH1884" i="1" s="1"/>
  <c r="AI1859" i="1" a="1"/>
  <c r="AI1859" i="1" s="1"/>
  <c r="L1847" i="1" a="1"/>
  <c r="L1847" i="1" s="1"/>
  <c r="X1795" i="1" a="1"/>
  <c r="X1795" i="1" s="1"/>
  <c r="AK1769" i="1" a="1"/>
  <c r="AK1769" i="1" s="1"/>
  <c r="P1731" i="1" a="1"/>
  <c r="P1731" i="1" s="1"/>
  <c r="AG1704" i="1" a="1"/>
  <c r="AG1704" i="1" s="1"/>
  <c r="O1681" i="1" a="1"/>
  <c r="O1681" i="1" s="1"/>
  <c r="M1600" i="1" a="1"/>
  <c r="M1600" i="1" s="1"/>
  <c r="AF12" i="1" a="1"/>
  <c r="AF12" i="1" s="1"/>
  <c r="AF3" i="1" a="1"/>
  <c r="AF3" i="1" s="1"/>
  <c r="AF6" i="1" a="1"/>
  <c r="AF6" i="1" s="1"/>
  <c r="AF9" i="1" a="1"/>
  <c r="AF9" i="1" s="1"/>
  <c r="AF16" i="1" a="1"/>
  <c r="AF16" i="1" s="1"/>
  <c r="AF18" i="1" a="1"/>
  <c r="AF18" i="1" s="1"/>
  <c r="AF5" i="1" a="1"/>
  <c r="AF5" i="1" s="1"/>
  <c r="AF11" i="1" a="1"/>
  <c r="AF11" i="1" s="1"/>
  <c r="AF14" i="1" a="1"/>
  <c r="AF14" i="1" s="1"/>
  <c r="AF8" i="1" a="1"/>
  <c r="AF8" i="1" s="1"/>
  <c r="AF13" i="1" a="1"/>
  <c r="AF13" i="1" s="1"/>
  <c r="AF15" i="1" a="1"/>
  <c r="AF15" i="1" s="1"/>
  <c r="AF20" i="1" a="1"/>
  <c r="AF20" i="1" s="1"/>
  <c r="AF4" i="1" a="1"/>
  <c r="AF4" i="1" s="1"/>
  <c r="AF7" i="1" a="1"/>
  <c r="AF7" i="1" s="1"/>
  <c r="AF10" i="1" a="1"/>
  <c r="AF10" i="1" s="1"/>
  <c r="AF17" i="1" a="1"/>
  <c r="AF17" i="1" s="1"/>
  <c r="AF19" i="1" a="1"/>
  <c r="AF19" i="1" s="1"/>
  <c r="AF21" i="1" a="1"/>
  <c r="AF21" i="1" s="1"/>
  <c r="AF26" i="1" a="1"/>
  <c r="AF26" i="1" s="1"/>
  <c r="AF29" i="1" a="1"/>
  <c r="AF29" i="1" s="1"/>
  <c r="AF22" i="1" a="1"/>
  <c r="AF22" i="1" s="1"/>
  <c r="AF23" i="1" a="1"/>
  <c r="AF23" i="1" s="1"/>
  <c r="AF24" i="1" a="1"/>
  <c r="AF24" i="1" s="1"/>
  <c r="AF25" i="1" a="1"/>
  <c r="AF25" i="1" s="1"/>
  <c r="AF31" i="1" a="1"/>
  <c r="AF31" i="1" s="1"/>
  <c r="AF28" i="1" a="1"/>
  <c r="AF28" i="1" s="1"/>
  <c r="AF35" i="1" a="1"/>
  <c r="AF35" i="1" s="1"/>
  <c r="AF27" i="1" a="1"/>
  <c r="AF27" i="1" s="1"/>
  <c r="AF30" i="1" a="1"/>
  <c r="AF30" i="1" s="1"/>
  <c r="AF32" i="1" a="1"/>
  <c r="AF32" i="1" s="1"/>
  <c r="AF33" i="1" a="1"/>
  <c r="AF33" i="1" s="1"/>
  <c r="AF34" i="1" a="1"/>
  <c r="AF34" i="1" s="1"/>
  <c r="AF40" i="1" a="1"/>
  <c r="AF40" i="1" s="1"/>
  <c r="AF51" i="1" a="1"/>
  <c r="AF51" i="1" s="1"/>
  <c r="AF53" i="1" a="1"/>
  <c r="AF53" i="1" s="1"/>
  <c r="AF46" i="1" a="1"/>
  <c r="AF46" i="1" s="1"/>
  <c r="AF39" i="1" a="1"/>
  <c r="AF39" i="1" s="1"/>
  <c r="AF49" i="1" a="1"/>
  <c r="AF49" i="1" s="1"/>
  <c r="AF45" i="1" a="1"/>
  <c r="AF45" i="1" s="1"/>
  <c r="AF38" i="1" a="1"/>
  <c r="AF38" i="1" s="1"/>
  <c r="AF41" i="1" a="1"/>
  <c r="AF41" i="1" s="1"/>
  <c r="AF52" i="1" a="1"/>
  <c r="AF52" i="1" s="1"/>
  <c r="AF42" i="1" a="1"/>
  <c r="AF42" i="1" s="1"/>
  <c r="AF48" i="1" a="1"/>
  <c r="AF48" i="1" s="1"/>
  <c r="AF50" i="1" a="1"/>
  <c r="AF50" i="1" s="1"/>
  <c r="AF37" i="1" a="1"/>
  <c r="AF37" i="1" s="1"/>
  <c r="AF43" i="1" a="1"/>
  <c r="AF43" i="1" s="1"/>
  <c r="AF44" i="1" a="1"/>
  <c r="AF44" i="1" s="1"/>
  <c r="AF71" i="1" a="1"/>
  <c r="AF71" i="1" s="1"/>
  <c r="AF47" i="1" a="1"/>
  <c r="AF47" i="1" s="1"/>
  <c r="AF54" i="1" a="1"/>
  <c r="AF54" i="1" s="1"/>
  <c r="AF56" i="1" a="1"/>
  <c r="AF56" i="1" s="1"/>
  <c r="AF58" i="1" a="1"/>
  <c r="AF58" i="1" s="1"/>
  <c r="AF60" i="1" a="1"/>
  <c r="AF60" i="1" s="1"/>
  <c r="AF62" i="1" a="1"/>
  <c r="AF62" i="1" s="1"/>
  <c r="AF64" i="1" a="1"/>
  <c r="AF64" i="1" s="1"/>
  <c r="AF66" i="1" a="1"/>
  <c r="AF66" i="1" s="1"/>
  <c r="AF36" i="1" a="1"/>
  <c r="AF36" i="1" s="1"/>
  <c r="AF68" i="1" a="1"/>
  <c r="AF68" i="1" s="1"/>
  <c r="AF70" i="1" a="1"/>
  <c r="AF70" i="1" s="1"/>
  <c r="AF55" i="1" a="1"/>
  <c r="AF55" i="1" s="1"/>
  <c r="AF57" i="1" a="1"/>
  <c r="AF57" i="1" s="1"/>
  <c r="AF59" i="1" a="1"/>
  <c r="AF59" i="1" s="1"/>
  <c r="AF61" i="1" a="1"/>
  <c r="AF61" i="1" s="1"/>
  <c r="AF63" i="1" a="1"/>
  <c r="AF63" i="1" s="1"/>
  <c r="AF65" i="1" a="1"/>
  <c r="AF65" i="1" s="1"/>
  <c r="AF67" i="1" a="1"/>
  <c r="AF67" i="1" s="1"/>
  <c r="AF81" i="1" a="1"/>
  <c r="AF81" i="1" s="1"/>
  <c r="AF73" i="1" a="1"/>
  <c r="AF73" i="1" s="1"/>
  <c r="AF75" i="1" a="1"/>
  <c r="AF75" i="1" s="1"/>
  <c r="AF77" i="1" a="1"/>
  <c r="AF77" i="1" s="1"/>
  <c r="AF69" i="1" a="1"/>
  <c r="AF69" i="1" s="1"/>
  <c r="AF82" i="1" a="1"/>
  <c r="AF82" i="1" s="1"/>
  <c r="AF83" i="1" a="1"/>
  <c r="AF83" i="1" s="1"/>
  <c r="AF72" i="1" a="1"/>
  <c r="AF72" i="1" s="1"/>
  <c r="AF74" i="1" a="1"/>
  <c r="AF74" i="1" s="1"/>
  <c r="AF76" i="1" a="1"/>
  <c r="AF76" i="1" s="1"/>
  <c r="AF78" i="1" a="1"/>
  <c r="AF78" i="1" s="1"/>
  <c r="AF79" i="1" a="1"/>
  <c r="AF79" i="1" s="1"/>
  <c r="AF85" i="1" a="1"/>
  <c r="AF85" i="1" s="1"/>
  <c r="AF92" i="1" a="1"/>
  <c r="AF92" i="1" s="1"/>
  <c r="AF80" i="1" a="1"/>
  <c r="AF80" i="1" s="1"/>
  <c r="AF99" i="1" a="1"/>
  <c r="AF99" i="1" s="1"/>
  <c r="AF101" i="1" a="1"/>
  <c r="AF101" i="1" s="1"/>
  <c r="AF103" i="1" a="1"/>
  <c r="AF103" i="1" s="1"/>
  <c r="AF105" i="1" a="1"/>
  <c r="AF105" i="1" s="1"/>
  <c r="AF107" i="1" a="1"/>
  <c r="AF107" i="1" s="1"/>
  <c r="AF109" i="1" a="1"/>
  <c r="AF109" i="1" s="1"/>
  <c r="AF111" i="1" a="1"/>
  <c r="AF111" i="1" s="1"/>
  <c r="AF113" i="1" a="1"/>
  <c r="AF113" i="1" s="1"/>
  <c r="AF91" i="1" a="1"/>
  <c r="AF91" i="1" s="1"/>
  <c r="AF90" i="1" a="1"/>
  <c r="AF90" i="1" s="1"/>
  <c r="AF94" i="1" a="1"/>
  <c r="AF94" i="1" s="1"/>
  <c r="AF95" i="1" a="1"/>
  <c r="AF95" i="1" s="1"/>
  <c r="AF96" i="1" a="1"/>
  <c r="AF96" i="1" s="1"/>
  <c r="AF116" i="1" a="1"/>
  <c r="AF116" i="1" s="1"/>
  <c r="AF84" i="1" a="1"/>
  <c r="AF84" i="1" s="1"/>
  <c r="AF86" i="1" a="1"/>
  <c r="AF86" i="1" s="1"/>
  <c r="AF87" i="1" a="1"/>
  <c r="AF87" i="1" s="1"/>
  <c r="AF88" i="1" a="1"/>
  <c r="AF88" i="1" s="1"/>
  <c r="AF97" i="1" a="1"/>
  <c r="AF97" i="1" s="1"/>
  <c r="AF108" i="1" a="1"/>
  <c r="AF108" i="1" s="1"/>
  <c r="AF117" i="1" a="1"/>
  <c r="AF117" i="1" s="1"/>
  <c r="AF129" i="1" a="1"/>
  <c r="AF129" i="1" s="1"/>
  <c r="AF142" i="1" a="1"/>
  <c r="AF142" i="1" s="1"/>
  <c r="AF143" i="1" a="1"/>
  <c r="AF143" i="1" s="1"/>
  <c r="AF110" i="1" a="1"/>
  <c r="AF110" i="1" s="1"/>
  <c r="AF122" i="1" a="1"/>
  <c r="AF122" i="1" s="1"/>
  <c r="AF126" i="1" a="1"/>
  <c r="AF126" i="1" s="1"/>
  <c r="AF93" i="1" a="1"/>
  <c r="AF93" i="1" s="1"/>
  <c r="AF112" i="1" a="1"/>
  <c r="AF112" i="1" s="1"/>
  <c r="AF119" i="1" a="1"/>
  <c r="AF119" i="1" s="1"/>
  <c r="AF127" i="1" a="1"/>
  <c r="AF127" i="1" s="1"/>
  <c r="AF128" i="1" a="1"/>
  <c r="AF128" i="1" s="1"/>
  <c r="AF141" i="1" a="1"/>
  <c r="AF141" i="1" s="1"/>
  <c r="AF98" i="1" a="1"/>
  <c r="AF98" i="1" s="1"/>
  <c r="AF118" i="1" a="1"/>
  <c r="AF118" i="1" s="1"/>
  <c r="AF134" i="1" a="1"/>
  <c r="AF134" i="1" s="1"/>
  <c r="AF140" i="1" a="1"/>
  <c r="AF140" i="1" s="1"/>
  <c r="AF100" i="1" a="1"/>
  <c r="AF100" i="1" s="1"/>
  <c r="AF115" i="1" a="1"/>
  <c r="AF115" i="1" s="1"/>
  <c r="AF121" i="1" a="1"/>
  <c r="AF121" i="1" s="1"/>
  <c r="AF125" i="1" a="1"/>
  <c r="AF125" i="1" s="1"/>
  <c r="AF131" i="1" a="1"/>
  <c r="AF131" i="1" s="1"/>
  <c r="AF133" i="1" a="1"/>
  <c r="AF133" i="1" s="1"/>
  <c r="AF135" i="1" a="1"/>
  <c r="AF135" i="1" s="1"/>
  <c r="AF136" i="1" a="1"/>
  <c r="AF136" i="1" s="1"/>
  <c r="AF137" i="1" a="1"/>
  <c r="AF137" i="1" s="1"/>
  <c r="AF139" i="1" a="1"/>
  <c r="AF139" i="1" s="1"/>
  <c r="AF145" i="1" a="1"/>
  <c r="AF145" i="1" s="1"/>
  <c r="AF102" i="1" a="1"/>
  <c r="AF102" i="1" s="1"/>
  <c r="AF114" i="1" a="1"/>
  <c r="AF114" i="1" s="1"/>
  <c r="AF123" i="1" a="1"/>
  <c r="AF123" i="1" s="1"/>
  <c r="AF124" i="1" a="1"/>
  <c r="AF124" i="1" s="1"/>
  <c r="AF132" i="1" a="1"/>
  <c r="AF132" i="1" s="1"/>
  <c r="AF138" i="1" a="1"/>
  <c r="AF138" i="1" s="1"/>
  <c r="AF144" i="1" a="1"/>
  <c r="AF144" i="1" s="1"/>
  <c r="AF89" i="1" a="1"/>
  <c r="AF89" i="1" s="1"/>
  <c r="AF106" i="1" a="1"/>
  <c r="AF106" i="1" s="1"/>
  <c r="AF120" i="1" a="1"/>
  <c r="AF120" i="1" s="1"/>
  <c r="AF155" i="1" a="1"/>
  <c r="AF155" i="1" s="1"/>
  <c r="AF167" i="1" a="1"/>
  <c r="AF167" i="1" s="1"/>
  <c r="AF166" i="1" a="1"/>
  <c r="AF166" i="1" s="1"/>
  <c r="AF154" i="1" a="1"/>
  <c r="AF154" i="1" s="1"/>
  <c r="AF159" i="1" a="1"/>
  <c r="AF159" i="1" s="1"/>
  <c r="AF163" i="1" a="1"/>
  <c r="AF163" i="1" s="1"/>
  <c r="AF130" i="1" a="1"/>
  <c r="AF130" i="1" s="1"/>
  <c r="AF147" i="1" a="1"/>
  <c r="AF147" i="1" s="1"/>
  <c r="AF148" i="1" a="1"/>
  <c r="AF148" i="1" s="1"/>
  <c r="AF149" i="1" a="1"/>
  <c r="AF149" i="1" s="1"/>
  <c r="AF150" i="1" a="1"/>
  <c r="AF150" i="1" s="1"/>
  <c r="AF157" i="1" a="1"/>
  <c r="AF157" i="1" s="1"/>
  <c r="AF162" i="1" a="1"/>
  <c r="AF162" i="1" s="1"/>
  <c r="AF164" i="1" a="1"/>
  <c r="AF164" i="1" s="1"/>
  <c r="AF171" i="1" a="1"/>
  <c r="AF171" i="1" s="1"/>
  <c r="AF104" i="1" a="1"/>
  <c r="AF104" i="1" s="1"/>
  <c r="AF152" i="1" a="1"/>
  <c r="AF152" i="1" s="1"/>
  <c r="AF153" i="1" a="1"/>
  <c r="AF153" i="1" s="1"/>
  <c r="AF158" i="1" a="1"/>
  <c r="AF158" i="1" s="1"/>
  <c r="AF160" i="1" a="1"/>
  <c r="AF160" i="1" s="1"/>
  <c r="AF161" i="1" a="1"/>
  <c r="AF161" i="1" s="1"/>
  <c r="AF165" i="1" a="1"/>
  <c r="AF165" i="1" s="1"/>
  <c r="AF172" i="1" a="1"/>
  <c r="AF172" i="1" s="1"/>
  <c r="AF146" i="1" a="1"/>
  <c r="AF146" i="1" s="1"/>
  <c r="AF151" i="1" a="1"/>
  <c r="AF151" i="1" s="1"/>
  <c r="AF156" i="1" a="1"/>
  <c r="AF156" i="1" s="1"/>
  <c r="AF169" i="1" a="1"/>
  <c r="AF169" i="1" s="1"/>
  <c r="AF168" i="1" a="1"/>
  <c r="AF168" i="1" s="1"/>
  <c r="AF175" i="1" a="1"/>
  <c r="AF175" i="1" s="1"/>
  <c r="AF185" i="1" a="1"/>
  <c r="AF185" i="1" s="1"/>
  <c r="AF184" i="1" a="1"/>
  <c r="AF184" i="1" s="1"/>
  <c r="AF194" i="1" a="1"/>
  <c r="AF194" i="1" s="1"/>
  <c r="AF201" i="1" a="1"/>
  <c r="AF201" i="1" s="1"/>
  <c r="AF170" i="1" a="1"/>
  <c r="AF170" i="1" s="1"/>
  <c r="AF177" i="1" a="1"/>
  <c r="AF177" i="1" s="1"/>
  <c r="AF179" i="1" a="1"/>
  <c r="AF179" i="1" s="1"/>
  <c r="AF180" i="1" a="1"/>
  <c r="AF180" i="1" s="1"/>
  <c r="AF183" i="1" a="1"/>
  <c r="AF183" i="1" s="1"/>
  <c r="AF189" i="1" a="1"/>
  <c r="AF189" i="1" s="1"/>
  <c r="AF197" i="1" a="1"/>
  <c r="AF197" i="1" s="1"/>
  <c r="AF182" i="1" a="1"/>
  <c r="AF182" i="1" s="1"/>
  <c r="AF188" i="1" a="1"/>
  <c r="AF188" i="1" s="1"/>
  <c r="AF193" i="1" a="1"/>
  <c r="AF193" i="1" s="1"/>
  <c r="AF200" i="1" a="1"/>
  <c r="AF200" i="1" s="1"/>
  <c r="AF173" i="1" a="1"/>
  <c r="AF173" i="1" s="1"/>
  <c r="AF181" i="1" a="1"/>
  <c r="AF181" i="1" s="1"/>
  <c r="AF192" i="1" a="1"/>
  <c r="AF192" i="1" s="1"/>
  <c r="AF196" i="1" a="1"/>
  <c r="AF196" i="1" s="1"/>
  <c r="AF199" i="1" a="1"/>
  <c r="AF199" i="1" s="1"/>
  <c r="AF174" i="1" a="1"/>
  <c r="AF174" i="1" s="1"/>
  <c r="AF176" i="1" a="1"/>
  <c r="AF176" i="1" s="1"/>
  <c r="AF187" i="1" a="1"/>
  <c r="AF187" i="1" s="1"/>
  <c r="AF191" i="1" a="1"/>
  <c r="AF191" i="1" s="1"/>
  <c r="AF195" i="1" a="1"/>
  <c r="AF195" i="1" s="1"/>
  <c r="AF219" i="1" a="1"/>
  <c r="AF219" i="1" s="1"/>
  <c r="AF205" i="1" a="1"/>
  <c r="AF205" i="1" s="1"/>
  <c r="AF214" i="1" a="1"/>
  <c r="AF214" i="1" s="1"/>
  <c r="AF223" i="1" a="1"/>
  <c r="AF223" i="1" s="1"/>
  <c r="AF228" i="1" a="1"/>
  <c r="AF228" i="1" s="1"/>
  <c r="AF178" i="1" a="1"/>
  <c r="AF178" i="1" s="1"/>
  <c r="AF207" i="1" a="1"/>
  <c r="AF207" i="1" s="1"/>
  <c r="AF222" i="1" a="1"/>
  <c r="AF222" i="1" s="1"/>
  <c r="AF227" i="1" a="1"/>
  <c r="AF227" i="1" s="1"/>
  <c r="AF231" i="1" a="1"/>
  <c r="AF231" i="1" s="1"/>
  <c r="AF232" i="1" a="1"/>
  <c r="AF232" i="1" s="1"/>
  <c r="AF204" i="1" a="1"/>
  <c r="AF204" i="1" s="1"/>
  <c r="AF186" i="1" a="1"/>
  <c r="AF186" i="1" s="1"/>
  <c r="AF202" i="1" a="1"/>
  <c r="AF202" i="1" s="1"/>
  <c r="AF206" i="1" a="1"/>
  <c r="AF206" i="1" s="1"/>
  <c r="AF209" i="1" a="1"/>
  <c r="AF209" i="1" s="1"/>
  <c r="AF212" i="1" a="1"/>
  <c r="AF212" i="1" s="1"/>
  <c r="AF213" i="1" a="1"/>
  <c r="AF213" i="1" s="1"/>
  <c r="AF198" i="1" a="1"/>
  <c r="AF198" i="1" s="1"/>
  <c r="AF210" i="1" a="1"/>
  <c r="AF210" i="1" s="1"/>
  <c r="AF211" i="1" a="1"/>
  <c r="AF211" i="1" s="1"/>
  <c r="AF221" i="1" a="1"/>
  <c r="AF221" i="1" s="1"/>
  <c r="AF230" i="1" a="1"/>
  <c r="AF230" i="1" s="1"/>
  <c r="AF203" i="1" a="1"/>
  <c r="AF203" i="1" s="1"/>
  <c r="AF215" i="1" a="1"/>
  <c r="AF215" i="1" s="1"/>
  <c r="AF216" i="1" a="1"/>
  <c r="AF216" i="1" s="1"/>
  <c r="AF217" i="1" a="1"/>
  <c r="AF217" i="1" s="1"/>
  <c r="AF220" i="1" a="1"/>
  <c r="AF220" i="1" s="1"/>
  <c r="AF225" i="1" a="1"/>
  <c r="AF225" i="1" s="1"/>
  <c r="AF229" i="1" a="1"/>
  <c r="AF229" i="1" s="1"/>
  <c r="AF255" i="1" a="1"/>
  <c r="AF255" i="1" s="1"/>
  <c r="AF237" i="1" a="1"/>
  <c r="AF237" i="1" s="1"/>
  <c r="AF246" i="1" a="1"/>
  <c r="AF246" i="1" s="1"/>
  <c r="AF226" i="1" a="1"/>
  <c r="AF226" i="1" s="1"/>
  <c r="AF236" i="1" a="1"/>
  <c r="AF236" i="1" s="1"/>
  <c r="AF241" i="1" a="1"/>
  <c r="AF241" i="1" s="1"/>
  <c r="AF245" i="1" a="1"/>
  <c r="AF245" i="1" s="1"/>
  <c r="AF247" i="1" a="1"/>
  <c r="AF247" i="1" s="1"/>
  <c r="AF254" i="1" a="1"/>
  <c r="AF254" i="1" s="1"/>
  <c r="AF258" i="1" a="1"/>
  <c r="AF258" i="1" s="1"/>
  <c r="AF240" i="1" a="1"/>
  <c r="AF240" i="1" s="1"/>
  <c r="AF190" i="1" a="1"/>
  <c r="AF190" i="1" s="1"/>
  <c r="AF235" i="1" a="1"/>
  <c r="AF235" i="1" s="1"/>
  <c r="AF253" i="1" a="1"/>
  <c r="AF253" i="1" s="1"/>
  <c r="AF218" i="1" a="1"/>
  <c r="AF218" i="1" s="1"/>
  <c r="AF239" i="1" a="1"/>
  <c r="AF239" i="1" s="1"/>
  <c r="AF244" i="1" a="1"/>
  <c r="AF244" i="1" s="1"/>
  <c r="AF249" i="1" a="1"/>
  <c r="AF249" i="1" s="1"/>
  <c r="AF257" i="1" a="1"/>
  <c r="AF257" i="1" s="1"/>
  <c r="AF208" i="1" a="1"/>
  <c r="AF208" i="1" s="1"/>
  <c r="AF234" i="1" a="1"/>
  <c r="AF234" i="1" s="1"/>
  <c r="AF238" i="1" a="1"/>
  <c r="AF238" i="1" s="1"/>
  <c r="AF243" i="1" a="1"/>
  <c r="AF243" i="1" s="1"/>
  <c r="AF272" i="1" a="1"/>
  <c r="AF272" i="1" s="1"/>
  <c r="AF277" i="1" a="1"/>
  <c r="AF277" i="1" s="1"/>
  <c r="AF282" i="1" a="1"/>
  <c r="AF282" i="1" s="1"/>
  <c r="AF233" i="1" a="1"/>
  <c r="AF233" i="1" s="1"/>
  <c r="AF252" i="1" a="1"/>
  <c r="AF252" i="1" s="1"/>
  <c r="AF263" i="1" a="1"/>
  <c r="AF263" i="1" s="1"/>
  <c r="AF266" i="1" a="1"/>
  <c r="AF266" i="1" s="1"/>
  <c r="AF273" i="1" a="1"/>
  <c r="AF273" i="1" s="1"/>
  <c r="AF224" i="1" a="1"/>
  <c r="AF224" i="1" s="1"/>
  <c r="AF251" i="1" a="1"/>
  <c r="AF251" i="1" s="1"/>
  <c r="AF256" i="1" a="1"/>
  <c r="AF256" i="1" s="1"/>
  <c r="AF262" i="1" a="1"/>
  <c r="AF262" i="1" s="1"/>
  <c r="AF274" i="1" a="1"/>
  <c r="AF274" i="1" s="1"/>
  <c r="AF242" i="1" a="1"/>
  <c r="AF242" i="1" s="1"/>
  <c r="AF250" i="1" a="1"/>
  <c r="AF250" i="1" s="1"/>
  <c r="AF261" i="1" a="1"/>
  <c r="AF261" i="1" s="1"/>
  <c r="AF275" i="1" a="1"/>
  <c r="AF275" i="1" s="1"/>
  <c r="AF279" i="1" a="1"/>
  <c r="AF279" i="1" s="1"/>
  <c r="AF281" i="1" a="1"/>
  <c r="AF281" i="1" s="1"/>
  <c r="AF283" i="1" a="1"/>
  <c r="AF283" i="1" s="1"/>
  <c r="AF259" i="1" a="1"/>
  <c r="AF259" i="1" s="1"/>
  <c r="AF265" i="1" a="1"/>
  <c r="AF265" i="1" s="1"/>
  <c r="AF268" i="1" a="1"/>
  <c r="AF268" i="1" s="1"/>
  <c r="AF269" i="1" a="1"/>
  <c r="AF269" i="1" s="1"/>
  <c r="AF270" i="1" a="1"/>
  <c r="AF270" i="1" s="1"/>
  <c r="AF271" i="1" a="1"/>
  <c r="AF271" i="1" s="1"/>
  <c r="AF248" i="1" a="1"/>
  <c r="AF248" i="1" s="1"/>
  <c r="AF267" i="1" a="1"/>
  <c r="AF267" i="1" s="1"/>
  <c r="AF289" i="1" a="1"/>
  <c r="AF289" i="1" s="1"/>
  <c r="AF291" i="1" a="1"/>
  <c r="AF291" i="1" s="1"/>
  <c r="AF293" i="1" a="1"/>
  <c r="AF293" i="1" s="1"/>
  <c r="AF295" i="1" a="1"/>
  <c r="AF295" i="1" s="1"/>
  <c r="AF297" i="1" a="1"/>
  <c r="AF297" i="1" s="1"/>
  <c r="AF303" i="1" a="1"/>
  <c r="AF303" i="1" s="1"/>
  <c r="AF304" i="1" a="1"/>
  <c r="AF304" i="1" s="1"/>
  <c r="AF312" i="1" a="1"/>
  <c r="AF312" i="1" s="1"/>
  <c r="AF313" i="1" a="1"/>
  <c r="AF313" i="1" s="1"/>
  <c r="AF314" i="1" a="1"/>
  <c r="AF314" i="1" s="1"/>
  <c r="AF318" i="1" a="1"/>
  <c r="AF318" i="1" s="1"/>
  <c r="AF323" i="1" a="1"/>
  <c r="AF323" i="1" s="1"/>
  <c r="AF328" i="1" a="1"/>
  <c r="AF328" i="1" s="1"/>
  <c r="AF337" i="1" a="1"/>
  <c r="AF337" i="1" s="1"/>
  <c r="AF300" i="1" a="1"/>
  <c r="AF300" i="1" s="1"/>
  <c r="AF301" i="1" a="1"/>
  <c r="AF301" i="1" s="1"/>
  <c r="AF305" i="1" a="1"/>
  <c r="AF305" i="1" s="1"/>
  <c r="AF308" i="1" a="1"/>
  <c r="AF308" i="1" s="1"/>
  <c r="AF309" i="1" a="1"/>
  <c r="AF309" i="1" s="1"/>
  <c r="AF311" i="1" a="1"/>
  <c r="AF311" i="1" s="1"/>
  <c r="AF320" i="1" a="1"/>
  <c r="AF320" i="1" s="1"/>
  <c r="AF325" i="1" a="1"/>
  <c r="AF325" i="1" s="1"/>
  <c r="AF333" i="1" a="1"/>
  <c r="AF333" i="1" s="1"/>
  <c r="AF340" i="1" a="1"/>
  <c r="AF340" i="1" s="1"/>
  <c r="AF345" i="1" a="1"/>
  <c r="AF345" i="1" s="1"/>
  <c r="AF284" i="1" a="1"/>
  <c r="AF284" i="1" s="1"/>
  <c r="AF286" i="1" a="1"/>
  <c r="AF286" i="1" s="1"/>
  <c r="AF306" i="1" a="1"/>
  <c r="AF306" i="1" s="1"/>
  <c r="AF310" i="1" a="1"/>
  <c r="AF310" i="1" s="1"/>
  <c r="AF317" i="1" a="1"/>
  <c r="AF317" i="1" s="1"/>
  <c r="AF330" i="1" a="1"/>
  <c r="AF330" i="1" s="1"/>
  <c r="AF299" i="1" a="1"/>
  <c r="AF299" i="1" s="1"/>
  <c r="AF322" i="1" a="1"/>
  <c r="AF322" i="1" s="1"/>
  <c r="AF327" i="1" a="1"/>
  <c r="AF327" i="1" s="1"/>
  <c r="AF336" i="1" a="1"/>
  <c r="AF336" i="1" s="1"/>
  <c r="AF260" i="1" a="1"/>
  <c r="AF260" i="1" s="1"/>
  <c r="AF280" i="1" a="1"/>
  <c r="AF280" i="1" s="1"/>
  <c r="AF285" i="1" a="1"/>
  <c r="AF285" i="1" s="1"/>
  <c r="AF278" i="1" a="1"/>
  <c r="AF278" i="1" s="1"/>
  <c r="AF307" i="1" a="1"/>
  <c r="AF307" i="1" s="1"/>
  <c r="AF321" i="1" a="1"/>
  <c r="AF321" i="1" s="1"/>
  <c r="AF326" i="1" a="1"/>
  <c r="AF326" i="1" s="1"/>
  <c r="AF331" i="1" a="1"/>
  <c r="AF331" i="1" s="1"/>
  <c r="AF338" i="1" a="1"/>
  <c r="AF338" i="1" s="1"/>
  <c r="AF264" i="1" a="1"/>
  <c r="AF264" i="1" s="1"/>
  <c r="AF292" i="1" a="1"/>
  <c r="AF292" i="1" s="1"/>
  <c r="AF316" i="1" a="1"/>
  <c r="AF316" i="1" s="1"/>
  <c r="AF335" i="1" a="1"/>
  <c r="AF335" i="1" s="1"/>
  <c r="AF339" i="1" a="1"/>
  <c r="AF339" i="1" s="1"/>
  <c r="AF359" i="1" a="1"/>
  <c r="AF359" i="1" s="1"/>
  <c r="AF360" i="1" a="1"/>
  <c r="AF360" i="1" s="1"/>
  <c r="AF361" i="1" a="1"/>
  <c r="AF361" i="1" s="1"/>
  <c r="AF366" i="1" a="1"/>
  <c r="AF366" i="1" s="1"/>
  <c r="AF371" i="1" a="1"/>
  <c r="AF371" i="1" s="1"/>
  <c r="AF380" i="1" a="1"/>
  <c r="AF380" i="1" s="1"/>
  <c r="AF386" i="1" a="1"/>
  <c r="AF386" i="1" s="1"/>
  <c r="AF389" i="1" a="1"/>
  <c r="AF389" i="1" s="1"/>
  <c r="AF319" i="1" a="1"/>
  <c r="AF319" i="1" s="1"/>
  <c r="AF355" i="1" a="1"/>
  <c r="AF355" i="1" s="1"/>
  <c r="AF367" i="1" a="1"/>
  <c r="AF367" i="1" s="1"/>
  <c r="AF368" i="1" a="1"/>
  <c r="AF368" i="1" s="1"/>
  <c r="AF370" i="1" a="1"/>
  <c r="AF370" i="1" s="1"/>
  <c r="AF377" i="1" a="1"/>
  <c r="AF377" i="1" s="1"/>
  <c r="AF378" i="1" a="1"/>
  <c r="AF378" i="1" s="1"/>
  <c r="AF379" i="1" a="1"/>
  <c r="AF379" i="1" s="1"/>
  <c r="AF382" i="1" a="1"/>
  <c r="AF382" i="1" s="1"/>
  <c r="AF276" i="1" a="1"/>
  <c r="AF276" i="1" s="1"/>
  <c r="AF294" i="1" a="1"/>
  <c r="AF294" i="1" s="1"/>
  <c r="AF334" i="1" a="1"/>
  <c r="AF334" i="1" s="1"/>
  <c r="AF369" i="1" a="1"/>
  <c r="AF369" i="1" s="1"/>
  <c r="AF376" i="1" a="1"/>
  <c r="AF376" i="1" s="1"/>
  <c r="AF383" i="1" a="1"/>
  <c r="AF383" i="1" s="1"/>
  <c r="AF384" i="1" a="1"/>
  <c r="AF384" i="1" s="1"/>
  <c r="AF342" i="1" a="1"/>
  <c r="AF342" i="1" s="1"/>
  <c r="AF343" i="1" a="1"/>
  <c r="AF343" i="1" s="1"/>
  <c r="AF344" i="1" a="1"/>
  <c r="AF344" i="1" s="1"/>
  <c r="AF347" i="1" a="1"/>
  <c r="AF347" i="1" s="1"/>
  <c r="AF352" i="1" a="1"/>
  <c r="AF352" i="1" s="1"/>
  <c r="AF358" i="1" a="1"/>
  <c r="AF358" i="1" s="1"/>
  <c r="AF390" i="1" a="1"/>
  <c r="AF390" i="1" s="1"/>
  <c r="AF287" i="1" a="1"/>
  <c r="AF287" i="1" s="1"/>
  <c r="AF288" i="1" a="1"/>
  <c r="AF288" i="1" s="1"/>
  <c r="AF296" i="1" a="1"/>
  <c r="AF296" i="1" s="1"/>
  <c r="AF329" i="1" a="1"/>
  <c r="AF329" i="1" s="1"/>
  <c r="AF346" i="1" a="1"/>
  <c r="AF346" i="1" s="1"/>
  <c r="AF354" i="1" a="1"/>
  <c r="AF354" i="1" s="1"/>
  <c r="AF302" i="1" a="1"/>
  <c r="AF302" i="1" s="1"/>
  <c r="AF315" i="1" a="1"/>
  <c r="AF315" i="1" s="1"/>
  <c r="AF332" i="1" a="1"/>
  <c r="AF332" i="1" s="1"/>
  <c r="AF341" i="1" a="1"/>
  <c r="AF341" i="1" s="1"/>
  <c r="AF364" i="1" a="1"/>
  <c r="AF364" i="1" s="1"/>
  <c r="AF374" i="1" a="1"/>
  <c r="AF374" i="1" s="1"/>
  <c r="AF290" i="1" a="1"/>
  <c r="AF290" i="1" s="1"/>
  <c r="AF298" i="1" a="1"/>
  <c r="AF298" i="1" s="1"/>
  <c r="AF324" i="1" a="1"/>
  <c r="AF324" i="1" s="1"/>
  <c r="AF348" i="1" a="1"/>
  <c r="AF348" i="1" s="1"/>
  <c r="AF350" i="1" a="1"/>
  <c r="AF350" i="1" s="1"/>
  <c r="AF353" i="1" a="1"/>
  <c r="AF353" i="1" s="1"/>
  <c r="AF357" i="1" a="1"/>
  <c r="AF357" i="1" s="1"/>
  <c r="AF363" i="1" a="1"/>
  <c r="AF363" i="1" s="1"/>
  <c r="AF388" i="1" a="1"/>
  <c r="AF388" i="1" s="1"/>
  <c r="AF372" i="1" a="1"/>
  <c r="AF372" i="1" s="1"/>
  <c r="AF381" i="1" a="1"/>
  <c r="AF381" i="1" s="1"/>
  <c r="AF385" i="1" a="1"/>
  <c r="AF385" i="1" s="1"/>
  <c r="AF396" i="1" a="1"/>
  <c r="AF396" i="1" s="1"/>
  <c r="AF400" i="1" a="1"/>
  <c r="AF400" i="1" s="1"/>
  <c r="AF416" i="1" a="1"/>
  <c r="AF416" i="1" s="1"/>
  <c r="AF417" i="1" a="1"/>
  <c r="AF417" i="1" s="1"/>
  <c r="AF422" i="1" a="1"/>
  <c r="AF422" i="1" s="1"/>
  <c r="AF423" i="1" a="1"/>
  <c r="AF423" i="1" s="1"/>
  <c r="AF429" i="1" a="1"/>
  <c r="AF429" i="1" s="1"/>
  <c r="AF430" i="1" a="1"/>
  <c r="AF430" i="1" s="1"/>
  <c r="AF436" i="1" a="1"/>
  <c r="AF436" i="1" s="1"/>
  <c r="AF437" i="1" a="1"/>
  <c r="AF437" i="1" s="1"/>
  <c r="AF443" i="1" a="1"/>
  <c r="AF443" i="1" s="1"/>
  <c r="AF444" i="1" a="1"/>
  <c r="AF444" i="1" s="1"/>
  <c r="AF401" i="1" a="1"/>
  <c r="AF401" i="1" s="1"/>
  <c r="AF402" i="1" a="1"/>
  <c r="AF402" i="1" s="1"/>
  <c r="AF408" i="1" a="1"/>
  <c r="AF408" i="1" s="1"/>
  <c r="AF349" i="1" a="1"/>
  <c r="AF349" i="1" s="1"/>
  <c r="AF365" i="1" a="1"/>
  <c r="AF365" i="1" s="1"/>
  <c r="AF373" i="1" a="1"/>
  <c r="AF373" i="1" s="1"/>
  <c r="AF392" i="1" a="1"/>
  <c r="AF392" i="1" s="1"/>
  <c r="AF405" i="1" a="1"/>
  <c r="AF405" i="1" s="1"/>
  <c r="AF434" i="1" a="1"/>
  <c r="AF434" i="1" s="1"/>
  <c r="AF441" i="1" a="1"/>
  <c r="AF441" i="1" s="1"/>
  <c r="AF442" i="1" a="1"/>
  <c r="AF442" i="1" s="1"/>
  <c r="AF356" i="1" a="1"/>
  <c r="AF356" i="1" s="1"/>
  <c r="AF393" i="1" a="1"/>
  <c r="AF393" i="1" s="1"/>
  <c r="AF394" i="1" a="1"/>
  <c r="AF394" i="1" s="1"/>
  <c r="AF397" i="1" a="1"/>
  <c r="AF397" i="1" s="1"/>
  <c r="AF409" i="1" a="1"/>
  <c r="AF409" i="1" s="1"/>
  <c r="AF410" i="1" a="1"/>
  <c r="AF410" i="1" s="1"/>
  <c r="AF411" i="1" a="1"/>
  <c r="AF411" i="1" s="1"/>
  <c r="AF420" i="1" a="1"/>
  <c r="AF420" i="1" s="1"/>
  <c r="AF421" i="1" a="1"/>
  <c r="AF421" i="1" s="1"/>
  <c r="AF362" i="1" a="1"/>
  <c r="AF362" i="1" s="1"/>
  <c r="AF387" i="1" a="1"/>
  <c r="AF387" i="1" s="1"/>
  <c r="AF403" i="1" a="1"/>
  <c r="AF403" i="1" s="1"/>
  <c r="AF412" i="1" a="1"/>
  <c r="AF412" i="1" s="1"/>
  <c r="AF440" i="1" a="1"/>
  <c r="AF440" i="1" s="1"/>
  <c r="AF375" i="1" a="1"/>
  <c r="AF375" i="1" s="1"/>
  <c r="AF391" i="1" a="1"/>
  <c r="AF391" i="1" s="1"/>
  <c r="AF406" i="1" a="1"/>
  <c r="AF406" i="1" s="1"/>
  <c r="AF413" i="1" a="1"/>
  <c r="AF413" i="1" s="1"/>
  <c r="AF418" i="1" a="1"/>
  <c r="AF418" i="1" s="1"/>
  <c r="AF425" i="1" a="1"/>
  <c r="AF425" i="1" s="1"/>
  <c r="AF426" i="1" a="1"/>
  <c r="AF426" i="1" s="1"/>
  <c r="AF432" i="1" a="1"/>
  <c r="AF432" i="1" s="1"/>
  <c r="AF433" i="1" a="1"/>
  <c r="AF433" i="1" s="1"/>
  <c r="AF438" i="1" a="1"/>
  <c r="AF438" i="1" s="1"/>
  <c r="AF439" i="1" a="1"/>
  <c r="AF439" i="1" s="1"/>
  <c r="AF445" i="1" a="1"/>
  <c r="AF445" i="1" s="1"/>
  <c r="AF446" i="1" a="1"/>
  <c r="AF446" i="1" s="1"/>
  <c r="AF351" i="1" a="1"/>
  <c r="AF351" i="1" s="1"/>
  <c r="AF395" i="1" a="1"/>
  <c r="AF395" i="1" s="1"/>
  <c r="AF398" i="1" a="1"/>
  <c r="AF398" i="1" s="1"/>
  <c r="AF407" i="1" a="1"/>
  <c r="AF407" i="1" s="1"/>
  <c r="AF414" i="1" a="1"/>
  <c r="AF414" i="1" s="1"/>
  <c r="AF435" i="1" a="1"/>
  <c r="AF435" i="1" s="1"/>
  <c r="AF452" i="1" a="1"/>
  <c r="AF452" i="1" s="1"/>
  <c r="AF453" i="1" a="1"/>
  <c r="AF453" i="1" s="1"/>
  <c r="AF460" i="1" a="1"/>
  <c r="AF460" i="1" s="1"/>
  <c r="AF479" i="1" a="1"/>
  <c r="AF479" i="1" s="1"/>
  <c r="AF484" i="1" a="1"/>
  <c r="AF484" i="1" s="1"/>
  <c r="AF489" i="1" a="1"/>
  <c r="AF489" i="1" s="1"/>
  <c r="AF490" i="1" a="1"/>
  <c r="AF490" i="1" s="1"/>
  <c r="AF495" i="1" a="1"/>
  <c r="AF495" i="1" s="1"/>
  <c r="AF500" i="1" a="1"/>
  <c r="AF500" i="1" s="1"/>
  <c r="AF404" i="1" a="1"/>
  <c r="AF404" i="1" s="1"/>
  <c r="AF458" i="1" a="1"/>
  <c r="AF458" i="1" s="1"/>
  <c r="AF465" i="1" a="1"/>
  <c r="AF465" i="1" s="1"/>
  <c r="AF488" i="1" a="1"/>
  <c r="AF488" i="1" s="1"/>
  <c r="AF504" i="1" a="1"/>
  <c r="AF504" i="1" s="1"/>
  <c r="AF415" i="1" a="1"/>
  <c r="AF415" i="1" s="1"/>
  <c r="AF419" i="1" a="1"/>
  <c r="AF419" i="1" s="1"/>
  <c r="AF428" i="1" a="1"/>
  <c r="AF428" i="1" s="1"/>
  <c r="AF450" i="1" a="1"/>
  <c r="AF450" i="1" s="1"/>
  <c r="AF451" i="1" a="1"/>
  <c r="AF451" i="1" s="1"/>
  <c r="AF457" i="1" a="1"/>
  <c r="AF457" i="1" s="1"/>
  <c r="AF464" i="1" a="1"/>
  <c r="AF464" i="1" s="1"/>
  <c r="AF470" i="1" a="1"/>
  <c r="AF470" i="1" s="1"/>
  <c r="AF472" i="1" a="1"/>
  <c r="AF472" i="1" s="1"/>
  <c r="AF478" i="1" a="1"/>
  <c r="AF478" i="1" s="1"/>
  <c r="AF483" i="1" a="1"/>
  <c r="AF483" i="1" s="1"/>
  <c r="AF424" i="1" a="1"/>
  <c r="AF424" i="1" s="1"/>
  <c r="AF427" i="1" a="1"/>
  <c r="AF427" i="1" s="1"/>
  <c r="AF463" i="1" a="1"/>
  <c r="AF463" i="1" s="1"/>
  <c r="AF477" i="1" a="1"/>
  <c r="AF477" i="1" s="1"/>
  <c r="AF493" i="1" a="1"/>
  <c r="AF493" i="1" s="1"/>
  <c r="AF431" i="1" a="1"/>
  <c r="AF431" i="1" s="1"/>
  <c r="AF448" i="1" a="1"/>
  <c r="AF448" i="1" s="1"/>
  <c r="AF449" i="1" a="1"/>
  <c r="AF449" i="1" s="1"/>
  <c r="AF454" i="1" a="1"/>
  <c r="AF454" i="1" s="1"/>
  <c r="AF455" i="1" a="1"/>
  <c r="AF455" i="1" s="1"/>
  <c r="AF461" i="1" a="1"/>
  <c r="AF461" i="1" s="1"/>
  <c r="AF462" i="1" a="1"/>
  <c r="AF462" i="1" s="1"/>
  <c r="AF468" i="1" a="1"/>
  <c r="AF468" i="1" s="1"/>
  <c r="AF469" i="1" a="1"/>
  <c r="AF469" i="1" s="1"/>
  <c r="AF480" i="1" a="1"/>
  <c r="AF480" i="1" s="1"/>
  <c r="AF496" i="1" a="1"/>
  <c r="AF496" i="1" s="1"/>
  <c r="AF447" i="1" a="1"/>
  <c r="AF447" i="1" s="1"/>
  <c r="AF471" i="1" a="1"/>
  <c r="AF471" i="1" s="1"/>
  <c r="AF475" i="1" a="1"/>
  <c r="AF475" i="1" s="1"/>
  <c r="AF486" i="1" a="1"/>
  <c r="AF486" i="1" s="1"/>
  <c r="AF491" i="1" a="1"/>
  <c r="AF491" i="1" s="1"/>
  <c r="AF476" i="1" a="1"/>
  <c r="AF476" i="1" s="1"/>
  <c r="AF481" i="1" a="1"/>
  <c r="AF481" i="1" s="1"/>
  <c r="AF502" i="1" a="1"/>
  <c r="AF502" i="1" s="1"/>
  <c r="AF509" i="1" a="1"/>
  <c r="AF509" i="1" s="1"/>
  <c r="AF511" i="1" a="1"/>
  <c r="AF511" i="1" s="1"/>
  <c r="AF521" i="1" a="1"/>
  <c r="AF521" i="1" s="1"/>
  <c r="AF523" i="1" a="1"/>
  <c r="AF523" i="1" s="1"/>
  <c r="AF533" i="1" a="1"/>
  <c r="AF533" i="1" s="1"/>
  <c r="AF399" i="1" a="1"/>
  <c r="AF399" i="1" s="1"/>
  <c r="AF494" i="1" a="1"/>
  <c r="AF494" i="1" s="1"/>
  <c r="AF508" i="1" a="1"/>
  <c r="AF508" i="1" s="1"/>
  <c r="AF516" i="1" a="1"/>
  <c r="AF516" i="1" s="1"/>
  <c r="AF519" i="1" a="1"/>
  <c r="AF519" i="1" s="1"/>
  <c r="AF526" i="1" a="1"/>
  <c r="AF526" i="1" s="1"/>
  <c r="AF545" i="1" a="1"/>
  <c r="AF545" i="1" s="1"/>
  <c r="AF456" i="1" a="1"/>
  <c r="AF456" i="1" s="1"/>
  <c r="AF473" i="1" a="1"/>
  <c r="AF473" i="1" s="1"/>
  <c r="AF482" i="1" a="1"/>
  <c r="AF482" i="1" s="1"/>
  <c r="AF487" i="1" a="1"/>
  <c r="AF487" i="1" s="1"/>
  <c r="AF512" i="1" a="1"/>
  <c r="AF512" i="1" s="1"/>
  <c r="AF513" i="1" a="1"/>
  <c r="AF513" i="1" s="1"/>
  <c r="AF514" i="1" a="1"/>
  <c r="AF514" i="1" s="1"/>
  <c r="AF515" i="1" a="1"/>
  <c r="AF515" i="1" s="1"/>
  <c r="AF530" i="1" a="1"/>
  <c r="AF530" i="1" s="1"/>
  <c r="AF536" i="1" a="1"/>
  <c r="AF536" i="1" s="1"/>
  <c r="AF537" i="1" a="1"/>
  <c r="AF537" i="1" s="1"/>
  <c r="AF539" i="1" a="1"/>
  <c r="AF539" i="1" s="1"/>
  <c r="AF540" i="1" a="1"/>
  <c r="AF540" i="1" s="1"/>
  <c r="AF541" i="1" a="1"/>
  <c r="AF541" i="1" s="1"/>
  <c r="AF544" i="1" a="1"/>
  <c r="AF544" i="1" s="1"/>
  <c r="AF466" i="1" a="1"/>
  <c r="AF466" i="1" s="1"/>
  <c r="AF498" i="1" a="1"/>
  <c r="AF498" i="1" s="1"/>
  <c r="AF501" i="1" a="1"/>
  <c r="AF501" i="1" s="1"/>
  <c r="AF507" i="1" a="1"/>
  <c r="AF507" i="1" s="1"/>
  <c r="AF518" i="1" a="1"/>
  <c r="AF518" i="1" s="1"/>
  <c r="AF522" i="1" a="1"/>
  <c r="AF522" i="1" s="1"/>
  <c r="AF542" i="1" a="1"/>
  <c r="AF542" i="1" s="1"/>
  <c r="AF543" i="1" a="1"/>
  <c r="AF543" i="1" s="1"/>
  <c r="AF467" i="1" a="1"/>
  <c r="AF467" i="1" s="1"/>
  <c r="AF505" i="1" a="1"/>
  <c r="AF505" i="1" s="1"/>
  <c r="AF506" i="1" a="1"/>
  <c r="AF506" i="1" s="1"/>
  <c r="AF520" i="1" a="1"/>
  <c r="AF520" i="1" s="1"/>
  <c r="AF550" i="1" a="1"/>
  <c r="AF550" i="1" s="1"/>
  <c r="AF525" i="1" a="1"/>
  <c r="AF525" i="1" s="1"/>
  <c r="AF532" i="1" a="1"/>
  <c r="AF532" i="1" s="1"/>
  <c r="AF534" i="1" a="1"/>
  <c r="AF534" i="1" s="1"/>
  <c r="AF538" i="1" a="1"/>
  <c r="AF538" i="1" s="1"/>
  <c r="AF546" i="1" a="1"/>
  <c r="AF546" i="1" s="1"/>
  <c r="AF497" i="1" a="1"/>
  <c r="AF497" i="1" s="1"/>
  <c r="AF499" i="1" a="1"/>
  <c r="AF499" i="1" s="1"/>
  <c r="AF547" i="1" a="1"/>
  <c r="AF547" i="1" s="1"/>
  <c r="AF576" i="1" a="1"/>
  <c r="AF576" i="1" s="1"/>
  <c r="AF582" i="1" a="1"/>
  <c r="AF582" i="1" s="1"/>
  <c r="AF586" i="1" a="1"/>
  <c r="AF586" i="1" s="1"/>
  <c r="AF600" i="1" a="1"/>
  <c r="AF600" i="1" s="1"/>
  <c r="AF459" i="1" a="1"/>
  <c r="AF459" i="1" s="1"/>
  <c r="AF485" i="1" a="1"/>
  <c r="AF485" i="1" s="1"/>
  <c r="AF571" i="1" a="1"/>
  <c r="AF571" i="1" s="1"/>
  <c r="AF572" i="1" a="1"/>
  <c r="AF572" i="1" s="1"/>
  <c r="AF581" i="1" a="1"/>
  <c r="AF581" i="1" s="1"/>
  <c r="AF589" i="1" a="1"/>
  <c r="AF589" i="1" s="1"/>
  <c r="AF596" i="1" a="1"/>
  <c r="AF596" i="1" s="1"/>
  <c r="AF599" i="1" a="1"/>
  <c r="AF599" i="1" s="1"/>
  <c r="AF528" i="1" a="1"/>
  <c r="AF528" i="1" s="1"/>
  <c r="AF531" i="1" a="1"/>
  <c r="AF531" i="1" s="1"/>
  <c r="AF548" i="1" a="1"/>
  <c r="AF548" i="1" s="1"/>
  <c r="AF553" i="1" a="1"/>
  <c r="AF553" i="1" s="1"/>
  <c r="AF560" i="1" a="1"/>
  <c r="AF560" i="1" s="1"/>
  <c r="AF569" i="1" a="1"/>
  <c r="AF569" i="1" s="1"/>
  <c r="AF570" i="1" a="1"/>
  <c r="AF570" i="1" s="1"/>
  <c r="AF575" i="1" a="1"/>
  <c r="AF575" i="1" s="1"/>
  <c r="AF578" i="1" a="1"/>
  <c r="AF578" i="1" s="1"/>
  <c r="AF585" i="1" a="1"/>
  <c r="AF585" i="1" s="1"/>
  <c r="AF592" i="1" a="1"/>
  <c r="AF592" i="1" s="1"/>
  <c r="AF602" i="1" a="1"/>
  <c r="AF602" i="1" s="1"/>
  <c r="AF567" i="1" a="1"/>
  <c r="AF567" i="1" s="1"/>
  <c r="AF568" i="1" a="1"/>
  <c r="AF568" i="1" s="1"/>
  <c r="AF580" i="1" a="1"/>
  <c r="AF580" i="1" s="1"/>
  <c r="AF588" i="1" a="1"/>
  <c r="AF588" i="1" s="1"/>
  <c r="AF595" i="1" a="1"/>
  <c r="AF595" i="1" s="1"/>
  <c r="AF566" i="1" a="1"/>
  <c r="AF566" i="1" s="1"/>
  <c r="AF574" i="1" a="1"/>
  <c r="AF574" i="1" s="1"/>
  <c r="AF584" i="1" a="1"/>
  <c r="AF584" i="1" s="1"/>
  <c r="AF591" i="1" a="1"/>
  <c r="AF591" i="1" s="1"/>
  <c r="AF598" i="1" a="1"/>
  <c r="AF598" i="1" s="1"/>
  <c r="AF529" i="1" a="1"/>
  <c r="AF529" i="1" s="1"/>
  <c r="AF552" i="1" a="1"/>
  <c r="AF552" i="1" s="1"/>
  <c r="AF559" i="1" a="1"/>
  <c r="AF559" i="1" s="1"/>
  <c r="AF577" i="1" a="1"/>
  <c r="AF577" i="1" s="1"/>
  <c r="AF587" i="1" a="1"/>
  <c r="AF587" i="1" s="1"/>
  <c r="AF474" i="1" a="1"/>
  <c r="AF474" i="1" s="1"/>
  <c r="AF492" i="1" a="1"/>
  <c r="AF492" i="1" s="1"/>
  <c r="AF503" i="1" a="1"/>
  <c r="AF503" i="1" s="1"/>
  <c r="AF517" i="1" a="1"/>
  <c r="AF517" i="1" s="1"/>
  <c r="AF535" i="1" a="1"/>
  <c r="AF535" i="1" s="1"/>
  <c r="AF549" i="1" a="1"/>
  <c r="AF549" i="1" s="1"/>
  <c r="AF562" i="1" a="1"/>
  <c r="AF562" i="1" s="1"/>
  <c r="AF565" i="1" a="1"/>
  <c r="AF565" i="1" s="1"/>
  <c r="AF573" i="1" a="1"/>
  <c r="AF573" i="1" s="1"/>
  <c r="AF579" i="1" a="1"/>
  <c r="AF579" i="1" s="1"/>
  <c r="AF583" i="1" a="1"/>
  <c r="AF583" i="1" s="1"/>
  <c r="AF590" i="1" a="1"/>
  <c r="AF590" i="1" s="1"/>
  <c r="AF594" i="1" a="1"/>
  <c r="AF594" i="1" s="1"/>
  <c r="AF597" i="1" a="1"/>
  <c r="AF597" i="1" s="1"/>
  <c r="AF510" i="1" a="1"/>
  <c r="AF510" i="1" s="1"/>
  <c r="AF564" i="1" a="1"/>
  <c r="AF564" i="1" s="1"/>
  <c r="AF612" i="1" a="1"/>
  <c r="AF612" i="1" s="1"/>
  <c r="AF618" i="1" a="1"/>
  <c r="AF618" i="1" s="1"/>
  <c r="AF621" i="1" a="1"/>
  <c r="AF621" i="1" s="1"/>
  <c r="AF624" i="1" a="1"/>
  <c r="AF624" i="1" s="1"/>
  <c r="AF630" i="1" a="1"/>
  <c r="AF630" i="1" s="1"/>
  <c r="AF634" i="1" a="1"/>
  <c r="AF634" i="1" s="1"/>
  <c r="AF636" i="1" a="1"/>
  <c r="AF636" i="1" s="1"/>
  <c r="AF644" i="1" a="1"/>
  <c r="AF644" i="1" s="1"/>
  <c r="AF651" i="1" a="1"/>
  <c r="AF651" i="1" s="1"/>
  <c r="AF652" i="1" a="1"/>
  <c r="AF652" i="1" s="1"/>
  <c r="AF659" i="1" a="1"/>
  <c r="AF659" i="1" s="1"/>
  <c r="AF551" i="1" a="1"/>
  <c r="AF551" i="1" s="1"/>
  <c r="AF556" i="1" a="1"/>
  <c r="AF556" i="1" s="1"/>
  <c r="AF561" i="1" a="1"/>
  <c r="AF561" i="1" s="1"/>
  <c r="AF611" i="1" a="1"/>
  <c r="AF611" i="1" s="1"/>
  <c r="AF633" i="1" a="1"/>
  <c r="AF633" i="1" s="1"/>
  <c r="AF662" i="1" a="1"/>
  <c r="AF662" i="1" s="1"/>
  <c r="AF666" i="1" a="1"/>
  <c r="AF666" i="1" s="1"/>
  <c r="AF524" i="1" a="1"/>
  <c r="AF524" i="1" s="1"/>
  <c r="AF605" i="1" a="1"/>
  <c r="AF605" i="1" s="1"/>
  <c r="AF608" i="1" a="1"/>
  <c r="AF608" i="1" s="1"/>
  <c r="AF614" i="1" a="1"/>
  <c r="AF614" i="1" s="1"/>
  <c r="AF623" i="1" a="1"/>
  <c r="AF623" i="1" s="1"/>
  <c r="AF626" i="1" a="1"/>
  <c r="AF626" i="1" s="1"/>
  <c r="AF645" i="1" a="1"/>
  <c r="AF645" i="1" s="1"/>
  <c r="AF646" i="1" a="1"/>
  <c r="AF646" i="1" s="1"/>
  <c r="AF653" i="1" a="1"/>
  <c r="AF653" i="1" s="1"/>
  <c r="AF654" i="1" a="1"/>
  <c r="AF654" i="1" s="1"/>
  <c r="AF558" i="1" a="1"/>
  <c r="AF558" i="1" s="1"/>
  <c r="AF563" i="1" a="1"/>
  <c r="AF563" i="1" s="1"/>
  <c r="AF601" i="1" a="1"/>
  <c r="AF601" i="1" s="1"/>
  <c r="AF617" i="1" a="1"/>
  <c r="AF617" i="1" s="1"/>
  <c r="AF620" i="1" a="1"/>
  <c r="AF620" i="1" s="1"/>
  <c r="AF629" i="1" a="1"/>
  <c r="AF629" i="1" s="1"/>
  <c r="AF603" i="1" a="1"/>
  <c r="AF603" i="1" s="1"/>
  <c r="AF604" i="1" a="1"/>
  <c r="AF604" i="1" s="1"/>
  <c r="AF613" i="1" a="1"/>
  <c r="AF613" i="1" s="1"/>
  <c r="AF619" i="1" a="1"/>
  <c r="AF619" i="1" s="1"/>
  <c r="AF622" i="1" a="1"/>
  <c r="AF622" i="1" s="1"/>
  <c r="AF625" i="1" a="1"/>
  <c r="AF625" i="1" s="1"/>
  <c r="AF631" i="1" a="1"/>
  <c r="AF631" i="1" s="1"/>
  <c r="AF639" i="1" a="1"/>
  <c r="AF639" i="1" s="1"/>
  <c r="AF642" i="1" a="1"/>
  <c r="AF642" i="1" s="1"/>
  <c r="AF660" i="1" a="1"/>
  <c r="AF660" i="1" s="1"/>
  <c r="AF527" i="1" a="1"/>
  <c r="AF527" i="1" s="1"/>
  <c r="AF557" i="1" a="1"/>
  <c r="AF557" i="1" s="1"/>
  <c r="AF616" i="1" a="1"/>
  <c r="AF616" i="1" s="1"/>
  <c r="AF628" i="1" a="1"/>
  <c r="AF628" i="1" s="1"/>
  <c r="AF640" i="1" a="1"/>
  <c r="AF640" i="1" s="1"/>
  <c r="AF643" i="1" a="1"/>
  <c r="AF643" i="1" s="1"/>
  <c r="AF649" i="1" a="1"/>
  <c r="AF649" i="1" s="1"/>
  <c r="AF650" i="1" a="1"/>
  <c r="AF650" i="1" s="1"/>
  <c r="AF657" i="1" a="1"/>
  <c r="AF657" i="1" s="1"/>
  <c r="AF658" i="1" a="1"/>
  <c r="AF658" i="1" s="1"/>
  <c r="AF663" i="1" a="1"/>
  <c r="AF663" i="1" s="1"/>
  <c r="AF593" i="1" a="1"/>
  <c r="AF593" i="1" s="1"/>
  <c r="AF632" i="1" a="1"/>
  <c r="AF632" i="1" s="1"/>
  <c r="AF648" i="1" a="1"/>
  <c r="AF648" i="1" s="1"/>
  <c r="AF682" i="1" a="1"/>
  <c r="AF682" i="1" s="1"/>
  <c r="AF690" i="1" a="1"/>
  <c r="AF690" i="1" s="1"/>
  <c r="AF698" i="1" a="1"/>
  <c r="AF698" i="1" s="1"/>
  <c r="AF706" i="1" a="1"/>
  <c r="AF706" i="1" s="1"/>
  <c r="AF714" i="1" a="1"/>
  <c r="AF714" i="1" s="1"/>
  <c r="AF722" i="1" a="1"/>
  <c r="AF722" i="1" s="1"/>
  <c r="AF725" i="1" a="1"/>
  <c r="AF725" i="1" s="1"/>
  <c r="AF728" i="1" a="1"/>
  <c r="AF728" i="1" s="1"/>
  <c r="AF753" i="1" a="1"/>
  <c r="AF753" i="1" s="1"/>
  <c r="AF759" i="1" a="1"/>
  <c r="AF759" i="1" s="1"/>
  <c r="AF760" i="1" a="1"/>
  <c r="AF760" i="1" s="1"/>
  <c r="AF770" i="1" a="1"/>
  <c r="AF770" i="1" s="1"/>
  <c r="AF782" i="1" a="1"/>
  <c r="AF782" i="1" s="1"/>
  <c r="AF784" i="1" a="1"/>
  <c r="AF784" i="1" s="1"/>
  <c r="AF786" i="1" a="1"/>
  <c r="AF786" i="1" s="1"/>
  <c r="AF554" i="1" a="1"/>
  <c r="AF554" i="1" s="1"/>
  <c r="AF609" i="1" a="1"/>
  <c r="AF609" i="1" s="1"/>
  <c r="AF615" i="1" a="1"/>
  <c r="AF615" i="1" s="1"/>
  <c r="AF627" i="1" a="1"/>
  <c r="AF627" i="1" s="1"/>
  <c r="AF647" i="1" a="1"/>
  <c r="AF647" i="1" s="1"/>
  <c r="AF667" i="1" a="1"/>
  <c r="AF667" i="1" s="1"/>
  <c r="AF673" i="1" a="1"/>
  <c r="AF673" i="1" s="1"/>
  <c r="AF679" i="1" a="1"/>
  <c r="AF679" i="1" s="1"/>
  <c r="AF687" i="1" a="1"/>
  <c r="AF687" i="1" s="1"/>
  <c r="AF695" i="1" a="1"/>
  <c r="AF695" i="1" s="1"/>
  <c r="AF703" i="1" a="1"/>
  <c r="AF703" i="1" s="1"/>
  <c r="AF711" i="1" a="1"/>
  <c r="AF711" i="1" s="1"/>
  <c r="AF719" i="1" a="1"/>
  <c r="AF719" i="1" s="1"/>
  <c r="AF732" i="1" a="1"/>
  <c r="AF732" i="1" s="1"/>
  <c r="AF737" i="1" a="1"/>
  <c r="AF737" i="1" s="1"/>
  <c r="AF738" i="1" a="1"/>
  <c r="AF738" i="1" s="1"/>
  <c r="AF744" i="1" a="1"/>
  <c r="AF744" i="1" s="1"/>
  <c r="AF747" i="1" a="1"/>
  <c r="AF747" i="1" s="1"/>
  <c r="AF750" i="1" a="1"/>
  <c r="AF750" i="1" s="1"/>
  <c r="AF769" i="1" a="1"/>
  <c r="AF769" i="1" s="1"/>
  <c r="AF773" i="1" a="1"/>
  <c r="AF773" i="1" s="1"/>
  <c r="AF555" i="1" a="1"/>
  <c r="AF555" i="1" s="1"/>
  <c r="AF610" i="1" a="1"/>
  <c r="AF610" i="1" s="1"/>
  <c r="AF670" i="1" a="1"/>
  <c r="AF670" i="1" s="1"/>
  <c r="AF676" i="1" a="1"/>
  <c r="AF676" i="1" s="1"/>
  <c r="AF681" i="1" a="1"/>
  <c r="AF681" i="1" s="1"/>
  <c r="AF684" i="1" a="1"/>
  <c r="AF684" i="1" s="1"/>
  <c r="AF689" i="1" a="1"/>
  <c r="AF689" i="1" s="1"/>
  <c r="AF692" i="1" a="1"/>
  <c r="AF692" i="1" s="1"/>
  <c r="AF697" i="1" a="1"/>
  <c r="AF697" i="1" s="1"/>
  <c r="AF700" i="1" a="1"/>
  <c r="AF700" i="1" s="1"/>
  <c r="AF705" i="1" a="1"/>
  <c r="AF705" i="1" s="1"/>
  <c r="AF708" i="1" a="1"/>
  <c r="AF708" i="1" s="1"/>
  <c r="AF713" i="1" a="1"/>
  <c r="AF713" i="1" s="1"/>
  <c r="AF716" i="1" a="1"/>
  <c r="AF716" i="1" s="1"/>
  <c r="AF721" i="1" a="1"/>
  <c r="AF721" i="1" s="1"/>
  <c r="AF724" i="1" a="1"/>
  <c r="AF724" i="1" s="1"/>
  <c r="AF741" i="1" a="1"/>
  <c r="AF741" i="1" s="1"/>
  <c r="AF755" i="1" a="1"/>
  <c r="AF755" i="1" s="1"/>
  <c r="AF758" i="1" a="1"/>
  <c r="AF758" i="1" s="1"/>
  <c r="AF763" i="1" a="1"/>
  <c r="AF763" i="1" s="1"/>
  <c r="AF764" i="1" a="1"/>
  <c r="AF764" i="1" s="1"/>
  <c r="AF641" i="1" a="1"/>
  <c r="AF641" i="1" s="1"/>
  <c r="AF656" i="1" a="1"/>
  <c r="AF656" i="1" s="1"/>
  <c r="AF727" i="1" a="1"/>
  <c r="AF727" i="1" s="1"/>
  <c r="AF606" i="1" a="1"/>
  <c r="AF606" i="1" s="1"/>
  <c r="AF661" i="1" a="1"/>
  <c r="AF661" i="1" s="1"/>
  <c r="AF665" i="1" a="1"/>
  <c r="AF665" i="1" s="1"/>
  <c r="AF672" i="1" a="1"/>
  <c r="AF672" i="1" s="1"/>
  <c r="AF683" i="1" a="1"/>
  <c r="AF683" i="1" s="1"/>
  <c r="AF691" i="1" a="1"/>
  <c r="AF691" i="1" s="1"/>
  <c r="AF699" i="1" a="1"/>
  <c r="AF699" i="1" s="1"/>
  <c r="AF707" i="1" a="1"/>
  <c r="AF707" i="1" s="1"/>
  <c r="AF715" i="1" a="1"/>
  <c r="AF715" i="1" s="1"/>
  <c r="AF723" i="1" a="1"/>
  <c r="AF723" i="1" s="1"/>
  <c r="AF726" i="1" a="1"/>
  <c r="AF726" i="1" s="1"/>
  <c r="AF754" i="1" a="1"/>
  <c r="AF754" i="1" s="1"/>
  <c r="AF761" i="1" a="1"/>
  <c r="AF761" i="1" s="1"/>
  <c r="AF762" i="1" a="1"/>
  <c r="AF762" i="1" s="1"/>
  <c r="AF771" i="1" a="1"/>
  <c r="AF771" i="1" s="1"/>
  <c r="AF607" i="1" a="1"/>
  <c r="AF607" i="1" s="1"/>
  <c r="AF668" i="1" a="1"/>
  <c r="AF668" i="1" s="1"/>
  <c r="AF677" i="1" a="1"/>
  <c r="AF677" i="1" s="1"/>
  <c r="AF680" i="1" a="1"/>
  <c r="AF680" i="1" s="1"/>
  <c r="AF685" i="1" a="1"/>
  <c r="AF685" i="1" s="1"/>
  <c r="AF688" i="1" a="1"/>
  <c r="AF688" i="1" s="1"/>
  <c r="AF693" i="1" a="1"/>
  <c r="AF693" i="1" s="1"/>
  <c r="AF696" i="1" a="1"/>
  <c r="AF696" i="1" s="1"/>
  <c r="AF701" i="1" a="1"/>
  <c r="AF701" i="1" s="1"/>
  <c r="AF704" i="1" a="1"/>
  <c r="AF704" i="1" s="1"/>
  <c r="AF709" i="1" a="1"/>
  <c r="AF709" i="1" s="1"/>
  <c r="AF712" i="1" a="1"/>
  <c r="AF712" i="1" s="1"/>
  <c r="AF717" i="1" a="1"/>
  <c r="AF717" i="1" s="1"/>
  <c r="AF720" i="1" a="1"/>
  <c r="AF720" i="1" s="1"/>
  <c r="AF730" i="1" a="1"/>
  <c r="AF730" i="1" s="1"/>
  <c r="AF735" i="1" a="1"/>
  <c r="AF735" i="1" s="1"/>
  <c r="AF748" i="1" a="1"/>
  <c r="AF748" i="1" s="1"/>
  <c r="AF751" i="1" a="1"/>
  <c r="AF751" i="1" s="1"/>
  <c r="AF756" i="1" a="1"/>
  <c r="AF756" i="1" s="1"/>
  <c r="AF780" i="1" a="1"/>
  <c r="AF780" i="1" s="1"/>
  <c r="AF783" i="1" a="1"/>
  <c r="AF783" i="1" s="1"/>
  <c r="AF635" i="1" a="1"/>
  <c r="AF635" i="1" s="1"/>
  <c r="AF669" i="1" a="1"/>
  <c r="AF669" i="1" s="1"/>
  <c r="AF675" i="1" a="1"/>
  <c r="AF675" i="1" s="1"/>
  <c r="AF694" i="1" a="1"/>
  <c r="AF694" i="1" s="1"/>
  <c r="AF740" i="1" a="1"/>
  <c r="AF740" i="1" s="1"/>
  <c r="AF765" i="1" a="1"/>
  <c r="AF765" i="1" s="1"/>
  <c r="AF777" i="1" a="1"/>
  <c r="AF777" i="1" s="1"/>
  <c r="AF778" i="1" a="1"/>
  <c r="AF778" i="1" s="1"/>
  <c r="AF795" i="1" a="1"/>
  <c r="AF795" i="1" s="1"/>
  <c r="AF807" i="1" a="1"/>
  <c r="AF807" i="1" s="1"/>
  <c r="AF821" i="1" a="1"/>
  <c r="AF821" i="1" s="1"/>
  <c r="AF831" i="1" a="1"/>
  <c r="AF831" i="1" s="1"/>
  <c r="AF835" i="1" a="1"/>
  <c r="AF835" i="1" s="1"/>
  <c r="AF844" i="1" a="1"/>
  <c r="AF844" i="1" s="1"/>
  <c r="AF845" i="1" a="1"/>
  <c r="AF845" i="1" s="1"/>
  <c r="AF854" i="1" a="1"/>
  <c r="AF854" i="1" s="1"/>
  <c r="AF857" i="1" a="1"/>
  <c r="AF857" i="1" s="1"/>
  <c r="AF861" i="1" a="1"/>
  <c r="AF861" i="1" s="1"/>
  <c r="AF870" i="1" a="1"/>
  <c r="AF870" i="1" s="1"/>
  <c r="AF875" i="1" a="1"/>
  <c r="AF875" i="1" s="1"/>
  <c r="AF664" i="1" a="1"/>
  <c r="AF664" i="1" s="1"/>
  <c r="AF774" i="1" a="1"/>
  <c r="AF774" i="1" s="1"/>
  <c r="AF776" i="1" a="1"/>
  <c r="AF776" i="1" s="1"/>
  <c r="AF785" i="1" a="1"/>
  <c r="AF785" i="1" s="1"/>
  <c r="AF787" i="1" a="1"/>
  <c r="AF787" i="1" s="1"/>
  <c r="AF806" i="1" a="1"/>
  <c r="AF806" i="1" s="1"/>
  <c r="AF811" i="1" a="1"/>
  <c r="AF811" i="1" s="1"/>
  <c r="AF816" i="1" a="1"/>
  <c r="AF816" i="1" s="1"/>
  <c r="AF824" i="1" a="1"/>
  <c r="AF824" i="1" s="1"/>
  <c r="AF830" i="1" a="1"/>
  <c r="AF830" i="1" s="1"/>
  <c r="AF834" i="1" a="1"/>
  <c r="AF834" i="1" s="1"/>
  <c r="AF843" i="1" a="1"/>
  <c r="AF843" i="1" s="1"/>
  <c r="AF848" i="1" a="1"/>
  <c r="AF848" i="1" s="1"/>
  <c r="AF869" i="1" a="1"/>
  <c r="AF869" i="1" s="1"/>
  <c r="AF879" i="1" a="1"/>
  <c r="AF879" i="1" s="1"/>
  <c r="AF702" i="1" a="1"/>
  <c r="AF702" i="1" s="1"/>
  <c r="AF729" i="1" a="1"/>
  <c r="AF729" i="1" s="1"/>
  <c r="AF734" i="1" a="1"/>
  <c r="AF734" i="1" s="1"/>
  <c r="AF739" i="1" a="1"/>
  <c r="AF739" i="1" s="1"/>
  <c r="AF743" i="1" a="1"/>
  <c r="AF743" i="1" s="1"/>
  <c r="AF815" i="1" a="1"/>
  <c r="AF815" i="1" s="1"/>
  <c r="AF820" i="1" a="1"/>
  <c r="AF820" i="1" s="1"/>
  <c r="AF638" i="1" a="1"/>
  <c r="AF638" i="1" s="1"/>
  <c r="AF671" i="1" a="1"/>
  <c r="AF671" i="1" s="1"/>
  <c r="AF733" i="1" a="1"/>
  <c r="AF733" i="1" s="1"/>
  <c r="AF796" i="1" a="1"/>
  <c r="AF796" i="1" s="1"/>
  <c r="AF797" i="1" a="1"/>
  <c r="AF797" i="1" s="1"/>
  <c r="AF798" i="1" a="1"/>
  <c r="AF798" i="1" s="1"/>
  <c r="AF799" i="1" a="1"/>
  <c r="AF799" i="1" s="1"/>
  <c r="AF805" i="1" a="1"/>
  <c r="AF805" i="1" s="1"/>
  <c r="AF810" i="1" a="1"/>
  <c r="AF810" i="1" s="1"/>
  <c r="AF819" i="1" a="1"/>
  <c r="AF819" i="1" s="1"/>
  <c r="AF828" i="1" a="1"/>
  <c r="AF828" i="1" s="1"/>
  <c r="AF829" i="1" a="1"/>
  <c r="AF829" i="1" s="1"/>
  <c r="AF833" i="1" a="1"/>
  <c r="AF833" i="1" s="1"/>
  <c r="AF842" i="1" a="1"/>
  <c r="AF842" i="1" s="1"/>
  <c r="AF847" i="1" a="1"/>
  <c r="AF847" i="1" s="1"/>
  <c r="AF852" i="1" a="1"/>
  <c r="AF852" i="1" s="1"/>
  <c r="AF856" i="1" a="1"/>
  <c r="AF856" i="1" s="1"/>
  <c r="AF860" i="1" a="1"/>
  <c r="AF860" i="1" s="1"/>
  <c r="AF864" i="1" a="1"/>
  <c r="AF864" i="1" s="1"/>
  <c r="AF868" i="1" a="1"/>
  <c r="AF868" i="1" s="1"/>
  <c r="AF873" i="1" a="1"/>
  <c r="AF873" i="1" s="1"/>
  <c r="AF878" i="1" a="1"/>
  <c r="AF878" i="1" s="1"/>
  <c r="AF749" i="1" a="1"/>
  <c r="AF749" i="1" s="1"/>
  <c r="AF767" i="1" a="1"/>
  <c r="AF767" i="1" s="1"/>
  <c r="AF772" i="1" a="1"/>
  <c r="AF772" i="1" s="1"/>
  <c r="AF781" i="1" a="1"/>
  <c r="AF781" i="1" s="1"/>
  <c r="AF801" i="1" a="1"/>
  <c r="AF801" i="1" s="1"/>
  <c r="AF804" i="1" a="1"/>
  <c r="AF804" i="1" s="1"/>
  <c r="AF808" i="1" a="1"/>
  <c r="AF808" i="1" s="1"/>
  <c r="AF814" i="1" a="1"/>
  <c r="AF814" i="1" s="1"/>
  <c r="AF827" i="1" a="1"/>
  <c r="AF827" i="1" s="1"/>
  <c r="AF837" i="1" a="1"/>
  <c r="AF837" i="1" s="1"/>
  <c r="AF838" i="1" a="1"/>
  <c r="AF838" i="1" s="1"/>
  <c r="AF841" i="1" a="1"/>
  <c r="AF841" i="1" s="1"/>
  <c r="AF855" i="1" a="1"/>
  <c r="AF855" i="1" s="1"/>
  <c r="AF867" i="1" a="1"/>
  <c r="AF867" i="1" s="1"/>
  <c r="AF872" i="1" a="1"/>
  <c r="AF872" i="1" s="1"/>
  <c r="AF881" i="1" a="1"/>
  <c r="AF881" i="1" s="1"/>
  <c r="AF655" i="1" a="1"/>
  <c r="AF655" i="1" s="1"/>
  <c r="AF686" i="1" a="1"/>
  <c r="AF686" i="1" s="1"/>
  <c r="AF718" i="1" a="1"/>
  <c r="AF718" i="1" s="1"/>
  <c r="AF731" i="1" a="1"/>
  <c r="AF731" i="1" s="1"/>
  <c r="AF745" i="1" a="1"/>
  <c r="AF745" i="1" s="1"/>
  <c r="AF779" i="1" a="1"/>
  <c r="AF779" i="1" s="1"/>
  <c r="AF802" i="1" a="1"/>
  <c r="AF802" i="1" s="1"/>
  <c r="AF803" i="1" a="1"/>
  <c r="AF803" i="1" s="1"/>
  <c r="AF813" i="1" a="1"/>
  <c r="AF813" i="1" s="1"/>
  <c r="AF817" i="1" a="1"/>
  <c r="AF817" i="1" s="1"/>
  <c r="AF818" i="1" a="1"/>
  <c r="AF818" i="1" s="1"/>
  <c r="AF822" i="1" a="1"/>
  <c r="AF822" i="1" s="1"/>
  <c r="AF826" i="1" a="1"/>
  <c r="AF826" i="1" s="1"/>
  <c r="AF832" i="1" a="1"/>
  <c r="AF832" i="1" s="1"/>
  <c r="AF846" i="1" a="1"/>
  <c r="AF846" i="1" s="1"/>
  <c r="AF849" i="1" a="1"/>
  <c r="AF849" i="1" s="1"/>
  <c r="AF850" i="1" a="1"/>
  <c r="AF850" i="1" s="1"/>
  <c r="AF863" i="1" a="1"/>
  <c r="AF863" i="1" s="1"/>
  <c r="AF871" i="1" a="1"/>
  <c r="AF871" i="1" s="1"/>
  <c r="AF876" i="1" a="1"/>
  <c r="AF876" i="1" s="1"/>
  <c r="AF742" i="1" a="1"/>
  <c r="AF742" i="1" s="1"/>
  <c r="AF823" i="1" a="1"/>
  <c r="AF823" i="1" s="1"/>
  <c r="AF836" i="1" a="1"/>
  <c r="AF836" i="1" s="1"/>
  <c r="AF874" i="1" a="1"/>
  <c r="AF874" i="1" s="1"/>
  <c r="AF880" i="1" a="1"/>
  <c r="AF880" i="1" s="1"/>
  <c r="AF886" i="1" a="1"/>
  <c r="AF886" i="1" s="1"/>
  <c r="AF897" i="1" a="1"/>
  <c r="AF897" i="1" s="1"/>
  <c r="AF914" i="1" a="1"/>
  <c r="AF914" i="1" s="1"/>
  <c r="AF919" i="1" a="1"/>
  <c r="AF919" i="1" s="1"/>
  <c r="AF920" i="1" a="1"/>
  <c r="AF920" i="1" s="1"/>
  <c r="AF921" i="1" a="1"/>
  <c r="AF921" i="1" s="1"/>
  <c r="AF922" i="1" a="1"/>
  <c r="AF922" i="1" s="1"/>
  <c r="AF923" i="1" a="1"/>
  <c r="AF923" i="1" s="1"/>
  <c r="AF933" i="1" a="1"/>
  <c r="AF933" i="1" s="1"/>
  <c r="AF939" i="1" a="1"/>
  <c r="AF939" i="1" s="1"/>
  <c r="AF940" i="1" a="1"/>
  <c r="AF940" i="1" s="1"/>
  <c r="AF944" i="1" a="1"/>
  <c r="AF944" i="1" s="1"/>
  <c r="AF948" i="1" a="1"/>
  <c r="AF948" i="1" s="1"/>
  <c r="AF954" i="1" a="1"/>
  <c r="AF954" i="1" s="1"/>
  <c r="AF955" i="1" a="1"/>
  <c r="AF955" i="1" s="1"/>
  <c r="AF637" i="1" a="1"/>
  <c r="AF637" i="1" s="1"/>
  <c r="AF674" i="1" a="1"/>
  <c r="AF674" i="1" s="1"/>
  <c r="AF789" i="1" a="1"/>
  <c r="AF789" i="1" s="1"/>
  <c r="AF792" i="1" a="1"/>
  <c r="AF792" i="1" s="1"/>
  <c r="AF840" i="1" a="1"/>
  <c r="AF840" i="1" s="1"/>
  <c r="AF859" i="1" a="1"/>
  <c r="AF859" i="1" s="1"/>
  <c r="AF882" i="1" a="1"/>
  <c r="AF882" i="1" s="1"/>
  <c r="AF885" i="1" a="1"/>
  <c r="AF885" i="1" s="1"/>
  <c r="AF889" i="1" a="1"/>
  <c r="AF889" i="1" s="1"/>
  <c r="AF893" i="1" a="1"/>
  <c r="AF893" i="1" s="1"/>
  <c r="AF902" i="1" a="1"/>
  <c r="AF902" i="1" s="1"/>
  <c r="AF903" i="1" a="1"/>
  <c r="AF903" i="1" s="1"/>
  <c r="AF932" i="1" a="1"/>
  <c r="AF932" i="1" s="1"/>
  <c r="AF957" i="1" a="1"/>
  <c r="AF957" i="1" s="1"/>
  <c r="AF959" i="1" a="1"/>
  <c r="AF959" i="1" s="1"/>
  <c r="AF961" i="1" a="1"/>
  <c r="AF961" i="1" s="1"/>
  <c r="AF963" i="1" a="1"/>
  <c r="AF963" i="1" s="1"/>
  <c r="AF965" i="1" a="1"/>
  <c r="AF965" i="1" s="1"/>
  <c r="AF967" i="1" a="1"/>
  <c r="AF967" i="1" s="1"/>
  <c r="AF969" i="1" a="1"/>
  <c r="AF969" i="1" s="1"/>
  <c r="AF971" i="1" a="1"/>
  <c r="AF971" i="1" s="1"/>
  <c r="AF973" i="1" a="1"/>
  <c r="AF973" i="1" s="1"/>
  <c r="AF975" i="1" a="1"/>
  <c r="AF975" i="1" s="1"/>
  <c r="AF977" i="1" a="1"/>
  <c r="AF977" i="1" s="1"/>
  <c r="AF979" i="1" a="1"/>
  <c r="AF979" i="1" s="1"/>
  <c r="AF981" i="1" a="1"/>
  <c r="AF981" i="1" s="1"/>
  <c r="AF678" i="1" a="1"/>
  <c r="AF678" i="1" s="1"/>
  <c r="AF800" i="1" a="1"/>
  <c r="AF800" i="1" s="1"/>
  <c r="AF809" i="1" a="1"/>
  <c r="AF809" i="1" s="1"/>
  <c r="AF892" i="1" a="1"/>
  <c r="AF892" i="1" s="1"/>
  <c r="AF904" i="1" a="1"/>
  <c r="AF904" i="1" s="1"/>
  <c r="AF931" i="1" a="1"/>
  <c r="AF931" i="1" s="1"/>
  <c r="AF938" i="1" a="1"/>
  <c r="AF938" i="1" s="1"/>
  <c r="AF943" i="1" a="1"/>
  <c r="AF943" i="1" s="1"/>
  <c r="AF736" i="1" a="1"/>
  <c r="AF736" i="1" s="1"/>
  <c r="AF752" i="1" a="1"/>
  <c r="AF752" i="1" s="1"/>
  <c r="AF793" i="1" a="1"/>
  <c r="AF793" i="1" s="1"/>
  <c r="AF825" i="1" a="1"/>
  <c r="AF825" i="1" s="1"/>
  <c r="AF839" i="1" a="1"/>
  <c r="AF839" i="1" s="1"/>
  <c r="AF858" i="1" a="1"/>
  <c r="AF858" i="1" s="1"/>
  <c r="AF877" i="1" a="1"/>
  <c r="AF877" i="1" s="1"/>
  <c r="AF884" i="1" a="1"/>
  <c r="AF884" i="1" s="1"/>
  <c r="AF888" i="1" a="1"/>
  <c r="AF888" i="1" s="1"/>
  <c r="AF896" i="1" a="1"/>
  <c r="AF896" i="1" s="1"/>
  <c r="AF899" i="1" a="1"/>
  <c r="AF899" i="1" s="1"/>
  <c r="AF900" i="1" a="1"/>
  <c r="AF900" i="1" s="1"/>
  <c r="AF905" i="1" a="1"/>
  <c r="AF905" i="1" s="1"/>
  <c r="AF918" i="1" a="1"/>
  <c r="AF918" i="1" s="1"/>
  <c r="AF930" i="1" a="1"/>
  <c r="AF930" i="1" s="1"/>
  <c r="AF937" i="1" a="1"/>
  <c r="AF937" i="1" s="1"/>
  <c r="AF950" i="1" a="1"/>
  <c r="AF950" i="1" s="1"/>
  <c r="AF951" i="1" a="1"/>
  <c r="AF951" i="1" s="1"/>
  <c r="AF710" i="1" a="1"/>
  <c r="AF710" i="1" s="1"/>
  <c r="AF757" i="1" a="1"/>
  <c r="AF757" i="1" s="1"/>
  <c r="AF768" i="1" a="1"/>
  <c r="AF768" i="1" s="1"/>
  <c r="AF790" i="1" a="1"/>
  <c r="AF790" i="1" s="1"/>
  <c r="AF853" i="1" a="1"/>
  <c r="AF853" i="1" s="1"/>
  <c r="AF862" i="1" a="1"/>
  <c r="AF862" i="1" s="1"/>
  <c r="AF891" i="1" a="1"/>
  <c r="AF891" i="1" s="1"/>
  <c r="AF901" i="1" a="1"/>
  <c r="AF901" i="1" s="1"/>
  <c r="AF909" i="1" a="1"/>
  <c r="AF909" i="1" s="1"/>
  <c r="AF911" i="1" a="1"/>
  <c r="AF911" i="1" s="1"/>
  <c r="AF912" i="1" a="1"/>
  <c r="AF912" i="1" s="1"/>
  <c r="AF917" i="1" a="1"/>
  <c r="AF917" i="1" s="1"/>
  <c r="AF929" i="1" a="1"/>
  <c r="AF929" i="1" s="1"/>
  <c r="AF936" i="1" a="1"/>
  <c r="AF936" i="1" s="1"/>
  <c r="AF942" i="1" a="1"/>
  <c r="AF942" i="1" s="1"/>
  <c r="AF946" i="1" a="1"/>
  <c r="AF946" i="1" s="1"/>
  <c r="AF766" i="1" a="1"/>
  <c r="AF766" i="1" s="1"/>
  <c r="AF775" i="1" a="1"/>
  <c r="AF775" i="1" s="1"/>
  <c r="AF794" i="1" a="1"/>
  <c r="AF794" i="1" s="1"/>
  <c r="AF866" i="1" a="1"/>
  <c r="AF866" i="1" s="1"/>
  <c r="AF883" i="1" a="1"/>
  <c r="AF883" i="1" s="1"/>
  <c r="AF895" i="1" a="1"/>
  <c r="AF895" i="1" s="1"/>
  <c r="AF898" i="1" a="1"/>
  <c r="AF898" i="1" s="1"/>
  <c r="AF908" i="1" a="1"/>
  <c r="AF908" i="1" s="1"/>
  <c r="AF910" i="1" a="1"/>
  <c r="AF910" i="1" s="1"/>
  <c r="AF913" i="1" a="1"/>
  <c r="AF913" i="1" s="1"/>
  <c r="AF924" i="1" a="1"/>
  <c r="AF924" i="1" s="1"/>
  <c r="AF925" i="1" a="1"/>
  <c r="AF925" i="1" s="1"/>
  <c r="AF935" i="1" a="1"/>
  <c r="AF935" i="1" s="1"/>
  <c r="AF945" i="1" a="1"/>
  <c r="AF945" i="1" s="1"/>
  <c r="AF949" i="1" a="1"/>
  <c r="AF949" i="1" s="1"/>
  <c r="AF956" i="1" a="1"/>
  <c r="AF956" i="1" s="1"/>
  <c r="AF958" i="1" a="1"/>
  <c r="AF958" i="1" s="1"/>
  <c r="AF960" i="1" a="1"/>
  <c r="AF960" i="1" s="1"/>
  <c r="AF962" i="1" a="1"/>
  <c r="AF962" i="1" s="1"/>
  <c r="AF964" i="1" a="1"/>
  <c r="AF964" i="1" s="1"/>
  <c r="AF966" i="1" a="1"/>
  <c r="AF966" i="1" s="1"/>
  <c r="AF968" i="1" a="1"/>
  <c r="AF968" i="1" s="1"/>
  <c r="AF970" i="1" a="1"/>
  <c r="AF970" i="1" s="1"/>
  <c r="AF972" i="1" a="1"/>
  <c r="AF972" i="1" s="1"/>
  <c r="AF974" i="1" a="1"/>
  <c r="AF974" i="1" s="1"/>
  <c r="AF976" i="1" a="1"/>
  <c r="AF976" i="1" s="1"/>
  <c r="AF978" i="1" a="1"/>
  <c r="AF978" i="1" s="1"/>
  <c r="AF980" i="1" a="1"/>
  <c r="AF980" i="1" s="1"/>
  <c r="AF982" i="1" a="1"/>
  <c r="AF982" i="1" s="1"/>
  <c r="AF746" i="1" a="1"/>
  <c r="AF746" i="1" s="1"/>
  <c r="AF788" i="1" a="1"/>
  <c r="AF788" i="1" s="1"/>
  <c r="AF887" i="1" a="1"/>
  <c r="AF887" i="1" s="1"/>
  <c r="AF890" i="1" a="1"/>
  <c r="AF890" i="1" s="1"/>
  <c r="AF906" i="1" a="1"/>
  <c r="AF906" i="1" s="1"/>
  <c r="AF907" i="1" a="1"/>
  <c r="AF907" i="1" s="1"/>
  <c r="AF916" i="1" a="1"/>
  <c r="AF916" i="1" s="1"/>
  <c r="AF926" i="1" a="1"/>
  <c r="AF926" i="1" s="1"/>
  <c r="AF927" i="1" a="1"/>
  <c r="AF927" i="1" s="1"/>
  <c r="AF934" i="1" a="1"/>
  <c r="AF934" i="1" s="1"/>
  <c r="AF941" i="1" a="1"/>
  <c r="AF941" i="1" s="1"/>
  <c r="AF953" i="1" a="1"/>
  <c r="AF953" i="1" s="1"/>
  <c r="AF1034" i="1" a="1"/>
  <c r="AF1034" i="1" s="1"/>
  <c r="AF1035" i="1" a="1"/>
  <c r="AF1035" i="1" s="1"/>
  <c r="AF1036" i="1" a="1"/>
  <c r="AF1036" i="1" s="1"/>
  <c r="AF1037" i="1" a="1"/>
  <c r="AF1037" i="1" s="1"/>
  <c r="AF1038" i="1" a="1"/>
  <c r="AF1038" i="1" s="1"/>
  <c r="AF1045" i="1" a="1"/>
  <c r="AF1045" i="1" s="1"/>
  <c r="AF1059" i="1" a="1"/>
  <c r="AF1059" i="1" s="1"/>
  <c r="AF1062" i="1" a="1"/>
  <c r="AF1062" i="1" s="1"/>
  <c r="AF1065" i="1" a="1"/>
  <c r="AF1065" i="1" s="1"/>
  <c r="AF1048" i="1" a="1"/>
  <c r="AF1048" i="1" s="1"/>
  <c r="AF1052" i="1" a="1"/>
  <c r="AF1052" i="1" s="1"/>
  <c r="AF1055" i="1" a="1"/>
  <c r="AF1055" i="1" s="1"/>
  <c r="AF983" i="1" a="1"/>
  <c r="AF983" i="1" s="1"/>
  <c r="AF985" i="1" a="1"/>
  <c r="AF985" i="1" s="1"/>
  <c r="AF987" i="1" a="1"/>
  <c r="AF987" i="1" s="1"/>
  <c r="AF989" i="1" a="1"/>
  <c r="AF989" i="1" s="1"/>
  <c r="AF991" i="1" a="1"/>
  <c r="AF991" i="1" s="1"/>
  <c r="AF993" i="1" a="1"/>
  <c r="AF993" i="1" s="1"/>
  <c r="AF995" i="1" a="1"/>
  <c r="AF995" i="1" s="1"/>
  <c r="AF997" i="1" a="1"/>
  <c r="AF997" i="1" s="1"/>
  <c r="AF999" i="1" a="1"/>
  <c r="AF999" i="1" s="1"/>
  <c r="AF1001" i="1" a="1"/>
  <c r="AF1001" i="1" s="1"/>
  <c r="AF1003" i="1" a="1"/>
  <c r="AF1003" i="1" s="1"/>
  <c r="AF1005" i="1" a="1"/>
  <c r="AF1005" i="1" s="1"/>
  <c r="AF1007" i="1" a="1"/>
  <c r="AF1007" i="1" s="1"/>
  <c r="AF1009" i="1" a="1"/>
  <c r="AF1009" i="1" s="1"/>
  <c r="AF1011" i="1" a="1"/>
  <c r="AF1011" i="1" s="1"/>
  <c r="AF1013" i="1" a="1"/>
  <c r="AF1013" i="1" s="1"/>
  <c r="AF1015" i="1" a="1"/>
  <c r="AF1015" i="1" s="1"/>
  <c r="AF1017" i="1" a="1"/>
  <c r="AF1017" i="1" s="1"/>
  <c r="AF1019" i="1" a="1"/>
  <c r="AF1019" i="1" s="1"/>
  <c r="AF1021" i="1" a="1"/>
  <c r="AF1021" i="1" s="1"/>
  <c r="AF1023" i="1" a="1"/>
  <c r="AF1023" i="1" s="1"/>
  <c r="AF1025" i="1" a="1"/>
  <c r="AF1025" i="1" s="1"/>
  <c r="AF1041" i="1" a="1"/>
  <c r="AF1041" i="1" s="1"/>
  <c r="AF1044" i="1" a="1"/>
  <c r="AF1044" i="1" s="1"/>
  <c r="AF1058" i="1" a="1"/>
  <c r="AF1058" i="1" s="1"/>
  <c r="AF791" i="1" a="1"/>
  <c r="AF791" i="1" s="1"/>
  <c r="AF851" i="1" a="1"/>
  <c r="AF851" i="1" s="1"/>
  <c r="AF1028" i="1" a="1"/>
  <c r="AF1028" i="1" s="1"/>
  <c r="AF1047" i="1" a="1"/>
  <c r="AF1047" i="1" s="1"/>
  <c r="AF1051" i="1" a="1"/>
  <c r="AF1051" i="1" s="1"/>
  <c r="AF865" i="1" a="1"/>
  <c r="AF865" i="1" s="1"/>
  <c r="AF894" i="1" a="1"/>
  <c r="AF894" i="1" s="1"/>
  <c r="AF915" i="1" a="1"/>
  <c r="AF915" i="1" s="1"/>
  <c r="AF1040" i="1" a="1"/>
  <c r="AF1040" i="1" s="1"/>
  <c r="AF1054" i="1" a="1"/>
  <c r="AF1054" i="1" s="1"/>
  <c r="AF1063" i="1" a="1"/>
  <c r="AF1063" i="1" s="1"/>
  <c r="AF812" i="1" a="1"/>
  <c r="AF812" i="1" s="1"/>
  <c r="AF928" i="1" a="1"/>
  <c r="AF928" i="1" s="1"/>
  <c r="AF1043" i="1" a="1"/>
  <c r="AF1043" i="1" s="1"/>
  <c r="AF1046" i="1" a="1"/>
  <c r="AF1046" i="1" s="1"/>
  <c r="AF1050" i="1" a="1"/>
  <c r="AF1050" i="1" s="1"/>
  <c r="AF1057" i="1" a="1"/>
  <c r="AF1057" i="1" s="1"/>
  <c r="AF1066" i="1" a="1"/>
  <c r="AF1066" i="1" s="1"/>
  <c r="AF984" i="1" a="1"/>
  <c r="AF984" i="1" s="1"/>
  <c r="AF986" i="1" a="1"/>
  <c r="AF986" i="1" s="1"/>
  <c r="AF988" i="1" a="1"/>
  <c r="AF988" i="1" s="1"/>
  <c r="AF990" i="1" a="1"/>
  <c r="AF990" i="1" s="1"/>
  <c r="AF992" i="1" a="1"/>
  <c r="AF992" i="1" s="1"/>
  <c r="AF994" i="1" a="1"/>
  <c r="AF994" i="1" s="1"/>
  <c r="AF996" i="1" a="1"/>
  <c r="AF996" i="1" s="1"/>
  <c r="AF998" i="1" a="1"/>
  <c r="AF998" i="1" s="1"/>
  <c r="AF1000" i="1" a="1"/>
  <c r="AF1000" i="1" s="1"/>
  <c r="AF1002" i="1" a="1"/>
  <c r="AF1002" i="1" s="1"/>
  <c r="AF1004" i="1" a="1"/>
  <c r="AF1004" i="1" s="1"/>
  <c r="AF1006" i="1" a="1"/>
  <c r="AF1006" i="1" s="1"/>
  <c r="AF1008" i="1" a="1"/>
  <c r="AF1008" i="1" s="1"/>
  <c r="AF1010" i="1" a="1"/>
  <c r="AF1010" i="1" s="1"/>
  <c r="AF1012" i="1" a="1"/>
  <c r="AF1012" i="1" s="1"/>
  <c r="AF1014" i="1" a="1"/>
  <c r="AF1014" i="1" s="1"/>
  <c r="AF1016" i="1" a="1"/>
  <c r="AF1016" i="1" s="1"/>
  <c r="AF1018" i="1" a="1"/>
  <c r="AF1018" i="1" s="1"/>
  <c r="AF1020" i="1" a="1"/>
  <c r="AF1020" i="1" s="1"/>
  <c r="AF1022" i="1" a="1"/>
  <c r="AF1022" i="1" s="1"/>
  <c r="AF1024" i="1" a="1"/>
  <c r="AF1024" i="1" s="1"/>
  <c r="AF1026" i="1" a="1"/>
  <c r="AF1026" i="1" s="1"/>
  <c r="AF1027" i="1" a="1"/>
  <c r="AF1027" i="1" s="1"/>
  <c r="AF1029" i="1" a="1"/>
  <c r="AF1029" i="1" s="1"/>
  <c r="AF1030" i="1" a="1"/>
  <c r="AF1030" i="1" s="1"/>
  <c r="AF1031" i="1" a="1"/>
  <c r="AF1031" i="1" s="1"/>
  <c r="AF1032" i="1" a="1"/>
  <c r="AF1032" i="1" s="1"/>
  <c r="AF1033" i="1" a="1"/>
  <c r="AF1033" i="1" s="1"/>
  <c r="AF1039" i="1" a="1"/>
  <c r="AF1039" i="1" s="1"/>
  <c r="AF947" i="1" a="1"/>
  <c r="AF947" i="1" s="1"/>
  <c r="AF952" i="1" a="1"/>
  <c r="AF952" i="1" s="1"/>
  <c r="AF1069" i="1" a="1"/>
  <c r="AF1069" i="1" s="1"/>
  <c r="AF1072" i="1" a="1"/>
  <c r="AF1072" i="1" s="1"/>
  <c r="AF1084" i="1" a="1"/>
  <c r="AF1084" i="1" s="1"/>
  <c r="AF1096" i="1" a="1"/>
  <c r="AF1096" i="1" s="1"/>
  <c r="AF1111" i="1" a="1"/>
  <c r="AF1111" i="1" s="1"/>
  <c r="AF1112" i="1" a="1"/>
  <c r="AF1112" i="1" s="1"/>
  <c r="AF1113" i="1" a="1"/>
  <c r="AF1113" i="1" s="1"/>
  <c r="AF1120" i="1" a="1"/>
  <c r="AF1120" i="1" s="1"/>
  <c r="AF1144" i="1" a="1"/>
  <c r="AF1144" i="1" s="1"/>
  <c r="AF1149" i="1" a="1"/>
  <c r="AF1149" i="1" s="1"/>
  <c r="AF1161" i="1" a="1"/>
  <c r="AF1161" i="1" s="1"/>
  <c r="AF1163" i="1" a="1"/>
  <c r="AF1163" i="1" s="1"/>
  <c r="AF1178" i="1" a="1"/>
  <c r="AF1178" i="1" s="1"/>
  <c r="AF1186" i="1" a="1"/>
  <c r="AF1186" i="1" s="1"/>
  <c r="AF1194" i="1" a="1"/>
  <c r="AF1194" i="1" s="1"/>
  <c r="AF1080" i="1" a="1"/>
  <c r="AF1080" i="1" s="1"/>
  <c r="AF1087" i="1" a="1"/>
  <c r="AF1087" i="1" s="1"/>
  <c r="AF1091" i="1" a="1"/>
  <c r="AF1091" i="1" s="1"/>
  <c r="AF1099" i="1" a="1"/>
  <c r="AF1099" i="1" s="1"/>
  <c r="AF1118" i="1" a="1"/>
  <c r="AF1118" i="1" s="1"/>
  <c r="AF1119" i="1" a="1"/>
  <c r="AF1119" i="1" s="1"/>
  <c r="AF1127" i="1" a="1"/>
  <c r="AF1127" i="1" s="1"/>
  <c r="AF1133" i="1" a="1"/>
  <c r="AF1133" i="1" s="1"/>
  <c r="AF1138" i="1" a="1"/>
  <c r="AF1138" i="1" s="1"/>
  <c r="AF1143" i="1" a="1"/>
  <c r="AF1143" i="1" s="1"/>
  <c r="AF1148" i="1" a="1"/>
  <c r="AF1148" i="1" s="1"/>
  <c r="AF1155" i="1" a="1"/>
  <c r="AF1155" i="1" s="1"/>
  <c r="AF1176" i="1" a="1"/>
  <c r="AF1176" i="1" s="1"/>
  <c r="AF1177" i="1" a="1"/>
  <c r="AF1177" i="1" s="1"/>
  <c r="AF1182" i="1" a="1"/>
  <c r="AF1182" i="1" s="1"/>
  <c r="AF1053" i="1" a="1"/>
  <c r="AF1053" i="1" s="1"/>
  <c r="AF1061" i="1" a="1"/>
  <c r="AF1061" i="1" s="1"/>
  <c r="AF1071" i="1" a="1"/>
  <c r="AF1071" i="1" s="1"/>
  <c r="AF1074" i="1" a="1"/>
  <c r="AF1074" i="1" s="1"/>
  <c r="AF1077" i="1" a="1"/>
  <c r="AF1077" i="1" s="1"/>
  <c r="AF1083" i="1" a="1"/>
  <c r="AF1083" i="1" s="1"/>
  <c r="AF1095" i="1" a="1"/>
  <c r="AF1095" i="1" s="1"/>
  <c r="AF1126" i="1" a="1"/>
  <c r="AF1126" i="1" s="1"/>
  <c r="AF1132" i="1" a="1"/>
  <c r="AF1132" i="1" s="1"/>
  <c r="AF1142" i="1" a="1"/>
  <c r="AF1142" i="1" s="1"/>
  <c r="AF1158" i="1" a="1"/>
  <c r="AF1158" i="1" s="1"/>
  <c r="AF1165" i="1" a="1"/>
  <c r="AF1165" i="1" s="1"/>
  <c r="AF1168" i="1" a="1"/>
  <c r="AF1168" i="1" s="1"/>
  <c r="AF1172" i="1" a="1"/>
  <c r="AF1172" i="1" s="1"/>
  <c r="AF1174" i="1" a="1"/>
  <c r="AF1174" i="1" s="1"/>
  <c r="AF1175" i="1" a="1"/>
  <c r="AF1175" i="1" s="1"/>
  <c r="AF1185" i="1" a="1"/>
  <c r="AF1185" i="1" s="1"/>
  <c r="AF1188" i="1" a="1"/>
  <c r="AF1188" i="1" s="1"/>
  <c r="AF1191" i="1" a="1"/>
  <c r="AF1191" i="1" s="1"/>
  <c r="AF1068" i="1" a="1"/>
  <c r="AF1068" i="1" s="1"/>
  <c r="AF1079" i="1" a="1"/>
  <c r="AF1079" i="1" s="1"/>
  <c r="AF1086" i="1" a="1"/>
  <c r="AF1086" i="1" s="1"/>
  <c r="AF1090" i="1" a="1"/>
  <c r="AF1090" i="1" s="1"/>
  <c r="AF1098" i="1" a="1"/>
  <c r="AF1098" i="1" s="1"/>
  <c r="AF1117" i="1" a="1"/>
  <c r="AF1117" i="1" s="1"/>
  <c r="AF1137" i="1" a="1"/>
  <c r="AF1137" i="1" s="1"/>
  <c r="AF1147" i="1" a="1"/>
  <c r="AF1147" i="1" s="1"/>
  <c r="AF1154" i="1" a="1"/>
  <c r="AF1154" i="1" s="1"/>
  <c r="AF1171" i="1" a="1"/>
  <c r="AF1171" i="1" s="1"/>
  <c r="AF1173" i="1" a="1"/>
  <c r="AF1173" i="1" s="1"/>
  <c r="AF1181" i="1" a="1"/>
  <c r="AF1181" i="1" s="1"/>
  <c r="AF1190" i="1" a="1"/>
  <c r="AF1190" i="1" s="1"/>
  <c r="AF1193" i="1" a="1"/>
  <c r="AF1193" i="1" s="1"/>
  <c r="AF1196" i="1" a="1"/>
  <c r="AF1196" i="1" s="1"/>
  <c r="AF1056" i="1" a="1"/>
  <c r="AF1056" i="1" s="1"/>
  <c r="AF1060" i="1" a="1"/>
  <c r="AF1060" i="1" s="1"/>
  <c r="AF1064" i="1" a="1"/>
  <c r="AF1064" i="1" s="1"/>
  <c r="AF1082" i="1" a="1"/>
  <c r="AF1082" i="1" s="1"/>
  <c r="AF1094" i="1" a="1"/>
  <c r="AF1094" i="1" s="1"/>
  <c r="AF1102" i="1" a="1"/>
  <c r="AF1102" i="1" s="1"/>
  <c r="AF1103" i="1" a="1"/>
  <c r="AF1103" i="1" s="1"/>
  <c r="AF1104" i="1" a="1"/>
  <c r="AF1104" i="1" s="1"/>
  <c r="AF1116" i="1" a="1"/>
  <c r="AF1116" i="1" s="1"/>
  <c r="AF1125" i="1" a="1"/>
  <c r="AF1125" i="1" s="1"/>
  <c r="AF1131" i="1" a="1"/>
  <c r="AF1131" i="1" s="1"/>
  <c r="AF1136" i="1" a="1"/>
  <c r="AF1136" i="1" s="1"/>
  <c r="AF1141" i="1" a="1"/>
  <c r="AF1141" i="1" s="1"/>
  <c r="AF1146" i="1" a="1"/>
  <c r="AF1146" i="1" s="1"/>
  <c r="AF1160" i="1" a="1"/>
  <c r="AF1160" i="1" s="1"/>
  <c r="AF1162" i="1" a="1"/>
  <c r="AF1162" i="1" s="1"/>
  <c r="AF1170" i="1" a="1"/>
  <c r="AF1170" i="1" s="1"/>
  <c r="AF1184" i="1" a="1"/>
  <c r="AF1184" i="1" s="1"/>
  <c r="AF1187" i="1" a="1"/>
  <c r="AF1187" i="1" s="1"/>
  <c r="AF1049" i="1" a="1"/>
  <c r="AF1049" i="1" s="1"/>
  <c r="AF1067" i="1" a="1"/>
  <c r="AF1067" i="1" s="1"/>
  <c r="AF1073" i="1" a="1"/>
  <c r="AF1073" i="1" s="1"/>
  <c r="AF1076" i="1" a="1"/>
  <c r="AF1076" i="1" s="1"/>
  <c r="AF1085" i="1" a="1"/>
  <c r="AF1085" i="1" s="1"/>
  <c r="AF1093" i="1" a="1"/>
  <c r="AF1093" i="1" s="1"/>
  <c r="AF1101" i="1" a="1"/>
  <c r="AF1101" i="1" s="1"/>
  <c r="AF1105" i="1" a="1"/>
  <c r="AF1105" i="1" s="1"/>
  <c r="AF1106" i="1" a="1"/>
  <c r="AF1106" i="1" s="1"/>
  <c r="AF1115" i="1" a="1"/>
  <c r="AF1115" i="1" s="1"/>
  <c r="AF1130" i="1" a="1"/>
  <c r="AF1130" i="1" s="1"/>
  <c r="AF1135" i="1" a="1"/>
  <c r="AF1135" i="1" s="1"/>
  <c r="AF1153" i="1" a="1"/>
  <c r="AF1153" i="1" s="1"/>
  <c r="AF1164" i="1" a="1"/>
  <c r="AF1164" i="1" s="1"/>
  <c r="AF1167" i="1" a="1"/>
  <c r="AF1167" i="1" s="1"/>
  <c r="AF1195" i="1" a="1"/>
  <c r="AF1195" i="1" s="1"/>
  <c r="AF1070" i="1" a="1"/>
  <c r="AF1070" i="1" s="1"/>
  <c r="AF1089" i="1" a="1"/>
  <c r="AF1089" i="1" s="1"/>
  <c r="AF1097" i="1" a="1"/>
  <c r="AF1097" i="1" s="1"/>
  <c r="AF1107" i="1" a="1"/>
  <c r="AF1107" i="1" s="1"/>
  <c r="AF1108" i="1" a="1"/>
  <c r="AF1108" i="1" s="1"/>
  <c r="AF1114" i="1" a="1"/>
  <c r="AF1114" i="1" s="1"/>
  <c r="AF1122" i="1" a="1"/>
  <c r="AF1122" i="1" s="1"/>
  <c r="AF1124" i="1" a="1"/>
  <c r="AF1124" i="1" s="1"/>
  <c r="AF1140" i="1" a="1"/>
  <c r="AF1140" i="1" s="1"/>
  <c r="AF1145" i="1" a="1"/>
  <c r="AF1145" i="1" s="1"/>
  <c r="AF1152" i="1" a="1"/>
  <c r="AF1152" i="1" s="1"/>
  <c r="AF1157" i="1" a="1"/>
  <c r="AF1157" i="1" s="1"/>
  <c r="AF1159" i="1" a="1"/>
  <c r="AF1159" i="1" s="1"/>
  <c r="AF1166" i="1" a="1"/>
  <c r="AF1166" i="1" s="1"/>
  <c r="AF1180" i="1" a="1"/>
  <c r="AF1180" i="1" s="1"/>
  <c r="AF1192" i="1" a="1"/>
  <c r="AF1192" i="1" s="1"/>
  <c r="AF1081" i="1" a="1"/>
  <c r="AF1081" i="1" s="1"/>
  <c r="AF1179" i="1" a="1"/>
  <c r="AF1179" i="1" s="1"/>
  <c r="AF1197" i="1" a="1"/>
  <c r="AF1197" i="1" s="1"/>
  <c r="AF1200" i="1" a="1"/>
  <c r="AF1200" i="1" s="1"/>
  <c r="AF1203" i="1" a="1"/>
  <c r="AF1203" i="1" s="1"/>
  <c r="AF1216" i="1" a="1"/>
  <c r="AF1216" i="1" s="1"/>
  <c r="AF1219" i="1" a="1"/>
  <c r="AF1219" i="1" s="1"/>
  <c r="AF1223" i="1" a="1"/>
  <c r="AF1223" i="1" s="1"/>
  <c r="AF1229" i="1" a="1"/>
  <c r="AF1229" i="1" s="1"/>
  <c r="AF1232" i="1" a="1"/>
  <c r="AF1232" i="1" s="1"/>
  <c r="AF1235" i="1" a="1"/>
  <c r="AF1235" i="1" s="1"/>
  <c r="AF1239" i="1" a="1"/>
  <c r="AF1239" i="1" s="1"/>
  <c r="AF1240" i="1" a="1"/>
  <c r="AF1240" i="1" s="1"/>
  <c r="AF1241" i="1" a="1"/>
  <c r="AF1241" i="1" s="1"/>
  <c r="AF1257" i="1" a="1"/>
  <c r="AF1257" i="1" s="1"/>
  <c r="AF1273" i="1" a="1"/>
  <c r="AF1273" i="1" s="1"/>
  <c r="AF1291" i="1" a="1"/>
  <c r="AF1291" i="1" s="1"/>
  <c r="AF1295" i="1" a="1"/>
  <c r="AF1295" i="1" s="1"/>
  <c r="AF1304" i="1" a="1"/>
  <c r="AF1304" i="1" s="1"/>
  <c r="AF1088" i="1" a="1"/>
  <c r="AF1088" i="1" s="1"/>
  <c r="AF1129" i="1" a="1"/>
  <c r="AF1129" i="1" s="1"/>
  <c r="AF1134" i="1" a="1"/>
  <c r="AF1134" i="1" s="1"/>
  <c r="AF1139" i="1" a="1"/>
  <c r="AF1139" i="1" s="1"/>
  <c r="AF1208" i="1" a="1"/>
  <c r="AF1208" i="1" s="1"/>
  <c r="AF1226" i="1" a="1"/>
  <c r="AF1226" i="1" s="1"/>
  <c r="AF1256" i="1" a="1"/>
  <c r="AF1256" i="1" s="1"/>
  <c r="AF1272" i="1" a="1"/>
  <c r="AF1272" i="1" s="1"/>
  <c r="AF1280" i="1" a="1"/>
  <c r="AF1280" i="1" s="1"/>
  <c r="AF1298" i="1" a="1"/>
  <c r="AF1298" i="1" s="1"/>
  <c r="AF1301" i="1" a="1"/>
  <c r="AF1301" i="1" s="1"/>
  <c r="AF1309" i="1" a="1"/>
  <c r="AF1309" i="1" s="1"/>
  <c r="AF1042" i="1" a="1"/>
  <c r="AF1042" i="1" s="1"/>
  <c r="AF1078" i="1" a="1"/>
  <c r="AF1078" i="1" s="1"/>
  <c r="AF1100" i="1" a="1"/>
  <c r="AF1100" i="1" s="1"/>
  <c r="AF1121" i="1" a="1"/>
  <c r="AF1121" i="1" s="1"/>
  <c r="AF1205" i="1" a="1"/>
  <c r="AF1205" i="1" s="1"/>
  <c r="AF1210" i="1" a="1"/>
  <c r="AF1210" i="1" s="1"/>
  <c r="AF1213" i="1" a="1"/>
  <c r="AF1213" i="1" s="1"/>
  <c r="AF1222" i="1" a="1"/>
  <c r="AF1222" i="1" s="1"/>
  <c r="AF1228" i="1" a="1"/>
  <c r="AF1228" i="1" s="1"/>
  <c r="AF1231" i="1" a="1"/>
  <c r="AF1231" i="1" s="1"/>
  <c r="AF1252" i="1" a="1"/>
  <c r="AF1252" i="1" s="1"/>
  <c r="AF1253" i="1" a="1"/>
  <c r="AF1253" i="1" s="1"/>
  <c r="AF1254" i="1" a="1"/>
  <c r="AF1254" i="1" s="1"/>
  <c r="AF1255" i="1" a="1"/>
  <c r="AF1255" i="1" s="1"/>
  <c r="AF1270" i="1" a="1"/>
  <c r="AF1270" i="1" s="1"/>
  <c r="AF1271" i="1" a="1"/>
  <c r="AF1271" i="1" s="1"/>
  <c r="AF1277" i="1" a="1"/>
  <c r="AF1277" i="1" s="1"/>
  <c r="AF1283" i="1" a="1"/>
  <c r="AF1283" i="1" s="1"/>
  <c r="AF1287" i="1" a="1"/>
  <c r="AF1287" i="1" s="1"/>
  <c r="AF1290" i="1" a="1"/>
  <c r="AF1290" i="1" s="1"/>
  <c r="AF1294" i="1" a="1"/>
  <c r="AF1294" i="1" s="1"/>
  <c r="AF1151" i="1" a="1"/>
  <c r="AF1151" i="1" s="1"/>
  <c r="AF1156" i="1" a="1"/>
  <c r="AF1156" i="1" s="1"/>
  <c r="AF1183" i="1" a="1"/>
  <c r="AF1183" i="1" s="1"/>
  <c r="AF1199" i="1" a="1"/>
  <c r="AF1199" i="1" s="1"/>
  <c r="AF1202" i="1" a="1"/>
  <c r="AF1202" i="1" s="1"/>
  <c r="AF1215" i="1" a="1"/>
  <c r="AF1215" i="1" s="1"/>
  <c r="AF1218" i="1" a="1"/>
  <c r="AF1218" i="1" s="1"/>
  <c r="AF1225" i="1" a="1"/>
  <c r="AF1225" i="1" s="1"/>
  <c r="AF1234" i="1" a="1"/>
  <c r="AF1234" i="1" s="1"/>
  <c r="AF1238" i="1" a="1"/>
  <c r="AF1238" i="1" s="1"/>
  <c r="AF1249" i="1" a="1"/>
  <c r="AF1249" i="1" s="1"/>
  <c r="AF1250" i="1" a="1"/>
  <c r="AF1250" i="1" s="1"/>
  <c r="AF1251" i="1" a="1"/>
  <c r="AF1251" i="1" s="1"/>
  <c r="AF1268" i="1" a="1"/>
  <c r="AF1268" i="1" s="1"/>
  <c r="AF1269" i="1" a="1"/>
  <c r="AF1269" i="1" s="1"/>
  <c r="AF1276" i="1" a="1"/>
  <c r="AF1276" i="1" s="1"/>
  <c r="AF1282" i="1" a="1"/>
  <c r="AF1282" i="1" s="1"/>
  <c r="AF1286" i="1" a="1"/>
  <c r="AF1286" i="1" s="1"/>
  <c r="AF1297" i="1" a="1"/>
  <c r="AF1297" i="1" s="1"/>
  <c r="AF1075" i="1" a="1"/>
  <c r="AF1075" i="1" s="1"/>
  <c r="AF1092" i="1" a="1"/>
  <c r="AF1092" i="1" s="1"/>
  <c r="AF1110" i="1" a="1"/>
  <c r="AF1110" i="1" s="1"/>
  <c r="AF1123" i="1" a="1"/>
  <c r="AF1123" i="1" s="1"/>
  <c r="AF1128" i="1" a="1"/>
  <c r="AF1128" i="1" s="1"/>
  <c r="AF1212" i="1" a="1"/>
  <c r="AF1212" i="1" s="1"/>
  <c r="AF1248" i="1" a="1"/>
  <c r="AF1248" i="1" s="1"/>
  <c r="AF1264" i="1" a="1"/>
  <c r="AF1264" i="1" s="1"/>
  <c r="AF1265" i="1" a="1"/>
  <c r="AF1265" i="1" s="1"/>
  <c r="AF1266" i="1" a="1"/>
  <c r="AF1266" i="1" s="1"/>
  <c r="AF1267" i="1" a="1"/>
  <c r="AF1267" i="1" s="1"/>
  <c r="AF1279" i="1" a="1"/>
  <c r="AF1279" i="1" s="1"/>
  <c r="AF1293" i="1" a="1"/>
  <c r="AF1293" i="1" s="1"/>
  <c r="AF1198" i="1" a="1"/>
  <c r="AF1198" i="1" s="1"/>
  <c r="AF1204" i="1" a="1"/>
  <c r="AF1204" i="1" s="1"/>
  <c r="AF1207" i="1" a="1"/>
  <c r="AF1207" i="1" s="1"/>
  <c r="AF1221" i="1" a="1"/>
  <c r="AF1221" i="1" s="1"/>
  <c r="AF1227" i="1" a="1"/>
  <c r="AF1227" i="1" s="1"/>
  <c r="AF1230" i="1" a="1"/>
  <c r="AF1230" i="1" s="1"/>
  <c r="AF1246" i="1" a="1"/>
  <c r="AF1246" i="1" s="1"/>
  <c r="AF1247" i="1" a="1"/>
  <c r="AF1247" i="1" s="1"/>
  <c r="AF1262" i="1" a="1"/>
  <c r="AF1262" i="1" s="1"/>
  <c r="AF1263" i="1" a="1"/>
  <c r="AF1263" i="1" s="1"/>
  <c r="AF1275" i="1" a="1"/>
  <c r="AF1275" i="1" s="1"/>
  <c r="AF1289" i="1" a="1"/>
  <c r="AF1289" i="1" s="1"/>
  <c r="AF1313" i="1" a="1"/>
  <c r="AF1313" i="1" s="1"/>
  <c r="AF1109" i="1" a="1"/>
  <c r="AF1109" i="1" s="1"/>
  <c r="AF1169" i="1" a="1"/>
  <c r="AF1169" i="1" s="1"/>
  <c r="AF1189" i="1" a="1"/>
  <c r="AF1189" i="1" s="1"/>
  <c r="AF1206" i="1" a="1"/>
  <c r="AF1206" i="1" s="1"/>
  <c r="AF1211" i="1" a="1"/>
  <c r="AF1211" i="1" s="1"/>
  <c r="AF1214" i="1" a="1"/>
  <c r="AF1214" i="1" s="1"/>
  <c r="AF1236" i="1" a="1"/>
  <c r="AF1236" i="1" s="1"/>
  <c r="AF1242" i="1" a="1"/>
  <c r="AF1242" i="1" s="1"/>
  <c r="AF1243" i="1" a="1"/>
  <c r="AF1243" i="1" s="1"/>
  <c r="AF1224" i="1" a="1"/>
  <c r="AF1224" i="1" s="1"/>
  <c r="AF1278" i="1" a="1"/>
  <c r="AF1278" i="1" s="1"/>
  <c r="AF1284" i="1" a="1"/>
  <c r="AF1284" i="1" s="1"/>
  <c r="AF1321" i="1" a="1"/>
  <c r="AF1321" i="1" s="1"/>
  <c r="AF1334" i="1" a="1"/>
  <c r="AF1334" i="1" s="1"/>
  <c r="AF1338" i="1" a="1"/>
  <c r="AF1338" i="1" s="1"/>
  <c r="AF1345" i="1" a="1"/>
  <c r="AF1345" i="1" s="1"/>
  <c r="AF1350" i="1" a="1"/>
  <c r="AF1350" i="1" s="1"/>
  <c r="AF1359" i="1" a="1"/>
  <c r="AF1359" i="1" s="1"/>
  <c r="AF1362" i="1" a="1"/>
  <c r="AF1362" i="1" s="1"/>
  <c r="AF1365" i="1" a="1"/>
  <c r="AF1365" i="1" s="1"/>
  <c r="AF1368" i="1" a="1"/>
  <c r="AF1368" i="1" s="1"/>
  <c r="AF1371" i="1" a="1"/>
  <c r="AF1371" i="1" s="1"/>
  <c r="AF1150" i="1" a="1"/>
  <c r="AF1150" i="1" s="1"/>
  <c r="AF1261" i="1" a="1"/>
  <c r="AF1261" i="1" s="1"/>
  <c r="AF1274" i="1" a="1"/>
  <c r="AF1274" i="1" s="1"/>
  <c r="AF1285" i="1" a="1"/>
  <c r="AF1285" i="1" s="1"/>
  <c r="AF1296" i="1" a="1"/>
  <c r="AF1296" i="1" s="1"/>
  <c r="AF1302" i="1" a="1"/>
  <c r="AF1302" i="1" s="1"/>
  <c r="AF1306" i="1" a="1"/>
  <c r="AF1306" i="1" s="1"/>
  <c r="AF1318" i="1" a="1"/>
  <c r="AF1318" i="1" s="1"/>
  <c r="AF1324" i="1" a="1"/>
  <c r="AF1324" i="1" s="1"/>
  <c r="AF1327" i="1" a="1"/>
  <c r="AF1327" i="1" s="1"/>
  <c r="AF1353" i="1" a="1"/>
  <c r="AF1353" i="1" s="1"/>
  <c r="AF1356" i="1" a="1"/>
  <c r="AF1356" i="1" s="1"/>
  <c r="AF1374" i="1" a="1"/>
  <c r="AF1374" i="1" s="1"/>
  <c r="AF1378" i="1" a="1"/>
  <c r="AF1378" i="1" s="1"/>
  <c r="AF1385" i="1" a="1"/>
  <c r="AF1385" i="1" s="1"/>
  <c r="AF1387" i="1" a="1"/>
  <c r="AF1387" i="1" s="1"/>
  <c r="AF1389" i="1" a="1"/>
  <c r="AF1389" i="1" s="1"/>
  <c r="AF1391" i="1" a="1"/>
  <c r="AF1391" i="1" s="1"/>
  <c r="AF1393" i="1" a="1"/>
  <c r="AF1393" i="1" s="1"/>
  <c r="AF1395" i="1" a="1"/>
  <c r="AF1395" i="1" s="1"/>
  <c r="AF1397" i="1" a="1"/>
  <c r="AF1397" i="1" s="1"/>
  <c r="AF1399" i="1" a="1"/>
  <c r="AF1399" i="1" s="1"/>
  <c r="AF1401" i="1" a="1"/>
  <c r="AF1401" i="1" s="1"/>
  <c r="AF1403" i="1" a="1"/>
  <c r="AF1403" i="1" s="1"/>
  <c r="AF1405" i="1" a="1"/>
  <c r="AF1405" i="1" s="1"/>
  <c r="AF1407" i="1" a="1"/>
  <c r="AF1407" i="1" s="1"/>
  <c r="AF1409" i="1" a="1"/>
  <c r="AF1409" i="1" s="1"/>
  <c r="AF1411" i="1" a="1"/>
  <c r="AF1411" i="1" s="1"/>
  <c r="AF1413" i="1" a="1"/>
  <c r="AF1413" i="1" s="1"/>
  <c r="AF1415" i="1" a="1"/>
  <c r="AF1415" i="1" s="1"/>
  <c r="AF1417" i="1" a="1"/>
  <c r="AF1417" i="1" s="1"/>
  <c r="AF1419" i="1" a="1"/>
  <c r="AF1419" i="1" s="1"/>
  <c r="AF1421" i="1" a="1"/>
  <c r="AF1421" i="1" s="1"/>
  <c r="AF1209" i="1" a="1"/>
  <c r="AF1209" i="1" s="1"/>
  <c r="AF1233" i="1" a="1"/>
  <c r="AF1233" i="1" s="1"/>
  <c r="AF1330" i="1" a="1"/>
  <c r="AF1330" i="1" s="1"/>
  <c r="AF1337" i="1" a="1"/>
  <c r="AF1337" i="1" s="1"/>
  <c r="AF1341" i="1" a="1"/>
  <c r="AF1341" i="1" s="1"/>
  <c r="AF1347" i="1" a="1"/>
  <c r="AF1347" i="1" s="1"/>
  <c r="AF1370" i="1" a="1"/>
  <c r="AF1370" i="1" s="1"/>
  <c r="AF1377" i="1" a="1"/>
  <c r="AF1377" i="1" s="1"/>
  <c r="AF1382" i="1" a="1"/>
  <c r="AF1382" i="1" s="1"/>
  <c r="AF1281" i="1" a="1"/>
  <c r="AF1281" i="1" s="1"/>
  <c r="AF1292" i="1" a="1"/>
  <c r="AF1292" i="1" s="1"/>
  <c r="AF1305" i="1" a="1"/>
  <c r="AF1305" i="1" s="1"/>
  <c r="AF1312" i="1" a="1"/>
  <c r="AF1312" i="1" s="1"/>
  <c r="AF1315" i="1" a="1"/>
  <c r="AF1315" i="1" s="1"/>
  <c r="AF1323" i="1" a="1"/>
  <c r="AF1323" i="1" s="1"/>
  <c r="AF1333" i="1" a="1"/>
  <c r="AF1333" i="1" s="1"/>
  <c r="AF1344" i="1" a="1"/>
  <c r="AF1344" i="1" s="1"/>
  <c r="AF1349" i="1" a="1"/>
  <c r="AF1349" i="1" s="1"/>
  <c r="AF1352" i="1" a="1"/>
  <c r="AF1352" i="1" s="1"/>
  <c r="AF1355" i="1" a="1"/>
  <c r="AF1355" i="1" s="1"/>
  <c r="AF1361" i="1" a="1"/>
  <c r="AF1361" i="1" s="1"/>
  <c r="AF1364" i="1" a="1"/>
  <c r="AF1364" i="1" s="1"/>
  <c r="AF1367" i="1" a="1"/>
  <c r="AF1367" i="1" s="1"/>
  <c r="AF1373" i="1" a="1"/>
  <c r="AF1373" i="1" s="1"/>
  <c r="AF1245" i="1" a="1"/>
  <c r="AF1245" i="1" s="1"/>
  <c r="AF1258" i="1" a="1"/>
  <c r="AF1258" i="1" s="1"/>
  <c r="AF1310" i="1" a="1"/>
  <c r="AF1310" i="1" s="1"/>
  <c r="AF1317" i="1" a="1"/>
  <c r="AF1317" i="1" s="1"/>
  <c r="AF1320" i="1" a="1"/>
  <c r="AF1320" i="1" s="1"/>
  <c r="AF1326" i="1" a="1"/>
  <c r="AF1326" i="1" s="1"/>
  <c r="AF1329" i="1" a="1"/>
  <c r="AF1329" i="1" s="1"/>
  <c r="AF1336" i="1" a="1"/>
  <c r="AF1336" i="1" s="1"/>
  <c r="AF1340" i="1" a="1"/>
  <c r="AF1340" i="1" s="1"/>
  <c r="AF1358" i="1" a="1"/>
  <c r="AF1358" i="1" s="1"/>
  <c r="AF1376" i="1" a="1"/>
  <c r="AF1376" i="1" s="1"/>
  <c r="AF1381" i="1" a="1"/>
  <c r="AF1381" i="1" s="1"/>
  <c r="AF1201" i="1" a="1"/>
  <c r="AF1201" i="1" s="1"/>
  <c r="AF1220" i="1" a="1"/>
  <c r="AF1220" i="1" s="1"/>
  <c r="AF1237" i="1" a="1"/>
  <c r="AF1237" i="1" s="1"/>
  <c r="AF1300" i="1" a="1"/>
  <c r="AF1300" i="1" s="1"/>
  <c r="AF1322" i="1" a="1"/>
  <c r="AF1322" i="1" s="1"/>
  <c r="AF1332" i="1" a="1"/>
  <c r="AF1332" i="1" s="1"/>
  <c r="AF1346" i="1" a="1"/>
  <c r="AF1346" i="1" s="1"/>
  <c r="AF1351" i="1" a="1"/>
  <c r="AF1351" i="1" s="1"/>
  <c r="AF1363" i="1" a="1"/>
  <c r="AF1363" i="1" s="1"/>
  <c r="AF1366" i="1" a="1"/>
  <c r="AF1366" i="1" s="1"/>
  <c r="AF1369" i="1" a="1"/>
  <c r="AF1369" i="1" s="1"/>
  <c r="AF1372" i="1" a="1"/>
  <c r="AF1372" i="1" s="1"/>
  <c r="AF1380" i="1" a="1"/>
  <c r="AF1380" i="1" s="1"/>
  <c r="AF1384" i="1" a="1"/>
  <c r="AF1384" i="1" s="1"/>
  <c r="AF1386" i="1" a="1"/>
  <c r="AF1386" i="1" s="1"/>
  <c r="AF1388" i="1" a="1"/>
  <c r="AF1388" i="1" s="1"/>
  <c r="AF1390" i="1" a="1"/>
  <c r="AF1390" i="1" s="1"/>
  <c r="AF1392" i="1" a="1"/>
  <c r="AF1392" i="1" s="1"/>
  <c r="AF1394" i="1" a="1"/>
  <c r="AF1394" i="1" s="1"/>
  <c r="AF1396" i="1" a="1"/>
  <c r="AF1396" i="1" s="1"/>
  <c r="AF1398" i="1" a="1"/>
  <c r="AF1398" i="1" s="1"/>
  <c r="AF1400" i="1" a="1"/>
  <c r="AF1400" i="1" s="1"/>
  <c r="AF1402" i="1" a="1"/>
  <c r="AF1402" i="1" s="1"/>
  <c r="AF1404" i="1" a="1"/>
  <c r="AF1404" i="1" s="1"/>
  <c r="AF1406" i="1" a="1"/>
  <c r="AF1406" i="1" s="1"/>
  <c r="AF1408" i="1" a="1"/>
  <c r="AF1408" i="1" s="1"/>
  <c r="AF1410" i="1" a="1"/>
  <c r="AF1410" i="1" s="1"/>
  <c r="AF1412" i="1" a="1"/>
  <c r="AF1412" i="1" s="1"/>
  <c r="AF1414" i="1" a="1"/>
  <c r="AF1414" i="1" s="1"/>
  <c r="AF1416" i="1" a="1"/>
  <c r="AF1416" i="1" s="1"/>
  <c r="AF1418" i="1" a="1"/>
  <c r="AF1418" i="1" s="1"/>
  <c r="AF1420" i="1" a="1"/>
  <c r="AF1420" i="1" s="1"/>
  <c r="AF1422" i="1" a="1"/>
  <c r="AF1422" i="1" s="1"/>
  <c r="AF1424" i="1" a="1"/>
  <c r="AF1424" i="1" s="1"/>
  <c r="AF1426" i="1" a="1"/>
  <c r="AF1426" i="1" s="1"/>
  <c r="AF1428" i="1" a="1"/>
  <c r="AF1428" i="1" s="1"/>
  <c r="AF1430" i="1" a="1"/>
  <c r="AF1430" i="1" s="1"/>
  <c r="AF1432" i="1" a="1"/>
  <c r="AF1432" i="1" s="1"/>
  <c r="AF1217" i="1" a="1"/>
  <c r="AF1217" i="1" s="1"/>
  <c r="AF1244" i="1" a="1"/>
  <c r="AF1244" i="1" s="1"/>
  <c r="AF1260" i="1" a="1"/>
  <c r="AF1260" i="1" s="1"/>
  <c r="AF1299" i="1" a="1"/>
  <c r="AF1299" i="1" s="1"/>
  <c r="AF1303" i="1" a="1"/>
  <c r="AF1303" i="1" s="1"/>
  <c r="AF1307" i="1" a="1"/>
  <c r="AF1307" i="1" s="1"/>
  <c r="AF1308" i="1" a="1"/>
  <c r="AF1308" i="1" s="1"/>
  <c r="AF1316" i="1" a="1"/>
  <c r="AF1316" i="1" s="1"/>
  <c r="AF1319" i="1" a="1"/>
  <c r="AF1319" i="1" s="1"/>
  <c r="AF1325" i="1" a="1"/>
  <c r="AF1325" i="1" s="1"/>
  <c r="AF1328" i="1" a="1"/>
  <c r="AF1328" i="1" s="1"/>
  <c r="AF1331" i="1" a="1"/>
  <c r="AF1331" i="1" s="1"/>
  <c r="AF1342" i="1" a="1"/>
  <c r="AF1342" i="1" s="1"/>
  <c r="AF1348" i="1" a="1"/>
  <c r="AF1348" i="1" s="1"/>
  <c r="AF1357" i="1" a="1"/>
  <c r="AF1357" i="1" s="1"/>
  <c r="AF1379" i="1" a="1"/>
  <c r="AF1379" i="1" s="1"/>
  <c r="AF1383" i="1" a="1"/>
  <c r="AF1383" i="1" s="1"/>
  <c r="AF1288" i="1" a="1"/>
  <c r="AF1288" i="1" s="1"/>
  <c r="AF1314" i="1" a="1"/>
  <c r="AF1314" i="1" s="1"/>
  <c r="AF1343" i="1" a="1"/>
  <c r="AF1343" i="1" s="1"/>
  <c r="AF1526" i="1" a="1"/>
  <c r="AF1526" i="1" s="1"/>
  <c r="AF1534" i="1" a="1"/>
  <c r="AF1534" i="1" s="1"/>
  <c r="AF1423" i="1" a="1"/>
  <c r="AF1423" i="1" s="1"/>
  <c r="AF1431" i="1" a="1"/>
  <c r="AF1431" i="1" s="1"/>
  <c r="AF1434" i="1" a="1"/>
  <c r="AF1434" i="1" s="1"/>
  <c r="AF1436" i="1" a="1"/>
  <c r="AF1436" i="1" s="1"/>
  <c r="AF1438" i="1" a="1"/>
  <c r="AF1438" i="1" s="1"/>
  <c r="AF1440" i="1" a="1"/>
  <c r="AF1440" i="1" s="1"/>
  <c r="AF1442" i="1" a="1"/>
  <c r="AF1442" i="1" s="1"/>
  <c r="AF1444" i="1" a="1"/>
  <c r="AF1444" i="1" s="1"/>
  <c r="AF1446" i="1" a="1"/>
  <c r="AF1446" i="1" s="1"/>
  <c r="AF1448" i="1" a="1"/>
  <c r="AF1448" i="1" s="1"/>
  <c r="AF1450" i="1" a="1"/>
  <c r="AF1450" i="1" s="1"/>
  <c r="AF1452" i="1" a="1"/>
  <c r="AF1452" i="1" s="1"/>
  <c r="AF1454" i="1" a="1"/>
  <c r="AF1454" i="1" s="1"/>
  <c r="AF1456" i="1" a="1"/>
  <c r="AF1456" i="1" s="1"/>
  <c r="AF1458" i="1" a="1"/>
  <c r="AF1458" i="1" s="1"/>
  <c r="AF1460" i="1" a="1"/>
  <c r="AF1460" i="1" s="1"/>
  <c r="AF1462" i="1" a="1"/>
  <c r="AF1462" i="1" s="1"/>
  <c r="AF1464" i="1" a="1"/>
  <c r="AF1464" i="1" s="1"/>
  <c r="AF1466" i="1" a="1"/>
  <c r="AF1466" i="1" s="1"/>
  <c r="AF1468" i="1" a="1"/>
  <c r="AF1468" i="1" s="1"/>
  <c r="AF1470" i="1" a="1"/>
  <c r="AF1470" i="1" s="1"/>
  <c r="AF1472" i="1" a="1"/>
  <c r="AF1472" i="1" s="1"/>
  <c r="AF1474" i="1" a="1"/>
  <c r="AF1474" i="1" s="1"/>
  <c r="AF1476" i="1" a="1"/>
  <c r="AF1476" i="1" s="1"/>
  <c r="AF1478" i="1" a="1"/>
  <c r="AF1478" i="1" s="1"/>
  <c r="AF1480" i="1" a="1"/>
  <c r="AF1480" i="1" s="1"/>
  <c r="AF1482" i="1" a="1"/>
  <c r="AF1482" i="1" s="1"/>
  <c r="AF1484" i="1" a="1"/>
  <c r="AF1484" i="1" s="1"/>
  <c r="AF1486" i="1" a="1"/>
  <c r="AF1486" i="1" s="1"/>
  <c r="AF1488" i="1" a="1"/>
  <c r="AF1488" i="1" s="1"/>
  <c r="AF1490" i="1" a="1"/>
  <c r="AF1490" i="1" s="1"/>
  <c r="AF1492" i="1" a="1"/>
  <c r="AF1492" i="1" s="1"/>
  <c r="AF1494" i="1" a="1"/>
  <c r="AF1494" i="1" s="1"/>
  <c r="AF1496" i="1" a="1"/>
  <c r="AF1496" i="1" s="1"/>
  <c r="AF1498" i="1" a="1"/>
  <c r="AF1498" i="1" s="1"/>
  <c r="AF1500" i="1" a="1"/>
  <c r="AF1500" i="1" s="1"/>
  <c r="AF1502" i="1" a="1"/>
  <c r="AF1502" i="1" s="1"/>
  <c r="AF1504" i="1" a="1"/>
  <c r="AF1504" i="1" s="1"/>
  <c r="AF1506" i="1" a="1"/>
  <c r="AF1506" i="1" s="1"/>
  <c r="AF1508" i="1" a="1"/>
  <c r="AF1508" i="1" s="1"/>
  <c r="AF1510" i="1" a="1"/>
  <c r="AF1510" i="1" s="1"/>
  <c r="AF1512" i="1" a="1"/>
  <c r="AF1512" i="1" s="1"/>
  <c r="AF1514" i="1" a="1"/>
  <c r="AF1514" i="1" s="1"/>
  <c r="AF1516" i="1" a="1"/>
  <c r="AF1516" i="1" s="1"/>
  <c r="AF1518" i="1" a="1"/>
  <c r="AF1518" i="1" s="1"/>
  <c r="AF1520" i="1" a="1"/>
  <c r="AF1520" i="1" s="1"/>
  <c r="AF1524" i="1" a="1"/>
  <c r="AF1524" i="1" s="1"/>
  <c r="AF1538" i="1" a="1"/>
  <c r="AF1538" i="1" s="1"/>
  <c r="AF1541" i="1" a="1"/>
  <c r="AF1541" i="1" s="1"/>
  <c r="AF1543" i="1" a="1"/>
  <c r="AF1543" i="1" s="1"/>
  <c r="AF1545" i="1" a="1"/>
  <c r="AF1545" i="1" s="1"/>
  <c r="AF1547" i="1" a="1"/>
  <c r="AF1547" i="1" s="1"/>
  <c r="AF1335" i="1" a="1"/>
  <c r="AF1335" i="1" s="1"/>
  <c r="AF1523" i="1" a="1"/>
  <c r="AF1523" i="1" s="1"/>
  <c r="AF1529" i="1" a="1"/>
  <c r="AF1529" i="1" s="1"/>
  <c r="AF1535" i="1" a="1"/>
  <c r="AF1535" i="1" s="1"/>
  <c r="AF1354" i="1" a="1"/>
  <c r="AF1354" i="1" s="1"/>
  <c r="AF1429" i="1" a="1"/>
  <c r="AF1429" i="1" s="1"/>
  <c r="AF1530" i="1" a="1"/>
  <c r="AF1530" i="1" s="1"/>
  <c r="AF1536" i="1" a="1"/>
  <c r="AF1536" i="1" s="1"/>
  <c r="AF1522" i="1" a="1"/>
  <c r="AF1522" i="1" s="1"/>
  <c r="AF1528" i="1" a="1"/>
  <c r="AF1528" i="1" s="1"/>
  <c r="AF1537" i="1" a="1"/>
  <c r="AF1537" i="1" s="1"/>
  <c r="AF1259" i="1" a="1"/>
  <c r="AF1259" i="1" s="1"/>
  <c r="AF1311" i="1" a="1"/>
  <c r="AF1311" i="1" s="1"/>
  <c r="AF1339" i="1" a="1"/>
  <c r="AF1339" i="1" s="1"/>
  <c r="AF1427" i="1" a="1"/>
  <c r="AF1427" i="1" s="1"/>
  <c r="AF1433" i="1" a="1"/>
  <c r="AF1433" i="1" s="1"/>
  <c r="AF1435" i="1" a="1"/>
  <c r="AF1435" i="1" s="1"/>
  <c r="AF1437" i="1" a="1"/>
  <c r="AF1437" i="1" s="1"/>
  <c r="AF1439" i="1" a="1"/>
  <c r="AF1439" i="1" s="1"/>
  <c r="AF1441" i="1" a="1"/>
  <c r="AF1441" i="1" s="1"/>
  <c r="AF1443" i="1" a="1"/>
  <c r="AF1443" i="1" s="1"/>
  <c r="AF1445" i="1" a="1"/>
  <c r="AF1445" i="1" s="1"/>
  <c r="AF1447" i="1" a="1"/>
  <c r="AF1447" i="1" s="1"/>
  <c r="AF1449" i="1" a="1"/>
  <c r="AF1449" i="1" s="1"/>
  <c r="AF1451" i="1" a="1"/>
  <c r="AF1451" i="1" s="1"/>
  <c r="AF1453" i="1" a="1"/>
  <c r="AF1453" i="1" s="1"/>
  <c r="AF1455" i="1" a="1"/>
  <c r="AF1455" i="1" s="1"/>
  <c r="AF1457" i="1" a="1"/>
  <c r="AF1457" i="1" s="1"/>
  <c r="AF1459" i="1" a="1"/>
  <c r="AF1459" i="1" s="1"/>
  <c r="AF1461" i="1" a="1"/>
  <c r="AF1461" i="1" s="1"/>
  <c r="AF1463" i="1" a="1"/>
  <c r="AF1463" i="1" s="1"/>
  <c r="AF1465" i="1" a="1"/>
  <c r="AF1465" i="1" s="1"/>
  <c r="AF1467" i="1" a="1"/>
  <c r="AF1467" i="1" s="1"/>
  <c r="AF1469" i="1" a="1"/>
  <c r="AF1469" i="1" s="1"/>
  <c r="AF1471" i="1" a="1"/>
  <c r="AF1471" i="1" s="1"/>
  <c r="AF1473" i="1" a="1"/>
  <c r="AF1473" i="1" s="1"/>
  <c r="AF1475" i="1" a="1"/>
  <c r="AF1475" i="1" s="1"/>
  <c r="AF1477" i="1" a="1"/>
  <c r="AF1477" i="1" s="1"/>
  <c r="AF1479" i="1" a="1"/>
  <c r="AF1479" i="1" s="1"/>
  <c r="AF1481" i="1" a="1"/>
  <c r="AF1481" i="1" s="1"/>
  <c r="AF1483" i="1" a="1"/>
  <c r="AF1483" i="1" s="1"/>
  <c r="AF1485" i="1" a="1"/>
  <c r="AF1485" i="1" s="1"/>
  <c r="AF1487" i="1" a="1"/>
  <c r="AF1487" i="1" s="1"/>
  <c r="AF1489" i="1" a="1"/>
  <c r="AF1489" i="1" s="1"/>
  <c r="AF1491" i="1" a="1"/>
  <c r="AF1491" i="1" s="1"/>
  <c r="AF1493" i="1" a="1"/>
  <c r="AF1493" i="1" s="1"/>
  <c r="AF1495" i="1" a="1"/>
  <c r="AF1495" i="1" s="1"/>
  <c r="AF1497" i="1" a="1"/>
  <c r="AF1497" i="1" s="1"/>
  <c r="AF1499" i="1" a="1"/>
  <c r="AF1499" i="1" s="1"/>
  <c r="AF1501" i="1" a="1"/>
  <c r="AF1501" i="1" s="1"/>
  <c r="AF1503" i="1" a="1"/>
  <c r="AF1503" i="1" s="1"/>
  <c r="AF1505" i="1" a="1"/>
  <c r="AF1505" i="1" s="1"/>
  <c r="AF1507" i="1" a="1"/>
  <c r="AF1507" i="1" s="1"/>
  <c r="AF1509" i="1" a="1"/>
  <c r="AF1509" i="1" s="1"/>
  <c r="AF1511" i="1" a="1"/>
  <c r="AF1511" i="1" s="1"/>
  <c r="AF1513" i="1" a="1"/>
  <c r="AF1513" i="1" s="1"/>
  <c r="AF1515" i="1" a="1"/>
  <c r="AF1515" i="1" s="1"/>
  <c r="AF1517" i="1" a="1"/>
  <c r="AF1517" i="1" s="1"/>
  <c r="AF1519" i="1" a="1"/>
  <c r="AF1519" i="1" s="1"/>
  <c r="AF1531" i="1" a="1"/>
  <c r="AF1531" i="1" s="1"/>
  <c r="AF1532" i="1" a="1"/>
  <c r="AF1532" i="1" s="1"/>
  <c r="AF1542" i="1" a="1"/>
  <c r="AF1542" i="1" s="1"/>
  <c r="AF1544" i="1" a="1"/>
  <c r="AF1544" i="1" s="1"/>
  <c r="AF1546" i="1" a="1"/>
  <c r="AF1546" i="1" s="1"/>
  <c r="AF1360" i="1" a="1"/>
  <c r="AF1360" i="1" s="1"/>
  <c r="AF1375" i="1" a="1"/>
  <c r="AF1375" i="1" s="1"/>
  <c r="AF1425" i="1" a="1"/>
  <c r="AF1425" i="1" s="1"/>
  <c r="AF1570" i="1" a="1"/>
  <c r="AF1570" i="1" s="1"/>
  <c r="AF1578" i="1" a="1"/>
  <c r="AF1578" i="1" s="1"/>
  <c r="AF1594" i="1" a="1"/>
  <c r="AF1594" i="1" s="1"/>
  <c r="AF1608" i="1" a="1"/>
  <c r="AF1608" i="1" s="1"/>
  <c r="AF1624" i="1" a="1"/>
  <c r="AF1624" i="1" s="1"/>
  <c r="AF1640" i="1" a="1"/>
  <c r="AF1640" i="1" s="1"/>
  <c r="AF1655" i="1" a="1"/>
  <c r="AF1655" i="1" s="1"/>
  <c r="AF1656" i="1" a="1"/>
  <c r="AF1656" i="1" s="1"/>
  <c r="AF1667" i="1" a="1"/>
  <c r="AF1667" i="1" s="1"/>
  <c r="AF1668" i="1" a="1"/>
  <c r="AF1668" i="1" s="1"/>
  <c r="AF1669" i="1" a="1"/>
  <c r="AF1669" i="1" s="1"/>
  <c r="AF1681" i="1" a="1"/>
  <c r="AF1681" i="1" s="1"/>
  <c r="AF1527" i="1" a="1"/>
  <c r="AF1527" i="1" s="1"/>
  <c r="AF1533" i="1" a="1"/>
  <c r="AF1533" i="1" s="1"/>
  <c r="AF1571" i="1" a="1"/>
  <c r="AF1571" i="1" s="1"/>
  <c r="AF1572" i="1" a="1"/>
  <c r="AF1572" i="1" s="1"/>
  <c r="AF1573" i="1" a="1"/>
  <c r="AF1573" i="1" s="1"/>
  <c r="AF1579" i="1" a="1"/>
  <c r="AF1579" i="1" s="1"/>
  <c r="AF1580" i="1" a="1"/>
  <c r="AF1580" i="1" s="1"/>
  <c r="AF1581" i="1" a="1"/>
  <c r="AF1581" i="1" s="1"/>
  <c r="AF1595" i="1" a="1"/>
  <c r="AF1595" i="1" s="1"/>
  <c r="AF1609" i="1" a="1"/>
  <c r="AF1609" i="1" s="1"/>
  <c r="AF1610" i="1" a="1"/>
  <c r="AF1610" i="1" s="1"/>
  <c r="AF1611" i="1" a="1"/>
  <c r="AF1611" i="1" s="1"/>
  <c r="AF1625" i="1" a="1"/>
  <c r="AF1625" i="1" s="1"/>
  <c r="AF1626" i="1" a="1"/>
  <c r="AF1626" i="1" s="1"/>
  <c r="AF1627" i="1" a="1"/>
  <c r="AF1627" i="1" s="1"/>
  <c r="AF1641" i="1" a="1"/>
  <c r="AF1641" i="1" s="1"/>
  <c r="AF1642" i="1" a="1"/>
  <c r="AF1642" i="1" s="1"/>
  <c r="AF1643" i="1" a="1"/>
  <c r="AF1643" i="1" s="1"/>
  <c r="AF1654" i="1" a="1"/>
  <c r="AF1654" i="1" s="1"/>
  <c r="AF1666" i="1" a="1"/>
  <c r="AF1666" i="1" s="1"/>
  <c r="AF1679" i="1" a="1"/>
  <c r="AF1679" i="1" s="1"/>
  <c r="AF1680" i="1" a="1"/>
  <c r="AF1680" i="1" s="1"/>
  <c r="AF1691" i="1" a="1"/>
  <c r="AF1691" i="1" s="1"/>
  <c r="AF1692" i="1" a="1"/>
  <c r="AF1692" i="1" s="1"/>
  <c r="AF1693" i="1" a="1"/>
  <c r="AF1693" i="1" s="1"/>
  <c r="AF1695" i="1" a="1"/>
  <c r="AF1695" i="1" s="1"/>
  <c r="AF1549" i="1" a="1"/>
  <c r="AF1549" i="1" s="1"/>
  <c r="AF1551" i="1" a="1"/>
  <c r="AF1551" i="1" s="1"/>
  <c r="AF1553" i="1" a="1"/>
  <c r="AF1553" i="1" s="1"/>
  <c r="AF1555" i="1" a="1"/>
  <c r="AF1555" i="1" s="1"/>
  <c r="AF1557" i="1" a="1"/>
  <c r="AF1557" i="1" s="1"/>
  <c r="AF1559" i="1" a="1"/>
  <c r="AF1559" i="1" s="1"/>
  <c r="AF1561" i="1" a="1"/>
  <c r="AF1561" i="1" s="1"/>
  <c r="AF1563" i="1" a="1"/>
  <c r="AF1563" i="1" s="1"/>
  <c r="AF1565" i="1" a="1"/>
  <c r="AF1565" i="1" s="1"/>
  <c r="AF1567" i="1" a="1"/>
  <c r="AF1567" i="1" s="1"/>
  <c r="AF1575" i="1" a="1"/>
  <c r="AF1575" i="1" s="1"/>
  <c r="AF1582" i="1" a="1"/>
  <c r="AF1582" i="1" s="1"/>
  <c r="AF1596" i="1" a="1"/>
  <c r="AF1596" i="1" s="1"/>
  <c r="AF1612" i="1" a="1"/>
  <c r="AF1612" i="1" s="1"/>
  <c r="AF1628" i="1" a="1"/>
  <c r="AF1628" i="1" s="1"/>
  <c r="AF1644" i="1" a="1"/>
  <c r="AF1644" i="1" s="1"/>
  <c r="AF1651" i="1" a="1"/>
  <c r="AF1651" i="1" s="1"/>
  <c r="AF1652" i="1" a="1"/>
  <c r="AF1652" i="1" s="1"/>
  <c r="AF1653" i="1" a="1"/>
  <c r="AF1653" i="1" s="1"/>
  <c r="AF1665" i="1" a="1"/>
  <c r="AF1665" i="1" s="1"/>
  <c r="AF1678" i="1" a="1"/>
  <c r="AF1678" i="1" s="1"/>
  <c r="AF1690" i="1" a="1"/>
  <c r="AF1690" i="1" s="1"/>
  <c r="AF1539" i="1" a="1"/>
  <c r="AF1539" i="1" s="1"/>
  <c r="AF1583" i="1" a="1"/>
  <c r="AF1583" i="1" s="1"/>
  <c r="AF1584" i="1" a="1"/>
  <c r="AF1584" i="1" s="1"/>
  <c r="AF1585" i="1" a="1"/>
  <c r="AF1585" i="1" s="1"/>
  <c r="AF1597" i="1" a="1"/>
  <c r="AF1597" i="1" s="1"/>
  <c r="AF1598" i="1" a="1"/>
  <c r="AF1598" i="1" s="1"/>
  <c r="AF1599" i="1" a="1"/>
  <c r="AF1599" i="1" s="1"/>
  <c r="AF1613" i="1" a="1"/>
  <c r="AF1613" i="1" s="1"/>
  <c r="AF1614" i="1" a="1"/>
  <c r="AF1614" i="1" s="1"/>
  <c r="AF1615" i="1" a="1"/>
  <c r="AF1615" i="1" s="1"/>
  <c r="AF1629" i="1" a="1"/>
  <c r="AF1629" i="1" s="1"/>
  <c r="AF1630" i="1" a="1"/>
  <c r="AF1630" i="1" s="1"/>
  <c r="AF1631" i="1" a="1"/>
  <c r="AF1631" i="1" s="1"/>
  <c r="AF1645" i="1" a="1"/>
  <c r="AF1645" i="1" s="1"/>
  <c r="AF1646" i="1" a="1"/>
  <c r="AF1646" i="1" s="1"/>
  <c r="AF1647" i="1" a="1"/>
  <c r="AF1647" i="1" s="1"/>
  <c r="AF1650" i="1" a="1"/>
  <c r="AF1650" i="1" s="1"/>
  <c r="AF1663" i="1" a="1"/>
  <c r="AF1663" i="1" s="1"/>
  <c r="AF1664" i="1" a="1"/>
  <c r="AF1664" i="1" s="1"/>
  <c r="AF1675" i="1" a="1"/>
  <c r="AF1675" i="1" s="1"/>
  <c r="AF1676" i="1" a="1"/>
  <c r="AF1676" i="1" s="1"/>
  <c r="AF1677" i="1" a="1"/>
  <c r="AF1677" i="1" s="1"/>
  <c r="AF1689" i="1" a="1"/>
  <c r="AF1689" i="1" s="1"/>
  <c r="AF1586" i="1" a="1"/>
  <c r="AF1586" i="1" s="1"/>
  <c r="AF1600" i="1" a="1"/>
  <c r="AF1600" i="1" s="1"/>
  <c r="AF1616" i="1" a="1"/>
  <c r="AF1616" i="1" s="1"/>
  <c r="AF1632" i="1" a="1"/>
  <c r="AF1632" i="1" s="1"/>
  <c r="AF1648" i="1" a="1"/>
  <c r="AF1648" i="1" s="1"/>
  <c r="AF1649" i="1" a="1"/>
  <c r="AF1649" i="1" s="1"/>
  <c r="AF1662" i="1" a="1"/>
  <c r="AF1662" i="1" s="1"/>
  <c r="AF1674" i="1" a="1"/>
  <c r="AF1674" i="1" s="1"/>
  <c r="AF1687" i="1" a="1"/>
  <c r="AF1687" i="1" s="1"/>
  <c r="AF1688" i="1" a="1"/>
  <c r="AF1688" i="1" s="1"/>
  <c r="AF1694" i="1" a="1"/>
  <c r="AF1694" i="1" s="1"/>
  <c r="AF1587" i="1" a="1"/>
  <c r="AF1587" i="1" s="1"/>
  <c r="AF1588" i="1" a="1"/>
  <c r="AF1588" i="1" s="1"/>
  <c r="AF1589" i="1" a="1"/>
  <c r="AF1589" i="1" s="1"/>
  <c r="AF1601" i="1" a="1"/>
  <c r="AF1601" i="1" s="1"/>
  <c r="AF1602" i="1" a="1"/>
  <c r="AF1602" i="1" s="1"/>
  <c r="AF1603" i="1" a="1"/>
  <c r="AF1603" i="1" s="1"/>
  <c r="AF1617" i="1" a="1"/>
  <c r="AF1617" i="1" s="1"/>
  <c r="AF1618" i="1" a="1"/>
  <c r="AF1618" i="1" s="1"/>
  <c r="AF1619" i="1" a="1"/>
  <c r="AF1619" i="1" s="1"/>
  <c r="AF1633" i="1" a="1"/>
  <c r="AF1633" i="1" s="1"/>
  <c r="AF1634" i="1" a="1"/>
  <c r="AF1634" i="1" s="1"/>
  <c r="AF1635" i="1" a="1"/>
  <c r="AF1635" i="1" s="1"/>
  <c r="AF1659" i="1" a="1"/>
  <c r="AF1659" i="1" s="1"/>
  <c r="AF1660" i="1" a="1"/>
  <c r="AF1660" i="1" s="1"/>
  <c r="AF1661" i="1" a="1"/>
  <c r="AF1661" i="1" s="1"/>
  <c r="AF1673" i="1" a="1"/>
  <c r="AF1673" i="1" s="1"/>
  <c r="AF1686" i="1" a="1"/>
  <c r="AF1686" i="1" s="1"/>
  <c r="AF1521" i="1" a="1"/>
  <c r="AF1521" i="1" s="1"/>
  <c r="AF1540" i="1" a="1"/>
  <c r="AF1540" i="1" s="1"/>
  <c r="AF1569" i="1" a="1"/>
  <c r="AF1569" i="1" s="1"/>
  <c r="AF1576" i="1" a="1"/>
  <c r="AF1576" i="1" s="1"/>
  <c r="AF1577" i="1" a="1"/>
  <c r="AF1577" i="1" s="1"/>
  <c r="AF1591" i="1" a="1"/>
  <c r="AF1591" i="1" s="1"/>
  <c r="AF1592" i="1" a="1"/>
  <c r="AF1592" i="1" s="1"/>
  <c r="AF1593" i="1" a="1"/>
  <c r="AF1593" i="1" s="1"/>
  <c r="AF1605" i="1" a="1"/>
  <c r="AF1605" i="1" s="1"/>
  <c r="AF1606" i="1" a="1"/>
  <c r="AF1606" i="1" s="1"/>
  <c r="AF1607" i="1" a="1"/>
  <c r="AF1607" i="1" s="1"/>
  <c r="AF1621" i="1" a="1"/>
  <c r="AF1621" i="1" s="1"/>
  <c r="AF1622" i="1" a="1"/>
  <c r="AF1622" i="1" s="1"/>
  <c r="AF1623" i="1" a="1"/>
  <c r="AF1623" i="1" s="1"/>
  <c r="AF1637" i="1" a="1"/>
  <c r="AF1637" i="1" s="1"/>
  <c r="AF1638" i="1" a="1"/>
  <c r="AF1638" i="1" s="1"/>
  <c r="AF1639" i="1" a="1"/>
  <c r="AF1639" i="1" s="1"/>
  <c r="AF1657" i="1" a="1"/>
  <c r="AF1657" i="1" s="1"/>
  <c r="AF1558" i="1" a="1"/>
  <c r="AF1558" i="1" s="1"/>
  <c r="AF1671" i="1" a="1"/>
  <c r="AF1671" i="1" s="1"/>
  <c r="AF1684" i="1" a="1"/>
  <c r="AF1684" i="1" s="1"/>
  <c r="AF1699" i="1" a="1"/>
  <c r="AF1699" i="1" s="1"/>
  <c r="AF1707" i="1" a="1"/>
  <c r="AF1707" i="1" s="1"/>
  <c r="AF1709" i="1" a="1"/>
  <c r="AF1709" i="1" s="1"/>
  <c r="AF1724" i="1" a="1"/>
  <c r="AF1724" i="1" s="1"/>
  <c r="AF1726" i="1" a="1"/>
  <c r="AF1726" i="1" s="1"/>
  <c r="AF1728" i="1" a="1"/>
  <c r="AF1728" i="1" s="1"/>
  <c r="AF1734" i="1" a="1"/>
  <c r="AF1734" i="1" s="1"/>
  <c r="AF1740" i="1" a="1"/>
  <c r="AF1740" i="1" s="1"/>
  <c r="AF1741" i="1" a="1"/>
  <c r="AF1741" i="1" s="1"/>
  <c r="AF1742" i="1" a="1"/>
  <c r="AF1742" i="1" s="1"/>
  <c r="AF1751" i="1" a="1"/>
  <c r="AF1751" i="1" s="1"/>
  <c r="AF1752" i="1" a="1"/>
  <c r="AF1752" i="1" s="1"/>
  <c r="AF1753" i="1" a="1"/>
  <c r="AF1753" i="1" s="1"/>
  <c r="AF1767" i="1" a="1"/>
  <c r="AF1767" i="1" s="1"/>
  <c r="AF1768" i="1" a="1"/>
  <c r="AF1768" i="1" s="1"/>
  <c r="AF1783" i="1" a="1"/>
  <c r="AF1783" i="1" s="1"/>
  <c r="AF1794" i="1" a="1"/>
  <c r="AF1794" i="1" s="1"/>
  <c r="AF1799" i="1" a="1"/>
  <c r="AF1799" i="1" s="1"/>
  <c r="AF1803" i="1" a="1"/>
  <c r="AF1803" i="1" s="1"/>
  <c r="AF1835" i="1" a="1"/>
  <c r="AF1835" i="1" s="1"/>
  <c r="AF1840" i="1" a="1"/>
  <c r="AF1840" i="1" s="1"/>
  <c r="AF1853" i="1" a="1"/>
  <c r="AF1853" i="1" s="1"/>
  <c r="AF1867" i="1" a="1"/>
  <c r="AF1867" i="1" s="1"/>
  <c r="AF1872" i="1" a="1"/>
  <c r="AF1872" i="1" s="1"/>
  <c r="AF1878" i="1" a="1"/>
  <c r="AF1878" i="1" s="1"/>
  <c r="AF1891" i="1" a="1"/>
  <c r="AF1891" i="1" s="1"/>
  <c r="AF1892" i="1" a="1"/>
  <c r="AF1892" i="1" s="1"/>
  <c r="AF1907" i="1" a="1"/>
  <c r="AF1907" i="1" s="1"/>
  <c r="AF1908" i="1" a="1"/>
  <c r="AF1908" i="1" s="1"/>
  <c r="AF1917" i="1" a="1"/>
  <c r="AF1917" i="1" s="1"/>
  <c r="AF1927" i="1" a="1"/>
  <c r="AF1927" i="1" s="1"/>
  <c r="AF1928" i="1" a="1"/>
  <c r="AF1928" i="1" s="1"/>
  <c r="AF1929" i="1" a="1"/>
  <c r="AF1929" i="1" s="1"/>
  <c r="AF1930" i="1" a="1"/>
  <c r="AF1930" i="1" s="1"/>
  <c r="AF1560" i="1" a="1"/>
  <c r="AF1560" i="1" s="1"/>
  <c r="AF1711" i="1" a="1"/>
  <c r="AF1711" i="1" s="1"/>
  <c r="AF1739" i="1" a="1"/>
  <c r="AF1739" i="1" s="1"/>
  <c r="AF1754" i="1" a="1"/>
  <c r="AF1754" i="1" s="1"/>
  <c r="AF1755" i="1" a="1"/>
  <c r="AF1755" i="1" s="1"/>
  <c r="AF1769" i="1" a="1"/>
  <c r="AF1769" i="1" s="1"/>
  <c r="AF1770" i="1" a="1"/>
  <c r="AF1770" i="1" s="1"/>
  <c r="AF1793" i="1" a="1"/>
  <c r="AF1793" i="1" s="1"/>
  <c r="AF1807" i="1" a="1"/>
  <c r="AF1807" i="1" s="1"/>
  <c r="AF1810" i="1" a="1"/>
  <c r="AF1810" i="1" s="1"/>
  <c r="AF1836" i="1" a="1"/>
  <c r="AF1836" i="1" s="1"/>
  <c r="AF1841" i="1" a="1"/>
  <c r="AF1841" i="1" s="1"/>
  <c r="AF1854" i="1" a="1"/>
  <c r="AF1854" i="1" s="1"/>
  <c r="AF1868" i="1" a="1"/>
  <c r="AF1868" i="1" s="1"/>
  <c r="AF1873" i="1" a="1"/>
  <c r="AF1873" i="1" s="1"/>
  <c r="AF1893" i="1" a="1"/>
  <c r="AF1893" i="1" s="1"/>
  <c r="AF1909" i="1" a="1"/>
  <c r="AF1909" i="1" s="1"/>
  <c r="AF1918" i="1" a="1"/>
  <c r="AF1918" i="1" s="1"/>
  <c r="AF1931" i="1" a="1"/>
  <c r="AF1931" i="1" s="1"/>
  <c r="AF1932" i="1" a="1"/>
  <c r="AF1932" i="1" s="1"/>
  <c r="AF1941" i="1" a="1"/>
  <c r="AF1941" i="1" s="1"/>
  <c r="AF1562" i="1" a="1"/>
  <c r="AF1562" i="1" s="1"/>
  <c r="AF1672" i="1" a="1"/>
  <c r="AF1672" i="1" s="1"/>
  <c r="AF1685" i="1" a="1"/>
  <c r="AF1685" i="1" s="1"/>
  <c r="AF1712" i="1" a="1"/>
  <c r="AF1712" i="1" s="1"/>
  <c r="AF1713" i="1" a="1"/>
  <c r="AF1713" i="1" s="1"/>
  <c r="AF1730" i="1" a="1"/>
  <c r="AF1730" i="1" s="1"/>
  <c r="AF1733" i="1" a="1"/>
  <c r="AF1733" i="1" s="1"/>
  <c r="AF1738" i="1" a="1"/>
  <c r="AF1738" i="1" s="1"/>
  <c r="AF1756" i="1" a="1"/>
  <c r="AF1756" i="1" s="1"/>
  <c r="AF1757" i="1" a="1"/>
  <c r="AF1757" i="1" s="1"/>
  <c r="AF1771" i="1" a="1"/>
  <c r="AF1771" i="1" s="1"/>
  <c r="AF1772" i="1" a="1"/>
  <c r="AF1772" i="1" s="1"/>
  <c r="AF1792" i="1" a="1"/>
  <c r="AF1792" i="1" s="1"/>
  <c r="AF1797" i="1" a="1"/>
  <c r="AF1797" i="1" s="1"/>
  <c r="AF1798" i="1" a="1"/>
  <c r="AF1798" i="1" s="1"/>
  <c r="AF1802" i="1" a="1"/>
  <c r="AF1802" i="1" s="1"/>
  <c r="AF1824" i="1" a="1"/>
  <c r="AF1824" i="1" s="1"/>
  <c r="AF1825" i="1" a="1"/>
  <c r="AF1825" i="1" s="1"/>
  <c r="AF1842" i="1" a="1"/>
  <c r="AF1842" i="1" s="1"/>
  <c r="AF1855" i="1" a="1"/>
  <c r="AF1855" i="1" s="1"/>
  <c r="AF1856" i="1" a="1"/>
  <c r="AF1856" i="1" s="1"/>
  <c r="AF1857" i="1" a="1"/>
  <c r="AF1857" i="1" s="1"/>
  <c r="AF1858" i="1" a="1"/>
  <c r="AF1858" i="1" s="1"/>
  <c r="AF1874" i="1" a="1"/>
  <c r="AF1874" i="1" s="1"/>
  <c r="AF1879" i="1" a="1"/>
  <c r="AF1879" i="1" s="1"/>
  <c r="AF1880" i="1" a="1"/>
  <c r="AF1880" i="1" s="1"/>
  <c r="AF1881" i="1" a="1"/>
  <c r="AF1881" i="1" s="1"/>
  <c r="AF1882" i="1" a="1"/>
  <c r="AF1882" i="1" s="1"/>
  <c r="AF1894" i="1" a="1"/>
  <c r="AF1894" i="1" s="1"/>
  <c r="AF1910" i="1" a="1"/>
  <c r="AF1910" i="1" s="1"/>
  <c r="AF1919" i="1" a="1"/>
  <c r="AF1919" i="1" s="1"/>
  <c r="AF1920" i="1" a="1"/>
  <c r="AF1920" i="1" s="1"/>
  <c r="AF1921" i="1" a="1"/>
  <c r="AF1921" i="1" s="1"/>
  <c r="AF1933" i="1" a="1"/>
  <c r="AF1933" i="1" s="1"/>
  <c r="AF1548" i="1" a="1"/>
  <c r="AF1548" i="1" s="1"/>
  <c r="AF1564" i="1" a="1"/>
  <c r="AF1564" i="1" s="1"/>
  <c r="AF1698" i="1" a="1"/>
  <c r="AF1698" i="1" s="1"/>
  <c r="AF1700" i="1" a="1"/>
  <c r="AF1700" i="1" s="1"/>
  <c r="AF1714" i="1" a="1"/>
  <c r="AF1714" i="1" s="1"/>
  <c r="AF1715" i="1" a="1"/>
  <c r="AF1715" i="1" s="1"/>
  <c r="AF1737" i="1" a="1"/>
  <c r="AF1737" i="1" s="1"/>
  <c r="AF1758" i="1" a="1"/>
  <c r="AF1758" i="1" s="1"/>
  <c r="AF1773" i="1" a="1"/>
  <c r="AF1773" i="1" s="1"/>
  <c r="AF1774" i="1" a="1"/>
  <c r="AF1774" i="1" s="1"/>
  <c r="AF1791" i="1" a="1"/>
  <c r="AF1791" i="1" s="1"/>
  <c r="AF1796" i="1" a="1"/>
  <c r="AF1796" i="1" s="1"/>
  <c r="AF1813" i="1" a="1"/>
  <c r="AF1813" i="1" s="1"/>
  <c r="AF1815" i="1" a="1"/>
  <c r="AF1815" i="1" s="1"/>
  <c r="AF1816" i="1" a="1"/>
  <c r="AF1816" i="1" s="1"/>
  <c r="AF1817" i="1" a="1"/>
  <c r="AF1817" i="1" s="1"/>
  <c r="AF1821" i="1" a="1"/>
  <c r="AF1821" i="1" s="1"/>
  <c r="AF1822" i="1" a="1"/>
  <c r="AF1822" i="1" s="1"/>
  <c r="AF1823" i="1" a="1"/>
  <c r="AF1823" i="1" s="1"/>
  <c r="AF1826" i="1" a="1"/>
  <c r="AF1826" i="1" s="1"/>
  <c r="AF1832" i="1" a="1"/>
  <c r="AF1832" i="1" s="1"/>
  <c r="AF1837" i="1" a="1"/>
  <c r="AF1837" i="1" s="1"/>
  <c r="AF1843" i="1" a="1"/>
  <c r="AF1843" i="1" s="1"/>
  <c r="AF1844" i="1" a="1"/>
  <c r="AF1844" i="1" s="1"/>
  <c r="AF1859" i="1" a="1"/>
  <c r="AF1859" i="1" s="1"/>
  <c r="AF1860" i="1" a="1"/>
  <c r="AF1860" i="1" s="1"/>
  <c r="AF1869" i="1" a="1"/>
  <c r="AF1869" i="1" s="1"/>
  <c r="AF1883" i="1" a="1"/>
  <c r="AF1883" i="1" s="1"/>
  <c r="AF1895" i="1" a="1"/>
  <c r="AF1895" i="1" s="1"/>
  <c r="AF1896" i="1" a="1"/>
  <c r="AF1896" i="1" s="1"/>
  <c r="AF1897" i="1" a="1"/>
  <c r="AF1897" i="1" s="1"/>
  <c r="AF1898" i="1" a="1"/>
  <c r="AF1898" i="1" s="1"/>
  <c r="AF1911" i="1" a="1"/>
  <c r="AF1911" i="1" s="1"/>
  <c r="AF1912" i="1" a="1"/>
  <c r="AF1912" i="1" s="1"/>
  <c r="AF1550" i="1" a="1"/>
  <c r="AF1550" i="1" s="1"/>
  <c r="AF1566" i="1" a="1"/>
  <c r="AF1566" i="1" s="1"/>
  <c r="AF1574" i="1" a="1"/>
  <c r="AF1574" i="1" s="1"/>
  <c r="AF1701" i="1" a="1"/>
  <c r="AF1701" i="1" s="1"/>
  <c r="AF1702" i="1" a="1"/>
  <c r="AF1702" i="1" s="1"/>
  <c r="AF1703" i="1" a="1"/>
  <c r="AF1703" i="1" s="1"/>
  <c r="AF1706" i="1" a="1"/>
  <c r="AF1706" i="1" s="1"/>
  <c r="AF1708" i="1" a="1"/>
  <c r="AF1708" i="1" s="1"/>
  <c r="AF1710" i="1" a="1"/>
  <c r="AF1710" i="1" s="1"/>
  <c r="AF1716" i="1" a="1"/>
  <c r="AF1716" i="1" s="1"/>
  <c r="AF1717" i="1" a="1"/>
  <c r="AF1717" i="1" s="1"/>
  <c r="AF1725" i="1" a="1"/>
  <c r="AF1725" i="1" s="1"/>
  <c r="AF1727" i="1" a="1"/>
  <c r="AF1727" i="1" s="1"/>
  <c r="AF1729" i="1" a="1"/>
  <c r="AF1729" i="1" s="1"/>
  <c r="AF1736" i="1" a="1"/>
  <c r="AF1736" i="1" s="1"/>
  <c r="AF1747" i="1" a="1"/>
  <c r="AF1747" i="1" s="1"/>
  <c r="AF1759" i="1" a="1"/>
  <c r="AF1759" i="1" s="1"/>
  <c r="AF1760" i="1" a="1"/>
  <c r="AF1760" i="1" s="1"/>
  <c r="AF1775" i="1" a="1"/>
  <c r="AF1775" i="1" s="1"/>
  <c r="AF1776" i="1" a="1"/>
  <c r="AF1776" i="1" s="1"/>
  <c r="AF1788" i="1" a="1"/>
  <c r="AF1788" i="1" s="1"/>
  <c r="AF1790" i="1" a="1"/>
  <c r="AF1790" i="1" s="1"/>
  <c r="AF1801" i="1" a="1"/>
  <c r="AF1801" i="1" s="1"/>
  <c r="AF1806" i="1" a="1"/>
  <c r="AF1806" i="1" s="1"/>
  <c r="AF1809" i="1" a="1"/>
  <c r="AF1809" i="1" s="1"/>
  <c r="AF1812" i="1" a="1"/>
  <c r="AF1812" i="1" s="1"/>
  <c r="AF1814" i="1" a="1"/>
  <c r="AF1814" i="1" s="1"/>
  <c r="AF1818" i="1" a="1"/>
  <c r="AF1818" i="1" s="1"/>
  <c r="AF1819" i="1" a="1"/>
  <c r="AF1819" i="1" s="1"/>
  <c r="AF1820" i="1" a="1"/>
  <c r="AF1820" i="1" s="1"/>
  <c r="AF1827" i="1" a="1"/>
  <c r="AF1827" i="1" s="1"/>
  <c r="AF1828" i="1" a="1"/>
  <c r="AF1828" i="1" s="1"/>
  <c r="AF1829" i="1" a="1"/>
  <c r="AF1829" i="1" s="1"/>
  <c r="AF1830" i="1" a="1"/>
  <c r="AF1830" i="1" s="1"/>
  <c r="AF1831" i="1" a="1"/>
  <c r="AF1831" i="1" s="1"/>
  <c r="AF1845" i="1" a="1"/>
  <c r="AF1845" i="1" s="1"/>
  <c r="AF1861" i="1" a="1"/>
  <c r="AF1861" i="1" s="1"/>
  <c r="AF1875" i="1" a="1"/>
  <c r="AF1875" i="1" s="1"/>
  <c r="AF1884" i="1" a="1"/>
  <c r="AF1884" i="1" s="1"/>
  <c r="AF1899" i="1" a="1"/>
  <c r="AF1899" i="1" s="1"/>
  <c r="AF1900" i="1" a="1"/>
  <c r="AF1900" i="1" s="1"/>
  <c r="AF1913" i="1" a="1"/>
  <c r="AF1913" i="1" s="1"/>
  <c r="AF1935" i="1" a="1"/>
  <c r="AF1935" i="1" s="1"/>
  <c r="AF1936" i="1" a="1"/>
  <c r="AF1936" i="1" s="1"/>
  <c r="AF1937" i="1" a="1"/>
  <c r="AF1937" i="1" s="1"/>
  <c r="AF1938" i="1" a="1"/>
  <c r="AF1938" i="1" s="1"/>
  <c r="AF1525" i="1" a="1"/>
  <c r="AF1525" i="1" s="1"/>
  <c r="AF1552" i="1" a="1"/>
  <c r="AF1552" i="1" s="1"/>
  <c r="AF1568" i="1" a="1"/>
  <c r="AF1568" i="1" s="1"/>
  <c r="AF1604" i="1" a="1"/>
  <c r="AF1604" i="1" s="1"/>
  <c r="AF1658" i="1" a="1"/>
  <c r="AF1658" i="1" s="1"/>
  <c r="AF1682" i="1" a="1"/>
  <c r="AF1682" i="1" s="1"/>
  <c r="AF1696" i="1" a="1"/>
  <c r="AF1696" i="1" s="1"/>
  <c r="AF1704" i="1" a="1"/>
  <c r="AF1704" i="1" s="1"/>
  <c r="AF1718" i="1" a="1"/>
  <c r="AF1718" i="1" s="1"/>
  <c r="AF1719" i="1" a="1"/>
  <c r="AF1719" i="1" s="1"/>
  <c r="AF1732" i="1" a="1"/>
  <c r="AF1732" i="1" s="1"/>
  <c r="AF1745" i="1" a="1"/>
  <c r="AF1745" i="1" s="1"/>
  <c r="AF1746" i="1" a="1"/>
  <c r="AF1746" i="1" s="1"/>
  <c r="AF1761" i="1" a="1"/>
  <c r="AF1761" i="1" s="1"/>
  <c r="AF1762" i="1" a="1"/>
  <c r="AF1762" i="1" s="1"/>
  <c r="AF1777" i="1" a="1"/>
  <c r="AF1777" i="1" s="1"/>
  <c r="AF1778" i="1" a="1"/>
  <c r="AF1778" i="1" s="1"/>
  <c r="AF1787" i="1" a="1"/>
  <c r="AF1787" i="1" s="1"/>
  <c r="AF1789" i="1" a="1"/>
  <c r="AF1789" i="1" s="1"/>
  <c r="AF1833" i="1" a="1"/>
  <c r="AF1833" i="1" s="1"/>
  <c r="AF1838" i="1" a="1"/>
  <c r="AF1838" i="1" s="1"/>
  <c r="AF1846" i="1" a="1"/>
  <c r="AF1846" i="1" s="1"/>
  <c r="AF1862" i="1" a="1"/>
  <c r="AF1862" i="1" s="1"/>
  <c r="AF1870" i="1" a="1"/>
  <c r="AF1870" i="1" s="1"/>
  <c r="AF1876" i="1" a="1"/>
  <c r="AF1876" i="1" s="1"/>
  <c r="AF1885" i="1" a="1"/>
  <c r="AF1885" i="1" s="1"/>
  <c r="AF1901" i="1" a="1"/>
  <c r="AF1901" i="1" s="1"/>
  <c r="AF1914" i="1" a="1"/>
  <c r="AF1914" i="1" s="1"/>
  <c r="AF1923" i="1" a="1"/>
  <c r="AF1923" i="1" s="1"/>
  <c r="AF1924" i="1" a="1"/>
  <c r="AF1924" i="1" s="1"/>
  <c r="AF1556" i="1" a="1"/>
  <c r="AF1556" i="1" s="1"/>
  <c r="AF1636" i="1" a="1"/>
  <c r="AF1636" i="1" s="1"/>
  <c r="AF1670" i="1" a="1"/>
  <c r="AF1670" i="1" s="1"/>
  <c r="AF1722" i="1" a="1"/>
  <c r="AF1722" i="1" s="1"/>
  <c r="AF1723" i="1" a="1"/>
  <c r="AF1723" i="1" s="1"/>
  <c r="AF1731" i="1" a="1"/>
  <c r="AF1731" i="1" s="1"/>
  <c r="AF1744" i="1" a="1"/>
  <c r="AF1744" i="1" s="1"/>
  <c r="AF1750" i="1" a="1"/>
  <c r="AF1750" i="1" s="1"/>
  <c r="AF1765" i="1" a="1"/>
  <c r="AF1765" i="1" s="1"/>
  <c r="AF1766" i="1" a="1"/>
  <c r="AF1766" i="1" s="1"/>
  <c r="AF1781" i="1" a="1"/>
  <c r="AF1781" i="1" s="1"/>
  <c r="AF1782" i="1" a="1"/>
  <c r="AF1782" i="1" s="1"/>
  <c r="AF1784" i="1" a="1"/>
  <c r="AF1784" i="1" s="1"/>
  <c r="AF1785" i="1" a="1"/>
  <c r="AF1785" i="1" s="1"/>
  <c r="AF1804" i="1" a="1"/>
  <c r="AF1804" i="1" s="1"/>
  <c r="AF1839" i="1" a="1"/>
  <c r="AF1839" i="1" s="1"/>
  <c r="AF1851" i="1" a="1"/>
  <c r="AF1851" i="1" s="1"/>
  <c r="AF1852" i="1" a="1"/>
  <c r="AF1852" i="1" s="1"/>
  <c r="AF1871" i="1" a="1"/>
  <c r="AF1871" i="1" s="1"/>
  <c r="AF1877" i="1" a="1"/>
  <c r="AF1877" i="1" s="1"/>
  <c r="AF1887" i="1" a="1"/>
  <c r="AF1887" i="1" s="1"/>
  <c r="AF1888" i="1" a="1"/>
  <c r="AF1888" i="1" s="1"/>
  <c r="AF1889" i="1" a="1"/>
  <c r="AF1889" i="1" s="1"/>
  <c r="AF1890" i="1" a="1"/>
  <c r="AF1890" i="1" s="1"/>
  <c r="AF1903" i="1" a="1"/>
  <c r="AF1903" i="1" s="1"/>
  <c r="AF1904" i="1" a="1"/>
  <c r="AF1904" i="1" s="1"/>
  <c r="AF1905" i="1" a="1"/>
  <c r="AF1905" i="1" s="1"/>
  <c r="AF1906" i="1" a="1"/>
  <c r="AF1906" i="1" s="1"/>
  <c r="AF1915" i="1" a="1"/>
  <c r="AF1915" i="1" s="1"/>
  <c r="AF1916" i="1" a="1"/>
  <c r="AF1916" i="1" s="1"/>
  <c r="AF1926" i="1" a="1"/>
  <c r="AF1926" i="1" s="1"/>
  <c r="AF1940" i="1" a="1"/>
  <c r="AF1940" i="1" s="1"/>
  <c r="AF1763" i="1" a="1"/>
  <c r="AF1763" i="1" s="1"/>
  <c r="AF1795" i="1" a="1"/>
  <c r="AF1795" i="1" s="1"/>
  <c r="AF1800" i="1" a="1"/>
  <c r="AF1800" i="1" s="1"/>
  <c r="AF1805" i="1" a="1"/>
  <c r="AF1805" i="1" s="1"/>
  <c r="AF1864" i="1" a="1"/>
  <c r="AF1864" i="1" s="1"/>
  <c r="AF1943" i="1" a="1"/>
  <c r="AF1943" i="1" s="1"/>
  <c r="AF1944" i="1" a="1"/>
  <c r="AF1944" i="1" s="1"/>
  <c r="AF1957" i="1" a="1"/>
  <c r="AF1957" i="1" s="1"/>
  <c r="AF1985" i="1" a="1"/>
  <c r="AF1985" i="1" s="1"/>
  <c r="AF1996" i="1" a="1"/>
  <c r="AF1996" i="1" s="1"/>
  <c r="AF1997" i="1" a="1"/>
  <c r="AF1997" i="1" s="1"/>
  <c r="AF1998" i="1" a="1"/>
  <c r="AF1998" i="1" s="1"/>
  <c r="AF1999" i="1" a="1"/>
  <c r="AF1999" i="1" s="1"/>
  <c r="AF2005" i="1" a="1"/>
  <c r="AF2005" i="1" s="1"/>
  <c r="AF2022" i="1" a="1"/>
  <c r="AF2022" i="1" s="1"/>
  <c r="AF2024" i="1" a="1"/>
  <c r="AF2024" i="1" s="1"/>
  <c r="AF2025" i="1" a="1"/>
  <c r="AF2025" i="1" s="1"/>
  <c r="AF2039" i="1" a="1"/>
  <c r="AF2039" i="1" s="1"/>
  <c r="AF1590" i="1" a="1"/>
  <c r="AF1590" i="1" s="1"/>
  <c r="AF1749" i="1" a="1"/>
  <c r="AF1749" i="1" s="1"/>
  <c r="AF1779" i="1" a="1"/>
  <c r="AF1779" i="1" s="1"/>
  <c r="AF1850" i="1" a="1"/>
  <c r="AF1850" i="1" s="1"/>
  <c r="AF1886" i="1" a="1"/>
  <c r="AF1886" i="1" s="1"/>
  <c r="AF1945" i="1" a="1"/>
  <c r="AF1945" i="1" s="1"/>
  <c r="AF1946" i="1" a="1"/>
  <c r="AF1946" i="1" s="1"/>
  <c r="AF1965" i="1" a="1"/>
  <c r="AF1965" i="1" s="1"/>
  <c r="AF1984" i="1" a="1"/>
  <c r="AF1984" i="1" s="1"/>
  <c r="AF1995" i="1" a="1"/>
  <c r="AF1995" i="1" s="1"/>
  <c r="AF2006" i="1" a="1"/>
  <c r="AF2006" i="1" s="1"/>
  <c r="AF2015" i="1" a="1"/>
  <c r="AF2015" i="1" s="1"/>
  <c r="AF2016" i="1" a="1"/>
  <c r="AF2016" i="1" s="1"/>
  <c r="AF2023" i="1" a="1"/>
  <c r="AF2023" i="1" s="1"/>
  <c r="AF2026" i="1" a="1"/>
  <c r="AF2026" i="1" s="1"/>
  <c r="AF1683" i="1" a="1"/>
  <c r="AF1683" i="1" s="1"/>
  <c r="AF1697" i="1" a="1"/>
  <c r="AF1697" i="1" s="1"/>
  <c r="AF1721" i="1" a="1"/>
  <c r="AF1721" i="1" s="1"/>
  <c r="AF1847" i="1" a="1"/>
  <c r="AF1847" i="1" s="1"/>
  <c r="AF1866" i="1" a="1"/>
  <c r="AF1866" i="1" s="1"/>
  <c r="AF1902" i="1" a="1"/>
  <c r="AF1902" i="1" s="1"/>
  <c r="AF1939" i="1" a="1"/>
  <c r="AF1939" i="1" s="1"/>
  <c r="AF1947" i="1" a="1"/>
  <c r="AF1947" i="1" s="1"/>
  <c r="AF1958" i="1" a="1"/>
  <c r="AF1958" i="1" s="1"/>
  <c r="AF1966" i="1" a="1"/>
  <c r="AF1966" i="1" s="1"/>
  <c r="AF1980" i="1" a="1"/>
  <c r="AF1980" i="1" s="1"/>
  <c r="AF1981" i="1" a="1"/>
  <c r="AF1981" i="1" s="1"/>
  <c r="AF1982" i="1" a="1"/>
  <c r="AF1982" i="1" s="1"/>
  <c r="AF1983" i="1" a="1"/>
  <c r="AF1983" i="1" s="1"/>
  <c r="AF1994" i="1" a="1"/>
  <c r="AF1994" i="1" s="1"/>
  <c r="AF2007" i="1" a="1"/>
  <c r="AF2007" i="1" s="1"/>
  <c r="AF2008" i="1" a="1"/>
  <c r="AF2008" i="1" s="1"/>
  <c r="AF2009" i="1" a="1"/>
  <c r="AF2009" i="1" s="1"/>
  <c r="AF2010" i="1" a="1"/>
  <c r="AF2010" i="1" s="1"/>
  <c r="AF2017" i="1" a="1"/>
  <c r="AF2017" i="1" s="1"/>
  <c r="AF2027" i="1" a="1"/>
  <c r="AF2027" i="1" s="1"/>
  <c r="AF2028" i="1" a="1"/>
  <c r="AF2028" i="1" s="1"/>
  <c r="AF2029" i="1" a="1"/>
  <c r="AF2029" i="1" s="1"/>
  <c r="AF1554" i="1" a="1"/>
  <c r="AF1554" i="1" s="1"/>
  <c r="AF1743" i="1" a="1"/>
  <c r="AF1743" i="1" s="1"/>
  <c r="AF1863" i="1" a="1"/>
  <c r="AF1863" i="1" s="1"/>
  <c r="AF1948" i="1" a="1"/>
  <c r="AF1948" i="1" s="1"/>
  <c r="AF1959" i="1" a="1"/>
  <c r="AF1959" i="1" s="1"/>
  <c r="AF1970" i="1" a="1"/>
  <c r="AF1970" i="1" s="1"/>
  <c r="AF1971" i="1" a="1"/>
  <c r="AF1971" i="1" s="1"/>
  <c r="AF1972" i="1" a="1"/>
  <c r="AF1972" i="1" s="1"/>
  <c r="AF1973" i="1" a="1"/>
  <c r="AF1973" i="1" s="1"/>
  <c r="AF1977" i="1" a="1"/>
  <c r="AF1977" i="1" s="1"/>
  <c r="AF1978" i="1" a="1"/>
  <c r="AF1978" i="1" s="1"/>
  <c r="AF1979" i="1" a="1"/>
  <c r="AF1979" i="1" s="1"/>
  <c r="AF1993" i="1" a="1"/>
  <c r="AF1993" i="1" s="1"/>
  <c r="AF2018" i="1" a="1"/>
  <c r="AF2018" i="1" s="1"/>
  <c r="AF2030" i="1" a="1"/>
  <c r="AF2030" i="1" s="1"/>
  <c r="AF1620" i="1" a="1"/>
  <c r="AF1620" i="1" s="1"/>
  <c r="AF1705" i="1" a="1"/>
  <c r="AF1705" i="1" s="1"/>
  <c r="AF1735" i="1" a="1"/>
  <c r="AF1735" i="1" s="1"/>
  <c r="AF1748" i="1" a="1"/>
  <c r="AF1748" i="1" s="1"/>
  <c r="AF1786" i="1" a="1"/>
  <c r="AF1786" i="1" s="1"/>
  <c r="AF1811" i="1" a="1"/>
  <c r="AF1811" i="1" s="1"/>
  <c r="AF1849" i="1" a="1"/>
  <c r="AF1849" i="1" s="1"/>
  <c r="AF1925" i="1" a="1"/>
  <c r="AF1925" i="1" s="1"/>
  <c r="AF1949" i="1" a="1"/>
  <c r="AF1949" i="1" s="1"/>
  <c r="AF1960" i="1" a="1"/>
  <c r="AF1960" i="1" s="1"/>
  <c r="AF1967" i="1" a="1"/>
  <c r="AF1967" i="1" s="1"/>
  <c r="AF1968" i="1" a="1"/>
  <c r="AF1968" i="1" s="1"/>
  <c r="AF1969" i="1" a="1"/>
  <c r="AF1969" i="1" s="1"/>
  <c r="AF1974" i="1" a="1"/>
  <c r="AF1974" i="1" s="1"/>
  <c r="AF1720" i="1" a="1"/>
  <c r="AF1720" i="1" s="1"/>
  <c r="AF1764" i="1" a="1"/>
  <c r="AF1764" i="1" s="1"/>
  <c r="AF1865" i="1" a="1"/>
  <c r="AF1865" i="1" s="1"/>
  <c r="AF1922" i="1" a="1"/>
  <c r="AF1922" i="1" s="1"/>
  <c r="AF1953" i="1" a="1"/>
  <c r="AF1953" i="1" s="1"/>
  <c r="AF1954" i="1" a="1"/>
  <c r="AF1954" i="1" s="1"/>
  <c r="AF1961" i="1" a="1"/>
  <c r="AF1961" i="1" s="1"/>
  <c r="AF1988" i="1" a="1"/>
  <c r="AF1988" i="1" s="1"/>
  <c r="AF1989" i="1" a="1"/>
  <c r="AF1989" i="1" s="1"/>
  <c r="AF1990" i="1" a="1"/>
  <c r="AF1990" i="1" s="1"/>
  <c r="AF1991" i="1" a="1"/>
  <c r="AF1991" i="1" s="1"/>
  <c r="AF2013" i="1" a="1"/>
  <c r="AF2013" i="1" s="1"/>
  <c r="AF2034" i="1" a="1"/>
  <c r="AF2034" i="1" s="1"/>
  <c r="AF1780" i="1" a="1"/>
  <c r="AF1780" i="1" s="1"/>
  <c r="AF1808" i="1" a="1"/>
  <c r="AF1808" i="1" s="1"/>
  <c r="AF1942" i="1" a="1"/>
  <c r="AF1942" i="1" s="1"/>
  <c r="AF1950" i="1" a="1"/>
  <c r="AF1950" i="1" s="1"/>
  <c r="AF1952" i="1" a="1"/>
  <c r="AF1952" i="1" s="1"/>
  <c r="AF1955" i="1" a="1"/>
  <c r="AF1955" i="1" s="1"/>
  <c r="AF1962" i="1" a="1"/>
  <c r="AF1962" i="1" s="1"/>
  <c r="AF1987" i="1" a="1"/>
  <c r="AF1987" i="1" s="1"/>
  <c r="AF2001" i="1" a="1"/>
  <c r="AF2001" i="1" s="1"/>
  <c r="AF2002" i="1" a="1"/>
  <c r="AF2002" i="1" s="1"/>
  <c r="AF2021" i="1" a="1"/>
  <c r="AF2021" i="1" s="1"/>
  <c r="AF2035" i="1" a="1"/>
  <c r="AF2035" i="1" s="1"/>
  <c r="AF2036" i="1" a="1"/>
  <c r="AF2036" i="1" s="1"/>
  <c r="AF2037" i="1" a="1"/>
  <c r="AF2037" i="1" s="1"/>
  <c r="X3" i="1" a="1"/>
  <c r="X3" i="1" s="1"/>
  <c r="X12" i="1" a="1"/>
  <c r="X12" i="1" s="1"/>
  <c r="X6" i="1" a="1"/>
  <c r="X6" i="1" s="1"/>
  <c r="X9" i="1" a="1"/>
  <c r="X9" i="1" s="1"/>
  <c r="X14" i="1" a="1"/>
  <c r="X14" i="1" s="1"/>
  <c r="X16" i="1" a="1"/>
  <c r="X16" i="1" s="1"/>
  <c r="X18" i="1" a="1"/>
  <c r="X18" i="1" s="1"/>
  <c r="X5" i="1" a="1"/>
  <c r="X5" i="1" s="1"/>
  <c r="X11" i="1" a="1"/>
  <c r="X11" i="1" s="1"/>
  <c r="X15" i="1" a="1"/>
  <c r="X15" i="1" s="1"/>
  <c r="X13" i="1" a="1"/>
  <c r="X13" i="1" s="1"/>
  <c r="X7" i="1" a="1"/>
  <c r="X7" i="1" s="1"/>
  <c r="X8" i="1" a="1"/>
  <c r="X8" i="1" s="1"/>
  <c r="X20" i="1" a="1"/>
  <c r="X20" i="1" s="1"/>
  <c r="X4" i="1" a="1"/>
  <c r="X4" i="1" s="1"/>
  <c r="X10" i="1" a="1"/>
  <c r="X10" i="1" s="1"/>
  <c r="X17" i="1" a="1"/>
  <c r="X17" i="1" s="1"/>
  <c r="X19" i="1" a="1"/>
  <c r="X19" i="1" s="1"/>
  <c r="X21" i="1" a="1"/>
  <c r="X21" i="1" s="1"/>
  <c r="X22" i="1" a="1"/>
  <c r="X22" i="1" s="1"/>
  <c r="X23" i="1" a="1"/>
  <c r="X23" i="1" s="1"/>
  <c r="X25" i="1" a="1"/>
  <c r="X25" i="1" s="1"/>
  <c r="X26" i="1" a="1"/>
  <c r="X26" i="1" s="1"/>
  <c r="X29" i="1" a="1"/>
  <c r="X29" i="1" s="1"/>
  <c r="X24" i="1" a="1"/>
  <c r="X24" i="1" s="1"/>
  <c r="X31" i="1" a="1"/>
  <c r="X31" i="1" s="1"/>
  <c r="X36" i="1" a="1"/>
  <c r="X36" i="1" s="1"/>
  <c r="X28" i="1" a="1"/>
  <c r="X28" i="1" s="1"/>
  <c r="X33" i="1" a="1"/>
  <c r="X33" i="1" s="1"/>
  <c r="X35" i="1" a="1"/>
  <c r="X35" i="1" s="1"/>
  <c r="X27" i="1" a="1"/>
  <c r="X27" i="1" s="1"/>
  <c r="X34" i="1" a="1"/>
  <c r="X34" i="1" s="1"/>
  <c r="X30" i="1" a="1"/>
  <c r="X30" i="1" s="1"/>
  <c r="X32" i="1" a="1"/>
  <c r="X32" i="1" s="1"/>
  <c r="X40" i="1" a="1"/>
  <c r="X40" i="1" s="1"/>
  <c r="X53" i="1" a="1"/>
  <c r="X53" i="1" s="1"/>
  <c r="X39" i="1" a="1"/>
  <c r="X39" i="1" s="1"/>
  <c r="X46" i="1" a="1"/>
  <c r="X46" i="1" s="1"/>
  <c r="X41" i="1" a="1"/>
  <c r="X41" i="1" s="1"/>
  <c r="X49" i="1" a="1"/>
  <c r="X49" i="1" s="1"/>
  <c r="X38" i="1" a="1"/>
  <c r="X38" i="1" s="1"/>
  <c r="X45" i="1" a="1"/>
  <c r="X45" i="1" s="1"/>
  <c r="X42" i="1" a="1"/>
  <c r="X42" i="1" s="1"/>
  <c r="X43" i="1" a="1"/>
  <c r="X43" i="1" s="1"/>
  <c r="X48" i="1" a="1"/>
  <c r="X48" i="1" s="1"/>
  <c r="X50" i="1" a="1"/>
  <c r="X50" i="1" s="1"/>
  <c r="X52" i="1" a="1"/>
  <c r="X52" i="1" s="1"/>
  <c r="X54" i="1" a="1"/>
  <c r="X54" i="1" s="1"/>
  <c r="X37" i="1" a="1"/>
  <c r="X37" i="1" s="1"/>
  <c r="X44" i="1" a="1"/>
  <c r="X44" i="1" s="1"/>
  <c r="X47" i="1" a="1"/>
  <c r="X47" i="1" s="1"/>
  <c r="X71" i="1" a="1"/>
  <c r="X71" i="1" s="1"/>
  <c r="X56" i="1" a="1"/>
  <c r="X56" i="1" s="1"/>
  <c r="X58" i="1" a="1"/>
  <c r="X58" i="1" s="1"/>
  <c r="X60" i="1" a="1"/>
  <c r="X60" i="1" s="1"/>
  <c r="X62" i="1" a="1"/>
  <c r="X62" i="1" s="1"/>
  <c r="X64" i="1" a="1"/>
  <c r="X64" i="1" s="1"/>
  <c r="X66" i="1" a="1"/>
  <c r="X66" i="1" s="1"/>
  <c r="X68" i="1" a="1"/>
  <c r="X68" i="1" s="1"/>
  <c r="X70" i="1" a="1"/>
  <c r="X70" i="1" s="1"/>
  <c r="X55" i="1" a="1"/>
  <c r="X55" i="1" s="1"/>
  <c r="X57" i="1" a="1"/>
  <c r="X57" i="1" s="1"/>
  <c r="X51" i="1" a="1"/>
  <c r="X51" i="1" s="1"/>
  <c r="X59" i="1" a="1"/>
  <c r="X59" i="1" s="1"/>
  <c r="X61" i="1" a="1"/>
  <c r="X61" i="1" s="1"/>
  <c r="X63" i="1" a="1"/>
  <c r="X63" i="1" s="1"/>
  <c r="X65" i="1" a="1"/>
  <c r="X65" i="1" s="1"/>
  <c r="X67" i="1" a="1"/>
  <c r="X67" i="1" s="1"/>
  <c r="X69" i="1" a="1"/>
  <c r="X69" i="1" s="1"/>
  <c r="X82" i="1" a="1"/>
  <c r="X82" i="1" s="1"/>
  <c r="X73" i="1" a="1"/>
  <c r="X73" i="1" s="1"/>
  <c r="X75" i="1" a="1"/>
  <c r="X75" i="1" s="1"/>
  <c r="X77" i="1" a="1"/>
  <c r="X77" i="1" s="1"/>
  <c r="X79" i="1" a="1"/>
  <c r="X79" i="1" s="1"/>
  <c r="X83" i="1" a="1"/>
  <c r="X83" i="1" s="1"/>
  <c r="X80" i="1" a="1"/>
  <c r="X80" i="1" s="1"/>
  <c r="X84" i="1" a="1"/>
  <c r="X84" i="1" s="1"/>
  <c r="X72" i="1" a="1"/>
  <c r="X72" i="1" s="1"/>
  <c r="X74" i="1" a="1"/>
  <c r="X74" i="1" s="1"/>
  <c r="X76" i="1" a="1"/>
  <c r="X76" i="1" s="1"/>
  <c r="X78" i="1" a="1"/>
  <c r="X78" i="1" s="1"/>
  <c r="X91" i="1" a="1"/>
  <c r="X91" i="1" s="1"/>
  <c r="X99" i="1" a="1"/>
  <c r="X99" i="1" s="1"/>
  <c r="X101" i="1" a="1"/>
  <c r="X101" i="1" s="1"/>
  <c r="X103" i="1" a="1"/>
  <c r="X103" i="1" s="1"/>
  <c r="X105" i="1" a="1"/>
  <c r="X105" i="1" s="1"/>
  <c r="X107" i="1" a="1"/>
  <c r="X107" i="1" s="1"/>
  <c r="X109" i="1" a="1"/>
  <c r="X109" i="1" s="1"/>
  <c r="X111" i="1" a="1"/>
  <c r="X111" i="1" s="1"/>
  <c r="X113" i="1" a="1"/>
  <c r="X113" i="1" s="1"/>
  <c r="X116" i="1" a="1"/>
  <c r="X116" i="1" s="1"/>
  <c r="X85" i="1" a="1"/>
  <c r="X85" i="1" s="1"/>
  <c r="X96" i="1" a="1"/>
  <c r="X96" i="1" s="1"/>
  <c r="X115" i="1" a="1"/>
  <c r="X115" i="1" s="1"/>
  <c r="X90" i="1" a="1"/>
  <c r="X90" i="1" s="1"/>
  <c r="X95" i="1" a="1"/>
  <c r="X95" i="1" s="1"/>
  <c r="X94" i="1" a="1"/>
  <c r="X94" i="1" s="1"/>
  <c r="X97" i="1" a="1"/>
  <c r="X97" i="1" s="1"/>
  <c r="X86" i="1" a="1"/>
  <c r="X86" i="1" s="1"/>
  <c r="X88" i="1" a="1"/>
  <c r="X88" i="1" s="1"/>
  <c r="X92" i="1" a="1"/>
  <c r="X92" i="1" s="1"/>
  <c r="X110" i="1" a="1"/>
  <c r="X110" i="1" s="1"/>
  <c r="X142" i="1" a="1"/>
  <c r="X142" i="1" s="1"/>
  <c r="X93" i="1" a="1"/>
  <c r="X93" i="1" s="1"/>
  <c r="X118" i="1" a="1"/>
  <c r="X118" i="1" s="1"/>
  <c r="X119" i="1" a="1"/>
  <c r="X119" i="1" s="1"/>
  <c r="X122" i="1" a="1"/>
  <c r="X122" i="1" s="1"/>
  <c r="X126" i="1" a="1"/>
  <c r="X126" i="1" s="1"/>
  <c r="X128" i="1" a="1"/>
  <c r="X128" i="1" s="1"/>
  <c r="X98" i="1" a="1"/>
  <c r="X98" i="1" s="1"/>
  <c r="X114" i="1" a="1"/>
  <c r="X114" i="1" s="1"/>
  <c r="X127" i="1" a="1"/>
  <c r="X127" i="1" s="1"/>
  <c r="X134" i="1" a="1"/>
  <c r="X134" i="1" s="1"/>
  <c r="X135" i="1" a="1"/>
  <c r="X135" i="1" s="1"/>
  <c r="X141" i="1" a="1"/>
  <c r="X141" i="1" s="1"/>
  <c r="X100" i="1" a="1"/>
  <c r="X100" i="1" s="1"/>
  <c r="X125" i="1" a="1"/>
  <c r="X125" i="1" s="1"/>
  <c r="X133" i="1" a="1"/>
  <c r="X133" i="1" s="1"/>
  <c r="X137" i="1" a="1"/>
  <c r="X137" i="1" s="1"/>
  <c r="X140" i="1" a="1"/>
  <c r="X140" i="1" s="1"/>
  <c r="X145" i="1" a="1"/>
  <c r="X145" i="1" s="1"/>
  <c r="X87" i="1" a="1"/>
  <c r="X87" i="1" s="1"/>
  <c r="X102" i="1" a="1"/>
  <c r="X102" i="1" s="1"/>
  <c r="X121" i="1" a="1"/>
  <c r="X121" i="1" s="1"/>
  <c r="X124" i="1" a="1"/>
  <c r="X124" i="1" s="1"/>
  <c r="X131" i="1" a="1"/>
  <c r="X131" i="1" s="1"/>
  <c r="X132" i="1" a="1"/>
  <c r="X132" i="1" s="1"/>
  <c r="X136" i="1" a="1"/>
  <c r="X136" i="1" s="1"/>
  <c r="X139" i="1" a="1"/>
  <c r="X139" i="1" s="1"/>
  <c r="X104" i="1" a="1"/>
  <c r="X104" i="1" s="1"/>
  <c r="X123" i="1" a="1"/>
  <c r="X123" i="1" s="1"/>
  <c r="X130" i="1" a="1"/>
  <c r="X130" i="1" s="1"/>
  <c r="X138" i="1" a="1"/>
  <c r="X138" i="1" s="1"/>
  <c r="X144" i="1" a="1"/>
  <c r="X144" i="1" s="1"/>
  <c r="X108" i="1" a="1"/>
  <c r="X108" i="1" s="1"/>
  <c r="X112" i="1" a="1"/>
  <c r="X112" i="1" s="1"/>
  <c r="X129" i="1" a="1"/>
  <c r="X129" i="1" s="1"/>
  <c r="X155" i="1" a="1"/>
  <c r="X155" i="1" s="1"/>
  <c r="X159" i="1" a="1"/>
  <c r="X159" i="1" s="1"/>
  <c r="X163" i="1" a="1"/>
  <c r="X163" i="1" s="1"/>
  <c r="X164" i="1" a="1"/>
  <c r="X164" i="1" s="1"/>
  <c r="X81" i="1" a="1"/>
  <c r="X81" i="1" s="1"/>
  <c r="X162" i="1" a="1"/>
  <c r="X162" i="1" s="1"/>
  <c r="X165" i="1" a="1"/>
  <c r="X165" i="1" s="1"/>
  <c r="X166" i="1" a="1"/>
  <c r="X166" i="1" s="1"/>
  <c r="X149" i="1" a="1"/>
  <c r="X149" i="1" s="1"/>
  <c r="X154" i="1" a="1"/>
  <c r="X154" i="1" s="1"/>
  <c r="X120" i="1" a="1"/>
  <c r="X120" i="1" s="1"/>
  <c r="X143" i="1" a="1"/>
  <c r="X143" i="1" s="1"/>
  <c r="X147" i="1" a="1"/>
  <c r="X147" i="1" s="1"/>
  <c r="X150" i="1" a="1"/>
  <c r="X150" i="1" s="1"/>
  <c r="X153" i="1" a="1"/>
  <c r="X153" i="1" s="1"/>
  <c r="X157" i="1" a="1"/>
  <c r="X157" i="1" s="1"/>
  <c r="X160" i="1" a="1"/>
  <c r="X160" i="1" s="1"/>
  <c r="X89" i="1" a="1"/>
  <c r="X89" i="1" s="1"/>
  <c r="X117" i="1" a="1"/>
  <c r="X117" i="1" s="1"/>
  <c r="X148" i="1" a="1"/>
  <c r="X148" i="1" s="1"/>
  <c r="X161" i="1" a="1"/>
  <c r="X161" i="1" s="1"/>
  <c r="X171" i="1" a="1"/>
  <c r="X171" i="1" s="1"/>
  <c r="X172" i="1" a="1"/>
  <c r="X172" i="1" s="1"/>
  <c r="X146" i="1" a="1"/>
  <c r="X146" i="1" s="1"/>
  <c r="X151" i="1" a="1"/>
  <c r="X151" i="1" s="1"/>
  <c r="X152" i="1" a="1"/>
  <c r="X152" i="1" s="1"/>
  <c r="X158" i="1" a="1"/>
  <c r="X158" i="1" s="1"/>
  <c r="X170" i="1" a="1"/>
  <c r="X170" i="1" s="1"/>
  <c r="X173" i="1" a="1"/>
  <c r="X173" i="1" s="1"/>
  <c r="X106" i="1" a="1"/>
  <c r="X106" i="1" s="1"/>
  <c r="X156" i="1" a="1"/>
  <c r="X156" i="1" s="1"/>
  <c r="X168" i="1" a="1"/>
  <c r="X168" i="1" s="1"/>
  <c r="X169" i="1" a="1"/>
  <c r="X169" i="1" s="1"/>
  <c r="X175" i="1" a="1"/>
  <c r="X175" i="1" s="1"/>
  <c r="X180" i="1" a="1"/>
  <c r="X180" i="1" s="1"/>
  <c r="X194" i="1" a="1"/>
  <c r="X194" i="1" s="1"/>
  <c r="X201" i="1" a="1"/>
  <c r="X201" i="1" s="1"/>
  <c r="X174" i="1" a="1"/>
  <c r="X174" i="1" s="1"/>
  <c r="X177" i="1" a="1"/>
  <c r="X177" i="1" s="1"/>
  <c r="X184" i="1" a="1"/>
  <c r="X184" i="1" s="1"/>
  <c r="X189" i="1" a="1"/>
  <c r="X189" i="1" s="1"/>
  <c r="X197" i="1" a="1"/>
  <c r="X197" i="1" s="1"/>
  <c r="X167" i="1" a="1"/>
  <c r="X167" i="1" s="1"/>
  <c r="X181" i="1" a="1"/>
  <c r="X181" i="1" s="1"/>
  <c r="X182" i="1" a="1"/>
  <c r="X182" i="1" s="1"/>
  <c r="X183" i="1" a="1"/>
  <c r="X183" i="1" s="1"/>
  <c r="X200" i="1" a="1"/>
  <c r="X200" i="1" s="1"/>
  <c r="X188" i="1" a="1"/>
  <c r="X188" i="1" s="1"/>
  <c r="X193" i="1" a="1"/>
  <c r="X193" i="1" s="1"/>
  <c r="X196" i="1" a="1"/>
  <c r="X196" i="1" s="1"/>
  <c r="X187" i="1" a="1"/>
  <c r="X187" i="1" s="1"/>
  <c r="X192" i="1" a="1"/>
  <c r="X192" i="1" s="1"/>
  <c r="X199" i="1" a="1"/>
  <c r="X199" i="1" s="1"/>
  <c r="X176" i="1" a="1"/>
  <c r="X176" i="1" s="1"/>
  <c r="X178" i="1" a="1"/>
  <c r="X178" i="1" s="1"/>
  <c r="X186" i="1" a="1"/>
  <c r="X186" i="1" s="1"/>
  <c r="X179" i="1" a="1"/>
  <c r="X179" i="1" s="1"/>
  <c r="X191" i="1" a="1"/>
  <c r="X191" i="1" s="1"/>
  <c r="X195" i="1" a="1"/>
  <c r="X195" i="1" s="1"/>
  <c r="X205" i="1" a="1"/>
  <c r="X205" i="1" s="1"/>
  <c r="X214" i="1" a="1"/>
  <c r="X214" i="1" s="1"/>
  <c r="X223" i="1" a="1"/>
  <c r="X223" i="1" s="1"/>
  <c r="X232" i="1" a="1"/>
  <c r="X232" i="1" s="1"/>
  <c r="X202" i="1" a="1"/>
  <c r="X202" i="1" s="1"/>
  <c r="X207" i="1" a="1"/>
  <c r="X207" i="1" s="1"/>
  <c r="X208" i="1" a="1"/>
  <c r="X208" i="1" s="1"/>
  <c r="X215" i="1" a="1"/>
  <c r="X215" i="1" s="1"/>
  <c r="X222" i="1" a="1"/>
  <c r="X222" i="1" s="1"/>
  <c r="X227" i="1" a="1"/>
  <c r="X227" i="1" s="1"/>
  <c r="X231" i="1" a="1"/>
  <c r="X231" i="1" s="1"/>
  <c r="X203" i="1" a="1"/>
  <c r="X203" i="1" s="1"/>
  <c r="X206" i="1" a="1"/>
  <c r="X206" i="1" s="1"/>
  <c r="X198" i="1" a="1"/>
  <c r="X198" i="1" s="1"/>
  <c r="X209" i="1" a="1"/>
  <c r="X209" i="1" s="1"/>
  <c r="X210" i="1" a="1"/>
  <c r="X210" i="1" s="1"/>
  <c r="X211" i="1" a="1"/>
  <c r="X211" i="1" s="1"/>
  <c r="X221" i="1" a="1"/>
  <c r="X221" i="1" s="1"/>
  <c r="X204" i="1" a="1"/>
  <c r="X204" i="1" s="1"/>
  <c r="X225" i="1" a="1"/>
  <c r="X225" i="1" s="1"/>
  <c r="X230" i="1" a="1"/>
  <c r="X230" i="1" s="1"/>
  <c r="X185" i="1" a="1"/>
  <c r="X185" i="1" s="1"/>
  <c r="X190" i="1" a="1"/>
  <c r="X190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4" i="1" a="1"/>
  <c r="X224" i="1" s="1"/>
  <c r="X229" i="1" a="1"/>
  <c r="X229" i="1" s="1"/>
  <c r="X233" i="1" a="1"/>
  <c r="X233" i="1" s="1"/>
  <c r="X226" i="1" a="1"/>
  <c r="X226" i="1" s="1"/>
  <c r="X237" i="1" a="1"/>
  <c r="X237" i="1" s="1"/>
  <c r="X255" i="1" a="1"/>
  <c r="X255" i="1" s="1"/>
  <c r="X241" i="1" a="1"/>
  <c r="X241" i="1" s="1"/>
  <c r="X246" i="1" a="1"/>
  <c r="X246" i="1" s="1"/>
  <c r="X247" i="1" a="1"/>
  <c r="X247" i="1" s="1"/>
  <c r="X236" i="1" a="1"/>
  <c r="X236" i="1" s="1"/>
  <c r="X240" i="1" a="1"/>
  <c r="X240" i="1" s="1"/>
  <c r="X245" i="1" a="1"/>
  <c r="X245" i="1" s="1"/>
  <c r="X249" i="1" a="1"/>
  <c r="X249" i="1" s="1"/>
  <c r="X258" i="1" a="1"/>
  <c r="X258" i="1" s="1"/>
  <c r="X228" i="1" a="1"/>
  <c r="X228" i="1" s="1"/>
  <c r="X235" i="1" a="1"/>
  <c r="X235" i="1" s="1"/>
  <c r="X244" i="1" a="1"/>
  <c r="X244" i="1" s="1"/>
  <c r="X212" i="1" a="1"/>
  <c r="X212" i="1" s="1"/>
  <c r="X253" i="1" a="1"/>
  <c r="X253" i="1" s="1"/>
  <c r="X239" i="1" a="1"/>
  <c r="X239" i="1" s="1"/>
  <c r="X257" i="1" a="1"/>
  <c r="X257" i="1" s="1"/>
  <c r="X213" i="1" a="1"/>
  <c r="X213" i="1" s="1"/>
  <c r="X234" i="1" a="1"/>
  <c r="X234" i="1" s="1"/>
  <c r="X238" i="1" a="1"/>
  <c r="X238" i="1" s="1"/>
  <c r="X243" i="1" a="1"/>
  <c r="X243" i="1" s="1"/>
  <c r="X248" i="1" a="1"/>
  <c r="X248" i="1" s="1"/>
  <c r="X250" i="1" a="1"/>
  <c r="X250" i="1" s="1"/>
  <c r="X263" i="1" a="1"/>
  <c r="X263" i="1" s="1"/>
  <c r="X266" i="1" a="1"/>
  <c r="X266" i="1" s="1"/>
  <c r="X286" i="1" a="1"/>
  <c r="X286" i="1" s="1"/>
  <c r="X283" i="1" a="1"/>
  <c r="X283" i="1" s="1"/>
  <c r="X242" i="1" a="1"/>
  <c r="X242" i="1" s="1"/>
  <c r="X254" i="1" a="1"/>
  <c r="X254" i="1" s="1"/>
  <c r="X262" i="1" a="1"/>
  <c r="X262" i="1" s="1"/>
  <c r="X274" i="1" a="1"/>
  <c r="X274" i="1" s="1"/>
  <c r="X275" i="1" a="1"/>
  <c r="X275" i="1" s="1"/>
  <c r="X279" i="1" a="1"/>
  <c r="X279" i="1" s="1"/>
  <c r="X280" i="1" a="1"/>
  <c r="X280" i="1" s="1"/>
  <c r="X281" i="1" a="1"/>
  <c r="X281" i="1" s="1"/>
  <c r="X261" i="1" a="1"/>
  <c r="X261" i="1" s="1"/>
  <c r="X271" i="1" a="1"/>
  <c r="X271" i="1" s="1"/>
  <c r="X285" i="1" a="1"/>
  <c r="X285" i="1" s="1"/>
  <c r="X265" i="1" a="1"/>
  <c r="X265" i="1" s="1"/>
  <c r="X269" i="1" a="1"/>
  <c r="X269" i="1" s="1"/>
  <c r="X276" i="1" a="1"/>
  <c r="X276" i="1" s="1"/>
  <c r="X260" i="1" a="1"/>
  <c r="X260" i="1" s="1"/>
  <c r="X268" i="1" a="1"/>
  <c r="X268" i="1" s="1"/>
  <c r="X270" i="1" a="1"/>
  <c r="X270" i="1" s="1"/>
  <c r="X272" i="1" a="1"/>
  <c r="X272" i="1" s="1"/>
  <c r="X251" i="1" a="1"/>
  <c r="X251" i="1" s="1"/>
  <c r="X289" i="1" a="1"/>
  <c r="X289" i="1" s="1"/>
  <c r="X291" i="1" a="1"/>
  <c r="X291" i="1" s="1"/>
  <c r="X293" i="1" a="1"/>
  <c r="X293" i="1" s="1"/>
  <c r="X295" i="1" a="1"/>
  <c r="X295" i="1" s="1"/>
  <c r="X297" i="1" a="1"/>
  <c r="X297" i="1" s="1"/>
  <c r="X305" i="1" a="1"/>
  <c r="X305" i="1" s="1"/>
  <c r="X306" i="1" a="1"/>
  <c r="X306" i="1" s="1"/>
  <c r="X312" i="1" a="1"/>
  <c r="X312" i="1" s="1"/>
  <c r="X328" i="1" a="1"/>
  <c r="X328" i="1" s="1"/>
  <c r="X337" i="1" a="1"/>
  <c r="X337" i="1" s="1"/>
  <c r="X278" i="1" a="1"/>
  <c r="X278" i="1" s="1"/>
  <c r="X301" i="1" a="1"/>
  <c r="X301" i="1" s="1"/>
  <c r="X311" i="1" a="1"/>
  <c r="X311" i="1" s="1"/>
  <c r="X320" i="1" a="1"/>
  <c r="X320" i="1" s="1"/>
  <c r="X325" i="1" a="1"/>
  <c r="X325" i="1" s="1"/>
  <c r="X330" i="1" a="1"/>
  <c r="X330" i="1" s="1"/>
  <c r="X333" i="1" a="1"/>
  <c r="X333" i="1" s="1"/>
  <c r="X340" i="1" a="1"/>
  <c r="X340" i="1" s="1"/>
  <c r="X256" i="1" a="1"/>
  <c r="X256" i="1" s="1"/>
  <c r="X264" i="1" a="1"/>
  <c r="X264" i="1" s="1"/>
  <c r="X273" i="1" a="1"/>
  <c r="X273" i="1" s="1"/>
  <c r="X310" i="1" a="1"/>
  <c r="X310" i="1" s="1"/>
  <c r="X317" i="1" a="1"/>
  <c r="X317" i="1" s="1"/>
  <c r="X336" i="1" a="1"/>
  <c r="X336" i="1" s="1"/>
  <c r="X344" i="1" a="1"/>
  <c r="X344" i="1" s="1"/>
  <c r="X252" i="1" a="1"/>
  <c r="X252" i="1" s="1"/>
  <c r="X277" i="1" a="1"/>
  <c r="X277" i="1" s="1"/>
  <c r="X282" i="1" a="1"/>
  <c r="X282" i="1" s="1"/>
  <c r="X299" i="1" a="1"/>
  <c r="X299" i="1" s="1"/>
  <c r="X322" i="1" a="1"/>
  <c r="X322" i="1" s="1"/>
  <c r="X327" i="1" a="1"/>
  <c r="X327" i="1" s="1"/>
  <c r="X339" i="1" a="1"/>
  <c r="X339" i="1" s="1"/>
  <c r="X302" i="1" a="1"/>
  <c r="X302" i="1" s="1"/>
  <c r="X308" i="1" a="1"/>
  <c r="X308" i="1" s="1"/>
  <c r="X315" i="1" a="1"/>
  <c r="X315" i="1" s="1"/>
  <c r="X259" i="1" a="1"/>
  <c r="X259" i="1" s="1"/>
  <c r="X267" i="1" a="1"/>
  <c r="X267" i="1" s="1"/>
  <c r="X284" i="1" a="1"/>
  <c r="X284" i="1" s="1"/>
  <c r="X287" i="1" a="1"/>
  <c r="X287" i="1" s="1"/>
  <c r="X303" i="1" a="1"/>
  <c r="X303" i="1" s="1"/>
  <c r="X314" i="1" a="1"/>
  <c r="X314" i="1" s="1"/>
  <c r="X321" i="1" a="1"/>
  <c r="X321" i="1" s="1"/>
  <c r="X326" i="1" a="1"/>
  <c r="X326" i="1" s="1"/>
  <c r="X331" i="1" a="1"/>
  <c r="X331" i="1" s="1"/>
  <c r="X338" i="1" a="1"/>
  <c r="X338" i="1" s="1"/>
  <c r="X294" i="1" a="1"/>
  <c r="X294" i="1" s="1"/>
  <c r="X347" i="1" a="1"/>
  <c r="X347" i="1" s="1"/>
  <c r="X352" i="1" a="1"/>
  <c r="X352" i="1" s="1"/>
  <c r="X354" i="1" a="1"/>
  <c r="X354" i="1" s="1"/>
  <c r="X360" i="1" a="1"/>
  <c r="X360" i="1" s="1"/>
  <c r="X361" i="1" a="1"/>
  <c r="X361" i="1" s="1"/>
  <c r="X366" i="1" a="1"/>
  <c r="X366" i="1" s="1"/>
  <c r="X371" i="1" a="1"/>
  <c r="X371" i="1" s="1"/>
  <c r="X377" i="1" a="1"/>
  <c r="X377" i="1" s="1"/>
  <c r="X318" i="1" a="1"/>
  <c r="X318" i="1" s="1"/>
  <c r="X329" i="1" a="1"/>
  <c r="X329" i="1" s="1"/>
  <c r="X345" i="1" a="1"/>
  <c r="X345" i="1" s="1"/>
  <c r="X367" i="1" a="1"/>
  <c r="X367" i="1" s="1"/>
  <c r="X368" i="1" a="1"/>
  <c r="X368" i="1" s="1"/>
  <c r="X370" i="1" a="1"/>
  <c r="X370" i="1" s="1"/>
  <c r="X376" i="1" a="1"/>
  <c r="X376" i="1" s="1"/>
  <c r="X384" i="1" a="1"/>
  <c r="X384" i="1" s="1"/>
  <c r="X390" i="1" a="1"/>
  <c r="X390" i="1" s="1"/>
  <c r="X288" i="1" a="1"/>
  <c r="X288" i="1" s="1"/>
  <c r="X296" i="1" a="1"/>
  <c r="X296" i="1" s="1"/>
  <c r="X332" i="1" a="1"/>
  <c r="X332" i="1" s="1"/>
  <c r="X341" i="1" a="1"/>
  <c r="X341" i="1" s="1"/>
  <c r="X348" i="1" a="1"/>
  <c r="X348" i="1" s="1"/>
  <c r="X358" i="1" a="1"/>
  <c r="X358" i="1" s="1"/>
  <c r="X369" i="1" a="1"/>
  <c r="X369" i="1" s="1"/>
  <c r="X324" i="1" a="1"/>
  <c r="X324" i="1" s="1"/>
  <c r="X346" i="1" a="1"/>
  <c r="X346" i="1" s="1"/>
  <c r="X375" i="1" a="1"/>
  <c r="X375" i="1" s="1"/>
  <c r="X391" i="1" a="1"/>
  <c r="X391" i="1" s="1"/>
  <c r="X290" i="1" a="1"/>
  <c r="X290" i="1" s="1"/>
  <c r="X298" i="1" a="1"/>
  <c r="X298" i="1" s="1"/>
  <c r="X316" i="1" a="1"/>
  <c r="X316" i="1" s="1"/>
  <c r="X335" i="1" a="1"/>
  <c r="X335" i="1" s="1"/>
  <c r="X349" i="1" a="1"/>
  <c r="X349" i="1" s="1"/>
  <c r="X350" i="1" a="1"/>
  <c r="X350" i="1" s="1"/>
  <c r="X351" i="1" a="1"/>
  <c r="X351" i="1" s="1"/>
  <c r="X353" i="1" a="1"/>
  <c r="X353" i="1" s="1"/>
  <c r="X356" i="1" a="1"/>
  <c r="X356" i="1" s="1"/>
  <c r="X357" i="1" a="1"/>
  <c r="X357" i="1" s="1"/>
  <c r="X364" i="1" a="1"/>
  <c r="X364" i="1" s="1"/>
  <c r="X374" i="1" a="1"/>
  <c r="X374" i="1" s="1"/>
  <c r="X386" i="1" a="1"/>
  <c r="X386" i="1" s="1"/>
  <c r="X387" i="1" a="1"/>
  <c r="X387" i="1" s="1"/>
  <c r="X292" i="1" a="1"/>
  <c r="X292" i="1" s="1"/>
  <c r="X307" i="1" a="1"/>
  <c r="X307" i="1" s="1"/>
  <c r="X319" i="1" a="1"/>
  <c r="X319" i="1" s="1"/>
  <c r="X323" i="1" a="1"/>
  <c r="X323" i="1" s="1"/>
  <c r="X355" i="1" a="1"/>
  <c r="X355" i="1" s="1"/>
  <c r="X359" i="1" a="1"/>
  <c r="X359" i="1" s="1"/>
  <c r="X363" i="1" a="1"/>
  <c r="X363" i="1" s="1"/>
  <c r="X381" i="1" a="1"/>
  <c r="X381" i="1" s="1"/>
  <c r="X382" i="1" a="1"/>
  <c r="X382" i="1" s="1"/>
  <c r="X385" i="1" a="1"/>
  <c r="X385" i="1" s="1"/>
  <c r="X388" i="1" a="1"/>
  <c r="X388" i="1" s="1"/>
  <c r="X389" i="1" a="1"/>
  <c r="X389" i="1" s="1"/>
  <c r="X309" i="1" a="1"/>
  <c r="X309" i="1" s="1"/>
  <c r="X334" i="1" a="1"/>
  <c r="X334" i="1" s="1"/>
  <c r="X343" i="1" a="1"/>
  <c r="X343" i="1" s="1"/>
  <c r="X365" i="1" a="1"/>
  <c r="X365" i="1" s="1"/>
  <c r="X373" i="1" a="1"/>
  <c r="X373" i="1" s="1"/>
  <c r="X378" i="1" a="1"/>
  <c r="X378" i="1" s="1"/>
  <c r="X396" i="1" a="1"/>
  <c r="X396" i="1" s="1"/>
  <c r="X401" i="1" a="1"/>
  <c r="X401" i="1" s="1"/>
  <c r="X402" i="1" a="1"/>
  <c r="X402" i="1" s="1"/>
  <c r="X405" i="1" a="1"/>
  <c r="X405" i="1" s="1"/>
  <c r="X416" i="1" a="1"/>
  <c r="X416" i="1" s="1"/>
  <c r="X422" i="1" a="1"/>
  <c r="X422" i="1" s="1"/>
  <c r="X423" i="1" a="1"/>
  <c r="X423" i="1" s="1"/>
  <c r="X429" i="1" a="1"/>
  <c r="X429" i="1" s="1"/>
  <c r="X430" i="1" a="1"/>
  <c r="X430" i="1" s="1"/>
  <c r="X437" i="1" a="1"/>
  <c r="X437" i="1" s="1"/>
  <c r="X304" i="1" a="1"/>
  <c r="X304" i="1" s="1"/>
  <c r="X392" i="1" a="1"/>
  <c r="X392" i="1" s="1"/>
  <c r="X397" i="1" a="1"/>
  <c r="X397" i="1" s="1"/>
  <c r="X403" i="1" a="1"/>
  <c r="X403" i="1" s="1"/>
  <c r="X442" i="1" a="1"/>
  <c r="X442" i="1" s="1"/>
  <c r="X362" i="1" a="1"/>
  <c r="X362" i="1" s="1"/>
  <c r="X379" i="1" a="1"/>
  <c r="X379" i="1" s="1"/>
  <c r="X383" i="1" a="1"/>
  <c r="X383" i="1" s="1"/>
  <c r="X393" i="1" a="1"/>
  <c r="X393" i="1" s="1"/>
  <c r="X394" i="1" a="1"/>
  <c r="X394" i="1" s="1"/>
  <c r="X409" i="1" a="1"/>
  <c r="X409" i="1" s="1"/>
  <c r="X410" i="1" a="1"/>
  <c r="X410" i="1" s="1"/>
  <c r="X420" i="1" a="1"/>
  <c r="X420" i="1" s="1"/>
  <c r="X427" i="1" a="1"/>
  <c r="X427" i="1" s="1"/>
  <c r="X428" i="1" a="1"/>
  <c r="X428" i="1" s="1"/>
  <c r="X434" i="1" a="1"/>
  <c r="X434" i="1" s="1"/>
  <c r="X435" i="1" a="1"/>
  <c r="X435" i="1" s="1"/>
  <c r="X440" i="1" a="1"/>
  <c r="X440" i="1" s="1"/>
  <c r="X441" i="1" a="1"/>
  <c r="X441" i="1" s="1"/>
  <c r="X395" i="1" a="1"/>
  <c r="X395" i="1" s="1"/>
  <c r="X406" i="1" a="1"/>
  <c r="X406" i="1" s="1"/>
  <c r="X411" i="1" a="1"/>
  <c r="X411" i="1" s="1"/>
  <c r="X412" i="1" a="1"/>
  <c r="X412" i="1" s="1"/>
  <c r="X413" i="1" a="1"/>
  <c r="X413" i="1" s="1"/>
  <c r="X421" i="1" a="1"/>
  <c r="X421" i="1" s="1"/>
  <c r="X300" i="1" a="1"/>
  <c r="X300" i="1" s="1"/>
  <c r="X380" i="1" a="1"/>
  <c r="X380" i="1" s="1"/>
  <c r="X398" i="1" a="1"/>
  <c r="X398" i="1" s="1"/>
  <c r="X414" i="1" a="1"/>
  <c r="X414" i="1" s="1"/>
  <c r="X426" i="1" a="1"/>
  <c r="X426" i="1" s="1"/>
  <c r="X313" i="1" a="1"/>
  <c r="X313" i="1" s="1"/>
  <c r="X407" i="1" a="1"/>
  <c r="X407" i="1" s="1"/>
  <c r="X418" i="1" a="1"/>
  <c r="X418" i="1" s="1"/>
  <c r="X419" i="1" a="1"/>
  <c r="X419" i="1" s="1"/>
  <c r="X424" i="1" a="1"/>
  <c r="X424" i="1" s="1"/>
  <c r="X425" i="1" a="1"/>
  <c r="X425" i="1" s="1"/>
  <c r="X431" i="1" a="1"/>
  <c r="X431" i="1" s="1"/>
  <c r="X432" i="1" a="1"/>
  <c r="X432" i="1" s="1"/>
  <c r="X438" i="1" a="1"/>
  <c r="X438" i="1" s="1"/>
  <c r="X439" i="1" a="1"/>
  <c r="X439" i="1" s="1"/>
  <c r="X445" i="1" a="1"/>
  <c r="X445" i="1" s="1"/>
  <c r="X446" i="1" a="1"/>
  <c r="X446" i="1" s="1"/>
  <c r="X342" i="1" a="1"/>
  <c r="X342" i="1" s="1"/>
  <c r="X372" i="1" a="1"/>
  <c r="X372" i="1" s="1"/>
  <c r="X399" i="1" a="1"/>
  <c r="X399" i="1" s="1"/>
  <c r="X415" i="1" a="1"/>
  <c r="X415" i="1" s="1"/>
  <c r="X417" i="1" a="1"/>
  <c r="X417" i="1" s="1"/>
  <c r="X404" i="1" a="1"/>
  <c r="X404" i="1" s="1"/>
  <c r="X444" i="1" a="1"/>
  <c r="X444" i="1" s="1"/>
  <c r="X465" i="1" a="1"/>
  <c r="X465" i="1" s="1"/>
  <c r="X472" i="1" a="1"/>
  <c r="X472" i="1" s="1"/>
  <c r="X479" i="1" a="1"/>
  <c r="X479" i="1" s="1"/>
  <c r="X484" i="1" a="1"/>
  <c r="X484" i="1" s="1"/>
  <c r="X495" i="1" a="1"/>
  <c r="X495" i="1" s="1"/>
  <c r="X500" i="1" a="1"/>
  <c r="X500" i="1" s="1"/>
  <c r="X443" i="1" a="1"/>
  <c r="X443" i="1" s="1"/>
  <c r="X451" i="1" a="1"/>
  <c r="X451" i="1" s="1"/>
  <c r="X458" i="1" a="1"/>
  <c r="X458" i="1" s="1"/>
  <c r="X478" i="1" a="1"/>
  <c r="X478" i="1" s="1"/>
  <c r="X488" i="1" a="1"/>
  <c r="X488" i="1" s="1"/>
  <c r="X494" i="1" a="1"/>
  <c r="X494" i="1" s="1"/>
  <c r="X504" i="1" a="1"/>
  <c r="X504" i="1" s="1"/>
  <c r="X450" i="1" a="1"/>
  <c r="X450" i="1" s="1"/>
  <c r="X456" i="1" a="1"/>
  <c r="X456" i="1" s="1"/>
  <c r="X457" i="1" a="1"/>
  <c r="X457" i="1" s="1"/>
  <c r="X463" i="1" a="1"/>
  <c r="X463" i="1" s="1"/>
  <c r="X464" i="1" a="1"/>
  <c r="X464" i="1" s="1"/>
  <c r="X470" i="1" a="1"/>
  <c r="X470" i="1" s="1"/>
  <c r="X471" i="1" a="1"/>
  <c r="X471" i="1" s="1"/>
  <c r="X474" i="1" a="1"/>
  <c r="X474" i="1" s="1"/>
  <c r="X482" i="1" a="1"/>
  <c r="X482" i="1" s="1"/>
  <c r="X483" i="1" a="1"/>
  <c r="X483" i="1" s="1"/>
  <c r="X400" i="1" a="1"/>
  <c r="X400" i="1" s="1"/>
  <c r="X436" i="1" a="1"/>
  <c r="X436" i="1" s="1"/>
  <c r="X449" i="1" a="1"/>
  <c r="X449" i="1" s="1"/>
  <c r="X477" i="1" a="1"/>
  <c r="X477" i="1" s="1"/>
  <c r="X481" i="1" a="1"/>
  <c r="X481" i="1" s="1"/>
  <c r="X493" i="1" a="1"/>
  <c r="X493" i="1" s="1"/>
  <c r="X497" i="1" a="1"/>
  <c r="X497" i="1" s="1"/>
  <c r="X408" i="1" a="1"/>
  <c r="X408" i="1" s="1"/>
  <c r="X447" i="1" a="1"/>
  <c r="X447" i="1" s="1"/>
  <c r="X448" i="1" a="1"/>
  <c r="X448" i="1" s="1"/>
  <c r="X454" i="1" a="1"/>
  <c r="X454" i="1" s="1"/>
  <c r="X455" i="1" a="1"/>
  <c r="X455" i="1" s="1"/>
  <c r="X462" i="1" a="1"/>
  <c r="X462" i="1" s="1"/>
  <c r="X480" i="1" a="1"/>
  <c r="X480" i="1" s="1"/>
  <c r="X486" i="1" a="1"/>
  <c r="X486" i="1" s="1"/>
  <c r="X496" i="1" a="1"/>
  <c r="X496" i="1" s="1"/>
  <c r="X460" i="1" a="1"/>
  <c r="X460" i="1" s="1"/>
  <c r="X467" i="1" a="1"/>
  <c r="X467" i="1" s="1"/>
  <c r="X475" i="1" a="1"/>
  <c r="X475" i="1" s="1"/>
  <c r="X490" i="1" a="1"/>
  <c r="X490" i="1" s="1"/>
  <c r="X491" i="1" a="1"/>
  <c r="X491" i="1" s="1"/>
  <c r="X461" i="1" a="1"/>
  <c r="X461" i="1" s="1"/>
  <c r="X473" i="1" a="1"/>
  <c r="X473" i="1" s="1"/>
  <c r="X487" i="1" a="1"/>
  <c r="X487" i="1" s="1"/>
  <c r="X499" i="1" a="1"/>
  <c r="X499" i="1" s="1"/>
  <c r="X509" i="1" a="1"/>
  <c r="X509" i="1" s="1"/>
  <c r="X511" i="1" a="1"/>
  <c r="X511" i="1" s="1"/>
  <c r="X519" i="1" a="1"/>
  <c r="X519" i="1" s="1"/>
  <c r="X523" i="1" a="1"/>
  <c r="X523" i="1" s="1"/>
  <c r="X533" i="1" a="1"/>
  <c r="X533" i="1" s="1"/>
  <c r="X540" i="1" a="1"/>
  <c r="X540" i="1" s="1"/>
  <c r="X452" i="1" a="1"/>
  <c r="X452" i="1" s="1"/>
  <c r="X466" i="1" a="1"/>
  <c r="X466" i="1" s="1"/>
  <c r="X492" i="1" a="1"/>
  <c r="X492" i="1" s="1"/>
  <c r="X508" i="1" a="1"/>
  <c r="X508" i="1" s="1"/>
  <c r="X516" i="1" a="1"/>
  <c r="X516" i="1" s="1"/>
  <c r="X536" i="1" a="1"/>
  <c r="X536" i="1" s="1"/>
  <c r="X539" i="1" a="1"/>
  <c r="X539" i="1" s="1"/>
  <c r="X541" i="1" a="1"/>
  <c r="X541" i="1" s="1"/>
  <c r="X545" i="1" a="1"/>
  <c r="X545" i="1" s="1"/>
  <c r="X502" i="1" a="1"/>
  <c r="X502" i="1" s="1"/>
  <c r="X512" i="1" a="1"/>
  <c r="X512" i="1" s="1"/>
  <c r="X513" i="1" a="1"/>
  <c r="X513" i="1" s="1"/>
  <c r="X514" i="1" a="1"/>
  <c r="X514" i="1" s="1"/>
  <c r="X515" i="1" a="1"/>
  <c r="X515" i="1" s="1"/>
  <c r="X517" i="1" a="1"/>
  <c r="X517" i="1" s="1"/>
  <c r="X522" i="1" a="1"/>
  <c r="X522" i="1" s="1"/>
  <c r="X528" i="1" a="1"/>
  <c r="X528" i="1" s="1"/>
  <c r="X531" i="1" a="1"/>
  <c r="X531" i="1" s="1"/>
  <c r="X535" i="1" a="1"/>
  <c r="X535" i="1" s="1"/>
  <c r="X542" i="1" a="1"/>
  <c r="X542" i="1" s="1"/>
  <c r="X543" i="1" a="1"/>
  <c r="X543" i="1" s="1"/>
  <c r="X544" i="1" a="1"/>
  <c r="X544" i="1" s="1"/>
  <c r="X548" i="1" a="1"/>
  <c r="X548" i="1" s="1"/>
  <c r="X453" i="1" a="1"/>
  <c r="X453" i="1" s="1"/>
  <c r="X506" i="1" a="1"/>
  <c r="X506" i="1" s="1"/>
  <c r="X507" i="1" a="1"/>
  <c r="X507" i="1" s="1"/>
  <c r="X518" i="1" a="1"/>
  <c r="X518" i="1" s="1"/>
  <c r="X520" i="1" a="1"/>
  <c r="X520" i="1" s="1"/>
  <c r="X534" i="1" a="1"/>
  <c r="X534" i="1" s="1"/>
  <c r="X547" i="1" a="1"/>
  <c r="X547" i="1" s="1"/>
  <c r="X549" i="1" a="1"/>
  <c r="X549" i="1" s="1"/>
  <c r="X433" i="1" a="1"/>
  <c r="X433" i="1" s="1"/>
  <c r="X459" i="1" a="1"/>
  <c r="X459" i="1" s="1"/>
  <c r="X485" i="1" a="1"/>
  <c r="X485" i="1" s="1"/>
  <c r="X489" i="1" a="1"/>
  <c r="X489" i="1" s="1"/>
  <c r="X521" i="1" a="1"/>
  <c r="X521" i="1" s="1"/>
  <c r="X524" i="1" a="1"/>
  <c r="X524" i="1" s="1"/>
  <c r="X469" i="1" a="1"/>
  <c r="X469" i="1" s="1"/>
  <c r="X476" i="1" a="1"/>
  <c r="X476" i="1" s="1"/>
  <c r="X503" i="1" a="1"/>
  <c r="X503" i="1" s="1"/>
  <c r="X510" i="1" a="1"/>
  <c r="X510" i="1" s="1"/>
  <c r="X546" i="1" a="1"/>
  <c r="X546" i="1" s="1"/>
  <c r="X525" i="1" a="1"/>
  <c r="X525" i="1" s="1"/>
  <c r="X566" i="1" a="1"/>
  <c r="X566" i="1" s="1"/>
  <c r="X571" i="1" a="1"/>
  <c r="X571" i="1" s="1"/>
  <c r="X581" i="1" a="1"/>
  <c r="X581" i="1" s="1"/>
  <c r="X582" i="1" a="1"/>
  <c r="X582" i="1" s="1"/>
  <c r="X586" i="1" a="1"/>
  <c r="X586" i="1" s="1"/>
  <c r="X596" i="1" a="1"/>
  <c r="X596" i="1" s="1"/>
  <c r="X501" i="1" a="1"/>
  <c r="X501" i="1" s="1"/>
  <c r="X537" i="1" a="1"/>
  <c r="X537" i="1" s="1"/>
  <c r="X569" i="1" a="1"/>
  <c r="X569" i="1" s="1"/>
  <c r="X572" i="1" a="1"/>
  <c r="X572" i="1" s="1"/>
  <c r="X575" i="1" a="1"/>
  <c r="X575" i="1" s="1"/>
  <c r="X589" i="1" a="1"/>
  <c r="X589" i="1" s="1"/>
  <c r="X592" i="1" a="1"/>
  <c r="X592" i="1" s="1"/>
  <c r="X599" i="1" a="1"/>
  <c r="X599" i="1" s="1"/>
  <c r="X529" i="1" a="1"/>
  <c r="X529" i="1" s="1"/>
  <c r="X532" i="1" a="1"/>
  <c r="X532" i="1" s="1"/>
  <c r="X553" i="1" a="1"/>
  <c r="X553" i="1" s="1"/>
  <c r="X560" i="1" a="1"/>
  <c r="X560" i="1" s="1"/>
  <c r="X570" i="1" a="1"/>
  <c r="X570" i="1" s="1"/>
  <c r="X578" i="1" a="1"/>
  <c r="X578" i="1" s="1"/>
  <c r="X585" i="1" a="1"/>
  <c r="X585" i="1" s="1"/>
  <c r="X588" i="1" a="1"/>
  <c r="X588" i="1" s="1"/>
  <c r="X602" i="1" a="1"/>
  <c r="X602" i="1" s="1"/>
  <c r="X498" i="1" a="1"/>
  <c r="X498" i="1" s="1"/>
  <c r="X526" i="1" a="1"/>
  <c r="X526" i="1" s="1"/>
  <c r="X550" i="1" a="1"/>
  <c r="X550" i="1" s="1"/>
  <c r="X568" i="1" a="1"/>
  <c r="X568" i="1" s="1"/>
  <c r="X580" i="1" a="1"/>
  <c r="X580" i="1" s="1"/>
  <c r="X584" i="1" a="1"/>
  <c r="X584" i="1" s="1"/>
  <c r="X591" i="1" a="1"/>
  <c r="X591" i="1" s="1"/>
  <c r="X595" i="1" a="1"/>
  <c r="X595" i="1" s="1"/>
  <c r="X505" i="1" a="1"/>
  <c r="X505" i="1" s="1"/>
  <c r="X538" i="1" a="1"/>
  <c r="X538" i="1" s="1"/>
  <c r="X552" i="1" a="1"/>
  <c r="X552" i="1" s="1"/>
  <c r="X559" i="1" a="1"/>
  <c r="X559" i="1" s="1"/>
  <c r="X574" i="1" a="1"/>
  <c r="X574" i="1" s="1"/>
  <c r="X598" i="1" a="1"/>
  <c r="X598" i="1" s="1"/>
  <c r="X527" i="1" a="1"/>
  <c r="X527" i="1" s="1"/>
  <c r="X530" i="1" a="1"/>
  <c r="X530" i="1" s="1"/>
  <c r="X555" i="1" a="1"/>
  <c r="X555" i="1" s="1"/>
  <c r="X562" i="1" a="1"/>
  <c r="X562" i="1" s="1"/>
  <c r="X563" i="1" a="1"/>
  <c r="X563" i="1" s="1"/>
  <c r="X577" i="1" a="1"/>
  <c r="X577" i="1" s="1"/>
  <c r="X583" i="1" a="1"/>
  <c r="X583" i="1" s="1"/>
  <c r="X587" i="1" a="1"/>
  <c r="X587" i="1" s="1"/>
  <c r="X468" i="1" a="1"/>
  <c r="X468" i="1" s="1"/>
  <c r="X551" i="1" a="1"/>
  <c r="X551" i="1" s="1"/>
  <c r="X556" i="1" a="1"/>
  <c r="X556" i="1" s="1"/>
  <c r="X557" i="1" a="1"/>
  <c r="X557" i="1" s="1"/>
  <c r="X558" i="1" a="1"/>
  <c r="X558" i="1" s="1"/>
  <c r="X564" i="1" a="1"/>
  <c r="X564" i="1" s="1"/>
  <c r="X565" i="1" a="1"/>
  <c r="X565" i="1" s="1"/>
  <c r="X573" i="1" a="1"/>
  <c r="X573" i="1" s="1"/>
  <c r="X579" i="1" a="1"/>
  <c r="X579" i="1" s="1"/>
  <c r="X590" i="1" a="1"/>
  <c r="X590" i="1" s="1"/>
  <c r="X594" i="1" a="1"/>
  <c r="X594" i="1" s="1"/>
  <c r="X597" i="1" a="1"/>
  <c r="X597" i="1" s="1"/>
  <c r="X561" i="1" a="1"/>
  <c r="X561" i="1" s="1"/>
  <c r="X600" i="1" a="1"/>
  <c r="X600" i="1" s="1"/>
  <c r="X618" i="1" a="1"/>
  <c r="X618" i="1" s="1"/>
  <c r="X621" i="1" a="1"/>
  <c r="X621" i="1" s="1"/>
  <c r="X630" i="1" a="1"/>
  <c r="X630" i="1" s="1"/>
  <c r="X636" i="1" a="1"/>
  <c r="X636" i="1" s="1"/>
  <c r="X641" i="1" a="1"/>
  <c r="X641" i="1" s="1"/>
  <c r="X645" i="1" a="1"/>
  <c r="X645" i="1" s="1"/>
  <c r="X653" i="1" a="1"/>
  <c r="X653" i="1" s="1"/>
  <c r="X601" i="1" a="1"/>
  <c r="X601" i="1" s="1"/>
  <c r="X608" i="1" a="1"/>
  <c r="X608" i="1" s="1"/>
  <c r="X611" i="1" a="1"/>
  <c r="X611" i="1" s="1"/>
  <c r="X633" i="1" a="1"/>
  <c r="X633" i="1" s="1"/>
  <c r="X638" i="1" a="1"/>
  <c r="X638" i="1" s="1"/>
  <c r="X646" i="1" a="1"/>
  <c r="X646" i="1" s="1"/>
  <c r="X654" i="1" a="1"/>
  <c r="X654" i="1" s="1"/>
  <c r="X662" i="1" a="1"/>
  <c r="X662" i="1" s="1"/>
  <c r="X603" i="1" a="1"/>
  <c r="X603" i="1" s="1"/>
  <c r="X605" i="1" a="1"/>
  <c r="X605" i="1" s="1"/>
  <c r="X614" i="1" a="1"/>
  <c r="X614" i="1" s="1"/>
  <c r="X620" i="1" a="1"/>
  <c r="X620" i="1" s="1"/>
  <c r="X623" i="1" a="1"/>
  <c r="X623" i="1" s="1"/>
  <c r="X626" i="1" a="1"/>
  <c r="X626" i="1" s="1"/>
  <c r="X640" i="1" a="1"/>
  <c r="X640" i="1" s="1"/>
  <c r="X647" i="1" a="1"/>
  <c r="X647" i="1" s="1"/>
  <c r="X655" i="1" a="1"/>
  <c r="X655" i="1" s="1"/>
  <c r="X576" i="1" a="1"/>
  <c r="X576" i="1" s="1"/>
  <c r="X593" i="1" a="1"/>
  <c r="X593" i="1" s="1"/>
  <c r="X617" i="1" a="1"/>
  <c r="X617" i="1" s="1"/>
  <c r="X629" i="1" a="1"/>
  <c r="X629" i="1" s="1"/>
  <c r="X632" i="1" a="1"/>
  <c r="X632" i="1" s="1"/>
  <c r="X613" i="1" a="1"/>
  <c r="X613" i="1" s="1"/>
  <c r="X616" i="1" a="1"/>
  <c r="X616" i="1" s="1"/>
  <c r="X619" i="1" a="1"/>
  <c r="X619" i="1" s="1"/>
  <c r="X622" i="1" a="1"/>
  <c r="X622" i="1" s="1"/>
  <c r="X625" i="1" a="1"/>
  <c r="X625" i="1" s="1"/>
  <c r="X628" i="1" a="1"/>
  <c r="X628" i="1" s="1"/>
  <c r="X631" i="1" a="1"/>
  <c r="X631" i="1" s="1"/>
  <c r="X650" i="1" a="1"/>
  <c r="X650" i="1" s="1"/>
  <c r="X658" i="1" a="1"/>
  <c r="X658" i="1" s="1"/>
  <c r="X660" i="1" a="1"/>
  <c r="X660" i="1" s="1"/>
  <c r="X554" i="1" a="1"/>
  <c r="X554" i="1" s="1"/>
  <c r="X643" i="1" a="1"/>
  <c r="X643" i="1" s="1"/>
  <c r="X651" i="1" a="1"/>
  <c r="X651" i="1" s="1"/>
  <c r="X659" i="1" a="1"/>
  <c r="X659" i="1" s="1"/>
  <c r="X663" i="1" a="1"/>
  <c r="X663" i="1" s="1"/>
  <c r="X604" i="1" a="1"/>
  <c r="X604" i="1" s="1"/>
  <c r="X610" i="1" a="1"/>
  <c r="X610" i="1" s="1"/>
  <c r="X665" i="1" a="1"/>
  <c r="X665" i="1" s="1"/>
  <c r="X667" i="1" a="1"/>
  <c r="X667" i="1" s="1"/>
  <c r="X682" i="1" a="1"/>
  <c r="X682" i="1" s="1"/>
  <c r="X690" i="1" a="1"/>
  <c r="X690" i="1" s="1"/>
  <c r="X698" i="1" a="1"/>
  <c r="X698" i="1" s="1"/>
  <c r="X706" i="1" a="1"/>
  <c r="X706" i="1" s="1"/>
  <c r="X714" i="1" a="1"/>
  <c r="X714" i="1" s="1"/>
  <c r="X722" i="1" a="1"/>
  <c r="X722" i="1" s="1"/>
  <c r="X725" i="1" a="1"/>
  <c r="X725" i="1" s="1"/>
  <c r="X728" i="1" a="1"/>
  <c r="X728" i="1" s="1"/>
  <c r="X738" i="1" a="1"/>
  <c r="X738" i="1" s="1"/>
  <c r="X747" i="1" a="1"/>
  <c r="X747" i="1" s="1"/>
  <c r="X750" i="1" a="1"/>
  <c r="X750" i="1" s="1"/>
  <c r="X753" i="1" a="1"/>
  <c r="X753" i="1" s="1"/>
  <c r="X759" i="1" a="1"/>
  <c r="X759" i="1" s="1"/>
  <c r="X770" i="1" a="1"/>
  <c r="X770" i="1" s="1"/>
  <c r="X782" i="1" a="1"/>
  <c r="X782" i="1" s="1"/>
  <c r="X567" i="1" a="1"/>
  <c r="X567" i="1" s="1"/>
  <c r="X634" i="1" a="1"/>
  <c r="X634" i="1" s="1"/>
  <c r="X664" i="1" a="1"/>
  <c r="X664" i="1" s="1"/>
  <c r="X666" i="1" a="1"/>
  <c r="X666" i="1" s="1"/>
  <c r="X673" i="1" a="1"/>
  <c r="X673" i="1" s="1"/>
  <c r="X679" i="1" a="1"/>
  <c r="X679" i="1" s="1"/>
  <c r="X687" i="1" a="1"/>
  <c r="X687" i="1" s="1"/>
  <c r="X695" i="1" a="1"/>
  <c r="X695" i="1" s="1"/>
  <c r="X703" i="1" a="1"/>
  <c r="X703" i="1" s="1"/>
  <c r="X711" i="1" a="1"/>
  <c r="X711" i="1" s="1"/>
  <c r="X719" i="1" a="1"/>
  <c r="X719" i="1" s="1"/>
  <c r="X732" i="1" a="1"/>
  <c r="X732" i="1" s="1"/>
  <c r="X737" i="1" a="1"/>
  <c r="X737" i="1" s="1"/>
  <c r="X744" i="1" a="1"/>
  <c r="X744" i="1" s="1"/>
  <c r="X755" i="1" a="1"/>
  <c r="X755" i="1" s="1"/>
  <c r="X758" i="1" a="1"/>
  <c r="X758" i="1" s="1"/>
  <c r="X764" i="1" a="1"/>
  <c r="X764" i="1" s="1"/>
  <c r="X769" i="1" a="1"/>
  <c r="X769" i="1" s="1"/>
  <c r="X773" i="1" a="1"/>
  <c r="X773" i="1" s="1"/>
  <c r="X635" i="1" a="1"/>
  <c r="X635" i="1" s="1"/>
  <c r="X652" i="1" a="1"/>
  <c r="X652" i="1" s="1"/>
  <c r="X661" i="1" a="1"/>
  <c r="X661" i="1" s="1"/>
  <c r="X670" i="1" a="1"/>
  <c r="X670" i="1" s="1"/>
  <c r="X676" i="1" a="1"/>
  <c r="X676" i="1" s="1"/>
  <c r="X681" i="1" a="1"/>
  <c r="X681" i="1" s="1"/>
  <c r="X684" i="1" a="1"/>
  <c r="X684" i="1" s="1"/>
  <c r="X689" i="1" a="1"/>
  <c r="X689" i="1" s="1"/>
  <c r="X692" i="1" a="1"/>
  <c r="X692" i="1" s="1"/>
  <c r="X697" i="1" a="1"/>
  <c r="X697" i="1" s="1"/>
  <c r="X700" i="1" a="1"/>
  <c r="X700" i="1" s="1"/>
  <c r="X705" i="1" a="1"/>
  <c r="X705" i="1" s="1"/>
  <c r="X708" i="1" a="1"/>
  <c r="X708" i="1" s="1"/>
  <c r="X713" i="1" a="1"/>
  <c r="X713" i="1" s="1"/>
  <c r="X716" i="1" a="1"/>
  <c r="X716" i="1" s="1"/>
  <c r="X721" i="1" a="1"/>
  <c r="X721" i="1" s="1"/>
  <c r="X724" i="1" a="1"/>
  <c r="X724" i="1" s="1"/>
  <c r="X731" i="1" a="1"/>
  <c r="X731" i="1" s="1"/>
  <c r="X741" i="1" a="1"/>
  <c r="X741" i="1" s="1"/>
  <c r="X763" i="1" a="1"/>
  <c r="X763" i="1" s="1"/>
  <c r="X606" i="1" a="1"/>
  <c r="X606" i="1" s="1"/>
  <c r="X612" i="1" a="1"/>
  <c r="X612" i="1" s="1"/>
  <c r="X624" i="1" a="1"/>
  <c r="X624" i="1" s="1"/>
  <c r="X727" i="1" a="1"/>
  <c r="X727" i="1" s="1"/>
  <c r="X672" i="1" a="1"/>
  <c r="X672" i="1" s="1"/>
  <c r="X683" i="1" a="1"/>
  <c r="X683" i="1" s="1"/>
  <c r="X691" i="1" a="1"/>
  <c r="X691" i="1" s="1"/>
  <c r="X699" i="1" a="1"/>
  <c r="X699" i="1" s="1"/>
  <c r="X707" i="1" a="1"/>
  <c r="X707" i="1" s="1"/>
  <c r="X715" i="1" a="1"/>
  <c r="X715" i="1" s="1"/>
  <c r="X723" i="1" a="1"/>
  <c r="X723" i="1" s="1"/>
  <c r="X726" i="1" a="1"/>
  <c r="X726" i="1" s="1"/>
  <c r="X735" i="1" a="1"/>
  <c r="X735" i="1" s="1"/>
  <c r="X751" i="1" a="1"/>
  <c r="X751" i="1" s="1"/>
  <c r="X761" i="1" a="1"/>
  <c r="X761" i="1" s="1"/>
  <c r="X771" i="1" a="1"/>
  <c r="X771" i="1" s="1"/>
  <c r="X783" i="1" a="1"/>
  <c r="X783" i="1" s="1"/>
  <c r="X668" i="1" a="1"/>
  <c r="X668" i="1" s="1"/>
  <c r="X677" i="1" a="1"/>
  <c r="X677" i="1" s="1"/>
  <c r="X680" i="1" a="1"/>
  <c r="X680" i="1" s="1"/>
  <c r="X685" i="1" a="1"/>
  <c r="X685" i="1" s="1"/>
  <c r="X688" i="1" a="1"/>
  <c r="X688" i="1" s="1"/>
  <c r="X693" i="1" a="1"/>
  <c r="X693" i="1" s="1"/>
  <c r="X696" i="1" a="1"/>
  <c r="X696" i="1" s="1"/>
  <c r="X701" i="1" a="1"/>
  <c r="X701" i="1" s="1"/>
  <c r="X704" i="1" a="1"/>
  <c r="X704" i="1" s="1"/>
  <c r="X709" i="1" a="1"/>
  <c r="X709" i="1" s="1"/>
  <c r="X712" i="1" a="1"/>
  <c r="X712" i="1" s="1"/>
  <c r="X717" i="1" a="1"/>
  <c r="X717" i="1" s="1"/>
  <c r="X720" i="1" a="1"/>
  <c r="X720" i="1" s="1"/>
  <c r="X729" i="1" a="1"/>
  <c r="X729" i="1" s="1"/>
  <c r="X734" i="1" a="1"/>
  <c r="X734" i="1" s="1"/>
  <c r="X748" i="1" a="1"/>
  <c r="X748" i="1" s="1"/>
  <c r="X756" i="1" a="1"/>
  <c r="X756" i="1" s="1"/>
  <c r="X766" i="1" a="1"/>
  <c r="X766" i="1" s="1"/>
  <c r="X780" i="1" a="1"/>
  <c r="X780" i="1" s="1"/>
  <c r="X784" i="1" a="1"/>
  <c r="X784" i="1" s="1"/>
  <c r="X786" i="1" a="1"/>
  <c r="X786" i="1" s="1"/>
  <c r="X702" i="1" a="1"/>
  <c r="X702" i="1" s="1"/>
  <c r="X733" i="1" a="1"/>
  <c r="X733" i="1" s="1"/>
  <c r="X746" i="1" a="1"/>
  <c r="X746" i="1" s="1"/>
  <c r="X754" i="1" a="1"/>
  <c r="X754" i="1" s="1"/>
  <c r="X768" i="1" a="1"/>
  <c r="X768" i="1" s="1"/>
  <c r="X781" i="1" a="1"/>
  <c r="X781" i="1" s="1"/>
  <c r="X830" i="1" a="1"/>
  <c r="X830" i="1" s="1"/>
  <c r="X831" i="1" a="1"/>
  <c r="X831" i="1" s="1"/>
  <c r="X843" i="1" a="1"/>
  <c r="X843" i="1" s="1"/>
  <c r="X844" i="1" a="1"/>
  <c r="X844" i="1" s="1"/>
  <c r="X848" i="1" a="1"/>
  <c r="X848" i="1" s="1"/>
  <c r="X854" i="1" a="1"/>
  <c r="X854" i="1" s="1"/>
  <c r="X857" i="1" a="1"/>
  <c r="X857" i="1" s="1"/>
  <c r="X879" i="1" a="1"/>
  <c r="X879" i="1" s="1"/>
  <c r="X615" i="1" a="1"/>
  <c r="X615" i="1" s="1"/>
  <c r="X656" i="1" a="1"/>
  <c r="X656" i="1" s="1"/>
  <c r="X671" i="1" a="1"/>
  <c r="X671" i="1" s="1"/>
  <c r="X742" i="1" a="1"/>
  <c r="X742" i="1" s="1"/>
  <c r="X757" i="1" a="1"/>
  <c r="X757" i="1" s="1"/>
  <c r="X772" i="1" a="1"/>
  <c r="X772" i="1" s="1"/>
  <c r="X779" i="1" a="1"/>
  <c r="X779" i="1" s="1"/>
  <c r="X787" i="1" a="1"/>
  <c r="X787" i="1" s="1"/>
  <c r="X806" i="1" a="1"/>
  <c r="X806" i="1" s="1"/>
  <c r="X811" i="1" a="1"/>
  <c r="X811" i="1" s="1"/>
  <c r="X816" i="1" a="1"/>
  <c r="X816" i="1" s="1"/>
  <c r="X824" i="1" a="1"/>
  <c r="X824" i="1" s="1"/>
  <c r="X829" i="1" a="1"/>
  <c r="X829" i="1" s="1"/>
  <c r="X834" i="1" a="1"/>
  <c r="X834" i="1" s="1"/>
  <c r="X853" i="1" a="1"/>
  <c r="X853" i="1" s="1"/>
  <c r="X869" i="1" a="1"/>
  <c r="X869" i="1" s="1"/>
  <c r="X874" i="1" a="1"/>
  <c r="X874" i="1" s="1"/>
  <c r="X648" i="1" a="1"/>
  <c r="X648" i="1" s="1"/>
  <c r="X678" i="1" a="1"/>
  <c r="X678" i="1" s="1"/>
  <c r="X710" i="1" a="1"/>
  <c r="X710" i="1" s="1"/>
  <c r="X749" i="1" a="1"/>
  <c r="X749" i="1" s="1"/>
  <c r="X762" i="1" a="1"/>
  <c r="X762" i="1" s="1"/>
  <c r="X767" i="1" a="1"/>
  <c r="X767" i="1" s="1"/>
  <c r="X790" i="1" a="1"/>
  <c r="X790" i="1" s="1"/>
  <c r="X796" i="1" a="1"/>
  <c r="X796" i="1" s="1"/>
  <c r="X805" i="1" a="1"/>
  <c r="X805" i="1" s="1"/>
  <c r="X810" i="1" a="1"/>
  <c r="X810" i="1" s="1"/>
  <c r="X815" i="1" a="1"/>
  <c r="X815" i="1" s="1"/>
  <c r="X819" i="1" a="1"/>
  <c r="X819" i="1" s="1"/>
  <c r="X820" i="1" a="1"/>
  <c r="X820" i="1" s="1"/>
  <c r="X609" i="1" a="1"/>
  <c r="X609" i="1" s="1"/>
  <c r="X642" i="1" a="1"/>
  <c r="X642" i="1" s="1"/>
  <c r="X644" i="1" a="1"/>
  <c r="X644" i="1" s="1"/>
  <c r="X745" i="1" a="1"/>
  <c r="X745" i="1" s="1"/>
  <c r="X775" i="1" a="1"/>
  <c r="X775" i="1" s="1"/>
  <c r="X777" i="1" a="1"/>
  <c r="X777" i="1" s="1"/>
  <c r="X778" i="1" a="1"/>
  <c r="X778" i="1" s="1"/>
  <c r="X788" i="1" a="1"/>
  <c r="X788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14" i="1" a="1"/>
  <c r="X814" i="1" s="1"/>
  <c r="X828" i="1" a="1"/>
  <c r="X828" i="1" s="1"/>
  <c r="X833" i="1" a="1"/>
  <c r="X833" i="1" s="1"/>
  <c r="X847" i="1" a="1"/>
  <c r="X847" i="1" s="1"/>
  <c r="X851" i="1" a="1"/>
  <c r="X851" i="1" s="1"/>
  <c r="X860" i="1" a="1"/>
  <c r="X860" i="1" s="1"/>
  <c r="X864" i="1" a="1"/>
  <c r="X864" i="1" s="1"/>
  <c r="X868" i="1" a="1"/>
  <c r="X868" i="1" s="1"/>
  <c r="X873" i="1" a="1"/>
  <c r="X873" i="1" s="1"/>
  <c r="X627" i="1" a="1"/>
  <c r="X627" i="1" s="1"/>
  <c r="X657" i="1" a="1"/>
  <c r="X657" i="1" s="1"/>
  <c r="X674" i="1" a="1"/>
  <c r="X674" i="1" s="1"/>
  <c r="X730" i="1" a="1"/>
  <c r="X730" i="1" s="1"/>
  <c r="X740" i="1" a="1"/>
  <c r="X740" i="1" s="1"/>
  <c r="X760" i="1" a="1"/>
  <c r="X760" i="1" s="1"/>
  <c r="X765" i="1" a="1"/>
  <c r="X765" i="1" s="1"/>
  <c r="X776" i="1" a="1"/>
  <c r="X776" i="1" s="1"/>
  <c r="X803" i="1" a="1"/>
  <c r="X803" i="1" s="1"/>
  <c r="X808" i="1" a="1"/>
  <c r="X808" i="1" s="1"/>
  <c r="X813" i="1" a="1"/>
  <c r="X813" i="1" s="1"/>
  <c r="X818" i="1" a="1"/>
  <c r="X818" i="1" s="1"/>
  <c r="X826" i="1" a="1"/>
  <c r="X826" i="1" s="1"/>
  <c r="X841" i="1" a="1"/>
  <c r="X841" i="1" s="1"/>
  <c r="X846" i="1" a="1"/>
  <c r="X846" i="1" s="1"/>
  <c r="X850" i="1" a="1"/>
  <c r="X850" i="1" s="1"/>
  <c r="X855" i="1" a="1"/>
  <c r="X855" i="1" s="1"/>
  <c r="X867" i="1" a="1"/>
  <c r="X867" i="1" s="1"/>
  <c r="X871" i="1" a="1"/>
  <c r="X871" i="1" s="1"/>
  <c r="X872" i="1" a="1"/>
  <c r="X872" i="1" s="1"/>
  <c r="X881" i="1" a="1"/>
  <c r="X881" i="1" s="1"/>
  <c r="X607" i="1" a="1"/>
  <c r="X607" i="1" s="1"/>
  <c r="X637" i="1" a="1"/>
  <c r="X637" i="1" s="1"/>
  <c r="X639" i="1" a="1"/>
  <c r="X639" i="1" s="1"/>
  <c r="X649" i="1" a="1"/>
  <c r="X649" i="1" s="1"/>
  <c r="X669" i="1" a="1"/>
  <c r="X669" i="1" s="1"/>
  <c r="X675" i="1" a="1"/>
  <c r="X675" i="1" s="1"/>
  <c r="X694" i="1" a="1"/>
  <c r="X694" i="1" s="1"/>
  <c r="X743" i="1" a="1"/>
  <c r="X743" i="1" s="1"/>
  <c r="X774" i="1" a="1"/>
  <c r="X774" i="1" s="1"/>
  <c r="X817" i="1" a="1"/>
  <c r="X817" i="1" s="1"/>
  <c r="X822" i="1" a="1"/>
  <c r="X822" i="1" s="1"/>
  <c r="X832" i="1" a="1"/>
  <c r="X832" i="1" s="1"/>
  <c r="X836" i="1" a="1"/>
  <c r="X836" i="1" s="1"/>
  <c r="X849" i="1" a="1"/>
  <c r="X849" i="1" s="1"/>
  <c r="X862" i="1" a="1"/>
  <c r="X862" i="1" s="1"/>
  <c r="X876" i="1" a="1"/>
  <c r="X876" i="1" s="1"/>
  <c r="X804" i="1" a="1"/>
  <c r="X804" i="1" s="1"/>
  <c r="X809" i="1" a="1"/>
  <c r="X809" i="1" s="1"/>
  <c r="X839" i="1" a="1"/>
  <c r="X839" i="1" s="1"/>
  <c r="X858" i="1" a="1"/>
  <c r="X858" i="1" s="1"/>
  <c r="X877" i="1" a="1"/>
  <c r="X877" i="1" s="1"/>
  <c r="X893" i="1" a="1"/>
  <c r="X893" i="1" s="1"/>
  <c r="X897" i="1" a="1"/>
  <c r="X897" i="1" s="1"/>
  <c r="X902" i="1" a="1"/>
  <c r="X902" i="1" s="1"/>
  <c r="X919" i="1" a="1"/>
  <c r="X919" i="1" s="1"/>
  <c r="X920" i="1" a="1"/>
  <c r="X920" i="1" s="1"/>
  <c r="X921" i="1" a="1"/>
  <c r="X921" i="1" s="1"/>
  <c r="X932" i="1" a="1"/>
  <c r="X932" i="1" s="1"/>
  <c r="X939" i="1" a="1"/>
  <c r="X939" i="1" s="1"/>
  <c r="X793" i="1" a="1"/>
  <c r="X793" i="1" s="1"/>
  <c r="X825" i="1" a="1"/>
  <c r="X825" i="1" s="1"/>
  <c r="X885" i="1" a="1"/>
  <c r="X885" i="1" s="1"/>
  <c r="X889" i="1" a="1"/>
  <c r="X889" i="1" s="1"/>
  <c r="X905" i="1" a="1"/>
  <c r="X905" i="1" s="1"/>
  <c r="X918" i="1" a="1"/>
  <c r="X918" i="1" s="1"/>
  <c r="X931" i="1" a="1"/>
  <c r="X931" i="1" s="1"/>
  <c r="X938" i="1" a="1"/>
  <c r="X938" i="1" s="1"/>
  <c r="X947" i="1" a="1"/>
  <c r="X947" i="1" s="1"/>
  <c r="X957" i="1" a="1"/>
  <c r="X957" i="1" s="1"/>
  <c r="X959" i="1" a="1"/>
  <c r="X959" i="1" s="1"/>
  <c r="X961" i="1" a="1"/>
  <c r="X961" i="1" s="1"/>
  <c r="X963" i="1" a="1"/>
  <c r="X963" i="1" s="1"/>
  <c r="X965" i="1" a="1"/>
  <c r="X965" i="1" s="1"/>
  <c r="X967" i="1" a="1"/>
  <c r="X967" i="1" s="1"/>
  <c r="X969" i="1" a="1"/>
  <c r="X969" i="1" s="1"/>
  <c r="X971" i="1" a="1"/>
  <c r="X971" i="1" s="1"/>
  <c r="X973" i="1" a="1"/>
  <c r="X973" i="1" s="1"/>
  <c r="X975" i="1" a="1"/>
  <c r="X975" i="1" s="1"/>
  <c r="X977" i="1" a="1"/>
  <c r="X977" i="1" s="1"/>
  <c r="X979" i="1" a="1"/>
  <c r="X979" i="1" s="1"/>
  <c r="X981" i="1" a="1"/>
  <c r="X981" i="1" s="1"/>
  <c r="X736" i="1" a="1"/>
  <c r="X736" i="1" s="1"/>
  <c r="X752" i="1" a="1"/>
  <c r="X752" i="1" s="1"/>
  <c r="X838" i="1" a="1"/>
  <c r="X838" i="1" s="1"/>
  <c r="X842" i="1" a="1"/>
  <c r="X842" i="1" s="1"/>
  <c r="X852" i="1" a="1"/>
  <c r="X852" i="1" s="1"/>
  <c r="X861" i="1" a="1"/>
  <c r="X861" i="1" s="1"/>
  <c r="X866" i="1" a="1"/>
  <c r="X866" i="1" s="1"/>
  <c r="X892" i="1" a="1"/>
  <c r="X892" i="1" s="1"/>
  <c r="X896" i="1" a="1"/>
  <c r="X896" i="1" s="1"/>
  <c r="X900" i="1" a="1"/>
  <c r="X900" i="1" s="1"/>
  <c r="X904" i="1" a="1"/>
  <c r="X904" i="1" s="1"/>
  <c r="X937" i="1" a="1"/>
  <c r="X937" i="1" s="1"/>
  <c r="X943" i="1" a="1"/>
  <c r="X943" i="1" s="1"/>
  <c r="X794" i="1" a="1"/>
  <c r="X794" i="1" s="1"/>
  <c r="X821" i="1" a="1"/>
  <c r="X821" i="1" s="1"/>
  <c r="X827" i="1" a="1"/>
  <c r="X827" i="1" s="1"/>
  <c r="X837" i="1" a="1"/>
  <c r="X837" i="1" s="1"/>
  <c r="X856" i="1" a="1"/>
  <c r="X856" i="1" s="1"/>
  <c r="X870" i="1" a="1"/>
  <c r="X870" i="1" s="1"/>
  <c r="X875" i="1" a="1"/>
  <c r="X875" i="1" s="1"/>
  <c r="X882" i="1" a="1"/>
  <c r="X882" i="1" s="1"/>
  <c r="X884" i="1" a="1"/>
  <c r="X884" i="1" s="1"/>
  <c r="X888" i="1" a="1"/>
  <c r="X888" i="1" s="1"/>
  <c r="X899" i="1" a="1"/>
  <c r="X899" i="1" s="1"/>
  <c r="X910" i="1" a="1"/>
  <c r="X910" i="1" s="1"/>
  <c r="X911" i="1" a="1"/>
  <c r="X911" i="1" s="1"/>
  <c r="X929" i="1" a="1"/>
  <c r="X929" i="1" s="1"/>
  <c r="X930" i="1" a="1"/>
  <c r="X930" i="1" s="1"/>
  <c r="X936" i="1" a="1"/>
  <c r="X936" i="1" s="1"/>
  <c r="X950" i="1" a="1"/>
  <c r="X950" i="1" s="1"/>
  <c r="X686" i="1" a="1"/>
  <c r="X686" i="1" s="1"/>
  <c r="X802" i="1" a="1"/>
  <c r="X802" i="1" s="1"/>
  <c r="X865" i="1" a="1"/>
  <c r="X865" i="1" s="1"/>
  <c r="X880" i="1" a="1"/>
  <c r="X880" i="1" s="1"/>
  <c r="X883" i="1" a="1"/>
  <c r="X883" i="1" s="1"/>
  <c r="X891" i="1" a="1"/>
  <c r="X891" i="1" s="1"/>
  <c r="X895" i="1" a="1"/>
  <c r="X895" i="1" s="1"/>
  <c r="X901" i="1" a="1"/>
  <c r="X901" i="1" s="1"/>
  <c r="X906" i="1" a="1"/>
  <c r="X906" i="1" s="1"/>
  <c r="X909" i="1" a="1"/>
  <c r="X909" i="1" s="1"/>
  <c r="X912" i="1" a="1"/>
  <c r="X912" i="1" s="1"/>
  <c r="X917" i="1" a="1"/>
  <c r="X917" i="1" s="1"/>
  <c r="X924" i="1" a="1"/>
  <c r="X924" i="1" s="1"/>
  <c r="X925" i="1" a="1"/>
  <c r="X925" i="1" s="1"/>
  <c r="X942" i="1" a="1"/>
  <c r="X942" i="1" s="1"/>
  <c r="X946" i="1" a="1"/>
  <c r="X946" i="1" s="1"/>
  <c r="X739" i="1" a="1"/>
  <c r="X739" i="1" s="1"/>
  <c r="X791" i="1" a="1"/>
  <c r="X791" i="1" s="1"/>
  <c r="X795" i="1" a="1"/>
  <c r="X795" i="1" s="1"/>
  <c r="X807" i="1" a="1"/>
  <c r="X807" i="1" s="1"/>
  <c r="X812" i="1" a="1"/>
  <c r="X812" i="1" s="1"/>
  <c r="X887" i="1" a="1"/>
  <c r="X887" i="1" s="1"/>
  <c r="X898" i="1" a="1"/>
  <c r="X898" i="1" s="1"/>
  <c r="X907" i="1" a="1"/>
  <c r="X907" i="1" s="1"/>
  <c r="X908" i="1" a="1"/>
  <c r="X908" i="1" s="1"/>
  <c r="X913" i="1" a="1"/>
  <c r="X913" i="1" s="1"/>
  <c r="X926" i="1" a="1"/>
  <c r="X926" i="1" s="1"/>
  <c r="X927" i="1" a="1"/>
  <c r="X927" i="1" s="1"/>
  <c r="X935" i="1" a="1"/>
  <c r="X935" i="1" s="1"/>
  <c r="X941" i="1" a="1"/>
  <c r="X941" i="1" s="1"/>
  <c r="X945" i="1" a="1"/>
  <c r="X945" i="1" s="1"/>
  <c r="X949" i="1" a="1"/>
  <c r="X949" i="1" s="1"/>
  <c r="X954" i="1" a="1"/>
  <c r="X954" i="1" s="1"/>
  <c r="X956" i="1" a="1"/>
  <c r="X956" i="1" s="1"/>
  <c r="X958" i="1" a="1"/>
  <c r="X958" i="1" s="1"/>
  <c r="X960" i="1" a="1"/>
  <c r="X960" i="1" s="1"/>
  <c r="X962" i="1" a="1"/>
  <c r="X962" i="1" s="1"/>
  <c r="X964" i="1" a="1"/>
  <c r="X964" i="1" s="1"/>
  <c r="X966" i="1" a="1"/>
  <c r="X966" i="1" s="1"/>
  <c r="X968" i="1" a="1"/>
  <c r="X968" i="1" s="1"/>
  <c r="X970" i="1" a="1"/>
  <c r="X970" i="1" s="1"/>
  <c r="X972" i="1" a="1"/>
  <c r="X972" i="1" s="1"/>
  <c r="X974" i="1" a="1"/>
  <c r="X974" i="1" s="1"/>
  <c r="X976" i="1" a="1"/>
  <c r="X976" i="1" s="1"/>
  <c r="X978" i="1" a="1"/>
  <c r="X978" i="1" s="1"/>
  <c r="X980" i="1" a="1"/>
  <c r="X980" i="1" s="1"/>
  <c r="X982" i="1" a="1"/>
  <c r="X982" i="1" s="1"/>
  <c r="X718" i="1" a="1"/>
  <c r="X718" i="1" s="1"/>
  <c r="X785" i="1" a="1"/>
  <c r="X785" i="1" s="1"/>
  <c r="X823" i="1" a="1"/>
  <c r="X823" i="1" s="1"/>
  <c r="X835" i="1" a="1"/>
  <c r="X835" i="1" s="1"/>
  <c r="X840" i="1" a="1"/>
  <c r="X840" i="1" s="1"/>
  <c r="X845" i="1" a="1"/>
  <c r="X845" i="1" s="1"/>
  <c r="X859" i="1" a="1"/>
  <c r="X859" i="1" s="1"/>
  <c r="X878" i="1" a="1"/>
  <c r="X878" i="1" s="1"/>
  <c r="X890" i="1" a="1"/>
  <c r="X890" i="1" s="1"/>
  <c r="X894" i="1" a="1"/>
  <c r="X894" i="1" s="1"/>
  <c r="X914" i="1" a="1"/>
  <c r="X914" i="1" s="1"/>
  <c r="X915" i="1" a="1"/>
  <c r="X915" i="1" s="1"/>
  <c r="X916" i="1" a="1"/>
  <c r="X916" i="1" s="1"/>
  <c r="X928" i="1" a="1"/>
  <c r="X928" i="1" s="1"/>
  <c r="X934" i="1" a="1"/>
  <c r="X934" i="1" s="1"/>
  <c r="X953" i="1" a="1"/>
  <c r="X953" i="1" s="1"/>
  <c r="X789" i="1" a="1"/>
  <c r="X789" i="1" s="1"/>
  <c r="X863" i="1" a="1"/>
  <c r="X863" i="1" s="1"/>
  <c r="X1048" i="1" a="1"/>
  <c r="X1048" i="1" s="1"/>
  <c r="X1052" i="1" a="1"/>
  <c r="X1052" i="1" s="1"/>
  <c r="X1059" i="1" a="1"/>
  <c r="X1059" i="1" s="1"/>
  <c r="X1062" i="1" a="1"/>
  <c r="X1062" i="1" s="1"/>
  <c r="X944" i="1" a="1"/>
  <c r="X944" i="1" s="1"/>
  <c r="X1028" i="1" a="1"/>
  <c r="X1028" i="1" s="1"/>
  <c r="X1041" i="1" a="1"/>
  <c r="X1041" i="1" s="1"/>
  <c r="X1055" i="1" a="1"/>
  <c r="X1055" i="1" s="1"/>
  <c r="X923" i="1" a="1"/>
  <c r="X923" i="1" s="1"/>
  <c r="X955" i="1" a="1"/>
  <c r="X955" i="1" s="1"/>
  <c r="X983" i="1" a="1"/>
  <c r="X983" i="1" s="1"/>
  <c r="X985" i="1" a="1"/>
  <c r="X985" i="1" s="1"/>
  <c r="X987" i="1" a="1"/>
  <c r="X987" i="1" s="1"/>
  <c r="X989" i="1" a="1"/>
  <c r="X989" i="1" s="1"/>
  <c r="X991" i="1" a="1"/>
  <c r="X991" i="1" s="1"/>
  <c r="X993" i="1" a="1"/>
  <c r="X993" i="1" s="1"/>
  <c r="X995" i="1" a="1"/>
  <c r="X995" i="1" s="1"/>
  <c r="X997" i="1" a="1"/>
  <c r="X997" i="1" s="1"/>
  <c r="X999" i="1" a="1"/>
  <c r="X999" i="1" s="1"/>
  <c r="X1001" i="1" a="1"/>
  <c r="X1001" i="1" s="1"/>
  <c r="X1003" i="1" a="1"/>
  <c r="X1003" i="1" s="1"/>
  <c r="X1005" i="1" a="1"/>
  <c r="X1005" i="1" s="1"/>
  <c r="X1007" i="1" a="1"/>
  <c r="X1007" i="1" s="1"/>
  <c r="X1009" i="1" a="1"/>
  <c r="X1009" i="1" s="1"/>
  <c r="X1011" i="1" a="1"/>
  <c r="X1011" i="1" s="1"/>
  <c r="X1013" i="1" a="1"/>
  <c r="X1013" i="1" s="1"/>
  <c r="X1015" i="1" a="1"/>
  <c r="X1015" i="1" s="1"/>
  <c r="X1017" i="1" a="1"/>
  <c r="X1017" i="1" s="1"/>
  <c r="X1019" i="1" a="1"/>
  <c r="X1019" i="1" s="1"/>
  <c r="X1021" i="1" a="1"/>
  <c r="X1021" i="1" s="1"/>
  <c r="X1023" i="1" a="1"/>
  <c r="X1023" i="1" s="1"/>
  <c r="X1025" i="1" a="1"/>
  <c r="X1025" i="1" s="1"/>
  <c r="X1044" i="1" a="1"/>
  <c r="X1044" i="1" s="1"/>
  <c r="X1058" i="1" a="1"/>
  <c r="X1058" i="1" s="1"/>
  <c r="X1064" i="1" a="1"/>
  <c r="X1064" i="1" s="1"/>
  <c r="X951" i="1" a="1"/>
  <c r="X951" i="1" s="1"/>
  <c r="X1040" i="1" a="1"/>
  <c r="X1040" i="1" s="1"/>
  <c r="X1047" i="1" a="1"/>
  <c r="X1047" i="1" s="1"/>
  <c r="X1051" i="1" a="1"/>
  <c r="X1051" i="1" s="1"/>
  <c r="X792" i="1" a="1"/>
  <c r="X792" i="1" s="1"/>
  <c r="X933" i="1" a="1"/>
  <c r="X933" i="1" s="1"/>
  <c r="X1027" i="1" a="1"/>
  <c r="X1027" i="1" s="1"/>
  <c r="X1054" i="1" a="1"/>
  <c r="X1054" i="1" s="1"/>
  <c r="X1057" i="1" a="1"/>
  <c r="X1057" i="1" s="1"/>
  <c r="X1063" i="1" a="1"/>
  <c r="X1063" i="1" s="1"/>
  <c r="X886" i="1" a="1"/>
  <c r="X886" i="1" s="1"/>
  <c r="X922" i="1" a="1"/>
  <c r="X922" i="1" s="1"/>
  <c r="X952" i="1" a="1"/>
  <c r="X952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43" i="1" a="1"/>
  <c r="X1043" i="1" s="1"/>
  <c r="X1046" i="1" a="1"/>
  <c r="X1046" i="1" s="1"/>
  <c r="X1050" i="1" a="1"/>
  <c r="X1050" i="1" s="1"/>
  <c r="X1060" i="1" a="1"/>
  <c r="X1060" i="1" s="1"/>
  <c r="X1066" i="1" a="1"/>
  <c r="X1066" i="1" s="1"/>
  <c r="X903" i="1" a="1"/>
  <c r="X903" i="1" s="1"/>
  <c r="X940" i="1" a="1"/>
  <c r="X940" i="1" s="1"/>
  <c r="X948" i="1" a="1"/>
  <c r="X948" i="1" s="1"/>
  <c r="X984" i="1" a="1"/>
  <c r="X984" i="1" s="1"/>
  <c r="X986" i="1" a="1"/>
  <c r="X986" i="1" s="1"/>
  <c r="X988" i="1" a="1"/>
  <c r="X988" i="1" s="1"/>
  <c r="X990" i="1" a="1"/>
  <c r="X990" i="1" s="1"/>
  <c r="X992" i="1" a="1"/>
  <c r="X992" i="1" s="1"/>
  <c r="X994" i="1" a="1"/>
  <c r="X994" i="1" s="1"/>
  <c r="X996" i="1" a="1"/>
  <c r="X996" i="1" s="1"/>
  <c r="X998" i="1" a="1"/>
  <c r="X998" i="1" s="1"/>
  <c r="X1000" i="1" a="1"/>
  <c r="X1000" i="1" s="1"/>
  <c r="X1002" i="1" a="1"/>
  <c r="X1002" i="1" s="1"/>
  <c r="X1004" i="1" a="1"/>
  <c r="X1004" i="1" s="1"/>
  <c r="X1006" i="1" a="1"/>
  <c r="X1006" i="1" s="1"/>
  <c r="X1008" i="1" a="1"/>
  <c r="X1008" i="1" s="1"/>
  <c r="X1010" i="1" a="1"/>
  <c r="X1010" i="1" s="1"/>
  <c r="X1012" i="1" a="1"/>
  <c r="X1012" i="1" s="1"/>
  <c r="X1014" i="1" a="1"/>
  <c r="X1014" i="1" s="1"/>
  <c r="X1016" i="1" a="1"/>
  <c r="X1016" i="1" s="1"/>
  <c r="X1018" i="1" a="1"/>
  <c r="X1018" i="1" s="1"/>
  <c r="X1020" i="1" a="1"/>
  <c r="X1020" i="1" s="1"/>
  <c r="X1022" i="1" a="1"/>
  <c r="X1022" i="1" s="1"/>
  <c r="X1024" i="1" a="1"/>
  <c r="X1024" i="1" s="1"/>
  <c r="X1026" i="1" a="1"/>
  <c r="X1026" i="1" s="1"/>
  <c r="X1039" i="1" a="1"/>
  <c r="X1039" i="1" s="1"/>
  <c r="X1053" i="1" a="1"/>
  <c r="X1053" i="1" s="1"/>
  <c r="X1056" i="1" a="1"/>
  <c r="X1056" i="1" s="1"/>
  <c r="X1069" i="1" a="1"/>
  <c r="X1069" i="1" s="1"/>
  <c r="X1080" i="1" a="1"/>
  <c r="X1080" i="1" s="1"/>
  <c r="X1084" i="1" a="1"/>
  <c r="X1084" i="1" s="1"/>
  <c r="X1087" i="1" a="1"/>
  <c r="X1087" i="1" s="1"/>
  <c r="X1119" i="1" a="1"/>
  <c r="X1119" i="1" s="1"/>
  <c r="X1127" i="1" a="1"/>
  <c r="X1127" i="1" s="1"/>
  <c r="X1133" i="1" a="1"/>
  <c r="X1133" i="1" s="1"/>
  <c r="X1148" i="1" a="1"/>
  <c r="X1148" i="1" s="1"/>
  <c r="X1161" i="1" a="1"/>
  <c r="X1161" i="1" s="1"/>
  <c r="X1163" i="1" a="1"/>
  <c r="X1163" i="1" s="1"/>
  <c r="X1176" i="1" a="1"/>
  <c r="X1176" i="1" s="1"/>
  <c r="X1177" i="1" a="1"/>
  <c r="X1177" i="1" s="1"/>
  <c r="X1182" i="1" a="1"/>
  <c r="X1182" i="1" s="1"/>
  <c r="X1194" i="1" a="1"/>
  <c r="X1194" i="1" s="1"/>
  <c r="X1036" i="1" a="1"/>
  <c r="X1036" i="1" s="1"/>
  <c r="X1091" i="1" a="1"/>
  <c r="X1091" i="1" s="1"/>
  <c r="X1095" i="1" a="1"/>
  <c r="X1095" i="1" s="1"/>
  <c r="X1099" i="1" a="1"/>
  <c r="X1099" i="1" s="1"/>
  <c r="X1118" i="1" a="1"/>
  <c r="X1118" i="1" s="1"/>
  <c r="X1132" i="1" a="1"/>
  <c r="X1132" i="1" s="1"/>
  <c r="X1138" i="1" a="1"/>
  <c r="X1138" i="1" s="1"/>
  <c r="X1143" i="1" a="1"/>
  <c r="X1143" i="1" s="1"/>
  <c r="X1155" i="1" a="1"/>
  <c r="X1155" i="1" s="1"/>
  <c r="X1165" i="1" a="1"/>
  <c r="X1165" i="1" s="1"/>
  <c r="X1174" i="1" a="1"/>
  <c r="X1174" i="1" s="1"/>
  <c r="X1175" i="1" a="1"/>
  <c r="X1175" i="1" s="1"/>
  <c r="X1188" i="1" a="1"/>
  <c r="X1188" i="1" s="1"/>
  <c r="X1191" i="1" a="1"/>
  <c r="X1191" i="1" s="1"/>
  <c r="X1049" i="1" a="1"/>
  <c r="X1049" i="1" s="1"/>
  <c r="X1068" i="1" a="1"/>
  <c r="X1068" i="1" s="1"/>
  <c r="X1071" i="1" a="1"/>
  <c r="X1071" i="1" s="1"/>
  <c r="X1074" i="1" a="1"/>
  <c r="X1074" i="1" s="1"/>
  <c r="X1077" i="1" a="1"/>
  <c r="X1077" i="1" s="1"/>
  <c r="X1083" i="1" a="1"/>
  <c r="X1083" i="1" s="1"/>
  <c r="X1117" i="1" a="1"/>
  <c r="X1117" i="1" s="1"/>
  <c r="X1126" i="1" a="1"/>
  <c r="X1126" i="1" s="1"/>
  <c r="X1137" i="1" a="1"/>
  <c r="X1137" i="1" s="1"/>
  <c r="X1142" i="1" a="1"/>
  <c r="X1142" i="1" s="1"/>
  <c r="X1147" i="1" a="1"/>
  <c r="X1147" i="1" s="1"/>
  <c r="X1154" i="1" a="1"/>
  <c r="X1154" i="1" s="1"/>
  <c r="X1158" i="1" a="1"/>
  <c r="X1158" i="1" s="1"/>
  <c r="X1168" i="1" a="1"/>
  <c r="X1168" i="1" s="1"/>
  <c r="X1172" i="1" a="1"/>
  <c r="X1172" i="1" s="1"/>
  <c r="X1173" i="1" a="1"/>
  <c r="X1173" i="1" s="1"/>
  <c r="X1181" i="1" a="1"/>
  <c r="X1181" i="1" s="1"/>
  <c r="X1185" i="1" a="1"/>
  <c r="X1185" i="1" s="1"/>
  <c r="X1038" i="1" a="1"/>
  <c r="X1038" i="1" s="1"/>
  <c r="X1079" i="1" a="1"/>
  <c r="X1079" i="1" s="1"/>
  <c r="X1086" i="1" a="1"/>
  <c r="X1086" i="1" s="1"/>
  <c r="X1090" i="1" a="1"/>
  <c r="X1090" i="1" s="1"/>
  <c r="X1098" i="1" a="1"/>
  <c r="X1098" i="1" s="1"/>
  <c r="X1103" i="1" a="1"/>
  <c r="X1103" i="1" s="1"/>
  <c r="X1104" i="1" a="1"/>
  <c r="X1104" i="1" s="1"/>
  <c r="X1116" i="1" a="1"/>
  <c r="X1116" i="1" s="1"/>
  <c r="X1125" i="1" a="1"/>
  <c r="X1125" i="1" s="1"/>
  <c r="X1131" i="1" a="1"/>
  <c r="X1131" i="1" s="1"/>
  <c r="X1136" i="1" a="1"/>
  <c r="X1136" i="1" s="1"/>
  <c r="X1141" i="1" a="1"/>
  <c r="X1141" i="1" s="1"/>
  <c r="X1171" i="1" a="1"/>
  <c r="X1171" i="1" s="1"/>
  <c r="X1190" i="1" a="1"/>
  <c r="X1190" i="1" s="1"/>
  <c r="X1193" i="1" a="1"/>
  <c r="X1193" i="1" s="1"/>
  <c r="X1196" i="1" a="1"/>
  <c r="X1196" i="1" s="1"/>
  <c r="X1035" i="1" a="1"/>
  <c r="X1035" i="1" s="1"/>
  <c r="X1073" i="1" a="1"/>
  <c r="X1073" i="1" s="1"/>
  <c r="X1082" i="1" a="1"/>
  <c r="X1082" i="1" s="1"/>
  <c r="X1094" i="1" a="1"/>
  <c r="X1094" i="1" s="1"/>
  <c r="X1102" i="1" a="1"/>
  <c r="X1102" i="1" s="1"/>
  <c r="X1105" i="1" a="1"/>
  <c r="X1105" i="1" s="1"/>
  <c r="X1106" i="1" a="1"/>
  <c r="X1106" i="1" s="1"/>
  <c r="X1115" i="1" a="1"/>
  <c r="X1115" i="1" s="1"/>
  <c r="X1146" i="1" a="1"/>
  <c r="X1146" i="1" s="1"/>
  <c r="X1153" i="1" a="1"/>
  <c r="X1153" i="1" s="1"/>
  <c r="X1160" i="1" a="1"/>
  <c r="X1160" i="1" s="1"/>
  <c r="X1162" i="1" a="1"/>
  <c r="X1162" i="1" s="1"/>
  <c r="X1170" i="1" a="1"/>
  <c r="X1170" i="1" s="1"/>
  <c r="X1184" i="1" a="1"/>
  <c r="X1184" i="1" s="1"/>
  <c r="X1187" i="1" a="1"/>
  <c r="X1187" i="1" s="1"/>
  <c r="X1045" i="1" a="1"/>
  <c r="X1045" i="1" s="1"/>
  <c r="X1067" i="1" a="1"/>
  <c r="X1067" i="1" s="1"/>
  <c r="X1076" i="1" a="1"/>
  <c r="X1076" i="1" s="1"/>
  <c r="X1085" i="1" a="1"/>
  <c r="X1085" i="1" s="1"/>
  <c r="X1089" i="1" a="1"/>
  <c r="X1089" i="1" s="1"/>
  <c r="X1093" i="1" a="1"/>
  <c r="X1093" i="1" s="1"/>
  <c r="X1097" i="1" a="1"/>
  <c r="X1097" i="1" s="1"/>
  <c r="X1101" i="1" a="1"/>
  <c r="X1101" i="1" s="1"/>
  <c r="X1107" i="1" a="1"/>
  <c r="X1107" i="1" s="1"/>
  <c r="X1108" i="1" a="1"/>
  <c r="X1108" i="1" s="1"/>
  <c r="X1114" i="1" a="1"/>
  <c r="X1114" i="1" s="1"/>
  <c r="X1124" i="1" a="1"/>
  <c r="X1124" i="1" s="1"/>
  <c r="X1130" i="1" a="1"/>
  <c r="X1130" i="1" s="1"/>
  <c r="X1135" i="1" a="1"/>
  <c r="X1135" i="1" s="1"/>
  <c r="X1140" i="1" a="1"/>
  <c r="X1140" i="1" s="1"/>
  <c r="X1157" i="1" a="1"/>
  <c r="X1157" i="1" s="1"/>
  <c r="X1164" i="1" a="1"/>
  <c r="X1164" i="1" s="1"/>
  <c r="X1167" i="1" a="1"/>
  <c r="X1167" i="1" s="1"/>
  <c r="X1180" i="1" a="1"/>
  <c r="X1180" i="1" s="1"/>
  <c r="X1195" i="1" a="1"/>
  <c r="X1195" i="1" s="1"/>
  <c r="X1037" i="1" a="1"/>
  <c r="X1037" i="1" s="1"/>
  <c r="X1042" i="1" a="1"/>
  <c r="X1042" i="1" s="1"/>
  <c r="X1070" i="1" a="1"/>
  <c r="X1070" i="1" s="1"/>
  <c r="X1081" i="1" a="1"/>
  <c r="X1081" i="1" s="1"/>
  <c r="X1088" i="1" a="1"/>
  <c r="X1088" i="1" s="1"/>
  <c r="X1109" i="1" a="1"/>
  <c r="X1109" i="1" s="1"/>
  <c r="X1110" i="1" a="1"/>
  <c r="X1110" i="1" s="1"/>
  <c r="X1121" i="1" a="1"/>
  <c r="X1121" i="1" s="1"/>
  <c r="X1122" i="1" a="1"/>
  <c r="X1122" i="1" s="1"/>
  <c r="X1123" i="1" a="1"/>
  <c r="X1123" i="1" s="1"/>
  <c r="X1128" i="1" a="1"/>
  <c r="X1128" i="1" s="1"/>
  <c r="X1129" i="1" a="1"/>
  <c r="X1129" i="1" s="1"/>
  <c r="X1134" i="1" a="1"/>
  <c r="X1134" i="1" s="1"/>
  <c r="X1145" i="1" a="1"/>
  <c r="X1145" i="1" s="1"/>
  <c r="X1151" i="1" a="1"/>
  <c r="X1151" i="1" s="1"/>
  <c r="X1152" i="1" a="1"/>
  <c r="X1152" i="1" s="1"/>
  <c r="X1159" i="1" a="1"/>
  <c r="X1159" i="1" s="1"/>
  <c r="X1166" i="1" a="1"/>
  <c r="X1166" i="1" s="1"/>
  <c r="X1183" i="1" a="1"/>
  <c r="X1183" i="1" s="1"/>
  <c r="X1192" i="1" a="1"/>
  <c r="X1192" i="1" s="1"/>
  <c r="X1111" i="1" a="1"/>
  <c r="X1111" i="1" s="1"/>
  <c r="X1139" i="1" a="1"/>
  <c r="X1139" i="1" s="1"/>
  <c r="X1144" i="1" a="1"/>
  <c r="X1144" i="1" s="1"/>
  <c r="X1149" i="1" a="1"/>
  <c r="X1149" i="1" s="1"/>
  <c r="X1186" i="1" a="1"/>
  <c r="X1186" i="1" s="1"/>
  <c r="X1203" i="1" a="1"/>
  <c r="X1203" i="1" s="1"/>
  <c r="X1216" i="1" a="1"/>
  <c r="X1216" i="1" s="1"/>
  <c r="X1219" i="1" a="1"/>
  <c r="X1219" i="1" s="1"/>
  <c r="X1232" i="1" a="1"/>
  <c r="X1232" i="1" s="1"/>
  <c r="X1235" i="1" a="1"/>
  <c r="X1235" i="1" s="1"/>
  <c r="X1241" i="1" a="1"/>
  <c r="X1241" i="1" s="1"/>
  <c r="X1256" i="1" a="1"/>
  <c r="X1256" i="1" s="1"/>
  <c r="X1257" i="1" a="1"/>
  <c r="X1257" i="1" s="1"/>
  <c r="X1272" i="1" a="1"/>
  <c r="X1272" i="1" s="1"/>
  <c r="X1273" i="1" a="1"/>
  <c r="X1273" i="1" s="1"/>
  <c r="X1291" i="1" a="1"/>
  <c r="X1291" i="1" s="1"/>
  <c r="X1295" i="1" a="1"/>
  <c r="X1295" i="1" s="1"/>
  <c r="X1301" i="1" a="1"/>
  <c r="X1301" i="1" s="1"/>
  <c r="X1065" i="1" a="1"/>
  <c r="X1065" i="1" s="1"/>
  <c r="X1078" i="1" a="1"/>
  <c r="X1078" i="1" s="1"/>
  <c r="X1100" i="1" a="1"/>
  <c r="X1100" i="1" s="1"/>
  <c r="X1208" i="1" a="1"/>
  <c r="X1208" i="1" s="1"/>
  <c r="X1226" i="1" a="1"/>
  <c r="X1226" i="1" s="1"/>
  <c r="X1252" i="1" a="1"/>
  <c r="X1252" i="1" s="1"/>
  <c r="X1253" i="1" a="1"/>
  <c r="X1253" i="1" s="1"/>
  <c r="X1254" i="1" a="1"/>
  <c r="X1254" i="1" s="1"/>
  <c r="X1255" i="1" a="1"/>
  <c r="X1255" i="1" s="1"/>
  <c r="X1270" i="1" a="1"/>
  <c r="X1270" i="1" s="1"/>
  <c r="X1271" i="1" a="1"/>
  <c r="X1271" i="1" s="1"/>
  <c r="X1277" i="1" a="1"/>
  <c r="X1277" i="1" s="1"/>
  <c r="X1280" i="1" a="1"/>
  <c r="X1280" i="1" s="1"/>
  <c r="X1283" i="1" a="1"/>
  <c r="X1283" i="1" s="1"/>
  <c r="X1287" i="1" a="1"/>
  <c r="X1287" i="1" s="1"/>
  <c r="X1298" i="1" a="1"/>
  <c r="X1298" i="1" s="1"/>
  <c r="X1309" i="1" a="1"/>
  <c r="X1309" i="1" s="1"/>
  <c r="X1061" i="1" a="1"/>
  <c r="X1061" i="1" s="1"/>
  <c r="X1113" i="1" a="1"/>
  <c r="X1113" i="1" s="1"/>
  <c r="X1156" i="1" a="1"/>
  <c r="X1156" i="1" s="1"/>
  <c r="X1178" i="1" a="1"/>
  <c r="X1178" i="1" s="1"/>
  <c r="X1199" i="1" a="1"/>
  <c r="X1199" i="1" s="1"/>
  <c r="X1205" i="1" a="1"/>
  <c r="X1205" i="1" s="1"/>
  <c r="X1210" i="1" a="1"/>
  <c r="X1210" i="1" s="1"/>
  <c r="X1213" i="1" a="1"/>
  <c r="X1213" i="1" s="1"/>
  <c r="X1222" i="1" a="1"/>
  <c r="X1222" i="1" s="1"/>
  <c r="X1228" i="1" a="1"/>
  <c r="X1228" i="1" s="1"/>
  <c r="X1231" i="1" a="1"/>
  <c r="X1231" i="1" s="1"/>
  <c r="X1238" i="1" a="1"/>
  <c r="X1238" i="1" s="1"/>
  <c r="X1250" i="1" a="1"/>
  <c r="X1250" i="1" s="1"/>
  <c r="X1251" i="1" a="1"/>
  <c r="X1251" i="1" s="1"/>
  <c r="X1268" i="1" a="1"/>
  <c r="X1268" i="1" s="1"/>
  <c r="X1269" i="1" a="1"/>
  <c r="X1269" i="1" s="1"/>
  <c r="X1276" i="1" a="1"/>
  <c r="X1276" i="1" s="1"/>
  <c r="X1290" i="1" a="1"/>
  <c r="X1290" i="1" s="1"/>
  <c r="X1294" i="1" a="1"/>
  <c r="X1294" i="1" s="1"/>
  <c r="X1300" i="1" a="1"/>
  <c r="X1300" i="1" s="1"/>
  <c r="X1303" i="1" a="1"/>
  <c r="X1303" i="1" s="1"/>
  <c r="X1075" i="1" a="1"/>
  <c r="X1075" i="1" s="1"/>
  <c r="X1092" i="1" a="1"/>
  <c r="X1092" i="1" s="1"/>
  <c r="X1202" i="1" a="1"/>
  <c r="X1202" i="1" s="1"/>
  <c r="X1215" i="1" a="1"/>
  <c r="X1215" i="1" s="1"/>
  <c r="X1218" i="1" a="1"/>
  <c r="X1218" i="1" s="1"/>
  <c r="X1225" i="1" a="1"/>
  <c r="X1225" i="1" s="1"/>
  <c r="X1234" i="1" a="1"/>
  <c r="X1234" i="1" s="1"/>
  <c r="X1248" i="1" a="1"/>
  <c r="X1248" i="1" s="1"/>
  <c r="X1249" i="1" a="1"/>
  <c r="X1249" i="1" s="1"/>
  <c r="X1264" i="1" a="1"/>
  <c r="X1264" i="1" s="1"/>
  <c r="X1266" i="1" a="1"/>
  <c r="X1266" i="1" s="1"/>
  <c r="X1267" i="1" a="1"/>
  <c r="X1267" i="1" s="1"/>
  <c r="X1282" i="1" a="1"/>
  <c r="X1282" i="1" s="1"/>
  <c r="X1286" i="1" a="1"/>
  <c r="X1286" i="1" s="1"/>
  <c r="X1293" i="1" a="1"/>
  <c r="X1293" i="1" s="1"/>
  <c r="X1297" i="1" a="1"/>
  <c r="X1297" i="1" s="1"/>
  <c r="X1120" i="1" a="1"/>
  <c r="X1120" i="1" s="1"/>
  <c r="X1207" i="1" a="1"/>
  <c r="X1207" i="1" s="1"/>
  <c r="X1212" i="1" a="1"/>
  <c r="X1212" i="1" s="1"/>
  <c r="X1221" i="1" a="1"/>
  <c r="X1221" i="1" s="1"/>
  <c r="X1246" i="1" a="1"/>
  <c r="X1246" i="1" s="1"/>
  <c r="X1247" i="1" a="1"/>
  <c r="X1247" i="1" s="1"/>
  <c r="X1262" i="1" a="1"/>
  <c r="X1262" i="1" s="1"/>
  <c r="X1263" i="1" a="1"/>
  <c r="X1263" i="1" s="1"/>
  <c r="X1265" i="1" a="1"/>
  <c r="X1265" i="1" s="1"/>
  <c r="X1275" i="1" a="1"/>
  <c r="X1275" i="1" s="1"/>
  <c r="X1279" i="1" a="1"/>
  <c r="X1279" i="1" s="1"/>
  <c r="X1034" i="1" a="1"/>
  <c r="X1034" i="1" s="1"/>
  <c r="X1072" i="1" a="1"/>
  <c r="X1072" i="1" s="1"/>
  <c r="X1112" i="1" a="1"/>
  <c r="X1112" i="1" s="1"/>
  <c r="X1150" i="1" a="1"/>
  <c r="X1150" i="1" s="1"/>
  <c r="X1198" i="1" a="1"/>
  <c r="X1198" i="1" s="1"/>
  <c r="X1201" i="1" a="1"/>
  <c r="X1201" i="1" s="1"/>
  <c r="X1204" i="1" a="1"/>
  <c r="X1204" i="1" s="1"/>
  <c r="X1224" i="1" a="1"/>
  <c r="X1224" i="1" s="1"/>
  <c r="X1227" i="1" a="1"/>
  <c r="X1227" i="1" s="1"/>
  <c r="X1230" i="1" a="1"/>
  <c r="X1230" i="1" s="1"/>
  <c r="X1237" i="1" a="1"/>
  <c r="X1237" i="1" s="1"/>
  <c r="X1244" i="1" a="1"/>
  <c r="X1244" i="1" s="1"/>
  <c r="X1245" i="1" a="1"/>
  <c r="X1245" i="1" s="1"/>
  <c r="X1260" i="1" a="1"/>
  <c r="X1260" i="1" s="1"/>
  <c r="X1261" i="1" a="1"/>
  <c r="X1261" i="1" s="1"/>
  <c r="X1285" i="1" a="1"/>
  <c r="X1285" i="1" s="1"/>
  <c r="X1289" i="1" a="1"/>
  <c r="X1289" i="1" s="1"/>
  <c r="X1292" i="1" a="1"/>
  <c r="X1292" i="1" s="1"/>
  <c r="X1302" i="1" a="1"/>
  <c r="X1302" i="1" s="1"/>
  <c r="X1310" i="1" a="1"/>
  <c r="X1310" i="1" s="1"/>
  <c r="X1313" i="1" a="1"/>
  <c r="X1313" i="1" s="1"/>
  <c r="X1179" i="1" a="1"/>
  <c r="X1179" i="1" s="1"/>
  <c r="X1197" i="1" a="1"/>
  <c r="X1197" i="1" s="1"/>
  <c r="X1200" i="1" a="1"/>
  <c r="X1200" i="1" s="1"/>
  <c r="X1206" i="1" a="1"/>
  <c r="X1206" i="1" s="1"/>
  <c r="X1211" i="1" a="1"/>
  <c r="X1211" i="1" s="1"/>
  <c r="X1223" i="1" a="1"/>
  <c r="X1223" i="1" s="1"/>
  <c r="X1229" i="1" a="1"/>
  <c r="X1229" i="1" s="1"/>
  <c r="X1236" i="1" a="1"/>
  <c r="X1236" i="1" s="1"/>
  <c r="X1239" i="1" a="1"/>
  <c r="X1239" i="1" s="1"/>
  <c r="X1240" i="1" a="1"/>
  <c r="X1240" i="1" s="1"/>
  <c r="X1242" i="1" a="1"/>
  <c r="X1242" i="1" s="1"/>
  <c r="X1096" i="1" a="1"/>
  <c r="X1096" i="1" s="1"/>
  <c r="X1189" i="1" a="1"/>
  <c r="X1189" i="1" s="1"/>
  <c r="X1214" i="1" a="1"/>
  <c r="X1214" i="1" s="1"/>
  <c r="X1305" i="1" a="1"/>
  <c r="X1305" i="1" s="1"/>
  <c r="X1311" i="1" a="1"/>
  <c r="X1311" i="1" s="1"/>
  <c r="X1321" i="1" a="1"/>
  <c r="X1321" i="1" s="1"/>
  <c r="X1324" i="1" a="1"/>
  <c r="X1324" i="1" s="1"/>
  <c r="X1334" i="1" a="1"/>
  <c r="X1334" i="1" s="1"/>
  <c r="X1338" i="1" a="1"/>
  <c r="X1338" i="1" s="1"/>
  <c r="X1345" i="1" a="1"/>
  <c r="X1345" i="1" s="1"/>
  <c r="X1350" i="1" a="1"/>
  <c r="X1350" i="1" s="1"/>
  <c r="X1353" i="1" a="1"/>
  <c r="X1353" i="1" s="1"/>
  <c r="X1359" i="1" a="1"/>
  <c r="X1359" i="1" s="1"/>
  <c r="X1362" i="1" a="1"/>
  <c r="X1362" i="1" s="1"/>
  <c r="X1365" i="1" a="1"/>
  <c r="X1365" i="1" s="1"/>
  <c r="X1371" i="1" a="1"/>
  <c r="X1371" i="1" s="1"/>
  <c r="X1374" i="1" a="1"/>
  <c r="X1374" i="1" s="1"/>
  <c r="X1378" i="1" a="1"/>
  <c r="X1378" i="1" s="1"/>
  <c r="X1209" i="1" a="1"/>
  <c r="X1209" i="1" s="1"/>
  <c r="X1233" i="1" a="1"/>
  <c r="X1233" i="1" s="1"/>
  <c r="X1243" i="1" a="1"/>
  <c r="X1243" i="1" s="1"/>
  <c r="X1281" i="1" a="1"/>
  <c r="X1281" i="1" s="1"/>
  <c r="X1318" i="1" a="1"/>
  <c r="X1318" i="1" s="1"/>
  <c r="X1327" i="1" a="1"/>
  <c r="X1327" i="1" s="1"/>
  <c r="X1337" i="1" a="1"/>
  <c r="X1337" i="1" s="1"/>
  <c r="X1341" i="1" a="1"/>
  <c r="X1341" i="1" s="1"/>
  <c r="X1356" i="1" a="1"/>
  <c r="X1356" i="1" s="1"/>
  <c r="X1382" i="1" a="1"/>
  <c r="X1382" i="1" s="1"/>
  <c r="X1385" i="1" a="1"/>
  <c r="X1385" i="1" s="1"/>
  <c r="X1387" i="1" a="1"/>
  <c r="X1387" i="1" s="1"/>
  <c r="X1389" i="1" a="1"/>
  <c r="X1389" i="1" s="1"/>
  <c r="X1391" i="1" a="1"/>
  <c r="X1391" i="1" s="1"/>
  <c r="X1393" i="1" a="1"/>
  <c r="X1393" i="1" s="1"/>
  <c r="X1395" i="1" a="1"/>
  <c r="X1395" i="1" s="1"/>
  <c r="X1397" i="1" a="1"/>
  <c r="X1397" i="1" s="1"/>
  <c r="X1399" i="1" a="1"/>
  <c r="X1399" i="1" s="1"/>
  <c r="X1401" i="1" a="1"/>
  <c r="X1401" i="1" s="1"/>
  <c r="X1403" i="1" a="1"/>
  <c r="X1403" i="1" s="1"/>
  <c r="X1405" i="1" a="1"/>
  <c r="X1405" i="1" s="1"/>
  <c r="X1407" i="1" a="1"/>
  <c r="X1407" i="1" s="1"/>
  <c r="X1409" i="1" a="1"/>
  <c r="X1409" i="1" s="1"/>
  <c r="X1411" i="1" a="1"/>
  <c r="X1411" i="1" s="1"/>
  <c r="X1413" i="1" a="1"/>
  <c r="X1413" i="1" s="1"/>
  <c r="X1415" i="1" a="1"/>
  <c r="X1415" i="1" s="1"/>
  <c r="X1417" i="1" a="1"/>
  <c r="X1417" i="1" s="1"/>
  <c r="X1419" i="1" a="1"/>
  <c r="X1419" i="1" s="1"/>
  <c r="X1421" i="1" a="1"/>
  <c r="X1421" i="1" s="1"/>
  <c r="X1258" i="1" a="1"/>
  <c r="X1258" i="1" s="1"/>
  <c r="X1304" i="1" a="1"/>
  <c r="X1304" i="1" s="1"/>
  <c r="X1330" i="1" a="1"/>
  <c r="X1330" i="1" s="1"/>
  <c r="X1333" i="1" a="1"/>
  <c r="X1333" i="1" s="1"/>
  <c r="X1347" i="1" a="1"/>
  <c r="X1347" i="1" s="1"/>
  <c r="X1361" i="1" a="1"/>
  <c r="X1361" i="1" s="1"/>
  <c r="X1364" i="1" a="1"/>
  <c r="X1364" i="1" s="1"/>
  <c r="X1367" i="1" a="1"/>
  <c r="X1367" i="1" s="1"/>
  <c r="X1370" i="1" a="1"/>
  <c r="X1370" i="1" s="1"/>
  <c r="X1373" i="1" a="1"/>
  <c r="X1373" i="1" s="1"/>
  <c r="X1377" i="1" a="1"/>
  <c r="X1377" i="1" s="1"/>
  <c r="X1259" i="1" a="1"/>
  <c r="X1259" i="1" s="1"/>
  <c r="X1308" i="1" a="1"/>
  <c r="X1308" i="1" s="1"/>
  <c r="X1315" i="1" a="1"/>
  <c r="X1315" i="1" s="1"/>
  <c r="X1323" i="1" a="1"/>
  <c r="X1323" i="1" s="1"/>
  <c r="X1336" i="1" a="1"/>
  <c r="X1336" i="1" s="1"/>
  <c r="X1340" i="1" a="1"/>
  <c r="X1340" i="1" s="1"/>
  <c r="X1344" i="1" a="1"/>
  <c r="X1344" i="1" s="1"/>
  <c r="X1349" i="1" a="1"/>
  <c r="X1349" i="1" s="1"/>
  <c r="X1352" i="1" a="1"/>
  <c r="X1352" i="1" s="1"/>
  <c r="X1355" i="1" a="1"/>
  <c r="X1355" i="1" s="1"/>
  <c r="X1169" i="1" a="1"/>
  <c r="X1169" i="1" s="1"/>
  <c r="X1220" i="1" a="1"/>
  <c r="X1220" i="1" s="1"/>
  <c r="X1288" i="1" a="1"/>
  <c r="X1288" i="1" s="1"/>
  <c r="X1299" i="1" a="1"/>
  <c r="X1299" i="1" s="1"/>
  <c r="X1307" i="1" a="1"/>
  <c r="X1307" i="1" s="1"/>
  <c r="X1317" i="1" a="1"/>
  <c r="X1317" i="1" s="1"/>
  <c r="X1320" i="1" a="1"/>
  <c r="X1320" i="1" s="1"/>
  <c r="X1326" i="1" a="1"/>
  <c r="X1326" i="1" s="1"/>
  <c r="X1329" i="1" a="1"/>
  <c r="X1329" i="1" s="1"/>
  <c r="X1332" i="1" a="1"/>
  <c r="X1332" i="1" s="1"/>
  <c r="X1358" i="1" a="1"/>
  <c r="X1358" i="1" s="1"/>
  <c r="X1376" i="1" a="1"/>
  <c r="X1376" i="1" s="1"/>
  <c r="X1312" i="1" a="1"/>
  <c r="X1312" i="1" s="1"/>
  <c r="X1322" i="1" a="1"/>
  <c r="X1322" i="1" s="1"/>
  <c r="X1343" i="1" a="1"/>
  <c r="X1343" i="1" s="1"/>
  <c r="X1346" i="1" a="1"/>
  <c r="X1346" i="1" s="1"/>
  <c r="X1351" i="1" a="1"/>
  <c r="X1351" i="1" s="1"/>
  <c r="X1363" i="1" a="1"/>
  <c r="X1363" i="1" s="1"/>
  <c r="X1366" i="1" a="1"/>
  <c r="X1366" i="1" s="1"/>
  <c r="X1369" i="1" a="1"/>
  <c r="X1369" i="1" s="1"/>
  <c r="X1372" i="1" a="1"/>
  <c r="X1372" i="1" s="1"/>
  <c r="X1380" i="1" a="1"/>
  <c r="X1380" i="1" s="1"/>
  <c r="X1384" i="1" a="1"/>
  <c r="X1384" i="1" s="1"/>
  <c r="X1386" i="1" a="1"/>
  <c r="X1386" i="1" s="1"/>
  <c r="X1388" i="1" a="1"/>
  <c r="X1388" i="1" s="1"/>
  <c r="X1390" i="1" a="1"/>
  <c r="X1390" i="1" s="1"/>
  <c r="X1392" i="1" a="1"/>
  <c r="X1392" i="1" s="1"/>
  <c r="X1394" i="1" a="1"/>
  <c r="X1394" i="1" s="1"/>
  <c r="X1396" i="1" a="1"/>
  <c r="X1396" i="1" s="1"/>
  <c r="X1398" i="1" a="1"/>
  <c r="X1398" i="1" s="1"/>
  <c r="X1400" i="1" a="1"/>
  <c r="X1400" i="1" s="1"/>
  <c r="X1402" i="1" a="1"/>
  <c r="X1402" i="1" s="1"/>
  <c r="X1404" i="1" a="1"/>
  <c r="X1404" i="1" s="1"/>
  <c r="X1406" i="1" a="1"/>
  <c r="X1406" i="1" s="1"/>
  <c r="X1408" i="1" a="1"/>
  <c r="X1408" i="1" s="1"/>
  <c r="X1410" i="1" a="1"/>
  <c r="X1410" i="1" s="1"/>
  <c r="X1412" i="1" a="1"/>
  <c r="X1412" i="1" s="1"/>
  <c r="X1414" i="1" a="1"/>
  <c r="X1414" i="1" s="1"/>
  <c r="X1416" i="1" a="1"/>
  <c r="X1416" i="1" s="1"/>
  <c r="X1418" i="1" a="1"/>
  <c r="X1418" i="1" s="1"/>
  <c r="X1420" i="1" a="1"/>
  <c r="X1420" i="1" s="1"/>
  <c r="X1422" i="1" a="1"/>
  <c r="X1422" i="1" s="1"/>
  <c r="X1424" i="1" a="1"/>
  <c r="X1424" i="1" s="1"/>
  <c r="X1426" i="1" a="1"/>
  <c r="X1426" i="1" s="1"/>
  <c r="X1428" i="1" a="1"/>
  <c r="X1428" i="1" s="1"/>
  <c r="X1430" i="1" a="1"/>
  <c r="X1430" i="1" s="1"/>
  <c r="X1432" i="1" a="1"/>
  <c r="X1432" i="1" s="1"/>
  <c r="X1274" i="1" a="1"/>
  <c r="X1274" i="1" s="1"/>
  <c r="X1296" i="1" a="1"/>
  <c r="X1296" i="1" s="1"/>
  <c r="X1316" i="1" a="1"/>
  <c r="X1316" i="1" s="1"/>
  <c r="X1319" i="1" a="1"/>
  <c r="X1319" i="1" s="1"/>
  <c r="X1331" i="1" a="1"/>
  <c r="X1331" i="1" s="1"/>
  <c r="X1342" i="1" a="1"/>
  <c r="X1342" i="1" s="1"/>
  <c r="X1368" i="1" a="1"/>
  <c r="X1368" i="1" s="1"/>
  <c r="X1383" i="1" a="1"/>
  <c r="X1383" i="1" s="1"/>
  <c r="X1328" i="1" a="1"/>
  <c r="X1328" i="1" s="1"/>
  <c r="X1357" i="1" a="1"/>
  <c r="X1357" i="1" s="1"/>
  <c r="X1524" i="1" a="1"/>
  <c r="X1524" i="1" s="1"/>
  <c r="X1528" i="1" a="1"/>
  <c r="X1528" i="1" s="1"/>
  <c r="X1539" i="1" a="1"/>
  <c r="X1539" i="1" s="1"/>
  <c r="X1306" i="1" a="1"/>
  <c r="X1306" i="1" s="1"/>
  <c r="X1335" i="1" a="1"/>
  <c r="X1335" i="1" s="1"/>
  <c r="X1425" i="1" a="1"/>
  <c r="X1425" i="1" s="1"/>
  <c r="X1434" i="1" a="1"/>
  <c r="X1434" i="1" s="1"/>
  <c r="X1436" i="1" a="1"/>
  <c r="X1436" i="1" s="1"/>
  <c r="X1438" i="1" a="1"/>
  <c r="X1438" i="1" s="1"/>
  <c r="X1440" i="1" a="1"/>
  <c r="X1440" i="1" s="1"/>
  <c r="X1442" i="1" a="1"/>
  <c r="X1442" i="1" s="1"/>
  <c r="X1444" i="1" a="1"/>
  <c r="X1444" i="1" s="1"/>
  <c r="X1446" i="1" a="1"/>
  <c r="X1446" i="1" s="1"/>
  <c r="X1448" i="1" a="1"/>
  <c r="X1448" i="1" s="1"/>
  <c r="X1450" i="1" a="1"/>
  <c r="X1450" i="1" s="1"/>
  <c r="X1452" i="1" a="1"/>
  <c r="X1452" i="1" s="1"/>
  <c r="X1454" i="1" a="1"/>
  <c r="X1454" i="1" s="1"/>
  <c r="X1456" i="1" a="1"/>
  <c r="X1456" i="1" s="1"/>
  <c r="X1458" i="1" a="1"/>
  <c r="X1458" i="1" s="1"/>
  <c r="X1460" i="1" a="1"/>
  <c r="X1460" i="1" s="1"/>
  <c r="X1462" i="1" a="1"/>
  <c r="X1462" i="1" s="1"/>
  <c r="X1464" i="1" a="1"/>
  <c r="X1464" i="1" s="1"/>
  <c r="X1466" i="1" a="1"/>
  <c r="X1466" i="1" s="1"/>
  <c r="X1468" i="1" a="1"/>
  <c r="X1468" i="1" s="1"/>
  <c r="X1470" i="1" a="1"/>
  <c r="X1470" i="1" s="1"/>
  <c r="X1472" i="1" a="1"/>
  <c r="X1472" i="1" s="1"/>
  <c r="X1474" i="1" a="1"/>
  <c r="X1474" i="1" s="1"/>
  <c r="X1476" i="1" a="1"/>
  <c r="X1476" i="1" s="1"/>
  <c r="X1478" i="1" a="1"/>
  <c r="X1478" i="1" s="1"/>
  <c r="X1480" i="1" a="1"/>
  <c r="X1480" i="1" s="1"/>
  <c r="X1482" i="1" a="1"/>
  <c r="X1482" i="1" s="1"/>
  <c r="X1484" i="1" a="1"/>
  <c r="X1484" i="1" s="1"/>
  <c r="X1486" i="1" a="1"/>
  <c r="X1486" i="1" s="1"/>
  <c r="X1488" i="1" a="1"/>
  <c r="X1488" i="1" s="1"/>
  <c r="X1490" i="1" a="1"/>
  <c r="X1490" i="1" s="1"/>
  <c r="X1492" i="1" a="1"/>
  <c r="X1492" i="1" s="1"/>
  <c r="X1494" i="1" a="1"/>
  <c r="X1494" i="1" s="1"/>
  <c r="X1496" i="1" a="1"/>
  <c r="X1496" i="1" s="1"/>
  <c r="X1498" i="1" a="1"/>
  <c r="X1498" i="1" s="1"/>
  <c r="X1500" i="1" a="1"/>
  <c r="X1500" i="1" s="1"/>
  <c r="X1502" i="1" a="1"/>
  <c r="X1502" i="1" s="1"/>
  <c r="X1504" i="1" a="1"/>
  <c r="X1504" i="1" s="1"/>
  <c r="X1506" i="1" a="1"/>
  <c r="X1506" i="1" s="1"/>
  <c r="X1508" i="1" a="1"/>
  <c r="X1508" i="1" s="1"/>
  <c r="X1510" i="1" a="1"/>
  <c r="X1510" i="1" s="1"/>
  <c r="X1512" i="1" a="1"/>
  <c r="X1512" i="1" s="1"/>
  <c r="X1514" i="1" a="1"/>
  <c r="X1514" i="1" s="1"/>
  <c r="X1516" i="1" a="1"/>
  <c r="X1516" i="1" s="1"/>
  <c r="X1518" i="1" a="1"/>
  <c r="X1518" i="1" s="1"/>
  <c r="X1520" i="1" a="1"/>
  <c r="X1520" i="1" s="1"/>
  <c r="X1530" i="1" a="1"/>
  <c r="X1530" i="1" s="1"/>
  <c r="X1543" i="1" a="1"/>
  <c r="X1543" i="1" s="1"/>
  <c r="X1545" i="1" a="1"/>
  <c r="X1545" i="1" s="1"/>
  <c r="X1547" i="1" a="1"/>
  <c r="X1547" i="1" s="1"/>
  <c r="X1325" i="1" a="1"/>
  <c r="X1325" i="1" s="1"/>
  <c r="X1354" i="1" a="1"/>
  <c r="X1354" i="1" s="1"/>
  <c r="X1523" i="1" a="1"/>
  <c r="X1523" i="1" s="1"/>
  <c r="X1526" i="1" a="1"/>
  <c r="X1526" i="1" s="1"/>
  <c r="X1527" i="1" a="1"/>
  <c r="X1527" i="1" s="1"/>
  <c r="X1532" i="1" a="1"/>
  <c r="X1532" i="1" s="1"/>
  <c r="X1537" i="1" a="1"/>
  <c r="X1537" i="1" s="1"/>
  <c r="X1284" i="1" a="1"/>
  <c r="X1284" i="1" s="1"/>
  <c r="X1379" i="1" a="1"/>
  <c r="X1379" i="1" s="1"/>
  <c r="X1423" i="1" a="1"/>
  <c r="X1423" i="1" s="1"/>
  <c r="X1431" i="1" a="1"/>
  <c r="X1431" i="1" s="1"/>
  <c r="X1533" i="1" a="1"/>
  <c r="X1533" i="1" s="1"/>
  <c r="X1278" i="1" a="1"/>
  <c r="X1278" i="1" s="1"/>
  <c r="X1339" i="1" a="1"/>
  <c r="X1339" i="1" s="1"/>
  <c r="X1522" i="1" a="1"/>
  <c r="X1522" i="1" s="1"/>
  <c r="X1375" i="1" a="1"/>
  <c r="X1375" i="1" s="1"/>
  <c r="X1429" i="1" a="1"/>
  <c r="X1429" i="1" s="1"/>
  <c r="X1433" i="1" a="1"/>
  <c r="X1433" i="1" s="1"/>
  <c r="X1435" i="1" a="1"/>
  <c r="X1435" i="1" s="1"/>
  <c r="X1437" i="1" a="1"/>
  <c r="X1437" i="1" s="1"/>
  <c r="X1439" i="1" a="1"/>
  <c r="X1439" i="1" s="1"/>
  <c r="X1441" i="1" a="1"/>
  <c r="X1441" i="1" s="1"/>
  <c r="X1443" i="1" a="1"/>
  <c r="X1443" i="1" s="1"/>
  <c r="X1445" i="1" a="1"/>
  <c r="X1445" i="1" s="1"/>
  <c r="X1447" i="1" a="1"/>
  <c r="X1447" i="1" s="1"/>
  <c r="X1449" i="1" a="1"/>
  <c r="X1449" i="1" s="1"/>
  <c r="X1451" i="1" a="1"/>
  <c r="X1451" i="1" s="1"/>
  <c r="X1453" i="1" a="1"/>
  <c r="X1453" i="1" s="1"/>
  <c r="X1455" i="1" a="1"/>
  <c r="X1455" i="1" s="1"/>
  <c r="X1457" i="1" a="1"/>
  <c r="X1457" i="1" s="1"/>
  <c r="X1459" i="1" a="1"/>
  <c r="X1459" i="1" s="1"/>
  <c r="X1461" i="1" a="1"/>
  <c r="X1461" i="1" s="1"/>
  <c r="X1463" i="1" a="1"/>
  <c r="X1463" i="1" s="1"/>
  <c r="X1465" i="1" a="1"/>
  <c r="X1465" i="1" s="1"/>
  <c r="X1467" i="1" a="1"/>
  <c r="X1467" i="1" s="1"/>
  <c r="X1469" i="1" a="1"/>
  <c r="X1469" i="1" s="1"/>
  <c r="X1471" i="1" a="1"/>
  <c r="X1471" i="1" s="1"/>
  <c r="X1473" i="1" a="1"/>
  <c r="X1473" i="1" s="1"/>
  <c r="X1475" i="1" a="1"/>
  <c r="X1475" i="1" s="1"/>
  <c r="X1477" i="1" a="1"/>
  <c r="X1477" i="1" s="1"/>
  <c r="X1479" i="1" a="1"/>
  <c r="X1479" i="1" s="1"/>
  <c r="X1481" i="1" a="1"/>
  <c r="X1481" i="1" s="1"/>
  <c r="X1483" i="1" a="1"/>
  <c r="X1483" i="1" s="1"/>
  <c r="X1485" i="1" a="1"/>
  <c r="X1485" i="1" s="1"/>
  <c r="X1487" i="1" a="1"/>
  <c r="X1487" i="1" s="1"/>
  <c r="X1489" i="1" a="1"/>
  <c r="X1489" i="1" s="1"/>
  <c r="X1491" i="1" a="1"/>
  <c r="X1491" i="1" s="1"/>
  <c r="X1493" i="1" a="1"/>
  <c r="X1493" i="1" s="1"/>
  <c r="X1495" i="1" a="1"/>
  <c r="X1495" i="1" s="1"/>
  <c r="X1497" i="1" a="1"/>
  <c r="X1497" i="1" s="1"/>
  <c r="X1499" i="1" a="1"/>
  <c r="X1499" i="1" s="1"/>
  <c r="X1501" i="1" a="1"/>
  <c r="X1501" i="1" s="1"/>
  <c r="X1503" i="1" a="1"/>
  <c r="X1503" i="1" s="1"/>
  <c r="X1505" i="1" a="1"/>
  <c r="X1505" i="1" s="1"/>
  <c r="X1507" i="1" a="1"/>
  <c r="X1507" i="1" s="1"/>
  <c r="X1509" i="1" a="1"/>
  <c r="X1509" i="1" s="1"/>
  <c r="X1511" i="1" a="1"/>
  <c r="X1511" i="1" s="1"/>
  <c r="X1513" i="1" a="1"/>
  <c r="X1513" i="1" s="1"/>
  <c r="X1515" i="1" a="1"/>
  <c r="X1515" i="1" s="1"/>
  <c r="X1517" i="1" a="1"/>
  <c r="X1517" i="1" s="1"/>
  <c r="X1519" i="1" a="1"/>
  <c r="X1519" i="1" s="1"/>
  <c r="X1521" i="1" a="1"/>
  <c r="X1521" i="1" s="1"/>
  <c r="X1531" i="1" a="1"/>
  <c r="X1531" i="1" s="1"/>
  <c r="X1534" i="1" a="1"/>
  <c r="X1534" i="1" s="1"/>
  <c r="X1538" i="1" a="1"/>
  <c r="X1538" i="1" s="1"/>
  <c r="X1540" i="1" a="1"/>
  <c r="X1540" i="1" s="1"/>
  <c r="X1542" i="1" a="1"/>
  <c r="X1542" i="1" s="1"/>
  <c r="X1544" i="1" a="1"/>
  <c r="X1544" i="1" s="1"/>
  <c r="X1546" i="1" a="1"/>
  <c r="X1546" i="1" s="1"/>
  <c r="X1314" i="1" a="1"/>
  <c r="X1314" i="1" s="1"/>
  <c r="X1427" i="1" a="1"/>
  <c r="X1427" i="1" s="1"/>
  <c r="X1535" i="1" a="1"/>
  <c r="X1535" i="1" s="1"/>
  <c r="X1572" i="1" a="1"/>
  <c r="X1572" i="1" s="1"/>
  <c r="X1580" i="1" a="1"/>
  <c r="X1580" i="1" s="1"/>
  <c r="X1595" i="1" a="1"/>
  <c r="X1595" i="1" s="1"/>
  <c r="X1610" i="1" a="1"/>
  <c r="X1610" i="1" s="1"/>
  <c r="X1626" i="1" a="1"/>
  <c r="X1626" i="1" s="1"/>
  <c r="X1642" i="1" a="1"/>
  <c r="X1642" i="1" s="1"/>
  <c r="X1653" i="1" a="1"/>
  <c r="X1653" i="1" s="1"/>
  <c r="X1654" i="1" a="1"/>
  <c r="X1654" i="1" s="1"/>
  <c r="X1655" i="1" a="1"/>
  <c r="X1655" i="1" s="1"/>
  <c r="X1667" i="1" a="1"/>
  <c r="X1667" i="1" s="1"/>
  <c r="X1680" i="1" a="1"/>
  <c r="X1680" i="1" s="1"/>
  <c r="X1692" i="1" a="1"/>
  <c r="X1692" i="1" s="1"/>
  <c r="X1529" i="1" a="1"/>
  <c r="X1529" i="1" s="1"/>
  <c r="X1573" i="1" a="1"/>
  <c r="X1573" i="1" s="1"/>
  <c r="X1575" i="1" a="1"/>
  <c r="X1575" i="1" s="1"/>
  <c r="X1581" i="1" a="1"/>
  <c r="X1581" i="1" s="1"/>
  <c r="X1582" i="1" a="1"/>
  <c r="X1582" i="1" s="1"/>
  <c r="X1583" i="1" a="1"/>
  <c r="X1583" i="1" s="1"/>
  <c r="X1596" i="1" a="1"/>
  <c r="X1596" i="1" s="1"/>
  <c r="X1597" i="1" a="1"/>
  <c r="X1597" i="1" s="1"/>
  <c r="X1611" i="1" a="1"/>
  <c r="X1611" i="1" s="1"/>
  <c r="X1612" i="1" a="1"/>
  <c r="X1612" i="1" s="1"/>
  <c r="X1613" i="1" a="1"/>
  <c r="X1613" i="1" s="1"/>
  <c r="X1627" i="1" a="1"/>
  <c r="X1627" i="1" s="1"/>
  <c r="X1628" i="1" a="1"/>
  <c r="X1628" i="1" s="1"/>
  <c r="X1629" i="1" a="1"/>
  <c r="X1629" i="1" s="1"/>
  <c r="X1643" i="1" a="1"/>
  <c r="X1643" i="1" s="1"/>
  <c r="X1644" i="1" a="1"/>
  <c r="X1644" i="1" s="1"/>
  <c r="X1645" i="1" a="1"/>
  <c r="X1645" i="1" s="1"/>
  <c r="X1652" i="1" a="1"/>
  <c r="X1652" i="1" s="1"/>
  <c r="X1665" i="1" a="1"/>
  <c r="X1665" i="1" s="1"/>
  <c r="X1666" i="1" a="1"/>
  <c r="X1666" i="1" s="1"/>
  <c r="X1677" i="1" a="1"/>
  <c r="X1677" i="1" s="1"/>
  <c r="X1678" i="1" a="1"/>
  <c r="X1678" i="1" s="1"/>
  <c r="X1679" i="1" a="1"/>
  <c r="X1679" i="1" s="1"/>
  <c r="X1691" i="1" a="1"/>
  <c r="X1691" i="1" s="1"/>
  <c r="X1217" i="1" a="1"/>
  <c r="X1217" i="1" s="1"/>
  <c r="X1549" i="1" a="1"/>
  <c r="X1549" i="1" s="1"/>
  <c r="X1551" i="1" a="1"/>
  <c r="X1551" i="1" s="1"/>
  <c r="X1553" i="1" a="1"/>
  <c r="X1553" i="1" s="1"/>
  <c r="X1555" i="1" a="1"/>
  <c r="X1555" i="1" s="1"/>
  <c r="X1557" i="1" a="1"/>
  <c r="X1557" i="1" s="1"/>
  <c r="X1559" i="1" a="1"/>
  <c r="X1559" i="1" s="1"/>
  <c r="X1561" i="1" a="1"/>
  <c r="X1561" i="1" s="1"/>
  <c r="X1563" i="1" a="1"/>
  <c r="X1563" i="1" s="1"/>
  <c r="X1565" i="1" a="1"/>
  <c r="X1565" i="1" s="1"/>
  <c r="X1567" i="1" a="1"/>
  <c r="X1567" i="1" s="1"/>
  <c r="X1584" i="1" a="1"/>
  <c r="X1584" i="1" s="1"/>
  <c r="X1598" i="1" a="1"/>
  <c r="X1598" i="1" s="1"/>
  <c r="X1614" i="1" a="1"/>
  <c r="X1614" i="1" s="1"/>
  <c r="X1630" i="1" a="1"/>
  <c r="X1630" i="1" s="1"/>
  <c r="X1646" i="1" a="1"/>
  <c r="X1646" i="1" s="1"/>
  <c r="X1649" i="1" a="1"/>
  <c r="X1649" i="1" s="1"/>
  <c r="X1651" i="1" a="1"/>
  <c r="X1651" i="1" s="1"/>
  <c r="X1664" i="1" a="1"/>
  <c r="X1664" i="1" s="1"/>
  <c r="X1676" i="1" a="1"/>
  <c r="X1676" i="1" s="1"/>
  <c r="X1689" i="1" a="1"/>
  <c r="X1689" i="1" s="1"/>
  <c r="X1690" i="1" a="1"/>
  <c r="X1690" i="1" s="1"/>
  <c r="X1694" i="1" a="1"/>
  <c r="X1694" i="1" s="1"/>
  <c r="X1360" i="1" a="1"/>
  <c r="X1360" i="1" s="1"/>
  <c r="X1381" i="1" a="1"/>
  <c r="X1381" i="1" s="1"/>
  <c r="X1525" i="1" a="1"/>
  <c r="X1525" i="1" s="1"/>
  <c r="X1574" i="1" a="1"/>
  <c r="X1574" i="1" s="1"/>
  <c r="X1585" i="1" a="1"/>
  <c r="X1585" i="1" s="1"/>
  <c r="X1586" i="1" a="1"/>
  <c r="X1586" i="1" s="1"/>
  <c r="X1587" i="1" a="1"/>
  <c r="X1587" i="1" s="1"/>
  <c r="X1599" i="1" a="1"/>
  <c r="X1599" i="1" s="1"/>
  <c r="X1600" i="1" a="1"/>
  <c r="X1600" i="1" s="1"/>
  <c r="X1601" i="1" a="1"/>
  <c r="X1601" i="1" s="1"/>
  <c r="X1615" i="1" a="1"/>
  <c r="X1615" i="1" s="1"/>
  <c r="X1616" i="1" a="1"/>
  <c r="X1616" i="1" s="1"/>
  <c r="X1617" i="1" a="1"/>
  <c r="X1617" i="1" s="1"/>
  <c r="X1631" i="1" a="1"/>
  <c r="X1631" i="1" s="1"/>
  <c r="X1632" i="1" a="1"/>
  <c r="X1632" i="1" s="1"/>
  <c r="X1633" i="1" a="1"/>
  <c r="X1633" i="1" s="1"/>
  <c r="X1647" i="1" a="1"/>
  <c r="X1647" i="1" s="1"/>
  <c r="X1648" i="1" a="1"/>
  <c r="X1648" i="1" s="1"/>
  <c r="X1650" i="1" a="1"/>
  <c r="X1650" i="1" s="1"/>
  <c r="X1661" i="1" a="1"/>
  <c r="X1661" i="1" s="1"/>
  <c r="X1662" i="1" a="1"/>
  <c r="X1662" i="1" s="1"/>
  <c r="X1663" i="1" a="1"/>
  <c r="X1663" i="1" s="1"/>
  <c r="X1675" i="1" a="1"/>
  <c r="X1675" i="1" s="1"/>
  <c r="X1688" i="1" a="1"/>
  <c r="X1688" i="1" s="1"/>
  <c r="X1348" i="1" a="1"/>
  <c r="X1348" i="1" s="1"/>
  <c r="X1536" i="1" a="1"/>
  <c r="X1536" i="1" s="1"/>
  <c r="X1588" i="1" a="1"/>
  <c r="X1588" i="1" s="1"/>
  <c r="X1602" i="1" a="1"/>
  <c r="X1602" i="1" s="1"/>
  <c r="X1618" i="1" a="1"/>
  <c r="X1618" i="1" s="1"/>
  <c r="X1634" i="1" a="1"/>
  <c r="X1634" i="1" s="1"/>
  <c r="X1660" i="1" a="1"/>
  <c r="X1660" i="1" s="1"/>
  <c r="X1673" i="1" a="1"/>
  <c r="X1673" i="1" s="1"/>
  <c r="X1674" i="1" a="1"/>
  <c r="X1674" i="1" s="1"/>
  <c r="X1685" i="1" a="1"/>
  <c r="X1685" i="1" s="1"/>
  <c r="X1686" i="1" a="1"/>
  <c r="X1686" i="1" s="1"/>
  <c r="X1687" i="1" a="1"/>
  <c r="X1687" i="1" s="1"/>
  <c r="X1696" i="1" a="1"/>
  <c r="X1696" i="1" s="1"/>
  <c r="X1541" i="1" a="1"/>
  <c r="X1541" i="1" s="1"/>
  <c r="X1589" i="1" a="1"/>
  <c r="X1589" i="1" s="1"/>
  <c r="X1590" i="1" a="1"/>
  <c r="X1590" i="1" s="1"/>
  <c r="X1591" i="1" a="1"/>
  <c r="X1591" i="1" s="1"/>
  <c r="X1603" i="1" a="1"/>
  <c r="X1603" i="1" s="1"/>
  <c r="X1604" i="1" a="1"/>
  <c r="X1604" i="1" s="1"/>
  <c r="X1605" i="1" a="1"/>
  <c r="X1605" i="1" s="1"/>
  <c r="X1619" i="1" a="1"/>
  <c r="X1619" i="1" s="1"/>
  <c r="X1620" i="1" a="1"/>
  <c r="X1620" i="1" s="1"/>
  <c r="X1621" i="1" a="1"/>
  <c r="X1621" i="1" s="1"/>
  <c r="X1635" i="1" a="1"/>
  <c r="X1635" i="1" s="1"/>
  <c r="X1636" i="1" a="1"/>
  <c r="X1636" i="1" s="1"/>
  <c r="X1637" i="1" a="1"/>
  <c r="X1637" i="1" s="1"/>
  <c r="X1659" i="1" a="1"/>
  <c r="X1659" i="1" s="1"/>
  <c r="X1672" i="1" a="1"/>
  <c r="X1672" i="1" s="1"/>
  <c r="X1684" i="1" a="1"/>
  <c r="X1684" i="1" s="1"/>
  <c r="X1569" i="1" a="1"/>
  <c r="X1569" i="1" s="1"/>
  <c r="X1570" i="1" a="1"/>
  <c r="X1570" i="1" s="1"/>
  <c r="X1571" i="1" a="1"/>
  <c r="X1571" i="1" s="1"/>
  <c r="X1577" i="1" a="1"/>
  <c r="X1577" i="1" s="1"/>
  <c r="X1578" i="1" a="1"/>
  <c r="X1578" i="1" s="1"/>
  <c r="X1579" i="1" a="1"/>
  <c r="X1579" i="1" s="1"/>
  <c r="X1593" i="1" a="1"/>
  <c r="X1593" i="1" s="1"/>
  <c r="X1594" i="1" a="1"/>
  <c r="X1594" i="1" s="1"/>
  <c r="X1607" i="1" a="1"/>
  <c r="X1607" i="1" s="1"/>
  <c r="X1608" i="1" a="1"/>
  <c r="X1608" i="1" s="1"/>
  <c r="X1609" i="1" a="1"/>
  <c r="X1609" i="1" s="1"/>
  <c r="X1623" i="1" a="1"/>
  <c r="X1623" i="1" s="1"/>
  <c r="X1624" i="1" a="1"/>
  <c r="X1624" i="1" s="1"/>
  <c r="X1625" i="1" a="1"/>
  <c r="X1625" i="1" s="1"/>
  <c r="X1639" i="1" a="1"/>
  <c r="X1639" i="1" s="1"/>
  <c r="X1640" i="1" a="1"/>
  <c r="X1640" i="1" s="1"/>
  <c r="X1641" i="1" a="1"/>
  <c r="X1641" i="1" s="1"/>
  <c r="X1656" i="1" a="1"/>
  <c r="X1656" i="1" s="1"/>
  <c r="X1560" i="1" a="1"/>
  <c r="X1560" i="1" s="1"/>
  <c r="X1638" i="1" a="1"/>
  <c r="X1638" i="1" s="1"/>
  <c r="X1693" i="1" a="1"/>
  <c r="X1693" i="1" s="1"/>
  <c r="X1707" i="1" a="1"/>
  <c r="X1707" i="1" s="1"/>
  <c r="X1709" i="1" a="1"/>
  <c r="X1709" i="1" s="1"/>
  <c r="X1711" i="1" a="1"/>
  <c r="X1711" i="1" s="1"/>
  <c r="X1726" i="1" a="1"/>
  <c r="X1726" i="1" s="1"/>
  <c r="X1728" i="1" a="1"/>
  <c r="X1728" i="1" s="1"/>
  <c r="X1734" i="1" a="1"/>
  <c r="X1734" i="1" s="1"/>
  <c r="X1739" i="1" a="1"/>
  <c r="X1739" i="1" s="1"/>
  <c r="X1740" i="1" a="1"/>
  <c r="X1740" i="1" s="1"/>
  <c r="X1741" i="1" a="1"/>
  <c r="X1741" i="1" s="1"/>
  <c r="X1753" i="1" a="1"/>
  <c r="X1753" i="1" s="1"/>
  <c r="X1754" i="1" a="1"/>
  <c r="X1754" i="1" s="1"/>
  <c r="X1755" i="1" a="1"/>
  <c r="X1755" i="1" s="1"/>
  <c r="X1769" i="1" a="1"/>
  <c r="X1769" i="1" s="1"/>
  <c r="X1770" i="1" a="1"/>
  <c r="X1770" i="1" s="1"/>
  <c r="X1793" i="1" a="1"/>
  <c r="X1793" i="1" s="1"/>
  <c r="X1798" i="1" a="1"/>
  <c r="X1798" i="1" s="1"/>
  <c r="X1803" i="1" a="1"/>
  <c r="X1803" i="1" s="1"/>
  <c r="X1836" i="1" a="1"/>
  <c r="X1836" i="1" s="1"/>
  <c r="X1855" i="1" a="1"/>
  <c r="X1855" i="1" s="1"/>
  <c r="X1868" i="1" a="1"/>
  <c r="X1868" i="1" s="1"/>
  <c r="X1873" i="1" a="1"/>
  <c r="X1873" i="1" s="1"/>
  <c r="X1879" i="1" a="1"/>
  <c r="X1879" i="1" s="1"/>
  <c r="X1893" i="1" a="1"/>
  <c r="X1893" i="1" s="1"/>
  <c r="X1894" i="1" a="1"/>
  <c r="X1894" i="1" s="1"/>
  <c r="X1909" i="1" a="1"/>
  <c r="X1909" i="1" s="1"/>
  <c r="X1910" i="1" a="1"/>
  <c r="X1910" i="1" s="1"/>
  <c r="X1919" i="1" a="1"/>
  <c r="X1919" i="1" s="1"/>
  <c r="X1929" i="1" a="1"/>
  <c r="X1929" i="1" s="1"/>
  <c r="X1930" i="1" a="1"/>
  <c r="X1930" i="1" s="1"/>
  <c r="X1931" i="1" a="1"/>
  <c r="X1931" i="1" s="1"/>
  <c r="X1932" i="1" a="1"/>
  <c r="X1932" i="1" s="1"/>
  <c r="X1941" i="1" a="1"/>
  <c r="X1941" i="1" s="1"/>
  <c r="X1562" i="1" a="1"/>
  <c r="X1562" i="1" s="1"/>
  <c r="X1668" i="1" a="1"/>
  <c r="X1668" i="1" s="1"/>
  <c r="X1681" i="1" a="1"/>
  <c r="X1681" i="1" s="1"/>
  <c r="X1695" i="1" a="1"/>
  <c r="X1695" i="1" s="1"/>
  <c r="X1698" i="1" a="1"/>
  <c r="X1698" i="1" s="1"/>
  <c r="X1712" i="1" a="1"/>
  <c r="X1712" i="1" s="1"/>
  <c r="X1713" i="1" a="1"/>
  <c r="X1713" i="1" s="1"/>
  <c r="X1730" i="1" a="1"/>
  <c r="X1730" i="1" s="1"/>
  <c r="X1738" i="1" a="1"/>
  <c r="X1738" i="1" s="1"/>
  <c r="X1756" i="1" a="1"/>
  <c r="X1756" i="1" s="1"/>
  <c r="X1757" i="1" a="1"/>
  <c r="X1757" i="1" s="1"/>
  <c r="X1771" i="1" a="1"/>
  <c r="X1771" i="1" s="1"/>
  <c r="X1772" i="1" a="1"/>
  <c r="X1772" i="1" s="1"/>
  <c r="X1792" i="1" a="1"/>
  <c r="X1792" i="1" s="1"/>
  <c r="X1797" i="1" a="1"/>
  <c r="X1797" i="1" s="1"/>
  <c r="X1807" i="1" a="1"/>
  <c r="X1807" i="1" s="1"/>
  <c r="X1810" i="1" a="1"/>
  <c r="X1810" i="1" s="1"/>
  <c r="X1841" i="1" a="1"/>
  <c r="X1841" i="1" s="1"/>
  <c r="X1842" i="1" a="1"/>
  <c r="X1842" i="1" s="1"/>
  <c r="X1856" i="1" a="1"/>
  <c r="X1856" i="1" s="1"/>
  <c r="X1874" i="1" a="1"/>
  <c r="X1874" i="1" s="1"/>
  <c r="X1880" i="1" a="1"/>
  <c r="X1880" i="1" s="1"/>
  <c r="X1895" i="1" a="1"/>
  <c r="X1895" i="1" s="1"/>
  <c r="X1911" i="1" a="1"/>
  <c r="X1911" i="1" s="1"/>
  <c r="X1920" i="1" a="1"/>
  <c r="X1920" i="1" s="1"/>
  <c r="X1933" i="1" a="1"/>
  <c r="X1933" i="1" s="1"/>
  <c r="X1934" i="1" a="1"/>
  <c r="X1934" i="1" s="1"/>
  <c r="X1548" i="1" a="1"/>
  <c r="X1548" i="1" s="1"/>
  <c r="X1564" i="1" a="1"/>
  <c r="X1564" i="1" s="1"/>
  <c r="X1669" i="1" a="1"/>
  <c r="X1669" i="1" s="1"/>
  <c r="X1700" i="1" a="1"/>
  <c r="X1700" i="1" s="1"/>
  <c r="X1701" i="1" a="1"/>
  <c r="X1701" i="1" s="1"/>
  <c r="X1714" i="1" a="1"/>
  <c r="X1714" i="1" s="1"/>
  <c r="X1715" i="1" a="1"/>
  <c r="X1715" i="1" s="1"/>
  <c r="X1733" i="1" a="1"/>
  <c r="X1733" i="1" s="1"/>
  <c r="X1758" i="1" a="1"/>
  <c r="X1758" i="1" s="1"/>
  <c r="X1773" i="1" a="1"/>
  <c r="X1773" i="1" s="1"/>
  <c r="X1774" i="1" a="1"/>
  <c r="X1774" i="1" s="1"/>
  <c r="X1802" i="1" a="1"/>
  <c r="X1802" i="1" s="1"/>
  <c r="X1813" i="1" a="1"/>
  <c r="X1813" i="1" s="1"/>
  <c r="X1814" i="1" a="1"/>
  <c r="X1814" i="1" s="1"/>
  <c r="X1815" i="1" a="1"/>
  <c r="X1815" i="1" s="1"/>
  <c r="X1821" i="1" a="1"/>
  <c r="X1821" i="1" s="1"/>
  <c r="X1822" i="1" a="1"/>
  <c r="X1822" i="1" s="1"/>
  <c r="X1823" i="1" a="1"/>
  <c r="X1823" i="1" s="1"/>
  <c r="X1824" i="1" a="1"/>
  <c r="X1824" i="1" s="1"/>
  <c r="X1825" i="1" a="1"/>
  <c r="X1825" i="1" s="1"/>
  <c r="X1826" i="1" a="1"/>
  <c r="X1826" i="1" s="1"/>
  <c r="X1837" i="1" a="1"/>
  <c r="X1837" i="1" s="1"/>
  <c r="X1843" i="1" a="1"/>
  <c r="X1843" i="1" s="1"/>
  <c r="X1844" i="1" a="1"/>
  <c r="X1844" i="1" s="1"/>
  <c r="X1857" i="1" a="1"/>
  <c r="X1857" i="1" s="1"/>
  <c r="X1858" i="1" a="1"/>
  <c r="X1858" i="1" s="1"/>
  <c r="X1859" i="1" a="1"/>
  <c r="X1859" i="1" s="1"/>
  <c r="X1860" i="1" a="1"/>
  <c r="X1860" i="1" s="1"/>
  <c r="X1869" i="1" a="1"/>
  <c r="X1869" i="1" s="1"/>
  <c r="X1881" i="1" a="1"/>
  <c r="X1881" i="1" s="1"/>
  <c r="X1882" i="1" a="1"/>
  <c r="X1882" i="1" s="1"/>
  <c r="X1883" i="1" a="1"/>
  <c r="X1883" i="1" s="1"/>
  <c r="X1896" i="1" a="1"/>
  <c r="X1896" i="1" s="1"/>
  <c r="X1912" i="1" a="1"/>
  <c r="X1912" i="1" s="1"/>
  <c r="X1921" i="1" a="1"/>
  <c r="X1921" i="1" s="1"/>
  <c r="X1922" i="1" a="1"/>
  <c r="X1922" i="1" s="1"/>
  <c r="X1935" i="1" a="1"/>
  <c r="X1935" i="1" s="1"/>
  <c r="X1550" i="1" a="1"/>
  <c r="X1550" i="1" s="1"/>
  <c r="X1566" i="1" a="1"/>
  <c r="X1566" i="1" s="1"/>
  <c r="X1682" i="1" a="1"/>
  <c r="X1682" i="1" s="1"/>
  <c r="X1702" i="1" a="1"/>
  <c r="X1702" i="1" s="1"/>
  <c r="X1716" i="1" a="1"/>
  <c r="X1716" i="1" s="1"/>
  <c r="X1717" i="1" a="1"/>
  <c r="X1717" i="1" s="1"/>
  <c r="X1736" i="1" a="1"/>
  <c r="X1736" i="1" s="1"/>
  <c r="X1737" i="1" a="1"/>
  <c r="X1737" i="1" s="1"/>
  <c r="X1747" i="1" a="1"/>
  <c r="X1747" i="1" s="1"/>
  <c r="X1759" i="1" a="1"/>
  <c r="X1759" i="1" s="1"/>
  <c r="X1760" i="1" a="1"/>
  <c r="X1760" i="1" s="1"/>
  <c r="X1775" i="1" a="1"/>
  <c r="X1775" i="1" s="1"/>
  <c r="X1776" i="1" a="1"/>
  <c r="X1776" i="1" s="1"/>
  <c r="X1790" i="1" a="1"/>
  <c r="X1790" i="1" s="1"/>
  <c r="X1791" i="1" a="1"/>
  <c r="X1791" i="1" s="1"/>
  <c r="X1796" i="1" a="1"/>
  <c r="X1796" i="1" s="1"/>
  <c r="X1812" i="1" a="1"/>
  <c r="X1812" i="1" s="1"/>
  <c r="X1816" i="1" a="1"/>
  <c r="X1816" i="1" s="1"/>
  <c r="X1817" i="1" a="1"/>
  <c r="X1817" i="1" s="1"/>
  <c r="X1818" i="1" a="1"/>
  <c r="X1818" i="1" s="1"/>
  <c r="X1819" i="1" a="1"/>
  <c r="X1819" i="1" s="1"/>
  <c r="X1820" i="1" a="1"/>
  <c r="X1820" i="1" s="1"/>
  <c r="X1827" i="1" a="1"/>
  <c r="X1827" i="1" s="1"/>
  <c r="X1828" i="1" a="1"/>
  <c r="X1828" i="1" s="1"/>
  <c r="X1829" i="1" a="1"/>
  <c r="X1829" i="1" s="1"/>
  <c r="X1830" i="1" a="1"/>
  <c r="X1830" i="1" s="1"/>
  <c r="X1831" i="1" a="1"/>
  <c r="X1831" i="1" s="1"/>
  <c r="X1832" i="1" a="1"/>
  <c r="X1832" i="1" s="1"/>
  <c r="X1838" i="1" a="1"/>
  <c r="X1838" i="1" s="1"/>
  <c r="X1845" i="1" a="1"/>
  <c r="X1845" i="1" s="1"/>
  <c r="X1846" i="1" a="1"/>
  <c r="X1846" i="1" s="1"/>
  <c r="X1861" i="1" a="1"/>
  <c r="X1861" i="1" s="1"/>
  <c r="X1862" i="1" a="1"/>
  <c r="X1862" i="1" s="1"/>
  <c r="X1870" i="1" a="1"/>
  <c r="X1870" i="1" s="1"/>
  <c r="X1875" i="1" a="1"/>
  <c r="X1875" i="1" s="1"/>
  <c r="X1884" i="1" a="1"/>
  <c r="X1884" i="1" s="1"/>
  <c r="X1897" i="1" a="1"/>
  <c r="X1897" i="1" s="1"/>
  <c r="X1898" i="1" a="1"/>
  <c r="X1898" i="1" s="1"/>
  <c r="X1899" i="1" a="1"/>
  <c r="X1899" i="1" s="1"/>
  <c r="X1900" i="1" a="1"/>
  <c r="X1900" i="1" s="1"/>
  <c r="X1913" i="1" a="1"/>
  <c r="X1913" i="1" s="1"/>
  <c r="X1552" i="1" a="1"/>
  <c r="X1552" i="1" s="1"/>
  <c r="X1568" i="1" a="1"/>
  <c r="X1568" i="1" s="1"/>
  <c r="X1658" i="1" a="1"/>
  <c r="X1658" i="1" s="1"/>
  <c r="X1670" i="1" a="1"/>
  <c r="X1670" i="1" s="1"/>
  <c r="X1683" i="1" a="1"/>
  <c r="X1683" i="1" s="1"/>
  <c r="X1703" i="1" a="1"/>
  <c r="X1703" i="1" s="1"/>
  <c r="X1704" i="1" a="1"/>
  <c r="X1704" i="1" s="1"/>
  <c r="X1705" i="1" a="1"/>
  <c r="X1705" i="1" s="1"/>
  <c r="X1706" i="1" a="1"/>
  <c r="X1706" i="1" s="1"/>
  <c r="X1708" i="1" a="1"/>
  <c r="X1708" i="1" s="1"/>
  <c r="X1710" i="1" a="1"/>
  <c r="X1710" i="1" s="1"/>
  <c r="X1718" i="1" a="1"/>
  <c r="X1718" i="1" s="1"/>
  <c r="X1719" i="1" a="1"/>
  <c r="X1719" i="1" s="1"/>
  <c r="X1725" i="1" a="1"/>
  <c r="X1725" i="1" s="1"/>
  <c r="X1727" i="1" a="1"/>
  <c r="X1727" i="1" s="1"/>
  <c r="X1729" i="1" a="1"/>
  <c r="X1729" i="1" s="1"/>
  <c r="X1746" i="1" a="1"/>
  <c r="X1746" i="1" s="1"/>
  <c r="X1761" i="1" a="1"/>
  <c r="X1761" i="1" s="1"/>
  <c r="X1762" i="1" a="1"/>
  <c r="X1762" i="1" s="1"/>
  <c r="X1777" i="1" a="1"/>
  <c r="X1777" i="1" s="1"/>
  <c r="X1778" i="1" a="1"/>
  <c r="X1778" i="1" s="1"/>
  <c r="X1788" i="1" a="1"/>
  <c r="X1788" i="1" s="1"/>
  <c r="X1789" i="1" a="1"/>
  <c r="X1789" i="1" s="1"/>
  <c r="X1801" i="1" a="1"/>
  <c r="X1801" i="1" s="1"/>
  <c r="X1805" i="1" a="1"/>
  <c r="X1805" i="1" s="1"/>
  <c r="X1806" i="1" a="1"/>
  <c r="X1806" i="1" s="1"/>
  <c r="X1809" i="1" a="1"/>
  <c r="X1809" i="1" s="1"/>
  <c r="X1833" i="1" a="1"/>
  <c r="X1833" i="1" s="1"/>
  <c r="X1847" i="1" a="1"/>
  <c r="X1847" i="1" s="1"/>
  <c r="X1863" i="1" a="1"/>
  <c r="X1863" i="1" s="1"/>
  <c r="X1876" i="1" a="1"/>
  <c r="X1876" i="1" s="1"/>
  <c r="X1885" i="1" a="1"/>
  <c r="X1885" i="1" s="1"/>
  <c r="X1886" i="1" a="1"/>
  <c r="X1886" i="1" s="1"/>
  <c r="X1901" i="1" a="1"/>
  <c r="X1901" i="1" s="1"/>
  <c r="X1902" i="1" a="1"/>
  <c r="X1902" i="1" s="1"/>
  <c r="X1914" i="1" a="1"/>
  <c r="X1914" i="1" s="1"/>
  <c r="X1923" i="1" a="1"/>
  <c r="X1923" i="1" s="1"/>
  <c r="X1924" i="1" a="1"/>
  <c r="X1924" i="1" s="1"/>
  <c r="X1937" i="1" a="1"/>
  <c r="X1937" i="1" s="1"/>
  <c r="X1938" i="1" a="1"/>
  <c r="X1938" i="1" s="1"/>
  <c r="X1554" i="1" a="1"/>
  <c r="X1554" i="1" s="1"/>
  <c r="X1697" i="1" a="1"/>
  <c r="X1697" i="1" s="1"/>
  <c r="X1720" i="1" a="1"/>
  <c r="X1720" i="1" s="1"/>
  <c r="X1721" i="1" a="1"/>
  <c r="X1721" i="1" s="1"/>
  <c r="X1732" i="1" a="1"/>
  <c r="X1732" i="1" s="1"/>
  <c r="X1745" i="1" a="1"/>
  <c r="X1745" i="1" s="1"/>
  <c r="X1748" i="1" a="1"/>
  <c r="X1748" i="1" s="1"/>
  <c r="X1749" i="1" a="1"/>
  <c r="X1749" i="1" s="1"/>
  <c r="X1763" i="1" a="1"/>
  <c r="X1763" i="1" s="1"/>
  <c r="X1764" i="1" a="1"/>
  <c r="X1764" i="1" s="1"/>
  <c r="X1779" i="1" a="1"/>
  <c r="X1779" i="1" s="1"/>
  <c r="X1780" i="1" a="1"/>
  <c r="X1780" i="1" s="1"/>
  <c r="X1787" i="1" a="1"/>
  <c r="X1787" i="1" s="1"/>
  <c r="X1834" i="1" a="1"/>
  <c r="X1834" i="1" s="1"/>
  <c r="X1839" i="1" a="1"/>
  <c r="X1839" i="1" s="1"/>
  <c r="X1848" i="1" a="1"/>
  <c r="X1848" i="1" s="1"/>
  <c r="X1864" i="1" a="1"/>
  <c r="X1864" i="1" s="1"/>
  <c r="X1871" i="1" a="1"/>
  <c r="X1871" i="1" s="1"/>
  <c r="X1887" i="1" a="1"/>
  <c r="X1887" i="1" s="1"/>
  <c r="X1903" i="1" a="1"/>
  <c r="X1903" i="1" s="1"/>
  <c r="X1925" i="1" a="1"/>
  <c r="X1925" i="1" s="1"/>
  <c r="X1926" i="1" a="1"/>
  <c r="X1926" i="1" s="1"/>
  <c r="X1939" i="1" a="1"/>
  <c r="X1939" i="1" s="1"/>
  <c r="X1558" i="1" a="1"/>
  <c r="X1558" i="1" s="1"/>
  <c r="X1592" i="1" a="1"/>
  <c r="X1592" i="1" s="1"/>
  <c r="X1622" i="1" a="1"/>
  <c r="X1622" i="1" s="1"/>
  <c r="X1657" i="1" a="1"/>
  <c r="X1657" i="1" s="1"/>
  <c r="X1724" i="1" a="1"/>
  <c r="X1724" i="1" s="1"/>
  <c r="X1731" i="1" a="1"/>
  <c r="X1731" i="1" s="1"/>
  <c r="X1744" i="1" a="1"/>
  <c r="X1744" i="1" s="1"/>
  <c r="X1752" i="1" a="1"/>
  <c r="X1752" i="1" s="1"/>
  <c r="X1767" i="1" a="1"/>
  <c r="X1767" i="1" s="1"/>
  <c r="X1768" i="1" a="1"/>
  <c r="X1768" i="1" s="1"/>
  <c r="X1783" i="1" a="1"/>
  <c r="X1783" i="1" s="1"/>
  <c r="X1784" i="1" a="1"/>
  <c r="X1784" i="1" s="1"/>
  <c r="X1794" i="1" a="1"/>
  <c r="X1794" i="1" s="1"/>
  <c r="X1799" i="1" a="1"/>
  <c r="X1799" i="1" s="1"/>
  <c r="X1835" i="1" a="1"/>
  <c r="X1835" i="1" s="1"/>
  <c r="X1840" i="1" a="1"/>
  <c r="X1840" i="1" s="1"/>
  <c r="X1853" i="1" a="1"/>
  <c r="X1853" i="1" s="1"/>
  <c r="X1854" i="1" a="1"/>
  <c r="X1854" i="1" s="1"/>
  <c r="X1867" i="1" a="1"/>
  <c r="X1867" i="1" s="1"/>
  <c r="X1872" i="1" a="1"/>
  <c r="X1872" i="1" s="1"/>
  <c r="X1889" i="1" a="1"/>
  <c r="X1889" i="1" s="1"/>
  <c r="X1890" i="1" a="1"/>
  <c r="X1890" i="1" s="1"/>
  <c r="X1891" i="1" a="1"/>
  <c r="X1891" i="1" s="1"/>
  <c r="X1892" i="1" a="1"/>
  <c r="X1892" i="1" s="1"/>
  <c r="X1905" i="1" a="1"/>
  <c r="X1905" i="1" s="1"/>
  <c r="X1906" i="1" a="1"/>
  <c r="X1906" i="1" s="1"/>
  <c r="X1907" i="1" a="1"/>
  <c r="X1907" i="1" s="1"/>
  <c r="X1908" i="1" a="1"/>
  <c r="X1908" i="1" s="1"/>
  <c r="X1917" i="1" a="1"/>
  <c r="X1917" i="1" s="1"/>
  <c r="X1918" i="1" a="1"/>
  <c r="X1918" i="1" s="1"/>
  <c r="X1928" i="1" a="1"/>
  <c r="X1928" i="1" s="1"/>
  <c r="X1576" i="1" a="1"/>
  <c r="X1576" i="1" s="1"/>
  <c r="X1850" i="1" a="1"/>
  <c r="X1850" i="1" s="1"/>
  <c r="X1945" i="1" a="1"/>
  <c r="X1945" i="1" s="1"/>
  <c r="X1946" i="1" a="1"/>
  <c r="X1946" i="1" s="1"/>
  <c r="X1958" i="1" a="1"/>
  <c r="X1958" i="1" s="1"/>
  <c r="X1965" i="1" a="1"/>
  <c r="X1965" i="1" s="1"/>
  <c r="X1966" i="1" a="1"/>
  <c r="X1966" i="1" s="1"/>
  <c r="X1982" i="1" a="1"/>
  <c r="X1982" i="1" s="1"/>
  <c r="X1983" i="1" a="1"/>
  <c r="X1983" i="1" s="1"/>
  <c r="X1984" i="1" a="1"/>
  <c r="X1984" i="1" s="1"/>
  <c r="X1985" i="1" a="1"/>
  <c r="X1985" i="1" s="1"/>
  <c r="X1996" i="1" a="1"/>
  <c r="X1996" i="1" s="1"/>
  <c r="X2007" i="1" a="1"/>
  <c r="X2007" i="1" s="1"/>
  <c r="X2016" i="1" a="1"/>
  <c r="X2016" i="1" s="1"/>
  <c r="X2025" i="1" a="1"/>
  <c r="X2025" i="1" s="1"/>
  <c r="X2026" i="1" a="1"/>
  <c r="X2026" i="1" s="1"/>
  <c r="X2027" i="1" a="1"/>
  <c r="X2027" i="1" s="1"/>
  <c r="X1765" i="1" a="1"/>
  <c r="X1765" i="1" s="1"/>
  <c r="X1866" i="1" a="1"/>
  <c r="X1866" i="1" s="1"/>
  <c r="X1936" i="1" a="1"/>
  <c r="X1936" i="1" s="1"/>
  <c r="X1959" i="1" a="1"/>
  <c r="X1959" i="1" s="1"/>
  <c r="X1981" i="1" a="1"/>
  <c r="X1981" i="1" s="1"/>
  <c r="X1995" i="1" a="1"/>
  <c r="X1995" i="1" s="1"/>
  <c r="X2008" i="1" a="1"/>
  <c r="X2008" i="1" s="1"/>
  <c r="X2017" i="1" a="1"/>
  <c r="X2017" i="1" s="1"/>
  <c r="X2028" i="1" a="1"/>
  <c r="X2028" i="1" s="1"/>
  <c r="X1743" i="1" a="1"/>
  <c r="X1743" i="1" s="1"/>
  <c r="X1751" i="1" a="1"/>
  <c r="X1751" i="1" s="1"/>
  <c r="X1781" i="1" a="1"/>
  <c r="X1781" i="1" s="1"/>
  <c r="X1804" i="1" a="1"/>
  <c r="X1804" i="1" s="1"/>
  <c r="X1852" i="1" a="1"/>
  <c r="X1852" i="1" s="1"/>
  <c r="X1877" i="1" a="1"/>
  <c r="X1877" i="1" s="1"/>
  <c r="X1888" i="1" a="1"/>
  <c r="X1888" i="1" s="1"/>
  <c r="X1947" i="1" a="1"/>
  <c r="X1947" i="1" s="1"/>
  <c r="X1948" i="1" a="1"/>
  <c r="X1948" i="1" s="1"/>
  <c r="X1967" i="1" a="1"/>
  <c r="X1967" i="1" s="1"/>
  <c r="X1972" i="1" a="1"/>
  <c r="X1972" i="1" s="1"/>
  <c r="X1973" i="1" a="1"/>
  <c r="X1973" i="1" s="1"/>
  <c r="X1974" i="1" a="1"/>
  <c r="X1974" i="1" s="1"/>
  <c r="X1975" i="1" a="1"/>
  <c r="X1975" i="1" s="1"/>
  <c r="X1979" i="1" a="1"/>
  <c r="X1979" i="1" s="1"/>
  <c r="X1980" i="1" a="1"/>
  <c r="X1980" i="1" s="1"/>
  <c r="X1994" i="1" a="1"/>
  <c r="X1994" i="1" s="1"/>
  <c r="X2009" i="1" a="1"/>
  <c r="X2009" i="1" s="1"/>
  <c r="X2010" i="1" a="1"/>
  <c r="X2010" i="1" s="1"/>
  <c r="X2018" i="1" a="1"/>
  <c r="X2018" i="1" s="1"/>
  <c r="X2029" i="1" a="1"/>
  <c r="X2029" i="1" s="1"/>
  <c r="X2030" i="1" a="1"/>
  <c r="X2030" i="1" s="1"/>
  <c r="X2031" i="1" a="1"/>
  <c r="X2031" i="1" s="1"/>
  <c r="X1606" i="1" a="1"/>
  <c r="X1606" i="1" s="1"/>
  <c r="X1671" i="1" a="1"/>
  <c r="X1671" i="1" s="1"/>
  <c r="X1723" i="1" a="1"/>
  <c r="X1723" i="1" s="1"/>
  <c r="X1735" i="1" a="1"/>
  <c r="X1735" i="1" s="1"/>
  <c r="X1786" i="1" a="1"/>
  <c r="X1786" i="1" s="1"/>
  <c r="X1811" i="1" a="1"/>
  <c r="X1811" i="1" s="1"/>
  <c r="X1849" i="1" a="1"/>
  <c r="X1849" i="1" s="1"/>
  <c r="X1904" i="1" a="1"/>
  <c r="X1904" i="1" s="1"/>
  <c r="X1940" i="1" a="1"/>
  <c r="X1940" i="1" s="1"/>
  <c r="X1949" i="1" a="1"/>
  <c r="X1949" i="1" s="1"/>
  <c r="X1960" i="1" a="1"/>
  <c r="X1960" i="1" s="1"/>
  <c r="X1968" i="1" a="1"/>
  <c r="X1968" i="1" s="1"/>
  <c r="X1970" i="1" a="1"/>
  <c r="X1970" i="1" s="1"/>
  <c r="X1971" i="1" a="1"/>
  <c r="X1971" i="1" s="1"/>
  <c r="X1976" i="1" a="1"/>
  <c r="X1976" i="1" s="1"/>
  <c r="X1977" i="1" a="1"/>
  <c r="X1977" i="1" s="1"/>
  <c r="X1978" i="1" a="1"/>
  <c r="X1978" i="1" s="1"/>
  <c r="X1990" i="1" a="1"/>
  <c r="X1990" i="1" s="1"/>
  <c r="X1991" i="1" a="1"/>
  <c r="X1991" i="1" s="1"/>
  <c r="X1992" i="1" a="1"/>
  <c r="X1992" i="1" s="1"/>
  <c r="X1993" i="1" a="1"/>
  <c r="X1993" i="1" s="1"/>
  <c r="X2011" i="1" a="1"/>
  <c r="X2011" i="1" s="1"/>
  <c r="X2032" i="1" a="1"/>
  <c r="X2032" i="1" s="1"/>
  <c r="X1556" i="1" a="1"/>
  <c r="X1556" i="1" s="1"/>
  <c r="X1699" i="1" a="1"/>
  <c r="X1699" i="1" s="1"/>
  <c r="X1865" i="1" a="1"/>
  <c r="X1865" i="1" s="1"/>
  <c r="X1915" i="1" a="1"/>
  <c r="X1915" i="1" s="1"/>
  <c r="X1942" i="1" a="1"/>
  <c r="X1942" i="1" s="1"/>
  <c r="X1950" i="1" a="1"/>
  <c r="X1950" i="1" s="1"/>
  <c r="X1954" i="1" a="1"/>
  <c r="X1954" i="1" s="1"/>
  <c r="X1961" i="1" a="1"/>
  <c r="X1961" i="1" s="1"/>
  <c r="X1969" i="1" a="1"/>
  <c r="X1969" i="1" s="1"/>
  <c r="X1742" i="1" a="1"/>
  <c r="X1742" i="1" s="1"/>
  <c r="X1750" i="1" a="1"/>
  <c r="X1750" i="1" s="1"/>
  <c r="X1808" i="1" a="1"/>
  <c r="X1808" i="1" s="1"/>
  <c r="X1851" i="1" a="1"/>
  <c r="X1851" i="1" s="1"/>
  <c r="X1951" i="1" a="1"/>
  <c r="X1951" i="1" s="1"/>
  <c r="X1952" i="1" a="1"/>
  <c r="X1952" i="1" s="1"/>
  <c r="X1953" i="1" a="1"/>
  <c r="X1953" i="1" s="1"/>
  <c r="X1962" i="1" a="1"/>
  <c r="X1962" i="1" s="1"/>
  <c r="X1988" i="1" a="1"/>
  <c r="X1988" i="1" s="1"/>
  <c r="X2002" i="1" a="1"/>
  <c r="X2002" i="1" s="1"/>
  <c r="X2014" i="1" a="1"/>
  <c r="X2014" i="1" s="1"/>
  <c r="X2021" i="1" a="1"/>
  <c r="X2021" i="1" s="1"/>
  <c r="X2036" i="1" a="1"/>
  <c r="X2036" i="1" s="1"/>
  <c r="X1722" i="1" a="1"/>
  <c r="X1722" i="1" s="1"/>
  <c r="X1766" i="1" a="1"/>
  <c r="X1766" i="1" s="1"/>
  <c r="X1785" i="1" a="1"/>
  <c r="X1785" i="1" s="1"/>
  <c r="X1916" i="1" a="1"/>
  <c r="X1916" i="1" s="1"/>
  <c r="X1927" i="1" a="1"/>
  <c r="X1927" i="1" s="1"/>
  <c r="X1943" i="1" a="1"/>
  <c r="X1943" i="1" s="1"/>
  <c r="X1955" i="1" a="1"/>
  <c r="X1955" i="1" s="1"/>
  <c r="X1956" i="1" a="1"/>
  <c r="X1956" i="1" s="1"/>
  <c r="X1963" i="1" a="1"/>
  <c r="X1963" i="1" s="1"/>
  <c r="X1987" i="1" a="1"/>
  <c r="X1987" i="1" s="1"/>
  <c r="X1998" i="1" a="1"/>
  <c r="X1998" i="1" s="1"/>
  <c r="X1999" i="1" a="1"/>
  <c r="X1999" i="1" s="1"/>
  <c r="X2000" i="1" a="1"/>
  <c r="X2000" i="1" s="1"/>
  <c r="X2001" i="1" a="1"/>
  <c r="X2001" i="1" s="1"/>
  <c r="X2003" i="1" a="1"/>
  <c r="X2003" i="1" s="1"/>
  <c r="X2004" i="1" a="1"/>
  <c r="X2004" i="1" s="1"/>
  <c r="X2022" i="1" a="1"/>
  <c r="X2022" i="1" s="1"/>
  <c r="X2037" i="1" a="1"/>
  <c r="X2037" i="1" s="1"/>
  <c r="X2038" i="1" a="1"/>
  <c r="X2038" i="1" s="1"/>
  <c r="X2039" i="1" a="1"/>
  <c r="X2039" i="1" s="1"/>
  <c r="Q3" i="1" a="1"/>
  <c r="Q3" i="1" s="1"/>
  <c r="Q6" i="1" a="1"/>
  <c r="Q6" i="1" s="1"/>
  <c r="Q12" i="1" a="1"/>
  <c r="Q12" i="1" s="1"/>
  <c r="Q9" i="1" a="1"/>
  <c r="Q9" i="1" s="1"/>
  <c r="Q14" i="1" a="1"/>
  <c r="Q14" i="1" s="1"/>
  <c r="Q15" i="1" a="1"/>
  <c r="Q15" i="1" s="1"/>
  <c r="Q16" i="1" a="1"/>
  <c r="Q16" i="1" s="1"/>
  <c r="Q18" i="1" a="1"/>
  <c r="Q18" i="1" s="1"/>
  <c r="Q5" i="1" a="1"/>
  <c r="Q5" i="1" s="1"/>
  <c r="Q11" i="1" a="1"/>
  <c r="Q11" i="1" s="1"/>
  <c r="Q8" i="1" a="1"/>
  <c r="Q8" i="1" s="1"/>
  <c r="Q13" i="1" a="1"/>
  <c r="Q13" i="1" s="1"/>
  <c r="Q20" i="1" a="1"/>
  <c r="Q20" i="1" s="1"/>
  <c r="Q7" i="1" a="1"/>
  <c r="Q7" i="1" s="1"/>
  <c r="Q22" i="1" a="1"/>
  <c r="Q22" i="1" s="1"/>
  <c r="Q23" i="1" a="1"/>
  <c r="Q23" i="1" s="1"/>
  <c r="Q10" i="1" a="1"/>
  <c r="Q10" i="1" s="1"/>
  <c r="Q21" i="1" a="1"/>
  <c r="Q21" i="1" s="1"/>
  <c r="Q24" i="1" a="1"/>
  <c r="Q24" i="1" s="1"/>
  <c r="Q25" i="1" a="1"/>
  <c r="Q25" i="1" s="1"/>
  <c r="Q26" i="1" a="1"/>
  <c r="Q26" i="1" s="1"/>
  <c r="Q29" i="1" a="1"/>
  <c r="Q29" i="1" s="1"/>
  <c r="Q17" i="1" a="1"/>
  <c r="Q17" i="1" s="1"/>
  <c r="Q31" i="1" a="1"/>
  <c r="Q31" i="1" s="1"/>
  <c r="Q19" i="1" a="1"/>
  <c r="Q19" i="1" s="1"/>
  <c r="Q28" i="1" a="1"/>
  <c r="Q28" i="1" s="1"/>
  <c r="Q33" i="1" a="1"/>
  <c r="Q33" i="1" s="1"/>
  <c r="Q34" i="1" a="1"/>
  <c r="Q34" i="1" s="1"/>
  <c r="Q35" i="1" a="1"/>
  <c r="Q35" i="1" s="1"/>
  <c r="Q4" i="1" a="1"/>
  <c r="Q4" i="1" s="1"/>
  <c r="Q27" i="1" a="1"/>
  <c r="Q27" i="1" s="1"/>
  <c r="Q30" i="1" a="1"/>
  <c r="Q30" i="1" s="1"/>
  <c r="Q51" i="1" a="1"/>
  <c r="Q51" i="1" s="1"/>
  <c r="Q32" i="1" a="1"/>
  <c r="Q32" i="1" s="1"/>
  <c r="Q40" i="1" a="1"/>
  <c r="Q40" i="1" s="1"/>
  <c r="Q41" i="1" a="1"/>
  <c r="Q41" i="1" s="1"/>
  <c r="Q46" i="1" a="1"/>
  <c r="Q46" i="1" s="1"/>
  <c r="Q39" i="1" a="1"/>
  <c r="Q39" i="1" s="1"/>
  <c r="Q38" i="1" a="1"/>
  <c r="Q38" i="1" s="1"/>
  <c r="Q49" i="1" a="1"/>
  <c r="Q49" i="1" s="1"/>
  <c r="Q45" i="1" a="1"/>
  <c r="Q45" i="1" s="1"/>
  <c r="Q50" i="1" a="1"/>
  <c r="Q50" i="1" s="1"/>
  <c r="Q36" i="1" a="1"/>
  <c r="Q36" i="1" s="1"/>
  <c r="Q42" i="1" a="1"/>
  <c r="Q42" i="1" s="1"/>
  <c r="Q43" i="1" a="1"/>
  <c r="Q43" i="1" s="1"/>
  <c r="Q44" i="1" a="1"/>
  <c r="Q44" i="1" s="1"/>
  <c r="Q48" i="1" a="1"/>
  <c r="Q48" i="1" s="1"/>
  <c r="Q52" i="1" a="1"/>
  <c r="Q52" i="1" s="1"/>
  <c r="Q53" i="1" a="1"/>
  <c r="Q53" i="1" s="1"/>
  <c r="Q71" i="1" a="1"/>
  <c r="Q71" i="1" s="1"/>
  <c r="Q56" i="1" a="1"/>
  <c r="Q56" i="1" s="1"/>
  <c r="Q58" i="1" a="1"/>
  <c r="Q58" i="1" s="1"/>
  <c r="Q60" i="1" a="1"/>
  <c r="Q60" i="1" s="1"/>
  <c r="Q62" i="1" a="1"/>
  <c r="Q62" i="1" s="1"/>
  <c r="Q64" i="1" a="1"/>
  <c r="Q64" i="1" s="1"/>
  <c r="Q66" i="1" a="1"/>
  <c r="Q66" i="1" s="1"/>
  <c r="Q68" i="1" a="1"/>
  <c r="Q68" i="1" s="1"/>
  <c r="Q54" i="1" a="1"/>
  <c r="Q54" i="1" s="1"/>
  <c r="Q37" i="1" a="1"/>
  <c r="Q37" i="1" s="1"/>
  <c r="Q55" i="1" a="1"/>
  <c r="Q55" i="1" s="1"/>
  <c r="Q57" i="1" a="1"/>
  <c r="Q57" i="1" s="1"/>
  <c r="Q69" i="1" a="1"/>
  <c r="Q69" i="1" s="1"/>
  <c r="Q61" i="1" a="1"/>
  <c r="Q61" i="1" s="1"/>
  <c r="Q72" i="1" a="1"/>
  <c r="Q72" i="1" s="1"/>
  <c r="Q74" i="1" a="1"/>
  <c r="Q74" i="1" s="1"/>
  <c r="Q63" i="1" a="1"/>
  <c r="Q63" i="1" s="1"/>
  <c r="Q65" i="1" a="1"/>
  <c r="Q65" i="1" s="1"/>
  <c r="Q67" i="1" a="1"/>
  <c r="Q67" i="1" s="1"/>
  <c r="Q82" i="1" a="1"/>
  <c r="Q82" i="1" s="1"/>
  <c r="Q73" i="1" a="1"/>
  <c r="Q73" i="1" s="1"/>
  <c r="Q75" i="1" a="1"/>
  <c r="Q75" i="1" s="1"/>
  <c r="Q77" i="1" a="1"/>
  <c r="Q77" i="1" s="1"/>
  <c r="Q79" i="1" a="1"/>
  <c r="Q79" i="1" s="1"/>
  <c r="Q80" i="1" a="1"/>
  <c r="Q80" i="1" s="1"/>
  <c r="Q83" i="1" a="1"/>
  <c r="Q83" i="1" s="1"/>
  <c r="Q84" i="1" a="1"/>
  <c r="Q84" i="1" s="1"/>
  <c r="Q47" i="1" a="1"/>
  <c r="Q47" i="1" s="1"/>
  <c r="Q59" i="1" a="1"/>
  <c r="Q59" i="1" s="1"/>
  <c r="Q70" i="1" a="1"/>
  <c r="Q70" i="1" s="1"/>
  <c r="Q85" i="1" a="1"/>
  <c r="Q85" i="1" s="1"/>
  <c r="Q87" i="1" a="1"/>
  <c r="Q87" i="1" s="1"/>
  <c r="Q92" i="1" a="1"/>
  <c r="Q92" i="1" s="1"/>
  <c r="Q86" i="1" a="1"/>
  <c r="Q86" i="1" s="1"/>
  <c r="Q78" i="1" a="1"/>
  <c r="Q78" i="1" s="1"/>
  <c r="Q81" i="1" a="1"/>
  <c r="Q81" i="1" s="1"/>
  <c r="Q91" i="1" a="1"/>
  <c r="Q91" i="1" s="1"/>
  <c r="Q99" i="1" a="1"/>
  <c r="Q99" i="1" s="1"/>
  <c r="Q101" i="1" a="1"/>
  <c r="Q101" i="1" s="1"/>
  <c r="Q103" i="1" a="1"/>
  <c r="Q103" i="1" s="1"/>
  <c r="Q105" i="1" a="1"/>
  <c r="Q105" i="1" s="1"/>
  <c r="Q107" i="1" a="1"/>
  <c r="Q107" i="1" s="1"/>
  <c r="Q109" i="1" a="1"/>
  <c r="Q109" i="1" s="1"/>
  <c r="Q111" i="1" a="1"/>
  <c r="Q111" i="1" s="1"/>
  <c r="Q113" i="1" a="1"/>
  <c r="Q113" i="1" s="1"/>
  <c r="Q115" i="1" a="1"/>
  <c r="Q115" i="1" s="1"/>
  <c r="Q96" i="1" a="1"/>
  <c r="Q96" i="1" s="1"/>
  <c r="Q90" i="1" a="1"/>
  <c r="Q90" i="1" s="1"/>
  <c r="Q94" i="1" a="1"/>
  <c r="Q94" i="1" s="1"/>
  <c r="Q95" i="1" a="1"/>
  <c r="Q95" i="1" s="1"/>
  <c r="Q97" i="1" a="1"/>
  <c r="Q97" i="1" s="1"/>
  <c r="Q117" i="1" a="1"/>
  <c r="Q117" i="1" s="1"/>
  <c r="Q76" i="1" a="1"/>
  <c r="Q76" i="1" s="1"/>
  <c r="Q100" i="1" a="1"/>
  <c r="Q100" i="1" s="1"/>
  <c r="Q102" i="1" a="1"/>
  <c r="Q102" i="1" s="1"/>
  <c r="Q104" i="1" a="1"/>
  <c r="Q104" i="1" s="1"/>
  <c r="Q106" i="1" a="1"/>
  <c r="Q106" i="1" s="1"/>
  <c r="Q108" i="1" a="1"/>
  <c r="Q108" i="1" s="1"/>
  <c r="Q110" i="1" a="1"/>
  <c r="Q110" i="1" s="1"/>
  <c r="Q112" i="1" a="1"/>
  <c r="Q112" i="1" s="1"/>
  <c r="Q114" i="1" a="1"/>
  <c r="Q114" i="1" s="1"/>
  <c r="Q88" i="1" a="1"/>
  <c r="Q88" i="1" s="1"/>
  <c r="Q93" i="1" a="1"/>
  <c r="Q93" i="1" s="1"/>
  <c r="Q118" i="1" a="1"/>
  <c r="Q118" i="1" s="1"/>
  <c r="Q129" i="1" a="1"/>
  <c r="Q129" i="1" s="1"/>
  <c r="Q98" i="1" a="1"/>
  <c r="Q98" i="1" s="1"/>
  <c r="Q122" i="1" a="1"/>
  <c r="Q122" i="1" s="1"/>
  <c r="Q126" i="1" a="1"/>
  <c r="Q126" i="1" s="1"/>
  <c r="Q127" i="1" a="1"/>
  <c r="Q127" i="1" s="1"/>
  <c r="Q128" i="1" a="1"/>
  <c r="Q128" i="1" s="1"/>
  <c r="Q142" i="1" a="1"/>
  <c r="Q142" i="1" s="1"/>
  <c r="Q119" i="1" a="1"/>
  <c r="Q119" i="1" s="1"/>
  <c r="Q137" i="1" a="1"/>
  <c r="Q137" i="1" s="1"/>
  <c r="Q146" i="1" a="1"/>
  <c r="Q146" i="1" s="1"/>
  <c r="Q134" i="1" a="1"/>
  <c r="Q134" i="1" s="1"/>
  <c r="Q135" i="1" a="1"/>
  <c r="Q135" i="1" s="1"/>
  <c r="Q140" i="1" a="1"/>
  <c r="Q140" i="1" s="1"/>
  <c r="Q141" i="1" a="1"/>
  <c r="Q141" i="1" s="1"/>
  <c r="Q145" i="1" a="1"/>
  <c r="Q145" i="1" s="1"/>
  <c r="Q121" i="1" a="1"/>
  <c r="Q121" i="1" s="1"/>
  <c r="Q125" i="1" a="1"/>
  <c r="Q125" i="1" s="1"/>
  <c r="Q131" i="1" a="1"/>
  <c r="Q131" i="1" s="1"/>
  <c r="Q133" i="1" a="1"/>
  <c r="Q133" i="1" s="1"/>
  <c r="Q136" i="1" a="1"/>
  <c r="Q136" i="1" s="1"/>
  <c r="Q138" i="1" a="1"/>
  <c r="Q138" i="1" s="1"/>
  <c r="Q89" i="1" a="1"/>
  <c r="Q89" i="1" s="1"/>
  <c r="Q124" i="1" a="1"/>
  <c r="Q124" i="1" s="1"/>
  <c r="Q132" i="1" a="1"/>
  <c r="Q132" i="1" s="1"/>
  <c r="Q139" i="1" a="1"/>
  <c r="Q139" i="1" s="1"/>
  <c r="Q144" i="1" a="1"/>
  <c r="Q144" i="1" s="1"/>
  <c r="Q116" i="1" a="1"/>
  <c r="Q116" i="1" s="1"/>
  <c r="Q120" i="1" a="1"/>
  <c r="Q120" i="1" s="1"/>
  <c r="Q143" i="1" a="1"/>
  <c r="Q143" i="1" s="1"/>
  <c r="Q123" i="1" a="1"/>
  <c r="Q123" i="1" s="1"/>
  <c r="Q162" i="1" a="1"/>
  <c r="Q162" i="1" s="1"/>
  <c r="Q163" i="1" a="1"/>
  <c r="Q163" i="1" s="1"/>
  <c r="Q167" i="1" a="1"/>
  <c r="Q167" i="1" s="1"/>
  <c r="Q155" i="1" a="1"/>
  <c r="Q155" i="1" s="1"/>
  <c r="Q166" i="1" a="1"/>
  <c r="Q166" i="1" s="1"/>
  <c r="Q130" i="1" a="1"/>
  <c r="Q130" i="1" s="1"/>
  <c r="Q149" i="1" a="1"/>
  <c r="Q149" i="1" s="1"/>
  <c r="Q171" i="1" a="1"/>
  <c r="Q171" i="1" s="1"/>
  <c r="Q147" i="1" a="1"/>
  <c r="Q147" i="1" s="1"/>
  <c r="Q148" i="1" a="1"/>
  <c r="Q148" i="1" s="1"/>
  <c r="Q150" i="1" a="1"/>
  <c r="Q150" i="1" s="1"/>
  <c r="Q154" i="1" a="1"/>
  <c r="Q154" i="1" s="1"/>
  <c r="Q151" i="1" a="1"/>
  <c r="Q151" i="1" s="1"/>
  <c r="Q153" i="1" a="1"/>
  <c r="Q153" i="1" s="1"/>
  <c r="Q157" i="1" a="1"/>
  <c r="Q157" i="1" s="1"/>
  <c r="Q160" i="1" a="1"/>
  <c r="Q160" i="1" s="1"/>
  <c r="Q161" i="1" a="1"/>
  <c r="Q161" i="1" s="1"/>
  <c r="Q172" i="1" a="1"/>
  <c r="Q172" i="1" s="1"/>
  <c r="Q152" i="1" a="1"/>
  <c r="Q152" i="1" s="1"/>
  <c r="Q170" i="1" a="1"/>
  <c r="Q170" i="1" s="1"/>
  <c r="Q173" i="1" a="1"/>
  <c r="Q173" i="1" s="1"/>
  <c r="Q156" i="1" a="1"/>
  <c r="Q156" i="1" s="1"/>
  <c r="Q158" i="1" a="1"/>
  <c r="Q158" i="1" s="1"/>
  <c r="Q159" i="1" a="1"/>
  <c r="Q159" i="1" s="1"/>
  <c r="Q165" i="1" a="1"/>
  <c r="Q165" i="1" s="1"/>
  <c r="Q168" i="1" a="1"/>
  <c r="Q168" i="1" s="1"/>
  <c r="Q169" i="1" a="1"/>
  <c r="Q169" i="1" s="1"/>
  <c r="Q164" i="1" a="1"/>
  <c r="Q164" i="1" s="1"/>
  <c r="Q180" i="1" a="1"/>
  <c r="Q180" i="1" s="1"/>
  <c r="Q185" i="1" a="1"/>
  <c r="Q185" i="1" s="1"/>
  <c r="Q190" i="1" a="1"/>
  <c r="Q190" i="1" s="1"/>
  <c r="Q175" i="1" a="1"/>
  <c r="Q175" i="1" s="1"/>
  <c r="Q182" i="1" a="1"/>
  <c r="Q182" i="1" s="1"/>
  <c r="Q189" i="1" a="1"/>
  <c r="Q189" i="1" s="1"/>
  <c r="Q194" i="1" a="1"/>
  <c r="Q194" i="1" s="1"/>
  <c r="Q201" i="1" a="1"/>
  <c r="Q201" i="1" s="1"/>
  <c r="Q177" i="1" a="1"/>
  <c r="Q177" i="1" s="1"/>
  <c r="Q181" i="1" a="1"/>
  <c r="Q181" i="1" s="1"/>
  <c r="Q184" i="1" a="1"/>
  <c r="Q184" i="1" s="1"/>
  <c r="Q197" i="1" a="1"/>
  <c r="Q197" i="1" s="1"/>
  <c r="Q179" i="1" a="1"/>
  <c r="Q179" i="1" s="1"/>
  <c r="Q183" i="1" a="1"/>
  <c r="Q183" i="1" s="1"/>
  <c r="Q188" i="1" a="1"/>
  <c r="Q188" i="1" s="1"/>
  <c r="Q196" i="1" a="1"/>
  <c r="Q196" i="1" s="1"/>
  <c r="Q200" i="1" a="1"/>
  <c r="Q200" i="1" s="1"/>
  <c r="Q187" i="1" a="1"/>
  <c r="Q187" i="1" s="1"/>
  <c r="Q193" i="1" a="1"/>
  <c r="Q193" i="1" s="1"/>
  <c r="Q199" i="1" a="1"/>
  <c r="Q199" i="1" s="1"/>
  <c r="Q203" i="1" a="1"/>
  <c r="Q203" i="1" s="1"/>
  <c r="Q176" i="1" a="1"/>
  <c r="Q176" i="1" s="1"/>
  <c r="Q178" i="1" a="1"/>
  <c r="Q178" i="1" s="1"/>
  <c r="Q192" i="1" a="1"/>
  <c r="Q192" i="1" s="1"/>
  <c r="Q174" i="1" a="1"/>
  <c r="Q174" i="1" s="1"/>
  <c r="Q186" i="1" a="1"/>
  <c r="Q186" i="1" s="1"/>
  <c r="Q191" i="1" a="1"/>
  <c r="Q191" i="1" s="1"/>
  <c r="Q195" i="1" a="1"/>
  <c r="Q195" i="1" s="1"/>
  <c r="Q202" i="1" a="1"/>
  <c r="Q202" i="1" s="1"/>
  <c r="Q228" i="1" a="1"/>
  <c r="Q228" i="1" s="1"/>
  <c r="Q204" i="1" a="1"/>
  <c r="Q204" i="1" s="1"/>
  <c r="Q205" i="1" a="1"/>
  <c r="Q205" i="1" s="1"/>
  <c r="Q223" i="1" a="1"/>
  <c r="Q223" i="1" s="1"/>
  <c r="Q206" i="1" a="1"/>
  <c r="Q206" i="1" s="1"/>
  <c r="Q214" i="1" a="1"/>
  <c r="Q214" i="1" s="1"/>
  <c r="Q227" i="1" a="1"/>
  <c r="Q227" i="1" s="1"/>
  <c r="Q232" i="1" a="1"/>
  <c r="Q232" i="1" s="1"/>
  <c r="Q198" i="1" a="1"/>
  <c r="Q198" i="1" s="1"/>
  <c r="Q209" i="1" a="1"/>
  <c r="Q209" i="1" s="1"/>
  <c r="Q210" i="1" a="1"/>
  <c r="Q210" i="1" s="1"/>
  <c r="Q212" i="1" a="1"/>
  <c r="Q212" i="1" s="1"/>
  <c r="Q213" i="1" a="1"/>
  <c r="Q213" i="1" s="1"/>
  <c r="Q221" i="1" a="1"/>
  <c r="Q221" i="1" s="1"/>
  <c r="Q211" i="1" a="1"/>
  <c r="Q211" i="1" s="1"/>
  <c r="Q216" i="1" a="1"/>
  <c r="Q216" i="1" s="1"/>
  <c r="Q217" i="1" a="1"/>
  <c r="Q217" i="1" s="1"/>
  <c r="Q225" i="1" a="1"/>
  <c r="Q225" i="1" s="1"/>
  <c r="Q207" i="1" a="1"/>
  <c r="Q207" i="1" s="1"/>
  <c r="Q222" i="1" a="1"/>
  <c r="Q222" i="1" s="1"/>
  <c r="Q233" i="1" a="1"/>
  <c r="Q233" i="1" s="1"/>
  <c r="Q237" i="1" a="1"/>
  <c r="Q237" i="1" s="1"/>
  <c r="Q246" i="1" a="1"/>
  <c r="Q246" i="1" s="1"/>
  <c r="Q215" i="1" a="1"/>
  <c r="Q215" i="1" s="1"/>
  <c r="Q218" i="1" a="1"/>
  <c r="Q218" i="1" s="1"/>
  <c r="Q208" i="1" a="1"/>
  <c r="Q208" i="1" s="1"/>
  <c r="Q241" i="1" a="1"/>
  <c r="Q241" i="1" s="1"/>
  <c r="Q249" i="1" a="1"/>
  <c r="Q249" i="1" s="1"/>
  <c r="Q254" i="1" a="1"/>
  <c r="Q254" i="1" s="1"/>
  <c r="Q219" i="1" a="1"/>
  <c r="Q219" i="1" s="1"/>
  <c r="Q224" i="1" a="1"/>
  <c r="Q224" i="1" s="1"/>
  <c r="Q231" i="1" a="1"/>
  <c r="Q231" i="1" s="1"/>
  <c r="Q235" i="1" a="1"/>
  <c r="Q235" i="1" s="1"/>
  <c r="Q236" i="1" a="1"/>
  <c r="Q236" i="1" s="1"/>
  <c r="Q240" i="1" a="1"/>
  <c r="Q240" i="1" s="1"/>
  <c r="Q244" i="1" a="1"/>
  <c r="Q244" i="1" s="1"/>
  <c r="Q248" i="1" a="1"/>
  <c r="Q248" i="1" s="1"/>
  <c r="Q253" i="1" a="1"/>
  <c r="Q253" i="1" s="1"/>
  <c r="Q220" i="1" a="1"/>
  <c r="Q220" i="1" s="1"/>
  <c r="Q230" i="1" a="1"/>
  <c r="Q230" i="1" s="1"/>
  <c r="Q239" i="1" a="1"/>
  <c r="Q239" i="1" s="1"/>
  <c r="Q257" i="1" a="1"/>
  <c r="Q257" i="1" s="1"/>
  <c r="Q226" i="1" a="1"/>
  <c r="Q226" i="1" s="1"/>
  <c r="Q234" i="1" a="1"/>
  <c r="Q234" i="1" s="1"/>
  <c r="Q243" i="1" a="1"/>
  <c r="Q243" i="1" s="1"/>
  <c r="Q274" i="1" a="1"/>
  <c r="Q274" i="1" s="1"/>
  <c r="Q229" i="1" a="1"/>
  <c r="Q229" i="1" s="1"/>
  <c r="Q242" i="1" a="1"/>
  <c r="Q242" i="1" s="1"/>
  <c r="Q263" i="1" a="1"/>
  <c r="Q263" i="1" s="1"/>
  <c r="Q266" i="1" a="1"/>
  <c r="Q266" i="1" s="1"/>
  <c r="Q275" i="1" a="1"/>
  <c r="Q275" i="1" s="1"/>
  <c r="Q283" i="1" a="1"/>
  <c r="Q283" i="1" s="1"/>
  <c r="Q286" i="1" a="1"/>
  <c r="Q286" i="1" s="1"/>
  <c r="Q258" i="1" a="1"/>
  <c r="Q258" i="1" s="1"/>
  <c r="Q262" i="1" a="1"/>
  <c r="Q262" i="1" s="1"/>
  <c r="Q278" i="1" a="1"/>
  <c r="Q278" i="1" s="1"/>
  <c r="Q281" i="1" a="1"/>
  <c r="Q281" i="1" s="1"/>
  <c r="Q285" i="1" a="1"/>
  <c r="Q285" i="1" s="1"/>
  <c r="Q245" i="1" a="1"/>
  <c r="Q245" i="1" s="1"/>
  <c r="Q252" i="1" a="1"/>
  <c r="Q252" i="1" s="1"/>
  <c r="Q261" i="1" a="1"/>
  <c r="Q261" i="1" s="1"/>
  <c r="Q271" i="1" a="1"/>
  <c r="Q271" i="1" s="1"/>
  <c r="Q279" i="1" a="1"/>
  <c r="Q279" i="1" s="1"/>
  <c r="Q280" i="1" a="1"/>
  <c r="Q280" i="1" s="1"/>
  <c r="Q284" i="1" a="1"/>
  <c r="Q284" i="1" s="1"/>
  <c r="Q251" i="1" a="1"/>
  <c r="Q251" i="1" s="1"/>
  <c r="Q256" i="1" a="1"/>
  <c r="Q256" i="1" s="1"/>
  <c r="Q259" i="1" a="1"/>
  <c r="Q259" i="1" s="1"/>
  <c r="Q265" i="1" a="1"/>
  <c r="Q265" i="1" s="1"/>
  <c r="Q269" i="1" a="1"/>
  <c r="Q269" i="1" s="1"/>
  <c r="Q270" i="1" a="1"/>
  <c r="Q270" i="1" s="1"/>
  <c r="Q250" i="1" a="1"/>
  <c r="Q250" i="1" s="1"/>
  <c r="Q272" i="1" a="1"/>
  <c r="Q272" i="1" s="1"/>
  <c r="Q238" i="1" a="1"/>
  <c r="Q238" i="1" s="1"/>
  <c r="Q247" i="1" a="1"/>
  <c r="Q247" i="1" s="1"/>
  <c r="Q264" i="1" a="1"/>
  <c r="Q264" i="1" s="1"/>
  <c r="Q300" i="1" a="1"/>
  <c r="Q300" i="1" s="1"/>
  <c r="Q305" i="1" a="1"/>
  <c r="Q305" i="1" s="1"/>
  <c r="Q313" i="1" a="1"/>
  <c r="Q313" i="1" s="1"/>
  <c r="Q318" i="1" a="1"/>
  <c r="Q318" i="1" s="1"/>
  <c r="Q323" i="1" a="1"/>
  <c r="Q323" i="1" s="1"/>
  <c r="Q328" i="1" a="1"/>
  <c r="Q328" i="1" s="1"/>
  <c r="Q334" i="1" a="1"/>
  <c r="Q334" i="1" s="1"/>
  <c r="Q341" i="1" a="1"/>
  <c r="Q341" i="1" s="1"/>
  <c r="Q287" i="1" a="1"/>
  <c r="Q287" i="1" s="1"/>
  <c r="Q289" i="1" a="1"/>
  <c r="Q289" i="1" s="1"/>
  <c r="Q291" i="1" a="1"/>
  <c r="Q291" i="1" s="1"/>
  <c r="Q293" i="1" a="1"/>
  <c r="Q293" i="1" s="1"/>
  <c r="Q295" i="1" a="1"/>
  <c r="Q295" i="1" s="1"/>
  <c r="Q297" i="1" a="1"/>
  <c r="Q297" i="1" s="1"/>
  <c r="Q301" i="1" a="1"/>
  <c r="Q301" i="1" s="1"/>
  <c r="Q306" i="1" a="1"/>
  <c r="Q306" i="1" s="1"/>
  <c r="Q312" i="1" a="1"/>
  <c r="Q312" i="1" s="1"/>
  <c r="Q337" i="1" a="1"/>
  <c r="Q337" i="1" s="1"/>
  <c r="Q344" i="1" a="1"/>
  <c r="Q344" i="1" s="1"/>
  <c r="Q260" i="1" a="1"/>
  <c r="Q260" i="1" s="1"/>
  <c r="Q311" i="1" a="1"/>
  <c r="Q311" i="1" s="1"/>
  <c r="Q320" i="1" a="1"/>
  <c r="Q320" i="1" s="1"/>
  <c r="Q325" i="1" a="1"/>
  <c r="Q325" i="1" s="1"/>
  <c r="Q330" i="1" a="1"/>
  <c r="Q330" i="1" s="1"/>
  <c r="Q333" i="1" a="1"/>
  <c r="Q333" i="1" s="1"/>
  <c r="Q340" i="1" a="1"/>
  <c r="Q340" i="1" s="1"/>
  <c r="Q346" i="1" a="1"/>
  <c r="Q346" i="1" s="1"/>
  <c r="Q267" i="1" a="1"/>
  <c r="Q267" i="1" s="1"/>
  <c r="Q276" i="1" a="1"/>
  <c r="Q276" i="1" s="1"/>
  <c r="Q299" i="1" a="1"/>
  <c r="Q299" i="1" s="1"/>
  <c r="Q307" i="1" a="1"/>
  <c r="Q307" i="1" s="1"/>
  <c r="Q308" i="1" a="1"/>
  <c r="Q308" i="1" s="1"/>
  <c r="Q310" i="1" a="1"/>
  <c r="Q310" i="1" s="1"/>
  <c r="Q317" i="1" a="1"/>
  <c r="Q317" i="1" s="1"/>
  <c r="Q336" i="1" a="1"/>
  <c r="Q336" i="1" s="1"/>
  <c r="Q255" i="1" a="1"/>
  <c r="Q255" i="1" s="1"/>
  <c r="Q268" i="1" a="1"/>
  <c r="Q268" i="1" s="1"/>
  <c r="Q282" i="1" a="1"/>
  <c r="Q282" i="1" s="1"/>
  <c r="Q288" i="1" a="1"/>
  <c r="Q288" i="1" s="1"/>
  <c r="Q290" i="1" a="1"/>
  <c r="Q290" i="1" s="1"/>
  <c r="Q292" i="1" a="1"/>
  <c r="Q292" i="1" s="1"/>
  <c r="Q294" i="1" a="1"/>
  <c r="Q294" i="1" s="1"/>
  <c r="Q296" i="1" a="1"/>
  <c r="Q296" i="1" s="1"/>
  <c r="Q298" i="1" a="1"/>
  <c r="Q298" i="1" s="1"/>
  <c r="Q309" i="1" a="1"/>
  <c r="Q309" i="1" s="1"/>
  <c r="Q316" i="1" a="1"/>
  <c r="Q316" i="1" s="1"/>
  <c r="Q302" i="1" a="1"/>
  <c r="Q302" i="1" s="1"/>
  <c r="Q303" i="1" a="1"/>
  <c r="Q303" i="1" s="1"/>
  <c r="Q304" i="1" a="1"/>
  <c r="Q304" i="1" s="1"/>
  <c r="Q315" i="1" a="1"/>
  <c r="Q315" i="1" s="1"/>
  <c r="Q329" i="1" a="1"/>
  <c r="Q329" i="1" s="1"/>
  <c r="Q338" i="1" a="1"/>
  <c r="Q338" i="1" s="1"/>
  <c r="Q321" i="1" a="1"/>
  <c r="Q321" i="1" s="1"/>
  <c r="Q347" i="1" a="1"/>
  <c r="Q347" i="1" s="1"/>
  <c r="Q360" i="1" a="1"/>
  <c r="Q360" i="1" s="1"/>
  <c r="Q362" i="1" a="1"/>
  <c r="Q362" i="1" s="1"/>
  <c r="Q372" i="1" a="1"/>
  <c r="Q372" i="1" s="1"/>
  <c r="Q373" i="1" a="1"/>
  <c r="Q373" i="1" s="1"/>
  <c r="Q378" i="1" a="1"/>
  <c r="Q378" i="1" s="1"/>
  <c r="Q384" i="1" a="1"/>
  <c r="Q384" i="1" s="1"/>
  <c r="Q390" i="1" a="1"/>
  <c r="Q390" i="1" s="1"/>
  <c r="Q324" i="1" a="1"/>
  <c r="Q324" i="1" s="1"/>
  <c r="Q348" i="1" a="1"/>
  <c r="Q348" i="1" s="1"/>
  <c r="Q349" i="1" a="1"/>
  <c r="Q349" i="1" s="1"/>
  <c r="Q354" i="1" a="1"/>
  <c r="Q354" i="1" s="1"/>
  <c r="Q358" i="1" a="1"/>
  <c r="Q358" i="1" s="1"/>
  <c r="Q366" i="1" a="1"/>
  <c r="Q366" i="1" s="1"/>
  <c r="Q371" i="1" a="1"/>
  <c r="Q371" i="1" s="1"/>
  <c r="Q377" i="1" a="1"/>
  <c r="Q377" i="1" s="1"/>
  <c r="Q327" i="1" a="1"/>
  <c r="Q327" i="1" s="1"/>
  <c r="Q331" i="1" a="1"/>
  <c r="Q331" i="1" s="1"/>
  <c r="Q335" i="1" a="1"/>
  <c r="Q335" i="1" s="1"/>
  <c r="Q339" i="1" a="1"/>
  <c r="Q339" i="1" s="1"/>
  <c r="Q350" i="1" a="1"/>
  <c r="Q350" i="1" s="1"/>
  <c r="Q367" i="1" a="1"/>
  <c r="Q367" i="1" s="1"/>
  <c r="Q368" i="1" a="1"/>
  <c r="Q368" i="1" s="1"/>
  <c r="Q369" i="1" a="1"/>
  <c r="Q369" i="1" s="1"/>
  <c r="Q370" i="1" a="1"/>
  <c r="Q370" i="1" s="1"/>
  <c r="Q376" i="1" a="1"/>
  <c r="Q376" i="1" s="1"/>
  <c r="Q343" i="1" a="1"/>
  <c r="Q343" i="1" s="1"/>
  <c r="Q353" i="1" a="1"/>
  <c r="Q353" i="1" s="1"/>
  <c r="Q357" i="1" a="1"/>
  <c r="Q357" i="1" s="1"/>
  <c r="Q319" i="1" a="1"/>
  <c r="Q319" i="1" s="1"/>
  <c r="Q351" i="1" a="1"/>
  <c r="Q351" i="1" s="1"/>
  <c r="Q356" i="1" a="1"/>
  <c r="Q356" i="1" s="1"/>
  <c r="Q273" i="1" a="1"/>
  <c r="Q273" i="1" s="1"/>
  <c r="Q277" i="1" a="1"/>
  <c r="Q277" i="1" s="1"/>
  <c r="Q322" i="1" a="1"/>
  <c r="Q322" i="1" s="1"/>
  <c r="Q326" i="1" a="1"/>
  <c r="Q326" i="1" s="1"/>
  <c r="Q342" i="1" a="1"/>
  <c r="Q342" i="1" s="1"/>
  <c r="Q359" i="1" a="1"/>
  <c r="Q359" i="1" s="1"/>
  <c r="Q387" i="1" a="1"/>
  <c r="Q387" i="1" s="1"/>
  <c r="Q388" i="1" a="1"/>
  <c r="Q388" i="1" s="1"/>
  <c r="Q345" i="1" a="1"/>
  <c r="Q345" i="1" s="1"/>
  <c r="Q355" i="1" a="1"/>
  <c r="Q355" i="1" s="1"/>
  <c r="Q364" i="1" a="1"/>
  <c r="Q364" i="1" s="1"/>
  <c r="Q365" i="1" a="1"/>
  <c r="Q365" i="1" s="1"/>
  <c r="Q374" i="1" a="1"/>
  <c r="Q374" i="1" s="1"/>
  <c r="Q381" i="1" a="1"/>
  <c r="Q381" i="1" s="1"/>
  <c r="Q386" i="1" a="1"/>
  <c r="Q386" i="1" s="1"/>
  <c r="Q379" i="1" a="1"/>
  <c r="Q379" i="1" s="1"/>
  <c r="Q383" i="1" a="1"/>
  <c r="Q383" i="1" s="1"/>
  <c r="Q400" i="1" a="1"/>
  <c r="Q400" i="1" s="1"/>
  <c r="Q401" i="1" a="1"/>
  <c r="Q401" i="1" s="1"/>
  <c r="Q402" i="1" a="1"/>
  <c r="Q402" i="1" s="1"/>
  <c r="Q404" i="1" a="1"/>
  <c r="Q404" i="1" s="1"/>
  <c r="Q408" i="1" a="1"/>
  <c r="Q408" i="1" s="1"/>
  <c r="Q422" i="1" a="1"/>
  <c r="Q422" i="1" s="1"/>
  <c r="Q429" i="1" a="1"/>
  <c r="Q429" i="1" s="1"/>
  <c r="Q430" i="1" a="1"/>
  <c r="Q430" i="1" s="1"/>
  <c r="Q436" i="1" a="1"/>
  <c r="Q436" i="1" s="1"/>
  <c r="Q437" i="1" a="1"/>
  <c r="Q437" i="1" s="1"/>
  <c r="Q442" i="1" a="1"/>
  <c r="Q442" i="1" s="1"/>
  <c r="Q443" i="1" a="1"/>
  <c r="Q443" i="1" s="1"/>
  <c r="Q375" i="1" a="1"/>
  <c r="Q375" i="1" s="1"/>
  <c r="Q391" i="1" a="1"/>
  <c r="Q391" i="1" s="1"/>
  <c r="Q396" i="1" a="1"/>
  <c r="Q396" i="1" s="1"/>
  <c r="Q403" i="1" a="1"/>
  <c r="Q403" i="1" s="1"/>
  <c r="Q409" i="1" a="1"/>
  <c r="Q409" i="1" s="1"/>
  <c r="Q423" i="1" a="1"/>
  <c r="Q423" i="1" s="1"/>
  <c r="Q435" i="1" a="1"/>
  <c r="Q435" i="1" s="1"/>
  <c r="Q352" i="1" a="1"/>
  <c r="Q352" i="1" s="1"/>
  <c r="Q363" i="1" a="1"/>
  <c r="Q363" i="1" s="1"/>
  <c r="Q380" i="1" a="1"/>
  <c r="Q380" i="1" s="1"/>
  <c r="Q392" i="1" a="1"/>
  <c r="Q392" i="1" s="1"/>
  <c r="Q393" i="1" a="1"/>
  <c r="Q393" i="1" s="1"/>
  <c r="Q394" i="1" a="1"/>
  <c r="Q394" i="1" s="1"/>
  <c r="Q406" i="1" a="1"/>
  <c r="Q406" i="1" s="1"/>
  <c r="Q410" i="1" a="1"/>
  <c r="Q410" i="1" s="1"/>
  <c r="Q428" i="1" a="1"/>
  <c r="Q428" i="1" s="1"/>
  <c r="Q389" i="1" a="1"/>
  <c r="Q389" i="1" s="1"/>
  <c r="Q395" i="1" a="1"/>
  <c r="Q395" i="1" s="1"/>
  <c r="Q398" i="1" a="1"/>
  <c r="Q398" i="1" s="1"/>
  <c r="Q411" i="1" a="1"/>
  <c r="Q411" i="1" s="1"/>
  <c r="Q420" i="1" a="1"/>
  <c r="Q420" i="1" s="1"/>
  <c r="Q421" i="1" a="1"/>
  <c r="Q421" i="1" s="1"/>
  <c r="Q426" i="1" a="1"/>
  <c r="Q426" i="1" s="1"/>
  <c r="Q332" i="1" a="1"/>
  <c r="Q332" i="1" s="1"/>
  <c r="Q385" i="1" a="1"/>
  <c r="Q385" i="1" s="1"/>
  <c r="Q412" i="1" a="1"/>
  <c r="Q412" i="1" s="1"/>
  <c r="Q413" i="1" a="1"/>
  <c r="Q413" i="1" s="1"/>
  <c r="Q414" i="1" a="1"/>
  <c r="Q414" i="1" s="1"/>
  <c r="Q419" i="1" a="1"/>
  <c r="Q419" i="1" s="1"/>
  <c r="Q415" i="1" a="1"/>
  <c r="Q415" i="1" s="1"/>
  <c r="Q438" i="1" a="1"/>
  <c r="Q438" i="1" s="1"/>
  <c r="Q445" i="1" a="1"/>
  <c r="Q445" i="1" s="1"/>
  <c r="Q446" i="1" a="1"/>
  <c r="Q446" i="1" s="1"/>
  <c r="Q314" i="1" a="1"/>
  <c r="Q314" i="1" s="1"/>
  <c r="Q361" i="1" a="1"/>
  <c r="Q361" i="1" s="1"/>
  <c r="Q382" i="1" a="1"/>
  <c r="Q382" i="1" s="1"/>
  <c r="Q405" i="1" a="1"/>
  <c r="Q405" i="1" s="1"/>
  <c r="Q407" i="1" a="1"/>
  <c r="Q407" i="1" s="1"/>
  <c r="Q417" i="1" a="1"/>
  <c r="Q417" i="1" s="1"/>
  <c r="Q418" i="1" a="1"/>
  <c r="Q418" i="1" s="1"/>
  <c r="Q425" i="1" a="1"/>
  <c r="Q425" i="1" s="1"/>
  <c r="Q447" i="1" a="1"/>
  <c r="Q447" i="1" s="1"/>
  <c r="Q452" i="1" a="1"/>
  <c r="Q452" i="1" s="1"/>
  <c r="Q458" i="1" a="1"/>
  <c r="Q458" i="1" s="1"/>
  <c r="Q459" i="1" a="1"/>
  <c r="Q459" i="1" s="1"/>
  <c r="Q465" i="1" a="1"/>
  <c r="Q465" i="1" s="1"/>
  <c r="Q466" i="1" a="1"/>
  <c r="Q466" i="1" s="1"/>
  <c r="Q472" i="1" a="1"/>
  <c r="Q472" i="1" s="1"/>
  <c r="Q489" i="1" a="1"/>
  <c r="Q489" i="1" s="1"/>
  <c r="Q441" i="1" a="1"/>
  <c r="Q441" i="1" s="1"/>
  <c r="Q451" i="1" a="1"/>
  <c r="Q451" i="1" s="1"/>
  <c r="Q479" i="1" a="1"/>
  <c r="Q479" i="1" s="1"/>
  <c r="Q495" i="1" a="1"/>
  <c r="Q495" i="1" s="1"/>
  <c r="Q397" i="1" a="1"/>
  <c r="Q397" i="1" s="1"/>
  <c r="Q440" i="1" a="1"/>
  <c r="Q440" i="1" s="1"/>
  <c r="Q463" i="1" a="1"/>
  <c r="Q463" i="1" s="1"/>
  <c r="Q470" i="1" a="1"/>
  <c r="Q470" i="1" s="1"/>
  <c r="Q471" i="1" a="1"/>
  <c r="Q471" i="1" s="1"/>
  <c r="Q474" i="1" a="1"/>
  <c r="Q474" i="1" s="1"/>
  <c r="Q477" i="1" a="1"/>
  <c r="Q477" i="1" s="1"/>
  <c r="Q478" i="1" a="1"/>
  <c r="Q478" i="1" s="1"/>
  <c r="Q483" i="1" a="1"/>
  <c r="Q483" i="1" s="1"/>
  <c r="Q488" i="1" a="1"/>
  <c r="Q488" i="1" s="1"/>
  <c r="Q434" i="1" a="1"/>
  <c r="Q434" i="1" s="1"/>
  <c r="Q449" i="1" a="1"/>
  <c r="Q449" i="1" s="1"/>
  <c r="Q450" i="1" a="1"/>
  <c r="Q450" i="1" s="1"/>
  <c r="Q456" i="1" a="1"/>
  <c r="Q456" i="1" s="1"/>
  <c r="Q457" i="1" a="1"/>
  <c r="Q457" i="1" s="1"/>
  <c r="Q464" i="1" a="1"/>
  <c r="Q464" i="1" s="1"/>
  <c r="Q473" i="1" a="1"/>
  <c r="Q473" i="1" s="1"/>
  <c r="Q476" i="1" a="1"/>
  <c r="Q476" i="1" s="1"/>
  <c r="Q482" i="1" a="1"/>
  <c r="Q482" i="1" s="1"/>
  <c r="Q492" i="1" a="1"/>
  <c r="Q492" i="1" s="1"/>
  <c r="Q498" i="1" a="1"/>
  <c r="Q498" i="1" s="1"/>
  <c r="Q399" i="1" a="1"/>
  <c r="Q399" i="1" s="1"/>
  <c r="Q416" i="1" a="1"/>
  <c r="Q416" i="1" s="1"/>
  <c r="Q427" i="1" a="1"/>
  <c r="Q427" i="1" s="1"/>
  <c r="Q444" i="1" a="1"/>
  <c r="Q444" i="1" s="1"/>
  <c r="Q454" i="1" a="1"/>
  <c r="Q454" i="1" s="1"/>
  <c r="Q455" i="1" a="1"/>
  <c r="Q455" i="1" s="1"/>
  <c r="Q461" i="1" a="1"/>
  <c r="Q461" i="1" s="1"/>
  <c r="Q468" i="1" a="1"/>
  <c r="Q468" i="1" s="1"/>
  <c r="Q475" i="1" a="1"/>
  <c r="Q475" i="1" s="1"/>
  <c r="Q487" i="1" a="1"/>
  <c r="Q487" i="1" s="1"/>
  <c r="Q424" i="1" a="1"/>
  <c r="Q424" i="1" s="1"/>
  <c r="Q432" i="1" a="1"/>
  <c r="Q432" i="1" s="1"/>
  <c r="Q448" i="1" a="1"/>
  <c r="Q448" i="1" s="1"/>
  <c r="Q467" i="1" a="1"/>
  <c r="Q467" i="1" s="1"/>
  <c r="Q480" i="1" a="1"/>
  <c r="Q480" i="1" s="1"/>
  <c r="Q485" i="1" a="1"/>
  <c r="Q485" i="1" s="1"/>
  <c r="Q486" i="1" a="1"/>
  <c r="Q486" i="1" s="1"/>
  <c r="Q491" i="1" a="1"/>
  <c r="Q491" i="1" s="1"/>
  <c r="Q496" i="1" a="1"/>
  <c r="Q496" i="1" s="1"/>
  <c r="Q501" i="1" a="1"/>
  <c r="Q501" i="1" s="1"/>
  <c r="Q502" i="1" a="1"/>
  <c r="Q502" i="1" s="1"/>
  <c r="Q462" i="1" a="1"/>
  <c r="Q462" i="1" s="1"/>
  <c r="Q508" i="1" a="1"/>
  <c r="Q508" i="1" s="1"/>
  <c r="Q511" i="1" a="1"/>
  <c r="Q511" i="1" s="1"/>
  <c r="Q523" i="1" a="1"/>
  <c r="Q523" i="1" s="1"/>
  <c r="Q527" i="1" a="1"/>
  <c r="Q527" i="1" s="1"/>
  <c r="Q539" i="1" a="1"/>
  <c r="Q539" i="1" s="1"/>
  <c r="Q540" i="1" a="1"/>
  <c r="Q540" i="1" s="1"/>
  <c r="Q453" i="1" a="1"/>
  <c r="Q453" i="1" s="1"/>
  <c r="Q484" i="1" a="1"/>
  <c r="Q484" i="1" s="1"/>
  <c r="Q490" i="1" a="1"/>
  <c r="Q490" i="1" s="1"/>
  <c r="Q503" i="1" a="1"/>
  <c r="Q503" i="1" s="1"/>
  <c r="Q512" i="1" a="1"/>
  <c r="Q512" i="1" s="1"/>
  <c r="Q519" i="1" a="1"/>
  <c r="Q519" i="1" s="1"/>
  <c r="Q528" i="1" a="1"/>
  <c r="Q528" i="1" s="1"/>
  <c r="Q531" i="1" a="1"/>
  <c r="Q531" i="1" s="1"/>
  <c r="Q533" i="1" a="1"/>
  <c r="Q533" i="1" s="1"/>
  <c r="Q541" i="1" a="1"/>
  <c r="Q541" i="1" s="1"/>
  <c r="Q545" i="1" a="1"/>
  <c r="Q545" i="1" s="1"/>
  <c r="Q439" i="1" a="1"/>
  <c r="Q439" i="1" s="1"/>
  <c r="Q516" i="1" a="1"/>
  <c r="Q516" i="1" s="1"/>
  <c r="Q520" i="1" a="1"/>
  <c r="Q520" i="1" s="1"/>
  <c r="Q535" i="1" a="1"/>
  <c r="Q535" i="1" s="1"/>
  <c r="Q536" i="1" a="1"/>
  <c r="Q536" i="1" s="1"/>
  <c r="Q542" i="1" a="1"/>
  <c r="Q542" i="1" s="1"/>
  <c r="Q544" i="1" a="1"/>
  <c r="Q544" i="1" s="1"/>
  <c r="Q548" i="1" a="1"/>
  <c r="Q548" i="1" s="1"/>
  <c r="Q494" i="1" a="1"/>
  <c r="Q494" i="1" s="1"/>
  <c r="Q507" i="1" a="1"/>
  <c r="Q507" i="1" s="1"/>
  <c r="Q513" i="1" a="1"/>
  <c r="Q513" i="1" s="1"/>
  <c r="Q514" i="1" a="1"/>
  <c r="Q514" i="1" s="1"/>
  <c r="Q515" i="1" a="1"/>
  <c r="Q515" i="1" s="1"/>
  <c r="Q517" i="1" a="1"/>
  <c r="Q517" i="1" s="1"/>
  <c r="Q522" i="1" a="1"/>
  <c r="Q522" i="1" s="1"/>
  <c r="Q534" i="1" a="1"/>
  <c r="Q534" i="1" s="1"/>
  <c r="Q543" i="1" a="1"/>
  <c r="Q543" i="1" s="1"/>
  <c r="Q549" i="1" a="1"/>
  <c r="Q549" i="1" s="1"/>
  <c r="Q431" i="1" a="1"/>
  <c r="Q431" i="1" s="1"/>
  <c r="Q460" i="1" a="1"/>
  <c r="Q460" i="1" s="1"/>
  <c r="Q505" i="1" a="1"/>
  <c r="Q505" i="1" s="1"/>
  <c r="Q529" i="1" a="1"/>
  <c r="Q529" i="1" s="1"/>
  <c r="Q497" i="1" a="1"/>
  <c r="Q497" i="1" s="1"/>
  <c r="Q521" i="1" a="1"/>
  <c r="Q521" i="1" s="1"/>
  <c r="Q530" i="1" a="1"/>
  <c r="Q530" i="1" s="1"/>
  <c r="Q469" i="1" a="1"/>
  <c r="Q469" i="1" s="1"/>
  <c r="Q493" i="1" a="1"/>
  <c r="Q493" i="1" s="1"/>
  <c r="Q532" i="1" a="1"/>
  <c r="Q532" i="1" s="1"/>
  <c r="Q554" i="1" a="1"/>
  <c r="Q554" i="1" s="1"/>
  <c r="Q561" i="1" a="1"/>
  <c r="Q561" i="1" s="1"/>
  <c r="Q571" i="1" a="1"/>
  <c r="Q571" i="1" s="1"/>
  <c r="Q576" i="1" a="1"/>
  <c r="Q576" i="1" s="1"/>
  <c r="Q582" i="1" a="1"/>
  <c r="Q582" i="1" s="1"/>
  <c r="Q586" i="1" a="1"/>
  <c r="Q586" i="1" s="1"/>
  <c r="Q600" i="1" a="1"/>
  <c r="Q600" i="1" s="1"/>
  <c r="Q603" i="1" a="1"/>
  <c r="Q603" i="1" s="1"/>
  <c r="Q509" i="1" a="1"/>
  <c r="Q509" i="1" s="1"/>
  <c r="Q526" i="1" a="1"/>
  <c r="Q526" i="1" s="1"/>
  <c r="Q569" i="1" a="1"/>
  <c r="Q569" i="1" s="1"/>
  <c r="Q572" i="1" a="1"/>
  <c r="Q572" i="1" s="1"/>
  <c r="Q581" i="1" a="1"/>
  <c r="Q581" i="1" s="1"/>
  <c r="Q596" i="1" a="1"/>
  <c r="Q596" i="1" s="1"/>
  <c r="Q504" i="1" a="1"/>
  <c r="Q504" i="1" s="1"/>
  <c r="Q524" i="1" a="1"/>
  <c r="Q524" i="1" s="1"/>
  <c r="Q538" i="1" a="1"/>
  <c r="Q538" i="1" s="1"/>
  <c r="Q560" i="1" a="1"/>
  <c r="Q560" i="1" s="1"/>
  <c r="Q570" i="1" a="1"/>
  <c r="Q570" i="1" s="1"/>
  <c r="Q575" i="1" a="1"/>
  <c r="Q575" i="1" s="1"/>
  <c r="Q578" i="1" a="1"/>
  <c r="Q578" i="1" s="1"/>
  <c r="Q585" i="1" a="1"/>
  <c r="Q585" i="1" s="1"/>
  <c r="Q589" i="1" a="1"/>
  <c r="Q589" i="1" s="1"/>
  <c r="Q592" i="1" a="1"/>
  <c r="Q592" i="1" s="1"/>
  <c r="Q599" i="1" a="1"/>
  <c r="Q599" i="1" s="1"/>
  <c r="Q500" i="1" a="1"/>
  <c r="Q500" i="1" s="1"/>
  <c r="Q510" i="1" a="1"/>
  <c r="Q510" i="1" s="1"/>
  <c r="Q546" i="1" a="1"/>
  <c r="Q546" i="1" s="1"/>
  <c r="Q553" i="1" a="1"/>
  <c r="Q553" i="1" s="1"/>
  <c r="Q568" i="1" a="1"/>
  <c r="Q568" i="1" s="1"/>
  <c r="Q588" i="1" a="1"/>
  <c r="Q588" i="1" s="1"/>
  <c r="Q595" i="1" a="1"/>
  <c r="Q595" i="1" s="1"/>
  <c r="Q506" i="1" a="1"/>
  <c r="Q506" i="1" s="1"/>
  <c r="Q518" i="1" a="1"/>
  <c r="Q518" i="1" s="1"/>
  <c r="Q547" i="1" a="1"/>
  <c r="Q547" i="1" s="1"/>
  <c r="Q580" i="1" a="1"/>
  <c r="Q580" i="1" s="1"/>
  <c r="Q584" i="1" a="1"/>
  <c r="Q584" i="1" s="1"/>
  <c r="Q591" i="1" a="1"/>
  <c r="Q591" i="1" s="1"/>
  <c r="Q552" i="1" a="1"/>
  <c r="Q552" i="1" s="1"/>
  <c r="Q559" i="1" a="1"/>
  <c r="Q559" i="1" s="1"/>
  <c r="Q574" i="1" a="1"/>
  <c r="Q574" i="1" s="1"/>
  <c r="Q577" i="1" a="1"/>
  <c r="Q577" i="1" s="1"/>
  <c r="Q587" i="1" a="1"/>
  <c r="Q587" i="1" s="1"/>
  <c r="Q594" i="1" a="1"/>
  <c r="Q594" i="1" s="1"/>
  <c r="Q598" i="1" a="1"/>
  <c r="Q598" i="1" s="1"/>
  <c r="Q433" i="1" a="1"/>
  <c r="Q433" i="1" s="1"/>
  <c r="Q481" i="1" a="1"/>
  <c r="Q481" i="1" s="1"/>
  <c r="Q499" i="1" a="1"/>
  <c r="Q499" i="1" s="1"/>
  <c r="Q525" i="1" a="1"/>
  <c r="Q525" i="1" s="1"/>
  <c r="Q555" i="1" a="1"/>
  <c r="Q555" i="1" s="1"/>
  <c r="Q556" i="1" a="1"/>
  <c r="Q556" i="1" s="1"/>
  <c r="Q562" i="1" a="1"/>
  <c r="Q562" i="1" s="1"/>
  <c r="Q563" i="1" a="1"/>
  <c r="Q563" i="1" s="1"/>
  <c r="Q564" i="1" a="1"/>
  <c r="Q564" i="1" s="1"/>
  <c r="Q565" i="1" a="1"/>
  <c r="Q565" i="1" s="1"/>
  <c r="Q566" i="1" a="1"/>
  <c r="Q566" i="1" s="1"/>
  <c r="Q567" i="1" a="1"/>
  <c r="Q567" i="1" s="1"/>
  <c r="Q583" i="1" a="1"/>
  <c r="Q583" i="1" s="1"/>
  <c r="Q601" i="1" a="1"/>
  <c r="Q601" i="1" s="1"/>
  <c r="Q579" i="1" a="1"/>
  <c r="Q579" i="1" s="1"/>
  <c r="Q606" i="1" a="1"/>
  <c r="Q606" i="1" s="1"/>
  <c r="Q609" i="1" a="1"/>
  <c r="Q609" i="1" s="1"/>
  <c r="Q612" i="1" a="1"/>
  <c r="Q612" i="1" s="1"/>
  <c r="Q615" i="1" a="1"/>
  <c r="Q615" i="1" s="1"/>
  <c r="Q624" i="1" a="1"/>
  <c r="Q624" i="1" s="1"/>
  <c r="Q627" i="1" a="1"/>
  <c r="Q627" i="1" s="1"/>
  <c r="Q641" i="1" a="1"/>
  <c r="Q641" i="1" s="1"/>
  <c r="Q644" i="1" a="1"/>
  <c r="Q644" i="1" s="1"/>
  <c r="Q652" i="1" a="1"/>
  <c r="Q652" i="1" s="1"/>
  <c r="Q666" i="1" a="1"/>
  <c r="Q666" i="1" s="1"/>
  <c r="Q558" i="1" a="1"/>
  <c r="Q558" i="1" s="1"/>
  <c r="Q602" i="1" a="1"/>
  <c r="Q602" i="1" s="1"/>
  <c r="Q618" i="1" a="1"/>
  <c r="Q618" i="1" s="1"/>
  <c r="Q621" i="1" a="1"/>
  <c r="Q621" i="1" s="1"/>
  <c r="Q630" i="1" a="1"/>
  <c r="Q630" i="1" s="1"/>
  <c r="Q636" i="1" a="1"/>
  <c r="Q636" i="1" s="1"/>
  <c r="Q638" i="1" a="1"/>
  <c r="Q638" i="1" s="1"/>
  <c r="Q647" i="1" a="1"/>
  <c r="Q647" i="1" s="1"/>
  <c r="Q655" i="1" a="1"/>
  <c r="Q655" i="1" s="1"/>
  <c r="Q593" i="1" a="1"/>
  <c r="Q593" i="1" s="1"/>
  <c r="Q608" i="1" a="1"/>
  <c r="Q608" i="1" s="1"/>
  <c r="Q611" i="1" a="1"/>
  <c r="Q611" i="1" s="1"/>
  <c r="Q633" i="1" a="1"/>
  <c r="Q633" i="1" s="1"/>
  <c r="Q642" i="1" a="1"/>
  <c r="Q642" i="1" s="1"/>
  <c r="Q646" i="1" a="1"/>
  <c r="Q646" i="1" s="1"/>
  <c r="Q654" i="1" a="1"/>
  <c r="Q654" i="1" s="1"/>
  <c r="Q662" i="1" a="1"/>
  <c r="Q662" i="1" s="1"/>
  <c r="Q537" i="1" a="1"/>
  <c r="Q537" i="1" s="1"/>
  <c r="Q605" i="1" a="1"/>
  <c r="Q605" i="1" s="1"/>
  <c r="Q614" i="1" a="1"/>
  <c r="Q614" i="1" s="1"/>
  <c r="Q620" i="1" a="1"/>
  <c r="Q620" i="1" s="1"/>
  <c r="Q623" i="1" a="1"/>
  <c r="Q623" i="1" s="1"/>
  <c r="Q626" i="1" a="1"/>
  <c r="Q626" i="1" s="1"/>
  <c r="Q597" i="1" a="1"/>
  <c r="Q597" i="1" s="1"/>
  <c r="Q604" i="1" a="1"/>
  <c r="Q604" i="1" s="1"/>
  <c r="Q607" i="1" a="1"/>
  <c r="Q607" i="1" s="1"/>
  <c r="Q610" i="1" a="1"/>
  <c r="Q610" i="1" s="1"/>
  <c r="Q635" i="1" a="1"/>
  <c r="Q635" i="1" s="1"/>
  <c r="Q637" i="1" a="1"/>
  <c r="Q637" i="1" s="1"/>
  <c r="Q651" i="1" a="1"/>
  <c r="Q651" i="1" s="1"/>
  <c r="Q659" i="1" a="1"/>
  <c r="Q659" i="1" s="1"/>
  <c r="Q664" i="1" a="1"/>
  <c r="Q664" i="1" s="1"/>
  <c r="Q613" i="1" a="1"/>
  <c r="Q613" i="1" s="1"/>
  <c r="Q616" i="1" a="1"/>
  <c r="Q616" i="1" s="1"/>
  <c r="Q619" i="1" a="1"/>
  <c r="Q619" i="1" s="1"/>
  <c r="Q622" i="1" a="1"/>
  <c r="Q622" i="1" s="1"/>
  <c r="Q625" i="1" a="1"/>
  <c r="Q625" i="1" s="1"/>
  <c r="Q628" i="1" a="1"/>
  <c r="Q628" i="1" s="1"/>
  <c r="Q631" i="1" a="1"/>
  <c r="Q631" i="1" s="1"/>
  <c r="Q643" i="1" a="1"/>
  <c r="Q643" i="1" s="1"/>
  <c r="Q650" i="1" a="1"/>
  <c r="Q650" i="1" s="1"/>
  <c r="Q658" i="1" a="1"/>
  <c r="Q658" i="1" s="1"/>
  <c r="Q660" i="1" a="1"/>
  <c r="Q660" i="1" s="1"/>
  <c r="Q573" i="1" a="1"/>
  <c r="Q573" i="1" s="1"/>
  <c r="Q617" i="1" a="1"/>
  <c r="Q617" i="1" s="1"/>
  <c r="Q629" i="1" a="1"/>
  <c r="Q629" i="1" s="1"/>
  <c r="Q649" i="1" a="1"/>
  <c r="Q649" i="1" s="1"/>
  <c r="Q667" i="1" a="1"/>
  <c r="Q667" i="1" s="1"/>
  <c r="Q671" i="1" a="1"/>
  <c r="Q671" i="1" s="1"/>
  <c r="Q674" i="1" a="1"/>
  <c r="Q674" i="1" s="1"/>
  <c r="Q725" i="1" a="1"/>
  <c r="Q725" i="1" s="1"/>
  <c r="Q732" i="1" a="1"/>
  <c r="Q732" i="1" s="1"/>
  <c r="Q739" i="1" a="1"/>
  <c r="Q739" i="1" s="1"/>
  <c r="Q742" i="1" a="1"/>
  <c r="Q742" i="1" s="1"/>
  <c r="Q753" i="1" a="1"/>
  <c r="Q753" i="1" s="1"/>
  <c r="Q759" i="1" a="1"/>
  <c r="Q759" i="1" s="1"/>
  <c r="Q770" i="1" a="1"/>
  <c r="Q770" i="1" s="1"/>
  <c r="Q785" i="1" a="1"/>
  <c r="Q785" i="1" s="1"/>
  <c r="Q682" i="1" a="1"/>
  <c r="Q682" i="1" s="1"/>
  <c r="Q690" i="1" a="1"/>
  <c r="Q690" i="1" s="1"/>
  <c r="Q698" i="1" a="1"/>
  <c r="Q698" i="1" s="1"/>
  <c r="Q706" i="1" a="1"/>
  <c r="Q706" i="1" s="1"/>
  <c r="Q714" i="1" a="1"/>
  <c r="Q714" i="1" s="1"/>
  <c r="Q722" i="1" a="1"/>
  <c r="Q722" i="1" s="1"/>
  <c r="Q728" i="1" a="1"/>
  <c r="Q728" i="1" s="1"/>
  <c r="Q738" i="1" a="1"/>
  <c r="Q738" i="1" s="1"/>
  <c r="Q744" i="1" a="1"/>
  <c r="Q744" i="1" s="1"/>
  <c r="Q747" i="1" a="1"/>
  <c r="Q747" i="1" s="1"/>
  <c r="Q750" i="1" a="1"/>
  <c r="Q750" i="1" s="1"/>
  <c r="Q764" i="1" a="1"/>
  <c r="Q764" i="1" s="1"/>
  <c r="Q769" i="1" a="1"/>
  <c r="Q769" i="1" s="1"/>
  <c r="Q773" i="1" a="1"/>
  <c r="Q773" i="1" s="1"/>
  <c r="Q639" i="1" a="1"/>
  <c r="Q639" i="1" s="1"/>
  <c r="Q648" i="1" a="1"/>
  <c r="Q648" i="1" s="1"/>
  <c r="Q673" i="1" a="1"/>
  <c r="Q673" i="1" s="1"/>
  <c r="Q676" i="1" a="1"/>
  <c r="Q676" i="1" s="1"/>
  <c r="Q679" i="1" a="1"/>
  <c r="Q679" i="1" s="1"/>
  <c r="Q684" i="1" a="1"/>
  <c r="Q684" i="1" s="1"/>
  <c r="Q687" i="1" a="1"/>
  <c r="Q687" i="1" s="1"/>
  <c r="Q692" i="1" a="1"/>
  <c r="Q692" i="1" s="1"/>
  <c r="Q695" i="1" a="1"/>
  <c r="Q695" i="1" s="1"/>
  <c r="Q700" i="1" a="1"/>
  <c r="Q700" i="1" s="1"/>
  <c r="Q703" i="1" a="1"/>
  <c r="Q703" i="1" s="1"/>
  <c r="Q708" i="1" a="1"/>
  <c r="Q708" i="1" s="1"/>
  <c r="Q711" i="1" a="1"/>
  <c r="Q711" i="1" s="1"/>
  <c r="Q716" i="1" a="1"/>
  <c r="Q716" i="1" s="1"/>
  <c r="Q719" i="1" a="1"/>
  <c r="Q719" i="1" s="1"/>
  <c r="Q724" i="1" a="1"/>
  <c r="Q724" i="1" s="1"/>
  <c r="Q737" i="1" a="1"/>
  <c r="Q737" i="1" s="1"/>
  <c r="Q741" i="1" a="1"/>
  <c r="Q741" i="1" s="1"/>
  <c r="Q755" i="1" a="1"/>
  <c r="Q755" i="1" s="1"/>
  <c r="Q758" i="1" a="1"/>
  <c r="Q758" i="1" s="1"/>
  <c r="Q763" i="1" a="1"/>
  <c r="Q763" i="1" s="1"/>
  <c r="Q640" i="1" a="1"/>
  <c r="Q640" i="1" s="1"/>
  <c r="Q645" i="1" a="1"/>
  <c r="Q645" i="1" s="1"/>
  <c r="Q657" i="1" a="1"/>
  <c r="Q657" i="1" s="1"/>
  <c r="Q665" i="1" a="1"/>
  <c r="Q665" i="1" s="1"/>
  <c r="Q670" i="1" a="1"/>
  <c r="Q670" i="1" s="1"/>
  <c r="Q681" i="1" a="1"/>
  <c r="Q681" i="1" s="1"/>
  <c r="Q689" i="1" a="1"/>
  <c r="Q689" i="1" s="1"/>
  <c r="Q697" i="1" a="1"/>
  <c r="Q697" i="1" s="1"/>
  <c r="Q705" i="1" a="1"/>
  <c r="Q705" i="1" s="1"/>
  <c r="Q713" i="1" a="1"/>
  <c r="Q713" i="1" s="1"/>
  <c r="Q721" i="1" a="1"/>
  <c r="Q721" i="1" s="1"/>
  <c r="Q551" i="1" a="1"/>
  <c r="Q551" i="1" s="1"/>
  <c r="Q656" i="1" a="1"/>
  <c r="Q656" i="1" s="1"/>
  <c r="Q672" i="1" a="1"/>
  <c r="Q672" i="1" s="1"/>
  <c r="Q675" i="1" a="1"/>
  <c r="Q675" i="1" s="1"/>
  <c r="Q678" i="1" a="1"/>
  <c r="Q678" i="1" s="1"/>
  <c r="Q686" i="1" a="1"/>
  <c r="Q686" i="1" s="1"/>
  <c r="Q694" i="1" a="1"/>
  <c r="Q694" i="1" s="1"/>
  <c r="Q702" i="1" a="1"/>
  <c r="Q702" i="1" s="1"/>
  <c r="Q710" i="1" a="1"/>
  <c r="Q710" i="1" s="1"/>
  <c r="Q718" i="1" a="1"/>
  <c r="Q718" i="1" s="1"/>
  <c r="Q730" i="1" a="1"/>
  <c r="Q730" i="1" s="1"/>
  <c r="Q735" i="1" a="1"/>
  <c r="Q735" i="1" s="1"/>
  <c r="Q754" i="1" a="1"/>
  <c r="Q754" i="1" s="1"/>
  <c r="Q761" i="1" a="1"/>
  <c r="Q761" i="1" s="1"/>
  <c r="Q771" i="1" a="1"/>
  <c r="Q771" i="1" s="1"/>
  <c r="Q778" i="1" a="1"/>
  <c r="Q778" i="1" s="1"/>
  <c r="Q784" i="1" a="1"/>
  <c r="Q784" i="1" s="1"/>
  <c r="Q786" i="1" a="1"/>
  <c r="Q786" i="1" s="1"/>
  <c r="Q653" i="1" a="1"/>
  <c r="Q653" i="1" s="1"/>
  <c r="Q680" i="1" a="1"/>
  <c r="Q680" i="1" s="1"/>
  <c r="Q683" i="1" a="1"/>
  <c r="Q683" i="1" s="1"/>
  <c r="Q688" i="1" a="1"/>
  <c r="Q688" i="1" s="1"/>
  <c r="Q691" i="1" a="1"/>
  <c r="Q691" i="1" s="1"/>
  <c r="Q696" i="1" a="1"/>
  <c r="Q696" i="1" s="1"/>
  <c r="Q699" i="1" a="1"/>
  <c r="Q699" i="1" s="1"/>
  <c r="Q704" i="1" a="1"/>
  <c r="Q704" i="1" s="1"/>
  <c r="Q707" i="1" a="1"/>
  <c r="Q707" i="1" s="1"/>
  <c r="Q712" i="1" a="1"/>
  <c r="Q712" i="1" s="1"/>
  <c r="Q715" i="1" a="1"/>
  <c r="Q715" i="1" s="1"/>
  <c r="Q720" i="1" a="1"/>
  <c r="Q720" i="1" s="1"/>
  <c r="Q723" i="1" a="1"/>
  <c r="Q723" i="1" s="1"/>
  <c r="Q726" i="1" a="1"/>
  <c r="Q726" i="1" s="1"/>
  <c r="Q729" i="1" a="1"/>
  <c r="Q729" i="1" s="1"/>
  <c r="Q751" i="1" a="1"/>
  <c r="Q751" i="1" s="1"/>
  <c r="Q766" i="1" a="1"/>
  <c r="Q766" i="1" s="1"/>
  <c r="Q783" i="1" a="1"/>
  <c r="Q783" i="1" s="1"/>
  <c r="Q590" i="1" a="1"/>
  <c r="Q590" i="1" s="1"/>
  <c r="Q632" i="1" a="1"/>
  <c r="Q632" i="1" s="1"/>
  <c r="Q731" i="1" a="1"/>
  <c r="Q731" i="1" s="1"/>
  <c r="Q736" i="1" a="1"/>
  <c r="Q736" i="1" s="1"/>
  <c r="Q745" i="1" a="1"/>
  <c r="Q745" i="1" s="1"/>
  <c r="Q794" i="1" a="1"/>
  <c r="Q794" i="1" s="1"/>
  <c r="Q795" i="1" a="1"/>
  <c r="Q795" i="1" s="1"/>
  <c r="Q816" i="1" a="1"/>
  <c r="Q816" i="1" s="1"/>
  <c r="Q825" i="1" a="1"/>
  <c r="Q825" i="1" s="1"/>
  <c r="Q835" i="1" a="1"/>
  <c r="Q835" i="1" s="1"/>
  <c r="Q840" i="1" a="1"/>
  <c r="Q840" i="1" s="1"/>
  <c r="Q844" i="1" a="1"/>
  <c r="Q844" i="1" s="1"/>
  <c r="Q854" i="1" a="1"/>
  <c r="Q854" i="1" s="1"/>
  <c r="Q857" i="1" a="1"/>
  <c r="Q857" i="1" s="1"/>
  <c r="Q861" i="1" a="1"/>
  <c r="Q861" i="1" s="1"/>
  <c r="Q866" i="1" a="1"/>
  <c r="Q866" i="1" s="1"/>
  <c r="Q870" i="1" a="1"/>
  <c r="Q870" i="1" s="1"/>
  <c r="Q875" i="1" a="1"/>
  <c r="Q875" i="1" s="1"/>
  <c r="Q685" i="1" a="1"/>
  <c r="Q685" i="1" s="1"/>
  <c r="Q717" i="1" a="1"/>
  <c r="Q717" i="1" s="1"/>
  <c r="Q756" i="1" a="1"/>
  <c r="Q756" i="1" s="1"/>
  <c r="Q775" i="1" a="1"/>
  <c r="Q775" i="1" s="1"/>
  <c r="Q776" i="1" a="1"/>
  <c r="Q776" i="1" s="1"/>
  <c r="Q796" i="1" a="1"/>
  <c r="Q796" i="1" s="1"/>
  <c r="Q806" i="1" a="1"/>
  <c r="Q806" i="1" s="1"/>
  <c r="Q829" i="1" a="1"/>
  <c r="Q829" i="1" s="1"/>
  <c r="Q830" i="1" a="1"/>
  <c r="Q830" i="1" s="1"/>
  <c r="Q843" i="1" a="1"/>
  <c r="Q843" i="1" s="1"/>
  <c r="Q848" i="1" a="1"/>
  <c r="Q848" i="1" s="1"/>
  <c r="Q853" i="1" a="1"/>
  <c r="Q853" i="1" s="1"/>
  <c r="Q865" i="1" a="1"/>
  <c r="Q865" i="1" s="1"/>
  <c r="Q869" i="1" a="1"/>
  <c r="Q869" i="1" s="1"/>
  <c r="Q879" i="1" a="1"/>
  <c r="Q879" i="1" s="1"/>
  <c r="Q663" i="1" a="1"/>
  <c r="Q663" i="1" s="1"/>
  <c r="Q740" i="1" a="1"/>
  <c r="Q740" i="1" s="1"/>
  <c r="Q748" i="1" a="1"/>
  <c r="Q748" i="1" s="1"/>
  <c r="Q752" i="1" a="1"/>
  <c r="Q752" i="1" s="1"/>
  <c r="Q760" i="1" a="1"/>
  <c r="Q760" i="1" s="1"/>
  <c r="Q765" i="1" a="1"/>
  <c r="Q765" i="1" s="1"/>
  <c r="Q782" i="1" a="1"/>
  <c r="Q782" i="1" s="1"/>
  <c r="Q788" i="1" a="1"/>
  <c r="Q788" i="1" s="1"/>
  <c r="Q790" i="1" a="1"/>
  <c r="Q790" i="1" s="1"/>
  <c r="Q797" i="1" a="1"/>
  <c r="Q797" i="1" s="1"/>
  <c r="Q805" i="1" a="1"/>
  <c r="Q805" i="1" s="1"/>
  <c r="Q811" i="1" a="1"/>
  <c r="Q811" i="1" s="1"/>
  <c r="Q815" i="1" a="1"/>
  <c r="Q815" i="1" s="1"/>
  <c r="Q820" i="1" a="1"/>
  <c r="Q820" i="1" s="1"/>
  <c r="Q824" i="1" a="1"/>
  <c r="Q824" i="1" s="1"/>
  <c r="Q661" i="1" a="1"/>
  <c r="Q661" i="1" s="1"/>
  <c r="Q668" i="1" a="1"/>
  <c r="Q668" i="1" s="1"/>
  <c r="Q693" i="1" a="1"/>
  <c r="Q693" i="1" s="1"/>
  <c r="Q774" i="1" a="1"/>
  <c r="Q774" i="1" s="1"/>
  <c r="Q781" i="1" a="1"/>
  <c r="Q781" i="1" s="1"/>
  <c r="Q798" i="1" a="1"/>
  <c r="Q798" i="1" s="1"/>
  <c r="Q810" i="1" a="1"/>
  <c r="Q810" i="1" s="1"/>
  <c r="Q819" i="1" a="1"/>
  <c r="Q819" i="1" s="1"/>
  <c r="Q828" i="1" a="1"/>
  <c r="Q828" i="1" s="1"/>
  <c r="Q842" i="1" a="1"/>
  <c r="Q842" i="1" s="1"/>
  <c r="Q847" i="1" a="1"/>
  <c r="Q847" i="1" s="1"/>
  <c r="Q852" i="1" a="1"/>
  <c r="Q852" i="1" s="1"/>
  <c r="Q864" i="1" a="1"/>
  <c r="Q864" i="1" s="1"/>
  <c r="Q868" i="1" a="1"/>
  <c r="Q868" i="1" s="1"/>
  <c r="Q873" i="1" a="1"/>
  <c r="Q873" i="1" s="1"/>
  <c r="Q878" i="1" a="1"/>
  <c r="Q878" i="1" s="1"/>
  <c r="Q634" i="1" a="1"/>
  <c r="Q634" i="1" s="1"/>
  <c r="Q701" i="1" a="1"/>
  <c r="Q701" i="1" s="1"/>
  <c r="Q733" i="1" a="1"/>
  <c r="Q733" i="1" s="1"/>
  <c r="Q768" i="1" a="1"/>
  <c r="Q768" i="1" s="1"/>
  <c r="Q779" i="1" a="1"/>
  <c r="Q779" i="1" s="1"/>
  <c r="Q787" i="1" a="1"/>
  <c r="Q787" i="1" s="1"/>
  <c r="Q789" i="1" a="1"/>
  <c r="Q789" i="1" s="1"/>
  <c r="Q804" i="1" a="1"/>
  <c r="Q804" i="1" s="1"/>
  <c r="Q827" i="1" a="1"/>
  <c r="Q827" i="1" s="1"/>
  <c r="Q841" i="1" a="1"/>
  <c r="Q841" i="1" s="1"/>
  <c r="Q850" i="1" a="1"/>
  <c r="Q850" i="1" s="1"/>
  <c r="Q859" i="1" a="1"/>
  <c r="Q859" i="1" s="1"/>
  <c r="Q881" i="1" a="1"/>
  <c r="Q881" i="1" s="1"/>
  <c r="Q557" i="1" a="1"/>
  <c r="Q557" i="1" s="1"/>
  <c r="Q727" i="1" a="1"/>
  <c r="Q727" i="1" s="1"/>
  <c r="Q746" i="1" a="1"/>
  <c r="Q746" i="1" s="1"/>
  <c r="Q757" i="1" a="1"/>
  <c r="Q757" i="1" s="1"/>
  <c r="Q772" i="1" a="1"/>
  <c r="Q772" i="1" s="1"/>
  <c r="Q777" i="1" a="1"/>
  <c r="Q777" i="1" s="1"/>
  <c r="Q791" i="1" a="1"/>
  <c r="Q791" i="1" s="1"/>
  <c r="Q808" i="1" a="1"/>
  <c r="Q808" i="1" s="1"/>
  <c r="Q813" i="1" a="1"/>
  <c r="Q813" i="1" s="1"/>
  <c r="Q818" i="1" a="1"/>
  <c r="Q818" i="1" s="1"/>
  <c r="Q826" i="1" a="1"/>
  <c r="Q826" i="1" s="1"/>
  <c r="Q832" i="1" a="1"/>
  <c r="Q832" i="1" s="1"/>
  <c r="Q836" i="1" a="1"/>
  <c r="Q836" i="1" s="1"/>
  <c r="Q846" i="1" a="1"/>
  <c r="Q846" i="1" s="1"/>
  <c r="Q849" i="1" a="1"/>
  <c r="Q849" i="1" s="1"/>
  <c r="Q855" i="1" a="1"/>
  <c r="Q855" i="1" s="1"/>
  <c r="Q867" i="1" a="1"/>
  <c r="Q867" i="1" s="1"/>
  <c r="Q871" i="1" a="1"/>
  <c r="Q871" i="1" s="1"/>
  <c r="Q876" i="1" a="1"/>
  <c r="Q876" i="1" s="1"/>
  <c r="Q550" i="1" a="1"/>
  <c r="Q550" i="1" s="1"/>
  <c r="Q801" i="1" a="1"/>
  <c r="Q801" i="1" s="1"/>
  <c r="Q837" i="1" a="1"/>
  <c r="Q837" i="1" s="1"/>
  <c r="Q856" i="1" a="1"/>
  <c r="Q856" i="1" s="1"/>
  <c r="Q880" i="1" a="1"/>
  <c r="Q880" i="1" s="1"/>
  <c r="Q886" i="1" a="1"/>
  <c r="Q886" i="1" s="1"/>
  <c r="Q897" i="1" a="1"/>
  <c r="Q897" i="1" s="1"/>
  <c r="Q903" i="1" a="1"/>
  <c r="Q903" i="1" s="1"/>
  <c r="Q922" i="1" a="1"/>
  <c r="Q922" i="1" s="1"/>
  <c r="Q923" i="1" a="1"/>
  <c r="Q923" i="1" s="1"/>
  <c r="Q939" i="1" a="1"/>
  <c r="Q939" i="1" s="1"/>
  <c r="Q944" i="1" a="1"/>
  <c r="Q944" i="1" s="1"/>
  <c r="Q948" i="1" a="1"/>
  <c r="Q948" i="1" s="1"/>
  <c r="Q955" i="1" a="1"/>
  <c r="Q955" i="1" s="1"/>
  <c r="Q709" i="1" a="1"/>
  <c r="Q709" i="1" s="1"/>
  <c r="Q821" i="1" a="1"/>
  <c r="Q821" i="1" s="1"/>
  <c r="Q851" i="1" a="1"/>
  <c r="Q851" i="1" s="1"/>
  <c r="Q885" i="1" a="1"/>
  <c r="Q885" i="1" s="1"/>
  <c r="Q889" i="1" a="1"/>
  <c r="Q889" i="1" s="1"/>
  <c r="Q893" i="1" a="1"/>
  <c r="Q893" i="1" s="1"/>
  <c r="Q902" i="1" a="1"/>
  <c r="Q902" i="1" s="1"/>
  <c r="Q904" i="1" a="1"/>
  <c r="Q904" i="1" s="1"/>
  <c r="Q905" i="1" a="1"/>
  <c r="Q905" i="1" s="1"/>
  <c r="Q919" i="1" a="1"/>
  <c r="Q919" i="1" s="1"/>
  <c r="Q920" i="1" a="1"/>
  <c r="Q920" i="1" s="1"/>
  <c r="Q921" i="1" a="1"/>
  <c r="Q921" i="1" s="1"/>
  <c r="Q931" i="1" a="1"/>
  <c r="Q931" i="1" s="1"/>
  <c r="Q932" i="1" a="1"/>
  <c r="Q932" i="1" s="1"/>
  <c r="Q938" i="1" a="1"/>
  <c r="Q938" i="1" s="1"/>
  <c r="Q951" i="1" a="1"/>
  <c r="Q951" i="1" s="1"/>
  <c r="Q734" i="1" a="1"/>
  <c r="Q734" i="1" s="1"/>
  <c r="Q743" i="1" a="1"/>
  <c r="Q743" i="1" s="1"/>
  <c r="Q802" i="1" a="1"/>
  <c r="Q802" i="1" s="1"/>
  <c r="Q831" i="1" a="1"/>
  <c r="Q831" i="1" s="1"/>
  <c r="Q860" i="1" a="1"/>
  <c r="Q860" i="1" s="1"/>
  <c r="Q874" i="1" a="1"/>
  <c r="Q874" i="1" s="1"/>
  <c r="Q896" i="1" a="1"/>
  <c r="Q896" i="1" s="1"/>
  <c r="Q900" i="1" a="1"/>
  <c r="Q900" i="1" s="1"/>
  <c r="Q918" i="1" a="1"/>
  <c r="Q918" i="1" s="1"/>
  <c r="Q807" i="1" a="1"/>
  <c r="Q807" i="1" s="1"/>
  <c r="Q812" i="1" a="1"/>
  <c r="Q812" i="1" s="1"/>
  <c r="Q817" i="1" a="1"/>
  <c r="Q817" i="1" s="1"/>
  <c r="Q822" i="1" a="1"/>
  <c r="Q822" i="1" s="1"/>
  <c r="Q845" i="1" a="1"/>
  <c r="Q845" i="1" s="1"/>
  <c r="Q884" i="1" a="1"/>
  <c r="Q884" i="1" s="1"/>
  <c r="Q888" i="1" a="1"/>
  <c r="Q888" i="1" s="1"/>
  <c r="Q892" i="1" a="1"/>
  <c r="Q892" i="1" s="1"/>
  <c r="Q901" i="1" a="1"/>
  <c r="Q901" i="1" s="1"/>
  <c r="Q911" i="1" a="1"/>
  <c r="Q911" i="1" s="1"/>
  <c r="Q912" i="1" a="1"/>
  <c r="Q912" i="1" s="1"/>
  <c r="Q930" i="1" a="1"/>
  <c r="Q930" i="1" s="1"/>
  <c r="Q937" i="1" a="1"/>
  <c r="Q937" i="1" s="1"/>
  <c r="Q943" i="1" a="1"/>
  <c r="Q943" i="1" s="1"/>
  <c r="Q950" i="1" a="1"/>
  <c r="Q950" i="1" s="1"/>
  <c r="Q952" i="1" a="1"/>
  <c r="Q952" i="1" s="1"/>
  <c r="Q669" i="1" a="1"/>
  <c r="Q669" i="1" s="1"/>
  <c r="Q799" i="1" a="1"/>
  <c r="Q799" i="1" s="1"/>
  <c r="Q803" i="1" a="1"/>
  <c r="Q803" i="1" s="1"/>
  <c r="Q823" i="1" a="1"/>
  <c r="Q823" i="1" s="1"/>
  <c r="Q863" i="1" a="1"/>
  <c r="Q863" i="1" s="1"/>
  <c r="Q899" i="1" a="1"/>
  <c r="Q899" i="1" s="1"/>
  <c r="Q908" i="1" a="1"/>
  <c r="Q908" i="1" s="1"/>
  <c r="Q909" i="1" a="1"/>
  <c r="Q909" i="1" s="1"/>
  <c r="Q910" i="1" a="1"/>
  <c r="Q910" i="1" s="1"/>
  <c r="Q917" i="1" a="1"/>
  <c r="Q917" i="1" s="1"/>
  <c r="Q924" i="1" a="1"/>
  <c r="Q924" i="1" s="1"/>
  <c r="Q929" i="1" a="1"/>
  <c r="Q929" i="1" s="1"/>
  <c r="Q936" i="1" a="1"/>
  <c r="Q936" i="1" s="1"/>
  <c r="Q942" i="1" a="1"/>
  <c r="Q942" i="1" s="1"/>
  <c r="Q946" i="1" a="1"/>
  <c r="Q946" i="1" s="1"/>
  <c r="Q954" i="1" a="1"/>
  <c r="Q954" i="1" s="1"/>
  <c r="Q762" i="1" a="1"/>
  <c r="Q762" i="1" s="1"/>
  <c r="Q792" i="1" a="1"/>
  <c r="Q792" i="1" s="1"/>
  <c r="Q834" i="1" a="1"/>
  <c r="Q834" i="1" s="1"/>
  <c r="Q839" i="1" a="1"/>
  <c r="Q839" i="1" s="1"/>
  <c r="Q858" i="1" a="1"/>
  <c r="Q858" i="1" s="1"/>
  <c r="Q872" i="1" a="1"/>
  <c r="Q872" i="1" s="1"/>
  <c r="Q877" i="1" a="1"/>
  <c r="Q877" i="1" s="1"/>
  <c r="Q887" i="1" a="1"/>
  <c r="Q887" i="1" s="1"/>
  <c r="Q891" i="1" a="1"/>
  <c r="Q891" i="1" s="1"/>
  <c r="Q895" i="1" a="1"/>
  <c r="Q895" i="1" s="1"/>
  <c r="Q906" i="1" a="1"/>
  <c r="Q906" i="1" s="1"/>
  <c r="Q907" i="1" a="1"/>
  <c r="Q907" i="1" s="1"/>
  <c r="Q913" i="1" a="1"/>
  <c r="Q913" i="1" s="1"/>
  <c r="Q925" i="1" a="1"/>
  <c r="Q925" i="1" s="1"/>
  <c r="Q926" i="1" a="1"/>
  <c r="Q926" i="1" s="1"/>
  <c r="Q927" i="1" a="1"/>
  <c r="Q927" i="1" s="1"/>
  <c r="Q935" i="1" a="1"/>
  <c r="Q935" i="1" s="1"/>
  <c r="Q949" i="1" a="1"/>
  <c r="Q949" i="1" s="1"/>
  <c r="Q780" i="1" a="1"/>
  <c r="Q780" i="1" s="1"/>
  <c r="Q800" i="1" a="1"/>
  <c r="Q800" i="1" s="1"/>
  <c r="Q809" i="1" a="1"/>
  <c r="Q809" i="1" s="1"/>
  <c r="Q814" i="1" a="1"/>
  <c r="Q814" i="1" s="1"/>
  <c r="Q862" i="1" a="1"/>
  <c r="Q862" i="1" s="1"/>
  <c r="Q883" i="1" a="1"/>
  <c r="Q883" i="1" s="1"/>
  <c r="Q898" i="1" a="1"/>
  <c r="Q898" i="1" s="1"/>
  <c r="Q916" i="1" a="1"/>
  <c r="Q916" i="1" s="1"/>
  <c r="Q928" i="1" a="1"/>
  <c r="Q928" i="1" s="1"/>
  <c r="Q934" i="1" a="1"/>
  <c r="Q934" i="1" s="1"/>
  <c r="Q941" i="1" a="1"/>
  <c r="Q941" i="1" s="1"/>
  <c r="Q945" i="1" a="1"/>
  <c r="Q945" i="1" s="1"/>
  <c r="Q956" i="1" a="1"/>
  <c r="Q956" i="1" s="1"/>
  <c r="Q958" i="1" a="1"/>
  <c r="Q958" i="1" s="1"/>
  <c r="Q960" i="1" a="1"/>
  <c r="Q960" i="1" s="1"/>
  <c r="Q962" i="1" a="1"/>
  <c r="Q962" i="1" s="1"/>
  <c r="Q964" i="1" a="1"/>
  <c r="Q964" i="1" s="1"/>
  <c r="Q966" i="1" a="1"/>
  <c r="Q966" i="1" s="1"/>
  <c r="Q968" i="1" a="1"/>
  <c r="Q968" i="1" s="1"/>
  <c r="Q970" i="1" a="1"/>
  <c r="Q970" i="1" s="1"/>
  <c r="Q972" i="1" a="1"/>
  <c r="Q972" i="1" s="1"/>
  <c r="Q974" i="1" a="1"/>
  <c r="Q974" i="1" s="1"/>
  <c r="Q976" i="1" a="1"/>
  <c r="Q976" i="1" s="1"/>
  <c r="Q978" i="1" a="1"/>
  <c r="Q978" i="1" s="1"/>
  <c r="Q980" i="1" a="1"/>
  <c r="Q980" i="1" s="1"/>
  <c r="Q982" i="1" a="1"/>
  <c r="Q982" i="1" s="1"/>
  <c r="Q1028" i="1" a="1"/>
  <c r="Q1028" i="1" s="1"/>
  <c r="Q1045" i="1" a="1"/>
  <c r="Q1045" i="1" s="1"/>
  <c r="Q1059" i="1" a="1"/>
  <c r="Q1059" i="1" s="1"/>
  <c r="Q1065" i="1" a="1"/>
  <c r="Q1065" i="1" s="1"/>
  <c r="Q677" i="1" a="1"/>
  <c r="Q677" i="1" s="1"/>
  <c r="Q749" i="1" a="1"/>
  <c r="Q749" i="1" s="1"/>
  <c r="Q767" i="1" a="1"/>
  <c r="Q767" i="1" s="1"/>
  <c r="Q963" i="1" a="1"/>
  <c r="Q963" i="1" s="1"/>
  <c r="Q971" i="1" a="1"/>
  <c r="Q971" i="1" s="1"/>
  <c r="Q1048" i="1" a="1"/>
  <c r="Q1048" i="1" s="1"/>
  <c r="Q1052" i="1" a="1"/>
  <c r="Q1052" i="1" s="1"/>
  <c r="Q1062" i="1" a="1"/>
  <c r="Q1062" i="1" s="1"/>
  <c r="Q833" i="1" a="1"/>
  <c r="Q833" i="1" s="1"/>
  <c r="Q894" i="1" a="1"/>
  <c r="Q894" i="1" s="1"/>
  <c r="Q915" i="1" a="1"/>
  <c r="Q915" i="1" s="1"/>
  <c r="Q1041" i="1" a="1"/>
  <c r="Q1041" i="1" s="1"/>
  <c r="Q1055" i="1" a="1"/>
  <c r="Q1055" i="1" s="1"/>
  <c r="Q1058" i="1" a="1"/>
  <c r="Q1058" i="1" s="1"/>
  <c r="Q838" i="1" a="1"/>
  <c r="Q838" i="1" s="1"/>
  <c r="Q882" i="1" a="1"/>
  <c r="Q882" i="1" s="1"/>
  <c r="Q933" i="1" a="1"/>
  <c r="Q933" i="1" s="1"/>
  <c r="Q947" i="1" a="1"/>
  <c r="Q947" i="1" s="1"/>
  <c r="Q957" i="1" a="1"/>
  <c r="Q957" i="1" s="1"/>
  <c r="Q965" i="1" a="1"/>
  <c r="Q965" i="1" s="1"/>
  <c r="Q973" i="1" a="1"/>
  <c r="Q973" i="1" s="1"/>
  <c r="Q979" i="1" a="1"/>
  <c r="Q979" i="1" s="1"/>
  <c r="Q983" i="1" a="1"/>
  <c r="Q983" i="1" s="1"/>
  <c r="Q985" i="1" a="1"/>
  <c r="Q985" i="1" s="1"/>
  <c r="Q987" i="1" a="1"/>
  <c r="Q987" i="1" s="1"/>
  <c r="Q989" i="1" a="1"/>
  <c r="Q989" i="1" s="1"/>
  <c r="Q991" i="1" a="1"/>
  <c r="Q991" i="1" s="1"/>
  <c r="Q993" i="1" a="1"/>
  <c r="Q993" i="1" s="1"/>
  <c r="Q995" i="1" a="1"/>
  <c r="Q995" i="1" s="1"/>
  <c r="Q997" i="1" a="1"/>
  <c r="Q997" i="1" s="1"/>
  <c r="Q999" i="1" a="1"/>
  <c r="Q999" i="1" s="1"/>
  <c r="Q1001" i="1" a="1"/>
  <c r="Q1001" i="1" s="1"/>
  <c r="Q1003" i="1" a="1"/>
  <c r="Q1003" i="1" s="1"/>
  <c r="Q1005" i="1" a="1"/>
  <c r="Q1005" i="1" s="1"/>
  <c r="Q1007" i="1" a="1"/>
  <c r="Q1007" i="1" s="1"/>
  <c r="Q1009" i="1" a="1"/>
  <c r="Q1009" i="1" s="1"/>
  <c r="Q1011" i="1" a="1"/>
  <c r="Q1011" i="1" s="1"/>
  <c r="Q1013" i="1" a="1"/>
  <c r="Q1013" i="1" s="1"/>
  <c r="Q1015" i="1" a="1"/>
  <c r="Q1015" i="1" s="1"/>
  <c r="Q1017" i="1" a="1"/>
  <c r="Q1017" i="1" s="1"/>
  <c r="Q1019" i="1" a="1"/>
  <c r="Q1019" i="1" s="1"/>
  <c r="Q1021" i="1" a="1"/>
  <c r="Q1021" i="1" s="1"/>
  <c r="Q1023" i="1" a="1"/>
  <c r="Q1023" i="1" s="1"/>
  <c r="Q1025" i="1" a="1"/>
  <c r="Q1025" i="1" s="1"/>
  <c r="Q1044" i="1" a="1"/>
  <c r="Q1044" i="1" s="1"/>
  <c r="Q1047" i="1" a="1"/>
  <c r="Q1047" i="1" s="1"/>
  <c r="Q1051" i="1" a="1"/>
  <c r="Q1051" i="1" s="1"/>
  <c r="Q953" i="1" a="1"/>
  <c r="Q953" i="1" s="1"/>
  <c r="Q1027" i="1" a="1"/>
  <c r="Q1027" i="1" s="1"/>
  <c r="Q1040" i="1" a="1"/>
  <c r="Q1040" i="1" s="1"/>
  <c r="Q1054" i="1" a="1"/>
  <c r="Q1054" i="1" s="1"/>
  <c r="Q1061" i="1" a="1"/>
  <c r="Q1061" i="1" s="1"/>
  <c r="Q793" i="1" a="1"/>
  <c r="Q793" i="1" s="1"/>
  <c r="Q914" i="1" a="1"/>
  <c r="Q914" i="1" s="1"/>
  <c r="Q940" i="1" a="1"/>
  <c r="Q940" i="1" s="1"/>
  <c r="Q959" i="1" a="1"/>
  <c r="Q959" i="1" s="1"/>
  <c r="Q967" i="1" a="1"/>
  <c r="Q967" i="1" s="1"/>
  <c r="Q975" i="1" a="1"/>
  <c r="Q975" i="1" s="1"/>
  <c r="Q1029" i="1" a="1"/>
  <c r="Q1029" i="1" s="1"/>
  <c r="Q1030" i="1" a="1"/>
  <c r="Q1030" i="1" s="1"/>
  <c r="Q1031" i="1" a="1"/>
  <c r="Q1031" i="1" s="1"/>
  <c r="Q1032" i="1" a="1"/>
  <c r="Q1032" i="1" s="1"/>
  <c r="Q1033" i="1" a="1"/>
  <c r="Q1033" i="1" s="1"/>
  <c r="Q1043" i="1" a="1"/>
  <c r="Q1043" i="1" s="1"/>
  <c r="Q1050" i="1" a="1"/>
  <c r="Q1050" i="1" s="1"/>
  <c r="Q1057" i="1" a="1"/>
  <c r="Q1057" i="1" s="1"/>
  <c r="Q1063" i="1" a="1"/>
  <c r="Q1063" i="1" s="1"/>
  <c r="Q1066" i="1" a="1"/>
  <c r="Q1066" i="1" s="1"/>
  <c r="Q981" i="1" a="1"/>
  <c r="Q981" i="1" s="1"/>
  <c r="Q1039" i="1" a="1"/>
  <c r="Q1039" i="1" s="1"/>
  <c r="Q890" i="1" a="1"/>
  <c r="Q890" i="1" s="1"/>
  <c r="Q961" i="1" a="1"/>
  <c r="Q961" i="1" s="1"/>
  <c r="Q969" i="1" a="1"/>
  <c r="Q969" i="1" s="1"/>
  <c r="Q977" i="1" a="1"/>
  <c r="Q977" i="1" s="1"/>
  <c r="Q984" i="1" a="1"/>
  <c r="Q984" i="1" s="1"/>
  <c r="Q986" i="1" a="1"/>
  <c r="Q986" i="1" s="1"/>
  <c r="Q988" i="1" a="1"/>
  <c r="Q988" i="1" s="1"/>
  <c r="Q990" i="1" a="1"/>
  <c r="Q990" i="1" s="1"/>
  <c r="Q992" i="1" a="1"/>
  <c r="Q992" i="1" s="1"/>
  <c r="Q994" i="1" a="1"/>
  <c r="Q994" i="1" s="1"/>
  <c r="Q996" i="1" a="1"/>
  <c r="Q996" i="1" s="1"/>
  <c r="Q1000" i="1" a="1"/>
  <c r="Q1000" i="1" s="1"/>
  <c r="Q1016" i="1" a="1"/>
  <c r="Q1016" i="1" s="1"/>
  <c r="Q1036" i="1" a="1"/>
  <c r="Q1036" i="1" s="1"/>
  <c r="Q1072" i="1" a="1"/>
  <c r="Q1072" i="1" s="1"/>
  <c r="Q1078" i="1" a="1"/>
  <c r="Q1078" i="1" s="1"/>
  <c r="Q1084" i="1" a="1"/>
  <c r="Q1084" i="1" s="1"/>
  <c r="Q1096" i="1" a="1"/>
  <c r="Q1096" i="1" s="1"/>
  <c r="Q1113" i="1" a="1"/>
  <c r="Q1113" i="1" s="1"/>
  <c r="Q1119" i="1" a="1"/>
  <c r="Q1119" i="1" s="1"/>
  <c r="Q1127" i="1" a="1"/>
  <c r="Q1127" i="1" s="1"/>
  <c r="Q1133" i="1" a="1"/>
  <c r="Q1133" i="1" s="1"/>
  <c r="Q1139" i="1" a="1"/>
  <c r="Q1139" i="1" s="1"/>
  <c r="Q1144" i="1" a="1"/>
  <c r="Q1144" i="1" s="1"/>
  <c r="Q1149" i="1" a="1"/>
  <c r="Q1149" i="1" s="1"/>
  <c r="Q1156" i="1" a="1"/>
  <c r="Q1156" i="1" s="1"/>
  <c r="Q1169" i="1" a="1"/>
  <c r="Q1169" i="1" s="1"/>
  <c r="Q1176" i="1" a="1"/>
  <c r="Q1176" i="1" s="1"/>
  <c r="Q1177" i="1" a="1"/>
  <c r="Q1177" i="1" s="1"/>
  <c r="Q1194" i="1" a="1"/>
  <c r="Q1194" i="1" s="1"/>
  <c r="Q1002" i="1" a="1"/>
  <c r="Q1002" i="1" s="1"/>
  <c r="Q1018" i="1" a="1"/>
  <c r="Q1018" i="1" s="1"/>
  <c r="Q1049" i="1" a="1"/>
  <c r="Q1049" i="1" s="1"/>
  <c r="Q1069" i="1" a="1"/>
  <c r="Q1069" i="1" s="1"/>
  <c r="Q1080" i="1" a="1"/>
  <c r="Q1080" i="1" s="1"/>
  <c r="Q1087" i="1" a="1"/>
  <c r="Q1087" i="1" s="1"/>
  <c r="Q1091" i="1" a="1"/>
  <c r="Q1091" i="1" s="1"/>
  <c r="Q1099" i="1" a="1"/>
  <c r="Q1099" i="1" s="1"/>
  <c r="Q1118" i="1" a="1"/>
  <c r="Q1118" i="1" s="1"/>
  <c r="Q1138" i="1" a="1"/>
  <c r="Q1138" i="1" s="1"/>
  <c r="Q1143" i="1" a="1"/>
  <c r="Q1143" i="1" s="1"/>
  <c r="Q1148" i="1" a="1"/>
  <c r="Q1148" i="1" s="1"/>
  <c r="Q1155" i="1" a="1"/>
  <c r="Q1155" i="1" s="1"/>
  <c r="Q1161" i="1" a="1"/>
  <c r="Q1161" i="1" s="1"/>
  <c r="Q1163" i="1" a="1"/>
  <c r="Q1163" i="1" s="1"/>
  <c r="Q1175" i="1" a="1"/>
  <c r="Q1175" i="1" s="1"/>
  <c r="Q1182" i="1" a="1"/>
  <c r="Q1182" i="1" s="1"/>
  <c r="Q1191" i="1" a="1"/>
  <c r="Q1191" i="1" s="1"/>
  <c r="Q1004" i="1" a="1"/>
  <c r="Q1004" i="1" s="1"/>
  <c r="Q1020" i="1" a="1"/>
  <c r="Q1020" i="1" s="1"/>
  <c r="Q1038" i="1" a="1"/>
  <c r="Q1038" i="1" s="1"/>
  <c r="Q1074" i="1" a="1"/>
  <c r="Q1074" i="1" s="1"/>
  <c r="Q1083" i="1" a="1"/>
  <c r="Q1083" i="1" s="1"/>
  <c r="Q1095" i="1" a="1"/>
  <c r="Q1095" i="1" s="1"/>
  <c r="Q1117" i="1" a="1"/>
  <c r="Q1117" i="1" s="1"/>
  <c r="Q1126" i="1" a="1"/>
  <c r="Q1126" i="1" s="1"/>
  <c r="Q1132" i="1" a="1"/>
  <c r="Q1132" i="1" s="1"/>
  <c r="Q1142" i="1" a="1"/>
  <c r="Q1142" i="1" s="1"/>
  <c r="Q1165" i="1" a="1"/>
  <c r="Q1165" i="1" s="1"/>
  <c r="Q1172" i="1" a="1"/>
  <c r="Q1172" i="1" s="1"/>
  <c r="Q1174" i="1" a="1"/>
  <c r="Q1174" i="1" s="1"/>
  <c r="Q1185" i="1" a="1"/>
  <c r="Q1185" i="1" s="1"/>
  <c r="Q1188" i="1" a="1"/>
  <c r="Q1188" i="1" s="1"/>
  <c r="Q1006" i="1" a="1"/>
  <c r="Q1006" i="1" s="1"/>
  <c r="Q1022" i="1" a="1"/>
  <c r="Q1022" i="1" s="1"/>
  <c r="Q1035" i="1" a="1"/>
  <c r="Q1035" i="1" s="1"/>
  <c r="Q1068" i="1" a="1"/>
  <c r="Q1068" i="1" s="1"/>
  <c r="Q1071" i="1" a="1"/>
  <c r="Q1071" i="1" s="1"/>
  <c r="Q1077" i="1" a="1"/>
  <c r="Q1077" i="1" s="1"/>
  <c r="Q1090" i="1" a="1"/>
  <c r="Q1090" i="1" s="1"/>
  <c r="Q1098" i="1" a="1"/>
  <c r="Q1098" i="1" s="1"/>
  <c r="Q1103" i="1" a="1"/>
  <c r="Q1103" i="1" s="1"/>
  <c r="Q1104" i="1" a="1"/>
  <c r="Q1104" i="1" s="1"/>
  <c r="Q1116" i="1" a="1"/>
  <c r="Q1116" i="1" s="1"/>
  <c r="Q1137" i="1" a="1"/>
  <c r="Q1137" i="1" s="1"/>
  <c r="Q1147" i="1" a="1"/>
  <c r="Q1147" i="1" s="1"/>
  <c r="Q1154" i="1" a="1"/>
  <c r="Q1154" i="1" s="1"/>
  <c r="Q1158" i="1" a="1"/>
  <c r="Q1158" i="1" s="1"/>
  <c r="Q1168" i="1" a="1"/>
  <c r="Q1168" i="1" s="1"/>
  <c r="Q1171" i="1" a="1"/>
  <c r="Q1171" i="1" s="1"/>
  <c r="Q1173" i="1" a="1"/>
  <c r="Q1173" i="1" s="1"/>
  <c r="Q1181" i="1" a="1"/>
  <c r="Q1181" i="1" s="1"/>
  <c r="Q1193" i="1" a="1"/>
  <c r="Q1193" i="1" s="1"/>
  <c r="Q1008" i="1" a="1"/>
  <c r="Q1008" i="1" s="1"/>
  <c r="Q1024" i="1" a="1"/>
  <c r="Q1024" i="1" s="1"/>
  <c r="Q1046" i="1" a="1"/>
  <c r="Q1046" i="1" s="1"/>
  <c r="Q1079" i="1" a="1"/>
  <c r="Q1079" i="1" s="1"/>
  <c r="Q1082" i="1" a="1"/>
  <c r="Q1082" i="1" s="1"/>
  <c r="Q1086" i="1" a="1"/>
  <c r="Q1086" i="1" s="1"/>
  <c r="Q1094" i="1" a="1"/>
  <c r="Q1094" i="1" s="1"/>
  <c r="Q1102" i="1" a="1"/>
  <c r="Q1102" i="1" s="1"/>
  <c r="Q1105" i="1" a="1"/>
  <c r="Q1105" i="1" s="1"/>
  <c r="Q1106" i="1" a="1"/>
  <c r="Q1106" i="1" s="1"/>
  <c r="Q1125" i="1" a="1"/>
  <c r="Q1125" i="1" s="1"/>
  <c r="Q1131" i="1" a="1"/>
  <c r="Q1131" i="1" s="1"/>
  <c r="Q1136" i="1" a="1"/>
  <c r="Q1136" i="1" s="1"/>
  <c r="Q1141" i="1" a="1"/>
  <c r="Q1141" i="1" s="1"/>
  <c r="Q1160" i="1" a="1"/>
  <c r="Q1160" i="1" s="1"/>
  <c r="Q1167" i="1" a="1"/>
  <c r="Q1167" i="1" s="1"/>
  <c r="Q1184" i="1" a="1"/>
  <c r="Q1184" i="1" s="1"/>
  <c r="Q1190" i="1" a="1"/>
  <c r="Q1190" i="1" s="1"/>
  <c r="Q1010" i="1" a="1"/>
  <c r="Q1010" i="1" s="1"/>
  <c r="Q1026" i="1" a="1"/>
  <c r="Q1026" i="1" s="1"/>
  <c r="Q1037" i="1" a="1"/>
  <c r="Q1037" i="1" s="1"/>
  <c r="Q1042" i="1" a="1"/>
  <c r="Q1042" i="1" s="1"/>
  <c r="Q1067" i="1" a="1"/>
  <c r="Q1067" i="1" s="1"/>
  <c r="Q1073" i="1" a="1"/>
  <c r="Q1073" i="1" s="1"/>
  <c r="Q1076" i="1" a="1"/>
  <c r="Q1076" i="1" s="1"/>
  <c r="Q1089" i="1" a="1"/>
  <c r="Q1089" i="1" s="1"/>
  <c r="Q1097" i="1" a="1"/>
  <c r="Q1097" i="1" s="1"/>
  <c r="Q1107" i="1" a="1"/>
  <c r="Q1107" i="1" s="1"/>
  <c r="Q1108" i="1" a="1"/>
  <c r="Q1108" i="1" s="1"/>
  <c r="Q1115" i="1" a="1"/>
  <c r="Q1115" i="1" s="1"/>
  <c r="Q1130" i="1" a="1"/>
  <c r="Q1130" i="1" s="1"/>
  <c r="Q1135" i="1" a="1"/>
  <c r="Q1135" i="1" s="1"/>
  <c r="Q1146" i="1" a="1"/>
  <c r="Q1146" i="1" s="1"/>
  <c r="Q1153" i="1" a="1"/>
  <c r="Q1153" i="1" s="1"/>
  <c r="Q1157" i="1" a="1"/>
  <c r="Q1157" i="1" s="1"/>
  <c r="Q1162" i="1" a="1"/>
  <c r="Q1162" i="1" s="1"/>
  <c r="Q1170" i="1" a="1"/>
  <c r="Q1170" i="1" s="1"/>
  <c r="Q1187" i="1" a="1"/>
  <c r="Q1187" i="1" s="1"/>
  <c r="Q1012" i="1" a="1"/>
  <c r="Q1012" i="1" s="1"/>
  <c r="Q1034" i="1" a="1"/>
  <c r="Q1034" i="1" s="1"/>
  <c r="Q1056" i="1" a="1"/>
  <c r="Q1056" i="1" s="1"/>
  <c r="Q1060" i="1" a="1"/>
  <c r="Q1060" i="1" s="1"/>
  <c r="Q1064" i="1" a="1"/>
  <c r="Q1064" i="1" s="1"/>
  <c r="Q1070" i="1" a="1"/>
  <c r="Q1070" i="1" s="1"/>
  <c r="Q1081" i="1" a="1"/>
  <c r="Q1081" i="1" s="1"/>
  <c r="Q1085" i="1" a="1"/>
  <c r="Q1085" i="1" s="1"/>
  <c r="Q1093" i="1" a="1"/>
  <c r="Q1093" i="1" s="1"/>
  <c r="Q1101" i="1" a="1"/>
  <c r="Q1101" i="1" s="1"/>
  <c r="Q1109" i="1" a="1"/>
  <c r="Q1109" i="1" s="1"/>
  <c r="Q1110" i="1" a="1"/>
  <c r="Q1110" i="1" s="1"/>
  <c r="Q1114" i="1" a="1"/>
  <c r="Q1114" i="1" s="1"/>
  <c r="Q1122" i="1" a="1"/>
  <c r="Q1122" i="1" s="1"/>
  <c r="Q1123" i="1" a="1"/>
  <c r="Q1123" i="1" s="1"/>
  <c r="Q1124" i="1" a="1"/>
  <c r="Q1124" i="1" s="1"/>
  <c r="Q1134" i="1" a="1"/>
  <c r="Q1134" i="1" s="1"/>
  <c r="Q1140" i="1" a="1"/>
  <c r="Q1140" i="1" s="1"/>
  <c r="Q1151" i="1" a="1"/>
  <c r="Q1151" i="1" s="1"/>
  <c r="Q1164" i="1" a="1"/>
  <c r="Q1164" i="1" s="1"/>
  <c r="Q1180" i="1" a="1"/>
  <c r="Q1180" i="1" s="1"/>
  <c r="Q1183" i="1" a="1"/>
  <c r="Q1183" i="1" s="1"/>
  <c r="Q1195" i="1" a="1"/>
  <c r="Q1195" i="1" s="1"/>
  <c r="Q998" i="1" a="1"/>
  <c r="Q998" i="1" s="1"/>
  <c r="Q1100" i="1" a="1"/>
  <c r="Q1100" i="1" s="1"/>
  <c r="Q1121" i="1" a="1"/>
  <c r="Q1121" i="1" s="1"/>
  <c r="Q1197" i="1" a="1"/>
  <c r="Q1197" i="1" s="1"/>
  <c r="Q1200" i="1" a="1"/>
  <c r="Q1200" i="1" s="1"/>
  <c r="Q1211" i="1" a="1"/>
  <c r="Q1211" i="1" s="1"/>
  <c r="Q1216" i="1" a="1"/>
  <c r="Q1216" i="1" s="1"/>
  <c r="Q1223" i="1" a="1"/>
  <c r="Q1223" i="1" s="1"/>
  <c r="Q1229" i="1" a="1"/>
  <c r="Q1229" i="1" s="1"/>
  <c r="Q1232" i="1" a="1"/>
  <c r="Q1232" i="1" s="1"/>
  <c r="Q1236" i="1" a="1"/>
  <c r="Q1236" i="1" s="1"/>
  <c r="Q1239" i="1" a="1"/>
  <c r="Q1239" i="1" s="1"/>
  <c r="Q1256" i="1" a="1"/>
  <c r="Q1256" i="1" s="1"/>
  <c r="Q1257" i="1" a="1"/>
  <c r="Q1257" i="1" s="1"/>
  <c r="Q1272" i="1" a="1"/>
  <c r="Q1272" i="1" s="1"/>
  <c r="Q1273" i="1" a="1"/>
  <c r="Q1273" i="1" s="1"/>
  <c r="Q1284" i="1" a="1"/>
  <c r="Q1284" i="1" s="1"/>
  <c r="Q1288" i="1" a="1"/>
  <c r="Q1288" i="1" s="1"/>
  <c r="Q1295" i="1" a="1"/>
  <c r="Q1295" i="1" s="1"/>
  <c r="Q1304" i="1" a="1"/>
  <c r="Q1304" i="1" s="1"/>
  <c r="Q1307" i="1" a="1"/>
  <c r="Q1307" i="1" s="1"/>
  <c r="Q1014" i="1" a="1"/>
  <c r="Q1014" i="1" s="1"/>
  <c r="Q1178" i="1" a="1"/>
  <c r="Q1178" i="1" s="1"/>
  <c r="Q1203" i="1" a="1"/>
  <c r="Q1203" i="1" s="1"/>
  <c r="Q1219" i="1" a="1"/>
  <c r="Q1219" i="1" s="1"/>
  <c r="Q1226" i="1" a="1"/>
  <c r="Q1226" i="1" s="1"/>
  <c r="Q1235" i="1" a="1"/>
  <c r="Q1235" i="1" s="1"/>
  <c r="Q1253" i="1" a="1"/>
  <c r="Q1253" i="1" s="1"/>
  <c r="Q1254" i="1" a="1"/>
  <c r="Q1254" i="1" s="1"/>
  <c r="Q1255" i="1" a="1"/>
  <c r="Q1255" i="1" s="1"/>
  <c r="Q1270" i="1" a="1"/>
  <c r="Q1270" i="1" s="1"/>
  <c r="Q1271" i="1" a="1"/>
  <c r="Q1271" i="1" s="1"/>
  <c r="Q1287" i="1" a="1"/>
  <c r="Q1287" i="1" s="1"/>
  <c r="Q1291" i="1" a="1"/>
  <c r="Q1291" i="1" s="1"/>
  <c r="Q1294" i="1" a="1"/>
  <c r="Q1294" i="1" s="1"/>
  <c r="Q1298" i="1" a="1"/>
  <c r="Q1298" i="1" s="1"/>
  <c r="Q1301" i="1" a="1"/>
  <c r="Q1301" i="1" s="1"/>
  <c r="Q1075" i="1" a="1"/>
  <c r="Q1075" i="1" s="1"/>
  <c r="Q1092" i="1" a="1"/>
  <c r="Q1092" i="1" s="1"/>
  <c r="Q1128" i="1" a="1"/>
  <c r="Q1128" i="1" s="1"/>
  <c r="Q1199" i="1" a="1"/>
  <c r="Q1199" i="1" s="1"/>
  <c r="Q1208" i="1" a="1"/>
  <c r="Q1208" i="1" s="1"/>
  <c r="Q1250" i="1" a="1"/>
  <c r="Q1250" i="1" s="1"/>
  <c r="Q1252" i="1" a="1"/>
  <c r="Q1252" i="1" s="1"/>
  <c r="Q1269" i="1" a="1"/>
  <c r="Q1269" i="1" s="1"/>
  <c r="Q1277" i="1" a="1"/>
  <c r="Q1277" i="1" s="1"/>
  <c r="Q1280" i="1" a="1"/>
  <c r="Q1280" i="1" s="1"/>
  <c r="Q1283" i="1" a="1"/>
  <c r="Q1283" i="1" s="1"/>
  <c r="Q1309" i="1" a="1"/>
  <c r="Q1309" i="1" s="1"/>
  <c r="Q1120" i="1" a="1"/>
  <c r="Q1120" i="1" s="1"/>
  <c r="Q1192" i="1" a="1"/>
  <c r="Q1192" i="1" s="1"/>
  <c r="Q1202" i="1" a="1"/>
  <c r="Q1202" i="1" s="1"/>
  <c r="Q1205" i="1" a="1"/>
  <c r="Q1205" i="1" s="1"/>
  <c r="Q1210" i="1" a="1"/>
  <c r="Q1210" i="1" s="1"/>
  <c r="Q1213" i="1" a="1"/>
  <c r="Q1213" i="1" s="1"/>
  <c r="Q1218" i="1" a="1"/>
  <c r="Q1218" i="1" s="1"/>
  <c r="Q1222" i="1" a="1"/>
  <c r="Q1222" i="1" s="1"/>
  <c r="Q1225" i="1" a="1"/>
  <c r="Q1225" i="1" s="1"/>
  <c r="Q1228" i="1" a="1"/>
  <c r="Q1228" i="1" s="1"/>
  <c r="Q1231" i="1" a="1"/>
  <c r="Q1231" i="1" s="1"/>
  <c r="Q1238" i="1" a="1"/>
  <c r="Q1238" i="1" s="1"/>
  <c r="Q1248" i="1" a="1"/>
  <c r="Q1248" i="1" s="1"/>
  <c r="Q1249" i="1" a="1"/>
  <c r="Q1249" i="1" s="1"/>
  <c r="Q1251" i="1" a="1"/>
  <c r="Q1251" i="1" s="1"/>
  <c r="Q1264" i="1" a="1"/>
  <c r="Q1264" i="1" s="1"/>
  <c r="Q1266" i="1" a="1"/>
  <c r="Q1266" i="1" s="1"/>
  <c r="Q1268" i="1" a="1"/>
  <c r="Q1268" i="1" s="1"/>
  <c r="Q1276" i="1" a="1"/>
  <c r="Q1276" i="1" s="1"/>
  <c r="Q1282" i="1" a="1"/>
  <c r="Q1282" i="1" s="1"/>
  <c r="Q1286" i="1" a="1"/>
  <c r="Q1286" i="1" s="1"/>
  <c r="Q1290" i="1" a="1"/>
  <c r="Q1290" i="1" s="1"/>
  <c r="Q1112" i="1" a="1"/>
  <c r="Q1112" i="1" s="1"/>
  <c r="Q1145" i="1" a="1"/>
  <c r="Q1145" i="1" s="1"/>
  <c r="Q1150" i="1" a="1"/>
  <c r="Q1150" i="1" s="1"/>
  <c r="Q1207" i="1" a="1"/>
  <c r="Q1207" i="1" s="1"/>
  <c r="Q1215" i="1" a="1"/>
  <c r="Q1215" i="1" s="1"/>
  <c r="Q1234" i="1" a="1"/>
  <c r="Q1234" i="1" s="1"/>
  <c r="Q1246" i="1" a="1"/>
  <c r="Q1246" i="1" s="1"/>
  <c r="Q1247" i="1" a="1"/>
  <c r="Q1247" i="1" s="1"/>
  <c r="Q1262" i="1" a="1"/>
  <c r="Q1262" i="1" s="1"/>
  <c r="Q1263" i="1" a="1"/>
  <c r="Q1263" i="1" s="1"/>
  <c r="Q1265" i="1" a="1"/>
  <c r="Q1265" i="1" s="1"/>
  <c r="Q1267" i="1" a="1"/>
  <c r="Q1267" i="1" s="1"/>
  <c r="Q1279" i="1" a="1"/>
  <c r="Q1279" i="1" s="1"/>
  <c r="Q1293" i="1" a="1"/>
  <c r="Q1293" i="1" s="1"/>
  <c r="Q1297" i="1" a="1"/>
  <c r="Q1297" i="1" s="1"/>
  <c r="Q1306" i="1" a="1"/>
  <c r="Q1306" i="1" s="1"/>
  <c r="Q1053" i="1" a="1"/>
  <c r="Q1053" i="1" s="1"/>
  <c r="Q1189" i="1" a="1"/>
  <c r="Q1189" i="1" s="1"/>
  <c r="Q1198" i="1" a="1"/>
  <c r="Q1198" i="1" s="1"/>
  <c r="Q1201" i="1" a="1"/>
  <c r="Q1201" i="1" s="1"/>
  <c r="Q1212" i="1" a="1"/>
  <c r="Q1212" i="1" s="1"/>
  <c r="Q1221" i="1" a="1"/>
  <c r="Q1221" i="1" s="1"/>
  <c r="Q1224" i="1" a="1"/>
  <c r="Q1224" i="1" s="1"/>
  <c r="Q1245" i="1" a="1"/>
  <c r="Q1245" i="1" s="1"/>
  <c r="Q1261" i="1" a="1"/>
  <c r="Q1261" i="1" s="1"/>
  <c r="Q1275" i="1" a="1"/>
  <c r="Q1275" i="1" s="1"/>
  <c r="Q1289" i="1" a="1"/>
  <c r="Q1289" i="1" s="1"/>
  <c r="Q1308" i="1" a="1"/>
  <c r="Q1308" i="1" s="1"/>
  <c r="Q1088" i="1" a="1"/>
  <c r="Q1088" i="1" s="1"/>
  <c r="Q1111" i="1" a="1"/>
  <c r="Q1111" i="1" s="1"/>
  <c r="Q1129" i="1" a="1"/>
  <c r="Q1129" i="1" s="1"/>
  <c r="Q1159" i="1" a="1"/>
  <c r="Q1159" i="1" s="1"/>
  <c r="Q1166" i="1" a="1"/>
  <c r="Q1166" i="1" s="1"/>
  <c r="Q1186" i="1" a="1"/>
  <c r="Q1186" i="1" s="1"/>
  <c r="Q1206" i="1" a="1"/>
  <c r="Q1206" i="1" s="1"/>
  <c r="Q1214" i="1" a="1"/>
  <c r="Q1214" i="1" s="1"/>
  <c r="Q1220" i="1" a="1"/>
  <c r="Q1220" i="1" s="1"/>
  <c r="Q1241" i="1" a="1"/>
  <c r="Q1241" i="1" s="1"/>
  <c r="Q1242" i="1" a="1"/>
  <c r="Q1242" i="1" s="1"/>
  <c r="Q1243" i="1" a="1"/>
  <c r="Q1243" i="1" s="1"/>
  <c r="Q1209" i="1" a="1"/>
  <c r="Q1209" i="1" s="1"/>
  <c r="Q1233" i="1" a="1"/>
  <c r="Q1233" i="1" s="1"/>
  <c r="Q1258" i="1" a="1"/>
  <c r="Q1258" i="1" s="1"/>
  <c r="Q1281" i="1" a="1"/>
  <c r="Q1281" i="1" s="1"/>
  <c r="Q1316" i="1" a="1"/>
  <c r="Q1316" i="1" s="1"/>
  <c r="Q1331" i="1" a="1"/>
  <c r="Q1331" i="1" s="1"/>
  <c r="Q1334" i="1" a="1"/>
  <c r="Q1334" i="1" s="1"/>
  <c r="Q1338" i="1" a="1"/>
  <c r="Q1338" i="1" s="1"/>
  <c r="Q1368" i="1" a="1"/>
  <c r="Q1368" i="1" s="1"/>
  <c r="Q1204" i="1" a="1"/>
  <c r="Q1204" i="1" s="1"/>
  <c r="Q1240" i="1" a="1"/>
  <c r="Q1240" i="1" s="1"/>
  <c r="Q1303" i="1" a="1"/>
  <c r="Q1303" i="1" s="1"/>
  <c r="Q1318" i="1" a="1"/>
  <c r="Q1318" i="1" s="1"/>
  <c r="Q1321" i="1" a="1"/>
  <c r="Q1321" i="1" s="1"/>
  <c r="Q1324" i="1" a="1"/>
  <c r="Q1324" i="1" s="1"/>
  <c r="Q1345" i="1" a="1"/>
  <c r="Q1345" i="1" s="1"/>
  <c r="Q1350" i="1" a="1"/>
  <c r="Q1350" i="1" s="1"/>
  <c r="Q1353" i="1" a="1"/>
  <c r="Q1353" i="1" s="1"/>
  <c r="Q1359" i="1" a="1"/>
  <c r="Q1359" i="1" s="1"/>
  <c r="Q1362" i="1" a="1"/>
  <c r="Q1362" i="1" s="1"/>
  <c r="Q1365" i="1" a="1"/>
  <c r="Q1365" i="1" s="1"/>
  <c r="Q1371" i="1" a="1"/>
  <c r="Q1371" i="1" s="1"/>
  <c r="Q1374" i="1" a="1"/>
  <c r="Q1374" i="1" s="1"/>
  <c r="Q1378" i="1" a="1"/>
  <c r="Q1378" i="1" s="1"/>
  <c r="Q1152" i="1" a="1"/>
  <c r="Q1152" i="1" s="1"/>
  <c r="Q1179" i="1" a="1"/>
  <c r="Q1179" i="1" s="1"/>
  <c r="Q1230" i="1" a="1"/>
  <c r="Q1230" i="1" s="1"/>
  <c r="Q1259" i="1" a="1"/>
  <c r="Q1259" i="1" s="1"/>
  <c r="Q1299" i="1" a="1"/>
  <c r="Q1299" i="1" s="1"/>
  <c r="Q1311" i="1" a="1"/>
  <c r="Q1311" i="1" s="1"/>
  <c r="Q1313" i="1" a="1"/>
  <c r="Q1313" i="1" s="1"/>
  <c r="Q1327" i="1" a="1"/>
  <c r="Q1327" i="1" s="1"/>
  <c r="Q1330" i="1" a="1"/>
  <c r="Q1330" i="1" s="1"/>
  <c r="Q1337" i="1" a="1"/>
  <c r="Q1337" i="1" s="1"/>
  <c r="Q1341" i="1" a="1"/>
  <c r="Q1341" i="1" s="1"/>
  <c r="Q1356" i="1" a="1"/>
  <c r="Q1356" i="1" s="1"/>
  <c r="Q1382" i="1" a="1"/>
  <c r="Q1382" i="1" s="1"/>
  <c r="Q1385" i="1" a="1"/>
  <c r="Q1385" i="1" s="1"/>
  <c r="Q1387" i="1" a="1"/>
  <c r="Q1387" i="1" s="1"/>
  <c r="Q1389" i="1" a="1"/>
  <c r="Q1389" i="1" s="1"/>
  <c r="Q1391" i="1" a="1"/>
  <c r="Q1391" i="1" s="1"/>
  <c r="Q1393" i="1" a="1"/>
  <c r="Q1393" i="1" s="1"/>
  <c r="Q1395" i="1" a="1"/>
  <c r="Q1395" i="1" s="1"/>
  <c r="Q1397" i="1" a="1"/>
  <c r="Q1397" i="1" s="1"/>
  <c r="Q1399" i="1" a="1"/>
  <c r="Q1399" i="1" s="1"/>
  <c r="Q1401" i="1" a="1"/>
  <c r="Q1401" i="1" s="1"/>
  <c r="Q1403" i="1" a="1"/>
  <c r="Q1403" i="1" s="1"/>
  <c r="Q1405" i="1" a="1"/>
  <c r="Q1405" i="1" s="1"/>
  <c r="Q1407" i="1" a="1"/>
  <c r="Q1407" i="1" s="1"/>
  <c r="Q1409" i="1" a="1"/>
  <c r="Q1409" i="1" s="1"/>
  <c r="Q1411" i="1" a="1"/>
  <c r="Q1411" i="1" s="1"/>
  <c r="Q1413" i="1" a="1"/>
  <c r="Q1413" i="1" s="1"/>
  <c r="Q1415" i="1" a="1"/>
  <c r="Q1415" i="1" s="1"/>
  <c r="Q1417" i="1" a="1"/>
  <c r="Q1417" i="1" s="1"/>
  <c r="Q1419" i="1" a="1"/>
  <c r="Q1419" i="1" s="1"/>
  <c r="Q1421" i="1" a="1"/>
  <c r="Q1421" i="1" s="1"/>
  <c r="Q1423" i="1" a="1"/>
  <c r="Q1423" i="1" s="1"/>
  <c r="Q1425" i="1" a="1"/>
  <c r="Q1425" i="1" s="1"/>
  <c r="Q1427" i="1" a="1"/>
  <c r="Q1427" i="1" s="1"/>
  <c r="Q1429" i="1" a="1"/>
  <c r="Q1429" i="1" s="1"/>
  <c r="Q1431" i="1" a="1"/>
  <c r="Q1431" i="1" s="1"/>
  <c r="Q1237" i="1" a="1"/>
  <c r="Q1237" i="1" s="1"/>
  <c r="Q1260" i="1" a="1"/>
  <c r="Q1260" i="1" s="1"/>
  <c r="Q1302" i="1" a="1"/>
  <c r="Q1302" i="1" s="1"/>
  <c r="Q1315" i="1" a="1"/>
  <c r="Q1315" i="1" s="1"/>
  <c r="Q1333" i="1" a="1"/>
  <c r="Q1333" i="1" s="1"/>
  <c r="Q1344" i="1" a="1"/>
  <c r="Q1344" i="1" s="1"/>
  <c r="Q1347" i="1" a="1"/>
  <c r="Q1347" i="1" s="1"/>
  <c r="Q1352" i="1" a="1"/>
  <c r="Q1352" i="1" s="1"/>
  <c r="Q1361" i="1" a="1"/>
  <c r="Q1361" i="1" s="1"/>
  <c r="Q1364" i="1" a="1"/>
  <c r="Q1364" i="1" s="1"/>
  <c r="Q1367" i="1" a="1"/>
  <c r="Q1367" i="1" s="1"/>
  <c r="Q1370" i="1" a="1"/>
  <c r="Q1370" i="1" s="1"/>
  <c r="Q1373" i="1" a="1"/>
  <c r="Q1373" i="1" s="1"/>
  <c r="Q1227" i="1" a="1"/>
  <c r="Q1227" i="1" s="1"/>
  <c r="Q1278" i="1" a="1"/>
  <c r="Q1278" i="1" s="1"/>
  <c r="Q1310" i="1" a="1"/>
  <c r="Q1310" i="1" s="1"/>
  <c r="Q1323" i="1" a="1"/>
  <c r="Q1323" i="1" s="1"/>
  <c r="Q1336" i="1" a="1"/>
  <c r="Q1336" i="1" s="1"/>
  <c r="Q1340" i="1" a="1"/>
  <c r="Q1340" i="1" s="1"/>
  <c r="Q1349" i="1" a="1"/>
  <c r="Q1349" i="1" s="1"/>
  <c r="Q1355" i="1" a="1"/>
  <c r="Q1355" i="1" s="1"/>
  <c r="Q1376" i="1" a="1"/>
  <c r="Q1376" i="1" s="1"/>
  <c r="Q1217" i="1" a="1"/>
  <c r="Q1217" i="1" s="1"/>
  <c r="Q1244" i="1" a="1"/>
  <c r="Q1244" i="1" s="1"/>
  <c r="Q1285" i="1" a="1"/>
  <c r="Q1285" i="1" s="1"/>
  <c r="Q1296" i="1" a="1"/>
  <c r="Q1296" i="1" s="1"/>
  <c r="Q1317" i="1" a="1"/>
  <c r="Q1317" i="1" s="1"/>
  <c r="Q1320" i="1" a="1"/>
  <c r="Q1320" i="1" s="1"/>
  <c r="Q1326" i="1" a="1"/>
  <c r="Q1326" i="1" s="1"/>
  <c r="Q1329" i="1" a="1"/>
  <c r="Q1329" i="1" s="1"/>
  <c r="Q1332" i="1" a="1"/>
  <c r="Q1332" i="1" s="1"/>
  <c r="Q1343" i="1" a="1"/>
  <c r="Q1343" i="1" s="1"/>
  <c r="Q1351" i="1" a="1"/>
  <c r="Q1351" i="1" s="1"/>
  <c r="Q1358" i="1" a="1"/>
  <c r="Q1358" i="1" s="1"/>
  <c r="Q1369" i="1" a="1"/>
  <c r="Q1369" i="1" s="1"/>
  <c r="Q1380" i="1" a="1"/>
  <c r="Q1380" i="1" s="1"/>
  <c r="Q1292" i="1" a="1"/>
  <c r="Q1292" i="1" s="1"/>
  <c r="Q1300" i="1" a="1"/>
  <c r="Q1300" i="1" s="1"/>
  <c r="Q1312" i="1" a="1"/>
  <c r="Q1312" i="1" s="1"/>
  <c r="Q1314" i="1" a="1"/>
  <c r="Q1314" i="1" s="1"/>
  <c r="Q1325" i="1" a="1"/>
  <c r="Q1325" i="1" s="1"/>
  <c r="Q1328" i="1" a="1"/>
  <c r="Q1328" i="1" s="1"/>
  <c r="Q1339" i="1" a="1"/>
  <c r="Q1339" i="1" s="1"/>
  <c r="Q1342" i="1" a="1"/>
  <c r="Q1342" i="1" s="1"/>
  <c r="Q1348" i="1" a="1"/>
  <c r="Q1348" i="1" s="1"/>
  <c r="Q1354" i="1" a="1"/>
  <c r="Q1354" i="1" s="1"/>
  <c r="Q1357" i="1" a="1"/>
  <c r="Q1357" i="1" s="1"/>
  <c r="Q1379" i="1" a="1"/>
  <c r="Q1379" i="1" s="1"/>
  <c r="Q1383" i="1" a="1"/>
  <c r="Q1383" i="1" s="1"/>
  <c r="Q1335" i="1" a="1"/>
  <c r="Q1335" i="1" s="1"/>
  <c r="Q1418" i="1" a="1"/>
  <c r="Q1418" i="1" s="1"/>
  <c r="Q1424" i="1" a="1"/>
  <c r="Q1424" i="1" s="1"/>
  <c r="Q1432" i="1" a="1"/>
  <c r="Q1432" i="1" s="1"/>
  <c r="Q1530" i="1" a="1"/>
  <c r="Q1530" i="1" s="1"/>
  <c r="Q1539" i="1" a="1"/>
  <c r="Q1539" i="1" s="1"/>
  <c r="Q1366" i="1" a="1"/>
  <c r="Q1366" i="1" s="1"/>
  <c r="Q1384" i="1" a="1"/>
  <c r="Q1384" i="1" s="1"/>
  <c r="Q1392" i="1" a="1"/>
  <c r="Q1392" i="1" s="1"/>
  <c r="Q1400" i="1" a="1"/>
  <c r="Q1400" i="1" s="1"/>
  <c r="Q1408" i="1" a="1"/>
  <c r="Q1408" i="1" s="1"/>
  <c r="Q1524" i="1" a="1"/>
  <c r="Q1524" i="1" s="1"/>
  <c r="Q1537" i="1" a="1"/>
  <c r="Q1537" i="1" s="1"/>
  <c r="Q1196" i="1" a="1"/>
  <c r="Q1196" i="1" s="1"/>
  <c r="Q1422" i="1" a="1"/>
  <c r="Q1422" i="1" s="1"/>
  <c r="Q1430" i="1" a="1"/>
  <c r="Q1430" i="1" s="1"/>
  <c r="Q1434" i="1" a="1"/>
  <c r="Q1434" i="1" s="1"/>
  <c r="Q1436" i="1" a="1"/>
  <c r="Q1436" i="1" s="1"/>
  <c r="Q1438" i="1" a="1"/>
  <c r="Q1438" i="1" s="1"/>
  <c r="Q1440" i="1" a="1"/>
  <c r="Q1440" i="1" s="1"/>
  <c r="Q1442" i="1" a="1"/>
  <c r="Q1442" i="1" s="1"/>
  <c r="Q1444" i="1" a="1"/>
  <c r="Q1444" i="1" s="1"/>
  <c r="Q1446" i="1" a="1"/>
  <c r="Q1446" i="1" s="1"/>
  <c r="Q1448" i="1" a="1"/>
  <c r="Q1448" i="1" s="1"/>
  <c r="Q1450" i="1" a="1"/>
  <c r="Q1450" i="1" s="1"/>
  <c r="Q1452" i="1" a="1"/>
  <c r="Q1452" i="1" s="1"/>
  <c r="Q1454" i="1" a="1"/>
  <c r="Q1454" i="1" s="1"/>
  <c r="Q1456" i="1" a="1"/>
  <c r="Q1456" i="1" s="1"/>
  <c r="Q1458" i="1" a="1"/>
  <c r="Q1458" i="1" s="1"/>
  <c r="Q1460" i="1" a="1"/>
  <c r="Q1460" i="1" s="1"/>
  <c r="Q1462" i="1" a="1"/>
  <c r="Q1462" i="1" s="1"/>
  <c r="Q1464" i="1" a="1"/>
  <c r="Q1464" i="1" s="1"/>
  <c r="Q1466" i="1" a="1"/>
  <c r="Q1466" i="1" s="1"/>
  <c r="Q1468" i="1" a="1"/>
  <c r="Q1468" i="1" s="1"/>
  <c r="Q1470" i="1" a="1"/>
  <c r="Q1470" i="1" s="1"/>
  <c r="Q1472" i="1" a="1"/>
  <c r="Q1472" i="1" s="1"/>
  <c r="Q1474" i="1" a="1"/>
  <c r="Q1474" i="1" s="1"/>
  <c r="Q1476" i="1" a="1"/>
  <c r="Q1476" i="1" s="1"/>
  <c r="Q1478" i="1" a="1"/>
  <c r="Q1478" i="1" s="1"/>
  <c r="Q1480" i="1" a="1"/>
  <c r="Q1480" i="1" s="1"/>
  <c r="Q1482" i="1" a="1"/>
  <c r="Q1482" i="1" s="1"/>
  <c r="Q1484" i="1" a="1"/>
  <c r="Q1484" i="1" s="1"/>
  <c r="Q1486" i="1" a="1"/>
  <c r="Q1486" i="1" s="1"/>
  <c r="Q1488" i="1" a="1"/>
  <c r="Q1488" i="1" s="1"/>
  <c r="Q1490" i="1" a="1"/>
  <c r="Q1490" i="1" s="1"/>
  <c r="Q1492" i="1" a="1"/>
  <c r="Q1492" i="1" s="1"/>
  <c r="Q1494" i="1" a="1"/>
  <c r="Q1494" i="1" s="1"/>
  <c r="Q1496" i="1" a="1"/>
  <c r="Q1496" i="1" s="1"/>
  <c r="Q1498" i="1" a="1"/>
  <c r="Q1498" i="1" s="1"/>
  <c r="Q1500" i="1" a="1"/>
  <c r="Q1500" i="1" s="1"/>
  <c r="Q1502" i="1" a="1"/>
  <c r="Q1502" i="1" s="1"/>
  <c r="Q1504" i="1" a="1"/>
  <c r="Q1504" i="1" s="1"/>
  <c r="Q1506" i="1" a="1"/>
  <c r="Q1506" i="1" s="1"/>
  <c r="Q1508" i="1" a="1"/>
  <c r="Q1508" i="1" s="1"/>
  <c r="Q1510" i="1" a="1"/>
  <c r="Q1510" i="1" s="1"/>
  <c r="Q1512" i="1" a="1"/>
  <c r="Q1512" i="1" s="1"/>
  <c r="Q1514" i="1" a="1"/>
  <c r="Q1514" i="1" s="1"/>
  <c r="Q1516" i="1" a="1"/>
  <c r="Q1516" i="1" s="1"/>
  <c r="Q1518" i="1" a="1"/>
  <c r="Q1518" i="1" s="1"/>
  <c r="Q1520" i="1" a="1"/>
  <c r="Q1520" i="1" s="1"/>
  <c r="Q1523" i="1" a="1"/>
  <c r="Q1523" i="1" s="1"/>
  <c r="Q1533" i="1" a="1"/>
  <c r="Q1533" i="1" s="1"/>
  <c r="Q1540" i="1" a="1"/>
  <c r="Q1540" i="1" s="1"/>
  <c r="Q1543" i="1" a="1"/>
  <c r="Q1543" i="1" s="1"/>
  <c r="Q1545" i="1" a="1"/>
  <c r="Q1545" i="1" s="1"/>
  <c r="Q1322" i="1" a="1"/>
  <c r="Q1322" i="1" s="1"/>
  <c r="Q1363" i="1" a="1"/>
  <c r="Q1363" i="1" s="1"/>
  <c r="Q1375" i="1" a="1"/>
  <c r="Q1375" i="1" s="1"/>
  <c r="Q1386" i="1" a="1"/>
  <c r="Q1386" i="1" s="1"/>
  <c r="Q1394" i="1" a="1"/>
  <c r="Q1394" i="1" s="1"/>
  <c r="Q1402" i="1" a="1"/>
  <c r="Q1402" i="1" s="1"/>
  <c r="Q1410" i="1" a="1"/>
  <c r="Q1410" i="1" s="1"/>
  <c r="Q1529" i="1" a="1"/>
  <c r="Q1529" i="1" s="1"/>
  <c r="Q1532" i="1" a="1"/>
  <c r="Q1532" i="1" s="1"/>
  <c r="Q1534" i="1" a="1"/>
  <c r="Q1534" i="1" s="1"/>
  <c r="Q1346" i="1" a="1"/>
  <c r="Q1346" i="1" s="1"/>
  <c r="Q1381" i="1" a="1"/>
  <c r="Q1381" i="1" s="1"/>
  <c r="Q1428" i="1" a="1"/>
  <c r="Q1428" i="1" s="1"/>
  <c r="Q1319" i="1" a="1"/>
  <c r="Q1319" i="1" s="1"/>
  <c r="Q1360" i="1" a="1"/>
  <c r="Q1360" i="1" s="1"/>
  <c r="Q1372" i="1" a="1"/>
  <c r="Q1372" i="1" s="1"/>
  <c r="Q1388" i="1" a="1"/>
  <c r="Q1388" i="1" s="1"/>
  <c r="Q1396" i="1" a="1"/>
  <c r="Q1396" i="1" s="1"/>
  <c r="Q1404" i="1" a="1"/>
  <c r="Q1404" i="1" s="1"/>
  <c r="Q1412" i="1" a="1"/>
  <c r="Q1412" i="1" s="1"/>
  <c r="Q1420" i="1" a="1"/>
  <c r="Q1420" i="1" s="1"/>
  <c r="Q1522" i="1" a="1"/>
  <c r="Q1522" i="1" s="1"/>
  <c r="Q1528" i="1" a="1"/>
  <c r="Q1528" i="1" s="1"/>
  <c r="Q1535" i="1" a="1"/>
  <c r="Q1535" i="1" s="1"/>
  <c r="Q1541" i="1" a="1"/>
  <c r="Q1541" i="1" s="1"/>
  <c r="Q1542" i="1" a="1"/>
  <c r="Q1542" i="1" s="1"/>
  <c r="Q1274" i="1" a="1"/>
  <c r="Q1274" i="1" s="1"/>
  <c r="Q1305" i="1" a="1"/>
  <c r="Q1305" i="1" s="1"/>
  <c r="Q1390" i="1" a="1"/>
  <c r="Q1390" i="1" s="1"/>
  <c r="Q1398" i="1" a="1"/>
  <c r="Q1398" i="1" s="1"/>
  <c r="Q1406" i="1" a="1"/>
  <c r="Q1406" i="1" s="1"/>
  <c r="Q1414" i="1" a="1"/>
  <c r="Q1414" i="1" s="1"/>
  <c r="Q1426" i="1" a="1"/>
  <c r="Q1426" i="1" s="1"/>
  <c r="Q1433" i="1" a="1"/>
  <c r="Q1433" i="1" s="1"/>
  <c r="Q1449" i="1" a="1"/>
  <c r="Q1449" i="1" s="1"/>
  <c r="Q1465" i="1" a="1"/>
  <c r="Q1465" i="1" s="1"/>
  <c r="Q1481" i="1" a="1"/>
  <c r="Q1481" i="1" s="1"/>
  <c r="Q1497" i="1" a="1"/>
  <c r="Q1497" i="1" s="1"/>
  <c r="Q1538" i="1" a="1"/>
  <c r="Q1538" i="1" s="1"/>
  <c r="Q1544" i="1" a="1"/>
  <c r="Q1544" i="1" s="1"/>
  <c r="Q1571" i="1" a="1"/>
  <c r="Q1571" i="1" s="1"/>
  <c r="Q1572" i="1" a="1"/>
  <c r="Q1572" i="1" s="1"/>
  <c r="Q1579" i="1" a="1"/>
  <c r="Q1579" i="1" s="1"/>
  <c r="Q1580" i="1" a="1"/>
  <c r="Q1580" i="1" s="1"/>
  <c r="Q1595" i="1" a="1"/>
  <c r="Q1595" i="1" s="1"/>
  <c r="Q1608" i="1" a="1"/>
  <c r="Q1608" i="1" s="1"/>
  <c r="Q1609" i="1" a="1"/>
  <c r="Q1609" i="1" s="1"/>
  <c r="Q1610" i="1" a="1"/>
  <c r="Q1610" i="1" s="1"/>
  <c r="Q1611" i="1" a="1"/>
  <c r="Q1611" i="1" s="1"/>
  <c r="Q1624" i="1" a="1"/>
  <c r="Q1624" i="1" s="1"/>
  <c r="Q1625" i="1" a="1"/>
  <c r="Q1625" i="1" s="1"/>
  <c r="Q1626" i="1" a="1"/>
  <c r="Q1626" i="1" s="1"/>
  <c r="Q1627" i="1" a="1"/>
  <c r="Q1627" i="1" s="1"/>
  <c r="Q1640" i="1" a="1"/>
  <c r="Q1640" i="1" s="1"/>
  <c r="Q1641" i="1" a="1"/>
  <c r="Q1641" i="1" s="1"/>
  <c r="Q1642" i="1" a="1"/>
  <c r="Q1642" i="1" s="1"/>
  <c r="Q1643" i="1" a="1"/>
  <c r="Q1643" i="1" s="1"/>
  <c r="Q1654" i="1" a="1"/>
  <c r="Q1654" i="1" s="1"/>
  <c r="Q1656" i="1" a="1"/>
  <c r="Q1656" i="1" s="1"/>
  <c r="Q1667" i="1" a="1"/>
  <c r="Q1667" i="1" s="1"/>
  <c r="Q1668" i="1" a="1"/>
  <c r="Q1668" i="1" s="1"/>
  <c r="Q1679" i="1" a="1"/>
  <c r="Q1679" i="1" s="1"/>
  <c r="Q1681" i="1" a="1"/>
  <c r="Q1681" i="1" s="1"/>
  <c r="Q1693" i="1" a="1"/>
  <c r="Q1693" i="1" s="1"/>
  <c r="Q1435" i="1" a="1"/>
  <c r="Q1435" i="1" s="1"/>
  <c r="Q1451" i="1" a="1"/>
  <c r="Q1451" i="1" s="1"/>
  <c r="Q1467" i="1" a="1"/>
  <c r="Q1467" i="1" s="1"/>
  <c r="Q1483" i="1" a="1"/>
  <c r="Q1483" i="1" s="1"/>
  <c r="Q1499" i="1" a="1"/>
  <c r="Q1499" i="1" s="1"/>
  <c r="Q1503" i="1" a="1"/>
  <c r="Q1503" i="1" s="1"/>
  <c r="Q1511" i="1" a="1"/>
  <c r="Q1511" i="1" s="1"/>
  <c r="Q1519" i="1" a="1"/>
  <c r="Q1519" i="1" s="1"/>
  <c r="Q1536" i="1" a="1"/>
  <c r="Q1536" i="1" s="1"/>
  <c r="Q1547" i="1" a="1"/>
  <c r="Q1547" i="1" s="1"/>
  <c r="Q1573" i="1" a="1"/>
  <c r="Q1573" i="1" s="1"/>
  <c r="Q1581" i="1" a="1"/>
  <c r="Q1581" i="1" s="1"/>
  <c r="Q1582" i="1" a="1"/>
  <c r="Q1582" i="1" s="1"/>
  <c r="Q1653" i="1" a="1"/>
  <c r="Q1653" i="1" s="1"/>
  <c r="Q1666" i="1" a="1"/>
  <c r="Q1666" i="1" s="1"/>
  <c r="Q1678" i="1" a="1"/>
  <c r="Q1678" i="1" s="1"/>
  <c r="Q1680" i="1" a="1"/>
  <c r="Q1680" i="1" s="1"/>
  <c r="Q1691" i="1" a="1"/>
  <c r="Q1691" i="1" s="1"/>
  <c r="Q1692" i="1" a="1"/>
  <c r="Q1692" i="1" s="1"/>
  <c r="Q1694" i="1" a="1"/>
  <c r="Q1694" i="1" s="1"/>
  <c r="Q1697" i="1" a="1"/>
  <c r="Q1697" i="1" s="1"/>
  <c r="Q1437" i="1" a="1"/>
  <c r="Q1437" i="1" s="1"/>
  <c r="Q1453" i="1" a="1"/>
  <c r="Q1453" i="1" s="1"/>
  <c r="Q1469" i="1" a="1"/>
  <c r="Q1469" i="1" s="1"/>
  <c r="Q1485" i="1" a="1"/>
  <c r="Q1485" i="1" s="1"/>
  <c r="Q1525" i="1" a="1"/>
  <c r="Q1525" i="1" s="1"/>
  <c r="Q1583" i="1" a="1"/>
  <c r="Q1583" i="1" s="1"/>
  <c r="Q1584" i="1" a="1"/>
  <c r="Q1584" i="1" s="1"/>
  <c r="Q1596" i="1" a="1"/>
  <c r="Q1596" i="1" s="1"/>
  <c r="Q1597" i="1" a="1"/>
  <c r="Q1597" i="1" s="1"/>
  <c r="Q1598" i="1" a="1"/>
  <c r="Q1598" i="1" s="1"/>
  <c r="Q1599" i="1" a="1"/>
  <c r="Q1599" i="1" s="1"/>
  <c r="Q1612" i="1" a="1"/>
  <c r="Q1612" i="1" s="1"/>
  <c r="Q1613" i="1" a="1"/>
  <c r="Q1613" i="1" s="1"/>
  <c r="Q1614" i="1" a="1"/>
  <c r="Q1614" i="1" s="1"/>
  <c r="Q1615" i="1" a="1"/>
  <c r="Q1615" i="1" s="1"/>
  <c r="Q1628" i="1" a="1"/>
  <c r="Q1628" i="1" s="1"/>
  <c r="Q1629" i="1" a="1"/>
  <c r="Q1629" i="1" s="1"/>
  <c r="Q1630" i="1" a="1"/>
  <c r="Q1630" i="1" s="1"/>
  <c r="Q1631" i="1" a="1"/>
  <c r="Q1631" i="1" s="1"/>
  <c r="Q1644" i="1" a="1"/>
  <c r="Q1644" i="1" s="1"/>
  <c r="Q1645" i="1" a="1"/>
  <c r="Q1645" i="1" s="1"/>
  <c r="Q1646" i="1" a="1"/>
  <c r="Q1646" i="1" s="1"/>
  <c r="Q1647" i="1" a="1"/>
  <c r="Q1647" i="1" s="1"/>
  <c r="Q1651" i="1" a="1"/>
  <c r="Q1651" i="1" s="1"/>
  <c r="Q1652" i="1" a="1"/>
  <c r="Q1652" i="1" s="1"/>
  <c r="Q1663" i="1" a="1"/>
  <c r="Q1663" i="1" s="1"/>
  <c r="Q1665" i="1" a="1"/>
  <c r="Q1665" i="1" s="1"/>
  <c r="Q1677" i="1" a="1"/>
  <c r="Q1677" i="1" s="1"/>
  <c r="Q1690" i="1" a="1"/>
  <c r="Q1690" i="1" s="1"/>
  <c r="Q1416" i="1" a="1"/>
  <c r="Q1416" i="1" s="1"/>
  <c r="Q1439" i="1" a="1"/>
  <c r="Q1439" i="1" s="1"/>
  <c r="Q1455" i="1" a="1"/>
  <c r="Q1455" i="1" s="1"/>
  <c r="Q1471" i="1" a="1"/>
  <c r="Q1471" i="1" s="1"/>
  <c r="Q1487" i="1" a="1"/>
  <c r="Q1487" i="1" s="1"/>
  <c r="Q1505" i="1" a="1"/>
  <c r="Q1505" i="1" s="1"/>
  <c r="Q1513" i="1" a="1"/>
  <c r="Q1513" i="1" s="1"/>
  <c r="Q1521" i="1" a="1"/>
  <c r="Q1521" i="1" s="1"/>
  <c r="Q1549" i="1" a="1"/>
  <c r="Q1549" i="1" s="1"/>
  <c r="Q1551" i="1" a="1"/>
  <c r="Q1551" i="1" s="1"/>
  <c r="Q1553" i="1" a="1"/>
  <c r="Q1553" i="1" s="1"/>
  <c r="Q1555" i="1" a="1"/>
  <c r="Q1555" i="1" s="1"/>
  <c r="Q1557" i="1" a="1"/>
  <c r="Q1557" i="1" s="1"/>
  <c r="Q1559" i="1" a="1"/>
  <c r="Q1559" i="1" s="1"/>
  <c r="Q1561" i="1" a="1"/>
  <c r="Q1561" i="1" s="1"/>
  <c r="Q1563" i="1" a="1"/>
  <c r="Q1563" i="1" s="1"/>
  <c r="Q1565" i="1" a="1"/>
  <c r="Q1565" i="1" s="1"/>
  <c r="Q1567" i="1" a="1"/>
  <c r="Q1567" i="1" s="1"/>
  <c r="Q1574" i="1" a="1"/>
  <c r="Q1574" i="1" s="1"/>
  <c r="Q1585" i="1" a="1"/>
  <c r="Q1585" i="1" s="1"/>
  <c r="Q1586" i="1" a="1"/>
  <c r="Q1586" i="1" s="1"/>
  <c r="Q1649" i="1" a="1"/>
  <c r="Q1649" i="1" s="1"/>
  <c r="Q1650" i="1" a="1"/>
  <c r="Q1650" i="1" s="1"/>
  <c r="Q1662" i="1" a="1"/>
  <c r="Q1662" i="1" s="1"/>
  <c r="Q1664" i="1" a="1"/>
  <c r="Q1664" i="1" s="1"/>
  <c r="Q1675" i="1" a="1"/>
  <c r="Q1675" i="1" s="1"/>
  <c r="Q1676" i="1" a="1"/>
  <c r="Q1676" i="1" s="1"/>
  <c r="Q1687" i="1" a="1"/>
  <c r="Q1687" i="1" s="1"/>
  <c r="Q1689" i="1" a="1"/>
  <c r="Q1689" i="1" s="1"/>
  <c r="Q1441" i="1" a="1"/>
  <c r="Q1441" i="1" s="1"/>
  <c r="Q1457" i="1" a="1"/>
  <c r="Q1457" i="1" s="1"/>
  <c r="Q1473" i="1" a="1"/>
  <c r="Q1473" i="1" s="1"/>
  <c r="Q1489" i="1" a="1"/>
  <c r="Q1489" i="1" s="1"/>
  <c r="Q1527" i="1" a="1"/>
  <c r="Q1527" i="1" s="1"/>
  <c r="Q1546" i="1" a="1"/>
  <c r="Q1546" i="1" s="1"/>
  <c r="Q1587" i="1" a="1"/>
  <c r="Q1587" i="1" s="1"/>
  <c r="Q1588" i="1" a="1"/>
  <c r="Q1588" i="1" s="1"/>
  <c r="Q1600" i="1" a="1"/>
  <c r="Q1600" i="1" s="1"/>
  <c r="Q1601" i="1" a="1"/>
  <c r="Q1601" i="1" s="1"/>
  <c r="Q1602" i="1" a="1"/>
  <c r="Q1602" i="1" s="1"/>
  <c r="Q1603" i="1" a="1"/>
  <c r="Q1603" i="1" s="1"/>
  <c r="Q1616" i="1" a="1"/>
  <c r="Q1616" i="1" s="1"/>
  <c r="Q1617" i="1" a="1"/>
  <c r="Q1617" i="1" s="1"/>
  <c r="Q1618" i="1" a="1"/>
  <c r="Q1618" i="1" s="1"/>
  <c r="Q1619" i="1" a="1"/>
  <c r="Q1619" i="1" s="1"/>
  <c r="Q1632" i="1" a="1"/>
  <c r="Q1632" i="1" s="1"/>
  <c r="Q1633" i="1" a="1"/>
  <c r="Q1633" i="1" s="1"/>
  <c r="Q1634" i="1" a="1"/>
  <c r="Q1634" i="1" s="1"/>
  <c r="Q1635" i="1" a="1"/>
  <c r="Q1635" i="1" s="1"/>
  <c r="Q1648" i="1" a="1"/>
  <c r="Q1648" i="1" s="1"/>
  <c r="Q1661" i="1" a="1"/>
  <c r="Q1661" i="1" s="1"/>
  <c r="Q1674" i="1" a="1"/>
  <c r="Q1674" i="1" s="1"/>
  <c r="Q1686" i="1" a="1"/>
  <c r="Q1686" i="1" s="1"/>
  <c r="Q1688" i="1" a="1"/>
  <c r="Q1688" i="1" s="1"/>
  <c r="Q1443" i="1" a="1"/>
  <c r="Q1443" i="1" s="1"/>
  <c r="Q1459" i="1" a="1"/>
  <c r="Q1459" i="1" s="1"/>
  <c r="Q1475" i="1" a="1"/>
  <c r="Q1475" i="1" s="1"/>
  <c r="Q1491" i="1" a="1"/>
  <c r="Q1491" i="1" s="1"/>
  <c r="Q1507" i="1" a="1"/>
  <c r="Q1507" i="1" s="1"/>
  <c r="Q1515" i="1" a="1"/>
  <c r="Q1515" i="1" s="1"/>
  <c r="Q1526" i="1" a="1"/>
  <c r="Q1526" i="1" s="1"/>
  <c r="Q1576" i="1" a="1"/>
  <c r="Q1576" i="1" s="1"/>
  <c r="Q1589" i="1" a="1"/>
  <c r="Q1589" i="1" s="1"/>
  <c r="Q1590" i="1" a="1"/>
  <c r="Q1590" i="1" s="1"/>
  <c r="Q1659" i="1" a="1"/>
  <c r="Q1659" i="1" s="1"/>
  <c r="Q1660" i="1" a="1"/>
  <c r="Q1660" i="1" s="1"/>
  <c r="Q1671" i="1" a="1"/>
  <c r="Q1671" i="1" s="1"/>
  <c r="Q1673" i="1" a="1"/>
  <c r="Q1673" i="1" s="1"/>
  <c r="Q1685" i="1" a="1"/>
  <c r="Q1685" i="1" s="1"/>
  <c r="Q1447" i="1" a="1"/>
  <c r="Q1447" i="1" s="1"/>
  <c r="Q1463" i="1" a="1"/>
  <c r="Q1463" i="1" s="1"/>
  <c r="Q1479" i="1" a="1"/>
  <c r="Q1479" i="1" s="1"/>
  <c r="Q1495" i="1" a="1"/>
  <c r="Q1495" i="1" s="1"/>
  <c r="Q1501" i="1" a="1"/>
  <c r="Q1501" i="1" s="1"/>
  <c r="Q1509" i="1" a="1"/>
  <c r="Q1509" i="1" s="1"/>
  <c r="Q1517" i="1" a="1"/>
  <c r="Q1517" i="1" s="1"/>
  <c r="Q1531" i="1" a="1"/>
  <c r="Q1531" i="1" s="1"/>
  <c r="Q1548" i="1" a="1"/>
  <c r="Q1548" i="1" s="1"/>
  <c r="Q1550" i="1" a="1"/>
  <c r="Q1550" i="1" s="1"/>
  <c r="Q1552" i="1" a="1"/>
  <c r="Q1552" i="1" s="1"/>
  <c r="Q1554" i="1" a="1"/>
  <c r="Q1554" i="1" s="1"/>
  <c r="Q1556" i="1" a="1"/>
  <c r="Q1556" i="1" s="1"/>
  <c r="Q1558" i="1" a="1"/>
  <c r="Q1558" i="1" s="1"/>
  <c r="Q1560" i="1" a="1"/>
  <c r="Q1560" i="1" s="1"/>
  <c r="Q1562" i="1" a="1"/>
  <c r="Q1562" i="1" s="1"/>
  <c r="Q1564" i="1" a="1"/>
  <c r="Q1564" i="1" s="1"/>
  <c r="Q1566" i="1" a="1"/>
  <c r="Q1566" i="1" s="1"/>
  <c r="Q1568" i="1" a="1"/>
  <c r="Q1568" i="1" s="1"/>
  <c r="Q1569" i="1" a="1"/>
  <c r="Q1569" i="1" s="1"/>
  <c r="Q1570" i="1" a="1"/>
  <c r="Q1570" i="1" s="1"/>
  <c r="Q1575" i="1" a="1"/>
  <c r="Q1575" i="1" s="1"/>
  <c r="Q1577" i="1" a="1"/>
  <c r="Q1577" i="1" s="1"/>
  <c r="Q1578" i="1" a="1"/>
  <c r="Q1578" i="1" s="1"/>
  <c r="Q1593" i="1" a="1"/>
  <c r="Q1593" i="1" s="1"/>
  <c r="Q1594" i="1" a="1"/>
  <c r="Q1594" i="1" s="1"/>
  <c r="Q1655" i="1" a="1"/>
  <c r="Q1655" i="1" s="1"/>
  <c r="Q1657" i="1" a="1"/>
  <c r="Q1657" i="1" s="1"/>
  <c r="Q1605" i="1" a="1"/>
  <c r="Q1605" i="1" s="1"/>
  <c r="Q1698" i="1" a="1"/>
  <c r="Q1698" i="1" s="1"/>
  <c r="Q1741" i="1" a="1"/>
  <c r="Q1741" i="1" s="1"/>
  <c r="Q1754" i="1" a="1"/>
  <c r="Q1754" i="1" s="1"/>
  <c r="Q1769" i="1" a="1"/>
  <c r="Q1769" i="1" s="1"/>
  <c r="Q1770" i="1" a="1"/>
  <c r="Q1770" i="1" s="1"/>
  <c r="Q1836" i="1" a="1"/>
  <c r="Q1836" i="1" s="1"/>
  <c r="Q1841" i="1" a="1"/>
  <c r="Q1841" i="1" s="1"/>
  <c r="Q1855" i="1" a="1"/>
  <c r="Q1855" i="1" s="1"/>
  <c r="Q1856" i="1" a="1"/>
  <c r="Q1856" i="1" s="1"/>
  <c r="Q1868" i="1" a="1"/>
  <c r="Q1868" i="1" s="1"/>
  <c r="Q1879" i="1" a="1"/>
  <c r="Q1879" i="1" s="1"/>
  <c r="Q1880" i="1" a="1"/>
  <c r="Q1880" i="1" s="1"/>
  <c r="Q1891" i="1" a="1"/>
  <c r="Q1891" i="1" s="1"/>
  <c r="Q1892" i="1" a="1"/>
  <c r="Q1892" i="1" s="1"/>
  <c r="Q1893" i="1" a="1"/>
  <c r="Q1893" i="1" s="1"/>
  <c r="Q1894" i="1" a="1"/>
  <c r="Q1894" i="1" s="1"/>
  <c r="Q1907" i="1" a="1"/>
  <c r="Q1907" i="1" s="1"/>
  <c r="Q1908" i="1" a="1"/>
  <c r="Q1908" i="1" s="1"/>
  <c r="Q1909" i="1" a="1"/>
  <c r="Q1909" i="1" s="1"/>
  <c r="Q1910" i="1" a="1"/>
  <c r="Q1910" i="1" s="1"/>
  <c r="Q1919" i="1" a="1"/>
  <c r="Q1919" i="1" s="1"/>
  <c r="Q1920" i="1" a="1"/>
  <c r="Q1920" i="1" s="1"/>
  <c r="Q1930" i="1" a="1"/>
  <c r="Q1930" i="1" s="1"/>
  <c r="Q1941" i="1" a="1"/>
  <c r="Q1941" i="1" s="1"/>
  <c r="Q1445" i="1" a="1"/>
  <c r="Q1445" i="1" s="1"/>
  <c r="Q1591" i="1" a="1"/>
  <c r="Q1591" i="1" s="1"/>
  <c r="Q1621" i="1" a="1"/>
  <c r="Q1621" i="1" s="1"/>
  <c r="Q1669" i="1" a="1"/>
  <c r="Q1669" i="1" s="1"/>
  <c r="Q1682" i="1" a="1"/>
  <c r="Q1682" i="1" s="1"/>
  <c r="Q1707" i="1" a="1"/>
  <c r="Q1707" i="1" s="1"/>
  <c r="Q1709" i="1" a="1"/>
  <c r="Q1709" i="1" s="1"/>
  <c r="Q1711" i="1" a="1"/>
  <c r="Q1711" i="1" s="1"/>
  <c r="Q1712" i="1" a="1"/>
  <c r="Q1712" i="1" s="1"/>
  <c r="Q1726" i="1" a="1"/>
  <c r="Q1726" i="1" s="1"/>
  <c r="Q1728" i="1" a="1"/>
  <c r="Q1728" i="1" s="1"/>
  <c r="Q1730" i="1" a="1"/>
  <c r="Q1730" i="1" s="1"/>
  <c r="Q1734" i="1" a="1"/>
  <c r="Q1734" i="1" s="1"/>
  <c r="Q1739" i="1" a="1"/>
  <c r="Q1739" i="1" s="1"/>
  <c r="Q1755" i="1" a="1"/>
  <c r="Q1755" i="1" s="1"/>
  <c r="Q1756" i="1" a="1"/>
  <c r="Q1756" i="1" s="1"/>
  <c r="Q1757" i="1" a="1"/>
  <c r="Q1757" i="1" s="1"/>
  <c r="Q1771" i="1" a="1"/>
  <c r="Q1771" i="1" s="1"/>
  <c r="Q1772" i="1" a="1"/>
  <c r="Q1772" i="1" s="1"/>
  <c r="Q1792" i="1" a="1"/>
  <c r="Q1792" i="1" s="1"/>
  <c r="Q1793" i="1" a="1"/>
  <c r="Q1793" i="1" s="1"/>
  <c r="Q1798" i="1" a="1"/>
  <c r="Q1798" i="1" s="1"/>
  <c r="Q1803" i="1" a="1"/>
  <c r="Q1803" i="1" s="1"/>
  <c r="Q1807" i="1" a="1"/>
  <c r="Q1807" i="1" s="1"/>
  <c r="Q1823" i="1" a="1"/>
  <c r="Q1823" i="1" s="1"/>
  <c r="Q1842" i="1" a="1"/>
  <c r="Q1842" i="1" s="1"/>
  <c r="Q1857" i="1" a="1"/>
  <c r="Q1857" i="1" s="1"/>
  <c r="Q1874" i="1" a="1"/>
  <c r="Q1874" i="1" s="1"/>
  <c r="Q1881" i="1" a="1"/>
  <c r="Q1881" i="1" s="1"/>
  <c r="Q1895" i="1" a="1"/>
  <c r="Q1895" i="1" s="1"/>
  <c r="Q1896" i="1" a="1"/>
  <c r="Q1896" i="1" s="1"/>
  <c r="Q1911" i="1" a="1"/>
  <c r="Q1911" i="1" s="1"/>
  <c r="Q1912" i="1" a="1"/>
  <c r="Q1912" i="1" s="1"/>
  <c r="Q1921" i="1" a="1"/>
  <c r="Q1921" i="1" s="1"/>
  <c r="Q1931" i="1" a="1"/>
  <c r="Q1931" i="1" s="1"/>
  <c r="Q1932" i="1" a="1"/>
  <c r="Q1932" i="1" s="1"/>
  <c r="Q1933" i="1" a="1"/>
  <c r="Q1933" i="1" s="1"/>
  <c r="Q1934" i="1" a="1"/>
  <c r="Q1934" i="1" s="1"/>
  <c r="Q1942" i="1" a="1"/>
  <c r="Q1942" i="1" s="1"/>
  <c r="Q1461" i="1" a="1"/>
  <c r="Q1461" i="1" s="1"/>
  <c r="Q1607" i="1" a="1"/>
  <c r="Q1607" i="1" s="1"/>
  <c r="Q1637" i="1" a="1"/>
  <c r="Q1637" i="1" s="1"/>
  <c r="Q1670" i="1" a="1"/>
  <c r="Q1670" i="1" s="1"/>
  <c r="Q1683" i="1" a="1"/>
  <c r="Q1683" i="1" s="1"/>
  <c r="Q1700" i="1" a="1"/>
  <c r="Q1700" i="1" s="1"/>
  <c r="Q1713" i="1" a="1"/>
  <c r="Q1713" i="1" s="1"/>
  <c r="Q1714" i="1" a="1"/>
  <c r="Q1714" i="1" s="1"/>
  <c r="Q1737" i="1" a="1"/>
  <c r="Q1737" i="1" s="1"/>
  <c r="Q1738" i="1" a="1"/>
  <c r="Q1738" i="1" s="1"/>
  <c r="Q1758" i="1" a="1"/>
  <c r="Q1758" i="1" s="1"/>
  <c r="Q1773" i="1" a="1"/>
  <c r="Q1773" i="1" s="1"/>
  <c r="Q1774" i="1" a="1"/>
  <c r="Q1774" i="1" s="1"/>
  <c r="Q1797" i="1" a="1"/>
  <c r="Q1797" i="1" s="1"/>
  <c r="Q1810" i="1" a="1"/>
  <c r="Q1810" i="1" s="1"/>
  <c r="Q1814" i="1" a="1"/>
  <c r="Q1814" i="1" s="1"/>
  <c r="Q1815" i="1" a="1"/>
  <c r="Q1815" i="1" s="1"/>
  <c r="Q1816" i="1" a="1"/>
  <c r="Q1816" i="1" s="1"/>
  <c r="Q1821" i="1" a="1"/>
  <c r="Q1821" i="1" s="1"/>
  <c r="Q1822" i="1" a="1"/>
  <c r="Q1822" i="1" s="1"/>
  <c r="Q1824" i="1" a="1"/>
  <c r="Q1824" i="1" s="1"/>
  <c r="Q1825" i="1" a="1"/>
  <c r="Q1825" i="1" s="1"/>
  <c r="Q1837" i="1" a="1"/>
  <c r="Q1837" i="1" s="1"/>
  <c r="Q1858" i="1" a="1"/>
  <c r="Q1858" i="1" s="1"/>
  <c r="Q1869" i="1" a="1"/>
  <c r="Q1869" i="1" s="1"/>
  <c r="Q1882" i="1" a="1"/>
  <c r="Q1882" i="1" s="1"/>
  <c r="Q1897" i="1" a="1"/>
  <c r="Q1897" i="1" s="1"/>
  <c r="Q1913" i="1" a="1"/>
  <c r="Q1913" i="1" s="1"/>
  <c r="Q1922" i="1" a="1"/>
  <c r="Q1922" i="1" s="1"/>
  <c r="Q1935" i="1" a="1"/>
  <c r="Q1935" i="1" s="1"/>
  <c r="Q1936" i="1" a="1"/>
  <c r="Q1936" i="1" s="1"/>
  <c r="Q1477" i="1" a="1"/>
  <c r="Q1477" i="1" s="1"/>
  <c r="Q1604" i="1" a="1"/>
  <c r="Q1604" i="1" s="1"/>
  <c r="Q1623" i="1" a="1"/>
  <c r="Q1623" i="1" s="1"/>
  <c r="Q1658" i="1" a="1"/>
  <c r="Q1658" i="1" s="1"/>
  <c r="Q1701" i="1" a="1"/>
  <c r="Q1701" i="1" s="1"/>
  <c r="Q1702" i="1" a="1"/>
  <c r="Q1702" i="1" s="1"/>
  <c r="Q1715" i="1" a="1"/>
  <c r="Q1715" i="1" s="1"/>
  <c r="Q1716" i="1" a="1"/>
  <c r="Q1716" i="1" s="1"/>
  <c r="Q1733" i="1" a="1"/>
  <c r="Q1733" i="1" s="1"/>
  <c r="Q1747" i="1" a="1"/>
  <c r="Q1747" i="1" s="1"/>
  <c r="Q1759" i="1" a="1"/>
  <c r="Q1759" i="1" s="1"/>
  <c r="Q1760" i="1" a="1"/>
  <c r="Q1760" i="1" s="1"/>
  <c r="Q1775" i="1" a="1"/>
  <c r="Q1775" i="1" s="1"/>
  <c r="Q1776" i="1" a="1"/>
  <c r="Q1776" i="1" s="1"/>
  <c r="Q1791" i="1" a="1"/>
  <c r="Q1791" i="1" s="1"/>
  <c r="Q1802" i="1" a="1"/>
  <c r="Q1802" i="1" s="1"/>
  <c r="Q1813" i="1" a="1"/>
  <c r="Q1813" i="1" s="1"/>
  <c r="Q1817" i="1" a="1"/>
  <c r="Q1817" i="1" s="1"/>
  <c r="Q1820" i="1" a="1"/>
  <c r="Q1820" i="1" s="1"/>
  <c r="Q1826" i="1" a="1"/>
  <c r="Q1826" i="1" s="1"/>
  <c r="Q1827" i="1" a="1"/>
  <c r="Q1827" i="1" s="1"/>
  <c r="Q1828" i="1" a="1"/>
  <c r="Q1828" i="1" s="1"/>
  <c r="Q1829" i="1" a="1"/>
  <c r="Q1829" i="1" s="1"/>
  <c r="Q1830" i="1" a="1"/>
  <c r="Q1830" i="1" s="1"/>
  <c r="Q1831" i="1" a="1"/>
  <c r="Q1831" i="1" s="1"/>
  <c r="Q1838" i="1" a="1"/>
  <c r="Q1838" i="1" s="1"/>
  <c r="Q1843" i="1" a="1"/>
  <c r="Q1843" i="1" s="1"/>
  <c r="Q1844" i="1" a="1"/>
  <c r="Q1844" i="1" s="1"/>
  <c r="Q1845" i="1" a="1"/>
  <c r="Q1845" i="1" s="1"/>
  <c r="Q1846" i="1" a="1"/>
  <c r="Q1846" i="1" s="1"/>
  <c r="Q1859" i="1" a="1"/>
  <c r="Q1859" i="1" s="1"/>
  <c r="Q1860" i="1" a="1"/>
  <c r="Q1860" i="1" s="1"/>
  <c r="Q1861" i="1" a="1"/>
  <c r="Q1861" i="1" s="1"/>
  <c r="Q1862" i="1" a="1"/>
  <c r="Q1862" i="1" s="1"/>
  <c r="Q1870" i="1" a="1"/>
  <c r="Q1870" i="1" s="1"/>
  <c r="Q1875" i="1" a="1"/>
  <c r="Q1875" i="1" s="1"/>
  <c r="Q1883" i="1" a="1"/>
  <c r="Q1883" i="1" s="1"/>
  <c r="Q1884" i="1" a="1"/>
  <c r="Q1884" i="1" s="1"/>
  <c r="Q1898" i="1" a="1"/>
  <c r="Q1898" i="1" s="1"/>
  <c r="Q1493" i="1" a="1"/>
  <c r="Q1493" i="1" s="1"/>
  <c r="Q1620" i="1" a="1"/>
  <c r="Q1620" i="1" s="1"/>
  <c r="Q1639" i="1" a="1"/>
  <c r="Q1639" i="1" s="1"/>
  <c r="Q1684" i="1" a="1"/>
  <c r="Q1684" i="1" s="1"/>
  <c r="Q1703" i="1" a="1"/>
  <c r="Q1703" i="1" s="1"/>
  <c r="Q1704" i="1" a="1"/>
  <c r="Q1704" i="1" s="1"/>
  <c r="Q1717" i="1" a="1"/>
  <c r="Q1717" i="1" s="1"/>
  <c r="Q1718" i="1" a="1"/>
  <c r="Q1718" i="1" s="1"/>
  <c r="Q1736" i="1" a="1"/>
  <c r="Q1736" i="1" s="1"/>
  <c r="Q1761" i="1" a="1"/>
  <c r="Q1761" i="1" s="1"/>
  <c r="Q1762" i="1" a="1"/>
  <c r="Q1762" i="1" s="1"/>
  <c r="Q1777" i="1" a="1"/>
  <c r="Q1777" i="1" s="1"/>
  <c r="Q1778" i="1" a="1"/>
  <c r="Q1778" i="1" s="1"/>
  <c r="Q1790" i="1" a="1"/>
  <c r="Q1790" i="1" s="1"/>
  <c r="Q1796" i="1" a="1"/>
  <c r="Q1796" i="1" s="1"/>
  <c r="Q1801" i="1" a="1"/>
  <c r="Q1801" i="1" s="1"/>
  <c r="Q1806" i="1" a="1"/>
  <c r="Q1806" i="1" s="1"/>
  <c r="Q1812" i="1" a="1"/>
  <c r="Q1812" i="1" s="1"/>
  <c r="Q1818" i="1" a="1"/>
  <c r="Q1818" i="1" s="1"/>
  <c r="Q1819" i="1" a="1"/>
  <c r="Q1819" i="1" s="1"/>
  <c r="Q1832" i="1" a="1"/>
  <c r="Q1832" i="1" s="1"/>
  <c r="Q1833" i="1" a="1"/>
  <c r="Q1833" i="1" s="1"/>
  <c r="Q1847" i="1" a="1"/>
  <c r="Q1847" i="1" s="1"/>
  <c r="Q1848" i="1" a="1"/>
  <c r="Q1848" i="1" s="1"/>
  <c r="Q1863" i="1" a="1"/>
  <c r="Q1863" i="1" s="1"/>
  <c r="Q1864" i="1" a="1"/>
  <c r="Q1864" i="1" s="1"/>
  <c r="Q1876" i="1" a="1"/>
  <c r="Q1876" i="1" s="1"/>
  <c r="Q1885" i="1" a="1"/>
  <c r="Q1885" i="1" s="1"/>
  <c r="Q1886" i="1" a="1"/>
  <c r="Q1886" i="1" s="1"/>
  <c r="Q1899" i="1" a="1"/>
  <c r="Q1899" i="1" s="1"/>
  <c r="Q1900" i="1" a="1"/>
  <c r="Q1900" i="1" s="1"/>
  <c r="Q1901" i="1" a="1"/>
  <c r="Q1901" i="1" s="1"/>
  <c r="Q1902" i="1" a="1"/>
  <c r="Q1902" i="1" s="1"/>
  <c r="Q1914" i="1" a="1"/>
  <c r="Q1914" i="1" s="1"/>
  <c r="Q1923" i="1" a="1"/>
  <c r="Q1923" i="1" s="1"/>
  <c r="Q1938" i="1" a="1"/>
  <c r="Q1938" i="1" s="1"/>
  <c r="Q1606" i="1" a="1"/>
  <c r="Q1606" i="1" s="1"/>
  <c r="Q1636" i="1" a="1"/>
  <c r="Q1636" i="1" s="1"/>
  <c r="Q1705" i="1" a="1"/>
  <c r="Q1705" i="1" s="1"/>
  <c r="Q1706" i="1" a="1"/>
  <c r="Q1706" i="1" s="1"/>
  <c r="Q1708" i="1" a="1"/>
  <c r="Q1708" i="1" s="1"/>
  <c r="Q1710" i="1" a="1"/>
  <c r="Q1710" i="1" s="1"/>
  <c r="Q1719" i="1" a="1"/>
  <c r="Q1719" i="1" s="1"/>
  <c r="Q1720" i="1" a="1"/>
  <c r="Q1720" i="1" s="1"/>
  <c r="Q1725" i="1" a="1"/>
  <c r="Q1725" i="1" s="1"/>
  <c r="Q1727" i="1" a="1"/>
  <c r="Q1727" i="1" s="1"/>
  <c r="Q1729" i="1" a="1"/>
  <c r="Q1729" i="1" s="1"/>
  <c r="Q1732" i="1" a="1"/>
  <c r="Q1732" i="1" s="1"/>
  <c r="Q1744" i="1" a="1"/>
  <c r="Q1744" i="1" s="1"/>
  <c r="Q1745" i="1" a="1"/>
  <c r="Q1745" i="1" s="1"/>
  <c r="Q1746" i="1" a="1"/>
  <c r="Q1746" i="1" s="1"/>
  <c r="Q1748" i="1" a="1"/>
  <c r="Q1748" i="1" s="1"/>
  <c r="Q1749" i="1" a="1"/>
  <c r="Q1749" i="1" s="1"/>
  <c r="Q1763" i="1" a="1"/>
  <c r="Q1763" i="1" s="1"/>
  <c r="Q1764" i="1" a="1"/>
  <c r="Q1764" i="1" s="1"/>
  <c r="Q1779" i="1" a="1"/>
  <c r="Q1779" i="1" s="1"/>
  <c r="Q1780" i="1" a="1"/>
  <c r="Q1780" i="1" s="1"/>
  <c r="Q1786" i="1" a="1"/>
  <c r="Q1786" i="1" s="1"/>
  <c r="Q1787" i="1" a="1"/>
  <c r="Q1787" i="1" s="1"/>
  <c r="Q1788" i="1" a="1"/>
  <c r="Q1788" i="1" s="1"/>
  <c r="Q1789" i="1" a="1"/>
  <c r="Q1789" i="1" s="1"/>
  <c r="Q1805" i="1" a="1"/>
  <c r="Q1805" i="1" s="1"/>
  <c r="Q1809" i="1" a="1"/>
  <c r="Q1809" i="1" s="1"/>
  <c r="Q1834" i="1" a="1"/>
  <c r="Q1834" i="1" s="1"/>
  <c r="Q1839" i="1" a="1"/>
  <c r="Q1839" i="1" s="1"/>
  <c r="Q1849" i="1" a="1"/>
  <c r="Q1849" i="1" s="1"/>
  <c r="Q1865" i="1" a="1"/>
  <c r="Q1865" i="1" s="1"/>
  <c r="Q1871" i="1" a="1"/>
  <c r="Q1871" i="1" s="1"/>
  <c r="Q1887" i="1" a="1"/>
  <c r="Q1887" i="1" s="1"/>
  <c r="Q1888" i="1" a="1"/>
  <c r="Q1888" i="1" s="1"/>
  <c r="Q1903" i="1" a="1"/>
  <c r="Q1903" i="1" s="1"/>
  <c r="Q1904" i="1" a="1"/>
  <c r="Q1904" i="1" s="1"/>
  <c r="Q1924" i="1" a="1"/>
  <c r="Q1924" i="1" s="1"/>
  <c r="Q1925" i="1" a="1"/>
  <c r="Q1925" i="1" s="1"/>
  <c r="Q1926" i="1" a="1"/>
  <c r="Q1926" i="1" s="1"/>
  <c r="Q1939" i="1" a="1"/>
  <c r="Q1939" i="1" s="1"/>
  <c r="Q1638" i="1" a="1"/>
  <c r="Q1638" i="1" s="1"/>
  <c r="Q1723" i="1" a="1"/>
  <c r="Q1723" i="1" s="1"/>
  <c r="Q1724" i="1" a="1"/>
  <c r="Q1724" i="1" s="1"/>
  <c r="Q1731" i="1" a="1"/>
  <c r="Q1731" i="1" s="1"/>
  <c r="Q1735" i="1" a="1"/>
  <c r="Q1735" i="1" s="1"/>
  <c r="Q1740" i="1" a="1"/>
  <c r="Q1740" i="1" s="1"/>
  <c r="Q1742" i="1" a="1"/>
  <c r="Q1742" i="1" s="1"/>
  <c r="Q1752" i="1" a="1"/>
  <c r="Q1752" i="1" s="1"/>
  <c r="Q1753" i="1" a="1"/>
  <c r="Q1753" i="1" s="1"/>
  <c r="Q1767" i="1" a="1"/>
  <c r="Q1767" i="1" s="1"/>
  <c r="Q1768" i="1" a="1"/>
  <c r="Q1768" i="1" s="1"/>
  <c r="Q1783" i="1" a="1"/>
  <c r="Q1783" i="1" s="1"/>
  <c r="Q1784" i="1" a="1"/>
  <c r="Q1784" i="1" s="1"/>
  <c r="Q1794" i="1" a="1"/>
  <c r="Q1794" i="1" s="1"/>
  <c r="Q1799" i="1" a="1"/>
  <c r="Q1799" i="1" s="1"/>
  <c r="Q1804" i="1" a="1"/>
  <c r="Q1804" i="1" s="1"/>
  <c r="Q1808" i="1" a="1"/>
  <c r="Q1808" i="1" s="1"/>
  <c r="Q1811" i="1" a="1"/>
  <c r="Q1811" i="1" s="1"/>
  <c r="Q1835" i="1" a="1"/>
  <c r="Q1835" i="1" s="1"/>
  <c r="Q1851" i="1" a="1"/>
  <c r="Q1851" i="1" s="1"/>
  <c r="Q1852" i="1" a="1"/>
  <c r="Q1852" i="1" s="1"/>
  <c r="Q1853" i="1" a="1"/>
  <c r="Q1853" i="1" s="1"/>
  <c r="Q1854" i="1" a="1"/>
  <c r="Q1854" i="1" s="1"/>
  <c r="Q1867" i="1" a="1"/>
  <c r="Q1867" i="1" s="1"/>
  <c r="Q1873" i="1" a="1"/>
  <c r="Q1873" i="1" s="1"/>
  <c r="Q1890" i="1" a="1"/>
  <c r="Q1890" i="1" s="1"/>
  <c r="Q1906" i="1" a="1"/>
  <c r="Q1906" i="1" s="1"/>
  <c r="Q1916" i="1" a="1"/>
  <c r="Q1916" i="1" s="1"/>
  <c r="Q1917" i="1" a="1"/>
  <c r="Q1917" i="1" s="1"/>
  <c r="Q1918" i="1" a="1"/>
  <c r="Q1918" i="1" s="1"/>
  <c r="Q1929" i="1" a="1"/>
  <c r="Q1929" i="1" s="1"/>
  <c r="Q1377" i="1" a="1"/>
  <c r="Q1377" i="1" s="1"/>
  <c r="Q1721" i="1" a="1"/>
  <c r="Q1721" i="1" s="1"/>
  <c r="Q1765" i="1" a="1"/>
  <c r="Q1765" i="1" s="1"/>
  <c r="Q1866" i="1" a="1"/>
  <c r="Q1866" i="1" s="1"/>
  <c r="Q1940" i="1" a="1"/>
  <c r="Q1940" i="1" s="1"/>
  <c r="Q1946" i="1" a="1"/>
  <c r="Q1946" i="1" s="1"/>
  <c r="Q1957" i="1" a="1"/>
  <c r="Q1957" i="1" s="1"/>
  <c r="Q1958" i="1" a="1"/>
  <c r="Q1958" i="1" s="1"/>
  <c r="Q1965" i="1" a="1"/>
  <c r="Q1965" i="1" s="1"/>
  <c r="Q1983" i="1" a="1"/>
  <c r="Q1983" i="1" s="1"/>
  <c r="Q1997" i="1" a="1"/>
  <c r="Q1997" i="1" s="1"/>
  <c r="Q2007" i="1" a="1"/>
  <c r="Q2007" i="1" s="1"/>
  <c r="Q2008" i="1" a="1"/>
  <c r="Q2008" i="1" s="1"/>
  <c r="Q2017" i="1" a="1"/>
  <c r="Q2017" i="1" s="1"/>
  <c r="Q2026" i="1" a="1"/>
  <c r="Q2026" i="1" s="1"/>
  <c r="Q1743" i="1" a="1"/>
  <c r="Q1743" i="1" s="1"/>
  <c r="Q1751" i="1" a="1"/>
  <c r="Q1751" i="1" s="1"/>
  <c r="Q1781" i="1" a="1"/>
  <c r="Q1781" i="1" s="1"/>
  <c r="Q1877" i="1" a="1"/>
  <c r="Q1877" i="1" s="1"/>
  <c r="Q1937" i="1" a="1"/>
  <c r="Q1937" i="1" s="1"/>
  <c r="Q1959" i="1" a="1"/>
  <c r="Q1959" i="1" s="1"/>
  <c r="Q1966" i="1" a="1"/>
  <c r="Q1966" i="1" s="1"/>
  <c r="Q1982" i="1" a="1"/>
  <c r="Q1982" i="1" s="1"/>
  <c r="Q1996" i="1" a="1"/>
  <c r="Q1996" i="1" s="1"/>
  <c r="Q2009" i="1" a="1"/>
  <c r="Q2009" i="1" s="1"/>
  <c r="Q2027" i="1" a="1"/>
  <c r="Q2027" i="1" s="1"/>
  <c r="Q2028" i="1" a="1"/>
  <c r="Q2028" i="1" s="1"/>
  <c r="Q2029" i="1" a="1"/>
  <c r="Q2029" i="1" s="1"/>
  <c r="Q1592" i="1" a="1"/>
  <c r="Q1592" i="1" s="1"/>
  <c r="Q1915" i="1" a="1"/>
  <c r="Q1915" i="1" s="1"/>
  <c r="Q1947" i="1" a="1"/>
  <c r="Q1947" i="1" s="1"/>
  <c r="Q1948" i="1" a="1"/>
  <c r="Q1948" i="1" s="1"/>
  <c r="Q1960" i="1" a="1"/>
  <c r="Q1960" i="1" s="1"/>
  <c r="Q1967" i="1" a="1"/>
  <c r="Q1967" i="1" s="1"/>
  <c r="Q1968" i="1" a="1"/>
  <c r="Q1968" i="1" s="1"/>
  <c r="Q1974" i="1" a="1"/>
  <c r="Q1974" i="1" s="1"/>
  <c r="Q1975" i="1" a="1"/>
  <c r="Q1975" i="1" s="1"/>
  <c r="Q1976" i="1" a="1"/>
  <c r="Q1976" i="1" s="1"/>
  <c r="Q1977" i="1" a="1"/>
  <c r="Q1977" i="1" s="1"/>
  <c r="Q1981" i="1" a="1"/>
  <c r="Q1981" i="1" s="1"/>
  <c r="Q1992" i="1" a="1"/>
  <c r="Q1992" i="1" s="1"/>
  <c r="Q1993" i="1" a="1"/>
  <c r="Q1993" i="1" s="1"/>
  <c r="Q1994" i="1" a="1"/>
  <c r="Q1994" i="1" s="1"/>
  <c r="Q1995" i="1" a="1"/>
  <c r="Q1995" i="1" s="1"/>
  <c r="Q2010" i="1" a="1"/>
  <c r="Q2010" i="1" s="1"/>
  <c r="Q2018" i="1" a="1"/>
  <c r="Q2018" i="1" s="1"/>
  <c r="Q2030" i="1" a="1"/>
  <c r="Q2030" i="1" s="1"/>
  <c r="Q1699" i="1" a="1"/>
  <c r="Q1699" i="1" s="1"/>
  <c r="Q1961" i="1" a="1"/>
  <c r="Q1961" i="1" s="1"/>
  <c r="Q1969" i="1" a="1"/>
  <c r="Q1969" i="1" s="1"/>
  <c r="Q1970" i="1" a="1"/>
  <c r="Q1970" i="1" s="1"/>
  <c r="Q1972" i="1" a="1"/>
  <c r="Q1972" i="1" s="1"/>
  <c r="Q1973" i="1" a="1"/>
  <c r="Q1973" i="1" s="1"/>
  <c r="Q1978" i="1" a="1"/>
  <c r="Q1978" i="1" s="1"/>
  <c r="Q1979" i="1" a="1"/>
  <c r="Q1979" i="1" s="1"/>
  <c r="Q1980" i="1" a="1"/>
  <c r="Q1980" i="1" s="1"/>
  <c r="Q1991" i="1" a="1"/>
  <c r="Q1991" i="1" s="1"/>
  <c r="Q2011" i="1" a="1"/>
  <c r="Q2011" i="1" s="1"/>
  <c r="Q2031" i="1" a="1"/>
  <c r="Q2031" i="1" s="1"/>
  <c r="Q2032" i="1" a="1"/>
  <c r="Q2032" i="1" s="1"/>
  <c r="Q2033" i="1" a="1"/>
  <c r="Q2033" i="1" s="1"/>
  <c r="Q1672" i="1" a="1"/>
  <c r="Q1672" i="1" s="1"/>
  <c r="Q1695" i="1" a="1"/>
  <c r="Q1695" i="1" s="1"/>
  <c r="Q1750" i="1" a="1"/>
  <c r="Q1750" i="1" s="1"/>
  <c r="Q1840" i="1" a="1"/>
  <c r="Q1840" i="1" s="1"/>
  <c r="Q1927" i="1" a="1"/>
  <c r="Q1927" i="1" s="1"/>
  <c r="Q1949" i="1" a="1"/>
  <c r="Q1949" i="1" s="1"/>
  <c r="Q1950" i="1" a="1"/>
  <c r="Q1950" i="1" s="1"/>
  <c r="Q1952" i="1" a="1"/>
  <c r="Q1952" i="1" s="1"/>
  <c r="Q1953" i="1" a="1"/>
  <c r="Q1953" i="1" s="1"/>
  <c r="Q1954" i="1" a="1"/>
  <c r="Q1954" i="1" s="1"/>
  <c r="Q1971" i="1" a="1"/>
  <c r="Q1971" i="1" s="1"/>
  <c r="Q1622" i="1" a="1"/>
  <c r="Q1622" i="1" s="1"/>
  <c r="Q1722" i="1" a="1"/>
  <c r="Q1722" i="1" s="1"/>
  <c r="Q1766" i="1" a="1"/>
  <c r="Q1766" i="1" s="1"/>
  <c r="Q1785" i="1" a="1"/>
  <c r="Q1785" i="1" s="1"/>
  <c r="Q1951" i="1" a="1"/>
  <c r="Q1951" i="1" s="1"/>
  <c r="Q1962" i="1" a="1"/>
  <c r="Q1962" i="1" s="1"/>
  <c r="Q1989" i="1" a="1"/>
  <c r="Q1989" i="1" s="1"/>
  <c r="Q2000" i="1" a="1"/>
  <c r="Q2000" i="1" s="1"/>
  <c r="Q2001" i="1" a="1"/>
  <c r="Q2001" i="1" s="1"/>
  <c r="Q2002" i="1" a="1"/>
  <c r="Q2002" i="1" s="1"/>
  <c r="Q2013" i="1" a="1"/>
  <c r="Q2013" i="1" s="1"/>
  <c r="Q2014" i="1" a="1"/>
  <c r="Q2014" i="1" s="1"/>
  <c r="Q2021" i="1" a="1"/>
  <c r="Q2021" i="1" s="1"/>
  <c r="Q2035" i="1" a="1"/>
  <c r="Q2035" i="1" s="1"/>
  <c r="Q2036" i="1" a="1"/>
  <c r="Q2036" i="1" s="1"/>
  <c r="Q2037" i="1" a="1"/>
  <c r="Q2037" i="1" s="1"/>
  <c r="Q1696" i="1" a="1"/>
  <c r="Q1696" i="1" s="1"/>
  <c r="Q1782" i="1" a="1"/>
  <c r="Q1782" i="1" s="1"/>
  <c r="Q1795" i="1" a="1"/>
  <c r="Q1795" i="1" s="1"/>
  <c r="Q1800" i="1" a="1"/>
  <c r="Q1800" i="1" s="1"/>
  <c r="Q1878" i="1" a="1"/>
  <c r="Q1878" i="1" s="1"/>
  <c r="Q1889" i="1" a="1"/>
  <c r="Q1889" i="1" s="1"/>
  <c r="Q1928" i="1" a="1"/>
  <c r="Q1928" i="1" s="1"/>
  <c r="Q1943" i="1" a="1"/>
  <c r="Q1943" i="1" s="1"/>
  <c r="Q1944" i="1" a="1"/>
  <c r="Q1944" i="1" s="1"/>
  <c r="Q1955" i="1" a="1"/>
  <c r="Q1955" i="1" s="1"/>
  <c r="Q1956" i="1" a="1"/>
  <c r="Q1956" i="1" s="1"/>
  <c r="Q1963" i="1" a="1"/>
  <c r="Q1963" i="1" s="1"/>
  <c r="Q1988" i="1" a="1"/>
  <c r="Q1988" i="1" s="1"/>
  <c r="Q1999" i="1" a="1"/>
  <c r="Q1999" i="1" s="1"/>
  <c r="Q2003" i="1" a="1"/>
  <c r="Q2003" i="1" s="1"/>
  <c r="Q2022" i="1" a="1"/>
  <c r="Q2022" i="1" s="1"/>
  <c r="Q2038" i="1" a="1"/>
  <c r="Q2038" i="1" s="1"/>
  <c r="J4" i="1" a="1"/>
  <c r="J4" i="1" s="1"/>
  <c r="J17" i="1" a="1"/>
  <c r="J17" i="1" s="1"/>
  <c r="J19" i="1" a="1"/>
  <c r="J19" i="1" s="1"/>
  <c r="J3" i="1" a="1"/>
  <c r="J3" i="1" s="1"/>
  <c r="J6" i="1" a="1"/>
  <c r="J6" i="1" s="1"/>
  <c r="J12" i="1" a="1"/>
  <c r="J12" i="1" s="1"/>
  <c r="J9" i="1" a="1"/>
  <c r="J9" i="1" s="1"/>
  <c r="J14" i="1" a="1"/>
  <c r="J14" i="1" s="1"/>
  <c r="J15" i="1" a="1"/>
  <c r="J15" i="1" s="1"/>
  <c r="J16" i="1" a="1"/>
  <c r="J16" i="1" s="1"/>
  <c r="J18" i="1" a="1"/>
  <c r="J18" i="1" s="1"/>
  <c r="J5" i="1" a="1"/>
  <c r="J5" i="1" s="1"/>
  <c r="J11" i="1" a="1"/>
  <c r="J11" i="1" s="1"/>
  <c r="J8" i="1" a="1"/>
  <c r="J8" i="1" s="1"/>
  <c r="J13" i="1" a="1"/>
  <c r="J13" i="1" s="1"/>
  <c r="J20" i="1" a="1"/>
  <c r="J20" i="1" s="1"/>
  <c r="J30" i="1" a="1"/>
  <c r="J30" i="1" s="1"/>
  <c r="J32" i="1" a="1"/>
  <c r="J32" i="1" s="1"/>
  <c r="J10" i="1" a="1"/>
  <c r="J10" i="1" s="1"/>
  <c r="J22" i="1" a="1"/>
  <c r="J22" i="1" s="1"/>
  <c r="J25" i="1" a="1"/>
  <c r="J25" i="1" s="1"/>
  <c r="J23" i="1" a="1"/>
  <c r="J23" i="1" s="1"/>
  <c r="J24" i="1" a="1"/>
  <c r="J24" i="1" s="1"/>
  <c r="J26" i="1" a="1"/>
  <c r="J26" i="1" s="1"/>
  <c r="J7" i="1" a="1"/>
  <c r="J7" i="1" s="1"/>
  <c r="J21" i="1" a="1"/>
  <c r="J21" i="1" s="1"/>
  <c r="J29" i="1" a="1"/>
  <c r="J29" i="1" s="1"/>
  <c r="J31" i="1" a="1"/>
  <c r="J31" i="1" s="1"/>
  <c r="J36" i="1" a="1"/>
  <c r="J36" i="1" s="1"/>
  <c r="J28" i="1" a="1"/>
  <c r="J28" i="1" s="1"/>
  <c r="J33" i="1" a="1"/>
  <c r="J33" i="1" s="1"/>
  <c r="J34" i="1" a="1"/>
  <c r="J34" i="1" s="1"/>
  <c r="J35" i="1" a="1"/>
  <c r="J35" i="1" s="1"/>
  <c r="J40" i="1" a="1"/>
  <c r="J40" i="1" s="1"/>
  <c r="J41" i="1" a="1"/>
  <c r="J41" i="1" s="1"/>
  <c r="J51" i="1" a="1"/>
  <c r="J51" i="1" s="1"/>
  <c r="J27" i="1" a="1"/>
  <c r="J27" i="1" s="1"/>
  <c r="J37" i="1" a="1"/>
  <c r="J37" i="1" s="1"/>
  <c r="J39" i="1" a="1"/>
  <c r="J39" i="1" s="1"/>
  <c r="J46" i="1" a="1"/>
  <c r="J46" i="1" s="1"/>
  <c r="J53" i="1" a="1"/>
  <c r="J53" i="1" s="1"/>
  <c r="J49" i="1" a="1"/>
  <c r="J49" i="1" s="1"/>
  <c r="J38" i="1" a="1"/>
  <c r="J38" i="1" s="1"/>
  <c r="J45" i="1" a="1"/>
  <c r="J45" i="1" s="1"/>
  <c r="J50" i="1" a="1"/>
  <c r="J50" i="1" s="1"/>
  <c r="J42" i="1" a="1"/>
  <c r="J42" i="1" s="1"/>
  <c r="J43" i="1" a="1"/>
  <c r="J43" i="1" s="1"/>
  <c r="J44" i="1" a="1"/>
  <c r="J44" i="1" s="1"/>
  <c r="J48" i="1" a="1"/>
  <c r="J48" i="1" s="1"/>
  <c r="J59" i="1" a="1"/>
  <c r="J59" i="1" s="1"/>
  <c r="J61" i="1" a="1"/>
  <c r="J61" i="1" s="1"/>
  <c r="J63" i="1" a="1"/>
  <c r="J63" i="1" s="1"/>
  <c r="J65" i="1" a="1"/>
  <c r="J65" i="1" s="1"/>
  <c r="J67" i="1" a="1"/>
  <c r="J67" i="1" s="1"/>
  <c r="J56" i="1" a="1"/>
  <c r="J56" i="1" s="1"/>
  <c r="J58" i="1" a="1"/>
  <c r="J58" i="1" s="1"/>
  <c r="J60" i="1" a="1"/>
  <c r="J60" i="1" s="1"/>
  <c r="J62" i="1" a="1"/>
  <c r="J62" i="1" s="1"/>
  <c r="J64" i="1" a="1"/>
  <c r="J64" i="1" s="1"/>
  <c r="J66" i="1" a="1"/>
  <c r="J66" i="1" s="1"/>
  <c r="J68" i="1" a="1"/>
  <c r="J68" i="1" s="1"/>
  <c r="J69" i="1" a="1"/>
  <c r="J69" i="1" s="1"/>
  <c r="J47" i="1" a="1"/>
  <c r="J47" i="1" s="1"/>
  <c r="J52" i="1" a="1"/>
  <c r="J52" i="1" s="1"/>
  <c r="J54" i="1" a="1"/>
  <c r="J54" i="1" s="1"/>
  <c r="J71" i="1" a="1"/>
  <c r="J71" i="1" s="1"/>
  <c r="J72" i="1" a="1"/>
  <c r="J72" i="1" s="1"/>
  <c r="J74" i="1" a="1"/>
  <c r="J74" i="1" s="1"/>
  <c r="J80" i="1" a="1"/>
  <c r="J80" i="1" s="1"/>
  <c r="J82" i="1" a="1"/>
  <c r="J82" i="1" s="1"/>
  <c r="J55" i="1" a="1"/>
  <c r="J55" i="1" s="1"/>
  <c r="J70" i="1" a="1"/>
  <c r="J70" i="1" s="1"/>
  <c r="J83" i="1" a="1"/>
  <c r="J83" i="1" s="1"/>
  <c r="J57" i="1" a="1"/>
  <c r="J57" i="1" s="1"/>
  <c r="J73" i="1" a="1"/>
  <c r="J73" i="1" s="1"/>
  <c r="J75" i="1" a="1"/>
  <c r="J75" i="1" s="1"/>
  <c r="J77" i="1" a="1"/>
  <c r="J77" i="1" s="1"/>
  <c r="J79" i="1" a="1"/>
  <c r="J79" i="1" s="1"/>
  <c r="J84" i="1" a="1"/>
  <c r="J84" i="1" s="1"/>
  <c r="J78" i="1" a="1"/>
  <c r="J78" i="1" s="1"/>
  <c r="J81" i="1" a="1"/>
  <c r="J81" i="1" s="1"/>
  <c r="J100" i="1" a="1"/>
  <c r="J100" i="1" s="1"/>
  <c r="J102" i="1" a="1"/>
  <c r="J102" i="1" s="1"/>
  <c r="J104" i="1" a="1"/>
  <c r="J104" i="1" s="1"/>
  <c r="J106" i="1" a="1"/>
  <c r="J106" i="1" s="1"/>
  <c r="J108" i="1" a="1"/>
  <c r="J108" i="1" s="1"/>
  <c r="J110" i="1" a="1"/>
  <c r="J110" i="1" s="1"/>
  <c r="J92" i="1" a="1"/>
  <c r="J92" i="1" s="1"/>
  <c r="J87" i="1" a="1"/>
  <c r="J87" i="1" s="1"/>
  <c r="J116" i="1" a="1"/>
  <c r="J116" i="1" s="1"/>
  <c r="J91" i="1" a="1"/>
  <c r="J91" i="1" s="1"/>
  <c r="J96" i="1" a="1"/>
  <c r="J96" i="1" s="1"/>
  <c r="J99" i="1" a="1"/>
  <c r="J99" i="1" s="1"/>
  <c r="J101" i="1" a="1"/>
  <c r="J101" i="1" s="1"/>
  <c r="J103" i="1" a="1"/>
  <c r="J103" i="1" s="1"/>
  <c r="J105" i="1" a="1"/>
  <c r="J105" i="1" s="1"/>
  <c r="J107" i="1" a="1"/>
  <c r="J107" i="1" s="1"/>
  <c r="J109" i="1" a="1"/>
  <c r="J109" i="1" s="1"/>
  <c r="J111" i="1" a="1"/>
  <c r="J111" i="1" s="1"/>
  <c r="J113" i="1" a="1"/>
  <c r="J113" i="1" s="1"/>
  <c r="J115" i="1" a="1"/>
  <c r="J115" i="1" s="1"/>
  <c r="J76" i="1" a="1"/>
  <c r="J76" i="1" s="1"/>
  <c r="J85" i="1" a="1"/>
  <c r="J85" i="1" s="1"/>
  <c r="J86" i="1" a="1"/>
  <c r="J86" i="1" s="1"/>
  <c r="J90" i="1" a="1"/>
  <c r="J90" i="1" s="1"/>
  <c r="J94" i="1" a="1"/>
  <c r="J94" i="1" s="1"/>
  <c r="J95" i="1" a="1"/>
  <c r="J95" i="1" s="1"/>
  <c r="J97" i="1" a="1"/>
  <c r="J97" i="1" s="1"/>
  <c r="J93" i="1" a="1"/>
  <c r="J93" i="1" s="1"/>
  <c r="J98" i="1" a="1"/>
  <c r="J98" i="1" s="1"/>
  <c r="J118" i="1" a="1"/>
  <c r="J118" i="1" s="1"/>
  <c r="J120" i="1" a="1"/>
  <c r="J120" i="1" s="1"/>
  <c r="J128" i="1" a="1"/>
  <c r="J128" i="1" s="1"/>
  <c r="J129" i="1" a="1"/>
  <c r="J129" i="1" s="1"/>
  <c r="J142" i="1" a="1"/>
  <c r="J142" i="1" s="1"/>
  <c r="J112" i="1" a="1"/>
  <c r="J112" i="1" s="1"/>
  <c r="J122" i="1" a="1"/>
  <c r="J122" i="1" s="1"/>
  <c r="J126" i="1" a="1"/>
  <c r="J126" i="1" s="1"/>
  <c r="J127" i="1" a="1"/>
  <c r="J127" i="1" s="1"/>
  <c r="J135" i="1" a="1"/>
  <c r="J135" i="1" s="1"/>
  <c r="J119" i="1" a="1"/>
  <c r="J119" i="1" s="1"/>
  <c r="J134" i="1" a="1"/>
  <c r="J134" i="1" s="1"/>
  <c r="J137" i="1" a="1"/>
  <c r="J137" i="1" s="1"/>
  <c r="J140" i="1" a="1"/>
  <c r="J140" i="1" s="1"/>
  <c r="J141" i="1" a="1"/>
  <c r="J141" i="1" s="1"/>
  <c r="J146" i="1" a="1"/>
  <c r="J146" i="1" s="1"/>
  <c r="J89" i="1" a="1"/>
  <c r="J89" i="1" s="1"/>
  <c r="J117" i="1" a="1"/>
  <c r="J117" i="1" s="1"/>
  <c r="J125" i="1" a="1"/>
  <c r="J125" i="1" s="1"/>
  <c r="J132" i="1" a="1"/>
  <c r="J132" i="1" s="1"/>
  <c r="J133" i="1" a="1"/>
  <c r="J133" i="1" s="1"/>
  <c r="J138" i="1" a="1"/>
  <c r="J138" i="1" s="1"/>
  <c r="J139" i="1" a="1"/>
  <c r="J139" i="1" s="1"/>
  <c r="J145" i="1" a="1"/>
  <c r="J145" i="1" s="1"/>
  <c r="J114" i="1" a="1"/>
  <c r="J114" i="1" s="1"/>
  <c r="J121" i="1" a="1"/>
  <c r="J121" i="1" s="1"/>
  <c r="J124" i="1" a="1"/>
  <c r="J124" i="1" s="1"/>
  <c r="J131" i="1" a="1"/>
  <c r="J131" i="1" s="1"/>
  <c r="J136" i="1" a="1"/>
  <c r="J136" i="1" s="1"/>
  <c r="J88" i="1" a="1"/>
  <c r="J88" i="1" s="1"/>
  <c r="J123" i="1" a="1"/>
  <c r="J123" i="1" s="1"/>
  <c r="J130" i="1" a="1"/>
  <c r="J130" i="1" s="1"/>
  <c r="J143" i="1" a="1"/>
  <c r="J143" i="1" s="1"/>
  <c r="J167" i="1" a="1"/>
  <c r="J167" i="1" s="1"/>
  <c r="J166" i="1" a="1"/>
  <c r="J166" i="1" s="1"/>
  <c r="J155" i="1" a="1"/>
  <c r="J155" i="1" s="1"/>
  <c r="J171" i="1" a="1"/>
  <c r="J171" i="1" s="1"/>
  <c r="J148" i="1" a="1"/>
  <c r="J148" i="1" s="1"/>
  <c r="J149" i="1" a="1"/>
  <c r="J149" i="1" s="1"/>
  <c r="J154" i="1" a="1"/>
  <c r="J154" i="1" s="1"/>
  <c r="J147" i="1" a="1"/>
  <c r="J147" i="1" s="1"/>
  <c r="J150" i="1" a="1"/>
  <c r="J150" i="1" s="1"/>
  <c r="J153" i="1" a="1"/>
  <c r="J153" i="1" s="1"/>
  <c r="J158" i="1" a="1"/>
  <c r="J158" i="1" s="1"/>
  <c r="J161" i="1" a="1"/>
  <c r="J161" i="1" s="1"/>
  <c r="J151" i="1" a="1"/>
  <c r="J151" i="1" s="1"/>
  <c r="J157" i="1" a="1"/>
  <c r="J157" i="1" s="1"/>
  <c r="J160" i="1" a="1"/>
  <c r="J160" i="1" s="1"/>
  <c r="J162" i="1" a="1"/>
  <c r="J162" i="1" s="1"/>
  <c r="J165" i="1" a="1"/>
  <c r="J165" i="1" s="1"/>
  <c r="J170" i="1" a="1"/>
  <c r="J170" i="1" s="1"/>
  <c r="J173" i="1" a="1"/>
  <c r="J173" i="1" s="1"/>
  <c r="J175" i="1" a="1"/>
  <c r="J175" i="1" s="1"/>
  <c r="J144" i="1" a="1"/>
  <c r="J144" i="1" s="1"/>
  <c r="J152" i="1" a="1"/>
  <c r="J152" i="1" s="1"/>
  <c r="J156" i="1" a="1"/>
  <c r="J156" i="1" s="1"/>
  <c r="J159" i="1" a="1"/>
  <c r="J159" i="1" s="1"/>
  <c r="J163" i="1" a="1"/>
  <c r="J163" i="1" s="1"/>
  <c r="J164" i="1" a="1"/>
  <c r="J164" i="1" s="1"/>
  <c r="J190" i="1" a="1"/>
  <c r="J190" i="1" s="1"/>
  <c r="J198" i="1" a="1"/>
  <c r="J198" i="1" s="1"/>
  <c r="J202" i="1" a="1"/>
  <c r="J202" i="1" s="1"/>
  <c r="J179" i="1" a="1"/>
  <c r="J179" i="1" s="1"/>
  <c r="J185" i="1" a="1"/>
  <c r="J185" i="1" s="1"/>
  <c r="J189" i="1" a="1"/>
  <c r="J189" i="1" s="1"/>
  <c r="J169" i="1" a="1"/>
  <c r="J169" i="1" s="1"/>
  <c r="J174" i="1" a="1"/>
  <c r="J174" i="1" s="1"/>
  <c r="J181" i="1" a="1"/>
  <c r="J181" i="1" s="1"/>
  <c r="J182" i="1" a="1"/>
  <c r="J182" i="1" s="1"/>
  <c r="J184" i="1" a="1"/>
  <c r="J184" i="1" s="1"/>
  <c r="J194" i="1" a="1"/>
  <c r="J194" i="1" s="1"/>
  <c r="J197" i="1" a="1"/>
  <c r="J197" i="1" s="1"/>
  <c r="J201" i="1" a="1"/>
  <c r="J201" i="1" s="1"/>
  <c r="J172" i="1" a="1"/>
  <c r="J172" i="1" s="1"/>
  <c r="J177" i="1" a="1"/>
  <c r="J177" i="1" s="1"/>
  <c r="J183" i="1" a="1"/>
  <c r="J183" i="1" s="1"/>
  <c r="J188" i="1" a="1"/>
  <c r="J188" i="1" s="1"/>
  <c r="J193" i="1" a="1"/>
  <c r="J193" i="1" s="1"/>
  <c r="J196" i="1" a="1"/>
  <c r="J196" i="1" s="1"/>
  <c r="J200" i="1" a="1"/>
  <c r="J200" i="1" s="1"/>
  <c r="J204" i="1" a="1"/>
  <c r="J204" i="1" s="1"/>
  <c r="J168" i="1" a="1"/>
  <c r="J168" i="1" s="1"/>
  <c r="J178" i="1" a="1"/>
  <c r="J178" i="1" s="1"/>
  <c r="J187" i="1" a="1"/>
  <c r="J187" i="1" s="1"/>
  <c r="J199" i="1" a="1"/>
  <c r="J199" i="1" s="1"/>
  <c r="J176" i="1" a="1"/>
  <c r="J176" i="1" s="1"/>
  <c r="J191" i="1" a="1"/>
  <c r="J191" i="1" s="1"/>
  <c r="J192" i="1" a="1"/>
  <c r="J192" i="1" s="1"/>
  <c r="J224" i="1" a="1"/>
  <c r="J224" i="1" s="1"/>
  <c r="J228" i="1" a="1"/>
  <c r="J228" i="1" s="1"/>
  <c r="J233" i="1" a="1"/>
  <c r="J233" i="1" s="1"/>
  <c r="J186" i="1" a="1"/>
  <c r="J186" i="1" s="1"/>
  <c r="J205" i="1" a="1"/>
  <c r="J205" i="1" s="1"/>
  <c r="J208" i="1" a="1"/>
  <c r="J208" i="1" s="1"/>
  <c r="J223" i="1" a="1"/>
  <c r="J223" i="1" s="1"/>
  <c r="J232" i="1" a="1"/>
  <c r="J232" i="1" s="1"/>
  <c r="J206" i="1" a="1"/>
  <c r="J206" i="1" s="1"/>
  <c r="J180" i="1" a="1"/>
  <c r="J180" i="1" s="1"/>
  <c r="J195" i="1" a="1"/>
  <c r="J195" i="1" s="1"/>
  <c r="J209" i="1" a="1"/>
  <c r="J209" i="1" s="1"/>
  <c r="J213" i="1" a="1"/>
  <c r="J213" i="1" s="1"/>
  <c r="J215" i="1" a="1"/>
  <c r="J215" i="1" s="1"/>
  <c r="J221" i="1" a="1"/>
  <c r="J221" i="1" s="1"/>
  <c r="J222" i="1" a="1"/>
  <c r="J222" i="1" s="1"/>
  <c r="J226" i="1" a="1"/>
  <c r="J226" i="1" s="1"/>
  <c r="J210" i="1" a="1"/>
  <c r="J210" i="1" s="1"/>
  <c r="J211" i="1" a="1"/>
  <c r="J211" i="1" s="1"/>
  <c r="J230" i="1" a="1"/>
  <c r="J230" i="1" s="1"/>
  <c r="J216" i="1" a="1"/>
  <c r="J216" i="1" s="1"/>
  <c r="J217" i="1" a="1"/>
  <c r="J217" i="1" s="1"/>
  <c r="J225" i="1" a="1"/>
  <c r="J225" i="1" s="1"/>
  <c r="J212" i="1" a="1"/>
  <c r="J212" i="1" s="1"/>
  <c r="J234" i="1" a="1"/>
  <c r="J234" i="1" s="1"/>
  <c r="J237" i="1" a="1"/>
  <c r="J237" i="1" s="1"/>
  <c r="J238" i="1" a="1"/>
  <c r="J238" i="1" s="1"/>
  <c r="J242" i="1" a="1"/>
  <c r="J242" i="1" s="1"/>
  <c r="J247" i="1" a="1"/>
  <c r="J247" i="1" s="1"/>
  <c r="J252" i="1" a="1"/>
  <c r="J252" i="1" s="1"/>
  <c r="J255" i="1" a="1"/>
  <c r="J255" i="1" s="1"/>
  <c r="J259" i="1" a="1"/>
  <c r="J259" i="1" s="1"/>
  <c r="J219" i="1" a="1"/>
  <c r="J219" i="1" s="1"/>
  <c r="J231" i="1" a="1"/>
  <c r="J231" i="1" s="1"/>
  <c r="J246" i="1" a="1"/>
  <c r="J246" i="1" s="1"/>
  <c r="J249" i="1" a="1"/>
  <c r="J249" i="1" s="1"/>
  <c r="J241" i="1" a="1"/>
  <c r="J241" i="1" s="1"/>
  <c r="J254" i="1" a="1"/>
  <c r="J254" i="1" s="1"/>
  <c r="J220" i="1" a="1"/>
  <c r="J220" i="1" s="1"/>
  <c r="J236" i="1" a="1"/>
  <c r="J236" i="1" s="1"/>
  <c r="J214" i="1" a="1"/>
  <c r="J214" i="1" s="1"/>
  <c r="J229" i="1" a="1"/>
  <c r="J229" i="1" s="1"/>
  <c r="J235" i="1" a="1"/>
  <c r="J235" i="1" s="1"/>
  <c r="J240" i="1" a="1"/>
  <c r="J240" i="1" s="1"/>
  <c r="J244" i="1" a="1"/>
  <c r="J244" i="1" s="1"/>
  <c r="J248" i="1" a="1"/>
  <c r="J248" i="1" s="1"/>
  <c r="J203" i="1" a="1"/>
  <c r="J203" i="1" s="1"/>
  <c r="J239" i="1" a="1"/>
  <c r="J239" i="1" s="1"/>
  <c r="J253" i="1" a="1"/>
  <c r="J253" i="1" s="1"/>
  <c r="J260" i="1" a="1"/>
  <c r="J260" i="1" s="1"/>
  <c r="J207" i="1" a="1"/>
  <c r="J207" i="1" s="1"/>
  <c r="J250" i="1" a="1"/>
  <c r="J250" i="1" s="1"/>
  <c r="J257" i="1" a="1"/>
  <c r="J257" i="1" s="1"/>
  <c r="J263" i="1" a="1"/>
  <c r="J263" i="1" s="1"/>
  <c r="J274" i="1" a="1"/>
  <c r="J274" i="1" s="1"/>
  <c r="J245" i="1" a="1"/>
  <c r="J245" i="1" s="1"/>
  <c r="J251" i="1" a="1"/>
  <c r="J251" i="1" s="1"/>
  <c r="J256" i="1" a="1"/>
  <c r="J256" i="1" s="1"/>
  <c r="J275" i="1" a="1"/>
  <c r="J275" i="1" s="1"/>
  <c r="J278" i="1" a="1"/>
  <c r="J278" i="1" s="1"/>
  <c r="J283" i="1" a="1"/>
  <c r="J283" i="1" s="1"/>
  <c r="J218" i="1" a="1"/>
  <c r="J218" i="1" s="1"/>
  <c r="J262" i="1" a="1"/>
  <c r="J262" i="1" s="1"/>
  <c r="J266" i="1" a="1"/>
  <c r="J266" i="1" s="1"/>
  <c r="J286" i="1" a="1"/>
  <c r="J286" i="1" s="1"/>
  <c r="J288" i="1" a="1"/>
  <c r="J288" i="1" s="1"/>
  <c r="J271" i="1" a="1"/>
  <c r="J271" i="1" s="1"/>
  <c r="J276" i="1" a="1"/>
  <c r="J276" i="1" s="1"/>
  <c r="J280" i="1" a="1"/>
  <c r="J280" i="1" s="1"/>
  <c r="J281" i="1" a="1"/>
  <c r="J281" i="1" s="1"/>
  <c r="J285" i="1" a="1"/>
  <c r="J285" i="1" s="1"/>
  <c r="J261" i="1" a="1"/>
  <c r="J261" i="1" s="1"/>
  <c r="J269" i="1" a="1"/>
  <c r="J269" i="1" s="1"/>
  <c r="J227" i="1" a="1"/>
  <c r="J227" i="1" s="1"/>
  <c r="J243" i="1" a="1"/>
  <c r="J243" i="1" s="1"/>
  <c r="J265" i="1" a="1"/>
  <c r="J265" i="1" s="1"/>
  <c r="J270" i="1" a="1"/>
  <c r="J270" i="1" s="1"/>
  <c r="J272" i="1" a="1"/>
  <c r="J272" i="1" s="1"/>
  <c r="J301" i="1" a="1"/>
  <c r="J301" i="1" s="1"/>
  <c r="J314" i="1" a="1"/>
  <c r="J314" i="1" s="1"/>
  <c r="J326" i="1" a="1"/>
  <c r="J326" i="1" s="1"/>
  <c r="J331" i="1" a="1"/>
  <c r="J331" i="1" s="1"/>
  <c r="J334" i="1" a="1"/>
  <c r="J334" i="1" s="1"/>
  <c r="J341" i="1" a="1"/>
  <c r="J341" i="1" s="1"/>
  <c r="J282" i="1" a="1"/>
  <c r="J282" i="1" s="1"/>
  <c r="J300" i="1" a="1"/>
  <c r="J300" i="1" s="1"/>
  <c r="J306" i="1" a="1"/>
  <c r="J306" i="1" s="1"/>
  <c r="J308" i="1" a="1"/>
  <c r="J308" i="1" s="1"/>
  <c r="J313" i="1" a="1"/>
  <c r="J313" i="1" s="1"/>
  <c r="J318" i="1" a="1"/>
  <c r="J318" i="1" s="1"/>
  <c r="J323" i="1" a="1"/>
  <c r="J323" i="1" s="1"/>
  <c r="J328" i="1" a="1"/>
  <c r="J328" i="1" s="1"/>
  <c r="J337" i="1" a="1"/>
  <c r="J337" i="1" s="1"/>
  <c r="J344" i="1" a="1"/>
  <c r="J344" i="1" s="1"/>
  <c r="J267" i="1" a="1"/>
  <c r="J267" i="1" s="1"/>
  <c r="J289" i="1" a="1"/>
  <c r="J289" i="1" s="1"/>
  <c r="J291" i="1" a="1"/>
  <c r="J291" i="1" s="1"/>
  <c r="J293" i="1" a="1"/>
  <c r="J293" i="1" s="1"/>
  <c r="J295" i="1" a="1"/>
  <c r="J295" i="1" s="1"/>
  <c r="J297" i="1" a="1"/>
  <c r="J297" i="1" s="1"/>
  <c r="J299" i="1" a="1"/>
  <c r="J299" i="1" s="1"/>
  <c r="J311" i="1" a="1"/>
  <c r="J311" i="1" s="1"/>
  <c r="J312" i="1" a="1"/>
  <c r="J312" i="1" s="1"/>
  <c r="J340" i="1" a="1"/>
  <c r="J340" i="1" s="1"/>
  <c r="J346" i="1" a="1"/>
  <c r="J346" i="1" s="1"/>
  <c r="J277" i="1" a="1"/>
  <c r="J277" i="1" s="1"/>
  <c r="J307" i="1" a="1"/>
  <c r="J307" i="1" s="1"/>
  <c r="J310" i="1" a="1"/>
  <c r="J310" i="1" s="1"/>
  <c r="J320" i="1" a="1"/>
  <c r="J320" i="1" s="1"/>
  <c r="J325" i="1" a="1"/>
  <c r="J325" i="1" s="1"/>
  <c r="J330" i="1" a="1"/>
  <c r="J330" i="1" s="1"/>
  <c r="J333" i="1" a="1"/>
  <c r="J333" i="1" s="1"/>
  <c r="J273" i="1" a="1"/>
  <c r="J273" i="1" s="1"/>
  <c r="J279" i="1" a="1"/>
  <c r="J279" i="1" s="1"/>
  <c r="J284" i="1" a="1"/>
  <c r="J284" i="1" s="1"/>
  <c r="J309" i="1" a="1"/>
  <c r="J309" i="1" s="1"/>
  <c r="J264" i="1" a="1"/>
  <c r="J264" i="1" s="1"/>
  <c r="J290" i="1" a="1"/>
  <c r="J290" i="1" s="1"/>
  <c r="J292" i="1" a="1"/>
  <c r="J292" i="1" s="1"/>
  <c r="J294" i="1" a="1"/>
  <c r="J294" i="1" s="1"/>
  <c r="J296" i="1" a="1"/>
  <c r="J296" i="1" s="1"/>
  <c r="J298" i="1" a="1"/>
  <c r="J298" i="1" s="1"/>
  <c r="J316" i="1" a="1"/>
  <c r="J316" i="1" s="1"/>
  <c r="J319" i="1" a="1"/>
  <c r="J319" i="1" s="1"/>
  <c r="J324" i="1" a="1"/>
  <c r="J324" i="1" s="1"/>
  <c r="J329" i="1" a="1"/>
  <c r="J329" i="1" s="1"/>
  <c r="J335" i="1" a="1"/>
  <c r="J335" i="1" s="1"/>
  <c r="J342" i="1" a="1"/>
  <c r="J342" i="1" s="1"/>
  <c r="J268" i="1" a="1"/>
  <c r="J268" i="1" s="1"/>
  <c r="J287" i="1" a="1"/>
  <c r="J287" i="1" s="1"/>
  <c r="J327" i="1" a="1"/>
  <c r="J327" i="1" s="1"/>
  <c r="J339" i="1" a="1"/>
  <c r="J339" i="1" s="1"/>
  <c r="J343" i="1" a="1"/>
  <c r="J343" i="1" s="1"/>
  <c r="J348" i="1" a="1"/>
  <c r="J348" i="1" s="1"/>
  <c r="J350" i="1" a="1"/>
  <c r="J350" i="1" s="1"/>
  <c r="J373" i="1" a="1"/>
  <c r="J373" i="1" s="1"/>
  <c r="J379" i="1" a="1"/>
  <c r="J379" i="1" s="1"/>
  <c r="J382" i="1" a="1"/>
  <c r="J382" i="1" s="1"/>
  <c r="J383" i="1" a="1"/>
  <c r="J383" i="1" s="1"/>
  <c r="J384" i="1" a="1"/>
  <c r="J384" i="1" s="1"/>
  <c r="J385" i="1" a="1"/>
  <c r="J385" i="1" s="1"/>
  <c r="J303" i="1" a="1"/>
  <c r="J303" i="1" s="1"/>
  <c r="J349" i="1" a="1"/>
  <c r="J349" i="1" s="1"/>
  <c r="J351" i="1" a="1"/>
  <c r="J351" i="1" s="1"/>
  <c r="J358" i="1" a="1"/>
  <c r="J358" i="1" s="1"/>
  <c r="J360" i="1" a="1"/>
  <c r="J360" i="1" s="1"/>
  <c r="J367" i="1" a="1"/>
  <c r="J367" i="1" s="1"/>
  <c r="J369" i="1" a="1"/>
  <c r="J369" i="1" s="1"/>
  <c r="J370" i="1" a="1"/>
  <c r="J370" i="1" s="1"/>
  <c r="J371" i="1" a="1"/>
  <c r="J371" i="1" s="1"/>
  <c r="J372" i="1" a="1"/>
  <c r="J372" i="1" s="1"/>
  <c r="J378" i="1" a="1"/>
  <c r="J378" i="1" s="1"/>
  <c r="J322" i="1" a="1"/>
  <c r="J322" i="1" s="1"/>
  <c r="J338" i="1" a="1"/>
  <c r="J338" i="1" s="1"/>
  <c r="J345" i="1" a="1"/>
  <c r="J345" i="1" s="1"/>
  <c r="J356" i="1" a="1"/>
  <c r="J356" i="1" s="1"/>
  <c r="J357" i="1" a="1"/>
  <c r="J357" i="1" s="1"/>
  <c r="J377" i="1" a="1"/>
  <c r="J377" i="1" s="1"/>
  <c r="J258" i="1" a="1"/>
  <c r="J258" i="1" s="1"/>
  <c r="J304" i="1" a="1"/>
  <c r="J304" i="1" s="1"/>
  <c r="J355" i="1" a="1"/>
  <c r="J355" i="1" s="1"/>
  <c r="J368" i="1" a="1"/>
  <c r="J368" i="1" s="1"/>
  <c r="J376" i="1" a="1"/>
  <c r="J376" i="1" s="1"/>
  <c r="J391" i="1" a="1"/>
  <c r="J391" i="1" s="1"/>
  <c r="J353" i="1" a="1"/>
  <c r="J353" i="1" s="1"/>
  <c r="J305" i="1" a="1"/>
  <c r="J305" i="1" s="1"/>
  <c r="J317" i="1" a="1"/>
  <c r="J317" i="1" s="1"/>
  <c r="J321" i="1" a="1"/>
  <c r="J321" i="1" s="1"/>
  <c r="J332" i="1" a="1"/>
  <c r="J332" i="1" s="1"/>
  <c r="J336" i="1" a="1"/>
  <c r="J336" i="1" s="1"/>
  <c r="J347" i="1" a="1"/>
  <c r="J347" i="1" s="1"/>
  <c r="J352" i="1" a="1"/>
  <c r="J352" i="1" s="1"/>
  <c r="J359" i="1" a="1"/>
  <c r="J359" i="1" s="1"/>
  <c r="J365" i="1" a="1"/>
  <c r="J365" i="1" s="1"/>
  <c r="J375" i="1" a="1"/>
  <c r="J375" i="1" s="1"/>
  <c r="J388" i="1" a="1"/>
  <c r="J388" i="1" s="1"/>
  <c r="J354" i="1" a="1"/>
  <c r="J354" i="1" s="1"/>
  <c r="J363" i="1" a="1"/>
  <c r="J363" i="1" s="1"/>
  <c r="J374" i="1" a="1"/>
  <c r="J374" i="1" s="1"/>
  <c r="J387" i="1" a="1"/>
  <c r="J387" i="1" s="1"/>
  <c r="J380" i="1" a="1"/>
  <c r="J380" i="1" s="1"/>
  <c r="J402" i="1" a="1"/>
  <c r="J402" i="1" s="1"/>
  <c r="J408" i="1" a="1"/>
  <c r="J408" i="1" s="1"/>
  <c r="J409" i="1" a="1"/>
  <c r="J409" i="1" s="1"/>
  <c r="J437" i="1" a="1"/>
  <c r="J437" i="1" s="1"/>
  <c r="J389" i="1" a="1"/>
  <c r="J389" i="1" s="1"/>
  <c r="J393" i="1" a="1"/>
  <c r="J393" i="1" s="1"/>
  <c r="J400" i="1" a="1"/>
  <c r="J400" i="1" s="1"/>
  <c r="J403" i="1" a="1"/>
  <c r="J403" i="1" s="1"/>
  <c r="J406" i="1" a="1"/>
  <c r="J406" i="1" s="1"/>
  <c r="J422" i="1" a="1"/>
  <c r="J422" i="1" s="1"/>
  <c r="J423" i="1" a="1"/>
  <c r="J423" i="1" s="1"/>
  <c r="J429" i="1" a="1"/>
  <c r="J429" i="1" s="1"/>
  <c r="J430" i="1" a="1"/>
  <c r="J430" i="1" s="1"/>
  <c r="J435" i="1" a="1"/>
  <c r="J435" i="1" s="1"/>
  <c r="J436" i="1" a="1"/>
  <c r="J436" i="1" s="1"/>
  <c r="J442" i="1" a="1"/>
  <c r="J442" i="1" s="1"/>
  <c r="J443" i="1" a="1"/>
  <c r="J443" i="1" s="1"/>
  <c r="J364" i="1" a="1"/>
  <c r="J364" i="1" s="1"/>
  <c r="J381" i="1" a="1"/>
  <c r="J381" i="1" s="1"/>
  <c r="J394" i="1" a="1"/>
  <c r="J394" i="1" s="1"/>
  <c r="J398" i="1" a="1"/>
  <c r="J398" i="1" s="1"/>
  <c r="J410" i="1" a="1"/>
  <c r="J410" i="1" s="1"/>
  <c r="J428" i="1" a="1"/>
  <c r="J428" i="1" s="1"/>
  <c r="J392" i="1" a="1"/>
  <c r="J392" i="1" s="1"/>
  <c r="J395" i="1" a="1"/>
  <c r="J395" i="1" s="1"/>
  <c r="J421" i="1" a="1"/>
  <c r="J421" i="1" s="1"/>
  <c r="J361" i="1" a="1"/>
  <c r="J361" i="1" s="1"/>
  <c r="J386" i="1" a="1"/>
  <c r="J386" i="1" s="1"/>
  <c r="J390" i="1" a="1"/>
  <c r="J390" i="1" s="1"/>
  <c r="J411" i="1" a="1"/>
  <c r="J411" i="1" s="1"/>
  <c r="J412" i="1" a="1"/>
  <c r="J412" i="1" s="1"/>
  <c r="J419" i="1" a="1"/>
  <c r="J419" i="1" s="1"/>
  <c r="J420" i="1" a="1"/>
  <c r="J420" i="1" s="1"/>
  <c r="J426" i="1" a="1"/>
  <c r="J426" i="1" s="1"/>
  <c r="J427" i="1" a="1"/>
  <c r="J427" i="1" s="1"/>
  <c r="J433" i="1" a="1"/>
  <c r="J433" i="1" s="1"/>
  <c r="J434" i="1" a="1"/>
  <c r="J434" i="1" s="1"/>
  <c r="J440" i="1" a="1"/>
  <c r="J440" i="1" s="1"/>
  <c r="J441" i="1" a="1"/>
  <c r="J441" i="1" s="1"/>
  <c r="J404" i="1" a="1"/>
  <c r="J404" i="1" s="1"/>
  <c r="J407" i="1" a="1"/>
  <c r="J407" i="1" s="1"/>
  <c r="J413" i="1" a="1"/>
  <c r="J413" i="1" s="1"/>
  <c r="J414" i="1" a="1"/>
  <c r="J414" i="1" s="1"/>
  <c r="J415" i="1" a="1"/>
  <c r="J415" i="1" s="1"/>
  <c r="J302" i="1" a="1"/>
  <c r="J302" i="1" s="1"/>
  <c r="J362" i="1" a="1"/>
  <c r="J362" i="1" s="1"/>
  <c r="J366" i="1" a="1"/>
  <c r="J366" i="1" s="1"/>
  <c r="J399" i="1" a="1"/>
  <c r="J399" i="1" s="1"/>
  <c r="J405" i="1" a="1"/>
  <c r="J405" i="1" s="1"/>
  <c r="J445" i="1" a="1"/>
  <c r="J445" i="1" s="1"/>
  <c r="J453" i="1" a="1"/>
  <c r="J453" i="1" s="1"/>
  <c r="J479" i="1" a="1"/>
  <c r="J479" i="1" s="1"/>
  <c r="J484" i="1" a="1"/>
  <c r="J484" i="1" s="1"/>
  <c r="J489" i="1" a="1"/>
  <c r="J489" i="1" s="1"/>
  <c r="J495" i="1" a="1"/>
  <c r="J495" i="1" s="1"/>
  <c r="J500" i="1" a="1"/>
  <c r="J500" i="1" s="1"/>
  <c r="J397" i="1" a="1"/>
  <c r="J397" i="1" s="1"/>
  <c r="J417" i="1" a="1"/>
  <c r="J417" i="1" s="1"/>
  <c r="J439" i="1" a="1"/>
  <c r="J439" i="1" s="1"/>
  <c r="J451" i="1" a="1"/>
  <c r="J451" i="1" s="1"/>
  <c r="J452" i="1" a="1"/>
  <c r="J452" i="1" s="1"/>
  <c r="J458" i="1" a="1"/>
  <c r="J458" i="1" s="1"/>
  <c r="J459" i="1" a="1"/>
  <c r="J459" i="1" s="1"/>
  <c r="J465" i="1" a="1"/>
  <c r="J465" i="1" s="1"/>
  <c r="J466" i="1" a="1"/>
  <c r="J466" i="1" s="1"/>
  <c r="J478" i="1" a="1"/>
  <c r="J478" i="1" s="1"/>
  <c r="J494" i="1" a="1"/>
  <c r="J494" i="1" s="1"/>
  <c r="J438" i="1" a="1"/>
  <c r="J438" i="1" s="1"/>
  <c r="J444" i="1" a="1"/>
  <c r="J444" i="1" s="1"/>
  <c r="J471" i="1" a="1"/>
  <c r="J471" i="1" s="1"/>
  <c r="J473" i="1" a="1"/>
  <c r="J473" i="1" s="1"/>
  <c r="J488" i="1" a="1"/>
  <c r="J488" i="1" s="1"/>
  <c r="J456" i="1" a="1"/>
  <c r="J456" i="1" s="1"/>
  <c r="J463" i="1" a="1"/>
  <c r="J463" i="1" s="1"/>
  <c r="J464" i="1" a="1"/>
  <c r="J464" i="1" s="1"/>
  <c r="J470" i="1" a="1"/>
  <c r="J470" i="1" s="1"/>
  <c r="J474" i="1" a="1"/>
  <c r="J474" i="1" s="1"/>
  <c r="J477" i="1" a="1"/>
  <c r="J477" i="1" s="1"/>
  <c r="J482" i="1" a="1"/>
  <c r="J482" i="1" s="1"/>
  <c r="J483" i="1" a="1"/>
  <c r="J483" i="1" s="1"/>
  <c r="J493" i="1" a="1"/>
  <c r="J493" i="1" s="1"/>
  <c r="J498" i="1" a="1"/>
  <c r="J498" i="1" s="1"/>
  <c r="J499" i="1" a="1"/>
  <c r="J499" i="1" s="1"/>
  <c r="J315" i="1" a="1"/>
  <c r="J315" i="1" s="1"/>
  <c r="J424" i="1" a="1"/>
  <c r="J424" i="1" s="1"/>
  <c r="J447" i="1" a="1"/>
  <c r="J447" i="1" s="1"/>
  <c r="J455" i="1" a="1"/>
  <c r="J455" i="1" s="1"/>
  <c r="J462" i="1" a="1"/>
  <c r="J462" i="1" s="1"/>
  <c r="J469" i="1" a="1"/>
  <c r="J469" i="1" s="1"/>
  <c r="J472" i="1" a="1"/>
  <c r="J472" i="1" s="1"/>
  <c r="J486" i="1" a="1"/>
  <c r="J486" i="1" s="1"/>
  <c r="J401" i="1" a="1"/>
  <c r="J401" i="1" s="1"/>
  <c r="J418" i="1" a="1"/>
  <c r="J418" i="1" s="1"/>
  <c r="J454" i="1" a="1"/>
  <c r="J454" i="1" s="1"/>
  <c r="J461" i="1" a="1"/>
  <c r="J461" i="1" s="1"/>
  <c r="J467" i="1" a="1"/>
  <c r="J467" i="1" s="1"/>
  <c r="J468" i="1" a="1"/>
  <c r="J468" i="1" s="1"/>
  <c r="J480" i="1" a="1"/>
  <c r="J480" i="1" s="1"/>
  <c r="J496" i="1" a="1"/>
  <c r="J496" i="1" s="1"/>
  <c r="J432" i="1" a="1"/>
  <c r="J432" i="1" s="1"/>
  <c r="J449" i="1" a="1"/>
  <c r="J449" i="1" s="1"/>
  <c r="J475" i="1" a="1"/>
  <c r="J475" i="1" s="1"/>
  <c r="J509" i="1" a="1"/>
  <c r="J509" i="1" s="1"/>
  <c r="J512" i="1" a="1"/>
  <c r="J512" i="1" s="1"/>
  <c r="J528" i="1" a="1"/>
  <c r="J528" i="1" s="1"/>
  <c r="J425" i="1" a="1"/>
  <c r="J425" i="1" s="1"/>
  <c r="J485" i="1" a="1"/>
  <c r="J485" i="1" s="1"/>
  <c r="J508" i="1" a="1"/>
  <c r="J508" i="1" s="1"/>
  <c r="J511" i="1" a="1"/>
  <c r="J511" i="1" s="1"/>
  <c r="J513" i="1" a="1"/>
  <c r="J513" i="1" s="1"/>
  <c r="J517" i="1" a="1"/>
  <c r="J517" i="1" s="1"/>
  <c r="J520" i="1" a="1"/>
  <c r="J520" i="1" s="1"/>
  <c r="J522" i="1" a="1"/>
  <c r="J522" i="1" s="1"/>
  <c r="J523" i="1" a="1"/>
  <c r="J523" i="1" s="1"/>
  <c r="J527" i="1" a="1"/>
  <c r="J527" i="1" s="1"/>
  <c r="J531" i="1" a="1"/>
  <c r="J531" i="1" s="1"/>
  <c r="J533" i="1" a="1"/>
  <c r="J533" i="1" s="1"/>
  <c r="J534" i="1" a="1"/>
  <c r="J534" i="1" s="1"/>
  <c r="J535" i="1" a="1"/>
  <c r="J535" i="1" s="1"/>
  <c r="J540" i="1" a="1"/>
  <c r="J540" i="1" s="1"/>
  <c r="J541" i="1" a="1"/>
  <c r="J541" i="1" s="1"/>
  <c r="J542" i="1" a="1"/>
  <c r="J542" i="1" s="1"/>
  <c r="J544" i="1" a="1"/>
  <c r="J544" i="1" s="1"/>
  <c r="J545" i="1" a="1"/>
  <c r="J545" i="1" s="1"/>
  <c r="J450" i="1" a="1"/>
  <c r="J450" i="1" s="1"/>
  <c r="J476" i="1" a="1"/>
  <c r="J476" i="1" s="1"/>
  <c r="J481" i="1" a="1"/>
  <c r="J481" i="1" s="1"/>
  <c r="J502" i="1" a="1"/>
  <c r="J502" i="1" s="1"/>
  <c r="J503" i="1" a="1"/>
  <c r="J503" i="1" s="1"/>
  <c r="J514" i="1" a="1"/>
  <c r="J514" i="1" s="1"/>
  <c r="J519" i="1" a="1"/>
  <c r="J519" i="1" s="1"/>
  <c r="J524" i="1" a="1"/>
  <c r="J524" i="1" s="1"/>
  <c r="J525" i="1" a="1"/>
  <c r="J525" i="1" s="1"/>
  <c r="J543" i="1" a="1"/>
  <c r="J543" i="1" s="1"/>
  <c r="J446" i="1" a="1"/>
  <c r="J446" i="1" s="1"/>
  <c r="J460" i="1" a="1"/>
  <c r="J460" i="1" s="1"/>
  <c r="J492" i="1" a="1"/>
  <c r="J492" i="1" s="1"/>
  <c r="J497" i="1" a="1"/>
  <c r="J497" i="1" s="1"/>
  <c r="J516" i="1" a="1"/>
  <c r="J516" i="1" s="1"/>
  <c r="J532" i="1" a="1"/>
  <c r="J532" i="1" s="1"/>
  <c r="J536" i="1" a="1"/>
  <c r="J536" i="1" s="1"/>
  <c r="J538" i="1" a="1"/>
  <c r="J538" i="1" s="1"/>
  <c r="J548" i="1" a="1"/>
  <c r="J548" i="1" s="1"/>
  <c r="J549" i="1" a="1"/>
  <c r="J549" i="1" s="1"/>
  <c r="J491" i="1" a="1"/>
  <c r="J491" i="1" s="1"/>
  <c r="J505" i="1" a="1"/>
  <c r="J505" i="1" s="1"/>
  <c r="J529" i="1" a="1"/>
  <c r="J529" i="1" s="1"/>
  <c r="J537" i="1" a="1"/>
  <c r="J537" i="1" s="1"/>
  <c r="J547" i="1" a="1"/>
  <c r="J547" i="1" s="1"/>
  <c r="J416" i="1" a="1"/>
  <c r="J416" i="1" s="1"/>
  <c r="J457" i="1" a="1"/>
  <c r="J457" i="1" s="1"/>
  <c r="J490" i="1" a="1"/>
  <c r="J490" i="1" s="1"/>
  <c r="J504" i="1" a="1"/>
  <c r="J504" i="1" s="1"/>
  <c r="J510" i="1" a="1"/>
  <c r="J510" i="1" s="1"/>
  <c r="J521" i="1" a="1"/>
  <c r="J521" i="1" s="1"/>
  <c r="J530" i="1" a="1"/>
  <c r="J530" i="1" s="1"/>
  <c r="J551" i="1" a="1"/>
  <c r="J551" i="1" s="1"/>
  <c r="J572" i="1" a="1"/>
  <c r="J572" i="1" s="1"/>
  <c r="J579" i="1" a="1"/>
  <c r="J579" i="1" s="1"/>
  <c r="J590" i="1" a="1"/>
  <c r="J590" i="1" s="1"/>
  <c r="J593" i="1" a="1"/>
  <c r="J593" i="1" s="1"/>
  <c r="J603" i="1" a="1"/>
  <c r="J603" i="1" s="1"/>
  <c r="J546" i="1" a="1"/>
  <c r="J546" i="1" s="1"/>
  <c r="J554" i="1" a="1"/>
  <c r="J554" i="1" s="1"/>
  <c r="J561" i="1" a="1"/>
  <c r="J561" i="1" s="1"/>
  <c r="J570" i="1" a="1"/>
  <c r="J570" i="1" s="1"/>
  <c r="J571" i="1" a="1"/>
  <c r="J571" i="1" s="1"/>
  <c r="J576" i="1" a="1"/>
  <c r="J576" i="1" s="1"/>
  <c r="J582" i="1" a="1"/>
  <c r="J582" i="1" s="1"/>
  <c r="J586" i="1" a="1"/>
  <c r="J586" i="1" s="1"/>
  <c r="J596" i="1" a="1"/>
  <c r="J596" i="1" s="1"/>
  <c r="J506" i="1" a="1"/>
  <c r="J506" i="1" s="1"/>
  <c r="J518" i="1" a="1"/>
  <c r="J518" i="1" s="1"/>
  <c r="J568" i="1" a="1"/>
  <c r="J568" i="1" s="1"/>
  <c r="J569" i="1" a="1"/>
  <c r="J569" i="1" s="1"/>
  <c r="J581" i="1" a="1"/>
  <c r="J581" i="1" s="1"/>
  <c r="J585" i="1" a="1"/>
  <c r="J585" i="1" s="1"/>
  <c r="J589" i="1" a="1"/>
  <c r="J589" i="1" s="1"/>
  <c r="J592" i="1" a="1"/>
  <c r="J592" i="1" s="1"/>
  <c r="J599" i="1" a="1"/>
  <c r="J599" i="1" s="1"/>
  <c r="J539" i="1" a="1"/>
  <c r="J539" i="1" s="1"/>
  <c r="J553" i="1" a="1"/>
  <c r="J553" i="1" s="1"/>
  <c r="J560" i="1" a="1"/>
  <c r="J560" i="1" s="1"/>
  <c r="J575" i="1" a="1"/>
  <c r="J575" i="1" s="1"/>
  <c r="J578" i="1" a="1"/>
  <c r="J578" i="1" s="1"/>
  <c r="J588" i="1" a="1"/>
  <c r="J588" i="1" s="1"/>
  <c r="J396" i="1" a="1"/>
  <c r="J396" i="1" s="1"/>
  <c r="J431" i="1" a="1"/>
  <c r="J431" i="1" s="1"/>
  <c r="J487" i="1" a="1"/>
  <c r="J487" i="1" s="1"/>
  <c r="J507" i="1" a="1"/>
  <c r="J507" i="1" s="1"/>
  <c r="J515" i="1" a="1"/>
  <c r="J515" i="1" s="1"/>
  <c r="J550" i="1" a="1"/>
  <c r="J550" i="1" s="1"/>
  <c r="J567" i="1" a="1"/>
  <c r="J567" i="1" s="1"/>
  <c r="J584" i="1" a="1"/>
  <c r="J584" i="1" s="1"/>
  <c r="J595" i="1" a="1"/>
  <c r="J595" i="1" s="1"/>
  <c r="J602" i="1" a="1"/>
  <c r="J602" i="1" s="1"/>
  <c r="J448" i="1" a="1"/>
  <c r="J448" i="1" s="1"/>
  <c r="J566" i="1" a="1"/>
  <c r="J566" i="1" s="1"/>
  <c r="J574" i="1" a="1"/>
  <c r="J574" i="1" s="1"/>
  <c r="J580" i="1" a="1"/>
  <c r="J580" i="1" s="1"/>
  <c r="J591" i="1" a="1"/>
  <c r="J591" i="1" s="1"/>
  <c r="J552" i="1" a="1"/>
  <c r="J552" i="1" s="1"/>
  <c r="J559" i="1" a="1"/>
  <c r="J559" i="1" s="1"/>
  <c r="J563" i="1" a="1"/>
  <c r="J563" i="1" s="1"/>
  <c r="J577" i="1" a="1"/>
  <c r="J577" i="1" s="1"/>
  <c r="J587" i="1" a="1"/>
  <c r="J587" i="1" s="1"/>
  <c r="J594" i="1" a="1"/>
  <c r="J594" i="1" s="1"/>
  <c r="J598" i="1" a="1"/>
  <c r="J598" i="1" s="1"/>
  <c r="J558" i="1" a="1"/>
  <c r="J558" i="1" s="1"/>
  <c r="J615" i="1" a="1"/>
  <c r="J615" i="1" s="1"/>
  <c r="J624" i="1" a="1"/>
  <c r="J624" i="1" s="1"/>
  <c r="J627" i="1" a="1"/>
  <c r="J627" i="1" s="1"/>
  <c r="J634" i="1" a="1"/>
  <c r="J634" i="1" s="1"/>
  <c r="J640" i="1" a="1"/>
  <c r="J640" i="1" s="1"/>
  <c r="J555" i="1" a="1"/>
  <c r="J555" i="1" s="1"/>
  <c r="J606" i="1" a="1"/>
  <c r="J606" i="1" s="1"/>
  <c r="J609" i="1" a="1"/>
  <c r="J609" i="1" s="1"/>
  <c r="J646" i="1" a="1"/>
  <c r="J646" i="1" s="1"/>
  <c r="J647" i="1" a="1"/>
  <c r="J647" i="1" s="1"/>
  <c r="J654" i="1" a="1"/>
  <c r="J654" i="1" s="1"/>
  <c r="J655" i="1" a="1"/>
  <c r="J655" i="1" s="1"/>
  <c r="J666" i="1" a="1"/>
  <c r="J666" i="1" s="1"/>
  <c r="J565" i="1" a="1"/>
  <c r="J565" i="1" s="1"/>
  <c r="J583" i="1" a="1"/>
  <c r="J583" i="1" s="1"/>
  <c r="J608" i="1" a="1"/>
  <c r="J608" i="1" s="1"/>
  <c r="J611" i="1" a="1"/>
  <c r="J611" i="1" s="1"/>
  <c r="J618" i="1" a="1"/>
  <c r="J618" i="1" s="1"/>
  <c r="J621" i="1" a="1"/>
  <c r="J621" i="1" s="1"/>
  <c r="J630" i="1" a="1"/>
  <c r="J630" i="1" s="1"/>
  <c r="J636" i="1" a="1"/>
  <c r="J636" i="1" s="1"/>
  <c r="J638" i="1" a="1"/>
  <c r="J638" i="1" s="1"/>
  <c r="J662" i="1" a="1"/>
  <c r="J662" i="1" s="1"/>
  <c r="J557" i="1" a="1"/>
  <c r="J557" i="1" s="1"/>
  <c r="J562" i="1" a="1"/>
  <c r="J562" i="1" s="1"/>
  <c r="J573" i="1" a="1"/>
  <c r="J573" i="1" s="1"/>
  <c r="J620" i="1" a="1"/>
  <c r="J620" i="1" s="1"/>
  <c r="J623" i="1" a="1"/>
  <c r="J623" i="1" s="1"/>
  <c r="J632" i="1" a="1"/>
  <c r="J632" i="1" s="1"/>
  <c r="J633" i="1" a="1"/>
  <c r="J633" i="1" s="1"/>
  <c r="J564" i="1" a="1"/>
  <c r="J564" i="1" s="1"/>
  <c r="J604" i="1" a="1"/>
  <c r="J604" i="1" s="1"/>
  <c r="J607" i="1" a="1"/>
  <c r="J607" i="1" s="1"/>
  <c r="J616" i="1" a="1"/>
  <c r="J616" i="1" s="1"/>
  <c r="J617" i="1" a="1"/>
  <c r="J617" i="1" s="1"/>
  <c r="J628" i="1" a="1"/>
  <c r="J628" i="1" s="1"/>
  <c r="J629" i="1" a="1"/>
  <c r="J629" i="1" s="1"/>
  <c r="J641" i="1" a="1"/>
  <c r="J641" i="1" s="1"/>
  <c r="J643" i="1" a="1"/>
  <c r="J643" i="1" s="1"/>
  <c r="J650" i="1" a="1"/>
  <c r="J650" i="1" s="1"/>
  <c r="J651" i="1" a="1"/>
  <c r="J651" i="1" s="1"/>
  <c r="J658" i="1" a="1"/>
  <c r="J658" i="1" s="1"/>
  <c r="J659" i="1" a="1"/>
  <c r="J659" i="1" s="1"/>
  <c r="J501" i="1" a="1"/>
  <c r="J501" i="1" s="1"/>
  <c r="J556" i="1" a="1"/>
  <c r="J556" i="1" s="1"/>
  <c r="J601" i="1" a="1"/>
  <c r="J601" i="1" s="1"/>
  <c r="J610" i="1" a="1"/>
  <c r="J610" i="1" s="1"/>
  <c r="J619" i="1" a="1"/>
  <c r="J619" i="1" s="1"/>
  <c r="J631" i="1" a="1"/>
  <c r="J631" i="1" s="1"/>
  <c r="J635" i="1" a="1"/>
  <c r="J635" i="1" s="1"/>
  <c r="J637" i="1" a="1"/>
  <c r="J637" i="1" s="1"/>
  <c r="J660" i="1" a="1"/>
  <c r="J660" i="1" s="1"/>
  <c r="J664" i="1" a="1"/>
  <c r="J664" i="1" s="1"/>
  <c r="J600" i="1" a="1"/>
  <c r="J600" i="1" s="1"/>
  <c r="J645" i="1" a="1"/>
  <c r="J645" i="1" s="1"/>
  <c r="J657" i="1" a="1"/>
  <c r="J657" i="1" s="1"/>
  <c r="J671" i="1" a="1"/>
  <c r="J671" i="1" s="1"/>
  <c r="J674" i="1" a="1"/>
  <c r="J674" i="1" s="1"/>
  <c r="J677" i="1" a="1"/>
  <c r="J677" i="1" s="1"/>
  <c r="J685" i="1" a="1"/>
  <c r="J685" i="1" s="1"/>
  <c r="J693" i="1" a="1"/>
  <c r="J693" i="1" s="1"/>
  <c r="J701" i="1" a="1"/>
  <c r="J701" i="1" s="1"/>
  <c r="J709" i="1" a="1"/>
  <c r="J709" i="1" s="1"/>
  <c r="J717" i="1" a="1"/>
  <c r="J717" i="1" s="1"/>
  <c r="J733" i="1" a="1"/>
  <c r="J733" i="1" s="1"/>
  <c r="J738" i="1" a="1"/>
  <c r="J738" i="1" s="1"/>
  <c r="J739" i="1" a="1"/>
  <c r="J739" i="1" s="1"/>
  <c r="J742" i="1" a="1"/>
  <c r="J742" i="1" s="1"/>
  <c r="J748" i="1" a="1"/>
  <c r="J748" i="1" s="1"/>
  <c r="J756" i="1" a="1"/>
  <c r="J756" i="1" s="1"/>
  <c r="J760" i="1" a="1"/>
  <c r="J760" i="1" s="1"/>
  <c r="J765" i="1" a="1"/>
  <c r="J765" i="1" s="1"/>
  <c r="J774" i="1" a="1"/>
  <c r="J774" i="1" s="1"/>
  <c r="J777" i="1" a="1"/>
  <c r="J777" i="1" s="1"/>
  <c r="J780" i="1" a="1"/>
  <c r="J780" i="1" s="1"/>
  <c r="J787" i="1" a="1"/>
  <c r="J787" i="1" s="1"/>
  <c r="J613" i="1" a="1"/>
  <c r="J613" i="1" s="1"/>
  <c r="J625" i="1" a="1"/>
  <c r="J625" i="1" s="1"/>
  <c r="J642" i="1" a="1"/>
  <c r="J642" i="1" s="1"/>
  <c r="J644" i="1" a="1"/>
  <c r="J644" i="1" s="1"/>
  <c r="J656" i="1" a="1"/>
  <c r="J656" i="1" s="1"/>
  <c r="J663" i="1" a="1"/>
  <c r="J663" i="1" s="1"/>
  <c r="J682" i="1" a="1"/>
  <c r="J682" i="1" s="1"/>
  <c r="J690" i="1" a="1"/>
  <c r="J690" i="1" s="1"/>
  <c r="J698" i="1" a="1"/>
  <c r="J698" i="1" s="1"/>
  <c r="J706" i="1" a="1"/>
  <c r="J706" i="1" s="1"/>
  <c r="J714" i="1" a="1"/>
  <c r="J714" i="1" s="1"/>
  <c r="J722" i="1" a="1"/>
  <c r="J722" i="1" s="1"/>
  <c r="J725" i="1" a="1"/>
  <c r="J725" i="1" s="1"/>
  <c r="J732" i="1" a="1"/>
  <c r="J732" i="1" s="1"/>
  <c r="J750" i="1" a="1"/>
  <c r="J750" i="1" s="1"/>
  <c r="J753" i="1" a="1"/>
  <c r="J753" i="1" s="1"/>
  <c r="J759" i="1" a="1"/>
  <c r="J759" i="1" s="1"/>
  <c r="J770" i="1" a="1"/>
  <c r="J770" i="1" s="1"/>
  <c r="J614" i="1" a="1"/>
  <c r="J614" i="1" s="1"/>
  <c r="J626" i="1" a="1"/>
  <c r="J626" i="1" s="1"/>
  <c r="J667" i="1" a="1"/>
  <c r="J667" i="1" s="1"/>
  <c r="J679" i="1" a="1"/>
  <c r="J679" i="1" s="1"/>
  <c r="J687" i="1" a="1"/>
  <c r="J687" i="1" s="1"/>
  <c r="J695" i="1" a="1"/>
  <c r="J695" i="1" s="1"/>
  <c r="J703" i="1" a="1"/>
  <c r="J703" i="1" s="1"/>
  <c r="J711" i="1" a="1"/>
  <c r="J711" i="1" s="1"/>
  <c r="J719" i="1" a="1"/>
  <c r="J719" i="1" s="1"/>
  <c r="J728" i="1" a="1"/>
  <c r="J728" i="1" s="1"/>
  <c r="J737" i="1" a="1"/>
  <c r="J737" i="1" s="1"/>
  <c r="J744" i="1" a="1"/>
  <c r="J744" i="1" s="1"/>
  <c r="J747" i="1" a="1"/>
  <c r="J747" i="1" s="1"/>
  <c r="J758" i="1" a="1"/>
  <c r="J758" i="1" s="1"/>
  <c r="J764" i="1" a="1"/>
  <c r="J764" i="1" s="1"/>
  <c r="J769" i="1" a="1"/>
  <c r="J769" i="1" s="1"/>
  <c r="J773" i="1" a="1"/>
  <c r="J773" i="1" s="1"/>
  <c r="J776" i="1" a="1"/>
  <c r="J776" i="1" s="1"/>
  <c r="J653" i="1" a="1"/>
  <c r="J653" i="1" s="1"/>
  <c r="J670" i="1" a="1"/>
  <c r="J670" i="1" s="1"/>
  <c r="J673" i="1" a="1"/>
  <c r="J673" i="1" s="1"/>
  <c r="J676" i="1" a="1"/>
  <c r="J676" i="1" s="1"/>
  <c r="J684" i="1" a="1"/>
  <c r="J684" i="1" s="1"/>
  <c r="J692" i="1" a="1"/>
  <c r="J692" i="1" s="1"/>
  <c r="J700" i="1" a="1"/>
  <c r="J700" i="1" s="1"/>
  <c r="J708" i="1" a="1"/>
  <c r="J708" i="1" s="1"/>
  <c r="J716" i="1" a="1"/>
  <c r="J716" i="1" s="1"/>
  <c r="J724" i="1" a="1"/>
  <c r="J724" i="1" s="1"/>
  <c r="J622" i="1" a="1"/>
  <c r="J622" i="1" s="1"/>
  <c r="J649" i="1" a="1"/>
  <c r="J649" i="1" s="1"/>
  <c r="J675" i="1" a="1"/>
  <c r="J675" i="1" s="1"/>
  <c r="J678" i="1" a="1"/>
  <c r="J678" i="1" s="1"/>
  <c r="J686" i="1" a="1"/>
  <c r="J686" i="1" s="1"/>
  <c r="J694" i="1" a="1"/>
  <c r="J694" i="1" s="1"/>
  <c r="J702" i="1" a="1"/>
  <c r="J702" i="1" s="1"/>
  <c r="J710" i="1" a="1"/>
  <c r="J710" i="1" s="1"/>
  <c r="J718" i="1" a="1"/>
  <c r="J718" i="1" s="1"/>
  <c r="J730" i="1" a="1"/>
  <c r="J730" i="1" s="1"/>
  <c r="J735" i="1" a="1"/>
  <c r="J735" i="1" s="1"/>
  <c r="J740" i="1" a="1"/>
  <c r="J740" i="1" s="1"/>
  <c r="J743" i="1" a="1"/>
  <c r="J743" i="1" s="1"/>
  <c r="J746" i="1" a="1"/>
  <c r="J746" i="1" s="1"/>
  <c r="J752" i="1" a="1"/>
  <c r="J752" i="1" s="1"/>
  <c r="J762" i="1" a="1"/>
  <c r="J762" i="1" s="1"/>
  <c r="J767" i="1" a="1"/>
  <c r="J767" i="1" s="1"/>
  <c r="J775" i="1" a="1"/>
  <c r="J775" i="1" s="1"/>
  <c r="J784" i="1" a="1"/>
  <c r="J784" i="1" s="1"/>
  <c r="J788" i="1" a="1"/>
  <c r="J788" i="1" s="1"/>
  <c r="J605" i="1" a="1"/>
  <c r="J605" i="1" s="1"/>
  <c r="J648" i="1" a="1"/>
  <c r="J648" i="1" s="1"/>
  <c r="J672" i="1" a="1"/>
  <c r="J672" i="1" s="1"/>
  <c r="J683" i="1" a="1"/>
  <c r="J683" i="1" s="1"/>
  <c r="J691" i="1" a="1"/>
  <c r="J691" i="1" s="1"/>
  <c r="J699" i="1" a="1"/>
  <c r="J699" i="1" s="1"/>
  <c r="J707" i="1" a="1"/>
  <c r="J707" i="1" s="1"/>
  <c r="J715" i="1" a="1"/>
  <c r="J715" i="1" s="1"/>
  <c r="J723" i="1" a="1"/>
  <c r="J723" i="1" s="1"/>
  <c r="J726" i="1" a="1"/>
  <c r="J726" i="1" s="1"/>
  <c r="J734" i="1" a="1"/>
  <c r="J734" i="1" s="1"/>
  <c r="J754" i="1" a="1"/>
  <c r="J754" i="1" s="1"/>
  <c r="J761" i="1" a="1"/>
  <c r="J761" i="1" s="1"/>
  <c r="J771" i="1" a="1"/>
  <c r="J771" i="1" s="1"/>
  <c r="J778" i="1" a="1"/>
  <c r="J778" i="1" s="1"/>
  <c r="J783" i="1" a="1"/>
  <c r="J783" i="1" s="1"/>
  <c r="J652" i="1" a="1"/>
  <c r="J652" i="1" s="1"/>
  <c r="J705" i="1" a="1"/>
  <c r="J705" i="1" s="1"/>
  <c r="J755" i="1" a="1"/>
  <c r="J755" i="1" s="1"/>
  <c r="J779" i="1" a="1"/>
  <c r="J779" i="1" s="1"/>
  <c r="J785" i="1" a="1"/>
  <c r="J785" i="1" s="1"/>
  <c r="J794" i="1" a="1"/>
  <c r="J794" i="1" s="1"/>
  <c r="J807" i="1" a="1"/>
  <c r="J807" i="1" s="1"/>
  <c r="J812" i="1" a="1"/>
  <c r="J812" i="1" s="1"/>
  <c r="J817" i="1" a="1"/>
  <c r="J817" i="1" s="1"/>
  <c r="J821" i="1" a="1"/>
  <c r="J821" i="1" s="1"/>
  <c r="J825" i="1" a="1"/>
  <c r="J825" i="1" s="1"/>
  <c r="J831" i="1" a="1"/>
  <c r="J831" i="1" s="1"/>
  <c r="J840" i="1" a="1"/>
  <c r="J840" i="1" s="1"/>
  <c r="J845" i="1" a="1"/>
  <c r="J845" i="1" s="1"/>
  <c r="J862" i="1" a="1"/>
  <c r="J862" i="1" s="1"/>
  <c r="J866" i="1" a="1"/>
  <c r="J866" i="1" s="1"/>
  <c r="J870" i="1" a="1"/>
  <c r="J870" i="1" s="1"/>
  <c r="J880" i="1" a="1"/>
  <c r="J880" i="1" s="1"/>
  <c r="J612" i="1" a="1"/>
  <c r="J612" i="1" s="1"/>
  <c r="J668" i="1" a="1"/>
  <c r="J668" i="1" s="1"/>
  <c r="J680" i="1" a="1"/>
  <c r="J680" i="1" s="1"/>
  <c r="J712" i="1" a="1"/>
  <c r="J712" i="1" s="1"/>
  <c r="J729" i="1" a="1"/>
  <c r="J729" i="1" s="1"/>
  <c r="J751" i="1" a="1"/>
  <c r="J751" i="1" s="1"/>
  <c r="J790" i="1" a="1"/>
  <c r="J790" i="1" s="1"/>
  <c r="J795" i="1" a="1"/>
  <c r="J795" i="1" s="1"/>
  <c r="J796" i="1" a="1"/>
  <c r="J796" i="1" s="1"/>
  <c r="J816" i="1" a="1"/>
  <c r="J816" i="1" s="1"/>
  <c r="J830" i="1" a="1"/>
  <c r="J830" i="1" s="1"/>
  <c r="J835" i="1" a="1"/>
  <c r="J835" i="1" s="1"/>
  <c r="J843" i="1" a="1"/>
  <c r="J843" i="1" s="1"/>
  <c r="J844" i="1" a="1"/>
  <c r="J844" i="1" s="1"/>
  <c r="J854" i="1" a="1"/>
  <c r="J854" i="1" s="1"/>
  <c r="J857" i="1" a="1"/>
  <c r="J857" i="1" s="1"/>
  <c r="J861" i="1" a="1"/>
  <c r="J861" i="1" s="1"/>
  <c r="J865" i="1" a="1"/>
  <c r="J865" i="1" s="1"/>
  <c r="J875" i="1" a="1"/>
  <c r="J875" i="1" s="1"/>
  <c r="J526" i="1" a="1"/>
  <c r="J526" i="1" s="1"/>
  <c r="J597" i="1" a="1"/>
  <c r="J597" i="1" s="1"/>
  <c r="J661" i="1" a="1"/>
  <c r="J661" i="1" s="1"/>
  <c r="J669" i="1" a="1"/>
  <c r="J669" i="1" s="1"/>
  <c r="J681" i="1" a="1"/>
  <c r="J681" i="1" s="1"/>
  <c r="J713" i="1" a="1"/>
  <c r="J713" i="1" s="1"/>
  <c r="J763" i="1" a="1"/>
  <c r="J763" i="1" s="1"/>
  <c r="J797" i="1" a="1"/>
  <c r="J797" i="1" s="1"/>
  <c r="J806" i="1" a="1"/>
  <c r="J806" i="1" s="1"/>
  <c r="J665" i="1" a="1"/>
  <c r="J665" i="1" s="1"/>
  <c r="J688" i="1" a="1"/>
  <c r="J688" i="1" s="1"/>
  <c r="J720" i="1" a="1"/>
  <c r="J720" i="1" s="1"/>
  <c r="J768" i="1" a="1"/>
  <c r="J768" i="1" s="1"/>
  <c r="J798" i="1" a="1"/>
  <c r="J798" i="1" s="1"/>
  <c r="J805" i="1" a="1"/>
  <c r="J805" i="1" s="1"/>
  <c r="J811" i="1" a="1"/>
  <c r="J811" i="1" s="1"/>
  <c r="J815" i="1" a="1"/>
  <c r="J815" i="1" s="1"/>
  <c r="J820" i="1" a="1"/>
  <c r="J820" i="1" s="1"/>
  <c r="J824" i="1" a="1"/>
  <c r="J824" i="1" s="1"/>
  <c r="J834" i="1" a="1"/>
  <c r="J834" i="1" s="1"/>
  <c r="J839" i="1" a="1"/>
  <c r="J839" i="1" s="1"/>
  <c r="J842" i="1" a="1"/>
  <c r="J842" i="1" s="1"/>
  <c r="J856" i="1" a="1"/>
  <c r="J856" i="1" s="1"/>
  <c r="J878" i="1" a="1"/>
  <c r="J878" i="1" s="1"/>
  <c r="J639" i="1" a="1"/>
  <c r="J639" i="1" s="1"/>
  <c r="J696" i="1" a="1"/>
  <c r="J696" i="1" s="1"/>
  <c r="J741" i="1" a="1"/>
  <c r="J741" i="1" s="1"/>
  <c r="J745" i="1" a="1"/>
  <c r="J745" i="1" s="1"/>
  <c r="J749" i="1" a="1"/>
  <c r="J749" i="1" s="1"/>
  <c r="J782" i="1" a="1"/>
  <c r="J782" i="1" s="1"/>
  <c r="J791" i="1" a="1"/>
  <c r="J791" i="1" s="1"/>
  <c r="J800" i="1" a="1"/>
  <c r="J800" i="1" s="1"/>
  <c r="J801" i="1" a="1"/>
  <c r="J801" i="1" s="1"/>
  <c r="J802" i="1" a="1"/>
  <c r="J802" i="1" s="1"/>
  <c r="J803" i="1" a="1"/>
  <c r="J803" i="1" s="1"/>
  <c r="J823" i="1" a="1"/>
  <c r="J823" i="1" s="1"/>
  <c r="J833" i="1" a="1"/>
  <c r="J833" i="1" s="1"/>
  <c r="J837" i="1" a="1"/>
  <c r="J837" i="1" s="1"/>
  <c r="J851" i="1" a="1"/>
  <c r="J851" i="1" s="1"/>
  <c r="J859" i="1" a="1"/>
  <c r="J859" i="1" s="1"/>
  <c r="J860" i="1" a="1"/>
  <c r="J860" i="1" s="1"/>
  <c r="J863" i="1" a="1"/>
  <c r="J863" i="1" s="1"/>
  <c r="J872" i="1" a="1"/>
  <c r="J872" i="1" s="1"/>
  <c r="J877" i="1" a="1"/>
  <c r="J877" i="1" s="1"/>
  <c r="J697" i="1" a="1"/>
  <c r="J697" i="1" s="1"/>
  <c r="J731" i="1" a="1"/>
  <c r="J731" i="1" s="1"/>
  <c r="J736" i="1" a="1"/>
  <c r="J736" i="1" s="1"/>
  <c r="J766" i="1" a="1"/>
  <c r="J766" i="1" s="1"/>
  <c r="J789" i="1" a="1"/>
  <c r="J789" i="1" s="1"/>
  <c r="J804" i="1" a="1"/>
  <c r="J804" i="1" s="1"/>
  <c r="J808" i="1" a="1"/>
  <c r="J808" i="1" s="1"/>
  <c r="J818" i="1" a="1"/>
  <c r="J818" i="1" s="1"/>
  <c r="J827" i="1" a="1"/>
  <c r="J827" i="1" s="1"/>
  <c r="J841" i="1" a="1"/>
  <c r="J841" i="1" s="1"/>
  <c r="J850" i="1" a="1"/>
  <c r="J850" i="1" s="1"/>
  <c r="J867" i="1" a="1"/>
  <c r="J867" i="1" s="1"/>
  <c r="J881" i="1" a="1"/>
  <c r="J881" i="1" s="1"/>
  <c r="J772" i="1" a="1"/>
  <c r="J772" i="1" s="1"/>
  <c r="J855" i="1" a="1"/>
  <c r="J855" i="1" s="1"/>
  <c r="J864" i="1" a="1"/>
  <c r="J864" i="1" s="1"/>
  <c r="J886" i="1" a="1"/>
  <c r="J886" i="1" s="1"/>
  <c r="J894" i="1" a="1"/>
  <c r="J894" i="1" s="1"/>
  <c r="J903" i="1" a="1"/>
  <c r="J903" i="1" s="1"/>
  <c r="J944" i="1" a="1"/>
  <c r="J944" i="1" s="1"/>
  <c r="J948" i="1" a="1"/>
  <c r="J948" i="1" s="1"/>
  <c r="J953" i="1" a="1"/>
  <c r="J953" i="1" s="1"/>
  <c r="J822" i="1" a="1"/>
  <c r="J822" i="1" s="1"/>
  <c r="J849" i="1" a="1"/>
  <c r="J849" i="1" s="1"/>
  <c r="J868" i="1" a="1"/>
  <c r="J868" i="1" s="1"/>
  <c r="J873" i="1" a="1"/>
  <c r="J873" i="1" s="1"/>
  <c r="J889" i="1" a="1"/>
  <c r="J889" i="1" s="1"/>
  <c r="J897" i="1" a="1"/>
  <c r="J897" i="1" s="1"/>
  <c r="J920" i="1" a="1"/>
  <c r="J920" i="1" s="1"/>
  <c r="J932" i="1" a="1"/>
  <c r="J932" i="1" s="1"/>
  <c r="J939" i="1" a="1"/>
  <c r="J939" i="1" s="1"/>
  <c r="J955" i="1" a="1"/>
  <c r="J955" i="1" s="1"/>
  <c r="J689" i="1" a="1"/>
  <c r="J689" i="1" s="1"/>
  <c r="J727" i="1" a="1"/>
  <c r="J727" i="1" s="1"/>
  <c r="J757" i="1" a="1"/>
  <c r="J757" i="1" s="1"/>
  <c r="J786" i="1" a="1"/>
  <c r="J786" i="1" s="1"/>
  <c r="J799" i="1" a="1"/>
  <c r="J799" i="1" s="1"/>
  <c r="J829" i="1" a="1"/>
  <c r="J829" i="1" s="1"/>
  <c r="J858" i="1" a="1"/>
  <c r="J858" i="1" s="1"/>
  <c r="J883" i="1" a="1"/>
  <c r="J883" i="1" s="1"/>
  <c r="J885" i="1" a="1"/>
  <c r="J885" i="1" s="1"/>
  <c r="J893" i="1" a="1"/>
  <c r="J893" i="1" s="1"/>
  <c r="J902" i="1" a="1"/>
  <c r="J902" i="1" s="1"/>
  <c r="J904" i="1" a="1"/>
  <c r="J904" i="1" s="1"/>
  <c r="J905" i="1" a="1"/>
  <c r="J905" i="1" s="1"/>
  <c r="J919" i="1" a="1"/>
  <c r="J919" i="1" s="1"/>
  <c r="J921" i="1" a="1"/>
  <c r="J921" i="1" s="1"/>
  <c r="J931" i="1" a="1"/>
  <c r="J931" i="1" s="1"/>
  <c r="J938" i="1" a="1"/>
  <c r="J938" i="1" s="1"/>
  <c r="J781" i="1" a="1"/>
  <c r="J781" i="1" s="1"/>
  <c r="J792" i="1" a="1"/>
  <c r="J792" i="1" s="1"/>
  <c r="J813" i="1" a="1"/>
  <c r="J813" i="1" s="1"/>
  <c r="J848" i="1" a="1"/>
  <c r="J848" i="1" s="1"/>
  <c r="J853" i="1" a="1"/>
  <c r="J853" i="1" s="1"/>
  <c r="J882" i="1" a="1"/>
  <c r="J882" i="1" s="1"/>
  <c r="J896" i="1" a="1"/>
  <c r="J896" i="1" s="1"/>
  <c r="J900" i="1" a="1"/>
  <c r="J900" i="1" s="1"/>
  <c r="J906" i="1" a="1"/>
  <c r="J906" i="1" s="1"/>
  <c r="J910" i="1" a="1"/>
  <c r="J910" i="1" s="1"/>
  <c r="J912" i="1" a="1"/>
  <c r="J912" i="1" s="1"/>
  <c r="J918" i="1" a="1"/>
  <c r="J918" i="1" s="1"/>
  <c r="J924" i="1" a="1"/>
  <c r="J924" i="1" s="1"/>
  <c r="J937" i="1" a="1"/>
  <c r="J937" i="1" s="1"/>
  <c r="J943" i="1" a="1"/>
  <c r="J943" i="1" s="1"/>
  <c r="J947" i="1" a="1"/>
  <c r="J947" i="1" s="1"/>
  <c r="J957" i="1" a="1"/>
  <c r="J957" i="1" s="1"/>
  <c r="J959" i="1" a="1"/>
  <c r="J959" i="1" s="1"/>
  <c r="J961" i="1" a="1"/>
  <c r="J961" i="1" s="1"/>
  <c r="J963" i="1" a="1"/>
  <c r="J963" i="1" s="1"/>
  <c r="J965" i="1" a="1"/>
  <c r="J965" i="1" s="1"/>
  <c r="J967" i="1" a="1"/>
  <c r="J967" i="1" s="1"/>
  <c r="J969" i="1" a="1"/>
  <c r="J969" i="1" s="1"/>
  <c r="J971" i="1" a="1"/>
  <c r="J971" i="1" s="1"/>
  <c r="J973" i="1" a="1"/>
  <c r="J973" i="1" s="1"/>
  <c r="J975" i="1" a="1"/>
  <c r="J975" i="1" s="1"/>
  <c r="J977" i="1" a="1"/>
  <c r="J977" i="1" s="1"/>
  <c r="J979" i="1" a="1"/>
  <c r="J979" i="1" s="1"/>
  <c r="J981" i="1" a="1"/>
  <c r="J981" i="1" s="1"/>
  <c r="J721" i="1" a="1"/>
  <c r="J721" i="1" s="1"/>
  <c r="J809" i="1" a="1"/>
  <c r="J809" i="1" s="1"/>
  <c r="J814" i="1" a="1"/>
  <c r="J814" i="1" s="1"/>
  <c r="J819" i="1" a="1"/>
  <c r="J819" i="1" s="1"/>
  <c r="J828" i="1" a="1"/>
  <c r="J828" i="1" s="1"/>
  <c r="J838" i="1" a="1"/>
  <c r="J838" i="1" s="1"/>
  <c r="J871" i="1" a="1"/>
  <c r="J871" i="1" s="1"/>
  <c r="J876" i="1" a="1"/>
  <c r="J876" i="1" s="1"/>
  <c r="J884" i="1" a="1"/>
  <c r="J884" i="1" s="1"/>
  <c r="J888" i="1" a="1"/>
  <c r="J888" i="1" s="1"/>
  <c r="J892" i="1" a="1"/>
  <c r="J892" i="1" s="1"/>
  <c r="J901" i="1" a="1"/>
  <c r="J901" i="1" s="1"/>
  <c r="J909" i="1" a="1"/>
  <c r="J909" i="1" s="1"/>
  <c r="J911" i="1" a="1"/>
  <c r="J911" i="1" s="1"/>
  <c r="J925" i="1" a="1"/>
  <c r="J925" i="1" s="1"/>
  <c r="J930" i="1" a="1"/>
  <c r="J930" i="1" s="1"/>
  <c r="J936" i="1" a="1"/>
  <c r="J936" i="1" s="1"/>
  <c r="J942" i="1" a="1"/>
  <c r="J942" i="1" s="1"/>
  <c r="J950" i="1" a="1"/>
  <c r="J950" i="1" s="1"/>
  <c r="J952" i="1" a="1"/>
  <c r="J952" i="1" s="1"/>
  <c r="J954" i="1" a="1"/>
  <c r="J954" i="1" s="1"/>
  <c r="J704" i="1" a="1"/>
  <c r="J704" i="1" s="1"/>
  <c r="J793" i="1" a="1"/>
  <c r="J793" i="1" s="1"/>
  <c r="J847" i="1" a="1"/>
  <c r="J847" i="1" s="1"/>
  <c r="J852" i="1" a="1"/>
  <c r="J852" i="1" s="1"/>
  <c r="J891" i="1" a="1"/>
  <c r="J891" i="1" s="1"/>
  <c r="J899" i="1" a="1"/>
  <c r="J899" i="1" s="1"/>
  <c r="J907" i="1" a="1"/>
  <c r="J907" i="1" s="1"/>
  <c r="J908" i="1" a="1"/>
  <c r="J908" i="1" s="1"/>
  <c r="J913" i="1" a="1"/>
  <c r="J913" i="1" s="1"/>
  <c r="J914" i="1" a="1"/>
  <c r="J914" i="1" s="1"/>
  <c r="J917" i="1" a="1"/>
  <c r="J917" i="1" s="1"/>
  <c r="J926" i="1" a="1"/>
  <c r="J926" i="1" s="1"/>
  <c r="J929" i="1" a="1"/>
  <c r="J929" i="1" s="1"/>
  <c r="J935" i="1" a="1"/>
  <c r="J935" i="1" s="1"/>
  <c r="J946" i="1" a="1"/>
  <c r="J946" i="1" s="1"/>
  <c r="J810" i="1" a="1"/>
  <c r="J810" i="1" s="1"/>
  <c r="J832" i="1" a="1"/>
  <c r="J832" i="1" s="1"/>
  <c r="J887" i="1" a="1"/>
  <c r="J887" i="1" s="1"/>
  <c r="J895" i="1" a="1"/>
  <c r="J895" i="1" s="1"/>
  <c r="J927" i="1" a="1"/>
  <c r="J927" i="1" s="1"/>
  <c r="J928" i="1" a="1"/>
  <c r="J928" i="1" s="1"/>
  <c r="J941" i="1" a="1"/>
  <c r="J941" i="1" s="1"/>
  <c r="J949" i="1" a="1"/>
  <c r="J949" i="1" s="1"/>
  <c r="J923" i="1" a="1"/>
  <c r="J923" i="1" s="1"/>
  <c r="J956" i="1" a="1"/>
  <c r="J956" i="1" s="1"/>
  <c r="J964" i="1" a="1"/>
  <c r="J964" i="1" s="1"/>
  <c r="J972" i="1" a="1"/>
  <c r="J972" i="1" s="1"/>
  <c r="J982" i="1" a="1"/>
  <c r="J982" i="1" s="1"/>
  <c r="J984" i="1" a="1"/>
  <c r="J984" i="1" s="1"/>
  <c r="J986" i="1" a="1"/>
  <c r="J986" i="1" s="1"/>
  <c r="J988" i="1" a="1"/>
  <c r="J988" i="1" s="1"/>
  <c r="J990" i="1" a="1"/>
  <c r="J990" i="1" s="1"/>
  <c r="J992" i="1" a="1"/>
  <c r="J992" i="1" s="1"/>
  <c r="J994" i="1" a="1"/>
  <c r="J994" i="1" s="1"/>
  <c r="J996" i="1" a="1"/>
  <c r="J996" i="1" s="1"/>
  <c r="J998" i="1" a="1"/>
  <c r="J998" i="1" s="1"/>
  <c r="J1000" i="1" a="1"/>
  <c r="J1000" i="1" s="1"/>
  <c r="J1002" i="1" a="1"/>
  <c r="J1002" i="1" s="1"/>
  <c r="J1004" i="1" a="1"/>
  <c r="J1004" i="1" s="1"/>
  <c r="J1006" i="1" a="1"/>
  <c r="J1006" i="1" s="1"/>
  <c r="J1008" i="1" a="1"/>
  <c r="J1008" i="1" s="1"/>
  <c r="J1010" i="1" a="1"/>
  <c r="J1010" i="1" s="1"/>
  <c r="J1012" i="1" a="1"/>
  <c r="J1012" i="1" s="1"/>
  <c r="J1014" i="1" a="1"/>
  <c r="J1014" i="1" s="1"/>
  <c r="J1016" i="1" a="1"/>
  <c r="J1016" i="1" s="1"/>
  <c r="J1018" i="1" a="1"/>
  <c r="J1018" i="1" s="1"/>
  <c r="J1020" i="1" a="1"/>
  <c r="J1020" i="1" s="1"/>
  <c r="J1022" i="1" a="1"/>
  <c r="J1022" i="1" s="1"/>
  <c r="J1024" i="1" a="1"/>
  <c r="J1024" i="1" s="1"/>
  <c r="J1026" i="1" a="1"/>
  <c r="J1026" i="1" s="1"/>
  <c r="J1042" i="1" a="1"/>
  <c r="J1042" i="1" s="1"/>
  <c r="J1045" i="1" a="1"/>
  <c r="J1045" i="1" s="1"/>
  <c r="J1049" i="1" a="1"/>
  <c r="J1049" i="1" s="1"/>
  <c r="J846" i="1" a="1"/>
  <c r="J846" i="1" s="1"/>
  <c r="J915" i="1" a="1"/>
  <c r="J915" i="1" s="1"/>
  <c r="J1048" i="1" a="1"/>
  <c r="J1048" i="1" s="1"/>
  <c r="J1052" i="1" a="1"/>
  <c r="J1052" i="1" s="1"/>
  <c r="J1059" i="1" a="1"/>
  <c r="J1059" i="1" s="1"/>
  <c r="J1062" i="1" a="1"/>
  <c r="J1062" i="1" s="1"/>
  <c r="J1065" i="1" a="1"/>
  <c r="J1065" i="1" s="1"/>
  <c r="J869" i="1" a="1"/>
  <c r="J869" i="1" s="1"/>
  <c r="J933" i="1" a="1"/>
  <c r="J933" i="1" s="1"/>
  <c r="J958" i="1" a="1"/>
  <c r="J958" i="1" s="1"/>
  <c r="J966" i="1" a="1"/>
  <c r="J966" i="1" s="1"/>
  <c r="J974" i="1" a="1"/>
  <c r="J974" i="1" s="1"/>
  <c r="J1041" i="1" a="1"/>
  <c r="J1041" i="1" s="1"/>
  <c r="J1055" i="1" a="1"/>
  <c r="J1055" i="1" s="1"/>
  <c r="J874" i="1" a="1"/>
  <c r="J874" i="1" s="1"/>
  <c r="J922" i="1" a="1"/>
  <c r="J922" i="1" s="1"/>
  <c r="J1044" i="1" a="1"/>
  <c r="J1044" i="1" s="1"/>
  <c r="J879" i="1" a="1"/>
  <c r="J879" i="1" s="1"/>
  <c r="J898" i="1" a="1"/>
  <c r="J898" i="1" s="1"/>
  <c r="J940" i="1" a="1"/>
  <c r="J940" i="1" s="1"/>
  <c r="J945" i="1" a="1"/>
  <c r="J945" i="1" s="1"/>
  <c r="J960" i="1" a="1"/>
  <c r="J960" i="1" s="1"/>
  <c r="J968" i="1" a="1"/>
  <c r="J968" i="1" s="1"/>
  <c r="J976" i="1" a="1"/>
  <c r="J976" i="1" s="1"/>
  <c r="J983" i="1" a="1"/>
  <c r="J983" i="1" s="1"/>
  <c r="J985" i="1" a="1"/>
  <c r="J985" i="1" s="1"/>
  <c r="J987" i="1" a="1"/>
  <c r="J987" i="1" s="1"/>
  <c r="J989" i="1" a="1"/>
  <c r="J989" i="1" s="1"/>
  <c r="J991" i="1" a="1"/>
  <c r="J991" i="1" s="1"/>
  <c r="J993" i="1" a="1"/>
  <c r="J993" i="1" s="1"/>
  <c r="J995" i="1" a="1"/>
  <c r="J995" i="1" s="1"/>
  <c r="J997" i="1" a="1"/>
  <c r="J997" i="1" s="1"/>
  <c r="J999" i="1" a="1"/>
  <c r="J999" i="1" s="1"/>
  <c r="J1001" i="1" a="1"/>
  <c r="J1001" i="1" s="1"/>
  <c r="J1003" i="1" a="1"/>
  <c r="J1003" i="1" s="1"/>
  <c r="J1005" i="1" a="1"/>
  <c r="J1005" i="1" s="1"/>
  <c r="J1007" i="1" a="1"/>
  <c r="J1007" i="1" s="1"/>
  <c r="J1009" i="1" a="1"/>
  <c r="J1009" i="1" s="1"/>
  <c r="J1011" i="1" a="1"/>
  <c r="J1011" i="1" s="1"/>
  <c r="J1013" i="1" a="1"/>
  <c r="J1013" i="1" s="1"/>
  <c r="J1015" i="1" a="1"/>
  <c r="J1015" i="1" s="1"/>
  <c r="J1017" i="1" a="1"/>
  <c r="J1017" i="1" s="1"/>
  <c r="J1019" i="1" a="1"/>
  <c r="J1019" i="1" s="1"/>
  <c r="J1021" i="1" a="1"/>
  <c r="J1021" i="1" s="1"/>
  <c r="J1023" i="1" a="1"/>
  <c r="J1023" i="1" s="1"/>
  <c r="J1025" i="1" a="1"/>
  <c r="J1025" i="1" s="1"/>
  <c r="J1027" i="1" a="1"/>
  <c r="J1027" i="1" s="1"/>
  <c r="J1029" i="1" a="1"/>
  <c r="J1029" i="1" s="1"/>
  <c r="J1047" i="1" a="1"/>
  <c r="J1047" i="1" s="1"/>
  <c r="J1051" i="1" a="1"/>
  <c r="J1051" i="1" s="1"/>
  <c r="J1061" i="1" a="1"/>
  <c r="J1061" i="1" s="1"/>
  <c r="J1064" i="1" a="1"/>
  <c r="J1064" i="1" s="1"/>
  <c r="J826" i="1" a="1"/>
  <c r="J826" i="1" s="1"/>
  <c r="J980" i="1" a="1"/>
  <c r="J980" i="1" s="1"/>
  <c r="J1030" i="1" a="1"/>
  <c r="J1030" i="1" s="1"/>
  <c r="J1031" i="1" a="1"/>
  <c r="J1031" i="1" s="1"/>
  <c r="J1032" i="1" a="1"/>
  <c r="J1032" i="1" s="1"/>
  <c r="J1033" i="1" a="1"/>
  <c r="J1033" i="1" s="1"/>
  <c r="J1040" i="1" a="1"/>
  <c r="J1040" i="1" s="1"/>
  <c r="J1054" i="1" a="1"/>
  <c r="J1054" i="1" s="1"/>
  <c r="J890" i="1" a="1"/>
  <c r="J890" i="1" s="1"/>
  <c r="J916" i="1" a="1"/>
  <c r="J916" i="1" s="1"/>
  <c r="J962" i="1" a="1"/>
  <c r="J962" i="1" s="1"/>
  <c r="J970" i="1" a="1"/>
  <c r="J970" i="1" s="1"/>
  <c r="J978" i="1" a="1"/>
  <c r="J978" i="1" s="1"/>
  <c r="J1043" i="1" a="1"/>
  <c r="J1043" i="1" s="1"/>
  <c r="J836" i="1" a="1"/>
  <c r="J836" i="1" s="1"/>
  <c r="J934" i="1" a="1"/>
  <c r="J934" i="1" s="1"/>
  <c r="J951" i="1" a="1"/>
  <c r="J951" i="1" s="1"/>
  <c r="J1050" i="1" a="1"/>
  <c r="J1050" i="1" s="1"/>
  <c r="J1075" i="1" a="1"/>
  <c r="J1075" i="1" s="1"/>
  <c r="J1078" i="1" a="1"/>
  <c r="J1078" i="1" s="1"/>
  <c r="J1084" i="1" a="1"/>
  <c r="J1084" i="1" s="1"/>
  <c r="J1088" i="1" a="1"/>
  <c r="J1088" i="1" s="1"/>
  <c r="J1096" i="1" a="1"/>
  <c r="J1096" i="1" s="1"/>
  <c r="J1113" i="1" a="1"/>
  <c r="J1113" i="1" s="1"/>
  <c r="J1119" i="1" a="1"/>
  <c r="J1119" i="1" s="1"/>
  <c r="J1139" i="1" a="1"/>
  <c r="J1139" i="1" s="1"/>
  <c r="J1144" i="1" a="1"/>
  <c r="J1144" i="1" s="1"/>
  <c r="J1149" i="1" a="1"/>
  <c r="J1149" i="1" s="1"/>
  <c r="J1156" i="1" a="1"/>
  <c r="J1156" i="1" s="1"/>
  <c r="J1159" i="1" a="1"/>
  <c r="J1159" i="1" s="1"/>
  <c r="J1166" i="1" a="1"/>
  <c r="J1166" i="1" s="1"/>
  <c r="J1169" i="1" a="1"/>
  <c r="J1169" i="1" s="1"/>
  <c r="J1177" i="1" a="1"/>
  <c r="J1177" i="1" s="1"/>
  <c r="J1178" i="1" a="1"/>
  <c r="J1178" i="1" s="1"/>
  <c r="J1186" i="1" a="1"/>
  <c r="J1186" i="1" s="1"/>
  <c r="J1189" i="1" a="1"/>
  <c r="J1189" i="1" s="1"/>
  <c r="J1192" i="1" a="1"/>
  <c r="J1192" i="1" s="1"/>
  <c r="J1038" i="1" a="1"/>
  <c r="J1038" i="1" s="1"/>
  <c r="J1057" i="1" a="1"/>
  <c r="J1057" i="1" s="1"/>
  <c r="J1069" i="1" a="1"/>
  <c r="J1069" i="1" s="1"/>
  <c r="J1072" i="1" a="1"/>
  <c r="J1072" i="1" s="1"/>
  <c r="J1091" i="1" a="1"/>
  <c r="J1091" i="1" s="1"/>
  <c r="J1099" i="1" a="1"/>
  <c r="J1099" i="1" s="1"/>
  <c r="J1127" i="1" a="1"/>
  <c r="J1127" i="1" s="1"/>
  <c r="J1133" i="1" a="1"/>
  <c r="J1133" i="1" s="1"/>
  <c r="J1143" i="1" a="1"/>
  <c r="J1143" i="1" s="1"/>
  <c r="J1176" i="1" a="1"/>
  <c r="J1176" i="1" s="1"/>
  <c r="J1194" i="1" a="1"/>
  <c r="J1194" i="1" s="1"/>
  <c r="J1035" i="1" a="1"/>
  <c r="J1035" i="1" s="1"/>
  <c r="J1046" i="1" a="1"/>
  <c r="J1046" i="1" s="1"/>
  <c r="J1080" i="1" a="1"/>
  <c r="J1080" i="1" s="1"/>
  <c r="J1087" i="1" a="1"/>
  <c r="J1087" i="1" s="1"/>
  <c r="J1118" i="1" a="1"/>
  <c r="J1118" i="1" s="1"/>
  <c r="J1138" i="1" a="1"/>
  <c r="J1138" i="1" s="1"/>
  <c r="J1148" i="1" a="1"/>
  <c r="J1148" i="1" s="1"/>
  <c r="J1155" i="1" a="1"/>
  <c r="J1155" i="1" s="1"/>
  <c r="J1161" i="1" a="1"/>
  <c r="J1161" i="1" s="1"/>
  <c r="J1163" i="1" a="1"/>
  <c r="J1163" i="1" s="1"/>
  <c r="J1175" i="1" a="1"/>
  <c r="J1175" i="1" s="1"/>
  <c r="J1182" i="1" a="1"/>
  <c r="J1182" i="1" s="1"/>
  <c r="J1191" i="1" a="1"/>
  <c r="J1191" i="1" s="1"/>
  <c r="J1056" i="1" a="1"/>
  <c r="J1056" i="1" s="1"/>
  <c r="J1060" i="1" a="1"/>
  <c r="J1060" i="1" s="1"/>
  <c r="J1068" i="1" a="1"/>
  <c r="J1068" i="1" s="1"/>
  <c r="J1074" i="1" a="1"/>
  <c r="J1074" i="1" s="1"/>
  <c r="J1077" i="1" a="1"/>
  <c r="J1077" i="1" s="1"/>
  <c r="J1083" i="1" a="1"/>
  <c r="J1083" i="1" s="1"/>
  <c r="J1095" i="1" a="1"/>
  <c r="J1095" i="1" s="1"/>
  <c r="J1103" i="1" a="1"/>
  <c r="J1103" i="1" s="1"/>
  <c r="J1104" i="1" a="1"/>
  <c r="J1104" i="1" s="1"/>
  <c r="J1117" i="1" a="1"/>
  <c r="J1117" i="1" s="1"/>
  <c r="J1126" i="1" a="1"/>
  <c r="J1126" i="1" s="1"/>
  <c r="J1132" i="1" a="1"/>
  <c r="J1132" i="1" s="1"/>
  <c r="J1137" i="1" a="1"/>
  <c r="J1137" i="1" s="1"/>
  <c r="J1142" i="1" a="1"/>
  <c r="J1142" i="1" s="1"/>
  <c r="J1154" i="1" a="1"/>
  <c r="J1154" i="1" s="1"/>
  <c r="J1165" i="1" a="1"/>
  <c r="J1165" i="1" s="1"/>
  <c r="J1168" i="1" a="1"/>
  <c r="J1168" i="1" s="1"/>
  <c r="J1171" i="1" a="1"/>
  <c r="J1171" i="1" s="1"/>
  <c r="J1172" i="1" a="1"/>
  <c r="J1172" i="1" s="1"/>
  <c r="J1173" i="1" a="1"/>
  <c r="J1173" i="1" s="1"/>
  <c r="J1174" i="1" a="1"/>
  <c r="J1174" i="1" s="1"/>
  <c r="J1185" i="1" a="1"/>
  <c r="J1185" i="1" s="1"/>
  <c r="J1188" i="1" a="1"/>
  <c r="J1188" i="1" s="1"/>
  <c r="J1037" i="1" a="1"/>
  <c r="J1037" i="1" s="1"/>
  <c r="J1071" i="1" a="1"/>
  <c r="J1071" i="1" s="1"/>
  <c r="J1086" i="1" a="1"/>
  <c r="J1086" i="1" s="1"/>
  <c r="J1090" i="1" a="1"/>
  <c r="J1090" i="1" s="1"/>
  <c r="J1098" i="1" a="1"/>
  <c r="J1098" i="1" s="1"/>
  <c r="J1105" i="1" a="1"/>
  <c r="J1105" i="1" s="1"/>
  <c r="J1106" i="1" a="1"/>
  <c r="J1106" i="1" s="1"/>
  <c r="J1116" i="1" a="1"/>
  <c r="J1116" i="1" s="1"/>
  <c r="J1136" i="1" a="1"/>
  <c r="J1136" i="1" s="1"/>
  <c r="J1147" i="1" a="1"/>
  <c r="J1147" i="1" s="1"/>
  <c r="J1158" i="1" a="1"/>
  <c r="J1158" i="1" s="1"/>
  <c r="J1160" i="1" a="1"/>
  <c r="J1160" i="1" s="1"/>
  <c r="J1181" i="1" a="1"/>
  <c r="J1181" i="1" s="1"/>
  <c r="J1034" i="1" a="1"/>
  <c r="J1034" i="1" s="1"/>
  <c r="J1053" i="1" a="1"/>
  <c r="J1053" i="1" s="1"/>
  <c r="J1063" i="1" a="1"/>
  <c r="J1063" i="1" s="1"/>
  <c r="J1079" i="1" a="1"/>
  <c r="J1079" i="1" s="1"/>
  <c r="J1082" i="1" a="1"/>
  <c r="J1082" i="1" s="1"/>
  <c r="J1094" i="1" a="1"/>
  <c r="J1094" i="1" s="1"/>
  <c r="J1102" i="1" a="1"/>
  <c r="J1102" i="1" s="1"/>
  <c r="J1107" i="1" a="1"/>
  <c r="J1107" i="1" s="1"/>
  <c r="J1108" i="1" a="1"/>
  <c r="J1108" i="1" s="1"/>
  <c r="J1115" i="1" a="1"/>
  <c r="J1115" i="1" s="1"/>
  <c r="J1125" i="1" a="1"/>
  <c r="J1125" i="1" s="1"/>
  <c r="J1131" i="1" a="1"/>
  <c r="J1131" i="1" s="1"/>
  <c r="J1135" i="1" a="1"/>
  <c r="J1135" i="1" s="1"/>
  <c r="J1141" i="1" a="1"/>
  <c r="J1141" i="1" s="1"/>
  <c r="J1146" i="1" a="1"/>
  <c r="J1146" i="1" s="1"/>
  <c r="J1153" i="1" a="1"/>
  <c r="J1153" i="1" s="1"/>
  <c r="J1167" i="1" a="1"/>
  <c r="J1167" i="1" s="1"/>
  <c r="J1170" i="1" a="1"/>
  <c r="J1170" i="1" s="1"/>
  <c r="J1184" i="1" a="1"/>
  <c r="J1184" i="1" s="1"/>
  <c r="J1190" i="1" a="1"/>
  <c r="J1190" i="1" s="1"/>
  <c r="J1196" i="1" a="1"/>
  <c r="J1196" i="1" s="1"/>
  <c r="J1028" i="1" a="1"/>
  <c r="J1028" i="1" s="1"/>
  <c r="J1039" i="1" a="1"/>
  <c r="J1039" i="1" s="1"/>
  <c r="J1073" i="1" a="1"/>
  <c r="J1073" i="1" s="1"/>
  <c r="J1076" i="1" a="1"/>
  <c r="J1076" i="1" s="1"/>
  <c r="J1085" i="1" a="1"/>
  <c r="J1085" i="1" s="1"/>
  <c r="J1089" i="1" a="1"/>
  <c r="J1089" i="1" s="1"/>
  <c r="J1093" i="1" a="1"/>
  <c r="J1093" i="1" s="1"/>
  <c r="J1097" i="1" a="1"/>
  <c r="J1097" i="1" s="1"/>
  <c r="J1101" i="1" a="1"/>
  <c r="J1101" i="1" s="1"/>
  <c r="J1109" i="1" a="1"/>
  <c r="J1109" i="1" s="1"/>
  <c r="J1110" i="1" a="1"/>
  <c r="J1110" i="1" s="1"/>
  <c r="J1122" i="1" a="1"/>
  <c r="J1122" i="1" s="1"/>
  <c r="J1124" i="1" a="1"/>
  <c r="J1124" i="1" s="1"/>
  <c r="J1130" i="1" a="1"/>
  <c r="J1130" i="1" s="1"/>
  <c r="J1140" i="1" a="1"/>
  <c r="J1140" i="1" s="1"/>
  <c r="J1152" i="1" a="1"/>
  <c r="J1152" i="1" s="1"/>
  <c r="J1157" i="1" a="1"/>
  <c r="J1157" i="1" s="1"/>
  <c r="J1162" i="1" a="1"/>
  <c r="J1162" i="1" s="1"/>
  <c r="J1164" i="1" a="1"/>
  <c r="J1164" i="1" s="1"/>
  <c r="J1187" i="1" a="1"/>
  <c r="J1187" i="1" s="1"/>
  <c r="J1195" i="1" a="1"/>
  <c r="J1195" i="1" s="1"/>
  <c r="J1151" i="1" a="1"/>
  <c r="J1151" i="1" s="1"/>
  <c r="J1183" i="1" a="1"/>
  <c r="J1183" i="1" s="1"/>
  <c r="J1193" i="1" a="1"/>
  <c r="J1193" i="1" s="1"/>
  <c r="J1206" i="1" a="1"/>
  <c r="J1206" i="1" s="1"/>
  <c r="J1211" i="1" a="1"/>
  <c r="J1211" i="1" s="1"/>
  <c r="J1214" i="1" a="1"/>
  <c r="J1214" i="1" s="1"/>
  <c r="J1220" i="1" a="1"/>
  <c r="J1220" i="1" s="1"/>
  <c r="J1232" i="1" a="1"/>
  <c r="J1232" i="1" s="1"/>
  <c r="J1242" i="1" a="1"/>
  <c r="J1242" i="1" s="1"/>
  <c r="J1257" i="1" a="1"/>
  <c r="J1257" i="1" s="1"/>
  <c r="J1258" i="1" a="1"/>
  <c r="J1258" i="1" s="1"/>
  <c r="J1273" i="1" a="1"/>
  <c r="J1273" i="1" s="1"/>
  <c r="J1274" i="1" a="1"/>
  <c r="J1274" i="1" s="1"/>
  <c r="J1278" i="1" a="1"/>
  <c r="J1278" i="1" s="1"/>
  <c r="J1281" i="1" a="1"/>
  <c r="J1281" i="1" s="1"/>
  <c r="J1284" i="1" a="1"/>
  <c r="J1284" i="1" s="1"/>
  <c r="J1288" i="1" a="1"/>
  <c r="J1288" i="1" s="1"/>
  <c r="J1092" i="1" a="1"/>
  <c r="J1092" i="1" s="1"/>
  <c r="J1123" i="1" a="1"/>
  <c r="J1123" i="1" s="1"/>
  <c r="J1128" i="1" a="1"/>
  <c r="J1128" i="1" s="1"/>
  <c r="J1197" i="1" a="1"/>
  <c r="J1197" i="1" s="1"/>
  <c r="J1200" i="1" a="1"/>
  <c r="J1200" i="1" s="1"/>
  <c r="J1216" i="1" a="1"/>
  <c r="J1216" i="1" s="1"/>
  <c r="J1223" i="1" a="1"/>
  <c r="J1223" i="1" s="1"/>
  <c r="J1229" i="1" a="1"/>
  <c r="J1229" i="1" s="1"/>
  <c r="J1236" i="1" a="1"/>
  <c r="J1236" i="1" s="1"/>
  <c r="J1239" i="1" a="1"/>
  <c r="J1239" i="1" s="1"/>
  <c r="J1255" i="1" a="1"/>
  <c r="J1255" i="1" s="1"/>
  <c r="J1256" i="1" a="1"/>
  <c r="J1256" i="1" s="1"/>
  <c r="J1271" i="1" a="1"/>
  <c r="J1271" i="1" s="1"/>
  <c r="J1272" i="1" a="1"/>
  <c r="J1272" i="1" s="1"/>
  <c r="J1287" i="1" a="1"/>
  <c r="J1287" i="1" s="1"/>
  <c r="J1291" i="1" a="1"/>
  <c r="J1291" i="1" s="1"/>
  <c r="J1295" i="1" a="1"/>
  <c r="J1295" i="1" s="1"/>
  <c r="J1304" i="1" a="1"/>
  <c r="J1304" i="1" s="1"/>
  <c r="J1307" i="1" a="1"/>
  <c r="J1307" i="1" s="1"/>
  <c r="J1066" i="1" a="1"/>
  <c r="J1066" i="1" s="1"/>
  <c r="J1070" i="1" a="1"/>
  <c r="J1070" i="1" s="1"/>
  <c r="J1120" i="1" a="1"/>
  <c r="J1120" i="1" s="1"/>
  <c r="J1180" i="1" a="1"/>
  <c r="J1180" i="1" s="1"/>
  <c r="J1203" i="1" a="1"/>
  <c r="J1203" i="1" s="1"/>
  <c r="J1219" i="1" a="1"/>
  <c r="J1219" i="1" s="1"/>
  <c r="J1226" i="1" a="1"/>
  <c r="J1226" i="1" s="1"/>
  <c r="J1235" i="1" a="1"/>
  <c r="J1235" i="1" s="1"/>
  <c r="J1253" i="1" a="1"/>
  <c r="J1253" i="1" s="1"/>
  <c r="J1254" i="1" a="1"/>
  <c r="J1254" i="1" s="1"/>
  <c r="J1270" i="1" a="1"/>
  <c r="J1270" i="1" s="1"/>
  <c r="J1280" i="1" a="1"/>
  <c r="J1280" i="1" s="1"/>
  <c r="J1283" i="1" a="1"/>
  <c r="J1283" i="1" s="1"/>
  <c r="J1294" i="1" a="1"/>
  <c r="J1294" i="1" s="1"/>
  <c r="J1298" i="1" a="1"/>
  <c r="J1298" i="1" s="1"/>
  <c r="J1301" i="1" a="1"/>
  <c r="J1301" i="1" s="1"/>
  <c r="J1112" i="1" a="1"/>
  <c r="J1112" i="1" s="1"/>
  <c r="J1145" i="1" a="1"/>
  <c r="J1145" i="1" s="1"/>
  <c r="J1150" i="1" a="1"/>
  <c r="J1150" i="1" s="1"/>
  <c r="J1199" i="1" a="1"/>
  <c r="J1199" i="1" s="1"/>
  <c r="J1208" i="1" a="1"/>
  <c r="J1208" i="1" s="1"/>
  <c r="J1249" i="1" a="1"/>
  <c r="J1249" i="1" s="1"/>
  <c r="J1250" i="1" a="1"/>
  <c r="J1250" i="1" s="1"/>
  <c r="J1251" i="1" a="1"/>
  <c r="J1251" i="1" s="1"/>
  <c r="J1252" i="1" a="1"/>
  <c r="J1252" i="1" s="1"/>
  <c r="J1269" i="1" a="1"/>
  <c r="J1269" i="1" s="1"/>
  <c r="J1277" i="1" a="1"/>
  <c r="J1277" i="1" s="1"/>
  <c r="J1058" i="1" a="1"/>
  <c r="J1058" i="1" s="1"/>
  <c r="J1067" i="1" a="1"/>
  <c r="J1067" i="1" s="1"/>
  <c r="J1202" i="1" a="1"/>
  <c r="J1202" i="1" s="1"/>
  <c r="J1205" i="1" a="1"/>
  <c r="J1205" i="1" s="1"/>
  <c r="J1210" i="1" a="1"/>
  <c r="J1210" i="1" s="1"/>
  <c r="J1213" i="1" a="1"/>
  <c r="J1213" i="1" s="1"/>
  <c r="J1218" i="1" a="1"/>
  <c r="J1218" i="1" s="1"/>
  <c r="J1222" i="1" a="1"/>
  <c r="J1222" i="1" s="1"/>
  <c r="J1225" i="1" a="1"/>
  <c r="J1225" i="1" s="1"/>
  <c r="J1228" i="1" a="1"/>
  <c r="J1228" i="1" s="1"/>
  <c r="J1231" i="1" a="1"/>
  <c r="J1231" i="1" s="1"/>
  <c r="J1238" i="1" a="1"/>
  <c r="J1238" i="1" s="1"/>
  <c r="J1247" i="1" a="1"/>
  <c r="J1247" i="1" s="1"/>
  <c r="J1248" i="1" a="1"/>
  <c r="J1248" i="1" s="1"/>
  <c r="J1263" i="1" a="1"/>
  <c r="J1263" i="1" s="1"/>
  <c r="J1264" i="1" a="1"/>
  <c r="J1264" i="1" s="1"/>
  <c r="J1265" i="1" a="1"/>
  <c r="J1265" i="1" s="1"/>
  <c r="J1266" i="1" a="1"/>
  <c r="J1266" i="1" s="1"/>
  <c r="J1267" i="1" a="1"/>
  <c r="J1267" i="1" s="1"/>
  <c r="J1268" i="1" a="1"/>
  <c r="J1268" i="1" s="1"/>
  <c r="J1276" i="1" a="1"/>
  <c r="J1276" i="1" s="1"/>
  <c r="J1282" i="1" a="1"/>
  <c r="J1282" i="1" s="1"/>
  <c r="J1286" i="1" a="1"/>
  <c r="J1286" i="1" s="1"/>
  <c r="J1290" i="1" a="1"/>
  <c r="J1290" i="1" s="1"/>
  <c r="J1297" i="1" a="1"/>
  <c r="J1297" i="1" s="1"/>
  <c r="J1300" i="1" a="1"/>
  <c r="J1300" i="1" s="1"/>
  <c r="J1303" i="1" a="1"/>
  <c r="J1303" i="1" s="1"/>
  <c r="J1081" i="1" a="1"/>
  <c r="J1081" i="1" s="1"/>
  <c r="J1114" i="1" a="1"/>
  <c r="J1114" i="1" s="1"/>
  <c r="J1179" i="1" a="1"/>
  <c r="J1179" i="1" s="1"/>
  <c r="J1207" i="1" a="1"/>
  <c r="J1207" i="1" s="1"/>
  <c r="J1215" i="1" a="1"/>
  <c r="J1215" i="1" s="1"/>
  <c r="J1234" i="1" a="1"/>
  <c r="J1234" i="1" s="1"/>
  <c r="J1246" i="1" a="1"/>
  <c r="J1246" i="1" s="1"/>
  <c r="J1262" i="1" a="1"/>
  <c r="J1262" i="1" s="1"/>
  <c r="J1279" i="1" a="1"/>
  <c r="J1279" i="1" s="1"/>
  <c r="J1293" i="1" a="1"/>
  <c r="J1293" i="1" s="1"/>
  <c r="J1306" i="1" a="1"/>
  <c r="J1306" i="1" s="1"/>
  <c r="J1100" i="1" a="1"/>
  <c r="J1100" i="1" s="1"/>
  <c r="J1121" i="1" a="1"/>
  <c r="J1121" i="1" s="1"/>
  <c r="J1204" i="1" a="1"/>
  <c r="J1204" i="1" s="1"/>
  <c r="J1209" i="1" a="1"/>
  <c r="J1209" i="1" s="1"/>
  <c r="J1227" i="1" a="1"/>
  <c r="J1227" i="1" s="1"/>
  <c r="J1230" i="1" a="1"/>
  <c r="J1230" i="1" s="1"/>
  <c r="J1237" i="1" a="1"/>
  <c r="J1237" i="1" s="1"/>
  <c r="J1240" i="1" a="1"/>
  <c r="J1240" i="1" s="1"/>
  <c r="J1241" i="1" a="1"/>
  <c r="J1241" i="1" s="1"/>
  <c r="J1243" i="1" a="1"/>
  <c r="J1243" i="1" s="1"/>
  <c r="J1244" i="1" a="1"/>
  <c r="J1244" i="1" s="1"/>
  <c r="J1259" i="1" a="1"/>
  <c r="J1259" i="1" s="1"/>
  <c r="J1299" i="1" a="1"/>
  <c r="J1299" i="1" s="1"/>
  <c r="J1325" i="1" a="1"/>
  <c r="J1325" i="1" s="1"/>
  <c r="J1342" i="1" a="1"/>
  <c r="J1342" i="1" s="1"/>
  <c r="J1348" i="1" a="1"/>
  <c r="J1348" i="1" s="1"/>
  <c r="J1354" i="1" a="1"/>
  <c r="J1354" i="1" s="1"/>
  <c r="J1357" i="1" a="1"/>
  <c r="J1357" i="1" s="1"/>
  <c r="J1379" i="1" a="1"/>
  <c r="J1379" i="1" s="1"/>
  <c r="J1383" i="1" a="1"/>
  <c r="J1383" i="1" s="1"/>
  <c r="J1111" i="1" a="1"/>
  <c r="J1111" i="1" s="1"/>
  <c r="J1245" i="1" a="1"/>
  <c r="J1245" i="1" s="1"/>
  <c r="J1289" i="1" a="1"/>
  <c r="J1289" i="1" s="1"/>
  <c r="J1302" i="1" a="1"/>
  <c r="J1302" i="1" s="1"/>
  <c r="J1310" i="1" a="1"/>
  <c r="J1310" i="1" s="1"/>
  <c r="J1312" i="1" a="1"/>
  <c r="J1312" i="1" s="1"/>
  <c r="J1314" i="1" a="1"/>
  <c r="J1314" i="1" s="1"/>
  <c r="J1316" i="1" a="1"/>
  <c r="J1316" i="1" s="1"/>
  <c r="J1331" i="1" a="1"/>
  <c r="J1331" i="1" s="1"/>
  <c r="J1334" i="1" a="1"/>
  <c r="J1334" i="1" s="1"/>
  <c r="J1338" i="1" a="1"/>
  <c r="J1338" i="1" s="1"/>
  <c r="J1368" i="1" a="1"/>
  <c r="J1368" i="1" s="1"/>
  <c r="J1371" i="1" a="1"/>
  <c r="J1371" i="1" s="1"/>
  <c r="J1036" i="1" a="1"/>
  <c r="J1036" i="1" s="1"/>
  <c r="J1201" i="1" a="1"/>
  <c r="J1201" i="1" s="1"/>
  <c r="J1260" i="1" a="1"/>
  <c r="J1260" i="1" s="1"/>
  <c r="J1318" i="1" a="1"/>
  <c r="J1318" i="1" s="1"/>
  <c r="J1321" i="1" a="1"/>
  <c r="J1321" i="1" s="1"/>
  <c r="J1324" i="1" a="1"/>
  <c r="J1324" i="1" s="1"/>
  <c r="J1337" i="1" a="1"/>
  <c r="J1337" i="1" s="1"/>
  <c r="J1345" i="1" a="1"/>
  <c r="J1345" i="1" s="1"/>
  <c r="J1350" i="1" a="1"/>
  <c r="J1350" i="1" s="1"/>
  <c r="J1353" i="1" a="1"/>
  <c r="J1353" i="1" s="1"/>
  <c r="J1356" i="1" a="1"/>
  <c r="J1356" i="1" s="1"/>
  <c r="J1359" i="1" a="1"/>
  <c r="J1359" i="1" s="1"/>
  <c r="J1362" i="1" a="1"/>
  <c r="J1362" i="1" s="1"/>
  <c r="J1365" i="1" a="1"/>
  <c r="J1365" i="1" s="1"/>
  <c r="J1374" i="1" a="1"/>
  <c r="J1374" i="1" s="1"/>
  <c r="J1378" i="1" a="1"/>
  <c r="J1378" i="1" s="1"/>
  <c r="J1382" i="1" a="1"/>
  <c r="J1382" i="1" s="1"/>
  <c r="J1261" i="1" a="1"/>
  <c r="J1261" i="1" s="1"/>
  <c r="J1305" i="1" a="1"/>
  <c r="J1305" i="1" s="1"/>
  <c r="J1327" i="1" a="1"/>
  <c r="J1327" i="1" s="1"/>
  <c r="J1330" i="1" a="1"/>
  <c r="J1330" i="1" s="1"/>
  <c r="J1341" i="1" a="1"/>
  <c r="J1341" i="1" s="1"/>
  <c r="J1352" i="1" a="1"/>
  <c r="J1352" i="1" s="1"/>
  <c r="J1129" i="1" a="1"/>
  <c r="J1129" i="1" s="1"/>
  <c r="J1198" i="1" a="1"/>
  <c r="J1198" i="1" s="1"/>
  <c r="J1217" i="1" a="1"/>
  <c r="J1217" i="1" s="1"/>
  <c r="J1285" i="1" a="1"/>
  <c r="J1285" i="1" s="1"/>
  <c r="J1296" i="1" a="1"/>
  <c r="J1296" i="1" s="1"/>
  <c r="J1308" i="1" a="1"/>
  <c r="J1308" i="1" s="1"/>
  <c r="J1315" i="1" a="1"/>
  <c r="J1315" i="1" s="1"/>
  <c r="J1333" i="1" a="1"/>
  <c r="J1333" i="1" s="1"/>
  <c r="J1336" i="1" a="1"/>
  <c r="J1336" i="1" s="1"/>
  <c r="J1344" i="1" a="1"/>
  <c r="J1344" i="1" s="1"/>
  <c r="J1347" i="1" a="1"/>
  <c r="J1347" i="1" s="1"/>
  <c r="J1361" i="1" a="1"/>
  <c r="J1361" i="1" s="1"/>
  <c r="J1364" i="1" a="1"/>
  <c r="J1364" i="1" s="1"/>
  <c r="J1367" i="1" a="1"/>
  <c r="J1367" i="1" s="1"/>
  <c r="J1370" i="1" a="1"/>
  <c r="J1370" i="1" s="1"/>
  <c r="J1373" i="1" a="1"/>
  <c r="J1373" i="1" s="1"/>
  <c r="J1381" i="1" a="1"/>
  <c r="J1381" i="1" s="1"/>
  <c r="J1212" i="1" a="1"/>
  <c r="J1212" i="1" s="1"/>
  <c r="J1224" i="1" a="1"/>
  <c r="J1224" i="1" s="1"/>
  <c r="J1275" i="1" a="1"/>
  <c r="J1275" i="1" s="1"/>
  <c r="J1311" i="1" a="1"/>
  <c r="J1311" i="1" s="1"/>
  <c r="J1313" i="1" a="1"/>
  <c r="J1313" i="1" s="1"/>
  <c r="J1320" i="1" a="1"/>
  <c r="J1320" i="1" s="1"/>
  <c r="J1323" i="1" a="1"/>
  <c r="J1323" i="1" s="1"/>
  <c r="J1329" i="1" a="1"/>
  <c r="J1329" i="1" s="1"/>
  <c r="J1340" i="1" a="1"/>
  <c r="J1340" i="1" s="1"/>
  <c r="J1349" i="1" a="1"/>
  <c r="J1349" i="1" s="1"/>
  <c r="J1355" i="1" a="1"/>
  <c r="J1355" i="1" s="1"/>
  <c r="J1376" i="1" a="1"/>
  <c r="J1376" i="1" s="1"/>
  <c r="J1134" i="1" a="1"/>
  <c r="J1134" i="1" s="1"/>
  <c r="J1221" i="1" a="1"/>
  <c r="J1221" i="1" s="1"/>
  <c r="J1233" i="1" a="1"/>
  <c r="J1233" i="1" s="1"/>
  <c r="J1319" i="1" a="1"/>
  <c r="J1319" i="1" s="1"/>
  <c r="J1322" i="1" a="1"/>
  <c r="J1322" i="1" s="1"/>
  <c r="J1328" i="1" a="1"/>
  <c r="J1328" i="1" s="1"/>
  <c r="J1335" i="1" a="1"/>
  <c r="J1335" i="1" s="1"/>
  <c r="J1339" i="1" a="1"/>
  <c r="J1339" i="1" s="1"/>
  <c r="J1346" i="1" a="1"/>
  <c r="J1346" i="1" s="1"/>
  <c r="J1360" i="1" a="1"/>
  <c r="J1360" i="1" s="1"/>
  <c r="J1363" i="1" a="1"/>
  <c r="J1363" i="1" s="1"/>
  <c r="J1366" i="1" a="1"/>
  <c r="J1366" i="1" s="1"/>
  <c r="J1372" i="1" a="1"/>
  <c r="J1372" i="1" s="1"/>
  <c r="J1375" i="1" a="1"/>
  <c r="J1375" i="1" s="1"/>
  <c r="J1386" i="1" a="1"/>
  <c r="J1386" i="1" s="1"/>
  <c r="J1388" i="1" a="1"/>
  <c r="J1388" i="1" s="1"/>
  <c r="J1390" i="1" a="1"/>
  <c r="J1390" i="1" s="1"/>
  <c r="J1392" i="1" a="1"/>
  <c r="J1392" i="1" s="1"/>
  <c r="J1394" i="1" a="1"/>
  <c r="J1394" i="1" s="1"/>
  <c r="J1396" i="1" a="1"/>
  <c r="J1396" i="1" s="1"/>
  <c r="J1398" i="1" a="1"/>
  <c r="J1398" i="1" s="1"/>
  <c r="J1400" i="1" a="1"/>
  <c r="J1400" i="1" s="1"/>
  <c r="J1402" i="1" a="1"/>
  <c r="J1402" i="1" s="1"/>
  <c r="J1404" i="1" a="1"/>
  <c r="J1404" i="1" s="1"/>
  <c r="J1406" i="1" a="1"/>
  <c r="J1406" i="1" s="1"/>
  <c r="J1408" i="1" a="1"/>
  <c r="J1408" i="1" s="1"/>
  <c r="J1410" i="1" a="1"/>
  <c r="J1410" i="1" s="1"/>
  <c r="J1412" i="1" a="1"/>
  <c r="J1412" i="1" s="1"/>
  <c r="J1414" i="1" a="1"/>
  <c r="J1414" i="1" s="1"/>
  <c r="J1416" i="1" a="1"/>
  <c r="J1416" i="1" s="1"/>
  <c r="J1385" i="1" a="1"/>
  <c r="J1385" i="1" s="1"/>
  <c r="J1393" i="1" a="1"/>
  <c r="J1393" i="1" s="1"/>
  <c r="J1401" i="1" a="1"/>
  <c r="J1401" i="1" s="1"/>
  <c r="J1409" i="1" a="1"/>
  <c r="J1409" i="1" s="1"/>
  <c r="J1423" i="1" a="1"/>
  <c r="J1423" i="1" s="1"/>
  <c r="J1431" i="1" a="1"/>
  <c r="J1431" i="1" s="1"/>
  <c r="J1525" i="1" a="1"/>
  <c r="J1525" i="1" s="1"/>
  <c r="J1529" i="1" a="1"/>
  <c r="J1529" i="1" s="1"/>
  <c r="J1538" i="1" a="1"/>
  <c r="J1538" i="1" s="1"/>
  <c r="J1332" i="1" a="1"/>
  <c r="J1332" i="1" s="1"/>
  <c r="J1380" i="1" a="1"/>
  <c r="J1380" i="1" s="1"/>
  <c r="J1420" i="1" a="1"/>
  <c r="J1420" i="1" s="1"/>
  <c r="J1426" i="1" a="1"/>
  <c r="J1426" i="1" s="1"/>
  <c r="J1526" i="1" a="1"/>
  <c r="J1526" i="1" s="1"/>
  <c r="J1533" i="1" a="1"/>
  <c r="J1533" i="1" s="1"/>
  <c r="J1534" i="1" a="1"/>
  <c r="J1534" i="1" s="1"/>
  <c r="J1540" i="1" a="1"/>
  <c r="J1540" i="1" s="1"/>
  <c r="J1351" i="1" a="1"/>
  <c r="J1351" i="1" s="1"/>
  <c r="J1387" i="1" a="1"/>
  <c r="J1387" i="1" s="1"/>
  <c r="J1395" i="1" a="1"/>
  <c r="J1395" i="1" s="1"/>
  <c r="J1403" i="1" a="1"/>
  <c r="J1403" i="1" s="1"/>
  <c r="J1411" i="1" a="1"/>
  <c r="J1411" i="1" s="1"/>
  <c r="J1417" i="1" a="1"/>
  <c r="J1417" i="1" s="1"/>
  <c r="J1419" i="1" a="1"/>
  <c r="J1419" i="1" s="1"/>
  <c r="J1429" i="1" a="1"/>
  <c r="J1429" i="1" s="1"/>
  <c r="J1524" i="1" a="1"/>
  <c r="J1524" i="1" s="1"/>
  <c r="J1528" i="1" a="1"/>
  <c r="J1528" i="1" s="1"/>
  <c r="J1317" i="1" a="1"/>
  <c r="J1317" i="1" s="1"/>
  <c r="J1358" i="1" a="1"/>
  <c r="J1358" i="1" s="1"/>
  <c r="J1424" i="1" a="1"/>
  <c r="J1424" i="1" s="1"/>
  <c r="J1432" i="1" a="1"/>
  <c r="J1432" i="1" s="1"/>
  <c r="J1434" i="1" a="1"/>
  <c r="J1434" i="1" s="1"/>
  <c r="J1436" i="1" a="1"/>
  <c r="J1436" i="1" s="1"/>
  <c r="J1438" i="1" a="1"/>
  <c r="J1438" i="1" s="1"/>
  <c r="J1440" i="1" a="1"/>
  <c r="J1440" i="1" s="1"/>
  <c r="J1442" i="1" a="1"/>
  <c r="J1442" i="1" s="1"/>
  <c r="J1444" i="1" a="1"/>
  <c r="J1444" i="1" s="1"/>
  <c r="J1446" i="1" a="1"/>
  <c r="J1446" i="1" s="1"/>
  <c r="J1448" i="1" a="1"/>
  <c r="J1448" i="1" s="1"/>
  <c r="J1450" i="1" a="1"/>
  <c r="J1450" i="1" s="1"/>
  <c r="J1452" i="1" a="1"/>
  <c r="J1452" i="1" s="1"/>
  <c r="J1454" i="1" a="1"/>
  <c r="J1454" i="1" s="1"/>
  <c r="J1456" i="1" a="1"/>
  <c r="J1456" i="1" s="1"/>
  <c r="J1458" i="1" a="1"/>
  <c r="J1458" i="1" s="1"/>
  <c r="J1460" i="1" a="1"/>
  <c r="J1460" i="1" s="1"/>
  <c r="J1462" i="1" a="1"/>
  <c r="J1462" i="1" s="1"/>
  <c r="J1464" i="1" a="1"/>
  <c r="J1464" i="1" s="1"/>
  <c r="J1466" i="1" a="1"/>
  <c r="J1466" i="1" s="1"/>
  <c r="J1468" i="1" a="1"/>
  <c r="J1468" i="1" s="1"/>
  <c r="J1470" i="1" a="1"/>
  <c r="J1470" i="1" s="1"/>
  <c r="J1472" i="1" a="1"/>
  <c r="J1472" i="1" s="1"/>
  <c r="J1474" i="1" a="1"/>
  <c r="J1474" i="1" s="1"/>
  <c r="J1476" i="1" a="1"/>
  <c r="J1476" i="1" s="1"/>
  <c r="J1478" i="1" a="1"/>
  <c r="J1478" i="1" s="1"/>
  <c r="J1480" i="1" a="1"/>
  <c r="J1480" i="1" s="1"/>
  <c r="J1482" i="1" a="1"/>
  <c r="J1482" i="1" s="1"/>
  <c r="J1484" i="1" a="1"/>
  <c r="J1484" i="1" s="1"/>
  <c r="J1486" i="1" a="1"/>
  <c r="J1486" i="1" s="1"/>
  <c r="J1488" i="1" a="1"/>
  <c r="J1488" i="1" s="1"/>
  <c r="J1490" i="1" a="1"/>
  <c r="J1490" i="1" s="1"/>
  <c r="J1492" i="1" a="1"/>
  <c r="J1492" i="1" s="1"/>
  <c r="J1494" i="1" a="1"/>
  <c r="J1494" i="1" s="1"/>
  <c r="J1496" i="1" a="1"/>
  <c r="J1496" i="1" s="1"/>
  <c r="J1498" i="1" a="1"/>
  <c r="J1498" i="1" s="1"/>
  <c r="J1500" i="1" a="1"/>
  <c r="J1500" i="1" s="1"/>
  <c r="J1502" i="1" a="1"/>
  <c r="J1502" i="1" s="1"/>
  <c r="J1504" i="1" a="1"/>
  <c r="J1504" i="1" s="1"/>
  <c r="J1506" i="1" a="1"/>
  <c r="J1506" i="1" s="1"/>
  <c r="J1508" i="1" a="1"/>
  <c r="J1508" i="1" s="1"/>
  <c r="J1510" i="1" a="1"/>
  <c r="J1510" i="1" s="1"/>
  <c r="J1512" i="1" a="1"/>
  <c r="J1512" i="1" s="1"/>
  <c r="J1514" i="1" a="1"/>
  <c r="J1514" i="1" s="1"/>
  <c r="J1516" i="1" a="1"/>
  <c r="J1516" i="1" s="1"/>
  <c r="J1518" i="1" a="1"/>
  <c r="J1518" i="1" s="1"/>
  <c r="J1520" i="1" a="1"/>
  <c r="J1520" i="1" s="1"/>
  <c r="J1523" i="1" a="1"/>
  <c r="J1523" i="1" s="1"/>
  <c r="J1292" i="1" a="1"/>
  <c r="J1292" i="1" s="1"/>
  <c r="J1377" i="1" a="1"/>
  <c r="J1377" i="1" s="1"/>
  <c r="J1389" i="1" a="1"/>
  <c r="J1389" i="1" s="1"/>
  <c r="J1397" i="1" a="1"/>
  <c r="J1397" i="1" s="1"/>
  <c r="J1405" i="1" a="1"/>
  <c r="J1405" i="1" s="1"/>
  <c r="J1413" i="1" a="1"/>
  <c r="J1413" i="1" s="1"/>
  <c r="J1418" i="1" a="1"/>
  <c r="J1418" i="1" s="1"/>
  <c r="J1427" i="1" a="1"/>
  <c r="J1427" i="1" s="1"/>
  <c r="J1527" i="1" a="1"/>
  <c r="J1527" i="1" s="1"/>
  <c r="J1532" i="1" a="1"/>
  <c r="J1532" i="1" s="1"/>
  <c r="J1535" i="1" a="1"/>
  <c r="J1535" i="1" s="1"/>
  <c r="J1541" i="1" a="1"/>
  <c r="J1541" i="1" s="1"/>
  <c r="J1326" i="1" a="1"/>
  <c r="J1326" i="1" s="1"/>
  <c r="J1343" i="1" a="1"/>
  <c r="J1343" i="1" s="1"/>
  <c r="J1430" i="1" a="1"/>
  <c r="J1430" i="1" s="1"/>
  <c r="J1522" i="1" a="1"/>
  <c r="J1522" i="1" s="1"/>
  <c r="J1531" i="1" a="1"/>
  <c r="J1531" i="1" s="1"/>
  <c r="J1536" i="1" a="1"/>
  <c r="J1536" i="1" s="1"/>
  <c r="J1539" i="1" a="1"/>
  <c r="J1539" i="1" s="1"/>
  <c r="J1384" i="1" a="1"/>
  <c r="J1384" i="1" s="1"/>
  <c r="J1421" i="1" a="1"/>
  <c r="J1421" i="1" s="1"/>
  <c r="J1428" i="1" a="1"/>
  <c r="J1428" i="1" s="1"/>
  <c r="J1433" i="1" a="1"/>
  <c r="J1433" i="1" s="1"/>
  <c r="J1435" i="1" a="1"/>
  <c r="J1435" i="1" s="1"/>
  <c r="J1437" i="1" a="1"/>
  <c r="J1437" i="1" s="1"/>
  <c r="J1439" i="1" a="1"/>
  <c r="J1439" i="1" s="1"/>
  <c r="J1441" i="1" a="1"/>
  <c r="J1441" i="1" s="1"/>
  <c r="J1443" i="1" a="1"/>
  <c r="J1443" i="1" s="1"/>
  <c r="J1445" i="1" a="1"/>
  <c r="J1445" i="1" s="1"/>
  <c r="J1447" i="1" a="1"/>
  <c r="J1447" i="1" s="1"/>
  <c r="J1449" i="1" a="1"/>
  <c r="J1449" i="1" s="1"/>
  <c r="J1451" i="1" a="1"/>
  <c r="J1451" i="1" s="1"/>
  <c r="J1453" i="1" a="1"/>
  <c r="J1453" i="1" s="1"/>
  <c r="J1455" i="1" a="1"/>
  <c r="J1455" i="1" s="1"/>
  <c r="J1457" i="1" a="1"/>
  <c r="J1457" i="1" s="1"/>
  <c r="J1459" i="1" a="1"/>
  <c r="J1459" i="1" s="1"/>
  <c r="J1461" i="1" a="1"/>
  <c r="J1461" i="1" s="1"/>
  <c r="J1463" i="1" a="1"/>
  <c r="J1463" i="1" s="1"/>
  <c r="J1465" i="1" a="1"/>
  <c r="J1465" i="1" s="1"/>
  <c r="J1467" i="1" a="1"/>
  <c r="J1467" i="1" s="1"/>
  <c r="J1469" i="1" a="1"/>
  <c r="J1469" i="1" s="1"/>
  <c r="J1471" i="1" a="1"/>
  <c r="J1471" i="1" s="1"/>
  <c r="J1473" i="1" a="1"/>
  <c r="J1473" i="1" s="1"/>
  <c r="J1475" i="1" a="1"/>
  <c r="J1475" i="1" s="1"/>
  <c r="J1477" i="1" a="1"/>
  <c r="J1477" i="1" s="1"/>
  <c r="J1479" i="1" a="1"/>
  <c r="J1479" i="1" s="1"/>
  <c r="J1481" i="1" a="1"/>
  <c r="J1481" i="1" s="1"/>
  <c r="J1483" i="1" a="1"/>
  <c r="J1483" i="1" s="1"/>
  <c r="J1485" i="1" a="1"/>
  <c r="J1485" i="1" s="1"/>
  <c r="J1487" i="1" a="1"/>
  <c r="J1487" i="1" s="1"/>
  <c r="J1489" i="1" a="1"/>
  <c r="J1489" i="1" s="1"/>
  <c r="J1491" i="1" a="1"/>
  <c r="J1491" i="1" s="1"/>
  <c r="J1493" i="1" a="1"/>
  <c r="J1493" i="1" s="1"/>
  <c r="J1495" i="1" a="1"/>
  <c r="J1495" i="1" s="1"/>
  <c r="J1497" i="1" a="1"/>
  <c r="J1497" i="1" s="1"/>
  <c r="J1499" i="1" a="1"/>
  <c r="J1499" i="1" s="1"/>
  <c r="J1369" i="1" a="1"/>
  <c r="J1369" i="1" s="1"/>
  <c r="J1407" i="1" a="1"/>
  <c r="J1407" i="1" s="1"/>
  <c r="J1503" i="1" a="1"/>
  <c r="J1503" i="1" s="1"/>
  <c r="J1511" i="1" a="1"/>
  <c r="J1511" i="1" s="1"/>
  <c r="J1519" i="1" a="1"/>
  <c r="J1519" i="1" s="1"/>
  <c r="J1542" i="1" a="1"/>
  <c r="J1542" i="1" s="1"/>
  <c r="J1548" i="1" a="1"/>
  <c r="J1548" i="1" s="1"/>
  <c r="J1550" i="1" a="1"/>
  <c r="J1550" i="1" s="1"/>
  <c r="J1552" i="1" a="1"/>
  <c r="J1552" i="1" s="1"/>
  <c r="J1554" i="1" a="1"/>
  <c r="J1554" i="1" s="1"/>
  <c r="J1556" i="1" a="1"/>
  <c r="J1556" i="1" s="1"/>
  <c r="J1558" i="1" a="1"/>
  <c r="J1558" i="1" s="1"/>
  <c r="J1560" i="1" a="1"/>
  <c r="J1560" i="1" s="1"/>
  <c r="J1562" i="1" a="1"/>
  <c r="J1562" i="1" s="1"/>
  <c r="J1564" i="1" a="1"/>
  <c r="J1564" i="1" s="1"/>
  <c r="J1566" i="1" a="1"/>
  <c r="J1566" i="1" s="1"/>
  <c r="J1568" i="1" a="1"/>
  <c r="J1568" i="1" s="1"/>
  <c r="J1571" i="1" a="1"/>
  <c r="J1571" i="1" s="1"/>
  <c r="J1572" i="1" a="1"/>
  <c r="J1572" i="1" s="1"/>
  <c r="J1575" i="1" a="1"/>
  <c r="J1575" i="1" s="1"/>
  <c r="J1579" i="1" a="1"/>
  <c r="J1579" i="1" s="1"/>
  <c r="J1580" i="1" a="1"/>
  <c r="J1580" i="1" s="1"/>
  <c r="J1595" i="1" a="1"/>
  <c r="J1595" i="1" s="1"/>
  <c r="J1655" i="1" a="1"/>
  <c r="J1655" i="1" s="1"/>
  <c r="J1668" i="1" a="1"/>
  <c r="J1668" i="1" s="1"/>
  <c r="J1680" i="1" a="1"/>
  <c r="J1680" i="1" s="1"/>
  <c r="J1682" i="1" a="1"/>
  <c r="J1682" i="1" s="1"/>
  <c r="J1693" i="1" a="1"/>
  <c r="J1693" i="1" s="1"/>
  <c r="J1694" i="1" a="1"/>
  <c r="J1694" i="1" s="1"/>
  <c r="J1697" i="1" a="1"/>
  <c r="J1697" i="1" s="1"/>
  <c r="J1415" i="1" a="1"/>
  <c r="J1415" i="1" s="1"/>
  <c r="J1530" i="1" a="1"/>
  <c r="J1530" i="1" s="1"/>
  <c r="J1546" i="1" a="1"/>
  <c r="J1546" i="1" s="1"/>
  <c r="J1573" i="1" a="1"/>
  <c r="J1573" i="1" s="1"/>
  <c r="J1581" i="1" a="1"/>
  <c r="J1581" i="1" s="1"/>
  <c r="J1582" i="1" a="1"/>
  <c r="J1582" i="1" s="1"/>
  <c r="J1596" i="1" a="1"/>
  <c r="J1596" i="1" s="1"/>
  <c r="J1597" i="1" a="1"/>
  <c r="J1597" i="1" s="1"/>
  <c r="J1610" i="1" a="1"/>
  <c r="J1610" i="1" s="1"/>
  <c r="J1611" i="1" a="1"/>
  <c r="J1611" i="1" s="1"/>
  <c r="J1612" i="1" a="1"/>
  <c r="J1612" i="1" s="1"/>
  <c r="J1613" i="1" a="1"/>
  <c r="J1613" i="1" s="1"/>
  <c r="J1626" i="1" a="1"/>
  <c r="J1626" i="1" s="1"/>
  <c r="J1627" i="1" a="1"/>
  <c r="J1627" i="1" s="1"/>
  <c r="J1628" i="1" a="1"/>
  <c r="J1628" i="1" s="1"/>
  <c r="J1629" i="1" a="1"/>
  <c r="J1629" i="1" s="1"/>
  <c r="J1642" i="1" a="1"/>
  <c r="J1642" i="1" s="1"/>
  <c r="J1643" i="1" a="1"/>
  <c r="J1643" i="1" s="1"/>
  <c r="J1644" i="1" a="1"/>
  <c r="J1644" i="1" s="1"/>
  <c r="J1645" i="1" a="1"/>
  <c r="J1645" i="1" s="1"/>
  <c r="J1653" i="1" a="1"/>
  <c r="J1653" i="1" s="1"/>
  <c r="J1654" i="1" a="1"/>
  <c r="J1654" i="1" s="1"/>
  <c r="J1665" i="1" a="1"/>
  <c r="J1665" i="1" s="1"/>
  <c r="J1667" i="1" a="1"/>
  <c r="J1667" i="1" s="1"/>
  <c r="J1679" i="1" a="1"/>
  <c r="J1679" i="1" s="1"/>
  <c r="J1692" i="1" a="1"/>
  <c r="J1692" i="1" s="1"/>
  <c r="J1422" i="1" a="1"/>
  <c r="J1422" i="1" s="1"/>
  <c r="J1505" i="1" a="1"/>
  <c r="J1505" i="1" s="1"/>
  <c r="J1513" i="1" a="1"/>
  <c r="J1513" i="1" s="1"/>
  <c r="J1521" i="1" a="1"/>
  <c r="J1521" i="1" s="1"/>
  <c r="J1574" i="1" a="1"/>
  <c r="J1574" i="1" s="1"/>
  <c r="J1583" i="1" a="1"/>
  <c r="J1583" i="1" s="1"/>
  <c r="J1584" i="1" a="1"/>
  <c r="J1584" i="1" s="1"/>
  <c r="J1649" i="1" a="1"/>
  <c r="J1649" i="1" s="1"/>
  <c r="J1652" i="1" a="1"/>
  <c r="J1652" i="1" s="1"/>
  <c r="J1664" i="1" a="1"/>
  <c r="J1664" i="1" s="1"/>
  <c r="J1666" i="1" a="1"/>
  <c r="J1666" i="1" s="1"/>
  <c r="J1677" i="1" a="1"/>
  <c r="J1677" i="1" s="1"/>
  <c r="J1678" i="1" a="1"/>
  <c r="J1678" i="1" s="1"/>
  <c r="J1689" i="1" a="1"/>
  <c r="J1689" i="1" s="1"/>
  <c r="J1691" i="1" a="1"/>
  <c r="J1691" i="1" s="1"/>
  <c r="J1585" i="1" a="1"/>
  <c r="J1585" i="1" s="1"/>
  <c r="J1586" i="1" a="1"/>
  <c r="J1586" i="1" s="1"/>
  <c r="J1598" i="1" a="1"/>
  <c r="J1598" i="1" s="1"/>
  <c r="J1599" i="1" a="1"/>
  <c r="J1599" i="1" s="1"/>
  <c r="J1600" i="1" a="1"/>
  <c r="J1600" i="1" s="1"/>
  <c r="J1601" i="1" a="1"/>
  <c r="J1601" i="1" s="1"/>
  <c r="J1614" i="1" a="1"/>
  <c r="J1614" i="1" s="1"/>
  <c r="J1615" i="1" a="1"/>
  <c r="J1615" i="1" s="1"/>
  <c r="J1616" i="1" a="1"/>
  <c r="J1616" i="1" s="1"/>
  <c r="J1617" i="1" a="1"/>
  <c r="J1617" i="1" s="1"/>
  <c r="J1630" i="1" a="1"/>
  <c r="J1630" i="1" s="1"/>
  <c r="J1631" i="1" a="1"/>
  <c r="J1631" i="1" s="1"/>
  <c r="J1632" i="1" a="1"/>
  <c r="J1632" i="1" s="1"/>
  <c r="J1633" i="1" a="1"/>
  <c r="J1633" i="1" s="1"/>
  <c r="J1646" i="1" a="1"/>
  <c r="J1646" i="1" s="1"/>
  <c r="J1647" i="1" a="1"/>
  <c r="J1647" i="1" s="1"/>
  <c r="J1648" i="1" a="1"/>
  <c r="J1648" i="1" s="1"/>
  <c r="J1651" i="1" a="1"/>
  <c r="J1651" i="1" s="1"/>
  <c r="J1663" i="1" a="1"/>
  <c r="J1663" i="1" s="1"/>
  <c r="J1676" i="1" a="1"/>
  <c r="J1676" i="1" s="1"/>
  <c r="J1688" i="1" a="1"/>
  <c r="J1688" i="1" s="1"/>
  <c r="J1425" i="1" a="1"/>
  <c r="J1425" i="1" s="1"/>
  <c r="J1507" i="1" a="1"/>
  <c r="J1507" i="1" s="1"/>
  <c r="J1515" i="1" a="1"/>
  <c r="J1515" i="1" s="1"/>
  <c r="J1537" i="1" a="1"/>
  <c r="J1537" i="1" s="1"/>
  <c r="J1547" i="1" a="1"/>
  <c r="J1547" i="1" s="1"/>
  <c r="J1549" i="1" a="1"/>
  <c r="J1549" i="1" s="1"/>
  <c r="J1551" i="1" a="1"/>
  <c r="J1551" i="1" s="1"/>
  <c r="J1553" i="1" a="1"/>
  <c r="J1553" i="1" s="1"/>
  <c r="J1555" i="1" a="1"/>
  <c r="J1555" i="1" s="1"/>
  <c r="J1557" i="1" a="1"/>
  <c r="J1557" i="1" s="1"/>
  <c r="J1559" i="1" a="1"/>
  <c r="J1559" i="1" s="1"/>
  <c r="J1561" i="1" a="1"/>
  <c r="J1561" i="1" s="1"/>
  <c r="J1563" i="1" a="1"/>
  <c r="J1563" i="1" s="1"/>
  <c r="J1565" i="1" a="1"/>
  <c r="J1565" i="1" s="1"/>
  <c r="J1567" i="1" a="1"/>
  <c r="J1567" i="1" s="1"/>
  <c r="J1569" i="1" a="1"/>
  <c r="J1569" i="1" s="1"/>
  <c r="J1576" i="1" a="1"/>
  <c r="J1576" i="1" s="1"/>
  <c r="J1587" i="1" a="1"/>
  <c r="J1587" i="1" s="1"/>
  <c r="J1588" i="1" a="1"/>
  <c r="J1588" i="1" s="1"/>
  <c r="J1650" i="1" a="1"/>
  <c r="J1650" i="1" s="1"/>
  <c r="J1661" i="1" a="1"/>
  <c r="J1661" i="1" s="1"/>
  <c r="J1662" i="1" a="1"/>
  <c r="J1662" i="1" s="1"/>
  <c r="J1673" i="1" a="1"/>
  <c r="J1673" i="1" s="1"/>
  <c r="J1675" i="1" a="1"/>
  <c r="J1675" i="1" s="1"/>
  <c r="J1687" i="1" a="1"/>
  <c r="J1687" i="1" s="1"/>
  <c r="J1544" i="1" a="1"/>
  <c r="J1544" i="1" s="1"/>
  <c r="J1589" i="1" a="1"/>
  <c r="J1589" i="1" s="1"/>
  <c r="J1590" i="1" a="1"/>
  <c r="J1590" i="1" s="1"/>
  <c r="J1602" i="1" a="1"/>
  <c r="J1602" i="1" s="1"/>
  <c r="J1603" i="1" a="1"/>
  <c r="J1603" i="1" s="1"/>
  <c r="J1604" i="1" a="1"/>
  <c r="J1604" i="1" s="1"/>
  <c r="J1605" i="1" a="1"/>
  <c r="J1605" i="1" s="1"/>
  <c r="J1618" i="1" a="1"/>
  <c r="J1618" i="1" s="1"/>
  <c r="J1619" i="1" a="1"/>
  <c r="J1619" i="1" s="1"/>
  <c r="J1620" i="1" a="1"/>
  <c r="J1620" i="1" s="1"/>
  <c r="J1621" i="1" a="1"/>
  <c r="J1621" i="1" s="1"/>
  <c r="J1634" i="1" a="1"/>
  <c r="J1634" i="1" s="1"/>
  <c r="J1635" i="1" a="1"/>
  <c r="J1635" i="1" s="1"/>
  <c r="J1636" i="1" a="1"/>
  <c r="J1636" i="1" s="1"/>
  <c r="J1637" i="1" a="1"/>
  <c r="J1637" i="1" s="1"/>
  <c r="J1660" i="1" a="1"/>
  <c r="J1660" i="1" s="1"/>
  <c r="J1672" i="1" a="1"/>
  <c r="J1672" i="1" s="1"/>
  <c r="J1674" i="1" a="1"/>
  <c r="J1674" i="1" s="1"/>
  <c r="J1685" i="1" a="1"/>
  <c r="J1685" i="1" s="1"/>
  <c r="J1686" i="1" a="1"/>
  <c r="J1686" i="1" s="1"/>
  <c r="J1399" i="1" a="1"/>
  <c r="J1399" i="1" s="1"/>
  <c r="J1543" i="1" a="1"/>
  <c r="J1543" i="1" s="1"/>
  <c r="J1570" i="1" a="1"/>
  <c r="J1570" i="1" s="1"/>
  <c r="J1577" i="1" a="1"/>
  <c r="J1577" i="1" s="1"/>
  <c r="J1578" i="1" a="1"/>
  <c r="J1578" i="1" s="1"/>
  <c r="J1593" i="1" a="1"/>
  <c r="J1593" i="1" s="1"/>
  <c r="J1594" i="1" a="1"/>
  <c r="J1594" i="1" s="1"/>
  <c r="J1606" i="1" a="1"/>
  <c r="J1606" i="1" s="1"/>
  <c r="J1607" i="1" a="1"/>
  <c r="J1607" i="1" s="1"/>
  <c r="J1608" i="1" a="1"/>
  <c r="J1608" i="1" s="1"/>
  <c r="J1609" i="1" a="1"/>
  <c r="J1609" i="1" s="1"/>
  <c r="J1622" i="1" a="1"/>
  <c r="J1622" i="1" s="1"/>
  <c r="J1623" i="1" a="1"/>
  <c r="J1623" i="1" s="1"/>
  <c r="J1624" i="1" a="1"/>
  <c r="J1624" i="1" s="1"/>
  <c r="J1625" i="1" a="1"/>
  <c r="J1625" i="1" s="1"/>
  <c r="J1638" i="1" a="1"/>
  <c r="J1638" i="1" s="1"/>
  <c r="J1639" i="1" a="1"/>
  <c r="J1639" i="1" s="1"/>
  <c r="J1640" i="1" a="1"/>
  <c r="J1640" i="1" s="1"/>
  <c r="J1641" i="1" a="1"/>
  <c r="J1641" i="1" s="1"/>
  <c r="J1656" i="1" a="1"/>
  <c r="J1656" i="1" s="1"/>
  <c r="J1658" i="1" a="1"/>
  <c r="J1658" i="1" s="1"/>
  <c r="J1391" i="1" a="1"/>
  <c r="J1391" i="1" s="1"/>
  <c r="J1545" i="1" a="1"/>
  <c r="J1545" i="1" s="1"/>
  <c r="J1591" i="1" a="1"/>
  <c r="J1591" i="1" s="1"/>
  <c r="J1698" i="1" a="1"/>
  <c r="J1698" i="1" s="1"/>
  <c r="J1731" i="1" a="1"/>
  <c r="J1731" i="1" s="1"/>
  <c r="J1735" i="1" a="1"/>
  <c r="J1735" i="1" s="1"/>
  <c r="J1740" i="1" a="1"/>
  <c r="J1740" i="1" s="1"/>
  <c r="J1754" i="1" a="1"/>
  <c r="J1754" i="1" s="1"/>
  <c r="J1755" i="1" a="1"/>
  <c r="J1755" i="1" s="1"/>
  <c r="J1769" i="1" a="1"/>
  <c r="J1769" i="1" s="1"/>
  <c r="J1770" i="1" a="1"/>
  <c r="J1770" i="1" s="1"/>
  <c r="J1799" i="1" a="1"/>
  <c r="J1799" i="1" s="1"/>
  <c r="J1804" i="1" a="1"/>
  <c r="J1804" i="1" s="1"/>
  <c r="J1811" i="1" a="1"/>
  <c r="J1811" i="1" s="1"/>
  <c r="J1836" i="1" a="1"/>
  <c r="J1836" i="1" s="1"/>
  <c r="J1841" i="1" a="1"/>
  <c r="J1841" i="1" s="1"/>
  <c r="J1842" i="1" a="1"/>
  <c r="J1842" i="1" s="1"/>
  <c r="J1853" i="1" a="1"/>
  <c r="J1853" i="1" s="1"/>
  <c r="J1854" i="1" a="1"/>
  <c r="J1854" i="1" s="1"/>
  <c r="J1855" i="1" a="1"/>
  <c r="J1855" i="1" s="1"/>
  <c r="J1856" i="1" a="1"/>
  <c r="J1856" i="1" s="1"/>
  <c r="J1868" i="1" a="1"/>
  <c r="J1868" i="1" s="1"/>
  <c r="J1874" i="1" a="1"/>
  <c r="J1874" i="1" s="1"/>
  <c r="J1879" i="1" a="1"/>
  <c r="J1879" i="1" s="1"/>
  <c r="J1880" i="1" a="1"/>
  <c r="J1880" i="1" s="1"/>
  <c r="J1892" i="1" a="1"/>
  <c r="J1892" i="1" s="1"/>
  <c r="J1908" i="1" a="1"/>
  <c r="J1908" i="1" s="1"/>
  <c r="J1917" i="1" a="1"/>
  <c r="J1917" i="1" s="1"/>
  <c r="J1918" i="1" a="1"/>
  <c r="J1918" i="1" s="1"/>
  <c r="J1919" i="1" a="1"/>
  <c r="J1919" i="1" s="1"/>
  <c r="J1920" i="1" a="1"/>
  <c r="J1920" i="1" s="1"/>
  <c r="J1931" i="1" a="1"/>
  <c r="J1931" i="1" s="1"/>
  <c r="J1941" i="1" a="1"/>
  <c r="J1941" i="1" s="1"/>
  <c r="J1309" i="1" a="1"/>
  <c r="J1309" i="1" s="1"/>
  <c r="J1501" i="1" a="1"/>
  <c r="J1501" i="1" s="1"/>
  <c r="J1670" i="1" a="1"/>
  <c r="J1670" i="1" s="1"/>
  <c r="J1683" i="1" a="1"/>
  <c r="J1683" i="1" s="1"/>
  <c r="J1712" i="1" a="1"/>
  <c r="J1712" i="1" s="1"/>
  <c r="J1734" i="1" a="1"/>
  <c r="J1734" i="1" s="1"/>
  <c r="J1739" i="1" a="1"/>
  <c r="J1739" i="1" s="1"/>
  <c r="J1741" i="1" a="1"/>
  <c r="J1741" i="1" s="1"/>
  <c r="J1756" i="1" a="1"/>
  <c r="J1756" i="1" s="1"/>
  <c r="J1771" i="1" a="1"/>
  <c r="J1771" i="1" s="1"/>
  <c r="J1772" i="1" a="1"/>
  <c r="J1772" i="1" s="1"/>
  <c r="J1793" i="1" a="1"/>
  <c r="J1793" i="1" s="1"/>
  <c r="J1798" i="1" a="1"/>
  <c r="J1798" i="1" s="1"/>
  <c r="J1803" i="1" a="1"/>
  <c r="J1803" i="1" s="1"/>
  <c r="J1823" i="1" a="1"/>
  <c r="J1823" i="1" s="1"/>
  <c r="J1825" i="1" a="1"/>
  <c r="J1825" i="1" s="1"/>
  <c r="J1857" i="1" a="1"/>
  <c r="J1857" i="1" s="1"/>
  <c r="J1858" i="1" a="1"/>
  <c r="J1858" i="1" s="1"/>
  <c r="J1881" i="1" a="1"/>
  <c r="J1881" i="1" s="1"/>
  <c r="J1882" i="1" a="1"/>
  <c r="J1882" i="1" s="1"/>
  <c r="J1893" i="1" a="1"/>
  <c r="J1893" i="1" s="1"/>
  <c r="J1894" i="1" a="1"/>
  <c r="J1894" i="1" s="1"/>
  <c r="J1895" i="1" a="1"/>
  <c r="J1895" i="1" s="1"/>
  <c r="J1896" i="1" a="1"/>
  <c r="J1896" i="1" s="1"/>
  <c r="J1909" i="1" a="1"/>
  <c r="J1909" i="1" s="1"/>
  <c r="J1910" i="1" a="1"/>
  <c r="J1910" i="1" s="1"/>
  <c r="J1911" i="1" a="1"/>
  <c r="J1911" i="1" s="1"/>
  <c r="J1912" i="1" a="1"/>
  <c r="J1912" i="1" s="1"/>
  <c r="J1921" i="1" a="1"/>
  <c r="J1921" i="1" s="1"/>
  <c r="J1922" i="1" a="1"/>
  <c r="J1922" i="1" s="1"/>
  <c r="J1932" i="1" a="1"/>
  <c r="J1932" i="1" s="1"/>
  <c r="J1942" i="1" a="1"/>
  <c r="J1942" i="1" s="1"/>
  <c r="J1509" i="1" a="1"/>
  <c r="J1509" i="1" s="1"/>
  <c r="J1671" i="1" a="1"/>
  <c r="J1671" i="1" s="1"/>
  <c r="J1684" i="1" a="1"/>
  <c r="J1684" i="1" s="1"/>
  <c r="J1695" i="1" a="1"/>
  <c r="J1695" i="1" s="1"/>
  <c r="J1700" i="1" a="1"/>
  <c r="J1700" i="1" s="1"/>
  <c r="J1707" i="1" a="1"/>
  <c r="J1707" i="1" s="1"/>
  <c r="J1709" i="1" a="1"/>
  <c r="J1709" i="1" s="1"/>
  <c r="J1711" i="1" a="1"/>
  <c r="J1711" i="1" s="1"/>
  <c r="J1713" i="1" a="1"/>
  <c r="J1713" i="1" s="1"/>
  <c r="J1714" i="1" a="1"/>
  <c r="J1714" i="1" s="1"/>
  <c r="J1726" i="1" a="1"/>
  <c r="J1726" i="1" s="1"/>
  <c r="J1728" i="1" a="1"/>
  <c r="J1728" i="1" s="1"/>
  <c r="J1730" i="1" a="1"/>
  <c r="J1730" i="1" s="1"/>
  <c r="J1737" i="1" a="1"/>
  <c r="J1737" i="1" s="1"/>
  <c r="J1738" i="1" a="1"/>
  <c r="J1738" i="1" s="1"/>
  <c r="J1757" i="1" a="1"/>
  <c r="J1757" i="1" s="1"/>
  <c r="J1758" i="1" a="1"/>
  <c r="J1758" i="1" s="1"/>
  <c r="J1773" i="1" a="1"/>
  <c r="J1773" i="1" s="1"/>
  <c r="J1774" i="1" a="1"/>
  <c r="J1774" i="1" s="1"/>
  <c r="J1792" i="1" a="1"/>
  <c r="J1792" i="1" s="1"/>
  <c r="J1797" i="1" a="1"/>
  <c r="J1797" i="1" s="1"/>
  <c r="J1802" i="1" a="1"/>
  <c r="J1802" i="1" s="1"/>
  <c r="J1807" i="1" a="1"/>
  <c r="J1807" i="1" s="1"/>
  <c r="J1815" i="1" a="1"/>
  <c r="J1815" i="1" s="1"/>
  <c r="J1816" i="1" a="1"/>
  <c r="J1816" i="1" s="1"/>
  <c r="J1817" i="1" a="1"/>
  <c r="J1817" i="1" s="1"/>
  <c r="J1822" i="1" a="1"/>
  <c r="J1822" i="1" s="1"/>
  <c r="J1824" i="1" a="1"/>
  <c r="J1824" i="1" s="1"/>
  <c r="J1826" i="1" a="1"/>
  <c r="J1826" i="1" s="1"/>
  <c r="J1837" i="1" a="1"/>
  <c r="J1837" i="1" s="1"/>
  <c r="J1843" i="1" a="1"/>
  <c r="J1843" i="1" s="1"/>
  <c r="J1859" i="1" a="1"/>
  <c r="J1859" i="1" s="1"/>
  <c r="J1869" i="1" a="1"/>
  <c r="J1869" i="1" s="1"/>
  <c r="J1875" i="1" a="1"/>
  <c r="J1875" i="1" s="1"/>
  <c r="J1883" i="1" a="1"/>
  <c r="J1883" i="1" s="1"/>
  <c r="J1897" i="1" a="1"/>
  <c r="J1897" i="1" s="1"/>
  <c r="J1898" i="1" a="1"/>
  <c r="J1898" i="1" s="1"/>
  <c r="J1913" i="1" a="1"/>
  <c r="J1913" i="1" s="1"/>
  <c r="J1933" i="1" a="1"/>
  <c r="J1933" i="1" s="1"/>
  <c r="J1934" i="1" a="1"/>
  <c r="J1934" i="1" s="1"/>
  <c r="J1935" i="1" a="1"/>
  <c r="J1935" i="1" s="1"/>
  <c r="J1936" i="1" a="1"/>
  <c r="J1936" i="1" s="1"/>
  <c r="J1517" i="1" a="1"/>
  <c r="J1517" i="1" s="1"/>
  <c r="J1696" i="1" a="1"/>
  <c r="J1696" i="1" s="1"/>
  <c r="J1701" i="1" a="1"/>
  <c r="J1701" i="1" s="1"/>
  <c r="J1715" i="1" a="1"/>
  <c r="J1715" i="1" s="1"/>
  <c r="J1716" i="1" a="1"/>
  <c r="J1716" i="1" s="1"/>
  <c r="J1759" i="1" a="1"/>
  <c r="J1759" i="1" s="1"/>
  <c r="J1760" i="1" a="1"/>
  <c r="J1760" i="1" s="1"/>
  <c r="J1775" i="1" a="1"/>
  <c r="J1775" i="1" s="1"/>
  <c r="J1776" i="1" a="1"/>
  <c r="J1776" i="1" s="1"/>
  <c r="J1810" i="1" a="1"/>
  <c r="J1810" i="1" s="1"/>
  <c r="J1814" i="1" a="1"/>
  <c r="J1814" i="1" s="1"/>
  <c r="J1818" i="1" a="1"/>
  <c r="J1818" i="1" s="1"/>
  <c r="J1821" i="1" a="1"/>
  <c r="J1821" i="1" s="1"/>
  <c r="J1827" i="1" a="1"/>
  <c r="J1827" i="1" s="1"/>
  <c r="J1829" i="1" a="1"/>
  <c r="J1829" i="1" s="1"/>
  <c r="J1830" i="1" a="1"/>
  <c r="J1830" i="1" s="1"/>
  <c r="J1831" i="1" a="1"/>
  <c r="J1831" i="1" s="1"/>
  <c r="J1833" i="1" a="1"/>
  <c r="J1833" i="1" s="1"/>
  <c r="J1838" i="1" a="1"/>
  <c r="J1838" i="1" s="1"/>
  <c r="J1844" i="1" a="1"/>
  <c r="J1844" i="1" s="1"/>
  <c r="J1860" i="1" a="1"/>
  <c r="J1860" i="1" s="1"/>
  <c r="J1870" i="1" a="1"/>
  <c r="J1870" i="1" s="1"/>
  <c r="J1884" i="1" a="1"/>
  <c r="J1884" i="1" s="1"/>
  <c r="J1899" i="1" a="1"/>
  <c r="J1899" i="1" s="1"/>
  <c r="J1914" i="1" a="1"/>
  <c r="J1914" i="1" s="1"/>
  <c r="J1702" i="1" a="1"/>
  <c r="J1702" i="1" s="1"/>
  <c r="J1703" i="1" a="1"/>
  <c r="J1703" i="1" s="1"/>
  <c r="J1704" i="1" a="1"/>
  <c r="J1704" i="1" s="1"/>
  <c r="J1717" i="1" a="1"/>
  <c r="J1717" i="1" s="1"/>
  <c r="J1718" i="1" a="1"/>
  <c r="J1718" i="1" s="1"/>
  <c r="J1733" i="1" a="1"/>
  <c r="J1733" i="1" s="1"/>
  <c r="J1747" i="1" a="1"/>
  <c r="J1747" i="1" s="1"/>
  <c r="J1761" i="1" a="1"/>
  <c r="J1761" i="1" s="1"/>
  <c r="J1762" i="1" a="1"/>
  <c r="J1762" i="1" s="1"/>
  <c r="J1777" i="1" a="1"/>
  <c r="J1777" i="1" s="1"/>
  <c r="J1778" i="1" a="1"/>
  <c r="J1778" i="1" s="1"/>
  <c r="J1788" i="1" a="1"/>
  <c r="J1788" i="1" s="1"/>
  <c r="J1789" i="1" a="1"/>
  <c r="J1789" i="1" s="1"/>
  <c r="J1790" i="1" a="1"/>
  <c r="J1790" i="1" s="1"/>
  <c r="J1791" i="1" a="1"/>
  <c r="J1791" i="1" s="1"/>
  <c r="J1801" i="1" a="1"/>
  <c r="J1801" i="1" s="1"/>
  <c r="J1806" i="1" a="1"/>
  <c r="J1806" i="1" s="1"/>
  <c r="J1809" i="1" a="1"/>
  <c r="J1809" i="1" s="1"/>
  <c r="J1813" i="1" a="1"/>
  <c r="J1813" i="1" s="1"/>
  <c r="J1819" i="1" a="1"/>
  <c r="J1819" i="1" s="1"/>
  <c r="J1820" i="1" a="1"/>
  <c r="J1820" i="1" s="1"/>
  <c r="J1828" i="1" a="1"/>
  <c r="J1828" i="1" s="1"/>
  <c r="J1832" i="1" a="1"/>
  <c r="J1832" i="1" s="1"/>
  <c r="J1834" i="1" a="1"/>
  <c r="J1834" i="1" s="1"/>
  <c r="J1845" i="1" a="1"/>
  <c r="J1845" i="1" s="1"/>
  <c r="J1846" i="1" a="1"/>
  <c r="J1846" i="1" s="1"/>
  <c r="J1847" i="1" a="1"/>
  <c r="J1847" i="1" s="1"/>
  <c r="J1848" i="1" a="1"/>
  <c r="J1848" i="1" s="1"/>
  <c r="J1861" i="1" a="1"/>
  <c r="J1861" i="1" s="1"/>
  <c r="J1862" i="1" a="1"/>
  <c r="J1862" i="1" s="1"/>
  <c r="J1863" i="1" a="1"/>
  <c r="J1863" i="1" s="1"/>
  <c r="J1864" i="1" a="1"/>
  <c r="J1864" i="1" s="1"/>
  <c r="J1876" i="1" a="1"/>
  <c r="J1876" i="1" s="1"/>
  <c r="J1900" i="1" a="1"/>
  <c r="J1900" i="1" s="1"/>
  <c r="J1939" i="1" a="1"/>
  <c r="J1939" i="1" s="1"/>
  <c r="J1592" i="1" a="1"/>
  <c r="J1592" i="1" s="1"/>
  <c r="J1657" i="1" a="1"/>
  <c r="J1657" i="1" s="1"/>
  <c r="J1681" i="1" a="1"/>
  <c r="J1681" i="1" s="1"/>
  <c r="J1699" i="1" a="1"/>
  <c r="J1699" i="1" s="1"/>
  <c r="J1705" i="1" a="1"/>
  <c r="J1705" i="1" s="1"/>
  <c r="J1719" i="1" a="1"/>
  <c r="J1719" i="1" s="1"/>
  <c r="J1720" i="1" a="1"/>
  <c r="J1720" i="1" s="1"/>
  <c r="J1736" i="1" a="1"/>
  <c r="J1736" i="1" s="1"/>
  <c r="J1746" i="1" a="1"/>
  <c r="J1746" i="1" s="1"/>
  <c r="J1748" i="1" a="1"/>
  <c r="J1748" i="1" s="1"/>
  <c r="J1763" i="1" a="1"/>
  <c r="J1763" i="1" s="1"/>
  <c r="J1764" i="1" a="1"/>
  <c r="J1764" i="1" s="1"/>
  <c r="J1779" i="1" a="1"/>
  <c r="J1779" i="1" s="1"/>
  <c r="J1780" i="1" a="1"/>
  <c r="J1780" i="1" s="1"/>
  <c r="J1786" i="1" a="1"/>
  <c r="J1786" i="1" s="1"/>
  <c r="J1787" i="1" a="1"/>
  <c r="J1787" i="1" s="1"/>
  <c r="J1796" i="1" a="1"/>
  <c r="J1796" i="1" s="1"/>
  <c r="J1812" i="1" a="1"/>
  <c r="J1812" i="1" s="1"/>
  <c r="J1839" i="1" a="1"/>
  <c r="J1839" i="1" s="1"/>
  <c r="J1849" i="1" a="1"/>
  <c r="J1849" i="1" s="1"/>
  <c r="J1850" i="1" a="1"/>
  <c r="J1850" i="1" s="1"/>
  <c r="J1865" i="1" a="1"/>
  <c r="J1865" i="1" s="1"/>
  <c r="J1866" i="1" a="1"/>
  <c r="J1866" i="1" s="1"/>
  <c r="J1871" i="1" a="1"/>
  <c r="J1871" i="1" s="1"/>
  <c r="J1885" i="1" a="1"/>
  <c r="J1885" i="1" s="1"/>
  <c r="J1886" i="1" a="1"/>
  <c r="J1886" i="1" s="1"/>
  <c r="J1887" i="1" a="1"/>
  <c r="J1887" i="1" s="1"/>
  <c r="J1888" i="1" a="1"/>
  <c r="J1888" i="1" s="1"/>
  <c r="J1901" i="1" a="1"/>
  <c r="J1901" i="1" s="1"/>
  <c r="J1902" i="1" a="1"/>
  <c r="J1902" i="1" s="1"/>
  <c r="J1903" i="1" a="1"/>
  <c r="J1903" i="1" s="1"/>
  <c r="J1904" i="1" a="1"/>
  <c r="J1904" i="1" s="1"/>
  <c r="J1915" i="1" a="1"/>
  <c r="J1915" i="1" s="1"/>
  <c r="J1924" i="1" a="1"/>
  <c r="J1924" i="1" s="1"/>
  <c r="J1659" i="1" a="1"/>
  <c r="J1659" i="1" s="1"/>
  <c r="J1669" i="1" a="1"/>
  <c r="J1669" i="1" s="1"/>
  <c r="J1723" i="1" a="1"/>
  <c r="J1723" i="1" s="1"/>
  <c r="J1724" i="1" a="1"/>
  <c r="J1724" i="1" s="1"/>
  <c r="J1742" i="1" a="1"/>
  <c r="J1742" i="1" s="1"/>
  <c r="J1743" i="1" a="1"/>
  <c r="J1743" i="1" s="1"/>
  <c r="J1752" i="1" a="1"/>
  <c r="J1752" i="1" s="1"/>
  <c r="J1753" i="1" a="1"/>
  <c r="J1753" i="1" s="1"/>
  <c r="J1767" i="1" a="1"/>
  <c r="J1767" i="1" s="1"/>
  <c r="J1768" i="1" a="1"/>
  <c r="J1768" i="1" s="1"/>
  <c r="J1783" i="1" a="1"/>
  <c r="J1783" i="1" s="1"/>
  <c r="J1784" i="1" a="1"/>
  <c r="J1784" i="1" s="1"/>
  <c r="J1794" i="1" a="1"/>
  <c r="J1794" i="1" s="1"/>
  <c r="J1795" i="1" a="1"/>
  <c r="J1795" i="1" s="1"/>
  <c r="J1800" i="1" a="1"/>
  <c r="J1800" i="1" s="1"/>
  <c r="J1808" i="1" a="1"/>
  <c r="J1808" i="1" s="1"/>
  <c r="J1852" i="1" a="1"/>
  <c r="J1852" i="1" s="1"/>
  <c r="J1873" i="1" a="1"/>
  <c r="J1873" i="1" s="1"/>
  <c r="J1878" i="1" a="1"/>
  <c r="J1878" i="1" s="1"/>
  <c r="J1891" i="1" a="1"/>
  <c r="J1891" i="1" s="1"/>
  <c r="J1907" i="1" a="1"/>
  <c r="J1907" i="1" s="1"/>
  <c r="J1916" i="1" a="1"/>
  <c r="J1916" i="1" s="1"/>
  <c r="J1929" i="1" a="1"/>
  <c r="J1929" i="1" s="1"/>
  <c r="J1930" i="1" a="1"/>
  <c r="J1930" i="1" s="1"/>
  <c r="J1710" i="1" a="1"/>
  <c r="J1710" i="1" s="1"/>
  <c r="J1751" i="1" a="1"/>
  <c r="J1751" i="1" s="1"/>
  <c r="J1781" i="1" a="1"/>
  <c r="J1781" i="1" s="1"/>
  <c r="J1877" i="1" a="1"/>
  <c r="J1877" i="1" s="1"/>
  <c r="J1926" i="1" a="1"/>
  <c r="J1926" i="1" s="1"/>
  <c r="J1957" i="1" a="1"/>
  <c r="J1957" i="1" s="1"/>
  <c r="J1958" i="1" a="1"/>
  <c r="J1958" i="1" s="1"/>
  <c r="J1965" i="1" a="1"/>
  <c r="J1965" i="1" s="1"/>
  <c r="J1984" i="1" a="1"/>
  <c r="J1984" i="1" s="1"/>
  <c r="J1998" i="1" a="1"/>
  <c r="J1998" i="1" s="1"/>
  <c r="J2005" i="1" a="1"/>
  <c r="J2005" i="1" s="1"/>
  <c r="J2006" i="1" a="1"/>
  <c r="J2006" i="1" s="1"/>
  <c r="J2007" i="1" a="1"/>
  <c r="J2007" i="1" s="1"/>
  <c r="J2008" i="1" a="1"/>
  <c r="J2008" i="1" s="1"/>
  <c r="J2016" i="1" a="1"/>
  <c r="J2016" i="1" s="1"/>
  <c r="J2017" i="1" a="1"/>
  <c r="J2017" i="1" s="1"/>
  <c r="J2025" i="1" a="1"/>
  <c r="J2025" i="1" s="1"/>
  <c r="J2026" i="1" a="1"/>
  <c r="J2026" i="1" s="1"/>
  <c r="J2027" i="1" a="1"/>
  <c r="J2027" i="1" s="1"/>
  <c r="J1835" i="1" a="1"/>
  <c r="J1835" i="1" s="1"/>
  <c r="J1923" i="1" a="1"/>
  <c r="J1923" i="1" s="1"/>
  <c r="J1938" i="1" a="1"/>
  <c r="J1938" i="1" s="1"/>
  <c r="J1947" i="1" a="1"/>
  <c r="J1947" i="1" s="1"/>
  <c r="J1966" i="1" a="1"/>
  <c r="J1966" i="1" s="1"/>
  <c r="J1983" i="1" a="1"/>
  <c r="J1983" i="1" s="1"/>
  <c r="J1994" i="1" a="1"/>
  <c r="J1994" i="1" s="1"/>
  <c r="J1995" i="1" a="1"/>
  <c r="J1995" i="1" s="1"/>
  <c r="J1996" i="1" a="1"/>
  <c r="J1996" i="1" s="1"/>
  <c r="J1997" i="1" a="1"/>
  <c r="J1997" i="1" s="1"/>
  <c r="J2009" i="1" a="1"/>
  <c r="J2009" i="1" s="1"/>
  <c r="J2010" i="1" a="1"/>
  <c r="J2010" i="1" s="1"/>
  <c r="J2018" i="1" a="1"/>
  <c r="J2018" i="1" s="1"/>
  <c r="J2028" i="1" a="1"/>
  <c r="J2028" i="1" s="1"/>
  <c r="J1690" i="1" a="1"/>
  <c r="J1690" i="1" s="1"/>
  <c r="J1745" i="1" a="1"/>
  <c r="J1745" i="1" s="1"/>
  <c r="J1890" i="1" a="1"/>
  <c r="J1890" i="1" s="1"/>
  <c r="J1927" i="1" a="1"/>
  <c r="J1927" i="1" s="1"/>
  <c r="J1948" i="1" a="1"/>
  <c r="J1948" i="1" s="1"/>
  <c r="J1959" i="1" a="1"/>
  <c r="J1959" i="1" s="1"/>
  <c r="J1960" i="1" a="1"/>
  <c r="J1960" i="1" s="1"/>
  <c r="J1967" i="1" a="1"/>
  <c r="J1967" i="1" s="1"/>
  <c r="J1968" i="1" a="1"/>
  <c r="J1968" i="1" s="1"/>
  <c r="J1970" i="1" a="1"/>
  <c r="J1970" i="1" s="1"/>
  <c r="J1976" i="1" a="1"/>
  <c r="J1976" i="1" s="1"/>
  <c r="J1977" i="1" a="1"/>
  <c r="J1977" i="1" s="1"/>
  <c r="J1978" i="1" a="1"/>
  <c r="J1978" i="1" s="1"/>
  <c r="J1979" i="1" a="1"/>
  <c r="J1979" i="1" s="1"/>
  <c r="J1982" i="1" a="1"/>
  <c r="J1982" i="1" s="1"/>
  <c r="J1993" i="1" a="1"/>
  <c r="J1993" i="1" s="1"/>
  <c r="J2011" i="1" a="1"/>
  <c r="J2011" i="1" s="1"/>
  <c r="J2029" i="1" a="1"/>
  <c r="J2029" i="1" s="1"/>
  <c r="J2030" i="1" a="1"/>
  <c r="J2030" i="1" s="1"/>
  <c r="J2031" i="1" a="1"/>
  <c r="J2031" i="1" s="1"/>
  <c r="J1725" i="1" a="1"/>
  <c r="J1725" i="1" s="1"/>
  <c r="J1732" i="1" a="1"/>
  <c r="J1732" i="1" s="1"/>
  <c r="J1750" i="1" a="1"/>
  <c r="J1750" i="1" s="1"/>
  <c r="J1840" i="1" a="1"/>
  <c r="J1840" i="1" s="1"/>
  <c r="J1851" i="1" a="1"/>
  <c r="J1851" i="1" s="1"/>
  <c r="J1906" i="1" a="1"/>
  <c r="J1906" i="1" s="1"/>
  <c r="J1954" i="1" a="1"/>
  <c r="J1954" i="1" s="1"/>
  <c r="J1961" i="1" a="1"/>
  <c r="J1961" i="1" s="1"/>
  <c r="J1969" i="1" a="1"/>
  <c r="J1969" i="1" s="1"/>
  <c r="J1971" i="1" a="1"/>
  <c r="J1971" i="1" s="1"/>
  <c r="J1972" i="1" a="1"/>
  <c r="J1972" i="1" s="1"/>
  <c r="J1974" i="1" a="1"/>
  <c r="J1974" i="1" s="1"/>
  <c r="J1975" i="1" a="1"/>
  <c r="J1975" i="1" s="1"/>
  <c r="J1980" i="1" a="1"/>
  <c r="J1980" i="1" s="1"/>
  <c r="J1981" i="1" a="1"/>
  <c r="J1981" i="1" s="1"/>
  <c r="J1992" i="1" a="1"/>
  <c r="J1992" i="1" s="1"/>
  <c r="J2019" i="1" a="1"/>
  <c r="J2019" i="1" s="1"/>
  <c r="J2032" i="1" a="1"/>
  <c r="J2032" i="1" s="1"/>
  <c r="J1722" i="1" a="1"/>
  <c r="J1722" i="1" s="1"/>
  <c r="J1727" i="1" a="1"/>
  <c r="J1727" i="1" s="1"/>
  <c r="J1766" i="1" a="1"/>
  <c r="J1766" i="1" s="1"/>
  <c r="J1785" i="1" a="1"/>
  <c r="J1785" i="1" s="1"/>
  <c r="J1867" i="1" a="1"/>
  <c r="J1867" i="1" s="1"/>
  <c r="J1928" i="1" a="1"/>
  <c r="J1928" i="1" s="1"/>
  <c r="J1949" i="1" a="1"/>
  <c r="J1949" i="1" s="1"/>
  <c r="J1950" i="1" a="1"/>
  <c r="J1950" i="1" s="1"/>
  <c r="J1953" i="1" a="1"/>
  <c r="J1953" i="1" s="1"/>
  <c r="J1962" i="1" a="1"/>
  <c r="J1962" i="1" s="1"/>
  <c r="J1973" i="1" a="1"/>
  <c r="J1973" i="1" s="1"/>
  <c r="J1729" i="1" a="1"/>
  <c r="J1729" i="1" s="1"/>
  <c r="J1744" i="1" a="1"/>
  <c r="J1744" i="1" s="1"/>
  <c r="J1782" i="1" a="1"/>
  <c r="J1782" i="1" s="1"/>
  <c r="J1805" i="1" a="1"/>
  <c r="J1805" i="1" s="1"/>
  <c r="J1889" i="1" a="1"/>
  <c r="J1889" i="1" s="1"/>
  <c r="J1952" i="1" a="1"/>
  <c r="J1952" i="1" s="1"/>
  <c r="J1955" i="1" a="1"/>
  <c r="J1955" i="1" s="1"/>
  <c r="J1963" i="1" a="1"/>
  <c r="J1963" i="1" s="1"/>
  <c r="J1990" i="1" a="1"/>
  <c r="J1990" i="1" s="1"/>
  <c r="J2001" i="1" a="1"/>
  <c r="J2001" i="1" s="1"/>
  <c r="J2003" i="1" a="1"/>
  <c r="J2003" i="1" s="1"/>
  <c r="J2013" i="1" a="1"/>
  <c r="J2013" i="1" s="1"/>
  <c r="J2014" i="1" a="1"/>
  <c r="J2014" i="1" s="1"/>
  <c r="J2021" i="1" a="1"/>
  <c r="J2021" i="1" s="1"/>
  <c r="J2036" i="1" a="1"/>
  <c r="J2036" i="1" s="1"/>
  <c r="J1706" i="1" a="1"/>
  <c r="J1706" i="1" s="1"/>
  <c r="J1749" i="1" a="1"/>
  <c r="J1749" i="1" s="1"/>
  <c r="J1872" i="1" a="1"/>
  <c r="J1872" i="1" s="1"/>
  <c r="J1905" i="1" a="1"/>
  <c r="J1905" i="1" s="1"/>
  <c r="J1925" i="1" a="1"/>
  <c r="J1925" i="1" s="1"/>
  <c r="J1940" i="1" a="1"/>
  <c r="J1940" i="1" s="1"/>
  <c r="J1943" i="1" a="1"/>
  <c r="J1943" i="1" s="1"/>
  <c r="J1944" i="1" a="1"/>
  <c r="J1944" i="1" s="1"/>
  <c r="J1951" i="1" a="1"/>
  <c r="J1951" i="1" s="1"/>
  <c r="J1956" i="1" a="1"/>
  <c r="J1956" i="1" s="1"/>
  <c r="J1986" i="1" a="1"/>
  <c r="J1986" i="1" s="1"/>
  <c r="J1987" i="1" a="1"/>
  <c r="J1987" i="1" s="1"/>
  <c r="J1988" i="1" a="1"/>
  <c r="J1988" i="1" s="1"/>
  <c r="J1989" i="1" a="1"/>
  <c r="J1989" i="1" s="1"/>
  <c r="J2000" i="1" a="1"/>
  <c r="J2000" i="1" s="1"/>
  <c r="J2022" i="1" a="1"/>
  <c r="J2022" i="1" s="1"/>
  <c r="J2037" i="1" a="1"/>
  <c r="J2037" i="1" s="1"/>
  <c r="J2038" i="1" a="1"/>
  <c r="J2038" i="1" s="1"/>
  <c r="J2039" i="1" a="1"/>
  <c r="J2039" i="1" s="1"/>
  <c r="D13" i="1" a="1"/>
  <c r="D13" i="1" s="1"/>
  <c r="D20" i="1" a="1"/>
  <c r="D20" i="1" s="1"/>
  <c r="D7" i="1" a="1"/>
  <c r="D7" i="1" s="1"/>
  <c r="D10" i="1" a="1"/>
  <c r="D10" i="1" s="1"/>
  <c r="D3" i="1" a="1"/>
  <c r="D3" i="1" s="1"/>
  <c r="D4" i="1" a="1"/>
  <c r="D4" i="1" s="1"/>
  <c r="D17" i="1" a="1"/>
  <c r="D17" i="1" s="1"/>
  <c r="D19" i="1" a="1"/>
  <c r="D19" i="1" s="1"/>
  <c r="D6" i="1" a="1"/>
  <c r="D6" i="1" s="1"/>
  <c r="D12" i="1" a="1"/>
  <c r="D12" i="1" s="1"/>
  <c r="D9" i="1" a="1"/>
  <c r="D9" i="1" s="1"/>
  <c r="D14" i="1" a="1"/>
  <c r="D14" i="1" s="1"/>
  <c r="D15" i="1" a="1"/>
  <c r="D15" i="1" s="1"/>
  <c r="D16" i="1" a="1"/>
  <c r="D16" i="1" s="1"/>
  <c r="D18" i="1" a="1"/>
  <c r="D18" i="1" s="1"/>
  <c r="D5" i="1" a="1"/>
  <c r="D5" i="1" s="1"/>
  <c r="D27" i="1" a="1"/>
  <c r="D27" i="1" s="1"/>
  <c r="D30" i="1" a="1"/>
  <c r="D30" i="1" s="1"/>
  <c r="D32" i="1" a="1"/>
  <c r="D32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9" i="1" a="1"/>
  <c r="D29" i="1" s="1"/>
  <c r="D37" i="1" a="1"/>
  <c r="D37" i="1" s="1"/>
  <c r="D11" i="1" a="1"/>
  <c r="D11" i="1" s="1"/>
  <c r="D36" i="1" a="1"/>
  <c r="D36" i="1" s="1"/>
  <c r="D21" i="1" a="1"/>
  <c r="D21" i="1" s="1"/>
  <c r="D28" i="1" a="1"/>
  <c r="D28" i="1" s="1"/>
  <c r="D31" i="1" a="1"/>
  <c r="D31" i="1" s="1"/>
  <c r="D34" i="1" a="1"/>
  <c r="D34" i="1" s="1"/>
  <c r="D35" i="1" a="1"/>
  <c r="D35" i="1" s="1"/>
  <c r="D41" i="1" a="1"/>
  <c r="D41" i="1" s="1"/>
  <c r="D48" i="1" a="1"/>
  <c r="D48" i="1" s="1"/>
  <c r="D52" i="1" a="1"/>
  <c r="D52" i="1" s="1"/>
  <c r="D54" i="1" a="1"/>
  <c r="D54" i="1" s="1"/>
  <c r="D47" i="1" a="1"/>
  <c r="D47" i="1" s="1"/>
  <c r="D51" i="1" a="1"/>
  <c r="D51" i="1" s="1"/>
  <c r="D8" i="1" a="1"/>
  <c r="D8" i="1" s="1"/>
  <c r="D40" i="1" a="1"/>
  <c r="D40" i="1" s="1"/>
  <c r="D46" i="1" a="1"/>
  <c r="D46" i="1" s="1"/>
  <c r="D33" i="1" a="1"/>
  <c r="D33" i="1" s="1"/>
  <c r="D39" i="1" a="1"/>
  <c r="D39" i="1" s="1"/>
  <c r="D50" i="1" a="1"/>
  <c r="D50" i="1" s="1"/>
  <c r="D53" i="1" a="1"/>
  <c r="D53" i="1" s="1"/>
  <c r="D49" i="1" a="1"/>
  <c r="D49" i="1" s="1"/>
  <c r="D38" i="1" a="1"/>
  <c r="D38" i="1" s="1"/>
  <c r="D42" i="1" a="1"/>
  <c r="D42" i="1" s="1"/>
  <c r="D45" i="1" a="1"/>
  <c r="D45" i="1" s="1"/>
  <c r="D72" i="1" a="1"/>
  <c r="D72" i="1" s="1"/>
  <c r="D55" i="1" a="1"/>
  <c r="D55" i="1" s="1"/>
  <c r="D57" i="1" a="1"/>
  <c r="D57" i="1" s="1"/>
  <c r="D59" i="1" a="1"/>
  <c r="D59" i="1" s="1"/>
  <c r="D43" i="1" a="1"/>
  <c r="D43" i="1" s="1"/>
  <c r="D61" i="1" a="1"/>
  <c r="D61" i="1" s="1"/>
  <c r="D63" i="1" a="1"/>
  <c r="D63" i="1" s="1"/>
  <c r="D65" i="1" a="1"/>
  <c r="D65" i="1" s="1"/>
  <c r="D67" i="1" a="1"/>
  <c r="D67" i="1" s="1"/>
  <c r="D71" i="1" a="1"/>
  <c r="D71" i="1" s="1"/>
  <c r="D56" i="1" a="1"/>
  <c r="D56" i="1" s="1"/>
  <c r="D58" i="1" a="1"/>
  <c r="D58" i="1" s="1"/>
  <c r="D60" i="1" a="1"/>
  <c r="D60" i="1" s="1"/>
  <c r="D62" i="1" a="1"/>
  <c r="D62" i="1" s="1"/>
  <c r="D64" i="1" a="1"/>
  <c r="D64" i="1" s="1"/>
  <c r="D66" i="1" a="1"/>
  <c r="D66" i="1" s="1"/>
  <c r="D68" i="1" a="1"/>
  <c r="D68" i="1" s="1"/>
  <c r="D69" i="1" a="1"/>
  <c r="D69" i="1" s="1"/>
  <c r="D70" i="1" a="1"/>
  <c r="D70" i="1" s="1"/>
  <c r="D80" i="1" a="1"/>
  <c r="D80" i="1" s="1"/>
  <c r="D81" i="1" a="1"/>
  <c r="D81" i="1" s="1"/>
  <c r="D74" i="1" a="1"/>
  <c r="D74" i="1" s="1"/>
  <c r="D76" i="1" a="1"/>
  <c r="D76" i="1" s="1"/>
  <c r="D78" i="1" a="1"/>
  <c r="D78" i="1" s="1"/>
  <c r="D82" i="1" a="1"/>
  <c r="D82" i="1" s="1"/>
  <c r="D44" i="1" a="1"/>
  <c r="D44" i="1" s="1"/>
  <c r="D83" i="1" a="1"/>
  <c r="D83" i="1" s="1"/>
  <c r="D73" i="1" a="1"/>
  <c r="D73" i="1" s="1"/>
  <c r="D75" i="1" a="1"/>
  <c r="D75" i="1" s="1"/>
  <c r="D77" i="1" a="1"/>
  <c r="D77" i="1" s="1"/>
  <c r="D79" i="1" a="1"/>
  <c r="D79" i="1" s="1"/>
  <c r="D88" i="1" a="1"/>
  <c r="D88" i="1" s="1"/>
  <c r="D93" i="1" a="1"/>
  <c r="D93" i="1" s="1"/>
  <c r="D98" i="1" a="1"/>
  <c r="D98" i="1" s="1"/>
  <c r="D100" i="1" a="1"/>
  <c r="D100" i="1" s="1"/>
  <c r="D102" i="1" a="1"/>
  <c r="D102" i="1" s="1"/>
  <c r="D104" i="1" a="1"/>
  <c r="D104" i="1" s="1"/>
  <c r="D106" i="1" a="1"/>
  <c r="D106" i="1" s="1"/>
  <c r="D108" i="1" a="1"/>
  <c r="D108" i="1" s="1"/>
  <c r="D110" i="1" a="1"/>
  <c r="D110" i="1" s="1"/>
  <c r="D112" i="1" a="1"/>
  <c r="D112" i="1" s="1"/>
  <c r="D114" i="1" a="1"/>
  <c r="D114" i="1" s="1"/>
  <c r="D84" i="1" a="1"/>
  <c r="D84" i="1" s="1"/>
  <c r="D85" i="1" a="1"/>
  <c r="D85" i="1" s="1"/>
  <c r="D86" i="1" a="1"/>
  <c r="D86" i="1" s="1"/>
  <c r="D92" i="1" a="1"/>
  <c r="D92" i="1" s="1"/>
  <c r="D116" i="1" a="1"/>
  <c r="D116" i="1" s="1"/>
  <c r="D87" i="1" a="1"/>
  <c r="D87" i="1" s="1"/>
  <c r="D91" i="1" a="1"/>
  <c r="D91" i="1" s="1"/>
  <c r="D89" i="1" a="1"/>
  <c r="D89" i="1" s="1"/>
  <c r="D90" i="1" a="1"/>
  <c r="D90" i="1" s="1"/>
  <c r="D94" i="1" a="1"/>
  <c r="D94" i="1" s="1"/>
  <c r="D117" i="1" a="1"/>
  <c r="D117" i="1" s="1"/>
  <c r="D95" i="1" a="1"/>
  <c r="D95" i="1" s="1"/>
  <c r="D107" i="1" a="1"/>
  <c r="D107" i="1" s="1"/>
  <c r="D115" i="1" a="1"/>
  <c r="D115" i="1" s="1"/>
  <c r="D130" i="1" a="1"/>
  <c r="D130" i="1" s="1"/>
  <c r="D144" i="1" a="1"/>
  <c r="D144" i="1" s="1"/>
  <c r="D109" i="1" a="1"/>
  <c r="D109" i="1" s="1"/>
  <c r="D118" i="1" a="1"/>
  <c r="D118" i="1" s="1"/>
  <c r="D123" i="1" a="1"/>
  <c r="D123" i="1" s="1"/>
  <c r="D143" i="1" a="1"/>
  <c r="D143" i="1" s="1"/>
  <c r="D97" i="1" a="1"/>
  <c r="D97" i="1" s="1"/>
  <c r="D111" i="1" a="1"/>
  <c r="D111" i="1" s="1"/>
  <c r="D120" i="1" a="1"/>
  <c r="D120" i="1" s="1"/>
  <c r="D129" i="1" a="1"/>
  <c r="D129" i="1" s="1"/>
  <c r="D127" i="1" a="1"/>
  <c r="D127" i="1" s="1"/>
  <c r="D128" i="1" a="1"/>
  <c r="D128" i="1" s="1"/>
  <c r="D142" i="1" a="1"/>
  <c r="D142" i="1" s="1"/>
  <c r="D99" i="1" a="1"/>
  <c r="D99" i="1" s="1"/>
  <c r="D122" i="1" a="1"/>
  <c r="D122" i="1" s="1"/>
  <c r="D126" i="1" a="1"/>
  <c r="D126" i="1" s="1"/>
  <c r="D134" i="1" a="1"/>
  <c r="D134" i="1" s="1"/>
  <c r="D135" i="1" a="1"/>
  <c r="D135" i="1" s="1"/>
  <c r="D137" i="1" a="1"/>
  <c r="D137" i="1" s="1"/>
  <c r="D140" i="1" a="1"/>
  <c r="D140" i="1" s="1"/>
  <c r="D141" i="1" a="1"/>
  <c r="D141" i="1" s="1"/>
  <c r="D96" i="1" a="1"/>
  <c r="D96" i="1" s="1"/>
  <c r="D101" i="1" a="1"/>
  <c r="D101" i="1" s="1"/>
  <c r="D113" i="1" a="1"/>
  <c r="D113" i="1" s="1"/>
  <c r="D119" i="1" a="1"/>
  <c r="D119" i="1" s="1"/>
  <c r="D132" i="1" a="1"/>
  <c r="D132" i="1" s="1"/>
  <c r="D133" i="1" a="1"/>
  <c r="D133" i="1" s="1"/>
  <c r="D138" i="1" a="1"/>
  <c r="D138" i="1" s="1"/>
  <c r="D146" i="1" a="1"/>
  <c r="D146" i="1" s="1"/>
  <c r="D105" i="1" a="1"/>
  <c r="D105" i="1" s="1"/>
  <c r="D121" i="1" a="1"/>
  <c r="D121" i="1" s="1"/>
  <c r="D124" i="1" a="1"/>
  <c r="D124" i="1" s="1"/>
  <c r="D131" i="1" a="1"/>
  <c r="D131" i="1" s="1"/>
  <c r="D125" i="1" a="1"/>
  <c r="D125" i="1" s="1"/>
  <c r="D152" i="1" a="1"/>
  <c r="D152" i="1" s="1"/>
  <c r="D156" i="1" a="1"/>
  <c r="D156" i="1" s="1"/>
  <c r="D169" i="1" a="1"/>
  <c r="D169" i="1" s="1"/>
  <c r="D166" i="1" a="1"/>
  <c r="D166" i="1" s="1"/>
  <c r="D167" i="1" a="1"/>
  <c r="D167" i="1" s="1"/>
  <c r="D168" i="1" a="1"/>
  <c r="D168" i="1" s="1"/>
  <c r="D145" i="1" a="1"/>
  <c r="D145" i="1" s="1"/>
  <c r="D171" i="1" a="1"/>
  <c r="D171" i="1" s="1"/>
  <c r="D155" i="1" a="1"/>
  <c r="D155" i="1" s="1"/>
  <c r="D103" i="1" a="1"/>
  <c r="D103" i="1" s="1"/>
  <c r="D148" i="1" a="1"/>
  <c r="D148" i="1" s="1"/>
  <c r="D149" i="1" a="1"/>
  <c r="D149" i="1" s="1"/>
  <c r="D158" i="1" a="1"/>
  <c r="D158" i="1" s="1"/>
  <c r="D172" i="1" a="1"/>
  <c r="D172" i="1" s="1"/>
  <c r="D139" i="1" a="1"/>
  <c r="D139" i="1" s="1"/>
  <c r="D150" i="1" a="1"/>
  <c r="D150" i="1" s="1"/>
  <c r="D153" i="1" a="1"/>
  <c r="D153" i="1" s="1"/>
  <c r="D154" i="1" a="1"/>
  <c r="D154" i="1" s="1"/>
  <c r="D160" i="1" a="1"/>
  <c r="D160" i="1" s="1"/>
  <c r="D136" i="1" a="1"/>
  <c r="D136" i="1" s="1"/>
  <c r="D147" i="1" a="1"/>
  <c r="D147" i="1" s="1"/>
  <c r="D161" i="1" a="1"/>
  <c r="D161" i="1" s="1"/>
  <c r="D162" i="1" a="1"/>
  <c r="D162" i="1" s="1"/>
  <c r="D163" i="1" a="1"/>
  <c r="D163" i="1" s="1"/>
  <c r="D164" i="1" a="1"/>
  <c r="D164" i="1" s="1"/>
  <c r="D173" i="1" a="1"/>
  <c r="D173" i="1" s="1"/>
  <c r="D157" i="1" a="1"/>
  <c r="D157" i="1" s="1"/>
  <c r="D174" i="1" a="1"/>
  <c r="D174" i="1" s="1"/>
  <c r="D176" i="1" a="1"/>
  <c r="D176" i="1" s="1"/>
  <c r="D179" i="1" a="1"/>
  <c r="D179" i="1" s="1"/>
  <c r="D186" i="1" a="1"/>
  <c r="D186" i="1" s="1"/>
  <c r="D175" i="1" a="1"/>
  <c r="D175" i="1" s="1"/>
  <c r="D195" i="1" a="1"/>
  <c r="D195" i="1" s="1"/>
  <c r="D159" i="1" a="1"/>
  <c r="D159" i="1" s="1"/>
  <c r="D190" i="1" a="1"/>
  <c r="D190" i="1" s="1"/>
  <c r="D198" i="1" a="1"/>
  <c r="D198" i="1" s="1"/>
  <c r="D202" i="1" a="1"/>
  <c r="D202" i="1" s="1"/>
  <c r="D151" i="1" a="1"/>
  <c r="D151" i="1" s="1"/>
  <c r="D181" i="1" a="1"/>
  <c r="D181" i="1" s="1"/>
  <c r="D185" i="1" a="1"/>
  <c r="D185" i="1" s="1"/>
  <c r="D189" i="1" a="1"/>
  <c r="D189" i="1" s="1"/>
  <c r="D165" i="1" a="1"/>
  <c r="D165" i="1" s="1"/>
  <c r="D182" i="1" a="1"/>
  <c r="D182" i="1" s="1"/>
  <c r="D183" i="1" a="1"/>
  <c r="D183" i="1" s="1"/>
  <c r="D184" i="1" a="1"/>
  <c r="D184" i="1" s="1"/>
  <c r="D194" i="1" a="1"/>
  <c r="D194" i="1" s="1"/>
  <c r="D197" i="1" a="1"/>
  <c r="D197" i="1" s="1"/>
  <c r="D201" i="1" a="1"/>
  <c r="D201" i="1" s="1"/>
  <c r="D177" i="1" a="1"/>
  <c r="D177" i="1" s="1"/>
  <c r="D178" i="1" a="1"/>
  <c r="D178" i="1" s="1"/>
  <c r="D188" i="1" a="1"/>
  <c r="D188" i="1" s="1"/>
  <c r="D200" i="1" a="1"/>
  <c r="D200" i="1" s="1"/>
  <c r="D170" i="1" a="1"/>
  <c r="D170" i="1" s="1"/>
  <c r="D180" i="1" a="1"/>
  <c r="D180" i="1" s="1"/>
  <c r="D193" i="1" a="1"/>
  <c r="D193" i="1" s="1"/>
  <c r="D196" i="1" a="1"/>
  <c r="D196" i="1" s="1"/>
  <c r="D204" i="1" a="1"/>
  <c r="D204" i="1" s="1"/>
  <c r="D191" i="1" a="1"/>
  <c r="D191" i="1" s="1"/>
  <c r="D218" i="1" a="1"/>
  <c r="D218" i="1" s="1"/>
  <c r="D219" i="1" a="1"/>
  <c r="D219" i="1" s="1"/>
  <c r="D220" i="1" a="1"/>
  <c r="D220" i="1" s="1"/>
  <c r="D229" i="1" a="1"/>
  <c r="D229" i="1" s="1"/>
  <c r="D208" i="1" a="1"/>
  <c r="D208" i="1" s="1"/>
  <c r="D215" i="1" a="1"/>
  <c r="D215" i="1" s="1"/>
  <c r="D224" i="1" a="1"/>
  <c r="D224" i="1" s="1"/>
  <c r="D228" i="1" a="1"/>
  <c r="D228" i="1" s="1"/>
  <c r="D233" i="1" a="1"/>
  <c r="D233" i="1" s="1"/>
  <c r="D205" i="1" a="1"/>
  <c r="D205" i="1" s="1"/>
  <c r="D206" i="1" a="1"/>
  <c r="D206" i="1" s="1"/>
  <c r="D209" i="1" a="1"/>
  <c r="D209" i="1" s="1"/>
  <c r="D187" i="1" a="1"/>
  <c r="D187" i="1" s="1"/>
  <c r="D192" i="1" a="1"/>
  <c r="D192" i="1" s="1"/>
  <c r="D207" i="1" a="1"/>
  <c r="D207" i="1" s="1"/>
  <c r="D212" i="1" a="1"/>
  <c r="D212" i="1" s="1"/>
  <c r="D213" i="1" a="1"/>
  <c r="D213" i="1" s="1"/>
  <c r="D214" i="1" a="1"/>
  <c r="D214" i="1" s="1"/>
  <c r="D222" i="1" a="1"/>
  <c r="D222" i="1" s="1"/>
  <c r="D227" i="1" a="1"/>
  <c r="D227" i="1" s="1"/>
  <c r="D199" i="1" a="1"/>
  <c r="D199" i="1" s="1"/>
  <c r="D203" i="1" a="1"/>
  <c r="D203" i="1" s="1"/>
  <c r="D210" i="1" a="1"/>
  <c r="D210" i="1" s="1"/>
  <c r="D221" i="1" a="1"/>
  <c r="D221" i="1" s="1"/>
  <c r="D226" i="1" a="1"/>
  <c r="D226" i="1" s="1"/>
  <c r="D230" i="1" a="1"/>
  <c r="D230" i="1" s="1"/>
  <c r="D231" i="1" a="1"/>
  <c r="D231" i="1" s="1"/>
  <c r="D251" i="1" a="1"/>
  <c r="D251" i="1" s="1"/>
  <c r="D256" i="1" a="1"/>
  <c r="D256" i="1" s="1"/>
  <c r="D216" i="1" a="1"/>
  <c r="D216" i="1" s="1"/>
  <c r="D225" i="1" a="1"/>
  <c r="D225" i="1" s="1"/>
  <c r="D238" i="1" a="1"/>
  <c r="D238" i="1" s="1"/>
  <c r="D243" i="1" a="1"/>
  <c r="D243" i="1" s="1"/>
  <c r="D237" i="1" a="1"/>
  <c r="D237" i="1" s="1"/>
  <c r="D242" i="1" a="1"/>
  <c r="D242" i="1" s="1"/>
  <c r="D246" i="1" a="1"/>
  <c r="D246" i="1" s="1"/>
  <c r="D247" i="1" a="1"/>
  <c r="D247" i="1" s="1"/>
  <c r="D249" i="1" a="1"/>
  <c r="D249" i="1" s="1"/>
  <c r="D255" i="1" a="1"/>
  <c r="D255" i="1" s="1"/>
  <c r="D259" i="1" a="1"/>
  <c r="D259" i="1" s="1"/>
  <c r="D217" i="1" a="1"/>
  <c r="D217" i="1" s="1"/>
  <c r="D241" i="1" a="1"/>
  <c r="D241" i="1" s="1"/>
  <c r="D232" i="1" a="1"/>
  <c r="D232" i="1" s="1"/>
  <c r="D234" i="1" a="1"/>
  <c r="D234" i="1" s="1"/>
  <c r="D254" i="1" a="1"/>
  <c r="D254" i="1" s="1"/>
  <c r="D211" i="1" a="1"/>
  <c r="D211" i="1" s="1"/>
  <c r="D236" i="1" a="1"/>
  <c r="D236" i="1" s="1"/>
  <c r="D245" i="1" a="1"/>
  <c r="D245" i="1" s="1"/>
  <c r="D248" i="1" a="1"/>
  <c r="D248" i="1" s="1"/>
  <c r="D258" i="1" a="1"/>
  <c r="D258" i="1" s="1"/>
  <c r="D223" i="1" a="1"/>
  <c r="D223" i="1" s="1"/>
  <c r="D235" i="1" a="1"/>
  <c r="D235" i="1" s="1"/>
  <c r="D240" i="1" a="1"/>
  <c r="D240" i="1" s="1"/>
  <c r="D244" i="1" a="1"/>
  <c r="D244" i="1" s="1"/>
  <c r="D250" i="1" a="1"/>
  <c r="D250" i="1" s="1"/>
  <c r="D260" i="1" a="1"/>
  <c r="D260" i="1" s="1"/>
  <c r="D268" i="1" a="1"/>
  <c r="D268" i="1" s="1"/>
  <c r="D273" i="1" a="1"/>
  <c r="D273" i="1" s="1"/>
  <c r="D277" i="1" a="1"/>
  <c r="D277" i="1" s="1"/>
  <c r="D239" i="1" a="1"/>
  <c r="D239" i="1" s="1"/>
  <c r="D264" i="1" a="1"/>
  <c r="D264" i="1" s="1"/>
  <c r="D267" i="1" a="1"/>
  <c r="D267" i="1" s="1"/>
  <c r="D274" i="1" a="1"/>
  <c r="D274" i="1" s="1"/>
  <c r="D283" i="1" a="1"/>
  <c r="D283" i="1" s="1"/>
  <c r="D263" i="1" a="1"/>
  <c r="D263" i="1" s="1"/>
  <c r="D278" i="1" a="1"/>
  <c r="D278" i="1" s="1"/>
  <c r="D275" i="1" a="1"/>
  <c r="D275" i="1" s="1"/>
  <c r="D253" i="1" a="1"/>
  <c r="D253" i="1" s="1"/>
  <c r="D262" i="1" a="1"/>
  <c r="D262" i="1" s="1"/>
  <c r="D266" i="1" a="1"/>
  <c r="D266" i="1" s="1"/>
  <c r="D276" i="1" a="1"/>
  <c r="D276" i="1" s="1"/>
  <c r="D257" i="1" a="1"/>
  <c r="D257" i="1" s="1"/>
  <c r="D271" i="1" a="1"/>
  <c r="D271" i="1" s="1"/>
  <c r="D287" i="1" a="1"/>
  <c r="D287" i="1" s="1"/>
  <c r="D290" i="1" a="1"/>
  <c r="D290" i="1" s="1"/>
  <c r="D292" i="1" a="1"/>
  <c r="D292" i="1" s="1"/>
  <c r="D294" i="1" a="1"/>
  <c r="D294" i="1" s="1"/>
  <c r="D296" i="1" a="1"/>
  <c r="D296" i="1" s="1"/>
  <c r="D298" i="1" a="1"/>
  <c r="D298" i="1" s="1"/>
  <c r="D305" i="1" a="1"/>
  <c r="D305" i="1" s="1"/>
  <c r="D319" i="1" a="1"/>
  <c r="D319" i="1" s="1"/>
  <c r="D324" i="1" a="1"/>
  <c r="D324" i="1" s="1"/>
  <c r="D329" i="1" a="1"/>
  <c r="D329" i="1" s="1"/>
  <c r="D335" i="1" a="1"/>
  <c r="D335" i="1" s="1"/>
  <c r="D252" i="1" a="1"/>
  <c r="D252" i="1" s="1"/>
  <c r="D284" i="1" a="1"/>
  <c r="D284" i="1" s="1"/>
  <c r="D286" i="1" a="1"/>
  <c r="D286" i="1" s="1"/>
  <c r="D302" i="1" a="1"/>
  <c r="D302" i="1" s="1"/>
  <c r="D303" i="1" a="1"/>
  <c r="D303" i="1" s="1"/>
  <c r="D304" i="1" a="1"/>
  <c r="D304" i="1" s="1"/>
  <c r="D315" i="1" a="1"/>
  <c r="D315" i="1" s="1"/>
  <c r="D321" i="1" a="1"/>
  <c r="D321" i="1" s="1"/>
  <c r="D338" i="1" a="1"/>
  <c r="D338" i="1" s="1"/>
  <c r="D344" i="1" a="1"/>
  <c r="D344" i="1" s="1"/>
  <c r="D272" i="1" a="1"/>
  <c r="D272" i="1" s="1"/>
  <c r="D279" i="1" a="1"/>
  <c r="D279" i="1" s="1"/>
  <c r="D281" i="1" a="1"/>
  <c r="D281" i="1" s="1"/>
  <c r="D288" i="1" a="1"/>
  <c r="D288" i="1" s="1"/>
  <c r="D301" i="1" a="1"/>
  <c r="D301" i="1" s="1"/>
  <c r="D306" i="1" a="1"/>
  <c r="D306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26" i="1" a="1"/>
  <c r="D326" i="1" s="1"/>
  <c r="D331" i="1" a="1"/>
  <c r="D331" i="1" s="1"/>
  <c r="D334" i="1" a="1"/>
  <c r="D334" i="1" s="1"/>
  <c r="D341" i="1" a="1"/>
  <c r="D341" i="1" s="1"/>
  <c r="D269" i="1" a="1"/>
  <c r="D269" i="1" s="1"/>
  <c r="D300" i="1" a="1"/>
  <c r="D300" i="1" s="1"/>
  <c r="D307" i="1" a="1"/>
  <c r="D307" i="1" s="1"/>
  <c r="D318" i="1" a="1"/>
  <c r="D318" i="1" s="1"/>
  <c r="D323" i="1" a="1"/>
  <c r="D323" i="1" s="1"/>
  <c r="D328" i="1" a="1"/>
  <c r="D328" i="1" s="1"/>
  <c r="D337" i="1" a="1"/>
  <c r="D337" i="1" s="1"/>
  <c r="D346" i="1" a="1"/>
  <c r="D346" i="1" s="1"/>
  <c r="D270" i="1" a="1"/>
  <c r="D270" i="1" s="1"/>
  <c r="D280" i="1" a="1"/>
  <c r="D280" i="1" s="1"/>
  <c r="D282" i="1" a="1"/>
  <c r="D282" i="1" s="1"/>
  <c r="D265" i="1" a="1"/>
  <c r="D265" i="1" s="1"/>
  <c r="D285" i="1" a="1"/>
  <c r="D285" i="1" s="1"/>
  <c r="D309" i="1" a="1"/>
  <c r="D309" i="1" s="1"/>
  <c r="D317" i="1" a="1"/>
  <c r="D317" i="1" s="1"/>
  <c r="D322" i="1" a="1"/>
  <c r="D322" i="1" s="1"/>
  <c r="D327" i="1" a="1"/>
  <c r="D327" i="1" s="1"/>
  <c r="D339" i="1" a="1"/>
  <c r="D339" i="1" s="1"/>
  <c r="D345" i="1" a="1"/>
  <c r="D345" i="1" s="1"/>
  <c r="D291" i="1" a="1"/>
  <c r="D291" i="1" s="1"/>
  <c r="D299" i="1" a="1"/>
  <c r="D299" i="1" s="1"/>
  <c r="D333" i="1" a="1"/>
  <c r="D333" i="1" s="1"/>
  <c r="D342" i="1" a="1"/>
  <c r="D342" i="1" s="1"/>
  <c r="D349" i="1" a="1"/>
  <c r="D349" i="1" s="1"/>
  <c r="D350" i="1" a="1"/>
  <c r="D350" i="1" s="1"/>
  <c r="D358" i="1" a="1"/>
  <c r="D358" i="1" s="1"/>
  <c r="D362" i="1" a="1"/>
  <c r="D362" i="1" s="1"/>
  <c r="D366" i="1" a="1"/>
  <c r="D366" i="1" s="1"/>
  <c r="D374" i="1" a="1"/>
  <c r="D374" i="1" s="1"/>
  <c r="D381" i="1" a="1"/>
  <c r="D381" i="1" s="1"/>
  <c r="D387" i="1" a="1"/>
  <c r="D387" i="1" s="1"/>
  <c r="D351" i="1" a="1"/>
  <c r="D351" i="1" s="1"/>
  <c r="D360" i="1" a="1"/>
  <c r="D360" i="1" s="1"/>
  <c r="D361" i="1" a="1"/>
  <c r="D361" i="1" s="1"/>
  <c r="D367" i="1" a="1"/>
  <c r="D367" i="1" s="1"/>
  <c r="D371" i="1" a="1"/>
  <c r="D371" i="1" s="1"/>
  <c r="D372" i="1" a="1"/>
  <c r="D372" i="1" s="1"/>
  <c r="D373" i="1" a="1"/>
  <c r="D373" i="1" s="1"/>
  <c r="D380" i="1" a="1"/>
  <c r="D380" i="1" s="1"/>
  <c r="D386" i="1" a="1"/>
  <c r="D386" i="1" s="1"/>
  <c r="D390" i="1" a="1"/>
  <c r="D390" i="1" s="1"/>
  <c r="D293" i="1" a="1"/>
  <c r="D293" i="1" s="1"/>
  <c r="D325" i="1" a="1"/>
  <c r="D325" i="1" s="1"/>
  <c r="D357" i="1" a="1"/>
  <c r="D357" i="1" s="1"/>
  <c r="D368" i="1" a="1"/>
  <c r="D368" i="1" s="1"/>
  <c r="D370" i="1" a="1"/>
  <c r="D370" i="1" s="1"/>
  <c r="D379" i="1" a="1"/>
  <c r="D379" i="1" s="1"/>
  <c r="D382" i="1" a="1"/>
  <c r="D382" i="1" s="1"/>
  <c r="D383" i="1" a="1"/>
  <c r="D383" i="1" s="1"/>
  <c r="D384" i="1" a="1"/>
  <c r="D384" i="1" s="1"/>
  <c r="D385" i="1" a="1"/>
  <c r="D385" i="1" s="1"/>
  <c r="D308" i="1" a="1"/>
  <c r="D308" i="1" s="1"/>
  <c r="D332" i="1" a="1"/>
  <c r="D332" i="1" s="1"/>
  <c r="D336" i="1" a="1"/>
  <c r="D336" i="1" s="1"/>
  <c r="D340" i="1" a="1"/>
  <c r="D340" i="1" s="1"/>
  <c r="D352" i="1" a="1"/>
  <c r="D352" i="1" s="1"/>
  <c r="D356" i="1" a="1"/>
  <c r="D356" i="1" s="1"/>
  <c r="D369" i="1" a="1"/>
  <c r="D369" i="1" s="1"/>
  <c r="D377" i="1" a="1"/>
  <c r="D377" i="1" s="1"/>
  <c r="D378" i="1" a="1"/>
  <c r="D378" i="1" s="1"/>
  <c r="D295" i="1" a="1"/>
  <c r="D295" i="1" s="1"/>
  <c r="D320" i="1" a="1"/>
  <c r="D320" i="1" s="1"/>
  <c r="D353" i="1" a="1"/>
  <c r="D353" i="1" s="1"/>
  <c r="D355" i="1" a="1"/>
  <c r="D355" i="1" s="1"/>
  <c r="D359" i="1" a="1"/>
  <c r="D359" i="1" s="1"/>
  <c r="D391" i="1" a="1"/>
  <c r="D391" i="1" s="1"/>
  <c r="D289" i="1" a="1"/>
  <c r="D289" i="1" s="1"/>
  <c r="D297" i="1" a="1"/>
  <c r="D297" i="1" s="1"/>
  <c r="D343" i="1" a="1"/>
  <c r="D343" i="1" s="1"/>
  <c r="D347" i="1" a="1"/>
  <c r="D347" i="1" s="1"/>
  <c r="D365" i="1" a="1"/>
  <c r="D365" i="1" s="1"/>
  <c r="D375" i="1" a="1"/>
  <c r="D375" i="1" s="1"/>
  <c r="D389" i="1" a="1"/>
  <c r="D389" i="1" s="1"/>
  <c r="D316" i="1" a="1"/>
  <c r="D316" i="1" s="1"/>
  <c r="D330" i="1" a="1"/>
  <c r="D330" i="1" s="1"/>
  <c r="D364" i="1" a="1"/>
  <c r="D364" i="1" s="1"/>
  <c r="D396" i="1" a="1"/>
  <c r="D396" i="1" s="1"/>
  <c r="D399" i="1" a="1"/>
  <c r="D399" i="1" s="1"/>
  <c r="D401" i="1" a="1"/>
  <c r="D401" i="1" s="1"/>
  <c r="D405" i="1" a="1"/>
  <c r="D405" i="1" s="1"/>
  <c r="D408" i="1" a="1"/>
  <c r="D408" i="1" s="1"/>
  <c r="D417" i="1" a="1"/>
  <c r="D417" i="1" s="1"/>
  <c r="D424" i="1" a="1"/>
  <c r="D424" i="1" s="1"/>
  <c r="D425" i="1" a="1"/>
  <c r="D425" i="1" s="1"/>
  <c r="D431" i="1" a="1"/>
  <c r="D431" i="1" s="1"/>
  <c r="D432" i="1" a="1"/>
  <c r="D432" i="1" s="1"/>
  <c r="D437" i="1" a="1"/>
  <c r="D437" i="1" s="1"/>
  <c r="D438" i="1" a="1"/>
  <c r="D438" i="1" s="1"/>
  <c r="D444" i="1" a="1"/>
  <c r="D444" i="1" s="1"/>
  <c r="D445" i="1" a="1"/>
  <c r="D445" i="1" s="1"/>
  <c r="D261" i="1" a="1"/>
  <c r="D261" i="1" s="1"/>
  <c r="D397" i="1" a="1"/>
  <c r="D397" i="1" s="1"/>
  <c r="D400" i="1" a="1"/>
  <c r="D400" i="1" s="1"/>
  <c r="D402" i="1" a="1"/>
  <c r="D402" i="1" s="1"/>
  <c r="D409" i="1" a="1"/>
  <c r="D409" i="1" s="1"/>
  <c r="D418" i="1" a="1"/>
  <c r="D418" i="1" s="1"/>
  <c r="D430" i="1" a="1"/>
  <c r="D430" i="1" s="1"/>
  <c r="D393" i="1" a="1"/>
  <c r="D393" i="1" s="1"/>
  <c r="D403" i="1" a="1"/>
  <c r="D403" i="1" s="1"/>
  <c r="D423" i="1" a="1"/>
  <c r="D423" i="1" s="1"/>
  <c r="D354" i="1" a="1"/>
  <c r="D354" i="1" s="1"/>
  <c r="D394" i="1" a="1"/>
  <c r="D394" i="1" s="1"/>
  <c r="D406" i="1" a="1"/>
  <c r="D406" i="1" s="1"/>
  <c r="D410" i="1" a="1"/>
  <c r="D410" i="1" s="1"/>
  <c r="D421" i="1" a="1"/>
  <c r="D421" i="1" s="1"/>
  <c r="D422" i="1" a="1"/>
  <c r="D422" i="1" s="1"/>
  <c r="D392" i="1" a="1"/>
  <c r="D392" i="1" s="1"/>
  <c r="D395" i="1" a="1"/>
  <c r="D395" i="1" s="1"/>
  <c r="D398" i="1" a="1"/>
  <c r="D398" i="1" s="1"/>
  <c r="D411" i="1" a="1"/>
  <c r="D411" i="1" s="1"/>
  <c r="D412" i="1" a="1"/>
  <c r="D412" i="1" s="1"/>
  <c r="D433" i="1" a="1"/>
  <c r="D433" i="1" s="1"/>
  <c r="D440" i="1" a="1"/>
  <c r="D440" i="1" s="1"/>
  <c r="D441" i="1" a="1"/>
  <c r="D441" i="1" s="1"/>
  <c r="D447" i="1" a="1"/>
  <c r="D447" i="1" s="1"/>
  <c r="D363" i="1" a="1"/>
  <c r="D363" i="1" s="1"/>
  <c r="D388" i="1" a="1"/>
  <c r="D388" i="1" s="1"/>
  <c r="D404" i="1" a="1"/>
  <c r="D404" i="1" s="1"/>
  <c r="D413" i="1" a="1"/>
  <c r="D413" i="1" s="1"/>
  <c r="D414" i="1" a="1"/>
  <c r="D414" i="1" s="1"/>
  <c r="D415" i="1" a="1"/>
  <c r="D415" i="1" s="1"/>
  <c r="D427" i="1" a="1"/>
  <c r="D427" i="1" s="1"/>
  <c r="D448" i="1" a="1"/>
  <c r="D448" i="1" s="1"/>
  <c r="D453" i="1" a="1"/>
  <c r="D453" i="1" s="1"/>
  <c r="D454" i="1" a="1"/>
  <c r="D454" i="1" s="1"/>
  <c r="D460" i="1" a="1"/>
  <c r="D460" i="1" s="1"/>
  <c r="D461" i="1" a="1"/>
  <c r="D461" i="1" s="1"/>
  <c r="D467" i="1" a="1"/>
  <c r="D467" i="1" s="1"/>
  <c r="D468" i="1" a="1"/>
  <c r="D468" i="1" s="1"/>
  <c r="D480" i="1" a="1"/>
  <c r="D480" i="1" s="1"/>
  <c r="D496" i="1" a="1"/>
  <c r="D496" i="1" s="1"/>
  <c r="D443" i="1" a="1"/>
  <c r="D443" i="1" s="1"/>
  <c r="D485" i="1" a="1"/>
  <c r="D485" i="1" s="1"/>
  <c r="D490" i="1" a="1"/>
  <c r="D490" i="1" s="1"/>
  <c r="D491" i="1" a="1"/>
  <c r="D491" i="1" s="1"/>
  <c r="D501" i="1" a="1"/>
  <c r="D501" i="1" s="1"/>
  <c r="D376" i="1" a="1"/>
  <c r="D376" i="1" s="1"/>
  <c r="D419" i="1" a="1"/>
  <c r="D419" i="1" s="1"/>
  <c r="D442" i="1" a="1"/>
  <c r="D442" i="1" s="1"/>
  <c r="D458" i="1" a="1"/>
  <c r="D458" i="1" s="1"/>
  <c r="D465" i="1" a="1"/>
  <c r="D465" i="1" s="1"/>
  <c r="D466" i="1" a="1"/>
  <c r="D466" i="1" s="1"/>
  <c r="D479" i="1" a="1"/>
  <c r="D479" i="1" s="1"/>
  <c r="D484" i="1" a="1"/>
  <c r="D484" i="1" s="1"/>
  <c r="D489" i="1" a="1"/>
  <c r="D489" i="1" s="1"/>
  <c r="D416" i="1" a="1"/>
  <c r="D416" i="1" s="1"/>
  <c r="D436" i="1" a="1"/>
  <c r="D436" i="1" s="1"/>
  <c r="D451" i="1" a="1"/>
  <c r="D451" i="1" s="1"/>
  <c r="D452" i="1" a="1"/>
  <c r="D452" i="1" s="1"/>
  <c r="D459" i="1" a="1"/>
  <c r="D459" i="1" s="1"/>
  <c r="D473" i="1" a="1"/>
  <c r="D473" i="1" s="1"/>
  <c r="D478" i="1" a="1"/>
  <c r="D478" i="1" s="1"/>
  <c r="D494" i="1" a="1"/>
  <c r="D494" i="1" s="1"/>
  <c r="D348" i="1" a="1"/>
  <c r="D348" i="1" s="1"/>
  <c r="D407" i="1" a="1"/>
  <c r="D407" i="1" s="1"/>
  <c r="D429" i="1" a="1"/>
  <c r="D429" i="1" s="1"/>
  <c r="D449" i="1" a="1"/>
  <c r="D449" i="1" s="1"/>
  <c r="D456" i="1" a="1"/>
  <c r="D456" i="1" s="1"/>
  <c r="D463" i="1" a="1"/>
  <c r="D463" i="1" s="1"/>
  <c r="D469" i="1" a="1"/>
  <c r="D469" i="1" s="1"/>
  <c r="D470" i="1" a="1"/>
  <c r="D470" i="1" s="1"/>
  <c r="D475" i="1" a="1"/>
  <c r="D475" i="1" s="1"/>
  <c r="D477" i="1" a="1"/>
  <c r="D477" i="1" s="1"/>
  <c r="D482" i="1" a="1"/>
  <c r="D482" i="1" s="1"/>
  <c r="D483" i="1" a="1"/>
  <c r="D483" i="1" s="1"/>
  <c r="D493" i="1" a="1"/>
  <c r="D493" i="1" s="1"/>
  <c r="D498" i="1" a="1"/>
  <c r="D498" i="1" s="1"/>
  <c r="D499" i="1" a="1"/>
  <c r="D499" i="1" s="1"/>
  <c r="D426" i="1" a="1"/>
  <c r="D426" i="1" s="1"/>
  <c r="D428" i="1" a="1"/>
  <c r="D428" i="1" s="1"/>
  <c r="D434" i="1" a="1"/>
  <c r="D434" i="1" s="1"/>
  <c r="D450" i="1" a="1"/>
  <c r="D450" i="1" s="1"/>
  <c r="D462" i="1" a="1"/>
  <c r="D462" i="1" s="1"/>
  <c r="D472" i="1" a="1"/>
  <c r="D472" i="1" s="1"/>
  <c r="D476" i="1" a="1"/>
  <c r="D476" i="1" s="1"/>
  <c r="D481" i="1" a="1"/>
  <c r="D481" i="1" s="1"/>
  <c r="D487" i="1" a="1"/>
  <c r="D487" i="1" s="1"/>
  <c r="D492" i="1" a="1"/>
  <c r="D492" i="1" s="1"/>
  <c r="D497" i="1" a="1"/>
  <c r="D497" i="1" s="1"/>
  <c r="D464" i="1" a="1"/>
  <c r="D464" i="1" s="1"/>
  <c r="D500" i="1" a="1"/>
  <c r="D500" i="1" s="1"/>
  <c r="D510" i="1" a="1"/>
  <c r="D510" i="1" s="1"/>
  <c r="D511" i="1" a="1"/>
  <c r="D511" i="1" s="1"/>
  <c r="D521" i="1" a="1"/>
  <c r="D521" i="1" s="1"/>
  <c r="D528" i="1" a="1"/>
  <c r="D528" i="1" s="1"/>
  <c r="D530" i="1" a="1"/>
  <c r="D530" i="1" s="1"/>
  <c r="D535" i="1" a="1"/>
  <c r="D535" i="1" s="1"/>
  <c r="D439" i="1" a="1"/>
  <c r="D439" i="1" s="1"/>
  <c r="D455" i="1" a="1"/>
  <c r="D455" i="1" s="1"/>
  <c r="D486" i="1" a="1"/>
  <c r="D486" i="1" s="1"/>
  <c r="D520" i="1" a="1"/>
  <c r="D520" i="1" s="1"/>
  <c r="D533" i="1" a="1"/>
  <c r="D533" i="1" s="1"/>
  <c r="D534" i="1" a="1"/>
  <c r="D534" i="1" s="1"/>
  <c r="D546" i="1" a="1"/>
  <c r="D546" i="1" s="1"/>
  <c r="D435" i="1" a="1"/>
  <c r="D435" i="1" s="1"/>
  <c r="D446" i="1" a="1"/>
  <c r="D446" i="1" s="1"/>
  <c r="D504" i="1" a="1"/>
  <c r="D504" i="1" s="1"/>
  <c r="D509" i="1" a="1"/>
  <c r="D509" i="1" s="1"/>
  <c r="D512" i="1" a="1"/>
  <c r="D512" i="1" s="1"/>
  <c r="D513" i="1" a="1"/>
  <c r="D513" i="1" s="1"/>
  <c r="D514" i="1" a="1"/>
  <c r="D514" i="1" s="1"/>
  <c r="D517" i="1" a="1"/>
  <c r="D517" i="1" s="1"/>
  <c r="D522" i="1" a="1"/>
  <c r="D522" i="1" s="1"/>
  <c r="D524" i="1" a="1"/>
  <c r="D524" i="1" s="1"/>
  <c r="D525" i="1" a="1"/>
  <c r="D525" i="1" s="1"/>
  <c r="D527" i="1" a="1"/>
  <c r="D527" i="1" s="1"/>
  <c r="D531" i="1" a="1"/>
  <c r="D531" i="1" s="1"/>
  <c r="D540" i="1" a="1"/>
  <c r="D540" i="1" s="1"/>
  <c r="D508" i="1" a="1"/>
  <c r="D508" i="1" s="1"/>
  <c r="D515" i="1" a="1"/>
  <c r="D515" i="1" s="1"/>
  <c r="D519" i="1" a="1"/>
  <c r="D519" i="1" s="1"/>
  <c r="D523" i="1" a="1"/>
  <c r="D523" i="1" s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32" i="1" a="1"/>
  <c r="D532" i="1" s="1"/>
  <c r="D548" i="1" a="1"/>
  <c r="D548" i="1" s="1"/>
  <c r="D503" i="1" a="1"/>
  <c r="D503" i="1" s="1"/>
  <c r="D506" i="1" a="1"/>
  <c r="D506" i="1" s="1"/>
  <c r="D507" i="1" a="1"/>
  <c r="D507" i="1" s="1"/>
  <c r="D518" i="1" a="1"/>
  <c r="D518" i="1" s="1"/>
  <c r="D529" i="1" a="1"/>
  <c r="D529" i="1" s="1"/>
  <c r="D550" i="1" a="1"/>
  <c r="D550" i="1" s="1"/>
  <c r="D551" i="1" a="1"/>
  <c r="D551" i="1" s="1"/>
  <c r="D536" i="1" a="1"/>
  <c r="D536" i="1" s="1"/>
  <c r="D556" i="1" a="1"/>
  <c r="D556" i="1" s="1"/>
  <c r="D557" i="1" a="1"/>
  <c r="D557" i="1" s="1"/>
  <c r="D562" i="1" a="1"/>
  <c r="D562" i="1" s="1"/>
  <c r="D563" i="1" a="1"/>
  <c r="D563" i="1" s="1"/>
  <c r="D565" i="1" a="1"/>
  <c r="D565" i="1" s="1"/>
  <c r="D577" i="1" a="1"/>
  <c r="D577" i="1" s="1"/>
  <c r="D587" i="1" a="1"/>
  <c r="D587" i="1" s="1"/>
  <c r="D601" i="1" a="1"/>
  <c r="D601" i="1" s="1"/>
  <c r="D539" i="1" a="1"/>
  <c r="D539" i="1" s="1"/>
  <c r="D547" i="1" a="1"/>
  <c r="D547" i="1" s="1"/>
  <c r="D555" i="1" a="1"/>
  <c r="D555" i="1" s="1"/>
  <c r="D558" i="1" a="1"/>
  <c r="D558" i="1" s="1"/>
  <c r="D572" i="1" a="1"/>
  <c r="D572" i="1" s="1"/>
  <c r="D573" i="1" a="1"/>
  <c r="D573" i="1" s="1"/>
  <c r="D583" i="1" a="1"/>
  <c r="D583" i="1" s="1"/>
  <c r="D590" i="1" a="1"/>
  <c r="D590" i="1" s="1"/>
  <c r="D597" i="1" a="1"/>
  <c r="D597" i="1" s="1"/>
  <c r="D600" i="1" a="1"/>
  <c r="D600" i="1" s="1"/>
  <c r="D457" i="1" a="1"/>
  <c r="D457" i="1" s="1"/>
  <c r="D537" i="1" a="1"/>
  <c r="D537" i="1" s="1"/>
  <c r="D554" i="1" a="1"/>
  <c r="D554" i="1" s="1"/>
  <c r="D561" i="1" a="1"/>
  <c r="D561" i="1" s="1"/>
  <c r="D570" i="1" a="1"/>
  <c r="D570" i="1" s="1"/>
  <c r="D571" i="1" a="1"/>
  <c r="D571" i="1" s="1"/>
  <c r="D576" i="1" a="1"/>
  <c r="D576" i="1" s="1"/>
  <c r="D579" i="1" a="1"/>
  <c r="D579" i="1" s="1"/>
  <c r="D582" i="1" a="1"/>
  <c r="D582" i="1" s="1"/>
  <c r="D586" i="1" a="1"/>
  <c r="D586" i="1" s="1"/>
  <c r="D593" i="1" a="1"/>
  <c r="D593" i="1" s="1"/>
  <c r="D603" i="1" a="1"/>
  <c r="D603" i="1" s="1"/>
  <c r="D502" i="1" a="1"/>
  <c r="D502" i="1" s="1"/>
  <c r="D568" i="1" a="1"/>
  <c r="D568" i="1" s="1"/>
  <c r="D569" i="1" a="1"/>
  <c r="D569" i="1" s="1"/>
  <c r="D581" i="1" a="1"/>
  <c r="D581" i="1" s="1"/>
  <c r="D589" i="1" a="1"/>
  <c r="D589" i="1" s="1"/>
  <c r="D596" i="1" a="1"/>
  <c r="D596" i="1" s="1"/>
  <c r="D420" i="1" a="1"/>
  <c r="D420" i="1" s="1"/>
  <c r="D471" i="1" a="1"/>
  <c r="D471" i="1" s="1"/>
  <c r="D474" i="1" a="1"/>
  <c r="D474" i="1" s="1"/>
  <c r="D516" i="1" a="1"/>
  <c r="D516" i="1" s="1"/>
  <c r="D549" i="1" a="1"/>
  <c r="D549" i="1" s="1"/>
  <c r="D567" i="1" a="1"/>
  <c r="D567" i="1" s="1"/>
  <c r="D575" i="1" a="1"/>
  <c r="D575" i="1" s="1"/>
  <c r="D585" i="1" a="1"/>
  <c r="D585" i="1" s="1"/>
  <c r="D592" i="1" a="1"/>
  <c r="D592" i="1" s="1"/>
  <c r="D599" i="1" a="1"/>
  <c r="D599" i="1" s="1"/>
  <c r="D526" i="1" a="1"/>
  <c r="D526" i="1" s="1"/>
  <c r="D553" i="1" a="1"/>
  <c r="D553" i="1" s="1"/>
  <c r="D560" i="1" a="1"/>
  <c r="D560" i="1" s="1"/>
  <c r="D578" i="1" a="1"/>
  <c r="D578" i="1" s="1"/>
  <c r="D588" i="1" a="1"/>
  <c r="D588" i="1" s="1"/>
  <c r="D488" i="1" a="1"/>
  <c r="D488" i="1" s="1"/>
  <c r="D495" i="1" a="1"/>
  <c r="D495" i="1" s="1"/>
  <c r="D538" i="1" a="1"/>
  <c r="D538" i="1" s="1"/>
  <c r="D574" i="1" a="1"/>
  <c r="D574" i="1" s="1"/>
  <c r="D584" i="1" a="1"/>
  <c r="D584" i="1" s="1"/>
  <c r="D595" i="1" a="1"/>
  <c r="D595" i="1" s="1"/>
  <c r="D598" i="1" a="1"/>
  <c r="D598" i="1" s="1"/>
  <c r="D613" i="1" a="1"/>
  <c r="D613" i="1" s="1"/>
  <c r="D619" i="1" a="1"/>
  <c r="D619" i="1" s="1"/>
  <c r="D622" i="1" a="1"/>
  <c r="D622" i="1" s="1"/>
  <c r="D625" i="1" a="1"/>
  <c r="D625" i="1" s="1"/>
  <c r="D631" i="1" a="1"/>
  <c r="D631" i="1" s="1"/>
  <c r="D635" i="1" a="1"/>
  <c r="D635" i="1" s="1"/>
  <c r="D637" i="1" a="1"/>
  <c r="D637" i="1" s="1"/>
  <c r="D644" i="1" a="1"/>
  <c r="D644" i="1" s="1"/>
  <c r="D652" i="1" a="1"/>
  <c r="D652" i="1" s="1"/>
  <c r="D660" i="1" a="1"/>
  <c r="D660" i="1" s="1"/>
  <c r="D505" i="1" a="1"/>
  <c r="D505" i="1" s="1"/>
  <c r="D604" i="1" a="1"/>
  <c r="D604" i="1" s="1"/>
  <c r="D612" i="1" a="1"/>
  <c r="D612" i="1" s="1"/>
  <c r="D645" i="1" a="1"/>
  <c r="D645" i="1" s="1"/>
  <c r="D653" i="1" a="1"/>
  <c r="D653" i="1" s="1"/>
  <c r="D663" i="1" a="1"/>
  <c r="D663" i="1" s="1"/>
  <c r="D667" i="1" a="1"/>
  <c r="D667" i="1" s="1"/>
  <c r="D552" i="1" a="1"/>
  <c r="D552" i="1" s="1"/>
  <c r="D606" i="1" a="1"/>
  <c r="D606" i="1" s="1"/>
  <c r="D609" i="1" a="1"/>
  <c r="D609" i="1" s="1"/>
  <c r="D615" i="1" a="1"/>
  <c r="D615" i="1" s="1"/>
  <c r="D624" i="1" a="1"/>
  <c r="D624" i="1" s="1"/>
  <c r="D627" i="1" a="1"/>
  <c r="D627" i="1" s="1"/>
  <c r="D634" i="1" a="1"/>
  <c r="D634" i="1" s="1"/>
  <c r="D646" i="1" a="1"/>
  <c r="D646" i="1" s="1"/>
  <c r="D654" i="1" a="1"/>
  <c r="D654" i="1" s="1"/>
  <c r="D580" i="1" a="1"/>
  <c r="D580" i="1" s="1"/>
  <c r="D618" i="1" a="1"/>
  <c r="D618" i="1" s="1"/>
  <c r="D621" i="1" a="1"/>
  <c r="D621" i="1" s="1"/>
  <c r="D630" i="1" a="1"/>
  <c r="D630" i="1" s="1"/>
  <c r="D594" i="1" a="1"/>
  <c r="D594" i="1" s="1"/>
  <c r="D602" i="1" a="1"/>
  <c r="D602" i="1" s="1"/>
  <c r="D605" i="1" a="1"/>
  <c r="D605" i="1" s="1"/>
  <c r="D614" i="1" a="1"/>
  <c r="D614" i="1" s="1"/>
  <c r="D620" i="1" a="1"/>
  <c r="D620" i="1" s="1"/>
  <c r="D623" i="1" a="1"/>
  <c r="D623" i="1" s="1"/>
  <c r="D626" i="1" a="1"/>
  <c r="D626" i="1" s="1"/>
  <c r="D632" i="1" a="1"/>
  <c r="D632" i="1" s="1"/>
  <c r="D642" i="1" a="1"/>
  <c r="D642" i="1" s="1"/>
  <c r="D649" i="1" a="1"/>
  <c r="D649" i="1" s="1"/>
  <c r="D657" i="1" a="1"/>
  <c r="D657" i="1" s="1"/>
  <c r="D661" i="1" a="1"/>
  <c r="D661" i="1" s="1"/>
  <c r="D566" i="1" a="1"/>
  <c r="D566" i="1" s="1"/>
  <c r="D617" i="1" a="1"/>
  <c r="D617" i="1" s="1"/>
  <c r="D629" i="1" a="1"/>
  <c r="D629" i="1" s="1"/>
  <c r="D643" i="1" a="1"/>
  <c r="D643" i="1" s="1"/>
  <c r="D650" i="1" a="1"/>
  <c r="D650" i="1" s="1"/>
  <c r="D658" i="1" a="1"/>
  <c r="D658" i="1" s="1"/>
  <c r="D608" i="1" a="1"/>
  <c r="D608" i="1" s="1"/>
  <c r="D662" i="1" a="1"/>
  <c r="D662" i="1" s="1"/>
  <c r="D683" i="1" a="1"/>
  <c r="D683" i="1" s="1"/>
  <c r="D691" i="1" a="1"/>
  <c r="D691" i="1" s="1"/>
  <c r="D699" i="1" a="1"/>
  <c r="D699" i="1" s="1"/>
  <c r="D707" i="1" a="1"/>
  <c r="D707" i="1" s="1"/>
  <c r="D715" i="1" a="1"/>
  <c r="D715" i="1" s="1"/>
  <c r="D723" i="1" a="1"/>
  <c r="D723" i="1" s="1"/>
  <c r="D726" i="1" a="1"/>
  <c r="D726" i="1" s="1"/>
  <c r="D734" i="1" a="1"/>
  <c r="D734" i="1" s="1"/>
  <c r="D754" i="1" a="1"/>
  <c r="D754" i="1" s="1"/>
  <c r="D761" i="1" a="1"/>
  <c r="D761" i="1" s="1"/>
  <c r="D766" i="1" a="1"/>
  <c r="D766" i="1" s="1"/>
  <c r="D771" i="1" a="1"/>
  <c r="D771" i="1" s="1"/>
  <c r="D778" i="1" a="1"/>
  <c r="D778" i="1" s="1"/>
  <c r="D783" i="1" a="1"/>
  <c r="D783" i="1" s="1"/>
  <c r="D668" i="1" a="1"/>
  <c r="D668" i="1" s="1"/>
  <c r="D680" i="1" a="1"/>
  <c r="D680" i="1" s="1"/>
  <c r="D688" i="1" a="1"/>
  <c r="D688" i="1" s="1"/>
  <c r="D696" i="1" a="1"/>
  <c r="D696" i="1" s="1"/>
  <c r="D704" i="1" a="1"/>
  <c r="D704" i="1" s="1"/>
  <c r="D712" i="1" a="1"/>
  <c r="D712" i="1" s="1"/>
  <c r="D720" i="1" a="1"/>
  <c r="D720" i="1" s="1"/>
  <c r="D729" i="1" a="1"/>
  <c r="D729" i="1" s="1"/>
  <c r="D739" i="1" a="1"/>
  <c r="D739" i="1" s="1"/>
  <c r="D745" i="1" a="1"/>
  <c r="D745" i="1" s="1"/>
  <c r="D748" i="1" a="1"/>
  <c r="D748" i="1" s="1"/>
  <c r="D751" i="1" a="1"/>
  <c r="D751" i="1" s="1"/>
  <c r="D760" i="1" a="1"/>
  <c r="D760" i="1" s="1"/>
  <c r="D774" i="1" a="1"/>
  <c r="D774" i="1" s="1"/>
  <c r="D633" i="1" a="1"/>
  <c r="D633" i="1" s="1"/>
  <c r="D638" i="1" a="1"/>
  <c r="D638" i="1" s="1"/>
  <c r="D651" i="1" a="1"/>
  <c r="D651" i="1" s="1"/>
  <c r="D671" i="1" a="1"/>
  <c r="D671" i="1" s="1"/>
  <c r="D674" i="1" a="1"/>
  <c r="D674" i="1" s="1"/>
  <c r="D677" i="1" a="1"/>
  <c r="D677" i="1" s="1"/>
  <c r="D685" i="1" a="1"/>
  <c r="D685" i="1" s="1"/>
  <c r="D693" i="1" a="1"/>
  <c r="D693" i="1" s="1"/>
  <c r="D701" i="1" a="1"/>
  <c r="D701" i="1" s="1"/>
  <c r="D709" i="1" a="1"/>
  <c r="D709" i="1" s="1"/>
  <c r="D717" i="1" a="1"/>
  <c r="D717" i="1" s="1"/>
  <c r="D733" i="1" a="1"/>
  <c r="D733" i="1" s="1"/>
  <c r="D738" i="1" a="1"/>
  <c r="D738" i="1" s="1"/>
  <c r="D742" i="1" a="1"/>
  <c r="D742" i="1" s="1"/>
  <c r="D756" i="1" a="1"/>
  <c r="D756" i="1" s="1"/>
  <c r="D765" i="1" a="1"/>
  <c r="D765" i="1" s="1"/>
  <c r="D770" i="1" a="1"/>
  <c r="D770" i="1" s="1"/>
  <c r="D610" i="1" a="1"/>
  <c r="D610" i="1" s="1"/>
  <c r="D616" i="1" a="1"/>
  <c r="D616" i="1" s="1"/>
  <c r="D628" i="1" a="1"/>
  <c r="D628" i="1" s="1"/>
  <c r="D666" i="1" a="1"/>
  <c r="D666" i="1" s="1"/>
  <c r="D682" i="1" a="1"/>
  <c r="D682" i="1" s="1"/>
  <c r="D690" i="1" a="1"/>
  <c r="D690" i="1" s="1"/>
  <c r="D698" i="1" a="1"/>
  <c r="D698" i="1" s="1"/>
  <c r="D706" i="1" a="1"/>
  <c r="D706" i="1" s="1"/>
  <c r="D714" i="1" a="1"/>
  <c r="D714" i="1" s="1"/>
  <c r="D722" i="1" a="1"/>
  <c r="D722" i="1" s="1"/>
  <c r="D725" i="1" a="1"/>
  <c r="D725" i="1" s="1"/>
  <c r="D728" i="1" a="1"/>
  <c r="D728" i="1" s="1"/>
  <c r="D591" i="1" a="1"/>
  <c r="D591" i="1" s="1"/>
  <c r="D659" i="1" a="1"/>
  <c r="D659" i="1" s="1"/>
  <c r="D673" i="1" a="1"/>
  <c r="D673" i="1" s="1"/>
  <c r="D684" i="1" a="1"/>
  <c r="D684" i="1" s="1"/>
  <c r="D692" i="1" a="1"/>
  <c r="D692" i="1" s="1"/>
  <c r="D700" i="1" a="1"/>
  <c r="D700" i="1" s="1"/>
  <c r="D708" i="1" a="1"/>
  <c r="D708" i="1" s="1"/>
  <c r="D716" i="1" a="1"/>
  <c r="D716" i="1" s="1"/>
  <c r="D724" i="1" a="1"/>
  <c r="D724" i="1" s="1"/>
  <c r="D727" i="1" a="1"/>
  <c r="D727" i="1" s="1"/>
  <c r="D741" i="1" a="1"/>
  <c r="D741" i="1" s="1"/>
  <c r="D755" i="1" a="1"/>
  <c r="D755" i="1" s="1"/>
  <c r="D763" i="1" a="1"/>
  <c r="D763" i="1" s="1"/>
  <c r="D768" i="1" a="1"/>
  <c r="D768" i="1" s="1"/>
  <c r="D772" i="1" a="1"/>
  <c r="D772" i="1" s="1"/>
  <c r="D559" i="1" a="1"/>
  <c r="D559" i="1" s="1"/>
  <c r="D641" i="1" a="1"/>
  <c r="D641" i="1" s="1"/>
  <c r="D664" i="1" a="1"/>
  <c r="D664" i="1" s="1"/>
  <c r="D669" i="1" a="1"/>
  <c r="D669" i="1" s="1"/>
  <c r="D681" i="1" a="1"/>
  <c r="D681" i="1" s="1"/>
  <c r="D689" i="1" a="1"/>
  <c r="D689" i="1" s="1"/>
  <c r="D697" i="1" a="1"/>
  <c r="D697" i="1" s="1"/>
  <c r="D705" i="1" a="1"/>
  <c r="D705" i="1" s="1"/>
  <c r="D713" i="1" a="1"/>
  <c r="D713" i="1" s="1"/>
  <c r="D721" i="1" a="1"/>
  <c r="D721" i="1" s="1"/>
  <c r="D731" i="1" a="1"/>
  <c r="D731" i="1" s="1"/>
  <c r="D736" i="1" a="1"/>
  <c r="D736" i="1" s="1"/>
  <c r="D749" i="1" a="1"/>
  <c r="D749" i="1" s="1"/>
  <c r="D752" i="1" a="1"/>
  <c r="D752" i="1" s="1"/>
  <c r="D757" i="1" a="1"/>
  <c r="D757" i="1" s="1"/>
  <c r="D762" i="1" a="1"/>
  <c r="D762" i="1" s="1"/>
  <c r="D781" i="1" a="1"/>
  <c r="D781" i="1" s="1"/>
  <c r="D784" i="1" a="1"/>
  <c r="D784" i="1" s="1"/>
  <c r="D786" i="1" a="1"/>
  <c r="D786" i="1" s="1"/>
  <c r="D564" i="1" a="1"/>
  <c r="D564" i="1" s="1"/>
  <c r="D640" i="1" a="1"/>
  <c r="D640" i="1" s="1"/>
  <c r="D648" i="1" a="1"/>
  <c r="D648" i="1" s="1"/>
  <c r="D687" i="1" a="1"/>
  <c r="D687" i="1" s="1"/>
  <c r="D719" i="1" a="1"/>
  <c r="D719" i="1" s="1"/>
  <c r="D750" i="1" a="1"/>
  <c r="D750" i="1" s="1"/>
  <c r="D758" i="1" a="1"/>
  <c r="D758" i="1" s="1"/>
  <c r="D773" i="1" a="1"/>
  <c r="D773" i="1" s="1"/>
  <c r="D794" i="1" a="1"/>
  <c r="D794" i="1" s="1"/>
  <c r="D808" i="1" a="1"/>
  <c r="D808" i="1" s="1"/>
  <c r="D826" i="1" a="1"/>
  <c r="D826" i="1" s="1"/>
  <c r="D832" i="1" a="1"/>
  <c r="D832" i="1" s="1"/>
  <c r="D841" i="1" a="1"/>
  <c r="D841" i="1" s="1"/>
  <c r="D855" i="1" a="1"/>
  <c r="D855" i="1" s="1"/>
  <c r="D858" i="1" a="1"/>
  <c r="D858" i="1" s="1"/>
  <c r="D871" i="1" a="1"/>
  <c r="D871" i="1" s="1"/>
  <c r="D876" i="1" a="1"/>
  <c r="D876" i="1" s="1"/>
  <c r="D881" i="1" a="1"/>
  <c r="D881" i="1" s="1"/>
  <c r="D636" i="1" a="1"/>
  <c r="D636" i="1" s="1"/>
  <c r="D675" i="1" a="1"/>
  <c r="D675" i="1" s="1"/>
  <c r="D694" i="1" a="1"/>
  <c r="D694" i="1" s="1"/>
  <c r="D732" i="1" a="1"/>
  <c r="D732" i="1" s="1"/>
  <c r="D746" i="1" a="1"/>
  <c r="D746" i="1" s="1"/>
  <c r="D795" i="1" a="1"/>
  <c r="D795" i="1" s="1"/>
  <c r="D807" i="1" a="1"/>
  <c r="D807" i="1" s="1"/>
  <c r="D813" i="1" a="1"/>
  <c r="D813" i="1" s="1"/>
  <c r="D817" i="1" a="1"/>
  <c r="D817" i="1" s="1"/>
  <c r="D822" i="1" a="1"/>
  <c r="D822" i="1" s="1"/>
  <c r="D831" i="1" a="1"/>
  <c r="D831" i="1" s="1"/>
  <c r="D836" i="1" a="1"/>
  <c r="D836" i="1" s="1"/>
  <c r="D844" i="1" a="1"/>
  <c r="D844" i="1" s="1"/>
  <c r="D845" i="1" a="1"/>
  <c r="D845" i="1" s="1"/>
  <c r="D846" i="1" a="1"/>
  <c r="D846" i="1" s="1"/>
  <c r="D849" i="1" a="1"/>
  <c r="D849" i="1" s="1"/>
  <c r="D880" i="1" a="1"/>
  <c r="D880" i="1" s="1"/>
  <c r="D665" i="1" a="1"/>
  <c r="D665" i="1" s="1"/>
  <c r="D670" i="1" a="1"/>
  <c r="D670" i="1" s="1"/>
  <c r="D676" i="1" a="1"/>
  <c r="D676" i="1" s="1"/>
  <c r="D695" i="1" a="1"/>
  <c r="D695" i="1" s="1"/>
  <c r="D737" i="1" a="1"/>
  <c r="D737" i="1" s="1"/>
  <c r="D753" i="1" a="1"/>
  <c r="D753" i="1" s="1"/>
  <c r="D767" i="1" a="1"/>
  <c r="D767" i="1" s="1"/>
  <c r="D782" i="1" a="1"/>
  <c r="D782" i="1" s="1"/>
  <c r="D787" i="1" a="1"/>
  <c r="D787" i="1" s="1"/>
  <c r="D796" i="1" a="1"/>
  <c r="D796" i="1" s="1"/>
  <c r="D812" i="1" a="1"/>
  <c r="D812" i="1" s="1"/>
  <c r="D816" i="1" a="1"/>
  <c r="D816" i="1" s="1"/>
  <c r="D821" i="1" a="1"/>
  <c r="D821" i="1" s="1"/>
  <c r="D825" i="1" a="1"/>
  <c r="D825" i="1" s="1"/>
  <c r="D655" i="1" a="1"/>
  <c r="D655" i="1" s="1"/>
  <c r="D702" i="1" a="1"/>
  <c r="D702" i="1" s="1"/>
  <c r="D776" i="1" a="1"/>
  <c r="D776" i="1" s="1"/>
  <c r="D780" i="1" a="1"/>
  <c r="D780" i="1" s="1"/>
  <c r="D790" i="1" a="1"/>
  <c r="D790" i="1" s="1"/>
  <c r="D797" i="1" a="1"/>
  <c r="D797" i="1" s="1"/>
  <c r="D798" i="1" a="1"/>
  <c r="D798" i="1" s="1"/>
  <c r="D811" i="1" a="1"/>
  <c r="D811" i="1" s="1"/>
  <c r="D830" i="1" a="1"/>
  <c r="D830" i="1" s="1"/>
  <c r="D843" i="1" a="1"/>
  <c r="D843" i="1" s="1"/>
  <c r="D848" i="1" a="1"/>
  <c r="D848" i="1" s="1"/>
  <c r="D854" i="1" a="1"/>
  <c r="D854" i="1" s="1"/>
  <c r="D857" i="1" a="1"/>
  <c r="D857" i="1" s="1"/>
  <c r="D861" i="1" a="1"/>
  <c r="D861" i="1" s="1"/>
  <c r="D865" i="1" a="1"/>
  <c r="D865" i="1" s="1"/>
  <c r="D879" i="1" a="1"/>
  <c r="D879" i="1" s="1"/>
  <c r="D607" i="1" a="1"/>
  <c r="D607" i="1" s="1"/>
  <c r="D672" i="1" a="1"/>
  <c r="D672" i="1" s="1"/>
  <c r="D678" i="1" a="1"/>
  <c r="D678" i="1" s="1"/>
  <c r="D710" i="1" a="1"/>
  <c r="D710" i="1" s="1"/>
  <c r="D730" i="1" a="1"/>
  <c r="D730" i="1" s="1"/>
  <c r="D735" i="1" a="1"/>
  <c r="D735" i="1" s="1"/>
  <c r="D740" i="1" a="1"/>
  <c r="D740" i="1" s="1"/>
  <c r="D744" i="1" a="1"/>
  <c r="D744" i="1" s="1"/>
  <c r="D779" i="1" a="1"/>
  <c r="D779" i="1" s="1"/>
  <c r="D800" i="1" a="1"/>
  <c r="D800" i="1" s="1"/>
  <c r="D805" i="1" a="1"/>
  <c r="D805" i="1" s="1"/>
  <c r="D815" i="1" a="1"/>
  <c r="D815" i="1" s="1"/>
  <c r="D839" i="1" a="1"/>
  <c r="D839" i="1" s="1"/>
  <c r="D842" i="1" a="1"/>
  <c r="D842" i="1" s="1"/>
  <c r="D852" i="1" a="1"/>
  <c r="D852" i="1" s="1"/>
  <c r="D856" i="1" a="1"/>
  <c r="D856" i="1" s="1"/>
  <c r="D860" i="1" a="1"/>
  <c r="D860" i="1" s="1"/>
  <c r="D868" i="1" a="1"/>
  <c r="D868" i="1" s="1"/>
  <c r="D878" i="1" a="1"/>
  <c r="D878" i="1" s="1"/>
  <c r="D611" i="1" a="1"/>
  <c r="D611" i="1" s="1"/>
  <c r="D679" i="1" a="1"/>
  <c r="D679" i="1" s="1"/>
  <c r="D711" i="1" a="1"/>
  <c r="D711" i="1" s="1"/>
  <c r="D759" i="1" a="1"/>
  <c r="D759" i="1" s="1"/>
  <c r="D764" i="1" a="1"/>
  <c r="D764" i="1" s="1"/>
  <c r="D777" i="1" a="1"/>
  <c r="D777" i="1" s="1"/>
  <c r="D788" i="1" a="1"/>
  <c r="D788" i="1" s="1"/>
  <c r="D789" i="1" a="1"/>
  <c r="D789" i="1" s="1"/>
  <c r="D791" i="1" a="1"/>
  <c r="D791" i="1" s="1"/>
  <c r="D801" i="1" a="1"/>
  <c r="D801" i="1" s="1"/>
  <c r="D809" i="1" a="1"/>
  <c r="D809" i="1" s="1"/>
  <c r="D814" i="1" a="1"/>
  <c r="D814" i="1" s="1"/>
  <c r="D819" i="1" a="1"/>
  <c r="D819" i="1" s="1"/>
  <c r="D823" i="1" a="1"/>
  <c r="D823" i="1" s="1"/>
  <c r="D827" i="1" a="1"/>
  <c r="D827" i="1" s="1"/>
  <c r="D828" i="1" a="1"/>
  <c r="D828" i="1" s="1"/>
  <c r="D833" i="1" a="1"/>
  <c r="D833" i="1" s="1"/>
  <c r="D838" i="1" a="1"/>
  <c r="D838" i="1" s="1"/>
  <c r="D847" i="1" a="1"/>
  <c r="D847" i="1" s="1"/>
  <c r="D851" i="1" a="1"/>
  <c r="D851" i="1" s="1"/>
  <c r="D864" i="1" a="1"/>
  <c r="D864" i="1" s="1"/>
  <c r="D872" i="1" a="1"/>
  <c r="D872" i="1" s="1"/>
  <c r="D873" i="1" a="1"/>
  <c r="D873" i="1" s="1"/>
  <c r="D882" i="1" a="1"/>
  <c r="D882" i="1" s="1"/>
  <c r="D799" i="1" a="1"/>
  <c r="D799" i="1" s="1"/>
  <c r="D829" i="1" a="1"/>
  <c r="D829" i="1" s="1"/>
  <c r="D834" i="1" a="1"/>
  <c r="D834" i="1" s="1"/>
  <c r="D867" i="1" a="1"/>
  <c r="D867" i="1" s="1"/>
  <c r="D877" i="1" a="1"/>
  <c r="D877" i="1" s="1"/>
  <c r="D887" i="1" a="1"/>
  <c r="D887" i="1" s="1"/>
  <c r="D895" i="1" a="1"/>
  <c r="D895" i="1" s="1"/>
  <c r="D898" i="1" a="1"/>
  <c r="D898" i="1" s="1"/>
  <c r="D915" i="1" a="1"/>
  <c r="D915" i="1" s="1"/>
  <c r="D916" i="1" a="1"/>
  <c r="D916" i="1" s="1"/>
  <c r="D923" i="1" a="1"/>
  <c r="D923" i="1" s="1"/>
  <c r="D928" i="1" a="1"/>
  <c r="D928" i="1" s="1"/>
  <c r="D934" i="1" a="1"/>
  <c r="D934" i="1" s="1"/>
  <c r="D941" i="1" a="1"/>
  <c r="D941" i="1" s="1"/>
  <c r="D945" i="1" a="1"/>
  <c r="D945" i="1" s="1"/>
  <c r="D949" i="1" a="1"/>
  <c r="D949" i="1" s="1"/>
  <c r="D743" i="1" a="1"/>
  <c r="D743" i="1" s="1"/>
  <c r="D792" i="1" a="1"/>
  <c r="D792" i="1" s="1"/>
  <c r="D803" i="1" a="1"/>
  <c r="D803" i="1" s="1"/>
  <c r="D818" i="1" a="1"/>
  <c r="D818" i="1" s="1"/>
  <c r="D853" i="1" a="1"/>
  <c r="D853" i="1" s="1"/>
  <c r="D862" i="1" a="1"/>
  <c r="D862" i="1" s="1"/>
  <c r="D890" i="1" a="1"/>
  <c r="D890" i="1" s="1"/>
  <c r="D903" i="1" a="1"/>
  <c r="D903" i="1" s="1"/>
  <c r="D920" i="1" a="1"/>
  <c r="D920" i="1" s="1"/>
  <c r="D922" i="1" a="1"/>
  <c r="D922" i="1" s="1"/>
  <c r="D933" i="1" a="1"/>
  <c r="D933" i="1" s="1"/>
  <c r="D940" i="1" a="1"/>
  <c r="D940" i="1" s="1"/>
  <c r="D956" i="1" a="1"/>
  <c r="D956" i="1" s="1"/>
  <c r="D958" i="1" a="1"/>
  <c r="D958" i="1" s="1"/>
  <c r="D960" i="1" a="1"/>
  <c r="D960" i="1" s="1"/>
  <c r="D962" i="1" a="1"/>
  <c r="D962" i="1" s="1"/>
  <c r="D964" i="1" a="1"/>
  <c r="D964" i="1" s="1"/>
  <c r="D966" i="1" a="1"/>
  <c r="D966" i="1" s="1"/>
  <c r="D968" i="1" a="1"/>
  <c r="D968" i="1" s="1"/>
  <c r="D970" i="1" a="1"/>
  <c r="D970" i="1" s="1"/>
  <c r="D972" i="1" a="1"/>
  <c r="D972" i="1" s="1"/>
  <c r="D974" i="1" a="1"/>
  <c r="D974" i="1" s="1"/>
  <c r="D976" i="1" a="1"/>
  <c r="D976" i="1" s="1"/>
  <c r="D978" i="1" a="1"/>
  <c r="D978" i="1" s="1"/>
  <c r="D980" i="1" a="1"/>
  <c r="D980" i="1" s="1"/>
  <c r="D982" i="1" a="1"/>
  <c r="D982" i="1" s="1"/>
  <c r="D639" i="1" a="1"/>
  <c r="D639" i="1" s="1"/>
  <c r="D647" i="1" a="1"/>
  <c r="D647" i="1" s="1"/>
  <c r="D703" i="1" a="1"/>
  <c r="D703" i="1" s="1"/>
  <c r="D775" i="1" a="1"/>
  <c r="D775" i="1" s="1"/>
  <c r="D785" i="1" a="1"/>
  <c r="D785" i="1" s="1"/>
  <c r="D824" i="1" a="1"/>
  <c r="D824" i="1" s="1"/>
  <c r="D866" i="1" a="1"/>
  <c r="D866" i="1" s="1"/>
  <c r="D886" i="1" a="1"/>
  <c r="D886" i="1" s="1"/>
  <c r="D894" i="1" a="1"/>
  <c r="D894" i="1" s="1"/>
  <c r="D904" i="1" a="1"/>
  <c r="D904" i="1" s="1"/>
  <c r="D944" i="1" a="1"/>
  <c r="D944" i="1" s="1"/>
  <c r="D656" i="1" a="1"/>
  <c r="D656" i="1" s="1"/>
  <c r="D686" i="1" a="1"/>
  <c r="D686" i="1" s="1"/>
  <c r="D793" i="1" a="1"/>
  <c r="D793" i="1" s="1"/>
  <c r="D804" i="1" a="1"/>
  <c r="D804" i="1" s="1"/>
  <c r="D837" i="1" a="1"/>
  <c r="D837" i="1" s="1"/>
  <c r="D870" i="1" a="1"/>
  <c r="D870" i="1" s="1"/>
  <c r="D875" i="1" a="1"/>
  <c r="D875" i="1" s="1"/>
  <c r="D889" i="1" a="1"/>
  <c r="D889" i="1" s="1"/>
  <c r="D893" i="1" a="1"/>
  <c r="D893" i="1" s="1"/>
  <c r="D897" i="1" a="1"/>
  <c r="D897" i="1" s="1"/>
  <c r="D919" i="1" a="1"/>
  <c r="D919" i="1" s="1"/>
  <c r="D921" i="1" a="1"/>
  <c r="D921" i="1" s="1"/>
  <c r="D924" i="1" a="1"/>
  <c r="D924" i="1" s="1"/>
  <c r="D932" i="1" a="1"/>
  <c r="D932" i="1" s="1"/>
  <c r="D938" i="1" a="1"/>
  <c r="D938" i="1" s="1"/>
  <c r="D939" i="1" a="1"/>
  <c r="D939" i="1" s="1"/>
  <c r="D951" i="1" a="1"/>
  <c r="D951" i="1" s="1"/>
  <c r="D955" i="1" a="1"/>
  <c r="D955" i="1" s="1"/>
  <c r="D810" i="1" a="1"/>
  <c r="D810" i="1" s="1"/>
  <c r="D820" i="1" a="1"/>
  <c r="D820" i="1" s="1"/>
  <c r="D885" i="1" a="1"/>
  <c r="D885" i="1" s="1"/>
  <c r="D900" i="1" a="1"/>
  <c r="D900" i="1" s="1"/>
  <c r="D902" i="1" a="1"/>
  <c r="D902" i="1" s="1"/>
  <c r="D905" i="1" a="1"/>
  <c r="D905" i="1" s="1"/>
  <c r="D912" i="1" a="1"/>
  <c r="D912" i="1" s="1"/>
  <c r="D931" i="1" a="1"/>
  <c r="D931" i="1" s="1"/>
  <c r="D718" i="1" a="1"/>
  <c r="D718" i="1" s="1"/>
  <c r="D769" i="1" a="1"/>
  <c r="D769" i="1" s="1"/>
  <c r="D850" i="1" a="1"/>
  <c r="D850" i="1" s="1"/>
  <c r="D869" i="1" a="1"/>
  <c r="D869" i="1" s="1"/>
  <c r="D874" i="1" a="1"/>
  <c r="D874" i="1" s="1"/>
  <c r="D884" i="1" a="1"/>
  <c r="D884" i="1" s="1"/>
  <c r="D892" i="1" a="1"/>
  <c r="D892" i="1" s="1"/>
  <c r="D896" i="1" a="1"/>
  <c r="D896" i="1" s="1"/>
  <c r="D899" i="1" a="1"/>
  <c r="D899" i="1" s="1"/>
  <c r="D906" i="1" a="1"/>
  <c r="D906" i="1" s="1"/>
  <c r="D910" i="1" a="1"/>
  <c r="D910" i="1" s="1"/>
  <c r="D911" i="1" a="1"/>
  <c r="D911" i="1" s="1"/>
  <c r="D918" i="1" a="1"/>
  <c r="D918" i="1" s="1"/>
  <c r="D930" i="1" a="1"/>
  <c r="D930" i="1" s="1"/>
  <c r="D937" i="1" a="1"/>
  <c r="D937" i="1" s="1"/>
  <c r="D943" i="1" a="1"/>
  <c r="D943" i="1" s="1"/>
  <c r="D947" i="1" a="1"/>
  <c r="D947" i="1" s="1"/>
  <c r="D950" i="1" a="1"/>
  <c r="D950" i="1" s="1"/>
  <c r="D952" i="1" a="1"/>
  <c r="D952" i="1" s="1"/>
  <c r="D957" i="1" a="1"/>
  <c r="D957" i="1" s="1"/>
  <c r="D959" i="1" a="1"/>
  <c r="D959" i="1" s="1"/>
  <c r="D961" i="1" a="1"/>
  <c r="D961" i="1" s="1"/>
  <c r="D963" i="1" a="1"/>
  <c r="D963" i="1" s="1"/>
  <c r="D965" i="1" a="1"/>
  <c r="D965" i="1" s="1"/>
  <c r="D967" i="1" a="1"/>
  <c r="D967" i="1" s="1"/>
  <c r="D969" i="1" a="1"/>
  <c r="D969" i="1" s="1"/>
  <c r="D971" i="1" a="1"/>
  <c r="D971" i="1" s="1"/>
  <c r="D973" i="1" a="1"/>
  <c r="D973" i="1" s="1"/>
  <c r="D975" i="1" a="1"/>
  <c r="D975" i="1" s="1"/>
  <c r="D977" i="1" a="1"/>
  <c r="D977" i="1" s="1"/>
  <c r="D979" i="1" a="1"/>
  <c r="D979" i="1" s="1"/>
  <c r="D981" i="1" a="1"/>
  <c r="D981" i="1" s="1"/>
  <c r="D806" i="1" a="1"/>
  <c r="D806" i="1" s="1"/>
  <c r="D835" i="1" a="1"/>
  <c r="D835" i="1" s="1"/>
  <c r="D840" i="1" a="1"/>
  <c r="D840" i="1" s="1"/>
  <c r="D859" i="1" a="1"/>
  <c r="D859" i="1" s="1"/>
  <c r="D883" i="1" a="1"/>
  <c r="D883" i="1" s="1"/>
  <c r="D888" i="1" a="1"/>
  <c r="D888" i="1" s="1"/>
  <c r="D891" i="1" a="1"/>
  <c r="D891" i="1" s="1"/>
  <c r="D901" i="1" a="1"/>
  <c r="D901" i="1" s="1"/>
  <c r="D907" i="1" a="1"/>
  <c r="D907" i="1" s="1"/>
  <c r="D908" i="1" a="1"/>
  <c r="D908" i="1" s="1"/>
  <c r="D909" i="1" a="1"/>
  <c r="D909" i="1" s="1"/>
  <c r="D913" i="1" a="1"/>
  <c r="D913" i="1" s="1"/>
  <c r="D925" i="1" a="1"/>
  <c r="D925" i="1" s="1"/>
  <c r="D926" i="1" a="1"/>
  <c r="D926" i="1" s="1"/>
  <c r="D936" i="1" a="1"/>
  <c r="D936" i="1" s="1"/>
  <c r="D942" i="1" a="1"/>
  <c r="D942" i="1" s="1"/>
  <c r="D954" i="1" a="1"/>
  <c r="D954" i="1" s="1"/>
  <c r="D747" i="1" a="1"/>
  <c r="D747" i="1" s="1"/>
  <c r="D802" i="1" a="1"/>
  <c r="D802" i="1" s="1"/>
  <c r="D946" i="1" a="1"/>
  <c r="D946" i="1" s="1"/>
  <c r="D1028" i="1" a="1"/>
  <c r="D1028" i="1" s="1"/>
  <c r="D1034" i="1" a="1"/>
  <c r="D1034" i="1" s="1"/>
  <c r="D1035" i="1" a="1"/>
  <c r="D1035" i="1" s="1"/>
  <c r="D1036" i="1" a="1"/>
  <c r="D1036" i="1" s="1"/>
  <c r="D1037" i="1" a="1"/>
  <c r="D1037" i="1" s="1"/>
  <c r="D1043" i="1" a="1"/>
  <c r="D1043" i="1" s="1"/>
  <c r="D1046" i="1" a="1"/>
  <c r="D1046" i="1" s="1"/>
  <c r="D1050" i="1" a="1"/>
  <c r="D1050" i="1" s="1"/>
  <c r="D1060" i="1" a="1"/>
  <c r="D1060" i="1" s="1"/>
  <c r="D1063" i="1" a="1"/>
  <c r="D1063" i="1" s="1"/>
  <c r="D1066" i="1" a="1"/>
  <c r="D1066" i="1" s="1"/>
  <c r="D948" i="1" a="1"/>
  <c r="D948" i="1" s="1"/>
  <c r="D953" i="1" a="1"/>
  <c r="D953" i="1" s="1"/>
  <c r="D1038" i="1" a="1"/>
  <c r="D1038" i="1" s="1"/>
  <c r="D1039" i="1" a="1"/>
  <c r="D1039" i="1" s="1"/>
  <c r="D1049" i="1" a="1"/>
  <c r="D1049" i="1" s="1"/>
  <c r="D1053" i="1" a="1"/>
  <c r="D1053" i="1" s="1"/>
  <c r="D1056" i="1" a="1"/>
  <c r="D1056" i="1" s="1"/>
  <c r="D917" i="1" a="1"/>
  <c r="D917" i="1" s="1"/>
  <c r="D984" i="1" a="1"/>
  <c r="D984" i="1" s="1"/>
  <c r="D986" i="1" a="1"/>
  <c r="D986" i="1" s="1"/>
  <c r="D988" i="1" a="1"/>
  <c r="D988" i="1" s="1"/>
  <c r="D990" i="1" a="1"/>
  <c r="D990" i="1" s="1"/>
  <c r="D992" i="1" a="1"/>
  <c r="D992" i="1" s="1"/>
  <c r="D994" i="1" a="1"/>
  <c r="D994" i="1" s="1"/>
  <c r="D996" i="1" a="1"/>
  <c r="D996" i="1" s="1"/>
  <c r="D998" i="1" a="1"/>
  <c r="D998" i="1" s="1"/>
  <c r="D1000" i="1" a="1"/>
  <c r="D1000" i="1" s="1"/>
  <c r="D1002" i="1" a="1"/>
  <c r="D1002" i="1" s="1"/>
  <c r="D1004" i="1" a="1"/>
  <c r="D1004" i="1" s="1"/>
  <c r="D1006" i="1" a="1"/>
  <c r="D1006" i="1" s="1"/>
  <c r="D1008" i="1" a="1"/>
  <c r="D1008" i="1" s="1"/>
  <c r="D1010" i="1" a="1"/>
  <c r="D1010" i="1" s="1"/>
  <c r="D1012" i="1" a="1"/>
  <c r="D1012" i="1" s="1"/>
  <c r="D1014" i="1" a="1"/>
  <c r="D1014" i="1" s="1"/>
  <c r="D1016" i="1" a="1"/>
  <c r="D1016" i="1" s="1"/>
  <c r="D1018" i="1" a="1"/>
  <c r="D1018" i="1" s="1"/>
  <c r="D1020" i="1" a="1"/>
  <c r="D1020" i="1" s="1"/>
  <c r="D1022" i="1" a="1"/>
  <c r="D1022" i="1" s="1"/>
  <c r="D1024" i="1" a="1"/>
  <c r="D1024" i="1" s="1"/>
  <c r="D1026" i="1" a="1"/>
  <c r="D1026" i="1" s="1"/>
  <c r="D1042" i="1" a="1"/>
  <c r="D1042" i="1" s="1"/>
  <c r="D1045" i="1" a="1"/>
  <c r="D1045" i="1" s="1"/>
  <c r="D914" i="1" a="1"/>
  <c r="D914" i="1" s="1"/>
  <c r="D935" i="1" a="1"/>
  <c r="D935" i="1" s="1"/>
  <c r="D1048" i="1" a="1"/>
  <c r="D1048" i="1" s="1"/>
  <c r="D1052" i="1" a="1"/>
  <c r="D1052" i="1" s="1"/>
  <c r="D927" i="1" a="1"/>
  <c r="D927" i="1" s="1"/>
  <c r="D1029" i="1" a="1"/>
  <c r="D1029" i="1" s="1"/>
  <c r="D1041" i="1" a="1"/>
  <c r="D1041" i="1" s="1"/>
  <c r="D1055" i="1" a="1"/>
  <c r="D1055" i="1" s="1"/>
  <c r="D1044" i="1" a="1"/>
  <c r="D1044" i="1" s="1"/>
  <c r="D1047" i="1" a="1"/>
  <c r="D1047" i="1" s="1"/>
  <c r="D1058" i="1" a="1"/>
  <c r="D1058" i="1" s="1"/>
  <c r="D1067" i="1" a="1"/>
  <c r="D1067" i="1" s="1"/>
  <c r="D929" i="1" a="1"/>
  <c r="D929" i="1" s="1"/>
  <c r="D983" i="1" a="1"/>
  <c r="D983" i="1" s="1"/>
  <c r="D985" i="1" a="1"/>
  <c r="D985" i="1" s="1"/>
  <c r="D987" i="1" a="1"/>
  <c r="D987" i="1" s="1"/>
  <c r="D989" i="1" a="1"/>
  <c r="D989" i="1" s="1"/>
  <c r="D991" i="1" a="1"/>
  <c r="D991" i="1" s="1"/>
  <c r="D993" i="1" a="1"/>
  <c r="D993" i="1" s="1"/>
  <c r="D995" i="1" a="1"/>
  <c r="D995" i="1" s="1"/>
  <c r="D997" i="1" a="1"/>
  <c r="D997" i="1" s="1"/>
  <c r="D999" i="1" a="1"/>
  <c r="D999" i="1" s="1"/>
  <c r="D1001" i="1" a="1"/>
  <c r="D1001" i="1" s="1"/>
  <c r="D1003" i="1" a="1"/>
  <c r="D1003" i="1" s="1"/>
  <c r="D1005" i="1" a="1"/>
  <c r="D1005" i="1" s="1"/>
  <c r="D1007" i="1" a="1"/>
  <c r="D1007" i="1" s="1"/>
  <c r="D1009" i="1" a="1"/>
  <c r="D1009" i="1" s="1"/>
  <c r="D1011" i="1" a="1"/>
  <c r="D1011" i="1" s="1"/>
  <c r="D1013" i="1" a="1"/>
  <c r="D1013" i="1" s="1"/>
  <c r="D1015" i="1" a="1"/>
  <c r="D1015" i="1" s="1"/>
  <c r="D1017" i="1" a="1"/>
  <c r="D1017" i="1" s="1"/>
  <c r="D1019" i="1" a="1"/>
  <c r="D1019" i="1" s="1"/>
  <c r="D1021" i="1" a="1"/>
  <c r="D1021" i="1" s="1"/>
  <c r="D1023" i="1" a="1"/>
  <c r="D1023" i="1" s="1"/>
  <c r="D1025" i="1" a="1"/>
  <c r="D1025" i="1" s="1"/>
  <c r="D1027" i="1" a="1"/>
  <c r="D1027" i="1" s="1"/>
  <c r="D863" i="1" a="1"/>
  <c r="D863" i="1" s="1"/>
  <c r="D1030" i="1" a="1"/>
  <c r="D1030" i="1" s="1"/>
  <c r="D1051" i="1" a="1"/>
  <c r="D1051" i="1" s="1"/>
  <c r="D1070" i="1" a="1"/>
  <c r="D1070" i="1" s="1"/>
  <c r="D1073" i="1" a="1"/>
  <c r="D1073" i="1" s="1"/>
  <c r="D1076" i="1" a="1"/>
  <c r="D1076" i="1" s="1"/>
  <c r="D1085" i="1" a="1"/>
  <c r="D1085" i="1" s="1"/>
  <c r="D1089" i="1" a="1"/>
  <c r="D1089" i="1" s="1"/>
  <c r="D1097" i="1" a="1"/>
  <c r="D1097" i="1" s="1"/>
  <c r="D1110" i="1" a="1"/>
  <c r="D1110" i="1" s="1"/>
  <c r="D1111" i="1" a="1"/>
  <c r="D1111" i="1" s="1"/>
  <c r="D1114" i="1" a="1"/>
  <c r="D1114" i="1" s="1"/>
  <c r="D1121" i="1" a="1"/>
  <c r="D1121" i="1" s="1"/>
  <c r="D1123" i="1" a="1"/>
  <c r="D1123" i="1" s="1"/>
  <c r="D1124" i="1" a="1"/>
  <c r="D1124" i="1" s="1"/>
  <c r="D1129" i="1" a="1"/>
  <c r="D1129" i="1" s="1"/>
  <c r="D1140" i="1" a="1"/>
  <c r="D1140" i="1" s="1"/>
  <c r="D1145" i="1" a="1"/>
  <c r="D1145" i="1" s="1"/>
  <c r="D1151" i="1" a="1"/>
  <c r="D1151" i="1" s="1"/>
  <c r="D1152" i="1" a="1"/>
  <c r="D1152" i="1" s="1"/>
  <c r="D1157" i="1" a="1"/>
  <c r="D1157" i="1" s="1"/>
  <c r="D1162" i="1" a="1"/>
  <c r="D1162" i="1" s="1"/>
  <c r="D1164" i="1" a="1"/>
  <c r="D1164" i="1" s="1"/>
  <c r="D1179" i="1" a="1"/>
  <c r="D1179" i="1" s="1"/>
  <c r="D1180" i="1" a="1"/>
  <c r="D1180" i="1" s="1"/>
  <c r="D1187" i="1" a="1"/>
  <c r="D1187" i="1" s="1"/>
  <c r="D1195" i="1" a="1"/>
  <c r="D1195" i="1" s="1"/>
  <c r="D1064" i="1" a="1"/>
  <c r="D1064" i="1" s="1"/>
  <c r="D1081" i="1" a="1"/>
  <c r="D1081" i="1" s="1"/>
  <c r="D1092" i="1" a="1"/>
  <c r="D1092" i="1" s="1"/>
  <c r="D1100" i="1" a="1"/>
  <c r="D1100" i="1" s="1"/>
  <c r="D1112" i="1" a="1"/>
  <c r="D1112" i="1" s="1"/>
  <c r="D1113" i="1" a="1"/>
  <c r="D1113" i="1" s="1"/>
  <c r="D1120" i="1" a="1"/>
  <c r="D1120" i="1" s="1"/>
  <c r="D1128" i="1" a="1"/>
  <c r="D1128" i="1" s="1"/>
  <c r="D1134" i="1" a="1"/>
  <c r="D1134" i="1" s="1"/>
  <c r="D1150" i="1" a="1"/>
  <c r="D1150" i="1" s="1"/>
  <c r="D1178" i="1" a="1"/>
  <c r="D1178" i="1" s="1"/>
  <c r="D1183" i="1" a="1"/>
  <c r="D1183" i="1" s="1"/>
  <c r="D1032" i="1" a="1"/>
  <c r="D1032" i="1" s="1"/>
  <c r="D1040" i="1" a="1"/>
  <c r="D1040" i="1" s="1"/>
  <c r="D1075" i="1" a="1"/>
  <c r="D1075" i="1" s="1"/>
  <c r="D1078" i="1" a="1"/>
  <c r="D1078" i="1" s="1"/>
  <c r="D1084" i="1" a="1"/>
  <c r="D1084" i="1" s="1"/>
  <c r="D1088" i="1" a="1"/>
  <c r="D1088" i="1" s="1"/>
  <c r="D1096" i="1" a="1"/>
  <c r="D1096" i="1" s="1"/>
  <c r="D1119" i="1" a="1"/>
  <c r="D1119" i="1" s="1"/>
  <c r="D1139" i="1" a="1"/>
  <c r="D1139" i="1" s="1"/>
  <c r="D1144" i="1" a="1"/>
  <c r="D1144" i="1" s="1"/>
  <c r="D1149" i="1" a="1"/>
  <c r="D1149" i="1" s="1"/>
  <c r="D1156" i="1" a="1"/>
  <c r="D1156" i="1" s="1"/>
  <c r="D1159" i="1" a="1"/>
  <c r="D1159" i="1" s="1"/>
  <c r="D1166" i="1" a="1"/>
  <c r="D1166" i="1" s="1"/>
  <c r="D1169" i="1" a="1"/>
  <c r="D1169" i="1" s="1"/>
  <c r="D1177" i="1" a="1"/>
  <c r="D1177" i="1" s="1"/>
  <c r="D1186" i="1" a="1"/>
  <c r="D1186" i="1" s="1"/>
  <c r="D1189" i="1" a="1"/>
  <c r="D1189" i="1" s="1"/>
  <c r="D1192" i="1" a="1"/>
  <c r="D1192" i="1" s="1"/>
  <c r="D1059" i="1" a="1"/>
  <c r="D1059" i="1" s="1"/>
  <c r="D1069" i="1" a="1"/>
  <c r="D1069" i="1" s="1"/>
  <c r="D1072" i="1" a="1"/>
  <c r="D1072" i="1" s="1"/>
  <c r="D1091" i="1" a="1"/>
  <c r="D1091" i="1" s="1"/>
  <c r="D1099" i="1" a="1"/>
  <c r="D1099" i="1" s="1"/>
  <c r="D1127" i="1" a="1"/>
  <c r="D1127" i="1" s="1"/>
  <c r="D1133" i="1" a="1"/>
  <c r="D1133" i="1" s="1"/>
  <c r="D1138" i="1" a="1"/>
  <c r="D1138" i="1" s="1"/>
  <c r="D1143" i="1" a="1"/>
  <c r="D1143" i="1" s="1"/>
  <c r="D1155" i="1" a="1"/>
  <c r="D1155" i="1" s="1"/>
  <c r="D1173" i="1" a="1"/>
  <c r="D1173" i="1" s="1"/>
  <c r="D1175" i="1" a="1"/>
  <c r="D1175" i="1" s="1"/>
  <c r="D1176" i="1" a="1"/>
  <c r="D1176" i="1" s="1"/>
  <c r="D1194" i="1" a="1"/>
  <c r="D1194" i="1" s="1"/>
  <c r="D1197" i="1" a="1"/>
  <c r="D1197" i="1" s="1"/>
  <c r="D1054" i="1" a="1"/>
  <c r="D1054" i="1" s="1"/>
  <c r="D1080" i="1" a="1"/>
  <c r="D1080" i="1" s="1"/>
  <c r="D1087" i="1" a="1"/>
  <c r="D1087" i="1" s="1"/>
  <c r="D1095" i="1" a="1"/>
  <c r="D1095" i="1" s="1"/>
  <c r="D1103" i="1" a="1"/>
  <c r="D1103" i="1" s="1"/>
  <c r="D1117" i="1" a="1"/>
  <c r="D1117" i="1" s="1"/>
  <c r="D1118" i="1" a="1"/>
  <c r="D1118" i="1" s="1"/>
  <c r="D1137" i="1" a="1"/>
  <c r="D1137" i="1" s="1"/>
  <c r="D1148" i="1" a="1"/>
  <c r="D1148" i="1" s="1"/>
  <c r="D1161" i="1" a="1"/>
  <c r="D1161" i="1" s="1"/>
  <c r="D1163" i="1" a="1"/>
  <c r="D1163" i="1" s="1"/>
  <c r="D1171" i="1" a="1"/>
  <c r="D1171" i="1" s="1"/>
  <c r="D1172" i="1" a="1"/>
  <c r="D1172" i="1" s="1"/>
  <c r="D1174" i="1" a="1"/>
  <c r="D1174" i="1" s="1"/>
  <c r="D1182" i="1" a="1"/>
  <c r="D1182" i="1" s="1"/>
  <c r="D1185" i="1" a="1"/>
  <c r="D1185" i="1" s="1"/>
  <c r="D1188" i="1" a="1"/>
  <c r="D1188" i="1" s="1"/>
  <c r="D1191" i="1" a="1"/>
  <c r="D1191" i="1" s="1"/>
  <c r="D1031" i="1" a="1"/>
  <c r="D1031" i="1" s="1"/>
  <c r="D1062" i="1" a="1"/>
  <c r="D1062" i="1" s="1"/>
  <c r="D1068" i="1" a="1"/>
  <c r="D1068" i="1" s="1"/>
  <c r="D1074" i="1" a="1"/>
  <c r="D1074" i="1" s="1"/>
  <c r="D1077" i="1" a="1"/>
  <c r="D1077" i="1" s="1"/>
  <c r="D1083" i="1" a="1"/>
  <c r="D1083" i="1" s="1"/>
  <c r="D1104" i="1" a="1"/>
  <c r="D1104" i="1" s="1"/>
  <c r="D1105" i="1" a="1"/>
  <c r="D1105" i="1" s="1"/>
  <c r="D1126" i="1" a="1"/>
  <c r="D1126" i="1" s="1"/>
  <c r="D1132" i="1" a="1"/>
  <c r="D1132" i="1" s="1"/>
  <c r="D1142" i="1" a="1"/>
  <c r="D1142" i="1" s="1"/>
  <c r="D1147" i="1" a="1"/>
  <c r="D1147" i="1" s="1"/>
  <c r="D1154" i="1" a="1"/>
  <c r="D1154" i="1" s="1"/>
  <c r="D1165" i="1" a="1"/>
  <c r="D1165" i="1" s="1"/>
  <c r="D1168" i="1" a="1"/>
  <c r="D1168" i="1" s="1"/>
  <c r="D1071" i="1" a="1"/>
  <c r="D1071" i="1" s="1"/>
  <c r="D1086" i="1" a="1"/>
  <c r="D1086" i="1" s="1"/>
  <c r="D1090" i="1" a="1"/>
  <c r="D1090" i="1" s="1"/>
  <c r="D1094" i="1" a="1"/>
  <c r="D1094" i="1" s="1"/>
  <c r="D1098" i="1" a="1"/>
  <c r="D1098" i="1" s="1"/>
  <c r="D1102" i="1" a="1"/>
  <c r="D1102" i="1" s="1"/>
  <c r="D1106" i="1" a="1"/>
  <c r="D1106" i="1" s="1"/>
  <c r="D1107" i="1" a="1"/>
  <c r="D1107" i="1" s="1"/>
  <c r="D1116" i="1" a="1"/>
  <c r="D1116" i="1" s="1"/>
  <c r="D1125" i="1" a="1"/>
  <c r="D1125" i="1" s="1"/>
  <c r="D1131" i="1" a="1"/>
  <c r="D1131" i="1" s="1"/>
  <c r="D1136" i="1" a="1"/>
  <c r="D1136" i="1" s="1"/>
  <c r="D1141" i="1" a="1"/>
  <c r="D1141" i="1" s="1"/>
  <c r="D1158" i="1" a="1"/>
  <c r="D1158" i="1" s="1"/>
  <c r="D1160" i="1" a="1"/>
  <c r="D1160" i="1" s="1"/>
  <c r="D1181" i="1" a="1"/>
  <c r="D1181" i="1" s="1"/>
  <c r="D1193" i="1" a="1"/>
  <c r="D1193" i="1" s="1"/>
  <c r="D1196" i="1" a="1"/>
  <c r="D1196" i="1" s="1"/>
  <c r="D1065" i="1" a="1"/>
  <c r="D1065" i="1" s="1"/>
  <c r="D1170" i="1" a="1"/>
  <c r="D1170" i="1" s="1"/>
  <c r="D1190" i="1" a="1"/>
  <c r="D1190" i="1" s="1"/>
  <c r="D1198" i="1" a="1"/>
  <c r="D1198" i="1" s="1"/>
  <c r="D1201" i="1" a="1"/>
  <c r="D1201" i="1" s="1"/>
  <c r="D1204" i="1" a="1"/>
  <c r="D1204" i="1" s="1"/>
  <c r="D1217" i="1" a="1"/>
  <c r="D1217" i="1" s="1"/>
  <c r="D1224" i="1" a="1"/>
  <c r="D1224" i="1" s="1"/>
  <c r="D1233" i="1" a="1"/>
  <c r="D1233" i="1" s="1"/>
  <c r="D1237" i="1" a="1"/>
  <c r="D1237" i="1" s="1"/>
  <c r="D1240" i="1" a="1"/>
  <c r="D1240" i="1" s="1"/>
  <c r="D1241" i="1" a="1"/>
  <c r="D1241" i="1" s="1"/>
  <c r="D1243" i="1" a="1"/>
  <c r="D1243" i="1" s="1"/>
  <c r="D1244" i="1" a="1"/>
  <c r="D1244" i="1" s="1"/>
  <c r="D1259" i="1" a="1"/>
  <c r="D1259" i="1" s="1"/>
  <c r="D1260" i="1" a="1"/>
  <c r="D1260" i="1" s="1"/>
  <c r="D1305" i="1" a="1"/>
  <c r="D1305" i="1" s="1"/>
  <c r="D1308" i="1" a="1"/>
  <c r="D1308" i="1" s="1"/>
  <c r="D1061" i="1" a="1"/>
  <c r="D1061" i="1" s="1"/>
  <c r="D1082" i="1" a="1"/>
  <c r="D1082" i="1" s="1"/>
  <c r="D1115" i="1" a="1"/>
  <c r="D1115" i="1" s="1"/>
  <c r="D1153" i="1" a="1"/>
  <c r="D1153" i="1" s="1"/>
  <c r="D1209" i="1" a="1"/>
  <c r="D1209" i="1" s="1"/>
  <c r="D1220" i="1" a="1"/>
  <c r="D1220" i="1" s="1"/>
  <c r="D1227" i="1" a="1"/>
  <c r="D1227" i="1" s="1"/>
  <c r="D1230" i="1" a="1"/>
  <c r="D1230" i="1" s="1"/>
  <c r="D1236" i="1" a="1"/>
  <c r="D1236" i="1" s="1"/>
  <c r="D1242" i="1" a="1"/>
  <c r="D1242" i="1" s="1"/>
  <c r="D1257" i="1" a="1"/>
  <c r="D1257" i="1" s="1"/>
  <c r="D1258" i="1" a="1"/>
  <c r="D1258" i="1" s="1"/>
  <c r="D1273" i="1" a="1"/>
  <c r="D1273" i="1" s="1"/>
  <c r="D1274" i="1" a="1"/>
  <c r="D1274" i="1" s="1"/>
  <c r="D1281" i="1" a="1"/>
  <c r="D1281" i="1" s="1"/>
  <c r="D1292" i="1" a="1"/>
  <c r="D1292" i="1" s="1"/>
  <c r="D1296" i="1" a="1"/>
  <c r="D1296" i="1" s="1"/>
  <c r="D1299" i="1" a="1"/>
  <c r="D1299" i="1" s="1"/>
  <c r="D1302" i="1" a="1"/>
  <c r="D1302" i="1" s="1"/>
  <c r="D1310" i="1" a="1"/>
  <c r="D1310" i="1" s="1"/>
  <c r="D1057" i="1" a="1"/>
  <c r="D1057" i="1" s="1"/>
  <c r="D1130" i="1" a="1"/>
  <c r="D1130" i="1" s="1"/>
  <c r="D1135" i="1" a="1"/>
  <c r="D1135" i="1" s="1"/>
  <c r="D1167" i="1" a="1"/>
  <c r="D1167" i="1" s="1"/>
  <c r="D1206" i="1" a="1"/>
  <c r="D1206" i="1" s="1"/>
  <c r="D1211" i="1" a="1"/>
  <c r="D1211" i="1" s="1"/>
  <c r="D1214" i="1" a="1"/>
  <c r="D1214" i="1" s="1"/>
  <c r="D1232" i="1" a="1"/>
  <c r="D1232" i="1" s="1"/>
  <c r="D1256" i="1" a="1"/>
  <c r="D1256" i="1" s="1"/>
  <c r="D1272" i="1" a="1"/>
  <c r="D1272" i="1" s="1"/>
  <c r="D1278" i="1" a="1"/>
  <c r="D1278" i="1" s="1"/>
  <c r="D1284" i="1" a="1"/>
  <c r="D1284" i="1" s="1"/>
  <c r="D1288" i="1" a="1"/>
  <c r="D1288" i="1" s="1"/>
  <c r="D1079" i="1" a="1"/>
  <c r="D1079" i="1" s="1"/>
  <c r="D1101" i="1" a="1"/>
  <c r="D1101" i="1" s="1"/>
  <c r="D1109" i="1" a="1"/>
  <c r="D1109" i="1" s="1"/>
  <c r="D1122" i="1" a="1"/>
  <c r="D1122" i="1" s="1"/>
  <c r="D1200" i="1" a="1"/>
  <c r="D1200" i="1" s="1"/>
  <c r="D1216" i="1" a="1"/>
  <c r="D1216" i="1" s="1"/>
  <c r="D1219" i="1" a="1"/>
  <c r="D1219" i="1" s="1"/>
  <c r="D1223" i="1" a="1"/>
  <c r="D1223" i="1" s="1"/>
  <c r="D1226" i="1" a="1"/>
  <c r="D1226" i="1" s="1"/>
  <c r="D1229" i="1" a="1"/>
  <c r="D1229" i="1" s="1"/>
  <c r="D1239" i="1" a="1"/>
  <c r="D1239" i="1" s="1"/>
  <c r="D1253" i="1" a="1"/>
  <c r="D1253" i="1" s="1"/>
  <c r="D1254" i="1" a="1"/>
  <c r="D1254" i="1" s="1"/>
  <c r="D1255" i="1" a="1"/>
  <c r="D1255" i="1" s="1"/>
  <c r="D1271" i="1" a="1"/>
  <c r="D1271" i="1" s="1"/>
  <c r="D1287" i="1" a="1"/>
  <c r="D1287" i="1" s="1"/>
  <c r="D1291" i="1" a="1"/>
  <c r="D1291" i="1" s="1"/>
  <c r="D1295" i="1" a="1"/>
  <c r="D1295" i="1" s="1"/>
  <c r="D1298" i="1" a="1"/>
  <c r="D1298" i="1" s="1"/>
  <c r="D1033" i="1" a="1"/>
  <c r="D1033" i="1" s="1"/>
  <c r="D1184" i="1" a="1"/>
  <c r="D1184" i="1" s="1"/>
  <c r="D1203" i="1" a="1"/>
  <c r="D1203" i="1" s="1"/>
  <c r="D1235" i="1" a="1"/>
  <c r="D1235" i="1" s="1"/>
  <c r="D1249" i="1" a="1"/>
  <c r="D1249" i="1" s="1"/>
  <c r="D1250" i="1" a="1"/>
  <c r="D1250" i="1" s="1"/>
  <c r="D1251" i="1" a="1"/>
  <c r="D1251" i="1" s="1"/>
  <c r="D1252" i="1" a="1"/>
  <c r="D1252" i="1" s="1"/>
  <c r="D1269" i="1" a="1"/>
  <c r="D1269" i="1" s="1"/>
  <c r="D1270" i="1" a="1"/>
  <c r="D1270" i="1" s="1"/>
  <c r="D1280" i="1" a="1"/>
  <c r="D1280" i="1" s="1"/>
  <c r="D1283" i="1" a="1"/>
  <c r="D1283" i="1" s="1"/>
  <c r="D1294" i="1" a="1"/>
  <c r="D1294" i="1" s="1"/>
  <c r="D1093" i="1" a="1"/>
  <c r="D1093" i="1" s="1"/>
  <c r="D1199" i="1" a="1"/>
  <c r="D1199" i="1" s="1"/>
  <c r="D1205" i="1" a="1"/>
  <c r="D1205" i="1" s="1"/>
  <c r="D1208" i="1" a="1"/>
  <c r="D1208" i="1" s="1"/>
  <c r="D1213" i="1" a="1"/>
  <c r="D1213" i="1" s="1"/>
  <c r="D1248" i="1" a="1"/>
  <c r="D1248" i="1" s="1"/>
  <c r="D1264" i="1" a="1"/>
  <c r="D1264" i="1" s="1"/>
  <c r="D1265" i="1" a="1"/>
  <c r="D1265" i="1" s="1"/>
  <c r="D1266" i="1" a="1"/>
  <c r="D1266" i="1" s="1"/>
  <c r="D1267" i="1" a="1"/>
  <c r="D1267" i="1" s="1"/>
  <c r="D1268" i="1" a="1"/>
  <c r="D1268" i="1" s="1"/>
  <c r="D1277" i="1" a="1"/>
  <c r="D1277" i="1" s="1"/>
  <c r="D1290" i="1" a="1"/>
  <c r="D1290" i="1" s="1"/>
  <c r="D1314" i="1" a="1"/>
  <c r="D1314" i="1" s="1"/>
  <c r="D1146" i="1" a="1"/>
  <c r="D1146" i="1" s="1"/>
  <c r="D1207" i="1" a="1"/>
  <c r="D1207" i="1" s="1"/>
  <c r="D1212" i="1" a="1"/>
  <c r="D1212" i="1" s="1"/>
  <c r="D1215" i="1" a="1"/>
  <c r="D1215" i="1" s="1"/>
  <c r="D1221" i="1" a="1"/>
  <c r="D1221" i="1" s="1"/>
  <c r="D1245" i="1" a="1"/>
  <c r="D1245" i="1" s="1"/>
  <c r="D1246" i="1" a="1"/>
  <c r="D1246" i="1" s="1"/>
  <c r="D1218" i="1" a="1"/>
  <c r="D1218" i="1" s="1"/>
  <c r="D1289" i="1" a="1"/>
  <c r="D1289" i="1" s="1"/>
  <c r="D1301" i="1" a="1"/>
  <c r="D1301" i="1" s="1"/>
  <c r="D1311" i="1" a="1"/>
  <c r="D1311" i="1" s="1"/>
  <c r="D1317" i="1" a="1"/>
  <c r="D1317" i="1" s="1"/>
  <c r="D1322" i="1" a="1"/>
  <c r="D1322" i="1" s="1"/>
  <c r="D1326" i="1" a="1"/>
  <c r="D1326" i="1" s="1"/>
  <c r="D1332" i="1" a="1"/>
  <c r="D1332" i="1" s="1"/>
  <c r="D1343" i="1" a="1"/>
  <c r="D1343" i="1" s="1"/>
  <c r="D1346" i="1" a="1"/>
  <c r="D1346" i="1" s="1"/>
  <c r="D1351" i="1" a="1"/>
  <c r="D1351" i="1" s="1"/>
  <c r="D1363" i="1" a="1"/>
  <c r="D1363" i="1" s="1"/>
  <c r="D1369" i="1" a="1"/>
  <c r="D1369" i="1" s="1"/>
  <c r="D1372" i="1" a="1"/>
  <c r="D1372" i="1" s="1"/>
  <c r="D1380" i="1" a="1"/>
  <c r="D1380" i="1" s="1"/>
  <c r="D1384" i="1" a="1"/>
  <c r="D1384" i="1" s="1"/>
  <c r="D1225" i="1" a="1"/>
  <c r="D1225" i="1" s="1"/>
  <c r="D1313" i="1" a="1"/>
  <c r="D1313" i="1" s="1"/>
  <c r="D1319" i="1" a="1"/>
  <c r="D1319" i="1" s="1"/>
  <c r="D1328" i="1" a="1"/>
  <c r="D1328" i="1" s="1"/>
  <c r="D1335" i="1" a="1"/>
  <c r="D1335" i="1" s="1"/>
  <c r="D1339" i="1" a="1"/>
  <c r="D1339" i="1" s="1"/>
  <c r="D1354" i="1" a="1"/>
  <c r="D1354" i="1" s="1"/>
  <c r="D1360" i="1" a="1"/>
  <c r="D1360" i="1" s="1"/>
  <c r="D1366" i="1" a="1"/>
  <c r="D1366" i="1" s="1"/>
  <c r="D1375" i="1" a="1"/>
  <c r="D1375" i="1" s="1"/>
  <c r="D1379" i="1" a="1"/>
  <c r="D1379" i="1" s="1"/>
  <c r="D1386" i="1" a="1"/>
  <c r="D1386" i="1" s="1"/>
  <c r="D1388" i="1" a="1"/>
  <c r="D1388" i="1" s="1"/>
  <c r="D1390" i="1" a="1"/>
  <c r="D1390" i="1" s="1"/>
  <c r="D1392" i="1" a="1"/>
  <c r="D1392" i="1" s="1"/>
  <c r="D1394" i="1" a="1"/>
  <c r="D1394" i="1" s="1"/>
  <c r="D1396" i="1" a="1"/>
  <c r="D1396" i="1" s="1"/>
  <c r="D1398" i="1" a="1"/>
  <c r="D1398" i="1" s="1"/>
  <c r="D1400" i="1" a="1"/>
  <c r="D1400" i="1" s="1"/>
  <c r="D1402" i="1" a="1"/>
  <c r="D1402" i="1" s="1"/>
  <c r="D1404" i="1" a="1"/>
  <c r="D1404" i="1" s="1"/>
  <c r="D1406" i="1" a="1"/>
  <c r="D1406" i="1" s="1"/>
  <c r="D1408" i="1" a="1"/>
  <c r="D1408" i="1" s="1"/>
  <c r="D1410" i="1" a="1"/>
  <c r="D1410" i="1" s="1"/>
  <c r="D1412" i="1" a="1"/>
  <c r="D1412" i="1" s="1"/>
  <c r="D1414" i="1" a="1"/>
  <c r="D1414" i="1" s="1"/>
  <c r="D1416" i="1" a="1"/>
  <c r="D1416" i="1" s="1"/>
  <c r="D1418" i="1" a="1"/>
  <c r="D1418" i="1" s="1"/>
  <c r="D1420" i="1" a="1"/>
  <c r="D1420" i="1" s="1"/>
  <c r="D1422" i="1" a="1"/>
  <c r="D1422" i="1" s="1"/>
  <c r="D1247" i="1" a="1"/>
  <c r="D1247" i="1" s="1"/>
  <c r="D1261" i="1" a="1"/>
  <c r="D1261" i="1" s="1"/>
  <c r="D1279" i="1" a="1"/>
  <c r="D1279" i="1" s="1"/>
  <c r="D1285" i="1" a="1"/>
  <c r="D1285" i="1" s="1"/>
  <c r="D1300" i="1" a="1"/>
  <c r="D1300" i="1" s="1"/>
  <c r="D1304" i="1" a="1"/>
  <c r="D1304" i="1" s="1"/>
  <c r="D1325" i="1" a="1"/>
  <c r="D1325" i="1" s="1"/>
  <c r="D1331" i="1" a="1"/>
  <c r="D1331" i="1" s="1"/>
  <c r="D1338" i="1" a="1"/>
  <c r="D1338" i="1" s="1"/>
  <c r="D1342" i="1" a="1"/>
  <c r="D1342" i="1" s="1"/>
  <c r="D1348" i="1" a="1"/>
  <c r="D1348" i="1" s="1"/>
  <c r="D1357" i="1" a="1"/>
  <c r="D1357" i="1" s="1"/>
  <c r="D1383" i="1" a="1"/>
  <c r="D1383" i="1" s="1"/>
  <c r="D1210" i="1" a="1"/>
  <c r="D1210" i="1" s="1"/>
  <c r="D1222" i="1" a="1"/>
  <c r="D1222" i="1" s="1"/>
  <c r="D1234" i="1" a="1"/>
  <c r="D1234" i="1" s="1"/>
  <c r="D1286" i="1" a="1"/>
  <c r="D1286" i="1" s="1"/>
  <c r="D1297" i="1" a="1"/>
  <c r="D1297" i="1" s="1"/>
  <c r="D1309" i="1" a="1"/>
  <c r="D1309" i="1" s="1"/>
  <c r="D1316" i="1" a="1"/>
  <c r="D1316" i="1" s="1"/>
  <c r="D1334" i="1" a="1"/>
  <c r="D1334" i="1" s="1"/>
  <c r="D1345" i="1" a="1"/>
  <c r="D1345" i="1" s="1"/>
  <c r="D1350" i="1" a="1"/>
  <c r="D1350" i="1" s="1"/>
  <c r="D1353" i="1" a="1"/>
  <c r="D1353" i="1" s="1"/>
  <c r="D1362" i="1" a="1"/>
  <c r="D1362" i="1" s="1"/>
  <c r="D1365" i="1" a="1"/>
  <c r="D1365" i="1" s="1"/>
  <c r="D1368" i="1" a="1"/>
  <c r="D1368" i="1" s="1"/>
  <c r="D1371" i="1" a="1"/>
  <c r="D1371" i="1" s="1"/>
  <c r="D1262" i="1" a="1"/>
  <c r="D1262" i="1" s="1"/>
  <c r="D1275" i="1" a="1"/>
  <c r="D1275" i="1" s="1"/>
  <c r="D1303" i="1" a="1"/>
  <c r="D1303" i="1" s="1"/>
  <c r="D1307" i="1" a="1"/>
  <c r="D1307" i="1" s="1"/>
  <c r="D1312" i="1" a="1"/>
  <c r="D1312" i="1" s="1"/>
  <c r="D1318" i="1" a="1"/>
  <c r="D1318" i="1" s="1"/>
  <c r="D1321" i="1" a="1"/>
  <c r="D1321" i="1" s="1"/>
  <c r="D1324" i="1" a="1"/>
  <c r="D1324" i="1" s="1"/>
  <c r="D1330" i="1" a="1"/>
  <c r="D1330" i="1" s="1"/>
  <c r="D1337" i="1" a="1"/>
  <c r="D1337" i="1" s="1"/>
  <c r="D1341" i="1" a="1"/>
  <c r="D1341" i="1" s="1"/>
  <c r="D1356" i="1" a="1"/>
  <c r="D1356" i="1" s="1"/>
  <c r="D1359" i="1" a="1"/>
  <c r="D1359" i="1" s="1"/>
  <c r="D1374" i="1" a="1"/>
  <c r="D1374" i="1" s="1"/>
  <c r="D1382" i="1" a="1"/>
  <c r="D1382" i="1" s="1"/>
  <c r="D1231" i="1" a="1"/>
  <c r="D1231" i="1" s="1"/>
  <c r="D1263" i="1" a="1"/>
  <c r="D1263" i="1" s="1"/>
  <c r="D1276" i="1" a="1"/>
  <c r="D1276" i="1" s="1"/>
  <c r="D1282" i="1" a="1"/>
  <c r="D1282" i="1" s="1"/>
  <c r="D1293" i="1" a="1"/>
  <c r="D1293" i="1" s="1"/>
  <c r="D1327" i="1" a="1"/>
  <c r="D1327" i="1" s="1"/>
  <c r="D1333" i="1" a="1"/>
  <c r="D1333" i="1" s="1"/>
  <c r="D1347" i="1" a="1"/>
  <c r="D1347" i="1" s="1"/>
  <c r="D1352" i="1" a="1"/>
  <c r="D1352" i="1" s="1"/>
  <c r="D1370" i="1" a="1"/>
  <c r="D1370" i="1" s="1"/>
  <c r="D1377" i="1" a="1"/>
  <c r="D1377" i="1" s="1"/>
  <c r="D1385" i="1" a="1"/>
  <c r="D1385" i="1" s="1"/>
  <c r="D1387" i="1" a="1"/>
  <c r="D1387" i="1" s="1"/>
  <c r="D1389" i="1" a="1"/>
  <c r="D1389" i="1" s="1"/>
  <c r="D1391" i="1" a="1"/>
  <c r="D1391" i="1" s="1"/>
  <c r="D1393" i="1" a="1"/>
  <c r="D1393" i="1" s="1"/>
  <c r="D1395" i="1" a="1"/>
  <c r="D1395" i="1" s="1"/>
  <c r="D1397" i="1" a="1"/>
  <c r="D1397" i="1" s="1"/>
  <c r="D1399" i="1" a="1"/>
  <c r="D1399" i="1" s="1"/>
  <c r="D1401" i="1" a="1"/>
  <c r="D1401" i="1" s="1"/>
  <c r="D1403" i="1" a="1"/>
  <c r="D1403" i="1" s="1"/>
  <c r="D1405" i="1" a="1"/>
  <c r="D1405" i="1" s="1"/>
  <c r="D1407" i="1" a="1"/>
  <c r="D1407" i="1" s="1"/>
  <c r="D1409" i="1" a="1"/>
  <c r="D1409" i="1" s="1"/>
  <c r="D1411" i="1" a="1"/>
  <c r="D1411" i="1" s="1"/>
  <c r="D1413" i="1" a="1"/>
  <c r="D1413" i="1" s="1"/>
  <c r="D1415" i="1" a="1"/>
  <c r="D1415" i="1" s="1"/>
  <c r="D1417" i="1" a="1"/>
  <c r="D1417" i="1" s="1"/>
  <c r="D1419" i="1" a="1"/>
  <c r="D1419" i="1" s="1"/>
  <c r="D1421" i="1" a="1"/>
  <c r="D1421" i="1" s="1"/>
  <c r="D1423" i="1" a="1"/>
  <c r="D1423" i="1" s="1"/>
  <c r="D1425" i="1" a="1"/>
  <c r="D1425" i="1" s="1"/>
  <c r="D1427" i="1" a="1"/>
  <c r="D1427" i="1" s="1"/>
  <c r="D1429" i="1" a="1"/>
  <c r="D1429" i="1" s="1"/>
  <c r="D1431" i="1" a="1"/>
  <c r="D1431" i="1" s="1"/>
  <c r="D1433" i="1" a="1"/>
  <c r="D1433" i="1" s="1"/>
  <c r="D1108" i="1" a="1"/>
  <c r="D1108" i="1" s="1"/>
  <c r="D1228" i="1" a="1"/>
  <c r="D1228" i="1" s="1"/>
  <c r="D1320" i="1" a="1"/>
  <c r="D1320" i="1" s="1"/>
  <c r="D1329" i="1" a="1"/>
  <c r="D1329" i="1" s="1"/>
  <c r="D1340" i="1" a="1"/>
  <c r="D1340" i="1" s="1"/>
  <c r="D1349" i="1" a="1"/>
  <c r="D1349" i="1" s="1"/>
  <c r="D1358" i="1" a="1"/>
  <c r="D1358" i="1" s="1"/>
  <c r="D1306" i="1" a="1"/>
  <c r="D1306" i="1" s="1"/>
  <c r="D1361" i="1" a="1"/>
  <c r="D1361" i="1" s="1"/>
  <c r="D1373" i="1" a="1"/>
  <c r="D1373" i="1" s="1"/>
  <c r="D1526" i="1" a="1"/>
  <c r="D1526" i="1" s="1"/>
  <c r="D1529" i="1" a="1"/>
  <c r="D1529" i="1" s="1"/>
  <c r="D1533" i="1" a="1"/>
  <c r="D1533" i="1" s="1"/>
  <c r="D1315" i="1" a="1"/>
  <c r="D1315" i="1" s="1"/>
  <c r="D1344" i="1" a="1"/>
  <c r="D1344" i="1" s="1"/>
  <c r="D1376" i="1" a="1"/>
  <c r="D1376" i="1" s="1"/>
  <c r="D1381" i="1" a="1"/>
  <c r="D1381" i="1" s="1"/>
  <c r="D1430" i="1" a="1"/>
  <c r="D1430" i="1" s="1"/>
  <c r="D1435" i="1" a="1"/>
  <c r="D1435" i="1" s="1"/>
  <c r="D1437" i="1" a="1"/>
  <c r="D1437" i="1" s="1"/>
  <c r="D1439" i="1" a="1"/>
  <c r="D1439" i="1" s="1"/>
  <c r="D1441" i="1" a="1"/>
  <c r="D1441" i="1" s="1"/>
  <c r="D1443" i="1" a="1"/>
  <c r="D1443" i="1" s="1"/>
  <c r="D1445" i="1" a="1"/>
  <c r="D1445" i="1" s="1"/>
  <c r="D1447" i="1" a="1"/>
  <c r="D1447" i="1" s="1"/>
  <c r="D1449" i="1" a="1"/>
  <c r="D1449" i="1" s="1"/>
  <c r="D1451" i="1" a="1"/>
  <c r="D1451" i="1" s="1"/>
  <c r="D1453" i="1" a="1"/>
  <c r="D1453" i="1" s="1"/>
  <c r="D1455" i="1" a="1"/>
  <c r="D1455" i="1" s="1"/>
  <c r="D1457" i="1" a="1"/>
  <c r="D1457" i="1" s="1"/>
  <c r="D1459" i="1" a="1"/>
  <c r="D1459" i="1" s="1"/>
  <c r="D1461" i="1" a="1"/>
  <c r="D1461" i="1" s="1"/>
  <c r="D1463" i="1" a="1"/>
  <c r="D1463" i="1" s="1"/>
  <c r="D1465" i="1" a="1"/>
  <c r="D1465" i="1" s="1"/>
  <c r="D1467" i="1" a="1"/>
  <c r="D1467" i="1" s="1"/>
  <c r="D1469" i="1" a="1"/>
  <c r="D1469" i="1" s="1"/>
  <c r="D1471" i="1" a="1"/>
  <c r="D1471" i="1" s="1"/>
  <c r="D1473" i="1" a="1"/>
  <c r="D1473" i="1" s="1"/>
  <c r="D1475" i="1" a="1"/>
  <c r="D1475" i="1" s="1"/>
  <c r="D1477" i="1" a="1"/>
  <c r="D1477" i="1" s="1"/>
  <c r="D1479" i="1" a="1"/>
  <c r="D1479" i="1" s="1"/>
  <c r="D1481" i="1" a="1"/>
  <c r="D1481" i="1" s="1"/>
  <c r="D1483" i="1" a="1"/>
  <c r="D1483" i="1" s="1"/>
  <c r="D1485" i="1" a="1"/>
  <c r="D1485" i="1" s="1"/>
  <c r="D1487" i="1" a="1"/>
  <c r="D1487" i="1" s="1"/>
  <c r="D1489" i="1" a="1"/>
  <c r="D1489" i="1" s="1"/>
  <c r="D1491" i="1" a="1"/>
  <c r="D1491" i="1" s="1"/>
  <c r="D1493" i="1" a="1"/>
  <c r="D1493" i="1" s="1"/>
  <c r="D1495" i="1" a="1"/>
  <c r="D1495" i="1" s="1"/>
  <c r="D1497" i="1" a="1"/>
  <c r="D1497" i="1" s="1"/>
  <c r="D1499" i="1" a="1"/>
  <c r="D1499" i="1" s="1"/>
  <c r="D1501" i="1" a="1"/>
  <c r="D1501" i="1" s="1"/>
  <c r="D1503" i="1" a="1"/>
  <c r="D1503" i="1" s="1"/>
  <c r="D1505" i="1" a="1"/>
  <c r="D1505" i="1" s="1"/>
  <c r="D1507" i="1" a="1"/>
  <c r="D1507" i="1" s="1"/>
  <c r="D1509" i="1" a="1"/>
  <c r="D1509" i="1" s="1"/>
  <c r="D1511" i="1" a="1"/>
  <c r="D1511" i="1" s="1"/>
  <c r="D1513" i="1" a="1"/>
  <c r="D1513" i="1" s="1"/>
  <c r="D1515" i="1" a="1"/>
  <c r="D1515" i="1" s="1"/>
  <c r="D1517" i="1" a="1"/>
  <c r="D1517" i="1" s="1"/>
  <c r="D1519" i="1" a="1"/>
  <c r="D1519" i="1" s="1"/>
  <c r="D1521" i="1" a="1"/>
  <c r="D1521" i="1" s="1"/>
  <c r="D1525" i="1" a="1"/>
  <c r="D1525" i="1" s="1"/>
  <c r="D1534" i="1" a="1"/>
  <c r="D1534" i="1" s="1"/>
  <c r="D1544" i="1" a="1"/>
  <c r="D1544" i="1" s="1"/>
  <c r="D1546" i="1" a="1"/>
  <c r="D1546" i="1" s="1"/>
  <c r="D1548" i="1" a="1"/>
  <c r="D1548" i="1" s="1"/>
  <c r="D1238" i="1" a="1"/>
  <c r="D1238" i="1" s="1"/>
  <c r="D1528" i="1" a="1"/>
  <c r="D1528" i="1" s="1"/>
  <c r="D1336" i="1" a="1"/>
  <c r="D1336" i="1" s="1"/>
  <c r="D1428" i="1" a="1"/>
  <c r="D1428" i="1" s="1"/>
  <c r="D1524" i="1" a="1"/>
  <c r="D1524" i="1" s="1"/>
  <c r="D1535" i="1" a="1"/>
  <c r="D1535" i="1" s="1"/>
  <c r="D1355" i="1" a="1"/>
  <c r="D1355" i="1" s="1"/>
  <c r="D1367" i="1" a="1"/>
  <c r="D1367" i="1" s="1"/>
  <c r="D1378" i="1" a="1"/>
  <c r="D1378" i="1" s="1"/>
  <c r="D1527" i="1" a="1"/>
  <c r="D1527" i="1" s="1"/>
  <c r="D1536" i="1" a="1"/>
  <c r="D1536" i="1" s="1"/>
  <c r="D1202" i="1" a="1"/>
  <c r="D1202" i="1" s="1"/>
  <c r="D1426" i="1" a="1"/>
  <c r="D1426" i="1" s="1"/>
  <c r="D1434" i="1" a="1"/>
  <c r="D1434" i="1" s="1"/>
  <c r="D1436" i="1" a="1"/>
  <c r="D1436" i="1" s="1"/>
  <c r="D1438" i="1" a="1"/>
  <c r="D1438" i="1" s="1"/>
  <c r="D1440" i="1" a="1"/>
  <c r="D1440" i="1" s="1"/>
  <c r="D1442" i="1" a="1"/>
  <c r="D1442" i="1" s="1"/>
  <c r="D1444" i="1" a="1"/>
  <c r="D1444" i="1" s="1"/>
  <c r="D1446" i="1" a="1"/>
  <c r="D1446" i="1" s="1"/>
  <c r="D1448" i="1" a="1"/>
  <c r="D1448" i="1" s="1"/>
  <c r="D1450" i="1" a="1"/>
  <c r="D1450" i="1" s="1"/>
  <c r="D1452" i="1" a="1"/>
  <c r="D1452" i="1" s="1"/>
  <c r="D1454" i="1" a="1"/>
  <c r="D1454" i="1" s="1"/>
  <c r="D1456" i="1" a="1"/>
  <c r="D1456" i="1" s="1"/>
  <c r="D1458" i="1" a="1"/>
  <c r="D1458" i="1" s="1"/>
  <c r="D1460" i="1" a="1"/>
  <c r="D1460" i="1" s="1"/>
  <c r="D1462" i="1" a="1"/>
  <c r="D1462" i="1" s="1"/>
  <c r="D1464" i="1" a="1"/>
  <c r="D1464" i="1" s="1"/>
  <c r="D1466" i="1" a="1"/>
  <c r="D1466" i="1" s="1"/>
  <c r="D1468" i="1" a="1"/>
  <c r="D1468" i="1" s="1"/>
  <c r="D1470" i="1" a="1"/>
  <c r="D1470" i="1" s="1"/>
  <c r="D1472" i="1" a="1"/>
  <c r="D1472" i="1" s="1"/>
  <c r="D1474" i="1" a="1"/>
  <c r="D1474" i="1" s="1"/>
  <c r="D1476" i="1" a="1"/>
  <c r="D1476" i="1" s="1"/>
  <c r="D1478" i="1" a="1"/>
  <c r="D1478" i="1" s="1"/>
  <c r="D1480" i="1" a="1"/>
  <c r="D1480" i="1" s="1"/>
  <c r="D1482" i="1" a="1"/>
  <c r="D1482" i="1" s="1"/>
  <c r="D1484" i="1" a="1"/>
  <c r="D1484" i="1" s="1"/>
  <c r="D1486" i="1" a="1"/>
  <c r="D1486" i="1" s="1"/>
  <c r="D1488" i="1" a="1"/>
  <c r="D1488" i="1" s="1"/>
  <c r="D1490" i="1" a="1"/>
  <c r="D1490" i="1" s="1"/>
  <c r="D1492" i="1" a="1"/>
  <c r="D1492" i="1" s="1"/>
  <c r="D1494" i="1" a="1"/>
  <c r="D1494" i="1" s="1"/>
  <c r="D1496" i="1" a="1"/>
  <c r="D1496" i="1" s="1"/>
  <c r="D1498" i="1" a="1"/>
  <c r="D1498" i="1" s="1"/>
  <c r="D1500" i="1" a="1"/>
  <c r="D1500" i="1" s="1"/>
  <c r="D1502" i="1" a="1"/>
  <c r="D1502" i="1" s="1"/>
  <c r="D1504" i="1" a="1"/>
  <c r="D1504" i="1" s="1"/>
  <c r="D1506" i="1" a="1"/>
  <c r="D1506" i="1" s="1"/>
  <c r="D1508" i="1" a="1"/>
  <c r="D1508" i="1" s="1"/>
  <c r="D1510" i="1" a="1"/>
  <c r="D1510" i="1" s="1"/>
  <c r="D1512" i="1" a="1"/>
  <c r="D1512" i="1" s="1"/>
  <c r="D1514" i="1" a="1"/>
  <c r="D1514" i="1" s="1"/>
  <c r="D1516" i="1" a="1"/>
  <c r="D1516" i="1" s="1"/>
  <c r="D1518" i="1" a="1"/>
  <c r="D1518" i="1" s="1"/>
  <c r="D1520" i="1" a="1"/>
  <c r="D1520" i="1" s="1"/>
  <c r="D1523" i="1" a="1"/>
  <c r="D1523" i="1" s="1"/>
  <c r="D1543" i="1" a="1"/>
  <c r="D1543" i="1" s="1"/>
  <c r="D1545" i="1" a="1"/>
  <c r="D1545" i="1" s="1"/>
  <c r="D1547" i="1" a="1"/>
  <c r="D1547" i="1" s="1"/>
  <c r="D1424" i="1" a="1"/>
  <c r="D1424" i="1" s="1"/>
  <c r="D1432" i="1" a="1"/>
  <c r="D1432" i="1" s="1"/>
  <c r="D1540" i="1" a="1"/>
  <c r="D1540" i="1" s="1"/>
  <c r="D1577" i="1" a="1"/>
  <c r="D1577" i="1" s="1"/>
  <c r="D1593" i="1" a="1"/>
  <c r="D1593" i="1" s="1"/>
  <c r="D1607" i="1" a="1"/>
  <c r="D1607" i="1" s="1"/>
  <c r="D1623" i="1" a="1"/>
  <c r="D1623" i="1" s="1"/>
  <c r="D1639" i="1" a="1"/>
  <c r="D1639" i="1" s="1"/>
  <c r="D1657" i="1" a="1"/>
  <c r="D1657" i="1" s="1"/>
  <c r="D1670" i="1" a="1"/>
  <c r="D1670" i="1" s="1"/>
  <c r="D1671" i="1" a="1"/>
  <c r="D1671" i="1" s="1"/>
  <c r="D1682" i="1" a="1"/>
  <c r="D1682" i="1" s="1"/>
  <c r="D1683" i="1" a="1"/>
  <c r="D1683" i="1" s="1"/>
  <c r="D1684" i="1" a="1"/>
  <c r="D1684" i="1" s="1"/>
  <c r="D1697" i="1" a="1"/>
  <c r="D1697" i="1" s="1"/>
  <c r="D1522" i="1" a="1"/>
  <c r="D1522" i="1" s="1"/>
  <c r="D1537" i="1" a="1"/>
  <c r="D1537" i="1" s="1"/>
  <c r="D1538" i="1" a="1"/>
  <c r="D1538" i="1" s="1"/>
  <c r="D1570" i="1" a="1"/>
  <c r="D1570" i="1" s="1"/>
  <c r="D1571" i="1" a="1"/>
  <c r="D1571" i="1" s="1"/>
  <c r="D1572" i="1" a="1"/>
  <c r="D1572" i="1" s="1"/>
  <c r="D1578" i="1" a="1"/>
  <c r="D1578" i="1" s="1"/>
  <c r="D1579" i="1" a="1"/>
  <c r="D1579" i="1" s="1"/>
  <c r="D1580" i="1" a="1"/>
  <c r="D1580" i="1" s="1"/>
  <c r="D1594" i="1" a="1"/>
  <c r="D1594" i="1" s="1"/>
  <c r="D1595" i="1" a="1"/>
  <c r="D1595" i="1" s="1"/>
  <c r="D1608" i="1" a="1"/>
  <c r="D1608" i="1" s="1"/>
  <c r="D1609" i="1" a="1"/>
  <c r="D1609" i="1" s="1"/>
  <c r="D1610" i="1" a="1"/>
  <c r="D1610" i="1" s="1"/>
  <c r="D1624" i="1" a="1"/>
  <c r="D1624" i="1" s="1"/>
  <c r="D1625" i="1" a="1"/>
  <c r="D1625" i="1" s="1"/>
  <c r="D1626" i="1" a="1"/>
  <c r="D1626" i="1" s="1"/>
  <c r="D1640" i="1" a="1"/>
  <c r="D1640" i="1" s="1"/>
  <c r="D1641" i="1" a="1"/>
  <c r="D1641" i="1" s="1"/>
  <c r="D1642" i="1" a="1"/>
  <c r="D1642" i="1" s="1"/>
  <c r="D1656" i="1" a="1"/>
  <c r="D1656" i="1" s="1"/>
  <c r="D1669" i="1" a="1"/>
  <c r="D1669" i="1" s="1"/>
  <c r="D1681" i="1" a="1"/>
  <c r="D1681" i="1" s="1"/>
  <c r="D1694" i="1" a="1"/>
  <c r="D1694" i="1" s="1"/>
  <c r="D1550" i="1" a="1"/>
  <c r="D1550" i="1" s="1"/>
  <c r="D1552" i="1" a="1"/>
  <c r="D1552" i="1" s="1"/>
  <c r="D1554" i="1" a="1"/>
  <c r="D1554" i="1" s="1"/>
  <c r="D1556" i="1" a="1"/>
  <c r="D1556" i="1" s="1"/>
  <c r="D1558" i="1" a="1"/>
  <c r="D1558" i="1" s="1"/>
  <c r="D1560" i="1" a="1"/>
  <c r="D1560" i="1" s="1"/>
  <c r="D1562" i="1" a="1"/>
  <c r="D1562" i="1" s="1"/>
  <c r="D1564" i="1" a="1"/>
  <c r="D1564" i="1" s="1"/>
  <c r="D1566" i="1" a="1"/>
  <c r="D1566" i="1" s="1"/>
  <c r="D1568" i="1" a="1"/>
  <c r="D1568" i="1" s="1"/>
  <c r="D1573" i="1" a="1"/>
  <c r="D1573" i="1" s="1"/>
  <c r="D1574" i="1" a="1"/>
  <c r="D1574" i="1" s="1"/>
  <c r="D1581" i="1" a="1"/>
  <c r="D1581" i="1" s="1"/>
  <c r="D1611" i="1" a="1"/>
  <c r="D1611" i="1" s="1"/>
  <c r="D1627" i="1" a="1"/>
  <c r="D1627" i="1" s="1"/>
  <c r="D1643" i="1" a="1"/>
  <c r="D1643" i="1" s="1"/>
  <c r="D1654" i="1" a="1"/>
  <c r="D1654" i="1" s="1"/>
  <c r="D1655" i="1" a="1"/>
  <c r="D1655" i="1" s="1"/>
  <c r="D1666" i="1" a="1"/>
  <c r="D1666" i="1" s="1"/>
  <c r="D1667" i="1" a="1"/>
  <c r="D1667" i="1" s="1"/>
  <c r="D1668" i="1" a="1"/>
  <c r="D1668" i="1" s="1"/>
  <c r="D1680" i="1" a="1"/>
  <c r="D1680" i="1" s="1"/>
  <c r="D1693" i="1" a="1"/>
  <c r="D1693" i="1" s="1"/>
  <c r="D1531" i="1" a="1"/>
  <c r="D1531" i="1" s="1"/>
  <c r="D1541" i="1" a="1"/>
  <c r="D1541" i="1" s="1"/>
  <c r="D1582" i="1" a="1"/>
  <c r="D1582" i="1" s="1"/>
  <c r="D1583" i="1" a="1"/>
  <c r="D1583" i="1" s="1"/>
  <c r="D1584" i="1" a="1"/>
  <c r="D1584" i="1" s="1"/>
  <c r="D1596" i="1" a="1"/>
  <c r="D1596" i="1" s="1"/>
  <c r="D1597" i="1" a="1"/>
  <c r="D1597" i="1" s="1"/>
  <c r="D1598" i="1" a="1"/>
  <c r="D1598" i="1" s="1"/>
  <c r="D1612" i="1" a="1"/>
  <c r="D1612" i="1" s="1"/>
  <c r="D1613" i="1" a="1"/>
  <c r="D1613" i="1" s="1"/>
  <c r="D1614" i="1" a="1"/>
  <c r="D1614" i="1" s="1"/>
  <c r="D1628" i="1" a="1"/>
  <c r="D1628" i="1" s="1"/>
  <c r="D1629" i="1" a="1"/>
  <c r="D1629" i="1" s="1"/>
  <c r="D1630" i="1" a="1"/>
  <c r="D1630" i="1" s="1"/>
  <c r="D1644" i="1" a="1"/>
  <c r="D1644" i="1" s="1"/>
  <c r="D1645" i="1" a="1"/>
  <c r="D1645" i="1" s="1"/>
  <c r="D1646" i="1" a="1"/>
  <c r="D1646" i="1" s="1"/>
  <c r="D1653" i="1" a="1"/>
  <c r="D1653" i="1" s="1"/>
  <c r="D1665" i="1" a="1"/>
  <c r="D1665" i="1" s="1"/>
  <c r="D1678" i="1" a="1"/>
  <c r="D1678" i="1" s="1"/>
  <c r="D1679" i="1" a="1"/>
  <c r="D1679" i="1" s="1"/>
  <c r="D1690" i="1" a="1"/>
  <c r="D1690" i="1" s="1"/>
  <c r="D1539" i="1" a="1"/>
  <c r="D1539" i="1" s="1"/>
  <c r="D1585" i="1" a="1"/>
  <c r="D1585" i="1" s="1"/>
  <c r="D1599" i="1" a="1"/>
  <c r="D1599" i="1" s="1"/>
  <c r="D1615" i="1" a="1"/>
  <c r="D1615" i="1" s="1"/>
  <c r="D1631" i="1" a="1"/>
  <c r="D1631" i="1" s="1"/>
  <c r="D1647" i="1" a="1"/>
  <c r="D1647" i="1" s="1"/>
  <c r="D1649" i="1" a="1"/>
  <c r="D1649" i="1" s="1"/>
  <c r="D1650" i="1" a="1"/>
  <c r="D1650" i="1" s="1"/>
  <c r="D1651" i="1" a="1"/>
  <c r="D1651" i="1" s="1"/>
  <c r="D1652" i="1" a="1"/>
  <c r="D1652" i="1" s="1"/>
  <c r="D1664" i="1" a="1"/>
  <c r="D1664" i="1" s="1"/>
  <c r="D1677" i="1" a="1"/>
  <c r="D1677" i="1" s="1"/>
  <c r="D1689" i="1" a="1"/>
  <c r="D1689" i="1" s="1"/>
  <c r="D1323" i="1" a="1"/>
  <c r="D1323" i="1" s="1"/>
  <c r="D1364" i="1" a="1"/>
  <c r="D1364" i="1" s="1"/>
  <c r="D1532" i="1" a="1"/>
  <c r="D1532" i="1" s="1"/>
  <c r="D1542" i="1" a="1"/>
  <c r="D1542" i="1" s="1"/>
  <c r="D1576" i="1" a="1"/>
  <c r="D1576" i="1" s="1"/>
  <c r="D1586" i="1" a="1"/>
  <c r="D1586" i="1" s="1"/>
  <c r="D1587" i="1" a="1"/>
  <c r="D1587" i="1" s="1"/>
  <c r="D1588" i="1" a="1"/>
  <c r="D1588" i="1" s="1"/>
  <c r="D1600" i="1" a="1"/>
  <c r="D1600" i="1" s="1"/>
  <c r="D1601" i="1" a="1"/>
  <c r="D1601" i="1" s="1"/>
  <c r="D1602" i="1" a="1"/>
  <c r="D1602" i="1" s="1"/>
  <c r="D1616" i="1" a="1"/>
  <c r="D1616" i="1" s="1"/>
  <c r="D1617" i="1" a="1"/>
  <c r="D1617" i="1" s="1"/>
  <c r="D1618" i="1" a="1"/>
  <c r="D1618" i="1" s="1"/>
  <c r="D1632" i="1" a="1"/>
  <c r="D1632" i="1" s="1"/>
  <c r="D1633" i="1" a="1"/>
  <c r="D1633" i="1" s="1"/>
  <c r="D1634" i="1" a="1"/>
  <c r="D1634" i="1" s="1"/>
  <c r="D1648" i="1" a="1"/>
  <c r="D1648" i="1" s="1"/>
  <c r="D1662" i="1" a="1"/>
  <c r="D1662" i="1" s="1"/>
  <c r="D1663" i="1" a="1"/>
  <c r="D1663" i="1" s="1"/>
  <c r="D1674" i="1" a="1"/>
  <c r="D1674" i="1" s="1"/>
  <c r="D1675" i="1" a="1"/>
  <c r="D1675" i="1" s="1"/>
  <c r="D1676" i="1" a="1"/>
  <c r="D1676" i="1" s="1"/>
  <c r="D1688" i="1" a="1"/>
  <c r="D1688" i="1" s="1"/>
  <c r="D1530" i="1" a="1"/>
  <c r="D1530" i="1" s="1"/>
  <c r="D1575" i="1" a="1"/>
  <c r="D1575" i="1" s="1"/>
  <c r="D1590" i="1" a="1"/>
  <c r="D1590" i="1" s="1"/>
  <c r="D1591" i="1" a="1"/>
  <c r="D1591" i="1" s="1"/>
  <c r="D1592" i="1" a="1"/>
  <c r="D1592" i="1" s="1"/>
  <c r="D1604" i="1" a="1"/>
  <c r="D1604" i="1" s="1"/>
  <c r="D1605" i="1" a="1"/>
  <c r="D1605" i="1" s="1"/>
  <c r="D1606" i="1" a="1"/>
  <c r="D1606" i="1" s="1"/>
  <c r="D1620" i="1" a="1"/>
  <c r="D1620" i="1" s="1"/>
  <c r="D1621" i="1" a="1"/>
  <c r="D1621" i="1" s="1"/>
  <c r="D1622" i="1" a="1"/>
  <c r="D1622" i="1" s="1"/>
  <c r="D1636" i="1" a="1"/>
  <c r="D1636" i="1" s="1"/>
  <c r="D1637" i="1" a="1"/>
  <c r="D1637" i="1" s="1"/>
  <c r="D1638" i="1" a="1"/>
  <c r="D1638" i="1" s="1"/>
  <c r="D1658" i="1" a="1"/>
  <c r="D1658" i="1" s="1"/>
  <c r="D1659" i="1" a="1"/>
  <c r="D1659" i="1" s="1"/>
  <c r="D1557" i="1" a="1"/>
  <c r="D1557" i="1" s="1"/>
  <c r="D1696" i="1" a="1"/>
  <c r="D1696" i="1" s="1"/>
  <c r="D1698" i="1" a="1"/>
  <c r="D1698" i="1" s="1"/>
  <c r="D1708" i="1" a="1"/>
  <c r="D1708" i="1" s="1"/>
  <c r="D1710" i="1" a="1"/>
  <c r="D1710" i="1" s="1"/>
  <c r="D1723" i="1" a="1"/>
  <c r="D1723" i="1" s="1"/>
  <c r="D1724" i="1" a="1"/>
  <c r="D1724" i="1" s="1"/>
  <c r="D1725" i="1" a="1"/>
  <c r="D1725" i="1" s="1"/>
  <c r="D1727" i="1" a="1"/>
  <c r="D1727" i="1" s="1"/>
  <c r="D1729" i="1" a="1"/>
  <c r="D1729" i="1" s="1"/>
  <c r="D1743" i="1" a="1"/>
  <c r="D1743" i="1" s="1"/>
  <c r="D1745" i="1" a="1"/>
  <c r="D1745" i="1" s="1"/>
  <c r="D1750" i="1" a="1"/>
  <c r="D1750" i="1" s="1"/>
  <c r="D1751" i="1" a="1"/>
  <c r="D1751" i="1" s="1"/>
  <c r="D1752" i="1" a="1"/>
  <c r="D1752" i="1" s="1"/>
  <c r="D1766" i="1" a="1"/>
  <c r="D1766" i="1" s="1"/>
  <c r="D1767" i="1" a="1"/>
  <c r="D1767" i="1" s="1"/>
  <c r="D1782" i="1" a="1"/>
  <c r="D1782" i="1" s="1"/>
  <c r="D1783" i="1" a="1"/>
  <c r="D1783" i="1" s="1"/>
  <c r="D1795" i="1" a="1"/>
  <c r="D1795" i="1" s="1"/>
  <c r="D1805" i="1" a="1"/>
  <c r="D1805" i="1" s="1"/>
  <c r="D1840" i="1" a="1"/>
  <c r="D1840" i="1" s="1"/>
  <c r="D1852" i="1" a="1"/>
  <c r="D1852" i="1" s="1"/>
  <c r="D1872" i="1" a="1"/>
  <c r="D1872" i="1" s="1"/>
  <c r="D1873" i="1" a="1"/>
  <c r="D1873" i="1" s="1"/>
  <c r="D1890" i="1" a="1"/>
  <c r="D1890" i="1" s="1"/>
  <c r="D1891" i="1" a="1"/>
  <c r="D1891" i="1" s="1"/>
  <c r="D1906" i="1" a="1"/>
  <c r="D1906" i="1" s="1"/>
  <c r="D1907" i="1" a="1"/>
  <c r="D1907" i="1" s="1"/>
  <c r="D1916" i="1" a="1"/>
  <c r="D1916" i="1" s="1"/>
  <c r="D1926" i="1" a="1"/>
  <c r="D1926" i="1" s="1"/>
  <c r="D1927" i="1" a="1"/>
  <c r="D1927" i="1" s="1"/>
  <c r="D1928" i="1" a="1"/>
  <c r="D1928" i="1" s="1"/>
  <c r="D1929" i="1" a="1"/>
  <c r="D1929" i="1" s="1"/>
  <c r="D1559" i="1" a="1"/>
  <c r="D1559" i="1" s="1"/>
  <c r="D1692" i="1" a="1"/>
  <c r="D1692" i="1" s="1"/>
  <c r="D1735" i="1" a="1"/>
  <c r="D1735" i="1" s="1"/>
  <c r="D1742" i="1" a="1"/>
  <c r="D1742" i="1" s="1"/>
  <c r="D1753" i="1" a="1"/>
  <c r="D1753" i="1" s="1"/>
  <c r="D1754" i="1" a="1"/>
  <c r="D1754" i="1" s="1"/>
  <c r="D1768" i="1" a="1"/>
  <c r="D1768" i="1" s="1"/>
  <c r="D1769" i="1" a="1"/>
  <c r="D1769" i="1" s="1"/>
  <c r="D1784" i="1" a="1"/>
  <c r="D1784" i="1" s="1"/>
  <c r="D1794" i="1" a="1"/>
  <c r="D1794" i="1" s="1"/>
  <c r="D1800" i="1" a="1"/>
  <c r="D1800" i="1" s="1"/>
  <c r="D1804" i="1" a="1"/>
  <c r="D1804" i="1" s="1"/>
  <c r="D1808" i="1" a="1"/>
  <c r="D1808" i="1" s="1"/>
  <c r="D1836" i="1" a="1"/>
  <c r="D1836" i="1" s="1"/>
  <c r="D1841" i="1" a="1"/>
  <c r="D1841" i="1" s="1"/>
  <c r="D1853" i="1" a="1"/>
  <c r="D1853" i="1" s="1"/>
  <c r="D1868" i="1" a="1"/>
  <c r="D1868" i="1" s="1"/>
  <c r="D1878" i="1" a="1"/>
  <c r="D1878" i="1" s="1"/>
  <c r="D1879" i="1" a="1"/>
  <c r="D1879" i="1" s="1"/>
  <c r="D1892" i="1" a="1"/>
  <c r="D1892" i="1" s="1"/>
  <c r="D1908" i="1" a="1"/>
  <c r="D1908" i="1" s="1"/>
  <c r="D1917" i="1" a="1"/>
  <c r="D1917" i="1" s="1"/>
  <c r="D1930" i="1" a="1"/>
  <c r="D1930" i="1" s="1"/>
  <c r="D1931" i="1" a="1"/>
  <c r="D1931" i="1" s="1"/>
  <c r="D1941" i="1" a="1"/>
  <c r="D1941" i="1" s="1"/>
  <c r="D1561" i="1" a="1"/>
  <c r="D1561" i="1" s="1"/>
  <c r="D1691" i="1" a="1"/>
  <c r="D1691" i="1" s="1"/>
  <c r="D1700" i="1" a="1"/>
  <c r="D1700" i="1" s="1"/>
  <c r="D1712" i="1" a="1"/>
  <c r="D1712" i="1" s="1"/>
  <c r="D1731" i="1" a="1"/>
  <c r="D1731" i="1" s="1"/>
  <c r="D1739" i="1" a="1"/>
  <c r="D1739" i="1" s="1"/>
  <c r="D1740" i="1" a="1"/>
  <c r="D1740" i="1" s="1"/>
  <c r="D1755" i="1" a="1"/>
  <c r="D1755" i="1" s="1"/>
  <c r="D1756" i="1" a="1"/>
  <c r="D1756" i="1" s="1"/>
  <c r="D1770" i="1" a="1"/>
  <c r="D1770" i="1" s="1"/>
  <c r="D1771" i="1" a="1"/>
  <c r="D1771" i="1" s="1"/>
  <c r="D1799" i="1" a="1"/>
  <c r="D1799" i="1" s="1"/>
  <c r="D1803" i="1" a="1"/>
  <c r="D1803" i="1" s="1"/>
  <c r="D1811" i="1" a="1"/>
  <c r="D1811" i="1" s="1"/>
  <c r="D1842" i="1" a="1"/>
  <c r="D1842" i="1" s="1"/>
  <c r="D1854" i="1" a="1"/>
  <c r="D1854" i="1" s="1"/>
  <c r="D1855" i="1" a="1"/>
  <c r="D1855" i="1" s="1"/>
  <c r="D1856" i="1" a="1"/>
  <c r="D1856" i="1" s="1"/>
  <c r="D1857" i="1" a="1"/>
  <c r="D1857" i="1" s="1"/>
  <c r="D1874" i="1" a="1"/>
  <c r="D1874" i="1" s="1"/>
  <c r="D1880" i="1" a="1"/>
  <c r="D1880" i="1" s="1"/>
  <c r="D1881" i="1" a="1"/>
  <c r="D1881" i="1" s="1"/>
  <c r="D1893" i="1" a="1"/>
  <c r="D1893" i="1" s="1"/>
  <c r="D1909" i="1" a="1"/>
  <c r="D1909" i="1" s="1"/>
  <c r="D1918" i="1" a="1"/>
  <c r="D1918" i="1" s="1"/>
  <c r="D1919" i="1" a="1"/>
  <c r="D1919" i="1" s="1"/>
  <c r="D1920" i="1" a="1"/>
  <c r="D1920" i="1" s="1"/>
  <c r="D1921" i="1" a="1"/>
  <c r="D1921" i="1" s="1"/>
  <c r="D1932" i="1" a="1"/>
  <c r="D1932" i="1" s="1"/>
  <c r="D1563" i="1" a="1"/>
  <c r="D1563" i="1" s="1"/>
  <c r="D1672" i="1" a="1"/>
  <c r="D1672" i="1" s="1"/>
  <c r="D1685" i="1" a="1"/>
  <c r="D1685" i="1" s="1"/>
  <c r="D1713" i="1" a="1"/>
  <c r="D1713" i="1" s="1"/>
  <c r="D1714" i="1" a="1"/>
  <c r="D1714" i="1" s="1"/>
  <c r="D1734" i="1" a="1"/>
  <c r="D1734" i="1" s="1"/>
  <c r="D1741" i="1" a="1"/>
  <c r="D1741" i="1" s="1"/>
  <c r="D1757" i="1" a="1"/>
  <c r="D1757" i="1" s="1"/>
  <c r="D1772" i="1" a="1"/>
  <c r="D1772" i="1" s="1"/>
  <c r="D1773" i="1" a="1"/>
  <c r="D1773" i="1" s="1"/>
  <c r="D1793" i="1" a="1"/>
  <c r="D1793" i="1" s="1"/>
  <c r="D1798" i="1" a="1"/>
  <c r="D1798" i="1" s="1"/>
  <c r="D1816" i="1" a="1"/>
  <c r="D1816" i="1" s="1"/>
  <c r="D1823" i="1" a="1"/>
  <c r="D1823" i="1" s="1"/>
  <c r="D1824" i="1" a="1"/>
  <c r="D1824" i="1" s="1"/>
  <c r="D1825" i="1" a="1"/>
  <c r="D1825" i="1" s="1"/>
  <c r="D1826" i="1" a="1"/>
  <c r="D1826" i="1" s="1"/>
  <c r="D1837" i="1" a="1"/>
  <c r="D1837" i="1" s="1"/>
  <c r="D1843" i="1" a="1"/>
  <c r="D1843" i="1" s="1"/>
  <c r="D1858" i="1" a="1"/>
  <c r="D1858" i="1" s="1"/>
  <c r="D1859" i="1" a="1"/>
  <c r="D1859" i="1" s="1"/>
  <c r="D1869" i="1" a="1"/>
  <c r="D1869" i="1" s="1"/>
  <c r="D1875" i="1" a="1"/>
  <c r="D1875" i="1" s="1"/>
  <c r="D1882" i="1" a="1"/>
  <c r="D1882" i="1" s="1"/>
  <c r="D1883" i="1" a="1"/>
  <c r="D1883" i="1" s="1"/>
  <c r="D1894" i="1" a="1"/>
  <c r="D1894" i="1" s="1"/>
  <c r="D1895" i="1" a="1"/>
  <c r="D1895" i="1" s="1"/>
  <c r="D1896" i="1" a="1"/>
  <c r="D1896" i="1" s="1"/>
  <c r="D1897" i="1" a="1"/>
  <c r="D1897" i="1" s="1"/>
  <c r="D1910" i="1" a="1"/>
  <c r="D1910" i="1" s="1"/>
  <c r="D1911" i="1" a="1"/>
  <c r="D1911" i="1" s="1"/>
  <c r="D1912" i="1" a="1"/>
  <c r="D1912" i="1" s="1"/>
  <c r="D1913" i="1" a="1"/>
  <c r="D1913" i="1" s="1"/>
  <c r="D1549" i="1" a="1"/>
  <c r="D1549" i="1" s="1"/>
  <c r="D1565" i="1" a="1"/>
  <c r="D1565" i="1" s="1"/>
  <c r="D1603" i="1" a="1"/>
  <c r="D1603" i="1" s="1"/>
  <c r="D1673" i="1" a="1"/>
  <c r="D1673" i="1" s="1"/>
  <c r="D1686" i="1" a="1"/>
  <c r="D1686" i="1" s="1"/>
  <c r="D1701" i="1" a="1"/>
  <c r="D1701" i="1" s="1"/>
  <c r="D1702" i="1" a="1"/>
  <c r="D1702" i="1" s="1"/>
  <c r="D1707" i="1" a="1"/>
  <c r="D1707" i="1" s="1"/>
  <c r="D1709" i="1" a="1"/>
  <c r="D1709" i="1" s="1"/>
  <c r="D1711" i="1" a="1"/>
  <c r="D1711" i="1" s="1"/>
  <c r="D1715" i="1" a="1"/>
  <c r="D1715" i="1" s="1"/>
  <c r="D1716" i="1" a="1"/>
  <c r="D1716" i="1" s="1"/>
  <c r="D1726" i="1" a="1"/>
  <c r="D1726" i="1" s="1"/>
  <c r="D1728" i="1" a="1"/>
  <c r="D1728" i="1" s="1"/>
  <c r="D1730" i="1" a="1"/>
  <c r="D1730" i="1" s="1"/>
  <c r="D1737" i="1" a="1"/>
  <c r="D1737" i="1" s="1"/>
  <c r="D1738" i="1" a="1"/>
  <c r="D1738" i="1" s="1"/>
  <c r="D1758" i="1" a="1"/>
  <c r="D1758" i="1" s="1"/>
  <c r="D1759" i="1" a="1"/>
  <c r="D1759" i="1" s="1"/>
  <c r="D1774" i="1" a="1"/>
  <c r="D1774" i="1" s="1"/>
  <c r="D1775" i="1" a="1"/>
  <c r="D1775" i="1" s="1"/>
  <c r="D1792" i="1" a="1"/>
  <c r="D1792" i="1" s="1"/>
  <c r="D1797" i="1" a="1"/>
  <c r="D1797" i="1" s="1"/>
  <c r="D1802" i="1" a="1"/>
  <c r="D1802" i="1" s="1"/>
  <c r="D1807" i="1" a="1"/>
  <c r="D1807" i="1" s="1"/>
  <c r="D1810" i="1" a="1"/>
  <c r="D1810" i="1" s="1"/>
  <c r="D1815" i="1" a="1"/>
  <c r="D1815" i="1" s="1"/>
  <c r="D1817" i="1" a="1"/>
  <c r="D1817" i="1" s="1"/>
  <c r="D1818" i="1" a="1"/>
  <c r="D1818" i="1" s="1"/>
  <c r="D1822" i="1" a="1"/>
  <c r="D1822" i="1" s="1"/>
  <c r="D1827" i="1" a="1"/>
  <c r="D1827" i="1" s="1"/>
  <c r="D1831" i="1" a="1"/>
  <c r="D1831" i="1" s="1"/>
  <c r="D1844" i="1" a="1"/>
  <c r="D1844" i="1" s="1"/>
  <c r="D1860" i="1" a="1"/>
  <c r="D1860" i="1" s="1"/>
  <c r="D1884" i="1" a="1"/>
  <c r="D1884" i="1" s="1"/>
  <c r="D1898" i="1" a="1"/>
  <c r="D1898" i="1" s="1"/>
  <c r="D1899" i="1" a="1"/>
  <c r="D1899" i="1" s="1"/>
  <c r="D1923" i="1" a="1"/>
  <c r="D1923" i="1" s="1"/>
  <c r="D1934" i="1" a="1"/>
  <c r="D1934" i="1" s="1"/>
  <c r="D1935" i="1" a="1"/>
  <c r="D1935" i="1" s="1"/>
  <c r="D1936" i="1" a="1"/>
  <c r="D1936" i="1" s="1"/>
  <c r="D1937" i="1" a="1"/>
  <c r="D1937" i="1" s="1"/>
  <c r="D1551" i="1" a="1"/>
  <c r="D1551" i="1" s="1"/>
  <c r="D1567" i="1" a="1"/>
  <c r="D1567" i="1" s="1"/>
  <c r="D1589" i="1" a="1"/>
  <c r="D1589" i="1" s="1"/>
  <c r="D1619" i="1" a="1"/>
  <c r="D1619" i="1" s="1"/>
  <c r="D1660" i="1" a="1"/>
  <c r="D1660" i="1" s="1"/>
  <c r="D1699" i="1" a="1"/>
  <c r="D1699" i="1" s="1"/>
  <c r="D1703" i="1" a="1"/>
  <c r="D1703" i="1" s="1"/>
  <c r="D1717" i="1" a="1"/>
  <c r="D1717" i="1" s="1"/>
  <c r="D1718" i="1" a="1"/>
  <c r="D1718" i="1" s="1"/>
  <c r="D1733" i="1" a="1"/>
  <c r="D1733" i="1" s="1"/>
  <c r="D1747" i="1" a="1"/>
  <c r="D1747" i="1" s="1"/>
  <c r="D1748" i="1" a="1"/>
  <c r="D1748" i="1" s="1"/>
  <c r="D1760" i="1" a="1"/>
  <c r="D1760" i="1" s="1"/>
  <c r="D1761" i="1" a="1"/>
  <c r="D1761" i="1" s="1"/>
  <c r="D1776" i="1" a="1"/>
  <c r="D1776" i="1" s="1"/>
  <c r="D1777" i="1" a="1"/>
  <c r="D1777" i="1" s="1"/>
  <c r="D1789" i="1" a="1"/>
  <c r="D1789" i="1" s="1"/>
  <c r="D1790" i="1" a="1"/>
  <c r="D1790" i="1" s="1"/>
  <c r="D1791" i="1" a="1"/>
  <c r="D1791" i="1" s="1"/>
  <c r="D1813" i="1" a="1"/>
  <c r="D1813" i="1" s="1"/>
  <c r="D1814" i="1" a="1"/>
  <c r="D1814" i="1" s="1"/>
  <c r="D1819" i="1" a="1"/>
  <c r="D1819" i="1" s="1"/>
  <c r="D1820" i="1" a="1"/>
  <c r="D1820" i="1" s="1"/>
  <c r="D1821" i="1" a="1"/>
  <c r="D1821" i="1" s="1"/>
  <c r="D1828" i="1" a="1"/>
  <c r="D1828" i="1" s="1"/>
  <c r="D1829" i="1" a="1"/>
  <c r="D1829" i="1" s="1"/>
  <c r="D1830" i="1" a="1"/>
  <c r="D1830" i="1" s="1"/>
  <c r="D1832" i="1" a="1"/>
  <c r="D1832" i="1" s="1"/>
  <c r="D1833" i="1" a="1"/>
  <c r="D1833" i="1" s="1"/>
  <c r="D1838" i="1" a="1"/>
  <c r="D1838" i="1" s="1"/>
  <c r="D1845" i="1" a="1"/>
  <c r="D1845" i="1" s="1"/>
  <c r="D1861" i="1" a="1"/>
  <c r="D1861" i="1" s="1"/>
  <c r="D1870" i="1" a="1"/>
  <c r="D1870" i="1" s="1"/>
  <c r="D1876" i="1" a="1"/>
  <c r="D1876" i="1" s="1"/>
  <c r="D1900" i="1" a="1"/>
  <c r="D1900" i="1" s="1"/>
  <c r="D1914" i="1" a="1"/>
  <c r="D1914" i="1" s="1"/>
  <c r="D1938" i="1" a="1"/>
  <c r="D1938" i="1" s="1"/>
  <c r="D1939" i="1" a="1"/>
  <c r="D1939" i="1" s="1"/>
  <c r="D1555" i="1" a="1"/>
  <c r="D1555" i="1" s="1"/>
  <c r="D1695" i="1" a="1"/>
  <c r="D1695" i="1" s="1"/>
  <c r="D1721" i="1" a="1"/>
  <c r="D1721" i="1" s="1"/>
  <c r="D1722" i="1" a="1"/>
  <c r="D1722" i="1" s="1"/>
  <c r="D1732" i="1" a="1"/>
  <c r="D1732" i="1" s="1"/>
  <c r="D1744" i="1" a="1"/>
  <c r="D1744" i="1" s="1"/>
  <c r="D1749" i="1" a="1"/>
  <c r="D1749" i="1" s="1"/>
  <c r="D1764" i="1" a="1"/>
  <c r="D1764" i="1" s="1"/>
  <c r="D1765" i="1" a="1"/>
  <c r="D1765" i="1" s="1"/>
  <c r="D1780" i="1" a="1"/>
  <c r="D1780" i="1" s="1"/>
  <c r="D1781" i="1" a="1"/>
  <c r="D1781" i="1" s="1"/>
  <c r="D1785" i="1" a="1"/>
  <c r="D1785" i="1" s="1"/>
  <c r="D1786" i="1" a="1"/>
  <c r="D1786" i="1" s="1"/>
  <c r="D1796" i="1" a="1"/>
  <c r="D1796" i="1" s="1"/>
  <c r="D1812" i="1" a="1"/>
  <c r="D1812" i="1" s="1"/>
  <c r="D1835" i="1" a="1"/>
  <c r="D1835" i="1" s="1"/>
  <c r="D1850" i="1" a="1"/>
  <c r="D1850" i="1" s="1"/>
  <c r="D1851" i="1" a="1"/>
  <c r="D1851" i="1" s="1"/>
  <c r="D1866" i="1" a="1"/>
  <c r="D1866" i="1" s="1"/>
  <c r="D1867" i="1" a="1"/>
  <c r="D1867" i="1" s="1"/>
  <c r="D1877" i="1" a="1"/>
  <c r="D1877" i="1" s="1"/>
  <c r="D1886" i="1" a="1"/>
  <c r="D1886" i="1" s="1"/>
  <c r="D1887" i="1" a="1"/>
  <c r="D1887" i="1" s="1"/>
  <c r="D1888" i="1" a="1"/>
  <c r="D1888" i="1" s="1"/>
  <c r="D1889" i="1" a="1"/>
  <c r="D1889" i="1" s="1"/>
  <c r="D1902" i="1" a="1"/>
  <c r="D1902" i="1" s="1"/>
  <c r="D1903" i="1" a="1"/>
  <c r="D1903" i="1" s="1"/>
  <c r="D1904" i="1" a="1"/>
  <c r="D1904" i="1" s="1"/>
  <c r="D1905" i="1" a="1"/>
  <c r="D1905" i="1" s="1"/>
  <c r="D1925" i="1" a="1"/>
  <c r="D1925" i="1" s="1"/>
  <c r="D1940" i="1" a="1"/>
  <c r="D1940" i="1" s="1"/>
  <c r="D1705" i="1" a="1"/>
  <c r="D1705" i="1" s="1"/>
  <c r="D1778" i="1" a="1"/>
  <c r="D1778" i="1" s="1"/>
  <c r="D1849" i="1" a="1"/>
  <c r="D1849" i="1" s="1"/>
  <c r="D1871" i="1" a="1"/>
  <c r="D1871" i="1" s="1"/>
  <c r="D1885" i="1" a="1"/>
  <c r="D1885" i="1" s="1"/>
  <c r="D1915" i="1" a="1"/>
  <c r="D1915" i="1" s="1"/>
  <c r="D1944" i="1" a="1"/>
  <c r="D1944" i="1" s="1"/>
  <c r="D1945" i="1" a="1"/>
  <c r="D1945" i="1" s="1"/>
  <c r="D1964" i="1" a="1"/>
  <c r="D1964" i="1" s="1"/>
  <c r="D1986" i="1" a="1"/>
  <c r="D1986" i="1" s="1"/>
  <c r="D2000" i="1" a="1"/>
  <c r="D2000" i="1" s="1"/>
  <c r="D2004" i="1" a="1"/>
  <c r="D2004" i="1" s="1"/>
  <c r="D2015" i="1" a="1"/>
  <c r="D2015" i="1" s="1"/>
  <c r="D2022" i="1" a="1"/>
  <c r="D2022" i="1" s="1"/>
  <c r="D2038" i="1" a="1"/>
  <c r="D2038" i="1" s="1"/>
  <c r="D2039" i="1" a="1"/>
  <c r="D2039" i="1" s="1"/>
  <c r="D2040" i="1" a="1"/>
  <c r="D2040" i="1" s="1"/>
  <c r="D1720" i="1" a="1"/>
  <c r="D1720" i="1" s="1"/>
  <c r="D1801" i="1" a="1"/>
  <c r="D1801" i="1" s="1"/>
  <c r="D1806" i="1" a="1"/>
  <c r="D1806" i="1" s="1"/>
  <c r="D1846" i="1" a="1"/>
  <c r="D1846" i="1" s="1"/>
  <c r="D1865" i="1" a="1"/>
  <c r="D1865" i="1" s="1"/>
  <c r="D1901" i="1" a="1"/>
  <c r="D1901" i="1" s="1"/>
  <c r="D1946" i="1" a="1"/>
  <c r="D1946" i="1" s="1"/>
  <c r="D1957" i="1" a="1"/>
  <c r="D1957" i="1" s="1"/>
  <c r="D1965" i="1" a="1"/>
  <c r="D1965" i="1" s="1"/>
  <c r="D1985" i="1" a="1"/>
  <c r="D1985" i="1" s="1"/>
  <c r="D1999" i="1" a="1"/>
  <c r="D1999" i="1" s="1"/>
  <c r="D2005" i="1" a="1"/>
  <c r="D2005" i="1" s="1"/>
  <c r="D2023" i="1" a="1"/>
  <c r="D2023" i="1" s="1"/>
  <c r="D2024" i="1" a="1"/>
  <c r="D2024" i="1" s="1"/>
  <c r="D2025" i="1" a="1"/>
  <c r="D2025" i="1" s="1"/>
  <c r="D1553" i="1" a="1"/>
  <c r="D1553" i="1" s="1"/>
  <c r="D1788" i="1" a="1"/>
  <c r="D1788" i="1" s="1"/>
  <c r="D1862" i="1" a="1"/>
  <c r="D1862" i="1" s="1"/>
  <c r="D1924" i="1" a="1"/>
  <c r="D1924" i="1" s="1"/>
  <c r="D1947" i="1" a="1"/>
  <c r="D1947" i="1" s="1"/>
  <c r="D1958" i="1" a="1"/>
  <c r="D1958" i="1" s="1"/>
  <c r="D1984" i="1" a="1"/>
  <c r="D1984" i="1" s="1"/>
  <c r="D1995" i="1" a="1"/>
  <c r="D1995" i="1" s="1"/>
  <c r="D1996" i="1" a="1"/>
  <c r="D1996" i="1" s="1"/>
  <c r="D1997" i="1" a="1"/>
  <c r="D1997" i="1" s="1"/>
  <c r="D1998" i="1" a="1"/>
  <c r="D1998" i="1" s="1"/>
  <c r="D2006" i="1" a="1"/>
  <c r="D2006" i="1" s="1"/>
  <c r="D2007" i="1" a="1"/>
  <c r="D2007" i="1" s="1"/>
  <c r="D2008" i="1" a="1"/>
  <c r="D2008" i="1" s="1"/>
  <c r="D2009" i="1" a="1"/>
  <c r="D2009" i="1" s="1"/>
  <c r="D2016" i="1" a="1"/>
  <c r="D2016" i="1" s="1"/>
  <c r="D2017" i="1" a="1"/>
  <c r="D2017" i="1" s="1"/>
  <c r="D2026" i="1" a="1"/>
  <c r="D2026" i="1" s="1"/>
  <c r="D2027" i="1" a="1"/>
  <c r="D2027" i="1" s="1"/>
  <c r="D2028" i="1" a="1"/>
  <c r="D2028" i="1" s="1"/>
  <c r="D1569" i="1" a="1"/>
  <c r="D1569" i="1" s="1"/>
  <c r="D1704" i="1" a="1"/>
  <c r="D1704" i="1" s="1"/>
  <c r="D1834" i="1" a="1"/>
  <c r="D1834" i="1" s="1"/>
  <c r="D1848" i="1" a="1"/>
  <c r="D1848" i="1" s="1"/>
  <c r="D1948" i="1" a="1"/>
  <c r="D1948" i="1" s="1"/>
  <c r="D1959" i="1" a="1"/>
  <c r="D1959" i="1" s="1"/>
  <c r="D1966" i="1" a="1"/>
  <c r="D1966" i="1" s="1"/>
  <c r="D1967" i="1" a="1"/>
  <c r="D1967" i="1" s="1"/>
  <c r="D1979" i="1" a="1"/>
  <c r="D1979" i="1" s="1"/>
  <c r="D1983" i="1" a="1"/>
  <c r="D1983" i="1" s="1"/>
  <c r="D1994" i="1" a="1"/>
  <c r="D1994" i="1" s="1"/>
  <c r="D2010" i="1" a="1"/>
  <c r="D2010" i="1" s="1"/>
  <c r="D2011" i="1" a="1"/>
  <c r="D2011" i="1" s="1"/>
  <c r="D2018" i="1" a="1"/>
  <c r="D2018" i="1" s="1"/>
  <c r="D2029" i="1" a="1"/>
  <c r="D2029" i="1" s="1"/>
  <c r="D1719" i="1" a="1"/>
  <c r="D1719" i="1" s="1"/>
  <c r="D1763" i="1" a="1"/>
  <c r="D1763" i="1" s="1"/>
  <c r="D1864" i="1" a="1"/>
  <c r="D1864" i="1" s="1"/>
  <c r="D1942" i="1" a="1"/>
  <c r="D1942" i="1" s="1"/>
  <c r="D1960" i="1" a="1"/>
  <c r="D1960" i="1" s="1"/>
  <c r="D1968" i="1" a="1"/>
  <c r="D1968" i="1" s="1"/>
  <c r="D1969" i="1" a="1"/>
  <c r="D1969" i="1" s="1"/>
  <c r="D1970" i="1" a="1"/>
  <c r="D1970" i="1" s="1"/>
  <c r="D1971" i="1" a="1"/>
  <c r="D1971" i="1" s="1"/>
  <c r="D1972" i="1" a="1"/>
  <c r="D1972" i="1" s="1"/>
  <c r="D1635" i="1" a="1"/>
  <c r="D1635" i="1" s="1"/>
  <c r="D1706" i="1" a="1"/>
  <c r="D1706" i="1" s="1"/>
  <c r="D1736" i="1" a="1"/>
  <c r="D1736" i="1" s="1"/>
  <c r="D1779" i="1" a="1"/>
  <c r="D1779" i="1" s="1"/>
  <c r="D1787" i="1" a="1"/>
  <c r="D1787" i="1" s="1"/>
  <c r="D1839" i="1" a="1"/>
  <c r="D1839" i="1" s="1"/>
  <c r="D1922" i="1" a="1"/>
  <c r="D1922" i="1" s="1"/>
  <c r="D1933" i="1" a="1"/>
  <c r="D1933" i="1" s="1"/>
  <c r="D1949" i="1" a="1"/>
  <c r="D1949" i="1" s="1"/>
  <c r="D1954" i="1" a="1"/>
  <c r="D1954" i="1" s="1"/>
  <c r="D1961" i="1" a="1"/>
  <c r="D1961" i="1" s="1"/>
  <c r="D1973" i="1" a="1"/>
  <c r="D1973" i="1" s="1"/>
  <c r="D1974" i="1" a="1"/>
  <c r="D1974" i="1" s="1"/>
  <c r="D1975" i="1" a="1"/>
  <c r="D1975" i="1" s="1"/>
  <c r="D1992" i="1" a="1"/>
  <c r="D1992" i="1" s="1"/>
  <c r="D2012" i="1" a="1"/>
  <c r="D2012" i="1" s="1"/>
  <c r="D2020" i="1" a="1"/>
  <c r="D2020" i="1" s="1"/>
  <c r="D2033" i="1" a="1"/>
  <c r="D2033" i="1" s="1"/>
  <c r="D1661" i="1" a="1"/>
  <c r="D1661" i="1" s="1"/>
  <c r="D1687" i="1" a="1"/>
  <c r="D1687" i="1" s="1"/>
  <c r="D1746" i="1" a="1"/>
  <c r="D1746" i="1" s="1"/>
  <c r="D1847" i="1" a="1"/>
  <c r="D1847" i="1" s="1"/>
  <c r="D1950" i="1" a="1"/>
  <c r="D1950" i="1" s="1"/>
  <c r="D1953" i="1" a="1"/>
  <c r="D1953" i="1" s="1"/>
  <c r="D1955" i="1" a="1"/>
  <c r="D1955" i="1" s="1"/>
  <c r="D1962" i="1" a="1"/>
  <c r="D1962" i="1" s="1"/>
  <c r="D1963" i="1" a="1"/>
  <c r="D1963" i="1" s="1"/>
  <c r="D1991" i="1" a="1"/>
  <c r="D1991" i="1" s="1"/>
  <c r="D2002" i="1" a="1"/>
  <c r="D2002" i="1" s="1"/>
  <c r="D2003" i="1" a="1"/>
  <c r="D2003" i="1" s="1"/>
  <c r="D2013" i="1" a="1"/>
  <c r="D2013" i="1" s="1"/>
  <c r="D2021" i="1" a="1"/>
  <c r="D2021" i="1" s="1"/>
  <c r="D2034" i="1" a="1"/>
  <c r="D2034" i="1" s="1"/>
  <c r="D2035" i="1" a="1"/>
  <c r="D2035" i="1" s="1"/>
  <c r="D2036" i="1" a="1"/>
  <c r="D2036" i="1" s="1"/>
  <c r="AJ2" i="1" a="1"/>
  <c r="AJ2" i="1" s="1"/>
  <c r="W2" i="1" a="1"/>
  <c r="W2" i="1" s="1"/>
  <c r="P2" i="1" a="1"/>
  <c r="P2" i="1" s="1"/>
  <c r="J2" i="1" a="1"/>
  <c r="J2" i="1" s="1"/>
  <c r="D2" i="1" a="1"/>
  <c r="D2" i="1" s="1"/>
  <c r="Y2043" i="1" a="1"/>
  <c r="Y2043" i="1" s="1"/>
  <c r="Q2043" i="1" a="1"/>
  <c r="Q2043" i="1" s="1"/>
  <c r="K2043" i="1" a="1"/>
  <c r="K2043" i="1" s="1"/>
  <c r="C2043" i="1" a="1"/>
  <c r="C2043" i="1" s="1"/>
  <c r="AF2042" i="1" a="1"/>
  <c r="AF2042" i="1" s="1"/>
  <c r="Y2042" i="1" a="1"/>
  <c r="Y2042" i="1" s="1"/>
  <c r="R2042" i="1" a="1"/>
  <c r="R2042" i="1" s="1"/>
  <c r="K2042" i="1" a="1"/>
  <c r="K2042" i="1" s="1"/>
  <c r="AG2041" i="1" a="1"/>
  <c r="AG2041" i="1" s="1"/>
  <c r="Y2041" i="1" a="1"/>
  <c r="Y2041" i="1" s="1"/>
  <c r="S2041" i="1" a="1"/>
  <c r="S2041" i="1" s="1"/>
  <c r="K2041" i="1" a="1"/>
  <c r="K2041" i="1" s="1"/>
  <c r="D2041" i="1" a="1"/>
  <c r="D2041" i="1" s="1"/>
  <c r="AG2040" i="1" a="1"/>
  <c r="AG2040" i="1" s="1"/>
  <c r="Z2040" i="1" a="1"/>
  <c r="Z2040" i="1" s="1"/>
  <c r="S2040" i="1" a="1"/>
  <c r="S2040" i="1" s="1"/>
  <c r="J2040" i="1" a="1"/>
  <c r="J2040" i="1" s="1"/>
  <c r="AC2039" i="1" a="1"/>
  <c r="AC2039" i="1" s="1"/>
  <c r="K2039" i="1" a="1"/>
  <c r="K2039" i="1" s="1"/>
  <c r="AC2038" i="1" a="1"/>
  <c r="AC2038" i="1" s="1"/>
  <c r="H2038" i="1" a="1"/>
  <c r="H2038" i="1" s="1"/>
  <c r="W2037" i="1" a="1"/>
  <c r="W2037" i="1" s="1"/>
  <c r="AD2036" i="1" a="1"/>
  <c r="AD2036" i="1" s="1"/>
  <c r="B2036" i="1" a="1"/>
  <c r="B2036" i="1" s="1"/>
  <c r="J2035" i="1" a="1"/>
  <c r="J2035" i="1" s="1"/>
  <c r="Q2034" i="1" a="1"/>
  <c r="Q2034" i="1" s="1"/>
  <c r="X2033" i="1" a="1"/>
  <c r="X2033" i="1" s="1"/>
  <c r="AF2032" i="1" a="1"/>
  <c r="AF2032" i="1" s="1"/>
  <c r="D2032" i="1" a="1"/>
  <c r="D2032" i="1" s="1"/>
  <c r="S2030" i="1" a="1"/>
  <c r="S2030" i="1" s="1"/>
  <c r="Z2029" i="1" a="1"/>
  <c r="Z2029" i="1" s="1"/>
  <c r="AH2028" i="1" a="1"/>
  <c r="AH2028" i="1" s="1"/>
  <c r="M2027" i="1" a="1"/>
  <c r="M2027" i="1" s="1"/>
  <c r="T2026" i="1" a="1"/>
  <c r="T2026" i="1" s="1"/>
  <c r="AJ2024" i="1" a="1"/>
  <c r="AJ2024" i="1" s="1"/>
  <c r="G2024" i="1" a="1"/>
  <c r="G2024" i="1" s="1"/>
  <c r="O2023" i="1" a="1"/>
  <c r="O2023" i="1" s="1"/>
  <c r="V2022" i="1" a="1"/>
  <c r="V2022" i="1" s="1"/>
  <c r="AE2021" i="1" a="1"/>
  <c r="AE2021" i="1" s="1"/>
  <c r="C2021" i="1" a="1"/>
  <c r="C2021" i="1" s="1"/>
  <c r="J2020" i="1" a="1"/>
  <c r="J2020" i="1" s="1"/>
  <c r="Q2019" i="1" a="1"/>
  <c r="Q2019" i="1" s="1"/>
  <c r="Z2018" i="1" a="1"/>
  <c r="Z2018" i="1" s="1"/>
  <c r="AH2017" i="1" a="1"/>
  <c r="AH2017" i="1" s="1"/>
  <c r="V2015" i="1" a="1"/>
  <c r="V2015" i="1" s="1"/>
  <c r="AD2014" i="1" a="1"/>
  <c r="AD2014" i="1" s="1"/>
  <c r="B2014" i="1" a="1"/>
  <c r="B2014" i="1" s="1"/>
  <c r="I2013" i="1" a="1"/>
  <c r="I2013" i="1" s="1"/>
  <c r="Q2012" i="1" a="1"/>
  <c r="Q2012" i="1" s="1"/>
  <c r="Y2011" i="1" a="1"/>
  <c r="Y2011" i="1" s="1"/>
  <c r="AH2010" i="1" a="1"/>
  <c r="AH2010" i="1" s="1"/>
  <c r="E2010" i="1" a="1"/>
  <c r="E2010" i="1" s="1"/>
  <c r="M2009" i="1" a="1"/>
  <c r="M2009" i="1" s="1"/>
  <c r="T2008" i="1" a="1"/>
  <c r="T2008" i="1" s="1"/>
  <c r="AI2006" i="1" a="1"/>
  <c r="AI2006" i="1" s="1"/>
  <c r="V2004" i="1" a="1"/>
  <c r="V2004" i="1" s="1"/>
  <c r="AD2003" i="1" a="1"/>
  <c r="AD2003" i="1" s="1"/>
  <c r="B2003" i="1" a="1"/>
  <c r="B2003" i="1" s="1"/>
  <c r="J2002" i="1" a="1"/>
  <c r="J2002" i="1" s="1"/>
  <c r="P2001" i="1" a="1"/>
  <c r="P2001" i="1" s="1"/>
  <c r="W2000" i="1" a="1"/>
  <c r="W2000" i="1" s="1"/>
  <c r="AC1999" i="1" a="1"/>
  <c r="AC1999" i="1" s="1"/>
  <c r="M1997" i="1" a="1"/>
  <c r="M1997" i="1" s="1"/>
  <c r="T1996" i="1" a="1"/>
  <c r="T1996" i="1" s="1"/>
  <c r="AA1995" i="1" a="1"/>
  <c r="AA1995" i="1" s="1"/>
  <c r="AH1994" i="1" a="1"/>
  <c r="AH1994" i="1" s="1"/>
  <c r="E1994" i="1" a="1"/>
  <c r="E1994" i="1" s="1"/>
  <c r="L1993" i="1" a="1"/>
  <c r="L1993" i="1" s="1"/>
  <c r="S1992" i="1" a="1"/>
  <c r="S1992" i="1" s="1"/>
  <c r="Y1991" i="1" a="1"/>
  <c r="Y1991" i="1" s="1"/>
  <c r="B1990" i="1" a="1"/>
  <c r="B1990" i="1" s="1"/>
  <c r="H1989" i="1" a="1"/>
  <c r="H1989" i="1" s="1"/>
  <c r="O1988" i="1" a="1"/>
  <c r="O1988" i="1" s="1"/>
  <c r="V1987" i="1" a="1"/>
  <c r="V1987" i="1" s="1"/>
  <c r="AC1986" i="1" a="1"/>
  <c r="AC1986" i="1" s="1"/>
  <c r="AJ1985" i="1" a="1"/>
  <c r="AJ1985" i="1" s="1"/>
  <c r="G1985" i="1" a="1"/>
  <c r="G1985" i="1" s="1"/>
  <c r="U1983" i="1" a="1"/>
  <c r="U1983" i="1" s="1"/>
  <c r="AH1981" i="1" a="1"/>
  <c r="AH1981" i="1" s="1"/>
  <c r="D1981" i="1" a="1"/>
  <c r="D1981" i="1" s="1"/>
  <c r="K1980" i="1" a="1"/>
  <c r="K1980" i="1" s="1"/>
  <c r="R1979" i="1" a="1"/>
  <c r="R1979" i="1" s="1"/>
  <c r="Y1978" i="1" a="1"/>
  <c r="Y1978" i="1" s="1"/>
  <c r="AG1977" i="1" a="1"/>
  <c r="AG1977" i="1" s="1"/>
  <c r="D1977" i="1" a="1"/>
  <c r="D1977" i="1" s="1"/>
  <c r="AC1973" i="1" a="1"/>
  <c r="AC1973" i="1" s="1"/>
  <c r="G1972" i="1" a="1"/>
  <c r="G1972" i="1" s="1"/>
  <c r="T1970" i="1" a="1"/>
  <c r="T1970" i="1" s="1"/>
  <c r="AI1968" i="1" a="1"/>
  <c r="AI1968" i="1" s="1"/>
  <c r="O1967" i="1" a="1"/>
  <c r="O1967" i="1" s="1"/>
  <c r="J1964" i="1" a="1"/>
  <c r="J1964" i="1" s="1"/>
  <c r="Z1962" i="1" a="1"/>
  <c r="Z1962" i="1" s="1"/>
  <c r="W1959" i="1" a="1"/>
  <c r="W1959" i="1" s="1"/>
  <c r="B1958" i="1" a="1"/>
  <c r="B1958" i="1" s="1"/>
  <c r="R1956" i="1" a="1"/>
  <c r="R1956" i="1" s="1"/>
  <c r="AH1954" i="1" a="1"/>
  <c r="AH1954" i="1" s="1"/>
  <c r="M1953" i="1" a="1"/>
  <c r="M1953" i="1" s="1"/>
  <c r="Z1951" i="1" a="1"/>
  <c r="Z1951" i="1" s="1"/>
  <c r="E1950" i="1" a="1"/>
  <c r="E1950" i="1" s="1"/>
  <c r="U1948" i="1" a="1"/>
  <c r="U1948" i="1" s="1"/>
  <c r="AK1946" i="1" a="1"/>
  <c r="AK1946" i="1" s="1"/>
  <c r="Q1945" i="1" a="1"/>
  <c r="Q1945" i="1" s="1"/>
  <c r="G1942" i="1" a="1"/>
  <c r="G1942" i="1" s="1"/>
  <c r="J1937" i="1" a="1"/>
  <c r="J1937" i="1" s="1"/>
  <c r="AI1930" i="1" a="1"/>
  <c r="AI1930" i="1" s="1"/>
  <c r="W1924" i="1" a="1"/>
  <c r="W1924" i="1" s="1"/>
  <c r="M1918" i="1" a="1"/>
  <c r="M1918" i="1" s="1"/>
  <c r="AI1895" i="1" a="1"/>
  <c r="AI1895" i="1" s="1"/>
  <c r="M1883" i="1" a="1"/>
  <c r="M1883" i="1" s="1"/>
  <c r="AG1870" i="1" a="1"/>
  <c r="AG1870" i="1" s="1"/>
  <c r="AA1845" i="1" a="1"/>
  <c r="AA1845" i="1" s="1"/>
  <c r="L1833" i="1" a="1"/>
  <c r="L1833" i="1" s="1"/>
  <c r="T1820" i="1" a="1"/>
  <c r="T1820" i="1" s="1"/>
  <c r="AK1793" i="1" a="1"/>
  <c r="AK1793" i="1" s="1"/>
  <c r="AC1755" i="1" a="1"/>
  <c r="AC1755" i="1" s="1"/>
  <c r="B1743" i="1" a="1"/>
  <c r="B1743" i="1" s="1"/>
  <c r="Z1729" i="1" a="1"/>
  <c r="Z1729" i="1" s="1"/>
  <c r="T1716" i="1" a="1"/>
  <c r="T1716" i="1" s="1"/>
  <c r="AH1674" i="1" a="1"/>
  <c r="AH1674" i="1" s="1"/>
  <c r="Z1587" i="1" a="1"/>
  <c r="Z1587" i="1" s="1"/>
  <c r="AB15" i="1" a="1"/>
  <c r="AB15" i="1" s="1"/>
  <c r="AB8" i="1" a="1"/>
  <c r="AB8" i="1" s="1"/>
  <c r="AB13" i="1" a="1"/>
  <c r="AB13" i="1" s="1"/>
  <c r="AB20" i="1" a="1"/>
  <c r="AB20" i="1" s="1"/>
  <c r="AB4" i="1" a="1"/>
  <c r="AB4" i="1" s="1"/>
  <c r="AB7" i="1" a="1"/>
  <c r="AB7" i="1" s="1"/>
  <c r="AB10" i="1" a="1"/>
  <c r="AB10" i="1" s="1"/>
  <c r="AB17" i="1" a="1"/>
  <c r="AB17" i="1" s="1"/>
  <c r="AB19" i="1" a="1"/>
  <c r="AB19" i="1" s="1"/>
  <c r="AB3" i="1" a="1"/>
  <c r="AB3" i="1" s="1"/>
  <c r="AB12" i="1" a="1"/>
  <c r="AB12" i="1" s="1"/>
  <c r="AB6" i="1" a="1"/>
  <c r="AB6" i="1" s="1"/>
  <c r="AB9" i="1" a="1"/>
  <c r="AB9" i="1" s="1"/>
  <c r="AB16" i="1" a="1"/>
  <c r="AB16" i="1" s="1"/>
  <c r="AB18" i="1" a="1"/>
  <c r="AB18" i="1" s="1"/>
  <c r="AB11" i="1" a="1"/>
  <c r="AB11" i="1" s="1"/>
  <c r="AB35" i="1" a="1"/>
  <c r="AB35" i="1" s="1"/>
  <c r="AB33" i="1" a="1"/>
  <c r="AB33" i="1" s="1"/>
  <c r="AB34" i="1" a="1"/>
  <c r="AB34" i="1" s="1"/>
  <c r="AB27" i="1" a="1"/>
  <c r="AB27" i="1" s="1"/>
  <c r="AB30" i="1" a="1"/>
  <c r="AB30" i="1" s="1"/>
  <c r="AB32" i="1" a="1"/>
  <c r="AB32" i="1" s="1"/>
  <c r="AB5" i="1" a="1"/>
  <c r="AB5" i="1" s="1"/>
  <c r="AB21" i="1" a="1"/>
  <c r="AB21" i="1" s="1"/>
  <c r="AB22" i="1" a="1"/>
  <c r="AB22" i="1" s="1"/>
  <c r="AB25" i="1" a="1"/>
  <c r="AB25" i="1" s="1"/>
  <c r="AB26" i="1" a="1"/>
  <c r="AB26" i="1" s="1"/>
  <c r="AB29" i="1" a="1"/>
  <c r="AB29" i="1" s="1"/>
  <c r="AB14" i="1" a="1"/>
  <c r="AB14" i="1" s="1"/>
  <c r="AB23" i="1" a="1"/>
  <c r="AB23" i="1" s="1"/>
  <c r="AB24" i="1" a="1"/>
  <c r="AB24" i="1" s="1"/>
  <c r="AB31" i="1" a="1"/>
  <c r="AB31" i="1" s="1"/>
  <c r="AB28" i="1" a="1"/>
  <c r="AB28" i="1" s="1"/>
  <c r="AB38" i="1" a="1"/>
  <c r="AB38" i="1" s="1"/>
  <c r="AB42" i="1" a="1"/>
  <c r="AB42" i="1" s="1"/>
  <c r="AB48" i="1" a="1"/>
  <c r="AB48" i="1" s="1"/>
  <c r="AB52" i="1" a="1"/>
  <c r="AB52" i="1" s="1"/>
  <c r="AB43" i="1" a="1"/>
  <c r="AB43" i="1" s="1"/>
  <c r="AB50" i="1" a="1"/>
  <c r="AB50" i="1" s="1"/>
  <c r="AB37" i="1" a="1"/>
  <c r="AB37" i="1" s="1"/>
  <c r="AB44" i="1" a="1"/>
  <c r="AB44" i="1" s="1"/>
  <c r="AB36" i="1" a="1"/>
  <c r="AB36" i="1" s="1"/>
  <c r="AB47" i="1" a="1"/>
  <c r="AB47" i="1" s="1"/>
  <c r="AB40" i="1" a="1"/>
  <c r="AB40" i="1" s="1"/>
  <c r="AB51" i="1" a="1"/>
  <c r="AB51" i="1" s="1"/>
  <c r="AB53" i="1" a="1"/>
  <c r="AB53" i="1" s="1"/>
  <c r="AB46" i="1" a="1"/>
  <c r="AB46" i="1" s="1"/>
  <c r="AB39" i="1" a="1"/>
  <c r="AB39" i="1" s="1"/>
  <c r="AB49" i="1" a="1"/>
  <c r="AB49" i="1" s="1"/>
  <c r="AB70" i="1" a="1"/>
  <c r="AB70" i="1" s="1"/>
  <c r="AB55" i="1" a="1"/>
  <c r="AB55" i="1" s="1"/>
  <c r="AB57" i="1" a="1"/>
  <c r="AB57" i="1" s="1"/>
  <c r="AB59" i="1" a="1"/>
  <c r="AB59" i="1" s="1"/>
  <c r="AB61" i="1" a="1"/>
  <c r="AB61" i="1" s="1"/>
  <c r="AB63" i="1" a="1"/>
  <c r="AB63" i="1" s="1"/>
  <c r="AB65" i="1" a="1"/>
  <c r="AB65" i="1" s="1"/>
  <c r="AB67" i="1" a="1"/>
  <c r="AB67" i="1" s="1"/>
  <c r="AB69" i="1" a="1"/>
  <c r="AB69" i="1" s="1"/>
  <c r="AB41" i="1" a="1"/>
  <c r="AB41" i="1" s="1"/>
  <c r="AB71" i="1" a="1"/>
  <c r="AB71" i="1" s="1"/>
  <c r="AB54" i="1" a="1"/>
  <c r="AB54" i="1" s="1"/>
  <c r="AB56" i="1" a="1"/>
  <c r="AB56" i="1" s="1"/>
  <c r="AB58" i="1" a="1"/>
  <c r="AB58" i="1" s="1"/>
  <c r="AB60" i="1" a="1"/>
  <c r="AB60" i="1" s="1"/>
  <c r="AB62" i="1" a="1"/>
  <c r="AB62" i="1" s="1"/>
  <c r="AB64" i="1" a="1"/>
  <c r="AB64" i="1" s="1"/>
  <c r="AB66" i="1" a="1"/>
  <c r="AB66" i="1" s="1"/>
  <c r="AB68" i="1" a="1"/>
  <c r="AB68" i="1" s="1"/>
  <c r="AB84" i="1" a="1"/>
  <c r="AB84" i="1" s="1"/>
  <c r="AB85" i="1" a="1"/>
  <c r="AB85" i="1" s="1"/>
  <c r="AB72" i="1" a="1"/>
  <c r="AB72" i="1" s="1"/>
  <c r="AB74" i="1" a="1"/>
  <c r="AB74" i="1" s="1"/>
  <c r="AB76" i="1" a="1"/>
  <c r="AB76" i="1" s="1"/>
  <c r="AB78" i="1" a="1"/>
  <c r="AB78" i="1" s="1"/>
  <c r="AB80" i="1" a="1"/>
  <c r="AB80" i="1" s="1"/>
  <c r="AB81" i="1" a="1"/>
  <c r="AB81" i="1" s="1"/>
  <c r="AB73" i="1" a="1"/>
  <c r="AB73" i="1" s="1"/>
  <c r="AB75" i="1" a="1"/>
  <c r="AB75" i="1" s="1"/>
  <c r="AB77" i="1" a="1"/>
  <c r="AB77" i="1" s="1"/>
  <c r="AB82" i="1" a="1"/>
  <c r="AB82" i="1" s="1"/>
  <c r="AB45" i="1" a="1"/>
  <c r="AB45" i="1" s="1"/>
  <c r="AB90" i="1" a="1"/>
  <c r="AB90" i="1" s="1"/>
  <c r="AB95" i="1" a="1"/>
  <c r="AB95" i="1" s="1"/>
  <c r="AB96" i="1" a="1"/>
  <c r="AB96" i="1" s="1"/>
  <c r="AB94" i="1" a="1"/>
  <c r="AB94" i="1" s="1"/>
  <c r="AB89" i="1" a="1"/>
  <c r="AB89" i="1" s="1"/>
  <c r="AB93" i="1" a="1"/>
  <c r="AB93" i="1" s="1"/>
  <c r="AB97" i="1" a="1"/>
  <c r="AB97" i="1" s="1"/>
  <c r="AB98" i="1" a="1"/>
  <c r="AB98" i="1" s="1"/>
  <c r="AB100" i="1" a="1"/>
  <c r="AB100" i="1" s="1"/>
  <c r="AB102" i="1" a="1"/>
  <c r="AB102" i="1" s="1"/>
  <c r="AB104" i="1" a="1"/>
  <c r="AB104" i="1" s="1"/>
  <c r="AB106" i="1" a="1"/>
  <c r="AB106" i="1" s="1"/>
  <c r="AB108" i="1" a="1"/>
  <c r="AB108" i="1" s="1"/>
  <c r="AB110" i="1" a="1"/>
  <c r="AB110" i="1" s="1"/>
  <c r="AB112" i="1" a="1"/>
  <c r="AB112" i="1" s="1"/>
  <c r="AB114" i="1" a="1"/>
  <c r="AB114" i="1" s="1"/>
  <c r="AB86" i="1" a="1"/>
  <c r="AB86" i="1" s="1"/>
  <c r="AB87" i="1" a="1"/>
  <c r="AB87" i="1" s="1"/>
  <c r="AB88" i="1" a="1"/>
  <c r="AB88" i="1" s="1"/>
  <c r="AB92" i="1" a="1"/>
  <c r="AB92" i="1" s="1"/>
  <c r="AB79" i="1" a="1"/>
  <c r="AB79" i="1" s="1"/>
  <c r="AB91" i="1" a="1"/>
  <c r="AB91" i="1" s="1"/>
  <c r="AB101" i="1" a="1"/>
  <c r="AB101" i="1" s="1"/>
  <c r="AB121" i="1" a="1"/>
  <c r="AB121" i="1" s="1"/>
  <c r="AB124" i="1" a="1"/>
  <c r="AB124" i="1" s="1"/>
  <c r="AB125" i="1" a="1"/>
  <c r="AB125" i="1" s="1"/>
  <c r="AB131" i="1" a="1"/>
  <c r="AB131" i="1" s="1"/>
  <c r="AB132" i="1" a="1"/>
  <c r="AB132" i="1" s="1"/>
  <c r="AB133" i="1" a="1"/>
  <c r="AB133" i="1" s="1"/>
  <c r="AB136" i="1" a="1"/>
  <c r="AB136" i="1" s="1"/>
  <c r="AB139" i="1" a="1"/>
  <c r="AB139" i="1" s="1"/>
  <c r="AB103" i="1" a="1"/>
  <c r="AB103" i="1" s="1"/>
  <c r="AB123" i="1" a="1"/>
  <c r="AB123" i="1" s="1"/>
  <c r="AB130" i="1" a="1"/>
  <c r="AB130" i="1" s="1"/>
  <c r="AB138" i="1" a="1"/>
  <c r="AB138" i="1" s="1"/>
  <c r="AB144" i="1" a="1"/>
  <c r="AB144" i="1" s="1"/>
  <c r="AB83" i="1" a="1"/>
  <c r="AB83" i="1" s="1"/>
  <c r="AB105" i="1" a="1"/>
  <c r="AB105" i="1" s="1"/>
  <c r="AB115" i="1" a="1"/>
  <c r="AB115" i="1" s="1"/>
  <c r="AB120" i="1" a="1"/>
  <c r="AB120" i="1" s="1"/>
  <c r="AB107" i="1" a="1"/>
  <c r="AB107" i="1" s="1"/>
  <c r="AB117" i="1" a="1"/>
  <c r="AB117" i="1" s="1"/>
  <c r="AB143" i="1" a="1"/>
  <c r="AB143" i="1" s="1"/>
  <c r="AB109" i="1" a="1"/>
  <c r="AB109" i="1" s="1"/>
  <c r="AB116" i="1" a="1"/>
  <c r="AB116" i="1" s="1"/>
  <c r="AB129" i="1" a="1"/>
  <c r="AB129" i="1" s="1"/>
  <c r="AB142" i="1" a="1"/>
  <c r="AB142" i="1" s="1"/>
  <c r="AB111" i="1" a="1"/>
  <c r="AB111" i="1" s="1"/>
  <c r="AB119" i="1" a="1"/>
  <c r="AB119" i="1" s="1"/>
  <c r="AB122" i="1" a="1"/>
  <c r="AB122" i="1" s="1"/>
  <c r="AB126" i="1" a="1"/>
  <c r="AB126" i="1" s="1"/>
  <c r="AB128" i="1" a="1"/>
  <c r="AB128" i="1" s="1"/>
  <c r="AB99" i="1" a="1"/>
  <c r="AB99" i="1" s="1"/>
  <c r="AB118" i="1" a="1"/>
  <c r="AB118" i="1" s="1"/>
  <c r="AB135" i="1" a="1"/>
  <c r="AB135" i="1" s="1"/>
  <c r="AB137" i="1" a="1"/>
  <c r="AB137" i="1" s="1"/>
  <c r="AB140" i="1" a="1"/>
  <c r="AB140" i="1" s="1"/>
  <c r="AB145" i="1" a="1"/>
  <c r="AB145" i="1" s="1"/>
  <c r="AB147" i="1" a="1"/>
  <c r="AB147" i="1" s="1"/>
  <c r="AB148" i="1" a="1"/>
  <c r="AB148" i="1" s="1"/>
  <c r="AB150" i="1" a="1"/>
  <c r="AB150" i="1" s="1"/>
  <c r="AB153" i="1" a="1"/>
  <c r="AB153" i="1" s="1"/>
  <c r="AB157" i="1" a="1"/>
  <c r="AB157" i="1" s="1"/>
  <c r="AB160" i="1" a="1"/>
  <c r="AB160" i="1" s="1"/>
  <c r="AB161" i="1" a="1"/>
  <c r="AB161" i="1" s="1"/>
  <c r="AB171" i="1" a="1"/>
  <c r="AB171" i="1" s="1"/>
  <c r="AB151" i="1" a="1"/>
  <c r="AB151" i="1" s="1"/>
  <c r="AB152" i="1" a="1"/>
  <c r="AB152" i="1" s="1"/>
  <c r="AB158" i="1" a="1"/>
  <c r="AB158" i="1" s="1"/>
  <c r="AB141" i="1" a="1"/>
  <c r="AB141" i="1" s="1"/>
  <c r="AB146" i="1" a="1"/>
  <c r="AB146" i="1" s="1"/>
  <c r="AB156" i="1" a="1"/>
  <c r="AB156" i="1" s="1"/>
  <c r="AB168" i="1" a="1"/>
  <c r="AB168" i="1" s="1"/>
  <c r="AB169" i="1" a="1"/>
  <c r="AB169" i="1" s="1"/>
  <c r="AB173" i="1" a="1"/>
  <c r="AB173" i="1" s="1"/>
  <c r="AB170" i="1" a="1"/>
  <c r="AB170" i="1" s="1"/>
  <c r="AB113" i="1" a="1"/>
  <c r="AB113" i="1" s="1"/>
  <c r="AB155" i="1" a="1"/>
  <c r="AB155" i="1" s="1"/>
  <c r="AB167" i="1" a="1"/>
  <c r="AB167" i="1" s="1"/>
  <c r="AB127" i="1" a="1"/>
  <c r="AB127" i="1" s="1"/>
  <c r="AB164" i="1" a="1"/>
  <c r="AB164" i="1" s="1"/>
  <c r="AB166" i="1" a="1"/>
  <c r="AB166" i="1" s="1"/>
  <c r="AB154" i="1" a="1"/>
  <c r="AB154" i="1" s="1"/>
  <c r="AB159" i="1" a="1"/>
  <c r="AB159" i="1" s="1"/>
  <c r="AB163" i="1" a="1"/>
  <c r="AB163" i="1" s="1"/>
  <c r="AB165" i="1" a="1"/>
  <c r="AB165" i="1" s="1"/>
  <c r="AB192" i="1" a="1"/>
  <c r="AB192" i="1" s="1"/>
  <c r="AB199" i="1" a="1"/>
  <c r="AB199" i="1" s="1"/>
  <c r="AB176" i="1" a="1"/>
  <c r="AB176" i="1" s="1"/>
  <c r="AB178" i="1" a="1"/>
  <c r="AB178" i="1" s="1"/>
  <c r="AB187" i="1" a="1"/>
  <c r="AB187" i="1" s="1"/>
  <c r="AB203" i="1" a="1"/>
  <c r="AB203" i="1" s="1"/>
  <c r="AB186" i="1" a="1"/>
  <c r="AB186" i="1" s="1"/>
  <c r="AB191" i="1" a="1"/>
  <c r="AB191" i="1" s="1"/>
  <c r="AB195" i="1" a="1"/>
  <c r="AB195" i="1" s="1"/>
  <c r="AB172" i="1" a="1"/>
  <c r="AB172" i="1" s="1"/>
  <c r="AB174" i="1" a="1"/>
  <c r="AB174" i="1" s="1"/>
  <c r="AB190" i="1" a="1"/>
  <c r="AB190" i="1" s="1"/>
  <c r="AB198" i="1" a="1"/>
  <c r="AB198" i="1" s="1"/>
  <c r="AB202" i="1" a="1"/>
  <c r="AB202" i="1" s="1"/>
  <c r="AB149" i="1" a="1"/>
  <c r="AB149" i="1" s="1"/>
  <c r="AB175" i="1" a="1"/>
  <c r="AB175" i="1" s="1"/>
  <c r="AB179" i="1" a="1"/>
  <c r="AB179" i="1" s="1"/>
  <c r="AB185" i="1" a="1"/>
  <c r="AB185" i="1" s="1"/>
  <c r="AB194" i="1" a="1"/>
  <c r="AB194" i="1" s="1"/>
  <c r="AB201" i="1" a="1"/>
  <c r="AB201" i="1" s="1"/>
  <c r="AB134" i="1" a="1"/>
  <c r="AB134" i="1" s="1"/>
  <c r="AB177" i="1" a="1"/>
  <c r="AB177" i="1" s="1"/>
  <c r="AB180" i="1" a="1"/>
  <c r="AB180" i="1" s="1"/>
  <c r="AB184" i="1" a="1"/>
  <c r="AB184" i="1" s="1"/>
  <c r="AB162" i="1" a="1"/>
  <c r="AB162" i="1" s="1"/>
  <c r="AB183" i="1" a="1"/>
  <c r="AB183" i="1" s="1"/>
  <c r="AB189" i="1" a="1"/>
  <c r="AB189" i="1" s="1"/>
  <c r="AB197" i="1" a="1"/>
  <c r="AB197" i="1" s="1"/>
  <c r="AB200" i="1" a="1"/>
  <c r="AB200" i="1" s="1"/>
  <c r="AB182" i="1" a="1"/>
  <c r="AB182" i="1" s="1"/>
  <c r="AB209" i="1" a="1"/>
  <c r="AB209" i="1" s="1"/>
  <c r="AB210" i="1" a="1"/>
  <c r="AB210" i="1" s="1"/>
  <c r="AB213" i="1" a="1"/>
  <c r="AB213" i="1" s="1"/>
  <c r="AB211" i="1" a="1"/>
  <c r="AB211" i="1" s="1"/>
  <c r="AB221" i="1" a="1"/>
  <c r="AB221" i="1" s="1"/>
  <c r="AB230" i="1" a="1"/>
  <c r="AB230" i="1" s="1"/>
  <c r="AB216" i="1" a="1"/>
  <c r="AB216" i="1" s="1"/>
  <c r="AB217" i="1" a="1"/>
  <c r="AB217" i="1" s="1"/>
  <c r="AB218" i="1" a="1"/>
  <c r="AB218" i="1" s="1"/>
  <c r="AB220" i="1" a="1"/>
  <c r="AB220" i="1" s="1"/>
  <c r="AB224" i="1" a="1"/>
  <c r="AB224" i="1" s="1"/>
  <c r="AB225" i="1" a="1"/>
  <c r="AB225" i="1" s="1"/>
  <c r="AB229" i="1" a="1"/>
  <c r="AB229" i="1" s="1"/>
  <c r="AB181" i="1" a="1"/>
  <c r="AB181" i="1" s="1"/>
  <c r="AB196" i="1" a="1"/>
  <c r="AB196" i="1" s="1"/>
  <c r="AB188" i="1" a="1"/>
  <c r="AB188" i="1" s="1"/>
  <c r="AB193" i="1" a="1"/>
  <c r="AB193" i="1" s="1"/>
  <c r="AB205" i="1" a="1"/>
  <c r="AB205" i="1" s="1"/>
  <c r="AB214" i="1" a="1"/>
  <c r="AB214" i="1" s="1"/>
  <c r="AB223" i="1" a="1"/>
  <c r="AB223" i="1" s="1"/>
  <c r="AB232" i="1" a="1"/>
  <c r="AB232" i="1" s="1"/>
  <c r="AB207" i="1" a="1"/>
  <c r="AB207" i="1" s="1"/>
  <c r="AB222" i="1" a="1"/>
  <c r="AB222" i="1" s="1"/>
  <c r="AB227" i="1" a="1"/>
  <c r="AB227" i="1" s="1"/>
  <c r="AB231" i="1" a="1"/>
  <c r="AB231" i="1" s="1"/>
  <c r="AB204" i="1" a="1"/>
  <c r="AB204" i="1" s="1"/>
  <c r="AB244" i="1" a="1"/>
  <c r="AB244" i="1" s="1"/>
  <c r="AB253" i="1" a="1"/>
  <c r="AB253" i="1" s="1"/>
  <c r="AB226" i="1" a="1"/>
  <c r="AB226" i="1" s="1"/>
  <c r="AB239" i="1" a="1"/>
  <c r="AB239" i="1" s="1"/>
  <c r="AB206" i="1" a="1"/>
  <c r="AB206" i="1" s="1"/>
  <c r="AB234" i="1" a="1"/>
  <c r="AB234" i="1" s="1"/>
  <c r="AB238" i="1" a="1"/>
  <c r="AB238" i="1" s="1"/>
  <c r="AB243" i="1" a="1"/>
  <c r="AB243" i="1" s="1"/>
  <c r="AB248" i="1" a="1"/>
  <c r="AB248" i="1" s="1"/>
  <c r="AB242" i="1" a="1"/>
  <c r="AB242" i="1" s="1"/>
  <c r="AB255" i="1" a="1"/>
  <c r="AB255" i="1" s="1"/>
  <c r="AB208" i="1" a="1"/>
  <c r="AB208" i="1" s="1"/>
  <c r="AB212" i="1" a="1"/>
  <c r="AB212" i="1" s="1"/>
  <c r="AB215" i="1" a="1"/>
  <c r="AB215" i="1" s="1"/>
  <c r="AB228" i="1" a="1"/>
  <c r="AB228" i="1" s="1"/>
  <c r="AB233" i="1" a="1"/>
  <c r="AB233" i="1" s="1"/>
  <c r="AB237" i="1" a="1"/>
  <c r="AB237" i="1" s="1"/>
  <c r="AB246" i="1" a="1"/>
  <c r="AB246" i="1" s="1"/>
  <c r="AB254" i="1" a="1"/>
  <c r="AB254" i="1" s="1"/>
  <c r="AB219" i="1" a="1"/>
  <c r="AB219" i="1" s="1"/>
  <c r="AB236" i="1" a="1"/>
  <c r="AB236" i="1" s="1"/>
  <c r="AB240" i="1" a="1"/>
  <c r="AB240" i="1" s="1"/>
  <c r="AB241" i="1" a="1"/>
  <c r="AB241" i="1" s="1"/>
  <c r="AB245" i="1" a="1"/>
  <c r="AB245" i="1" s="1"/>
  <c r="AB247" i="1" a="1"/>
  <c r="AB247" i="1" s="1"/>
  <c r="AB252" i="1" a="1"/>
  <c r="AB252" i="1" s="1"/>
  <c r="AB265" i="1" a="1"/>
  <c r="AB265" i="1" s="1"/>
  <c r="AB271" i="1" a="1"/>
  <c r="AB271" i="1" s="1"/>
  <c r="AB278" i="1" a="1"/>
  <c r="AB278" i="1" s="1"/>
  <c r="AB280" i="1" a="1"/>
  <c r="AB280" i="1" s="1"/>
  <c r="AB285" i="1" a="1"/>
  <c r="AB285" i="1" s="1"/>
  <c r="AB235" i="1" a="1"/>
  <c r="AB235" i="1" s="1"/>
  <c r="AB249" i="1" a="1"/>
  <c r="AB249" i="1" s="1"/>
  <c r="AB251" i="1" a="1"/>
  <c r="AB251" i="1" s="1"/>
  <c r="AB256" i="1" a="1"/>
  <c r="AB256" i="1" s="1"/>
  <c r="AB268" i="1" a="1"/>
  <c r="AB268" i="1" s="1"/>
  <c r="AB269" i="1" a="1"/>
  <c r="AB269" i="1" s="1"/>
  <c r="AB270" i="1" a="1"/>
  <c r="AB270" i="1" s="1"/>
  <c r="AB276" i="1" a="1"/>
  <c r="AB276" i="1" s="1"/>
  <c r="AB284" i="1" a="1"/>
  <c r="AB284" i="1" s="1"/>
  <c r="AB250" i="1" a="1"/>
  <c r="AB250" i="1" s="1"/>
  <c r="AB259" i="1" a="1"/>
  <c r="AB259" i="1" s="1"/>
  <c r="AB260" i="1" a="1"/>
  <c r="AB260" i="1" s="1"/>
  <c r="AB272" i="1" a="1"/>
  <c r="AB272" i="1" s="1"/>
  <c r="AB264" i="1" a="1"/>
  <c r="AB264" i="1" s="1"/>
  <c r="AB267" i="1" a="1"/>
  <c r="AB267" i="1" s="1"/>
  <c r="AB282" i="1" a="1"/>
  <c r="AB282" i="1" s="1"/>
  <c r="AB266" i="1" a="1"/>
  <c r="AB266" i="1" s="1"/>
  <c r="AB263" i="1" a="1"/>
  <c r="AB263" i="1" s="1"/>
  <c r="AB273" i="1" a="1"/>
  <c r="AB273" i="1" s="1"/>
  <c r="AB279" i="1" a="1"/>
  <c r="AB279" i="1" s="1"/>
  <c r="AB288" i="1" a="1"/>
  <c r="AB288" i="1" s="1"/>
  <c r="AB290" i="1" a="1"/>
  <c r="AB290" i="1" s="1"/>
  <c r="AB292" i="1" a="1"/>
  <c r="AB292" i="1" s="1"/>
  <c r="AB294" i="1" a="1"/>
  <c r="AB294" i="1" s="1"/>
  <c r="AB296" i="1" a="1"/>
  <c r="AB296" i="1" s="1"/>
  <c r="AB298" i="1" a="1"/>
  <c r="AB298" i="1" s="1"/>
  <c r="AB319" i="1" a="1"/>
  <c r="AB319" i="1" s="1"/>
  <c r="AB324" i="1" a="1"/>
  <c r="AB324" i="1" s="1"/>
  <c r="AB332" i="1" a="1"/>
  <c r="AB332" i="1" s="1"/>
  <c r="AB339" i="1" a="1"/>
  <c r="AB339" i="1" s="1"/>
  <c r="AB342" i="1" a="1"/>
  <c r="AB342" i="1" s="1"/>
  <c r="AB274" i="1" a="1"/>
  <c r="AB274" i="1" s="1"/>
  <c r="AB275" i="1" a="1"/>
  <c r="AB275" i="1" s="1"/>
  <c r="AB307" i="1" a="1"/>
  <c r="AB307" i="1" s="1"/>
  <c r="AB316" i="1" a="1"/>
  <c r="AB316" i="1" s="1"/>
  <c r="AB329" i="1" a="1"/>
  <c r="AB329" i="1" s="1"/>
  <c r="AB335" i="1" a="1"/>
  <c r="AB335" i="1" s="1"/>
  <c r="AB258" i="1" a="1"/>
  <c r="AB258" i="1" s="1"/>
  <c r="AB287" i="1" a="1"/>
  <c r="AB287" i="1" s="1"/>
  <c r="AB302" i="1" a="1"/>
  <c r="AB302" i="1" s="1"/>
  <c r="AB315" i="1" a="1"/>
  <c r="AB315" i="1" s="1"/>
  <c r="AB321" i="1" a="1"/>
  <c r="AB321" i="1" s="1"/>
  <c r="AB326" i="1" a="1"/>
  <c r="AB326" i="1" s="1"/>
  <c r="AB331" i="1" a="1"/>
  <c r="AB331" i="1" s="1"/>
  <c r="AB338" i="1" a="1"/>
  <c r="AB338" i="1" s="1"/>
  <c r="AB343" i="1" a="1"/>
  <c r="AB343" i="1" s="1"/>
  <c r="AB303" i="1" a="1"/>
  <c r="AB303" i="1" s="1"/>
  <c r="AB308" i="1" a="1"/>
  <c r="AB308" i="1" s="1"/>
  <c r="AB309" i="1" a="1"/>
  <c r="AB309" i="1" s="1"/>
  <c r="AB313" i="1" a="1"/>
  <c r="AB313" i="1" s="1"/>
  <c r="AB314" i="1" a="1"/>
  <c r="AB314" i="1" s="1"/>
  <c r="AB318" i="1" a="1"/>
  <c r="AB318" i="1" s="1"/>
  <c r="AB334" i="1" a="1"/>
  <c r="AB334" i="1" s="1"/>
  <c r="AB341" i="1" a="1"/>
  <c r="AB341" i="1" s="1"/>
  <c r="AB277" i="1" a="1"/>
  <c r="AB277" i="1" s="1"/>
  <c r="AB301" i="1" a="1"/>
  <c r="AB301" i="1" s="1"/>
  <c r="AB311" i="1" a="1"/>
  <c r="AB311" i="1" s="1"/>
  <c r="AB257" i="1" a="1"/>
  <c r="AB257" i="1" s="1"/>
  <c r="AB261" i="1" a="1"/>
  <c r="AB261" i="1" s="1"/>
  <c r="AB286" i="1" a="1"/>
  <c r="AB286" i="1" s="1"/>
  <c r="AB306" i="1" a="1"/>
  <c r="AB306" i="1" s="1"/>
  <c r="AB310" i="1" a="1"/>
  <c r="AB310" i="1" s="1"/>
  <c r="AB317" i="1" a="1"/>
  <c r="AB317" i="1" s="1"/>
  <c r="AB336" i="1" a="1"/>
  <c r="AB336" i="1" s="1"/>
  <c r="AB293" i="1" a="1"/>
  <c r="AB293" i="1" s="1"/>
  <c r="AB300" i="1" a="1"/>
  <c r="AB300" i="1" s="1"/>
  <c r="AB304" i="1" a="1"/>
  <c r="AB304" i="1" s="1"/>
  <c r="AB330" i="1" a="1"/>
  <c r="AB330" i="1" s="1"/>
  <c r="AB348" i="1" a="1"/>
  <c r="AB348" i="1" s="1"/>
  <c r="AB391" i="1" a="1"/>
  <c r="AB391" i="1" s="1"/>
  <c r="AB349" i="1" a="1"/>
  <c r="AB349" i="1" s="1"/>
  <c r="AB350" i="1" a="1"/>
  <c r="AB350" i="1" s="1"/>
  <c r="AB356" i="1" a="1"/>
  <c r="AB356" i="1" s="1"/>
  <c r="AB357" i="1" a="1"/>
  <c r="AB357" i="1" s="1"/>
  <c r="AB364" i="1" a="1"/>
  <c r="AB364" i="1" s="1"/>
  <c r="AB374" i="1" a="1"/>
  <c r="AB374" i="1" s="1"/>
  <c r="AB295" i="1" a="1"/>
  <c r="AB295" i="1" s="1"/>
  <c r="AB305" i="1" a="1"/>
  <c r="AB305" i="1" s="1"/>
  <c r="AB322" i="1" a="1"/>
  <c r="AB322" i="1" s="1"/>
  <c r="AB333" i="1" a="1"/>
  <c r="AB333" i="1" s="1"/>
  <c r="AB337" i="1" a="1"/>
  <c r="AB337" i="1" s="1"/>
  <c r="AB344" i="1" a="1"/>
  <c r="AB344" i="1" s="1"/>
  <c r="AB345" i="1" a="1"/>
  <c r="AB345" i="1" s="1"/>
  <c r="AB351" i="1" a="1"/>
  <c r="AB351" i="1" s="1"/>
  <c r="AB353" i="1" a="1"/>
  <c r="AB353" i="1" s="1"/>
  <c r="AB363" i="1" a="1"/>
  <c r="AB363" i="1" s="1"/>
  <c r="AB381" i="1" a="1"/>
  <c r="AB381" i="1" s="1"/>
  <c r="AB385" i="1" a="1"/>
  <c r="AB385" i="1" s="1"/>
  <c r="AB386" i="1" a="1"/>
  <c r="AB386" i="1" s="1"/>
  <c r="AB388" i="1" a="1"/>
  <c r="AB388" i="1" s="1"/>
  <c r="AB262" i="1" a="1"/>
  <c r="AB262" i="1" s="1"/>
  <c r="AB281" i="1" a="1"/>
  <c r="AB281" i="1" s="1"/>
  <c r="AB325" i="1" a="1"/>
  <c r="AB325" i="1" s="1"/>
  <c r="AB355" i="1" a="1"/>
  <c r="AB355" i="1" s="1"/>
  <c r="AB362" i="1" a="1"/>
  <c r="AB362" i="1" s="1"/>
  <c r="AB365" i="1" a="1"/>
  <c r="AB365" i="1" s="1"/>
  <c r="AB372" i="1" a="1"/>
  <c r="AB372" i="1" s="1"/>
  <c r="AB373" i="1" a="1"/>
  <c r="AB373" i="1" s="1"/>
  <c r="AB382" i="1" a="1"/>
  <c r="AB382" i="1" s="1"/>
  <c r="AB387" i="1" a="1"/>
  <c r="AB387" i="1" s="1"/>
  <c r="AB289" i="1" a="1"/>
  <c r="AB289" i="1" s="1"/>
  <c r="AB297" i="1" a="1"/>
  <c r="AB297" i="1" s="1"/>
  <c r="AB328" i="1" a="1"/>
  <c r="AB328" i="1" s="1"/>
  <c r="AB340" i="1" a="1"/>
  <c r="AB340" i="1" s="1"/>
  <c r="AB367" i="1" a="1"/>
  <c r="AB367" i="1" s="1"/>
  <c r="AB368" i="1" a="1"/>
  <c r="AB368" i="1" s="1"/>
  <c r="AB370" i="1" a="1"/>
  <c r="AB370" i="1" s="1"/>
  <c r="AB383" i="1" a="1"/>
  <c r="AB383" i="1" s="1"/>
  <c r="AB390" i="1" a="1"/>
  <c r="AB390" i="1" s="1"/>
  <c r="AB283" i="1" a="1"/>
  <c r="AB283" i="1" s="1"/>
  <c r="AB291" i="1" a="1"/>
  <c r="AB291" i="1" s="1"/>
  <c r="AB312" i="1" a="1"/>
  <c r="AB312" i="1" s="1"/>
  <c r="AB320" i="1" a="1"/>
  <c r="AB320" i="1" s="1"/>
  <c r="AB347" i="1" a="1"/>
  <c r="AB347" i="1" s="1"/>
  <c r="AB352" i="1" a="1"/>
  <c r="AB352" i="1" s="1"/>
  <c r="AB354" i="1" a="1"/>
  <c r="AB354" i="1" s="1"/>
  <c r="AB369" i="1" a="1"/>
  <c r="AB369" i="1" s="1"/>
  <c r="AB376" i="1" a="1"/>
  <c r="AB376" i="1" s="1"/>
  <c r="AB384" i="1" a="1"/>
  <c r="AB384" i="1" s="1"/>
  <c r="AB398" i="1" a="1"/>
  <c r="AB398" i="1" s="1"/>
  <c r="AB413" i="1" a="1"/>
  <c r="AB413" i="1" s="1"/>
  <c r="AB433" i="1" a="1"/>
  <c r="AB433" i="1" s="1"/>
  <c r="AB361" i="1" a="1"/>
  <c r="AB361" i="1" s="1"/>
  <c r="AB378" i="1" a="1"/>
  <c r="AB378" i="1" s="1"/>
  <c r="AB395" i="1" a="1"/>
  <c r="AB395" i="1" s="1"/>
  <c r="AB414" i="1" a="1"/>
  <c r="AB414" i="1" s="1"/>
  <c r="AB418" i="1" a="1"/>
  <c r="AB418" i="1" s="1"/>
  <c r="AB419" i="1" a="1"/>
  <c r="AB419" i="1" s="1"/>
  <c r="AB425" i="1" a="1"/>
  <c r="AB425" i="1" s="1"/>
  <c r="AB426" i="1" a="1"/>
  <c r="AB426" i="1" s="1"/>
  <c r="AB431" i="1" a="1"/>
  <c r="AB431" i="1" s="1"/>
  <c r="AB432" i="1" a="1"/>
  <c r="AB432" i="1" s="1"/>
  <c r="AB438" i="1" a="1"/>
  <c r="AB438" i="1" s="1"/>
  <c r="AB439" i="1" a="1"/>
  <c r="AB439" i="1" s="1"/>
  <c r="AB445" i="1" a="1"/>
  <c r="AB445" i="1" s="1"/>
  <c r="AB446" i="1" a="1"/>
  <c r="AB446" i="1" s="1"/>
  <c r="AB407" i="1" a="1"/>
  <c r="AB407" i="1" s="1"/>
  <c r="AB424" i="1" a="1"/>
  <c r="AB424" i="1" s="1"/>
  <c r="AB299" i="1" a="1"/>
  <c r="AB299" i="1" s="1"/>
  <c r="AB366" i="1" a="1"/>
  <c r="AB366" i="1" s="1"/>
  <c r="AB379" i="1" a="1"/>
  <c r="AB379" i="1" s="1"/>
  <c r="AB399" i="1" a="1"/>
  <c r="AB399" i="1" s="1"/>
  <c r="AB400" i="1" a="1"/>
  <c r="AB400" i="1" s="1"/>
  <c r="AB404" i="1" a="1"/>
  <c r="AB404" i="1" s="1"/>
  <c r="AB408" i="1" a="1"/>
  <c r="AB408" i="1" s="1"/>
  <c r="AB415" i="1" a="1"/>
  <c r="AB415" i="1" s="1"/>
  <c r="AB417" i="1" a="1"/>
  <c r="AB417" i="1" s="1"/>
  <c r="AB327" i="1" a="1"/>
  <c r="AB327" i="1" s="1"/>
  <c r="AB375" i="1" a="1"/>
  <c r="AB375" i="1" s="1"/>
  <c r="AB396" i="1" a="1"/>
  <c r="AB396" i="1" s="1"/>
  <c r="AB402" i="1" a="1"/>
  <c r="AB402" i="1" s="1"/>
  <c r="AB416" i="1" a="1"/>
  <c r="AB416" i="1" s="1"/>
  <c r="AB422" i="1" a="1"/>
  <c r="AB422" i="1" s="1"/>
  <c r="AB423" i="1" a="1"/>
  <c r="AB423" i="1" s="1"/>
  <c r="AB429" i="1" a="1"/>
  <c r="AB429" i="1" s="1"/>
  <c r="AB430" i="1" a="1"/>
  <c r="AB430" i="1" s="1"/>
  <c r="AB436" i="1" a="1"/>
  <c r="AB436" i="1" s="1"/>
  <c r="AB437" i="1" a="1"/>
  <c r="AB437" i="1" s="1"/>
  <c r="AB444" i="1" a="1"/>
  <c r="AB444" i="1" s="1"/>
  <c r="AB323" i="1" a="1"/>
  <c r="AB323" i="1" s="1"/>
  <c r="AB359" i="1" a="1"/>
  <c r="AB359" i="1" s="1"/>
  <c r="AB371" i="1" a="1"/>
  <c r="AB371" i="1" s="1"/>
  <c r="AB380" i="1" a="1"/>
  <c r="AB380" i="1" s="1"/>
  <c r="AB392" i="1" a="1"/>
  <c r="AB392" i="1" s="1"/>
  <c r="AB401" i="1" a="1"/>
  <c r="AB401" i="1" s="1"/>
  <c r="AB358" i="1" a="1"/>
  <c r="AB358" i="1" s="1"/>
  <c r="AB394" i="1" a="1"/>
  <c r="AB394" i="1" s="1"/>
  <c r="AB405" i="1" a="1"/>
  <c r="AB405" i="1" s="1"/>
  <c r="AB410" i="1" a="1"/>
  <c r="AB410" i="1" s="1"/>
  <c r="AB449" i="1" a="1"/>
  <c r="AB449" i="1" s="1"/>
  <c r="AB468" i="1" a="1"/>
  <c r="AB468" i="1" s="1"/>
  <c r="AB471" i="1" a="1"/>
  <c r="AB471" i="1" s="1"/>
  <c r="AB473" i="1" a="1"/>
  <c r="AB473" i="1" s="1"/>
  <c r="AB476" i="1" a="1"/>
  <c r="AB476" i="1" s="1"/>
  <c r="AB487" i="1" a="1"/>
  <c r="AB487" i="1" s="1"/>
  <c r="AB492" i="1" a="1"/>
  <c r="AB492" i="1" s="1"/>
  <c r="AB503" i="1" a="1"/>
  <c r="AB503" i="1" s="1"/>
  <c r="AB427" i="1" a="1"/>
  <c r="AB427" i="1" s="1"/>
  <c r="AB428" i="1" a="1"/>
  <c r="AB428" i="1" s="1"/>
  <c r="AB447" i="1" a="1"/>
  <c r="AB447" i="1" s="1"/>
  <c r="AB448" i="1" a="1"/>
  <c r="AB448" i="1" s="1"/>
  <c r="AB454" i="1" a="1"/>
  <c r="AB454" i="1" s="1"/>
  <c r="AB455" i="1" a="1"/>
  <c r="AB455" i="1" s="1"/>
  <c r="AB461" i="1" a="1"/>
  <c r="AB461" i="1" s="1"/>
  <c r="AB462" i="1" a="1"/>
  <c r="AB462" i="1" s="1"/>
  <c r="AB469" i="1" a="1"/>
  <c r="AB469" i="1" s="1"/>
  <c r="AB480" i="1" a="1"/>
  <c r="AB480" i="1" s="1"/>
  <c r="AB496" i="1" a="1"/>
  <c r="AB496" i="1" s="1"/>
  <c r="AB412" i="1" a="1"/>
  <c r="AB412" i="1" s="1"/>
  <c r="AB443" i="1" a="1"/>
  <c r="AB443" i="1" s="1"/>
  <c r="AB467" i="1" a="1"/>
  <c r="AB467" i="1" s="1"/>
  <c r="AB475" i="1" a="1"/>
  <c r="AB475" i="1" s="1"/>
  <c r="AB486" i="1" a="1"/>
  <c r="AB486" i="1" s="1"/>
  <c r="AB389" i="1" a="1"/>
  <c r="AB389" i="1" s="1"/>
  <c r="AB403" i="1" a="1"/>
  <c r="AB403" i="1" s="1"/>
  <c r="AB406" i="1" a="1"/>
  <c r="AB406" i="1" s="1"/>
  <c r="AB409" i="1" a="1"/>
  <c r="AB409" i="1" s="1"/>
  <c r="AB420" i="1" a="1"/>
  <c r="AB420" i="1" s="1"/>
  <c r="AB452" i="1" a="1"/>
  <c r="AB452" i="1" s="1"/>
  <c r="AB459" i="1" a="1"/>
  <c r="AB459" i="1" s="1"/>
  <c r="AB460" i="1" a="1"/>
  <c r="AB460" i="1" s="1"/>
  <c r="AB466" i="1" a="1"/>
  <c r="AB466" i="1" s="1"/>
  <c r="AB485" i="1" a="1"/>
  <c r="AB485" i="1" s="1"/>
  <c r="AB489" i="1" a="1"/>
  <c r="AB489" i="1" s="1"/>
  <c r="AB490" i="1" a="1"/>
  <c r="AB490" i="1" s="1"/>
  <c r="AB501" i="1" a="1"/>
  <c r="AB501" i="1" s="1"/>
  <c r="AB411" i="1" a="1"/>
  <c r="AB411" i="1" s="1"/>
  <c r="AB421" i="1" a="1"/>
  <c r="AB421" i="1" s="1"/>
  <c r="AB441" i="1" a="1"/>
  <c r="AB441" i="1" s="1"/>
  <c r="AB451" i="1" a="1"/>
  <c r="AB451" i="1" s="1"/>
  <c r="AB458" i="1" a="1"/>
  <c r="AB458" i="1" s="1"/>
  <c r="AB465" i="1" a="1"/>
  <c r="AB465" i="1" s="1"/>
  <c r="AB472" i="1" a="1"/>
  <c r="AB472" i="1" s="1"/>
  <c r="AB488" i="1" a="1"/>
  <c r="AB488" i="1" s="1"/>
  <c r="AB435" i="1" a="1"/>
  <c r="AB435" i="1" s="1"/>
  <c r="AB450" i="1" a="1"/>
  <c r="AB450" i="1" s="1"/>
  <c r="AB457" i="1" a="1"/>
  <c r="AB457" i="1" s="1"/>
  <c r="AB463" i="1" a="1"/>
  <c r="AB463" i="1" s="1"/>
  <c r="AB464" i="1" a="1"/>
  <c r="AB464" i="1" s="1"/>
  <c r="AB470" i="1" a="1"/>
  <c r="AB470" i="1" s="1"/>
  <c r="AB478" i="1" a="1"/>
  <c r="AB478" i="1" s="1"/>
  <c r="AB483" i="1" a="1"/>
  <c r="AB483" i="1" s="1"/>
  <c r="AB494" i="1" a="1"/>
  <c r="AB494" i="1" s="1"/>
  <c r="AB499" i="1" a="1"/>
  <c r="AB499" i="1" s="1"/>
  <c r="AB505" i="1" a="1"/>
  <c r="AB505" i="1" s="1"/>
  <c r="AB506" i="1" a="1"/>
  <c r="AB506" i="1" s="1"/>
  <c r="AB520" i="1" a="1"/>
  <c r="AB520" i="1" s="1"/>
  <c r="AB549" i="1" a="1"/>
  <c r="AB549" i="1" s="1"/>
  <c r="AB550" i="1" a="1"/>
  <c r="AB550" i="1" s="1"/>
  <c r="AB393" i="1" a="1"/>
  <c r="AB393" i="1" s="1"/>
  <c r="AB434" i="1" a="1"/>
  <c r="AB434" i="1" s="1"/>
  <c r="AB456" i="1" a="1"/>
  <c r="AB456" i="1" s="1"/>
  <c r="AB477" i="1" a="1"/>
  <c r="AB477" i="1" s="1"/>
  <c r="AB482" i="1" a="1"/>
  <c r="AB482" i="1" s="1"/>
  <c r="AB493" i="1" a="1"/>
  <c r="AB493" i="1" s="1"/>
  <c r="AB498" i="1" a="1"/>
  <c r="AB498" i="1" s="1"/>
  <c r="AB525" i="1" a="1"/>
  <c r="AB525" i="1" s="1"/>
  <c r="AB529" i="1" a="1"/>
  <c r="AB529" i="1" s="1"/>
  <c r="AB532" i="1" a="1"/>
  <c r="AB532" i="1" s="1"/>
  <c r="AB534" i="1" a="1"/>
  <c r="AB534" i="1" s="1"/>
  <c r="AB538" i="1" a="1"/>
  <c r="AB538" i="1" s="1"/>
  <c r="AB346" i="1" a="1"/>
  <c r="AB346" i="1" s="1"/>
  <c r="AB377" i="1" a="1"/>
  <c r="AB377" i="1" s="1"/>
  <c r="AB497" i="1" a="1"/>
  <c r="AB497" i="1" s="1"/>
  <c r="AB521" i="1" a="1"/>
  <c r="AB521" i="1" s="1"/>
  <c r="AB524" i="1" a="1"/>
  <c r="AB524" i="1" s="1"/>
  <c r="AB546" i="1" a="1"/>
  <c r="AB546" i="1" s="1"/>
  <c r="AB474" i="1" a="1"/>
  <c r="AB474" i="1" s="1"/>
  <c r="AB510" i="1" a="1"/>
  <c r="AB510" i="1" s="1"/>
  <c r="AB527" i="1" a="1"/>
  <c r="AB527" i="1" s="1"/>
  <c r="AB360" i="1" a="1"/>
  <c r="AB360" i="1" s="1"/>
  <c r="AB500" i="1" a="1"/>
  <c r="AB500" i="1" s="1"/>
  <c r="AB504" i="1" a="1"/>
  <c r="AB504" i="1" s="1"/>
  <c r="AB508" i="1" a="1"/>
  <c r="AB508" i="1" s="1"/>
  <c r="AB516" i="1" a="1"/>
  <c r="AB516" i="1" s="1"/>
  <c r="AB519" i="1" a="1"/>
  <c r="AB519" i="1" s="1"/>
  <c r="AB530" i="1" a="1"/>
  <c r="AB530" i="1" s="1"/>
  <c r="AB536" i="1" a="1"/>
  <c r="AB536" i="1" s="1"/>
  <c r="AB540" i="1" a="1"/>
  <c r="AB540" i="1" s="1"/>
  <c r="AB545" i="1" a="1"/>
  <c r="AB545" i="1" s="1"/>
  <c r="AB397" i="1" a="1"/>
  <c r="AB397" i="1" s="1"/>
  <c r="AB442" i="1" a="1"/>
  <c r="AB442" i="1" s="1"/>
  <c r="AB495" i="1" a="1"/>
  <c r="AB495" i="1" s="1"/>
  <c r="AB512" i="1" a="1"/>
  <c r="AB512" i="1" s="1"/>
  <c r="AB513" i="1" a="1"/>
  <c r="AB513" i="1" s="1"/>
  <c r="AB514" i="1" a="1"/>
  <c r="AB514" i="1" s="1"/>
  <c r="AB515" i="1" a="1"/>
  <c r="AB515" i="1" s="1"/>
  <c r="AB522" i="1" a="1"/>
  <c r="AB522" i="1" s="1"/>
  <c r="AB539" i="1" a="1"/>
  <c r="AB539" i="1" s="1"/>
  <c r="AB541" i="1" a="1"/>
  <c r="AB541" i="1" s="1"/>
  <c r="AB542" i="1" a="1"/>
  <c r="AB542" i="1" s="1"/>
  <c r="AB544" i="1" a="1"/>
  <c r="AB544" i="1" s="1"/>
  <c r="AB511" i="1" a="1"/>
  <c r="AB511" i="1" s="1"/>
  <c r="AB559" i="1" a="1"/>
  <c r="AB559" i="1" s="1"/>
  <c r="AB574" i="1" a="1"/>
  <c r="AB574" i="1" s="1"/>
  <c r="AB598" i="1" a="1"/>
  <c r="AB598" i="1" s="1"/>
  <c r="AB507" i="1" a="1"/>
  <c r="AB507" i="1" s="1"/>
  <c r="AB528" i="1" a="1"/>
  <c r="AB528" i="1" s="1"/>
  <c r="AB531" i="1" a="1"/>
  <c r="AB531" i="1" s="1"/>
  <c r="AB543" i="1" a="1"/>
  <c r="AB543" i="1" s="1"/>
  <c r="AB548" i="1" a="1"/>
  <c r="AB548" i="1" s="1"/>
  <c r="AB552" i="1" a="1"/>
  <c r="AB552" i="1" s="1"/>
  <c r="AB562" i="1" a="1"/>
  <c r="AB562" i="1" s="1"/>
  <c r="AB577" i="1" a="1"/>
  <c r="AB577" i="1" s="1"/>
  <c r="AB583" i="1" a="1"/>
  <c r="AB583" i="1" s="1"/>
  <c r="AB587" i="1" a="1"/>
  <c r="AB587" i="1" s="1"/>
  <c r="AB601" i="1" a="1"/>
  <c r="AB601" i="1" s="1"/>
  <c r="AB453" i="1" a="1"/>
  <c r="AB453" i="1" s="1"/>
  <c r="AB479" i="1" a="1"/>
  <c r="AB479" i="1" s="1"/>
  <c r="AB491" i="1" a="1"/>
  <c r="AB491" i="1" s="1"/>
  <c r="AB523" i="1" a="1"/>
  <c r="AB523" i="1" s="1"/>
  <c r="AB537" i="1" a="1"/>
  <c r="AB537" i="1" s="1"/>
  <c r="AB555" i="1" a="1"/>
  <c r="AB555" i="1" s="1"/>
  <c r="AB558" i="1" a="1"/>
  <c r="AB558" i="1" s="1"/>
  <c r="AB563" i="1" a="1"/>
  <c r="AB563" i="1" s="1"/>
  <c r="AB564" i="1" a="1"/>
  <c r="AB564" i="1" s="1"/>
  <c r="AB565" i="1" a="1"/>
  <c r="AB565" i="1" s="1"/>
  <c r="AB573" i="1" a="1"/>
  <c r="AB573" i="1" s="1"/>
  <c r="AB579" i="1" a="1"/>
  <c r="AB579" i="1" s="1"/>
  <c r="AB590" i="1" a="1"/>
  <c r="AB590" i="1" s="1"/>
  <c r="AB594" i="1" a="1"/>
  <c r="AB594" i="1" s="1"/>
  <c r="AB597" i="1" a="1"/>
  <c r="AB597" i="1" s="1"/>
  <c r="AB551" i="1" a="1"/>
  <c r="AB551" i="1" s="1"/>
  <c r="AB554" i="1" a="1"/>
  <c r="AB554" i="1" s="1"/>
  <c r="AB556" i="1" a="1"/>
  <c r="AB556" i="1" s="1"/>
  <c r="AB557" i="1" a="1"/>
  <c r="AB557" i="1" s="1"/>
  <c r="AB561" i="1" a="1"/>
  <c r="AB561" i="1" s="1"/>
  <c r="AB576" i="1" a="1"/>
  <c r="AB576" i="1" s="1"/>
  <c r="AB593" i="1" a="1"/>
  <c r="AB593" i="1" s="1"/>
  <c r="AB509" i="1" a="1"/>
  <c r="AB509" i="1" s="1"/>
  <c r="AB526" i="1" a="1"/>
  <c r="AB526" i="1" s="1"/>
  <c r="AB571" i="1" a="1"/>
  <c r="AB571" i="1" s="1"/>
  <c r="AB582" i="1" a="1"/>
  <c r="AB582" i="1" s="1"/>
  <c r="AB586" i="1" a="1"/>
  <c r="AB586" i="1" s="1"/>
  <c r="AB596" i="1" a="1"/>
  <c r="AB596" i="1" s="1"/>
  <c r="AB600" i="1" a="1"/>
  <c r="AB600" i="1" s="1"/>
  <c r="AB440" i="1" a="1"/>
  <c r="AB440" i="1" s="1"/>
  <c r="AB517" i="1" a="1"/>
  <c r="AB517" i="1" s="1"/>
  <c r="AB535" i="1" a="1"/>
  <c r="AB535" i="1" s="1"/>
  <c r="AB566" i="1" a="1"/>
  <c r="AB566" i="1" s="1"/>
  <c r="AB567" i="1" a="1"/>
  <c r="AB567" i="1" s="1"/>
  <c r="AB569" i="1" a="1"/>
  <c r="AB569" i="1" s="1"/>
  <c r="AB572" i="1" a="1"/>
  <c r="AB572" i="1" s="1"/>
  <c r="AB575" i="1" a="1"/>
  <c r="AB575" i="1" s="1"/>
  <c r="AB581" i="1" a="1"/>
  <c r="AB581" i="1" s="1"/>
  <c r="AB589" i="1" a="1"/>
  <c r="AB589" i="1" s="1"/>
  <c r="AB592" i="1" a="1"/>
  <c r="AB592" i="1" s="1"/>
  <c r="AB599" i="1" a="1"/>
  <c r="AB599" i="1" s="1"/>
  <c r="AB484" i="1" a="1"/>
  <c r="AB484" i="1" s="1"/>
  <c r="AB502" i="1" a="1"/>
  <c r="AB502" i="1" s="1"/>
  <c r="AB533" i="1" a="1"/>
  <c r="AB533" i="1" s="1"/>
  <c r="AB553" i="1" a="1"/>
  <c r="AB553" i="1" s="1"/>
  <c r="AB560" i="1" a="1"/>
  <c r="AB560" i="1" s="1"/>
  <c r="AB570" i="1" a="1"/>
  <c r="AB570" i="1" s="1"/>
  <c r="AB578" i="1" a="1"/>
  <c r="AB578" i="1" s="1"/>
  <c r="AB585" i="1" a="1"/>
  <c r="AB585" i="1" s="1"/>
  <c r="AB588" i="1" a="1"/>
  <c r="AB588" i="1" s="1"/>
  <c r="AB602" i="1" a="1"/>
  <c r="AB602" i="1" s="1"/>
  <c r="AB547" i="1" a="1"/>
  <c r="AB547" i="1" s="1"/>
  <c r="AB607" i="1" a="1"/>
  <c r="AB607" i="1" s="1"/>
  <c r="AB610" i="1" a="1"/>
  <c r="AB610" i="1" s="1"/>
  <c r="AB632" i="1" a="1"/>
  <c r="AB632" i="1" s="1"/>
  <c r="AB635" i="1" a="1"/>
  <c r="AB635" i="1" s="1"/>
  <c r="AB637" i="1" a="1"/>
  <c r="AB637" i="1" s="1"/>
  <c r="AB638" i="1" a="1"/>
  <c r="AB638" i="1" s="1"/>
  <c r="AB639" i="1" a="1"/>
  <c r="AB639" i="1" s="1"/>
  <c r="AB640" i="1" a="1"/>
  <c r="AB640" i="1" s="1"/>
  <c r="AB642" i="1" a="1"/>
  <c r="AB642" i="1" s="1"/>
  <c r="AB664" i="1" a="1"/>
  <c r="AB664" i="1" s="1"/>
  <c r="AB584" i="1" a="1"/>
  <c r="AB584" i="1" s="1"/>
  <c r="AB604" i="1" a="1"/>
  <c r="AB604" i="1" s="1"/>
  <c r="AB613" i="1" a="1"/>
  <c r="AB613" i="1" s="1"/>
  <c r="AB619" i="1" a="1"/>
  <c r="AB619" i="1" s="1"/>
  <c r="AB622" i="1" a="1"/>
  <c r="AB622" i="1" s="1"/>
  <c r="AB625" i="1" a="1"/>
  <c r="AB625" i="1" s="1"/>
  <c r="AB631" i="1" a="1"/>
  <c r="AB631" i="1" s="1"/>
  <c r="AB649" i="1" a="1"/>
  <c r="AB649" i="1" s="1"/>
  <c r="AB650" i="1" a="1"/>
  <c r="AB650" i="1" s="1"/>
  <c r="AB657" i="1" a="1"/>
  <c r="AB657" i="1" s="1"/>
  <c r="AB658" i="1" a="1"/>
  <c r="AB658" i="1" s="1"/>
  <c r="AB660" i="1" a="1"/>
  <c r="AB660" i="1" s="1"/>
  <c r="AB518" i="1" a="1"/>
  <c r="AB518" i="1" s="1"/>
  <c r="AB591" i="1" a="1"/>
  <c r="AB591" i="1" s="1"/>
  <c r="AB616" i="1" a="1"/>
  <c r="AB616" i="1" s="1"/>
  <c r="AB628" i="1" a="1"/>
  <c r="AB628" i="1" s="1"/>
  <c r="AB643" i="1" a="1"/>
  <c r="AB643" i="1" s="1"/>
  <c r="AB663" i="1" a="1"/>
  <c r="AB663" i="1" s="1"/>
  <c r="AB603" i="1" a="1"/>
  <c r="AB603" i="1" s="1"/>
  <c r="AB606" i="1" a="1"/>
  <c r="AB606" i="1" s="1"/>
  <c r="AB609" i="1" a="1"/>
  <c r="AB609" i="1" s="1"/>
  <c r="AB615" i="1" a="1"/>
  <c r="AB615" i="1" s="1"/>
  <c r="AB627" i="1" a="1"/>
  <c r="AB627" i="1" s="1"/>
  <c r="AB568" i="1" a="1"/>
  <c r="AB568" i="1" s="1"/>
  <c r="AB595" i="1" a="1"/>
  <c r="AB595" i="1" s="1"/>
  <c r="AB611" i="1" a="1"/>
  <c r="AB611" i="1" s="1"/>
  <c r="AB633" i="1" a="1"/>
  <c r="AB633" i="1" s="1"/>
  <c r="AB641" i="1" a="1"/>
  <c r="AB641" i="1" s="1"/>
  <c r="AB645" i="1" a="1"/>
  <c r="AB645" i="1" s="1"/>
  <c r="AB646" i="1" a="1"/>
  <c r="AB646" i="1" s="1"/>
  <c r="AB653" i="1" a="1"/>
  <c r="AB653" i="1" s="1"/>
  <c r="AB654" i="1" a="1"/>
  <c r="AB654" i="1" s="1"/>
  <c r="AB662" i="1" a="1"/>
  <c r="AB662" i="1" s="1"/>
  <c r="AB481" i="1" a="1"/>
  <c r="AB481" i="1" s="1"/>
  <c r="AB580" i="1" a="1"/>
  <c r="AB580" i="1" s="1"/>
  <c r="AB605" i="1" a="1"/>
  <c r="AB605" i="1" s="1"/>
  <c r="AB608" i="1" a="1"/>
  <c r="AB608" i="1" s="1"/>
  <c r="AB614" i="1" a="1"/>
  <c r="AB614" i="1" s="1"/>
  <c r="AB623" i="1" a="1"/>
  <c r="AB623" i="1" s="1"/>
  <c r="AB626" i="1" a="1"/>
  <c r="AB626" i="1" s="1"/>
  <c r="AB665" i="1" a="1"/>
  <c r="AB665" i="1" s="1"/>
  <c r="AB621" i="1" a="1"/>
  <c r="AB621" i="1" s="1"/>
  <c r="AB636" i="1" a="1"/>
  <c r="AB636" i="1" s="1"/>
  <c r="AB644" i="1" a="1"/>
  <c r="AB644" i="1" s="1"/>
  <c r="AB669" i="1" a="1"/>
  <c r="AB669" i="1" s="1"/>
  <c r="AB675" i="1" a="1"/>
  <c r="AB675" i="1" s="1"/>
  <c r="AB678" i="1" a="1"/>
  <c r="AB678" i="1" s="1"/>
  <c r="AB686" i="1" a="1"/>
  <c r="AB686" i="1" s="1"/>
  <c r="AB694" i="1" a="1"/>
  <c r="AB694" i="1" s="1"/>
  <c r="AB702" i="1" a="1"/>
  <c r="AB702" i="1" s="1"/>
  <c r="AB710" i="1" a="1"/>
  <c r="AB710" i="1" s="1"/>
  <c r="AB718" i="1" a="1"/>
  <c r="AB718" i="1" s="1"/>
  <c r="AB736" i="1" a="1"/>
  <c r="AB736" i="1" s="1"/>
  <c r="AB740" i="1" a="1"/>
  <c r="AB740" i="1" s="1"/>
  <c r="AB743" i="1" a="1"/>
  <c r="AB743" i="1" s="1"/>
  <c r="AB754" i="1" a="1"/>
  <c r="AB754" i="1" s="1"/>
  <c r="AB762" i="1" a="1"/>
  <c r="AB762" i="1" s="1"/>
  <c r="AB767" i="1" a="1"/>
  <c r="AB767" i="1" s="1"/>
  <c r="AB775" i="1" a="1"/>
  <c r="AB775" i="1" s="1"/>
  <c r="AB778" i="1" a="1"/>
  <c r="AB778" i="1" s="1"/>
  <c r="AB656" i="1" a="1"/>
  <c r="AB656" i="1" s="1"/>
  <c r="AB672" i="1" a="1"/>
  <c r="AB672" i="1" s="1"/>
  <c r="AB683" i="1" a="1"/>
  <c r="AB683" i="1" s="1"/>
  <c r="AB691" i="1" a="1"/>
  <c r="AB691" i="1" s="1"/>
  <c r="AB699" i="1" a="1"/>
  <c r="AB699" i="1" s="1"/>
  <c r="AB707" i="1" a="1"/>
  <c r="AB707" i="1" s="1"/>
  <c r="AB715" i="1" a="1"/>
  <c r="AB715" i="1" s="1"/>
  <c r="AB723" i="1" a="1"/>
  <c r="AB723" i="1" s="1"/>
  <c r="AB726" i="1" a="1"/>
  <c r="AB726" i="1" s="1"/>
  <c r="AB730" i="1" a="1"/>
  <c r="AB730" i="1" s="1"/>
  <c r="AB761" i="1" a="1"/>
  <c r="AB761" i="1" s="1"/>
  <c r="AB771" i="1" a="1"/>
  <c r="AB771" i="1" s="1"/>
  <c r="AB634" i="1" a="1"/>
  <c r="AB634" i="1" s="1"/>
  <c r="AB655" i="1" a="1"/>
  <c r="AB655" i="1" s="1"/>
  <c r="AB668" i="1" a="1"/>
  <c r="AB668" i="1" s="1"/>
  <c r="AB677" i="1" a="1"/>
  <c r="AB677" i="1" s="1"/>
  <c r="AB680" i="1" a="1"/>
  <c r="AB680" i="1" s="1"/>
  <c r="AB685" i="1" a="1"/>
  <c r="AB685" i="1" s="1"/>
  <c r="AB688" i="1" a="1"/>
  <c r="AB688" i="1" s="1"/>
  <c r="AB693" i="1" a="1"/>
  <c r="AB693" i="1" s="1"/>
  <c r="AB696" i="1" a="1"/>
  <c r="AB696" i="1" s="1"/>
  <c r="AB701" i="1" a="1"/>
  <c r="AB701" i="1" s="1"/>
  <c r="AB704" i="1" a="1"/>
  <c r="AB704" i="1" s="1"/>
  <c r="AB709" i="1" a="1"/>
  <c r="AB709" i="1" s="1"/>
  <c r="AB712" i="1" a="1"/>
  <c r="AB712" i="1" s="1"/>
  <c r="AB717" i="1" a="1"/>
  <c r="AB717" i="1" s="1"/>
  <c r="AB720" i="1" a="1"/>
  <c r="AB720" i="1" s="1"/>
  <c r="AB729" i="1" a="1"/>
  <c r="AB729" i="1" s="1"/>
  <c r="AB735" i="1" a="1"/>
  <c r="AB735" i="1" s="1"/>
  <c r="AB748" i="1" a="1"/>
  <c r="AB748" i="1" s="1"/>
  <c r="AB751" i="1" a="1"/>
  <c r="AB751" i="1" s="1"/>
  <c r="AB756" i="1" a="1"/>
  <c r="AB756" i="1" s="1"/>
  <c r="AB766" i="1" a="1"/>
  <c r="AB766" i="1" s="1"/>
  <c r="AB617" i="1" a="1"/>
  <c r="AB617" i="1" s="1"/>
  <c r="AB629" i="1" a="1"/>
  <c r="AB629" i="1" s="1"/>
  <c r="AB652" i="1" a="1"/>
  <c r="AB652" i="1" s="1"/>
  <c r="AB671" i="1" a="1"/>
  <c r="AB671" i="1" s="1"/>
  <c r="AB674" i="1" a="1"/>
  <c r="AB674" i="1" s="1"/>
  <c r="AB667" i="1" a="1"/>
  <c r="AB667" i="1" s="1"/>
  <c r="AB673" i="1" a="1"/>
  <c r="AB673" i="1" s="1"/>
  <c r="AB679" i="1" a="1"/>
  <c r="AB679" i="1" s="1"/>
  <c r="AB687" i="1" a="1"/>
  <c r="AB687" i="1" s="1"/>
  <c r="AB695" i="1" a="1"/>
  <c r="AB695" i="1" s="1"/>
  <c r="AB703" i="1" a="1"/>
  <c r="AB703" i="1" s="1"/>
  <c r="AB711" i="1" a="1"/>
  <c r="AB711" i="1" s="1"/>
  <c r="AB719" i="1" a="1"/>
  <c r="AB719" i="1" s="1"/>
  <c r="AB732" i="1" a="1"/>
  <c r="AB732" i="1" s="1"/>
  <c r="AB737" i="1" a="1"/>
  <c r="AB737" i="1" s="1"/>
  <c r="AB744" i="1" a="1"/>
  <c r="AB744" i="1" s="1"/>
  <c r="AB747" i="1" a="1"/>
  <c r="AB747" i="1" s="1"/>
  <c r="AB758" i="1" a="1"/>
  <c r="AB758" i="1" s="1"/>
  <c r="AB764" i="1" a="1"/>
  <c r="AB764" i="1" s="1"/>
  <c r="AB769" i="1" a="1"/>
  <c r="AB769" i="1" s="1"/>
  <c r="AB773" i="1" a="1"/>
  <c r="AB773" i="1" s="1"/>
  <c r="AB776" i="1" a="1"/>
  <c r="AB776" i="1" s="1"/>
  <c r="AB779" i="1" a="1"/>
  <c r="AB779" i="1" s="1"/>
  <c r="AB648" i="1" a="1"/>
  <c r="AB648" i="1" s="1"/>
  <c r="AB670" i="1" a="1"/>
  <c r="AB670" i="1" s="1"/>
  <c r="AB676" i="1" a="1"/>
  <c r="AB676" i="1" s="1"/>
  <c r="AB681" i="1" a="1"/>
  <c r="AB681" i="1" s="1"/>
  <c r="AB684" i="1" a="1"/>
  <c r="AB684" i="1" s="1"/>
  <c r="AB689" i="1" a="1"/>
  <c r="AB689" i="1" s="1"/>
  <c r="AB692" i="1" a="1"/>
  <c r="AB692" i="1" s="1"/>
  <c r="AB697" i="1" a="1"/>
  <c r="AB697" i="1" s="1"/>
  <c r="AB700" i="1" a="1"/>
  <c r="AB700" i="1" s="1"/>
  <c r="AB705" i="1" a="1"/>
  <c r="AB705" i="1" s="1"/>
  <c r="AB708" i="1" a="1"/>
  <c r="AB708" i="1" s="1"/>
  <c r="AB713" i="1" a="1"/>
  <c r="AB713" i="1" s="1"/>
  <c r="AB716" i="1" a="1"/>
  <c r="AB716" i="1" s="1"/>
  <c r="AB721" i="1" a="1"/>
  <c r="AB721" i="1" s="1"/>
  <c r="AB724" i="1" a="1"/>
  <c r="AB724" i="1" s="1"/>
  <c r="AB741" i="1" a="1"/>
  <c r="AB741" i="1" s="1"/>
  <c r="AB755" i="1" a="1"/>
  <c r="AB755" i="1" s="1"/>
  <c r="AB763" i="1" a="1"/>
  <c r="AB763" i="1" s="1"/>
  <c r="AB618" i="1" a="1"/>
  <c r="AB618" i="1" s="1"/>
  <c r="AB682" i="1" a="1"/>
  <c r="AB682" i="1" s="1"/>
  <c r="AB714" i="1" a="1"/>
  <c r="AB714" i="1" s="1"/>
  <c r="AB734" i="1" a="1"/>
  <c r="AB734" i="1" s="1"/>
  <c r="AB739" i="1" a="1"/>
  <c r="AB739" i="1" s="1"/>
  <c r="AB759" i="1" a="1"/>
  <c r="AB759" i="1" s="1"/>
  <c r="AB788" i="1" a="1"/>
  <c r="AB788" i="1" s="1"/>
  <c r="AB801" i="1" a="1"/>
  <c r="AB801" i="1" s="1"/>
  <c r="AB804" i="1" a="1"/>
  <c r="AB804" i="1" s="1"/>
  <c r="AB809" i="1" a="1"/>
  <c r="AB809" i="1" s="1"/>
  <c r="AB814" i="1" a="1"/>
  <c r="AB814" i="1" s="1"/>
  <c r="AB823" i="1" a="1"/>
  <c r="AB823" i="1" s="1"/>
  <c r="AB837" i="1" a="1"/>
  <c r="AB837" i="1" s="1"/>
  <c r="AB838" i="1" a="1"/>
  <c r="AB838" i="1" s="1"/>
  <c r="AB851" i="1" a="1"/>
  <c r="AB851" i="1" s="1"/>
  <c r="AB859" i="1" a="1"/>
  <c r="AB859" i="1" s="1"/>
  <c r="AB877" i="1" a="1"/>
  <c r="AB877" i="1" s="1"/>
  <c r="AB727" i="1" a="1"/>
  <c r="AB727" i="1" s="1"/>
  <c r="AB733" i="1" a="1"/>
  <c r="AB733" i="1" s="1"/>
  <c r="AB783" i="1" a="1"/>
  <c r="AB783" i="1" s="1"/>
  <c r="AB786" i="1" a="1"/>
  <c r="AB786" i="1" s="1"/>
  <c r="AB802" i="1" a="1"/>
  <c r="AB802" i="1" s="1"/>
  <c r="AB808" i="1" a="1"/>
  <c r="AB808" i="1" s="1"/>
  <c r="AB818" i="1" a="1"/>
  <c r="AB818" i="1" s="1"/>
  <c r="AB826" i="1" a="1"/>
  <c r="AB826" i="1" s="1"/>
  <c r="AB827" i="1" a="1"/>
  <c r="AB827" i="1" s="1"/>
  <c r="AB841" i="1" a="1"/>
  <c r="AB841" i="1" s="1"/>
  <c r="AB850" i="1" a="1"/>
  <c r="AB850" i="1" s="1"/>
  <c r="AB855" i="1" a="1"/>
  <c r="AB855" i="1" s="1"/>
  <c r="AB863" i="1" a="1"/>
  <c r="AB863" i="1" s="1"/>
  <c r="AB867" i="1" a="1"/>
  <c r="AB867" i="1" s="1"/>
  <c r="AB872" i="1" a="1"/>
  <c r="AB872" i="1" s="1"/>
  <c r="AB881" i="1" a="1"/>
  <c r="AB881" i="1" s="1"/>
  <c r="AB612" i="1" a="1"/>
  <c r="AB612" i="1" s="1"/>
  <c r="AB690" i="1" a="1"/>
  <c r="AB690" i="1" s="1"/>
  <c r="AB722" i="1" a="1"/>
  <c r="AB722" i="1" s="1"/>
  <c r="AB728" i="1" a="1"/>
  <c r="AB728" i="1" s="1"/>
  <c r="AB738" i="1" a="1"/>
  <c r="AB738" i="1" s="1"/>
  <c r="AB742" i="1" a="1"/>
  <c r="AB742" i="1" s="1"/>
  <c r="AB746" i="1" a="1"/>
  <c r="AB746" i="1" s="1"/>
  <c r="AB750" i="1" a="1"/>
  <c r="AB750" i="1" s="1"/>
  <c r="AB768" i="1" a="1"/>
  <c r="AB768" i="1" s="1"/>
  <c r="AB781" i="1" a="1"/>
  <c r="AB781" i="1" s="1"/>
  <c r="AB782" i="1" a="1"/>
  <c r="AB782" i="1" s="1"/>
  <c r="AB803" i="1" a="1"/>
  <c r="AB803" i="1" s="1"/>
  <c r="AB813" i="1" a="1"/>
  <c r="AB813" i="1" s="1"/>
  <c r="AB817" i="1" a="1"/>
  <c r="AB817" i="1" s="1"/>
  <c r="AB822" i="1" a="1"/>
  <c r="AB822" i="1" s="1"/>
  <c r="AB757" i="1" a="1"/>
  <c r="AB757" i="1" s="1"/>
  <c r="AB772" i="1" a="1"/>
  <c r="AB772" i="1" s="1"/>
  <c r="AB780" i="1" a="1"/>
  <c r="AB780" i="1" s="1"/>
  <c r="AB789" i="1" a="1"/>
  <c r="AB789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812" i="1" a="1"/>
  <c r="AB812" i="1" s="1"/>
  <c r="AB821" i="1" a="1"/>
  <c r="AB821" i="1" s="1"/>
  <c r="AB825" i="1" a="1"/>
  <c r="AB825" i="1" s="1"/>
  <c r="AB840" i="1" a="1"/>
  <c r="AB840" i="1" s="1"/>
  <c r="AB858" i="1" a="1"/>
  <c r="AB858" i="1" s="1"/>
  <c r="AB861" i="1" a="1"/>
  <c r="AB861" i="1" s="1"/>
  <c r="AB862" i="1" a="1"/>
  <c r="AB862" i="1" s="1"/>
  <c r="AB866" i="1" a="1"/>
  <c r="AB866" i="1" s="1"/>
  <c r="AB870" i="1" a="1"/>
  <c r="AB870" i="1" s="1"/>
  <c r="AB620" i="1" a="1"/>
  <c r="AB620" i="1" s="1"/>
  <c r="AB659" i="1" a="1"/>
  <c r="AB659" i="1" s="1"/>
  <c r="AB731" i="1" a="1"/>
  <c r="AB731" i="1" s="1"/>
  <c r="AB787" i="1" a="1"/>
  <c r="AB787" i="1" s="1"/>
  <c r="AB806" i="1" a="1"/>
  <c r="AB806" i="1" s="1"/>
  <c r="AB811" i="1" a="1"/>
  <c r="AB811" i="1" s="1"/>
  <c r="AB816" i="1" a="1"/>
  <c r="AB816" i="1" s="1"/>
  <c r="AB824" i="1" a="1"/>
  <c r="AB824" i="1" s="1"/>
  <c r="AB830" i="1" a="1"/>
  <c r="AB830" i="1" s="1"/>
  <c r="AB834" i="1" a="1"/>
  <c r="AB834" i="1" s="1"/>
  <c r="AB843" i="1" a="1"/>
  <c r="AB843" i="1" s="1"/>
  <c r="AB848" i="1" a="1"/>
  <c r="AB848" i="1" s="1"/>
  <c r="AB853" i="1" a="1"/>
  <c r="AB853" i="1" s="1"/>
  <c r="AB869" i="1" a="1"/>
  <c r="AB869" i="1" s="1"/>
  <c r="AB874" i="1" a="1"/>
  <c r="AB874" i="1" s="1"/>
  <c r="AB879" i="1" a="1"/>
  <c r="AB879" i="1" s="1"/>
  <c r="AB624" i="1" a="1"/>
  <c r="AB624" i="1" s="1"/>
  <c r="AB651" i="1" a="1"/>
  <c r="AB651" i="1" s="1"/>
  <c r="AB706" i="1" a="1"/>
  <c r="AB706" i="1" s="1"/>
  <c r="AB725" i="1" a="1"/>
  <c r="AB725" i="1" s="1"/>
  <c r="AB752" i="1" a="1"/>
  <c r="AB752" i="1" s="1"/>
  <c r="AB760" i="1" a="1"/>
  <c r="AB760" i="1" s="1"/>
  <c r="AB765" i="1" a="1"/>
  <c r="AB765" i="1" s="1"/>
  <c r="AB777" i="1" a="1"/>
  <c r="AB777" i="1" s="1"/>
  <c r="AB785" i="1" a="1"/>
  <c r="AB785" i="1" s="1"/>
  <c r="AB790" i="1" a="1"/>
  <c r="AB790" i="1" s="1"/>
  <c r="AB805" i="1" a="1"/>
  <c r="AB805" i="1" s="1"/>
  <c r="AB810" i="1" a="1"/>
  <c r="AB810" i="1" s="1"/>
  <c r="AB815" i="1" a="1"/>
  <c r="AB815" i="1" s="1"/>
  <c r="AB820" i="1" a="1"/>
  <c r="AB820" i="1" s="1"/>
  <c r="AB829" i="1" a="1"/>
  <c r="AB829" i="1" s="1"/>
  <c r="AB839" i="1" a="1"/>
  <c r="AB839" i="1" s="1"/>
  <c r="AB842" i="1" a="1"/>
  <c r="AB842" i="1" s="1"/>
  <c r="AB852" i="1" a="1"/>
  <c r="AB852" i="1" s="1"/>
  <c r="AB865" i="1" a="1"/>
  <c r="AB865" i="1" s="1"/>
  <c r="AB878" i="1" a="1"/>
  <c r="AB878" i="1" s="1"/>
  <c r="AB661" i="1" a="1"/>
  <c r="AB661" i="1" s="1"/>
  <c r="AB698" i="1" a="1"/>
  <c r="AB698" i="1" s="1"/>
  <c r="AB749" i="1" a="1"/>
  <c r="AB749" i="1" s="1"/>
  <c r="AB784" i="1" a="1"/>
  <c r="AB784" i="1" s="1"/>
  <c r="AB835" i="1" a="1"/>
  <c r="AB835" i="1" s="1"/>
  <c r="AB845" i="1" a="1"/>
  <c r="AB845" i="1" s="1"/>
  <c r="AB849" i="1" a="1"/>
  <c r="AB849" i="1" s="1"/>
  <c r="AB868" i="1" a="1"/>
  <c r="AB868" i="1" s="1"/>
  <c r="AB873" i="1" a="1"/>
  <c r="AB873" i="1" s="1"/>
  <c r="AB891" i="1" a="1"/>
  <c r="AB891" i="1" s="1"/>
  <c r="AB901" i="1" a="1"/>
  <c r="AB901" i="1" s="1"/>
  <c r="AB909" i="1" a="1"/>
  <c r="AB909" i="1" s="1"/>
  <c r="AB910" i="1" a="1"/>
  <c r="AB910" i="1" s="1"/>
  <c r="AB911" i="1" a="1"/>
  <c r="AB911" i="1" s="1"/>
  <c r="AB912" i="1" a="1"/>
  <c r="AB912" i="1" s="1"/>
  <c r="AB917" i="1" a="1"/>
  <c r="AB917" i="1" s="1"/>
  <c r="AB924" i="1" a="1"/>
  <c r="AB924" i="1" s="1"/>
  <c r="AB929" i="1" a="1"/>
  <c r="AB929" i="1" s="1"/>
  <c r="AB942" i="1" a="1"/>
  <c r="AB942" i="1" s="1"/>
  <c r="AB946" i="1" a="1"/>
  <c r="AB946" i="1" s="1"/>
  <c r="AB774" i="1" a="1"/>
  <c r="AB774" i="1" s="1"/>
  <c r="AB796" i="1" a="1"/>
  <c r="AB796" i="1" s="1"/>
  <c r="AB800" i="1" a="1"/>
  <c r="AB800" i="1" s="1"/>
  <c r="AB819" i="1" a="1"/>
  <c r="AB819" i="1" s="1"/>
  <c r="AB844" i="1" a="1"/>
  <c r="AB844" i="1" s="1"/>
  <c r="AB854" i="1" a="1"/>
  <c r="AB854" i="1" s="1"/>
  <c r="AB883" i="1" a="1"/>
  <c r="AB883" i="1" s="1"/>
  <c r="AB887" i="1" a="1"/>
  <c r="AB887" i="1" s="1"/>
  <c r="AB895" i="1" a="1"/>
  <c r="AB895" i="1" s="1"/>
  <c r="AB898" i="1" a="1"/>
  <c r="AB898" i="1" s="1"/>
  <c r="AB906" i="1" a="1"/>
  <c r="AB906" i="1" s="1"/>
  <c r="AB908" i="1" a="1"/>
  <c r="AB908" i="1" s="1"/>
  <c r="AB913" i="1" a="1"/>
  <c r="AB913" i="1" s="1"/>
  <c r="AB925" i="1" a="1"/>
  <c r="AB925" i="1" s="1"/>
  <c r="AB926" i="1" a="1"/>
  <c r="AB926" i="1" s="1"/>
  <c r="AB935" i="1" a="1"/>
  <c r="AB935" i="1" s="1"/>
  <c r="AB945" i="1" a="1"/>
  <c r="AB945" i="1" s="1"/>
  <c r="AB949" i="1" a="1"/>
  <c r="AB949" i="1" s="1"/>
  <c r="AB956" i="1" a="1"/>
  <c r="AB956" i="1" s="1"/>
  <c r="AB958" i="1" a="1"/>
  <c r="AB958" i="1" s="1"/>
  <c r="AB960" i="1" a="1"/>
  <c r="AB960" i="1" s="1"/>
  <c r="AB962" i="1" a="1"/>
  <c r="AB962" i="1" s="1"/>
  <c r="AB964" i="1" a="1"/>
  <c r="AB964" i="1" s="1"/>
  <c r="AB966" i="1" a="1"/>
  <c r="AB966" i="1" s="1"/>
  <c r="AB968" i="1" a="1"/>
  <c r="AB968" i="1" s="1"/>
  <c r="AB970" i="1" a="1"/>
  <c r="AB970" i="1" s="1"/>
  <c r="AB972" i="1" a="1"/>
  <c r="AB972" i="1" s="1"/>
  <c r="AB974" i="1" a="1"/>
  <c r="AB974" i="1" s="1"/>
  <c r="AB976" i="1" a="1"/>
  <c r="AB976" i="1" s="1"/>
  <c r="AB978" i="1" a="1"/>
  <c r="AB978" i="1" s="1"/>
  <c r="AB980" i="1" a="1"/>
  <c r="AB980" i="1" s="1"/>
  <c r="AB982" i="1" a="1"/>
  <c r="AB982" i="1" s="1"/>
  <c r="AB745" i="1" a="1"/>
  <c r="AB745" i="1" s="1"/>
  <c r="AB890" i="1" a="1"/>
  <c r="AB890" i="1" s="1"/>
  <c r="AB907" i="1" a="1"/>
  <c r="AB907" i="1" s="1"/>
  <c r="AB916" i="1" a="1"/>
  <c r="AB916" i="1" s="1"/>
  <c r="AB927" i="1" a="1"/>
  <c r="AB927" i="1" s="1"/>
  <c r="AB928" i="1" a="1"/>
  <c r="AB928" i="1" s="1"/>
  <c r="AB934" i="1" a="1"/>
  <c r="AB934" i="1" s="1"/>
  <c r="AB941" i="1" a="1"/>
  <c r="AB941" i="1" s="1"/>
  <c r="AB647" i="1" a="1"/>
  <c r="AB647" i="1" s="1"/>
  <c r="AB770" i="1" a="1"/>
  <c r="AB770" i="1" s="1"/>
  <c r="AB797" i="1" a="1"/>
  <c r="AB797" i="1" s="1"/>
  <c r="AB828" i="1" a="1"/>
  <c r="AB828" i="1" s="1"/>
  <c r="AB833" i="1" a="1"/>
  <c r="AB833" i="1" s="1"/>
  <c r="AB857" i="1" a="1"/>
  <c r="AB857" i="1" s="1"/>
  <c r="AB871" i="1" a="1"/>
  <c r="AB871" i="1" s="1"/>
  <c r="AB876" i="1" a="1"/>
  <c r="AB876" i="1" s="1"/>
  <c r="AB886" i="1" a="1"/>
  <c r="AB886" i="1" s="1"/>
  <c r="AB894" i="1" a="1"/>
  <c r="AB894" i="1" s="1"/>
  <c r="AB914" i="1" a="1"/>
  <c r="AB914" i="1" s="1"/>
  <c r="AB915" i="1" a="1"/>
  <c r="AB915" i="1" s="1"/>
  <c r="AB922" i="1" a="1"/>
  <c r="AB922" i="1" s="1"/>
  <c r="AB940" i="1" a="1"/>
  <c r="AB940" i="1" s="1"/>
  <c r="AB944" i="1" a="1"/>
  <c r="AB944" i="1" s="1"/>
  <c r="AB630" i="1" a="1"/>
  <c r="AB630" i="1" s="1"/>
  <c r="AB847" i="1" a="1"/>
  <c r="AB847" i="1" s="1"/>
  <c r="AB893" i="1" a="1"/>
  <c r="AB893" i="1" s="1"/>
  <c r="AB897" i="1" a="1"/>
  <c r="AB897" i="1" s="1"/>
  <c r="AB902" i="1" a="1"/>
  <c r="AB902" i="1" s="1"/>
  <c r="AB919" i="1" a="1"/>
  <c r="AB919" i="1" s="1"/>
  <c r="AB920" i="1" a="1"/>
  <c r="AB920" i="1" s="1"/>
  <c r="AB921" i="1" a="1"/>
  <c r="AB921" i="1" s="1"/>
  <c r="AB923" i="1" a="1"/>
  <c r="AB923" i="1" s="1"/>
  <c r="AB932" i="1" a="1"/>
  <c r="AB932" i="1" s="1"/>
  <c r="AB933" i="1" a="1"/>
  <c r="AB933" i="1" s="1"/>
  <c r="AB939" i="1" a="1"/>
  <c r="AB939" i="1" s="1"/>
  <c r="AB948" i="1" a="1"/>
  <c r="AB948" i="1" s="1"/>
  <c r="AB954" i="1" a="1"/>
  <c r="AB954" i="1" s="1"/>
  <c r="AB955" i="1" a="1"/>
  <c r="AB955" i="1" s="1"/>
  <c r="AB798" i="1" a="1"/>
  <c r="AB798" i="1" s="1"/>
  <c r="AB832" i="1" a="1"/>
  <c r="AB832" i="1" s="1"/>
  <c r="AB856" i="1" a="1"/>
  <c r="AB856" i="1" s="1"/>
  <c r="AB875" i="1" a="1"/>
  <c r="AB875" i="1" s="1"/>
  <c r="AB882" i="1" a="1"/>
  <c r="AB882" i="1" s="1"/>
  <c r="AB885" i="1" a="1"/>
  <c r="AB885" i="1" s="1"/>
  <c r="AB889" i="1" a="1"/>
  <c r="AB889" i="1" s="1"/>
  <c r="AB903" i="1" a="1"/>
  <c r="AB903" i="1" s="1"/>
  <c r="AB938" i="1" a="1"/>
  <c r="AB938" i="1" s="1"/>
  <c r="AB947" i="1" a="1"/>
  <c r="AB947" i="1" s="1"/>
  <c r="AB957" i="1" a="1"/>
  <c r="AB957" i="1" s="1"/>
  <c r="AB959" i="1" a="1"/>
  <c r="AB959" i="1" s="1"/>
  <c r="AB961" i="1" a="1"/>
  <c r="AB961" i="1" s="1"/>
  <c r="AB963" i="1" a="1"/>
  <c r="AB963" i="1" s="1"/>
  <c r="AB965" i="1" a="1"/>
  <c r="AB965" i="1" s="1"/>
  <c r="AB967" i="1" a="1"/>
  <c r="AB967" i="1" s="1"/>
  <c r="AB969" i="1" a="1"/>
  <c r="AB969" i="1" s="1"/>
  <c r="AB971" i="1" a="1"/>
  <c r="AB971" i="1" s="1"/>
  <c r="AB973" i="1" a="1"/>
  <c r="AB973" i="1" s="1"/>
  <c r="AB975" i="1" a="1"/>
  <c r="AB975" i="1" s="1"/>
  <c r="AB977" i="1" a="1"/>
  <c r="AB977" i="1" s="1"/>
  <c r="AB979" i="1" a="1"/>
  <c r="AB979" i="1" s="1"/>
  <c r="AB981" i="1" a="1"/>
  <c r="AB981" i="1" s="1"/>
  <c r="AB666" i="1" a="1"/>
  <c r="AB666" i="1" s="1"/>
  <c r="AB753" i="1" a="1"/>
  <c r="AB753" i="1" s="1"/>
  <c r="AB807" i="1" a="1"/>
  <c r="AB807" i="1" s="1"/>
  <c r="AB836" i="1" a="1"/>
  <c r="AB836" i="1" s="1"/>
  <c r="AB846" i="1" a="1"/>
  <c r="AB846" i="1" s="1"/>
  <c r="AB860" i="1" a="1"/>
  <c r="AB860" i="1" s="1"/>
  <c r="AB880" i="1" a="1"/>
  <c r="AB880" i="1" s="1"/>
  <c r="AB892" i="1" a="1"/>
  <c r="AB892" i="1" s="1"/>
  <c r="AB900" i="1" a="1"/>
  <c r="AB900" i="1" s="1"/>
  <c r="AB904" i="1" a="1"/>
  <c r="AB904" i="1" s="1"/>
  <c r="AB905" i="1" a="1"/>
  <c r="AB905" i="1" s="1"/>
  <c r="AB918" i="1" a="1"/>
  <c r="AB918" i="1" s="1"/>
  <c r="AB931" i="1" a="1"/>
  <c r="AB931" i="1" s="1"/>
  <c r="AB943" i="1" a="1"/>
  <c r="AB943" i="1" s="1"/>
  <c r="AB951" i="1" a="1"/>
  <c r="AB951" i="1" s="1"/>
  <c r="AB952" i="1" a="1"/>
  <c r="AB952" i="1" s="1"/>
  <c r="AB937" i="1" a="1"/>
  <c r="AB937" i="1" s="1"/>
  <c r="AB1054" i="1" a="1"/>
  <c r="AB1054" i="1" s="1"/>
  <c r="AB1063" i="1" a="1"/>
  <c r="AB1063" i="1" s="1"/>
  <c r="AB1027" i="1" a="1"/>
  <c r="AB1027" i="1" s="1"/>
  <c r="AB1029" i="1" a="1"/>
  <c r="AB1029" i="1" s="1"/>
  <c r="AB1043" i="1" a="1"/>
  <c r="AB1043" i="1" s="1"/>
  <c r="AB1046" i="1" a="1"/>
  <c r="AB1046" i="1" s="1"/>
  <c r="AB1050" i="1" a="1"/>
  <c r="AB1050" i="1" s="1"/>
  <c r="AB1057" i="1" a="1"/>
  <c r="AB1057" i="1" s="1"/>
  <c r="AB1066" i="1" a="1"/>
  <c r="AB1066" i="1" s="1"/>
  <c r="AB864" i="1" a="1"/>
  <c r="AB864" i="1" s="1"/>
  <c r="AB950" i="1" a="1"/>
  <c r="AB950" i="1" s="1"/>
  <c r="AB984" i="1" a="1"/>
  <c r="AB984" i="1" s="1"/>
  <c r="AB986" i="1" a="1"/>
  <c r="AB986" i="1" s="1"/>
  <c r="AB988" i="1" a="1"/>
  <c r="AB988" i="1" s="1"/>
  <c r="AB990" i="1" a="1"/>
  <c r="AB990" i="1" s="1"/>
  <c r="AB992" i="1" a="1"/>
  <c r="AB992" i="1" s="1"/>
  <c r="AB994" i="1" a="1"/>
  <c r="AB994" i="1" s="1"/>
  <c r="AB996" i="1" a="1"/>
  <c r="AB996" i="1" s="1"/>
  <c r="AB998" i="1" a="1"/>
  <c r="AB998" i="1" s="1"/>
  <c r="AB1000" i="1" a="1"/>
  <c r="AB1000" i="1" s="1"/>
  <c r="AB1002" i="1" a="1"/>
  <c r="AB1002" i="1" s="1"/>
  <c r="AB1004" i="1" a="1"/>
  <c r="AB1004" i="1" s="1"/>
  <c r="AB1006" i="1" a="1"/>
  <c r="AB1006" i="1" s="1"/>
  <c r="AB1008" i="1" a="1"/>
  <c r="AB1008" i="1" s="1"/>
  <c r="AB1010" i="1" a="1"/>
  <c r="AB1010" i="1" s="1"/>
  <c r="AB1012" i="1" a="1"/>
  <c r="AB1012" i="1" s="1"/>
  <c r="AB1014" i="1" a="1"/>
  <c r="AB1014" i="1" s="1"/>
  <c r="AB1016" i="1" a="1"/>
  <c r="AB1016" i="1" s="1"/>
  <c r="AB1018" i="1" a="1"/>
  <c r="AB1018" i="1" s="1"/>
  <c r="AB1020" i="1" a="1"/>
  <c r="AB1020" i="1" s="1"/>
  <c r="AB1022" i="1" a="1"/>
  <c r="AB1022" i="1" s="1"/>
  <c r="AB1024" i="1" a="1"/>
  <c r="AB1024" i="1" s="1"/>
  <c r="AB1026" i="1" a="1"/>
  <c r="AB1026" i="1" s="1"/>
  <c r="AB1030" i="1" a="1"/>
  <c r="AB1030" i="1" s="1"/>
  <c r="AB1031" i="1" a="1"/>
  <c r="AB1031" i="1" s="1"/>
  <c r="AB1032" i="1" a="1"/>
  <c r="AB1032" i="1" s="1"/>
  <c r="AB1033" i="1" a="1"/>
  <c r="AB1033" i="1" s="1"/>
  <c r="AB1039" i="1" a="1"/>
  <c r="AB1039" i="1" s="1"/>
  <c r="AB1053" i="1" a="1"/>
  <c r="AB1053" i="1" s="1"/>
  <c r="AB1056" i="1" a="1"/>
  <c r="AB1056" i="1" s="1"/>
  <c r="AB1060" i="1" a="1"/>
  <c r="AB1060" i="1" s="1"/>
  <c r="AB899" i="1" a="1"/>
  <c r="AB899" i="1" s="1"/>
  <c r="AB936" i="1" a="1"/>
  <c r="AB936" i="1" s="1"/>
  <c r="AB1034" i="1" a="1"/>
  <c r="AB1034" i="1" s="1"/>
  <c r="AB1035" i="1" a="1"/>
  <c r="AB1035" i="1" s="1"/>
  <c r="AB1036" i="1" a="1"/>
  <c r="AB1036" i="1" s="1"/>
  <c r="AB1037" i="1" a="1"/>
  <c r="AB1037" i="1" s="1"/>
  <c r="AB1042" i="1" a="1"/>
  <c r="AB1042" i="1" s="1"/>
  <c r="AB1049" i="1" a="1"/>
  <c r="AB1049" i="1" s="1"/>
  <c r="AB884" i="1" a="1"/>
  <c r="AB884" i="1" s="1"/>
  <c r="AB1038" i="1" a="1"/>
  <c r="AB1038" i="1" s="1"/>
  <c r="AB1045" i="1" a="1"/>
  <c r="AB1045" i="1" s="1"/>
  <c r="AB1048" i="1" a="1"/>
  <c r="AB1048" i="1" s="1"/>
  <c r="AB1059" i="1" a="1"/>
  <c r="AB1059" i="1" s="1"/>
  <c r="AB1062" i="1" a="1"/>
  <c r="AB1062" i="1" s="1"/>
  <c r="AB1065" i="1" a="1"/>
  <c r="AB1065" i="1" s="1"/>
  <c r="AB799" i="1" a="1"/>
  <c r="AB799" i="1" s="1"/>
  <c r="AB896" i="1" a="1"/>
  <c r="AB896" i="1" s="1"/>
  <c r="AB1041" i="1" a="1"/>
  <c r="AB1041" i="1" s="1"/>
  <c r="AB1052" i="1" a="1"/>
  <c r="AB1052" i="1" s="1"/>
  <c r="AB1055" i="1" a="1"/>
  <c r="AB1055" i="1" s="1"/>
  <c r="AB930" i="1" a="1"/>
  <c r="AB930" i="1" s="1"/>
  <c r="AB983" i="1" a="1"/>
  <c r="AB983" i="1" s="1"/>
  <c r="AB985" i="1" a="1"/>
  <c r="AB985" i="1" s="1"/>
  <c r="AB987" i="1" a="1"/>
  <c r="AB987" i="1" s="1"/>
  <c r="AB989" i="1" a="1"/>
  <c r="AB989" i="1" s="1"/>
  <c r="AB991" i="1" a="1"/>
  <c r="AB991" i="1" s="1"/>
  <c r="AB993" i="1" a="1"/>
  <c r="AB993" i="1" s="1"/>
  <c r="AB995" i="1" a="1"/>
  <c r="AB995" i="1" s="1"/>
  <c r="AB997" i="1" a="1"/>
  <c r="AB997" i="1" s="1"/>
  <c r="AB999" i="1" a="1"/>
  <c r="AB999" i="1" s="1"/>
  <c r="AB1001" i="1" a="1"/>
  <c r="AB1001" i="1" s="1"/>
  <c r="AB1003" i="1" a="1"/>
  <c r="AB1003" i="1" s="1"/>
  <c r="AB1005" i="1" a="1"/>
  <c r="AB1005" i="1" s="1"/>
  <c r="AB1007" i="1" a="1"/>
  <c r="AB1007" i="1" s="1"/>
  <c r="AB1009" i="1" a="1"/>
  <c r="AB1009" i="1" s="1"/>
  <c r="AB1011" i="1" a="1"/>
  <c r="AB1011" i="1" s="1"/>
  <c r="AB1013" i="1" a="1"/>
  <c r="AB1013" i="1" s="1"/>
  <c r="AB1015" i="1" a="1"/>
  <c r="AB1015" i="1" s="1"/>
  <c r="AB1017" i="1" a="1"/>
  <c r="AB1017" i="1" s="1"/>
  <c r="AB1019" i="1" a="1"/>
  <c r="AB1019" i="1" s="1"/>
  <c r="AB1021" i="1" a="1"/>
  <c r="AB1021" i="1" s="1"/>
  <c r="AB1023" i="1" a="1"/>
  <c r="AB1023" i="1" s="1"/>
  <c r="AB1025" i="1" a="1"/>
  <c r="AB1025" i="1" s="1"/>
  <c r="AB1028" i="1" a="1"/>
  <c r="AB1028" i="1" s="1"/>
  <c r="AB1044" i="1" a="1"/>
  <c r="AB1044" i="1" s="1"/>
  <c r="AB831" i="1" a="1"/>
  <c r="AB831" i="1" s="1"/>
  <c r="AB888" i="1" a="1"/>
  <c r="AB888" i="1" s="1"/>
  <c r="AB953" i="1" a="1"/>
  <c r="AB953" i="1" s="1"/>
  <c r="AB1082" i="1" a="1"/>
  <c r="AB1082" i="1" s="1"/>
  <c r="AB1094" i="1" a="1"/>
  <c r="AB1094" i="1" s="1"/>
  <c r="AB1102" i="1" a="1"/>
  <c r="AB1102" i="1" s="1"/>
  <c r="AB1104" i="1" a="1"/>
  <c r="AB1104" i="1" s="1"/>
  <c r="AB1105" i="1" a="1"/>
  <c r="AB1105" i="1" s="1"/>
  <c r="AB1115" i="1" a="1"/>
  <c r="AB1115" i="1" s="1"/>
  <c r="AB1125" i="1" a="1"/>
  <c r="AB1125" i="1" s="1"/>
  <c r="AB1136" i="1" a="1"/>
  <c r="AB1136" i="1" s="1"/>
  <c r="AB1141" i="1" a="1"/>
  <c r="AB1141" i="1" s="1"/>
  <c r="AB1146" i="1" a="1"/>
  <c r="AB1146" i="1" s="1"/>
  <c r="AB1153" i="1" a="1"/>
  <c r="AB1153" i="1" s="1"/>
  <c r="AB1160" i="1" a="1"/>
  <c r="AB1160" i="1" s="1"/>
  <c r="AB1162" i="1" a="1"/>
  <c r="AB1162" i="1" s="1"/>
  <c r="AB1170" i="1" a="1"/>
  <c r="AB1170" i="1" s="1"/>
  <c r="AB1184" i="1" a="1"/>
  <c r="AB1184" i="1" s="1"/>
  <c r="AB1187" i="1" a="1"/>
  <c r="AB1187" i="1" s="1"/>
  <c r="AB1047" i="1" a="1"/>
  <c r="AB1047" i="1" s="1"/>
  <c r="AB1061" i="1" a="1"/>
  <c r="AB1061" i="1" s="1"/>
  <c r="AB1067" i="1" a="1"/>
  <c r="AB1067" i="1" s="1"/>
  <c r="AB1073" i="1" a="1"/>
  <c r="AB1073" i="1" s="1"/>
  <c r="AB1076" i="1" a="1"/>
  <c r="AB1076" i="1" s="1"/>
  <c r="AB1085" i="1" a="1"/>
  <c r="AB1085" i="1" s="1"/>
  <c r="AB1089" i="1" a="1"/>
  <c r="AB1089" i="1" s="1"/>
  <c r="AB1093" i="1" a="1"/>
  <c r="AB1093" i="1" s="1"/>
  <c r="AB1097" i="1" a="1"/>
  <c r="AB1097" i="1" s="1"/>
  <c r="AB1101" i="1" a="1"/>
  <c r="AB1101" i="1" s="1"/>
  <c r="AB1106" i="1" a="1"/>
  <c r="AB1106" i="1" s="1"/>
  <c r="AB1107" i="1" a="1"/>
  <c r="AB1107" i="1" s="1"/>
  <c r="AB1124" i="1" a="1"/>
  <c r="AB1124" i="1" s="1"/>
  <c r="AB1130" i="1" a="1"/>
  <c r="AB1130" i="1" s="1"/>
  <c r="AB1135" i="1" a="1"/>
  <c r="AB1135" i="1" s="1"/>
  <c r="AB1140" i="1" a="1"/>
  <c r="AB1140" i="1" s="1"/>
  <c r="AB1157" i="1" a="1"/>
  <c r="AB1157" i="1" s="1"/>
  <c r="AB1164" i="1" a="1"/>
  <c r="AB1164" i="1" s="1"/>
  <c r="AB1167" i="1" a="1"/>
  <c r="AB1167" i="1" s="1"/>
  <c r="AB1180" i="1" a="1"/>
  <c r="AB1180" i="1" s="1"/>
  <c r="AB1195" i="1" a="1"/>
  <c r="AB1195" i="1" s="1"/>
  <c r="AB1064" i="1" a="1"/>
  <c r="AB1064" i="1" s="1"/>
  <c r="AB1070" i="1" a="1"/>
  <c r="AB1070" i="1" s="1"/>
  <c r="AB1081" i="1" a="1"/>
  <c r="AB1081" i="1" s="1"/>
  <c r="AB1108" i="1" a="1"/>
  <c r="AB1108" i="1" s="1"/>
  <c r="AB1109" i="1" a="1"/>
  <c r="AB1109" i="1" s="1"/>
  <c r="AB1114" i="1" a="1"/>
  <c r="AB1114" i="1" s="1"/>
  <c r="AB1121" i="1" a="1"/>
  <c r="AB1121" i="1" s="1"/>
  <c r="AB1122" i="1" a="1"/>
  <c r="AB1122" i="1" s="1"/>
  <c r="AB1123" i="1" a="1"/>
  <c r="AB1123" i="1" s="1"/>
  <c r="AB1129" i="1" a="1"/>
  <c r="AB1129" i="1" s="1"/>
  <c r="AB1145" i="1" a="1"/>
  <c r="AB1145" i="1" s="1"/>
  <c r="AB1151" i="1" a="1"/>
  <c r="AB1151" i="1" s="1"/>
  <c r="AB1152" i="1" a="1"/>
  <c r="AB1152" i="1" s="1"/>
  <c r="AB1159" i="1" a="1"/>
  <c r="AB1159" i="1" s="1"/>
  <c r="AB1166" i="1" a="1"/>
  <c r="AB1166" i="1" s="1"/>
  <c r="AB1192" i="1" a="1"/>
  <c r="AB1192" i="1" s="1"/>
  <c r="AB1072" i="1" a="1"/>
  <c r="AB1072" i="1" s="1"/>
  <c r="AB1075" i="1" a="1"/>
  <c r="AB1075" i="1" s="1"/>
  <c r="AB1078" i="1" a="1"/>
  <c r="AB1078" i="1" s="1"/>
  <c r="AB1088" i="1" a="1"/>
  <c r="AB1088" i="1" s="1"/>
  <c r="AB1092" i="1" a="1"/>
  <c r="AB1092" i="1" s="1"/>
  <c r="AB1096" i="1" a="1"/>
  <c r="AB1096" i="1" s="1"/>
  <c r="AB1100" i="1" a="1"/>
  <c r="AB1100" i="1" s="1"/>
  <c r="AB1110" i="1" a="1"/>
  <c r="AB1110" i="1" s="1"/>
  <c r="AB1111" i="1" a="1"/>
  <c r="AB1111" i="1" s="1"/>
  <c r="AB1113" i="1" a="1"/>
  <c r="AB1113" i="1" s="1"/>
  <c r="AB1128" i="1" a="1"/>
  <c r="AB1128" i="1" s="1"/>
  <c r="AB1134" i="1" a="1"/>
  <c r="AB1134" i="1" s="1"/>
  <c r="AB1139" i="1" a="1"/>
  <c r="AB1139" i="1" s="1"/>
  <c r="AB1150" i="1" a="1"/>
  <c r="AB1150" i="1" s="1"/>
  <c r="AB1156" i="1" a="1"/>
  <c r="AB1156" i="1" s="1"/>
  <c r="AB1169" i="1" a="1"/>
  <c r="AB1169" i="1" s="1"/>
  <c r="AB1179" i="1" a="1"/>
  <c r="AB1179" i="1" s="1"/>
  <c r="AB1183" i="1" a="1"/>
  <c r="AB1183" i="1" s="1"/>
  <c r="AB1186" i="1" a="1"/>
  <c r="AB1186" i="1" s="1"/>
  <c r="AB1189" i="1" a="1"/>
  <c r="AB1189" i="1" s="1"/>
  <c r="AB1069" i="1" a="1"/>
  <c r="AB1069" i="1" s="1"/>
  <c r="AB1080" i="1" a="1"/>
  <c r="AB1080" i="1" s="1"/>
  <c r="AB1084" i="1" a="1"/>
  <c r="AB1084" i="1" s="1"/>
  <c r="AB1087" i="1" a="1"/>
  <c r="AB1087" i="1" s="1"/>
  <c r="AB1112" i="1" a="1"/>
  <c r="AB1112" i="1" s="1"/>
  <c r="AB1119" i="1" a="1"/>
  <c r="AB1119" i="1" s="1"/>
  <c r="AB1120" i="1" a="1"/>
  <c r="AB1120" i="1" s="1"/>
  <c r="AB1127" i="1" a="1"/>
  <c r="AB1127" i="1" s="1"/>
  <c r="AB1133" i="1" a="1"/>
  <c r="AB1133" i="1" s="1"/>
  <c r="AB1144" i="1" a="1"/>
  <c r="AB1144" i="1" s="1"/>
  <c r="AB1149" i="1" a="1"/>
  <c r="AB1149" i="1" s="1"/>
  <c r="AB1161" i="1" a="1"/>
  <c r="AB1161" i="1" s="1"/>
  <c r="AB1163" i="1" a="1"/>
  <c r="AB1163" i="1" s="1"/>
  <c r="AB1177" i="1" a="1"/>
  <c r="AB1177" i="1" s="1"/>
  <c r="AB1178" i="1" a="1"/>
  <c r="AB1178" i="1" s="1"/>
  <c r="AB1182" i="1" a="1"/>
  <c r="AB1182" i="1" s="1"/>
  <c r="AB1040" i="1" a="1"/>
  <c r="AB1040" i="1" s="1"/>
  <c r="AB1091" i="1" a="1"/>
  <c r="AB1091" i="1" s="1"/>
  <c r="AB1095" i="1" a="1"/>
  <c r="AB1095" i="1" s="1"/>
  <c r="AB1099" i="1" a="1"/>
  <c r="AB1099" i="1" s="1"/>
  <c r="AB1118" i="1" a="1"/>
  <c r="AB1118" i="1" s="1"/>
  <c r="AB1138" i="1" a="1"/>
  <c r="AB1138" i="1" s="1"/>
  <c r="AB1143" i="1" a="1"/>
  <c r="AB1143" i="1" s="1"/>
  <c r="AB1148" i="1" a="1"/>
  <c r="AB1148" i="1" s="1"/>
  <c r="AB1155" i="1" a="1"/>
  <c r="AB1155" i="1" s="1"/>
  <c r="AB1175" i="1" a="1"/>
  <c r="AB1175" i="1" s="1"/>
  <c r="AB1176" i="1" a="1"/>
  <c r="AB1176" i="1" s="1"/>
  <c r="AB1191" i="1" a="1"/>
  <c r="AB1191" i="1" s="1"/>
  <c r="AB1058" i="1" a="1"/>
  <c r="AB1058" i="1" s="1"/>
  <c r="AB1068" i="1" a="1"/>
  <c r="AB1068" i="1" s="1"/>
  <c r="AB1071" i="1" a="1"/>
  <c r="AB1071" i="1" s="1"/>
  <c r="AB1074" i="1" a="1"/>
  <c r="AB1074" i="1" s="1"/>
  <c r="AB1077" i="1" a="1"/>
  <c r="AB1077" i="1" s="1"/>
  <c r="AB1083" i="1" a="1"/>
  <c r="AB1083" i="1" s="1"/>
  <c r="AB1126" i="1" a="1"/>
  <c r="AB1126" i="1" s="1"/>
  <c r="AB1132" i="1" a="1"/>
  <c r="AB1132" i="1" s="1"/>
  <c r="AB1137" i="1" a="1"/>
  <c r="AB1137" i="1" s="1"/>
  <c r="AB1142" i="1" a="1"/>
  <c r="AB1142" i="1" s="1"/>
  <c r="AB1147" i="1" a="1"/>
  <c r="AB1147" i="1" s="1"/>
  <c r="AB1158" i="1" a="1"/>
  <c r="AB1158" i="1" s="1"/>
  <c r="AB1165" i="1" a="1"/>
  <c r="AB1165" i="1" s="1"/>
  <c r="AB1168" i="1" a="1"/>
  <c r="AB1168" i="1" s="1"/>
  <c r="AB1172" i="1" a="1"/>
  <c r="AB1172" i="1" s="1"/>
  <c r="AB1173" i="1" a="1"/>
  <c r="AB1173" i="1" s="1"/>
  <c r="AB1174" i="1" a="1"/>
  <c r="AB1174" i="1" s="1"/>
  <c r="AB1181" i="1" a="1"/>
  <c r="AB1181" i="1" s="1"/>
  <c r="AB1185" i="1" a="1"/>
  <c r="AB1185" i="1" s="1"/>
  <c r="AB1188" i="1" a="1"/>
  <c r="AB1188" i="1" s="1"/>
  <c r="AB1098" i="1" a="1"/>
  <c r="AB1098" i="1" s="1"/>
  <c r="AB1103" i="1" a="1"/>
  <c r="AB1103" i="1" s="1"/>
  <c r="AB1171" i="1" a="1"/>
  <c r="AB1171" i="1" s="1"/>
  <c r="AB1207" i="1" a="1"/>
  <c r="AB1207" i="1" s="1"/>
  <c r="AB1212" i="1" a="1"/>
  <c r="AB1212" i="1" s="1"/>
  <c r="AB1221" i="1" a="1"/>
  <c r="AB1221" i="1" s="1"/>
  <c r="AB1247" i="1" a="1"/>
  <c r="AB1247" i="1" s="1"/>
  <c r="AB1248" i="1" a="1"/>
  <c r="AB1248" i="1" s="1"/>
  <c r="AB1263" i="1" a="1"/>
  <c r="AB1263" i="1" s="1"/>
  <c r="AB1264" i="1" a="1"/>
  <c r="AB1264" i="1" s="1"/>
  <c r="AB1265" i="1" a="1"/>
  <c r="AB1265" i="1" s="1"/>
  <c r="AB1266" i="1" a="1"/>
  <c r="AB1266" i="1" s="1"/>
  <c r="AB1275" i="1" a="1"/>
  <c r="AB1275" i="1" s="1"/>
  <c r="AB1279" i="1" a="1"/>
  <c r="AB1279" i="1" s="1"/>
  <c r="AB1293" i="1" a="1"/>
  <c r="AB1293" i="1" s="1"/>
  <c r="AB1308" i="1" a="1"/>
  <c r="AB1308" i="1" s="1"/>
  <c r="AB1116" i="1" a="1"/>
  <c r="AB1116" i="1" s="1"/>
  <c r="AB1154" i="1" a="1"/>
  <c r="AB1154" i="1" s="1"/>
  <c r="AB1196" i="1" a="1"/>
  <c r="AB1196" i="1" s="1"/>
  <c r="AB1198" i="1" a="1"/>
  <c r="AB1198" i="1" s="1"/>
  <c r="AB1204" i="1" a="1"/>
  <c r="AB1204" i="1" s="1"/>
  <c r="AB1227" i="1" a="1"/>
  <c r="AB1227" i="1" s="1"/>
  <c r="AB1230" i="1" a="1"/>
  <c r="AB1230" i="1" s="1"/>
  <c r="AB1237" i="1" a="1"/>
  <c r="AB1237" i="1" s="1"/>
  <c r="AB1245" i="1" a="1"/>
  <c r="AB1245" i="1" s="1"/>
  <c r="AB1246" i="1" a="1"/>
  <c r="AB1246" i="1" s="1"/>
  <c r="AB1261" i="1" a="1"/>
  <c r="AB1261" i="1" s="1"/>
  <c r="AB1262" i="1" a="1"/>
  <c r="AB1262" i="1" s="1"/>
  <c r="AB1285" i="1" a="1"/>
  <c r="AB1285" i="1" s="1"/>
  <c r="AB1289" i="1" a="1"/>
  <c r="AB1289" i="1" s="1"/>
  <c r="AB1292" i="1" a="1"/>
  <c r="AB1292" i="1" s="1"/>
  <c r="AB1090" i="1" a="1"/>
  <c r="AB1090" i="1" s="1"/>
  <c r="AB1131" i="1" a="1"/>
  <c r="AB1131" i="1" s="1"/>
  <c r="AB1201" i="1" a="1"/>
  <c r="AB1201" i="1" s="1"/>
  <c r="AB1209" i="1" a="1"/>
  <c r="AB1209" i="1" s="1"/>
  <c r="AB1214" i="1" a="1"/>
  <c r="AB1214" i="1" s="1"/>
  <c r="AB1217" i="1" a="1"/>
  <c r="AB1217" i="1" s="1"/>
  <c r="AB1220" i="1" a="1"/>
  <c r="AB1220" i="1" s="1"/>
  <c r="AB1224" i="1" a="1"/>
  <c r="AB1224" i="1" s="1"/>
  <c r="AB1233" i="1" a="1"/>
  <c r="AB1233" i="1" s="1"/>
  <c r="AB1243" i="1" a="1"/>
  <c r="AB1243" i="1" s="1"/>
  <c r="AB1244" i="1" a="1"/>
  <c r="AB1244" i="1" s="1"/>
  <c r="AB1259" i="1" a="1"/>
  <c r="AB1259" i="1" s="1"/>
  <c r="AB1260" i="1" a="1"/>
  <c r="AB1260" i="1" s="1"/>
  <c r="AB1274" i="1" a="1"/>
  <c r="AB1274" i="1" s="1"/>
  <c r="AB1281" i="1" a="1"/>
  <c r="AB1281" i="1" s="1"/>
  <c r="AB1296" i="1" a="1"/>
  <c r="AB1296" i="1" s="1"/>
  <c r="AB1299" i="1" a="1"/>
  <c r="AB1299" i="1" s="1"/>
  <c r="AB1302" i="1" a="1"/>
  <c r="AB1302" i="1" s="1"/>
  <c r="AB1305" i="1" a="1"/>
  <c r="AB1305" i="1" s="1"/>
  <c r="AB1310" i="1" a="1"/>
  <c r="AB1310" i="1" s="1"/>
  <c r="AB1051" i="1" a="1"/>
  <c r="AB1051" i="1" s="1"/>
  <c r="AB1190" i="1" a="1"/>
  <c r="AB1190" i="1" s="1"/>
  <c r="AB1200" i="1" a="1"/>
  <c r="AB1200" i="1" s="1"/>
  <c r="AB1206" i="1" a="1"/>
  <c r="AB1206" i="1" s="1"/>
  <c r="AB1211" i="1" a="1"/>
  <c r="AB1211" i="1" s="1"/>
  <c r="AB1229" i="1" a="1"/>
  <c r="AB1229" i="1" s="1"/>
  <c r="AB1236" i="1" a="1"/>
  <c r="AB1236" i="1" s="1"/>
  <c r="AB1240" i="1" a="1"/>
  <c r="AB1240" i="1" s="1"/>
  <c r="AB1242" i="1" a="1"/>
  <c r="AB1242" i="1" s="1"/>
  <c r="AB1258" i="1" a="1"/>
  <c r="AB1258" i="1" s="1"/>
  <c r="AB1278" i="1" a="1"/>
  <c r="AB1278" i="1" s="1"/>
  <c r="AB1284" i="1" a="1"/>
  <c r="AB1284" i="1" s="1"/>
  <c r="AB1288" i="1" a="1"/>
  <c r="AB1288" i="1" s="1"/>
  <c r="AB1197" i="1" a="1"/>
  <c r="AB1197" i="1" s="1"/>
  <c r="AB1203" i="1" a="1"/>
  <c r="AB1203" i="1" s="1"/>
  <c r="AB1216" i="1" a="1"/>
  <c r="AB1216" i="1" s="1"/>
  <c r="AB1219" i="1" a="1"/>
  <c r="AB1219" i="1" s="1"/>
  <c r="AB1223" i="1" a="1"/>
  <c r="AB1223" i="1" s="1"/>
  <c r="AB1232" i="1" a="1"/>
  <c r="AB1232" i="1" s="1"/>
  <c r="AB1235" i="1" a="1"/>
  <c r="AB1235" i="1" s="1"/>
  <c r="AB1239" i="1" a="1"/>
  <c r="AB1239" i="1" s="1"/>
  <c r="AB1241" i="1" a="1"/>
  <c r="AB1241" i="1" s="1"/>
  <c r="AB1257" i="1" a="1"/>
  <c r="AB1257" i="1" s="1"/>
  <c r="AB1273" i="1" a="1"/>
  <c r="AB1273" i="1" s="1"/>
  <c r="AB1291" i="1" a="1"/>
  <c r="AB1291" i="1" s="1"/>
  <c r="AB1295" i="1" a="1"/>
  <c r="AB1295" i="1" s="1"/>
  <c r="AB1301" i="1" a="1"/>
  <c r="AB1301" i="1" s="1"/>
  <c r="AB1304" i="1" a="1"/>
  <c r="AB1304" i="1" s="1"/>
  <c r="AB1193" i="1" a="1"/>
  <c r="AB1193" i="1" s="1"/>
  <c r="AB1208" i="1" a="1"/>
  <c r="AB1208" i="1" s="1"/>
  <c r="AB1226" i="1" a="1"/>
  <c r="AB1226" i="1" s="1"/>
  <c r="AB1253" i="1" a="1"/>
  <c r="AB1253" i="1" s="1"/>
  <c r="AB1255" i="1" a="1"/>
  <c r="AB1255" i="1" s="1"/>
  <c r="AB1256" i="1" a="1"/>
  <c r="AB1256" i="1" s="1"/>
  <c r="AB1271" i="1" a="1"/>
  <c r="AB1271" i="1" s="1"/>
  <c r="AB1272" i="1" a="1"/>
  <c r="AB1272" i="1" s="1"/>
  <c r="AB1280" i="1" a="1"/>
  <c r="AB1280" i="1" s="1"/>
  <c r="AB1287" i="1" a="1"/>
  <c r="AB1287" i="1" s="1"/>
  <c r="AB1298" i="1" a="1"/>
  <c r="AB1298" i="1" s="1"/>
  <c r="AB1309" i="1" a="1"/>
  <c r="AB1309" i="1" s="1"/>
  <c r="AB1312" i="1" a="1"/>
  <c r="AB1312" i="1" s="1"/>
  <c r="AB1086" i="1" a="1"/>
  <c r="AB1086" i="1" s="1"/>
  <c r="AB1202" i="1" a="1"/>
  <c r="AB1202" i="1" s="1"/>
  <c r="AB1215" i="1" a="1"/>
  <c r="AB1215" i="1" s="1"/>
  <c r="AB1218" i="1" a="1"/>
  <c r="AB1218" i="1" s="1"/>
  <c r="AB1225" i="1" a="1"/>
  <c r="AB1225" i="1" s="1"/>
  <c r="AB1234" i="1" a="1"/>
  <c r="AB1234" i="1" s="1"/>
  <c r="AB1249" i="1" a="1"/>
  <c r="AB1249" i="1" s="1"/>
  <c r="AB1250" i="1" a="1"/>
  <c r="AB1250" i="1" s="1"/>
  <c r="AB1231" i="1" a="1"/>
  <c r="AB1231" i="1" s="1"/>
  <c r="AB1306" i="1" a="1"/>
  <c r="AB1306" i="1" s="1"/>
  <c r="AB1317" i="1" a="1"/>
  <c r="AB1317" i="1" s="1"/>
  <c r="AB1320" i="1" a="1"/>
  <c r="AB1320" i="1" s="1"/>
  <c r="AB1326" i="1" a="1"/>
  <c r="AB1326" i="1" s="1"/>
  <c r="AB1329" i="1" a="1"/>
  <c r="AB1329" i="1" s="1"/>
  <c r="AB1332" i="1" a="1"/>
  <c r="AB1332" i="1" s="1"/>
  <c r="AB1336" i="1" a="1"/>
  <c r="AB1336" i="1" s="1"/>
  <c r="AB1358" i="1" a="1"/>
  <c r="AB1358" i="1" s="1"/>
  <c r="AB1376" i="1" a="1"/>
  <c r="AB1376" i="1" s="1"/>
  <c r="AB1238" i="1" a="1"/>
  <c r="AB1238" i="1" s="1"/>
  <c r="AB1270" i="1" a="1"/>
  <c r="AB1270" i="1" s="1"/>
  <c r="AB1322" i="1" a="1"/>
  <c r="AB1322" i="1" s="1"/>
  <c r="AB1343" i="1" a="1"/>
  <c r="AB1343" i="1" s="1"/>
  <c r="AB1346" i="1" a="1"/>
  <c r="AB1346" i="1" s="1"/>
  <c r="AB1351" i="1" a="1"/>
  <c r="AB1351" i="1" s="1"/>
  <c r="AB1363" i="1" a="1"/>
  <c r="AB1363" i="1" s="1"/>
  <c r="AB1366" i="1" a="1"/>
  <c r="AB1366" i="1" s="1"/>
  <c r="AB1369" i="1" a="1"/>
  <c r="AB1369" i="1" s="1"/>
  <c r="AB1372" i="1" a="1"/>
  <c r="AB1372" i="1" s="1"/>
  <c r="AB1380" i="1" a="1"/>
  <c r="AB1380" i="1" s="1"/>
  <c r="AB1384" i="1" a="1"/>
  <c r="AB1384" i="1" s="1"/>
  <c r="AB1386" i="1" a="1"/>
  <c r="AB1386" i="1" s="1"/>
  <c r="AB1388" i="1" a="1"/>
  <c r="AB1388" i="1" s="1"/>
  <c r="AB1390" i="1" a="1"/>
  <c r="AB1390" i="1" s="1"/>
  <c r="AB1392" i="1" a="1"/>
  <c r="AB1392" i="1" s="1"/>
  <c r="AB1394" i="1" a="1"/>
  <c r="AB1394" i="1" s="1"/>
  <c r="AB1396" i="1" a="1"/>
  <c r="AB1396" i="1" s="1"/>
  <c r="AB1398" i="1" a="1"/>
  <c r="AB1398" i="1" s="1"/>
  <c r="AB1400" i="1" a="1"/>
  <c r="AB1400" i="1" s="1"/>
  <c r="AB1402" i="1" a="1"/>
  <c r="AB1402" i="1" s="1"/>
  <c r="AB1404" i="1" a="1"/>
  <c r="AB1404" i="1" s="1"/>
  <c r="AB1406" i="1" a="1"/>
  <c r="AB1406" i="1" s="1"/>
  <c r="AB1408" i="1" a="1"/>
  <c r="AB1408" i="1" s="1"/>
  <c r="AB1410" i="1" a="1"/>
  <c r="AB1410" i="1" s="1"/>
  <c r="AB1412" i="1" a="1"/>
  <c r="AB1412" i="1" s="1"/>
  <c r="AB1414" i="1" a="1"/>
  <c r="AB1414" i="1" s="1"/>
  <c r="AB1416" i="1" a="1"/>
  <c r="AB1416" i="1" s="1"/>
  <c r="AB1418" i="1" a="1"/>
  <c r="AB1418" i="1" s="1"/>
  <c r="AB1420" i="1" a="1"/>
  <c r="AB1420" i="1" s="1"/>
  <c r="AB1228" i="1" a="1"/>
  <c r="AB1228" i="1" s="1"/>
  <c r="AB1286" i="1" a="1"/>
  <c r="AB1286" i="1" s="1"/>
  <c r="AB1297" i="1" a="1"/>
  <c r="AB1297" i="1" s="1"/>
  <c r="AB1314" i="1" a="1"/>
  <c r="AB1314" i="1" s="1"/>
  <c r="AB1335" i="1" a="1"/>
  <c r="AB1335" i="1" s="1"/>
  <c r="AB1339" i="1" a="1"/>
  <c r="AB1339" i="1" s="1"/>
  <c r="AB1348" i="1" a="1"/>
  <c r="AB1348" i="1" s="1"/>
  <c r="AB1354" i="1" a="1"/>
  <c r="AB1354" i="1" s="1"/>
  <c r="AB1360" i="1" a="1"/>
  <c r="AB1360" i="1" s="1"/>
  <c r="AB1375" i="1" a="1"/>
  <c r="AB1375" i="1" s="1"/>
  <c r="AB1199" i="1" a="1"/>
  <c r="AB1199" i="1" s="1"/>
  <c r="AB1254" i="1" a="1"/>
  <c r="AB1254" i="1" s="1"/>
  <c r="AB1300" i="1" a="1"/>
  <c r="AB1300" i="1" s="1"/>
  <c r="AB1311" i="1" a="1"/>
  <c r="AB1311" i="1" s="1"/>
  <c r="AB1313" i="1" a="1"/>
  <c r="AB1313" i="1" s="1"/>
  <c r="AB1316" i="1" a="1"/>
  <c r="AB1316" i="1" s="1"/>
  <c r="AB1319" i="1" a="1"/>
  <c r="AB1319" i="1" s="1"/>
  <c r="AB1325" i="1" a="1"/>
  <c r="AB1325" i="1" s="1"/>
  <c r="AB1328" i="1" a="1"/>
  <c r="AB1328" i="1" s="1"/>
  <c r="AB1331" i="1" a="1"/>
  <c r="AB1331" i="1" s="1"/>
  <c r="AB1342" i="1" a="1"/>
  <c r="AB1342" i="1" s="1"/>
  <c r="AB1357" i="1" a="1"/>
  <c r="AB1357" i="1" s="1"/>
  <c r="AB1194" i="1" a="1"/>
  <c r="AB1194" i="1" s="1"/>
  <c r="AB1213" i="1" a="1"/>
  <c r="AB1213" i="1" s="1"/>
  <c r="AB1267" i="1" a="1"/>
  <c r="AB1267" i="1" s="1"/>
  <c r="AB1276" i="1" a="1"/>
  <c r="AB1276" i="1" s="1"/>
  <c r="AB1282" i="1" a="1"/>
  <c r="AB1282" i="1" s="1"/>
  <c r="AB1321" i="1" a="1"/>
  <c r="AB1321" i="1" s="1"/>
  <c r="AB1324" i="1" a="1"/>
  <c r="AB1324" i="1" s="1"/>
  <c r="AB1334" i="1" a="1"/>
  <c r="AB1334" i="1" s="1"/>
  <c r="AB1338" i="1" a="1"/>
  <c r="AB1338" i="1" s="1"/>
  <c r="AB1345" i="1" a="1"/>
  <c r="AB1345" i="1" s="1"/>
  <c r="AB1350" i="1" a="1"/>
  <c r="AB1350" i="1" s="1"/>
  <c r="AB1359" i="1" a="1"/>
  <c r="AB1359" i="1" s="1"/>
  <c r="AB1362" i="1" a="1"/>
  <c r="AB1362" i="1" s="1"/>
  <c r="AB1365" i="1" a="1"/>
  <c r="AB1365" i="1" s="1"/>
  <c r="AB1368" i="1" a="1"/>
  <c r="AB1368" i="1" s="1"/>
  <c r="AB1371" i="1" a="1"/>
  <c r="AB1371" i="1" s="1"/>
  <c r="AB1378" i="1" a="1"/>
  <c r="AB1378" i="1" s="1"/>
  <c r="AB1117" i="1" a="1"/>
  <c r="AB1117" i="1" s="1"/>
  <c r="AB1251" i="1" a="1"/>
  <c r="AB1251" i="1" s="1"/>
  <c r="AB1277" i="1" a="1"/>
  <c r="AB1277" i="1" s="1"/>
  <c r="AB1283" i="1" a="1"/>
  <c r="AB1283" i="1" s="1"/>
  <c r="AB1294" i="1" a="1"/>
  <c r="AB1294" i="1" s="1"/>
  <c r="AB1303" i="1" a="1"/>
  <c r="AB1303" i="1" s="1"/>
  <c r="AB1307" i="1" a="1"/>
  <c r="AB1307" i="1" s="1"/>
  <c r="AB1318" i="1" a="1"/>
  <c r="AB1318" i="1" s="1"/>
  <c r="AB1327" i="1" a="1"/>
  <c r="AB1327" i="1" s="1"/>
  <c r="AB1341" i="1" a="1"/>
  <c r="AB1341" i="1" s="1"/>
  <c r="AB1353" i="1" a="1"/>
  <c r="AB1353" i="1" s="1"/>
  <c r="AB1356" i="1" a="1"/>
  <c r="AB1356" i="1" s="1"/>
  <c r="AB1374" i="1" a="1"/>
  <c r="AB1374" i="1" s="1"/>
  <c r="AB1382" i="1" a="1"/>
  <c r="AB1382" i="1" s="1"/>
  <c r="AB1385" i="1" a="1"/>
  <c r="AB1385" i="1" s="1"/>
  <c r="AB1387" i="1" a="1"/>
  <c r="AB1387" i="1" s="1"/>
  <c r="AB1389" i="1" a="1"/>
  <c r="AB1389" i="1" s="1"/>
  <c r="AB1391" i="1" a="1"/>
  <c r="AB1391" i="1" s="1"/>
  <c r="AB1393" i="1" a="1"/>
  <c r="AB1393" i="1" s="1"/>
  <c r="AB1395" i="1" a="1"/>
  <c r="AB1395" i="1" s="1"/>
  <c r="AB1397" i="1" a="1"/>
  <c r="AB1397" i="1" s="1"/>
  <c r="AB1399" i="1" a="1"/>
  <c r="AB1399" i="1" s="1"/>
  <c r="AB1401" i="1" a="1"/>
  <c r="AB1401" i="1" s="1"/>
  <c r="AB1403" i="1" a="1"/>
  <c r="AB1403" i="1" s="1"/>
  <c r="AB1405" i="1" a="1"/>
  <c r="AB1405" i="1" s="1"/>
  <c r="AB1407" i="1" a="1"/>
  <c r="AB1407" i="1" s="1"/>
  <c r="AB1409" i="1" a="1"/>
  <c r="AB1409" i="1" s="1"/>
  <c r="AB1411" i="1" a="1"/>
  <c r="AB1411" i="1" s="1"/>
  <c r="AB1413" i="1" a="1"/>
  <c r="AB1413" i="1" s="1"/>
  <c r="AB1415" i="1" a="1"/>
  <c r="AB1415" i="1" s="1"/>
  <c r="AB1417" i="1" a="1"/>
  <c r="AB1417" i="1" s="1"/>
  <c r="AB1419" i="1" a="1"/>
  <c r="AB1419" i="1" s="1"/>
  <c r="AB1421" i="1" a="1"/>
  <c r="AB1421" i="1" s="1"/>
  <c r="AB1423" i="1" a="1"/>
  <c r="AB1423" i="1" s="1"/>
  <c r="AB1425" i="1" a="1"/>
  <c r="AB1425" i="1" s="1"/>
  <c r="AB1427" i="1" a="1"/>
  <c r="AB1427" i="1" s="1"/>
  <c r="AB1429" i="1" a="1"/>
  <c r="AB1429" i="1" s="1"/>
  <c r="AB1431" i="1" a="1"/>
  <c r="AB1431" i="1" s="1"/>
  <c r="AB1205" i="1" a="1"/>
  <c r="AB1205" i="1" s="1"/>
  <c r="AB1252" i="1" a="1"/>
  <c r="AB1252" i="1" s="1"/>
  <c r="AB1269" i="1" a="1"/>
  <c r="AB1269" i="1" s="1"/>
  <c r="AB1290" i="1" a="1"/>
  <c r="AB1290" i="1" s="1"/>
  <c r="AB1315" i="1" a="1"/>
  <c r="AB1315" i="1" s="1"/>
  <c r="AB1323" i="1" a="1"/>
  <c r="AB1323" i="1" s="1"/>
  <c r="AB1333" i="1" a="1"/>
  <c r="AB1333" i="1" s="1"/>
  <c r="AB1340" i="1" a="1"/>
  <c r="AB1340" i="1" s="1"/>
  <c r="AB1344" i="1" a="1"/>
  <c r="AB1344" i="1" s="1"/>
  <c r="AB1349" i="1" a="1"/>
  <c r="AB1349" i="1" s="1"/>
  <c r="AB1352" i="1" a="1"/>
  <c r="AB1352" i="1" s="1"/>
  <c r="AB1355" i="1" a="1"/>
  <c r="AB1355" i="1" s="1"/>
  <c r="AB1361" i="1" a="1"/>
  <c r="AB1361" i="1" s="1"/>
  <c r="AB1364" i="1" a="1"/>
  <c r="AB1364" i="1" s="1"/>
  <c r="AB1373" i="1" a="1"/>
  <c r="AB1373" i="1" s="1"/>
  <c r="AB1381" i="1" a="1"/>
  <c r="AB1381" i="1" s="1"/>
  <c r="AB1268" i="1" a="1"/>
  <c r="AB1268" i="1" s="1"/>
  <c r="AB1522" i="1" a="1"/>
  <c r="AB1522" i="1" s="1"/>
  <c r="AB1527" i="1" a="1"/>
  <c r="AB1527" i="1" s="1"/>
  <c r="AB1537" i="1" a="1"/>
  <c r="AB1537" i="1" s="1"/>
  <c r="AB1079" i="1" a="1"/>
  <c r="AB1079" i="1" s="1"/>
  <c r="AB1222" i="1" a="1"/>
  <c r="AB1222" i="1" s="1"/>
  <c r="AB1377" i="1" a="1"/>
  <c r="AB1377" i="1" s="1"/>
  <c r="AB1424" i="1" a="1"/>
  <c r="AB1424" i="1" s="1"/>
  <c r="AB1432" i="1" a="1"/>
  <c r="AB1432" i="1" s="1"/>
  <c r="AB1433" i="1" a="1"/>
  <c r="AB1433" i="1" s="1"/>
  <c r="AB1435" i="1" a="1"/>
  <c r="AB1435" i="1" s="1"/>
  <c r="AB1437" i="1" a="1"/>
  <c r="AB1437" i="1" s="1"/>
  <c r="AB1439" i="1" a="1"/>
  <c r="AB1439" i="1" s="1"/>
  <c r="AB1441" i="1" a="1"/>
  <c r="AB1441" i="1" s="1"/>
  <c r="AB1443" i="1" a="1"/>
  <c r="AB1443" i="1" s="1"/>
  <c r="AB1445" i="1" a="1"/>
  <c r="AB1445" i="1" s="1"/>
  <c r="AB1447" i="1" a="1"/>
  <c r="AB1447" i="1" s="1"/>
  <c r="AB1449" i="1" a="1"/>
  <c r="AB1449" i="1" s="1"/>
  <c r="AB1451" i="1" a="1"/>
  <c r="AB1451" i="1" s="1"/>
  <c r="AB1453" i="1" a="1"/>
  <c r="AB1453" i="1" s="1"/>
  <c r="AB1455" i="1" a="1"/>
  <c r="AB1455" i="1" s="1"/>
  <c r="AB1457" i="1" a="1"/>
  <c r="AB1457" i="1" s="1"/>
  <c r="AB1459" i="1" a="1"/>
  <c r="AB1459" i="1" s="1"/>
  <c r="AB1461" i="1" a="1"/>
  <c r="AB1461" i="1" s="1"/>
  <c r="AB1463" i="1" a="1"/>
  <c r="AB1463" i="1" s="1"/>
  <c r="AB1465" i="1" a="1"/>
  <c r="AB1465" i="1" s="1"/>
  <c r="AB1467" i="1" a="1"/>
  <c r="AB1467" i="1" s="1"/>
  <c r="AB1469" i="1" a="1"/>
  <c r="AB1469" i="1" s="1"/>
  <c r="AB1471" i="1" a="1"/>
  <c r="AB1471" i="1" s="1"/>
  <c r="AB1473" i="1" a="1"/>
  <c r="AB1473" i="1" s="1"/>
  <c r="AB1475" i="1" a="1"/>
  <c r="AB1475" i="1" s="1"/>
  <c r="AB1477" i="1" a="1"/>
  <c r="AB1477" i="1" s="1"/>
  <c r="AB1479" i="1" a="1"/>
  <c r="AB1479" i="1" s="1"/>
  <c r="AB1481" i="1" a="1"/>
  <c r="AB1481" i="1" s="1"/>
  <c r="AB1483" i="1" a="1"/>
  <c r="AB1483" i="1" s="1"/>
  <c r="AB1485" i="1" a="1"/>
  <c r="AB1485" i="1" s="1"/>
  <c r="AB1487" i="1" a="1"/>
  <c r="AB1487" i="1" s="1"/>
  <c r="AB1489" i="1" a="1"/>
  <c r="AB1489" i="1" s="1"/>
  <c r="AB1491" i="1" a="1"/>
  <c r="AB1491" i="1" s="1"/>
  <c r="AB1493" i="1" a="1"/>
  <c r="AB1493" i="1" s="1"/>
  <c r="AB1495" i="1" a="1"/>
  <c r="AB1495" i="1" s="1"/>
  <c r="AB1497" i="1" a="1"/>
  <c r="AB1497" i="1" s="1"/>
  <c r="AB1499" i="1" a="1"/>
  <c r="AB1499" i="1" s="1"/>
  <c r="AB1501" i="1" a="1"/>
  <c r="AB1501" i="1" s="1"/>
  <c r="AB1503" i="1" a="1"/>
  <c r="AB1503" i="1" s="1"/>
  <c r="AB1505" i="1" a="1"/>
  <c r="AB1505" i="1" s="1"/>
  <c r="AB1507" i="1" a="1"/>
  <c r="AB1507" i="1" s="1"/>
  <c r="AB1509" i="1" a="1"/>
  <c r="AB1509" i="1" s="1"/>
  <c r="AB1511" i="1" a="1"/>
  <c r="AB1511" i="1" s="1"/>
  <c r="AB1513" i="1" a="1"/>
  <c r="AB1513" i="1" s="1"/>
  <c r="AB1515" i="1" a="1"/>
  <c r="AB1515" i="1" s="1"/>
  <c r="AB1517" i="1" a="1"/>
  <c r="AB1517" i="1" s="1"/>
  <c r="AB1519" i="1" a="1"/>
  <c r="AB1519" i="1" s="1"/>
  <c r="AB1526" i="1" a="1"/>
  <c r="AB1526" i="1" s="1"/>
  <c r="AB1531" i="1" a="1"/>
  <c r="AB1531" i="1" s="1"/>
  <c r="AB1533" i="1" a="1"/>
  <c r="AB1533" i="1" s="1"/>
  <c r="AB1540" i="1" a="1"/>
  <c r="AB1540" i="1" s="1"/>
  <c r="AB1542" i="1" a="1"/>
  <c r="AB1542" i="1" s="1"/>
  <c r="AB1544" i="1" a="1"/>
  <c r="AB1544" i="1" s="1"/>
  <c r="AB1546" i="1" a="1"/>
  <c r="AB1546" i="1" s="1"/>
  <c r="AB1210" i="1" a="1"/>
  <c r="AB1210" i="1" s="1"/>
  <c r="AB1330" i="1" a="1"/>
  <c r="AB1330" i="1" s="1"/>
  <c r="AB1347" i="1" a="1"/>
  <c r="AB1347" i="1" s="1"/>
  <c r="AB1383" i="1" a="1"/>
  <c r="AB1383" i="1" s="1"/>
  <c r="AB1521" i="1" a="1"/>
  <c r="AB1521" i="1" s="1"/>
  <c r="AB1534" i="1" a="1"/>
  <c r="AB1534" i="1" s="1"/>
  <c r="AB1538" i="1" a="1"/>
  <c r="AB1538" i="1" s="1"/>
  <c r="AB1337" i="1" a="1"/>
  <c r="AB1337" i="1" s="1"/>
  <c r="AB1422" i="1" a="1"/>
  <c r="AB1422" i="1" s="1"/>
  <c r="AB1430" i="1" a="1"/>
  <c r="AB1430" i="1" s="1"/>
  <c r="AB1525" i="1" a="1"/>
  <c r="AB1525" i="1" s="1"/>
  <c r="AB1379" i="1" a="1"/>
  <c r="AB1379" i="1" s="1"/>
  <c r="AB1524" i="1" a="1"/>
  <c r="AB1524" i="1" s="1"/>
  <c r="AB1529" i="1" a="1"/>
  <c r="AB1529" i="1" s="1"/>
  <c r="AB1370" i="1" a="1"/>
  <c r="AB1370" i="1" s="1"/>
  <c r="AB1428" i="1" a="1"/>
  <c r="AB1428" i="1" s="1"/>
  <c r="AB1434" i="1" a="1"/>
  <c r="AB1434" i="1" s="1"/>
  <c r="AB1436" i="1" a="1"/>
  <c r="AB1436" i="1" s="1"/>
  <c r="AB1438" i="1" a="1"/>
  <c r="AB1438" i="1" s="1"/>
  <c r="AB1440" i="1" a="1"/>
  <c r="AB1440" i="1" s="1"/>
  <c r="AB1442" i="1" a="1"/>
  <c r="AB1442" i="1" s="1"/>
  <c r="AB1444" i="1" a="1"/>
  <c r="AB1444" i="1" s="1"/>
  <c r="AB1446" i="1" a="1"/>
  <c r="AB1446" i="1" s="1"/>
  <c r="AB1448" i="1" a="1"/>
  <c r="AB1448" i="1" s="1"/>
  <c r="AB1450" i="1" a="1"/>
  <c r="AB1450" i="1" s="1"/>
  <c r="AB1452" i="1" a="1"/>
  <c r="AB1452" i="1" s="1"/>
  <c r="AB1454" i="1" a="1"/>
  <c r="AB1454" i="1" s="1"/>
  <c r="AB1456" i="1" a="1"/>
  <c r="AB1456" i="1" s="1"/>
  <c r="AB1458" i="1" a="1"/>
  <c r="AB1458" i="1" s="1"/>
  <c r="AB1460" i="1" a="1"/>
  <c r="AB1460" i="1" s="1"/>
  <c r="AB1462" i="1" a="1"/>
  <c r="AB1462" i="1" s="1"/>
  <c r="AB1464" i="1" a="1"/>
  <c r="AB1464" i="1" s="1"/>
  <c r="AB1466" i="1" a="1"/>
  <c r="AB1466" i="1" s="1"/>
  <c r="AB1468" i="1" a="1"/>
  <c r="AB1468" i="1" s="1"/>
  <c r="AB1470" i="1" a="1"/>
  <c r="AB1470" i="1" s="1"/>
  <c r="AB1472" i="1" a="1"/>
  <c r="AB1472" i="1" s="1"/>
  <c r="AB1474" i="1" a="1"/>
  <c r="AB1474" i="1" s="1"/>
  <c r="AB1476" i="1" a="1"/>
  <c r="AB1476" i="1" s="1"/>
  <c r="AB1478" i="1" a="1"/>
  <c r="AB1478" i="1" s="1"/>
  <c r="AB1480" i="1" a="1"/>
  <c r="AB1480" i="1" s="1"/>
  <c r="AB1482" i="1" a="1"/>
  <c r="AB1482" i="1" s="1"/>
  <c r="AB1484" i="1" a="1"/>
  <c r="AB1484" i="1" s="1"/>
  <c r="AB1486" i="1" a="1"/>
  <c r="AB1486" i="1" s="1"/>
  <c r="AB1488" i="1" a="1"/>
  <c r="AB1488" i="1" s="1"/>
  <c r="AB1490" i="1" a="1"/>
  <c r="AB1490" i="1" s="1"/>
  <c r="AB1492" i="1" a="1"/>
  <c r="AB1492" i="1" s="1"/>
  <c r="AB1494" i="1" a="1"/>
  <c r="AB1494" i="1" s="1"/>
  <c r="AB1496" i="1" a="1"/>
  <c r="AB1496" i="1" s="1"/>
  <c r="AB1498" i="1" a="1"/>
  <c r="AB1498" i="1" s="1"/>
  <c r="AB1500" i="1" a="1"/>
  <c r="AB1500" i="1" s="1"/>
  <c r="AB1502" i="1" a="1"/>
  <c r="AB1502" i="1" s="1"/>
  <c r="AB1504" i="1" a="1"/>
  <c r="AB1504" i="1" s="1"/>
  <c r="AB1506" i="1" a="1"/>
  <c r="AB1506" i="1" s="1"/>
  <c r="AB1508" i="1" a="1"/>
  <c r="AB1508" i="1" s="1"/>
  <c r="AB1510" i="1" a="1"/>
  <c r="AB1510" i="1" s="1"/>
  <c r="AB1512" i="1" a="1"/>
  <c r="AB1512" i="1" s="1"/>
  <c r="AB1514" i="1" a="1"/>
  <c r="AB1514" i="1" s="1"/>
  <c r="AB1516" i="1" a="1"/>
  <c r="AB1516" i="1" s="1"/>
  <c r="AB1518" i="1" a="1"/>
  <c r="AB1518" i="1" s="1"/>
  <c r="AB1520" i="1" a="1"/>
  <c r="AB1520" i="1" s="1"/>
  <c r="AB1535" i="1" a="1"/>
  <c r="AB1535" i="1" s="1"/>
  <c r="AB1536" i="1" a="1"/>
  <c r="AB1536" i="1" s="1"/>
  <c r="AB1543" i="1" a="1"/>
  <c r="AB1543" i="1" s="1"/>
  <c r="AB1545" i="1" a="1"/>
  <c r="AB1545" i="1" s="1"/>
  <c r="AB1547" i="1" a="1"/>
  <c r="AB1547" i="1" s="1"/>
  <c r="AB1367" i="1" a="1"/>
  <c r="AB1367" i="1" s="1"/>
  <c r="AB1426" i="1" a="1"/>
  <c r="AB1426" i="1" s="1"/>
  <c r="AB1587" i="1" a="1"/>
  <c r="AB1587" i="1" s="1"/>
  <c r="AB1601" i="1" a="1"/>
  <c r="AB1601" i="1" s="1"/>
  <c r="AB1617" i="1" a="1"/>
  <c r="AB1617" i="1" s="1"/>
  <c r="AB1633" i="1" a="1"/>
  <c r="AB1633" i="1" s="1"/>
  <c r="AB1660" i="1" a="1"/>
  <c r="AB1660" i="1" s="1"/>
  <c r="AB1661" i="1" a="1"/>
  <c r="AB1661" i="1" s="1"/>
  <c r="AB1662" i="1" a="1"/>
  <c r="AB1662" i="1" s="1"/>
  <c r="AB1674" i="1" a="1"/>
  <c r="AB1674" i="1" s="1"/>
  <c r="AB1687" i="1" a="1"/>
  <c r="AB1687" i="1" s="1"/>
  <c r="AB1523" i="1" a="1"/>
  <c r="AB1523" i="1" s="1"/>
  <c r="AB1574" i="1" a="1"/>
  <c r="AB1574" i="1" s="1"/>
  <c r="AB1588" i="1" a="1"/>
  <c r="AB1588" i="1" s="1"/>
  <c r="AB1589" i="1" a="1"/>
  <c r="AB1589" i="1" s="1"/>
  <c r="AB1590" i="1" a="1"/>
  <c r="AB1590" i="1" s="1"/>
  <c r="AB1602" i="1" a="1"/>
  <c r="AB1602" i="1" s="1"/>
  <c r="AB1603" i="1" a="1"/>
  <c r="AB1603" i="1" s="1"/>
  <c r="AB1604" i="1" a="1"/>
  <c r="AB1604" i="1" s="1"/>
  <c r="AB1618" i="1" a="1"/>
  <c r="AB1618" i="1" s="1"/>
  <c r="AB1619" i="1" a="1"/>
  <c r="AB1619" i="1" s="1"/>
  <c r="AB1620" i="1" a="1"/>
  <c r="AB1620" i="1" s="1"/>
  <c r="AB1634" i="1" a="1"/>
  <c r="AB1634" i="1" s="1"/>
  <c r="AB1635" i="1" a="1"/>
  <c r="AB1635" i="1" s="1"/>
  <c r="AB1636" i="1" a="1"/>
  <c r="AB1636" i="1" s="1"/>
  <c r="AB1659" i="1" a="1"/>
  <c r="AB1659" i="1" s="1"/>
  <c r="AB1672" i="1" a="1"/>
  <c r="AB1672" i="1" s="1"/>
  <c r="AB1673" i="1" a="1"/>
  <c r="AB1673" i="1" s="1"/>
  <c r="AB1684" i="1" a="1"/>
  <c r="AB1684" i="1" s="1"/>
  <c r="AB1685" i="1" a="1"/>
  <c r="AB1685" i="1" s="1"/>
  <c r="AB1686" i="1" a="1"/>
  <c r="AB1686" i="1" s="1"/>
  <c r="AB1696" i="1" a="1"/>
  <c r="AB1696" i="1" s="1"/>
  <c r="AB1539" i="1" a="1"/>
  <c r="AB1539" i="1" s="1"/>
  <c r="AB1548" i="1" a="1"/>
  <c r="AB1548" i="1" s="1"/>
  <c r="AB1550" i="1" a="1"/>
  <c r="AB1550" i="1" s="1"/>
  <c r="AB1552" i="1" a="1"/>
  <c r="AB1552" i="1" s="1"/>
  <c r="AB1554" i="1" a="1"/>
  <c r="AB1554" i="1" s="1"/>
  <c r="AB1556" i="1" a="1"/>
  <c r="AB1556" i="1" s="1"/>
  <c r="AB1558" i="1" a="1"/>
  <c r="AB1558" i="1" s="1"/>
  <c r="AB1560" i="1" a="1"/>
  <c r="AB1560" i="1" s="1"/>
  <c r="AB1562" i="1" a="1"/>
  <c r="AB1562" i="1" s="1"/>
  <c r="AB1564" i="1" a="1"/>
  <c r="AB1564" i="1" s="1"/>
  <c r="AB1566" i="1" a="1"/>
  <c r="AB1566" i="1" s="1"/>
  <c r="AB1568" i="1" a="1"/>
  <c r="AB1568" i="1" s="1"/>
  <c r="AB1591" i="1" a="1"/>
  <c r="AB1591" i="1" s="1"/>
  <c r="AB1605" i="1" a="1"/>
  <c r="AB1605" i="1" s="1"/>
  <c r="AB1621" i="1" a="1"/>
  <c r="AB1621" i="1" s="1"/>
  <c r="AB1637" i="1" a="1"/>
  <c r="AB1637" i="1" s="1"/>
  <c r="AB1658" i="1" a="1"/>
  <c r="AB1658" i="1" s="1"/>
  <c r="AB1671" i="1" a="1"/>
  <c r="AB1671" i="1" s="1"/>
  <c r="AB1683" i="1" a="1"/>
  <c r="AB1683" i="1" s="1"/>
  <c r="AB1569" i="1" a="1"/>
  <c r="AB1569" i="1" s="1"/>
  <c r="AB1570" i="1" a="1"/>
  <c r="AB1570" i="1" s="1"/>
  <c r="AB1576" i="1" a="1"/>
  <c r="AB1576" i="1" s="1"/>
  <c r="AB1577" i="1" a="1"/>
  <c r="AB1577" i="1" s="1"/>
  <c r="AB1578" i="1" a="1"/>
  <c r="AB1578" i="1" s="1"/>
  <c r="AB1592" i="1" a="1"/>
  <c r="AB1592" i="1" s="1"/>
  <c r="AB1593" i="1" a="1"/>
  <c r="AB1593" i="1" s="1"/>
  <c r="AB1594" i="1" a="1"/>
  <c r="AB1594" i="1" s="1"/>
  <c r="AB1606" i="1" a="1"/>
  <c r="AB1606" i="1" s="1"/>
  <c r="AB1607" i="1" a="1"/>
  <c r="AB1607" i="1" s="1"/>
  <c r="AB1608" i="1" a="1"/>
  <c r="AB1608" i="1" s="1"/>
  <c r="AB1622" i="1" a="1"/>
  <c r="AB1622" i="1" s="1"/>
  <c r="AB1623" i="1" a="1"/>
  <c r="AB1623" i="1" s="1"/>
  <c r="AB1624" i="1" a="1"/>
  <c r="AB1624" i="1" s="1"/>
  <c r="AB1638" i="1" a="1"/>
  <c r="AB1638" i="1" s="1"/>
  <c r="AB1639" i="1" a="1"/>
  <c r="AB1639" i="1" s="1"/>
  <c r="AB1640" i="1" a="1"/>
  <c r="AB1640" i="1" s="1"/>
  <c r="AB1656" i="1" a="1"/>
  <c r="AB1656" i="1" s="1"/>
  <c r="AB1657" i="1" a="1"/>
  <c r="AB1657" i="1" s="1"/>
  <c r="AB1668" i="1" a="1"/>
  <c r="AB1668" i="1" s="1"/>
  <c r="AB1669" i="1" a="1"/>
  <c r="AB1669" i="1" s="1"/>
  <c r="AB1670" i="1" a="1"/>
  <c r="AB1670" i="1" s="1"/>
  <c r="AB1682" i="1" a="1"/>
  <c r="AB1682" i="1" s="1"/>
  <c r="AB1532" i="1" a="1"/>
  <c r="AB1532" i="1" s="1"/>
  <c r="AB1571" i="1" a="1"/>
  <c r="AB1571" i="1" s="1"/>
  <c r="AB1579" i="1" a="1"/>
  <c r="AB1579" i="1" s="1"/>
  <c r="AB1609" i="1" a="1"/>
  <c r="AB1609" i="1" s="1"/>
  <c r="AB1625" i="1" a="1"/>
  <c r="AB1625" i="1" s="1"/>
  <c r="AB1641" i="1" a="1"/>
  <c r="AB1641" i="1" s="1"/>
  <c r="AB1655" i="1" a="1"/>
  <c r="AB1655" i="1" s="1"/>
  <c r="AB1667" i="1" a="1"/>
  <c r="AB1667" i="1" s="1"/>
  <c r="AB1680" i="1" a="1"/>
  <c r="AB1680" i="1" s="1"/>
  <c r="AB1681" i="1" a="1"/>
  <c r="AB1681" i="1" s="1"/>
  <c r="AB1692" i="1" a="1"/>
  <c r="AB1692" i="1" s="1"/>
  <c r="AB1693" i="1" a="1"/>
  <c r="AB1693" i="1" s="1"/>
  <c r="AB1695" i="1" a="1"/>
  <c r="AB1695" i="1" s="1"/>
  <c r="AB1528" i="1" a="1"/>
  <c r="AB1528" i="1" s="1"/>
  <c r="AB1572" i="1" a="1"/>
  <c r="AB1572" i="1" s="1"/>
  <c r="AB1573" i="1" a="1"/>
  <c r="AB1573" i="1" s="1"/>
  <c r="AB1580" i="1" a="1"/>
  <c r="AB1580" i="1" s="1"/>
  <c r="AB1581" i="1" a="1"/>
  <c r="AB1581" i="1" s="1"/>
  <c r="AB1582" i="1" a="1"/>
  <c r="AB1582" i="1" s="1"/>
  <c r="AB1595" i="1" a="1"/>
  <c r="AB1595" i="1" s="1"/>
  <c r="AB1596" i="1" a="1"/>
  <c r="AB1596" i="1" s="1"/>
  <c r="AB1610" i="1" a="1"/>
  <c r="AB1610" i="1" s="1"/>
  <c r="AB1611" i="1" a="1"/>
  <c r="AB1611" i="1" s="1"/>
  <c r="AB1612" i="1" a="1"/>
  <c r="AB1612" i="1" s="1"/>
  <c r="AB1626" i="1" a="1"/>
  <c r="AB1626" i="1" s="1"/>
  <c r="AB1627" i="1" a="1"/>
  <c r="AB1627" i="1" s="1"/>
  <c r="AB1628" i="1" a="1"/>
  <c r="AB1628" i="1" s="1"/>
  <c r="AB1642" i="1" a="1"/>
  <c r="AB1642" i="1" s="1"/>
  <c r="AB1643" i="1" a="1"/>
  <c r="AB1643" i="1" s="1"/>
  <c r="AB1644" i="1" a="1"/>
  <c r="AB1644" i="1" s="1"/>
  <c r="AB1652" i="1" a="1"/>
  <c r="AB1652" i="1" s="1"/>
  <c r="AB1653" i="1" a="1"/>
  <c r="AB1653" i="1" s="1"/>
  <c r="AB1654" i="1" a="1"/>
  <c r="AB1654" i="1" s="1"/>
  <c r="AB1666" i="1" a="1"/>
  <c r="AB1666" i="1" s="1"/>
  <c r="AB1679" i="1" a="1"/>
  <c r="AB1679" i="1" s="1"/>
  <c r="AB1691" i="1" a="1"/>
  <c r="AB1691" i="1" s="1"/>
  <c r="AB1530" i="1" a="1"/>
  <c r="AB1530" i="1" s="1"/>
  <c r="AB1541" i="1" a="1"/>
  <c r="AB1541" i="1" s="1"/>
  <c r="AB1584" i="1" a="1"/>
  <c r="AB1584" i="1" s="1"/>
  <c r="AB1585" i="1" a="1"/>
  <c r="AB1585" i="1" s="1"/>
  <c r="AB1586" i="1" a="1"/>
  <c r="AB1586" i="1" s="1"/>
  <c r="AB1598" i="1" a="1"/>
  <c r="AB1598" i="1" s="1"/>
  <c r="AB1599" i="1" a="1"/>
  <c r="AB1599" i="1" s="1"/>
  <c r="AB1600" i="1" a="1"/>
  <c r="AB1600" i="1" s="1"/>
  <c r="AB1614" i="1" a="1"/>
  <c r="AB1614" i="1" s="1"/>
  <c r="AB1615" i="1" a="1"/>
  <c r="AB1615" i="1" s="1"/>
  <c r="AB1616" i="1" a="1"/>
  <c r="AB1616" i="1" s="1"/>
  <c r="AB1630" i="1" a="1"/>
  <c r="AB1630" i="1" s="1"/>
  <c r="AB1631" i="1" a="1"/>
  <c r="AB1631" i="1" s="1"/>
  <c r="AB1632" i="1" a="1"/>
  <c r="AB1632" i="1" s="1"/>
  <c r="AB1646" i="1" a="1"/>
  <c r="AB1646" i="1" s="1"/>
  <c r="AB1647" i="1" a="1"/>
  <c r="AB1647" i="1" s="1"/>
  <c r="AB1648" i="1" a="1"/>
  <c r="AB1648" i="1" s="1"/>
  <c r="AB1649" i="1" a="1"/>
  <c r="AB1649" i="1" s="1"/>
  <c r="AB1650" i="1" a="1"/>
  <c r="AB1650" i="1" s="1"/>
  <c r="AB1551" i="1" a="1"/>
  <c r="AB1551" i="1" s="1"/>
  <c r="AB1567" i="1" a="1"/>
  <c r="AB1567" i="1" s="1"/>
  <c r="AB1676" i="1" a="1"/>
  <c r="AB1676" i="1" s="1"/>
  <c r="AB1702" i="1" a="1"/>
  <c r="AB1702" i="1" s="1"/>
  <c r="AB1703" i="1" a="1"/>
  <c r="AB1703" i="1" s="1"/>
  <c r="AB1704" i="1" a="1"/>
  <c r="AB1704" i="1" s="1"/>
  <c r="AB1706" i="1" a="1"/>
  <c r="AB1706" i="1" s="1"/>
  <c r="AB1708" i="1" a="1"/>
  <c r="AB1708" i="1" s="1"/>
  <c r="AB1710" i="1" a="1"/>
  <c r="AB1710" i="1" s="1"/>
  <c r="AB1717" i="1" a="1"/>
  <c r="AB1717" i="1" s="1"/>
  <c r="AB1718" i="1" a="1"/>
  <c r="AB1718" i="1" s="1"/>
  <c r="AB1725" i="1" a="1"/>
  <c r="AB1725" i="1" s="1"/>
  <c r="AB1727" i="1" a="1"/>
  <c r="AB1727" i="1" s="1"/>
  <c r="AB1729" i="1" a="1"/>
  <c r="AB1729" i="1" s="1"/>
  <c r="AB1746" i="1" a="1"/>
  <c r="AB1746" i="1" s="1"/>
  <c r="AB1747" i="1" a="1"/>
  <c r="AB1747" i="1" s="1"/>
  <c r="AB1760" i="1" a="1"/>
  <c r="AB1760" i="1" s="1"/>
  <c r="AB1761" i="1" a="1"/>
  <c r="AB1761" i="1" s="1"/>
  <c r="AB1776" i="1" a="1"/>
  <c r="AB1776" i="1" s="1"/>
  <c r="AB1777" i="1" a="1"/>
  <c r="AB1777" i="1" s="1"/>
  <c r="AB1788" i="1" a="1"/>
  <c r="AB1788" i="1" s="1"/>
  <c r="AB1789" i="1" a="1"/>
  <c r="AB1789" i="1" s="1"/>
  <c r="AB1790" i="1" a="1"/>
  <c r="AB1790" i="1" s="1"/>
  <c r="AB1801" i="1" a="1"/>
  <c r="AB1801" i="1" s="1"/>
  <c r="AB1806" i="1" a="1"/>
  <c r="AB1806" i="1" s="1"/>
  <c r="AB1809" i="1" a="1"/>
  <c r="AB1809" i="1" s="1"/>
  <c r="AB1819" i="1" a="1"/>
  <c r="AB1819" i="1" s="1"/>
  <c r="AB1827" i="1" a="1"/>
  <c r="AB1827" i="1" s="1"/>
  <c r="AB1829" i="1" a="1"/>
  <c r="AB1829" i="1" s="1"/>
  <c r="AB1830" i="1" a="1"/>
  <c r="AB1830" i="1" s="1"/>
  <c r="AB1831" i="1" a="1"/>
  <c r="AB1831" i="1" s="1"/>
  <c r="AB1833" i="1" a="1"/>
  <c r="AB1833" i="1" s="1"/>
  <c r="AB1838" i="1" a="1"/>
  <c r="AB1838" i="1" s="1"/>
  <c r="AB1846" i="1" a="1"/>
  <c r="AB1846" i="1" s="1"/>
  <c r="AB1862" i="1" a="1"/>
  <c r="AB1862" i="1" s="1"/>
  <c r="AB1870" i="1" a="1"/>
  <c r="AB1870" i="1" s="1"/>
  <c r="AB1884" i="1" a="1"/>
  <c r="AB1884" i="1" s="1"/>
  <c r="AB1885" i="1" a="1"/>
  <c r="AB1885" i="1" s="1"/>
  <c r="AB1900" i="1" a="1"/>
  <c r="AB1900" i="1" s="1"/>
  <c r="AB1901" i="1" a="1"/>
  <c r="AB1901" i="1" s="1"/>
  <c r="AB1923" i="1" a="1"/>
  <c r="AB1923" i="1" s="1"/>
  <c r="AB1936" i="1" a="1"/>
  <c r="AB1936" i="1" s="1"/>
  <c r="AB1937" i="1" a="1"/>
  <c r="AB1937" i="1" s="1"/>
  <c r="AB1938" i="1" a="1"/>
  <c r="AB1938" i="1" s="1"/>
  <c r="AB1553" i="1" a="1"/>
  <c r="AB1553" i="1" s="1"/>
  <c r="AB1575" i="1" a="1"/>
  <c r="AB1575" i="1" s="1"/>
  <c r="AB1597" i="1" a="1"/>
  <c r="AB1597" i="1" s="1"/>
  <c r="AB1663" i="1" a="1"/>
  <c r="AB1663" i="1" s="1"/>
  <c r="AB1689" i="1" a="1"/>
  <c r="AB1689" i="1" s="1"/>
  <c r="AB1697" i="1" a="1"/>
  <c r="AB1697" i="1" s="1"/>
  <c r="AB1705" i="1" a="1"/>
  <c r="AB1705" i="1" s="1"/>
  <c r="AB1719" i="1" a="1"/>
  <c r="AB1719" i="1" s="1"/>
  <c r="AB1720" i="1" a="1"/>
  <c r="AB1720" i="1" s="1"/>
  <c r="AB1732" i="1" a="1"/>
  <c r="AB1732" i="1" s="1"/>
  <c r="AB1745" i="1" a="1"/>
  <c r="AB1745" i="1" s="1"/>
  <c r="AB1748" i="1" a="1"/>
  <c r="AB1748" i="1" s="1"/>
  <c r="AB1762" i="1" a="1"/>
  <c r="AB1762" i="1" s="1"/>
  <c r="AB1763" i="1" a="1"/>
  <c r="AB1763" i="1" s="1"/>
  <c r="AB1778" i="1" a="1"/>
  <c r="AB1778" i="1" s="1"/>
  <c r="AB1779" i="1" a="1"/>
  <c r="AB1779" i="1" s="1"/>
  <c r="AB1787" i="1" a="1"/>
  <c r="AB1787" i="1" s="1"/>
  <c r="AB1805" i="1" a="1"/>
  <c r="AB1805" i="1" s="1"/>
  <c r="AB1847" i="1" a="1"/>
  <c r="AB1847" i="1" s="1"/>
  <c r="AB1863" i="1" a="1"/>
  <c r="AB1863" i="1" s="1"/>
  <c r="AB1876" i="1" a="1"/>
  <c r="AB1876" i="1" s="1"/>
  <c r="AB1886" i="1" a="1"/>
  <c r="AB1886" i="1" s="1"/>
  <c r="AB1902" i="1" a="1"/>
  <c r="AB1902" i="1" s="1"/>
  <c r="AB1914" i="1" a="1"/>
  <c r="AB1914" i="1" s="1"/>
  <c r="AB1924" i="1" a="1"/>
  <c r="AB1924" i="1" s="1"/>
  <c r="AB1925" i="1" a="1"/>
  <c r="AB1925" i="1" s="1"/>
  <c r="AB1939" i="1" a="1"/>
  <c r="AB1939" i="1" s="1"/>
  <c r="AB1555" i="1" a="1"/>
  <c r="AB1555" i="1" s="1"/>
  <c r="AB1583" i="1" a="1"/>
  <c r="AB1583" i="1" s="1"/>
  <c r="AB1613" i="1" a="1"/>
  <c r="AB1613" i="1" s="1"/>
  <c r="AB1651" i="1" a="1"/>
  <c r="AB1651" i="1" s="1"/>
  <c r="AB1664" i="1" a="1"/>
  <c r="AB1664" i="1" s="1"/>
  <c r="AB1677" i="1" a="1"/>
  <c r="AB1677" i="1" s="1"/>
  <c r="AB1694" i="1" a="1"/>
  <c r="AB1694" i="1" s="1"/>
  <c r="AB1721" i="1" a="1"/>
  <c r="AB1721" i="1" s="1"/>
  <c r="AB1722" i="1" a="1"/>
  <c r="AB1722" i="1" s="1"/>
  <c r="AB1735" i="1" a="1"/>
  <c r="AB1735" i="1" s="1"/>
  <c r="AB1743" i="1" a="1"/>
  <c r="AB1743" i="1" s="1"/>
  <c r="AB1749" i="1" a="1"/>
  <c r="AB1749" i="1" s="1"/>
  <c r="AB1750" i="1" a="1"/>
  <c r="AB1750" i="1" s="1"/>
  <c r="AB1764" i="1" a="1"/>
  <c r="AB1764" i="1" s="1"/>
  <c r="AB1765" i="1" a="1"/>
  <c r="AB1765" i="1" s="1"/>
  <c r="AB1780" i="1" a="1"/>
  <c r="AB1780" i="1" s="1"/>
  <c r="AB1781" i="1" a="1"/>
  <c r="AB1781" i="1" s="1"/>
  <c r="AB1786" i="1" a="1"/>
  <c r="AB1786" i="1" s="1"/>
  <c r="AB1795" i="1" a="1"/>
  <c r="AB1795" i="1" s="1"/>
  <c r="AB1800" i="1" a="1"/>
  <c r="AB1800" i="1" s="1"/>
  <c r="AB1804" i="1" a="1"/>
  <c r="AB1804" i="1" s="1"/>
  <c r="AB1808" i="1" a="1"/>
  <c r="AB1808" i="1" s="1"/>
  <c r="AB1811" i="1" a="1"/>
  <c r="AB1811" i="1" s="1"/>
  <c r="AB1834" i="1" a="1"/>
  <c r="AB1834" i="1" s="1"/>
  <c r="AB1839" i="1" a="1"/>
  <c r="AB1839" i="1" s="1"/>
  <c r="AB1848" i="1" a="1"/>
  <c r="AB1848" i="1" s="1"/>
  <c r="AB1849" i="1" a="1"/>
  <c r="AB1849" i="1" s="1"/>
  <c r="AB1850" i="1" a="1"/>
  <c r="AB1850" i="1" s="1"/>
  <c r="AB1851" i="1" a="1"/>
  <c r="AB1851" i="1" s="1"/>
  <c r="AB1864" i="1" a="1"/>
  <c r="AB1864" i="1" s="1"/>
  <c r="AB1865" i="1" a="1"/>
  <c r="AB1865" i="1" s="1"/>
  <c r="AB1866" i="1" a="1"/>
  <c r="AB1866" i="1" s="1"/>
  <c r="AB1871" i="1" a="1"/>
  <c r="AB1871" i="1" s="1"/>
  <c r="AB1877" i="1" a="1"/>
  <c r="AB1877" i="1" s="1"/>
  <c r="AB1887" i="1" a="1"/>
  <c r="AB1887" i="1" s="1"/>
  <c r="AB1903" i="1" a="1"/>
  <c r="AB1903" i="1" s="1"/>
  <c r="AB1915" i="1" a="1"/>
  <c r="AB1915" i="1" s="1"/>
  <c r="AB1926" i="1" a="1"/>
  <c r="AB1926" i="1" s="1"/>
  <c r="AB1557" i="1" a="1"/>
  <c r="AB1557" i="1" s="1"/>
  <c r="AB1629" i="1" a="1"/>
  <c r="AB1629" i="1" s="1"/>
  <c r="AB1699" i="1" a="1"/>
  <c r="AB1699" i="1" s="1"/>
  <c r="AB1723" i="1" a="1"/>
  <c r="AB1723" i="1" s="1"/>
  <c r="AB1724" i="1" a="1"/>
  <c r="AB1724" i="1" s="1"/>
  <c r="AB1731" i="1" a="1"/>
  <c r="AB1731" i="1" s="1"/>
  <c r="AB1742" i="1" a="1"/>
  <c r="AB1742" i="1" s="1"/>
  <c r="AB1744" i="1" a="1"/>
  <c r="AB1744" i="1" s="1"/>
  <c r="AB1751" i="1" a="1"/>
  <c r="AB1751" i="1" s="1"/>
  <c r="AB1766" i="1" a="1"/>
  <c r="AB1766" i="1" s="1"/>
  <c r="AB1767" i="1" a="1"/>
  <c r="AB1767" i="1" s="1"/>
  <c r="AB1782" i="1" a="1"/>
  <c r="AB1782" i="1" s="1"/>
  <c r="AB1783" i="1" a="1"/>
  <c r="AB1783" i="1" s="1"/>
  <c r="AB1784" i="1" a="1"/>
  <c r="AB1784" i="1" s="1"/>
  <c r="AB1785" i="1" a="1"/>
  <c r="AB1785" i="1" s="1"/>
  <c r="AB1835" i="1" a="1"/>
  <c r="AB1835" i="1" s="1"/>
  <c r="AB1852" i="1" a="1"/>
  <c r="AB1852" i="1" s="1"/>
  <c r="AB1853" i="1" a="1"/>
  <c r="AB1853" i="1" s="1"/>
  <c r="AB1867" i="1" a="1"/>
  <c r="AB1867" i="1" s="1"/>
  <c r="AB1878" i="1" a="1"/>
  <c r="AB1878" i="1" s="1"/>
  <c r="AB1888" i="1" a="1"/>
  <c r="AB1888" i="1" s="1"/>
  <c r="AB1889" i="1" a="1"/>
  <c r="AB1889" i="1" s="1"/>
  <c r="AB1890" i="1" a="1"/>
  <c r="AB1890" i="1" s="1"/>
  <c r="AB1891" i="1" a="1"/>
  <c r="AB1891" i="1" s="1"/>
  <c r="AB1904" i="1" a="1"/>
  <c r="AB1904" i="1" s="1"/>
  <c r="AB1905" i="1" a="1"/>
  <c r="AB1905" i="1" s="1"/>
  <c r="AB1906" i="1" a="1"/>
  <c r="AB1906" i="1" s="1"/>
  <c r="AB1907" i="1" a="1"/>
  <c r="AB1907" i="1" s="1"/>
  <c r="AB1559" i="1" a="1"/>
  <c r="AB1559" i="1" s="1"/>
  <c r="AB1645" i="1" a="1"/>
  <c r="AB1645" i="1" s="1"/>
  <c r="AB1665" i="1" a="1"/>
  <c r="AB1665" i="1" s="1"/>
  <c r="AB1678" i="1" a="1"/>
  <c r="AB1678" i="1" s="1"/>
  <c r="AB1707" i="1" a="1"/>
  <c r="AB1707" i="1" s="1"/>
  <c r="AB1709" i="1" a="1"/>
  <c r="AB1709" i="1" s="1"/>
  <c r="AB1726" i="1" a="1"/>
  <c r="AB1726" i="1" s="1"/>
  <c r="AB1728" i="1" a="1"/>
  <c r="AB1728" i="1" s="1"/>
  <c r="AB1734" i="1" a="1"/>
  <c r="AB1734" i="1" s="1"/>
  <c r="AB1740" i="1" a="1"/>
  <c r="AB1740" i="1" s="1"/>
  <c r="AB1741" i="1" a="1"/>
  <c r="AB1741" i="1" s="1"/>
  <c r="AB1752" i="1" a="1"/>
  <c r="AB1752" i="1" s="1"/>
  <c r="AB1753" i="1" a="1"/>
  <c r="AB1753" i="1" s="1"/>
  <c r="AB1754" i="1" a="1"/>
  <c r="AB1754" i="1" s="1"/>
  <c r="AB1768" i="1" a="1"/>
  <c r="AB1768" i="1" s="1"/>
  <c r="AB1769" i="1" a="1"/>
  <c r="AB1769" i="1" s="1"/>
  <c r="AB1793" i="1" a="1"/>
  <c r="AB1793" i="1" s="1"/>
  <c r="AB1794" i="1" a="1"/>
  <c r="AB1794" i="1" s="1"/>
  <c r="AB1799" i="1" a="1"/>
  <c r="AB1799" i="1" s="1"/>
  <c r="AB1803" i="1" a="1"/>
  <c r="AB1803" i="1" s="1"/>
  <c r="AB1840" i="1" a="1"/>
  <c r="AB1840" i="1" s="1"/>
  <c r="AB1854" i="1" a="1"/>
  <c r="AB1854" i="1" s="1"/>
  <c r="AB1872" i="1" a="1"/>
  <c r="AB1872" i="1" s="1"/>
  <c r="AB1873" i="1" a="1"/>
  <c r="AB1873" i="1" s="1"/>
  <c r="AB1892" i="1" a="1"/>
  <c r="AB1892" i="1" s="1"/>
  <c r="AB1893" i="1" a="1"/>
  <c r="AB1893" i="1" s="1"/>
  <c r="AB1908" i="1" a="1"/>
  <c r="AB1908" i="1" s="1"/>
  <c r="AB1909" i="1" a="1"/>
  <c r="AB1909" i="1" s="1"/>
  <c r="AB1918" i="1" a="1"/>
  <c r="AB1918" i="1" s="1"/>
  <c r="AB1928" i="1" a="1"/>
  <c r="AB1928" i="1" s="1"/>
  <c r="AB1929" i="1" a="1"/>
  <c r="AB1929" i="1" s="1"/>
  <c r="AB1930" i="1" a="1"/>
  <c r="AB1930" i="1" s="1"/>
  <c r="AB1931" i="1" a="1"/>
  <c r="AB1931" i="1" s="1"/>
  <c r="AB1561" i="1" a="1"/>
  <c r="AB1561" i="1" s="1"/>
  <c r="AB1690" i="1" a="1"/>
  <c r="AB1690" i="1" s="1"/>
  <c r="AB1711" i="1" a="1"/>
  <c r="AB1711" i="1" s="1"/>
  <c r="AB1712" i="1" a="1"/>
  <c r="AB1712" i="1" s="1"/>
  <c r="AB1730" i="1" a="1"/>
  <c r="AB1730" i="1" s="1"/>
  <c r="AB1738" i="1" a="1"/>
  <c r="AB1738" i="1" s="1"/>
  <c r="AB1739" i="1" a="1"/>
  <c r="AB1739" i="1" s="1"/>
  <c r="AB1755" i="1" a="1"/>
  <c r="AB1755" i="1" s="1"/>
  <c r="AB1756" i="1" a="1"/>
  <c r="AB1756" i="1" s="1"/>
  <c r="AB1770" i="1" a="1"/>
  <c r="AB1770" i="1" s="1"/>
  <c r="AB1771" i="1" a="1"/>
  <c r="AB1771" i="1" s="1"/>
  <c r="AB1792" i="1" a="1"/>
  <c r="AB1792" i="1" s="1"/>
  <c r="AB1797" i="1" a="1"/>
  <c r="AB1797" i="1" s="1"/>
  <c r="AB1798" i="1" a="1"/>
  <c r="AB1798" i="1" s="1"/>
  <c r="AB1807" i="1" a="1"/>
  <c r="AB1807" i="1" s="1"/>
  <c r="AB1810" i="1" a="1"/>
  <c r="AB1810" i="1" s="1"/>
  <c r="AB1836" i="1" a="1"/>
  <c r="AB1836" i="1" s="1"/>
  <c r="AB1841" i="1" a="1"/>
  <c r="AB1841" i="1" s="1"/>
  <c r="AB1855" i="1" a="1"/>
  <c r="AB1855" i="1" s="1"/>
  <c r="AB1868" i="1" a="1"/>
  <c r="AB1868" i="1" s="1"/>
  <c r="AB1879" i="1" a="1"/>
  <c r="AB1879" i="1" s="1"/>
  <c r="AB1894" i="1" a="1"/>
  <c r="AB1894" i="1" s="1"/>
  <c r="AB1910" i="1" a="1"/>
  <c r="AB1910" i="1" s="1"/>
  <c r="AB1919" i="1" a="1"/>
  <c r="AB1919" i="1" s="1"/>
  <c r="AB1932" i="1" a="1"/>
  <c r="AB1932" i="1" s="1"/>
  <c r="AB1933" i="1" a="1"/>
  <c r="AB1933" i="1" s="1"/>
  <c r="AB1549" i="1" a="1"/>
  <c r="AB1549" i="1" s="1"/>
  <c r="AB1565" i="1" a="1"/>
  <c r="AB1565" i="1" s="1"/>
  <c r="AB1675" i="1" a="1"/>
  <c r="AB1675" i="1" s="1"/>
  <c r="AB1688" i="1" a="1"/>
  <c r="AB1688" i="1" s="1"/>
  <c r="AB1701" i="1" a="1"/>
  <c r="AB1701" i="1" s="1"/>
  <c r="AB1715" i="1" a="1"/>
  <c r="AB1715" i="1" s="1"/>
  <c r="AB1716" i="1" a="1"/>
  <c r="AB1716" i="1" s="1"/>
  <c r="AB1736" i="1" a="1"/>
  <c r="AB1736" i="1" s="1"/>
  <c r="AB1737" i="1" a="1"/>
  <c r="AB1737" i="1" s="1"/>
  <c r="AB1758" i="1" a="1"/>
  <c r="AB1758" i="1" s="1"/>
  <c r="AB1759" i="1" a="1"/>
  <c r="AB1759" i="1" s="1"/>
  <c r="AB1774" i="1" a="1"/>
  <c r="AB1774" i="1" s="1"/>
  <c r="AB1775" i="1" a="1"/>
  <c r="AB1775" i="1" s="1"/>
  <c r="AB1791" i="1" a="1"/>
  <c r="AB1791" i="1" s="1"/>
  <c r="AB1796" i="1" a="1"/>
  <c r="AB1796" i="1" s="1"/>
  <c r="AB1812" i="1" a="1"/>
  <c r="AB1812" i="1" s="1"/>
  <c r="AB1813" i="1" a="1"/>
  <c r="AB1813" i="1" s="1"/>
  <c r="AB1814" i="1" a="1"/>
  <c r="AB1814" i="1" s="1"/>
  <c r="AB1815" i="1" a="1"/>
  <c r="AB1815" i="1" s="1"/>
  <c r="AB1816" i="1" a="1"/>
  <c r="AB1816" i="1" s="1"/>
  <c r="AB1817" i="1" a="1"/>
  <c r="AB1817" i="1" s="1"/>
  <c r="AB1818" i="1" a="1"/>
  <c r="AB1818" i="1" s="1"/>
  <c r="AB1820" i="1" a="1"/>
  <c r="AB1820" i="1" s="1"/>
  <c r="AB1821" i="1" a="1"/>
  <c r="AB1821" i="1" s="1"/>
  <c r="AB1823" i="1" a="1"/>
  <c r="AB1823" i="1" s="1"/>
  <c r="AB1828" i="1" a="1"/>
  <c r="AB1828" i="1" s="1"/>
  <c r="AB1832" i="1" a="1"/>
  <c r="AB1832" i="1" s="1"/>
  <c r="AB1844" i="1" a="1"/>
  <c r="AB1844" i="1" s="1"/>
  <c r="AB1845" i="1" a="1"/>
  <c r="AB1845" i="1" s="1"/>
  <c r="AB1860" i="1" a="1"/>
  <c r="AB1860" i="1" s="1"/>
  <c r="AB1861" i="1" a="1"/>
  <c r="AB1861" i="1" s="1"/>
  <c r="AB1875" i="1" a="1"/>
  <c r="AB1875" i="1" s="1"/>
  <c r="AB1896" i="1" a="1"/>
  <c r="AB1896" i="1" s="1"/>
  <c r="AB1897" i="1" a="1"/>
  <c r="AB1897" i="1" s="1"/>
  <c r="AB1898" i="1" a="1"/>
  <c r="AB1898" i="1" s="1"/>
  <c r="AB1899" i="1" a="1"/>
  <c r="AB1899" i="1" s="1"/>
  <c r="AB1912" i="1" a="1"/>
  <c r="AB1912" i="1" s="1"/>
  <c r="AB1913" i="1" a="1"/>
  <c r="AB1913" i="1" s="1"/>
  <c r="AB1922" i="1" a="1"/>
  <c r="AB1922" i="1" s="1"/>
  <c r="AB1935" i="1" a="1"/>
  <c r="AB1935" i="1" s="1"/>
  <c r="AB1563" i="1" a="1"/>
  <c r="AB1563" i="1" s="1"/>
  <c r="AB1842" i="1" a="1"/>
  <c r="AB1842" i="1" s="1"/>
  <c r="AB1920" i="1" a="1"/>
  <c r="AB1920" i="1" s="1"/>
  <c r="AB1960" i="1" a="1"/>
  <c r="AB1960" i="1" s="1"/>
  <c r="AB1961" i="1" a="1"/>
  <c r="AB1961" i="1" s="1"/>
  <c r="AB1968" i="1" a="1"/>
  <c r="AB1968" i="1" s="1"/>
  <c r="AB1969" i="1" a="1"/>
  <c r="AB1969" i="1" s="1"/>
  <c r="AB1976" i="1" a="1"/>
  <c r="AB1976" i="1" s="1"/>
  <c r="AB1989" i="1" a="1"/>
  <c r="AB1989" i="1" s="1"/>
  <c r="AB1990" i="1" a="1"/>
  <c r="AB1990" i="1" s="1"/>
  <c r="AB1991" i="1" a="1"/>
  <c r="AB1991" i="1" s="1"/>
  <c r="AB1992" i="1" a="1"/>
  <c r="AB1992" i="1" s="1"/>
  <c r="AB2012" i="1" a="1"/>
  <c r="AB2012" i="1" s="1"/>
  <c r="AB2013" i="1" a="1"/>
  <c r="AB2013" i="1" s="1"/>
  <c r="AB2019" i="1" a="1"/>
  <c r="AB2019" i="1" s="1"/>
  <c r="AB2020" i="1" a="1"/>
  <c r="AB2020" i="1" s="1"/>
  <c r="AB2032" i="1" a="1"/>
  <c r="AB2032" i="1" s="1"/>
  <c r="AB2033" i="1" a="1"/>
  <c r="AB2033" i="1" s="1"/>
  <c r="AB2034" i="1" a="1"/>
  <c r="AB2034" i="1" s="1"/>
  <c r="AB1713" i="1" a="1"/>
  <c r="AB1713" i="1" s="1"/>
  <c r="AB1757" i="1" a="1"/>
  <c r="AB1757" i="1" s="1"/>
  <c r="AB1802" i="1" a="1"/>
  <c r="AB1802" i="1" s="1"/>
  <c r="AB1825" i="1" a="1"/>
  <c r="AB1825" i="1" s="1"/>
  <c r="AB1858" i="1" a="1"/>
  <c r="AB1858" i="1" s="1"/>
  <c r="AB1869" i="1" a="1"/>
  <c r="AB1869" i="1" s="1"/>
  <c r="AB1883" i="1" a="1"/>
  <c r="AB1883" i="1" s="1"/>
  <c r="AB1917" i="1" a="1"/>
  <c r="AB1917" i="1" s="1"/>
  <c r="AB1942" i="1" a="1"/>
  <c r="AB1942" i="1" s="1"/>
  <c r="AB1950" i="1" a="1"/>
  <c r="AB1950" i="1" s="1"/>
  <c r="AB1953" i="1" a="1"/>
  <c r="AB1953" i="1" s="1"/>
  <c r="AB1954" i="1" a="1"/>
  <c r="AB1954" i="1" s="1"/>
  <c r="AB1988" i="1" a="1"/>
  <c r="AB1988" i="1" s="1"/>
  <c r="AB2021" i="1" a="1"/>
  <c r="AB2021" i="1" s="1"/>
  <c r="AB2035" i="1" a="1"/>
  <c r="AB2035" i="1" s="1"/>
  <c r="AB1700" i="1" a="1"/>
  <c r="AB1700" i="1" s="1"/>
  <c r="AB1733" i="1" a="1"/>
  <c r="AB1733" i="1" s="1"/>
  <c r="AB1773" i="1" a="1"/>
  <c r="AB1773" i="1" s="1"/>
  <c r="AB1822" i="1" a="1"/>
  <c r="AB1822" i="1" s="1"/>
  <c r="AB1880" i="1" a="1"/>
  <c r="AB1880" i="1" s="1"/>
  <c r="AB1921" i="1" a="1"/>
  <c r="AB1921" i="1" s="1"/>
  <c r="AB1951" i="1" a="1"/>
  <c r="AB1951" i="1" s="1"/>
  <c r="AB1952" i="1" a="1"/>
  <c r="AB1952" i="1" s="1"/>
  <c r="AB1955" i="1" a="1"/>
  <c r="AB1955" i="1" s="1"/>
  <c r="AB1962" i="1" a="1"/>
  <c r="AB1962" i="1" s="1"/>
  <c r="AB1963" i="1" a="1"/>
  <c r="AB1963" i="1" s="1"/>
  <c r="AB1987" i="1" a="1"/>
  <c r="AB1987" i="1" s="1"/>
  <c r="AB2001" i="1" a="1"/>
  <c r="AB2001" i="1" s="1"/>
  <c r="AB2002" i="1" a="1"/>
  <c r="AB2002" i="1" s="1"/>
  <c r="AB2003" i="1" a="1"/>
  <c r="AB2003" i="1" s="1"/>
  <c r="AB2014" i="1" a="1"/>
  <c r="AB2014" i="1" s="1"/>
  <c r="AB2036" i="1" a="1"/>
  <c r="AB2036" i="1" s="1"/>
  <c r="AB2037" i="1" a="1"/>
  <c r="AB2037" i="1" s="1"/>
  <c r="AB2038" i="1" a="1"/>
  <c r="AB2038" i="1" s="1"/>
  <c r="AB1874" i="1" a="1"/>
  <c r="AB1874" i="1" s="1"/>
  <c r="AB1943" i="1" a="1"/>
  <c r="AB1943" i="1" s="1"/>
  <c r="AB1956" i="1" a="1"/>
  <c r="AB1956" i="1" s="1"/>
  <c r="AB1957" i="1" a="1"/>
  <c r="AB1957" i="1" s="1"/>
  <c r="AB1964" i="1" a="1"/>
  <c r="AB1964" i="1" s="1"/>
  <c r="AB1986" i="1" a="1"/>
  <c r="AB1986" i="1" s="1"/>
  <c r="AB1997" i="1" a="1"/>
  <c r="AB1997" i="1" s="1"/>
  <c r="AB1998" i="1" a="1"/>
  <c r="AB1998" i="1" s="1"/>
  <c r="AB1999" i="1" a="1"/>
  <c r="AB1999" i="1" s="1"/>
  <c r="AB2000" i="1" a="1"/>
  <c r="AB2000" i="1" s="1"/>
  <c r="AB2004" i="1" a="1"/>
  <c r="AB2004" i="1" s="1"/>
  <c r="AB2005" i="1" a="1"/>
  <c r="AB2005" i="1" s="1"/>
  <c r="AB2022" i="1" a="1"/>
  <c r="AB2022" i="1" s="1"/>
  <c r="AB1824" i="1" a="1"/>
  <c r="AB1824" i="1" s="1"/>
  <c r="AB1857" i="1" a="1"/>
  <c r="AB1857" i="1" s="1"/>
  <c r="AB1882" i="1" a="1"/>
  <c r="AB1882" i="1" s="1"/>
  <c r="AB1940" i="1" a="1"/>
  <c r="AB1940" i="1" s="1"/>
  <c r="AB1941" i="1" a="1"/>
  <c r="AB1941" i="1" s="1"/>
  <c r="AB1944" i="1" a="1"/>
  <c r="AB1944" i="1" s="1"/>
  <c r="AB1945" i="1" a="1"/>
  <c r="AB1945" i="1" s="1"/>
  <c r="AB1965" i="1" a="1"/>
  <c r="AB1965" i="1" s="1"/>
  <c r="AB1772" i="1" a="1"/>
  <c r="AB1772" i="1" s="1"/>
  <c r="AB1843" i="1" a="1"/>
  <c r="AB1843" i="1" s="1"/>
  <c r="AB1946" i="1" a="1"/>
  <c r="AB1946" i="1" s="1"/>
  <c r="AB1958" i="1" a="1"/>
  <c r="AB1958" i="1" s="1"/>
  <c r="AB1966" i="1" a="1"/>
  <c r="AB1966" i="1" s="1"/>
  <c r="AB1981" i="1" a="1"/>
  <c r="AB1981" i="1" s="1"/>
  <c r="AB1982" i="1" a="1"/>
  <c r="AB1982" i="1" s="1"/>
  <c r="AB1983" i="1" a="1"/>
  <c r="AB1983" i="1" s="1"/>
  <c r="AB1984" i="1" a="1"/>
  <c r="AB1984" i="1" s="1"/>
  <c r="AB1995" i="1" a="1"/>
  <c r="AB1995" i="1" s="1"/>
  <c r="AB2007" i="1" a="1"/>
  <c r="AB2007" i="1" s="1"/>
  <c r="AB2016" i="1" a="1"/>
  <c r="AB2016" i="1" s="1"/>
  <c r="AB2017" i="1" a="1"/>
  <c r="AB2017" i="1" s="1"/>
  <c r="AB2027" i="1" a="1"/>
  <c r="AB2027" i="1" s="1"/>
  <c r="AB1714" i="1" a="1"/>
  <c r="AB1714" i="1" s="1"/>
  <c r="AB1826" i="1" a="1"/>
  <c r="AB1826" i="1" s="1"/>
  <c r="AB1837" i="1" a="1"/>
  <c r="AB1837" i="1" s="1"/>
  <c r="AB1859" i="1" a="1"/>
  <c r="AB1859" i="1" s="1"/>
  <c r="AB1895" i="1" a="1"/>
  <c r="AB1895" i="1" s="1"/>
  <c r="AB1934" i="1" a="1"/>
  <c r="AB1934" i="1" s="1"/>
  <c r="AB1947" i="1" a="1"/>
  <c r="AB1947" i="1" s="1"/>
  <c r="AB1959" i="1" a="1"/>
  <c r="AB1959" i="1" s="1"/>
  <c r="AB1973" i="1" a="1"/>
  <c r="AB1973" i="1" s="1"/>
  <c r="AB1979" i="1" a="1"/>
  <c r="AB1979" i="1" s="1"/>
  <c r="AB1980" i="1" a="1"/>
  <c r="AB1980" i="1" s="1"/>
  <c r="AB1994" i="1" a="1"/>
  <c r="AB1994" i="1" s="1"/>
  <c r="AB2008" i="1" a="1"/>
  <c r="AB2008" i="1" s="1"/>
  <c r="AB2009" i="1" a="1"/>
  <c r="AB2009" i="1" s="1"/>
  <c r="AB2010" i="1" a="1"/>
  <c r="AB2010" i="1" s="1"/>
  <c r="AB2028" i="1" a="1"/>
  <c r="AB2028" i="1" s="1"/>
  <c r="AB2029" i="1" a="1"/>
  <c r="AB2029" i="1" s="1"/>
  <c r="AB2030" i="1" a="1"/>
  <c r="AB2030" i="1" s="1"/>
  <c r="L8" i="1" a="1"/>
  <c r="L8" i="1" s="1"/>
  <c r="L13" i="1" a="1"/>
  <c r="L13" i="1" s="1"/>
  <c r="L20" i="1" a="1"/>
  <c r="L20" i="1" s="1"/>
  <c r="L7" i="1" a="1"/>
  <c r="L7" i="1" s="1"/>
  <c r="L10" i="1" a="1"/>
  <c r="L10" i="1" s="1"/>
  <c r="L4" i="1" a="1"/>
  <c r="L4" i="1" s="1"/>
  <c r="L17" i="1" a="1"/>
  <c r="L17" i="1" s="1"/>
  <c r="L19" i="1" a="1"/>
  <c r="L19" i="1" s="1"/>
  <c r="L3" i="1" a="1"/>
  <c r="L3" i="1" s="1"/>
  <c r="L6" i="1" a="1"/>
  <c r="L6" i="1" s="1"/>
  <c r="L12" i="1" a="1"/>
  <c r="L12" i="1" s="1"/>
  <c r="L9" i="1" a="1"/>
  <c r="L9" i="1" s="1"/>
  <c r="L14" i="1" a="1"/>
  <c r="L14" i="1" s="1"/>
  <c r="L15" i="1" a="1"/>
  <c r="L15" i="1" s="1"/>
  <c r="L16" i="1" a="1"/>
  <c r="L16" i="1" s="1"/>
  <c r="L18" i="1" a="1"/>
  <c r="L18" i="1" s="1"/>
  <c r="L33" i="1" a="1"/>
  <c r="L33" i="1" s="1"/>
  <c r="L27" i="1" a="1"/>
  <c r="L27" i="1" s="1"/>
  <c r="L5" i="1" a="1"/>
  <c r="L5" i="1" s="1"/>
  <c r="L30" i="1" a="1"/>
  <c r="L30" i="1" s="1"/>
  <c r="L32" i="1" a="1"/>
  <c r="L32" i="1" s="1"/>
  <c r="L22" i="1" a="1"/>
  <c r="L22" i="1" s="1"/>
  <c r="L25" i="1" a="1"/>
  <c r="L25" i="1" s="1"/>
  <c r="L23" i="1" a="1"/>
  <c r="L23" i="1" s="1"/>
  <c r="L24" i="1" a="1"/>
  <c r="L24" i="1" s="1"/>
  <c r="L26" i="1" a="1"/>
  <c r="L26" i="1" s="1"/>
  <c r="L37" i="1" a="1"/>
  <c r="L37" i="1" s="1"/>
  <c r="L21" i="1" a="1"/>
  <c r="L21" i="1" s="1"/>
  <c r="L29" i="1" a="1"/>
  <c r="L29" i="1" s="1"/>
  <c r="L11" i="1" a="1"/>
  <c r="L11" i="1" s="1"/>
  <c r="L31" i="1" a="1"/>
  <c r="L31" i="1" s="1"/>
  <c r="L42" i="1" a="1"/>
  <c r="L42" i="1" s="1"/>
  <c r="L43" i="1" a="1"/>
  <c r="L43" i="1" s="1"/>
  <c r="L44" i="1" a="1"/>
  <c r="L44" i="1" s="1"/>
  <c r="L48" i="1" a="1"/>
  <c r="L48" i="1" s="1"/>
  <c r="L52" i="1" a="1"/>
  <c r="L52" i="1" s="1"/>
  <c r="L54" i="1" a="1"/>
  <c r="L54" i="1" s="1"/>
  <c r="L35" i="1" a="1"/>
  <c r="L35" i="1" s="1"/>
  <c r="L47" i="1" a="1"/>
  <c r="L47" i="1" s="1"/>
  <c r="L34" i="1" a="1"/>
  <c r="L34" i="1" s="1"/>
  <c r="L40" i="1" a="1"/>
  <c r="L40" i="1" s="1"/>
  <c r="L51" i="1" a="1"/>
  <c r="L51" i="1" s="1"/>
  <c r="L36" i="1" a="1"/>
  <c r="L36" i="1" s="1"/>
  <c r="L41" i="1" a="1"/>
  <c r="L41" i="1" s="1"/>
  <c r="L39" i="1" a="1"/>
  <c r="L39" i="1" s="1"/>
  <c r="L46" i="1" a="1"/>
  <c r="L46" i="1" s="1"/>
  <c r="L53" i="1" a="1"/>
  <c r="L53" i="1" s="1"/>
  <c r="L28" i="1" a="1"/>
  <c r="L28" i="1" s="1"/>
  <c r="L38" i="1" a="1"/>
  <c r="L38" i="1" s="1"/>
  <c r="L49" i="1" a="1"/>
  <c r="L49" i="1" s="1"/>
  <c r="L50" i="1" a="1"/>
  <c r="L50" i="1" s="1"/>
  <c r="L69" i="1" a="1"/>
  <c r="L69" i="1" s="1"/>
  <c r="L70" i="1" a="1"/>
  <c r="L70" i="1" s="1"/>
  <c r="L55" i="1" a="1"/>
  <c r="L55" i="1" s="1"/>
  <c r="L57" i="1" a="1"/>
  <c r="L57" i="1" s="1"/>
  <c r="L59" i="1" a="1"/>
  <c r="L59" i="1" s="1"/>
  <c r="L61" i="1" a="1"/>
  <c r="L61" i="1" s="1"/>
  <c r="L63" i="1" a="1"/>
  <c r="L63" i="1" s="1"/>
  <c r="L65" i="1" a="1"/>
  <c r="L65" i="1" s="1"/>
  <c r="L67" i="1" a="1"/>
  <c r="L67" i="1" s="1"/>
  <c r="L71" i="1" a="1"/>
  <c r="L71" i="1" s="1"/>
  <c r="L45" i="1" a="1"/>
  <c r="L45" i="1" s="1"/>
  <c r="L56" i="1" a="1"/>
  <c r="L56" i="1" s="1"/>
  <c r="L58" i="1" a="1"/>
  <c r="L58" i="1" s="1"/>
  <c r="L60" i="1" a="1"/>
  <c r="L60" i="1" s="1"/>
  <c r="L62" i="1" a="1"/>
  <c r="L62" i="1" s="1"/>
  <c r="L64" i="1" a="1"/>
  <c r="L64" i="1" s="1"/>
  <c r="L66" i="1" a="1"/>
  <c r="L66" i="1" s="1"/>
  <c r="L68" i="1" a="1"/>
  <c r="L68" i="1" s="1"/>
  <c r="L72" i="1" a="1"/>
  <c r="L72" i="1" s="1"/>
  <c r="L74" i="1" a="1"/>
  <c r="L74" i="1" s="1"/>
  <c r="L76" i="1" a="1"/>
  <c r="L76" i="1" s="1"/>
  <c r="L78" i="1" a="1"/>
  <c r="L78" i="1" s="1"/>
  <c r="L81" i="1" a="1"/>
  <c r="L81" i="1" s="1"/>
  <c r="L80" i="1" a="1"/>
  <c r="L80" i="1" s="1"/>
  <c r="L82" i="1" a="1"/>
  <c r="L82" i="1" s="1"/>
  <c r="L73" i="1" a="1"/>
  <c r="L73" i="1" s="1"/>
  <c r="L75" i="1" a="1"/>
  <c r="L75" i="1" s="1"/>
  <c r="L77" i="1" a="1"/>
  <c r="L77" i="1" s="1"/>
  <c r="L79" i="1" a="1"/>
  <c r="L79" i="1" s="1"/>
  <c r="L83" i="1" a="1"/>
  <c r="L83" i="1" s="1"/>
  <c r="L84" i="1" a="1"/>
  <c r="L84" i="1" s="1"/>
  <c r="L86" i="1" a="1"/>
  <c r="L86" i="1" s="1"/>
  <c r="L89" i="1" a="1"/>
  <c r="L89" i="1" s="1"/>
  <c r="L90" i="1" a="1"/>
  <c r="L90" i="1" s="1"/>
  <c r="L94" i="1" a="1"/>
  <c r="L94" i="1" s="1"/>
  <c r="L97" i="1" a="1"/>
  <c r="L97" i="1" s="1"/>
  <c r="L88" i="1" a="1"/>
  <c r="L88" i="1" s="1"/>
  <c r="L93" i="1" a="1"/>
  <c r="L93" i="1" s="1"/>
  <c r="L98" i="1" a="1"/>
  <c r="L98" i="1" s="1"/>
  <c r="L100" i="1" a="1"/>
  <c r="L100" i="1" s="1"/>
  <c r="L102" i="1" a="1"/>
  <c r="L102" i="1" s="1"/>
  <c r="L104" i="1" a="1"/>
  <c r="L104" i="1" s="1"/>
  <c r="L106" i="1" a="1"/>
  <c r="L106" i="1" s="1"/>
  <c r="L108" i="1" a="1"/>
  <c r="L108" i="1" s="1"/>
  <c r="L110" i="1" a="1"/>
  <c r="L110" i="1" s="1"/>
  <c r="L112" i="1" a="1"/>
  <c r="L112" i="1" s="1"/>
  <c r="L114" i="1" a="1"/>
  <c r="L114" i="1" s="1"/>
  <c r="L92" i="1" a="1"/>
  <c r="L92" i="1" s="1"/>
  <c r="L87" i="1" a="1"/>
  <c r="L87" i="1" s="1"/>
  <c r="L116" i="1" a="1"/>
  <c r="L116" i="1" s="1"/>
  <c r="L91" i="1" a="1"/>
  <c r="L91" i="1" s="1"/>
  <c r="L95" i="1" a="1"/>
  <c r="L95" i="1" s="1"/>
  <c r="L96" i="1" a="1"/>
  <c r="L96" i="1" s="1"/>
  <c r="L105" i="1" a="1"/>
  <c r="L105" i="1" s="1"/>
  <c r="L113" i="1" a="1"/>
  <c r="L113" i="1" s="1"/>
  <c r="L144" i="1" a="1"/>
  <c r="L144" i="1" s="1"/>
  <c r="L107" i="1" a="1"/>
  <c r="L107" i="1" s="1"/>
  <c r="L123" i="1" a="1"/>
  <c r="L123" i="1" s="1"/>
  <c r="L130" i="1" a="1"/>
  <c r="L130" i="1" s="1"/>
  <c r="L109" i="1" a="1"/>
  <c r="L109" i="1" s="1"/>
  <c r="L118" i="1" a="1"/>
  <c r="L118" i="1" s="1"/>
  <c r="L120" i="1" a="1"/>
  <c r="L120" i="1" s="1"/>
  <c r="L143" i="1" a="1"/>
  <c r="L143" i="1" s="1"/>
  <c r="L111" i="1" a="1"/>
  <c r="L111" i="1" s="1"/>
  <c r="L115" i="1" a="1"/>
  <c r="L115" i="1" s="1"/>
  <c r="L128" i="1" a="1"/>
  <c r="L128" i="1" s="1"/>
  <c r="L129" i="1" a="1"/>
  <c r="L129" i="1" s="1"/>
  <c r="L122" i="1" a="1"/>
  <c r="L122" i="1" s="1"/>
  <c r="L126" i="1" a="1"/>
  <c r="L126" i="1" s="1"/>
  <c r="L127" i="1" a="1"/>
  <c r="L127" i="1" s="1"/>
  <c r="L142" i="1" a="1"/>
  <c r="L142" i="1" s="1"/>
  <c r="L85" i="1" a="1"/>
  <c r="L85" i="1" s="1"/>
  <c r="L99" i="1" a="1"/>
  <c r="L99" i="1" s="1"/>
  <c r="L117" i="1" a="1"/>
  <c r="L117" i="1" s="1"/>
  <c r="L119" i="1" a="1"/>
  <c r="L119" i="1" s="1"/>
  <c r="L134" i="1" a="1"/>
  <c r="L134" i="1" s="1"/>
  <c r="L135" i="1" a="1"/>
  <c r="L135" i="1" s="1"/>
  <c r="L137" i="1" a="1"/>
  <c r="L137" i="1" s="1"/>
  <c r="L140" i="1" a="1"/>
  <c r="L140" i="1" s="1"/>
  <c r="L141" i="1" a="1"/>
  <c r="L141" i="1" s="1"/>
  <c r="L146" i="1" a="1"/>
  <c r="L146" i="1" s="1"/>
  <c r="L103" i="1" a="1"/>
  <c r="L103" i="1" s="1"/>
  <c r="L121" i="1" a="1"/>
  <c r="L121" i="1" s="1"/>
  <c r="L124" i="1" a="1"/>
  <c r="L124" i="1" s="1"/>
  <c r="L125" i="1" a="1"/>
  <c r="L125" i="1" s="1"/>
  <c r="L131" i="1" a="1"/>
  <c r="L131" i="1" s="1"/>
  <c r="L133" i="1" a="1"/>
  <c r="L133" i="1" s="1"/>
  <c r="L136" i="1" a="1"/>
  <c r="L136" i="1" s="1"/>
  <c r="L139" i="1" a="1"/>
  <c r="L139" i="1" s="1"/>
  <c r="L152" i="1" a="1"/>
  <c r="L152" i="1" s="1"/>
  <c r="L156" i="1" a="1"/>
  <c r="L156" i="1" s="1"/>
  <c r="L163" i="1" a="1"/>
  <c r="L163" i="1" s="1"/>
  <c r="L165" i="1" a="1"/>
  <c r="L165" i="1" s="1"/>
  <c r="L138" i="1" a="1"/>
  <c r="L138" i="1" s="1"/>
  <c r="L159" i="1" a="1"/>
  <c r="L159" i="1" s="1"/>
  <c r="L162" i="1" a="1"/>
  <c r="L162" i="1" s="1"/>
  <c r="L168" i="1" a="1"/>
  <c r="L168" i="1" s="1"/>
  <c r="L169" i="1" a="1"/>
  <c r="L169" i="1" s="1"/>
  <c r="L164" i="1" a="1"/>
  <c r="L164" i="1" s="1"/>
  <c r="L174" i="1" a="1"/>
  <c r="L174" i="1" s="1"/>
  <c r="L101" i="1" a="1"/>
  <c r="L101" i="1" s="1"/>
  <c r="L132" i="1" a="1"/>
  <c r="L132" i="1" s="1"/>
  <c r="L145" i="1" a="1"/>
  <c r="L145" i="1" s="1"/>
  <c r="L166" i="1" a="1"/>
  <c r="L166" i="1" s="1"/>
  <c r="L167" i="1" a="1"/>
  <c r="L167" i="1" s="1"/>
  <c r="L155" i="1" a="1"/>
  <c r="L155" i="1" s="1"/>
  <c r="L171" i="1" a="1"/>
  <c r="L171" i="1" s="1"/>
  <c r="L149" i="1" a="1"/>
  <c r="L149" i="1" s="1"/>
  <c r="L147" i="1" a="1"/>
  <c r="L147" i="1" s="1"/>
  <c r="L148" i="1" a="1"/>
  <c r="L148" i="1" s="1"/>
  <c r="L150" i="1" a="1"/>
  <c r="L150" i="1" s="1"/>
  <c r="L153" i="1" a="1"/>
  <c r="L153" i="1" s="1"/>
  <c r="L154" i="1" a="1"/>
  <c r="L154" i="1" s="1"/>
  <c r="L161" i="1" a="1"/>
  <c r="L161" i="1" s="1"/>
  <c r="L172" i="1" a="1"/>
  <c r="L172" i="1" s="1"/>
  <c r="L176" i="1" a="1"/>
  <c r="L176" i="1" s="1"/>
  <c r="L192" i="1" a="1"/>
  <c r="L192" i="1" s="1"/>
  <c r="L157" i="1" a="1"/>
  <c r="L157" i="1" s="1"/>
  <c r="L160" i="1" a="1"/>
  <c r="L160" i="1" s="1"/>
  <c r="L186" i="1" a="1"/>
  <c r="L186" i="1" s="1"/>
  <c r="L191" i="1" a="1"/>
  <c r="L191" i="1" s="1"/>
  <c r="L195" i="1" a="1"/>
  <c r="L195" i="1" s="1"/>
  <c r="L180" i="1" a="1"/>
  <c r="L180" i="1" s="1"/>
  <c r="L198" i="1" a="1"/>
  <c r="L198" i="1" s="1"/>
  <c r="L202" i="1" a="1"/>
  <c r="L202" i="1" s="1"/>
  <c r="L173" i="1" a="1"/>
  <c r="L173" i="1" s="1"/>
  <c r="L185" i="1" a="1"/>
  <c r="L185" i="1" s="1"/>
  <c r="L190" i="1" a="1"/>
  <c r="L190" i="1" s="1"/>
  <c r="L151" i="1" a="1"/>
  <c r="L151" i="1" s="1"/>
  <c r="L179" i="1" a="1"/>
  <c r="L179" i="1" s="1"/>
  <c r="L181" i="1" a="1"/>
  <c r="L181" i="1" s="1"/>
  <c r="L182" i="1" a="1"/>
  <c r="L182" i="1" s="1"/>
  <c r="L184" i="1" a="1"/>
  <c r="L184" i="1" s="1"/>
  <c r="L189" i="1" a="1"/>
  <c r="L189" i="1" s="1"/>
  <c r="L194" i="1" a="1"/>
  <c r="L194" i="1" s="1"/>
  <c r="L201" i="1" a="1"/>
  <c r="L201" i="1" s="1"/>
  <c r="L175" i="1" a="1"/>
  <c r="L175" i="1" s="1"/>
  <c r="L177" i="1" a="1"/>
  <c r="L177" i="1" s="1"/>
  <c r="L188" i="1" a="1"/>
  <c r="L188" i="1" s="1"/>
  <c r="L197" i="1" a="1"/>
  <c r="L197" i="1" s="1"/>
  <c r="L158" i="1" a="1"/>
  <c r="L158" i="1" s="1"/>
  <c r="L183" i="1" a="1"/>
  <c r="L183" i="1" s="1"/>
  <c r="L196" i="1" a="1"/>
  <c r="L196" i="1" s="1"/>
  <c r="L200" i="1" a="1"/>
  <c r="L200" i="1" s="1"/>
  <c r="L204" i="1" a="1"/>
  <c r="L204" i="1" s="1"/>
  <c r="L203" i="1" a="1"/>
  <c r="L203" i="1" s="1"/>
  <c r="L216" i="1" a="1"/>
  <c r="L216" i="1" s="1"/>
  <c r="L170" i="1" a="1"/>
  <c r="L170" i="1" s="1"/>
  <c r="L217" i="1" a="1"/>
  <c r="L217" i="1" s="1"/>
  <c r="L218" i="1" a="1"/>
  <c r="L218" i="1" s="1"/>
  <c r="L220" i="1" a="1"/>
  <c r="L220" i="1" s="1"/>
  <c r="L225" i="1" a="1"/>
  <c r="L225" i="1" s="1"/>
  <c r="L219" i="1" a="1"/>
  <c r="L219" i="1" s="1"/>
  <c r="L224" i="1" a="1"/>
  <c r="L224" i="1" s="1"/>
  <c r="L228" i="1" a="1"/>
  <c r="L228" i="1" s="1"/>
  <c r="L229" i="1" a="1"/>
  <c r="L229" i="1" s="1"/>
  <c r="L233" i="1" a="1"/>
  <c r="L233" i="1" s="1"/>
  <c r="L193" i="1" a="1"/>
  <c r="L193" i="1" s="1"/>
  <c r="L205" i="1" a="1"/>
  <c r="L205" i="1" s="1"/>
  <c r="L206" i="1" a="1"/>
  <c r="L206" i="1" s="1"/>
  <c r="L208" i="1" a="1"/>
  <c r="L208" i="1" s="1"/>
  <c r="L207" i="1" a="1"/>
  <c r="L207" i="1" s="1"/>
  <c r="L214" i="1" a="1"/>
  <c r="L214" i="1" s="1"/>
  <c r="L227" i="1" a="1"/>
  <c r="L227" i="1" s="1"/>
  <c r="L187" i="1" a="1"/>
  <c r="L187" i="1" s="1"/>
  <c r="L212" i="1" a="1"/>
  <c r="L212" i="1" s="1"/>
  <c r="L222" i="1" a="1"/>
  <c r="L222" i="1" s="1"/>
  <c r="L226" i="1" a="1"/>
  <c r="L226" i="1" s="1"/>
  <c r="L231" i="1" a="1"/>
  <c r="L231" i="1" s="1"/>
  <c r="L223" i="1" a="1"/>
  <c r="L223" i="1" s="1"/>
  <c r="L232" i="1" a="1"/>
  <c r="L232" i="1" s="1"/>
  <c r="L257" i="1" a="1"/>
  <c r="L257" i="1" s="1"/>
  <c r="L199" i="1" a="1"/>
  <c r="L199" i="1" s="1"/>
  <c r="L243" i="1" a="1"/>
  <c r="L243" i="1" s="1"/>
  <c r="L234" i="1" a="1"/>
  <c r="L234" i="1" s="1"/>
  <c r="L238" i="1" a="1"/>
  <c r="L238" i="1" s="1"/>
  <c r="L242" i="1" a="1"/>
  <c r="L242" i="1" s="1"/>
  <c r="L247" i="1" a="1"/>
  <c r="L247" i="1" s="1"/>
  <c r="L251" i="1" a="1"/>
  <c r="L251" i="1" s="1"/>
  <c r="L252" i="1" a="1"/>
  <c r="L252" i="1" s="1"/>
  <c r="L256" i="1" a="1"/>
  <c r="L256" i="1" s="1"/>
  <c r="L259" i="1" a="1"/>
  <c r="L259" i="1" s="1"/>
  <c r="L209" i="1" a="1"/>
  <c r="L209" i="1" s="1"/>
  <c r="L213" i="1" a="1"/>
  <c r="L213" i="1" s="1"/>
  <c r="L230" i="1" a="1"/>
  <c r="L230" i="1" s="1"/>
  <c r="L237" i="1" a="1"/>
  <c r="L237" i="1" s="1"/>
  <c r="L178" i="1" a="1"/>
  <c r="L178" i="1" s="1"/>
  <c r="L254" i="1" a="1"/>
  <c r="L254" i="1" s="1"/>
  <c r="L210" i="1" a="1"/>
  <c r="L210" i="1" s="1"/>
  <c r="L221" i="1" a="1"/>
  <c r="L221" i="1" s="1"/>
  <c r="L236" i="1" a="1"/>
  <c r="L236" i="1" s="1"/>
  <c r="L241" i="1" a="1"/>
  <c r="L241" i="1" s="1"/>
  <c r="L258" i="1" a="1"/>
  <c r="L258" i="1" s="1"/>
  <c r="L235" i="1" a="1"/>
  <c r="L235" i="1" s="1"/>
  <c r="L240" i="1" a="1"/>
  <c r="L240" i="1" s="1"/>
  <c r="L244" i="1" a="1"/>
  <c r="L244" i="1" s="1"/>
  <c r="L245" i="1" a="1"/>
  <c r="L245" i="1" s="1"/>
  <c r="L248" i="1" a="1"/>
  <c r="L248" i="1" s="1"/>
  <c r="L277" i="1" a="1"/>
  <c r="L277" i="1" s="1"/>
  <c r="L211" i="1" a="1"/>
  <c r="L211" i="1" s="1"/>
  <c r="L267" i="1" a="1"/>
  <c r="L267" i="1" s="1"/>
  <c r="L268" i="1" a="1"/>
  <c r="L268" i="1" s="1"/>
  <c r="L273" i="1" a="1"/>
  <c r="L273" i="1" s="1"/>
  <c r="L239" i="1" a="1"/>
  <c r="L239" i="1" s="1"/>
  <c r="L264" i="1" a="1"/>
  <c r="L264" i="1" s="1"/>
  <c r="L274" i="1" a="1"/>
  <c r="L274" i="1" s="1"/>
  <c r="L246" i="1" a="1"/>
  <c r="L246" i="1" s="1"/>
  <c r="L249" i="1" a="1"/>
  <c r="L249" i="1" s="1"/>
  <c r="L250" i="1" a="1"/>
  <c r="L250" i="1" s="1"/>
  <c r="L263" i="1" a="1"/>
  <c r="L263" i="1" s="1"/>
  <c r="L255" i="1" a="1"/>
  <c r="L255" i="1" s="1"/>
  <c r="L260" i="1" a="1"/>
  <c r="L260" i="1" s="1"/>
  <c r="L262" i="1" a="1"/>
  <c r="L262" i="1" s="1"/>
  <c r="L266" i="1" a="1"/>
  <c r="L266" i="1" s="1"/>
  <c r="L275" i="1" a="1"/>
  <c r="L275" i="1" s="1"/>
  <c r="L215" i="1" a="1"/>
  <c r="L215" i="1" s="1"/>
  <c r="L265" i="1" a="1"/>
  <c r="L265" i="1" s="1"/>
  <c r="L270" i="1" a="1"/>
  <c r="L270" i="1" s="1"/>
  <c r="L288" i="1" a="1"/>
  <c r="L288" i="1" s="1"/>
  <c r="L290" i="1" a="1"/>
  <c r="L290" i="1" s="1"/>
  <c r="L292" i="1" a="1"/>
  <c r="L292" i="1" s="1"/>
  <c r="L294" i="1" a="1"/>
  <c r="L294" i="1" s="1"/>
  <c r="L296" i="1" a="1"/>
  <c r="L296" i="1" s="1"/>
  <c r="L298" i="1" a="1"/>
  <c r="L298" i="1" s="1"/>
  <c r="L309" i="1" a="1"/>
  <c r="L309" i="1" s="1"/>
  <c r="L316" i="1" a="1"/>
  <c r="L316" i="1" s="1"/>
  <c r="L319" i="1" a="1"/>
  <c r="L319" i="1" s="1"/>
  <c r="L324" i="1" a="1"/>
  <c r="L324" i="1" s="1"/>
  <c r="L329" i="1" a="1"/>
  <c r="L329" i="1" s="1"/>
  <c r="L335" i="1" a="1"/>
  <c r="L335" i="1" s="1"/>
  <c r="L342" i="1" a="1"/>
  <c r="L342" i="1" s="1"/>
  <c r="L345" i="1" a="1"/>
  <c r="L345" i="1" s="1"/>
  <c r="L261" i="1" a="1"/>
  <c r="L261" i="1" s="1"/>
  <c r="L271" i="1" a="1"/>
  <c r="L271" i="1" s="1"/>
  <c r="L276" i="1" a="1"/>
  <c r="L276" i="1" s="1"/>
  <c r="L278" i="1" a="1"/>
  <c r="L278" i="1" s="1"/>
  <c r="L283" i="1" a="1"/>
  <c r="L283" i="1" s="1"/>
  <c r="L302" i="1" a="1"/>
  <c r="L302" i="1" s="1"/>
  <c r="L303" i="1" a="1"/>
  <c r="L303" i="1" s="1"/>
  <c r="L304" i="1" a="1"/>
  <c r="L304" i="1" s="1"/>
  <c r="L305" i="1" a="1"/>
  <c r="L305" i="1" s="1"/>
  <c r="L315" i="1" a="1"/>
  <c r="L315" i="1" s="1"/>
  <c r="L321" i="1" a="1"/>
  <c r="L321" i="1" s="1"/>
  <c r="L338" i="1" a="1"/>
  <c r="L338" i="1" s="1"/>
  <c r="L280" i="1" a="1"/>
  <c r="L280" i="1" s="1"/>
  <c r="L285" i="1" a="1"/>
  <c r="L285" i="1" s="1"/>
  <c r="L314" i="1" a="1"/>
  <c r="L314" i="1" s="1"/>
  <c r="L326" i="1" a="1"/>
  <c r="L326" i="1" s="1"/>
  <c r="L331" i="1" a="1"/>
  <c r="L331" i="1" s="1"/>
  <c r="L334" i="1" a="1"/>
  <c r="L334" i="1" s="1"/>
  <c r="L341" i="1" a="1"/>
  <c r="L341" i="1" s="1"/>
  <c r="L300" i="1" a="1"/>
  <c r="L300" i="1" s="1"/>
  <c r="L301" i="1" a="1"/>
  <c r="L301" i="1" s="1"/>
  <c r="L306" i="1" a="1"/>
  <c r="L306" i="1" s="1"/>
  <c r="L308" i="1" a="1"/>
  <c r="L308" i="1" s="1"/>
  <c r="L313" i="1" a="1"/>
  <c r="L313" i="1" s="1"/>
  <c r="L318" i="1" a="1"/>
  <c r="L318" i="1" s="1"/>
  <c r="L323" i="1" a="1"/>
  <c r="L323" i="1" s="1"/>
  <c r="L328" i="1" a="1"/>
  <c r="L328" i="1" s="1"/>
  <c r="L337" i="1" a="1"/>
  <c r="L337" i="1" s="1"/>
  <c r="L344" i="1" a="1"/>
  <c r="L344" i="1" s="1"/>
  <c r="L286" i="1" a="1"/>
  <c r="L286" i="1" s="1"/>
  <c r="L299" i="1" a="1"/>
  <c r="L299" i="1" s="1"/>
  <c r="L307" i="1" a="1"/>
  <c r="L307" i="1" s="1"/>
  <c r="L310" i="1" a="1"/>
  <c r="L310" i="1" s="1"/>
  <c r="L253" i="1" a="1"/>
  <c r="L253" i="1" s="1"/>
  <c r="L269" i="1" a="1"/>
  <c r="L269" i="1" s="1"/>
  <c r="L281" i="1" a="1"/>
  <c r="L281" i="1" s="1"/>
  <c r="L287" i="1" a="1"/>
  <c r="L287" i="1" s="1"/>
  <c r="L317" i="1" a="1"/>
  <c r="L317" i="1" s="1"/>
  <c r="L322" i="1" a="1"/>
  <c r="L322" i="1" s="1"/>
  <c r="L336" i="1" a="1"/>
  <c r="L336" i="1" s="1"/>
  <c r="L343" i="1" a="1"/>
  <c r="L343" i="1" s="1"/>
  <c r="L289" i="1" a="1"/>
  <c r="L289" i="1" s="1"/>
  <c r="L297" i="1" a="1"/>
  <c r="L297" i="1" s="1"/>
  <c r="L311" i="1" a="1"/>
  <c r="L311" i="1" s="1"/>
  <c r="L320" i="1" a="1"/>
  <c r="L320" i="1" s="1"/>
  <c r="L347" i="1" a="1"/>
  <c r="L347" i="1" s="1"/>
  <c r="L359" i="1" a="1"/>
  <c r="L359" i="1" s="1"/>
  <c r="L374" i="1" a="1"/>
  <c r="L374" i="1" s="1"/>
  <c r="L387" i="1" a="1"/>
  <c r="L387" i="1" s="1"/>
  <c r="L284" i="1" a="1"/>
  <c r="L284" i="1" s="1"/>
  <c r="L327" i="1" a="1"/>
  <c r="L327" i="1" s="1"/>
  <c r="L339" i="1" a="1"/>
  <c r="L339" i="1" s="1"/>
  <c r="L354" i="1" a="1"/>
  <c r="L354" i="1" s="1"/>
  <c r="L361" i="1" a="1"/>
  <c r="L361" i="1" s="1"/>
  <c r="L362" i="1" a="1"/>
  <c r="L362" i="1" s="1"/>
  <c r="L363" i="1" a="1"/>
  <c r="L363" i="1" s="1"/>
  <c r="L364" i="1" a="1"/>
  <c r="L364" i="1" s="1"/>
  <c r="L366" i="1" a="1"/>
  <c r="L366" i="1" s="1"/>
  <c r="L380" i="1" a="1"/>
  <c r="L380" i="1" s="1"/>
  <c r="L381" i="1" a="1"/>
  <c r="L381" i="1" s="1"/>
  <c r="L386" i="1" a="1"/>
  <c r="L386" i="1" s="1"/>
  <c r="L390" i="1" a="1"/>
  <c r="L390" i="1" s="1"/>
  <c r="L272" i="1" a="1"/>
  <c r="L272" i="1" s="1"/>
  <c r="L291" i="1" a="1"/>
  <c r="L291" i="1" s="1"/>
  <c r="L312" i="1" a="1"/>
  <c r="L312" i="1" s="1"/>
  <c r="L330" i="1" a="1"/>
  <c r="L330" i="1" s="1"/>
  <c r="L348" i="1" a="1"/>
  <c r="L348" i="1" s="1"/>
  <c r="L373" i="1" a="1"/>
  <c r="L373" i="1" s="1"/>
  <c r="L379" i="1" a="1"/>
  <c r="L379" i="1" s="1"/>
  <c r="L382" i="1" a="1"/>
  <c r="L382" i="1" s="1"/>
  <c r="L383" i="1" a="1"/>
  <c r="L383" i="1" s="1"/>
  <c r="L384" i="1" a="1"/>
  <c r="L384" i="1" s="1"/>
  <c r="L385" i="1" a="1"/>
  <c r="L385" i="1" s="1"/>
  <c r="L346" i="1" a="1"/>
  <c r="L346" i="1" s="1"/>
  <c r="L349" i="1" a="1"/>
  <c r="L349" i="1" s="1"/>
  <c r="L350" i="1" a="1"/>
  <c r="L350" i="1" s="1"/>
  <c r="L358" i="1" a="1"/>
  <c r="L358" i="1" s="1"/>
  <c r="L360" i="1" a="1"/>
  <c r="L360" i="1" s="1"/>
  <c r="L369" i="1" a="1"/>
  <c r="L369" i="1" s="1"/>
  <c r="L370" i="1" a="1"/>
  <c r="L370" i="1" s="1"/>
  <c r="L372" i="1" a="1"/>
  <c r="L372" i="1" s="1"/>
  <c r="L378" i="1" a="1"/>
  <c r="L378" i="1" s="1"/>
  <c r="L293" i="1" a="1"/>
  <c r="L293" i="1" s="1"/>
  <c r="L333" i="1" a="1"/>
  <c r="L333" i="1" s="1"/>
  <c r="L351" i="1" a="1"/>
  <c r="L351" i="1" s="1"/>
  <c r="L356" i="1" a="1"/>
  <c r="L356" i="1" s="1"/>
  <c r="L357" i="1" a="1"/>
  <c r="L357" i="1" s="1"/>
  <c r="L325" i="1" a="1"/>
  <c r="L325" i="1" s="1"/>
  <c r="L368" i="1" a="1"/>
  <c r="L368" i="1" s="1"/>
  <c r="L376" i="1" a="1"/>
  <c r="L376" i="1" s="1"/>
  <c r="L282" i="1" a="1"/>
  <c r="L282" i="1" s="1"/>
  <c r="L295" i="1" a="1"/>
  <c r="L295" i="1" s="1"/>
  <c r="L332" i="1" a="1"/>
  <c r="L332" i="1" s="1"/>
  <c r="L340" i="1" a="1"/>
  <c r="L340" i="1" s="1"/>
  <c r="L353" i="1" a="1"/>
  <c r="L353" i="1" s="1"/>
  <c r="L355" i="1" a="1"/>
  <c r="L355" i="1" s="1"/>
  <c r="L391" i="1" a="1"/>
  <c r="L391" i="1" s="1"/>
  <c r="L279" i="1" a="1"/>
  <c r="L279" i="1" s="1"/>
  <c r="L375" i="1" a="1"/>
  <c r="L375" i="1" s="1"/>
  <c r="L388" i="1" a="1"/>
  <c r="L388" i="1" s="1"/>
  <c r="L404" i="1" a="1"/>
  <c r="L404" i="1" s="1"/>
  <c r="L407" i="1" a="1"/>
  <c r="L407" i="1" s="1"/>
  <c r="L431" i="1" a="1"/>
  <c r="L431" i="1" s="1"/>
  <c r="L438" i="1" a="1"/>
  <c r="L438" i="1" s="1"/>
  <c r="L439" i="1" a="1"/>
  <c r="L439" i="1" s="1"/>
  <c r="L445" i="1" a="1"/>
  <c r="L445" i="1" s="1"/>
  <c r="L446" i="1" a="1"/>
  <c r="L446" i="1" s="1"/>
  <c r="L352" i="1" a="1"/>
  <c r="L352" i="1" s="1"/>
  <c r="L367" i="1" a="1"/>
  <c r="L367" i="1" s="1"/>
  <c r="L371" i="1" a="1"/>
  <c r="L371" i="1" s="1"/>
  <c r="L399" i="1" a="1"/>
  <c r="L399" i="1" s="1"/>
  <c r="L405" i="1" a="1"/>
  <c r="L405" i="1" s="1"/>
  <c r="L416" i="1" a="1"/>
  <c r="L416" i="1" s="1"/>
  <c r="L417" i="1" a="1"/>
  <c r="L417" i="1" s="1"/>
  <c r="L418" i="1" a="1"/>
  <c r="L418" i="1" s="1"/>
  <c r="L424" i="1" a="1"/>
  <c r="L424" i="1" s="1"/>
  <c r="L425" i="1" a="1"/>
  <c r="L425" i="1" s="1"/>
  <c r="L432" i="1" a="1"/>
  <c r="L432" i="1" s="1"/>
  <c r="L444" i="1" a="1"/>
  <c r="L444" i="1" s="1"/>
  <c r="L389" i="1" a="1"/>
  <c r="L389" i="1" s="1"/>
  <c r="L396" i="1" a="1"/>
  <c r="L396" i="1" s="1"/>
  <c r="L397" i="1" a="1"/>
  <c r="L397" i="1" s="1"/>
  <c r="L401" i="1" a="1"/>
  <c r="L401" i="1" s="1"/>
  <c r="L402" i="1" a="1"/>
  <c r="L402" i="1" s="1"/>
  <c r="L408" i="1" a="1"/>
  <c r="L408" i="1" s="1"/>
  <c r="L437" i="1" a="1"/>
  <c r="L437" i="1" s="1"/>
  <c r="L377" i="1" a="1"/>
  <c r="L377" i="1" s="1"/>
  <c r="L400" i="1" a="1"/>
  <c r="L400" i="1" s="1"/>
  <c r="L403" i="1" a="1"/>
  <c r="L403" i="1" s="1"/>
  <c r="L406" i="1" a="1"/>
  <c r="L406" i="1" s="1"/>
  <c r="L409" i="1" a="1"/>
  <c r="L409" i="1" s="1"/>
  <c r="L422" i="1" a="1"/>
  <c r="L422" i="1" s="1"/>
  <c r="L423" i="1" a="1"/>
  <c r="L423" i="1" s="1"/>
  <c r="L365" i="1" a="1"/>
  <c r="L365" i="1" s="1"/>
  <c r="L393" i="1" a="1"/>
  <c r="L393" i="1" s="1"/>
  <c r="L394" i="1" a="1"/>
  <c r="L394" i="1" s="1"/>
  <c r="L398" i="1" a="1"/>
  <c r="L398" i="1" s="1"/>
  <c r="L410" i="1" a="1"/>
  <c r="L410" i="1" s="1"/>
  <c r="L428" i="1" a="1"/>
  <c r="L428" i="1" s="1"/>
  <c r="L392" i="1" a="1"/>
  <c r="L392" i="1" s="1"/>
  <c r="L395" i="1" a="1"/>
  <c r="L395" i="1" s="1"/>
  <c r="L421" i="1" a="1"/>
  <c r="L421" i="1" s="1"/>
  <c r="L447" i="1" a="1"/>
  <c r="L447" i="1" s="1"/>
  <c r="L411" i="1" a="1"/>
  <c r="L411" i="1" s="1"/>
  <c r="L412" i="1" a="1"/>
  <c r="L412" i="1" s="1"/>
  <c r="L426" i="1" a="1"/>
  <c r="L426" i="1" s="1"/>
  <c r="L429" i="1" a="1"/>
  <c r="L429" i="1" s="1"/>
  <c r="L440" i="1" a="1"/>
  <c r="L440" i="1" s="1"/>
  <c r="L454" i="1" a="1"/>
  <c r="L454" i="1" s="1"/>
  <c r="L461" i="1" a="1"/>
  <c r="L461" i="1" s="1"/>
  <c r="L467" i="1" a="1"/>
  <c r="L467" i="1" s="1"/>
  <c r="L468" i="1" a="1"/>
  <c r="L468" i="1" s="1"/>
  <c r="L472" i="1" a="1"/>
  <c r="L472" i="1" s="1"/>
  <c r="L486" i="1" a="1"/>
  <c r="L486" i="1" s="1"/>
  <c r="L502" i="1" a="1"/>
  <c r="L502" i="1" s="1"/>
  <c r="L434" i="1" a="1"/>
  <c r="L434" i="1" s="1"/>
  <c r="L448" i="1" a="1"/>
  <c r="L448" i="1" s="1"/>
  <c r="L460" i="1" a="1"/>
  <c r="L460" i="1" s="1"/>
  <c r="L480" i="1" a="1"/>
  <c r="L480" i="1" s="1"/>
  <c r="L485" i="1" a="1"/>
  <c r="L485" i="1" s="1"/>
  <c r="L491" i="1" a="1"/>
  <c r="L491" i="1" s="1"/>
  <c r="L496" i="1" a="1"/>
  <c r="L496" i="1" s="1"/>
  <c r="L501" i="1" a="1"/>
  <c r="L501" i="1" s="1"/>
  <c r="L414" i="1" a="1"/>
  <c r="L414" i="1" s="1"/>
  <c r="L433" i="1" a="1"/>
  <c r="L433" i="1" s="1"/>
  <c r="L453" i="1" a="1"/>
  <c r="L453" i="1" s="1"/>
  <c r="L484" i="1" a="1"/>
  <c r="L484" i="1" s="1"/>
  <c r="L427" i="1" a="1"/>
  <c r="L427" i="1" s="1"/>
  <c r="L451" i="1" a="1"/>
  <c r="L451" i="1" s="1"/>
  <c r="L452" i="1" a="1"/>
  <c r="L452" i="1" s="1"/>
  <c r="L458" i="1" a="1"/>
  <c r="L458" i="1" s="1"/>
  <c r="L459" i="1" a="1"/>
  <c r="L459" i="1" s="1"/>
  <c r="L465" i="1" a="1"/>
  <c r="L465" i="1" s="1"/>
  <c r="L466" i="1" a="1"/>
  <c r="L466" i="1" s="1"/>
  <c r="L479" i="1" a="1"/>
  <c r="L479" i="1" s="1"/>
  <c r="L495" i="1" a="1"/>
  <c r="L495" i="1" s="1"/>
  <c r="L413" i="1" a="1"/>
  <c r="L413" i="1" s="1"/>
  <c r="L442" i="1" a="1"/>
  <c r="L442" i="1" s="1"/>
  <c r="L456" i="1" a="1"/>
  <c r="L456" i="1" s="1"/>
  <c r="L463" i="1" a="1"/>
  <c r="L463" i="1" s="1"/>
  <c r="L464" i="1" a="1"/>
  <c r="L464" i="1" s="1"/>
  <c r="L470" i="1" a="1"/>
  <c r="L470" i="1" s="1"/>
  <c r="L473" i="1" a="1"/>
  <c r="L473" i="1" s="1"/>
  <c r="L474" i="1" a="1"/>
  <c r="L474" i="1" s="1"/>
  <c r="L477" i="1" a="1"/>
  <c r="L477" i="1" s="1"/>
  <c r="L483" i="1" a="1"/>
  <c r="L483" i="1" s="1"/>
  <c r="L488" i="1" a="1"/>
  <c r="L488" i="1" s="1"/>
  <c r="L493" i="1" a="1"/>
  <c r="L493" i="1" s="1"/>
  <c r="L420" i="1" a="1"/>
  <c r="L420" i="1" s="1"/>
  <c r="L436" i="1" a="1"/>
  <c r="L436" i="1" s="1"/>
  <c r="L449" i="1" a="1"/>
  <c r="L449" i="1" s="1"/>
  <c r="L450" i="1" a="1"/>
  <c r="L450" i="1" s="1"/>
  <c r="L457" i="1" a="1"/>
  <c r="L457" i="1" s="1"/>
  <c r="L476" i="1" a="1"/>
  <c r="L476" i="1" s="1"/>
  <c r="L481" i="1" a="1"/>
  <c r="L481" i="1" s="1"/>
  <c r="L482" i="1" a="1"/>
  <c r="L482" i="1" s="1"/>
  <c r="L492" i="1" a="1"/>
  <c r="L492" i="1" s="1"/>
  <c r="L497" i="1" a="1"/>
  <c r="L497" i="1" s="1"/>
  <c r="L498" i="1" a="1"/>
  <c r="L498" i="1" s="1"/>
  <c r="L443" i="1" a="1"/>
  <c r="L443" i="1" s="1"/>
  <c r="L489" i="1" a="1"/>
  <c r="L489" i="1" s="1"/>
  <c r="L521" i="1" a="1"/>
  <c r="L521" i="1" s="1"/>
  <c r="L530" i="1" a="1"/>
  <c r="L530" i="1" s="1"/>
  <c r="L430" i="1" a="1"/>
  <c r="L430" i="1" s="1"/>
  <c r="L441" i="1" a="1"/>
  <c r="L441" i="1" s="1"/>
  <c r="L475" i="1" a="1"/>
  <c r="L475" i="1" s="1"/>
  <c r="L494" i="1" a="1"/>
  <c r="L494" i="1" s="1"/>
  <c r="L504" i="1" a="1"/>
  <c r="L504" i="1" s="1"/>
  <c r="L510" i="1" a="1"/>
  <c r="L510" i="1" s="1"/>
  <c r="L539" i="1" a="1"/>
  <c r="L539" i="1" s="1"/>
  <c r="L546" i="1" a="1"/>
  <c r="L546" i="1" s="1"/>
  <c r="L419" i="1" a="1"/>
  <c r="L419" i="1" s="1"/>
  <c r="L499" i="1" a="1"/>
  <c r="L499" i="1" s="1"/>
  <c r="L509" i="1" a="1"/>
  <c r="L509" i="1" s="1"/>
  <c r="L512" i="1" a="1"/>
  <c r="L512" i="1" s="1"/>
  <c r="L526" i="1" a="1"/>
  <c r="L526" i="1" s="1"/>
  <c r="L528" i="1" a="1"/>
  <c r="L528" i="1" s="1"/>
  <c r="L435" i="1" a="1"/>
  <c r="L435" i="1" s="1"/>
  <c r="L455" i="1" a="1"/>
  <c r="L455" i="1" s="1"/>
  <c r="L469" i="1" a="1"/>
  <c r="L469" i="1" s="1"/>
  <c r="L508" i="1" a="1"/>
  <c r="L508" i="1" s="1"/>
  <c r="L511" i="1" a="1"/>
  <c r="L511" i="1" s="1"/>
  <c r="L513" i="1" a="1"/>
  <c r="L513" i="1" s="1"/>
  <c r="L517" i="1" a="1"/>
  <c r="L517" i="1" s="1"/>
  <c r="L520" i="1" a="1"/>
  <c r="L520" i="1" s="1"/>
  <c r="L523" i="1" a="1"/>
  <c r="L523" i="1" s="1"/>
  <c r="L527" i="1" a="1"/>
  <c r="L527" i="1" s="1"/>
  <c r="L531" i="1" a="1"/>
  <c r="L531" i="1" s="1"/>
  <c r="L533" i="1" a="1"/>
  <c r="L533" i="1" s="1"/>
  <c r="L535" i="1" a="1"/>
  <c r="L535" i="1" s="1"/>
  <c r="L540" i="1" a="1"/>
  <c r="L540" i="1" s="1"/>
  <c r="L541" i="1" a="1"/>
  <c r="L541" i="1" s="1"/>
  <c r="L542" i="1" a="1"/>
  <c r="L542" i="1" s="1"/>
  <c r="L544" i="1" a="1"/>
  <c r="L544" i="1" s="1"/>
  <c r="L545" i="1" a="1"/>
  <c r="L545" i="1" s="1"/>
  <c r="L415" i="1" a="1"/>
  <c r="L415" i="1" s="1"/>
  <c r="L487" i="1" a="1"/>
  <c r="L487" i="1" s="1"/>
  <c r="L503" i="1" a="1"/>
  <c r="L503" i="1" s="1"/>
  <c r="L514" i="1" a="1"/>
  <c r="L514" i="1" s="1"/>
  <c r="L516" i="1" a="1"/>
  <c r="L516" i="1" s="1"/>
  <c r="L524" i="1" a="1"/>
  <c r="L524" i="1" s="1"/>
  <c r="L532" i="1" a="1"/>
  <c r="L532" i="1" s="1"/>
  <c r="L536" i="1" a="1"/>
  <c r="L536" i="1" s="1"/>
  <c r="L548" i="1" a="1"/>
  <c r="L548" i="1" s="1"/>
  <c r="L549" i="1" a="1"/>
  <c r="L549" i="1" s="1"/>
  <c r="L471" i="1" a="1"/>
  <c r="L471" i="1" s="1"/>
  <c r="L478" i="1" a="1"/>
  <c r="L478" i="1" s="1"/>
  <c r="L507" i="1" a="1"/>
  <c r="L507" i="1" s="1"/>
  <c r="L515" i="1" a="1"/>
  <c r="L515" i="1" s="1"/>
  <c r="L518" i="1" a="1"/>
  <c r="L518" i="1" s="1"/>
  <c r="L538" i="1" a="1"/>
  <c r="L538" i="1" s="1"/>
  <c r="L550" i="1" a="1"/>
  <c r="L550" i="1" s="1"/>
  <c r="L551" i="1" a="1"/>
  <c r="L551" i="1" s="1"/>
  <c r="L552" i="1" a="1"/>
  <c r="L552" i="1" s="1"/>
  <c r="L559" i="1" a="1"/>
  <c r="L559" i="1" s="1"/>
  <c r="L563" i="1" a="1"/>
  <c r="L563" i="1" s="1"/>
  <c r="L577" i="1" a="1"/>
  <c r="L577" i="1" s="1"/>
  <c r="L587" i="1" a="1"/>
  <c r="L587" i="1" s="1"/>
  <c r="L594" i="1" a="1"/>
  <c r="L594" i="1" s="1"/>
  <c r="L598" i="1" a="1"/>
  <c r="L598" i="1" s="1"/>
  <c r="L505" i="1" a="1"/>
  <c r="L505" i="1" s="1"/>
  <c r="L555" i="1" a="1"/>
  <c r="L555" i="1" s="1"/>
  <c r="L556" i="1" a="1"/>
  <c r="L556" i="1" s="1"/>
  <c r="L557" i="1" a="1"/>
  <c r="L557" i="1" s="1"/>
  <c r="L558" i="1" a="1"/>
  <c r="L558" i="1" s="1"/>
  <c r="L562" i="1" a="1"/>
  <c r="L562" i="1" s="1"/>
  <c r="L564" i="1" a="1"/>
  <c r="L564" i="1" s="1"/>
  <c r="L565" i="1" a="1"/>
  <c r="L565" i="1" s="1"/>
  <c r="L583" i="1" a="1"/>
  <c r="L583" i="1" s="1"/>
  <c r="L601" i="1" a="1"/>
  <c r="L601" i="1" s="1"/>
  <c r="L500" i="1" a="1"/>
  <c r="L500" i="1" s="1"/>
  <c r="L573" i="1" a="1"/>
  <c r="L573" i="1" s="1"/>
  <c r="L579" i="1" a="1"/>
  <c r="L579" i="1" s="1"/>
  <c r="L590" i="1" a="1"/>
  <c r="L590" i="1" s="1"/>
  <c r="L593" i="1" a="1"/>
  <c r="L593" i="1" s="1"/>
  <c r="L597" i="1" a="1"/>
  <c r="L597" i="1" s="1"/>
  <c r="L600" i="1" a="1"/>
  <c r="L600" i="1" s="1"/>
  <c r="L603" i="1" a="1"/>
  <c r="L603" i="1" s="1"/>
  <c r="L506" i="1" a="1"/>
  <c r="L506" i="1" s="1"/>
  <c r="L547" i="1" a="1"/>
  <c r="L547" i="1" s="1"/>
  <c r="L554" i="1" a="1"/>
  <c r="L554" i="1" s="1"/>
  <c r="L561" i="1" a="1"/>
  <c r="L561" i="1" s="1"/>
  <c r="L571" i="1" a="1"/>
  <c r="L571" i="1" s="1"/>
  <c r="L572" i="1" a="1"/>
  <c r="L572" i="1" s="1"/>
  <c r="L576" i="1" a="1"/>
  <c r="L576" i="1" s="1"/>
  <c r="L582" i="1" a="1"/>
  <c r="L582" i="1" s="1"/>
  <c r="L586" i="1" a="1"/>
  <c r="L586" i="1" s="1"/>
  <c r="L519" i="1" a="1"/>
  <c r="L519" i="1" s="1"/>
  <c r="L522" i="1" a="1"/>
  <c r="L522" i="1" s="1"/>
  <c r="L525" i="1" a="1"/>
  <c r="L525" i="1" s="1"/>
  <c r="L534" i="1" a="1"/>
  <c r="L534" i="1" s="1"/>
  <c r="L543" i="1" a="1"/>
  <c r="L543" i="1" s="1"/>
  <c r="L569" i="1" a="1"/>
  <c r="L569" i="1" s="1"/>
  <c r="L570" i="1" a="1"/>
  <c r="L570" i="1" s="1"/>
  <c r="L581" i="1" a="1"/>
  <c r="L581" i="1" s="1"/>
  <c r="L592" i="1" a="1"/>
  <c r="L592" i="1" s="1"/>
  <c r="L596" i="1" a="1"/>
  <c r="L596" i="1" s="1"/>
  <c r="L599" i="1" a="1"/>
  <c r="L599" i="1" s="1"/>
  <c r="L490" i="1" a="1"/>
  <c r="L490" i="1" s="1"/>
  <c r="L537" i="1" a="1"/>
  <c r="L537" i="1" s="1"/>
  <c r="L553" i="1" a="1"/>
  <c r="L553" i="1" s="1"/>
  <c r="L560" i="1" a="1"/>
  <c r="L560" i="1" s="1"/>
  <c r="L568" i="1" a="1"/>
  <c r="L568" i="1" s="1"/>
  <c r="L575" i="1" a="1"/>
  <c r="L575" i="1" s="1"/>
  <c r="L578" i="1" a="1"/>
  <c r="L578" i="1" s="1"/>
  <c r="L585" i="1" a="1"/>
  <c r="L585" i="1" s="1"/>
  <c r="L589" i="1" a="1"/>
  <c r="L589" i="1" s="1"/>
  <c r="L584" i="1" a="1"/>
  <c r="L584" i="1" s="1"/>
  <c r="L588" i="1" a="1"/>
  <c r="L588" i="1" s="1"/>
  <c r="L595" i="1" a="1"/>
  <c r="L595" i="1" s="1"/>
  <c r="L602" i="1" a="1"/>
  <c r="L602" i="1" s="1"/>
  <c r="L462" i="1" a="1"/>
  <c r="L462" i="1" s="1"/>
  <c r="L529" i="1" a="1"/>
  <c r="L529" i="1" s="1"/>
  <c r="L574" i="1" a="1"/>
  <c r="L574" i="1" s="1"/>
  <c r="L591" i="1" a="1"/>
  <c r="L591" i="1" s="1"/>
  <c r="L604" i="1" a="1"/>
  <c r="L604" i="1" s="1"/>
  <c r="L610" i="1" a="1"/>
  <c r="L610" i="1" s="1"/>
  <c r="L616" i="1" a="1"/>
  <c r="L616" i="1" s="1"/>
  <c r="L619" i="1" a="1"/>
  <c r="L619" i="1" s="1"/>
  <c r="L628" i="1" a="1"/>
  <c r="L628" i="1" s="1"/>
  <c r="L631" i="1" a="1"/>
  <c r="L631" i="1" s="1"/>
  <c r="L635" i="1" a="1"/>
  <c r="L635" i="1" s="1"/>
  <c r="L637" i="1" a="1"/>
  <c r="L637" i="1" s="1"/>
  <c r="L641" i="1" a="1"/>
  <c r="L641" i="1" s="1"/>
  <c r="L643" i="1" a="1"/>
  <c r="L643" i="1" s="1"/>
  <c r="L650" i="1" a="1"/>
  <c r="L650" i="1" s="1"/>
  <c r="L658" i="1" a="1"/>
  <c r="L658" i="1" s="1"/>
  <c r="L660" i="1" a="1"/>
  <c r="L660" i="1" s="1"/>
  <c r="L664" i="1" a="1"/>
  <c r="L664" i="1" s="1"/>
  <c r="L613" i="1" a="1"/>
  <c r="L613" i="1" s="1"/>
  <c r="L622" i="1" a="1"/>
  <c r="L622" i="1" s="1"/>
  <c r="L625" i="1" a="1"/>
  <c r="L625" i="1" s="1"/>
  <c r="L645" i="1" a="1"/>
  <c r="L645" i="1" s="1"/>
  <c r="L653" i="1" a="1"/>
  <c r="L653" i="1" s="1"/>
  <c r="L667" i="1" a="1"/>
  <c r="L667" i="1" s="1"/>
  <c r="L612" i="1" a="1"/>
  <c r="L612" i="1" s="1"/>
  <c r="L615" i="1" a="1"/>
  <c r="L615" i="1" s="1"/>
  <c r="L627" i="1" a="1"/>
  <c r="L627" i="1" s="1"/>
  <c r="L634" i="1" a="1"/>
  <c r="L634" i="1" s="1"/>
  <c r="L644" i="1" a="1"/>
  <c r="L644" i="1" s="1"/>
  <c r="L652" i="1" a="1"/>
  <c r="L652" i="1" s="1"/>
  <c r="L663" i="1" a="1"/>
  <c r="L663" i="1" s="1"/>
  <c r="L606" i="1" a="1"/>
  <c r="L606" i="1" s="1"/>
  <c r="L609" i="1" a="1"/>
  <c r="L609" i="1" s="1"/>
  <c r="L624" i="1" a="1"/>
  <c r="L624" i="1" s="1"/>
  <c r="L567" i="1" a="1"/>
  <c r="L567" i="1" s="1"/>
  <c r="L608" i="1" a="1"/>
  <c r="L608" i="1" s="1"/>
  <c r="L623" i="1" a="1"/>
  <c r="L623" i="1" s="1"/>
  <c r="L633" i="1" a="1"/>
  <c r="L633" i="1" s="1"/>
  <c r="L642" i="1" a="1"/>
  <c r="L642" i="1" s="1"/>
  <c r="L649" i="1" a="1"/>
  <c r="L649" i="1" s="1"/>
  <c r="L657" i="1" a="1"/>
  <c r="L657" i="1" s="1"/>
  <c r="L605" i="1" a="1"/>
  <c r="L605" i="1" s="1"/>
  <c r="L614" i="1" a="1"/>
  <c r="L614" i="1" s="1"/>
  <c r="L620" i="1" a="1"/>
  <c r="L620" i="1" s="1"/>
  <c r="L626" i="1" a="1"/>
  <c r="L626" i="1" s="1"/>
  <c r="L632" i="1" a="1"/>
  <c r="L632" i="1" s="1"/>
  <c r="L648" i="1" a="1"/>
  <c r="L648" i="1" s="1"/>
  <c r="L656" i="1" a="1"/>
  <c r="L656" i="1" s="1"/>
  <c r="L661" i="1" a="1"/>
  <c r="L661" i="1" s="1"/>
  <c r="L580" i="1" a="1"/>
  <c r="L580" i="1" s="1"/>
  <c r="L618" i="1" a="1"/>
  <c r="L618" i="1" s="1"/>
  <c r="L630" i="1" a="1"/>
  <c r="L630" i="1" s="1"/>
  <c r="L639" i="1" a="1"/>
  <c r="L639" i="1" s="1"/>
  <c r="L640" i="1" a="1"/>
  <c r="L640" i="1" s="1"/>
  <c r="L659" i="1" a="1"/>
  <c r="L659" i="1" s="1"/>
  <c r="L666" i="1" a="1"/>
  <c r="L666" i="1" s="1"/>
  <c r="L672" i="1" a="1"/>
  <c r="L672" i="1" s="1"/>
  <c r="L675" i="1" a="1"/>
  <c r="L675" i="1" s="1"/>
  <c r="L726" i="1" a="1"/>
  <c r="L726" i="1" s="1"/>
  <c r="L735" i="1" a="1"/>
  <c r="L735" i="1" s="1"/>
  <c r="L754" i="1" a="1"/>
  <c r="L754" i="1" s="1"/>
  <c r="L761" i="1" a="1"/>
  <c r="L761" i="1" s="1"/>
  <c r="L771" i="1" a="1"/>
  <c r="L771" i="1" s="1"/>
  <c r="L778" i="1" a="1"/>
  <c r="L778" i="1" s="1"/>
  <c r="L784" i="1" a="1"/>
  <c r="L784" i="1" s="1"/>
  <c r="L607" i="1" a="1"/>
  <c r="L607" i="1" s="1"/>
  <c r="L646" i="1" a="1"/>
  <c r="L646" i="1" s="1"/>
  <c r="L665" i="1" a="1"/>
  <c r="L665" i="1" s="1"/>
  <c r="L668" i="1" a="1"/>
  <c r="L668" i="1" s="1"/>
  <c r="L680" i="1" a="1"/>
  <c r="L680" i="1" s="1"/>
  <c r="L683" i="1" a="1"/>
  <c r="L683" i="1" s="1"/>
  <c r="L688" i="1" a="1"/>
  <c r="L688" i="1" s="1"/>
  <c r="L691" i="1" a="1"/>
  <c r="L691" i="1" s="1"/>
  <c r="L696" i="1" a="1"/>
  <c r="L696" i="1" s="1"/>
  <c r="L699" i="1" a="1"/>
  <c r="L699" i="1" s="1"/>
  <c r="L704" i="1" a="1"/>
  <c r="L704" i="1" s="1"/>
  <c r="L707" i="1" a="1"/>
  <c r="L707" i="1" s="1"/>
  <c r="L712" i="1" a="1"/>
  <c r="L712" i="1" s="1"/>
  <c r="L715" i="1" a="1"/>
  <c r="L715" i="1" s="1"/>
  <c r="L720" i="1" a="1"/>
  <c r="L720" i="1" s="1"/>
  <c r="L723" i="1" a="1"/>
  <c r="L723" i="1" s="1"/>
  <c r="L729" i="1" a="1"/>
  <c r="L729" i="1" s="1"/>
  <c r="L734" i="1" a="1"/>
  <c r="L734" i="1" s="1"/>
  <c r="L745" i="1" a="1"/>
  <c r="L745" i="1" s="1"/>
  <c r="L751" i="1" a="1"/>
  <c r="L751" i="1" s="1"/>
  <c r="L766" i="1" a="1"/>
  <c r="L766" i="1" s="1"/>
  <c r="L636" i="1" a="1"/>
  <c r="L636" i="1" s="1"/>
  <c r="L655" i="1" a="1"/>
  <c r="L655" i="1" s="1"/>
  <c r="L674" i="1" a="1"/>
  <c r="L674" i="1" s="1"/>
  <c r="L677" i="1" a="1"/>
  <c r="L677" i="1" s="1"/>
  <c r="L685" i="1" a="1"/>
  <c r="L685" i="1" s="1"/>
  <c r="L693" i="1" a="1"/>
  <c r="L693" i="1" s="1"/>
  <c r="L701" i="1" a="1"/>
  <c r="L701" i="1" s="1"/>
  <c r="L709" i="1" a="1"/>
  <c r="L709" i="1" s="1"/>
  <c r="L717" i="1" a="1"/>
  <c r="L717" i="1" s="1"/>
  <c r="L733" i="1" a="1"/>
  <c r="L733" i="1" s="1"/>
  <c r="L742" i="1" a="1"/>
  <c r="L742" i="1" s="1"/>
  <c r="L748" i="1" a="1"/>
  <c r="L748" i="1" s="1"/>
  <c r="L756" i="1" a="1"/>
  <c r="L756" i="1" s="1"/>
  <c r="L760" i="1" a="1"/>
  <c r="L760" i="1" s="1"/>
  <c r="L765" i="1" a="1"/>
  <c r="L765" i="1" s="1"/>
  <c r="L774" i="1" a="1"/>
  <c r="L774" i="1" s="1"/>
  <c r="L671" i="1" a="1"/>
  <c r="L671" i="1" s="1"/>
  <c r="L682" i="1" a="1"/>
  <c r="L682" i="1" s="1"/>
  <c r="L690" i="1" a="1"/>
  <c r="L690" i="1" s="1"/>
  <c r="L698" i="1" a="1"/>
  <c r="L698" i="1" s="1"/>
  <c r="L706" i="1" a="1"/>
  <c r="L706" i="1" s="1"/>
  <c r="L714" i="1" a="1"/>
  <c r="L714" i="1" s="1"/>
  <c r="L722" i="1" a="1"/>
  <c r="L722" i="1" s="1"/>
  <c r="L725" i="1" a="1"/>
  <c r="L725" i="1" s="1"/>
  <c r="L638" i="1" a="1"/>
  <c r="L638" i="1" s="1"/>
  <c r="L651" i="1" a="1"/>
  <c r="L651" i="1" s="1"/>
  <c r="L670" i="1" a="1"/>
  <c r="L670" i="1" s="1"/>
  <c r="L673" i="1" a="1"/>
  <c r="L673" i="1" s="1"/>
  <c r="L676" i="1" a="1"/>
  <c r="L676" i="1" s="1"/>
  <c r="L679" i="1" a="1"/>
  <c r="L679" i="1" s="1"/>
  <c r="L684" i="1" a="1"/>
  <c r="L684" i="1" s="1"/>
  <c r="L687" i="1" a="1"/>
  <c r="L687" i="1" s="1"/>
  <c r="L692" i="1" a="1"/>
  <c r="L692" i="1" s="1"/>
  <c r="L695" i="1" a="1"/>
  <c r="L695" i="1" s="1"/>
  <c r="L700" i="1" a="1"/>
  <c r="L700" i="1" s="1"/>
  <c r="L703" i="1" a="1"/>
  <c r="L703" i="1" s="1"/>
  <c r="L708" i="1" a="1"/>
  <c r="L708" i="1" s="1"/>
  <c r="L711" i="1" a="1"/>
  <c r="L711" i="1" s="1"/>
  <c r="L716" i="1" a="1"/>
  <c r="L716" i="1" s="1"/>
  <c r="L719" i="1" a="1"/>
  <c r="L719" i="1" s="1"/>
  <c r="L724" i="1" a="1"/>
  <c r="L724" i="1" s="1"/>
  <c r="L741" i="1" a="1"/>
  <c r="L741" i="1" s="1"/>
  <c r="L755" i="1" a="1"/>
  <c r="L755" i="1" s="1"/>
  <c r="L763" i="1" a="1"/>
  <c r="L763" i="1" s="1"/>
  <c r="L779" i="1" a="1"/>
  <c r="L779" i="1" s="1"/>
  <c r="L611" i="1" a="1"/>
  <c r="L611" i="1" s="1"/>
  <c r="L681" i="1" a="1"/>
  <c r="L681" i="1" s="1"/>
  <c r="L689" i="1" a="1"/>
  <c r="L689" i="1" s="1"/>
  <c r="L697" i="1" a="1"/>
  <c r="L697" i="1" s="1"/>
  <c r="L705" i="1" a="1"/>
  <c r="L705" i="1" s="1"/>
  <c r="L713" i="1" a="1"/>
  <c r="L713" i="1" s="1"/>
  <c r="L721" i="1" a="1"/>
  <c r="L721" i="1" s="1"/>
  <c r="L731" i="1" a="1"/>
  <c r="L731" i="1" s="1"/>
  <c r="L736" i="1" a="1"/>
  <c r="L736" i="1" s="1"/>
  <c r="L749" i="1" a="1"/>
  <c r="L749" i="1" s="1"/>
  <c r="L757" i="1" a="1"/>
  <c r="L757" i="1" s="1"/>
  <c r="L768" i="1" a="1"/>
  <c r="L768" i="1" s="1"/>
  <c r="L772" i="1" a="1"/>
  <c r="L772" i="1" s="1"/>
  <c r="L781" i="1" a="1"/>
  <c r="L781" i="1" s="1"/>
  <c r="L786" i="1" a="1"/>
  <c r="L786" i="1" s="1"/>
  <c r="L654" i="1" a="1"/>
  <c r="L654" i="1" s="1"/>
  <c r="L730" i="1" a="1"/>
  <c r="L730" i="1" s="1"/>
  <c r="L740" i="1" a="1"/>
  <c r="L740" i="1" s="1"/>
  <c r="L744" i="1" a="1"/>
  <c r="L744" i="1" s="1"/>
  <c r="L752" i="1" a="1"/>
  <c r="L752" i="1" s="1"/>
  <c r="L770" i="1" a="1"/>
  <c r="L770" i="1" s="1"/>
  <c r="L789" i="1" a="1"/>
  <c r="L789" i="1" s="1"/>
  <c r="L791" i="1" a="1"/>
  <c r="L791" i="1" s="1"/>
  <c r="L804" i="1" a="1"/>
  <c r="L804" i="1" s="1"/>
  <c r="L808" i="1" a="1"/>
  <c r="L808" i="1" s="1"/>
  <c r="L818" i="1" a="1"/>
  <c r="L818" i="1" s="1"/>
  <c r="L827" i="1" a="1"/>
  <c r="L827" i="1" s="1"/>
  <c r="L841" i="1" a="1"/>
  <c r="L841" i="1" s="1"/>
  <c r="L850" i="1" a="1"/>
  <c r="L850" i="1" s="1"/>
  <c r="L867" i="1" a="1"/>
  <c r="L867" i="1" s="1"/>
  <c r="L881" i="1" a="1"/>
  <c r="L881" i="1" s="1"/>
  <c r="L566" i="1" a="1"/>
  <c r="L566" i="1" s="1"/>
  <c r="L629" i="1" a="1"/>
  <c r="L629" i="1" s="1"/>
  <c r="L686" i="1" a="1"/>
  <c r="L686" i="1" s="1"/>
  <c r="L718" i="1" a="1"/>
  <c r="L718" i="1" s="1"/>
  <c r="L759" i="1" a="1"/>
  <c r="L759" i="1" s="1"/>
  <c r="L780" i="1" a="1"/>
  <c r="L780" i="1" s="1"/>
  <c r="L787" i="1" a="1"/>
  <c r="L787" i="1" s="1"/>
  <c r="L792" i="1" a="1"/>
  <c r="L792" i="1" s="1"/>
  <c r="L793" i="1" a="1"/>
  <c r="L793" i="1" s="1"/>
  <c r="L813" i="1" a="1"/>
  <c r="L813" i="1" s="1"/>
  <c r="L822" i="1" a="1"/>
  <c r="L822" i="1" s="1"/>
  <c r="L826" i="1" a="1"/>
  <c r="L826" i="1" s="1"/>
  <c r="L832" i="1" a="1"/>
  <c r="L832" i="1" s="1"/>
  <c r="L836" i="1" a="1"/>
  <c r="L836" i="1" s="1"/>
  <c r="L846" i="1" a="1"/>
  <c r="L846" i="1" s="1"/>
  <c r="L849" i="1" a="1"/>
  <c r="L849" i="1" s="1"/>
  <c r="L855" i="1" a="1"/>
  <c r="L855" i="1" s="1"/>
  <c r="L858" i="1" a="1"/>
  <c r="L858" i="1" s="1"/>
  <c r="L871" i="1" a="1"/>
  <c r="L871" i="1" s="1"/>
  <c r="L876" i="1" a="1"/>
  <c r="L876" i="1" s="1"/>
  <c r="L739" i="1" a="1"/>
  <c r="L739" i="1" s="1"/>
  <c r="L743" i="1" a="1"/>
  <c r="L743" i="1" s="1"/>
  <c r="L747" i="1" a="1"/>
  <c r="L747" i="1" s="1"/>
  <c r="L764" i="1" a="1"/>
  <c r="L764" i="1" s="1"/>
  <c r="L769" i="1" a="1"/>
  <c r="L769" i="1" s="1"/>
  <c r="L785" i="1" a="1"/>
  <c r="L785" i="1" s="1"/>
  <c r="L794" i="1" a="1"/>
  <c r="L794" i="1" s="1"/>
  <c r="L807" i="1" a="1"/>
  <c r="L807" i="1" s="1"/>
  <c r="L812" i="1" a="1"/>
  <c r="L812" i="1" s="1"/>
  <c r="L817" i="1" a="1"/>
  <c r="L817" i="1" s="1"/>
  <c r="L821" i="1" a="1"/>
  <c r="L821" i="1" s="1"/>
  <c r="L825" i="1" a="1"/>
  <c r="L825" i="1" s="1"/>
  <c r="L669" i="1" a="1"/>
  <c r="L669" i="1" s="1"/>
  <c r="L694" i="1" a="1"/>
  <c r="L694" i="1" s="1"/>
  <c r="L738" i="1" a="1"/>
  <c r="L738" i="1" s="1"/>
  <c r="L750" i="1" a="1"/>
  <c r="L750" i="1" s="1"/>
  <c r="L758" i="1" a="1"/>
  <c r="L758" i="1" s="1"/>
  <c r="L773" i="1" a="1"/>
  <c r="L773" i="1" s="1"/>
  <c r="L777" i="1" a="1"/>
  <c r="L777" i="1" s="1"/>
  <c r="L790" i="1" a="1"/>
  <c r="L790" i="1" s="1"/>
  <c r="L795" i="1" a="1"/>
  <c r="L795" i="1" s="1"/>
  <c r="L796" i="1" a="1"/>
  <c r="L796" i="1" s="1"/>
  <c r="L816" i="1" a="1"/>
  <c r="L816" i="1" s="1"/>
  <c r="L830" i="1" a="1"/>
  <c r="L830" i="1" s="1"/>
  <c r="L835" i="1" a="1"/>
  <c r="L835" i="1" s="1"/>
  <c r="L843" i="1" a="1"/>
  <c r="L843" i="1" s="1"/>
  <c r="L844" i="1" a="1"/>
  <c r="L844" i="1" s="1"/>
  <c r="L854" i="1" a="1"/>
  <c r="L854" i="1" s="1"/>
  <c r="L857" i="1" a="1"/>
  <c r="L857" i="1" s="1"/>
  <c r="L861" i="1" a="1"/>
  <c r="L861" i="1" s="1"/>
  <c r="L865" i="1" a="1"/>
  <c r="L865" i="1" s="1"/>
  <c r="L875" i="1" a="1"/>
  <c r="L875" i="1" s="1"/>
  <c r="L617" i="1" a="1"/>
  <c r="L617" i="1" s="1"/>
  <c r="L647" i="1" a="1"/>
  <c r="L647" i="1" s="1"/>
  <c r="L702" i="1" a="1"/>
  <c r="L702" i="1" s="1"/>
  <c r="L727" i="1" a="1"/>
  <c r="L727" i="1" s="1"/>
  <c r="L737" i="1" a="1"/>
  <c r="L737" i="1" s="1"/>
  <c r="L753" i="1" a="1"/>
  <c r="L753" i="1" s="1"/>
  <c r="L762" i="1" a="1"/>
  <c r="L762" i="1" s="1"/>
  <c r="L767" i="1" a="1"/>
  <c r="L767" i="1" s="1"/>
  <c r="L788" i="1" a="1"/>
  <c r="L788" i="1" s="1"/>
  <c r="L798" i="1" a="1"/>
  <c r="L798" i="1" s="1"/>
  <c r="L805" i="1" a="1"/>
  <c r="L805" i="1" s="1"/>
  <c r="L811" i="1" a="1"/>
  <c r="L811" i="1" s="1"/>
  <c r="L815" i="1" a="1"/>
  <c r="L815" i="1" s="1"/>
  <c r="L820" i="1" a="1"/>
  <c r="L820" i="1" s="1"/>
  <c r="L824" i="1" a="1"/>
  <c r="L824" i="1" s="1"/>
  <c r="L834" i="1" a="1"/>
  <c r="L834" i="1" s="1"/>
  <c r="L839" i="1" a="1"/>
  <c r="L839" i="1" s="1"/>
  <c r="L842" i="1" a="1"/>
  <c r="L842" i="1" s="1"/>
  <c r="L856" i="1" a="1"/>
  <c r="L856" i="1" s="1"/>
  <c r="L878" i="1" a="1"/>
  <c r="L878" i="1" s="1"/>
  <c r="L883" i="1" a="1"/>
  <c r="L883" i="1" s="1"/>
  <c r="L621" i="1" a="1"/>
  <c r="L621" i="1" s="1"/>
  <c r="L662" i="1" a="1"/>
  <c r="L662" i="1" s="1"/>
  <c r="L728" i="1" a="1"/>
  <c r="L728" i="1" s="1"/>
  <c r="L783" i="1" a="1"/>
  <c r="L783" i="1" s="1"/>
  <c r="L799" i="1" a="1"/>
  <c r="L799" i="1" s="1"/>
  <c r="L809" i="1" a="1"/>
  <c r="L809" i="1" s="1"/>
  <c r="L810" i="1" a="1"/>
  <c r="L810" i="1" s="1"/>
  <c r="L814" i="1" a="1"/>
  <c r="L814" i="1" s="1"/>
  <c r="L819" i="1" a="1"/>
  <c r="L819" i="1" s="1"/>
  <c r="L828" i="1" a="1"/>
  <c r="L828" i="1" s="1"/>
  <c r="L838" i="1" a="1"/>
  <c r="L838" i="1" s="1"/>
  <c r="L847" i="1" a="1"/>
  <c r="L847" i="1" s="1"/>
  <c r="L852" i="1" a="1"/>
  <c r="L852" i="1" s="1"/>
  <c r="L864" i="1" a="1"/>
  <c r="L864" i="1" s="1"/>
  <c r="L868" i="1" a="1"/>
  <c r="L868" i="1" s="1"/>
  <c r="L873" i="1" a="1"/>
  <c r="L873" i="1" s="1"/>
  <c r="L882" i="1" a="1"/>
  <c r="L882" i="1" s="1"/>
  <c r="L806" i="1" a="1"/>
  <c r="L806" i="1" s="1"/>
  <c r="L831" i="1" a="1"/>
  <c r="L831" i="1" s="1"/>
  <c r="L860" i="1" a="1"/>
  <c r="L860" i="1" s="1"/>
  <c r="L869" i="1" a="1"/>
  <c r="L869" i="1" s="1"/>
  <c r="L874" i="1" a="1"/>
  <c r="L874" i="1" s="1"/>
  <c r="L879" i="1" a="1"/>
  <c r="L879" i="1" s="1"/>
  <c r="L887" i="1" a="1"/>
  <c r="L887" i="1" s="1"/>
  <c r="L895" i="1" a="1"/>
  <c r="L895" i="1" s="1"/>
  <c r="L907" i="1" a="1"/>
  <c r="L907" i="1" s="1"/>
  <c r="L914" i="1" a="1"/>
  <c r="L914" i="1" s="1"/>
  <c r="L926" i="1" a="1"/>
  <c r="L926" i="1" s="1"/>
  <c r="L927" i="1" a="1"/>
  <c r="L927" i="1" s="1"/>
  <c r="L928" i="1" a="1"/>
  <c r="L928" i="1" s="1"/>
  <c r="L935" i="1" a="1"/>
  <c r="L935" i="1" s="1"/>
  <c r="L949" i="1" a="1"/>
  <c r="L949" i="1" s="1"/>
  <c r="L678" i="1" a="1"/>
  <c r="L678" i="1" s="1"/>
  <c r="L782" i="1" a="1"/>
  <c r="L782" i="1" s="1"/>
  <c r="L802" i="1" a="1"/>
  <c r="L802" i="1" s="1"/>
  <c r="L840" i="1" a="1"/>
  <c r="L840" i="1" s="1"/>
  <c r="L845" i="1" a="1"/>
  <c r="L845" i="1" s="1"/>
  <c r="L859" i="1" a="1"/>
  <c r="L859" i="1" s="1"/>
  <c r="L890" i="1" a="1"/>
  <c r="L890" i="1" s="1"/>
  <c r="L898" i="1" a="1"/>
  <c r="L898" i="1" s="1"/>
  <c r="L916" i="1" a="1"/>
  <c r="L916" i="1" s="1"/>
  <c r="L923" i="1" a="1"/>
  <c r="L923" i="1" s="1"/>
  <c r="L934" i="1" a="1"/>
  <c r="L934" i="1" s="1"/>
  <c r="L940" i="1" a="1"/>
  <c r="L940" i="1" s="1"/>
  <c r="L941" i="1" a="1"/>
  <c r="L941" i="1" s="1"/>
  <c r="L945" i="1" a="1"/>
  <c r="L945" i="1" s="1"/>
  <c r="L956" i="1" a="1"/>
  <c r="L956" i="1" s="1"/>
  <c r="L958" i="1" a="1"/>
  <c r="L958" i="1" s="1"/>
  <c r="L960" i="1" a="1"/>
  <c r="L960" i="1" s="1"/>
  <c r="L962" i="1" a="1"/>
  <c r="L962" i="1" s="1"/>
  <c r="L964" i="1" a="1"/>
  <c r="L964" i="1" s="1"/>
  <c r="L966" i="1" a="1"/>
  <c r="L966" i="1" s="1"/>
  <c r="L968" i="1" a="1"/>
  <c r="L968" i="1" s="1"/>
  <c r="L970" i="1" a="1"/>
  <c r="L970" i="1" s="1"/>
  <c r="L972" i="1" a="1"/>
  <c r="L972" i="1" s="1"/>
  <c r="L974" i="1" a="1"/>
  <c r="L974" i="1" s="1"/>
  <c r="L976" i="1" a="1"/>
  <c r="L976" i="1" s="1"/>
  <c r="L978" i="1" a="1"/>
  <c r="L978" i="1" s="1"/>
  <c r="L980" i="1" a="1"/>
  <c r="L980" i="1" s="1"/>
  <c r="L982" i="1" a="1"/>
  <c r="L982" i="1" s="1"/>
  <c r="L732" i="1" a="1"/>
  <c r="L732" i="1" s="1"/>
  <c r="L863" i="1" a="1"/>
  <c r="L863" i="1" s="1"/>
  <c r="L886" i="1" a="1"/>
  <c r="L886" i="1" s="1"/>
  <c r="L894" i="1" a="1"/>
  <c r="L894" i="1" s="1"/>
  <c r="L915" i="1" a="1"/>
  <c r="L915" i="1" s="1"/>
  <c r="L922" i="1" a="1"/>
  <c r="L922" i="1" s="1"/>
  <c r="L933" i="1" a="1"/>
  <c r="L933" i="1" s="1"/>
  <c r="L710" i="1" a="1"/>
  <c r="L710" i="1" s="1"/>
  <c r="L775" i="1" a="1"/>
  <c r="L775" i="1" s="1"/>
  <c r="L803" i="1" a="1"/>
  <c r="L803" i="1" s="1"/>
  <c r="L823" i="1" a="1"/>
  <c r="L823" i="1" s="1"/>
  <c r="L829" i="1" a="1"/>
  <c r="L829" i="1" s="1"/>
  <c r="L872" i="1" a="1"/>
  <c r="L872" i="1" s="1"/>
  <c r="L877" i="1" a="1"/>
  <c r="L877" i="1" s="1"/>
  <c r="L889" i="1" a="1"/>
  <c r="L889" i="1" s="1"/>
  <c r="L897" i="1" a="1"/>
  <c r="L897" i="1" s="1"/>
  <c r="L903" i="1" a="1"/>
  <c r="L903" i="1" s="1"/>
  <c r="L920" i="1" a="1"/>
  <c r="L920" i="1" s="1"/>
  <c r="L932" i="1" a="1"/>
  <c r="L932" i="1" s="1"/>
  <c r="L939" i="1" a="1"/>
  <c r="L939" i="1" s="1"/>
  <c r="L944" i="1" a="1"/>
  <c r="L944" i="1" s="1"/>
  <c r="L955" i="1" a="1"/>
  <c r="L955" i="1" s="1"/>
  <c r="L746" i="1" a="1"/>
  <c r="L746" i="1" s="1"/>
  <c r="L848" i="1" a="1"/>
  <c r="L848" i="1" s="1"/>
  <c r="L853" i="1" a="1"/>
  <c r="L853" i="1" s="1"/>
  <c r="L862" i="1" a="1"/>
  <c r="L862" i="1" s="1"/>
  <c r="L885" i="1" a="1"/>
  <c r="L885" i="1" s="1"/>
  <c r="L893" i="1" a="1"/>
  <c r="L893" i="1" s="1"/>
  <c r="L902" i="1" a="1"/>
  <c r="L902" i="1" s="1"/>
  <c r="L904" i="1" a="1"/>
  <c r="L904" i="1" s="1"/>
  <c r="L905" i="1" a="1"/>
  <c r="L905" i="1" s="1"/>
  <c r="L919" i="1" a="1"/>
  <c r="L919" i="1" s="1"/>
  <c r="L921" i="1" a="1"/>
  <c r="L921" i="1" s="1"/>
  <c r="L931" i="1" a="1"/>
  <c r="L931" i="1" s="1"/>
  <c r="L938" i="1" a="1"/>
  <c r="L938" i="1" s="1"/>
  <c r="L951" i="1" a="1"/>
  <c r="L951" i="1" s="1"/>
  <c r="L800" i="1" a="1"/>
  <c r="L800" i="1" s="1"/>
  <c r="L833" i="1" a="1"/>
  <c r="L833" i="1" s="1"/>
  <c r="L866" i="1" a="1"/>
  <c r="L866" i="1" s="1"/>
  <c r="L896" i="1" a="1"/>
  <c r="L896" i="1" s="1"/>
  <c r="L900" i="1" a="1"/>
  <c r="L900" i="1" s="1"/>
  <c r="L912" i="1" a="1"/>
  <c r="L912" i="1" s="1"/>
  <c r="L918" i="1" a="1"/>
  <c r="L918" i="1" s="1"/>
  <c r="L943" i="1" a="1"/>
  <c r="L943" i="1" s="1"/>
  <c r="L947" i="1" a="1"/>
  <c r="L947" i="1" s="1"/>
  <c r="L957" i="1" a="1"/>
  <c r="L957" i="1" s="1"/>
  <c r="L959" i="1" a="1"/>
  <c r="L959" i="1" s="1"/>
  <c r="L961" i="1" a="1"/>
  <c r="L961" i="1" s="1"/>
  <c r="L963" i="1" a="1"/>
  <c r="L963" i="1" s="1"/>
  <c r="L965" i="1" a="1"/>
  <c r="L965" i="1" s="1"/>
  <c r="L967" i="1" a="1"/>
  <c r="L967" i="1" s="1"/>
  <c r="L969" i="1" a="1"/>
  <c r="L969" i="1" s="1"/>
  <c r="L971" i="1" a="1"/>
  <c r="L971" i="1" s="1"/>
  <c r="L973" i="1" a="1"/>
  <c r="L973" i="1" s="1"/>
  <c r="L975" i="1" a="1"/>
  <c r="L975" i="1" s="1"/>
  <c r="L977" i="1" a="1"/>
  <c r="L977" i="1" s="1"/>
  <c r="L979" i="1" a="1"/>
  <c r="L979" i="1" s="1"/>
  <c r="L981" i="1" a="1"/>
  <c r="L981" i="1" s="1"/>
  <c r="L797" i="1" a="1"/>
  <c r="L797" i="1" s="1"/>
  <c r="L837" i="1" a="1"/>
  <c r="L837" i="1" s="1"/>
  <c r="L870" i="1" a="1"/>
  <c r="L870" i="1" s="1"/>
  <c r="L880" i="1" a="1"/>
  <c r="L880" i="1" s="1"/>
  <c r="L884" i="1" a="1"/>
  <c r="L884" i="1" s="1"/>
  <c r="L888" i="1" a="1"/>
  <c r="L888" i="1" s="1"/>
  <c r="L892" i="1" a="1"/>
  <c r="L892" i="1" s="1"/>
  <c r="L901" i="1" a="1"/>
  <c r="L901" i="1" s="1"/>
  <c r="L906" i="1" a="1"/>
  <c r="L906" i="1" s="1"/>
  <c r="L909" i="1" a="1"/>
  <c r="L909" i="1" s="1"/>
  <c r="L910" i="1" a="1"/>
  <c r="L910" i="1" s="1"/>
  <c r="L911" i="1" a="1"/>
  <c r="L911" i="1" s="1"/>
  <c r="L924" i="1" a="1"/>
  <c r="L924" i="1" s="1"/>
  <c r="L930" i="1" a="1"/>
  <c r="L930" i="1" s="1"/>
  <c r="L936" i="1" a="1"/>
  <c r="L936" i="1" s="1"/>
  <c r="L937" i="1" a="1"/>
  <c r="L937" i="1" s="1"/>
  <c r="L942" i="1" a="1"/>
  <c r="L942" i="1" s="1"/>
  <c r="L950" i="1" a="1"/>
  <c r="L950" i="1" s="1"/>
  <c r="L952" i="1" a="1"/>
  <c r="L952" i="1" s="1"/>
  <c r="L954" i="1" a="1"/>
  <c r="L954" i="1" s="1"/>
  <c r="L1030" i="1" a="1"/>
  <c r="L1030" i="1" s="1"/>
  <c r="L1031" i="1" a="1"/>
  <c r="L1031" i="1" s="1"/>
  <c r="L1032" i="1" a="1"/>
  <c r="L1032" i="1" s="1"/>
  <c r="L1033" i="1" a="1"/>
  <c r="L1033" i="1" s="1"/>
  <c r="L1043" i="1" a="1"/>
  <c r="L1043" i="1" s="1"/>
  <c r="L1050" i="1" a="1"/>
  <c r="L1050" i="1" s="1"/>
  <c r="L1057" i="1" a="1"/>
  <c r="L1057" i="1" s="1"/>
  <c r="L1060" i="1" a="1"/>
  <c r="L1060" i="1" s="1"/>
  <c r="L1063" i="1" a="1"/>
  <c r="L1063" i="1" s="1"/>
  <c r="L1066" i="1" a="1"/>
  <c r="L1066" i="1" s="1"/>
  <c r="L899" i="1" a="1"/>
  <c r="L899" i="1" s="1"/>
  <c r="L946" i="1" a="1"/>
  <c r="L946" i="1" s="1"/>
  <c r="L1034" i="1" a="1"/>
  <c r="L1034" i="1" s="1"/>
  <c r="L1035" i="1" a="1"/>
  <c r="L1035" i="1" s="1"/>
  <c r="L1036" i="1" a="1"/>
  <c r="L1036" i="1" s="1"/>
  <c r="L1037" i="1" a="1"/>
  <c r="L1037" i="1" s="1"/>
  <c r="L1039" i="1" a="1"/>
  <c r="L1039" i="1" s="1"/>
  <c r="L1046" i="1" a="1"/>
  <c r="L1046" i="1" s="1"/>
  <c r="L1053" i="1" a="1"/>
  <c r="L1053" i="1" s="1"/>
  <c r="L851" i="1" a="1"/>
  <c r="L851" i="1" s="1"/>
  <c r="L984" i="1" a="1"/>
  <c r="L984" i="1" s="1"/>
  <c r="L986" i="1" a="1"/>
  <c r="L986" i="1" s="1"/>
  <c r="L988" i="1" a="1"/>
  <c r="L988" i="1" s="1"/>
  <c r="L990" i="1" a="1"/>
  <c r="L990" i="1" s="1"/>
  <c r="L992" i="1" a="1"/>
  <c r="L992" i="1" s="1"/>
  <c r="L994" i="1" a="1"/>
  <c r="L994" i="1" s="1"/>
  <c r="L996" i="1" a="1"/>
  <c r="L996" i="1" s="1"/>
  <c r="L998" i="1" a="1"/>
  <c r="L998" i="1" s="1"/>
  <c r="L1000" i="1" a="1"/>
  <c r="L1000" i="1" s="1"/>
  <c r="L1002" i="1" a="1"/>
  <c r="L1002" i="1" s="1"/>
  <c r="L1004" i="1" a="1"/>
  <c r="L1004" i="1" s="1"/>
  <c r="L1006" i="1" a="1"/>
  <c r="L1006" i="1" s="1"/>
  <c r="L1008" i="1" a="1"/>
  <c r="L1008" i="1" s="1"/>
  <c r="L1010" i="1" a="1"/>
  <c r="L1010" i="1" s="1"/>
  <c r="L1012" i="1" a="1"/>
  <c r="L1012" i="1" s="1"/>
  <c r="L1014" i="1" a="1"/>
  <c r="L1014" i="1" s="1"/>
  <c r="L1016" i="1" a="1"/>
  <c r="L1016" i="1" s="1"/>
  <c r="L1018" i="1" a="1"/>
  <c r="L1018" i="1" s="1"/>
  <c r="L1020" i="1" a="1"/>
  <c r="L1020" i="1" s="1"/>
  <c r="L1022" i="1" a="1"/>
  <c r="L1022" i="1" s="1"/>
  <c r="L1024" i="1" a="1"/>
  <c r="L1024" i="1" s="1"/>
  <c r="L1026" i="1" a="1"/>
  <c r="L1026" i="1" s="1"/>
  <c r="L1028" i="1" a="1"/>
  <c r="L1028" i="1" s="1"/>
  <c r="L1038" i="1" a="1"/>
  <c r="L1038" i="1" s="1"/>
  <c r="L1042" i="1" a="1"/>
  <c r="L1042" i="1" s="1"/>
  <c r="L1049" i="1" a="1"/>
  <c r="L1049" i="1" s="1"/>
  <c r="L1056" i="1" a="1"/>
  <c r="L1056" i="1" s="1"/>
  <c r="L891" i="1" a="1"/>
  <c r="L891" i="1" s="1"/>
  <c r="L917" i="1" a="1"/>
  <c r="L917" i="1" s="1"/>
  <c r="L925" i="1" a="1"/>
  <c r="L925" i="1" s="1"/>
  <c r="L948" i="1" a="1"/>
  <c r="L948" i="1" s="1"/>
  <c r="L953" i="1" a="1"/>
  <c r="L953" i="1" s="1"/>
  <c r="L1045" i="1" a="1"/>
  <c r="L1045" i="1" s="1"/>
  <c r="L1052" i="1" a="1"/>
  <c r="L1052" i="1" s="1"/>
  <c r="L1048" i="1" a="1"/>
  <c r="L1048" i="1" s="1"/>
  <c r="L1055" i="1" a="1"/>
  <c r="L1055" i="1" s="1"/>
  <c r="L1062" i="1" a="1"/>
  <c r="L1062" i="1" s="1"/>
  <c r="L776" i="1" a="1"/>
  <c r="L776" i="1" s="1"/>
  <c r="L1041" i="1" a="1"/>
  <c r="L1041" i="1" s="1"/>
  <c r="L1044" i="1" a="1"/>
  <c r="L1044" i="1" s="1"/>
  <c r="L1058" i="1" a="1"/>
  <c r="L1058" i="1" s="1"/>
  <c r="L1067" i="1" a="1"/>
  <c r="L1067" i="1" s="1"/>
  <c r="L908" i="1" a="1"/>
  <c r="L908" i="1" s="1"/>
  <c r="L983" i="1" a="1"/>
  <c r="L983" i="1" s="1"/>
  <c r="L985" i="1" a="1"/>
  <c r="L985" i="1" s="1"/>
  <c r="L987" i="1" a="1"/>
  <c r="L987" i="1" s="1"/>
  <c r="L989" i="1" a="1"/>
  <c r="L989" i="1" s="1"/>
  <c r="L991" i="1" a="1"/>
  <c r="L991" i="1" s="1"/>
  <c r="L993" i="1" a="1"/>
  <c r="L993" i="1" s="1"/>
  <c r="L995" i="1" a="1"/>
  <c r="L995" i="1" s="1"/>
  <c r="L997" i="1" a="1"/>
  <c r="L997" i="1" s="1"/>
  <c r="L999" i="1" a="1"/>
  <c r="L999" i="1" s="1"/>
  <c r="L1001" i="1" a="1"/>
  <c r="L1001" i="1" s="1"/>
  <c r="L1003" i="1" a="1"/>
  <c r="L1003" i="1" s="1"/>
  <c r="L1005" i="1" a="1"/>
  <c r="L1005" i="1" s="1"/>
  <c r="L1007" i="1" a="1"/>
  <c r="L1007" i="1" s="1"/>
  <c r="L1009" i="1" a="1"/>
  <c r="L1009" i="1" s="1"/>
  <c r="L1011" i="1" a="1"/>
  <c r="L1011" i="1" s="1"/>
  <c r="L1013" i="1" a="1"/>
  <c r="L1013" i="1" s="1"/>
  <c r="L1015" i="1" a="1"/>
  <c r="L1015" i="1" s="1"/>
  <c r="L1017" i="1" a="1"/>
  <c r="L1017" i="1" s="1"/>
  <c r="L1019" i="1" a="1"/>
  <c r="L1019" i="1" s="1"/>
  <c r="L1021" i="1" a="1"/>
  <c r="L1021" i="1" s="1"/>
  <c r="L1023" i="1" a="1"/>
  <c r="L1023" i="1" s="1"/>
  <c r="L1025" i="1" a="1"/>
  <c r="L1025" i="1" s="1"/>
  <c r="L1027" i="1" a="1"/>
  <c r="L1027" i="1" s="1"/>
  <c r="L1029" i="1" a="1"/>
  <c r="L1029" i="1" s="1"/>
  <c r="L801" i="1" a="1"/>
  <c r="L801" i="1" s="1"/>
  <c r="L913" i="1" a="1"/>
  <c r="L913" i="1" s="1"/>
  <c r="L929" i="1" a="1"/>
  <c r="L929" i="1" s="1"/>
  <c r="L1073" i="1" a="1"/>
  <c r="L1073" i="1" s="1"/>
  <c r="L1076" i="1" a="1"/>
  <c r="L1076" i="1" s="1"/>
  <c r="L1089" i="1" a="1"/>
  <c r="L1089" i="1" s="1"/>
  <c r="L1093" i="1" a="1"/>
  <c r="L1093" i="1" s="1"/>
  <c r="L1097" i="1" a="1"/>
  <c r="L1097" i="1" s="1"/>
  <c r="L1101" i="1" a="1"/>
  <c r="L1101" i="1" s="1"/>
  <c r="L1108" i="1" a="1"/>
  <c r="L1108" i="1" s="1"/>
  <c r="L1109" i="1" a="1"/>
  <c r="L1109" i="1" s="1"/>
  <c r="L1130" i="1" a="1"/>
  <c r="L1130" i="1" s="1"/>
  <c r="L1146" i="1" a="1"/>
  <c r="L1146" i="1" s="1"/>
  <c r="L1157" i="1" a="1"/>
  <c r="L1157" i="1" s="1"/>
  <c r="L1162" i="1" a="1"/>
  <c r="L1162" i="1" s="1"/>
  <c r="L1164" i="1" a="1"/>
  <c r="L1164" i="1" s="1"/>
  <c r="L1170" i="1" a="1"/>
  <c r="L1170" i="1" s="1"/>
  <c r="L1187" i="1" a="1"/>
  <c r="L1187" i="1" s="1"/>
  <c r="L1195" i="1" a="1"/>
  <c r="L1195" i="1" s="1"/>
  <c r="L1070" i="1" a="1"/>
  <c r="L1070" i="1" s="1"/>
  <c r="L1081" i="1" a="1"/>
  <c r="L1081" i="1" s="1"/>
  <c r="L1085" i="1" a="1"/>
  <c r="L1085" i="1" s="1"/>
  <c r="L1110" i="1" a="1"/>
  <c r="L1110" i="1" s="1"/>
  <c r="L1111" i="1" a="1"/>
  <c r="L1111" i="1" s="1"/>
  <c r="L1114" i="1" a="1"/>
  <c r="L1114" i="1" s="1"/>
  <c r="L1121" i="1" a="1"/>
  <c r="L1121" i="1" s="1"/>
  <c r="L1122" i="1" a="1"/>
  <c r="L1122" i="1" s="1"/>
  <c r="L1123" i="1" a="1"/>
  <c r="L1123" i="1" s="1"/>
  <c r="L1124" i="1" a="1"/>
  <c r="L1124" i="1" s="1"/>
  <c r="L1128" i="1" a="1"/>
  <c r="L1128" i="1" s="1"/>
  <c r="L1129" i="1" a="1"/>
  <c r="L1129" i="1" s="1"/>
  <c r="L1134" i="1" a="1"/>
  <c r="L1134" i="1" s="1"/>
  <c r="L1140" i="1" a="1"/>
  <c r="L1140" i="1" s="1"/>
  <c r="L1145" i="1" a="1"/>
  <c r="L1145" i="1" s="1"/>
  <c r="L1151" i="1" a="1"/>
  <c r="L1151" i="1" s="1"/>
  <c r="L1152" i="1" a="1"/>
  <c r="L1152" i="1" s="1"/>
  <c r="L1179" i="1" a="1"/>
  <c r="L1179" i="1" s="1"/>
  <c r="L1180" i="1" a="1"/>
  <c r="L1180" i="1" s="1"/>
  <c r="L1183" i="1" a="1"/>
  <c r="L1183" i="1" s="1"/>
  <c r="L1051" i="1" a="1"/>
  <c r="L1051" i="1" s="1"/>
  <c r="L1061" i="1" a="1"/>
  <c r="L1061" i="1" s="1"/>
  <c r="L1065" i="1" a="1"/>
  <c r="L1065" i="1" s="1"/>
  <c r="L1075" i="1" a="1"/>
  <c r="L1075" i="1" s="1"/>
  <c r="L1088" i="1" a="1"/>
  <c r="L1088" i="1" s="1"/>
  <c r="L1092" i="1" a="1"/>
  <c r="L1092" i="1" s="1"/>
  <c r="L1096" i="1" a="1"/>
  <c r="L1096" i="1" s="1"/>
  <c r="L1100" i="1" a="1"/>
  <c r="L1100" i="1" s="1"/>
  <c r="L1112" i="1" a="1"/>
  <c r="L1112" i="1" s="1"/>
  <c r="L1113" i="1" a="1"/>
  <c r="L1113" i="1" s="1"/>
  <c r="L1119" i="1" a="1"/>
  <c r="L1119" i="1" s="1"/>
  <c r="L1120" i="1" a="1"/>
  <c r="L1120" i="1" s="1"/>
  <c r="L1139" i="1" a="1"/>
  <c r="L1139" i="1" s="1"/>
  <c r="L1144" i="1" a="1"/>
  <c r="L1144" i="1" s="1"/>
  <c r="L1150" i="1" a="1"/>
  <c r="L1150" i="1" s="1"/>
  <c r="L1159" i="1" a="1"/>
  <c r="L1159" i="1" s="1"/>
  <c r="L1166" i="1" a="1"/>
  <c r="L1166" i="1" s="1"/>
  <c r="L1177" i="1" a="1"/>
  <c r="L1177" i="1" s="1"/>
  <c r="L1178" i="1" a="1"/>
  <c r="L1178" i="1" s="1"/>
  <c r="L1186" i="1" a="1"/>
  <c r="L1186" i="1" s="1"/>
  <c r="L1189" i="1" a="1"/>
  <c r="L1189" i="1" s="1"/>
  <c r="L1192" i="1" a="1"/>
  <c r="L1192" i="1" s="1"/>
  <c r="L1040" i="1" a="1"/>
  <c r="L1040" i="1" s="1"/>
  <c r="L1069" i="1" a="1"/>
  <c r="L1069" i="1" s="1"/>
  <c r="L1072" i="1" a="1"/>
  <c r="L1072" i="1" s="1"/>
  <c r="L1078" i="1" a="1"/>
  <c r="L1078" i="1" s="1"/>
  <c r="L1084" i="1" a="1"/>
  <c r="L1084" i="1" s="1"/>
  <c r="L1091" i="1" a="1"/>
  <c r="L1091" i="1" s="1"/>
  <c r="L1099" i="1" a="1"/>
  <c r="L1099" i="1" s="1"/>
  <c r="L1127" i="1" a="1"/>
  <c r="L1127" i="1" s="1"/>
  <c r="L1133" i="1" a="1"/>
  <c r="L1133" i="1" s="1"/>
  <c r="L1143" i="1" a="1"/>
  <c r="L1143" i="1" s="1"/>
  <c r="L1149" i="1" a="1"/>
  <c r="L1149" i="1" s="1"/>
  <c r="L1156" i="1" a="1"/>
  <c r="L1156" i="1" s="1"/>
  <c r="L1169" i="1" a="1"/>
  <c r="L1169" i="1" s="1"/>
  <c r="L1176" i="1" a="1"/>
  <c r="L1176" i="1" s="1"/>
  <c r="L1194" i="1" a="1"/>
  <c r="L1194" i="1" s="1"/>
  <c r="L1047" i="1" a="1"/>
  <c r="L1047" i="1" s="1"/>
  <c r="L1064" i="1" a="1"/>
  <c r="L1064" i="1" s="1"/>
  <c r="L1080" i="1" a="1"/>
  <c r="L1080" i="1" s="1"/>
  <c r="L1087" i="1" a="1"/>
  <c r="L1087" i="1" s="1"/>
  <c r="L1118" i="1" a="1"/>
  <c r="L1118" i="1" s="1"/>
  <c r="L1138" i="1" a="1"/>
  <c r="L1138" i="1" s="1"/>
  <c r="L1148" i="1" a="1"/>
  <c r="L1148" i="1" s="1"/>
  <c r="L1155" i="1" a="1"/>
  <c r="L1155" i="1" s="1"/>
  <c r="L1161" i="1" a="1"/>
  <c r="L1161" i="1" s="1"/>
  <c r="L1163" i="1" a="1"/>
  <c r="L1163" i="1" s="1"/>
  <c r="L1175" i="1" a="1"/>
  <c r="L1175" i="1" s="1"/>
  <c r="L1182" i="1" a="1"/>
  <c r="L1182" i="1" s="1"/>
  <c r="L1191" i="1" a="1"/>
  <c r="L1191" i="1" s="1"/>
  <c r="L1068" i="1" a="1"/>
  <c r="L1068" i="1" s="1"/>
  <c r="L1074" i="1" a="1"/>
  <c r="L1074" i="1" s="1"/>
  <c r="L1077" i="1" a="1"/>
  <c r="L1077" i="1" s="1"/>
  <c r="L1083" i="1" a="1"/>
  <c r="L1083" i="1" s="1"/>
  <c r="L1095" i="1" a="1"/>
  <c r="L1095" i="1" s="1"/>
  <c r="L1103" i="1" a="1"/>
  <c r="L1103" i="1" s="1"/>
  <c r="L1117" i="1" a="1"/>
  <c r="L1117" i="1" s="1"/>
  <c r="L1126" i="1" a="1"/>
  <c r="L1126" i="1" s="1"/>
  <c r="L1132" i="1" a="1"/>
  <c r="L1132" i="1" s="1"/>
  <c r="L1137" i="1" a="1"/>
  <c r="L1137" i="1" s="1"/>
  <c r="L1142" i="1" a="1"/>
  <c r="L1142" i="1" s="1"/>
  <c r="L1165" i="1" a="1"/>
  <c r="L1165" i="1" s="1"/>
  <c r="L1168" i="1" a="1"/>
  <c r="L1168" i="1" s="1"/>
  <c r="L1171" i="1" a="1"/>
  <c r="L1171" i="1" s="1"/>
  <c r="L1172" i="1" a="1"/>
  <c r="L1172" i="1" s="1"/>
  <c r="L1173" i="1" a="1"/>
  <c r="L1173" i="1" s="1"/>
  <c r="L1174" i="1" a="1"/>
  <c r="L1174" i="1" s="1"/>
  <c r="L1185" i="1" a="1"/>
  <c r="L1185" i="1" s="1"/>
  <c r="L1188" i="1" a="1"/>
  <c r="L1188" i="1" s="1"/>
  <c r="L1059" i="1" a="1"/>
  <c r="L1059" i="1" s="1"/>
  <c r="L1071" i="1" a="1"/>
  <c r="L1071" i="1" s="1"/>
  <c r="L1090" i="1" a="1"/>
  <c r="L1090" i="1" s="1"/>
  <c r="L1098" i="1" a="1"/>
  <c r="L1098" i="1" s="1"/>
  <c r="L1104" i="1" a="1"/>
  <c r="L1104" i="1" s="1"/>
  <c r="L1105" i="1" a="1"/>
  <c r="L1105" i="1" s="1"/>
  <c r="L1116" i="1" a="1"/>
  <c r="L1116" i="1" s="1"/>
  <c r="L1136" i="1" a="1"/>
  <c r="L1136" i="1" s="1"/>
  <c r="L1147" i="1" a="1"/>
  <c r="L1147" i="1" s="1"/>
  <c r="L1154" i="1" a="1"/>
  <c r="L1154" i="1" s="1"/>
  <c r="L1158" i="1" a="1"/>
  <c r="L1158" i="1" s="1"/>
  <c r="L1181" i="1" a="1"/>
  <c r="L1181" i="1" s="1"/>
  <c r="L1193" i="1" a="1"/>
  <c r="L1193" i="1" s="1"/>
  <c r="L1131" i="1" a="1"/>
  <c r="L1131" i="1" s="1"/>
  <c r="L1141" i="1" a="1"/>
  <c r="L1141" i="1" s="1"/>
  <c r="L1198" i="1" a="1"/>
  <c r="L1198" i="1" s="1"/>
  <c r="L1201" i="1" a="1"/>
  <c r="L1201" i="1" s="1"/>
  <c r="L1212" i="1" a="1"/>
  <c r="L1212" i="1" s="1"/>
  <c r="L1217" i="1" a="1"/>
  <c r="L1217" i="1" s="1"/>
  <c r="L1221" i="1" a="1"/>
  <c r="L1221" i="1" s="1"/>
  <c r="L1224" i="1" a="1"/>
  <c r="L1224" i="1" s="1"/>
  <c r="L1233" i="1" a="1"/>
  <c r="L1233" i="1" s="1"/>
  <c r="L1245" i="1" a="1"/>
  <c r="L1245" i="1" s="1"/>
  <c r="L1261" i="1" a="1"/>
  <c r="L1261" i="1" s="1"/>
  <c r="L1275" i="1" a="1"/>
  <c r="L1275" i="1" s="1"/>
  <c r="L1289" i="1" a="1"/>
  <c r="L1289" i="1" s="1"/>
  <c r="L1308" i="1" a="1"/>
  <c r="L1308" i="1" s="1"/>
  <c r="L1102" i="1" a="1"/>
  <c r="L1102" i="1" s="1"/>
  <c r="L1190" i="1" a="1"/>
  <c r="L1190" i="1" s="1"/>
  <c r="L1204" i="1" a="1"/>
  <c r="L1204" i="1" s="1"/>
  <c r="L1209" i="1" a="1"/>
  <c r="L1209" i="1" s="1"/>
  <c r="L1227" i="1" a="1"/>
  <c r="L1227" i="1" s="1"/>
  <c r="L1230" i="1" a="1"/>
  <c r="L1230" i="1" s="1"/>
  <c r="L1237" i="1" a="1"/>
  <c r="L1237" i="1" s="1"/>
  <c r="L1240" i="1" a="1"/>
  <c r="L1240" i="1" s="1"/>
  <c r="L1241" i="1" a="1"/>
  <c r="L1241" i="1" s="1"/>
  <c r="L1243" i="1" a="1"/>
  <c r="L1243" i="1" s="1"/>
  <c r="L1244" i="1" a="1"/>
  <c r="L1244" i="1" s="1"/>
  <c r="L1259" i="1" a="1"/>
  <c r="L1259" i="1" s="1"/>
  <c r="L1260" i="1" a="1"/>
  <c r="L1260" i="1" s="1"/>
  <c r="L1285" i="1" a="1"/>
  <c r="L1285" i="1" s="1"/>
  <c r="L1292" i="1" a="1"/>
  <c r="L1292" i="1" s="1"/>
  <c r="L1296" i="1" a="1"/>
  <c r="L1296" i="1" s="1"/>
  <c r="L1299" i="1" a="1"/>
  <c r="L1299" i="1" s="1"/>
  <c r="L1302" i="1" a="1"/>
  <c r="L1302" i="1" s="1"/>
  <c r="L1305" i="1" a="1"/>
  <c r="L1305" i="1" s="1"/>
  <c r="L1310" i="1" a="1"/>
  <c r="L1310" i="1" s="1"/>
  <c r="L1082" i="1" a="1"/>
  <c r="L1082" i="1" s="1"/>
  <c r="L1107" i="1" a="1"/>
  <c r="L1107" i="1" s="1"/>
  <c r="L1115" i="1" a="1"/>
  <c r="L1115" i="1" s="1"/>
  <c r="L1153" i="1" a="1"/>
  <c r="L1153" i="1" s="1"/>
  <c r="L1206" i="1" a="1"/>
  <c r="L1206" i="1" s="1"/>
  <c r="L1211" i="1" a="1"/>
  <c r="L1211" i="1" s="1"/>
  <c r="L1214" i="1" a="1"/>
  <c r="L1214" i="1" s="1"/>
  <c r="L1220" i="1" a="1"/>
  <c r="L1220" i="1" s="1"/>
  <c r="L1232" i="1" a="1"/>
  <c r="L1232" i="1" s="1"/>
  <c r="L1242" i="1" a="1"/>
  <c r="L1242" i="1" s="1"/>
  <c r="L1257" i="1" a="1"/>
  <c r="L1257" i="1" s="1"/>
  <c r="L1258" i="1" a="1"/>
  <c r="L1258" i="1" s="1"/>
  <c r="L1273" i="1" a="1"/>
  <c r="L1273" i="1" s="1"/>
  <c r="L1274" i="1" a="1"/>
  <c r="L1274" i="1" s="1"/>
  <c r="L1278" i="1" a="1"/>
  <c r="L1278" i="1" s="1"/>
  <c r="L1281" i="1" a="1"/>
  <c r="L1281" i="1" s="1"/>
  <c r="L1284" i="1" a="1"/>
  <c r="L1284" i="1" s="1"/>
  <c r="L1288" i="1" a="1"/>
  <c r="L1288" i="1" s="1"/>
  <c r="L1094" i="1" a="1"/>
  <c r="L1094" i="1" s="1"/>
  <c r="L1125" i="1" a="1"/>
  <c r="L1125" i="1" s="1"/>
  <c r="L1135" i="1" a="1"/>
  <c r="L1135" i="1" s="1"/>
  <c r="L1160" i="1" a="1"/>
  <c r="L1160" i="1" s="1"/>
  <c r="L1167" i="1" a="1"/>
  <c r="L1167" i="1" s="1"/>
  <c r="L1197" i="1" a="1"/>
  <c r="L1197" i="1" s="1"/>
  <c r="L1200" i="1" a="1"/>
  <c r="L1200" i="1" s="1"/>
  <c r="L1216" i="1" a="1"/>
  <c r="L1216" i="1" s="1"/>
  <c r="L1223" i="1" a="1"/>
  <c r="L1223" i="1" s="1"/>
  <c r="L1229" i="1" a="1"/>
  <c r="L1229" i="1" s="1"/>
  <c r="L1236" i="1" a="1"/>
  <c r="L1236" i="1" s="1"/>
  <c r="L1239" i="1" a="1"/>
  <c r="L1239" i="1" s="1"/>
  <c r="L1255" i="1" a="1"/>
  <c r="L1255" i="1" s="1"/>
  <c r="L1256" i="1" a="1"/>
  <c r="L1256" i="1" s="1"/>
  <c r="L1271" i="1" a="1"/>
  <c r="L1271" i="1" s="1"/>
  <c r="L1272" i="1" a="1"/>
  <c r="L1272" i="1" s="1"/>
  <c r="L1287" i="1" a="1"/>
  <c r="L1287" i="1" s="1"/>
  <c r="L1291" i="1" a="1"/>
  <c r="L1291" i="1" s="1"/>
  <c r="L1295" i="1" a="1"/>
  <c r="L1295" i="1" s="1"/>
  <c r="L1079" i="1" a="1"/>
  <c r="L1079" i="1" s="1"/>
  <c r="L1203" i="1" a="1"/>
  <c r="L1203" i="1" s="1"/>
  <c r="L1219" i="1" a="1"/>
  <c r="L1219" i="1" s="1"/>
  <c r="L1226" i="1" a="1"/>
  <c r="L1226" i="1" s="1"/>
  <c r="L1235" i="1" a="1"/>
  <c r="L1235" i="1" s="1"/>
  <c r="L1253" i="1" a="1"/>
  <c r="L1253" i="1" s="1"/>
  <c r="L1254" i="1" a="1"/>
  <c r="L1254" i="1" s="1"/>
  <c r="L1270" i="1" a="1"/>
  <c r="L1270" i="1" s="1"/>
  <c r="L1280" i="1" a="1"/>
  <c r="L1280" i="1" s="1"/>
  <c r="L1283" i="1" a="1"/>
  <c r="L1283" i="1" s="1"/>
  <c r="L1294" i="1" a="1"/>
  <c r="L1294" i="1" s="1"/>
  <c r="L1298" i="1" a="1"/>
  <c r="L1298" i="1" s="1"/>
  <c r="L1301" i="1" a="1"/>
  <c r="L1301" i="1" s="1"/>
  <c r="L1086" i="1" a="1"/>
  <c r="L1086" i="1" s="1"/>
  <c r="L1106" i="1" a="1"/>
  <c r="L1106" i="1" s="1"/>
  <c r="L1184" i="1" a="1"/>
  <c r="L1184" i="1" s="1"/>
  <c r="L1196" i="1" a="1"/>
  <c r="L1196" i="1" s="1"/>
  <c r="L1199" i="1" a="1"/>
  <c r="L1199" i="1" s="1"/>
  <c r="L1208" i="1" a="1"/>
  <c r="L1208" i="1" s="1"/>
  <c r="L1249" i="1" a="1"/>
  <c r="L1249" i="1" s="1"/>
  <c r="L1250" i="1" a="1"/>
  <c r="L1250" i="1" s="1"/>
  <c r="L1251" i="1" a="1"/>
  <c r="L1251" i="1" s="1"/>
  <c r="L1252" i="1" a="1"/>
  <c r="L1252" i="1" s="1"/>
  <c r="L1269" i="1" a="1"/>
  <c r="L1269" i="1" s="1"/>
  <c r="L1277" i="1" a="1"/>
  <c r="L1277" i="1" s="1"/>
  <c r="L1309" i="1" a="1"/>
  <c r="L1309" i="1" s="1"/>
  <c r="L1207" i="1" a="1"/>
  <c r="L1207" i="1" s="1"/>
  <c r="L1215" i="1" a="1"/>
  <c r="L1215" i="1" s="1"/>
  <c r="L1234" i="1" a="1"/>
  <c r="L1234" i="1" s="1"/>
  <c r="L1246" i="1" a="1"/>
  <c r="L1246" i="1" s="1"/>
  <c r="L1228" i="1" a="1"/>
  <c r="L1228" i="1" s="1"/>
  <c r="L1248" i="1" a="1"/>
  <c r="L1248" i="1" s="1"/>
  <c r="L1293" i="1" a="1"/>
  <c r="L1293" i="1" s="1"/>
  <c r="L1317" i="1" a="1"/>
  <c r="L1317" i="1" s="1"/>
  <c r="L1326" i="1" a="1"/>
  <c r="L1326" i="1" s="1"/>
  <c r="L1332" i="1" a="1"/>
  <c r="L1332" i="1" s="1"/>
  <c r="L1343" i="1" a="1"/>
  <c r="L1343" i="1" s="1"/>
  <c r="L1351" i="1" a="1"/>
  <c r="L1351" i="1" s="1"/>
  <c r="L1358" i="1" a="1"/>
  <c r="L1358" i="1" s="1"/>
  <c r="L1369" i="1" a="1"/>
  <c r="L1369" i="1" s="1"/>
  <c r="L1380" i="1" a="1"/>
  <c r="L1380" i="1" s="1"/>
  <c r="L1218" i="1" a="1"/>
  <c r="L1218" i="1" s="1"/>
  <c r="L1264" i="1" a="1"/>
  <c r="L1264" i="1" s="1"/>
  <c r="L1268" i="1" a="1"/>
  <c r="L1268" i="1" s="1"/>
  <c r="L1319" i="1" a="1"/>
  <c r="L1319" i="1" s="1"/>
  <c r="L1322" i="1" a="1"/>
  <c r="L1322" i="1" s="1"/>
  <c r="L1328" i="1" a="1"/>
  <c r="L1328" i="1" s="1"/>
  <c r="L1335" i="1" a="1"/>
  <c r="L1335" i="1" s="1"/>
  <c r="L1339" i="1" a="1"/>
  <c r="L1339" i="1" s="1"/>
  <c r="L1346" i="1" a="1"/>
  <c r="L1346" i="1" s="1"/>
  <c r="L1360" i="1" a="1"/>
  <c r="L1360" i="1" s="1"/>
  <c r="L1363" i="1" a="1"/>
  <c r="L1363" i="1" s="1"/>
  <c r="L1366" i="1" a="1"/>
  <c r="L1366" i="1" s="1"/>
  <c r="L1372" i="1" a="1"/>
  <c r="L1372" i="1" s="1"/>
  <c r="L1375" i="1" a="1"/>
  <c r="L1375" i="1" s="1"/>
  <c r="L1384" i="1" a="1"/>
  <c r="L1384" i="1" s="1"/>
  <c r="L1386" i="1" a="1"/>
  <c r="L1386" i="1" s="1"/>
  <c r="L1388" i="1" a="1"/>
  <c r="L1388" i="1" s="1"/>
  <c r="L1390" i="1" a="1"/>
  <c r="L1390" i="1" s="1"/>
  <c r="L1392" i="1" a="1"/>
  <c r="L1392" i="1" s="1"/>
  <c r="L1394" i="1" a="1"/>
  <c r="L1394" i="1" s="1"/>
  <c r="L1396" i="1" a="1"/>
  <c r="L1396" i="1" s="1"/>
  <c r="L1398" i="1" a="1"/>
  <c r="L1398" i="1" s="1"/>
  <c r="L1400" i="1" a="1"/>
  <c r="L1400" i="1" s="1"/>
  <c r="L1402" i="1" a="1"/>
  <c r="L1402" i="1" s="1"/>
  <c r="L1404" i="1" a="1"/>
  <c r="L1404" i="1" s="1"/>
  <c r="L1406" i="1" a="1"/>
  <c r="L1406" i="1" s="1"/>
  <c r="L1408" i="1" a="1"/>
  <c r="L1408" i="1" s="1"/>
  <c r="L1410" i="1" a="1"/>
  <c r="L1410" i="1" s="1"/>
  <c r="L1412" i="1" a="1"/>
  <c r="L1412" i="1" s="1"/>
  <c r="L1414" i="1" a="1"/>
  <c r="L1414" i="1" s="1"/>
  <c r="L1416" i="1" a="1"/>
  <c r="L1416" i="1" s="1"/>
  <c r="L1418" i="1" a="1"/>
  <c r="L1418" i="1" s="1"/>
  <c r="L1420" i="1" a="1"/>
  <c r="L1420" i="1" s="1"/>
  <c r="L1422" i="1" a="1"/>
  <c r="L1422" i="1" s="1"/>
  <c r="L1213" i="1" a="1"/>
  <c r="L1213" i="1" s="1"/>
  <c r="L1225" i="1" a="1"/>
  <c r="L1225" i="1" s="1"/>
  <c r="L1306" i="1" a="1"/>
  <c r="L1306" i="1" s="1"/>
  <c r="L1312" i="1" a="1"/>
  <c r="L1312" i="1" s="1"/>
  <c r="L1314" i="1" a="1"/>
  <c r="L1314" i="1" s="1"/>
  <c r="L1325" i="1" a="1"/>
  <c r="L1325" i="1" s="1"/>
  <c r="L1342" i="1" a="1"/>
  <c r="L1342" i="1" s="1"/>
  <c r="L1348" i="1" a="1"/>
  <c r="L1348" i="1" s="1"/>
  <c r="L1354" i="1" a="1"/>
  <c r="L1354" i="1" s="1"/>
  <c r="L1357" i="1" a="1"/>
  <c r="L1357" i="1" s="1"/>
  <c r="L1379" i="1" a="1"/>
  <c r="L1379" i="1" s="1"/>
  <c r="L1383" i="1" a="1"/>
  <c r="L1383" i="1" s="1"/>
  <c r="L1247" i="1" a="1"/>
  <c r="L1247" i="1" s="1"/>
  <c r="L1265" i="1" a="1"/>
  <c r="L1265" i="1" s="1"/>
  <c r="L1290" i="1" a="1"/>
  <c r="L1290" i="1" s="1"/>
  <c r="L1316" i="1" a="1"/>
  <c r="L1316" i="1" s="1"/>
  <c r="L1331" i="1" a="1"/>
  <c r="L1331" i="1" s="1"/>
  <c r="L1334" i="1" a="1"/>
  <c r="L1334" i="1" s="1"/>
  <c r="L1338" i="1" a="1"/>
  <c r="L1338" i="1" s="1"/>
  <c r="L1368" i="1" a="1"/>
  <c r="L1368" i="1" s="1"/>
  <c r="L1371" i="1" a="1"/>
  <c r="L1371" i="1" s="1"/>
  <c r="L1054" i="1" a="1"/>
  <c r="L1054" i="1" s="1"/>
  <c r="L1210" i="1" a="1"/>
  <c r="L1210" i="1" s="1"/>
  <c r="L1222" i="1" a="1"/>
  <c r="L1222" i="1" s="1"/>
  <c r="L1279" i="1" a="1"/>
  <c r="L1279" i="1" s="1"/>
  <c r="L1318" i="1" a="1"/>
  <c r="L1318" i="1" s="1"/>
  <c r="L1321" i="1" a="1"/>
  <c r="L1321" i="1" s="1"/>
  <c r="L1324" i="1" a="1"/>
  <c r="L1324" i="1" s="1"/>
  <c r="L1337" i="1" a="1"/>
  <c r="L1337" i="1" s="1"/>
  <c r="L1345" i="1" a="1"/>
  <c r="L1345" i="1" s="1"/>
  <c r="L1350" i="1" a="1"/>
  <c r="L1350" i="1" s="1"/>
  <c r="L1353" i="1" a="1"/>
  <c r="L1353" i="1" s="1"/>
  <c r="L1356" i="1" a="1"/>
  <c r="L1356" i="1" s="1"/>
  <c r="L1359" i="1" a="1"/>
  <c r="L1359" i="1" s="1"/>
  <c r="L1362" i="1" a="1"/>
  <c r="L1362" i="1" s="1"/>
  <c r="L1365" i="1" a="1"/>
  <c r="L1365" i="1" s="1"/>
  <c r="L1374" i="1" a="1"/>
  <c r="L1374" i="1" s="1"/>
  <c r="L1378" i="1" a="1"/>
  <c r="L1378" i="1" s="1"/>
  <c r="L1382" i="1" a="1"/>
  <c r="L1382" i="1" s="1"/>
  <c r="L1205" i="1" a="1"/>
  <c r="L1205" i="1" s="1"/>
  <c r="L1266" i="1" a="1"/>
  <c r="L1266" i="1" s="1"/>
  <c r="L1286" i="1" a="1"/>
  <c r="L1286" i="1" s="1"/>
  <c r="L1297" i="1" a="1"/>
  <c r="L1297" i="1" s="1"/>
  <c r="L1300" i="1" a="1"/>
  <c r="L1300" i="1" s="1"/>
  <c r="L1304" i="1" a="1"/>
  <c r="L1304" i="1" s="1"/>
  <c r="L1327" i="1" a="1"/>
  <c r="L1327" i="1" s="1"/>
  <c r="L1330" i="1" a="1"/>
  <c r="L1330" i="1" s="1"/>
  <c r="L1341" i="1" a="1"/>
  <c r="L1341" i="1" s="1"/>
  <c r="L1352" i="1" a="1"/>
  <c r="L1352" i="1" s="1"/>
  <c r="L1377" i="1" a="1"/>
  <c r="L1377" i="1" s="1"/>
  <c r="L1385" i="1" a="1"/>
  <c r="L1385" i="1" s="1"/>
  <c r="L1387" i="1" a="1"/>
  <c r="L1387" i="1" s="1"/>
  <c r="L1389" i="1" a="1"/>
  <c r="L1389" i="1" s="1"/>
  <c r="L1391" i="1" a="1"/>
  <c r="L1391" i="1" s="1"/>
  <c r="L1393" i="1" a="1"/>
  <c r="L1393" i="1" s="1"/>
  <c r="L1395" i="1" a="1"/>
  <c r="L1395" i="1" s="1"/>
  <c r="L1397" i="1" a="1"/>
  <c r="L1397" i="1" s="1"/>
  <c r="L1399" i="1" a="1"/>
  <c r="L1399" i="1" s="1"/>
  <c r="L1401" i="1" a="1"/>
  <c r="L1401" i="1" s="1"/>
  <c r="L1403" i="1" a="1"/>
  <c r="L1403" i="1" s="1"/>
  <c r="L1405" i="1" a="1"/>
  <c r="L1405" i="1" s="1"/>
  <c r="L1407" i="1" a="1"/>
  <c r="L1407" i="1" s="1"/>
  <c r="L1409" i="1" a="1"/>
  <c r="L1409" i="1" s="1"/>
  <c r="L1411" i="1" a="1"/>
  <c r="L1411" i="1" s="1"/>
  <c r="L1413" i="1" a="1"/>
  <c r="L1413" i="1" s="1"/>
  <c r="L1415" i="1" a="1"/>
  <c r="L1415" i="1" s="1"/>
  <c r="L1417" i="1" a="1"/>
  <c r="L1417" i="1" s="1"/>
  <c r="L1419" i="1" a="1"/>
  <c r="L1419" i="1" s="1"/>
  <c r="L1421" i="1" a="1"/>
  <c r="L1421" i="1" s="1"/>
  <c r="L1423" i="1" a="1"/>
  <c r="L1423" i="1" s="1"/>
  <c r="L1425" i="1" a="1"/>
  <c r="L1425" i="1" s="1"/>
  <c r="L1427" i="1" a="1"/>
  <c r="L1427" i="1" s="1"/>
  <c r="L1429" i="1" a="1"/>
  <c r="L1429" i="1" s="1"/>
  <c r="L1431" i="1" a="1"/>
  <c r="L1431" i="1" s="1"/>
  <c r="L1202" i="1" a="1"/>
  <c r="L1202" i="1" s="1"/>
  <c r="L1238" i="1" a="1"/>
  <c r="L1238" i="1" s="1"/>
  <c r="L1263" i="1" a="1"/>
  <c r="L1263" i="1" s="1"/>
  <c r="L1267" i="1" a="1"/>
  <c r="L1267" i="1" s="1"/>
  <c r="L1276" i="1" a="1"/>
  <c r="L1276" i="1" s="1"/>
  <c r="L1282" i="1" a="1"/>
  <c r="L1282" i="1" s="1"/>
  <c r="L1303" i="1" a="1"/>
  <c r="L1303" i="1" s="1"/>
  <c r="L1307" i="1" a="1"/>
  <c r="L1307" i="1" s="1"/>
  <c r="L1313" i="1" a="1"/>
  <c r="L1313" i="1" s="1"/>
  <c r="L1320" i="1" a="1"/>
  <c r="L1320" i="1" s="1"/>
  <c r="L1323" i="1" a="1"/>
  <c r="L1323" i="1" s="1"/>
  <c r="L1329" i="1" a="1"/>
  <c r="L1329" i="1" s="1"/>
  <c r="L1340" i="1" a="1"/>
  <c r="L1340" i="1" s="1"/>
  <c r="L1349" i="1" a="1"/>
  <c r="L1349" i="1" s="1"/>
  <c r="L1355" i="1" a="1"/>
  <c r="L1355" i="1" s="1"/>
  <c r="L1376" i="1" a="1"/>
  <c r="L1376" i="1" s="1"/>
  <c r="L1262" i="1" a="1"/>
  <c r="L1262" i="1" s="1"/>
  <c r="L1347" i="1" a="1"/>
  <c r="L1347" i="1" s="1"/>
  <c r="L1527" i="1" a="1"/>
  <c r="L1527" i="1" s="1"/>
  <c r="L1531" i="1" a="1"/>
  <c r="L1531" i="1" s="1"/>
  <c r="L1536" i="1" a="1"/>
  <c r="L1536" i="1" s="1"/>
  <c r="L1361" i="1" a="1"/>
  <c r="L1361" i="1" s="1"/>
  <c r="L1373" i="1" a="1"/>
  <c r="L1373" i="1" s="1"/>
  <c r="L1428" i="1" a="1"/>
  <c r="L1428" i="1" s="1"/>
  <c r="L1433" i="1" a="1"/>
  <c r="L1433" i="1" s="1"/>
  <c r="L1435" i="1" a="1"/>
  <c r="L1435" i="1" s="1"/>
  <c r="L1437" i="1" a="1"/>
  <c r="L1437" i="1" s="1"/>
  <c r="L1439" i="1" a="1"/>
  <c r="L1439" i="1" s="1"/>
  <c r="L1441" i="1" a="1"/>
  <c r="L1441" i="1" s="1"/>
  <c r="L1443" i="1" a="1"/>
  <c r="L1443" i="1" s="1"/>
  <c r="L1445" i="1" a="1"/>
  <c r="L1445" i="1" s="1"/>
  <c r="L1447" i="1" a="1"/>
  <c r="L1447" i="1" s="1"/>
  <c r="L1449" i="1" a="1"/>
  <c r="L1449" i="1" s="1"/>
  <c r="L1451" i="1" a="1"/>
  <c r="L1451" i="1" s="1"/>
  <c r="L1453" i="1" a="1"/>
  <c r="L1453" i="1" s="1"/>
  <c r="L1455" i="1" a="1"/>
  <c r="L1455" i="1" s="1"/>
  <c r="L1457" i="1" a="1"/>
  <c r="L1457" i="1" s="1"/>
  <c r="L1459" i="1" a="1"/>
  <c r="L1459" i="1" s="1"/>
  <c r="L1461" i="1" a="1"/>
  <c r="L1461" i="1" s="1"/>
  <c r="L1463" i="1" a="1"/>
  <c r="L1463" i="1" s="1"/>
  <c r="L1465" i="1" a="1"/>
  <c r="L1465" i="1" s="1"/>
  <c r="L1467" i="1" a="1"/>
  <c r="L1467" i="1" s="1"/>
  <c r="L1469" i="1" a="1"/>
  <c r="L1469" i="1" s="1"/>
  <c r="L1471" i="1" a="1"/>
  <c r="L1471" i="1" s="1"/>
  <c r="L1473" i="1" a="1"/>
  <c r="L1473" i="1" s="1"/>
  <c r="L1475" i="1" a="1"/>
  <c r="L1475" i="1" s="1"/>
  <c r="L1477" i="1" a="1"/>
  <c r="L1477" i="1" s="1"/>
  <c r="L1479" i="1" a="1"/>
  <c r="L1479" i="1" s="1"/>
  <c r="L1481" i="1" a="1"/>
  <c r="L1481" i="1" s="1"/>
  <c r="L1483" i="1" a="1"/>
  <c r="L1483" i="1" s="1"/>
  <c r="L1485" i="1" a="1"/>
  <c r="L1485" i="1" s="1"/>
  <c r="L1487" i="1" a="1"/>
  <c r="L1487" i="1" s="1"/>
  <c r="L1489" i="1" a="1"/>
  <c r="L1489" i="1" s="1"/>
  <c r="L1491" i="1" a="1"/>
  <c r="L1491" i="1" s="1"/>
  <c r="L1493" i="1" a="1"/>
  <c r="L1493" i="1" s="1"/>
  <c r="L1495" i="1" a="1"/>
  <c r="L1495" i="1" s="1"/>
  <c r="L1497" i="1" a="1"/>
  <c r="L1497" i="1" s="1"/>
  <c r="L1499" i="1" a="1"/>
  <c r="L1499" i="1" s="1"/>
  <c r="L1501" i="1" a="1"/>
  <c r="L1501" i="1" s="1"/>
  <c r="L1503" i="1" a="1"/>
  <c r="L1503" i="1" s="1"/>
  <c r="L1505" i="1" a="1"/>
  <c r="L1505" i="1" s="1"/>
  <c r="L1507" i="1" a="1"/>
  <c r="L1507" i="1" s="1"/>
  <c r="L1509" i="1" a="1"/>
  <c r="L1509" i="1" s="1"/>
  <c r="L1511" i="1" a="1"/>
  <c r="L1511" i="1" s="1"/>
  <c r="L1513" i="1" a="1"/>
  <c r="L1513" i="1" s="1"/>
  <c r="L1515" i="1" a="1"/>
  <c r="L1515" i="1" s="1"/>
  <c r="L1517" i="1" a="1"/>
  <c r="L1517" i="1" s="1"/>
  <c r="L1519" i="1" a="1"/>
  <c r="L1519" i="1" s="1"/>
  <c r="L1521" i="1" a="1"/>
  <c r="L1521" i="1" s="1"/>
  <c r="L1537" i="1" a="1"/>
  <c r="L1537" i="1" s="1"/>
  <c r="L1544" i="1" a="1"/>
  <c r="L1544" i="1" s="1"/>
  <c r="L1546" i="1" a="1"/>
  <c r="L1546" i="1" s="1"/>
  <c r="L1315" i="1" a="1"/>
  <c r="L1315" i="1" s="1"/>
  <c r="L1344" i="1" a="1"/>
  <c r="L1344" i="1" s="1"/>
  <c r="L1525" i="1" a="1"/>
  <c r="L1525" i="1" s="1"/>
  <c r="L1530" i="1" a="1"/>
  <c r="L1530" i="1" s="1"/>
  <c r="L1311" i="1" a="1"/>
  <c r="L1311" i="1" s="1"/>
  <c r="L1370" i="1" a="1"/>
  <c r="L1370" i="1" s="1"/>
  <c r="L1381" i="1" a="1"/>
  <c r="L1381" i="1" s="1"/>
  <c r="L1426" i="1" a="1"/>
  <c r="L1426" i="1" s="1"/>
  <c r="L1533" i="1" a="1"/>
  <c r="L1533" i="1" s="1"/>
  <c r="L1336" i="1" a="1"/>
  <c r="L1336" i="1" s="1"/>
  <c r="L1524" i="1" a="1"/>
  <c r="L1524" i="1" s="1"/>
  <c r="L1529" i="1" a="1"/>
  <c r="L1529" i="1" s="1"/>
  <c r="L1534" i="1" a="1"/>
  <c r="L1534" i="1" s="1"/>
  <c r="L1540" i="1" a="1"/>
  <c r="L1540" i="1" s="1"/>
  <c r="L1367" i="1" a="1"/>
  <c r="L1367" i="1" s="1"/>
  <c r="L1424" i="1" a="1"/>
  <c r="L1424" i="1" s="1"/>
  <c r="L1432" i="1" a="1"/>
  <c r="L1432" i="1" s="1"/>
  <c r="L1434" i="1" a="1"/>
  <c r="L1434" i="1" s="1"/>
  <c r="L1436" i="1" a="1"/>
  <c r="L1436" i="1" s="1"/>
  <c r="L1438" i="1" a="1"/>
  <c r="L1438" i="1" s="1"/>
  <c r="L1440" i="1" a="1"/>
  <c r="L1440" i="1" s="1"/>
  <c r="L1442" i="1" a="1"/>
  <c r="L1442" i="1" s="1"/>
  <c r="L1444" i="1" a="1"/>
  <c r="L1444" i="1" s="1"/>
  <c r="L1446" i="1" a="1"/>
  <c r="L1446" i="1" s="1"/>
  <c r="L1448" i="1" a="1"/>
  <c r="L1448" i="1" s="1"/>
  <c r="L1450" i="1" a="1"/>
  <c r="L1450" i="1" s="1"/>
  <c r="L1452" i="1" a="1"/>
  <c r="L1452" i="1" s="1"/>
  <c r="L1454" i="1" a="1"/>
  <c r="L1454" i="1" s="1"/>
  <c r="L1456" i="1" a="1"/>
  <c r="L1456" i="1" s="1"/>
  <c r="L1458" i="1" a="1"/>
  <c r="L1458" i="1" s="1"/>
  <c r="L1460" i="1" a="1"/>
  <c r="L1460" i="1" s="1"/>
  <c r="L1462" i="1" a="1"/>
  <c r="L1462" i="1" s="1"/>
  <c r="L1464" i="1" a="1"/>
  <c r="L1464" i="1" s="1"/>
  <c r="L1466" i="1" a="1"/>
  <c r="L1466" i="1" s="1"/>
  <c r="L1468" i="1" a="1"/>
  <c r="L1468" i="1" s="1"/>
  <c r="L1470" i="1" a="1"/>
  <c r="L1470" i="1" s="1"/>
  <c r="L1472" i="1" a="1"/>
  <c r="L1472" i="1" s="1"/>
  <c r="L1474" i="1" a="1"/>
  <c r="L1474" i="1" s="1"/>
  <c r="L1476" i="1" a="1"/>
  <c r="L1476" i="1" s="1"/>
  <c r="L1478" i="1" a="1"/>
  <c r="L1478" i="1" s="1"/>
  <c r="L1480" i="1" a="1"/>
  <c r="L1480" i="1" s="1"/>
  <c r="L1482" i="1" a="1"/>
  <c r="L1482" i="1" s="1"/>
  <c r="L1484" i="1" a="1"/>
  <c r="L1484" i="1" s="1"/>
  <c r="L1486" i="1" a="1"/>
  <c r="L1486" i="1" s="1"/>
  <c r="L1488" i="1" a="1"/>
  <c r="L1488" i="1" s="1"/>
  <c r="L1490" i="1" a="1"/>
  <c r="L1490" i="1" s="1"/>
  <c r="L1492" i="1" a="1"/>
  <c r="L1492" i="1" s="1"/>
  <c r="L1494" i="1" a="1"/>
  <c r="L1494" i="1" s="1"/>
  <c r="L1496" i="1" a="1"/>
  <c r="L1496" i="1" s="1"/>
  <c r="L1498" i="1" a="1"/>
  <c r="L1498" i="1" s="1"/>
  <c r="L1500" i="1" a="1"/>
  <c r="L1500" i="1" s="1"/>
  <c r="L1502" i="1" a="1"/>
  <c r="L1502" i="1" s="1"/>
  <c r="L1504" i="1" a="1"/>
  <c r="L1504" i="1" s="1"/>
  <c r="L1506" i="1" a="1"/>
  <c r="L1506" i="1" s="1"/>
  <c r="L1508" i="1" a="1"/>
  <c r="L1508" i="1" s="1"/>
  <c r="L1510" i="1" a="1"/>
  <c r="L1510" i="1" s="1"/>
  <c r="L1512" i="1" a="1"/>
  <c r="L1512" i="1" s="1"/>
  <c r="L1514" i="1" a="1"/>
  <c r="L1514" i="1" s="1"/>
  <c r="L1516" i="1" a="1"/>
  <c r="L1516" i="1" s="1"/>
  <c r="L1518" i="1" a="1"/>
  <c r="L1518" i="1" s="1"/>
  <c r="L1520" i="1" a="1"/>
  <c r="L1520" i="1" s="1"/>
  <c r="L1523" i="1" a="1"/>
  <c r="L1523" i="1" s="1"/>
  <c r="L1526" i="1" a="1"/>
  <c r="L1526" i="1" s="1"/>
  <c r="L1543" i="1" a="1"/>
  <c r="L1543" i="1" s="1"/>
  <c r="L1545" i="1" a="1"/>
  <c r="L1545" i="1" s="1"/>
  <c r="L1547" i="1" a="1"/>
  <c r="L1547" i="1" s="1"/>
  <c r="L1364" i="1" a="1"/>
  <c r="L1364" i="1" s="1"/>
  <c r="L1430" i="1" a="1"/>
  <c r="L1430" i="1" s="1"/>
  <c r="L1591" i="1" a="1"/>
  <c r="L1591" i="1" s="1"/>
  <c r="L1605" i="1" a="1"/>
  <c r="L1605" i="1" s="1"/>
  <c r="L1621" i="1" a="1"/>
  <c r="L1621" i="1" s="1"/>
  <c r="L1637" i="1" a="1"/>
  <c r="L1637" i="1" s="1"/>
  <c r="L1659" i="1" a="1"/>
  <c r="L1659" i="1" s="1"/>
  <c r="L1671" i="1" a="1"/>
  <c r="L1671" i="1" s="1"/>
  <c r="L1684" i="1" a="1"/>
  <c r="L1684" i="1" s="1"/>
  <c r="L1685" i="1" a="1"/>
  <c r="L1685" i="1" s="1"/>
  <c r="L1695" i="1" a="1"/>
  <c r="L1695" i="1" s="1"/>
  <c r="L1539" i="1" a="1"/>
  <c r="L1539" i="1" s="1"/>
  <c r="L1542" i="1" a="1"/>
  <c r="L1542" i="1" s="1"/>
  <c r="L1570" i="1" a="1"/>
  <c r="L1570" i="1" s="1"/>
  <c r="L1577" i="1" a="1"/>
  <c r="L1577" i="1" s="1"/>
  <c r="L1578" i="1" a="1"/>
  <c r="L1578" i="1" s="1"/>
  <c r="L1592" i="1" a="1"/>
  <c r="L1592" i="1" s="1"/>
  <c r="L1593" i="1" a="1"/>
  <c r="L1593" i="1" s="1"/>
  <c r="L1594" i="1" a="1"/>
  <c r="L1594" i="1" s="1"/>
  <c r="L1606" i="1" a="1"/>
  <c r="L1606" i="1" s="1"/>
  <c r="L1607" i="1" a="1"/>
  <c r="L1607" i="1" s="1"/>
  <c r="L1608" i="1" a="1"/>
  <c r="L1608" i="1" s="1"/>
  <c r="L1622" i="1" a="1"/>
  <c r="L1622" i="1" s="1"/>
  <c r="L1623" i="1" a="1"/>
  <c r="L1623" i="1" s="1"/>
  <c r="L1624" i="1" a="1"/>
  <c r="L1624" i="1" s="1"/>
  <c r="L1638" i="1" a="1"/>
  <c r="L1638" i="1" s="1"/>
  <c r="L1639" i="1" a="1"/>
  <c r="L1639" i="1" s="1"/>
  <c r="L1640" i="1" a="1"/>
  <c r="L1640" i="1" s="1"/>
  <c r="L1656" i="1" a="1"/>
  <c r="L1656" i="1" s="1"/>
  <c r="L1657" i="1" a="1"/>
  <c r="L1657" i="1" s="1"/>
  <c r="L1658" i="1" a="1"/>
  <c r="L1658" i="1" s="1"/>
  <c r="L1670" i="1" a="1"/>
  <c r="L1670" i="1" s="1"/>
  <c r="L1683" i="1" a="1"/>
  <c r="L1683" i="1" s="1"/>
  <c r="L1548" i="1" a="1"/>
  <c r="L1548" i="1" s="1"/>
  <c r="L1550" i="1" a="1"/>
  <c r="L1550" i="1" s="1"/>
  <c r="L1552" i="1" a="1"/>
  <c r="L1552" i="1" s="1"/>
  <c r="L1554" i="1" a="1"/>
  <c r="L1554" i="1" s="1"/>
  <c r="L1556" i="1" a="1"/>
  <c r="L1556" i="1" s="1"/>
  <c r="L1558" i="1" a="1"/>
  <c r="L1558" i="1" s="1"/>
  <c r="L1560" i="1" a="1"/>
  <c r="L1560" i="1" s="1"/>
  <c r="L1562" i="1" a="1"/>
  <c r="L1562" i="1" s="1"/>
  <c r="L1564" i="1" a="1"/>
  <c r="L1564" i="1" s="1"/>
  <c r="L1566" i="1" a="1"/>
  <c r="L1566" i="1" s="1"/>
  <c r="L1568" i="1" a="1"/>
  <c r="L1568" i="1" s="1"/>
  <c r="L1571" i="1" a="1"/>
  <c r="L1571" i="1" s="1"/>
  <c r="L1575" i="1" a="1"/>
  <c r="L1575" i="1" s="1"/>
  <c r="L1579" i="1" a="1"/>
  <c r="L1579" i="1" s="1"/>
  <c r="L1595" i="1" a="1"/>
  <c r="L1595" i="1" s="1"/>
  <c r="L1609" i="1" a="1"/>
  <c r="L1609" i="1" s="1"/>
  <c r="L1625" i="1" a="1"/>
  <c r="L1625" i="1" s="1"/>
  <c r="L1641" i="1" a="1"/>
  <c r="L1641" i="1" s="1"/>
  <c r="L1655" i="1" a="1"/>
  <c r="L1655" i="1" s="1"/>
  <c r="L1668" i="1" a="1"/>
  <c r="L1668" i="1" s="1"/>
  <c r="L1669" i="1" a="1"/>
  <c r="L1669" i="1" s="1"/>
  <c r="L1680" i="1" a="1"/>
  <c r="L1680" i="1" s="1"/>
  <c r="L1681" i="1" a="1"/>
  <c r="L1681" i="1" s="1"/>
  <c r="L1682" i="1" a="1"/>
  <c r="L1682" i="1" s="1"/>
  <c r="L1697" i="1" a="1"/>
  <c r="L1697" i="1" s="1"/>
  <c r="L1231" i="1" a="1"/>
  <c r="L1231" i="1" s="1"/>
  <c r="L1333" i="1" a="1"/>
  <c r="L1333" i="1" s="1"/>
  <c r="L1535" i="1" a="1"/>
  <c r="L1535" i="1" s="1"/>
  <c r="L1572" i="1" a="1"/>
  <c r="L1572" i="1" s="1"/>
  <c r="L1573" i="1" a="1"/>
  <c r="L1573" i="1" s="1"/>
  <c r="L1580" i="1" a="1"/>
  <c r="L1580" i="1" s="1"/>
  <c r="L1581" i="1" a="1"/>
  <c r="L1581" i="1" s="1"/>
  <c r="L1582" i="1" a="1"/>
  <c r="L1582" i="1" s="1"/>
  <c r="L1596" i="1" a="1"/>
  <c r="L1596" i="1" s="1"/>
  <c r="L1610" i="1" a="1"/>
  <c r="L1610" i="1" s="1"/>
  <c r="L1611" i="1" a="1"/>
  <c r="L1611" i="1" s="1"/>
  <c r="L1612" i="1" a="1"/>
  <c r="L1612" i="1" s="1"/>
  <c r="L1626" i="1" a="1"/>
  <c r="L1626" i="1" s="1"/>
  <c r="L1627" i="1" a="1"/>
  <c r="L1627" i="1" s="1"/>
  <c r="L1628" i="1" a="1"/>
  <c r="L1628" i="1" s="1"/>
  <c r="L1642" i="1" a="1"/>
  <c r="L1642" i="1" s="1"/>
  <c r="L1643" i="1" a="1"/>
  <c r="L1643" i="1" s="1"/>
  <c r="L1644" i="1" a="1"/>
  <c r="L1644" i="1" s="1"/>
  <c r="L1654" i="1" a="1"/>
  <c r="L1654" i="1" s="1"/>
  <c r="L1667" i="1" a="1"/>
  <c r="L1667" i="1" s="1"/>
  <c r="L1679" i="1" a="1"/>
  <c r="L1679" i="1" s="1"/>
  <c r="L1522" i="1" a="1"/>
  <c r="L1522" i="1" s="1"/>
  <c r="L1583" i="1" a="1"/>
  <c r="L1583" i="1" s="1"/>
  <c r="L1597" i="1" a="1"/>
  <c r="L1597" i="1" s="1"/>
  <c r="L1613" i="1" a="1"/>
  <c r="L1613" i="1" s="1"/>
  <c r="L1629" i="1" a="1"/>
  <c r="L1629" i="1" s="1"/>
  <c r="L1645" i="1" a="1"/>
  <c r="L1645" i="1" s="1"/>
  <c r="L1652" i="1" a="1"/>
  <c r="L1652" i="1" s="1"/>
  <c r="L1653" i="1" a="1"/>
  <c r="L1653" i="1" s="1"/>
  <c r="L1664" i="1" a="1"/>
  <c r="L1664" i="1" s="1"/>
  <c r="L1665" i="1" a="1"/>
  <c r="L1665" i="1" s="1"/>
  <c r="L1666" i="1" a="1"/>
  <c r="L1666" i="1" s="1"/>
  <c r="L1678" i="1" a="1"/>
  <c r="L1678" i="1" s="1"/>
  <c r="L1691" i="1" a="1"/>
  <c r="L1691" i="1" s="1"/>
  <c r="L1538" i="1" a="1"/>
  <c r="L1538" i="1" s="1"/>
  <c r="L1574" i="1" a="1"/>
  <c r="L1574" i="1" s="1"/>
  <c r="L1584" i="1" a="1"/>
  <c r="L1584" i="1" s="1"/>
  <c r="L1585" i="1" a="1"/>
  <c r="L1585" i="1" s="1"/>
  <c r="L1586" i="1" a="1"/>
  <c r="L1586" i="1" s="1"/>
  <c r="L1598" i="1" a="1"/>
  <c r="L1598" i="1" s="1"/>
  <c r="L1599" i="1" a="1"/>
  <c r="L1599" i="1" s="1"/>
  <c r="L1600" i="1" a="1"/>
  <c r="L1600" i="1" s="1"/>
  <c r="L1614" i="1" a="1"/>
  <c r="L1614" i="1" s="1"/>
  <c r="L1615" i="1" a="1"/>
  <c r="L1615" i="1" s="1"/>
  <c r="L1616" i="1" a="1"/>
  <c r="L1616" i="1" s="1"/>
  <c r="L1630" i="1" a="1"/>
  <c r="L1630" i="1" s="1"/>
  <c r="L1631" i="1" a="1"/>
  <c r="L1631" i="1" s="1"/>
  <c r="L1632" i="1" a="1"/>
  <c r="L1632" i="1" s="1"/>
  <c r="L1646" i="1" a="1"/>
  <c r="L1646" i="1" s="1"/>
  <c r="L1647" i="1" a="1"/>
  <c r="L1647" i="1" s="1"/>
  <c r="L1648" i="1" a="1"/>
  <c r="L1648" i="1" s="1"/>
  <c r="L1649" i="1" a="1"/>
  <c r="L1649" i="1" s="1"/>
  <c r="L1651" i="1" a="1"/>
  <c r="L1651" i="1" s="1"/>
  <c r="L1663" i="1" a="1"/>
  <c r="L1663" i="1" s="1"/>
  <c r="L1676" i="1" a="1"/>
  <c r="L1676" i="1" s="1"/>
  <c r="L1677" i="1" a="1"/>
  <c r="L1677" i="1" s="1"/>
  <c r="L1688" i="1" a="1"/>
  <c r="L1688" i="1" s="1"/>
  <c r="L1689" i="1" a="1"/>
  <c r="L1689" i="1" s="1"/>
  <c r="L1690" i="1" a="1"/>
  <c r="L1690" i="1" s="1"/>
  <c r="L1696" i="1" a="1"/>
  <c r="L1696" i="1" s="1"/>
  <c r="L1528" i="1" a="1"/>
  <c r="L1528" i="1" s="1"/>
  <c r="L1532" i="1" a="1"/>
  <c r="L1532" i="1" s="1"/>
  <c r="L1541" i="1" a="1"/>
  <c r="L1541" i="1" s="1"/>
  <c r="L1569" i="1" a="1"/>
  <c r="L1569" i="1" s="1"/>
  <c r="L1588" i="1" a="1"/>
  <c r="L1588" i="1" s="1"/>
  <c r="L1589" i="1" a="1"/>
  <c r="L1589" i="1" s="1"/>
  <c r="L1590" i="1" a="1"/>
  <c r="L1590" i="1" s="1"/>
  <c r="L1602" i="1" a="1"/>
  <c r="L1602" i="1" s="1"/>
  <c r="L1603" i="1" a="1"/>
  <c r="L1603" i="1" s="1"/>
  <c r="L1604" i="1" a="1"/>
  <c r="L1604" i="1" s="1"/>
  <c r="L1618" i="1" a="1"/>
  <c r="L1618" i="1" s="1"/>
  <c r="L1619" i="1" a="1"/>
  <c r="L1619" i="1" s="1"/>
  <c r="L1620" i="1" a="1"/>
  <c r="L1620" i="1" s="1"/>
  <c r="L1634" i="1" a="1"/>
  <c r="L1634" i="1" s="1"/>
  <c r="L1635" i="1" a="1"/>
  <c r="L1635" i="1" s="1"/>
  <c r="L1636" i="1" a="1"/>
  <c r="L1636" i="1" s="1"/>
  <c r="L1555" i="1" a="1"/>
  <c r="L1555" i="1" s="1"/>
  <c r="L1687" i="1" a="1"/>
  <c r="L1687" i="1" s="1"/>
  <c r="L1706" i="1" a="1"/>
  <c r="L1706" i="1" s="1"/>
  <c r="L1708" i="1" a="1"/>
  <c r="L1708" i="1" s="1"/>
  <c r="L1710" i="1" a="1"/>
  <c r="L1710" i="1" s="1"/>
  <c r="L1721" i="1" a="1"/>
  <c r="L1721" i="1" s="1"/>
  <c r="L1722" i="1" a="1"/>
  <c r="L1722" i="1" s="1"/>
  <c r="L1725" i="1" a="1"/>
  <c r="L1725" i="1" s="1"/>
  <c r="L1727" i="1" a="1"/>
  <c r="L1727" i="1" s="1"/>
  <c r="L1729" i="1" a="1"/>
  <c r="L1729" i="1" s="1"/>
  <c r="L1732" i="1" a="1"/>
  <c r="L1732" i="1" s="1"/>
  <c r="L1744" i="1" a="1"/>
  <c r="L1744" i="1" s="1"/>
  <c r="L1745" i="1" a="1"/>
  <c r="L1745" i="1" s="1"/>
  <c r="L1748" i="1" a="1"/>
  <c r="L1748" i="1" s="1"/>
  <c r="L1749" i="1" a="1"/>
  <c r="L1749" i="1" s="1"/>
  <c r="L1750" i="1" a="1"/>
  <c r="L1750" i="1" s="1"/>
  <c r="L1764" i="1" a="1"/>
  <c r="L1764" i="1" s="1"/>
  <c r="L1765" i="1" a="1"/>
  <c r="L1765" i="1" s="1"/>
  <c r="L1780" i="1" a="1"/>
  <c r="L1780" i="1" s="1"/>
  <c r="L1781" i="1" a="1"/>
  <c r="L1781" i="1" s="1"/>
  <c r="L1785" i="1" a="1"/>
  <c r="L1785" i="1" s="1"/>
  <c r="L1786" i="1" a="1"/>
  <c r="L1786" i="1" s="1"/>
  <c r="L1805" i="1" a="1"/>
  <c r="L1805" i="1" s="1"/>
  <c r="L1850" i="1" a="1"/>
  <c r="L1850" i="1" s="1"/>
  <c r="L1866" i="1" a="1"/>
  <c r="L1866" i="1" s="1"/>
  <c r="L1877" i="1" a="1"/>
  <c r="L1877" i="1" s="1"/>
  <c r="L1888" i="1" a="1"/>
  <c r="L1888" i="1" s="1"/>
  <c r="L1889" i="1" a="1"/>
  <c r="L1889" i="1" s="1"/>
  <c r="L1904" i="1" a="1"/>
  <c r="L1904" i="1" s="1"/>
  <c r="L1905" i="1" a="1"/>
  <c r="L1905" i="1" s="1"/>
  <c r="L1915" i="1" a="1"/>
  <c r="L1915" i="1" s="1"/>
  <c r="L1924" i="1" a="1"/>
  <c r="L1924" i="1" s="1"/>
  <c r="L1925" i="1" a="1"/>
  <c r="L1925" i="1" s="1"/>
  <c r="L1926" i="1" a="1"/>
  <c r="L1926" i="1" s="1"/>
  <c r="L1927" i="1" a="1"/>
  <c r="L1927" i="1" s="1"/>
  <c r="L1557" i="1" a="1"/>
  <c r="L1557" i="1" s="1"/>
  <c r="L1661" i="1" a="1"/>
  <c r="L1661" i="1" s="1"/>
  <c r="L1674" i="1" a="1"/>
  <c r="L1674" i="1" s="1"/>
  <c r="L1723" i="1" a="1"/>
  <c r="L1723" i="1" s="1"/>
  <c r="L1724" i="1" a="1"/>
  <c r="L1724" i="1" s="1"/>
  <c r="L1742" i="1" a="1"/>
  <c r="L1742" i="1" s="1"/>
  <c r="L1743" i="1" a="1"/>
  <c r="L1743" i="1" s="1"/>
  <c r="L1751" i="1" a="1"/>
  <c r="L1751" i="1" s="1"/>
  <c r="L1752" i="1" a="1"/>
  <c r="L1752" i="1" s="1"/>
  <c r="L1766" i="1" a="1"/>
  <c r="L1766" i="1" s="1"/>
  <c r="L1767" i="1" a="1"/>
  <c r="L1767" i="1" s="1"/>
  <c r="L1782" i="1" a="1"/>
  <c r="L1782" i="1" s="1"/>
  <c r="L1783" i="1" a="1"/>
  <c r="L1783" i="1" s="1"/>
  <c r="L1795" i="1" a="1"/>
  <c r="L1795" i="1" s="1"/>
  <c r="L1800" i="1" a="1"/>
  <c r="L1800" i="1" s="1"/>
  <c r="L1808" i="1" a="1"/>
  <c r="L1808" i="1" s="1"/>
  <c r="L1835" i="1" a="1"/>
  <c r="L1835" i="1" s="1"/>
  <c r="L1840" i="1" a="1"/>
  <c r="L1840" i="1" s="1"/>
  <c r="L1851" i="1" a="1"/>
  <c r="L1851" i="1" s="1"/>
  <c r="L1867" i="1" a="1"/>
  <c r="L1867" i="1" s="1"/>
  <c r="L1872" i="1" a="1"/>
  <c r="L1872" i="1" s="1"/>
  <c r="L1873" i="1" a="1"/>
  <c r="L1873" i="1" s="1"/>
  <c r="L1878" i="1" a="1"/>
  <c r="L1878" i="1" s="1"/>
  <c r="L1890" i="1" a="1"/>
  <c r="L1890" i="1" s="1"/>
  <c r="L1906" i="1" a="1"/>
  <c r="L1906" i="1" s="1"/>
  <c r="L1928" i="1" a="1"/>
  <c r="L1928" i="1" s="1"/>
  <c r="L1929" i="1" a="1"/>
  <c r="L1929" i="1" s="1"/>
  <c r="L1940" i="1" a="1"/>
  <c r="L1940" i="1" s="1"/>
  <c r="L1559" i="1" a="1"/>
  <c r="L1559" i="1" s="1"/>
  <c r="L1662" i="1" a="1"/>
  <c r="L1662" i="1" s="1"/>
  <c r="L1675" i="1" a="1"/>
  <c r="L1675" i="1" s="1"/>
  <c r="L1694" i="1" a="1"/>
  <c r="L1694" i="1" s="1"/>
  <c r="L1698" i="1" a="1"/>
  <c r="L1698" i="1" s="1"/>
  <c r="L1731" i="1" a="1"/>
  <c r="L1731" i="1" s="1"/>
  <c r="L1735" i="1" a="1"/>
  <c r="L1735" i="1" s="1"/>
  <c r="L1740" i="1" a="1"/>
  <c r="L1740" i="1" s="1"/>
  <c r="L1753" i="1" a="1"/>
  <c r="L1753" i="1" s="1"/>
  <c r="L1754" i="1" a="1"/>
  <c r="L1754" i="1" s="1"/>
  <c r="L1768" i="1" a="1"/>
  <c r="L1768" i="1" s="1"/>
  <c r="L1769" i="1" a="1"/>
  <c r="L1769" i="1" s="1"/>
  <c r="L1784" i="1" a="1"/>
  <c r="L1784" i="1" s="1"/>
  <c r="L1794" i="1" a="1"/>
  <c r="L1794" i="1" s="1"/>
  <c r="L1799" i="1" a="1"/>
  <c r="L1799" i="1" s="1"/>
  <c r="L1804" i="1" a="1"/>
  <c r="L1804" i="1" s="1"/>
  <c r="L1811" i="1" a="1"/>
  <c r="L1811" i="1" s="1"/>
  <c r="L1841" i="1" a="1"/>
  <c r="L1841" i="1" s="1"/>
  <c r="L1852" i="1" a="1"/>
  <c r="L1852" i="1" s="1"/>
  <c r="L1853" i="1" a="1"/>
  <c r="L1853" i="1" s="1"/>
  <c r="L1854" i="1" a="1"/>
  <c r="L1854" i="1" s="1"/>
  <c r="L1855" i="1" a="1"/>
  <c r="L1855" i="1" s="1"/>
  <c r="L1879" i="1" a="1"/>
  <c r="L1879" i="1" s="1"/>
  <c r="L1891" i="1" a="1"/>
  <c r="L1891" i="1" s="1"/>
  <c r="L1907" i="1" a="1"/>
  <c r="L1907" i="1" s="1"/>
  <c r="L1916" i="1" a="1"/>
  <c r="L1916" i="1" s="1"/>
  <c r="L1917" i="1" a="1"/>
  <c r="L1917" i="1" s="1"/>
  <c r="L1918" i="1" a="1"/>
  <c r="L1918" i="1" s="1"/>
  <c r="L1919" i="1" a="1"/>
  <c r="L1919" i="1" s="1"/>
  <c r="L1930" i="1" a="1"/>
  <c r="L1930" i="1" s="1"/>
  <c r="L1941" i="1" a="1"/>
  <c r="L1941" i="1" s="1"/>
  <c r="L1561" i="1" a="1"/>
  <c r="L1561" i="1" s="1"/>
  <c r="L1601" i="1" a="1"/>
  <c r="L1601" i="1" s="1"/>
  <c r="L1650" i="1" a="1"/>
  <c r="L1650" i="1" s="1"/>
  <c r="L1693" i="1" a="1"/>
  <c r="L1693" i="1" s="1"/>
  <c r="L1712" i="1" a="1"/>
  <c r="L1712" i="1" s="1"/>
  <c r="L1734" i="1" a="1"/>
  <c r="L1734" i="1" s="1"/>
  <c r="L1741" i="1" a="1"/>
  <c r="L1741" i="1" s="1"/>
  <c r="L1755" i="1" a="1"/>
  <c r="L1755" i="1" s="1"/>
  <c r="L1770" i="1" a="1"/>
  <c r="L1770" i="1" s="1"/>
  <c r="L1771" i="1" a="1"/>
  <c r="L1771" i="1" s="1"/>
  <c r="L1793" i="1" a="1"/>
  <c r="L1793" i="1" s="1"/>
  <c r="L1836" i="1" a="1"/>
  <c r="L1836" i="1" s="1"/>
  <c r="L1842" i="1" a="1"/>
  <c r="L1842" i="1" s="1"/>
  <c r="L1856" i="1" a="1"/>
  <c r="L1856" i="1" s="1"/>
  <c r="L1857" i="1" a="1"/>
  <c r="L1857" i="1" s="1"/>
  <c r="L1868" i="1" a="1"/>
  <c r="L1868" i="1" s="1"/>
  <c r="L1874" i="1" a="1"/>
  <c r="L1874" i="1" s="1"/>
  <c r="L1880" i="1" a="1"/>
  <c r="L1880" i="1" s="1"/>
  <c r="L1881" i="1" a="1"/>
  <c r="L1881" i="1" s="1"/>
  <c r="L1892" i="1" a="1"/>
  <c r="L1892" i="1" s="1"/>
  <c r="L1893" i="1" a="1"/>
  <c r="L1893" i="1" s="1"/>
  <c r="L1894" i="1" a="1"/>
  <c r="L1894" i="1" s="1"/>
  <c r="L1895" i="1" a="1"/>
  <c r="L1895" i="1" s="1"/>
  <c r="L1908" i="1" a="1"/>
  <c r="L1908" i="1" s="1"/>
  <c r="L1909" i="1" a="1"/>
  <c r="L1909" i="1" s="1"/>
  <c r="L1910" i="1" a="1"/>
  <c r="L1910" i="1" s="1"/>
  <c r="L1911" i="1" a="1"/>
  <c r="L1911" i="1" s="1"/>
  <c r="L1563" i="1" a="1"/>
  <c r="L1563" i="1" s="1"/>
  <c r="L1576" i="1" a="1"/>
  <c r="L1576" i="1" s="1"/>
  <c r="L1587" i="1" a="1"/>
  <c r="L1587" i="1" s="1"/>
  <c r="L1617" i="1" a="1"/>
  <c r="L1617" i="1" s="1"/>
  <c r="L1692" i="1" a="1"/>
  <c r="L1692" i="1" s="1"/>
  <c r="L1700" i="1" a="1"/>
  <c r="L1700" i="1" s="1"/>
  <c r="L1707" i="1" a="1"/>
  <c r="L1707" i="1" s="1"/>
  <c r="L1709" i="1" a="1"/>
  <c r="L1709" i="1" s="1"/>
  <c r="L1711" i="1" a="1"/>
  <c r="L1711" i="1" s="1"/>
  <c r="L1713" i="1" a="1"/>
  <c r="L1713" i="1" s="1"/>
  <c r="L1714" i="1" a="1"/>
  <c r="L1714" i="1" s="1"/>
  <c r="L1726" i="1" a="1"/>
  <c r="L1726" i="1" s="1"/>
  <c r="L1728" i="1" a="1"/>
  <c r="L1728" i="1" s="1"/>
  <c r="L1730" i="1" a="1"/>
  <c r="L1730" i="1" s="1"/>
  <c r="L1737" i="1" a="1"/>
  <c r="L1737" i="1" s="1"/>
  <c r="L1738" i="1" a="1"/>
  <c r="L1738" i="1" s="1"/>
  <c r="L1739" i="1" a="1"/>
  <c r="L1739" i="1" s="1"/>
  <c r="L1756" i="1" a="1"/>
  <c r="L1756" i="1" s="1"/>
  <c r="L1757" i="1" a="1"/>
  <c r="L1757" i="1" s="1"/>
  <c r="L1772" i="1" a="1"/>
  <c r="L1772" i="1" s="1"/>
  <c r="L1773" i="1" a="1"/>
  <c r="L1773" i="1" s="1"/>
  <c r="L1792" i="1" a="1"/>
  <c r="L1792" i="1" s="1"/>
  <c r="L1797" i="1" a="1"/>
  <c r="L1797" i="1" s="1"/>
  <c r="L1798" i="1" a="1"/>
  <c r="L1798" i="1" s="1"/>
  <c r="L1803" i="1" a="1"/>
  <c r="L1803" i="1" s="1"/>
  <c r="L1807" i="1" a="1"/>
  <c r="L1807" i="1" s="1"/>
  <c r="L1816" i="1" a="1"/>
  <c r="L1816" i="1" s="1"/>
  <c r="L1822" i="1" a="1"/>
  <c r="L1822" i="1" s="1"/>
  <c r="L1823" i="1" a="1"/>
  <c r="L1823" i="1" s="1"/>
  <c r="L1824" i="1" a="1"/>
  <c r="L1824" i="1" s="1"/>
  <c r="L1825" i="1" a="1"/>
  <c r="L1825" i="1" s="1"/>
  <c r="L1837" i="1" a="1"/>
  <c r="L1837" i="1" s="1"/>
  <c r="L1858" i="1" a="1"/>
  <c r="L1858" i="1" s="1"/>
  <c r="L1869" i="1" a="1"/>
  <c r="L1869" i="1" s="1"/>
  <c r="L1882" i="1" a="1"/>
  <c r="L1882" i="1" s="1"/>
  <c r="L1896" i="1" a="1"/>
  <c r="L1896" i="1" s="1"/>
  <c r="L1897" i="1" a="1"/>
  <c r="L1897" i="1" s="1"/>
  <c r="L1912" i="1" a="1"/>
  <c r="L1912" i="1" s="1"/>
  <c r="L1913" i="1" a="1"/>
  <c r="L1913" i="1" s="1"/>
  <c r="L1922" i="1" a="1"/>
  <c r="L1922" i="1" s="1"/>
  <c r="L1932" i="1" a="1"/>
  <c r="L1932" i="1" s="1"/>
  <c r="L1933" i="1" a="1"/>
  <c r="L1933" i="1" s="1"/>
  <c r="L1934" i="1" a="1"/>
  <c r="L1934" i="1" s="1"/>
  <c r="L1935" i="1" a="1"/>
  <c r="L1935" i="1" s="1"/>
  <c r="L1549" i="1" a="1"/>
  <c r="L1549" i="1" s="1"/>
  <c r="L1565" i="1" a="1"/>
  <c r="L1565" i="1" s="1"/>
  <c r="L1633" i="1" a="1"/>
  <c r="L1633" i="1" s="1"/>
  <c r="L1672" i="1" a="1"/>
  <c r="L1672" i="1" s="1"/>
  <c r="L1701" i="1" a="1"/>
  <c r="L1701" i="1" s="1"/>
  <c r="L1715" i="1" a="1"/>
  <c r="L1715" i="1" s="1"/>
  <c r="L1716" i="1" a="1"/>
  <c r="L1716" i="1" s="1"/>
  <c r="L1758" i="1" a="1"/>
  <c r="L1758" i="1" s="1"/>
  <c r="L1759" i="1" a="1"/>
  <c r="L1759" i="1" s="1"/>
  <c r="L1774" i="1" a="1"/>
  <c r="L1774" i="1" s="1"/>
  <c r="L1775" i="1" a="1"/>
  <c r="L1775" i="1" s="1"/>
  <c r="L1802" i="1" a="1"/>
  <c r="L1802" i="1" s="1"/>
  <c r="L1810" i="1" a="1"/>
  <c r="L1810" i="1" s="1"/>
  <c r="L1814" i="1" a="1"/>
  <c r="L1814" i="1" s="1"/>
  <c r="L1815" i="1" a="1"/>
  <c r="L1815" i="1" s="1"/>
  <c r="L1817" i="1" a="1"/>
  <c r="L1817" i="1" s="1"/>
  <c r="L1821" i="1" a="1"/>
  <c r="L1821" i="1" s="1"/>
  <c r="L1826" i="1" a="1"/>
  <c r="L1826" i="1" s="1"/>
  <c r="L1829" i="1" a="1"/>
  <c r="L1829" i="1" s="1"/>
  <c r="L1830" i="1" a="1"/>
  <c r="L1830" i="1" s="1"/>
  <c r="L1843" i="1" a="1"/>
  <c r="L1843" i="1" s="1"/>
  <c r="L1859" i="1" a="1"/>
  <c r="L1859" i="1" s="1"/>
  <c r="L1875" i="1" a="1"/>
  <c r="L1875" i="1" s="1"/>
  <c r="L1883" i="1" a="1"/>
  <c r="L1883" i="1" s="1"/>
  <c r="L1898" i="1" a="1"/>
  <c r="L1898" i="1" s="1"/>
  <c r="L1936" i="1" a="1"/>
  <c r="L1936" i="1" s="1"/>
  <c r="L1937" i="1" a="1"/>
  <c r="L1937" i="1" s="1"/>
  <c r="L1553" i="1" a="1"/>
  <c r="L1553" i="1" s="1"/>
  <c r="L1660" i="1" a="1"/>
  <c r="L1660" i="1" s="1"/>
  <c r="L1673" i="1" a="1"/>
  <c r="L1673" i="1" s="1"/>
  <c r="L1686" i="1" a="1"/>
  <c r="L1686" i="1" s="1"/>
  <c r="L1699" i="1" a="1"/>
  <c r="L1699" i="1" s="1"/>
  <c r="L1705" i="1" a="1"/>
  <c r="L1705" i="1" s="1"/>
  <c r="L1719" i="1" a="1"/>
  <c r="L1719" i="1" s="1"/>
  <c r="L1720" i="1" a="1"/>
  <c r="L1720" i="1" s="1"/>
  <c r="L1736" i="1" a="1"/>
  <c r="L1736" i="1" s="1"/>
  <c r="L1746" i="1" a="1"/>
  <c r="L1746" i="1" s="1"/>
  <c r="L1762" i="1" a="1"/>
  <c r="L1762" i="1" s="1"/>
  <c r="L1763" i="1" a="1"/>
  <c r="L1763" i="1" s="1"/>
  <c r="L1778" i="1" a="1"/>
  <c r="L1778" i="1" s="1"/>
  <c r="L1779" i="1" a="1"/>
  <c r="L1779" i="1" s="1"/>
  <c r="L1787" i="1" a="1"/>
  <c r="L1787" i="1" s="1"/>
  <c r="L1788" i="1" a="1"/>
  <c r="L1788" i="1" s="1"/>
  <c r="L1789" i="1" a="1"/>
  <c r="L1789" i="1" s="1"/>
  <c r="L1790" i="1" a="1"/>
  <c r="L1790" i="1" s="1"/>
  <c r="L1796" i="1" a="1"/>
  <c r="L1796" i="1" s="1"/>
  <c r="L1809" i="1" a="1"/>
  <c r="L1809" i="1" s="1"/>
  <c r="L1812" i="1" a="1"/>
  <c r="L1812" i="1" s="1"/>
  <c r="L1819" i="1" a="1"/>
  <c r="L1819" i="1" s="1"/>
  <c r="L1834" i="1" a="1"/>
  <c r="L1834" i="1" s="1"/>
  <c r="L1839" i="1" a="1"/>
  <c r="L1839" i="1" s="1"/>
  <c r="L1848" i="1" a="1"/>
  <c r="L1848" i="1" s="1"/>
  <c r="L1849" i="1" a="1"/>
  <c r="L1849" i="1" s="1"/>
  <c r="L1864" i="1" a="1"/>
  <c r="L1864" i="1" s="1"/>
  <c r="L1865" i="1" a="1"/>
  <c r="L1865" i="1" s="1"/>
  <c r="L1871" i="1" a="1"/>
  <c r="L1871" i="1" s="1"/>
  <c r="L1876" i="1" a="1"/>
  <c r="L1876" i="1" s="1"/>
  <c r="L1885" i="1" a="1"/>
  <c r="L1885" i="1" s="1"/>
  <c r="L1886" i="1" a="1"/>
  <c r="L1886" i="1" s="1"/>
  <c r="L1887" i="1" a="1"/>
  <c r="L1887" i="1" s="1"/>
  <c r="L1900" i="1" a="1"/>
  <c r="L1900" i="1" s="1"/>
  <c r="L1901" i="1" a="1"/>
  <c r="L1901" i="1" s="1"/>
  <c r="L1902" i="1" a="1"/>
  <c r="L1902" i="1" s="1"/>
  <c r="L1903" i="1" a="1"/>
  <c r="L1903" i="1" s="1"/>
  <c r="L1939" i="1" a="1"/>
  <c r="L1939" i="1" s="1"/>
  <c r="L1718" i="1" a="1"/>
  <c r="L1718" i="1" s="1"/>
  <c r="L1733" i="1" a="1"/>
  <c r="L1733" i="1" s="1"/>
  <c r="L1844" i="1" a="1"/>
  <c r="L1844" i="1" s="1"/>
  <c r="L1863" i="1" a="1"/>
  <c r="L1863" i="1" s="1"/>
  <c r="L1899" i="1" a="1"/>
  <c r="L1899" i="1" s="1"/>
  <c r="L1943" i="1" a="1"/>
  <c r="L1943" i="1" s="1"/>
  <c r="L1951" i="1" a="1"/>
  <c r="L1951" i="1" s="1"/>
  <c r="L1955" i="1" a="1"/>
  <c r="L1955" i="1" s="1"/>
  <c r="L1963" i="1" a="1"/>
  <c r="L1963" i="1" s="1"/>
  <c r="L1989" i="1" a="1"/>
  <c r="L1989" i="1" s="1"/>
  <c r="L2000" i="1" a="1"/>
  <c r="L2000" i="1" s="1"/>
  <c r="L2003" i="1" a="1"/>
  <c r="L2003" i="1" s="1"/>
  <c r="L2014" i="1" a="1"/>
  <c r="L2014" i="1" s="1"/>
  <c r="L2036" i="1" a="1"/>
  <c r="L2036" i="1" s="1"/>
  <c r="L2037" i="1" a="1"/>
  <c r="L2037" i="1" s="1"/>
  <c r="L2038" i="1" a="1"/>
  <c r="L2038" i="1" s="1"/>
  <c r="L1551" i="1" a="1"/>
  <c r="L1551" i="1" s="1"/>
  <c r="L1827" i="1" a="1"/>
  <c r="L1827" i="1" s="1"/>
  <c r="L1838" i="1" a="1"/>
  <c r="L1838" i="1" s="1"/>
  <c r="L1860" i="1" a="1"/>
  <c r="L1860" i="1" s="1"/>
  <c r="L1944" i="1" a="1"/>
  <c r="L1944" i="1" s="1"/>
  <c r="L1945" i="1" a="1"/>
  <c r="L1945" i="1" s="1"/>
  <c r="L1956" i="1" a="1"/>
  <c r="L1956" i="1" s="1"/>
  <c r="L1985" i="1" a="1"/>
  <c r="L1985" i="1" s="1"/>
  <c r="L1986" i="1" a="1"/>
  <c r="L1986" i="1" s="1"/>
  <c r="L1987" i="1" a="1"/>
  <c r="L1987" i="1" s="1"/>
  <c r="L1988" i="1" a="1"/>
  <c r="L1988" i="1" s="1"/>
  <c r="L1999" i="1" a="1"/>
  <c r="L1999" i="1" s="1"/>
  <c r="L2015" i="1" a="1"/>
  <c r="L2015" i="1" s="1"/>
  <c r="L2022" i="1" a="1"/>
  <c r="L2022" i="1" s="1"/>
  <c r="L2023" i="1" a="1"/>
  <c r="L2023" i="1" s="1"/>
  <c r="L2039" i="1" a="1"/>
  <c r="L2039" i="1" s="1"/>
  <c r="L1567" i="1" a="1"/>
  <c r="L1567" i="1" s="1"/>
  <c r="L1702" i="1" a="1"/>
  <c r="L1702" i="1" s="1"/>
  <c r="L1791" i="1" a="1"/>
  <c r="L1791" i="1" s="1"/>
  <c r="L1801" i="1" a="1"/>
  <c r="L1801" i="1" s="1"/>
  <c r="L1806" i="1" a="1"/>
  <c r="L1806" i="1" s="1"/>
  <c r="L1832" i="1" a="1"/>
  <c r="L1832" i="1" s="1"/>
  <c r="L1846" i="1" a="1"/>
  <c r="L1846" i="1" s="1"/>
  <c r="L1923" i="1" a="1"/>
  <c r="L1923" i="1" s="1"/>
  <c r="L1938" i="1" a="1"/>
  <c r="L1938" i="1" s="1"/>
  <c r="L1942" i="1" a="1"/>
  <c r="L1942" i="1" s="1"/>
  <c r="L1946" i="1" a="1"/>
  <c r="L1946" i="1" s="1"/>
  <c r="L1957" i="1" a="1"/>
  <c r="L1957" i="1" s="1"/>
  <c r="L1964" i="1" a="1"/>
  <c r="L1964" i="1" s="1"/>
  <c r="L1965" i="1" a="1"/>
  <c r="L1965" i="1" s="1"/>
  <c r="L1984" i="1" a="1"/>
  <c r="L1984" i="1" s="1"/>
  <c r="L1998" i="1" a="1"/>
  <c r="L1998" i="1" s="1"/>
  <c r="L2004" i="1" a="1"/>
  <c r="L2004" i="1" s="1"/>
  <c r="L2005" i="1" a="1"/>
  <c r="L2005" i="1" s="1"/>
  <c r="L2006" i="1" a="1"/>
  <c r="L2006" i="1" s="1"/>
  <c r="L2007" i="1" a="1"/>
  <c r="L2007" i="1" s="1"/>
  <c r="L2016" i="1" a="1"/>
  <c r="L2016" i="1" s="1"/>
  <c r="L2017" i="1" a="1"/>
  <c r="L2017" i="1" s="1"/>
  <c r="L2024" i="1" a="1"/>
  <c r="L2024" i="1" s="1"/>
  <c r="L2025" i="1" a="1"/>
  <c r="L2025" i="1" s="1"/>
  <c r="L2026" i="1" a="1"/>
  <c r="L2026" i="1" s="1"/>
  <c r="L2040" i="1" a="1"/>
  <c r="L2040" i="1" s="1"/>
  <c r="L1717" i="1" a="1"/>
  <c r="L1717" i="1" s="1"/>
  <c r="L1761" i="1" a="1"/>
  <c r="L1761" i="1" s="1"/>
  <c r="L1813" i="1" a="1"/>
  <c r="L1813" i="1" s="1"/>
  <c r="L1862" i="1" a="1"/>
  <c r="L1862" i="1" s="1"/>
  <c r="L1920" i="1" a="1"/>
  <c r="L1920" i="1" s="1"/>
  <c r="L1931" i="1" a="1"/>
  <c r="L1931" i="1" s="1"/>
  <c r="L1958" i="1" a="1"/>
  <c r="L1958" i="1" s="1"/>
  <c r="L1983" i="1" a="1"/>
  <c r="L1983" i="1" s="1"/>
  <c r="L1997" i="1" a="1"/>
  <c r="L1997" i="1" s="1"/>
  <c r="L2008" i="1" a="1"/>
  <c r="L2008" i="1" s="1"/>
  <c r="L2009" i="1" a="1"/>
  <c r="L2009" i="1" s="1"/>
  <c r="L2027" i="1" a="1"/>
  <c r="L2027" i="1" s="1"/>
  <c r="L1704" i="1" a="1"/>
  <c r="L1704" i="1" s="1"/>
  <c r="L1747" i="1" a="1"/>
  <c r="L1747" i="1" s="1"/>
  <c r="L1777" i="1" a="1"/>
  <c r="L1777" i="1" s="1"/>
  <c r="L1818" i="1" a="1"/>
  <c r="L1818" i="1" s="1"/>
  <c r="L1870" i="1" a="1"/>
  <c r="L1870" i="1" s="1"/>
  <c r="L1884" i="1" a="1"/>
  <c r="L1884" i="1" s="1"/>
  <c r="L1914" i="1" a="1"/>
  <c r="L1914" i="1" s="1"/>
  <c r="L1947" i="1" a="1"/>
  <c r="L1947" i="1" s="1"/>
  <c r="L1959" i="1" a="1"/>
  <c r="L1959" i="1" s="1"/>
  <c r="L1966" i="1" a="1"/>
  <c r="L1966" i="1" s="1"/>
  <c r="L1967" i="1" a="1"/>
  <c r="L1967" i="1" s="1"/>
  <c r="L1831" i="1" a="1"/>
  <c r="L1831" i="1" s="1"/>
  <c r="L1845" i="1" a="1"/>
  <c r="L1845" i="1" s="1"/>
  <c r="L1921" i="1" a="1"/>
  <c r="L1921" i="1" s="1"/>
  <c r="L1948" i="1" a="1"/>
  <c r="L1948" i="1" s="1"/>
  <c r="L1960" i="1" a="1"/>
  <c r="L1960" i="1" s="1"/>
  <c r="L1961" i="1" a="1"/>
  <c r="L1961" i="1" s="1"/>
  <c r="L1968" i="1" a="1"/>
  <c r="L1968" i="1" s="1"/>
  <c r="L1969" i="1" a="1"/>
  <c r="L1969" i="1" s="1"/>
  <c r="L1970" i="1" a="1"/>
  <c r="L1970" i="1" s="1"/>
  <c r="L1974" i="1" a="1"/>
  <c r="L1974" i="1" s="1"/>
  <c r="L1975" i="1" a="1"/>
  <c r="L1975" i="1" s="1"/>
  <c r="L1976" i="1" a="1"/>
  <c r="L1976" i="1" s="1"/>
  <c r="L1978" i="1" a="1"/>
  <c r="L1978" i="1" s="1"/>
  <c r="L1979" i="1" a="1"/>
  <c r="L1979" i="1" s="1"/>
  <c r="L1981" i="1" a="1"/>
  <c r="L1981" i="1" s="1"/>
  <c r="L1992" i="1" a="1"/>
  <c r="L1992" i="1" s="1"/>
  <c r="L2011" i="1" a="1"/>
  <c r="L2011" i="1" s="1"/>
  <c r="L2031" i="1" a="1"/>
  <c r="L2031" i="1" s="1"/>
  <c r="L1760" i="1" a="1"/>
  <c r="L1760" i="1" s="1"/>
  <c r="L1820" i="1" a="1"/>
  <c r="L1820" i="1" s="1"/>
  <c r="L1828" i="1" a="1"/>
  <c r="L1828" i="1" s="1"/>
  <c r="L1861" i="1" a="1"/>
  <c r="L1861" i="1" s="1"/>
  <c r="L1949" i="1" a="1"/>
  <c r="L1949" i="1" s="1"/>
  <c r="L1953" i="1" a="1"/>
  <c r="L1953" i="1" s="1"/>
  <c r="L1954" i="1" a="1"/>
  <c r="L1954" i="1" s="1"/>
  <c r="L1971" i="1" a="1"/>
  <c r="L1971" i="1" s="1"/>
  <c r="L1972" i="1" a="1"/>
  <c r="L1972" i="1" s="1"/>
  <c r="L1973" i="1" a="1"/>
  <c r="L1973" i="1" s="1"/>
  <c r="L1980" i="1" a="1"/>
  <c r="L1980" i="1" s="1"/>
  <c r="L1991" i="1" a="1"/>
  <c r="L1991" i="1" s="1"/>
  <c r="L2019" i="1" a="1"/>
  <c r="L2019" i="1" s="1"/>
  <c r="L2032" i="1" a="1"/>
  <c r="L2032" i="1" s="1"/>
  <c r="L2033" i="1" a="1"/>
  <c r="L2033" i="1" s="1"/>
  <c r="L2034" i="1" a="1"/>
  <c r="L2034" i="1" s="1"/>
  <c r="AE3" i="1" a="1"/>
  <c r="AE3" i="1" s="1"/>
  <c r="AE6" i="1" a="1"/>
  <c r="AE6" i="1" s="1"/>
  <c r="AE9" i="1" a="1"/>
  <c r="AE9" i="1" s="1"/>
  <c r="AE16" i="1" a="1"/>
  <c r="AE16" i="1" s="1"/>
  <c r="AE18" i="1" a="1"/>
  <c r="AE18" i="1" s="1"/>
  <c r="AE5" i="1" a="1"/>
  <c r="AE5" i="1" s="1"/>
  <c r="AE11" i="1" a="1"/>
  <c r="AE11" i="1" s="1"/>
  <c r="AE14" i="1" a="1"/>
  <c r="AE14" i="1" s="1"/>
  <c r="AE8" i="1" a="1"/>
  <c r="AE8" i="1" s="1"/>
  <c r="AE13" i="1" a="1"/>
  <c r="AE13" i="1" s="1"/>
  <c r="AE15" i="1" a="1"/>
  <c r="AE15" i="1" s="1"/>
  <c r="AE20" i="1" a="1"/>
  <c r="AE20" i="1" s="1"/>
  <c r="AE4" i="1" a="1"/>
  <c r="AE4" i="1" s="1"/>
  <c r="AE7" i="1" a="1"/>
  <c r="AE7" i="1" s="1"/>
  <c r="AE10" i="1" a="1"/>
  <c r="AE10" i="1" s="1"/>
  <c r="AE17" i="1" a="1"/>
  <c r="AE17" i="1" s="1"/>
  <c r="AE19" i="1" a="1"/>
  <c r="AE19" i="1" s="1"/>
  <c r="AE21" i="1" a="1"/>
  <c r="AE21" i="1" s="1"/>
  <c r="AE26" i="1" a="1"/>
  <c r="AE26" i="1" s="1"/>
  <c r="AE29" i="1" a="1"/>
  <c r="AE29" i="1" s="1"/>
  <c r="AE22" i="1" a="1"/>
  <c r="AE22" i="1" s="1"/>
  <c r="AE23" i="1" a="1"/>
  <c r="AE23" i="1" s="1"/>
  <c r="AE24" i="1" a="1"/>
  <c r="AE24" i="1" s="1"/>
  <c r="AE25" i="1" a="1"/>
  <c r="AE25" i="1" s="1"/>
  <c r="AE31" i="1" a="1"/>
  <c r="AE31" i="1" s="1"/>
  <c r="AE28" i="1" a="1"/>
  <c r="AE28" i="1" s="1"/>
  <c r="AE33" i="1" a="1"/>
  <c r="AE33" i="1" s="1"/>
  <c r="AE12" i="1" a="1"/>
  <c r="AE12" i="1" s="1"/>
  <c r="AE27" i="1" a="1"/>
  <c r="AE27" i="1" s="1"/>
  <c r="AE30" i="1" a="1"/>
  <c r="AE30" i="1" s="1"/>
  <c r="AE32" i="1" a="1"/>
  <c r="AE32" i="1" s="1"/>
  <c r="AE34" i="1" a="1"/>
  <c r="AE34" i="1" s="1"/>
  <c r="AE46" i="1" a="1"/>
  <c r="AE46" i="1" s="1"/>
  <c r="AE39" i="1" a="1"/>
  <c r="AE39" i="1" s="1"/>
  <c r="AE49" i="1" a="1"/>
  <c r="AE49" i="1" s="1"/>
  <c r="AE45" i="1" a="1"/>
  <c r="AE45" i="1" s="1"/>
  <c r="AE38" i="1" a="1"/>
  <c r="AE38" i="1" s="1"/>
  <c r="AE41" i="1" a="1"/>
  <c r="AE41" i="1" s="1"/>
  <c r="AE42" i="1" a="1"/>
  <c r="AE42" i="1" s="1"/>
  <c r="AE48" i="1" a="1"/>
  <c r="AE48" i="1" s="1"/>
  <c r="AE50" i="1" a="1"/>
  <c r="AE50" i="1" s="1"/>
  <c r="AE37" i="1" a="1"/>
  <c r="AE37" i="1" s="1"/>
  <c r="AE43" i="1" a="1"/>
  <c r="AE43" i="1" s="1"/>
  <c r="AE44" i="1" a="1"/>
  <c r="AE44" i="1" s="1"/>
  <c r="AE35" i="1" a="1"/>
  <c r="AE35" i="1" s="1"/>
  <c r="AE36" i="1" a="1"/>
  <c r="AE36" i="1" s="1"/>
  <c r="AE47" i="1" a="1"/>
  <c r="AE47" i="1" s="1"/>
  <c r="AE54" i="1" a="1"/>
  <c r="AE54" i="1" s="1"/>
  <c r="AE56" i="1" a="1"/>
  <c r="AE56" i="1" s="1"/>
  <c r="AE58" i="1" a="1"/>
  <c r="AE58" i="1" s="1"/>
  <c r="AE51" i="1" a="1"/>
  <c r="AE51" i="1" s="1"/>
  <c r="AE60" i="1" a="1"/>
  <c r="AE60" i="1" s="1"/>
  <c r="AE62" i="1" a="1"/>
  <c r="AE62" i="1" s="1"/>
  <c r="AE64" i="1" a="1"/>
  <c r="AE64" i="1" s="1"/>
  <c r="AE66" i="1" a="1"/>
  <c r="AE66" i="1" s="1"/>
  <c r="AE68" i="1" a="1"/>
  <c r="AE68" i="1" s="1"/>
  <c r="AE53" i="1" a="1"/>
  <c r="AE53" i="1" s="1"/>
  <c r="AE55" i="1" a="1"/>
  <c r="AE55" i="1" s="1"/>
  <c r="AE57" i="1" a="1"/>
  <c r="AE57" i="1" s="1"/>
  <c r="AE59" i="1" a="1"/>
  <c r="AE59" i="1" s="1"/>
  <c r="AE61" i="1" a="1"/>
  <c r="AE61" i="1" s="1"/>
  <c r="AE63" i="1" a="1"/>
  <c r="AE63" i="1" s="1"/>
  <c r="AE65" i="1" a="1"/>
  <c r="AE65" i="1" s="1"/>
  <c r="AE67" i="1" a="1"/>
  <c r="AE67" i="1" s="1"/>
  <c r="AE40" i="1" a="1"/>
  <c r="AE40" i="1" s="1"/>
  <c r="AE52" i="1" a="1"/>
  <c r="AE52" i="1" s="1"/>
  <c r="AE73" i="1" a="1"/>
  <c r="AE73" i="1" s="1"/>
  <c r="AE75" i="1" a="1"/>
  <c r="AE75" i="1" s="1"/>
  <c r="AE77" i="1" a="1"/>
  <c r="AE77" i="1" s="1"/>
  <c r="AE82" i="1" a="1"/>
  <c r="AE82" i="1" s="1"/>
  <c r="AE69" i="1" a="1"/>
  <c r="AE69" i="1" s="1"/>
  <c r="AE83" i="1" a="1"/>
  <c r="AE83" i="1" s="1"/>
  <c r="AE79" i="1" a="1"/>
  <c r="AE79" i="1" s="1"/>
  <c r="AE84" i="1" a="1"/>
  <c r="AE84" i="1" s="1"/>
  <c r="AE85" i="1" a="1"/>
  <c r="AE85" i="1" s="1"/>
  <c r="AE70" i="1" a="1"/>
  <c r="AE70" i="1" s="1"/>
  <c r="AE71" i="1" a="1"/>
  <c r="AE71" i="1" s="1"/>
  <c r="AE80" i="1" a="1"/>
  <c r="AE80" i="1" s="1"/>
  <c r="AE81" i="1" a="1"/>
  <c r="AE81" i="1" s="1"/>
  <c r="AE91" i="1" a="1"/>
  <c r="AE91" i="1" s="1"/>
  <c r="AE99" i="1" a="1"/>
  <c r="AE99" i="1" s="1"/>
  <c r="AE101" i="1" a="1"/>
  <c r="AE101" i="1" s="1"/>
  <c r="AE103" i="1" a="1"/>
  <c r="AE103" i="1" s="1"/>
  <c r="AE105" i="1" a="1"/>
  <c r="AE105" i="1" s="1"/>
  <c r="AE107" i="1" a="1"/>
  <c r="AE107" i="1" s="1"/>
  <c r="AE109" i="1" a="1"/>
  <c r="AE109" i="1" s="1"/>
  <c r="AE111" i="1" a="1"/>
  <c r="AE111" i="1" s="1"/>
  <c r="AE90" i="1" a="1"/>
  <c r="AE90" i="1" s="1"/>
  <c r="AE95" i="1" a="1"/>
  <c r="AE95" i="1" s="1"/>
  <c r="AE96" i="1" a="1"/>
  <c r="AE96" i="1" s="1"/>
  <c r="AE116" i="1" a="1"/>
  <c r="AE116" i="1" s="1"/>
  <c r="AE72" i="1" a="1"/>
  <c r="AE72" i="1" s="1"/>
  <c r="AE76" i="1" a="1"/>
  <c r="AE76" i="1" s="1"/>
  <c r="AE94" i="1" a="1"/>
  <c r="AE94" i="1" s="1"/>
  <c r="AE74" i="1" a="1"/>
  <c r="AE74" i="1" s="1"/>
  <c r="AE86" i="1" a="1"/>
  <c r="AE86" i="1" s="1"/>
  <c r="AE89" i="1" a="1"/>
  <c r="AE89" i="1" s="1"/>
  <c r="AE93" i="1" a="1"/>
  <c r="AE93" i="1" s="1"/>
  <c r="AE97" i="1" a="1"/>
  <c r="AE97" i="1" s="1"/>
  <c r="AE98" i="1" a="1"/>
  <c r="AE98" i="1" s="1"/>
  <c r="AE100" i="1" a="1"/>
  <c r="AE100" i="1" s="1"/>
  <c r="AE102" i="1" a="1"/>
  <c r="AE102" i="1" s="1"/>
  <c r="AE104" i="1" a="1"/>
  <c r="AE104" i="1" s="1"/>
  <c r="AE106" i="1" a="1"/>
  <c r="AE106" i="1" s="1"/>
  <c r="AE108" i="1" a="1"/>
  <c r="AE108" i="1" s="1"/>
  <c r="AE110" i="1" a="1"/>
  <c r="AE110" i="1" s="1"/>
  <c r="AE112" i="1" a="1"/>
  <c r="AE112" i="1" s="1"/>
  <c r="AE114" i="1" a="1"/>
  <c r="AE114" i="1" s="1"/>
  <c r="AE115" i="1" a="1"/>
  <c r="AE115" i="1" s="1"/>
  <c r="AE78" i="1" a="1"/>
  <c r="AE78" i="1" s="1"/>
  <c r="AE92" i="1" a="1"/>
  <c r="AE92" i="1" s="1"/>
  <c r="AE113" i="1" a="1"/>
  <c r="AE113" i="1" s="1"/>
  <c r="AE119" i="1" a="1"/>
  <c r="AE119" i="1" s="1"/>
  <c r="AE122" i="1" a="1"/>
  <c r="AE122" i="1" s="1"/>
  <c r="AE126" i="1" a="1"/>
  <c r="AE126" i="1" s="1"/>
  <c r="AE128" i="1" a="1"/>
  <c r="AE128" i="1" s="1"/>
  <c r="AE127" i="1" a="1"/>
  <c r="AE127" i="1" s="1"/>
  <c r="AE141" i="1" a="1"/>
  <c r="AE141" i="1" s="1"/>
  <c r="AE88" i="1" a="1"/>
  <c r="AE88" i="1" s="1"/>
  <c r="AE118" i="1" a="1"/>
  <c r="AE118" i="1" s="1"/>
  <c r="AE134" i="1" a="1"/>
  <c r="AE134" i="1" s="1"/>
  <c r="AE140" i="1" a="1"/>
  <c r="AE140" i="1" s="1"/>
  <c r="AE121" i="1" a="1"/>
  <c r="AE121" i="1" s="1"/>
  <c r="AE125" i="1" a="1"/>
  <c r="AE125" i="1" s="1"/>
  <c r="AE131" i="1" a="1"/>
  <c r="AE131" i="1" s="1"/>
  <c r="AE133" i="1" a="1"/>
  <c r="AE133" i="1" s="1"/>
  <c r="AE135" i="1" a="1"/>
  <c r="AE135" i="1" s="1"/>
  <c r="AE136" i="1" a="1"/>
  <c r="AE136" i="1" s="1"/>
  <c r="AE137" i="1" a="1"/>
  <c r="AE137" i="1" s="1"/>
  <c r="AE139" i="1" a="1"/>
  <c r="AE139" i="1" s="1"/>
  <c r="AE145" i="1" a="1"/>
  <c r="AE145" i="1" s="1"/>
  <c r="AE123" i="1" a="1"/>
  <c r="AE123" i="1" s="1"/>
  <c r="AE124" i="1" a="1"/>
  <c r="AE124" i="1" s="1"/>
  <c r="AE132" i="1" a="1"/>
  <c r="AE132" i="1" s="1"/>
  <c r="AE138" i="1" a="1"/>
  <c r="AE138" i="1" s="1"/>
  <c r="AE144" i="1" a="1"/>
  <c r="AE144" i="1" s="1"/>
  <c r="AE87" i="1" a="1"/>
  <c r="AE87" i="1" s="1"/>
  <c r="AE120" i="1" a="1"/>
  <c r="AE120" i="1" s="1"/>
  <c r="AE130" i="1" a="1"/>
  <c r="AE130" i="1" s="1"/>
  <c r="AE129" i="1" a="1"/>
  <c r="AE129" i="1" s="1"/>
  <c r="AE142" i="1" a="1"/>
  <c r="AE142" i="1" s="1"/>
  <c r="AE143" i="1" a="1"/>
  <c r="AE143" i="1" s="1"/>
  <c r="AE166" i="1" a="1"/>
  <c r="AE166" i="1" s="1"/>
  <c r="AE154" i="1" a="1"/>
  <c r="AE154" i="1" s="1"/>
  <c r="AE159" i="1" a="1"/>
  <c r="AE159" i="1" s="1"/>
  <c r="AE163" i="1" a="1"/>
  <c r="AE163" i="1" s="1"/>
  <c r="AE164" i="1" a="1"/>
  <c r="AE164" i="1" s="1"/>
  <c r="AE147" i="1" a="1"/>
  <c r="AE147" i="1" s="1"/>
  <c r="AE148" i="1" a="1"/>
  <c r="AE148" i="1" s="1"/>
  <c r="AE149" i="1" a="1"/>
  <c r="AE149" i="1" s="1"/>
  <c r="AE150" i="1" a="1"/>
  <c r="AE150" i="1" s="1"/>
  <c r="AE157" i="1" a="1"/>
  <c r="AE157" i="1" s="1"/>
  <c r="AE161" i="1" a="1"/>
  <c r="AE161" i="1" s="1"/>
  <c r="AE162" i="1" a="1"/>
  <c r="AE162" i="1" s="1"/>
  <c r="AE165" i="1" a="1"/>
  <c r="AE165" i="1" s="1"/>
  <c r="AE171" i="1" a="1"/>
  <c r="AE171" i="1" s="1"/>
  <c r="AE152" i="1" a="1"/>
  <c r="AE152" i="1" s="1"/>
  <c r="AE153" i="1" a="1"/>
  <c r="AE153" i="1" s="1"/>
  <c r="AE158" i="1" a="1"/>
  <c r="AE158" i="1" s="1"/>
  <c r="AE160" i="1" a="1"/>
  <c r="AE160" i="1" s="1"/>
  <c r="AE117" i="1" a="1"/>
  <c r="AE117" i="1" s="1"/>
  <c r="AE146" i="1" a="1"/>
  <c r="AE146" i="1" s="1"/>
  <c r="AE151" i="1" a="1"/>
  <c r="AE151" i="1" s="1"/>
  <c r="AE156" i="1" a="1"/>
  <c r="AE156" i="1" s="1"/>
  <c r="AE168" i="1" a="1"/>
  <c r="AE168" i="1" s="1"/>
  <c r="AE169" i="1" a="1"/>
  <c r="AE169" i="1" s="1"/>
  <c r="AE173" i="1" a="1"/>
  <c r="AE173" i="1" s="1"/>
  <c r="AE170" i="1" a="1"/>
  <c r="AE170" i="1" s="1"/>
  <c r="AE174" i="1" a="1"/>
  <c r="AE174" i="1" s="1"/>
  <c r="AE184" i="1" a="1"/>
  <c r="AE184" i="1" s="1"/>
  <c r="AE194" i="1" a="1"/>
  <c r="AE194" i="1" s="1"/>
  <c r="AE201" i="1" a="1"/>
  <c r="AE201" i="1" s="1"/>
  <c r="AE177" i="1" a="1"/>
  <c r="AE177" i="1" s="1"/>
  <c r="AE179" i="1" a="1"/>
  <c r="AE179" i="1" s="1"/>
  <c r="AE180" i="1" a="1"/>
  <c r="AE180" i="1" s="1"/>
  <c r="AE183" i="1" a="1"/>
  <c r="AE183" i="1" s="1"/>
  <c r="AE189" i="1" a="1"/>
  <c r="AE189" i="1" s="1"/>
  <c r="AE197" i="1" a="1"/>
  <c r="AE197" i="1" s="1"/>
  <c r="AE155" i="1" a="1"/>
  <c r="AE155" i="1" s="1"/>
  <c r="AE182" i="1" a="1"/>
  <c r="AE182" i="1" s="1"/>
  <c r="AE188" i="1" a="1"/>
  <c r="AE188" i="1" s="1"/>
  <c r="AE193" i="1" a="1"/>
  <c r="AE193" i="1" s="1"/>
  <c r="AE200" i="1" a="1"/>
  <c r="AE200" i="1" s="1"/>
  <c r="AE167" i="1" a="1"/>
  <c r="AE167" i="1" s="1"/>
  <c r="AE181" i="1" a="1"/>
  <c r="AE181" i="1" s="1"/>
  <c r="AE192" i="1" a="1"/>
  <c r="AE192" i="1" s="1"/>
  <c r="AE196" i="1" a="1"/>
  <c r="AE196" i="1" s="1"/>
  <c r="AE199" i="1" a="1"/>
  <c r="AE199" i="1" s="1"/>
  <c r="AE172" i="1" a="1"/>
  <c r="AE172" i="1" s="1"/>
  <c r="AE176" i="1" a="1"/>
  <c r="AE176" i="1" s="1"/>
  <c r="AE187" i="1" a="1"/>
  <c r="AE187" i="1" s="1"/>
  <c r="AE203" i="1" a="1"/>
  <c r="AE203" i="1" s="1"/>
  <c r="AE191" i="1" a="1"/>
  <c r="AE191" i="1" s="1"/>
  <c r="AE195" i="1" a="1"/>
  <c r="AE195" i="1" s="1"/>
  <c r="AE178" i="1" a="1"/>
  <c r="AE178" i="1" s="1"/>
  <c r="AE186" i="1" a="1"/>
  <c r="AE186" i="1" s="1"/>
  <c r="AE190" i="1" a="1"/>
  <c r="AE190" i="1" s="1"/>
  <c r="AE198" i="1" a="1"/>
  <c r="AE198" i="1" s="1"/>
  <c r="AE202" i="1" a="1"/>
  <c r="AE202" i="1" s="1"/>
  <c r="AE205" i="1" a="1"/>
  <c r="AE205" i="1" s="1"/>
  <c r="AE214" i="1" a="1"/>
  <c r="AE214" i="1" s="1"/>
  <c r="AE223" i="1" a="1"/>
  <c r="AE223" i="1" s="1"/>
  <c r="AE232" i="1" a="1"/>
  <c r="AE232" i="1" s="1"/>
  <c r="AE207" i="1" a="1"/>
  <c r="AE207" i="1" s="1"/>
  <c r="AE222" i="1" a="1"/>
  <c r="AE222" i="1" s="1"/>
  <c r="AE227" i="1" a="1"/>
  <c r="AE227" i="1" s="1"/>
  <c r="AE231" i="1" a="1"/>
  <c r="AE231" i="1" s="1"/>
  <c r="AE204" i="1" a="1"/>
  <c r="AE204" i="1" s="1"/>
  <c r="AE208" i="1" a="1"/>
  <c r="AE208" i="1" s="1"/>
  <c r="AE226" i="1" a="1"/>
  <c r="AE226" i="1" s="1"/>
  <c r="AE175" i="1" a="1"/>
  <c r="AE175" i="1" s="1"/>
  <c r="AE206" i="1" a="1"/>
  <c r="AE206" i="1" s="1"/>
  <c r="AE210" i="1" a="1"/>
  <c r="AE210" i="1" s="1"/>
  <c r="AE211" i="1" a="1"/>
  <c r="AE211" i="1" s="1"/>
  <c r="AE215" i="1" a="1"/>
  <c r="AE215" i="1" s="1"/>
  <c r="AE221" i="1" a="1"/>
  <c r="AE221" i="1" s="1"/>
  <c r="AE216" i="1" a="1"/>
  <c r="AE216" i="1" s="1"/>
  <c r="AE217" i="1" a="1"/>
  <c r="AE217" i="1" s="1"/>
  <c r="AE218" i="1" a="1"/>
  <c r="AE218" i="1" s="1"/>
  <c r="AE220" i="1" a="1"/>
  <c r="AE220" i="1" s="1"/>
  <c r="AE224" i="1" a="1"/>
  <c r="AE224" i="1" s="1"/>
  <c r="AE225" i="1" a="1"/>
  <c r="AE225" i="1" s="1"/>
  <c r="AE229" i="1" a="1"/>
  <c r="AE229" i="1" s="1"/>
  <c r="AE219" i="1" a="1"/>
  <c r="AE219" i="1" s="1"/>
  <c r="AE233" i="1" a="1"/>
  <c r="AE233" i="1" s="1"/>
  <c r="AE209" i="1" a="1"/>
  <c r="AE209" i="1" s="1"/>
  <c r="AE213" i="1" a="1"/>
  <c r="AE213" i="1" s="1"/>
  <c r="AE237" i="1" a="1"/>
  <c r="AE237" i="1" s="1"/>
  <c r="AE246" i="1" a="1"/>
  <c r="AE246" i="1" s="1"/>
  <c r="AE254" i="1" a="1"/>
  <c r="AE254" i="1" s="1"/>
  <c r="AE185" i="1" a="1"/>
  <c r="AE185" i="1" s="1"/>
  <c r="AE236" i="1" a="1"/>
  <c r="AE236" i="1" s="1"/>
  <c r="AE240" i="1" a="1"/>
  <c r="AE240" i="1" s="1"/>
  <c r="AE241" i="1" a="1"/>
  <c r="AE241" i="1" s="1"/>
  <c r="AE245" i="1" a="1"/>
  <c r="AE245" i="1" s="1"/>
  <c r="AE247" i="1" a="1"/>
  <c r="AE247" i="1" s="1"/>
  <c r="AE235" i="1" a="1"/>
  <c r="AE235" i="1" s="1"/>
  <c r="AE230" i="1" a="1"/>
  <c r="AE230" i="1" s="1"/>
  <c r="AE239" i="1" a="1"/>
  <c r="AE239" i="1" s="1"/>
  <c r="AE257" i="1" a="1"/>
  <c r="AE257" i="1" s="1"/>
  <c r="AE234" i="1" a="1"/>
  <c r="AE234" i="1" s="1"/>
  <c r="AE238" i="1" a="1"/>
  <c r="AE238" i="1" s="1"/>
  <c r="AE243" i="1" a="1"/>
  <c r="AE243" i="1" s="1"/>
  <c r="AE212" i="1" a="1"/>
  <c r="AE212" i="1" s="1"/>
  <c r="AE228" i="1" a="1"/>
  <c r="AE228" i="1" s="1"/>
  <c r="AE242" i="1" a="1"/>
  <c r="AE242" i="1" s="1"/>
  <c r="AE248" i="1" a="1"/>
  <c r="AE248" i="1" s="1"/>
  <c r="AE250" i="1" a="1"/>
  <c r="AE250" i="1" s="1"/>
  <c r="AE251" i="1" a="1"/>
  <c r="AE251" i="1" s="1"/>
  <c r="AE252" i="1" a="1"/>
  <c r="AE252" i="1" s="1"/>
  <c r="AE256" i="1" a="1"/>
  <c r="AE256" i="1" s="1"/>
  <c r="AE263" i="1" a="1"/>
  <c r="AE263" i="1" s="1"/>
  <c r="AE273" i="1" a="1"/>
  <c r="AE273" i="1" s="1"/>
  <c r="AE258" i="1" a="1"/>
  <c r="AE258" i="1" s="1"/>
  <c r="AE262" i="1" a="1"/>
  <c r="AE262" i="1" s="1"/>
  <c r="AE274" i="1" a="1"/>
  <c r="AE274" i="1" s="1"/>
  <c r="AE261" i="1" a="1"/>
  <c r="AE261" i="1" s="1"/>
  <c r="AE275" i="1" a="1"/>
  <c r="AE275" i="1" s="1"/>
  <c r="AE279" i="1" a="1"/>
  <c r="AE279" i="1" s="1"/>
  <c r="AE281" i="1" a="1"/>
  <c r="AE281" i="1" s="1"/>
  <c r="AE283" i="1" a="1"/>
  <c r="AE283" i="1" s="1"/>
  <c r="AE249" i="1" a="1"/>
  <c r="AE249" i="1" s="1"/>
  <c r="AE255" i="1" a="1"/>
  <c r="AE255" i="1" s="1"/>
  <c r="AE259" i="1" a="1"/>
  <c r="AE259" i="1" s="1"/>
  <c r="AE265" i="1" a="1"/>
  <c r="AE265" i="1" s="1"/>
  <c r="AE271" i="1" a="1"/>
  <c r="AE271" i="1" s="1"/>
  <c r="AE280" i="1" a="1"/>
  <c r="AE280" i="1" s="1"/>
  <c r="AE285" i="1" a="1"/>
  <c r="AE285" i="1" s="1"/>
  <c r="AE268" i="1" a="1"/>
  <c r="AE268" i="1" s="1"/>
  <c r="AE269" i="1" a="1"/>
  <c r="AE269" i="1" s="1"/>
  <c r="AE270" i="1" a="1"/>
  <c r="AE270" i="1" s="1"/>
  <c r="AE244" i="1" a="1"/>
  <c r="AE244" i="1" s="1"/>
  <c r="AE260" i="1" a="1"/>
  <c r="AE260" i="1" s="1"/>
  <c r="AE253" i="1" a="1"/>
  <c r="AE253" i="1" s="1"/>
  <c r="AE277" i="1" a="1"/>
  <c r="AE277" i="1" s="1"/>
  <c r="AE282" i="1" a="1"/>
  <c r="AE282" i="1" s="1"/>
  <c r="AE300" i="1" a="1"/>
  <c r="AE300" i="1" s="1"/>
  <c r="AE301" i="1" a="1"/>
  <c r="AE301" i="1" s="1"/>
  <c r="AE305" i="1" a="1"/>
  <c r="AE305" i="1" s="1"/>
  <c r="AE308" i="1" a="1"/>
  <c r="AE308" i="1" s="1"/>
  <c r="AE311" i="1" a="1"/>
  <c r="AE311" i="1" s="1"/>
  <c r="AE320" i="1" a="1"/>
  <c r="AE320" i="1" s="1"/>
  <c r="AE325" i="1" a="1"/>
  <c r="AE325" i="1" s="1"/>
  <c r="AE333" i="1" a="1"/>
  <c r="AE333" i="1" s="1"/>
  <c r="AE340" i="1" a="1"/>
  <c r="AE340" i="1" s="1"/>
  <c r="AE272" i="1" a="1"/>
  <c r="AE272" i="1" s="1"/>
  <c r="AE284" i="1" a="1"/>
  <c r="AE284" i="1" s="1"/>
  <c r="AE286" i="1" a="1"/>
  <c r="AE286" i="1" s="1"/>
  <c r="AE306" i="1" a="1"/>
  <c r="AE306" i="1" s="1"/>
  <c r="AE310" i="1" a="1"/>
  <c r="AE310" i="1" s="1"/>
  <c r="AE317" i="1" a="1"/>
  <c r="AE317" i="1" s="1"/>
  <c r="AE330" i="1" a="1"/>
  <c r="AE330" i="1" s="1"/>
  <c r="AE276" i="1" a="1"/>
  <c r="AE276" i="1" s="1"/>
  <c r="AE299" i="1" a="1"/>
  <c r="AE299" i="1" s="1"/>
  <c r="AE322" i="1" a="1"/>
  <c r="AE322" i="1" s="1"/>
  <c r="AE327" i="1" a="1"/>
  <c r="AE327" i="1" s="1"/>
  <c r="AE336" i="1" a="1"/>
  <c r="AE336" i="1" s="1"/>
  <c r="AE344" i="1" a="1"/>
  <c r="AE344" i="1" s="1"/>
  <c r="AE264" i="1" a="1"/>
  <c r="AE264" i="1" s="1"/>
  <c r="AE287" i="1" a="1"/>
  <c r="AE287" i="1" s="1"/>
  <c r="AE288" i="1" a="1"/>
  <c r="AE288" i="1" s="1"/>
  <c r="AE290" i="1" a="1"/>
  <c r="AE290" i="1" s="1"/>
  <c r="AE292" i="1" a="1"/>
  <c r="AE292" i="1" s="1"/>
  <c r="AE294" i="1" a="1"/>
  <c r="AE294" i="1" s="1"/>
  <c r="AE296" i="1" a="1"/>
  <c r="AE296" i="1" s="1"/>
  <c r="AE298" i="1" a="1"/>
  <c r="AE298" i="1" s="1"/>
  <c r="AE319" i="1" a="1"/>
  <c r="AE319" i="1" s="1"/>
  <c r="AE324" i="1" a="1"/>
  <c r="AE324" i="1" s="1"/>
  <c r="AE332" i="1" a="1"/>
  <c r="AE332" i="1" s="1"/>
  <c r="AE339" i="1" a="1"/>
  <c r="AE339" i="1" s="1"/>
  <c r="AE278" i="1" a="1"/>
  <c r="AE278" i="1" s="1"/>
  <c r="AE307" i="1" a="1"/>
  <c r="AE307" i="1" s="1"/>
  <c r="AE266" i="1" a="1"/>
  <c r="AE266" i="1" s="1"/>
  <c r="AE302" i="1" a="1"/>
  <c r="AE302" i="1" s="1"/>
  <c r="AE315" i="1" a="1"/>
  <c r="AE315" i="1" s="1"/>
  <c r="AE334" i="1" a="1"/>
  <c r="AE334" i="1" s="1"/>
  <c r="AE341" i="1" a="1"/>
  <c r="AE341" i="1" s="1"/>
  <c r="AE343" i="1" a="1"/>
  <c r="AE343" i="1" s="1"/>
  <c r="AE355" i="1" a="1"/>
  <c r="AE355" i="1" s="1"/>
  <c r="AE367" i="1" a="1"/>
  <c r="AE367" i="1" s="1"/>
  <c r="AE368" i="1" a="1"/>
  <c r="AE368" i="1" s="1"/>
  <c r="AE370" i="1" a="1"/>
  <c r="AE370" i="1" s="1"/>
  <c r="AE377" i="1" a="1"/>
  <c r="AE377" i="1" s="1"/>
  <c r="AE378" i="1" a="1"/>
  <c r="AE378" i="1" s="1"/>
  <c r="AE379" i="1" a="1"/>
  <c r="AE379" i="1" s="1"/>
  <c r="AE382" i="1" a="1"/>
  <c r="AE382" i="1" s="1"/>
  <c r="AE293" i="1" a="1"/>
  <c r="AE293" i="1" s="1"/>
  <c r="AE304" i="1" a="1"/>
  <c r="AE304" i="1" s="1"/>
  <c r="AE309" i="1" a="1"/>
  <c r="AE309" i="1" s="1"/>
  <c r="AE313" i="1" a="1"/>
  <c r="AE313" i="1" s="1"/>
  <c r="AE323" i="1" a="1"/>
  <c r="AE323" i="1" s="1"/>
  <c r="AE369" i="1" a="1"/>
  <c r="AE369" i="1" s="1"/>
  <c r="AE376" i="1" a="1"/>
  <c r="AE376" i="1" s="1"/>
  <c r="AE383" i="1" a="1"/>
  <c r="AE383" i="1" s="1"/>
  <c r="AE384" i="1" a="1"/>
  <c r="AE384" i="1" s="1"/>
  <c r="AE326" i="1" a="1"/>
  <c r="AE326" i="1" s="1"/>
  <c r="AE338" i="1" a="1"/>
  <c r="AE338" i="1" s="1"/>
  <c r="AE342" i="1" a="1"/>
  <c r="AE342" i="1" s="1"/>
  <c r="AE346" i="1" a="1"/>
  <c r="AE346" i="1" s="1"/>
  <c r="AE347" i="1" a="1"/>
  <c r="AE347" i="1" s="1"/>
  <c r="AE352" i="1" a="1"/>
  <c r="AE352" i="1" s="1"/>
  <c r="AE358" i="1" a="1"/>
  <c r="AE358" i="1" s="1"/>
  <c r="AE390" i="1" a="1"/>
  <c r="AE390" i="1" s="1"/>
  <c r="AE295" i="1" a="1"/>
  <c r="AE295" i="1" s="1"/>
  <c r="AE314" i="1" a="1"/>
  <c r="AE314" i="1" s="1"/>
  <c r="AE329" i="1" a="1"/>
  <c r="AE329" i="1" s="1"/>
  <c r="AE354" i="1" a="1"/>
  <c r="AE354" i="1" s="1"/>
  <c r="AE375" i="1" a="1"/>
  <c r="AE375" i="1" s="1"/>
  <c r="AE391" i="1" a="1"/>
  <c r="AE391" i="1" s="1"/>
  <c r="AE318" i="1" a="1"/>
  <c r="AE318" i="1" s="1"/>
  <c r="AE337" i="1" a="1"/>
  <c r="AE337" i="1" s="1"/>
  <c r="AE345" i="1" a="1"/>
  <c r="AE345" i="1" s="1"/>
  <c r="AE289" i="1" a="1"/>
  <c r="AE289" i="1" s="1"/>
  <c r="AE297" i="1" a="1"/>
  <c r="AE297" i="1" s="1"/>
  <c r="AE321" i="1" a="1"/>
  <c r="AE321" i="1" s="1"/>
  <c r="AE348" i="1" a="1"/>
  <c r="AE348" i="1" s="1"/>
  <c r="AE350" i="1" a="1"/>
  <c r="AE350" i="1" s="1"/>
  <c r="AE353" i="1" a="1"/>
  <c r="AE353" i="1" s="1"/>
  <c r="AE357" i="1" a="1"/>
  <c r="AE357" i="1" s="1"/>
  <c r="AE363" i="1" a="1"/>
  <c r="AE363" i="1" s="1"/>
  <c r="AE388" i="1" a="1"/>
  <c r="AE388" i="1" s="1"/>
  <c r="AE328" i="1" a="1"/>
  <c r="AE328" i="1" s="1"/>
  <c r="AE349" i="1" a="1"/>
  <c r="AE349" i="1" s="1"/>
  <c r="AE351" i="1" a="1"/>
  <c r="AE351" i="1" s="1"/>
  <c r="AE356" i="1" a="1"/>
  <c r="AE356" i="1" s="1"/>
  <c r="AE362" i="1" a="1"/>
  <c r="AE362" i="1" s="1"/>
  <c r="AE365" i="1" a="1"/>
  <c r="AE365" i="1" s="1"/>
  <c r="AE372" i="1" a="1"/>
  <c r="AE372" i="1" s="1"/>
  <c r="AE373" i="1" a="1"/>
  <c r="AE373" i="1" s="1"/>
  <c r="AE381" i="1" a="1"/>
  <c r="AE381" i="1" s="1"/>
  <c r="AE385" i="1" a="1"/>
  <c r="AE385" i="1" s="1"/>
  <c r="AE387" i="1" a="1"/>
  <c r="AE387" i="1" s="1"/>
  <c r="AE303" i="1" a="1"/>
  <c r="AE303" i="1" s="1"/>
  <c r="AE360" i="1" a="1"/>
  <c r="AE360" i="1" s="1"/>
  <c r="AE389" i="1" a="1"/>
  <c r="AE389" i="1" s="1"/>
  <c r="AE401" i="1" a="1"/>
  <c r="AE401" i="1" s="1"/>
  <c r="AE402" i="1" a="1"/>
  <c r="AE402" i="1" s="1"/>
  <c r="AE408" i="1" a="1"/>
  <c r="AE408" i="1" s="1"/>
  <c r="AE316" i="1" a="1"/>
  <c r="AE316" i="1" s="1"/>
  <c r="AE392" i="1" a="1"/>
  <c r="AE392" i="1" s="1"/>
  <c r="AE405" i="1" a="1"/>
  <c r="AE405" i="1" s="1"/>
  <c r="AE434" i="1" a="1"/>
  <c r="AE434" i="1" s="1"/>
  <c r="AE441" i="1" a="1"/>
  <c r="AE441" i="1" s="1"/>
  <c r="AE442" i="1" a="1"/>
  <c r="AE442" i="1" s="1"/>
  <c r="AE291" i="1" a="1"/>
  <c r="AE291" i="1" s="1"/>
  <c r="AE335" i="1" a="1"/>
  <c r="AE335" i="1" s="1"/>
  <c r="AE361" i="1" a="1"/>
  <c r="AE361" i="1" s="1"/>
  <c r="AE386" i="1" a="1"/>
  <c r="AE386" i="1" s="1"/>
  <c r="AE393" i="1" a="1"/>
  <c r="AE393" i="1" s="1"/>
  <c r="AE394" i="1" a="1"/>
  <c r="AE394" i="1" s="1"/>
  <c r="AE397" i="1" a="1"/>
  <c r="AE397" i="1" s="1"/>
  <c r="AE409" i="1" a="1"/>
  <c r="AE409" i="1" s="1"/>
  <c r="AE410" i="1" a="1"/>
  <c r="AE410" i="1" s="1"/>
  <c r="AE411" i="1" a="1"/>
  <c r="AE411" i="1" s="1"/>
  <c r="AE420" i="1" a="1"/>
  <c r="AE420" i="1" s="1"/>
  <c r="AE421" i="1" a="1"/>
  <c r="AE421" i="1" s="1"/>
  <c r="AE427" i="1" a="1"/>
  <c r="AE427" i="1" s="1"/>
  <c r="AE428" i="1" a="1"/>
  <c r="AE428" i="1" s="1"/>
  <c r="AE435" i="1" a="1"/>
  <c r="AE435" i="1" s="1"/>
  <c r="AE267" i="1" a="1"/>
  <c r="AE267" i="1" s="1"/>
  <c r="AE331" i="1" a="1"/>
  <c r="AE331" i="1" s="1"/>
  <c r="AE374" i="1" a="1"/>
  <c r="AE374" i="1" s="1"/>
  <c r="AE403" i="1" a="1"/>
  <c r="AE403" i="1" s="1"/>
  <c r="AE412" i="1" a="1"/>
  <c r="AE412" i="1" s="1"/>
  <c r="AE312" i="1" a="1"/>
  <c r="AE312" i="1" s="1"/>
  <c r="AE366" i="1" a="1"/>
  <c r="AE366" i="1" s="1"/>
  <c r="AE406" i="1" a="1"/>
  <c r="AE406" i="1" s="1"/>
  <c r="AE413" i="1" a="1"/>
  <c r="AE413" i="1" s="1"/>
  <c r="AE418" i="1" a="1"/>
  <c r="AE418" i="1" s="1"/>
  <c r="AE425" i="1" a="1"/>
  <c r="AE425" i="1" s="1"/>
  <c r="AE426" i="1" a="1"/>
  <c r="AE426" i="1" s="1"/>
  <c r="AE432" i="1" a="1"/>
  <c r="AE432" i="1" s="1"/>
  <c r="AE433" i="1" a="1"/>
  <c r="AE433" i="1" s="1"/>
  <c r="AE438" i="1" a="1"/>
  <c r="AE438" i="1" s="1"/>
  <c r="AE439" i="1" a="1"/>
  <c r="AE439" i="1" s="1"/>
  <c r="AE445" i="1" a="1"/>
  <c r="AE445" i="1" s="1"/>
  <c r="AE446" i="1" a="1"/>
  <c r="AE446" i="1" s="1"/>
  <c r="AE395" i="1" a="1"/>
  <c r="AE395" i="1" s="1"/>
  <c r="AE398" i="1" a="1"/>
  <c r="AE398" i="1" s="1"/>
  <c r="AE407" i="1" a="1"/>
  <c r="AE407" i="1" s="1"/>
  <c r="AE414" i="1" a="1"/>
  <c r="AE414" i="1" s="1"/>
  <c r="AE419" i="1" a="1"/>
  <c r="AE419" i="1" s="1"/>
  <c r="AE431" i="1" a="1"/>
  <c r="AE431" i="1" s="1"/>
  <c r="AE359" i="1" a="1"/>
  <c r="AE359" i="1" s="1"/>
  <c r="AE371" i="1" a="1"/>
  <c r="AE371" i="1" s="1"/>
  <c r="AE380" i="1" a="1"/>
  <c r="AE380" i="1" s="1"/>
  <c r="AE399" i="1" a="1"/>
  <c r="AE399" i="1" s="1"/>
  <c r="AE404" i="1" a="1"/>
  <c r="AE404" i="1" s="1"/>
  <c r="AE415" i="1" a="1"/>
  <c r="AE415" i="1" s="1"/>
  <c r="AE429" i="1" a="1"/>
  <c r="AE429" i="1" s="1"/>
  <c r="AE440" i="1" a="1"/>
  <c r="AE440" i="1" s="1"/>
  <c r="AE458" i="1" a="1"/>
  <c r="AE458" i="1" s="1"/>
  <c r="AE465" i="1" a="1"/>
  <c r="AE465" i="1" s="1"/>
  <c r="AE488" i="1" a="1"/>
  <c r="AE488" i="1" s="1"/>
  <c r="AE504" i="1" a="1"/>
  <c r="AE504" i="1" s="1"/>
  <c r="AE423" i="1" a="1"/>
  <c r="AE423" i="1" s="1"/>
  <c r="AE450" i="1" a="1"/>
  <c r="AE450" i="1" s="1"/>
  <c r="AE451" i="1" a="1"/>
  <c r="AE451" i="1" s="1"/>
  <c r="AE457" i="1" a="1"/>
  <c r="AE457" i="1" s="1"/>
  <c r="AE464" i="1" a="1"/>
  <c r="AE464" i="1" s="1"/>
  <c r="AE470" i="1" a="1"/>
  <c r="AE470" i="1" s="1"/>
  <c r="AE472" i="1" a="1"/>
  <c r="AE472" i="1" s="1"/>
  <c r="AE478" i="1" a="1"/>
  <c r="AE478" i="1" s="1"/>
  <c r="AE483" i="1" a="1"/>
  <c r="AE483" i="1" s="1"/>
  <c r="AE494" i="1" a="1"/>
  <c r="AE494" i="1" s="1"/>
  <c r="AE499" i="1" a="1"/>
  <c r="AE499" i="1" s="1"/>
  <c r="AE424" i="1" a="1"/>
  <c r="AE424" i="1" s="1"/>
  <c r="AE463" i="1" a="1"/>
  <c r="AE463" i="1" s="1"/>
  <c r="AE477" i="1" a="1"/>
  <c r="AE477" i="1" s="1"/>
  <c r="AE444" i="1" a="1"/>
  <c r="AE444" i="1" s="1"/>
  <c r="AE456" i="1" a="1"/>
  <c r="AE456" i="1" s="1"/>
  <c r="AE473" i="1" a="1"/>
  <c r="AE473" i="1" s="1"/>
  <c r="AE474" i="1" a="1"/>
  <c r="AE474" i="1" s="1"/>
  <c r="AE476" i="1" a="1"/>
  <c r="AE476" i="1" s="1"/>
  <c r="AE481" i="1" a="1"/>
  <c r="AE481" i="1" s="1"/>
  <c r="AE482" i="1" a="1"/>
  <c r="AE482" i="1" s="1"/>
  <c r="AE487" i="1" a="1"/>
  <c r="AE487" i="1" s="1"/>
  <c r="AE492" i="1" a="1"/>
  <c r="AE492" i="1" s="1"/>
  <c r="AE497" i="1" a="1"/>
  <c r="AE497" i="1" s="1"/>
  <c r="AE498" i="1" a="1"/>
  <c r="AE498" i="1" s="1"/>
  <c r="AE437" i="1" a="1"/>
  <c r="AE437" i="1" s="1"/>
  <c r="AE447" i="1" a="1"/>
  <c r="AE447" i="1" s="1"/>
  <c r="AE471" i="1" a="1"/>
  <c r="AE471" i="1" s="1"/>
  <c r="AE475" i="1" a="1"/>
  <c r="AE475" i="1" s="1"/>
  <c r="AE486" i="1" a="1"/>
  <c r="AE486" i="1" s="1"/>
  <c r="AE491" i="1" a="1"/>
  <c r="AE491" i="1" s="1"/>
  <c r="AE436" i="1" a="1"/>
  <c r="AE436" i="1" s="1"/>
  <c r="AE459" i="1" a="1"/>
  <c r="AE459" i="1" s="1"/>
  <c r="AE466" i="1" a="1"/>
  <c r="AE466" i="1" s="1"/>
  <c r="AE467" i="1" a="1"/>
  <c r="AE467" i="1" s="1"/>
  <c r="AE485" i="1" a="1"/>
  <c r="AE485" i="1" s="1"/>
  <c r="AE501" i="1" a="1"/>
  <c r="AE501" i="1" s="1"/>
  <c r="AE417" i="1" a="1"/>
  <c r="AE417" i="1" s="1"/>
  <c r="AE455" i="1" a="1"/>
  <c r="AE455" i="1" s="1"/>
  <c r="AE469" i="1" a="1"/>
  <c r="AE469" i="1" s="1"/>
  <c r="AE489" i="1" a="1"/>
  <c r="AE489" i="1" s="1"/>
  <c r="AE508" i="1" a="1"/>
  <c r="AE508" i="1" s="1"/>
  <c r="AE516" i="1" a="1"/>
  <c r="AE516" i="1" s="1"/>
  <c r="AE519" i="1" a="1"/>
  <c r="AE519" i="1" s="1"/>
  <c r="AE526" i="1" a="1"/>
  <c r="AE526" i="1" s="1"/>
  <c r="AE545" i="1" a="1"/>
  <c r="AE545" i="1" s="1"/>
  <c r="AE460" i="1" a="1"/>
  <c r="AE460" i="1" s="1"/>
  <c r="AE512" i="1" a="1"/>
  <c r="AE512" i="1" s="1"/>
  <c r="AE513" i="1" a="1"/>
  <c r="AE513" i="1" s="1"/>
  <c r="AE514" i="1" a="1"/>
  <c r="AE514" i="1" s="1"/>
  <c r="AE515" i="1" a="1"/>
  <c r="AE515" i="1" s="1"/>
  <c r="AE530" i="1" a="1"/>
  <c r="AE530" i="1" s="1"/>
  <c r="AE536" i="1" a="1"/>
  <c r="AE536" i="1" s="1"/>
  <c r="AE537" i="1" a="1"/>
  <c r="AE537" i="1" s="1"/>
  <c r="AE539" i="1" a="1"/>
  <c r="AE539" i="1" s="1"/>
  <c r="AE540" i="1" a="1"/>
  <c r="AE540" i="1" s="1"/>
  <c r="AE541" i="1" a="1"/>
  <c r="AE541" i="1" s="1"/>
  <c r="AE544" i="1" a="1"/>
  <c r="AE544" i="1" s="1"/>
  <c r="AE400" i="1" a="1"/>
  <c r="AE400" i="1" s="1"/>
  <c r="AE443" i="1" a="1"/>
  <c r="AE443" i="1" s="1"/>
  <c r="AE461" i="1" a="1"/>
  <c r="AE461" i="1" s="1"/>
  <c r="AE493" i="1" a="1"/>
  <c r="AE493" i="1" s="1"/>
  <c r="AE507" i="1" a="1"/>
  <c r="AE507" i="1" s="1"/>
  <c r="AE518" i="1" a="1"/>
  <c r="AE518" i="1" s="1"/>
  <c r="AE522" i="1" a="1"/>
  <c r="AE522" i="1" s="1"/>
  <c r="AE542" i="1" a="1"/>
  <c r="AE542" i="1" s="1"/>
  <c r="AE543" i="1" a="1"/>
  <c r="AE543" i="1" s="1"/>
  <c r="AE422" i="1" a="1"/>
  <c r="AE422" i="1" s="1"/>
  <c r="AE430" i="1" a="1"/>
  <c r="AE430" i="1" s="1"/>
  <c r="AE452" i="1" a="1"/>
  <c r="AE452" i="1" s="1"/>
  <c r="AE503" i="1" a="1"/>
  <c r="AE503" i="1" s="1"/>
  <c r="AE517" i="1" a="1"/>
  <c r="AE517" i="1" s="1"/>
  <c r="AE528" i="1" a="1"/>
  <c r="AE528" i="1" s="1"/>
  <c r="AE531" i="1" a="1"/>
  <c r="AE531" i="1" s="1"/>
  <c r="AE535" i="1" a="1"/>
  <c r="AE535" i="1" s="1"/>
  <c r="AE547" i="1" a="1"/>
  <c r="AE547" i="1" s="1"/>
  <c r="AE548" i="1" a="1"/>
  <c r="AE548" i="1" s="1"/>
  <c r="AE549" i="1" a="1"/>
  <c r="AE549" i="1" s="1"/>
  <c r="AE396" i="1" a="1"/>
  <c r="AE396" i="1" s="1"/>
  <c r="AE453" i="1" a="1"/>
  <c r="AE453" i="1" s="1"/>
  <c r="AE479" i="1" a="1"/>
  <c r="AE479" i="1" s="1"/>
  <c r="AE484" i="1" a="1"/>
  <c r="AE484" i="1" s="1"/>
  <c r="AE496" i="1" a="1"/>
  <c r="AE496" i="1" s="1"/>
  <c r="AE525" i="1" a="1"/>
  <c r="AE525" i="1" s="1"/>
  <c r="AE532" i="1" a="1"/>
  <c r="AE532" i="1" s="1"/>
  <c r="AE534" i="1" a="1"/>
  <c r="AE534" i="1" s="1"/>
  <c r="AE538" i="1" a="1"/>
  <c r="AE538" i="1" s="1"/>
  <c r="AE546" i="1" a="1"/>
  <c r="AE546" i="1" s="1"/>
  <c r="AE364" i="1" a="1"/>
  <c r="AE364" i="1" s="1"/>
  <c r="AE449" i="1" a="1"/>
  <c r="AE449" i="1" s="1"/>
  <c r="AE454" i="1" a="1"/>
  <c r="AE454" i="1" s="1"/>
  <c r="AE468" i="1" a="1"/>
  <c r="AE468" i="1" s="1"/>
  <c r="AE480" i="1" a="1"/>
  <c r="AE480" i="1" s="1"/>
  <c r="AE510" i="1" a="1"/>
  <c r="AE510" i="1" s="1"/>
  <c r="AE524" i="1" a="1"/>
  <c r="AE524" i="1" s="1"/>
  <c r="AE527" i="1" a="1"/>
  <c r="AE527" i="1" s="1"/>
  <c r="AE529" i="1" a="1"/>
  <c r="AE529" i="1" s="1"/>
  <c r="AE462" i="1" a="1"/>
  <c r="AE462" i="1" s="1"/>
  <c r="AE506" i="1" a="1"/>
  <c r="AE506" i="1" s="1"/>
  <c r="AE571" i="1" a="1"/>
  <c r="AE571" i="1" s="1"/>
  <c r="AE572" i="1" a="1"/>
  <c r="AE572" i="1" s="1"/>
  <c r="AE581" i="1" a="1"/>
  <c r="AE581" i="1" s="1"/>
  <c r="AE589" i="1" a="1"/>
  <c r="AE589" i="1" s="1"/>
  <c r="AE596" i="1" a="1"/>
  <c r="AE596" i="1" s="1"/>
  <c r="AE599" i="1" a="1"/>
  <c r="AE599" i="1" s="1"/>
  <c r="AE495" i="1" a="1"/>
  <c r="AE495" i="1" s="1"/>
  <c r="AE511" i="1" a="1"/>
  <c r="AE511" i="1" s="1"/>
  <c r="AE553" i="1" a="1"/>
  <c r="AE553" i="1" s="1"/>
  <c r="AE560" i="1" a="1"/>
  <c r="AE560" i="1" s="1"/>
  <c r="AE569" i="1" a="1"/>
  <c r="AE569" i="1" s="1"/>
  <c r="AE570" i="1" a="1"/>
  <c r="AE570" i="1" s="1"/>
  <c r="AE575" i="1" a="1"/>
  <c r="AE575" i="1" s="1"/>
  <c r="AE578" i="1" a="1"/>
  <c r="AE578" i="1" s="1"/>
  <c r="AE585" i="1" a="1"/>
  <c r="AE585" i="1" s="1"/>
  <c r="AE592" i="1" a="1"/>
  <c r="AE592" i="1" s="1"/>
  <c r="AE602" i="1" a="1"/>
  <c r="AE602" i="1" s="1"/>
  <c r="AE566" i="1" a="1"/>
  <c r="AE566" i="1" s="1"/>
  <c r="AE567" i="1" a="1"/>
  <c r="AE567" i="1" s="1"/>
  <c r="AE568" i="1" a="1"/>
  <c r="AE568" i="1" s="1"/>
  <c r="AE580" i="1" a="1"/>
  <c r="AE580" i="1" s="1"/>
  <c r="AE588" i="1" a="1"/>
  <c r="AE588" i="1" s="1"/>
  <c r="AE595" i="1" a="1"/>
  <c r="AE595" i="1" s="1"/>
  <c r="AE416" i="1" a="1"/>
  <c r="AE416" i="1" s="1"/>
  <c r="AE523" i="1" a="1"/>
  <c r="AE523" i="1" s="1"/>
  <c r="AE574" i="1" a="1"/>
  <c r="AE574" i="1" s="1"/>
  <c r="AE584" i="1" a="1"/>
  <c r="AE584" i="1" s="1"/>
  <c r="AE591" i="1" a="1"/>
  <c r="AE591" i="1" s="1"/>
  <c r="AE598" i="1" a="1"/>
  <c r="AE598" i="1" s="1"/>
  <c r="AE520" i="1" a="1"/>
  <c r="AE520" i="1" s="1"/>
  <c r="AE552" i="1" a="1"/>
  <c r="AE552" i="1" s="1"/>
  <c r="AE559" i="1" a="1"/>
  <c r="AE559" i="1" s="1"/>
  <c r="AE577" i="1" a="1"/>
  <c r="AE577" i="1" s="1"/>
  <c r="AE587" i="1" a="1"/>
  <c r="AE587" i="1" s="1"/>
  <c r="AE601" i="1" a="1"/>
  <c r="AE601" i="1" s="1"/>
  <c r="AE500" i="1" a="1"/>
  <c r="AE500" i="1" s="1"/>
  <c r="AE509" i="1" a="1"/>
  <c r="AE509" i="1" s="1"/>
  <c r="AE562" i="1" a="1"/>
  <c r="AE562" i="1" s="1"/>
  <c r="AE565" i="1" a="1"/>
  <c r="AE565" i="1" s="1"/>
  <c r="AE573" i="1" a="1"/>
  <c r="AE573" i="1" s="1"/>
  <c r="AE579" i="1" a="1"/>
  <c r="AE579" i="1" s="1"/>
  <c r="AE583" i="1" a="1"/>
  <c r="AE583" i="1" s="1"/>
  <c r="AE590" i="1" a="1"/>
  <c r="AE590" i="1" s="1"/>
  <c r="AE594" i="1" a="1"/>
  <c r="AE594" i="1" s="1"/>
  <c r="AE597" i="1" a="1"/>
  <c r="AE597" i="1" s="1"/>
  <c r="AE448" i="1" a="1"/>
  <c r="AE448" i="1" s="1"/>
  <c r="AE505" i="1" a="1"/>
  <c r="AE505" i="1" s="1"/>
  <c r="AE551" i="1" a="1"/>
  <c r="AE551" i="1" s="1"/>
  <c r="AE554" i="1" a="1"/>
  <c r="AE554" i="1" s="1"/>
  <c r="AE555" i="1" a="1"/>
  <c r="AE555" i="1" s="1"/>
  <c r="AE556" i="1" a="1"/>
  <c r="AE556" i="1" s="1"/>
  <c r="AE557" i="1" a="1"/>
  <c r="AE557" i="1" s="1"/>
  <c r="AE558" i="1" a="1"/>
  <c r="AE558" i="1" s="1"/>
  <c r="AE561" i="1" a="1"/>
  <c r="AE561" i="1" s="1"/>
  <c r="AE563" i="1" a="1"/>
  <c r="AE563" i="1" s="1"/>
  <c r="AE564" i="1" a="1"/>
  <c r="AE564" i="1" s="1"/>
  <c r="AE593" i="1" a="1"/>
  <c r="AE593" i="1" s="1"/>
  <c r="AE603" i="1" a="1"/>
  <c r="AE603" i="1" s="1"/>
  <c r="AE582" i="1" a="1"/>
  <c r="AE582" i="1" s="1"/>
  <c r="AE611" i="1" a="1"/>
  <c r="AE611" i="1" s="1"/>
  <c r="AE633" i="1" a="1"/>
  <c r="AE633" i="1" s="1"/>
  <c r="AE662" i="1" a="1"/>
  <c r="AE662" i="1" s="1"/>
  <c r="AE490" i="1" a="1"/>
  <c r="AE490" i="1" s="1"/>
  <c r="AE605" i="1" a="1"/>
  <c r="AE605" i="1" s="1"/>
  <c r="AE608" i="1" a="1"/>
  <c r="AE608" i="1" s="1"/>
  <c r="AE614" i="1" a="1"/>
  <c r="AE614" i="1" s="1"/>
  <c r="AE623" i="1" a="1"/>
  <c r="AE623" i="1" s="1"/>
  <c r="AE626" i="1" a="1"/>
  <c r="AE626" i="1" s="1"/>
  <c r="AE645" i="1" a="1"/>
  <c r="AE645" i="1" s="1"/>
  <c r="AE646" i="1" a="1"/>
  <c r="AE646" i="1" s="1"/>
  <c r="AE653" i="1" a="1"/>
  <c r="AE653" i="1" s="1"/>
  <c r="AE654" i="1" a="1"/>
  <c r="AE654" i="1" s="1"/>
  <c r="AE665" i="1" a="1"/>
  <c r="AE665" i="1" s="1"/>
  <c r="AE600" i="1" a="1"/>
  <c r="AE600" i="1" s="1"/>
  <c r="AE617" i="1" a="1"/>
  <c r="AE617" i="1" s="1"/>
  <c r="AE620" i="1" a="1"/>
  <c r="AE620" i="1" s="1"/>
  <c r="AE629" i="1" a="1"/>
  <c r="AE629" i="1" s="1"/>
  <c r="AE641" i="1" a="1"/>
  <c r="AE641" i="1" s="1"/>
  <c r="AE661" i="1" a="1"/>
  <c r="AE661" i="1" s="1"/>
  <c r="AE586" i="1" a="1"/>
  <c r="AE586" i="1" s="1"/>
  <c r="AE607" i="1" a="1"/>
  <c r="AE607" i="1" s="1"/>
  <c r="AE610" i="1" a="1"/>
  <c r="AE610" i="1" s="1"/>
  <c r="AE632" i="1" a="1"/>
  <c r="AE632" i="1" s="1"/>
  <c r="AE635" i="1" a="1"/>
  <c r="AE635" i="1" s="1"/>
  <c r="AE550" i="1" a="1"/>
  <c r="AE550" i="1" s="1"/>
  <c r="AE616" i="1" a="1"/>
  <c r="AE616" i="1" s="1"/>
  <c r="AE628" i="1" a="1"/>
  <c r="AE628" i="1" s="1"/>
  <c r="AE640" i="1" a="1"/>
  <c r="AE640" i="1" s="1"/>
  <c r="AE643" i="1" a="1"/>
  <c r="AE643" i="1" s="1"/>
  <c r="AE649" i="1" a="1"/>
  <c r="AE649" i="1" s="1"/>
  <c r="AE650" i="1" a="1"/>
  <c r="AE650" i="1" s="1"/>
  <c r="AE657" i="1" a="1"/>
  <c r="AE657" i="1" s="1"/>
  <c r="AE658" i="1" a="1"/>
  <c r="AE658" i="1" s="1"/>
  <c r="AE663" i="1" a="1"/>
  <c r="AE663" i="1" s="1"/>
  <c r="AE521" i="1" a="1"/>
  <c r="AE521" i="1" s="1"/>
  <c r="AE533" i="1" a="1"/>
  <c r="AE533" i="1" s="1"/>
  <c r="AE606" i="1" a="1"/>
  <c r="AE606" i="1" s="1"/>
  <c r="AE609" i="1" a="1"/>
  <c r="AE609" i="1" s="1"/>
  <c r="AE615" i="1" a="1"/>
  <c r="AE615" i="1" s="1"/>
  <c r="AE627" i="1" a="1"/>
  <c r="AE627" i="1" s="1"/>
  <c r="AE638" i="1" a="1"/>
  <c r="AE638" i="1" s="1"/>
  <c r="AE639" i="1" a="1"/>
  <c r="AE639" i="1" s="1"/>
  <c r="AE647" i="1" a="1"/>
  <c r="AE647" i="1" s="1"/>
  <c r="AE667" i="1" a="1"/>
  <c r="AE667" i="1" s="1"/>
  <c r="AE673" i="1" a="1"/>
  <c r="AE673" i="1" s="1"/>
  <c r="AE679" i="1" a="1"/>
  <c r="AE679" i="1" s="1"/>
  <c r="AE687" i="1" a="1"/>
  <c r="AE687" i="1" s="1"/>
  <c r="AE695" i="1" a="1"/>
  <c r="AE695" i="1" s="1"/>
  <c r="AE703" i="1" a="1"/>
  <c r="AE703" i="1" s="1"/>
  <c r="AE711" i="1" a="1"/>
  <c r="AE711" i="1" s="1"/>
  <c r="AE719" i="1" a="1"/>
  <c r="AE719" i="1" s="1"/>
  <c r="AE732" i="1" a="1"/>
  <c r="AE732" i="1" s="1"/>
  <c r="AE737" i="1" a="1"/>
  <c r="AE737" i="1" s="1"/>
  <c r="AE738" i="1" a="1"/>
  <c r="AE738" i="1" s="1"/>
  <c r="AE744" i="1" a="1"/>
  <c r="AE744" i="1" s="1"/>
  <c r="AE747" i="1" a="1"/>
  <c r="AE747" i="1" s="1"/>
  <c r="AE750" i="1" a="1"/>
  <c r="AE750" i="1" s="1"/>
  <c r="AE769" i="1" a="1"/>
  <c r="AE769" i="1" s="1"/>
  <c r="AE773" i="1" a="1"/>
  <c r="AE773" i="1" s="1"/>
  <c r="AE776" i="1" a="1"/>
  <c r="AE776" i="1" s="1"/>
  <c r="AE779" i="1" a="1"/>
  <c r="AE779" i="1" s="1"/>
  <c r="AE621" i="1" a="1"/>
  <c r="AE621" i="1" s="1"/>
  <c r="AE636" i="1" a="1"/>
  <c r="AE636" i="1" s="1"/>
  <c r="AE659" i="1" a="1"/>
  <c r="AE659" i="1" s="1"/>
  <c r="AE670" i="1" a="1"/>
  <c r="AE670" i="1" s="1"/>
  <c r="AE676" i="1" a="1"/>
  <c r="AE676" i="1" s="1"/>
  <c r="AE681" i="1" a="1"/>
  <c r="AE681" i="1" s="1"/>
  <c r="AE684" i="1" a="1"/>
  <c r="AE684" i="1" s="1"/>
  <c r="AE689" i="1" a="1"/>
  <c r="AE689" i="1" s="1"/>
  <c r="AE692" i="1" a="1"/>
  <c r="AE692" i="1" s="1"/>
  <c r="AE697" i="1" a="1"/>
  <c r="AE697" i="1" s="1"/>
  <c r="AE700" i="1" a="1"/>
  <c r="AE700" i="1" s="1"/>
  <c r="AE705" i="1" a="1"/>
  <c r="AE705" i="1" s="1"/>
  <c r="AE708" i="1" a="1"/>
  <c r="AE708" i="1" s="1"/>
  <c r="AE713" i="1" a="1"/>
  <c r="AE713" i="1" s="1"/>
  <c r="AE716" i="1" a="1"/>
  <c r="AE716" i="1" s="1"/>
  <c r="AE721" i="1" a="1"/>
  <c r="AE721" i="1" s="1"/>
  <c r="AE724" i="1" a="1"/>
  <c r="AE724" i="1" s="1"/>
  <c r="AE741" i="1" a="1"/>
  <c r="AE741" i="1" s="1"/>
  <c r="AE755" i="1" a="1"/>
  <c r="AE755" i="1" s="1"/>
  <c r="AE758" i="1" a="1"/>
  <c r="AE758" i="1" s="1"/>
  <c r="AE763" i="1" a="1"/>
  <c r="AE763" i="1" s="1"/>
  <c r="AE764" i="1" a="1"/>
  <c r="AE764" i="1" s="1"/>
  <c r="AE604" i="1" a="1"/>
  <c r="AE604" i="1" s="1"/>
  <c r="AE622" i="1" a="1"/>
  <c r="AE622" i="1" s="1"/>
  <c r="AE644" i="1" a="1"/>
  <c r="AE644" i="1" s="1"/>
  <c r="AE656" i="1" a="1"/>
  <c r="AE656" i="1" s="1"/>
  <c r="AE727" i="1" a="1"/>
  <c r="AE727" i="1" s="1"/>
  <c r="AE731" i="1" a="1"/>
  <c r="AE731" i="1" s="1"/>
  <c r="AE749" i="1" a="1"/>
  <c r="AE749" i="1" s="1"/>
  <c r="AE752" i="1" a="1"/>
  <c r="AE752" i="1" s="1"/>
  <c r="AE757" i="1" a="1"/>
  <c r="AE757" i="1" s="1"/>
  <c r="AE634" i="1" a="1"/>
  <c r="AE634" i="1" s="1"/>
  <c r="AE642" i="1" a="1"/>
  <c r="AE642" i="1" s="1"/>
  <c r="AE655" i="1" a="1"/>
  <c r="AE655" i="1" s="1"/>
  <c r="AE669" i="1" a="1"/>
  <c r="AE669" i="1" s="1"/>
  <c r="AE675" i="1" a="1"/>
  <c r="AE675" i="1" s="1"/>
  <c r="AE678" i="1" a="1"/>
  <c r="AE678" i="1" s="1"/>
  <c r="AE686" i="1" a="1"/>
  <c r="AE686" i="1" s="1"/>
  <c r="AE694" i="1" a="1"/>
  <c r="AE694" i="1" s="1"/>
  <c r="AE702" i="1" a="1"/>
  <c r="AE702" i="1" s="1"/>
  <c r="AE710" i="1" a="1"/>
  <c r="AE710" i="1" s="1"/>
  <c r="AE718" i="1" a="1"/>
  <c r="AE718" i="1" s="1"/>
  <c r="AE502" i="1" a="1"/>
  <c r="AE502" i="1" s="1"/>
  <c r="AE612" i="1" a="1"/>
  <c r="AE612" i="1" s="1"/>
  <c r="AE618" i="1" a="1"/>
  <c r="AE618" i="1" s="1"/>
  <c r="AE624" i="1" a="1"/>
  <c r="AE624" i="1" s="1"/>
  <c r="AE630" i="1" a="1"/>
  <c r="AE630" i="1" s="1"/>
  <c r="AE652" i="1" a="1"/>
  <c r="AE652" i="1" s="1"/>
  <c r="AE668" i="1" a="1"/>
  <c r="AE668" i="1" s="1"/>
  <c r="AE677" i="1" a="1"/>
  <c r="AE677" i="1" s="1"/>
  <c r="AE680" i="1" a="1"/>
  <c r="AE680" i="1" s="1"/>
  <c r="AE685" i="1" a="1"/>
  <c r="AE685" i="1" s="1"/>
  <c r="AE688" i="1" a="1"/>
  <c r="AE688" i="1" s="1"/>
  <c r="AE693" i="1" a="1"/>
  <c r="AE693" i="1" s="1"/>
  <c r="AE696" i="1" a="1"/>
  <c r="AE696" i="1" s="1"/>
  <c r="AE701" i="1" a="1"/>
  <c r="AE701" i="1" s="1"/>
  <c r="AE704" i="1" a="1"/>
  <c r="AE704" i="1" s="1"/>
  <c r="AE709" i="1" a="1"/>
  <c r="AE709" i="1" s="1"/>
  <c r="AE712" i="1" a="1"/>
  <c r="AE712" i="1" s="1"/>
  <c r="AE717" i="1" a="1"/>
  <c r="AE717" i="1" s="1"/>
  <c r="AE720" i="1" a="1"/>
  <c r="AE720" i="1" s="1"/>
  <c r="AE730" i="1" a="1"/>
  <c r="AE730" i="1" s="1"/>
  <c r="AE735" i="1" a="1"/>
  <c r="AE735" i="1" s="1"/>
  <c r="AE748" i="1" a="1"/>
  <c r="AE748" i="1" s="1"/>
  <c r="AE751" i="1" a="1"/>
  <c r="AE751" i="1" s="1"/>
  <c r="AE756" i="1" a="1"/>
  <c r="AE756" i="1" s="1"/>
  <c r="AE780" i="1" a="1"/>
  <c r="AE780" i="1" s="1"/>
  <c r="AE783" i="1" a="1"/>
  <c r="AE783" i="1" s="1"/>
  <c r="AE613" i="1" a="1"/>
  <c r="AE613" i="1" s="1"/>
  <c r="AE619" i="1" a="1"/>
  <c r="AE619" i="1" s="1"/>
  <c r="AE625" i="1" a="1"/>
  <c r="AE625" i="1" s="1"/>
  <c r="AE631" i="1" a="1"/>
  <c r="AE631" i="1" s="1"/>
  <c r="AE637" i="1" a="1"/>
  <c r="AE637" i="1" s="1"/>
  <c r="AE651" i="1" a="1"/>
  <c r="AE651" i="1" s="1"/>
  <c r="AE664" i="1" a="1"/>
  <c r="AE664" i="1" s="1"/>
  <c r="AE671" i="1" a="1"/>
  <c r="AE671" i="1" s="1"/>
  <c r="AE674" i="1" a="1"/>
  <c r="AE674" i="1" s="1"/>
  <c r="AE729" i="1" a="1"/>
  <c r="AE729" i="1" s="1"/>
  <c r="AE733" i="1" a="1"/>
  <c r="AE733" i="1" s="1"/>
  <c r="AE734" i="1" a="1"/>
  <c r="AE734" i="1" s="1"/>
  <c r="AE739" i="1" a="1"/>
  <c r="AE739" i="1" s="1"/>
  <c r="AE742" i="1" a="1"/>
  <c r="AE742" i="1" s="1"/>
  <c r="AE745" i="1" a="1"/>
  <c r="AE745" i="1" s="1"/>
  <c r="AE765" i="1" a="1"/>
  <c r="AE765" i="1" s="1"/>
  <c r="AE766" i="1" a="1"/>
  <c r="AE766" i="1" s="1"/>
  <c r="AE774" i="1" a="1"/>
  <c r="AE774" i="1" s="1"/>
  <c r="AE777" i="1" a="1"/>
  <c r="AE777" i="1" s="1"/>
  <c r="AE786" i="1" a="1"/>
  <c r="AE786" i="1" s="1"/>
  <c r="AE707" i="1" a="1"/>
  <c r="AE707" i="1" s="1"/>
  <c r="AE726" i="1" a="1"/>
  <c r="AE726" i="1" s="1"/>
  <c r="AE760" i="1" a="1"/>
  <c r="AE760" i="1" s="1"/>
  <c r="AE770" i="1" a="1"/>
  <c r="AE770" i="1" s="1"/>
  <c r="AE785" i="1" a="1"/>
  <c r="AE785" i="1" s="1"/>
  <c r="AE787" i="1" a="1"/>
  <c r="AE787" i="1" s="1"/>
  <c r="AE806" i="1" a="1"/>
  <c r="AE806" i="1" s="1"/>
  <c r="AE811" i="1" a="1"/>
  <c r="AE811" i="1" s="1"/>
  <c r="AE816" i="1" a="1"/>
  <c r="AE816" i="1" s="1"/>
  <c r="AE824" i="1" a="1"/>
  <c r="AE824" i="1" s="1"/>
  <c r="AE830" i="1" a="1"/>
  <c r="AE830" i="1" s="1"/>
  <c r="AE834" i="1" a="1"/>
  <c r="AE834" i="1" s="1"/>
  <c r="AE843" i="1" a="1"/>
  <c r="AE843" i="1" s="1"/>
  <c r="AE848" i="1" a="1"/>
  <c r="AE848" i="1" s="1"/>
  <c r="AE869" i="1" a="1"/>
  <c r="AE869" i="1" s="1"/>
  <c r="AE879" i="1" a="1"/>
  <c r="AE879" i="1" s="1"/>
  <c r="AE660" i="1" a="1"/>
  <c r="AE660" i="1" s="1"/>
  <c r="AE682" i="1" a="1"/>
  <c r="AE682" i="1" s="1"/>
  <c r="AE714" i="1" a="1"/>
  <c r="AE714" i="1" s="1"/>
  <c r="AE743" i="1" a="1"/>
  <c r="AE743" i="1" s="1"/>
  <c r="AE759" i="1" a="1"/>
  <c r="AE759" i="1" s="1"/>
  <c r="AE815" i="1" a="1"/>
  <c r="AE815" i="1" s="1"/>
  <c r="AE820" i="1" a="1"/>
  <c r="AE820" i="1" s="1"/>
  <c r="AE839" i="1" a="1"/>
  <c r="AE839" i="1" s="1"/>
  <c r="AE853" i="1" a="1"/>
  <c r="AE853" i="1" s="1"/>
  <c r="AE865" i="1" a="1"/>
  <c r="AE865" i="1" s="1"/>
  <c r="AE874" i="1" a="1"/>
  <c r="AE874" i="1" s="1"/>
  <c r="AE683" i="1" a="1"/>
  <c r="AE683" i="1" s="1"/>
  <c r="AE715" i="1" a="1"/>
  <c r="AE715" i="1" s="1"/>
  <c r="AE790" i="1" a="1"/>
  <c r="AE790" i="1" s="1"/>
  <c r="AE796" i="1" a="1"/>
  <c r="AE796" i="1" s="1"/>
  <c r="AE797" i="1" a="1"/>
  <c r="AE797" i="1" s="1"/>
  <c r="AE798" i="1" a="1"/>
  <c r="AE798" i="1" s="1"/>
  <c r="AE799" i="1" a="1"/>
  <c r="AE799" i="1" s="1"/>
  <c r="AE805" i="1" a="1"/>
  <c r="AE805" i="1" s="1"/>
  <c r="AE810" i="1" a="1"/>
  <c r="AE810" i="1" s="1"/>
  <c r="AE819" i="1" a="1"/>
  <c r="AE819" i="1" s="1"/>
  <c r="AE648" i="1" a="1"/>
  <c r="AE648" i="1" s="1"/>
  <c r="AE690" i="1" a="1"/>
  <c r="AE690" i="1" s="1"/>
  <c r="AE722" i="1" a="1"/>
  <c r="AE722" i="1" s="1"/>
  <c r="AE728" i="1" a="1"/>
  <c r="AE728" i="1" s="1"/>
  <c r="AE746" i="1" a="1"/>
  <c r="AE746" i="1" s="1"/>
  <c r="AE754" i="1" a="1"/>
  <c r="AE754" i="1" s="1"/>
  <c r="AE768" i="1" a="1"/>
  <c r="AE768" i="1" s="1"/>
  <c r="AE782" i="1" a="1"/>
  <c r="AE782" i="1" s="1"/>
  <c r="AE788" i="1" a="1"/>
  <c r="AE788" i="1" s="1"/>
  <c r="AE800" i="1" a="1"/>
  <c r="AE800" i="1" s="1"/>
  <c r="AE809" i="1" a="1"/>
  <c r="AE809" i="1" s="1"/>
  <c r="AE823" i="1" a="1"/>
  <c r="AE823" i="1" s="1"/>
  <c r="AE851" i="1" a="1"/>
  <c r="AE851" i="1" s="1"/>
  <c r="AE859" i="1" a="1"/>
  <c r="AE859" i="1" s="1"/>
  <c r="AE877" i="1" a="1"/>
  <c r="AE877" i="1" s="1"/>
  <c r="AE666" i="1" a="1"/>
  <c r="AE666" i="1" s="1"/>
  <c r="AE698" i="1" a="1"/>
  <c r="AE698" i="1" s="1"/>
  <c r="AE753" i="1" a="1"/>
  <c r="AE753" i="1" s="1"/>
  <c r="AE762" i="1" a="1"/>
  <c r="AE762" i="1" s="1"/>
  <c r="AE784" i="1" a="1"/>
  <c r="AE784" i="1" s="1"/>
  <c r="AE802" i="1" a="1"/>
  <c r="AE802" i="1" s="1"/>
  <c r="AE803" i="1" a="1"/>
  <c r="AE803" i="1" s="1"/>
  <c r="AE813" i="1" a="1"/>
  <c r="AE813" i="1" s="1"/>
  <c r="AE817" i="1" a="1"/>
  <c r="AE817" i="1" s="1"/>
  <c r="AE818" i="1" a="1"/>
  <c r="AE818" i="1" s="1"/>
  <c r="AE822" i="1" a="1"/>
  <c r="AE822" i="1" s="1"/>
  <c r="AE826" i="1" a="1"/>
  <c r="AE826" i="1" s="1"/>
  <c r="AE832" i="1" a="1"/>
  <c r="AE832" i="1" s="1"/>
  <c r="AE846" i="1" a="1"/>
  <c r="AE846" i="1" s="1"/>
  <c r="AE849" i="1" a="1"/>
  <c r="AE849" i="1" s="1"/>
  <c r="AE850" i="1" a="1"/>
  <c r="AE850" i="1" s="1"/>
  <c r="AE863" i="1" a="1"/>
  <c r="AE863" i="1" s="1"/>
  <c r="AE871" i="1" a="1"/>
  <c r="AE871" i="1" s="1"/>
  <c r="AE876" i="1" a="1"/>
  <c r="AE876" i="1" s="1"/>
  <c r="AE699" i="1" a="1"/>
  <c r="AE699" i="1" s="1"/>
  <c r="AE736" i="1" a="1"/>
  <c r="AE736" i="1" s="1"/>
  <c r="AE761" i="1" a="1"/>
  <c r="AE761" i="1" s="1"/>
  <c r="AE771" i="1" a="1"/>
  <c r="AE771" i="1" s="1"/>
  <c r="AE775" i="1" a="1"/>
  <c r="AE775" i="1" s="1"/>
  <c r="AE789" i="1" a="1"/>
  <c r="AE789" i="1" s="1"/>
  <c r="AE791" i="1" a="1"/>
  <c r="AE791" i="1" s="1"/>
  <c r="AE792" i="1" a="1"/>
  <c r="AE792" i="1" s="1"/>
  <c r="AE793" i="1" a="1"/>
  <c r="AE793" i="1" s="1"/>
  <c r="AE794" i="1" a="1"/>
  <c r="AE794" i="1" s="1"/>
  <c r="AE812" i="1" a="1"/>
  <c r="AE812" i="1" s="1"/>
  <c r="AE825" i="1" a="1"/>
  <c r="AE825" i="1" s="1"/>
  <c r="AE836" i="1" a="1"/>
  <c r="AE836" i="1" s="1"/>
  <c r="AE840" i="1" a="1"/>
  <c r="AE840" i="1" s="1"/>
  <c r="AE858" i="1" a="1"/>
  <c r="AE858" i="1" s="1"/>
  <c r="AE862" i="1" a="1"/>
  <c r="AE862" i="1" s="1"/>
  <c r="AE866" i="1" a="1"/>
  <c r="AE866" i="1" s="1"/>
  <c r="AE880" i="1" a="1"/>
  <c r="AE880" i="1" s="1"/>
  <c r="AE691" i="1" a="1"/>
  <c r="AE691" i="1" s="1"/>
  <c r="AE767" i="1" a="1"/>
  <c r="AE767" i="1" s="1"/>
  <c r="AE808" i="1" a="1"/>
  <c r="AE808" i="1" s="1"/>
  <c r="AE831" i="1" a="1"/>
  <c r="AE831" i="1" s="1"/>
  <c r="AE855" i="1" a="1"/>
  <c r="AE855" i="1" s="1"/>
  <c r="AE864" i="1" a="1"/>
  <c r="AE864" i="1" s="1"/>
  <c r="AE882" i="1" a="1"/>
  <c r="AE882" i="1" s="1"/>
  <c r="AE885" i="1" a="1"/>
  <c r="AE885" i="1" s="1"/>
  <c r="AE889" i="1" a="1"/>
  <c r="AE889" i="1" s="1"/>
  <c r="AE893" i="1" a="1"/>
  <c r="AE893" i="1" s="1"/>
  <c r="AE903" i="1" a="1"/>
  <c r="AE903" i="1" s="1"/>
  <c r="AE938" i="1" a="1"/>
  <c r="AE938" i="1" s="1"/>
  <c r="AE947" i="1" a="1"/>
  <c r="AE947" i="1" s="1"/>
  <c r="AE957" i="1" a="1"/>
  <c r="AE957" i="1" s="1"/>
  <c r="AE959" i="1" a="1"/>
  <c r="AE959" i="1" s="1"/>
  <c r="AE961" i="1" a="1"/>
  <c r="AE961" i="1" s="1"/>
  <c r="AE963" i="1" a="1"/>
  <c r="AE963" i="1" s="1"/>
  <c r="AE965" i="1" a="1"/>
  <c r="AE965" i="1" s="1"/>
  <c r="AE967" i="1" a="1"/>
  <c r="AE967" i="1" s="1"/>
  <c r="AE969" i="1" a="1"/>
  <c r="AE969" i="1" s="1"/>
  <c r="AE971" i="1" a="1"/>
  <c r="AE971" i="1" s="1"/>
  <c r="AE973" i="1" a="1"/>
  <c r="AE973" i="1" s="1"/>
  <c r="AE975" i="1" a="1"/>
  <c r="AE975" i="1" s="1"/>
  <c r="AE977" i="1" a="1"/>
  <c r="AE977" i="1" s="1"/>
  <c r="AE740" i="1" a="1"/>
  <c r="AE740" i="1" s="1"/>
  <c r="AE835" i="1" a="1"/>
  <c r="AE835" i="1" s="1"/>
  <c r="AE845" i="1" a="1"/>
  <c r="AE845" i="1" s="1"/>
  <c r="AE868" i="1" a="1"/>
  <c r="AE868" i="1" s="1"/>
  <c r="AE873" i="1" a="1"/>
  <c r="AE873" i="1" s="1"/>
  <c r="AE878" i="1" a="1"/>
  <c r="AE878" i="1" s="1"/>
  <c r="AE892" i="1" a="1"/>
  <c r="AE892" i="1" s="1"/>
  <c r="AE904" i="1" a="1"/>
  <c r="AE904" i="1" s="1"/>
  <c r="AE905" i="1" a="1"/>
  <c r="AE905" i="1" s="1"/>
  <c r="AE931" i="1" a="1"/>
  <c r="AE931" i="1" s="1"/>
  <c r="AE943" i="1" a="1"/>
  <c r="AE943" i="1" s="1"/>
  <c r="AE952" i="1" a="1"/>
  <c r="AE952" i="1" s="1"/>
  <c r="AE576" i="1" a="1"/>
  <c r="AE576" i="1" s="1"/>
  <c r="AE723" i="1" a="1"/>
  <c r="AE723" i="1" s="1"/>
  <c r="AE772" i="1" a="1"/>
  <c r="AE772" i="1" s="1"/>
  <c r="AE804" i="1" a="1"/>
  <c r="AE804" i="1" s="1"/>
  <c r="AE814" i="1" a="1"/>
  <c r="AE814" i="1" s="1"/>
  <c r="AE844" i="1" a="1"/>
  <c r="AE844" i="1" s="1"/>
  <c r="AE854" i="1" a="1"/>
  <c r="AE854" i="1" s="1"/>
  <c r="AE884" i="1" a="1"/>
  <c r="AE884" i="1" s="1"/>
  <c r="AE888" i="1" a="1"/>
  <c r="AE888" i="1" s="1"/>
  <c r="AE896" i="1" a="1"/>
  <c r="AE896" i="1" s="1"/>
  <c r="AE899" i="1" a="1"/>
  <c r="AE899" i="1" s="1"/>
  <c r="AE900" i="1" a="1"/>
  <c r="AE900" i="1" s="1"/>
  <c r="AE918" i="1" a="1"/>
  <c r="AE918" i="1" s="1"/>
  <c r="AE930" i="1" a="1"/>
  <c r="AE930" i="1" s="1"/>
  <c r="AE936" i="1" a="1"/>
  <c r="AE936" i="1" s="1"/>
  <c r="AE937" i="1" a="1"/>
  <c r="AE937" i="1" s="1"/>
  <c r="AE706" i="1" a="1"/>
  <c r="AE706" i="1" s="1"/>
  <c r="AE829" i="1" a="1"/>
  <c r="AE829" i="1" s="1"/>
  <c r="AE867" i="1" a="1"/>
  <c r="AE867" i="1" s="1"/>
  <c r="AE872" i="1" a="1"/>
  <c r="AE872" i="1" s="1"/>
  <c r="AE881" i="1" a="1"/>
  <c r="AE881" i="1" s="1"/>
  <c r="AE891" i="1" a="1"/>
  <c r="AE891" i="1" s="1"/>
  <c r="AE901" i="1" a="1"/>
  <c r="AE901" i="1" s="1"/>
  <c r="AE909" i="1" a="1"/>
  <c r="AE909" i="1" s="1"/>
  <c r="AE910" i="1" a="1"/>
  <c r="AE910" i="1" s="1"/>
  <c r="AE911" i="1" a="1"/>
  <c r="AE911" i="1" s="1"/>
  <c r="AE912" i="1" a="1"/>
  <c r="AE912" i="1" s="1"/>
  <c r="AE917" i="1" a="1"/>
  <c r="AE917" i="1" s="1"/>
  <c r="AE924" i="1" a="1"/>
  <c r="AE924" i="1" s="1"/>
  <c r="AE929" i="1" a="1"/>
  <c r="AE929" i="1" s="1"/>
  <c r="AE942" i="1" a="1"/>
  <c r="AE942" i="1" s="1"/>
  <c r="AE946" i="1" a="1"/>
  <c r="AE946" i="1" s="1"/>
  <c r="AE672" i="1" a="1"/>
  <c r="AE672" i="1" s="1"/>
  <c r="AE801" i="1" a="1"/>
  <c r="AE801" i="1" s="1"/>
  <c r="AE828" i="1" a="1"/>
  <c r="AE828" i="1" s="1"/>
  <c r="AE833" i="1" a="1"/>
  <c r="AE833" i="1" s="1"/>
  <c r="AE857" i="1" a="1"/>
  <c r="AE857" i="1" s="1"/>
  <c r="AE883" i="1" a="1"/>
  <c r="AE883" i="1" s="1"/>
  <c r="AE895" i="1" a="1"/>
  <c r="AE895" i="1" s="1"/>
  <c r="AE898" i="1" a="1"/>
  <c r="AE898" i="1" s="1"/>
  <c r="AE908" i="1" a="1"/>
  <c r="AE908" i="1" s="1"/>
  <c r="AE913" i="1" a="1"/>
  <c r="AE913" i="1" s="1"/>
  <c r="AE925" i="1" a="1"/>
  <c r="AE925" i="1" s="1"/>
  <c r="AE926" i="1" a="1"/>
  <c r="AE926" i="1" s="1"/>
  <c r="AE935" i="1" a="1"/>
  <c r="AE935" i="1" s="1"/>
  <c r="AE945" i="1" a="1"/>
  <c r="AE945" i="1" s="1"/>
  <c r="AE949" i="1" a="1"/>
  <c r="AE949" i="1" s="1"/>
  <c r="AE956" i="1" a="1"/>
  <c r="AE956" i="1" s="1"/>
  <c r="AE958" i="1" a="1"/>
  <c r="AE958" i="1" s="1"/>
  <c r="AE960" i="1" a="1"/>
  <c r="AE960" i="1" s="1"/>
  <c r="AE962" i="1" a="1"/>
  <c r="AE962" i="1" s="1"/>
  <c r="AE964" i="1" a="1"/>
  <c r="AE964" i="1" s="1"/>
  <c r="AE966" i="1" a="1"/>
  <c r="AE966" i="1" s="1"/>
  <c r="AE968" i="1" a="1"/>
  <c r="AE968" i="1" s="1"/>
  <c r="AE970" i="1" a="1"/>
  <c r="AE970" i="1" s="1"/>
  <c r="AE972" i="1" a="1"/>
  <c r="AE972" i="1" s="1"/>
  <c r="AE974" i="1" a="1"/>
  <c r="AE974" i="1" s="1"/>
  <c r="AE976" i="1" a="1"/>
  <c r="AE976" i="1" s="1"/>
  <c r="AE978" i="1" a="1"/>
  <c r="AE978" i="1" s="1"/>
  <c r="AE980" i="1" a="1"/>
  <c r="AE980" i="1" s="1"/>
  <c r="AE982" i="1" a="1"/>
  <c r="AE982" i="1" s="1"/>
  <c r="AE778" i="1" a="1"/>
  <c r="AE778" i="1" s="1"/>
  <c r="AE821" i="1" a="1"/>
  <c r="AE821" i="1" s="1"/>
  <c r="AE838" i="1" a="1"/>
  <c r="AE838" i="1" s="1"/>
  <c r="AE842" i="1" a="1"/>
  <c r="AE842" i="1" s="1"/>
  <c r="AE847" i="1" a="1"/>
  <c r="AE847" i="1" s="1"/>
  <c r="AE852" i="1" a="1"/>
  <c r="AE852" i="1" s="1"/>
  <c r="AE861" i="1" a="1"/>
  <c r="AE861" i="1" s="1"/>
  <c r="AE887" i="1" a="1"/>
  <c r="AE887" i="1" s="1"/>
  <c r="AE890" i="1" a="1"/>
  <c r="AE890" i="1" s="1"/>
  <c r="AE906" i="1" a="1"/>
  <c r="AE906" i="1" s="1"/>
  <c r="AE907" i="1" a="1"/>
  <c r="AE907" i="1" s="1"/>
  <c r="AE916" i="1" a="1"/>
  <c r="AE916" i="1" s="1"/>
  <c r="AE927" i="1" a="1"/>
  <c r="AE927" i="1" s="1"/>
  <c r="AE928" i="1" a="1"/>
  <c r="AE928" i="1" s="1"/>
  <c r="AE934" i="1" a="1"/>
  <c r="AE934" i="1" s="1"/>
  <c r="AE941" i="1" a="1"/>
  <c r="AE941" i="1" s="1"/>
  <c r="AE953" i="1" a="1"/>
  <c r="AE953" i="1" s="1"/>
  <c r="AE781" i="1" a="1"/>
  <c r="AE781" i="1" s="1"/>
  <c r="AE827" i="1" a="1"/>
  <c r="AE827" i="1" s="1"/>
  <c r="AE837" i="1" a="1"/>
  <c r="AE837" i="1" s="1"/>
  <c r="AE856" i="1" a="1"/>
  <c r="AE856" i="1" s="1"/>
  <c r="AE870" i="1" a="1"/>
  <c r="AE870" i="1" s="1"/>
  <c r="AE875" i="1" a="1"/>
  <c r="AE875" i="1" s="1"/>
  <c r="AE894" i="1" a="1"/>
  <c r="AE894" i="1" s="1"/>
  <c r="AE915" i="1" a="1"/>
  <c r="AE915" i="1" s="1"/>
  <c r="AE922" i="1" a="1"/>
  <c r="AE922" i="1" s="1"/>
  <c r="AE940" i="1" a="1"/>
  <c r="AE940" i="1" s="1"/>
  <c r="AE944" i="1" a="1"/>
  <c r="AE944" i="1" s="1"/>
  <c r="AE795" i="1" a="1"/>
  <c r="AE795" i="1" s="1"/>
  <c r="AE932" i="1" a="1"/>
  <c r="AE932" i="1" s="1"/>
  <c r="AE948" i="1" a="1"/>
  <c r="AE948" i="1" s="1"/>
  <c r="AE979" i="1" a="1"/>
  <c r="AE979" i="1" s="1"/>
  <c r="AE1048" i="1" a="1"/>
  <c r="AE1048" i="1" s="1"/>
  <c r="AE1052" i="1" a="1"/>
  <c r="AE1052" i="1" s="1"/>
  <c r="AE1055" i="1" a="1"/>
  <c r="AE1055" i="1" s="1"/>
  <c r="AE841" i="1" a="1"/>
  <c r="AE841" i="1" s="1"/>
  <c r="AE921" i="1" a="1"/>
  <c r="AE921" i="1" s="1"/>
  <c r="AE983" i="1" a="1"/>
  <c r="AE983" i="1" s="1"/>
  <c r="AE985" i="1" a="1"/>
  <c r="AE985" i="1" s="1"/>
  <c r="AE987" i="1" a="1"/>
  <c r="AE987" i="1" s="1"/>
  <c r="AE989" i="1" a="1"/>
  <c r="AE989" i="1" s="1"/>
  <c r="AE991" i="1" a="1"/>
  <c r="AE991" i="1" s="1"/>
  <c r="AE993" i="1" a="1"/>
  <c r="AE993" i="1" s="1"/>
  <c r="AE995" i="1" a="1"/>
  <c r="AE995" i="1" s="1"/>
  <c r="AE997" i="1" a="1"/>
  <c r="AE997" i="1" s="1"/>
  <c r="AE999" i="1" a="1"/>
  <c r="AE999" i="1" s="1"/>
  <c r="AE1001" i="1" a="1"/>
  <c r="AE1001" i="1" s="1"/>
  <c r="AE1003" i="1" a="1"/>
  <c r="AE1003" i="1" s="1"/>
  <c r="AE1005" i="1" a="1"/>
  <c r="AE1005" i="1" s="1"/>
  <c r="AE1007" i="1" a="1"/>
  <c r="AE1007" i="1" s="1"/>
  <c r="AE1009" i="1" a="1"/>
  <c r="AE1009" i="1" s="1"/>
  <c r="AE1011" i="1" a="1"/>
  <c r="AE1011" i="1" s="1"/>
  <c r="AE1013" i="1" a="1"/>
  <c r="AE1013" i="1" s="1"/>
  <c r="AE1015" i="1" a="1"/>
  <c r="AE1015" i="1" s="1"/>
  <c r="AE1017" i="1" a="1"/>
  <c r="AE1017" i="1" s="1"/>
  <c r="AE1019" i="1" a="1"/>
  <c r="AE1019" i="1" s="1"/>
  <c r="AE1021" i="1" a="1"/>
  <c r="AE1021" i="1" s="1"/>
  <c r="AE1023" i="1" a="1"/>
  <c r="AE1023" i="1" s="1"/>
  <c r="AE1025" i="1" a="1"/>
  <c r="AE1025" i="1" s="1"/>
  <c r="AE1041" i="1" a="1"/>
  <c r="AE1041" i="1" s="1"/>
  <c r="AE1044" i="1" a="1"/>
  <c r="AE1044" i="1" s="1"/>
  <c r="AE1058" i="1" a="1"/>
  <c r="AE1058" i="1" s="1"/>
  <c r="AE897" i="1" a="1"/>
  <c r="AE897" i="1" s="1"/>
  <c r="AE902" i="1" a="1"/>
  <c r="AE902" i="1" s="1"/>
  <c r="AE939" i="1" a="1"/>
  <c r="AE939" i="1" s="1"/>
  <c r="AE954" i="1" a="1"/>
  <c r="AE954" i="1" s="1"/>
  <c r="AE1028" i="1" a="1"/>
  <c r="AE1028" i="1" s="1"/>
  <c r="AE1047" i="1" a="1"/>
  <c r="AE1047" i="1" s="1"/>
  <c r="AE1051" i="1" a="1"/>
  <c r="AE1051" i="1" s="1"/>
  <c r="AE1061" i="1" a="1"/>
  <c r="AE1061" i="1" s="1"/>
  <c r="AE1064" i="1" a="1"/>
  <c r="AE1064" i="1" s="1"/>
  <c r="AE860" i="1" a="1"/>
  <c r="AE860" i="1" s="1"/>
  <c r="AE923" i="1" a="1"/>
  <c r="AE923" i="1" s="1"/>
  <c r="AE950" i="1" a="1"/>
  <c r="AE950" i="1" s="1"/>
  <c r="AE981" i="1" a="1"/>
  <c r="AE981" i="1" s="1"/>
  <c r="AE1040" i="1" a="1"/>
  <c r="AE1040" i="1" s="1"/>
  <c r="AE1054" i="1" a="1"/>
  <c r="AE1054" i="1" s="1"/>
  <c r="AE920" i="1" a="1"/>
  <c r="AE920" i="1" s="1"/>
  <c r="AE955" i="1" a="1"/>
  <c r="AE955" i="1" s="1"/>
  <c r="AE1043" i="1" a="1"/>
  <c r="AE1043" i="1" s="1"/>
  <c r="AE1046" i="1" a="1"/>
  <c r="AE1046" i="1" s="1"/>
  <c r="AE1050" i="1" a="1"/>
  <c r="AE1050" i="1" s="1"/>
  <c r="AE1057" i="1" a="1"/>
  <c r="AE1057" i="1" s="1"/>
  <c r="AE1066" i="1" a="1"/>
  <c r="AE1066" i="1" s="1"/>
  <c r="AE933" i="1" a="1"/>
  <c r="AE933" i="1" s="1"/>
  <c r="AE951" i="1" a="1"/>
  <c r="AE951" i="1" s="1"/>
  <c r="AE984" i="1" a="1"/>
  <c r="AE984" i="1" s="1"/>
  <c r="AE986" i="1" a="1"/>
  <c r="AE986" i="1" s="1"/>
  <c r="AE988" i="1" a="1"/>
  <c r="AE988" i="1" s="1"/>
  <c r="AE990" i="1" a="1"/>
  <c r="AE990" i="1" s="1"/>
  <c r="AE992" i="1" a="1"/>
  <c r="AE992" i="1" s="1"/>
  <c r="AE994" i="1" a="1"/>
  <c r="AE994" i="1" s="1"/>
  <c r="AE996" i="1" a="1"/>
  <c r="AE996" i="1" s="1"/>
  <c r="AE998" i="1" a="1"/>
  <c r="AE998" i="1" s="1"/>
  <c r="AE1000" i="1" a="1"/>
  <c r="AE1000" i="1" s="1"/>
  <c r="AE1002" i="1" a="1"/>
  <c r="AE1002" i="1" s="1"/>
  <c r="AE1004" i="1" a="1"/>
  <c r="AE1004" i="1" s="1"/>
  <c r="AE1006" i="1" a="1"/>
  <c r="AE1006" i="1" s="1"/>
  <c r="AE1008" i="1" a="1"/>
  <c r="AE1008" i="1" s="1"/>
  <c r="AE1010" i="1" a="1"/>
  <c r="AE1010" i="1" s="1"/>
  <c r="AE1012" i="1" a="1"/>
  <c r="AE1012" i="1" s="1"/>
  <c r="AE1014" i="1" a="1"/>
  <c r="AE1014" i="1" s="1"/>
  <c r="AE1016" i="1" a="1"/>
  <c r="AE1016" i="1" s="1"/>
  <c r="AE1018" i="1" a="1"/>
  <c r="AE1018" i="1" s="1"/>
  <c r="AE1020" i="1" a="1"/>
  <c r="AE1020" i="1" s="1"/>
  <c r="AE1022" i="1" a="1"/>
  <c r="AE1022" i="1" s="1"/>
  <c r="AE1024" i="1" a="1"/>
  <c r="AE1024" i="1" s="1"/>
  <c r="AE1026" i="1" a="1"/>
  <c r="AE1026" i="1" s="1"/>
  <c r="AE1027" i="1" a="1"/>
  <c r="AE1027" i="1" s="1"/>
  <c r="AE1029" i="1" a="1"/>
  <c r="AE1029" i="1" s="1"/>
  <c r="AE1030" i="1" a="1"/>
  <c r="AE1030" i="1" s="1"/>
  <c r="AE1031" i="1" a="1"/>
  <c r="AE1031" i="1" s="1"/>
  <c r="AE1032" i="1" a="1"/>
  <c r="AE1032" i="1" s="1"/>
  <c r="AE1033" i="1" a="1"/>
  <c r="AE1033" i="1" s="1"/>
  <c r="AE1039" i="1" a="1"/>
  <c r="AE1039" i="1" s="1"/>
  <c r="AE1053" i="1" a="1"/>
  <c r="AE1053" i="1" s="1"/>
  <c r="AE1060" i="1" a="1"/>
  <c r="AE1060" i="1" s="1"/>
  <c r="AE886" i="1" a="1"/>
  <c r="AE886" i="1" s="1"/>
  <c r="AE1042" i="1" a="1"/>
  <c r="AE1042" i="1" s="1"/>
  <c r="AE725" i="1" a="1"/>
  <c r="AE725" i="1" s="1"/>
  <c r="AE807" i="1" a="1"/>
  <c r="AE807" i="1" s="1"/>
  <c r="AE914" i="1" a="1"/>
  <c r="AE914" i="1" s="1"/>
  <c r="AE919" i="1" a="1"/>
  <c r="AE919" i="1" s="1"/>
  <c r="AE1034" i="1" a="1"/>
  <c r="AE1034" i="1" s="1"/>
  <c r="AE1062" i="1" a="1"/>
  <c r="AE1062" i="1" s="1"/>
  <c r="AE1080" i="1" a="1"/>
  <c r="AE1080" i="1" s="1"/>
  <c r="AE1087" i="1" a="1"/>
  <c r="AE1087" i="1" s="1"/>
  <c r="AE1091" i="1" a="1"/>
  <c r="AE1091" i="1" s="1"/>
  <c r="AE1099" i="1" a="1"/>
  <c r="AE1099" i="1" s="1"/>
  <c r="AE1118" i="1" a="1"/>
  <c r="AE1118" i="1" s="1"/>
  <c r="AE1138" i="1" a="1"/>
  <c r="AE1138" i="1" s="1"/>
  <c r="AE1143" i="1" a="1"/>
  <c r="AE1143" i="1" s="1"/>
  <c r="AE1148" i="1" a="1"/>
  <c r="AE1148" i="1" s="1"/>
  <c r="AE1155" i="1" a="1"/>
  <c r="AE1155" i="1" s="1"/>
  <c r="AE1176" i="1" a="1"/>
  <c r="AE1176" i="1" s="1"/>
  <c r="AE1177" i="1" a="1"/>
  <c r="AE1177" i="1" s="1"/>
  <c r="AE1182" i="1" a="1"/>
  <c r="AE1182" i="1" s="1"/>
  <c r="AE1071" i="1" a="1"/>
  <c r="AE1071" i="1" s="1"/>
  <c r="AE1074" i="1" a="1"/>
  <c r="AE1074" i="1" s="1"/>
  <c r="AE1077" i="1" a="1"/>
  <c r="AE1077" i="1" s="1"/>
  <c r="AE1083" i="1" a="1"/>
  <c r="AE1083" i="1" s="1"/>
  <c r="AE1095" i="1" a="1"/>
  <c r="AE1095" i="1" s="1"/>
  <c r="AE1126" i="1" a="1"/>
  <c r="AE1126" i="1" s="1"/>
  <c r="AE1132" i="1" a="1"/>
  <c r="AE1132" i="1" s="1"/>
  <c r="AE1137" i="1" a="1"/>
  <c r="AE1137" i="1" s="1"/>
  <c r="AE1142" i="1" a="1"/>
  <c r="AE1142" i="1" s="1"/>
  <c r="AE1147" i="1" a="1"/>
  <c r="AE1147" i="1" s="1"/>
  <c r="AE1158" i="1" a="1"/>
  <c r="AE1158" i="1" s="1"/>
  <c r="AE1165" i="1" a="1"/>
  <c r="AE1165" i="1" s="1"/>
  <c r="AE1168" i="1" a="1"/>
  <c r="AE1168" i="1" s="1"/>
  <c r="AE1172" i="1" a="1"/>
  <c r="AE1172" i="1" s="1"/>
  <c r="AE1174" i="1" a="1"/>
  <c r="AE1174" i="1" s="1"/>
  <c r="AE1175" i="1" a="1"/>
  <c r="AE1175" i="1" s="1"/>
  <c r="AE1185" i="1" a="1"/>
  <c r="AE1185" i="1" s="1"/>
  <c r="AE1188" i="1" a="1"/>
  <c r="AE1188" i="1" s="1"/>
  <c r="AE1191" i="1" a="1"/>
  <c r="AE1191" i="1" s="1"/>
  <c r="AE1036" i="1" a="1"/>
  <c r="AE1036" i="1" s="1"/>
  <c r="AE1065" i="1" a="1"/>
  <c r="AE1065" i="1" s="1"/>
  <c r="AE1068" i="1" a="1"/>
  <c r="AE1068" i="1" s="1"/>
  <c r="AE1079" i="1" a="1"/>
  <c r="AE1079" i="1" s="1"/>
  <c r="AE1086" i="1" a="1"/>
  <c r="AE1086" i="1" s="1"/>
  <c r="AE1090" i="1" a="1"/>
  <c r="AE1090" i="1" s="1"/>
  <c r="AE1098" i="1" a="1"/>
  <c r="AE1098" i="1" s="1"/>
  <c r="AE1103" i="1" a="1"/>
  <c r="AE1103" i="1" s="1"/>
  <c r="AE1116" i="1" a="1"/>
  <c r="AE1116" i="1" s="1"/>
  <c r="AE1117" i="1" a="1"/>
  <c r="AE1117" i="1" s="1"/>
  <c r="AE1131" i="1" a="1"/>
  <c r="AE1131" i="1" s="1"/>
  <c r="AE1154" i="1" a="1"/>
  <c r="AE1154" i="1" s="1"/>
  <c r="AE1171" i="1" a="1"/>
  <c r="AE1171" i="1" s="1"/>
  <c r="AE1173" i="1" a="1"/>
  <c r="AE1173" i="1" s="1"/>
  <c r="AE1181" i="1" a="1"/>
  <c r="AE1181" i="1" s="1"/>
  <c r="AE1190" i="1" a="1"/>
  <c r="AE1190" i="1" s="1"/>
  <c r="AE1193" i="1" a="1"/>
  <c r="AE1193" i="1" s="1"/>
  <c r="AE1196" i="1" a="1"/>
  <c r="AE1196" i="1" s="1"/>
  <c r="AE1056" i="1" a="1"/>
  <c r="AE1056" i="1" s="1"/>
  <c r="AE1082" i="1" a="1"/>
  <c r="AE1082" i="1" s="1"/>
  <c r="AE1094" i="1" a="1"/>
  <c r="AE1094" i="1" s="1"/>
  <c r="AE1102" i="1" a="1"/>
  <c r="AE1102" i="1" s="1"/>
  <c r="AE1104" i="1" a="1"/>
  <c r="AE1104" i="1" s="1"/>
  <c r="AE1105" i="1" a="1"/>
  <c r="AE1105" i="1" s="1"/>
  <c r="AE1115" i="1" a="1"/>
  <c r="AE1115" i="1" s="1"/>
  <c r="AE1125" i="1" a="1"/>
  <c r="AE1125" i="1" s="1"/>
  <c r="AE1136" i="1" a="1"/>
  <c r="AE1136" i="1" s="1"/>
  <c r="AE1141" i="1" a="1"/>
  <c r="AE1141" i="1" s="1"/>
  <c r="AE1146" i="1" a="1"/>
  <c r="AE1146" i="1" s="1"/>
  <c r="AE1153" i="1" a="1"/>
  <c r="AE1153" i="1" s="1"/>
  <c r="AE1160" i="1" a="1"/>
  <c r="AE1160" i="1" s="1"/>
  <c r="AE1162" i="1" a="1"/>
  <c r="AE1162" i="1" s="1"/>
  <c r="AE1170" i="1" a="1"/>
  <c r="AE1170" i="1" s="1"/>
  <c r="AE1184" i="1" a="1"/>
  <c r="AE1184" i="1" s="1"/>
  <c r="AE1187" i="1" a="1"/>
  <c r="AE1187" i="1" s="1"/>
  <c r="AE1038" i="1" a="1"/>
  <c r="AE1038" i="1" s="1"/>
  <c r="AE1049" i="1" a="1"/>
  <c r="AE1049" i="1" s="1"/>
  <c r="AE1067" i="1" a="1"/>
  <c r="AE1067" i="1" s="1"/>
  <c r="AE1073" i="1" a="1"/>
  <c r="AE1073" i="1" s="1"/>
  <c r="AE1076" i="1" a="1"/>
  <c r="AE1076" i="1" s="1"/>
  <c r="AE1085" i="1" a="1"/>
  <c r="AE1085" i="1" s="1"/>
  <c r="AE1093" i="1" a="1"/>
  <c r="AE1093" i="1" s="1"/>
  <c r="AE1101" i="1" a="1"/>
  <c r="AE1101" i="1" s="1"/>
  <c r="AE1106" i="1" a="1"/>
  <c r="AE1106" i="1" s="1"/>
  <c r="AE1107" i="1" a="1"/>
  <c r="AE1107" i="1" s="1"/>
  <c r="AE1124" i="1" a="1"/>
  <c r="AE1124" i="1" s="1"/>
  <c r="AE1130" i="1" a="1"/>
  <c r="AE1130" i="1" s="1"/>
  <c r="AE1135" i="1" a="1"/>
  <c r="AE1135" i="1" s="1"/>
  <c r="AE1140" i="1" a="1"/>
  <c r="AE1140" i="1" s="1"/>
  <c r="AE1157" i="1" a="1"/>
  <c r="AE1157" i="1" s="1"/>
  <c r="AE1164" i="1" a="1"/>
  <c r="AE1164" i="1" s="1"/>
  <c r="AE1167" i="1" a="1"/>
  <c r="AE1167" i="1" s="1"/>
  <c r="AE1035" i="1" a="1"/>
  <c r="AE1035" i="1" s="1"/>
  <c r="AE1063" i="1" a="1"/>
  <c r="AE1063" i="1" s="1"/>
  <c r="AE1070" i="1" a="1"/>
  <c r="AE1070" i="1" s="1"/>
  <c r="AE1089" i="1" a="1"/>
  <c r="AE1089" i="1" s="1"/>
  <c r="AE1097" i="1" a="1"/>
  <c r="AE1097" i="1" s="1"/>
  <c r="AE1108" i="1" a="1"/>
  <c r="AE1108" i="1" s="1"/>
  <c r="AE1109" i="1" a="1"/>
  <c r="AE1109" i="1" s="1"/>
  <c r="AE1114" i="1" a="1"/>
  <c r="AE1114" i="1" s="1"/>
  <c r="AE1121" i="1" a="1"/>
  <c r="AE1121" i="1" s="1"/>
  <c r="AE1122" i="1" a="1"/>
  <c r="AE1122" i="1" s="1"/>
  <c r="AE1123" i="1" a="1"/>
  <c r="AE1123" i="1" s="1"/>
  <c r="AE1129" i="1" a="1"/>
  <c r="AE1129" i="1" s="1"/>
  <c r="AE1145" i="1" a="1"/>
  <c r="AE1145" i="1" s="1"/>
  <c r="AE1151" i="1" a="1"/>
  <c r="AE1151" i="1" s="1"/>
  <c r="AE1152" i="1" a="1"/>
  <c r="AE1152" i="1" s="1"/>
  <c r="AE1159" i="1" a="1"/>
  <c r="AE1159" i="1" s="1"/>
  <c r="AE1166" i="1" a="1"/>
  <c r="AE1166" i="1" s="1"/>
  <c r="AE1180" i="1" a="1"/>
  <c r="AE1180" i="1" s="1"/>
  <c r="AE1192" i="1" a="1"/>
  <c r="AE1192" i="1" s="1"/>
  <c r="AE1059" i="1" a="1"/>
  <c r="AE1059" i="1" s="1"/>
  <c r="AE1075" i="1" a="1"/>
  <c r="AE1075" i="1" s="1"/>
  <c r="AE1078" i="1" a="1"/>
  <c r="AE1078" i="1" s="1"/>
  <c r="AE1081" i="1" a="1"/>
  <c r="AE1081" i="1" s="1"/>
  <c r="AE1088" i="1" a="1"/>
  <c r="AE1088" i="1" s="1"/>
  <c r="AE1092" i="1" a="1"/>
  <c r="AE1092" i="1" s="1"/>
  <c r="AE1100" i="1" a="1"/>
  <c r="AE1100" i="1" s="1"/>
  <c r="AE1110" i="1" a="1"/>
  <c r="AE1110" i="1" s="1"/>
  <c r="AE1111" i="1" a="1"/>
  <c r="AE1111" i="1" s="1"/>
  <c r="AE1113" i="1" a="1"/>
  <c r="AE1113" i="1" s="1"/>
  <c r="AE1128" i="1" a="1"/>
  <c r="AE1128" i="1" s="1"/>
  <c r="AE1134" i="1" a="1"/>
  <c r="AE1134" i="1" s="1"/>
  <c r="AE1139" i="1" a="1"/>
  <c r="AE1139" i="1" s="1"/>
  <c r="AE1150" i="1" a="1"/>
  <c r="AE1150" i="1" s="1"/>
  <c r="AE1156" i="1" a="1"/>
  <c r="AE1156" i="1" s="1"/>
  <c r="AE1169" i="1" a="1"/>
  <c r="AE1169" i="1" s="1"/>
  <c r="AE1179" i="1" a="1"/>
  <c r="AE1179" i="1" s="1"/>
  <c r="AE1183" i="1" a="1"/>
  <c r="AE1183" i="1" s="1"/>
  <c r="AE1189" i="1" a="1"/>
  <c r="AE1189" i="1" s="1"/>
  <c r="AE1069" i="1" a="1"/>
  <c r="AE1069" i="1" s="1"/>
  <c r="AE1119" i="1" a="1"/>
  <c r="AE1119" i="1" s="1"/>
  <c r="AE1195" i="1" a="1"/>
  <c r="AE1195" i="1" s="1"/>
  <c r="AE1208" i="1" a="1"/>
  <c r="AE1208" i="1" s="1"/>
  <c r="AE1226" i="1" a="1"/>
  <c r="AE1226" i="1" s="1"/>
  <c r="AE1256" i="1" a="1"/>
  <c r="AE1256" i="1" s="1"/>
  <c r="AE1272" i="1" a="1"/>
  <c r="AE1272" i="1" s="1"/>
  <c r="AE1280" i="1" a="1"/>
  <c r="AE1280" i="1" s="1"/>
  <c r="AE1298" i="1" a="1"/>
  <c r="AE1298" i="1" s="1"/>
  <c r="AE1301" i="1" a="1"/>
  <c r="AE1301" i="1" s="1"/>
  <c r="AE1309" i="1" a="1"/>
  <c r="AE1309" i="1" s="1"/>
  <c r="AE1144" i="1" a="1"/>
  <c r="AE1144" i="1" s="1"/>
  <c r="AE1149" i="1" a="1"/>
  <c r="AE1149" i="1" s="1"/>
  <c r="AE1186" i="1" a="1"/>
  <c r="AE1186" i="1" s="1"/>
  <c r="AE1205" i="1" a="1"/>
  <c r="AE1205" i="1" s="1"/>
  <c r="AE1210" i="1" a="1"/>
  <c r="AE1210" i="1" s="1"/>
  <c r="AE1213" i="1" a="1"/>
  <c r="AE1213" i="1" s="1"/>
  <c r="AE1222" i="1" a="1"/>
  <c r="AE1222" i="1" s="1"/>
  <c r="AE1228" i="1" a="1"/>
  <c r="AE1228" i="1" s="1"/>
  <c r="AE1231" i="1" a="1"/>
  <c r="AE1231" i="1" s="1"/>
  <c r="AE1252" i="1" a="1"/>
  <c r="AE1252" i="1" s="1"/>
  <c r="AE1253" i="1" a="1"/>
  <c r="AE1253" i="1" s="1"/>
  <c r="AE1254" i="1" a="1"/>
  <c r="AE1254" i="1" s="1"/>
  <c r="AE1255" i="1" a="1"/>
  <c r="AE1255" i="1" s="1"/>
  <c r="AE1270" i="1" a="1"/>
  <c r="AE1270" i="1" s="1"/>
  <c r="AE1271" i="1" a="1"/>
  <c r="AE1271" i="1" s="1"/>
  <c r="AE1277" i="1" a="1"/>
  <c r="AE1277" i="1" s="1"/>
  <c r="AE1283" i="1" a="1"/>
  <c r="AE1283" i="1" s="1"/>
  <c r="AE1287" i="1" a="1"/>
  <c r="AE1287" i="1" s="1"/>
  <c r="AE1290" i="1" a="1"/>
  <c r="AE1290" i="1" s="1"/>
  <c r="AE1294" i="1" a="1"/>
  <c r="AE1294" i="1" s="1"/>
  <c r="AE1161" i="1" a="1"/>
  <c r="AE1161" i="1" s="1"/>
  <c r="AE1199" i="1" a="1"/>
  <c r="AE1199" i="1" s="1"/>
  <c r="AE1202" i="1" a="1"/>
  <c r="AE1202" i="1" s="1"/>
  <c r="AE1215" i="1" a="1"/>
  <c r="AE1215" i="1" s="1"/>
  <c r="AE1218" i="1" a="1"/>
  <c r="AE1218" i="1" s="1"/>
  <c r="AE1225" i="1" a="1"/>
  <c r="AE1225" i="1" s="1"/>
  <c r="AE1234" i="1" a="1"/>
  <c r="AE1234" i="1" s="1"/>
  <c r="AE1238" i="1" a="1"/>
  <c r="AE1238" i="1" s="1"/>
  <c r="AE1249" i="1" a="1"/>
  <c r="AE1249" i="1" s="1"/>
  <c r="AE1250" i="1" a="1"/>
  <c r="AE1250" i="1" s="1"/>
  <c r="AE1251" i="1" a="1"/>
  <c r="AE1251" i="1" s="1"/>
  <c r="AE1268" i="1" a="1"/>
  <c r="AE1268" i="1" s="1"/>
  <c r="AE1269" i="1" a="1"/>
  <c r="AE1269" i="1" s="1"/>
  <c r="AE1276" i="1" a="1"/>
  <c r="AE1276" i="1" s="1"/>
  <c r="AE1282" i="1" a="1"/>
  <c r="AE1282" i="1" s="1"/>
  <c r="AE1286" i="1" a="1"/>
  <c r="AE1286" i="1" s="1"/>
  <c r="AE1297" i="1" a="1"/>
  <c r="AE1297" i="1" s="1"/>
  <c r="AE1300" i="1" a="1"/>
  <c r="AE1300" i="1" s="1"/>
  <c r="AE1303" i="1" a="1"/>
  <c r="AE1303" i="1" s="1"/>
  <c r="AE1306" i="1" a="1"/>
  <c r="AE1306" i="1" s="1"/>
  <c r="AE1311" i="1" a="1"/>
  <c r="AE1311" i="1" s="1"/>
  <c r="AE1163" i="1" a="1"/>
  <c r="AE1163" i="1" s="1"/>
  <c r="AE1178" i="1" a="1"/>
  <c r="AE1178" i="1" s="1"/>
  <c r="AE1212" i="1" a="1"/>
  <c r="AE1212" i="1" s="1"/>
  <c r="AE1248" i="1" a="1"/>
  <c r="AE1248" i="1" s="1"/>
  <c r="AE1264" i="1" a="1"/>
  <c r="AE1264" i="1" s="1"/>
  <c r="AE1265" i="1" a="1"/>
  <c r="AE1265" i="1" s="1"/>
  <c r="AE1266" i="1" a="1"/>
  <c r="AE1266" i="1" s="1"/>
  <c r="AE1267" i="1" a="1"/>
  <c r="AE1267" i="1" s="1"/>
  <c r="AE1279" i="1" a="1"/>
  <c r="AE1279" i="1" s="1"/>
  <c r="AE1293" i="1" a="1"/>
  <c r="AE1293" i="1" s="1"/>
  <c r="AE1045" i="1" a="1"/>
  <c r="AE1045" i="1" s="1"/>
  <c r="AE1133" i="1" a="1"/>
  <c r="AE1133" i="1" s="1"/>
  <c r="AE1198" i="1" a="1"/>
  <c r="AE1198" i="1" s="1"/>
  <c r="AE1204" i="1" a="1"/>
  <c r="AE1204" i="1" s="1"/>
  <c r="AE1207" i="1" a="1"/>
  <c r="AE1207" i="1" s="1"/>
  <c r="AE1221" i="1" a="1"/>
  <c r="AE1221" i="1" s="1"/>
  <c r="AE1227" i="1" a="1"/>
  <c r="AE1227" i="1" s="1"/>
  <c r="AE1230" i="1" a="1"/>
  <c r="AE1230" i="1" s="1"/>
  <c r="AE1246" i="1" a="1"/>
  <c r="AE1246" i="1" s="1"/>
  <c r="AE1247" i="1" a="1"/>
  <c r="AE1247" i="1" s="1"/>
  <c r="AE1262" i="1" a="1"/>
  <c r="AE1262" i="1" s="1"/>
  <c r="AE1263" i="1" a="1"/>
  <c r="AE1263" i="1" s="1"/>
  <c r="AE1275" i="1" a="1"/>
  <c r="AE1275" i="1" s="1"/>
  <c r="AE1289" i="1" a="1"/>
  <c r="AE1289" i="1" s="1"/>
  <c r="AE1120" i="1" a="1"/>
  <c r="AE1120" i="1" s="1"/>
  <c r="AE1201" i="1" a="1"/>
  <c r="AE1201" i="1" s="1"/>
  <c r="AE1209" i="1" a="1"/>
  <c r="AE1209" i="1" s="1"/>
  <c r="AE1217" i="1" a="1"/>
  <c r="AE1217" i="1" s="1"/>
  <c r="AE1220" i="1" a="1"/>
  <c r="AE1220" i="1" s="1"/>
  <c r="AE1224" i="1" a="1"/>
  <c r="AE1224" i="1" s="1"/>
  <c r="AE1233" i="1" a="1"/>
  <c r="AE1233" i="1" s="1"/>
  <c r="AE1237" i="1" a="1"/>
  <c r="AE1237" i="1" s="1"/>
  <c r="AE1244" i="1" a="1"/>
  <c r="AE1244" i="1" s="1"/>
  <c r="AE1245" i="1" a="1"/>
  <c r="AE1245" i="1" s="1"/>
  <c r="AE1260" i="1" a="1"/>
  <c r="AE1260" i="1" s="1"/>
  <c r="AE1261" i="1" a="1"/>
  <c r="AE1261" i="1" s="1"/>
  <c r="AE1274" i="1" a="1"/>
  <c r="AE1274" i="1" s="1"/>
  <c r="AE1281" i="1" a="1"/>
  <c r="AE1281" i="1" s="1"/>
  <c r="AE1285" i="1" a="1"/>
  <c r="AE1285" i="1" s="1"/>
  <c r="AE1292" i="1" a="1"/>
  <c r="AE1292" i="1" s="1"/>
  <c r="AE1296" i="1" a="1"/>
  <c r="AE1296" i="1" s="1"/>
  <c r="AE1299" i="1" a="1"/>
  <c r="AE1299" i="1" s="1"/>
  <c r="AE1302" i="1" a="1"/>
  <c r="AE1302" i="1" s="1"/>
  <c r="AE1305" i="1" a="1"/>
  <c r="AE1305" i="1" s="1"/>
  <c r="AE1310" i="1" a="1"/>
  <c r="AE1310" i="1" s="1"/>
  <c r="AE1037" i="1" a="1"/>
  <c r="AE1037" i="1" s="1"/>
  <c r="AE1096" i="1" a="1"/>
  <c r="AE1096" i="1" s="1"/>
  <c r="AE1127" i="1" a="1"/>
  <c r="AE1127" i="1" s="1"/>
  <c r="AE1194" i="1" a="1"/>
  <c r="AE1194" i="1" s="1"/>
  <c r="AE1197" i="1" a="1"/>
  <c r="AE1197" i="1" s="1"/>
  <c r="AE1200" i="1" a="1"/>
  <c r="AE1200" i="1" s="1"/>
  <c r="AE1203" i="1" a="1"/>
  <c r="AE1203" i="1" s="1"/>
  <c r="AE1216" i="1" a="1"/>
  <c r="AE1216" i="1" s="1"/>
  <c r="AE1219" i="1" a="1"/>
  <c r="AE1219" i="1" s="1"/>
  <c r="AE1223" i="1" a="1"/>
  <c r="AE1223" i="1" s="1"/>
  <c r="AE1229" i="1" a="1"/>
  <c r="AE1229" i="1" s="1"/>
  <c r="AE1232" i="1" a="1"/>
  <c r="AE1232" i="1" s="1"/>
  <c r="AE1235" i="1" a="1"/>
  <c r="AE1235" i="1" s="1"/>
  <c r="AE1239" i="1" a="1"/>
  <c r="AE1239" i="1" s="1"/>
  <c r="AE1240" i="1" a="1"/>
  <c r="AE1240" i="1" s="1"/>
  <c r="AE1241" i="1" a="1"/>
  <c r="AE1241" i="1" s="1"/>
  <c r="AE1236" i="1" a="1"/>
  <c r="AE1236" i="1" s="1"/>
  <c r="AE1273" i="1" a="1"/>
  <c r="AE1273" i="1" s="1"/>
  <c r="AE1295" i="1" a="1"/>
  <c r="AE1295" i="1" s="1"/>
  <c r="AE1318" i="1" a="1"/>
  <c r="AE1318" i="1" s="1"/>
  <c r="AE1324" i="1" a="1"/>
  <c r="AE1324" i="1" s="1"/>
  <c r="AE1327" i="1" a="1"/>
  <c r="AE1327" i="1" s="1"/>
  <c r="AE1353" i="1" a="1"/>
  <c r="AE1353" i="1" s="1"/>
  <c r="AE1356" i="1" a="1"/>
  <c r="AE1356" i="1" s="1"/>
  <c r="AE1374" i="1" a="1"/>
  <c r="AE1374" i="1" s="1"/>
  <c r="AE1378" i="1" a="1"/>
  <c r="AE1378" i="1" s="1"/>
  <c r="AE1385" i="1" a="1"/>
  <c r="AE1385" i="1" s="1"/>
  <c r="AE1387" i="1" a="1"/>
  <c r="AE1387" i="1" s="1"/>
  <c r="AE1389" i="1" a="1"/>
  <c r="AE1389" i="1" s="1"/>
  <c r="AE1391" i="1" a="1"/>
  <c r="AE1391" i="1" s="1"/>
  <c r="AE1393" i="1" a="1"/>
  <c r="AE1393" i="1" s="1"/>
  <c r="AE1395" i="1" a="1"/>
  <c r="AE1395" i="1" s="1"/>
  <c r="AE1397" i="1" a="1"/>
  <c r="AE1397" i="1" s="1"/>
  <c r="AE1399" i="1" a="1"/>
  <c r="AE1399" i="1" s="1"/>
  <c r="AE1401" i="1" a="1"/>
  <c r="AE1401" i="1" s="1"/>
  <c r="AE1403" i="1" a="1"/>
  <c r="AE1403" i="1" s="1"/>
  <c r="AE1405" i="1" a="1"/>
  <c r="AE1405" i="1" s="1"/>
  <c r="AE1407" i="1" a="1"/>
  <c r="AE1407" i="1" s="1"/>
  <c r="AE1409" i="1" a="1"/>
  <c r="AE1409" i="1" s="1"/>
  <c r="AE1411" i="1" a="1"/>
  <c r="AE1411" i="1" s="1"/>
  <c r="AE1413" i="1" a="1"/>
  <c r="AE1413" i="1" s="1"/>
  <c r="AE1084" i="1" a="1"/>
  <c r="AE1084" i="1" s="1"/>
  <c r="AE1214" i="1" a="1"/>
  <c r="AE1214" i="1" s="1"/>
  <c r="AE1330" i="1" a="1"/>
  <c r="AE1330" i="1" s="1"/>
  <c r="AE1337" i="1" a="1"/>
  <c r="AE1337" i="1" s="1"/>
  <c r="AE1341" i="1" a="1"/>
  <c r="AE1341" i="1" s="1"/>
  <c r="AE1347" i="1" a="1"/>
  <c r="AE1347" i="1" s="1"/>
  <c r="AE1370" i="1" a="1"/>
  <c r="AE1370" i="1" s="1"/>
  <c r="AE1377" i="1" a="1"/>
  <c r="AE1377" i="1" s="1"/>
  <c r="AE1382" i="1" a="1"/>
  <c r="AE1382" i="1" s="1"/>
  <c r="AE1072" i="1" a="1"/>
  <c r="AE1072" i="1" s="1"/>
  <c r="AE1112" i="1" a="1"/>
  <c r="AE1112" i="1" s="1"/>
  <c r="AE1243" i="1" a="1"/>
  <c r="AE1243" i="1" s="1"/>
  <c r="AE1257" i="1" a="1"/>
  <c r="AE1257" i="1" s="1"/>
  <c r="AE1291" i="1" a="1"/>
  <c r="AE1291" i="1" s="1"/>
  <c r="AE1312" i="1" a="1"/>
  <c r="AE1312" i="1" s="1"/>
  <c r="AE1315" i="1" a="1"/>
  <c r="AE1315" i="1" s="1"/>
  <c r="AE1323" i="1" a="1"/>
  <c r="AE1323" i="1" s="1"/>
  <c r="AE1333" i="1" a="1"/>
  <c r="AE1333" i="1" s="1"/>
  <c r="AE1344" i="1" a="1"/>
  <c r="AE1344" i="1" s="1"/>
  <c r="AE1349" i="1" a="1"/>
  <c r="AE1349" i="1" s="1"/>
  <c r="AE1352" i="1" a="1"/>
  <c r="AE1352" i="1" s="1"/>
  <c r="AE1355" i="1" a="1"/>
  <c r="AE1355" i="1" s="1"/>
  <c r="AE1361" i="1" a="1"/>
  <c r="AE1361" i="1" s="1"/>
  <c r="AE1364" i="1" a="1"/>
  <c r="AE1364" i="1" s="1"/>
  <c r="AE1367" i="1" a="1"/>
  <c r="AE1367" i="1" s="1"/>
  <c r="AE1373" i="1" a="1"/>
  <c r="AE1373" i="1" s="1"/>
  <c r="AE1211" i="1" a="1"/>
  <c r="AE1211" i="1" s="1"/>
  <c r="AE1258" i="1" a="1"/>
  <c r="AE1258" i="1" s="1"/>
  <c r="AE1317" i="1" a="1"/>
  <c r="AE1317" i="1" s="1"/>
  <c r="AE1320" i="1" a="1"/>
  <c r="AE1320" i="1" s="1"/>
  <c r="AE1326" i="1" a="1"/>
  <c r="AE1326" i="1" s="1"/>
  <c r="AE1329" i="1" a="1"/>
  <c r="AE1329" i="1" s="1"/>
  <c r="AE1336" i="1" a="1"/>
  <c r="AE1336" i="1" s="1"/>
  <c r="AE1340" i="1" a="1"/>
  <c r="AE1340" i="1" s="1"/>
  <c r="AE1358" i="1" a="1"/>
  <c r="AE1358" i="1" s="1"/>
  <c r="AE1206" i="1" a="1"/>
  <c r="AE1206" i="1" s="1"/>
  <c r="AE1322" i="1" a="1"/>
  <c r="AE1322" i="1" s="1"/>
  <c r="AE1332" i="1" a="1"/>
  <c r="AE1332" i="1" s="1"/>
  <c r="AE1346" i="1" a="1"/>
  <c r="AE1346" i="1" s="1"/>
  <c r="AE1351" i="1" a="1"/>
  <c r="AE1351" i="1" s="1"/>
  <c r="AE1363" i="1" a="1"/>
  <c r="AE1363" i="1" s="1"/>
  <c r="AE1366" i="1" a="1"/>
  <c r="AE1366" i="1" s="1"/>
  <c r="AE1369" i="1" a="1"/>
  <c r="AE1369" i="1" s="1"/>
  <c r="AE1372" i="1" a="1"/>
  <c r="AE1372" i="1" s="1"/>
  <c r="AE1380" i="1" a="1"/>
  <c r="AE1380" i="1" s="1"/>
  <c r="AE1384" i="1" a="1"/>
  <c r="AE1384" i="1" s="1"/>
  <c r="AE1386" i="1" a="1"/>
  <c r="AE1386" i="1" s="1"/>
  <c r="AE1388" i="1" a="1"/>
  <c r="AE1388" i="1" s="1"/>
  <c r="AE1390" i="1" a="1"/>
  <c r="AE1390" i="1" s="1"/>
  <c r="AE1392" i="1" a="1"/>
  <c r="AE1392" i="1" s="1"/>
  <c r="AE1394" i="1" a="1"/>
  <c r="AE1394" i="1" s="1"/>
  <c r="AE1396" i="1" a="1"/>
  <c r="AE1396" i="1" s="1"/>
  <c r="AE1398" i="1" a="1"/>
  <c r="AE1398" i="1" s="1"/>
  <c r="AE1400" i="1" a="1"/>
  <c r="AE1400" i="1" s="1"/>
  <c r="AE1402" i="1" a="1"/>
  <c r="AE1402" i="1" s="1"/>
  <c r="AE1404" i="1" a="1"/>
  <c r="AE1404" i="1" s="1"/>
  <c r="AE1406" i="1" a="1"/>
  <c r="AE1406" i="1" s="1"/>
  <c r="AE1408" i="1" a="1"/>
  <c r="AE1408" i="1" s="1"/>
  <c r="AE1410" i="1" a="1"/>
  <c r="AE1410" i="1" s="1"/>
  <c r="AE1412" i="1" a="1"/>
  <c r="AE1412" i="1" s="1"/>
  <c r="AE1414" i="1" a="1"/>
  <c r="AE1414" i="1" s="1"/>
  <c r="AE1416" i="1" a="1"/>
  <c r="AE1416" i="1" s="1"/>
  <c r="AE1242" i="1" a="1"/>
  <c r="AE1242" i="1" s="1"/>
  <c r="AE1259" i="1" a="1"/>
  <c r="AE1259" i="1" s="1"/>
  <c r="AE1288" i="1" a="1"/>
  <c r="AE1288" i="1" s="1"/>
  <c r="AE1304" i="1" a="1"/>
  <c r="AE1304" i="1" s="1"/>
  <c r="AE1313" i="1" a="1"/>
  <c r="AE1313" i="1" s="1"/>
  <c r="AE1314" i="1" a="1"/>
  <c r="AE1314" i="1" s="1"/>
  <c r="AE1335" i="1" a="1"/>
  <c r="AE1335" i="1" s="1"/>
  <c r="AE1339" i="1" a="1"/>
  <c r="AE1339" i="1" s="1"/>
  <c r="AE1343" i="1" a="1"/>
  <c r="AE1343" i="1" s="1"/>
  <c r="AE1354" i="1" a="1"/>
  <c r="AE1354" i="1" s="1"/>
  <c r="AE1360" i="1" a="1"/>
  <c r="AE1360" i="1" s="1"/>
  <c r="AE1375" i="1" a="1"/>
  <c r="AE1375" i="1" s="1"/>
  <c r="AE1278" i="1" a="1"/>
  <c r="AE1278" i="1" s="1"/>
  <c r="AE1284" i="1" a="1"/>
  <c r="AE1284" i="1" s="1"/>
  <c r="AE1321" i="1" a="1"/>
  <c r="AE1321" i="1" s="1"/>
  <c r="AE1334" i="1" a="1"/>
  <c r="AE1334" i="1" s="1"/>
  <c r="AE1338" i="1" a="1"/>
  <c r="AE1338" i="1" s="1"/>
  <c r="AE1345" i="1" a="1"/>
  <c r="AE1345" i="1" s="1"/>
  <c r="AE1350" i="1" a="1"/>
  <c r="AE1350" i="1" s="1"/>
  <c r="AE1359" i="1" a="1"/>
  <c r="AE1359" i="1" s="1"/>
  <c r="AE1362" i="1" a="1"/>
  <c r="AE1362" i="1" s="1"/>
  <c r="AE1365" i="1" a="1"/>
  <c r="AE1365" i="1" s="1"/>
  <c r="AE1368" i="1" a="1"/>
  <c r="AE1368" i="1" s="1"/>
  <c r="AE1371" i="1" a="1"/>
  <c r="AE1371" i="1" s="1"/>
  <c r="AE1376" i="1" a="1"/>
  <c r="AE1376" i="1" s="1"/>
  <c r="AE1381" i="1" a="1"/>
  <c r="AE1381" i="1" s="1"/>
  <c r="AE1419" i="1" a="1"/>
  <c r="AE1419" i="1" s="1"/>
  <c r="AE1423" i="1" a="1"/>
  <c r="AE1423" i="1" s="1"/>
  <c r="AE1431" i="1" a="1"/>
  <c r="AE1431" i="1" s="1"/>
  <c r="AE1434" i="1" a="1"/>
  <c r="AE1434" i="1" s="1"/>
  <c r="AE1436" i="1" a="1"/>
  <c r="AE1436" i="1" s="1"/>
  <c r="AE1438" i="1" a="1"/>
  <c r="AE1438" i="1" s="1"/>
  <c r="AE1440" i="1" a="1"/>
  <c r="AE1440" i="1" s="1"/>
  <c r="AE1442" i="1" a="1"/>
  <c r="AE1442" i="1" s="1"/>
  <c r="AE1444" i="1" a="1"/>
  <c r="AE1444" i="1" s="1"/>
  <c r="AE1446" i="1" a="1"/>
  <c r="AE1446" i="1" s="1"/>
  <c r="AE1448" i="1" a="1"/>
  <c r="AE1448" i="1" s="1"/>
  <c r="AE1450" i="1" a="1"/>
  <c r="AE1450" i="1" s="1"/>
  <c r="AE1452" i="1" a="1"/>
  <c r="AE1452" i="1" s="1"/>
  <c r="AE1454" i="1" a="1"/>
  <c r="AE1454" i="1" s="1"/>
  <c r="AE1456" i="1" a="1"/>
  <c r="AE1456" i="1" s="1"/>
  <c r="AE1458" i="1" a="1"/>
  <c r="AE1458" i="1" s="1"/>
  <c r="AE1460" i="1" a="1"/>
  <c r="AE1460" i="1" s="1"/>
  <c r="AE1462" i="1" a="1"/>
  <c r="AE1462" i="1" s="1"/>
  <c r="AE1464" i="1" a="1"/>
  <c r="AE1464" i="1" s="1"/>
  <c r="AE1466" i="1" a="1"/>
  <c r="AE1466" i="1" s="1"/>
  <c r="AE1468" i="1" a="1"/>
  <c r="AE1468" i="1" s="1"/>
  <c r="AE1470" i="1" a="1"/>
  <c r="AE1470" i="1" s="1"/>
  <c r="AE1472" i="1" a="1"/>
  <c r="AE1472" i="1" s="1"/>
  <c r="AE1474" i="1" a="1"/>
  <c r="AE1474" i="1" s="1"/>
  <c r="AE1476" i="1" a="1"/>
  <c r="AE1476" i="1" s="1"/>
  <c r="AE1478" i="1" a="1"/>
  <c r="AE1478" i="1" s="1"/>
  <c r="AE1480" i="1" a="1"/>
  <c r="AE1480" i="1" s="1"/>
  <c r="AE1482" i="1" a="1"/>
  <c r="AE1482" i="1" s="1"/>
  <c r="AE1484" i="1" a="1"/>
  <c r="AE1484" i="1" s="1"/>
  <c r="AE1486" i="1" a="1"/>
  <c r="AE1486" i="1" s="1"/>
  <c r="AE1488" i="1" a="1"/>
  <c r="AE1488" i="1" s="1"/>
  <c r="AE1490" i="1" a="1"/>
  <c r="AE1490" i="1" s="1"/>
  <c r="AE1492" i="1" a="1"/>
  <c r="AE1492" i="1" s="1"/>
  <c r="AE1494" i="1" a="1"/>
  <c r="AE1494" i="1" s="1"/>
  <c r="AE1496" i="1" a="1"/>
  <c r="AE1496" i="1" s="1"/>
  <c r="AE1498" i="1" a="1"/>
  <c r="AE1498" i="1" s="1"/>
  <c r="AE1500" i="1" a="1"/>
  <c r="AE1500" i="1" s="1"/>
  <c r="AE1502" i="1" a="1"/>
  <c r="AE1502" i="1" s="1"/>
  <c r="AE1504" i="1" a="1"/>
  <c r="AE1504" i="1" s="1"/>
  <c r="AE1506" i="1" a="1"/>
  <c r="AE1506" i="1" s="1"/>
  <c r="AE1508" i="1" a="1"/>
  <c r="AE1508" i="1" s="1"/>
  <c r="AE1510" i="1" a="1"/>
  <c r="AE1510" i="1" s="1"/>
  <c r="AE1512" i="1" a="1"/>
  <c r="AE1512" i="1" s="1"/>
  <c r="AE1514" i="1" a="1"/>
  <c r="AE1514" i="1" s="1"/>
  <c r="AE1516" i="1" a="1"/>
  <c r="AE1516" i="1" s="1"/>
  <c r="AE1518" i="1" a="1"/>
  <c r="AE1518" i="1" s="1"/>
  <c r="AE1520" i="1" a="1"/>
  <c r="AE1520" i="1" s="1"/>
  <c r="AE1524" i="1" a="1"/>
  <c r="AE1524" i="1" s="1"/>
  <c r="AE1529" i="1" a="1"/>
  <c r="AE1529" i="1" s="1"/>
  <c r="AE1535" i="1" a="1"/>
  <c r="AE1535" i="1" s="1"/>
  <c r="AE1541" i="1" a="1"/>
  <c r="AE1541" i="1" s="1"/>
  <c r="AE1543" i="1" a="1"/>
  <c r="AE1543" i="1" s="1"/>
  <c r="AE1545" i="1" a="1"/>
  <c r="AE1545" i="1" s="1"/>
  <c r="AE1316" i="1" a="1"/>
  <c r="AE1316" i="1" s="1"/>
  <c r="AE1328" i="1" a="1"/>
  <c r="AE1328" i="1" s="1"/>
  <c r="AE1357" i="1" a="1"/>
  <c r="AE1357" i="1" s="1"/>
  <c r="AE1418" i="1" a="1"/>
  <c r="AE1418" i="1" s="1"/>
  <c r="AE1426" i="1" a="1"/>
  <c r="AE1426" i="1" s="1"/>
  <c r="AE1523" i="1" a="1"/>
  <c r="AE1523" i="1" s="1"/>
  <c r="AE1530" i="1" a="1"/>
  <c r="AE1530" i="1" s="1"/>
  <c r="AE1429" i="1" a="1"/>
  <c r="AE1429" i="1" s="1"/>
  <c r="AE1528" i="1" a="1"/>
  <c r="AE1528" i="1" s="1"/>
  <c r="AE1536" i="1" a="1"/>
  <c r="AE1536" i="1" s="1"/>
  <c r="AE1539" i="1" a="1"/>
  <c r="AE1539" i="1" s="1"/>
  <c r="AE1307" i="1" a="1"/>
  <c r="AE1307" i="1" s="1"/>
  <c r="AE1325" i="1" a="1"/>
  <c r="AE1325" i="1" s="1"/>
  <c r="AE1342" i="1" a="1"/>
  <c r="AE1342" i="1" s="1"/>
  <c r="AE1383" i="1" a="1"/>
  <c r="AE1383" i="1" s="1"/>
  <c r="AE1424" i="1" a="1"/>
  <c r="AE1424" i="1" s="1"/>
  <c r="AE1432" i="1" a="1"/>
  <c r="AE1432" i="1" s="1"/>
  <c r="AE1522" i="1" a="1"/>
  <c r="AE1522" i="1" s="1"/>
  <c r="AE1427" i="1" a="1"/>
  <c r="AE1427" i="1" s="1"/>
  <c r="AE1433" i="1" a="1"/>
  <c r="AE1433" i="1" s="1"/>
  <c r="AE1435" i="1" a="1"/>
  <c r="AE1435" i="1" s="1"/>
  <c r="AE1437" i="1" a="1"/>
  <c r="AE1437" i="1" s="1"/>
  <c r="AE1439" i="1" a="1"/>
  <c r="AE1439" i="1" s="1"/>
  <c r="AE1441" i="1" a="1"/>
  <c r="AE1441" i="1" s="1"/>
  <c r="AE1443" i="1" a="1"/>
  <c r="AE1443" i="1" s="1"/>
  <c r="AE1445" i="1" a="1"/>
  <c r="AE1445" i="1" s="1"/>
  <c r="AE1447" i="1" a="1"/>
  <c r="AE1447" i="1" s="1"/>
  <c r="AE1449" i="1" a="1"/>
  <c r="AE1449" i="1" s="1"/>
  <c r="AE1451" i="1" a="1"/>
  <c r="AE1451" i="1" s="1"/>
  <c r="AE1453" i="1" a="1"/>
  <c r="AE1453" i="1" s="1"/>
  <c r="AE1455" i="1" a="1"/>
  <c r="AE1455" i="1" s="1"/>
  <c r="AE1457" i="1" a="1"/>
  <c r="AE1457" i="1" s="1"/>
  <c r="AE1459" i="1" a="1"/>
  <c r="AE1459" i="1" s="1"/>
  <c r="AE1461" i="1" a="1"/>
  <c r="AE1461" i="1" s="1"/>
  <c r="AE1463" i="1" a="1"/>
  <c r="AE1463" i="1" s="1"/>
  <c r="AE1465" i="1" a="1"/>
  <c r="AE1465" i="1" s="1"/>
  <c r="AE1467" i="1" a="1"/>
  <c r="AE1467" i="1" s="1"/>
  <c r="AE1469" i="1" a="1"/>
  <c r="AE1469" i="1" s="1"/>
  <c r="AE1471" i="1" a="1"/>
  <c r="AE1471" i="1" s="1"/>
  <c r="AE1473" i="1" a="1"/>
  <c r="AE1473" i="1" s="1"/>
  <c r="AE1475" i="1" a="1"/>
  <c r="AE1475" i="1" s="1"/>
  <c r="AE1477" i="1" a="1"/>
  <c r="AE1477" i="1" s="1"/>
  <c r="AE1479" i="1" a="1"/>
  <c r="AE1479" i="1" s="1"/>
  <c r="AE1481" i="1" a="1"/>
  <c r="AE1481" i="1" s="1"/>
  <c r="AE1483" i="1" a="1"/>
  <c r="AE1483" i="1" s="1"/>
  <c r="AE1485" i="1" a="1"/>
  <c r="AE1485" i="1" s="1"/>
  <c r="AE1487" i="1" a="1"/>
  <c r="AE1487" i="1" s="1"/>
  <c r="AE1489" i="1" a="1"/>
  <c r="AE1489" i="1" s="1"/>
  <c r="AE1491" i="1" a="1"/>
  <c r="AE1491" i="1" s="1"/>
  <c r="AE1493" i="1" a="1"/>
  <c r="AE1493" i="1" s="1"/>
  <c r="AE1495" i="1" a="1"/>
  <c r="AE1495" i="1" s="1"/>
  <c r="AE1497" i="1" a="1"/>
  <c r="AE1497" i="1" s="1"/>
  <c r="AE1499" i="1" a="1"/>
  <c r="AE1499" i="1" s="1"/>
  <c r="AE1501" i="1" a="1"/>
  <c r="AE1501" i="1" s="1"/>
  <c r="AE1503" i="1" a="1"/>
  <c r="AE1503" i="1" s="1"/>
  <c r="AE1505" i="1" a="1"/>
  <c r="AE1505" i="1" s="1"/>
  <c r="AE1507" i="1" a="1"/>
  <c r="AE1507" i="1" s="1"/>
  <c r="AE1509" i="1" a="1"/>
  <c r="AE1509" i="1" s="1"/>
  <c r="AE1511" i="1" a="1"/>
  <c r="AE1511" i="1" s="1"/>
  <c r="AE1513" i="1" a="1"/>
  <c r="AE1513" i="1" s="1"/>
  <c r="AE1515" i="1" a="1"/>
  <c r="AE1515" i="1" s="1"/>
  <c r="AE1517" i="1" a="1"/>
  <c r="AE1517" i="1" s="1"/>
  <c r="AE1519" i="1" a="1"/>
  <c r="AE1519" i="1" s="1"/>
  <c r="AE1527" i="1" a="1"/>
  <c r="AE1527" i="1" s="1"/>
  <c r="AE1531" i="1" a="1"/>
  <c r="AE1531" i="1" s="1"/>
  <c r="AE1532" i="1" a="1"/>
  <c r="AE1532" i="1" s="1"/>
  <c r="AE1533" i="1" a="1"/>
  <c r="AE1533" i="1" s="1"/>
  <c r="AE1542" i="1" a="1"/>
  <c r="AE1542" i="1" s="1"/>
  <c r="AE1308" i="1" a="1"/>
  <c r="AE1308" i="1" s="1"/>
  <c r="AE1379" i="1" a="1"/>
  <c r="AE1379" i="1" s="1"/>
  <c r="AE1417" i="1" a="1"/>
  <c r="AE1417" i="1" s="1"/>
  <c r="AE1421" i="1" a="1"/>
  <c r="AE1421" i="1" s="1"/>
  <c r="AE1422" i="1" a="1"/>
  <c r="AE1422" i="1" s="1"/>
  <c r="AE1430" i="1" a="1"/>
  <c r="AE1430" i="1" s="1"/>
  <c r="AE1521" i="1" a="1"/>
  <c r="AE1521" i="1" s="1"/>
  <c r="AE1540" i="1" a="1"/>
  <c r="AE1540" i="1" s="1"/>
  <c r="AE1319" i="1" a="1"/>
  <c r="AE1319" i="1" s="1"/>
  <c r="AE1331" i="1" a="1"/>
  <c r="AE1331" i="1" s="1"/>
  <c r="AE1348" i="1" a="1"/>
  <c r="AE1348" i="1" s="1"/>
  <c r="AE1428" i="1" a="1"/>
  <c r="AE1428" i="1" s="1"/>
  <c r="AE1538" i="1" a="1"/>
  <c r="AE1538" i="1" s="1"/>
  <c r="AE1572" i="1" a="1"/>
  <c r="AE1572" i="1" s="1"/>
  <c r="AE1573" i="1" a="1"/>
  <c r="AE1573" i="1" s="1"/>
  <c r="AE1580" i="1" a="1"/>
  <c r="AE1580" i="1" s="1"/>
  <c r="AE1581" i="1" a="1"/>
  <c r="AE1581" i="1" s="1"/>
  <c r="AE1595" i="1" a="1"/>
  <c r="AE1595" i="1" s="1"/>
  <c r="AE1596" i="1" a="1"/>
  <c r="AE1596" i="1" s="1"/>
  <c r="AE1609" i="1" a="1"/>
  <c r="AE1609" i="1" s="1"/>
  <c r="AE1610" i="1" a="1"/>
  <c r="AE1610" i="1" s="1"/>
  <c r="AE1611" i="1" a="1"/>
  <c r="AE1611" i="1" s="1"/>
  <c r="AE1612" i="1" a="1"/>
  <c r="AE1612" i="1" s="1"/>
  <c r="AE1625" i="1" a="1"/>
  <c r="AE1625" i="1" s="1"/>
  <c r="AE1626" i="1" a="1"/>
  <c r="AE1626" i="1" s="1"/>
  <c r="AE1627" i="1" a="1"/>
  <c r="AE1627" i="1" s="1"/>
  <c r="AE1628" i="1" a="1"/>
  <c r="AE1628" i="1" s="1"/>
  <c r="AE1641" i="1" a="1"/>
  <c r="AE1641" i="1" s="1"/>
  <c r="AE1642" i="1" a="1"/>
  <c r="AE1642" i="1" s="1"/>
  <c r="AE1643" i="1" a="1"/>
  <c r="AE1643" i="1" s="1"/>
  <c r="AE1644" i="1" a="1"/>
  <c r="AE1644" i="1" s="1"/>
  <c r="AE1652" i="1" a="1"/>
  <c r="AE1652" i="1" s="1"/>
  <c r="AE1654" i="1" a="1"/>
  <c r="AE1654" i="1" s="1"/>
  <c r="AE1666" i="1" a="1"/>
  <c r="AE1666" i="1" s="1"/>
  <c r="AE1679" i="1" a="1"/>
  <c r="AE1679" i="1" s="1"/>
  <c r="AE1691" i="1" a="1"/>
  <c r="AE1691" i="1" s="1"/>
  <c r="AE1693" i="1" a="1"/>
  <c r="AE1693" i="1" s="1"/>
  <c r="AE1695" i="1" a="1"/>
  <c r="AE1695" i="1" s="1"/>
  <c r="AE1549" i="1" a="1"/>
  <c r="AE1549" i="1" s="1"/>
  <c r="AE1551" i="1" a="1"/>
  <c r="AE1551" i="1" s="1"/>
  <c r="AE1553" i="1" a="1"/>
  <c r="AE1553" i="1" s="1"/>
  <c r="AE1555" i="1" a="1"/>
  <c r="AE1555" i="1" s="1"/>
  <c r="AE1557" i="1" a="1"/>
  <c r="AE1557" i="1" s="1"/>
  <c r="AE1559" i="1" a="1"/>
  <c r="AE1559" i="1" s="1"/>
  <c r="AE1561" i="1" a="1"/>
  <c r="AE1561" i="1" s="1"/>
  <c r="AE1563" i="1" a="1"/>
  <c r="AE1563" i="1" s="1"/>
  <c r="AE1565" i="1" a="1"/>
  <c r="AE1565" i="1" s="1"/>
  <c r="AE1567" i="1" a="1"/>
  <c r="AE1567" i="1" s="1"/>
  <c r="AE1575" i="1" a="1"/>
  <c r="AE1575" i="1" s="1"/>
  <c r="AE1582" i="1" a="1"/>
  <c r="AE1582" i="1" s="1"/>
  <c r="AE1583" i="1" a="1"/>
  <c r="AE1583" i="1" s="1"/>
  <c r="AE1651" i="1" a="1"/>
  <c r="AE1651" i="1" s="1"/>
  <c r="AE1653" i="1" a="1"/>
  <c r="AE1653" i="1" s="1"/>
  <c r="AE1664" i="1" a="1"/>
  <c r="AE1664" i="1" s="1"/>
  <c r="AE1665" i="1" a="1"/>
  <c r="AE1665" i="1" s="1"/>
  <c r="AE1676" i="1" a="1"/>
  <c r="AE1676" i="1" s="1"/>
  <c r="AE1678" i="1" a="1"/>
  <c r="AE1678" i="1" s="1"/>
  <c r="AE1690" i="1" a="1"/>
  <c r="AE1690" i="1" s="1"/>
  <c r="AE1415" i="1" a="1"/>
  <c r="AE1415" i="1" s="1"/>
  <c r="AE1584" i="1" a="1"/>
  <c r="AE1584" i="1" s="1"/>
  <c r="AE1585" i="1" a="1"/>
  <c r="AE1585" i="1" s="1"/>
  <c r="AE1597" i="1" a="1"/>
  <c r="AE1597" i="1" s="1"/>
  <c r="AE1598" i="1" a="1"/>
  <c r="AE1598" i="1" s="1"/>
  <c r="AE1599" i="1" a="1"/>
  <c r="AE1599" i="1" s="1"/>
  <c r="AE1600" i="1" a="1"/>
  <c r="AE1600" i="1" s="1"/>
  <c r="AE1613" i="1" a="1"/>
  <c r="AE1613" i="1" s="1"/>
  <c r="AE1614" i="1" a="1"/>
  <c r="AE1614" i="1" s="1"/>
  <c r="AE1615" i="1" a="1"/>
  <c r="AE1615" i="1" s="1"/>
  <c r="AE1616" i="1" a="1"/>
  <c r="AE1616" i="1" s="1"/>
  <c r="AE1629" i="1" a="1"/>
  <c r="AE1629" i="1" s="1"/>
  <c r="AE1630" i="1" a="1"/>
  <c r="AE1630" i="1" s="1"/>
  <c r="AE1631" i="1" a="1"/>
  <c r="AE1631" i="1" s="1"/>
  <c r="AE1632" i="1" a="1"/>
  <c r="AE1632" i="1" s="1"/>
  <c r="AE1645" i="1" a="1"/>
  <c r="AE1645" i="1" s="1"/>
  <c r="AE1646" i="1" a="1"/>
  <c r="AE1646" i="1" s="1"/>
  <c r="AE1647" i="1" a="1"/>
  <c r="AE1647" i="1" s="1"/>
  <c r="AE1648" i="1" a="1"/>
  <c r="AE1648" i="1" s="1"/>
  <c r="AE1650" i="1" a="1"/>
  <c r="AE1650" i="1" s="1"/>
  <c r="AE1663" i="1" a="1"/>
  <c r="AE1663" i="1" s="1"/>
  <c r="AE1675" i="1" a="1"/>
  <c r="AE1675" i="1" s="1"/>
  <c r="AE1677" i="1" a="1"/>
  <c r="AE1677" i="1" s="1"/>
  <c r="AE1688" i="1" a="1"/>
  <c r="AE1688" i="1" s="1"/>
  <c r="AE1689" i="1" a="1"/>
  <c r="AE1689" i="1" s="1"/>
  <c r="AE1526" i="1" a="1"/>
  <c r="AE1526" i="1" s="1"/>
  <c r="AE1546" i="1" a="1"/>
  <c r="AE1546" i="1" s="1"/>
  <c r="AE1586" i="1" a="1"/>
  <c r="AE1586" i="1" s="1"/>
  <c r="AE1587" i="1" a="1"/>
  <c r="AE1587" i="1" s="1"/>
  <c r="AE1649" i="1" a="1"/>
  <c r="AE1649" i="1" s="1"/>
  <c r="AE1660" i="1" a="1"/>
  <c r="AE1660" i="1" s="1"/>
  <c r="AE1662" i="1" a="1"/>
  <c r="AE1662" i="1" s="1"/>
  <c r="AE1674" i="1" a="1"/>
  <c r="AE1674" i="1" s="1"/>
  <c r="AE1687" i="1" a="1"/>
  <c r="AE1687" i="1" s="1"/>
  <c r="AE1537" i="1" a="1"/>
  <c r="AE1537" i="1" s="1"/>
  <c r="AE1547" i="1" a="1"/>
  <c r="AE1547" i="1" s="1"/>
  <c r="AE1588" i="1" a="1"/>
  <c r="AE1588" i="1" s="1"/>
  <c r="AE1589" i="1" a="1"/>
  <c r="AE1589" i="1" s="1"/>
  <c r="AE1601" i="1" a="1"/>
  <c r="AE1601" i="1" s="1"/>
  <c r="AE1602" i="1" a="1"/>
  <c r="AE1602" i="1" s="1"/>
  <c r="AE1603" i="1" a="1"/>
  <c r="AE1603" i="1" s="1"/>
  <c r="AE1604" i="1" a="1"/>
  <c r="AE1604" i="1" s="1"/>
  <c r="AE1617" i="1" a="1"/>
  <c r="AE1617" i="1" s="1"/>
  <c r="AE1618" i="1" a="1"/>
  <c r="AE1618" i="1" s="1"/>
  <c r="AE1619" i="1" a="1"/>
  <c r="AE1619" i="1" s="1"/>
  <c r="AE1620" i="1" a="1"/>
  <c r="AE1620" i="1" s="1"/>
  <c r="AE1633" i="1" a="1"/>
  <c r="AE1633" i="1" s="1"/>
  <c r="AE1634" i="1" a="1"/>
  <c r="AE1634" i="1" s="1"/>
  <c r="AE1635" i="1" a="1"/>
  <c r="AE1635" i="1" s="1"/>
  <c r="AE1636" i="1" a="1"/>
  <c r="AE1636" i="1" s="1"/>
  <c r="AE1659" i="1" a="1"/>
  <c r="AE1659" i="1" s="1"/>
  <c r="AE1661" i="1" a="1"/>
  <c r="AE1661" i="1" s="1"/>
  <c r="AE1672" i="1" a="1"/>
  <c r="AE1672" i="1" s="1"/>
  <c r="AE1673" i="1" a="1"/>
  <c r="AE1673" i="1" s="1"/>
  <c r="AE1684" i="1" a="1"/>
  <c r="AE1684" i="1" s="1"/>
  <c r="AE1686" i="1" a="1"/>
  <c r="AE1686" i="1" s="1"/>
  <c r="AE1525" i="1" a="1"/>
  <c r="AE1525" i="1" s="1"/>
  <c r="AE1548" i="1" a="1"/>
  <c r="AE1548" i="1" s="1"/>
  <c r="AE1550" i="1" a="1"/>
  <c r="AE1550" i="1" s="1"/>
  <c r="AE1552" i="1" a="1"/>
  <c r="AE1552" i="1" s="1"/>
  <c r="AE1554" i="1" a="1"/>
  <c r="AE1554" i="1" s="1"/>
  <c r="AE1556" i="1" a="1"/>
  <c r="AE1556" i="1" s="1"/>
  <c r="AE1558" i="1" a="1"/>
  <c r="AE1558" i="1" s="1"/>
  <c r="AE1560" i="1" a="1"/>
  <c r="AE1560" i="1" s="1"/>
  <c r="AE1562" i="1" a="1"/>
  <c r="AE1562" i="1" s="1"/>
  <c r="AE1564" i="1" a="1"/>
  <c r="AE1564" i="1" s="1"/>
  <c r="AE1566" i="1" a="1"/>
  <c r="AE1566" i="1" s="1"/>
  <c r="AE1568" i="1" a="1"/>
  <c r="AE1568" i="1" s="1"/>
  <c r="AE1574" i="1" a="1"/>
  <c r="AE1574" i="1" s="1"/>
  <c r="AE1590" i="1" a="1"/>
  <c r="AE1590" i="1" s="1"/>
  <c r="AE1591" i="1" a="1"/>
  <c r="AE1591" i="1" s="1"/>
  <c r="AE1658" i="1" a="1"/>
  <c r="AE1658" i="1" s="1"/>
  <c r="AE1671" i="1" a="1"/>
  <c r="AE1671" i="1" s="1"/>
  <c r="AE1683" i="1" a="1"/>
  <c r="AE1683" i="1" s="1"/>
  <c r="AE1685" i="1" a="1"/>
  <c r="AE1685" i="1" s="1"/>
  <c r="AE1696" i="1" a="1"/>
  <c r="AE1696" i="1" s="1"/>
  <c r="AE1544" i="1" a="1"/>
  <c r="AE1544" i="1" s="1"/>
  <c r="AE1570" i="1" a="1"/>
  <c r="AE1570" i="1" s="1"/>
  <c r="AE1571" i="1" a="1"/>
  <c r="AE1571" i="1" s="1"/>
  <c r="AE1578" i="1" a="1"/>
  <c r="AE1578" i="1" s="1"/>
  <c r="AE1579" i="1" a="1"/>
  <c r="AE1579" i="1" s="1"/>
  <c r="AE1594" i="1" a="1"/>
  <c r="AE1594" i="1" s="1"/>
  <c r="AE1655" i="1" a="1"/>
  <c r="AE1655" i="1" s="1"/>
  <c r="AE1592" i="1" a="1"/>
  <c r="AE1592" i="1" s="1"/>
  <c r="AE1622" i="1" a="1"/>
  <c r="AE1622" i="1" s="1"/>
  <c r="AE1657" i="1" a="1"/>
  <c r="AE1657" i="1" s="1"/>
  <c r="AE1711" i="1" a="1"/>
  <c r="AE1711" i="1" s="1"/>
  <c r="AE1739" i="1" a="1"/>
  <c r="AE1739" i="1" s="1"/>
  <c r="AE1755" i="1" a="1"/>
  <c r="AE1755" i="1" s="1"/>
  <c r="AE1756" i="1" a="1"/>
  <c r="AE1756" i="1" s="1"/>
  <c r="AE1770" i="1" a="1"/>
  <c r="AE1770" i="1" s="1"/>
  <c r="AE1771" i="1" a="1"/>
  <c r="AE1771" i="1" s="1"/>
  <c r="AE1792" i="1" a="1"/>
  <c r="AE1792" i="1" s="1"/>
  <c r="AE1797" i="1" a="1"/>
  <c r="AE1797" i="1" s="1"/>
  <c r="AE1798" i="1" a="1"/>
  <c r="AE1798" i="1" s="1"/>
  <c r="AE1807" i="1" a="1"/>
  <c r="AE1807" i="1" s="1"/>
  <c r="AE1810" i="1" a="1"/>
  <c r="AE1810" i="1" s="1"/>
  <c r="AE1836" i="1" a="1"/>
  <c r="AE1836" i="1" s="1"/>
  <c r="AE1841" i="1" a="1"/>
  <c r="AE1841" i="1" s="1"/>
  <c r="AE1855" i="1" a="1"/>
  <c r="AE1855" i="1" s="1"/>
  <c r="AE1868" i="1" a="1"/>
  <c r="AE1868" i="1" s="1"/>
  <c r="AE1879" i="1" a="1"/>
  <c r="AE1879" i="1" s="1"/>
  <c r="AE1894" i="1" a="1"/>
  <c r="AE1894" i="1" s="1"/>
  <c r="AE1910" i="1" a="1"/>
  <c r="AE1910" i="1" s="1"/>
  <c r="AE1919" i="1" a="1"/>
  <c r="AE1919" i="1" s="1"/>
  <c r="AE1932" i="1" a="1"/>
  <c r="AE1932" i="1" s="1"/>
  <c r="AE1933" i="1" a="1"/>
  <c r="AE1933" i="1" s="1"/>
  <c r="AE1608" i="1" a="1"/>
  <c r="AE1608" i="1" s="1"/>
  <c r="AE1638" i="1" a="1"/>
  <c r="AE1638" i="1" s="1"/>
  <c r="AE1667" i="1" a="1"/>
  <c r="AE1667" i="1" s="1"/>
  <c r="AE1680" i="1" a="1"/>
  <c r="AE1680" i="1" s="1"/>
  <c r="AE1712" i="1" a="1"/>
  <c r="AE1712" i="1" s="1"/>
  <c r="AE1713" i="1" a="1"/>
  <c r="AE1713" i="1" s="1"/>
  <c r="AE1730" i="1" a="1"/>
  <c r="AE1730" i="1" s="1"/>
  <c r="AE1733" i="1" a="1"/>
  <c r="AE1733" i="1" s="1"/>
  <c r="AE1738" i="1" a="1"/>
  <c r="AE1738" i="1" s="1"/>
  <c r="AE1757" i="1" a="1"/>
  <c r="AE1757" i="1" s="1"/>
  <c r="AE1772" i="1" a="1"/>
  <c r="AE1772" i="1" s="1"/>
  <c r="AE1773" i="1" a="1"/>
  <c r="AE1773" i="1" s="1"/>
  <c r="AE1802" i="1" a="1"/>
  <c r="AE1802" i="1" s="1"/>
  <c r="AE1822" i="1" a="1"/>
  <c r="AE1822" i="1" s="1"/>
  <c r="AE1824" i="1" a="1"/>
  <c r="AE1824" i="1" s="1"/>
  <c r="AE1825" i="1" a="1"/>
  <c r="AE1825" i="1" s="1"/>
  <c r="AE1826" i="1" a="1"/>
  <c r="AE1826" i="1" s="1"/>
  <c r="AE1837" i="1" a="1"/>
  <c r="AE1837" i="1" s="1"/>
  <c r="AE1842" i="1" a="1"/>
  <c r="AE1842" i="1" s="1"/>
  <c r="AE1843" i="1" a="1"/>
  <c r="AE1843" i="1" s="1"/>
  <c r="AE1856" i="1" a="1"/>
  <c r="AE1856" i="1" s="1"/>
  <c r="AE1857" i="1" a="1"/>
  <c r="AE1857" i="1" s="1"/>
  <c r="AE1858" i="1" a="1"/>
  <c r="AE1858" i="1" s="1"/>
  <c r="AE1859" i="1" a="1"/>
  <c r="AE1859" i="1" s="1"/>
  <c r="AE1869" i="1" a="1"/>
  <c r="AE1869" i="1" s="1"/>
  <c r="AE1874" i="1" a="1"/>
  <c r="AE1874" i="1" s="1"/>
  <c r="AE1880" i="1" a="1"/>
  <c r="AE1880" i="1" s="1"/>
  <c r="AE1881" i="1" a="1"/>
  <c r="AE1881" i="1" s="1"/>
  <c r="AE1882" i="1" a="1"/>
  <c r="AE1882" i="1" s="1"/>
  <c r="AE1883" i="1" a="1"/>
  <c r="AE1883" i="1" s="1"/>
  <c r="AE1895" i="1" a="1"/>
  <c r="AE1895" i="1" s="1"/>
  <c r="AE1911" i="1" a="1"/>
  <c r="AE1911" i="1" s="1"/>
  <c r="AE1920" i="1" a="1"/>
  <c r="AE1920" i="1" s="1"/>
  <c r="AE1921" i="1" a="1"/>
  <c r="AE1921" i="1" s="1"/>
  <c r="AE1934" i="1" a="1"/>
  <c r="AE1934" i="1" s="1"/>
  <c r="AE1569" i="1" a="1"/>
  <c r="AE1569" i="1" s="1"/>
  <c r="AE1605" i="1" a="1"/>
  <c r="AE1605" i="1" s="1"/>
  <c r="AE1624" i="1" a="1"/>
  <c r="AE1624" i="1" s="1"/>
  <c r="AE1668" i="1" a="1"/>
  <c r="AE1668" i="1" s="1"/>
  <c r="AE1698" i="1" a="1"/>
  <c r="AE1698" i="1" s="1"/>
  <c r="AE1700" i="1" a="1"/>
  <c r="AE1700" i="1" s="1"/>
  <c r="AE1714" i="1" a="1"/>
  <c r="AE1714" i="1" s="1"/>
  <c r="AE1715" i="1" a="1"/>
  <c r="AE1715" i="1" s="1"/>
  <c r="AE1737" i="1" a="1"/>
  <c r="AE1737" i="1" s="1"/>
  <c r="AE1758" i="1" a="1"/>
  <c r="AE1758" i="1" s="1"/>
  <c r="AE1759" i="1" a="1"/>
  <c r="AE1759" i="1" s="1"/>
  <c r="AE1774" i="1" a="1"/>
  <c r="AE1774" i="1" s="1"/>
  <c r="AE1775" i="1" a="1"/>
  <c r="AE1775" i="1" s="1"/>
  <c r="AE1791" i="1" a="1"/>
  <c r="AE1791" i="1" s="1"/>
  <c r="AE1796" i="1" a="1"/>
  <c r="AE1796" i="1" s="1"/>
  <c r="AE1812" i="1" a="1"/>
  <c r="AE1812" i="1" s="1"/>
  <c r="AE1813" i="1" a="1"/>
  <c r="AE1813" i="1" s="1"/>
  <c r="AE1814" i="1" a="1"/>
  <c r="AE1814" i="1" s="1"/>
  <c r="AE1815" i="1" a="1"/>
  <c r="AE1815" i="1" s="1"/>
  <c r="AE1816" i="1" a="1"/>
  <c r="AE1816" i="1" s="1"/>
  <c r="AE1817" i="1" a="1"/>
  <c r="AE1817" i="1" s="1"/>
  <c r="AE1818" i="1" a="1"/>
  <c r="AE1818" i="1" s="1"/>
  <c r="AE1820" i="1" a="1"/>
  <c r="AE1820" i="1" s="1"/>
  <c r="AE1821" i="1" a="1"/>
  <c r="AE1821" i="1" s="1"/>
  <c r="AE1823" i="1" a="1"/>
  <c r="AE1823" i="1" s="1"/>
  <c r="AE1828" i="1" a="1"/>
  <c r="AE1828" i="1" s="1"/>
  <c r="AE1832" i="1" a="1"/>
  <c r="AE1832" i="1" s="1"/>
  <c r="AE1844" i="1" a="1"/>
  <c r="AE1844" i="1" s="1"/>
  <c r="AE1845" i="1" a="1"/>
  <c r="AE1845" i="1" s="1"/>
  <c r="AE1860" i="1" a="1"/>
  <c r="AE1860" i="1" s="1"/>
  <c r="AE1861" i="1" a="1"/>
  <c r="AE1861" i="1" s="1"/>
  <c r="AE1875" i="1" a="1"/>
  <c r="AE1875" i="1" s="1"/>
  <c r="AE1896" i="1" a="1"/>
  <c r="AE1896" i="1" s="1"/>
  <c r="AE1897" i="1" a="1"/>
  <c r="AE1897" i="1" s="1"/>
  <c r="AE1898" i="1" a="1"/>
  <c r="AE1898" i="1" s="1"/>
  <c r="AE1899" i="1" a="1"/>
  <c r="AE1899" i="1" s="1"/>
  <c r="AE1912" i="1" a="1"/>
  <c r="AE1912" i="1" s="1"/>
  <c r="AE1913" i="1" a="1"/>
  <c r="AE1913" i="1" s="1"/>
  <c r="AE1922" i="1" a="1"/>
  <c r="AE1922" i="1" s="1"/>
  <c r="AE1935" i="1" a="1"/>
  <c r="AE1935" i="1" s="1"/>
  <c r="AE1534" i="1" a="1"/>
  <c r="AE1534" i="1" s="1"/>
  <c r="AE1621" i="1" a="1"/>
  <c r="AE1621" i="1" s="1"/>
  <c r="AE1640" i="1" a="1"/>
  <c r="AE1640" i="1" s="1"/>
  <c r="AE1656" i="1" a="1"/>
  <c r="AE1656" i="1" s="1"/>
  <c r="AE1681" i="1" a="1"/>
  <c r="AE1681" i="1" s="1"/>
  <c r="AE1694" i="1" a="1"/>
  <c r="AE1694" i="1" s="1"/>
  <c r="AE1701" i="1" a="1"/>
  <c r="AE1701" i="1" s="1"/>
  <c r="AE1702" i="1" a="1"/>
  <c r="AE1702" i="1" s="1"/>
  <c r="AE1703" i="1" a="1"/>
  <c r="AE1703" i="1" s="1"/>
  <c r="AE1706" i="1" a="1"/>
  <c r="AE1706" i="1" s="1"/>
  <c r="AE1708" i="1" a="1"/>
  <c r="AE1708" i="1" s="1"/>
  <c r="AE1710" i="1" a="1"/>
  <c r="AE1710" i="1" s="1"/>
  <c r="AE1716" i="1" a="1"/>
  <c r="AE1716" i="1" s="1"/>
  <c r="AE1717" i="1" a="1"/>
  <c r="AE1717" i="1" s="1"/>
  <c r="AE1725" i="1" a="1"/>
  <c r="AE1725" i="1" s="1"/>
  <c r="AE1727" i="1" a="1"/>
  <c r="AE1727" i="1" s="1"/>
  <c r="AE1729" i="1" a="1"/>
  <c r="AE1729" i="1" s="1"/>
  <c r="AE1736" i="1" a="1"/>
  <c r="AE1736" i="1" s="1"/>
  <c r="AE1747" i="1" a="1"/>
  <c r="AE1747" i="1" s="1"/>
  <c r="AE1760" i="1" a="1"/>
  <c r="AE1760" i="1" s="1"/>
  <c r="AE1761" i="1" a="1"/>
  <c r="AE1761" i="1" s="1"/>
  <c r="AE1776" i="1" a="1"/>
  <c r="AE1776" i="1" s="1"/>
  <c r="AE1777" i="1" a="1"/>
  <c r="AE1777" i="1" s="1"/>
  <c r="AE1788" i="1" a="1"/>
  <c r="AE1788" i="1" s="1"/>
  <c r="AE1789" i="1" a="1"/>
  <c r="AE1789" i="1" s="1"/>
  <c r="AE1790" i="1" a="1"/>
  <c r="AE1790" i="1" s="1"/>
  <c r="AE1801" i="1" a="1"/>
  <c r="AE1801" i="1" s="1"/>
  <c r="AE1806" i="1" a="1"/>
  <c r="AE1806" i="1" s="1"/>
  <c r="AE1809" i="1" a="1"/>
  <c r="AE1809" i="1" s="1"/>
  <c r="AE1819" i="1" a="1"/>
  <c r="AE1819" i="1" s="1"/>
  <c r="AE1827" i="1" a="1"/>
  <c r="AE1827" i="1" s="1"/>
  <c r="AE1829" i="1" a="1"/>
  <c r="AE1829" i="1" s="1"/>
  <c r="AE1830" i="1" a="1"/>
  <c r="AE1830" i="1" s="1"/>
  <c r="AE1831" i="1" a="1"/>
  <c r="AE1831" i="1" s="1"/>
  <c r="AE1833" i="1" a="1"/>
  <c r="AE1833" i="1" s="1"/>
  <c r="AE1838" i="1" a="1"/>
  <c r="AE1838" i="1" s="1"/>
  <c r="AE1846" i="1" a="1"/>
  <c r="AE1846" i="1" s="1"/>
  <c r="AE1862" i="1" a="1"/>
  <c r="AE1862" i="1" s="1"/>
  <c r="AE1870" i="1" a="1"/>
  <c r="AE1870" i="1" s="1"/>
  <c r="AE1884" i="1" a="1"/>
  <c r="AE1884" i="1" s="1"/>
  <c r="AE1885" i="1" a="1"/>
  <c r="AE1885" i="1" s="1"/>
  <c r="AE1900" i="1" a="1"/>
  <c r="AE1900" i="1" s="1"/>
  <c r="AE1901" i="1" a="1"/>
  <c r="AE1901" i="1" s="1"/>
  <c r="AE1577" i="1" a="1"/>
  <c r="AE1577" i="1" s="1"/>
  <c r="AE1607" i="1" a="1"/>
  <c r="AE1607" i="1" s="1"/>
  <c r="AE1637" i="1" a="1"/>
  <c r="AE1637" i="1" s="1"/>
  <c r="AE1682" i="1" a="1"/>
  <c r="AE1682" i="1" s="1"/>
  <c r="AE1692" i="1" a="1"/>
  <c r="AE1692" i="1" s="1"/>
  <c r="AE1704" i="1" a="1"/>
  <c r="AE1704" i="1" s="1"/>
  <c r="AE1718" i="1" a="1"/>
  <c r="AE1718" i="1" s="1"/>
  <c r="AE1719" i="1" a="1"/>
  <c r="AE1719" i="1" s="1"/>
  <c r="AE1732" i="1" a="1"/>
  <c r="AE1732" i="1" s="1"/>
  <c r="AE1745" i="1" a="1"/>
  <c r="AE1745" i="1" s="1"/>
  <c r="AE1746" i="1" a="1"/>
  <c r="AE1746" i="1" s="1"/>
  <c r="AE1748" i="1" a="1"/>
  <c r="AE1748" i="1" s="1"/>
  <c r="AE1762" i="1" a="1"/>
  <c r="AE1762" i="1" s="1"/>
  <c r="AE1763" i="1" a="1"/>
  <c r="AE1763" i="1" s="1"/>
  <c r="AE1778" i="1" a="1"/>
  <c r="AE1778" i="1" s="1"/>
  <c r="AE1779" i="1" a="1"/>
  <c r="AE1779" i="1" s="1"/>
  <c r="AE1787" i="1" a="1"/>
  <c r="AE1787" i="1" s="1"/>
  <c r="AE1805" i="1" a="1"/>
  <c r="AE1805" i="1" s="1"/>
  <c r="AE1847" i="1" a="1"/>
  <c r="AE1847" i="1" s="1"/>
  <c r="AE1863" i="1" a="1"/>
  <c r="AE1863" i="1" s="1"/>
  <c r="AE1876" i="1" a="1"/>
  <c r="AE1876" i="1" s="1"/>
  <c r="AE1886" i="1" a="1"/>
  <c r="AE1886" i="1" s="1"/>
  <c r="AE1902" i="1" a="1"/>
  <c r="AE1902" i="1" s="1"/>
  <c r="AE1914" i="1" a="1"/>
  <c r="AE1914" i="1" s="1"/>
  <c r="AE1924" i="1" a="1"/>
  <c r="AE1924" i="1" s="1"/>
  <c r="AE1925" i="1" a="1"/>
  <c r="AE1925" i="1" s="1"/>
  <c r="AE1939" i="1" a="1"/>
  <c r="AE1939" i="1" s="1"/>
  <c r="AE1420" i="1" a="1"/>
  <c r="AE1420" i="1" s="1"/>
  <c r="AE1593" i="1" a="1"/>
  <c r="AE1593" i="1" s="1"/>
  <c r="AE1623" i="1" a="1"/>
  <c r="AE1623" i="1" s="1"/>
  <c r="AE1669" i="1" a="1"/>
  <c r="AE1669" i="1" s="1"/>
  <c r="AE1697" i="1" a="1"/>
  <c r="AE1697" i="1" s="1"/>
  <c r="AE1705" i="1" a="1"/>
  <c r="AE1705" i="1" s="1"/>
  <c r="AE1720" i="1" a="1"/>
  <c r="AE1720" i="1" s="1"/>
  <c r="AE1721" i="1" a="1"/>
  <c r="AE1721" i="1" s="1"/>
  <c r="AE1735" i="1" a="1"/>
  <c r="AE1735" i="1" s="1"/>
  <c r="AE1743" i="1" a="1"/>
  <c r="AE1743" i="1" s="1"/>
  <c r="AE1749" i="1" a="1"/>
  <c r="AE1749" i="1" s="1"/>
  <c r="AE1750" i="1" a="1"/>
  <c r="AE1750" i="1" s="1"/>
  <c r="AE1764" i="1" a="1"/>
  <c r="AE1764" i="1" s="1"/>
  <c r="AE1765" i="1" a="1"/>
  <c r="AE1765" i="1" s="1"/>
  <c r="AE1780" i="1" a="1"/>
  <c r="AE1780" i="1" s="1"/>
  <c r="AE1781" i="1" a="1"/>
  <c r="AE1781" i="1" s="1"/>
  <c r="AE1786" i="1" a="1"/>
  <c r="AE1786" i="1" s="1"/>
  <c r="AE1795" i="1" a="1"/>
  <c r="AE1795" i="1" s="1"/>
  <c r="AE1800" i="1" a="1"/>
  <c r="AE1800" i="1" s="1"/>
  <c r="AE1804" i="1" a="1"/>
  <c r="AE1804" i="1" s="1"/>
  <c r="AE1808" i="1" a="1"/>
  <c r="AE1808" i="1" s="1"/>
  <c r="AE1811" i="1" a="1"/>
  <c r="AE1811" i="1" s="1"/>
  <c r="AE1834" i="1" a="1"/>
  <c r="AE1834" i="1" s="1"/>
  <c r="AE1839" i="1" a="1"/>
  <c r="AE1839" i="1" s="1"/>
  <c r="AE1848" i="1" a="1"/>
  <c r="AE1848" i="1" s="1"/>
  <c r="AE1849" i="1" a="1"/>
  <c r="AE1849" i="1" s="1"/>
  <c r="AE1850" i="1" a="1"/>
  <c r="AE1850" i="1" s="1"/>
  <c r="AE1851" i="1" a="1"/>
  <c r="AE1851" i="1" s="1"/>
  <c r="AE1864" i="1" a="1"/>
  <c r="AE1864" i="1" s="1"/>
  <c r="AE1865" i="1" a="1"/>
  <c r="AE1865" i="1" s="1"/>
  <c r="AE1866" i="1" a="1"/>
  <c r="AE1866" i="1" s="1"/>
  <c r="AE1871" i="1" a="1"/>
  <c r="AE1871" i="1" s="1"/>
  <c r="AE1877" i="1" a="1"/>
  <c r="AE1877" i="1" s="1"/>
  <c r="AE1887" i="1" a="1"/>
  <c r="AE1887" i="1" s="1"/>
  <c r="AE1903" i="1" a="1"/>
  <c r="AE1903" i="1" s="1"/>
  <c r="AE1915" i="1" a="1"/>
  <c r="AE1915" i="1" s="1"/>
  <c r="AE1926" i="1" a="1"/>
  <c r="AE1926" i="1" s="1"/>
  <c r="AE1425" i="1" a="1"/>
  <c r="AE1425" i="1" s="1"/>
  <c r="AE1576" i="1" a="1"/>
  <c r="AE1576" i="1" s="1"/>
  <c r="AE1606" i="1" a="1"/>
  <c r="AE1606" i="1" s="1"/>
  <c r="AE1699" i="1" a="1"/>
  <c r="AE1699" i="1" s="1"/>
  <c r="AE1707" i="1" a="1"/>
  <c r="AE1707" i="1" s="1"/>
  <c r="AE1709" i="1" a="1"/>
  <c r="AE1709" i="1" s="1"/>
  <c r="AE1724" i="1" a="1"/>
  <c r="AE1724" i="1" s="1"/>
  <c r="AE1726" i="1" a="1"/>
  <c r="AE1726" i="1" s="1"/>
  <c r="AE1728" i="1" a="1"/>
  <c r="AE1728" i="1" s="1"/>
  <c r="AE1734" i="1" a="1"/>
  <c r="AE1734" i="1" s="1"/>
  <c r="AE1740" i="1" a="1"/>
  <c r="AE1740" i="1" s="1"/>
  <c r="AE1741" i="1" a="1"/>
  <c r="AE1741" i="1" s="1"/>
  <c r="AE1752" i="1" a="1"/>
  <c r="AE1752" i="1" s="1"/>
  <c r="AE1753" i="1" a="1"/>
  <c r="AE1753" i="1" s="1"/>
  <c r="AE1754" i="1" a="1"/>
  <c r="AE1754" i="1" s="1"/>
  <c r="AE1768" i="1" a="1"/>
  <c r="AE1768" i="1" s="1"/>
  <c r="AE1769" i="1" a="1"/>
  <c r="AE1769" i="1" s="1"/>
  <c r="AE1793" i="1" a="1"/>
  <c r="AE1793" i="1" s="1"/>
  <c r="AE1794" i="1" a="1"/>
  <c r="AE1794" i="1" s="1"/>
  <c r="AE1799" i="1" a="1"/>
  <c r="AE1799" i="1" s="1"/>
  <c r="AE1803" i="1" a="1"/>
  <c r="AE1803" i="1" s="1"/>
  <c r="AE1840" i="1" a="1"/>
  <c r="AE1840" i="1" s="1"/>
  <c r="AE1854" i="1" a="1"/>
  <c r="AE1854" i="1" s="1"/>
  <c r="AE1872" i="1" a="1"/>
  <c r="AE1872" i="1" s="1"/>
  <c r="AE1873" i="1" a="1"/>
  <c r="AE1873" i="1" s="1"/>
  <c r="AE1892" i="1" a="1"/>
  <c r="AE1892" i="1" s="1"/>
  <c r="AE1893" i="1" a="1"/>
  <c r="AE1893" i="1" s="1"/>
  <c r="AE1908" i="1" a="1"/>
  <c r="AE1908" i="1" s="1"/>
  <c r="AE1909" i="1" a="1"/>
  <c r="AE1909" i="1" s="1"/>
  <c r="AE1918" i="1" a="1"/>
  <c r="AE1918" i="1" s="1"/>
  <c r="AE1928" i="1" a="1"/>
  <c r="AE1928" i="1" s="1"/>
  <c r="AE1929" i="1" a="1"/>
  <c r="AE1929" i="1" s="1"/>
  <c r="AE1930" i="1" a="1"/>
  <c r="AE1930" i="1" s="1"/>
  <c r="AE1931" i="1" a="1"/>
  <c r="AE1931" i="1" s="1"/>
  <c r="AE1941" i="1" a="1"/>
  <c r="AE1941" i="1" s="1"/>
  <c r="AE1639" i="1" a="1"/>
  <c r="AE1639" i="1" s="1"/>
  <c r="AE1744" i="1" a="1"/>
  <c r="AE1744" i="1" s="1"/>
  <c r="AE1782" i="1" a="1"/>
  <c r="AE1782" i="1" s="1"/>
  <c r="AE1853" i="1" a="1"/>
  <c r="AE1853" i="1" s="1"/>
  <c r="AE1878" i="1" a="1"/>
  <c r="AE1878" i="1" s="1"/>
  <c r="AE1889" i="1" a="1"/>
  <c r="AE1889" i="1" s="1"/>
  <c r="AE1916" i="1" a="1"/>
  <c r="AE1916" i="1" s="1"/>
  <c r="AE1927" i="1" a="1"/>
  <c r="AE1927" i="1" s="1"/>
  <c r="AE1946" i="1" a="1"/>
  <c r="AE1946" i="1" s="1"/>
  <c r="AE1958" i="1" a="1"/>
  <c r="AE1958" i="1" s="1"/>
  <c r="AE1966" i="1" a="1"/>
  <c r="AE1966" i="1" s="1"/>
  <c r="AE1981" i="1" a="1"/>
  <c r="AE1981" i="1" s="1"/>
  <c r="AE1982" i="1" a="1"/>
  <c r="AE1982" i="1" s="1"/>
  <c r="AE1983" i="1" a="1"/>
  <c r="AE1983" i="1" s="1"/>
  <c r="AE1984" i="1" a="1"/>
  <c r="AE1984" i="1" s="1"/>
  <c r="AE1995" i="1" a="1"/>
  <c r="AE1995" i="1" s="1"/>
  <c r="AE2007" i="1" a="1"/>
  <c r="AE2007" i="1" s="1"/>
  <c r="AE2016" i="1" a="1"/>
  <c r="AE2016" i="1" s="1"/>
  <c r="AE2017" i="1" a="1"/>
  <c r="AE2017" i="1" s="1"/>
  <c r="AE2027" i="1" a="1"/>
  <c r="AE2027" i="1" s="1"/>
  <c r="AE1731" i="1" a="1"/>
  <c r="AE1731" i="1" s="1"/>
  <c r="AE1905" i="1" a="1"/>
  <c r="AE1905" i="1" s="1"/>
  <c r="AE1947" i="1" a="1"/>
  <c r="AE1947" i="1" s="1"/>
  <c r="AE1959" i="1" a="1"/>
  <c r="AE1959" i="1" s="1"/>
  <c r="AE1973" i="1" a="1"/>
  <c r="AE1973" i="1" s="1"/>
  <c r="AE1979" i="1" a="1"/>
  <c r="AE1979" i="1" s="1"/>
  <c r="AE1980" i="1" a="1"/>
  <c r="AE1980" i="1" s="1"/>
  <c r="AE1994" i="1" a="1"/>
  <c r="AE1994" i="1" s="1"/>
  <c r="AE2008" i="1" a="1"/>
  <c r="AE2008" i="1" s="1"/>
  <c r="AE2009" i="1" a="1"/>
  <c r="AE2009" i="1" s="1"/>
  <c r="AE2010" i="1" a="1"/>
  <c r="AE2010" i="1" s="1"/>
  <c r="AE2028" i="1" a="1"/>
  <c r="AE2028" i="1" s="1"/>
  <c r="AE2029" i="1" a="1"/>
  <c r="AE2029" i="1" s="1"/>
  <c r="AE2030" i="1" a="1"/>
  <c r="AE2030" i="1" s="1"/>
  <c r="AE1670" i="1" a="1"/>
  <c r="AE1670" i="1" s="1"/>
  <c r="AE1784" i="1" a="1"/>
  <c r="AE1784" i="1" s="1"/>
  <c r="AE1891" i="1" a="1"/>
  <c r="AE1891" i="1" s="1"/>
  <c r="AE1917" i="1" a="1"/>
  <c r="AE1917" i="1" s="1"/>
  <c r="AE1948" i="1" a="1"/>
  <c r="AE1948" i="1" s="1"/>
  <c r="AE1949" i="1" a="1"/>
  <c r="AE1949" i="1" s="1"/>
  <c r="AE1967" i="1" a="1"/>
  <c r="AE1967" i="1" s="1"/>
  <c r="AE1970" i="1" a="1"/>
  <c r="AE1970" i="1" s="1"/>
  <c r="AE1971" i="1" a="1"/>
  <c r="AE1971" i="1" s="1"/>
  <c r="AE1972" i="1" a="1"/>
  <c r="AE1972" i="1" s="1"/>
  <c r="AE1974" i="1" a="1"/>
  <c r="AE1974" i="1" s="1"/>
  <c r="AE1975" i="1" a="1"/>
  <c r="AE1975" i="1" s="1"/>
  <c r="AE1977" i="1" a="1"/>
  <c r="AE1977" i="1" s="1"/>
  <c r="AE1978" i="1" a="1"/>
  <c r="AE1978" i="1" s="1"/>
  <c r="AE1993" i="1" a="1"/>
  <c r="AE1993" i="1" s="1"/>
  <c r="AE2011" i="1" a="1"/>
  <c r="AE2011" i="1" s="1"/>
  <c r="AE2018" i="1" a="1"/>
  <c r="AE2018" i="1" s="1"/>
  <c r="AE2031" i="1" a="1"/>
  <c r="AE2031" i="1" s="1"/>
  <c r="AE1751" i="1" a="1"/>
  <c r="AE1751" i="1" s="1"/>
  <c r="AE1852" i="1" a="1"/>
  <c r="AE1852" i="1" s="1"/>
  <c r="AE1888" i="1" a="1"/>
  <c r="AE1888" i="1" s="1"/>
  <c r="AE1907" i="1" a="1"/>
  <c r="AE1907" i="1" s="1"/>
  <c r="AE1936" i="1" a="1"/>
  <c r="AE1936" i="1" s="1"/>
  <c r="AE1960" i="1" a="1"/>
  <c r="AE1960" i="1" s="1"/>
  <c r="AE1961" i="1" a="1"/>
  <c r="AE1961" i="1" s="1"/>
  <c r="AE1968" i="1" a="1"/>
  <c r="AE1968" i="1" s="1"/>
  <c r="AE1969" i="1" a="1"/>
  <c r="AE1969" i="1" s="1"/>
  <c r="AE1976" i="1" a="1"/>
  <c r="AE1976" i="1" s="1"/>
  <c r="AE1989" i="1" a="1"/>
  <c r="AE1989" i="1" s="1"/>
  <c r="AE1990" i="1" a="1"/>
  <c r="AE1990" i="1" s="1"/>
  <c r="AE1991" i="1" a="1"/>
  <c r="AE1991" i="1" s="1"/>
  <c r="AE1992" i="1" a="1"/>
  <c r="AE1992" i="1" s="1"/>
  <c r="AE2012" i="1" a="1"/>
  <c r="AE2012" i="1" s="1"/>
  <c r="AE2013" i="1" a="1"/>
  <c r="AE2013" i="1" s="1"/>
  <c r="AE2019" i="1" a="1"/>
  <c r="AE2019" i="1" s="1"/>
  <c r="AE2020" i="1" a="1"/>
  <c r="AE2020" i="1" s="1"/>
  <c r="AE2032" i="1" a="1"/>
  <c r="AE2032" i="1" s="1"/>
  <c r="AE2033" i="1" a="1"/>
  <c r="AE2033" i="1" s="1"/>
  <c r="AE2034" i="1" a="1"/>
  <c r="AE2034" i="1" s="1"/>
  <c r="AE1723" i="1" a="1"/>
  <c r="AE1723" i="1" s="1"/>
  <c r="AE1767" i="1" a="1"/>
  <c r="AE1767" i="1" s="1"/>
  <c r="AE1835" i="1" a="1"/>
  <c r="AE1835" i="1" s="1"/>
  <c r="AE1904" i="1" a="1"/>
  <c r="AE1904" i="1" s="1"/>
  <c r="AE1942" i="1" a="1"/>
  <c r="AE1942" i="1" s="1"/>
  <c r="AE1950" i="1" a="1"/>
  <c r="AE1950" i="1" s="1"/>
  <c r="AE1953" i="1" a="1"/>
  <c r="AE1953" i="1" s="1"/>
  <c r="AE1954" i="1" a="1"/>
  <c r="AE1954" i="1" s="1"/>
  <c r="AE1783" i="1" a="1"/>
  <c r="AE1783" i="1" s="1"/>
  <c r="AE1890" i="1" a="1"/>
  <c r="AE1890" i="1" s="1"/>
  <c r="AE1937" i="1" a="1"/>
  <c r="AE1937" i="1" s="1"/>
  <c r="AE1951" i="1" a="1"/>
  <c r="AE1951" i="1" s="1"/>
  <c r="AE1952" i="1" a="1"/>
  <c r="AE1952" i="1" s="1"/>
  <c r="AE1955" i="1" a="1"/>
  <c r="AE1955" i="1" s="1"/>
  <c r="AE1962" i="1" a="1"/>
  <c r="AE1962" i="1" s="1"/>
  <c r="AE1963" i="1" a="1"/>
  <c r="AE1963" i="1" s="1"/>
  <c r="AE1987" i="1" a="1"/>
  <c r="AE1987" i="1" s="1"/>
  <c r="AE2001" i="1" a="1"/>
  <c r="AE2001" i="1" s="1"/>
  <c r="AE2002" i="1" a="1"/>
  <c r="AE2002" i="1" s="1"/>
  <c r="AE2003" i="1" a="1"/>
  <c r="AE2003" i="1" s="1"/>
  <c r="AE2014" i="1" a="1"/>
  <c r="AE2014" i="1" s="1"/>
  <c r="AE2036" i="1" a="1"/>
  <c r="AE2036" i="1" s="1"/>
  <c r="AE2037" i="1" a="1"/>
  <c r="AE2037" i="1" s="1"/>
  <c r="AE2038" i="1" a="1"/>
  <c r="AE2038" i="1" s="1"/>
  <c r="AE1742" i="1" a="1"/>
  <c r="AE1742" i="1" s="1"/>
  <c r="AE1906" i="1" a="1"/>
  <c r="AE1906" i="1" s="1"/>
  <c r="AE1940" i="1" a="1"/>
  <c r="AE1940" i="1" s="1"/>
  <c r="AE1943" i="1" a="1"/>
  <c r="AE1943" i="1" s="1"/>
  <c r="AE1956" i="1" a="1"/>
  <c r="AE1956" i="1" s="1"/>
  <c r="AE1957" i="1" a="1"/>
  <c r="AE1957" i="1" s="1"/>
  <c r="AE1964" i="1" a="1"/>
  <c r="AE1964" i="1" s="1"/>
  <c r="AE1986" i="1" a="1"/>
  <c r="AE1986" i="1" s="1"/>
  <c r="AE1997" i="1" a="1"/>
  <c r="AE1997" i="1" s="1"/>
  <c r="AE1998" i="1" a="1"/>
  <c r="AE1998" i="1" s="1"/>
  <c r="AE1999" i="1" a="1"/>
  <c r="AE1999" i="1" s="1"/>
  <c r="AE2000" i="1" a="1"/>
  <c r="AE2000" i="1" s="1"/>
  <c r="AE2004" i="1" a="1"/>
  <c r="AE2004" i="1" s="1"/>
  <c r="AE2005" i="1" a="1"/>
  <c r="AE2005" i="1" s="1"/>
  <c r="AE2022" i="1" a="1"/>
  <c r="AE2022" i="1" s="1"/>
  <c r="AE2039" i="1" a="1"/>
  <c r="AE2039" i="1" s="1"/>
  <c r="W6" i="1" a="1"/>
  <c r="W6" i="1" s="1"/>
  <c r="W9" i="1" a="1"/>
  <c r="W9" i="1" s="1"/>
  <c r="W14" i="1" a="1"/>
  <c r="W14" i="1" s="1"/>
  <c r="W16" i="1" a="1"/>
  <c r="W16" i="1" s="1"/>
  <c r="W18" i="1" a="1"/>
  <c r="W18" i="1" s="1"/>
  <c r="W5" i="1" a="1"/>
  <c r="W5" i="1" s="1"/>
  <c r="W11" i="1" a="1"/>
  <c r="W11" i="1" s="1"/>
  <c r="W15" i="1" a="1"/>
  <c r="W15" i="1" s="1"/>
  <c r="W13" i="1" a="1"/>
  <c r="W13" i="1" s="1"/>
  <c r="W7" i="1" a="1"/>
  <c r="W7" i="1" s="1"/>
  <c r="W8" i="1" a="1"/>
  <c r="W8" i="1" s="1"/>
  <c r="W20" i="1" a="1"/>
  <c r="W20" i="1" s="1"/>
  <c r="W4" i="1" a="1"/>
  <c r="W4" i="1" s="1"/>
  <c r="W10" i="1" a="1"/>
  <c r="W10" i="1" s="1"/>
  <c r="W17" i="1" a="1"/>
  <c r="W17" i="1" s="1"/>
  <c r="W19" i="1" a="1"/>
  <c r="W19" i="1" s="1"/>
  <c r="W21" i="1" a="1"/>
  <c r="W21" i="1" s="1"/>
  <c r="W23" i="1" a="1"/>
  <c r="W23" i="1" s="1"/>
  <c r="W25" i="1" a="1"/>
  <c r="W25" i="1" s="1"/>
  <c r="W26" i="1" a="1"/>
  <c r="W26" i="1" s="1"/>
  <c r="W29" i="1" a="1"/>
  <c r="W29" i="1" s="1"/>
  <c r="W24" i="1" a="1"/>
  <c r="W24" i="1" s="1"/>
  <c r="W31" i="1" a="1"/>
  <c r="W31" i="1" s="1"/>
  <c r="W36" i="1" a="1"/>
  <c r="W36" i="1" s="1"/>
  <c r="W3" i="1" a="1"/>
  <c r="W3" i="1" s="1"/>
  <c r="W28" i="1" a="1"/>
  <c r="W28" i="1" s="1"/>
  <c r="W33" i="1" a="1"/>
  <c r="W33" i="1" s="1"/>
  <c r="W34" i="1" a="1"/>
  <c r="W34" i="1" s="1"/>
  <c r="W12" i="1" a="1"/>
  <c r="W12" i="1" s="1"/>
  <c r="W27" i="1" a="1"/>
  <c r="W27" i="1" s="1"/>
  <c r="W30" i="1" a="1"/>
  <c r="W30" i="1" s="1"/>
  <c r="W32" i="1" a="1"/>
  <c r="W32" i="1" s="1"/>
  <c r="W39" i="1" a="1"/>
  <c r="W39" i="1" s="1"/>
  <c r="W46" i="1" a="1"/>
  <c r="W46" i="1" s="1"/>
  <c r="W41" i="1" a="1"/>
  <c r="W41" i="1" s="1"/>
  <c r="W49" i="1" a="1"/>
  <c r="W49" i="1" s="1"/>
  <c r="W22" i="1" a="1"/>
  <c r="W22" i="1" s="1"/>
  <c r="W38" i="1" a="1"/>
  <c r="W38" i="1" s="1"/>
  <c r="W45" i="1" a="1"/>
  <c r="W45" i="1" s="1"/>
  <c r="W42" i="1" a="1"/>
  <c r="W42" i="1" s="1"/>
  <c r="W43" i="1" a="1"/>
  <c r="W43" i="1" s="1"/>
  <c r="W48" i="1" a="1"/>
  <c r="W48" i="1" s="1"/>
  <c r="W50" i="1" a="1"/>
  <c r="W50" i="1" s="1"/>
  <c r="W35" i="1" a="1"/>
  <c r="W35" i="1" s="1"/>
  <c r="W37" i="1" a="1"/>
  <c r="W37" i="1" s="1"/>
  <c r="W44" i="1" a="1"/>
  <c r="W44" i="1" s="1"/>
  <c r="W47" i="1" a="1"/>
  <c r="W47" i="1" s="1"/>
  <c r="W51" i="1" a="1"/>
  <c r="W51" i="1" s="1"/>
  <c r="W56" i="1" a="1"/>
  <c r="W56" i="1" s="1"/>
  <c r="W58" i="1" a="1"/>
  <c r="W58" i="1" s="1"/>
  <c r="W54" i="1" a="1"/>
  <c r="W54" i="1" s="1"/>
  <c r="W60" i="1" a="1"/>
  <c r="W60" i="1" s="1"/>
  <c r="W62" i="1" a="1"/>
  <c r="W62" i="1" s="1"/>
  <c r="W64" i="1" a="1"/>
  <c r="W64" i="1" s="1"/>
  <c r="W66" i="1" a="1"/>
  <c r="W66" i="1" s="1"/>
  <c r="W68" i="1" a="1"/>
  <c r="W68" i="1" s="1"/>
  <c r="W52" i="1" a="1"/>
  <c r="W52" i="1" s="1"/>
  <c r="W55" i="1" a="1"/>
  <c r="W55" i="1" s="1"/>
  <c r="W57" i="1" a="1"/>
  <c r="W57" i="1" s="1"/>
  <c r="W40" i="1" a="1"/>
  <c r="W40" i="1" s="1"/>
  <c r="W59" i="1" a="1"/>
  <c r="W59" i="1" s="1"/>
  <c r="W61" i="1" a="1"/>
  <c r="W61" i="1" s="1"/>
  <c r="W63" i="1" a="1"/>
  <c r="W63" i="1" s="1"/>
  <c r="W65" i="1" a="1"/>
  <c r="W65" i="1" s="1"/>
  <c r="W67" i="1" a="1"/>
  <c r="W67" i="1" s="1"/>
  <c r="W69" i="1" a="1"/>
  <c r="W69" i="1" s="1"/>
  <c r="W53" i="1" a="1"/>
  <c r="W53" i="1" s="1"/>
  <c r="W71" i="1" a="1"/>
  <c r="W71" i="1" s="1"/>
  <c r="W70" i="1" a="1"/>
  <c r="W70" i="1" s="1"/>
  <c r="W73" i="1" a="1"/>
  <c r="W73" i="1" s="1"/>
  <c r="W75" i="1" a="1"/>
  <c r="W75" i="1" s="1"/>
  <c r="W77" i="1" a="1"/>
  <c r="W77" i="1" s="1"/>
  <c r="W83" i="1" a="1"/>
  <c r="W83" i="1" s="1"/>
  <c r="W79" i="1" a="1"/>
  <c r="W79" i="1" s="1"/>
  <c r="W84" i="1" a="1"/>
  <c r="W84" i="1" s="1"/>
  <c r="W80" i="1" a="1"/>
  <c r="W80" i="1" s="1"/>
  <c r="W85" i="1" a="1"/>
  <c r="W85" i="1" s="1"/>
  <c r="W86" i="1" a="1"/>
  <c r="W86" i="1" s="1"/>
  <c r="W87" i="1" a="1"/>
  <c r="W87" i="1" s="1"/>
  <c r="W76" i="1" a="1"/>
  <c r="W76" i="1" s="1"/>
  <c r="W91" i="1" a="1"/>
  <c r="W91" i="1" s="1"/>
  <c r="W99" i="1" a="1"/>
  <c r="W99" i="1" s="1"/>
  <c r="W101" i="1" a="1"/>
  <c r="W101" i="1" s="1"/>
  <c r="W103" i="1" a="1"/>
  <c r="W103" i="1" s="1"/>
  <c r="W105" i="1" a="1"/>
  <c r="W105" i="1" s="1"/>
  <c r="W107" i="1" a="1"/>
  <c r="W107" i="1" s="1"/>
  <c r="W109" i="1" a="1"/>
  <c r="W109" i="1" s="1"/>
  <c r="W111" i="1" a="1"/>
  <c r="W111" i="1" s="1"/>
  <c r="W96" i="1" a="1"/>
  <c r="W96" i="1" s="1"/>
  <c r="W72" i="1" a="1"/>
  <c r="W72" i="1" s="1"/>
  <c r="W90" i="1" a="1"/>
  <c r="W90" i="1" s="1"/>
  <c r="W95" i="1" a="1"/>
  <c r="W95" i="1" s="1"/>
  <c r="W97" i="1" a="1"/>
  <c r="W97" i="1" s="1"/>
  <c r="W74" i="1" a="1"/>
  <c r="W74" i="1" s="1"/>
  <c r="W78" i="1" a="1"/>
  <c r="W78" i="1" s="1"/>
  <c r="W89" i="1" a="1"/>
  <c r="W89" i="1" s="1"/>
  <c r="W93" i="1" a="1"/>
  <c r="W93" i="1" s="1"/>
  <c r="W94" i="1" a="1"/>
  <c r="W94" i="1" s="1"/>
  <c r="W81" i="1" a="1"/>
  <c r="W81" i="1" s="1"/>
  <c r="W82" i="1" a="1"/>
  <c r="W82" i="1" s="1"/>
  <c r="W88" i="1" a="1"/>
  <c r="W88" i="1" s="1"/>
  <c r="W98" i="1" a="1"/>
  <c r="W98" i="1" s="1"/>
  <c r="W100" i="1" a="1"/>
  <c r="W100" i="1" s="1"/>
  <c r="W102" i="1" a="1"/>
  <c r="W102" i="1" s="1"/>
  <c r="W104" i="1" a="1"/>
  <c r="W104" i="1" s="1"/>
  <c r="W106" i="1" a="1"/>
  <c r="W106" i="1" s="1"/>
  <c r="W108" i="1" a="1"/>
  <c r="W108" i="1" s="1"/>
  <c r="W110" i="1" a="1"/>
  <c r="W110" i="1" s="1"/>
  <c r="W112" i="1" a="1"/>
  <c r="W112" i="1" s="1"/>
  <c r="W114" i="1" a="1"/>
  <c r="W114" i="1" s="1"/>
  <c r="W115" i="1" a="1"/>
  <c r="W115" i="1" s="1"/>
  <c r="W118" i="1" a="1"/>
  <c r="W118" i="1" s="1"/>
  <c r="W119" i="1" a="1"/>
  <c r="W119" i="1" s="1"/>
  <c r="W126" i="1" a="1"/>
  <c r="W126" i="1" s="1"/>
  <c r="W128" i="1" a="1"/>
  <c r="W128" i="1" s="1"/>
  <c r="W127" i="1" a="1"/>
  <c r="W127" i="1" s="1"/>
  <c r="W134" i="1" a="1"/>
  <c r="W134" i="1" s="1"/>
  <c r="W135" i="1" a="1"/>
  <c r="W135" i="1" s="1"/>
  <c r="W141" i="1" a="1"/>
  <c r="W141" i="1" s="1"/>
  <c r="W116" i="1" a="1"/>
  <c r="W116" i="1" s="1"/>
  <c r="W121" i="1" a="1"/>
  <c r="W121" i="1" s="1"/>
  <c r="W125" i="1" a="1"/>
  <c r="W125" i="1" s="1"/>
  <c r="W133" i="1" a="1"/>
  <c r="W133" i="1" s="1"/>
  <c r="W137" i="1" a="1"/>
  <c r="W137" i="1" s="1"/>
  <c r="W140" i="1" a="1"/>
  <c r="W140" i="1" s="1"/>
  <c r="W145" i="1" a="1"/>
  <c r="W145" i="1" s="1"/>
  <c r="W124" i="1" a="1"/>
  <c r="W124" i="1" s="1"/>
  <c r="W131" i="1" a="1"/>
  <c r="W131" i="1" s="1"/>
  <c r="W132" i="1" a="1"/>
  <c r="W132" i="1" s="1"/>
  <c r="W136" i="1" a="1"/>
  <c r="W136" i="1" s="1"/>
  <c r="W139" i="1" a="1"/>
  <c r="W139" i="1" s="1"/>
  <c r="W92" i="1" a="1"/>
  <c r="W92" i="1" s="1"/>
  <c r="W123" i="1" a="1"/>
  <c r="W123" i="1" s="1"/>
  <c r="W130" i="1" a="1"/>
  <c r="W130" i="1" s="1"/>
  <c r="W138" i="1" a="1"/>
  <c r="W138" i="1" s="1"/>
  <c r="W144" i="1" a="1"/>
  <c r="W144" i="1" s="1"/>
  <c r="W113" i="1" a="1"/>
  <c r="W113" i="1" s="1"/>
  <c r="W117" i="1" a="1"/>
  <c r="W117" i="1" s="1"/>
  <c r="W120" i="1" a="1"/>
  <c r="W120" i="1" s="1"/>
  <c r="W143" i="1" a="1"/>
  <c r="W143" i="1" s="1"/>
  <c r="W122" i="1" a="1"/>
  <c r="W122" i="1" s="1"/>
  <c r="W142" i="1" a="1"/>
  <c r="W142" i="1" s="1"/>
  <c r="W162" i="1" a="1"/>
  <c r="W162" i="1" s="1"/>
  <c r="W166" i="1" a="1"/>
  <c r="W166" i="1" s="1"/>
  <c r="W149" i="1" a="1"/>
  <c r="W149" i="1" s="1"/>
  <c r="W154" i="1" a="1"/>
  <c r="W154" i="1" s="1"/>
  <c r="W147" i="1" a="1"/>
  <c r="W147" i="1" s="1"/>
  <c r="W150" i="1" a="1"/>
  <c r="W150" i="1" s="1"/>
  <c r="W153" i="1" a="1"/>
  <c r="W153" i="1" s="1"/>
  <c r="W157" i="1" a="1"/>
  <c r="W157" i="1" s="1"/>
  <c r="W160" i="1" a="1"/>
  <c r="W160" i="1" s="1"/>
  <c r="W148" i="1" a="1"/>
  <c r="W148" i="1" s="1"/>
  <c r="W161" i="1" a="1"/>
  <c r="W161" i="1" s="1"/>
  <c r="W171" i="1" a="1"/>
  <c r="W171" i="1" s="1"/>
  <c r="W146" i="1" a="1"/>
  <c r="W146" i="1" s="1"/>
  <c r="W151" i="1" a="1"/>
  <c r="W151" i="1" s="1"/>
  <c r="W152" i="1" a="1"/>
  <c r="W152" i="1" s="1"/>
  <c r="W158" i="1" a="1"/>
  <c r="W158" i="1" s="1"/>
  <c r="W168" i="1" a="1"/>
  <c r="W168" i="1" s="1"/>
  <c r="W170" i="1" a="1"/>
  <c r="W170" i="1" s="1"/>
  <c r="W173" i="1" a="1"/>
  <c r="W173" i="1" s="1"/>
  <c r="W156" i="1" a="1"/>
  <c r="W156" i="1" s="1"/>
  <c r="W169" i="1" a="1"/>
  <c r="W169" i="1" s="1"/>
  <c r="W129" i="1" a="1"/>
  <c r="W129" i="1" s="1"/>
  <c r="W163" i="1" a="1"/>
  <c r="W163" i="1" s="1"/>
  <c r="W167" i="1" a="1"/>
  <c r="W167" i="1" s="1"/>
  <c r="W174" i="1" a="1"/>
  <c r="W174" i="1" s="1"/>
  <c r="W177" i="1" a="1"/>
  <c r="W177" i="1" s="1"/>
  <c r="W184" i="1" a="1"/>
  <c r="W184" i="1" s="1"/>
  <c r="W189" i="1" a="1"/>
  <c r="W189" i="1" s="1"/>
  <c r="W197" i="1" a="1"/>
  <c r="W197" i="1" s="1"/>
  <c r="W155" i="1" a="1"/>
  <c r="W155" i="1" s="1"/>
  <c r="W164" i="1" a="1"/>
  <c r="W164" i="1" s="1"/>
  <c r="W172" i="1" a="1"/>
  <c r="W172" i="1" s="1"/>
  <c r="W181" i="1" a="1"/>
  <c r="W181" i="1" s="1"/>
  <c r="W182" i="1" a="1"/>
  <c r="W182" i="1" s="1"/>
  <c r="W183" i="1" a="1"/>
  <c r="W183" i="1" s="1"/>
  <c r="W200" i="1" a="1"/>
  <c r="W200" i="1" s="1"/>
  <c r="W188" i="1" a="1"/>
  <c r="W188" i="1" s="1"/>
  <c r="W193" i="1" a="1"/>
  <c r="W193" i="1" s="1"/>
  <c r="W196" i="1" a="1"/>
  <c r="W196" i="1" s="1"/>
  <c r="W204" i="1" a="1"/>
  <c r="W204" i="1" s="1"/>
  <c r="W187" i="1" a="1"/>
  <c r="W187" i="1" s="1"/>
  <c r="W192" i="1" a="1"/>
  <c r="W192" i="1" s="1"/>
  <c r="W199" i="1" a="1"/>
  <c r="W199" i="1" s="1"/>
  <c r="W176" i="1" a="1"/>
  <c r="W176" i="1" s="1"/>
  <c r="W178" i="1" a="1"/>
  <c r="W178" i="1" s="1"/>
  <c r="W186" i="1" a="1"/>
  <c r="W186" i="1" s="1"/>
  <c r="W203" i="1" a="1"/>
  <c r="W203" i="1" s="1"/>
  <c r="W159" i="1" a="1"/>
  <c r="W159" i="1" s="1"/>
  <c r="W179" i="1" a="1"/>
  <c r="W179" i="1" s="1"/>
  <c r="W191" i="1" a="1"/>
  <c r="W191" i="1" s="1"/>
  <c r="W195" i="1" a="1"/>
  <c r="W195" i="1" s="1"/>
  <c r="W185" i="1" a="1"/>
  <c r="W185" i="1" s="1"/>
  <c r="W190" i="1" a="1"/>
  <c r="W190" i="1" s="1"/>
  <c r="W198" i="1" a="1"/>
  <c r="W198" i="1" s="1"/>
  <c r="W202" i="1" a="1"/>
  <c r="W202" i="1" s="1"/>
  <c r="W201" i="1" a="1"/>
  <c r="W201" i="1" s="1"/>
  <c r="W205" i="1" a="1"/>
  <c r="W205" i="1" s="1"/>
  <c r="W214" i="1" a="1"/>
  <c r="W214" i="1" s="1"/>
  <c r="W215" i="1" a="1"/>
  <c r="W215" i="1" s="1"/>
  <c r="W223" i="1" a="1"/>
  <c r="W223" i="1" s="1"/>
  <c r="W232" i="1" a="1"/>
  <c r="W232" i="1" s="1"/>
  <c r="W194" i="1" a="1"/>
  <c r="W194" i="1" s="1"/>
  <c r="W207" i="1" a="1"/>
  <c r="W207" i="1" s="1"/>
  <c r="W208" i="1" a="1"/>
  <c r="W208" i="1" s="1"/>
  <c r="W222" i="1" a="1"/>
  <c r="W222" i="1" s="1"/>
  <c r="W226" i="1" a="1"/>
  <c r="W226" i="1" s="1"/>
  <c r="W227" i="1" a="1"/>
  <c r="W227" i="1" s="1"/>
  <c r="W231" i="1" a="1"/>
  <c r="W231" i="1" s="1"/>
  <c r="W175" i="1" a="1"/>
  <c r="W175" i="1" s="1"/>
  <c r="W206" i="1" a="1"/>
  <c r="W206" i="1" s="1"/>
  <c r="W212" i="1" a="1"/>
  <c r="W212" i="1" s="1"/>
  <c r="W213" i="1" a="1"/>
  <c r="W213" i="1" s="1"/>
  <c r="W221" i="1" a="1"/>
  <c r="W221" i="1" s="1"/>
  <c r="W216" i="1" a="1"/>
  <c r="W216" i="1" s="1"/>
  <c r="W225" i="1" a="1"/>
  <c r="W225" i="1" s="1"/>
  <c r="W180" i="1" a="1"/>
  <c r="W180" i="1" s="1"/>
  <c r="W217" i="1" a="1"/>
  <c r="W217" i="1" s="1"/>
  <c r="W218" i="1" a="1"/>
  <c r="W218" i="1" s="1"/>
  <c r="W219" i="1" a="1"/>
  <c r="W219" i="1" s="1"/>
  <c r="W220" i="1" a="1"/>
  <c r="W220" i="1" s="1"/>
  <c r="W224" i="1" a="1"/>
  <c r="W224" i="1" s="1"/>
  <c r="W229" i="1" a="1"/>
  <c r="W229" i="1" s="1"/>
  <c r="W233" i="1" a="1"/>
  <c r="W233" i="1" s="1"/>
  <c r="W165" i="1" a="1"/>
  <c r="W165" i="1" s="1"/>
  <c r="W228" i="1" a="1"/>
  <c r="W228" i="1" s="1"/>
  <c r="W210" i="1" a="1"/>
  <c r="W210" i="1" s="1"/>
  <c r="W241" i="1" a="1"/>
  <c r="W241" i="1" s="1"/>
  <c r="W254" i="1" a="1"/>
  <c r="W254" i="1" s="1"/>
  <c r="W236" i="1" a="1"/>
  <c r="W236" i="1" s="1"/>
  <c r="W240" i="1" a="1"/>
  <c r="W240" i="1" s="1"/>
  <c r="W245" i="1" a="1"/>
  <c r="W245" i="1" s="1"/>
  <c r="W211" i="1" a="1"/>
  <c r="W211" i="1" s="1"/>
  <c r="W235" i="1" a="1"/>
  <c r="W235" i="1" s="1"/>
  <c r="W244" i="1" a="1"/>
  <c r="W244" i="1" s="1"/>
  <c r="W253" i="1" a="1"/>
  <c r="W253" i="1" s="1"/>
  <c r="W234" i="1" a="1"/>
  <c r="W234" i="1" s="1"/>
  <c r="W239" i="1" a="1"/>
  <c r="W239" i="1" s="1"/>
  <c r="W257" i="1" a="1"/>
  <c r="W257" i="1" s="1"/>
  <c r="W238" i="1" a="1"/>
  <c r="W238" i="1" s="1"/>
  <c r="W242" i="1" a="1"/>
  <c r="W242" i="1" s="1"/>
  <c r="W243" i="1" a="1"/>
  <c r="W243" i="1" s="1"/>
  <c r="W248" i="1" a="1"/>
  <c r="W248" i="1" s="1"/>
  <c r="W250" i="1" a="1"/>
  <c r="W250" i="1" s="1"/>
  <c r="W252" i="1" a="1"/>
  <c r="W252" i="1" s="1"/>
  <c r="W256" i="1" a="1"/>
  <c r="W256" i="1" s="1"/>
  <c r="W259" i="1" a="1"/>
  <c r="W259" i="1" s="1"/>
  <c r="W209" i="1" a="1"/>
  <c r="W209" i="1" s="1"/>
  <c r="W237" i="1" a="1"/>
  <c r="W237" i="1" s="1"/>
  <c r="W251" i="1" a="1"/>
  <c r="W251" i="1" s="1"/>
  <c r="W247" i="1" a="1"/>
  <c r="W247" i="1" s="1"/>
  <c r="W255" i="1" a="1"/>
  <c r="W255" i="1" s="1"/>
  <c r="W274" i="1" a="1"/>
  <c r="W274" i="1" s="1"/>
  <c r="W262" i="1" a="1"/>
  <c r="W262" i="1" s="1"/>
  <c r="W275" i="1" a="1"/>
  <c r="W275" i="1" s="1"/>
  <c r="W279" i="1" a="1"/>
  <c r="W279" i="1" s="1"/>
  <c r="W280" i="1" a="1"/>
  <c r="W280" i="1" s="1"/>
  <c r="W281" i="1" a="1"/>
  <c r="W281" i="1" s="1"/>
  <c r="W261" i="1" a="1"/>
  <c r="W261" i="1" s="1"/>
  <c r="W271" i="1" a="1"/>
  <c r="W271" i="1" s="1"/>
  <c r="W278" i="1" a="1"/>
  <c r="W278" i="1" s="1"/>
  <c r="W285" i="1" a="1"/>
  <c r="W285" i="1" s="1"/>
  <c r="W230" i="1" a="1"/>
  <c r="W230" i="1" s="1"/>
  <c r="W265" i="1" a="1"/>
  <c r="W265" i="1" s="1"/>
  <c r="W269" i="1" a="1"/>
  <c r="W269" i="1" s="1"/>
  <c r="W270" i="1" a="1"/>
  <c r="W270" i="1" s="1"/>
  <c r="W272" i="1" a="1"/>
  <c r="W272" i="1" s="1"/>
  <c r="W276" i="1" a="1"/>
  <c r="W276" i="1" s="1"/>
  <c r="W284" i="1" a="1"/>
  <c r="W284" i="1" s="1"/>
  <c r="W260" i="1" a="1"/>
  <c r="W260" i="1" s="1"/>
  <c r="W268" i="1" a="1"/>
  <c r="W268" i="1" s="1"/>
  <c r="W258" i="1" a="1"/>
  <c r="W258" i="1" s="1"/>
  <c r="W264" i="1" a="1"/>
  <c r="W264" i="1" s="1"/>
  <c r="W273" i="1" a="1"/>
  <c r="W273" i="1" s="1"/>
  <c r="W246" i="1" a="1"/>
  <c r="W246" i="1" s="1"/>
  <c r="W263" i="1" a="1"/>
  <c r="W263" i="1" s="1"/>
  <c r="W283" i="1" a="1"/>
  <c r="W283" i="1" s="1"/>
  <c r="W301" i="1" a="1"/>
  <c r="W301" i="1" s="1"/>
  <c r="W311" i="1" a="1"/>
  <c r="W311" i="1" s="1"/>
  <c r="W320" i="1" a="1"/>
  <c r="W320" i="1" s="1"/>
  <c r="W325" i="1" a="1"/>
  <c r="W325" i="1" s="1"/>
  <c r="W330" i="1" a="1"/>
  <c r="W330" i="1" s="1"/>
  <c r="W333" i="1" a="1"/>
  <c r="W333" i="1" s="1"/>
  <c r="W340" i="1" a="1"/>
  <c r="W340" i="1" s="1"/>
  <c r="W249" i="1" a="1"/>
  <c r="W249" i="1" s="1"/>
  <c r="W310" i="1" a="1"/>
  <c r="W310" i="1" s="1"/>
  <c r="W317" i="1" a="1"/>
  <c r="W317" i="1" s="1"/>
  <c r="W336" i="1" a="1"/>
  <c r="W336" i="1" s="1"/>
  <c r="W344" i="1" a="1"/>
  <c r="W344" i="1" s="1"/>
  <c r="W277" i="1" a="1"/>
  <c r="W277" i="1" s="1"/>
  <c r="W282" i="1" a="1"/>
  <c r="W282" i="1" s="1"/>
  <c r="W299" i="1" a="1"/>
  <c r="W299" i="1" s="1"/>
  <c r="W322" i="1" a="1"/>
  <c r="W322" i="1" s="1"/>
  <c r="W327" i="1" a="1"/>
  <c r="W327" i="1" s="1"/>
  <c r="W339" i="1" a="1"/>
  <c r="W339" i="1" s="1"/>
  <c r="W288" i="1" a="1"/>
  <c r="W288" i="1" s="1"/>
  <c r="W290" i="1" a="1"/>
  <c r="W290" i="1" s="1"/>
  <c r="W292" i="1" a="1"/>
  <c r="W292" i="1" s="1"/>
  <c r="W294" i="1" a="1"/>
  <c r="W294" i="1" s="1"/>
  <c r="W296" i="1" a="1"/>
  <c r="W296" i="1" s="1"/>
  <c r="W298" i="1" a="1"/>
  <c r="W298" i="1" s="1"/>
  <c r="W307" i="1" a="1"/>
  <c r="W307" i="1" s="1"/>
  <c r="W316" i="1" a="1"/>
  <c r="W316" i="1" s="1"/>
  <c r="W319" i="1" a="1"/>
  <c r="W319" i="1" s="1"/>
  <c r="W324" i="1" a="1"/>
  <c r="W324" i="1" s="1"/>
  <c r="W332" i="1" a="1"/>
  <c r="W332" i="1" s="1"/>
  <c r="W335" i="1" a="1"/>
  <c r="W335" i="1" s="1"/>
  <c r="W342" i="1" a="1"/>
  <c r="W342" i="1" s="1"/>
  <c r="W343" i="1" a="1"/>
  <c r="W343" i="1" s="1"/>
  <c r="W267" i="1" a="1"/>
  <c r="W267" i="1" s="1"/>
  <c r="W287" i="1" a="1"/>
  <c r="W287" i="1" s="1"/>
  <c r="W303" i="1" a="1"/>
  <c r="W303" i="1" s="1"/>
  <c r="W309" i="1" a="1"/>
  <c r="W309" i="1" s="1"/>
  <c r="W314" i="1" a="1"/>
  <c r="W314" i="1" s="1"/>
  <c r="W300" i="1" a="1"/>
  <c r="W300" i="1" s="1"/>
  <c r="W304" i="1" a="1"/>
  <c r="W304" i="1" s="1"/>
  <c r="W313" i="1" a="1"/>
  <c r="W313" i="1" s="1"/>
  <c r="W318" i="1" a="1"/>
  <c r="W318" i="1" s="1"/>
  <c r="W323" i="1" a="1"/>
  <c r="W323" i="1" s="1"/>
  <c r="W334" i="1" a="1"/>
  <c r="W334" i="1" s="1"/>
  <c r="W341" i="1" a="1"/>
  <c r="W341" i="1" s="1"/>
  <c r="W345" i="1" a="1"/>
  <c r="W345" i="1" s="1"/>
  <c r="W329" i="1" a="1"/>
  <c r="W329" i="1" s="1"/>
  <c r="W367" i="1" a="1"/>
  <c r="W367" i="1" s="1"/>
  <c r="W368" i="1" a="1"/>
  <c r="W368" i="1" s="1"/>
  <c r="W370" i="1" a="1"/>
  <c r="W370" i="1" s="1"/>
  <c r="W376" i="1" a="1"/>
  <c r="W376" i="1" s="1"/>
  <c r="W384" i="1" a="1"/>
  <c r="W384" i="1" s="1"/>
  <c r="W390" i="1" a="1"/>
  <c r="W390" i="1" s="1"/>
  <c r="W295" i="1" a="1"/>
  <c r="W295" i="1" s="1"/>
  <c r="W305" i="1" a="1"/>
  <c r="W305" i="1" s="1"/>
  <c r="W337" i="1" a="1"/>
  <c r="W337" i="1" s="1"/>
  <c r="W346" i="1" a="1"/>
  <c r="W346" i="1" s="1"/>
  <c r="W348" i="1" a="1"/>
  <c r="W348" i="1" s="1"/>
  <c r="W358" i="1" a="1"/>
  <c r="W358" i="1" s="1"/>
  <c r="W369" i="1" a="1"/>
  <c r="W369" i="1" s="1"/>
  <c r="W302" i="1" a="1"/>
  <c r="W302" i="1" s="1"/>
  <c r="W308" i="1" a="1"/>
  <c r="W308" i="1" s="1"/>
  <c r="W315" i="1" a="1"/>
  <c r="W315" i="1" s="1"/>
  <c r="W321" i="1" a="1"/>
  <c r="W321" i="1" s="1"/>
  <c r="W375" i="1" a="1"/>
  <c r="W375" i="1" s="1"/>
  <c r="W391" i="1" a="1"/>
  <c r="W391" i="1" s="1"/>
  <c r="W289" i="1" a="1"/>
  <c r="W289" i="1" s="1"/>
  <c r="W297" i="1" a="1"/>
  <c r="W297" i="1" s="1"/>
  <c r="W306" i="1" a="1"/>
  <c r="W306" i="1" s="1"/>
  <c r="W328" i="1" a="1"/>
  <c r="W328" i="1" s="1"/>
  <c r="W349" i="1" a="1"/>
  <c r="W349" i="1" s="1"/>
  <c r="W350" i="1" a="1"/>
  <c r="W350" i="1" s="1"/>
  <c r="W351" i="1" a="1"/>
  <c r="W351" i="1" s="1"/>
  <c r="W266" i="1" a="1"/>
  <c r="W266" i="1" s="1"/>
  <c r="W286" i="1" a="1"/>
  <c r="W286" i="1" s="1"/>
  <c r="W331" i="1" a="1"/>
  <c r="W331" i="1" s="1"/>
  <c r="W353" i="1" a="1"/>
  <c r="W353" i="1" s="1"/>
  <c r="W356" i="1" a="1"/>
  <c r="W356" i="1" s="1"/>
  <c r="W357" i="1" a="1"/>
  <c r="W357" i="1" s="1"/>
  <c r="W291" i="1" a="1"/>
  <c r="W291" i="1" s="1"/>
  <c r="W312" i="1" a="1"/>
  <c r="W312" i="1" s="1"/>
  <c r="W355" i="1" a="1"/>
  <c r="W355" i="1" s="1"/>
  <c r="W359" i="1" a="1"/>
  <c r="W359" i="1" s="1"/>
  <c r="W363" i="1" a="1"/>
  <c r="W363" i="1" s="1"/>
  <c r="W381" i="1" a="1"/>
  <c r="W381" i="1" s="1"/>
  <c r="W382" i="1" a="1"/>
  <c r="W382" i="1" s="1"/>
  <c r="W385" i="1" a="1"/>
  <c r="W385" i="1" s="1"/>
  <c r="W388" i="1" a="1"/>
  <c r="W388" i="1" s="1"/>
  <c r="W389" i="1" a="1"/>
  <c r="W389" i="1" s="1"/>
  <c r="W362" i="1" a="1"/>
  <c r="W362" i="1" s="1"/>
  <c r="W365" i="1" a="1"/>
  <c r="W365" i="1" s="1"/>
  <c r="W372" i="1" a="1"/>
  <c r="W372" i="1" s="1"/>
  <c r="W373" i="1" a="1"/>
  <c r="W373" i="1" s="1"/>
  <c r="W378" i="1" a="1"/>
  <c r="W378" i="1" s="1"/>
  <c r="W379" i="1" a="1"/>
  <c r="W379" i="1" s="1"/>
  <c r="W380" i="1" a="1"/>
  <c r="W380" i="1" s="1"/>
  <c r="W383" i="1" a="1"/>
  <c r="W383" i="1" s="1"/>
  <c r="W361" i="1" a="1"/>
  <c r="W361" i="1" s="1"/>
  <c r="W392" i="1" a="1"/>
  <c r="W392" i="1" s="1"/>
  <c r="W397" i="1" a="1"/>
  <c r="W397" i="1" s="1"/>
  <c r="W403" i="1" a="1"/>
  <c r="W403" i="1" s="1"/>
  <c r="W442" i="1" a="1"/>
  <c r="W442" i="1" s="1"/>
  <c r="W374" i="1" a="1"/>
  <c r="W374" i="1" s="1"/>
  <c r="W387" i="1" a="1"/>
  <c r="W387" i="1" s="1"/>
  <c r="W393" i="1" a="1"/>
  <c r="W393" i="1" s="1"/>
  <c r="W394" i="1" a="1"/>
  <c r="W394" i="1" s="1"/>
  <c r="W409" i="1" a="1"/>
  <c r="W409" i="1" s="1"/>
  <c r="W410" i="1" a="1"/>
  <c r="W410" i="1" s="1"/>
  <c r="W420" i="1" a="1"/>
  <c r="W420" i="1" s="1"/>
  <c r="W427" i="1" a="1"/>
  <c r="W427" i="1" s="1"/>
  <c r="W428" i="1" a="1"/>
  <c r="W428" i="1" s="1"/>
  <c r="W434" i="1" a="1"/>
  <c r="W434" i="1" s="1"/>
  <c r="W435" i="1" a="1"/>
  <c r="W435" i="1" s="1"/>
  <c r="W440" i="1" a="1"/>
  <c r="W440" i="1" s="1"/>
  <c r="W441" i="1" a="1"/>
  <c r="W441" i="1" s="1"/>
  <c r="W326" i="1" a="1"/>
  <c r="W326" i="1" s="1"/>
  <c r="W366" i="1" a="1"/>
  <c r="W366" i="1" s="1"/>
  <c r="W395" i="1" a="1"/>
  <c r="W395" i="1" s="1"/>
  <c r="W406" i="1" a="1"/>
  <c r="W406" i="1" s="1"/>
  <c r="W411" i="1" a="1"/>
  <c r="W411" i="1" s="1"/>
  <c r="W412" i="1" a="1"/>
  <c r="W412" i="1" s="1"/>
  <c r="W413" i="1" a="1"/>
  <c r="W413" i="1" s="1"/>
  <c r="W421" i="1" a="1"/>
  <c r="W421" i="1" s="1"/>
  <c r="W433" i="1" a="1"/>
  <c r="W433" i="1" s="1"/>
  <c r="W352" i="1" a="1"/>
  <c r="W352" i="1" s="1"/>
  <c r="W398" i="1" a="1"/>
  <c r="W398" i="1" s="1"/>
  <c r="W414" i="1" a="1"/>
  <c r="W414" i="1" s="1"/>
  <c r="W426" i="1" a="1"/>
  <c r="W426" i="1" s="1"/>
  <c r="W293" i="1" a="1"/>
  <c r="W293" i="1" s="1"/>
  <c r="W347" i="1" a="1"/>
  <c r="W347" i="1" s="1"/>
  <c r="W371" i="1" a="1"/>
  <c r="W371" i="1" s="1"/>
  <c r="W407" i="1" a="1"/>
  <c r="W407" i="1" s="1"/>
  <c r="W418" i="1" a="1"/>
  <c r="W418" i="1" s="1"/>
  <c r="W419" i="1" a="1"/>
  <c r="W419" i="1" s="1"/>
  <c r="W424" i="1" a="1"/>
  <c r="W424" i="1" s="1"/>
  <c r="W425" i="1" a="1"/>
  <c r="W425" i="1" s="1"/>
  <c r="W431" i="1" a="1"/>
  <c r="W431" i="1" s="1"/>
  <c r="W432" i="1" a="1"/>
  <c r="W432" i="1" s="1"/>
  <c r="W438" i="1" a="1"/>
  <c r="W438" i="1" s="1"/>
  <c r="W439" i="1" a="1"/>
  <c r="W439" i="1" s="1"/>
  <c r="W445" i="1" a="1"/>
  <c r="W445" i="1" s="1"/>
  <c r="W446" i="1" a="1"/>
  <c r="W446" i="1" s="1"/>
  <c r="W364" i="1" a="1"/>
  <c r="W364" i="1" s="1"/>
  <c r="W399" i="1" a="1"/>
  <c r="W399" i="1" s="1"/>
  <c r="W415" i="1" a="1"/>
  <c r="W415" i="1" s="1"/>
  <c r="W417" i="1" a="1"/>
  <c r="W417" i="1" s="1"/>
  <c r="W354" i="1" a="1"/>
  <c r="W354" i="1" s="1"/>
  <c r="W360" i="1" a="1"/>
  <c r="W360" i="1" s="1"/>
  <c r="W377" i="1" a="1"/>
  <c r="W377" i="1" s="1"/>
  <c r="W400" i="1" a="1"/>
  <c r="W400" i="1" s="1"/>
  <c r="W404" i="1" a="1"/>
  <c r="W404" i="1" s="1"/>
  <c r="W408" i="1" a="1"/>
  <c r="W408" i="1" s="1"/>
  <c r="W401" i="1" a="1"/>
  <c r="W401" i="1" s="1"/>
  <c r="W443" i="1" a="1"/>
  <c r="W443" i="1" s="1"/>
  <c r="W451" i="1" a="1"/>
  <c r="W451" i="1" s="1"/>
  <c r="W458" i="1" a="1"/>
  <c r="W458" i="1" s="1"/>
  <c r="W478" i="1" a="1"/>
  <c r="W478" i="1" s="1"/>
  <c r="W488" i="1" a="1"/>
  <c r="W488" i="1" s="1"/>
  <c r="W494" i="1" a="1"/>
  <c r="W494" i="1" s="1"/>
  <c r="W504" i="1" a="1"/>
  <c r="W504" i="1" s="1"/>
  <c r="W450" i="1" a="1"/>
  <c r="W450" i="1" s="1"/>
  <c r="W456" i="1" a="1"/>
  <c r="W456" i="1" s="1"/>
  <c r="W457" i="1" a="1"/>
  <c r="W457" i="1" s="1"/>
  <c r="W463" i="1" a="1"/>
  <c r="W463" i="1" s="1"/>
  <c r="W464" i="1" a="1"/>
  <c r="W464" i="1" s="1"/>
  <c r="W470" i="1" a="1"/>
  <c r="W470" i="1" s="1"/>
  <c r="W471" i="1" a="1"/>
  <c r="W471" i="1" s="1"/>
  <c r="W474" i="1" a="1"/>
  <c r="W474" i="1" s="1"/>
  <c r="W482" i="1" a="1"/>
  <c r="W482" i="1" s="1"/>
  <c r="W483" i="1" a="1"/>
  <c r="W483" i="1" s="1"/>
  <c r="W498" i="1" a="1"/>
  <c r="W498" i="1" s="1"/>
  <c r="W499" i="1" a="1"/>
  <c r="W499" i="1" s="1"/>
  <c r="W338" i="1" a="1"/>
  <c r="W338" i="1" s="1"/>
  <c r="W436" i="1" a="1"/>
  <c r="W436" i="1" s="1"/>
  <c r="W437" i="1" a="1"/>
  <c r="W437" i="1" s="1"/>
  <c r="W449" i="1" a="1"/>
  <c r="W449" i="1" s="1"/>
  <c r="W477" i="1" a="1"/>
  <c r="W477" i="1" s="1"/>
  <c r="W481" i="1" a="1"/>
  <c r="W481" i="1" s="1"/>
  <c r="W461" i="1" a="1"/>
  <c r="W461" i="1" s="1"/>
  <c r="W468" i="1" a="1"/>
  <c r="W468" i="1" s="1"/>
  <c r="W469" i="1" a="1"/>
  <c r="W469" i="1" s="1"/>
  <c r="W473" i="1" a="1"/>
  <c r="W473" i="1" s="1"/>
  <c r="W476" i="1" a="1"/>
  <c r="W476" i="1" s="1"/>
  <c r="W487" i="1" a="1"/>
  <c r="W487" i="1" s="1"/>
  <c r="W492" i="1" a="1"/>
  <c r="W492" i="1" s="1"/>
  <c r="W402" i="1" a="1"/>
  <c r="W402" i="1" s="1"/>
  <c r="W405" i="1" a="1"/>
  <c r="W405" i="1" s="1"/>
  <c r="W422" i="1" a="1"/>
  <c r="W422" i="1" s="1"/>
  <c r="W429" i="1" a="1"/>
  <c r="W429" i="1" s="1"/>
  <c r="W460" i="1" a="1"/>
  <c r="W460" i="1" s="1"/>
  <c r="W467" i="1" a="1"/>
  <c r="W467" i="1" s="1"/>
  <c r="W475" i="1" a="1"/>
  <c r="W475" i="1" s="1"/>
  <c r="W490" i="1" a="1"/>
  <c r="W490" i="1" s="1"/>
  <c r="W491" i="1" a="1"/>
  <c r="W491" i="1" s="1"/>
  <c r="W396" i="1" a="1"/>
  <c r="W396" i="1" s="1"/>
  <c r="W416" i="1" a="1"/>
  <c r="W416" i="1" s="1"/>
  <c r="W452" i="1" a="1"/>
  <c r="W452" i="1" s="1"/>
  <c r="W453" i="1" a="1"/>
  <c r="W453" i="1" s="1"/>
  <c r="W459" i="1" a="1"/>
  <c r="W459" i="1" s="1"/>
  <c r="W466" i="1" a="1"/>
  <c r="W466" i="1" s="1"/>
  <c r="W485" i="1" a="1"/>
  <c r="W485" i="1" s="1"/>
  <c r="W489" i="1" a="1"/>
  <c r="W489" i="1" s="1"/>
  <c r="W501" i="1" a="1"/>
  <c r="W501" i="1" s="1"/>
  <c r="W447" i="1" a="1"/>
  <c r="W447" i="1" s="1"/>
  <c r="W497" i="1" a="1"/>
  <c r="W497" i="1" s="1"/>
  <c r="W508" i="1" a="1"/>
  <c r="W508" i="1" s="1"/>
  <c r="W516" i="1" a="1"/>
  <c r="W516" i="1" s="1"/>
  <c r="W536" i="1" a="1"/>
  <c r="W536" i="1" s="1"/>
  <c r="W539" i="1" a="1"/>
  <c r="W539" i="1" s="1"/>
  <c r="W541" i="1" a="1"/>
  <c r="W541" i="1" s="1"/>
  <c r="W545" i="1" a="1"/>
  <c r="W545" i="1" s="1"/>
  <c r="W502" i="1" a="1"/>
  <c r="W502" i="1" s="1"/>
  <c r="W512" i="1" a="1"/>
  <c r="W512" i="1" s="1"/>
  <c r="W513" i="1" a="1"/>
  <c r="W513" i="1" s="1"/>
  <c r="W514" i="1" a="1"/>
  <c r="W514" i="1" s="1"/>
  <c r="W515" i="1" a="1"/>
  <c r="W515" i="1" s="1"/>
  <c r="W517" i="1" a="1"/>
  <c r="W517" i="1" s="1"/>
  <c r="W522" i="1" a="1"/>
  <c r="W522" i="1" s="1"/>
  <c r="W528" i="1" a="1"/>
  <c r="W528" i="1" s="1"/>
  <c r="W531" i="1" a="1"/>
  <c r="W531" i="1" s="1"/>
  <c r="W535" i="1" a="1"/>
  <c r="W535" i="1" s="1"/>
  <c r="W542" i="1" a="1"/>
  <c r="W542" i="1" s="1"/>
  <c r="W543" i="1" a="1"/>
  <c r="W543" i="1" s="1"/>
  <c r="W544" i="1" a="1"/>
  <c r="W544" i="1" s="1"/>
  <c r="W548" i="1" a="1"/>
  <c r="W548" i="1" s="1"/>
  <c r="W430" i="1" a="1"/>
  <c r="W430" i="1" s="1"/>
  <c r="W448" i="1" a="1"/>
  <c r="W448" i="1" s="1"/>
  <c r="W462" i="1" a="1"/>
  <c r="W462" i="1" s="1"/>
  <c r="W496" i="1" a="1"/>
  <c r="W496" i="1" s="1"/>
  <c r="W506" i="1" a="1"/>
  <c r="W506" i="1" s="1"/>
  <c r="W507" i="1" a="1"/>
  <c r="W507" i="1" s="1"/>
  <c r="W518" i="1" a="1"/>
  <c r="W518" i="1" s="1"/>
  <c r="W520" i="1" a="1"/>
  <c r="W520" i="1" s="1"/>
  <c r="W534" i="1" a="1"/>
  <c r="W534" i="1" s="1"/>
  <c r="W547" i="1" a="1"/>
  <c r="W547" i="1" s="1"/>
  <c r="W549" i="1" a="1"/>
  <c r="W549" i="1" s="1"/>
  <c r="W479" i="1" a="1"/>
  <c r="W479" i="1" s="1"/>
  <c r="W484" i="1" a="1"/>
  <c r="W484" i="1" s="1"/>
  <c r="W500" i="1" a="1"/>
  <c r="W500" i="1" s="1"/>
  <c r="W505" i="1" a="1"/>
  <c r="W505" i="1" s="1"/>
  <c r="W525" i="1" a="1"/>
  <c r="W525" i="1" s="1"/>
  <c r="W529" i="1" a="1"/>
  <c r="W529" i="1" s="1"/>
  <c r="W532" i="1" a="1"/>
  <c r="W532" i="1" s="1"/>
  <c r="W538" i="1" a="1"/>
  <c r="W538" i="1" s="1"/>
  <c r="W550" i="1" a="1"/>
  <c r="W550" i="1" s="1"/>
  <c r="W386" i="1" a="1"/>
  <c r="W386" i="1" s="1"/>
  <c r="W423" i="1" a="1"/>
  <c r="W423" i="1" s="1"/>
  <c r="W444" i="1" a="1"/>
  <c r="W444" i="1" s="1"/>
  <c r="W472" i="1" a="1"/>
  <c r="W472" i="1" s="1"/>
  <c r="W503" i="1" a="1"/>
  <c r="W503" i="1" s="1"/>
  <c r="W510" i="1" a="1"/>
  <c r="W510" i="1" s="1"/>
  <c r="W546" i="1" a="1"/>
  <c r="W546" i="1" s="1"/>
  <c r="W455" i="1" a="1"/>
  <c r="W455" i="1" s="1"/>
  <c r="W486" i="1" a="1"/>
  <c r="W486" i="1" s="1"/>
  <c r="W526" i="1" a="1"/>
  <c r="W526" i="1" s="1"/>
  <c r="W527" i="1" a="1"/>
  <c r="W527" i="1" s="1"/>
  <c r="W530" i="1" a="1"/>
  <c r="W530" i="1" s="1"/>
  <c r="W537" i="1" a="1"/>
  <c r="W537" i="1" s="1"/>
  <c r="W495" i="1" a="1"/>
  <c r="W495" i="1" s="1"/>
  <c r="W569" i="1" a="1"/>
  <c r="W569" i="1" s="1"/>
  <c r="W572" i="1" a="1"/>
  <c r="W572" i="1" s="1"/>
  <c r="W575" i="1" a="1"/>
  <c r="W575" i="1" s="1"/>
  <c r="W589" i="1" a="1"/>
  <c r="W589" i="1" s="1"/>
  <c r="W592" i="1" a="1"/>
  <c r="W592" i="1" s="1"/>
  <c r="W599" i="1" a="1"/>
  <c r="W599" i="1" s="1"/>
  <c r="W493" i="1" a="1"/>
  <c r="W493" i="1" s="1"/>
  <c r="W523" i="1" a="1"/>
  <c r="W523" i="1" s="1"/>
  <c r="W540" i="1" a="1"/>
  <c r="W540" i="1" s="1"/>
  <c r="W553" i="1" a="1"/>
  <c r="W553" i="1" s="1"/>
  <c r="W560" i="1" a="1"/>
  <c r="W560" i="1" s="1"/>
  <c r="W570" i="1" a="1"/>
  <c r="W570" i="1" s="1"/>
  <c r="W578" i="1" a="1"/>
  <c r="W578" i="1" s="1"/>
  <c r="W585" i="1" a="1"/>
  <c r="W585" i="1" s="1"/>
  <c r="W588" i="1" a="1"/>
  <c r="W588" i="1" s="1"/>
  <c r="W602" i="1" a="1"/>
  <c r="W602" i="1" s="1"/>
  <c r="W568" i="1" a="1"/>
  <c r="W568" i="1" s="1"/>
  <c r="W580" i="1" a="1"/>
  <c r="W580" i="1" s="1"/>
  <c r="W584" i="1" a="1"/>
  <c r="W584" i="1" s="1"/>
  <c r="W591" i="1" a="1"/>
  <c r="W591" i="1" s="1"/>
  <c r="W595" i="1" a="1"/>
  <c r="W595" i="1" s="1"/>
  <c r="W509" i="1" a="1"/>
  <c r="W509" i="1" s="1"/>
  <c r="W552" i="1" a="1"/>
  <c r="W552" i="1" s="1"/>
  <c r="W559" i="1" a="1"/>
  <c r="W559" i="1" s="1"/>
  <c r="W574" i="1" a="1"/>
  <c r="W574" i="1" s="1"/>
  <c r="W598" i="1" a="1"/>
  <c r="W598" i="1" s="1"/>
  <c r="W454" i="1" a="1"/>
  <c r="W454" i="1" s="1"/>
  <c r="W480" i="1" a="1"/>
  <c r="W480" i="1" s="1"/>
  <c r="W521" i="1" a="1"/>
  <c r="W521" i="1" s="1"/>
  <c r="W524" i="1" a="1"/>
  <c r="W524" i="1" s="1"/>
  <c r="W555" i="1" a="1"/>
  <c r="W555" i="1" s="1"/>
  <c r="W562" i="1" a="1"/>
  <c r="W562" i="1" s="1"/>
  <c r="W563" i="1" a="1"/>
  <c r="W563" i="1" s="1"/>
  <c r="W577" i="1" a="1"/>
  <c r="W577" i="1" s="1"/>
  <c r="W583" i="1" a="1"/>
  <c r="W583" i="1" s="1"/>
  <c r="W587" i="1" a="1"/>
  <c r="W587" i="1" s="1"/>
  <c r="W601" i="1" a="1"/>
  <c r="W601" i="1" s="1"/>
  <c r="W533" i="1" a="1"/>
  <c r="W533" i="1" s="1"/>
  <c r="W551" i="1" a="1"/>
  <c r="W551" i="1" s="1"/>
  <c r="W556" i="1" a="1"/>
  <c r="W556" i="1" s="1"/>
  <c r="W557" i="1" a="1"/>
  <c r="W557" i="1" s="1"/>
  <c r="W558" i="1" a="1"/>
  <c r="W558" i="1" s="1"/>
  <c r="W564" i="1" a="1"/>
  <c r="W564" i="1" s="1"/>
  <c r="W565" i="1" a="1"/>
  <c r="W565" i="1" s="1"/>
  <c r="W573" i="1" a="1"/>
  <c r="W573" i="1" s="1"/>
  <c r="W579" i="1" a="1"/>
  <c r="W579" i="1" s="1"/>
  <c r="W590" i="1" a="1"/>
  <c r="W590" i="1" s="1"/>
  <c r="W594" i="1" a="1"/>
  <c r="W594" i="1" s="1"/>
  <c r="W597" i="1" a="1"/>
  <c r="W597" i="1" s="1"/>
  <c r="W554" i="1" a="1"/>
  <c r="W554" i="1" s="1"/>
  <c r="W561" i="1" a="1"/>
  <c r="W561" i="1" s="1"/>
  <c r="W567" i="1" a="1"/>
  <c r="W567" i="1" s="1"/>
  <c r="W576" i="1" a="1"/>
  <c r="W576" i="1" s="1"/>
  <c r="W593" i="1" a="1"/>
  <c r="W593" i="1" s="1"/>
  <c r="W600" i="1" a="1"/>
  <c r="W600" i="1" s="1"/>
  <c r="W603" i="1" a="1"/>
  <c r="W603" i="1" s="1"/>
  <c r="W608" i="1" a="1"/>
  <c r="W608" i="1" s="1"/>
  <c r="W611" i="1" a="1"/>
  <c r="W611" i="1" s="1"/>
  <c r="W633" i="1" a="1"/>
  <c r="W633" i="1" s="1"/>
  <c r="W638" i="1" a="1"/>
  <c r="W638" i="1" s="1"/>
  <c r="W646" i="1" a="1"/>
  <c r="W646" i="1" s="1"/>
  <c r="W654" i="1" a="1"/>
  <c r="W654" i="1" s="1"/>
  <c r="W662" i="1" a="1"/>
  <c r="W662" i="1" s="1"/>
  <c r="W465" i="1" a="1"/>
  <c r="W465" i="1" s="1"/>
  <c r="W511" i="1" a="1"/>
  <c r="W511" i="1" s="1"/>
  <c r="W566" i="1" a="1"/>
  <c r="W566" i="1" s="1"/>
  <c r="W596" i="1" a="1"/>
  <c r="W596" i="1" s="1"/>
  <c r="W605" i="1" a="1"/>
  <c r="W605" i="1" s="1"/>
  <c r="W614" i="1" a="1"/>
  <c r="W614" i="1" s="1"/>
  <c r="W620" i="1" a="1"/>
  <c r="W620" i="1" s="1"/>
  <c r="W623" i="1" a="1"/>
  <c r="W623" i="1" s="1"/>
  <c r="W626" i="1" a="1"/>
  <c r="W626" i="1" s="1"/>
  <c r="W640" i="1" a="1"/>
  <c r="W640" i="1" s="1"/>
  <c r="W647" i="1" a="1"/>
  <c r="W647" i="1" s="1"/>
  <c r="W655" i="1" a="1"/>
  <c r="W655" i="1" s="1"/>
  <c r="W665" i="1" a="1"/>
  <c r="W665" i="1" s="1"/>
  <c r="W581" i="1" a="1"/>
  <c r="W581" i="1" s="1"/>
  <c r="W586" i="1" a="1"/>
  <c r="W586" i="1" s="1"/>
  <c r="W617" i="1" a="1"/>
  <c r="W617" i="1" s="1"/>
  <c r="W629" i="1" a="1"/>
  <c r="W629" i="1" s="1"/>
  <c r="W632" i="1" a="1"/>
  <c r="W632" i="1" s="1"/>
  <c r="W639" i="1" a="1"/>
  <c r="W639" i="1" s="1"/>
  <c r="W642" i="1" a="1"/>
  <c r="W642" i="1" s="1"/>
  <c r="W648" i="1" a="1"/>
  <c r="W648" i="1" s="1"/>
  <c r="W656" i="1" a="1"/>
  <c r="W656" i="1" s="1"/>
  <c r="W661" i="1" a="1"/>
  <c r="W661" i="1" s="1"/>
  <c r="W519" i="1" a="1"/>
  <c r="W519" i="1" s="1"/>
  <c r="W571" i="1" a="1"/>
  <c r="W571" i="1" s="1"/>
  <c r="W604" i="1" a="1"/>
  <c r="W604" i="1" s="1"/>
  <c r="W607" i="1" a="1"/>
  <c r="W607" i="1" s="1"/>
  <c r="W610" i="1" a="1"/>
  <c r="W610" i="1" s="1"/>
  <c r="W635" i="1" a="1"/>
  <c r="W635" i="1" s="1"/>
  <c r="W643" i="1" a="1"/>
  <c r="W643" i="1" s="1"/>
  <c r="W651" i="1" a="1"/>
  <c r="W651" i="1" s="1"/>
  <c r="W659" i="1" a="1"/>
  <c r="W659" i="1" s="1"/>
  <c r="W663" i="1" a="1"/>
  <c r="W663" i="1" s="1"/>
  <c r="W606" i="1" a="1"/>
  <c r="W606" i="1" s="1"/>
  <c r="W609" i="1" a="1"/>
  <c r="W609" i="1" s="1"/>
  <c r="W612" i="1" a="1"/>
  <c r="W612" i="1" s="1"/>
  <c r="W615" i="1" a="1"/>
  <c r="W615" i="1" s="1"/>
  <c r="W624" i="1" a="1"/>
  <c r="W624" i="1" s="1"/>
  <c r="W627" i="1" a="1"/>
  <c r="W627" i="1" s="1"/>
  <c r="W634" i="1" a="1"/>
  <c r="W634" i="1" s="1"/>
  <c r="W644" i="1" a="1"/>
  <c r="W644" i="1" s="1"/>
  <c r="W652" i="1" a="1"/>
  <c r="W652" i="1" s="1"/>
  <c r="W616" i="1" a="1"/>
  <c r="W616" i="1" s="1"/>
  <c r="W622" i="1" a="1"/>
  <c r="W622" i="1" s="1"/>
  <c r="W628" i="1" a="1"/>
  <c r="W628" i="1" s="1"/>
  <c r="W664" i="1" a="1"/>
  <c r="W664" i="1" s="1"/>
  <c r="W666" i="1" a="1"/>
  <c r="W666" i="1" s="1"/>
  <c r="W673" i="1" a="1"/>
  <c r="W673" i="1" s="1"/>
  <c r="W679" i="1" a="1"/>
  <c r="W679" i="1" s="1"/>
  <c r="W687" i="1" a="1"/>
  <c r="W687" i="1" s="1"/>
  <c r="W695" i="1" a="1"/>
  <c r="W695" i="1" s="1"/>
  <c r="W703" i="1" a="1"/>
  <c r="W703" i="1" s="1"/>
  <c r="W711" i="1" a="1"/>
  <c r="W711" i="1" s="1"/>
  <c r="W719" i="1" a="1"/>
  <c r="W719" i="1" s="1"/>
  <c r="W732" i="1" a="1"/>
  <c r="W732" i="1" s="1"/>
  <c r="W737" i="1" a="1"/>
  <c r="W737" i="1" s="1"/>
  <c r="W744" i="1" a="1"/>
  <c r="W744" i="1" s="1"/>
  <c r="W755" i="1" a="1"/>
  <c r="W755" i="1" s="1"/>
  <c r="W758" i="1" a="1"/>
  <c r="W758" i="1" s="1"/>
  <c r="W764" i="1" a="1"/>
  <c r="W764" i="1" s="1"/>
  <c r="W769" i="1" a="1"/>
  <c r="W769" i="1" s="1"/>
  <c r="W773" i="1" a="1"/>
  <c r="W773" i="1" s="1"/>
  <c r="W776" i="1" a="1"/>
  <c r="W776" i="1" s="1"/>
  <c r="W779" i="1" a="1"/>
  <c r="W779" i="1" s="1"/>
  <c r="W787" i="1" a="1"/>
  <c r="W787" i="1" s="1"/>
  <c r="W653" i="1" a="1"/>
  <c r="W653" i="1" s="1"/>
  <c r="W670" i="1" a="1"/>
  <c r="W670" i="1" s="1"/>
  <c r="W676" i="1" a="1"/>
  <c r="W676" i="1" s="1"/>
  <c r="W681" i="1" a="1"/>
  <c r="W681" i="1" s="1"/>
  <c r="W684" i="1" a="1"/>
  <c r="W684" i="1" s="1"/>
  <c r="W689" i="1" a="1"/>
  <c r="W689" i="1" s="1"/>
  <c r="W692" i="1" a="1"/>
  <c r="W692" i="1" s="1"/>
  <c r="W697" i="1" a="1"/>
  <c r="W697" i="1" s="1"/>
  <c r="W700" i="1" a="1"/>
  <c r="W700" i="1" s="1"/>
  <c r="W705" i="1" a="1"/>
  <c r="W705" i="1" s="1"/>
  <c r="W708" i="1" a="1"/>
  <c r="W708" i="1" s="1"/>
  <c r="W713" i="1" a="1"/>
  <c r="W713" i="1" s="1"/>
  <c r="W716" i="1" a="1"/>
  <c r="W716" i="1" s="1"/>
  <c r="W721" i="1" a="1"/>
  <c r="W721" i="1" s="1"/>
  <c r="W724" i="1" a="1"/>
  <c r="W724" i="1" s="1"/>
  <c r="W731" i="1" a="1"/>
  <c r="W731" i="1" s="1"/>
  <c r="W741" i="1" a="1"/>
  <c r="W741" i="1" s="1"/>
  <c r="W763" i="1" a="1"/>
  <c r="W763" i="1" s="1"/>
  <c r="W727" i="1" a="1"/>
  <c r="W727" i="1" s="1"/>
  <c r="W743" i="1" a="1"/>
  <c r="W743" i="1" s="1"/>
  <c r="W746" i="1" a="1"/>
  <c r="W746" i="1" s="1"/>
  <c r="W749" i="1" a="1"/>
  <c r="W749" i="1" s="1"/>
  <c r="W752" i="1" a="1"/>
  <c r="W752" i="1" s="1"/>
  <c r="W757" i="1" a="1"/>
  <c r="W757" i="1" s="1"/>
  <c r="W768" i="1" a="1"/>
  <c r="W768" i="1" s="1"/>
  <c r="W772" i="1" a="1"/>
  <c r="W772" i="1" s="1"/>
  <c r="W775" i="1" a="1"/>
  <c r="W775" i="1" s="1"/>
  <c r="W582" i="1" a="1"/>
  <c r="W582" i="1" s="1"/>
  <c r="W618" i="1" a="1"/>
  <c r="W618" i="1" s="1"/>
  <c r="W630" i="1" a="1"/>
  <c r="W630" i="1" s="1"/>
  <c r="W637" i="1" a="1"/>
  <c r="W637" i="1" s="1"/>
  <c r="W649" i="1" a="1"/>
  <c r="W649" i="1" s="1"/>
  <c r="W650" i="1" a="1"/>
  <c r="W650" i="1" s="1"/>
  <c r="W669" i="1" a="1"/>
  <c r="W669" i="1" s="1"/>
  <c r="W675" i="1" a="1"/>
  <c r="W675" i="1" s="1"/>
  <c r="W678" i="1" a="1"/>
  <c r="W678" i="1" s="1"/>
  <c r="W686" i="1" a="1"/>
  <c r="W686" i="1" s="1"/>
  <c r="W694" i="1" a="1"/>
  <c r="W694" i="1" s="1"/>
  <c r="W702" i="1" a="1"/>
  <c r="W702" i="1" s="1"/>
  <c r="W710" i="1" a="1"/>
  <c r="W710" i="1" s="1"/>
  <c r="W718" i="1" a="1"/>
  <c r="W718" i="1" s="1"/>
  <c r="W668" i="1" a="1"/>
  <c r="W668" i="1" s="1"/>
  <c r="W677" i="1" a="1"/>
  <c r="W677" i="1" s="1"/>
  <c r="W680" i="1" a="1"/>
  <c r="W680" i="1" s="1"/>
  <c r="W685" i="1" a="1"/>
  <c r="W685" i="1" s="1"/>
  <c r="W688" i="1" a="1"/>
  <c r="W688" i="1" s="1"/>
  <c r="W693" i="1" a="1"/>
  <c r="W693" i="1" s="1"/>
  <c r="W696" i="1" a="1"/>
  <c r="W696" i="1" s="1"/>
  <c r="W701" i="1" a="1"/>
  <c r="W701" i="1" s="1"/>
  <c r="W704" i="1" a="1"/>
  <c r="W704" i="1" s="1"/>
  <c r="W709" i="1" a="1"/>
  <c r="W709" i="1" s="1"/>
  <c r="W712" i="1" a="1"/>
  <c r="W712" i="1" s="1"/>
  <c r="W717" i="1" a="1"/>
  <c r="W717" i="1" s="1"/>
  <c r="W720" i="1" a="1"/>
  <c r="W720" i="1" s="1"/>
  <c r="W729" i="1" a="1"/>
  <c r="W729" i="1" s="1"/>
  <c r="W734" i="1" a="1"/>
  <c r="W734" i="1" s="1"/>
  <c r="W748" i="1" a="1"/>
  <c r="W748" i="1" s="1"/>
  <c r="W756" i="1" a="1"/>
  <c r="W756" i="1" s="1"/>
  <c r="W766" i="1" a="1"/>
  <c r="W766" i="1" s="1"/>
  <c r="W780" i="1" a="1"/>
  <c r="W780" i="1" s="1"/>
  <c r="W786" i="1" a="1"/>
  <c r="W786" i="1" s="1"/>
  <c r="W636" i="1" a="1"/>
  <c r="W636" i="1" s="1"/>
  <c r="W645" i="1" a="1"/>
  <c r="W645" i="1" s="1"/>
  <c r="W657" i="1" a="1"/>
  <c r="W657" i="1" s="1"/>
  <c r="W658" i="1" a="1"/>
  <c r="W658" i="1" s="1"/>
  <c r="W671" i="1" a="1"/>
  <c r="W671" i="1" s="1"/>
  <c r="W674" i="1" a="1"/>
  <c r="W674" i="1" s="1"/>
  <c r="W733" i="1" a="1"/>
  <c r="W733" i="1" s="1"/>
  <c r="W739" i="1" a="1"/>
  <c r="W739" i="1" s="1"/>
  <c r="W742" i="1" a="1"/>
  <c r="W742" i="1" s="1"/>
  <c r="W745" i="1" a="1"/>
  <c r="W745" i="1" s="1"/>
  <c r="W760" i="1" a="1"/>
  <c r="W760" i="1" s="1"/>
  <c r="W765" i="1" a="1"/>
  <c r="W765" i="1" s="1"/>
  <c r="W774" i="1" a="1"/>
  <c r="W774" i="1" s="1"/>
  <c r="W777" i="1" a="1"/>
  <c r="W777" i="1" s="1"/>
  <c r="W625" i="1" a="1"/>
  <c r="W625" i="1" s="1"/>
  <c r="W660" i="1" a="1"/>
  <c r="W660" i="1" s="1"/>
  <c r="W683" i="1" a="1"/>
  <c r="W683" i="1" s="1"/>
  <c r="W715" i="1" a="1"/>
  <c r="W715" i="1" s="1"/>
  <c r="W738" i="1" a="1"/>
  <c r="W738" i="1" s="1"/>
  <c r="W750" i="1" a="1"/>
  <c r="W750" i="1" s="1"/>
  <c r="W806" i="1" a="1"/>
  <c r="W806" i="1" s="1"/>
  <c r="W811" i="1" a="1"/>
  <c r="W811" i="1" s="1"/>
  <c r="W816" i="1" a="1"/>
  <c r="W816" i="1" s="1"/>
  <c r="W824" i="1" a="1"/>
  <c r="W824" i="1" s="1"/>
  <c r="W829" i="1" a="1"/>
  <c r="W829" i="1" s="1"/>
  <c r="W834" i="1" a="1"/>
  <c r="W834" i="1" s="1"/>
  <c r="W853" i="1" a="1"/>
  <c r="W853" i="1" s="1"/>
  <c r="W869" i="1" a="1"/>
  <c r="W869" i="1" s="1"/>
  <c r="W874" i="1" a="1"/>
  <c r="W874" i="1" s="1"/>
  <c r="W690" i="1" a="1"/>
  <c r="W690" i="1" s="1"/>
  <c r="W722" i="1" a="1"/>
  <c r="W722" i="1" s="1"/>
  <c r="W728" i="1" a="1"/>
  <c r="W728" i="1" s="1"/>
  <c r="W762" i="1" a="1"/>
  <c r="W762" i="1" s="1"/>
  <c r="W767" i="1" a="1"/>
  <c r="W767" i="1" s="1"/>
  <c r="W788" i="1" a="1"/>
  <c r="W788" i="1" s="1"/>
  <c r="W790" i="1" a="1"/>
  <c r="W790" i="1" s="1"/>
  <c r="W796" i="1" a="1"/>
  <c r="W796" i="1" s="1"/>
  <c r="W805" i="1" a="1"/>
  <c r="W805" i="1" s="1"/>
  <c r="W810" i="1" a="1"/>
  <c r="W810" i="1" s="1"/>
  <c r="W815" i="1" a="1"/>
  <c r="W815" i="1" s="1"/>
  <c r="W819" i="1" a="1"/>
  <c r="W819" i="1" s="1"/>
  <c r="W820" i="1" a="1"/>
  <c r="W820" i="1" s="1"/>
  <c r="W839" i="1" a="1"/>
  <c r="W839" i="1" s="1"/>
  <c r="W842" i="1" a="1"/>
  <c r="W842" i="1" s="1"/>
  <c r="W852" i="1" a="1"/>
  <c r="W852" i="1" s="1"/>
  <c r="W856" i="1" a="1"/>
  <c r="W856" i="1" s="1"/>
  <c r="W865" i="1" a="1"/>
  <c r="W865" i="1" s="1"/>
  <c r="W878" i="1" a="1"/>
  <c r="W878" i="1" s="1"/>
  <c r="W619" i="1" a="1"/>
  <c r="W619" i="1" s="1"/>
  <c r="W672" i="1" a="1"/>
  <c r="W672" i="1" s="1"/>
  <c r="W691" i="1" a="1"/>
  <c r="W691" i="1" s="1"/>
  <c r="W723" i="1" a="1"/>
  <c r="W723" i="1" s="1"/>
  <c r="W753" i="1" a="1"/>
  <c r="W753" i="1" s="1"/>
  <c r="W778" i="1" a="1"/>
  <c r="W778" i="1" s="1"/>
  <c r="W785" i="1" a="1"/>
  <c r="W785" i="1" s="1"/>
  <c r="W797" i="1" a="1"/>
  <c r="W797" i="1" s="1"/>
  <c r="W798" i="1" a="1"/>
  <c r="W798" i="1" s="1"/>
  <c r="W799" i="1" a="1"/>
  <c r="W799" i="1" s="1"/>
  <c r="W800" i="1" a="1"/>
  <c r="W800" i="1" s="1"/>
  <c r="W801" i="1" a="1"/>
  <c r="W801" i="1" s="1"/>
  <c r="W814" i="1" a="1"/>
  <c r="W814" i="1" s="1"/>
  <c r="W667" i="1" a="1"/>
  <c r="W667" i="1" s="1"/>
  <c r="W698" i="1" a="1"/>
  <c r="W698" i="1" s="1"/>
  <c r="W736" i="1" a="1"/>
  <c r="W736" i="1" s="1"/>
  <c r="W761" i="1" a="1"/>
  <c r="W761" i="1" s="1"/>
  <c r="W771" i="1" a="1"/>
  <c r="W771" i="1" s="1"/>
  <c r="W802" i="1" a="1"/>
  <c r="W802" i="1" s="1"/>
  <c r="W804" i="1" a="1"/>
  <c r="W804" i="1" s="1"/>
  <c r="W809" i="1" a="1"/>
  <c r="W809" i="1" s="1"/>
  <c r="W823" i="1" a="1"/>
  <c r="W823" i="1" s="1"/>
  <c r="W827" i="1" a="1"/>
  <c r="W827" i="1" s="1"/>
  <c r="W837" i="1" a="1"/>
  <c r="W837" i="1" s="1"/>
  <c r="W838" i="1" a="1"/>
  <c r="W838" i="1" s="1"/>
  <c r="W859" i="1" a="1"/>
  <c r="W859" i="1" s="1"/>
  <c r="W863" i="1" a="1"/>
  <c r="W863" i="1" s="1"/>
  <c r="W877" i="1" a="1"/>
  <c r="W877" i="1" s="1"/>
  <c r="W706" i="1" a="1"/>
  <c r="W706" i="1" s="1"/>
  <c r="W725" i="1" a="1"/>
  <c r="W725" i="1" s="1"/>
  <c r="W735" i="1" a="1"/>
  <c r="W735" i="1" s="1"/>
  <c r="W770" i="1" a="1"/>
  <c r="W770" i="1" s="1"/>
  <c r="W817" i="1" a="1"/>
  <c r="W817" i="1" s="1"/>
  <c r="W822" i="1" a="1"/>
  <c r="W822" i="1" s="1"/>
  <c r="W832" i="1" a="1"/>
  <c r="W832" i="1" s="1"/>
  <c r="W836" i="1" a="1"/>
  <c r="W836" i="1" s="1"/>
  <c r="W849" i="1" a="1"/>
  <c r="W849" i="1" s="1"/>
  <c r="W862" i="1" a="1"/>
  <c r="W862" i="1" s="1"/>
  <c r="W876" i="1" a="1"/>
  <c r="W876" i="1" s="1"/>
  <c r="W631" i="1" a="1"/>
  <c r="W631" i="1" s="1"/>
  <c r="W707" i="1" a="1"/>
  <c r="W707" i="1" s="1"/>
  <c r="W726" i="1" a="1"/>
  <c r="W726" i="1" s="1"/>
  <c r="W747" i="1" a="1"/>
  <c r="W747" i="1" s="1"/>
  <c r="W751" i="1" a="1"/>
  <c r="W751" i="1" s="1"/>
  <c r="W759" i="1" a="1"/>
  <c r="W759" i="1" s="1"/>
  <c r="W782" i="1" a="1"/>
  <c r="W782" i="1" s="1"/>
  <c r="W783" i="1" a="1"/>
  <c r="W783" i="1" s="1"/>
  <c r="W789" i="1" a="1"/>
  <c r="W789" i="1" s="1"/>
  <c r="W791" i="1" a="1"/>
  <c r="W791" i="1" s="1"/>
  <c r="W792" i="1" a="1"/>
  <c r="W792" i="1" s="1"/>
  <c r="W793" i="1" a="1"/>
  <c r="W793" i="1" s="1"/>
  <c r="W794" i="1" a="1"/>
  <c r="W794" i="1" s="1"/>
  <c r="W795" i="1" a="1"/>
  <c r="W795" i="1" s="1"/>
  <c r="W807" i="1" a="1"/>
  <c r="W807" i="1" s="1"/>
  <c r="W812" i="1" a="1"/>
  <c r="W812" i="1" s="1"/>
  <c r="W821" i="1" a="1"/>
  <c r="W821" i="1" s="1"/>
  <c r="W825" i="1" a="1"/>
  <c r="W825" i="1" s="1"/>
  <c r="W835" i="1" a="1"/>
  <c r="W835" i="1" s="1"/>
  <c r="W840" i="1" a="1"/>
  <c r="W840" i="1" s="1"/>
  <c r="W845" i="1" a="1"/>
  <c r="W845" i="1" s="1"/>
  <c r="W858" i="1" a="1"/>
  <c r="W858" i="1" s="1"/>
  <c r="W861" i="1" a="1"/>
  <c r="W861" i="1" s="1"/>
  <c r="W866" i="1" a="1"/>
  <c r="W866" i="1" s="1"/>
  <c r="W870" i="1" a="1"/>
  <c r="W870" i="1" s="1"/>
  <c r="W875" i="1" a="1"/>
  <c r="W875" i="1" s="1"/>
  <c r="W880" i="1" a="1"/>
  <c r="W880" i="1" s="1"/>
  <c r="W740" i="1" a="1"/>
  <c r="W740" i="1" s="1"/>
  <c r="W843" i="1" a="1"/>
  <c r="W843" i="1" s="1"/>
  <c r="W848" i="1" a="1"/>
  <c r="W848" i="1" s="1"/>
  <c r="W867" i="1" a="1"/>
  <c r="W867" i="1" s="1"/>
  <c r="W872" i="1" a="1"/>
  <c r="W872" i="1" s="1"/>
  <c r="W885" i="1" a="1"/>
  <c r="W885" i="1" s="1"/>
  <c r="W889" i="1" a="1"/>
  <c r="W889" i="1" s="1"/>
  <c r="W905" i="1" a="1"/>
  <c r="W905" i="1" s="1"/>
  <c r="W918" i="1" a="1"/>
  <c r="W918" i="1" s="1"/>
  <c r="W931" i="1" a="1"/>
  <c r="W931" i="1" s="1"/>
  <c r="W947" i="1" a="1"/>
  <c r="W947" i="1" s="1"/>
  <c r="W957" i="1" a="1"/>
  <c r="W957" i="1" s="1"/>
  <c r="W959" i="1" a="1"/>
  <c r="W959" i="1" s="1"/>
  <c r="W961" i="1" a="1"/>
  <c r="W961" i="1" s="1"/>
  <c r="W963" i="1" a="1"/>
  <c r="W963" i="1" s="1"/>
  <c r="W965" i="1" a="1"/>
  <c r="W965" i="1" s="1"/>
  <c r="W967" i="1" a="1"/>
  <c r="W967" i="1" s="1"/>
  <c r="W969" i="1" a="1"/>
  <c r="W969" i="1" s="1"/>
  <c r="W971" i="1" a="1"/>
  <c r="W971" i="1" s="1"/>
  <c r="W973" i="1" a="1"/>
  <c r="W973" i="1" s="1"/>
  <c r="W975" i="1" a="1"/>
  <c r="W975" i="1" s="1"/>
  <c r="W977" i="1" a="1"/>
  <c r="W977" i="1" s="1"/>
  <c r="W754" i="1" a="1"/>
  <c r="W754" i="1" s="1"/>
  <c r="W828" i="1" a="1"/>
  <c r="W828" i="1" s="1"/>
  <c r="W833" i="1" a="1"/>
  <c r="W833" i="1" s="1"/>
  <c r="W857" i="1" a="1"/>
  <c r="W857" i="1" s="1"/>
  <c r="W871" i="1" a="1"/>
  <c r="W871" i="1" s="1"/>
  <c r="W892" i="1" a="1"/>
  <c r="W892" i="1" s="1"/>
  <c r="W896" i="1" a="1"/>
  <c r="W896" i="1" s="1"/>
  <c r="W900" i="1" a="1"/>
  <c r="W900" i="1" s="1"/>
  <c r="W904" i="1" a="1"/>
  <c r="W904" i="1" s="1"/>
  <c r="W911" i="1" a="1"/>
  <c r="W911" i="1" s="1"/>
  <c r="W930" i="1" a="1"/>
  <c r="W930" i="1" s="1"/>
  <c r="W937" i="1" a="1"/>
  <c r="W937" i="1" s="1"/>
  <c r="W943" i="1" a="1"/>
  <c r="W943" i="1" s="1"/>
  <c r="W951" i="1" a="1"/>
  <c r="W951" i="1" s="1"/>
  <c r="W952" i="1" a="1"/>
  <c r="W952" i="1" s="1"/>
  <c r="W613" i="1" a="1"/>
  <c r="W613" i="1" s="1"/>
  <c r="W699" i="1" a="1"/>
  <c r="W699" i="1" s="1"/>
  <c r="W847" i="1" a="1"/>
  <c r="W847" i="1" s="1"/>
  <c r="W882" i="1" a="1"/>
  <c r="W882" i="1" s="1"/>
  <c r="W884" i="1" a="1"/>
  <c r="W884" i="1" s="1"/>
  <c r="W888" i="1" a="1"/>
  <c r="W888" i="1" s="1"/>
  <c r="W899" i="1" a="1"/>
  <c r="W899" i="1" s="1"/>
  <c r="W910" i="1" a="1"/>
  <c r="W910" i="1" s="1"/>
  <c r="W929" i="1" a="1"/>
  <c r="W929" i="1" s="1"/>
  <c r="W936" i="1" a="1"/>
  <c r="W936" i="1" s="1"/>
  <c r="W942" i="1" a="1"/>
  <c r="W942" i="1" s="1"/>
  <c r="W682" i="1" a="1"/>
  <c r="W682" i="1" s="1"/>
  <c r="W851" i="1" a="1"/>
  <c r="W851" i="1" s="1"/>
  <c r="W883" i="1" a="1"/>
  <c r="W883" i="1" s="1"/>
  <c r="W891" i="1" a="1"/>
  <c r="W891" i="1" s="1"/>
  <c r="W895" i="1" a="1"/>
  <c r="W895" i="1" s="1"/>
  <c r="W901" i="1" a="1"/>
  <c r="W901" i="1" s="1"/>
  <c r="W906" i="1" a="1"/>
  <c r="W906" i="1" s="1"/>
  <c r="W907" i="1" a="1"/>
  <c r="W907" i="1" s="1"/>
  <c r="W908" i="1" a="1"/>
  <c r="W908" i="1" s="1"/>
  <c r="W909" i="1" a="1"/>
  <c r="W909" i="1" s="1"/>
  <c r="W912" i="1" a="1"/>
  <c r="W912" i="1" s="1"/>
  <c r="W917" i="1" a="1"/>
  <c r="W917" i="1" s="1"/>
  <c r="W924" i="1" a="1"/>
  <c r="W924" i="1" s="1"/>
  <c r="W925" i="1" a="1"/>
  <c r="W925" i="1" s="1"/>
  <c r="W926" i="1" a="1"/>
  <c r="W926" i="1" s="1"/>
  <c r="W949" i="1" a="1"/>
  <c r="W949" i="1" s="1"/>
  <c r="W730" i="1" a="1"/>
  <c r="W730" i="1" s="1"/>
  <c r="W826" i="1" a="1"/>
  <c r="W826" i="1" s="1"/>
  <c r="W841" i="1" a="1"/>
  <c r="W841" i="1" s="1"/>
  <c r="W846" i="1" a="1"/>
  <c r="W846" i="1" s="1"/>
  <c r="W860" i="1" a="1"/>
  <c r="W860" i="1" s="1"/>
  <c r="W879" i="1" a="1"/>
  <c r="W879" i="1" s="1"/>
  <c r="W887" i="1" a="1"/>
  <c r="W887" i="1" s="1"/>
  <c r="W898" i="1" a="1"/>
  <c r="W898" i="1" s="1"/>
  <c r="W913" i="1" a="1"/>
  <c r="W913" i="1" s="1"/>
  <c r="W927" i="1" a="1"/>
  <c r="W927" i="1" s="1"/>
  <c r="W928" i="1" a="1"/>
  <c r="W928" i="1" s="1"/>
  <c r="W934" i="1" a="1"/>
  <c r="W934" i="1" s="1"/>
  <c r="W935" i="1" a="1"/>
  <c r="W935" i="1" s="1"/>
  <c r="W941" i="1" a="1"/>
  <c r="W941" i="1" s="1"/>
  <c r="W945" i="1" a="1"/>
  <c r="W945" i="1" s="1"/>
  <c r="W954" i="1" a="1"/>
  <c r="W954" i="1" s="1"/>
  <c r="W956" i="1" a="1"/>
  <c r="W956" i="1" s="1"/>
  <c r="W958" i="1" a="1"/>
  <c r="W958" i="1" s="1"/>
  <c r="W960" i="1" a="1"/>
  <c r="W960" i="1" s="1"/>
  <c r="W962" i="1" a="1"/>
  <c r="W962" i="1" s="1"/>
  <c r="W964" i="1" a="1"/>
  <c r="W964" i="1" s="1"/>
  <c r="W966" i="1" a="1"/>
  <c r="W966" i="1" s="1"/>
  <c r="W968" i="1" a="1"/>
  <c r="W968" i="1" s="1"/>
  <c r="W970" i="1" a="1"/>
  <c r="W970" i="1" s="1"/>
  <c r="W972" i="1" a="1"/>
  <c r="W972" i="1" s="1"/>
  <c r="W974" i="1" a="1"/>
  <c r="W974" i="1" s="1"/>
  <c r="W976" i="1" a="1"/>
  <c r="W976" i="1" s="1"/>
  <c r="W978" i="1" a="1"/>
  <c r="W978" i="1" s="1"/>
  <c r="W980" i="1" a="1"/>
  <c r="W980" i="1" s="1"/>
  <c r="W982" i="1" a="1"/>
  <c r="W982" i="1" s="1"/>
  <c r="W641" i="1" a="1"/>
  <c r="W641" i="1" s="1"/>
  <c r="W714" i="1" a="1"/>
  <c r="W714" i="1" s="1"/>
  <c r="W781" i="1" a="1"/>
  <c r="W781" i="1" s="1"/>
  <c r="W831" i="1" a="1"/>
  <c r="W831" i="1" s="1"/>
  <c r="W850" i="1" a="1"/>
  <c r="W850" i="1" s="1"/>
  <c r="W855" i="1" a="1"/>
  <c r="W855" i="1" s="1"/>
  <c r="W864" i="1" a="1"/>
  <c r="W864" i="1" s="1"/>
  <c r="W890" i="1" a="1"/>
  <c r="W890" i="1" s="1"/>
  <c r="W894" i="1" a="1"/>
  <c r="W894" i="1" s="1"/>
  <c r="W914" i="1" a="1"/>
  <c r="W914" i="1" s="1"/>
  <c r="W915" i="1" a="1"/>
  <c r="W915" i="1" s="1"/>
  <c r="W916" i="1" a="1"/>
  <c r="W916" i="1" s="1"/>
  <c r="W940" i="1" a="1"/>
  <c r="W940" i="1" s="1"/>
  <c r="W953" i="1" a="1"/>
  <c r="W953" i="1" s="1"/>
  <c r="W803" i="1" a="1"/>
  <c r="W803" i="1" s="1"/>
  <c r="W808" i="1" a="1"/>
  <c r="W808" i="1" s="1"/>
  <c r="W813" i="1" a="1"/>
  <c r="W813" i="1" s="1"/>
  <c r="W818" i="1" a="1"/>
  <c r="W818" i="1" s="1"/>
  <c r="W830" i="1" a="1"/>
  <c r="W830" i="1" s="1"/>
  <c r="W868" i="1" a="1"/>
  <c r="W868" i="1" s="1"/>
  <c r="W873" i="1" a="1"/>
  <c r="W873" i="1" s="1"/>
  <c r="W886" i="1" a="1"/>
  <c r="W886" i="1" s="1"/>
  <c r="W903" i="1" a="1"/>
  <c r="W903" i="1" s="1"/>
  <c r="W922" i="1" a="1"/>
  <c r="W922" i="1" s="1"/>
  <c r="W923" i="1" a="1"/>
  <c r="W923" i="1" s="1"/>
  <c r="W933" i="1" a="1"/>
  <c r="W933" i="1" s="1"/>
  <c r="W944" i="1" a="1"/>
  <c r="W944" i="1" s="1"/>
  <c r="W948" i="1" a="1"/>
  <c r="W948" i="1" s="1"/>
  <c r="W955" i="1" a="1"/>
  <c r="W955" i="1" s="1"/>
  <c r="W854" i="1" a="1"/>
  <c r="W854" i="1" s="1"/>
  <c r="W921" i="1" a="1"/>
  <c r="W921" i="1" s="1"/>
  <c r="W981" i="1" a="1"/>
  <c r="W981" i="1" s="1"/>
  <c r="W1028" i="1" a="1"/>
  <c r="W1028" i="1" s="1"/>
  <c r="W1041" i="1" a="1"/>
  <c r="W1041" i="1" s="1"/>
  <c r="W1055" i="1" a="1"/>
  <c r="W1055" i="1" s="1"/>
  <c r="W621" i="1" a="1"/>
  <c r="W621" i="1" s="1"/>
  <c r="W881" i="1" a="1"/>
  <c r="W881" i="1" s="1"/>
  <c r="W897" i="1" a="1"/>
  <c r="W897" i="1" s="1"/>
  <c r="W902" i="1" a="1"/>
  <c r="W902" i="1" s="1"/>
  <c r="W939" i="1" a="1"/>
  <c r="W939" i="1" s="1"/>
  <c r="W950" i="1" a="1"/>
  <c r="W950" i="1" s="1"/>
  <c r="W983" i="1" a="1"/>
  <c r="W983" i="1" s="1"/>
  <c r="W985" i="1" a="1"/>
  <c r="W985" i="1" s="1"/>
  <c r="W987" i="1" a="1"/>
  <c r="W987" i="1" s="1"/>
  <c r="W989" i="1" a="1"/>
  <c r="W989" i="1" s="1"/>
  <c r="W991" i="1" a="1"/>
  <c r="W991" i="1" s="1"/>
  <c r="W993" i="1" a="1"/>
  <c r="W993" i="1" s="1"/>
  <c r="W995" i="1" a="1"/>
  <c r="W995" i="1" s="1"/>
  <c r="W997" i="1" a="1"/>
  <c r="W997" i="1" s="1"/>
  <c r="W999" i="1" a="1"/>
  <c r="W999" i="1" s="1"/>
  <c r="W1001" i="1" a="1"/>
  <c r="W1001" i="1" s="1"/>
  <c r="W1003" i="1" a="1"/>
  <c r="W1003" i="1" s="1"/>
  <c r="W1005" i="1" a="1"/>
  <c r="W1005" i="1" s="1"/>
  <c r="W1007" i="1" a="1"/>
  <c r="W1007" i="1" s="1"/>
  <c r="W1009" i="1" a="1"/>
  <c r="W1009" i="1" s="1"/>
  <c r="W1011" i="1" a="1"/>
  <c r="W1011" i="1" s="1"/>
  <c r="W1013" i="1" a="1"/>
  <c r="W1013" i="1" s="1"/>
  <c r="W1015" i="1" a="1"/>
  <c r="W1015" i="1" s="1"/>
  <c r="W1017" i="1" a="1"/>
  <c r="W1017" i="1" s="1"/>
  <c r="W1019" i="1" a="1"/>
  <c r="W1019" i="1" s="1"/>
  <c r="W1021" i="1" a="1"/>
  <c r="W1021" i="1" s="1"/>
  <c r="W1023" i="1" a="1"/>
  <c r="W1023" i="1" s="1"/>
  <c r="W1025" i="1" a="1"/>
  <c r="W1025" i="1" s="1"/>
  <c r="W1044" i="1" a="1"/>
  <c r="W1044" i="1" s="1"/>
  <c r="W1058" i="1" a="1"/>
  <c r="W1058" i="1" s="1"/>
  <c r="W1064" i="1" a="1"/>
  <c r="W1064" i="1" s="1"/>
  <c r="W1040" i="1" a="1"/>
  <c r="W1040" i="1" s="1"/>
  <c r="W1047" i="1" a="1"/>
  <c r="W1047" i="1" s="1"/>
  <c r="W1051" i="1" a="1"/>
  <c r="W1051" i="1" s="1"/>
  <c r="W1061" i="1" a="1"/>
  <c r="W1061" i="1" s="1"/>
  <c r="W784" i="1" a="1"/>
  <c r="W784" i="1" s="1"/>
  <c r="W920" i="1" a="1"/>
  <c r="W920" i="1" s="1"/>
  <c r="W946" i="1" a="1"/>
  <c r="W946" i="1" s="1"/>
  <c r="W1027" i="1" a="1"/>
  <c r="W1027" i="1" s="1"/>
  <c r="W1054" i="1" a="1"/>
  <c r="W1054" i="1" s="1"/>
  <c r="W938" i="1" a="1"/>
  <c r="W938" i="1" s="1"/>
  <c r="W1029" i="1" a="1"/>
  <c r="W1029" i="1" s="1"/>
  <c r="W1030" i="1" a="1"/>
  <c r="W1030" i="1" s="1"/>
  <c r="W1031" i="1" a="1"/>
  <c r="W1031" i="1" s="1"/>
  <c r="W1032" i="1" a="1"/>
  <c r="W1032" i="1" s="1"/>
  <c r="W1033" i="1" a="1"/>
  <c r="W1033" i="1" s="1"/>
  <c r="W1043" i="1" a="1"/>
  <c r="W1043" i="1" s="1"/>
  <c r="W1046" i="1" a="1"/>
  <c r="W1046" i="1" s="1"/>
  <c r="W1050" i="1" a="1"/>
  <c r="W1050" i="1" s="1"/>
  <c r="W1060" i="1" a="1"/>
  <c r="W1060" i="1" s="1"/>
  <c r="W1066" i="1" a="1"/>
  <c r="W1066" i="1" s="1"/>
  <c r="W979" i="1" a="1"/>
  <c r="W979" i="1" s="1"/>
  <c r="W984" i="1" a="1"/>
  <c r="W984" i="1" s="1"/>
  <c r="W986" i="1" a="1"/>
  <c r="W986" i="1" s="1"/>
  <c r="W988" i="1" a="1"/>
  <c r="W988" i="1" s="1"/>
  <c r="W990" i="1" a="1"/>
  <c r="W990" i="1" s="1"/>
  <c r="W992" i="1" a="1"/>
  <c r="W992" i="1" s="1"/>
  <c r="W994" i="1" a="1"/>
  <c r="W994" i="1" s="1"/>
  <c r="W996" i="1" a="1"/>
  <c r="W996" i="1" s="1"/>
  <c r="W998" i="1" a="1"/>
  <c r="W998" i="1" s="1"/>
  <c r="W1000" i="1" a="1"/>
  <c r="W1000" i="1" s="1"/>
  <c r="W1002" i="1" a="1"/>
  <c r="W1002" i="1" s="1"/>
  <c r="W1004" i="1" a="1"/>
  <c r="W1004" i="1" s="1"/>
  <c r="W1006" i="1" a="1"/>
  <c r="W1006" i="1" s="1"/>
  <c r="W1008" i="1" a="1"/>
  <c r="W1008" i="1" s="1"/>
  <c r="W1010" i="1" a="1"/>
  <c r="W1010" i="1" s="1"/>
  <c r="W1012" i="1" a="1"/>
  <c r="W1012" i="1" s="1"/>
  <c r="W1014" i="1" a="1"/>
  <c r="W1014" i="1" s="1"/>
  <c r="W1016" i="1" a="1"/>
  <c r="W1016" i="1" s="1"/>
  <c r="W1018" i="1" a="1"/>
  <c r="W1018" i="1" s="1"/>
  <c r="W1020" i="1" a="1"/>
  <c r="W1020" i="1" s="1"/>
  <c r="W1022" i="1" a="1"/>
  <c r="W1022" i="1" s="1"/>
  <c r="W1024" i="1" a="1"/>
  <c r="W1024" i="1" s="1"/>
  <c r="W1026" i="1" a="1"/>
  <c r="W1026" i="1" s="1"/>
  <c r="W1039" i="1" a="1"/>
  <c r="W1039" i="1" s="1"/>
  <c r="W1049" i="1" a="1"/>
  <c r="W1049" i="1" s="1"/>
  <c r="W1053" i="1" a="1"/>
  <c r="W1053" i="1" s="1"/>
  <c r="W1056" i="1" a="1"/>
  <c r="W1056" i="1" s="1"/>
  <c r="W844" i="1" a="1"/>
  <c r="W844" i="1" s="1"/>
  <c r="W893" i="1" a="1"/>
  <c r="W893" i="1" s="1"/>
  <c r="W919" i="1" a="1"/>
  <c r="W919" i="1" s="1"/>
  <c r="W1034" i="1" a="1"/>
  <c r="W1034" i="1" s="1"/>
  <c r="W1035" i="1" a="1"/>
  <c r="W1035" i="1" s="1"/>
  <c r="W1036" i="1" a="1"/>
  <c r="W1036" i="1" s="1"/>
  <c r="W1037" i="1" a="1"/>
  <c r="W1037" i="1" s="1"/>
  <c r="W1038" i="1" a="1"/>
  <c r="W1038" i="1" s="1"/>
  <c r="W1042" i="1" a="1"/>
  <c r="W1042" i="1" s="1"/>
  <c r="W932" i="1" a="1"/>
  <c r="W932" i="1" s="1"/>
  <c r="W1091" i="1" a="1"/>
  <c r="W1091" i="1" s="1"/>
  <c r="W1095" i="1" a="1"/>
  <c r="W1095" i="1" s="1"/>
  <c r="W1099" i="1" a="1"/>
  <c r="W1099" i="1" s="1"/>
  <c r="W1117" i="1" a="1"/>
  <c r="W1117" i="1" s="1"/>
  <c r="W1126" i="1" a="1"/>
  <c r="W1126" i="1" s="1"/>
  <c r="W1132" i="1" a="1"/>
  <c r="W1132" i="1" s="1"/>
  <c r="W1138" i="1" a="1"/>
  <c r="W1138" i="1" s="1"/>
  <c r="W1142" i="1" a="1"/>
  <c r="W1142" i="1" s="1"/>
  <c r="W1165" i="1" a="1"/>
  <c r="W1165" i="1" s="1"/>
  <c r="W1174" i="1" a="1"/>
  <c r="W1174" i="1" s="1"/>
  <c r="W1175" i="1" a="1"/>
  <c r="W1175" i="1" s="1"/>
  <c r="W1188" i="1" a="1"/>
  <c r="W1188" i="1" s="1"/>
  <c r="W1191" i="1" a="1"/>
  <c r="W1191" i="1" s="1"/>
  <c r="W1048" i="1" a="1"/>
  <c r="W1048" i="1" s="1"/>
  <c r="W1068" i="1" a="1"/>
  <c r="W1068" i="1" s="1"/>
  <c r="W1071" i="1" a="1"/>
  <c r="W1071" i="1" s="1"/>
  <c r="W1074" i="1" a="1"/>
  <c r="W1074" i="1" s="1"/>
  <c r="W1077" i="1" a="1"/>
  <c r="W1077" i="1" s="1"/>
  <c r="W1083" i="1" a="1"/>
  <c r="W1083" i="1" s="1"/>
  <c r="W1103" i="1" a="1"/>
  <c r="W1103" i="1" s="1"/>
  <c r="W1137" i="1" a="1"/>
  <c r="W1137" i="1" s="1"/>
  <c r="W1147" i="1" a="1"/>
  <c r="W1147" i="1" s="1"/>
  <c r="W1154" i="1" a="1"/>
  <c r="W1154" i="1" s="1"/>
  <c r="W1158" i="1" a="1"/>
  <c r="W1158" i="1" s="1"/>
  <c r="W1168" i="1" a="1"/>
  <c r="W1168" i="1" s="1"/>
  <c r="W1172" i="1" a="1"/>
  <c r="W1172" i="1" s="1"/>
  <c r="W1173" i="1" a="1"/>
  <c r="W1173" i="1" s="1"/>
  <c r="W1181" i="1" a="1"/>
  <c r="W1181" i="1" s="1"/>
  <c r="W1185" i="1" a="1"/>
  <c r="W1185" i="1" s="1"/>
  <c r="W1063" i="1" a="1"/>
  <c r="W1063" i="1" s="1"/>
  <c r="W1079" i="1" a="1"/>
  <c r="W1079" i="1" s="1"/>
  <c r="W1086" i="1" a="1"/>
  <c r="W1086" i="1" s="1"/>
  <c r="W1090" i="1" a="1"/>
  <c r="W1090" i="1" s="1"/>
  <c r="W1098" i="1" a="1"/>
  <c r="W1098" i="1" s="1"/>
  <c r="W1104" i="1" a="1"/>
  <c r="W1104" i="1" s="1"/>
  <c r="W1105" i="1" a="1"/>
  <c r="W1105" i="1" s="1"/>
  <c r="W1116" i="1" a="1"/>
  <c r="W1116" i="1" s="1"/>
  <c r="W1125" i="1" a="1"/>
  <c r="W1125" i="1" s="1"/>
  <c r="W1131" i="1" a="1"/>
  <c r="W1131" i="1" s="1"/>
  <c r="W1136" i="1" a="1"/>
  <c r="W1136" i="1" s="1"/>
  <c r="W1141" i="1" a="1"/>
  <c r="W1141" i="1" s="1"/>
  <c r="W1171" i="1" a="1"/>
  <c r="W1171" i="1" s="1"/>
  <c r="W1190" i="1" a="1"/>
  <c r="W1190" i="1" s="1"/>
  <c r="W1193" i="1" a="1"/>
  <c r="W1193" i="1" s="1"/>
  <c r="W1196" i="1" a="1"/>
  <c r="W1196" i="1" s="1"/>
  <c r="W1059" i="1" a="1"/>
  <c r="W1059" i="1" s="1"/>
  <c r="W1073" i="1" a="1"/>
  <c r="W1073" i="1" s="1"/>
  <c r="W1082" i="1" a="1"/>
  <c r="W1082" i="1" s="1"/>
  <c r="W1094" i="1" a="1"/>
  <c r="W1094" i="1" s="1"/>
  <c r="W1102" i="1" a="1"/>
  <c r="W1102" i="1" s="1"/>
  <c r="W1106" i="1" a="1"/>
  <c r="W1106" i="1" s="1"/>
  <c r="W1107" i="1" a="1"/>
  <c r="W1107" i="1" s="1"/>
  <c r="W1115" i="1" a="1"/>
  <c r="W1115" i="1" s="1"/>
  <c r="W1135" i="1" a="1"/>
  <c r="W1135" i="1" s="1"/>
  <c r="W1146" i="1" a="1"/>
  <c r="W1146" i="1" s="1"/>
  <c r="W1153" i="1" a="1"/>
  <c r="W1153" i="1" s="1"/>
  <c r="W1157" i="1" a="1"/>
  <c r="W1157" i="1" s="1"/>
  <c r="W1160" i="1" a="1"/>
  <c r="W1160" i="1" s="1"/>
  <c r="W1162" i="1" a="1"/>
  <c r="W1162" i="1" s="1"/>
  <c r="W1167" i="1" a="1"/>
  <c r="W1167" i="1" s="1"/>
  <c r="W1170" i="1" a="1"/>
  <c r="W1170" i="1" s="1"/>
  <c r="W1184" i="1" a="1"/>
  <c r="W1184" i="1" s="1"/>
  <c r="W1187" i="1" a="1"/>
  <c r="W1187" i="1" s="1"/>
  <c r="W1045" i="1" a="1"/>
  <c r="W1045" i="1" s="1"/>
  <c r="W1067" i="1" a="1"/>
  <c r="W1067" i="1" s="1"/>
  <c r="W1076" i="1" a="1"/>
  <c r="W1076" i="1" s="1"/>
  <c r="W1085" i="1" a="1"/>
  <c r="W1085" i="1" s="1"/>
  <c r="W1089" i="1" a="1"/>
  <c r="W1089" i="1" s="1"/>
  <c r="W1093" i="1" a="1"/>
  <c r="W1093" i="1" s="1"/>
  <c r="W1097" i="1" a="1"/>
  <c r="W1097" i="1" s="1"/>
  <c r="W1101" i="1" a="1"/>
  <c r="W1101" i="1" s="1"/>
  <c r="W1108" i="1" a="1"/>
  <c r="W1108" i="1" s="1"/>
  <c r="W1109" i="1" a="1"/>
  <c r="W1109" i="1" s="1"/>
  <c r="W1114" i="1" a="1"/>
  <c r="W1114" i="1" s="1"/>
  <c r="W1123" i="1" a="1"/>
  <c r="W1123" i="1" s="1"/>
  <c r="W1124" i="1" a="1"/>
  <c r="W1124" i="1" s="1"/>
  <c r="W1130" i="1" a="1"/>
  <c r="W1130" i="1" s="1"/>
  <c r="W1140" i="1" a="1"/>
  <c r="W1140" i="1" s="1"/>
  <c r="W1164" i="1" a="1"/>
  <c r="W1164" i="1" s="1"/>
  <c r="W1180" i="1" a="1"/>
  <c r="W1180" i="1" s="1"/>
  <c r="W1062" i="1" a="1"/>
  <c r="W1062" i="1" s="1"/>
  <c r="W1070" i="1" a="1"/>
  <c r="W1070" i="1" s="1"/>
  <c r="W1081" i="1" a="1"/>
  <c r="W1081" i="1" s="1"/>
  <c r="W1088" i="1" a="1"/>
  <c r="W1088" i="1" s="1"/>
  <c r="W1110" i="1" a="1"/>
  <c r="W1110" i="1" s="1"/>
  <c r="W1111" i="1" a="1"/>
  <c r="W1111" i="1" s="1"/>
  <c r="W1121" i="1" a="1"/>
  <c r="W1121" i="1" s="1"/>
  <c r="W1122" i="1" a="1"/>
  <c r="W1122" i="1" s="1"/>
  <c r="W1128" i="1" a="1"/>
  <c r="W1128" i="1" s="1"/>
  <c r="W1129" i="1" a="1"/>
  <c r="W1129" i="1" s="1"/>
  <c r="W1134" i="1" a="1"/>
  <c r="W1134" i="1" s="1"/>
  <c r="W1145" i="1" a="1"/>
  <c r="W1145" i="1" s="1"/>
  <c r="W1150" i="1" a="1"/>
  <c r="W1150" i="1" s="1"/>
  <c r="W1151" i="1" a="1"/>
  <c r="W1151" i="1" s="1"/>
  <c r="W1152" i="1" a="1"/>
  <c r="W1152" i="1" s="1"/>
  <c r="W1159" i="1" a="1"/>
  <c r="W1159" i="1" s="1"/>
  <c r="W1166" i="1" a="1"/>
  <c r="W1166" i="1" s="1"/>
  <c r="W1183" i="1" a="1"/>
  <c r="W1183" i="1" s="1"/>
  <c r="W1192" i="1" a="1"/>
  <c r="W1192" i="1" s="1"/>
  <c r="W1057" i="1" a="1"/>
  <c r="W1057" i="1" s="1"/>
  <c r="W1065" i="1" a="1"/>
  <c r="W1065" i="1" s="1"/>
  <c r="W1072" i="1" a="1"/>
  <c r="W1072" i="1" s="1"/>
  <c r="W1075" i="1" a="1"/>
  <c r="W1075" i="1" s="1"/>
  <c r="W1078" i="1" a="1"/>
  <c r="W1078" i="1" s="1"/>
  <c r="W1092" i="1" a="1"/>
  <c r="W1092" i="1" s="1"/>
  <c r="W1096" i="1" a="1"/>
  <c r="W1096" i="1" s="1"/>
  <c r="W1100" i="1" a="1"/>
  <c r="W1100" i="1" s="1"/>
  <c r="W1112" i="1" a="1"/>
  <c r="W1112" i="1" s="1"/>
  <c r="W1113" i="1" a="1"/>
  <c r="W1113" i="1" s="1"/>
  <c r="W1120" i="1" a="1"/>
  <c r="W1120" i="1" s="1"/>
  <c r="W1133" i="1" a="1"/>
  <c r="W1133" i="1" s="1"/>
  <c r="W1139" i="1" a="1"/>
  <c r="W1139" i="1" s="1"/>
  <c r="W1144" i="1" a="1"/>
  <c r="W1144" i="1" s="1"/>
  <c r="W1149" i="1" a="1"/>
  <c r="W1149" i="1" s="1"/>
  <c r="W1156" i="1" a="1"/>
  <c r="W1156" i="1" s="1"/>
  <c r="W1169" i="1" a="1"/>
  <c r="W1169" i="1" s="1"/>
  <c r="W1178" i="1" a="1"/>
  <c r="W1178" i="1" s="1"/>
  <c r="W1179" i="1" a="1"/>
  <c r="W1179" i="1" s="1"/>
  <c r="W1186" i="1" a="1"/>
  <c r="W1186" i="1" s="1"/>
  <c r="W1189" i="1" a="1"/>
  <c r="W1189" i="1" s="1"/>
  <c r="W1176" i="1" a="1"/>
  <c r="W1176" i="1" s="1"/>
  <c r="W1208" i="1" a="1"/>
  <c r="W1208" i="1" s="1"/>
  <c r="W1226" i="1" a="1"/>
  <c r="W1226" i="1" s="1"/>
  <c r="W1252" i="1" a="1"/>
  <c r="W1252" i="1" s="1"/>
  <c r="W1253" i="1" a="1"/>
  <c r="W1253" i="1" s="1"/>
  <c r="W1254" i="1" a="1"/>
  <c r="W1254" i="1" s="1"/>
  <c r="W1255" i="1" a="1"/>
  <c r="W1255" i="1" s="1"/>
  <c r="W1270" i="1" a="1"/>
  <c r="W1270" i="1" s="1"/>
  <c r="W1271" i="1" a="1"/>
  <c r="W1271" i="1" s="1"/>
  <c r="W1277" i="1" a="1"/>
  <c r="W1277" i="1" s="1"/>
  <c r="W1280" i="1" a="1"/>
  <c r="W1280" i="1" s="1"/>
  <c r="W1283" i="1" a="1"/>
  <c r="W1283" i="1" s="1"/>
  <c r="W1287" i="1" a="1"/>
  <c r="W1287" i="1" s="1"/>
  <c r="W1298" i="1" a="1"/>
  <c r="W1298" i="1" s="1"/>
  <c r="W1309" i="1" a="1"/>
  <c r="W1309" i="1" s="1"/>
  <c r="W1161" i="1" a="1"/>
  <c r="W1161" i="1" s="1"/>
  <c r="W1199" i="1" a="1"/>
  <c r="W1199" i="1" s="1"/>
  <c r="W1205" i="1" a="1"/>
  <c r="W1205" i="1" s="1"/>
  <c r="W1210" i="1" a="1"/>
  <c r="W1210" i="1" s="1"/>
  <c r="W1213" i="1" a="1"/>
  <c r="W1213" i="1" s="1"/>
  <c r="W1222" i="1" a="1"/>
  <c r="W1222" i="1" s="1"/>
  <c r="W1228" i="1" a="1"/>
  <c r="W1228" i="1" s="1"/>
  <c r="W1231" i="1" a="1"/>
  <c r="W1231" i="1" s="1"/>
  <c r="W1238" i="1" a="1"/>
  <c r="W1238" i="1" s="1"/>
  <c r="W1250" i="1" a="1"/>
  <c r="W1250" i="1" s="1"/>
  <c r="W1251" i="1" a="1"/>
  <c r="W1251" i="1" s="1"/>
  <c r="W1268" i="1" a="1"/>
  <c r="W1268" i="1" s="1"/>
  <c r="W1269" i="1" a="1"/>
  <c r="W1269" i="1" s="1"/>
  <c r="W1276" i="1" a="1"/>
  <c r="W1276" i="1" s="1"/>
  <c r="W1290" i="1" a="1"/>
  <c r="W1290" i="1" s="1"/>
  <c r="W1294" i="1" a="1"/>
  <c r="W1294" i="1" s="1"/>
  <c r="W1300" i="1" a="1"/>
  <c r="W1300" i="1" s="1"/>
  <c r="W1303" i="1" a="1"/>
  <c r="W1303" i="1" s="1"/>
  <c r="W1080" i="1" a="1"/>
  <c r="W1080" i="1" s="1"/>
  <c r="W1118" i="1" a="1"/>
  <c r="W1118" i="1" s="1"/>
  <c r="W1163" i="1" a="1"/>
  <c r="W1163" i="1" s="1"/>
  <c r="W1202" i="1" a="1"/>
  <c r="W1202" i="1" s="1"/>
  <c r="W1215" i="1" a="1"/>
  <c r="W1215" i="1" s="1"/>
  <c r="W1218" i="1" a="1"/>
  <c r="W1218" i="1" s="1"/>
  <c r="W1225" i="1" a="1"/>
  <c r="W1225" i="1" s="1"/>
  <c r="W1234" i="1" a="1"/>
  <c r="W1234" i="1" s="1"/>
  <c r="W1248" i="1" a="1"/>
  <c r="W1248" i="1" s="1"/>
  <c r="W1249" i="1" a="1"/>
  <c r="W1249" i="1" s="1"/>
  <c r="W1264" i="1" a="1"/>
  <c r="W1264" i="1" s="1"/>
  <c r="W1266" i="1" a="1"/>
  <c r="W1266" i="1" s="1"/>
  <c r="W1267" i="1" a="1"/>
  <c r="W1267" i="1" s="1"/>
  <c r="W1282" i="1" a="1"/>
  <c r="W1282" i="1" s="1"/>
  <c r="W1286" i="1" a="1"/>
  <c r="W1286" i="1" s="1"/>
  <c r="W1293" i="1" a="1"/>
  <c r="W1293" i="1" s="1"/>
  <c r="W1297" i="1" a="1"/>
  <c r="W1297" i="1" s="1"/>
  <c r="W1306" i="1" a="1"/>
  <c r="W1306" i="1" s="1"/>
  <c r="W1311" i="1" a="1"/>
  <c r="W1311" i="1" s="1"/>
  <c r="W1087" i="1" a="1"/>
  <c r="W1087" i="1" s="1"/>
  <c r="W1143" i="1" a="1"/>
  <c r="W1143" i="1" s="1"/>
  <c r="W1148" i="1" a="1"/>
  <c r="W1148" i="1" s="1"/>
  <c r="W1207" i="1" a="1"/>
  <c r="W1207" i="1" s="1"/>
  <c r="W1212" i="1" a="1"/>
  <c r="W1212" i="1" s="1"/>
  <c r="W1221" i="1" a="1"/>
  <c r="W1221" i="1" s="1"/>
  <c r="W1246" i="1" a="1"/>
  <c r="W1246" i="1" s="1"/>
  <c r="W1247" i="1" a="1"/>
  <c r="W1247" i="1" s="1"/>
  <c r="W1262" i="1" a="1"/>
  <c r="W1262" i="1" s="1"/>
  <c r="W1263" i="1" a="1"/>
  <c r="W1263" i="1" s="1"/>
  <c r="W1265" i="1" a="1"/>
  <c r="W1265" i="1" s="1"/>
  <c r="W1275" i="1" a="1"/>
  <c r="W1275" i="1" s="1"/>
  <c r="W1279" i="1" a="1"/>
  <c r="W1279" i="1" s="1"/>
  <c r="W1052" i="1" a="1"/>
  <c r="W1052" i="1" s="1"/>
  <c r="W1198" i="1" a="1"/>
  <c r="W1198" i="1" s="1"/>
  <c r="W1201" i="1" a="1"/>
  <c r="W1201" i="1" s="1"/>
  <c r="W1204" i="1" a="1"/>
  <c r="W1204" i="1" s="1"/>
  <c r="W1224" i="1" a="1"/>
  <c r="W1224" i="1" s="1"/>
  <c r="W1227" i="1" a="1"/>
  <c r="W1227" i="1" s="1"/>
  <c r="W1230" i="1" a="1"/>
  <c r="W1230" i="1" s="1"/>
  <c r="W1237" i="1" a="1"/>
  <c r="W1237" i="1" s="1"/>
  <c r="W1244" i="1" a="1"/>
  <c r="W1244" i="1" s="1"/>
  <c r="W1245" i="1" a="1"/>
  <c r="W1245" i="1" s="1"/>
  <c r="W1260" i="1" a="1"/>
  <c r="W1260" i="1" s="1"/>
  <c r="W1261" i="1" a="1"/>
  <c r="W1261" i="1" s="1"/>
  <c r="W1285" i="1" a="1"/>
  <c r="W1285" i="1" s="1"/>
  <c r="W1289" i="1" a="1"/>
  <c r="W1289" i="1" s="1"/>
  <c r="W1292" i="1" a="1"/>
  <c r="W1292" i="1" s="1"/>
  <c r="W1302" i="1" a="1"/>
  <c r="W1302" i="1" s="1"/>
  <c r="W1084" i="1" a="1"/>
  <c r="W1084" i="1" s="1"/>
  <c r="W1155" i="1" a="1"/>
  <c r="W1155" i="1" s="1"/>
  <c r="W1177" i="1" a="1"/>
  <c r="W1177" i="1" s="1"/>
  <c r="W1182" i="1" a="1"/>
  <c r="W1182" i="1" s="1"/>
  <c r="W1194" i="1" a="1"/>
  <c r="W1194" i="1" s="1"/>
  <c r="W1209" i="1" a="1"/>
  <c r="W1209" i="1" s="1"/>
  <c r="W1214" i="1" a="1"/>
  <c r="W1214" i="1" s="1"/>
  <c r="W1217" i="1" a="1"/>
  <c r="W1217" i="1" s="1"/>
  <c r="W1220" i="1" a="1"/>
  <c r="W1220" i="1" s="1"/>
  <c r="W1233" i="1" a="1"/>
  <c r="W1233" i="1" s="1"/>
  <c r="W1240" i="1" a="1"/>
  <c r="W1240" i="1" s="1"/>
  <c r="W1243" i="1" a="1"/>
  <c r="W1243" i="1" s="1"/>
  <c r="W1259" i="1" a="1"/>
  <c r="W1259" i="1" s="1"/>
  <c r="W1274" i="1" a="1"/>
  <c r="W1274" i="1" s="1"/>
  <c r="W1281" i="1" a="1"/>
  <c r="W1281" i="1" s="1"/>
  <c r="W1296" i="1" a="1"/>
  <c r="W1296" i="1" s="1"/>
  <c r="W1299" i="1" a="1"/>
  <c r="W1299" i="1" s="1"/>
  <c r="W1305" i="1" a="1"/>
  <c r="W1305" i="1" s="1"/>
  <c r="W1069" i="1" a="1"/>
  <c r="W1069" i="1" s="1"/>
  <c r="W1119" i="1" a="1"/>
  <c r="W1119" i="1" s="1"/>
  <c r="W1203" i="1" a="1"/>
  <c r="W1203" i="1" s="1"/>
  <c r="W1216" i="1" a="1"/>
  <c r="W1216" i="1" s="1"/>
  <c r="W1219" i="1" a="1"/>
  <c r="W1219" i="1" s="1"/>
  <c r="W1232" i="1" a="1"/>
  <c r="W1232" i="1" s="1"/>
  <c r="W1235" i="1" a="1"/>
  <c r="W1235" i="1" s="1"/>
  <c r="W1241" i="1" a="1"/>
  <c r="W1241" i="1" s="1"/>
  <c r="W1257" i="1" a="1"/>
  <c r="W1257" i="1" s="1"/>
  <c r="W1291" i="1" a="1"/>
  <c r="W1291" i="1" s="1"/>
  <c r="W1301" i="1" a="1"/>
  <c r="W1301" i="1" s="1"/>
  <c r="W1318" i="1" a="1"/>
  <c r="W1318" i="1" s="1"/>
  <c r="W1327" i="1" a="1"/>
  <c r="W1327" i="1" s="1"/>
  <c r="W1337" i="1" a="1"/>
  <c r="W1337" i="1" s="1"/>
  <c r="W1341" i="1" a="1"/>
  <c r="W1341" i="1" s="1"/>
  <c r="W1356" i="1" a="1"/>
  <c r="W1356" i="1" s="1"/>
  <c r="W1382" i="1" a="1"/>
  <c r="W1382" i="1" s="1"/>
  <c r="W1385" i="1" a="1"/>
  <c r="W1385" i="1" s="1"/>
  <c r="W1387" i="1" a="1"/>
  <c r="W1387" i="1" s="1"/>
  <c r="W1389" i="1" a="1"/>
  <c r="W1389" i="1" s="1"/>
  <c r="W1391" i="1" a="1"/>
  <c r="W1391" i="1" s="1"/>
  <c r="W1393" i="1" a="1"/>
  <c r="W1393" i="1" s="1"/>
  <c r="W1395" i="1" a="1"/>
  <c r="W1395" i="1" s="1"/>
  <c r="W1397" i="1" a="1"/>
  <c r="W1397" i="1" s="1"/>
  <c r="W1399" i="1" a="1"/>
  <c r="W1399" i="1" s="1"/>
  <c r="W1401" i="1" a="1"/>
  <c r="W1401" i="1" s="1"/>
  <c r="W1403" i="1" a="1"/>
  <c r="W1403" i="1" s="1"/>
  <c r="W1405" i="1" a="1"/>
  <c r="W1405" i="1" s="1"/>
  <c r="W1407" i="1" a="1"/>
  <c r="W1407" i="1" s="1"/>
  <c r="W1409" i="1" a="1"/>
  <c r="W1409" i="1" s="1"/>
  <c r="W1411" i="1" a="1"/>
  <c r="W1411" i="1" s="1"/>
  <c r="W1413" i="1" a="1"/>
  <c r="W1413" i="1" s="1"/>
  <c r="W1197" i="1" a="1"/>
  <c r="W1197" i="1" s="1"/>
  <c r="W1258" i="1" a="1"/>
  <c r="W1258" i="1" s="1"/>
  <c r="W1304" i="1" a="1"/>
  <c r="W1304" i="1" s="1"/>
  <c r="W1330" i="1" a="1"/>
  <c r="W1330" i="1" s="1"/>
  <c r="W1333" i="1" a="1"/>
  <c r="W1333" i="1" s="1"/>
  <c r="W1347" i="1" a="1"/>
  <c r="W1347" i="1" s="1"/>
  <c r="W1361" i="1" a="1"/>
  <c r="W1361" i="1" s="1"/>
  <c r="W1364" i="1" a="1"/>
  <c r="W1364" i="1" s="1"/>
  <c r="W1367" i="1" a="1"/>
  <c r="W1367" i="1" s="1"/>
  <c r="W1370" i="1" a="1"/>
  <c r="W1370" i="1" s="1"/>
  <c r="W1373" i="1" a="1"/>
  <c r="W1373" i="1" s="1"/>
  <c r="W1377" i="1" a="1"/>
  <c r="W1377" i="1" s="1"/>
  <c r="W1211" i="1" a="1"/>
  <c r="W1211" i="1" s="1"/>
  <c r="W1223" i="1" a="1"/>
  <c r="W1223" i="1" s="1"/>
  <c r="W1308" i="1" a="1"/>
  <c r="W1308" i="1" s="1"/>
  <c r="W1315" i="1" a="1"/>
  <c r="W1315" i="1" s="1"/>
  <c r="W1323" i="1" a="1"/>
  <c r="W1323" i="1" s="1"/>
  <c r="W1336" i="1" a="1"/>
  <c r="W1336" i="1" s="1"/>
  <c r="W1340" i="1" a="1"/>
  <c r="W1340" i="1" s="1"/>
  <c r="W1344" i="1" a="1"/>
  <c r="W1344" i="1" s="1"/>
  <c r="W1349" i="1" a="1"/>
  <c r="W1349" i="1" s="1"/>
  <c r="W1352" i="1" a="1"/>
  <c r="W1352" i="1" s="1"/>
  <c r="W1355" i="1" a="1"/>
  <c r="W1355" i="1" s="1"/>
  <c r="W1381" i="1" a="1"/>
  <c r="W1381" i="1" s="1"/>
  <c r="W1127" i="1" a="1"/>
  <c r="W1127" i="1" s="1"/>
  <c r="W1206" i="1" a="1"/>
  <c r="W1206" i="1" s="1"/>
  <c r="W1288" i="1" a="1"/>
  <c r="W1288" i="1" s="1"/>
  <c r="W1307" i="1" a="1"/>
  <c r="W1307" i="1" s="1"/>
  <c r="W1317" i="1" a="1"/>
  <c r="W1317" i="1" s="1"/>
  <c r="W1320" i="1" a="1"/>
  <c r="W1320" i="1" s="1"/>
  <c r="W1326" i="1" a="1"/>
  <c r="W1326" i="1" s="1"/>
  <c r="W1329" i="1" a="1"/>
  <c r="W1329" i="1" s="1"/>
  <c r="W1332" i="1" a="1"/>
  <c r="W1332" i="1" s="1"/>
  <c r="W1358" i="1" a="1"/>
  <c r="W1358" i="1" s="1"/>
  <c r="W1242" i="1" a="1"/>
  <c r="W1242" i="1" s="1"/>
  <c r="W1272" i="1" a="1"/>
  <c r="W1272" i="1" s="1"/>
  <c r="W1312" i="1" a="1"/>
  <c r="W1312" i="1" s="1"/>
  <c r="W1322" i="1" a="1"/>
  <c r="W1322" i="1" s="1"/>
  <c r="W1343" i="1" a="1"/>
  <c r="W1343" i="1" s="1"/>
  <c r="W1346" i="1" a="1"/>
  <c r="W1346" i="1" s="1"/>
  <c r="W1351" i="1" a="1"/>
  <c r="W1351" i="1" s="1"/>
  <c r="W1363" i="1" a="1"/>
  <c r="W1363" i="1" s="1"/>
  <c r="W1366" i="1" a="1"/>
  <c r="W1366" i="1" s="1"/>
  <c r="W1369" i="1" a="1"/>
  <c r="W1369" i="1" s="1"/>
  <c r="W1372" i="1" a="1"/>
  <c r="W1372" i="1" s="1"/>
  <c r="W1380" i="1" a="1"/>
  <c r="W1380" i="1" s="1"/>
  <c r="W1384" i="1" a="1"/>
  <c r="W1384" i="1" s="1"/>
  <c r="W1386" i="1" a="1"/>
  <c r="W1386" i="1" s="1"/>
  <c r="W1388" i="1" a="1"/>
  <c r="W1388" i="1" s="1"/>
  <c r="W1390" i="1" a="1"/>
  <c r="W1390" i="1" s="1"/>
  <c r="W1392" i="1" a="1"/>
  <c r="W1392" i="1" s="1"/>
  <c r="W1394" i="1" a="1"/>
  <c r="W1394" i="1" s="1"/>
  <c r="W1396" i="1" a="1"/>
  <c r="W1396" i="1" s="1"/>
  <c r="W1398" i="1" a="1"/>
  <c r="W1398" i="1" s="1"/>
  <c r="W1400" i="1" a="1"/>
  <c r="W1400" i="1" s="1"/>
  <c r="W1402" i="1" a="1"/>
  <c r="W1402" i="1" s="1"/>
  <c r="W1404" i="1" a="1"/>
  <c r="W1404" i="1" s="1"/>
  <c r="W1406" i="1" a="1"/>
  <c r="W1406" i="1" s="1"/>
  <c r="W1408" i="1" a="1"/>
  <c r="W1408" i="1" s="1"/>
  <c r="W1410" i="1" a="1"/>
  <c r="W1410" i="1" s="1"/>
  <c r="W1412" i="1" a="1"/>
  <c r="W1412" i="1" s="1"/>
  <c r="W1414" i="1" a="1"/>
  <c r="W1414" i="1" s="1"/>
  <c r="W1416" i="1" a="1"/>
  <c r="W1416" i="1" s="1"/>
  <c r="W1195" i="1" a="1"/>
  <c r="W1195" i="1" s="1"/>
  <c r="W1239" i="1" a="1"/>
  <c r="W1239" i="1" s="1"/>
  <c r="W1278" i="1" a="1"/>
  <c r="W1278" i="1" s="1"/>
  <c r="W1284" i="1" a="1"/>
  <c r="W1284" i="1" s="1"/>
  <c r="W1314" i="1" a="1"/>
  <c r="W1314" i="1" s="1"/>
  <c r="W1325" i="1" a="1"/>
  <c r="W1325" i="1" s="1"/>
  <c r="W1328" i="1" a="1"/>
  <c r="W1328" i="1" s="1"/>
  <c r="W1335" i="1" a="1"/>
  <c r="W1335" i="1" s="1"/>
  <c r="W1339" i="1" a="1"/>
  <c r="W1339" i="1" s="1"/>
  <c r="W1348" i="1" a="1"/>
  <c r="W1348" i="1" s="1"/>
  <c r="W1354" i="1" a="1"/>
  <c r="W1354" i="1" s="1"/>
  <c r="W1357" i="1" a="1"/>
  <c r="W1357" i="1" s="1"/>
  <c r="W1360" i="1" a="1"/>
  <c r="W1360" i="1" s="1"/>
  <c r="W1375" i="1" a="1"/>
  <c r="W1375" i="1" s="1"/>
  <c r="W1379" i="1" a="1"/>
  <c r="W1379" i="1" s="1"/>
  <c r="W1200" i="1" a="1"/>
  <c r="W1200" i="1" s="1"/>
  <c r="W1236" i="1" a="1"/>
  <c r="W1236" i="1" s="1"/>
  <c r="W1310" i="1" a="1"/>
  <c r="W1310" i="1" s="1"/>
  <c r="W1313" i="1" a="1"/>
  <c r="W1313" i="1" s="1"/>
  <c r="W1321" i="1" a="1"/>
  <c r="W1321" i="1" s="1"/>
  <c r="W1324" i="1" a="1"/>
  <c r="W1324" i="1" s="1"/>
  <c r="W1334" i="1" a="1"/>
  <c r="W1334" i="1" s="1"/>
  <c r="W1338" i="1" a="1"/>
  <c r="W1338" i="1" s="1"/>
  <c r="W1345" i="1" a="1"/>
  <c r="W1345" i="1" s="1"/>
  <c r="W1350" i="1" a="1"/>
  <c r="W1350" i="1" s="1"/>
  <c r="W1353" i="1" a="1"/>
  <c r="W1353" i="1" s="1"/>
  <c r="W1359" i="1" a="1"/>
  <c r="W1359" i="1" s="1"/>
  <c r="W1362" i="1" a="1"/>
  <c r="W1362" i="1" s="1"/>
  <c r="W1365" i="1" a="1"/>
  <c r="W1365" i="1" s="1"/>
  <c r="W1371" i="1" a="1"/>
  <c r="W1371" i="1" s="1"/>
  <c r="W1374" i="1" a="1"/>
  <c r="W1374" i="1" s="1"/>
  <c r="W1378" i="1" a="1"/>
  <c r="W1378" i="1" s="1"/>
  <c r="W1295" i="1" a="1"/>
  <c r="W1295" i="1" s="1"/>
  <c r="W1316" i="1" a="1"/>
  <c r="W1316" i="1" s="1"/>
  <c r="W1421" i="1" a="1"/>
  <c r="W1421" i="1" s="1"/>
  <c r="W1425" i="1" a="1"/>
  <c r="W1425" i="1" s="1"/>
  <c r="W1434" i="1" a="1"/>
  <c r="W1434" i="1" s="1"/>
  <c r="W1436" i="1" a="1"/>
  <c r="W1436" i="1" s="1"/>
  <c r="W1438" i="1" a="1"/>
  <c r="W1438" i="1" s="1"/>
  <c r="W1440" i="1" a="1"/>
  <c r="W1440" i="1" s="1"/>
  <c r="W1442" i="1" a="1"/>
  <c r="W1442" i="1" s="1"/>
  <c r="W1444" i="1" a="1"/>
  <c r="W1444" i="1" s="1"/>
  <c r="W1446" i="1" a="1"/>
  <c r="W1446" i="1" s="1"/>
  <c r="W1448" i="1" a="1"/>
  <c r="W1448" i="1" s="1"/>
  <c r="W1450" i="1" a="1"/>
  <c r="W1450" i="1" s="1"/>
  <c r="W1452" i="1" a="1"/>
  <c r="W1452" i="1" s="1"/>
  <c r="W1454" i="1" a="1"/>
  <c r="W1454" i="1" s="1"/>
  <c r="W1456" i="1" a="1"/>
  <c r="W1456" i="1" s="1"/>
  <c r="W1458" i="1" a="1"/>
  <c r="W1458" i="1" s="1"/>
  <c r="W1460" i="1" a="1"/>
  <c r="W1460" i="1" s="1"/>
  <c r="W1462" i="1" a="1"/>
  <c r="W1462" i="1" s="1"/>
  <c r="W1464" i="1" a="1"/>
  <c r="W1464" i="1" s="1"/>
  <c r="W1466" i="1" a="1"/>
  <c r="W1466" i="1" s="1"/>
  <c r="W1468" i="1" a="1"/>
  <c r="W1468" i="1" s="1"/>
  <c r="W1470" i="1" a="1"/>
  <c r="W1470" i="1" s="1"/>
  <c r="W1472" i="1" a="1"/>
  <c r="W1472" i="1" s="1"/>
  <c r="W1474" i="1" a="1"/>
  <c r="W1474" i="1" s="1"/>
  <c r="W1476" i="1" a="1"/>
  <c r="W1476" i="1" s="1"/>
  <c r="W1478" i="1" a="1"/>
  <c r="W1478" i="1" s="1"/>
  <c r="W1480" i="1" a="1"/>
  <c r="W1480" i="1" s="1"/>
  <c r="W1482" i="1" a="1"/>
  <c r="W1482" i="1" s="1"/>
  <c r="W1484" i="1" a="1"/>
  <c r="W1484" i="1" s="1"/>
  <c r="W1486" i="1" a="1"/>
  <c r="W1486" i="1" s="1"/>
  <c r="W1488" i="1" a="1"/>
  <c r="W1488" i="1" s="1"/>
  <c r="W1490" i="1" a="1"/>
  <c r="W1490" i="1" s="1"/>
  <c r="W1492" i="1" a="1"/>
  <c r="W1492" i="1" s="1"/>
  <c r="W1494" i="1" a="1"/>
  <c r="W1494" i="1" s="1"/>
  <c r="W1496" i="1" a="1"/>
  <c r="W1496" i="1" s="1"/>
  <c r="W1498" i="1" a="1"/>
  <c r="W1498" i="1" s="1"/>
  <c r="W1500" i="1" a="1"/>
  <c r="W1500" i="1" s="1"/>
  <c r="W1502" i="1" a="1"/>
  <c r="W1502" i="1" s="1"/>
  <c r="W1504" i="1" a="1"/>
  <c r="W1504" i="1" s="1"/>
  <c r="W1506" i="1" a="1"/>
  <c r="W1506" i="1" s="1"/>
  <c r="W1508" i="1" a="1"/>
  <c r="W1508" i="1" s="1"/>
  <c r="W1510" i="1" a="1"/>
  <c r="W1510" i="1" s="1"/>
  <c r="W1512" i="1" a="1"/>
  <c r="W1512" i="1" s="1"/>
  <c r="W1514" i="1" a="1"/>
  <c r="W1514" i="1" s="1"/>
  <c r="W1516" i="1" a="1"/>
  <c r="W1516" i="1" s="1"/>
  <c r="W1518" i="1" a="1"/>
  <c r="W1518" i="1" s="1"/>
  <c r="W1520" i="1" a="1"/>
  <c r="W1520" i="1" s="1"/>
  <c r="W1526" i="1" a="1"/>
  <c r="W1526" i="1" s="1"/>
  <c r="W1527" i="1" a="1"/>
  <c r="W1527" i="1" s="1"/>
  <c r="W1537" i="1" a="1"/>
  <c r="W1537" i="1" s="1"/>
  <c r="W1543" i="1" a="1"/>
  <c r="W1543" i="1" s="1"/>
  <c r="W1545" i="1" a="1"/>
  <c r="W1545" i="1" s="1"/>
  <c r="W1256" i="1" a="1"/>
  <c r="W1256" i="1" s="1"/>
  <c r="W1383" i="1" a="1"/>
  <c r="W1383" i="1" s="1"/>
  <c r="W1417" i="1" a="1"/>
  <c r="W1417" i="1" s="1"/>
  <c r="W1420" i="1" a="1"/>
  <c r="W1420" i="1" s="1"/>
  <c r="W1428" i="1" a="1"/>
  <c r="W1428" i="1" s="1"/>
  <c r="W1523" i="1" a="1"/>
  <c r="W1523" i="1" s="1"/>
  <c r="W1532" i="1" a="1"/>
  <c r="W1532" i="1" s="1"/>
  <c r="W1533" i="1" a="1"/>
  <c r="W1533" i="1" s="1"/>
  <c r="W1342" i="1" a="1"/>
  <c r="W1342" i="1" s="1"/>
  <c r="W1423" i="1" a="1"/>
  <c r="W1423" i="1" s="1"/>
  <c r="W1431" i="1" a="1"/>
  <c r="W1431" i="1" s="1"/>
  <c r="W1368" i="1" a="1"/>
  <c r="W1368" i="1" s="1"/>
  <c r="W1415" i="1" a="1"/>
  <c r="W1415" i="1" s="1"/>
  <c r="W1419" i="1" a="1"/>
  <c r="W1419" i="1" s="1"/>
  <c r="W1426" i="1" a="1"/>
  <c r="W1426" i="1" s="1"/>
  <c r="W1522" i="1" a="1"/>
  <c r="W1522" i="1" s="1"/>
  <c r="W1418" i="1" a="1"/>
  <c r="W1418" i="1" s="1"/>
  <c r="W1429" i="1" a="1"/>
  <c r="W1429" i="1" s="1"/>
  <c r="W1433" i="1" a="1"/>
  <c r="W1433" i="1" s="1"/>
  <c r="W1435" i="1" a="1"/>
  <c r="W1435" i="1" s="1"/>
  <c r="W1437" i="1" a="1"/>
  <c r="W1437" i="1" s="1"/>
  <c r="W1439" i="1" a="1"/>
  <c r="W1439" i="1" s="1"/>
  <c r="W1441" i="1" a="1"/>
  <c r="W1441" i="1" s="1"/>
  <c r="W1443" i="1" a="1"/>
  <c r="W1443" i="1" s="1"/>
  <c r="W1445" i="1" a="1"/>
  <c r="W1445" i="1" s="1"/>
  <c r="W1447" i="1" a="1"/>
  <c r="W1447" i="1" s="1"/>
  <c r="W1449" i="1" a="1"/>
  <c r="W1449" i="1" s="1"/>
  <c r="W1451" i="1" a="1"/>
  <c r="W1451" i="1" s="1"/>
  <c r="W1453" i="1" a="1"/>
  <c r="W1453" i="1" s="1"/>
  <c r="W1455" i="1" a="1"/>
  <c r="W1455" i="1" s="1"/>
  <c r="W1457" i="1" a="1"/>
  <c r="W1457" i="1" s="1"/>
  <c r="W1459" i="1" a="1"/>
  <c r="W1459" i="1" s="1"/>
  <c r="W1461" i="1" a="1"/>
  <c r="W1461" i="1" s="1"/>
  <c r="W1463" i="1" a="1"/>
  <c r="W1463" i="1" s="1"/>
  <c r="W1465" i="1" a="1"/>
  <c r="W1465" i="1" s="1"/>
  <c r="W1467" i="1" a="1"/>
  <c r="W1467" i="1" s="1"/>
  <c r="W1469" i="1" a="1"/>
  <c r="W1469" i="1" s="1"/>
  <c r="W1471" i="1" a="1"/>
  <c r="W1471" i="1" s="1"/>
  <c r="W1473" i="1" a="1"/>
  <c r="W1473" i="1" s="1"/>
  <c r="W1475" i="1" a="1"/>
  <c r="W1475" i="1" s="1"/>
  <c r="W1477" i="1" a="1"/>
  <c r="W1477" i="1" s="1"/>
  <c r="W1479" i="1" a="1"/>
  <c r="W1479" i="1" s="1"/>
  <c r="W1481" i="1" a="1"/>
  <c r="W1481" i="1" s="1"/>
  <c r="W1483" i="1" a="1"/>
  <c r="W1483" i="1" s="1"/>
  <c r="W1485" i="1" a="1"/>
  <c r="W1485" i="1" s="1"/>
  <c r="W1487" i="1" a="1"/>
  <c r="W1487" i="1" s="1"/>
  <c r="W1489" i="1" a="1"/>
  <c r="W1489" i="1" s="1"/>
  <c r="W1491" i="1" a="1"/>
  <c r="W1491" i="1" s="1"/>
  <c r="W1493" i="1" a="1"/>
  <c r="W1493" i="1" s="1"/>
  <c r="W1495" i="1" a="1"/>
  <c r="W1495" i="1" s="1"/>
  <c r="W1497" i="1" a="1"/>
  <c r="W1497" i="1" s="1"/>
  <c r="W1499" i="1" a="1"/>
  <c r="W1499" i="1" s="1"/>
  <c r="W1501" i="1" a="1"/>
  <c r="W1501" i="1" s="1"/>
  <c r="W1503" i="1" a="1"/>
  <c r="W1503" i="1" s="1"/>
  <c r="W1505" i="1" a="1"/>
  <c r="W1505" i="1" s="1"/>
  <c r="W1507" i="1" a="1"/>
  <c r="W1507" i="1" s="1"/>
  <c r="W1509" i="1" a="1"/>
  <c r="W1509" i="1" s="1"/>
  <c r="W1511" i="1" a="1"/>
  <c r="W1511" i="1" s="1"/>
  <c r="W1513" i="1" a="1"/>
  <c r="W1513" i="1" s="1"/>
  <c r="W1515" i="1" a="1"/>
  <c r="W1515" i="1" s="1"/>
  <c r="W1517" i="1" a="1"/>
  <c r="W1517" i="1" s="1"/>
  <c r="W1519" i="1" a="1"/>
  <c r="W1519" i="1" s="1"/>
  <c r="W1521" i="1" a="1"/>
  <c r="W1521" i="1" s="1"/>
  <c r="W1529" i="1" a="1"/>
  <c r="W1529" i="1" s="1"/>
  <c r="W1531" i="1" a="1"/>
  <c r="W1531" i="1" s="1"/>
  <c r="W1534" i="1" a="1"/>
  <c r="W1534" i="1" s="1"/>
  <c r="W1538" i="1" a="1"/>
  <c r="W1538" i="1" s="1"/>
  <c r="W1542" i="1" a="1"/>
  <c r="W1542" i="1" s="1"/>
  <c r="W1229" i="1" a="1"/>
  <c r="W1229" i="1" s="1"/>
  <c r="W1424" i="1" a="1"/>
  <c r="W1424" i="1" s="1"/>
  <c r="W1432" i="1" a="1"/>
  <c r="W1432" i="1" s="1"/>
  <c r="W1525" i="1" a="1"/>
  <c r="W1525" i="1" s="1"/>
  <c r="W1535" i="1" a="1"/>
  <c r="W1535" i="1" s="1"/>
  <c r="W1541" i="1" a="1"/>
  <c r="W1541" i="1" s="1"/>
  <c r="W1422" i="1" a="1"/>
  <c r="W1422" i="1" s="1"/>
  <c r="W1430" i="1" a="1"/>
  <c r="W1430" i="1" s="1"/>
  <c r="W1273" i="1" a="1"/>
  <c r="W1273" i="1" s="1"/>
  <c r="W1582" i="1" a="1"/>
  <c r="W1582" i="1" s="1"/>
  <c r="W1583" i="1" a="1"/>
  <c r="W1583" i="1" s="1"/>
  <c r="C1583" i="14" s="1"/>
  <c r="W1596" i="1" a="1"/>
  <c r="W1596" i="1" s="1"/>
  <c r="W1597" i="1" a="1"/>
  <c r="W1597" i="1" s="1"/>
  <c r="W1598" i="1" a="1"/>
  <c r="W1598" i="1" s="1"/>
  <c r="W1611" i="1" a="1"/>
  <c r="W1611" i="1" s="1"/>
  <c r="W1612" i="1" a="1"/>
  <c r="W1612" i="1" s="1"/>
  <c r="W1613" i="1" a="1"/>
  <c r="W1613" i="1" s="1"/>
  <c r="W1614" i="1" a="1"/>
  <c r="W1614" i="1" s="1"/>
  <c r="W1627" i="1" a="1"/>
  <c r="W1627" i="1" s="1"/>
  <c r="W1628" i="1" a="1"/>
  <c r="W1628" i="1" s="1"/>
  <c r="W1629" i="1" a="1"/>
  <c r="W1629" i="1" s="1"/>
  <c r="W1630" i="1" a="1"/>
  <c r="W1630" i="1" s="1"/>
  <c r="W1643" i="1" a="1"/>
  <c r="W1643" i="1" s="1"/>
  <c r="W1644" i="1" a="1"/>
  <c r="W1644" i="1" s="1"/>
  <c r="W1645" i="1" a="1"/>
  <c r="W1645" i="1" s="1"/>
  <c r="W1646" i="1" a="1"/>
  <c r="W1646" i="1" s="1"/>
  <c r="W1652" i="1" a="1"/>
  <c r="W1652" i="1" s="1"/>
  <c r="W1665" i="1" a="1"/>
  <c r="W1665" i="1" s="1"/>
  <c r="W1677" i="1" a="1"/>
  <c r="W1677" i="1" s="1"/>
  <c r="W1679" i="1" a="1"/>
  <c r="W1679" i="1" s="1"/>
  <c r="W1690" i="1" a="1"/>
  <c r="W1690" i="1" s="1"/>
  <c r="W1691" i="1" a="1"/>
  <c r="W1691" i="1" s="1"/>
  <c r="W1697" i="1" a="1"/>
  <c r="W1697" i="1" s="1"/>
  <c r="W1549" i="1" a="1"/>
  <c r="W1549" i="1" s="1"/>
  <c r="W1551" i="1" a="1"/>
  <c r="W1551" i="1" s="1"/>
  <c r="W1553" i="1" a="1"/>
  <c r="W1553" i="1" s="1"/>
  <c r="W1555" i="1" a="1"/>
  <c r="W1555" i="1" s="1"/>
  <c r="W1557" i="1" a="1"/>
  <c r="W1557" i="1" s="1"/>
  <c r="W1559" i="1" a="1"/>
  <c r="W1559" i="1" s="1"/>
  <c r="W1561" i="1" a="1"/>
  <c r="W1561" i="1" s="1"/>
  <c r="W1563" i="1" a="1"/>
  <c r="W1563" i="1" s="1"/>
  <c r="W1565" i="1" a="1"/>
  <c r="W1565" i="1" s="1"/>
  <c r="W1567" i="1" a="1"/>
  <c r="W1567" i="1" s="1"/>
  <c r="W1574" i="1" a="1"/>
  <c r="W1574" i="1" s="1"/>
  <c r="W1584" i="1" a="1"/>
  <c r="W1584" i="1" s="1"/>
  <c r="W1585" i="1" a="1"/>
  <c r="W1585" i="1" s="1"/>
  <c r="W1649" i="1" a="1"/>
  <c r="W1649" i="1" s="1"/>
  <c r="W1650" i="1" a="1"/>
  <c r="W1650" i="1" s="1"/>
  <c r="W1651" i="1" a="1"/>
  <c r="W1651" i="1" s="1"/>
  <c r="W1662" i="1" a="1"/>
  <c r="W1662" i="1" s="1"/>
  <c r="W1664" i="1" a="1"/>
  <c r="W1664" i="1" s="1"/>
  <c r="W1676" i="1" a="1"/>
  <c r="W1676" i="1" s="1"/>
  <c r="W1689" i="1" a="1"/>
  <c r="W1689" i="1" s="1"/>
  <c r="W1694" i="1" a="1"/>
  <c r="W1694" i="1" s="1"/>
  <c r="W1331" i="1" a="1"/>
  <c r="W1331" i="1" s="1"/>
  <c r="W1524" i="1" a="1"/>
  <c r="W1524" i="1" s="1"/>
  <c r="W1540" i="1" a="1"/>
  <c r="W1540" i="1" s="1"/>
  <c r="W1586" i="1" a="1"/>
  <c r="W1586" i="1" s="1"/>
  <c r="W1587" i="1" a="1"/>
  <c r="W1587" i="1" s="1"/>
  <c r="W1599" i="1" a="1"/>
  <c r="W1599" i="1" s="1"/>
  <c r="W1600" i="1" a="1"/>
  <c r="W1600" i="1" s="1"/>
  <c r="W1601" i="1" a="1"/>
  <c r="W1601" i="1" s="1"/>
  <c r="W1602" i="1" a="1"/>
  <c r="W1602" i="1" s="1"/>
  <c r="W1615" i="1" a="1"/>
  <c r="W1615" i="1" s="1"/>
  <c r="W1616" i="1" a="1"/>
  <c r="W1616" i="1" s="1"/>
  <c r="W1617" i="1" a="1"/>
  <c r="W1617" i="1" s="1"/>
  <c r="W1618" i="1" a="1"/>
  <c r="W1618" i="1" s="1"/>
  <c r="W1631" i="1" a="1"/>
  <c r="W1631" i="1" s="1"/>
  <c r="W1632" i="1" a="1"/>
  <c r="W1632" i="1" s="1"/>
  <c r="W1633" i="1" a="1"/>
  <c r="W1633" i="1" s="1"/>
  <c r="W1634" i="1" a="1"/>
  <c r="W1634" i="1" s="1"/>
  <c r="W1647" i="1" a="1"/>
  <c r="W1647" i="1" s="1"/>
  <c r="W1648" i="1" a="1"/>
  <c r="W1648" i="1" s="1"/>
  <c r="W1661" i="1" a="1"/>
  <c r="W1661" i="1" s="1"/>
  <c r="W1663" i="1" a="1"/>
  <c r="W1663" i="1" s="1"/>
  <c r="W1674" i="1" a="1"/>
  <c r="W1674" i="1" s="1"/>
  <c r="W1675" i="1" a="1"/>
  <c r="W1675" i="1" s="1"/>
  <c r="W1686" i="1" a="1"/>
  <c r="W1686" i="1" s="1"/>
  <c r="W1688" i="1" a="1"/>
  <c r="W1688" i="1" s="1"/>
  <c r="W1319" i="1" a="1"/>
  <c r="W1319" i="1" s="1"/>
  <c r="W1528" i="1" a="1"/>
  <c r="W1528" i="1" s="1"/>
  <c r="W1536" i="1" a="1"/>
  <c r="W1536" i="1" s="1"/>
  <c r="W1544" i="1" a="1"/>
  <c r="W1544" i="1" s="1"/>
  <c r="W1588" i="1" a="1"/>
  <c r="W1588" i="1" s="1"/>
  <c r="W1589" i="1" a="1"/>
  <c r="W1589" i="1" s="1"/>
  <c r="W1660" i="1" a="1"/>
  <c r="W1660" i="1" s="1"/>
  <c r="W1673" i="1" a="1"/>
  <c r="W1673" i="1" s="1"/>
  <c r="W1685" i="1" a="1"/>
  <c r="W1685" i="1" s="1"/>
  <c r="W1687" i="1" a="1"/>
  <c r="W1687" i="1" s="1"/>
  <c r="W1427" i="1" a="1"/>
  <c r="W1427" i="1" s="1"/>
  <c r="W1590" i="1" a="1"/>
  <c r="W1590" i="1" s="1"/>
  <c r="W1591" i="1" a="1"/>
  <c r="W1591" i="1" s="1"/>
  <c r="W1603" i="1" a="1"/>
  <c r="W1603" i="1" s="1"/>
  <c r="W1604" i="1" a="1"/>
  <c r="W1604" i="1" s="1"/>
  <c r="W1605" i="1" a="1"/>
  <c r="W1605" i="1" s="1"/>
  <c r="W1606" i="1" a="1"/>
  <c r="W1606" i="1" s="1"/>
  <c r="W1619" i="1" a="1"/>
  <c r="W1619" i="1" s="1"/>
  <c r="W1620" i="1" a="1"/>
  <c r="W1620" i="1" s="1"/>
  <c r="W1621" i="1" a="1"/>
  <c r="W1621" i="1" s="1"/>
  <c r="W1622" i="1" a="1"/>
  <c r="W1622" i="1" s="1"/>
  <c r="W1635" i="1" a="1"/>
  <c r="W1635" i="1" s="1"/>
  <c r="W1636" i="1" a="1"/>
  <c r="W1636" i="1" s="1"/>
  <c r="W1637" i="1" a="1"/>
  <c r="W1637" i="1" s="1"/>
  <c r="W1638" i="1" a="1"/>
  <c r="W1638" i="1" s="1"/>
  <c r="W1658" i="1" a="1"/>
  <c r="W1658" i="1" s="1"/>
  <c r="W1659" i="1" a="1"/>
  <c r="W1659" i="1" s="1"/>
  <c r="W1670" i="1" a="1"/>
  <c r="W1670" i="1" s="1"/>
  <c r="W1672" i="1" a="1"/>
  <c r="W1672" i="1" s="1"/>
  <c r="W1684" i="1" a="1"/>
  <c r="W1684" i="1" s="1"/>
  <c r="W1376" i="1" a="1"/>
  <c r="W1376" i="1" s="1"/>
  <c r="W1548" i="1" a="1"/>
  <c r="W1548" i="1" s="1"/>
  <c r="W1550" i="1" a="1"/>
  <c r="W1550" i="1" s="1"/>
  <c r="W1552" i="1" a="1"/>
  <c r="W1552" i="1" s="1"/>
  <c r="W1554" i="1" a="1"/>
  <c r="W1554" i="1" s="1"/>
  <c r="W1556" i="1" a="1"/>
  <c r="W1556" i="1" s="1"/>
  <c r="W1558" i="1" a="1"/>
  <c r="W1558" i="1" s="1"/>
  <c r="W1560" i="1" a="1"/>
  <c r="W1560" i="1" s="1"/>
  <c r="W1562" i="1" a="1"/>
  <c r="W1562" i="1" s="1"/>
  <c r="W1564" i="1" a="1"/>
  <c r="W1564" i="1" s="1"/>
  <c r="W1566" i="1" a="1"/>
  <c r="W1566" i="1" s="1"/>
  <c r="W1568" i="1" a="1"/>
  <c r="W1568" i="1" s="1"/>
  <c r="W1569" i="1" a="1"/>
  <c r="W1569" i="1" s="1"/>
  <c r="W1576" i="1" a="1"/>
  <c r="W1576" i="1" s="1"/>
  <c r="W1577" i="1" a="1"/>
  <c r="W1577" i="1" s="1"/>
  <c r="W1592" i="1" a="1"/>
  <c r="W1592" i="1" s="1"/>
  <c r="W1593" i="1" a="1"/>
  <c r="W1593" i="1" s="1"/>
  <c r="W1657" i="1" a="1"/>
  <c r="W1657" i="1" s="1"/>
  <c r="W1669" i="1" a="1"/>
  <c r="W1669" i="1" s="1"/>
  <c r="W1671" i="1" a="1"/>
  <c r="W1671" i="1" s="1"/>
  <c r="W1682" i="1" a="1"/>
  <c r="W1682" i="1" s="1"/>
  <c r="W1683" i="1" a="1"/>
  <c r="W1683" i="1" s="1"/>
  <c r="W1539" i="1" a="1"/>
  <c r="W1539" i="1" s="1"/>
  <c r="W1546" i="1" a="1"/>
  <c r="W1546" i="1" s="1"/>
  <c r="W1572" i="1" a="1"/>
  <c r="W1572" i="1" s="1"/>
  <c r="W1573" i="1" a="1"/>
  <c r="W1573" i="1" s="1"/>
  <c r="W1575" i="1" a="1"/>
  <c r="W1575" i="1" s="1"/>
  <c r="W1580" i="1" a="1"/>
  <c r="W1580" i="1" s="1"/>
  <c r="W1581" i="1" a="1"/>
  <c r="W1581" i="1" s="1"/>
  <c r="W1595" i="1" a="1"/>
  <c r="W1595" i="1" s="1"/>
  <c r="W1653" i="1" a="1"/>
  <c r="W1653" i="1" s="1"/>
  <c r="W1655" i="1" a="1"/>
  <c r="W1655" i="1" s="1"/>
  <c r="W1578" i="1" a="1"/>
  <c r="W1578" i="1" s="1"/>
  <c r="W1608" i="1" a="1"/>
  <c r="W1608" i="1" s="1"/>
  <c r="W1654" i="1" a="1"/>
  <c r="W1654" i="1" s="1"/>
  <c r="W1668" i="1" a="1"/>
  <c r="W1668" i="1" s="1"/>
  <c r="W1681" i="1" a="1"/>
  <c r="W1681" i="1" s="1"/>
  <c r="W1695" i="1" a="1"/>
  <c r="W1695" i="1" s="1"/>
  <c r="W1698" i="1" a="1"/>
  <c r="W1698" i="1" s="1"/>
  <c r="W1712" i="1" a="1"/>
  <c r="W1712" i="1" s="1"/>
  <c r="W1713" i="1" a="1"/>
  <c r="W1713" i="1" s="1"/>
  <c r="W1730" i="1" a="1"/>
  <c r="W1730" i="1" s="1"/>
  <c r="W1738" i="1" a="1"/>
  <c r="W1738" i="1" s="1"/>
  <c r="W1757" i="1" a="1"/>
  <c r="W1757" i="1" s="1"/>
  <c r="W1772" i="1" a="1"/>
  <c r="W1772" i="1" s="1"/>
  <c r="W1773" i="1" a="1"/>
  <c r="W1773" i="1" s="1"/>
  <c r="W1792" i="1" a="1"/>
  <c r="W1792" i="1" s="1"/>
  <c r="W1797" i="1" a="1"/>
  <c r="W1797" i="1" s="1"/>
  <c r="W1807" i="1" a="1"/>
  <c r="W1807" i="1" s="1"/>
  <c r="W1810" i="1" a="1"/>
  <c r="W1810" i="1" s="1"/>
  <c r="W1814" i="1" a="1"/>
  <c r="W1814" i="1" s="1"/>
  <c r="W1822" i="1" a="1"/>
  <c r="W1822" i="1" s="1"/>
  <c r="W1823" i="1" a="1"/>
  <c r="W1823" i="1" s="1"/>
  <c r="W1824" i="1" a="1"/>
  <c r="W1824" i="1" s="1"/>
  <c r="W1837" i="1" a="1"/>
  <c r="W1837" i="1" s="1"/>
  <c r="W1842" i="1" a="1"/>
  <c r="W1842" i="1" s="1"/>
  <c r="W1857" i="1" a="1"/>
  <c r="W1857" i="1" s="1"/>
  <c r="W1869" i="1" a="1"/>
  <c r="W1869" i="1" s="1"/>
  <c r="W1874" i="1" a="1"/>
  <c r="W1874" i="1" s="1"/>
  <c r="W1881" i="1" a="1"/>
  <c r="W1881" i="1" s="1"/>
  <c r="W1896" i="1" a="1"/>
  <c r="W1896" i="1" s="1"/>
  <c r="W1912" i="1" a="1"/>
  <c r="W1912" i="1" s="1"/>
  <c r="W1921" i="1" a="1"/>
  <c r="W1921" i="1" s="1"/>
  <c r="W1934" i="1" a="1"/>
  <c r="W1934" i="1" s="1"/>
  <c r="W1935" i="1" a="1"/>
  <c r="W1935" i="1" s="1"/>
  <c r="W1594" i="1" a="1"/>
  <c r="W1594" i="1" s="1"/>
  <c r="W1624" i="1" a="1"/>
  <c r="W1624" i="1" s="1"/>
  <c r="W1692" i="1" a="1"/>
  <c r="W1692" i="1" s="1"/>
  <c r="W1696" i="1" a="1"/>
  <c r="W1696" i="1" s="1"/>
  <c r="W1700" i="1" a="1"/>
  <c r="W1700" i="1" s="1"/>
  <c r="W1701" i="1" a="1"/>
  <c r="W1701" i="1" s="1"/>
  <c r="W1714" i="1" a="1"/>
  <c r="W1714" i="1" s="1"/>
  <c r="W1715" i="1" a="1"/>
  <c r="W1715" i="1" s="1"/>
  <c r="W1733" i="1" a="1"/>
  <c r="W1733" i="1" s="1"/>
  <c r="W1758" i="1" a="1"/>
  <c r="W1758" i="1" s="1"/>
  <c r="W1759" i="1" a="1"/>
  <c r="W1759" i="1" s="1"/>
  <c r="W1774" i="1" a="1"/>
  <c r="W1774" i="1" s="1"/>
  <c r="W1775" i="1" a="1"/>
  <c r="W1775" i="1" s="1"/>
  <c r="W1791" i="1" a="1"/>
  <c r="W1791" i="1" s="1"/>
  <c r="W1802" i="1" a="1"/>
  <c r="W1802" i="1" s="1"/>
  <c r="W1813" i="1" a="1"/>
  <c r="W1813" i="1" s="1"/>
  <c r="W1815" i="1" a="1"/>
  <c r="W1815" i="1" s="1"/>
  <c r="W1816" i="1" a="1"/>
  <c r="W1816" i="1" s="1"/>
  <c r="W1820" i="1" a="1"/>
  <c r="W1820" i="1" s="1"/>
  <c r="W1821" i="1" a="1"/>
  <c r="W1821" i="1" s="1"/>
  <c r="W1825" i="1" a="1"/>
  <c r="W1825" i="1" s="1"/>
  <c r="W1826" i="1" a="1"/>
  <c r="W1826" i="1" s="1"/>
  <c r="W1827" i="1" a="1"/>
  <c r="W1827" i="1" s="1"/>
  <c r="W1828" i="1" a="1"/>
  <c r="W1828" i="1" s="1"/>
  <c r="W1830" i="1" a="1"/>
  <c r="W1830" i="1" s="1"/>
  <c r="W1843" i="1" a="1"/>
  <c r="W1843" i="1" s="1"/>
  <c r="W1844" i="1" a="1"/>
  <c r="W1844" i="1" s="1"/>
  <c r="W1845" i="1" a="1"/>
  <c r="W1845" i="1" s="1"/>
  <c r="W1858" i="1" a="1"/>
  <c r="W1858" i="1" s="1"/>
  <c r="W1859" i="1" a="1"/>
  <c r="W1859" i="1" s="1"/>
  <c r="W1860" i="1" a="1"/>
  <c r="W1860" i="1" s="1"/>
  <c r="W1861" i="1" a="1"/>
  <c r="W1861" i="1" s="1"/>
  <c r="W1875" i="1" a="1"/>
  <c r="W1875" i="1" s="1"/>
  <c r="W1882" i="1" a="1"/>
  <c r="W1882" i="1" s="1"/>
  <c r="W1883" i="1" a="1"/>
  <c r="W1883" i="1" s="1"/>
  <c r="W1897" i="1" a="1"/>
  <c r="W1897" i="1" s="1"/>
  <c r="W1913" i="1" a="1"/>
  <c r="W1913" i="1" s="1"/>
  <c r="W1922" i="1" a="1"/>
  <c r="W1922" i="1" s="1"/>
  <c r="W1936" i="1" a="1"/>
  <c r="W1936" i="1" s="1"/>
  <c r="W1610" i="1" a="1"/>
  <c r="W1610" i="1" s="1"/>
  <c r="W1640" i="1" a="1"/>
  <c r="W1640" i="1" s="1"/>
  <c r="W1656" i="1" a="1"/>
  <c r="W1656" i="1" s="1"/>
  <c r="W1702" i="1" a="1"/>
  <c r="W1702" i="1" s="1"/>
  <c r="W1716" i="1" a="1"/>
  <c r="W1716" i="1" s="1"/>
  <c r="W1717" i="1" a="1"/>
  <c r="W1717" i="1" s="1"/>
  <c r="W1736" i="1" a="1"/>
  <c r="W1736" i="1" s="1"/>
  <c r="W1737" i="1" a="1"/>
  <c r="W1737" i="1" s="1"/>
  <c r="W1747" i="1" a="1"/>
  <c r="W1747" i="1" s="1"/>
  <c r="W1760" i="1" a="1"/>
  <c r="W1760" i="1" s="1"/>
  <c r="W1761" i="1" a="1"/>
  <c r="W1761" i="1" s="1"/>
  <c r="W1776" i="1" a="1"/>
  <c r="W1776" i="1" s="1"/>
  <c r="W1777" i="1" a="1"/>
  <c r="W1777" i="1" s="1"/>
  <c r="W1790" i="1" a="1"/>
  <c r="W1790" i="1" s="1"/>
  <c r="W1796" i="1" a="1"/>
  <c r="W1796" i="1" s="1"/>
  <c r="W1806" i="1" a="1"/>
  <c r="W1806" i="1" s="1"/>
  <c r="W1812" i="1" a="1"/>
  <c r="W1812" i="1" s="1"/>
  <c r="W1817" i="1" a="1"/>
  <c r="W1817" i="1" s="1"/>
  <c r="W1818" i="1" a="1"/>
  <c r="W1818" i="1" s="1"/>
  <c r="W1819" i="1" a="1"/>
  <c r="W1819" i="1" s="1"/>
  <c r="W1829" i="1" a="1"/>
  <c r="W1829" i="1" s="1"/>
  <c r="W1831" i="1" a="1"/>
  <c r="W1831" i="1" s="1"/>
  <c r="W1832" i="1" a="1"/>
  <c r="W1832" i="1" s="1"/>
  <c r="W1838" i="1" a="1"/>
  <c r="W1838" i="1" s="1"/>
  <c r="W1846" i="1" a="1"/>
  <c r="W1846" i="1" s="1"/>
  <c r="W1847" i="1" a="1"/>
  <c r="W1847" i="1" s="1"/>
  <c r="W1862" i="1" a="1"/>
  <c r="W1862" i="1" s="1"/>
  <c r="W1863" i="1" a="1"/>
  <c r="W1863" i="1" s="1"/>
  <c r="W1870" i="1" a="1"/>
  <c r="W1870" i="1" s="1"/>
  <c r="W1884" i="1" a="1"/>
  <c r="W1884" i="1" s="1"/>
  <c r="W1885" i="1" a="1"/>
  <c r="W1885" i="1" s="1"/>
  <c r="W1898" i="1" a="1"/>
  <c r="W1898" i="1" s="1"/>
  <c r="W1899" i="1" a="1"/>
  <c r="W1899" i="1" s="1"/>
  <c r="W1900" i="1" a="1"/>
  <c r="W1900" i="1" s="1"/>
  <c r="W1901" i="1" a="1"/>
  <c r="W1901" i="1" s="1"/>
  <c r="W1923" i="1" a="1"/>
  <c r="W1923" i="1" s="1"/>
  <c r="W1937" i="1" a="1"/>
  <c r="W1937" i="1" s="1"/>
  <c r="W1571" i="1" a="1"/>
  <c r="W1571" i="1" s="1"/>
  <c r="W1607" i="1" a="1"/>
  <c r="W1607" i="1" s="1"/>
  <c r="W1626" i="1" a="1"/>
  <c r="W1626" i="1" s="1"/>
  <c r="W1678" i="1" a="1"/>
  <c r="W1678" i="1" s="1"/>
  <c r="W1703" i="1" a="1"/>
  <c r="W1703" i="1" s="1"/>
  <c r="W1704" i="1" a="1"/>
  <c r="W1704" i="1" s="1"/>
  <c r="W1705" i="1" a="1"/>
  <c r="W1705" i="1" s="1"/>
  <c r="W1706" i="1" a="1"/>
  <c r="W1706" i="1" s="1"/>
  <c r="W1708" i="1" a="1"/>
  <c r="W1708" i="1" s="1"/>
  <c r="W1710" i="1" a="1"/>
  <c r="W1710" i="1" s="1"/>
  <c r="W1718" i="1" a="1"/>
  <c r="W1718" i="1" s="1"/>
  <c r="W1719" i="1" a="1"/>
  <c r="W1719" i="1" s="1"/>
  <c r="W1725" i="1" a="1"/>
  <c r="W1725" i="1" s="1"/>
  <c r="W1727" i="1" a="1"/>
  <c r="W1727" i="1" s="1"/>
  <c r="W1729" i="1" a="1"/>
  <c r="W1729" i="1" s="1"/>
  <c r="W1746" i="1" a="1"/>
  <c r="W1746" i="1" s="1"/>
  <c r="W1748" i="1" a="1"/>
  <c r="W1748" i="1" s="1"/>
  <c r="W1762" i="1" a="1"/>
  <c r="W1762" i="1" s="1"/>
  <c r="W1763" i="1" a="1"/>
  <c r="W1763" i="1" s="1"/>
  <c r="W1778" i="1" a="1"/>
  <c r="W1778" i="1" s="1"/>
  <c r="W1779" i="1" a="1"/>
  <c r="W1779" i="1" s="1"/>
  <c r="W1788" i="1" a="1"/>
  <c r="W1788" i="1" s="1"/>
  <c r="W1789" i="1" a="1"/>
  <c r="W1789" i="1" s="1"/>
  <c r="W1801" i="1" a="1"/>
  <c r="W1801" i="1" s="1"/>
  <c r="W1805" i="1" a="1"/>
  <c r="W1805" i="1" s="1"/>
  <c r="W1809" i="1" a="1"/>
  <c r="W1809" i="1" s="1"/>
  <c r="W1833" i="1" a="1"/>
  <c r="W1833" i="1" s="1"/>
  <c r="W1839" i="1" a="1"/>
  <c r="W1839" i="1" s="1"/>
  <c r="W1848" i="1" a="1"/>
  <c r="W1848" i="1" s="1"/>
  <c r="W1864" i="1" a="1"/>
  <c r="W1864" i="1" s="1"/>
  <c r="W1871" i="1" a="1"/>
  <c r="W1871" i="1" s="1"/>
  <c r="W1876" i="1" a="1"/>
  <c r="W1876" i="1" s="1"/>
  <c r="W1886" i="1" a="1"/>
  <c r="W1886" i="1" s="1"/>
  <c r="W1887" i="1" a="1"/>
  <c r="W1887" i="1" s="1"/>
  <c r="W1902" i="1" a="1"/>
  <c r="W1902" i="1" s="1"/>
  <c r="W1903" i="1" a="1"/>
  <c r="W1903" i="1" s="1"/>
  <c r="W1914" i="1" a="1"/>
  <c r="W1914" i="1" s="1"/>
  <c r="W1623" i="1" a="1"/>
  <c r="W1623" i="1" s="1"/>
  <c r="W1642" i="1" a="1"/>
  <c r="W1642" i="1" s="1"/>
  <c r="W1720" i="1" a="1"/>
  <c r="W1720" i="1" s="1"/>
  <c r="W1721" i="1" a="1"/>
  <c r="W1721" i="1" s="1"/>
  <c r="W1732" i="1" a="1"/>
  <c r="W1732" i="1" s="1"/>
  <c r="W1745" i="1" a="1"/>
  <c r="W1745" i="1" s="1"/>
  <c r="W1749" i="1" a="1"/>
  <c r="W1749" i="1" s="1"/>
  <c r="W1750" i="1" a="1"/>
  <c r="W1750" i="1" s="1"/>
  <c r="W1764" i="1" a="1"/>
  <c r="W1764" i="1" s="1"/>
  <c r="W1765" i="1" a="1"/>
  <c r="W1765" i="1" s="1"/>
  <c r="W1780" i="1" a="1"/>
  <c r="W1780" i="1" s="1"/>
  <c r="W1781" i="1" a="1"/>
  <c r="W1781" i="1" s="1"/>
  <c r="W1785" i="1" a="1"/>
  <c r="W1785" i="1" s="1"/>
  <c r="W1786" i="1" a="1"/>
  <c r="W1786" i="1" s="1"/>
  <c r="W1787" i="1" a="1"/>
  <c r="W1787" i="1" s="1"/>
  <c r="W1795" i="1" a="1"/>
  <c r="W1795" i="1" s="1"/>
  <c r="W1834" i="1" a="1"/>
  <c r="W1834" i="1" s="1"/>
  <c r="W1849" i="1" a="1"/>
  <c r="W1849" i="1" s="1"/>
  <c r="W1865" i="1" a="1"/>
  <c r="W1865" i="1" s="1"/>
  <c r="W1877" i="1" a="1"/>
  <c r="W1877" i="1" s="1"/>
  <c r="W1888" i="1" a="1"/>
  <c r="W1888" i="1" s="1"/>
  <c r="W1904" i="1" a="1"/>
  <c r="W1904" i="1" s="1"/>
  <c r="W1915" i="1" a="1"/>
  <c r="W1915" i="1" s="1"/>
  <c r="W1926" i="1" a="1"/>
  <c r="W1926" i="1" s="1"/>
  <c r="W1927" i="1" a="1"/>
  <c r="W1927" i="1" s="1"/>
  <c r="W1530" i="1" a="1"/>
  <c r="W1530" i="1" s="1"/>
  <c r="W1579" i="1" a="1"/>
  <c r="W1579" i="1" s="1"/>
  <c r="W1609" i="1" a="1"/>
  <c r="W1609" i="1" s="1"/>
  <c r="W1639" i="1" a="1"/>
  <c r="W1639" i="1" s="1"/>
  <c r="W1666" i="1" a="1"/>
  <c r="W1666" i="1" s="1"/>
  <c r="W1699" i="1" a="1"/>
  <c r="W1699" i="1" s="1"/>
  <c r="W1722" i="1" a="1"/>
  <c r="W1722" i="1" s="1"/>
  <c r="W1723" i="1" a="1"/>
  <c r="W1723" i="1" s="1"/>
  <c r="W1735" i="1" a="1"/>
  <c r="W1735" i="1" s="1"/>
  <c r="W1742" i="1" a="1"/>
  <c r="W1742" i="1" s="1"/>
  <c r="W1743" i="1" a="1"/>
  <c r="W1743" i="1" s="1"/>
  <c r="W1744" i="1" a="1"/>
  <c r="W1744" i="1" s="1"/>
  <c r="W1751" i="1" a="1"/>
  <c r="W1751" i="1" s="1"/>
  <c r="W1752" i="1" a="1"/>
  <c r="W1752" i="1" s="1"/>
  <c r="W1766" i="1" a="1"/>
  <c r="W1766" i="1" s="1"/>
  <c r="W1767" i="1" a="1"/>
  <c r="W1767" i="1" s="1"/>
  <c r="W1782" i="1" a="1"/>
  <c r="W1782" i="1" s="1"/>
  <c r="W1783" i="1" a="1"/>
  <c r="W1783" i="1" s="1"/>
  <c r="W1794" i="1" a="1"/>
  <c r="W1794" i="1" s="1"/>
  <c r="W1799" i="1" a="1"/>
  <c r="W1799" i="1" s="1"/>
  <c r="W1800" i="1" a="1"/>
  <c r="W1800" i="1" s="1"/>
  <c r="W1804" i="1" a="1"/>
  <c r="W1804" i="1" s="1"/>
  <c r="W1808" i="1" a="1"/>
  <c r="W1808" i="1" s="1"/>
  <c r="W1811" i="1" a="1"/>
  <c r="W1811" i="1" s="1"/>
  <c r="W1835" i="1" a="1"/>
  <c r="W1835" i="1" s="1"/>
  <c r="W1840" i="1" a="1"/>
  <c r="W1840" i="1" s="1"/>
  <c r="W1850" i="1" a="1"/>
  <c r="W1850" i="1" s="1"/>
  <c r="W1851" i="1" a="1"/>
  <c r="W1851" i="1" s="1"/>
  <c r="W1852" i="1" a="1"/>
  <c r="W1852" i="1" s="1"/>
  <c r="W1853" i="1" a="1"/>
  <c r="W1853" i="1" s="1"/>
  <c r="W1866" i="1" a="1"/>
  <c r="W1866" i="1" s="1"/>
  <c r="W1867" i="1" a="1"/>
  <c r="W1867" i="1" s="1"/>
  <c r="W1872" i="1" a="1"/>
  <c r="W1872" i="1" s="1"/>
  <c r="W1878" i="1" a="1"/>
  <c r="W1878" i="1" s="1"/>
  <c r="W1889" i="1" a="1"/>
  <c r="W1889" i="1" s="1"/>
  <c r="W1905" i="1" a="1"/>
  <c r="W1905" i="1" s="1"/>
  <c r="W1916" i="1" a="1"/>
  <c r="W1916" i="1" s="1"/>
  <c r="W1917" i="1" a="1"/>
  <c r="W1917" i="1" s="1"/>
  <c r="W1928" i="1" a="1"/>
  <c r="W1928" i="1" s="1"/>
  <c r="W1940" i="1" a="1"/>
  <c r="W1940" i="1" s="1"/>
  <c r="W1641" i="1" a="1"/>
  <c r="W1641" i="1" s="1"/>
  <c r="W1667" i="1" a="1"/>
  <c r="W1667" i="1" s="1"/>
  <c r="W1680" i="1" a="1"/>
  <c r="W1680" i="1" s="1"/>
  <c r="W1693" i="1" a="1"/>
  <c r="W1693" i="1" s="1"/>
  <c r="W1707" i="1" a="1"/>
  <c r="W1707" i="1" s="1"/>
  <c r="W1709" i="1" a="1"/>
  <c r="W1709" i="1" s="1"/>
  <c r="W1711" i="1" a="1"/>
  <c r="W1711" i="1" s="1"/>
  <c r="W1726" i="1" a="1"/>
  <c r="W1726" i="1" s="1"/>
  <c r="W1728" i="1" a="1"/>
  <c r="W1728" i="1" s="1"/>
  <c r="W1734" i="1" a="1"/>
  <c r="W1734" i="1" s="1"/>
  <c r="W1739" i="1" a="1"/>
  <c r="W1739" i="1" s="1"/>
  <c r="W1741" i="1" a="1"/>
  <c r="W1741" i="1" s="1"/>
  <c r="W1754" i="1" a="1"/>
  <c r="W1754" i="1" s="1"/>
  <c r="W1755" i="1" a="1"/>
  <c r="W1755" i="1" s="1"/>
  <c r="W1756" i="1" a="1"/>
  <c r="W1756" i="1" s="1"/>
  <c r="W1770" i="1" a="1"/>
  <c r="W1770" i="1" s="1"/>
  <c r="W1771" i="1" a="1"/>
  <c r="W1771" i="1" s="1"/>
  <c r="W1793" i="1" a="1"/>
  <c r="W1793" i="1" s="1"/>
  <c r="W1798" i="1" a="1"/>
  <c r="W1798" i="1" s="1"/>
  <c r="W1803" i="1" a="1"/>
  <c r="W1803" i="1" s="1"/>
  <c r="W1836" i="1" a="1"/>
  <c r="W1836" i="1" s="1"/>
  <c r="W1841" i="1" a="1"/>
  <c r="W1841" i="1" s="1"/>
  <c r="W1856" i="1" a="1"/>
  <c r="W1856" i="1" s="1"/>
  <c r="W1868" i="1" a="1"/>
  <c r="W1868" i="1" s="1"/>
  <c r="W1880" i="1" a="1"/>
  <c r="W1880" i="1" s="1"/>
  <c r="W1894" i="1" a="1"/>
  <c r="W1894" i="1" s="1"/>
  <c r="W1895" i="1" a="1"/>
  <c r="W1895" i="1" s="1"/>
  <c r="W1910" i="1" a="1"/>
  <c r="W1910" i="1" s="1"/>
  <c r="W1911" i="1" a="1"/>
  <c r="W1911" i="1" s="1"/>
  <c r="W1920" i="1" a="1"/>
  <c r="W1920" i="1" s="1"/>
  <c r="W1930" i="1" a="1"/>
  <c r="W1930" i="1" s="1"/>
  <c r="W1931" i="1" a="1"/>
  <c r="W1931" i="1" s="1"/>
  <c r="W1932" i="1" a="1"/>
  <c r="W1932" i="1" s="1"/>
  <c r="W1933" i="1" a="1"/>
  <c r="W1933" i="1" s="1"/>
  <c r="W1724" i="1" a="1"/>
  <c r="W1724" i="1" s="1"/>
  <c r="W1731" i="1" a="1"/>
  <c r="W1731" i="1" s="1"/>
  <c r="W1768" i="1" a="1"/>
  <c r="W1768" i="1" s="1"/>
  <c r="W1947" i="1" a="1"/>
  <c r="W1947" i="1" s="1"/>
  <c r="W1967" i="1" a="1"/>
  <c r="W1967" i="1" s="1"/>
  <c r="W1975" i="1" a="1"/>
  <c r="W1975" i="1" s="1"/>
  <c r="W1981" i="1" a="1"/>
  <c r="W1981" i="1" s="1"/>
  <c r="W1995" i="1" a="1"/>
  <c r="W1995" i="1" s="1"/>
  <c r="W2009" i="1" a="1"/>
  <c r="W2009" i="1" s="1"/>
  <c r="W2029" i="1" a="1"/>
  <c r="W2029" i="1" s="1"/>
  <c r="W1784" i="1" a="1"/>
  <c r="W1784" i="1" s="1"/>
  <c r="W1855" i="1" a="1"/>
  <c r="W1855" i="1" s="1"/>
  <c r="W1891" i="1" a="1"/>
  <c r="W1891" i="1" s="1"/>
  <c r="W1925" i="1" a="1"/>
  <c r="W1925" i="1" s="1"/>
  <c r="W1948" i="1" a="1"/>
  <c r="W1948" i="1" s="1"/>
  <c r="W1960" i="1" a="1"/>
  <c r="W1960" i="1" s="1"/>
  <c r="W1968" i="1" a="1"/>
  <c r="W1968" i="1" s="1"/>
  <c r="W1972" i="1" a="1"/>
  <c r="W1972" i="1" s="1"/>
  <c r="W1973" i="1" a="1"/>
  <c r="W1973" i="1" s="1"/>
  <c r="W1974" i="1" a="1"/>
  <c r="W1974" i="1" s="1"/>
  <c r="W1976" i="1" a="1"/>
  <c r="W1976" i="1" s="1"/>
  <c r="W1977" i="1" a="1"/>
  <c r="W1977" i="1" s="1"/>
  <c r="W1979" i="1" a="1"/>
  <c r="W1979" i="1" s="1"/>
  <c r="W1980" i="1" a="1"/>
  <c r="W1980" i="1" s="1"/>
  <c r="W1991" i="1" a="1"/>
  <c r="W1991" i="1" s="1"/>
  <c r="W1992" i="1" a="1"/>
  <c r="W1992" i="1" s="1"/>
  <c r="W1993" i="1" a="1"/>
  <c r="W1993" i="1" s="1"/>
  <c r="W1994" i="1" a="1"/>
  <c r="W1994" i="1" s="1"/>
  <c r="W2010" i="1" a="1"/>
  <c r="W2010" i="1" s="1"/>
  <c r="W2011" i="1" a="1"/>
  <c r="W2011" i="1" s="1"/>
  <c r="W2018" i="1" a="1"/>
  <c r="W2018" i="1" s="1"/>
  <c r="W2030" i="1" a="1"/>
  <c r="W2030" i="1" s="1"/>
  <c r="W2031" i="1" a="1"/>
  <c r="W2031" i="1" s="1"/>
  <c r="W2032" i="1" a="1"/>
  <c r="W2032" i="1" s="1"/>
  <c r="W1907" i="1" a="1"/>
  <c r="W1907" i="1" s="1"/>
  <c r="W1918" i="1" a="1"/>
  <c r="W1918" i="1" s="1"/>
  <c r="W1929" i="1" a="1"/>
  <c r="W1929" i="1" s="1"/>
  <c r="W1941" i="1" a="1"/>
  <c r="W1941" i="1" s="1"/>
  <c r="W1949" i="1" a="1"/>
  <c r="W1949" i="1" s="1"/>
  <c r="W1961" i="1" a="1"/>
  <c r="W1961" i="1" s="1"/>
  <c r="W1969" i="1" a="1"/>
  <c r="W1969" i="1" s="1"/>
  <c r="W1970" i="1" a="1"/>
  <c r="W1970" i="1" s="1"/>
  <c r="W1971" i="1" a="1"/>
  <c r="W1971" i="1" s="1"/>
  <c r="W1978" i="1" a="1"/>
  <c r="W1978" i="1" s="1"/>
  <c r="W1990" i="1" a="1"/>
  <c r="W1990" i="1" s="1"/>
  <c r="W2019" i="1" a="1"/>
  <c r="W2019" i="1" s="1"/>
  <c r="W2033" i="1" a="1"/>
  <c r="W2033" i="1" s="1"/>
  <c r="W1740" i="1" a="1"/>
  <c r="W1740" i="1" s="1"/>
  <c r="W1893" i="1" a="1"/>
  <c r="W1893" i="1" s="1"/>
  <c r="W1942" i="1" a="1"/>
  <c r="W1942" i="1" s="1"/>
  <c r="W1950" i="1" a="1"/>
  <c r="W1950" i="1" s="1"/>
  <c r="W1951" i="1" a="1"/>
  <c r="W1951" i="1" s="1"/>
  <c r="W1952" i="1" a="1"/>
  <c r="W1952" i="1" s="1"/>
  <c r="W1953" i="1" a="1"/>
  <c r="W1953" i="1" s="1"/>
  <c r="W1954" i="1" a="1"/>
  <c r="W1954" i="1" s="1"/>
  <c r="W1989" i="1" a="1"/>
  <c r="W1989" i="1" s="1"/>
  <c r="W2012" i="1" a="1"/>
  <c r="W2012" i="1" s="1"/>
  <c r="W2013" i="1" a="1"/>
  <c r="W2013" i="1" s="1"/>
  <c r="W2020" i="1" a="1"/>
  <c r="W2020" i="1" s="1"/>
  <c r="W2021" i="1" a="1"/>
  <c r="W2021" i="1" s="1"/>
  <c r="W2034" i="1" a="1"/>
  <c r="W2034" i="1" s="1"/>
  <c r="W2035" i="1" a="1"/>
  <c r="W2035" i="1" s="1"/>
  <c r="W2036" i="1" a="1"/>
  <c r="W2036" i="1" s="1"/>
  <c r="W1570" i="1" a="1"/>
  <c r="W1570" i="1" s="1"/>
  <c r="W1753" i="1" a="1"/>
  <c r="W1753" i="1" s="1"/>
  <c r="W1854" i="1" a="1"/>
  <c r="W1854" i="1" s="1"/>
  <c r="W1879" i="1" a="1"/>
  <c r="W1879" i="1" s="1"/>
  <c r="W1890" i="1" a="1"/>
  <c r="W1890" i="1" s="1"/>
  <c r="W1909" i="1" a="1"/>
  <c r="W1909" i="1" s="1"/>
  <c r="W1919" i="1" a="1"/>
  <c r="W1919" i="1" s="1"/>
  <c r="W1943" i="1" a="1"/>
  <c r="W1943" i="1" s="1"/>
  <c r="W1955" i="1" a="1"/>
  <c r="W1955" i="1" s="1"/>
  <c r="W1962" i="1" a="1"/>
  <c r="W1962" i="1" s="1"/>
  <c r="W1963" i="1" a="1"/>
  <c r="W1963" i="1" s="1"/>
  <c r="W1769" i="1" a="1"/>
  <c r="W1769" i="1" s="1"/>
  <c r="W1873" i="1" a="1"/>
  <c r="W1873" i="1" s="1"/>
  <c r="W1906" i="1" a="1"/>
  <c r="W1906" i="1" s="1"/>
  <c r="W1938" i="1" a="1"/>
  <c r="W1938" i="1" s="1"/>
  <c r="W1944" i="1" a="1"/>
  <c r="W1944" i="1" s="1"/>
  <c r="W1956" i="1" a="1"/>
  <c r="W1956" i="1" s="1"/>
  <c r="W1987" i="1" a="1"/>
  <c r="W1987" i="1" s="1"/>
  <c r="W1998" i="1" a="1"/>
  <c r="W1998" i="1" s="1"/>
  <c r="W2004" i="1" a="1"/>
  <c r="W2004" i="1" s="1"/>
  <c r="W2005" i="1" a="1"/>
  <c r="W2005" i="1" s="1"/>
  <c r="W2015" i="1" a="1"/>
  <c r="W2015" i="1" s="1"/>
  <c r="W2022" i="1" a="1"/>
  <c r="W2022" i="1" s="1"/>
  <c r="W2023" i="1" a="1"/>
  <c r="W2023" i="1" s="1"/>
  <c r="W2024" i="1" a="1"/>
  <c r="W2024" i="1" s="1"/>
  <c r="W2038" i="1" a="1"/>
  <c r="W2038" i="1" s="1"/>
  <c r="W2039" i="1" a="1"/>
  <c r="W2039" i="1" s="1"/>
  <c r="W1892" i="1" a="1"/>
  <c r="W1892" i="1" s="1"/>
  <c r="W1945" i="1" a="1"/>
  <c r="W1945" i="1" s="1"/>
  <c r="W1957" i="1" a="1"/>
  <c r="W1957" i="1" s="1"/>
  <c r="W1964" i="1" a="1"/>
  <c r="W1964" i="1" s="1"/>
  <c r="W1965" i="1" a="1"/>
  <c r="W1965" i="1" s="1"/>
  <c r="W1983" i="1" a="1"/>
  <c r="W1983" i="1" s="1"/>
  <c r="W1984" i="1" a="1"/>
  <c r="W1984" i="1" s="1"/>
  <c r="W1985" i="1" a="1"/>
  <c r="W1985" i="1" s="1"/>
  <c r="W1986" i="1" a="1"/>
  <c r="W1986" i="1" s="1"/>
  <c r="W1997" i="1" a="1"/>
  <c r="W1997" i="1" s="1"/>
  <c r="W2006" i="1" a="1"/>
  <c r="W2006" i="1" s="1"/>
  <c r="W2007" i="1" a="1"/>
  <c r="W2007" i="1" s="1"/>
  <c r="W2016" i="1" a="1"/>
  <c r="W2016" i="1" s="1"/>
  <c r="W2025" i="1" a="1"/>
  <c r="W2025" i="1" s="1"/>
  <c r="P3" i="1" a="1"/>
  <c r="P3" i="1" s="1"/>
  <c r="P6" i="1" a="1"/>
  <c r="P6" i="1" s="1"/>
  <c r="P12" i="1" a="1"/>
  <c r="P12" i="1" s="1"/>
  <c r="P9" i="1" a="1"/>
  <c r="P9" i="1" s="1"/>
  <c r="P14" i="1" a="1"/>
  <c r="P14" i="1" s="1"/>
  <c r="P15" i="1" a="1"/>
  <c r="P15" i="1" s="1"/>
  <c r="P16" i="1" a="1"/>
  <c r="P16" i="1" s="1"/>
  <c r="P18" i="1" a="1"/>
  <c r="P18" i="1" s="1"/>
  <c r="P5" i="1" a="1"/>
  <c r="P5" i="1" s="1"/>
  <c r="P11" i="1" a="1"/>
  <c r="P11" i="1" s="1"/>
  <c r="P8" i="1" a="1"/>
  <c r="P8" i="1" s="1"/>
  <c r="P13" i="1" a="1"/>
  <c r="P13" i="1" s="1"/>
  <c r="P20" i="1" a="1"/>
  <c r="P20" i="1" s="1"/>
  <c r="P7" i="1" a="1"/>
  <c r="P7" i="1" s="1"/>
  <c r="P4" i="1" a="1"/>
  <c r="P4" i="1" s="1"/>
  <c r="P10" i="1" a="1"/>
  <c r="P10" i="1" s="1"/>
  <c r="P17" i="1" a="1"/>
  <c r="P17" i="1" s="1"/>
  <c r="P19" i="1" a="1"/>
  <c r="P19" i="1" s="1"/>
  <c r="P22" i="1" a="1"/>
  <c r="P22" i="1" s="1"/>
  <c r="P23" i="1" a="1"/>
  <c r="P23" i="1" s="1"/>
  <c r="P25" i="1" a="1"/>
  <c r="P25" i="1" s="1"/>
  <c r="P26" i="1" a="1"/>
  <c r="P26" i="1" s="1"/>
  <c r="P37" i="1" a="1"/>
  <c r="P37" i="1" s="1"/>
  <c r="P21" i="1" a="1"/>
  <c r="P21" i="1" s="1"/>
  <c r="P24" i="1" a="1"/>
  <c r="P24" i="1" s="1"/>
  <c r="P29" i="1" a="1"/>
  <c r="P29" i="1" s="1"/>
  <c r="P31" i="1" a="1"/>
  <c r="P31" i="1" s="1"/>
  <c r="P36" i="1" a="1"/>
  <c r="P36" i="1" s="1"/>
  <c r="P28" i="1" a="1"/>
  <c r="P28" i="1" s="1"/>
  <c r="P33" i="1" a="1"/>
  <c r="P33" i="1" s="1"/>
  <c r="P34" i="1" a="1"/>
  <c r="P34" i="1" s="1"/>
  <c r="P35" i="1" a="1"/>
  <c r="P35" i="1" s="1"/>
  <c r="P27" i="1" a="1"/>
  <c r="P27" i="1" s="1"/>
  <c r="P30" i="1" a="1"/>
  <c r="P30" i="1" s="1"/>
  <c r="P32" i="1" a="1"/>
  <c r="P32" i="1" s="1"/>
  <c r="P39" i="1" a="1"/>
  <c r="P39" i="1" s="1"/>
  <c r="P41" i="1" a="1"/>
  <c r="P41" i="1" s="1"/>
  <c r="P46" i="1" a="1"/>
  <c r="P46" i="1" s="1"/>
  <c r="P53" i="1" a="1"/>
  <c r="P53" i="1" s="1"/>
  <c r="P38" i="1" a="1"/>
  <c r="P38" i="1" s="1"/>
  <c r="P49" i="1" a="1"/>
  <c r="P49" i="1" s="1"/>
  <c r="P50" i="1" a="1"/>
  <c r="P50" i="1" s="1"/>
  <c r="P45" i="1" a="1"/>
  <c r="P45" i="1" s="1"/>
  <c r="P42" i="1" a="1"/>
  <c r="P42" i="1" s="1"/>
  <c r="P43" i="1" a="1"/>
  <c r="P43" i="1" s="1"/>
  <c r="P44" i="1" a="1"/>
  <c r="P44" i="1" s="1"/>
  <c r="P48" i="1" a="1"/>
  <c r="P48" i="1" s="1"/>
  <c r="P52" i="1" a="1"/>
  <c r="P52" i="1" s="1"/>
  <c r="P54" i="1" a="1"/>
  <c r="P54" i="1" s="1"/>
  <c r="C54" i="14" s="1"/>
  <c r="P47" i="1" a="1"/>
  <c r="P47" i="1" s="1"/>
  <c r="P71" i="1" a="1"/>
  <c r="P71" i="1" s="1"/>
  <c r="P56" i="1" a="1"/>
  <c r="P56" i="1" s="1"/>
  <c r="P58" i="1" a="1"/>
  <c r="P58" i="1" s="1"/>
  <c r="P60" i="1" a="1"/>
  <c r="P60" i="1" s="1"/>
  <c r="P62" i="1" a="1"/>
  <c r="P62" i="1" s="1"/>
  <c r="P64" i="1" a="1"/>
  <c r="P64" i="1" s="1"/>
  <c r="P66" i="1" a="1"/>
  <c r="P66" i="1" s="1"/>
  <c r="P68" i="1" a="1"/>
  <c r="P68" i="1" s="1"/>
  <c r="P40" i="1" a="1"/>
  <c r="P40" i="1" s="1"/>
  <c r="P51" i="1" a="1"/>
  <c r="P51" i="1" s="1"/>
  <c r="P70" i="1" a="1"/>
  <c r="P70" i="1" s="1"/>
  <c r="P55" i="1" a="1"/>
  <c r="P55" i="1" s="1"/>
  <c r="P57" i="1" a="1"/>
  <c r="P57" i="1" s="1"/>
  <c r="P69" i="1" a="1"/>
  <c r="P69" i="1" s="1"/>
  <c r="P59" i="1" a="1"/>
  <c r="P59" i="1" s="1"/>
  <c r="P61" i="1" a="1"/>
  <c r="P61" i="1" s="1"/>
  <c r="P63" i="1" a="1"/>
  <c r="P63" i="1" s="1"/>
  <c r="P65" i="1" a="1"/>
  <c r="P65" i="1" s="1"/>
  <c r="P67" i="1" a="1"/>
  <c r="P67" i="1" s="1"/>
  <c r="P80" i="1" a="1"/>
  <c r="P80" i="1" s="1"/>
  <c r="P82" i="1" a="1"/>
  <c r="P82" i="1" s="1"/>
  <c r="P73" i="1" a="1"/>
  <c r="P73" i="1" s="1"/>
  <c r="P75" i="1" a="1"/>
  <c r="P75" i="1" s="1"/>
  <c r="P77" i="1" a="1"/>
  <c r="P77" i="1" s="1"/>
  <c r="P79" i="1" a="1"/>
  <c r="P79" i="1" s="1"/>
  <c r="P83" i="1" a="1"/>
  <c r="P83" i="1" s="1"/>
  <c r="P84" i="1" a="1"/>
  <c r="P84" i="1" s="1"/>
  <c r="P85" i="1" a="1"/>
  <c r="P85" i="1" s="1"/>
  <c r="P86" i="1" a="1"/>
  <c r="P86" i="1" s="1"/>
  <c r="P72" i="1" a="1"/>
  <c r="P72" i="1" s="1"/>
  <c r="P74" i="1" a="1"/>
  <c r="P74" i="1" s="1"/>
  <c r="P76" i="1" a="1"/>
  <c r="P76" i="1" s="1"/>
  <c r="P78" i="1" a="1"/>
  <c r="P78" i="1" s="1"/>
  <c r="P81" i="1" a="1"/>
  <c r="P81" i="1" s="1"/>
  <c r="P91" i="1" a="1"/>
  <c r="P91" i="1" s="1"/>
  <c r="P99" i="1" a="1"/>
  <c r="P99" i="1" s="1"/>
  <c r="P101" i="1" a="1"/>
  <c r="P101" i="1" s="1"/>
  <c r="P103" i="1" a="1"/>
  <c r="P103" i="1" s="1"/>
  <c r="P105" i="1" a="1"/>
  <c r="P105" i="1" s="1"/>
  <c r="P107" i="1" a="1"/>
  <c r="P107" i="1" s="1"/>
  <c r="P109" i="1" a="1"/>
  <c r="P109" i="1" s="1"/>
  <c r="P111" i="1" a="1"/>
  <c r="P111" i="1" s="1"/>
  <c r="P113" i="1" a="1"/>
  <c r="P113" i="1" s="1"/>
  <c r="P115" i="1" a="1"/>
  <c r="P115" i="1" s="1"/>
  <c r="P96" i="1" a="1"/>
  <c r="P96" i="1" s="1"/>
  <c r="P90" i="1" a="1"/>
  <c r="P90" i="1" s="1"/>
  <c r="P94" i="1" a="1"/>
  <c r="P94" i="1" s="1"/>
  <c r="P95" i="1" a="1"/>
  <c r="P95" i="1" s="1"/>
  <c r="P97" i="1" a="1"/>
  <c r="P97" i="1" s="1"/>
  <c r="P88" i="1" a="1"/>
  <c r="P88" i="1" s="1"/>
  <c r="P89" i="1" a="1"/>
  <c r="P89" i="1" s="1"/>
  <c r="P93" i="1" a="1"/>
  <c r="P93" i="1" s="1"/>
  <c r="P98" i="1" a="1"/>
  <c r="P98" i="1" s="1"/>
  <c r="P87" i="1" a="1"/>
  <c r="P87" i="1" s="1"/>
  <c r="P92" i="1" a="1"/>
  <c r="P92" i="1" s="1"/>
  <c r="P122" i="1" a="1"/>
  <c r="P122" i="1" s="1"/>
  <c r="P126" i="1" a="1"/>
  <c r="P126" i="1" s="1"/>
  <c r="P127" i="1" a="1"/>
  <c r="P127" i="1" s="1"/>
  <c r="P128" i="1" a="1"/>
  <c r="P128" i="1" s="1"/>
  <c r="P142" i="1" a="1"/>
  <c r="P142" i="1" s="1"/>
  <c r="P119" i="1" a="1"/>
  <c r="P119" i="1" s="1"/>
  <c r="P137" i="1" a="1"/>
  <c r="P137" i="1" s="1"/>
  <c r="P146" i="1" a="1"/>
  <c r="P146" i="1" s="1"/>
  <c r="P100" i="1" a="1"/>
  <c r="P100" i="1" s="1"/>
  <c r="P134" i="1" a="1"/>
  <c r="P134" i="1" s="1"/>
  <c r="P135" i="1" a="1"/>
  <c r="P135" i="1" s="1"/>
  <c r="P140" i="1" a="1"/>
  <c r="P140" i="1" s="1"/>
  <c r="P141" i="1" a="1"/>
  <c r="P141" i="1" s="1"/>
  <c r="P145" i="1" a="1"/>
  <c r="P145" i="1" s="1"/>
  <c r="P102" i="1" a="1"/>
  <c r="P102" i="1" s="1"/>
  <c r="P121" i="1" a="1"/>
  <c r="P121" i="1" s="1"/>
  <c r="P125" i="1" a="1"/>
  <c r="P125" i="1" s="1"/>
  <c r="P131" i="1" a="1"/>
  <c r="P131" i="1" s="1"/>
  <c r="P133" i="1" a="1"/>
  <c r="P133" i="1" s="1"/>
  <c r="P136" i="1" a="1"/>
  <c r="P136" i="1" s="1"/>
  <c r="P138" i="1" a="1"/>
  <c r="P138" i="1" s="1"/>
  <c r="P104" i="1" a="1"/>
  <c r="P104" i="1" s="1"/>
  <c r="P112" i="1" a="1"/>
  <c r="P112" i="1" s="1"/>
  <c r="P124" i="1" a="1"/>
  <c r="P124" i="1" s="1"/>
  <c r="P132" i="1" a="1"/>
  <c r="P132" i="1" s="1"/>
  <c r="P139" i="1" a="1"/>
  <c r="P139" i="1" s="1"/>
  <c r="P144" i="1" a="1"/>
  <c r="P144" i="1" s="1"/>
  <c r="P106" i="1" a="1"/>
  <c r="P106" i="1" s="1"/>
  <c r="P123" i="1" a="1"/>
  <c r="P123" i="1" s="1"/>
  <c r="P130" i="1" a="1"/>
  <c r="P130" i="1" s="1"/>
  <c r="P110" i="1" a="1"/>
  <c r="P110" i="1" s="1"/>
  <c r="P114" i="1" a="1"/>
  <c r="P114" i="1" s="1"/>
  <c r="P117" i="1" a="1"/>
  <c r="P117" i="1" s="1"/>
  <c r="P118" i="1" a="1"/>
  <c r="P118" i="1" s="1"/>
  <c r="P129" i="1" a="1"/>
  <c r="P129" i="1" s="1"/>
  <c r="P155" i="1" a="1"/>
  <c r="P155" i="1" s="1"/>
  <c r="P166" i="1" a="1"/>
  <c r="P166" i="1" s="1"/>
  <c r="P116" i="1" a="1"/>
  <c r="P116" i="1" s="1"/>
  <c r="P149" i="1" a="1"/>
  <c r="P149" i="1" s="1"/>
  <c r="P171" i="1" a="1"/>
  <c r="P171" i="1" s="1"/>
  <c r="P120" i="1" a="1"/>
  <c r="P120" i="1" s="1"/>
  <c r="P143" i="1" a="1"/>
  <c r="P143" i="1" s="1"/>
  <c r="P147" i="1" a="1"/>
  <c r="P147" i="1" s="1"/>
  <c r="P148" i="1" a="1"/>
  <c r="P148" i="1" s="1"/>
  <c r="P150" i="1" a="1"/>
  <c r="P150" i="1" s="1"/>
  <c r="P154" i="1" a="1"/>
  <c r="P154" i="1" s="1"/>
  <c r="P151" i="1" a="1"/>
  <c r="P151" i="1" s="1"/>
  <c r="P153" i="1" a="1"/>
  <c r="P153" i="1" s="1"/>
  <c r="P157" i="1" a="1"/>
  <c r="P157" i="1" s="1"/>
  <c r="P160" i="1" a="1"/>
  <c r="P160" i="1" s="1"/>
  <c r="P161" i="1" a="1"/>
  <c r="P161" i="1" s="1"/>
  <c r="P152" i="1" a="1"/>
  <c r="P152" i="1" s="1"/>
  <c r="P170" i="1" a="1"/>
  <c r="P170" i="1" s="1"/>
  <c r="P173" i="1" a="1"/>
  <c r="P173" i="1" s="1"/>
  <c r="P156" i="1" a="1"/>
  <c r="P156" i="1" s="1"/>
  <c r="P158" i="1" a="1"/>
  <c r="P158" i="1" s="1"/>
  <c r="C158" i="14" s="1"/>
  <c r="P159" i="1" a="1"/>
  <c r="P159" i="1" s="1"/>
  <c r="P165" i="1" a="1"/>
  <c r="P165" i="1" s="1"/>
  <c r="P168" i="1" a="1"/>
  <c r="P168" i="1" s="1"/>
  <c r="P169" i="1" a="1"/>
  <c r="P169" i="1" s="1"/>
  <c r="P162" i="1" a="1"/>
  <c r="P162" i="1" s="1"/>
  <c r="P163" i="1" a="1"/>
  <c r="P163" i="1" s="1"/>
  <c r="P164" i="1" a="1"/>
  <c r="P164" i="1" s="1"/>
  <c r="P175" i="1" a="1"/>
  <c r="P175" i="1" s="1"/>
  <c r="P182" i="1" a="1"/>
  <c r="P182" i="1" s="1"/>
  <c r="P189" i="1" a="1"/>
  <c r="P189" i="1" s="1"/>
  <c r="P194" i="1" a="1"/>
  <c r="P194" i="1" s="1"/>
  <c r="P201" i="1" a="1"/>
  <c r="P201" i="1" s="1"/>
  <c r="P108" i="1" a="1"/>
  <c r="P108" i="1" s="1"/>
  <c r="P167" i="1" a="1"/>
  <c r="P167" i="1" s="1"/>
  <c r="P177" i="1" a="1"/>
  <c r="P177" i="1" s="1"/>
  <c r="P181" i="1" a="1"/>
  <c r="P181" i="1" s="1"/>
  <c r="P184" i="1" a="1"/>
  <c r="P184" i="1" s="1"/>
  <c r="P197" i="1" a="1"/>
  <c r="P197" i="1" s="1"/>
  <c r="P179" i="1" a="1"/>
  <c r="P179" i="1" s="1"/>
  <c r="P183" i="1" a="1"/>
  <c r="P183" i="1" s="1"/>
  <c r="P188" i="1" a="1"/>
  <c r="P188" i="1" s="1"/>
  <c r="P196" i="1" a="1"/>
  <c r="P196" i="1" s="1"/>
  <c r="P200" i="1" a="1"/>
  <c r="P200" i="1" s="1"/>
  <c r="P204" i="1" a="1"/>
  <c r="P204" i="1" s="1"/>
  <c r="P187" i="1" a="1"/>
  <c r="P187" i="1" s="1"/>
  <c r="P193" i="1" a="1"/>
  <c r="P193" i="1" s="1"/>
  <c r="P199" i="1" a="1"/>
  <c r="P199" i="1" s="1"/>
  <c r="P203" i="1" a="1"/>
  <c r="P203" i="1" s="1"/>
  <c r="P176" i="1" a="1"/>
  <c r="P176" i="1" s="1"/>
  <c r="P178" i="1" a="1"/>
  <c r="P178" i="1" s="1"/>
  <c r="P192" i="1" a="1"/>
  <c r="P192" i="1" s="1"/>
  <c r="P174" i="1" a="1"/>
  <c r="P174" i="1" s="1"/>
  <c r="P186" i="1" a="1"/>
  <c r="P186" i="1" s="1"/>
  <c r="P191" i="1" a="1"/>
  <c r="P191" i="1" s="1"/>
  <c r="P195" i="1" a="1"/>
  <c r="P195" i="1" s="1"/>
  <c r="P172" i="1" a="1"/>
  <c r="P172" i="1" s="1"/>
  <c r="P198" i="1" a="1"/>
  <c r="P198" i="1" s="1"/>
  <c r="P202" i="1" a="1"/>
  <c r="P202" i="1" s="1"/>
  <c r="P205" i="1" a="1"/>
  <c r="P205" i="1" s="1"/>
  <c r="P223" i="1" a="1"/>
  <c r="P223" i="1" s="1"/>
  <c r="P206" i="1" a="1"/>
  <c r="P206" i="1" s="1"/>
  <c r="P214" i="1" a="1"/>
  <c r="P214" i="1" s="1"/>
  <c r="P227" i="1" a="1"/>
  <c r="P227" i="1" s="1"/>
  <c r="P232" i="1" a="1"/>
  <c r="P232" i="1" s="1"/>
  <c r="P207" i="1" a="1"/>
  <c r="P207" i="1" s="1"/>
  <c r="P208" i="1" a="1"/>
  <c r="P208" i="1" s="1"/>
  <c r="P222" i="1" a="1"/>
  <c r="P222" i="1" s="1"/>
  <c r="P226" i="1" a="1"/>
  <c r="P226" i="1" s="1"/>
  <c r="P231" i="1" a="1"/>
  <c r="P231" i="1" s="1"/>
  <c r="P180" i="1" a="1"/>
  <c r="P180" i="1" s="1"/>
  <c r="P211" i="1" a="1"/>
  <c r="P211" i="1" s="1"/>
  <c r="P185" i="1" a="1"/>
  <c r="P185" i="1" s="1"/>
  <c r="P190" i="1" a="1"/>
  <c r="P190" i="1" s="1"/>
  <c r="P216" i="1" a="1"/>
  <c r="P216" i="1" s="1"/>
  <c r="P217" i="1" a="1"/>
  <c r="P217" i="1" s="1"/>
  <c r="P225" i="1" a="1"/>
  <c r="P225" i="1" s="1"/>
  <c r="P215" i="1" a="1"/>
  <c r="P215" i="1" s="1"/>
  <c r="P218" i="1" a="1"/>
  <c r="P218" i="1" s="1"/>
  <c r="P219" i="1" a="1"/>
  <c r="P219" i="1" s="1"/>
  <c r="P220" i="1" a="1"/>
  <c r="P220" i="1" s="1"/>
  <c r="P224" i="1" a="1"/>
  <c r="P224" i="1" s="1"/>
  <c r="P229" i="1" a="1"/>
  <c r="P229" i="1" s="1"/>
  <c r="P233" i="1" a="1"/>
  <c r="P233" i="1" s="1"/>
  <c r="P228" i="1" a="1"/>
  <c r="P228" i="1" s="1"/>
  <c r="P255" i="1" a="1"/>
  <c r="P255" i="1" s="1"/>
  <c r="P241" i="1" a="1"/>
  <c r="P241" i="1" s="1"/>
  <c r="P249" i="1" a="1"/>
  <c r="P249" i="1" s="1"/>
  <c r="P212" i="1" a="1"/>
  <c r="P212" i="1" s="1"/>
  <c r="P235" i="1" a="1"/>
  <c r="P235" i="1" s="1"/>
  <c r="P236" i="1" a="1"/>
  <c r="P236" i="1" s="1"/>
  <c r="P240" i="1" a="1"/>
  <c r="P240" i="1" s="1"/>
  <c r="P245" i="1" a="1"/>
  <c r="P245" i="1" s="1"/>
  <c r="P258" i="1" a="1"/>
  <c r="P258" i="1" s="1"/>
  <c r="P244" i="1" a="1"/>
  <c r="P244" i="1" s="1"/>
  <c r="P209" i="1" a="1"/>
  <c r="P209" i="1" s="1"/>
  <c r="P213" i="1" a="1"/>
  <c r="P213" i="1" s="1"/>
  <c r="P230" i="1" a="1"/>
  <c r="P230" i="1" s="1"/>
  <c r="P239" i="1" a="1"/>
  <c r="P239" i="1" s="1"/>
  <c r="P257" i="1" a="1"/>
  <c r="P257" i="1" s="1"/>
  <c r="P234" i="1" a="1"/>
  <c r="P234" i="1" s="1"/>
  <c r="P243" i="1" a="1"/>
  <c r="P243" i="1" s="1"/>
  <c r="P210" i="1" a="1"/>
  <c r="P210" i="1" s="1"/>
  <c r="P221" i="1" a="1"/>
  <c r="P221" i="1" s="1"/>
  <c r="P238" i="1" a="1"/>
  <c r="P238" i="1" s="1"/>
  <c r="P242" i="1" a="1"/>
  <c r="P242" i="1" s="1"/>
  <c r="P247" i="1" a="1"/>
  <c r="P247" i="1" s="1"/>
  <c r="P250" i="1" a="1"/>
  <c r="P250" i="1" s="1"/>
  <c r="P251" i="1" a="1"/>
  <c r="P251" i="1" s="1"/>
  <c r="P252" i="1" a="1"/>
  <c r="P252" i="1" s="1"/>
  <c r="P256" i="1" a="1"/>
  <c r="P256" i="1" s="1"/>
  <c r="P263" i="1" a="1"/>
  <c r="P263" i="1" s="1"/>
  <c r="P266" i="1" a="1"/>
  <c r="P266" i="1" s="1"/>
  <c r="P275" i="1" a="1"/>
  <c r="P275" i="1" s="1"/>
  <c r="P283" i="1" a="1"/>
  <c r="P283" i="1" s="1"/>
  <c r="P286" i="1" a="1"/>
  <c r="P286" i="1" s="1"/>
  <c r="P237" i="1" a="1"/>
  <c r="P237" i="1" s="1"/>
  <c r="P248" i="1" a="1"/>
  <c r="P248" i="1" s="1"/>
  <c r="P253" i="1" a="1"/>
  <c r="P253" i="1" s="1"/>
  <c r="P262" i="1" a="1"/>
  <c r="P262" i="1" s="1"/>
  <c r="P278" i="1" a="1"/>
  <c r="P278" i="1" s="1"/>
  <c r="P280" i="1" a="1"/>
  <c r="P280" i="1" s="1"/>
  <c r="P281" i="1" a="1"/>
  <c r="P281" i="1" s="1"/>
  <c r="P285" i="1" a="1"/>
  <c r="P285" i="1" s="1"/>
  <c r="P261" i="1" a="1"/>
  <c r="P261" i="1" s="1"/>
  <c r="P271" i="1" a="1"/>
  <c r="P271" i="1" s="1"/>
  <c r="P279" i="1" a="1"/>
  <c r="P279" i="1" s="1"/>
  <c r="P284" i="1" a="1"/>
  <c r="P284" i="1" s="1"/>
  <c r="P259" i="1" a="1"/>
  <c r="P259" i="1" s="1"/>
  <c r="P265" i="1" a="1"/>
  <c r="P265" i="1" s="1"/>
  <c r="P269" i="1" a="1"/>
  <c r="P269" i="1" s="1"/>
  <c r="P270" i="1" a="1"/>
  <c r="P270" i="1" s="1"/>
  <c r="P282" i="1" a="1"/>
  <c r="P282" i="1" s="1"/>
  <c r="P246" i="1" a="1"/>
  <c r="P246" i="1" s="1"/>
  <c r="P272" i="1" a="1"/>
  <c r="P272" i="1" s="1"/>
  <c r="P276" i="1" a="1"/>
  <c r="P276" i="1" s="1"/>
  <c r="P267" i="1" a="1"/>
  <c r="P267" i="1" s="1"/>
  <c r="P268" i="1" a="1"/>
  <c r="P268" i="1" s="1"/>
  <c r="P273" i="1" a="1"/>
  <c r="P273" i="1" s="1"/>
  <c r="P287" i="1" a="1"/>
  <c r="P287" i="1" s="1"/>
  <c r="P289" i="1" a="1"/>
  <c r="P289" i="1" s="1"/>
  <c r="P291" i="1" a="1"/>
  <c r="P291" i="1" s="1"/>
  <c r="P293" i="1" a="1"/>
  <c r="P293" i="1" s="1"/>
  <c r="P295" i="1" a="1"/>
  <c r="P295" i="1" s="1"/>
  <c r="P297" i="1" a="1"/>
  <c r="P297" i="1" s="1"/>
  <c r="P301" i="1" a="1"/>
  <c r="P301" i="1" s="1"/>
  <c r="P312" i="1" a="1"/>
  <c r="P312" i="1" s="1"/>
  <c r="P344" i="1" a="1"/>
  <c r="P344" i="1" s="1"/>
  <c r="P260" i="1" a="1"/>
  <c r="P260" i="1" s="1"/>
  <c r="P308" i="1" a="1"/>
  <c r="P308" i="1" s="1"/>
  <c r="P310" i="1" a="1"/>
  <c r="P310" i="1" s="1"/>
  <c r="P311" i="1" a="1"/>
  <c r="P311" i="1" s="1"/>
  <c r="P320" i="1" a="1"/>
  <c r="P320" i="1" s="1"/>
  <c r="P325" i="1" a="1"/>
  <c r="P325" i="1" s="1"/>
  <c r="P330" i="1" a="1"/>
  <c r="P330" i="1" s="1"/>
  <c r="P333" i="1" a="1"/>
  <c r="P333" i="1" s="1"/>
  <c r="P340" i="1" a="1"/>
  <c r="P340" i="1" s="1"/>
  <c r="P346" i="1" a="1"/>
  <c r="P346" i="1" s="1"/>
  <c r="P254" i="1" a="1"/>
  <c r="P254" i="1" s="1"/>
  <c r="P299" i="1" a="1"/>
  <c r="P299" i="1" s="1"/>
  <c r="P307" i="1" a="1"/>
  <c r="P307" i="1" s="1"/>
  <c r="P317" i="1" a="1"/>
  <c r="P317" i="1" s="1"/>
  <c r="P336" i="1" a="1"/>
  <c r="P336" i="1" s="1"/>
  <c r="P322" i="1" a="1"/>
  <c r="P322" i="1" s="1"/>
  <c r="P327" i="1" a="1"/>
  <c r="P327" i="1" s="1"/>
  <c r="P332" i="1" a="1"/>
  <c r="P332" i="1" s="1"/>
  <c r="P339" i="1" a="1"/>
  <c r="P339" i="1" s="1"/>
  <c r="P343" i="1" a="1"/>
  <c r="P343" i="1" s="1"/>
  <c r="P302" i="1" a="1"/>
  <c r="P302" i="1" s="1"/>
  <c r="P303" i="1" a="1"/>
  <c r="P303" i="1" s="1"/>
  <c r="P304" i="1" a="1"/>
  <c r="P304" i="1" s="1"/>
  <c r="P315" i="1" a="1"/>
  <c r="P315" i="1" s="1"/>
  <c r="P277" i="1" a="1"/>
  <c r="P277" i="1" s="1"/>
  <c r="P314" i="1" a="1"/>
  <c r="P314" i="1" s="1"/>
  <c r="P326" i="1" a="1"/>
  <c r="P326" i="1" s="1"/>
  <c r="P331" i="1" a="1"/>
  <c r="P331" i="1" s="1"/>
  <c r="P341" i="1" a="1"/>
  <c r="P341" i="1" s="1"/>
  <c r="P274" i="1" a="1"/>
  <c r="P274" i="1" s="1"/>
  <c r="P288" i="1" a="1"/>
  <c r="P288" i="1" s="1"/>
  <c r="P296" i="1" a="1"/>
  <c r="P296" i="1" s="1"/>
  <c r="P324" i="1" a="1"/>
  <c r="P324" i="1" s="1"/>
  <c r="C324" i="14" s="1"/>
  <c r="P328" i="1" a="1"/>
  <c r="P328" i="1" s="1"/>
  <c r="P349" i="1" a="1"/>
  <c r="P349" i="1" s="1"/>
  <c r="P369" i="1" a="1"/>
  <c r="P369" i="1" s="1"/>
  <c r="P371" i="1" a="1"/>
  <c r="P371" i="1" s="1"/>
  <c r="P377" i="1" a="1"/>
  <c r="P377" i="1" s="1"/>
  <c r="P306" i="1" a="1"/>
  <c r="P306" i="1" s="1"/>
  <c r="P335" i="1" a="1"/>
  <c r="P335" i="1" s="1"/>
  <c r="P350" i="1" a="1"/>
  <c r="P350" i="1" s="1"/>
  <c r="P357" i="1" a="1"/>
  <c r="P357" i="1" s="1"/>
  <c r="P367" i="1" a="1"/>
  <c r="P367" i="1" s="1"/>
  <c r="P368" i="1" a="1"/>
  <c r="P368" i="1" s="1"/>
  <c r="P370" i="1" a="1"/>
  <c r="P370" i="1" s="1"/>
  <c r="P376" i="1" a="1"/>
  <c r="P376" i="1" s="1"/>
  <c r="P290" i="1" a="1"/>
  <c r="P290" i="1" s="1"/>
  <c r="P298" i="1" a="1"/>
  <c r="P298" i="1" s="1"/>
  <c r="P316" i="1" a="1"/>
  <c r="P316" i="1" s="1"/>
  <c r="P351" i="1" a="1"/>
  <c r="P351" i="1" s="1"/>
  <c r="P353" i="1" a="1"/>
  <c r="P353" i="1" s="1"/>
  <c r="P356" i="1" a="1"/>
  <c r="P356" i="1" s="1"/>
  <c r="P391" i="1" a="1"/>
  <c r="P391" i="1" s="1"/>
  <c r="P319" i="1" a="1"/>
  <c r="P319" i="1" s="1"/>
  <c r="P323" i="1" a="1"/>
  <c r="P323" i="1" s="1"/>
  <c r="P375" i="1" a="1"/>
  <c r="P375" i="1" s="1"/>
  <c r="P388" i="1" a="1"/>
  <c r="P388" i="1" s="1"/>
  <c r="C388" i="14" s="1"/>
  <c r="P389" i="1" a="1"/>
  <c r="P389" i="1" s="1"/>
  <c r="P292" i="1" a="1"/>
  <c r="P292" i="1" s="1"/>
  <c r="P309" i="1" a="1"/>
  <c r="P309" i="1" s="1"/>
  <c r="P334" i="1" a="1"/>
  <c r="P334" i="1" s="1"/>
  <c r="P338" i="1" a="1"/>
  <c r="P338" i="1" s="1"/>
  <c r="P342" i="1" a="1"/>
  <c r="P342" i="1" s="1"/>
  <c r="P355" i="1" a="1"/>
  <c r="P355" i="1" s="1"/>
  <c r="P359" i="1" a="1"/>
  <c r="P359" i="1" s="1"/>
  <c r="P300" i="1" a="1"/>
  <c r="P300" i="1" s="1"/>
  <c r="P313" i="1" a="1"/>
  <c r="P313" i="1" s="1"/>
  <c r="P329" i="1" a="1"/>
  <c r="P329" i="1" s="1"/>
  <c r="P345" i="1" a="1"/>
  <c r="P345" i="1" s="1"/>
  <c r="P352" i="1" a="1"/>
  <c r="P352" i="1" s="1"/>
  <c r="P364" i="1" a="1"/>
  <c r="P364" i="1" s="1"/>
  <c r="P374" i="1" a="1"/>
  <c r="P374" i="1" s="1"/>
  <c r="P380" i="1" a="1"/>
  <c r="P380" i="1" s="1"/>
  <c r="P381" i="1" a="1"/>
  <c r="P381" i="1" s="1"/>
  <c r="P386" i="1" a="1"/>
  <c r="P386" i="1" s="1"/>
  <c r="P294" i="1" a="1"/>
  <c r="P294" i="1" s="1"/>
  <c r="P318" i="1" a="1"/>
  <c r="P318" i="1" s="1"/>
  <c r="P337" i="1" a="1"/>
  <c r="P337" i="1" s="1"/>
  <c r="P347" i="1" a="1"/>
  <c r="P347" i="1" s="1"/>
  <c r="P361" i="1" a="1"/>
  <c r="P361" i="1" s="1"/>
  <c r="P362" i="1" a="1"/>
  <c r="P362" i="1" s="1"/>
  <c r="P363" i="1" a="1"/>
  <c r="P363" i="1" s="1"/>
  <c r="P373" i="1" a="1"/>
  <c r="P373" i="1" s="1"/>
  <c r="P379" i="1" a="1"/>
  <c r="P379" i="1" s="1"/>
  <c r="P382" i="1" a="1"/>
  <c r="P382" i="1" s="1"/>
  <c r="P383" i="1" a="1"/>
  <c r="P383" i="1" s="1"/>
  <c r="P384" i="1" a="1"/>
  <c r="P384" i="1" s="1"/>
  <c r="P385" i="1" a="1"/>
  <c r="P385" i="1" s="1"/>
  <c r="P390" i="1" a="1"/>
  <c r="P390" i="1" s="1"/>
  <c r="P366" i="1" a="1"/>
  <c r="P366" i="1" s="1"/>
  <c r="P393" i="1" a="1"/>
  <c r="P393" i="1" s="1"/>
  <c r="P396" i="1" a="1"/>
  <c r="P396" i="1" s="1"/>
  <c r="P406" i="1" a="1"/>
  <c r="P406" i="1" s="1"/>
  <c r="P423" i="1" a="1"/>
  <c r="P423" i="1" s="1"/>
  <c r="P435" i="1" a="1"/>
  <c r="P435" i="1" s="1"/>
  <c r="P321" i="1" a="1"/>
  <c r="P321" i="1" s="1"/>
  <c r="P348" i="1" a="1"/>
  <c r="P348" i="1" s="1"/>
  <c r="P392" i="1" a="1"/>
  <c r="P392" i="1" s="1"/>
  <c r="P394" i="1" a="1"/>
  <c r="P394" i="1" s="1"/>
  <c r="P395" i="1" a="1"/>
  <c r="P395" i="1" s="1"/>
  <c r="P398" i="1" a="1"/>
  <c r="P398" i="1" s="1"/>
  <c r="P410" i="1" a="1"/>
  <c r="P410" i="1" s="1"/>
  <c r="P428" i="1" a="1"/>
  <c r="P428" i="1" s="1"/>
  <c r="P264" i="1" a="1"/>
  <c r="P264" i="1" s="1"/>
  <c r="P305" i="1" a="1"/>
  <c r="P305" i="1" s="1"/>
  <c r="P411" i="1" a="1"/>
  <c r="P411" i="1" s="1"/>
  <c r="P420" i="1" a="1"/>
  <c r="P420" i="1" s="1"/>
  <c r="P421" i="1" a="1"/>
  <c r="P421" i="1" s="1"/>
  <c r="P426" i="1" a="1"/>
  <c r="P426" i="1" s="1"/>
  <c r="P427" i="1" a="1"/>
  <c r="P427" i="1" s="1"/>
  <c r="P433" i="1" a="1"/>
  <c r="P433" i="1" s="1"/>
  <c r="P434" i="1" a="1"/>
  <c r="P434" i="1" s="1"/>
  <c r="P440" i="1" a="1"/>
  <c r="P440" i="1" s="1"/>
  <c r="P441" i="1" a="1"/>
  <c r="P441" i="1" s="1"/>
  <c r="P447" i="1" a="1"/>
  <c r="P447" i="1" s="1"/>
  <c r="P412" i="1" a="1"/>
  <c r="P412" i="1" s="1"/>
  <c r="P413" i="1" a="1"/>
  <c r="P413" i="1" s="1"/>
  <c r="P414" i="1" a="1"/>
  <c r="P414" i="1" s="1"/>
  <c r="P419" i="1" a="1"/>
  <c r="P419" i="1" s="1"/>
  <c r="P358" i="1" a="1"/>
  <c r="P358" i="1" s="1"/>
  <c r="P360" i="1" a="1"/>
  <c r="P360" i="1" s="1"/>
  <c r="P372" i="1" a="1"/>
  <c r="P372" i="1" s="1"/>
  <c r="P407" i="1" a="1"/>
  <c r="P407" i="1" s="1"/>
  <c r="P415" i="1" a="1"/>
  <c r="P415" i="1" s="1"/>
  <c r="P438" i="1" a="1"/>
  <c r="P438" i="1" s="1"/>
  <c r="P445" i="1" a="1"/>
  <c r="P445" i="1" s="1"/>
  <c r="P446" i="1" a="1"/>
  <c r="P446" i="1" s="1"/>
  <c r="P354" i="1" a="1"/>
  <c r="P354" i="1" s="1"/>
  <c r="P365" i="1" a="1"/>
  <c r="P365" i="1" s="1"/>
  <c r="P399" i="1" a="1"/>
  <c r="P399" i="1" s="1"/>
  <c r="P405" i="1" a="1"/>
  <c r="P405" i="1" s="1"/>
  <c r="P417" i="1" a="1"/>
  <c r="P417" i="1" s="1"/>
  <c r="P418" i="1" a="1"/>
  <c r="P418" i="1" s="1"/>
  <c r="P424" i="1" a="1"/>
  <c r="P424" i="1" s="1"/>
  <c r="P425" i="1" a="1"/>
  <c r="P425" i="1" s="1"/>
  <c r="P431" i="1" a="1"/>
  <c r="P431" i="1" s="1"/>
  <c r="P432" i="1" a="1"/>
  <c r="P432" i="1" s="1"/>
  <c r="P439" i="1" a="1"/>
  <c r="P439" i="1" s="1"/>
  <c r="P378" i="1" a="1"/>
  <c r="P378" i="1" s="1"/>
  <c r="P397" i="1" a="1"/>
  <c r="P397" i="1" s="1"/>
  <c r="P401" i="1" a="1"/>
  <c r="P401" i="1" s="1"/>
  <c r="P416" i="1" a="1"/>
  <c r="P416" i="1" s="1"/>
  <c r="P387" i="1" a="1"/>
  <c r="P387" i="1" s="1"/>
  <c r="P436" i="1" a="1"/>
  <c r="P436" i="1" s="1"/>
  <c r="P451" i="1" a="1"/>
  <c r="P451" i="1" s="1"/>
  <c r="P479" i="1" a="1"/>
  <c r="P479" i="1" s="1"/>
  <c r="P495" i="1" a="1"/>
  <c r="P495" i="1" s="1"/>
  <c r="P403" i="1" a="1"/>
  <c r="P403" i="1" s="1"/>
  <c r="P409" i="1" a="1"/>
  <c r="P409" i="1" s="1"/>
  <c r="P430" i="1" a="1"/>
  <c r="P430" i="1" s="1"/>
  <c r="P463" i="1" a="1"/>
  <c r="P463" i="1" s="1"/>
  <c r="P470" i="1" a="1"/>
  <c r="P470" i="1" s="1"/>
  <c r="P471" i="1" a="1"/>
  <c r="P471" i="1" s="1"/>
  <c r="P474" i="1" a="1"/>
  <c r="P474" i="1" s="1"/>
  <c r="P477" i="1" a="1"/>
  <c r="P477" i="1" s="1"/>
  <c r="P478" i="1" a="1"/>
  <c r="P478" i="1" s="1"/>
  <c r="P483" i="1" a="1"/>
  <c r="P483" i="1" s="1"/>
  <c r="P488" i="1" a="1"/>
  <c r="P488" i="1" s="1"/>
  <c r="P493" i="1" a="1"/>
  <c r="P493" i="1" s="1"/>
  <c r="P494" i="1" a="1"/>
  <c r="P494" i="1" s="1"/>
  <c r="P499" i="1" a="1"/>
  <c r="P499" i="1" s="1"/>
  <c r="P504" i="1" a="1"/>
  <c r="P504" i="1" s="1"/>
  <c r="P400" i="1" a="1"/>
  <c r="P400" i="1" s="1"/>
  <c r="P429" i="1" a="1"/>
  <c r="P429" i="1" s="1"/>
  <c r="P449" i="1" a="1"/>
  <c r="P449" i="1" s="1"/>
  <c r="P450" i="1" a="1"/>
  <c r="P450" i="1" s="1"/>
  <c r="P456" i="1" a="1"/>
  <c r="P456" i="1" s="1"/>
  <c r="P457" i="1" a="1"/>
  <c r="P457" i="1" s="1"/>
  <c r="P464" i="1" a="1"/>
  <c r="P464" i="1" s="1"/>
  <c r="P473" i="1" a="1"/>
  <c r="P473" i="1" s="1"/>
  <c r="P476" i="1" a="1"/>
  <c r="P476" i="1" s="1"/>
  <c r="P482" i="1" a="1"/>
  <c r="P482" i="1" s="1"/>
  <c r="P422" i="1" a="1"/>
  <c r="P422" i="1" s="1"/>
  <c r="P462" i="1" a="1"/>
  <c r="P462" i="1" s="1"/>
  <c r="P469" i="1" a="1"/>
  <c r="P469" i="1" s="1"/>
  <c r="P481" i="1" a="1"/>
  <c r="P481" i="1" s="1"/>
  <c r="P497" i="1" a="1"/>
  <c r="P497" i="1" s="1"/>
  <c r="P448" i="1" a="1"/>
  <c r="P448" i="1" s="1"/>
  <c r="P467" i="1" a="1"/>
  <c r="P467" i="1" s="1"/>
  <c r="P480" i="1" a="1"/>
  <c r="P480" i="1" s="1"/>
  <c r="P485" i="1" a="1"/>
  <c r="P485" i="1" s="1"/>
  <c r="P486" i="1" a="1"/>
  <c r="P486" i="1" s="1"/>
  <c r="P491" i="1" a="1"/>
  <c r="P491" i="1" s="1"/>
  <c r="P496" i="1" a="1"/>
  <c r="P496" i="1" s="1"/>
  <c r="P443" i="1" a="1"/>
  <c r="P443" i="1" s="1"/>
  <c r="P453" i="1" a="1"/>
  <c r="P453" i="1" s="1"/>
  <c r="P460" i="1" a="1"/>
  <c r="P460" i="1" s="1"/>
  <c r="P472" i="1" a="1"/>
  <c r="P472" i="1" s="1"/>
  <c r="P484" i="1" a="1"/>
  <c r="P484" i="1" s="1"/>
  <c r="P490" i="1" a="1"/>
  <c r="P490" i="1" s="1"/>
  <c r="P500" i="1" a="1"/>
  <c r="P500" i="1" s="1"/>
  <c r="P503" i="1" a="1"/>
  <c r="P503" i="1" s="1"/>
  <c r="P519" i="1" a="1"/>
  <c r="P519" i="1" s="1"/>
  <c r="P520" i="1" a="1"/>
  <c r="P520" i="1" s="1"/>
  <c r="P533" i="1" a="1"/>
  <c r="P533" i="1" s="1"/>
  <c r="P535" i="1" a="1"/>
  <c r="P535" i="1" s="1"/>
  <c r="P542" i="1" a="1"/>
  <c r="P542" i="1" s="1"/>
  <c r="P544" i="1" a="1"/>
  <c r="P544" i="1" s="1"/>
  <c r="P458" i="1" a="1"/>
  <c r="P458" i="1" s="1"/>
  <c r="P513" i="1" a="1"/>
  <c r="P513" i="1" s="1"/>
  <c r="P516" i="1" a="1"/>
  <c r="P516" i="1" s="1"/>
  <c r="P517" i="1" a="1"/>
  <c r="P517" i="1" s="1"/>
  <c r="P522" i="1" a="1"/>
  <c r="P522" i="1" s="1"/>
  <c r="P534" i="1" a="1"/>
  <c r="P534" i="1" s="1"/>
  <c r="P536" i="1" a="1"/>
  <c r="P536" i="1" s="1"/>
  <c r="P543" i="1" a="1"/>
  <c r="P543" i="1" s="1"/>
  <c r="P548" i="1" a="1"/>
  <c r="P548" i="1" s="1"/>
  <c r="P549" i="1" a="1"/>
  <c r="P549" i="1" s="1"/>
  <c r="P454" i="1" a="1"/>
  <c r="P454" i="1" s="1"/>
  <c r="P468" i="1" a="1"/>
  <c r="P468" i="1" s="1"/>
  <c r="P475" i="1" a="1"/>
  <c r="P475" i="1" s="1"/>
  <c r="P489" i="1" a="1"/>
  <c r="P489" i="1" s="1"/>
  <c r="P501" i="1" a="1"/>
  <c r="P501" i="1" s="1"/>
  <c r="P507" i="1" a="1"/>
  <c r="P507" i="1" s="1"/>
  <c r="P514" i="1" a="1"/>
  <c r="P514" i="1" s="1"/>
  <c r="P515" i="1" a="1"/>
  <c r="P515" i="1" s="1"/>
  <c r="P524" i="1" a="1"/>
  <c r="P524" i="1" s="1"/>
  <c r="P525" i="1" a="1"/>
  <c r="P525" i="1" s="1"/>
  <c r="P532" i="1" a="1"/>
  <c r="P532" i="1" s="1"/>
  <c r="P538" i="1" a="1"/>
  <c r="P538" i="1" s="1"/>
  <c r="P437" i="1" a="1"/>
  <c r="P437" i="1" s="1"/>
  <c r="P459" i="1" a="1"/>
  <c r="P459" i="1" s="1"/>
  <c r="P506" i="1" a="1"/>
  <c r="P506" i="1" s="1"/>
  <c r="P518" i="1" a="1"/>
  <c r="P518" i="1" s="1"/>
  <c r="P529" i="1" a="1"/>
  <c r="P529" i="1" s="1"/>
  <c r="P547" i="1" a="1"/>
  <c r="P547" i="1" s="1"/>
  <c r="P550" i="1" a="1"/>
  <c r="P550" i="1" s="1"/>
  <c r="P442" i="1" a="1"/>
  <c r="P442" i="1" s="1"/>
  <c r="P465" i="1" a="1"/>
  <c r="P465" i="1" s="1"/>
  <c r="P492" i="1" a="1"/>
  <c r="P492" i="1" s="1"/>
  <c r="P521" i="1" a="1"/>
  <c r="P521" i="1" s="1"/>
  <c r="P530" i="1" a="1"/>
  <c r="P530" i="1" s="1"/>
  <c r="P537" i="1" a="1"/>
  <c r="P537" i="1" s="1"/>
  <c r="P461" i="1" a="1"/>
  <c r="P461" i="1" s="1"/>
  <c r="P487" i="1" a="1"/>
  <c r="P487" i="1" s="1"/>
  <c r="P502" i="1" a="1"/>
  <c r="P502" i="1" s="1"/>
  <c r="P509" i="1" a="1"/>
  <c r="P509" i="1" s="1"/>
  <c r="P510" i="1" a="1"/>
  <c r="P510" i="1" s="1"/>
  <c r="P526" i="1" a="1"/>
  <c r="P526" i="1" s="1"/>
  <c r="P539" i="1" a="1"/>
  <c r="P539" i="1" s="1"/>
  <c r="P546" i="1" a="1"/>
  <c r="P546" i="1" s="1"/>
  <c r="P408" i="1" a="1"/>
  <c r="P408" i="1" s="1"/>
  <c r="P444" i="1" a="1"/>
  <c r="P444" i="1" s="1"/>
  <c r="P569" i="1" a="1"/>
  <c r="P569" i="1" s="1"/>
  <c r="P572" i="1" a="1"/>
  <c r="P572" i="1" s="1"/>
  <c r="P581" i="1" a="1"/>
  <c r="P581" i="1" s="1"/>
  <c r="P596" i="1" a="1"/>
  <c r="P596" i="1" s="1"/>
  <c r="P466" i="1" a="1"/>
  <c r="P466" i="1" s="1"/>
  <c r="P541" i="1" a="1"/>
  <c r="P541" i="1" s="1"/>
  <c r="C541" i="14" s="1"/>
  <c r="P545" i="1" a="1"/>
  <c r="P545" i="1" s="1"/>
  <c r="P553" i="1" a="1"/>
  <c r="P553" i="1" s="1"/>
  <c r="P560" i="1" a="1"/>
  <c r="P560" i="1" s="1"/>
  <c r="P570" i="1" a="1"/>
  <c r="P570" i="1" s="1"/>
  <c r="P575" i="1" a="1"/>
  <c r="P575" i="1" s="1"/>
  <c r="P578" i="1" a="1"/>
  <c r="P578" i="1" s="1"/>
  <c r="P585" i="1" a="1"/>
  <c r="P585" i="1" s="1"/>
  <c r="P589" i="1" a="1"/>
  <c r="P589" i="1" s="1"/>
  <c r="P592" i="1" a="1"/>
  <c r="P592" i="1" s="1"/>
  <c r="P599" i="1" a="1"/>
  <c r="P599" i="1" s="1"/>
  <c r="P498" i="1" a="1"/>
  <c r="P498" i="1" s="1"/>
  <c r="P505" i="1" a="1"/>
  <c r="P505" i="1" s="1"/>
  <c r="P568" i="1" a="1"/>
  <c r="P568" i="1" s="1"/>
  <c r="P588" i="1" a="1"/>
  <c r="P588" i="1" s="1"/>
  <c r="P595" i="1" a="1"/>
  <c r="P595" i="1" s="1"/>
  <c r="P602" i="1" a="1"/>
  <c r="P602" i="1" s="1"/>
  <c r="P527" i="1" a="1"/>
  <c r="P527" i="1" s="1"/>
  <c r="P580" i="1" a="1"/>
  <c r="P580" i="1" s="1"/>
  <c r="P584" i="1" a="1"/>
  <c r="P584" i="1" s="1"/>
  <c r="P591" i="1" a="1"/>
  <c r="P591" i="1" s="1"/>
  <c r="P552" i="1" a="1"/>
  <c r="P552" i="1" s="1"/>
  <c r="P559" i="1" a="1"/>
  <c r="P559" i="1" s="1"/>
  <c r="P574" i="1" a="1"/>
  <c r="P574" i="1" s="1"/>
  <c r="P577" i="1" a="1"/>
  <c r="P577" i="1" s="1"/>
  <c r="P587" i="1" a="1"/>
  <c r="P587" i="1" s="1"/>
  <c r="P594" i="1" a="1"/>
  <c r="P594" i="1" s="1"/>
  <c r="P598" i="1" a="1"/>
  <c r="P598" i="1" s="1"/>
  <c r="P511" i="1" a="1"/>
  <c r="P511" i="1" s="1"/>
  <c r="P528" i="1" a="1"/>
  <c r="P528" i="1" s="1"/>
  <c r="P531" i="1" a="1"/>
  <c r="P531" i="1" s="1"/>
  <c r="P555" i="1" a="1"/>
  <c r="P555" i="1" s="1"/>
  <c r="P556" i="1" a="1"/>
  <c r="P556" i="1" s="1"/>
  <c r="P557" i="1" a="1"/>
  <c r="P557" i="1" s="1"/>
  <c r="P558" i="1" a="1"/>
  <c r="P558" i="1" s="1"/>
  <c r="P562" i="1" a="1"/>
  <c r="P562" i="1" s="1"/>
  <c r="P563" i="1" a="1"/>
  <c r="P563" i="1" s="1"/>
  <c r="P564" i="1" a="1"/>
  <c r="P564" i="1" s="1"/>
  <c r="P565" i="1" a="1"/>
  <c r="P565" i="1" s="1"/>
  <c r="P566" i="1" a="1"/>
  <c r="P566" i="1" s="1"/>
  <c r="P567" i="1" a="1"/>
  <c r="P567" i="1" s="1"/>
  <c r="P583" i="1" a="1"/>
  <c r="P583" i="1" s="1"/>
  <c r="P402" i="1" a="1"/>
  <c r="P402" i="1" s="1"/>
  <c r="P455" i="1" a="1"/>
  <c r="P455" i="1" s="1"/>
  <c r="P551" i="1" a="1"/>
  <c r="P551" i="1" s="1"/>
  <c r="P573" i="1" a="1"/>
  <c r="P573" i="1" s="1"/>
  <c r="P579" i="1" a="1"/>
  <c r="P579" i="1" s="1"/>
  <c r="P590" i="1" a="1"/>
  <c r="P590" i="1" s="1"/>
  <c r="P593" i="1" a="1"/>
  <c r="P593" i="1" s="1"/>
  <c r="P597" i="1" a="1"/>
  <c r="P597" i="1" s="1"/>
  <c r="P404" i="1" a="1"/>
  <c r="P404" i="1" s="1"/>
  <c r="P523" i="1" a="1"/>
  <c r="P523" i="1" s="1"/>
  <c r="P618" i="1" a="1"/>
  <c r="P618" i="1" s="1"/>
  <c r="P621" i="1" a="1"/>
  <c r="P621" i="1" s="1"/>
  <c r="P630" i="1" a="1"/>
  <c r="P630" i="1" s="1"/>
  <c r="P636" i="1" a="1"/>
  <c r="P636" i="1" s="1"/>
  <c r="P638" i="1" a="1"/>
  <c r="P638" i="1" s="1"/>
  <c r="P647" i="1" a="1"/>
  <c r="P647" i="1" s="1"/>
  <c r="P655" i="1" a="1"/>
  <c r="P655" i="1" s="1"/>
  <c r="P586" i="1" a="1"/>
  <c r="P586" i="1" s="1"/>
  <c r="P608" i="1" a="1"/>
  <c r="P608" i="1" s="1"/>
  <c r="P611" i="1" a="1"/>
  <c r="P611" i="1" s="1"/>
  <c r="P633" i="1" a="1"/>
  <c r="P633" i="1" s="1"/>
  <c r="P640" i="1" a="1"/>
  <c r="P640" i="1" s="1"/>
  <c r="P642" i="1" a="1"/>
  <c r="P642" i="1" s="1"/>
  <c r="P646" i="1" a="1"/>
  <c r="P646" i="1" s="1"/>
  <c r="P654" i="1" a="1"/>
  <c r="P654" i="1" s="1"/>
  <c r="P662" i="1" a="1"/>
  <c r="P662" i="1" s="1"/>
  <c r="P665" i="1" a="1"/>
  <c r="P665" i="1" s="1"/>
  <c r="P512" i="1" a="1"/>
  <c r="P512" i="1" s="1"/>
  <c r="P571" i="1" a="1"/>
  <c r="P571" i="1" s="1"/>
  <c r="P576" i="1" a="1"/>
  <c r="P576" i="1" s="1"/>
  <c r="P605" i="1" a="1"/>
  <c r="P605" i="1" s="1"/>
  <c r="P614" i="1" a="1"/>
  <c r="P614" i="1" s="1"/>
  <c r="P620" i="1" a="1"/>
  <c r="P620" i="1" s="1"/>
  <c r="P623" i="1" a="1"/>
  <c r="P623" i="1" s="1"/>
  <c r="P626" i="1" a="1"/>
  <c r="P626" i="1" s="1"/>
  <c r="P649" i="1" a="1"/>
  <c r="P649" i="1" s="1"/>
  <c r="P657" i="1" a="1"/>
  <c r="P657" i="1" s="1"/>
  <c r="P661" i="1" a="1"/>
  <c r="P661" i="1" s="1"/>
  <c r="P617" i="1" a="1"/>
  <c r="P617" i="1" s="1"/>
  <c r="P629" i="1" a="1"/>
  <c r="P629" i="1" s="1"/>
  <c r="P632" i="1" a="1"/>
  <c r="P632" i="1" s="1"/>
  <c r="P452" i="1" a="1"/>
  <c r="P452" i="1" s="1"/>
  <c r="P508" i="1" a="1"/>
  <c r="P508" i="1" s="1"/>
  <c r="P554" i="1" a="1"/>
  <c r="P554" i="1" s="1"/>
  <c r="P613" i="1" a="1"/>
  <c r="P613" i="1" s="1"/>
  <c r="P616" i="1" a="1"/>
  <c r="P616" i="1" s="1"/>
  <c r="P619" i="1" a="1"/>
  <c r="P619" i="1" s="1"/>
  <c r="P622" i="1" a="1"/>
  <c r="P622" i="1" s="1"/>
  <c r="P625" i="1" a="1"/>
  <c r="P625" i="1" s="1"/>
  <c r="P628" i="1" a="1"/>
  <c r="P628" i="1" s="1"/>
  <c r="P631" i="1" a="1"/>
  <c r="P631" i="1" s="1"/>
  <c r="P643" i="1" a="1"/>
  <c r="P643" i="1" s="1"/>
  <c r="P650" i="1" a="1"/>
  <c r="P650" i="1" s="1"/>
  <c r="P658" i="1" a="1"/>
  <c r="P658" i="1" s="1"/>
  <c r="P660" i="1" a="1"/>
  <c r="P660" i="1" s="1"/>
  <c r="P582" i="1" a="1"/>
  <c r="P582" i="1" s="1"/>
  <c r="P600" i="1" a="1"/>
  <c r="P600" i="1" s="1"/>
  <c r="P634" i="1" a="1"/>
  <c r="P634" i="1" s="1"/>
  <c r="P641" i="1" a="1"/>
  <c r="P641" i="1" s="1"/>
  <c r="P645" i="1" a="1"/>
  <c r="P645" i="1" s="1"/>
  <c r="P653" i="1" a="1"/>
  <c r="P653" i="1" s="1"/>
  <c r="P663" i="1" a="1"/>
  <c r="P663" i="1" s="1"/>
  <c r="P635" i="1" a="1"/>
  <c r="P635" i="1" s="1"/>
  <c r="P682" i="1" a="1"/>
  <c r="P682" i="1" s="1"/>
  <c r="P690" i="1" a="1"/>
  <c r="P690" i="1" s="1"/>
  <c r="P698" i="1" a="1"/>
  <c r="P698" i="1" s="1"/>
  <c r="P706" i="1" a="1"/>
  <c r="P706" i="1" s="1"/>
  <c r="P714" i="1" a="1"/>
  <c r="P714" i="1" s="1"/>
  <c r="P722" i="1" a="1"/>
  <c r="P722" i="1" s="1"/>
  <c r="P728" i="1" a="1"/>
  <c r="P728" i="1" s="1"/>
  <c r="P738" i="1" a="1"/>
  <c r="P738" i="1" s="1"/>
  <c r="P744" i="1" a="1"/>
  <c r="P744" i="1" s="1"/>
  <c r="P747" i="1" a="1"/>
  <c r="P747" i="1" s="1"/>
  <c r="P750" i="1" a="1"/>
  <c r="P750" i="1" s="1"/>
  <c r="P764" i="1" a="1"/>
  <c r="P764" i="1" s="1"/>
  <c r="P769" i="1" a="1"/>
  <c r="P769" i="1" s="1"/>
  <c r="P773" i="1" a="1"/>
  <c r="P773" i="1" s="1"/>
  <c r="P776" i="1" a="1"/>
  <c r="P776" i="1" s="1"/>
  <c r="P782" i="1" a="1"/>
  <c r="P782" i="1" s="1"/>
  <c r="P540" i="1" a="1"/>
  <c r="P540" i="1" s="1"/>
  <c r="P561" i="1" a="1"/>
  <c r="P561" i="1" s="1"/>
  <c r="P603" i="1" a="1"/>
  <c r="P603" i="1" s="1"/>
  <c r="P606" i="1" a="1"/>
  <c r="P606" i="1" s="1"/>
  <c r="P612" i="1" a="1"/>
  <c r="P612" i="1" s="1"/>
  <c r="P624" i="1" a="1"/>
  <c r="P624" i="1" s="1"/>
  <c r="P637" i="1" a="1"/>
  <c r="P637" i="1" s="1"/>
  <c r="P639" i="1" a="1"/>
  <c r="P639" i="1" s="1"/>
  <c r="P648" i="1" a="1"/>
  <c r="P648" i="1" s="1"/>
  <c r="P673" i="1" a="1"/>
  <c r="P673" i="1" s="1"/>
  <c r="P676" i="1" a="1"/>
  <c r="P676" i="1" s="1"/>
  <c r="P679" i="1" a="1"/>
  <c r="P679" i="1" s="1"/>
  <c r="P684" i="1" a="1"/>
  <c r="P684" i="1" s="1"/>
  <c r="P687" i="1" a="1"/>
  <c r="P687" i="1" s="1"/>
  <c r="P692" i="1" a="1"/>
  <c r="P692" i="1" s="1"/>
  <c r="P695" i="1" a="1"/>
  <c r="P695" i="1" s="1"/>
  <c r="P700" i="1" a="1"/>
  <c r="P700" i="1" s="1"/>
  <c r="P703" i="1" a="1"/>
  <c r="P703" i="1" s="1"/>
  <c r="P708" i="1" a="1"/>
  <c r="P708" i="1" s="1"/>
  <c r="P711" i="1" a="1"/>
  <c r="P711" i="1" s="1"/>
  <c r="P716" i="1" a="1"/>
  <c r="P716" i="1" s="1"/>
  <c r="P719" i="1" a="1"/>
  <c r="P719" i="1" s="1"/>
  <c r="P724" i="1" a="1"/>
  <c r="P724" i="1" s="1"/>
  <c r="P737" i="1" a="1"/>
  <c r="P737" i="1" s="1"/>
  <c r="P741" i="1" a="1"/>
  <c r="P741" i="1" s="1"/>
  <c r="P755" i="1" a="1"/>
  <c r="P755" i="1" s="1"/>
  <c r="P758" i="1" a="1"/>
  <c r="P758" i="1" s="1"/>
  <c r="P763" i="1" a="1"/>
  <c r="P763" i="1" s="1"/>
  <c r="P607" i="1" a="1"/>
  <c r="P607" i="1" s="1"/>
  <c r="P659" i="1" a="1"/>
  <c r="P659" i="1" s="1"/>
  <c r="P670" i="1" a="1"/>
  <c r="P670" i="1" s="1"/>
  <c r="P681" i="1" a="1"/>
  <c r="P681" i="1" s="1"/>
  <c r="P689" i="1" a="1"/>
  <c r="P689" i="1" s="1"/>
  <c r="P697" i="1" a="1"/>
  <c r="P697" i="1" s="1"/>
  <c r="P705" i="1" a="1"/>
  <c r="P705" i="1" s="1"/>
  <c r="P713" i="1" a="1"/>
  <c r="P713" i="1" s="1"/>
  <c r="P721" i="1" a="1"/>
  <c r="P721" i="1" s="1"/>
  <c r="P731" i="1" a="1"/>
  <c r="P731" i="1" s="1"/>
  <c r="P736" i="1" a="1"/>
  <c r="P736" i="1" s="1"/>
  <c r="P749" i="1" a="1"/>
  <c r="P749" i="1" s="1"/>
  <c r="P757" i="1" a="1"/>
  <c r="P757" i="1" s="1"/>
  <c r="P768" i="1" a="1"/>
  <c r="P768" i="1" s="1"/>
  <c r="P772" i="1" a="1"/>
  <c r="P772" i="1" s="1"/>
  <c r="P601" i="1" a="1"/>
  <c r="P601" i="1" s="1"/>
  <c r="P666" i="1" a="1"/>
  <c r="P666" i="1" s="1"/>
  <c r="P669" i="1" a="1"/>
  <c r="P669" i="1" s="1"/>
  <c r="P727" i="1" a="1"/>
  <c r="P727" i="1" s="1"/>
  <c r="P609" i="1" a="1"/>
  <c r="P609" i="1" s="1"/>
  <c r="P615" i="1" a="1"/>
  <c r="P615" i="1" s="1"/>
  <c r="P627" i="1" a="1"/>
  <c r="P627" i="1" s="1"/>
  <c r="P664" i="1" a="1"/>
  <c r="P664" i="1" s="1"/>
  <c r="P680" i="1" a="1"/>
  <c r="P680" i="1" s="1"/>
  <c r="P683" i="1" a="1"/>
  <c r="P683" i="1" s="1"/>
  <c r="P688" i="1" a="1"/>
  <c r="P688" i="1" s="1"/>
  <c r="P691" i="1" a="1"/>
  <c r="P691" i="1" s="1"/>
  <c r="P696" i="1" a="1"/>
  <c r="P696" i="1" s="1"/>
  <c r="P699" i="1" a="1"/>
  <c r="P699" i="1" s="1"/>
  <c r="P704" i="1" a="1"/>
  <c r="P704" i="1" s="1"/>
  <c r="P707" i="1" a="1"/>
  <c r="P707" i="1" s="1"/>
  <c r="P712" i="1" a="1"/>
  <c r="P712" i="1" s="1"/>
  <c r="P715" i="1" a="1"/>
  <c r="P715" i="1" s="1"/>
  <c r="P720" i="1" a="1"/>
  <c r="P720" i="1" s="1"/>
  <c r="P723" i="1" a="1"/>
  <c r="P723" i="1" s="1"/>
  <c r="P726" i="1" a="1"/>
  <c r="P726" i="1" s="1"/>
  <c r="B726" i="14" s="1"/>
  <c r="P729" i="1" a="1"/>
  <c r="P729" i="1" s="1"/>
  <c r="P751" i="1" a="1"/>
  <c r="P751" i="1" s="1"/>
  <c r="P766" i="1" a="1"/>
  <c r="P766" i="1" s="1"/>
  <c r="P783" i="1" a="1"/>
  <c r="P783" i="1" s="1"/>
  <c r="P604" i="1" a="1"/>
  <c r="P604" i="1" s="1"/>
  <c r="P610" i="1" a="1"/>
  <c r="P610" i="1" s="1"/>
  <c r="P668" i="1" a="1"/>
  <c r="P668" i="1" s="1"/>
  <c r="P677" i="1" a="1"/>
  <c r="P677" i="1" s="1"/>
  <c r="P685" i="1" a="1"/>
  <c r="P685" i="1" s="1"/>
  <c r="P693" i="1" a="1"/>
  <c r="P693" i="1" s="1"/>
  <c r="P701" i="1" a="1"/>
  <c r="P701" i="1" s="1"/>
  <c r="P709" i="1" a="1"/>
  <c r="P709" i="1" s="1"/>
  <c r="P717" i="1" a="1"/>
  <c r="P717" i="1" s="1"/>
  <c r="P733" i="1" a="1"/>
  <c r="P733" i="1" s="1"/>
  <c r="P734" i="1" a="1"/>
  <c r="P734" i="1" s="1"/>
  <c r="P745" i="1" a="1"/>
  <c r="P745" i="1" s="1"/>
  <c r="P748" i="1" a="1"/>
  <c r="P748" i="1" s="1"/>
  <c r="P756" i="1" a="1"/>
  <c r="P756" i="1" s="1"/>
  <c r="P760" i="1" a="1"/>
  <c r="P760" i="1" s="1"/>
  <c r="P765" i="1" a="1"/>
  <c r="P765" i="1" s="1"/>
  <c r="P774" i="1" a="1"/>
  <c r="P774" i="1" s="1"/>
  <c r="P777" i="1" a="1"/>
  <c r="P777" i="1" s="1"/>
  <c r="P780" i="1" a="1"/>
  <c r="P780" i="1" s="1"/>
  <c r="P656" i="1" a="1"/>
  <c r="P656" i="1" s="1"/>
  <c r="C656" i="14" s="1"/>
  <c r="P672" i="1" a="1"/>
  <c r="P672" i="1" s="1"/>
  <c r="P678" i="1" a="1"/>
  <c r="P678" i="1" s="1"/>
  <c r="P710" i="1" a="1"/>
  <c r="P710" i="1" s="1"/>
  <c r="P761" i="1" a="1"/>
  <c r="P761" i="1" s="1"/>
  <c r="P771" i="1" a="1"/>
  <c r="P771" i="1" s="1"/>
  <c r="P775" i="1" a="1"/>
  <c r="P775" i="1" s="1"/>
  <c r="P796" i="1" a="1"/>
  <c r="P796" i="1" s="1"/>
  <c r="P806" i="1" a="1"/>
  <c r="P806" i="1" s="1"/>
  <c r="P829" i="1" a="1"/>
  <c r="P829" i="1" s="1"/>
  <c r="P830" i="1" a="1"/>
  <c r="P830" i="1" s="1"/>
  <c r="P843" i="1" a="1"/>
  <c r="P843" i="1" s="1"/>
  <c r="P848" i="1" a="1"/>
  <c r="P848" i="1" s="1"/>
  <c r="P853" i="1" a="1"/>
  <c r="P853" i="1" s="1"/>
  <c r="P865" i="1" a="1"/>
  <c r="P865" i="1" s="1"/>
  <c r="P869" i="1" a="1"/>
  <c r="P869" i="1" s="1"/>
  <c r="P879" i="1" a="1"/>
  <c r="P879" i="1" s="1"/>
  <c r="P652" i="1" a="1"/>
  <c r="P652" i="1" s="1"/>
  <c r="P667" i="1" a="1"/>
  <c r="P667" i="1" s="1"/>
  <c r="P740" i="1" a="1"/>
  <c r="P740" i="1" s="1"/>
  <c r="P752" i="1" a="1"/>
  <c r="P752" i="1" s="1"/>
  <c r="P786" i="1" a="1"/>
  <c r="P786" i="1" s="1"/>
  <c r="P788" i="1" a="1"/>
  <c r="P788" i="1" s="1"/>
  <c r="P790" i="1" a="1"/>
  <c r="P790" i="1" s="1"/>
  <c r="P797" i="1" a="1"/>
  <c r="P797" i="1" s="1"/>
  <c r="P805" i="1" a="1"/>
  <c r="P805" i="1" s="1"/>
  <c r="P811" i="1" a="1"/>
  <c r="P811" i="1" s="1"/>
  <c r="P815" i="1" a="1"/>
  <c r="P815" i="1" s="1"/>
  <c r="P820" i="1" a="1"/>
  <c r="P820" i="1" s="1"/>
  <c r="P824" i="1" a="1"/>
  <c r="P824" i="1" s="1"/>
  <c r="P834" i="1" a="1"/>
  <c r="P834" i="1" s="1"/>
  <c r="P839" i="1" a="1"/>
  <c r="P839" i="1" s="1"/>
  <c r="P856" i="1" a="1"/>
  <c r="P856" i="1" s="1"/>
  <c r="P874" i="1" a="1"/>
  <c r="P874" i="1" s="1"/>
  <c r="P883" i="1" a="1"/>
  <c r="P883" i="1" s="1"/>
  <c r="P644" i="1" a="1"/>
  <c r="P644" i="1" s="1"/>
  <c r="P686" i="1" a="1"/>
  <c r="P686" i="1" s="1"/>
  <c r="P718" i="1" a="1"/>
  <c r="P718" i="1" s="1"/>
  <c r="P730" i="1" a="1"/>
  <c r="P730" i="1" s="1"/>
  <c r="P735" i="1" a="1"/>
  <c r="P735" i="1" s="1"/>
  <c r="P770" i="1" a="1"/>
  <c r="P770" i="1" s="1"/>
  <c r="P781" i="1" a="1"/>
  <c r="P781" i="1" s="1"/>
  <c r="P784" i="1" a="1"/>
  <c r="P784" i="1" s="1"/>
  <c r="P798" i="1" a="1"/>
  <c r="P798" i="1" s="1"/>
  <c r="P810" i="1" a="1"/>
  <c r="P810" i="1" s="1"/>
  <c r="P819" i="1" a="1"/>
  <c r="P819" i="1" s="1"/>
  <c r="P674" i="1" a="1"/>
  <c r="P674" i="1" s="1"/>
  <c r="P725" i="1" a="1"/>
  <c r="P725" i="1" s="1"/>
  <c r="P743" i="1" a="1"/>
  <c r="P743" i="1" s="1"/>
  <c r="P759" i="1" a="1"/>
  <c r="P759" i="1" s="1"/>
  <c r="P799" i="1" a="1"/>
  <c r="P799" i="1" s="1"/>
  <c r="P800" i="1" a="1"/>
  <c r="P800" i="1" s="1"/>
  <c r="P801" i="1" a="1"/>
  <c r="P801" i="1" s="1"/>
  <c r="P802" i="1" a="1"/>
  <c r="P802" i="1" s="1"/>
  <c r="P803" i="1" a="1"/>
  <c r="P803" i="1" s="1"/>
  <c r="P809" i="1" a="1"/>
  <c r="P809" i="1" s="1"/>
  <c r="P814" i="1" a="1"/>
  <c r="P814" i="1" s="1"/>
  <c r="P823" i="1" a="1"/>
  <c r="P823" i="1" s="1"/>
  <c r="P833" i="1" a="1"/>
  <c r="P833" i="1" s="1"/>
  <c r="P837" i="1" a="1"/>
  <c r="P837" i="1" s="1"/>
  <c r="P838" i="1" a="1"/>
  <c r="P838" i="1" s="1"/>
  <c r="P851" i="1" a="1"/>
  <c r="P851" i="1" s="1"/>
  <c r="P860" i="1" a="1"/>
  <c r="P860" i="1" s="1"/>
  <c r="P863" i="1" a="1"/>
  <c r="P863" i="1" s="1"/>
  <c r="P872" i="1" a="1"/>
  <c r="P872" i="1" s="1"/>
  <c r="P877" i="1" a="1"/>
  <c r="P877" i="1" s="1"/>
  <c r="P651" i="1" a="1"/>
  <c r="P651" i="1" s="1"/>
  <c r="P746" i="1" a="1"/>
  <c r="P746" i="1" s="1"/>
  <c r="P754" i="1" a="1"/>
  <c r="P754" i="1" s="1"/>
  <c r="P791" i="1" a="1"/>
  <c r="P791" i="1" s="1"/>
  <c r="P808" i="1" a="1"/>
  <c r="P808" i="1" s="1"/>
  <c r="P813" i="1" a="1"/>
  <c r="P813" i="1" s="1"/>
  <c r="P818" i="1" a="1"/>
  <c r="P818" i="1" s="1"/>
  <c r="P826" i="1" a="1"/>
  <c r="P826" i="1" s="1"/>
  <c r="P832" i="1" a="1"/>
  <c r="P832" i="1" s="1"/>
  <c r="P836" i="1" a="1"/>
  <c r="P836" i="1" s="1"/>
  <c r="P846" i="1" a="1"/>
  <c r="P846" i="1" s="1"/>
  <c r="P849" i="1" a="1"/>
  <c r="P849" i="1" s="1"/>
  <c r="P855" i="1" a="1"/>
  <c r="P855" i="1" s="1"/>
  <c r="P867" i="1" a="1"/>
  <c r="P867" i="1" s="1"/>
  <c r="P871" i="1" a="1"/>
  <c r="P871" i="1" s="1"/>
  <c r="P876" i="1" a="1"/>
  <c r="P876" i="1" s="1"/>
  <c r="P702" i="1" a="1"/>
  <c r="P702" i="1" s="1"/>
  <c r="P732" i="1" a="1"/>
  <c r="P732" i="1" s="1"/>
  <c r="P742" i="1" a="1"/>
  <c r="P742" i="1" s="1"/>
  <c r="P762" i="1" a="1"/>
  <c r="P762" i="1" s="1"/>
  <c r="P767" i="1" a="1"/>
  <c r="P767" i="1" s="1"/>
  <c r="P778" i="1" a="1"/>
  <c r="P778" i="1" s="1"/>
  <c r="P792" i="1" a="1"/>
  <c r="P792" i="1" s="1"/>
  <c r="P793" i="1" a="1"/>
  <c r="P793" i="1" s="1"/>
  <c r="P807" i="1" a="1"/>
  <c r="P807" i="1" s="1"/>
  <c r="P812" i="1" a="1"/>
  <c r="P812" i="1" s="1"/>
  <c r="P817" i="1" a="1"/>
  <c r="P817" i="1" s="1"/>
  <c r="P821" i="1" a="1"/>
  <c r="P821" i="1" s="1"/>
  <c r="P822" i="1" a="1"/>
  <c r="P822" i="1" s="1"/>
  <c r="P831" i="1" a="1"/>
  <c r="P831" i="1" s="1"/>
  <c r="P845" i="1" a="1"/>
  <c r="P845" i="1" s="1"/>
  <c r="P858" i="1" a="1"/>
  <c r="P858" i="1" s="1"/>
  <c r="P862" i="1" a="1"/>
  <c r="P862" i="1" s="1"/>
  <c r="P880" i="1" a="1"/>
  <c r="P880" i="1" s="1"/>
  <c r="P779" i="1" a="1"/>
  <c r="P779" i="1" s="1"/>
  <c r="P827" i="1" a="1"/>
  <c r="P827" i="1" s="1"/>
  <c r="P870" i="1" a="1"/>
  <c r="P870" i="1" s="1"/>
  <c r="P875" i="1" a="1"/>
  <c r="P875" i="1" s="1"/>
  <c r="P885" i="1" a="1"/>
  <c r="P885" i="1" s="1"/>
  <c r="P889" i="1" a="1"/>
  <c r="P889" i="1" s="1"/>
  <c r="P893" i="1" a="1"/>
  <c r="P893" i="1" s="1"/>
  <c r="P902" i="1" a="1"/>
  <c r="P902" i="1" s="1"/>
  <c r="P904" i="1" a="1"/>
  <c r="P904" i="1" s="1"/>
  <c r="P905" i="1" a="1"/>
  <c r="P905" i="1" s="1"/>
  <c r="P919" i="1" a="1"/>
  <c r="P919" i="1" s="1"/>
  <c r="P920" i="1" a="1"/>
  <c r="P920" i="1" s="1"/>
  <c r="P921" i="1" a="1"/>
  <c r="P921" i="1" s="1"/>
  <c r="P931" i="1" a="1"/>
  <c r="P931" i="1" s="1"/>
  <c r="P932" i="1" a="1"/>
  <c r="P932" i="1" s="1"/>
  <c r="P938" i="1" a="1"/>
  <c r="P938" i="1" s="1"/>
  <c r="P951" i="1" a="1"/>
  <c r="P951" i="1" s="1"/>
  <c r="P671" i="1" a="1"/>
  <c r="P671" i="1" s="1"/>
  <c r="P794" i="1" a="1"/>
  <c r="P794" i="1" s="1"/>
  <c r="P816" i="1" a="1"/>
  <c r="P816" i="1" s="1"/>
  <c r="P841" i="1" a="1"/>
  <c r="P841" i="1" s="1"/>
  <c r="P896" i="1" a="1"/>
  <c r="P896" i="1" s="1"/>
  <c r="P900" i="1" a="1"/>
  <c r="P900" i="1" s="1"/>
  <c r="P918" i="1" a="1"/>
  <c r="P918" i="1" s="1"/>
  <c r="P947" i="1" a="1"/>
  <c r="P947" i="1" s="1"/>
  <c r="P957" i="1" a="1"/>
  <c r="P957" i="1" s="1"/>
  <c r="P959" i="1" a="1"/>
  <c r="P959" i="1" s="1"/>
  <c r="P961" i="1" a="1"/>
  <c r="P961" i="1" s="1"/>
  <c r="P963" i="1" a="1"/>
  <c r="P963" i="1" s="1"/>
  <c r="P965" i="1" a="1"/>
  <c r="P965" i="1" s="1"/>
  <c r="P967" i="1" a="1"/>
  <c r="P967" i="1" s="1"/>
  <c r="P969" i="1" a="1"/>
  <c r="P969" i="1" s="1"/>
  <c r="P971" i="1" a="1"/>
  <c r="P971" i="1" s="1"/>
  <c r="P973" i="1" a="1"/>
  <c r="P973" i="1" s="1"/>
  <c r="P975" i="1" a="1"/>
  <c r="P975" i="1" s="1"/>
  <c r="P977" i="1" a="1"/>
  <c r="P977" i="1" s="1"/>
  <c r="P979" i="1" a="1"/>
  <c r="P979" i="1" s="1"/>
  <c r="P981" i="1" a="1"/>
  <c r="P981" i="1" s="1"/>
  <c r="P675" i="1" a="1"/>
  <c r="P675" i="1" s="1"/>
  <c r="P787" i="1" a="1"/>
  <c r="P787" i="1" s="1"/>
  <c r="P850" i="1" a="1"/>
  <c r="P850" i="1" s="1"/>
  <c r="P864" i="1" a="1"/>
  <c r="P864" i="1" s="1"/>
  <c r="P884" i="1" a="1"/>
  <c r="P884" i="1" s="1"/>
  <c r="P888" i="1" a="1"/>
  <c r="P888" i="1" s="1"/>
  <c r="P892" i="1" a="1"/>
  <c r="P892" i="1" s="1"/>
  <c r="P901" i="1" a="1"/>
  <c r="P901" i="1" s="1"/>
  <c r="P911" i="1" a="1"/>
  <c r="P911" i="1" s="1"/>
  <c r="P912" i="1" a="1"/>
  <c r="P912" i="1" s="1"/>
  <c r="P930" i="1" a="1"/>
  <c r="P930" i="1" s="1"/>
  <c r="P937" i="1" a="1"/>
  <c r="P937" i="1" s="1"/>
  <c r="P943" i="1" a="1"/>
  <c r="P943" i="1" s="1"/>
  <c r="P795" i="1" a="1"/>
  <c r="P795" i="1" s="1"/>
  <c r="P835" i="1" a="1"/>
  <c r="P835" i="1" s="1"/>
  <c r="P840" i="1" a="1"/>
  <c r="P840" i="1" s="1"/>
  <c r="P859" i="1" a="1"/>
  <c r="P859" i="1" s="1"/>
  <c r="P868" i="1" a="1"/>
  <c r="P868" i="1" s="1"/>
  <c r="P873" i="1" a="1"/>
  <c r="P873" i="1" s="1"/>
  <c r="P878" i="1" a="1"/>
  <c r="P878" i="1" s="1"/>
  <c r="P881" i="1" a="1"/>
  <c r="P881" i="1" s="1"/>
  <c r="P899" i="1" a="1"/>
  <c r="P899" i="1" s="1"/>
  <c r="P908" i="1" a="1"/>
  <c r="P908" i="1" s="1"/>
  <c r="P909" i="1" a="1"/>
  <c r="P909" i="1" s="1"/>
  <c r="P910" i="1" a="1"/>
  <c r="P910" i="1" s="1"/>
  <c r="P917" i="1" a="1"/>
  <c r="P917" i="1" s="1"/>
  <c r="P924" i="1" a="1"/>
  <c r="P924" i="1" s="1"/>
  <c r="P929" i="1" a="1"/>
  <c r="P929" i="1" s="1"/>
  <c r="P936" i="1" a="1"/>
  <c r="P936" i="1" s="1"/>
  <c r="P942" i="1" a="1"/>
  <c r="P942" i="1" s="1"/>
  <c r="P946" i="1" a="1"/>
  <c r="P946" i="1" s="1"/>
  <c r="P739" i="1" a="1"/>
  <c r="P739" i="1" s="1"/>
  <c r="P785" i="1" a="1"/>
  <c r="P785" i="1" s="1"/>
  <c r="P789" i="1" a="1"/>
  <c r="P789" i="1" s="1"/>
  <c r="P844" i="1" a="1"/>
  <c r="P844" i="1" s="1"/>
  <c r="P854" i="1" a="1"/>
  <c r="P854" i="1" s="1"/>
  <c r="P887" i="1" a="1"/>
  <c r="P887" i="1" s="1"/>
  <c r="P891" i="1" a="1"/>
  <c r="P891" i="1" s="1"/>
  <c r="P895" i="1" a="1"/>
  <c r="P895" i="1" s="1"/>
  <c r="P906" i="1" a="1"/>
  <c r="P906" i="1" s="1"/>
  <c r="P907" i="1" a="1"/>
  <c r="P907" i="1" s="1"/>
  <c r="P913" i="1" a="1"/>
  <c r="P913" i="1" s="1"/>
  <c r="P925" i="1" a="1"/>
  <c r="P925" i="1" s="1"/>
  <c r="P926" i="1" a="1"/>
  <c r="P926" i="1" s="1"/>
  <c r="P927" i="1" a="1"/>
  <c r="P927" i="1" s="1"/>
  <c r="P935" i="1" a="1"/>
  <c r="P935" i="1" s="1"/>
  <c r="P949" i="1" a="1"/>
  <c r="P949" i="1" s="1"/>
  <c r="P753" i="1" a="1"/>
  <c r="P753" i="1" s="1"/>
  <c r="P898" i="1" a="1"/>
  <c r="P898" i="1" s="1"/>
  <c r="P916" i="1" a="1"/>
  <c r="P916" i="1" s="1"/>
  <c r="P928" i="1" a="1"/>
  <c r="P928" i="1" s="1"/>
  <c r="P934" i="1" a="1"/>
  <c r="P934" i="1" s="1"/>
  <c r="P941" i="1" a="1"/>
  <c r="P941" i="1" s="1"/>
  <c r="P945" i="1" a="1"/>
  <c r="P945" i="1" s="1"/>
  <c r="P956" i="1" a="1"/>
  <c r="P956" i="1" s="1"/>
  <c r="C956" i="14" s="1"/>
  <c r="P958" i="1" a="1"/>
  <c r="P958" i="1" s="1"/>
  <c r="P960" i="1" a="1"/>
  <c r="P960" i="1" s="1"/>
  <c r="P962" i="1" a="1"/>
  <c r="P962" i="1" s="1"/>
  <c r="P964" i="1" a="1"/>
  <c r="P964" i="1" s="1"/>
  <c r="P966" i="1" a="1"/>
  <c r="P966" i="1" s="1"/>
  <c r="P968" i="1" a="1"/>
  <c r="P968" i="1" s="1"/>
  <c r="P970" i="1" a="1"/>
  <c r="P970" i="1" s="1"/>
  <c r="P972" i="1" a="1"/>
  <c r="P972" i="1" s="1"/>
  <c r="C972" i="14" s="1"/>
  <c r="P974" i="1" a="1"/>
  <c r="P974" i="1" s="1"/>
  <c r="P976" i="1" a="1"/>
  <c r="P976" i="1" s="1"/>
  <c r="P978" i="1" a="1"/>
  <c r="P978" i="1" s="1"/>
  <c r="P980" i="1" a="1"/>
  <c r="P980" i="1" s="1"/>
  <c r="P982" i="1" a="1"/>
  <c r="P982" i="1" s="1"/>
  <c r="P694" i="1" a="1"/>
  <c r="P694" i="1" s="1"/>
  <c r="P804" i="1" a="1"/>
  <c r="P804" i="1" s="1"/>
  <c r="P828" i="1" a="1"/>
  <c r="P828" i="1" s="1"/>
  <c r="P857" i="1" a="1"/>
  <c r="P857" i="1" s="1"/>
  <c r="P882" i="1" a="1"/>
  <c r="P882" i="1" s="1"/>
  <c r="P890" i="1" a="1"/>
  <c r="P890" i="1" s="1"/>
  <c r="P894" i="1" a="1"/>
  <c r="P894" i="1" s="1"/>
  <c r="P914" i="1" a="1"/>
  <c r="P914" i="1" s="1"/>
  <c r="P915" i="1" a="1"/>
  <c r="P915" i="1" s="1"/>
  <c r="P933" i="1" a="1"/>
  <c r="P933" i="1" s="1"/>
  <c r="P940" i="1" a="1"/>
  <c r="P940" i="1" s="1"/>
  <c r="P953" i="1" a="1"/>
  <c r="P953" i="1" s="1"/>
  <c r="P897" i="1" a="1"/>
  <c r="P897" i="1" s="1"/>
  <c r="P939" i="1" a="1"/>
  <c r="P939" i="1" s="1"/>
  <c r="P944" i="1" a="1"/>
  <c r="P944" i="1" s="1"/>
  <c r="P955" i="1" a="1"/>
  <c r="P955" i="1" s="1"/>
  <c r="P1048" i="1" a="1"/>
  <c r="P1048" i="1" s="1"/>
  <c r="P1052" i="1" a="1"/>
  <c r="P1052" i="1" s="1"/>
  <c r="P1062" i="1" a="1"/>
  <c r="P1062" i="1" s="1"/>
  <c r="C1062" i="14" s="1"/>
  <c r="P923" i="1" a="1"/>
  <c r="P923" i="1" s="1"/>
  <c r="P1041" i="1" a="1"/>
  <c r="P1041" i="1" s="1"/>
  <c r="P1055" i="1" a="1"/>
  <c r="P1055" i="1" s="1"/>
  <c r="P1058" i="1" a="1"/>
  <c r="P1058" i="1" s="1"/>
  <c r="P842" i="1" a="1"/>
  <c r="P842" i="1" s="1"/>
  <c r="P983" i="1" a="1"/>
  <c r="P983" i="1" s="1"/>
  <c r="P985" i="1" a="1"/>
  <c r="P985" i="1" s="1"/>
  <c r="P987" i="1" a="1"/>
  <c r="P987" i="1" s="1"/>
  <c r="C987" i="14" s="1"/>
  <c r="P989" i="1" a="1"/>
  <c r="P989" i="1" s="1"/>
  <c r="P991" i="1" a="1"/>
  <c r="P991" i="1" s="1"/>
  <c r="P993" i="1" a="1"/>
  <c r="P993" i="1" s="1"/>
  <c r="P995" i="1" a="1"/>
  <c r="P995" i="1" s="1"/>
  <c r="P997" i="1" a="1"/>
  <c r="P997" i="1" s="1"/>
  <c r="P999" i="1" a="1"/>
  <c r="P999" i="1" s="1"/>
  <c r="P1001" i="1" a="1"/>
  <c r="P1001" i="1" s="1"/>
  <c r="P1003" i="1" a="1"/>
  <c r="P1003" i="1" s="1"/>
  <c r="C1003" i="14" s="1"/>
  <c r="P1005" i="1" a="1"/>
  <c r="P1005" i="1" s="1"/>
  <c r="P1007" i="1" a="1"/>
  <c r="P1007" i="1" s="1"/>
  <c r="P1009" i="1" a="1"/>
  <c r="P1009" i="1" s="1"/>
  <c r="P1011" i="1" a="1"/>
  <c r="P1011" i="1" s="1"/>
  <c r="P1013" i="1" a="1"/>
  <c r="P1013" i="1" s="1"/>
  <c r="P1015" i="1" a="1"/>
  <c r="P1015" i="1" s="1"/>
  <c r="P1017" i="1" a="1"/>
  <c r="P1017" i="1" s="1"/>
  <c r="P1019" i="1" a="1"/>
  <c r="P1019" i="1" s="1"/>
  <c r="C1019" i="14" s="1"/>
  <c r="P1021" i="1" a="1"/>
  <c r="P1021" i="1" s="1"/>
  <c r="P1023" i="1" a="1"/>
  <c r="P1023" i="1" s="1"/>
  <c r="P1025" i="1" a="1"/>
  <c r="P1025" i="1" s="1"/>
  <c r="P1027" i="1" a="1"/>
  <c r="P1027" i="1" s="1"/>
  <c r="P1044" i="1" a="1"/>
  <c r="P1044" i="1" s="1"/>
  <c r="P1047" i="1" a="1"/>
  <c r="P1047" i="1" s="1"/>
  <c r="P1051" i="1" a="1"/>
  <c r="P1051" i="1" s="1"/>
  <c r="P1064" i="1" a="1"/>
  <c r="P1064" i="1" s="1"/>
  <c r="C1064" i="14" s="1"/>
  <c r="P847" i="1" a="1"/>
  <c r="P847" i="1" s="1"/>
  <c r="P952" i="1" a="1"/>
  <c r="P952" i="1" s="1"/>
  <c r="P1029" i="1" a="1"/>
  <c r="P1029" i="1" s="1"/>
  <c r="P1040" i="1" a="1"/>
  <c r="P1040" i="1" s="1"/>
  <c r="P1054" i="1" a="1"/>
  <c r="P1054" i="1" s="1"/>
  <c r="P825" i="1" a="1"/>
  <c r="P825" i="1" s="1"/>
  <c r="P852" i="1" a="1"/>
  <c r="P852" i="1" s="1"/>
  <c r="P861" i="1" a="1"/>
  <c r="P861" i="1" s="1"/>
  <c r="P886" i="1" a="1"/>
  <c r="P886" i="1" s="1"/>
  <c r="P922" i="1" a="1"/>
  <c r="P922" i="1" s="1"/>
  <c r="P948" i="1" a="1"/>
  <c r="P948" i="1" s="1"/>
  <c r="P1030" i="1" a="1"/>
  <c r="P1030" i="1" s="1"/>
  <c r="P1031" i="1" a="1"/>
  <c r="P1031" i="1" s="1"/>
  <c r="P1032" i="1" a="1"/>
  <c r="P1032" i="1" s="1"/>
  <c r="P1033" i="1" a="1"/>
  <c r="P1033" i="1" s="1"/>
  <c r="P1043" i="1" a="1"/>
  <c r="P1043" i="1" s="1"/>
  <c r="P1050" i="1" a="1"/>
  <c r="P1050" i="1" s="1"/>
  <c r="P1057" i="1" a="1"/>
  <c r="P1057" i="1" s="1"/>
  <c r="P1063" i="1" a="1"/>
  <c r="P1063" i="1" s="1"/>
  <c r="P1066" i="1" a="1"/>
  <c r="P1066" i="1" s="1"/>
  <c r="P866" i="1" a="1"/>
  <c r="P866" i="1" s="1"/>
  <c r="P903" i="1" a="1"/>
  <c r="P903" i="1" s="1"/>
  <c r="P954" i="1" a="1"/>
  <c r="P954" i="1" s="1"/>
  <c r="P1039" i="1" a="1"/>
  <c r="P1039" i="1" s="1"/>
  <c r="C1039" i="14" s="1"/>
  <c r="P1046" i="1" a="1"/>
  <c r="P1046" i="1" s="1"/>
  <c r="P1060" i="1" a="1"/>
  <c r="P1060" i="1" s="1"/>
  <c r="P984" i="1" a="1"/>
  <c r="P984" i="1" s="1"/>
  <c r="P986" i="1" a="1"/>
  <c r="P986" i="1" s="1"/>
  <c r="P988" i="1" a="1"/>
  <c r="P988" i="1" s="1"/>
  <c r="P990" i="1" a="1"/>
  <c r="P990" i="1" s="1"/>
  <c r="P992" i="1" a="1"/>
  <c r="P992" i="1" s="1"/>
  <c r="P994" i="1" a="1"/>
  <c r="P994" i="1" s="1"/>
  <c r="P996" i="1" a="1"/>
  <c r="P996" i="1" s="1"/>
  <c r="P998" i="1" a="1"/>
  <c r="P998" i="1" s="1"/>
  <c r="P1000" i="1" a="1"/>
  <c r="P1000" i="1" s="1"/>
  <c r="P1002" i="1" a="1"/>
  <c r="P1002" i="1" s="1"/>
  <c r="P1004" i="1" a="1"/>
  <c r="P1004" i="1" s="1"/>
  <c r="P1006" i="1" a="1"/>
  <c r="P1006" i="1" s="1"/>
  <c r="P1008" i="1" a="1"/>
  <c r="P1008" i="1" s="1"/>
  <c r="P1010" i="1" a="1"/>
  <c r="P1010" i="1" s="1"/>
  <c r="P1012" i="1" a="1"/>
  <c r="P1012" i="1" s="1"/>
  <c r="P1014" i="1" a="1"/>
  <c r="P1014" i="1" s="1"/>
  <c r="P1016" i="1" a="1"/>
  <c r="P1016" i="1" s="1"/>
  <c r="P1018" i="1" a="1"/>
  <c r="P1018" i="1" s="1"/>
  <c r="P1020" i="1" a="1"/>
  <c r="P1020" i="1" s="1"/>
  <c r="P1022" i="1" a="1"/>
  <c r="P1022" i="1" s="1"/>
  <c r="P1024" i="1" a="1"/>
  <c r="P1024" i="1" s="1"/>
  <c r="P1026" i="1" a="1"/>
  <c r="P1026" i="1" s="1"/>
  <c r="P1034" i="1" a="1"/>
  <c r="P1034" i="1" s="1"/>
  <c r="P1035" i="1" a="1"/>
  <c r="P1035" i="1" s="1"/>
  <c r="P1036" i="1" a="1"/>
  <c r="P1036" i="1" s="1"/>
  <c r="P1037" i="1" a="1"/>
  <c r="P1037" i="1" s="1"/>
  <c r="P1038" i="1" a="1"/>
  <c r="P1038" i="1" s="1"/>
  <c r="P1042" i="1" a="1"/>
  <c r="P1042" i="1" s="1"/>
  <c r="P950" i="1" a="1"/>
  <c r="P950" i="1" s="1"/>
  <c r="P1049" i="1" a="1"/>
  <c r="P1049" i="1" s="1"/>
  <c r="P1059" i="1" a="1"/>
  <c r="P1059" i="1" s="1"/>
  <c r="P1069" i="1" a="1"/>
  <c r="P1069" i="1" s="1"/>
  <c r="P1080" i="1" a="1"/>
  <c r="P1080" i="1" s="1"/>
  <c r="P1087" i="1" a="1"/>
  <c r="P1087" i="1" s="1"/>
  <c r="P1091" i="1" a="1"/>
  <c r="P1091" i="1" s="1"/>
  <c r="P1099" i="1" a="1"/>
  <c r="P1099" i="1" s="1"/>
  <c r="P1118" i="1" a="1"/>
  <c r="P1118" i="1" s="1"/>
  <c r="P1138" i="1" a="1"/>
  <c r="P1138" i="1" s="1"/>
  <c r="P1143" i="1" a="1"/>
  <c r="P1143" i="1" s="1"/>
  <c r="P1148" i="1" a="1"/>
  <c r="P1148" i="1" s="1"/>
  <c r="P1155" i="1" a="1"/>
  <c r="P1155" i="1" s="1"/>
  <c r="P1161" i="1" a="1"/>
  <c r="P1161" i="1" s="1"/>
  <c r="P1163" i="1" a="1"/>
  <c r="P1163" i="1" s="1"/>
  <c r="P1175" i="1" a="1"/>
  <c r="P1175" i="1" s="1"/>
  <c r="P1182" i="1" a="1"/>
  <c r="P1182" i="1" s="1"/>
  <c r="P1191" i="1" a="1"/>
  <c r="P1191" i="1" s="1"/>
  <c r="P1074" i="1" a="1"/>
  <c r="P1074" i="1" s="1"/>
  <c r="P1083" i="1" a="1"/>
  <c r="P1083" i="1" s="1"/>
  <c r="P1095" i="1" a="1"/>
  <c r="P1095" i="1" s="1"/>
  <c r="P1117" i="1" a="1"/>
  <c r="P1117" i="1" s="1"/>
  <c r="P1126" i="1" a="1"/>
  <c r="P1126" i="1" s="1"/>
  <c r="P1132" i="1" a="1"/>
  <c r="P1132" i="1" s="1"/>
  <c r="P1142" i="1" a="1"/>
  <c r="P1142" i="1" s="1"/>
  <c r="P1165" i="1" a="1"/>
  <c r="P1165" i="1" s="1"/>
  <c r="B1165" i="14" s="1"/>
  <c r="P1172" i="1" a="1"/>
  <c r="P1172" i="1" s="1"/>
  <c r="P1174" i="1" a="1"/>
  <c r="P1174" i="1" s="1"/>
  <c r="P1185" i="1" a="1"/>
  <c r="P1185" i="1" s="1"/>
  <c r="P1188" i="1" a="1"/>
  <c r="P1188" i="1" s="1"/>
  <c r="P1068" i="1" a="1"/>
  <c r="P1068" i="1" s="1"/>
  <c r="P1071" i="1" a="1"/>
  <c r="P1071" i="1" s="1"/>
  <c r="P1077" i="1" a="1"/>
  <c r="P1077" i="1" s="1"/>
  <c r="P1090" i="1" a="1"/>
  <c r="P1090" i="1" s="1"/>
  <c r="P1098" i="1" a="1"/>
  <c r="P1098" i="1" s="1"/>
  <c r="P1103" i="1" a="1"/>
  <c r="P1103" i="1" s="1"/>
  <c r="P1104" i="1" a="1"/>
  <c r="P1104" i="1" s="1"/>
  <c r="P1116" i="1" a="1"/>
  <c r="P1116" i="1" s="1"/>
  <c r="P1137" i="1" a="1"/>
  <c r="P1137" i="1" s="1"/>
  <c r="P1147" i="1" a="1"/>
  <c r="P1147" i="1" s="1"/>
  <c r="P1154" i="1" a="1"/>
  <c r="P1154" i="1" s="1"/>
  <c r="P1158" i="1" a="1"/>
  <c r="P1158" i="1" s="1"/>
  <c r="P1168" i="1" a="1"/>
  <c r="P1168" i="1" s="1"/>
  <c r="P1171" i="1" a="1"/>
  <c r="P1171" i="1" s="1"/>
  <c r="P1173" i="1" a="1"/>
  <c r="P1173" i="1" s="1"/>
  <c r="P1181" i="1" a="1"/>
  <c r="P1181" i="1" s="1"/>
  <c r="P1193" i="1" a="1"/>
  <c r="P1193" i="1" s="1"/>
  <c r="P1045" i="1" a="1"/>
  <c r="P1045" i="1" s="1"/>
  <c r="P1079" i="1" a="1"/>
  <c r="P1079" i="1" s="1"/>
  <c r="P1082" i="1" a="1"/>
  <c r="P1082" i="1" s="1"/>
  <c r="P1086" i="1" a="1"/>
  <c r="P1086" i="1" s="1"/>
  <c r="P1094" i="1" a="1"/>
  <c r="P1094" i="1" s="1"/>
  <c r="P1102" i="1" a="1"/>
  <c r="P1102" i="1" s="1"/>
  <c r="P1105" i="1" a="1"/>
  <c r="P1105" i="1" s="1"/>
  <c r="P1106" i="1" a="1"/>
  <c r="P1106" i="1" s="1"/>
  <c r="P1125" i="1" a="1"/>
  <c r="P1125" i="1" s="1"/>
  <c r="P1131" i="1" a="1"/>
  <c r="P1131" i="1" s="1"/>
  <c r="P1136" i="1" a="1"/>
  <c r="P1136" i="1" s="1"/>
  <c r="P1141" i="1" a="1"/>
  <c r="P1141" i="1" s="1"/>
  <c r="P1160" i="1" a="1"/>
  <c r="P1160" i="1" s="1"/>
  <c r="P1167" i="1" a="1"/>
  <c r="P1167" i="1" s="1"/>
  <c r="P1184" i="1" a="1"/>
  <c r="P1184" i="1" s="1"/>
  <c r="P1190" i="1" a="1"/>
  <c r="P1190" i="1" s="1"/>
  <c r="P1196" i="1" a="1"/>
  <c r="P1196" i="1" s="1"/>
  <c r="P1061" i="1" a="1"/>
  <c r="P1061" i="1" s="1"/>
  <c r="P1065" i="1" a="1"/>
  <c r="P1065" i="1" s="1"/>
  <c r="P1067" i="1" a="1"/>
  <c r="P1067" i="1" s="1"/>
  <c r="P1073" i="1" a="1"/>
  <c r="P1073" i="1" s="1"/>
  <c r="P1076" i="1" a="1"/>
  <c r="P1076" i="1" s="1"/>
  <c r="P1089" i="1" a="1"/>
  <c r="P1089" i="1" s="1"/>
  <c r="P1097" i="1" a="1"/>
  <c r="P1097" i="1" s="1"/>
  <c r="P1107" i="1" a="1"/>
  <c r="P1107" i="1" s="1"/>
  <c r="P1108" i="1" a="1"/>
  <c r="P1108" i="1" s="1"/>
  <c r="P1115" i="1" a="1"/>
  <c r="P1115" i="1" s="1"/>
  <c r="P1130" i="1" a="1"/>
  <c r="P1130" i="1" s="1"/>
  <c r="P1135" i="1" a="1"/>
  <c r="P1135" i="1" s="1"/>
  <c r="P1146" i="1" a="1"/>
  <c r="P1146" i="1" s="1"/>
  <c r="P1153" i="1" a="1"/>
  <c r="P1153" i="1" s="1"/>
  <c r="P1157" i="1" a="1"/>
  <c r="P1157" i="1" s="1"/>
  <c r="P1162" i="1" a="1"/>
  <c r="P1162" i="1" s="1"/>
  <c r="P1170" i="1" a="1"/>
  <c r="P1170" i="1" s="1"/>
  <c r="P1187" i="1" a="1"/>
  <c r="P1187" i="1" s="1"/>
  <c r="P1056" i="1" a="1"/>
  <c r="P1056" i="1" s="1"/>
  <c r="P1070" i="1" a="1"/>
  <c r="P1070" i="1" s="1"/>
  <c r="P1081" i="1" a="1"/>
  <c r="P1081" i="1" s="1"/>
  <c r="P1085" i="1" a="1"/>
  <c r="P1085" i="1" s="1"/>
  <c r="P1093" i="1" a="1"/>
  <c r="P1093" i="1" s="1"/>
  <c r="P1101" i="1" a="1"/>
  <c r="P1101" i="1" s="1"/>
  <c r="P1109" i="1" a="1"/>
  <c r="P1109" i="1" s="1"/>
  <c r="P1110" i="1" a="1"/>
  <c r="P1110" i="1" s="1"/>
  <c r="P1114" i="1" a="1"/>
  <c r="P1114" i="1" s="1"/>
  <c r="P1122" i="1" a="1"/>
  <c r="P1122" i="1" s="1"/>
  <c r="P1123" i="1" a="1"/>
  <c r="P1123" i="1" s="1"/>
  <c r="P1124" i="1" a="1"/>
  <c r="P1124" i="1" s="1"/>
  <c r="P1134" i="1" a="1"/>
  <c r="P1134" i="1" s="1"/>
  <c r="P1140" i="1" a="1"/>
  <c r="P1140" i="1" s="1"/>
  <c r="P1151" i="1" a="1"/>
  <c r="P1151" i="1" s="1"/>
  <c r="P1164" i="1" a="1"/>
  <c r="P1164" i="1" s="1"/>
  <c r="B1164" i="14" s="1"/>
  <c r="P1180" i="1" a="1"/>
  <c r="P1180" i="1" s="1"/>
  <c r="P1183" i="1" a="1"/>
  <c r="P1183" i="1" s="1"/>
  <c r="P1195" i="1" a="1"/>
  <c r="P1195" i="1" s="1"/>
  <c r="P1053" i="1" a="1"/>
  <c r="P1053" i="1" s="1"/>
  <c r="P1075" i="1" a="1"/>
  <c r="P1075" i="1" s="1"/>
  <c r="P1088" i="1" a="1"/>
  <c r="P1088" i="1" s="1"/>
  <c r="P1092" i="1" a="1"/>
  <c r="P1092" i="1" s="1"/>
  <c r="P1100" i="1" a="1"/>
  <c r="P1100" i="1" s="1"/>
  <c r="P1111" i="1" a="1"/>
  <c r="P1111" i="1" s="1"/>
  <c r="P1112" i="1" a="1"/>
  <c r="P1112" i="1" s="1"/>
  <c r="P1120" i="1" a="1"/>
  <c r="P1120" i="1" s="1"/>
  <c r="P1121" i="1" a="1"/>
  <c r="P1121" i="1" s="1"/>
  <c r="P1128" i="1" a="1"/>
  <c r="P1128" i="1" s="1"/>
  <c r="P1129" i="1" a="1"/>
  <c r="P1129" i="1" s="1"/>
  <c r="P1145" i="1" a="1"/>
  <c r="P1145" i="1" s="1"/>
  <c r="P1150" i="1" a="1"/>
  <c r="P1150" i="1" s="1"/>
  <c r="P1152" i="1" a="1"/>
  <c r="P1152" i="1" s="1"/>
  <c r="P1159" i="1" a="1"/>
  <c r="P1159" i="1" s="1"/>
  <c r="P1166" i="1" a="1"/>
  <c r="P1166" i="1" s="1"/>
  <c r="P1178" i="1" a="1"/>
  <c r="P1178" i="1" s="1"/>
  <c r="P1179" i="1" a="1"/>
  <c r="P1179" i="1" s="1"/>
  <c r="P1186" i="1" a="1"/>
  <c r="P1186" i="1" s="1"/>
  <c r="P1189" i="1" a="1"/>
  <c r="P1189" i="1" s="1"/>
  <c r="P1192" i="1" a="1"/>
  <c r="P1192" i="1" s="1"/>
  <c r="P1078" i="1" a="1"/>
  <c r="P1078" i="1" s="1"/>
  <c r="P1203" i="1" a="1"/>
  <c r="P1203" i="1" s="1"/>
  <c r="P1219" i="1" a="1"/>
  <c r="P1219" i="1" s="1"/>
  <c r="P1226" i="1" a="1"/>
  <c r="P1226" i="1" s="1"/>
  <c r="P1235" i="1" a="1"/>
  <c r="P1235" i="1" s="1"/>
  <c r="P1253" i="1" a="1"/>
  <c r="P1253" i="1" s="1"/>
  <c r="P1254" i="1" a="1"/>
  <c r="P1254" i="1" s="1"/>
  <c r="P1255" i="1" a="1"/>
  <c r="P1255" i="1" s="1"/>
  <c r="C1255" i="14" s="1"/>
  <c r="P1270" i="1" a="1"/>
  <c r="P1270" i="1" s="1"/>
  <c r="P1271" i="1" a="1"/>
  <c r="P1271" i="1" s="1"/>
  <c r="P1287" i="1" a="1"/>
  <c r="P1287" i="1" s="1"/>
  <c r="P1291" i="1" a="1"/>
  <c r="P1291" i="1" s="1"/>
  <c r="P1294" i="1" a="1"/>
  <c r="P1294" i="1" s="1"/>
  <c r="P1298" i="1" a="1"/>
  <c r="P1298" i="1" s="1"/>
  <c r="P1301" i="1" a="1"/>
  <c r="P1301" i="1" s="1"/>
  <c r="P1028" i="1" a="1"/>
  <c r="P1028" i="1" s="1"/>
  <c r="P1113" i="1" a="1"/>
  <c r="P1113" i="1" s="1"/>
  <c r="P1156" i="1" a="1"/>
  <c r="P1156" i="1" s="1"/>
  <c r="P1199" i="1" a="1"/>
  <c r="P1199" i="1" s="1"/>
  <c r="P1208" i="1" a="1"/>
  <c r="P1208" i="1" s="1"/>
  <c r="P1250" i="1" a="1"/>
  <c r="P1250" i="1" s="1"/>
  <c r="P1252" i="1" a="1"/>
  <c r="P1252" i="1" s="1"/>
  <c r="P1269" i="1" a="1"/>
  <c r="P1269" i="1" s="1"/>
  <c r="P1277" i="1" a="1"/>
  <c r="P1277" i="1" s="1"/>
  <c r="P1280" i="1" a="1"/>
  <c r="P1280" i="1" s="1"/>
  <c r="P1283" i="1" a="1"/>
  <c r="P1283" i="1" s="1"/>
  <c r="P1309" i="1" a="1"/>
  <c r="P1309" i="1" s="1"/>
  <c r="P1133" i="1" a="1"/>
  <c r="P1133" i="1" s="1"/>
  <c r="P1202" i="1" a="1"/>
  <c r="P1202" i="1" s="1"/>
  <c r="P1205" i="1" a="1"/>
  <c r="P1205" i="1" s="1"/>
  <c r="P1210" i="1" a="1"/>
  <c r="P1210" i="1" s="1"/>
  <c r="P1213" i="1" a="1"/>
  <c r="P1213" i="1" s="1"/>
  <c r="P1218" i="1" a="1"/>
  <c r="P1218" i="1" s="1"/>
  <c r="P1222" i="1" a="1"/>
  <c r="P1222" i="1" s="1"/>
  <c r="P1225" i="1" a="1"/>
  <c r="P1225" i="1" s="1"/>
  <c r="P1228" i="1" a="1"/>
  <c r="P1228" i="1" s="1"/>
  <c r="P1231" i="1" a="1"/>
  <c r="P1231" i="1" s="1"/>
  <c r="P1238" i="1" a="1"/>
  <c r="P1238" i="1" s="1"/>
  <c r="P1248" i="1" a="1"/>
  <c r="P1248" i="1" s="1"/>
  <c r="P1249" i="1" a="1"/>
  <c r="P1249" i="1" s="1"/>
  <c r="P1251" i="1" a="1"/>
  <c r="P1251" i="1" s="1"/>
  <c r="P1264" i="1" a="1"/>
  <c r="P1264" i="1" s="1"/>
  <c r="P1266" i="1" a="1"/>
  <c r="P1266" i="1" s="1"/>
  <c r="P1268" i="1" a="1"/>
  <c r="P1268" i="1" s="1"/>
  <c r="P1276" i="1" a="1"/>
  <c r="P1276" i="1" s="1"/>
  <c r="P1282" i="1" a="1"/>
  <c r="P1282" i="1" s="1"/>
  <c r="P1286" i="1" a="1"/>
  <c r="P1286" i="1" s="1"/>
  <c r="P1290" i="1" a="1"/>
  <c r="P1290" i="1" s="1"/>
  <c r="P1300" i="1" a="1"/>
  <c r="P1300" i="1" s="1"/>
  <c r="P1303" i="1" a="1"/>
  <c r="P1303" i="1" s="1"/>
  <c r="P1311" i="1" a="1"/>
  <c r="P1311" i="1" s="1"/>
  <c r="P1194" i="1" a="1"/>
  <c r="P1194" i="1" s="1"/>
  <c r="P1207" i="1" a="1"/>
  <c r="P1207" i="1" s="1"/>
  <c r="P1215" i="1" a="1"/>
  <c r="P1215" i="1" s="1"/>
  <c r="P1234" i="1" a="1"/>
  <c r="P1234" i="1" s="1"/>
  <c r="P1246" i="1" a="1"/>
  <c r="P1246" i="1" s="1"/>
  <c r="P1247" i="1" a="1"/>
  <c r="P1247" i="1" s="1"/>
  <c r="P1262" i="1" a="1"/>
  <c r="P1262" i="1" s="1"/>
  <c r="P1263" i="1" a="1"/>
  <c r="P1263" i="1" s="1"/>
  <c r="P1265" i="1" a="1"/>
  <c r="P1265" i="1" s="1"/>
  <c r="P1267" i="1" a="1"/>
  <c r="P1267" i="1" s="1"/>
  <c r="P1279" i="1" a="1"/>
  <c r="P1279" i="1" s="1"/>
  <c r="P1293" i="1" a="1"/>
  <c r="P1293" i="1" s="1"/>
  <c r="P1297" i="1" a="1"/>
  <c r="P1297" i="1" s="1"/>
  <c r="P1072" i="1" a="1"/>
  <c r="P1072" i="1" s="1"/>
  <c r="P1084" i="1" a="1"/>
  <c r="P1084" i="1" s="1"/>
  <c r="P1177" i="1" a="1"/>
  <c r="P1177" i="1" s="1"/>
  <c r="P1198" i="1" a="1"/>
  <c r="P1198" i="1" s="1"/>
  <c r="P1201" i="1" a="1"/>
  <c r="P1201" i="1" s="1"/>
  <c r="P1212" i="1" a="1"/>
  <c r="P1212" i="1" s="1"/>
  <c r="P1221" i="1" a="1"/>
  <c r="P1221" i="1" s="1"/>
  <c r="P1224" i="1" a="1"/>
  <c r="P1224" i="1" s="1"/>
  <c r="P1245" i="1" a="1"/>
  <c r="P1245" i="1" s="1"/>
  <c r="P1261" i="1" a="1"/>
  <c r="P1261" i="1" s="1"/>
  <c r="P1275" i="1" a="1"/>
  <c r="P1275" i="1" s="1"/>
  <c r="P1289" i="1" a="1"/>
  <c r="P1289" i="1" s="1"/>
  <c r="P1096" i="1" a="1"/>
  <c r="P1096" i="1" s="1"/>
  <c r="P1127" i="1" a="1"/>
  <c r="P1127" i="1" s="1"/>
  <c r="P1169" i="1" a="1"/>
  <c r="P1169" i="1" s="1"/>
  <c r="P1204" i="1" a="1"/>
  <c r="P1204" i="1" s="1"/>
  <c r="P1209" i="1" a="1"/>
  <c r="P1209" i="1" s="1"/>
  <c r="P1217" i="1" a="1"/>
  <c r="P1217" i="1" s="1"/>
  <c r="P1227" i="1" a="1"/>
  <c r="P1227" i="1" s="1"/>
  <c r="P1230" i="1" a="1"/>
  <c r="P1230" i="1" s="1"/>
  <c r="P1233" i="1" a="1"/>
  <c r="P1233" i="1" s="1"/>
  <c r="P1237" i="1" a="1"/>
  <c r="P1237" i="1" s="1"/>
  <c r="P1240" i="1" a="1"/>
  <c r="P1240" i="1" s="1"/>
  <c r="P1244" i="1" a="1"/>
  <c r="P1244" i="1" s="1"/>
  <c r="P1260" i="1" a="1"/>
  <c r="P1260" i="1" s="1"/>
  <c r="P1285" i="1" a="1"/>
  <c r="P1285" i="1" s="1"/>
  <c r="P1292" i="1" a="1"/>
  <c r="P1292" i="1" s="1"/>
  <c r="P1296" i="1" a="1"/>
  <c r="P1296" i="1" s="1"/>
  <c r="P1302" i="1" a="1"/>
  <c r="P1302" i="1" s="1"/>
  <c r="P1310" i="1" a="1"/>
  <c r="P1310" i="1" s="1"/>
  <c r="P1313" i="1" a="1"/>
  <c r="P1313" i="1" s="1"/>
  <c r="P1139" i="1" a="1"/>
  <c r="P1139" i="1" s="1"/>
  <c r="P1144" i="1" a="1"/>
  <c r="P1144" i="1" s="1"/>
  <c r="P1149" i="1" a="1"/>
  <c r="P1149" i="1" s="1"/>
  <c r="P1176" i="1" a="1"/>
  <c r="P1176" i="1" s="1"/>
  <c r="P1197" i="1" a="1"/>
  <c r="P1197" i="1" s="1"/>
  <c r="P1200" i="1" a="1"/>
  <c r="P1200" i="1" s="1"/>
  <c r="P1211" i="1" a="1"/>
  <c r="P1211" i="1" s="1"/>
  <c r="P1216" i="1" a="1"/>
  <c r="P1216" i="1" s="1"/>
  <c r="P1223" i="1" a="1"/>
  <c r="P1223" i="1" s="1"/>
  <c r="P1229" i="1" a="1"/>
  <c r="P1229" i="1" s="1"/>
  <c r="P1232" i="1" a="1"/>
  <c r="P1232" i="1" s="1"/>
  <c r="P1236" i="1" a="1"/>
  <c r="P1236" i="1" s="1"/>
  <c r="P1239" i="1" a="1"/>
  <c r="P1239" i="1" s="1"/>
  <c r="P1243" i="1" a="1"/>
  <c r="P1243" i="1" s="1"/>
  <c r="P1318" i="1" a="1"/>
  <c r="P1318" i="1" s="1"/>
  <c r="P1321" i="1" a="1"/>
  <c r="P1321" i="1" s="1"/>
  <c r="P1324" i="1" a="1"/>
  <c r="P1324" i="1" s="1"/>
  <c r="P1345" i="1" a="1"/>
  <c r="P1345" i="1" s="1"/>
  <c r="P1350" i="1" a="1"/>
  <c r="P1350" i="1" s="1"/>
  <c r="P1353" i="1" a="1"/>
  <c r="P1353" i="1" s="1"/>
  <c r="P1359" i="1" a="1"/>
  <c r="P1359" i="1" s="1"/>
  <c r="P1362" i="1" a="1"/>
  <c r="P1362" i="1" s="1"/>
  <c r="P1365" i="1" a="1"/>
  <c r="P1365" i="1" s="1"/>
  <c r="P1371" i="1" a="1"/>
  <c r="P1371" i="1" s="1"/>
  <c r="P1374" i="1" a="1"/>
  <c r="P1374" i="1" s="1"/>
  <c r="P1378" i="1" a="1"/>
  <c r="P1378" i="1" s="1"/>
  <c r="P1259" i="1" a="1"/>
  <c r="P1259" i="1" s="1"/>
  <c r="P1299" i="1" a="1"/>
  <c r="P1299" i="1" s="1"/>
  <c r="P1307" i="1" a="1"/>
  <c r="P1307" i="1" s="1"/>
  <c r="P1327" i="1" a="1"/>
  <c r="P1327" i="1" s="1"/>
  <c r="P1330" i="1" a="1"/>
  <c r="P1330" i="1" s="1"/>
  <c r="P1337" i="1" a="1"/>
  <c r="P1337" i="1" s="1"/>
  <c r="P1341" i="1" a="1"/>
  <c r="P1341" i="1" s="1"/>
  <c r="C1341" i="14" s="1"/>
  <c r="P1356" i="1" a="1"/>
  <c r="P1356" i="1" s="1"/>
  <c r="P1382" i="1" a="1"/>
  <c r="P1382" i="1" s="1"/>
  <c r="P1385" i="1" a="1"/>
  <c r="P1385" i="1" s="1"/>
  <c r="P1387" i="1" a="1"/>
  <c r="P1387" i="1" s="1"/>
  <c r="P1389" i="1" a="1"/>
  <c r="P1389" i="1" s="1"/>
  <c r="P1391" i="1" a="1"/>
  <c r="P1391" i="1" s="1"/>
  <c r="P1393" i="1" a="1"/>
  <c r="P1393" i="1" s="1"/>
  <c r="P1395" i="1" a="1"/>
  <c r="P1395" i="1" s="1"/>
  <c r="P1397" i="1" a="1"/>
  <c r="P1397" i="1" s="1"/>
  <c r="P1399" i="1" a="1"/>
  <c r="P1399" i="1" s="1"/>
  <c r="P1401" i="1" a="1"/>
  <c r="P1401" i="1" s="1"/>
  <c r="P1403" i="1" a="1"/>
  <c r="P1403" i="1" s="1"/>
  <c r="P1405" i="1" a="1"/>
  <c r="P1405" i="1" s="1"/>
  <c r="P1407" i="1" a="1"/>
  <c r="P1407" i="1" s="1"/>
  <c r="P1409" i="1" a="1"/>
  <c r="P1409" i="1" s="1"/>
  <c r="P1411" i="1" a="1"/>
  <c r="P1411" i="1" s="1"/>
  <c r="P1413" i="1" a="1"/>
  <c r="P1413" i="1" s="1"/>
  <c r="P1415" i="1" a="1"/>
  <c r="P1415" i="1" s="1"/>
  <c r="P1417" i="1" a="1"/>
  <c r="P1417" i="1" s="1"/>
  <c r="P1419" i="1" a="1"/>
  <c r="P1419" i="1" s="1"/>
  <c r="P1421" i="1" a="1"/>
  <c r="P1421" i="1" s="1"/>
  <c r="P1206" i="1" a="1"/>
  <c r="P1206" i="1" s="1"/>
  <c r="P1272" i="1" a="1"/>
  <c r="P1272" i="1" s="1"/>
  <c r="P1288" i="1" a="1"/>
  <c r="P1288" i="1" s="1"/>
  <c r="P1315" i="1" a="1"/>
  <c r="P1315" i="1" s="1"/>
  <c r="P1333" i="1" a="1"/>
  <c r="P1333" i="1" s="1"/>
  <c r="P1344" i="1" a="1"/>
  <c r="P1344" i="1" s="1"/>
  <c r="P1347" i="1" a="1"/>
  <c r="P1347" i="1" s="1"/>
  <c r="P1352" i="1" a="1"/>
  <c r="P1352" i="1" s="1"/>
  <c r="P1361" i="1" a="1"/>
  <c r="P1361" i="1" s="1"/>
  <c r="P1364" i="1" a="1"/>
  <c r="P1364" i="1" s="1"/>
  <c r="P1367" i="1" a="1"/>
  <c r="P1367" i="1" s="1"/>
  <c r="P1370" i="1" a="1"/>
  <c r="P1370" i="1" s="1"/>
  <c r="P1373" i="1" a="1"/>
  <c r="P1373" i="1" s="1"/>
  <c r="P1377" i="1" a="1"/>
  <c r="P1377" i="1" s="1"/>
  <c r="P1381" i="1" a="1"/>
  <c r="P1381" i="1" s="1"/>
  <c r="P1220" i="1" a="1"/>
  <c r="P1220" i="1" s="1"/>
  <c r="P1242" i="1" a="1"/>
  <c r="P1242" i="1" s="1"/>
  <c r="P1278" i="1" a="1"/>
  <c r="P1278" i="1" s="1"/>
  <c r="P1306" i="1" a="1"/>
  <c r="P1306" i="1" s="1"/>
  <c r="P1323" i="1" a="1"/>
  <c r="P1323" i="1" s="1"/>
  <c r="P1336" i="1" a="1"/>
  <c r="P1336" i="1" s="1"/>
  <c r="P1340" i="1" a="1"/>
  <c r="P1340" i="1" s="1"/>
  <c r="P1349" i="1" a="1"/>
  <c r="P1349" i="1" s="1"/>
  <c r="P1355" i="1" a="1"/>
  <c r="P1355" i="1" s="1"/>
  <c r="P1256" i="1" a="1"/>
  <c r="P1256" i="1" s="1"/>
  <c r="P1273" i="1" a="1"/>
  <c r="P1273" i="1" s="1"/>
  <c r="P1284" i="1" a="1"/>
  <c r="P1284" i="1" s="1"/>
  <c r="P1295" i="1" a="1"/>
  <c r="P1295" i="1" s="1"/>
  <c r="P1317" i="1" a="1"/>
  <c r="P1317" i="1" s="1"/>
  <c r="P1320" i="1" a="1"/>
  <c r="P1320" i="1" s="1"/>
  <c r="P1326" i="1" a="1"/>
  <c r="P1326" i="1" s="1"/>
  <c r="P1329" i="1" a="1"/>
  <c r="P1329" i="1" s="1"/>
  <c r="P1332" i="1" a="1"/>
  <c r="P1332" i="1" s="1"/>
  <c r="P1343" i="1" a="1"/>
  <c r="P1343" i="1" s="1"/>
  <c r="P1351" i="1" a="1"/>
  <c r="P1351" i="1" s="1"/>
  <c r="P1358" i="1" a="1"/>
  <c r="P1358" i="1" s="1"/>
  <c r="P1369" i="1" a="1"/>
  <c r="P1369" i="1" s="1"/>
  <c r="P1380" i="1" a="1"/>
  <c r="P1380" i="1" s="1"/>
  <c r="P1274" i="1" a="1"/>
  <c r="P1274" i="1" s="1"/>
  <c r="P1305" i="1" a="1"/>
  <c r="P1305" i="1" s="1"/>
  <c r="P1319" i="1" a="1"/>
  <c r="P1319" i="1" s="1"/>
  <c r="P1322" i="1" a="1"/>
  <c r="P1322" i="1" s="1"/>
  <c r="P1335" i="1" a="1"/>
  <c r="P1335" i="1" s="1"/>
  <c r="P1346" i="1" a="1"/>
  <c r="P1346" i="1" s="1"/>
  <c r="P1360" i="1" a="1"/>
  <c r="P1360" i="1" s="1"/>
  <c r="P1363" i="1" a="1"/>
  <c r="P1363" i="1" s="1"/>
  <c r="P1366" i="1" a="1"/>
  <c r="P1366" i="1" s="1"/>
  <c r="P1372" i="1" a="1"/>
  <c r="P1372" i="1" s="1"/>
  <c r="P1375" i="1" a="1"/>
  <c r="P1375" i="1" s="1"/>
  <c r="P1384" i="1" a="1"/>
  <c r="P1384" i="1" s="1"/>
  <c r="P1386" i="1" a="1"/>
  <c r="P1386" i="1" s="1"/>
  <c r="P1388" i="1" a="1"/>
  <c r="P1388" i="1" s="1"/>
  <c r="P1390" i="1" a="1"/>
  <c r="P1390" i="1" s="1"/>
  <c r="P1392" i="1" a="1"/>
  <c r="P1392" i="1" s="1"/>
  <c r="P1394" i="1" a="1"/>
  <c r="P1394" i="1" s="1"/>
  <c r="P1396" i="1" a="1"/>
  <c r="P1396" i="1" s="1"/>
  <c r="P1398" i="1" a="1"/>
  <c r="P1398" i="1" s="1"/>
  <c r="P1400" i="1" a="1"/>
  <c r="P1400" i="1" s="1"/>
  <c r="P1402" i="1" a="1"/>
  <c r="P1402" i="1" s="1"/>
  <c r="P1404" i="1" a="1"/>
  <c r="P1404" i="1" s="1"/>
  <c r="P1406" i="1" a="1"/>
  <c r="P1406" i="1" s="1"/>
  <c r="P1408" i="1" a="1"/>
  <c r="P1408" i="1" s="1"/>
  <c r="P1410" i="1" a="1"/>
  <c r="P1410" i="1" s="1"/>
  <c r="P1412" i="1" a="1"/>
  <c r="P1412" i="1" s="1"/>
  <c r="P1414" i="1" a="1"/>
  <c r="P1414" i="1" s="1"/>
  <c r="P1416" i="1" a="1"/>
  <c r="P1416" i="1" s="1"/>
  <c r="P1418" i="1" a="1"/>
  <c r="P1418" i="1" s="1"/>
  <c r="P1420" i="1" a="1"/>
  <c r="P1420" i="1" s="1"/>
  <c r="P1422" i="1" a="1"/>
  <c r="P1422" i="1" s="1"/>
  <c r="P1424" i="1" a="1"/>
  <c r="P1424" i="1" s="1"/>
  <c r="P1426" i="1" a="1"/>
  <c r="P1426" i="1" s="1"/>
  <c r="P1428" i="1" a="1"/>
  <c r="P1428" i="1" s="1"/>
  <c r="P1430" i="1" a="1"/>
  <c r="P1430" i="1" s="1"/>
  <c r="P1432" i="1" a="1"/>
  <c r="P1432" i="1" s="1"/>
  <c r="P1214" i="1" a="1"/>
  <c r="P1214" i="1" s="1"/>
  <c r="P1258" i="1" a="1"/>
  <c r="P1258" i="1" s="1"/>
  <c r="P1281" i="1" a="1"/>
  <c r="P1281" i="1" s="1"/>
  <c r="P1304" i="1" a="1"/>
  <c r="P1304" i="1" s="1"/>
  <c r="P1308" i="1" a="1"/>
  <c r="P1308" i="1" s="1"/>
  <c r="P1316" i="1" a="1"/>
  <c r="P1316" i="1" s="1"/>
  <c r="P1331" i="1" a="1"/>
  <c r="P1331" i="1" s="1"/>
  <c r="P1334" i="1" a="1"/>
  <c r="P1334" i="1" s="1"/>
  <c r="P1338" i="1" a="1"/>
  <c r="P1338" i="1" s="1"/>
  <c r="B1338" i="14" s="1"/>
  <c r="P1368" i="1" a="1"/>
  <c r="P1368" i="1" s="1"/>
  <c r="P1524" i="1" a="1"/>
  <c r="P1524" i="1" s="1"/>
  <c r="P1533" i="1" a="1"/>
  <c r="P1533" i="1" s="1"/>
  <c r="P1325" i="1" a="1"/>
  <c r="P1325" i="1" s="1"/>
  <c r="P1342" i="1" a="1"/>
  <c r="P1342" i="1" s="1"/>
  <c r="P1354" i="1" a="1"/>
  <c r="P1354" i="1" s="1"/>
  <c r="P1379" i="1" a="1"/>
  <c r="P1379" i="1" s="1"/>
  <c r="P1427" i="1" a="1"/>
  <c r="P1427" i="1" s="1"/>
  <c r="P1434" i="1" a="1"/>
  <c r="P1434" i="1" s="1"/>
  <c r="P1436" i="1" a="1"/>
  <c r="P1436" i="1" s="1"/>
  <c r="P1438" i="1" a="1"/>
  <c r="P1438" i="1" s="1"/>
  <c r="P1440" i="1" a="1"/>
  <c r="P1440" i="1" s="1"/>
  <c r="P1442" i="1" a="1"/>
  <c r="P1442" i="1" s="1"/>
  <c r="P1444" i="1" a="1"/>
  <c r="P1444" i="1" s="1"/>
  <c r="P1446" i="1" a="1"/>
  <c r="P1446" i="1" s="1"/>
  <c r="P1448" i="1" a="1"/>
  <c r="P1448" i="1" s="1"/>
  <c r="P1450" i="1" a="1"/>
  <c r="P1450" i="1" s="1"/>
  <c r="P1452" i="1" a="1"/>
  <c r="P1452" i="1" s="1"/>
  <c r="P1454" i="1" a="1"/>
  <c r="P1454" i="1" s="1"/>
  <c r="P1456" i="1" a="1"/>
  <c r="P1456" i="1" s="1"/>
  <c r="P1458" i="1" a="1"/>
  <c r="P1458" i="1" s="1"/>
  <c r="P1460" i="1" a="1"/>
  <c r="P1460" i="1" s="1"/>
  <c r="P1462" i="1" a="1"/>
  <c r="P1462" i="1" s="1"/>
  <c r="P1464" i="1" a="1"/>
  <c r="P1464" i="1" s="1"/>
  <c r="P1466" i="1" a="1"/>
  <c r="P1466" i="1" s="1"/>
  <c r="P1468" i="1" a="1"/>
  <c r="P1468" i="1" s="1"/>
  <c r="P1470" i="1" a="1"/>
  <c r="P1470" i="1" s="1"/>
  <c r="P1472" i="1" a="1"/>
  <c r="P1472" i="1" s="1"/>
  <c r="P1474" i="1" a="1"/>
  <c r="P1474" i="1" s="1"/>
  <c r="P1476" i="1" a="1"/>
  <c r="P1476" i="1" s="1"/>
  <c r="P1478" i="1" a="1"/>
  <c r="P1478" i="1" s="1"/>
  <c r="P1480" i="1" a="1"/>
  <c r="P1480" i="1" s="1"/>
  <c r="P1482" i="1" a="1"/>
  <c r="P1482" i="1" s="1"/>
  <c r="P1484" i="1" a="1"/>
  <c r="P1484" i="1" s="1"/>
  <c r="P1486" i="1" a="1"/>
  <c r="P1486" i="1" s="1"/>
  <c r="P1488" i="1" a="1"/>
  <c r="P1488" i="1" s="1"/>
  <c r="P1490" i="1" a="1"/>
  <c r="P1490" i="1" s="1"/>
  <c r="P1492" i="1" a="1"/>
  <c r="P1492" i="1" s="1"/>
  <c r="P1494" i="1" a="1"/>
  <c r="P1494" i="1" s="1"/>
  <c r="P1496" i="1" a="1"/>
  <c r="P1496" i="1" s="1"/>
  <c r="B1496" i="14" s="1"/>
  <c r="P1498" i="1" a="1"/>
  <c r="P1498" i="1" s="1"/>
  <c r="P1500" i="1" a="1"/>
  <c r="P1500" i="1" s="1"/>
  <c r="P1502" i="1" a="1"/>
  <c r="P1502" i="1" s="1"/>
  <c r="P1504" i="1" a="1"/>
  <c r="P1504" i="1" s="1"/>
  <c r="P1506" i="1" a="1"/>
  <c r="P1506" i="1" s="1"/>
  <c r="P1508" i="1" a="1"/>
  <c r="P1508" i="1" s="1"/>
  <c r="P1510" i="1" a="1"/>
  <c r="P1510" i="1" s="1"/>
  <c r="P1512" i="1" a="1"/>
  <c r="P1512" i="1" s="1"/>
  <c r="P1514" i="1" a="1"/>
  <c r="P1514" i="1" s="1"/>
  <c r="P1516" i="1" a="1"/>
  <c r="P1516" i="1" s="1"/>
  <c r="P1518" i="1" a="1"/>
  <c r="P1518" i="1" s="1"/>
  <c r="P1520" i="1" a="1"/>
  <c r="P1520" i="1" s="1"/>
  <c r="P1523" i="1" a="1"/>
  <c r="P1523" i="1" s="1"/>
  <c r="P1538" i="1" a="1"/>
  <c r="P1538" i="1" s="1"/>
  <c r="P1540" i="1" a="1"/>
  <c r="P1540" i="1" s="1"/>
  <c r="P1543" i="1" a="1"/>
  <c r="P1543" i="1" s="1"/>
  <c r="P1545" i="1" a="1"/>
  <c r="P1545" i="1" s="1"/>
  <c r="P1547" i="1" a="1"/>
  <c r="P1547" i="1" s="1"/>
  <c r="P1257" i="1" a="1"/>
  <c r="P1257" i="1" s="1"/>
  <c r="P1529" i="1" a="1"/>
  <c r="P1529" i="1" s="1"/>
  <c r="P1532" i="1" a="1"/>
  <c r="P1532" i="1" s="1"/>
  <c r="P1534" i="1" a="1"/>
  <c r="P1534" i="1" s="1"/>
  <c r="P1339" i="1" a="1"/>
  <c r="P1339" i="1" s="1"/>
  <c r="P1425" i="1" a="1"/>
  <c r="P1425" i="1" s="1"/>
  <c r="P1535" i="1" a="1"/>
  <c r="P1535" i="1" s="1"/>
  <c r="P1119" i="1" a="1"/>
  <c r="P1119" i="1" s="1"/>
  <c r="P1241" i="1" a="1"/>
  <c r="P1241" i="1" s="1"/>
  <c r="P1376" i="1" a="1"/>
  <c r="P1376" i="1" s="1"/>
  <c r="P1522" i="1" a="1"/>
  <c r="P1522" i="1" s="1"/>
  <c r="P1526" i="1" a="1"/>
  <c r="P1526" i="1" s="1"/>
  <c r="P1528" i="1" a="1"/>
  <c r="P1528" i="1" s="1"/>
  <c r="P1348" i="1" a="1"/>
  <c r="P1348" i="1" s="1"/>
  <c r="P1423" i="1" a="1"/>
  <c r="P1423" i="1" s="1"/>
  <c r="P1431" i="1" a="1"/>
  <c r="P1431" i="1" s="1"/>
  <c r="P1433" i="1" a="1"/>
  <c r="P1433" i="1" s="1"/>
  <c r="P1435" i="1" a="1"/>
  <c r="P1435" i="1" s="1"/>
  <c r="P1437" i="1" a="1"/>
  <c r="P1437" i="1" s="1"/>
  <c r="P1439" i="1" a="1"/>
  <c r="P1439" i="1" s="1"/>
  <c r="P1441" i="1" a="1"/>
  <c r="P1441" i="1" s="1"/>
  <c r="P1443" i="1" a="1"/>
  <c r="P1443" i="1" s="1"/>
  <c r="P1445" i="1" a="1"/>
  <c r="P1445" i="1" s="1"/>
  <c r="P1447" i="1" a="1"/>
  <c r="P1447" i="1" s="1"/>
  <c r="P1449" i="1" a="1"/>
  <c r="P1449" i="1" s="1"/>
  <c r="P1451" i="1" a="1"/>
  <c r="P1451" i="1" s="1"/>
  <c r="P1453" i="1" a="1"/>
  <c r="P1453" i="1" s="1"/>
  <c r="P1455" i="1" a="1"/>
  <c r="P1455" i="1" s="1"/>
  <c r="P1457" i="1" a="1"/>
  <c r="P1457" i="1" s="1"/>
  <c r="P1459" i="1" a="1"/>
  <c r="P1459" i="1" s="1"/>
  <c r="P1461" i="1" a="1"/>
  <c r="P1461" i="1" s="1"/>
  <c r="P1463" i="1" a="1"/>
  <c r="P1463" i="1" s="1"/>
  <c r="P1465" i="1" a="1"/>
  <c r="P1465" i="1" s="1"/>
  <c r="P1467" i="1" a="1"/>
  <c r="P1467" i="1" s="1"/>
  <c r="P1469" i="1" a="1"/>
  <c r="P1469" i="1" s="1"/>
  <c r="P1471" i="1" a="1"/>
  <c r="P1471" i="1" s="1"/>
  <c r="P1473" i="1" a="1"/>
  <c r="P1473" i="1" s="1"/>
  <c r="P1475" i="1" a="1"/>
  <c r="P1475" i="1" s="1"/>
  <c r="B1475" i="14" s="1"/>
  <c r="P1477" i="1" a="1"/>
  <c r="P1477" i="1" s="1"/>
  <c r="P1479" i="1" a="1"/>
  <c r="P1479" i="1" s="1"/>
  <c r="P1481" i="1" a="1"/>
  <c r="P1481" i="1" s="1"/>
  <c r="P1483" i="1" a="1"/>
  <c r="P1483" i="1" s="1"/>
  <c r="P1485" i="1" a="1"/>
  <c r="P1485" i="1" s="1"/>
  <c r="P1487" i="1" a="1"/>
  <c r="P1487" i="1" s="1"/>
  <c r="P1489" i="1" a="1"/>
  <c r="P1489" i="1" s="1"/>
  <c r="P1491" i="1" a="1"/>
  <c r="P1491" i="1" s="1"/>
  <c r="P1493" i="1" a="1"/>
  <c r="P1493" i="1" s="1"/>
  <c r="P1495" i="1" a="1"/>
  <c r="P1495" i="1" s="1"/>
  <c r="P1497" i="1" a="1"/>
  <c r="P1497" i="1" s="1"/>
  <c r="P1499" i="1" a="1"/>
  <c r="P1499" i="1" s="1"/>
  <c r="P1501" i="1" a="1"/>
  <c r="P1501" i="1" s="1"/>
  <c r="P1503" i="1" a="1"/>
  <c r="P1503" i="1" s="1"/>
  <c r="P1505" i="1" a="1"/>
  <c r="P1505" i="1" s="1"/>
  <c r="P1507" i="1" a="1"/>
  <c r="P1507" i="1" s="1"/>
  <c r="P1509" i="1" a="1"/>
  <c r="P1509" i="1" s="1"/>
  <c r="P1511" i="1" a="1"/>
  <c r="P1511" i="1" s="1"/>
  <c r="P1513" i="1" a="1"/>
  <c r="P1513" i="1" s="1"/>
  <c r="P1515" i="1" a="1"/>
  <c r="P1515" i="1" s="1"/>
  <c r="P1517" i="1" a="1"/>
  <c r="P1517" i="1" s="1"/>
  <c r="P1519" i="1" a="1"/>
  <c r="P1519" i="1" s="1"/>
  <c r="P1521" i="1" a="1"/>
  <c r="P1521" i="1" s="1"/>
  <c r="P1531" i="1" a="1"/>
  <c r="P1531" i="1" s="1"/>
  <c r="P1536" i="1" a="1"/>
  <c r="P1536" i="1" s="1"/>
  <c r="P1544" i="1" a="1"/>
  <c r="P1544" i="1" s="1"/>
  <c r="P1546" i="1" a="1"/>
  <c r="P1546" i="1" s="1"/>
  <c r="P1312" i="1" a="1"/>
  <c r="P1312" i="1" s="1"/>
  <c r="P1328" i="1" a="1"/>
  <c r="P1328" i="1" s="1"/>
  <c r="P1357" i="1" a="1"/>
  <c r="P1357" i="1" s="1"/>
  <c r="P1383" i="1" a="1"/>
  <c r="P1383" i="1" s="1"/>
  <c r="P1429" i="1" a="1"/>
  <c r="P1429" i="1" s="1"/>
  <c r="P1314" i="1" a="1"/>
  <c r="P1314" i="1" s="1"/>
  <c r="P1582" i="1" a="1"/>
  <c r="P1582" i="1" s="1"/>
  <c r="P1596" i="1" a="1"/>
  <c r="P1596" i="1" s="1"/>
  <c r="P1612" i="1" a="1"/>
  <c r="P1612" i="1" s="1"/>
  <c r="P1628" i="1" a="1"/>
  <c r="P1628" i="1" s="1"/>
  <c r="P1644" i="1" a="1"/>
  <c r="P1644" i="1" s="1"/>
  <c r="P1653" i="1" a="1"/>
  <c r="P1653" i="1" s="1"/>
  <c r="P1666" i="1" a="1"/>
  <c r="P1666" i="1" s="1"/>
  <c r="P1678" i="1" a="1"/>
  <c r="P1678" i="1" s="1"/>
  <c r="P1691" i="1" a="1"/>
  <c r="P1691" i="1" s="1"/>
  <c r="P1692" i="1" a="1"/>
  <c r="P1692" i="1" s="1"/>
  <c r="P1525" i="1" a="1"/>
  <c r="P1525" i="1" s="1"/>
  <c r="P1541" i="1" a="1"/>
  <c r="P1541" i="1" s="1"/>
  <c r="P1583" i="1" a="1"/>
  <c r="P1583" i="1" s="1"/>
  <c r="P1584" i="1" a="1"/>
  <c r="P1584" i="1" s="1"/>
  <c r="P1585" i="1" a="1"/>
  <c r="P1585" i="1" s="1"/>
  <c r="P1597" i="1" a="1"/>
  <c r="P1597" i="1" s="1"/>
  <c r="P1598" i="1" a="1"/>
  <c r="P1598" i="1" s="1"/>
  <c r="P1599" i="1" a="1"/>
  <c r="P1599" i="1" s="1"/>
  <c r="P1613" i="1" a="1"/>
  <c r="P1613" i="1" s="1"/>
  <c r="P1614" i="1" a="1"/>
  <c r="P1614" i="1" s="1"/>
  <c r="P1615" i="1" a="1"/>
  <c r="P1615" i="1" s="1"/>
  <c r="P1629" i="1" a="1"/>
  <c r="P1629" i="1" s="1"/>
  <c r="P1630" i="1" a="1"/>
  <c r="P1630" i="1" s="1"/>
  <c r="P1631" i="1" a="1"/>
  <c r="P1631" i="1" s="1"/>
  <c r="P1645" i="1" a="1"/>
  <c r="P1645" i="1" s="1"/>
  <c r="P1646" i="1" a="1"/>
  <c r="P1646" i="1" s="1"/>
  <c r="P1647" i="1" a="1"/>
  <c r="P1647" i="1" s="1"/>
  <c r="P1651" i="1" a="1"/>
  <c r="P1651" i="1" s="1"/>
  <c r="P1652" i="1" a="1"/>
  <c r="P1652" i="1" s="1"/>
  <c r="P1663" i="1" a="1"/>
  <c r="P1663" i="1" s="1"/>
  <c r="P1664" i="1" a="1"/>
  <c r="P1664" i="1" s="1"/>
  <c r="P1665" i="1" a="1"/>
  <c r="P1665" i="1" s="1"/>
  <c r="P1677" i="1" a="1"/>
  <c r="P1677" i="1" s="1"/>
  <c r="P1690" i="1" a="1"/>
  <c r="P1690" i="1" s="1"/>
  <c r="P1549" i="1" a="1"/>
  <c r="P1549" i="1" s="1"/>
  <c r="P1551" i="1" a="1"/>
  <c r="P1551" i="1" s="1"/>
  <c r="P1553" i="1" a="1"/>
  <c r="P1553" i="1" s="1"/>
  <c r="P1555" i="1" a="1"/>
  <c r="P1555" i="1" s="1"/>
  <c r="P1557" i="1" a="1"/>
  <c r="P1557" i="1" s="1"/>
  <c r="P1559" i="1" a="1"/>
  <c r="P1559" i="1" s="1"/>
  <c r="P1561" i="1" a="1"/>
  <c r="P1561" i="1" s="1"/>
  <c r="P1563" i="1" a="1"/>
  <c r="P1563" i="1" s="1"/>
  <c r="P1565" i="1" a="1"/>
  <c r="P1565" i="1" s="1"/>
  <c r="P1567" i="1" a="1"/>
  <c r="P1567" i="1" s="1"/>
  <c r="P1574" i="1" a="1"/>
  <c r="P1574" i="1" s="1"/>
  <c r="P1586" i="1" a="1"/>
  <c r="P1586" i="1" s="1"/>
  <c r="P1600" i="1" a="1"/>
  <c r="P1600" i="1" s="1"/>
  <c r="P1616" i="1" a="1"/>
  <c r="P1616" i="1" s="1"/>
  <c r="P1632" i="1" a="1"/>
  <c r="P1632" i="1" s="1"/>
  <c r="P1648" i="1" a="1"/>
  <c r="P1648" i="1" s="1"/>
  <c r="P1649" i="1" a="1"/>
  <c r="P1649" i="1" s="1"/>
  <c r="P1650" i="1" a="1"/>
  <c r="P1650" i="1" s="1"/>
  <c r="P1662" i="1" a="1"/>
  <c r="P1662" i="1" s="1"/>
  <c r="P1675" i="1" a="1"/>
  <c r="P1675" i="1" s="1"/>
  <c r="P1676" i="1" a="1"/>
  <c r="P1676" i="1" s="1"/>
  <c r="P1687" i="1" a="1"/>
  <c r="P1687" i="1" s="1"/>
  <c r="P1688" i="1" a="1"/>
  <c r="P1688" i="1" s="1"/>
  <c r="P1689" i="1" a="1"/>
  <c r="P1689" i="1" s="1"/>
  <c r="P1696" i="1" a="1"/>
  <c r="P1696" i="1" s="1"/>
  <c r="P1527" i="1" a="1"/>
  <c r="P1527" i="1" s="1"/>
  <c r="P1539" i="1" a="1"/>
  <c r="P1539" i="1" s="1"/>
  <c r="P1542" i="1" a="1"/>
  <c r="P1542" i="1" s="1"/>
  <c r="P1576" i="1" a="1"/>
  <c r="P1576" i="1" s="1"/>
  <c r="P1587" i="1" a="1"/>
  <c r="P1587" i="1" s="1"/>
  <c r="P1588" i="1" a="1"/>
  <c r="P1588" i="1" s="1"/>
  <c r="P1589" i="1" a="1"/>
  <c r="P1589" i="1" s="1"/>
  <c r="P1601" i="1" a="1"/>
  <c r="P1601" i="1" s="1"/>
  <c r="P1602" i="1" a="1"/>
  <c r="P1602" i="1" s="1"/>
  <c r="P1603" i="1" a="1"/>
  <c r="P1603" i="1" s="1"/>
  <c r="P1617" i="1" a="1"/>
  <c r="P1617" i="1" s="1"/>
  <c r="P1618" i="1" a="1"/>
  <c r="P1618" i="1" s="1"/>
  <c r="P1619" i="1" a="1"/>
  <c r="P1619" i="1" s="1"/>
  <c r="P1633" i="1" a="1"/>
  <c r="P1633" i="1" s="1"/>
  <c r="P1634" i="1" a="1"/>
  <c r="P1634" i="1" s="1"/>
  <c r="P1635" i="1" a="1"/>
  <c r="P1635" i="1" s="1"/>
  <c r="P1661" i="1" a="1"/>
  <c r="P1661" i="1" s="1"/>
  <c r="P1674" i="1" a="1"/>
  <c r="P1674" i="1" s="1"/>
  <c r="P1686" i="1" a="1"/>
  <c r="P1686" i="1" s="1"/>
  <c r="P1530" i="1" a="1"/>
  <c r="P1530" i="1" s="1"/>
  <c r="P1590" i="1" a="1"/>
  <c r="P1590" i="1" s="1"/>
  <c r="P1604" i="1" a="1"/>
  <c r="P1604" i="1" s="1"/>
  <c r="P1620" i="1" a="1"/>
  <c r="P1620" i="1" s="1"/>
  <c r="P1636" i="1" a="1"/>
  <c r="P1636" i="1" s="1"/>
  <c r="P1659" i="1" a="1"/>
  <c r="P1659" i="1" s="1"/>
  <c r="P1660" i="1" a="1"/>
  <c r="P1660" i="1" s="1"/>
  <c r="P1671" i="1" a="1"/>
  <c r="P1671" i="1" s="1"/>
  <c r="P1672" i="1" a="1"/>
  <c r="P1672" i="1" s="1"/>
  <c r="P1673" i="1" a="1"/>
  <c r="P1673" i="1" s="1"/>
  <c r="P1685" i="1" a="1"/>
  <c r="P1685" i="1" s="1"/>
  <c r="P1569" i="1" a="1"/>
  <c r="P1569" i="1" s="1"/>
  <c r="P1577" i="1" a="1"/>
  <c r="P1577" i="1" s="1"/>
  <c r="P1591" i="1" a="1"/>
  <c r="P1591" i="1" s="1"/>
  <c r="P1592" i="1" a="1"/>
  <c r="P1592" i="1" s="1"/>
  <c r="P1593" i="1" a="1"/>
  <c r="P1593" i="1" s="1"/>
  <c r="P1605" i="1" a="1"/>
  <c r="P1605" i="1" s="1"/>
  <c r="P1606" i="1" a="1"/>
  <c r="P1606" i="1" s="1"/>
  <c r="P1607" i="1" a="1"/>
  <c r="P1607" i="1" s="1"/>
  <c r="P1621" i="1" a="1"/>
  <c r="P1621" i="1" s="1"/>
  <c r="P1622" i="1" a="1"/>
  <c r="P1622" i="1" s="1"/>
  <c r="P1623" i="1" a="1"/>
  <c r="P1623" i="1" s="1"/>
  <c r="P1637" i="1" a="1"/>
  <c r="P1637" i="1" s="1"/>
  <c r="P1638" i="1" a="1"/>
  <c r="P1638" i="1" s="1"/>
  <c r="P1639" i="1" a="1"/>
  <c r="P1639" i="1" s="1"/>
  <c r="P1658" i="1" a="1"/>
  <c r="P1658" i="1" s="1"/>
  <c r="P1670" i="1" a="1"/>
  <c r="P1670" i="1" s="1"/>
  <c r="P1683" i="1" a="1"/>
  <c r="P1683" i="1" s="1"/>
  <c r="P1684" i="1" a="1"/>
  <c r="P1684" i="1" s="1"/>
  <c r="P1695" i="1" a="1"/>
  <c r="P1695" i="1" s="1"/>
  <c r="P1571" i="1" a="1"/>
  <c r="P1571" i="1" s="1"/>
  <c r="P1572" i="1" a="1"/>
  <c r="P1572" i="1" s="1"/>
  <c r="P1573" i="1" a="1"/>
  <c r="P1573" i="1" s="1"/>
  <c r="B1573" i="14" s="1"/>
  <c r="P1579" i="1" a="1"/>
  <c r="P1579" i="1" s="1"/>
  <c r="P1580" i="1" a="1"/>
  <c r="P1580" i="1" s="1"/>
  <c r="P1581" i="1" a="1"/>
  <c r="P1581" i="1" s="1"/>
  <c r="P1595" i="1" a="1"/>
  <c r="P1595" i="1" s="1"/>
  <c r="P1609" i="1" a="1"/>
  <c r="P1609" i="1" s="1"/>
  <c r="P1610" i="1" a="1"/>
  <c r="P1610" i="1" s="1"/>
  <c r="P1611" i="1" a="1"/>
  <c r="P1611" i="1" s="1"/>
  <c r="P1625" i="1" a="1"/>
  <c r="P1625" i="1" s="1"/>
  <c r="P1626" i="1" a="1"/>
  <c r="P1626" i="1" s="1"/>
  <c r="P1627" i="1" a="1"/>
  <c r="P1627" i="1" s="1"/>
  <c r="P1641" i="1" a="1"/>
  <c r="P1641" i="1" s="1"/>
  <c r="P1642" i="1" a="1"/>
  <c r="P1642" i="1" s="1"/>
  <c r="P1643" i="1" a="1"/>
  <c r="P1643" i="1" s="1"/>
  <c r="P1654" i="1" a="1"/>
  <c r="P1654" i="1" s="1"/>
  <c r="P1562" i="1" a="1"/>
  <c r="P1562" i="1" s="1"/>
  <c r="P1594" i="1" a="1"/>
  <c r="P1594" i="1" s="1"/>
  <c r="P1624" i="1" a="1"/>
  <c r="P1624" i="1" s="1"/>
  <c r="P1669" i="1" a="1"/>
  <c r="P1669" i="1" s="1"/>
  <c r="P1682" i="1" a="1"/>
  <c r="P1682" i="1" s="1"/>
  <c r="P1697" i="1" a="1"/>
  <c r="P1697" i="1" s="1"/>
  <c r="P1707" i="1" a="1"/>
  <c r="P1707" i="1" s="1"/>
  <c r="P1709" i="1" a="1"/>
  <c r="P1709" i="1" s="1"/>
  <c r="P1711" i="1" a="1"/>
  <c r="P1711" i="1" s="1"/>
  <c r="P1712" i="1" a="1"/>
  <c r="P1712" i="1" s="1"/>
  <c r="P1713" i="1" a="1"/>
  <c r="P1713" i="1" s="1"/>
  <c r="P1726" i="1" a="1"/>
  <c r="P1726" i="1" s="1"/>
  <c r="P1728" i="1" a="1"/>
  <c r="P1728" i="1" s="1"/>
  <c r="P1730" i="1" a="1"/>
  <c r="P1730" i="1" s="1"/>
  <c r="P1734" i="1" a="1"/>
  <c r="P1734" i="1" s="1"/>
  <c r="P1739" i="1" a="1"/>
  <c r="P1739" i="1" s="1"/>
  <c r="P1755" i="1" a="1"/>
  <c r="P1755" i="1" s="1"/>
  <c r="P1756" i="1" a="1"/>
  <c r="P1756" i="1" s="1"/>
  <c r="P1757" i="1" a="1"/>
  <c r="P1757" i="1" s="1"/>
  <c r="P1771" i="1" a="1"/>
  <c r="P1771" i="1" s="1"/>
  <c r="P1772" i="1" a="1"/>
  <c r="P1772" i="1" s="1"/>
  <c r="P1792" i="1" a="1"/>
  <c r="P1792" i="1" s="1"/>
  <c r="P1793" i="1" a="1"/>
  <c r="P1793" i="1" s="1"/>
  <c r="P1798" i="1" a="1"/>
  <c r="P1798" i="1" s="1"/>
  <c r="P1803" i="1" a="1"/>
  <c r="P1803" i="1" s="1"/>
  <c r="P1807" i="1" a="1"/>
  <c r="P1807" i="1" s="1"/>
  <c r="P1823" i="1" a="1"/>
  <c r="P1823" i="1" s="1"/>
  <c r="P1842" i="1" a="1"/>
  <c r="P1842" i="1" s="1"/>
  <c r="P1857" i="1" a="1"/>
  <c r="P1857" i="1" s="1"/>
  <c r="P1874" i="1" a="1"/>
  <c r="P1874" i="1" s="1"/>
  <c r="P1881" i="1" a="1"/>
  <c r="P1881" i="1" s="1"/>
  <c r="P1895" i="1" a="1"/>
  <c r="P1895" i="1" s="1"/>
  <c r="P1896" i="1" a="1"/>
  <c r="P1896" i="1" s="1"/>
  <c r="P1911" i="1" a="1"/>
  <c r="P1911" i="1" s="1"/>
  <c r="B1911" i="14" s="1"/>
  <c r="P1912" i="1" a="1"/>
  <c r="P1912" i="1" s="1"/>
  <c r="P1921" i="1" a="1"/>
  <c r="P1921" i="1" s="1"/>
  <c r="P1931" i="1" a="1"/>
  <c r="P1931" i="1" s="1"/>
  <c r="P1932" i="1" a="1"/>
  <c r="P1932" i="1" s="1"/>
  <c r="P1933" i="1" a="1"/>
  <c r="P1933" i="1" s="1"/>
  <c r="P1934" i="1" a="1"/>
  <c r="P1934" i="1" s="1"/>
  <c r="P1942" i="1" a="1"/>
  <c r="P1942" i="1" s="1"/>
  <c r="P1548" i="1" a="1"/>
  <c r="P1548" i="1" s="1"/>
  <c r="P1564" i="1" a="1"/>
  <c r="P1564" i="1" s="1"/>
  <c r="P1640" i="1" a="1"/>
  <c r="P1640" i="1" s="1"/>
  <c r="P1656" i="1" a="1"/>
  <c r="P1656" i="1" s="1"/>
  <c r="P1700" i="1" a="1"/>
  <c r="P1700" i="1" s="1"/>
  <c r="P1714" i="1" a="1"/>
  <c r="P1714" i="1" s="1"/>
  <c r="P1715" i="1" a="1"/>
  <c r="P1715" i="1" s="1"/>
  <c r="P1737" i="1" a="1"/>
  <c r="P1737" i="1" s="1"/>
  <c r="P1738" i="1" a="1"/>
  <c r="P1738" i="1" s="1"/>
  <c r="P1758" i="1" a="1"/>
  <c r="P1758" i="1" s="1"/>
  <c r="P1773" i="1" a="1"/>
  <c r="P1773" i="1" s="1"/>
  <c r="P1774" i="1" a="1"/>
  <c r="P1774" i="1" s="1"/>
  <c r="P1797" i="1" a="1"/>
  <c r="P1797" i="1" s="1"/>
  <c r="P1810" i="1" a="1"/>
  <c r="P1810" i="1" s="1"/>
  <c r="P1814" i="1" a="1"/>
  <c r="P1814" i="1" s="1"/>
  <c r="P1815" i="1" a="1"/>
  <c r="P1815" i="1" s="1"/>
  <c r="P1816" i="1" a="1"/>
  <c r="P1816" i="1" s="1"/>
  <c r="P1821" i="1" a="1"/>
  <c r="P1821" i="1" s="1"/>
  <c r="P1822" i="1" a="1"/>
  <c r="P1822" i="1" s="1"/>
  <c r="P1824" i="1" a="1"/>
  <c r="P1824" i="1" s="1"/>
  <c r="P1825" i="1" a="1"/>
  <c r="P1825" i="1" s="1"/>
  <c r="P1837" i="1" a="1"/>
  <c r="P1837" i="1" s="1"/>
  <c r="P1858" i="1" a="1"/>
  <c r="P1858" i="1" s="1"/>
  <c r="P1869" i="1" a="1"/>
  <c r="P1869" i="1" s="1"/>
  <c r="P1882" i="1" a="1"/>
  <c r="P1882" i="1" s="1"/>
  <c r="P1897" i="1" a="1"/>
  <c r="P1897" i="1" s="1"/>
  <c r="P1913" i="1" a="1"/>
  <c r="P1913" i="1" s="1"/>
  <c r="P1922" i="1" a="1"/>
  <c r="P1922" i="1" s="1"/>
  <c r="P1935" i="1" a="1"/>
  <c r="P1935" i="1" s="1"/>
  <c r="P1936" i="1" a="1"/>
  <c r="P1936" i="1" s="1"/>
  <c r="P1550" i="1" a="1"/>
  <c r="P1550" i="1" s="1"/>
  <c r="P1566" i="1" a="1"/>
  <c r="P1566" i="1" s="1"/>
  <c r="P1701" i="1" a="1"/>
  <c r="P1701" i="1" s="1"/>
  <c r="P1702" i="1" a="1"/>
  <c r="P1702" i="1" s="1"/>
  <c r="P1703" i="1" a="1"/>
  <c r="P1703" i="1" s="1"/>
  <c r="P1716" i="1" a="1"/>
  <c r="P1716" i="1" s="1"/>
  <c r="P1717" i="1" a="1"/>
  <c r="P1717" i="1" s="1"/>
  <c r="P1733" i="1" a="1"/>
  <c r="P1733" i="1" s="1"/>
  <c r="P1747" i="1" a="1"/>
  <c r="P1747" i="1" s="1"/>
  <c r="P1759" i="1" a="1"/>
  <c r="P1759" i="1" s="1"/>
  <c r="P1760" i="1" a="1"/>
  <c r="P1760" i="1" s="1"/>
  <c r="P1775" i="1" a="1"/>
  <c r="P1775" i="1" s="1"/>
  <c r="P1776" i="1" a="1"/>
  <c r="P1776" i="1" s="1"/>
  <c r="P1791" i="1" a="1"/>
  <c r="P1791" i="1" s="1"/>
  <c r="P1802" i="1" a="1"/>
  <c r="P1802" i="1" s="1"/>
  <c r="P1813" i="1" a="1"/>
  <c r="P1813" i="1" s="1"/>
  <c r="P1817" i="1" a="1"/>
  <c r="P1817" i="1" s="1"/>
  <c r="P1820" i="1" a="1"/>
  <c r="P1820" i="1" s="1"/>
  <c r="P1826" i="1" a="1"/>
  <c r="P1826" i="1" s="1"/>
  <c r="P1827" i="1" a="1"/>
  <c r="P1827" i="1" s="1"/>
  <c r="P1828" i="1" a="1"/>
  <c r="P1828" i="1" s="1"/>
  <c r="P1829" i="1" a="1"/>
  <c r="P1829" i="1" s="1"/>
  <c r="P1830" i="1" a="1"/>
  <c r="P1830" i="1" s="1"/>
  <c r="P1831" i="1" a="1"/>
  <c r="P1831" i="1" s="1"/>
  <c r="P1838" i="1" a="1"/>
  <c r="P1838" i="1" s="1"/>
  <c r="P1843" i="1" a="1"/>
  <c r="P1843" i="1" s="1"/>
  <c r="P1844" i="1" a="1"/>
  <c r="P1844" i="1" s="1"/>
  <c r="P1845" i="1" a="1"/>
  <c r="P1845" i="1" s="1"/>
  <c r="P1846" i="1" a="1"/>
  <c r="P1846" i="1" s="1"/>
  <c r="P1859" i="1" a="1"/>
  <c r="P1859" i="1" s="1"/>
  <c r="P1860" i="1" a="1"/>
  <c r="P1860" i="1" s="1"/>
  <c r="P1861" i="1" a="1"/>
  <c r="P1861" i="1" s="1"/>
  <c r="P1862" i="1" a="1"/>
  <c r="P1862" i="1" s="1"/>
  <c r="P1870" i="1" a="1"/>
  <c r="P1870" i="1" s="1"/>
  <c r="P1875" i="1" a="1"/>
  <c r="P1875" i="1" s="1"/>
  <c r="P1883" i="1" a="1"/>
  <c r="P1883" i="1" s="1"/>
  <c r="P1884" i="1" a="1"/>
  <c r="P1884" i="1" s="1"/>
  <c r="P1898" i="1" a="1"/>
  <c r="P1898" i="1" s="1"/>
  <c r="P1937" i="1" a="1"/>
  <c r="P1937" i="1" s="1"/>
  <c r="P1552" i="1" a="1"/>
  <c r="P1552" i="1" s="1"/>
  <c r="P1568" i="1" a="1"/>
  <c r="P1568" i="1" s="1"/>
  <c r="P1679" i="1" a="1"/>
  <c r="P1679" i="1" s="1"/>
  <c r="P1704" i="1" a="1"/>
  <c r="P1704" i="1" s="1"/>
  <c r="P1718" i="1" a="1"/>
  <c r="P1718" i="1" s="1"/>
  <c r="P1719" i="1" a="1"/>
  <c r="P1719" i="1" s="1"/>
  <c r="P1736" i="1" a="1"/>
  <c r="P1736" i="1" s="1"/>
  <c r="P1761" i="1" a="1"/>
  <c r="P1761" i="1" s="1"/>
  <c r="P1762" i="1" a="1"/>
  <c r="P1762" i="1" s="1"/>
  <c r="P1777" i="1" a="1"/>
  <c r="P1777" i="1" s="1"/>
  <c r="P1778" i="1" a="1"/>
  <c r="P1778" i="1" s="1"/>
  <c r="P1790" i="1" a="1"/>
  <c r="P1790" i="1" s="1"/>
  <c r="P1796" i="1" a="1"/>
  <c r="P1796" i="1" s="1"/>
  <c r="P1801" i="1" a="1"/>
  <c r="P1801" i="1" s="1"/>
  <c r="P1806" i="1" a="1"/>
  <c r="P1806" i="1" s="1"/>
  <c r="P1812" i="1" a="1"/>
  <c r="P1812" i="1" s="1"/>
  <c r="P1818" i="1" a="1"/>
  <c r="P1818" i="1" s="1"/>
  <c r="P1819" i="1" a="1"/>
  <c r="P1819" i="1" s="1"/>
  <c r="P1832" i="1" a="1"/>
  <c r="P1832" i="1" s="1"/>
  <c r="P1833" i="1" a="1"/>
  <c r="P1833" i="1" s="1"/>
  <c r="P1847" i="1" a="1"/>
  <c r="P1847" i="1" s="1"/>
  <c r="P1848" i="1" a="1"/>
  <c r="P1848" i="1" s="1"/>
  <c r="P1863" i="1" a="1"/>
  <c r="P1863" i="1" s="1"/>
  <c r="P1864" i="1" a="1"/>
  <c r="P1864" i="1" s="1"/>
  <c r="P1876" i="1" a="1"/>
  <c r="P1876" i="1" s="1"/>
  <c r="P1885" i="1" a="1"/>
  <c r="P1885" i="1" s="1"/>
  <c r="P1886" i="1" a="1"/>
  <c r="P1886" i="1" s="1"/>
  <c r="P1899" i="1" a="1"/>
  <c r="P1899" i="1" s="1"/>
  <c r="P1900" i="1" a="1"/>
  <c r="P1900" i="1" s="1"/>
  <c r="P1901" i="1" a="1"/>
  <c r="P1901" i="1" s="1"/>
  <c r="P1902" i="1" a="1"/>
  <c r="P1902" i="1" s="1"/>
  <c r="P1914" i="1" a="1"/>
  <c r="P1914" i="1" s="1"/>
  <c r="P1554" i="1" a="1"/>
  <c r="P1554" i="1" s="1"/>
  <c r="P1655" i="1" a="1"/>
  <c r="P1655" i="1" s="1"/>
  <c r="P1694" i="1" a="1"/>
  <c r="P1694" i="1" s="1"/>
  <c r="P1699" i="1" a="1"/>
  <c r="P1699" i="1" s="1"/>
  <c r="P1705" i="1" a="1"/>
  <c r="P1705" i="1" s="1"/>
  <c r="P1706" i="1" a="1"/>
  <c r="P1706" i="1" s="1"/>
  <c r="P1708" i="1" a="1"/>
  <c r="P1708" i="1" s="1"/>
  <c r="P1710" i="1" a="1"/>
  <c r="P1710" i="1" s="1"/>
  <c r="P1720" i="1" a="1"/>
  <c r="P1720" i="1" s="1"/>
  <c r="P1721" i="1" a="1"/>
  <c r="P1721" i="1" s="1"/>
  <c r="P1725" i="1" a="1"/>
  <c r="P1725" i="1" s="1"/>
  <c r="P1727" i="1" a="1"/>
  <c r="P1727" i="1" s="1"/>
  <c r="B1727" i="14" s="1"/>
  <c r="P1729" i="1" a="1"/>
  <c r="P1729" i="1" s="1"/>
  <c r="P1732" i="1" a="1"/>
  <c r="P1732" i="1" s="1"/>
  <c r="P1744" i="1" a="1"/>
  <c r="P1744" i="1" s="1"/>
  <c r="P1745" i="1" a="1"/>
  <c r="P1745" i="1" s="1"/>
  <c r="P1746" i="1" a="1"/>
  <c r="P1746" i="1" s="1"/>
  <c r="P1748" i="1" a="1"/>
  <c r="P1748" i="1" s="1"/>
  <c r="P1749" i="1" a="1"/>
  <c r="P1749" i="1" s="1"/>
  <c r="P1763" i="1" a="1"/>
  <c r="P1763" i="1" s="1"/>
  <c r="P1764" i="1" a="1"/>
  <c r="P1764" i="1" s="1"/>
  <c r="P1779" i="1" a="1"/>
  <c r="P1779" i="1" s="1"/>
  <c r="P1780" i="1" a="1"/>
  <c r="P1780" i="1" s="1"/>
  <c r="P1786" i="1" a="1"/>
  <c r="P1786" i="1" s="1"/>
  <c r="P1787" i="1" a="1"/>
  <c r="P1787" i="1" s="1"/>
  <c r="P1788" i="1" a="1"/>
  <c r="P1788" i="1" s="1"/>
  <c r="P1789" i="1" a="1"/>
  <c r="P1789" i="1" s="1"/>
  <c r="P1805" i="1" a="1"/>
  <c r="P1805" i="1" s="1"/>
  <c r="P1809" i="1" a="1"/>
  <c r="P1809" i="1" s="1"/>
  <c r="P1834" i="1" a="1"/>
  <c r="P1834" i="1" s="1"/>
  <c r="P1839" i="1" a="1"/>
  <c r="P1839" i="1" s="1"/>
  <c r="P1849" i="1" a="1"/>
  <c r="P1849" i="1" s="1"/>
  <c r="P1865" i="1" a="1"/>
  <c r="P1865" i="1" s="1"/>
  <c r="P1871" i="1" a="1"/>
  <c r="P1871" i="1" s="1"/>
  <c r="P1887" i="1" a="1"/>
  <c r="P1887" i="1" s="1"/>
  <c r="P1888" i="1" a="1"/>
  <c r="P1888" i="1" s="1"/>
  <c r="P1903" i="1" a="1"/>
  <c r="P1903" i="1" s="1"/>
  <c r="P1904" i="1" a="1"/>
  <c r="P1904" i="1" s="1"/>
  <c r="P1924" i="1" a="1"/>
  <c r="P1924" i="1" s="1"/>
  <c r="P1925" i="1" a="1"/>
  <c r="P1925" i="1" s="1"/>
  <c r="P1926" i="1" a="1"/>
  <c r="P1926" i="1" s="1"/>
  <c r="P1939" i="1" a="1"/>
  <c r="P1939" i="1" s="1"/>
  <c r="P1556" i="1" a="1"/>
  <c r="P1556" i="1" s="1"/>
  <c r="P1570" i="1" a="1"/>
  <c r="P1570" i="1" s="1"/>
  <c r="P1667" i="1" a="1"/>
  <c r="P1667" i="1" s="1"/>
  <c r="P1680" i="1" a="1"/>
  <c r="P1680" i="1" s="1"/>
  <c r="P1693" i="1" a="1"/>
  <c r="P1693" i="1" s="1"/>
  <c r="P1722" i="1" a="1"/>
  <c r="P1722" i="1" s="1"/>
  <c r="P1723" i="1" a="1"/>
  <c r="P1723" i="1" s="1"/>
  <c r="P1743" i="1" a="1"/>
  <c r="P1743" i="1" s="1"/>
  <c r="P1750" i="1" a="1"/>
  <c r="P1750" i="1" s="1"/>
  <c r="P1751" i="1" a="1"/>
  <c r="P1751" i="1" s="1"/>
  <c r="P1765" i="1" a="1"/>
  <c r="P1765" i="1" s="1"/>
  <c r="P1766" i="1" a="1"/>
  <c r="P1766" i="1" s="1"/>
  <c r="P1781" i="1" a="1"/>
  <c r="P1781" i="1" s="1"/>
  <c r="P1782" i="1" a="1"/>
  <c r="P1782" i="1" s="1"/>
  <c r="P1785" i="1" a="1"/>
  <c r="P1785" i="1" s="1"/>
  <c r="P1795" i="1" a="1"/>
  <c r="P1795" i="1" s="1"/>
  <c r="P1800" i="1" a="1"/>
  <c r="P1800" i="1" s="1"/>
  <c r="P1840" i="1" a="1"/>
  <c r="P1840" i="1" s="1"/>
  <c r="P1850" i="1" a="1"/>
  <c r="P1850" i="1" s="1"/>
  <c r="P1866" i="1" a="1"/>
  <c r="P1866" i="1" s="1"/>
  <c r="P1872" i="1" a="1"/>
  <c r="P1872" i="1" s="1"/>
  <c r="P1877" i="1" a="1"/>
  <c r="P1877" i="1" s="1"/>
  <c r="P1878" i="1" a="1"/>
  <c r="P1878" i="1" s="1"/>
  <c r="P1889" i="1" a="1"/>
  <c r="P1889" i="1" s="1"/>
  <c r="P1905" i="1" a="1"/>
  <c r="P1905" i="1" s="1"/>
  <c r="P1915" i="1" a="1"/>
  <c r="P1915" i="1" s="1"/>
  <c r="P1927" i="1" a="1"/>
  <c r="P1927" i="1" s="1"/>
  <c r="P1928" i="1" a="1"/>
  <c r="P1928" i="1" s="1"/>
  <c r="P1940" i="1" a="1"/>
  <c r="P1940" i="1" s="1"/>
  <c r="P1537" i="1" a="1"/>
  <c r="P1537" i="1" s="1"/>
  <c r="P1560" i="1" a="1"/>
  <c r="P1560" i="1" s="1"/>
  <c r="P1575" i="1" a="1"/>
  <c r="P1575" i="1" s="1"/>
  <c r="P1578" i="1" a="1"/>
  <c r="P1578" i="1" s="1"/>
  <c r="P1608" i="1" a="1"/>
  <c r="P1608" i="1" s="1"/>
  <c r="C1608" i="14" s="1"/>
  <c r="P1668" i="1" a="1"/>
  <c r="P1668" i="1" s="1"/>
  <c r="P1681" i="1" a="1"/>
  <c r="P1681" i="1" s="1"/>
  <c r="P1698" i="1" a="1"/>
  <c r="P1698" i="1" s="1"/>
  <c r="P1741" i="1" a="1"/>
  <c r="P1741" i="1" s="1"/>
  <c r="P1754" i="1" a="1"/>
  <c r="P1754" i="1" s="1"/>
  <c r="P1769" i="1" a="1"/>
  <c r="P1769" i="1" s="1"/>
  <c r="P1770" i="1" a="1"/>
  <c r="P1770" i="1" s="1"/>
  <c r="P1836" i="1" a="1"/>
  <c r="P1836" i="1" s="1"/>
  <c r="P1841" i="1" a="1"/>
  <c r="P1841" i="1" s="1"/>
  <c r="P1855" i="1" a="1"/>
  <c r="P1855" i="1" s="1"/>
  <c r="P1856" i="1" a="1"/>
  <c r="P1856" i="1" s="1"/>
  <c r="P1868" i="1" a="1"/>
  <c r="P1868" i="1" s="1"/>
  <c r="P1879" i="1" a="1"/>
  <c r="P1879" i="1" s="1"/>
  <c r="P1880" i="1" a="1"/>
  <c r="P1880" i="1" s="1"/>
  <c r="P1891" i="1" a="1"/>
  <c r="P1891" i="1" s="1"/>
  <c r="P1892" i="1" a="1"/>
  <c r="P1892" i="1" s="1"/>
  <c r="P1893" i="1" a="1"/>
  <c r="P1893" i="1" s="1"/>
  <c r="P1894" i="1" a="1"/>
  <c r="P1894" i="1" s="1"/>
  <c r="P1907" i="1" a="1"/>
  <c r="P1907" i="1" s="1"/>
  <c r="P1908" i="1" a="1"/>
  <c r="P1908" i="1" s="1"/>
  <c r="P1909" i="1" a="1"/>
  <c r="P1909" i="1" s="1"/>
  <c r="P1910" i="1" a="1"/>
  <c r="P1910" i="1" s="1"/>
  <c r="P1919" i="1" a="1"/>
  <c r="P1919" i="1" s="1"/>
  <c r="P1920" i="1" a="1"/>
  <c r="P1920" i="1" s="1"/>
  <c r="P1930" i="1" a="1"/>
  <c r="P1930" i="1" s="1"/>
  <c r="P1941" i="1" a="1"/>
  <c r="P1941" i="1" s="1"/>
  <c r="P1784" i="1" a="1"/>
  <c r="P1784" i="1" s="1"/>
  <c r="P1918" i="1" a="1"/>
  <c r="P1918" i="1" s="1"/>
  <c r="P1929" i="1" a="1"/>
  <c r="P1929" i="1" s="1"/>
  <c r="P1959" i="1" a="1"/>
  <c r="P1959" i="1" s="1"/>
  <c r="P1966" i="1" a="1"/>
  <c r="P1966" i="1" s="1"/>
  <c r="P1982" i="1" a="1"/>
  <c r="P1982" i="1" s="1"/>
  <c r="C1982" i="14" s="1"/>
  <c r="P1996" i="1" a="1"/>
  <c r="P1996" i="1" s="1"/>
  <c r="P2009" i="1" a="1"/>
  <c r="P2009" i="1" s="1"/>
  <c r="P2027" i="1" a="1"/>
  <c r="P2027" i="1" s="1"/>
  <c r="P2028" i="1" a="1"/>
  <c r="P2028" i="1" s="1"/>
  <c r="P2029" i="1" a="1"/>
  <c r="P2029" i="1" s="1"/>
  <c r="P1794" i="1" a="1"/>
  <c r="P1794" i="1" s="1"/>
  <c r="P1799" i="1" a="1"/>
  <c r="P1799" i="1" s="1"/>
  <c r="P1804" i="1" a="1"/>
  <c r="P1804" i="1" s="1"/>
  <c r="P1852" i="1" a="1"/>
  <c r="P1852" i="1" s="1"/>
  <c r="P1947" i="1" a="1"/>
  <c r="P1947" i="1" s="1"/>
  <c r="P1948" i="1" a="1"/>
  <c r="P1948" i="1" s="1"/>
  <c r="P1960" i="1" a="1"/>
  <c r="P1960" i="1" s="1"/>
  <c r="P1967" i="1" a="1"/>
  <c r="P1967" i="1" s="1"/>
  <c r="P1968" i="1" a="1"/>
  <c r="P1968" i="1" s="1"/>
  <c r="P1974" i="1" a="1"/>
  <c r="P1974" i="1" s="1"/>
  <c r="P1975" i="1" a="1"/>
  <c r="P1975" i="1" s="1"/>
  <c r="P1976" i="1" a="1"/>
  <c r="P1976" i="1" s="1"/>
  <c r="P1977" i="1" a="1"/>
  <c r="P1977" i="1" s="1"/>
  <c r="P1981" i="1" a="1"/>
  <c r="P1981" i="1" s="1"/>
  <c r="P1992" i="1" a="1"/>
  <c r="P1992" i="1" s="1"/>
  <c r="P1993" i="1" a="1"/>
  <c r="P1993" i="1" s="1"/>
  <c r="P1994" i="1" a="1"/>
  <c r="P1994" i="1" s="1"/>
  <c r="P1995" i="1" a="1"/>
  <c r="P1995" i="1" s="1"/>
  <c r="P2010" i="1" a="1"/>
  <c r="P2010" i="1" s="1"/>
  <c r="B2010" i="14" s="1"/>
  <c r="P2018" i="1" a="1"/>
  <c r="P2018" i="1" s="1"/>
  <c r="P2030" i="1" a="1"/>
  <c r="P2030" i="1" s="1"/>
  <c r="P1735" i="1" a="1"/>
  <c r="P1735" i="1" s="1"/>
  <c r="P1740" i="1" a="1"/>
  <c r="P1740" i="1" s="1"/>
  <c r="P1767" i="1" a="1"/>
  <c r="P1767" i="1" s="1"/>
  <c r="P1811" i="1" a="1"/>
  <c r="P1811" i="1" s="1"/>
  <c r="P1835" i="1" a="1"/>
  <c r="P1835" i="1" s="1"/>
  <c r="P1961" i="1" a="1"/>
  <c r="P1961" i="1" s="1"/>
  <c r="P1969" i="1" a="1"/>
  <c r="P1969" i="1" s="1"/>
  <c r="P1970" i="1" a="1"/>
  <c r="P1970" i="1" s="1"/>
  <c r="P1972" i="1" a="1"/>
  <c r="P1972" i="1" s="1"/>
  <c r="P1973" i="1" a="1"/>
  <c r="P1973" i="1" s="1"/>
  <c r="P1978" i="1" a="1"/>
  <c r="P1978" i="1" s="1"/>
  <c r="P1979" i="1" a="1"/>
  <c r="P1979" i="1" s="1"/>
  <c r="P1980" i="1" a="1"/>
  <c r="P1980" i="1" s="1"/>
  <c r="P1991" i="1" a="1"/>
  <c r="P1991" i="1" s="1"/>
  <c r="P2011" i="1" a="1"/>
  <c r="P2011" i="1" s="1"/>
  <c r="P2031" i="1" a="1"/>
  <c r="P2031" i="1" s="1"/>
  <c r="P2032" i="1" a="1"/>
  <c r="P2032" i="1" s="1"/>
  <c r="P2033" i="1" a="1"/>
  <c r="P2033" i="1" s="1"/>
  <c r="P1657" i="1" a="1"/>
  <c r="P1657" i="1" s="1"/>
  <c r="P1753" i="1" a="1"/>
  <c r="P1753" i="1" s="1"/>
  <c r="P1783" i="1" a="1"/>
  <c r="P1783" i="1" s="1"/>
  <c r="P1854" i="1" a="1"/>
  <c r="P1854" i="1" s="1"/>
  <c r="P1890" i="1" a="1"/>
  <c r="P1890" i="1" s="1"/>
  <c r="P1923" i="1" a="1"/>
  <c r="P1923" i="1" s="1"/>
  <c r="P1938" i="1" a="1"/>
  <c r="P1938" i="1" s="1"/>
  <c r="P1949" i="1" a="1"/>
  <c r="P1949" i="1" s="1"/>
  <c r="P1950" i="1" a="1"/>
  <c r="P1950" i="1" s="1"/>
  <c r="P1952" i="1" a="1"/>
  <c r="P1952" i="1" s="1"/>
  <c r="P1953" i="1" a="1"/>
  <c r="P1953" i="1" s="1"/>
  <c r="P1954" i="1" a="1"/>
  <c r="P1954" i="1" s="1"/>
  <c r="P1971" i="1" a="1"/>
  <c r="P1971" i="1" s="1"/>
  <c r="P1990" i="1" a="1"/>
  <c r="P1990" i="1" s="1"/>
  <c r="P2012" i="1" a="1"/>
  <c r="P2012" i="1" s="1"/>
  <c r="P2019" i="1" a="1"/>
  <c r="P2019" i="1" s="1"/>
  <c r="P2020" i="1" a="1"/>
  <c r="P2020" i="1" s="1"/>
  <c r="P2034" i="1" a="1"/>
  <c r="P2034" i="1" s="1"/>
  <c r="P1742" i="1" a="1"/>
  <c r="P1742" i="1" s="1"/>
  <c r="P1808" i="1" a="1"/>
  <c r="P1808" i="1" s="1"/>
  <c r="P1851" i="1" a="1"/>
  <c r="P1851" i="1" s="1"/>
  <c r="P1873" i="1" a="1"/>
  <c r="P1873" i="1" s="1"/>
  <c r="P1906" i="1" a="1"/>
  <c r="P1906" i="1" s="1"/>
  <c r="P1916" i="1" a="1"/>
  <c r="P1916" i="1" s="1"/>
  <c r="P1951" i="1" a="1"/>
  <c r="P1951" i="1" s="1"/>
  <c r="P1962" i="1" a="1"/>
  <c r="P1962" i="1" s="1"/>
  <c r="P1558" i="1" a="1"/>
  <c r="P1558" i="1" s="1"/>
  <c r="P1867" i="1" a="1"/>
  <c r="P1867" i="1" s="1"/>
  <c r="B1867" i="14" s="1"/>
  <c r="P1943" i="1" a="1"/>
  <c r="P1943" i="1" s="1"/>
  <c r="P1944" i="1" a="1"/>
  <c r="P1944" i="1" s="1"/>
  <c r="P1955" i="1" a="1"/>
  <c r="P1955" i="1" s="1"/>
  <c r="P1956" i="1" a="1"/>
  <c r="P1956" i="1" s="1"/>
  <c r="P1963" i="1" a="1"/>
  <c r="P1963" i="1" s="1"/>
  <c r="P1988" i="1" a="1"/>
  <c r="P1988" i="1" s="1"/>
  <c r="P1999" i="1" a="1"/>
  <c r="P1999" i="1" s="1"/>
  <c r="P2003" i="1" a="1"/>
  <c r="P2003" i="1" s="1"/>
  <c r="P2022" i="1" a="1"/>
  <c r="P2022" i="1" s="1"/>
  <c r="P2038" i="1" a="1"/>
  <c r="P2038" i="1" s="1"/>
  <c r="P1752" i="1" a="1"/>
  <c r="P1752" i="1" s="1"/>
  <c r="P1853" i="1" a="1"/>
  <c r="P1853" i="1" s="1"/>
  <c r="P1917" i="1" a="1"/>
  <c r="P1917" i="1" s="1"/>
  <c r="P1945" i="1" a="1"/>
  <c r="P1945" i="1" s="1"/>
  <c r="P1964" i="1" a="1"/>
  <c r="P1964" i="1" s="1"/>
  <c r="P1984" i="1" a="1"/>
  <c r="P1984" i="1" s="1"/>
  <c r="P1985" i="1" a="1"/>
  <c r="P1985" i="1" s="1"/>
  <c r="P1986" i="1" a="1"/>
  <c r="P1986" i="1" s="1"/>
  <c r="P1987" i="1" a="1"/>
  <c r="P1987" i="1" s="1"/>
  <c r="P1998" i="1" a="1"/>
  <c r="P1998" i="1" s="1"/>
  <c r="P2004" i="1" a="1"/>
  <c r="P2004" i="1" s="1"/>
  <c r="P2005" i="1" a="1"/>
  <c r="P2005" i="1" s="1"/>
  <c r="P2006" i="1" a="1"/>
  <c r="P2006" i="1" s="1"/>
  <c r="P2015" i="1" a="1"/>
  <c r="P2015" i="1" s="1"/>
  <c r="P2016" i="1" a="1"/>
  <c r="P2016" i="1" s="1"/>
  <c r="P2023" i="1" a="1"/>
  <c r="P2023" i="1" s="1"/>
  <c r="P2024" i="1" a="1"/>
  <c r="P2024" i="1" s="1"/>
  <c r="P2025" i="1" a="1"/>
  <c r="P2025" i="1" s="1"/>
  <c r="P2039" i="1" a="1"/>
  <c r="P2039" i="1" s="1"/>
  <c r="C7" i="1" a="1"/>
  <c r="C7" i="1" s="1"/>
  <c r="C10" i="1" a="1"/>
  <c r="C10" i="1" s="1"/>
  <c r="C3" i="1" a="1"/>
  <c r="C3" i="1" s="1"/>
  <c r="B3" i="14" s="1"/>
  <c r="C4" i="1" a="1"/>
  <c r="C4" i="1" s="1"/>
  <c r="C17" i="1" a="1"/>
  <c r="C17" i="1" s="1"/>
  <c r="C19" i="1" a="1"/>
  <c r="C19" i="1" s="1"/>
  <c r="C6" i="1" a="1"/>
  <c r="C6" i="1" s="1"/>
  <c r="C12" i="1" a="1"/>
  <c r="C12" i="1" s="1"/>
  <c r="C9" i="1" a="1"/>
  <c r="C9" i="1" s="1"/>
  <c r="C14" i="1" a="1"/>
  <c r="C14" i="1" s="1"/>
  <c r="C15" i="1" a="1"/>
  <c r="C15" i="1" s="1"/>
  <c r="C15" i="14" s="1"/>
  <c r="C16" i="1" a="1"/>
  <c r="C16" i="1" s="1"/>
  <c r="C18" i="1" a="1"/>
  <c r="C18" i="1" s="1"/>
  <c r="C5" i="1" a="1"/>
  <c r="C5" i="1" s="1"/>
  <c r="C8" i="1" a="1"/>
  <c r="C8" i="1" s="1"/>
  <c r="C11" i="1" a="1"/>
  <c r="C11" i="1" s="1"/>
  <c r="C27" i="1" a="1"/>
  <c r="C27" i="1" s="1"/>
  <c r="C20" i="1" a="1"/>
  <c r="C20" i="1" s="1"/>
  <c r="C23" i="1" a="1"/>
  <c r="C23" i="1" s="1"/>
  <c r="C23" i="14" s="1"/>
  <c r="C30" i="1" a="1"/>
  <c r="C30" i="1" s="1"/>
  <c r="C32" i="1" a="1"/>
  <c r="C32" i="1" s="1"/>
  <c r="C22" i="1" a="1"/>
  <c r="C22" i="1" s="1"/>
  <c r="C24" i="1" a="1"/>
  <c r="C24" i="1" s="1"/>
  <c r="C25" i="1" a="1"/>
  <c r="C25" i="1" s="1"/>
  <c r="C26" i="1" a="1"/>
  <c r="C26" i="1" s="1"/>
  <c r="C29" i="1" a="1"/>
  <c r="C29" i="1" s="1"/>
  <c r="C36" i="1" a="1"/>
  <c r="C36" i="1" s="1"/>
  <c r="C36" i="14" s="1"/>
  <c r="C21" i="1" a="1"/>
  <c r="C21" i="1" s="1"/>
  <c r="C28" i="1" a="1"/>
  <c r="C28" i="1" s="1"/>
  <c r="C31" i="1" a="1"/>
  <c r="C31" i="1" s="1"/>
  <c r="C34" i="1" a="1"/>
  <c r="C34" i="1" s="1"/>
  <c r="C35" i="1" a="1"/>
  <c r="C35" i="1" s="1"/>
  <c r="C13" i="1" a="1"/>
  <c r="C13" i="1" s="1"/>
  <c r="C33" i="1" a="1"/>
  <c r="C33" i="1" s="1"/>
  <c r="C47" i="1" a="1"/>
  <c r="C47" i="1" s="1"/>
  <c r="C40" i="1" a="1"/>
  <c r="C40" i="1" s="1"/>
  <c r="C46" i="1" a="1"/>
  <c r="C46" i="1" s="1"/>
  <c r="C39" i="1" a="1"/>
  <c r="C39" i="1" s="1"/>
  <c r="C50" i="1" a="1"/>
  <c r="C50" i="1" s="1"/>
  <c r="C49" i="1" a="1"/>
  <c r="C49" i="1" s="1"/>
  <c r="C37" i="1" a="1"/>
  <c r="C37" i="1" s="1"/>
  <c r="C38" i="1" a="1"/>
  <c r="C38" i="1" s="1"/>
  <c r="C42" i="1" a="1"/>
  <c r="C42" i="1" s="1"/>
  <c r="C42" i="14" s="1"/>
  <c r="C45" i="1" a="1"/>
  <c r="C45" i="1" s="1"/>
  <c r="C43" i="1" a="1"/>
  <c r="C43" i="1" s="1"/>
  <c r="C44" i="1" a="1"/>
  <c r="C44" i="1" s="1"/>
  <c r="C55" i="1" a="1"/>
  <c r="C55" i="1" s="1"/>
  <c r="C57" i="1" a="1"/>
  <c r="C57" i="1" s="1"/>
  <c r="C59" i="1" a="1"/>
  <c r="C59" i="1" s="1"/>
  <c r="C51" i="1" a="1"/>
  <c r="C51" i="1" s="1"/>
  <c r="C53" i="1" a="1"/>
  <c r="C53" i="1" s="1"/>
  <c r="C61" i="1" a="1"/>
  <c r="C61" i="1" s="1"/>
  <c r="C63" i="1" a="1"/>
  <c r="C63" i="1" s="1"/>
  <c r="C65" i="1" a="1"/>
  <c r="C65" i="1" s="1"/>
  <c r="C67" i="1" a="1"/>
  <c r="C67" i="1" s="1"/>
  <c r="C48" i="1" a="1"/>
  <c r="C48" i="1" s="1"/>
  <c r="C54" i="1" a="1"/>
  <c r="C54" i="1" s="1"/>
  <c r="C52" i="1" a="1"/>
  <c r="C52" i="1" s="1"/>
  <c r="C56" i="1" a="1"/>
  <c r="C56" i="1" s="1"/>
  <c r="C58" i="1" a="1"/>
  <c r="C58" i="1" s="1"/>
  <c r="C60" i="1" a="1"/>
  <c r="C60" i="1" s="1"/>
  <c r="C62" i="1" a="1"/>
  <c r="C62" i="1" s="1"/>
  <c r="C64" i="1" a="1"/>
  <c r="C64" i="1" s="1"/>
  <c r="C66" i="1" a="1"/>
  <c r="C66" i="1" s="1"/>
  <c r="C68" i="1" a="1"/>
  <c r="C68" i="1" s="1"/>
  <c r="C69" i="1" a="1"/>
  <c r="C69" i="1" s="1"/>
  <c r="C70" i="1" a="1"/>
  <c r="C70" i="1" s="1"/>
  <c r="C70" i="14" s="1"/>
  <c r="C74" i="1" a="1"/>
  <c r="C74" i="1" s="1"/>
  <c r="C76" i="1" a="1"/>
  <c r="C76" i="1" s="1"/>
  <c r="C78" i="1" a="1"/>
  <c r="C78" i="1" s="1"/>
  <c r="C82" i="1" a="1"/>
  <c r="C82" i="1" s="1"/>
  <c r="C41" i="1" a="1"/>
  <c r="C41" i="1" s="1"/>
  <c r="C72" i="1" a="1"/>
  <c r="C72" i="1" s="1"/>
  <c r="C71" i="1" a="1"/>
  <c r="C71" i="1" s="1"/>
  <c r="C83" i="1" a="1"/>
  <c r="C83" i="1" s="1"/>
  <c r="B83" i="14" s="1"/>
  <c r="C84" i="1" a="1"/>
  <c r="C84" i="1" s="1"/>
  <c r="C100" i="1" a="1"/>
  <c r="C100" i="1" s="1"/>
  <c r="C102" i="1" a="1"/>
  <c r="C102" i="1" s="1"/>
  <c r="C104" i="1" a="1"/>
  <c r="C104" i="1" s="1"/>
  <c r="C106" i="1" a="1"/>
  <c r="C106" i="1" s="1"/>
  <c r="C108" i="1" a="1"/>
  <c r="C108" i="1" s="1"/>
  <c r="C110" i="1" a="1"/>
  <c r="C110" i="1" s="1"/>
  <c r="C79" i="1" a="1"/>
  <c r="C79" i="1" s="1"/>
  <c r="B79" i="14" s="1"/>
  <c r="C80" i="1" a="1"/>
  <c r="C80" i="1" s="1"/>
  <c r="C85" i="1" a="1"/>
  <c r="C85" i="1" s="1"/>
  <c r="C86" i="1" a="1"/>
  <c r="C86" i="1" s="1"/>
  <c r="C92" i="1" a="1"/>
  <c r="C92" i="1" s="1"/>
  <c r="C87" i="1" a="1"/>
  <c r="C87" i="1" s="1"/>
  <c r="C91" i="1" a="1"/>
  <c r="C91" i="1" s="1"/>
  <c r="C96" i="1" a="1"/>
  <c r="C96" i="1" s="1"/>
  <c r="C73" i="1" a="1"/>
  <c r="C73" i="1" s="1"/>
  <c r="C73" i="14" s="1"/>
  <c r="C81" i="1" a="1"/>
  <c r="C81" i="1" s="1"/>
  <c r="C90" i="1" a="1"/>
  <c r="C90" i="1" s="1"/>
  <c r="C94" i="1" a="1"/>
  <c r="C94" i="1" s="1"/>
  <c r="C95" i="1" a="1"/>
  <c r="C95" i="1" s="1"/>
  <c r="C97" i="1" a="1"/>
  <c r="C97" i="1" s="1"/>
  <c r="C99" i="1" a="1"/>
  <c r="C99" i="1" s="1"/>
  <c r="C101" i="1" a="1"/>
  <c r="C101" i="1" s="1"/>
  <c r="C103" i="1" a="1"/>
  <c r="C103" i="1" s="1"/>
  <c r="C105" i="1" a="1"/>
  <c r="C105" i="1" s="1"/>
  <c r="C107" i="1" a="1"/>
  <c r="C107" i="1" s="1"/>
  <c r="C109" i="1" a="1"/>
  <c r="C109" i="1" s="1"/>
  <c r="C111" i="1" a="1"/>
  <c r="C111" i="1" s="1"/>
  <c r="C113" i="1" a="1"/>
  <c r="C113" i="1" s="1"/>
  <c r="C115" i="1" a="1"/>
  <c r="C115" i="1" s="1"/>
  <c r="C77" i="1" a="1"/>
  <c r="C77" i="1" s="1"/>
  <c r="C93" i="1" a="1"/>
  <c r="C93" i="1" s="1"/>
  <c r="C93" i="14" s="1"/>
  <c r="C112" i="1" a="1"/>
  <c r="C112" i="1" s="1"/>
  <c r="C118" i="1" a="1"/>
  <c r="C118" i="1" s="1"/>
  <c r="C123" i="1" a="1"/>
  <c r="C123" i="1" s="1"/>
  <c r="C143" i="1" a="1"/>
  <c r="C143" i="1" s="1"/>
  <c r="C116" i="1" a="1"/>
  <c r="C116" i="1" s="1"/>
  <c r="C117" i="1" a="1"/>
  <c r="C117" i="1" s="1"/>
  <c r="C120" i="1" a="1"/>
  <c r="C120" i="1" s="1"/>
  <c r="C127" i="1" a="1"/>
  <c r="C127" i="1" s="1"/>
  <c r="C129" i="1" a="1"/>
  <c r="C129" i="1" s="1"/>
  <c r="C128" i="1" a="1"/>
  <c r="C128" i="1" s="1"/>
  <c r="C142" i="1" a="1"/>
  <c r="C142" i="1" s="1"/>
  <c r="C75" i="1" a="1"/>
  <c r="C75" i="1" s="1"/>
  <c r="C89" i="1" a="1"/>
  <c r="C89" i="1" s="1"/>
  <c r="C114" i="1" a="1"/>
  <c r="C114" i="1" s="1"/>
  <c r="C119" i="1" a="1"/>
  <c r="C119" i="1" s="1"/>
  <c r="C122" i="1" a="1"/>
  <c r="C122" i="1" s="1"/>
  <c r="C126" i="1" a="1"/>
  <c r="C126" i="1" s="1"/>
  <c r="C134" i="1" a="1"/>
  <c r="C134" i="1" s="1"/>
  <c r="C135" i="1" a="1"/>
  <c r="C135" i="1" s="1"/>
  <c r="C137" i="1" a="1"/>
  <c r="C137" i="1" s="1"/>
  <c r="C140" i="1" a="1"/>
  <c r="C140" i="1" s="1"/>
  <c r="C141" i="1" a="1"/>
  <c r="C141" i="1" s="1"/>
  <c r="C132" i="1" a="1"/>
  <c r="C132" i="1" s="1"/>
  <c r="C133" i="1" a="1"/>
  <c r="C133" i="1" s="1"/>
  <c r="C138" i="1" a="1"/>
  <c r="C138" i="1" s="1"/>
  <c r="C146" i="1" a="1"/>
  <c r="C146" i="1" s="1"/>
  <c r="C125" i="1" a="1"/>
  <c r="C125" i="1" s="1"/>
  <c r="C131" i="1" a="1"/>
  <c r="C131" i="1" s="1"/>
  <c r="C136" i="1" a="1"/>
  <c r="C136" i="1" s="1"/>
  <c r="C139" i="1" a="1"/>
  <c r="C139" i="1" s="1"/>
  <c r="C145" i="1" a="1"/>
  <c r="C145" i="1" s="1"/>
  <c r="C98" i="1" a="1"/>
  <c r="C98" i="1" s="1"/>
  <c r="C130" i="1" a="1"/>
  <c r="C130" i="1" s="1"/>
  <c r="C144" i="1" a="1"/>
  <c r="C144" i="1" s="1"/>
  <c r="C167" i="1" a="1"/>
  <c r="C167" i="1" s="1"/>
  <c r="C171" i="1" a="1"/>
  <c r="C171" i="1" s="1"/>
  <c r="C155" i="1" a="1"/>
  <c r="C155" i="1" s="1"/>
  <c r="C88" i="1" a="1"/>
  <c r="C88" i="1" s="1"/>
  <c r="C124" i="1" a="1"/>
  <c r="C124" i="1" s="1"/>
  <c r="C148" i="1" a="1"/>
  <c r="C148" i="1" s="1"/>
  <c r="C149" i="1" a="1"/>
  <c r="C149" i="1" s="1"/>
  <c r="C158" i="1" a="1"/>
  <c r="C158" i="1" s="1"/>
  <c r="C160" i="1" a="1"/>
  <c r="C160" i="1" s="1"/>
  <c r="C172" i="1" a="1"/>
  <c r="C172" i="1" s="1"/>
  <c r="C150" i="1" a="1"/>
  <c r="C150" i="1" s="1"/>
  <c r="C153" i="1" a="1"/>
  <c r="C153" i="1" s="1"/>
  <c r="C154" i="1" a="1"/>
  <c r="C154" i="1" s="1"/>
  <c r="C173" i="1" a="1"/>
  <c r="C173" i="1" s="1"/>
  <c r="B173" i="14" s="1"/>
  <c r="C121" i="1" a="1"/>
  <c r="C121" i="1" s="1"/>
  <c r="C147" i="1" a="1"/>
  <c r="C147" i="1" s="1"/>
  <c r="C161" i="1" a="1"/>
  <c r="C161" i="1" s="1"/>
  <c r="C162" i="1" a="1"/>
  <c r="C162" i="1" s="1"/>
  <c r="C163" i="1" a="1"/>
  <c r="C163" i="1" s="1"/>
  <c r="C164" i="1" a="1"/>
  <c r="C164" i="1" s="1"/>
  <c r="C165" i="1" a="1"/>
  <c r="C165" i="1" s="1"/>
  <c r="C170" i="1" a="1"/>
  <c r="C170" i="1" s="1"/>
  <c r="C151" i="1" a="1"/>
  <c r="C151" i="1" s="1"/>
  <c r="C157" i="1" a="1"/>
  <c r="C157" i="1" s="1"/>
  <c r="C159" i="1" a="1"/>
  <c r="C159" i="1" s="1"/>
  <c r="C169" i="1" a="1"/>
  <c r="C169" i="1" s="1"/>
  <c r="C175" i="1" a="1"/>
  <c r="C175" i="1" s="1"/>
  <c r="C152" i="1" a="1"/>
  <c r="C152" i="1" s="1"/>
  <c r="C195" i="1" a="1"/>
  <c r="C195" i="1" s="1"/>
  <c r="C190" i="1" a="1"/>
  <c r="C190" i="1" s="1"/>
  <c r="C190" i="14" s="1"/>
  <c r="C198" i="1" a="1"/>
  <c r="C198" i="1" s="1"/>
  <c r="C202" i="1" a="1"/>
  <c r="C202" i="1" s="1"/>
  <c r="C166" i="1" a="1"/>
  <c r="C166" i="1" s="1"/>
  <c r="C181" i="1" a="1"/>
  <c r="C181" i="1" s="1"/>
  <c r="C185" i="1" a="1"/>
  <c r="C185" i="1" s="1"/>
  <c r="C189" i="1" a="1"/>
  <c r="C189" i="1" s="1"/>
  <c r="C156" i="1" a="1"/>
  <c r="C156" i="1" s="1"/>
  <c r="C182" i="1" a="1"/>
  <c r="C182" i="1" s="1"/>
  <c r="B182" i="14" s="1"/>
  <c r="C183" i="1" a="1"/>
  <c r="C183" i="1" s="1"/>
  <c r="C184" i="1" a="1"/>
  <c r="C184" i="1" s="1"/>
  <c r="C194" i="1" a="1"/>
  <c r="C194" i="1" s="1"/>
  <c r="C197" i="1" a="1"/>
  <c r="C197" i="1" s="1"/>
  <c r="C201" i="1" a="1"/>
  <c r="C201" i="1" s="1"/>
  <c r="C168" i="1" a="1"/>
  <c r="C168" i="1" s="1"/>
  <c r="C177" i="1" a="1"/>
  <c r="C177" i="1" s="1"/>
  <c r="C178" i="1" a="1"/>
  <c r="C178" i="1" s="1"/>
  <c r="C178" i="14" s="1"/>
  <c r="C188" i="1" a="1"/>
  <c r="C188" i="1" s="1"/>
  <c r="C200" i="1" a="1"/>
  <c r="C200" i="1" s="1"/>
  <c r="C180" i="1" a="1"/>
  <c r="C180" i="1" s="1"/>
  <c r="C193" i="1" a="1"/>
  <c r="C193" i="1" s="1"/>
  <c r="C196" i="1" a="1"/>
  <c r="C196" i="1" s="1"/>
  <c r="C187" i="1" a="1"/>
  <c r="C187" i="1" s="1"/>
  <c r="C191" i="1" a="1"/>
  <c r="C191" i="1" s="1"/>
  <c r="C192" i="1" a="1"/>
  <c r="C192" i="1" s="1"/>
  <c r="C192" i="14" s="1"/>
  <c r="C199" i="1" a="1"/>
  <c r="C199" i="1" s="1"/>
  <c r="C203" i="1" a="1"/>
  <c r="C203" i="1" s="1"/>
  <c r="C186" i="1" a="1"/>
  <c r="C186" i="1" s="1"/>
  <c r="C220" i="1" a="1"/>
  <c r="C220" i="1" s="1"/>
  <c r="C229" i="1" a="1"/>
  <c r="C229" i="1" s="1"/>
  <c r="C208" i="1" a="1"/>
  <c r="C208" i="1" s="1"/>
  <c r="C215" i="1" a="1"/>
  <c r="C215" i="1" s="1"/>
  <c r="C223" i="1" a="1"/>
  <c r="C223" i="1" s="1"/>
  <c r="C223" i="14" s="1"/>
  <c r="C224" i="1" a="1"/>
  <c r="C224" i="1" s="1"/>
  <c r="C228" i="1" a="1"/>
  <c r="C228" i="1" s="1"/>
  <c r="C233" i="1" a="1"/>
  <c r="C233" i="1" s="1"/>
  <c r="C204" i="1" a="1"/>
  <c r="C204" i="1" s="1"/>
  <c r="C205" i="1" a="1"/>
  <c r="C205" i="1" s="1"/>
  <c r="C206" i="1" a="1"/>
  <c r="C206" i="1" s="1"/>
  <c r="C232" i="1" a="1"/>
  <c r="C232" i="1" s="1"/>
  <c r="C179" i="1" a="1"/>
  <c r="C179" i="1" s="1"/>
  <c r="C179" i="14" s="1"/>
  <c r="C176" i="1" a="1"/>
  <c r="C176" i="1" s="1"/>
  <c r="C207" i="1" a="1"/>
  <c r="C207" i="1" s="1"/>
  <c r="C212" i="1" a="1"/>
  <c r="C212" i="1" s="1"/>
  <c r="C213" i="1" a="1"/>
  <c r="C213" i="1" s="1"/>
  <c r="C214" i="1" a="1"/>
  <c r="C214" i="1" s="1"/>
  <c r="C222" i="1" a="1"/>
  <c r="C222" i="1" s="1"/>
  <c r="C210" i="1" a="1"/>
  <c r="C210" i="1" s="1"/>
  <c r="C217" i="1" a="1"/>
  <c r="C217" i="1" s="1"/>
  <c r="C217" i="14" s="1"/>
  <c r="C221" i="1" a="1"/>
  <c r="C221" i="1" s="1"/>
  <c r="C226" i="1" a="1"/>
  <c r="C226" i="1" s="1"/>
  <c r="C230" i="1" a="1"/>
  <c r="C230" i="1" s="1"/>
  <c r="C174" i="1" a="1"/>
  <c r="C174" i="1" s="1"/>
  <c r="C211" i="1" a="1"/>
  <c r="C211" i="1" s="1"/>
  <c r="C216" i="1" a="1"/>
  <c r="C216" i="1" s="1"/>
  <c r="C218" i="1" a="1"/>
  <c r="C218" i="1" s="1"/>
  <c r="C225" i="1" a="1"/>
  <c r="C225" i="1" s="1"/>
  <c r="B225" i="14" s="1"/>
  <c r="C234" i="1" a="1"/>
  <c r="C234" i="1" s="1"/>
  <c r="C209" i="1" a="1"/>
  <c r="C209" i="1" s="1"/>
  <c r="C238" i="1" a="1"/>
  <c r="C238" i="1" s="1"/>
  <c r="C247" i="1" a="1"/>
  <c r="C247" i="1" s="1"/>
  <c r="C237" i="1" a="1"/>
  <c r="C237" i="1" s="1"/>
  <c r="C242" i="1" a="1"/>
  <c r="C242" i="1" s="1"/>
  <c r="C246" i="1" a="1"/>
  <c r="C246" i="1" s="1"/>
  <c r="C249" i="1" a="1"/>
  <c r="C249" i="1" s="1"/>
  <c r="C249" i="14" s="1"/>
  <c r="C241" i="1" a="1"/>
  <c r="C241" i="1" s="1"/>
  <c r="C227" i="1" a="1"/>
  <c r="C227" i="1" s="1"/>
  <c r="C236" i="1" a="1"/>
  <c r="C236" i="1" s="1"/>
  <c r="C245" i="1" a="1"/>
  <c r="C245" i="1" s="1"/>
  <c r="C258" i="1" a="1"/>
  <c r="C258" i="1" s="1"/>
  <c r="C235" i="1" a="1"/>
  <c r="C235" i="1" s="1"/>
  <c r="C239" i="1" a="1"/>
  <c r="C239" i="1" s="1"/>
  <c r="C240" i="1" a="1"/>
  <c r="C240" i="1" s="1"/>
  <c r="C240" i="14" s="1"/>
  <c r="C244" i="1" a="1"/>
  <c r="C244" i="1" s="1"/>
  <c r="C250" i="1" a="1"/>
  <c r="C250" i="1" s="1"/>
  <c r="C231" i="1" a="1"/>
  <c r="C231" i="1" s="1"/>
  <c r="C251" i="1" a="1"/>
  <c r="C251" i="1" s="1"/>
  <c r="C253" i="1" a="1"/>
  <c r="C253" i="1" s="1"/>
  <c r="C257" i="1" a="1"/>
  <c r="C257" i="1" s="1"/>
  <c r="C255" i="1" a="1"/>
  <c r="C255" i="1" s="1"/>
  <c r="C264" i="1" a="1"/>
  <c r="C264" i="1" s="1"/>
  <c r="C267" i="1" a="1"/>
  <c r="C267" i="1" s="1"/>
  <c r="C274" i="1" a="1"/>
  <c r="C274" i="1" s="1"/>
  <c r="C283" i="1" a="1"/>
  <c r="C283" i="1" s="1"/>
  <c r="C263" i="1" a="1"/>
  <c r="C263" i="1" s="1"/>
  <c r="C275" i="1" a="1"/>
  <c r="C275" i="1" s="1"/>
  <c r="C278" i="1" a="1"/>
  <c r="C278" i="1" s="1"/>
  <c r="C254" i="1" a="1"/>
  <c r="C254" i="1" s="1"/>
  <c r="C284" i="1" a="1"/>
  <c r="C284" i="1" s="1"/>
  <c r="C284" i="14" s="1"/>
  <c r="C219" i="1" a="1"/>
  <c r="C219" i="1" s="1"/>
  <c r="C262" i="1" a="1"/>
  <c r="C262" i="1" s="1"/>
  <c r="C266" i="1" a="1"/>
  <c r="C266" i="1" s="1"/>
  <c r="C276" i="1" a="1"/>
  <c r="C276" i="1" s="1"/>
  <c r="C280" i="1" a="1"/>
  <c r="C280" i="1" s="1"/>
  <c r="C282" i="1" a="1"/>
  <c r="C282" i="1" s="1"/>
  <c r="C286" i="1" a="1"/>
  <c r="C286" i="1" s="1"/>
  <c r="C243" i="1" a="1"/>
  <c r="C243" i="1" s="1"/>
  <c r="C243" i="14" s="1"/>
  <c r="C269" i="1" a="1"/>
  <c r="C269" i="1" s="1"/>
  <c r="C271" i="1" a="1"/>
  <c r="C271" i="1" s="1"/>
  <c r="C248" i="1" a="1"/>
  <c r="C248" i="1" s="1"/>
  <c r="C252" i="1" a="1"/>
  <c r="C252" i="1" s="1"/>
  <c r="C259" i="1" a="1"/>
  <c r="C259" i="1" s="1"/>
  <c r="C261" i="1" a="1"/>
  <c r="C261" i="1" s="1"/>
  <c r="C270" i="1" a="1"/>
  <c r="C270" i="1" s="1"/>
  <c r="C260" i="1" a="1"/>
  <c r="C260" i="1" s="1"/>
  <c r="C260" i="14" s="1"/>
  <c r="C277" i="1" a="1"/>
  <c r="C277" i="1" s="1"/>
  <c r="C302" i="1" a="1"/>
  <c r="C302" i="1" s="1"/>
  <c r="C303" i="1" a="1"/>
  <c r="C303" i="1" s="1"/>
  <c r="C304" i="1" a="1"/>
  <c r="C304" i="1" s="1"/>
  <c r="C315" i="1" a="1"/>
  <c r="C315" i="1" s="1"/>
  <c r="C321" i="1" a="1"/>
  <c r="C321" i="1" s="1"/>
  <c r="C338" i="1" a="1"/>
  <c r="C338" i="1" s="1"/>
  <c r="C272" i="1" a="1"/>
  <c r="C272" i="1" s="1"/>
  <c r="C272" i="14" s="1"/>
  <c r="C279" i="1" a="1"/>
  <c r="C279" i="1" s="1"/>
  <c r="C281" i="1" a="1"/>
  <c r="C281" i="1" s="1"/>
  <c r="C288" i="1" a="1"/>
  <c r="C288" i="1" s="1"/>
  <c r="C301" i="1" a="1"/>
  <c r="C301" i="1" s="1"/>
  <c r="C306" i="1" a="1"/>
  <c r="C306" i="1" s="1"/>
  <c r="C310" i="1" a="1"/>
  <c r="C310" i="1" s="1"/>
  <c r="C311" i="1" a="1"/>
  <c r="C311" i="1" s="1"/>
  <c r="C312" i="1" a="1"/>
  <c r="C312" i="1" s="1"/>
  <c r="B312" i="14" s="1"/>
  <c r="C313" i="1" a="1"/>
  <c r="C313" i="1" s="1"/>
  <c r="C314" i="1" a="1"/>
  <c r="C314" i="1" s="1"/>
  <c r="C326" i="1" a="1"/>
  <c r="C326" i="1" s="1"/>
  <c r="C331" i="1" a="1"/>
  <c r="C331" i="1" s="1"/>
  <c r="C334" i="1" a="1"/>
  <c r="C334" i="1" s="1"/>
  <c r="C341" i="1" a="1"/>
  <c r="C341" i="1" s="1"/>
  <c r="C346" i="1" a="1"/>
  <c r="C346" i="1" s="1"/>
  <c r="C268" i="1" a="1"/>
  <c r="C268" i="1" s="1"/>
  <c r="C268" i="14" s="1"/>
  <c r="C300" i="1" a="1"/>
  <c r="C300" i="1" s="1"/>
  <c r="C307" i="1" a="1"/>
  <c r="C307" i="1" s="1"/>
  <c r="C318" i="1" a="1"/>
  <c r="C318" i="1" s="1"/>
  <c r="C323" i="1" a="1"/>
  <c r="C323" i="1" s="1"/>
  <c r="C328" i="1" a="1"/>
  <c r="C328" i="1" s="1"/>
  <c r="C337" i="1" a="1"/>
  <c r="C337" i="1" s="1"/>
  <c r="C289" i="1" a="1"/>
  <c r="C289" i="1" s="1"/>
  <c r="C291" i="1" a="1"/>
  <c r="C291" i="1" s="1"/>
  <c r="C291" i="14" s="1"/>
  <c r="C293" i="1" a="1"/>
  <c r="C293" i="1" s="1"/>
  <c r="C295" i="1" a="1"/>
  <c r="C295" i="1" s="1"/>
  <c r="C297" i="1" a="1"/>
  <c r="C297" i="1" s="1"/>
  <c r="C299" i="1" a="1"/>
  <c r="C299" i="1" s="1"/>
  <c r="C320" i="1" a="1"/>
  <c r="C320" i="1" s="1"/>
  <c r="C333" i="1" a="1"/>
  <c r="C333" i="1" s="1"/>
  <c r="C340" i="1" a="1"/>
  <c r="C340" i="1" s="1"/>
  <c r="C265" i="1" a="1"/>
  <c r="C265" i="1" s="1"/>
  <c r="C265" i="14" s="1"/>
  <c r="C285" i="1" a="1"/>
  <c r="C285" i="1" s="1"/>
  <c r="C308" i="1" a="1"/>
  <c r="C308" i="1" s="1"/>
  <c r="C316" i="1" a="1"/>
  <c r="C316" i="1" s="1"/>
  <c r="C332" i="1" a="1"/>
  <c r="C332" i="1" s="1"/>
  <c r="C342" i="1" a="1"/>
  <c r="C342" i="1" s="1"/>
  <c r="C309" i="1" a="1"/>
  <c r="C309" i="1" s="1"/>
  <c r="C322" i="1" a="1"/>
  <c r="C322" i="1" s="1"/>
  <c r="C351" i="1" a="1"/>
  <c r="C351" i="1" s="1"/>
  <c r="C351" i="14" s="1"/>
  <c r="C360" i="1" a="1"/>
  <c r="C360" i="1" s="1"/>
  <c r="C361" i="1" a="1"/>
  <c r="C361" i="1" s="1"/>
  <c r="C367" i="1" a="1"/>
  <c r="C367" i="1" s="1"/>
  <c r="C371" i="1" a="1"/>
  <c r="C371" i="1" s="1"/>
  <c r="C372" i="1" a="1"/>
  <c r="C372" i="1" s="1"/>
  <c r="C373" i="1" a="1"/>
  <c r="C373" i="1" s="1"/>
  <c r="C380" i="1" a="1"/>
  <c r="C380" i="1" s="1"/>
  <c r="C386" i="1" a="1"/>
  <c r="C386" i="1" s="1"/>
  <c r="C386" i="14" s="1"/>
  <c r="C390" i="1" a="1"/>
  <c r="C390" i="1" s="1"/>
  <c r="C256" i="1" a="1"/>
  <c r="C256" i="1" s="1"/>
  <c r="C292" i="1" a="1"/>
  <c r="C292" i="1" s="1"/>
  <c r="C325" i="1" a="1"/>
  <c r="C325" i="1" s="1"/>
  <c r="C329" i="1" a="1"/>
  <c r="C329" i="1" s="1"/>
  <c r="C357" i="1" a="1"/>
  <c r="C357" i="1" s="1"/>
  <c r="C368" i="1" a="1"/>
  <c r="C368" i="1" s="1"/>
  <c r="C370" i="1" a="1"/>
  <c r="C370" i="1" s="1"/>
  <c r="C370" i="14" s="1"/>
  <c r="C379" i="1" a="1"/>
  <c r="C379" i="1" s="1"/>
  <c r="C382" i="1" a="1"/>
  <c r="C382" i="1" s="1"/>
  <c r="C383" i="1" a="1"/>
  <c r="C383" i="1" s="1"/>
  <c r="C384" i="1" a="1"/>
  <c r="C384" i="1" s="1"/>
  <c r="C385" i="1" a="1"/>
  <c r="C385" i="1" s="1"/>
  <c r="C336" i="1" a="1"/>
  <c r="C336" i="1" s="1"/>
  <c r="C352" i="1" a="1"/>
  <c r="C352" i="1" s="1"/>
  <c r="C356" i="1" a="1"/>
  <c r="C356" i="1" s="1"/>
  <c r="C356" i="14" s="1"/>
  <c r="C369" i="1" a="1"/>
  <c r="C369" i="1" s="1"/>
  <c r="C377" i="1" a="1"/>
  <c r="C377" i="1" s="1"/>
  <c r="C378" i="1" a="1"/>
  <c r="C378" i="1" s="1"/>
  <c r="C294" i="1" a="1"/>
  <c r="C294" i="1" s="1"/>
  <c r="C305" i="1" a="1"/>
  <c r="C305" i="1" s="1"/>
  <c r="C317" i="1" a="1"/>
  <c r="C317" i="1" s="1"/>
  <c r="C376" i="1" a="1"/>
  <c r="C376" i="1" s="1"/>
  <c r="C273" i="1" a="1"/>
  <c r="C273" i="1" s="1"/>
  <c r="B273" i="14" s="1"/>
  <c r="C324" i="1" a="1"/>
  <c r="C324" i="1" s="1"/>
  <c r="C347" i="1" a="1"/>
  <c r="C347" i="1" s="1"/>
  <c r="C353" i="1" a="1"/>
  <c r="C353" i="1" s="1"/>
  <c r="C355" i="1" a="1"/>
  <c r="C355" i="1" s="1"/>
  <c r="C359" i="1" a="1"/>
  <c r="C359" i="1" s="1"/>
  <c r="C296" i="1" a="1"/>
  <c r="C296" i="1" s="1"/>
  <c r="C327" i="1" a="1"/>
  <c r="C327" i="1" s="1"/>
  <c r="C335" i="1" a="1"/>
  <c r="C335" i="1" s="1"/>
  <c r="C339" i="1" a="1"/>
  <c r="C339" i="1" s="1"/>
  <c r="C343" i="1" a="1"/>
  <c r="C343" i="1" s="1"/>
  <c r="C365" i="1" a="1"/>
  <c r="C365" i="1" s="1"/>
  <c r="C375" i="1" a="1"/>
  <c r="C375" i="1" s="1"/>
  <c r="C389" i="1" a="1"/>
  <c r="C389" i="1" s="1"/>
  <c r="C330" i="1" a="1"/>
  <c r="C330" i="1" s="1"/>
  <c r="C344" i="1" a="1"/>
  <c r="C344" i="1" s="1"/>
  <c r="C348" i="1" a="1"/>
  <c r="C348" i="1" s="1"/>
  <c r="C348" i="14" s="1"/>
  <c r="C354" i="1" a="1"/>
  <c r="C354" i="1" s="1"/>
  <c r="C363" i="1" a="1"/>
  <c r="C363" i="1" s="1"/>
  <c r="C364" i="1" a="1"/>
  <c r="C364" i="1" s="1"/>
  <c r="C388" i="1" a="1"/>
  <c r="C388" i="1" s="1"/>
  <c r="C290" i="1" a="1"/>
  <c r="C290" i="1" s="1"/>
  <c r="C381" i="1" a="1"/>
  <c r="C381" i="1" s="1"/>
  <c r="C397" i="1" a="1"/>
  <c r="C397" i="1" s="1"/>
  <c r="C400" i="1" a="1"/>
  <c r="C400" i="1" s="1"/>
  <c r="C400" i="14" s="1"/>
  <c r="C402" i="1" a="1"/>
  <c r="C402" i="1" s="1"/>
  <c r="C409" i="1" a="1"/>
  <c r="C409" i="1" s="1"/>
  <c r="C418" i="1" a="1"/>
  <c r="C418" i="1" s="1"/>
  <c r="C430" i="1" a="1"/>
  <c r="C430" i="1" s="1"/>
  <c r="C298" i="1" a="1"/>
  <c r="C298" i="1" s="1"/>
  <c r="C393" i="1" a="1"/>
  <c r="C393" i="1" s="1"/>
  <c r="C403" i="1" a="1"/>
  <c r="C403" i="1" s="1"/>
  <c r="C423" i="1" a="1"/>
  <c r="C423" i="1" s="1"/>
  <c r="B423" i="14" s="1"/>
  <c r="C358" i="1" a="1"/>
  <c r="C358" i="1" s="1"/>
  <c r="C394" i="1" a="1"/>
  <c r="C394" i="1" s="1"/>
  <c r="C406" i="1" a="1"/>
  <c r="C406" i="1" s="1"/>
  <c r="C410" i="1" a="1"/>
  <c r="C410" i="1" s="1"/>
  <c r="C421" i="1" a="1"/>
  <c r="C421" i="1" s="1"/>
  <c r="C422" i="1" a="1"/>
  <c r="C422" i="1" s="1"/>
  <c r="C428" i="1" a="1"/>
  <c r="C428" i="1" s="1"/>
  <c r="C429" i="1" a="1"/>
  <c r="C429" i="1" s="1"/>
  <c r="C429" i="14" s="1"/>
  <c r="C435" i="1" a="1"/>
  <c r="C435" i="1" s="1"/>
  <c r="C436" i="1" a="1"/>
  <c r="C436" i="1" s="1"/>
  <c r="C442" i="1" a="1"/>
  <c r="C442" i="1" s="1"/>
  <c r="C443" i="1" a="1"/>
  <c r="C443" i="1" s="1"/>
  <c r="C345" i="1" a="1"/>
  <c r="C345" i="1" s="1"/>
  <c r="C350" i="1" a="1"/>
  <c r="C350" i="1" s="1"/>
  <c r="C392" i="1" a="1"/>
  <c r="C392" i="1" s="1"/>
  <c r="C395" i="1" a="1"/>
  <c r="C395" i="1" s="1"/>
  <c r="C395" i="14" s="1"/>
  <c r="C398" i="1" a="1"/>
  <c r="C398" i="1" s="1"/>
  <c r="C411" i="1" a="1"/>
  <c r="C411" i="1" s="1"/>
  <c r="C362" i="1" a="1"/>
  <c r="C362" i="1" s="1"/>
  <c r="C366" i="1" a="1"/>
  <c r="C366" i="1" s="1"/>
  <c r="C374" i="1" a="1"/>
  <c r="C374" i="1" s="1"/>
  <c r="C387" i="1" a="1"/>
  <c r="C387" i="1" s="1"/>
  <c r="C412" i="1" a="1"/>
  <c r="C412" i="1" s="1"/>
  <c r="C433" i="1" a="1"/>
  <c r="C433" i="1" s="1"/>
  <c r="C433" i="14" s="1"/>
  <c r="C440" i="1" a="1"/>
  <c r="C440" i="1" s="1"/>
  <c r="C441" i="1" a="1"/>
  <c r="C441" i="1" s="1"/>
  <c r="C447" i="1" a="1"/>
  <c r="C447" i="1" s="1"/>
  <c r="C287" i="1" a="1"/>
  <c r="C287" i="1" s="1"/>
  <c r="C319" i="1" a="1"/>
  <c r="C319" i="1" s="1"/>
  <c r="C349" i="1" a="1"/>
  <c r="C349" i="1" s="1"/>
  <c r="C391" i="1" a="1"/>
  <c r="C391" i="1" s="1"/>
  <c r="C404" i="1" a="1"/>
  <c r="C404" i="1" s="1"/>
  <c r="C404" i="14" s="1"/>
  <c r="C413" i="1" a="1"/>
  <c r="C413" i="1" s="1"/>
  <c r="C414" i="1" a="1"/>
  <c r="C414" i="1" s="1"/>
  <c r="C415" i="1" a="1"/>
  <c r="C415" i="1" s="1"/>
  <c r="C419" i="1" a="1"/>
  <c r="C419" i="1" s="1"/>
  <c r="C420" i="1" a="1"/>
  <c r="C420" i="1" s="1"/>
  <c r="C426" i="1" a="1"/>
  <c r="C426" i="1" s="1"/>
  <c r="C427" i="1" a="1"/>
  <c r="C427" i="1" s="1"/>
  <c r="C434" i="1" a="1"/>
  <c r="C434" i="1" s="1"/>
  <c r="C434" i="14" s="1"/>
  <c r="C446" i="1" a="1"/>
  <c r="C446" i="1" s="1"/>
  <c r="C407" i="1" a="1"/>
  <c r="C407" i="1" s="1"/>
  <c r="C416" i="1" a="1"/>
  <c r="C416" i="1" s="1"/>
  <c r="C417" i="1" a="1"/>
  <c r="C417" i="1" s="1"/>
  <c r="C438" i="1" a="1"/>
  <c r="C438" i="1" s="1"/>
  <c r="C485" i="1" a="1"/>
  <c r="C485" i="1" s="1"/>
  <c r="C490" i="1" a="1"/>
  <c r="C490" i="1" s="1"/>
  <c r="C491" i="1" a="1"/>
  <c r="C491" i="1" s="1"/>
  <c r="C501" i="1" a="1"/>
  <c r="C501" i="1" s="1"/>
  <c r="C432" i="1" a="1"/>
  <c r="C432" i="1" s="1"/>
  <c r="C437" i="1" a="1"/>
  <c r="C437" i="1" s="1"/>
  <c r="C458" i="1" a="1"/>
  <c r="C458" i="1" s="1"/>
  <c r="C465" i="1" a="1"/>
  <c r="C465" i="1" s="1"/>
  <c r="C466" i="1" a="1"/>
  <c r="C466" i="1" s="1"/>
  <c r="C479" i="1" a="1"/>
  <c r="C479" i="1" s="1"/>
  <c r="C484" i="1" a="1"/>
  <c r="C484" i="1" s="1"/>
  <c r="C484" i="14" s="1"/>
  <c r="C489" i="1" a="1"/>
  <c r="C489" i="1" s="1"/>
  <c r="C495" i="1" a="1"/>
  <c r="C495" i="1" s="1"/>
  <c r="C500" i="1" a="1"/>
  <c r="C500" i="1" s="1"/>
  <c r="C505" i="1" a="1"/>
  <c r="C505" i="1" s="1"/>
  <c r="C405" i="1" a="1"/>
  <c r="C405" i="1" s="1"/>
  <c r="C408" i="1" a="1"/>
  <c r="C408" i="1" s="1"/>
  <c r="C431" i="1" a="1"/>
  <c r="C431" i="1" s="1"/>
  <c r="C451" i="1" a="1"/>
  <c r="C451" i="1" s="1"/>
  <c r="C452" i="1" a="1"/>
  <c r="C452" i="1" s="1"/>
  <c r="C459" i="1" a="1"/>
  <c r="C459" i="1" s="1"/>
  <c r="C473" i="1" a="1"/>
  <c r="C473" i="1" s="1"/>
  <c r="C478" i="1" a="1"/>
  <c r="C478" i="1" s="1"/>
  <c r="C396" i="1" a="1"/>
  <c r="C396" i="1" s="1"/>
  <c r="C399" i="1" a="1"/>
  <c r="C399" i="1" s="1"/>
  <c r="C424" i="1" a="1"/>
  <c r="C424" i="1" s="1"/>
  <c r="C457" i="1" a="1"/>
  <c r="C457" i="1" s="1"/>
  <c r="B457" i="14" s="1"/>
  <c r="C464" i="1" a="1"/>
  <c r="C464" i="1" s="1"/>
  <c r="C471" i="1" a="1"/>
  <c r="C471" i="1" s="1"/>
  <c r="C474" i="1" a="1"/>
  <c r="C474" i="1" s="1"/>
  <c r="C488" i="1" a="1"/>
  <c r="C488" i="1" s="1"/>
  <c r="C401" i="1" a="1"/>
  <c r="C401" i="1" s="1"/>
  <c r="C425" i="1" a="1"/>
  <c r="C425" i="1" s="1"/>
  <c r="C450" i="1" a="1"/>
  <c r="C450" i="1" s="1"/>
  <c r="C462" i="1" a="1"/>
  <c r="C462" i="1" s="1"/>
  <c r="C462" i="14" s="1"/>
  <c r="C472" i="1" a="1"/>
  <c r="C472" i="1" s="1"/>
  <c r="C476" i="1" a="1"/>
  <c r="C476" i="1" s="1"/>
  <c r="C481" i="1" a="1"/>
  <c r="C481" i="1" s="1"/>
  <c r="C487" i="1" a="1"/>
  <c r="C487" i="1" s="1"/>
  <c r="C492" i="1" a="1"/>
  <c r="C492" i="1" s="1"/>
  <c r="C497" i="1" a="1"/>
  <c r="C497" i="1" s="1"/>
  <c r="C439" i="1" a="1"/>
  <c r="C439" i="1" s="1"/>
  <c r="C445" i="1" a="1"/>
  <c r="C445" i="1" s="1"/>
  <c r="C445" i="14" s="1"/>
  <c r="C455" i="1" a="1"/>
  <c r="C455" i="1" s="1"/>
  <c r="C486" i="1" a="1"/>
  <c r="C486" i="1" s="1"/>
  <c r="C502" i="1" a="1"/>
  <c r="C502" i="1" s="1"/>
  <c r="C469" i="1" a="1"/>
  <c r="C469" i="1" s="1"/>
  <c r="C520" i="1" a="1"/>
  <c r="C520" i="1" s="1"/>
  <c r="C533" i="1" a="1"/>
  <c r="C533" i="1" s="1"/>
  <c r="C534" i="1" a="1"/>
  <c r="C534" i="1" s="1"/>
  <c r="C546" i="1" a="1"/>
  <c r="C546" i="1" s="1"/>
  <c r="B546" i="14" s="1"/>
  <c r="C460" i="1" a="1"/>
  <c r="C460" i="1" s="1"/>
  <c r="C504" i="1" a="1"/>
  <c r="C504" i="1" s="1"/>
  <c r="C509" i="1" a="1"/>
  <c r="C509" i="1" s="1"/>
  <c r="C512" i="1" a="1"/>
  <c r="C512" i="1" s="1"/>
  <c r="C513" i="1" a="1"/>
  <c r="C513" i="1" s="1"/>
  <c r="C514" i="1" a="1"/>
  <c r="C514" i="1" s="1"/>
  <c r="C517" i="1" a="1"/>
  <c r="C517" i="1" s="1"/>
  <c r="C522" i="1" a="1"/>
  <c r="C522" i="1" s="1"/>
  <c r="C524" i="1" a="1"/>
  <c r="C524" i="1" s="1"/>
  <c r="C525" i="1" a="1"/>
  <c r="C525" i="1" s="1"/>
  <c r="C527" i="1" a="1"/>
  <c r="C527" i="1" s="1"/>
  <c r="C531" i="1" a="1"/>
  <c r="C531" i="1" s="1"/>
  <c r="C540" i="1" a="1"/>
  <c r="C540" i="1" s="1"/>
  <c r="C456" i="1" a="1"/>
  <c r="C456" i="1" s="1"/>
  <c r="C470" i="1" a="1"/>
  <c r="C470" i="1" s="1"/>
  <c r="C477" i="1" a="1"/>
  <c r="C477" i="1" s="1"/>
  <c r="B477" i="14" s="1"/>
  <c r="C482" i="1" a="1"/>
  <c r="C482" i="1" s="1"/>
  <c r="C496" i="1" a="1"/>
  <c r="C496" i="1" s="1"/>
  <c r="C508" i="1" a="1"/>
  <c r="C508" i="1" s="1"/>
  <c r="C515" i="1" a="1"/>
  <c r="C515" i="1" s="1"/>
  <c r="C519" i="1" a="1"/>
  <c r="C519" i="1" s="1"/>
  <c r="C523" i="1" a="1"/>
  <c r="C523" i="1" s="1"/>
  <c r="C541" i="1" a="1"/>
  <c r="C541" i="1" s="1"/>
  <c r="C542" i="1" a="1"/>
  <c r="C542" i="1" s="1"/>
  <c r="B542" i="14" s="1"/>
  <c r="C543" i="1" a="1"/>
  <c r="C543" i="1" s="1"/>
  <c r="C544" i="1" a="1"/>
  <c r="C544" i="1" s="1"/>
  <c r="C545" i="1" a="1"/>
  <c r="C545" i="1" s="1"/>
  <c r="C444" i="1" a="1"/>
  <c r="C444" i="1" s="1"/>
  <c r="C461" i="1" a="1"/>
  <c r="C461" i="1" s="1"/>
  <c r="C516" i="1" a="1"/>
  <c r="C516" i="1" s="1"/>
  <c r="C536" i="1" a="1"/>
  <c r="C536" i="1" s="1"/>
  <c r="C537" i="1" a="1"/>
  <c r="C537" i="1" s="1"/>
  <c r="C537" i="14" s="1"/>
  <c r="C538" i="1" a="1"/>
  <c r="C538" i="1" s="1"/>
  <c r="C549" i="1" a="1"/>
  <c r="C549" i="1" s="1"/>
  <c r="C448" i="1" a="1"/>
  <c r="C448" i="1" s="1"/>
  <c r="C453" i="1" a="1"/>
  <c r="C453" i="1" s="1"/>
  <c r="C467" i="1" a="1"/>
  <c r="C467" i="1" s="1"/>
  <c r="C494" i="1" a="1"/>
  <c r="C494" i="1" s="1"/>
  <c r="C503" i="1" a="1"/>
  <c r="C503" i="1" s="1"/>
  <c r="C506" i="1" a="1"/>
  <c r="C506" i="1" s="1"/>
  <c r="C506" i="14" s="1"/>
  <c r="C507" i="1" a="1"/>
  <c r="C507" i="1" s="1"/>
  <c r="C518" i="1" a="1"/>
  <c r="C518" i="1" s="1"/>
  <c r="C529" i="1" a="1"/>
  <c r="C529" i="1" s="1"/>
  <c r="C550" i="1" a="1"/>
  <c r="C550" i="1" s="1"/>
  <c r="C551" i="1" a="1"/>
  <c r="C551" i="1" s="1"/>
  <c r="C449" i="1" a="1"/>
  <c r="C449" i="1" s="1"/>
  <c r="C463" i="1" a="1"/>
  <c r="C463" i="1" s="1"/>
  <c r="C475" i="1" a="1"/>
  <c r="C475" i="1" s="1"/>
  <c r="C475" i="14" s="1"/>
  <c r="C499" i="1" a="1"/>
  <c r="C499" i="1" s="1"/>
  <c r="C526" i="1" a="1"/>
  <c r="C526" i="1" s="1"/>
  <c r="C539" i="1" a="1"/>
  <c r="C539" i="1" s="1"/>
  <c r="C547" i="1" a="1"/>
  <c r="C547" i="1" s="1"/>
  <c r="C555" i="1" a="1"/>
  <c r="C555" i="1" s="1"/>
  <c r="C558" i="1" a="1"/>
  <c r="C558" i="1" s="1"/>
  <c r="C572" i="1" a="1"/>
  <c r="C572" i="1" s="1"/>
  <c r="C573" i="1" a="1"/>
  <c r="C573" i="1" s="1"/>
  <c r="C583" i="1" a="1"/>
  <c r="C583" i="1" s="1"/>
  <c r="C590" i="1" a="1"/>
  <c r="C590" i="1" s="1"/>
  <c r="C597" i="1" a="1"/>
  <c r="C597" i="1" s="1"/>
  <c r="C600" i="1" a="1"/>
  <c r="C600" i="1" s="1"/>
  <c r="C498" i="1" a="1"/>
  <c r="C498" i="1" s="1"/>
  <c r="C511" i="1" a="1"/>
  <c r="C511" i="1" s="1"/>
  <c r="C528" i="1" a="1"/>
  <c r="C528" i="1" s="1"/>
  <c r="C554" i="1" a="1"/>
  <c r="C554" i="1" s="1"/>
  <c r="B554" i="14" s="1"/>
  <c r="C561" i="1" a="1"/>
  <c r="C561" i="1" s="1"/>
  <c r="C570" i="1" a="1"/>
  <c r="C570" i="1" s="1"/>
  <c r="C571" i="1" a="1"/>
  <c r="C571" i="1" s="1"/>
  <c r="C576" i="1" a="1"/>
  <c r="C576" i="1" s="1"/>
  <c r="C579" i="1" a="1"/>
  <c r="C579" i="1" s="1"/>
  <c r="C582" i="1" a="1"/>
  <c r="C582" i="1" s="1"/>
  <c r="C586" i="1" a="1"/>
  <c r="C586" i="1" s="1"/>
  <c r="C593" i="1" a="1"/>
  <c r="C593" i="1" s="1"/>
  <c r="B593" i="14" s="1"/>
  <c r="C603" i="1" a="1"/>
  <c r="C603" i="1" s="1"/>
  <c r="C483" i="1" a="1"/>
  <c r="C483" i="1" s="1"/>
  <c r="C548" i="1" a="1"/>
  <c r="C548" i="1" s="1"/>
  <c r="C568" i="1" a="1"/>
  <c r="C568" i="1" s="1"/>
  <c r="C569" i="1" a="1"/>
  <c r="C569" i="1" s="1"/>
  <c r="C581" i="1" a="1"/>
  <c r="C581" i="1" s="1"/>
  <c r="C589" i="1" a="1"/>
  <c r="C589" i="1" s="1"/>
  <c r="C596" i="1" a="1"/>
  <c r="C596" i="1" s="1"/>
  <c r="C454" i="1" a="1"/>
  <c r="C454" i="1" s="1"/>
  <c r="C480" i="1" a="1"/>
  <c r="C480" i="1" s="1"/>
  <c r="C567" i="1" a="1"/>
  <c r="C567" i="1" s="1"/>
  <c r="C575" i="1" a="1"/>
  <c r="C575" i="1" s="1"/>
  <c r="C585" i="1" a="1"/>
  <c r="C585" i="1" s="1"/>
  <c r="C592" i="1" a="1"/>
  <c r="C592" i="1" s="1"/>
  <c r="C599" i="1" a="1"/>
  <c r="C599" i="1" s="1"/>
  <c r="C532" i="1" a="1"/>
  <c r="C532" i="1" s="1"/>
  <c r="C553" i="1" a="1"/>
  <c r="C553" i="1" s="1"/>
  <c r="C560" i="1" a="1"/>
  <c r="C560" i="1" s="1"/>
  <c r="C578" i="1" a="1"/>
  <c r="C578" i="1" s="1"/>
  <c r="C588" i="1" a="1"/>
  <c r="C588" i="1" s="1"/>
  <c r="C602" i="1" a="1"/>
  <c r="C602" i="1" s="1"/>
  <c r="C468" i="1" a="1"/>
  <c r="C468" i="1" s="1"/>
  <c r="C535" i="1" a="1"/>
  <c r="C535" i="1" s="1"/>
  <c r="C574" i="1" a="1"/>
  <c r="C574" i="1" s="1"/>
  <c r="C574" i="14" s="1"/>
  <c r="C584" i="1" a="1"/>
  <c r="C584" i="1" s="1"/>
  <c r="C595" i="1" a="1"/>
  <c r="C595" i="1" s="1"/>
  <c r="C552" i="1" a="1"/>
  <c r="C552" i="1" s="1"/>
  <c r="C559" i="1" a="1"/>
  <c r="C559" i="1" s="1"/>
  <c r="C564" i="1" a="1"/>
  <c r="C564" i="1" s="1"/>
  <c r="C566" i="1" a="1"/>
  <c r="C566" i="1" s="1"/>
  <c r="C580" i="1" a="1"/>
  <c r="C580" i="1" s="1"/>
  <c r="C591" i="1" a="1"/>
  <c r="C591" i="1" s="1"/>
  <c r="C591" i="14" s="1"/>
  <c r="C594" i="1" a="1"/>
  <c r="C594" i="1" s="1"/>
  <c r="C598" i="1" a="1"/>
  <c r="C598" i="1" s="1"/>
  <c r="C604" i="1" a="1"/>
  <c r="C604" i="1" s="1"/>
  <c r="C612" i="1" a="1"/>
  <c r="C612" i="1" s="1"/>
  <c r="C645" i="1" a="1"/>
  <c r="C645" i="1" s="1"/>
  <c r="C653" i="1" a="1"/>
  <c r="C653" i="1" s="1"/>
  <c r="C663" i="1" a="1"/>
  <c r="C663" i="1" s="1"/>
  <c r="C530" i="1" a="1"/>
  <c r="C530" i="1" s="1"/>
  <c r="C530" i="14" s="1"/>
  <c r="C565" i="1" a="1"/>
  <c r="C565" i="1" s="1"/>
  <c r="C606" i="1" a="1"/>
  <c r="C606" i="1" s="1"/>
  <c r="C609" i="1" a="1"/>
  <c r="C609" i="1" s="1"/>
  <c r="C615" i="1" a="1"/>
  <c r="C615" i="1" s="1"/>
  <c r="C624" i="1" a="1"/>
  <c r="C624" i="1" s="1"/>
  <c r="C627" i="1" a="1"/>
  <c r="C627" i="1" s="1"/>
  <c r="C634" i="1" a="1"/>
  <c r="C634" i="1" s="1"/>
  <c r="C646" i="1" a="1"/>
  <c r="C646" i="1" s="1"/>
  <c r="C646" i="14" s="1"/>
  <c r="C654" i="1" a="1"/>
  <c r="C654" i="1" s="1"/>
  <c r="C493" i="1" a="1"/>
  <c r="C493" i="1" s="1"/>
  <c r="C557" i="1" a="1"/>
  <c r="C557" i="1" s="1"/>
  <c r="C562" i="1" a="1"/>
  <c r="C562" i="1" s="1"/>
  <c r="C618" i="1" a="1"/>
  <c r="C618" i="1" s="1"/>
  <c r="C621" i="1" a="1"/>
  <c r="C621" i="1" s="1"/>
  <c r="C630" i="1" a="1"/>
  <c r="C630" i="1" s="1"/>
  <c r="C647" i="1" a="1"/>
  <c r="C647" i="1" s="1"/>
  <c r="C647" i="14" s="1"/>
  <c r="C655" i="1" a="1"/>
  <c r="C655" i="1" s="1"/>
  <c r="C662" i="1" a="1"/>
  <c r="C662" i="1" s="1"/>
  <c r="C608" i="1" a="1"/>
  <c r="C608" i="1" s="1"/>
  <c r="C611" i="1" a="1"/>
  <c r="C611" i="1" s="1"/>
  <c r="C633" i="1" a="1"/>
  <c r="C633" i="1" s="1"/>
  <c r="C521" i="1" a="1"/>
  <c r="C521" i="1" s="1"/>
  <c r="C556" i="1" a="1"/>
  <c r="C556" i="1" s="1"/>
  <c r="C577" i="1" a="1"/>
  <c r="C577" i="1" s="1"/>
  <c r="C577" i="14" s="1"/>
  <c r="C617" i="1" a="1"/>
  <c r="C617" i="1" s="1"/>
  <c r="C629" i="1" a="1"/>
  <c r="C629" i="1" s="1"/>
  <c r="C643" i="1" a="1"/>
  <c r="C643" i="1" s="1"/>
  <c r="C650" i="1" a="1"/>
  <c r="C650" i="1" s="1"/>
  <c r="C658" i="1" a="1"/>
  <c r="C658" i="1" s="1"/>
  <c r="C607" i="1" a="1"/>
  <c r="C607" i="1" s="1"/>
  <c r="C610" i="1" a="1"/>
  <c r="C610" i="1" s="1"/>
  <c r="C616" i="1" a="1"/>
  <c r="C616" i="1" s="1"/>
  <c r="C616" i="14" s="1"/>
  <c r="C628" i="1" a="1"/>
  <c r="C628" i="1" s="1"/>
  <c r="C640" i="1" a="1"/>
  <c r="C640" i="1" s="1"/>
  <c r="C641" i="1" a="1"/>
  <c r="C641" i="1" s="1"/>
  <c r="C651" i="1" a="1"/>
  <c r="C651" i="1" s="1"/>
  <c r="C659" i="1" a="1"/>
  <c r="C659" i="1" s="1"/>
  <c r="C664" i="1" a="1"/>
  <c r="C664" i="1" s="1"/>
  <c r="C587" i="1" a="1"/>
  <c r="C587" i="1" s="1"/>
  <c r="C614" i="1" a="1"/>
  <c r="C614" i="1" s="1"/>
  <c r="C614" i="14" s="1"/>
  <c r="C620" i="1" a="1"/>
  <c r="C620" i="1" s="1"/>
  <c r="C626" i="1" a="1"/>
  <c r="C626" i="1" s="1"/>
  <c r="C632" i="1" a="1"/>
  <c r="C632" i="1" s="1"/>
  <c r="C668" i="1" a="1"/>
  <c r="C668" i="1" s="1"/>
  <c r="C680" i="1" a="1"/>
  <c r="C680" i="1" s="1"/>
  <c r="C688" i="1" a="1"/>
  <c r="C688" i="1" s="1"/>
  <c r="C696" i="1" a="1"/>
  <c r="C696" i="1" s="1"/>
  <c r="C704" i="1" a="1"/>
  <c r="C704" i="1" s="1"/>
  <c r="B704" i="14" s="1"/>
  <c r="C712" i="1" a="1"/>
  <c r="C712" i="1" s="1"/>
  <c r="C720" i="1" a="1"/>
  <c r="C720" i="1" s="1"/>
  <c r="C729" i="1" a="1"/>
  <c r="C729" i="1" s="1"/>
  <c r="C739" i="1" a="1"/>
  <c r="C739" i="1" s="1"/>
  <c r="C745" i="1" a="1"/>
  <c r="C745" i="1" s="1"/>
  <c r="C748" i="1" a="1"/>
  <c r="C748" i="1" s="1"/>
  <c r="C751" i="1" a="1"/>
  <c r="C751" i="1" s="1"/>
  <c r="C760" i="1" a="1"/>
  <c r="C760" i="1" s="1"/>
  <c r="C760" i="14" s="1"/>
  <c r="C774" i="1" a="1"/>
  <c r="C774" i="1" s="1"/>
  <c r="C780" i="1" a="1"/>
  <c r="C780" i="1" s="1"/>
  <c r="C785" i="1" a="1"/>
  <c r="C785" i="1" s="1"/>
  <c r="C787" i="1" a="1"/>
  <c r="C787" i="1" s="1"/>
  <c r="C638" i="1" a="1"/>
  <c r="C638" i="1" s="1"/>
  <c r="C652" i="1" a="1"/>
  <c r="C652" i="1" s="1"/>
  <c r="C671" i="1" a="1"/>
  <c r="C671" i="1" s="1"/>
  <c r="C674" i="1" a="1"/>
  <c r="C674" i="1" s="1"/>
  <c r="B674" i="14" s="1"/>
  <c r="C677" i="1" a="1"/>
  <c r="C677" i="1" s="1"/>
  <c r="C685" i="1" a="1"/>
  <c r="C685" i="1" s="1"/>
  <c r="C693" i="1" a="1"/>
  <c r="C693" i="1" s="1"/>
  <c r="C701" i="1" a="1"/>
  <c r="C701" i="1" s="1"/>
  <c r="C709" i="1" a="1"/>
  <c r="C709" i="1" s="1"/>
  <c r="C717" i="1" a="1"/>
  <c r="C717" i="1" s="1"/>
  <c r="C733" i="1" a="1"/>
  <c r="C733" i="1" s="1"/>
  <c r="C738" i="1" a="1"/>
  <c r="C738" i="1" s="1"/>
  <c r="C738" i="14" s="1"/>
  <c r="C742" i="1" a="1"/>
  <c r="C742" i="1" s="1"/>
  <c r="C756" i="1" a="1"/>
  <c r="C756" i="1" s="1"/>
  <c r="C765" i="1" a="1"/>
  <c r="C765" i="1" s="1"/>
  <c r="C770" i="1" a="1"/>
  <c r="C770" i="1" s="1"/>
  <c r="C601" i="1" a="1"/>
  <c r="C601" i="1" s="1"/>
  <c r="C661" i="1" a="1"/>
  <c r="C661" i="1" s="1"/>
  <c r="C666" i="1" a="1"/>
  <c r="C666" i="1" s="1"/>
  <c r="C682" i="1" a="1"/>
  <c r="C682" i="1" s="1"/>
  <c r="C690" i="1" a="1"/>
  <c r="C690" i="1" s="1"/>
  <c r="C698" i="1" a="1"/>
  <c r="C698" i="1" s="1"/>
  <c r="C706" i="1" a="1"/>
  <c r="C706" i="1" s="1"/>
  <c r="C714" i="1" a="1"/>
  <c r="C714" i="1" s="1"/>
  <c r="C722" i="1" a="1"/>
  <c r="C722" i="1" s="1"/>
  <c r="C725" i="1" a="1"/>
  <c r="C725" i="1" s="1"/>
  <c r="C728" i="1" a="1"/>
  <c r="C728" i="1" s="1"/>
  <c r="C732" i="1" a="1"/>
  <c r="C732" i="1" s="1"/>
  <c r="B732" i="14" s="1"/>
  <c r="C750" i="1" a="1"/>
  <c r="C750" i="1" s="1"/>
  <c r="C753" i="1" a="1"/>
  <c r="C753" i="1" s="1"/>
  <c r="C759" i="1" a="1"/>
  <c r="C759" i="1" s="1"/>
  <c r="C764" i="1" a="1"/>
  <c r="C764" i="1" s="1"/>
  <c r="C563" i="1" a="1"/>
  <c r="C563" i="1" s="1"/>
  <c r="C622" i="1" a="1"/>
  <c r="C622" i="1" s="1"/>
  <c r="C639" i="1" a="1"/>
  <c r="C639" i="1" s="1"/>
  <c r="C648" i="1" a="1"/>
  <c r="C648" i="1" s="1"/>
  <c r="C648" i="14" s="1"/>
  <c r="C649" i="1" a="1"/>
  <c r="C649" i="1" s="1"/>
  <c r="C665" i="1" a="1"/>
  <c r="C665" i="1" s="1"/>
  <c r="C670" i="1" a="1"/>
  <c r="C670" i="1" s="1"/>
  <c r="C676" i="1" a="1"/>
  <c r="C676" i="1" s="1"/>
  <c r="C679" i="1" a="1"/>
  <c r="C679" i="1" s="1"/>
  <c r="C687" i="1" a="1"/>
  <c r="C687" i="1" s="1"/>
  <c r="C695" i="1" a="1"/>
  <c r="C695" i="1" s="1"/>
  <c r="C703" i="1" a="1"/>
  <c r="C703" i="1" s="1"/>
  <c r="C703" i="14" s="1"/>
  <c r="C711" i="1" a="1"/>
  <c r="C711" i="1" s="1"/>
  <c r="C719" i="1" a="1"/>
  <c r="C719" i="1" s="1"/>
  <c r="C635" i="1" a="1"/>
  <c r="C635" i="1" s="1"/>
  <c r="C667" i="1" a="1"/>
  <c r="C667" i="1" s="1"/>
  <c r="C669" i="1" a="1"/>
  <c r="C669" i="1" s="1"/>
  <c r="C681" i="1" a="1"/>
  <c r="C681" i="1" s="1"/>
  <c r="C689" i="1" a="1"/>
  <c r="C689" i="1" s="1"/>
  <c r="C697" i="1" a="1"/>
  <c r="C697" i="1" s="1"/>
  <c r="C697" i="14" s="1"/>
  <c r="C705" i="1" a="1"/>
  <c r="C705" i="1" s="1"/>
  <c r="C713" i="1" a="1"/>
  <c r="C713" i="1" s="1"/>
  <c r="C721" i="1" a="1"/>
  <c r="C721" i="1" s="1"/>
  <c r="C731" i="1" a="1"/>
  <c r="C731" i="1" s="1"/>
  <c r="C736" i="1" a="1"/>
  <c r="C736" i="1" s="1"/>
  <c r="C749" i="1" a="1"/>
  <c r="C749" i="1" s="1"/>
  <c r="C752" i="1" a="1"/>
  <c r="C752" i="1" s="1"/>
  <c r="C757" i="1" a="1"/>
  <c r="C757" i="1" s="1"/>
  <c r="C757" i="14" s="1"/>
  <c r="C762" i="1" a="1"/>
  <c r="C762" i="1" s="1"/>
  <c r="C781" i="1" a="1"/>
  <c r="C781" i="1" s="1"/>
  <c r="C784" i="1" a="1"/>
  <c r="C784" i="1" s="1"/>
  <c r="C786" i="1" a="1"/>
  <c r="C786" i="1" s="1"/>
  <c r="C636" i="1" a="1"/>
  <c r="C636" i="1" s="1"/>
  <c r="C644" i="1" a="1"/>
  <c r="C644" i="1" s="1"/>
  <c r="C656" i="1" a="1"/>
  <c r="C656" i="1" s="1"/>
  <c r="C657" i="1" a="1"/>
  <c r="C657" i="1" s="1"/>
  <c r="C672" i="1" a="1"/>
  <c r="C672" i="1" s="1"/>
  <c r="C675" i="1" a="1"/>
  <c r="C675" i="1" s="1"/>
  <c r="C678" i="1" a="1"/>
  <c r="C678" i="1" s="1"/>
  <c r="C686" i="1" a="1"/>
  <c r="C686" i="1" s="1"/>
  <c r="C694" i="1" a="1"/>
  <c r="C694" i="1" s="1"/>
  <c r="C702" i="1" a="1"/>
  <c r="C702" i="1" s="1"/>
  <c r="C710" i="1" a="1"/>
  <c r="C710" i="1" s="1"/>
  <c r="C718" i="1" a="1"/>
  <c r="C718" i="1" s="1"/>
  <c r="C718" i="14" s="1"/>
  <c r="C730" i="1" a="1"/>
  <c r="C730" i="1" s="1"/>
  <c r="C735" i="1" a="1"/>
  <c r="C735" i="1" s="1"/>
  <c r="C740" i="1" a="1"/>
  <c r="C740" i="1" s="1"/>
  <c r="C743" i="1" a="1"/>
  <c r="C743" i="1" s="1"/>
  <c r="C746" i="1" a="1"/>
  <c r="C746" i="1" s="1"/>
  <c r="C767" i="1" a="1"/>
  <c r="C767" i="1" s="1"/>
  <c r="C775" i="1" a="1"/>
  <c r="C775" i="1" s="1"/>
  <c r="C605" i="1" a="1"/>
  <c r="C605" i="1" s="1"/>
  <c r="B605" i="14" s="1"/>
  <c r="C700" i="1" a="1"/>
  <c r="C700" i="1" s="1"/>
  <c r="C754" i="1" a="1"/>
  <c r="C754" i="1" s="1"/>
  <c r="C763" i="1" a="1"/>
  <c r="C763" i="1" s="1"/>
  <c r="C768" i="1" a="1"/>
  <c r="C768" i="1" s="1"/>
  <c r="C783" i="1" a="1"/>
  <c r="C783" i="1" s="1"/>
  <c r="C795" i="1" a="1"/>
  <c r="C795" i="1" s="1"/>
  <c r="C807" i="1" a="1"/>
  <c r="C807" i="1" s="1"/>
  <c r="C813" i="1" a="1"/>
  <c r="C813" i="1" s="1"/>
  <c r="C817" i="1" a="1"/>
  <c r="C817" i="1" s="1"/>
  <c r="C822" i="1" a="1"/>
  <c r="C822" i="1" s="1"/>
  <c r="C831" i="1" a="1"/>
  <c r="C831" i="1" s="1"/>
  <c r="C836" i="1" a="1"/>
  <c r="C836" i="1" s="1"/>
  <c r="C844" i="1" a="1"/>
  <c r="C844" i="1" s="1"/>
  <c r="C845" i="1" a="1"/>
  <c r="C845" i="1" s="1"/>
  <c r="C846" i="1" a="1"/>
  <c r="C846" i="1" s="1"/>
  <c r="C849" i="1" a="1"/>
  <c r="C849" i="1" s="1"/>
  <c r="B849" i="14" s="1"/>
  <c r="C880" i="1" a="1"/>
  <c r="C880" i="1" s="1"/>
  <c r="C510" i="1" a="1"/>
  <c r="C510" i="1" s="1"/>
  <c r="C619" i="1" a="1"/>
  <c r="C619" i="1" s="1"/>
  <c r="C642" i="1" a="1"/>
  <c r="C642" i="1" s="1"/>
  <c r="C707" i="1" a="1"/>
  <c r="C707" i="1" s="1"/>
  <c r="C726" i="1" a="1"/>
  <c r="C726" i="1" s="1"/>
  <c r="C737" i="1" a="1"/>
  <c r="C737" i="1" s="1"/>
  <c r="C772" i="1" a="1"/>
  <c r="C772" i="1" s="1"/>
  <c r="B772" i="14" s="1"/>
  <c r="C782" i="1" a="1"/>
  <c r="C782" i="1" s="1"/>
  <c r="C790" i="1" a="1"/>
  <c r="C790" i="1" s="1"/>
  <c r="C796" i="1" a="1"/>
  <c r="C796" i="1" s="1"/>
  <c r="C812" i="1" a="1"/>
  <c r="C812" i="1" s="1"/>
  <c r="C816" i="1" a="1"/>
  <c r="C816" i="1" s="1"/>
  <c r="C821" i="1" a="1"/>
  <c r="C821" i="1" s="1"/>
  <c r="C825" i="1" a="1"/>
  <c r="C825" i="1" s="1"/>
  <c r="C835" i="1" a="1"/>
  <c r="C835" i="1" s="1"/>
  <c r="B835" i="14" s="1"/>
  <c r="C840" i="1" a="1"/>
  <c r="C840" i="1" s="1"/>
  <c r="C862" i="1" a="1"/>
  <c r="C862" i="1" s="1"/>
  <c r="C866" i="1" a="1"/>
  <c r="C866" i="1" s="1"/>
  <c r="C870" i="1" a="1"/>
  <c r="C870" i="1" s="1"/>
  <c r="C875" i="1" a="1"/>
  <c r="C875" i="1" s="1"/>
  <c r="C623" i="1" a="1"/>
  <c r="C623" i="1" s="1"/>
  <c r="C708" i="1" a="1"/>
  <c r="C708" i="1" s="1"/>
  <c r="C727" i="1" a="1"/>
  <c r="C727" i="1" s="1"/>
  <c r="C776" i="1" a="1"/>
  <c r="C776" i="1" s="1"/>
  <c r="C797" i="1" a="1"/>
  <c r="C797" i="1" s="1"/>
  <c r="C798" i="1" a="1"/>
  <c r="C798" i="1" s="1"/>
  <c r="C811" i="1" a="1"/>
  <c r="C811" i="1" s="1"/>
  <c r="C613" i="1" a="1"/>
  <c r="C613" i="1" s="1"/>
  <c r="C683" i="1" a="1"/>
  <c r="C683" i="1" s="1"/>
  <c r="C715" i="1" a="1"/>
  <c r="C715" i="1" s="1"/>
  <c r="C741" i="1" a="1"/>
  <c r="C741" i="1" s="1"/>
  <c r="C741" i="14" s="1"/>
  <c r="C761" i="1" a="1"/>
  <c r="C761" i="1" s="1"/>
  <c r="C766" i="1" a="1"/>
  <c r="C766" i="1" s="1"/>
  <c r="C771" i="1" a="1"/>
  <c r="C771" i="1" s="1"/>
  <c r="C799" i="1" a="1"/>
  <c r="C799" i="1" s="1"/>
  <c r="C806" i="1" a="1"/>
  <c r="C806" i="1" s="1"/>
  <c r="C810" i="1" a="1"/>
  <c r="C810" i="1" s="1"/>
  <c r="C820" i="1" a="1"/>
  <c r="C820" i="1" s="1"/>
  <c r="C824" i="1" a="1"/>
  <c r="C824" i="1" s="1"/>
  <c r="C824" i="14" s="1"/>
  <c r="C829" i="1" a="1"/>
  <c r="C829" i="1" s="1"/>
  <c r="C834" i="1" a="1"/>
  <c r="C834" i="1" s="1"/>
  <c r="C853" i="1" a="1"/>
  <c r="C853" i="1" s="1"/>
  <c r="C869" i="1" a="1"/>
  <c r="C869" i="1" s="1"/>
  <c r="C874" i="1" a="1"/>
  <c r="C874" i="1" s="1"/>
  <c r="C631" i="1" a="1"/>
  <c r="C631" i="1" s="1"/>
  <c r="C691" i="1" a="1"/>
  <c r="C691" i="1" s="1"/>
  <c r="C723" i="1" a="1"/>
  <c r="C723" i="1" s="1"/>
  <c r="C723" i="14" s="1"/>
  <c r="C777" i="1" a="1"/>
  <c r="C777" i="1" s="1"/>
  <c r="C778" i="1" a="1"/>
  <c r="C778" i="1" s="1"/>
  <c r="C788" i="1" a="1"/>
  <c r="C788" i="1" s="1"/>
  <c r="C791" i="1" a="1"/>
  <c r="C791" i="1" s="1"/>
  <c r="C801" i="1" a="1"/>
  <c r="C801" i="1" s="1"/>
  <c r="C809" i="1" a="1"/>
  <c r="C809" i="1" s="1"/>
  <c r="C814" i="1" a="1"/>
  <c r="C814" i="1" s="1"/>
  <c r="C819" i="1" a="1"/>
  <c r="C819" i="1" s="1"/>
  <c r="C819" i="14" s="1"/>
  <c r="C823" i="1" a="1"/>
  <c r="C823" i="1" s="1"/>
  <c r="C827" i="1" a="1"/>
  <c r="C827" i="1" s="1"/>
  <c r="C828" i="1" a="1"/>
  <c r="C828" i="1" s="1"/>
  <c r="C833" i="1" a="1"/>
  <c r="C833" i="1" s="1"/>
  <c r="C838" i="1" a="1"/>
  <c r="C838" i="1" s="1"/>
  <c r="C847" i="1" a="1"/>
  <c r="C847" i="1" s="1"/>
  <c r="C851" i="1" a="1"/>
  <c r="C851" i="1" s="1"/>
  <c r="C864" i="1" a="1"/>
  <c r="C864" i="1" s="1"/>
  <c r="C864" i="14" s="1"/>
  <c r="C872" i="1" a="1"/>
  <c r="C872" i="1" s="1"/>
  <c r="C873" i="1" a="1"/>
  <c r="C873" i="1" s="1"/>
  <c r="C882" i="1" a="1"/>
  <c r="C882" i="1" s="1"/>
  <c r="C660" i="1" a="1"/>
  <c r="C660" i="1" s="1"/>
  <c r="C673" i="1" a="1"/>
  <c r="C673" i="1" s="1"/>
  <c r="C692" i="1" a="1"/>
  <c r="C692" i="1" s="1"/>
  <c r="C724" i="1" a="1"/>
  <c r="C724" i="1" s="1"/>
  <c r="C734" i="1" a="1"/>
  <c r="C734" i="1" s="1"/>
  <c r="C734" i="14" s="1"/>
  <c r="C747" i="1" a="1"/>
  <c r="C747" i="1" s="1"/>
  <c r="C755" i="1" a="1"/>
  <c r="C755" i="1" s="1"/>
  <c r="C769" i="1" a="1"/>
  <c r="C769" i="1" s="1"/>
  <c r="C792" i="1" a="1"/>
  <c r="C792" i="1" s="1"/>
  <c r="C793" i="1" a="1"/>
  <c r="C793" i="1" s="1"/>
  <c r="C802" i="1" a="1"/>
  <c r="C802" i="1" s="1"/>
  <c r="C803" i="1" a="1"/>
  <c r="C803" i="1" s="1"/>
  <c r="C804" i="1" a="1"/>
  <c r="C804" i="1" s="1"/>
  <c r="C804" i="14" s="1"/>
  <c r="C818" i="1" a="1"/>
  <c r="C818" i="1" s="1"/>
  <c r="C837" i="1" a="1"/>
  <c r="C837" i="1" s="1"/>
  <c r="C850" i="1" a="1"/>
  <c r="C850" i="1" s="1"/>
  <c r="C859" i="1" a="1"/>
  <c r="C859" i="1" s="1"/>
  <c r="C863" i="1" a="1"/>
  <c r="C863" i="1" s="1"/>
  <c r="C867" i="1" a="1"/>
  <c r="C867" i="1" s="1"/>
  <c r="C877" i="1" a="1"/>
  <c r="C877" i="1" s="1"/>
  <c r="C637" i="1" a="1"/>
  <c r="C637" i="1" s="1"/>
  <c r="B637" i="14" s="1"/>
  <c r="C716" i="1" a="1"/>
  <c r="C716" i="1" s="1"/>
  <c r="C789" i="1" a="1"/>
  <c r="C789" i="1" s="1"/>
  <c r="C839" i="1" a="1"/>
  <c r="C839" i="1" s="1"/>
  <c r="C843" i="1" a="1"/>
  <c r="C843" i="1" s="1"/>
  <c r="C848" i="1" a="1"/>
  <c r="C848" i="1" s="1"/>
  <c r="C890" i="1" a="1"/>
  <c r="C890" i="1" s="1"/>
  <c r="C903" i="1" a="1"/>
  <c r="C903" i="1" s="1"/>
  <c r="C904" i="1" a="1"/>
  <c r="C904" i="1" s="1"/>
  <c r="B904" i="14" s="1"/>
  <c r="C922" i="1" a="1"/>
  <c r="C922" i="1" s="1"/>
  <c r="C933" i="1" a="1"/>
  <c r="C933" i="1" s="1"/>
  <c r="C940" i="1" a="1"/>
  <c r="C940" i="1" s="1"/>
  <c r="C956" i="1" a="1"/>
  <c r="C956" i="1" s="1"/>
  <c r="C958" i="1" a="1"/>
  <c r="C958" i="1" s="1"/>
  <c r="C960" i="1" a="1"/>
  <c r="C960" i="1" s="1"/>
  <c r="C962" i="1" a="1"/>
  <c r="C962" i="1" s="1"/>
  <c r="C964" i="1" a="1"/>
  <c r="C964" i="1" s="1"/>
  <c r="C966" i="1" a="1"/>
  <c r="C966" i="1" s="1"/>
  <c r="C968" i="1" a="1"/>
  <c r="C968" i="1" s="1"/>
  <c r="C970" i="1" a="1"/>
  <c r="C970" i="1" s="1"/>
  <c r="C972" i="1" a="1"/>
  <c r="C972" i="1" s="1"/>
  <c r="C974" i="1" a="1"/>
  <c r="C974" i="1" s="1"/>
  <c r="C976" i="1" a="1"/>
  <c r="C976" i="1" s="1"/>
  <c r="C978" i="1" a="1"/>
  <c r="C978" i="1" s="1"/>
  <c r="C625" i="1" a="1"/>
  <c r="C625" i="1" s="1"/>
  <c r="C625" i="14" s="1"/>
  <c r="C699" i="1" a="1"/>
  <c r="C699" i="1" s="1"/>
  <c r="C808" i="1" a="1"/>
  <c r="C808" i="1" s="1"/>
  <c r="C857" i="1" a="1"/>
  <c r="C857" i="1" s="1"/>
  <c r="C871" i="1" a="1"/>
  <c r="C871" i="1" s="1"/>
  <c r="C876" i="1" a="1"/>
  <c r="C876" i="1" s="1"/>
  <c r="C886" i="1" a="1"/>
  <c r="C886" i="1" s="1"/>
  <c r="C894" i="1" a="1"/>
  <c r="C894" i="1" s="1"/>
  <c r="C921" i="1" a="1"/>
  <c r="C921" i="1" s="1"/>
  <c r="C939" i="1" a="1"/>
  <c r="C939" i="1" s="1"/>
  <c r="C944" i="1" a="1"/>
  <c r="C944" i="1" s="1"/>
  <c r="C948" i="1" a="1"/>
  <c r="C948" i="1" s="1"/>
  <c r="C953" i="1" a="1"/>
  <c r="C953" i="1" s="1"/>
  <c r="C800" i="1" a="1"/>
  <c r="C800" i="1" s="1"/>
  <c r="C842" i="1" a="1"/>
  <c r="C842" i="1" s="1"/>
  <c r="C852" i="1" a="1"/>
  <c r="C852" i="1" s="1"/>
  <c r="C861" i="1" a="1"/>
  <c r="C861" i="1" s="1"/>
  <c r="C861" i="14" s="1"/>
  <c r="C889" i="1" a="1"/>
  <c r="C889" i="1" s="1"/>
  <c r="C893" i="1" a="1"/>
  <c r="C893" i="1" s="1"/>
  <c r="C897" i="1" a="1"/>
  <c r="C897" i="1" s="1"/>
  <c r="C905" i="1" a="1"/>
  <c r="C905" i="1" s="1"/>
  <c r="C919" i="1" a="1"/>
  <c r="C919" i="1" s="1"/>
  <c r="C924" i="1" a="1"/>
  <c r="C924" i="1" s="1"/>
  <c r="C931" i="1" a="1"/>
  <c r="C931" i="1" s="1"/>
  <c r="C932" i="1" a="1"/>
  <c r="C932" i="1" s="1"/>
  <c r="C932" i="14" s="1"/>
  <c r="C938" i="1" a="1"/>
  <c r="C938" i="1" s="1"/>
  <c r="C773" i="1" a="1"/>
  <c r="C773" i="1" s="1"/>
  <c r="C832" i="1" a="1"/>
  <c r="C832" i="1" s="1"/>
  <c r="C856" i="1" a="1"/>
  <c r="C856" i="1" s="1"/>
  <c r="C865" i="1" a="1"/>
  <c r="C865" i="1" s="1"/>
  <c r="C885" i="1" a="1"/>
  <c r="C885" i="1" s="1"/>
  <c r="C900" i="1" a="1"/>
  <c r="C900" i="1" s="1"/>
  <c r="C902" i="1" a="1"/>
  <c r="C902" i="1" s="1"/>
  <c r="C902" i="14" s="1"/>
  <c r="C912" i="1" a="1"/>
  <c r="C912" i="1" s="1"/>
  <c r="C937" i="1" a="1"/>
  <c r="C937" i="1" s="1"/>
  <c r="C943" i="1" a="1"/>
  <c r="C943" i="1" s="1"/>
  <c r="C744" i="1" a="1"/>
  <c r="C744" i="1" s="1"/>
  <c r="C805" i="1" a="1"/>
  <c r="C805" i="1" s="1"/>
  <c r="C815" i="1" a="1"/>
  <c r="C815" i="1" s="1"/>
  <c r="C841" i="1" a="1"/>
  <c r="C841" i="1" s="1"/>
  <c r="C860" i="1" a="1"/>
  <c r="C860" i="1" s="1"/>
  <c r="C860" i="14" s="1"/>
  <c r="C879" i="1" a="1"/>
  <c r="C879" i="1" s="1"/>
  <c r="C881" i="1" a="1"/>
  <c r="C881" i="1" s="1"/>
  <c r="C884" i="1" a="1"/>
  <c r="C884" i="1" s="1"/>
  <c r="C892" i="1" a="1"/>
  <c r="C892" i="1" s="1"/>
  <c r="C896" i="1" a="1"/>
  <c r="C896" i="1" s="1"/>
  <c r="C899" i="1" a="1"/>
  <c r="C899" i="1" s="1"/>
  <c r="C901" i="1" a="1"/>
  <c r="C901" i="1" s="1"/>
  <c r="C906" i="1" a="1"/>
  <c r="C906" i="1" s="1"/>
  <c r="B906" i="14" s="1"/>
  <c r="C910" i="1" a="1"/>
  <c r="C910" i="1" s="1"/>
  <c r="C911" i="1" a="1"/>
  <c r="C911" i="1" s="1"/>
  <c r="C913" i="1" a="1"/>
  <c r="C913" i="1" s="1"/>
  <c r="C918" i="1" a="1"/>
  <c r="C918" i="1" s="1"/>
  <c r="C925" i="1" a="1"/>
  <c r="C925" i="1" s="1"/>
  <c r="C930" i="1" a="1"/>
  <c r="C930" i="1" s="1"/>
  <c r="C947" i="1" a="1"/>
  <c r="C947" i="1" s="1"/>
  <c r="C950" i="1" a="1"/>
  <c r="C950" i="1" s="1"/>
  <c r="B950" i="14" s="1"/>
  <c r="C952" i="1" a="1"/>
  <c r="C952" i="1" s="1"/>
  <c r="C957" i="1" a="1"/>
  <c r="C957" i="1" s="1"/>
  <c r="C959" i="1" a="1"/>
  <c r="C959" i="1" s="1"/>
  <c r="C961" i="1" a="1"/>
  <c r="C961" i="1" s="1"/>
  <c r="C963" i="1" a="1"/>
  <c r="C963" i="1" s="1"/>
  <c r="C965" i="1" a="1"/>
  <c r="C965" i="1" s="1"/>
  <c r="C967" i="1" a="1"/>
  <c r="C967" i="1" s="1"/>
  <c r="C969" i="1" a="1"/>
  <c r="C969" i="1" s="1"/>
  <c r="C969" i="14" s="1"/>
  <c r="C971" i="1" a="1"/>
  <c r="C971" i="1" s="1"/>
  <c r="C973" i="1" a="1"/>
  <c r="C973" i="1" s="1"/>
  <c r="C975" i="1" a="1"/>
  <c r="C975" i="1" s="1"/>
  <c r="C977" i="1" a="1"/>
  <c r="C977" i="1" s="1"/>
  <c r="C979" i="1" a="1"/>
  <c r="C979" i="1" s="1"/>
  <c r="C981" i="1" a="1"/>
  <c r="C981" i="1" s="1"/>
  <c r="C758" i="1" a="1"/>
  <c r="C758" i="1" s="1"/>
  <c r="C794" i="1" a="1"/>
  <c r="C794" i="1" s="1"/>
  <c r="B794" i="14" s="1"/>
  <c r="C826" i="1" a="1"/>
  <c r="C826" i="1" s="1"/>
  <c r="C855" i="1" a="1"/>
  <c r="C855" i="1" s="1"/>
  <c r="C883" i="1" a="1"/>
  <c r="C883" i="1" s="1"/>
  <c r="C888" i="1" a="1"/>
  <c r="C888" i="1" s="1"/>
  <c r="C891" i="1" a="1"/>
  <c r="C891" i="1" s="1"/>
  <c r="C907" i="1" a="1"/>
  <c r="C907" i="1" s="1"/>
  <c r="C908" i="1" a="1"/>
  <c r="C908" i="1" s="1"/>
  <c r="C909" i="1" a="1"/>
  <c r="C909" i="1" s="1"/>
  <c r="C909" i="14" s="1"/>
  <c r="C917" i="1" a="1"/>
  <c r="C917" i="1" s="1"/>
  <c r="C926" i="1" a="1"/>
  <c r="C926" i="1" s="1"/>
  <c r="C927" i="1" a="1"/>
  <c r="C927" i="1" s="1"/>
  <c r="C935" i="1" a="1"/>
  <c r="C935" i="1" s="1"/>
  <c r="C936" i="1" a="1"/>
  <c r="C936" i="1" s="1"/>
  <c r="C942" i="1" a="1"/>
  <c r="C942" i="1" s="1"/>
  <c r="C946" i="1" a="1"/>
  <c r="C946" i="1" s="1"/>
  <c r="C954" i="1" a="1"/>
  <c r="C954" i="1" s="1"/>
  <c r="B954" i="14" s="1"/>
  <c r="C684" i="1" a="1"/>
  <c r="C684" i="1" s="1"/>
  <c r="C779" i="1" a="1"/>
  <c r="C779" i="1" s="1"/>
  <c r="C830" i="1" a="1"/>
  <c r="C830" i="1" s="1"/>
  <c r="C868" i="1" a="1"/>
  <c r="C868" i="1" s="1"/>
  <c r="C878" i="1" a="1"/>
  <c r="C878" i="1" s="1"/>
  <c r="C914" i="1" a="1"/>
  <c r="C914" i="1" s="1"/>
  <c r="C916" i="1" a="1"/>
  <c r="C916" i="1" s="1"/>
  <c r="C928" i="1" a="1"/>
  <c r="C928" i="1" s="1"/>
  <c r="C928" i="14" s="1"/>
  <c r="C929" i="1" a="1"/>
  <c r="C929" i="1" s="1"/>
  <c r="C915" i="1" a="1"/>
  <c r="C915" i="1" s="1"/>
  <c r="C920" i="1" a="1"/>
  <c r="C920" i="1" s="1"/>
  <c r="C941" i="1" a="1"/>
  <c r="C941" i="1" s="1"/>
  <c r="C1038" i="1" a="1"/>
  <c r="C1038" i="1" s="1"/>
  <c r="C1039" i="1" a="1"/>
  <c r="C1039" i="1" s="1"/>
  <c r="C1049" i="1" a="1"/>
  <c r="C1049" i="1" s="1"/>
  <c r="C1053" i="1" a="1"/>
  <c r="C1053" i="1" s="1"/>
  <c r="C1056" i="1" a="1"/>
  <c r="C1056" i="1" s="1"/>
  <c r="C984" i="1" a="1"/>
  <c r="C984" i="1" s="1"/>
  <c r="C986" i="1" a="1"/>
  <c r="C986" i="1" s="1"/>
  <c r="C988" i="1" a="1"/>
  <c r="C988" i="1" s="1"/>
  <c r="C990" i="1" a="1"/>
  <c r="C990" i="1" s="1"/>
  <c r="C992" i="1" a="1"/>
  <c r="C992" i="1" s="1"/>
  <c r="C994" i="1" a="1"/>
  <c r="C994" i="1" s="1"/>
  <c r="C996" i="1" a="1"/>
  <c r="C996" i="1" s="1"/>
  <c r="C996" i="14" s="1"/>
  <c r="C998" i="1" a="1"/>
  <c r="C998" i="1" s="1"/>
  <c r="C1000" i="1" a="1"/>
  <c r="C1000" i="1" s="1"/>
  <c r="C1002" i="1" a="1"/>
  <c r="C1002" i="1" s="1"/>
  <c r="C1004" i="1" a="1"/>
  <c r="C1004" i="1" s="1"/>
  <c r="C1006" i="1" a="1"/>
  <c r="C1006" i="1" s="1"/>
  <c r="C1008" i="1" a="1"/>
  <c r="C1008" i="1" s="1"/>
  <c r="C1010" i="1" a="1"/>
  <c r="C1010" i="1" s="1"/>
  <c r="C1012" i="1" a="1"/>
  <c r="C1012" i="1" s="1"/>
  <c r="C1012" i="14" s="1"/>
  <c r="C1014" i="1" a="1"/>
  <c r="C1014" i="1" s="1"/>
  <c r="C1016" i="1" a="1"/>
  <c r="C1016" i="1" s="1"/>
  <c r="C1018" i="1" a="1"/>
  <c r="C1018" i="1" s="1"/>
  <c r="C1020" i="1" a="1"/>
  <c r="C1020" i="1" s="1"/>
  <c r="C1022" i="1" a="1"/>
  <c r="C1022" i="1" s="1"/>
  <c r="C1024" i="1" a="1"/>
  <c r="C1024" i="1" s="1"/>
  <c r="C1026" i="1" a="1"/>
  <c r="C1026" i="1" s="1"/>
  <c r="C1042" i="1" a="1"/>
  <c r="C1042" i="1" s="1"/>
  <c r="C1042" i="14" s="1"/>
  <c r="C1045" i="1" a="1"/>
  <c r="C1045" i="1" s="1"/>
  <c r="C949" i="1" a="1"/>
  <c r="C949" i="1" s="1"/>
  <c r="C1048" i="1" a="1"/>
  <c r="C1048" i="1" s="1"/>
  <c r="C1052" i="1" a="1"/>
  <c r="C1052" i="1" s="1"/>
  <c r="C1059" i="1" a="1"/>
  <c r="C1059" i="1" s="1"/>
  <c r="C1062" i="1" a="1"/>
  <c r="C1062" i="1" s="1"/>
  <c r="C1065" i="1" a="1"/>
  <c r="C1065" i="1" s="1"/>
  <c r="C898" i="1" a="1"/>
  <c r="C898" i="1" s="1"/>
  <c r="B898" i="14" s="1"/>
  <c r="C945" i="1" a="1"/>
  <c r="C945" i="1" s="1"/>
  <c r="C980" i="1" a="1"/>
  <c r="C980" i="1" s="1"/>
  <c r="C1029" i="1" a="1"/>
  <c r="C1029" i="1" s="1"/>
  <c r="C1041" i="1" a="1"/>
  <c r="C1041" i="1" s="1"/>
  <c r="C1055" i="1" a="1"/>
  <c r="C1055" i="1" s="1"/>
  <c r="C1044" i="1" a="1"/>
  <c r="C1044" i="1" s="1"/>
  <c r="C1047" i="1" a="1"/>
  <c r="C1047" i="1" s="1"/>
  <c r="C1058" i="1" a="1"/>
  <c r="C1058" i="1" s="1"/>
  <c r="C1058" i="14" s="1"/>
  <c r="C1067" i="1" a="1"/>
  <c r="C1067" i="1" s="1"/>
  <c r="C895" i="1" a="1"/>
  <c r="C895" i="1" s="1"/>
  <c r="C951" i="1" a="1"/>
  <c r="C951" i="1" s="1"/>
  <c r="C955" i="1" a="1"/>
  <c r="C955" i="1" s="1"/>
  <c r="C983" i="1" a="1"/>
  <c r="C983" i="1" s="1"/>
  <c r="C985" i="1" a="1"/>
  <c r="C985" i="1" s="1"/>
  <c r="C987" i="1" a="1"/>
  <c r="C987" i="1" s="1"/>
  <c r="C989" i="1" a="1"/>
  <c r="C989" i="1" s="1"/>
  <c r="C991" i="1" a="1"/>
  <c r="C991" i="1" s="1"/>
  <c r="C993" i="1" a="1"/>
  <c r="C993" i="1" s="1"/>
  <c r="C995" i="1" a="1"/>
  <c r="C995" i="1" s="1"/>
  <c r="C997" i="1" a="1"/>
  <c r="C997" i="1" s="1"/>
  <c r="C999" i="1" a="1"/>
  <c r="C999" i="1" s="1"/>
  <c r="C1001" i="1" a="1"/>
  <c r="C1001" i="1" s="1"/>
  <c r="C1003" i="1" a="1"/>
  <c r="C1003" i="1" s="1"/>
  <c r="C1005" i="1" a="1"/>
  <c r="C1005" i="1" s="1"/>
  <c r="C1007" i="1" a="1"/>
  <c r="C1007" i="1" s="1"/>
  <c r="C1009" i="1" a="1"/>
  <c r="C1009" i="1" s="1"/>
  <c r="C1011" i="1" a="1"/>
  <c r="C1011" i="1" s="1"/>
  <c r="C1013" i="1" a="1"/>
  <c r="C1013" i="1" s="1"/>
  <c r="C1015" i="1" a="1"/>
  <c r="C1015" i="1" s="1"/>
  <c r="C1017" i="1" a="1"/>
  <c r="C1017" i="1" s="1"/>
  <c r="C1019" i="1" a="1"/>
  <c r="C1019" i="1" s="1"/>
  <c r="C1021" i="1" a="1"/>
  <c r="C1021" i="1" s="1"/>
  <c r="C1023" i="1" a="1"/>
  <c r="C1023" i="1" s="1"/>
  <c r="C1025" i="1" a="1"/>
  <c r="C1025" i="1" s="1"/>
  <c r="C1027" i="1" a="1"/>
  <c r="C1027" i="1" s="1"/>
  <c r="C1051" i="1" a="1"/>
  <c r="C1051" i="1" s="1"/>
  <c r="C1054" i="1" a="1"/>
  <c r="C1054" i="1" s="1"/>
  <c r="C1061" i="1" a="1"/>
  <c r="C1061" i="1" s="1"/>
  <c r="C1064" i="1" a="1"/>
  <c r="C1064" i="1" s="1"/>
  <c r="C858" i="1" a="1"/>
  <c r="C858" i="1" s="1"/>
  <c r="B858" i="14" s="1"/>
  <c r="C934" i="1" a="1"/>
  <c r="C934" i="1" s="1"/>
  <c r="C982" i="1" a="1"/>
  <c r="C982" i="1" s="1"/>
  <c r="C1030" i="1" a="1"/>
  <c r="C1030" i="1" s="1"/>
  <c r="C1031" i="1" a="1"/>
  <c r="C1031" i="1" s="1"/>
  <c r="C1032" i="1" a="1"/>
  <c r="C1032" i="1" s="1"/>
  <c r="C1033" i="1" a="1"/>
  <c r="C1033" i="1" s="1"/>
  <c r="C1040" i="1" a="1"/>
  <c r="C1040" i="1" s="1"/>
  <c r="C854" i="1" a="1"/>
  <c r="C854" i="1" s="1"/>
  <c r="C854" i="14" s="1"/>
  <c r="C887" i="1" a="1"/>
  <c r="C887" i="1" s="1"/>
  <c r="C923" i="1" a="1"/>
  <c r="C923" i="1" s="1"/>
  <c r="C1043" i="1" a="1"/>
  <c r="C1043" i="1" s="1"/>
  <c r="C1081" i="1" a="1"/>
  <c r="C1081" i="1" s="1"/>
  <c r="C1092" i="1" a="1"/>
  <c r="C1092" i="1" s="1"/>
  <c r="C1100" i="1" a="1"/>
  <c r="C1100" i="1" s="1"/>
  <c r="C1113" i="1" a="1"/>
  <c r="C1113" i="1" s="1"/>
  <c r="C1120" i="1" a="1"/>
  <c r="C1120" i="1" s="1"/>
  <c r="C1120" i="14" s="1"/>
  <c r="C1128" i="1" a="1"/>
  <c r="C1128" i="1" s="1"/>
  <c r="C1134" i="1" a="1"/>
  <c r="C1134" i="1" s="1"/>
  <c r="C1139" i="1" a="1"/>
  <c r="C1139" i="1" s="1"/>
  <c r="C1144" i="1" a="1"/>
  <c r="C1144" i="1" s="1"/>
  <c r="C1178" i="1" a="1"/>
  <c r="C1178" i="1" s="1"/>
  <c r="C1183" i="1" a="1"/>
  <c r="C1183" i="1" s="1"/>
  <c r="C1035" i="1" a="1"/>
  <c r="C1035" i="1" s="1"/>
  <c r="C1046" i="1" a="1"/>
  <c r="C1046" i="1" s="1"/>
  <c r="C1060" i="1" a="1"/>
  <c r="C1060" i="1" s="1"/>
  <c r="C1075" i="1" a="1"/>
  <c r="C1075" i="1" s="1"/>
  <c r="C1078" i="1" a="1"/>
  <c r="C1078" i="1" s="1"/>
  <c r="C1084" i="1" a="1"/>
  <c r="C1084" i="1" s="1"/>
  <c r="C1088" i="1" a="1"/>
  <c r="C1088" i="1" s="1"/>
  <c r="C1096" i="1" a="1"/>
  <c r="C1096" i="1" s="1"/>
  <c r="C1119" i="1" a="1"/>
  <c r="C1119" i="1" s="1"/>
  <c r="C1149" i="1" a="1"/>
  <c r="C1149" i="1" s="1"/>
  <c r="C1149" i="14" s="1"/>
  <c r="C1156" i="1" a="1"/>
  <c r="C1156" i="1" s="1"/>
  <c r="C1159" i="1" a="1"/>
  <c r="C1159" i="1" s="1"/>
  <c r="C1166" i="1" a="1"/>
  <c r="C1166" i="1" s="1"/>
  <c r="C1169" i="1" a="1"/>
  <c r="C1169" i="1" s="1"/>
  <c r="C1177" i="1" a="1"/>
  <c r="C1177" i="1" s="1"/>
  <c r="C1186" i="1" a="1"/>
  <c r="C1186" i="1" s="1"/>
  <c r="C1189" i="1" a="1"/>
  <c r="C1189" i="1" s="1"/>
  <c r="C1192" i="1" a="1"/>
  <c r="C1192" i="1" s="1"/>
  <c r="B1192" i="14" s="1"/>
  <c r="C1069" i="1" a="1"/>
  <c r="C1069" i="1" s="1"/>
  <c r="C1072" i="1" a="1"/>
  <c r="C1072" i="1" s="1"/>
  <c r="C1091" i="1" a="1"/>
  <c r="C1091" i="1" s="1"/>
  <c r="C1099" i="1" a="1"/>
  <c r="C1099" i="1" s="1"/>
  <c r="C1118" i="1" a="1"/>
  <c r="C1118" i="1" s="1"/>
  <c r="C1127" i="1" a="1"/>
  <c r="C1127" i="1" s="1"/>
  <c r="C1133" i="1" a="1"/>
  <c r="C1133" i="1" s="1"/>
  <c r="C1138" i="1" a="1"/>
  <c r="C1138" i="1" s="1"/>
  <c r="B1138" i="14" s="1"/>
  <c r="C1143" i="1" a="1"/>
  <c r="C1143" i="1" s="1"/>
  <c r="C1148" i="1" a="1"/>
  <c r="C1148" i="1" s="1"/>
  <c r="C1155" i="1" a="1"/>
  <c r="C1155" i="1" s="1"/>
  <c r="C1173" i="1" a="1"/>
  <c r="C1173" i="1" s="1"/>
  <c r="C1175" i="1" a="1"/>
  <c r="C1175" i="1" s="1"/>
  <c r="C1176" i="1" a="1"/>
  <c r="C1176" i="1" s="1"/>
  <c r="C1194" i="1" a="1"/>
  <c r="C1194" i="1" s="1"/>
  <c r="C1197" i="1" a="1"/>
  <c r="C1197" i="1" s="1"/>
  <c r="B1197" i="14" s="1"/>
  <c r="C1037" i="1" a="1"/>
  <c r="C1037" i="1" s="1"/>
  <c r="C1063" i="1" a="1"/>
  <c r="C1063" i="1" s="1"/>
  <c r="C1080" i="1" a="1"/>
  <c r="C1080" i="1" s="1"/>
  <c r="C1087" i="1" a="1"/>
  <c r="C1087" i="1" s="1"/>
  <c r="C1095" i="1" a="1"/>
  <c r="C1095" i="1" s="1"/>
  <c r="C1103" i="1" a="1"/>
  <c r="C1103" i="1" s="1"/>
  <c r="C1104" i="1" a="1"/>
  <c r="C1104" i="1" s="1"/>
  <c r="C1117" i="1" a="1"/>
  <c r="C1117" i="1" s="1"/>
  <c r="C1117" i="14" s="1"/>
  <c r="C1126" i="1" a="1"/>
  <c r="C1126" i="1" s="1"/>
  <c r="C1132" i="1" a="1"/>
  <c r="C1132" i="1" s="1"/>
  <c r="C1137" i="1" a="1"/>
  <c r="C1137" i="1" s="1"/>
  <c r="C1142" i="1" a="1"/>
  <c r="C1142" i="1" s="1"/>
  <c r="C1161" i="1" a="1"/>
  <c r="C1161" i="1" s="1"/>
  <c r="C1163" i="1" a="1"/>
  <c r="C1163" i="1" s="1"/>
  <c r="C1171" i="1" a="1"/>
  <c r="C1171" i="1" s="1"/>
  <c r="C1172" i="1" a="1"/>
  <c r="C1172" i="1" s="1"/>
  <c r="B1172" i="14" s="1"/>
  <c r="C1174" i="1" a="1"/>
  <c r="C1174" i="1" s="1"/>
  <c r="C1182" i="1" a="1"/>
  <c r="C1182" i="1" s="1"/>
  <c r="C1185" i="1" a="1"/>
  <c r="C1185" i="1" s="1"/>
  <c r="C1188" i="1" a="1"/>
  <c r="C1188" i="1" s="1"/>
  <c r="C1191" i="1" a="1"/>
  <c r="C1191" i="1" s="1"/>
  <c r="C1034" i="1" a="1"/>
  <c r="C1034" i="1" s="1"/>
  <c r="C1068" i="1" a="1"/>
  <c r="C1068" i="1" s="1"/>
  <c r="C1074" i="1" a="1"/>
  <c r="C1074" i="1" s="1"/>
  <c r="B1074" i="14" s="1"/>
  <c r="C1077" i="1" a="1"/>
  <c r="C1077" i="1" s="1"/>
  <c r="C1083" i="1" a="1"/>
  <c r="C1083" i="1" s="1"/>
  <c r="C1105" i="1" a="1"/>
  <c r="C1105" i="1" s="1"/>
  <c r="C1106" i="1" a="1"/>
  <c r="C1106" i="1" s="1"/>
  <c r="C1116" i="1" a="1"/>
  <c r="C1116" i="1" s="1"/>
  <c r="C1136" i="1" a="1"/>
  <c r="C1136" i="1" s="1"/>
  <c r="C1147" i="1" a="1"/>
  <c r="C1147" i="1" s="1"/>
  <c r="C1154" i="1" a="1"/>
  <c r="C1154" i="1" s="1"/>
  <c r="C1154" i="14" s="1"/>
  <c r="C1165" i="1" a="1"/>
  <c r="C1165" i="1" s="1"/>
  <c r="C1168" i="1" a="1"/>
  <c r="C1168" i="1" s="1"/>
  <c r="C1028" i="1" a="1"/>
  <c r="C1028" i="1" s="1"/>
  <c r="C1066" i="1" a="1"/>
  <c r="C1066" i="1" s="1"/>
  <c r="C1071" i="1" a="1"/>
  <c r="C1071" i="1" s="1"/>
  <c r="C1086" i="1" a="1"/>
  <c r="C1086" i="1" s="1"/>
  <c r="C1090" i="1" a="1"/>
  <c r="C1090" i="1" s="1"/>
  <c r="C1094" i="1" a="1"/>
  <c r="C1094" i="1" s="1"/>
  <c r="C1094" i="14" s="1"/>
  <c r="C1098" i="1" a="1"/>
  <c r="C1098" i="1" s="1"/>
  <c r="C1102" i="1" a="1"/>
  <c r="C1102" i="1" s="1"/>
  <c r="C1107" i="1" a="1"/>
  <c r="C1107" i="1" s="1"/>
  <c r="C1108" i="1" a="1"/>
  <c r="C1108" i="1" s="1"/>
  <c r="C1115" i="1" a="1"/>
  <c r="C1115" i="1" s="1"/>
  <c r="C1125" i="1" a="1"/>
  <c r="C1125" i="1" s="1"/>
  <c r="C1131" i="1" a="1"/>
  <c r="C1131" i="1" s="1"/>
  <c r="C1141" i="1" a="1"/>
  <c r="C1141" i="1" s="1"/>
  <c r="C1141" i="14" s="1"/>
  <c r="C1146" i="1" a="1"/>
  <c r="C1146" i="1" s="1"/>
  <c r="C1158" i="1" a="1"/>
  <c r="C1158" i="1" s="1"/>
  <c r="C1160" i="1" a="1"/>
  <c r="C1160" i="1" s="1"/>
  <c r="C1167" i="1" a="1"/>
  <c r="C1167" i="1" s="1"/>
  <c r="C1181" i="1" a="1"/>
  <c r="C1181" i="1" s="1"/>
  <c r="C1193" i="1" a="1"/>
  <c r="C1193" i="1" s="1"/>
  <c r="C1196" i="1" a="1"/>
  <c r="C1196" i="1" s="1"/>
  <c r="C1036" i="1" a="1"/>
  <c r="C1036" i="1" s="1"/>
  <c r="C1057" i="1" a="1"/>
  <c r="C1057" i="1" s="1"/>
  <c r="C1079" i="1" a="1"/>
  <c r="C1079" i="1" s="1"/>
  <c r="C1082" i="1" a="1"/>
  <c r="C1082" i="1" s="1"/>
  <c r="C1093" i="1" a="1"/>
  <c r="C1093" i="1" s="1"/>
  <c r="C1101" i="1" a="1"/>
  <c r="C1101" i="1" s="1"/>
  <c r="C1109" i="1" a="1"/>
  <c r="C1109" i="1" s="1"/>
  <c r="C1110" i="1" a="1"/>
  <c r="C1110" i="1" s="1"/>
  <c r="C1122" i="1" a="1"/>
  <c r="C1122" i="1" s="1"/>
  <c r="B1122" i="14" s="1"/>
  <c r="C1123" i="1" a="1"/>
  <c r="C1123" i="1" s="1"/>
  <c r="C1130" i="1" a="1"/>
  <c r="C1130" i="1" s="1"/>
  <c r="C1135" i="1" a="1"/>
  <c r="C1135" i="1" s="1"/>
  <c r="C1152" i="1" a="1"/>
  <c r="C1152" i="1" s="1"/>
  <c r="C1153" i="1" a="1"/>
  <c r="C1153" i="1" s="1"/>
  <c r="C1170" i="1" a="1"/>
  <c r="C1170" i="1" s="1"/>
  <c r="C1184" i="1" a="1"/>
  <c r="C1184" i="1" s="1"/>
  <c r="C1190" i="1" a="1"/>
  <c r="C1190" i="1" s="1"/>
  <c r="C1097" i="1" a="1"/>
  <c r="C1097" i="1" s="1"/>
  <c r="C1209" i="1" a="1"/>
  <c r="C1209" i="1" s="1"/>
  <c r="C1220" i="1" a="1"/>
  <c r="C1220" i="1" s="1"/>
  <c r="C1227" i="1" a="1"/>
  <c r="C1227" i="1" s="1"/>
  <c r="C1230" i="1" a="1"/>
  <c r="C1230" i="1" s="1"/>
  <c r="C1236" i="1" a="1"/>
  <c r="C1236" i="1" s="1"/>
  <c r="C1242" i="1" a="1"/>
  <c r="C1242" i="1" s="1"/>
  <c r="C1257" i="1" a="1"/>
  <c r="C1257" i="1" s="1"/>
  <c r="C1257" i="14" s="1"/>
  <c r="C1258" i="1" a="1"/>
  <c r="C1258" i="1" s="1"/>
  <c r="C1273" i="1" a="1"/>
  <c r="C1273" i="1" s="1"/>
  <c r="C1274" i="1" a="1"/>
  <c r="C1274" i="1" s="1"/>
  <c r="C1281" i="1" a="1"/>
  <c r="C1281" i="1" s="1"/>
  <c r="C1292" i="1" a="1"/>
  <c r="C1292" i="1" s="1"/>
  <c r="C1296" i="1" a="1"/>
  <c r="C1296" i="1" s="1"/>
  <c r="C1299" i="1" a="1"/>
  <c r="C1299" i="1" s="1"/>
  <c r="C1302" i="1" a="1"/>
  <c r="C1302" i="1" s="1"/>
  <c r="C1302" i="14" s="1"/>
  <c r="C1310" i="1" a="1"/>
  <c r="C1310" i="1" s="1"/>
  <c r="C1050" i="1" a="1"/>
  <c r="C1050" i="1" s="1"/>
  <c r="C1070" i="1" a="1"/>
  <c r="C1070" i="1" s="1"/>
  <c r="C1180" i="1" a="1"/>
  <c r="C1180" i="1" s="1"/>
  <c r="C1195" i="1" a="1"/>
  <c r="C1195" i="1" s="1"/>
  <c r="C1206" i="1" a="1"/>
  <c r="C1206" i="1" s="1"/>
  <c r="C1211" i="1" a="1"/>
  <c r="C1211" i="1" s="1"/>
  <c r="C1214" i="1" a="1"/>
  <c r="C1214" i="1" s="1"/>
  <c r="B1214" i="14" s="1"/>
  <c r="C1232" i="1" a="1"/>
  <c r="C1232" i="1" s="1"/>
  <c r="C1256" i="1" a="1"/>
  <c r="C1256" i="1" s="1"/>
  <c r="C1272" i="1" a="1"/>
  <c r="C1272" i="1" s="1"/>
  <c r="C1278" i="1" a="1"/>
  <c r="C1278" i="1" s="1"/>
  <c r="C1284" i="1" a="1"/>
  <c r="C1284" i="1" s="1"/>
  <c r="C1288" i="1" a="1"/>
  <c r="C1288" i="1" s="1"/>
  <c r="C1089" i="1" a="1"/>
  <c r="C1089" i="1" s="1"/>
  <c r="C1112" i="1" a="1"/>
  <c r="C1112" i="1" s="1"/>
  <c r="B1112" i="14" s="1"/>
  <c r="C1140" i="1" a="1"/>
  <c r="C1140" i="1" s="1"/>
  <c r="C1145" i="1" a="1"/>
  <c r="C1145" i="1" s="1"/>
  <c r="C1150" i="1" a="1"/>
  <c r="C1150" i="1" s="1"/>
  <c r="C1187" i="1" a="1"/>
  <c r="C1187" i="1" s="1"/>
  <c r="C1200" i="1" a="1"/>
  <c r="C1200" i="1" s="1"/>
  <c r="C1216" i="1" a="1"/>
  <c r="C1216" i="1" s="1"/>
  <c r="C1219" i="1" a="1"/>
  <c r="C1219" i="1" s="1"/>
  <c r="C1223" i="1" a="1"/>
  <c r="C1223" i="1" s="1"/>
  <c r="C1226" i="1" a="1"/>
  <c r="C1226" i="1" s="1"/>
  <c r="C1229" i="1" a="1"/>
  <c r="C1229" i="1" s="1"/>
  <c r="C1239" i="1" a="1"/>
  <c r="C1239" i="1" s="1"/>
  <c r="C1253" i="1" a="1"/>
  <c r="C1253" i="1" s="1"/>
  <c r="C1254" i="1" a="1"/>
  <c r="C1254" i="1" s="1"/>
  <c r="C1255" i="1" a="1"/>
  <c r="C1255" i="1" s="1"/>
  <c r="C1271" i="1" a="1"/>
  <c r="C1271" i="1" s="1"/>
  <c r="C1287" i="1" a="1"/>
  <c r="C1287" i="1" s="1"/>
  <c r="B1287" i="14" s="1"/>
  <c r="C1291" i="1" a="1"/>
  <c r="C1291" i="1" s="1"/>
  <c r="C1295" i="1" a="1"/>
  <c r="C1295" i="1" s="1"/>
  <c r="C1298" i="1" a="1"/>
  <c r="C1298" i="1" s="1"/>
  <c r="C1301" i="1" a="1"/>
  <c r="C1301" i="1" s="1"/>
  <c r="C1304" i="1" a="1"/>
  <c r="C1304" i="1" s="1"/>
  <c r="C1307" i="1" a="1"/>
  <c r="C1307" i="1" s="1"/>
  <c r="C1312" i="1" a="1"/>
  <c r="C1312" i="1" s="1"/>
  <c r="C1162" i="1" a="1"/>
  <c r="C1162" i="1" s="1"/>
  <c r="C1203" i="1" a="1"/>
  <c r="C1203" i="1" s="1"/>
  <c r="C1235" i="1" a="1"/>
  <c r="C1235" i="1" s="1"/>
  <c r="C1249" i="1" a="1"/>
  <c r="C1249" i="1" s="1"/>
  <c r="C1250" i="1" a="1"/>
  <c r="C1250" i="1" s="1"/>
  <c r="C1251" i="1" a="1"/>
  <c r="C1251" i="1" s="1"/>
  <c r="C1252" i="1" a="1"/>
  <c r="C1252" i="1" s="1"/>
  <c r="C1269" i="1" a="1"/>
  <c r="C1269" i="1" s="1"/>
  <c r="C1270" i="1" a="1"/>
  <c r="C1270" i="1" s="1"/>
  <c r="C1280" i="1" a="1"/>
  <c r="C1280" i="1" s="1"/>
  <c r="C1283" i="1" a="1"/>
  <c r="C1283" i="1" s="1"/>
  <c r="C1294" i="1" a="1"/>
  <c r="C1294" i="1" s="1"/>
  <c r="C1114" i="1" a="1"/>
  <c r="C1114" i="1" s="1"/>
  <c r="C1157" i="1" a="1"/>
  <c r="C1157" i="1" s="1"/>
  <c r="C1164" i="1" a="1"/>
  <c r="C1164" i="1" s="1"/>
  <c r="C1179" i="1" a="1"/>
  <c r="C1179" i="1" s="1"/>
  <c r="C1199" i="1" a="1"/>
  <c r="C1199" i="1" s="1"/>
  <c r="C1199" i="14" s="1"/>
  <c r="C1205" i="1" a="1"/>
  <c r="C1205" i="1" s="1"/>
  <c r="C1208" i="1" a="1"/>
  <c r="C1208" i="1" s="1"/>
  <c r="C1213" i="1" a="1"/>
  <c r="C1213" i="1" s="1"/>
  <c r="C1248" i="1" a="1"/>
  <c r="C1248" i="1" s="1"/>
  <c r="C1264" i="1" a="1"/>
  <c r="C1264" i="1" s="1"/>
  <c r="C1265" i="1" a="1"/>
  <c r="C1265" i="1" s="1"/>
  <c r="C1266" i="1" a="1"/>
  <c r="C1266" i="1" s="1"/>
  <c r="C1267" i="1" a="1"/>
  <c r="C1267" i="1" s="1"/>
  <c r="C1268" i="1" a="1"/>
  <c r="C1268" i="1" s="1"/>
  <c r="C1277" i="1" a="1"/>
  <c r="C1277" i="1" s="1"/>
  <c r="C1290" i="1" a="1"/>
  <c r="C1290" i="1" s="1"/>
  <c r="C1076" i="1" a="1"/>
  <c r="C1076" i="1" s="1"/>
  <c r="C1111" i="1" a="1"/>
  <c r="C1111" i="1" s="1"/>
  <c r="C1124" i="1" a="1"/>
  <c r="C1124" i="1" s="1"/>
  <c r="C1129" i="1" a="1"/>
  <c r="C1129" i="1" s="1"/>
  <c r="C1202" i="1" a="1"/>
  <c r="C1202" i="1" s="1"/>
  <c r="C1202" i="14" s="1"/>
  <c r="C1210" i="1" a="1"/>
  <c r="C1210" i="1" s="1"/>
  <c r="C1218" i="1" a="1"/>
  <c r="C1218" i="1" s="1"/>
  <c r="C1222" i="1" a="1"/>
  <c r="C1222" i="1" s="1"/>
  <c r="C1225" i="1" a="1"/>
  <c r="C1225" i="1" s="1"/>
  <c r="C1228" i="1" a="1"/>
  <c r="C1228" i="1" s="1"/>
  <c r="C1231" i="1" a="1"/>
  <c r="C1231" i="1" s="1"/>
  <c r="C1234" i="1" a="1"/>
  <c r="C1234" i="1" s="1"/>
  <c r="C1238" i="1" a="1"/>
  <c r="C1238" i="1" s="1"/>
  <c r="B1238" i="14" s="1"/>
  <c r="C1247" i="1" a="1"/>
  <c r="C1247" i="1" s="1"/>
  <c r="C1263" i="1" a="1"/>
  <c r="C1263" i="1" s="1"/>
  <c r="C1276" i="1" a="1"/>
  <c r="C1276" i="1" s="1"/>
  <c r="C1282" i="1" a="1"/>
  <c r="C1282" i="1" s="1"/>
  <c r="C1286" i="1" a="1"/>
  <c r="C1286" i="1" s="1"/>
  <c r="C1293" i="1" a="1"/>
  <c r="C1293" i="1" s="1"/>
  <c r="C1297" i="1" a="1"/>
  <c r="C1297" i="1" s="1"/>
  <c r="C1300" i="1" a="1"/>
  <c r="C1300" i="1" s="1"/>
  <c r="B1300" i="14" s="1"/>
  <c r="C1303" i="1" a="1"/>
  <c r="C1303" i="1" s="1"/>
  <c r="C1306" i="1" a="1"/>
  <c r="C1306" i="1" s="1"/>
  <c r="C1311" i="1" a="1"/>
  <c r="C1311" i="1" s="1"/>
  <c r="C1073" i="1" a="1"/>
  <c r="C1073" i="1" s="1"/>
  <c r="C1085" i="1" a="1"/>
  <c r="C1085" i="1" s="1"/>
  <c r="C1151" i="1" a="1"/>
  <c r="C1151" i="1" s="1"/>
  <c r="C1198" i="1" a="1"/>
  <c r="C1198" i="1" s="1"/>
  <c r="C1201" i="1" a="1"/>
  <c r="C1201" i="1" s="1"/>
  <c r="C1201" i="14" s="1"/>
  <c r="C1204" i="1" a="1"/>
  <c r="C1204" i="1" s="1"/>
  <c r="C1217" i="1" a="1"/>
  <c r="C1217" i="1" s="1"/>
  <c r="C1224" i="1" a="1"/>
  <c r="C1224" i="1" s="1"/>
  <c r="C1233" i="1" a="1"/>
  <c r="C1233" i="1" s="1"/>
  <c r="C1237" i="1" a="1"/>
  <c r="C1237" i="1" s="1"/>
  <c r="C1240" i="1" a="1"/>
  <c r="C1240" i="1" s="1"/>
  <c r="C1241" i="1" a="1"/>
  <c r="C1241" i="1" s="1"/>
  <c r="C1243" i="1" a="1"/>
  <c r="C1243" i="1" s="1"/>
  <c r="B1243" i="14" s="1"/>
  <c r="C1244" i="1" a="1"/>
  <c r="C1244" i="1" s="1"/>
  <c r="C1245" i="1" a="1"/>
  <c r="C1245" i="1" s="1"/>
  <c r="C1260" i="1" a="1"/>
  <c r="C1260" i="1" s="1"/>
  <c r="C1305" i="1" a="1"/>
  <c r="C1305" i="1" s="1"/>
  <c r="C1313" i="1" a="1"/>
  <c r="C1313" i="1" s="1"/>
  <c r="C1319" i="1" a="1"/>
  <c r="C1319" i="1" s="1"/>
  <c r="C1328" i="1" a="1"/>
  <c r="C1328" i="1" s="1"/>
  <c r="C1335" i="1" a="1"/>
  <c r="C1335" i="1" s="1"/>
  <c r="C1339" i="1" a="1"/>
  <c r="C1339" i="1" s="1"/>
  <c r="C1354" i="1" a="1"/>
  <c r="C1354" i="1" s="1"/>
  <c r="C1360" i="1" a="1"/>
  <c r="C1360" i="1" s="1"/>
  <c r="C1366" i="1" a="1"/>
  <c r="C1366" i="1" s="1"/>
  <c r="C1375" i="1" a="1"/>
  <c r="C1375" i="1" s="1"/>
  <c r="C1379" i="1" a="1"/>
  <c r="C1379" i="1" s="1"/>
  <c r="C1386" i="1" a="1"/>
  <c r="C1386" i="1" s="1"/>
  <c r="C1388" i="1" a="1"/>
  <c r="C1388" i="1" s="1"/>
  <c r="C1390" i="1" a="1"/>
  <c r="C1390" i="1" s="1"/>
  <c r="C1392" i="1" a="1"/>
  <c r="C1392" i="1" s="1"/>
  <c r="C1394" i="1" a="1"/>
  <c r="C1394" i="1" s="1"/>
  <c r="C1396" i="1" a="1"/>
  <c r="C1396" i="1" s="1"/>
  <c r="C1398" i="1" a="1"/>
  <c r="C1398" i="1" s="1"/>
  <c r="C1400" i="1" a="1"/>
  <c r="C1400" i="1" s="1"/>
  <c r="C1402" i="1" a="1"/>
  <c r="C1402" i="1" s="1"/>
  <c r="C1404" i="1" a="1"/>
  <c r="C1404" i="1" s="1"/>
  <c r="C1406" i="1" a="1"/>
  <c r="C1406" i="1" s="1"/>
  <c r="C1408" i="1" a="1"/>
  <c r="C1408" i="1" s="1"/>
  <c r="C1410" i="1" a="1"/>
  <c r="C1410" i="1" s="1"/>
  <c r="C1412" i="1" a="1"/>
  <c r="C1412" i="1" s="1"/>
  <c r="C1414" i="1" a="1"/>
  <c r="C1414" i="1" s="1"/>
  <c r="C1261" i="1" a="1"/>
  <c r="C1261" i="1" s="1"/>
  <c r="C1279" i="1" a="1"/>
  <c r="C1279" i="1" s="1"/>
  <c r="C1285" i="1" a="1"/>
  <c r="C1285" i="1" s="1"/>
  <c r="C1285" i="14" s="1"/>
  <c r="C1325" i="1" a="1"/>
  <c r="C1325" i="1" s="1"/>
  <c r="C1331" i="1" a="1"/>
  <c r="C1331" i="1" s="1"/>
  <c r="C1338" i="1" a="1"/>
  <c r="C1338" i="1" s="1"/>
  <c r="C1342" i="1" a="1"/>
  <c r="C1342" i="1" s="1"/>
  <c r="C1348" i="1" a="1"/>
  <c r="C1348" i="1" s="1"/>
  <c r="C1357" i="1" a="1"/>
  <c r="C1357" i="1" s="1"/>
  <c r="C1383" i="1" a="1"/>
  <c r="C1383" i="1" s="1"/>
  <c r="C1215" i="1" a="1"/>
  <c r="C1215" i="1" s="1"/>
  <c r="B1215" i="14" s="1"/>
  <c r="C1308" i="1" a="1"/>
  <c r="C1308" i="1" s="1"/>
  <c r="C1309" i="1" a="1"/>
  <c r="C1309" i="1" s="1"/>
  <c r="C1316" i="1" a="1"/>
  <c r="C1316" i="1" s="1"/>
  <c r="C1334" i="1" a="1"/>
  <c r="C1334" i="1" s="1"/>
  <c r="C1345" i="1" a="1"/>
  <c r="C1345" i="1" s="1"/>
  <c r="C1350" i="1" a="1"/>
  <c r="C1350" i="1" s="1"/>
  <c r="C1353" i="1" a="1"/>
  <c r="C1353" i="1" s="1"/>
  <c r="C1362" i="1" a="1"/>
  <c r="C1362" i="1" s="1"/>
  <c r="C1362" i="14" s="1"/>
  <c r="C1365" i="1" a="1"/>
  <c r="C1365" i="1" s="1"/>
  <c r="C1368" i="1" a="1"/>
  <c r="C1368" i="1" s="1"/>
  <c r="C1371" i="1" a="1"/>
  <c r="C1371" i="1" s="1"/>
  <c r="C1378" i="1" a="1"/>
  <c r="C1378" i="1" s="1"/>
  <c r="C1262" i="1" a="1"/>
  <c r="C1262" i="1" s="1"/>
  <c r="C1275" i="1" a="1"/>
  <c r="C1275" i="1" s="1"/>
  <c r="C1314" i="1" a="1"/>
  <c r="C1314" i="1" s="1"/>
  <c r="C1318" i="1" a="1"/>
  <c r="C1318" i="1" s="1"/>
  <c r="B1318" i="14" s="1"/>
  <c r="C1321" i="1" a="1"/>
  <c r="C1321" i="1" s="1"/>
  <c r="C1324" i="1" a="1"/>
  <c r="C1324" i="1" s="1"/>
  <c r="C1330" i="1" a="1"/>
  <c r="C1330" i="1" s="1"/>
  <c r="C1337" i="1" a="1"/>
  <c r="C1337" i="1" s="1"/>
  <c r="C1341" i="1" a="1"/>
  <c r="C1341" i="1" s="1"/>
  <c r="C1356" i="1" a="1"/>
  <c r="C1356" i="1" s="1"/>
  <c r="C1359" i="1" a="1"/>
  <c r="C1359" i="1" s="1"/>
  <c r="C1374" i="1" a="1"/>
  <c r="C1374" i="1" s="1"/>
  <c r="B1374" i="14" s="1"/>
  <c r="C1212" i="1" a="1"/>
  <c r="C1212" i="1" s="1"/>
  <c r="C1327" i="1" a="1"/>
  <c r="C1327" i="1" s="1"/>
  <c r="C1333" i="1" a="1"/>
  <c r="C1333" i="1" s="1"/>
  <c r="C1347" i="1" a="1"/>
  <c r="C1347" i="1" s="1"/>
  <c r="C1352" i="1" a="1"/>
  <c r="C1352" i="1" s="1"/>
  <c r="C1370" i="1" a="1"/>
  <c r="C1370" i="1" s="1"/>
  <c r="C1377" i="1" a="1"/>
  <c r="C1377" i="1" s="1"/>
  <c r="C1385" i="1" a="1"/>
  <c r="C1385" i="1" s="1"/>
  <c r="C1385" i="14" s="1"/>
  <c r="C1387" i="1" a="1"/>
  <c r="C1387" i="1" s="1"/>
  <c r="C1389" i="1" a="1"/>
  <c r="C1389" i="1" s="1"/>
  <c r="C1391" i="1" a="1"/>
  <c r="C1391" i="1" s="1"/>
  <c r="C1393" i="1" a="1"/>
  <c r="C1393" i="1" s="1"/>
  <c r="C1395" i="1" a="1"/>
  <c r="C1395" i="1" s="1"/>
  <c r="C1397" i="1" a="1"/>
  <c r="C1397" i="1" s="1"/>
  <c r="C1399" i="1" a="1"/>
  <c r="C1399" i="1" s="1"/>
  <c r="C1401" i="1" a="1"/>
  <c r="C1401" i="1" s="1"/>
  <c r="C1403" i="1" a="1"/>
  <c r="C1403" i="1" s="1"/>
  <c r="C1405" i="1" a="1"/>
  <c r="C1405" i="1" s="1"/>
  <c r="C1407" i="1" a="1"/>
  <c r="C1407" i="1" s="1"/>
  <c r="C1409" i="1" a="1"/>
  <c r="C1409" i="1" s="1"/>
  <c r="C1411" i="1" a="1"/>
  <c r="C1411" i="1" s="1"/>
  <c r="C1413" i="1" a="1"/>
  <c r="C1413" i="1" s="1"/>
  <c r="C1415" i="1" a="1"/>
  <c r="C1415" i="1" s="1"/>
  <c r="C1417" i="1" a="1"/>
  <c r="C1417" i="1" s="1"/>
  <c r="C1417" i="14" s="1"/>
  <c r="C1207" i="1" a="1"/>
  <c r="C1207" i="1" s="1"/>
  <c r="C1246" i="1" a="1"/>
  <c r="C1246" i="1" s="1"/>
  <c r="C1315" i="1" a="1"/>
  <c r="C1315" i="1" s="1"/>
  <c r="C1323" i="1" a="1"/>
  <c r="C1323" i="1" s="1"/>
  <c r="C1336" i="1" a="1"/>
  <c r="C1336" i="1" s="1"/>
  <c r="C1344" i="1" a="1"/>
  <c r="C1344" i="1" s="1"/>
  <c r="C1355" i="1" a="1"/>
  <c r="C1355" i="1" s="1"/>
  <c r="C1361" i="1" a="1"/>
  <c r="C1361" i="1" s="1"/>
  <c r="C1361" i="14" s="1"/>
  <c r="C1364" i="1" a="1"/>
  <c r="C1364" i="1" s="1"/>
  <c r="C1367" i="1" a="1"/>
  <c r="C1367" i="1" s="1"/>
  <c r="C1373" i="1" a="1"/>
  <c r="C1373" i="1" s="1"/>
  <c r="C1376" i="1" a="1"/>
  <c r="C1376" i="1" s="1"/>
  <c r="C1381" i="1" a="1"/>
  <c r="C1381" i="1" s="1"/>
  <c r="C1121" i="1" a="1"/>
  <c r="C1121" i="1" s="1"/>
  <c r="C1289" i="1" a="1"/>
  <c r="C1289" i="1" s="1"/>
  <c r="C1317" i="1" a="1"/>
  <c r="C1317" i="1" s="1"/>
  <c r="B1317" i="14" s="1"/>
  <c r="C1322" i="1" a="1"/>
  <c r="C1322" i="1" s="1"/>
  <c r="C1326" i="1" a="1"/>
  <c r="C1326" i="1" s="1"/>
  <c r="C1332" i="1" a="1"/>
  <c r="C1332" i="1" s="1"/>
  <c r="C1343" i="1" a="1"/>
  <c r="C1343" i="1" s="1"/>
  <c r="C1346" i="1" a="1"/>
  <c r="C1346" i="1" s="1"/>
  <c r="C1351" i="1" a="1"/>
  <c r="C1351" i="1" s="1"/>
  <c r="C1363" i="1" a="1"/>
  <c r="C1363" i="1" s="1"/>
  <c r="C1369" i="1" a="1"/>
  <c r="C1369" i="1" s="1"/>
  <c r="C1369" i="14" s="1"/>
  <c r="C1372" i="1" a="1"/>
  <c r="C1372" i="1" s="1"/>
  <c r="C1380" i="1" a="1"/>
  <c r="C1380" i="1" s="1"/>
  <c r="C1221" i="1" a="1"/>
  <c r="C1221" i="1" s="1"/>
  <c r="C1320" i="1" a="1"/>
  <c r="C1320" i="1" s="1"/>
  <c r="C1349" i="1" a="1"/>
  <c r="C1349" i="1" s="1"/>
  <c r="C1430" i="1" a="1"/>
  <c r="C1430" i="1" s="1"/>
  <c r="C1435" i="1" a="1"/>
  <c r="C1435" i="1" s="1"/>
  <c r="C1437" i="1" a="1"/>
  <c r="C1437" i="1" s="1"/>
  <c r="C1437" i="14" s="1"/>
  <c r="C1439" i="1" a="1"/>
  <c r="C1439" i="1" s="1"/>
  <c r="C1441" i="1" a="1"/>
  <c r="C1441" i="1" s="1"/>
  <c r="C1443" i="1" a="1"/>
  <c r="C1443" i="1" s="1"/>
  <c r="C1445" i="1" a="1"/>
  <c r="C1445" i="1" s="1"/>
  <c r="C1447" i="1" a="1"/>
  <c r="C1447" i="1" s="1"/>
  <c r="C1449" i="1" a="1"/>
  <c r="C1449" i="1" s="1"/>
  <c r="C1451" i="1" a="1"/>
  <c r="C1451" i="1" s="1"/>
  <c r="C1453" i="1" a="1"/>
  <c r="C1453" i="1" s="1"/>
  <c r="C1453" i="14" s="1"/>
  <c r="C1455" i="1" a="1"/>
  <c r="C1455" i="1" s="1"/>
  <c r="C1457" i="1" a="1"/>
  <c r="C1457" i="1" s="1"/>
  <c r="C1459" i="1" a="1"/>
  <c r="C1459" i="1" s="1"/>
  <c r="C1461" i="1" a="1"/>
  <c r="C1461" i="1" s="1"/>
  <c r="C1463" i="1" a="1"/>
  <c r="C1463" i="1" s="1"/>
  <c r="C1465" i="1" a="1"/>
  <c r="C1465" i="1" s="1"/>
  <c r="C1467" i="1" a="1"/>
  <c r="C1467" i="1" s="1"/>
  <c r="C1469" i="1" a="1"/>
  <c r="C1469" i="1" s="1"/>
  <c r="C1469" i="14" s="1"/>
  <c r="C1471" i="1" a="1"/>
  <c r="C1471" i="1" s="1"/>
  <c r="C1473" i="1" a="1"/>
  <c r="C1473" i="1" s="1"/>
  <c r="C1475" i="1" a="1"/>
  <c r="C1475" i="1" s="1"/>
  <c r="C1477" i="1" a="1"/>
  <c r="C1477" i="1" s="1"/>
  <c r="C1479" i="1" a="1"/>
  <c r="C1479" i="1" s="1"/>
  <c r="C1481" i="1" a="1"/>
  <c r="C1481" i="1" s="1"/>
  <c r="C1483" i="1" a="1"/>
  <c r="C1483" i="1" s="1"/>
  <c r="C1485" i="1" a="1"/>
  <c r="C1485" i="1" s="1"/>
  <c r="C1485" i="14" s="1"/>
  <c r="C1487" i="1" a="1"/>
  <c r="C1487" i="1" s="1"/>
  <c r="C1489" i="1" a="1"/>
  <c r="C1489" i="1" s="1"/>
  <c r="C1491" i="1" a="1"/>
  <c r="C1491" i="1" s="1"/>
  <c r="C1493" i="1" a="1"/>
  <c r="C1493" i="1" s="1"/>
  <c r="C1495" i="1" a="1"/>
  <c r="C1495" i="1" s="1"/>
  <c r="C1497" i="1" a="1"/>
  <c r="C1497" i="1" s="1"/>
  <c r="C1499" i="1" a="1"/>
  <c r="C1499" i="1" s="1"/>
  <c r="C1501" i="1" a="1"/>
  <c r="C1501" i="1" s="1"/>
  <c r="C1501" i="14" s="1"/>
  <c r="C1503" i="1" a="1"/>
  <c r="C1503" i="1" s="1"/>
  <c r="C1505" i="1" a="1"/>
  <c r="C1505" i="1" s="1"/>
  <c r="C1507" i="1" a="1"/>
  <c r="C1507" i="1" s="1"/>
  <c r="C1509" i="1" a="1"/>
  <c r="C1509" i="1" s="1"/>
  <c r="C1511" i="1" a="1"/>
  <c r="C1511" i="1" s="1"/>
  <c r="C1513" i="1" a="1"/>
  <c r="C1513" i="1" s="1"/>
  <c r="C1515" i="1" a="1"/>
  <c r="C1515" i="1" s="1"/>
  <c r="C1517" i="1" a="1"/>
  <c r="C1517" i="1" s="1"/>
  <c r="C1517" i="14" s="1"/>
  <c r="C1519" i="1" a="1"/>
  <c r="C1519" i="1" s="1"/>
  <c r="C1521" i="1" a="1"/>
  <c r="C1521" i="1" s="1"/>
  <c r="C1525" i="1" a="1"/>
  <c r="C1525" i="1" s="1"/>
  <c r="C1528" i="1" a="1"/>
  <c r="C1528" i="1" s="1"/>
  <c r="C1544" i="1" a="1"/>
  <c r="C1544" i="1" s="1"/>
  <c r="C1546" i="1" a="1"/>
  <c r="C1546" i="1" s="1"/>
  <c r="C1416" i="1" a="1"/>
  <c r="C1416" i="1" s="1"/>
  <c r="C1418" i="1" a="1"/>
  <c r="C1418" i="1" s="1"/>
  <c r="C1425" i="1" a="1"/>
  <c r="C1425" i="1" s="1"/>
  <c r="C1433" i="1" a="1"/>
  <c r="C1433" i="1" s="1"/>
  <c r="C1539" i="1" a="1"/>
  <c r="C1539" i="1" s="1"/>
  <c r="C1329" i="1" a="1"/>
  <c r="C1329" i="1" s="1"/>
  <c r="C1358" i="1" a="1"/>
  <c r="C1358" i="1" s="1"/>
  <c r="C1382" i="1" a="1"/>
  <c r="C1382" i="1" s="1"/>
  <c r="C1422" i="1" a="1"/>
  <c r="C1422" i="1" s="1"/>
  <c r="C1428" i="1" a="1"/>
  <c r="C1428" i="1" s="1"/>
  <c r="B1428" i="14" s="1"/>
  <c r="C1524" i="1" a="1"/>
  <c r="C1524" i="1" s="1"/>
  <c r="C1527" i="1" a="1"/>
  <c r="C1527" i="1" s="1"/>
  <c r="C1535" i="1" a="1"/>
  <c r="C1535" i="1" s="1"/>
  <c r="C1541" i="1" a="1"/>
  <c r="C1541" i="1" s="1"/>
  <c r="C1542" i="1" a="1"/>
  <c r="C1542" i="1" s="1"/>
  <c r="C1421" i="1" a="1"/>
  <c r="C1421" i="1" s="1"/>
  <c r="C1423" i="1" a="1"/>
  <c r="C1423" i="1" s="1"/>
  <c r="C1431" i="1" a="1"/>
  <c r="C1431" i="1" s="1"/>
  <c r="B1431" i="14" s="1"/>
  <c r="C1536" i="1" a="1"/>
  <c r="C1536" i="1" s="1"/>
  <c r="C1259" i="1" a="1"/>
  <c r="C1259" i="1" s="1"/>
  <c r="C1426" i="1" a="1"/>
  <c r="C1426" i="1" s="1"/>
  <c r="C1434" i="1" a="1"/>
  <c r="C1434" i="1" s="1"/>
  <c r="C1436" i="1" a="1"/>
  <c r="C1436" i="1" s="1"/>
  <c r="C1438" i="1" a="1"/>
  <c r="C1438" i="1" s="1"/>
  <c r="C1440" i="1" a="1"/>
  <c r="C1440" i="1" s="1"/>
  <c r="C1442" i="1" a="1"/>
  <c r="C1442" i="1" s="1"/>
  <c r="C1442" i="14" s="1"/>
  <c r="C1444" i="1" a="1"/>
  <c r="C1444" i="1" s="1"/>
  <c r="C1446" i="1" a="1"/>
  <c r="C1446" i="1" s="1"/>
  <c r="C1448" i="1" a="1"/>
  <c r="C1448" i="1" s="1"/>
  <c r="C1450" i="1" a="1"/>
  <c r="C1450" i="1" s="1"/>
  <c r="C1452" i="1" a="1"/>
  <c r="C1452" i="1" s="1"/>
  <c r="C1454" i="1" a="1"/>
  <c r="C1454" i="1" s="1"/>
  <c r="C1456" i="1" a="1"/>
  <c r="C1456" i="1" s="1"/>
  <c r="C1458" i="1" a="1"/>
  <c r="C1458" i="1" s="1"/>
  <c r="C1458" i="14" s="1"/>
  <c r="C1460" i="1" a="1"/>
  <c r="C1460" i="1" s="1"/>
  <c r="C1462" i="1" a="1"/>
  <c r="C1462" i="1" s="1"/>
  <c r="C1464" i="1" a="1"/>
  <c r="C1464" i="1" s="1"/>
  <c r="C1466" i="1" a="1"/>
  <c r="C1466" i="1" s="1"/>
  <c r="C1468" i="1" a="1"/>
  <c r="C1468" i="1" s="1"/>
  <c r="C1470" i="1" a="1"/>
  <c r="C1470" i="1" s="1"/>
  <c r="C1472" i="1" a="1"/>
  <c r="C1472" i="1" s="1"/>
  <c r="C1474" i="1" a="1"/>
  <c r="C1474" i="1" s="1"/>
  <c r="C1474" i="14" s="1"/>
  <c r="C1476" i="1" a="1"/>
  <c r="C1476" i="1" s="1"/>
  <c r="C1478" i="1" a="1"/>
  <c r="C1478" i="1" s="1"/>
  <c r="C1480" i="1" a="1"/>
  <c r="C1480" i="1" s="1"/>
  <c r="C1482" i="1" a="1"/>
  <c r="C1482" i="1" s="1"/>
  <c r="C1484" i="1" a="1"/>
  <c r="C1484" i="1" s="1"/>
  <c r="C1486" i="1" a="1"/>
  <c r="C1486" i="1" s="1"/>
  <c r="C1488" i="1" a="1"/>
  <c r="C1488" i="1" s="1"/>
  <c r="C1490" i="1" a="1"/>
  <c r="C1490" i="1" s="1"/>
  <c r="C1490" i="14" s="1"/>
  <c r="C1492" i="1" a="1"/>
  <c r="C1492" i="1" s="1"/>
  <c r="C1494" i="1" a="1"/>
  <c r="C1494" i="1" s="1"/>
  <c r="C1496" i="1" a="1"/>
  <c r="C1496" i="1" s="1"/>
  <c r="C1498" i="1" a="1"/>
  <c r="C1498" i="1" s="1"/>
  <c r="C1500" i="1" a="1"/>
  <c r="C1500" i="1" s="1"/>
  <c r="C1502" i="1" a="1"/>
  <c r="C1502" i="1" s="1"/>
  <c r="C1504" i="1" a="1"/>
  <c r="C1504" i="1" s="1"/>
  <c r="C1506" i="1" a="1"/>
  <c r="C1506" i="1" s="1"/>
  <c r="C1506" i="14" s="1"/>
  <c r="C1508" i="1" a="1"/>
  <c r="C1508" i="1" s="1"/>
  <c r="C1510" i="1" a="1"/>
  <c r="C1510" i="1" s="1"/>
  <c r="C1512" i="1" a="1"/>
  <c r="C1512" i="1" s="1"/>
  <c r="C1514" i="1" a="1"/>
  <c r="C1514" i="1" s="1"/>
  <c r="C1516" i="1" a="1"/>
  <c r="C1516" i="1" s="1"/>
  <c r="C1518" i="1" a="1"/>
  <c r="C1518" i="1" s="1"/>
  <c r="C1520" i="1" a="1"/>
  <c r="C1520" i="1" s="1"/>
  <c r="C1523" i="1" a="1"/>
  <c r="C1523" i="1" s="1"/>
  <c r="C1523" i="14" s="1"/>
  <c r="C1530" i="1" a="1"/>
  <c r="C1530" i="1" s="1"/>
  <c r="C1531" i="1" a="1"/>
  <c r="C1531" i="1" s="1"/>
  <c r="C1543" i="1" a="1"/>
  <c r="C1543" i="1" s="1"/>
  <c r="C1384" i="1" a="1"/>
  <c r="C1384" i="1" s="1"/>
  <c r="C1420" i="1" a="1"/>
  <c r="C1420" i="1" s="1"/>
  <c r="C1429" i="1" a="1"/>
  <c r="C1429" i="1" s="1"/>
  <c r="C1522" i="1" a="1"/>
  <c r="C1522" i="1" s="1"/>
  <c r="C1532" i="1" a="1"/>
  <c r="C1532" i="1" s="1"/>
  <c r="B1532" i="14" s="1"/>
  <c r="C1537" i="1" a="1"/>
  <c r="C1537" i="1" s="1"/>
  <c r="C1540" i="1" a="1"/>
  <c r="C1540" i="1" s="1"/>
  <c r="C1427" i="1" a="1"/>
  <c r="C1427" i="1" s="1"/>
  <c r="C1424" i="1" a="1"/>
  <c r="C1424" i="1" s="1"/>
  <c r="C1526" i="1" a="1"/>
  <c r="C1526" i="1" s="1"/>
  <c r="C1533" i="1" a="1"/>
  <c r="C1533" i="1" s="1"/>
  <c r="C1538" i="1" a="1"/>
  <c r="C1538" i="1" s="1"/>
  <c r="C1571" i="1" a="1"/>
  <c r="C1571" i="1" s="1"/>
  <c r="B1571" i="14" s="1"/>
  <c r="C1572" i="1" a="1"/>
  <c r="C1572" i="1" s="1"/>
  <c r="C1579" i="1" a="1"/>
  <c r="C1579" i="1" s="1"/>
  <c r="C1580" i="1" a="1"/>
  <c r="C1580" i="1" s="1"/>
  <c r="C1595" i="1" a="1"/>
  <c r="C1595" i="1" s="1"/>
  <c r="C1608" i="1" a="1"/>
  <c r="C1608" i="1" s="1"/>
  <c r="C1609" i="1" a="1"/>
  <c r="C1609" i="1" s="1"/>
  <c r="C1610" i="1" a="1"/>
  <c r="C1610" i="1" s="1"/>
  <c r="C1611" i="1" a="1"/>
  <c r="C1611" i="1" s="1"/>
  <c r="C1611" i="14" s="1"/>
  <c r="C1624" i="1" a="1"/>
  <c r="C1624" i="1" s="1"/>
  <c r="C1625" i="1" a="1"/>
  <c r="C1625" i="1" s="1"/>
  <c r="C1626" i="1" a="1"/>
  <c r="C1626" i="1" s="1"/>
  <c r="C1627" i="1" a="1"/>
  <c r="C1627" i="1" s="1"/>
  <c r="C1640" i="1" a="1"/>
  <c r="C1640" i="1" s="1"/>
  <c r="C1641" i="1" a="1"/>
  <c r="C1641" i="1" s="1"/>
  <c r="C1642" i="1" a="1"/>
  <c r="C1642" i="1" s="1"/>
  <c r="C1643" i="1" a="1"/>
  <c r="C1643" i="1" s="1"/>
  <c r="C1643" i="14" s="1"/>
  <c r="C1655" i="1" a="1"/>
  <c r="C1655" i="1" s="1"/>
  <c r="C1656" i="1" a="1"/>
  <c r="C1656" i="1" s="1"/>
  <c r="C1667" i="1" a="1"/>
  <c r="C1667" i="1" s="1"/>
  <c r="C1669" i="1" a="1"/>
  <c r="C1669" i="1" s="1"/>
  <c r="C1681" i="1" a="1"/>
  <c r="C1681" i="1" s="1"/>
  <c r="C1694" i="1" a="1"/>
  <c r="C1694" i="1" s="1"/>
  <c r="C1419" i="1" a="1"/>
  <c r="C1419" i="1" s="1"/>
  <c r="C1529" i="1" a="1"/>
  <c r="C1529" i="1" s="1"/>
  <c r="B1529" i="14" s="1"/>
  <c r="C1550" i="1" a="1"/>
  <c r="C1550" i="1" s="1"/>
  <c r="C1552" i="1" a="1"/>
  <c r="C1552" i="1" s="1"/>
  <c r="C1554" i="1" a="1"/>
  <c r="C1554" i="1" s="1"/>
  <c r="C1556" i="1" a="1"/>
  <c r="C1556" i="1" s="1"/>
  <c r="C1558" i="1" a="1"/>
  <c r="C1558" i="1" s="1"/>
  <c r="C1560" i="1" a="1"/>
  <c r="C1560" i="1" s="1"/>
  <c r="C1562" i="1" a="1"/>
  <c r="C1562" i="1" s="1"/>
  <c r="C1564" i="1" a="1"/>
  <c r="C1564" i="1" s="1"/>
  <c r="C1566" i="1" a="1"/>
  <c r="C1566" i="1" s="1"/>
  <c r="C1568" i="1" a="1"/>
  <c r="C1568" i="1" s="1"/>
  <c r="C1573" i="1" a="1"/>
  <c r="C1573" i="1" s="1"/>
  <c r="C1574" i="1" a="1"/>
  <c r="C1574" i="1" s="1"/>
  <c r="C1581" i="1" a="1"/>
  <c r="C1581" i="1" s="1"/>
  <c r="C1582" i="1" a="1"/>
  <c r="C1582" i="1" s="1"/>
  <c r="C1654" i="1" a="1"/>
  <c r="C1654" i="1" s="1"/>
  <c r="C1666" i="1" a="1"/>
  <c r="C1666" i="1" s="1"/>
  <c r="C1666" i="14" s="1"/>
  <c r="C1668" i="1" a="1"/>
  <c r="C1668" i="1" s="1"/>
  <c r="C1679" i="1" a="1"/>
  <c r="C1679" i="1" s="1"/>
  <c r="C1680" i="1" a="1"/>
  <c r="C1680" i="1" s="1"/>
  <c r="C1691" i="1" a="1"/>
  <c r="C1691" i="1" s="1"/>
  <c r="C1693" i="1" a="1"/>
  <c r="C1693" i="1" s="1"/>
  <c r="C1548" i="1" a="1"/>
  <c r="C1548" i="1" s="1"/>
  <c r="C1583" i="1" a="1"/>
  <c r="C1583" i="1" s="1"/>
  <c r="C1584" i="1" a="1"/>
  <c r="C1584" i="1" s="1"/>
  <c r="B1584" i="14" s="1"/>
  <c r="C1596" i="1" a="1"/>
  <c r="C1596" i="1" s="1"/>
  <c r="C1597" i="1" a="1"/>
  <c r="C1597" i="1" s="1"/>
  <c r="C1598" i="1" a="1"/>
  <c r="C1598" i="1" s="1"/>
  <c r="C1599" i="1" a="1"/>
  <c r="C1599" i="1" s="1"/>
  <c r="C1612" i="1" a="1"/>
  <c r="C1612" i="1" s="1"/>
  <c r="C1613" i="1" a="1"/>
  <c r="C1613" i="1" s="1"/>
  <c r="C1614" i="1" a="1"/>
  <c r="C1614" i="1" s="1"/>
  <c r="C1615" i="1" a="1"/>
  <c r="C1615" i="1" s="1"/>
  <c r="C1615" i="14" s="1"/>
  <c r="C1628" i="1" a="1"/>
  <c r="C1628" i="1" s="1"/>
  <c r="C1629" i="1" a="1"/>
  <c r="C1629" i="1" s="1"/>
  <c r="C1630" i="1" a="1"/>
  <c r="C1630" i="1" s="1"/>
  <c r="C1631" i="1" a="1"/>
  <c r="C1631" i="1" s="1"/>
  <c r="C1644" i="1" a="1"/>
  <c r="C1644" i="1" s="1"/>
  <c r="C1645" i="1" a="1"/>
  <c r="C1645" i="1" s="1"/>
  <c r="C1646" i="1" a="1"/>
  <c r="C1646" i="1" s="1"/>
  <c r="C1647" i="1" a="1"/>
  <c r="C1647" i="1" s="1"/>
  <c r="C1647" i="14" s="1"/>
  <c r="C1651" i="1" a="1"/>
  <c r="C1651" i="1" s="1"/>
  <c r="C1653" i="1" a="1"/>
  <c r="C1653" i="1" s="1"/>
  <c r="C1665" i="1" a="1"/>
  <c r="C1665" i="1" s="1"/>
  <c r="C1678" i="1" a="1"/>
  <c r="C1678" i="1" s="1"/>
  <c r="C1690" i="1" a="1"/>
  <c r="C1690" i="1" s="1"/>
  <c r="C1692" i="1" a="1"/>
  <c r="C1692" i="1" s="1"/>
  <c r="C1696" i="1" a="1"/>
  <c r="C1696" i="1" s="1"/>
  <c r="C1432" i="1" a="1"/>
  <c r="C1432" i="1" s="1"/>
  <c r="B1432" i="14" s="1"/>
  <c r="C1545" i="1" a="1"/>
  <c r="C1545" i="1" s="1"/>
  <c r="C1576" i="1" a="1"/>
  <c r="C1576" i="1" s="1"/>
  <c r="C1585" i="1" a="1"/>
  <c r="C1585" i="1" s="1"/>
  <c r="C1586" i="1" a="1"/>
  <c r="C1586" i="1" s="1"/>
  <c r="C1649" i="1" a="1"/>
  <c r="C1649" i="1" s="1"/>
  <c r="C1650" i="1" a="1"/>
  <c r="C1650" i="1" s="1"/>
  <c r="C1652" i="1" a="1"/>
  <c r="C1652" i="1" s="1"/>
  <c r="C1663" i="1" a="1"/>
  <c r="C1663" i="1" s="1"/>
  <c r="C1663" i="14" s="1"/>
  <c r="C1664" i="1" a="1"/>
  <c r="C1664" i="1" s="1"/>
  <c r="C1675" i="1" a="1"/>
  <c r="C1675" i="1" s="1"/>
  <c r="C1677" i="1" a="1"/>
  <c r="C1677" i="1" s="1"/>
  <c r="C1689" i="1" a="1"/>
  <c r="C1689" i="1" s="1"/>
  <c r="C1534" i="1" a="1"/>
  <c r="C1534" i="1" s="1"/>
  <c r="C1587" i="1" a="1"/>
  <c r="C1587" i="1" s="1"/>
  <c r="C1588" i="1" a="1"/>
  <c r="C1588" i="1" s="1"/>
  <c r="C1600" i="1" a="1"/>
  <c r="C1600" i="1" s="1"/>
  <c r="C1601" i="1" a="1"/>
  <c r="C1601" i="1" s="1"/>
  <c r="C1602" i="1" a="1"/>
  <c r="C1602" i="1" s="1"/>
  <c r="C1603" i="1" a="1"/>
  <c r="C1603" i="1" s="1"/>
  <c r="C1616" i="1" a="1"/>
  <c r="C1616" i="1" s="1"/>
  <c r="C1617" i="1" a="1"/>
  <c r="C1617" i="1" s="1"/>
  <c r="C1618" i="1" a="1"/>
  <c r="C1618" i="1" s="1"/>
  <c r="C1619" i="1" a="1"/>
  <c r="C1619" i="1" s="1"/>
  <c r="C1632" i="1" a="1"/>
  <c r="C1632" i="1" s="1"/>
  <c r="C1633" i="1" a="1"/>
  <c r="C1633" i="1" s="1"/>
  <c r="C1634" i="1" a="1"/>
  <c r="C1634" i="1" s="1"/>
  <c r="C1635" i="1" a="1"/>
  <c r="C1635" i="1" s="1"/>
  <c r="C1648" i="1" a="1"/>
  <c r="C1648" i="1" s="1"/>
  <c r="C1662" i="1" a="1"/>
  <c r="C1662" i="1" s="1"/>
  <c r="C1674" i="1" a="1"/>
  <c r="C1674" i="1" s="1"/>
  <c r="C1676" i="1" a="1"/>
  <c r="C1676" i="1" s="1"/>
  <c r="C1687" i="1" a="1"/>
  <c r="C1687" i="1" s="1"/>
  <c r="C1688" i="1" a="1"/>
  <c r="C1688" i="1" s="1"/>
  <c r="C1549" i="1" a="1"/>
  <c r="C1549" i="1" s="1"/>
  <c r="C1551" i="1" a="1"/>
  <c r="C1551" i="1" s="1"/>
  <c r="C1553" i="1" a="1"/>
  <c r="C1553" i="1" s="1"/>
  <c r="C1555" i="1" a="1"/>
  <c r="C1555" i="1" s="1"/>
  <c r="C1557" i="1" a="1"/>
  <c r="C1557" i="1" s="1"/>
  <c r="C1559" i="1" a="1"/>
  <c r="C1559" i="1" s="1"/>
  <c r="C1561" i="1" a="1"/>
  <c r="C1561" i="1" s="1"/>
  <c r="C1561" i="14" s="1"/>
  <c r="C1563" i="1" a="1"/>
  <c r="C1563" i="1" s="1"/>
  <c r="C1565" i="1" a="1"/>
  <c r="C1565" i="1" s="1"/>
  <c r="C1567" i="1" a="1"/>
  <c r="C1567" i="1" s="1"/>
  <c r="C1569" i="1" a="1"/>
  <c r="C1569" i="1" s="1"/>
  <c r="C1575" i="1" a="1"/>
  <c r="C1575" i="1" s="1"/>
  <c r="C1589" i="1" a="1"/>
  <c r="C1589" i="1" s="1"/>
  <c r="C1590" i="1" a="1"/>
  <c r="C1590" i="1" s="1"/>
  <c r="C1659" i="1" a="1"/>
  <c r="C1659" i="1" s="1"/>
  <c r="B1659" i="14" s="1"/>
  <c r="C1661" i="1" a="1"/>
  <c r="C1661" i="1" s="1"/>
  <c r="C1673" i="1" a="1"/>
  <c r="C1673" i="1" s="1"/>
  <c r="C1686" i="1" a="1"/>
  <c r="C1686" i="1" s="1"/>
  <c r="C1695" i="1" a="1"/>
  <c r="C1695" i="1" s="1"/>
  <c r="C1340" i="1" a="1"/>
  <c r="C1340" i="1" s="1"/>
  <c r="C1547" i="1" a="1"/>
  <c r="C1547" i="1" s="1"/>
  <c r="C1570" i="1" a="1"/>
  <c r="C1570" i="1" s="1"/>
  <c r="C1577" i="1" a="1"/>
  <c r="C1577" i="1" s="1"/>
  <c r="B1577" i="14" s="1"/>
  <c r="C1578" i="1" a="1"/>
  <c r="C1578" i="1" s="1"/>
  <c r="C1593" i="1" a="1"/>
  <c r="C1593" i="1" s="1"/>
  <c r="C1594" i="1" a="1"/>
  <c r="C1594" i="1" s="1"/>
  <c r="C1657" i="1" a="1"/>
  <c r="C1657" i="1" s="1"/>
  <c r="C1607" i="1" a="1"/>
  <c r="C1607" i="1" s="1"/>
  <c r="C1637" i="1" a="1"/>
  <c r="C1637" i="1" s="1"/>
  <c r="C1671" i="1" a="1"/>
  <c r="C1671" i="1" s="1"/>
  <c r="C1735" i="1" a="1"/>
  <c r="C1735" i="1" s="1"/>
  <c r="C1742" i="1" a="1"/>
  <c r="C1742" i="1" s="1"/>
  <c r="C1754" i="1" a="1"/>
  <c r="C1754" i="1" s="1"/>
  <c r="C1755" i="1" a="1"/>
  <c r="C1755" i="1" s="1"/>
  <c r="C1769" i="1" a="1"/>
  <c r="C1769" i="1" s="1"/>
  <c r="C1770" i="1" a="1"/>
  <c r="C1770" i="1" s="1"/>
  <c r="C1794" i="1" a="1"/>
  <c r="C1794" i="1" s="1"/>
  <c r="C1800" i="1" a="1"/>
  <c r="C1800" i="1" s="1"/>
  <c r="C1808" i="1" a="1"/>
  <c r="C1808" i="1" s="1"/>
  <c r="C1811" i="1" a="1"/>
  <c r="C1811" i="1" s="1"/>
  <c r="C1841" i="1" a="1"/>
  <c r="C1841" i="1" s="1"/>
  <c r="C1842" i="1" a="1"/>
  <c r="C1842" i="1" s="1"/>
  <c r="C1854" i="1" a="1"/>
  <c r="C1854" i="1" s="1"/>
  <c r="C1874" i="1" a="1"/>
  <c r="C1874" i="1" s="1"/>
  <c r="C1879" i="1" a="1"/>
  <c r="C1879" i="1" s="1"/>
  <c r="C1893" i="1" a="1"/>
  <c r="C1893" i="1" s="1"/>
  <c r="C1909" i="1" a="1"/>
  <c r="C1909" i="1" s="1"/>
  <c r="C1909" i="14" s="1"/>
  <c r="C1918" i="1" a="1"/>
  <c r="C1918" i="1" s="1"/>
  <c r="C1931" i="1" a="1"/>
  <c r="C1931" i="1" s="1"/>
  <c r="C1932" i="1" a="1"/>
  <c r="C1932" i="1" s="1"/>
  <c r="C1604" i="1" a="1"/>
  <c r="C1604" i="1" s="1"/>
  <c r="C1623" i="1" a="1"/>
  <c r="C1623" i="1" s="1"/>
  <c r="C1658" i="1" a="1"/>
  <c r="C1658" i="1" s="1"/>
  <c r="C1684" i="1" a="1"/>
  <c r="C1684" i="1" s="1"/>
  <c r="C1697" i="1" a="1"/>
  <c r="C1697" i="1" s="1"/>
  <c r="B1697" i="14" s="1"/>
  <c r="C1700" i="1" a="1"/>
  <c r="C1700" i="1" s="1"/>
  <c r="C1712" i="1" a="1"/>
  <c r="C1712" i="1" s="1"/>
  <c r="C1731" i="1" a="1"/>
  <c r="C1731" i="1" s="1"/>
  <c r="C1739" i="1" a="1"/>
  <c r="C1739" i="1" s="1"/>
  <c r="C1740" i="1" a="1"/>
  <c r="C1740" i="1" s="1"/>
  <c r="C1741" i="1" a="1"/>
  <c r="C1741" i="1" s="1"/>
  <c r="C1756" i="1" a="1"/>
  <c r="C1756" i="1" s="1"/>
  <c r="C1757" i="1" a="1"/>
  <c r="C1757" i="1" s="1"/>
  <c r="C1757" i="14" s="1"/>
  <c r="C1771" i="1" a="1"/>
  <c r="C1771" i="1" s="1"/>
  <c r="C1772" i="1" a="1"/>
  <c r="C1772" i="1" s="1"/>
  <c r="C1799" i="1" a="1"/>
  <c r="C1799" i="1" s="1"/>
  <c r="C1803" i="1" a="1"/>
  <c r="C1803" i="1" s="1"/>
  <c r="C1825" i="1" a="1"/>
  <c r="C1825" i="1" s="1"/>
  <c r="C1837" i="1" a="1"/>
  <c r="C1837" i="1" s="1"/>
  <c r="C1855" i="1" a="1"/>
  <c r="C1855" i="1" s="1"/>
  <c r="C1856" i="1" a="1"/>
  <c r="C1856" i="1" s="1"/>
  <c r="B1856" i="14" s="1"/>
  <c r="C1857" i="1" a="1"/>
  <c r="C1857" i="1" s="1"/>
  <c r="C1858" i="1" a="1"/>
  <c r="C1858" i="1" s="1"/>
  <c r="C1869" i="1" a="1"/>
  <c r="C1869" i="1" s="1"/>
  <c r="C1880" i="1" a="1"/>
  <c r="C1880" i="1" s="1"/>
  <c r="C1881" i="1" a="1"/>
  <c r="C1881" i="1" s="1"/>
  <c r="C1882" i="1" a="1"/>
  <c r="C1882" i="1" s="1"/>
  <c r="C1894" i="1" a="1"/>
  <c r="C1894" i="1" s="1"/>
  <c r="C1910" i="1" a="1"/>
  <c r="C1910" i="1" s="1"/>
  <c r="C1910" i="14" s="1"/>
  <c r="C1919" i="1" a="1"/>
  <c r="C1919" i="1" s="1"/>
  <c r="C1920" i="1" a="1"/>
  <c r="C1920" i="1" s="1"/>
  <c r="C1921" i="1" a="1"/>
  <c r="C1921" i="1" s="1"/>
  <c r="C1922" i="1" a="1"/>
  <c r="C1922" i="1" s="1"/>
  <c r="C1933" i="1" a="1"/>
  <c r="C1933" i="1" s="1"/>
  <c r="C1942" i="1" a="1"/>
  <c r="C1942" i="1" s="1"/>
  <c r="C1620" i="1" a="1"/>
  <c r="C1620" i="1" s="1"/>
  <c r="C1639" i="1" a="1"/>
  <c r="C1639" i="1" s="1"/>
  <c r="C1672" i="1" a="1"/>
  <c r="C1672" i="1" s="1"/>
  <c r="C1685" i="1" a="1"/>
  <c r="C1685" i="1" s="1"/>
  <c r="C1713" i="1" a="1"/>
  <c r="C1713" i="1" s="1"/>
  <c r="C1714" i="1" a="1"/>
  <c r="C1714" i="1" s="1"/>
  <c r="C1734" i="1" a="1"/>
  <c r="C1734" i="1" s="1"/>
  <c r="C1758" i="1" a="1"/>
  <c r="C1758" i="1" s="1"/>
  <c r="C1773" i="1" a="1"/>
  <c r="C1773" i="1" s="1"/>
  <c r="C1774" i="1" a="1"/>
  <c r="C1774" i="1" s="1"/>
  <c r="C1774" i="14" s="1"/>
  <c r="C1793" i="1" a="1"/>
  <c r="C1793" i="1" s="1"/>
  <c r="C1798" i="1" a="1"/>
  <c r="C1798" i="1" s="1"/>
  <c r="C1816" i="1" a="1"/>
  <c r="C1816" i="1" s="1"/>
  <c r="C1817" i="1" a="1"/>
  <c r="C1817" i="1" s="1"/>
  <c r="C1823" i="1" a="1"/>
  <c r="C1823" i="1" s="1"/>
  <c r="C1824" i="1" a="1"/>
  <c r="C1824" i="1" s="1"/>
  <c r="C1826" i="1" a="1"/>
  <c r="C1826" i="1" s="1"/>
  <c r="C1827" i="1" a="1"/>
  <c r="C1827" i="1" s="1"/>
  <c r="C1827" i="14" s="1"/>
  <c r="C1843" i="1" a="1"/>
  <c r="C1843" i="1" s="1"/>
  <c r="C1844" i="1" a="1"/>
  <c r="C1844" i="1" s="1"/>
  <c r="C1859" i="1" a="1"/>
  <c r="C1859" i="1" s="1"/>
  <c r="C1860" i="1" a="1"/>
  <c r="C1860" i="1" s="1"/>
  <c r="C1875" i="1" a="1"/>
  <c r="C1875" i="1" s="1"/>
  <c r="C1883" i="1" a="1"/>
  <c r="C1883" i="1" s="1"/>
  <c r="C1884" i="1" a="1"/>
  <c r="C1884" i="1" s="1"/>
  <c r="C1895" i="1" a="1"/>
  <c r="C1895" i="1" s="1"/>
  <c r="C1895" i="14" s="1"/>
  <c r="C1896" i="1" a="1"/>
  <c r="C1896" i="1" s="1"/>
  <c r="C1897" i="1" a="1"/>
  <c r="C1897" i="1" s="1"/>
  <c r="C1898" i="1" a="1"/>
  <c r="C1898" i="1" s="1"/>
  <c r="C1911" i="1" a="1"/>
  <c r="C1911" i="1" s="1"/>
  <c r="C1912" i="1" a="1"/>
  <c r="C1912" i="1" s="1"/>
  <c r="C1913" i="1" a="1"/>
  <c r="C1913" i="1" s="1"/>
  <c r="C1934" i="1" a="1"/>
  <c r="C1934" i="1" s="1"/>
  <c r="C1606" i="1" a="1"/>
  <c r="C1606" i="1" s="1"/>
  <c r="C1606" i="14" s="1"/>
  <c r="C1636" i="1" a="1"/>
  <c r="C1636" i="1" s="1"/>
  <c r="C1701" i="1" a="1"/>
  <c r="C1701" i="1" s="1"/>
  <c r="C1702" i="1" a="1"/>
  <c r="C1702" i="1" s="1"/>
  <c r="C1707" i="1" a="1"/>
  <c r="C1707" i="1" s="1"/>
  <c r="C1709" i="1" a="1"/>
  <c r="C1709" i="1" s="1"/>
  <c r="C1711" i="1" a="1"/>
  <c r="C1711" i="1" s="1"/>
  <c r="C1715" i="1" a="1"/>
  <c r="C1715" i="1" s="1"/>
  <c r="C1716" i="1" a="1"/>
  <c r="C1716" i="1" s="1"/>
  <c r="B1716" i="14" s="1"/>
  <c r="C1726" i="1" a="1"/>
  <c r="C1726" i="1" s="1"/>
  <c r="C1728" i="1" a="1"/>
  <c r="C1728" i="1" s="1"/>
  <c r="C1730" i="1" a="1"/>
  <c r="C1730" i="1" s="1"/>
  <c r="C1737" i="1" a="1"/>
  <c r="C1737" i="1" s="1"/>
  <c r="C1738" i="1" a="1"/>
  <c r="C1738" i="1" s="1"/>
  <c r="C1759" i="1" a="1"/>
  <c r="C1759" i="1" s="1"/>
  <c r="C1760" i="1" a="1"/>
  <c r="C1760" i="1" s="1"/>
  <c r="C1775" i="1" a="1"/>
  <c r="C1775" i="1" s="1"/>
  <c r="B1775" i="14" s="1"/>
  <c r="C1776" i="1" a="1"/>
  <c r="C1776" i="1" s="1"/>
  <c r="C1791" i="1" a="1"/>
  <c r="C1791" i="1" s="1"/>
  <c r="C1792" i="1" a="1"/>
  <c r="C1792" i="1" s="1"/>
  <c r="C1797" i="1" a="1"/>
  <c r="C1797" i="1" s="1"/>
  <c r="C1802" i="1" a="1"/>
  <c r="C1802" i="1" s="1"/>
  <c r="C1807" i="1" a="1"/>
  <c r="C1807" i="1" s="1"/>
  <c r="C1810" i="1" a="1"/>
  <c r="C1810" i="1" s="1"/>
  <c r="C1814" i="1" a="1"/>
  <c r="C1814" i="1" s="1"/>
  <c r="C1814" i="14" s="1"/>
  <c r="C1815" i="1" a="1"/>
  <c r="C1815" i="1" s="1"/>
  <c r="C1818" i="1" a="1"/>
  <c r="C1818" i="1" s="1"/>
  <c r="C1819" i="1" a="1"/>
  <c r="C1819" i="1" s="1"/>
  <c r="C1821" i="1" a="1"/>
  <c r="C1821" i="1" s="1"/>
  <c r="C1822" i="1" a="1"/>
  <c r="C1822" i="1" s="1"/>
  <c r="C1829" i="1" a="1"/>
  <c r="C1829" i="1" s="1"/>
  <c r="C1831" i="1" a="1"/>
  <c r="C1831" i="1" s="1"/>
  <c r="C1832" i="1" a="1"/>
  <c r="C1832" i="1" s="1"/>
  <c r="C1832" i="14" s="1"/>
  <c r="C1833" i="1" a="1"/>
  <c r="C1833" i="1" s="1"/>
  <c r="C1838" i="1" a="1"/>
  <c r="C1838" i="1" s="1"/>
  <c r="C1845" i="1" a="1"/>
  <c r="C1845" i="1" s="1"/>
  <c r="C1861" i="1" a="1"/>
  <c r="C1861" i="1" s="1"/>
  <c r="C1870" i="1" a="1"/>
  <c r="C1870" i="1" s="1"/>
  <c r="C1876" i="1" a="1"/>
  <c r="C1876" i="1" s="1"/>
  <c r="C1899" i="1" a="1"/>
  <c r="C1899" i="1" s="1"/>
  <c r="C1900" i="1" a="1"/>
  <c r="C1900" i="1" s="1"/>
  <c r="C1914" i="1" a="1"/>
  <c r="C1914" i="1" s="1"/>
  <c r="C1592" i="1" a="1"/>
  <c r="C1592" i="1" s="1"/>
  <c r="C1622" i="1" a="1"/>
  <c r="C1622" i="1" s="1"/>
  <c r="C1660" i="1" a="1"/>
  <c r="C1660" i="1" s="1"/>
  <c r="C1699" i="1" a="1"/>
  <c r="C1699" i="1" s="1"/>
  <c r="C1703" i="1" a="1"/>
  <c r="C1703" i="1" s="1"/>
  <c r="C1717" i="1" a="1"/>
  <c r="C1717" i="1" s="1"/>
  <c r="C1718" i="1" a="1"/>
  <c r="C1718" i="1" s="1"/>
  <c r="C1733" i="1" a="1"/>
  <c r="C1733" i="1" s="1"/>
  <c r="C1747" i="1" a="1"/>
  <c r="C1747" i="1" s="1"/>
  <c r="C1748" i="1" a="1"/>
  <c r="C1748" i="1" s="1"/>
  <c r="C1761" i="1" a="1"/>
  <c r="C1761" i="1" s="1"/>
  <c r="C1762" i="1" a="1"/>
  <c r="C1762" i="1" s="1"/>
  <c r="C1777" i="1" a="1"/>
  <c r="C1777" i="1" s="1"/>
  <c r="C1778" i="1" a="1"/>
  <c r="C1778" i="1" s="1"/>
  <c r="C1788" i="1" a="1"/>
  <c r="C1788" i="1" s="1"/>
  <c r="C1789" i="1" a="1"/>
  <c r="C1789" i="1" s="1"/>
  <c r="C1790" i="1" a="1"/>
  <c r="C1790" i="1" s="1"/>
  <c r="C1813" i="1" a="1"/>
  <c r="C1813" i="1" s="1"/>
  <c r="C1820" i="1" a="1"/>
  <c r="C1820" i="1" s="1"/>
  <c r="C1828" i="1" a="1"/>
  <c r="C1828" i="1" s="1"/>
  <c r="C1830" i="1" a="1"/>
  <c r="C1830" i="1" s="1"/>
  <c r="C1834" i="1" a="1"/>
  <c r="C1834" i="1" s="1"/>
  <c r="C1846" i="1" a="1"/>
  <c r="C1846" i="1" s="1"/>
  <c r="C1862" i="1" a="1"/>
  <c r="C1862" i="1" s="1"/>
  <c r="C1885" i="1" a="1"/>
  <c r="C1885" i="1" s="1"/>
  <c r="C1901" i="1" a="1"/>
  <c r="C1901" i="1" s="1"/>
  <c r="C1924" i="1" a="1"/>
  <c r="C1924" i="1" s="1"/>
  <c r="C1939" i="1" a="1"/>
  <c r="C1939" i="1" s="1"/>
  <c r="C1638" i="1" a="1"/>
  <c r="C1638" i="1" s="1"/>
  <c r="C1682" i="1" a="1"/>
  <c r="C1682" i="1" s="1"/>
  <c r="C1704" i="1" a="1"/>
  <c r="C1704" i="1" s="1"/>
  <c r="B1704" i="14" s="1"/>
  <c r="C1705" i="1" a="1"/>
  <c r="C1705" i="1" s="1"/>
  <c r="C1706" i="1" a="1"/>
  <c r="C1706" i="1" s="1"/>
  <c r="C1719" i="1" a="1"/>
  <c r="C1719" i="1" s="1"/>
  <c r="C1720" i="1" a="1"/>
  <c r="C1720" i="1" s="1"/>
  <c r="C1736" i="1" a="1"/>
  <c r="C1736" i="1" s="1"/>
  <c r="C1746" i="1" a="1"/>
  <c r="C1746" i="1" s="1"/>
  <c r="C1749" i="1" a="1"/>
  <c r="C1749" i="1" s="1"/>
  <c r="C1763" i="1" a="1"/>
  <c r="C1763" i="1" s="1"/>
  <c r="C1763" i="14" s="1"/>
  <c r="C1764" i="1" a="1"/>
  <c r="C1764" i="1" s="1"/>
  <c r="C1779" i="1" a="1"/>
  <c r="C1779" i="1" s="1"/>
  <c r="C1780" i="1" a="1"/>
  <c r="C1780" i="1" s="1"/>
  <c r="C1787" i="1" a="1"/>
  <c r="C1787" i="1" s="1"/>
  <c r="C1796" i="1" a="1"/>
  <c r="C1796" i="1" s="1"/>
  <c r="C1801" i="1" a="1"/>
  <c r="C1801" i="1" s="1"/>
  <c r="C1806" i="1" a="1"/>
  <c r="C1806" i="1" s="1"/>
  <c r="C1809" i="1" a="1"/>
  <c r="C1809" i="1" s="1"/>
  <c r="C1809" i="14" s="1"/>
  <c r="C1839" i="1" a="1"/>
  <c r="C1839" i="1" s="1"/>
  <c r="C1847" i="1" a="1"/>
  <c r="C1847" i="1" s="1"/>
  <c r="C1848" i="1" a="1"/>
  <c r="C1848" i="1" s="1"/>
  <c r="C1849" i="1" a="1"/>
  <c r="C1849" i="1" s="1"/>
  <c r="C1850" i="1" a="1"/>
  <c r="C1850" i="1" s="1"/>
  <c r="C1863" i="1" a="1"/>
  <c r="C1863" i="1" s="1"/>
  <c r="C1864" i="1" a="1"/>
  <c r="C1864" i="1" s="1"/>
  <c r="C1865" i="1" a="1"/>
  <c r="C1865" i="1" s="1"/>
  <c r="C1865" i="14" s="1"/>
  <c r="C1866" i="1" a="1"/>
  <c r="C1866" i="1" s="1"/>
  <c r="C1871" i="1" a="1"/>
  <c r="C1871" i="1" s="1"/>
  <c r="C1877" i="1" a="1"/>
  <c r="C1877" i="1" s="1"/>
  <c r="C1886" i="1" a="1"/>
  <c r="C1886" i="1" s="1"/>
  <c r="C1902" i="1" a="1"/>
  <c r="C1902" i="1" s="1"/>
  <c r="C1915" i="1" a="1"/>
  <c r="C1915" i="1" s="1"/>
  <c r="C1925" i="1" a="1"/>
  <c r="C1925" i="1" s="1"/>
  <c r="C1940" i="1" a="1"/>
  <c r="C1940" i="1" s="1"/>
  <c r="B1940" i="14" s="1"/>
  <c r="C1591" i="1" a="1"/>
  <c r="C1591" i="1" s="1"/>
  <c r="C1621" i="1" a="1"/>
  <c r="C1621" i="1" s="1"/>
  <c r="C1670" i="1" a="1"/>
  <c r="C1670" i="1" s="1"/>
  <c r="C1698" i="1" a="1"/>
  <c r="C1698" i="1" s="1"/>
  <c r="C1708" i="1" a="1"/>
  <c r="C1708" i="1" s="1"/>
  <c r="C1710" i="1" a="1"/>
  <c r="C1710" i="1" s="1"/>
  <c r="C1723" i="1" a="1"/>
  <c r="C1723" i="1" s="1"/>
  <c r="C1724" i="1" a="1"/>
  <c r="C1724" i="1" s="1"/>
  <c r="B1724" i="14" s="1"/>
  <c r="C1725" i="1" a="1"/>
  <c r="C1725" i="1" s="1"/>
  <c r="C1727" i="1" a="1"/>
  <c r="C1727" i="1" s="1"/>
  <c r="C1729" i="1" a="1"/>
  <c r="C1729" i="1" s="1"/>
  <c r="C1743" i="1" a="1"/>
  <c r="C1743" i="1" s="1"/>
  <c r="C1745" i="1" a="1"/>
  <c r="C1745" i="1" s="1"/>
  <c r="C1751" i="1" a="1"/>
  <c r="C1751" i="1" s="1"/>
  <c r="C1752" i="1" a="1"/>
  <c r="C1752" i="1" s="1"/>
  <c r="C1753" i="1" a="1"/>
  <c r="C1753" i="1" s="1"/>
  <c r="C1753" i="14" s="1"/>
  <c r="C1767" i="1" a="1"/>
  <c r="C1767" i="1" s="1"/>
  <c r="C1768" i="1" a="1"/>
  <c r="C1768" i="1" s="1"/>
  <c r="C1783" i="1" a="1"/>
  <c r="C1783" i="1" s="1"/>
  <c r="C1784" i="1" a="1"/>
  <c r="C1784" i="1" s="1"/>
  <c r="C1795" i="1" a="1"/>
  <c r="C1795" i="1" s="1"/>
  <c r="C1804" i="1" a="1"/>
  <c r="C1804" i="1" s="1"/>
  <c r="C1805" i="1" a="1"/>
  <c r="C1805" i="1" s="1"/>
  <c r="C1836" i="1" a="1"/>
  <c r="C1836" i="1" s="1"/>
  <c r="C1853" i="1" a="1"/>
  <c r="C1853" i="1" s="1"/>
  <c r="C1868" i="1" a="1"/>
  <c r="C1868" i="1" s="1"/>
  <c r="C1873" i="1" a="1"/>
  <c r="C1873" i="1" s="1"/>
  <c r="C1878" i="1" a="1"/>
  <c r="C1878" i="1" s="1"/>
  <c r="C1891" i="1" a="1"/>
  <c r="C1891" i="1" s="1"/>
  <c r="C1892" i="1" a="1"/>
  <c r="C1892" i="1" s="1"/>
  <c r="C1907" i="1" a="1"/>
  <c r="C1907" i="1" s="1"/>
  <c r="C1908" i="1" a="1"/>
  <c r="C1908" i="1" s="1"/>
  <c r="C1908" i="14" s="1"/>
  <c r="C1917" i="1" a="1"/>
  <c r="C1917" i="1" s="1"/>
  <c r="C1927" i="1" a="1"/>
  <c r="C1927" i="1" s="1"/>
  <c r="C1928" i="1" a="1"/>
  <c r="C1928" i="1" s="1"/>
  <c r="C1929" i="1" a="1"/>
  <c r="C1929" i="1" s="1"/>
  <c r="C1930" i="1" a="1"/>
  <c r="C1930" i="1" s="1"/>
  <c r="C1941" i="1" a="1"/>
  <c r="C1941" i="1" s="1"/>
  <c r="C1786" i="1" a="1"/>
  <c r="C1786" i="1" s="1"/>
  <c r="C1835" i="1" a="1"/>
  <c r="C1835" i="1" s="1"/>
  <c r="B1835" i="14" s="1"/>
  <c r="C1904" i="1" a="1"/>
  <c r="C1904" i="1" s="1"/>
  <c r="C1916" i="1" a="1"/>
  <c r="C1916" i="1" s="1"/>
  <c r="C1946" i="1" a="1"/>
  <c r="C1946" i="1" s="1"/>
  <c r="C1958" i="1" a="1"/>
  <c r="C1958" i="1" s="1"/>
  <c r="C1985" i="1" a="1"/>
  <c r="C1985" i="1" s="1"/>
  <c r="C1996" i="1" a="1"/>
  <c r="C1996" i="1" s="1"/>
  <c r="C1997" i="1" a="1"/>
  <c r="C1997" i="1" s="1"/>
  <c r="C1998" i="1" a="1"/>
  <c r="C1998" i="1" s="1"/>
  <c r="C1998" i="14" s="1"/>
  <c r="C1999" i="1" a="1"/>
  <c r="C1999" i="1" s="1"/>
  <c r="C2006" i="1" a="1"/>
  <c r="C2006" i="1" s="1"/>
  <c r="C2016" i="1" a="1"/>
  <c r="C2016" i="1" s="1"/>
  <c r="C2023" i="1" a="1"/>
  <c r="C2023" i="1" s="1"/>
  <c r="C2024" i="1" a="1"/>
  <c r="C2024" i="1" s="1"/>
  <c r="C2026" i="1" a="1"/>
  <c r="C2026" i="1" s="1"/>
  <c r="C1683" i="1" a="1"/>
  <c r="C1683" i="1" s="1"/>
  <c r="C1890" i="1" a="1"/>
  <c r="C1890" i="1" s="1"/>
  <c r="B1890" i="14" s="1"/>
  <c r="C1935" i="1" a="1"/>
  <c r="C1935" i="1" s="1"/>
  <c r="C1947" i="1" a="1"/>
  <c r="C1947" i="1" s="1"/>
  <c r="C1948" i="1" a="1"/>
  <c r="C1948" i="1" s="1"/>
  <c r="C1966" i="1" a="1"/>
  <c r="C1966" i="1" s="1"/>
  <c r="C1984" i="1" a="1"/>
  <c r="C1984" i="1" s="1"/>
  <c r="C1995" i="1" a="1"/>
  <c r="C1995" i="1" s="1"/>
  <c r="C2007" i="1" a="1"/>
  <c r="C2007" i="1" s="1"/>
  <c r="C2008" i="1" a="1"/>
  <c r="C2008" i="1" s="1"/>
  <c r="B2008" i="14" s="1"/>
  <c r="C2009" i="1" a="1"/>
  <c r="C2009" i="1" s="1"/>
  <c r="C2010" i="1" a="1"/>
  <c r="C2010" i="1" s="1"/>
  <c r="C2017" i="1" a="1"/>
  <c r="C2017" i="1" s="1"/>
  <c r="C2018" i="1" a="1"/>
  <c r="C2018" i="1" s="1"/>
  <c r="C2027" i="1" a="1"/>
  <c r="C2027" i="1" s="1"/>
  <c r="C2028" i="1" a="1"/>
  <c r="C2028" i="1" s="1"/>
  <c r="C2029" i="1" a="1"/>
  <c r="C2029" i="1" s="1"/>
  <c r="C1605" i="1" a="1"/>
  <c r="C1605" i="1" s="1"/>
  <c r="C1605" i="14" s="1"/>
  <c r="C1732" i="1" a="1"/>
  <c r="C1732" i="1" s="1"/>
  <c r="C1750" i="1" a="1"/>
  <c r="C1750" i="1" s="1"/>
  <c r="C1840" i="1" a="1"/>
  <c r="C1840" i="1" s="1"/>
  <c r="C1851" i="1" a="1"/>
  <c r="C1851" i="1" s="1"/>
  <c r="C1887" i="1" a="1"/>
  <c r="C1887" i="1" s="1"/>
  <c r="C1906" i="1" a="1"/>
  <c r="C1906" i="1" s="1"/>
  <c r="C1959" i="1" a="1"/>
  <c r="C1959" i="1" s="1"/>
  <c r="C1960" i="1" a="1"/>
  <c r="C1960" i="1" s="1"/>
  <c r="C1967" i="1" a="1"/>
  <c r="C1967" i="1" s="1"/>
  <c r="C1972" i="1" a="1"/>
  <c r="C1972" i="1" s="1"/>
  <c r="C1978" i="1" a="1"/>
  <c r="C1978" i="1" s="1"/>
  <c r="C1979" i="1" a="1"/>
  <c r="C1979" i="1" s="1"/>
  <c r="C1980" i="1" a="1"/>
  <c r="C1980" i="1" s="1"/>
  <c r="C1981" i="1" a="1"/>
  <c r="C1981" i="1" s="1"/>
  <c r="C1982" i="1" a="1"/>
  <c r="C1982" i="1" s="1"/>
  <c r="C1983" i="1" a="1"/>
  <c r="C1983" i="1" s="1"/>
  <c r="C1994" i="1" a="1"/>
  <c r="C1994" i="1" s="1"/>
  <c r="C2011" i="1" a="1"/>
  <c r="C2011" i="1" s="1"/>
  <c r="C2030" i="1" a="1"/>
  <c r="C2030" i="1" s="1"/>
  <c r="C1722" i="1" a="1"/>
  <c r="C1722" i="1" s="1"/>
  <c r="C1766" i="1" a="1"/>
  <c r="C1766" i="1" s="1"/>
  <c r="C1785" i="1" a="1"/>
  <c r="C1785" i="1" s="1"/>
  <c r="C1867" i="1" a="1"/>
  <c r="C1867" i="1" s="1"/>
  <c r="C1903" i="1" a="1"/>
  <c r="C1903" i="1" s="1"/>
  <c r="C1903" i="14" s="1"/>
  <c r="C1936" i="1" a="1"/>
  <c r="C1936" i="1" s="1"/>
  <c r="C1949" i="1" a="1"/>
  <c r="C1949" i="1" s="1"/>
  <c r="C1968" i="1" a="1"/>
  <c r="C1968" i="1" s="1"/>
  <c r="C1969" i="1" a="1"/>
  <c r="C1969" i="1" s="1"/>
  <c r="C1970" i="1" a="1"/>
  <c r="C1970" i="1" s="1"/>
  <c r="C1971" i="1" a="1"/>
  <c r="C1971" i="1" s="1"/>
  <c r="C1973" i="1" a="1"/>
  <c r="C1973" i="1" s="1"/>
  <c r="C1974" i="1" a="1"/>
  <c r="C1974" i="1" s="1"/>
  <c r="C1974" i="14" s="1"/>
  <c r="C1976" i="1" a="1"/>
  <c r="C1976" i="1" s="1"/>
  <c r="C1977" i="1" a="1"/>
  <c r="C1977" i="1" s="1"/>
  <c r="C1993" i="1" a="1"/>
  <c r="C1993" i="1" s="1"/>
  <c r="C2012" i="1" a="1"/>
  <c r="C2012" i="1" s="1"/>
  <c r="C2019" i="1" a="1"/>
  <c r="C2019" i="1" s="1"/>
  <c r="C2020" i="1" a="1"/>
  <c r="C2020" i="1" s="1"/>
  <c r="C2031" i="1" a="1"/>
  <c r="C2031" i="1" s="1"/>
  <c r="C2032" i="1" a="1"/>
  <c r="C2032" i="1" s="1"/>
  <c r="C2033" i="1" a="1"/>
  <c r="C2033" i="1" s="1"/>
  <c r="C1744" i="1" a="1"/>
  <c r="C1744" i="1" s="1"/>
  <c r="C1782" i="1" a="1"/>
  <c r="C1782" i="1" s="1"/>
  <c r="C1889" i="1" a="1"/>
  <c r="C1889" i="1" s="1"/>
  <c r="C1950" i="1" a="1"/>
  <c r="C1950" i="1" s="1"/>
  <c r="C1954" i="1" a="1"/>
  <c r="C1954" i="1" s="1"/>
  <c r="C1961" i="1" a="1"/>
  <c r="C1961" i="1" s="1"/>
  <c r="C1962" i="1" a="1"/>
  <c r="C1962" i="1" s="1"/>
  <c r="B1962" i="14" s="1"/>
  <c r="C1975" i="1" a="1"/>
  <c r="C1975" i="1" s="1"/>
  <c r="C1812" i="1" a="1"/>
  <c r="C1812" i="1" s="1"/>
  <c r="C1872" i="1" a="1"/>
  <c r="C1872" i="1" s="1"/>
  <c r="C1905" i="1" a="1"/>
  <c r="C1905" i="1" s="1"/>
  <c r="C1937" i="1" a="1"/>
  <c r="C1937" i="1" s="1"/>
  <c r="C1953" i="1" a="1"/>
  <c r="C1953" i="1" s="1"/>
  <c r="C1955" i="1" a="1"/>
  <c r="C1955" i="1" s="1"/>
  <c r="C1956" i="1" a="1"/>
  <c r="C1956" i="1" s="1"/>
  <c r="C1956" i="14" s="1"/>
  <c r="C1963" i="1" a="1"/>
  <c r="C1963" i="1" s="1"/>
  <c r="C1988" i="1" a="1"/>
  <c r="C1988" i="1" s="1"/>
  <c r="C1989" i="1" a="1"/>
  <c r="C1989" i="1" s="1"/>
  <c r="C1990" i="1" a="1"/>
  <c r="C1990" i="1" s="1"/>
  <c r="C1991" i="1" a="1"/>
  <c r="C1991" i="1" s="1"/>
  <c r="C2002" i="1" a="1"/>
  <c r="C2002" i="1" s="1"/>
  <c r="C2003" i="1" a="1"/>
  <c r="C2003" i="1" s="1"/>
  <c r="C2014" i="1" a="1"/>
  <c r="C2014" i="1" s="1"/>
  <c r="C2035" i="1" a="1"/>
  <c r="C2035" i="1" s="1"/>
  <c r="C2036" i="1" a="1"/>
  <c r="C2036" i="1" s="1"/>
  <c r="C2037" i="1" a="1"/>
  <c r="C2037" i="1" s="1"/>
  <c r="C1721" i="1" a="1"/>
  <c r="C1721" i="1" s="1"/>
  <c r="C1765" i="1" a="1"/>
  <c r="C1765" i="1" s="1"/>
  <c r="C1926" i="1" a="1"/>
  <c r="C1926" i="1" s="1"/>
  <c r="C1943" i="1" a="1"/>
  <c r="C1943" i="1" s="1"/>
  <c r="C1951" i="1" a="1"/>
  <c r="C1951" i="1" s="1"/>
  <c r="C1951" i="14" s="1"/>
  <c r="C1952" i="1" a="1"/>
  <c r="C1952" i="1" s="1"/>
  <c r="C1964" i="1" a="1"/>
  <c r="C1964" i="1" s="1"/>
  <c r="C1987" i="1" a="1"/>
  <c r="C1987" i="1" s="1"/>
  <c r="C2001" i="1" a="1"/>
  <c r="C2001" i="1" s="1"/>
  <c r="C2004" i="1" a="1"/>
  <c r="C2004" i="1" s="1"/>
  <c r="C2022" i="1" a="1"/>
  <c r="C2022" i="1" s="1"/>
  <c r="C2038" i="1" a="1"/>
  <c r="C2038" i="1" s="1"/>
  <c r="AI2" i="1" a="1"/>
  <c r="AI2" i="1" s="1"/>
  <c r="AC2" i="1" a="1"/>
  <c r="AC2" i="1" s="1"/>
  <c r="V2" i="1" a="1"/>
  <c r="V2" i="1" s="1"/>
  <c r="I2" i="1" a="1"/>
  <c r="I2" i="1" s="1"/>
  <c r="C2" i="1" a="1"/>
  <c r="C2" i="1" s="1"/>
  <c r="AE2043" i="1" a="1"/>
  <c r="AE2043" i="1" s="1"/>
  <c r="X2043" i="1" a="1"/>
  <c r="X2043" i="1" s="1"/>
  <c r="P2043" i="1" a="1"/>
  <c r="P2043" i="1" s="1"/>
  <c r="J2043" i="1" a="1"/>
  <c r="J2043" i="1" s="1"/>
  <c r="B2043" i="1" a="1"/>
  <c r="B2043" i="1" s="1"/>
  <c r="X2042" i="1" a="1"/>
  <c r="X2042" i="1" s="1"/>
  <c r="Q2042" i="1" a="1"/>
  <c r="Q2042" i="1" s="1"/>
  <c r="J2042" i="1" a="1"/>
  <c r="J2042" i="1" s="1"/>
  <c r="C2042" i="1" a="1"/>
  <c r="C2042" i="1" s="1"/>
  <c r="AF2041" i="1" a="1"/>
  <c r="AF2041" i="1" s="1"/>
  <c r="X2041" i="1" a="1"/>
  <c r="X2041" i="1" s="1"/>
  <c r="R2041" i="1" a="1"/>
  <c r="R2041" i="1" s="1"/>
  <c r="J2041" i="1" a="1"/>
  <c r="J2041" i="1" s="1"/>
  <c r="AF2040" i="1" a="1"/>
  <c r="AF2040" i="1" s="1"/>
  <c r="Y2040" i="1" a="1"/>
  <c r="Y2040" i="1" s="1"/>
  <c r="R2040" i="1" a="1"/>
  <c r="R2040" i="1" s="1"/>
  <c r="I2040" i="1" a="1"/>
  <c r="I2040" i="1" s="1"/>
  <c r="AB2039" i="1" a="1"/>
  <c r="AB2039" i="1" s="1"/>
  <c r="H2039" i="1" a="1"/>
  <c r="H2039" i="1" s="1"/>
  <c r="Y2038" i="1" a="1"/>
  <c r="Y2038" i="1" s="1"/>
  <c r="G2038" i="1" a="1"/>
  <c r="G2038" i="1" s="1"/>
  <c r="S2037" i="1" a="1"/>
  <c r="S2037" i="1" s="1"/>
  <c r="Z2036" i="1" a="1"/>
  <c r="Z2036" i="1" s="1"/>
  <c r="AG2035" i="1" a="1"/>
  <c r="AG2035" i="1" s="1"/>
  <c r="E2035" i="1" a="1"/>
  <c r="E2035" i="1" s="1"/>
  <c r="M2034" i="1" a="1"/>
  <c r="M2034" i="1" s="1"/>
  <c r="T2033" i="1" a="1"/>
  <c r="T2033" i="1" s="1"/>
  <c r="AI2031" i="1" a="1"/>
  <c r="AI2031" i="1" s="1"/>
  <c r="G2031" i="1" a="1"/>
  <c r="G2031" i="1" s="1"/>
  <c r="O2030" i="1" a="1"/>
  <c r="O2030" i="1" s="1"/>
  <c r="V2029" i="1" a="1"/>
  <c r="V2029" i="1" s="1"/>
  <c r="AC2028" i="1" a="1"/>
  <c r="AC2028" i="1" s="1"/>
  <c r="AK2027" i="1" a="1"/>
  <c r="AK2027" i="1" s="1"/>
  <c r="I2027" i="1" a="1"/>
  <c r="I2027" i="1" s="1"/>
  <c r="P2026" i="1" a="1"/>
  <c r="P2026" i="1" s="1"/>
  <c r="AE2024" i="1" a="1"/>
  <c r="AE2024" i="1" s="1"/>
  <c r="B2024" i="1" a="1"/>
  <c r="B2024" i="1" s="1"/>
  <c r="J2023" i="1" a="1"/>
  <c r="J2023" i="1" s="1"/>
  <c r="R2022" i="1" a="1"/>
  <c r="R2022" i="1" s="1"/>
  <c r="Z2021" i="1" a="1"/>
  <c r="Z2021" i="1" s="1"/>
  <c r="AI2020" i="1" a="1"/>
  <c r="AI2020" i="1" s="1"/>
  <c r="M2019" i="1" a="1"/>
  <c r="M2019" i="1" s="1"/>
  <c r="U2018" i="1" a="1"/>
  <c r="U2018" i="1" s="1"/>
  <c r="AD2017" i="1" a="1"/>
  <c r="AD2017" i="1" s="1"/>
  <c r="AK2016" i="1" a="1"/>
  <c r="AK2016" i="1" s="1"/>
  <c r="I2016" i="1" a="1"/>
  <c r="I2016" i="1" s="1"/>
  <c r="Q2015" i="1" a="1"/>
  <c r="Q2015" i="1" s="1"/>
  <c r="Z2014" i="1" a="1"/>
  <c r="Z2014" i="1" s="1"/>
  <c r="AH2013" i="1" a="1"/>
  <c r="AH2013" i="1" s="1"/>
  <c r="E2013" i="1" a="1"/>
  <c r="E2013" i="1" s="1"/>
  <c r="L2012" i="1" a="1"/>
  <c r="L2012" i="1" s="1"/>
  <c r="U2011" i="1" a="1"/>
  <c r="U2011" i="1" s="1"/>
  <c r="AC2010" i="1" a="1"/>
  <c r="AC2010" i="1" s="1"/>
  <c r="AK2009" i="1" a="1"/>
  <c r="AK2009" i="1" s="1"/>
  <c r="H2009" i="1" a="1"/>
  <c r="H2009" i="1" s="1"/>
  <c r="P2008" i="1" a="1"/>
  <c r="P2008" i="1" s="1"/>
  <c r="AE2006" i="1" a="1"/>
  <c r="AE2006" i="1" s="1"/>
  <c r="B2006" i="1" a="1"/>
  <c r="B2006" i="1" s="1"/>
  <c r="I2005" i="1" a="1"/>
  <c r="I2005" i="1" s="1"/>
  <c r="Q2004" i="1" a="1"/>
  <c r="Q2004" i="1" s="1"/>
  <c r="Y2003" i="1" a="1"/>
  <c r="Y2003" i="1" s="1"/>
  <c r="AG2002" i="1" a="1"/>
  <c r="AG2002" i="1" s="1"/>
  <c r="E2002" i="1" a="1"/>
  <c r="E2002" i="1" s="1"/>
  <c r="L2001" i="1" a="1"/>
  <c r="L2001" i="1" s="1"/>
  <c r="S2000" i="1" a="1"/>
  <c r="S2000" i="1" s="1"/>
  <c r="Y1999" i="1" a="1"/>
  <c r="Y1999" i="1" s="1"/>
  <c r="B1998" i="1" a="1"/>
  <c r="B1998" i="1" s="1"/>
  <c r="H1997" i="1" a="1"/>
  <c r="H1997" i="1" s="1"/>
  <c r="O1996" i="1" a="1"/>
  <c r="O1996" i="1" s="1"/>
  <c r="AC1994" i="1" a="1"/>
  <c r="AC1994" i="1" s="1"/>
  <c r="AJ1993" i="1" a="1"/>
  <c r="AJ1993" i="1" s="1"/>
  <c r="G1993" i="1" a="1"/>
  <c r="G1993" i="1" s="1"/>
  <c r="U1991" i="1" a="1"/>
  <c r="U1991" i="1" s="1"/>
  <c r="AH1989" i="1" a="1"/>
  <c r="AH1989" i="1" s="1"/>
  <c r="D1989" i="1" a="1"/>
  <c r="D1989" i="1" s="1"/>
  <c r="K1988" i="1" a="1"/>
  <c r="K1988" i="1" s="1"/>
  <c r="Q1987" i="1" a="1"/>
  <c r="Q1987" i="1" s="1"/>
  <c r="X1986" i="1" a="1"/>
  <c r="X1986" i="1" s="1"/>
  <c r="AE1985" i="1" a="1"/>
  <c r="AE1985" i="1" s="1"/>
  <c r="B1985" i="1" a="1"/>
  <c r="B1985" i="1" s="1"/>
  <c r="P1983" i="1" a="1"/>
  <c r="P1983" i="1" s="1"/>
  <c r="W1982" i="1" a="1"/>
  <c r="W1982" i="1" s="1"/>
  <c r="AD1981" i="1" a="1"/>
  <c r="AD1981" i="1" s="1"/>
  <c r="AJ1980" i="1" a="1"/>
  <c r="AJ1980" i="1" s="1"/>
  <c r="C1980" i="14" s="1"/>
  <c r="G1980" i="1" a="1"/>
  <c r="G1980" i="1" s="1"/>
  <c r="T1978" i="1" a="1"/>
  <c r="T1978" i="1" s="1"/>
  <c r="AB1977" i="1" a="1"/>
  <c r="AB1977" i="1" s="1"/>
  <c r="AI1976" i="1" a="1"/>
  <c r="AI1976" i="1" s="1"/>
  <c r="G1976" i="1" a="1"/>
  <c r="G1976" i="1" s="1"/>
  <c r="U1973" i="1" a="1"/>
  <c r="U1973" i="1" s="1"/>
  <c r="AJ1971" i="1" a="1"/>
  <c r="AJ1971" i="1" s="1"/>
  <c r="S1962" i="1" a="1"/>
  <c r="S1962" i="1" s="1"/>
  <c r="AI1960" i="1" a="1"/>
  <c r="AI1960" i="1" s="1"/>
  <c r="O1959" i="1" a="1"/>
  <c r="O1959" i="1" s="1"/>
  <c r="K1956" i="1" a="1"/>
  <c r="K1956" i="1" s="1"/>
  <c r="AA1954" i="1" a="1"/>
  <c r="AA1954" i="1" s="1"/>
  <c r="E1953" i="1" a="1"/>
  <c r="E1953" i="1" s="1"/>
  <c r="S1951" i="1" a="1"/>
  <c r="S1951" i="1" s="1"/>
  <c r="AI1949" i="1" a="1"/>
  <c r="AI1949" i="1" s="1"/>
  <c r="J1945" i="1" a="1"/>
  <c r="J1945" i="1" s="1"/>
  <c r="Y1943" i="1" a="1"/>
  <c r="Y1943" i="1" s="1"/>
  <c r="AH1941" i="1" a="1"/>
  <c r="AH1941" i="1" s="1"/>
  <c r="R1936" i="1" a="1"/>
  <c r="R1936" i="1" s="1"/>
  <c r="AE1923" i="1" a="1"/>
  <c r="AE1923" i="1" s="1"/>
  <c r="U1917" i="1" a="1"/>
  <c r="U1917" i="1" s="1"/>
  <c r="B1907" i="1" a="1"/>
  <c r="B1907" i="1" s="1"/>
  <c r="O1894" i="1" a="1"/>
  <c r="O1894" i="1" s="1"/>
  <c r="AB1881" i="1" a="1"/>
  <c r="AB1881" i="1" s="1"/>
  <c r="AB1856" i="1" a="1"/>
  <c r="AB1856" i="1" s="1"/>
  <c r="AA1831" i="1" a="1"/>
  <c r="AA1831" i="1" s="1"/>
  <c r="AH1818" i="1" a="1"/>
  <c r="AH1818" i="1" s="1"/>
  <c r="Z1805" i="1" a="1"/>
  <c r="Z1805" i="1" s="1"/>
  <c r="R1779" i="1" a="1"/>
  <c r="R1779" i="1" s="1"/>
  <c r="AE1766" i="1" a="1"/>
  <c r="AE1766" i="1" s="1"/>
  <c r="H1754" i="1" a="1"/>
  <c r="H1754" i="1" s="1"/>
  <c r="AH1727" i="1" a="1"/>
  <c r="AH1727" i="1" s="1"/>
  <c r="AI1714" i="1" a="1"/>
  <c r="AI1714" i="1" s="1"/>
  <c r="AA8" i="1" a="1"/>
  <c r="AA8" i="1" s="1"/>
  <c r="AA13" i="1" a="1"/>
  <c r="AA13" i="1" s="1"/>
  <c r="AA20" i="1" a="1"/>
  <c r="AA20" i="1" s="1"/>
  <c r="AA4" i="1" a="1"/>
  <c r="AA4" i="1" s="1"/>
  <c r="AA7" i="1" a="1"/>
  <c r="AA7" i="1" s="1"/>
  <c r="AA10" i="1" a="1"/>
  <c r="AA10" i="1" s="1"/>
  <c r="AA17" i="1" a="1"/>
  <c r="AA17" i="1" s="1"/>
  <c r="B17" i="14" s="1"/>
  <c r="AA19" i="1" a="1"/>
  <c r="AA19" i="1" s="1"/>
  <c r="AA3" i="1" a="1"/>
  <c r="AA3" i="1" s="1"/>
  <c r="AA12" i="1" a="1"/>
  <c r="AA12" i="1" s="1"/>
  <c r="AA6" i="1" a="1"/>
  <c r="AA6" i="1" s="1"/>
  <c r="AA9" i="1" a="1"/>
  <c r="AA9" i="1" s="1"/>
  <c r="AA16" i="1" a="1"/>
  <c r="AA16" i="1" s="1"/>
  <c r="AA18" i="1" a="1"/>
  <c r="AA18" i="1" s="1"/>
  <c r="AA5" i="1" a="1"/>
  <c r="AA5" i="1" s="1"/>
  <c r="AA11" i="1" a="1"/>
  <c r="AA11" i="1" s="1"/>
  <c r="AA14" i="1" a="1"/>
  <c r="AA14" i="1" s="1"/>
  <c r="AA34" i="1" a="1"/>
  <c r="AA34" i="1" s="1"/>
  <c r="AA27" i="1" a="1"/>
  <c r="AA27" i="1" s="1"/>
  <c r="AA30" i="1" a="1"/>
  <c r="AA30" i="1" s="1"/>
  <c r="AA32" i="1" a="1"/>
  <c r="AA32" i="1" s="1"/>
  <c r="AA15" i="1" a="1"/>
  <c r="AA15" i="1" s="1"/>
  <c r="AA21" i="1" a="1"/>
  <c r="AA21" i="1" s="1"/>
  <c r="AA22" i="1" a="1"/>
  <c r="AA22" i="1" s="1"/>
  <c r="AA25" i="1" a="1"/>
  <c r="AA25" i="1" s="1"/>
  <c r="AA26" i="1" a="1"/>
  <c r="AA26" i="1" s="1"/>
  <c r="AA29" i="1" a="1"/>
  <c r="AA29" i="1" s="1"/>
  <c r="AA23" i="1" a="1"/>
  <c r="AA23" i="1" s="1"/>
  <c r="AA24" i="1" a="1"/>
  <c r="AA24" i="1" s="1"/>
  <c r="AA31" i="1" a="1"/>
  <c r="AA31" i="1" s="1"/>
  <c r="AA28" i="1" a="1"/>
  <c r="AA28" i="1" s="1"/>
  <c r="C28" i="14" s="1"/>
  <c r="AA43" i="1" a="1"/>
  <c r="AA43" i="1" s="1"/>
  <c r="AA50" i="1" a="1"/>
  <c r="AA50" i="1" s="1"/>
  <c r="AA37" i="1" a="1"/>
  <c r="AA37" i="1" s="1"/>
  <c r="AA44" i="1" a="1"/>
  <c r="AA44" i="1" s="1"/>
  <c r="AA36" i="1" a="1"/>
  <c r="AA36" i="1" s="1"/>
  <c r="AA47" i="1" a="1"/>
  <c r="AA47" i="1" s="1"/>
  <c r="AA40" i="1" a="1"/>
  <c r="AA40" i="1" s="1"/>
  <c r="AA46" i="1" a="1"/>
  <c r="AA46" i="1" s="1"/>
  <c r="AA35" i="1" a="1"/>
  <c r="AA35" i="1" s="1"/>
  <c r="AA39" i="1" a="1"/>
  <c r="AA39" i="1" s="1"/>
  <c r="AA49" i="1" a="1"/>
  <c r="AA49" i="1" s="1"/>
  <c r="AA41" i="1" a="1"/>
  <c r="AA41" i="1" s="1"/>
  <c r="AA45" i="1" a="1"/>
  <c r="AA45" i="1" s="1"/>
  <c r="AA33" i="1" a="1"/>
  <c r="AA33" i="1" s="1"/>
  <c r="AA42" i="1" a="1"/>
  <c r="AA42" i="1" s="1"/>
  <c r="AA55" i="1" a="1"/>
  <c r="AA55" i="1" s="1"/>
  <c r="AA57" i="1" a="1"/>
  <c r="AA57" i="1" s="1"/>
  <c r="AA53" i="1" a="1"/>
  <c r="AA53" i="1" s="1"/>
  <c r="AA59" i="1" a="1"/>
  <c r="AA59" i="1" s="1"/>
  <c r="AA61" i="1" a="1"/>
  <c r="AA61" i="1" s="1"/>
  <c r="AA63" i="1" a="1"/>
  <c r="AA63" i="1" s="1"/>
  <c r="AA65" i="1" a="1"/>
  <c r="AA65" i="1" s="1"/>
  <c r="AA67" i="1" a="1"/>
  <c r="AA67" i="1" s="1"/>
  <c r="AA69" i="1" a="1"/>
  <c r="AA69" i="1" s="1"/>
  <c r="AA38" i="1" a="1"/>
  <c r="AA38" i="1" s="1"/>
  <c r="AA54" i="1" a="1"/>
  <c r="AA54" i="1" s="1"/>
  <c r="AA56" i="1" a="1"/>
  <c r="AA56" i="1" s="1"/>
  <c r="AA58" i="1" a="1"/>
  <c r="AA58" i="1" s="1"/>
  <c r="AA48" i="1" a="1"/>
  <c r="AA48" i="1" s="1"/>
  <c r="AA52" i="1" a="1"/>
  <c r="AA52" i="1" s="1"/>
  <c r="AA60" i="1" a="1"/>
  <c r="AA60" i="1" s="1"/>
  <c r="AA62" i="1" a="1"/>
  <c r="AA62" i="1" s="1"/>
  <c r="AA64" i="1" a="1"/>
  <c r="AA64" i="1" s="1"/>
  <c r="AA66" i="1" a="1"/>
  <c r="AA66" i="1" s="1"/>
  <c r="AA68" i="1" a="1"/>
  <c r="AA68" i="1" s="1"/>
  <c r="AA51" i="1" a="1"/>
  <c r="AA51" i="1" s="1"/>
  <c r="AA72" i="1" a="1"/>
  <c r="AA72" i="1" s="1"/>
  <c r="AA74" i="1" a="1"/>
  <c r="AA74" i="1" s="1"/>
  <c r="AA76" i="1" a="1"/>
  <c r="AA76" i="1" s="1"/>
  <c r="AA78" i="1" a="1"/>
  <c r="AA78" i="1" s="1"/>
  <c r="AA71" i="1" a="1"/>
  <c r="AA71" i="1" s="1"/>
  <c r="AA81" i="1" a="1"/>
  <c r="AA81" i="1" s="1"/>
  <c r="AA70" i="1" a="1"/>
  <c r="AA70" i="1" s="1"/>
  <c r="AA82" i="1" a="1"/>
  <c r="AA82" i="1" s="1"/>
  <c r="AA83" i="1" a="1"/>
  <c r="AA83" i="1" s="1"/>
  <c r="AA73" i="1" a="1"/>
  <c r="AA73" i="1" s="1"/>
  <c r="AA77" i="1" a="1"/>
  <c r="AA77" i="1" s="1"/>
  <c r="AA94" i="1" a="1"/>
  <c r="AA94" i="1" s="1"/>
  <c r="AA97" i="1" a="1"/>
  <c r="AA97" i="1" s="1"/>
  <c r="AA75" i="1" a="1"/>
  <c r="AA75" i="1" s="1"/>
  <c r="AA87" i="1" a="1"/>
  <c r="AA87" i="1" s="1"/>
  <c r="AA89" i="1" a="1"/>
  <c r="AA89" i="1" s="1"/>
  <c r="AA93" i="1" a="1"/>
  <c r="AA93" i="1" s="1"/>
  <c r="AA98" i="1" a="1"/>
  <c r="AA98" i="1" s="1"/>
  <c r="AA100" i="1" a="1"/>
  <c r="AA100" i="1" s="1"/>
  <c r="AA102" i="1" a="1"/>
  <c r="AA102" i="1" s="1"/>
  <c r="AA104" i="1" a="1"/>
  <c r="AA104" i="1" s="1"/>
  <c r="AA106" i="1" a="1"/>
  <c r="AA106" i="1" s="1"/>
  <c r="AA108" i="1" a="1"/>
  <c r="AA108" i="1" s="1"/>
  <c r="AA110" i="1" a="1"/>
  <c r="AA110" i="1" s="1"/>
  <c r="AA86" i="1" a="1"/>
  <c r="AA86" i="1" s="1"/>
  <c r="AA88" i="1" a="1"/>
  <c r="AA88" i="1" s="1"/>
  <c r="AA92" i="1" a="1"/>
  <c r="AA92" i="1" s="1"/>
  <c r="AA79" i="1" a="1"/>
  <c r="AA79" i="1" s="1"/>
  <c r="AA84" i="1" a="1"/>
  <c r="AA84" i="1" s="1"/>
  <c r="AA85" i="1" a="1"/>
  <c r="AA85" i="1" s="1"/>
  <c r="AA91" i="1" a="1"/>
  <c r="AA91" i="1" s="1"/>
  <c r="AA99" i="1" a="1"/>
  <c r="AA99" i="1" s="1"/>
  <c r="AA101" i="1" a="1"/>
  <c r="AA101" i="1" s="1"/>
  <c r="AA103" i="1" a="1"/>
  <c r="AA103" i="1" s="1"/>
  <c r="AA105" i="1" a="1"/>
  <c r="AA105" i="1" s="1"/>
  <c r="AA107" i="1" a="1"/>
  <c r="AA107" i="1" s="1"/>
  <c r="AA109" i="1" a="1"/>
  <c r="AA109" i="1" s="1"/>
  <c r="AA111" i="1" a="1"/>
  <c r="AA111" i="1" s="1"/>
  <c r="AA113" i="1" a="1"/>
  <c r="AA113" i="1" s="1"/>
  <c r="AA80" i="1" a="1"/>
  <c r="AA80" i="1" s="1"/>
  <c r="AA90" i="1" a="1"/>
  <c r="AA90" i="1" s="1"/>
  <c r="AA95" i="1" a="1"/>
  <c r="AA95" i="1" s="1"/>
  <c r="AA115" i="1" a="1"/>
  <c r="AA115" i="1" s="1"/>
  <c r="AA96" i="1" a="1"/>
  <c r="AA96" i="1" s="1"/>
  <c r="AA123" i="1" a="1"/>
  <c r="AA123" i="1" s="1"/>
  <c r="AA130" i="1" a="1"/>
  <c r="AA130" i="1" s="1"/>
  <c r="AA138" i="1" a="1"/>
  <c r="AA138" i="1" s="1"/>
  <c r="AA144" i="1" a="1"/>
  <c r="AA144" i="1" s="1"/>
  <c r="AA112" i="1" a="1"/>
  <c r="AA112" i="1" s="1"/>
  <c r="AA120" i="1" a="1"/>
  <c r="AA120" i="1" s="1"/>
  <c r="AA117" i="1" a="1"/>
  <c r="AA117" i="1" s="1"/>
  <c r="AA143" i="1" a="1"/>
  <c r="AA143" i="1" s="1"/>
  <c r="AA116" i="1" a="1"/>
  <c r="AA116" i="1" s="1"/>
  <c r="AA129" i="1" a="1"/>
  <c r="AA129" i="1" s="1"/>
  <c r="AA142" i="1" a="1"/>
  <c r="AA142" i="1" s="1"/>
  <c r="AA114" i="1" a="1"/>
  <c r="AA114" i="1" s="1"/>
  <c r="AA119" i="1" a="1"/>
  <c r="AA119" i="1" s="1"/>
  <c r="AA122" i="1" a="1"/>
  <c r="AA122" i="1" s="1"/>
  <c r="AA126" i="1" a="1"/>
  <c r="AA126" i="1" s="1"/>
  <c r="AA128" i="1" a="1"/>
  <c r="AA128" i="1" s="1"/>
  <c r="AA118" i="1" a="1"/>
  <c r="AA118" i="1" s="1"/>
  <c r="AA127" i="1" a="1"/>
  <c r="AA127" i="1" s="1"/>
  <c r="AA134" i="1" a="1"/>
  <c r="AA134" i="1" s="1"/>
  <c r="AA141" i="1" a="1"/>
  <c r="AA141" i="1" s="1"/>
  <c r="AA121" i="1" a="1"/>
  <c r="AA121" i="1" s="1"/>
  <c r="AA124" i="1" a="1"/>
  <c r="AA124" i="1" s="1"/>
  <c r="AA125" i="1" a="1"/>
  <c r="AA125" i="1" s="1"/>
  <c r="AA131" i="1" a="1"/>
  <c r="AA131" i="1" s="1"/>
  <c r="B131" i="14" s="1"/>
  <c r="AA132" i="1" a="1"/>
  <c r="AA132" i="1" s="1"/>
  <c r="AA133" i="1" a="1"/>
  <c r="AA133" i="1" s="1"/>
  <c r="AA136" i="1" a="1"/>
  <c r="AA136" i="1" s="1"/>
  <c r="AA139" i="1" a="1"/>
  <c r="AA139" i="1" s="1"/>
  <c r="AA151" i="1" a="1"/>
  <c r="AA151" i="1" s="1"/>
  <c r="AA152" i="1" a="1"/>
  <c r="AA152" i="1" s="1"/>
  <c r="AA158" i="1" a="1"/>
  <c r="AA158" i="1" s="1"/>
  <c r="AA146" i="1" a="1"/>
  <c r="AA146" i="1" s="1"/>
  <c r="AA156" i="1" a="1"/>
  <c r="AA156" i="1" s="1"/>
  <c r="AA168" i="1" a="1"/>
  <c r="AA168" i="1" s="1"/>
  <c r="AA169" i="1" a="1"/>
  <c r="AA169" i="1" s="1"/>
  <c r="AA170" i="1" a="1"/>
  <c r="AA170" i="1" s="1"/>
  <c r="AA173" i="1" a="1"/>
  <c r="AA173" i="1" s="1"/>
  <c r="AA167" i="1" a="1"/>
  <c r="AA167" i="1" s="1"/>
  <c r="AA174" i="1" a="1"/>
  <c r="AA174" i="1" s="1"/>
  <c r="AA155" i="1" a="1"/>
  <c r="AA155" i="1" s="1"/>
  <c r="AA135" i="1" a="1"/>
  <c r="AA135" i="1" s="1"/>
  <c r="AA159" i="1" a="1"/>
  <c r="AA159" i="1" s="1"/>
  <c r="AA164" i="1" a="1"/>
  <c r="AA164" i="1" s="1"/>
  <c r="AA166" i="1" a="1"/>
  <c r="AA166" i="1" s="1"/>
  <c r="AA140" i="1" a="1"/>
  <c r="AA140" i="1" s="1"/>
  <c r="AA145" i="1" a="1"/>
  <c r="AA145" i="1" s="1"/>
  <c r="AA154" i="1" a="1"/>
  <c r="AA154" i="1" s="1"/>
  <c r="AA162" i="1" a="1"/>
  <c r="AA162" i="1" s="1"/>
  <c r="C162" i="14" s="1"/>
  <c r="AA163" i="1" a="1"/>
  <c r="AA163" i="1" s="1"/>
  <c r="AA165" i="1" a="1"/>
  <c r="AA165" i="1" s="1"/>
  <c r="AA137" i="1" a="1"/>
  <c r="AA137" i="1" s="1"/>
  <c r="AA149" i="1" a="1"/>
  <c r="AA149" i="1" s="1"/>
  <c r="AA157" i="1" a="1"/>
  <c r="AA157" i="1" s="1"/>
  <c r="AA153" i="1" a="1"/>
  <c r="AA153" i="1" s="1"/>
  <c r="AA161" i="1" a="1"/>
  <c r="AA161" i="1" s="1"/>
  <c r="AA176" i="1" a="1"/>
  <c r="AA176" i="1" s="1"/>
  <c r="AA178" i="1" a="1"/>
  <c r="AA178" i="1" s="1"/>
  <c r="AA187" i="1" a="1"/>
  <c r="AA187" i="1" s="1"/>
  <c r="AA203" i="1" a="1"/>
  <c r="AA203" i="1" s="1"/>
  <c r="AA150" i="1" a="1"/>
  <c r="AA150" i="1" s="1"/>
  <c r="AA186" i="1" a="1"/>
  <c r="AA186" i="1" s="1"/>
  <c r="AA191" i="1" a="1"/>
  <c r="AA191" i="1" s="1"/>
  <c r="AA195" i="1" a="1"/>
  <c r="AA195" i="1" s="1"/>
  <c r="AA147" i="1" a="1"/>
  <c r="AA147" i="1" s="1"/>
  <c r="B147" i="14" s="1"/>
  <c r="AA172" i="1" a="1"/>
  <c r="AA172" i="1" s="1"/>
  <c r="AA190" i="1" a="1"/>
  <c r="AA190" i="1" s="1"/>
  <c r="AA198" i="1" a="1"/>
  <c r="AA198" i="1" s="1"/>
  <c r="AA202" i="1" a="1"/>
  <c r="AA202" i="1" s="1"/>
  <c r="AA160" i="1" a="1"/>
  <c r="AA160" i="1" s="1"/>
  <c r="AA175" i="1" a="1"/>
  <c r="AA175" i="1" s="1"/>
  <c r="AA179" i="1" a="1"/>
  <c r="AA179" i="1" s="1"/>
  <c r="AA185" i="1" a="1"/>
  <c r="AA185" i="1" s="1"/>
  <c r="AA194" i="1" a="1"/>
  <c r="AA194" i="1" s="1"/>
  <c r="AA201" i="1" a="1"/>
  <c r="AA201" i="1" s="1"/>
  <c r="AA177" i="1" a="1"/>
  <c r="AA177" i="1" s="1"/>
  <c r="AA180" i="1" a="1"/>
  <c r="AA180" i="1" s="1"/>
  <c r="AA184" i="1" a="1"/>
  <c r="AA184" i="1" s="1"/>
  <c r="AA183" i="1" a="1"/>
  <c r="AA183" i="1" s="1"/>
  <c r="AA189" i="1" a="1"/>
  <c r="AA189" i="1" s="1"/>
  <c r="AA197" i="1" a="1"/>
  <c r="AA197" i="1" s="1"/>
  <c r="AA181" i="1" a="1"/>
  <c r="AA181" i="1" s="1"/>
  <c r="AA182" i="1" a="1"/>
  <c r="AA182" i="1" s="1"/>
  <c r="AA188" i="1" a="1"/>
  <c r="AA188" i="1" s="1"/>
  <c r="AA193" i="1" a="1"/>
  <c r="AA193" i="1" s="1"/>
  <c r="AA196" i="1" a="1"/>
  <c r="AA196" i="1" s="1"/>
  <c r="AA204" i="1" a="1"/>
  <c r="AA204" i="1" s="1"/>
  <c r="AA192" i="1" a="1"/>
  <c r="AA192" i="1" s="1"/>
  <c r="AA211" i="1" a="1"/>
  <c r="AA211" i="1" s="1"/>
  <c r="AA225" i="1" a="1"/>
  <c r="AA225" i="1" s="1"/>
  <c r="AA230" i="1" a="1"/>
  <c r="AA230" i="1" s="1"/>
  <c r="AA199" i="1" a="1"/>
  <c r="AA199" i="1" s="1"/>
  <c r="AA216" i="1" a="1"/>
  <c r="AA216" i="1" s="1"/>
  <c r="AA217" i="1" a="1"/>
  <c r="AA217" i="1" s="1"/>
  <c r="AA218" i="1" a="1"/>
  <c r="AA218" i="1" s="1"/>
  <c r="AA219" i="1" a="1"/>
  <c r="AA219" i="1" s="1"/>
  <c r="AA220" i="1" a="1"/>
  <c r="AA220" i="1" s="1"/>
  <c r="C220" i="14" s="1"/>
  <c r="AA224" i="1" a="1"/>
  <c r="AA224" i="1" s="1"/>
  <c r="AA229" i="1" a="1"/>
  <c r="AA229" i="1" s="1"/>
  <c r="AA233" i="1" a="1"/>
  <c r="AA233" i="1" s="1"/>
  <c r="AA171" i="1" a="1"/>
  <c r="AA171" i="1" s="1"/>
  <c r="AA228" i="1" a="1"/>
  <c r="AA228" i="1" s="1"/>
  <c r="AA148" i="1" a="1"/>
  <c r="AA148" i="1" s="1"/>
  <c r="AA205" i="1" a="1"/>
  <c r="AA205" i="1" s="1"/>
  <c r="AA214" i="1" a="1"/>
  <c r="AA214" i="1" s="1"/>
  <c r="AA223" i="1" a="1"/>
  <c r="AA223" i="1" s="1"/>
  <c r="AA207" i="1" a="1"/>
  <c r="AA207" i="1" s="1"/>
  <c r="AA222" i="1" a="1"/>
  <c r="AA222" i="1" s="1"/>
  <c r="AA227" i="1" a="1"/>
  <c r="AA227" i="1" s="1"/>
  <c r="AA231" i="1" a="1"/>
  <c r="AA231" i="1" s="1"/>
  <c r="AA206" i="1" a="1"/>
  <c r="AA206" i="1" s="1"/>
  <c r="AA208" i="1" a="1"/>
  <c r="AA208" i="1" s="1"/>
  <c r="AA212" i="1" a="1"/>
  <c r="AA212" i="1" s="1"/>
  <c r="C212" i="14" s="1"/>
  <c r="AA215" i="1" a="1"/>
  <c r="AA215" i="1" s="1"/>
  <c r="AA226" i="1" a="1"/>
  <c r="AA226" i="1" s="1"/>
  <c r="AA239" i="1" a="1"/>
  <c r="AA239" i="1" s="1"/>
  <c r="AA257" i="1" a="1"/>
  <c r="AA257" i="1" s="1"/>
  <c r="AA210" i="1" a="1"/>
  <c r="AA210" i="1" s="1"/>
  <c r="AA221" i="1" a="1"/>
  <c r="AA221" i="1" s="1"/>
  <c r="AA234" i="1" a="1"/>
  <c r="AA234" i="1" s="1"/>
  <c r="AA238" i="1" a="1"/>
  <c r="AA238" i="1" s="1"/>
  <c r="AA243" i="1" a="1"/>
  <c r="AA243" i="1" s="1"/>
  <c r="AA248" i="1" a="1"/>
  <c r="AA248" i="1" s="1"/>
  <c r="AA200" i="1" a="1"/>
  <c r="AA200" i="1" s="1"/>
  <c r="AA242" i="1" a="1"/>
  <c r="AA242" i="1" s="1"/>
  <c r="AA250" i="1" a="1"/>
  <c r="AA250" i="1" s="1"/>
  <c r="AA251" i="1" a="1"/>
  <c r="AA251" i="1" s="1"/>
  <c r="AA252" i="1" a="1"/>
  <c r="AA252" i="1" s="1"/>
  <c r="AA256" i="1" a="1"/>
  <c r="AA256" i="1" s="1"/>
  <c r="AA237" i="1" a="1"/>
  <c r="AA237" i="1" s="1"/>
  <c r="AA241" i="1" a="1"/>
  <c r="AA241" i="1" s="1"/>
  <c r="AA246" i="1" a="1"/>
  <c r="AA246" i="1" s="1"/>
  <c r="AA254" i="1" a="1"/>
  <c r="AA254" i="1" s="1"/>
  <c r="AA236" i="1" a="1"/>
  <c r="AA236" i="1" s="1"/>
  <c r="AA240" i="1" a="1"/>
  <c r="AA240" i="1" s="1"/>
  <c r="AA245" i="1" a="1"/>
  <c r="AA245" i="1" s="1"/>
  <c r="AA247" i="1" a="1"/>
  <c r="AA247" i="1" s="1"/>
  <c r="AA258" i="1" a="1"/>
  <c r="AA258" i="1" s="1"/>
  <c r="AA232" i="1" a="1"/>
  <c r="AA232" i="1" s="1"/>
  <c r="AA235" i="1" a="1"/>
  <c r="AA235" i="1" s="1"/>
  <c r="AA244" i="1" a="1"/>
  <c r="AA244" i="1" s="1"/>
  <c r="AA249" i="1" a="1"/>
  <c r="AA249" i="1" s="1"/>
  <c r="AA260" i="1" a="1"/>
  <c r="AA260" i="1" s="1"/>
  <c r="AA268" i="1" a="1"/>
  <c r="AA268" i="1" s="1"/>
  <c r="AA269" i="1" a="1"/>
  <c r="AA269" i="1" s="1"/>
  <c r="AA270" i="1" a="1"/>
  <c r="AA270" i="1" s="1"/>
  <c r="AA272" i="1" a="1"/>
  <c r="AA272" i="1" s="1"/>
  <c r="AA276" i="1" a="1"/>
  <c r="AA276" i="1" s="1"/>
  <c r="AA284" i="1" a="1"/>
  <c r="AA284" i="1" s="1"/>
  <c r="AA259" i="1" a="1"/>
  <c r="AA259" i="1" s="1"/>
  <c r="AA282" i="1" a="1"/>
  <c r="AA282" i="1" s="1"/>
  <c r="AA255" i="1" a="1"/>
  <c r="AA255" i="1" s="1"/>
  <c r="AA264" i="1" a="1"/>
  <c r="AA264" i="1" s="1"/>
  <c r="B264" i="14" s="1"/>
  <c r="AA267" i="1" a="1"/>
  <c r="AA267" i="1" s="1"/>
  <c r="AA277" i="1" a="1"/>
  <c r="AA277" i="1" s="1"/>
  <c r="AA263" i="1" a="1"/>
  <c r="AA263" i="1" s="1"/>
  <c r="AA266" i="1" a="1"/>
  <c r="AA266" i="1" s="1"/>
  <c r="AA273" i="1" a="1"/>
  <c r="AA273" i="1" s="1"/>
  <c r="AA213" i="1" a="1"/>
  <c r="AA213" i="1" s="1"/>
  <c r="AA253" i="1" a="1"/>
  <c r="AA253" i="1" s="1"/>
  <c r="AA262" i="1" a="1"/>
  <c r="AA262" i="1" s="1"/>
  <c r="AA209" i="1" a="1"/>
  <c r="AA209" i="1" s="1"/>
  <c r="AA274" i="1" a="1"/>
  <c r="AA274" i="1" s="1"/>
  <c r="AA307" i="1" a="1"/>
  <c r="AA307" i="1" s="1"/>
  <c r="AA316" i="1" a="1"/>
  <c r="AA316" i="1" s="1"/>
  <c r="AA329" i="1" a="1"/>
  <c r="AA329" i="1" s="1"/>
  <c r="AA335" i="1" a="1"/>
  <c r="AA335" i="1" s="1"/>
  <c r="AA287" i="1" a="1"/>
  <c r="AA287" i="1" s="1"/>
  <c r="AA302" i="1" a="1"/>
  <c r="AA302" i="1" s="1"/>
  <c r="AA315" i="1" a="1"/>
  <c r="AA315" i="1" s="1"/>
  <c r="AA321" i="1" a="1"/>
  <c r="AA321" i="1" s="1"/>
  <c r="AA326" i="1" a="1"/>
  <c r="AA326" i="1" s="1"/>
  <c r="AA331" i="1" a="1"/>
  <c r="AA331" i="1" s="1"/>
  <c r="AA338" i="1" a="1"/>
  <c r="AA338" i="1" s="1"/>
  <c r="AA343" i="1" a="1"/>
  <c r="AA343" i="1" s="1"/>
  <c r="AA283" i="1" a="1"/>
  <c r="AA283" i="1" s="1"/>
  <c r="AA303" i="1" a="1"/>
  <c r="AA303" i="1" s="1"/>
  <c r="AA308" i="1" a="1"/>
  <c r="AA308" i="1" s="1"/>
  <c r="AA309" i="1" a="1"/>
  <c r="AA309" i="1" s="1"/>
  <c r="AA313" i="1" a="1"/>
  <c r="AA313" i="1" s="1"/>
  <c r="AA314" i="1" a="1"/>
  <c r="AA314" i="1" s="1"/>
  <c r="AA318" i="1" a="1"/>
  <c r="AA318" i="1" s="1"/>
  <c r="AA334" i="1" a="1"/>
  <c r="AA334" i="1" s="1"/>
  <c r="AA341" i="1" a="1"/>
  <c r="AA341" i="1" s="1"/>
  <c r="AA345" i="1" a="1"/>
  <c r="AA345" i="1" s="1"/>
  <c r="AA289" i="1" a="1"/>
  <c r="AA289" i="1" s="1"/>
  <c r="AA291" i="1" a="1"/>
  <c r="AA291" i="1" s="1"/>
  <c r="AA293" i="1" a="1"/>
  <c r="AA293" i="1" s="1"/>
  <c r="AA295" i="1" a="1"/>
  <c r="AA295" i="1" s="1"/>
  <c r="AA297" i="1" a="1"/>
  <c r="AA297" i="1" s="1"/>
  <c r="AA300" i="1" a="1"/>
  <c r="AA300" i="1" s="1"/>
  <c r="AA304" i="1" a="1"/>
  <c r="AA304" i="1" s="1"/>
  <c r="AA305" i="1" a="1"/>
  <c r="AA305" i="1" s="1"/>
  <c r="AA312" i="1" a="1"/>
  <c r="AA312" i="1" s="1"/>
  <c r="AA323" i="1" a="1"/>
  <c r="AA323" i="1" s="1"/>
  <c r="AA328" i="1" a="1"/>
  <c r="AA328" i="1" s="1"/>
  <c r="AA337" i="1" a="1"/>
  <c r="AA337" i="1" s="1"/>
  <c r="AA261" i="1" a="1"/>
  <c r="AA261" i="1" s="1"/>
  <c r="AA271" i="1" a="1"/>
  <c r="AA271" i="1" s="1"/>
  <c r="AA286" i="1" a="1"/>
  <c r="AA286" i="1" s="1"/>
  <c r="AA306" i="1" a="1"/>
  <c r="AA306" i="1" s="1"/>
  <c r="AA310" i="1" a="1"/>
  <c r="AA310" i="1" s="1"/>
  <c r="AA279" i="1" a="1"/>
  <c r="AA279" i="1" s="1"/>
  <c r="AA281" i="1" a="1"/>
  <c r="AA281" i="1" s="1"/>
  <c r="AA299" i="1" a="1"/>
  <c r="AA299" i="1" s="1"/>
  <c r="AA322" i="1" a="1"/>
  <c r="AA322" i="1" s="1"/>
  <c r="AA327" i="1" a="1"/>
  <c r="AA327" i="1" s="1"/>
  <c r="AA344" i="1" a="1"/>
  <c r="AA344" i="1" s="1"/>
  <c r="AA285" i="1" a="1"/>
  <c r="AA285" i="1" s="1"/>
  <c r="AA319" i="1" a="1"/>
  <c r="AA319" i="1" s="1"/>
  <c r="AA349" i="1" a="1"/>
  <c r="AA349" i="1" s="1"/>
  <c r="AA350" i="1" a="1"/>
  <c r="AA350" i="1" s="1"/>
  <c r="AA356" i="1" a="1"/>
  <c r="AA356" i="1" s="1"/>
  <c r="AA357" i="1" a="1"/>
  <c r="AA357" i="1" s="1"/>
  <c r="AA364" i="1" a="1"/>
  <c r="AA364" i="1" s="1"/>
  <c r="AA374" i="1" a="1"/>
  <c r="AA374" i="1" s="1"/>
  <c r="AA294" i="1" a="1"/>
  <c r="AA294" i="1" s="1"/>
  <c r="B294" i="14" s="1"/>
  <c r="AA333" i="1" a="1"/>
  <c r="AA333" i="1" s="1"/>
  <c r="AA342" i="1" a="1"/>
  <c r="AA342" i="1" s="1"/>
  <c r="AA351" i="1" a="1"/>
  <c r="AA351" i="1" s="1"/>
  <c r="AA353" i="1" a="1"/>
  <c r="AA353" i="1" s="1"/>
  <c r="AA363" i="1" a="1"/>
  <c r="AA363" i="1" s="1"/>
  <c r="AA381" i="1" a="1"/>
  <c r="AA381" i="1" s="1"/>
  <c r="AA385" i="1" a="1"/>
  <c r="AA385" i="1" s="1"/>
  <c r="AA386" i="1" a="1"/>
  <c r="AA386" i="1" s="1"/>
  <c r="AA388" i="1" a="1"/>
  <c r="AA388" i="1" s="1"/>
  <c r="AA265" i="1" a="1"/>
  <c r="AA265" i="1" s="1"/>
  <c r="AA301" i="1" a="1"/>
  <c r="AA301" i="1" s="1"/>
  <c r="AA325" i="1" a="1"/>
  <c r="AA325" i="1" s="1"/>
  <c r="AA355" i="1" a="1"/>
  <c r="AA355" i="1" s="1"/>
  <c r="AA362" i="1" a="1"/>
  <c r="AA362" i="1" s="1"/>
  <c r="AA365" i="1" a="1"/>
  <c r="AA365" i="1" s="1"/>
  <c r="AA372" i="1" a="1"/>
  <c r="AA372" i="1" s="1"/>
  <c r="AA373" i="1" a="1"/>
  <c r="AA373" i="1" s="1"/>
  <c r="AA382" i="1" a="1"/>
  <c r="AA382" i="1" s="1"/>
  <c r="AA387" i="1" a="1"/>
  <c r="AA387" i="1" s="1"/>
  <c r="AA288" i="1" a="1"/>
  <c r="AA288" i="1" s="1"/>
  <c r="AA296" i="1" a="1"/>
  <c r="AA296" i="1" s="1"/>
  <c r="AA359" i="1" a="1"/>
  <c r="AA359" i="1" s="1"/>
  <c r="AA360" i="1" a="1"/>
  <c r="AA360" i="1" s="1"/>
  <c r="AA361" i="1" a="1"/>
  <c r="AA361" i="1" s="1"/>
  <c r="AA366" i="1" a="1"/>
  <c r="AA366" i="1" s="1"/>
  <c r="AA371" i="1" a="1"/>
  <c r="AA371" i="1" s="1"/>
  <c r="AA377" i="1" a="1"/>
  <c r="AA377" i="1" s="1"/>
  <c r="AA378" i="1" a="1"/>
  <c r="AA378" i="1" s="1"/>
  <c r="AA379" i="1" a="1"/>
  <c r="AA379" i="1" s="1"/>
  <c r="AA380" i="1" a="1"/>
  <c r="AA380" i="1" s="1"/>
  <c r="AA389" i="1" a="1"/>
  <c r="AA389" i="1" s="1"/>
  <c r="AA278" i="1" a="1"/>
  <c r="AA278" i="1" s="1"/>
  <c r="AA311" i="1" a="1"/>
  <c r="AA311" i="1" s="1"/>
  <c r="AA317" i="1" a="1"/>
  <c r="AA317" i="1" s="1"/>
  <c r="AA332" i="1" a="1"/>
  <c r="AA332" i="1" s="1"/>
  <c r="AA336" i="1" a="1"/>
  <c r="AA336" i="1" s="1"/>
  <c r="AA340" i="1" a="1"/>
  <c r="AA340" i="1" s="1"/>
  <c r="AA275" i="1" a="1"/>
  <c r="AA275" i="1" s="1"/>
  <c r="AA290" i="1" a="1"/>
  <c r="AA290" i="1" s="1"/>
  <c r="AA298" i="1" a="1"/>
  <c r="AA298" i="1" s="1"/>
  <c r="AA320" i="1" a="1"/>
  <c r="AA320" i="1" s="1"/>
  <c r="AA324" i="1" a="1"/>
  <c r="AA324" i="1" s="1"/>
  <c r="AA347" i="1" a="1"/>
  <c r="AA347" i="1" s="1"/>
  <c r="AA352" i="1" a="1"/>
  <c r="AA352" i="1" s="1"/>
  <c r="AA354" i="1" a="1"/>
  <c r="AA354" i="1" s="1"/>
  <c r="AA369" i="1" a="1"/>
  <c r="AA369" i="1" s="1"/>
  <c r="AA376" i="1" a="1"/>
  <c r="AA376" i="1" s="1"/>
  <c r="AA384" i="1" a="1"/>
  <c r="AA384" i="1" s="1"/>
  <c r="AA280" i="1" a="1"/>
  <c r="AA280" i="1" s="1"/>
  <c r="AA346" i="1" a="1"/>
  <c r="AA346" i="1" s="1"/>
  <c r="AA358" i="1" a="1"/>
  <c r="AA358" i="1" s="1"/>
  <c r="AA375" i="1" a="1"/>
  <c r="AA375" i="1" s="1"/>
  <c r="AA395" i="1" a="1"/>
  <c r="AA395" i="1" s="1"/>
  <c r="AA414" i="1" a="1"/>
  <c r="AA414" i="1" s="1"/>
  <c r="AA418" i="1" a="1"/>
  <c r="AA418" i="1" s="1"/>
  <c r="AA419" i="1" a="1"/>
  <c r="AA419" i="1" s="1"/>
  <c r="AA425" i="1" a="1"/>
  <c r="AA425" i="1" s="1"/>
  <c r="AA426" i="1" a="1"/>
  <c r="AA426" i="1" s="1"/>
  <c r="AA431" i="1" a="1"/>
  <c r="AA431" i="1" s="1"/>
  <c r="AA432" i="1" a="1"/>
  <c r="AA432" i="1" s="1"/>
  <c r="AA438" i="1" a="1"/>
  <c r="AA438" i="1" s="1"/>
  <c r="AA439" i="1" a="1"/>
  <c r="AA439" i="1" s="1"/>
  <c r="AA445" i="1" a="1"/>
  <c r="AA445" i="1" s="1"/>
  <c r="AA446" i="1" a="1"/>
  <c r="AA446" i="1" s="1"/>
  <c r="B446" i="14" s="1"/>
  <c r="AA330" i="1" a="1"/>
  <c r="AA330" i="1" s="1"/>
  <c r="AA339" i="1" a="1"/>
  <c r="AA339" i="1" s="1"/>
  <c r="AA390" i="1" a="1"/>
  <c r="AA390" i="1" s="1"/>
  <c r="AA407" i="1" a="1"/>
  <c r="AA407" i="1" s="1"/>
  <c r="AA424" i="1" a="1"/>
  <c r="AA424" i="1" s="1"/>
  <c r="AA399" i="1" a="1"/>
  <c r="AA399" i="1" s="1"/>
  <c r="AA400" i="1" a="1"/>
  <c r="AA400" i="1" s="1"/>
  <c r="AA404" i="1" a="1"/>
  <c r="AA404" i="1" s="1"/>
  <c r="AA408" i="1" a="1"/>
  <c r="AA408" i="1" s="1"/>
  <c r="AA415" i="1" a="1"/>
  <c r="AA415" i="1" s="1"/>
  <c r="AA417" i="1" a="1"/>
  <c r="AA417" i="1" s="1"/>
  <c r="AA443" i="1" a="1"/>
  <c r="AA443" i="1" s="1"/>
  <c r="AA292" i="1" a="1"/>
  <c r="AA292" i="1" s="1"/>
  <c r="AA348" i="1" a="1"/>
  <c r="AA348" i="1" s="1"/>
  <c r="AA370" i="1" a="1"/>
  <c r="AA370" i="1" s="1"/>
  <c r="AA383" i="1" a="1"/>
  <c r="AA383" i="1" s="1"/>
  <c r="AA396" i="1" a="1"/>
  <c r="AA396" i="1" s="1"/>
  <c r="AA402" i="1" a="1"/>
  <c r="AA402" i="1" s="1"/>
  <c r="AA416" i="1" a="1"/>
  <c r="AA416" i="1" s="1"/>
  <c r="AA422" i="1" a="1"/>
  <c r="AA422" i="1" s="1"/>
  <c r="AA423" i="1" a="1"/>
  <c r="AA423" i="1" s="1"/>
  <c r="AA391" i="1" a="1"/>
  <c r="AA391" i="1" s="1"/>
  <c r="AA392" i="1" a="1"/>
  <c r="AA392" i="1" s="1"/>
  <c r="AA401" i="1" a="1"/>
  <c r="AA401" i="1" s="1"/>
  <c r="AA367" i="1" a="1"/>
  <c r="AA367" i="1" s="1"/>
  <c r="AA394" i="1" a="1"/>
  <c r="AA394" i="1" s="1"/>
  <c r="AA405" i="1" a="1"/>
  <c r="AA405" i="1" s="1"/>
  <c r="AA410" i="1" a="1"/>
  <c r="AA410" i="1" s="1"/>
  <c r="AA427" i="1" a="1"/>
  <c r="AA427" i="1" s="1"/>
  <c r="AA434" i="1" a="1"/>
  <c r="AA434" i="1" s="1"/>
  <c r="AA435" i="1" a="1"/>
  <c r="AA435" i="1" s="1"/>
  <c r="AA441" i="1" a="1"/>
  <c r="AA441" i="1" s="1"/>
  <c r="AA442" i="1" a="1"/>
  <c r="AA442" i="1" s="1"/>
  <c r="AA393" i="1" a="1"/>
  <c r="AA393" i="1" s="1"/>
  <c r="AA397" i="1" a="1"/>
  <c r="AA397" i="1" s="1"/>
  <c r="AA403" i="1" a="1"/>
  <c r="AA403" i="1" s="1"/>
  <c r="AA406" i="1" a="1"/>
  <c r="AA406" i="1" s="1"/>
  <c r="AA409" i="1" a="1"/>
  <c r="AA409" i="1" s="1"/>
  <c r="AA411" i="1" a="1"/>
  <c r="AA411" i="1" s="1"/>
  <c r="AA412" i="1" a="1"/>
  <c r="AA412" i="1" s="1"/>
  <c r="AA428" i="1" a="1"/>
  <c r="AA428" i="1" s="1"/>
  <c r="AA447" i="1" a="1"/>
  <c r="AA447" i="1" s="1"/>
  <c r="AA448" i="1" a="1"/>
  <c r="AA448" i="1" s="1"/>
  <c r="AA454" i="1" a="1"/>
  <c r="AA454" i="1" s="1"/>
  <c r="AA455" i="1" a="1"/>
  <c r="AA455" i="1" s="1"/>
  <c r="AA461" i="1" a="1"/>
  <c r="AA461" i="1" s="1"/>
  <c r="AA462" i="1" a="1"/>
  <c r="AA462" i="1" s="1"/>
  <c r="AA469" i="1" a="1"/>
  <c r="AA469" i="1" s="1"/>
  <c r="AA480" i="1" a="1"/>
  <c r="AA480" i="1" s="1"/>
  <c r="AA496" i="1" a="1"/>
  <c r="AA496" i="1" s="1"/>
  <c r="AA368" i="1" a="1"/>
  <c r="AA368" i="1" s="1"/>
  <c r="AA398" i="1" a="1"/>
  <c r="AA398" i="1" s="1"/>
  <c r="AA433" i="1" a="1"/>
  <c r="AA433" i="1" s="1"/>
  <c r="AA444" i="1" a="1"/>
  <c r="AA444" i="1" s="1"/>
  <c r="AA467" i="1" a="1"/>
  <c r="AA467" i="1" s="1"/>
  <c r="AA475" i="1" a="1"/>
  <c r="AA475" i="1" s="1"/>
  <c r="AA486" i="1" a="1"/>
  <c r="AA486" i="1" s="1"/>
  <c r="AA491" i="1" a="1"/>
  <c r="AA491" i="1" s="1"/>
  <c r="AA502" i="1" a="1"/>
  <c r="AA502" i="1" s="1"/>
  <c r="AA420" i="1" a="1"/>
  <c r="AA420" i="1" s="1"/>
  <c r="AA452" i="1" a="1"/>
  <c r="AA452" i="1" s="1"/>
  <c r="AA459" i="1" a="1"/>
  <c r="AA459" i="1" s="1"/>
  <c r="AA460" i="1" a="1"/>
  <c r="AA460" i="1" s="1"/>
  <c r="AA466" i="1" a="1"/>
  <c r="AA466" i="1" s="1"/>
  <c r="AA485" i="1" a="1"/>
  <c r="AA485" i="1" s="1"/>
  <c r="AA437" i="1" a="1"/>
  <c r="AA437" i="1" s="1"/>
  <c r="AA453" i="1" a="1"/>
  <c r="AA453" i="1" s="1"/>
  <c r="AA479" i="1" a="1"/>
  <c r="AA479" i="1" s="1"/>
  <c r="AA484" i="1" a="1"/>
  <c r="AA484" i="1" s="1"/>
  <c r="AA495" i="1" a="1"/>
  <c r="AA495" i="1" s="1"/>
  <c r="AA500" i="1" a="1"/>
  <c r="AA500" i="1" s="1"/>
  <c r="AA430" i="1" a="1"/>
  <c r="AA430" i="1" s="1"/>
  <c r="AA450" i="1" a="1"/>
  <c r="AA450" i="1" s="1"/>
  <c r="AA457" i="1" a="1"/>
  <c r="AA457" i="1" s="1"/>
  <c r="AA463" i="1" a="1"/>
  <c r="AA463" i="1" s="1"/>
  <c r="AA464" i="1" a="1"/>
  <c r="AA464" i="1" s="1"/>
  <c r="AA470" i="1" a="1"/>
  <c r="AA470" i="1" s="1"/>
  <c r="AA478" i="1" a="1"/>
  <c r="AA478" i="1" s="1"/>
  <c r="AA483" i="1" a="1"/>
  <c r="AA483" i="1" s="1"/>
  <c r="AA494" i="1" a="1"/>
  <c r="AA494" i="1" s="1"/>
  <c r="AA429" i="1" a="1"/>
  <c r="AA429" i="1" s="1"/>
  <c r="AA440" i="1" a="1"/>
  <c r="AA440" i="1" s="1"/>
  <c r="AA456" i="1" a="1"/>
  <c r="AA456" i="1" s="1"/>
  <c r="AA474" i="1" a="1"/>
  <c r="AA474" i="1" s="1"/>
  <c r="AA477" i="1" a="1"/>
  <c r="AA477" i="1" s="1"/>
  <c r="AA481" i="1" a="1"/>
  <c r="AA481" i="1" s="1"/>
  <c r="AA482" i="1" a="1"/>
  <c r="AA482" i="1" s="1"/>
  <c r="AA493" i="1" a="1"/>
  <c r="AA493" i="1" s="1"/>
  <c r="B493" i="14" s="1"/>
  <c r="AA497" i="1" a="1"/>
  <c r="AA497" i="1" s="1"/>
  <c r="AA498" i="1" a="1"/>
  <c r="AA498" i="1" s="1"/>
  <c r="AA421" i="1" a="1"/>
  <c r="AA421" i="1" s="1"/>
  <c r="AA436" i="1" a="1"/>
  <c r="AA436" i="1" s="1"/>
  <c r="AA451" i="1" a="1"/>
  <c r="AA451" i="1" s="1"/>
  <c r="AA465" i="1" a="1"/>
  <c r="AA465" i="1" s="1"/>
  <c r="AA501" i="1" a="1"/>
  <c r="AA501" i="1" s="1"/>
  <c r="AA525" i="1" a="1"/>
  <c r="AA525" i="1" s="1"/>
  <c r="AA529" i="1" a="1"/>
  <c r="AA529" i="1" s="1"/>
  <c r="AA532" i="1" a="1"/>
  <c r="AA532" i="1" s="1"/>
  <c r="AA534" i="1" a="1"/>
  <c r="AA534" i="1" s="1"/>
  <c r="AA538" i="1" a="1"/>
  <c r="AA538" i="1" s="1"/>
  <c r="AA473" i="1" a="1"/>
  <c r="AA473" i="1" s="1"/>
  <c r="AA487" i="1" a="1"/>
  <c r="AA487" i="1" s="1"/>
  <c r="AA503" i="1" a="1"/>
  <c r="AA503" i="1" s="1"/>
  <c r="AA521" i="1" a="1"/>
  <c r="AA521" i="1" s="1"/>
  <c r="AA524" i="1" a="1"/>
  <c r="AA524" i="1" s="1"/>
  <c r="AA546" i="1" a="1"/>
  <c r="AA546" i="1" s="1"/>
  <c r="AA488" i="1" a="1"/>
  <c r="AA488" i="1" s="1"/>
  <c r="AA492" i="1" a="1"/>
  <c r="AA492" i="1" s="1"/>
  <c r="AA499" i="1" a="1"/>
  <c r="AA499" i="1" s="1"/>
  <c r="AA510" i="1" a="1"/>
  <c r="AA510" i="1" s="1"/>
  <c r="AA527" i="1" a="1"/>
  <c r="AA527" i="1" s="1"/>
  <c r="AA413" i="1" a="1"/>
  <c r="AA413" i="1" s="1"/>
  <c r="C413" i="14" s="1"/>
  <c r="AA471" i="1" a="1"/>
  <c r="AA471" i="1" s="1"/>
  <c r="AA509" i="1" a="1"/>
  <c r="AA509" i="1" s="1"/>
  <c r="AA511" i="1" a="1"/>
  <c r="AA511" i="1" s="1"/>
  <c r="AA523" i="1" a="1"/>
  <c r="AA523" i="1" s="1"/>
  <c r="AA526" i="1" a="1"/>
  <c r="AA526" i="1" s="1"/>
  <c r="AA533" i="1" a="1"/>
  <c r="AA533" i="1" s="1"/>
  <c r="AA537" i="1" a="1"/>
  <c r="AA537" i="1" s="1"/>
  <c r="AA449" i="1" a="1"/>
  <c r="AA449" i="1" s="1"/>
  <c r="AA468" i="1" a="1"/>
  <c r="AA468" i="1" s="1"/>
  <c r="AA490" i="1" a="1"/>
  <c r="AA490" i="1" s="1"/>
  <c r="AA512" i="1" a="1"/>
  <c r="AA512" i="1" s="1"/>
  <c r="AA513" i="1" a="1"/>
  <c r="AA513" i="1" s="1"/>
  <c r="AA514" i="1" a="1"/>
  <c r="AA514" i="1" s="1"/>
  <c r="AA515" i="1" a="1"/>
  <c r="AA515" i="1" s="1"/>
  <c r="AA522" i="1" a="1"/>
  <c r="AA522" i="1" s="1"/>
  <c r="AA539" i="1" a="1"/>
  <c r="AA539" i="1" s="1"/>
  <c r="AA541" i="1" a="1"/>
  <c r="AA541" i="1" s="1"/>
  <c r="AA542" i="1" a="1"/>
  <c r="AA542" i="1" s="1"/>
  <c r="AA544" i="1" a="1"/>
  <c r="AA544" i="1" s="1"/>
  <c r="AA472" i="1" a="1"/>
  <c r="AA472" i="1" s="1"/>
  <c r="AA489" i="1" a="1"/>
  <c r="AA489" i="1" s="1"/>
  <c r="AA507" i="1" a="1"/>
  <c r="AA507" i="1" s="1"/>
  <c r="AA517" i="1" a="1"/>
  <c r="AA517" i="1" s="1"/>
  <c r="AA518" i="1" a="1"/>
  <c r="AA518" i="1" s="1"/>
  <c r="AA528" i="1" a="1"/>
  <c r="AA528" i="1" s="1"/>
  <c r="AA531" i="1" a="1"/>
  <c r="AA531" i="1" s="1"/>
  <c r="AA535" i="1" a="1"/>
  <c r="AA535" i="1" s="1"/>
  <c r="AA543" i="1" a="1"/>
  <c r="AA543" i="1" s="1"/>
  <c r="AA547" i="1" a="1"/>
  <c r="AA547" i="1" s="1"/>
  <c r="AA548" i="1" a="1"/>
  <c r="AA548" i="1" s="1"/>
  <c r="AA519" i="1" a="1"/>
  <c r="AA519" i="1" s="1"/>
  <c r="AA552" i="1" a="1"/>
  <c r="AA552" i="1" s="1"/>
  <c r="AA562" i="1" a="1"/>
  <c r="AA562" i="1" s="1"/>
  <c r="AA577" i="1" a="1"/>
  <c r="AA577" i="1" s="1"/>
  <c r="AA583" i="1" a="1"/>
  <c r="AA583" i="1" s="1"/>
  <c r="AA587" i="1" a="1"/>
  <c r="AA587" i="1" s="1"/>
  <c r="AA601" i="1" a="1"/>
  <c r="AA601" i="1" s="1"/>
  <c r="AA555" i="1" a="1"/>
  <c r="AA555" i="1" s="1"/>
  <c r="AA558" i="1" a="1"/>
  <c r="AA558" i="1" s="1"/>
  <c r="AA563" i="1" a="1"/>
  <c r="AA563" i="1" s="1"/>
  <c r="AA564" i="1" a="1"/>
  <c r="AA564" i="1" s="1"/>
  <c r="AA565" i="1" a="1"/>
  <c r="AA565" i="1" s="1"/>
  <c r="AA573" i="1" a="1"/>
  <c r="AA573" i="1" s="1"/>
  <c r="AA579" i="1" a="1"/>
  <c r="AA579" i="1" s="1"/>
  <c r="AA590" i="1" a="1"/>
  <c r="AA590" i="1" s="1"/>
  <c r="AA594" i="1" a="1"/>
  <c r="AA594" i="1" s="1"/>
  <c r="AA597" i="1" a="1"/>
  <c r="AA597" i="1" s="1"/>
  <c r="AA508" i="1" a="1"/>
  <c r="AA508" i="1" s="1"/>
  <c r="AA516" i="1" a="1"/>
  <c r="AA516" i="1" s="1"/>
  <c r="AA540" i="1" a="1"/>
  <c r="AA540" i="1" s="1"/>
  <c r="AA551" i="1" a="1"/>
  <c r="AA551" i="1" s="1"/>
  <c r="AA554" i="1" a="1"/>
  <c r="AA554" i="1" s="1"/>
  <c r="AA556" i="1" a="1"/>
  <c r="AA556" i="1" s="1"/>
  <c r="AA557" i="1" a="1"/>
  <c r="AA557" i="1" s="1"/>
  <c r="AA561" i="1" a="1"/>
  <c r="AA561" i="1" s="1"/>
  <c r="AA576" i="1" a="1"/>
  <c r="AA576" i="1" s="1"/>
  <c r="AA593" i="1" a="1"/>
  <c r="AA593" i="1" s="1"/>
  <c r="AA603" i="1" a="1"/>
  <c r="AA603" i="1" s="1"/>
  <c r="AA476" i="1" a="1"/>
  <c r="AA476" i="1" s="1"/>
  <c r="AA520" i="1" a="1"/>
  <c r="AA520" i="1" s="1"/>
  <c r="AA566" i="1" a="1"/>
  <c r="AA566" i="1" s="1"/>
  <c r="AA571" i="1" a="1"/>
  <c r="AA571" i="1" s="1"/>
  <c r="AA582" i="1" a="1"/>
  <c r="AA582" i="1" s="1"/>
  <c r="AA586" i="1" a="1"/>
  <c r="AA586" i="1" s="1"/>
  <c r="AA596" i="1" a="1"/>
  <c r="AA596" i="1" s="1"/>
  <c r="AA600" i="1" a="1"/>
  <c r="AA600" i="1" s="1"/>
  <c r="AA504" i="1" a="1"/>
  <c r="AA504" i="1" s="1"/>
  <c r="AA545" i="1" a="1"/>
  <c r="AA545" i="1" s="1"/>
  <c r="AA549" i="1" a="1"/>
  <c r="AA549" i="1" s="1"/>
  <c r="AA550" i="1" a="1"/>
  <c r="AA550" i="1" s="1"/>
  <c r="AA567" i="1" a="1"/>
  <c r="AA567" i="1" s="1"/>
  <c r="AA569" i="1" a="1"/>
  <c r="AA569" i="1" s="1"/>
  <c r="AA572" i="1" a="1"/>
  <c r="AA572" i="1" s="1"/>
  <c r="AA575" i="1" a="1"/>
  <c r="AA575" i="1" s="1"/>
  <c r="AA581" i="1" a="1"/>
  <c r="AA581" i="1" s="1"/>
  <c r="AA589" i="1" a="1"/>
  <c r="AA589" i="1" s="1"/>
  <c r="AA592" i="1" a="1"/>
  <c r="AA592" i="1" s="1"/>
  <c r="AA599" i="1" a="1"/>
  <c r="AA599" i="1" s="1"/>
  <c r="AA505" i="1" a="1"/>
  <c r="AA505" i="1" s="1"/>
  <c r="AA553" i="1" a="1"/>
  <c r="AA553" i="1" s="1"/>
  <c r="AA560" i="1" a="1"/>
  <c r="AA560" i="1" s="1"/>
  <c r="AA570" i="1" a="1"/>
  <c r="AA570" i="1" s="1"/>
  <c r="AA578" i="1" a="1"/>
  <c r="AA578" i="1" s="1"/>
  <c r="AA585" i="1" a="1"/>
  <c r="AA585" i="1" s="1"/>
  <c r="AA588" i="1" a="1"/>
  <c r="AA588" i="1" s="1"/>
  <c r="AA458" i="1" a="1"/>
  <c r="AA458" i="1" s="1"/>
  <c r="AA530" i="1" a="1"/>
  <c r="AA530" i="1" s="1"/>
  <c r="AA536" i="1" a="1"/>
  <c r="AA536" i="1" s="1"/>
  <c r="AA568" i="1" a="1"/>
  <c r="AA568" i="1" s="1"/>
  <c r="AA580" i="1" a="1"/>
  <c r="AA580" i="1" s="1"/>
  <c r="AA584" i="1" a="1"/>
  <c r="AA584" i="1" s="1"/>
  <c r="AA591" i="1" a="1"/>
  <c r="AA591" i="1" s="1"/>
  <c r="AA595" i="1" a="1"/>
  <c r="AA595" i="1" s="1"/>
  <c r="AA604" i="1" a="1"/>
  <c r="AA604" i="1" s="1"/>
  <c r="AA613" i="1" a="1"/>
  <c r="AA613" i="1" s="1"/>
  <c r="AA619" i="1" a="1"/>
  <c r="AA619" i="1" s="1"/>
  <c r="AA622" i="1" a="1"/>
  <c r="AA622" i="1" s="1"/>
  <c r="AA625" i="1" a="1"/>
  <c r="AA625" i="1" s="1"/>
  <c r="AA631" i="1" a="1"/>
  <c r="AA631" i="1" s="1"/>
  <c r="AA649" i="1" a="1"/>
  <c r="AA649" i="1" s="1"/>
  <c r="AA650" i="1" a="1"/>
  <c r="AA650" i="1" s="1"/>
  <c r="AA657" i="1" a="1"/>
  <c r="AA657" i="1" s="1"/>
  <c r="AA658" i="1" a="1"/>
  <c r="AA658" i="1" s="1"/>
  <c r="AA660" i="1" a="1"/>
  <c r="AA660" i="1" s="1"/>
  <c r="C660" i="14" s="1"/>
  <c r="AA616" i="1" a="1"/>
  <c r="AA616" i="1" s="1"/>
  <c r="AA628" i="1" a="1"/>
  <c r="AA628" i="1" s="1"/>
  <c r="AA643" i="1" a="1"/>
  <c r="AA643" i="1" s="1"/>
  <c r="AA663" i="1" a="1"/>
  <c r="AA663" i="1" s="1"/>
  <c r="AA574" i="1" a="1"/>
  <c r="AA574" i="1" s="1"/>
  <c r="AA606" i="1" a="1"/>
  <c r="AA606" i="1" s="1"/>
  <c r="AA609" i="1" a="1"/>
  <c r="AA609" i="1" s="1"/>
  <c r="AA615" i="1" a="1"/>
  <c r="AA615" i="1" s="1"/>
  <c r="C615" i="14" s="1"/>
  <c r="AA627" i="1" a="1"/>
  <c r="AA627" i="1" s="1"/>
  <c r="AA634" i="1" a="1"/>
  <c r="AA634" i="1" s="1"/>
  <c r="AA644" i="1" a="1"/>
  <c r="AA644" i="1" s="1"/>
  <c r="AA651" i="1" a="1"/>
  <c r="AA651" i="1" s="1"/>
  <c r="AA652" i="1" a="1"/>
  <c r="AA652" i="1" s="1"/>
  <c r="AA659" i="1" a="1"/>
  <c r="AA659" i="1" s="1"/>
  <c r="AA506" i="1" a="1"/>
  <c r="AA506" i="1" s="1"/>
  <c r="AA598" i="1" a="1"/>
  <c r="AA598" i="1" s="1"/>
  <c r="AA612" i="1" a="1"/>
  <c r="AA612" i="1" s="1"/>
  <c r="AA618" i="1" a="1"/>
  <c r="AA618" i="1" s="1"/>
  <c r="AA621" i="1" a="1"/>
  <c r="AA621" i="1" s="1"/>
  <c r="AA624" i="1" a="1"/>
  <c r="AA624" i="1" s="1"/>
  <c r="AA630" i="1" a="1"/>
  <c r="AA630" i="1" s="1"/>
  <c r="AA602" i="1" a="1"/>
  <c r="AA602" i="1" s="1"/>
  <c r="AA605" i="1" a="1"/>
  <c r="AA605" i="1" s="1"/>
  <c r="AA608" i="1" a="1"/>
  <c r="AA608" i="1" s="1"/>
  <c r="C608" i="14" s="1"/>
  <c r="AA614" i="1" a="1"/>
  <c r="AA614" i="1" s="1"/>
  <c r="AA623" i="1" a="1"/>
  <c r="AA623" i="1" s="1"/>
  <c r="AA626" i="1" a="1"/>
  <c r="AA626" i="1" s="1"/>
  <c r="AA617" i="1" a="1"/>
  <c r="AA617" i="1" s="1"/>
  <c r="AA620" i="1" a="1"/>
  <c r="AA620" i="1" s="1"/>
  <c r="AA629" i="1" a="1"/>
  <c r="AA629" i="1" s="1"/>
  <c r="AA639" i="1" a="1"/>
  <c r="AA639" i="1" s="1"/>
  <c r="AA647" i="1" a="1"/>
  <c r="AA647" i="1" s="1"/>
  <c r="AA648" i="1" a="1"/>
  <c r="AA648" i="1" s="1"/>
  <c r="AA655" i="1" a="1"/>
  <c r="AA655" i="1" s="1"/>
  <c r="AA656" i="1" a="1"/>
  <c r="AA656" i="1" s="1"/>
  <c r="AA661" i="1" a="1"/>
  <c r="AA661" i="1" s="1"/>
  <c r="AA633" i="1" a="1"/>
  <c r="AA633" i="1" s="1"/>
  <c r="AA640" i="1" a="1"/>
  <c r="AA640" i="1" s="1"/>
  <c r="AA645" i="1" a="1"/>
  <c r="AA645" i="1" s="1"/>
  <c r="AA672" i="1" a="1"/>
  <c r="AA672" i="1" s="1"/>
  <c r="AA683" i="1" a="1"/>
  <c r="AA683" i="1" s="1"/>
  <c r="AA691" i="1" a="1"/>
  <c r="AA691" i="1" s="1"/>
  <c r="AA699" i="1" a="1"/>
  <c r="AA699" i="1" s="1"/>
  <c r="AA707" i="1" a="1"/>
  <c r="AA707" i="1" s="1"/>
  <c r="AA715" i="1" a="1"/>
  <c r="AA715" i="1" s="1"/>
  <c r="AA723" i="1" a="1"/>
  <c r="AA723" i="1" s="1"/>
  <c r="AA726" i="1" a="1"/>
  <c r="AA726" i="1" s="1"/>
  <c r="AA730" i="1" a="1"/>
  <c r="AA730" i="1" s="1"/>
  <c r="AA761" i="1" a="1"/>
  <c r="AA761" i="1" s="1"/>
  <c r="AA771" i="1" a="1"/>
  <c r="AA771" i="1" s="1"/>
  <c r="AA610" i="1" a="1"/>
  <c r="AA610" i="1" s="1"/>
  <c r="AA641" i="1" a="1"/>
  <c r="AA641" i="1" s="1"/>
  <c r="AA642" i="1" a="1"/>
  <c r="AA642" i="1" s="1"/>
  <c r="AA668" i="1" a="1"/>
  <c r="AA668" i="1" s="1"/>
  <c r="AA677" i="1" a="1"/>
  <c r="AA677" i="1" s="1"/>
  <c r="AA680" i="1" a="1"/>
  <c r="AA680" i="1" s="1"/>
  <c r="AA685" i="1" a="1"/>
  <c r="AA685" i="1" s="1"/>
  <c r="AA688" i="1" a="1"/>
  <c r="AA688" i="1" s="1"/>
  <c r="AA693" i="1" a="1"/>
  <c r="AA693" i="1" s="1"/>
  <c r="AA696" i="1" a="1"/>
  <c r="AA696" i="1" s="1"/>
  <c r="AA701" i="1" a="1"/>
  <c r="AA701" i="1" s="1"/>
  <c r="AA704" i="1" a="1"/>
  <c r="AA704" i="1" s="1"/>
  <c r="AA709" i="1" a="1"/>
  <c r="AA709" i="1" s="1"/>
  <c r="AA712" i="1" a="1"/>
  <c r="AA712" i="1" s="1"/>
  <c r="AA717" i="1" a="1"/>
  <c r="AA717" i="1" s="1"/>
  <c r="AA720" i="1" a="1"/>
  <c r="AA720" i="1" s="1"/>
  <c r="AA729" i="1" a="1"/>
  <c r="AA729" i="1" s="1"/>
  <c r="AA735" i="1" a="1"/>
  <c r="AA735" i="1" s="1"/>
  <c r="AA748" i="1" a="1"/>
  <c r="AA748" i="1" s="1"/>
  <c r="AA751" i="1" a="1"/>
  <c r="AA751" i="1" s="1"/>
  <c r="AA756" i="1" a="1"/>
  <c r="AA756" i="1" s="1"/>
  <c r="AA766" i="1" a="1"/>
  <c r="AA766" i="1" s="1"/>
  <c r="AA611" i="1" a="1"/>
  <c r="AA611" i="1" s="1"/>
  <c r="AA654" i="1" a="1"/>
  <c r="AA654" i="1" s="1"/>
  <c r="AA662" i="1" a="1"/>
  <c r="AA662" i="1" s="1"/>
  <c r="AA671" i="1" a="1"/>
  <c r="AA671" i="1" s="1"/>
  <c r="AA674" i="1" a="1"/>
  <c r="AA674" i="1" s="1"/>
  <c r="AA733" i="1" a="1"/>
  <c r="AA733" i="1" s="1"/>
  <c r="AA734" i="1" a="1"/>
  <c r="AA734" i="1" s="1"/>
  <c r="AA739" i="1" a="1"/>
  <c r="AA739" i="1" s="1"/>
  <c r="C739" i="14" s="1"/>
  <c r="AA742" i="1" a="1"/>
  <c r="AA742" i="1" s="1"/>
  <c r="AA745" i="1" a="1"/>
  <c r="AA745" i="1" s="1"/>
  <c r="AA760" i="1" a="1"/>
  <c r="AA760" i="1" s="1"/>
  <c r="AA765" i="1" a="1"/>
  <c r="AA765" i="1" s="1"/>
  <c r="AA774" i="1" a="1"/>
  <c r="AA774" i="1" s="1"/>
  <c r="AA635" i="1" a="1"/>
  <c r="AA635" i="1" s="1"/>
  <c r="AA653" i="1" a="1"/>
  <c r="AA653" i="1" s="1"/>
  <c r="AA664" i="1" a="1"/>
  <c r="AA664" i="1" s="1"/>
  <c r="AA665" i="1" a="1"/>
  <c r="AA665" i="1" s="1"/>
  <c r="AA666" i="1" a="1"/>
  <c r="AA666" i="1" s="1"/>
  <c r="AA682" i="1" a="1"/>
  <c r="AA682" i="1" s="1"/>
  <c r="AA690" i="1" a="1"/>
  <c r="AA690" i="1" s="1"/>
  <c r="AA698" i="1" a="1"/>
  <c r="AA698" i="1" s="1"/>
  <c r="AA706" i="1" a="1"/>
  <c r="AA706" i="1" s="1"/>
  <c r="AA714" i="1" a="1"/>
  <c r="AA714" i="1" s="1"/>
  <c r="AA722" i="1" a="1"/>
  <c r="AA722" i="1" s="1"/>
  <c r="AA725" i="1" a="1"/>
  <c r="AA725" i="1" s="1"/>
  <c r="AA728" i="1" a="1"/>
  <c r="AA728" i="1" s="1"/>
  <c r="AA607" i="1" a="1"/>
  <c r="AA607" i="1" s="1"/>
  <c r="AA637" i="1" a="1"/>
  <c r="AA637" i="1" s="1"/>
  <c r="AA670" i="1" a="1"/>
  <c r="AA670" i="1" s="1"/>
  <c r="AA676" i="1" a="1"/>
  <c r="AA676" i="1" s="1"/>
  <c r="AA681" i="1" a="1"/>
  <c r="AA681" i="1" s="1"/>
  <c r="AA684" i="1" a="1"/>
  <c r="AA684" i="1" s="1"/>
  <c r="AA689" i="1" a="1"/>
  <c r="AA689" i="1" s="1"/>
  <c r="AA692" i="1" a="1"/>
  <c r="AA692" i="1" s="1"/>
  <c r="AA697" i="1" a="1"/>
  <c r="AA697" i="1" s="1"/>
  <c r="AA700" i="1" a="1"/>
  <c r="AA700" i="1" s="1"/>
  <c r="AA705" i="1" a="1"/>
  <c r="AA705" i="1" s="1"/>
  <c r="AA708" i="1" a="1"/>
  <c r="AA708" i="1" s="1"/>
  <c r="AA713" i="1" a="1"/>
  <c r="AA713" i="1" s="1"/>
  <c r="AA716" i="1" a="1"/>
  <c r="AA716" i="1" s="1"/>
  <c r="AA721" i="1" a="1"/>
  <c r="AA721" i="1" s="1"/>
  <c r="AA724" i="1" a="1"/>
  <c r="AA724" i="1" s="1"/>
  <c r="AA741" i="1" a="1"/>
  <c r="AA741" i="1" s="1"/>
  <c r="AA755" i="1" a="1"/>
  <c r="AA755" i="1" s="1"/>
  <c r="AA763" i="1" a="1"/>
  <c r="AA763" i="1" s="1"/>
  <c r="AA787" i="1" a="1"/>
  <c r="AA787" i="1" s="1"/>
  <c r="AA727" i="1" a="1"/>
  <c r="AA727" i="1" s="1"/>
  <c r="AA731" i="1" a="1"/>
  <c r="AA731" i="1" s="1"/>
  <c r="AA746" i="1" a="1"/>
  <c r="AA746" i="1" s="1"/>
  <c r="AA749" i="1" a="1"/>
  <c r="AA749" i="1" s="1"/>
  <c r="AA752" i="1" a="1"/>
  <c r="AA752" i="1" s="1"/>
  <c r="AA757" i="1" a="1"/>
  <c r="AA757" i="1" s="1"/>
  <c r="AA768" i="1" a="1"/>
  <c r="AA768" i="1" s="1"/>
  <c r="AA772" i="1" a="1"/>
  <c r="AA772" i="1" s="1"/>
  <c r="AA781" i="1" a="1"/>
  <c r="AA781" i="1" s="1"/>
  <c r="AA785" i="1" a="1"/>
  <c r="AA785" i="1" s="1"/>
  <c r="AA695" i="1" a="1"/>
  <c r="AA695" i="1" s="1"/>
  <c r="AA743" i="1" a="1"/>
  <c r="AA743" i="1" s="1"/>
  <c r="AA747" i="1" a="1"/>
  <c r="AA747" i="1" s="1"/>
  <c r="AA764" i="1" a="1"/>
  <c r="AA764" i="1" s="1"/>
  <c r="AA769" i="1" a="1"/>
  <c r="AA769" i="1" s="1"/>
  <c r="AA783" i="1" a="1"/>
  <c r="AA783" i="1" s="1"/>
  <c r="AA786" i="1" a="1"/>
  <c r="AA786" i="1" s="1"/>
  <c r="AA802" i="1" a="1"/>
  <c r="AA802" i="1" s="1"/>
  <c r="B802" i="14" s="1"/>
  <c r="AA808" i="1" a="1"/>
  <c r="AA808" i="1" s="1"/>
  <c r="AA818" i="1" a="1"/>
  <c r="AA818" i="1" s="1"/>
  <c r="AA826" i="1" a="1"/>
  <c r="AA826" i="1" s="1"/>
  <c r="AA827" i="1" a="1"/>
  <c r="AA827" i="1" s="1"/>
  <c r="AA841" i="1" a="1"/>
  <c r="AA841" i="1" s="1"/>
  <c r="AA850" i="1" a="1"/>
  <c r="AA850" i="1" s="1"/>
  <c r="AA855" i="1" a="1"/>
  <c r="AA855" i="1" s="1"/>
  <c r="AA863" i="1" a="1"/>
  <c r="AA863" i="1" s="1"/>
  <c r="AA867" i="1" a="1"/>
  <c r="AA867" i="1" s="1"/>
  <c r="AA872" i="1" a="1"/>
  <c r="AA872" i="1" s="1"/>
  <c r="AA881" i="1" a="1"/>
  <c r="AA881" i="1" s="1"/>
  <c r="AA632" i="1" a="1"/>
  <c r="AA632" i="1" s="1"/>
  <c r="AA702" i="1" a="1"/>
  <c r="AA702" i="1" s="1"/>
  <c r="AA738" i="1" a="1"/>
  <c r="AA738" i="1" s="1"/>
  <c r="AA750" i="1" a="1"/>
  <c r="AA750" i="1" s="1"/>
  <c r="AA754" i="1" a="1"/>
  <c r="AA754" i="1" s="1"/>
  <c r="AA758" i="1" a="1"/>
  <c r="AA758" i="1" s="1"/>
  <c r="AA773" i="1" a="1"/>
  <c r="AA773" i="1" s="1"/>
  <c r="AA782" i="1" a="1"/>
  <c r="AA782" i="1" s="1"/>
  <c r="AA803" i="1" a="1"/>
  <c r="AA803" i="1" s="1"/>
  <c r="AA813" i="1" a="1"/>
  <c r="AA813" i="1" s="1"/>
  <c r="AA817" i="1" a="1"/>
  <c r="AA817" i="1" s="1"/>
  <c r="AA822" i="1" a="1"/>
  <c r="AA822" i="1" s="1"/>
  <c r="AA832" i="1" a="1"/>
  <c r="AA832" i="1" s="1"/>
  <c r="AA836" i="1" a="1"/>
  <c r="AA836" i="1" s="1"/>
  <c r="AA846" i="1" a="1"/>
  <c r="AA846" i="1" s="1"/>
  <c r="AA849" i="1" a="1"/>
  <c r="AA849" i="1" s="1"/>
  <c r="AA871" i="1" a="1"/>
  <c r="AA871" i="1" s="1"/>
  <c r="AA876" i="1" a="1"/>
  <c r="AA876" i="1" s="1"/>
  <c r="AA638" i="1" a="1"/>
  <c r="AA638" i="1" s="1"/>
  <c r="AA703" i="1" a="1"/>
  <c r="AA703" i="1" s="1"/>
  <c r="AA780" i="1" a="1"/>
  <c r="AA780" i="1" s="1"/>
  <c r="AA784" i="1" a="1"/>
  <c r="AA784" i="1" s="1"/>
  <c r="AA789" i="1" a="1"/>
  <c r="AA789" i="1" s="1"/>
  <c r="AA791" i="1" a="1"/>
  <c r="AA791" i="1" s="1"/>
  <c r="AA792" i="1" a="1"/>
  <c r="AA792" i="1" s="1"/>
  <c r="AA793" i="1" a="1"/>
  <c r="AA793" i="1" s="1"/>
  <c r="AA794" i="1" a="1"/>
  <c r="AA794" i="1" s="1"/>
  <c r="AA795" i="1" a="1"/>
  <c r="AA795" i="1" s="1"/>
  <c r="AA812" i="1" a="1"/>
  <c r="AA812" i="1" s="1"/>
  <c r="AA821" i="1" a="1"/>
  <c r="AA821" i="1" s="1"/>
  <c r="AA825" i="1" a="1"/>
  <c r="AA825" i="1" s="1"/>
  <c r="AA636" i="1" a="1"/>
  <c r="AA636" i="1" s="1"/>
  <c r="AA646" i="1" a="1"/>
  <c r="AA646" i="1" s="1"/>
  <c r="AA678" i="1" a="1"/>
  <c r="AA678" i="1" s="1"/>
  <c r="AA710" i="1" a="1"/>
  <c r="AA710" i="1" s="1"/>
  <c r="AA732" i="1" a="1"/>
  <c r="AA732" i="1" s="1"/>
  <c r="AA737" i="1" a="1"/>
  <c r="AA737" i="1" s="1"/>
  <c r="AA753" i="1" a="1"/>
  <c r="AA753" i="1" s="1"/>
  <c r="AA762" i="1" a="1"/>
  <c r="AA762" i="1" s="1"/>
  <c r="AA767" i="1" a="1"/>
  <c r="AA767" i="1" s="1"/>
  <c r="AA807" i="1" a="1"/>
  <c r="AA807" i="1" s="1"/>
  <c r="AA831" i="1" a="1"/>
  <c r="AA831" i="1" s="1"/>
  <c r="AA835" i="1" a="1"/>
  <c r="AA835" i="1" s="1"/>
  <c r="AA844" i="1" a="1"/>
  <c r="AA844" i="1" s="1"/>
  <c r="AA845" i="1" a="1"/>
  <c r="AA845" i="1" s="1"/>
  <c r="AA854" i="1" a="1"/>
  <c r="AA854" i="1" s="1"/>
  <c r="AA857" i="1" a="1"/>
  <c r="AA857" i="1" s="1"/>
  <c r="AA875" i="1" a="1"/>
  <c r="AA875" i="1" s="1"/>
  <c r="AA686" i="1" a="1"/>
  <c r="AA686" i="1" s="1"/>
  <c r="AA718" i="1" a="1"/>
  <c r="AA718" i="1" s="1"/>
  <c r="AA736" i="1" a="1"/>
  <c r="AA736" i="1" s="1"/>
  <c r="AA775" i="1" a="1"/>
  <c r="AA775" i="1" s="1"/>
  <c r="AA777" i="1" a="1"/>
  <c r="AA777" i="1" s="1"/>
  <c r="AA790" i="1" a="1"/>
  <c r="AA790" i="1" s="1"/>
  <c r="AA805" i="1" a="1"/>
  <c r="AA805" i="1" s="1"/>
  <c r="AA810" i="1" a="1"/>
  <c r="AA810" i="1" s="1"/>
  <c r="AA815" i="1" a="1"/>
  <c r="AA815" i="1" s="1"/>
  <c r="AA820" i="1" a="1"/>
  <c r="AA820" i="1" s="1"/>
  <c r="AA829" i="1" a="1"/>
  <c r="AA829" i="1" s="1"/>
  <c r="AA839" i="1" a="1"/>
  <c r="AA839" i="1" s="1"/>
  <c r="AA842" i="1" a="1"/>
  <c r="AA842" i="1" s="1"/>
  <c r="AA852" i="1" a="1"/>
  <c r="AA852" i="1" s="1"/>
  <c r="AA865" i="1" a="1"/>
  <c r="AA865" i="1" s="1"/>
  <c r="AA878" i="1" a="1"/>
  <c r="AA878" i="1" s="1"/>
  <c r="AA687" i="1" a="1"/>
  <c r="AA687" i="1" s="1"/>
  <c r="AA719" i="1" a="1"/>
  <c r="AA719" i="1" s="1"/>
  <c r="AA740" i="1" a="1"/>
  <c r="AA740" i="1" s="1"/>
  <c r="AA744" i="1" a="1"/>
  <c r="AA744" i="1" s="1"/>
  <c r="AA770" i="1" a="1"/>
  <c r="AA770" i="1" s="1"/>
  <c r="AA796" i="1" a="1"/>
  <c r="AA796" i="1" s="1"/>
  <c r="AA797" i="1" a="1"/>
  <c r="AA797" i="1" s="1"/>
  <c r="AA798" i="1" a="1"/>
  <c r="AA798" i="1" s="1"/>
  <c r="AA799" i="1" a="1"/>
  <c r="AA799" i="1" s="1"/>
  <c r="AA800" i="1" a="1"/>
  <c r="AA800" i="1" s="1"/>
  <c r="AA819" i="1" a="1"/>
  <c r="AA819" i="1" s="1"/>
  <c r="AA828" i="1" a="1"/>
  <c r="AA828" i="1" s="1"/>
  <c r="AA833" i="1" a="1"/>
  <c r="AA833" i="1" s="1"/>
  <c r="AA847" i="1" a="1"/>
  <c r="AA847" i="1" s="1"/>
  <c r="AA856" i="1" a="1"/>
  <c r="AA856" i="1" s="1"/>
  <c r="AA860" i="1" a="1"/>
  <c r="AA860" i="1" s="1"/>
  <c r="AA864" i="1" a="1"/>
  <c r="AA864" i="1" s="1"/>
  <c r="AA868" i="1" a="1"/>
  <c r="AA868" i="1" s="1"/>
  <c r="AA873" i="1" a="1"/>
  <c r="AA873" i="1" s="1"/>
  <c r="AA882" i="1" a="1"/>
  <c r="AA882" i="1" s="1"/>
  <c r="AA667" i="1" a="1"/>
  <c r="AA667" i="1" s="1"/>
  <c r="AA824" i="1" a="1"/>
  <c r="AA824" i="1" s="1"/>
  <c r="AA830" i="1" a="1"/>
  <c r="AA830" i="1" s="1"/>
  <c r="AA883" i="1" a="1"/>
  <c r="AA883" i="1" s="1"/>
  <c r="AA887" i="1" a="1"/>
  <c r="AA887" i="1" s="1"/>
  <c r="AA895" i="1" a="1"/>
  <c r="AA895" i="1" s="1"/>
  <c r="AA898" i="1" a="1"/>
  <c r="AA898" i="1" s="1"/>
  <c r="AA907" i="1" a="1"/>
  <c r="AA907" i="1" s="1"/>
  <c r="AA908" i="1" a="1"/>
  <c r="AA908" i="1" s="1"/>
  <c r="AA913" i="1" a="1"/>
  <c r="AA913" i="1" s="1"/>
  <c r="AA926" i="1" a="1"/>
  <c r="AA926" i="1" s="1"/>
  <c r="AA927" i="1" a="1"/>
  <c r="AA927" i="1" s="1"/>
  <c r="AA935" i="1" a="1"/>
  <c r="AA935" i="1" s="1"/>
  <c r="AA941" i="1" a="1"/>
  <c r="AA941" i="1" s="1"/>
  <c r="AA945" i="1" a="1"/>
  <c r="AA945" i="1" s="1"/>
  <c r="AA949" i="1" a="1"/>
  <c r="AA949" i="1" s="1"/>
  <c r="AA956" i="1" a="1"/>
  <c r="AA956" i="1" s="1"/>
  <c r="AA958" i="1" a="1"/>
  <c r="AA958" i="1" s="1"/>
  <c r="AA960" i="1" a="1"/>
  <c r="AA960" i="1" s="1"/>
  <c r="AA962" i="1" a="1"/>
  <c r="AA962" i="1" s="1"/>
  <c r="AA964" i="1" a="1"/>
  <c r="AA964" i="1" s="1"/>
  <c r="AA966" i="1" a="1"/>
  <c r="AA966" i="1" s="1"/>
  <c r="AA968" i="1" a="1"/>
  <c r="AA968" i="1" s="1"/>
  <c r="AA970" i="1" a="1"/>
  <c r="AA970" i="1" s="1"/>
  <c r="AA972" i="1" a="1"/>
  <c r="AA972" i="1" s="1"/>
  <c r="AA974" i="1" a="1"/>
  <c r="AA974" i="1" s="1"/>
  <c r="AA976" i="1" a="1"/>
  <c r="AA976" i="1" s="1"/>
  <c r="AA978" i="1" a="1"/>
  <c r="AA978" i="1" s="1"/>
  <c r="AA559" i="1" a="1"/>
  <c r="AA559" i="1" s="1"/>
  <c r="AA776" i="1" a="1"/>
  <c r="AA776" i="1" s="1"/>
  <c r="AA804" i="1" a="1"/>
  <c r="AA804" i="1" s="1"/>
  <c r="AA809" i="1" a="1"/>
  <c r="AA809" i="1" s="1"/>
  <c r="AA814" i="1" a="1"/>
  <c r="AA814" i="1" s="1"/>
  <c r="AA834" i="1" a="1"/>
  <c r="AA834" i="1" s="1"/>
  <c r="AA858" i="1" a="1"/>
  <c r="AA858" i="1" s="1"/>
  <c r="AA877" i="1" a="1"/>
  <c r="AA877" i="1" s="1"/>
  <c r="AA890" i="1" a="1"/>
  <c r="AA890" i="1" s="1"/>
  <c r="AA914" i="1" a="1"/>
  <c r="AA914" i="1" s="1"/>
  <c r="AA916" i="1" a="1"/>
  <c r="AA916" i="1" s="1"/>
  <c r="AA928" i="1" a="1"/>
  <c r="AA928" i="1" s="1"/>
  <c r="AA934" i="1" a="1"/>
  <c r="AA934" i="1" s="1"/>
  <c r="B934" i="14" s="1"/>
  <c r="AA953" i="1" a="1"/>
  <c r="AA953" i="1" s="1"/>
  <c r="AA779" i="1" a="1"/>
  <c r="AA779" i="1" s="1"/>
  <c r="AA843" i="1" a="1"/>
  <c r="AA843" i="1" s="1"/>
  <c r="AA848" i="1" a="1"/>
  <c r="AA848" i="1" s="1"/>
  <c r="AA853" i="1" a="1"/>
  <c r="AA853" i="1" s="1"/>
  <c r="AA862" i="1" a="1"/>
  <c r="AA862" i="1" s="1"/>
  <c r="AA886" i="1" a="1"/>
  <c r="AA886" i="1" s="1"/>
  <c r="AA894" i="1" a="1"/>
  <c r="AA894" i="1" s="1"/>
  <c r="AA915" i="1" a="1"/>
  <c r="AA915" i="1" s="1"/>
  <c r="AA922" i="1" a="1"/>
  <c r="AA922" i="1" s="1"/>
  <c r="AA933" i="1" a="1"/>
  <c r="AA933" i="1" s="1"/>
  <c r="AA940" i="1" a="1"/>
  <c r="AA940" i="1" s="1"/>
  <c r="AA944" i="1" a="1"/>
  <c r="AA944" i="1" s="1"/>
  <c r="AA675" i="1" a="1"/>
  <c r="AA675" i="1" s="1"/>
  <c r="AA759" i="1" a="1"/>
  <c r="AA759" i="1" s="1"/>
  <c r="AA801" i="1" a="1"/>
  <c r="AA801" i="1" s="1"/>
  <c r="AA838" i="1" a="1"/>
  <c r="AA838" i="1" s="1"/>
  <c r="AA861" i="1" a="1"/>
  <c r="AA861" i="1" s="1"/>
  <c r="AA866" i="1" a="1"/>
  <c r="AA866" i="1" s="1"/>
  <c r="AA893" i="1" a="1"/>
  <c r="AA893" i="1" s="1"/>
  <c r="AA897" i="1" a="1"/>
  <c r="AA897" i="1" s="1"/>
  <c r="AA902" i="1" a="1"/>
  <c r="AA902" i="1" s="1"/>
  <c r="AA903" i="1" a="1"/>
  <c r="AA903" i="1" s="1"/>
  <c r="AA919" i="1" a="1"/>
  <c r="AA919" i="1" s="1"/>
  <c r="AA920" i="1" a="1"/>
  <c r="AA920" i="1" s="1"/>
  <c r="AA921" i="1" a="1"/>
  <c r="AA921" i="1" s="1"/>
  <c r="AA923" i="1" a="1"/>
  <c r="AA923" i="1" s="1"/>
  <c r="AA932" i="1" a="1"/>
  <c r="AA932" i="1" s="1"/>
  <c r="AA939" i="1" a="1"/>
  <c r="AA939" i="1" s="1"/>
  <c r="AA954" i="1" a="1"/>
  <c r="AA954" i="1" s="1"/>
  <c r="AA955" i="1" a="1"/>
  <c r="AA955" i="1" s="1"/>
  <c r="AA679" i="1" a="1"/>
  <c r="AA679" i="1" s="1"/>
  <c r="C679" i="14" s="1"/>
  <c r="AA778" i="1" a="1"/>
  <c r="AA778" i="1" s="1"/>
  <c r="AA806" i="1" a="1"/>
  <c r="AA806" i="1" s="1"/>
  <c r="AA811" i="1" a="1"/>
  <c r="AA811" i="1" s="1"/>
  <c r="AA816" i="1" a="1"/>
  <c r="AA816" i="1" s="1"/>
  <c r="AA837" i="1" a="1"/>
  <c r="AA837" i="1" s="1"/>
  <c r="AA870" i="1" a="1"/>
  <c r="AA870" i="1" s="1"/>
  <c r="AA885" i="1" a="1"/>
  <c r="AA885" i="1" s="1"/>
  <c r="AA889" i="1" a="1"/>
  <c r="AA889" i="1" s="1"/>
  <c r="AA918" i="1" a="1"/>
  <c r="AA918" i="1" s="1"/>
  <c r="AA931" i="1" a="1"/>
  <c r="AA931" i="1" s="1"/>
  <c r="AA938" i="1" a="1"/>
  <c r="AA938" i="1" s="1"/>
  <c r="AA947" i="1" a="1"/>
  <c r="AA947" i="1" s="1"/>
  <c r="AA957" i="1" a="1"/>
  <c r="AA957" i="1" s="1"/>
  <c r="AA959" i="1" a="1"/>
  <c r="AA959" i="1" s="1"/>
  <c r="AA961" i="1" a="1"/>
  <c r="AA961" i="1" s="1"/>
  <c r="AA963" i="1" a="1"/>
  <c r="AA963" i="1" s="1"/>
  <c r="AA965" i="1" a="1"/>
  <c r="AA965" i="1" s="1"/>
  <c r="AA967" i="1" a="1"/>
  <c r="AA967" i="1" s="1"/>
  <c r="AA969" i="1" a="1"/>
  <c r="AA969" i="1" s="1"/>
  <c r="AA971" i="1" a="1"/>
  <c r="AA971" i="1" s="1"/>
  <c r="AA973" i="1" a="1"/>
  <c r="AA973" i="1" s="1"/>
  <c r="AA975" i="1" a="1"/>
  <c r="AA975" i="1" s="1"/>
  <c r="AA977" i="1" a="1"/>
  <c r="AA977" i="1" s="1"/>
  <c r="AA979" i="1" a="1"/>
  <c r="AA979" i="1" s="1"/>
  <c r="AA981" i="1" a="1"/>
  <c r="AA981" i="1" s="1"/>
  <c r="AA669" i="1" a="1"/>
  <c r="AA669" i="1" s="1"/>
  <c r="AA788" i="1" a="1"/>
  <c r="AA788" i="1" s="1"/>
  <c r="AA851" i="1" a="1"/>
  <c r="AA851" i="1" s="1"/>
  <c r="AA880" i="1" a="1"/>
  <c r="AA880" i="1" s="1"/>
  <c r="AA892" i="1" a="1"/>
  <c r="AA892" i="1" s="1"/>
  <c r="AA900" i="1" a="1"/>
  <c r="AA900" i="1" s="1"/>
  <c r="AA904" i="1" a="1"/>
  <c r="AA904" i="1" s="1"/>
  <c r="AA905" i="1" a="1"/>
  <c r="AA905" i="1" s="1"/>
  <c r="AA937" i="1" a="1"/>
  <c r="AA937" i="1" s="1"/>
  <c r="AA943" i="1" a="1"/>
  <c r="AA943" i="1" s="1"/>
  <c r="AA951" i="1" a="1"/>
  <c r="AA951" i="1" s="1"/>
  <c r="AA952" i="1" a="1"/>
  <c r="AA952" i="1" s="1"/>
  <c r="AA673" i="1" a="1"/>
  <c r="AA673" i="1" s="1"/>
  <c r="AA711" i="1" a="1"/>
  <c r="AA711" i="1" s="1"/>
  <c r="AA869" i="1" a="1"/>
  <c r="AA869" i="1" s="1"/>
  <c r="AA874" i="1" a="1"/>
  <c r="AA874" i="1" s="1"/>
  <c r="AA879" i="1" a="1"/>
  <c r="AA879" i="1" s="1"/>
  <c r="AA884" i="1" a="1"/>
  <c r="AA884" i="1" s="1"/>
  <c r="AA888" i="1" a="1"/>
  <c r="AA888" i="1" s="1"/>
  <c r="AA896" i="1" a="1"/>
  <c r="AA896" i="1" s="1"/>
  <c r="AA899" i="1" a="1"/>
  <c r="AA899" i="1" s="1"/>
  <c r="AA910" i="1" a="1"/>
  <c r="AA910" i="1" s="1"/>
  <c r="AA911" i="1" a="1"/>
  <c r="AA911" i="1" s="1"/>
  <c r="B911" i="14" s="1"/>
  <c r="AA929" i="1" a="1"/>
  <c r="AA929" i="1" s="1"/>
  <c r="AA930" i="1" a="1"/>
  <c r="AA930" i="1" s="1"/>
  <c r="AA936" i="1" a="1"/>
  <c r="AA936" i="1" s="1"/>
  <c r="AA950" i="1" a="1"/>
  <c r="AA950" i="1" s="1"/>
  <c r="AA924" i="1" a="1"/>
  <c r="AA924" i="1" s="1"/>
  <c r="AA942" i="1" a="1"/>
  <c r="AA942" i="1" s="1"/>
  <c r="AA1027" i="1" a="1"/>
  <c r="AA1027" i="1" s="1"/>
  <c r="AA1029" i="1" a="1"/>
  <c r="AA1029" i="1" s="1"/>
  <c r="AA1043" i="1" a="1"/>
  <c r="AA1043" i="1" s="1"/>
  <c r="AA1046" i="1" a="1"/>
  <c r="AA1046" i="1" s="1"/>
  <c r="AA1050" i="1" a="1"/>
  <c r="AA1050" i="1" s="1"/>
  <c r="AA1057" i="1" a="1"/>
  <c r="AA1057" i="1" s="1"/>
  <c r="AA1066" i="1" a="1"/>
  <c r="AA1066" i="1" s="1"/>
  <c r="AA859" i="1" a="1"/>
  <c r="AA859" i="1" s="1"/>
  <c r="AA984" i="1" a="1"/>
  <c r="AA984" i="1" s="1"/>
  <c r="AA986" i="1" a="1"/>
  <c r="AA986" i="1" s="1"/>
  <c r="AA988" i="1" a="1"/>
  <c r="AA988" i="1" s="1"/>
  <c r="AA990" i="1" a="1"/>
  <c r="AA990" i="1" s="1"/>
  <c r="AA992" i="1" a="1"/>
  <c r="AA992" i="1" s="1"/>
  <c r="AA994" i="1" a="1"/>
  <c r="AA994" i="1" s="1"/>
  <c r="AA996" i="1" a="1"/>
  <c r="AA996" i="1" s="1"/>
  <c r="AA998" i="1" a="1"/>
  <c r="AA998" i="1" s="1"/>
  <c r="AA1000" i="1" a="1"/>
  <c r="AA1000" i="1" s="1"/>
  <c r="AA1002" i="1" a="1"/>
  <c r="AA1002" i="1" s="1"/>
  <c r="AA1004" i="1" a="1"/>
  <c r="AA1004" i="1" s="1"/>
  <c r="AA1006" i="1" a="1"/>
  <c r="AA1006" i="1" s="1"/>
  <c r="AA1008" i="1" a="1"/>
  <c r="AA1008" i="1" s="1"/>
  <c r="AA1010" i="1" a="1"/>
  <c r="AA1010" i="1" s="1"/>
  <c r="AA1012" i="1" a="1"/>
  <c r="AA1012" i="1" s="1"/>
  <c r="AA1014" i="1" a="1"/>
  <c r="AA1014" i="1" s="1"/>
  <c r="AA1016" i="1" a="1"/>
  <c r="AA1016" i="1" s="1"/>
  <c r="AA1018" i="1" a="1"/>
  <c r="AA1018" i="1" s="1"/>
  <c r="AA1020" i="1" a="1"/>
  <c r="AA1020" i="1" s="1"/>
  <c r="AA1022" i="1" a="1"/>
  <c r="AA1022" i="1" s="1"/>
  <c r="AA1024" i="1" a="1"/>
  <c r="AA1024" i="1" s="1"/>
  <c r="AA1026" i="1" a="1"/>
  <c r="AA1026" i="1" s="1"/>
  <c r="AA1030" i="1" a="1"/>
  <c r="AA1030" i="1" s="1"/>
  <c r="AA1031" i="1" a="1"/>
  <c r="AA1031" i="1" s="1"/>
  <c r="AA1032" i="1" a="1"/>
  <c r="AA1032" i="1" s="1"/>
  <c r="AA1033" i="1" a="1"/>
  <c r="AA1033" i="1" s="1"/>
  <c r="AA1039" i="1" a="1"/>
  <c r="AA1039" i="1" s="1"/>
  <c r="AA1053" i="1" a="1"/>
  <c r="AA1053" i="1" s="1"/>
  <c r="AA1056" i="1" a="1"/>
  <c r="AA1056" i="1" s="1"/>
  <c r="AA1060" i="1" a="1"/>
  <c r="AA1060" i="1" s="1"/>
  <c r="AA823" i="1" a="1"/>
  <c r="AA823" i="1" s="1"/>
  <c r="AA1034" i="1" a="1"/>
  <c r="AA1034" i="1" s="1"/>
  <c r="AA1035" i="1" a="1"/>
  <c r="AA1035" i="1" s="1"/>
  <c r="AA1036" i="1" a="1"/>
  <c r="AA1036" i="1" s="1"/>
  <c r="AA1037" i="1" a="1"/>
  <c r="AA1037" i="1" s="1"/>
  <c r="AA1042" i="1" a="1"/>
  <c r="AA1042" i="1" s="1"/>
  <c r="AA1049" i="1" a="1"/>
  <c r="AA1049" i="1" s="1"/>
  <c r="AA1038" i="1" a="1"/>
  <c r="AA1038" i="1" s="1"/>
  <c r="AA1045" i="1" a="1"/>
  <c r="AA1045" i="1" s="1"/>
  <c r="AA1048" i="1" a="1"/>
  <c r="AA1048" i="1" s="1"/>
  <c r="AA912" i="1" a="1"/>
  <c r="AA912" i="1" s="1"/>
  <c r="AA946" i="1" a="1"/>
  <c r="AA946" i="1" s="1"/>
  <c r="AA980" i="1" a="1"/>
  <c r="AA980" i="1" s="1"/>
  <c r="AA1041" i="1" a="1"/>
  <c r="AA1041" i="1" s="1"/>
  <c r="AA1052" i="1" a="1"/>
  <c r="AA1052" i="1" s="1"/>
  <c r="AA1055" i="1" a="1"/>
  <c r="AA1055" i="1" s="1"/>
  <c r="AA891" i="1" a="1"/>
  <c r="AA891" i="1" s="1"/>
  <c r="AA901" i="1" a="1"/>
  <c r="AA901" i="1" s="1"/>
  <c r="AA909" i="1" a="1"/>
  <c r="AA909" i="1" s="1"/>
  <c r="AA917" i="1" a="1"/>
  <c r="AA917" i="1" s="1"/>
  <c r="AA925" i="1" a="1"/>
  <c r="AA925" i="1" s="1"/>
  <c r="AA983" i="1" a="1"/>
  <c r="AA983" i="1" s="1"/>
  <c r="AA985" i="1" a="1"/>
  <c r="AA985" i="1" s="1"/>
  <c r="AA987" i="1" a="1"/>
  <c r="AA987" i="1" s="1"/>
  <c r="AA989" i="1" a="1"/>
  <c r="AA989" i="1" s="1"/>
  <c r="AA991" i="1" a="1"/>
  <c r="AA991" i="1" s="1"/>
  <c r="AA993" i="1" a="1"/>
  <c r="AA993" i="1" s="1"/>
  <c r="AA995" i="1" a="1"/>
  <c r="AA995" i="1" s="1"/>
  <c r="AA997" i="1" a="1"/>
  <c r="AA997" i="1" s="1"/>
  <c r="AA999" i="1" a="1"/>
  <c r="AA999" i="1" s="1"/>
  <c r="AA1001" i="1" a="1"/>
  <c r="AA1001" i="1" s="1"/>
  <c r="AA1003" i="1" a="1"/>
  <c r="AA1003" i="1" s="1"/>
  <c r="AA1005" i="1" a="1"/>
  <c r="AA1005" i="1" s="1"/>
  <c r="AA1007" i="1" a="1"/>
  <c r="AA1007" i="1" s="1"/>
  <c r="AA1009" i="1" a="1"/>
  <c r="AA1009" i="1" s="1"/>
  <c r="AA1011" i="1" a="1"/>
  <c r="AA1011" i="1" s="1"/>
  <c r="AA1013" i="1" a="1"/>
  <c r="AA1013" i="1" s="1"/>
  <c r="AA1015" i="1" a="1"/>
  <c r="AA1015" i="1" s="1"/>
  <c r="AA1017" i="1" a="1"/>
  <c r="AA1017" i="1" s="1"/>
  <c r="AA1019" i="1" a="1"/>
  <c r="AA1019" i="1" s="1"/>
  <c r="AA1021" i="1" a="1"/>
  <c r="AA1021" i="1" s="1"/>
  <c r="AA1023" i="1" a="1"/>
  <c r="AA1023" i="1" s="1"/>
  <c r="AA1025" i="1" a="1"/>
  <c r="AA1025" i="1" s="1"/>
  <c r="AA1028" i="1" a="1"/>
  <c r="AA1028" i="1" s="1"/>
  <c r="AA1044" i="1" a="1"/>
  <c r="AA1044" i="1" s="1"/>
  <c r="AA1058" i="1" a="1"/>
  <c r="AA1058" i="1" s="1"/>
  <c r="AA1064" i="1" a="1"/>
  <c r="AA1064" i="1" s="1"/>
  <c r="AA694" i="1" a="1"/>
  <c r="AA694" i="1" s="1"/>
  <c r="AA906" i="1" a="1"/>
  <c r="AA906" i="1" s="1"/>
  <c r="AA1040" i="1" a="1"/>
  <c r="AA1040" i="1" s="1"/>
  <c r="AA840" i="1" a="1"/>
  <c r="AA840" i="1" s="1"/>
  <c r="AA948" i="1" a="1"/>
  <c r="AA948" i="1" s="1"/>
  <c r="AA982" i="1" a="1"/>
  <c r="AA982" i="1" s="1"/>
  <c r="AA1047" i="1" a="1"/>
  <c r="AA1047" i="1" s="1"/>
  <c r="AA1061" i="1" a="1"/>
  <c r="AA1061" i="1" s="1"/>
  <c r="AA1065" i="1" a="1"/>
  <c r="AA1065" i="1" s="1"/>
  <c r="AA1067" i="1" a="1"/>
  <c r="AA1067" i="1" s="1"/>
  <c r="AA1073" i="1" a="1"/>
  <c r="AA1073" i="1" s="1"/>
  <c r="AA1076" i="1" a="1"/>
  <c r="AA1076" i="1" s="1"/>
  <c r="AA1085" i="1" a="1"/>
  <c r="AA1085" i="1" s="1"/>
  <c r="B1085" i="14" s="1"/>
  <c r="AA1089" i="1" a="1"/>
  <c r="AA1089" i="1" s="1"/>
  <c r="AA1093" i="1" a="1"/>
  <c r="AA1093" i="1" s="1"/>
  <c r="AA1097" i="1" a="1"/>
  <c r="AA1097" i="1" s="1"/>
  <c r="AA1101" i="1" a="1"/>
  <c r="AA1101" i="1" s="1"/>
  <c r="AA1107" i="1" a="1"/>
  <c r="AA1107" i="1" s="1"/>
  <c r="AA1108" i="1" a="1"/>
  <c r="AA1108" i="1" s="1"/>
  <c r="AA1114" i="1" a="1"/>
  <c r="AA1114" i="1" s="1"/>
  <c r="AA1124" i="1" a="1"/>
  <c r="AA1124" i="1" s="1"/>
  <c r="AA1130" i="1" a="1"/>
  <c r="AA1130" i="1" s="1"/>
  <c r="AA1135" i="1" a="1"/>
  <c r="AA1135" i="1" s="1"/>
  <c r="AA1140" i="1" a="1"/>
  <c r="AA1140" i="1" s="1"/>
  <c r="AA1157" i="1" a="1"/>
  <c r="AA1157" i="1" s="1"/>
  <c r="AA1164" i="1" a="1"/>
  <c r="AA1164" i="1" s="1"/>
  <c r="AA1167" i="1" a="1"/>
  <c r="AA1167" i="1" s="1"/>
  <c r="AA1180" i="1" a="1"/>
  <c r="AA1180" i="1" s="1"/>
  <c r="AA1195" i="1" a="1"/>
  <c r="AA1195" i="1" s="1"/>
  <c r="AA1070" i="1" a="1"/>
  <c r="AA1070" i="1" s="1"/>
  <c r="AA1081" i="1" a="1"/>
  <c r="AA1081" i="1" s="1"/>
  <c r="AA1109" i="1" a="1"/>
  <c r="AA1109" i="1" s="1"/>
  <c r="AA1110" i="1" a="1"/>
  <c r="AA1110" i="1" s="1"/>
  <c r="AA1121" i="1" a="1"/>
  <c r="AA1121" i="1" s="1"/>
  <c r="AA1122" i="1" a="1"/>
  <c r="AA1122" i="1" s="1"/>
  <c r="AA1123" i="1" a="1"/>
  <c r="AA1123" i="1" s="1"/>
  <c r="AA1128" i="1" a="1"/>
  <c r="AA1128" i="1" s="1"/>
  <c r="AA1129" i="1" a="1"/>
  <c r="AA1129" i="1" s="1"/>
  <c r="AA1134" i="1" a="1"/>
  <c r="AA1134" i="1" s="1"/>
  <c r="AA1145" i="1" a="1"/>
  <c r="AA1145" i="1" s="1"/>
  <c r="AA1151" i="1" a="1"/>
  <c r="AA1151" i="1" s="1"/>
  <c r="AA1152" i="1" a="1"/>
  <c r="AA1152" i="1" s="1"/>
  <c r="AA1159" i="1" a="1"/>
  <c r="AA1159" i="1" s="1"/>
  <c r="AA1166" i="1" a="1"/>
  <c r="AA1166" i="1" s="1"/>
  <c r="AA1192" i="1" a="1"/>
  <c r="AA1192" i="1" s="1"/>
  <c r="AA1072" i="1" a="1"/>
  <c r="AA1072" i="1" s="1"/>
  <c r="AA1075" i="1" a="1"/>
  <c r="AA1075" i="1" s="1"/>
  <c r="AA1078" i="1" a="1"/>
  <c r="AA1078" i="1" s="1"/>
  <c r="AA1088" i="1" a="1"/>
  <c r="AA1088" i="1" s="1"/>
  <c r="AA1092" i="1" a="1"/>
  <c r="AA1092" i="1" s="1"/>
  <c r="AA1096" i="1" a="1"/>
  <c r="AA1096" i="1" s="1"/>
  <c r="AA1100" i="1" a="1"/>
  <c r="AA1100" i="1" s="1"/>
  <c r="AA1111" i="1" a="1"/>
  <c r="AA1111" i="1" s="1"/>
  <c r="AA1112" i="1" a="1"/>
  <c r="AA1112" i="1" s="1"/>
  <c r="AA1113" i="1" a="1"/>
  <c r="AA1113" i="1" s="1"/>
  <c r="AA1120" i="1" a="1"/>
  <c r="AA1120" i="1" s="1"/>
  <c r="AA1139" i="1" a="1"/>
  <c r="AA1139" i="1" s="1"/>
  <c r="AA1144" i="1" a="1"/>
  <c r="AA1144" i="1" s="1"/>
  <c r="AA1149" i="1" a="1"/>
  <c r="AA1149" i="1" s="1"/>
  <c r="AA1150" i="1" a="1"/>
  <c r="AA1150" i="1" s="1"/>
  <c r="AA1156" i="1" a="1"/>
  <c r="AA1156" i="1" s="1"/>
  <c r="C1156" i="14" s="1"/>
  <c r="AA1169" i="1" a="1"/>
  <c r="AA1169" i="1" s="1"/>
  <c r="AA1179" i="1" a="1"/>
  <c r="AA1179" i="1" s="1"/>
  <c r="AA1183" i="1" a="1"/>
  <c r="AA1183" i="1" s="1"/>
  <c r="AA1186" i="1" a="1"/>
  <c r="AA1186" i="1" s="1"/>
  <c r="AA1189" i="1" a="1"/>
  <c r="AA1189" i="1" s="1"/>
  <c r="AA1054" i="1" a="1"/>
  <c r="AA1054" i="1" s="1"/>
  <c r="AA1069" i="1" a="1"/>
  <c r="AA1069" i="1" s="1"/>
  <c r="AA1080" i="1" a="1"/>
  <c r="AA1080" i="1" s="1"/>
  <c r="AA1084" i="1" a="1"/>
  <c r="AA1084" i="1" s="1"/>
  <c r="AA1087" i="1" a="1"/>
  <c r="AA1087" i="1" s="1"/>
  <c r="AA1119" i="1" a="1"/>
  <c r="AA1119" i="1" s="1"/>
  <c r="AA1127" i="1" a="1"/>
  <c r="AA1127" i="1" s="1"/>
  <c r="AA1133" i="1" a="1"/>
  <c r="AA1133" i="1" s="1"/>
  <c r="AA1148" i="1" a="1"/>
  <c r="AA1148" i="1" s="1"/>
  <c r="AA1161" i="1" a="1"/>
  <c r="AA1161" i="1" s="1"/>
  <c r="AA1163" i="1" a="1"/>
  <c r="AA1163" i="1" s="1"/>
  <c r="AA1177" i="1" a="1"/>
  <c r="AA1177" i="1" s="1"/>
  <c r="AA1178" i="1" a="1"/>
  <c r="AA1178" i="1" s="1"/>
  <c r="AA1182" i="1" a="1"/>
  <c r="AA1182" i="1" s="1"/>
  <c r="AA1194" i="1" a="1"/>
  <c r="AA1194" i="1" s="1"/>
  <c r="AA1059" i="1" a="1"/>
  <c r="AA1059" i="1" s="1"/>
  <c r="AA1063" i="1" a="1"/>
  <c r="AA1063" i="1" s="1"/>
  <c r="AA1091" i="1" a="1"/>
  <c r="AA1091" i="1" s="1"/>
  <c r="AA1095" i="1" a="1"/>
  <c r="AA1095" i="1" s="1"/>
  <c r="AA1099" i="1" a="1"/>
  <c r="AA1099" i="1" s="1"/>
  <c r="AA1118" i="1" a="1"/>
  <c r="AA1118" i="1" s="1"/>
  <c r="AA1132" i="1" a="1"/>
  <c r="AA1132" i="1" s="1"/>
  <c r="AA1138" i="1" a="1"/>
  <c r="AA1138" i="1" s="1"/>
  <c r="AA1143" i="1" a="1"/>
  <c r="AA1143" i="1" s="1"/>
  <c r="AA1155" i="1" a="1"/>
  <c r="AA1155" i="1" s="1"/>
  <c r="AA1165" i="1" a="1"/>
  <c r="AA1165" i="1" s="1"/>
  <c r="AA1175" i="1" a="1"/>
  <c r="AA1175" i="1" s="1"/>
  <c r="AA1176" i="1" a="1"/>
  <c r="AA1176" i="1" s="1"/>
  <c r="AA1191" i="1" a="1"/>
  <c r="AA1191" i="1" s="1"/>
  <c r="AA1068" i="1" a="1"/>
  <c r="AA1068" i="1" s="1"/>
  <c r="AA1071" i="1" a="1"/>
  <c r="AA1071" i="1" s="1"/>
  <c r="AA1074" i="1" a="1"/>
  <c r="AA1074" i="1" s="1"/>
  <c r="AA1077" i="1" a="1"/>
  <c r="AA1077" i="1" s="1"/>
  <c r="AA1083" i="1" a="1"/>
  <c r="AA1083" i="1" s="1"/>
  <c r="AA1117" i="1" a="1"/>
  <c r="AA1117" i="1" s="1"/>
  <c r="AA1126" i="1" a="1"/>
  <c r="AA1126" i="1" s="1"/>
  <c r="AA1137" i="1" a="1"/>
  <c r="AA1137" i="1" s="1"/>
  <c r="AA1142" i="1" a="1"/>
  <c r="AA1142" i="1" s="1"/>
  <c r="AA1147" i="1" a="1"/>
  <c r="AA1147" i="1" s="1"/>
  <c r="AA1154" i="1" a="1"/>
  <c r="AA1154" i="1" s="1"/>
  <c r="AA1158" i="1" a="1"/>
  <c r="AA1158" i="1" s="1"/>
  <c r="AA1168" i="1" a="1"/>
  <c r="AA1168" i="1" s="1"/>
  <c r="AA1172" i="1" a="1"/>
  <c r="AA1172" i="1" s="1"/>
  <c r="AA1173" i="1" a="1"/>
  <c r="AA1173" i="1" s="1"/>
  <c r="AA1174" i="1" a="1"/>
  <c r="AA1174" i="1" s="1"/>
  <c r="AA1181" i="1" a="1"/>
  <c r="AA1181" i="1" s="1"/>
  <c r="AA1185" i="1" a="1"/>
  <c r="AA1185" i="1" s="1"/>
  <c r="AA1188" i="1" a="1"/>
  <c r="AA1188" i="1" s="1"/>
  <c r="AA1051" i="1" a="1"/>
  <c r="AA1051" i="1" s="1"/>
  <c r="AA1062" i="1" a="1"/>
  <c r="AA1062" i="1" s="1"/>
  <c r="AA1079" i="1" a="1"/>
  <c r="AA1079" i="1" s="1"/>
  <c r="AA1086" i="1" a="1"/>
  <c r="AA1086" i="1" s="1"/>
  <c r="AA1090" i="1" a="1"/>
  <c r="AA1090" i="1" s="1"/>
  <c r="AA1098" i="1" a="1"/>
  <c r="AA1098" i="1" s="1"/>
  <c r="AA1103" i="1" a="1"/>
  <c r="AA1103" i="1" s="1"/>
  <c r="AA1104" i="1" a="1"/>
  <c r="AA1104" i="1" s="1"/>
  <c r="AA1116" i="1" a="1"/>
  <c r="AA1116" i="1" s="1"/>
  <c r="AA1125" i="1" a="1"/>
  <c r="AA1125" i="1" s="1"/>
  <c r="AA1131" i="1" a="1"/>
  <c r="AA1131" i="1" s="1"/>
  <c r="AA1136" i="1" a="1"/>
  <c r="AA1136" i="1" s="1"/>
  <c r="AA1141" i="1" a="1"/>
  <c r="AA1141" i="1" s="1"/>
  <c r="AA1171" i="1" a="1"/>
  <c r="AA1171" i="1" s="1"/>
  <c r="AA1190" i="1" a="1"/>
  <c r="AA1190" i="1" s="1"/>
  <c r="AA1193" i="1" a="1"/>
  <c r="AA1193" i="1" s="1"/>
  <c r="AA1196" i="1" a="1"/>
  <c r="AA1196" i="1" s="1"/>
  <c r="AA1198" i="1" a="1"/>
  <c r="AA1198" i="1" s="1"/>
  <c r="AA1204" i="1" a="1"/>
  <c r="AA1204" i="1" s="1"/>
  <c r="AA1227" i="1" a="1"/>
  <c r="AA1227" i="1" s="1"/>
  <c r="AA1230" i="1" a="1"/>
  <c r="AA1230" i="1" s="1"/>
  <c r="AA1237" i="1" a="1"/>
  <c r="AA1237" i="1" s="1"/>
  <c r="AA1245" i="1" a="1"/>
  <c r="AA1245" i="1" s="1"/>
  <c r="AA1246" i="1" a="1"/>
  <c r="AA1246" i="1" s="1"/>
  <c r="AA1261" i="1" a="1"/>
  <c r="AA1261" i="1" s="1"/>
  <c r="AA1262" i="1" a="1"/>
  <c r="AA1262" i="1" s="1"/>
  <c r="AA1285" i="1" a="1"/>
  <c r="AA1285" i="1" s="1"/>
  <c r="AA1289" i="1" a="1"/>
  <c r="AA1289" i="1" s="1"/>
  <c r="AA1292" i="1" a="1"/>
  <c r="AA1292" i="1" s="1"/>
  <c r="AA1201" i="1" a="1"/>
  <c r="AA1201" i="1" s="1"/>
  <c r="AA1209" i="1" a="1"/>
  <c r="AA1209" i="1" s="1"/>
  <c r="AA1214" i="1" a="1"/>
  <c r="AA1214" i="1" s="1"/>
  <c r="AA1217" i="1" a="1"/>
  <c r="AA1217" i="1" s="1"/>
  <c r="AA1220" i="1" a="1"/>
  <c r="AA1220" i="1" s="1"/>
  <c r="AA1224" i="1" a="1"/>
  <c r="AA1224" i="1" s="1"/>
  <c r="AA1233" i="1" a="1"/>
  <c r="AA1233" i="1" s="1"/>
  <c r="AA1243" i="1" a="1"/>
  <c r="AA1243" i="1" s="1"/>
  <c r="AA1244" i="1" a="1"/>
  <c r="AA1244" i="1" s="1"/>
  <c r="AA1259" i="1" a="1"/>
  <c r="AA1259" i="1" s="1"/>
  <c r="AA1260" i="1" a="1"/>
  <c r="AA1260" i="1" s="1"/>
  <c r="AA1274" i="1" a="1"/>
  <c r="AA1274" i="1" s="1"/>
  <c r="AA1281" i="1" a="1"/>
  <c r="AA1281" i="1" s="1"/>
  <c r="AA1296" i="1" a="1"/>
  <c r="AA1296" i="1" s="1"/>
  <c r="AA1299" i="1" a="1"/>
  <c r="AA1299" i="1" s="1"/>
  <c r="AA1302" i="1" a="1"/>
  <c r="AA1302" i="1" s="1"/>
  <c r="AA1305" i="1" a="1"/>
  <c r="AA1305" i="1" s="1"/>
  <c r="AA1310" i="1" a="1"/>
  <c r="AA1310" i="1" s="1"/>
  <c r="AA1105" i="1" a="1"/>
  <c r="AA1105" i="1" s="1"/>
  <c r="AA1146" i="1" a="1"/>
  <c r="AA1146" i="1" s="1"/>
  <c r="AA1200" i="1" a="1"/>
  <c r="AA1200" i="1" s="1"/>
  <c r="AA1206" i="1" a="1"/>
  <c r="AA1206" i="1" s="1"/>
  <c r="AA1211" i="1" a="1"/>
  <c r="AA1211" i="1" s="1"/>
  <c r="AA1229" i="1" a="1"/>
  <c r="AA1229" i="1" s="1"/>
  <c r="AA1236" i="1" a="1"/>
  <c r="AA1236" i="1" s="1"/>
  <c r="AA1240" i="1" a="1"/>
  <c r="AA1240" i="1" s="1"/>
  <c r="AA1242" i="1" a="1"/>
  <c r="AA1242" i="1" s="1"/>
  <c r="AA1258" i="1" a="1"/>
  <c r="AA1258" i="1" s="1"/>
  <c r="AA1278" i="1" a="1"/>
  <c r="AA1278" i="1" s="1"/>
  <c r="AA1284" i="1" a="1"/>
  <c r="AA1284" i="1" s="1"/>
  <c r="AA1288" i="1" a="1"/>
  <c r="AA1288" i="1" s="1"/>
  <c r="AA1307" i="1" a="1"/>
  <c r="AA1307" i="1" s="1"/>
  <c r="AA1102" i="1" a="1"/>
  <c r="AA1102" i="1" s="1"/>
  <c r="AA1170" i="1" a="1"/>
  <c r="AA1170" i="1" s="1"/>
  <c r="AA1197" i="1" a="1"/>
  <c r="AA1197" i="1" s="1"/>
  <c r="AA1203" i="1" a="1"/>
  <c r="AA1203" i="1" s="1"/>
  <c r="AA1216" i="1" a="1"/>
  <c r="AA1216" i="1" s="1"/>
  <c r="AA1219" i="1" a="1"/>
  <c r="AA1219" i="1" s="1"/>
  <c r="AA1223" i="1" a="1"/>
  <c r="AA1223" i="1" s="1"/>
  <c r="AA1232" i="1" a="1"/>
  <c r="AA1232" i="1" s="1"/>
  <c r="AA1235" i="1" a="1"/>
  <c r="AA1235" i="1" s="1"/>
  <c r="AA1239" i="1" a="1"/>
  <c r="AA1239" i="1" s="1"/>
  <c r="AA1241" i="1" a="1"/>
  <c r="AA1241" i="1" s="1"/>
  <c r="AA1257" i="1" a="1"/>
  <c r="AA1257" i="1" s="1"/>
  <c r="AA1273" i="1" a="1"/>
  <c r="AA1273" i="1" s="1"/>
  <c r="AA1291" i="1" a="1"/>
  <c r="AA1291" i="1" s="1"/>
  <c r="AA1295" i="1" a="1"/>
  <c r="AA1295" i="1" s="1"/>
  <c r="AA1082" i="1" a="1"/>
  <c r="AA1082" i="1" s="1"/>
  <c r="AA1115" i="1" a="1"/>
  <c r="AA1115" i="1" s="1"/>
  <c r="AA1153" i="1" a="1"/>
  <c r="AA1153" i="1" s="1"/>
  <c r="AA1208" i="1" a="1"/>
  <c r="AA1208" i="1" s="1"/>
  <c r="AA1226" i="1" a="1"/>
  <c r="AA1226" i="1" s="1"/>
  <c r="AA1253" i="1" a="1"/>
  <c r="AA1253" i="1" s="1"/>
  <c r="AA1255" i="1" a="1"/>
  <c r="AA1255" i="1" s="1"/>
  <c r="AA1256" i="1" a="1"/>
  <c r="AA1256" i="1" s="1"/>
  <c r="AA1271" i="1" a="1"/>
  <c r="AA1271" i="1" s="1"/>
  <c r="AA1272" i="1" a="1"/>
  <c r="AA1272" i="1" s="1"/>
  <c r="AA1280" i="1" a="1"/>
  <c r="AA1280" i="1" s="1"/>
  <c r="AA1287" i="1" a="1"/>
  <c r="AA1287" i="1" s="1"/>
  <c r="AA1298" i="1" a="1"/>
  <c r="AA1298" i="1" s="1"/>
  <c r="AA1094" i="1" a="1"/>
  <c r="AA1094" i="1" s="1"/>
  <c r="AA1160" i="1" a="1"/>
  <c r="AA1160" i="1" s="1"/>
  <c r="AA1187" i="1" a="1"/>
  <c r="AA1187" i="1" s="1"/>
  <c r="AA1199" i="1" a="1"/>
  <c r="AA1199" i="1" s="1"/>
  <c r="AA1205" i="1" a="1"/>
  <c r="AA1205" i="1" s="1"/>
  <c r="AA1210" i="1" a="1"/>
  <c r="AA1210" i="1" s="1"/>
  <c r="AA1213" i="1" a="1"/>
  <c r="AA1213" i="1" s="1"/>
  <c r="AA1222" i="1" a="1"/>
  <c r="AA1222" i="1" s="1"/>
  <c r="AA1228" i="1" a="1"/>
  <c r="AA1228" i="1" s="1"/>
  <c r="AA1231" i="1" a="1"/>
  <c r="AA1231" i="1" s="1"/>
  <c r="AA1238" i="1" a="1"/>
  <c r="AA1238" i="1" s="1"/>
  <c r="AA1251" i="1" a="1"/>
  <c r="AA1251" i="1" s="1"/>
  <c r="AA1252" i="1" a="1"/>
  <c r="AA1252" i="1" s="1"/>
  <c r="AA1254" i="1" a="1"/>
  <c r="AA1254" i="1" s="1"/>
  <c r="AA1269" i="1" a="1"/>
  <c r="AA1269" i="1" s="1"/>
  <c r="AA1270" i="1" a="1"/>
  <c r="AA1270" i="1" s="1"/>
  <c r="AA1277" i="1" a="1"/>
  <c r="AA1277" i="1" s="1"/>
  <c r="AA1283" i="1" a="1"/>
  <c r="AA1283" i="1" s="1"/>
  <c r="AA1290" i="1" a="1"/>
  <c r="AA1290" i="1" s="1"/>
  <c r="AA1294" i="1" a="1"/>
  <c r="AA1294" i="1" s="1"/>
  <c r="AA1300" i="1" a="1"/>
  <c r="AA1300" i="1" s="1"/>
  <c r="AA1303" i="1" a="1"/>
  <c r="AA1303" i="1" s="1"/>
  <c r="AA1106" i="1" a="1"/>
  <c r="AA1106" i="1" s="1"/>
  <c r="AA1184" i="1" a="1"/>
  <c r="AA1184" i="1" s="1"/>
  <c r="AA1207" i="1" a="1"/>
  <c r="AA1207" i="1" s="1"/>
  <c r="AA1212" i="1" a="1"/>
  <c r="AA1212" i="1" s="1"/>
  <c r="AA1221" i="1" a="1"/>
  <c r="AA1221" i="1" s="1"/>
  <c r="AA1247" i="1" a="1"/>
  <c r="AA1247" i="1" s="1"/>
  <c r="AA1248" i="1" a="1"/>
  <c r="AA1248" i="1" s="1"/>
  <c r="AA1162" i="1" a="1"/>
  <c r="AA1162" i="1" s="1"/>
  <c r="AA1265" i="1" a="1"/>
  <c r="AA1265" i="1" s="1"/>
  <c r="AA1279" i="1" a="1"/>
  <c r="AA1279" i="1" s="1"/>
  <c r="AA1322" i="1" a="1"/>
  <c r="AA1322" i="1" s="1"/>
  <c r="AA1343" i="1" a="1"/>
  <c r="AA1343" i="1" s="1"/>
  <c r="AA1346" i="1" a="1"/>
  <c r="AA1346" i="1" s="1"/>
  <c r="AA1351" i="1" a="1"/>
  <c r="AA1351" i="1" s="1"/>
  <c r="AA1363" i="1" a="1"/>
  <c r="AA1363" i="1" s="1"/>
  <c r="AA1366" i="1" a="1"/>
  <c r="AA1366" i="1" s="1"/>
  <c r="AA1369" i="1" a="1"/>
  <c r="AA1369" i="1" s="1"/>
  <c r="AA1372" i="1" a="1"/>
  <c r="AA1372" i="1" s="1"/>
  <c r="AA1380" i="1" a="1"/>
  <c r="AA1380" i="1" s="1"/>
  <c r="AA1384" i="1" a="1"/>
  <c r="AA1384" i="1" s="1"/>
  <c r="AA1386" i="1" a="1"/>
  <c r="AA1386" i="1" s="1"/>
  <c r="AA1388" i="1" a="1"/>
  <c r="AA1388" i="1" s="1"/>
  <c r="AA1390" i="1" a="1"/>
  <c r="AA1390" i="1" s="1"/>
  <c r="AA1392" i="1" a="1"/>
  <c r="AA1392" i="1" s="1"/>
  <c r="AA1394" i="1" a="1"/>
  <c r="AA1394" i="1" s="1"/>
  <c r="AA1396" i="1" a="1"/>
  <c r="AA1396" i="1" s="1"/>
  <c r="AA1398" i="1" a="1"/>
  <c r="AA1398" i="1" s="1"/>
  <c r="AA1400" i="1" a="1"/>
  <c r="AA1400" i="1" s="1"/>
  <c r="B1400" i="14" s="1"/>
  <c r="AA1402" i="1" a="1"/>
  <c r="AA1402" i="1" s="1"/>
  <c r="AA1404" i="1" a="1"/>
  <c r="AA1404" i="1" s="1"/>
  <c r="AA1406" i="1" a="1"/>
  <c r="AA1406" i="1" s="1"/>
  <c r="AA1408" i="1" a="1"/>
  <c r="AA1408" i="1" s="1"/>
  <c r="AA1410" i="1" a="1"/>
  <c r="AA1410" i="1" s="1"/>
  <c r="AA1412" i="1" a="1"/>
  <c r="AA1412" i="1" s="1"/>
  <c r="AA1414" i="1" a="1"/>
  <c r="AA1414" i="1" s="1"/>
  <c r="AA1202" i="1" a="1"/>
  <c r="AA1202" i="1" s="1"/>
  <c r="AA1286" i="1" a="1"/>
  <c r="AA1286" i="1" s="1"/>
  <c r="AA1297" i="1" a="1"/>
  <c r="AA1297" i="1" s="1"/>
  <c r="AA1301" i="1" a="1"/>
  <c r="AA1301" i="1" s="1"/>
  <c r="AA1314" i="1" a="1"/>
  <c r="AA1314" i="1" s="1"/>
  <c r="AA1335" i="1" a="1"/>
  <c r="AA1335" i="1" s="1"/>
  <c r="AA1339" i="1" a="1"/>
  <c r="AA1339" i="1" s="1"/>
  <c r="AA1348" i="1" a="1"/>
  <c r="AA1348" i="1" s="1"/>
  <c r="AA1354" i="1" a="1"/>
  <c r="AA1354" i="1" s="1"/>
  <c r="AA1360" i="1" a="1"/>
  <c r="AA1360" i="1" s="1"/>
  <c r="AA1375" i="1" a="1"/>
  <c r="AA1375" i="1" s="1"/>
  <c r="AA1266" i="1" a="1"/>
  <c r="AA1266" i="1" s="1"/>
  <c r="AA1275" i="1" a="1"/>
  <c r="AA1275" i="1" s="1"/>
  <c r="AA1311" i="1" a="1"/>
  <c r="AA1311" i="1" s="1"/>
  <c r="AA1313" i="1" a="1"/>
  <c r="AA1313" i="1" s="1"/>
  <c r="AA1316" i="1" a="1"/>
  <c r="AA1316" i="1" s="1"/>
  <c r="AA1319" i="1" a="1"/>
  <c r="AA1319" i="1" s="1"/>
  <c r="AA1325" i="1" a="1"/>
  <c r="AA1325" i="1" s="1"/>
  <c r="AA1328" i="1" a="1"/>
  <c r="AA1328" i="1" s="1"/>
  <c r="AA1331" i="1" a="1"/>
  <c r="AA1331" i="1" s="1"/>
  <c r="AA1342" i="1" a="1"/>
  <c r="AA1342" i="1" s="1"/>
  <c r="AA1357" i="1" a="1"/>
  <c r="AA1357" i="1" s="1"/>
  <c r="AA1379" i="1" a="1"/>
  <c r="AA1379" i="1" s="1"/>
  <c r="AA1383" i="1" a="1"/>
  <c r="AA1383" i="1" s="1"/>
  <c r="AA1218" i="1" a="1"/>
  <c r="AA1218" i="1" s="1"/>
  <c r="AA1267" i="1" a="1"/>
  <c r="AA1267" i="1" s="1"/>
  <c r="AA1276" i="1" a="1"/>
  <c r="AA1276" i="1" s="1"/>
  <c r="AA1282" i="1" a="1"/>
  <c r="AA1282" i="1" s="1"/>
  <c r="AA1304" i="1" a="1"/>
  <c r="AA1304" i="1" s="1"/>
  <c r="AA1321" i="1" a="1"/>
  <c r="AA1321" i="1" s="1"/>
  <c r="AA1324" i="1" a="1"/>
  <c r="AA1324" i="1" s="1"/>
  <c r="AA1334" i="1" a="1"/>
  <c r="AA1334" i="1" s="1"/>
  <c r="AA1338" i="1" a="1"/>
  <c r="AA1338" i="1" s="1"/>
  <c r="AA1345" i="1" a="1"/>
  <c r="AA1345" i="1" s="1"/>
  <c r="AA1350" i="1" a="1"/>
  <c r="AA1350" i="1" s="1"/>
  <c r="AA1359" i="1" a="1"/>
  <c r="AA1359" i="1" s="1"/>
  <c r="AA1362" i="1" a="1"/>
  <c r="AA1362" i="1" s="1"/>
  <c r="AA1365" i="1" a="1"/>
  <c r="AA1365" i="1" s="1"/>
  <c r="AA1368" i="1" a="1"/>
  <c r="AA1368" i="1" s="1"/>
  <c r="AA1371" i="1" a="1"/>
  <c r="AA1371" i="1" s="1"/>
  <c r="AA1225" i="1" a="1"/>
  <c r="AA1225" i="1" s="1"/>
  <c r="AA1250" i="1" a="1"/>
  <c r="AA1250" i="1" s="1"/>
  <c r="AA1263" i="1" a="1"/>
  <c r="AA1263" i="1" s="1"/>
  <c r="AA1293" i="1" a="1"/>
  <c r="AA1293" i="1" s="1"/>
  <c r="AA1318" i="1" a="1"/>
  <c r="AA1318" i="1" s="1"/>
  <c r="AA1327" i="1" a="1"/>
  <c r="AA1327" i="1" s="1"/>
  <c r="AA1341" i="1" a="1"/>
  <c r="AA1341" i="1" s="1"/>
  <c r="AA1353" i="1" a="1"/>
  <c r="AA1353" i="1" s="1"/>
  <c r="AA1356" i="1" a="1"/>
  <c r="AA1356" i="1" s="1"/>
  <c r="AA1374" i="1" a="1"/>
  <c r="AA1374" i="1" s="1"/>
  <c r="AA1382" i="1" a="1"/>
  <c r="AA1382" i="1" s="1"/>
  <c r="AA1385" i="1" a="1"/>
  <c r="AA1385" i="1" s="1"/>
  <c r="AA1387" i="1" a="1"/>
  <c r="AA1387" i="1" s="1"/>
  <c r="AA1389" i="1" a="1"/>
  <c r="AA1389" i="1" s="1"/>
  <c r="AA1391" i="1" a="1"/>
  <c r="AA1391" i="1" s="1"/>
  <c r="AA1393" i="1" a="1"/>
  <c r="AA1393" i="1" s="1"/>
  <c r="AA1395" i="1" a="1"/>
  <c r="AA1395" i="1" s="1"/>
  <c r="AA1397" i="1" a="1"/>
  <c r="AA1397" i="1" s="1"/>
  <c r="AA1399" i="1" a="1"/>
  <c r="AA1399" i="1" s="1"/>
  <c r="AA1401" i="1" a="1"/>
  <c r="AA1401" i="1" s="1"/>
  <c r="AA1403" i="1" a="1"/>
  <c r="AA1403" i="1" s="1"/>
  <c r="AA1405" i="1" a="1"/>
  <c r="AA1405" i="1" s="1"/>
  <c r="AA1407" i="1" a="1"/>
  <c r="AA1407" i="1" s="1"/>
  <c r="AA1409" i="1" a="1"/>
  <c r="AA1409" i="1" s="1"/>
  <c r="AA1411" i="1" a="1"/>
  <c r="AA1411" i="1" s="1"/>
  <c r="AA1413" i="1" a="1"/>
  <c r="AA1413" i="1" s="1"/>
  <c r="AA1415" i="1" a="1"/>
  <c r="AA1415" i="1" s="1"/>
  <c r="AA1417" i="1" a="1"/>
  <c r="AA1417" i="1" s="1"/>
  <c r="AA1215" i="1" a="1"/>
  <c r="AA1215" i="1" s="1"/>
  <c r="AA1268" i="1" a="1"/>
  <c r="AA1268" i="1" s="1"/>
  <c r="AA1308" i="1" a="1"/>
  <c r="AA1308" i="1" s="1"/>
  <c r="AA1330" i="1" a="1"/>
  <c r="AA1330" i="1" s="1"/>
  <c r="AA1337" i="1" a="1"/>
  <c r="AA1337" i="1" s="1"/>
  <c r="AA1347" i="1" a="1"/>
  <c r="AA1347" i="1" s="1"/>
  <c r="AA1367" i="1" a="1"/>
  <c r="AA1367" i="1" s="1"/>
  <c r="AA1370" i="1" a="1"/>
  <c r="AA1370" i="1" s="1"/>
  <c r="AA1377" i="1" a="1"/>
  <c r="AA1377" i="1" s="1"/>
  <c r="AA1249" i="1" a="1"/>
  <c r="AA1249" i="1" s="1"/>
  <c r="AA1306" i="1" a="1"/>
  <c r="AA1306" i="1" s="1"/>
  <c r="AA1309" i="1" a="1"/>
  <c r="AA1309" i="1" s="1"/>
  <c r="AA1312" i="1" a="1"/>
  <c r="AA1312" i="1" s="1"/>
  <c r="AA1317" i="1" a="1"/>
  <c r="AA1317" i="1" s="1"/>
  <c r="AA1320" i="1" a="1"/>
  <c r="AA1320" i="1" s="1"/>
  <c r="AA1326" i="1" a="1"/>
  <c r="AA1326" i="1" s="1"/>
  <c r="AA1329" i="1" a="1"/>
  <c r="AA1329" i="1" s="1"/>
  <c r="AA1332" i="1" a="1"/>
  <c r="AA1332" i="1" s="1"/>
  <c r="AA1336" i="1" a="1"/>
  <c r="AA1336" i="1" s="1"/>
  <c r="AA1358" i="1" a="1"/>
  <c r="AA1358" i="1" s="1"/>
  <c r="AA1376" i="1" a="1"/>
  <c r="AA1376" i="1" s="1"/>
  <c r="AA1234" i="1" a="1"/>
  <c r="AA1234" i="1" s="1"/>
  <c r="AA1333" i="1" a="1"/>
  <c r="AA1333" i="1" s="1"/>
  <c r="AA1424" i="1" a="1"/>
  <c r="AA1424" i="1" s="1"/>
  <c r="AA1432" i="1" a="1"/>
  <c r="AA1432" i="1" s="1"/>
  <c r="AA1433" i="1" a="1"/>
  <c r="AA1433" i="1" s="1"/>
  <c r="AA1435" i="1" a="1"/>
  <c r="AA1435" i="1" s="1"/>
  <c r="AA1437" i="1" a="1"/>
  <c r="AA1437" i="1" s="1"/>
  <c r="AA1439" i="1" a="1"/>
  <c r="AA1439" i="1" s="1"/>
  <c r="AA1441" i="1" a="1"/>
  <c r="AA1441" i="1" s="1"/>
  <c r="AA1443" i="1" a="1"/>
  <c r="AA1443" i="1" s="1"/>
  <c r="AA1445" i="1" a="1"/>
  <c r="AA1445" i="1" s="1"/>
  <c r="AA1447" i="1" a="1"/>
  <c r="AA1447" i="1" s="1"/>
  <c r="AA1449" i="1" a="1"/>
  <c r="AA1449" i="1" s="1"/>
  <c r="AA1451" i="1" a="1"/>
  <c r="AA1451" i="1" s="1"/>
  <c r="AA1453" i="1" a="1"/>
  <c r="AA1453" i="1" s="1"/>
  <c r="AA1455" i="1" a="1"/>
  <c r="AA1455" i="1" s="1"/>
  <c r="AA1457" i="1" a="1"/>
  <c r="AA1457" i="1" s="1"/>
  <c r="AA1459" i="1" a="1"/>
  <c r="AA1459" i="1" s="1"/>
  <c r="AA1461" i="1" a="1"/>
  <c r="AA1461" i="1" s="1"/>
  <c r="AA1463" i="1" a="1"/>
  <c r="AA1463" i="1" s="1"/>
  <c r="AA1465" i="1" a="1"/>
  <c r="AA1465" i="1" s="1"/>
  <c r="AA1467" i="1" a="1"/>
  <c r="AA1467" i="1" s="1"/>
  <c r="AA1469" i="1" a="1"/>
  <c r="AA1469" i="1" s="1"/>
  <c r="AA1471" i="1" a="1"/>
  <c r="AA1471" i="1" s="1"/>
  <c r="AA1473" i="1" a="1"/>
  <c r="AA1473" i="1" s="1"/>
  <c r="AA1475" i="1" a="1"/>
  <c r="AA1475" i="1" s="1"/>
  <c r="AA1477" i="1" a="1"/>
  <c r="AA1477" i="1" s="1"/>
  <c r="AA1479" i="1" a="1"/>
  <c r="AA1479" i="1" s="1"/>
  <c r="AA1481" i="1" a="1"/>
  <c r="AA1481" i="1" s="1"/>
  <c r="AA1483" i="1" a="1"/>
  <c r="AA1483" i="1" s="1"/>
  <c r="AA1485" i="1" a="1"/>
  <c r="AA1485" i="1" s="1"/>
  <c r="AA1487" i="1" a="1"/>
  <c r="AA1487" i="1" s="1"/>
  <c r="AA1489" i="1" a="1"/>
  <c r="AA1489" i="1" s="1"/>
  <c r="AA1491" i="1" a="1"/>
  <c r="AA1491" i="1" s="1"/>
  <c r="AA1493" i="1" a="1"/>
  <c r="AA1493" i="1" s="1"/>
  <c r="AA1495" i="1" a="1"/>
  <c r="AA1495" i="1" s="1"/>
  <c r="AA1497" i="1" a="1"/>
  <c r="AA1497" i="1" s="1"/>
  <c r="AA1499" i="1" a="1"/>
  <c r="AA1499" i="1" s="1"/>
  <c r="AA1501" i="1" a="1"/>
  <c r="AA1501" i="1" s="1"/>
  <c r="AA1503" i="1" a="1"/>
  <c r="AA1503" i="1" s="1"/>
  <c r="AA1505" i="1" a="1"/>
  <c r="AA1505" i="1" s="1"/>
  <c r="AA1507" i="1" a="1"/>
  <c r="AA1507" i="1" s="1"/>
  <c r="AA1509" i="1" a="1"/>
  <c r="AA1509" i="1" s="1"/>
  <c r="AA1511" i="1" a="1"/>
  <c r="AA1511" i="1" s="1"/>
  <c r="AA1513" i="1" a="1"/>
  <c r="AA1513" i="1" s="1"/>
  <c r="AA1515" i="1" a="1"/>
  <c r="AA1515" i="1" s="1"/>
  <c r="AA1517" i="1" a="1"/>
  <c r="AA1517" i="1" s="1"/>
  <c r="AA1519" i="1" a="1"/>
  <c r="AA1519" i="1" s="1"/>
  <c r="AA1531" i="1" a="1"/>
  <c r="AA1531" i="1" s="1"/>
  <c r="AA1533" i="1" a="1"/>
  <c r="AA1533" i="1" s="1"/>
  <c r="AA1534" i="1" a="1"/>
  <c r="AA1534" i="1" s="1"/>
  <c r="AA1540" i="1" a="1"/>
  <c r="AA1540" i="1" s="1"/>
  <c r="AA1542" i="1" a="1"/>
  <c r="AA1542" i="1" s="1"/>
  <c r="AA1544" i="1" a="1"/>
  <c r="AA1544" i="1" s="1"/>
  <c r="AA1546" i="1" a="1"/>
  <c r="AA1546" i="1" s="1"/>
  <c r="AA1323" i="1" a="1"/>
  <c r="AA1323" i="1" s="1"/>
  <c r="AA1340" i="1" a="1"/>
  <c r="AA1340" i="1" s="1"/>
  <c r="AA1352" i="1" a="1"/>
  <c r="AA1352" i="1" s="1"/>
  <c r="AA1364" i="1" a="1"/>
  <c r="AA1364" i="1" s="1"/>
  <c r="AA1427" i="1" a="1"/>
  <c r="AA1427" i="1" s="1"/>
  <c r="AA1521" i="1" a="1"/>
  <c r="AA1521" i="1" s="1"/>
  <c r="AA1538" i="1" a="1"/>
  <c r="AA1538" i="1" s="1"/>
  <c r="AA1541" i="1" a="1"/>
  <c r="AA1541" i="1" s="1"/>
  <c r="AA1378" i="1" a="1"/>
  <c r="AA1378" i="1" s="1"/>
  <c r="AA1416" i="1" a="1"/>
  <c r="AA1416" i="1" s="1"/>
  <c r="AA1421" i="1" a="1"/>
  <c r="AA1421" i="1" s="1"/>
  <c r="AA1422" i="1" a="1"/>
  <c r="AA1422" i="1" s="1"/>
  <c r="AA1430" i="1" a="1"/>
  <c r="AA1430" i="1" s="1"/>
  <c r="AA1525" i="1" a="1"/>
  <c r="AA1525" i="1" s="1"/>
  <c r="AA1529" i="1" a="1"/>
  <c r="AA1529" i="1" s="1"/>
  <c r="AA1264" i="1" a="1"/>
  <c r="AA1264" i="1" s="1"/>
  <c r="AA1349" i="1" a="1"/>
  <c r="AA1349" i="1" s="1"/>
  <c r="AA1361" i="1" a="1"/>
  <c r="AA1361" i="1" s="1"/>
  <c r="AA1373" i="1" a="1"/>
  <c r="AA1373" i="1" s="1"/>
  <c r="AA1425" i="1" a="1"/>
  <c r="AA1425" i="1" s="1"/>
  <c r="AA1524" i="1" a="1"/>
  <c r="AA1524" i="1" s="1"/>
  <c r="AA1536" i="1" a="1"/>
  <c r="AA1536" i="1" s="1"/>
  <c r="AA1315" i="1" a="1"/>
  <c r="AA1315" i="1" s="1"/>
  <c r="AA1344" i="1" a="1"/>
  <c r="AA1344" i="1" s="1"/>
  <c r="AA1420" i="1" a="1"/>
  <c r="AA1420" i="1" s="1"/>
  <c r="AA1428" i="1" a="1"/>
  <c r="AA1428" i="1" s="1"/>
  <c r="AA1434" i="1" a="1"/>
  <c r="AA1434" i="1" s="1"/>
  <c r="AA1436" i="1" a="1"/>
  <c r="AA1436" i="1" s="1"/>
  <c r="AA1438" i="1" a="1"/>
  <c r="AA1438" i="1" s="1"/>
  <c r="AA1440" i="1" a="1"/>
  <c r="AA1440" i="1" s="1"/>
  <c r="AA1442" i="1" a="1"/>
  <c r="AA1442" i="1" s="1"/>
  <c r="AA1444" i="1" a="1"/>
  <c r="AA1444" i="1" s="1"/>
  <c r="AA1446" i="1" a="1"/>
  <c r="AA1446" i="1" s="1"/>
  <c r="AA1448" i="1" a="1"/>
  <c r="AA1448" i="1" s="1"/>
  <c r="AA1450" i="1" a="1"/>
  <c r="AA1450" i="1" s="1"/>
  <c r="AA1452" i="1" a="1"/>
  <c r="AA1452" i="1" s="1"/>
  <c r="AA1454" i="1" a="1"/>
  <c r="AA1454" i="1" s="1"/>
  <c r="AA1456" i="1" a="1"/>
  <c r="AA1456" i="1" s="1"/>
  <c r="AA1458" i="1" a="1"/>
  <c r="AA1458" i="1" s="1"/>
  <c r="AA1460" i="1" a="1"/>
  <c r="AA1460" i="1" s="1"/>
  <c r="AA1462" i="1" a="1"/>
  <c r="AA1462" i="1" s="1"/>
  <c r="AA1464" i="1" a="1"/>
  <c r="AA1464" i="1" s="1"/>
  <c r="AA1466" i="1" a="1"/>
  <c r="AA1466" i="1" s="1"/>
  <c r="AA1468" i="1" a="1"/>
  <c r="AA1468" i="1" s="1"/>
  <c r="AA1470" i="1" a="1"/>
  <c r="AA1470" i="1" s="1"/>
  <c r="AA1472" i="1" a="1"/>
  <c r="AA1472" i="1" s="1"/>
  <c r="AA1474" i="1" a="1"/>
  <c r="AA1474" i="1" s="1"/>
  <c r="AA1476" i="1" a="1"/>
  <c r="AA1476" i="1" s="1"/>
  <c r="AA1478" i="1" a="1"/>
  <c r="AA1478" i="1" s="1"/>
  <c r="AA1480" i="1" a="1"/>
  <c r="AA1480" i="1" s="1"/>
  <c r="AA1482" i="1" a="1"/>
  <c r="AA1482" i="1" s="1"/>
  <c r="AA1484" i="1" a="1"/>
  <c r="AA1484" i="1" s="1"/>
  <c r="AA1486" i="1" a="1"/>
  <c r="AA1486" i="1" s="1"/>
  <c r="AA1488" i="1" a="1"/>
  <c r="AA1488" i="1" s="1"/>
  <c r="AA1490" i="1" a="1"/>
  <c r="AA1490" i="1" s="1"/>
  <c r="AA1492" i="1" a="1"/>
  <c r="AA1492" i="1" s="1"/>
  <c r="AA1494" i="1" a="1"/>
  <c r="AA1494" i="1" s="1"/>
  <c r="AA1496" i="1" a="1"/>
  <c r="AA1496" i="1" s="1"/>
  <c r="AA1498" i="1" a="1"/>
  <c r="AA1498" i="1" s="1"/>
  <c r="AA1500" i="1" a="1"/>
  <c r="AA1500" i="1" s="1"/>
  <c r="AA1502" i="1" a="1"/>
  <c r="AA1502" i="1" s="1"/>
  <c r="AA1504" i="1" a="1"/>
  <c r="AA1504" i="1" s="1"/>
  <c r="AA1506" i="1" a="1"/>
  <c r="AA1506" i="1" s="1"/>
  <c r="AA1508" i="1" a="1"/>
  <c r="AA1508" i="1" s="1"/>
  <c r="AA1510" i="1" a="1"/>
  <c r="AA1510" i="1" s="1"/>
  <c r="AA1512" i="1" a="1"/>
  <c r="AA1512" i="1" s="1"/>
  <c r="AA1514" i="1" a="1"/>
  <c r="AA1514" i="1" s="1"/>
  <c r="AA1516" i="1" a="1"/>
  <c r="AA1516" i="1" s="1"/>
  <c r="AA1518" i="1" a="1"/>
  <c r="AA1518" i="1" s="1"/>
  <c r="AA1520" i="1" a="1"/>
  <c r="AA1520" i="1" s="1"/>
  <c r="AA1528" i="1" a="1"/>
  <c r="AA1528" i="1" s="1"/>
  <c r="AA1530" i="1" a="1"/>
  <c r="AA1530" i="1" s="1"/>
  <c r="AA1535" i="1" a="1"/>
  <c r="AA1535" i="1" s="1"/>
  <c r="AA1543" i="1" a="1"/>
  <c r="AA1543" i="1" s="1"/>
  <c r="AA1419" i="1" a="1"/>
  <c r="AA1419" i="1" s="1"/>
  <c r="AA1423" i="1" a="1"/>
  <c r="AA1423" i="1" s="1"/>
  <c r="AA1431" i="1" a="1"/>
  <c r="AA1431" i="1" s="1"/>
  <c r="AA1523" i="1" a="1"/>
  <c r="AA1523" i="1" s="1"/>
  <c r="AA1532" i="1" a="1"/>
  <c r="AA1532" i="1" s="1"/>
  <c r="AA1539" i="1" a="1"/>
  <c r="AA1539" i="1" s="1"/>
  <c r="AA1355" i="1" a="1"/>
  <c r="AA1355" i="1" s="1"/>
  <c r="AA1381" i="1" a="1"/>
  <c r="AA1381" i="1" s="1"/>
  <c r="AA1418" i="1" a="1"/>
  <c r="AA1418" i="1" s="1"/>
  <c r="AA1429" i="1" a="1"/>
  <c r="AA1429" i="1" s="1"/>
  <c r="AA1522" i="1" a="1"/>
  <c r="AA1522" i="1" s="1"/>
  <c r="AA1589" i="1" a="1"/>
  <c r="AA1589" i="1" s="1"/>
  <c r="AA1590" i="1" a="1"/>
  <c r="AA1590" i="1" s="1"/>
  <c r="AA1602" i="1" a="1"/>
  <c r="AA1602" i="1" s="1"/>
  <c r="AA1603" i="1" a="1"/>
  <c r="AA1603" i="1" s="1"/>
  <c r="AA1604" i="1" a="1"/>
  <c r="AA1604" i="1" s="1"/>
  <c r="AA1605" i="1" a="1"/>
  <c r="AA1605" i="1" s="1"/>
  <c r="AA1618" i="1" a="1"/>
  <c r="AA1618" i="1" s="1"/>
  <c r="AA1619" i="1" a="1"/>
  <c r="AA1619" i="1" s="1"/>
  <c r="AA1620" i="1" a="1"/>
  <c r="AA1620" i="1" s="1"/>
  <c r="AA1621" i="1" a="1"/>
  <c r="AA1621" i="1" s="1"/>
  <c r="AA1634" i="1" a="1"/>
  <c r="AA1634" i="1" s="1"/>
  <c r="AA1635" i="1" a="1"/>
  <c r="AA1635" i="1" s="1"/>
  <c r="AA1636" i="1" a="1"/>
  <c r="AA1636" i="1" s="1"/>
  <c r="AA1637" i="1" a="1"/>
  <c r="AA1637" i="1" s="1"/>
  <c r="AA1659" i="1" a="1"/>
  <c r="AA1659" i="1" s="1"/>
  <c r="AA1672" i="1" a="1"/>
  <c r="AA1672" i="1" s="1"/>
  <c r="AA1684" i="1" a="1"/>
  <c r="AA1684" i="1" s="1"/>
  <c r="AA1686" i="1" a="1"/>
  <c r="AA1686" i="1" s="1"/>
  <c r="AA1696" i="1" a="1"/>
  <c r="AA1696" i="1" s="1"/>
  <c r="AA1426" i="1" a="1"/>
  <c r="AA1426" i="1" s="1"/>
  <c r="AA1547" i="1" a="1"/>
  <c r="AA1547" i="1" s="1"/>
  <c r="AA1548" i="1" a="1"/>
  <c r="AA1548" i="1" s="1"/>
  <c r="AA1550" i="1" a="1"/>
  <c r="AA1550" i="1" s="1"/>
  <c r="AA1552" i="1" a="1"/>
  <c r="AA1552" i="1" s="1"/>
  <c r="AA1554" i="1" a="1"/>
  <c r="AA1554" i="1" s="1"/>
  <c r="AA1556" i="1" a="1"/>
  <c r="AA1556" i="1" s="1"/>
  <c r="AA1558" i="1" a="1"/>
  <c r="AA1558" i="1" s="1"/>
  <c r="AA1560" i="1" a="1"/>
  <c r="AA1560" i="1" s="1"/>
  <c r="AA1562" i="1" a="1"/>
  <c r="AA1562" i="1" s="1"/>
  <c r="AA1564" i="1" a="1"/>
  <c r="AA1564" i="1" s="1"/>
  <c r="AA1566" i="1" a="1"/>
  <c r="AA1566" i="1" s="1"/>
  <c r="AA1568" i="1" a="1"/>
  <c r="AA1568" i="1" s="1"/>
  <c r="AA1576" i="1" a="1"/>
  <c r="AA1576" i="1" s="1"/>
  <c r="AA1591" i="1" a="1"/>
  <c r="AA1591" i="1" s="1"/>
  <c r="AA1592" i="1" a="1"/>
  <c r="AA1592" i="1" s="1"/>
  <c r="AA1657" i="1" a="1"/>
  <c r="AA1657" i="1" s="1"/>
  <c r="AA1658" i="1" a="1"/>
  <c r="AA1658" i="1" s="1"/>
  <c r="AA1669" i="1" a="1"/>
  <c r="AA1669" i="1" s="1"/>
  <c r="AA1671" i="1" a="1"/>
  <c r="AA1671" i="1" s="1"/>
  <c r="AA1683" i="1" a="1"/>
  <c r="AA1683" i="1" s="1"/>
  <c r="AA1526" i="1" a="1"/>
  <c r="AA1526" i="1" s="1"/>
  <c r="AA1569" i="1" a="1"/>
  <c r="AA1569" i="1" s="1"/>
  <c r="AA1570" i="1" a="1"/>
  <c r="AA1570" i="1" s="1"/>
  <c r="AA1577" i="1" a="1"/>
  <c r="AA1577" i="1" s="1"/>
  <c r="AA1578" i="1" a="1"/>
  <c r="AA1578" i="1" s="1"/>
  <c r="AA1593" i="1" a="1"/>
  <c r="AA1593" i="1" s="1"/>
  <c r="AA1594" i="1" a="1"/>
  <c r="AA1594" i="1" s="1"/>
  <c r="AA1606" i="1" a="1"/>
  <c r="AA1606" i="1" s="1"/>
  <c r="AA1607" i="1" a="1"/>
  <c r="AA1607" i="1" s="1"/>
  <c r="AA1608" i="1" a="1"/>
  <c r="AA1608" i="1" s="1"/>
  <c r="AA1609" i="1" a="1"/>
  <c r="AA1609" i="1" s="1"/>
  <c r="AA1622" i="1" a="1"/>
  <c r="AA1622" i="1" s="1"/>
  <c r="AA1623" i="1" a="1"/>
  <c r="AA1623" i="1" s="1"/>
  <c r="AA1624" i="1" a="1"/>
  <c r="AA1624" i="1" s="1"/>
  <c r="AA1625" i="1" a="1"/>
  <c r="AA1625" i="1" s="1"/>
  <c r="AA1638" i="1" a="1"/>
  <c r="AA1638" i="1" s="1"/>
  <c r="AA1639" i="1" a="1"/>
  <c r="AA1639" i="1" s="1"/>
  <c r="AA1640" i="1" a="1"/>
  <c r="AA1640" i="1" s="1"/>
  <c r="AA1641" i="1" a="1"/>
  <c r="AA1641" i="1" s="1"/>
  <c r="AA1656" i="1" a="1"/>
  <c r="AA1656" i="1" s="1"/>
  <c r="AA1668" i="1" a="1"/>
  <c r="AA1668" i="1" s="1"/>
  <c r="AA1670" i="1" a="1"/>
  <c r="AA1670" i="1" s="1"/>
  <c r="AA1681" i="1" a="1"/>
  <c r="AA1681" i="1" s="1"/>
  <c r="AA1682" i="1" a="1"/>
  <c r="AA1682" i="1" s="1"/>
  <c r="AA1693" i="1" a="1"/>
  <c r="AA1693" i="1" s="1"/>
  <c r="AA1537" i="1" a="1"/>
  <c r="AA1537" i="1" s="1"/>
  <c r="AA1571" i="1" a="1"/>
  <c r="AA1571" i="1" s="1"/>
  <c r="AA1572" i="1" a="1"/>
  <c r="AA1572" i="1" s="1"/>
  <c r="AA1579" i="1" a="1"/>
  <c r="AA1579" i="1" s="1"/>
  <c r="AA1580" i="1" a="1"/>
  <c r="AA1580" i="1" s="1"/>
  <c r="AA1653" i="1" a="1"/>
  <c r="AA1653" i="1" s="1"/>
  <c r="AA1655" i="1" a="1"/>
  <c r="AA1655" i="1" s="1"/>
  <c r="AA1667" i="1" a="1"/>
  <c r="AA1667" i="1" s="1"/>
  <c r="AA1680" i="1" a="1"/>
  <c r="AA1680" i="1" s="1"/>
  <c r="AA1573" i="1" a="1"/>
  <c r="AA1573" i="1" s="1"/>
  <c r="AA1581" i="1" a="1"/>
  <c r="AA1581" i="1" s="1"/>
  <c r="AA1582" i="1" a="1"/>
  <c r="AA1582" i="1" s="1"/>
  <c r="AA1595" i="1" a="1"/>
  <c r="AA1595" i="1" s="1"/>
  <c r="AA1596" i="1" a="1"/>
  <c r="AA1596" i="1" s="1"/>
  <c r="AA1597" i="1" a="1"/>
  <c r="AA1597" i="1" s="1"/>
  <c r="AA1610" i="1" a="1"/>
  <c r="AA1610" i="1" s="1"/>
  <c r="AA1611" i="1" a="1"/>
  <c r="AA1611" i="1" s="1"/>
  <c r="AA1612" i="1" a="1"/>
  <c r="AA1612" i="1" s="1"/>
  <c r="AA1613" i="1" a="1"/>
  <c r="AA1613" i="1" s="1"/>
  <c r="AA1626" i="1" a="1"/>
  <c r="AA1626" i="1" s="1"/>
  <c r="AA1627" i="1" a="1"/>
  <c r="AA1627" i="1" s="1"/>
  <c r="AA1628" i="1" a="1"/>
  <c r="AA1628" i="1" s="1"/>
  <c r="AA1629" i="1" a="1"/>
  <c r="AA1629" i="1" s="1"/>
  <c r="AA1642" i="1" a="1"/>
  <c r="AA1642" i="1" s="1"/>
  <c r="AA1643" i="1" a="1"/>
  <c r="AA1643" i="1" s="1"/>
  <c r="AA1644" i="1" a="1"/>
  <c r="AA1644" i="1" s="1"/>
  <c r="AA1645" i="1" a="1"/>
  <c r="AA1645" i="1" s="1"/>
  <c r="AA1652" i="1" a="1"/>
  <c r="AA1652" i="1" s="1"/>
  <c r="AA1654" i="1" a="1"/>
  <c r="AA1654" i="1" s="1"/>
  <c r="AA1665" i="1" a="1"/>
  <c r="AA1665" i="1" s="1"/>
  <c r="AA1666" i="1" a="1"/>
  <c r="AA1666" i="1" s="1"/>
  <c r="AA1677" i="1" a="1"/>
  <c r="AA1677" i="1" s="1"/>
  <c r="AA1679" i="1" a="1"/>
  <c r="AA1679" i="1" s="1"/>
  <c r="AA1691" i="1" a="1"/>
  <c r="AA1691" i="1" s="1"/>
  <c r="AA1549" i="1" a="1"/>
  <c r="AA1549" i="1" s="1"/>
  <c r="C1549" i="14" s="1"/>
  <c r="AA1551" i="1" a="1"/>
  <c r="AA1551" i="1" s="1"/>
  <c r="AA1553" i="1" a="1"/>
  <c r="AA1553" i="1" s="1"/>
  <c r="AA1555" i="1" a="1"/>
  <c r="AA1555" i="1" s="1"/>
  <c r="AA1557" i="1" a="1"/>
  <c r="AA1557" i="1" s="1"/>
  <c r="AA1559" i="1" a="1"/>
  <c r="AA1559" i="1" s="1"/>
  <c r="AA1561" i="1" a="1"/>
  <c r="AA1561" i="1" s="1"/>
  <c r="AA1563" i="1" a="1"/>
  <c r="AA1563" i="1" s="1"/>
  <c r="AA1565" i="1" a="1"/>
  <c r="AA1565" i="1" s="1"/>
  <c r="C1565" i="14" s="1"/>
  <c r="AA1567" i="1" a="1"/>
  <c r="AA1567" i="1" s="1"/>
  <c r="AA1575" i="1" a="1"/>
  <c r="AA1575" i="1" s="1"/>
  <c r="AA1583" i="1" a="1"/>
  <c r="AA1583" i="1" s="1"/>
  <c r="AA1584" i="1" a="1"/>
  <c r="AA1584" i="1" s="1"/>
  <c r="AA1649" i="1" a="1"/>
  <c r="AA1649" i="1" s="1"/>
  <c r="AA1651" i="1" a="1"/>
  <c r="AA1651" i="1" s="1"/>
  <c r="AA1664" i="1" a="1"/>
  <c r="AA1664" i="1" s="1"/>
  <c r="AA1676" i="1" a="1"/>
  <c r="AA1676" i="1" s="1"/>
  <c r="AA1678" i="1" a="1"/>
  <c r="AA1678" i="1" s="1"/>
  <c r="AA1689" i="1" a="1"/>
  <c r="AA1689" i="1" s="1"/>
  <c r="AA1690" i="1" a="1"/>
  <c r="AA1690" i="1" s="1"/>
  <c r="AA1527" i="1" a="1"/>
  <c r="AA1527" i="1" s="1"/>
  <c r="AA1545" i="1" a="1"/>
  <c r="AA1545" i="1" s="1"/>
  <c r="AA1574" i="1" a="1"/>
  <c r="AA1574" i="1" s="1"/>
  <c r="AA1587" i="1" a="1"/>
  <c r="AA1587" i="1" s="1"/>
  <c r="AA1588" i="1" a="1"/>
  <c r="AA1588" i="1" s="1"/>
  <c r="C1588" i="14" s="1"/>
  <c r="AA1600" i="1" a="1"/>
  <c r="AA1600" i="1" s="1"/>
  <c r="AA1630" i="1" a="1"/>
  <c r="AA1630" i="1" s="1"/>
  <c r="AA1663" i="1" a="1"/>
  <c r="AA1663" i="1" s="1"/>
  <c r="AA1697" i="1" a="1"/>
  <c r="AA1697" i="1" s="1"/>
  <c r="AA1705" i="1" a="1"/>
  <c r="AA1705" i="1" s="1"/>
  <c r="AA1719" i="1" a="1"/>
  <c r="AA1719" i="1" s="1"/>
  <c r="AA1720" i="1" a="1"/>
  <c r="AA1720" i="1" s="1"/>
  <c r="AA1732" i="1" a="1"/>
  <c r="AA1732" i="1" s="1"/>
  <c r="AA1745" i="1" a="1"/>
  <c r="AA1745" i="1" s="1"/>
  <c r="AA1748" i="1" a="1"/>
  <c r="AA1748" i="1" s="1"/>
  <c r="AA1749" i="1" a="1"/>
  <c r="AA1749" i="1" s="1"/>
  <c r="AA1763" i="1" a="1"/>
  <c r="AA1763" i="1" s="1"/>
  <c r="AA1764" i="1" a="1"/>
  <c r="AA1764" i="1" s="1"/>
  <c r="AA1779" i="1" a="1"/>
  <c r="AA1779" i="1" s="1"/>
  <c r="AA1780" i="1" a="1"/>
  <c r="AA1780" i="1" s="1"/>
  <c r="AA1787" i="1" a="1"/>
  <c r="AA1787" i="1" s="1"/>
  <c r="AA1834" i="1" a="1"/>
  <c r="AA1834" i="1" s="1"/>
  <c r="AA1839" i="1" a="1"/>
  <c r="AA1839" i="1" s="1"/>
  <c r="AA1848" i="1" a="1"/>
  <c r="AA1848" i="1" s="1"/>
  <c r="AA1864" i="1" a="1"/>
  <c r="AA1864" i="1" s="1"/>
  <c r="AA1871" i="1" a="1"/>
  <c r="AA1871" i="1" s="1"/>
  <c r="AA1887" i="1" a="1"/>
  <c r="AA1887" i="1" s="1"/>
  <c r="AA1903" i="1" a="1"/>
  <c r="AA1903" i="1" s="1"/>
  <c r="AA1925" i="1" a="1"/>
  <c r="AA1925" i="1" s="1"/>
  <c r="AA1926" i="1" a="1"/>
  <c r="AA1926" i="1" s="1"/>
  <c r="AA1939" i="1" a="1"/>
  <c r="AA1939" i="1" s="1"/>
  <c r="AA1586" i="1" a="1"/>
  <c r="AA1586" i="1" s="1"/>
  <c r="AA1616" i="1" a="1"/>
  <c r="AA1616" i="1" s="1"/>
  <c r="AA1646" i="1" a="1"/>
  <c r="AA1646" i="1" s="1"/>
  <c r="AA1685" i="1" a="1"/>
  <c r="AA1685" i="1" s="1"/>
  <c r="AA1694" i="1" a="1"/>
  <c r="AA1694" i="1" s="1"/>
  <c r="AA1721" i="1" a="1"/>
  <c r="AA1721" i="1" s="1"/>
  <c r="AA1722" i="1" a="1"/>
  <c r="AA1722" i="1" s="1"/>
  <c r="AA1735" i="1" a="1"/>
  <c r="AA1735" i="1" s="1"/>
  <c r="AA1743" i="1" a="1"/>
  <c r="AA1743" i="1" s="1"/>
  <c r="AA1750" i="1" a="1"/>
  <c r="AA1750" i="1" s="1"/>
  <c r="AA1751" i="1" a="1"/>
  <c r="AA1751" i="1" s="1"/>
  <c r="AA1765" i="1" a="1"/>
  <c r="AA1765" i="1" s="1"/>
  <c r="AA1766" i="1" a="1"/>
  <c r="AA1766" i="1" s="1"/>
  <c r="AA1781" i="1" a="1"/>
  <c r="AA1781" i="1" s="1"/>
  <c r="AA1782" i="1" a="1"/>
  <c r="AA1782" i="1" s="1"/>
  <c r="AA1785" i="1" a="1"/>
  <c r="AA1785" i="1" s="1"/>
  <c r="AA1786" i="1" a="1"/>
  <c r="AA1786" i="1" s="1"/>
  <c r="AA1795" i="1" a="1"/>
  <c r="AA1795" i="1" s="1"/>
  <c r="AA1800" i="1" a="1"/>
  <c r="AA1800" i="1" s="1"/>
  <c r="AA1804" i="1" a="1"/>
  <c r="AA1804" i="1" s="1"/>
  <c r="AA1808" i="1" a="1"/>
  <c r="AA1808" i="1" s="1"/>
  <c r="AA1811" i="1" a="1"/>
  <c r="AA1811" i="1" s="1"/>
  <c r="AA1849" i="1" a="1"/>
  <c r="AA1849" i="1" s="1"/>
  <c r="AA1850" i="1" a="1"/>
  <c r="AA1850" i="1" s="1"/>
  <c r="AA1851" i="1" a="1"/>
  <c r="AA1851" i="1" s="1"/>
  <c r="AA1852" i="1" a="1"/>
  <c r="AA1852" i="1" s="1"/>
  <c r="AA1865" i="1" a="1"/>
  <c r="AA1865" i="1" s="1"/>
  <c r="AA1866" i="1" a="1"/>
  <c r="AA1866" i="1" s="1"/>
  <c r="AA1877" i="1" a="1"/>
  <c r="AA1877" i="1" s="1"/>
  <c r="AA1878" i="1" a="1"/>
  <c r="AA1878" i="1" s="1"/>
  <c r="B1878" i="14" s="1"/>
  <c r="AA1888" i="1" a="1"/>
  <c r="AA1888" i="1" s="1"/>
  <c r="AA1904" i="1" a="1"/>
  <c r="AA1904" i="1" s="1"/>
  <c r="AA1915" i="1" a="1"/>
  <c r="AA1915" i="1" s="1"/>
  <c r="AA1916" i="1" a="1"/>
  <c r="AA1916" i="1" s="1"/>
  <c r="AA1927" i="1" a="1"/>
  <c r="AA1927" i="1" s="1"/>
  <c r="AA1940" i="1" a="1"/>
  <c r="AA1940" i="1" s="1"/>
  <c r="AA1632" i="1" a="1"/>
  <c r="AA1632" i="1" s="1"/>
  <c r="AA1692" i="1" a="1"/>
  <c r="AA1692" i="1" s="1"/>
  <c r="AA1695" i="1" a="1"/>
  <c r="AA1695" i="1" s="1"/>
  <c r="AA1699" i="1" a="1"/>
  <c r="AA1699" i="1" s="1"/>
  <c r="AA1723" i="1" a="1"/>
  <c r="AA1723" i="1" s="1"/>
  <c r="AA1724" i="1" a="1"/>
  <c r="AA1724" i="1" s="1"/>
  <c r="AA1731" i="1" a="1"/>
  <c r="AA1731" i="1" s="1"/>
  <c r="AA1742" i="1" a="1"/>
  <c r="AA1742" i="1" s="1"/>
  <c r="AA1744" i="1" a="1"/>
  <c r="AA1744" i="1" s="1"/>
  <c r="AA1752" i="1" a="1"/>
  <c r="AA1752" i="1" s="1"/>
  <c r="AA1767" i="1" a="1"/>
  <c r="AA1767" i="1" s="1"/>
  <c r="AA1768" i="1" a="1"/>
  <c r="AA1768" i="1" s="1"/>
  <c r="AA1783" i="1" a="1"/>
  <c r="AA1783" i="1" s="1"/>
  <c r="AA1784" i="1" a="1"/>
  <c r="AA1784" i="1" s="1"/>
  <c r="AA1794" i="1" a="1"/>
  <c r="AA1794" i="1" s="1"/>
  <c r="AA1799" i="1" a="1"/>
  <c r="AA1799" i="1" s="1"/>
  <c r="AA1835" i="1" a="1"/>
  <c r="AA1835" i="1" s="1"/>
  <c r="AA1840" i="1" a="1"/>
  <c r="AA1840" i="1" s="1"/>
  <c r="AA1853" i="1" a="1"/>
  <c r="AA1853" i="1" s="1"/>
  <c r="AA1854" i="1" a="1"/>
  <c r="AA1854" i="1" s="1"/>
  <c r="AA1867" i="1" a="1"/>
  <c r="AA1867" i="1" s="1"/>
  <c r="AA1872" i="1" a="1"/>
  <c r="AA1872" i="1" s="1"/>
  <c r="AA1889" i="1" a="1"/>
  <c r="AA1889" i="1" s="1"/>
  <c r="AA1890" i="1" a="1"/>
  <c r="AA1890" i="1" s="1"/>
  <c r="AA1891" i="1" a="1"/>
  <c r="AA1891" i="1" s="1"/>
  <c r="AA1892" i="1" a="1"/>
  <c r="AA1892" i="1" s="1"/>
  <c r="AA1905" i="1" a="1"/>
  <c r="AA1905" i="1" s="1"/>
  <c r="AA1906" i="1" a="1"/>
  <c r="AA1906" i="1" s="1"/>
  <c r="AA1907" i="1" a="1"/>
  <c r="AA1907" i="1" s="1"/>
  <c r="AA1908" i="1" a="1"/>
  <c r="AA1908" i="1" s="1"/>
  <c r="AA1917" i="1" a="1"/>
  <c r="AA1917" i="1" s="1"/>
  <c r="AA1918" i="1" a="1"/>
  <c r="AA1918" i="1" s="1"/>
  <c r="AA1928" i="1" a="1"/>
  <c r="AA1928" i="1" s="1"/>
  <c r="AA1599" i="1" a="1"/>
  <c r="AA1599" i="1" s="1"/>
  <c r="AA1648" i="1" a="1"/>
  <c r="AA1648" i="1" s="1"/>
  <c r="AA1660" i="1" a="1"/>
  <c r="AA1660" i="1" s="1"/>
  <c r="AA1673" i="1" a="1"/>
  <c r="AA1673" i="1" s="1"/>
  <c r="AA1707" i="1" a="1"/>
  <c r="AA1707" i="1" s="1"/>
  <c r="AA1709" i="1" a="1"/>
  <c r="AA1709" i="1" s="1"/>
  <c r="AA1726" i="1" a="1"/>
  <c r="AA1726" i="1" s="1"/>
  <c r="AA1728" i="1" a="1"/>
  <c r="AA1728" i="1" s="1"/>
  <c r="AA1734" i="1" a="1"/>
  <c r="AA1734" i="1" s="1"/>
  <c r="AA1740" i="1" a="1"/>
  <c r="AA1740" i="1" s="1"/>
  <c r="AA1741" i="1" a="1"/>
  <c r="AA1741" i="1" s="1"/>
  <c r="AA1753" i="1" a="1"/>
  <c r="AA1753" i="1" s="1"/>
  <c r="AA1754" i="1" a="1"/>
  <c r="AA1754" i="1" s="1"/>
  <c r="AA1755" i="1" a="1"/>
  <c r="AA1755" i="1" s="1"/>
  <c r="AA1769" i="1" a="1"/>
  <c r="AA1769" i="1" s="1"/>
  <c r="AA1770" i="1" a="1"/>
  <c r="AA1770" i="1" s="1"/>
  <c r="AA1793" i="1" a="1"/>
  <c r="AA1793" i="1" s="1"/>
  <c r="AA1798" i="1" a="1"/>
  <c r="AA1798" i="1" s="1"/>
  <c r="AA1803" i="1" a="1"/>
  <c r="AA1803" i="1" s="1"/>
  <c r="AA1836" i="1" a="1"/>
  <c r="AA1836" i="1" s="1"/>
  <c r="AA1855" i="1" a="1"/>
  <c r="AA1855" i="1" s="1"/>
  <c r="AA1868" i="1" a="1"/>
  <c r="AA1868" i="1" s="1"/>
  <c r="AA1873" i="1" a="1"/>
  <c r="AA1873" i="1" s="1"/>
  <c r="AA1879" i="1" a="1"/>
  <c r="AA1879" i="1" s="1"/>
  <c r="AA1893" i="1" a="1"/>
  <c r="AA1893" i="1" s="1"/>
  <c r="AA1894" i="1" a="1"/>
  <c r="AA1894" i="1" s="1"/>
  <c r="AA1909" i="1" a="1"/>
  <c r="AA1909" i="1" s="1"/>
  <c r="AA1910" i="1" a="1"/>
  <c r="AA1910" i="1" s="1"/>
  <c r="AA1585" i="1" a="1"/>
  <c r="AA1585" i="1" s="1"/>
  <c r="AA1615" i="1" a="1"/>
  <c r="AA1615" i="1" s="1"/>
  <c r="AA1661" i="1" a="1"/>
  <c r="AA1661" i="1" s="1"/>
  <c r="AA1711" i="1" a="1"/>
  <c r="AA1711" i="1" s="1"/>
  <c r="AA1712" i="1" a="1"/>
  <c r="AA1712" i="1" s="1"/>
  <c r="AA1730" i="1" a="1"/>
  <c r="AA1730" i="1" s="1"/>
  <c r="AA1738" i="1" a="1"/>
  <c r="AA1738" i="1" s="1"/>
  <c r="AA1739" i="1" a="1"/>
  <c r="AA1739" i="1" s="1"/>
  <c r="AA1756" i="1" a="1"/>
  <c r="AA1756" i="1" s="1"/>
  <c r="AA1757" i="1" a="1"/>
  <c r="AA1757" i="1" s="1"/>
  <c r="AA1771" i="1" a="1"/>
  <c r="AA1771" i="1" s="1"/>
  <c r="AA1772" i="1" a="1"/>
  <c r="AA1772" i="1" s="1"/>
  <c r="AA1792" i="1" a="1"/>
  <c r="AA1792" i="1" s="1"/>
  <c r="AA1797" i="1" a="1"/>
  <c r="AA1797" i="1" s="1"/>
  <c r="AA1807" i="1" a="1"/>
  <c r="AA1807" i="1" s="1"/>
  <c r="AA1810" i="1" a="1"/>
  <c r="AA1810" i="1" s="1"/>
  <c r="AA1841" i="1" a="1"/>
  <c r="AA1841" i="1" s="1"/>
  <c r="AA1842" i="1" a="1"/>
  <c r="AA1842" i="1" s="1"/>
  <c r="AA1856" i="1" a="1"/>
  <c r="AA1856" i="1" s="1"/>
  <c r="AA1874" i="1" a="1"/>
  <c r="AA1874" i="1" s="1"/>
  <c r="AA1880" i="1" a="1"/>
  <c r="AA1880" i="1" s="1"/>
  <c r="AA1895" i="1" a="1"/>
  <c r="AA1895" i="1" s="1"/>
  <c r="AA1911" i="1" a="1"/>
  <c r="AA1911" i="1" s="1"/>
  <c r="AA1920" i="1" a="1"/>
  <c r="AA1920" i="1" s="1"/>
  <c r="AA1933" i="1" a="1"/>
  <c r="AA1933" i="1" s="1"/>
  <c r="AA1934" i="1" a="1"/>
  <c r="AA1934" i="1" s="1"/>
  <c r="AA1601" i="1" a="1"/>
  <c r="AA1601" i="1" s="1"/>
  <c r="AA1631" i="1" a="1"/>
  <c r="AA1631" i="1" s="1"/>
  <c r="AA1650" i="1" a="1"/>
  <c r="AA1650" i="1" s="1"/>
  <c r="AA1674" i="1" a="1"/>
  <c r="AA1674" i="1" s="1"/>
  <c r="AA1687" i="1" a="1"/>
  <c r="AA1687" i="1" s="1"/>
  <c r="AA1698" i="1" a="1"/>
  <c r="AA1698" i="1" s="1"/>
  <c r="AA1700" i="1" a="1"/>
  <c r="AA1700" i="1" s="1"/>
  <c r="AA1713" i="1" a="1"/>
  <c r="AA1713" i="1" s="1"/>
  <c r="AA1714" i="1" a="1"/>
  <c r="AA1714" i="1" s="1"/>
  <c r="AA1733" i="1" a="1"/>
  <c r="AA1733" i="1" s="1"/>
  <c r="AA1758" i="1" a="1"/>
  <c r="AA1758" i="1" s="1"/>
  <c r="AA1773" i="1" a="1"/>
  <c r="AA1773" i="1" s="1"/>
  <c r="AA1774" i="1" a="1"/>
  <c r="AA1774" i="1" s="1"/>
  <c r="AA1802" i="1" a="1"/>
  <c r="AA1802" i="1" s="1"/>
  <c r="AA1813" i="1" a="1"/>
  <c r="AA1813" i="1" s="1"/>
  <c r="AA1814" i="1" a="1"/>
  <c r="AA1814" i="1" s="1"/>
  <c r="AA1815" i="1" a="1"/>
  <c r="AA1815" i="1" s="1"/>
  <c r="AA1821" i="1" a="1"/>
  <c r="AA1821" i="1" s="1"/>
  <c r="AA1822" i="1" a="1"/>
  <c r="AA1822" i="1" s="1"/>
  <c r="AA1823" i="1" a="1"/>
  <c r="AA1823" i="1" s="1"/>
  <c r="AA1824" i="1" a="1"/>
  <c r="AA1824" i="1" s="1"/>
  <c r="AA1825" i="1" a="1"/>
  <c r="AA1825" i="1" s="1"/>
  <c r="AA1826" i="1" a="1"/>
  <c r="AA1826" i="1" s="1"/>
  <c r="AA1837" i="1" a="1"/>
  <c r="AA1837" i="1" s="1"/>
  <c r="AA1843" i="1" a="1"/>
  <c r="AA1843" i="1" s="1"/>
  <c r="AA1844" i="1" a="1"/>
  <c r="AA1844" i="1" s="1"/>
  <c r="AA1857" i="1" a="1"/>
  <c r="AA1857" i="1" s="1"/>
  <c r="AA1858" i="1" a="1"/>
  <c r="AA1858" i="1" s="1"/>
  <c r="AA1859" i="1" a="1"/>
  <c r="AA1859" i="1" s="1"/>
  <c r="AA1860" i="1" a="1"/>
  <c r="AA1860" i="1" s="1"/>
  <c r="AA1869" i="1" a="1"/>
  <c r="AA1869" i="1" s="1"/>
  <c r="AA1881" i="1" a="1"/>
  <c r="AA1881" i="1" s="1"/>
  <c r="AA1882" i="1" a="1"/>
  <c r="AA1882" i="1" s="1"/>
  <c r="AA1883" i="1" a="1"/>
  <c r="AA1883" i="1" s="1"/>
  <c r="AA1896" i="1" a="1"/>
  <c r="AA1896" i="1" s="1"/>
  <c r="AA1912" i="1" a="1"/>
  <c r="AA1912" i="1" s="1"/>
  <c r="AA1921" i="1" a="1"/>
  <c r="AA1921" i="1" s="1"/>
  <c r="AA1922" i="1" a="1"/>
  <c r="AA1922" i="1" s="1"/>
  <c r="AA1935" i="1" a="1"/>
  <c r="AA1935" i="1" s="1"/>
  <c r="AA1614" i="1" a="1"/>
  <c r="AA1614" i="1" s="1"/>
  <c r="AA1633" i="1" a="1"/>
  <c r="AA1633" i="1" s="1"/>
  <c r="AA1662" i="1" a="1"/>
  <c r="AA1662" i="1" s="1"/>
  <c r="AA1702" i="1" a="1"/>
  <c r="AA1702" i="1" s="1"/>
  <c r="C1702" i="14" s="1"/>
  <c r="AA1703" i="1" a="1"/>
  <c r="AA1703" i="1" s="1"/>
  <c r="AA1704" i="1" a="1"/>
  <c r="AA1704" i="1" s="1"/>
  <c r="AA1706" i="1" a="1"/>
  <c r="AA1706" i="1" s="1"/>
  <c r="AA1708" i="1" a="1"/>
  <c r="AA1708" i="1" s="1"/>
  <c r="AA1710" i="1" a="1"/>
  <c r="AA1710" i="1" s="1"/>
  <c r="AA1717" i="1" a="1"/>
  <c r="AA1717" i="1" s="1"/>
  <c r="AA1718" i="1" a="1"/>
  <c r="AA1718" i="1" s="1"/>
  <c r="AA1725" i="1" a="1"/>
  <c r="AA1725" i="1" s="1"/>
  <c r="AA1727" i="1" a="1"/>
  <c r="AA1727" i="1" s="1"/>
  <c r="AA1729" i="1" a="1"/>
  <c r="AA1729" i="1" s="1"/>
  <c r="AA1746" i="1" a="1"/>
  <c r="AA1746" i="1" s="1"/>
  <c r="AA1761" i="1" a="1"/>
  <c r="AA1761" i="1" s="1"/>
  <c r="AA1762" i="1" a="1"/>
  <c r="AA1762" i="1" s="1"/>
  <c r="AA1777" i="1" a="1"/>
  <c r="AA1777" i="1" s="1"/>
  <c r="AA1778" i="1" a="1"/>
  <c r="AA1778" i="1" s="1"/>
  <c r="AA1788" i="1" a="1"/>
  <c r="AA1788" i="1" s="1"/>
  <c r="AA1789" i="1" a="1"/>
  <c r="AA1789" i="1" s="1"/>
  <c r="AA1801" i="1" a="1"/>
  <c r="AA1801" i="1" s="1"/>
  <c r="AA1805" i="1" a="1"/>
  <c r="AA1805" i="1" s="1"/>
  <c r="AA1806" i="1" a="1"/>
  <c r="AA1806" i="1" s="1"/>
  <c r="AA1809" i="1" a="1"/>
  <c r="AA1809" i="1" s="1"/>
  <c r="AA1833" i="1" a="1"/>
  <c r="AA1833" i="1" s="1"/>
  <c r="AA1847" i="1" a="1"/>
  <c r="AA1847" i="1" s="1"/>
  <c r="AA1863" i="1" a="1"/>
  <c r="AA1863" i="1" s="1"/>
  <c r="AA1876" i="1" a="1"/>
  <c r="AA1876" i="1" s="1"/>
  <c r="AA1885" i="1" a="1"/>
  <c r="AA1885" i="1" s="1"/>
  <c r="AA1886" i="1" a="1"/>
  <c r="AA1886" i="1" s="1"/>
  <c r="AA1901" i="1" a="1"/>
  <c r="AA1901" i="1" s="1"/>
  <c r="AA1902" i="1" a="1"/>
  <c r="AA1902" i="1" s="1"/>
  <c r="AA1914" i="1" a="1"/>
  <c r="AA1914" i="1" s="1"/>
  <c r="AA1923" i="1" a="1"/>
  <c r="AA1923" i="1" s="1"/>
  <c r="AA1924" i="1" a="1"/>
  <c r="AA1924" i="1" s="1"/>
  <c r="AA1937" i="1" a="1"/>
  <c r="AA1937" i="1" s="1"/>
  <c r="AA1938" i="1" a="1"/>
  <c r="AA1938" i="1" s="1"/>
  <c r="AA1675" i="1" a="1"/>
  <c r="AA1675" i="1" s="1"/>
  <c r="AA1688" i="1" a="1"/>
  <c r="AA1688" i="1" s="1"/>
  <c r="AA1716" i="1" a="1"/>
  <c r="AA1716" i="1" s="1"/>
  <c r="AA1736" i="1" a="1"/>
  <c r="AA1736" i="1" s="1"/>
  <c r="AA1760" i="1" a="1"/>
  <c r="AA1760" i="1" s="1"/>
  <c r="AA1812" i="1" a="1"/>
  <c r="AA1812" i="1" s="1"/>
  <c r="AA1820" i="1" a="1"/>
  <c r="AA1820" i="1" s="1"/>
  <c r="AA1828" i="1" a="1"/>
  <c r="AA1828" i="1" s="1"/>
  <c r="AA1861" i="1" a="1"/>
  <c r="AA1861" i="1" s="1"/>
  <c r="AA1875" i="1" a="1"/>
  <c r="AA1875" i="1" s="1"/>
  <c r="AA1897" i="1" a="1"/>
  <c r="AA1897" i="1" s="1"/>
  <c r="AA1951" i="1" a="1"/>
  <c r="AA1951" i="1" s="1"/>
  <c r="AA1952" i="1" a="1"/>
  <c r="AA1952" i="1" s="1"/>
  <c r="AA1953" i="1" a="1"/>
  <c r="AA1953" i="1" s="1"/>
  <c r="AA1962" i="1" a="1"/>
  <c r="AA1962" i="1" s="1"/>
  <c r="AA1988" i="1" a="1"/>
  <c r="AA1988" i="1" s="1"/>
  <c r="AA2002" i="1" a="1"/>
  <c r="AA2002" i="1" s="1"/>
  <c r="AA2014" i="1" a="1"/>
  <c r="AA2014" i="1" s="1"/>
  <c r="AA2021" i="1" a="1"/>
  <c r="AA2021" i="1" s="1"/>
  <c r="AA2036" i="1" a="1"/>
  <c r="AA2036" i="1" s="1"/>
  <c r="AA1776" i="1" a="1"/>
  <c r="AA1776" i="1" s="1"/>
  <c r="AA1817" i="1" a="1"/>
  <c r="AA1817" i="1" s="1"/>
  <c r="AA1913" i="1" a="1"/>
  <c r="AA1913" i="1" s="1"/>
  <c r="AA1932" i="1" a="1"/>
  <c r="AA1932" i="1" s="1"/>
  <c r="AA1943" i="1" a="1"/>
  <c r="AA1943" i="1" s="1"/>
  <c r="AA1955" i="1" a="1"/>
  <c r="AA1955" i="1" s="1"/>
  <c r="AA1956" i="1" a="1"/>
  <c r="AA1956" i="1" s="1"/>
  <c r="AA1963" i="1" a="1"/>
  <c r="AA1963" i="1" s="1"/>
  <c r="AA1987" i="1" a="1"/>
  <c r="AA1987" i="1" s="1"/>
  <c r="AA1998" i="1" a="1"/>
  <c r="AA1998" i="1" s="1"/>
  <c r="AA1999" i="1" a="1"/>
  <c r="AA1999" i="1" s="1"/>
  <c r="AA2000" i="1" a="1"/>
  <c r="AA2000" i="1" s="1"/>
  <c r="AA2001" i="1" a="1"/>
  <c r="AA2001" i="1" s="1"/>
  <c r="AA2003" i="1" a="1"/>
  <c r="AA2003" i="1" s="1"/>
  <c r="AA2004" i="1" a="1"/>
  <c r="AA2004" i="1" s="1"/>
  <c r="AA2022" i="1" a="1"/>
  <c r="AA2022" i="1" s="1"/>
  <c r="AA2037" i="1" a="1"/>
  <c r="AA2037" i="1" s="1"/>
  <c r="AA2038" i="1" a="1"/>
  <c r="AA2038" i="1" s="1"/>
  <c r="AA2039" i="1" a="1"/>
  <c r="AA2039" i="1" s="1"/>
  <c r="AA1617" i="1" a="1"/>
  <c r="AA1617" i="1" s="1"/>
  <c r="AA1830" i="1" a="1"/>
  <c r="AA1830" i="1" s="1"/>
  <c r="AA1899" i="1" a="1"/>
  <c r="AA1899" i="1" s="1"/>
  <c r="AA1936" i="1" a="1"/>
  <c r="AA1936" i="1" s="1"/>
  <c r="AA1944" i="1" a="1"/>
  <c r="AA1944" i="1" s="1"/>
  <c r="AA1957" i="1" a="1"/>
  <c r="AA1957" i="1" s="1"/>
  <c r="AA1964" i="1" a="1"/>
  <c r="AA1964" i="1" s="1"/>
  <c r="AA1986" i="1" a="1"/>
  <c r="AA1986" i="1" s="1"/>
  <c r="AA1997" i="1" a="1"/>
  <c r="AA1997" i="1" s="1"/>
  <c r="AA2005" i="1" a="1"/>
  <c r="AA2005" i="1" s="1"/>
  <c r="AA2006" i="1" a="1"/>
  <c r="AA2006" i="1" s="1"/>
  <c r="AA2015" i="1" a="1"/>
  <c r="AA2015" i="1" s="1"/>
  <c r="AA2023" i="1" a="1"/>
  <c r="AA2023" i="1" s="1"/>
  <c r="AA2024" i="1" a="1"/>
  <c r="AA2024" i="1" s="1"/>
  <c r="AA1715" i="1" a="1"/>
  <c r="AA1715" i="1" s="1"/>
  <c r="AA1759" i="1" a="1"/>
  <c r="AA1759" i="1" s="1"/>
  <c r="AA1819" i="1" a="1"/>
  <c r="AA1819" i="1" s="1"/>
  <c r="AA1827" i="1" a="1"/>
  <c r="AA1827" i="1" s="1"/>
  <c r="AA1838" i="1" a="1"/>
  <c r="AA1838" i="1" s="1"/>
  <c r="AA1929" i="1" a="1"/>
  <c r="AA1929" i="1" s="1"/>
  <c r="AA1941" i="1" a="1"/>
  <c r="AA1941" i="1" s="1"/>
  <c r="AA1945" i="1" a="1"/>
  <c r="AA1945" i="1" s="1"/>
  <c r="AA1946" i="1" a="1"/>
  <c r="AA1946" i="1" s="1"/>
  <c r="AA1958" i="1" a="1"/>
  <c r="AA1958" i="1" s="1"/>
  <c r="AA1965" i="1" a="1"/>
  <c r="AA1965" i="1" s="1"/>
  <c r="AA1966" i="1" a="1"/>
  <c r="AA1966" i="1" s="1"/>
  <c r="AA1982" i="1" a="1"/>
  <c r="AA1982" i="1" s="1"/>
  <c r="AA1983" i="1" a="1"/>
  <c r="AA1983" i="1" s="1"/>
  <c r="AA1984" i="1" a="1"/>
  <c r="AA1984" i="1" s="1"/>
  <c r="AA1985" i="1" a="1"/>
  <c r="AA1985" i="1" s="1"/>
  <c r="AA1996" i="1" a="1"/>
  <c r="AA1996" i="1" s="1"/>
  <c r="AA2007" i="1" a="1"/>
  <c r="AA2007" i="1" s="1"/>
  <c r="AA2016" i="1" a="1"/>
  <c r="AA2016" i="1" s="1"/>
  <c r="AA2025" i="1" a="1"/>
  <c r="AA2025" i="1" s="1"/>
  <c r="AA2026" i="1" a="1"/>
  <c r="AA2026" i="1" s="1"/>
  <c r="AA2027" i="1" a="1"/>
  <c r="AA2027" i="1" s="1"/>
  <c r="AA1775" i="1" a="1"/>
  <c r="AA1775" i="1" s="1"/>
  <c r="AA1791" i="1" a="1"/>
  <c r="AA1791" i="1" s="1"/>
  <c r="AA1796" i="1" a="1"/>
  <c r="AA1796" i="1" s="1"/>
  <c r="C1796" i="14" s="1"/>
  <c r="AA1816" i="1" a="1"/>
  <c r="AA1816" i="1" s="1"/>
  <c r="AA1832" i="1" a="1"/>
  <c r="AA1832" i="1" s="1"/>
  <c r="AA1846" i="1" a="1"/>
  <c r="AA1846" i="1" s="1"/>
  <c r="AA1959" i="1" a="1"/>
  <c r="AA1959" i="1" s="1"/>
  <c r="AA1647" i="1" a="1"/>
  <c r="AA1647" i="1" s="1"/>
  <c r="AA1737" i="1" a="1"/>
  <c r="AA1737" i="1" s="1"/>
  <c r="AA1829" i="1" a="1"/>
  <c r="AA1829" i="1" s="1"/>
  <c r="AA1862" i="1" a="1"/>
  <c r="AA1862" i="1" s="1"/>
  <c r="AA1898" i="1" a="1"/>
  <c r="AA1898" i="1" s="1"/>
  <c r="AA1919" i="1" a="1"/>
  <c r="AA1919" i="1" s="1"/>
  <c r="AA1930" i="1" a="1"/>
  <c r="AA1930" i="1" s="1"/>
  <c r="AA1947" i="1" a="1"/>
  <c r="AA1947" i="1" s="1"/>
  <c r="AA1948" i="1" a="1"/>
  <c r="AA1948" i="1" s="1"/>
  <c r="AA1967" i="1" a="1"/>
  <c r="AA1967" i="1" s="1"/>
  <c r="AA1972" i="1" a="1"/>
  <c r="AA1972" i="1" s="1"/>
  <c r="AA1973" i="1" a="1"/>
  <c r="AA1973" i="1" s="1"/>
  <c r="AA1974" i="1" a="1"/>
  <c r="AA1974" i="1" s="1"/>
  <c r="AA1975" i="1" a="1"/>
  <c r="AA1975" i="1" s="1"/>
  <c r="AA1979" i="1" a="1"/>
  <c r="AA1979" i="1" s="1"/>
  <c r="AA1980" i="1" a="1"/>
  <c r="AA1980" i="1" s="1"/>
  <c r="AA1994" i="1" a="1"/>
  <c r="AA1994" i="1" s="1"/>
  <c r="AA2009" i="1" a="1"/>
  <c r="AA2009" i="1" s="1"/>
  <c r="AA2010" i="1" a="1"/>
  <c r="AA2010" i="1" s="1"/>
  <c r="AA2018" i="1" a="1"/>
  <c r="AA2018" i="1" s="1"/>
  <c r="AA2029" i="1" a="1"/>
  <c r="AA2029" i="1" s="1"/>
  <c r="AA2030" i="1" a="1"/>
  <c r="AA2030" i="1" s="1"/>
  <c r="AA2031" i="1" a="1"/>
  <c r="AA2031" i="1" s="1"/>
  <c r="AA1598" i="1" a="1"/>
  <c r="AA1598" i="1" s="1"/>
  <c r="AA1747" i="1" a="1"/>
  <c r="AA1747" i="1" s="1"/>
  <c r="AA1818" i="1" a="1"/>
  <c r="AA1818" i="1" s="1"/>
  <c r="AA1870" i="1" a="1"/>
  <c r="AA1870" i="1" s="1"/>
  <c r="AA1884" i="1" a="1"/>
  <c r="AA1884" i="1" s="1"/>
  <c r="AA1949" i="1" a="1"/>
  <c r="AA1949" i="1" s="1"/>
  <c r="AA1960" i="1" a="1"/>
  <c r="AA1960" i="1" s="1"/>
  <c r="AA1968" i="1" a="1"/>
  <c r="AA1968" i="1" s="1"/>
  <c r="AA1970" i="1" a="1"/>
  <c r="AA1970" i="1" s="1"/>
  <c r="AA1971" i="1" a="1"/>
  <c r="AA1971" i="1" s="1"/>
  <c r="AA1976" i="1" a="1"/>
  <c r="AA1976" i="1" s="1"/>
  <c r="AA1977" i="1" a="1"/>
  <c r="AA1977" i="1" s="1"/>
  <c r="AA1978" i="1" a="1"/>
  <c r="AA1978" i="1" s="1"/>
  <c r="C1978" i="14" s="1"/>
  <c r="AA1990" i="1" a="1"/>
  <c r="AA1990" i="1" s="1"/>
  <c r="AA1991" i="1" a="1"/>
  <c r="AA1991" i="1" s="1"/>
  <c r="AA1992" i="1" a="1"/>
  <c r="AA1992" i="1" s="1"/>
  <c r="AA1993" i="1" a="1"/>
  <c r="AA1993" i="1" s="1"/>
  <c r="AA2011" i="1" a="1"/>
  <c r="AA2011" i="1" s="1"/>
  <c r="AA2032" i="1" a="1"/>
  <c r="AA2032" i="1" s="1"/>
  <c r="AD16" i="1" a="1"/>
  <c r="AD16" i="1" s="1"/>
  <c r="AD18" i="1" a="1"/>
  <c r="AD18" i="1" s="1"/>
  <c r="AD5" i="1" a="1"/>
  <c r="AD5" i="1" s="1"/>
  <c r="AD11" i="1" a="1"/>
  <c r="AD11" i="1" s="1"/>
  <c r="AD14" i="1" a="1"/>
  <c r="AD14" i="1" s="1"/>
  <c r="AD15" i="1" a="1"/>
  <c r="AD15" i="1" s="1"/>
  <c r="AD8" i="1" a="1"/>
  <c r="AD8" i="1" s="1"/>
  <c r="AD13" i="1" a="1"/>
  <c r="AD13" i="1" s="1"/>
  <c r="AD4" i="1" a="1"/>
  <c r="AD4" i="1" s="1"/>
  <c r="AD7" i="1" a="1"/>
  <c r="AD7" i="1" s="1"/>
  <c r="AD10" i="1" a="1"/>
  <c r="AD10" i="1" s="1"/>
  <c r="AD17" i="1" a="1"/>
  <c r="AD17" i="1" s="1"/>
  <c r="AD19" i="1" a="1"/>
  <c r="AD19" i="1" s="1"/>
  <c r="AD12" i="1" a="1"/>
  <c r="AD12" i="1" s="1"/>
  <c r="AD20" i="1" a="1"/>
  <c r="AD20" i="1" s="1"/>
  <c r="AD22" i="1" a="1"/>
  <c r="AD22" i="1" s="1"/>
  <c r="AD23" i="1" a="1"/>
  <c r="AD23" i="1" s="1"/>
  <c r="AD24" i="1" a="1"/>
  <c r="AD24" i="1" s="1"/>
  <c r="C24" i="14" s="1"/>
  <c r="AD25" i="1" a="1"/>
  <c r="AD25" i="1" s="1"/>
  <c r="AD31" i="1" a="1"/>
  <c r="AD31" i="1" s="1"/>
  <c r="AD6" i="1" a="1"/>
  <c r="AD6" i="1" s="1"/>
  <c r="AD28" i="1" a="1"/>
  <c r="AD28" i="1" s="1"/>
  <c r="AD35" i="1" a="1"/>
  <c r="AD35" i="1" s="1"/>
  <c r="AD3" i="1" a="1"/>
  <c r="AD3" i="1" s="1"/>
  <c r="AD33" i="1" a="1"/>
  <c r="AD33" i="1" s="1"/>
  <c r="AD27" i="1" a="1"/>
  <c r="AD27" i="1" s="1"/>
  <c r="C27" i="14" s="1"/>
  <c r="AD30" i="1" a="1"/>
  <c r="AD30" i="1" s="1"/>
  <c r="AD32" i="1" a="1"/>
  <c r="AD32" i="1" s="1"/>
  <c r="AD34" i="1" a="1"/>
  <c r="AD34" i="1" s="1"/>
  <c r="AD39" i="1" a="1"/>
  <c r="AD39" i="1" s="1"/>
  <c r="AD49" i="1" a="1"/>
  <c r="AD49" i="1" s="1"/>
  <c r="AD45" i="1" a="1"/>
  <c r="AD45" i="1" s="1"/>
  <c r="AD38" i="1" a="1"/>
  <c r="AD38" i="1" s="1"/>
  <c r="AD41" i="1" a="1"/>
  <c r="AD41" i="1" s="1"/>
  <c r="AD42" i="1" a="1"/>
  <c r="AD42" i="1" s="1"/>
  <c r="AD48" i="1" a="1"/>
  <c r="AD48" i="1" s="1"/>
  <c r="AD52" i="1" a="1"/>
  <c r="AD52" i="1" s="1"/>
  <c r="AD9" i="1" a="1"/>
  <c r="AD9" i="1" s="1"/>
  <c r="AD43" i="1" a="1"/>
  <c r="AD43" i="1" s="1"/>
  <c r="AD50" i="1" a="1"/>
  <c r="AD50" i="1" s="1"/>
  <c r="AD37" i="1" a="1"/>
  <c r="AD37" i="1" s="1"/>
  <c r="AD44" i="1" a="1"/>
  <c r="AD44" i="1" s="1"/>
  <c r="AD29" i="1" a="1"/>
  <c r="AD29" i="1" s="1"/>
  <c r="AD36" i="1" a="1"/>
  <c r="AD36" i="1" s="1"/>
  <c r="AD47" i="1" a="1"/>
  <c r="AD47" i="1" s="1"/>
  <c r="AD21" i="1" a="1"/>
  <c r="AD21" i="1" s="1"/>
  <c r="AD40" i="1" a="1"/>
  <c r="AD40" i="1" s="1"/>
  <c r="AD51" i="1" a="1"/>
  <c r="AD51" i="1" s="1"/>
  <c r="AD60" i="1" a="1"/>
  <c r="AD60" i="1" s="1"/>
  <c r="AD62" i="1" a="1"/>
  <c r="AD62" i="1" s="1"/>
  <c r="AD64" i="1" a="1"/>
  <c r="AD64" i="1" s="1"/>
  <c r="AD66" i="1" a="1"/>
  <c r="AD66" i="1" s="1"/>
  <c r="AD68" i="1" a="1"/>
  <c r="AD68" i="1" s="1"/>
  <c r="AD53" i="1" a="1"/>
  <c r="AD53" i="1" s="1"/>
  <c r="AD55" i="1" a="1"/>
  <c r="AD55" i="1" s="1"/>
  <c r="AD57" i="1" a="1"/>
  <c r="AD57" i="1" s="1"/>
  <c r="AD26" i="1" a="1"/>
  <c r="AD26" i="1" s="1"/>
  <c r="AD46" i="1" a="1"/>
  <c r="AD46" i="1" s="1"/>
  <c r="B46" i="14" s="1"/>
  <c r="AD59" i="1" a="1"/>
  <c r="AD59" i="1" s="1"/>
  <c r="AD61" i="1" a="1"/>
  <c r="AD61" i="1" s="1"/>
  <c r="AD63" i="1" a="1"/>
  <c r="AD63" i="1" s="1"/>
  <c r="AD65" i="1" a="1"/>
  <c r="AD65" i="1" s="1"/>
  <c r="AD67" i="1" a="1"/>
  <c r="AD67" i="1" s="1"/>
  <c r="AD69" i="1" a="1"/>
  <c r="AD69" i="1" s="1"/>
  <c r="AD73" i="1" a="1"/>
  <c r="AD73" i="1" s="1"/>
  <c r="AD75" i="1" a="1"/>
  <c r="AD75" i="1" s="1"/>
  <c r="AD54" i="1" a="1"/>
  <c r="AD54" i="1" s="1"/>
  <c r="AD83" i="1" a="1"/>
  <c r="AD83" i="1" s="1"/>
  <c r="AD56" i="1" a="1"/>
  <c r="AD56" i="1" s="1"/>
  <c r="AD58" i="1" a="1"/>
  <c r="AD58" i="1" s="1"/>
  <c r="AD79" i="1" a="1"/>
  <c r="AD79" i="1" s="1"/>
  <c r="AD84" i="1" a="1"/>
  <c r="AD84" i="1" s="1"/>
  <c r="AD85" i="1" a="1"/>
  <c r="AD85" i="1" s="1"/>
  <c r="AD71" i="1" a="1"/>
  <c r="AD71" i="1" s="1"/>
  <c r="AD72" i="1" a="1"/>
  <c r="AD72" i="1" s="1"/>
  <c r="AD74" i="1" a="1"/>
  <c r="AD74" i="1" s="1"/>
  <c r="AD76" i="1" a="1"/>
  <c r="AD76" i="1" s="1"/>
  <c r="AD78" i="1" a="1"/>
  <c r="AD78" i="1" s="1"/>
  <c r="AD80" i="1" a="1"/>
  <c r="AD80" i="1" s="1"/>
  <c r="AD86" i="1" a="1"/>
  <c r="AD86" i="1" s="1"/>
  <c r="AD81" i="1" a="1"/>
  <c r="AD81" i="1" s="1"/>
  <c r="AD82" i="1" a="1"/>
  <c r="AD82" i="1" s="1"/>
  <c r="AD91" i="1" a="1"/>
  <c r="AD91" i="1" s="1"/>
  <c r="AD99" i="1" a="1"/>
  <c r="AD99" i="1" s="1"/>
  <c r="AD101" i="1" a="1"/>
  <c r="AD101" i="1" s="1"/>
  <c r="AD103" i="1" a="1"/>
  <c r="AD103" i="1" s="1"/>
  <c r="AD105" i="1" a="1"/>
  <c r="AD105" i="1" s="1"/>
  <c r="AD107" i="1" a="1"/>
  <c r="AD107" i="1" s="1"/>
  <c r="AD109" i="1" a="1"/>
  <c r="AD109" i="1" s="1"/>
  <c r="AD111" i="1" a="1"/>
  <c r="AD111" i="1" s="1"/>
  <c r="AD77" i="1" a="1"/>
  <c r="AD77" i="1" s="1"/>
  <c r="AD90" i="1" a="1"/>
  <c r="AD90" i="1" s="1"/>
  <c r="AD95" i="1" a="1"/>
  <c r="AD95" i="1" s="1"/>
  <c r="AD96" i="1" a="1"/>
  <c r="AD96" i="1" s="1"/>
  <c r="AD116" i="1" a="1"/>
  <c r="AD116" i="1" s="1"/>
  <c r="AD94" i="1" a="1"/>
  <c r="AD94" i="1" s="1"/>
  <c r="AD115" i="1" a="1"/>
  <c r="AD115" i="1" s="1"/>
  <c r="AD89" i="1" a="1"/>
  <c r="AD89" i="1" s="1"/>
  <c r="AD93" i="1" a="1"/>
  <c r="AD93" i="1" s="1"/>
  <c r="AD97" i="1" a="1"/>
  <c r="AD97" i="1" s="1"/>
  <c r="AD98" i="1" a="1"/>
  <c r="AD98" i="1" s="1"/>
  <c r="AD100" i="1" a="1"/>
  <c r="AD100" i="1" s="1"/>
  <c r="AD102" i="1" a="1"/>
  <c r="AD102" i="1" s="1"/>
  <c r="AD104" i="1" a="1"/>
  <c r="AD104" i="1" s="1"/>
  <c r="AD106" i="1" a="1"/>
  <c r="AD106" i="1" s="1"/>
  <c r="AD108" i="1" a="1"/>
  <c r="AD108" i="1" s="1"/>
  <c r="AD110" i="1" a="1"/>
  <c r="AD110" i="1" s="1"/>
  <c r="AD112" i="1" a="1"/>
  <c r="AD112" i="1" s="1"/>
  <c r="AD114" i="1" a="1"/>
  <c r="AD114" i="1" s="1"/>
  <c r="AD70" i="1" a="1"/>
  <c r="AD70" i="1" s="1"/>
  <c r="AD87" i="1" a="1"/>
  <c r="AD87" i="1" s="1"/>
  <c r="AD88" i="1" a="1"/>
  <c r="AD88" i="1" s="1"/>
  <c r="AD127" i="1" a="1"/>
  <c r="AD127" i="1" s="1"/>
  <c r="AD134" i="1" a="1"/>
  <c r="AD134" i="1" s="1"/>
  <c r="AD141" i="1" a="1"/>
  <c r="AD141" i="1" s="1"/>
  <c r="AD118" i="1" a="1"/>
  <c r="AD118" i="1" s="1"/>
  <c r="AD135" i="1" a="1"/>
  <c r="AD135" i="1" s="1"/>
  <c r="AD137" i="1" a="1"/>
  <c r="AD137" i="1" s="1"/>
  <c r="AD140" i="1" a="1"/>
  <c r="AD140" i="1" s="1"/>
  <c r="AD145" i="1" a="1"/>
  <c r="AD145" i="1" s="1"/>
  <c r="AD121" i="1" a="1"/>
  <c r="AD121" i="1" s="1"/>
  <c r="AD125" i="1" a="1"/>
  <c r="AD125" i="1" s="1"/>
  <c r="AD131" i="1" a="1"/>
  <c r="AD131" i="1" s="1"/>
  <c r="AD133" i="1" a="1"/>
  <c r="AD133" i="1" s="1"/>
  <c r="AD136" i="1" a="1"/>
  <c r="AD136" i="1" s="1"/>
  <c r="AD139" i="1" a="1"/>
  <c r="AD139" i="1" s="1"/>
  <c r="AD123" i="1" a="1"/>
  <c r="AD123" i="1" s="1"/>
  <c r="AD124" i="1" a="1"/>
  <c r="AD124" i="1" s="1"/>
  <c r="AD132" i="1" a="1"/>
  <c r="AD132" i="1" s="1"/>
  <c r="AD138" i="1" a="1"/>
  <c r="AD138" i="1" s="1"/>
  <c r="AD144" i="1" a="1"/>
  <c r="AD144" i="1" s="1"/>
  <c r="AD120" i="1" a="1"/>
  <c r="AD120" i="1" s="1"/>
  <c r="AD130" i="1" a="1"/>
  <c r="AD130" i="1" s="1"/>
  <c r="AD92" i="1" a="1"/>
  <c r="AD92" i="1" s="1"/>
  <c r="AD117" i="1" a="1"/>
  <c r="AD117" i="1" s="1"/>
  <c r="AD143" i="1" a="1"/>
  <c r="AD143" i="1" s="1"/>
  <c r="AD113" i="1" a="1"/>
  <c r="AD113" i="1" s="1"/>
  <c r="AD119" i="1" a="1"/>
  <c r="AD119" i="1" s="1"/>
  <c r="AD122" i="1" a="1"/>
  <c r="AD122" i="1" s="1"/>
  <c r="AD126" i="1" a="1"/>
  <c r="AD126" i="1" s="1"/>
  <c r="AD128" i="1" a="1"/>
  <c r="AD128" i="1" s="1"/>
  <c r="AD154" i="1" a="1"/>
  <c r="AD154" i="1" s="1"/>
  <c r="AD159" i="1" a="1"/>
  <c r="AD159" i="1" s="1"/>
  <c r="AD163" i="1" a="1"/>
  <c r="AD163" i="1" s="1"/>
  <c r="AD164" i="1" a="1"/>
  <c r="AD164" i="1" s="1"/>
  <c r="AD149" i="1" a="1"/>
  <c r="AD149" i="1" s="1"/>
  <c r="AD165" i="1" a="1"/>
  <c r="AD165" i="1" s="1"/>
  <c r="AD147" i="1" a="1"/>
  <c r="AD147" i="1" s="1"/>
  <c r="AD148" i="1" a="1"/>
  <c r="AD148" i="1" s="1"/>
  <c r="AD150" i="1" a="1"/>
  <c r="AD150" i="1" s="1"/>
  <c r="AD153" i="1" a="1"/>
  <c r="AD153" i="1" s="1"/>
  <c r="AD157" i="1" a="1"/>
  <c r="AD157" i="1" s="1"/>
  <c r="AD160" i="1" a="1"/>
  <c r="AD160" i="1" s="1"/>
  <c r="AD161" i="1" a="1"/>
  <c r="AD161" i="1" s="1"/>
  <c r="AD162" i="1" a="1"/>
  <c r="AD162" i="1" s="1"/>
  <c r="AD171" i="1" a="1"/>
  <c r="AD171" i="1" s="1"/>
  <c r="AD172" i="1" a="1"/>
  <c r="AD172" i="1" s="1"/>
  <c r="AD152" i="1" a="1"/>
  <c r="AD152" i="1" s="1"/>
  <c r="AD158" i="1" a="1"/>
  <c r="AD158" i="1" s="1"/>
  <c r="AD146" i="1" a="1"/>
  <c r="AD146" i="1" s="1"/>
  <c r="AD151" i="1" a="1"/>
  <c r="AD151" i="1" s="1"/>
  <c r="AD156" i="1" a="1"/>
  <c r="AD156" i="1" s="1"/>
  <c r="AD168" i="1" a="1"/>
  <c r="AD168" i="1" s="1"/>
  <c r="AD169" i="1" a="1"/>
  <c r="AD169" i="1" s="1"/>
  <c r="AD173" i="1" a="1"/>
  <c r="AD173" i="1" s="1"/>
  <c r="AD170" i="1" a="1"/>
  <c r="AD170" i="1" s="1"/>
  <c r="AD174" i="1" a="1"/>
  <c r="AD174" i="1" s="1"/>
  <c r="AD155" i="1" a="1"/>
  <c r="AD155" i="1" s="1"/>
  <c r="AD167" i="1" a="1"/>
  <c r="AD167" i="1" s="1"/>
  <c r="AD177" i="1" a="1"/>
  <c r="AD177" i="1" s="1"/>
  <c r="AD180" i="1" a="1"/>
  <c r="AD180" i="1" s="1"/>
  <c r="AD183" i="1" a="1"/>
  <c r="AD183" i="1" s="1"/>
  <c r="AD189" i="1" a="1"/>
  <c r="AD189" i="1" s="1"/>
  <c r="AD197" i="1" a="1"/>
  <c r="AD197" i="1" s="1"/>
  <c r="AD200" i="1" a="1"/>
  <c r="AD200" i="1" s="1"/>
  <c r="AD181" i="1" a="1"/>
  <c r="AD181" i="1" s="1"/>
  <c r="AD182" i="1" a="1"/>
  <c r="AD182" i="1" s="1"/>
  <c r="AD188" i="1" a="1"/>
  <c r="AD188" i="1" s="1"/>
  <c r="AD193" i="1" a="1"/>
  <c r="AD193" i="1" s="1"/>
  <c r="AD196" i="1" a="1"/>
  <c r="AD196" i="1" s="1"/>
  <c r="AD129" i="1" a="1"/>
  <c r="AD129" i="1" s="1"/>
  <c r="AD142" i="1" a="1"/>
  <c r="AD142" i="1" s="1"/>
  <c r="AD192" i="1" a="1"/>
  <c r="AD192" i="1" s="1"/>
  <c r="AD199" i="1" a="1"/>
  <c r="AD199" i="1" s="1"/>
  <c r="AD176" i="1" a="1"/>
  <c r="AD176" i="1" s="1"/>
  <c r="AD187" i="1" a="1"/>
  <c r="AD187" i="1" s="1"/>
  <c r="C187" i="14" s="1"/>
  <c r="AD178" i="1" a="1"/>
  <c r="AD178" i="1" s="1"/>
  <c r="AD186" i="1" a="1"/>
  <c r="AD186" i="1" s="1"/>
  <c r="AD191" i="1" a="1"/>
  <c r="AD191" i="1" s="1"/>
  <c r="AD195" i="1" a="1"/>
  <c r="AD195" i="1" s="1"/>
  <c r="AD190" i="1" a="1"/>
  <c r="AD190" i="1" s="1"/>
  <c r="AD198" i="1" a="1"/>
  <c r="AD198" i="1" s="1"/>
  <c r="AD166" i="1" a="1"/>
  <c r="AD166" i="1" s="1"/>
  <c r="AD175" i="1" a="1"/>
  <c r="AD175" i="1" s="1"/>
  <c r="B175" i="14" s="1"/>
  <c r="AD185" i="1" a="1"/>
  <c r="AD185" i="1" s="1"/>
  <c r="AD194" i="1" a="1"/>
  <c r="AD194" i="1" s="1"/>
  <c r="AD201" i="1" a="1"/>
  <c r="AD201" i="1" s="1"/>
  <c r="AD179" i="1" a="1"/>
  <c r="AD179" i="1" s="1"/>
  <c r="AD207" i="1" a="1"/>
  <c r="AD207" i="1" s="1"/>
  <c r="AD222" i="1" a="1"/>
  <c r="AD222" i="1" s="1"/>
  <c r="AD227" i="1" a="1"/>
  <c r="AD227" i="1" s="1"/>
  <c r="AD231" i="1" a="1"/>
  <c r="AD231" i="1" s="1"/>
  <c r="AD204" i="1" a="1"/>
  <c r="AD204" i="1" s="1"/>
  <c r="AD206" i="1" a="1"/>
  <c r="AD206" i="1" s="1"/>
  <c r="AD208" i="1" a="1"/>
  <c r="AD208" i="1" s="1"/>
  <c r="AD226" i="1" a="1"/>
  <c r="AD226" i="1" s="1"/>
  <c r="AD184" i="1" a="1"/>
  <c r="AD184" i="1" s="1"/>
  <c r="AD209" i="1" a="1"/>
  <c r="AD209" i="1" s="1"/>
  <c r="AD210" i="1" a="1"/>
  <c r="AD210" i="1" s="1"/>
  <c r="AD212" i="1" a="1"/>
  <c r="AD212" i="1" s="1"/>
  <c r="AD213" i="1" a="1"/>
  <c r="AD213" i="1" s="1"/>
  <c r="AD215" i="1" a="1"/>
  <c r="AD215" i="1" s="1"/>
  <c r="AD202" i="1" a="1"/>
  <c r="AD202" i="1" s="1"/>
  <c r="AD216" i="1" a="1"/>
  <c r="AD216" i="1" s="1"/>
  <c r="AD217" i="1" a="1"/>
  <c r="AD217" i="1" s="1"/>
  <c r="AD218" i="1" a="1"/>
  <c r="AD218" i="1" s="1"/>
  <c r="AD220" i="1" a="1"/>
  <c r="AD220" i="1" s="1"/>
  <c r="AD224" i="1" a="1"/>
  <c r="AD224" i="1" s="1"/>
  <c r="AD225" i="1" a="1"/>
  <c r="AD225" i="1" s="1"/>
  <c r="AD203" i="1" a="1"/>
  <c r="AD203" i="1" s="1"/>
  <c r="AD219" i="1" a="1"/>
  <c r="AD219" i="1" s="1"/>
  <c r="AD233" i="1" a="1"/>
  <c r="AD233" i="1" s="1"/>
  <c r="AD228" i="1" a="1"/>
  <c r="AD228" i="1" s="1"/>
  <c r="AD236" i="1" a="1"/>
  <c r="AD236" i="1" s="1"/>
  <c r="AD240" i="1" a="1"/>
  <c r="AD240" i="1" s="1"/>
  <c r="AD241" i="1" a="1"/>
  <c r="AD241" i="1" s="1"/>
  <c r="AD245" i="1" a="1"/>
  <c r="AD245" i="1" s="1"/>
  <c r="AD247" i="1" a="1"/>
  <c r="AD247" i="1" s="1"/>
  <c r="AD258" i="1" a="1"/>
  <c r="AD258" i="1" s="1"/>
  <c r="AD214" i="1" a="1"/>
  <c r="AD214" i="1" s="1"/>
  <c r="AD235" i="1" a="1"/>
  <c r="AD235" i="1" s="1"/>
  <c r="AD221" i="1" a="1"/>
  <c r="AD221" i="1" s="1"/>
  <c r="AD230" i="1" a="1"/>
  <c r="AD230" i="1" s="1"/>
  <c r="AD244" i="1" a="1"/>
  <c r="AD244" i="1" s="1"/>
  <c r="AD249" i="1" a="1"/>
  <c r="AD249" i="1" s="1"/>
  <c r="AD253" i="1" a="1"/>
  <c r="AD253" i="1" s="1"/>
  <c r="AD239" i="1" a="1"/>
  <c r="AD239" i="1" s="1"/>
  <c r="AD211" i="1" a="1"/>
  <c r="AD211" i="1" s="1"/>
  <c r="AD229" i="1" a="1"/>
  <c r="AD229" i="1" s="1"/>
  <c r="AD234" i="1" a="1"/>
  <c r="AD234" i="1" s="1"/>
  <c r="AD238" i="1" a="1"/>
  <c r="AD238" i="1" s="1"/>
  <c r="AD243" i="1" a="1"/>
  <c r="AD243" i="1" s="1"/>
  <c r="AD205" i="1" a="1"/>
  <c r="AD205" i="1" s="1"/>
  <c r="AD223" i="1" a="1"/>
  <c r="AD223" i="1" s="1"/>
  <c r="AD242" i="1" a="1"/>
  <c r="AD242" i="1" s="1"/>
  <c r="AD248" i="1" a="1"/>
  <c r="AD248" i="1" s="1"/>
  <c r="AD250" i="1" a="1"/>
  <c r="AD250" i="1" s="1"/>
  <c r="AD251" i="1" a="1"/>
  <c r="AD251" i="1" s="1"/>
  <c r="AD252" i="1" a="1"/>
  <c r="AD252" i="1" s="1"/>
  <c r="AD256" i="1" a="1"/>
  <c r="AD256" i="1" s="1"/>
  <c r="AD259" i="1" a="1"/>
  <c r="AD259" i="1" s="1"/>
  <c r="AD255" i="1" a="1"/>
  <c r="AD255" i="1" s="1"/>
  <c r="AD246" i="1" a="1"/>
  <c r="AD246" i="1" s="1"/>
  <c r="AD257" i="1" a="1"/>
  <c r="AD257" i="1" s="1"/>
  <c r="AD262" i="1" a="1"/>
  <c r="AD262" i="1" s="1"/>
  <c r="AD274" i="1" a="1"/>
  <c r="AD274" i="1" s="1"/>
  <c r="AD261" i="1" a="1"/>
  <c r="AD261" i="1" s="1"/>
  <c r="AD275" i="1" a="1"/>
  <c r="AD275" i="1" s="1"/>
  <c r="AD279" i="1" a="1"/>
  <c r="AD279" i="1" s="1"/>
  <c r="AD281" i="1" a="1"/>
  <c r="AD281" i="1" s="1"/>
  <c r="AD283" i="1" a="1"/>
  <c r="AD283" i="1" s="1"/>
  <c r="AD265" i="1" a="1"/>
  <c r="AD265" i="1" s="1"/>
  <c r="AD271" i="1" a="1"/>
  <c r="AD271" i="1" s="1"/>
  <c r="AD280" i="1" a="1"/>
  <c r="AD280" i="1" s="1"/>
  <c r="AD285" i="1" a="1"/>
  <c r="AD285" i="1" s="1"/>
  <c r="AD287" i="1" a="1"/>
  <c r="AD287" i="1" s="1"/>
  <c r="C287" i="14" s="1"/>
  <c r="AD237" i="1" a="1"/>
  <c r="AD237" i="1" s="1"/>
  <c r="AD268" i="1" a="1"/>
  <c r="AD268" i="1" s="1"/>
  <c r="AD269" i="1" a="1"/>
  <c r="AD269" i="1" s="1"/>
  <c r="AD270" i="1" a="1"/>
  <c r="AD270" i="1" s="1"/>
  <c r="AD278" i="1" a="1"/>
  <c r="AD278" i="1" s="1"/>
  <c r="AD284" i="1" a="1"/>
  <c r="AD284" i="1" s="1"/>
  <c r="AD254" i="1" a="1"/>
  <c r="AD254" i="1" s="1"/>
  <c r="AD260" i="1" a="1"/>
  <c r="AD260" i="1" s="1"/>
  <c r="AD264" i="1" a="1"/>
  <c r="AD264" i="1" s="1"/>
  <c r="AD267" i="1" a="1"/>
  <c r="AD267" i="1" s="1"/>
  <c r="AD272" i="1" a="1"/>
  <c r="AD272" i="1" s="1"/>
  <c r="AD286" i="1" a="1"/>
  <c r="AD286" i="1" s="1"/>
  <c r="AD306" i="1" a="1"/>
  <c r="AD306" i="1" s="1"/>
  <c r="AD310" i="1" a="1"/>
  <c r="AD310" i="1" s="1"/>
  <c r="AD317" i="1" a="1"/>
  <c r="AD317" i="1" s="1"/>
  <c r="AD330" i="1" a="1"/>
  <c r="AD330" i="1" s="1"/>
  <c r="AD276" i="1" a="1"/>
  <c r="AD276" i="1" s="1"/>
  <c r="AD299" i="1" a="1"/>
  <c r="AD299" i="1" s="1"/>
  <c r="AD322" i="1" a="1"/>
  <c r="AD322" i="1" s="1"/>
  <c r="AD327" i="1" a="1"/>
  <c r="AD327" i="1" s="1"/>
  <c r="AD336" i="1" a="1"/>
  <c r="AD336" i="1" s="1"/>
  <c r="AD344" i="1" a="1"/>
  <c r="AD344" i="1" s="1"/>
  <c r="AD263" i="1" a="1"/>
  <c r="AD263" i="1" s="1"/>
  <c r="AD288" i="1" a="1"/>
  <c r="AD288" i="1" s="1"/>
  <c r="AD290" i="1" a="1"/>
  <c r="AD290" i="1" s="1"/>
  <c r="AD292" i="1" a="1"/>
  <c r="AD292" i="1" s="1"/>
  <c r="AD294" i="1" a="1"/>
  <c r="AD294" i="1" s="1"/>
  <c r="AD296" i="1" a="1"/>
  <c r="AD296" i="1" s="1"/>
  <c r="AD298" i="1" a="1"/>
  <c r="AD298" i="1" s="1"/>
  <c r="AD319" i="1" a="1"/>
  <c r="AD319" i="1" s="1"/>
  <c r="AD324" i="1" a="1"/>
  <c r="AD324" i="1" s="1"/>
  <c r="AD332" i="1" a="1"/>
  <c r="AD332" i="1" s="1"/>
  <c r="AD339" i="1" a="1"/>
  <c r="AD339" i="1" s="1"/>
  <c r="AD307" i="1" a="1"/>
  <c r="AD307" i="1" s="1"/>
  <c r="AD316" i="1" a="1"/>
  <c r="AD316" i="1" s="1"/>
  <c r="AD329" i="1" a="1"/>
  <c r="AD329" i="1" s="1"/>
  <c r="AD335" i="1" a="1"/>
  <c r="AD335" i="1" s="1"/>
  <c r="AD342" i="1" a="1"/>
  <c r="AD342" i="1" s="1"/>
  <c r="AD266" i="1" a="1"/>
  <c r="AD266" i="1" s="1"/>
  <c r="AD303" i="1" a="1"/>
  <c r="AD303" i="1" s="1"/>
  <c r="AD315" i="1" a="1"/>
  <c r="AD315" i="1" s="1"/>
  <c r="AD282" i="1" a="1"/>
  <c r="AD282" i="1" s="1"/>
  <c r="AD289" i="1" a="1"/>
  <c r="AD289" i="1" s="1"/>
  <c r="AD291" i="1" a="1"/>
  <c r="AD291" i="1" s="1"/>
  <c r="AD293" i="1" a="1"/>
  <c r="AD293" i="1" s="1"/>
  <c r="AD295" i="1" a="1"/>
  <c r="AD295" i="1" s="1"/>
  <c r="AD297" i="1" a="1"/>
  <c r="AD297" i="1" s="1"/>
  <c r="AD300" i="1" a="1"/>
  <c r="AD300" i="1" s="1"/>
  <c r="AD304" i="1" a="1"/>
  <c r="AD304" i="1" s="1"/>
  <c r="AD305" i="1" a="1"/>
  <c r="AD305" i="1" s="1"/>
  <c r="AD309" i="1" a="1"/>
  <c r="AD309" i="1" s="1"/>
  <c r="AD312" i="1" a="1"/>
  <c r="AD312" i="1" s="1"/>
  <c r="AD313" i="1" a="1"/>
  <c r="AD313" i="1" s="1"/>
  <c r="AD314" i="1" a="1"/>
  <c r="AD314" i="1" s="1"/>
  <c r="AD318" i="1" a="1"/>
  <c r="AD318" i="1" s="1"/>
  <c r="AD323" i="1" a="1"/>
  <c r="AD323" i="1" s="1"/>
  <c r="AD328" i="1" a="1"/>
  <c r="AD328" i="1" s="1"/>
  <c r="AD337" i="1" a="1"/>
  <c r="AD337" i="1" s="1"/>
  <c r="AD345" i="1" a="1"/>
  <c r="AD345" i="1" s="1"/>
  <c r="AD232" i="1" a="1"/>
  <c r="AD232" i="1" s="1"/>
  <c r="AD369" i="1" a="1"/>
  <c r="AD369" i="1" s="1"/>
  <c r="AD376" i="1" a="1"/>
  <c r="AD376" i="1" s="1"/>
  <c r="AD383" i="1" a="1"/>
  <c r="AD383" i="1" s="1"/>
  <c r="AD384" i="1" a="1"/>
  <c r="AD384" i="1" s="1"/>
  <c r="AD326" i="1" a="1"/>
  <c r="AD326" i="1" s="1"/>
  <c r="AD334" i="1" a="1"/>
  <c r="AD334" i="1" s="1"/>
  <c r="AD338" i="1" a="1"/>
  <c r="AD338" i="1" s="1"/>
  <c r="AD346" i="1" a="1"/>
  <c r="AD346" i="1" s="1"/>
  <c r="AD347" i="1" a="1"/>
  <c r="AD347" i="1" s="1"/>
  <c r="AD352" i="1" a="1"/>
  <c r="AD352" i="1" s="1"/>
  <c r="AD354" i="1" a="1"/>
  <c r="AD354" i="1" s="1"/>
  <c r="AD358" i="1" a="1"/>
  <c r="AD358" i="1" s="1"/>
  <c r="AD390" i="1" a="1"/>
  <c r="AD390" i="1" s="1"/>
  <c r="AD343" i="1" a="1"/>
  <c r="AD343" i="1" s="1"/>
  <c r="AD375" i="1" a="1"/>
  <c r="AD375" i="1" s="1"/>
  <c r="AD391" i="1" a="1"/>
  <c r="AD391" i="1" s="1"/>
  <c r="AD301" i="1" a="1"/>
  <c r="AD301" i="1" s="1"/>
  <c r="AD333" i="1" a="1"/>
  <c r="AD333" i="1" s="1"/>
  <c r="AD350" i="1" a="1"/>
  <c r="AD350" i="1" s="1"/>
  <c r="AD357" i="1" a="1"/>
  <c r="AD357" i="1" s="1"/>
  <c r="AD364" i="1" a="1"/>
  <c r="AD364" i="1" s="1"/>
  <c r="AD374" i="1" a="1"/>
  <c r="AD374" i="1" s="1"/>
  <c r="AD302" i="1" a="1"/>
  <c r="AD302" i="1" s="1"/>
  <c r="AD321" i="1" a="1"/>
  <c r="AD321" i="1" s="1"/>
  <c r="AD325" i="1" a="1"/>
  <c r="AD325" i="1" s="1"/>
  <c r="AD341" i="1" a="1"/>
  <c r="AD341" i="1" s="1"/>
  <c r="AD348" i="1" a="1"/>
  <c r="AD348" i="1" s="1"/>
  <c r="AD349" i="1" a="1"/>
  <c r="AD349" i="1" s="1"/>
  <c r="AD353" i="1" a="1"/>
  <c r="AD353" i="1" s="1"/>
  <c r="AD356" i="1" a="1"/>
  <c r="AD356" i="1" s="1"/>
  <c r="AD308" i="1" a="1"/>
  <c r="AD308" i="1" s="1"/>
  <c r="AD311" i="1" a="1"/>
  <c r="AD311" i="1" s="1"/>
  <c r="AD351" i="1" a="1"/>
  <c r="AD351" i="1" s="1"/>
  <c r="AD362" i="1" a="1"/>
  <c r="AD362" i="1" s="1"/>
  <c r="AD365" i="1" a="1"/>
  <c r="AD365" i="1" s="1"/>
  <c r="AD372" i="1" a="1"/>
  <c r="AD372" i="1" s="1"/>
  <c r="AD373" i="1" a="1"/>
  <c r="AD373" i="1" s="1"/>
  <c r="AD381" i="1" a="1"/>
  <c r="AD381" i="1" s="1"/>
  <c r="AD385" i="1" a="1"/>
  <c r="AD385" i="1" s="1"/>
  <c r="AD386" i="1" a="1"/>
  <c r="AD386" i="1" s="1"/>
  <c r="AD387" i="1" a="1"/>
  <c r="AD387" i="1" s="1"/>
  <c r="AD273" i="1" a="1"/>
  <c r="AD273" i="1" s="1"/>
  <c r="AD331" i="1" a="1"/>
  <c r="AD331" i="1" s="1"/>
  <c r="AD340" i="1" a="1"/>
  <c r="AD340" i="1" s="1"/>
  <c r="AD355" i="1" a="1"/>
  <c r="AD355" i="1" s="1"/>
  <c r="AD359" i="1" a="1"/>
  <c r="AD359" i="1" s="1"/>
  <c r="AD360" i="1" a="1"/>
  <c r="AD360" i="1" s="1"/>
  <c r="AD361" i="1" a="1"/>
  <c r="AD361" i="1" s="1"/>
  <c r="AD366" i="1" a="1"/>
  <c r="AD366" i="1" s="1"/>
  <c r="AD371" i="1" a="1"/>
  <c r="AD371" i="1" s="1"/>
  <c r="AD378" i="1" a="1"/>
  <c r="AD378" i="1" s="1"/>
  <c r="AD380" i="1" a="1"/>
  <c r="AD380" i="1" s="1"/>
  <c r="AD382" i="1" a="1"/>
  <c r="AD382" i="1" s="1"/>
  <c r="AD389" i="1" a="1"/>
  <c r="AD389" i="1" s="1"/>
  <c r="AD320" i="1" a="1"/>
  <c r="AD320" i="1" s="1"/>
  <c r="AD368" i="1" a="1"/>
  <c r="AD368" i="1" s="1"/>
  <c r="AD377" i="1" a="1"/>
  <c r="AD377" i="1" s="1"/>
  <c r="AD392" i="1" a="1"/>
  <c r="AD392" i="1" s="1"/>
  <c r="AD405" i="1" a="1"/>
  <c r="AD405" i="1" s="1"/>
  <c r="AD434" i="1" a="1"/>
  <c r="AD434" i="1" s="1"/>
  <c r="AD441" i="1" a="1"/>
  <c r="AD441" i="1" s="1"/>
  <c r="AD442" i="1" a="1"/>
  <c r="AD442" i="1" s="1"/>
  <c r="AD393" i="1" a="1"/>
  <c r="AD393" i="1" s="1"/>
  <c r="AD394" i="1" a="1"/>
  <c r="AD394" i="1" s="1"/>
  <c r="AD397" i="1" a="1"/>
  <c r="AD397" i="1" s="1"/>
  <c r="AD409" i="1" a="1"/>
  <c r="AD409" i="1" s="1"/>
  <c r="AD410" i="1" a="1"/>
  <c r="AD410" i="1" s="1"/>
  <c r="AD411" i="1" a="1"/>
  <c r="AD411" i="1" s="1"/>
  <c r="AD420" i="1" a="1"/>
  <c r="AD420" i="1" s="1"/>
  <c r="AD421" i="1" a="1"/>
  <c r="AD421" i="1" s="1"/>
  <c r="AD427" i="1" a="1"/>
  <c r="AD427" i="1" s="1"/>
  <c r="AD428" i="1" a="1"/>
  <c r="AD428" i="1" s="1"/>
  <c r="AD435" i="1" a="1"/>
  <c r="AD435" i="1" s="1"/>
  <c r="AD403" i="1" a="1"/>
  <c r="AD403" i="1" s="1"/>
  <c r="AD412" i="1" a="1"/>
  <c r="AD412" i="1" s="1"/>
  <c r="AD440" i="1" a="1"/>
  <c r="AD440" i="1" s="1"/>
  <c r="AD406" i="1" a="1"/>
  <c r="AD406" i="1" s="1"/>
  <c r="AD413" i="1" a="1"/>
  <c r="AD413" i="1" s="1"/>
  <c r="AD418" i="1" a="1"/>
  <c r="AD418" i="1" s="1"/>
  <c r="AD425" i="1" a="1"/>
  <c r="AD425" i="1" s="1"/>
  <c r="AD426" i="1" a="1"/>
  <c r="AD426" i="1" s="1"/>
  <c r="AD370" i="1" a="1"/>
  <c r="AD370" i="1" s="1"/>
  <c r="AD379" i="1" a="1"/>
  <c r="AD379" i="1" s="1"/>
  <c r="AD395" i="1" a="1"/>
  <c r="AD395" i="1" s="1"/>
  <c r="AD398" i="1" a="1"/>
  <c r="AD398" i="1" s="1"/>
  <c r="AD407" i="1" a="1"/>
  <c r="AD407" i="1" s="1"/>
  <c r="AD414" i="1" a="1"/>
  <c r="AD414" i="1" s="1"/>
  <c r="AD419" i="1" a="1"/>
  <c r="AD419" i="1" s="1"/>
  <c r="AD431" i="1" a="1"/>
  <c r="AD431" i="1" s="1"/>
  <c r="AD363" i="1" a="1"/>
  <c r="AD363" i="1" s="1"/>
  <c r="AD388" i="1" a="1"/>
  <c r="AD388" i="1" s="1"/>
  <c r="AD399" i="1" a="1"/>
  <c r="AD399" i="1" s="1"/>
  <c r="AD404" i="1" a="1"/>
  <c r="AD404" i="1" s="1"/>
  <c r="AD415" i="1" a="1"/>
  <c r="AD415" i="1" s="1"/>
  <c r="AD424" i="1" a="1"/>
  <c r="AD424" i="1" s="1"/>
  <c r="AD367" i="1" a="1"/>
  <c r="AD367" i="1" s="1"/>
  <c r="AD396" i="1" a="1"/>
  <c r="AD396" i="1" s="1"/>
  <c r="AD400" i="1" a="1"/>
  <c r="AD400" i="1" s="1"/>
  <c r="AD416" i="1" a="1"/>
  <c r="AD416" i="1" s="1"/>
  <c r="AD417" i="1" a="1"/>
  <c r="AD417" i="1" s="1"/>
  <c r="AD277" i="1" a="1"/>
  <c r="AD277" i="1" s="1"/>
  <c r="AD423" i="1" a="1"/>
  <c r="AD423" i="1" s="1"/>
  <c r="AD445" i="1" a="1"/>
  <c r="AD445" i="1" s="1"/>
  <c r="AD450" i="1" a="1"/>
  <c r="AD450" i="1" s="1"/>
  <c r="AD451" i="1" a="1"/>
  <c r="AD451" i="1" s="1"/>
  <c r="AD457" i="1" a="1"/>
  <c r="AD457" i="1" s="1"/>
  <c r="AD464" i="1" a="1"/>
  <c r="AD464" i="1" s="1"/>
  <c r="AD470" i="1" a="1"/>
  <c r="AD470" i="1" s="1"/>
  <c r="AD478" i="1" a="1"/>
  <c r="AD478" i="1" s="1"/>
  <c r="AD483" i="1" a="1"/>
  <c r="AD483" i="1" s="1"/>
  <c r="AD494" i="1" a="1"/>
  <c r="AD494" i="1" s="1"/>
  <c r="AD499" i="1" a="1"/>
  <c r="AD499" i="1" s="1"/>
  <c r="AD401" i="1" a="1"/>
  <c r="AD401" i="1" s="1"/>
  <c r="AD439" i="1" a="1"/>
  <c r="AD439" i="1" s="1"/>
  <c r="AD463" i="1" a="1"/>
  <c r="AD463" i="1" s="1"/>
  <c r="AD474" i="1" a="1"/>
  <c r="AD474" i="1" s="1"/>
  <c r="AD477" i="1" a="1"/>
  <c r="AD477" i="1" s="1"/>
  <c r="AD481" i="1" a="1"/>
  <c r="AD481" i="1" s="1"/>
  <c r="AD482" i="1" a="1"/>
  <c r="AD482" i="1" s="1"/>
  <c r="AD493" i="1" a="1"/>
  <c r="AD493" i="1" s="1"/>
  <c r="AD497" i="1" a="1"/>
  <c r="AD497" i="1" s="1"/>
  <c r="AD498" i="1" a="1"/>
  <c r="AD498" i="1" s="1"/>
  <c r="AD433" i="1" a="1"/>
  <c r="AD433" i="1" s="1"/>
  <c r="AD438" i="1" a="1"/>
  <c r="AD438" i="1" s="1"/>
  <c r="AD444" i="1" a="1"/>
  <c r="AD444" i="1" s="1"/>
  <c r="AD456" i="1" a="1"/>
  <c r="AD456" i="1" s="1"/>
  <c r="AD473" i="1" a="1"/>
  <c r="AD473" i="1" s="1"/>
  <c r="AD476" i="1" a="1"/>
  <c r="AD476" i="1" s="1"/>
  <c r="AD487" i="1" a="1"/>
  <c r="AD487" i="1" s="1"/>
  <c r="AD432" i="1" a="1"/>
  <c r="AD432" i="1" s="1"/>
  <c r="AD443" i="1" a="1"/>
  <c r="AD443" i="1" s="1"/>
  <c r="AD448" i="1" a="1"/>
  <c r="AD448" i="1" s="1"/>
  <c r="AD449" i="1" a="1"/>
  <c r="AD449" i="1" s="1"/>
  <c r="AD454" i="1" a="1"/>
  <c r="AD454" i="1" s="1"/>
  <c r="AD455" i="1" a="1"/>
  <c r="AD455" i="1" s="1"/>
  <c r="AD461" i="1" a="1"/>
  <c r="AD461" i="1" s="1"/>
  <c r="AD462" i="1" a="1"/>
  <c r="AD462" i="1" s="1"/>
  <c r="AD468" i="1" a="1"/>
  <c r="AD468" i="1" s="1"/>
  <c r="AD469" i="1" a="1"/>
  <c r="AD469" i="1" s="1"/>
  <c r="AD471" i="1" a="1"/>
  <c r="AD471" i="1" s="1"/>
  <c r="AD480" i="1" a="1"/>
  <c r="AD480" i="1" s="1"/>
  <c r="AD496" i="1" a="1"/>
  <c r="AD496" i="1" s="1"/>
  <c r="AD436" i="1" a="1"/>
  <c r="AD436" i="1" s="1"/>
  <c r="AD459" i="1" a="1"/>
  <c r="AD459" i="1" s="1"/>
  <c r="AD466" i="1" a="1"/>
  <c r="AD466" i="1" s="1"/>
  <c r="AD467" i="1" a="1"/>
  <c r="AD467" i="1" s="1"/>
  <c r="AD485" i="1" a="1"/>
  <c r="AD485" i="1" s="1"/>
  <c r="AD489" i="1" a="1"/>
  <c r="AD489" i="1" s="1"/>
  <c r="AD490" i="1" a="1"/>
  <c r="AD490" i="1" s="1"/>
  <c r="AD402" i="1" a="1"/>
  <c r="AD402" i="1" s="1"/>
  <c r="AD408" i="1" a="1"/>
  <c r="AD408" i="1" s="1"/>
  <c r="AD422" i="1" a="1"/>
  <c r="AD422" i="1" s="1"/>
  <c r="AD430" i="1" a="1"/>
  <c r="AD430" i="1" s="1"/>
  <c r="AD452" i="1" a="1"/>
  <c r="AD452" i="1" s="1"/>
  <c r="AD453" i="1" a="1"/>
  <c r="AD453" i="1" s="1"/>
  <c r="AD460" i="1" a="1"/>
  <c r="AD460" i="1" s="1"/>
  <c r="AD479" i="1" a="1"/>
  <c r="AD479" i="1" s="1"/>
  <c r="AD484" i="1" a="1"/>
  <c r="AD484" i="1" s="1"/>
  <c r="AD495" i="1" a="1"/>
  <c r="AD495" i="1" s="1"/>
  <c r="AD500" i="1" a="1"/>
  <c r="AD500" i="1" s="1"/>
  <c r="AD486" i="1" a="1"/>
  <c r="AD486" i="1" s="1"/>
  <c r="AD512" i="1" a="1"/>
  <c r="AD512" i="1" s="1"/>
  <c r="AD513" i="1" a="1"/>
  <c r="AD513" i="1" s="1"/>
  <c r="AD514" i="1" a="1"/>
  <c r="AD514" i="1" s="1"/>
  <c r="AD515" i="1" a="1"/>
  <c r="AD515" i="1" s="1"/>
  <c r="AD530" i="1" a="1"/>
  <c r="AD530" i="1" s="1"/>
  <c r="AD536" i="1" a="1"/>
  <c r="AD536" i="1" s="1"/>
  <c r="AD539" i="1" a="1"/>
  <c r="AD539" i="1" s="1"/>
  <c r="AD540" i="1" a="1"/>
  <c r="AD540" i="1" s="1"/>
  <c r="AD541" i="1" a="1"/>
  <c r="AD541" i="1" s="1"/>
  <c r="AD544" i="1" a="1"/>
  <c r="AD544" i="1" s="1"/>
  <c r="AD465" i="1" a="1"/>
  <c r="AD465" i="1" s="1"/>
  <c r="AD507" i="1" a="1"/>
  <c r="AD507" i="1" s="1"/>
  <c r="AD517" i="1" a="1"/>
  <c r="AD517" i="1" s="1"/>
  <c r="AD518" i="1" a="1"/>
  <c r="AD518" i="1" s="1"/>
  <c r="AD522" i="1" a="1"/>
  <c r="AD522" i="1" s="1"/>
  <c r="AD542" i="1" a="1"/>
  <c r="AD542" i="1" s="1"/>
  <c r="AD543" i="1" a="1"/>
  <c r="AD543" i="1" s="1"/>
  <c r="AD447" i="1" a="1"/>
  <c r="AD447" i="1" s="1"/>
  <c r="AD501" i="1" a="1"/>
  <c r="AD501" i="1" s="1"/>
  <c r="AD503" i="1" a="1"/>
  <c r="AD503" i="1" s="1"/>
  <c r="AD505" i="1" a="1"/>
  <c r="AD505" i="1" s="1"/>
  <c r="AD506" i="1" a="1"/>
  <c r="AD506" i="1" s="1"/>
  <c r="AD528" i="1" a="1"/>
  <c r="AD528" i="1" s="1"/>
  <c r="AD531" i="1" a="1"/>
  <c r="AD531" i="1" s="1"/>
  <c r="AD535" i="1" a="1"/>
  <c r="AD535" i="1" s="1"/>
  <c r="AD547" i="1" a="1"/>
  <c r="AD547" i="1" s="1"/>
  <c r="AD548" i="1" a="1"/>
  <c r="AD548" i="1" s="1"/>
  <c r="AD549" i="1" a="1"/>
  <c r="AD549" i="1" s="1"/>
  <c r="AD488" i="1" a="1"/>
  <c r="AD488" i="1" s="1"/>
  <c r="AD492" i="1" a="1"/>
  <c r="AD492" i="1" s="1"/>
  <c r="AD520" i="1" a="1"/>
  <c r="AD520" i="1" s="1"/>
  <c r="AD525" i="1" a="1"/>
  <c r="AD525" i="1" s="1"/>
  <c r="AD550" i="1" a="1"/>
  <c r="AD550" i="1" s="1"/>
  <c r="AD446" i="1" a="1"/>
  <c r="AD446" i="1" s="1"/>
  <c r="AD458" i="1" a="1"/>
  <c r="AD458" i="1" s="1"/>
  <c r="AD491" i="1" a="1"/>
  <c r="AD491" i="1" s="1"/>
  <c r="AD510" i="1" a="1"/>
  <c r="AD510" i="1" s="1"/>
  <c r="AD521" i="1" a="1"/>
  <c r="AD521" i="1" s="1"/>
  <c r="AD524" i="1" a="1"/>
  <c r="AD524" i="1" s="1"/>
  <c r="AD527" i="1" a="1"/>
  <c r="AD527" i="1" s="1"/>
  <c r="AD475" i="1" a="1"/>
  <c r="AD475" i="1" s="1"/>
  <c r="AD502" i="1" a="1"/>
  <c r="AD502" i="1" s="1"/>
  <c r="AD509" i="1" a="1"/>
  <c r="AD509" i="1" s="1"/>
  <c r="B509" i="14" s="1"/>
  <c r="AD511" i="1" a="1"/>
  <c r="AD511" i="1" s="1"/>
  <c r="AD523" i="1" a="1"/>
  <c r="AD523" i="1" s="1"/>
  <c r="AD533" i="1" a="1"/>
  <c r="AD533" i="1" s="1"/>
  <c r="AD553" i="1" a="1"/>
  <c r="AD553" i="1" s="1"/>
  <c r="AD560" i="1" a="1"/>
  <c r="AD560" i="1" s="1"/>
  <c r="AD566" i="1" a="1"/>
  <c r="AD566" i="1" s="1"/>
  <c r="AD567" i="1" a="1"/>
  <c r="AD567" i="1" s="1"/>
  <c r="AD570" i="1" a="1"/>
  <c r="AD570" i="1" s="1"/>
  <c r="AD578" i="1" a="1"/>
  <c r="AD578" i="1" s="1"/>
  <c r="AD585" i="1" a="1"/>
  <c r="AD585" i="1" s="1"/>
  <c r="AD588" i="1" a="1"/>
  <c r="AD588" i="1" s="1"/>
  <c r="AD602" i="1" a="1"/>
  <c r="AD602" i="1" s="1"/>
  <c r="AD472" i="1" a="1"/>
  <c r="AD472" i="1" s="1"/>
  <c r="AD519" i="1" a="1"/>
  <c r="AD519" i="1" s="1"/>
  <c r="AD568" i="1" a="1"/>
  <c r="AD568" i="1" s="1"/>
  <c r="AD580" i="1" a="1"/>
  <c r="AD580" i="1" s="1"/>
  <c r="AD584" i="1" a="1"/>
  <c r="AD584" i="1" s="1"/>
  <c r="AD591" i="1" a="1"/>
  <c r="AD591" i="1" s="1"/>
  <c r="AD595" i="1" a="1"/>
  <c r="AD595" i="1" s="1"/>
  <c r="AD437" i="1" a="1"/>
  <c r="AD437" i="1" s="1"/>
  <c r="AD534" i="1" a="1"/>
  <c r="AD534" i="1" s="1"/>
  <c r="AD574" i="1" a="1"/>
  <c r="AD574" i="1" s="1"/>
  <c r="AD598" i="1" a="1"/>
  <c r="AD598" i="1" s="1"/>
  <c r="AD429" i="1" a="1"/>
  <c r="AD429" i="1" s="1"/>
  <c r="AD508" i="1" a="1"/>
  <c r="AD508" i="1" s="1"/>
  <c r="AD516" i="1" a="1"/>
  <c r="AD516" i="1" s="1"/>
  <c r="AD537" i="1" a="1"/>
  <c r="AD537" i="1" s="1"/>
  <c r="AD552" i="1" a="1"/>
  <c r="AD552" i="1" s="1"/>
  <c r="AD559" i="1" a="1"/>
  <c r="AD559" i="1" s="1"/>
  <c r="AD577" i="1" a="1"/>
  <c r="AD577" i="1" s="1"/>
  <c r="AD583" i="1" a="1"/>
  <c r="AD583" i="1" s="1"/>
  <c r="AD587" i="1" a="1"/>
  <c r="AD587" i="1" s="1"/>
  <c r="C587" i="14" s="1"/>
  <c r="AD601" i="1" a="1"/>
  <c r="AD601" i="1" s="1"/>
  <c r="AD529" i="1" a="1"/>
  <c r="AD529" i="1" s="1"/>
  <c r="AD532" i="1" a="1"/>
  <c r="AD532" i="1" s="1"/>
  <c r="AD562" i="1" a="1"/>
  <c r="AD562" i="1" s="1"/>
  <c r="AD565" i="1" a="1"/>
  <c r="AD565" i="1" s="1"/>
  <c r="AD573" i="1" a="1"/>
  <c r="AD573" i="1" s="1"/>
  <c r="AD579" i="1" a="1"/>
  <c r="AD579" i="1" s="1"/>
  <c r="AD590" i="1" a="1"/>
  <c r="AD590" i="1" s="1"/>
  <c r="AD594" i="1" a="1"/>
  <c r="AD594" i="1" s="1"/>
  <c r="AD597" i="1" a="1"/>
  <c r="AD597" i="1" s="1"/>
  <c r="AD504" i="1" a="1"/>
  <c r="AD504" i="1" s="1"/>
  <c r="AD526" i="1" a="1"/>
  <c r="AD526" i="1" s="1"/>
  <c r="AD545" i="1" a="1"/>
  <c r="AD545" i="1" s="1"/>
  <c r="AD551" i="1" a="1"/>
  <c r="AD551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61" i="1" a="1"/>
  <c r="AD561" i="1" s="1"/>
  <c r="AD563" i="1" a="1"/>
  <c r="AD563" i="1" s="1"/>
  <c r="AD564" i="1" a="1"/>
  <c r="AD564" i="1" s="1"/>
  <c r="AD576" i="1" a="1"/>
  <c r="AD576" i="1" s="1"/>
  <c r="AD593" i="1" a="1"/>
  <c r="AD593" i="1" s="1"/>
  <c r="AD538" i="1" a="1"/>
  <c r="AD538" i="1" s="1"/>
  <c r="AD546" i="1" a="1"/>
  <c r="AD546" i="1" s="1"/>
  <c r="AD571" i="1" a="1"/>
  <c r="AD571" i="1" s="1"/>
  <c r="AD582" i="1" a="1"/>
  <c r="AD582" i="1" s="1"/>
  <c r="AD586" i="1" a="1"/>
  <c r="AD586" i="1" s="1"/>
  <c r="AD596" i="1" a="1"/>
  <c r="AD596" i="1" s="1"/>
  <c r="AD600" i="1" a="1"/>
  <c r="AD600" i="1" s="1"/>
  <c r="AD599" i="1" a="1"/>
  <c r="AD599" i="1" s="1"/>
  <c r="AD605" i="1" a="1"/>
  <c r="AD605" i="1" s="1"/>
  <c r="AD608" i="1" a="1"/>
  <c r="AD608" i="1" s="1"/>
  <c r="AD614" i="1" a="1"/>
  <c r="AD614" i="1" s="1"/>
  <c r="AD623" i="1" a="1"/>
  <c r="AD623" i="1" s="1"/>
  <c r="AD626" i="1" a="1"/>
  <c r="AD626" i="1" s="1"/>
  <c r="AD641" i="1" a="1"/>
  <c r="AD641" i="1" s="1"/>
  <c r="AD665" i="1" a="1"/>
  <c r="AD665" i="1" s="1"/>
  <c r="AD572" i="1" a="1"/>
  <c r="AD572" i="1" s="1"/>
  <c r="AD589" i="1" a="1"/>
  <c r="AD589" i="1" s="1"/>
  <c r="AD617" i="1" a="1"/>
  <c r="AD617" i="1" s="1"/>
  <c r="AD620" i="1" a="1"/>
  <c r="AD620" i="1" s="1"/>
  <c r="AD629" i="1" a="1"/>
  <c r="AD629" i="1" s="1"/>
  <c r="AD647" i="1" a="1"/>
  <c r="AD647" i="1" s="1"/>
  <c r="AD648" i="1" a="1"/>
  <c r="AD648" i="1" s="1"/>
  <c r="AD655" i="1" a="1"/>
  <c r="AD655" i="1" s="1"/>
  <c r="AD656" i="1" a="1"/>
  <c r="AD656" i="1" s="1"/>
  <c r="AD661" i="1" a="1"/>
  <c r="AD661" i="1" s="1"/>
  <c r="AD569" i="1" a="1"/>
  <c r="AD569" i="1" s="1"/>
  <c r="AD607" i="1" a="1"/>
  <c r="AD607" i="1" s="1"/>
  <c r="AD610" i="1" a="1"/>
  <c r="AD610" i="1" s="1"/>
  <c r="AD632" i="1" a="1"/>
  <c r="AD632" i="1" s="1"/>
  <c r="AD635" i="1" a="1"/>
  <c r="AD635" i="1" s="1"/>
  <c r="AD637" i="1" a="1"/>
  <c r="AD637" i="1" s="1"/>
  <c r="AD639" i="1" a="1"/>
  <c r="AD639" i="1" s="1"/>
  <c r="AD642" i="1" a="1"/>
  <c r="AD642" i="1" s="1"/>
  <c r="AD581" i="1" a="1"/>
  <c r="AD581" i="1" s="1"/>
  <c r="AD604" i="1" a="1"/>
  <c r="AD604" i="1" s="1"/>
  <c r="AD613" i="1" a="1"/>
  <c r="AD613" i="1" s="1"/>
  <c r="AD619" i="1" a="1"/>
  <c r="AD619" i="1" s="1"/>
  <c r="AD622" i="1" a="1"/>
  <c r="AD622" i="1" s="1"/>
  <c r="AD625" i="1" a="1"/>
  <c r="AD625" i="1" s="1"/>
  <c r="AD631" i="1" a="1"/>
  <c r="AD631" i="1" s="1"/>
  <c r="AD606" i="1" a="1"/>
  <c r="AD606" i="1" s="1"/>
  <c r="AD609" i="1" a="1"/>
  <c r="AD609" i="1" s="1"/>
  <c r="AD615" i="1" a="1"/>
  <c r="AD615" i="1" s="1"/>
  <c r="AD627" i="1" a="1"/>
  <c r="AD627" i="1" s="1"/>
  <c r="AD644" i="1" a="1"/>
  <c r="AD644" i="1" s="1"/>
  <c r="AD651" i="1" a="1"/>
  <c r="AD651" i="1" s="1"/>
  <c r="AD652" i="1" a="1"/>
  <c r="AD652" i="1" s="1"/>
  <c r="AD659" i="1" a="1"/>
  <c r="AD659" i="1" s="1"/>
  <c r="AD612" i="1" a="1"/>
  <c r="AD612" i="1" s="1"/>
  <c r="AD618" i="1" a="1"/>
  <c r="AD618" i="1" s="1"/>
  <c r="AD621" i="1" a="1"/>
  <c r="AD621" i="1" s="1"/>
  <c r="AD624" i="1" a="1"/>
  <c r="AD624" i="1" s="1"/>
  <c r="AD630" i="1" a="1"/>
  <c r="AD630" i="1" s="1"/>
  <c r="AD634" i="1" a="1"/>
  <c r="AD634" i="1" s="1"/>
  <c r="AD636" i="1" a="1"/>
  <c r="AD636" i="1" s="1"/>
  <c r="AD666" i="1" a="1"/>
  <c r="AD666" i="1" s="1"/>
  <c r="AD646" i="1" a="1"/>
  <c r="AD646" i="1" s="1"/>
  <c r="AD658" i="1" a="1"/>
  <c r="AD658" i="1" s="1"/>
  <c r="AD670" i="1" a="1"/>
  <c r="AD670" i="1" s="1"/>
  <c r="AD676" i="1" a="1"/>
  <c r="AD676" i="1" s="1"/>
  <c r="AD681" i="1" a="1"/>
  <c r="AD681" i="1" s="1"/>
  <c r="AD684" i="1" a="1"/>
  <c r="AD684" i="1" s="1"/>
  <c r="AD689" i="1" a="1"/>
  <c r="AD689" i="1" s="1"/>
  <c r="AD692" i="1" a="1"/>
  <c r="AD692" i="1" s="1"/>
  <c r="AD697" i="1" a="1"/>
  <c r="AD697" i="1" s="1"/>
  <c r="AD700" i="1" a="1"/>
  <c r="AD700" i="1" s="1"/>
  <c r="AD705" i="1" a="1"/>
  <c r="AD705" i="1" s="1"/>
  <c r="AD708" i="1" a="1"/>
  <c r="AD708" i="1" s="1"/>
  <c r="AD713" i="1" a="1"/>
  <c r="AD713" i="1" s="1"/>
  <c r="AD716" i="1" a="1"/>
  <c r="AD716" i="1" s="1"/>
  <c r="AD721" i="1" a="1"/>
  <c r="AD721" i="1" s="1"/>
  <c r="AD724" i="1" a="1"/>
  <c r="AD724" i="1" s="1"/>
  <c r="AD741" i="1" a="1"/>
  <c r="AD741" i="1" s="1"/>
  <c r="AD755" i="1" a="1"/>
  <c r="AD755" i="1" s="1"/>
  <c r="AD763" i="1" a="1"/>
  <c r="AD763" i="1" s="1"/>
  <c r="AD633" i="1" a="1"/>
  <c r="AD633" i="1" s="1"/>
  <c r="AD640" i="1" a="1"/>
  <c r="AD640" i="1" s="1"/>
  <c r="AD645" i="1" a="1"/>
  <c r="AD645" i="1" s="1"/>
  <c r="AD657" i="1" a="1"/>
  <c r="AD657" i="1" s="1"/>
  <c r="AD663" i="1" a="1"/>
  <c r="AD663" i="1" s="1"/>
  <c r="AD727" i="1" a="1"/>
  <c r="AD727" i="1" s="1"/>
  <c r="AD731" i="1" a="1"/>
  <c r="AD731" i="1" s="1"/>
  <c r="AD746" i="1" a="1"/>
  <c r="AD746" i="1" s="1"/>
  <c r="AD749" i="1" a="1"/>
  <c r="AD749" i="1" s="1"/>
  <c r="AD752" i="1" a="1"/>
  <c r="AD752" i="1" s="1"/>
  <c r="AD757" i="1" a="1"/>
  <c r="AD757" i="1" s="1"/>
  <c r="AD768" i="1" a="1"/>
  <c r="AD768" i="1" s="1"/>
  <c r="AD772" i="1" a="1"/>
  <c r="AD772" i="1" s="1"/>
  <c r="AD603" i="1" a="1"/>
  <c r="AD603" i="1" s="1"/>
  <c r="AD616" i="1" a="1"/>
  <c r="AD616" i="1" s="1"/>
  <c r="AD628" i="1" a="1"/>
  <c r="AD628" i="1" s="1"/>
  <c r="AD643" i="1" a="1"/>
  <c r="AD643" i="1" s="1"/>
  <c r="AD669" i="1" a="1"/>
  <c r="AD669" i="1" s="1"/>
  <c r="AD675" i="1" a="1"/>
  <c r="AD675" i="1" s="1"/>
  <c r="AD678" i="1" a="1"/>
  <c r="AD678" i="1" s="1"/>
  <c r="AD686" i="1" a="1"/>
  <c r="AD686" i="1" s="1"/>
  <c r="AD694" i="1" a="1"/>
  <c r="AD694" i="1" s="1"/>
  <c r="AD702" i="1" a="1"/>
  <c r="AD702" i="1" s="1"/>
  <c r="AD710" i="1" a="1"/>
  <c r="AD710" i="1" s="1"/>
  <c r="AD718" i="1" a="1"/>
  <c r="AD718" i="1" s="1"/>
  <c r="AD736" i="1" a="1"/>
  <c r="AD736" i="1" s="1"/>
  <c r="AD740" i="1" a="1"/>
  <c r="AD740" i="1" s="1"/>
  <c r="AD743" i="1" a="1"/>
  <c r="AD743" i="1" s="1"/>
  <c r="AD754" i="1" a="1"/>
  <c r="AD754" i="1" s="1"/>
  <c r="AD762" i="1" a="1"/>
  <c r="AD762" i="1" s="1"/>
  <c r="AD767" i="1" a="1"/>
  <c r="AD767" i="1" s="1"/>
  <c r="AD775" i="1" a="1"/>
  <c r="AD775" i="1" s="1"/>
  <c r="AD575" i="1" a="1"/>
  <c r="AD575" i="1" s="1"/>
  <c r="AD611" i="1" a="1"/>
  <c r="AD611" i="1" s="1"/>
  <c r="AD654" i="1" a="1"/>
  <c r="AD654" i="1" s="1"/>
  <c r="AD662" i="1" a="1"/>
  <c r="AD662" i="1" s="1"/>
  <c r="AD672" i="1" a="1"/>
  <c r="AD672" i="1" s="1"/>
  <c r="AD683" i="1" a="1"/>
  <c r="AD683" i="1" s="1"/>
  <c r="AD691" i="1" a="1"/>
  <c r="AD691" i="1" s="1"/>
  <c r="AD699" i="1" a="1"/>
  <c r="AD699" i="1" s="1"/>
  <c r="AD707" i="1" a="1"/>
  <c r="AD707" i="1" s="1"/>
  <c r="AD715" i="1" a="1"/>
  <c r="AD715" i="1" s="1"/>
  <c r="AD723" i="1" a="1"/>
  <c r="AD723" i="1" s="1"/>
  <c r="AD726" i="1" a="1"/>
  <c r="AD726" i="1" s="1"/>
  <c r="AD650" i="1" a="1"/>
  <c r="AD650" i="1" s="1"/>
  <c r="AD671" i="1" a="1"/>
  <c r="AD671" i="1" s="1"/>
  <c r="AD674" i="1" a="1"/>
  <c r="AD674" i="1" s="1"/>
  <c r="AD733" i="1" a="1"/>
  <c r="AD733" i="1" s="1"/>
  <c r="AD734" i="1" a="1"/>
  <c r="AD734" i="1" s="1"/>
  <c r="AD739" i="1" a="1"/>
  <c r="AD739" i="1" s="1"/>
  <c r="AD742" i="1" a="1"/>
  <c r="AD742" i="1" s="1"/>
  <c r="AD745" i="1" a="1"/>
  <c r="AD745" i="1" s="1"/>
  <c r="AD760" i="1" a="1"/>
  <c r="AD760" i="1" s="1"/>
  <c r="AD765" i="1" a="1"/>
  <c r="AD765" i="1" s="1"/>
  <c r="AD774" i="1" a="1"/>
  <c r="AD774" i="1" s="1"/>
  <c r="AD777" i="1" a="1"/>
  <c r="AD777" i="1" s="1"/>
  <c r="AD786" i="1" a="1"/>
  <c r="AD786" i="1" s="1"/>
  <c r="AD638" i="1" a="1"/>
  <c r="AD638" i="1" s="1"/>
  <c r="AD649" i="1" a="1"/>
  <c r="AD649" i="1" s="1"/>
  <c r="AD660" i="1" a="1"/>
  <c r="AD660" i="1" s="1"/>
  <c r="AD682" i="1" a="1"/>
  <c r="AD682" i="1" s="1"/>
  <c r="AD690" i="1" a="1"/>
  <c r="AD690" i="1" s="1"/>
  <c r="AD698" i="1" a="1"/>
  <c r="AD698" i="1" s="1"/>
  <c r="AD706" i="1" a="1"/>
  <c r="AD706" i="1" s="1"/>
  <c r="AD714" i="1" a="1"/>
  <c r="AD714" i="1" s="1"/>
  <c r="AD722" i="1" a="1"/>
  <c r="AD722" i="1" s="1"/>
  <c r="AD725" i="1" a="1"/>
  <c r="AD725" i="1" s="1"/>
  <c r="AD728" i="1" a="1"/>
  <c r="AD728" i="1" s="1"/>
  <c r="AD738" i="1" a="1"/>
  <c r="AD738" i="1" s="1"/>
  <c r="AD750" i="1" a="1"/>
  <c r="AD750" i="1" s="1"/>
  <c r="AD753" i="1" a="1"/>
  <c r="AD753" i="1" s="1"/>
  <c r="AD759" i="1" a="1"/>
  <c r="AD759" i="1" s="1"/>
  <c r="AD770" i="1" a="1"/>
  <c r="AD770" i="1" s="1"/>
  <c r="AD782" i="1" a="1"/>
  <c r="AD782" i="1" s="1"/>
  <c r="AD784" i="1" a="1"/>
  <c r="AD784" i="1" s="1"/>
  <c r="AD664" i="1" a="1"/>
  <c r="AD664" i="1" s="1"/>
  <c r="AD688" i="1" a="1"/>
  <c r="AD688" i="1" s="1"/>
  <c r="AD701" i="1" a="1"/>
  <c r="AD701" i="1" s="1"/>
  <c r="AD720" i="1" a="1"/>
  <c r="AD720" i="1" s="1"/>
  <c r="AD735" i="1" a="1"/>
  <c r="AD735" i="1" s="1"/>
  <c r="AD776" i="1" a="1"/>
  <c r="AD776" i="1" s="1"/>
  <c r="AD815" i="1" a="1"/>
  <c r="AD815" i="1" s="1"/>
  <c r="AD820" i="1" a="1"/>
  <c r="AD820" i="1" s="1"/>
  <c r="AD839" i="1" a="1"/>
  <c r="AD839" i="1" s="1"/>
  <c r="AD853" i="1" a="1"/>
  <c r="AD853" i="1" s="1"/>
  <c r="AD865" i="1" a="1"/>
  <c r="AD865" i="1" s="1"/>
  <c r="AD874" i="1" a="1"/>
  <c r="AD874" i="1" s="1"/>
  <c r="AD592" i="1" a="1"/>
  <c r="AD592" i="1" s="1"/>
  <c r="AD695" i="1" a="1"/>
  <c r="AD695" i="1" s="1"/>
  <c r="AD729" i="1" a="1"/>
  <c r="AD729" i="1" s="1"/>
  <c r="AD747" i="1" a="1"/>
  <c r="AD747" i="1" s="1"/>
  <c r="AD751" i="1" a="1"/>
  <c r="AD751" i="1" s="1"/>
  <c r="AD764" i="1" a="1"/>
  <c r="AD764" i="1" s="1"/>
  <c r="AD769" i="1" a="1"/>
  <c r="AD769" i="1" s="1"/>
  <c r="AD790" i="1" a="1"/>
  <c r="AD790" i="1" s="1"/>
  <c r="AD796" i="1" a="1"/>
  <c r="AD796" i="1" s="1"/>
  <c r="AD797" i="1" a="1"/>
  <c r="AD797" i="1" s="1"/>
  <c r="AD798" i="1" a="1"/>
  <c r="AD798" i="1" s="1"/>
  <c r="AD799" i="1" a="1"/>
  <c r="AD799" i="1" s="1"/>
  <c r="AD805" i="1" a="1"/>
  <c r="AD805" i="1" s="1"/>
  <c r="AD810" i="1" a="1"/>
  <c r="AD810" i="1" s="1"/>
  <c r="AD819" i="1" a="1"/>
  <c r="AD819" i="1" s="1"/>
  <c r="AD828" i="1" a="1"/>
  <c r="AD828" i="1" s="1"/>
  <c r="AD829" i="1" a="1"/>
  <c r="AD829" i="1" s="1"/>
  <c r="AD833" i="1" a="1"/>
  <c r="AD833" i="1" s="1"/>
  <c r="AD842" i="1" a="1"/>
  <c r="AD842" i="1" s="1"/>
  <c r="AD847" i="1" a="1"/>
  <c r="AD847" i="1" s="1"/>
  <c r="AD852" i="1" a="1"/>
  <c r="AD852" i="1" s="1"/>
  <c r="AD856" i="1" a="1"/>
  <c r="AD856" i="1" s="1"/>
  <c r="AD860" i="1" a="1"/>
  <c r="AD860" i="1" s="1"/>
  <c r="AD864" i="1" a="1"/>
  <c r="AD864" i="1" s="1"/>
  <c r="AD868" i="1" a="1"/>
  <c r="AD868" i="1" s="1"/>
  <c r="AD873" i="1" a="1"/>
  <c r="AD873" i="1" s="1"/>
  <c r="AD878" i="1" a="1"/>
  <c r="AD878" i="1" s="1"/>
  <c r="AD677" i="1" a="1"/>
  <c r="AD677" i="1" s="1"/>
  <c r="AD696" i="1" a="1"/>
  <c r="AD696" i="1" s="1"/>
  <c r="AD709" i="1" a="1"/>
  <c r="AD709" i="1" s="1"/>
  <c r="C709" i="14" s="1"/>
  <c r="AD758" i="1" a="1"/>
  <c r="AD758" i="1" s="1"/>
  <c r="AD773" i="1" a="1"/>
  <c r="AD773" i="1" s="1"/>
  <c r="AD788" i="1" a="1"/>
  <c r="AD788" i="1" s="1"/>
  <c r="AD800" i="1" a="1"/>
  <c r="AD800" i="1" s="1"/>
  <c r="AD809" i="1" a="1"/>
  <c r="AD809" i="1" s="1"/>
  <c r="AD823" i="1" a="1"/>
  <c r="AD823" i="1" s="1"/>
  <c r="AD703" i="1" a="1"/>
  <c r="AD703" i="1" s="1"/>
  <c r="AD781" i="1" a="1"/>
  <c r="AD781" i="1" s="1"/>
  <c r="AD783" i="1" a="1"/>
  <c r="AD783" i="1" s="1"/>
  <c r="AD801" i="1" a="1"/>
  <c r="AD801" i="1" s="1"/>
  <c r="AD804" i="1" a="1"/>
  <c r="AD804" i="1" s="1"/>
  <c r="AD808" i="1" a="1"/>
  <c r="AD808" i="1" s="1"/>
  <c r="AD814" i="1" a="1"/>
  <c r="AD814" i="1" s="1"/>
  <c r="AD827" i="1" a="1"/>
  <c r="AD827" i="1" s="1"/>
  <c r="AD837" i="1" a="1"/>
  <c r="AD837" i="1" s="1"/>
  <c r="AD838" i="1" a="1"/>
  <c r="AD838" i="1" s="1"/>
  <c r="AD841" i="1" a="1"/>
  <c r="AD841" i="1" s="1"/>
  <c r="AD855" i="1" a="1"/>
  <c r="AD855" i="1" s="1"/>
  <c r="AD867" i="1" a="1"/>
  <c r="AD867" i="1" s="1"/>
  <c r="AD872" i="1" a="1"/>
  <c r="AD872" i="1" s="1"/>
  <c r="AD667" i="1" a="1"/>
  <c r="AD667" i="1" s="1"/>
  <c r="AD673" i="1" a="1"/>
  <c r="AD673" i="1" s="1"/>
  <c r="AD679" i="1" a="1"/>
  <c r="AD679" i="1" s="1"/>
  <c r="AD711" i="1" a="1"/>
  <c r="AD711" i="1" s="1"/>
  <c r="C711" i="14" s="1"/>
  <c r="AD761" i="1" a="1"/>
  <c r="AD761" i="1" s="1"/>
  <c r="AD771" i="1" a="1"/>
  <c r="AD771" i="1" s="1"/>
  <c r="AD779" i="1" a="1"/>
  <c r="AD779" i="1" s="1"/>
  <c r="AD780" i="1" a="1"/>
  <c r="AD780" i="1" s="1"/>
  <c r="AD789" i="1" a="1"/>
  <c r="AD789" i="1" s="1"/>
  <c r="AD791" i="1" a="1"/>
  <c r="AD791" i="1" s="1"/>
  <c r="AD792" i="1" a="1"/>
  <c r="AD792" i="1" s="1"/>
  <c r="AD793" i="1" a="1"/>
  <c r="AD793" i="1" s="1"/>
  <c r="AD794" i="1" a="1"/>
  <c r="AD794" i="1" s="1"/>
  <c r="AD812" i="1" a="1"/>
  <c r="AD812" i="1" s="1"/>
  <c r="AD825" i="1" a="1"/>
  <c r="AD825" i="1" s="1"/>
  <c r="AD836" i="1" a="1"/>
  <c r="AD836" i="1" s="1"/>
  <c r="AD840" i="1" a="1"/>
  <c r="AD840" i="1" s="1"/>
  <c r="AD858" i="1" a="1"/>
  <c r="AD858" i="1" s="1"/>
  <c r="AD862" i="1" a="1"/>
  <c r="AD862" i="1" s="1"/>
  <c r="AD866" i="1" a="1"/>
  <c r="AD866" i="1" s="1"/>
  <c r="AD880" i="1" a="1"/>
  <c r="AD880" i="1" s="1"/>
  <c r="AD653" i="1" a="1"/>
  <c r="AD653" i="1" s="1"/>
  <c r="AD668" i="1" a="1"/>
  <c r="AD668" i="1" s="1"/>
  <c r="AD680" i="1" a="1"/>
  <c r="AD680" i="1" s="1"/>
  <c r="AD693" i="1" a="1"/>
  <c r="AD693" i="1" s="1"/>
  <c r="AD712" i="1" a="1"/>
  <c r="AD712" i="1" s="1"/>
  <c r="AD756" i="1" a="1"/>
  <c r="AD756" i="1" s="1"/>
  <c r="AD766" i="1" a="1"/>
  <c r="AD766" i="1" s="1"/>
  <c r="AD778" i="1" a="1"/>
  <c r="AD778" i="1" s="1"/>
  <c r="AD795" i="1" a="1"/>
  <c r="AD795" i="1" s="1"/>
  <c r="AD807" i="1" a="1"/>
  <c r="AD807" i="1" s="1"/>
  <c r="AD821" i="1" a="1"/>
  <c r="AD821" i="1" s="1"/>
  <c r="AD831" i="1" a="1"/>
  <c r="AD831" i="1" s="1"/>
  <c r="AD835" i="1" a="1"/>
  <c r="AD835" i="1" s="1"/>
  <c r="AD844" i="1" a="1"/>
  <c r="AD844" i="1" s="1"/>
  <c r="AD845" i="1" a="1"/>
  <c r="AD845" i="1" s="1"/>
  <c r="AD854" i="1" a="1"/>
  <c r="AD854" i="1" s="1"/>
  <c r="AD857" i="1" a="1"/>
  <c r="AD857" i="1" s="1"/>
  <c r="AD861" i="1" a="1"/>
  <c r="AD861" i="1" s="1"/>
  <c r="AD870" i="1" a="1"/>
  <c r="AD870" i="1" s="1"/>
  <c r="AD875" i="1" a="1"/>
  <c r="AD875" i="1" s="1"/>
  <c r="AD803" i="1" a="1"/>
  <c r="AD803" i="1" s="1"/>
  <c r="AD813" i="1" a="1"/>
  <c r="AD813" i="1" s="1"/>
  <c r="AD818" i="1" a="1"/>
  <c r="AD818" i="1" s="1"/>
  <c r="AD850" i="1" a="1"/>
  <c r="AD850" i="1" s="1"/>
  <c r="AD859" i="1" a="1"/>
  <c r="AD859" i="1" s="1"/>
  <c r="AD892" i="1" a="1"/>
  <c r="AD892" i="1" s="1"/>
  <c r="AD904" i="1" a="1"/>
  <c r="AD904" i="1" s="1"/>
  <c r="AD905" i="1" a="1"/>
  <c r="AD905" i="1" s="1"/>
  <c r="AD931" i="1" a="1"/>
  <c r="AD931" i="1" s="1"/>
  <c r="AD943" i="1" a="1"/>
  <c r="AD943" i="1" s="1"/>
  <c r="AD951" i="1" a="1"/>
  <c r="AD951" i="1" s="1"/>
  <c r="AD952" i="1" a="1"/>
  <c r="AD952" i="1" s="1"/>
  <c r="AD719" i="1" a="1"/>
  <c r="AD719" i="1" s="1"/>
  <c r="AD824" i="1" a="1"/>
  <c r="AD824" i="1" s="1"/>
  <c r="AD830" i="1" a="1"/>
  <c r="AD830" i="1" s="1"/>
  <c r="AD849" i="1" a="1"/>
  <c r="AD849" i="1" s="1"/>
  <c r="AD884" i="1" a="1"/>
  <c r="AD884" i="1" s="1"/>
  <c r="AD888" i="1" a="1"/>
  <c r="AD888" i="1" s="1"/>
  <c r="AD896" i="1" a="1"/>
  <c r="AD896" i="1" s="1"/>
  <c r="AD899" i="1" a="1"/>
  <c r="AD899" i="1" s="1"/>
  <c r="AD900" i="1" a="1"/>
  <c r="AD900" i="1" s="1"/>
  <c r="AD918" i="1" a="1"/>
  <c r="AD918" i="1" s="1"/>
  <c r="AD930" i="1" a="1"/>
  <c r="AD930" i="1" s="1"/>
  <c r="AD936" i="1" a="1"/>
  <c r="AD936" i="1" s="1"/>
  <c r="AD937" i="1" a="1"/>
  <c r="AD937" i="1" s="1"/>
  <c r="AD950" i="1" a="1"/>
  <c r="AD950" i="1" s="1"/>
  <c r="AD685" i="1" a="1"/>
  <c r="AD685" i="1" s="1"/>
  <c r="AD834" i="1" a="1"/>
  <c r="AD834" i="1" s="1"/>
  <c r="AD863" i="1" a="1"/>
  <c r="AD863" i="1" s="1"/>
  <c r="AD877" i="1" a="1"/>
  <c r="AD877" i="1" s="1"/>
  <c r="AD881" i="1" a="1"/>
  <c r="AD881" i="1" s="1"/>
  <c r="AD891" i="1" a="1"/>
  <c r="AD891" i="1" s="1"/>
  <c r="AD901" i="1" a="1"/>
  <c r="AD901" i="1" s="1"/>
  <c r="AD909" i="1" a="1"/>
  <c r="AD909" i="1" s="1"/>
  <c r="AD910" i="1" a="1"/>
  <c r="AD910" i="1" s="1"/>
  <c r="C910" i="14" s="1"/>
  <c r="AD911" i="1" a="1"/>
  <c r="AD911" i="1" s="1"/>
  <c r="AD912" i="1" a="1"/>
  <c r="AD912" i="1" s="1"/>
  <c r="AD917" i="1" a="1"/>
  <c r="AD917" i="1" s="1"/>
  <c r="AD924" i="1" a="1"/>
  <c r="AD924" i="1" s="1"/>
  <c r="AD929" i="1" a="1"/>
  <c r="AD929" i="1" s="1"/>
  <c r="AD942" i="1" a="1"/>
  <c r="AD942" i="1" s="1"/>
  <c r="AD843" i="1" a="1"/>
  <c r="AD843" i="1" s="1"/>
  <c r="AD848" i="1" a="1"/>
  <c r="AD848" i="1" s="1"/>
  <c r="AD883" i="1" a="1"/>
  <c r="AD883" i="1" s="1"/>
  <c r="AD895" i="1" a="1"/>
  <c r="AD895" i="1" s="1"/>
  <c r="AD898" i="1" a="1"/>
  <c r="AD898" i="1" s="1"/>
  <c r="AD908" i="1" a="1"/>
  <c r="AD908" i="1" s="1"/>
  <c r="AD913" i="1" a="1"/>
  <c r="AD913" i="1" s="1"/>
  <c r="AD925" i="1" a="1"/>
  <c r="AD925" i="1" s="1"/>
  <c r="AD926" i="1" a="1"/>
  <c r="AD926" i="1" s="1"/>
  <c r="AD935" i="1" a="1"/>
  <c r="AD935" i="1" s="1"/>
  <c r="AD945" i="1" a="1"/>
  <c r="AD945" i="1" s="1"/>
  <c r="AD949" i="1" a="1"/>
  <c r="AD949" i="1" s="1"/>
  <c r="AD956" i="1" a="1"/>
  <c r="AD956" i="1" s="1"/>
  <c r="AD958" i="1" a="1"/>
  <c r="AD958" i="1" s="1"/>
  <c r="AD960" i="1" a="1"/>
  <c r="AD960" i="1" s="1"/>
  <c r="AD962" i="1" a="1"/>
  <c r="AD962" i="1" s="1"/>
  <c r="AD964" i="1" a="1"/>
  <c r="AD964" i="1" s="1"/>
  <c r="AD966" i="1" a="1"/>
  <c r="AD966" i="1" s="1"/>
  <c r="C966" i="14" s="1"/>
  <c r="AD968" i="1" a="1"/>
  <c r="AD968" i="1" s="1"/>
  <c r="AD970" i="1" a="1"/>
  <c r="AD970" i="1" s="1"/>
  <c r="AD972" i="1" a="1"/>
  <c r="AD972" i="1" s="1"/>
  <c r="AD974" i="1" a="1"/>
  <c r="AD974" i="1" s="1"/>
  <c r="AD976" i="1" a="1"/>
  <c r="AD976" i="1" s="1"/>
  <c r="AD978" i="1" a="1"/>
  <c r="AD978" i="1" s="1"/>
  <c r="AD980" i="1" a="1"/>
  <c r="AD980" i="1" s="1"/>
  <c r="AD982" i="1" a="1"/>
  <c r="AD982" i="1" s="1"/>
  <c r="AD717" i="1" a="1"/>
  <c r="AD717" i="1" s="1"/>
  <c r="AD732" i="1" a="1"/>
  <c r="AD732" i="1" s="1"/>
  <c r="AD871" i="1" a="1"/>
  <c r="AD871" i="1" s="1"/>
  <c r="AD876" i="1" a="1"/>
  <c r="AD876" i="1" s="1"/>
  <c r="AD887" i="1" a="1"/>
  <c r="AD887" i="1" s="1"/>
  <c r="AD890" i="1" a="1"/>
  <c r="AD890" i="1" s="1"/>
  <c r="AD906" i="1" a="1"/>
  <c r="AD906" i="1" s="1"/>
  <c r="AD907" i="1" a="1"/>
  <c r="AD907" i="1" s="1"/>
  <c r="AD916" i="1" a="1"/>
  <c r="AD916" i="1" s="1"/>
  <c r="AD927" i="1" a="1"/>
  <c r="AD927" i="1" s="1"/>
  <c r="AD928" i="1" a="1"/>
  <c r="AD928" i="1" s="1"/>
  <c r="AD934" i="1" a="1"/>
  <c r="AD934" i="1" s="1"/>
  <c r="AD941" i="1" a="1"/>
  <c r="AD941" i="1" s="1"/>
  <c r="AD953" i="1" a="1"/>
  <c r="AD953" i="1" s="1"/>
  <c r="AD730" i="1" a="1"/>
  <c r="AD730" i="1" s="1"/>
  <c r="AD748" i="1" a="1"/>
  <c r="AD748" i="1" s="1"/>
  <c r="AD787" i="1" a="1"/>
  <c r="AD787" i="1" s="1"/>
  <c r="AD806" i="1" a="1"/>
  <c r="AD806" i="1" s="1"/>
  <c r="AD811" i="1" a="1"/>
  <c r="AD811" i="1" s="1"/>
  <c r="AD816" i="1" a="1"/>
  <c r="AD816" i="1" s="1"/>
  <c r="AD894" i="1" a="1"/>
  <c r="AD894" i="1" s="1"/>
  <c r="AD915" i="1" a="1"/>
  <c r="AD915" i="1" s="1"/>
  <c r="AD922" i="1" a="1"/>
  <c r="AD922" i="1" s="1"/>
  <c r="AD940" i="1" a="1"/>
  <c r="AD940" i="1" s="1"/>
  <c r="AD944" i="1" a="1"/>
  <c r="AD944" i="1" s="1"/>
  <c r="AD704" i="1" a="1"/>
  <c r="AD704" i="1" s="1"/>
  <c r="AD737" i="1" a="1"/>
  <c r="AD737" i="1" s="1"/>
  <c r="AD802" i="1" a="1"/>
  <c r="AD802" i="1" s="1"/>
  <c r="AD817" i="1" a="1"/>
  <c r="AD817" i="1" s="1"/>
  <c r="AD822" i="1" a="1"/>
  <c r="AD822" i="1" s="1"/>
  <c r="AD832" i="1" a="1"/>
  <c r="AD832" i="1" s="1"/>
  <c r="AD851" i="1" a="1"/>
  <c r="AD851" i="1" s="1"/>
  <c r="AD886" i="1" a="1"/>
  <c r="AD886" i="1" s="1"/>
  <c r="AD897" i="1" a="1"/>
  <c r="AD897" i="1" s="1"/>
  <c r="AD902" i="1" a="1"/>
  <c r="AD902" i="1" s="1"/>
  <c r="AD914" i="1" a="1"/>
  <c r="AD914" i="1" s="1"/>
  <c r="AD919" i="1" a="1"/>
  <c r="AD919" i="1" s="1"/>
  <c r="AD920" i="1" a="1"/>
  <c r="AD920" i="1" s="1"/>
  <c r="AD921" i="1" a="1"/>
  <c r="AD921" i="1" s="1"/>
  <c r="AD923" i="1" a="1"/>
  <c r="AD923" i="1" s="1"/>
  <c r="B923" i="14" s="1"/>
  <c r="AD932" i="1" a="1"/>
  <c r="AD932" i="1" s="1"/>
  <c r="AD933" i="1" a="1"/>
  <c r="AD933" i="1" s="1"/>
  <c r="AD939" i="1" a="1"/>
  <c r="AD939" i="1" s="1"/>
  <c r="AD948" i="1" a="1"/>
  <c r="AD948" i="1" s="1"/>
  <c r="AD954" i="1" a="1"/>
  <c r="AD954" i="1" s="1"/>
  <c r="AD955" i="1" a="1"/>
  <c r="AD955" i="1" s="1"/>
  <c r="AD959" i="1" a="1"/>
  <c r="AD959" i="1" s="1"/>
  <c r="AD967" i="1" a="1"/>
  <c r="AD967" i="1" s="1"/>
  <c r="AD975" i="1" a="1"/>
  <c r="AD975" i="1" s="1"/>
  <c r="AD983" i="1" a="1"/>
  <c r="AD983" i="1" s="1"/>
  <c r="AD985" i="1" a="1"/>
  <c r="AD985" i="1" s="1"/>
  <c r="AD987" i="1" a="1"/>
  <c r="AD987" i="1" s="1"/>
  <c r="AD989" i="1" a="1"/>
  <c r="AD989" i="1" s="1"/>
  <c r="AD991" i="1" a="1"/>
  <c r="AD991" i="1" s="1"/>
  <c r="AD993" i="1" a="1"/>
  <c r="AD993" i="1" s="1"/>
  <c r="AD995" i="1" a="1"/>
  <c r="AD995" i="1" s="1"/>
  <c r="AD997" i="1" a="1"/>
  <c r="AD997" i="1" s="1"/>
  <c r="AD999" i="1" a="1"/>
  <c r="AD999" i="1" s="1"/>
  <c r="AD1001" i="1" a="1"/>
  <c r="AD1001" i="1" s="1"/>
  <c r="AD1003" i="1" a="1"/>
  <c r="AD1003" i="1" s="1"/>
  <c r="AD1005" i="1" a="1"/>
  <c r="AD1005" i="1" s="1"/>
  <c r="AD1007" i="1" a="1"/>
  <c r="AD1007" i="1" s="1"/>
  <c r="AD1009" i="1" a="1"/>
  <c r="AD1009" i="1" s="1"/>
  <c r="AD1011" i="1" a="1"/>
  <c r="AD1011" i="1" s="1"/>
  <c r="AD1013" i="1" a="1"/>
  <c r="AD1013" i="1" s="1"/>
  <c r="AD1015" i="1" a="1"/>
  <c r="AD1015" i="1" s="1"/>
  <c r="AD1017" i="1" a="1"/>
  <c r="AD1017" i="1" s="1"/>
  <c r="AD1019" i="1" a="1"/>
  <c r="AD1019" i="1" s="1"/>
  <c r="AD1021" i="1" a="1"/>
  <c r="AD1021" i="1" s="1"/>
  <c r="AD1023" i="1" a="1"/>
  <c r="AD1023" i="1" s="1"/>
  <c r="AD1025" i="1" a="1"/>
  <c r="AD1025" i="1" s="1"/>
  <c r="AD1028" i="1" a="1"/>
  <c r="AD1028" i="1" s="1"/>
  <c r="AD1044" i="1" a="1"/>
  <c r="AD1044" i="1" s="1"/>
  <c r="AD1058" i="1" a="1"/>
  <c r="AD1058" i="1" s="1"/>
  <c r="AD1064" i="1" a="1"/>
  <c r="AD1064" i="1" s="1"/>
  <c r="AD885" i="1" a="1"/>
  <c r="AD885" i="1" s="1"/>
  <c r="AD1040" i="1" a="1"/>
  <c r="AD1040" i="1" s="1"/>
  <c r="AD1047" i="1" a="1"/>
  <c r="AD1047" i="1" s="1"/>
  <c r="AD1051" i="1" a="1"/>
  <c r="AD1051" i="1" s="1"/>
  <c r="AD1061" i="1" a="1"/>
  <c r="AD1061" i="1" s="1"/>
  <c r="AD846" i="1" a="1"/>
  <c r="AD846" i="1" s="1"/>
  <c r="AD961" i="1" a="1"/>
  <c r="AD961" i="1" s="1"/>
  <c r="AD969" i="1" a="1"/>
  <c r="AD969" i="1" s="1"/>
  <c r="AD977" i="1" a="1"/>
  <c r="AD977" i="1" s="1"/>
  <c r="AD981" i="1" a="1"/>
  <c r="AD981" i="1" s="1"/>
  <c r="AD1054" i="1" a="1"/>
  <c r="AD1054" i="1" s="1"/>
  <c r="AD1063" i="1" a="1"/>
  <c r="AD1063" i="1" s="1"/>
  <c r="AD869" i="1" a="1"/>
  <c r="AD869" i="1" s="1"/>
  <c r="AD1029" i="1" a="1"/>
  <c r="AD1029" i="1" s="1"/>
  <c r="AD1043" i="1" a="1"/>
  <c r="AD1043" i="1" s="1"/>
  <c r="AD1046" i="1" a="1"/>
  <c r="AD1046" i="1" s="1"/>
  <c r="AD1050" i="1" a="1"/>
  <c r="AD1050" i="1" s="1"/>
  <c r="AD687" i="1" a="1"/>
  <c r="AD687" i="1" s="1"/>
  <c r="AD785" i="1" a="1"/>
  <c r="AD785" i="1" s="1"/>
  <c r="AD882" i="1" a="1"/>
  <c r="AD882" i="1" s="1"/>
  <c r="AD889" i="1" a="1"/>
  <c r="AD889" i="1" s="1"/>
  <c r="AD963" i="1" a="1"/>
  <c r="AD963" i="1" s="1"/>
  <c r="AD971" i="1" a="1"/>
  <c r="AD971" i="1" s="1"/>
  <c r="AD984" i="1" a="1"/>
  <c r="AD984" i="1" s="1"/>
  <c r="AD986" i="1" a="1"/>
  <c r="AD986" i="1" s="1"/>
  <c r="AD988" i="1" a="1"/>
  <c r="AD988" i="1" s="1"/>
  <c r="AD990" i="1" a="1"/>
  <c r="AD990" i="1" s="1"/>
  <c r="AD992" i="1" a="1"/>
  <c r="AD992" i="1" s="1"/>
  <c r="AD994" i="1" a="1"/>
  <c r="AD994" i="1" s="1"/>
  <c r="AD996" i="1" a="1"/>
  <c r="AD996" i="1" s="1"/>
  <c r="AD998" i="1" a="1"/>
  <c r="AD998" i="1" s="1"/>
  <c r="AD1000" i="1" a="1"/>
  <c r="AD1000" i="1" s="1"/>
  <c r="AD1002" i="1" a="1"/>
  <c r="AD1002" i="1" s="1"/>
  <c r="AD1004" i="1" a="1"/>
  <c r="AD1004" i="1" s="1"/>
  <c r="AD1006" i="1" a="1"/>
  <c r="AD1006" i="1" s="1"/>
  <c r="AD1008" i="1" a="1"/>
  <c r="AD1008" i="1" s="1"/>
  <c r="AD1010" i="1" a="1"/>
  <c r="AD1010" i="1" s="1"/>
  <c r="AD1012" i="1" a="1"/>
  <c r="AD1012" i="1" s="1"/>
  <c r="AD1014" i="1" a="1"/>
  <c r="AD1014" i="1" s="1"/>
  <c r="AD1016" i="1" a="1"/>
  <c r="AD1016" i="1" s="1"/>
  <c r="AD1018" i="1" a="1"/>
  <c r="AD1018" i="1" s="1"/>
  <c r="AD1020" i="1" a="1"/>
  <c r="AD1020" i="1" s="1"/>
  <c r="AD1022" i="1" a="1"/>
  <c r="AD1022" i="1" s="1"/>
  <c r="AD1024" i="1" a="1"/>
  <c r="AD1024" i="1" s="1"/>
  <c r="AD1026" i="1" a="1"/>
  <c r="AD1026" i="1" s="1"/>
  <c r="AD1027" i="1" a="1"/>
  <c r="AD1027" i="1" s="1"/>
  <c r="AD1030" i="1" a="1"/>
  <c r="AD1030" i="1" s="1"/>
  <c r="AD1031" i="1" a="1"/>
  <c r="AD1031" i="1" s="1"/>
  <c r="AD1032" i="1" a="1"/>
  <c r="AD1032" i="1" s="1"/>
  <c r="AD1033" i="1" a="1"/>
  <c r="AD1033" i="1" s="1"/>
  <c r="AD1039" i="1" a="1"/>
  <c r="AD1039" i="1" s="1"/>
  <c r="AD1053" i="1" a="1"/>
  <c r="AD1053" i="1" s="1"/>
  <c r="AD1056" i="1" a="1"/>
  <c r="AD1056" i="1" s="1"/>
  <c r="AD1060" i="1" a="1"/>
  <c r="AD1060" i="1" s="1"/>
  <c r="AD879" i="1" a="1"/>
  <c r="AD879" i="1" s="1"/>
  <c r="AD938" i="1" a="1"/>
  <c r="AD938" i="1" s="1"/>
  <c r="AD946" i="1" a="1"/>
  <c r="AD946" i="1" s="1"/>
  <c r="AD1034" i="1" a="1"/>
  <c r="AD1034" i="1" s="1"/>
  <c r="AD1035" i="1" a="1"/>
  <c r="AD1035" i="1" s="1"/>
  <c r="AD1036" i="1" a="1"/>
  <c r="AD1036" i="1" s="1"/>
  <c r="AD1037" i="1" a="1"/>
  <c r="AD1037" i="1" s="1"/>
  <c r="AD1042" i="1" a="1"/>
  <c r="AD1042" i="1" s="1"/>
  <c r="AD1049" i="1" a="1"/>
  <c r="AD1049" i="1" s="1"/>
  <c r="AD826" i="1" a="1"/>
  <c r="AD826" i="1" s="1"/>
  <c r="AD947" i="1" a="1"/>
  <c r="AD947" i="1" s="1"/>
  <c r="AD957" i="1" a="1"/>
  <c r="AD957" i="1" s="1"/>
  <c r="AD965" i="1" a="1"/>
  <c r="AD965" i="1" s="1"/>
  <c r="AD973" i="1" a="1"/>
  <c r="AD973" i="1" s="1"/>
  <c r="AD1038" i="1" a="1"/>
  <c r="AD1038" i="1" s="1"/>
  <c r="AD744" i="1" a="1"/>
  <c r="AD744" i="1" s="1"/>
  <c r="AD893" i="1" a="1"/>
  <c r="AD893" i="1" s="1"/>
  <c r="AD903" i="1" a="1"/>
  <c r="AD903" i="1" s="1"/>
  <c r="AD979" i="1" a="1"/>
  <c r="AD979" i="1" s="1"/>
  <c r="AD1068" i="1" a="1"/>
  <c r="AD1068" i="1" s="1"/>
  <c r="AD1071" i="1" a="1"/>
  <c r="AD1071" i="1" s="1"/>
  <c r="AD1074" i="1" a="1"/>
  <c r="AD1074" i="1" s="1"/>
  <c r="AD1077" i="1" a="1"/>
  <c r="AD1077" i="1" s="1"/>
  <c r="AD1083" i="1" a="1"/>
  <c r="AD1083" i="1" s="1"/>
  <c r="AD1126" i="1" a="1"/>
  <c r="AD1126" i="1" s="1"/>
  <c r="AD1132" i="1" a="1"/>
  <c r="AD1132" i="1" s="1"/>
  <c r="AD1137" i="1" a="1"/>
  <c r="AD1137" i="1" s="1"/>
  <c r="AD1142" i="1" a="1"/>
  <c r="AD1142" i="1" s="1"/>
  <c r="AD1147" i="1" a="1"/>
  <c r="AD1147" i="1" s="1"/>
  <c r="AD1158" i="1" a="1"/>
  <c r="AD1158" i="1" s="1"/>
  <c r="AD1165" i="1" a="1"/>
  <c r="AD1165" i="1" s="1"/>
  <c r="C1165" i="14" s="1"/>
  <c r="AD1168" i="1" a="1"/>
  <c r="AD1168" i="1" s="1"/>
  <c r="AD1172" i="1" a="1"/>
  <c r="AD1172" i="1" s="1"/>
  <c r="AD1174" i="1" a="1"/>
  <c r="AD1174" i="1" s="1"/>
  <c r="AD1175" i="1" a="1"/>
  <c r="AD1175" i="1" s="1"/>
  <c r="AD1185" i="1" a="1"/>
  <c r="AD1185" i="1" s="1"/>
  <c r="AD1188" i="1" a="1"/>
  <c r="AD1188" i="1" s="1"/>
  <c r="AD1191" i="1" a="1"/>
  <c r="AD1191" i="1" s="1"/>
  <c r="AD1052" i="1" a="1"/>
  <c r="AD1052" i="1" s="1"/>
  <c r="AD1057" i="1" a="1"/>
  <c r="AD1057" i="1" s="1"/>
  <c r="AD1065" i="1" a="1"/>
  <c r="AD1065" i="1" s="1"/>
  <c r="AD1079" i="1" a="1"/>
  <c r="AD1079" i="1" s="1"/>
  <c r="AD1086" i="1" a="1"/>
  <c r="AD1086" i="1" s="1"/>
  <c r="AD1090" i="1" a="1"/>
  <c r="AD1090" i="1" s="1"/>
  <c r="AD1098" i="1" a="1"/>
  <c r="AD1098" i="1" s="1"/>
  <c r="AD1103" i="1" a="1"/>
  <c r="AD1103" i="1" s="1"/>
  <c r="AD1116" i="1" a="1"/>
  <c r="AD1116" i="1" s="1"/>
  <c r="AD1117" i="1" a="1"/>
  <c r="AD1117" i="1" s="1"/>
  <c r="AD1131" i="1" a="1"/>
  <c r="AD1131" i="1" s="1"/>
  <c r="AD1154" i="1" a="1"/>
  <c r="AD1154" i="1" s="1"/>
  <c r="AD1171" i="1" a="1"/>
  <c r="AD1171" i="1" s="1"/>
  <c r="AD1173" i="1" a="1"/>
  <c r="AD1173" i="1" s="1"/>
  <c r="AD1181" i="1" a="1"/>
  <c r="AD1181" i="1" s="1"/>
  <c r="AD1190" i="1" a="1"/>
  <c r="AD1190" i="1" s="1"/>
  <c r="AD1193" i="1" a="1"/>
  <c r="AD1193" i="1" s="1"/>
  <c r="AD1196" i="1" a="1"/>
  <c r="AD1196" i="1" s="1"/>
  <c r="AD1041" i="1" a="1"/>
  <c r="AD1041" i="1" s="1"/>
  <c r="AD1048" i="1" a="1"/>
  <c r="AD1048" i="1" s="1"/>
  <c r="AD1082" i="1" a="1"/>
  <c r="AD1082" i="1" s="1"/>
  <c r="AD1094" i="1" a="1"/>
  <c r="AD1094" i="1" s="1"/>
  <c r="AD1102" i="1" a="1"/>
  <c r="AD1102" i="1" s="1"/>
  <c r="AD1104" i="1" a="1"/>
  <c r="AD1104" i="1" s="1"/>
  <c r="AD1105" i="1" a="1"/>
  <c r="AD1105" i="1" s="1"/>
  <c r="AD1115" i="1" a="1"/>
  <c r="AD1115" i="1" s="1"/>
  <c r="AD1125" i="1" a="1"/>
  <c r="AD1125" i="1" s="1"/>
  <c r="AD1136" i="1" a="1"/>
  <c r="AD1136" i="1" s="1"/>
  <c r="AD1141" i="1" a="1"/>
  <c r="AD1141" i="1" s="1"/>
  <c r="AD1146" i="1" a="1"/>
  <c r="AD1146" i="1" s="1"/>
  <c r="AD1153" i="1" a="1"/>
  <c r="AD1153" i="1" s="1"/>
  <c r="AD1160" i="1" a="1"/>
  <c r="AD1160" i="1" s="1"/>
  <c r="AD1162" i="1" a="1"/>
  <c r="AD1162" i="1" s="1"/>
  <c r="AD1170" i="1" a="1"/>
  <c r="AD1170" i="1" s="1"/>
  <c r="AD1184" i="1" a="1"/>
  <c r="AD1184" i="1" s="1"/>
  <c r="AD1187" i="1" a="1"/>
  <c r="AD1187" i="1" s="1"/>
  <c r="AD1067" i="1" a="1"/>
  <c r="AD1067" i="1" s="1"/>
  <c r="AD1073" i="1" a="1"/>
  <c r="AD1073" i="1" s="1"/>
  <c r="AD1076" i="1" a="1"/>
  <c r="AD1076" i="1" s="1"/>
  <c r="AD1085" i="1" a="1"/>
  <c r="AD1085" i="1" s="1"/>
  <c r="AD1089" i="1" a="1"/>
  <c r="AD1089" i="1" s="1"/>
  <c r="AD1093" i="1" a="1"/>
  <c r="AD1093" i="1" s="1"/>
  <c r="AD1097" i="1" a="1"/>
  <c r="AD1097" i="1" s="1"/>
  <c r="AD1101" i="1" a="1"/>
  <c r="AD1101" i="1" s="1"/>
  <c r="AD1106" i="1" a="1"/>
  <c r="AD1106" i="1" s="1"/>
  <c r="AD1107" i="1" a="1"/>
  <c r="AD1107" i="1" s="1"/>
  <c r="AD1124" i="1" a="1"/>
  <c r="AD1124" i="1" s="1"/>
  <c r="AD1130" i="1" a="1"/>
  <c r="AD1130" i="1" s="1"/>
  <c r="AD1135" i="1" a="1"/>
  <c r="AD1135" i="1" s="1"/>
  <c r="AD1140" i="1" a="1"/>
  <c r="AD1140" i="1" s="1"/>
  <c r="AD1157" i="1" a="1"/>
  <c r="AD1157" i="1" s="1"/>
  <c r="AD1164" i="1" a="1"/>
  <c r="AD1164" i="1" s="1"/>
  <c r="AD1167" i="1" a="1"/>
  <c r="AD1167" i="1" s="1"/>
  <c r="AD1195" i="1" a="1"/>
  <c r="AD1195" i="1" s="1"/>
  <c r="AD1070" i="1" a="1"/>
  <c r="AD1070" i="1" s="1"/>
  <c r="AD1081" i="1" a="1"/>
  <c r="AD1081" i="1" s="1"/>
  <c r="AD1108" i="1" a="1"/>
  <c r="AD1108" i="1" s="1"/>
  <c r="AD1109" i="1" a="1"/>
  <c r="AD1109" i="1" s="1"/>
  <c r="AD1114" i="1" a="1"/>
  <c r="AD1114" i="1" s="1"/>
  <c r="AD1121" i="1" a="1"/>
  <c r="AD1121" i="1" s="1"/>
  <c r="AD1122" i="1" a="1"/>
  <c r="AD1122" i="1" s="1"/>
  <c r="AD1123" i="1" a="1"/>
  <c r="AD1123" i="1" s="1"/>
  <c r="AD1129" i="1" a="1"/>
  <c r="AD1129" i="1" s="1"/>
  <c r="AD1145" i="1" a="1"/>
  <c r="AD1145" i="1" s="1"/>
  <c r="AD1151" i="1" a="1"/>
  <c r="AD1151" i="1" s="1"/>
  <c r="AD1152" i="1" a="1"/>
  <c r="AD1152" i="1" s="1"/>
  <c r="AD1159" i="1" a="1"/>
  <c r="AD1159" i="1" s="1"/>
  <c r="AD1166" i="1" a="1"/>
  <c r="AD1166" i="1" s="1"/>
  <c r="AD1180" i="1" a="1"/>
  <c r="AD1180" i="1" s="1"/>
  <c r="AD1192" i="1" a="1"/>
  <c r="AD1192" i="1" s="1"/>
  <c r="AD1055" i="1" a="1"/>
  <c r="AD1055" i="1" s="1"/>
  <c r="AD1059" i="1" a="1"/>
  <c r="AD1059" i="1" s="1"/>
  <c r="AD1072" i="1" a="1"/>
  <c r="AD1072" i="1" s="1"/>
  <c r="AD1075" i="1" a="1"/>
  <c r="AD1075" i="1" s="1"/>
  <c r="AD1078" i="1" a="1"/>
  <c r="AD1078" i="1" s="1"/>
  <c r="AD1088" i="1" a="1"/>
  <c r="AD1088" i="1" s="1"/>
  <c r="AD1092" i="1" a="1"/>
  <c r="AD1092" i="1" s="1"/>
  <c r="AD1096" i="1" a="1"/>
  <c r="AD1096" i="1" s="1"/>
  <c r="AD1100" i="1" a="1"/>
  <c r="AD1100" i="1" s="1"/>
  <c r="AD1110" i="1" a="1"/>
  <c r="AD1110" i="1" s="1"/>
  <c r="AD1111" i="1" a="1"/>
  <c r="AD1111" i="1" s="1"/>
  <c r="AD1113" i="1" a="1"/>
  <c r="AD1113" i="1" s="1"/>
  <c r="AD1128" i="1" a="1"/>
  <c r="AD1128" i="1" s="1"/>
  <c r="AD1134" i="1" a="1"/>
  <c r="AD1134" i="1" s="1"/>
  <c r="AD1139" i="1" a="1"/>
  <c r="AD1139" i="1" s="1"/>
  <c r="AD1150" i="1" a="1"/>
  <c r="AD1150" i="1" s="1"/>
  <c r="AD1156" i="1" a="1"/>
  <c r="AD1156" i="1" s="1"/>
  <c r="AD1169" i="1" a="1"/>
  <c r="AD1169" i="1" s="1"/>
  <c r="AD1179" i="1" a="1"/>
  <c r="AD1179" i="1" s="1"/>
  <c r="AD1183" i="1" a="1"/>
  <c r="AD1183" i="1" s="1"/>
  <c r="AD1189" i="1" a="1"/>
  <c r="AD1189" i="1" s="1"/>
  <c r="AD1045" i="1" a="1"/>
  <c r="AD1045" i="1" s="1"/>
  <c r="AD1069" i="1" a="1"/>
  <c r="AD1069" i="1" s="1"/>
  <c r="AD1080" i="1" a="1"/>
  <c r="AD1080" i="1" s="1"/>
  <c r="AD1084" i="1" a="1"/>
  <c r="AD1084" i="1" s="1"/>
  <c r="AD1087" i="1" a="1"/>
  <c r="AD1087" i="1" s="1"/>
  <c r="AD1112" i="1" a="1"/>
  <c r="AD1112" i="1" s="1"/>
  <c r="AD1119" i="1" a="1"/>
  <c r="AD1119" i="1" s="1"/>
  <c r="AD1120" i="1" a="1"/>
  <c r="AD1120" i="1" s="1"/>
  <c r="AD1127" i="1" a="1"/>
  <c r="AD1127" i="1" s="1"/>
  <c r="AD1133" i="1" a="1"/>
  <c r="AD1133" i="1" s="1"/>
  <c r="AD1144" i="1" a="1"/>
  <c r="AD1144" i="1" s="1"/>
  <c r="AD1149" i="1" a="1"/>
  <c r="AD1149" i="1" s="1"/>
  <c r="AD1161" i="1" a="1"/>
  <c r="AD1161" i="1" s="1"/>
  <c r="AD1163" i="1" a="1"/>
  <c r="AD1163" i="1" s="1"/>
  <c r="AD1178" i="1" a="1"/>
  <c r="AD1178" i="1" s="1"/>
  <c r="AD1186" i="1" a="1"/>
  <c r="AD1186" i="1" s="1"/>
  <c r="AD1194" i="1" a="1"/>
  <c r="AD1194" i="1" s="1"/>
  <c r="AD1205" i="1" a="1"/>
  <c r="AD1205" i="1" s="1"/>
  <c r="AD1210" i="1" a="1"/>
  <c r="AD1210" i="1" s="1"/>
  <c r="AD1213" i="1" a="1"/>
  <c r="AD1213" i="1" s="1"/>
  <c r="AD1222" i="1" a="1"/>
  <c r="AD1222" i="1" s="1"/>
  <c r="AD1228" i="1" a="1"/>
  <c r="AD1228" i="1" s="1"/>
  <c r="AD1231" i="1" a="1"/>
  <c r="AD1231" i="1" s="1"/>
  <c r="AD1252" i="1" a="1"/>
  <c r="AD1252" i="1" s="1"/>
  <c r="AD1253" i="1" a="1"/>
  <c r="AD1253" i="1" s="1"/>
  <c r="AD1254" i="1" a="1"/>
  <c r="AD1254" i="1" s="1"/>
  <c r="AD1255" i="1" a="1"/>
  <c r="AD1255" i="1" s="1"/>
  <c r="AD1270" i="1" a="1"/>
  <c r="AD1270" i="1" s="1"/>
  <c r="AD1271" i="1" a="1"/>
  <c r="AD1271" i="1" s="1"/>
  <c r="AD1277" i="1" a="1"/>
  <c r="AD1277" i="1" s="1"/>
  <c r="AD1283" i="1" a="1"/>
  <c r="AD1283" i="1" s="1"/>
  <c r="AD1287" i="1" a="1"/>
  <c r="AD1287" i="1" s="1"/>
  <c r="AD1290" i="1" a="1"/>
  <c r="AD1290" i="1" s="1"/>
  <c r="AD1294" i="1" a="1"/>
  <c r="AD1294" i="1" s="1"/>
  <c r="AD1176" i="1" a="1"/>
  <c r="AD1176" i="1" s="1"/>
  <c r="AD1199" i="1" a="1"/>
  <c r="AD1199" i="1" s="1"/>
  <c r="AD1202" i="1" a="1"/>
  <c r="AD1202" i="1" s="1"/>
  <c r="AD1215" i="1" a="1"/>
  <c r="AD1215" i="1" s="1"/>
  <c r="AD1218" i="1" a="1"/>
  <c r="AD1218" i="1" s="1"/>
  <c r="AD1225" i="1" a="1"/>
  <c r="AD1225" i="1" s="1"/>
  <c r="AD1234" i="1" a="1"/>
  <c r="AD1234" i="1" s="1"/>
  <c r="AD1238" i="1" a="1"/>
  <c r="AD1238" i="1" s="1"/>
  <c r="AD1249" i="1" a="1"/>
  <c r="AD1249" i="1" s="1"/>
  <c r="AD1250" i="1" a="1"/>
  <c r="AD1250" i="1" s="1"/>
  <c r="AD1251" i="1" a="1"/>
  <c r="AD1251" i="1" s="1"/>
  <c r="AD1268" i="1" a="1"/>
  <c r="AD1268" i="1" s="1"/>
  <c r="AD1269" i="1" a="1"/>
  <c r="AD1269" i="1" s="1"/>
  <c r="AD1276" i="1" a="1"/>
  <c r="AD1276" i="1" s="1"/>
  <c r="AD1282" i="1" a="1"/>
  <c r="AD1282" i="1" s="1"/>
  <c r="AD1286" i="1" a="1"/>
  <c r="AD1286" i="1" s="1"/>
  <c r="AD1297" i="1" a="1"/>
  <c r="AD1297" i="1" s="1"/>
  <c r="AD1300" i="1" a="1"/>
  <c r="AD1300" i="1" s="1"/>
  <c r="AD1303" i="1" a="1"/>
  <c r="AD1303" i="1" s="1"/>
  <c r="AD1306" i="1" a="1"/>
  <c r="AD1306" i="1" s="1"/>
  <c r="AD1095" i="1" a="1"/>
  <c r="AD1095" i="1" s="1"/>
  <c r="AD1212" i="1" a="1"/>
  <c r="AD1212" i="1" s="1"/>
  <c r="AD1248" i="1" a="1"/>
  <c r="AD1248" i="1" s="1"/>
  <c r="AD1264" i="1" a="1"/>
  <c r="AD1264" i="1" s="1"/>
  <c r="AD1265" i="1" a="1"/>
  <c r="AD1265" i="1" s="1"/>
  <c r="AD1266" i="1" a="1"/>
  <c r="AD1266" i="1" s="1"/>
  <c r="AD1267" i="1" a="1"/>
  <c r="AD1267" i="1" s="1"/>
  <c r="AD1279" i="1" a="1"/>
  <c r="AD1279" i="1" s="1"/>
  <c r="AD1293" i="1" a="1"/>
  <c r="AD1293" i="1" s="1"/>
  <c r="AD1308" i="1" a="1"/>
  <c r="AD1308" i="1" s="1"/>
  <c r="AD1066" i="1" a="1"/>
  <c r="AD1066" i="1" s="1"/>
  <c r="AD1118" i="1" a="1"/>
  <c r="AD1118" i="1" s="1"/>
  <c r="AD1198" i="1" a="1"/>
  <c r="AD1198" i="1" s="1"/>
  <c r="AD1204" i="1" a="1"/>
  <c r="AD1204" i="1" s="1"/>
  <c r="AD1207" i="1" a="1"/>
  <c r="AD1207" i="1" s="1"/>
  <c r="AD1221" i="1" a="1"/>
  <c r="AD1221" i="1" s="1"/>
  <c r="AD1227" i="1" a="1"/>
  <c r="AD1227" i="1" s="1"/>
  <c r="AD1230" i="1" a="1"/>
  <c r="AD1230" i="1" s="1"/>
  <c r="AD1246" i="1" a="1"/>
  <c r="AD1246" i="1" s="1"/>
  <c r="AD1247" i="1" a="1"/>
  <c r="AD1247" i="1" s="1"/>
  <c r="AD1262" i="1" a="1"/>
  <c r="AD1262" i="1" s="1"/>
  <c r="AD1263" i="1" a="1"/>
  <c r="AD1263" i="1" s="1"/>
  <c r="AD1275" i="1" a="1"/>
  <c r="AD1275" i="1" s="1"/>
  <c r="AD1289" i="1" a="1"/>
  <c r="AD1289" i="1" s="1"/>
  <c r="AD1062" i="1" a="1"/>
  <c r="AD1062" i="1" s="1"/>
  <c r="AD1138" i="1" a="1"/>
  <c r="AD1138" i="1" s="1"/>
  <c r="AD1143" i="1" a="1"/>
  <c r="AD1143" i="1" s="1"/>
  <c r="AD1148" i="1" a="1"/>
  <c r="AD1148" i="1" s="1"/>
  <c r="AD1201" i="1" a="1"/>
  <c r="AD1201" i="1" s="1"/>
  <c r="AD1209" i="1" a="1"/>
  <c r="AD1209" i="1" s="1"/>
  <c r="AD1217" i="1" a="1"/>
  <c r="AD1217" i="1" s="1"/>
  <c r="AD1220" i="1" a="1"/>
  <c r="AD1220" i="1" s="1"/>
  <c r="B1220" i="14" s="1"/>
  <c r="AD1224" i="1" a="1"/>
  <c r="AD1224" i="1" s="1"/>
  <c r="AD1233" i="1" a="1"/>
  <c r="AD1233" i="1" s="1"/>
  <c r="AD1237" i="1" a="1"/>
  <c r="AD1237" i="1" s="1"/>
  <c r="AD1244" i="1" a="1"/>
  <c r="AD1244" i="1" s="1"/>
  <c r="AD1245" i="1" a="1"/>
  <c r="AD1245" i="1" s="1"/>
  <c r="AD1260" i="1" a="1"/>
  <c r="AD1260" i="1" s="1"/>
  <c r="AD1261" i="1" a="1"/>
  <c r="AD1261" i="1" s="1"/>
  <c r="AD1274" i="1" a="1"/>
  <c r="AD1274" i="1" s="1"/>
  <c r="AD1281" i="1" a="1"/>
  <c r="AD1281" i="1" s="1"/>
  <c r="AD1285" i="1" a="1"/>
  <c r="AD1285" i="1" s="1"/>
  <c r="AD1292" i="1" a="1"/>
  <c r="AD1292" i="1" s="1"/>
  <c r="AD1296" i="1" a="1"/>
  <c r="AD1296" i="1" s="1"/>
  <c r="AD1299" i="1" a="1"/>
  <c r="AD1299" i="1" s="1"/>
  <c r="AD1302" i="1" a="1"/>
  <c r="AD1302" i="1" s="1"/>
  <c r="AD1305" i="1" a="1"/>
  <c r="AD1305" i="1" s="1"/>
  <c r="AD1099" i="1" a="1"/>
  <c r="AD1099" i="1" s="1"/>
  <c r="AD1206" i="1" a="1"/>
  <c r="AD1206" i="1" s="1"/>
  <c r="AD1211" i="1" a="1"/>
  <c r="AD1211" i="1" s="1"/>
  <c r="AD1214" i="1" a="1"/>
  <c r="AD1214" i="1" s="1"/>
  <c r="AD1236" i="1" a="1"/>
  <c r="AD1236" i="1" s="1"/>
  <c r="AD1242" i="1" a="1"/>
  <c r="AD1242" i="1" s="1"/>
  <c r="AD1243" i="1" a="1"/>
  <c r="AD1243" i="1" s="1"/>
  <c r="AD1258" i="1" a="1"/>
  <c r="AD1258" i="1" s="1"/>
  <c r="AD1259" i="1" a="1"/>
  <c r="AD1259" i="1" s="1"/>
  <c r="AD1278" i="1" a="1"/>
  <c r="AD1278" i="1" s="1"/>
  <c r="AD1284" i="1" a="1"/>
  <c r="AD1284" i="1" s="1"/>
  <c r="AD1288" i="1" a="1"/>
  <c r="AD1288" i="1" s="1"/>
  <c r="AD1307" i="1" a="1"/>
  <c r="AD1307" i="1" s="1"/>
  <c r="AD1091" i="1" a="1"/>
  <c r="AD1091" i="1" s="1"/>
  <c r="AD1208" i="1" a="1"/>
  <c r="AD1208" i="1" s="1"/>
  <c r="AD1226" i="1" a="1"/>
  <c r="AD1226" i="1" s="1"/>
  <c r="AD1200" i="1" a="1"/>
  <c r="AD1200" i="1" s="1"/>
  <c r="AD1219" i="1" a="1"/>
  <c r="AD1219" i="1" s="1"/>
  <c r="AD1241" i="1" a="1"/>
  <c r="AD1241" i="1" s="1"/>
  <c r="AD1256" i="1" a="1"/>
  <c r="AD1256" i="1" s="1"/>
  <c r="AD1330" i="1" a="1"/>
  <c r="AD1330" i="1" s="1"/>
  <c r="AD1337" i="1" a="1"/>
  <c r="AD1337" i="1" s="1"/>
  <c r="AD1341" i="1" a="1"/>
  <c r="AD1341" i="1" s="1"/>
  <c r="AD1347" i="1" a="1"/>
  <c r="AD1347" i="1" s="1"/>
  <c r="AD1370" i="1" a="1"/>
  <c r="AD1370" i="1" s="1"/>
  <c r="AD1377" i="1" a="1"/>
  <c r="AD1377" i="1" s="1"/>
  <c r="AD1382" i="1" a="1"/>
  <c r="AD1382" i="1" s="1"/>
  <c r="AD1177" i="1" a="1"/>
  <c r="AD1177" i="1" s="1"/>
  <c r="AD1257" i="1" a="1"/>
  <c r="AD1257" i="1" s="1"/>
  <c r="AD1291" i="1" a="1"/>
  <c r="AD1291" i="1" s="1"/>
  <c r="AD1309" i="1" a="1"/>
  <c r="AD1309" i="1" s="1"/>
  <c r="AD1312" i="1" a="1"/>
  <c r="AD1312" i="1" s="1"/>
  <c r="AD1315" i="1" a="1"/>
  <c r="AD1315" i="1" s="1"/>
  <c r="AD1323" i="1" a="1"/>
  <c r="AD1323" i="1" s="1"/>
  <c r="AD1333" i="1" a="1"/>
  <c r="AD1333" i="1" s="1"/>
  <c r="AD1344" i="1" a="1"/>
  <c r="AD1344" i="1" s="1"/>
  <c r="AD1349" i="1" a="1"/>
  <c r="AD1349" i="1" s="1"/>
  <c r="AD1352" i="1" a="1"/>
  <c r="AD1352" i="1" s="1"/>
  <c r="AD1355" i="1" a="1"/>
  <c r="AD1355" i="1" s="1"/>
  <c r="AD1361" i="1" a="1"/>
  <c r="AD1361" i="1" s="1"/>
  <c r="AD1364" i="1" a="1"/>
  <c r="AD1364" i="1" s="1"/>
  <c r="AD1367" i="1" a="1"/>
  <c r="AD1367" i="1" s="1"/>
  <c r="AD1373" i="1" a="1"/>
  <c r="AD1373" i="1" s="1"/>
  <c r="AD1197" i="1" a="1"/>
  <c r="AD1197" i="1" s="1"/>
  <c r="AD1216" i="1" a="1"/>
  <c r="AD1216" i="1" s="1"/>
  <c r="AD1280" i="1" a="1"/>
  <c r="AD1280" i="1" s="1"/>
  <c r="AD1317" i="1" a="1"/>
  <c r="AD1317" i="1" s="1"/>
  <c r="AD1320" i="1" a="1"/>
  <c r="AD1320" i="1" s="1"/>
  <c r="AD1326" i="1" a="1"/>
  <c r="AD1326" i="1" s="1"/>
  <c r="AD1329" i="1" a="1"/>
  <c r="AD1329" i="1" s="1"/>
  <c r="AD1336" i="1" a="1"/>
  <c r="AD1336" i="1" s="1"/>
  <c r="AD1340" i="1" a="1"/>
  <c r="AD1340" i="1" s="1"/>
  <c r="AD1358" i="1" a="1"/>
  <c r="AD1358" i="1" s="1"/>
  <c r="AD1376" i="1" a="1"/>
  <c r="AD1376" i="1" s="1"/>
  <c r="AD1381" i="1" a="1"/>
  <c r="AD1381" i="1" s="1"/>
  <c r="AD1223" i="1" a="1"/>
  <c r="AD1223" i="1" s="1"/>
  <c r="AD1235" i="1" a="1"/>
  <c r="AD1235" i="1" s="1"/>
  <c r="AD1240" i="1" a="1"/>
  <c r="AD1240" i="1" s="1"/>
  <c r="AD1301" i="1" a="1"/>
  <c r="AD1301" i="1" s="1"/>
  <c r="AD1310" i="1" a="1"/>
  <c r="AD1310" i="1" s="1"/>
  <c r="AD1322" i="1" a="1"/>
  <c r="AD1322" i="1" s="1"/>
  <c r="AD1332" i="1" a="1"/>
  <c r="AD1332" i="1" s="1"/>
  <c r="AD1346" i="1" a="1"/>
  <c r="AD1346" i="1" s="1"/>
  <c r="AD1351" i="1" a="1"/>
  <c r="AD1351" i="1" s="1"/>
  <c r="AD1363" i="1" a="1"/>
  <c r="AD1363" i="1" s="1"/>
  <c r="AD1366" i="1" a="1"/>
  <c r="AD1366" i="1" s="1"/>
  <c r="AD1369" i="1" a="1"/>
  <c r="AD1369" i="1" s="1"/>
  <c r="AD1372" i="1" a="1"/>
  <c r="AD1372" i="1" s="1"/>
  <c r="AD1155" i="1" a="1"/>
  <c r="AD1155" i="1" s="1"/>
  <c r="AD1182" i="1" a="1"/>
  <c r="AD1182" i="1" s="1"/>
  <c r="AD1298" i="1" a="1"/>
  <c r="AD1298" i="1" s="1"/>
  <c r="AD1304" i="1" a="1"/>
  <c r="AD1304" i="1" s="1"/>
  <c r="AD1313" i="1" a="1"/>
  <c r="AD1313" i="1" s="1"/>
  <c r="AD1314" i="1" a="1"/>
  <c r="AD1314" i="1" s="1"/>
  <c r="AD1335" i="1" a="1"/>
  <c r="AD1335" i="1" s="1"/>
  <c r="AD1339" i="1" a="1"/>
  <c r="AD1339" i="1" s="1"/>
  <c r="AD1343" i="1" a="1"/>
  <c r="AD1343" i="1" s="1"/>
  <c r="AD1354" i="1" a="1"/>
  <c r="AD1354" i="1" s="1"/>
  <c r="AD1360" i="1" a="1"/>
  <c r="AD1360" i="1" s="1"/>
  <c r="AD1375" i="1" a="1"/>
  <c r="AD1375" i="1" s="1"/>
  <c r="AD1232" i="1" a="1"/>
  <c r="AD1232" i="1" s="1"/>
  <c r="AD1311" i="1" a="1"/>
  <c r="AD1311" i="1" s="1"/>
  <c r="AD1316" i="1" a="1"/>
  <c r="AD1316" i="1" s="1"/>
  <c r="AD1319" i="1" a="1"/>
  <c r="AD1319" i="1" s="1"/>
  <c r="AD1325" i="1" a="1"/>
  <c r="AD1325" i="1" s="1"/>
  <c r="AD1328" i="1" a="1"/>
  <c r="AD1328" i="1" s="1"/>
  <c r="AD1331" i="1" a="1"/>
  <c r="AD1331" i="1" s="1"/>
  <c r="AD1342" i="1" a="1"/>
  <c r="AD1342" i="1" s="1"/>
  <c r="AD1348" i="1" a="1"/>
  <c r="AD1348" i="1" s="1"/>
  <c r="AD1357" i="1" a="1"/>
  <c r="AD1357" i="1" s="1"/>
  <c r="AD1379" i="1" a="1"/>
  <c r="AD1379" i="1" s="1"/>
  <c r="AD1383" i="1" a="1"/>
  <c r="AD1383" i="1" s="1"/>
  <c r="AD1229" i="1" a="1"/>
  <c r="AD1229" i="1" s="1"/>
  <c r="AD1273" i="1" a="1"/>
  <c r="AD1273" i="1" s="1"/>
  <c r="AD1295" i="1" a="1"/>
  <c r="AD1295" i="1" s="1"/>
  <c r="AD1318" i="1" a="1"/>
  <c r="AD1318" i="1" s="1"/>
  <c r="AD1324" i="1" a="1"/>
  <c r="AD1324" i="1" s="1"/>
  <c r="AD1327" i="1" a="1"/>
  <c r="AD1327" i="1" s="1"/>
  <c r="AD1353" i="1" a="1"/>
  <c r="AD1353" i="1" s="1"/>
  <c r="AD1356" i="1" a="1"/>
  <c r="AD1356" i="1" s="1"/>
  <c r="AD1374" i="1" a="1"/>
  <c r="AD1374" i="1" s="1"/>
  <c r="AD1378" i="1" a="1"/>
  <c r="AD1378" i="1" s="1"/>
  <c r="AD1385" i="1" a="1"/>
  <c r="AD1385" i="1" s="1"/>
  <c r="AD1387" i="1" a="1"/>
  <c r="AD1387" i="1" s="1"/>
  <c r="AD1389" i="1" a="1"/>
  <c r="AD1389" i="1" s="1"/>
  <c r="C1389" i="14" s="1"/>
  <c r="AD1391" i="1" a="1"/>
  <c r="AD1391" i="1" s="1"/>
  <c r="AD1393" i="1" a="1"/>
  <c r="AD1393" i="1" s="1"/>
  <c r="AD1395" i="1" a="1"/>
  <c r="AD1395" i="1" s="1"/>
  <c r="AD1397" i="1" a="1"/>
  <c r="AD1397" i="1" s="1"/>
  <c r="AD1399" i="1" a="1"/>
  <c r="AD1399" i="1" s="1"/>
  <c r="AD1401" i="1" a="1"/>
  <c r="AD1401" i="1" s="1"/>
  <c r="AD1403" i="1" a="1"/>
  <c r="AD1403" i="1" s="1"/>
  <c r="AD1405" i="1" a="1"/>
  <c r="AD1405" i="1" s="1"/>
  <c r="AD1407" i="1" a="1"/>
  <c r="AD1407" i="1" s="1"/>
  <c r="AD1409" i="1" a="1"/>
  <c r="AD1409" i="1" s="1"/>
  <c r="AD1411" i="1" a="1"/>
  <c r="AD1411" i="1" s="1"/>
  <c r="AD1413" i="1" a="1"/>
  <c r="AD1413" i="1" s="1"/>
  <c r="AD1415" i="1" a="1"/>
  <c r="AD1415" i="1" s="1"/>
  <c r="AD1321" i="1" a="1"/>
  <c r="AD1321" i="1" s="1"/>
  <c r="AD1338" i="1" a="1"/>
  <c r="AD1338" i="1" s="1"/>
  <c r="AD1350" i="1" a="1"/>
  <c r="AD1350" i="1" s="1"/>
  <c r="AD1362" i="1" a="1"/>
  <c r="AD1362" i="1" s="1"/>
  <c r="AD1388" i="1" a="1"/>
  <c r="AD1388" i="1" s="1"/>
  <c r="AD1396" i="1" a="1"/>
  <c r="AD1396" i="1" s="1"/>
  <c r="AD1404" i="1" a="1"/>
  <c r="AD1404" i="1" s="1"/>
  <c r="AD1412" i="1" a="1"/>
  <c r="AD1412" i="1" s="1"/>
  <c r="AD1418" i="1" a="1"/>
  <c r="AD1418" i="1" s="1"/>
  <c r="AD1426" i="1" a="1"/>
  <c r="AD1426" i="1" s="1"/>
  <c r="AD1523" i="1" a="1"/>
  <c r="AD1523" i="1" s="1"/>
  <c r="AD1528" i="1" a="1"/>
  <c r="AD1528" i="1" s="1"/>
  <c r="AD1530" i="1" a="1"/>
  <c r="AD1530" i="1" s="1"/>
  <c r="AD1345" i="1" a="1"/>
  <c r="AD1345" i="1" s="1"/>
  <c r="AD1429" i="1" a="1"/>
  <c r="AD1429" i="1" s="1"/>
  <c r="AD1536" i="1" a="1"/>
  <c r="AD1536" i="1" s="1"/>
  <c r="AD1539" i="1" a="1"/>
  <c r="AD1539" i="1" s="1"/>
  <c r="AD1359" i="1" a="1"/>
  <c r="AD1359" i="1" s="1"/>
  <c r="AD1371" i="1" a="1"/>
  <c r="AD1371" i="1" s="1"/>
  <c r="AD1390" i="1" a="1"/>
  <c r="AD1390" i="1" s="1"/>
  <c r="AD1398" i="1" a="1"/>
  <c r="AD1398" i="1" s="1"/>
  <c r="AD1406" i="1" a="1"/>
  <c r="AD1406" i="1" s="1"/>
  <c r="AD1414" i="1" a="1"/>
  <c r="AD1414" i="1" s="1"/>
  <c r="AD1424" i="1" a="1"/>
  <c r="AD1424" i="1" s="1"/>
  <c r="AD1432" i="1" a="1"/>
  <c r="AD1432" i="1" s="1"/>
  <c r="AD1522" i="1" a="1"/>
  <c r="AD1522" i="1" s="1"/>
  <c r="AD1527" i="1" a="1"/>
  <c r="AD1527" i="1" s="1"/>
  <c r="AD1537" i="1" a="1"/>
  <c r="AD1537" i="1" s="1"/>
  <c r="AD1239" i="1" a="1"/>
  <c r="AD1239" i="1" s="1"/>
  <c r="AD1416" i="1" a="1"/>
  <c r="AD1416" i="1" s="1"/>
  <c r="AD1427" i="1" a="1"/>
  <c r="AD1427" i="1" s="1"/>
  <c r="AD1433" i="1" a="1"/>
  <c r="AD1433" i="1" s="1"/>
  <c r="AD1435" i="1" a="1"/>
  <c r="AD1435" i="1" s="1"/>
  <c r="AD1437" i="1" a="1"/>
  <c r="AD1437" i="1" s="1"/>
  <c r="AD1439" i="1" a="1"/>
  <c r="AD1439" i="1" s="1"/>
  <c r="AD1441" i="1" a="1"/>
  <c r="AD1441" i="1" s="1"/>
  <c r="AD1443" i="1" a="1"/>
  <c r="AD1443" i="1" s="1"/>
  <c r="AD1445" i="1" a="1"/>
  <c r="AD1445" i="1" s="1"/>
  <c r="AD1447" i="1" a="1"/>
  <c r="AD1447" i="1" s="1"/>
  <c r="AD1449" i="1" a="1"/>
  <c r="AD1449" i="1" s="1"/>
  <c r="AD1451" i="1" a="1"/>
  <c r="AD1451" i="1" s="1"/>
  <c r="AD1453" i="1" a="1"/>
  <c r="AD1453" i="1" s="1"/>
  <c r="AD1455" i="1" a="1"/>
  <c r="AD1455" i="1" s="1"/>
  <c r="AD1457" i="1" a="1"/>
  <c r="AD1457" i="1" s="1"/>
  <c r="AD1459" i="1" a="1"/>
  <c r="AD1459" i="1" s="1"/>
  <c r="AD1461" i="1" a="1"/>
  <c r="AD1461" i="1" s="1"/>
  <c r="AD1463" i="1" a="1"/>
  <c r="AD1463" i="1" s="1"/>
  <c r="AD1465" i="1" a="1"/>
  <c r="AD1465" i="1" s="1"/>
  <c r="AD1467" i="1" a="1"/>
  <c r="AD1467" i="1" s="1"/>
  <c r="AD1469" i="1" a="1"/>
  <c r="AD1469" i="1" s="1"/>
  <c r="AD1471" i="1" a="1"/>
  <c r="AD1471" i="1" s="1"/>
  <c r="AD1473" i="1" a="1"/>
  <c r="AD1473" i="1" s="1"/>
  <c r="AD1475" i="1" a="1"/>
  <c r="AD1475" i="1" s="1"/>
  <c r="AD1477" i="1" a="1"/>
  <c r="AD1477" i="1" s="1"/>
  <c r="AD1479" i="1" a="1"/>
  <c r="AD1479" i="1" s="1"/>
  <c r="AD1481" i="1" a="1"/>
  <c r="AD1481" i="1" s="1"/>
  <c r="AD1483" i="1" a="1"/>
  <c r="AD1483" i="1" s="1"/>
  <c r="AD1485" i="1" a="1"/>
  <c r="AD1485" i="1" s="1"/>
  <c r="AD1487" i="1" a="1"/>
  <c r="AD1487" i="1" s="1"/>
  <c r="AD1489" i="1" a="1"/>
  <c r="AD1489" i="1" s="1"/>
  <c r="AD1491" i="1" a="1"/>
  <c r="AD1491" i="1" s="1"/>
  <c r="AD1493" i="1" a="1"/>
  <c r="AD1493" i="1" s="1"/>
  <c r="AD1495" i="1" a="1"/>
  <c r="AD1495" i="1" s="1"/>
  <c r="AD1497" i="1" a="1"/>
  <c r="AD1497" i="1" s="1"/>
  <c r="AD1499" i="1" a="1"/>
  <c r="AD1499" i="1" s="1"/>
  <c r="AD1501" i="1" a="1"/>
  <c r="AD1501" i="1" s="1"/>
  <c r="AD1503" i="1" a="1"/>
  <c r="AD1503" i="1" s="1"/>
  <c r="AD1505" i="1" a="1"/>
  <c r="AD1505" i="1" s="1"/>
  <c r="AD1507" i="1" a="1"/>
  <c r="AD1507" i="1" s="1"/>
  <c r="AD1509" i="1" a="1"/>
  <c r="AD1509" i="1" s="1"/>
  <c r="AD1511" i="1" a="1"/>
  <c r="AD1511" i="1" s="1"/>
  <c r="AD1513" i="1" a="1"/>
  <c r="AD1513" i="1" s="1"/>
  <c r="AD1515" i="1" a="1"/>
  <c r="AD1515" i="1" s="1"/>
  <c r="AD1517" i="1" a="1"/>
  <c r="AD1517" i="1" s="1"/>
  <c r="AD1519" i="1" a="1"/>
  <c r="AD1519" i="1" s="1"/>
  <c r="AD1531" i="1" a="1"/>
  <c r="AD1531" i="1" s="1"/>
  <c r="AD1532" i="1" a="1"/>
  <c r="AD1532" i="1" s="1"/>
  <c r="AD1533" i="1" a="1"/>
  <c r="AD1533" i="1" s="1"/>
  <c r="AD1368" i="1" a="1"/>
  <c r="AD1368" i="1" s="1"/>
  <c r="AD1384" i="1" a="1"/>
  <c r="AD1384" i="1" s="1"/>
  <c r="AD1392" i="1" a="1"/>
  <c r="AD1392" i="1" s="1"/>
  <c r="AD1400" i="1" a="1"/>
  <c r="AD1400" i="1" s="1"/>
  <c r="AD1408" i="1" a="1"/>
  <c r="AD1408" i="1" s="1"/>
  <c r="C1408" i="14" s="1"/>
  <c r="AD1417" i="1" a="1"/>
  <c r="AD1417" i="1" s="1"/>
  <c r="AD1421" i="1" a="1"/>
  <c r="AD1421" i="1" s="1"/>
  <c r="AD1422" i="1" a="1"/>
  <c r="AD1422" i="1" s="1"/>
  <c r="AD1430" i="1" a="1"/>
  <c r="AD1430" i="1" s="1"/>
  <c r="AD1521" i="1" a="1"/>
  <c r="AD1521" i="1" s="1"/>
  <c r="AD1526" i="1" a="1"/>
  <c r="AD1526" i="1" s="1"/>
  <c r="AD1540" i="1" a="1"/>
  <c r="AD1540" i="1" s="1"/>
  <c r="AD1272" i="1" a="1"/>
  <c r="AD1272" i="1" s="1"/>
  <c r="C1272" i="14" s="1"/>
  <c r="AD1334" i="1" a="1"/>
  <c r="AD1334" i="1" s="1"/>
  <c r="AD1420" i="1" a="1"/>
  <c r="AD1420" i="1" s="1"/>
  <c r="AD1425" i="1" a="1"/>
  <c r="AD1425" i="1" s="1"/>
  <c r="AD1525" i="1" a="1"/>
  <c r="AD1525" i="1" s="1"/>
  <c r="AD1419" i="1" a="1"/>
  <c r="AD1419" i="1" s="1"/>
  <c r="AD1423" i="1" a="1"/>
  <c r="AD1423" i="1" s="1"/>
  <c r="AD1431" i="1" a="1"/>
  <c r="AD1431" i="1" s="1"/>
  <c r="AD1434" i="1" a="1"/>
  <c r="AD1434" i="1" s="1"/>
  <c r="AD1436" i="1" a="1"/>
  <c r="AD1436" i="1" s="1"/>
  <c r="AD1438" i="1" a="1"/>
  <c r="AD1438" i="1" s="1"/>
  <c r="AD1440" i="1" a="1"/>
  <c r="AD1440" i="1" s="1"/>
  <c r="AD1442" i="1" a="1"/>
  <c r="AD1442" i="1" s="1"/>
  <c r="AD1444" i="1" a="1"/>
  <c r="AD1444" i="1" s="1"/>
  <c r="AD1446" i="1" a="1"/>
  <c r="AD1446" i="1" s="1"/>
  <c r="AD1448" i="1" a="1"/>
  <c r="AD1448" i="1" s="1"/>
  <c r="AD1450" i="1" a="1"/>
  <c r="AD1450" i="1" s="1"/>
  <c r="AD1452" i="1" a="1"/>
  <c r="AD1452" i="1" s="1"/>
  <c r="AD1454" i="1" a="1"/>
  <c r="AD1454" i="1" s="1"/>
  <c r="AD1456" i="1" a="1"/>
  <c r="AD1456" i="1" s="1"/>
  <c r="AD1458" i="1" a="1"/>
  <c r="AD1458" i="1" s="1"/>
  <c r="AD1460" i="1" a="1"/>
  <c r="AD1460" i="1" s="1"/>
  <c r="AD1462" i="1" a="1"/>
  <c r="AD1462" i="1" s="1"/>
  <c r="AD1464" i="1" a="1"/>
  <c r="AD1464" i="1" s="1"/>
  <c r="AD1466" i="1" a="1"/>
  <c r="AD1466" i="1" s="1"/>
  <c r="AD1468" i="1" a="1"/>
  <c r="AD1468" i="1" s="1"/>
  <c r="AD1470" i="1" a="1"/>
  <c r="AD1470" i="1" s="1"/>
  <c r="AD1472" i="1" a="1"/>
  <c r="AD1472" i="1" s="1"/>
  <c r="AD1474" i="1" a="1"/>
  <c r="AD1474" i="1" s="1"/>
  <c r="AD1476" i="1" a="1"/>
  <c r="AD1476" i="1" s="1"/>
  <c r="AD1478" i="1" a="1"/>
  <c r="AD1478" i="1" s="1"/>
  <c r="AD1480" i="1" a="1"/>
  <c r="AD1480" i="1" s="1"/>
  <c r="AD1482" i="1" a="1"/>
  <c r="AD1482" i="1" s="1"/>
  <c r="AD1484" i="1" a="1"/>
  <c r="AD1484" i="1" s="1"/>
  <c r="AD1486" i="1" a="1"/>
  <c r="AD1486" i="1" s="1"/>
  <c r="AD1488" i="1" a="1"/>
  <c r="AD1488" i="1" s="1"/>
  <c r="AD1490" i="1" a="1"/>
  <c r="AD1490" i="1" s="1"/>
  <c r="AD1492" i="1" a="1"/>
  <c r="AD1492" i="1" s="1"/>
  <c r="AD1494" i="1" a="1"/>
  <c r="AD1494" i="1" s="1"/>
  <c r="AD1496" i="1" a="1"/>
  <c r="AD1496" i="1" s="1"/>
  <c r="AD1498" i="1" a="1"/>
  <c r="AD1498" i="1" s="1"/>
  <c r="AD1428" i="1" a="1"/>
  <c r="AD1428" i="1" s="1"/>
  <c r="AD1506" i="1" a="1"/>
  <c r="AD1506" i="1" s="1"/>
  <c r="AD1514" i="1" a="1"/>
  <c r="AD1514" i="1" s="1"/>
  <c r="AD1549" i="1" a="1"/>
  <c r="AD1549" i="1" s="1"/>
  <c r="AD1551" i="1" a="1"/>
  <c r="AD1551" i="1" s="1"/>
  <c r="AD1553" i="1" a="1"/>
  <c r="AD1553" i="1" s="1"/>
  <c r="AD1555" i="1" a="1"/>
  <c r="AD1555" i="1" s="1"/>
  <c r="AD1557" i="1" a="1"/>
  <c r="AD1557" i="1" s="1"/>
  <c r="AD1559" i="1" a="1"/>
  <c r="AD1559" i="1" s="1"/>
  <c r="AD1561" i="1" a="1"/>
  <c r="AD1561" i="1" s="1"/>
  <c r="AD1563" i="1" a="1"/>
  <c r="AD1563" i="1" s="1"/>
  <c r="AD1565" i="1" a="1"/>
  <c r="AD1565" i="1" s="1"/>
  <c r="AD1567" i="1" a="1"/>
  <c r="AD1567" i="1" s="1"/>
  <c r="AD1575" i="1" a="1"/>
  <c r="AD1575" i="1" s="1"/>
  <c r="AD1582" i="1" a="1"/>
  <c r="AD1582" i="1" s="1"/>
  <c r="AD1583" i="1" a="1"/>
  <c r="AD1583" i="1" s="1"/>
  <c r="B1583" i="14" s="1"/>
  <c r="AD1651" i="1" a="1"/>
  <c r="AD1651" i="1" s="1"/>
  <c r="AD1653" i="1" a="1"/>
  <c r="AD1653" i="1" s="1"/>
  <c r="AD1664" i="1" a="1"/>
  <c r="AD1664" i="1" s="1"/>
  <c r="AD1665" i="1" a="1"/>
  <c r="AD1665" i="1" s="1"/>
  <c r="AD1676" i="1" a="1"/>
  <c r="AD1676" i="1" s="1"/>
  <c r="AD1678" i="1" a="1"/>
  <c r="AD1678" i="1" s="1"/>
  <c r="AD1690" i="1" a="1"/>
  <c r="AD1690" i="1" s="1"/>
  <c r="AD1203" i="1" a="1"/>
  <c r="AD1203" i="1" s="1"/>
  <c r="AD1386" i="1" a="1"/>
  <c r="AD1386" i="1" s="1"/>
  <c r="AD1541" i="1" a="1"/>
  <c r="AD1541" i="1" s="1"/>
  <c r="AD1542" i="1" a="1"/>
  <c r="AD1542" i="1" s="1"/>
  <c r="AD1545" i="1" a="1"/>
  <c r="AD1545" i="1" s="1"/>
  <c r="AD1584" i="1" a="1"/>
  <c r="AD1584" i="1" s="1"/>
  <c r="AD1585" i="1" a="1"/>
  <c r="AD1585" i="1" s="1"/>
  <c r="AD1597" i="1" a="1"/>
  <c r="AD1597" i="1" s="1"/>
  <c r="AD1598" i="1" a="1"/>
  <c r="AD1598" i="1" s="1"/>
  <c r="AD1599" i="1" a="1"/>
  <c r="AD1599" i="1" s="1"/>
  <c r="AD1600" i="1" a="1"/>
  <c r="AD1600" i="1" s="1"/>
  <c r="AD1613" i="1" a="1"/>
  <c r="AD1613" i="1" s="1"/>
  <c r="AD1614" i="1" a="1"/>
  <c r="AD1614" i="1" s="1"/>
  <c r="AD1615" i="1" a="1"/>
  <c r="AD1615" i="1" s="1"/>
  <c r="AD1616" i="1" a="1"/>
  <c r="AD1616" i="1" s="1"/>
  <c r="AD1629" i="1" a="1"/>
  <c r="AD1629" i="1" s="1"/>
  <c r="AD1630" i="1" a="1"/>
  <c r="AD1630" i="1" s="1"/>
  <c r="AD1631" i="1" a="1"/>
  <c r="AD1631" i="1" s="1"/>
  <c r="AD1632" i="1" a="1"/>
  <c r="AD1632" i="1" s="1"/>
  <c r="AD1645" i="1" a="1"/>
  <c r="AD1645" i="1" s="1"/>
  <c r="AD1646" i="1" a="1"/>
  <c r="AD1646" i="1" s="1"/>
  <c r="AD1647" i="1" a="1"/>
  <c r="AD1647" i="1" s="1"/>
  <c r="AD1648" i="1" a="1"/>
  <c r="AD1648" i="1" s="1"/>
  <c r="AD1650" i="1" a="1"/>
  <c r="AD1650" i="1" s="1"/>
  <c r="AD1663" i="1" a="1"/>
  <c r="AD1663" i="1" s="1"/>
  <c r="AD1675" i="1" a="1"/>
  <c r="AD1675" i="1" s="1"/>
  <c r="AD1677" i="1" a="1"/>
  <c r="AD1677" i="1" s="1"/>
  <c r="AD1688" i="1" a="1"/>
  <c r="AD1688" i="1" s="1"/>
  <c r="AD1689" i="1" a="1"/>
  <c r="AD1689" i="1" s="1"/>
  <c r="AD1380" i="1" a="1"/>
  <c r="AD1380" i="1" s="1"/>
  <c r="AD1394" i="1" a="1"/>
  <c r="AD1394" i="1" s="1"/>
  <c r="AD1500" i="1" a="1"/>
  <c r="AD1500" i="1" s="1"/>
  <c r="AD1508" i="1" a="1"/>
  <c r="AD1508" i="1" s="1"/>
  <c r="AD1516" i="1" a="1"/>
  <c r="AD1516" i="1" s="1"/>
  <c r="AD1535" i="1" a="1"/>
  <c r="AD1535" i="1" s="1"/>
  <c r="AD1546" i="1" a="1"/>
  <c r="AD1546" i="1" s="1"/>
  <c r="AD1586" i="1" a="1"/>
  <c r="AD1586" i="1" s="1"/>
  <c r="AD1587" i="1" a="1"/>
  <c r="AD1587" i="1" s="1"/>
  <c r="AD1649" i="1" a="1"/>
  <c r="AD1649" i="1" s="1"/>
  <c r="AD1660" i="1" a="1"/>
  <c r="AD1660" i="1" s="1"/>
  <c r="AD1662" i="1" a="1"/>
  <c r="AD1662" i="1" s="1"/>
  <c r="AD1674" i="1" a="1"/>
  <c r="AD1674" i="1" s="1"/>
  <c r="AD1687" i="1" a="1"/>
  <c r="AD1687" i="1" s="1"/>
  <c r="AD1694" i="1" a="1"/>
  <c r="AD1694" i="1" s="1"/>
  <c r="AD1402" i="1" a="1"/>
  <c r="AD1402" i="1" s="1"/>
  <c r="AD1529" i="1" a="1"/>
  <c r="AD1529" i="1" s="1"/>
  <c r="AD1547" i="1" a="1"/>
  <c r="AD1547" i="1" s="1"/>
  <c r="AD1588" i="1" a="1"/>
  <c r="AD1588" i="1" s="1"/>
  <c r="AD1589" i="1" a="1"/>
  <c r="AD1589" i="1" s="1"/>
  <c r="AD1601" i="1" a="1"/>
  <c r="AD1601" i="1" s="1"/>
  <c r="AD1602" i="1" a="1"/>
  <c r="AD1602" i="1" s="1"/>
  <c r="AD1603" i="1" a="1"/>
  <c r="AD1603" i="1" s="1"/>
  <c r="AD1604" i="1" a="1"/>
  <c r="AD1604" i="1" s="1"/>
  <c r="AD1617" i="1" a="1"/>
  <c r="AD1617" i="1" s="1"/>
  <c r="AD1618" i="1" a="1"/>
  <c r="AD1618" i="1" s="1"/>
  <c r="AD1619" i="1" a="1"/>
  <c r="AD1619" i="1" s="1"/>
  <c r="AD1620" i="1" a="1"/>
  <c r="AD1620" i="1" s="1"/>
  <c r="AD1633" i="1" a="1"/>
  <c r="AD1633" i="1" s="1"/>
  <c r="AD1634" i="1" a="1"/>
  <c r="AD1634" i="1" s="1"/>
  <c r="AD1635" i="1" a="1"/>
  <c r="AD1635" i="1" s="1"/>
  <c r="AD1636" i="1" a="1"/>
  <c r="AD1636" i="1" s="1"/>
  <c r="AD1659" i="1" a="1"/>
  <c r="AD1659" i="1" s="1"/>
  <c r="AD1661" i="1" a="1"/>
  <c r="AD1661" i="1" s="1"/>
  <c r="AD1672" i="1" a="1"/>
  <c r="AD1672" i="1" s="1"/>
  <c r="AD1673" i="1" a="1"/>
  <c r="AD1673" i="1" s="1"/>
  <c r="AD1684" i="1" a="1"/>
  <c r="AD1684" i="1" s="1"/>
  <c r="AD1686" i="1" a="1"/>
  <c r="AD1686" i="1" s="1"/>
  <c r="AD1410" i="1" a="1"/>
  <c r="AD1410" i="1" s="1"/>
  <c r="AD1502" i="1" a="1"/>
  <c r="AD1502" i="1" s="1"/>
  <c r="AD1510" i="1" a="1"/>
  <c r="AD1510" i="1" s="1"/>
  <c r="AD1518" i="1" a="1"/>
  <c r="AD1518" i="1" s="1"/>
  <c r="AD1524" i="1" a="1"/>
  <c r="AD1524" i="1" s="1"/>
  <c r="AD1548" i="1" a="1"/>
  <c r="AD1548" i="1" s="1"/>
  <c r="AD1550" i="1" a="1"/>
  <c r="AD1550" i="1" s="1"/>
  <c r="AD1552" i="1" a="1"/>
  <c r="AD1552" i="1" s="1"/>
  <c r="AD1554" i="1" a="1"/>
  <c r="AD1554" i="1" s="1"/>
  <c r="AD1556" i="1" a="1"/>
  <c r="AD1556" i="1" s="1"/>
  <c r="AD1558" i="1" a="1"/>
  <c r="AD1558" i="1" s="1"/>
  <c r="AD1560" i="1" a="1"/>
  <c r="AD1560" i="1" s="1"/>
  <c r="AD1562" i="1" a="1"/>
  <c r="AD1562" i="1" s="1"/>
  <c r="AD1564" i="1" a="1"/>
  <c r="AD1564" i="1" s="1"/>
  <c r="AD1566" i="1" a="1"/>
  <c r="AD1566" i="1" s="1"/>
  <c r="AD1568" i="1" a="1"/>
  <c r="AD1568" i="1" s="1"/>
  <c r="AD1574" i="1" a="1"/>
  <c r="AD1574" i="1" s="1"/>
  <c r="AD1590" i="1" a="1"/>
  <c r="AD1590" i="1" s="1"/>
  <c r="AD1591" i="1" a="1"/>
  <c r="AD1591" i="1" s="1"/>
  <c r="AD1658" i="1" a="1"/>
  <c r="AD1658" i="1" s="1"/>
  <c r="AD1671" i="1" a="1"/>
  <c r="AD1671" i="1" s="1"/>
  <c r="AD1683" i="1" a="1"/>
  <c r="AD1683" i="1" s="1"/>
  <c r="B1683" i="14" s="1"/>
  <c r="AD1685" i="1" a="1"/>
  <c r="AD1685" i="1" s="1"/>
  <c r="AD1696" i="1" a="1"/>
  <c r="AD1696" i="1" s="1"/>
  <c r="AD1534" i="1" a="1"/>
  <c r="AD1534" i="1" s="1"/>
  <c r="AD1569" i="1" a="1"/>
  <c r="AD1569" i="1" s="1"/>
  <c r="AD1576" i="1" a="1"/>
  <c r="AD1576" i="1" s="1"/>
  <c r="AD1577" i="1" a="1"/>
  <c r="AD1577" i="1" s="1"/>
  <c r="AD1592" i="1" a="1"/>
  <c r="AD1592" i="1" s="1"/>
  <c r="AD1593" i="1" a="1"/>
  <c r="AD1593" i="1" s="1"/>
  <c r="AD1605" i="1" a="1"/>
  <c r="AD1605" i="1" s="1"/>
  <c r="AD1606" i="1" a="1"/>
  <c r="AD1606" i="1" s="1"/>
  <c r="AD1607" i="1" a="1"/>
  <c r="AD1607" i="1" s="1"/>
  <c r="AD1608" i="1" a="1"/>
  <c r="AD1608" i="1" s="1"/>
  <c r="AD1621" i="1" a="1"/>
  <c r="AD1621" i="1" s="1"/>
  <c r="AD1622" i="1" a="1"/>
  <c r="AD1622" i="1" s="1"/>
  <c r="AD1623" i="1" a="1"/>
  <c r="AD1623" i="1" s="1"/>
  <c r="AD1624" i="1" a="1"/>
  <c r="AD1624" i="1" s="1"/>
  <c r="AD1637" i="1" a="1"/>
  <c r="AD1637" i="1" s="1"/>
  <c r="AD1638" i="1" a="1"/>
  <c r="AD1638" i="1" s="1"/>
  <c r="AD1639" i="1" a="1"/>
  <c r="AD1639" i="1" s="1"/>
  <c r="AD1640" i="1" a="1"/>
  <c r="AD1640" i="1" s="1"/>
  <c r="AD1656" i="1" a="1"/>
  <c r="AD1656" i="1" s="1"/>
  <c r="AD1657" i="1" a="1"/>
  <c r="AD1657" i="1" s="1"/>
  <c r="AD1668" i="1" a="1"/>
  <c r="AD1668" i="1" s="1"/>
  <c r="AD1670" i="1" a="1"/>
  <c r="AD1670" i="1" s="1"/>
  <c r="AD1682" i="1" a="1"/>
  <c r="AD1682" i="1" s="1"/>
  <c r="AD1538" i="1" a="1"/>
  <c r="AD1538" i="1" s="1"/>
  <c r="AD1543" i="1" a="1"/>
  <c r="AD1543" i="1" s="1"/>
  <c r="AD1572" i="1" a="1"/>
  <c r="AD1572" i="1" s="1"/>
  <c r="AD1573" i="1" a="1"/>
  <c r="AD1573" i="1" s="1"/>
  <c r="AD1580" i="1" a="1"/>
  <c r="AD1580" i="1" s="1"/>
  <c r="AD1581" i="1" a="1"/>
  <c r="AD1581" i="1" s="1"/>
  <c r="AD1595" i="1" a="1"/>
  <c r="AD1595" i="1" s="1"/>
  <c r="AD1596" i="1" a="1"/>
  <c r="AD1596" i="1" s="1"/>
  <c r="AD1609" i="1" a="1"/>
  <c r="AD1609" i="1" s="1"/>
  <c r="AD1610" i="1" a="1"/>
  <c r="AD1610" i="1" s="1"/>
  <c r="AD1611" i="1" a="1"/>
  <c r="AD1611" i="1" s="1"/>
  <c r="AD1612" i="1" a="1"/>
  <c r="AD1612" i="1" s="1"/>
  <c r="AD1625" i="1" a="1"/>
  <c r="AD1625" i="1" s="1"/>
  <c r="AD1626" i="1" a="1"/>
  <c r="AD1626" i="1" s="1"/>
  <c r="AD1627" i="1" a="1"/>
  <c r="AD1627" i="1" s="1"/>
  <c r="AD1628" i="1" a="1"/>
  <c r="AD1628" i="1" s="1"/>
  <c r="AD1641" i="1" a="1"/>
  <c r="AD1641" i="1" s="1"/>
  <c r="AD1642" i="1" a="1"/>
  <c r="AD1642" i="1" s="1"/>
  <c r="AD1643" i="1" a="1"/>
  <c r="AD1643" i="1" s="1"/>
  <c r="AD1644" i="1" a="1"/>
  <c r="AD1644" i="1" s="1"/>
  <c r="AD1652" i="1" a="1"/>
  <c r="AD1652" i="1" s="1"/>
  <c r="AD1654" i="1" a="1"/>
  <c r="AD1654" i="1" s="1"/>
  <c r="AD1667" i="1" a="1"/>
  <c r="AD1667" i="1" s="1"/>
  <c r="B1667" i="14" s="1"/>
  <c r="AD1680" i="1" a="1"/>
  <c r="AD1680" i="1" s="1"/>
  <c r="AD1712" i="1" a="1"/>
  <c r="AD1712" i="1" s="1"/>
  <c r="AD1713" i="1" a="1"/>
  <c r="AD1713" i="1" s="1"/>
  <c r="AD1730" i="1" a="1"/>
  <c r="AD1730" i="1" s="1"/>
  <c r="AD1733" i="1" a="1"/>
  <c r="AD1733" i="1" s="1"/>
  <c r="AD1738" i="1" a="1"/>
  <c r="AD1738" i="1" s="1"/>
  <c r="AD1757" i="1" a="1"/>
  <c r="AD1757" i="1" s="1"/>
  <c r="AD1772" i="1" a="1"/>
  <c r="AD1772" i="1" s="1"/>
  <c r="AD1773" i="1" a="1"/>
  <c r="AD1773" i="1" s="1"/>
  <c r="AD1802" i="1" a="1"/>
  <c r="AD1802" i="1" s="1"/>
  <c r="AD1822" i="1" a="1"/>
  <c r="AD1822" i="1" s="1"/>
  <c r="AD1824" i="1" a="1"/>
  <c r="AD1824" i="1" s="1"/>
  <c r="AD1825" i="1" a="1"/>
  <c r="AD1825" i="1" s="1"/>
  <c r="AD1826" i="1" a="1"/>
  <c r="AD1826" i="1" s="1"/>
  <c r="AD1837" i="1" a="1"/>
  <c r="AD1837" i="1" s="1"/>
  <c r="AD1842" i="1" a="1"/>
  <c r="AD1842" i="1" s="1"/>
  <c r="AD1843" i="1" a="1"/>
  <c r="AD1843" i="1" s="1"/>
  <c r="AD1856" i="1" a="1"/>
  <c r="AD1856" i="1" s="1"/>
  <c r="AD1857" i="1" a="1"/>
  <c r="AD1857" i="1" s="1"/>
  <c r="AD1858" i="1" a="1"/>
  <c r="AD1858" i="1" s="1"/>
  <c r="AD1859" i="1" a="1"/>
  <c r="AD1859" i="1" s="1"/>
  <c r="AD1869" i="1" a="1"/>
  <c r="AD1869" i="1" s="1"/>
  <c r="AD1874" i="1" a="1"/>
  <c r="AD1874" i="1" s="1"/>
  <c r="AD1880" i="1" a="1"/>
  <c r="AD1880" i="1" s="1"/>
  <c r="AD1881" i="1" a="1"/>
  <c r="AD1881" i="1" s="1"/>
  <c r="AD1882" i="1" a="1"/>
  <c r="AD1882" i="1" s="1"/>
  <c r="AD1883" i="1" a="1"/>
  <c r="AD1883" i="1" s="1"/>
  <c r="AD1895" i="1" a="1"/>
  <c r="AD1895" i="1" s="1"/>
  <c r="AD1911" i="1" a="1"/>
  <c r="AD1911" i="1" s="1"/>
  <c r="AD1920" i="1" a="1"/>
  <c r="AD1920" i="1" s="1"/>
  <c r="AD1921" i="1" a="1"/>
  <c r="AD1921" i="1" s="1"/>
  <c r="AD1934" i="1" a="1"/>
  <c r="AD1934" i="1" s="1"/>
  <c r="AD1578" i="1" a="1"/>
  <c r="AD1578" i="1" s="1"/>
  <c r="AD1698" i="1" a="1"/>
  <c r="AD1698" i="1" s="1"/>
  <c r="AD1700" i="1" a="1"/>
  <c r="AD1700" i="1" s="1"/>
  <c r="AD1714" i="1" a="1"/>
  <c r="AD1714" i="1" s="1"/>
  <c r="AD1715" i="1" a="1"/>
  <c r="AD1715" i="1" s="1"/>
  <c r="AD1737" i="1" a="1"/>
  <c r="AD1737" i="1" s="1"/>
  <c r="AD1758" i="1" a="1"/>
  <c r="AD1758" i="1" s="1"/>
  <c r="AD1759" i="1" a="1"/>
  <c r="AD1759" i="1" s="1"/>
  <c r="AD1774" i="1" a="1"/>
  <c r="AD1774" i="1" s="1"/>
  <c r="AD1775" i="1" a="1"/>
  <c r="AD1775" i="1" s="1"/>
  <c r="AD1791" i="1" a="1"/>
  <c r="AD1791" i="1" s="1"/>
  <c r="AD1796" i="1" a="1"/>
  <c r="AD1796" i="1" s="1"/>
  <c r="AD1812" i="1" a="1"/>
  <c r="AD1812" i="1" s="1"/>
  <c r="AD1813" i="1" a="1"/>
  <c r="AD1813" i="1" s="1"/>
  <c r="AD1814" i="1" a="1"/>
  <c r="AD1814" i="1" s="1"/>
  <c r="AD1815" i="1" a="1"/>
  <c r="AD1815" i="1" s="1"/>
  <c r="AD1816" i="1" a="1"/>
  <c r="AD1816" i="1" s="1"/>
  <c r="AD1817" i="1" a="1"/>
  <c r="AD1817" i="1" s="1"/>
  <c r="AD1818" i="1" a="1"/>
  <c r="AD1818" i="1" s="1"/>
  <c r="AD1820" i="1" a="1"/>
  <c r="AD1820" i="1" s="1"/>
  <c r="AD1821" i="1" a="1"/>
  <c r="AD1821" i="1" s="1"/>
  <c r="AD1823" i="1" a="1"/>
  <c r="AD1823" i="1" s="1"/>
  <c r="AD1828" i="1" a="1"/>
  <c r="AD1828" i="1" s="1"/>
  <c r="AD1832" i="1" a="1"/>
  <c r="AD1832" i="1" s="1"/>
  <c r="AD1844" i="1" a="1"/>
  <c r="AD1844" i="1" s="1"/>
  <c r="AD1845" i="1" a="1"/>
  <c r="AD1845" i="1" s="1"/>
  <c r="AD1860" i="1" a="1"/>
  <c r="AD1860" i="1" s="1"/>
  <c r="AD1861" i="1" a="1"/>
  <c r="AD1861" i="1" s="1"/>
  <c r="AD1875" i="1" a="1"/>
  <c r="AD1875" i="1" s="1"/>
  <c r="AD1896" i="1" a="1"/>
  <c r="AD1896" i="1" s="1"/>
  <c r="AD1897" i="1" a="1"/>
  <c r="AD1897" i="1" s="1"/>
  <c r="AD1898" i="1" a="1"/>
  <c r="AD1898" i="1" s="1"/>
  <c r="AD1899" i="1" a="1"/>
  <c r="AD1899" i="1" s="1"/>
  <c r="AD1912" i="1" a="1"/>
  <c r="AD1912" i="1" s="1"/>
  <c r="AD1913" i="1" a="1"/>
  <c r="AD1913" i="1" s="1"/>
  <c r="AD1922" i="1" a="1"/>
  <c r="AD1922" i="1" s="1"/>
  <c r="AD1935" i="1" a="1"/>
  <c r="AD1935" i="1" s="1"/>
  <c r="AD1594" i="1" a="1"/>
  <c r="AD1594" i="1" s="1"/>
  <c r="AD1681" i="1" a="1"/>
  <c r="AD1681" i="1" s="1"/>
  <c r="AD1701" i="1" a="1"/>
  <c r="AD1701" i="1" s="1"/>
  <c r="AD1702" i="1" a="1"/>
  <c r="AD1702" i="1" s="1"/>
  <c r="AD1703" i="1" a="1"/>
  <c r="AD1703" i="1" s="1"/>
  <c r="AD1706" i="1" a="1"/>
  <c r="AD1706" i="1" s="1"/>
  <c r="AD1708" i="1" a="1"/>
  <c r="AD1708" i="1" s="1"/>
  <c r="AD1710" i="1" a="1"/>
  <c r="AD1710" i="1" s="1"/>
  <c r="AD1716" i="1" a="1"/>
  <c r="AD1716" i="1" s="1"/>
  <c r="AD1717" i="1" a="1"/>
  <c r="AD1717" i="1" s="1"/>
  <c r="AD1725" i="1" a="1"/>
  <c r="AD1725" i="1" s="1"/>
  <c r="AD1727" i="1" a="1"/>
  <c r="AD1727" i="1" s="1"/>
  <c r="AD1729" i="1" a="1"/>
  <c r="AD1729" i="1" s="1"/>
  <c r="AD1736" i="1" a="1"/>
  <c r="AD1736" i="1" s="1"/>
  <c r="AD1747" i="1" a="1"/>
  <c r="AD1747" i="1" s="1"/>
  <c r="AD1760" i="1" a="1"/>
  <c r="AD1760" i="1" s="1"/>
  <c r="AD1761" i="1" a="1"/>
  <c r="AD1761" i="1" s="1"/>
  <c r="AD1776" i="1" a="1"/>
  <c r="AD1776" i="1" s="1"/>
  <c r="AD1777" i="1" a="1"/>
  <c r="AD1777" i="1" s="1"/>
  <c r="AD1788" i="1" a="1"/>
  <c r="AD1788" i="1" s="1"/>
  <c r="AD1789" i="1" a="1"/>
  <c r="AD1789" i="1" s="1"/>
  <c r="AD1790" i="1" a="1"/>
  <c r="AD1790" i="1" s="1"/>
  <c r="AD1801" i="1" a="1"/>
  <c r="AD1801" i="1" s="1"/>
  <c r="AD1806" i="1" a="1"/>
  <c r="AD1806" i="1" s="1"/>
  <c r="AD1809" i="1" a="1"/>
  <c r="AD1809" i="1" s="1"/>
  <c r="AD1819" i="1" a="1"/>
  <c r="AD1819" i="1" s="1"/>
  <c r="AD1827" i="1" a="1"/>
  <c r="AD1827" i="1" s="1"/>
  <c r="AD1829" i="1" a="1"/>
  <c r="AD1829" i="1" s="1"/>
  <c r="AD1830" i="1" a="1"/>
  <c r="AD1830" i="1" s="1"/>
  <c r="AD1831" i="1" a="1"/>
  <c r="AD1831" i="1" s="1"/>
  <c r="AD1833" i="1" a="1"/>
  <c r="AD1833" i="1" s="1"/>
  <c r="AD1838" i="1" a="1"/>
  <c r="AD1838" i="1" s="1"/>
  <c r="AD1846" i="1" a="1"/>
  <c r="AD1846" i="1" s="1"/>
  <c r="AD1862" i="1" a="1"/>
  <c r="AD1862" i="1" s="1"/>
  <c r="AD1870" i="1" a="1"/>
  <c r="AD1870" i="1" s="1"/>
  <c r="AD1884" i="1" a="1"/>
  <c r="AD1884" i="1" s="1"/>
  <c r="AD1885" i="1" a="1"/>
  <c r="AD1885" i="1" s="1"/>
  <c r="AD1900" i="1" a="1"/>
  <c r="AD1900" i="1" s="1"/>
  <c r="AD1901" i="1" a="1"/>
  <c r="AD1901" i="1" s="1"/>
  <c r="AD1923" i="1" a="1"/>
  <c r="AD1923" i="1" s="1"/>
  <c r="AD1936" i="1" a="1"/>
  <c r="AD1936" i="1" s="1"/>
  <c r="AD1937" i="1" a="1"/>
  <c r="AD1937" i="1" s="1"/>
  <c r="AD1938" i="1" a="1"/>
  <c r="AD1938" i="1" s="1"/>
  <c r="C1938" i="14" s="1"/>
  <c r="AD1692" i="1" a="1"/>
  <c r="AD1692" i="1" s="1"/>
  <c r="AD1693" i="1" a="1"/>
  <c r="AD1693" i="1" s="1"/>
  <c r="AD1704" i="1" a="1"/>
  <c r="AD1704" i="1" s="1"/>
  <c r="AD1718" i="1" a="1"/>
  <c r="AD1718" i="1" s="1"/>
  <c r="AD1719" i="1" a="1"/>
  <c r="AD1719" i="1" s="1"/>
  <c r="AD1732" i="1" a="1"/>
  <c r="AD1732" i="1" s="1"/>
  <c r="AD1745" i="1" a="1"/>
  <c r="AD1745" i="1" s="1"/>
  <c r="AD1746" i="1" a="1"/>
  <c r="AD1746" i="1" s="1"/>
  <c r="AD1748" i="1" a="1"/>
  <c r="AD1748" i="1" s="1"/>
  <c r="AD1762" i="1" a="1"/>
  <c r="AD1762" i="1" s="1"/>
  <c r="AD1763" i="1" a="1"/>
  <c r="AD1763" i="1" s="1"/>
  <c r="AD1778" i="1" a="1"/>
  <c r="AD1778" i="1" s="1"/>
  <c r="AD1779" i="1" a="1"/>
  <c r="AD1779" i="1" s="1"/>
  <c r="AD1787" i="1" a="1"/>
  <c r="AD1787" i="1" s="1"/>
  <c r="AD1805" i="1" a="1"/>
  <c r="AD1805" i="1" s="1"/>
  <c r="AD1847" i="1" a="1"/>
  <c r="AD1847" i="1" s="1"/>
  <c r="AD1863" i="1" a="1"/>
  <c r="AD1863" i="1" s="1"/>
  <c r="AD1876" i="1" a="1"/>
  <c r="AD1876" i="1" s="1"/>
  <c r="AD1886" i="1" a="1"/>
  <c r="AD1886" i="1" s="1"/>
  <c r="AD1902" i="1" a="1"/>
  <c r="AD1902" i="1" s="1"/>
  <c r="AD1914" i="1" a="1"/>
  <c r="AD1914" i="1" s="1"/>
  <c r="AD1571" i="1" a="1"/>
  <c r="AD1571" i="1" s="1"/>
  <c r="AD1669" i="1" a="1"/>
  <c r="AD1669" i="1" s="1"/>
  <c r="AD1695" i="1" a="1"/>
  <c r="AD1695" i="1" s="1"/>
  <c r="B1695" i="14" s="1"/>
  <c r="AD1697" i="1" a="1"/>
  <c r="AD1697" i="1" s="1"/>
  <c r="AD1705" i="1" a="1"/>
  <c r="AD1705" i="1" s="1"/>
  <c r="AD1720" i="1" a="1"/>
  <c r="AD1720" i="1" s="1"/>
  <c r="AD1721" i="1" a="1"/>
  <c r="AD1721" i="1" s="1"/>
  <c r="AD1735" i="1" a="1"/>
  <c r="AD1735" i="1" s="1"/>
  <c r="AD1743" i="1" a="1"/>
  <c r="AD1743" i="1" s="1"/>
  <c r="AD1749" i="1" a="1"/>
  <c r="AD1749" i="1" s="1"/>
  <c r="AD1750" i="1" a="1"/>
  <c r="AD1750" i="1" s="1"/>
  <c r="AD1764" i="1" a="1"/>
  <c r="AD1764" i="1" s="1"/>
  <c r="AD1765" i="1" a="1"/>
  <c r="AD1765" i="1" s="1"/>
  <c r="AD1780" i="1" a="1"/>
  <c r="AD1780" i="1" s="1"/>
  <c r="AD1781" i="1" a="1"/>
  <c r="AD1781" i="1" s="1"/>
  <c r="AD1786" i="1" a="1"/>
  <c r="AD1786" i="1" s="1"/>
  <c r="AD1795" i="1" a="1"/>
  <c r="AD1795" i="1" s="1"/>
  <c r="AD1800" i="1" a="1"/>
  <c r="AD1800" i="1" s="1"/>
  <c r="AD1804" i="1" a="1"/>
  <c r="AD1804" i="1" s="1"/>
  <c r="C1804" i="14" s="1"/>
  <c r="AD1808" i="1" a="1"/>
  <c r="AD1808" i="1" s="1"/>
  <c r="AD1811" i="1" a="1"/>
  <c r="AD1811" i="1" s="1"/>
  <c r="AD1834" i="1" a="1"/>
  <c r="AD1834" i="1" s="1"/>
  <c r="AD1839" i="1" a="1"/>
  <c r="AD1839" i="1" s="1"/>
  <c r="AD1848" i="1" a="1"/>
  <c r="AD1848" i="1" s="1"/>
  <c r="AD1849" i="1" a="1"/>
  <c r="AD1849" i="1" s="1"/>
  <c r="AD1850" i="1" a="1"/>
  <c r="AD1850" i="1" s="1"/>
  <c r="AD1851" i="1" a="1"/>
  <c r="AD1851" i="1" s="1"/>
  <c r="AD1864" i="1" a="1"/>
  <c r="AD1864" i="1" s="1"/>
  <c r="AD1865" i="1" a="1"/>
  <c r="AD1865" i="1" s="1"/>
  <c r="AD1866" i="1" a="1"/>
  <c r="AD1866" i="1" s="1"/>
  <c r="AD1871" i="1" a="1"/>
  <c r="AD1871" i="1" s="1"/>
  <c r="AD1877" i="1" a="1"/>
  <c r="AD1877" i="1" s="1"/>
  <c r="AD1887" i="1" a="1"/>
  <c r="AD1887" i="1" s="1"/>
  <c r="AD1903" i="1" a="1"/>
  <c r="AD1903" i="1" s="1"/>
  <c r="AD1915" i="1" a="1"/>
  <c r="AD1915" i="1" s="1"/>
  <c r="B1915" i="14" s="1"/>
  <c r="AD1926" i="1" a="1"/>
  <c r="AD1926" i="1" s="1"/>
  <c r="AD1365" i="1" a="1"/>
  <c r="AD1365" i="1" s="1"/>
  <c r="AD1504" i="1" a="1"/>
  <c r="AD1504" i="1" s="1"/>
  <c r="AD1691" i="1" a="1"/>
  <c r="AD1691" i="1" s="1"/>
  <c r="AD1722" i="1" a="1"/>
  <c r="AD1722" i="1" s="1"/>
  <c r="AD1723" i="1" a="1"/>
  <c r="AD1723" i="1" s="1"/>
  <c r="AD1731" i="1" a="1"/>
  <c r="AD1731" i="1" s="1"/>
  <c r="AD1742" i="1" a="1"/>
  <c r="AD1742" i="1" s="1"/>
  <c r="AD1744" i="1" a="1"/>
  <c r="AD1744" i="1" s="1"/>
  <c r="AD1751" i="1" a="1"/>
  <c r="AD1751" i="1" s="1"/>
  <c r="AD1766" i="1" a="1"/>
  <c r="AD1766" i="1" s="1"/>
  <c r="AD1767" i="1" a="1"/>
  <c r="AD1767" i="1" s="1"/>
  <c r="AD1782" i="1" a="1"/>
  <c r="AD1782" i="1" s="1"/>
  <c r="AD1783" i="1" a="1"/>
  <c r="AD1783" i="1" s="1"/>
  <c r="AD1784" i="1" a="1"/>
  <c r="AD1784" i="1" s="1"/>
  <c r="AD1785" i="1" a="1"/>
  <c r="AD1785" i="1" s="1"/>
  <c r="AD1835" i="1" a="1"/>
  <c r="AD1835" i="1" s="1"/>
  <c r="AD1852" i="1" a="1"/>
  <c r="AD1852" i="1" s="1"/>
  <c r="AD1853" i="1" a="1"/>
  <c r="AD1853" i="1" s="1"/>
  <c r="AD1867" i="1" a="1"/>
  <c r="AD1867" i="1" s="1"/>
  <c r="AD1878" i="1" a="1"/>
  <c r="AD1878" i="1" s="1"/>
  <c r="AD1888" i="1" a="1"/>
  <c r="AD1888" i="1" s="1"/>
  <c r="AD1889" i="1" a="1"/>
  <c r="AD1889" i="1" s="1"/>
  <c r="AD1890" i="1" a="1"/>
  <c r="AD1890" i="1" s="1"/>
  <c r="AD1891" i="1" a="1"/>
  <c r="AD1891" i="1" s="1"/>
  <c r="AD1904" i="1" a="1"/>
  <c r="AD1904" i="1" s="1"/>
  <c r="AD1905" i="1" a="1"/>
  <c r="AD1905" i="1" s="1"/>
  <c r="AD1906" i="1" a="1"/>
  <c r="AD1906" i="1" s="1"/>
  <c r="AD1907" i="1" a="1"/>
  <c r="AD1907" i="1" s="1"/>
  <c r="AD1916" i="1" a="1"/>
  <c r="AD1916" i="1" s="1"/>
  <c r="AD1917" i="1" a="1"/>
  <c r="AD1917" i="1" s="1"/>
  <c r="AD1927" i="1" a="1"/>
  <c r="AD1927" i="1" s="1"/>
  <c r="AD1940" i="1" a="1"/>
  <c r="AD1940" i="1" s="1"/>
  <c r="AD1520" i="1" a="1"/>
  <c r="AD1520" i="1" s="1"/>
  <c r="AD1544" i="1" a="1"/>
  <c r="AD1544" i="1" s="1"/>
  <c r="AD1570" i="1" a="1"/>
  <c r="AD1570" i="1" s="1"/>
  <c r="AD1666" i="1" a="1"/>
  <c r="AD1666" i="1" s="1"/>
  <c r="AD1679" i="1" a="1"/>
  <c r="AD1679" i="1" s="1"/>
  <c r="AD1711" i="1" a="1"/>
  <c r="AD1711" i="1" s="1"/>
  <c r="AD1739" i="1" a="1"/>
  <c r="AD1739" i="1" s="1"/>
  <c r="AD1755" i="1" a="1"/>
  <c r="AD1755" i="1" s="1"/>
  <c r="AD1756" i="1" a="1"/>
  <c r="AD1756" i="1" s="1"/>
  <c r="AD1770" i="1" a="1"/>
  <c r="AD1770" i="1" s="1"/>
  <c r="AD1771" i="1" a="1"/>
  <c r="AD1771" i="1" s="1"/>
  <c r="AD1792" i="1" a="1"/>
  <c r="AD1792" i="1" s="1"/>
  <c r="AD1797" i="1" a="1"/>
  <c r="AD1797" i="1" s="1"/>
  <c r="AD1798" i="1" a="1"/>
  <c r="AD1798" i="1" s="1"/>
  <c r="AD1807" i="1" a="1"/>
  <c r="AD1807" i="1" s="1"/>
  <c r="AD1810" i="1" a="1"/>
  <c r="AD1810" i="1" s="1"/>
  <c r="AD1836" i="1" a="1"/>
  <c r="AD1836" i="1" s="1"/>
  <c r="AD1841" i="1" a="1"/>
  <c r="AD1841" i="1" s="1"/>
  <c r="AD1855" i="1" a="1"/>
  <c r="AD1855" i="1" s="1"/>
  <c r="AD1868" i="1" a="1"/>
  <c r="AD1868" i="1" s="1"/>
  <c r="AD1879" i="1" a="1"/>
  <c r="AD1879" i="1" s="1"/>
  <c r="AD1894" i="1" a="1"/>
  <c r="AD1894" i="1" s="1"/>
  <c r="AD1910" i="1" a="1"/>
  <c r="AD1910" i="1" s="1"/>
  <c r="AD1919" i="1" a="1"/>
  <c r="AD1919" i="1" s="1"/>
  <c r="AD1932" i="1" a="1"/>
  <c r="AD1932" i="1" s="1"/>
  <c r="AD1933" i="1" a="1"/>
  <c r="AD1933" i="1" s="1"/>
  <c r="AD1512" i="1" a="1"/>
  <c r="AD1512" i="1" s="1"/>
  <c r="AD1752" i="1" a="1"/>
  <c r="AD1752" i="1" s="1"/>
  <c r="AD1908" i="1" a="1"/>
  <c r="AD1908" i="1" s="1"/>
  <c r="AD1931" i="1" a="1"/>
  <c r="AD1931" i="1" s="1"/>
  <c r="AD1947" i="1" a="1"/>
  <c r="AD1947" i="1" s="1"/>
  <c r="AD1959" i="1" a="1"/>
  <c r="AD1959" i="1" s="1"/>
  <c r="AD1973" i="1" a="1"/>
  <c r="AD1973" i="1" s="1"/>
  <c r="AD1979" i="1" a="1"/>
  <c r="AD1979" i="1" s="1"/>
  <c r="AD1980" i="1" a="1"/>
  <c r="AD1980" i="1" s="1"/>
  <c r="AD1994" i="1" a="1"/>
  <c r="AD1994" i="1" s="1"/>
  <c r="AD2008" i="1" a="1"/>
  <c r="AD2008" i="1" s="1"/>
  <c r="AD2009" i="1" a="1"/>
  <c r="AD2009" i="1" s="1"/>
  <c r="AD2010" i="1" a="1"/>
  <c r="AD2010" i="1" s="1"/>
  <c r="AD2028" i="1" a="1"/>
  <c r="AD2028" i="1" s="1"/>
  <c r="AD2029" i="1" a="1"/>
  <c r="AD2029" i="1" s="1"/>
  <c r="AD2030" i="1" a="1"/>
  <c r="AD2030" i="1" s="1"/>
  <c r="AD1724" i="1" a="1"/>
  <c r="AD1724" i="1" s="1"/>
  <c r="AD1741" i="1" a="1"/>
  <c r="AD1741" i="1" s="1"/>
  <c r="AD1768" i="1" a="1"/>
  <c r="AD1768" i="1" s="1"/>
  <c r="AD1872" i="1" a="1"/>
  <c r="AD1872" i="1" s="1"/>
  <c r="AD1924" i="1" a="1"/>
  <c r="AD1924" i="1" s="1"/>
  <c r="AD1939" i="1" a="1"/>
  <c r="AD1939" i="1" s="1"/>
  <c r="AD1948" i="1" a="1"/>
  <c r="AD1948" i="1" s="1"/>
  <c r="AD1949" i="1" a="1"/>
  <c r="AD1949" i="1" s="1"/>
  <c r="AD1967" i="1" a="1"/>
  <c r="AD1967" i="1" s="1"/>
  <c r="AD1970" i="1" a="1"/>
  <c r="AD1970" i="1" s="1"/>
  <c r="AD1971" i="1" a="1"/>
  <c r="AD1971" i="1" s="1"/>
  <c r="AD1972" i="1" a="1"/>
  <c r="AD1972" i="1" s="1"/>
  <c r="AD1974" i="1" a="1"/>
  <c r="AD1974" i="1" s="1"/>
  <c r="AD1975" i="1" a="1"/>
  <c r="AD1975" i="1" s="1"/>
  <c r="AD1977" i="1" a="1"/>
  <c r="AD1977" i="1" s="1"/>
  <c r="AD1978" i="1" a="1"/>
  <c r="AD1978" i="1" s="1"/>
  <c r="AD1993" i="1" a="1"/>
  <c r="AD1993" i="1" s="1"/>
  <c r="AD2011" i="1" a="1"/>
  <c r="AD2011" i="1" s="1"/>
  <c r="AD2018" i="1" a="1"/>
  <c r="AD2018" i="1" s="1"/>
  <c r="AD2031" i="1" a="1"/>
  <c r="AD2031" i="1" s="1"/>
  <c r="AD1579" i="1" a="1"/>
  <c r="AD1579" i="1" s="1"/>
  <c r="AD1655" i="1" a="1"/>
  <c r="AD1655" i="1" s="1"/>
  <c r="AD1726" i="1" a="1"/>
  <c r="AD1726" i="1" s="1"/>
  <c r="AD1754" i="1" a="1"/>
  <c r="AD1754" i="1" s="1"/>
  <c r="AD1928" i="1" a="1"/>
  <c r="AD1928" i="1" s="1"/>
  <c r="AD1960" i="1" a="1"/>
  <c r="AD1960" i="1" s="1"/>
  <c r="AD1961" i="1" a="1"/>
  <c r="AD1961" i="1" s="1"/>
  <c r="AD1968" i="1" a="1"/>
  <c r="AD1968" i="1" s="1"/>
  <c r="AD1969" i="1" a="1"/>
  <c r="AD1969" i="1" s="1"/>
  <c r="AD1976" i="1" a="1"/>
  <c r="AD1976" i="1" s="1"/>
  <c r="AD1989" i="1" a="1"/>
  <c r="AD1989" i="1" s="1"/>
  <c r="AD1990" i="1" a="1"/>
  <c r="AD1990" i="1" s="1"/>
  <c r="AD1991" i="1" a="1"/>
  <c r="AD1991" i="1" s="1"/>
  <c r="AD1992" i="1" a="1"/>
  <c r="AD1992" i="1" s="1"/>
  <c r="AD2012" i="1" a="1"/>
  <c r="AD2012" i="1" s="1"/>
  <c r="AD2013" i="1" a="1"/>
  <c r="AD2013" i="1" s="1"/>
  <c r="AD2019" i="1" a="1"/>
  <c r="AD2019" i="1" s="1"/>
  <c r="AD2020" i="1" a="1"/>
  <c r="AD2020" i="1" s="1"/>
  <c r="AD2032" i="1" a="1"/>
  <c r="AD2032" i="1" s="1"/>
  <c r="AD2033" i="1" a="1"/>
  <c r="AD2033" i="1" s="1"/>
  <c r="AD2034" i="1" a="1"/>
  <c r="AD2034" i="1" s="1"/>
  <c r="AD1728" i="1" a="1"/>
  <c r="AD1728" i="1" s="1"/>
  <c r="AD1794" i="1" a="1"/>
  <c r="AD1794" i="1" s="1"/>
  <c r="AD1799" i="1" a="1"/>
  <c r="AD1799" i="1" s="1"/>
  <c r="AD1925" i="1" a="1"/>
  <c r="AD1925" i="1" s="1"/>
  <c r="AD1942" i="1" a="1"/>
  <c r="AD1942" i="1" s="1"/>
  <c r="AD1950" i="1" a="1"/>
  <c r="AD1950" i="1" s="1"/>
  <c r="AD1953" i="1" a="1"/>
  <c r="AD1953" i="1" s="1"/>
  <c r="AD1954" i="1" a="1"/>
  <c r="AD1954" i="1" s="1"/>
  <c r="AD1988" i="1" a="1"/>
  <c r="AD1988" i="1" s="1"/>
  <c r="AD2021" i="1" a="1"/>
  <c r="AD2021" i="1" s="1"/>
  <c r="AD2035" i="1" a="1"/>
  <c r="AD2035" i="1" s="1"/>
  <c r="AD1740" i="1" a="1"/>
  <c r="AD1740" i="1" s="1"/>
  <c r="AD1893" i="1" a="1"/>
  <c r="AD1893" i="1" s="1"/>
  <c r="AD1918" i="1" a="1"/>
  <c r="AD1918" i="1" s="1"/>
  <c r="AD1929" i="1" a="1"/>
  <c r="AD1929" i="1" s="1"/>
  <c r="AD1951" i="1" a="1"/>
  <c r="AD1951" i="1" s="1"/>
  <c r="AD1952" i="1" a="1"/>
  <c r="AD1952" i="1" s="1"/>
  <c r="AD1955" i="1" a="1"/>
  <c r="AD1955" i="1" s="1"/>
  <c r="AD1962" i="1" a="1"/>
  <c r="AD1962" i="1" s="1"/>
  <c r="AD1963" i="1" a="1"/>
  <c r="AD1963" i="1" s="1"/>
  <c r="AD1699" i="1" a="1"/>
  <c r="AD1699" i="1" s="1"/>
  <c r="AD1707" i="1" a="1"/>
  <c r="AD1707" i="1" s="1"/>
  <c r="AD1753" i="1" a="1"/>
  <c r="AD1753" i="1" s="1"/>
  <c r="AD1854" i="1" a="1"/>
  <c r="AD1854" i="1" s="1"/>
  <c r="AD1909" i="1" a="1"/>
  <c r="AD1909" i="1" s="1"/>
  <c r="AD1943" i="1" a="1"/>
  <c r="AD1943" i="1" s="1"/>
  <c r="AD1956" i="1" a="1"/>
  <c r="AD1956" i="1" s="1"/>
  <c r="AD1957" i="1" a="1"/>
  <c r="AD1957" i="1" s="1"/>
  <c r="AD1964" i="1" a="1"/>
  <c r="AD1964" i="1" s="1"/>
  <c r="AD1986" i="1" a="1"/>
  <c r="AD1986" i="1" s="1"/>
  <c r="AD1997" i="1" a="1"/>
  <c r="AD1997" i="1" s="1"/>
  <c r="AD1998" i="1" a="1"/>
  <c r="AD1998" i="1" s="1"/>
  <c r="AD1999" i="1" a="1"/>
  <c r="AD1999" i="1" s="1"/>
  <c r="AD2000" i="1" a="1"/>
  <c r="AD2000" i="1" s="1"/>
  <c r="AD2004" i="1" a="1"/>
  <c r="AD2004" i="1" s="1"/>
  <c r="AD2005" i="1" a="1"/>
  <c r="AD2005" i="1" s="1"/>
  <c r="AD2022" i="1" a="1"/>
  <c r="AD2022" i="1" s="1"/>
  <c r="AD2039" i="1" a="1"/>
  <c r="AD2039" i="1" s="1"/>
  <c r="AD1709" i="1" a="1"/>
  <c r="AD1709" i="1" s="1"/>
  <c r="AD1769" i="1" a="1"/>
  <c r="AD1769" i="1" s="1"/>
  <c r="AD1793" i="1" a="1"/>
  <c r="AD1793" i="1" s="1"/>
  <c r="AD1803" i="1" a="1"/>
  <c r="AD1803" i="1" s="1"/>
  <c r="AD1840" i="1" a="1"/>
  <c r="AD1840" i="1" s="1"/>
  <c r="AD1873" i="1" a="1"/>
  <c r="AD1873" i="1" s="1"/>
  <c r="B1873" i="14" s="1"/>
  <c r="AD1930" i="1" a="1"/>
  <c r="AD1930" i="1" s="1"/>
  <c r="AD1941" i="1" a="1"/>
  <c r="AD1941" i="1" s="1"/>
  <c r="AD1944" i="1" a="1"/>
  <c r="AD1944" i="1" s="1"/>
  <c r="AD1945" i="1" a="1"/>
  <c r="AD1945" i="1" s="1"/>
  <c r="AD1965" i="1" a="1"/>
  <c r="AD1965" i="1" s="1"/>
  <c r="AD1985" i="1" a="1"/>
  <c r="AD1985" i="1" s="1"/>
  <c r="AD1996" i="1" a="1"/>
  <c r="AD1996" i="1" s="1"/>
  <c r="AD2006" i="1" a="1"/>
  <c r="AD2006" i="1" s="1"/>
  <c r="AD2015" i="1" a="1"/>
  <c r="AD2015" i="1" s="1"/>
  <c r="AD2023" i="1" a="1"/>
  <c r="AD2023" i="1" s="1"/>
  <c r="AD2024" i="1" a="1"/>
  <c r="AD2024" i="1" s="1"/>
  <c r="AD2025" i="1" a="1"/>
  <c r="AD2025" i="1" s="1"/>
  <c r="AD2026" i="1" a="1"/>
  <c r="AD2026" i="1" s="1"/>
  <c r="V14" i="1" a="1"/>
  <c r="V14" i="1" s="1"/>
  <c r="V16" i="1" a="1"/>
  <c r="V16" i="1" s="1"/>
  <c r="V18" i="1" a="1"/>
  <c r="V18" i="1" s="1"/>
  <c r="V5" i="1" a="1"/>
  <c r="V5" i="1" s="1"/>
  <c r="V11" i="1" a="1"/>
  <c r="V11" i="1" s="1"/>
  <c r="V15" i="1" a="1"/>
  <c r="V15" i="1" s="1"/>
  <c r="V13" i="1" a="1"/>
  <c r="V13" i="1" s="1"/>
  <c r="V7" i="1" a="1"/>
  <c r="V7" i="1" s="1"/>
  <c r="V8" i="1" a="1"/>
  <c r="V8" i="1" s="1"/>
  <c r="V4" i="1" a="1"/>
  <c r="V4" i="1" s="1"/>
  <c r="V10" i="1" a="1"/>
  <c r="V10" i="1" s="1"/>
  <c r="B10" i="14" s="1"/>
  <c r="V17" i="1" a="1"/>
  <c r="V17" i="1" s="1"/>
  <c r="V19" i="1" a="1"/>
  <c r="V19" i="1" s="1"/>
  <c r="V3" i="1" a="1"/>
  <c r="V3" i="1" s="1"/>
  <c r="V12" i="1" a="1"/>
  <c r="V12" i="1" s="1"/>
  <c r="V6" i="1" a="1"/>
  <c r="V6" i="1" s="1"/>
  <c r="V24" i="1" a="1"/>
  <c r="V24" i="1" s="1"/>
  <c r="V31" i="1" a="1"/>
  <c r="V31" i="1" s="1"/>
  <c r="V36" i="1" a="1"/>
  <c r="V36" i="1" s="1"/>
  <c r="V28" i="1" a="1"/>
  <c r="V28" i="1" s="1"/>
  <c r="V33" i="1" a="1"/>
  <c r="V33" i="1" s="1"/>
  <c r="V34" i="1" a="1"/>
  <c r="V34" i="1" s="1"/>
  <c r="V35" i="1" a="1"/>
  <c r="V35" i="1" s="1"/>
  <c r="V27" i="1" a="1"/>
  <c r="V27" i="1" s="1"/>
  <c r="V30" i="1" a="1"/>
  <c r="V30" i="1" s="1"/>
  <c r="V32" i="1" a="1"/>
  <c r="V32" i="1" s="1"/>
  <c r="V9" i="1" a="1"/>
  <c r="V9" i="1" s="1"/>
  <c r="V20" i="1" a="1"/>
  <c r="V20" i="1" s="1"/>
  <c r="V22" i="1" a="1"/>
  <c r="V22" i="1" s="1"/>
  <c r="V41" i="1" a="1"/>
  <c r="V41" i="1" s="1"/>
  <c r="V49" i="1" a="1"/>
  <c r="V49" i="1" s="1"/>
  <c r="V25" i="1" a="1"/>
  <c r="V25" i="1" s="1"/>
  <c r="V38" i="1" a="1"/>
  <c r="V38" i="1" s="1"/>
  <c r="V45" i="1" a="1"/>
  <c r="V45" i="1" s="1"/>
  <c r="V50" i="1" a="1"/>
  <c r="V50" i="1" s="1"/>
  <c r="V42" i="1" a="1"/>
  <c r="V42" i="1" s="1"/>
  <c r="V43" i="1" a="1"/>
  <c r="V43" i="1" s="1"/>
  <c r="V44" i="1" a="1"/>
  <c r="V44" i="1" s="1"/>
  <c r="V48" i="1" a="1"/>
  <c r="V48" i="1" s="1"/>
  <c r="V52" i="1" a="1"/>
  <c r="V52" i="1" s="1"/>
  <c r="V37" i="1" a="1"/>
  <c r="V37" i="1" s="1"/>
  <c r="V29" i="1" a="1"/>
  <c r="V29" i="1" s="1"/>
  <c r="V21" i="1" a="1"/>
  <c r="V21" i="1" s="1"/>
  <c r="V47" i="1" a="1"/>
  <c r="V47" i="1" s="1"/>
  <c r="V51" i="1" a="1"/>
  <c r="V51" i="1" s="1"/>
  <c r="V26" i="1" a="1"/>
  <c r="V26" i="1" s="1"/>
  <c r="V40" i="1" a="1"/>
  <c r="V40" i="1" s="1"/>
  <c r="V39" i="1" a="1"/>
  <c r="V39" i="1" s="1"/>
  <c r="V54" i="1" a="1"/>
  <c r="V54" i="1" s="1"/>
  <c r="V60" i="1" a="1"/>
  <c r="V60" i="1" s="1"/>
  <c r="V62" i="1" a="1"/>
  <c r="V62" i="1" s="1"/>
  <c r="V64" i="1" a="1"/>
  <c r="V64" i="1" s="1"/>
  <c r="V66" i="1" a="1"/>
  <c r="V66" i="1" s="1"/>
  <c r="V68" i="1" a="1"/>
  <c r="V68" i="1" s="1"/>
  <c r="V23" i="1" a="1"/>
  <c r="V23" i="1" s="1"/>
  <c r="V70" i="1" a="1"/>
  <c r="V70" i="1" s="1"/>
  <c r="V46" i="1" a="1"/>
  <c r="V46" i="1" s="1"/>
  <c r="V55" i="1" a="1"/>
  <c r="V55" i="1" s="1"/>
  <c r="V57" i="1" a="1"/>
  <c r="V57" i="1" s="1"/>
  <c r="V59" i="1" a="1"/>
  <c r="V59" i="1" s="1"/>
  <c r="V61" i="1" a="1"/>
  <c r="V61" i="1" s="1"/>
  <c r="V63" i="1" a="1"/>
  <c r="V63" i="1" s="1"/>
  <c r="V65" i="1" a="1"/>
  <c r="V65" i="1" s="1"/>
  <c r="V67" i="1" a="1"/>
  <c r="V67" i="1" s="1"/>
  <c r="V69" i="1" a="1"/>
  <c r="V69" i="1" s="1"/>
  <c r="V53" i="1" a="1"/>
  <c r="V53" i="1" s="1"/>
  <c r="V71" i="1" a="1"/>
  <c r="V71" i="1" s="1"/>
  <c r="V73" i="1" a="1"/>
  <c r="V73" i="1" s="1"/>
  <c r="V75" i="1" a="1"/>
  <c r="V75" i="1" s="1"/>
  <c r="V56" i="1" a="1"/>
  <c r="V56" i="1" s="1"/>
  <c r="V79" i="1" a="1"/>
  <c r="V79" i="1" s="1"/>
  <c r="V84" i="1" a="1"/>
  <c r="V84" i="1" s="1"/>
  <c r="V58" i="1" a="1"/>
  <c r="V58" i="1" s="1"/>
  <c r="V80" i="1" a="1"/>
  <c r="V80" i="1" s="1"/>
  <c r="V85" i="1" a="1"/>
  <c r="V85" i="1" s="1"/>
  <c r="V72" i="1" a="1"/>
  <c r="V72" i="1" s="1"/>
  <c r="V74" i="1" a="1"/>
  <c r="V74" i="1" s="1"/>
  <c r="V76" i="1" a="1"/>
  <c r="V76" i="1" s="1"/>
  <c r="V78" i="1" a="1"/>
  <c r="V78" i="1" s="1"/>
  <c r="V81" i="1" a="1"/>
  <c r="V81" i="1" s="1"/>
  <c r="V91" i="1" a="1"/>
  <c r="V91" i="1" s="1"/>
  <c r="V99" i="1" a="1"/>
  <c r="V99" i="1" s="1"/>
  <c r="V101" i="1" a="1"/>
  <c r="V101" i="1" s="1"/>
  <c r="B101" i="14" s="1"/>
  <c r="V103" i="1" a="1"/>
  <c r="V103" i="1" s="1"/>
  <c r="V105" i="1" a="1"/>
  <c r="V105" i="1" s="1"/>
  <c r="V107" i="1" a="1"/>
  <c r="V107" i="1" s="1"/>
  <c r="V109" i="1" a="1"/>
  <c r="V109" i="1" s="1"/>
  <c r="V111" i="1" a="1"/>
  <c r="V111" i="1" s="1"/>
  <c r="V96" i="1" a="1"/>
  <c r="V96" i="1" s="1"/>
  <c r="V90" i="1" a="1"/>
  <c r="V90" i="1" s="1"/>
  <c r="V95" i="1" a="1"/>
  <c r="V95" i="1" s="1"/>
  <c r="V97" i="1" a="1"/>
  <c r="V97" i="1" s="1"/>
  <c r="V89" i="1" a="1"/>
  <c r="V89" i="1" s="1"/>
  <c r="V93" i="1" a="1"/>
  <c r="V93" i="1" s="1"/>
  <c r="V94" i="1" a="1"/>
  <c r="V94" i="1" s="1"/>
  <c r="V82" i="1" a="1"/>
  <c r="V82" i="1" s="1"/>
  <c r="V83" i="1" a="1"/>
  <c r="V83" i="1" s="1"/>
  <c r="V87" i="1" a="1"/>
  <c r="V87" i="1" s="1"/>
  <c r="V88" i="1" a="1"/>
  <c r="V88" i="1" s="1"/>
  <c r="V98" i="1" a="1"/>
  <c r="V98" i="1" s="1"/>
  <c r="V100" i="1" a="1"/>
  <c r="V100" i="1" s="1"/>
  <c r="V102" i="1" a="1"/>
  <c r="V102" i="1" s="1"/>
  <c r="V104" i="1" a="1"/>
  <c r="V104" i="1" s="1"/>
  <c r="V106" i="1" a="1"/>
  <c r="V106" i="1" s="1"/>
  <c r="V108" i="1" a="1"/>
  <c r="V108" i="1" s="1"/>
  <c r="V110" i="1" a="1"/>
  <c r="V110" i="1" s="1"/>
  <c r="V112" i="1" a="1"/>
  <c r="V112" i="1" s="1"/>
  <c r="V114" i="1" a="1"/>
  <c r="V114" i="1" s="1"/>
  <c r="V92" i="1" a="1"/>
  <c r="V92" i="1" s="1"/>
  <c r="V77" i="1" a="1"/>
  <c r="V77" i="1" s="1"/>
  <c r="V86" i="1" a="1"/>
  <c r="V86" i="1" s="1"/>
  <c r="V127" i="1" a="1"/>
  <c r="V127" i="1" s="1"/>
  <c r="V134" i="1" a="1"/>
  <c r="V134" i="1" s="1"/>
  <c r="V135" i="1" a="1"/>
  <c r="V135" i="1" s="1"/>
  <c r="V137" i="1" a="1"/>
  <c r="V137" i="1" s="1"/>
  <c r="V141" i="1" a="1"/>
  <c r="V141" i="1" s="1"/>
  <c r="V116" i="1" a="1"/>
  <c r="V116" i="1" s="1"/>
  <c r="V121" i="1" a="1"/>
  <c r="V121" i="1" s="1"/>
  <c r="V125" i="1" a="1"/>
  <c r="V125" i="1" s="1"/>
  <c r="V133" i="1" a="1"/>
  <c r="V133" i="1" s="1"/>
  <c r="V136" i="1" a="1"/>
  <c r="V136" i="1" s="1"/>
  <c r="V140" i="1" a="1"/>
  <c r="V140" i="1" s="1"/>
  <c r="V145" i="1" a="1"/>
  <c r="V145" i="1" s="1"/>
  <c r="V124" i="1" a="1"/>
  <c r="V124" i="1" s="1"/>
  <c r="V131" i="1" a="1"/>
  <c r="V131" i="1" s="1"/>
  <c r="V132" i="1" a="1"/>
  <c r="V132" i="1" s="1"/>
  <c r="V138" i="1" a="1"/>
  <c r="V138" i="1" s="1"/>
  <c r="V139" i="1" a="1"/>
  <c r="V139" i="1" s="1"/>
  <c r="V144" i="1" a="1"/>
  <c r="V144" i="1" s="1"/>
  <c r="V123" i="1" a="1"/>
  <c r="V123" i="1" s="1"/>
  <c r="V130" i="1" a="1"/>
  <c r="V130" i="1" s="1"/>
  <c r="V113" i="1" a="1"/>
  <c r="V113" i="1" s="1"/>
  <c r="V117" i="1" a="1"/>
  <c r="V117" i="1" s="1"/>
  <c r="V120" i="1" a="1"/>
  <c r="V120" i="1" s="1"/>
  <c r="V143" i="1" a="1"/>
  <c r="V143" i="1" s="1"/>
  <c r="V129" i="1" a="1"/>
  <c r="V129" i="1" s="1"/>
  <c r="V115" i="1" a="1"/>
  <c r="V115" i="1" s="1"/>
  <c r="V118" i="1" a="1"/>
  <c r="V118" i="1" s="1"/>
  <c r="V119" i="1" a="1"/>
  <c r="V119" i="1" s="1"/>
  <c r="B119" i="14" s="1"/>
  <c r="V126" i="1" a="1"/>
  <c r="V126" i="1" s="1"/>
  <c r="V128" i="1" a="1"/>
  <c r="V128" i="1" s="1"/>
  <c r="V149" i="1" a="1"/>
  <c r="V149" i="1" s="1"/>
  <c r="V150" i="1" a="1"/>
  <c r="V150" i="1" s="1"/>
  <c r="V154" i="1" a="1"/>
  <c r="V154" i="1" s="1"/>
  <c r="V147" i="1" a="1"/>
  <c r="V147" i="1" s="1"/>
  <c r="V148" i="1" a="1"/>
  <c r="V148" i="1" s="1"/>
  <c r="V153" i="1" a="1"/>
  <c r="V153" i="1" s="1"/>
  <c r="B153" i="14" s="1"/>
  <c r="V157" i="1" a="1"/>
  <c r="V157" i="1" s="1"/>
  <c r="V160" i="1" a="1"/>
  <c r="V160" i="1" s="1"/>
  <c r="V161" i="1" a="1"/>
  <c r="V161" i="1" s="1"/>
  <c r="V171" i="1" a="1"/>
  <c r="V171" i="1" s="1"/>
  <c r="V146" i="1" a="1"/>
  <c r="V146" i="1" s="1"/>
  <c r="V151" i="1" a="1"/>
  <c r="V151" i="1" s="1"/>
  <c r="V170" i="1" a="1"/>
  <c r="V170" i="1" s="1"/>
  <c r="V172" i="1" a="1"/>
  <c r="V172" i="1" s="1"/>
  <c r="V152" i="1" a="1"/>
  <c r="V152" i="1" s="1"/>
  <c r="V158" i="1" a="1"/>
  <c r="V158" i="1" s="1"/>
  <c r="V168" i="1" a="1"/>
  <c r="V168" i="1" s="1"/>
  <c r="V122" i="1" a="1"/>
  <c r="V122" i="1" s="1"/>
  <c r="V156" i="1" a="1"/>
  <c r="V156" i="1" s="1"/>
  <c r="V169" i="1" a="1"/>
  <c r="V169" i="1" s="1"/>
  <c r="V163" i="1" a="1"/>
  <c r="V163" i="1" s="1"/>
  <c r="V165" i="1" a="1"/>
  <c r="V165" i="1" s="1"/>
  <c r="V167" i="1" a="1"/>
  <c r="V167" i="1" s="1"/>
  <c r="V174" i="1" a="1"/>
  <c r="V174" i="1" s="1"/>
  <c r="V142" i="1" a="1"/>
  <c r="V142" i="1" s="1"/>
  <c r="V155" i="1" a="1"/>
  <c r="V155" i="1" s="1"/>
  <c r="V159" i="1" a="1"/>
  <c r="V159" i="1" s="1"/>
  <c r="V164" i="1" a="1"/>
  <c r="V164" i="1" s="1"/>
  <c r="V173" i="1" a="1"/>
  <c r="V173" i="1" s="1"/>
  <c r="V181" i="1" a="1"/>
  <c r="V181" i="1" s="1"/>
  <c r="V183" i="1" a="1"/>
  <c r="V183" i="1" s="1"/>
  <c r="V200" i="1" a="1"/>
  <c r="V200" i="1" s="1"/>
  <c r="V204" i="1" a="1"/>
  <c r="V204" i="1" s="1"/>
  <c r="V188" i="1" a="1"/>
  <c r="V188" i="1" s="1"/>
  <c r="V193" i="1" a="1"/>
  <c r="V193" i="1" s="1"/>
  <c r="V196" i="1" a="1"/>
  <c r="V196" i="1" s="1"/>
  <c r="V187" i="1" a="1"/>
  <c r="V187" i="1" s="1"/>
  <c r="V192" i="1" a="1"/>
  <c r="V192" i="1" s="1"/>
  <c r="V199" i="1" a="1"/>
  <c r="V199" i="1" s="1"/>
  <c r="V203" i="1" a="1"/>
  <c r="V203" i="1" s="1"/>
  <c r="V176" i="1" a="1"/>
  <c r="V176" i="1" s="1"/>
  <c r="V178" i="1" a="1"/>
  <c r="V178" i="1" s="1"/>
  <c r="V179" i="1" a="1"/>
  <c r="V179" i="1" s="1"/>
  <c r="V186" i="1" a="1"/>
  <c r="V186" i="1" s="1"/>
  <c r="V191" i="1" a="1"/>
  <c r="V191" i="1" s="1"/>
  <c r="V195" i="1" a="1"/>
  <c r="V195" i="1" s="1"/>
  <c r="V198" i="1" a="1"/>
  <c r="V198" i="1" s="1"/>
  <c r="V202" i="1" a="1"/>
  <c r="V202" i="1" s="1"/>
  <c r="V162" i="1" a="1"/>
  <c r="V162" i="1" s="1"/>
  <c r="V166" i="1" a="1"/>
  <c r="V166" i="1" s="1"/>
  <c r="V185" i="1" a="1"/>
  <c r="V185" i="1" s="1"/>
  <c r="V190" i="1" a="1"/>
  <c r="V190" i="1" s="1"/>
  <c r="V175" i="1" a="1"/>
  <c r="V175" i="1" s="1"/>
  <c r="V180" i="1" a="1"/>
  <c r="V180" i="1" s="1"/>
  <c r="V194" i="1" a="1"/>
  <c r="V194" i="1" s="1"/>
  <c r="V201" i="1" a="1"/>
  <c r="V201" i="1" s="1"/>
  <c r="V207" i="1" a="1"/>
  <c r="V207" i="1" s="1"/>
  <c r="V208" i="1" a="1"/>
  <c r="V208" i="1" s="1"/>
  <c r="V222" i="1" a="1"/>
  <c r="V222" i="1" s="1"/>
  <c r="V226" i="1" a="1"/>
  <c r="V226" i="1" s="1"/>
  <c r="V227" i="1" a="1"/>
  <c r="V227" i="1" s="1"/>
  <c r="V231" i="1" a="1"/>
  <c r="V231" i="1" s="1"/>
  <c r="C231" i="14" s="1"/>
  <c r="V184" i="1" a="1"/>
  <c r="V184" i="1" s="1"/>
  <c r="V189" i="1" a="1"/>
  <c r="V189" i="1" s="1"/>
  <c r="V206" i="1" a="1"/>
  <c r="V206" i="1" s="1"/>
  <c r="V209" i="1" a="1"/>
  <c r="V209" i="1" s="1"/>
  <c r="V210" i="1" a="1"/>
  <c r="V210" i="1" s="1"/>
  <c r="V212" i="1" a="1"/>
  <c r="V212" i="1" s="1"/>
  <c r="V213" i="1" a="1"/>
  <c r="V213" i="1" s="1"/>
  <c r="V221" i="1" a="1"/>
  <c r="V221" i="1" s="1"/>
  <c r="V211" i="1" a="1"/>
  <c r="V211" i="1" s="1"/>
  <c r="V230" i="1" a="1"/>
  <c r="V230" i="1" s="1"/>
  <c r="V177" i="1" a="1"/>
  <c r="V177" i="1" s="1"/>
  <c r="V217" i="1" a="1"/>
  <c r="V217" i="1" s="1"/>
  <c r="V218" i="1" a="1"/>
  <c r="V218" i="1" s="1"/>
  <c r="V219" i="1" a="1"/>
  <c r="V219" i="1" s="1"/>
  <c r="V220" i="1" a="1"/>
  <c r="V220" i="1" s="1"/>
  <c r="V224" i="1" a="1"/>
  <c r="V224" i="1" s="1"/>
  <c r="V228" i="1" a="1"/>
  <c r="V228" i="1" s="1"/>
  <c r="V205" i="1" a="1"/>
  <c r="V205" i="1" s="1"/>
  <c r="V215" i="1" a="1"/>
  <c r="V215" i="1" s="1"/>
  <c r="V197" i="1" a="1"/>
  <c r="V197" i="1" s="1"/>
  <c r="V236" i="1" a="1"/>
  <c r="V236" i="1" s="1"/>
  <c r="V240" i="1" a="1"/>
  <c r="V240" i="1" s="1"/>
  <c r="V245" i="1" a="1"/>
  <c r="V245" i="1" s="1"/>
  <c r="V249" i="1" a="1"/>
  <c r="V249" i="1" s="1"/>
  <c r="V258" i="1" a="1"/>
  <c r="V258" i="1" s="1"/>
  <c r="V229" i="1" a="1"/>
  <c r="V229" i="1" s="1"/>
  <c r="V235" i="1" a="1"/>
  <c r="V235" i="1" s="1"/>
  <c r="V244" i="1" a="1"/>
  <c r="V244" i="1" s="1"/>
  <c r="V233" i="1" a="1"/>
  <c r="V233" i="1" s="1"/>
  <c r="V223" i="1" a="1"/>
  <c r="V223" i="1" s="1"/>
  <c r="V234" i="1" a="1"/>
  <c r="V234" i="1" s="1"/>
  <c r="V239" i="1" a="1"/>
  <c r="V239" i="1" s="1"/>
  <c r="V232" i="1" a="1"/>
  <c r="V232" i="1" s="1"/>
  <c r="V238" i="1" a="1"/>
  <c r="V238" i="1" s="1"/>
  <c r="V242" i="1" a="1"/>
  <c r="V242" i="1" s="1"/>
  <c r="V243" i="1" a="1"/>
  <c r="V243" i="1" s="1"/>
  <c r="V248" i="1" a="1"/>
  <c r="V248" i="1" s="1"/>
  <c r="V250" i="1" a="1"/>
  <c r="V250" i="1" s="1"/>
  <c r="V252" i="1" a="1"/>
  <c r="V252" i="1" s="1"/>
  <c r="V256" i="1" a="1"/>
  <c r="V256" i="1" s="1"/>
  <c r="C256" i="14" s="1"/>
  <c r="V259" i="1" a="1"/>
  <c r="V259" i="1" s="1"/>
  <c r="V237" i="1" a="1"/>
  <c r="V237" i="1" s="1"/>
  <c r="V251" i="1" a="1"/>
  <c r="V251" i="1" s="1"/>
  <c r="V216" i="1" a="1"/>
  <c r="V216" i="1" s="1"/>
  <c r="V225" i="1" a="1"/>
  <c r="V225" i="1" s="1"/>
  <c r="V246" i="1" a="1"/>
  <c r="V246" i="1" s="1"/>
  <c r="V247" i="1" a="1"/>
  <c r="V247" i="1" s="1"/>
  <c r="V255" i="1" a="1"/>
  <c r="V255" i="1" s="1"/>
  <c r="V182" i="1" a="1"/>
  <c r="V182" i="1" s="1"/>
  <c r="V262" i="1" a="1"/>
  <c r="V262" i="1" s="1"/>
  <c r="V275" i="1" a="1"/>
  <c r="V275" i="1" s="1"/>
  <c r="V279" i="1" a="1"/>
  <c r="V279" i="1" s="1"/>
  <c r="V280" i="1" a="1"/>
  <c r="V280" i="1" s="1"/>
  <c r="V281" i="1" a="1"/>
  <c r="V281" i="1" s="1"/>
  <c r="V254" i="1" a="1"/>
  <c r="V254" i="1" s="1"/>
  <c r="V261" i="1" a="1"/>
  <c r="V261" i="1" s="1"/>
  <c r="C261" i="14" s="1"/>
  <c r="V271" i="1" a="1"/>
  <c r="V271" i="1" s="1"/>
  <c r="V278" i="1" a="1"/>
  <c r="V278" i="1" s="1"/>
  <c r="V285" i="1" a="1"/>
  <c r="V285" i="1" s="1"/>
  <c r="V265" i="1" a="1"/>
  <c r="V265" i="1" s="1"/>
  <c r="V269" i="1" a="1"/>
  <c r="V269" i="1" s="1"/>
  <c r="V270" i="1" a="1"/>
  <c r="V270" i="1" s="1"/>
  <c r="V272" i="1" a="1"/>
  <c r="V272" i="1" s="1"/>
  <c r="V276" i="1" a="1"/>
  <c r="V276" i="1" s="1"/>
  <c r="V284" i="1" a="1"/>
  <c r="V284" i="1" s="1"/>
  <c r="V287" i="1" a="1"/>
  <c r="V287" i="1" s="1"/>
  <c r="V253" i="1" a="1"/>
  <c r="V253" i="1" s="1"/>
  <c r="V260" i="1" a="1"/>
  <c r="V260" i="1" s="1"/>
  <c r="V268" i="1" a="1"/>
  <c r="V268" i="1" s="1"/>
  <c r="V264" i="1" a="1"/>
  <c r="V264" i="1" s="1"/>
  <c r="V273" i="1" a="1"/>
  <c r="V273" i="1" s="1"/>
  <c r="V214" i="1" a="1"/>
  <c r="V214" i="1" s="1"/>
  <c r="V241" i="1" a="1"/>
  <c r="V241" i="1" s="1"/>
  <c r="V257" i="1" a="1"/>
  <c r="V257" i="1" s="1"/>
  <c r="V267" i="1" a="1"/>
  <c r="V267" i="1" s="1"/>
  <c r="V310" i="1" a="1"/>
  <c r="V310" i="1" s="1"/>
  <c r="V317" i="1" a="1"/>
  <c r="V317" i="1" s="1"/>
  <c r="V336" i="1" a="1"/>
  <c r="V336" i="1" s="1"/>
  <c r="V344" i="1" a="1"/>
  <c r="V344" i="1" s="1"/>
  <c r="V277" i="1" a="1"/>
  <c r="V277" i="1" s="1"/>
  <c r="V282" i="1" a="1"/>
  <c r="V282" i="1" s="1"/>
  <c r="V299" i="1" a="1"/>
  <c r="V299" i="1" s="1"/>
  <c r="V307" i="1" a="1"/>
  <c r="V307" i="1" s="1"/>
  <c r="V322" i="1" a="1"/>
  <c r="V322" i="1" s="1"/>
  <c r="V327" i="1" a="1"/>
  <c r="V327" i="1" s="1"/>
  <c r="V339" i="1" a="1"/>
  <c r="V339" i="1" s="1"/>
  <c r="V288" i="1" a="1"/>
  <c r="V288" i="1" s="1"/>
  <c r="V290" i="1" a="1"/>
  <c r="V290" i="1" s="1"/>
  <c r="V292" i="1" a="1"/>
  <c r="V292" i="1" s="1"/>
  <c r="V294" i="1" a="1"/>
  <c r="V294" i="1" s="1"/>
  <c r="V296" i="1" a="1"/>
  <c r="V296" i="1" s="1"/>
  <c r="V298" i="1" a="1"/>
  <c r="V298" i="1" s="1"/>
  <c r="V316" i="1" a="1"/>
  <c r="V316" i="1" s="1"/>
  <c r="V319" i="1" a="1"/>
  <c r="V319" i="1" s="1"/>
  <c r="V324" i="1" a="1"/>
  <c r="V324" i="1" s="1"/>
  <c r="V332" i="1" a="1"/>
  <c r="V332" i="1" s="1"/>
  <c r="V335" i="1" a="1"/>
  <c r="V335" i="1" s="1"/>
  <c r="V342" i="1" a="1"/>
  <c r="V342" i="1" s="1"/>
  <c r="V343" i="1" a="1"/>
  <c r="V343" i="1" s="1"/>
  <c r="V266" i="1" a="1"/>
  <c r="V266" i="1" s="1"/>
  <c r="V286" i="1" a="1"/>
  <c r="V286" i="1" s="1"/>
  <c r="V302" i="1" a="1"/>
  <c r="V302" i="1" s="1"/>
  <c r="V303" i="1" a="1"/>
  <c r="V303" i="1" s="1"/>
  <c r="V308" i="1" a="1"/>
  <c r="V308" i="1" s="1"/>
  <c r="V315" i="1" a="1"/>
  <c r="V315" i="1" s="1"/>
  <c r="V329" i="1" a="1"/>
  <c r="V329" i="1" s="1"/>
  <c r="V300" i="1" a="1"/>
  <c r="V300" i="1" s="1"/>
  <c r="V305" i="1" a="1"/>
  <c r="V305" i="1" s="1"/>
  <c r="V313" i="1" a="1"/>
  <c r="V313" i="1" s="1"/>
  <c r="V289" i="1" a="1"/>
  <c r="V289" i="1" s="1"/>
  <c r="V291" i="1" a="1"/>
  <c r="V291" i="1" s="1"/>
  <c r="V293" i="1" a="1"/>
  <c r="V293" i="1" s="1"/>
  <c r="V295" i="1" a="1"/>
  <c r="V295" i="1" s="1"/>
  <c r="V297" i="1" a="1"/>
  <c r="V297" i="1" s="1"/>
  <c r="V306" i="1" a="1"/>
  <c r="V306" i="1" s="1"/>
  <c r="V312" i="1" a="1"/>
  <c r="V312" i="1" s="1"/>
  <c r="V328" i="1" a="1"/>
  <c r="V328" i="1" s="1"/>
  <c r="V337" i="1" a="1"/>
  <c r="V337" i="1" s="1"/>
  <c r="V314" i="1" a="1"/>
  <c r="V314" i="1" s="1"/>
  <c r="V318" i="1" a="1"/>
  <c r="V318" i="1" s="1"/>
  <c r="V333" i="1" a="1"/>
  <c r="V333" i="1" s="1"/>
  <c r="V345" i="1" a="1"/>
  <c r="V345" i="1" s="1"/>
  <c r="V346" i="1" a="1"/>
  <c r="V346" i="1" s="1"/>
  <c r="V348" i="1" a="1"/>
  <c r="V348" i="1" s="1"/>
  <c r="V369" i="1" a="1"/>
  <c r="V369" i="1" s="1"/>
  <c r="V274" i="1" a="1"/>
  <c r="V274" i="1" s="1"/>
  <c r="V301" i="1" a="1"/>
  <c r="V301" i="1" s="1"/>
  <c r="V321" i="1" a="1"/>
  <c r="V321" i="1" s="1"/>
  <c r="B321" i="14" s="1"/>
  <c r="V325" i="1" a="1"/>
  <c r="V325" i="1" s="1"/>
  <c r="V341" i="1" a="1"/>
  <c r="V341" i="1" s="1"/>
  <c r="V350" i="1" a="1"/>
  <c r="V350" i="1" s="1"/>
  <c r="V351" i="1" a="1"/>
  <c r="V351" i="1" s="1"/>
  <c r="V375" i="1" a="1"/>
  <c r="V375" i="1" s="1"/>
  <c r="V391" i="1" a="1"/>
  <c r="V391" i="1" s="1"/>
  <c r="V349" i="1" a="1"/>
  <c r="V349" i="1" s="1"/>
  <c r="V353" i="1" a="1"/>
  <c r="V353" i="1" s="1"/>
  <c r="C353" i="14" s="1"/>
  <c r="V357" i="1" a="1"/>
  <c r="V357" i="1" s="1"/>
  <c r="V311" i="1" a="1"/>
  <c r="V311" i="1" s="1"/>
  <c r="V331" i="1" a="1"/>
  <c r="V331" i="1" s="1"/>
  <c r="V340" i="1" a="1"/>
  <c r="V340" i="1" s="1"/>
  <c r="V356" i="1" a="1"/>
  <c r="V356" i="1" s="1"/>
  <c r="V359" i="1" a="1"/>
  <c r="V359" i="1" s="1"/>
  <c r="V364" i="1" a="1"/>
  <c r="V364" i="1" s="1"/>
  <c r="V374" i="1" a="1"/>
  <c r="V374" i="1" s="1"/>
  <c r="V386" i="1" a="1"/>
  <c r="V386" i="1" s="1"/>
  <c r="V387" i="1" a="1"/>
  <c r="V387" i="1" s="1"/>
  <c r="V388" i="1" a="1"/>
  <c r="V388" i="1" s="1"/>
  <c r="V320" i="1" a="1"/>
  <c r="V320" i="1" s="1"/>
  <c r="V355" i="1" a="1"/>
  <c r="V355" i="1" s="1"/>
  <c r="V263" i="1" a="1"/>
  <c r="V263" i="1" s="1"/>
  <c r="V283" i="1" a="1"/>
  <c r="V283" i="1" s="1"/>
  <c r="V323" i="1" a="1"/>
  <c r="V323" i="1" s="1"/>
  <c r="V347" i="1" a="1"/>
  <c r="V347" i="1" s="1"/>
  <c r="V352" i="1" a="1"/>
  <c r="V352" i="1" s="1"/>
  <c r="V362" i="1" a="1"/>
  <c r="V362" i="1" s="1"/>
  <c r="V365" i="1" a="1"/>
  <c r="V365" i="1" s="1"/>
  <c r="V372" i="1" a="1"/>
  <c r="V372" i="1" s="1"/>
  <c r="V373" i="1" a="1"/>
  <c r="V373" i="1" s="1"/>
  <c r="V378" i="1" a="1"/>
  <c r="V378" i="1" s="1"/>
  <c r="V379" i="1" a="1"/>
  <c r="V379" i="1" s="1"/>
  <c r="C379" i="14" s="1"/>
  <c r="V383" i="1" a="1"/>
  <c r="V383" i="1" s="1"/>
  <c r="V304" i="1" a="1"/>
  <c r="V304" i="1" s="1"/>
  <c r="V309" i="1" a="1"/>
  <c r="V309" i="1" s="1"/>
  <c r="V326" i="1" a="1"/>
  <c r="V326" i="1" s="1"/>
  <c r="V330" i="1" a="1"/>
  <c r="V330" i="1" s="1"/>
  <c r="V334" i="1" a="1"/>
  <c r="V334" i="1" s="1"/>
  <c r="V338" i="1" a="1"/>
  <c r="V338" i="1" s="1"/>
  <c r="V354" i="1" a="1"/>
  <c r="V354" i="1" s="1"/>
  <c r="V360" i="1" a="1"/>
  <c r="V360" i="1" s="1"/>
  <c r="V361" i="1" a="1"/>
  <c r="V361" i="1" s="1"/>
  <c r="V366" i="1" a="1"/>
  <c r="V366" i="1" s="1"/>
  <c r="V371" i="1" a="1"/>
  <c r="V371" i="1" s="1"/>
  <c r="V377" i="1" a="1"/>
  <c r="V377" i="1" s="1"/>
  <c r="V384" i="1" a="1"/>
  <c r="V384" i="1" s="1"/>
  <c r="V390" i="1" a="1"/>
  <c r="V390" i="1" s="1"/>
  <c r="V406" i="1" a="1"/>
  <c r="V406" i="1" s="1"/>
  <c r="V420" i="1" a="1"/>
  <c r="V420" i="1" s="1"/>
  <c r="V427" i="1" a="1"/>
  <c r="V427" i="1" s="1"/>
  <c r="V428" i="1" a="1"/>
  <c r="V428" i="1" s="1"/>
  <c r="V434" i="1" a="1"/>
  <c r="V434" i="1" s="1"/>
  <c r="V435" i="1" a="1"/>
  <c r="V435" i="1" s="1"/>
  <c r="V440" i="1" a="1"/>
  <c r="V440" i="1" s="1"/>
  <c r="V441" i="1" a="1"/>
  <c r="V441" i="1" s="1"/>
  <c r="V395" i="1" a="1"/>
  <c r="V395" i="1" s="1"/>
  <c r="B395" i="14" s="1"/>
  <c r="V398" i="1" a="1"/>
  <c r="V398" i="1" s="1"/>
  <c r="V411" i="1" a="1"/>
  <c r="V411" i="1" s="1"/>
  <c r="V412" i="1" a="1"/>
  <c r="V412" i="1" s="1"/>
  <c r="V413" i="1" a="1"/>
  <c r="V413" i="1" s="1"/>
  <c r="V421" i="1" a="1"/>
  <c r="V421" i="1" s="1"/>
  <c r="V433" i="1" a="1"/>
  <c r="V433" i="1" s="1"/>
  <c r="V370" i="1" a="1"/>
  <c r="V370" i="1" s="1"/>
  <c r="V414" i="1" a="1"/>
  <c r="V414" i="1" s="1"/>
  <c r="V426" i="1" a="1"/>
  <c r="V426" i="1" s="1"/>
  <c r="V363" i="1" a="1"/>
  <c r="V363" i="1" s="1"/>
  <c r="V380" i="1" a="1"/>
  <c r="V380" i="1" s="1"/>
  <c r="V407" i="1" a="1"/>
  <c r="V407" i="1" s="1"/>
  <c r="V418" i="1" a="1"/>
  <c r="V418" i="1" s="1"/>
  <c r="V419" i="1" a="1"/>
  <c r="V419" i="1" s="1"/>
  <c r="V424" i="1" a="1"/>
  <c r="V424" i="1" s="1"/>
  <c r="V425" i="1" a="1"/>
  <c r="V425" i="1" s="1"/>
  <c r="V367" i="1" a="1"/>
  <c r="V367" i="1" s="1"/>
  <c r="V376" i="1" a="1"/>
  <c r="V376" i="1" s="1"/>
  <c r="V399" i="1" a="1"/>
  <c r="V399" i="1" s="1"/>
  <c r="V415" i="1" a="1"/>
  <c r="V415" i="1" s="1"/>
  <c r="V417" i="1" a="1"/>
  <c r="V417" i="1" s="1"/>
  <c r="V358" i="1" a="1"/>
  <c r="V358" i="1" s="1"/>
  <c r="V381" i="1" a="1"/>
  <c r="V381" i="1" s="1"/>
  <c r="V385" i="1" a="1"/>
  <c r="V385" i="1" s="1"/>
  <c r="V389" i="1" a="1"/>
  <c r="V389" i="1" s="1"/>
  <c r="V400" i="1" a="1"/>
  <c r="V400" i="1" s="1"/>
  <c r="V401" i="1" a="1"/>
  <c r="V401" i="1" s="1"/>
  <c r="V402" i="1" a="1"/>
  <c r="V402" i="1" s="1"/>
  <c r="V404" i="1" a="1"/>
  <c r="V404" i="1" s="1"/>
  <c r="V408" i="1" a="1"/>
  <c r="V408" i="1" s="1"/>
  <c r="V436" i="1" a="1"/>
  <c r="V436" i="1" s="1"/>
  <c r="V443" i="1" a="1"/>
  <c r="V443" i="1" s="1"/>
  <c r="B443" i="14" s="1"/>
  <c r="V444" i="1" a="1"/>
  <c r="V444" i="1" s="1"/>
  <c r="V368" i="1" a="1"/>
  <c r="V368" i="1" s="1"/>
  <c r="V396" i="1" a="1"/>
  <c r="V396" i="1" s="1"/>
  <c r="V405" i="1" a="1"/>
  <c r="V405" i="1" s="1"/>
  <c r="V416" i="1" a="1"/>
  <c r="V416" i="1" s="1"/>
  <c r="V432" i="1" a="1"/>
  <c r="V432" i="1" s="1"/>
  <c r="V450" i="1" a="1"/>
  <c r="V450" i="1" s="1"/>
  <c r="V456" i="1" a="1"/>
  <c r="V456" i="1" s="1"/>
  <c r="V457" i="1" a="1"/>
  <c r="V457" i="1" s="1"/>
  <c r="V463" i="1" a="1"/>
  <c r="V463" i="1" s="1"/>
  <c r="V464" i="1" a="1"/>
  <c r="V464" i="1" s="1"/>
  <c r="V470" i="1" a="1"/>
  <c r="V470" i="1" s="1"/>
  <c r="V477" i="1" a="1"/>
  <c r="V477" i="1" s="1"/>
  <c r="V482" i="1" a="1"/>
  <c r="V482" i="1" s="1"/>
  <c r="V493" i="1" a="1"/>
  <c r="V493" i="1" s="1"/>
  <c r="V498" i="1" a="1"/>
  <c r="V498" i="1" s="1"/>
  <c r="V392" i="1" a="1"/>
  <c r="V392" i="1" s="1"/>
  <c r="V431" i="1" a="1"/>
  <c r="V431" i="1" s="1"/>
  <c r="V437" i="1" a="1"/>
  <c r="V437" i="1" s="1"/>
  <c r="V449" i="1" a="1"/>
  <c r="V449" i="1" s="1"/>
  <c r="V473" i="1" a="1"/>
  <c r="V473" i="1" s="1"/>
  <c r="V476" i="1" a="1"/>
  <c r="V476" i="1" s="1"/>
  <c r="V481" i="1" a="1"/>
  <c r="V481" i="1" s="1"/>
  <c r="V492" i="1" a="1"/>
  <c r="V492" i="1" s="1"/>
  <c r="V497" i="1" a="1"/>
  <c r="V497" i="1" s="1"/>
  <c r="V382" i="1" a="1"/>
  <c r="V382" i="1" s="1"/>
  <c r="V403" i="1" a="1"/>
  <c r="V403" i="1" s="1"/>
  <c r="V409" i="1" a="1"/>
  <c r="V409" i="1" s="1"/>
  <c r="V442" i="1" a="1"/>
  <c r="V442" i="1" s="1"/>
  <c r="V461" i="1" a="1"/>
  <c r="V461" i="1" s="1"/>
  <c r="V468" i="1" a="1"/>
  <c r="V468" i="1" s="1"/>
  <c r="V469" i="1" a="1"/>
  <c r="V469" i="1" s="1"/>
  <c r="V487" i="1" a="1"/>
  <c r="V487" i="1" s="1"/>
  <c r="V394" i="1" a="1"/>
  <c r="V394" i="1" s="1"/>
  <c r="V397" i="1" a="1"/>
  <c r="V397" i="1" s="1"/>
  <c r="V430" i="1" a="1"/>
  <c r="V430" i="1" s="1"/>
  <c r="V447" i="1" a="1"/>
  <c r="V447" i="1" s="1"/>
  <c r="V448" i="1" a="1"/>
  <c r="V448" i="1" s="1"/>
  <c r="V454" i="1" a="1"/>
  <c r="V454" i="1" s="1"/>
  <c r="V455" i="1" a="1"/>
  <c r="V455" i="1" s="1"/>
  <c r="C455" i="14" s="1"/>
  <c r="V462" i="1" a="1"/>
  <c r="V462" i="1" s="1"/>
  <c r="V475" i="1" a="1"/>
  <c r="V475" i="1" s="1"/>
  <c r="V480" i="1" a="1"/>
  <c r="V480" i="1" s="1"/>
  <c r="V486" i="1" a="1"/>
  <c r="V486" i="1" s="1"/>
  <c r="V491" i="1" a="1"/>
  <c r="V491" i="1" s="1"/>
  <c r="V496" i="1" a="1"/>
  <c r="V496" i="1" s="1"/>
  <c r="V502" i="1" a="1"/>
  <c r="V502" i="1" s="1"/>
  <c r="V445" i="1" a="1"/>
  <c r="V445" i="1" s="1"/>
  <c r="V452" i="1" a="1"/>
  <c r="V452" i="1" s="1"/>
  <c r="V453" i="1" a="1"/>
  <c r="V453" i="1" s="1"/>
  <c r="V459" i="1" a="1"/>
  <c r="V459" i="1" s="1"/>
  <c r="V466" i="1" a="1"/>
  <c r="V466" i="1" s="1"/>
  <c r="V472" i="1" a="1"/>
  <c r="V472" i="1" s="1"/>
  <c r="V484" i="1" a="1"/>
  <c r="V484" i="1" s="1"/>
  <c r="V489" i="1" a="1"/>
  <c r="V489" i="1" s="1"/>
  <c r="V393" i="1" a="1"/>
  <c r="V393" i="1" s="1"/>
  <c r="V423" i="1" a="1"/>
  <c r="V423" i="1" s="1"/>
  <c r="V439" i="1" a="1"/>
  <c r="V439" i="1" s="1"/>
  <c r="V465" i="1" a="1"/>
  <c r="V465" i="1" s="1"/>
  <c r="V479" i="1" a="1"/>
  <c r="V479" i="1" s="1"/>
  <c r="V495" i="1" a="1"/>
  <c r="V495" i="1" s="1"/>
  <c r="V507" i="1" a="1"/>
  <c r="V507" i="1" s="1"/>
  <c r="V512" i="1" a="1"/>
  <c r="V512" i="1" s="1"/>
  <c r="V513" i="1" a="1"/>
  <c r="V513" i="1" s="1"/>
  <c r="V514" i="1" a="1"/>
  <c r="V514" i="1" s="1"/>
  <c r="V515" i="1" a="1"/>
  <c r="V515" i="1" s="1"/>
  <c r="V517" i="1" a="1"/>
  <c r="V517" i="1" s="1"/>
  <c r="V522" i="1" a="1"/>
  <c r="V522" i="1" s="1"/>
  <c r="V528" i="1" a="1"/>
  <c r="V528" i="1" s="1"/>
  <c r="V542" i="1" a="1"/>
  <c r="V542" i="1" s="1"/>
  <c r="V543" i="1" a="1"/>
  <c r="V543" i="1" s="1"/>
  <c r="V544" i="1" a="1"/>
  <c r="V544" i="1" s="1"/>
  <c r="V548" i="1" a="1"/>
  <c r="V548" i="1" s="1"/>
  <c r="V471" i="1" a="1"/>
  <c r="V471" i="1" s="1"/>
  <c r="V474" i="1" a="1"/>
  <c r="V474" i="1" s="1"/>
  <c r="V478" i="1" a="1"/>
  <c r="V478" i="1" s="1"/>
  <c r="V483" i="1" a="1"/>
  <c r="V483" i="1" s="1"/>
  <c r="V488" i="1" a="1"/>
  <c r="V488" i="1" s="1"/>
  <c r="V504" i="1" a="1"/>
  <c r="V504" i="1" s="1"/>
  <c r="V506" i="1" a="1"/>
  <c r="V506" i="1" s="1"/>
  <c r="V518" i="1" a="1"/>
  <c r="V518" i="1" s="1"/>
  <c r="V520" i="1" a="1"/>
  <c r="V520" i="1" s="1"/>
  <c r="V534" i="1" a="1"/>
  <c r="V534" i="1" s="1"/>
  <c r="V547" i="1" a="1"/>
  <c r="V547" i="1" s="1"/>
  <c r="V422" i="1" a="1"/>
  <c r="V422" i="1" s="1"/>
  <c r="V467" i="1" a="1"/>
  <c r="V467" i="1" s="1"/>
  <c r="V500" i="1" a="1"/>
  <c r="V500" i="1" s="1"/>
  <c r="V505" i="1" a="1"/>
  <c r="V505" i="1" s="1"/>
  <c r="V525" i="1" a="1"/>
  <c r="V525" i="1" s="1"/>
  <c r="V529" i="1" a="1"/>
  <c r="V529" i="1" s="1"/>
  <c r="V532" i="1" a="1"/>
  <c r="V532" i="1" s="1"/>
  <c r="V538" i="1" a="1"/>
  <c r="V538" i="1" s="1"/>
  <c r="V458" i="1" a="1"/>
  <c r="V458" i="1" s="1"/>
  <c r="V490" i="1" a="1"/>
  <c r="V490" i="1" s="1"/>
  <c r="V521" i="1" a="1"/>
  <c r="V521" i="1" s="1"/>
  <c r="V524" i="1" a="1"/>
  <c r="V524" i="1" s="1"/>
  <c r="V494" i="1" a="1"/>
  <c r="V494" i="1" s="1"/>
  <c r="V501" i="1" a="1"/>
  <c r="V501" i="1" s="1"/>
  <c r="V509" i="1" a="1"/>
  <c r="V509" i="1" s="1"/>
  <c r="V526" i="1" a="1"/>
  <c r="V526" i="1" s="1"/>
  <c r="V527" i="1" a="1"/>
  <c r="V527" i="1" s="1"/>
  <c r="V530" i="1" a="1"/>
  <c r="V530" i="1" s="1"/>
  <c r="V429" i="1" a="1"/>
  <c r="V429" i="1" s="1"/>
  <c r="V460" i="1" a="1"/>
  <c r="V460" i="1" s="1"/>
  <c r="B460" i="14" s="1"/>
  <c r="V508" i="1" a="1"/>
  <c r="V508" i="1" s="1"/>
  <c r="V511" i="1" a="1"/>
  <c r="V511" i="1" s="1"/>
  <c r="V519" i="1" a="1"/>
  <c r="V519" i="1" s="1"/>
  <c r="V523" i="1" a="1"/>
  <c r="V523" i="1" s="1"/>
  <c r="V533" i="1" a="1"/>
  <c r="V533" i="1" s="1"/>
  <c r="V539" i="1" a="1"/>
  <c r="V539" i="1" s="1"/>
  <c r="V540" i="1" a="1"/>
  <c r="V540" i="1" s="1"/>
  <c r="V485" i="1" a="1"/>
  <c r="V485" i="1" s="1"/>
  <c r="V537" i="1" a="1"/>
  <c r="V537" i="1" s="1"/>
  <c r="V553" i="1" a="1"/>
  <c r="V553" i="1" s="1"/>
  <c r="V560" i="1" a="1"/>
  <c r="V560" i="1" s="1"/>
  <c r="V568" i="1" a="1"/>
  <c r="V568" i="1" s="1"/>
  <c r="V578" i="1" a="1"/>
  <c r="V578" i="1" s="1"/>
  <c r="V588" i="1" a="1"/>
  <c r="V588" i="1" s="1"/>
  <c r="V602" i="1" a="1"/>
  <c r="V602" i="1" s="1"/>
  <c r="V410" i="1" a="1"/>
  <c r="V410" i="1" s="1"/>
  <c r="C410" i="14" s="1"/>
  <c r="V516" i="1" a="1"/>
  <c r="V516" i="1" s="1"/>
  <c r="V580" i="1" a="1"/>
  <c r="V580" i="1" s="1"/>
  <c r="V584" i="1" a="1"/>
  <c r="V584" i="1" s="1"/>
  <c r="V591" i="1" a="1"/>
  <c r="V591" i="1" s="1"/>
  <c r="V595" i="1" a="1"/>
  <c r="V595" i="1" s="1"/>
  <c r="V446" i="1" a="1"/>
  <c r="V446" i="1" s="1"/>
  <c r="V549" i="1" a="1"/>
  <c r="V549" i="1" s="1"/>
  <c r="V550" i="1" a="1"/>
  <c r="V550" i="1" s="1"/>
  <c r="V552" i="1" a="1"/>
  <c r="V552" i="1" s="1"/>
  <c r="V559" i="1" a="1"/>
  <c r="V559" i="1" s="1"/>
  <c r="V574" i="1" a="1"/>
  <c r="V574" i="1" s="1"/>
  <c r="V577" i="1" a="1"/>
  <c r="V577" i="1" s="1"/>
  <c r="V598" i="1" a="1"/>
  <c r="V598" i="1" s="1"/>
  <c r="V438" i="1" a="1"/>
  <c r="V438" i="1" s="1"/>
  <c r="V535" i="1" a="1"/>
  <c r="V535" i="1" s="1"/>
  <c r="V541" i="1" a="1"/>
  <c r="V541" i="1" s="1"/>
  <c r="B541" i="14" s="1"/>
  <c r="V545" i="1" a="1"/>
  <c r="V545" i="1" s="1"/>
  <c r="V555" i="1" a="1"/>
  <c r="V555" i="1" s="1"/>
  <c r="V562" i="1" a="1"/>
  <c r="V562" i="1" s="1"/>
  <c r="V563" i="1" a="1"/>
  <c r="V563" i="1" s="1"/>
  <c r="V583" i="1" a="1"/>
  <c r="V583" i="1" s="1"/>
  <c r="V587" i="1" a="1"/>
  <c r="V587" i="1" s="1"/>
  <c r="V594" i="1" a="1"/>
  <c r="V594" i="1" s="1"/>
  <c r="V601" i="1" a="1"/>
  <c r="V601" i="1" s="1"/>
  <c r="B601" i="14" s="1"/>
  <c r="V503" i="1" a="1"/>
  <c r="V503" i="1" s="1"/>
  <c r="V510" i="1" a="1"/>
  <c r="V510" i="1" s="1"/>
  <c r="V546" i="1" a="1"/>
  <c r="V546" i="1" s="1"/>
  <c r="V551" i="1" a="1"/>
  <c r="V551" i="1" s="1"/>
  <c r="V556" i="1" a="1"/>
  <c r="V556" i="1" s="1"/>
  <c r="V557" i="1" a="1"/>
  <c r="V557" i="1" s="1"/>
  <c r="V558" i="1" a="1"/>
  <c r="V558" i="1" s="1"/>
  <c r="V564" i="1" a="1"/>
  <c r="V564" i="1" s="1"/>
  <c r="V565" i="1" a="1"/>
  <c r="V565" i="1" s="1"/>
  <c r="V573" i="1" a="1"/>
  <c r="V573" i="1" s="1"/>
  <c r="V579" i="1" a="1"/>
  <c r="V579" i="1" s="1"/>
  <c r="V590" i="1" a="1"/>
  <c r="V590" i="1" s="1"/>
  <c r="V593" i="1" a="1"/>
  <c r="V593" i="1" s="1"/>
  <c r="V597" i="1" a="1"/>
  <c r="V597" i="1" s="1"/>
  <c r="V451" i="1" a="1"/>
  <c r="V451" i="1" s="1"/>
  <c r="V536" i="1" a="1"/>
  <c r="V536" i="1" s="1"/>
  <c r="B536" i="14" s="1"/>
  <c r="V554" i="1" a="1"/>
  <c r="V554" i="1" s="1"/>
  <c r="V561" i="1" a="1"/>
  <c r="V561" i="1" s="1"/>
  <c r="V566" i="1" a="1"/>
  <c r="V566" i="1" s="1"/>
  <c r="V567" i="1" a="1"/>
  <c r="V567" i="1" s="1"/>
  <c r="V571" i="1" a="1"/>
  <c r="V571" i="1" s="1"/>
  <c r="V576" i="1" a="1"/>
  <c r="V576" i="1" s="1"/>
  <c r="V582" i="1" a="1"/>
  <c r="V582" i="1" s="1"/>
  <c r="V586" i="1" a="1"/>
  <c r="V586" i="1" s="1"/>
  <c r="V569" i="1" a="1"/>
  <c r="V569" i="1" s="1"/>
  <c r="V572" i="1" a="1"/>
  <c r="V572" i="1" s="1"/>
  <c r="V581" i="1" a="1"/>
  <c r="V581" i="1" s="1"/>
  <c r="V596" i="1" a="1"/>
  <c r="V596" i="1" s="1"/>
  <c r="V589" i="1" a="1"/>
  <c r="V589" i="1" s="1"/>
  <c r="V605" i="1" a="1"/>
  <c r="V605" i="1" s="1"/>
  <c r="V614" i="1" a="1"/>
  <c r="V614" i="1" s="1"/>
  <c r="V620" i="1" a="1"/>
  <c r="V620" i="1" s="1"/>
  <c r="C620" i="14" s="1"/>
  <c r="V623" i="1" a="1"/>
  <c r="V623" i="1" s="1"/>
  <c r="V626" i="1" a="1"/>
  <c r="V626" i="1" s="1"/>
  <c r="V640" i="1" a="1"/>
  <c r="V640" i="1" s="1"/>
  <c r="V642" i="1" a="1"/>
  <c r="V642" i="1" s="1"/>
  <c r="V665" i="1" a="1"/>
  <c r="V665" i="1" s="1"/>
  <c r="V603" i="1" a="1"/>
  <c r="V603" i="1" s="1"/>
  <c r="V617" i="1" a="1"/>
  <c r="V617" i="1" s="1"/>
  <c r="V629" i="1" a="1"/>
  <c r="V629" i="1" s="1"/>
  <c r="C629" i="14" s="1"/>
  <c r="V632" i="1" a="1"/>
  <c r="V632" i="1" s="1"/>
  <c r="V639" i="1" a="1"/>
  <c r="V639" i="1" s="1"/>
  <c r="V648" i="1" a="1"/>
  <c r="V648" i="1" s="1"/>
  <c r="V649" i="1" a="1"/>
  <c r="V649" i="1" s="1"/>
  <c r="V656" i="1" a="1"/>
  <c r="V656" i="1" s="1"/>
  <c r="V657" i="1" a="1"/>
  <c r="V657" i="1" s="1"/>
  <c r="V661" i="1" a="1"/>
  <c r="V661" i="1" s="1"/>
  <c r="V604" i="1" a="1"/>
  <c r="V604" i="1" s="1"/>
  <c r="C604" i="14" s="1"/>
  <c r="V607" i="1" a="1"/>
  <c r="V607" i="1" s="1"/>
  <c r="V610" i="1" a="1"/>
  <c r="V610" i="1" s="1"/>
  <c r="V635" i="1" a="1"/>
  <c r="V635" i="1" s="1"/>
  <c r="V637" i="1" a="1"/>
  <c r="V637" i="1" s="1"/>
  <c r="V531" i="1" a="1"/>
  <c r="V531" i="1" s="1"/>
  <c r="V613" i="1" a="1"/>
  <c r="V613" i="1" s="1"/>
  <c r="V616" i="1" a="1"/>
  <c r="V616" i="1" s="1"/>
  <c r="V619" i="1" a="1"/>
  <c r="V619" i="1" s="1"/>
  <c r="V622" i="1" a="1"/>
  <c r="V622" i="1" s="1"/>
  <c r="V625" i="1" a="1"/>
  <c r="V625" i="1" s="1"/>
  <c r="V628" i="1" a="1"/>
  <c r="V628" i="1" s="1"/>
  <c r="V631" i="1" a="1"/>
  <c r="V631" i="1" s="1"/>
  <c r="V499" i="1" a="1"/>
  <c r="V499" i="1" s="1"/>
  <c r="V585" i="1" a="1"/>
  <c r="V585" i="1" s="1"/>
  <c r="V606" i="1" a="1"/>
  <c r="V606" i="1" s="1"/>
  <c r="V609" i="1" a="1"/>
  <c r="V609" i="1" s="1"/>
  <c r="V612" i="1" a="1"/>
  <c r="V612" i="1" s="1"/>
  <c r="V615" i="1" a="1"/>
  <c r="V615" i="1" s="1"/>
  <c r="V624" i="1" a="1"/>
  <c r="V624" i="1" s="1"/>
  <c r="V627" i="1" a="1"/>
  <c r="V627" i="1" s="1"/>
  <c r="V644" i="1" a="1"/>
  <c r="V644" i="1" s="1"/>
  <c r="V645" i="1" a="1"/>
  <c r="V645" i="1" s="1"/>
  <c r="V652" i="1" a="1"/>
  <c r="V652" i="1" s="1"/>
  <c r="V653" i="1" a="1"/>
  <c r="V653" i="1" s="1"/>
  <c r="V570" i="1" a="1"/>
  <c r="V570" i="1" s="1"/>
  <c r="V575" i="1" a="1"/>
  <c r="V575" i="1" s="1"/>
  <c r="V592" i="1" a="1"/>
  <c r="V592" i="1" s="1"/>
  <c r="V618" i="1" a="1"/>
  <c r="V618" i="1" s="1"/>
  <c r="V621" i="1" a="1"/>
  <c r="V621" i="1" s="1"/>
  <c r="V630" i="1" a="1"/>
  <c r="V630" i="1" s="1"/>
  <c r="V636" i="1" a="1"/>
  <c r="V636" i="1" s="1"/>
  <c r="V638" i="1" a="1"/>
  <c r="V638" i="1" s="1"/>
  <c r="V641" i="1" a="1"/>
  <c r="V641" i="1" s="1"/>
  <c r="V634" i="1" a="1"/>
  <c r="V634" i="1" s="1"/>
  <c r="V654" i="1" a="1"/>
  <c r="V654" i="1" s="1"/>
  <c r="V662" i="1" a="1"/>
  <c r="V662" i="1" s="1"/>
  <c r="V670" i="1" a="1"/>
  <c r="V670" i="1" s="1"/>
  <c r="V681" i="1" a="1"/>
  <c r="V681" i="1" s="1"/>
  <c r="V689" i="1" a="1"/>
  <c r="V689" i="1" s="1"/>
  <c r="V697" i="1" a="1"/>
  <c r="V697" i="1" s="1"/>
  <c r="V705" i="1" a="1"/>
  <c r="V705" i="1" s="1"/>
  <c r="V713" i="1" a="1"/>
  <c r="V713" i="1" s="1"/>
  <c r="V721" i="1" a="1"/>
  <c r="V721" i="1" s="1"/>
  <c r="V731" i="1" a="1"/>
  <c r="V731" i="1" s="1"/>
  <c r="V741" i="1" a="1"/>
  <c r="V741" i="1" s="1"/>
  <c r="V763" i="1" a="1"/>
  <c r="V763" i="1" s="1"/>
  <c r="V768" i="1" a="1"/>
  <c r="V768" i="1" s="1"/>
  <c r="V772" i="1" a="1"/>
  <c r="V772" i="1" s="1"/>
  <c r="C772" i="14" s="1"/>
  <c r="V785" i="1" a="1"/>
  <c r="V785" i="1" s="1"/>
  <c r="V600" i="1" a="1"/>
  <c r="V600" i="1" s="1"/>
  <c r="V611" i="1" a="1"/>
  <c r="V611" i="1" s="1"/>
  <c r="V651" i="1" a="1"/>
  <c r="V651" i="1" s="1"/>
  <c r="V727" i="1" a="1"/>
  <c r="V727" i="1" s="1"/>
  <c r="V736" i="1" a="1"/>
  <c r="V736" i="1" s="1"/>
  <c r="V740" i="1" a="1"/>
  <c r="V740" i="1" s="1"/>
  <c r="V743" i="1" a="1"/>
  <c r="V743" i="1" s="1"/>
  <c r="C743" i="14" s="1"/>
  <c r="V746" i="1" a="1"/>
  <c r="V746" i="1" s="1"/>
  <c r="V749" i="1" a="1"/>
  <c r="V749" i="1" s="1"/>
  <c r="V752" i="1" a="1"/>
  <c r="V752" i="1" s="1"/>
  <c r="V757" i="1" a="1"/>
  <c r="V757" i="1" s="1"/>
  <c r="V762" i="1" a="1"/>
  <c r="V762" i="1" s="1"/>
  <c r="V775" i="1" a="1"/>
  <c r="V775" i="1" s="1"/>
  <c r="V650" i="1" a="1"/>
  <c r="V650" i="1" s="1"/>
  <c r="V669" i="1" a="1"/>
  <c r="V669" i="1" s="1"/>
  <c r="V672" i="1" a="1"/>
  <c r="V672" i="1" s="1"/>
  <c r="V675" i="1" a="1"/>
  <c r="V675" i="1" s="1"/>
  <c r="V678" i="1" a="1"/>
  <c r="V678" i="1" s="1"/>
  <c r="V686" i="1" a="1"/>
  <c r="V686" i="1" s="1"/>
  <c r="V694" i="1" a="1"/>
  <c r="V694" i="1" s="1"/>
  <c r="V702" i="1" a="1"/>
  <c r="V702" i="1" s="1"/>
  <c r="V710" i="1" a="1"/>
  <c r="V710" i="1" s="1"/>
  <c r="V718" i="1" a="1"/>
  <c r="V718" i="1" s="1"/>
  <c r="V730" i="1" a="1"/>
  <c r="V730" i="1" s="1"/>
  <c r="V735" i="1" a="1"/>
  <c r="V735" i="1" s="1"/>
  <c r="V754" i="1" a="1"/>
  <c r="V754" i="1" s="1"/>
  <c r="V767" i="1" a="1"/>
  <c r="V767" i="1" s="1"/>
  <c r="V660" i="1" a="1"/>
  <c r="V660" i="1" s="1"/>
  <c r="V680" i="1" a="1"/>
  <c r="V680" i="1" s="1"/>
  <c r="V683" i="1" a="1"/>
  <c r="V683" i="1" s="1"/>
  <c r="V688" i="1" a="1"/>
  <c r="V688" i="1" s="1"/>
  <c r="C688" i="14" s="1"/>
  <c r="V691" i="1" a="1"/>
  <c r="V691" i="1" s="1"/>
  <c r="V696" i="1" a="1"/>
  <c r="V696" i="1" s="1"/>
  <c r="V699" i="1" a="1"/>
  <c r="V699" i="1" s="1"/>
  <c r="V704" i="1" a="1"/>
  <c r="V704" i="1" s="1"/>
  <c r="V707" i="1" a="1"/>
  <c r="V707" i="1" s="1"/>
  <c r="V712" i="1" a="1"/>
  <c r="V712" i="1" s="1"/>
  <c r="V715" i="1" a="1"/>
  <c r="V715" i="1" s="1"/>
  <c r="V720" i="1" a="1"/>
  <c r="V720" i="1" s="1"/>
  <c r="C720" i="14" s="1"/>
  <c r="V723" i="1" a="1"/>
  <c r="V723" i="1" s="1"/>
  <c r="V726" i="1" a="1"/>
  <c r="V726" i="1" s="1"/>
  <c r="V608" i="1" a="1"/>
  <c r="V608" i="1" s="1"/>
  <c r="V646" i="1" a="1"/>
  <c r="V646" i="1" s="1"/>
  <c r="V658" i="1" a="1"/>
  <c r="V658" i="1" s="1"/>
  <c r="V671" i="1" a="1"/>
  <c r="V671" i="1" s="1"/>
  <c r="V674" i="1" a="1"/>
  <c r="V674" i="1" s="1"/>
  <c r="V733" i="1" a="1"/>
  <c r="V733" i="1" s="1"/>
  <c r="C733" i="14" s="1"/>
  <c r="V739" i="1" a="1"/>
  <c r="V739" i="1" s="1"/>
  <c r="V742" i="1" a="1"/>
  <c r="V742" i="1" s="1"/>
  <c r="V745" i="1" a="1"/>
  <c r="V745" i="1" s="1"/>
  <c r="V765" i="1" a="1"/>
  <c r="V765" i="1" s="1"/>
  <c r="V770" i="1" a="1"/>
  <c r="V770" i="1" s="1"/>
  <c r="V777" i="1" a="1"/>
  <c r="V777" i="1" s="1"/>
  <c r="V663" i="1" a="1"/>
  <c r="V663" i="1" s="1"/>
  <c r="V667" i="1" a="1"/>
  <c r="V667" i="1" s="1"/>
  <c r="V682" i="1" a="1"/>
  <c r="V682" i="1" s="1"/>
  <c r="V690" i="1" a="1"/>
  <c r="V690" i="1" s="1"/>
  <c r="V698" i="1" a="1"/>
  <c r="V698" i="1" s="1"/>
  <c r="V706" i="1" a="1"/>
  <c r="V706" i="1" s="1"/>
  <c r="V714" i="1" a="1"/>
  <c r="V714" i="1" s="1"/>
  <c r="V722" i="1" a="1"/>
  <c r="V722" i="1" s="1"/>
  <c r="V725" i="1" a="1"/>
  <c r="V725" i="1" s="1"/>
  <c r="V728" i="1" a="1"/>
  <c r="V728" i="1" s="1"/>
  <c r="V732" i="1" a="1"/>
  <c r="V732" i="1" s="1"/>
  <c r="V738" i="1" a="1"/>
  <c r="V738" i="1" s="1"/>
  <c r="V744" i="1" a="1"/>
  <c r="V744" i="1" s="1"/>
  <c r="V747" i="1" a="1"/>
  <c r="V747" i="1" s="1"/>
  <c r="V750" i="1" a="1"/>
  <c r="V750" i="1" s="1"/>
  <c r="V753" i="1" a="1"/>
  <c r="V753" i="1" s="1"/>
  <c r="V759" i="1" a="1"/>
  <c r="V759" i="1" s="1"/>
  <c r="V764" i="1" a="1"/>
  <c r="V764" i="1" s="1"/>
  <c r="V776" i="1" a="1"/>
  <c r="V776" i="1" s="1"/>
  <c r="V782" i="1" a="1"/>
  <c r="V782" i="1" s="1"/>
  <c r="V677" i="1" a="1"/>
  <c r="V677" i="1" s="1"/>
  <c r="V709" i="1" a="1"/>
  <c r="V709" i="1" s="1"/>
  <c r="V779" i="1" a="1"/>
  <c r="V779" i="1" s="1"/>
  <c r="V780" i="1" a="1"/>
  <c r="V780" i="1" s="1"/>
  <c r="V787" i="1" a="1"/>
  <c r="V787" i="1" s="1"/>
  <c r="V788" i="1" a="1"/>
  <c r="V788" i="1" s="1"/>
  <c r="V790" i="1" a="1"/>
  <c r="V790" i="1" s="1"/>
  <c r="V796" i="1" a="1"/>
  <c r="V796" i="1" s="1"/>
  <c r="V805" i="1" a="1"/>
  <c r="V805" i="1" s="1"/>
  <c r="V810" i="1" a="1"/>
  <c r="V810" i="1" s="1"/>
  <c r="V815" i="1" a="1"/>
  <c r="V815" i="1" s="1"/>
  <c r="V819" i="1" a="1"/>
  <c r="V819" i="1" s="1"/>
  <c r="V820" i="1" a="1"/>
  <c r="V820" i="1" s="1"/>
  <c r="V839" i="1" a="1"/>
  <c r="V839" i="1" s="1"/>
  <c r="V842" i="1" a="1"/>
  <c r="V842" i="1" s="1"/>
  <c r="V852" i="1" a="1"/>
  <c r="V852" i="1" s="1"/>
  <c r="V856" i="1" a="1"/>
  <c r="V856" i="1" s="1"/>
  <c r="V865" i="1" a="1"/>
  <c r="V865" i="1" s="1"/>
  <c r="V878" i="1" a="1"/>
  <c r="V878" i="1" s="1"/>
  <c r="V684" i="1" a="1"/>
  <c r="V684" i="1" s="1"/>
  <c r="V703" i="1" a="1"/>
  <c r="V703" i="1" s="1"/>
  <c r="V716" i="1" a="1"/>
  <c r="V716" i="1" s="1"/>
  <c r="B716" i="14" s="1"/>
  <c r="V737" i="1" a="1"/>
  <c r="V737" i="1" s="1"/>
  <c r="V778" i="1" a="1"/>
  <c r="V778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14" i="1" a="1"/>
  <c r="V814" i="1" s="1"/>
  <c r="C814" i="14" s="1"/>
  <c r="V828" i="1" a="1"/>
  <c r="V828" i="1" s="1"/>
  <c r="V833" i="1" a="1"/>
  <c r="V833" i="1" s="1"/>
  <c r="V847" i="1" a="1"/>
  <c r="V847" i="1" s="1"/>
  <c r="V851" i="1" a="1"/>
  <c r="V851" i="1" s="1"/>
  <c r="V860" i="1" a="1"/>
  <c r="V860" i="1" s="1"/>
  <c r="V864" i="1" a="1"/>
  <c r="V864" i="1" s="1"/>
  <c r="V868" i="1" a="1"/>
  <c r="V868" i="1" s="1"/>
  <c r="V873" i="1" a="1"/>
  <c r="V873" i="1" s="1"/>
  <c r="V882" i="1" a="1"/>
  <c r="V882" i="1" s="1"/>
  <c r="V685" i="1" a="1"/>
  <c r="V685" i="1" s="1"/>
  <c r="V717" i="1" a="1"/>
  <c r="V717" i="1" s="1"/>
  <c r="V761" i="1" a="1"/>
  <c r="V761" i="1" s="1"/>
  <c r="V766" i="1" a="1"/>
  <c r="V766" i="1" s="1"/>
  <c r="V771" i="1" a="1"/>
  <c r="V771" i="1" s="1"/>
  <c r="V802" i="1" a="1"/>
  <c r="V802" i="1" s="1"/>
  <c r="V804" i="1" a="1"/>
  <c r="V804" i="1" s="1"/>
  <c r="V809" i="1" a="1"/>
  <c r="V809" i="1" s="1"/>
  <c r="V823" i="1" a="1"/>
  <c r="V823" i="1" s="1"/>
  <c r="V599" i="1" a="1"/>
  <c r="V599" i="1" s="1"/>
  <c r="V633" i="1" a="1"/>
  <c r="V633" i="1" s="1"/>
  <c r="V666" i="1" a="1"/>
  <c r="V666" i="1" s="1"/>
  <c r="V673" i="1" a="1"/>
  <c r="V673" i="1" s="1"/>
  <c r="V679" i="1" a="1"/>
  <c r="V679" i="1" s="1"/>
  <c r="V692" i="1" a="1"/>
  <c r="V692" i="1" s="1"/>
  <c r="V711" i="1" a="1"/>
  <c r="V711" i="1" s="1"/>
  <c r="V724" i="1" a="1"/>
  <c r="V724" i="1" s="1"/>
  <c r="V756" i="1" a="1"/>
  <c r="V756" i="1" s="1"/>
  <c r="V803" i="1" a="1"/>
  <c r="V803" i="1" s="1"/>
  <c r="V808" i="1" a="1"/>
  <c r="V808" i="1" s="1"/>
  <c r="V813" i="1" a="1"/>
  <c r="V813" i="1" s="1"/>
  <c r="V818" i="1" a="1"/>
  <c r="V818" i="1" s="1"/>
  <c r="V826" i="1" a="1"/>
  <c r="V826" i="1" s="1"/>
  <c r="B826" i="14" s="1"/>
  <c r="V841" i="1" a="1"/>
  <c r="V841" i="1" s="1"/>
  <c r="V846" i="1" a="1"/>
  <c r="V846" i="1" s="1"/>
  <c r="V850" i="1" a="1"/>
  <c r="V850" i="1" s="1"/>
  <c r="V855" i="1" a="1"/>
  <c r="V855" i="1" s="1"/>
  <c r="V867" i="1" a="1"/>
  <c r="V867" i="1" s="1"/>
  <c r="V871" i="1" a="1"/>
  <c r="V871" i="1" s="1"/>
  <c r="V872" i="1" a="1"/>
  <c r="V872" i="1" s="1"/>
  <c r="V655" i="1" a="1"/>
  <c r="V655" i="1" s="1"/>
  <c r="V687" i="1" a="1"/>
  <c r="V687" i="1" s="1"/>
  <c r="V700" i="1" a="1"/>
  <c r="V700" i="1" s="1"/>
  <c r="V719" i="1" a="1"/>
  <c r="V719" i="1" s="1"/>
  <c r="V751" i="1" a="1"/>
  <c r="V751" i="1" s="1"/>
  <c r="V755" i="1" a="1"/>
  <c r="V755" i="1" s="1"/>
  <c r="V774" i="1" a="1"/>
  <c r="V774" i="1" s="1"/>
  <c r="V783" i="1" a="1"/>
  <c r="V783" i="1" s="1"/>
  <c r="V789" i="1" a="1"/>
  <c r="V789" i="1" s="1"/>
  <c r="C789" i="14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807" i="1" a="1"/>
  <c r="V807" i="1" s="1"/>
  <c r="V812" i="1" a="1"/>
  <c r="V812" i="1" s="1"/>
  <c r="V821" i="1" a="1"/>
  <c r="V821" i="1" s="1"/>
  <c r="V825" i="1" a="1"/>
  <c r="V825" i="1" s="1"/>
  <c r="V835" i="1" a="1"/>
  <c r="V835" i="1" s="1"/>
  <c r="V840" i="1" a="1"/>
  <c r="V840" i="1" s="1"/>
  <c r="V845" i="1" a="1"/>
  <c r="V845" i="1" s="1"/>
  <c r="V858" i="1" a="1"/>
  <c r="V858" i="1" s="1"/>
  <c r="V861" i="1" a="1"/>
  <c r="V861" i="1" s="1"/>
  <c r="V866" i="1" a="1"/>
  <c r="V866" i="1" s="1"/>
  <c r="V870" i="1" a="1"/>
  <c r="V870" i="1" s="1"/>
  <c r="V875" i="1" a="1"/>
  <c r="V875" i="1" s="1"/>
  <c r="V880" i="1" a="1"/>
  <c r="V880" i="1" s="1"/>
  <c r="V647" i="1" a="1"/>
  <c r="V647" i="1" s="1"/>
  <c r="V701" i="1" a="1"/>
  <c r="V701" i="1" s="1"/>
  <c r="V729" i="1" a="1"/>
  <c r="V729" i="1" s="1"/>
  <c r="V734" i="1" a="1"/>
  <c r="V734" i="1" s="1"/>
  <c r="V769" i="1" a="1"/>
  <c r="V769" i="1" s="1"/>
  <c r="V781" i="1" a="1"/>
  <c r="V781" i="1" s="1"/>
  <c r="V784" i="1" a="1"/>
  <c r="V784" i="1" s="1"/>
  <c r="V786" i="1" a="1"/>
  <c r="V786" i="1" s="1"/>
  <c r="V830" i="1" a="1"/>
  <c r="V830" i="1" s="1"/>
  <c r="V831" i="1" a="1"/>
  <c r="V831" i="1" s="1"/>
  <c r="V843" i="1" a="1"/>
  <c r="V843" i="1" s="1"/>
  <c r="V844" i="1" a="1"/>
  <c r="V844" i="1" s="1"/>
  <c r="V848" i="1" a="1"/>
  <c r="V848" i="1" s="1"/>
  <c r="V854" i="1" a="1"/>
  <c r="V854" i="1" s="1"/>
  <c r="V857" i="1" a="1"/>
  <c r="V857" i="1" s="1"/>
  <c r="V879" i="1" a="1"/>
  <c r="V879" i="1" s="1"/>
  <c r="V853" i="1" a="1"/>
  <c r="V853" i="1" s="1"/>
  <c r="V862" i="1" a="1"/>
  <c r="V862" i="1" s="1"/>
  <c r="V892" i="1" a="1"/>
  <c r="V892" i="1" s="1"/>
  <c r="V896" i="1" a="1"/>
  <c r="V896" i="1" s="1"/>
  <c r="V900" i="1" a="1"/>
  <c r="V900" i="1" s="1"/>
  <c r="V904" i="1" a="1"/>
  <c r="V904" i="1" s="1"/>
  <c r="V911" i="1" a="1"/>
  <c r="V911" i="1" s="1"/>
  <c r="V930" i="1" a="1"/>
  <c r="V930" i="1" s="1"/>
  <c r="V937" i="1" a="1"/>
  <c r="V937" i="1" s="1"/>
  <c r="V943" i="1" a="1"/>
  <c r="V943" i="1" s="1"/>
  <c r="V952" i="1" a="1"/>
  <c r="V952" i="1" s="1"/>
  <c r="V695" i="1" a="1"/>
  <c r="V695" i="1" s="1"/>
  <c r="V838" i="1" a="1"/>
  <c r="V838" i="1" s="1"/>
  <c r="V876" i="1" a="1"/>
  <c r="V876" i="1" s="1"/>
  <c r="V884" i="1" a="1"/>
  <c r="V884" i="1" s="1"/>
  <c r="V888" i="1" a="1"/>
  <c r="V888" i="1" s="1"/>
  <c r="V899" i="1" a="1"/>
  <c r="V899" i="1" s="1"/>
  <c r="V910" i="1" a="1"/>
  <c r="V910" i="1" s="1"/>
  <c r="V929" i="1" a="1"/>
  <c r="V929" i="1" s="1"/>
  <c r="V936" i="1" a="1"/>
  <c r="V936" i="1" s="1"/>
  <c r="V942" i="1" a="1"/>
  <c r="V942" i="1" s="1"/>
  <c r="V946" i="1" a="1"/>
  <c r="V946" i="1" s="1"/>
  <c r="V950" i="1" a="1"/>
  <c r="V950" i="1" s="1"/>
  <c r="V668" i="1" a="1"/>
  <c r="V668" i="1" s="1"/>
  <c r="V827" i="1" a="1"/>
  <c r="V827" i="1" s="1"/>
  <c r="V837" i="1" a="1"/>
  <c r="V837" i="1" s="1"/>
  <c r="V883" i="1" a="1"/>
  <c r="V883" i="1" s="1"/>
  <c r="V891" i="1" a="1"/>
  <c r="V891" i="1" s="1"/>
  <c r="V895" i="1" a="1"/>
  <c r="V895" i="1" s="1"/>
  <c r="V901" i="1" a="1"/>
  <c r="V901" i="1" s="1"/>
  <c r="V906" i="1" a="1"/>
  <c r="V906" i="1" s="1"/>
  <c r="V907" i="1" a="1"/>
  <c r="V907" i="1" s="1"/>
  <c r="V908" i="1" a="1"/>
  <c r="V908" i="1" s="1"/>
  <c r="V909" i="1" a="1"/>
  <c r="V909" i="1" s="1"/>
  <c r="V912" i="1" a="1"/>
  <c r="V912" i="1" s="1"/>
  <c r="V917" i="1" a="1"/>
  <c r="V917" i="1" s="1"/>
  <c r="V924" i="1" a="1"/>
  <c r="V924" i="1" s="1"/>
  <c r="V925" i="1" a="1"/>
  <c r="V925" i="1" s="1"/>
  <c r="V926" i="1" a="1"/>
  <c r="V926" i="1" s="1"/>
  <c r="V664" i="1" a="1"/>
  <c r="V664" i="1" s="1"/>
  <c r="V806" i="1" a="1"/>
  <c r="V806" i="1" s="1"/>
  <c r="V811" i="1" a="1"/>
  <c r="V811" i="1" s="1"/>
  <c r="V816" i="1" a="1"/>
  <c r="V816" i="1" s="1"/>
  <c r="V832" i="1" a="1"/>
  <c r="V832" i="1" s="1"/>
  <c r="V887" i="1" a="1"/>
  <c r="V887" i="1" s="1"/>
  <c r="V898" i="1" a="1"/>
  <c r="V898" i="1" s="1"/>
  <c r="C898" i="14" s="1"/>
  <c r="V913" i="1" a="1"/>
  <c r="V913" i="1" s="1"/>
  <c r="V927" i="1" a="1"/>
  <c r="V927" i="1" s="1"/>
  <c r="V928" i="1" a="1"/>
  <c r="V928" i="1" s="1"/>
  <c r="V934" i="1" a="1"/>
  <c r="V934" i="1" s="1"/>
  <c r="V935" i="1" a="1"/>
  <c r="V935" i="1" s="1"/>
  <c r="V941" i="1" a="1"/>
  <c r="V941" i="1" s="1"/>
  <c r="V945" i="1" a="1"/>
  <c r="V945" i="1" s="1"/>
  <c r="V954" i="1" a="1"/>
  <c r="V954" i="1" s="1"/>
  <c r="V956" i="1" a="1"/>
  <c r="V956" i="1" s="1"/>
  <c r="V958" i="1" a="1"/>
  <c r="V958" i="1" s="1"/>
  <c r="V960" i="1" a="1"/>
  <c r="V960" i="1" s="1"/>
  <c r="V962" i="1" a="1"/>
  <c r="V962" i="1" s="1"/>
  <c r="V964" i="1" a="1"/>
  <c r="V964" i="1" s="1"/>
  <c r="V966" i="1" a="1"/>
  <c r="V966" i="1" s="1"/>
  <c r="V968" i="1" a="1"/>
  <c r="V968" i="1" s="1"/>
  <c r="V970" i="1" a="1"/>
  <c r="V970" i="1" s="1"/>
  <c r="V972" i="1" a="1"/>
  <c r="V972" i="1" s="1"/>
  <c r="V974" i="1" a="1"/>
  <c r="V974" i="1" s="1"/>
  <c r="V976" i="1" a="1"/>
  <c r="V976" i="1" s="1"/>
  <c r="V978" i="1" a="1"/>
  <c r="V978" i="1" s="1"/>
  <c r="V980" i="1" a="1"/>
  <c r="V980" i="1" s="1"/>
  <c r="V982" i="1" a="1"/>
  <c r="V982" i="1" s="1"/>
  <c r="V693" i="1" a="1"/>
  <c r="V693" i="1" s="1"/>
  <c r="V748" i="1" a="1"/>
  <c r="V748" i="1" s="1"/>
  <c r="C748" i="14" s="1"/>
  <c r="V817" i="1" a="1"/>
  <c r="V817" i="1" s="1"/>
  <c r="V822" i="1" a="1"/>
  <c r="V822" i="1" s="1"/>
  <c r="V836" i="1" a="1"/>
  <c r="V836" i="1" s="1"/>
  <c r="V869" i="1" a="1"/>
  <c r="V869" i="1" s="1"/>
  <c r="V874" i="1" a="1"/>
  <c r="V874" i="1" s="1"/>
  <c r="V890" i="1" a="1"/>
  <c r="V890" i="1" s="1"/>
  <c r="V894" i="1" a="1"/>
  <c r="V894" i="1" s="1"/>
  <c r="V914" i="1" a="1"/>
  <c r="V914" i="1" s="1"/>
  <c r="V915" i="1" a="1"/>
  <c r="V915" i="1" s="1"/>
  <c r="V916" i="1" a="1"/>
  <c r="V916" i="1" s="1"/>
  <c r="V940" i="1" a="1"/>
  <c r="V940" i="1" s="1"/>
  <c r="V953" i="1" a="1"/>
  <c r="V953" i="1" s="1"/>
  <c r="V676" i="1" a="1"/>
  <c r="V676" i="1" s="1"/>
  <c r="V773" i="1" a="1"/>
  <c r="V773" i="1" s="1"/>
  <c r="V859" i="1" a="1"/>
  <c r="V859" i="1" s="1"/>
  <c r="V886" i="1" a="1"/>
  <c r="V886" i="1" s="1"/>
  <c r="V903" i="1" a="1"/>
  <c r="V903" i="1" s="1"/>
  <c r="V922" i="1" a="1"/>
  <c r="V922" i="1" s="1"/>
  <c r="V923" i="1" a="1"/>
  <c r="V923" i="1" s="1"/>
  <c r="V933" i="1" a="1"/>
  <c r="V933" i="1" s="1"/>
  <c r="V944" i="1" a="1"/>
  <c r="V944" i="1" s="1"/>
  <c r="V948" i="1" a="1"/>
  <c r="V948" i="1" s="1"/>
  <c r="V955" i="1" a="1"/>
  <c r="V955" i="1" s="1"/>
  <c r="V659" i="1" a="1"/>
  <c r="V659" i="1" s="1"/>
  <c r="B659" i="14" s="1"/>
  <c r="V760" i="1" a="1"/>
  <c r="V760" i="1" s="1"/>
  <c r="V849" i="1" a="1"/>
  <c r="V849" i="1" s="1"/>
  <c r="V863" i="1" a="1"/>
  <c r="V863" i="1" s="1"/>
  <c r="V881" i="1" a="1"/>
  <c r="V881" i="1" s="1"/>
  <c r="V893" i="1" a="1"/>
  <c r="V893" i="1" s="1"/>
  <c r="V897" i="1" a="1"/>
  <c r="V897" i="1" s="1"/>
  <c r="V902" i="1" a="1"/>
  <c r="V902" i="1" s="1"/>
  <c r="V919" i="1" a="1"/>
  <c r="V919" i="1" s="1"/>
  <c r="V920" i="1" a="1"/>
  <c r="V920" i="1" s="1"/>
  <c r="V921" i="1" a="1"/>
  <c r="V921" i="1" s="1"/>
  <c r="V932" i="1" a="1"/>
  <c r="V932" i="1" s="1"/>
  <c r="V938" i="1" a="1"/>
  <c r="V938" i="1" s="1"/>
  <c r="V939" i="1" a="1"/>
  <c r="V939" i="1" s="1"/>
  <c r="V885" i="1" a="1"/>
  <c r="V885" i="1" s="1"/>
  <c r="V905" i="1" a="1"/>
  <c r="V905" i="1" s="1"/>
  <c r="V961" i="1" a="1"/>
  <c r="V961" i="1" s="1"/>
  <c r="B961" i="14" s="1"/>
  <c r="V969" i="1" a="1"/>
  <c r="V969" i="1" s="1"/>
  <c r="V977" i="1" a="1"/>
  <c r="V977" i="1" s="1"/>
  <c r="V983" i="1" a="1"/>
  <c r="V983" i="1" s="1"/>
  <c r="V985" i="1" a="1"/>
  <c r="V985" i="1" s="1"/>
  <c r="V987" i="1" a="1"/>
  <c r="V987" i="1" s="1"/>
  <c r="V989" i="1" a="1"/>
  <c r="V989" i="1" s="1"/>
  <c r="V991" i="1" a="1"/>
  <c r="V991" i="1" s="1"/>
  <c r="V993" i="1" a="1"/>
  <c r="V993" i="1" s="1"/>
  <c r="B993" i="14" s="1"/>
  <c r="V995" i="1" a="1"/>
  <c r="V995" i="1" s="1"/>
  <c r="V997" i="1" a="1"/>
  <c r="V997" i="1" s="1"/>
  <c r="V999" i="1" a="1"/>
  <c r="V999" i="1" s="1"/>
  <c r="V1001" i="1" a="1"/>
  <c r="V1001" i="1" s="1"/>
  <c r="V1003" i="1" a="1"/>
  <c r="V1003" i="1" s="1"/>
  <c r="V1005" i="1" a="1"/>
  <c r="V1005" i="1" s="1"/>
  <c r="V1007" i="1" a="1"/>
  <c r="V1007" i="1" s="1"/>
  <c r="V1009" i="1" a="1"/>
  <c r="V1009" i="1" s="1"/>
  <c r="B1009" i="14" s="1"/>
  <c r="V1011" i="1" a="1"/>
  <c r="V1011" i="1" s="1"/>
  <c r="V1013" i="1" a="1"/>
  <c r="V1013" i="1" s="1"/>
  <c r="V1015" i="1" a="1"/>
  <c r="V1015" i="1" s="1"/>
  <c r="V1017" i="1" a="1"/>
  <c r="V1017" i="1" s="1"/>
  <c r="V1019" i="1" a="1"/>
  <c r="V1019" i="1" s="1"/>
  <c r="V1021" i="1" a="1"/>
  <c r="V1021" i="1" s="1"/>
  <c r="V1023" i="1" a="1"/>
  <c r="V1023" i="1" s="1"/>
  <c r="V1025" i="1" a="1"/>
  <c r="V1025" i="1" s="1"/>
  <c r="B1025" i="14" s="1"/>
  <c r="V1044" i="1" a="1"/>
  <c r="V1044" i="1" s="1"/>
  <c r="V1051" i="1" a="1"/>
  <c r="V1051" i="1" s="1"/>
  <c r="V1064" i="1" a="1"/>
  <c r="V1064" i="1" s="1"/>
  <c r="V877" i="1" a="1"/>
  <c r="V877" i="1" s="1"/>
  <c r="V918" i="1" a="1"/>
  <c r="V918" i="1" s="1"/>
  <c r="V1040" i="1" a="1"/>
  <c r="V1040" i="1" s="1"/>
  <c r="V1047" i="1" a="1"/>
  <c r="V1047" i="1" s="1"/>
  <c r="V1061" i="1" a="1"/>
  <c r="V1061" i="1" s="1"/>
  <c r="V708" i="1" a="1"/>
  <c r="V708" i="1" s="1"/>
  <c r="V931" i="1" a="1"/>
  <c r="V931" i="1" s="1"/>
  <c r="V951" i="1" a="1"/>
  <c r="V951" i="1" s="1"/>
  <c r="V963" i="1" a="1"/>
  <c r="V963" i="1" s="1"/>
  <c r="V971" i="1" a="1"/>
  <c r="V971" i="1" s="1"/>
  <c r="V1027" i="1" a="1"/>
  <c r="V1027" i="1" s="1"/>
  <c r="V1029" i="1" a="1"/>
  <c r="V1029" i="1" s="1"/>
  <c r="V1043" i="1" a="1"/>
  <c r="V1043" i="1" s="1"/>
  <c r="V1050" i="1" a="1"/>
  <c r="V1050" i="1" s="1"/>
  <c r="V1054" i="1" a="1"/>
  <c r="V1054" i="1" s="1"/>
  <c r="V1057" i="1" a="1"/>
  <c r="V1057" i="1" s="1"/>
  <c r="V1063" i="1" a="1"/>
  <c r="V1063" i="1" s="1"/>
  <c r="V1066" i="1" a="1"/>
  <c r="V1066" i="1" s="1"/>
  <c r="V643" i="1" a="1"/>
  <c r="V643" i="1" s="1"/>
  <c r="V824" i="1" a="1"/>
  <c r="V824" i="1" s="1"/>
  <c r="V829" i="1" a="1"/>
  <c r="V829" i="1" s="1"/>
  <c r="V889" i="1" a="1"/>
  <c r="V889" i="1" s="1"/>
  <c r="V1030" i="1" a="1"/>
  <c r="V1030" i="1" s="1"/>
  <c r="V1031" i="1" a="1"/>
  <c r="V1031" i="1" s="1"/>
  <c r="V1032" i="1" a="1"/>
  <c r="V1032" i="1" s="1"/>
  <c r="V1033" i="1" a="1"/>
  <c r="V1033" i="1" s="1"/>
  <c r="V1046" i="1" a="1"/>
  <c r="V1046" i="1" s="1"/>
  <c r="V834" i="1" a="1"/>
  <c r="V834" i="1" s="1"/>
  <c r="V947" i="1" a="1"/>
  <c r="V947" i="1" s="1"/>
  <c r="V957" i="1" a="1"/>
  <c r="V957" i="1" s="1"/>
  <c r="V965" i="1" a="1"/>
  <c r="V965" i="1" s="1"/>
  <c r="V973" i="1" a="1"/>
  <c r="V973" i="1" s="1"/>
  <c r="V979" i="1" a="1"/>
  <c r="V979" i="1" s="1"/>
  <c r="V984" i="1" a="1"/>
  <c r="V984" i="1" s="1"/>
  <c r="V986" i="1" a="1"/>
  <c r="V986" i="1" s="1"/>
  <c r="V988" i="1" a="1"/>
  <c r="V988" i="1" s="1"/>
  <c r="V990" i="1" a="1"/>
  <c r="V990" i="1" s="1"/>
  <c r="V992" i="1" a="1"/>
  <c r="V992" i="1" s="1"/>
  <c r="V994" i="1" a="1"/>
  <c r="V994" i="1" s="1"/>
  <c r="V996" i="1" a="1"/>
  <c r="V996" i="1" s="1"/>
  <c r="V998" i="1" a="1"/>
  <c r="V998" i="1" s="1"/>
  <c r="V1000" i="1" a="1"/>
  <c r="V1000" i="1" s="1"/>
  <c r="V1002" i="1" a="1"/>
  <c r="V1002" i="1" s="1"/>
  <c r="V1004" i="1" a="1"/>
  <c r="V1004" i="1" s="1"/>
  <c r="V1006" i="1" a="1"/>
  <c r="V1006" i="1" s="1"/>
  <c r="V1008" i="1" a="1"/>
  <c r="V1008" i="1" s="1"/>
  <c r="V1010" i="1" a="1"/>
  <c r="V1010" i="1" s="1"/>
  <c r="V1012" i="1" a="1"/>
  <c r="V1012" i="1" s="1"/>
  <c r="V1014" i="1" a="1"/>
  <c r="V1014" i="1" s="1"/>
  <c r="V1016" i="1" a="1"/>
  <c r="V1016" i="1" s="1"/>
  <c r="V1018" i="1" a="1"/>
  <c r="V1018" i="1" s="1"/>
  <c r="V1020" i="1" a="1"/>
  <c r="V1020" i="1" s="1"/>
  <c r="V1022" i="1" a="1"/>
  <c r="V1022" i="1" s="1"/>
  <c r="V1024" i="1" a="1"/>
  <c r="V1024" i="1" s="1"/>
  <c r="V1026" i="1" a="1"/>
  <c r="V1026" i="1" s="1"/>
  <c r="V1034" i="1" a="1"/>
  <c r="V1034" i="1" s="1"/>
  <c r="V1035" i="1" a="1"/>
  <c r="V1035" i="1" s="1"/>
  <c r="V1036" i="1" a="1"/>
  <c r="V1036" i="1" s="1"/>
  <c r="V1037" i="1" a="1"/>
  <c r="V1037" i="1" s="1"/>
  <c r="V1039" i="1" a="1"/>
  <c r="V1039" i="1" s="1"/>
  <c r="V1042" i="1" a="1"/>
  <c r="V1042" i="1" s="1"/>
  <c r="V1049" i="1" a="1"/>
  <c r="V1049" i="1" s="1"/>
  <c r="V1053" i="1" a="1"/>
  <c r="V1053" i="1" s="1"/>
  <c r="V1056" i="1" a="1"/>
  <c r="V1056" i="1" s="1"/>
  <c r="V758" i="1" a="1"/>
  <c r="V758" i="1" s="1"/>
  <c r="V1038" i="1" a="1"/>
  <c r="V1038" i="1" s="1"/>
  <c r="V1045" i="1" a="1"/>
  <c r="V1045" i="1" s="1"/>
  <c r="V1059" i="1" a="1"/>
  <c r="V1059" i="1" s="1"/>
  <c r="V1065" i="1" a="1"/>
  <c r="V1065" i="1" s="1"/>
  <c r="V959" i="1" a="1"/>
  <c r="V959" i="1" s="1"/>
  <c r="V967" i="1" a="1"/>
  <c r="V967" i="1" s="1"/>
  <c r="V975" i="1" a="1"/>
  <c r="V975" i="1" s="1"/>
  <c r="V1028" i="1" a="1"/>
  <c r="V1028" i="1" s="1"/>
  <c r="V949" i="1" a="1"/>
  <c r="V949" i="1" s="1"/>
  <c r="V981" i="1" a="1"/>
  <c r="V981" i="1" s="1"/>
  <c r="V1048" i="1" a="1"/>
  <c r="V1048" i="1" s="1"/>
  <c r="V1060" i="1" a="1"/>
  <c r="V1060" i="1" s="1"/>
  <c r="V1068" i="1" a="1"/>
  <c r="V1068" i="1" s="1"/>
  <c r="V1071" i="1" a="1"/>
  <c r="V1071" i="1" s="1"/>
  <c r="V1077" i="1" a="1"/>
  <c r="V1077" i="1" s="1"/>
  <c r="V1083" i="1" a="1"/>
  <c r="V1083" i="1" s="1"/>
  <c r="V1090" i="1" a="1"/>
  <c r="V1090" i="1" s="1"/>
  <c r="V1098" i="1" a="1"/>
  <c r="V1098" i="1" s="1"/>
  <c r="V1103" i="1" a="1"/>
  <c r="V1103" i="1" s="1"/>
  <c r="V1137" i="1" a="1"/>
  <c r="V1137" i="1" s="1"/>
  <c r="V1147" i="1" a="1"/>
  <c r="V1147" i="1" s="1"/>
  <c r="V1154" i="1" a="1"/>
  <c r="V1154" i="1" s="1"/>
  <c r="V1158" i="1" a="1"/>
  <c r="V1158" i="1" s="1"/>
  <c r="V1168" i="1" a="1"/>
  <c r="V1168" i="1" s="1"/>
  <c r="V1172" i="1" a="1"/>
  <c r="V1172" i="1" s="1"/>
  <c r="V1173" i="1" a="1"/>
  <c r="V1173" i="1" s="1"/>
  <c r="V1181" i="1" a="1"/>
  <c r="V1181" i="1" s="1"/>
  <c r="V1185" i="1" a="1"/>
  <c r="V1185" i="1" s="1"/>
  <c r="V1041" i="1" a="1"/>
  <c r="V1041" i="1" s="1"/>
  <c r="V1079" i="1" a="1"/>
  <c r="V1079" i="1" s="1"/>
  <c r="V1082" i="1" a="1"/>
  <c r="V1082" i="1" s="1"/>
  <c r="V1086" i="1" a="1"/>
  <c r="V1086" i="1" s="1"/>
  <c r="V1094" i="1" a="1"/>
  <c r="V1094" i="1" s="1"/>
  <c r="V1102" i="1" a="1"/>
  <c r="V1102" i="1" s="1"/>
  <c r="V1104" i="1" a="1"/>
  <c r="V1104" i="1" s="1"/>
  <c r="V1105" i="1" a="1"/>
  <c r="V1105" i="1" s="1"/>
  <c r="C1105" i="14" s="1"/>
  <c r="V1116" i="1" a="1"/>
  <c r="V1116" i="1" s="1"/>
  <c r="V1125" i="1" a="1"/>
  <c r="V1125" i="1" s="1"/>
  <c r="V1131" i="1" a="1"/>
  <c r="V1131" i="1" s="1"/>
  <c r="V1136" i="1" a="1"/>
  <c r="V1136" i="1" s="1"/>
  <c r="V1141" i="1" a="1"/>
  <c r="V1141" i="1" s="1"/>
  <c r="V1171" i="1" a="1"/>
  <c r="V1171" i="1" s="1"/>
  <c r="V1190" i="1" a="1"/>
  <c r="V1190" i="1" s="1"/>
  <c r="V1193" i="1" a="1"/>
  <c r="V1193" i="1" s="1"/>
  <c r="V1196" i="1" a="1"/>
  <c r="V1196" i="1" s="1"/>
  <c r="V1073" i="1" a="1"/>
  <c r="V1073" i="1" s="1"/>
  <c r="V1089" i="1" a="1"/>
  <c r="V1089" i="1" s="1"/>
  <c r="V1097" i="1" a="1"/>
  <c r="V1097" i="1" s="1"/>
  <c r="V1106" i="1" a="1"/>
  <c r="V1106" i="1" s="1"/>
  <c r="V1107" i="1" a="1"/>
  <c r="V1107" i="1" s="1"/>
  <c r="V1115" i="1" a="1"/>
  <c r="V1115" i="1" s="1"/>
  <c r="V1135" i="1" a="1"/>
  <c r="V1135" i="1" s="1"/>
  <c r="V1146" i="1" a="1"/>
  <c r="V1146" i="1" s="1"/>
  <c r="V1153" i="1" a="1"/>
  <c r="V1153" i="1" s="1"/>
  <c r="V1157" i="1" a="1"/>
  <c r="V1157" i="1" s="1"/>
  <c r="V1160" i="1" a="1"/>
  <c r="V1160" i="1" s="1"/>
  <c r="V1162" i="1" a="1"/>
  <c r="V1162" i="1" s="1"/>
  <c r="V1167" i="1" a="1"/>
  <c r="V1167" i="1" s="1"/>
  <c r="V1170" i="1" a="1"/>
  <c r="V1170" i="1" s="1"/>
  <c r="V1184" i="1" a="1"/>
  <c r="V1184" i="1" s="1"/>
  <c r="C1184" i="14" s="1"/>
  <c r="V1187" i="1" a="1"/>
  <c r="V1187" i="1" s="1"/>
  <c r="V1055" i="1" a="1"/>
  <c r="V1055" i="1" s="1"/>
  <c r="V1067" i="1" a="1"/>
  <c r="V1067" i="1" s="1"/>
  <c r="V1070" i="1" a="1"/>
  <c r="V1070" i="1" s="1"/>
  <c r="V1076" i="1" a="1"/>
  <c r="V1076" i="1" s="1"/>
  <c r="V1081" i="1" a="1"/>
  <c r="V1081" i="1" s="1"/>
  <c r="V1085" i="1" a="1"/>
  <c r="V1085" i="1" s="1"/>
  <c r="V1093" i="1" a="1"/>
  <c r="V1093" i="1" s="1"/>
  <c r="V1101" i="1" a="1"/>
  <c r="V1101" i="1" s="1"/>
  <c r="V1108" i="1" a="1"/>
  <c r="V1108" i="1" s="1"/>
  <c r="V1109" i="1" a="1"/>
  <c r="V1109" i="1" s="1"/>
  <c r="V1114" i="1" a="1"/>
  <c r="V1114" i="1" s="1"/>
  <c r="V1123" i="1" a="1"/>
  <c r="V1123" i="1" s="1"/>
  <c r="V1124" i="1" a="1"/>
  <c r="V1124" i="1" s="1"/>
  <c r="V1130" i="1" a="1"/>
  <c r="V1130" i="1" s="1"/>
  <c r="V1140" i="1" a="1"/>
  <c r="V1140" i="1" s="1"/>
  <c r="V1164" i="1" a="1"/>
  <c r="V1164" i="1" s="1"/>
  <c r="V1180" i="1" a="1"/>
  <c r="V1180" i="1" s="1"/>
  <c r="V1195" i="1" a="1"/>
  <c r="V1195" i="1" s="1"/>
  <c r="V1058" i="1" a="1"/>
  <c r="V1058" i="1" s="1"/>
  <c r="V1062" i="1" a="1"/>
  <c r="V1062" i="1" s="1"/>
  <c r="V1088" i="1" a="1"/>
  <c r="V1088" i="1" s="1"/>
  <c r="V1110" i="1" a="1"/>
  <c r="V1110" i="1" s="1"/>
  <c r="V1111" i="1" a="1"/>
  <c r="V1111" i="1" s="1"/>
  <c r="V1121" i="1" a="1"/>
  <c r="V1121" i="1" s="1"/>
  <c r="V1122" i="1" a="1"/>
  <c r="V1122" i="1" s="1"/>
  <c r="V1128" i="1" a="1"/>
  <c r="V1128" i="1" s="1"/>
  <c r="V1129" i="1" a="1"/>
  <c r="V1129" i="1" s="1"/>
  <c r="V1134" i="1" a="1"/>
  <c r="V1134" i="1" s="1"/>
  <c r="V1145" i="1" a="1"/>
  <c r="V1145" i="1" s="1"/>
  <c r="V1150" i="1" a="1"/>
  <c r="V1150" i="1" s="1"/>
  <c r="V1151" i="1" a="1"/>
  <c r="V1151" i="1" s="1"/>
  <c r="B1151" i="14" s="1"/>
  <c r="V1152" i="1" a="1"/>
  <c r="V1152" i="1" s="1"/>
  <c r="V1159" i="1" a="1"/>
  <c r="V1159" i="1" s="1"/>
  <c r="V1166" i="1" a="1"/>
  <c r="V1166" i="1" s="1"/>
  <c r="V1183" i="1" a="1"/>
  <c r="V1183" i="1" s="1"/>
  <c r="V1192" i="1" a="1"/>
  <c r="V1192" i="1" s="1"/>
  <c r="V1072" i="1" a="1"/>
  <c r="V1072" i="1" s="1"/>
  <c r="V1075" i="1" a="1"/>
  <c r="V1075" i="1" s="1"/>
  <c r="V1078" i="1" a="1"/>
  <c r="V1078" i="1" s="1"/>
  <c r="V1092" i="1" a="1"/>
  <c r="V1092" i="1" s="1"/>
  <c r="V1096" i="1" a="1"/>
  <c r="V1096" i="1" s="1"/>
  <c r="V1100" i="1" a="1"/>
  <c r="V1100" i="1" s="1"/>
  <c r="V1112" i="1" a="1"/>
  <c r="V1112" i="1" s="1"/>
  <c r="V1113" i="1" a="1"/>
  <c r="V1113" i="1" s="1"/>
  <c r="V1120" i="1" a="1"/>
  <c r="V1120" i="1" s="1"/>
  <c r="V1133" i="1" a="1"/>
  <c r="V1133" i="1" s="1"/>
  <c r="V1139" i="1" a="1"/>
  <c r="V1139" i="1" s="1"/>
  <c r="B1139" i="14" s="1"/>
  <c r="V1144" i="1" a="1"/>
  <c r="V1144" i="1" s="1"/>
  <c r="V1149" i="1" a="1"/>
  <c r="V1149" i="1" s="1"/>
  <c r="V1156" i="1" a="1"/>
  <c r="V1156" i="1" s="1"/>
  <c r="V1169" i="1" a="1"/>
  <c r="V1169" i="1" s="1"/>
  <c r="V1178" i="1" a="1"/>
  <c r="V1178" i="1" s="1"/>
  <c r="V1179" i="1" a="1"/>
  <c r="V1179" i="1" s="1"/>
  <c r="V1186" i="1" a="1"/>
  <c r="V1186" i="1" s="1"/>
  <c r="V1189" i="1" a="1"/>
  <c r="V1189" i="1" s="1"/>
  <c r="V1052" i="1" a="1"/>
  <c r="V1052" i="1" s="1"/>
  <c r="V1069" i="1" a="1"/>
  <c r="V1069" i="1" s="1"/>
  <c r="V1080" i="1" a="1"/>
  <c r="V1080" i="1" s="1"/>
  <c r="V1084" i="1" a="1"/>
  <c r="V1084" i="1" s="1"/>
  <c r="V1087" i="1" a="1"/>
  <c r="V1087" i="1" s="1"/>
  <c r="V1091" i="1" a="1"/>
  <c r="V1091" i="1" s="1"/>
  <c r="V1099" i="1" a="1"/>
  <c r="V1099" i="1" s="1"/>
  <c r="V1118" i="1" a="1"/>
  <c r="V1118" i="1" s="1"/>
  <c r="V1119" i="1" a="1"/>
  <c r="V1119" i="1" s="1"/>
  <c r="V1127" i="1" a="1"/>
  <c r="V1127" i="1" s="1"/>
  <c r="V1143" i="1" a="1"/>
  <c r="V1143" i="1" s="1"/>
  <c r="V1148" i="1" a="1"/>
  <c r="V1148" i="1" s="1"/>
  <c r="V1155" i="1" a="1"/>
  <c r="V1155" i="1" s="1"/>
  <c r="V1161" i="1" a="1"/>
  <c r="V1161" i="1" s="1"/>
  <c r="V1163" i="1" a="1"/>
  <c r="V1163" i="1" s="1"/>
  <c r="V1176" i="1" a="1"/>
  <c r="V1176" i="1" s="1"/>
  <c r="V1177" i="1" a="1"/>
  <c r="V1177" i="1" s="1"/>
  <c r="V1182" i="1" a="1"/>
  <c r="V1182" i="1" s="1"/>
  <c r="V1194" i="1" a="1"/>
  <c r="V1194" i="1" s="1"/>
  <c r="V1199" i="1" a="1"/>
  <c r="V1199" i="1" s="1"/>
  <c r="V1205" i="1" a="1"/>
  <c r="V1205" i="1" s="1"/>
  <c r="V1210" i="1" a="1"/>
  <c r="V1210" i="1" s="1"/>
  <c r="V1213" i="1" a="1"/>
  <c r="V1213" i="1" s="1"/>
  <c r="V1222" i="1" a="1"/>
  <c r="V1222" i="1" s="1"/>
  <c r="V1228" i="1" a="1"/>
  <c r="V1228" i="1" s="1"/>
  <c r="V1231" i="1" a="1"/>
  <c r="V1231" i="1" s="1"/>
  <c r="V1238" i="1" a="1"/>
  <c r="V1238" i="1" s="1"/>
  <c r="V1250" i="1" a="1"/>
  <c r="V1250" i="1" s="1"/>
  <c r="V1251" i="1" a="1"/>
  <c r="V1251" i="1" s="1"/>
  <c r="V1268" i="1" a="1"/>
  <c r="V1268" i="1" s="1"/>
  <c r="V1269" i="1" a="1"/>
  <c r="V1269" i="1" s="1"/>
  <c r="V1276" i="1" a="1"/>
  <c r="V1276" i="1" s="1"/>
  <c r="V1290" i="1" a="1"/>
  <c r="V1290" i="1" s="1"/>
  <c r="V1294" i="1" a="1"/>
  <c r="V1294" i="1" s="1"/>
  <c r="V1300" i="1" a="1"/>
  <c r="V1300" i="1" s="1"/>
  <c r="V1303" i="1" a="1"/>
  <c r="V1303" i="1" s="1"/>
  <c r="V1095" i="1" a="1"/>
  <c r="V1095" i="1" s="1"/>
  <c r="V1126" i="1" a="1"/>
  <c r="V1126" i="1" s="1"/>
  <c r="V1188" i="1" a="1"/>
  <c r="V1188" i="1" s="1"/>
  <c r="V1202" i="1" a="1"/>
  <c r="V1202" i="1" s="1"/>
  <c r="V1215" i="1" a="1"/>
  <c r="V1215" i="1" s="1"/>
  <c r="V1218" i="1" a="1"/>
  <c r="V1218" i="1" s="1"/>
  <c r="V1225" i="1" a="1"/>
  <c r="V1225" i="1" s="1"/>
  <c r="V1234" i="1" a="1"/>
  <c r="V1234" i="1" s="1"/>
  <c r="V1248" i="1" a="1"/>
  <c r="V1248" i="1" s="1"/>
  <c r="V1249" i="1" a="1"/>
  <c r="V1249" i="1" s="1"/>
  <c r="V1264" i="1" a="1"/>
  <c r="V1264" i="1" s="1"/>
  <c r="V1266" i="1" a="1"/>
  <c r="V1266" i="1" s="1"/>
  <c r="V1267" i="1" a="1"/>
  <c r="V1267" i="1" s="1"/>
  <c r="V1282" i="1" a="1"/>
  <c r="V1282" i="1" s="1"/>
  <c r="V1286" i="1" a="1"/>
  <c r="V1286" i="1" s="1"/>
  <c r="V1293" i="1" a="1"/>
  <c r="V1293" i="1" s="1"/>
  <c r="V1297" i="1" a="1"/>
  <c r="V1297" i="1" s="1"/>
  <c r="V1306" i="1" a="1"/>
  <c r="V1306" i="1" s="1"/>
  <c r="V1207" i="1" a="1"/>
  <c r="V1207" i="1" s="1"/>
  <c r="V1212" i="1" a="1"/>
  <c r="V1212" i="1" s="1"/>
  <c r="V1221" i="1" a="1"/>
  <c r="V1221" i="1" s="1"/>
  <c r="V1246" i="1" a="1"/>
  <c r="V1246" i="1" s="1"/>
  <c r="V1247" i="1" a="1"/>
  <c r="V1247" i="1" s="1"/>
  <c r="V1262" i="1" a="1"/>
  <c r="V1262" i="1" s="1"/>
  <c r="V1263" i="1" a="1"/>
  <c r="V1263" i="1" s="1"/>
  <c r="V1265" i="1" a="1"/>
  <c r="V1265" i="1" s="1"/>
  <c r="V1275" i="1" a="1"/>
  <c r="V1275" i="1" s="1"/>
  <c r="V1279" i="1" a="1"/>
  <c r="V1279" i="1" s="1"/>
  <c r="B1279" i="14" s="1"/>
  <c r="V1308" i="1" a="1"/>
  <c r="V1308" i="1" s="1"/>
  <c r="V1138" i="1" a="1"/>
  <c r="V1138" i="1" s="1"/>
  <c r="V1165" i="1" a="1"/>
  <c r="V1165" i="1" s="1"/>
  <c r="V1175" i="1" a="1"/>
  <c r="V1175" i="1" s="1"/>
  <c r="V1198" i="1" a="1"/>
  <c r="V1198" i="1" s="1"/>
  <c r="V1201" i="1" a="1"/>
  <c r="V1201" i="1" s="1"/>
  <c r="V1204" i="1" a="1"/>
  <c r="V1204" i="1" s="1"/>
  <c r="V1224" i="1" a="1"/>
  <c r="V1224" i="1" s="1"/>
  <c r="V1227" i="1" a="1"/>
  <c r="V1227" i="1" s="1"/>
  <c r="V1230" i="1" a="1"/>
  <c r="V1230" i="1" s="1"/>
  <c r="V1237" i="1" a="1"/>
  <c r="V1237" i="1" s="1"/>
  <c r="V1244" i="1" a="1"/>
  <c r="V1244" i="1" s="1"/>
  <c r="V1245" i="1" a="1"/>
  <c r="V1245" i="1" s="1"/>
  <c r="V1260" i="1" a="1"/>
  <c r="V1260" i="1" s="1"/>
  <c r="V1261" i="1" a="1"/>
  <c r="V1261" i="1" s="1"/>
  <c r="V1285" i="1" a="1"/>
  <c r="V1285" i="1" s="1"/>
  <c r="V1289" i="1" a="1"/>
  <c r="V1289" i="1" s="1"/>
  <c r="V1292" i="1" a="1"/>
  <c r="V1292" i="1" s="1"/>
  <c r="V1209" i="1" a="1"/>
  <c r="V1209" i="1" s="1"/>
  <c r="V1214" i="1" a="1"/>
  <c r="V1214" i="1" s="1"/>
  <c r="V1217" i="1" a="1"/>
  <c r="V1217" i="1" s="1"/>
  <c r="V1220" i="1" a="1"/>
  <c r="V1220" i="1" s="1"/>
  <c r="V1233" i="1" a="1"/>
  <c r="V1233" i="1" s="1"/>
  <c r="V1240" i="1" a="1"/>
  <c r="V1240" i="1" s="1"/>
  <c r="C1240" i="14" s="1"/>
  <c r="V1243" i="1" a="1"/>
  <c r="V1243" i="1" s="1"/>
  <c r="V1259" i="1" a="1"/>
  <c r="V1259" i="1" s="1"/>
  <c r="V1274" i="1" a="1"/>
  <c r="V1274" i="1" s="1"/>
  <c r="V1281" i="1" a="1"/>
  <c r="V1281" i="1" s="1"/>
  <c r="V1296" i="1" a="1"/>
  <c r="V1296" i="1" s="1"/>
  <c r="V1299" i="1" a="1"/>
  <c r="V1299" i="1" s="1"/>
  <c r="V1305" i="1" a="1"/>
  <c r="V1305" i="1" s="1"/>
  <c r="V1117" i="1" a="1"/>
  <c r="V1117" i="1" s="1"/>
  <c r="V1197" i="1" a="1"/>
  <c r="V1197" i="1" s="1"/>
  <c r="V1200" i="1" a="1"/>
  <c r="V1200" i="1" s="1"/>
  <c r="V1206" i="1" a="1"/>
  <c r="V1206" i="1" s="1"/>
  <c r="V1211" i="1" a="1"/>
  <c r="V1211" i="1" s="1"/>
  <c r="V1223" i="1" a="1"/>
  <c r="V1223" i="1" s="1"/>
  <c r="V1229" i="1" a="1"/>
  <c r="V1229" i="1" s="1"/>
  <c r="V1236" i="1" a="1"/>
  <c r="V1236" i="1" s="1"/>
  <c r="V1239" i="1" a="1"/>
  <c r="V1239" i="1" s="1"/>
  <c r="V1242" i="1" a="1"/>
  <c r="V1242" i="1" s="1"/>
  <c r="V1258" i="1" a="1"/>
  <c r="V1258" i="1" s="1"/>
  <c r="V1278" i="1" a="1"/>
  <c r="V1278" i="1" s="1"/>
  <c r="V1284" i="1" a="1"/>
  <c r="V1284" i="1" s="1"/>
  <c r="V1288" i="1" a="1"/>
  <c r="V1288" i="1" s="1"/>
  <c r="V1304" i="1" a="1"/>
  <c r="V1304" i="1" s="1"/>
  <c r="V1307" i="1" a="1"/>
  <c r="V1307" i="1" s="1"/>
  <c r="V1191" i="1" a="1"/>
  <c r="V1191" i="1" s="1"/>
  <c r="V1208" i="1" a="1"/>
  <c r="V1208" i="1" s="1"/>
  <c r="V1226" i="1" a="1"/>
  <c r="V1226" i="1" s="1"/>
  <c r="V1253" i="1" a="1"/>
  <c r="V1253" i="1" s="1"/>
  <c r="V1270" i="1" a="1"/>
  <c r="V1270" i="1" s="1"/>
  <c r="V1280" i="1" a="1"/>
  <c r="V1280" i="1" s="1"/>
  <c r="V1330" i="1" a="1"/>
  <c r="V1330" i="1" s="1"/>
  <c r="V1333" i="1" a="1"/>
  <c r="V1333" i="1" s="1"/>
  <c r="V1347" i="1" a="1"/>
  <c r="V1347" i="1" s="1"/>
  <c r="C1347" i="14" s="1"/>
  <c r="V1361" i="1" a="1"/>
  <c r="V1361" i="1" s="1"/>
  <c r="V1364" i="1" a="1"/>
  <c r="V1364" i="1" s="1"/>
  <c r="V1367" i="1" a="1"/>
  <c r="V1367" i="1" s="1"/>
  <c r="V1370" i="1" a="1"/>
  <c r="V1370" i="1" s="1"/>
  <c r="V1373" i="1" a="1"/>
  <c r="V1373" i="1" s="1"/>
  <c r="V1377" i="1" a="1"/>
  <c r="V1377" i="1" s="1"/>
  <c r="V1216" i="1" a="1"/>
  <c r="V1216" i="1" s="1"/>
  <c r="V1315" i="1" a="1"/>
  <c r="V1315" i="1" s="1"/>
  <c r="V1323" i="1" a="1"/>
  <c r="V1323" i="1" s="1"/>
  <c r="V1336" i="1" a="1"/>
  <c r="V1336" i="1" s="1"/>
  <c r="V1340" i="1" a="1"/>
  <c r="V1340" i="1" s="1"/>
  <c r="V1344" i="1" a="1"/>
  <c r="V1344" i="1" s="1"/>
  <c r="V1349" i="1" a="1"/>
  <c r="V1349" i="1" s="1"/>
  <c r="V1352" i="1" a="1"/>
  <c r="V1352" i="1" s="1"/>
  <c r="V1355" i="1" a="1"/>
  <c r="V1355" i="1" s="1"/>
  <c r="V1381" i="1" a="1"/>
  <c r="V1381" i="1" s="1"/>
  <c r="C1381" i="14" s="1"/>
  <c r="V1235" i="1" a="1"/>
  <c r="V1235" i="1" s="1"/>
  <c r="V1254" i="1" a="1"/>
  <c r="V1254" i="1" s="1"/>
  <c r="V1271" i="1" a="1"/>
  <c r="V1271" i="1" s="1"/>
  <c r="V1287" i="1" a="1"/>
  <c r="V1287" i="1" s="1"/>
  <c r="V1298" i="1" a="1"/>
  <c r="V1298" i="1" s="1"/>
  <c r="V1317" i="1" a="1"/>
  <c r="V1317" i="1" s="1"/>
  <c r="V1320" i="1" a="1"/>
  <c r="V1320" i="1" s="1"/>
  <c r="V1326" i="1" a="1"/>
  <c r="V1326" i="1" s="1"/>
  <c r="V1329" i="1" a="1"/>
  <c r="V1329" i="1" s="1"/>
  <c r="V1332" i="1" a="1"/>
  <c r="V1332" i="1" s="1"/>
  <c r="V1358" i="1" a="1"/>
  <c r="V1358" i="1" s="1"/>
  <c r="V1376" i="1" a="1"/>
  <c r="V1376" i="1" s="1"/>
  <c r="V1074" i="1" a="1"/>
  <c r="V1074" i="1" s="1"/>
  <c r="V1272" i="1" a="1"/>
  <c r="V1272" i="1" s="1"/>
  <c r="V1312" i="1" a="1"/>
  <c r="V1312" i="1" s="1"/>
  <c r="V1322" i="1" a="1"/>
  <c r="V1322" i="1" s="1"/>
  <c r="V1343" i="1" a="1"/>
  <c r="V1343" i="1" s="1"/>
  <c r="V1346" i="1" a="1"/>
  <c r="V1346" i="1" s="1"/>
  <c r="V1351" i="1" a="1"/>
  <c r="V1351" i="1" s="1"/>
  <c r="V1363" i="1" a="1"/>
  <c r="V1363" i="1" s="1"/>
  <c r="V1366" i="1" a="1"/>
  <c r="V1366" i="1" s="1"/>
  <c r="V1369" i="1" a="1"/>
  <c r="V1369" i="1" s="1"/>
  <c r="V1372" i="1" a="1"/>
  <c r="V1372" i="1" s="1"/>
  <c r="V1142" i="1" a="1"/>
  <c r="V1142" i="1" s="1"/>
  <c r="V1232" i="1" a="1"/>
  <c r="V1232" i="1" s="1"/>
  <c r="V1255" i="1" a="1"/>
  <c r="V1255" i="1" s="1"/>
  <c r="V1277" i="1" a="1"/>
  <c r="V1277" i="1" s="1"/>
  <c r="V1283" i="1" a="1"/>
  <c r="V1283" i="1" s="1"/>
  <c r="V1314" i="1" a="1"/>
  <c r="V1314" i="1" s="1"/>
  <c r="V1325" i="1" a="1"/>
  <c r="V1325" i="1" s="1"/>
  <c r="V1328" i="1" a="1"/>
  <c r="V1328" i="1" s="1"/>
  <c r="V1335" i="1" a="1"/>
  <c r="V1335" i="1" s="1"/>
  <c r="V1339" i="1" a="1"/>
  <c r="V1339" i="1" s="1"/>
  <c r="V1348" i="1" a="1"/>
  <c r="V1348" i="1" s="1"/>
  <c r="V1354" i="1" a="1"/>
  <c r="V1354" i="1" s="1"/>
  <c r="V1357" i="1" a="1"/>
  <c r="V1357" i="1" s="1"/>
  <c r="V1360" i="1" a="1"/>
  <c r="V1360" i="1" s="1"/>
  <c r="V1375" i="1" a="1"/>
  <c r="V1375" i="1" s="1"/>
  <c r="V1379" i="1" a="1"/>
  <c r="V1379" i="1" s="1"/>
  <c r="V1203" i="1" a="1"/>
  <c r="V1203" i="1" s="1"/>
  <c r="V1256" i="1" a="1"/>
  <c r="V1256" i="1" s="1"/>
  <c r="V1273" i="1" a="1"/>
  <c r="V1273" i="1" s="1"/>
  <c r="V1295" i="1" a="1"/>
  <c r="V1295" i="1" s="1"/>
  <c r="V1302" i="1" a="1"/>
  <c r="V1302" i="1" s="1"/>
  <c r="V1309" i="1" a="1"/>
  <c r="V1309" i="1" s="1"/>
  <c r="V1316" i="1" a="1"/>
  <c r="V1316" i="1" s="1"/>
  <c r="V1319" i="1" a="1"/>
  <c r="V1319" i="1" s="1"/>
  <c r="V1331" i="1" a="1"/>
  <c r="V1331" i="1" s="1"/>
  <c r="V1342" i="1" a="1"/>
  <c r="V1342" i="1" s="1"/>
  <c r="V1368" i="1" a="1"/>
  <c r="V1368" i="1" s="1"/>
  <c r="V1383" i="1" a="1"/>
  <c r="V1383" i="1" s="1"/>
  <c r="V1174" i="1" a="1"/>
  <c r="V1174" i="1" s="1"/>
  <c r="V1219" i="1" a="1"/>
  <c r="V1219" i="1" s="1"/>
  <c r="V1241" i="1" a="1"/>
  <c r="V1241" i="1" s="1"/>
  <c r="V1257" i="1" a="1"/>
  <c r="V1257" i="1" s="1"/>
  <c r="V1291" i="1" a="1"/>
  <c r="V1291" i="1" s="1"/>
  <c r="C1291" i="14" s="1"/>
  <c r="V1301" i="1" a="1"/>
  <c r="V1301" i="1" s="1"/>
  <c r="V1311" i="1" a="1"/>
  <c r="V1311" i="1" s="1"/>
  <c r="V1318" i="1" a="1"/>
  <c r="V1318" i="1" s="1"/>
  <c r="V1327" i="1" a="1"/>
  <c r="V1327" i="1" s="1"/>
  <c r="V1337" i="1" a="1"/>
  <c r="V1337" i="1" s="1"/>
  <c r="V1341" i="1" a="1"/>
  <c r="V1341" i="1" s="1"/>
  <c r="V1356" i="1" a="1"/>
  <c r="V1356" i="1" s="1"/>
  <c r="V1382" i="1" a="1"/>
  <c r="V1382" i="1" s="1"/>
  <c r="B1382" i="14" s="1"/>
  <c r="V1385" i="1" a="1"/>
  <c r="V1385" i="1" s="1"/>
  <c r="V1387" i="1" a="1"/>
  <c r="V1387" i="1" s="1"/>
  <c r="V1389" i="1" a="1"/>
  <c r="V1389" i="1" s="1"/>
  <c r="V1391" i="1" a="1"/>
  <c r="V1391" i="1" s="1"/>
  <c r="V1393" i="1" a="1"/>
  <c r="V1393" i="1" s="1"/>
  <c r="V1395" i="1" a="1"/>
  <c r="V1395" i="1" s="1"/>
  <c r="V1397" i="1" a="1"/>
  <c r="V1397" i="1" s="1"/>
  <c r="V1399" i="1" a="1"/>
  <c r="V1399" i="1" s="1"/>
  <c r="V1401" i="1" a="1"/>
  <c r="V1401" i="1" s="1"/>
  <c r="V1403" i="1" a="1"/>
  <c r="V1403" i="1" s="1"/>
  <c r="V1405" i="1" a="1"/>
  <c r="V1405" i="1" s="1"/>
  <c r="V1407" i="1" a="1"/>
  <c r="V1407" i="1" s="1"/>
  <c r="V1409" i="1" a="1"/>
  <c r="V1409" i="1" s="1"/>
  <c r="V1411" i="1" a="1"/>
  <c r="V1411" i="1" s="1"/>
  <c r="V1413" i="1" a="1"/>
  <c r="V1413" i="1" s="1"/>
  <c r="V1415" i="1" a="1"/>
  <c r="V1415" i="1" s="1"/>
  <c r="V1345" i="1" a="1"/>
  <c r="V1345" i="1" s="1"/>
  <c r="V1390" i="1" a="1"/>
  <c r="V1390" i="1" s="1"/>
  <c r="V1398" i="1" a="1"/>
  <c r="V1398" i="1" s="1"/>
  <c r="V1406" i="1" a="1"/>
  <c r="V1406" i="1" s="1"/>
  <c r="V1414" i="1" a="1"/>
  <c r="V1414" i="1" s="1"/>
  <c r="V1416" i="1" a="1"/>
  <c r="V1416" i="1" s="1"/>
  <c r="V1417" i="1" a="1"/>
  <c r="V1417" i="1" s="1"/>
  <c r="V1420" i="1" a="1"/>
  <c r="V1420" i="1" s="1"/>
  <c r="V1428" i="1" a="1"/>
  <c r="V1428" i="1" s="1"/>
  <c r="V1523" i="1" a="1"/>
  <c r="V1523" i="1" s="1"/>
  <c r="V1532" i="1" a="1"/>
  <c r="V1532" i="1" s="1"/>
  <c r="V1533" i="1" a="1"/>
  <c r="V1533" i="1" s="1"/>
  <c r="V1310" i="1" a="1"/>
  <c r="V1310" i="1" s="1"/>
  <c r="V1359" i="1" a="1"/>
  <c r="V1359" i="1" s="1"/>
  <c r="V1371" i="1" a="1"/>
  <c r="V1371" i="1" s="1"/>
  <c r="V1378" i="1" a="1"/>
  <c r="V1378" i="1" s="1"/>
  <c r="V1423" i="1" a="1"/>
  <c r="V1423" i="1" s="1"/>
  <c r="V1431" i="1" a="1"/>
  <c r="V1431" i="1" s="1"/>
  <c r="V1384" i="1" a="1"/>
  <c r="V1384" i="1" s="1"/>
  <c r="V1392" i="1" a="1"/>
  <c r="V1392" i="1" s="1"/>
  <c r="V1400" i="1" a="1"/>
  <c r="V1400" i="1" s="1"/>
  <c r="V1408" i="1" a="1"/>
  <c r="V1408" i="1" s="1"/>
  <c r="V1419" i="1" a="1"/>
  <c r="V1419" i="1" s="1"/>
  <c r="V1426" i="1" a="1"/>
  <c r="V1426" i="1" s="1"/>
  <c r="C1426" i="14" s="1"/>
  <c r="V1522" i="1" a="1"/>
  <c r="V1522" i="1" s="1"/>
  <c r="V1529" i="1" a="1"/>
  <c r="V1529" i="1" s="1"/>
  <c r="V1540" i="1" a="1"/>
  <c r="V1540" i="1" s="1"/>
  <c r="V1313" i="1" a="1"/>
  <c r="V1313" i="1" s="1"/>
  <c r="V1418" i="1" a="1"/>
  <c r="V1418" i="1" s="1"/>
  <c r="V1429" i="1" a="1"/>
  <c r="V1429" i="1" s="1"/>
  <c r="V1433" i="1" a="1"/>
  <c r="V1433" i="1" s="1"/>
  <c r="V1435" i="1" a="1"/>
  <c r="V1435" i="1" s="1"/>
  <c r="V1437" i="1" a="1"/>
  <c r="V1437" i="1" s="1"/>
  <c r="V1439" i="1" a="1"/>
  <c r="V1439" i="1" s="1"/>
  <c r="V1441" i="1" a="1"/>
  <c r="V1441" i="1" s="1"/>
  <c r="V1443" i="1" a="1"/>
  <c r="V1443" i="1" s="1"/>
  <c r="V1445" i="1" a="1"/>
  <c r="V1445" i="1" s="1"/>
  <c r="V1447" i="1" a="1"/>
  <c r="V1447" i="1" s="1"/>
  <c r="V1449" i="1" a="1"/>
  <c r="V1449" i="1" s="1"/>
  <c r="V1451" i="1" a="1"/>
  <c r="V1451" i="1" s="1"/>
  <c r="V1453" i="1" a="1"/>
  <c r="V1453" i="1" s="1"/>
  <c r="V1455" i="1" a="1"/>
  <c r="V1455" i="1" s="1"/>
  <c r="V1457" i="1" a="1"/>
  <c r="V1457" i="1" s="1"/>
  <c r="V1459" i="1" a="1"/>
  <c r="V1459" i="1" s="1"/>
  <c r="V1461" i="1" a="1"/>
  <c r="V1461" i="1" s="1"/>
  <c r="V1463" i="1" a="1"/>
  <c r="V1463" i="1" s="1"/>
  <c r="V1465" i="1" a="1"/>
  <c r="V1465" i="1" s="1"/>
  <c r="V1467" i="1" a="1"/>
  <c r="V1467" i="1" s="1"/>
  <c r="B1467" i="14" s="1"/>
  <c r="V1469" i="1" a="1"/>
  <c r="V1469" i="1" s="1"/>
  <c r="V1471" i="1" a="1"/>
  <c r="V1471" i="1" s="1"/>
  <c r="V1473" i="1" a="1"/>
  <c r="V1473" i="1" s="1"/>
  <c r="V1475" i="1" a="1"/>
  <c r="V1475" i="1" s="1"/>
  <c r="V1477" i="1" a="1"/>
  <c r="V1477" i="1" s="1"/>
  <c r="V1479" i="1" a="1"/>
  <c r="V1479" i="1" s="1"/>
  <c r="V1481" i="1" a="1"/>
  <c r="V1481" i="1" s="1"/>
  <c r="V1483" i="1" a="1"/>
  <c r="V1483" i="1" s="1"/>
  <c r="B1483" i="14" s="1"/>
  <c r="V1485" i="1" a="1"/>
  <c r="V1485" i="1" s="1"/>
  <c r="V1487" i="1" a="1"/>
  <c r="V1487" i="1" s="1"/>
  <c r="V1489" i="1" a="1"/>
  <c r="V1489" i="1" s="1"/>
  <c r="V1491" i="1" a="1"/>
  <c r="V1491" i="1" s="1"/>
  <c r="V1493" i="1" a="1"/>
  <c r="V1493" i="1" s="1"/>
  <c r="V1495" i="1" a="1"/>
  <c r="V1495" i="1" s="1"/>
  <c r="V1497" i="1" a="1"/>
  <c r="V1497" i="1" s="1"/>
  <c r="V1499" i="1" a="1"/>
  <c r="V1499" i="1" s="1"/>
  <c r="V1501" i="1" a="1"/>
  <c r="V1501" i="1" s="1"/>
  <c r="V1503" i="1" a="1"/>
  <c r="V1503" i="1" s="1"/>
  <c r="V1505" i="1" a="1"/>
  <c r="V1505" i="1" s="1"/>
  <c r="V1507" i="1" a="1"/>
  <c r="V1507" i="1" s="1"/>
  <c r="V1509" i="1" a="1"/>
  <c r="V1509" i="1" s="1"/>
  <c r="V1511" i="1" a="1"/>
  <c r="V1511" i="1" s="1"/>
  <c r="V1513" i="1" a="1"/>
  <c r="V1513" i="1" s="1"/>
  <c r="V1515" i="1" a="1"/>
  <c r="V1515" i="1" s="1"/>
  <c r="V1517" i="1" a="1"/>
  <c r="V1517" i="1" s="1"/>
  <c r="V1519" i="1" a="1"/>
  <c r="V1519" i="1" s="1"/>
  <c r="V1521" i="1" a="1"/>
  <c r="V1521" i="1" s="1"/>
  <c r="V1531" i="1" a="1"/>
  <c r="V1531" i="1" s="1"/>
  <c r="V1534" i="1" a="1"/>
  <c r="V1534" i="1" s="1"/>
  <c r="V1252" i="1" a="1"/>
  <c r="V1252" i="1" s="1"/>
  <c r="V1334" i="1" a="1"/>
  <c r="V1334" i="1" s="1"/>
  <c r="V1380" i="1" a="1"/>
  <c r="V1380" i="1" s="1"/>
  <c r="V1386" i="1" a="1"/>
  <c r="V1386" i="1" s="1"/>
  <c r="V1394" i="1" a="1"/>
  <c r="V1394" i="1" s="1"/>
  <c r="V1402" i="1" a="1"/>
  <c r="V1402" i="1" s="1"/>
  <c r="V1410" i="1" a="1"/>
  <c r="V1410" i="1" s="1"/>
  <c r="V1424" i="1" a="1"/>
  <c r="V1424" i="1" s="1"/>
  <c r="V1432" i="1" a="1"/>
  <c r="V1432" i="1" s="1"/>
  <c r="V1525" i="1" a="1"/>
  <c r="V1525" i="1" s="1"/>
  <c r="V1528" i="1" a="1"/>
  <c r="V1528" i="1" s="1"/>
  <c r="V1535" i="1" a="1"/>
  <c r="V1535" i="1" s="1"/>
  <c r="V1541" i="1" a="1"/>
  <c r="V1541" i="1" s="1"/>
  <c r="V1132" i="1" a="1"/>
  <c r="V1132" i="1" s="1"/>
  <c r="V1324" i="1" a="1"/>
  <c r="V1324" i="1" s="1"/>
  <c r="V1353" i="1" a="1"/>
  <c r="V1353" i="1" s="1"/>
  <c r="V1365" i="1" a="1"/>
  <c r="V1365" i="1" s="1"/>
  <c r="V1427" i="1" a="1"/>
  <c r="V1427" i="1" s="1"/>
  <c r="V1536" i="1" a="1"/>
  <c r="V1536" i="1" s="1"/>
  <c r="C1536" i="14" s="1"/>
  <c r="V1321" i="1" a="1"/>
  <c r="V1321" i="1" s="1"/>
  <c r="V1338" i="1" a="1"/>
  <c r="V1338" i="1" s="1"/>
  <c r="V1350" i="1" a="1"/>
  <c r="V1350" i="1" s="1"/>
  <c r="V1362" i="1" a="1"/>
  <c r="V1362" i="1" s="1"/>
  <c r="V1374" i="1" a="1"/>
  <c r="V1374" i="1" s="1"/>
  <c r="V1421" i="1" a="1"/>
  <c r="V1421" i="1" s="1"/>
  <c r="V1425" i="1" a="1"/>
  <c r="V1425" i="1" s="1"/>
  <c r="V1434" i="1" a="1"/>
  <c r="V1434" i="1" s="1"/>
  <c r="V1436" i="1" a="1"/>
  <c r="V1436" i="1" s="1"/>
  <c r="V1438" i="1" a="1"/>
  <c r="V1438" i="1" s="1"/>
  <c r="V1440" i="1" a="1"/>
  <c r="V1440" i="1" s="1"/>
  <c r="V1442" i="1" a="1"/>
  <c r="V1442" i="1" s="1"/>
  <c r="V1444" i="1" a="1"/>
  <c r="V1444" i="1" s="1"/>
  <c r="V1446" i="1" a="1"/>
  <c r="V1446" i="1" s="1"/>
  <c r="V1448" i="1" a="1"/>
  <c r="V1448" i="1" s="1"/>
  <c r="V1450" i="1" a="1"/>
  <c r="V1450" i="1" s="1"/>
  <c r="V1452" i="1" a="1"/>
  <c r="V1452" i="1" s="1"/>
  <c r="V1454" i="1" a="1"/>
  <c r="V1454" i="1" s="1"/>
  <c r="V1456" i="1" a="1"/>
  <c r="V1456" i="1" s="1"/>
  <c r="V1458" i="1" a="1"/>
  <c r="V1458" i="1" s="1"/>
  <c r="V1460" i="1" a="1"/>
  <c r="V1460" i="1" s="1"/>
  <c r="V1462" i="1" a="1"/>
  <c r="V1462" i="1" s="1"/>
  <c r="V1464" i="1" a="1"/>
  <c r="V1464" i="1" s="1"/>
  <c r="V1466" i="1" a="1"/>
  <c r="V1466" i="1" s="1"/>
  <c r="V1468" i="1" a="1"/>
  <c r="V1468" i="1" s="1"/>
  <c r="V1470" i="1" a="1"/>
  <c r="V1470" i="1" s="1"/>
  <c r="V1472" i="1" a="1"/>
  <c r="V1472" i="1" s="1"/>
  <c r="V1474" i="1" a="1"/>
  <c r="V1474" i="1" s="1"/>
  <c r="V1476" i="1" a="1"/>
  <c r="V1476" i="1" s="1"/>
  <c r="V1478" i="1" a="1"/>
  <c r="V1478" i="1" s="1"/>
  <c r="V1480" i="1" a="1"/>
  <c r="V1480" i="1" s="1"/>
  <c r="V1482" i="1" a="1"/>
  <c r="V1482" i="1" s="1"/>
  <c r="V1484" i="1" a="1"/>
  <c r="V1484" i="1" s="1"/>
  <c r="V1486" i="1" a="1"/>
  <c r="V1486" i="1" s="1"/>
  <c r="V1488" i="1" a="1"/>
  <c r="V1488" i="1" s="1"/>
  <c r="V1490" i="1" a="1"/>
  <c r="V1490" i="1" s="1"/>
  <c r="V1492" i="1" a="1"/>
  <c r="V1492" i="1" s="1"/>
  <c r="V1494" i="1" a="1"/>
  <c r="V1494" i="1" s="1"/>
  <c r="V1496" i="1" a="1"/>
  <c r="V1496" i="1" s="1"/>
  <c r="V1498" i="1" a="1"/>
  <c r="V1498" i="1" s="1"/>
  <c r="V1500" i="1" a="1"/>
  <c r="V1500" i="1" s="1"/>
  <c r="V1508" i="1" a="1"/>
  <c r="V1508" i="1" s="1"/>
  <c r="V1516" i="1" a="1"/>
  <c r="V1516" i="1" s="1"/>
  <c r="V1537" i="1" a="1"/>
  <c r="V1537" i="1" s="1"/>
  <c r="V1549" i="1" a="1"/>
  <c r="V1549" i="1" s="1"/>
  <c r="V1551" i="1" a="1"/>
  <c r="V1551" i="1" s="1"/>
  <c r="V1553" i="1" a="1"/>
  <c r="V1553" i="1" s="1"/>
  <c r="V1555" i="1" a="1"/>
  <c r="V1555" i="1" s="1"/>
  <c r="V1557" i="1" a="1"/>
  <c r="V1557" i="1" s="1"/>
  <c r="V1559" i="1" a="1"/>
  <c r="V1559" i="1" s="1"/>
  <c r="V1561" i="1" a="1"/>
  <c r="V1561" i="1" s="1"/>
  <c r="V1563" i="1" a="1"/>
  <c r="V1563" i="1" s="1"/>
  <c r="V1565" i="1" a="1"/>
  <c r="V1565" i="1" s="1"/>
  <c r="V1567" i="1" a="1"/>
  <c r="V1567" i="1" s="1"/>
  <c r="V1574" i="1" a="1"/>
  <c r="V1574" i="1" s="1"/>
  <c r="V1584" i="1" a="1"/>
  <c r="V1584" i="1" s="1"/>
  <c r="V1585" i="1" a="1"/>
  <c r="V1585" i="1" s="1"/>
  <c r="V1649" i="1" a="1"/>
  <c r="V1649" i="1" s="1"/>
  <c r="V1650" i="1" a="1"/>
  <c r="V1650" i="1" s="1"/>
  <c r="V1651" i="1" a="1"/>
  <c r="V1651" i="1" s="1"/>
  <c r="V1662" i="1" a="1"/>
  <c r="V1662" i="1" s="1"/>
  <c r="V1664" i="1" a="1"/>
  <c r="V1664" i="1" s="1"/>
  <c r="V1676" i="1" a="1"/>
  <c r="V1676" i="1" s="1"/>
  <c r="V1689" i="1" a="1"/>
  <c r="V1689" i="1" s="1"/>
  <c r="V1694" i="1" a="1"/>
  <c r="V1694" i="1" s="1"/>
  <c r="V1524" i="1" a="1"/>
  <c r="V1524" i="1" s="1"/>
  <c r="V1586" i="1" a="1"/>
  <c r="V1586" i="1" s="1"/>
  <c r="V1587" i="1" a="1"/>
  <c r="V1587" i="1" s="1"/>
  <c r="V1599" i="1" a="1"/>
  <c r="V1599" i="1" s="1"/>
  <c r="V1600" i="1" a="1"/>
  <c r="V1600" i="1" s="1"/>
  <c r="V1601" i="1" a="1"/>
  <c r="V1601" i="1" s="1"/>
  <c r="V1602" i="1" a="1"/>
  <c r="V1602" i="1" s="1"/>
  <c r="V1615" i="1" a="1"/>
  <c r="V1615" i="1" s="1"/>
  <c r="V1616" i="1" a="1"/>
  <c r="V1616" i="1" s="1"/>
  <c r="V1617" i="1" a="1"/>
  <c r="V1617" i="1" s="1"/>
  <c r="V1618" i="1" a="1"/>
  <c r="V1618" i="1" s="1"/>
  <c r="V1631" i="1" a="1"/>
  <c r="V1631" i="1" s="1"/>
  <c r="V1632" i="1" a="1"/>
  <c r="V1632" i="1" s="1"/>
  <c r="V1633" i="1" a="1"/>
  <c r="V1633" i="1" s="1"/>
  <c r="V1634" i="1" a="1"/>
  <c r="V1634" i="1" s="1"/>
  <c r="V1647" i="1" a="1"/>
  <c r="V1647" i="1" s="1"/>
  <c r="V1648" i="1" a="1"/>
  <c r="V1648" i="1" s="1"/>
  <c r="V1661" i="1" a="1"/>
  <c r="V1661" i="1" s="1"/>
  <c r="V1663" i="1" a="1"/>
  <c r="V1663" i="1" s="1"/>
  <c r="V1674" i="1" a="1"/>
  <c r="V1674" i="1" s="1"/>
  <c r="V1675" i="1" a="1"/>
  <c r="V1675" i="1" s="1"/>
  <c r="V1686" i="1" a="1"/>
  <c r="V1686" i="1" s="1"/>
  <c r="V1688" i="1" a="1"/>
  <c r="V1688" i="1" s="1"/>
  <c r="V1502" i="1" a="1"/>
  <c r="V1502" i="1" s="1"/>
  <c r="V1510" i="1" a="1"/>
  <c r="V1510" i="1" s="1"/>
  <c r="V1518" i="1" a="1"/>
  <c r="V1518" i="1" s="1"/>
  <c r="V1544" i="1" a="1"/>
  <c r="V1544" i="1" s="1"/>
  <c r="V1588" i="1" a="1"/>
  <c r="V1588" i="1" s="1"/>
  <c r="V1589" i="1" a="1"/>
  <c r="V1589" i="1" s="1"/>
  <c r="V1660" i="1" a="1"/>
  <c r="V1660" i="1" s="1"/>
  <c r="V1673" i="1" a="1"/>
  <c r="V1673" i="1" s="1"/>
  <c r="C1673" i="14" s="1"/>
  <c r="V1685" i="1" a="1"/>
  <c r="V1685" i="1" s="1"/>
  <c r="V1687" i="1" a="1"/>
  <c r="V1687" i="1" s="1"/>
  <c r="V1696" i="1" a="1"/>
  <c r="V1696" i="1" s="1"/>
  <c r="V1388" i="1" a="1"/>
  <c r="V1388" i="1" s="1"/>
  <c r="V1422" i="1" a="1"/>
  <c r="V1422" i="1" s="1"/>
  <c r="V1538" i="1" a="1"/>
  <c r="V1538" i="1" s="1"/>
  <c r="V1590" i="1" a="1"/>
  <c r="V1590" i="1" s="1"/>
  <c r="V1591" i="1" a="1"/>
  <c r="V1591" i="1" s="1"/>
  <c r="V1603" i="1" a="1"/>
  <c r="V1603" i="1" s="1"/>
  <c r="V1604" i="1" a="1"/>
  <c r="V1604" i="1" s="1"/>
  <c r="V1605" i="1" a="1"/>
  <c r="V1605" i="1" s="1"/>
  <c r="V1606" i="1" a="1"/>
  <c r="V1606" i="1" s="1"/>
  <c r="V1619" i="1" a="1"/>
  <c r="V1619" i="1" s="1"/>
  <c r="V1620" i="1" a="1"/>
  <c r="V1620" i="1" s="1"/>
  <c r="V1621" i="1" a="1"/>
  <c r="V1621" i="1" s="1"/>
  <c r="V1622" i="1" a="1"/>
  <c r="V1622" i="1" s="1"/>
  <c r="V1635" i="1" a="1"/>
  <c r="V1635" i="1" s="1"/>
  <c r="V1636" i="1" a="1"/>
  <c r="V1636" i="1" s="1"/>
  <c r="V1637" i="1" a="1"/>
  <c r="V1637" i="1" s="1"/>
  <c r="V1638" i="1" a="1"/>
  <c r="V1638" i="1" s="1"/>
  <c r="V1658" i="1" a="1"/>
  <c r="V1658" i="1" s="1"/>
  <c r="V1659" i="1" a="1"/>
  <c r="V1659" i="1" s="1"/>
  <c r="V1670" i="1" a="1"/>
  <c r="V1670" i="1" s="1"/>
  <c r="V1672" i="1" a="1"/>
  <c r="V1672" i="1" s="1"/>
  <c r="V1684" i="1" a="1"/>
  <c r="V1684" i="1" s="1"/>
  <c r="V1396" i="1" a="1"/>
  <c r="V1396" i="1" s="1"/>
  <c r="V1504" i="1" a="1"/>
  <c r="V1504" i="1" s="1"/>
  <c r="V1512" i="1" a="1"/>
  <c r="V1512" i="1" s="1"/>
  <c r="V1520" i="1" a="1"/>
  <c r="V1520" i="1" s="1"/>
  <c r="V1543" i="1" a="1"/>
  <c r="V1543" i="1" s="1"/>
  <c r="V1548" i="1" a="1"/>
  <c r="V1548" i="1" s="1"/>
  <c r="V1550" i="1" a="1"/>
  <c r="V1550" i="1" s="1"/>
  <c r="B1550" i="14" s="1"/>
  <c r="V1552" i="1" a="1"/>
  <c r="V1552" i="1" s="1"/>
  <c r="V1554" i="1" a="1"/>
  <c r="V1554" i="1" s="1"/>
  <c r="V1556" i="1" a="1"/>
  <c r="V1556" i="1" s="1"/>
  <c r="V1558" i="1" a="1"/>
  <c r="V1558" i="1" s="1"/>
  <c r="V1560" i="1" a="1"/>
  <c r="V1560" i="1" s="1"/>
  <c r="V1562" i="1" a="1"/>
  <c r="V1562" i="1" s="1"/>
  <c r="V1564" i="1" a="1"/>
  <c r="V1564" i="1" s="1"/>
  <c r="V1566" i="1" a="1"/>
  <c r="V1566" i="1" s="1"/>
  <c r="V1568" i="1" a="1"/>
  <c r="V1568" i="1" s="1"/>
  <c r="V1569" i="1" a="1"/>
  <c r="V1569" i="1" s="1"/>
  <c r="V1576" i="1" a="1"/>
  <c r="V1576" i="1" s="1"/>
  <c r="V1577" i="1" a="1"/>
  <c r="V1577" i="1" s="1"/>
  <c r="V1592" i="1" a="1"/>
  <c r="V1592" i="1" s="1"/>
  <c r="V1593" i="1" a="1"/>
  <c r="V1593" i="1" s="1"/>
  <c r="V1657" i="1" a="1"/>
  <c r="V1657" i="1" s="1"/>
  <c r="V1669" i="1" a="1"/>
  <c r="V1669" i="1" s="1"/>
  <c r="V1671" i="1" a="1"/>
  <c r="V1671" i="1" s="1"/>
  <c r="V1682" i="1" a="1"/>
  <c r="V1682" i="1" s="1"/>
  <c r="V1683" i="1" a="1"/>
  <c r="V1683" i="1" s="1"/>
  <c r="V1404" i="1" a="1"/>
  <c r="V1404" i="1" s="1"/>
  <c r="V1527" i="1" a="1"/>
  <c r="V1527" i="1" s="1"/>
  <c r="V1530" i="1" a="1"/>
  <c r="V1530" i="1" s="1"/>
  <c r="V1545" i="1" a="1"/>
  <c r="V1545" i="1" s="1"/>
  <c r="V1547" i="1" a="1"/>
  <c r="V1547" i="1" s="1"/>
  <c r="V1570" i="1" a="1"/>
  <c r="V1570" i="1" s="1"/>
  <c r="V1571" i="1" a="1"/>
  <c r="V1571" i="1" s="1"/>
  <c r="V1578" i="1" a="1"/>
  <c r="V1578" i="1" s="1"/>
  <c r="V1579" i="1" a="1"/>
  <c r="V1579" i="1" s="1"/>
  <c r="V1594" i="1" a="1"/>
  <c r="V1594" i="1" s="1"/>
  <c r="V1607" i="1" a="1"/>
  <c r="V1607" i="1" s="1"/>
  <c r="V1608" i="1" a="1"/>
  <c r="V1608" i="1" s="1"/>
  <c r="V1609" i="1" a="1"/>
  <c r="V1609" i="1" s="1"/>
  <c r="V1610" i="1" a="1"/>
  <c r="V1610" i="1" s="1"/>
  <c r="V1623" i="1" a="1"/>
  <c r="V1623" i="1" s="1"/>
  <c r="V1624" i="1" a="1"/>
  <c r="V1624" i="1" s="1"/>
  <c r="V1625" i="1" a="1"/>
  <c r="V1625" i="1" s="1"/>
  <c r="V1626" i="1" a="1"/>
  <c r="V1626" i="1" s="1"/>
  <c r="V1639" i="1" a="1"/>
  <c r="V1639" i="1" s="1"/>
  <c r="V1640" i="1" a="1"/>
  <c r="V1640" i="1" s="1"/>
  <c r="V1641" i="1" a="1"/>
  <c r="V1641" i="1" s="1"/>
  <c r="V1642" i="1" a="1"/>
  <c r="V1642" i="1" s="1"/>
  <c r="V1654" i="1" a="1"/>
  <c r="V1654" i="1" s="1"/>
  <c r="V1656" i="1" a="1"/>
  <c r="V1656" i="1" s="1"/>
  <c r="V1668" i="1" a="1"/>
  <c r="V1668" i="1" s="1"/>
  <c r="V1681" i="1" a="1"/>
  <c r="V1681" i="1" s="1"/>
  <c r="V1693" i="1" a="1"/>
  <c r="V1693" i="1" s="1"/>
  <c r="V1695" i="1" a="1"/>
  <c r="V1695" i="1" s="1"/>
  <c r="V1526" i="1" a="1"/>
  <c r="V1526" i="1" s="1"/>
  <c r="V1582" i="1" a="1"/>
  <c r="V1582" i="1" s="1"/>
  <c r="V1583" i="1" a="1"/>
  <c r="V1583" i="1" s="1"/>
  <c r="V1596" i="1" a="1"/>
  <c r="V1596" i="1" s="1"/>
  <c r="V1597" i="1" a="1"/>
  <c r="V1597" i="1" s="1"/>
  <c r="V1598" i="1" a="1"/>
  <c r="V1598" i="1" s="1"/>
  <c r="V1611" i="1" a="1"/>
  <c r="V1611" i="1" s="1"/>
  <c r="V1612" i="1" a="1"/>
  <c r="V1612" i="1" s="1"/>
  <c r="V1613" i="1" a="1"/>
  <c r="V1613" i="1" s="1"/>
  <c r="V1614" i="1" a="1"/>
  <c r="V1614" i="1" s="1"/>
  <c r="V1627" i="1" a="1"/>
  <c r="V1627" i="1" s="1"/>
  <c r="V1628" i="1" a="1"/>
  <c r="V1628" i="1" s="1"/>
  <c r="V1629" i="1" a="1"/>
  <c r="V1629" i="1" s="1"/>
  <c r="V1630" i="1" a="1"/>
  <c r="V1630" i="1" s="1"/>
  <c r="V1643" i="1" a="1"/>
  <c r="V1643" i="1" s="1"/>
  <c r="V1644" i="1" a="1"/>
  <c r="V1644" i="1" s="1"/>
  <c r="V1645" i="1" a="1"/>
  <c r="V1645" i="1" s="1"/>
  <c r="V1646" i="1" a="1"/>
  <c r="V1646" i="1" s="1"/>
  <c r="V1652" i="1" a="1"/>
  <c r="V1652" i="1" s="1"/>
  <c r="V1514" i="1" a="1"/>
  <c r="V1514" i="1" s="1"/>
  <c r="V1572" i="1" a="1"/>
  <c r="V1572" i="1" s="1"/>
  <c r="V1575" i="1" a="1"/>
  <c r="V1575" i="1" s="1"/>
  <c r="V1692" i="1" a="1"/>
  <c r="V1692" i="1" s="1"/>
  <c r="V1700" i="1" a="1"/>
  <c r="V1700" i="1" s="1"/>
  <c r="V1701" i="1" a="1"/>
  <c r="V1701" i="1" s="1"/>
  <c r="V1714" i="1" a="1"/>
  <c r="V1714" i="1" s="1"/>
  <c r="V1715" i="1" a="1"/>
  <c r="V1715" i="1" s="1"/>
  <c r="V1733" i="1" a="1"/>
  <c r="V1733" i="1" s="1"/>
  <c r="V1758" i="1" a="1"/>
  <c r="V1758" i="1" s="1"/>
  <c r="V1759" i="1" a="1"/>
  <c r="V1759" i="1" s="1"/>
  <c r="V1774" i="1" a="1"/>
  <c r="V1774" i="1" s="1"/>
  <c r="V1775" i="1" a="1"/>
  <c r="V1775" i="1" s="1"/>
  <c r="V1791" i="1" a="1"/>
  <c r="V1791" i="1" s="1"/>
  <c r="C1791" i="14" s="1"/>
  <c r="V1802" i="1" a="1"/>
  <c r="V1802" i="1" s="1"/>
  <c r="V1813" i="1" a="1"/>
  <c r="V1813" i="1" s="1"/>
  <c r="V1815" i="1" a="1"/>
  <c r="V1815" i="1" s="1"/>
  <c r="V1816" i="1" a="1"/>
  <c r="V1816" i="1" s="1"/>
  <c r="V1820" i="1" a="1"/>
  <c r="V1820" i="1" s="1"/>
  <c r="V1821" i="1" a="1"/>
  <c r="V1821" i="1" s="1"/>
  <c r="V1825" i="1" a="1"/>
  <c r="V1825" i="1" s="1"/>
  <c r="V1826" i="1" a="1"/>
  <c r="V1826" i="1" s="1"/>
  <c r="V1827" i="1" a="1"/>
  <c r="V1827" i="1" s="1"/>
  <c r="V1828" i="1" a="1"/>
  <c r="V1828" i="1" s="1"/>
  <c r="V1830" i="1" a="1"/>
  <c r="V1830" i="1" s="1"/>
  <c r="V1843" i="1" a="1"/>
  <c r="V1843" i="1" s="1"/>
  <c r="V1844" i="1" a="1"/>
  <c r="V1844" i="1" s="1"/>
  <c r="V1845" i="1" a="1"/>
  <c r="V1845" i="1" s="1"/>
  <c r="V1858" i="1" a="1"/>
  <c r="V1858" i="1" s="1"/>
  <c r="V1859" i="1" a="1"/>
  <c r="V1859" i="1" s="1"/>
  <c r="V1860" i="1" a="1"/>
  <c r="V1860" i="1" s="1"/>
  <c r="V1861" i="1" a="1"/>
  <c r="V1861" i="1" s="1"/>
  <c r="V1875" i="1" a="1"/>
  <c r="V1875" i="1" s="1"/>
  <c r="V1882" i="1" a="1"/>
  <c r="V1882" i="1" s="1"/>
  <c r="V1883" i="1" a="1"/>
  <c r="V1883" i="1" s="1"/>
  <c r="V1897" i="1" a="1"/>
  <c r="V1897" i="1" s="1"/>
  <c r="V1913" i="1" a="1"/>
  <c r="V1913" i="1" s="1"/>
  <c r="V1922" i="1" a="1"/>
  <c r="V1922" i="1" s="1"/>
  <c r="V1936" i="1" a="1"/>
  <c r="V1936" i="1" s="1"/>
  <c r="V1430" i="1" a="1"/>
  <c r="V1430" i="1" s="1"/>
  <c r="V1677" i="1" a="1"/>
  <c r="V1677" i="1" s="1"/>
  <c r="V1702" i="1" a="1"/>
  <c r="V1702" i="1" s="1"/>
  <c r="V1716" i="1" a="1"/>
  <c r="V1716" i="1" s="1"/>
  <c r="V1717" i="1" a="1"/>
  <c r="V1717" i="1" s="1"/>
  <c r="V1736" i="1" a="1"/>
  <c r="V1736" i="1" s="1"/>
  <c r="V1737" i="1" a="1"/>
  <c r="V1737" i="1" s="1"/>
  <c r="C1737" i="14" s="1"/>
  <c r="V1747" i="1" a="1"/>
  <c r="V1747" i="1" s="1"/>
  <c r="V1760" i="1" a="1"/>
  <c r="V1760" i="1" s="1"/>
  <c r="V1761" i="1" a="1"/>
  <c r="V1761" i="1" s="1"/>
  <c r="V1776" i="1" a="1"/>
  <c r="V1776" i="1" s="1"/>
  <c r="V1777" i="1" a="1"/>
  <c r="V1777" i="1" s="1"/>
  <c r="V1790" i="1" a="1"/>
  <c r="V1790" i="1" s="1"/>
  <c r="V1796" i="1" a="1"/>
  <c r="V1796" i="1" s="1"/>
  <c r="V1806" i="1" a="1"/>
  <c r="V1806" i="1" s="1"/>
  <c r="V1812" i="1" a="1"/>
  <c r="V1812" i="1" s="1"/>
  <c r="V1817" i="1" a="1"/>
  <c r="V1817" i="1" s="1"/>
  <c r="V1818" i="1" a="1"/>
  <c r="V1818" i="1" s="1"/>
  <c r="V1819" i="1" a="1"/>
  <c r="V1819" i="1" s="1"/>
  <c r="V1829" i="1" a="1"/>
  <c r="V1829" i="1" s="1"/>
  <c r="V1831" i="1" a="1"/>
  <c r="V1831" i="1" s="1"/>
  <c r="V1832" i="1" a="1"/>
  <c r="V1832" i="1" s="1"/>
  <c r="V1838" i="1" a="1"/>
  <c r="V1838" i="1" s="1"/>
  <c r="V1846" i="1" a="1"/>
  <c r="V1846" i="1" s="1"/>
  <c r="V1847" i="1" a="1"/>
  <c r="V1847" i="1" s="1"/>
  <c r="V1862" i="1" a="1"/>
  <c r="V1862" i="1" s="1"/>
  <c r="V1863" i="1" a="1"/>
  <c r="V1863" i="1" s="1"/>
  <c r="V1870" i="1" a="1"/>
  <c r="V1870" i="1" s="1"/>
  <c r="V1884" i="1" a="1"/>
  <c r="V1884" i="1" s="1"/>
  <c r="V1885" i="1" a="1"/>
  <c r="V1885" i="1" s="1"/>
  <c r="V1898" i="1" a="1"/>
  <c r="V1898" i="1" s="1"/>
  <c r="V1899" i="1" a="1"/>
  <c r="V1899" i="1" s="1"/>
  <c r="V1900" i="1" a="1"/>
  <c r="V1900" i="1" s="1"/>
  <c r="V1901" i="1" a="1"/>
  <c r="V1901" i="1" s="1"/>
  <c r="V1923" i="1" a="1"/>
  <c r="V1923" i="1" s="1"/>
  <c r="V1937" i="1" a="1"/>
  <c r="V1937" i="1" s="1"/>
  <c r="V1580" i="1" a="1"/>
  <c r="V1580" i="1" s="1"/>
  <c r="V1678" i="1" a="1"/>
  <c r="V1678" i="1" s="1"/>
  <c r="V1691" i="1" a="1"/>
  <c r="V1691" i="1" s="1"/>
  <c r="V1703" i="1" a="1"/>
  <c r="V1703" i="1" s="1"/>
  <c r="V1704" i="1" a="1"/>
  <c r="V1704" i="1" s="1"/>
  <c r="V1705" i="1" a="1"/>
  <c r="V1705" i="1" s="1"/>
  <c r="V1706" i="1" a="1"/>
  <c r="V1706" i="1" s="1"/>
  <c r="V1708" i="1" a="1"/>
  <c r="V1708" i="1" s="1"/>
  <c r="V1710" i="1" a="1"/>
  <c r="V1710" i="1" s="1"/>
  <c r="V1718" i="1" a="1"/>
  <c r="V1718" i="1" s="1"/>
  <c r="V1719" i="1" a="1"/>
  <c r="V1719" i="1" s="1"/>
  <c r="V1725" i="1" a="1"/>
  <c r="V1725" i="1" s="1"/>
  <c r="V1727" i="1" a="1"/>
  <c r="V1727" i="1" s="1"/>
  <c r="V1729" i="1" a="1"/>
  <c r="V1729" i="1" s="1"/>
  <c r="V1746" i="1" a="1"/>
  <c r="V1746" i="1" s="1"/>
  <c r="V1748" i="1" a="1"/>
  <c r="V1748" i="1" s="1"/>
  <c r="V1762" i="1" a="1"/>
  <c r="V1762" i="1" s="1"/>
  <c r="V1763" i="1" a="1"/>
  <c r="V1763" i="1" s="1"/>
  <c r="V1778" i="1" a="1"/>
  <c r="V1778" i="1" s="1"/>
  <c r="V1779" i="1" a="1"/>
  <c r="V1779" i="1" s="1"/>
  <c r="V1788" i="1" a="1"/>
  <c r="V1788" i="1" s="1"/>
  <c r="V1789" i="1" a="1"/>
  <c r="V1789" i="1" s="1"/>
  <c r="V1801" i="1" a="1"/>
  <c r="V1801" i="1" s="1"/>
  <c r="V1805" i="1" a="1"/>
  <c r="V1805" i="1" s="1"/>
  <c r="V1809" i="1" a="1"/>
  <c r="V1809" i="1" s="1"/>
  <c r="V1833" i="1" a="1"/>
  <c r="V1833" i="1" s="1"/>
  <c r="V1839" i="1" a="1"/>
  <c r="V1839" i="1" s="1"/>
  <c r="V1848" i="1" a="1"/>
  <c r="V1848" i="1" s="1"/>
  <c r="V1864" i="1" a="1"/>
  <c r="V1864" i="1" s="1"/>
  <c r="V1871" i="1" a="1"/>
  <c r="V1871" i="1" s="1"/>
  <c r="V1876" i="1" a="1"/>
  <c r="V1876" i="1" s="1"/>
  <c r="V1886" i="1" a="1"/>
  <c r="V1886" i="1" s="1"/>
  <c r="V1887" i="1" a="1"/>
  <c r="V1887" i="1" s="1"/>
  <c r="V1902" i="1" a="1"/>
  <c r="V1902" i="1" s="1"/>
  <c r="V1903" i="1" a="1"/>
  <c r="V1903" i="1" s="1"/>
  <c r="V1914" i="1" a="1"/>
  <c r="V1914" i="1" s="1"/>
  <c r="V1924" i="1" a="1"/>
  <c r="V1924" i="1" s="1"/>
  <c r="V1925" i="1" a="1"/>
  <c r="V1925" i="1" s="1"/>
  <c r="V1938" i="1" a="1"/>
  <c r="V1938" i="1" s="1"/>
  <c r="V1939" i="1" a="1"/>
  <c r="V1939" i="1" s="1"/>
  <c r="V1412" i="1" a="1"/>
  <c r="V1412" i="1" s="1"/>
  <c r="V1542" i="1" a="1"/>
  <c r="V1542" i="1" s="1"/>
  <c r="V1546" i="1" a="1"/>
  <c r="V1546" i="1" s="1"/>
  <c r="V1653" i="1" a="1"/>
  <c r="V1653" i="1" s="1"/>
  <c r="V1665" i="1" a="1"/>
  <c r="V1665" i="1" s="1"/>
  <c r="V1690" i="1" a="1"/>
  <c r="V1690" i="1" s="1"/>
  <c r="V1720" i="1" a="1"/>
  <c r="V1720" i="1" s="1"/>
  <c r="V1721" i="1" a="1"/>
  <c r="V1721" i="1" s="1"/>
  <c r="V1732" i="1" a="1"/>
  <c r="V1732" i="1" s="1"/>
  <c r="V1745" i="1" a="1"/>
  <c r="V1745" i="1" s="1"/>
  <c r="V1749" i="1" a="1"/>
  <c r="V1749" i="1" s="1"/>
  <c r="V1750" i="1" a="1"/>
  <c r="V1750" i="1" s="1"/>
  <c r="V1764" i="1" a="1"/>
  <c r="V1764" i="1" s="1"/>
  <c r="V1765" i="1" a="1"/>
  <c r="V1765" i="1" s="1"/>
  <c r="V1780" i="1" a="1"/>
  <c r="V1780" i="1" s="1"/>
  <c r="V1781" i="1" a="1"/>
  <c r="V1781" i="1" s="1"/>
  <c r="V1785" i="1" a="1"/>
  <c r="V1785" i="1" s="1"/>
  <c r="V1786" i="1" a="1"/>
  <c r="V1786" i="1" s="1"/>
  <c r="V1787" i="1" a="1"/>
  <c r="V1787" i="1" s="1"/>
  <c r="V1795" i="1" a="1"/>
  <c r="V1795" i="1" s="1"/>
  <c r="V1834" i="1" a="1"/>
  <c r="V1834" i="1" s="1"/>
  <c r="V1849" i="1" a="1"/>
  <c r="V1849" i="1" s="1"/>
  <c r="V1865" i="1" a="1"/>
  <c r="V1865" i="1" s="1"/>
  <c r="V1877" i="1" a="1"/>
  <c r="V1877" i="1" s="1"/>
  <c r="V1888" i="1" a="1"/>
  <c r="V1888" i="1" s="1"/>
  <c r="V1904" i="1" a="1"/>
  <c r="V1904" i="1" s="1"/>
  <c r="V1539" i="1" a="1"/>
  <c r="V1539" i="1" s="1"/>
  <c r="V1666" i="1" a="1"/>
  <c r="V1666" i="1" s="1"/>
  <c r="V1697" i="1" a="1"/>
  <c r="V1697" i="1" s="1"/>
  <c r="V1699" i="1" a="1"/>
  <c r="V1699" i="1" s="1"/>
  <c r="V1722" i="1" a="1"/>
  <c r="V1722" i="1" s="1"/>
  <c r="V1723" i="1" a="1"/>
  <c r="V1723" i="1" s="1"/>
  <c r="V1735" i="1" a="1"/>
  <c r="V1735" i="1" s="1"/>
  <c r="V1742" i="1" a="1"/>
  <c r="V1742" i="1" s="1"/>
  <c r="V1743" i="1" a="1"/>
  <c r="V1743" i="1" s="1"/>
  <c r="B1743" i="14" s="1"/>
  <c r="V1744" i="1" a="1"/>
  <c r="V1744" i="1" s="1"/>
  <c r="V1751" i="1" a="1"/>
  <c r="V1751" i="1" s="1"/>
  <c r="V1752" i="1" a="1"/>
  <c r="V1752" i="1" s="1"/>
  <c r="V1766" i="1" a="1"/>
  <c r="V1766" i="1" s="1"/>
  <c r="V1767" i="1" a="1"/>
  <c r="V1767" i="1" s="1"/>
  <c r="V1782" i="1" a="1"/>
  <c r="V1782" i="1" s="1"/>
  <c r="V1783" i="1" a="1"/>
  <c r="V1783" i="1" s="1"/>
  <c r="V1794" i="1" a="1"/>
  <c r="V1794" i="1" s="1"/>
  <c r="V1799" i="1" a="1"/>
  <c r="V1799" i="1" s="1"/>
  <c r="V1800" i="1" a="1"/>
  <c r="V1800" i="1" s="1"/>
  <c r="V1804" i="1" a="1"/>
  <c r="V1804" i="1" s="1"/>
  <c r="V1808" i="1" a="1"/>
  <c r="V1808" i="1" s="1"/>
  <c r="V1811" i="1" a="1"/>
  <c r="V1811" i="1" s="1"/>
  <c r="V1835" i="1" a="1"/>
  <c r="V1835" i="1" s="1"/>
  <c r="V1840" i="1" a="1"/>
  <c r="V1840" i="1" s="1"/>
  <c r="V1850" i="1" a="1"/>
  <c r="V1850" i="1" s="1"/>
  <c r="V1851" i="1" a="1"/>
  <c r="V1851" i="1" s="1"/>
  <c r="V1852" i="1" a="1"/>
  <c r="V1852" i="1" s="1"/>
  <c r="V1853" i="1" a="1"/>
  <c r="V1853" i="1" s="1"/>
  <c r="V1866" i="1" a="1"/>
  <c r="V1866" i="1" s="1"/>
  <c r="V1867" i="1" a="1"/>
  <c r="V1867" i="1" s="1"/>
  <c r="V1872" i="1" a="1"/>
  <c r="V1872" i="1" s="1"/>
  <c r="V1878" i="1" a="1"/>
  <c r="V1878" i="1" s="1"/>
  <c r="V1889" i="1" a="1"/>
  <c r="V1889" i="1" s="1"/>
  <c r="V1905" i="1" a="1"/>
  <c r="V1905" i="1" s="1"/>
  <c r="V1916" i="1" a="1"/>
  <c r="V1916" i="1" s="1"/>
  <c r="V1917" i="1" a="1"/>
  <c r="V1917" i="1" s="1"/>
  <c r="V1928" i="1" a="1"/>
  <c r="V1928" i="1" s="1"/>
  <c r="V1573" i="1" a="1"/>
  <c r="V1573" i="1" s="1"/>
  <c r="V1655" i="1" a="1"/>
  <c r="V1655" i="1" s="1"/>
  <c r="V1679" i="1" a="1"/>
  <c r="V1679" i="1" s="1"/>
  <c r="V1724" i="1" a="1"/>
  <c r="V1724" i="1" s="1"/>
  <c r="V1731" i="1" a="1"/>
  <c r="V1731" i="1" s="1"/>
  <c r="V1740" i="1" a="1"/>
  <c r="V1740" i="1" s="1"/>
  <c r="V1753" i="1" a="1"/>
  <c r="V1753" i="1" s="1"/>
  <c r="V1768" i="1" a="1"/>
  <c r="V1768" i="1" s="1"/>
  <c r="V1769" i="1" a="1"/>
  <c r="V1769" i="1" s="1"/>
  <c r="V1784" i="1" a="1"/>
  <c r="V1784" i="1" s="1"/>
  <c r="V1854" i="1" a="1"/>
  <c r="V1854" i="1" s="1"/>
  <c r="V1855" i="1" a="1"/>
  <c r="V1855" i="1" s="1"/>
  <c r="B1855" i="14" s="1"/>
  <c r="V1873" i="1" a="1"/>
  <c r="V1873" i="1" s="1"/>
  <c r="V1879" i="1" a="1"/>
  <c r="V1879" i="1" s="1"/>
  <c r="V1890" i="1" a="1"/>
  <c r="V1890" i="1" s="1"/>
  <c r="V1891" i="1" a="1"/>
  <c r="V1891" i="1" s="1"/>
  <c r="V1892" i="1" a="1"/>
  <c r="V1892" i="1" s="1"/>
  <c r="V1893" i="1" a="1"/>
  <c r="V1893" i="1" s="1"/>
  <c r="V1906" i="1" a="1"/>
  <c r="V1906" i="1" s="1"/>
  <c r="V1907" i="1" a="1"/>
  <c r="V1907" i="1" s="1"/>
  <c r="V1908" i="1" a="1"/>
  <c r="V1908" i="1" s="1"/>
  <c r="V1909" i="1" a="1"/>
  <c r="V1909" i="1" s="1"/>
  <c r="V1918" i="1" a="1"/>
  <c r="V1918" i="1" s="1"/>
  <c r="V1919" i="1" a="1"/>
  <c r="V1919" i="1" s="1"/>
  <c r="V1929" i="1" a="1"/>
  <c r="V1929" i="1" s="1"/>
  <c r="V1941" i="1" a="1"/>
  <c r="V1941" i="1" s="1"/>
  <c r="V1506" i="1" a="1"/>
  <c r="V1506" i="1" s="1"/>
  <c r="V1581" i="1" a="1"/>
  <c r="V1581" i="1" s="1"/>
  <c r="V1698" i="1" a="1"/>
  <c r="V1698" i="1" s="1"/>
  <c r="V1712" i="1" a="1"/>
  <c r="V1712" i="1" s="1"/>
  <c r="V1713" i="1" a="1"/>
  <c r="V1713" i="1" s="1"/>
  <c r="V1730" i="1" a="1"/>
  <c r="V1730" i="1" s="1"/>
  <c r="V1738" i="1" a="1"/>
  <c r="V1738" i="1" s="1"/>
  <c r="V1757" i="1" a="1"/>
  <c r="V1757" i="1" s="1"/>
  <c r="V1772" i="1" a="1"/>
  <c r="V1772" i="1" s="1"/>
  <c r="V1773" i="1" a="1"/>
  <c r="V1773" i="1" s="1"/>
  <c r="B1773" i="14" s="1"/>
  <c r="V1792" i="1" a="1"/>
  <c r="V1792" i="1" s="1"/>
  <c r="V1797" i="1" a="1"/>
  <c r="V1797" i="1" s="1"/>
  <c r="V1807" i="1" a="1"/>
  <c r="V1807" i="1" s="1"/>
  <c r="V1810" i="1" a="1"/>
  <c r="V1810" i="1" s="1"/>
  <c r="V1814" i="1" a="1"/>
  <c r="V1814" i="1" s="1"/>
  <c r="V1822" i="1" a="1"/>
  <c r="V1822" i="1" s="1"/>
  <c r="V1823" i="1" a="1"/>
  <c r="V1823" i="1" s="1"/>
  <c r="V1824" i="1" a="1"/>
  <c r="V1824" i="1" s="1"/>
  <c r="V1837" i="1" a="1"/>
  <c r="V1837" i="1" s="1"/>
  <c r="V1842" i="1" a="1"/>
  <c r="V1842" i="1" s="1"/>
  <c r="V1857" i="1" a="1"/>
  <c r="V1857" i="1" s="1"/>
  <c r="V1869" i="1" a="1"/>
  <c r="V1869" i="1" s="1"/>
  <c r="V1874" i="1" a="1"/>
  <c r="V1874" i="1" s="1"/>
  <c r="V1881" i="1" a="1"/>
  <c r="V1881" i="1" s="1"/>
  <c r="V1896" i="1" a="1"/>
  <c r="V1896" i="1" s="1"/>
  <c r="V1912" i="1" a="1"/>
  <c r="V1912" i="1" s="1"/>
  <c r="V1921" i="1" a="1"/>
  <c r="V1921" i="1" s="1"/>
  <c r="V1934" i="1" a="1"/>
  <c r="V1934" i="1" s="1"/>
  <c r="V1935" i="1" a="1"/>
  <c r="V1935" i="1" s="1"/>
  <c r="V1741" i="1" a="1"/>
  <c r="V1741" i="1" s="1"/>
  <c r="V1836" i="1" a="1"/>
  <c r="V1836" i="1" s="1"/>
  <c r="V1894" i="1" a="1"/>
  <c r="V1894" i="1" s="1"/>
  <c r="V1932" i="1" a="1"/>
  <c r="V1932" i="1" s="1"/>
  <c r="V1948" i="1" a="1"/>
  <c r="V1948" i="1" s="1"/>
  <c r="B1948" i="14" s="1"/>
  <c r="V1960" i="1" a="1"/>
  <c r="V1960" i="1" s="1"/>
  <c r="V1968" i="1" a="1"/>
  <c r="V1968" i="1" s="1"/>
  <c r="V1972" i="1" a="1"/>
  <c r="V1972" i="1" s="1"/>
  <c r="V1973" i="1" a="1"/>
  <c r="V1973" i="1" s="1"/>
  <c r="V1974" i="1" a="1"/>
  <c r="V1974" i="1" s="1"/>
  <c r="V1976" i="1" a="1"/>
  <c r="V1976" i="1" s="1"/>
  <c r="V1977" i="1" a="1"/>
  <c r="V1977" i="1" s="1"/>
  <c r="V1979" i="1" a="1"/>
  <c r="V1979" i="1" s="1"/>
  <c r="V1980" i="1" a="1"/>
  <c r="V1980" i="1" s="1"/>
  <c r="V1991" i="1" a="1"/>
  <c r="V1991" i="1" s="1"/>
  <c r="V1992" i="1" a="1"/>
  <c r="V1992" i="1" s="1"/>
  <c r="V1993" i="1" a="1"/>
  <c r="V1993" i="1" s="1"/>
  <c r="V1994" i="1" a="1"/>
  <c r="V1994" i="1" s="1"/>
  <c r="V2010" i="1" a="1"/>
  <c r="V2010" i="1" s="1"/>
  <c r="V2011" i="1" a="1"/>
  <c r="V2011" i="1" s="1"/>
  <c r="V2018" i="1" a="1"/>
  <c r="V2018" i="1" s="1"/>
  <c r="C2018" i="14" s="1"/>
  <c r="V2030" i="1" a="1"/>
  <c r="V2030" i="1" s="1"/>
  <c r="V2031" i="1" a="1"/>
  <c r="V2031" i="1" s="1"/>
  <c r="V2032" i="1" a="1"/>
  <c r="V2032" i="1" s="1"/>
  <c r="V1726" i="1" a="1"/>
  <c r="V1726" i="1" s="1"/>
  <c r="V1754" i="1" a="1"/>
  <c r="V1754" i="1" s="1"/>
  <c r="V1880" i="1" a="1"/>
  <c r="V1880" i="1" s="1"/>
  <c r="V1910" i="1" a="1"/>
  <c r="V1910" i="1" s="1"/>
  <c r="V1949" i="1" a="1"/>
  <c r="V1949" i="1" s="1"/>
  <c r="V1961" i="1" a="1"/>
  <c r="V1961" i="1" s="1"/>
  <c r="V1969" i="1" a="1"/>
  <c r="V1969" i="1" s="1"/>
  <c r="V1970" i="1" a="1"/>
  <c r="V1970" i="1" s="1"/>
  <c r="V1971" i="1" a="1"/>
  <c r="V1971" i="1" s="1"/>
  <c r="V1978" i="1" a="1"/>
  <c r="V1978" i="1" s="1"/>
  <c r="V1990" i="1" a="1"/>
  <c r="V1990" i="1" s="1"/>
  <c r="V2019" i="1" a="1"/>
  <c r="V2019" i="1" s="1"/>
  <c r="V2033" i="1" a="1"/>
  <c r="V2033" i="1" s="1"/>
  <c r="V1728" i="1" a="1"/>
  <c r="V1728" i="1" s="1"/>
  <c r="V1770" i="1" a="1"/>
  <c r="V1770" i="1" s="1"/>
  <c r="V1841" i="1" a="1"/>
  <c r="V1841" i="1" s="1"/>
  <c r="V1933" i="1" a="1"/>
  <c r="V1933" i="1" s="1"/>
  <c r="V1940" i="1" a="1"/>
  <c r="V1940" i="1" s="1"/>
  <c r="V1942" i="1" a="1"/>
  <c r="V1942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89" i="1" a="1"/>
  <c r="V1989" i="1" s="1"/>
  <c r="V2012" i="1" a="1"/>
  <c r="V2012" i="1" s="1"/>
  <c r="V2013" i="1" a="1"/>
  <c r="V2013" i="1" s="1"/>
  <c r="V2020" i="1" a="1"/>
  <c r="V2020" i="1" s="1"/>
  <c r="V2021" i="1" a="1"/>
  <c r="V2021" i="1" s="1"/>
  <c r="V2034" i="1" a="1"/>
  <c r="V2034" i="1" s="1"/>
  <c r="V2035" i="1" a="1"/>
  <c r="V2035" i="1" s="1"/>
  <c r="V2036" i="1" a="1"/>
  <c r="V2036" i="1" s="1"/>
  <c r="V1756" i="1" a="1"/>
  <c r="V1756" i="1" s="1"/>
  <c r="V1868" i="1" a="1"/>
  <c r="V1868" i="1" s="1"/>
  <c r="V1915" i="1" a="1"/>
  <c r="V1915" i="1" s="1"/>
  <c r="V1926" i="1" a="1"/>
  <c r="V1926" i="1" s="1"/>
  <c r="V1943" i="1" a="1"/>
  <c r="V1943" i="1" s="1"/>
  <c r="V1955" i="1" a="1"/>
  <c r="V1955" i="1" s="1"/>
  <c r="V1962" i="1" a="1"/>
  <c r="V1962" i="1" s="1"/>
  <c r="V1963" i="1" a="1"/>
  <c r="V1963" i="1" s="1"/>
  <c r="V1988" i="1" a="1"/>
  <c r="V1988" i="1" s="1"/>
  <c r="V1999" i="1" a="1"/>
  <c r="V1999" i="1" s="1"/>
  <c r="V2000" i="1" a="1"/>
  <c r="V2000" i="1" s="1"/>
  <c r="V2001" i="1" a="1"/>
  <c r="V2001" i="1" s="1"/>
  <c r="V2002" i="1" a="1"/>
  <c r="V2002" i="1" s="1"/>
  <c r="B2002" i="14" s="1"/>
  <c r="V2003" i="1" a="1"/>
  <c r="V2003" i="1" s="1"/>
  <c r="V2014" i="1" a="1"/>
  <c r="V2014" i="1" s="1"/>
  <c r="V2037" i="1" a="1"/>
  <c r="V2037" i="1" s="1"/>
  <c r="V1595" i="1" a="1"/>
  <c r="V1595" i="1" s="1"/>
  <c r="V1707" i="1" a="1"/>
  <c r="V1707" i="1" s="1"/>
  <c r="V1930" i="1" a="1"/>
  <c r="V1930" i="1" s="1"/>
  <c r="V1944" i="1" a="1"/>
  <c r="V1944" i="1" s="1"/>
  <c r="V1956" i="1" a="1"/>
  <c r="V1956" i="1" s="1"/>
  <c r="V1709" i="1" a="1"/>
  <c r="V1709" i="1" s="1"/>
  <c r="V1793" i="1" a="1"/>
  <c r="V1793" i="1" s="1"/>
  <c r="V1798" i="1" a="1"/>
  <c r="V1798" i="1" s="1"/>
  <c r="V1803" i="1" a="1"/>
  <c r="V1803" i="1" s="1"/>
  <c r="V1895" i="1" a="1"/>
  <c r="V1895" i="1" s="1"/>
  <c r="V1927" i="1" a="1"/>
  <c r="V1927" i="1" s="1"/>
  <c r="V1945" i="1" a="1"/>
  <c r="V1945" i="1" s="1"/>
  <c r="V1957" i="1" a="1"/>
  <c r="V1957" i="1" s="1"/>
  <c r="V1964" i="1" a="1"/>
  <c r="V1964" i="1" s="1"/>
  <c r="V1965" i="1" a="1"/>
  <c r="V1965" i="1" s="1"/>
  <c r="V1983" i="1" a="1"/>
  <c r="V1983" i="1" s="1"/>
  <c r="V1984" i="1" a="1"/>
  <c r="V1984" i="1" s="1"/>
  <c r="V1985" i="1" a="1"/>
  <c r="V1985" i="1" s="1"/>
  <c r="V1986" i="1" a="1"/>
  <c r="V1986" i="1" s="1"/>
  <c r="V1997" i="1" a="1"/>
  <c r="V1997" i="1" s="1"/>
  <c r="V2006" i="1" a="1"/>
  <c r="V2006" i="1" s="1"/>
  <c r="V2007" i="1" a="1"/>
  <c r="V2007" i="1" s="1"/>
  <c r="V2016" i="1" a="1"/>
  <c r="V2016" i="1" s="1"/>
  <c r="V2025" i="1" a="1"/>
  <c r="V2025" i="1" s="1"/>
  <c r="V1667" i="1" a="1"/>
  <c r="V1667" i="1" s="1"/>
  <c r="V1680" i="1" a="1"/>
  <c r="V1680" i="1" s="1"/>
  <c r="V1711" i="1" a="1"/>
  <c r="V1711" i="1" s="1"/>
  <c r="V1734" i="1" a="1"/>
  <c r="V1734" i="1" s="1"/>
  <c r="V1739" i="1" a="1"/>
  <c r="V1739" i="1" s="1"/>
  <c r="V1755" i="1" a="1"/>
  <c r="V1755" i="1" s="1"/>
  <c r="V1856" i="1" a="1"/>
  <c r="V1856" i="1" s="1"/>
  <c r="V1911" i="1" a="1"/>
  <c r="V1911" i="1" s="1"/>
  <c r="V1920" i="1" a="1"/>
  <c r="V1920" i="1" s="1"/>
  <c r="V1931" i="1" a="1"/>
  <c r="V1931" i="1" s="1"/>
  <c r="V1946" i="1" a="1"/>
  <c r="V1946" i="1" s="1"/>
  <c r="V1958" i="1" a="1"/>
  <c r="V1958" i="1" s="1"/>
  <c r="V1959" i="1" a="1"/>
  <c r="V1959" i="1" s="1"/>
  <c r="B1959" i="14" s="1"/>
  <c r="V1966" i="1" a="1"/>
  <c r="V1966" i="1" s="1"/>
  <c r="V1982" i="1" a="1"/>
  <c r="V1982" i="1" s="1"/>
  <c r="V1996" i="1" a="1"/>
  <c r="V1996" i="1" s="1"/>
  <c r="V2008" i="1" a="1"/>
  <c r="V2008" i="1" s="1"/>
  <c r="V2017" i="1" a="1"/>
  <c r="V2017" i="1" s="1"/>
  <c r="V2026" i="1" a="1"/>
  <c r="V2026" i="1" s="1"/>
  <c r="V2027" i="1" a="1"/>
  <c r="V2027" i="1" s="1"/>
  <c r="V2028" i="1" a="1"/>
  <c r="V2028" i="1" s="1"/>
  <c r="O9" i="1" a="1"/>
  <c r="O9" i="1" s="1"/>
  <c r="O14" i="1" a="1"/>
  <c r="O14" i="1" s="1"/>
  <c r="O15" i="1" a="1"/>
  <c r="O15" i="1" s="1"/>
  <c r="O16" i="1" a="1"/>
  <c r="O16" i="1" s="1"/>
  <c r="O18" i="1" a="1"/>
  <c r="O18" i="1" s="1"/>
  <c r="O5" i="1" a="1"/>
  <c r="O5" i="1" s="1"/>
  <c r="O11" i="1" a="1"/>
  <c r="O11" i="1" s="1"/>
  <c r="O8" i="1" a="1"/>
  <c r="O8" i="1" s="1"/>
  <c r="O13" i="1" a="1"/>
  <c r="O13" i="1" s="1"/>
  <c r="O7" i="1" a="1"/>
  <c r="O7" i="1" s="1"/>
  <c r="O4" i="1" a="1"/>
  <c r="O4" i="1" s="1"/>
  <c r="O10" i="1" a="1"/>
  <c r="O10" i="1" s="1"/>
  <c r="O17" i="1" a="1"/>
  <c r="O17" i="1" s="1"/>
  <c r="O19" i="1" a="1"/>
  <c r="O19" i="1" s="1"/>
  <c r="O21" i="1" a="1"/>
  <c r="O21" i="1" s="1"/>
  <c r="O29" i="1" a="1"/>
  <c r="O29" i="1" s="1"/>
  <c r="B29" i="14" s="1"/>
  <c r="O3" i="1" a="1"/>
  <c r="O3" i="1" s="1"/>
  <c r="O31" i="1" a="1"/>
  <c r="O31" i="1" s="1"/>
  <c r="O36" i="1" a="1"/>
  <c r="O36" i="1" s="1"/>
  <c r="O28" i="1" a="1"/>
  <c r="O28" i="1" s="1"/>
  <c r="O12" i="1" a="1"/>
  <c r="O12" i="1" s="1"/>
  <c r="O33" i="1" a="1"/>
  <c r="O33" i="1" s="1"/>
  <c r="O34" i="1" a="1"/>
  <c r="O34" i="1" s="1"/>
  <c r="O20" i="1" a="1"/>
  <c r="O20" i="1" s="1"/>
  <c r="O27" i="1" a="1"/>
  <c r="O27" i="1" s="1"/>
  <c r="O30" i="1" a="1"/>
  <c r="O30" i="1" s="1"/>
  <c r="O32" i="1" a="1"/>
  <c r="O32" i="1" s="1"/>
  <c r="O25" i="1" a="1"/>
  <c r="O25" i="1" s="1"/>
  <c r="O6" i="1" a="1"/>
  <c r="O6" i="1" s="1"/>
  <c r="O22" i="1" a="1"/>
  <c r="O22" i="1" s="1"/>
  <c r="O38" i="1" a="1"/>
  <c r="O38" i="1" s="1"/>
  <c r="O49" i="1" a="1"/>
  <c r="O49" i="1" s="1"/>
  <c r="O50" i="1" a="1"/>
  <c r="O50" i="1" s="1"/>
  <c r="O35" i="1" a="1"/>
  <c r="O35" i="1" s="1"/>
  <c r="O45" i="1" a="1"/>
  <c r="O45" i="1" s="1"/>
  <c r="O24" i="1" a="1"/>
  <c r="O24" i="1" s="1"/>
  <c r="O42" i="1" a="1"/>
  <c r="O42" i="1" s="1"/>
  <c r="O43" i="1" a="1"/>
  <c r="O43" i="1" s="1"/>
  <c r="O44" i="1" a="1"/>
  <c r="O44" i="1" s="1"/>
  <c r="O48" i="1" a="1"/>
  <c r="O48" i="1" s="1"/>
  <c r="O26" i="1" a="1"/>
  <c r="O26" i="1" s="1"/>
  <c r="O47" i="1" a="1"/>
  <c r="O47" i="1" s="1"/>
  <c r="O23" i="1" a="1"/>
  <c r="O23" i="1" s="1"/>
  <c r="O37" i="1" a="1"/>
  <c r="O37" i="1" s="1"/>
  <c r="O40" i="1" a="1"/>
  <c r="O40" i="1" s="1"/>
  <c r="O51" i="1" a="1"/>
  <c r="O51" i="1" s="1"/>
  <c r="O52" i="1" a="1"/>
  <c r="O52" i="1" s="1"/>
  <c r="O53" i="1" a="1"/>
  <c r="O53" i="1" s="1"/>
  <c r="O56" i="1" a="1"/>
  <c r="O56" i="1" s="1"/>
  <c r="O58" i="1" a="1"/>
  <c r="O58" i="1" s="1"/>
  <c r="O41" i="1" a="1"/>
  <c r="O41" i="1" s="1"/>
  <c r="O60" i="1" a="1"/>
  <c r="O60" i="1" s="1"/>
  <c r="O62" i="1" a="1"/>
  <c r="O62" i="1" s="1"/>
  <c r="O64" i="1" a="1"/>
  <c r="O64" i="1" s="1"/>
  <c r="O66" i="1" a="1"/>
  <c r="O66" i="1" s="1"/>
  <c r="O68" i="1" a="1"/>
  <c r="O68" i="1" s="1"/>
  <c r="B68" i="14" s="1"/>
  <c r="O46" i="1" a="1"/>
  <c r="O46" i="1" s="1"/>
  <c r="O54" i="1" a="1"/>
  <c r="O54" i="1" s="1"/>
  <c r="O55" i="1" a="1"/>
  <c r="O55" i="1" s="1"/>
  <c r="O57" i="1" a="1"/>
  <c r="O57" i="1" s="1"/>
  <c r="O69" i="1" a="1"/>
  <c r="O69" i="1" s="1"/>
  <c r="O59" i="1" a="1"/>
  <c r="O59" i="1" s="1"/>
  <c r="O61" i="1" a="1"/>
  <c r="O61" i="1" s="1"/>
  <c r="O63" i="1" a="1"/>
  <c r="O63" i="1" s="1"/>
  <c r="O65" i="1" a="1"/>
  <c r="O65" i="1" s="1"/>
  <c r="O67" i="1" a="1"/>
  <c r="O67" i="1" s="1"/>
  <c r="O39" i="1" a="1"/>
  <c r="O39" i="1" s="1"/>
  <c r="O73" i="1" a="1"/>
  <c r="O73" i="1" s="1"/>
  <c r="O75" i="1" a="1"/>
  <c r="O75" i="1" s="1"/>
  <c r="O77" i="1" a="1"/>
  <c r="O77" i="1" s="1"/>
  <c r="O79" i="1" a="1"/>
  <c r="O79" i="1" s="1"/>
  <c r="O83" i="1" a="1"/>
  <c r="O83" i="1" s="1"/>
  <c r="C83" i="14" s="1"/>
  <c r="O84" i="1" a="1"/>
  <c r="O84" i="1" s="1"/>
  <c r="O85" i="1" a="1"/>
  <c r="O85" i="1" s="1"/>
  <c r="O71" i="1" a="1"/>
  <c r="O71" i="1" s="1"/>
  <c r="O86" i="1" a="1"/>
  <c r="O86" i="1" s="1"/>
  <c r="O80" i="1" a="1"/>
  <c r="O80" i="1" s="1"/>
  <c r="O91" i="1" a="1"/>
  <c r="O91" i="1" s="1"/>
  <c r="O78" i="1" a="1"/>
  <c r="O78" i="1" s="1"/>
  <c r="O81" i="1" a="1"/>
  <c r="O81" i="1" s="1"/>
  <c r="O82" i="1" a="1"/>
  <c r="O82" i="1" s="1"/>
  <c r="O99" i="1" a="1"/>
  <c r="O99" i="1" s="1"/>
  <c r="O101" i="1" a="1"/>
  <c r="O101" i="1" s="1"/>
  <c r="O103" i="1" a="1"/>
  <c r="O103" i="1" s="1"/>
  <c r="O105" i="1" a="1"/>
  <c r="O105" i="1" s="1"/>
  <c r="O107" i="1" a="1"/>
  <c r="O107" i="1" s="1"/>
  <c r="O109" i="1" a="1"/>
  <c r="O109" i="1" s="1"/>
  <c r="O111" i="1" a="1"/>
  <c r="O111" i="1" s="1"/>
  <c r="O72" i="1" a="1"/>
  <c r="O72" i="1" s="1"/>
  <c r="O95" i="1" a="1"/>
  <c r="O95" i="1" s="1"/>
  <c r="O96" i="1" a="1"/>
  <c r="O96" i="1" s="1"/>
  <c r="O74" i="1" a="1"/>
  <c r="O74" i="1" s="1"/>
  <c r="O89" i="1" a="1"/>
  <c r="O89" i="1" s="1"/>
  <c r="O90" i="1" a="1"/>
  <c r="O90" i="1" s="1"/>
  <c r="O94" i="1" a="1"/>
  <c r="O94" i="1" s="1"/>
  <c r="O97" i="1" a="1"/>
  <c r="O97" i="1" s="1"/>
  <c r="O117" i="1" a="1"/>
  <c r="O117" i="1" s="1"/>
  <c r="O70" i="1" a="1"/>
  <c r="O70" i="1" s="1"/>
  <c r="O88" i="1" a="1"/>
  <c r="O88" i="1" s="1"/>
  <c r="O93" i="1" a="1"/>
  <c r="O93" i="1" s="1"/>
  <c r="O98" i="1" a="1"/>
  <c r="O98" i="1" s="1"/>
  <c r="O100" i="1" a="1"/>
  <c r="O100" i="1" s="1"/>
  <c r="O102" i="1" a="1"/>
  <c r="O102" i="1" s="1"/>
  <c r="O104" i="1" a="1"/>
  <c r="O104" i="1" s="1"/>
  <c r="C104" i="14" s="1"/>
  <c r="O106" i="1" a="1"/>
  <c r="O106" i="1" s="1"/>
  <c r="O108" i="1" a="1"/>
  <c r="O108" i="1" s="1"/>
  <c r="O110" i="1" a="1"/>
  <c r="O110" i="1" s="1"/>
  <c r="O112" i="1" a="1"/>
  <c r="O112" i="1" s="1"/>
  <c r="O114" i="1" a="1"/>
  <c r="O114" i="1" s="1"/>
  <c r="O116" i="1" a="1"/>
  <c r="O116" i="1" s="1"/>
  <c r="O119" i="1" a="1"/>
  <c r="O119" i="1" s="1"/>
  <c r="O137" i="1" a="1"/>
  <c r="O137" i="1" s="1"/>
  <c r="O146" i="1" a="1"/>
  <c r="O146" i="1" s="1"/>
  <c r="O134" i="1" a="1"/>
  <c r="O134" i="1" s="1"/>
  <c r="O135" i="1" a="1"/>
  <c r="O135" i="1" s="1"/>
  <c r="O140" i="1" a="1"/>
  <c r="O140" i="1" s="1"/>
  <c r="O141" i="1" a="1"/>
  <c r="O141" i="1" s="1"/>
  <c r="O145" i="1" a="1"/>
  <c r="O145" i="1" s="1"/>
  <c r="O113" i="1" a="1"/>
  <c r="O113" i="1" s="1"/>
  <c r="O121" i="1" a="1"/>
  <c r="O121" i="1" s="1"/>
  <c r="O125" i="1" a="1"/>
  <c r="O125" i="1" s="1"/>
  <c r="O131" i="1" a="1"/>
  <c r="O131" i="1" s="1"/>
  <c r="O132" i="1" a="1"/>
  <c r="O132" i="1" s="1"/>
  <c r="O133" i="1" a="1"/>
  <c r="O133" i="1" s="1"/>
  <c r="O136" i="1" a="1"/>
  <c r="O136" i="1" s="1"/>
  <c r="O138" i="1" a="1"/>
  <c r="O138" i="1" s="1"/>
  <c r="O87" i="1" a="1"/>
  <c r="O87" i="1" s="1"/>
  <c r="O92" i="1" a="1"/>
  <c r="O92" i="1" s="1"/>
  <c r="O124" i="1" a="1"/>
  <c r="O124" i="1" s="1"/>
  <c r="O139" i="1" a="1"/>
  <c r="O139" i="1" s="1"/>
  <c r="O144" i="1" a="1"/>
  <c r="O144" i="1" s="1"/>
  <c r="O76" i="1" a="1"/>
  <c r="O76" i="1" s="1"/>
  <c r="O123" i="1" a="1"/>
  <c r="O123" i="1" s="1"/>
  <c r="O130" i="1" a="1"/>
  <c r="O130" i="1" s="1"/>
  <c r="O115" i="1" a="1"/>
  <c r="O115" i="1" s="1"/>
  <c r="O120" i="1" a="1"/>
  <c r="O120" i="1" s="1"/>
  <c r="O143" i="1" a="1"/>
  <c r="O143" i="1" s="1"/>
  <c r="O122" i="1" a="1"/>
  <c r="O122" i="1" s="1"/>
  <c r="O126" i="1" a="1"/>
  <c r="O126" i="1" s="1"/>
  <c r="O127" i="1" a="1"/>
  <c r="O127" i="1" s="1"/>
  <c r="O128" i="1" a="1"/>
  <c r="O128" i="1" s="1"/>
  <c r="O142" i="1" a="1"/>
  <c r="O142" i="1" s="1"/>
  <c r="O118" i="1" a="1"/>
  <c r="O118" i="1" s="1"/>
  <c r="O149" i="1" a="1"/>
  <c r="O149" i="1" s="1"/>
  <c r="B149" i="14" s="1"/>
  <c r="O171" i="1" a="1"/>
  <c r="O171" i="1" s="1"/>
  <c r="O147" i="1" a="1"/>
  <c r="O147" i="1" s="1"/>
  <c r="O148" i="1" a="1"/>
  <c r="O148" i="1" s="1"/>
  <c r="O150" i="1" a="1"/>
  <c r="O150" i="1" s="1"/>
  <c r="O154" i="1" a="1"/>
  <c r="O154" i="1" s="1"/>
  <c r="O151" i="1" a="1"/>
  <c r="O151" i="1" s="1"/>
  <c r="O153" i="1" a="1"/>
  <c r="O153" i="1" s="1"/>
  <c r="O157" i="1" a="1"/>
  <c r="O157" i="1" s="1"/>
  <c r="B157" i="14" s="1"/>
  <c r="O160" i="1" a="1"/>
  <c r="O160" i="1" s="1"/>
  <c r="O161" i="1" a="1"/>
  <c r="O161" i="1" s="1"/>
  <c r="O170" i="1" a="1"/>
  <c r="O170" i="1" s="1"/>
  <c r="O172" i="1" a="1"/>
  <c r="O172" i="1" s="1"/>
  <c r="O152" i="1" a="1"/>
  <c r="O152" i="1" s="1"/>
  <c r="O156" i="1" a="1"/>
  <c r="O156" i="1" s="1"/>
  <c r="O158" i="1" a="1"/>
  <c r="O158" i="1" s="1"/>
  <c r="O159" i="1" a="1"/>
  <c r="O159" i="1" s="1"/>
  <c r="C159" i="14" s="1"/>
  <c r="O162" i="1" a="1"/>
  <c r="O162" i="1" s="1"/>
  <c r="O163" i="1" a="1"/>
  <c r="O163" i="1" s="1"/>
  <c r="O165" i="1" a="1"/>
  <c r="O165" i="1" s="1"/>
  <c r="O168" i="1" a="1"/>
  <c r="O168" i="1" s="1"/>
  <c r="O169" i="1" a="1"/>
  <c r="O169" i="1" s="1"/>
  <c r="O129" i="1" a="1"/>
  <c r="O129" i="1" s="1"/>
  <c r="O164" i="1" a="1"/>
  <c r="O164" i="1" s="1"/>
  <c r="O174" i="1" a="1"/>
  <c r="O174" i="1" s="1"/>
  <c r="C174" i="14" s="1"/>
  <c r="O167" i="1" a="1"/>
  <c r="O167" i="1" s="1"/>
  <c r="O155" i="1" a="1"/>
  <c r="O155" i="1" s="1"/>
  <c r="O177" i="1" a="1"/>
  <c r="O177" i="1" s="1"/>
  <c r="O181" i="1" a="1"/>
  <c r="O181" i="1" s="1"/>
  <c r="O184" i="1" a="1"/>
  <c r="O184" i="1" s="1"/>
  <c r="O197" i="1" a="1"/>
  <c r="O197" i="1" s="1"/>
  <c r="O179" i="1" a="1"/>
  <c r="O179" i="1" s="1"/>
  <c r="O183" i="1" a="1"/>
  <c r="O183" i="1" s="1"/>
  <c r="O188" i="1" a="1"/>
  <c r="O188" i="1" s="1"/>
  <c r="O196" i="1" a="1"/>
  <c r="O196" i="1" s="1"/>
  <c r="O200" i="1" a="1"/>
  <c r="O200" i="1" s="1"/>
  <c r="O187" i="1" a="1"/>
  <c r="O187" i="1" s="1"/>
  <c r="O193" i="1" a="1"/>
  <c r="O193" i="1" s="1"/>
  <c r="O199" i="1" a="1"/>
  <c r="O199" i="1" s="1"/>
  <c r="O203" i="1" a="1"/>
  <c r="O203" i="1" s="1"/>
  <c r="O176" i="1" a="1"/>
  <c r="O176" i="1" s="1"/>
  <c r="O178" i="1" a="1"/>
  <c r="O178" i="1" s="1"/>
  <c r="O192" i="1" a="1"/>
  <c r="O192" i="1" s="1"/>
  <c r="O166" i="1" a="1"/>
  <c r="O166" i="1" s="1"/>
  <c r="O186" i="1" a="1"/>
  <c r="O186" i="1" s="1"/>
  <c r="O191" i="1" a="1"/>
  <c r="O191" i="1" s="1"/>
  <c r="O195" i="1" a="1"/>
  <c r="O195" i="1" s="1"/>
  <c r="O173" i="1" a="1"/>
  <c r="O173" i="1" s="1"/>
  <c r="O198" i="1" a="1"/>
  <c r="O198" i="1" s="1"/>
  <c r="O180" i="1" a="1"/>
  <c r="O180" i="1" s="1"/>
  <c r="O185" i="1" a="1"/>
  <c r="O185" i="1" s="1"/>
  <c r="O190" i="1" a="1"/>
  <c r="O190" i="1" s="1"/>
  <c r="O189" i="1" a="1"/>
  <c r="O189" i="1" s="1"/>
  <c r="O194" i="1" a="1"/>
  <c r="O194" i="1" s="1"/>
  <c r="O204" i="1" a="1"/>
  <c r="O204" i="1" s="1"/>
  <c r="O206" i="1" a="1"/>
  <c r="O206" i="1" s="1"/>
  <c r="O214" i="1" a="1"/>
  <c r="O214" i="1" s="1"/>
  <c r="O227" i="1" a="1"/>
  <c r="O227" i="1" s="1"/>
  <c r="O175" i="1" a="1"/>
  <c r="O175" i="1" s="1"/>
  <c r="O207" i="1" a="1"/>
  <c r="O207" i="1" s="1"/>
  <c r="O208" i="1" a="1"/>
  <c r="O208" i="1" s="1"/>
  <c r="O222" i="1" a="1"/>
  <c r="O222" i="1" s="1"/>
  <c r="O226" i="1" a="1"/>
  <c r="O226" i="1" s="1"/>
  <c r="O231" i="1" a="1"/>
  <c r="O231" i="1" s="1"/>
  <c r="O209" i="1" a="1"/>
  <c r="O209" i="1" s="1"/>
  <c r="C209" i="14" s="1"/>
  <c r="O210" i="1" a="1"/>
  <c r="O210" i="1" s="1"/>
  <c r="O212" i="1" a="1"/>
  <c r="O212" i="1" s="1"/>
  <c r="O213" i="1" a="1"/>
  <c r="O213" i="1" s="1"/>
  <c r="O221" i="1" a="1"/>
  <c r="O221" i="1" s="1"/>
  <c r="O230" i="1" a="1"/>
  <c r="O230" i="1" s="1"/>
  <c r="O215" i="1" a="1"/>
  <c r="O215" i="1" s="1"/>
  <c r="O216" i="1" a="1"/>
  <c r="O216" i="1" s="1"/>
  <c r="O217" i="1" a="1"/>
  <c r="O217" i="1" s="1"/>
  <c r="O218" i="1" a="1"/>
  <c r="O218" i="1" s="1"/>
  <c r="O220" i="1" a="1"/>
  <c r="O220" i="1" s="1"/>
  <c r="O225" i="1" a="1"/>
  <c r="O225" i="1" s="1"/>
  <c r="O219" i="1" a="1"/>
  <c r="O219" i="1" s="1"/>
  <c r="O224" i="1" a="1"/>
  <c r="O224" i="1" s="1"/>
  <c r="O228" i="1" a="1"/>
  <c r="O228" i="1" s="1"/>
  <c r="O229" i="1" a="1"/>
  <c r="O229" i="1" s="1"/>
  <c r="O233" i="1" a="1"/>
  <c r="O233" i="1" s="1"/>
  <c r="C233" i="14" s="1"/>
  <c r="O182" i="1" a="1"/>
  <c r="O182" i="1" s="1"/>
  <c r="O201" i="1" a="1"/>
  <c r="O201" i="1" s="1"/>
  <c r="O223" i="1" a="1"/>
  <c r="O223" i="1" s="1"/>
  <c r="O211" i="1" a="1"/>
  <c r="O211" i="1" s="1"/>
  <c r="O236" i="1" a="1"/>
  <c r="O236" i="1" s="1"/>
  <c r="O241" i="1" a="1"/>
  <c r="O241" i="1" s="1"/>
  <c r="O258" i="1" a="1"/>
  <c r="O258" i="1" s="1"/>
  <c r="O232" i="1" a="1"/>
  <c r="O232" i="1" s="1"/>
  <c r="O235" i="1" a="1"/>
  <c r="O235" i="1" s="1"/>
  <c r="O240" i="1" a="1"/>
  <c r="O240" i="1" s="1"/>
  <c r="O244" i="1" a="1"/>
  <c r="O244" i="1" s="1"/>
  <c r="O245" i="1" a="1"/>
  <c r="O245" i="1" s="1"/>
  <c r="O239" i="1" a="1"/>
  <c r="O239" i="1" s="1"/>
  <c r="O248" i="1" a="1"/>
  <c r="O248" i="1" s="1"/>
  <c r="O253" i="1" a="1"/>
  <c r="O253" i="1" s="1"/>
  <c r="O260" i="1" a="1"/>
  <c r="O260" i="1" s="1"/>
  <c r="O205" i="1" a="1"/>
  <c r="O205" i="1" s="1"/>
  <c r="O202" i="1" a="1"/>
  <c r="O202" i="1" s="1"/>
  <c r="O234" i="1" a="1"/>
  <c r="O234" i="1" s="1"/>
  <c r="O243" i="1" a="1"/>
  <c r="O243" i="1" s="1"/>
  <c r="O250" i="1" a="1"/>
  <c r="O250" i="1" s="1"/>
  <c r="O238" i="1" a="1"/>
  <c r="O238" i="1" s="1"/>
  <c r="O242" i="1" a="1"/>
  <c r="O242" i="1" s="1"/>
  <c r="O247" i="1" a="1"/>
  <c r="O247" i="1" s="1"/>
  <c r="B247" i="14" s="1"/>
  <c r="O251" i="1" a="1"/>
  <c r="O251" i="1" s="1"/>
  <c r="O252" i="1" a="1"/>
  <c r="O252" i="1" s="1"/>
  <c r="O256" i="1" a="1"/>
  <c r="O256" i="1" s="1"/>
  <c r="O259" i="1" a="1"/>
  <c r="O259" i="1" s="1"/>
  <c r="O237" i="1" a="1"/>
  <c r="O237" i="1" s="1"/>
  <c r="O246" i="1" a="1"/>
  <c r="O246" i="1" s="1"/>
  <c r="O255" i="1" a="1"/>
  <c r="O255" i="1" s="1"/>
  <c r="O280" i="1" a="1"/>
  <c r="O280" i="1" s="1"/>
  <c r="O281" i="1" a="1"/>
  <c r="O281" i="1" s="1"/>
  <c r="O285" i="1" a="1"/>
  <c r="O285" i="1" s="1"/>
  <c r="O261" i="1" a="1"/>
  <c r="O261" i="1" s="1"/>
  <c r="O271" i="1" a="1"/>
  <c r="O271" i="1" s="1"/>
  <c r="O279" i="1" a="1"/>
  <c r="O279" i="1" s="1"/>
  <c r="O284" i="1" a="1"/>
  <c r="O284" i="1" s="1"/>
  <c r="O257" i="1" a="1"/>
  <c r="O257" i="1" s="1"/>
  <c r="O265" i="1" a="1"/>
  <c r="O265" i="1" s="1"/>
  <c r="O269" i="1" a="1"/>
  <c r="O269" i="1" s="1"/>
  <c r="O270" i="1" a="1"/>
  <c r="O270" i="1" s="1"/>
  <c r="O272" i="1" a="1"/>
  <c r="O272" i="1" s="1"/>
  <c r="O276" i="1" a="1"/>
  <c r="O276" i="1" s="1"/>
  <c r="O282" i="1" a="1"/>
  <c r="O282" i="1" s="1"/>
  <c r="O277" i="1" a="1"/>
  <c r="O277" i="1" s="1"/>
  <c r="O249" i="1" a="1"/>
  <c r="O249" i="1" s="1"/>
  <c r="O267" i="1" a="1"/>
  <c r="O267" i="1" s="1"/>
  <c r="C267" i="14" s="1"/>
  <c r="O268" i="1" a="1"/>
  <c r="O268" i="1" s="1"/>
  <c r="O273" i="1" a="1"/>
  <c r="O273" i="1" s="1"/>
  <c r="O264" i="1" a="1"/>
  <c r="O264" i="1" s="1"/>
  <c r="O286" i="1" a="1"/>
  <c r="O286" i="1" s="1"/>
  <c r="O308" i="1" a="1"/>
  <c r="O308" i="1" s="1"/>
  <c r="O310" i="1" a="1"/>
  <c r="O310" i="1" s="1"/>
  <c r="O311" i="1" a="1"/>
  <c r="O311" i="1" s="1"/>
  <c r="O320" i="1" a="1"/>
  <c r="O320" i="1" s="1"/>
  <c r="C320" i="14" s="1"/>
  <c r="O325" i="1" a="1"/>
  <c r="O325" i="1" s="1"/>
  <c r="O330" i="1" a="1"/>
  <c r="O330" i="1" s="1"/>
  <c r="O333" i="1" a="1"/>
  <c r="O333" i="1" s="1"/>
  <c r="O340" i="1" a="1"/>
  <c r="O340" i="1" s="1"/>
  <c r="O346" i="1" a="1"/>
  <c r="O346" i="1" s="1"/>
  <c r="O254" i="1" a="1"/>
  <c r="O254" i="1" s="1"/>
  <c r="O299" i="1" a="1"/>
  <c r="O299" i="1" s="1"/>
  <c r="O307" i="1" a="1"/>
  <c r="O307" i="1" s="1"/>
  <c r="O317" i="1" a="1"/>
  <c r="O317" i="1" s="1"/>
  <c r="O336" i="1" a="1"/>
  <c r="O336" i="1" s="1"/>
  <c r="O266" i="1" a="1"/>
  <c r="O266" i="1" s="1"/>
  <c r="O274" i="1" a="1"/>
  <c r="O274" i="1" s="1"/>
  <c r="O322" i="1" a="1"/>
  <c r="O322" i="1" s="1"/>
  <c r="O327" i="1" a="1"/>
  <c r="O327" i="1" s="1"/>
  <c r="O332" i="1" a="1"/>
  <c r="O332" i="1" s="1"/>
  <c r="O339" i="1" a="1"/>
  <c r="O339" i="1" s="1"/>
  <c r="C339" i="14" s="1"/>
  <c r="O343" i="1" a="1"/>
  <c r="O343" i="1" s="1"/>
  <c r="O275" i="1" a="1"/>
  <c r="O275" i="1" s="1"/>
  <c r="O288" i="1" a="1"/>
  <c r="O288" i="1" s="1"/>
  <c r="O290" i="1" a="1"/>
  <c r="O290" i="1" s="1"/>
  <c r="O292" i="1" a="1"/>
  <c r="O292" i="1" s="1"/>
  <c r="O294" i="1" a="1"/>
  <c r="O294" i="1" s="1"/>
  <c r="O296" i="1" a="1"/>
  <c r="O296" i="1" s="1"/>
  <c r="O298" i="1" a="1"/>
  <c r="O298" i="1" s="1"/>
  <c r="C298" i="14" s="1"/>
  <c r="O309" i="1" a="1"/>
  <c r="O309" i="1" s="1"/>
  <c r="O316" i="1" a="1"/>
  <c r="O316" i="1" s="1"/>
  <c r="O319" i="1" a="1"/>
  <c r="O319" i="1" s="1"/>
  <c r="O324" i="1" a="1"/>
  <c r="O324" i="1" s="1"/>
  <c r="O329" i="1" a="1"/>
  <c r="O329" i="1" s="1"/>
  <c r="O335" i="1" a="1"/>
  <c r="O335" i="1" s="1"/>
  <c r="O342" i="1" a="1"/>
  <c r="O342" i="1" s="1"/>
  <c r="O345" i="1" a="1"/>
  <c r="O345" i="1" s="1"/>
  <c r="O263" i="1" a="1"/>
  <c r="O263" i="1" s="1"/>
  <c r="O314" i="1" a="1"/>
  <c r="O314" i="1" s="1"/>
  <c r="O300" i="1" a="1"/>
  <c r="O300" i="1" s="1"/>
  <c r="O305" i="1" a="1"/>
  <c r="O305" i="1" s="1"/>
  <c r="O306" i="1" a="1"/>
  <c r="O306" i="1" s="1"/>
  <c r="O313" i="1" a="1"/>
  <c r="O313" i="1" s="1"/>
  <c r="O318" i="1" a="1"/>
  <c r="O318" i="1" s="1"/>
  <c r="O323" i="1" a="1"/>
  <c r="O323" i="1" s="1"/>
  <c r="C323" i="14" s="1"/>
  <c r="O328" i="1" a="1"/>
  <c r="O328" i="1" s="1"/>
  <c r="O334" i="1" a="1"/>
  <c r="O334" i="1" s="1"/>
  <c r="O337" i="1" a="1"/>
  <c r="O337" i="1" s="1"/>
  <c r="O344" i="1" a="1"/>
  <c r="O344" i="1" s="1"/>
  <c r="O302" i="1" a="1"/>
  <c r="O302" i="1" s="1"/>
  <c r="O315" i="1" a="1"/>
  <c r="O315" i="1" s="1"/>
  <c r="O350" i="1" a="1"/>
  <c r="O350" i="1" s="1"/>
  <c r="O357" i="1" a="1"/>
  <c r="O357" i="1" s="1"/>
  <c r="B357" i="14" s="1"/>
  <c r="O367" i="1" a="1"/>
  <c r="O367" i="1" s="1"/>
  <c r="O368" i="1" a="1"/>
  <c r="O368" i="1" s="1"/>
  <c r="O370" i="1" a="1"/>
  <c r="O370" i="1" s="1"/>
  <c r="O376" i="1" a="1"/>
  <c r="O376" i="1" s="1"/>
  <c r="O287" i="1" a="1"/>
  <c r="O287" i="1" s="1"/>
  <c r="O289" i="1" a="1"/>
  <c r="O289" i="1" s="1"/>
  <c r="O297" i="1" a="1"/>
  <c r="O297" i="1" s="1"/>
  <c r="O331" i="1" a="1"/>
  <c r="O331" i="1" s="1"/>
  <c r="B331" i="14" s="1"/>
  <c r="O351" i="1" a="1"/>
  <c r="O351" i="1" s="1"/>
  <c r="O353" i="1" a="1"/>
  <c r="O353" i="1" s="1"/>
  <c r="O356" i="1" a="1"/>
  <c r="O356" i="1" s="1"/>
  <c r="O391" i="1" a="1"/>
  <c r="O391" i="1" s="1"/>
  <c r="O262" i="1" a="1"/>
  <c r="O262" i="1" s="1"/>
  <c r="O278" i="1" a="1"/>
  <c r="O278" i="1" s="1"/>
  <c r="O303" i="1" a="1"/>
  <c r="O303" i="1" s="1"/>
  <c r="O375" i="1" a="1"/>
  <c r="O375" i="1" s="1"/>
  <c r="B375" i="14" s="1"/>
  <c r="O388" i="1" a="1"/>
  <c r="O388" i="1" s="1"/>
  <c r="O389" i="1" a="1"/>
  <c r="O389" i="1" s="1"/>
  <c r="O291" i="1" a="1"/>
  <c r="O291" i="1" s="1"/>
  <c r="O312" i="1" a="1"/>
  <c r="O312" i="1" s="1"/>
  <c r="O338" i="1" a="1"/>
  <c r="O338" i="1" s="1"/>
  <c r="O355" i="1" a="1"/>
  <c r="O355" i="1" s="1"/>
  <c r="O359" i="1" a="1"/>
  <c r="O359" i="1" s="1"/>
  <c r="O365" i="1" a="1"/>
  <c r="O365" i="1" s="1"/>
  <c r="C365" i="14" s="1"/>
  <c r="O387" i="1" a="1"/>
  <c r="O387" i="1" s="1"/>
  <c r="O283" i="1" a="1"/>
  <c r="O283" i="1" s="1"/>
  <c r="O304" i="1" a="1"/>
  <c r="O304" i="1" s="1"/>
  <c r="O326" i="1" a="1"/>
  <c r="O326" i="1" s="1"/>
  <c r="O352" i="1" a="1"/>
  <c r="O352" i="1" s="1"/>
  <c r="O293" i="1" a="1"/>
  <c r="O293" i="1" s="1"/>
  <c r="O347" i="1" a="1"/>
  <c r="O347" i="1" s="1"/>
  <c r="O361" i="1" a="1"/>
  <c r="O361" i="1" s="1"/>
  <c r="O362" i="1" a="1"/>
  <c r="O362" i="1" s="1"/>
  <c r="O363" i="1" a="1"/>
  <c r="O363" i="1" s="1"/>
  <c r="O373" i="1" a="1"/>
  <c r="O373" i="1" s="1"/>
  <c r="O379" i="1" a="1"/>
  <c r="O379" i="1" s="1"/>
  <c r="O382" i="1" a="1"/>
  <c r="O382" i="1" s="1"/>
  <c r="O383" i="1" a="1"/>
  <c r="O383" i="1" s="1"/>
  <c r="O384" i="1" a="1"/>
  <c r="O384" i="1" s="1"/>
  <c r="O385" i="1" a="1"/>
  <c r="O385" i="1" s="1"/>
  <c r="C385" i="14" s="1"/>
  <c r="O390" i="1" a="1"/>
  <c r="O390" i="1" s="1"/>
  <c r="O321" i="1" a="1"/>
  <c r="O321" i="1" s="1"/>
  <c r="O341" i="1" a="1"/>
  <c r="O341" i="1" s="1"/>
  <c r="O348" i="1" a="1"/>
  <c r="O348" i="1" s="1"/>
  <c r="O354" i="1" a="1"/>
  <c r="O354" i="1" s="1"/>
  <c r="O358" i="1" a="1"/>
  <c r="O358" i="1" s="1"/>
  <c r="O360" i="1" a="1"/>
  <c r="O360" i="1" s="1"/>
  <c r="O366" i="1" a="1"/>
  <c r="O366" i="1" s="1"/>
  <c r="C366" i="14" s="1"/>
  <c r="O372" i="1" a="1"/>
  <c r="O372" i="1" s="1"/>
  <c r="O378" i="1" a="1"/>
  <c r="O378" i="1" s="1"/>
  <c r="O392" i="1" a="1"/>
  <c r="O392" i="1" s="1"/>
  <c r="O394" i="1" a="1"/>
  <c r="O394" i="1" s="1"/>
  <c r="O395" i="1" a="1"/>
  <c r="O395" i="1" s="1"/>
  <c r="O398" i="1" a="1"/>
  <c r="O398" i="1" s="1"/>
  <c r="O410" i="1" a="1"/>
  <c r="O410" i="1" s="1"/>
  <c r="O428" i="1" a="1"/>
  <c r="O428" i="1" s="1"/>
  <c r="B428" i="14" s="1"/>
  <c r="O380" i="1" a="1"/>
  <c r="O380" i="1" s="1"/>
  <c r="O411" i="1" a="1"/>
  <c r="O411" i="1" s="1"/>
  <c r="O420" i="1" a="1"/>
  <c r="O420" i="1" s="1"/>
  <c r="O421" i="1" a="1"/>
  <c r="O421" i="1" s="1"/>
  <c r="O426" i="1" a="1"/>
  <c r="O426" i="1" s="1"/>
  <c r="O427" i="1" a="1"/>
  <c r="O427" i="1" s="1"/>
  <c r="O433" i="1" a="1"/>
  <c r="O433" i="1" s="1"/>
  <c r="O434" i="1" a="1"/>
  <c r="O434" i="1" s="1"/>
  <c r="O440" i="1" a="1"/>
  <c r="O440" i="1" s="1"/>
  <c r="O441" i="1" a="1"/>
  <c r="O441" i="1" s="1"/>
  <c r="O447" i="1" a="1"/>
  <c r="O447" i="1" s="1"/>
  <c r="O371" i="1" a="1"/>
  <c r="O371" i="1" s="1"/>
  <c r="O412" i="1" a="1"/>
  <c r="O412" i="1" s="1"/>
  <c r="O413" i="1" a="1"/>
  <c r="O413" i="1" s="1"/>
  <c r="O414" i="1" a="1"/>
  <c r="O414" i="1" s="1"/>
  <c r="O419" i="1" a="1"/>
  <c r="O419" i="1" s="1"/>
  <c r="O364" i="1" a="1"/>
  <c r="O364" i="1" s="1"/>
  <c r="O381" i="1" a="1"/>
  <c r="O381" i="1" s="1"/>
  <c r="O407" i="1" a="1"/>
  <c r="O407" i="1" s="1"/>
  <c r="O415" i="1" a="1"/>
  <c r="O415" i="1" s="1"/>
  <c r="O377" i="1" a="1"/>
  <c r="O377" i="1" s="1"/>
  <c r="O399" i="1" a="1"/>
  <c r="O399" i="1" s="1"/>
  <c r="O405" i="1" a="1"/>
  <c r="O405" i="1" s="1"/>
  <c r="O417" i="1" a="1"/>
  <c r="O417" i="1" s="1"/>
  <c r="O418" i="1" a="1"/>
  <c r="O418" i="1" s="1"/>
  <c r="O424" i="1" a="1"/>
  <c r="O424" i="1" s="1"/>
  <c r="O425" i="1" a="1"/>
  <c r="O425" i="1" s="1"/>
  <c r="O431" i="1" a="1"/>
  <c r="O431" i="1" s="1"/>
  <c r="O432" i="1" a="1"/>
  <c r="O432" i="1" s="1"/>
  <c r="O439" i="1" a="1"/>
  <c r="O439" i="1" s="1"/>
  <c r="O301" i="1" a="1"/>
  <c r="O301" i="1" s="1"/>
  <c r="O386" i="1" a="1"/>
  <c r="O386" i="1" s="1"/>
  <c r="O397" i="1" a="1"/>
  <c r="O397" i="1" s="1"/>
  <c r="O401" i="1" a="1"/>
  <c r="O401" i="1" s="1"/>
  <c r="O416" i="1" a="1"/>
  <c r="O416" i="1" s="1"/>
  <c r="O444" i="1" a="1"/>
  <c r="O444" i="1" s="1"/>
  <c r="O295" i="1" a="1"/>
  <c r="O295" i="1" s="1"/>
  <c r="O369" i="1" a="1"/>
  <c r="O369" i="1" s="1"/>
  <c r="O400" i="1" a="1"/>
  <c r="O400" i="1" s="1"/>
  <c r="O402" i="1" a="1"/>
  <c r="O402" i="1" s="1"/>
  <c r="O403" i="1" a="1"/>
  <c r="O403" i="1" s="1"/>
  <c r="O404" i="1" a="1"/>
  <c r="O404" i="1" s="1"/>
  <c r="O408" i="1" a="1"/>
  <c r="O408" i="1" s="1"/>
  <c r="O409" i="1" a="1"/>
  <c r="O409" i="1" s="1"/>
  <c r="O374" i="1" a="1"/>
  <c r="O374" i="1" s="1"/>
  <c r="O430" i="1" a="1"/>
  <c r="O430" i="1" s="1"/>
  <c r="O463" i="1" a="1"/>
  <c r="O463" i="1" s="1"/>
  <c r="O470" i="1" a="1"/>
  <c r="O470" i="1" s="1"/>
  <c r="B470" i="14" s="1"/>
  <c r="O471" i="1" a="1"/>
  <c r="O471" i="1" s="1"/>
  <c r="O474" i="1" a="1"/>
  <c r="O474" i="1" s="1"/>
  <c r="O477" i="1" a="1"/>
  <c r="O477" i="1" s="1"/>
  <c r="O478" i="1" a="1"/>
  <c r="O478" i="1" s="1"/>
  <c r="O483" i="1" a="1"/>
  <c r="O483" i="1" s="1"/>
  <c r="O488" i="1" a="1"/>
  <c r="O488" i="1" s="1"/>
  <c r="O493" i="1" a="1"/>
  <c r="O493" i="1" s="1"/>
  <c r="O494" i="1" a="1"/>
  <c r="O494" i="1" s="1"/>
  <c r="C494" i="14" s="1"/>
  <c r="O499" i="1" a="1"/>
  <c r="O499" i="1" s="1"/>
  <c r="O504" i="1" a="1"/>
  <c r="O504" i="1" s="1"/>
  <c r="O406" i="1" a="1"/>
  <c r="O406" i="1" s="1"/>
  <c r="O429" i="1" a="1"/>
  <c r="O429" i="1" s="1"/>
  <c r="O435" i="1" a="1"/>
  <c r="O435" i="1" s="1"/>
  <c r="O446" i="1" a="1"/>
  <c r="O446" i="1" s="1"/>
  <c r="O449" i="1" a="1"/>
  <c r="O449" i="1" s="1"/>
  <c r="O450" i="1" a="1"/>
  <c r="O450" i="1" s="1"/>
  <c r="O456" i="1" a="1"/>
  <c r="O456" i="1" s="1"/>
  <c r="O457" i="1" a="1"/>
  <c r="O457" i="1" s="1"/>
  <c r="O464" i="1" a="1"/>
  <c r="O464" i="1" s="1"/>
  <c r="O473" i="1" a="1"/>
  <c r="O473" i="1" s="1"/>
  <c r="O476" i="1" a="1"/>
  <c r="O476" i="1" s="1"/>
  <c r="O482" i="1" a="1"/>
  <c r="O482" i="1" s="1"/>
  <c r="O492" i="1" a="1"/>
  <c r="O492" i="1" s="1"/>
  <c r="O498" i="1" a="1"/>
  <c r="O498" i="1" s="1"/>
  <c r="O422" i="1" a="1"/>
  <c r="O422" i="1" s="1"/>
  <c r="O445" i="1" a="1"/>
  <c r="O445" i="1" s="1"/>
  <c r="O462" i="1" a="1"/>
  <c r="O462" i="1" s="1"/>
  <c r="O469" i="1" a="1"/>
  <c r="O469" i="1" s="1"/>
  <c r="O481" i="1" a="1"/>
  <c r="O481" i="1" s="1"/>
  <c r="O454" i="1" a="1"/>
  <c r="O454" i="1" s="1"/>
  <c r="O455" i="1" a="1"/>
  <c r="O455" i="1" s="1"/>
  <c r="O461" i="1" a="1"/>
  <c r="O461" i="1" s="1"/>
  <c r="C461" i="14" s="1"/>
  <c r="O468" i="1" a="1"/>
  <c r="O468" i="1" s="1"/>
  <c r="O475" i="1" a="1"/>
  <c r="O475" i="1" s="1"/>
  <c r="O487" i="1" a="1"/>
  <c r="O487" i="1" s="1"/>
  <c r="O393" i="1" a="1"/>
  <c r="O393" i="1" s="1"/>
  <c r="O396" i="1" a="1"/>
  <c r="O396" i="1" s="1"/>
  <c r="O423" i="1" a="1"/>
  <c r="O423" i="1" s="1"/>
  <c r="O443" i="1" a="1"/>
  <c r="O443" i="1" s="1"/>
  <c r="O453" i="1" a="1"/>
  <c r="O453" i="1" s="1"/>
  <c r="C453" i="14" s="1"/>
  <c r="O460" i="1" a="1"/>
  <c r="O460" i="1" s="1"/>
  <c r="O472" i="1" a="1"/>
  <c r="O472" i="1" s="1"/>
  <c r="O484" i="1" a="1"/>
  <c r="O484" i="1" s="1"/>
  <c r="O490" i="1" a="1"/>
  <c r="O490" i="1" s="1"/>
  <c r="O349" i="1" a="1"/>
  <c r="O349" i="1" s="1"/>
  <c r="O437" i="1" a="1"/>
  <c r="O437" i="1" s="1"/>
  <c r="O442" i="1" a="1"/>
  <c r="O442" i="1" s="1"/>
  <c r="O452" i="1" a="1"/>
  <c r="O452" i="1" s="1"/>
  <c r="C452" i="14" s="1"/>
  <c r="O458" i="1" a="1"/>
  <c r="O458" i="1" s="1"/>
  <c r="O459" i="1" a="1"/>
  <c r="O459" i="1" s="1"/>
  <c r="O465" i="1" a="1"/>
  <c r="O465" i="1" s="1"/>
  <c r="O466" i="1" a="1"/>
  <c r="O466" i="1" s="1"/>
  <c r="O489" i="1" a="1"/>
  <c r="O489" i="1" s="1"/>
  <c r="O448" i="1" a="1"/>
  <c r="O448" i="1" s="1"/>
  <c r="O467" i="1" a="1"/>
  <c r="O467" i="1" s="1"/>
  <c r="O513" i="1" a="1"/>
  <c r="O513" i="1" s="1"/>
  <c r="C513" i="14" s="1"/>
  <c r="O516" i="1" a="1"/>
  <c r="O516" i="1" s="1"/>
  <c r="O517" i="1" a="1"/>
  <c r="O517" i="1" s="1"/>
  <c r="O522" i="1" a="1"/>
  <c r="O522" i="1" s="1"/>
  <c r="O534" i="1" a="1"/>
  <c r="O534" i="1" s="1"/>
  <c r="O536" i="1" a="1"/>
  <c r="O536" i="1" s="1"/>
  <c r="O543" i="1" a="1"/>
  <c r="O543" i="1" s="1"/>
  <c r="O548" i="1" a="1"/>
  <c r="O548" i="1" s="1"/>
  <c r="O549" i="1" a="1"/>
  <c r="O549" i="1" s="1"/>
  <c r="C549" i="14" s="1"/>
  <c r="O479" i="1" a="1"/>
  <c r="O479" i="1" s="1"/>
  <c r="O495" i="1" a="1"/>
  <c r="O495" i="1" s="1"/>
  <c r="O501" i="1" a="1"/>
  <c r="O501" i="1" s="1"/>
  <c r="O507" i="1" a="1"/>
  <c r="O507" i="1" s="1"/>
  <c r="O514" i="1" a="1"/>
  <c r="O514" i="1" s="1"/>
  <c r="O515" i="1" a="1"/>
  <c r="O515" i="1" s="1"/>
  <c r="O524" i="1" a="1"/>
  <c r="O524" i="1" s="1"/>
  <c r="O525" i="1" a="1"/>
  <c r="O525" i="1" s="1"/>
  <c r="C525" i="14" s="1"/>
  <c r="O532" i="1" a="1"/>
  <c r="O532" i="1" s="1"/>
  <c r="O538" i="1" a="1"/>
  <c r="O538" i="1" s="1"/>
  <c r="O480" i="1" a="1"/>
  <c r="O480" i="1" s="1"/>
  <c r="O485" i="1" a="1"/>
  <c r="O485" i="1" s="1"/>
  <c r="O506" i="1" a="1"/>
  <c r="O506" i="1" s="1"/>
  <c r="O518" i="1" a="1"/>
  <c r="O518" i="1" s="1"/>
  <c r="O529" i="1" a="1"/>
  <c r="O529" i="1" s="1"/>
  <c r="O547" i="1" a="1"/>
  <c r="O547" i="1" s="1"/>
  <c r="O550" i="1" a="1"/>
  <c r="O550" i="1" s="1"/>
  <c r="O505" i="1" a="1"/>
  <c r="O505" i="1" s="1"/>
  <c r="O451" i="1" a="1"/>
  <c r="O451" i="1" s="1"/>
  <c r="O497" i="1" a="1"/>
  <c r="O497" i="1" s="1"/>
  <c r="O502" i="1" a="1"/>
  <c r="O502" i="1" s="1"/>
  <c r="O509" i="1" a="1"/>
  <c r="O509" i="1" s="1"/>
  <c r="O510" i="1" a="1"/>
  <c r="O510" i="1" s="1"/>
  <c r="O526" i="1" a="1"/>
  <c r="O526" i="1" s="1"/>
  <c r="C526" i="14" s="1"/>
  <c r="O539" i="1" a="1"/>
  <c r="O539" i="1" s="1"/>
  <c r="O546" i="1" a="1"/>
  <c r="O546" i="1" s="1"/>
  <c r="O438" i="1" a="1"/>
  <c r="O438" i="1" s="1"/>
  <c r="O500" i="1" a="1"/>
  <c r="O500" i="1" s="1"/>
  <c r="O508" i="1" a="1"/>
  <c r="O508" i="1" s="1"/>
  <c r="O511" i="1" a="1"/>
  <c r="O511" i="1" s="1"/>
  <c r="O512" i="1" a="1"/>
  <c r="O512" i="1" s="1"/>
  <c r="O523" i="1" a="1"/>
  <c r="O523" i="1" s="1"/>
  <c r="O527" i="1" a="1"/>
  <c r="O527" i="1" s="1"/>
  <c r="O528" i="1" a="1"/>
  <c r="O528" i="1" s="1"/>
  <c r="O531" i="1" a="1"/>
  <c r="O531" i="1" s="1"/>
  <c r="O540" i="1" a="1"/>
  <c r="O540" i="1" s="1"/>
  <c r="O541" i="1" a="1"/>
  <c r="O541" i="1" s="1"/>
  <c r="O545" i="1" a="1"/>
  <c r="O545" i="1" s="1"/>
  <c r="O553" i="1" a="1"/>
  <c r="O553" i="1" s="1"/>
  <c r="O560" i="1" a="1"/>
  <c r="O560" i="1" s="1"/>
  <c r="C560" i="14" s="1"/>
  <c r="O570" i="1" a="1"/>
  <c r="O570" i="1" s="1"/>
  <c r="O575" i="1" a="1"/>
  <c r="O575" i="1" s="1"/>
  <c r="O578" i="1" a="1"/>
  <c r="O578" i="1" s="1"/>
  <c r="O585" i="1" a="1"/>
  <c r="O585" i="1" s="1"/>
  <c r="O589" i="1" a="1"/>
  <c r="O589" i="1" s="1"/>
  <c r="O592" i="1" a="1"/>
  <c r="O592" i="1" s="1"/>
  <c r="O599" i="1" a="1"/>
  <c r="O599" i="1" s="1"/>
  <c r="O436" i="1" a="1"/>
  <c r="O436" i="1" s="1"/>
  <c r="C436" i="14" s="1"/>
  <c r="O491" i="1" a="1"/>
  <c r="O491" i="1" s="1"/>
  <c r="O535" i="1" a="1"/>
  <c r="O535" i="1" s="1"/>
  <c r="O568" i="1" a="1"/>
  <c r="O568" i="1" s="1"/>
  <c r="O588" i="1" a="1"/>
  <c r="O588" i="1" s="1"/>
  <c r="O595" i="1" a="1"/>
  <c r="O595" i="1" s="1"/>
  <c r="O602" i="1" a="1"/>
  <c r="O602" i="1" s="1"/>
  <c r="O486" i="1" a="1"/>
  <c r="O486" i="1" s="1"/>
  <c r="O521" i="1" a="1"/>
  <c r="O521" i="1" s="1"/>
  <c r="O530" i="1" a="1"/>
  <c r="O530" i="1" s="1"/>
  <c r="O580" i="1" a="1"/>
  <c r="O580" i="1" s="1"/>
  <c r="O584" i="1" a="1"/>
  <c r="O584" i="1" s="1"/>
  <c r="O591" i="1" a="1"/>
  <c r="O591" i="1" s="1"/>
  <c r="O496" i="1" a="1"/>
  <c r="O496" i="1" s="1"/>
  <c r="O503" i="1" a="1"/>
  <c r="O503" i="1" s="1"/>
  <c r="O533" i="1" a="1"/>
  <c r="O533" i="1" s="1"/>
  <c r="O542" i="1" a="1"/>
  <c r="O542" i="1" s="1"/>
  <c r="O552" i="1" a="1"/>
  <c r="O552" i="1" s="1"/>
  <c r="O559" i="1" a="1"/>
  <c r="O559" i="1" s="1"/>
  <c r="O566" i="1" a="1"/>
  <c r="O566" i="1" s="1"/>
  <c r="O574" i="1" a="1"/>
  <c r="O574" i="1" s="1"/>
  <c r="O577" i="1" a="1"/>
  <c r="O577" i="1" s="1"/>
  <c r="O587" i="1" a="1"/>
  <c r="O587" i="1" s="1"/>
  <c r="O594" i="1" a="1"/>
  <c r="O594" i="1" s="1"/>
  <c r="O598" i="1" a="1"/>
  <c r="O598" i="1" s="1"/>
  <c r="C598" i="14" s="1"/>
  <c r="O555" i="1" a="1"/>
  <c r="O555" i="1" s="1"/>
  <c r="O556" i="1" a="1"/>
  <c r="O556" i="1" s="1"/>
  <c r="O557" i="1" a="1"/>
  <c r="O557" i="1" s="1"/>
  <c r="O558" i="1" a="1"/>
  <c r="O558" i="1" s="1"/>
  <c r="O562" i="1" a="1"/>
  <c r="O562" i="1" s="1"/>
  <c r="O563" i="1" a="1"/>
  <c r="O563" i="1" s="1"/>
  <c r="O564" i="1" a="1"/>
  <c r="O564" i="1" s="1"/>
  <c r="O565" i="1" a="1"/>
  <c r="O565" i="1" s="1"/>
  <c r="O567" i="1" a="1"/>
  <c r="O567" i="1" s="1"/>
  <c r="O583" i="1" a="1"/>
  <c r="O583" i="1" s="1"/>
  <c r="O601" i="1" a="1"/>
  <c r="O601" i="1" s="1"/>
  <c r="O519" i="1" a="1"/>
  <c r="O519" i="1" s="1"/>
  <c r="O551" i="1" a="1"/>
  <c r="O551" i="1" s="1"/>
  <c r="O573" i="1" a="1"/>
  <c r="O573" i="1" s="1"/>
  <c r="O579" i="1" a="1"/>
  <c r="O579" i="1" s="1"/>
  <c r="O590" i="1" a="1"/>
  <c r="O590" i="1" s="1"/>
  <c r="C590" i="14" s="1"/>
  <c r="O593" i="1" a="1"/>
  <c r="O593" i="1" s="1"/>
  <c r="O597" i="1" a="1"/>
  <c r="O597" i="1" s="1"/>
  <c r="O537" i="1" a="1"/>
  <c r="O537" i="1" s="1"/>
  <c r="O554" i="1" a="1"/>
  <c r="O554" i="1" s="1"/>
  <c r="O561" i="1" a="1"/>
  <c r="O561" i="1" s="1"/>
  <c r="O571" i="1" a="1"/>
  <c r="O571" i="1" s="1"/>
  <c r="O576" i="1" a="1"/>
  <c r="O576" i="1" s="1"/>
  <c r="O582" i="1" a="1"/>
  <c r="O582" i="1" s="1"/>
  <c r="O586" i="1" a="1"/>
  <c r="O586" i="1" s="1"/>
  <c r="O600" i="1" a="1"/>
  <c r="O600" i="1" s="1"/>
  <c r="O603" i="1" a="1"/>
  <c r="O603" i="1" s="1"/>
  <c r="O569" i="1" a="1"/>
  <c r="O569" i="1" s="1"/>
  <c r="O596" i="1" a="1"/>
  <c r="O596" i="1" s="1"/>
  <c r="O608" i="1" a="1"/>
  <c r="O608" i="1" s="1"/>
  <c r="O611" i="1" a="1"/>
  <c r="O611" i="1" s="1"/>
  <c r="O633" i="1" a="1"/>
  <c r="O633" i="1" s="1"/>
  <c r="B633" i="14" s="1"/>
  <c r="O640" i="1" a="1"/>
  <c r="O640" i="1" s="1"/>
  <c r="O642" i="1" a="1"/>
  <c r="O642" i="1" s="1"/>
  <c r="O646" i="1" a="1"/>
  <c r="O646" i="1" s="1"/>
  <c r="O654" i="1" a="1"/>
  <c r="O654" i="1" s="1"/>
  <c r="O662" i="1" a="1"/>
  <c r="O662" i="1" s="1"/>
  <c r="O665" i="1" a="1"/>
  <c r="O665" i="1" s="1"/>
  <c r="O581" i="1" a="1"/>
  <c r="O581" i="1" s="1"/>
  <c r="O605" i="1" a="1"/>
  <c r="O605" i="1" s="1"/>
  <c r="C605" i="14" s="1"/>
  <c r="O614" i="1" a="1"/>
  <c r="O614" i="1" s="1"/>
  <c r="O620" i="1" a="1"/>
  <c r="O620" i="1" s="1"/>
  <c r="O623" i="1" a="1"/>
  <c r="O623" i="1" s="1"/>
  <c r="O626" i="1" a="1"/>
  <c r="O626" i="1" s="1"/>
  <c r="O649" i="1" a="1"/>
  <c r="O649" i="1" s="1"/>
  <c r="O657" i="1" a="1"/>
  <c r="O657" i="1" s="1"/>
  <c r="O661" i="1" a="1"/>
  <c r="O661" i="1" s="1"/>
  <c r="O617" i="1" a="1"/>
  <c r="O617" i="1" s="1"/>
  <c r="C617" i="14" s="1"/>
  <c r="O629" i="1" a="1"/>
  <c r="O629" i="1" s="1"/>
  <c r="O632" i="1" a="1"/>
  <c r="O632" i="1" s="1"/>
  <c r="O639" i="1" a="1"/>
  <c r="O639" i="1" s="1"/>
  <c r="O648" i="1" a="1"/>
  <c r="O648" i="1" s="1"/>
  <c r="O656" i="1" a="1"/>
  <c r="O656" i="1" s="1"/>
  <c r="O604" i="1" a="1"/>
  <c r="O604" i="1" s="1"/>
  <c r="O607" i="1" a="1"/>
  <c r="O607" i="1" s="1"/>
  <c r="O610" i="1" a="1"/>
  <c r="O610" i="1" s="1"/>
  <c r="O635" i="1" a="1"/>
  <c r="O635" i="1" s="1"/>
  <c r="O634" i="1" a="1"/>
  <c r="O634" i="1" s="1"/>
  <c r="O641" i="1" a="1"/>
  <c r="O641" i="1" s="1"/>
  <c r="O645" i="1" a="1"/>
  <c r="O645" i="1" s="1"/>
  <c r="O653" i="1" a="1"/>
  <c r="O653" i="1" s="1"/>
  <c r="O663" i="1" a="1"/>
  <c r="O663" i="1" s="1"/>
  <c r="O606" i="1" a="1"/>
  <c r="O606" i="1" s="1"/>
  <c r="O609" i="1" a="1"/>
  <c r="O609" i="1" s="1"/>
  <c r="B609" i="14" s="1"/>
  <c r="O612" i="1" a="1"/>
  <c r="O612" i="1" s="1"/>
  <c r="O615" i="1" a="1"/>
  <c r="O615" i="1" s="1"/>
  <c r="O624" i="1" a="1"/>
  <c r="O624" i="1" s="1"/>
  <c r="O627" i="1" a="1"/>
  <c r="O627" i="1" s="1"/>
  <c r="O644" i="1" a="1"/>
  <c r="O644" i="1" s="1"/>
  <c r="O652" i="1" a="1"/>
  <c r="O652" i="1" s="1"/>
  <c r="O666" i="1" a="1"/>
  <c r="O666" i="1" s="1"/>
  <c r="O637" i="1" a="1"/>
  <c r="O637" i="1" s="1"/>
  <c r="C637" i="14" s="1"/>
  <c r="O650" i="1" a="1"/>
  <c r="O650" i="1" s="1"/>
  <c r="O673" i="1" a="1"/>
  <c r="O673" i="1" s="1"/>
  <c r="O676" i="1" a="1"/>
  <c r="O676" i="1" s="1"/>
  <c r="O679" i="1" a="1"/>
  <c r="O679" i="1" s="1"/>
  <c r="O684" i="1" a="1"/>
  <c r="O684" i="1" s="1"/>
  <c r="O687" i="1" a="1"/>
  <c r="O687" i="1" s="1"/>
  <c r="O692" i="1" a="1"/>
  <c r="O692" i="1" s="1"/>
  <c r="O695" i="1" a="1"/>
  <c r="O695" i="1" s="1"/>
  <c r="C695" i="14" s="1"/>
  <c r="O700" i="1" a="1"/>
  <c r="O700" i="1" s="1"/>
  <c r="O703" i="1" a="1"/>
  <c r="O703" i="1" s="1"/>
  <c r="O708" i="1" a="1"/>
  <c r="O708" i="1" s="1"/>
  <c r="O711" i="1" a="1"/>
  <c r="O711" i="1" s="1"/>
  <c r="O716" i="1" a="1"/>
  <c r="O716" i="1" s="1"/>
  <c r="O719" i="1" a="1"/>
  <c r="O719" i="1" s="1"/>
  <c r="O724" i="1" a="1"/>
  <c r="O724" i="1" s="1"/>
  <c r="O737" i="1" a="1"/>
  <c r="O737" i="1" s="1"/>
  <c r="B737" i="14" s="1"/>
  <c r="O741" i="1" a="1"/>
  <c r="O741" i="1" s="1"/>
  <c r="O755" i="1" a="1"/>
  <c r="O755" i="1" s="1"/>
  <c r="O758" i="1" a="1"/>
  <c r="O758" i="1" s="1"/>
  <c r="O763" i="1" a="1"/>
  <c r="O763" i="1" s="1"/>
  <c r="O779" i="1" a="1"/>
  <c r="O779" i="1" s="1"/>
  <c r="O618" i="1" a="1"/>
  <c r="O618" i="1" s="1"/>
  <c r="O630" i="1" a="1"/>
  <c r="O630" i="1" s="1"/>
  <c r="O647" i="1" a="1"/>
  <c r="O647" i="1" s="1"/>
  <c r="O659" i="1" a="1"/>
  <c r="O659" i="1" s="1"/>
  <c r="O660" i="1" a="1"/>
  <c r="O660" i="1" s="1"/>
  <c r="O670" i="1" a="1"/>
  <c r="O670" i="1" s="1"/>
  <c r="O681" i="1" a="1"/>
  <c r="O681" i="1" s="1"/>
  <c r="O689" i="1" a="1"/>
  <c r="O689" i="1" s="1"/>
  <c r="O697" i="1" a="1"/>
  <c r="O697" i="1" s="1"/>
  <c r="O705" i="1" a="1"/>
  <c r="O705" i="1" s="1"/>
  <c r="O713" i="1" a="1"/>
  <c r="O713" i="1" s="1"/>
  <c r="O721" i="1" a="1"/>
  <c r="O721" i="1" s="1"/>
  <c r="O731" i="1" a="1"/>
  <c r="O731" i="1" s="1"/>
  <c r="O736" i="1" a="1"/>
  <c r="O736" i="1" s="1"/>
  <c r="O749" i="1" a="1"/>
  <c r="O749" i="1" s="1"/>
  <c r="O757" i="1" a="1"/>
  <c r="O757" i="1" s="1"/>
  <c r="O768" i="1" a="1"/>
  <c r="O768" i="1" s="1"/>
  <c r="O772" i="1" a="1"/>
  <c r="O772" i="1" s="1"/>
  <c r="O520" i="1" a="1"/>
  <c r="O520" i="1" s="1"/>
  <c r="O544" i="1" a="1"/>
  <c r="O544" i="1" s="1"/>
  <c r="O613" i="1" a="1"/>
  <c r="O613" i="1" s="1"/>
  <c r="O619" i="1" a="1"/>
  <c r="O619" i="1" s="1"/>
  <c r="O625" i="1" a="1"/>
  <c r="O625" i="1" s="1"/>
  <c r="O631" i="1" a="1"/>
  <c r="O631" i="1" s="1"/>
  <c r="O669" i="1" a="1"/>
  <c r="O669" i="1" s="1"/>
  <c r="O727" i="1" a="1"/>
  <c r="O727" i="1" s="1"/>
  <c r="O740" i="1" a="1"/>
  <c r="O740" i="1" s="1"/>
  <c r="O743" i="1" a="1"/>
  <c r="O743" i="1" s="1"/>
  <c r="O746" i="1" a="1"/>
  <c r="O746" i="1" s="1"/>
  <c r="O752" i="1" a="1"/>
  <c r="O752" i="1" s="1"/>
  <c r="O762" i="1" a="1"/>
  <c r="O762" i="1" s="1"/>
  <c r="O767" i="1" a="1"/>
  <c r="O767" i="1" s="1"/>
  <c r="O775" i="1" a="1"/>
  <c r="O775" i="1" s="1"/>
  <c r="O636" i="1" a="1"/>
  <c r="O636" i="1" s="1"/>
  <c r="O658" i="1" a="1"/>
  <c r="O658" i="1" s="1"/>
  <c r="C658" i="14" s="1"/>
  <c r="O672" i="1" a="1"/>
  <c r="O672" i="1" s="1"/>
  <c r="O675" i="1" a="1"/>
  <c r="O675" i="1" s="1"/>
  <c r="O678" i="1" a="1"/>
  <c r="O678" i="1" s="1"/>
  <c r="O686" i="1" a="1"/>
  <c r="O686" i="1" s="1"/>
  <c r="O694" i="1" a="1"/>
  <c r="O694" i="1" s="1"/>
  <c r="O702" i="1" a="1"/>
  <c r="O702" i="1" s="1"/>
  <c r="O710" i="1" a="1"/>
  <c r="O710" i="1" s="1"/>
  <c r="O718" i="1" a="1"/>
  <c r="O718" i="1" s="1"/>
  <c r="O621" i="1" a="1"/>
  <c r="O621" i="1" s="1"/>
  <c r="O668" i="1" a="1"/>
  <c r="O668" i="1" s="1"/>
  <c r="O677" i="1" a="1"/>
  <c r="O677" i="1" s="1"/>
  <c r="O685" i="1" a="1"/>
  <c r="O685" i="1" s="1"/>
  <c r="O693" i="1" a="1"/>
  <c r="O693" i="1" s="1"/>
  <c r="O701" i="1" a="1"/>
  <c r="O701" i="1" s="1"/>
  <c r="O709" i="1" a="1"/>
  <c r="O709" i="1" s="1"/>
  <c r="O717" i="1" a="1"/>
  <c r="O717" i="1" s="1"/>
  <c r="O733" i="1" a="1"/>
  <c r="O733" i="1" s="1"/>
  <c r="O734" i="1" a="1"/>
  <c r="O734" i="1" s="1"/>
  <c r="O745" i="1" a="1"/>
  <c r="O745" i="1" s="1"/>
  <c r="O748" i="1" a="1"/>
  <c r="O748" i="1" s="1"/>
  <c r="O756" i="1" a="1"/>
  <c r="O756" i="1" s="1"/>
  <c r="O760" i="1" a="1"/>
  <c r="O760" i="1" s="1"/>
  <c r="O765" i="1" a="1"/>
  <c r="O765" i="1" s="1"/>
  <c r="O774" i="1" a="1"/>
  <c r="O774" i="1" s="1"/>
  <c r="C774" i="14" s="1"/>
  <c r="O777" i="1" a="1"/>
  <c r="O777" i="1" s="1"/>
  <c r="O780" i="1" a="1"/>
  <c r="O780" i="1" s="1"/>
  <c r="O616" i="1" a="1"/>
  <c r="O616" i="1" s="1"/>
  <c r="O622" i="1" a="1"/>
  <c r="O622" i="1" s="1"/>
  <c r="O628" i="1" a="1"/>
  <c r="O628" i="1" s="1"/>
  <c r="O638" i="1" a="1"/>
  <c r="O638" i="1" s="1"/>
  <c r="O651" i="1" a="1"/>
  <c r="O651" i="1" s="1"/>
  <c r="O667" i="1" a="1"/>
  <c r="O667" i="1" s="1"/>
  <c r="O671" i="1" a="1"/>
  <c r="O671" i="1" s="1"/>
  <c r="O674" i="1" a="1"/>
  <c r="O674" i="1" s="1"/>
  <c r="O725" i="1" a="1"/>
  <c r="O725" i="1" s="1"/>
  <c r="O732" i="1" a="1"/>
  <c r="O732" i="1" s="1"/>
  <c r="O739" i="1" a="1"/>
  <c r="O739" i="1" s="1"/>
  <c r="O742" i="1" a="1"/>
  <c r="O742" i="1" s="1"/>
  <c r="O753" i="1" a="1"/>
  <c r="O753" i="1" s="1"/>
  <c r="O759" i="1" a="1"/>
  <c r="O759" i="1" s="1"/>
  <c r="C759" i="14" s="1"/>
  <c r="O770" i="1" a="1"/>
  <c r="O770" i="1" s="1"/>
  <c r="O785" i="1" a="1"/>
  <c r="O785" i="1" s="1"/>
  <c r="O691" i="1" a="1"/>
  <c r="O691" i="1" s="1"/>
  <c r="O704" i="1" a="1"/>
  <c r="O704" i="1" s="1"/>
  <c r="O723" i="1" a="1"/>
  <c r="O723" i="1" s="1"/>
  <c r="O766" i="1" a="1"/>
  <c r="O766" i="1" s="1"/>
  <c r="O776" i="1" a="1"/>
  <c r="O776" i="1" s="1"/>
  <c r="O788" i="1" a="1"/>
  <c r="O788" i="1" s="1"/>
  <c r="O797" i="1" a="1"/>
  <c r="O797" i="1" s="1"/>
  <c r="O805" i="1" a="1"/>
  <c r="O805" i="1" s="1"/>
  <c r="O811" i="1" a="1"/>
  <c r="O811" i="1" s="1"/>
  <c r="O815" i="1" a="1"/>
  <c r="O815" i="1" s="1"/>
  <c r="O820" i="1" a="1"/>
  <c r="O820" i="1" s="1"/>
  <c r="O824" i="1" a="1"/>
  <c r="O824" i="1" s="1"/>
  <c r="O834" i="1" a="1"/>
  <c r="O834" i="1" s="1"/>
  <c r="O839" i="1" a="1"/>
  <c r="O839" i="1" s="1"/>
  <c r="C839" i="14" s="1"/>
  <c r="O856" i="1" a="1"/>
  <c r="O856" i="1" s="1"/>
  <c r="O874" i="1" a="1"/>
  <c r="O874" i="1" s="1"/>
  <c r="O698" i="1" a="1"/>
  <c r="O698" i="1" s="1"/>
  <c r="O730" i="1" a="1"/>
  <c r="O730" i="1" s="1"/>
  <c r="O735" i="1" a="1"/>
  <c r="O735" i="1" s="1"/>
  <c r="O744" i="1" a="1"/>
  <c r="O744" i="1" s="1"/>
  <c r="O781" i="1" a="1"/>
  <c r="O781" i="1" s="1"/>
  <c r="O782" i="1" a="1"/>
  <c r="O782" i="1" s="1"/>
  <c r="B782" i="14" s="1"/>
  <c r="O783" i="1" a="1"/>
  <c r="O783" i="1" s="1"/>
  <c r="O784" i="1" a="1"/>
  <c r="O784" i="1" s="1"/>
  <c r="O798" i="1" a="1"/>
  <c r="O798" i="1" s="1"/>
  <c r="O810" i="1" a="1"/>
  <c r="O810" i="1" s="1"/>
  <c r="O819" i="1" a="1"/>
  <c r="O819" i="1" s="1"/>
  <c r="O828" i="1" a="1"/>
  <c r="O828" i="1" s="1"/>
  <c r="O842" i="1" a="1"/>
  <c r="O842" i="1" s="1"/>
  <c r="O847" i="1" a="1"/>
  <c r="O847" i="1" s="1"/>
  <c r="C847" i="14" s="1"/>
  <c r="O852" i="1" a="1"/>
  <c r="O852" i="1" s="1"/>
  <c r="O864" i="1" a="1"/>
  <c r="O864" i="1" s="1"/>
  <c r="O868" i="1" a="1"/>
  <c r="O868" i="1" s="1"/>
  <c r="O873" i="1" a="1"/>
  <c r="O873" i="1" s="1"/>
  <c r="O878" i="1" a="1"/>
  <c r="O878" i="1" s="1"/>
  <c r="O680" i="1" a="1"/>
  <c r="O680" i="1" s="1"/>
  <c r="O699" i="1" a="1"/>
  <c r="O699" i="1" s="1"/>
  <c r="O712" i="1" a="1"/>
  <c r="O712" i="1" s="1"/>
  <c r="C712" i="14" s="1"/>
  <c r="O799" i="1" a="1"/>
  <c r="O799" i="1" s="1"/>
  <c r="O800" i="1" a="1"/>
  <c r="O800" i="1" s="1"/>
  <c r="O801" i="1" a="1"/>
  <c r="O801" i="1" s="1"/>
  <c r="O802" i="1" a="1"/>
  <c r="O802" i="1" s="1"/>
  <c r="O803" i="1" a="1"/>
  <c r="O803" i="1" s="1"/>
  <c r="O809" i="1" a="1"/>
  <c r="O809" i="1" s="1"/>
  <c r="O814" i="1" a="1"/>
  <c r="O814" i="1" s="1"/>
  <c r="O823" i="1" a="1"/>
  <c r="O823" i="1" s="1"/>
  <c r="C823" i="14" s="1"/>
  <c r="O572" i="1" a="1"/>
  <c r="O572" i="1" s="1"/>
  <c r="O706" i="1" a="1"/>
  <c r="O706" i="1" s="1"/>
  <c r="O729" i="1" a="1"/>
  <c r="O729" i="1" s="1"/>
  <c r="O747" i="1" a="1"/>
  <c r="O747" i="1" s="1"/>
  <c r="O751" i="1" a="1"/>
  <c r="O751" i="1" s="1"/>
  <c r="O764" i="1" a="1"/>
  <c r="O764" i="1" s="1"/>
  <c r="O769" i="1" a="1"/>
  <c r="O769" i="1" s="1"/>
  <c r="O787" i="1" a="1"/>
  <c r="O787" i="1" s="1"/>
  <c r="O789" i="1" a="1"/>
  <c r="O789" i="1" s="1"/>
  <c r="O804" i="1" a="1"/>
  <c r="O804" i="1" s="1"/>
  <c r="O827" i="1" a="1"/>
  <c r="O827" i="1" s="1"/>
  <c r="O841" i="1" a="1"/>
  <c r="O841" i="1" s="1"/>
  <c r="O850" i="1" a="1"/>
  <c r="O850" i="1" s="1"/>
  <c r="O859" i="1" a="1"/>
  <c r="O859" i="1" s="1"/>
  <c r="O682" i="1" a="1"/>
  <c r="O682" i="1" s="1"/>
  <c r="O714" i="1" a="1"/>
  <c r="O714" i="1" s="1"/>
  <c r="C714" i="14" s="1"/>
  <c r="O738" i="1" a="1"/>
  <c r="O738" i="1" s="1"/>
  <c r="O750" i="1" a="1"/>
  <c r="O750" i="1" s="1"/>
  <c r="O778" i="1" a="1"/>
  <c r="O778" i="1" s="1"/>
  <c r="O792" i="1" a="1"/>
  <c r="O792" i="1" s="1"/>
  <c r="O793" i="1" a="1"/>
  <c r="O793" i="1" s="1"/>
  <c r="O807" i="1" a="1"/>
  <c r="O807" i="1" s="1"/>
  <c r="O812" i="1" a="1"/>
  <c r="O812" i="1" s="1"/>
  <c r="O817" i="1" a="1"/>
  <c r="O817" i="1" s="1"/>
  <c r="C817" i="14" s="1"/>
  <c r="O821" i="1" a="1"/>
  <c r="O821" i="1" s="1"/>
  <c r="O822" i="1" a="1"/>
  <c r="O822" i="1" s="1"/>
  <c r="O831" i="1" a="1"/>
  <c r="O831" i="1" s="1"/>
  <c r="O845" i="1" a="1"/>
  <c r="O845" i="1" s="1"/>
  <c r="O858" i="1" a="1"/>
  <c r="O858" i="1" s="1"/>
  <c r="O862" i="1" a="1"/>
  <c r="O862" i="1" s="1"/>
  <c r="O880" i="1" a="1"/>
  <c r="O880" i="1" s="1"/>
  <c r="O643" i="1" a="1"/>
  <c r="O643" i="1" s="1"/>
  <c r="B643" i="14" s="1"/>
  <c r="O664" i="1" a="1"/>
  <c r="O664" i="1" s="1"/>
  <c r="O683" i="1" a="1"/>
  <c r="O683" i="1" s="1"/>
  <c r="O696" i="1" a="1"/>
  <c r="O696" i="1" s="1"/>
  <c r="O715" i="1" a="1"/>
  <c r="O715" i="1" s="1"/>
  <c r="O794" i="1" a="1"/>
  <c r="O794" i="1" s="1"/>
  <c r="O795" i="1" a="1"/>
  <c r="O795" i="1" s="1"/>
  <c r="O816" i="1" a="1"/>
  <c r="O816" i="1" s="1"/>
  <c r="O825" i="1" a="1"/>
  <c r="O825" i="1" s="1"/>
  <c r="O835" i="1" a="1"/>
  <c r="O835" i="1" s="1"/>
  <c r="O840" i="1" a="1"/>
  <c r="O840" i="1" s="1"/>
  <c r="O844" i="1" a="1"/>
  <c r="O844" i="1" s="1"/>
  <c r="O854" i="1" a="1"/>
  <c r="O854" i="1" s="1"/>
  <c r="O857" i="1" a="1"/>
  <c r="O857" i="1" s="1"/>
  <c r="O861" i="1" a="1"/>
  <c r="O861" i="1" s="1"/>
  <c r="O866" i="1" a="1"/>
  <c r="O866" i="1" s="1"/>
  <c r="O870" i="1" a="1"/>
  <c r="O870" i="1" s="1"/>
  <c r="C870" i="14" s="1"/>
  <c r="O875" i="1" a="1"/>
  <c r="O875" i="1" s="1"/>
  <c r="O688" i="1" a="1"/>
  <c r="O688" i="1" s="1"/>
  <c r="O726" i="1" a="1"/>
  <c r="O726" i="1" s="1"/>
  <c r="O754" i="1" a="1"/>
  <c r="O754" i="1" s="1"/>
  <c r="O832" i="1" a="1"/>
  <c r="O832" i="1" s="1"/>
  <c r="O851" i="1" a="1"/>
  <c r="O851" i="1" s="1"/>
  <c r="O865" i="1" a="1"/>
  <c r="O865" i="1" s="1"/>
  <c r="O896" i="1" a="1"/>
  <c r="O896" i="1" s="1"/>
  <c r="O900" i="1" a="1"/>
  <c r="O900" i="1" s="1"/>
  <c r="O918" i="1" a="1"/>
  <c r="O918" i="1" s="1"/>
  <c r="O943" i="1" a="1"/>
  <c r="O943" i="1" s="1"/>
  <c r="O947" i="1" a="1"/>
  <c r="O947" i="1" s="1"/>
  <c r="O957" i="1" a="1"/>
  <c r="O957" i="1" s="1"/>
  <c r="O959" i="1" a="1"/>
  <c r="O959" i="1" s="1"/>
  <c r="O961" i="1" a="1"/>
  <c r="O961" i="1" s="1"/>
  <c r="O963" i="1" a="1"/>
  <c r="O963" i="1" s="1"/>
  <c r="B963" i="14" s="1"/>
  <c r="O965" i="1" a="1"/>
  <c r="O965" i="1" s="1"/>
  <c r="O967" i="1" a="1"/>
  <c r="O967" i="1" s="1"/>
  <c r="O969" i="1" a="1"/>
  <c r="O969" i="1" s="1"/>
  <c r="O971" i="1" a="1"/>
  <c r="O971" i="1" s="1"/>
  <c r="O973" i="1" a="1"/>
  <c r="O973" i="1" s="1"/>
  <c r="O975" i="1" a="1"/>
  <c r="O975" i="1" s="1"/>
  <c r="O977" i="1" a="1"/>
  <c r="O977" i="1" s="1"/>
  <c r="O761" i="1" a="1"/>
  <c r="O761" i="1" s="1"/>
  <c r="C761" i="14" s="1"/>
  <c r="O806" i="1" a="1"/>
  <c r="O806" i="1" s="1"/>
  <c r="O826" i="1" a="1"/>
  <c r="O826" i="1" s="1"/>
  <c r="O836" i="1" a="1"/>
  <c r="O836" i="1" s="1"/>
  <c r="O846" i="1" a="1"/>
  <c r="O846" i="1" s="1"/>
  <c r="O860" i="1" a="1"/>
  <c r="O860" i="1" s="1"/>
  <c r="O869" i="1" a="1"/>
  <c r="O869" i="1" s="1"/>
  <c r="O879" i="1" a="1"/>
  <c r="O879" i="1" s="1"/>
  <c r="O884" i="1" a="1"/>
  <c r="O884" i="1" s="1"/>
  <c r="C884" i="14" s="1"/>
  <c r="O888" i="1" a="1"/>
  <c r="O888" i="1" s="1"/>
  <c r="O892" i="1" a="1"/>
  <c r="O892" i="1" s="1"/>
  <c r="O901" i="1" a="1"/>
  <c r="O901" i="1" s="1"/>
  <c r="O909" i="1" a="1"/>
  <c r="O909" i="1" s="1"/>
  <c r="O910" i="1" a="1"/>
  <c r="O910" i="1" s="1"/>
  <c r="O911" i="1" a="1"/>
  <c r="O911" i="1" s="1"/>
  <c r="O912" i="1" a="1"/>
  <c r="O912" i="1" s="1"/>
  <c r="O924" i="1" a="1"/>
  <c r="O924" i="1" s="1"/>
  <c r="C924" i="14" s="1"/>
  <c r="O930" i="1" a="1"/>
  <c r="O930" i="1" s="1"/>
  <c r="O936" i="1" a="1"/>
  <c r="O936" i="1" s="1"/>
  <c r="O937" i="1" a="1"/>
  <c r="O937" i="1" s="1"/>
  <c r="O942" i="1" a="1"/>
  <c r="O942" i="1" s="1"/>
  <c r="O950" i="1" a="1"/>
  <c r="O950" i="1" s="1"/>
  <c r="O952" i="1" a="1"/>
  <c r="O952" i="1" s="1"/>
  <c r="O954" i="1" a="1"/>
  <c r="O954" i="1" s="1"/>
  <c r="O655" i="1" a="1"/>
  <c r="O655" i="1" s="1"/>
  <c r="C655" i="14" s="1"/>
  <c r="O720" i="1" a="1"/>
  <c r="O720" i="1" s="1"/>
  <c r="O791" i="1" a="1"/>
  <c r="O791" i="1" s="1"/>
  <c r="O855" i="1" a="1"/>
  <c r="O855" i="1" s="1"/>
  <c r="O881" i="1" a="1"/>
  <c r="O881" i="1" s="1"/>
  <c r="O899" i="1" a="1"/>
  <c r="O899" i="1" s="1"/>
  <c r="O906" i="1" a="1"/>
  <c r="O906" i="1" s="1"/>
  <c r="O908" i="1" a="1"/>
  <c r="O908" i="1" s="1"/>
  <c r="O913" i="1" a="1"/>
  <c r="O913" i="1" s="1"/>
  <c r="C913" i="14" s="1"/>
  <c r="O917" i="1" a="1"/>
  <c r="O917" i="1" s="1"/>
  <c r="O925" i="1" a="1"/>
  <c r="O925" i="1" s="1"/>
  <c r="O929" i="1" a="1"/>
  <c r="O929" i="1" s="1"/>
  <c r="O946" i="1" a="1"/>
  <c r="O946" i="1" s="1"/>
  <c r="O786" i="1" a="1"/>
  <c r="O786" i="1" s="1"/>
  <c r="O830" i="1" a="1"/>
  <c r="O830" i="1" s="1"/>
  <c r="O849" i="1" a="1"/>
  <c r="O849" i="1" s="1"/>
  <c r="O863" i="1" a="1"/>
  <c r="O863" i="1" s="1"/>
  <c r="B863" i="14" s="1"/>
  <c r="O887" i="1" a="1"/>
  <c r="O887" i="1" s="1"/>
  <c r="O891" i="1" a="1"/>
  <c r="O891" i="1" s="1"/>
  <c r="O895" i="1" a="1"/>
  <c r="O895" i="1" s="1"/>
  <c r="O907" i="1" a="1"/>
  <c r="O907" i="1" s="1"/>
  <c r="O926" i="1" a="1"/>
  <c r="O926" i="1" s="1"/>
  <c r="O927" i="1" a="1"/>
  <c r="O927" i="1" s="1"/>
  <c r="O928" i="1" a="1"/>
  <c r="O928" i="1" s="1"/>
  <c r="O935" i="1" a="1"/>
  <c r="O935" i="1" s="1"/>
  <c r="C935" i="14" s="1"/>
  <c r="O949" i="1" a="1"/>
  <c r="O949" i="1" s="1"/>
  <c r="O707" i="1" a="1"/>
  <c r="O707" i="1" s="1"/>
  <c r="O773" i="1" a="1"/>
  <c r="O773" i="1" s="1"/>
  <c r="O808" i="1" a="1"/>
  <c r="O808" i="1" s="1"/>
  <c r="O813" i="1" a="1"/>
  <c r="O813" i="1" s="1"/>
  <c r="O818" i="1" a="1"/>
  <c r="O818" i="1" s="1"/>
  <c r="O829" i="1" a="1"/>
  <c r="O829" i="1" s="1"/>
  <c r="O872" i="1" a="1"/>
  <c r="O872" i="1" s="1"/>
  <c r="C872" i="14" s="1"/>
  <c r="O877" i="1" a="1"/>
  <c r="O877" i="1" s="1"/>
  <c r="O898" i="1" a="1"/>
  <c r="O898" i="1" s="1"/>
  <c r="O914" i="1" a="1"/>
  <c r="O914" i="1" s="1"/>
  <c r="O916" i="1" a="1"/>
  <c r="O916" i="1" s="1"/>
  <c r="O934" i="1" a="1"/>
  <c r="O934" i="1" s="1"/>
  <c r="O940" i="1" a="1"/>
  <c r="O940" i="1" s="1"/>
  <c r="O941" i="1" a="1"/>
  <c r="O941" i="1" s="1"/>
  <c r="O945" i="1" a="1"/>
  <c r="O945" i="1" s="1"/>
  <c r="C945" i="14" s="1"/>
  <c r="O956" i="1" a="1"/>
  <c r="O956" i="1" s="1"/>
  <c r="O958" i="1" a="1"/>
  <c r="O958" i="1" s="1"/>
  <c r="O960" i="1" a="1"/>
  <c r="O960" i="1" s="1"/>
  <c r="O962" i="1" a="1"/>
  <c r="O962" i="1" s="1"/>
  <c r="O964" i="1" a="1"/>
  <c r="O964" i="1" s="1"/>
  <c r="O966" i="1" a="1"/>
  <c r="O966" i="1" s="1"/>
  <c r="O968" i="1" a="1"/>
  <c r="O968" i="1" s="1"/>
  <c r="O970" i="1" a="1"/>
  <c r="O970" i="1" s="1"/>
  <c r="C970" i="14" s="1"/>
  <c r="O972" i="1" a="1"/>
  <c r="O972" i="1" s="1"/>
  <c r="O974" i="1" a="1"/>
  <c r="O974" i="1" s="1"/>
  <c r="O976" i="1" a="1"/>
  <c r="O976" i="1" s="1"/>
  <c r="O978" i="1" a="1"/>
  <c r="O978" i="1" s="1"/>
  <c r="O980" i="1" a="1"/>
  <c r="O980" i="1" s="1"/>
  <c r="O982" i="1" a="1"/>
  <c r="O982" i="1" s="1"/>
  <c r="O690" i="1" a="1"/>
  <c r="O690" i="1" s="1"/>
  <c r="O728" i="1" a="1"/>
  <c r="O728" i="1" s="1"/>
  <c r="O771" i="1" a="1"/>
  <c r="O771" i="1" s="1"/>
  <c r="O796" i="1" a="1"/>
  <c r="O796" i="1" s="1"/>
  <c r="O843" i="1" a="1"/>
  <c r="O843" i="1" s="1"/>
  <c r="O848" i="1" a="1"/>
  <c r="O848" i="1" s="1"/>
  <c r="O853" i="1" a="1"/>
  <c r="O853" i="1" s="1"/>
  <c r="O867" i="1" a="1"/>
  <c r="O867" i="1" s="1"/>
  <c r="O882" i="1" a="1"/>
  <c r="O882" i="1" s="1"/>
  <c r="O883" i="1" a="1"/>
  <c r="O883" i="1" s="1"/>
  <c r="C883" i="14" s="1"/>
  <c r="O890" i="1" a="1"/>
  <c r="O890" i="1" s="1"/>
  <c r="O894" i="1" a="1"/>
  <c r="O894" i="1" s="1"/>
  <c r="O915" i="1" a="1"/>
  <c r="O915" i="1" s="1"/>
  <c r="O923" i="1" a="1"/>
  <c r="O923" i="1" s="1"/>
  <c r="O933" i="1" a="1"/>
  <c r="O933" i="1" s="1"/>
  <c r="O948" i="1" a="1"/>
  <c r="O948" i="1" s="1"/>
  <c r="O953" i="1" a="1"/>
  <c r="O953" i="1" s="1"/>
  <c r="O833" i="1" a="1"/>
  <c r="O833" i="1" s="1"/>
  <c r="C833" i="14" s="1"/>
  <c r="O838" i="1" a="1"/>
  <c r="O838" i="1" s="1"/>
  <c r="O871" i="1" a="1"/>
  <c r="O871" i="1" s="1"/>
  <c r="O876" i="1" a="1"/>
  <c r="O876" i="1" s="1"/>
  <c r="O886" i="1" a="1"/>
  <c r="O886" i="1" s="1"/>
  <c r="O897" i="1" a="1"/>
  <c r="O897" i="1" s="1"/>
  <c r="O903" i="1" a="1"/>
  <c r="O903" i="1" s="1"/>
  <c r="O922" i="1" a="1"/>
  <c r="O922" i="1" s="1"/>
  <c r="O932" i="1" a="1"/>
  <c r="O932" i="1" s="1"/>
  <c r="O939" i="1" a="1"/>
  <c r="O939" i="1" s="1"/>
  <c r="O944" i="1" a="1"/>
  <c r="O944" i="1" s="1"/>
  <c r="O955" i="1" a="1"/>
  <c r="O955" i="1" s="1"/>
  <c r="O902" i="1" a="1"/>
  <c r="O902" i="1" s="1"/>
  <c r="O951" i="1" a="1"/>
  <c r="O951" i="1" s="1"/>
  <c r="O1041" i="1" a="1"/>
  <c r="O1041" i="1" s="1"/>
  <c r="O1055" i="1" a="1"/>
  <c r="O1055" i="1" s="1"/>
  <c r="O1058" i="1" a="1"/>
  <c r="O1058" i="1" s="1"/>
  <c r="O790" i="1" a="1"/>
  <c r="O790" i="1" s="1"/>
  <c r="O837" i="1" a="1"/>
  <c r="O837" i="1" s="1"/>
  <c r="O931" i="1" a="1"/>
  <c r="O931" i="1" s="1"/>
  <c r="O983" i="1" a="1"/>
  <c r="O983" i="1" s="1"/>
  <c r="O985" i="1" a="1"/>
  <c r="O985" i="1" s="1"/>
  <c r="O987" i="1" a="1"/>
  <c r="O987" i="1" s="1"/>
  <c r="O989" i="1" a="1"/>
  <c r="O989" i="1" s="1"/>
  <c r="O991" i="1" a="1"/>
  <c r="O991" i="1" s="1"/>
  <c r="C991" i="14" s="1"/>
  <c r="O993" i="1" a="1"/>
  <c r="O993" i="1" s="1"/>
  <c r="O995" i="1" a="1"/>
  <c r="O995" i="1" s="1"/>
  <c r="O997" i="1" a="1"/>
  <c r="O997" i="1" s="1"/>
  <c r="O999" i="1" a="1"/>
  <c r="O999" i="1" s="1"/>
  <c r="O1001" i="1" a="1"/>
  <c r="O1001" i="1" s="1"/>
  <c r="O1003" i="1" a="1"/>
  <c r="O1003" i="1" s="1"/>
  <c r="O1005" i="1" a="1"/>
  <c r="O1005" i="1" s="1"/>
  <c r="O1007" i="1" a="1"/>
  <c r="O1007" i="1" s="1"/>
  <c r="C1007" i="14" s="1"/>
  <c r="O1009" i="1" a="1"/>
  <c r="O1009" i="1" s="1"/>
  <c r="O1011" i="1" a="1"/>
  <c r="O1011" i="1" s="1"/>
  <c r="O1013" i="1" a="1"/>
  <c r="O1013" i="1" s="1"/>
  <c r="O1015" i="1" a="1"/>
  <c r="O1015" i="1" s="1"/>
  <c r="O1017" i="1" a="1"/>
  <c r="O1017" i="1" s="1"/>
  <c r="O1019" i="1" a="1"/>
  <c r="O1019" i="1" s="1"/>
  <c r="O1021" i="1" a="1"/>
  <c r="O1021" i="1" s="1"/>
  <c r="O1023" i="1" a="1"/>
  <c r="O1023" i="1" s="1"/>
  <c r="C1023" i="14" s="1"/>
  <c r="O1025" i="1" a="1"/>
  <c r="O1025" i="1" s="1"/>
  <c r="O1027" i="1" a="1"/>
  <c r="O1027" i="1" s="1"/>
  <c r="O1044" i="1" a="1"/>
  <c r="O1044" i="1" s="1"/>
  <c r="O1047" i="1" a="1"/>
  <c r="O1047" i="1" s="1"/>
  <c r="O1051" i="1" a="1"/>
  <c r="O1051" i="1" s="1"/>
  <c r="O1064" i="1" a="1"/>
  <c r="O1064" i="1" s="1"/>
  <c r="O889" i="1" a="1"/>
  <c r="O889" i="1" s="1"/>
  <c r="O904" i="1" a="1"/>
  <c r="O904" i="1" s="1"/>
  <c r="O920" i="1" a="1"/>
  <c r="O920" i="1" s="1"/>
  <c r="O979" i="1" a="1"/>
  <c r="O979" i="1" s="1"/>
  <c r="O1029" i="1" a="1"/>
  <c r="O1029" i="1" s="1"/>
  <c r="O1040" i="1" a="1"/>
  <c r="O1040" i="1" s="1"/>
  <c r="O1054" i="1" a="1"/>
  <c r="O1054" i="1" s="1"/>
  <c r="O1061" i="1" a="1"/>
  <c r="O1061" i="1" s="1"/>
  <c r="O938" i="1" a="1"/>
  <c r="O938" i="1" s="1"/>
  <c r="O1030" i="1" a="1"/>
  <c r="O1030" i="1" s="1"/>
  <c r="B1030" i="14" s="1"/>
  <c r="O1031" i="1" a="1"/>
  <c r="O1031" i="1" s="1"/>
  <c r="O1032" i="1" a="1"/>
  <c r="O1032" i="1" s="1"/>
  <c r="O1033" i="1" a="1"/>
  <c r="O1033" i="1" s="1"/>
  <c r="O1043" i="1" a="1"/>
  <c r="O1043" i="1" s="1"/>
  <c r="O1050" i="1" a="1"/>
  <c r="O1050" i="1" s="1"/>
  <c r="O1039" i="1" a="1"/>
  <c r="O1039" i="1" s="1"/>
  <c r="O1046" i="1" a="1"/>
  <c r="O1046" i="1" s="1"/>
  <c r="O1060" i="1" a="1"/>
  <c r="O1060" i="1" s="1"/>
  <c r="O893" i="1" a="1"/>
  <c r="O893" i="1" s="1"/>
  <c r="O919" i="1" a="1"/>
  <c r="O919" i="1" s="1"/>
  <c r="O981" i="1" a="1"/>
  <c r="O981" i="1" s="1"/>
  <c r="O984" i="1" a="1"/>
  <c r="O984" i="1" s="1"/>
  <c r="O986" i="1" a="1"/>
  <c r="O986" i="1" s="1"/>
  <c r="O988" i="1" a="1"/>
  <c r="O988" i="1" s="1"/>
  <c r="O990" i="1" a="1"/>
  <c r="O990" i="1" s="1"/>
  <c r="O992" i="1" a="1"/>
  <c r="O992" i="1" s="1"/>
  <c r="O994" i="1" a="1"/>
  <c r="O994" i="1" s="1"/>
  <c r="O996" i="1" a="1"/>
  <c r="O996" i="1" s="1"/>
  <c r="O998" i="1" a="1"/>
  <c r="O998" i="1" s="1"/>
  <c r="O1000" i="1" a="1"/>
  <c r="O1000" i="1" s="1"/>
  <c r="O1002" i="1" a="1"/>
  <c r="O1002" i="1" s="1"/>
  <c r="O1004" i="1" a="1"/>
  <c r="O1004" i="1" s="1"/>
  <c r="O1006" i="1" a="1"/>
  <c r="O1006" i="1" s="1"/>
  <c r="O1008" i="1" a="1"/>
  <c r="O1008" i="1" s="1"/>
  <c r="C1008" i="14" s="1"/>
  <c r="O1010" i="1" a="1"/>
  <c r="O1010" i="1" s="1"/>
  <c r="O1012" i="1" a="1"/>
  <c r="O1012" i="1" s="1"/>
  <c r="O1014" i="1" a="1"/>
  <c r="O1014" i="1" s="1"/>
  <c r="O1016" i="1" a="1"/>
  <c r="O1016" i="1" s="1"/>
  <c r="O1018" i="1" a="1"/>
  <c r="O1018" i="1" s="1"/>
  <c r="O1020" i="1" a="1"/>
  <c r="O1020" i="1" s="1"/>
  <c r="O1022" i="1" a="1"/>
  <c r="O1022" i="1" s="1"/>
  <c r="O1024" i="1" a="1"/>
  <c r="O1024" i="1" s="1"/>
  <c r="C1024" i="14" s="1"/>
  <c r="O1026" i="1" a="1"/>
  <c r="O1026" i="1" s="1"/>
  <c r="O1034" i="1" a="1"/>
  <c r="O1034" i="1" s="1"/>
  <c r="O1035" i="1" a="1"/>
  <c r="O1035" i="1" s="1"/>
  <c r="O1036" i="1" a="1"/>
  <c r="O1036" i="1" s="1"/>
  <c r="O1037" i="1" a="1"/>
  <c r="O1037" i="1" s="1"/>
  <c r="O1038" i="1" a="1"/>
  <c r="O1038" i="1" s="1"/>
  <c r="O1042" i="1" a="1"/>
  <c r="O1042" i="1" s="1"/>
  <c r="O1049" i="1" a="1"/>
  <c r="O1049" i="1" s="1"/>
  <c r="C1049" i="14" s="1"/>
  <c r="O1053" i="1" a="1"/>
  <c r="O1053" i="1" s="1"/>
  <c r="O1056" i="1" a="1"/>
  <c r="O1056" i="1" s="1"/>
  <c r="O722" i="1" a="1"/>
  <c r="O722" i="1" s="1"/>
  <c r="O1028" i="1" a="1"/>
  <c r="O1028" i="1" s="1"/>
  <c r="O1045" i="1" a="1"/>
  <c r="O1045" i="1" s="1"/>
  <c r="O885" i="1" a="1"/>
  <c r="O885" i="1" s="1"/>
  <c r="O905" i="1" a="1"/>
  <c r="O905" i="1" s="1"/>
  <c r="O921" i="1" a="1"/>
  <c r="O921" i="1" s="1"/>
  <c r="O1074" i="1" a="1"/>
  <c r="O1074" i="1" s="1"/>
  <c r="O1083" i="1" a="1"/>
  <c r="O1083" i="1" s="1"/>
  <c r="O1095" i="1" a="1"/>
  <c r="O1095" i="1" s="1"/>
  <c r="O1103" i="1" a="1"/>
  <c r="O1103" i="1" s="1"/>
  <c r="O1117" i="1" a="1"/>
  <c r="O1117" i="1" s="1"/>
  <c r="O1126" i="1" a="1"/>
  <c r="O1126" i="1" s="1"/>
  <c r="O1132" i="1" a="1"/>
  <c r="O1132" i="1" s="1"/>
  <c r="O1137" i="1" a="1"/>
  <c r="O1137" i="1" s="1"/>
  <c r="O1142" i="1" a="1"/>
  <c r="O1142" i="1" s="1"/>
  <c r="O1165" i="1" a="1"/>
  <c r="O1165" i="1" s="1"/>
  <c r="O1168" i="1" a="1"/>
  <c r="O1168" i="1" s="1"/>
  <c r="O1172" i="1" a="1"/>
  <c r="O1172" i="1" s="1"/>
  <c r="O1174" i="1" a="1"/>
  <c r="O1174" i="1" s="1"/>
  <c r="O1185" i="1" a="1"/>
  <c r="O1185" i="1" s="1"/>
  <c r="O1188" i="1" a="1"/>
  <c r="O1188" i="1" s="1"/>
  <c r="O1066" i="1" a="1"/>
  <c r="O1066" i="1" s="1"/>
  <c r="O1068" i="1" a="1"/>
  <c r="O1068" i="1" s="1"/>
  <c r="O1071" i="1" a="1"/>
  <c r="O1071" i="1" s="1"/>
  <c r="O1077" i="1" a="1"/>
  <c r="O1077" i="1" s="1"/>
  <c r="O1090" i="1" a="1"/>
  <c r="O1090" i="1" s="1"/>
  <c r="O1098" i="1" a="1"/>
  <c r="O1098" i="1" s="1"/>
  <c r="O1104" i="1" a="1"/>
  <c r="O1104" i="1" s="1"/>
  <c r="O1105" i="1" a="1"/>
  <c r="O1105" i="1" s="1"/>
  <c r="O1116" i="1" a="1"/>
  <c r="O1116" i="1" s="1"/>
  <c r="B1116" i="14" s="1"/>
  <c r="O1136" i="1" a="1"/>
  <c r="O1136" i="1" s="1"/>
  <c r="O1147" i="1" a="1"/>
  <c r="O1147" i="1" s="1"/>
  <c r="O1154" i="1" a="1"/>
  <c r="O1154" i="1" s="1"/>
  <c r="O1158" i="1" a="1"/>
  <c r="O1158" i="1" s="1"/>
  <c r="O1171" i="1" a="1"/>
  <c r="O1171" i="1" s="1"/>
  <c r="O1173" i="1" a="1"/>
  <c r="O1173" i="1" s="1"/>
  <c r="O1181" i="1" a="1"/>
  <c r="O1181" i="1" s="1"/>
  <c r="O1193" i="1" a="1"/>
  <c r="O1193" i="1" s="1"/>
  <c r="O1062" i="1" a="1"/>
  <c r="O1062" i="1" s="1"/>
  <c r="O1079" i="1" a="1"/>
  <c r="O1079" i="1" s="1"/>
  <c r="O1082" i="1" a="1"/>
  <c r="O1082" i="1" s="1"/>
  <c r="O1086" i="1" a="1"/>
  <c r="O1086" i="1" s="1"/>
  <c r="O1094" i="1" a="1"/>
  <c r="O1094" i="1" s="1"/>
  <c r="O1102" i="1" a="1"/>
  <c r="O1102" i="1" s="1"/>
  <c r="O1106" i="1" a="1"/>
  <c r="O1106" i="1" s="1"/>
  <c r="O1107" i="1" a="1"/>
  <c r="O1107" i="1" s="1"/>
  <c r="B1107" i="14" s="1"/>
  <c r="O1115" i="1" a="1"/>
  <c r="O1115" i="1" s="1"/>
  <c r="O1125" i="1" a="1"/>
  <c r="O1125" i="1" s="1"/>
  <c r="O1131" i="1" a="1"/>
  <c r="O1131" i="1" s="1"/>
  <c r="O1135" i="1" a="1"/>
  <c r="O1135" i="1" s="1"/>
  <c r="O1141" i="1" a="1"/>
  <c r="O1141" i="1" s="1"/>
  <c r="O1153" i="1" a="1"/>
  <c r="O1153" i="1" s="1"/>
  <c r="O1160" i="1" a="1"/>
  <c r="O1160" i="1" s="1"/>
  <c r="O1167" i="1" a="1"/>
  <c r="O1167" i="1" s="1"/>
  <c r="C1167" i="14" s="1"/>
  <c r="O1184" i="1" a="1"/>
  <c r="O1184" i="1" s="1"/>
  <c r="O1190" i="1" a="1"/>
  <c r="O1190" i="1" s="1"/>
  <c r="O1196" i="1" a="1"/>
  <c r="O1196" i="1" s="1"/>
  <c r="O1057" i="1" a="1"/>
  <c r="O1057" i="1" s="1"/>
  <c r="O1065" i="1" a="1"/>
  <c r="O1065" i="1" s="1"/>
  <c r="O1067" i="1" a="1"/>
  <c r="O1067" i="1" s="1"/>
  <c r="O1073" i="1" a="1"/>
  <c r="O1073" i="1" s="1"/>
  <c r="O1076" i="1" a="1"/>
  <c r="O1076" i="1" s="1"/>
  <c r="O1089" i="1" a="1"/>
  <c r="O1089" i="1" s="1"/>
  <c r="O1097" i="1" a="1"/>
  <c r="O1097" i="1" s="1"/>
  <c r="O1108" i="1" a="1"/>
  <c r="O1108" i="1" s="1"/>
  <c r="O1109" i="1" a="1"/>
  <c r="O1109" i="1" s="1"/>
  <c r="O1130" i="1" a="1"/>
  <c r="O1130" i="1" s="1"/>
  <c r="O1146" i="1" a="1"/>
  <c r="O1146" i="1" s="1"/>
  <c r="O1157" i="1" a="1"/>
  <c r="O1157" i="1" s="1"/>
  <c r="O1162" i="1" a="1"/>
  <c r="O1162" i="1" s="1"/>
  <c r="O1164" i="1" a="1"/>
  <c r="O1164" i="1" s="1"/>
  <c r="O1170" i="1" a="1"/>
  <c r="O1170" i="1" s="1"/>
  <c r="O1187" i="1" a="1"/>
  <c r="O1187" i="1" s="1"/>
  <c r="O1070" i="1" a="1"/>
  <c r="O1070" i="1" s="1"/>
  <c r="O1081" i="1" a="1"/>
  <c r="O1081" i="1" s="1"/>
  <c r="O1085" i="1" a="1"/>
  <c r="O1085" i="1" s="1"/>
  <c r="O1093" i="1" a="1"/>
  <c r="O1093" i="1" s="1"/>
  <c r="O1101" i="1" a="1"/>
  <c r="O1101" i="1" s="1"/>
  <c r="C1101" i="14" s="1"/>
  <c r="O1110" i="1" a="1"/>
  <c r="O1110" i="1" s="1"/>
  <c r="O1111" i="1" a="1"/>
  <c r="O1111" i="1" s="1"/>
  <c r="O1114" i="1" a="1"/>
  <c r="O1114" i="1" s="1"/>
  <c r="O1121" i="1" a="1"/>
  <c r="O1121" i="1" s="1"/>
  <c r="O1122" i="1" a="1"/>
  <c r="O1122" i="1" s="1"/>
  <c r="O1123" i="1" a="1"/>
  <c r="O1123" i="1" s="1"/>
  <c r="O1124" i="1" a="1"/>
  <c r="O1124" i="1" s="1"/>
  <c r="O1128" i="1" a="1"/>
  <c r="O1128" i="1" s="1"/>
  <c r="C1128" i="14" s="1"/>
  <c r="O1129" i="1" a="1"/>
  <c r="O1129" i="1" s="1"/>
  <c r="O1134" i="1" a="1"/>
  <c r="O1134" i="1" s="1"/>
  <c r="O1140" i="1" a="1"/>
  <c r="O1140" i="1" s="1"/>
  <c r="O1145" i="1" a="1"/>
  <c r="O1145" i="1" s="1"/>
  <c r="O1151" i="1" a="1"/>
  <c r="O1151" i="1" s="1"/>
  <c r="O1152" i="1" a="1"/>
  <c r="O1152" i="1" s="1"/>
  <c r="O1180" i="1" a="1"/>
  <c r="O1180" i="1" s="1"/>
  <c r="O1183" i="1" a="1"/>
  <c r="O1183" i="1" s="1"/>
  <c r="B1183" i="14" s="1"/>
  <c r="O1052" i="1" a="1"/>
  <c r="O1052" i="1" s="1"/>
  <c r="O1075" i="1" a="1"/>
  <c r="O1075" i="1" s="1"/>
  <c r="O1088" i="1" a="1"/>
  <c r="O1088" i="1" s="1"/>
  <c r="O1092" i="1" a="1"/>
  <c r="O1092" i="1" s="1"/>
  <c r="O1100" i="1" a="1"/>
  <c r="O1100" i="1" s="1"/>
  <c r="O1112" i="1" a="1"/>
  <c r="O1112" i="1" s="1"/>
  <c r="O1113" i="1" a="1"/>
  <c r="O1113" i="1" s="1"/>
  <c r="O1119" i="1" a="1"/>
  <c r="O1119" i="1" s="1"/>
  <c r="O1120" i="1" a="1"/>
  <c r="O1120" i="1" s="1"/>
  <c r="O1139" i="1" a="1"/>
  <c r="O1139" i="1" s="1"/>
  <c r="O1144" i="1" a="1"/>
  <c r="O1144" i="1" s="1"/>
  <c r="O1150" i="1" a="1"/>
  <c r="O1150" i="1" s="1"/>
  <c r="O1159" i="1" a="1"/>
  <c r="O1159" i="1" s="1"/>
  <c r="O1166" i="1" a="1"/>
  <c r="O1166" i="1" s="1"/>
  <c r="O1178" i="1" a="1"/>
  <c r="O1178" i="1" s="1"/>
  <c r="O1179" i="1" a="1"/>
  <c r="O1179" i="1" s="1"/>
  <c r="C1179" i="14" s="1"/>
  <c r="O1186" i="1" a="1"/>
  <c r="O1186" i="1" s="1"/>
  <c r="O1189" i="1" a="1"/>
  <c r="O1189" i="1" s="1"/>
  <c r="O1192" i="1" a="1"/>
  <c r="O1192" i="1" s="1"/>
  <c r="O1072" i="1" a="1"/>
  <c r="O1072" i="1" s="1"/>
  <c r="O1078" i="1" a="1"/>
  <c r="O1078" i="1" s="1"/>
  <c r="O1084" i="1" a="1"/>
  <c r="O1084" i="1" s="1"/>
  <c r="O1096" i="1" a="1"/>
  <c r="O1096" i="1" s="1"/>
  <c r="O1127" i="1" a="1"/>
  <c r="O1127" i="1" s="1"/>
  <c r="O1133" i="1" a="1"/>
  <c r="O1133" i="1" s="1"/>
  <c r="O1143" i="1" a="1"/>
  <c r="O1143" i="1" s="1"/>
  <c r="O1149" i="1" a="1"/>
  <c r="O1149" i="1" s="1"/>
  <c r="O1156" i="1" a="1"/>
  <c r="O1156" i="1" s="1"/>
  <c r="O1169" i="1" a="1"/>
  <c r="O1169" i="1" s="1"/>
  <c r="O1176" i="1" a="1"/>
  <c r="O1176" i="1" s="1"/>
  <c r="O1177" i="1" a="1"/>
  <c r="O1177" i="1" s="1"/>
  <c r="O1194" i="1" a="1"/>
  <c r="O1194" i="1" s="1"/>
  <c r="O1161" i="1" a="1"/>
  <c r="O1161" i="1" s="1"/>
  <c r="O1199" i="1" a="1"/>
  <c r="O1199" i="1" s="1"/>
  <c r="O1208" i="1" a="1"/>
  <c r="O1208" i="1" s="1"/>
  <c r="O1250" i="1" a="1"/>
  <c r="O1250" i="1" s="1"/>
  <c r="O1252" i="1" a="1"/>
  <c r="O1252" i="1" s="1"/>
  <c r="O1269" i="1" a="1"/>
  <c r="O1269" i="1" s="1"/>
  <c r="O1277" i="1" a="1"/>
  <c r="O1277" i="1" s="1"/>
  <c r="O1280" i="1" a="1"/>
  <c r="O1280" i="1" s="1"/>
  <c r="O1283" i="1" a="1"/>
  <c r="O1283" i="1" s="1"/>
  <c r="O1309" i="1" a="1"/>
  <c r="O1309" i="1" s="1"/>
  <c r="O1080" i="1" a="1"/>
  <c r="O1080" i="1" s="1"/>
  <c r="O1118" i="1" a="1"/>
  <c r="O1118" i="1" s="1"/>
  <c r="O1163" i="1" a="1"/>
  <c r="O1163" i="1" s="1"/>
  <c r="O1202" i="1" a="1"/>
  <c r="O1202" i="1" s="1"/>
  <c r="O1205" i="1" a="1"/>
  <c r="O1205" i="1" s="1"/>
  <c r="O1210" i="1" a="1"/>
  <c r="O1210" i="1" s="1"/>
  <c r="O1213" i="1" a="1"/>
  <c r="O1213" i="1" s="1"/>
  <c r="O1218" i="1" a="1"/>
  <c r="O1218" i="1" s="1"/>
  <c r="O1222" i="1" a="1"/>
  <c r="O1222" i="1" s="1"/>
  <c r="O1225" i="1" a="1"/>
  <c r="O1225" i="1" s="1"/>
  <c r="O1228" i="1" a="1"/>
  <c r="O1228" i="1" s="1"/>
  <c r="O1231" i="1" a="1"/>
  <c r="O1231" i="1" s="1"/>
  <c r="O1238" i="1" a="1"/>
  <c r="O1238" i="1" s="1"/>
  <c r="O1248" i="1" a="1"/>
  <c r="O1248" i="1" s="1"/>
  <c r="B1248" i="14" s="1"/>
  <c r="O1249" i="1" a="1"/>
  <c r="O1249" i="1" s="1"/>
  <c r="O1251" i="1" a="1"/>
  <c r="O1251" i="1" s="1"/>
  <c r="O1264" i="1" a="1"/>
  <c r="O1264" i="1" s="1"/>
  <c r="O1266" i="1" a="1"/>
  <c r="O1266" i="1" s="1"/>
  <c r="O1268" i="1" a="1"/>
  <c r="O1268" i="1" s="1"/>
  <c r="O1276" i="1" a="1"/>
  <c r="O1276" i="1" s="1"/>
  <c r="O1282" i="1" a="1"/>
  <c r="O1282" i="1" s="1"/>
  <c r="O1286" i="1" a="1"/>
  <c r="O1286" i="1" s="1"/>
  <c r="B1286" i="14" s="1"/>
  <c r="O1290" i="1" a="1"/>
  <c r="O1290" i="1" s="1"/>
  <c r="O1300" i="1" a="1"/>
  <c r="O1300" i="1" s="1"/>
  <c r="O1303" i="1" a="1"/>
  <c r="O1303" i="1" s="1"/>
  <c r="O1087" i="1" a="1"/>
  <c r="O1087" i="1" s="1"/>
  <c r="O1138" i="1" a="1"/>
  <c r="O1138" i="1" s="1"/>
  <c r="O1148" i="1" a="1"/>
  <c r="O1148" i="1" s="1"/>
  <c r="O1175" i="1" a="1"/>
  <c r="O1175" i="1" s="1"/>
  <c r="O1207" i="1" a="1"/>
  <c r="O1207" i="1" s="1"/>
  <c r="O1215" i="1" a="1"/>
  <c r="O1215" i="1" s="1"/>
  <c r="O1234" i="1" a="1"/>
  <c r="O1234" i="1" s="1"/>
  <c r="O1246" i="1" a="1"/>
  <c r="O1246" i="1" s="1"/>
  <c r="O1247" i="1" a="1"/>
  <c r="O1247" i="1" s="1"/>
  <c r="O1262" i="1" a="1"/>
  <c r="O1262" i="1" s="1"/>
  <c r="O1263" i="1" a="1"/>
  <c r="O1263" i="1" s="1"/>
  <c r="O1265" i="1" a="1"/>
  <c r="O1265" i="1" s="1"/>
  <c r="O1267" i="1" a="1"/>
  <c r="O1267" i="1" s="1"/>
  <c r="O1279" i="1" a="1"/>
  <c r="O1279" i="1" s="1"/>
  <c r="O1293" i="1" a="1"/>
  <c r="O1293" i="1" s="1"/>
  <c r="O1297" i="1" a="1"/>
  <c r="O1297" i="1" s="1"/>
  <c r="O1306" i="1" a="1"/>
  <c r="O1306" i="1" s="1"/>
  <c r="O1099" i="1" a="1"/>
  <c r="O1099" i="1" s="1"/>
  <c r="O1198" i="1" a="1"/>
  <c r="O1198" i="1" s="1"/>
  <c r="O1201" i="1" a="1"/>
  <c r="O1201" i="1" s="1"/>
  <c r="O1212" i="1" a="1"/>
  <c r="O1212" i="1" s="1"/>
  <c r="B1212" i="14" s="1"/>
  <c r="O1221" i="1" a="1"/>
  <c r="O1221" i="1" s="1"/>
  <c r="O1224" i="1" a="1"/>
  <c r="O1224" i="1" s="1"/>
  <c r="O1245" i="1" a="1"/>
  <c r="O1245" i="1" s="1"/>
  <c r="O1261" i="1" a="1"/>
  <c r="O1261" i="1" s="1"/>
  <c r="O1275" i="1" a="1"/>
  <c r="O1275" i="1" s="1"/>
  <c r="O1289" i="1" a="1"/>
  <c r="O1289" i="1" s="1"/>
  <c r="O1155" i="1" a="1"/>
  <c r="O1155" i="1" s="1"/>
  <c r="O1182" i="1" a="1"/>
  <c r="O1182" i="1" s="1"/>
  <c r="B1182" i="14" s="1"/>
  <c r="O1195" i="1" a="1"/>
  <c r="O1195" i="1" s="1"/>
  <c r="O1204" i="1" a="1"/>
  <c r="O1204" i="1" s="1"/>
  <c r="O1209" i="1" a="1"/>
  <c r="O1209" i="1" s="1"/>
  <c r="O1217" i="1" a="1"/>
  <c r="O1217" i="1" s="1"/>
  <c r="O1227" i="1" a="1"/>
  <c r="O1227" i="1" s="1"/>
  <c r="O1230" i="1" a="1"/>
  <c r="O1230" i="1" s="1"/>
  <c r="O1233" i="1" a="1"/>
  <c r="O1233" i="1" s="1"/>
  <c r="O1237" i="1" a="1"/>
  <c r="O1237" i="1" s="1"/>
  <c r="O1240" i="1" a="1"/>
  <c r="O1240" i="1" s="1"/>
  <c r="O1244" i="1" a="1"/>
  <c r="O1244" i="1" s="1"/>
  <c r="O1260" i="1" a="1"/>
  <c r="O1260" i="1" s="1"/>
  <c r="O1285" i="1" a="1"/>
  <c r="O1285" i="1" s="1"/>
  <c r="O1292" i="1" a="1"/>
  <c r="O1292" i="1" s="1"/>
  <c r="O1296" i="1" a="1"/>
  <c r="O1296" i="1" s="1"/>
  <c r="O1302" i="1" a="1"/>
  <c r="O1302" i="1" s="1"/>
  <c r="O1063" i="1" a="1"/>
  <c r="O1063" i="1" s="1"/>
  <c r="C1063" i="14" s="1"/>
  <c r="O1091" i="1" a="1"/>
  <c r="O1091" i="1" s="1"/>
  <c r="O1206" i="1" a="1"/>
  <c r="O1206" i="1" s="1"/>
  <c r="O1214" i="1" a="1"/>
  <c r="O1214" i="1" s="1"/>
  <c r="O1220" i="1" a="1"/>
  <c r="O1220" i="1" s="1"/>
  <c r="O1241" i="1" a="1"/>
  <c r="O1241" i="1" s="1"/>
  <c r="O1242" i="1" a="1"/>
  <c r="O1242" i="1" s="1"/>
  <c r="O1243" i="1" a="1"/>
  <c r="O1243" i="1" s="1"/>
  <c r="O1258" i="1" a="1"/>
  <c r="O1258" i="1" s="1"/>
  <c r="O1259" i="1" a="1"/>
  <c r="O1259" i="1" s="1"/>
  <c r="O1274" i="1" a="1"/>
  <c r="O1274" i="1" s="1"/>
  <c r="O1278" i="1" a="1"/>
  <c r="O1278" i="1" s="1"/>
  <c r="O1281" i="1" a="1"/>
  <c r="O1281" i="1" s="1"/>
  <c r="O1299" i="1" a="1"/>
  <c r="O1299" i="1" s="1"/>
  <c r="O1305" i="1" a="1"/>
  <c r="O1305" i="1" s="1"/>
  <c r="O1048" i="1" a="1"/>
  <c r="O1048" i="1" s="1"/>
  <c r="O1203" i="1" a="1"/>
  <c r="O1203" i="1" s="1"/>
  <c r="C1203" i="14" s="1"/>
  <c r="O1219" i="1" a="1"/>
  <c r="O1219" i="1" s="1"/>
  <c r="O1226" i="1" a="1"/>
  <c r="O1226" i="1" s="1"/>
  <c r="O1235" i="1" a="1"/>
  <c r="O1235" i="1" s="1"/>
  <c r="O1069" i="1" a="1"/>
  <c r="O1069" i="1" s="1"/>
  <c r="O1197" i="1" a="1"/>
  <c r="O1197" i="1" s="1"/>
  <c r="O1216" i="1" a="1"/>
  <c r="O1216" i="1" s="1"/>
  <c r="O1254" i="1" a="1"/>
  <c r="O1254" i="1" s="1"/>
  <c r="O1271" i="1" a="1"/>
  <c r="O1271" i="1" s="1"/>
  <c r="O1287" i="1" a="1"/>
  <c r="O1287" i="1" s="1"/>
  <c r="O1298" i="1" a="1"/>
  <c r="O1298" i="1" s="1"/>
  <c r="O1307" i="1" a="1"/>
  <c r="O1307" i="1" s="1"/>
  <c r="O1327" i="1" a="1"/>
  <c r="O1327" i="1" s="1"/>
  <c r="O1330" i="1" a="1"/>
  <c r="O1330" i="1" s="1"/>
  <c r="O1337" i="1" a="1"/>
  <c r="O1337" i="1" s="1"/>
  <c r="O1341" i="1" a="1"/>
  <c r="O1341" i="1" s="1"/>
  <c r="O1356" i="1" a="1"/>
  <c r="O1356" i="1" s="1"/>
  <c r="O1382" i="1" a="1"/>
  <c r="O1382" i="1" s="1"/>
  <c r="O1385" i="1" a="1"/>
  <c r="O1385" i="1" s="1"/>
  <c r="O1387" i="1" a="1"/>
  <c r="O1387" i="1" s="1"/>
  <c r="O1389" i="1" a="1"/>
  <c r="O1389" i="1" s="1"/>
  <c r="O1391" i="1" a="1"/>
  <c r="O1391" i="1" s="1"/>
  <c r="O1393" i="1" a="1"/>
  <c r="O1393" i="1" s="1"/>
  <c r="O1395" i="1" a="1"/>
  <c r="O1395" i="1" s="1"/>
  <c r="O1397" i="1" a="1"/>
  <c r="O1397" i="1" s="1"/>
  <c r="C1397" i="14" s="1"/>
  <c r="O1399" i="1" a="1"/>
  <c r="O1399" i="1" s="1"/>
  <c r="O1401" i="1" a="1"/>
  <c r="O1401" i="1" s="1"/>
  <c r="O1403" i="1" a="1"/>
  <c r="O1403" i="1" s="1"/>
  <c r="O1405" i="1" a="1"/>
  <c r="O1405" i="1" s="1"/>
  <c r="O1407" i="1" a="1"/>
  <c r="O1407" i="1" s="1"/>
  <c r="O1409" i="1" a="1"/>
  <c r="O1409" i="1" s="1"/>
  <c r="O1411" i="1" a="1"/>
  <c r="O1411" i="1" s="1"/>
  <c r="O1413" i="1" a="1"/>
  <c r="O1413" i="1" s="1"/>
  <c r="C1413" i="14" s="1"/>
  <c r="O1191" i="1" a="1"/>
  <c r="O1191" i="1" s="1"/>
  <c r="O1211" i="1" a="1"/>
  <c r="O1211" i="1" s="1"/>
  <c r="O1223" i="1" a="1"/>
  <c r="O1223" i="1" s="1"/>
  <c r="O1272" i="1" a="1"/>
  <c r="O1272" i="1" s="1"/>
  <c r="O1288" i="1" a="1"/>
  <c r="O1288" i="1" s="1"/>
  <c r="O1311" i="1" a="1"/>
  <c r="O1311" i="1" s="1"/>
  <c r="O1313" i="1" a="1"/>
  <c r="O1313" i="1" s="1"/>
  <c r="O1315" i="1" a="1"/>
  <c r="O1315" i="1" s="1"/>
  <c r="O1333" i="1" a="1"/>
  <c r="O1333" i="1" s="1"/>
  <c r="O1344" i="1" a="1"/>
  <c r="O1344" i="1" s="1"/>
  <c r="O1347" i="1" a="1"/>
  <c r="O1347" i="1" s="1"/>
  <c r="O1352" i="1" a="1"/>
  <c r="O1352" i="1" s="1"/>
  <c r="O1361" i="1" a="1"/>
  <c r="O1361" i="1" s="1"/>
  <c r="O1364" i="1" a="1"/>
  <c r="O1364" i="1" s="1"/>
  <c r="O1367" i="1" a="1"/>
  <c r="O1367" i="1" s="1"/>
  <c r="O1370" i="1" a="1"/>
  <c r="O1370" i="1" s="1"/>
  <c r="C1370" i="14" s="1"/>
  <c r="O1373" i="1" a="1"/>
  <c r="O1373" i="1" s="1"/>
  <c r="O1377" i="1" a="1"/>
  <c r="O1377" i="1" s="1"/>
  <c r="O1381" i="1" a="1"/>
  <c r="O1381" i="1" s="1"/>
  <c r="O1255" i="1" a="1"/>
  <c r="O1255" i="1" s="1"/>
  <c r="O1294" i="1" a="1"/>
  <c r="O1294" i="1" s="1"/>
  <c r="O1323" i="1" a="1"/>
  <c r="O1323" i="1" s="1"/>
  <c r="O1336" i="1" a="1"/>
  <c r="O1336" i="1" s="1"/>
  <c r="O1340" i="1" a="1"/>
  <c r="O1340" i="1" s="1"/>
  <c r="O1349" i="1" a="1"/>
  <c r="O1349" i="1" s="1"/>
  <c r="O1355" i="1" a="1"/>
  <c r="O1355" i="1" s="1"/>
  <c r="O1376" i="1" a="1"/>
  <c r="O1376" i="1" s="1"/>
  <c r="O1232" i="1" a="1"/>
  <c r="O1232" i="1" s="1"/>
  <c r="O1256" i="1" a="1"/>
  <c r="O1256" i="1" s="1"/>
  <c r="O1273" i="1" a="1"/>
  <c r="O1273" i="1" s="1"/>
  <c r="O1284" i="1" a="1"/>
  <c r="O1284" i="1" s="1"/>
  <c r="O1295" i="1" a="1"/>
  <c r="O1295" i="1" s="1"/>
  <c r="C1295" i="14" s="1"/>
  <c r="O1310" i="1" a="1"/>
  <c r="O1310" i="1" s="1"/>
  <c r="O1317" i="1" a="1"/>
  <c r="O1317" i="1" s="1"/>
  <c r="O1320" i="1" a="1"/>
  <c r="O1320" i="1" s="1"/>
  <c r="O1326" i="1" a="1"/>
  <c r="O1326" i="1" s="1"/>
  <c r="O1329" i="1" a="1"/>
  <c r="O1329" i="1" s="1"/>
  <c r="O1332" i="1" a="1"/>
  <c r="O1332" i="1" s="1"/>
  <c r="O1343" i="1" a="1"/>
  <c r="O1343" i="1" s="1"/>
  <c r="O1351" i="1" a="1"/>
  <c r="O1351" i="1" s="1"/>
  <c r="B1351" i="14" s="1"/>
  <c r="O1358" i="1" a="1"/>
  <c r="O1358" i="1" s="1"/>
  <c r="O1369" i="1" a="1"/>
  <c r="O1369" i="1" s="1"/>
  <c r="O1239" i="1" a="1"/>
  <c r="O1239" i="1" s="1"/>
  <c r="O1319" i="1" a="1"/>
  <c r="O1319" i="1" s="1"/>
  <c r="O1322" i="1" a="1"/>
  <c r="O1322" i="1" s="1"/>
  <c r="O1335" i="1" a="1"/>
  <c r="O1335" i="1" s="1"/>
  <c r="O1346" i="1" a="1"/>
  <c r="O1346" i="1" s="1"/>
  <c r="O1360" i="1" a="1"/>
  <c r="O1360" i="1" s="1"/>
  <c r="B1360" i="14" s="1"/>
  <c r="O1363" i="1" a="1"/>
  <c r="O1363" i="1" s="1"/>
  <c r="O1366" i="1" a="1"/>
  <c r="O1366" i="1" s="1"/>
  <c r="O1372" i="1" a="1"/>
  <c r="O1372" i="1" s="1"/>
  <c r="O1375" i="1" a="1"/>
  <c r="O1375" i="1" s="1"/>
  <c r="O1384" i="1" a="1"/>
  <c r="O1384" i="1" s="1"/>
  <c r="O1386" i="1" a="1"/>
  <c r="O1386" i="1" s="1"/>
  <c r="O1388" i="1" a="1"/>
  <c r="O1388" i="1" s="1"/>
  <c r="O1390" i="1" a="1"/>
  <c r="O1390" i="1" s="1"/>
  <c r="O1392" i="1" a="1"/>
  <c r="O1392" i="1" s="1"/>
  <c r="O1394" i="1" a="1"/>
  <c r="O1394" i="1" s="1"/>
  <c r="O1396" i="1" a="1"/>
  <c r="O1396" i="1" s="1"/>
  <c r="O1398" i="1" a="1"/>
  <c r="O1398" i="1" s="1"/>
  <c r="O1400" i="1" a="1"/>
  <c r="O1400" i="1" s="1"/>
  <c r="O1402" i="1" a="1"/>
  <c r="O1402" i="1" s="1"/>
  <c r="O1404" i="1" a="1"/>
  <c r="O1404" i="1" s="1"/>
  <c r="O1406" i="1" a="1"/>
  <c r="O1406" i="1" s="1"/>
  <c r="O1408" i="1" a="1"/>
  <c r="O1408" i="1" s="1"/>
  <c r="O1410" i="1" a="1"/>
  <c r="O1410" i="1" s="1"/>
  <c r="O1412" i="1" a="1"/>
  <c r="O1412" i="1" s="1"/>
  <c r="O1414" i="1" a="1"/>
  <c r="O1414" i="1" s="1"/>
  <c r="O1416" i="1" a="1"/>
  <c r="O1416" i="1" s="1"/>
  <c r="O1059" i="1" a="1"/>
  <c r="O1059" i="1" s="1"/>
  <c r="O1229" i="1" a="1"/>
  <c r="O1229" i="1" s="1"/>
  <c r="O1257" i="1" a="1"/>
  <c r="O1257" i="1" s="1"/>
  <c r="O1301" i="1" a="1"/>
  <c r="O1301" i="1" s="1"/>
  <c r="O1312" i="1" a="1"/>
  <c r="O1312" i="1" s="1"/>
  <c r="O1314" i="1" a="1"/>
  <c r="O1314" i="1" s="1"/>
  <c r="O1325" i="1" a="1"/>
  <c r="O1325" i="1" s="1"/>
  <c r="O1328" i="1" a="1"/>
  <c r="O1328" i="1" s="1"/>
  <c r="O1339" i="1" a="1"/>
  <c r="O1339" i="1" s="1"/>
  <c r="O1342" i="1" a="1"/>
  <c r="O1342" i="1" s="1"/>
  <c r="O1348" i="1" a="1"/>
  <c r="O1348" i="1" s="1"/>
  <c r="O1354" i="1" a="1"/>
  <c r="O1354" i="1" s="1"/>
  <c r="O1357" i="1" a="1"/>
  <c r="O1357" i="1" s="1"/>
  <c r="O1379" i="1" a="1"/>
  <c r="O1379" i="1" s="1"/>
  <c r="O1383" i="1" a="1"/>
  <c r="O1383" i="1" s="1"/>
  <c r="O1318" i="1" a="1"/>
  <c r="O1318" i="1" s="1"/>
  <c r="O1321" i="1" a="1"/>
  <c r="O1321" i="1" s="1"/>
  <c r="O1324" i="1" a="1"/>
  <c r="O1324" i="1" s="1"/>
  <c r="O1345" i="1" a="1"/>
  <c r="O1345" i="1" s="1"/>
  <c r="O1350" i="1" a="1"/>
  <c r="O1350" i="1" s="1"/>
  <c r="O1353" i="1" a="1"/>
  <c r="O1353" i="1" s="1"/>
  <c r="O1359" i="1" a="1"/>
  <c r="O1359" i="1" s="1"/>
  <c r="O1362" i="1" a="1"/>
  <c r="O1362" i="1" s="1"/>
  <c r="O1365" i="1" a="1"/>
  <c r="O1365" i="1" s="1"/>
  <c r="O1371" i="1" a="1"/>
  <c r="O1371" i="1" s="1"/>
  <c r="O1374" i="1" a="1"/>
  <c r="O1374" i="1" s="1"/>
  <c r="O1378" i="1" a="1"/>
  <c r="O1378" i="1" s="1"/>
  <c r="C1378" i="14" s="1"/>
  <c r="O1415" i="1" a="1"/>
  <c r="O1415" i="1" s="1"/>
  <c r="O1427" i="1" a="1"/>
  <c r="O1427" i="1" s="1"/>
  <c r="O1434" i="1" a="1"/>
  <c r="O1434" i="1" s="1"/>
  <c r="O1436" i="1" a="1"/>
  <c r="O1436" i="1" s="1"/>
  <c r="O1438" i="1" a="1"/>
  <c r="O1438" i="1" s="1"/>
  <c r="O1440" i="1" a="1"/>
  <c r="O1440" i="1" s="1"/>
  <c r="O1442" i="1" a="1"/>
  <c r="O1442" i="1" s="1"/>
  <c r="O1444" i="1" a="1"/>
  <c r="O1444" i="1" s="1"/>
  <c r="O1446" i="1" a="1"/>
  <c r="O1446" i="1" s="1"/>
  <c r="O1448" i="1" a="1"/>
  <c r="O1448" i="1" s="1"/>
  <c r="O1450" i="1" a="1"/>
  <c r="O1450" i="1" s="1"/>
  <c r="O1452" i="1" a="1"/>
  <c r="O1452" i="1" s="1"/>
  <c r="O1454" i="1" a="1"/>
  <c r="O1454" i="1" s="1"/>
  <c r="O1456" i="1" a="1"/>
  <c r="O1456" i="1" s="1"/>
  <c r="O1458" i="1" a="1"/>
  <c r="O1458" i="1" s="1"/>
  <c r="O1460" i="1" a="1"/>
  <c r="O1460" i="1" s="1"/>
  <c r="O1462" i="1" a="1"/>
  <c r="O1462" i="1" s="1"/>
  <c r="O1464" i="1" a="1"/>
  <c r="O1464" i="1" s="1"/>
  <c r="O1466" i="1" a="1"/>
  <c r="O1466" i="1" s="1"/>
  <c r="O1468" i="1" a="1"/>
  <c r="O1468" i="1" s="1"/>
  <c r="O1470" i="1" a="1"/>
  <c r="O1470" i="1" s="1"/>
  <c r="O1472" i="1" a="1"/>
  <c r="O1472" i="1" s="1"/>
  <c r="O1474" i="1" a="1"/>
  <c r="O1474" i="1" s="1"/>
  <c r="O1476" i="1" a="1"/>
  <c r="O1476" i="1" s="1"/>
  <c r="O1478" i="1" a="1"/>
  <c r="O1478" i="1" s="1"/>
  <c r="O1480" i="1" a="1"/>
  <c r="O1480" i="1" s="1"/>
  <c r="O1482" i="1" a="1"/>
  <c r="O1482" i="1" s="1"/>
  <c r="O1484" i="1" a="1"/>
  <c r="O1484" i="1" s="1"/>
  <c r="O1486" i="1" a="1"/>
  <c r="O1486" i="1" s="1"/>
  <c r="O1488" i="1" a="1"/>
  <c r="O1488" i="1" s="1"/>
  <c r="O1490" i="1" a="1"/>
  <c r="O1490" i="1" s="1"/>
  <c r="O1492" i="1" a="1"/>
  <c r="O1492" i="1" s="1"/>
  <c r="O1494" i="1" a="1"/>
  <c r="O1494" i="1" s="1"/>
  <c r="O1496" i="1" a="1"/>
  <c r="O1496" i="1" s="1"/>
  <c r="O1498" i="1" a="1"/>
  <c r="O1498" i="1" s="1"/>
  <c r="O1500" i="1" a="1"/>
  <c r="O1500" i="1" s="1"/>
  <c r="O1502" i="1" a="1"/>
  <c r="O1502" i="1" s="1"/>
  <c r="O1504" i="1" a="1"/>
  <c r="O1504" i="1" s="1"/>
  <c r="O1506" i="1" a="1"/>
  <c r="O1506" i="1" s="1"/>
  <c r="O1508" i="1" a="1"/>
  <c r="O1508" i="1" s="1"/>
  <c r="O1510" i="1" a="1"/>
  <c r="O1510" i="1" s="1"/>
  <c r="O1512" i="1" a="1"/>
  <c r="O1512" i="1" s="1"/>
  <c r="O1514" i="1" a="1"/>
  <c r="O1514" i="1" s="1"/>
  <c r="O1516" i="1" a="1"/>
  <c r="O1516" i="1" s="1"/>
  <c r="O1518" i="1" a="1"/>
  <c r="O1518" i="1" s="1"/>
  <c r="O1520" i="1" a="1"/>
  <c r="O1520" i="1" s="1"/>
  <c r="O1523" i="1" a="1"/>
  <c r="O1523" i="1" s="1"/>
  <c r="O1529" i="1" a="1"/>
  <c r="O1529" i="1" s="1"/>
  <c r="C1529" i="14" s="1"/>
  <c r="O1538" i="1" a="1"/>
  <c r="O1538" i="1" s="1"/>
  <c r="O1540" i="1" a="1"/>
  <c r="O1540" i="1" s="1"/>
  <c r="O1543" i="1" a="1"/>
  <c r="O1543" i="1" s="1"/>
  <c r="O1545" i="1" a="1"/>
  <c r="O1545" i="1" s="1"/>
  <c r="O1236" i="1" a="1"/>
  <c r="O1236" i="1" s="1"/>
  <c r="O1422" i="1" a="1"/>
  <c r="O1422" i="1" s="1"/>
  <c r="O1430" i="1" a="1"/>
  <c r="O1430" i="1" s="1"/>
  <c r="O1532" i="1" a="1"/>
  <c r="O1532" i="1" s="1"/>
  <c r="O1534" i="1" a="1"/>
  <c r="O1534" i="1" s="1"/>
  <c r="O1535" i="1" a="1"/>
  <c r="O1535" i="1" s="1"/>
  <c r="O1542" i="1" a="1"/>
  <c r="O1542" i="1" s="1"/>
  <c r="O1270" i="1" a="1"/>
  <c r="O1270" i="1" s="1"/>
  <c r="O1368" i="1" a="1"/>
  <c r="O1368" i="1" s="1"/>
  <c r="O1380" i="1" a="1"/>
  <c r="O1380" i="1" s="1"/>
  <c r="O1425" i="1" a="1"/>
  <c r="O1425" i="1" s="1"/>
  <c r="O1526" i="1" a="1"/>
  <c r="O1526" i="1" s="1"/>
  <c r="O1528" i="1" a="1"/>
  <c r="O1528" i="1" s="1"/>
  <c r="O1541" i="1" a="1"/>
  <c r="O1541" i="1" s="1"/>
  <c r="O1291" i="1" a="1"/>
  <c r="O1291" i="1" s="1"/>
  <c r="O1334" i="1" a="1"/>
  <c r="O1334" i="1" s="1"/>
  <c r="O1421" i="1" a="1"/>
  <c r="O1421" i="1" s="1"/>
  <c r="O1428" i="1" a="1"/>
  <c r="O1428" i="1" s="1"/>
  <c r="O1522" i="1" a="1"/>
  <c r="O1522" i="1" s="1"/>
  <c r="O1531" i="1" a="1"/>
  <c r="O1531" i="1" s="1"/>
  <c r="B1531" i="14" s="1"/>
  <c r="O1200" i="1" a="1"/>
  <c r="O1200" i="1" s="1"/>
  <c r="O1308" i="1" a="1"/>
  <c r="O1308" i="1" s="1"/>
  <c r="O1420" i="1" a="1"/>
  <c r="O1420" i="1" s="1"/>
  <c r="O1423" i="1" a="1"/>
  <c r="O1423" i="1" s="1"/>
  <c r="O1431" i="1" a="1"/>
  <c r="O1431" i="1" s="1"/>
  <c r="O1433" i="1" a="1"/>
  <c r="O1433" i="1" s="1"/>
  <c r="O1435" i="1" a="1"/>
  <c r="O1435" i="1" s="1"/>
  <c r="O1437" i="1" a="1"/>
  <c r="O1437" i="1" s="1"/>
  <c r="O1439" i="1" a="1"/>
  <c r="O1439" i="1" s="1"/>
  <c r="O1441" i="1" a="1"/>
  <c r="O1441" i="1" s="1"/>
  <c r="O1443" i="1" a="1"/>
  <c r="O1443" i="1" s="1"/>
  <c r="O1445" i="1" a="1"/>
  <c r="O1445" i="1" s="1"/>
  <c r="O1447" i="1" a="1"/>
  <c r="O1447" i="1" s="1"/>
  <c r="O1449" i="1" a="1"/>
  <c r="O1449" i="1" s="1"/>
  <c r="O1451" i="1" a="1"/>
  <c r="O1451" i="1" s="1"/>
  <c r="O1453" i="1" a="1"/>
  <c r="O1453" i="1" s="1"/>
  <c r="O1455" i="1" a="1"/>
  <c r="O1455" i="1" s="1"/>
  <c r="O1457" i="1" a="1"/>
  <c r="O1457" i="1" s="1"/>
  <c r="O1459" i="1" a="1"/>
  <c r="O1459" i="1" s="1"/>
  <c r="O1461" i="1" a="1"/>
  <c r="O1461" i="1" s="1"/>
  <c r="O1463" i="1" a="1"/>
  <c r="O1463" i="1" s="1"/>
  <c r="O1465" i="1" a="1"/>
  <c r="O1465" i="1" s="1"/>
  <c r="O1467" i="1" a="1"/>
  <c r="O1467" i="1" s="1"/>
  <c r="O1469" i="1" a="1"/>
  <c r="O1469" i="1" s="1"/>
  <c r="O1471" i="1" a="1"/>
  <c r="O1471" i="1" s="1"/>
  <c r="O1473" i="1" a="1"/>
  <c r="O1473" i="1" s="1"/>
  <c r="O1475" i="1" a="1"/>
  <c r="O1475" i="1" s="1"/>
  <c r="O1477" i="1" a="1"/>
  <c r="O1477" i="1" s="1"/>
  <c r="O1479" i="1" a="1"/>
  <c r="O1479" i="1" s="1"/>
  <c r="O1481" i="1" a="1"/>
  <c r="O1481" i="1" s="1"/>
  <c r="O1483" i="1" a="1"/>
  <c r="O1483" i="1" s="1"/>
  <c r="O1485" i="1" a="1"/>
  <c r="O1485" i="1" s="1"/>
  <c r="O1487" i="1" a="1"/>
  <c r="O1487" i="1" s="1"/>
  <c r="O1489" i="1" a="1"/>
  <c r="O1489" i="1" s="1"/>
  <c r="O1491" i="1" a="1"/>
  <c r="O1491" i="1" s="1"/>
  <c r="O1493" i="1" a="1"/>
  <c r="O1493" i="1" s="1"/>
  <c r="O1495" i="1" a="1"/>
  <c r="O1495" i="1" s="1"/>
  <c r="O1497" i="1" a="1"/>
  <c r="O1497" i="1" s="1"/>
  <c r="O1499" i="1" a="1"/>
  <c r="O1499" i="1" s="1"/>
  <c r="O1501" i="1" a="1"/>
  <c r="O1501" i="1" s="1"/>
  <c r="O1503" i="1" a="1"/>
  <c r="O1503" i="1" s="1"/>
  <c r="O1505" i="1" a="1"/>
  <c r="O1505" i="1" s="1"/>
  <c r="O1507" i="1" a="1"/>
  <c r="O1507" i="1" s="1"/>
  <c r="O1509" i="1" a="1"/>
  <c r="O1509" i="1" s="1"/>
  <c r="O1511" i="1" a="1"/>
  <c r="O1511" i="1" s="1"/>
  <c r="O1513" i="1" a="1"/>
  <c r="O1513" i="1" s="1"/>
  <c r="O1515" i="1" a="1"/>
  <c r="O1515" i="1" s="1"/>
  <c r="O1517" i="1" a="1"/>
  <c r="O1517" i="1" s="1"/>
  <c r="O1519" i="1" a="1"/>
  <c r="O1519" i="1" s="1"/>
  <c r="O1521" i="1" a="1"/>
  <c r="O1521" i="1" s="1"/>
  <c r="O1527" i="1" a="1"/>
  <c r="O1527" i="1" s="1"/>
  <c r="O1536" i="1" a="1"/>
  <c r="O1536" i="1" s="1"/>
  <c r="O1539" i="1" a="1"/>
  <c r="O1539" i="1" s="1"/>
  <c r="O1253" i="1" a="1"/>
  <c r="O1253" i="1" s="1"/>
  <c r="O1304" i="1" a="1"/>
  <c r="O1304" i="1" s="1"/>
  <c r="O1331" i="1" a="1"/>
  <c r="O1331" i="1" s="1"/>
  <c r="B1331" i="14" s="1"/>
  <c r="O1417" i="1" a="1"/>
  <c r="O1417" i="1" s="1"/>
  <c r="O1426" i="1" a="1"/>
  <c r="O1426" i="1" s="1"/>
  <c r="O1525" i="1" a="1"/>
  <c r="O1525" i="1" s="1"/>
  <c r="O1530" i="1" a="1"/>
  <c r="O1530" i="1" s="1"/>
  <c r="O1537" i="1" a="1"/>
  <c r="O1537" i="1" s="1"/>
  <c r="O1316" i="1" a="1"/>
  <c r="O1316" i="1" s="1"/>
  <c r="O1418" i="1" a="1"/>
  <c r="O1418" i="1" s="1"/>
  <c r="O1424" i="1" a="1"/>
  <c r="O1424" i="1" s="1"/>
  <c r="O1432" i="1" a="1"/>
  <c r="O1432" i="1" s="1"/>
  <c r="O1524" i="1" a="1"/>
  <c r="O1524" i="1" s="1"/>
  <c r="O1547" i="1" a="1"/>
  <c r="O1547" i="1" s="1"/>
  <c r="O1584" i="1" a="1"/>
  <c r="O1584" i="1" s="1"/>
  <c r="O1585" i="1" a="1"/>
  <c r="O1585" i="1" s="1"/>
  <c r="O1597" i="1" a="1"/>
  <c r="O1597" i="1" s="1"/>
  <c r="O1598" i="1" a="1"/>
  <c r="O1598" i="1" s="1"/>
  <c r="O1599" i="1" a="1"/>
  <c r="O1599" i="1" s="1"/>
  <c r="O1600" i="1" a="1"/>
  <c r="O1600" i="1" s="1"/>
  <c r="O1613" i="1" a="1"/>
  <c r="O1613" i="1" s="1"/>
  <c r="O1614" i="1" a="1"/>
  <c r="O1614" i="1" s="1"/>
  <c r="O1615" i="1" a="1"/>
  <c r="O1615" i="1" s="1"/>
  <c r="O1616" i="1" a="1"/>
  <c r="O1616" i="1" s="1"/>
  <c r="O1629" i="1" a="1"/>
  <c r="O1629" i="1" s="1"/>
  <c r="O1630" i="1" a="1"/>
  <c r="O1630" i="1" s="1"/>
  <c r="O1631" i="1" a="1"/>
  <c r="O1631" i="1" s="1"/>
  <c r="O1632" i="1" a="1"/>
  <c r="O1632" i="1" s="1"/>
  <c r="O1645" i="1" a="1"/>
  <c r="O1645" i="1" s="1"/>
  <c r="O1646" i="1" a="1"/>
  <c r="O1646" i="1" s="1"/>
  <c r="O1647" i="1" a="1"/>
  <c r="O1647" i="1" s="1"/>
  <c r="O1648" i="1" a="1"/>
  <c r="O1648" i="1" s="1"/>
  <c r="O1651" i="1" a="1"/>
  <c r="O1651" i="1" s="1"/>
  <c r="O1663" i="1" a="1"/>
  <c r="O1663" i="1" s="1"/>
  <c r="O1665" i="1" a="1"/>
  <c r="O1665" i="1" s="1"/>
  <c r="O1676" i="1" a="1"/>
  <c r="O1676" i="1" s="1"/>
  <c r="O1677" i="1" a="1"/>
  <c r="O1677" i="1" s="1"/>
  <c r="O1688" i="1" a="1"/>
  <c r="O1688" i="1" s="1"/>
  <c r="O1690" i="1" a="1"/>
  <c r="O1690" i="1" s="1"/>
  <c r="O1549" i="1" a="1"/>
  <c r="O1549" i="1" s="1"/>
  <c r="O1551" i="1" a="1"/>
  <c r="O1551" i="1" s="1"/>
  <c r="O1553" i="1" a="1"/>
  <c r="O1553" i="1" s="1"/>
  <c r="O1555" i="1" a="1"/>
  <c r="O1555" i="1" s="1"/>
  <c r="B1555" i="14" s="1"/>
  <c r="O1557" i="1" a="1"/>
  <c r="O1557" i="1" s="1"/>
  <c r="O1559" i="1" a="1"/>
  <c r="O1559" i="1" s="1"/>
  <c r="O1561" i="1" a="1"/>
  <c r="O1561" i="1" s="1"/>
  <c r="O1563" i="1" a="1"/>
  <c r="O1563" i="1" s="1"/>
  <c r="O1565" i="1" a="1"/>
  <c r="O1565" i="1" s="1"/>
  <c r="O1567" i="1" a="1"/>
  <c r="O1567" i="1" s="1"/>
  <c r="O1574" i="1" a="1"/>
  <c r="O1574" i="1" s="1"/>
  <c r="O1576" i="1" a="1"/>
  <c r="O1576" i="1" s="1"/>
  <c r="C1576" i="14" s="1"/>
  <c r="O1586" i="1" a="1"/>
  <c r="O1586" i="1" s="1"/>
  <c r="O1587" i="1" a="1"/>
  <c r="O1587" i="1" s="1"/>
  <c r="O1649" i="1" a="1"/>
  <c r="O1649" i="1" s="1"/>
  <c r="O1650" i="1" a="1"/>
  <c r="O1650" i="1" s="1"/>
  <c r="O1662" i="1" a="1"/>
  <c r="O1662" i="1" s="1"/>
  <c r="O1675" i="1" a="1"/>
  <c r="O1675" i="1" s="1"/>
  <c r="O1687" i="1" a="1"/>
  <c r="O1687" i="1" s="1"/>
  <c r="O1689" i="1" a="1"/>
  <c r="O1689" i="1" s="1"/>
  <c r="C1689" i="14" s="1"/>
  <c r="O1696" i="1" a="1"/>
  <c r="O1696" i="1" s="1"/>
  <c r="O1419" i="1" a="1"/>
  <c r="O1419" i="1" s="1"/>
  <c r="O1429" i="1" a="1"/>
  <c r="O1429" i="1" s="1"/>
  <c r="O1588" i="1" a="1"/>
  <c r="O1588" i="1" s="1"/>
  <c r="O1589" i="1" a="1"/>
  <c r="O1589" i="1" s="1"/>
  <c r="O1601" i="1" a="1"/>
  <c r="O1601" i="1" s="1"/>
  <c r="O1602" i="1" a="1"/>
  <c r="O1602" i="1" s="1"/>
  <c r="O1603" i="1" a="1"/>
  <c r="O1603" i="1" s="1"/>
  <c r="C1603" i="14" s="1"/>
  <c r="O1604" i="1" a="1"/>
  <c r="O1604" i="1" s="1"/>
  <c r="O1617" i="1" a="1"/>
  <c r="O1617" i="1" s="1"/>
  <c r="O1618" i="1" a="1"/>
  <c r="O1618" i="1" s="1"/>
  <c r="O1619" i="1" a="1"/>
  <c r="O1619" i="1" s="1"/>
  <c r="O1620" i="1" a="1"/>
  <c r="O1620" i="1" s="1"/>
  <c r="O1633" i="1" a="1"/>
  <c r="O1633" i="1" s="1"/>
  <c r="O1634" i="1" a="1"/>
  <c r="O1634" i="1" s="1"/>
  <c r="O1635" i="1" a="1"/>
  <c r="O1635" i="1" s="1"/>
  <c r="B1635" i="14" s="1"/>
  <c r="O1636" i="1" a="1"/>
  <c r="O1636" i="1" s="1"/>
  <c r="O1660" i="1" a="1"/>
  <c r="O1660" i="1" s="1"/>
  <c r="O1661" i="1" a="1"/>
  <c r="O1661" i="1" s="1"/>
  <c r="O1672" i="1" a="1"/>
  <c r="O1672" i="1" s="1"/>
  <c r="O1674" i="1" a="1"/>
  <c r="O1674" i="1" s="1"/>
  <c r="O1686" i="1" a="1"/>
  <c r="O1686" i="1" s="1"/>
  <c r="O1533" i="1" a="1"/>
  <c r="O1533" i="1" s="1"/>
  <c r="O1546" i="1" a="1"/>
  <c r="O1546" i="1" s="1"/>
  <c r="O1569" i="1" a="1"/>
  <c r="O1569" i="1" s="1"/>
  <c r="O1590" i="1" a="1"/>
  <c r="O1590" i="1" s="1"/>
  <c r="O1591" i="1" a="1"/>
  <c r="O1591" i="1" s="1"/>
  <c r="O1659" i="1" a="1"/>
  <c r="O1659" i="1" s="1"/>
  <c r="O1671" i="1" a="1"/>
  <c r="O1671" i="1" s="1"/>
  <c r="O1673" i="1" a="1"/>
  <c r="O1673" i="1" s="1"/>
  <c r="O1684" i="1" a="1"/>
  <c r="O1684" i="1" s="1"/>
  <c r="O1685" i="1" a="1"/>
  <c r="O1685" i="1" s="1"/>
  <c r="O1577" i="1" a="1"/>
  <c r="O1577" i="1" s="1"/>
  <c r="O1592" i="1" a="1"/>
  <c r="O1592" i="1" s="1"/>
  <c r="O1593" i="1" a="1"/>
  <c r="O1593" i="1" s="1"/>
  <c r="O1605" i="1" a="1"/>
  <c r="O1605" i="1" s="1"/>
  <c r="O1606" i="1" a="1"/>
  <c r="O1606" i="1" s="1"/>
  <c r="O1607" i="1" a="1"/>
  <c r="O1607" i="1" s="1"/>
  <c r="O1608" i="1" a="1"/>
  <c r="O1608" i="1" s="1"/>
  <c r="O1621" i="1" a="1"/>
  <c r="O1621" i="1" s="1"/>
  <c r="O1622" i="1" a="1"/>
  <c r="O1622" i="1" s="1"/>
  <c r="O1623" i="1" a="1"/>
  <c r="O1623" i="1" s="1"/>
  <c r="O1624" i="1" a="1"/>
  <c r="O1624" i="1" s="1"/>
  <c r="O1637" i="1" a="1"/>
  <c r="O1637" i="1" s="1"/>
  <c r="O1638" i="1" a="1"/>
  <c r="O1638" i="1" s="1"/>
  <c r="O1639" i="1" a="1"/>
  <c r="O1639" i="1" s="1"/>
  <c r="O1640" i="1" a="1"/>
  <c r="O1640" i="1" s="1"/>
  <c r="O1656" i="1" a="1"/>
  <c r="O1656" i="1" s="1"/>
  <c r="O1658" i="1" a="1"/>
  <c r="O1658" i="1" s="1"/>
  <c r="O1670" i="1" a="1"/>
  <c r="O1670" i="1" s="1"/>
  <c r="O1683" i="1" a="1"/>
  <c r="O1683" i="1" s="1"/>
  <c r="O1695" i="1" a="1"/>
  <c r="O1695" i="1" s="1"/>
  <c r="O1548" i="1" a="1"/>
  <c r="O1548" i="1" s="1"/>
  <c r="O1550" i="1" a="1"/>
  <c r="O1550" i="1" s="1"/>
  <c r="O1552" i="1" a="1"/>
  <c r="O1552" i="1" s="1"/>
  <c r="O1554" i="1" a="1"/>
  <c r="O1554" i="1" s="1"/>
  <c r="B1554" i="14" s="1"/>
  <c r="O1556" i="1" a="1"/>
  <c r="O1556" i="1" s="1"/>
  <c r="O1558" i="1" a="1"/>
  <c r="O1558" i="1" s="1"/>
  <c r="O1560" i="1" a="1"/>
  <c r="O1560" i="1" s="1"/>
  <c r="O1562" i="1" a="1"/>
  <c r="O1562" i="1" s="1"/>
  <c r="O1564" i="1" a="1"/>
  <c r="O1564" i="1" s="1"/>
  <c r="O1566" i="1" a="1"/>
  <c r="O1566" i="1" s="1"/>
  <c r="O1568" i="1" a="1"/>
  <c r="O1568" i="1" s="1"/>
  <c r="O1570" i="1" a="1"/>
  <c r="O1570" i="1" s="1"/>
  <c r="O1571" i="1" a="1"/>
  <c r="O1571" i="1" s="1"/>
  <c r="O1575" i="1" a="1"/>
  <c r="O1575" i="1" s="1"/>
  <c r="O1578" i="1" a="1"/>
  <c r="O1578" i="1" s="1"/>
  <c r="O1579" i="1" a="1"/>
  <c r="O1579" i="1" s="1"/>
  <c r="O1594" i="1" a="1"/>
  <c r="O1594" i="1" s="1"/>
  <c r="O1595" i="1" a="1"/>
  <c r="O1595" i="1" s="1"/>
  <c r="O1655" i="1" a="1"/>
  <c r="O1655" i="1" s="1"/>
  <c r="O1657" i="1" a="1"/>
  <c r="O1657" i="1" s="1"/>
  <c r="O1668" i="1" a="1"/>
  <c r="O1668" i="1" s="1"/>
  <c r="O1669" i="1" a="1"/>
  <c r="O1669" i="1" s="1"/>
  <c r="O1680" i="1" a="1"/>
  <c r="O1680" i="1" s="1"/>
  <c r="O1682" i="1" a="1"/>
  <c r="O1682" i="1" s="1"/>
  <c r="O1544" i="1" a="1"/>
  <c r="O1544" i="1" s="1"/>
  <c r="O1582" i="1" a="1"/>
  <c r="O1582" i="1" s="1"/>
  <c r="O1583" i="1" a="1"/>
  <c r="O1583" i="1" s="1"/>
  <c r="O1652" i="1" a="1"/>
  <c r="O1652" i="1" s="1"/>
  <c r="C1652" i="14" s="1"/>
  <c r="O1653" i="1" a="1"/>
  <c r="O1653" i="1" s="1"/>
  <c r="O1643" i="1" a="1"/>
  <c r="O1643" i="1" s="1"/>
  <c r="O1700" i="1" a="1"/>
  <c r="O1700" i="1" s="1"/>
  <c r="O1714" i="1" a="1"/>
  <c r="O1714" i="1" s="1"/>
  <c r="O1715" i="1" a="1"/>
  <c r="O1715" i="1" s="1"/>
  <c r="O1737" i="1" a="1"/>
  <c r="O1737" i="1" s="1"/>
  <c r="O1758" i="1" a="1"/>
  <c r="O1758" i="1" s="1"/>
  <c r="O1759" i="1" a="1"/>
  <c r="O1759" i="1" s="1"/>
  <c r="O1774" i="1" a="1"/>
  <c r="O1774" i="1" s="1"/>
  <c r="O1775" i="1" a="1"/>
  <c r="O1775" i="1" s="1"/>
  <c r="O1802" i="1" a="1"/>
  <c r="O1802" i="1" s="1"/>
  <c r="O1810" i="1" a="1"/>
  <c r="O1810" i="1" s="1"/>
  <c r="O1814" i="1" a="1"/>
  <c r="O1814" i="1" s="1"/>
  <c r="O1815" i="1" a="1"/>
  <c r="O1815" i="1" s="1"/>
  <c r="O1817" i="1" a="1"/>
  <c r="O1817" i="1" s="1"/>
  <c r="O1821" i="1" a="1"/>
  <c r="O1821" i="1" s="1"/>
  <c r="O1826" i="1" a="1"/>
  <c r="O1826" i="1" s="1"/>
  <c r="O1829" i="1" a="1"/>
  <c r="O1829" i="1" s="1"/>
  <c r="O1830" i="1" a="1"/>
  <c r="O1830" i="1" s="1"/>
  <c r="O1843" i="1" a="1"/>
  <c r="O1843" i="1" s="1"/>
  <c r="O1859" i="1" a="1"/>
  <c r="O1859" i="1" s="1"/>
  <c r="O1875" i="1" a="1"/>
  <c r="O1875" i="1" s="1"/>
  <c r="O1883" i="1" a="1"/>
  <c r="O1883" i="1" s="1"/>
  <c r="O1898" i="1" a="1"/>
  <c r="O1898" i="1" s="1"/>
  <c r="O1936" i="1" a="1"/>
  <c r="O1936" i="1" s="1"/>
  <c r="O1937" i="1" a="1"/>
  <c r="O1937" i="1" s="1"/>
  <c r="O1580" i="1" a="1"/>
  <c r="O1580" i="1" s="1"/>
  <c r="O1610" i="1" a="1"/>
  <c r="O1610" i="1" s="1"/>
  <c r="O1678" i="1" a="1"/>
  <c r="O1678" i="1" s="1"/>
  <c r="O1701" i="1" a="1"/>
  <c r="O1701" i="1" s="1"/>
  <c r="O1702" i="1" a="1"/>
  <c r="O1702" i="1" s="1"/>
  <c r="O1703" i="1" a="1"/>
  <c r="O1703" i="1" s="1"/>
  <c r="B1703" i="14" s="1"/>
  <c r="O1716" i="1" a="1"/>
  <c r="O1716" i="1" s="1"/>
  <c r="O1717" i="1" a="1"/>
  <c r="O1717" i="1" s="1"/>
  <c r="O1733" i="1" a="1"/>
  <c r="O1733" i="1" s="1"/>
  <c r="O1747" i="1" a="1"/>
  <c r="O1747" i="1" s="1"/>
  <c r="O1760" i="1" a="1"/>
  <c r="O1760" i="1" s="1"/>
  <c r="O1761" i="1" a="1"/>
  <c r="O1761" i="1" s="1"/>
  <c r="O1776" i="1" a="1"/>
  <c r="O1776" i="1" s="1"/>
  <c r="O1777" i="1" a="1"/>
  <c r="O1777" i="1" s="1"/>
  <c r="O1791" i="1" a="1"/>
  <c r="O1791" i="1" s="1"/>
  <c r="O1801" i="1" a="1"/>
  <c r="O1801" i="1" s="1"/>
  <c r="O1806" i="1" a="1"/>
  <c r="O1806" i="1" s="1"/>
  <c r="O1813" i="1" a="1"/>
  <c r="O1813" i="1" s="1"/>
  <c r="O1818" i="1" a="1"/>
  <c r="O1818" i="1" s="1"/>
  <c r="O1820" i="1" a="1"/>
  <c r="O1820" i="1" s="1"/>
  <c r="O1827" i="1" a="1"/>
  <c r="O1827" i="1" s="1"/>
  <c r="O1828" i="1" a="1"/>
  <c r="O1828" i="1" s="1"/>
  <c r="O1831" i="1" a="1"/>
  <c r="O1831" i="1" s="1"/>
  <c r="O1832" i="1" a="1"/>
  <c r="O1832" i="1" s="1"/>
  <c r="O1833" i="1" a="1"/>
  <c r="O1833" i="1" s="1"/>
  <c r="O1838" i="1" a="1"/>
  <c r="O1838" i="1" s="1"/>
  <c r="O1844" i="1" a="1"/>
  <c r="O1844" i="1" s="1"/>
  <c r="O1845" i="1" a="1"/>
  <c r="O1845" i="1" s="1"/>
  <c r="O1846" i="1" a="1"/>
  <c r="O1846" i="1" s="1"/>
  <c r="O1847" i="1" a="1"/>
  <c r="O1847" i="1" s="1"/>
  <c r="O1860" i="1" a="1"/>
  <c r="O1860" i="1" s="1"/>
  <c r="O1861" i="1" a="1"/>
  <c r="O1861" i="1" s="1"/>
  <c r="O1862" i="1" a="1"/>
  <c r="O1862" i="1" s="1"/>
  <c r="O1863" i="1" a="1"/>
  <c r="O1863" i="1" s="1"/>
  <c r="O1870" i="1" a="1"/>
  <c r="O1870" i="1" s="1"/>
  <c r="O1884" i="1" a="1"/>
  <c r="O1884" i="1" s="1"/>
  <c r="O1899" i="1" a="1"/>
  <c r="O1899" i="1" s="1"/>
  <c r="O1914" i="1" a="1"/>
  <c r="O1914" i="1" s="1"/>
  <c r="O1923" i="1" a="1"/>
  <c r="O1923" i="1" s="1"/>
  <c r="O1938" i="1" a="1"/>
  <c r="O1938" i="1" s="1"/>
  <c r="O1596" i="1" a="1"/>
  <c r="O1596" i="1" s="1"/>
  <c r="O1626" i="1" a="1"/>
  <c r="O1626" i="1" s="1"/>
  <c r="O1679" i="1" a="1"/>
  <c r="O1679" i="1" s="1"/>
  <c r="O1704" i="1" a="1"/>
  <c r="O1704" i="1" s="1"/>
  <c r="O1718" i="1" a="1"/>
  <c r="O1718" i="1" s="1"/>
  <c r="O1719" i="1" a="1"/>
  <c r="O1719" i="1" s="1"/>
  <c r="B1719" i="14" s="1"/>
  <c r="O1736" i="1" a="1"/>
  <c r="O1736" i="1" s="1"/>
  <c r="O1746" i="1" a="1"/>
  <c r="O1746" i="1" s="1"/>
  <c r="O1762" i="1" a="1"/>
  <c r="O1762" i="1" s="1"/>
  <c r="O1763" i="1" a="1"/>
  <c r="O1763" i="1" s="1"/>
  <c r="O1778" i="1" a="1"/>
  <c r="O1778" i="1" s="1"/>
  <c r="O1779" i="1" a="1"/>
  <c r="O1779" i="1" s="1"/>
  <c r="O1787" i="1" a="1"/>
  <c r="O1787" i="1" s="1"/>
  <c r="O1788" i="1" a="1"/>
  <c r="O1788" i="1" s="1"/>
  <c r="O1789" i="1" a="1"/>
  <c r="O1789" i="1" s="1"/>
  <c r="O1790" i="1" a="1"/>
  <c r="O1790" i="1" s="1"/>
  <c r="O1796" i="1" a="1"/>
  <c r="O1796" i="1" s="1"/>
  <c r="O1809" i="1" a="1"/>
  <c r="O1809" i="1" s="1"/>
  <c r="O1812" i="1" a="1"/>
  <c r="O1812" i="1" s="1"/>
  <c r="O1819" i="1" a="1"/>
  <c r="O1819" i="1" s="1"/>
  <c r="O1834" i="1" a="1"/>
  <c r="O1834" i="1" s="1"/>
  <c r="O1839" i="1" a="1"/>
  <c r="O1839" i="1" s="1"/>
  <c r="C1839" i="14" s="1"/>
  <c r="O1848" i="1" a="1"/>
  <c r="O1848" i="1" s="1"/>
  <c r="O1849" i="1" a="1"/>
  <c r="O1849" i="1" s="1"/>
  <c r="O1864" i="1" a="1"/>
  <c r="O1864" i="1" s="1"/>
  <c r="O1865" i="1" a="1"/>
  <c r="O1865" i="1" s="1"/>
  <c r="O1871" i="1" a="1"/>
  <c r="O1871" i="1" s="1"/>
  <c r="O1876" i="1" a="1"/>
  <c r="O1876" i="1" s="1"/>
  <c r="O1885" i="1" a="1"/>
  <c r="O1885" i="1" s="1"/>
  <c r="O1886" i="1" a="1"/>
  <c r="O1886" i="1" s="1"/>
  <c r="B1886" i="14" s="1"/>
  <c r="O1887" i="1" a="1"/>
  <c r="O1887" i="1" s="1"/>
  <c r="O1900" i="1" a="1"/>
  <c r="O1900" i="1" s="1"/>
  <c r="O1901" i="1" a="1"/>
  <c r="O1901" i="1" s="1"/>
  <c r="O1902" i="1" a="1"/>
  <c r="O1902" i="1" s="1"/>
  <c r="O1903" i="1" a="1"/>
  <c r="O1903" i="1" s="1"/>
  <c r="O1939" i="1" a="1"/>
  <c r="O1939" i="1" s="1"/>
  <c r="O1338" i="1" a="1"/>
  <c r="O1338" i="1" s="1"/>
  <c r="O1612" i="1" a="1"/>
  <c r="O1612" i="1" s="1"/>
  <c r="O1642" i="1" a="1"/>
  <c r="O1642" i="1" s="1"/>
  <c r="O1666" i="1" a="1"/>
  <c r="O1666" i="1" s="1"/>
  <c r="O1694" i="1" a="1"/>
  <c r="O1694" i="1" s="1"/>
  <c r="O1699" i="1" a="1"/>
  <c r="O1699" i="1" s="1"/>
  <c r="O1705" i="1" a="1"/>
  <c r="O1705" i="1" s="1"/>
  <c r="O1706" i="1" a="1"/>
  <c r="O1706" i="1" s="1"/>
  <c r="O1708" i="1" a="1"/>
  <c r="O1708" i="1" s="1"/>
  <c r="O1710" i="1" a="1"/>
  <c r="O1710" i="1" s="1"/>
  <c r="O1720" i="1" a="1"/>
  <c r="O1720" i="1" s="1"/>
  <c r="O1721" i="1" a="1"/>
  <c r="O1721" i="1" s="1"/>
  <c r="O1725" i="1" a="1"/>
  <c r="O1725" i="1" s="1"/>
  <c r="O1727" i="1" a="1"/>
  <c r="O1727" i="1" s="1"/>
  <c r="O1729" i="1" a="1"/>
  <c r="O1729" i="1" s="1"/>
  <c r="O1732" i="1" a="1"/>
  <c r="O1732" i="1" s="1"/>
  <c r="O1744" i="1" a="1"/>
  <c r="O1744" i="1" s="1"/>
  <c r="O1745" i="1" a="1"/>
  <c r="O1745" i="1" s="1"/>
  <c r="O1748" i="1" a="1"/>
  <c r="O1748" i="1" s="1"/>
  <c r="O1749" i="1" a="1"/>
  <c r="O1749" i="1" s="1"/>
  <c r="O1750" i="1" a="1"/>
  <c r="O1750" i="1" s="1"/>
  <c r="O1764" i="1" a="1"/>
  <c r="O1764" i="1" s="1"/>
  <c r="O1765" i="1" a="1"/>
  <c r="O1765" i="1" s="1"/>
  <c r="O1780" i="1" a="1"/>
  <c r="O1780" i="1" s="1"/>
  <c r="O1781" i="1" a="1"/>
  <c r="O1781" i="1" s="1"/>
  <c r="O1785" i="1" a="1"/>
  <c r="O1785" i="1" s="1"/>
  <c r="O1786" i="1" a="1"/>
  <c r="O1786" i="1" s="1"/>
  <c r="O1805" i="1" a="1"/>
  <c r="O1805" i="1" s="1"/>
  <c r="O1850" i="1" a="1"/>
  <c r="O1850" i="1" s="1"/>
  <c r="O1866" i="1" a="1"/>
  <c r="O1866" i="1" s="1"/>
  <c r="O1877" i="1" a="1"/>
  <c r="O1877" i="1" s="1"/>
  <c r="O1888" i="1" a="1"/>
  <c r="O1888" i="1" s="1"/>
  <c r="O1889" i="1" a="1"/>
  <c r="O1889" i="1" s="1"/>
  <c r="O1904" i="1" a="1"/>
  <c r="O1904" i="1" s="1"/>
  <c r="O1905" i="1" a="1"/>
  <c r="O1905" i="1" s="1"/>
  <c r="O1915" i="1" a="1"/>
  <c r="O1915" i="1" s="1"/>
  <c r="O1573" i="1" a="1"/>
  <c r="O1573" i="1" s="1"/>
  <c r="O1609" i="1" a="1"/>
  <c r="O1609" i="1" s="1"/>
  <c r="O1628" i="1" a="1"/>
  <c r="O1628" i="1" s="1"/>
  <c r="O1667" i="1" a="1"/>
  <c r="O1667" i="1" s="1"/>
  <c r="O1693" i="1" a="1"/>
  <c r="O1693" i="1" s="1"/>
  <c r="O1722" i="1" a="1"/>
  <c r="O1722" i="1" s="1"/>
  <c r="C1722" i="14" s="1"/>
  <c r="O1723" i="1" a="1"/>
  <c r="O1723" i="1" s="1"/>
  <c r="O1743" i="1" a="1"/>
  <c r="O1743" i="1" s="1"/>
  <c r="O1751" i="1" a="1"/>
  <c r="O1751" i="1" s="1"/>
  <c r="O1752" i="1" a="1"/>
  <c r="O1752" i="1" s="1"/>
  <c r="O1766" i="1" a="1"/>
  <c r="O1766" i="1" s="1"/>
  <c r="O1767" i="1" a="1"/>
  <c r="O1767" i="1" s="1"/>
  <c r="O1782" i="1" a="1"/>
  <c r="O1782" i="1" s="1"/>
  <c r="O1783" i="1" a="1"/>
  <c r="O1783" i="1" s="1"/>
  <c r="B1783" i="14" s="1"/>
  <c r="O1795" i="1" a="1"/>
  <c r="O1795" i="1" s="1"/>
  <c r="O1800" i="1" a="1"/>
  <c r="O1800" i="1" s="1"/>
  <c r="O1808" i="1" a="1"/>
  <c r="O1808" i="1" s="1"/>
  <c r="O1835" i="1" a="1"/>
  <c r="O1835" i="1" s="1"/>
  <c r="O1840" i="1" a="1"/>
  <c r="O1840" i="1" s="1"/>
  <c r="O1851" i="1" a="1"/>
  <c r="O1851" i="1" s="1"/>
  <c r="O1867" i="1" a="1"/>
  <c r="O1867" i="1" s="1"/>
  <c r="O1872" i="1" a="1"/>
  <c r="O1872" i="1" s="1"/>
  <c r="C1872" i="14" s="1"/>
  <c r="O1873" i="1" a="1"/>
  <c r="O1873" i="1" s="1"/>
  <c r="O1878" i="1" a="1"/>
  <c r="O1878" i="1" s="1"/>
  <c r="O1890" i="1" a="1"/>
  <c r="O1890" i="1" s="1"/>
  <c r="O1906" i="1" a="1"/>
  <c r="O1906" i="1" s="1"/>
  <c r="O1928" i="1" a="1"/>
  <c r="O1928" i="1" s="1"/>
  <c r="O1929" i="1" a="1"/>
  <c r="O1929" i="1" s="1"/>
  <c r="O1940" i="1" a="1"/>
  <c r="O1940" i="1" s="1"/>
  <c r="O1625" i="1" a="1"/>
  <c r="O1625" i="1" s="1"/>
  <c r="O1644" i="1" a="1"/>
  <c r="O1644" i="1" s="1"/>
  <c r="O1692" i="1" a="1"/>
  <c r="O1692" i="1" s="1"/>
  <c r="O1724" i="1" a="1"/>
  <c r="O1724" i="1" s="1"/>
  <c r="O1731" i="1" a="1"/>
  <c r="O1731" i="1" s="1"/>
  <c r="O1735" i="1" a="1"/>
  <c r="O1735" i="1" s="1"/>
  <c r="O1740" i="1" a="1"/>
  <c r="O1740" i="1" s="1"/>
  <c r="O1742" i="1" a="1"/>
  <c r="O1742" i="1" s="1"/>
  <c r="O1753" i="1" a="1"/>
  <c r="O1753" i="1" s="1"/>
  <c r="B1753" i="14" s="1"/>
  <c r="O1754" i="1" a="1"/>
  <c r="O1754" i="1" s="1"/>
  <c r="O1768" i="1" a="1"/>
  <c r="O1768" i="1" s="1"/>
  <c r="O1769" i="1" a="1"/>
  <c r="O1769" i="1" s="1"/>
  <c r="O1784" i="1" a="1"/>
  <c r="O1784" i="1" s="1"/>
  <c r="O1794" i="1" a="1"/>
  <c r="O1794" i="1" s="1"/>
  <c r="O1799" i="1" a="1"/>
  <c r="O1799" i="1" s="1"/>
  <c r="O1804" i="1" a="1"/>
  <c r="O1804" i="1" s="1"/>
  <c r="O1811" i="1" a="1"/>
  <c r="O1811" i="1" s="1"/>
  <c r="O1841" i="1" a="1"/>
  <c r="O1841" i="1" s="1"/>
  <c r="O1852" i="1" a="1"/>
  <c r="O1852" i="1" s="1"/>
  <c r="O1853" i="1" a="1"/>
  <c r="O1853" i="1" s="1"/>
  <c r="O1854" i="1" a="1"/>
  <c r="O1854" i="1" s="1"/>
  <c r="O1855" i="1" a="1"/>
  <c r="O1855" i="1" s="1"/>
  <c r="O1879" i="1" a="1"/>
  <c r="O1879" i="1" s="1"/>
  <c r="O1891" i="1" a="1"/>
  <c r="O1891" i="1" s="1"/>
  <c r="O1907" i="1" a="1"/>
  <c r="O1907" i="1" s="1"/>
  <c r="C1907" i="14" s="1"/>
  <c r="O1916" i="1" a="1"/>
  <c r="O1916" i="1" s="1"/>
  <c r="O1917" i="1" a="1"/>
  <c r="O1917" i="1" s="1"/>
  <c r="O1918" i="1" a="1"/>
  <c r="O1918" i="1" s="1"/>
  <c r="O1919" i="1" a="1"/>
  <c r="O1919" i="1" s="1"/>
  <c r="O1930" i="1" a="1"/>
  <c r="O1930" i="1" s="1"/>
  <c r="O1941" i="1" a="1"/>
  <c r="O1941" i="1" s="1"/>
  <c r="O1572" i="1" a="1"/>
  <c r="O1572" i="1" s="1"/>
  <c r="O1627" i="1" a="1"/>
  <c r="O1627" i="1" s="1"/>
  <c r="O1654" i="1" a="1"/>
  <c r="O1654" i="1" s="1"/>
  <c r="O1664" i="1" a="1"/>
  <c r="O1664" i="1" s="1"/>
  <c r="O1691" i="1" a="1"/>
  <c r="O1691" i="1" s="1"/>
  <c r="O1697" i="1" a="1"/>
  <c r="O1697" i="1" s="1"/>
  <c r="O1707" i="1" a="1"/>
  <c r="O1707" i="1" s="1"/>
  <c r="O1709" i="1" a="1"/>
  <c r="O1709" i="1" s="1"/>
  <c r="O1711" i="1" a="1"/>
  <c r="O1711" i="1" s="1"/>
  <c r="O1712" i="1" a="1"/>
  <c r="O1712" i="1" s="1"/>
  <c r="O1713" i="1" a="1"/>
  <c r="O1713" i="1" s="1"/>
  <c r="O1726" i="1" a="1"/>
  <c r="O1726" i="1" s="1"/>
  <c r="O1728" i="1" a="1"/>
  <c r="O1728" i="1" s="1"/>
  <c r="O1730" i="1" a="1"/>
  <c r="O1730" i="1" s="1"/>
  <c r="O1734" i="1" a="1"/>
  <c r="O1734" i="1" s="1"/>
  <c r="O1738" i="1" a="1"/>
  <c r="O1738" i="1" s="1"/>
  <c r="O1739" i="1" a="1"/>
  <c r="O1739" i="1" s="1"/>
  <c r="O1756" i="1" a="1"/>
  <c r="O1756" i="1" s="1"/>
  <c r="C1756" i="14" s="1"/>
  <c r="O1757" i="1" a="1"/>
  <c r="O1757" i="1" s="1"/>
  <c r="O1772" i="1" a="1"/>
  <c r="O1772" i="1" s="1"/>
  <c r="O1773" i="1" a="1"/>
  <c r="O1773" i="1" s="1"/>
  <c r="O1792" i="1" a="1"/>
  <c r="O1792" i="1" s="1"/>
  <c r="O1797" i="1" a="1"/>
  <c r="O1797" i="1" s="1"/>
  <c r="O1798" i="1" a="1"/>
  <c r="O1798" i="1" s="1"/>
  <c r="O1803" i="1" a="1"/>
  <c r="O1803" i="1" s="1"/>
  <c r="O1807" i="1" a="1"/>
  <c r="O1807" i="1" s="1"/>
  <c r="C1807" i="14" s="1"/>
  <c r="O1816" i="1" a="1"/>
  <c r="O1816" i="1" s="1"/>
  <c r="O1822" i="1" a="1"/>
  <c r="O1822" i="1" s="1"/>
  <c r="O1823" i="1" a="1"/>
  <c r="O1823" i="1" s="1"/>
  <c r="O1824" i="1" a="1"/>
  <c r="O1824" i="1" s="1"/>
  <c r="O1825" i="1" a="1"/>
  <c r="O1825" i="1" s="1"/>
  <c r="O1837" i="1" a="1"/>
  <c r="O1837" i="1" s="1"/>
  <c r="O1858" i="1" a="1"/>
  <c r="O1858" i="1" s="1"/>
  <c r="O1869" i="1" a="1"/>
  <c r="O1869" i="1" s="1"/>
  <c r="O1882" i="1" a="1"/>
  <c r="O1882" i="1" s="1"/>
  <c r="O1896" i="1" a="1"/>
  <c r="O1896" i="1" s="1"/>
  <c r="O1897" i="1" a="1"/>
  <c r="O1897" i="1" s="1"/>
  <c r="O1912" i="1" a="1"/>
  <c r="O1912" i="1" s="1"/>
  <c r="O1913" i="1" a="1"/>
  <c r="O1913" i="1" s="1"/>
  <c r="O1922" i="1" a="1"/>
  <c r="O1922" i="1" s="1"/>
  <c r="O1932" i="1" a="1"/>
  <c r="O1932" i="1" s="1"/>
  <c r="O1933" i="1" a="1"/>
  <c r="O1933" i="1" s="1"/>
  <c r="B1933" i="14" s="1"/>
  <c r="O1934" i="1" a="1"/>
  <c r="O1934" i="1" s="1"/>
  <c r="O1935" i="1" a="1"/>
  <c r="O1935" i="1" s="1"/>
  <c r="O1880" i="1" a="1"/>
  <c r="O1880" i="1" s="1"/>
  <c r="O1910" i="1" a="1"/>
  <c r="O1910" i="1" s="1"/>
  <c r="O1948" i="1" a="1"/>
  <c r="O1948" i="1" s="1"/>
  <c r="O1960" i="1" a="1"/>
  <c r="O1960" i="1" s="1"/>
  <c r="O1961" i="1" a="1"/>
  <c r="O1961" i="1" s="1"/>
  <c r="O1968" i="1" a="1"/>
  <c r="O1968" i="1" s="1"/>
  <c r="O1969" i="1" a="1"/>
  <c r="O1969" i="1" s="1"/>
  <c r="O1970" i="1" a="1"/>
  <c r="O1970" i="1" s="1"/>
  <c r="O1974" i="1" a="1"/>
  <c r="O1974" i="1" s="1"/>
  <c r="O1975" i="1" a="1"/>
  <c r="O1975" i="1" s="1"/>
  <c r="O1976" i="1" a="1"/>
  <c r="O1976" i="1" s="1"/>
  <c r="O1978" i="1" a="1"/>
  <c r="O1978" i="1" s="1"/>
  <c r="O1979" i="1" a="1"/>
  <c r="O1979" i="1" s="1"/>
  <c r="O1981" i="1" a="1"/>
  <c r="O1981" i="1" s="1"/>
  <c r="O1992" i="1" a="1"/>
  <c r="O1992" i="1" s="1"/>
  <c r="O2011" i="1" a="1"/>
  <c r="O2011" i="1" s="1"/>
  <c r="O2031" i="1" a="1"/>
  <c r="O2031" i="1" s="1"/>
  <c r="O1641" i="1" a="1"/>
  <c r="O1641" i="1" s="1"/>
  <c r="O1770" i="1" a="1"/>
  <c r="O1770" i="1" s="1"/>
  <c r="O1874" i="1" a="1"/>
  <c r="O1874" i="1" s="1"/>
  <c r="O1926" i="1" a="1"/>
  <c r="O1926" i="1" s="1"/>
  <c r="O1949" i="1" a="1"/>
  <c r="O1949" i="1" s="1"/>
  <c r="O1953" i="1" a="1"/>
  <c r="O1953" i="1" s="1"/>
  <c r="O1954" i="1" a="1"/>
  <c r="O1954" i="1" s="1"/>
  <c r="O1971" i="1" a="1"/>
  <c r="O1971" i="1" s="1"/>
  <c r="O1972" i="1" a="1"/>
  <c r="O1972" i="1" s="1"/>
  <c r="O1973" i="1" a="1"/>
  <c r="O1973" i="1" s="1"/>
  <c r="O1980" i="1" a="1"/>
  <c r="O1980" i="1" s="1"/>
  <c r="O1991" i="1" a="1"/>
  <c r="O1991" i="1" s="1"/>
  <c r="O2019" i="1" a="1"/>
  <c r="O2019" i="1" s="1"/>
  <c r="O2032" i="1" a="1"/>
  <c r="O2032" i="1" s="1"/>
  <c r="O2033" i="1" a="1"/>
  <c r="O2033" i="1" s="1"/>
  <c r="O2034" i="1" a="1"/>
  <c r="O2034" i="1" s="1"/>
  <c r="O1857" i="1" a="1"/>
  <c r="O1857" i="1" s="1"/>
  <c r="O1868" i="1" a="1"/>
  <c r="O1868" i="1" s="1"/>
  <c r="O1893" i="1" a="1"/>
  <c r="O1893" i="1" s="1"/>
  <c r="O1950" i="1" a="1"/>
  <c r="O1950" i="1" s="1"/>
  <c r="O1952" i="1" a="1"/>
  <c r="O1952" i="1" s="1"/>
  <c r="O1962" i="1" a="1"/>
  <c r="O1962" i="1" s="1"/>
  <c r="O1990" i="1" a="1"/>
  <c r="O1990" i="1" s="1"/>
  <c r="O2001" i="1" a="1"/>
  <c r="O2001" i="1" s="1"/>
  <c r="O2002" i="1" a="1"/>
  <c r="O2002" i="1" s="1"/>
  <c r="O2012" i="1" a="1"/>
  <c r="O2012" i="1" s="1"/>
  <c r="O2013" i="1" a="1"/>
  <c r="O2013" i="1" s="1"/>
  <c r="O2020" i="1" a="1"/>
  <c r="O2020" i="1" s="1"/>
  <c r="O2021" i="1" a="1"/>
  <c r="O2021" i="1" s="1"/>
  <c r="O2035" i="1" a="1"/>
  <c r="O2035" i="1" s="1"/>
  <c r="O1581" i="1" a="1"/>
  <c r="O1581" i="1" s="1"/>
  <c r="O1909" i="1" a="1"/>
  <c r="O1909" i="1" s="1"/>
  <c r="O1927" i="1" a="1"/>
  <c r="O1927" i="1" s="1"/>
  <c r="O1943" i="1" a="1"/>
  <c r="O1943" i="1" s="1"/>
  <c r="O1951" i="1" a="1"/>
  <c r="O1951" i="1" s="1"/>
  <c r="O1955" i="1" a="1"/>
  <c r="O1955" i="1" s="1"/>
  <c r="O1963" i="1" a="1"/>
  <c r="O1963" i="1" s="1"/>
  <c r="O1989" i="1" a="1"/>
  <c r="O1989" i="1" s="1"/>
  <c r="O2000" i="1" a="1"/>
  <c r="O2000" i="1" s="1"/>
  <c r="O2003" i="1" a="1"/>
  <c r="O2003" i="1" s="1"/>
  <c r="O2014" i="1" a="1"/>
  <c r="O2014" i="1" s="1"/>
  <c r="O2036" i="1" a="1"/>
  <c r="O2036" i="1" s="1"/>
  <c r="O2037" i="1" a="1"/>
  <c r="O2037" i="1" s="1"/>
  <c r="O1793" i="1" a="1"/>
  <c r="O1793" i="1" s="1"/>
  <c r="O1895" i="1" a="1"/>
  <c r="O1895" i="1" s="1"/>
  <c r="O1920" i="1" a="1"/>
  <c r="O1920" i="1" s="1"/>
  <c r="O1931" i="1" a="1"/>
  <c r="O1931" i="1" s="1"/>
  <c r="O1944" i="1" a="1"/>
  <c r="O1944" i="1" s="1"/>
  <c r="O1945" i="1" a="1"/>
  <c r="O1945" i="1" s="1"/>
  <c r="O1956" i="1" a="1"/>
  <c r="O1956" i="1" s="1"/>
  <c r="O1698" i="1" a="1"/>
  <c r="O1698" i="1" s="1"/>
  <c r="O1755" i="1" a="1"/>
  <c r="O1755" i="1" s="1"/>
  <c r="O1856" i="1" a="1"/>
  <c r="O1856" i="1" s="1"/>
  <c r="O1881" i="1" a="1"/>
  <c r="O1881" i="1" s="1"/>
  <c r="O1892" i="1" a="1"/>
  <c r="O1892" i="1" s="1"/>
  <c r="O1911" i="1" a="1"/>
  <c r="O1911" i="1" s="1"/>
  <c r="O1924" i="1" a="1"/>
  <c r="O1924" i="1" s="1"/>
  <c r="O1942" i="1" a="1"/>
  <c r="O1942" i="1" s="1"/>
  <c r="O1946" i="1" a="1"/>
  <c r="O1946" i="1" s="1"/>
  <c r="O1957" i="1" a="1"/>
  <c r="O1957" i="1" s="1"/>
  <c r="O1964" i="1" a="1"/>
  <c r="O1964" i="1" s="1"/>
  <c r="B1964" i="14" s="1"/>
  <c r="O1965" i="1" a="1"/>
  <c r="O1965" i="1" s="1"/>
  <c r="O1984" i="1" a="1"/>
  <c r="O1984" i="1" s="1"/>
  <c r="O1998" i="1" a="1"/>
  <c r="O1998" i="1" s="1"/>
  <c r="O2004" i="1" a="1"/>
  <c r="O2004" i="1" s="1"/>
  <c r="O2005" i="1" a="1"/>
  <c r="O2005" i="1" s="1"/>
  <c r="O2006" i="1" a="1"/>
  <c r="O2006" i="1" s="1"/>
  <c r="O2007" i="1" a="1"/>
  <c r="O2007" i="1" s="1"/>
  <c r="O2016" i="1" a="1"/>
  <c r="O2016" i="1" s="1"/>
  <c r="O2017" i="1" a="1"/>
  <c r="O2017" i="1" s="1"/>
  <c r="O2024" i="1" a="1"/>
  <c r="O2024" i="1" s="1"/>
  <c r="O2025" i="1" a="1"/>
  <c r="O2025" i="1" s="1"/>
  <c r="O2026" i="1" a="1"/>
  <c r="O2026" i="1" s="1"/>
  <c r="O1611" i="1" a="1"/>
  <c r="O1611" i="1" s="1"/>
  <c r="O1771" i="1" a="1"/>
  <c r="O1771" i="1" s="1"/>
  <c r="O1842" i="1" a="1"/>
  <c r="O1842" i="1" s="1"/>
  <c r="O1908" i="1" a="1"/>
  <c r="O1908" i="1" s="1"/>
  <c r="O1921" i="1" a="1"/>
  <c r="O1921" i="1" s="1"/>
  <c r="O1958" i="1" a="1"/>
  <c r="O1958" i="1" s="1"/>
  <c r="O1983" i="1" a="1"/>
  <c r="O1983" i="1" s="1"/>
  <c r="O1997" i="1" a="1"/>
  <c r="O1997" i="1" s="1"/>
  <c r="O2008" i="1" a="1"/>
  <c r="O2008" i="1" s="1"/>
  <c r="O2009" i="1" a="1"/>
  <c r="O2009" i="1" s="1"/>
  <c r="O2027" i="1" a="1"/>
  <c r="O2027" i="1" s="1"/>
  <c r="I3" i="1" a="1"/>
  <c r="I3" i="1" s="1"/>
  <c r="C3" i="14" s="1"/>
  <c r="I6" i="1" a="1"/>
  <c r="I6" i="1" s="1"/>
  <c r="I12" i="1" a="1"/>
  <c r="I12" i="1" s="1"/>
  <c r="I9" i="1" a="1"/>
  <c r="I9" i="1" s="1"/>
  <c r="I14" i="1" a="1"/>
  <c r="I14" i="1" s="1"/>
  <c r="I15" i="1" a="1"/>
  <c r="I15" i="1" s="1"/>
  <c r="I16" i="1" a="1"/>
  <c r="I16" i="1" s="1"/>
  <c r="I18" i="1" a="1"/>
  <c r="I18" i="1" s="1"/>
  <c r="I5" i="1" a="1"/>
  <c r="I5" i="1" s="1"/>
  <c r="C5" i="14" s="1"/>
  <c r="I11" i="1" a="1"/>
  <c r="I11" i="1" s="1"/>
  <c r="I8" i="1" a="1"/>
  <c r="I8" i="1" s="1"/>
  <c r="I13" i="1" a="1"/>
  <c r="I13" i="1" s="1"/>
  <c r="I20" i="1" a="1"/>
  <c r="I20" i="1" s="1"/>
  <c r="I7" i="1" a="1"/>
  <c r="I7" i="1" s="1"/>
  <c r="I10" i="1" a="1"/>
  <c r="I10" i="1" s="1"/>
  <c r="I22" i="1" a="1"/>
  <c r="I22" i="1" s="1"/>
  <c r="I25" i="1" a="1"/>
  <c r="I25" i="1" s="1"/>
  <c r="I23" i="1" a="1"/>
  <c r="I23" i="1" s="1"/>
  <c r="I24" i="1" a="1"/>
  <c r="I24" i="1" s="1"/>
  <c r="I26" i="1" a="1"/>
  <c r="I26" i="1" s="1"/>
  <c r="I17" i="1" a="1"/>
  <c r="I17" i="1" s="1"/>
  <c r="I21" i="1" a="1"/>
  <c r="I21" i="1" s="1"/>
  <c r="I29" i="1" a="1"/>
  <c r="I29" i="1" s="1"/>
  <c r="I19" i="1" a="1"/>
  <c r="I19" i="1" s="1"/>
  <c r="I31" i="1" a="1"/>
  <c r="I31" i="1" s="1"/>
  <c r="C31" i="14" s="1"/>
  <c r="I28" i="1" a="1"/>
  <c r="I28" i="1" s="1"/>
  <c r="I33" i="1" a="1"/>
  <c r="I33" i="1" s="1"/>
  <c r="I34" i="1" a="1"/>
  <c r="I34" i="1" s="1"/>
  <c r="I35" i="1" a="1"/>
  <c r="I35" i="1" s="1"/>
  <c r="I4" i="1" a="1"/>
  <c r="I4" i="1" s="1"/>
  <c r="I27" i="1" a="1"/>
  <c r="I27" i="1" s="1"/>
  <c r="I32" i="1" a="1"/>
  <c r="I32" i="1" s="1"/>
  <c r="I37" i="1" a="1"/>
  <c r="I37" i="1" s="1"/>
  <c r="I39" i="1" a="1"/>
  <c r="I39" i="1" s="1"/>
  <c r="I46" i="1" a="1"/>
  <c r="I46" i="1" s="1"/>
  <c r="I53" i="1" a="1"/>
  <c r="I53" i="1" s="1"/>
  <c r="I36" i="1" a="1"/>
  <c r="I36" i="1" s="1"/>
  <c r="I49" i="1" a="1"/>
  <c r="I49" i="1" s="1"/>
  <c r="I38" i="1" a="1"/>
  <c r="I38" i="1" s="1"/>
  <c r="I45" i="1" a="1"/>
  <c r="I45" i="1" s="1"/>
  <c r="I50" i="1" a="1"/>
  <c r="I50" i="1" s="1"/>
  <c r="I42" i="1" a="1"/>
  <c r="I42" i="1" s="1"/>
  <c r="I43" i="1" a="1"/>
  <c r="I43" i="1" s="1"/>
  <c r="I44" i="1" a="1"/>
  <c r="I44" i="1" s="1"/>
  <c r="I48" i="1" a="1"/>
  <c r="I48" i="1" s="1"/>
  <c r="I52" i="1" a="1"/>
  <c r="I52" i="1" s="1"/>
  <c r="I41" i="1" a="1"/>
  <c r="I41" i="1" s="1"/>
  <c r="I47" i="1" a="1"/>
  <c r="I47" i="1" s="1"/>
  <c r="I71" i="1" a="1"/>
  <c r="I71" i="1" s="1"/>
  <c r="C71" i="14" s="1"/>
  <c r="I51" i="1" a="1"/>
  <c r="I51" i="1" s="1"/>
  <c r="I56" i="1" a="1"/>
  <c r="I56" i="1" s="1"/>
  <c r="I58" i="1" a="1"/>
  <c r="I58" i="1" s="1"/>
  <c r="I40" i="1" a="1"/>
  <c r="I40" i="1" s="1"/>
  <c r="I60" i="1" a="1"/>
  <c r="I60" i="1" s="1"/>
  <c r="I62" i="1" a="1"/>
  <c r="I62" i="1" s="1"/>
  <c r="I64" i="1" a="1"/>
  <c r="I64" i="1" s="1"/>
  <c r="I66" i="1" a="1"/>
  <c r="I66" i="1" s="1"/>
  <c r="C66" i="14" s="1"/>
  <c r="I68" i="1" a="1"/>
  <c r="I68" i="1" s="1"/>
  <c r="I69" i="1" a="1"/>
  <c r="I69" i="1" s="1"/>
  <c r="I30" i="1" a="1"/>
  <c r="I30" i="1" s="1"/>
  <c r="I54" i="1" a="1"/>
  <c r="I54" i="1" s="1"/>
  <c r="I55" i="1" a="1"/>
  <c r="I55" i="1" s="1"/>
  <c r="I57" i="1" a="1"/>
  <c r="I57" i="1" s="1"/>
  <c r="I59" i="1" a="1"/>
  <c r="I59" i="1" s="1"/>
  <c r="I63" i="1" a="1"/>
  <c r="I63" i="1" s="1"/>
  <c r="C63" i="14" s="1"/>
  <c r="I72" i="1" a="1"/>
  <c r="I72" i="1" s="1"/>
  <c r="I74" i="1" a="1"/>
  <c r="I74" i="1" s="1"/>
  <c r="I65" i="1" a="1"/>
  <c r="I65" i="1" s="1"/>
  <c r="I67" i="1" a="1"/>
  <c r="I67" i="1" s="1"/>
  <c r="I70" i="1" a="1"/>
  <c r="I70" i="1" s="1"/>
  <c r="I83" i="1" a="1"/>
  <c r="I83" i="1" s="1"/>
  <c r="I73" i="1" a="1"/>
  <c r="I73" i="1" s="1"/>
  <c r="I75" i="1" a="1"/>
  <c r="I75" i="1" s="1"/>
  <c r="B75" i="14" s="1"/>
  <c r="I77" i="1" a="1"/>
  <c r="I77" i="1" s="1"/>
  <c r="I79" i="1" a="1"/>
  <c r="I79" i="1" s="1"/>
  <c r="I84" i="1" a="1"/>
  <c r="I84" i="1" s="1"/>
  <c r="I85" i="1" a="1"/>
  <c r="I85" i="1" s="1"/>
  <c r="I86" i="1" a="1"/>
  <c r="I86" i="1" s="1"/>
  <c r="I61" i="1" a="1"/>
  <c r="I61" i="1" s="1"/>
  <c r="I92" i="1" a="1"/>
  <c r="I92" i="1" s="1"/>
  <c r="I87" i="1" a="1"/>
  <c r="I87" i="1" s="1"/>
  <c r="C87" i="14" s="1"/>
  <c r="I91" i="1" a="1"/>
  <c r="I91" i="1" s="1"/>
  <c r="I96" i="1" a="1"/>
  <c r="I96" i="1" s="1"/>
  <c r="I99" i="1" a="1"/>
  <c r="I99" i="1" s="1"/>
  <c r="I101" i="1" a="1"/>
  <c r="I101" i="1" s="1"/>
  <c r="I103" i="1" a="1"/>
  <c r="I103" i="1" s="1"/>
  <c r="I105" i="1" a="1"/>
  <c r="I105" i="1" s="1"/>
  <c r="I107" i="1" a="1"/>
  <c r="I107" i="1" s="1"/>
  <c r="I109" i="1" a="1"/>
  <c r="I109" i="1" s="1"/>
  <c r="B109" i="14" s="1"/>
  <c r="I111" i="1" a="1"/>
  <c r="I111" i="1" s="1"/>
  <c r="I113" i="1" a="1"/>
  <c r="I113" i="1" s="1"/>
  <c r="I115" i="1" a="1"/>
  <c r="I115" i="1" s="1"/>
  <c r="I76" i="1" a="1"/>
  <c r="I76" i="1" s="1"/>
  <c r="I90" i="1" a="1"/>
  <c r="I90" i="1" s="1"/>
  <c r="I94" i="1" a="1"/>
  <c r="I94" i="1" s="1"/>
  <c r="I95" i="1" a="1"/>
  <c r="I95" i="1" s="1"/>
  <c r="I97" i="1" a="1"/>
  <c r="I97" i="1" s="1"/>
  <c r="C97" i="14" s="1"/>
  <c r="I88" i="1" a="1"/>
  <c r="I88" i="1" s="1"/>
  <c r="I89" i="1" a="1"/>
  <c r="I89" i="1" s="1"/>
  <c r="I117" i="1" a="1"/>
  <c r="I117" i="1" s="1"/>
  <c r="I78" i="1" a="1"/>
  <c r="I78" i="1" s="1"/>
  <c r="I81" i="1" a="1"/>
  <c r="I81" i="1" s="1"/>
  <c r="I82" i="1" a="1"/>
  <c r="I82" i="1" s="1"/>
  <c r="I100" i="1" a="1"/>
  <c r="I100" i="1" s="1"/>
  <c r="I102" i="1" a="1"/>
  <c r="I102" i="1" s="1"/>
  <c r="I104" i="1" a="1"/>
  <c r="I104" i="1" s="1"/>
  <c r="I106" i="1" a="1"/>
  <c r="I106" i="1" s="1"/>
  <c r="I108" i="1" a="1"/>
  <c r="I108" i="1" s="1"/>
  <c r="I110" i="1" a="1"/>
  <c r="I110" i="1" s="1"/>
  <c r="I112" i="1" a="1"/>
  <c r="I112" i="1" s="1"/>
  <c r="I114" i="1" a="1"/>
  <c r="I114" i="1" s="1"/>
  <c r="I98" i="1" a="1"/>
  <c r="I98" i="1" s="1"/>
  <c r="I127" i="1" a="1"/>
  <c r="I127" i="1" s="1"/>
  <c r="I128" i="1" a="1"/>
  <c r="I128" i="1" s="1"/>
  <c r="I142" i="1" a="1"/>
  <c r="I142" i="1" s="1"/>
  <c r="I122" i="1" a="1"/>
  <c r="I122" i="1" s="1"/>
  <c r="I126" i="1" a="1"/>
  <c r="I126" i="1" s="1"/>
  <c r="I135" i="1" a="1"/>
  <c r="I135" i="1" s="1"/>
  <c r="I119" i="1" a="1"/>
  <c r="I119" i="1" s="1"/>
  <c r="I133" i="1" a="1"/>
  <c r="I133" i="1" s="1"/>
  <c r="I134" i="1" a="1"/>
  <c r="I134" i="1" s="1"/>
  <c r="I137" i="1" a="1"/>
  <c r="I137" i="1" s="1"/>
  <c r="I140" i="1" a="1"/>
  <c r="I140" i="1" s="1"/>
  <c r="I141" i="1" a="1"/>
  <c r="I141" i="1" s="1"/>
  <c r="I146" i="1" a="1"/>
  <c r="I146" i="1" s="1"/>
  <c r="I80" i="1" a="1"/>
  <c r="I80" i="1" s="1"/>
  <c r="I125" i="1" a="1"/>
  <c r="I125" i="1" s="1"/>
  <c r="I132" i="1" a="1"/>
  <c r="I132" i="1" s="1"/>
  <c r="I138" i="1" a="1"/>
  <c r="I138" i="1" s="1"/>
  <c r="I139" i="1" a="1"/>
  <c r="I139" i="1" s="1"/>
  <c r="I145" i="1" a="1"/>
  <c r="I145" i="1" s="1"/>
  <c r="I116" i="1" a="1"/>
  <c r="I116" i="1" s="1"/>
  <c r="I121" i="1" a="1"/>
  <c r="I121" i="1" s="1"/>
  <c r="I124" i="1" a="1"/>
  <c r="I124" i="1" s="1"/>
  <c r="I131" i="1" a="1"/>
  <c r="I131" i="1" s="1"/>
  <c r="I136" i="1" a="1"/>
  <c r="I136" i="1" s="1"/>
  <c r="I144" i="1" a="1"/>
  <c r="I144" i="1" s="1"/>
  <c r="C144" i="14" s="1"/>
  <c r="I93" i="1" a="1"/>
  <c r="I93" i="1" s="1"/>
  <c r="I118" i="1" a="1"/>
  <c r="I118" i="1" s="1"/>
  <c r="I120" i="1" a="1"/>
  <c r="I120" i="1" s="1"/>
  <c r="I129" i="1" a="1"/>
  <c r="I129" i="1" s="1"/>
  <c r="I166" i="1" a="1"/>
  <c r="I166" i="1" s="1"/>
  <c r="I130" i="1" a="1"/>
  <c r="I130" i="1" s="1"/>
  <c r="I143" i="1" a="1"/>
  <c r="I143" i="1" s="1"/>
  <c r="I155" i="1" a="1"/>
  <c r="I155" i="1" s="1"/>
  <c r="I171" i="1" a="1"/>
  <c r="I171" i="1" s="1"/>
  <c r="I148" i="1" a="1"/>
  <c r="I148" i="1" s="1"/>
  <c r="I149" i="1" a="1"/>
  <c r="I149" i="1" s="1"/>
  <c r="I153" i="1" a="1"/>
  <c r="I153" i="1" s="1"/>
  <c r="I154" i="1" a="1"/>
  <c r="I154" i="1" s="1"/>
  <c r="I172" i="1" a="1"/>
  <c r="I172" i="1" s="1"/>
  <c r="I147" i="1" a="1"/>
  <c r="I147" i="1" s="1"/>
  <c r="I150" i="1" a="1"/>
  <c r="I150" i="1" s="1"/>
  <c r="I158" i="1" a="1"/>
  <c r="I158" i="1" s="1"/>
  <c r="I161" i="1" a="1"/>
  <c r="I161" i="1" s="1"/>
  <c r="I151" i="1" a="1"/>
  <c r="I151" i="1" s="1"/>
  <c r="I157" i="1" a="1"/>
  <c r="I157" i="1" s="1"/>
  <c r="I159" i="1" a="1"/>
  <c r="I159" i="1" s="1"/>
  <c r="I160" i="1" a="1"/>
  <c r="I160" i="1" s="1"/>
  <c r="I162" i="1" a="1"/>
  <c r="I162" i="1" s="1"/>
  <c r="I165" i="1" a="1"/>
  <c r="I165" i="1" s="1"/>
  <c r="C165" i="14" s="1"/>
  <c r="I170" i="1" a="1"/>
  <c r="I170" i="1" s="1"/>
  <c r="I173" i="1" a="1"/>
  <c r="I173" i="1" s="1"/>
  <c r="I152" i="1" a="1"/>
  <c r="I152" i="1" s="1"/>
  <c r="I156" i="1" a="1"/>
  <c r="I156" i="1" s="1"/>
  <c r="I163" i="1" a="1"/>
  <c r="I163" i="1" s="1"/>
  <c r="I164" i="1" a="1"/>
  <c r="I164" i="1" s="1"/>
  <c r="I168" i="1" a="1"/>
  <c r="I168" i="1" s="1"/>
  <c r="I169" i="1" a="1"/>
  <c r="I169" i="1" s="1"/>
  <c r="C169" i="14" s="1"/>
  <c r="I174" i="1" a="1"/>
  <c r="I174" i="1" s="1"/>
  <c r="I167" i="1" a="1"/>
  <c r="I167" i="1" s="1"/>
  <c r="I185" i="1" a="1"/>
  <c r="I185" i="1" s="1"/>
  <c r="I189" i="1" a="1"/>
  <c r="I189" i="1" s="1"/>
  <c r="I181" i="1" a="1"/>
  <c r="I181" i="1" s="1"/>
  <c r="I182" i="1" a="1"/>
  <c r="I182" i="1" s="1"/>
  <c r="I184" i="1" a="1"/>
  <c r="I184" i="1" s="1"/>
  <c r="I194" i="1" a="1"/>
  <c r="I194" i="1" s="1"/>
  <c r="C194" i="14" s="1"/>
  <c r="I197" i="1" a="1"/>
  <c r="I197" i="1" s="1"/>
  <c r="I201" i="1" a="1"/>
  <c r="I201" i="1" s="1"/>
  <c r="I177" i="1" a="1"/>
  <c r="I177" i="1" s="1"/>
  <c r="I183" i="1" a="1"/>
  <c r="I183" i="1" s="1"/>
  <c r="I188" i="1" a="1"/>
  <c r="I188" i="1" s="1"/>
  <c r="I178" i="1" a="1"/>
  <c r="I178" i="1" s="1"/>
  <c r="I193" i="1" a="1"/>
  <c r="I193" i="1" s="1"/>
  <c r="I196" i="1" a="1"/>
  <c r="I196" i="1" s="1"/>
  <c r="B196" i="14" s="1"/>
  <c r="I200" i="1" a="1"/>
  <c r="I200" i="1" s="1"/>
  <c r="I175" i="1" a="1"/>
  <c r="I175" i="1" s="1"/>
  <c r="I187" i="1" a="1"/>
  <c r="I187" i="1" s="1"/>
  <c r="I199" i="1" a="1"/>
  <c r="I199" i="1" s="1"/>
  <c r="I203" i="1" a="1"/>
  <c r="I203" i="1" s="1"/>
  <c r="I176" i="1" a="1"/>
  <c r="I176" i="1" s="1"/>
  <c r="I180" i="1" a="1"/>
  <c r="I180" i="1" s="1"/>
  <c r="I191" i="1" a="1"/>
  <c r="I191" i="1" s="1"/>
  <c r="I192" i="1" a="1"/>
  <c r="I192" i="1" s="1"/>
  <c r="I123" i="1" a="1"/>
  <c r="I123" i="1" s="1"/>
  <c r="I186" i="1" a="1"/>
  <c r="I186" i="1" s="1"/>
  <c r="I195" i="1" a="1"/>
  <c r="I195" i="1" s="1"/>
  <c r="I205" i="1" a="1"/>
  <c r="I205" i="1" s="1"/>
  <c r="I208" i="1" a="1"/>
  <c r="I208" i="1" s="1"/>
  <c r="I223" i="1" a="1"/>
  <c r="I223" i="1" s="1"/>
  <c r="I232" i="1" a="1"/>
  <c r="I232" i="1" s="1"/>
  <c r="I206" i="1" a="1"/>
  <c r="I206" i="1" s="1"/>
  <c r="I198" i="1" a="1"/>
  <c r="I198" i="1" s="1"/>
  <c r="I207" i="1" a="1"/>
  <c r="I207" i="1" s="1"/>
  <c r="I212" i="1" a="1"/>
  <c r="I212" i="1" s="1"/>
  <c r="I214" i="1" a="1"/>
  <c r="I214" i="1" s="1"/>
  <c r="I227" i="1" a="1"/>
  <c r="I227" i="1" s="1"/>
  <c r="I179" i="1" a="1"/>
  <c r="I179" i="1" s="1"/>
  <c r="I190" i="1" a="1"/>
  <c r="I190" i="1" s="1"/>
  <c r="B190" i="14" s="1"/>
  <c r="I210" i="1" a="1"/>
  <c r="I210" i="1" s="1"/>
  <c r="I211" i="1" a="1"/>
  <c r="I211" i="1" s="1"/>
  <c r="I204" i="1" a="1"/>
  <c r="I204" i="1" s="1"/>
  <c r="I216" i="1" a="1"/>
  <c r="I216" i="1" s="1"/>
  <c r="I217" i="1" a="1"/>
  <c r="I217" i="1" s="1"/>
  <c r="I225" i="1" a="1"/>
  <c r="I225" i="1" s="1"/>
  <c r="I202" i="1" a="1"/>
  <c r="I202" i="1" s="1"/>
  <c r="I218" i="1" a="1"/>
  <c r="I218" i="1" s="1"/>
  <c r="I219" i="1" a="1"/>
  <c r="I219" i="1" s="1"/>
  <c r="I220" i="1" a="1"/>
  <c r="I220" i="1" s="1"/>
  <c r="I229" i="1" a="1"/>
  <c r="I229" i="1" s="1"/>
  <c r="I234" i="1" a="1"/>
  <c r="I234" i="1" s="1"/>
  <c r="I231" i="1" a="1"/>
  <c r="I231" i="1" s="1"/>
  <c r="I246" i="1" a="1"/>
  <c r="I246" i="1" s="1"/>
  <c r="I224" i="1" a="1"/>
  <c r="I224" i="1" s="1"/>
  <c r="I241" i="1" a="1"/>
  <c r="I241" i="1" s="1"/>
  <c r="B241" i="14" s="1"/>
  <c r="I209" i="1" a="1"/>
  <c r="I209" i="1" s="1"/>
  <c r="I213" i="1" a="1"/>
  <c r="I213" i="1" s="1"/>
  <c r="I230" i="1" a="1"/>
  <c r="I230" i="1" s="1"/>
  <c r="I236" i="1" a="1"/>
  <c r="I236" i="1" s="1"/>
  <c r="I245" i="1" a="1"/>
  <c r="I245" i="1" s="1"/>
  <c r="I258" i="1" a="1"/>
  <c r="I258" i="1" s="1"/>
  <c r="I235" i="1" a="1"/>
  <c r="I235" i="1" s="1"/>
  <c r="I240" i="1" a="1"/>
  <c r="I240" i="1" s="1"/>
  <c r="I244" i="1" a="1"/>
  <c r="I244" i="1" s="1"/>
  <c r="I221" i="1" a="1"/>
  <c r="I221" i="1" s="1"/>
  <c r="I226" i="1" a="1"/>
  <c r="I226" i="1" s="1"/>
  <c r="I239" i="1" a="1"/>
  <c r="I239" i="1" s="1"/>
  <c r="I250" i="1" a="1"/>
  <c r="I250" i="1" s="1"/>
  <c r="I253" i="1" a="1"/>
  <c r="I253" i="1" s="1"/>
  <c r="I260" i="1" a="1"/>
  <c r="I260" i="1" s="1"/>
  <c r="I228" i="1" a="1"/>
  <c r="I228" i="1" s="1"/>
  <c r="I233" i="1" a="1"/>
  <c r="I233" i="1" s="1"/>
  <c r="I257" i="1" a="1"/>
  <c r="I257" i="1" s="1"/>
  <c r="I215" i="1" a="1"/>
  <c r="I215" i="1" s="1"/>
  <c r="I222" i="1" a="1"/>
  <c r="I222" i="1" s="1"/>
  <c r="I243" i="1" a="1"/>
  <c r="I243" i="1" s="1"/>
  <c r="I251" i="1" a="1"/>
  <c r="I251" i="1" s="1"/>
  <c r="I256" i="1" a="1"/>
  <c r="I256" i="1" s="1"/>
  <c r="I237" i="1" a="1"/>
  <c r="I237" i="1" s="1"/>
  <c r="I242" i="1" a="1"/>
  <c r="I242" i="1" s="1"/>
  <c r="I252" i="1" a="1"/>
  <c r="I252" i="1" s="1"/>
  <c r="I259" i="1" a="1"/>
  <c r="I259" i="1" s="1"/>
  <c r="I275" i="1" a="1"/>
  <c r="I275" i="1" s="1"/>
  <c r="I262" i="1" a="1"/>
  <c r="I262" i="1" s="1"/>
  <c r="I266" i="1" a="1"/>
  <c r="I266" i="1" s="1"/>
  <c r="I286" i="1" a="1"/>
  <c r="I286" i="1" s="1"/>
  <c r="I288" i="1" a="1"/>
  <c r="I288" i="1" s="1"/>
  <c r="C288" i="14" s="1"/>
  <c r="I249" i="1" a="1"/>
  <c r="I249" i="1" s="1"/>
  <c r="I255" i="1" a="1"/>
  <c r="I255" i="1" s="1"/>
  <c r="I271" i="1" a="1"/>
  <c r="I271" i="1" s="1"/>
  <c r="I276" i="1" a="1"/>
  <c r="I276" i="1" s="1"/>
  <c r="I280" i="1" a="1"/>
  <c r="I280" i="1" s="1"/>
  <c r="I281" i="1" a="1"/>
  <c r="I281" i="1" s="1"/>
  <c r="I282" i="1" a="1"/>
  <c r="I282" i="1" s="1"/>
  <c r="I285" i="1" a="1"/>
  <c r="I285" i="1" s="1"/>
  <c r="I261" i="1" a="1"/>
  <c r="I261" i="1" s="1"/>
  <c r="I269" i="1" a="1"/>
  <c r="I269" i="1" s="1"/>
  <c r="I279" i="1" a="1"/>
  <c r="I279" i="1" s="1"/>
  <c r="I284" i="1" a="1"/>
  <c r="I284" i="1" s="1"/>
  <c r="I247" i="1" a="1"/>
  <c r="I247" i="1" s="1"/>
  <c r="I254" i="1" a="1"/>
  <c r="I254" i="1" s="1"/>
  <c r="I265" i="1" a="1"/>
  <c r="I265" i="1" s="1"/>
  <c r="I270" i="1" a="1"/>
  <c r="I270" i="1" s="1"/>
  <c r="B270" i="14" s="1"/>
  <c r="I272" i="1" a="1"/>
  <c r="I272" i="1" s="1"/>
  <c r="I238" i="1" a="1"/>
  <c r="I238" i="1" s="1"/>
  <c r="I273" i="1" a="1"/>
  <c r="I273" i="1" s="1"/>
  <c r="I278" i="1" a="1"/>
  <c r="I278" i="1" s="1"/>
  <c r="I283" i="1" a="1"/>
  <c r="I283" i="1" s="1"/>
  <c r="I300" i="1" a="1"/>
  <c r="I300" i="1" s="1"/>
  <c r="I306" i="1" a="1"/>
  <c r="I306" i="1" s="1"/>
  <c r="I313" i="1" a="1"/>
  <c r="I313" i="1" s="1"/>
  <c r="C313" i="14" s="1"/>
  <c r="I318" i="1" a="1"/>
  <c r="I318" i="1" s="1"/>
  <c r="I323" i="1" a="1"/>
  <c r="I323" i="1" s="1"/>
  <c r="I328" i="1" a="1"/>
  <c r="I328" i="1" s="1"/>
  <c r="I337" i="1" a="1"/>
  <c r="I337" i="1" s="1"/>
  <c r="I344" i="1" a="1"/>
  <c r="I344" i="1" s="1"/>
  <c r="I267" i="1" a="1"/>
  <c r="I267" i="1" s="1"/>
  <c r="I274" i="1" a="1"/>
  <c r="I274" i="1" s="1"/>
  <c r="I289" i="1" a="1"/>
  <c r="I289" i="1" s="1"/>
  <c r="B289" i="14" s="1"/>
  <c r="I291" i="1" a="1"/>
  <c r="I291" i="1" s="1"/>
  <c r="I293" i="1" a="1"/>
  <c r="I293" i="1" s="1"/>
  <c r="I295" i="1" a="1"/>
  <c r="I295" i="1" s="1"/>
  <c r="I297" i="1" a="1"/>
  <c r="I297" i="1" s="1"/>
  <c r="I299" i="1" a="1"/>
  <c r="I299" i="1" s="1"/>
  <c r="I310" i="1" a="1"/>
  <c r="I310" i="1" s="1"/>
  <c r="I311" i="1" a="1"/>
  <c r="I311" i="1" s="1"/>
  <c r="I312" i="1" a="1"/>
  <c r="I312" i="1" s="1"/>
  <c r="I340" i="1" a="1"/>
  <c r="I340" i="1" s="1"/>
  <c r="I346" i="1" a="1"/>
  <c r="I346" i="1" s="1"/>
  <c r="I277" i="1" a="1"/>
  <c r="I277" i="1" s="1"/>
  <c r="I307" i="1" a="1"/>
  <c r="I307" i="1" s="1"/>
  <c r="I320" i="1" a="1"/>
  <c r="I320" i="1" s="1"/>
  <c r="I325" i="1" a="1"/>
  <c r="I325" i="1" s="1"/>
  <c r="I330" i="1" a="1"/>
  <c r="I330" i="1" s="1"/>
  <c r="I333" i="1" a="1"/>
  <c r="I333" i="1" s="1"/>
  <c r="I268" i="1" a="1"/>
  <c r="I268" i="1" s="1"/>
  <c r="I287" i="1" a="1"/>
  <c r="I287" i="1" s="1"/>
  <c r="I317" i="1" a="1"/>
  <c r="I317" i="1" s="1"/>
  <c r="I322" i="1" a="1"/>
  <c r="I322" i="1" s="1"/>
  <c r="I336" i="1" a="1"/>
  <c r="I336" i="1" s="1"/>
  <c r="I343" i="1" a="1"/>
  <c r="I343" i="1" s="1"/>
  <c r="I264" i="1" a="1"/>
  <c r="I264" i="1" s="1"/>
  <c r="I290" i="1" a="1"/>
  <c r="I290" i="1" s="1"/>
  <c r="I292" i="1" a="1"/>
  <c r="I292" i="1" s="1"/>
  <c r="I294" i="1" a="1"/>
  <c r="I294" i="1" s="1"/>
  <c r="I296" i="1" a="1"/>
  <c r="I296" i="1" s="1"/>
  <c r="I298" i="1" a="1"/>
  <c r="I298" i="1" s="1"/>
  <c r="I316" i="1" a="1"/>
  <c r="I316" i="1" s="1"/>
  <c r="I302" i="1" a="1"/>
  <c r="I302" i="1" s="1"/>
  <c r="I303" i="1" a="1"/>
  <c r="I303" i="1" s="1"/>
  <c r="I304" i="1" a="1"/>
  <c r="I304" i="1" s="1"/>
  <c r="I305" i="1" a="1"/>
  <c r="I305" i="1" s="1"/>
  <c r="I315" i="1" a="1"/>
  <c r="I315" i="1" s="1"/>
  <c r="I321" i="1" a="1"/>
  <c r="I321" i="1" s="1"/>
  <c r="I338" i="1" a="1"/>
  <c r="I338" i="1" s="1"/>
  <c r="I351" i="1" a="1"/>
  <c r="I351" i="1" s="1"/>
  <c r="I358" i="1" a="1"/>
  <c r="I358" i="1" s="1"/>
  <c r="I360" i="1" a="1"/>
  <c r="I360" i="1" s="1"/>
  <c r="I367" i="1" a="1"/>
  <c r="I367" i="1" s="1"/>
  <c r="C367" i="14" s="1"/>
  <c r="I369" i="1" a="1"/>
  <c r="I369" i="1" s="1"/>
  <c r="I370" i="1" a="1"/>
  <c r="I370" i="1" s="1"/>
  <c r="I371" i="1" a="1"/>
  <c r="I371" i="1" s="1"/>
  <c r="I372" i="1" a="1"/>
  <c r="I372" i="1" s="1"/>
  <c r="I378" i="1" a="1"/>
  <c r="I378" i="1" s="1"/>
  <c r="I319" i="1" a="1"/>
  <c r="I319" i="1" s="1"/>
  <c r="I334" i="1" a="1"/>
  <c r="I334" i="1" s="1"/>
  <c r="I345" i="1" a="1"/>
  <c r="I345" i="1" s="1"/>
  <c r="C345" i="14" s="1"/>
  <c r="I356" i="1" a="1"/>
  <c r="I356" i="1" s="1"/>
  <c r="I357" i="1" a="1"/>
  <c r="I357" i="1" s="1"/>
  <c r="I377" i="1" a="1"/>
  <c r="I377" i="1" s="1"/>
  <c r="I309" i="1" a="1"/>
  <c r="I309" i="1" s="1"/>
  <c r="I326" i="1" a="1"/>
  <c r="I326" i="1" s="1"/>
  <c r="I342" i="1" a="1"/>
  <c r="I342" i="1" s="1"/>
  <c r="I355" i="1" a="1"/>
  <c r="I355" i="1" s="1"/>
  <c r="I368" i="1" a="1"/>
  <c r="I368" i="1" s="1"/>
  <c r="I376" i="1" a="1"/>
  <c r="I376" i="1" s="1"/>
  <c r="I391" i="1" a="1"/>
  <c r="I391" i="1" s="1"/>
  <c r="I248" i="1" a="1"/>
  <c r="I248" i="1" s="1"/>
  <c r="I329" i="1" a="1"/>
  <c r="I329" i="1" s="1"/>
  <c r="I353" i="1" a="1"/>
  <c r="I353" i="1" s="1"/>
  <c r="I389" i="1" a="1"/>
  <c r="I389" i="1" s="1"/>
  <c r="I263" i="1" a="1"/>
  <c r="I263" i="1" s="1"/>
  <c r="I332" i="1" a="1"/>
  <c r="I332" i="1" s="1"/>
  <c r="C332" i="14" s="1"/>
  <c r="I341" i="1" a="1"/>
  <c r="I341" i="1" s="1"/>
  <c r="I347" i="1" a="1"/>
  <c r="I347" i="1" s="1"/>
  <c r="I352" i="1" a="1"/>
  <c r="I352" i="1" s="1"/>
  <c r="I359" i="1" a="1"/>
  <c r="I359" i="1" s="1"/>
  <c r="I301" i="1" a="1"/>
  <c r="I301" i="1" s="1"/>
  <c r="I308" i="1" a="1"/>
  <c r="I308" i="1" s="1"/>
  <c r="I314" i="1" a="1"/>
  <c r="I314" i="1" s="1"/>
  <c r="I354" i="1" a="1"/>
  <c r="I354" i="1" s="1"/>
  <c r="I363" i="1" a="1"/>
  <c r="I363" i="1" s="1"/>
  <c r="I374" i="1" a="1"/>
  <c r="I374" i="1" s="1"/>
  <c r="I387" i="1" a="1"/>
  <c r="I387" i="1" s="1"/>
  <c r="I324" i="1" a="1"/>
  <c r="I324" i="1" s="1"/>
  <c r="I350" i="1" a="1"/>
  <c r="I350" i="1" s="1"/>
  <c r="I361" i="1" a="1"/>
  <c r="I361" i="1" s="1"/>
  <c r="I362" i="1" a="1"/>
  <c r="I362" i="1" s="1"/>
  <c r="I364" i="1" a="1"/>
  <c r="I364" i="1" s="1"/>
  <c r="I366" i="1" a="1"/>
  <c r="I366" i="1" s="1"/>
  <c r="I380" i="1" a="1"/>
  <c r="I380" i="1" s="1"/>
  <c r="I381" i="1" a="1"/>
  <c r="I381" i="1" s="1"/>
  <c r="I386" i="1" a="1"/>
  <c r="I386" i="1" s="1"/>
  <c r="I390" i="1" a="1"/>
  <c r="I390" i="1" s="1"/>
  <c r="I339" i="1" a="1"/>
  <c r="I339" i="1" s="1"/>
  <c r="I348" i="1" a="1"/>
  <c r="I348" i="1" s="1"/>
  <c r="I384" i="1" a="1"/>
  <c r="I384" i="1" s="1"/>
  <c r="I393" i="1" a="1"/>
  <c r="I393" i="1" s="1"/>
  <c r="I394" i="1" a="1"/>
  <c r="I394" i="1" s="1"/>
  <c r="I400" i="1" a="1"/>
  <c r="I400" i="1" s="1"/>
  <c r="I403" i="1" a="1"/>
  <c r="I403" i="1" s="1"/>
  <c r="I406" i="1" a="1"/>
  <c r="I406" i="1" s="1"/>
  <c r="I410" i="1" a="1"/>
  <c r="I410" i="1" s="1"/>
  <c r="I422" i="1" a="1"/>
  <c r="I422" i="1" s="1"/>
  <c r="I423" i="1" a="1"/>
  <c r="I423" i="1" s="1"/>
  <c r="I428" i="1" a="1"/>
  <c r="I428" i="1" s="1"/>
  <c r="I429" i="1" a="1"/>
  <c r="I429" i="1" s="1"/>
  <c r="I435" i="1" a="1"/>
  <c r="I435" i="1" s="1"/>
  <c r="I436" i="1" a="1"/>
  <c r="I436" i="1" s="1"/>
  <c r="I442" i="1" a="1"/>
  <c r="I442" i="1" s="1"/>
  <c r="I443" i="1" a="1"/>
  <c r="I443" i="1" s="1"/>
  <c r="I335" i="1" a="1"/>
  <c r="I335" i="1" s="1"/>
  <c r="I398" i="1" a="1"/>
  <c r="I398" i="1" s="1"/>
  <c r="C398" i="14" s="1"/>
  <c r="I421" i="1" a="1"/>
  <c r="I421" i="1" s="1"/>
  <c r="I331" i="1" a="1"/>
  <c r="I331" i="1" s="1"/>
  <c r="I385" i="1" a="1"/>
  <c r="I385" i="1" s="1"/>
  <c r="I392" i="1" a="1"/>
  <c r="I392" i="1" s="1"/>
  <c r="I395" i="1" a="1"/>
  <c r="I395" i="1" s="1"/>
  <c r="I411" i="1" a="1"/>
  <c r="I411" i="1" s="1"/>
  <c r="I440" i="1" a="1"/>
  <c r="I440" i="1" s="1"/>
  <c r="I447" i="1" a="1"/>
  <c r="I447" i="1" s="1"/>
  <c r="I327" i="1" a="1"/>
  <c r="I327" i="1" s="1"/>
  <c r="I365" i="1" a="1"/>
  <c r="I365" i="1" s="1"/>
  <c r="I412" i="1" a="1"/>
  <c r="I412" i="1" s="1"/>
  <c r="I413" i="1" a="1"/>
  <c r="I413" i="1" s="1"/>
  <c r="I415" i="1" a="1"/>
  <c r="I415" i="1" s="1"/>
  <c r="I419" i="1" a="1"/>
  <c r="I419" i="1" s="1"/>
  <c r="I420" i="1" a="1"/>
  <c r="I420" i="1" s="1"/>
  <c r="I426" i="1" a="1"/>
  <c r="I426" i="1" s="1"/>
  <c r="I373" i="1" a="1"/>
  <c r="I373" i="1" s="1"/>
  <c r="I382" i="1" a="1"/>
  <c r="I382" i="1" s="1"/>
  <c r="I404" i="1" a="1"/>
  <c r="I404" i="1" s="1"/>
  <c r="I407" i="1" a="1"/>
  <c r="I407" i="1" s="1"/>
  <c r="I414" i="1" a="1"/>
  <c r="I414" i="1" s="1"/>
  <c r="I446" i="1" a="1"/>
  <c r="I446" i="1" s="1"/>
  <c r="I399" i="1" a="1"/>
  <c r="I399" i="1" s="1"/>
  <c r="I405" i="1" a="1"/>
  <c r="I405" i="1" s="1"/>
  <c r="I416" i="1" a="1"/>
  <c r="I416" i="1" s="1"/>
  <c r="I424" i="1" a="1"/>
  <c r="I424" i="1" s="1"/>
  <c r="I431" i="1" a="1"/>
  <c r="I431" i="1" s="1"/>
  <c r="I432" i="1" a="1"/>
  <c r="I432" i="1" s="1"/>
  <c r="I438" i="1" a="1"/>
  <c r="I438" i="1" s="1"/>
  <c r="I439" i="1" a="1"/>
  <c r="I439" i="1" s="1"/>
  <c r="I444" i="1" a="1"/>
  <c r="I444" i="1" s="1"/>
  <c r="I445" i="1" a="1"/>
  <c r="I445" i="1" s="1"/>
  <c r="I349" i="1" a="1"/>
  <c r="I349" i="1" s="1"/>
  <c r="I379" i="1" a="1"/>
  <c r="I379" i="1" s="1"/>
  <c r="I383" i="1" a="1"/>
  <c r="I383" i="1" s="1"/>
  <c r="I396" i="1" a="1"/>
  <c r="I396" i="1" s="1"/>
  <c r="I397" i="1" a="1"/>
  <c r="I397" i="1" s="1"/>
  <c r="I401" i="1" a="1"/>
  <c r="I401" i="1" s="1"/>
  <c r="I402" i="1" a="1"/>
  <c r="I402" i="1" s="1"/>
  <c r="I417" i="1" a="1"/>
  <c r="I417" i="1" s="1"/>
  <c r="C417" i="14" s="1"/>
  <c r="I418" i="1" a="1"/>
  <c r="I418" i="1" s="1"/>
  <c r="I409" i="1" a="1"/>
  <c r="I409" i="1" s="1"/>
  <c r="I434" i="1" a="1"/>
  <c r="I434" i="1" s="1"/>
  <c r="I451" i="1" a="1"/>
  <c r="I451" i="1" s="1"/>
  <c r="I452" i="1" a="1"/>
  <c r="I452" i="1" s="1"/>
  <c r="I458" i="1" a="1"/>
  <c r="I458" i="1" s="1"/>
  <c r="I459" i="1" a="1"/>
  <c r="I459" i="1" s="1"/>
  <c r="I466" i="1" a="1"/>
  <c r="I466" i="1" s="1"/>
  <c r="I478" i="1" a="1"/>
  <c r="I478" i="1" s="1"/>
  <c r="I494" i="1" a="1"/>
  <c r="I494" i="1" s="1"/>
  <c r="I375" i="1" a="1"/>
  <c r="I375" i="1" s="1"/>
  <c r="I388" i="1" a="1"/>
  <c r="I388" i="1" s="1"/>
  <c r="I433" i="1" a="1"/>
  <c r="I433" i="1" s="1"/>
  <c r="I464" i="1" a="1"/>
  <c r="I464" i="1" s="1"/>
  <c r="I471" i="1" a="1"/>
  <c r="I471" i="1" s="1"/>
  <c r="I473" i="1" a="1"/>
  <c r="I473" i="1" s="1"/>
  <c r="B473" i="14" s="1"/>
  <c r="I488" i="1" a="1"/>
  <c r="I488" i="1" s="1"/>
  <c r="I504" i="1" a="1"/>
  <c r="I504" i="1" s="1"/>
  <c r="I427" i="1" a="1"/>
  <c r="I427" i="1" s="1"/>
  <c r="I456" i="1" a="1"/>
  <c r="I456" i="1" s="1"/>
  <c r="I457" i="1" a="1"/>
  <c r="I457" i="1" s="1"/>
  <c r="I463" i="1" a="1"/>
  <c r="I463" i="1" s="1"/>
  <c r="I470" i="1" a="1"/>
  <c r="I470" i="1" s="1"/>
  <c r="I474" i="1" a="1"/>
  <c r="I474" i="1" s="1"/>
  <c r="C474" i="14" s="1"/>
  <c r="I477" i="1" a="1"/>
  <c r="I477" i="1" s="1"/>
  <c r="I482" i="1" a="1"/>
  <c r="I482" i="1" s="1"/>
  <c r="I483" i="1" a="1"/>
  <c r="I483" i="1" s="1"/>
  <c r="I408" i="1" a="1"/>
  <c r="I408" i="1" s="1"/>
  <c r="I437" i="1" a="1"/>
  <c r="I437" i="1" s="1"/>
  <c r="I449" i="1" a="1"/>
  <c r="I449" i="1" s="1"/>
  <c r="I450" i="1" a="1"/>
  <c r="I450" i="1" s="1"/>
  <c r="I469" i="1" a="1"/>
  <c r="I469" i="1" s="1"/>
  <c r="C469" i="14" s="1"/>
  <c r="I475" i="1" a="1"/>
  <c r="I475" i="1" s="1"/>
  <c r="I476" i="1" a="1"/>
  <c r="I476" i="1" s="1"/>
  <c r="I481" i="1" a="1"/>
  <c r="I481" i="1" s="1"/>
  <c r="I487" i="1" a="1"/>
  <c r="I487" i="1" s="1"/>
  <c r="I492" i="1" a="1"/>
  <c r="I492" i="1" s="1"/>
  <c r="I497" i="1" a="1"/>
  <c r="I497" i="1" s="1"/>
  <c r="I448" i="1" a="1"/>
  <c r="I448" i="1" s="1"/>
  <c r="I454" i="1" a="1"/>
  <c r="I454" i="1" s="1"/>
  <c r="C454" i="14" s="1"/>
  <c r="I460" i="1" a="1"/>
  <c r="I460" i="1" s="1"/>
  <c r="I461" i="1" a="1"/>
  <c r="I461" i="1" s="1"/>
  <c r="I467" i="1" a="1"/>
  <c r="I467" i="1" s="1"/>
  <c r="I468" i="1" a="1"/>
  <c r="I468" i="1" s="1"/>
  <c r="I480" i="1" a="1"/>
  <c r="I480" i="1" s="1"/>
  <c r="I496" i="1" a="1"/>
  <c r="I496" i="1" s="1"/>
  <c r="I425" i="1" a="1"/>
  <c r="I425" i="1" s="1"/>
  <c r="I430" i="1" a="1"/>
  <c r="I430" i="1" s="1"/>
  <c r="I441" i="1" a="1"/>
  <c r="I441" i="1" s="1"/>
  <c r="I453" i="1" a="1"/>
  <c r="I453" i="1" s="1"/>
  <c r="I485" i="1" a="1"/>
  <c r="I485" i="1" s="1"/>
  <c r="I490" i="1" a="1"/>
  <c r="I490" i="1" s="1"/>
  <c r="I491" i="1" a="1"/>
  <c r="I491" i="1" s="1"/>
  <c r="I501" i="1" a="1"/>
  <c r="I501" i="1" s="1"/>
  <c r="I472" i="1" a="1"/>
  <c r="I472" i="1" s="1"/>
  <c r="I499" i="1" a="1"/>
  <c r="I499" i="1" s="1"/>
  <c r="C499" i="14" s="1"/>
  <c r="I508" i="1" a="1"/>
  <c r="I508" i="1" s="1"/>
  <c r="I511" i="1" a="1"/>
  <c r="I511" i="1" s="1"/>
  <c r="I513" i="1" a="1"/>
  <c r="I513" i="1" s="1"/>
  <c r="I517" i="1" a="1"/>
  <c r="I517" i="1" s="1"/>
  <c r="I520" i="1" a="1"/>
  <c r="I520" i="1" s="1"/>
  <c r="I522" i="1" a="1"/>
  <c r="I522" i="1" s="1"/>
  <c r="I523" i="1" a="1"/>
  <c r="I523" i="1" s="1"/>
  <c r="I527" i="1" a="1"/>
  <c r="I527" i="1" s="1"/>
  <c r="C527" i="14" s="1"/>
  <c r="I531" i="1" a="1"/>
  <c r="I531" i="1" s="1"/>
  <c r="I533" i="1" a="1"/>
  <c r="I533" i="1" s="1"/>
  <c r="I534" i="1" a="1"/>
  <c r="I534" i="1" s="1"/>
  <c r="I535" i="1" a="1"/>
  <c r="I535" i="1" s="1"/>
  <c r="I540" i="1" a="1"/>
  <c r="I540" i="1" s="1"/>
  <c r="I541" i="1" a="1"/>
  <c r="I541" i="1" s="1"/>
  <c r="I542" i="1" a="1"/>
  <c r="I542" i="1" s="1"/>
  <c r="I544" i="1" a="1"/>
  <c r="I544" i="1" s="1"/>
  <c r="I545" i="1" a="1"/>
  <c r="I545" i="1" s="1"/>
  <c r="I493" i="1" a="1"/>
  <c r="I493" i="1" s="1"/>
  <c r="I498" i="1" a="1"/>
  <c r="I498" i="1" s="1"/>
  <c r="I502" i="1" a="1"/>
  <c r="I502" i="1" s="1"/>
  <c r="I503" i="1" a="1"/>
  <c r="I503" i="1" s="1"/>
  <c r="I514" i="1" a="1"/>
  <c r="I514" i="1" s="1"/>
  <c r="I519" i="1" a="1"/>
  <c r="I519" i="1" s="1"/>
  <c r="I524" i="1" a="1"/>
  <c r="I524" i="1" s="1"/>
  <c r="C524" i="14" s="1"/>
  <c r="I525" i="1" a="1"/>
  <c r="I525" i="1" s="1"/>
  <c r="I543" i="1" a="1"/>
  <c r="I543" i="1" s="1"/>
  <c r="I455" i="1" a="1"/>
  <c r="I455" i="1" s="1"/>
  <c r="I486" i="1" a="1"/>
  <c r="I486" i="1" s="1"/>
  <c r="I516" i="1" a="1"/>
  <c r="I516" i="1" s="1"/>
  <c r="I532" i="1" a="1"/>
  <c r="I532" i="1" s="1"/>
  <c r="I536" i="1" a="1"/>
  <c r="I536" i="1" s="1"/>
  <c r="I538" i="1" a="1"/>
  <c r="I538" i="1" s="1"/>
  <c r="I548" i="1" a="1"/>
  <c r="I548" i="1" s="1"/>
  <c r="I549" i="1" a="1"/>
  <c r="I549" i="1" s="1"/>
  <c r="I465" i="1" a="1"/>
  <c r="I465" i="1" s="1"/>
  <c r="I500" i="1" a="1"/>
  <c r="I500" i="1" s="1"/>
  <c r="I506" i="1" a="1"/>
  <c r="I506" i="1" s="1"/>
  <c r="I507" i="1" a="1"/>
  <c r="I507" i="1" s="1"/>
  <c r="I515" i="1" a="1"/>
  <c r="I515" i="1" s="1"/>
  <c r="I518" i="1" a="1"/>
  <c r="I518" i="1" s="1"/>
  <c r="C518" i="14" s="1"/>
  <c r="I550" i="1" a="1"/>
  <c r="I550" i="1" s="1"/>
  <c r="I510" i="1" a="1"/>
  <c r="I510" i="1" s="1"/>
  <c r="I521" i="1" a="1"/>
  <c r="I521" i="1" s="1"/>
  <c r="I530" i="1" a="1"/>
  <c r="I530" i="1" s="1"/>
  <c r="I462" i="1" a="1"/>
  <c r="I462" i="1" s="1"/>
  <c r="I495" i="1" a="1"/>
  <c r="I495" i="1" s="1"/>
  <c r="I526" i="1" a="1"/>
  <c r="I526" i="1" s="1"/>
  <c r="I539" i="1" a="1"/>
  <c r="I539" i="1" s="1"/>
  <c r="B539" i="14" s="1"/>
  <c r="I546" i="1" a="1"/>
  <c r="I546" i="1" s="1"/>
  <c r="I505" i="1" a="1"/>
  <c r="I505" i="1" s="1"/>
  <c r="I554" i="1" a="1"/>
  <c r="I554" i="1" s="1"/>
  <c r="I561" i="1" a="1"/>
  <c r="I561" i="1" s="1"/>
  <c r="I570" i="1" a="1"/>
  <c r="I570" i="1" s="1"/>
  <c r="I571" i="1" a="1"/>
  <c r="I571" i="1" s="1"/>
  <c r="I576" i="1" a="1"/>
  <c r="I576" i="1" s="1"/>
  <c r="I582" i="1" a="1"/>
  <c r="I582" i="1" s="1"/>
  <c r="C582" i="14" s="1"/>
  <c r="I586" i="1" a="1"/>
  <c r="I586" i="1" s="1"/>
  <c r="I596" i="1" a="1"/>
  <c r="I596" i="1" s="1"/>
  <c r="I479" i="1" a="1"/>
  <c r="I479" i="1" s="1"/>
  <c r="I489" i="1" a="1"/>
  <c r="I489" i="1" s="1"/>
  <c r="I568" i="1" a="1"/>
  <c r="I568" i="1" s="1"/>
  <c r="I569" i="1" a="1"/>
  <c r="I569" i="1" s="1"/>
  <c r="I581" i="1" a="1"/>
  <c r="I581" i="1" s="1"/>
  <c r="I585" i="1" a="1"/>
  <c r="I585" i="1" s="1"/>
  <c r="B585" i="14" s="1"/>
  <c r="I589" i="1" a="1"/>
  <c r="I589" i="1" s="1"/>
  <c r="I592" i="1" a="1"/>
  <c r="I592" i="1" s="1"/>
  <c r="I599" i="1" a="1"/>
  <c r="I599" i="1" s="1"/>
  <c r="I547" i="1" a="1"/>
  <c r="I547" i="1" s="1"/>
  <c r="I553" i="1" a="1"/>
  <c r="I553" i="1" s="1"/>
  <c r="I560" i="1" a="1"/>
  <c r="I560" i="1" s="1"/>
  <c r="I567" i="1" a="1"/>
  <c r="I567" i="1" s="1"/>
  <c r="I575" i="1" a="1"/>
  <c r="I575" i="1" s="1"/>
  <c r="C575" i="14" s="1"/>
  <c r="I578" i="1" a="1"/>
  <c r="I578" i="1" s="1"/>
  <c r="I588" i="1" a="1"/>
  <c r="I588" i="1" s="1"/>
  <c r="I528" i="1" a="1"/>
  <c r="I528" i="1" s="1"/>
  <c r="I584" i="1" a="1"/>
  <c r="I584" i="1" s="1"/>
  <c r="I595" i="1" a="1"/>
  <c r="I595" i="1" s="1"/>
  <c r="I602" i="1" a="1"/>
  <c r="I602" i="1" s="1"/>
  <c r="I537" i="1" a="1"/>
  <c r="I537" i="1" s="1"/>
  <c r="I566" i="1" a="1"/>
  <c r="I566" i="1" s="1"/>
  <c r="B566" i="14" s="1"/>
  <c r="I574" i="1" a="1"/>
  <c r="I574" i="1" s="1"/>
  <c r="I580" i="1" a="1"/>
  <c r="I580" i="1" s="1"/>
  <c r="I591" i="1" a="1"/>
  <c r="I591" i="1" s="1"/>
  <c r="I484" i="1" a="1"/>
  <c r="I484" i="1" s="1"/>
  <c r="I512" i="1" a="1"/>
  <c r="I512" i="1" s="1"/>
  <c r="I552" i="1" a="1"/>
  <c r="I552" i="1" s="1"/>
  <c r="I559" i="1" a="1"/>
  <c r="I559" i="1" s="1"/>
  <c r="I563" i="1" a="1"/>
  <c r="I563" i="1" s="1"/>
  <c r="B563" i="14" s="1"/>
  <c r="I577" i="1" a="1"/>
  <c r="I577" i="1" s="1"/>
  <c r="I587" i="1" a="1"/>
  <c r="I587" i="1" s="1"/>
  <c r="I594" i="1" a="1"/>
  <c r="I594" i="1" s="1"/>
  <c r="I598" i="1" a="1"/>
  <c r="I598" i="1" s="1"/>
  <c r="I529" i="1" a="1"/>
  <c r="I529" i="1" s="1"/>
  <c r="I555" i="1" a="1"/>
  <c r="I555" i="1" s="1"/>
  <c r="I556" i="1" a="1"/>
  <c r="I556" i="1" s="1"/>
  <c r="I557" i="1" a="1"/>
  <c r="I557" i="1" s="1"/>
  <c r="C557" i="14" s="1"/>
  <c r="I558" i="1" a="1"/>
  <c r="I558" i="1" s="1"/>
  <c r="I562" i="1" a="1"/>
  <c r="I562" i="1" s="1"/>
  <c r="I564" i="1" a="1"/>
  <c r="I564" i="1" s="1"/>
  <c r="I565" i="1" a="1"/>
  <c r="I565" i="1" s="1"/>
  <c r="I573" i="1" a="1"/>
  <c r="I573" i="1" s="1"/>
  <c r="I583" i="1" a="1"/>
  <c r="I583" i="1" s="1"/>
  <c r="I597" i="1" a="1"/>
  <c r="I597" i="1" s="1"/>
  <c r="I600" i="1" a="1"/>
  <c r="I600" i="1" s="1"/>
  <c r="I601" i="1" a="1"/>
  <c r="I601" i="1" s="1"/>
  <c r="I606" i="1" a="1"/>
  <c r="I606" i="1" s="1"/>
  <c r="I609" i="1" a="1"/>
  <c r="I609" i="1" s="1"/>
  <c r="I646" i="1" a="1"/>
  <c r="I646" i="1" s="1"/>
  <c r="I647" i="1" a="1"/>
  <c r="I647" i="1" s="1"/>
  <c r="I654" i="1" a="1"/>
  <c r="I654" i="1" s="1"/>
  <c r="I655" i="1" a="1"/>
  <c r="I655" i="1" s="1"/>
  <c r="I666" i="1" a="1"/>
  <c r="I666" i="1" s="1"/>
  <c r="I593" i="1" a="1"/>
  <c r="I593" i="1" s="1"/>
  <c r="I608" i="1" a="1"/>
  <c r="I608" i="1" s="1"/>
  <c r="I611" i="1" a="1"/>
  <c r="I611" i="1" s="1"/>
  <c r="I618" i="1" a="1"/>
  <c r="I618" i="1" s="1"/>
  <c r="I621" i="1" a="1"/>
  <c r="I621" i="1" s="1"/>
  <c r="I630" i="1" a="1"/>
  <c r="I630" i="1" s="1"/>
  <c r="I636" i="1" a="1"/>
  <c r="I636" i="1" s="1"/>
  <c r="I638" i="1" a="1"/>
  <c r="I638" i="1" s="1"/>
  <c r="B638" i="14" s="1"/>
  <c r="I662" i="1" a="1"/>
  <c r="I662" i="1" s="1"/>
  <c r="I620" i="1" a="1"/>
  <c r="I620" i="1" s="1"/>
  <c r="I623" i="1" a="1"/>
  <c r="I623" i="1" s="1"/>
  <c r="I632" i="1" a="1"/>
  <c r="I632" i="1" s="1"/>
  <c r="I633" i="1" a="1"/>
  <c r="I633" i="1" s="1"/>
  <c r="I642" i="1" a="1"/>
  <c r="I642" i="1" s="1"/>
  <c r="I648" i="1" a="1"/>
  <c r="I648" i="1" s="1"/>
  <c r="I649" i="1" a="1"/>
  <c r="I649" i="1" s="1"/>
  <c r="I656" i="1" a="1"/>
  <c r="I656" i="1" s="1"/>
  <c r="I657" i="1" a="1"/>
  <c r="I657" i="1" s="1"/>
  <c r="I661" i="1" a="1"/>
  <c r="I661" i="1" s="1"/>
  <c r="I590" i="1" a="1"/>
  <c r="I590" i="1" s="1"/>
  <c r="I605" i="1" a="1"/>
  <c r="I605" i="1" s="1"/>
  <c r="I614" i="1" a="1"/>
  <c r="I614" i="1" s="1"/>
  <c r="I626" i="1" a="1"/>
  <c r="I626" i="1" s="1"/>
  <c r="I610" i="1" a="1"/>
  <c r="I610" i="1" s="1"/>
  <c r="I619" i="1" a="1"/>
  <c r="I619" i="1" s="1"/>
  <c r="I631" i="1" a="1"/>
  <c r="I631" i="1" s="1"/>
  <c r="I635" i="1" a="1"/>
  <c r="I635" i="1" s="1"/>
  <c r="I637" i="1" a="1"/>
  <c r="I637" i="1" s="1"/>
  <c r="I660" i="1" a="1"/>
  <c r="I660" i="1" s="1"/>
  <c r="I664" i="1" a="1"/>
  <c r="I664" i="1" s="1"/>
  <c r="I509" i="1" a="1"/>
  <c r="I509" i="1" s="1"/>
  <c r="I551" i="1" a="1"/>
  <c r="I551" i="1" s="1"/>
  <c r="C551" i="14" s="1"/>
  <c r="I572" i="1" a="1"/>
  <c r="I572" i="1" s="1"/>
  <c r="I612" i="1" a="1"/>
  <c r="I612" i="1" s="1"/>
  <c r="I613" i="1" a="1"/>
  <c r="I613" i="1" s="1"/>
  <c r="I622" i="1" a="1"/>
  <c r="I622" i="1" s="1"/>
  <c r="I625" i="1" a="1"/>
  <c r="I625" i="1" s="1"/>
  <c r="I644" i="1" a="1"/>
  <c r="I644" i="1" s="1"/>
  <c r="I645" i="1" a="1"/>
  <c r="I645" i="1" s="1"/>
  <c r="I652" i="1" a="1"/>
  <c r="I652" i="1" s="1"/>
  <c r="C652" i="14" s="1"/>
  <c r="I653" i="1" a="1"/>
  <c r="I653" i="1" s="1"/>
  <c r="I663" i="1" a="1"/>
  <c r="I663" i="1" s="1"/>
  <c r="I667" i="1" a="1"/>
  <c r="I667" i="1" s="1"/>
  <c r="I603" i="1" a="1"/>
  <c r="I603" i="1" s="1"/>
  <c r="I607" i="1" a="1"/>
  <c r="I607" i="1" s="1"/>
  <c r="I641" i="1" a="1"/>
  <c r="I641" i="1" s="1"/>
  <c r="I658" i="1" a="1"/>
  <c r="I658" i="1" s="1"/>
  <c r="I682" i="1" a="1"/>
  <c r="I682" i="1" s="1"/>
  <c r="C682" i="14" s="1"/>
  <c r="I690" i="1" a="1"/>
  <c r="I690" i="1" s="1"/>
  <c r="I698" i="1" a="1"/>
  <c r="I698" i="1" s="1"/>
  <c r="I706" i="1" a="1"/>
  <c r="I706" i="1" s="1"/>
  <c r="I714" i="1" a="1"/>
  <c r="I714" i="1" s="1"/>
  <c r="I722" i="1" a="1"/>
  <c r="I722" i="1" s="1"/>
  <c r="I725" i="1" a="1"/>
  <c r="I725" i="1" s="1"/>
  <c r="I732" i="1" a="1"/>
  <c r="I732" i="1" s="1"/>
  <c r="I750" i="1" a="1"/>
  <c r="I750" i="1" s="1"/>
  <c r="I753" i="1" a="1"/>
  <c r="I753" i="1" s="1"/>
  <c r="I759" i="1" a="1"/>
  <c r="I759" i="1" s="1"/>
  <c r="I770" i="1" a="1"/>
  <c r="I770" i="1" s="1"/>
  <c r="I782" i="1" a="1"/>
  <c r="I782" i="1" s="1"/>
  <c r="I785" i="1" a="1"/>
  <c r="I785" i="1" s="1"/>
  <c r="I643" i="1" a="1"/>
  <c r="I643" i="1" s="1"/>
  <c r="I679" i="1" a="1"/>
  <c r="I679" i="1" s="1"/>
  <c r="I687" i="1" a="1"/>
  <c r="I687" i="1" s="1"/>
  <c r="I695" i="1" a="1"/>
  <c r="I695" i="1" s="1"/>
  <c r="I703" i="1" a="1"/>
  <c r="I703" i="1" s="1"/>
  <c r="I711" i="1" a="1"/>
  <c r="I711" i="1" s="1"/>
  <c r="I719" i="1" a="1"/>
  <c r="I719" i="1" s="1"/>
  <c r="I728" i="1" a="1"/>
  <c r="I728" i="1" s="1"/>
  <c r="I737" i="1" a="1"/>
  <c r="I737" i="1" s="1"/>
  <c r="I744" i="1" a="1"/>
  <c r="I744" i="1" s="1"/>
  <c r="I747" i="1" a="1"/>
  <c r="I747" i="1" s="1"/>
  <c r="I758" i="1" a="1"/>
  <c r="I758" i="1" s="1"/>
  <c r="I764" i="1" a="1"/>
  <c r="I764" i="1" s="1"/>
  <c r="I769" i="1" a="1"/>
  <c r="I769" i="1" s="1"/>
  <c r="I773" i="1" a="1"/>
  <c r="I773" i="1" s="1"/>
  <c r="I670" i="1" a="1"/>
  <c r="I670" i="1" s="1"/>
  <c r="I673" i="1" a="1"/>
  <c r="I673" i="1" s="1"/>
  <c r="I676" i="1" a="1"/>
  <c r="I676" i="1" s="1"/>
  <c r="I684" i="1" a="1"/>
  <c r="I684" i="1" s="1"/>
  <c r="C684" i="14" s="1"/>
  <c r="I692" i="1" a="1"/>
  <c r="I692" i="1" s="1"/>
  <c r="I700" i="1" a="1"/>
  <c r="I700" i="1" s="1"/>
  <c r="I708" i="1" a="1"/>
  <c r="I708" i="1" s="1"/>
  <c r="I716" i="1" a="1"/>
  <c r="I716" i="1" s="1"/>
  <c r="I724" i="1" a="1"/>
  <c r="I724" i="1" s="1"/>
  <c r="I741" i="1" a="1"/>
  <c r="I741" i="1" s="1"/>
  <c r="I755" i="1" a="1"/>
  <c r="I755" i="1" s="1"/>
  <c r="I763" i="1" a="1"/>
  <c r="I763" i="1" s="1"/>
  <c r="B763" i="14" s="1"/>
  <c r="I615" i="1" a="1"/>
  <c r="I615" i="1" s="1"/>
  <c r="I627" i="1" a="1"/>
  <c r="I627" i="1" s="1"/>
  <c r="I669" i="1" a="1"/>
  <c r="I669" i="1" s="1"/>
  <c r="I681" i="1" a="1"/>
  <c r="I681" i="1" s="1"/>
  <c r="I689" i="1" a="1"/>
  <c r="I689" i="1" s="1"/>
  <c r="I697" i="1" a="1"/>
  <c r="I697" i="1" s="1"/>
  <c r="I705" i="1" a="1"/>
  <c r="I705" i="1" s="1"/>
  <c r="I713" i="1" a="1"/>
  <c r="I713" i="1" s="1"/>
  <c r="B713" i="14" s="1"/>
  <c r="I721" i="1" a="1"/>
  <c r="I721" i="1" s="1"/>
  <c r="I727" i="1" a="1"/>
  <c r="I727" i="1" s="1"/>
  <c r="I634" i="1" a="1"/>
  <c r="I634" i="1" s="1"/>
  <c r="I650" i="1" a="1"/>
  <c r="I650" i="1" s="1"/>
  <c r="I672" i="1" a="1"/>
  <c r="I672" i="1" s="1"/>
  <c r="I683" i="1" a="1"/>
  <c r="I683" i="1" s="1"/>
  <c r="I691" i="1" a="1"/>
  <c r="I691" i="1" s="1"/>
  <c r="I699" i="1" a="1"/>
  <c r="I699" i="1" s="1"/>
  <c r="C699" i="14" s="1"/>
  <c r="I707" i="1" a="1"/>
  <c r="I707" i="1" s="1"/>
  <c r="I715" i="1" a="1"/>
  <c r="I715" i="1" s="1"/>
  <c r="I723" i="1" a="1"/>
  <c r="I723" i="1" s="1"/>
  <c r="I726" i="1" a="1"/>
  <c r="I726" i="1" s="1"/>
  <c r="I734" i="1" a="1"/>
  <c r="I734" i="1" s="1"/>
  <c r="I754" i="1" a="1"/>
  <c r="I754" i="1" s="1"/>
  <c r="I761" i="1" a="1"/>
  <c r="I761" i="1" s="1"/>
  <c r="I771" i="1" a="1"/>
  <c r="I771" i="1" s="1"/>
  <c r="C771" i="14" s="1"/>
  <c r="I778" i="1" a="1"/>
  <c r="I778" i="1" s="1"/>
  <c r="I783" i="1" a="1"/>
  <c r="I783" i="1" s="1"/>
  <c r="I617" i="1" a="1"/>
  <c r="I617" i="1" s="1"/>
  <c r="I629" i="1" a="1"/>
  <c r="I629" i="1" s="1"/>
  <c r="I639" i="1" a="1"/>
  <c r="I639" i="1" s="1"/>
  <c r="I665" i="1" a="1"/>
  <c r="I665" i="1" s="1"/>
  <c r="I668" i="1" a="1"/>
  <c r="I668" i="1" s="1"/>
  <c r="I680" i="1" a="1"/>
  <c r="I680" i="1" s="1"/>
  <c r="I688" i="1" a="1"/>
  <c r="I688" i="1" s="1"/>
  <c r="I696" i="1" a="1"/>
  <c r="I696" i="1" s="1"/>
  <c r="I704" i="1" a="1"/>
  <c r="I704" i="1" s="1"/>
  <c r="I712" i="1" a="1"/>
  <c r="I712" i="1" s="1"/>
  <c r="I720" i="1" a="1"/>
  <c r="I720" i="1" s="1"/>
  <c r="I729" i="1" a="1"/>
  <c r="I729" i="1" s="1"/>
  <c r="I745" i="1" a="1"/>
  <c r="I745" i="1" s="1"/>
  <c r="I751" i="1" a="1"/>
  <c r="I751" i="1" s="1"/>
  <c r="I766" i="1" a="1"/>
  <c r="I766" i="1" s="1"/>
  <c r="I787" i="1" a="1"/>
  <c r="I787" i="1" s="1"/>
  <c r="I686" i="1" a="1"/>
  <c r="I686" i="1" s="1"/>
  <c r="I718" i="1" a="1"/>
  <c r="I718" i="1" s="1"/>
  <c r="I774" i="1" a="1"/>
  <c r="I774" i="1" s="1"/>
  <c r="I790" i="1" a="1"/>
  <c r="I790" i="1" s="1"/>
  <c r="I796" i="1" a="1"/>
  <c r="I796" i="1" s="1"/>
  <c r="I797" i="1" a="1"/>
  <c r="I797" i="1" s="1"/>
  <c r="I816" i="1" a="1"/>
  <c r="I816" i="1" s="1"/>
  <c r="I830" i="1" a="1"/>
  <c r="I830" i="1" s="1"/>
  <c r="I835" i="1" a="1"/>
  <c r="I835" i="1" s="1"/>
  <c r="I843" i="1" a="1"/>
  <c r="I843" i="1" s="1"/>
  <c r="I854" i="1" a="1"/>
  <c r="I854" i="1" s="1"/>
  <c r="I857" i="1" a="1"/>
  <c r="I857" i="1" s="1"/>
  <c r="I861" i="1" a="1"/>
  <c r="I861" i="1" s="1"/>
  <c r="I865" i="1" a="1"/>
  <c r="I865" i="1" s="1"/>
  <c r="I879" i="1" a="1"/>
  <c r="I879" i="1" s="1"/>
  <c r="I640" i="1" a="1"/>
  <c r="I640" i="1" s="1"/>
  <c r="I674" i="1" a="1"/>
  <c r="I674" i="1" s="1"/>
  <c r="I693" i="1" a="1"/>
  <c r="I693" i="1" s="1"/>
  <c r="I739" i="1" a="1"/>
  <c r="I739" i="1" s="1"/>
  <c r="I743" i="1" a="1"/>
  <c r="I743" i="1" s="1"/>
  <c r="I777" i="1" a="1"/>
  <c r="I777" i="1" s="1"/>
  <c r="I798" i="1" a="1"/>
  <c r="I798" i="1" s="1"/>
  <c r="C798" i="14" s="1"/>
  <c r="I806" i="1" a="1"/>
  <c r="I806" i="1" s="1"/>
  <c r="I811" i="1" a="1"/>
  <c r="I811" i="1" s="1"/>
  <c r="I829" i="1" a="1"/>
  <c r="I829" i="1" s="1"/>
  <c r="I834" i="1" a="1"/>
  <c r="I834" i="1" s="1"/>
  <c r="I848" i="1" a="1"/>
  <c r="I848" i="1" s="1"/>
  <c r="I853" i="1" a="1"/>
  <c r="I853" i="1" s="1"/>
  <c r="I869" i="1" a="1"/>
  <c r="I869" i="1" s="1"/>
  <c r="I874" i="1" a="1"/>
  <c r="I874" i="1" s="1"/>
  <c r="I883" i="1" a="1"/>
  <c r="I883" i="1" s="1"/>
  <c r="I616" i="1" a="1"/>
  <c r="I616" i="1" s="1"/>
  <c r="I675" i="1" a="1"/>
  <c r="I675" i="1" s="1"/>
  <c r="I694" i="1" a="1"/>
  <c r="I694" i="1" s="1"/>
  <c r="I733" i="1" a="1"/>
  <c r="I733" i="1" s="1"/>
  <c r="I738" i="1" a="1"/>
  <c r="I738" i="1" s="1"/>
  <c r="I768" i="1" a="1"/>
  <c r="I768" i="1" s="1"/>
  <c r="I788" i="1" a="1"/>
  <c r="I788" i="1" s="1"/>
  <c r="C788" i="14" s="1"/>
  <c r="I799" i="1" a="1"/>
  <c r="I799" i="1" s="1"/>
  <c r="I805" i="1" a="1"/>
  <c r="I805" i="1" s="1"/>
  <c r="I810" i="1" a="1"/>
  <c r="I810" i="1" s="1"/>
  <c r="I815" i="1" a="1"/>
  <c r="I815" i="1" s="1"/>
  <c r="I820" i="1" a="1"/>
  <c r="I820" i="1" s="1"/>
  <c r="I824" i="1" a="1"/>
  <c r="I824" i="1" s="1"/>
  <c r="I659" i="1" a="1"/>
  <c r="I659" i="1" s="1"/>
  <c r="I701" i="1" a="1"/>
  <c r="I701" i="1" s="1"/>
  <c r="I742" i="1" a="1"/>
  <c r="I742" i="1" s="1"/>
  <c r="I746" i="1" a="1"/>
  <c r="I746" i="1" s="1"/>
  <c r="I757" i="1" a="1"/>
  <c r="I757" i="1" s="1"/>
  <c r="I772" i="1" a="1"/>
  <c r="I772" i="1" s="1"/>
  <c r="I786" i="1" a="1"/>
  <c r="I786" i="1" s="1"/>
  <c r="I791" i="1" a="1"/>
  <c r="I791" i="1" s="1"/>
  <c r="I800" i="1" a="1"/>
  <c r="I800" i="1" s="1"/>
  <c r="I809" i="1" a="1"/>
  <c r="I809" i="1" s="1"/>
  <c r="I814" i="1" a="1"/>
  <c r="I814" i="1" s="1"/>
  <c r="I819" i="1" a="1"/>
  <c r="I819" i="1" s="1"/>
  <c r="I823" i="1" a="1"/>
  <c r="I823" i="1" s="1"/>
  <c r="I828" i="1" a="1"/>
  <c r="I828" i="1" s="1"/>
  <c r="I833" i="1" a="1"/>
  <c r="I833" i="1" s="1"/>
  <c r="I838" i="1" a="1"/>
  <c r="I838" i="1" s="1"/>
  <c r="I847" i="1" a="1"/>
  <c r="I847" i="1" s="1"/>
  <c r="I851" i="1" a="1"/>
  <c r="I851" i="1" s="1"/>
  <c r="C851" i="14" s="1"/>
  <c r="I860" i="1" a="1"/>
  <c r="I860" i="1" s="1"/>
  <c r="I864" i="1" a="1"/>
  <c r="I864" i="1" s="1"/>
  <c r="I868" i="1" a="1"/>
  <c r="I868" i="1" s="1"/>
  <c r="I873" i="1" a="1"/>
  <c r="I873" i="1" s="1"/>
  <c r="I579" i="1" a="1"/>
  <c r="I579" i="1" s="1"/>
  <c r="I624" i="1" a="1"/>
  <c r="I624" i="1" s="1"/>
  <c r="I671" i="1" a="1"/>
  <c r="I671" i="1" s="1"/>
  <c r="I677" i="1" a="1"/>
  <c r="I677" i="1" s="1"/>
  <c r="C677" i="14" s="1"/>
  <c r="I709" i="1" a="1"/>
  <c r="I709" i="1" s="1"/>
  <c r="I731" i="1" a="1"/>
  <c r="I731" i="1" s="1"/>
  <c r="I736" i="1" a="1"/>
  <c r="I736" i="1" s="1"/>
  <c r="I776" i="1" a="1"/>
  <c r="I776" i="1" s="1"/>
  <c r="I789" i="1" a="1"/>
  <c r="I789" i="1" s="1"/>
  <c r="I792" i="1" a="1"/>
  <c r="I792" i="1" s="1"/>
  <c r="I793" i="1" a="1"/>
  <c r="I793" i="1" s="1"/>
  <c r="I804" i="1" a="1"/>
  <c r="I804" i="1" s="1"/>
  <c r="I808" i="1" a="1"/>
  <c r="I808" i="1" s="1"/>
  <c r="I826" i="1" a="1"/>
  <c r="I826" i="1" s="1"/>
  <c r="I841" i="1" a="1"/>
  <c r="I841" i="1" s="1"/>
  <c r="I855" i="1" a="1"/>
  <c r="I855" i="1" s="1"/>
  <c r="I858" i="1" a="1"/>
  <c r="I858" i="1" s="1"/>
  <c r="I867" i="1" a="1"/>
  <c r="I867" i="1" s="1"/>
  <c r="I871" i="1" a="1"/>
  <c r="I871" i="1" s="1"/>
  <c r="I881" i="1" a="1"/>
  <c r="I881" i="1" s="1"/>
  <c r="C881" i="14" s="1"/>
  <c r="I604" i="1" a="1"/>
  <c r="I604" i="1" s="1"/>
  <c r="I628" i="1" a="1"/>
  <c r="I628" i="1" s="1"/>
  <c r="I678" i="1" a="1"/>
  <c r="I678" i="1" s="1"/>
  <c r="I710" i="1" a="1"/>
  <c r="I710" i="1" s="1"/>
  <c r="I756" i="1" a="1"/>
  <c r="I756" i="1" s="1"/>
  <c r="I775" i="1" a="1"/>
  <c r="I775" i="1" s="1"/>
  <c r="I781" i="1" a="1"/>
  <c r="I781" i="1" s="1"/>
  <c r="I794" i="1" a="1"/>
  <c r="I794" i="1" s="1"/>
  <c r="C794" i="14" s="1"/>
  <c r="I807" i="1" a="1"/>
  <c r="I807" i="1" s="1"/>
  <c r="I813" i="1" a="1"/>
  <c r="I813" i="1" s="1"/>
  <c r="I817" i="1" a="1"/>
  <c r="I817" i="1" s="1"/>
  <c r="I822" i="1" a="1"/>
  <c r="I822" i="1" s="1"/>
  <c r="I831" i="1" a="1"/>
  <c r="I831" i="1" s="1"/>
  <c r="I832" i="1" a="1"/>
  <c r="I832" i="1" s="1"/>
  <c r="I836" i="1" a="1"/>
  <c r="I836" i="1" s="1"/>
  <c r="I846" i="1" a="1"/>
  <c r="I846" i="1" s="1"/>
  <c r="C846" i="14" s="1"/>
  <c r="I849" i="1" a="1"/>
  <c r="I849" i="1" s="1"/>
  <c r="I876" i="1" a="1"/>
  <c r="I876" i="1" s="1"/>
  <c r="I702" i="1" a="1"/>
  <c r="I702" i="1" s="1"/>
  <c r="I802" i="1" a="1"/>
  <c r="I802" i="1" s="1"/>
  <c r="I840" i="1" a="1"/>
  <c r="I840" i="1" s="1"/>
  <c r="I845" i="1" a="1"/>
  <c r="I845" i="1" s="1"/>
  <c r="I859" i="1" a="1"/>
  <c r="I859" i="1" s="1"/>
  <c r="I878" i="1" a="1"/>
  <c r="I878" i="1" s="1"/>
  <c r="B878" i="14" s="1"/>
  <c r="I889" i="1" a="1"/>
  <c r="I889" i="1" s="1"/>
  <c r="I897" i="1" a="1"/>
  <c r="I897" i="1" s="1"/>
  <c r="I919" i="1" a="1"/>
  <c r="I919" i="1" s="1"/>
  <c r="I920" i="1" a="1"/>
  <c r="I920" i="1" s="1"/>
  <c r="I921" i="1" a="1"/>
  <c r="I921" i="1" s="1"/>
  <c r="I932" i="1" a="1"/>
  <c r="I932" i="1" s="1"/>
  <c r="I939" i="1" a="1"/>
  <c r="I939" i="1" s="1"/>
  <c r="I955" i="1" a="1"/>
  <c r="I955" i="1" s="1"/>
  <c r="I685" i="1" a="1"/>
  <c r="I685" i="1" s="1"/>
  <c r="I752" i="1" a="1"/>
  <c r="I752" i="1" s="1"/>
  <c r="I795" i="1" a="1"/>
  <c r="I795" i="1" s="1"/>
  <c r="I812" i="1" a="1"/>
  <c r="I812" i="1" s="1"/>
  <c r="I844" i="1" a="1"/>
  <c r="I844" i="1" s="1"/>
  <c r="I863" i="1" a="1"/>
  <c r="I863" i="1" s="1"/>
  <c r="I885" i="1" a="1"/>
  <c r="I885" i="1" s="1"/>
  <c r="I893" i="1" a="1"/>
  <c r="I893" i="1" s="1"/>
  <c r="I902" i="1" a="1"/>
  <c r="I902" i="1" s="1"/>
  <c r="I904" i="1" a="1"/>
  <c r="I904" i="1" s="1"/>
  <c r="I905" i="1" a="1"/>
  <c r="I905" i="1" s="1"/>
  <c r="I924" i="1" a="1"/>
  <c r="I924" i="1" s="1"/>
  <c r="I931" i="1" a="1"/>
  <c r="I931" i="1" s="1"/>
  <c r="I938" i="1" a="1"/>
  <c r="I938" i="1" s="1"/>
  <c r="I951" i="1" a="1"/>
  <c r="I951" i="1" s="1"/>
  <c r="I803" i="1" a="1"/>
  <c r="I803" i="1" s="1"/>
  <c r="I818" i="1" a="1"/>
  <c r="I818" i="1" s="1"/>
  <c r="I839" i="1" a="1"/>
  <c r="I839" i="1" s="1"/>
  <c r="I872" i="1" a="1"/>
  <c r="I872" i="1" s="1"/>
  <c r="I877" i="1" a="1"/>
  <c r="I877" i="1" s="1"/>
  <c r="I882" i="1" a="1"/>
  <c r="I882" i="1" s="1"/>
  <c r="I896" i="1" a="1"/>
  <c r="I896" i="1" s="1"/>
  <c r="I900" i="1" a="1"/>
  <c r="I900" i="1" s="1"/>
  <c r="I906" i="1" a="1"/>
  <c r="I906" i="1" s="1"/>
  <c r="I910" i="1" a="1"/>
  <c r="I910" i="1" s="1"/>
  <c r="I911" i="1" a="1"/>
  <c r="I911" i="1" s="1"/>
  <c r="I912" i="1" a="1"/>
  <c r="I912" i="1" s="1"/>
  <c r="I918" i="1" a="1"/>
  <c r="I918" i="1" s="1"/>
  <c r="I937" i="1" a="1"/>
  <c r="I937" i="1" s="1"/>
  <c r="I943" i="1" a="1"/>
  <c r="I943" i="1" s="1"/>
  <c r="I717" i="1" a="1"/>
  <c r="I717" i="1" s="1"/>
  <c r="I730" i="1" a="1"/>
  <c r="I730" i="1" s="1"/>
  <c r="B730" i="14" s="1"/>
  <c r="I748" i="1" a="1"/>
  <c r="I748" i="1" s="1"/>
  <c r="I862" i="1" a="1"/>
  <c r="I862" i="1" s="1"/>
  <c r="I884" i="1" a="1"/>
  <c r="I884" i="1" s="1"/>
  <c r="I888" i="1" a="1"/>
  <c r="I888" i="1" s="1"/>
  <c r="I892" i="1" a="1"/>
  <c r="I892" i="1" s="1"/>
  <c r="I899" i="1" a="1"/>
  <c r="I899" i="1" s="1"/>
  <c r="I901" i="1" a="1"/>
  <c r="I901" i="1" s="1"/>
  <c r="I909" i="1" a="1"/>
  <c r="I909" i="1" s="1"/>
  <c r="I913" i="1" a="1"/>
  <c r="I913" i="1" s="1"/>
  <c r="I925" i="1" a="1"/>
  <c r="I925" i="1" s="1"/>
  <c r="I930" i="1" a="1"/>
  <c r="I930" i="1" s="1"/>
  <c r="I936" i="1" a="1"/>
  <c r="I936" i="1" s="1"/>
  <c r="I942" i="1" a="1"/>
  <c r="I942" i="1" s="1"/>
  <c r="I950" i="1" a="1"/>
  <c r="I950" i="1" s="1"/>
  <c r="I952" i="1" a="1"/>
  <c r="I952" i="1" s="1"/>
  <c r="I954" i="1" a="1"/>
  <c r="I954" i="1" s="1"/>
  <c r="C954" i="14" s="1"/>
  <c r="I762" i="1" a="1"/>
  <c r="I762" i="1" s="1"/>
  <c r="I784" i="1" a="1"/>
  <c r="I784" i="1" s="1"/>
  <c r="I842" i="1" a="1"/>
  <c r="I842" i="1" s="1"/>
  <c r="I852" i="1" a="1"/>
  <c r="I852" i="1" s="1"/>
  <c r="I866" i="1" a="1"/>
  <c r="I866" i="1" s="1"/>
  <c r="I891" i="1" a="1"/>
  <c r="I891" i="1" s="1"/>
  <c r="I907" i="1" a="1"/>
  <c r="I907" i="1" s="1"/>
  <c r="I908" i="1" a="1"/>
  <c r="I908" i="1" s="1"/>
  <c r="B908" i="14" s="1"/>
  <c r="I914" i="1" a="1"/>
  <c r="I914" i="1" s="1"/>
  <c r="I917" i="1" a="1"/>
  <c r="I917" i="1" s="1"/>
  <c r="I926" i="1" a="1"/>
  <c r="I926" i="1" s="1"/>
  <c r="I929" i="1" a="1"/>
  <c r="I929" i="1" s="1"/>
  <c r="I935" i="1" a="1"/>
  <c r="I935" i="1" s="1"/>
  <c r="I946" i="1" a="1"/>
  <c r="I946" i="1" s="1"/>
  <c r="I735" i="1" a="1"/>
  <c r="I735" i="1" s="1"/>
  <c r="I760" i="1" a="1"/>
  <c r="I760" i="1" s="1"/>
  <c r="B760" i="14" s="1"/>
  <c r="I780" i="1" a="1"/>
  <c r="I780" i="1" s="1"/>
  <c r="I825" i="1" a="1"/>
  <c r="I825" i="1" s="1"/>
  <c r="I827" i="1" a="1"/>
  <c r="I827" i="1" s="1"/>
  <c r="I837" i="1" a="1"/>
  <c r="I837" i="1" s="1"/>
  <c r="I856" i="1" a="1"/>
  <c r="I856" i="1" s="1"/>
  <c r="I870" i="1" a="1"/>
  <c r="I870" i="1" s="1"/>
  <c r="I875" i="1" a="1"/>
  <c r="I875" i="1" s="1"/>
  <c r="I880" i="1" a="1"/>
  <c r="I880" i="1" s="1"/>
  <c r="I887" i="1" a="1"/>
  <c r="I887" i="1" s="1"/>
  <c r="I895" i="1" a="1"/>
  <c r="I895" i="1" s="1"/>
  <c r="I898" i="1" a="1"/>
  <c r="I898" i="1" s="1"/>
  <c r="I927" i="1" a="1"/>
  <c r="I927" i="1" s="1"/>
  <c r="I928" i="1" a="1"/>
  <c r="I928" i="1" s="1"/>
  <c r="I941" i="1" a="1"/>
  <c r="I941" i="1" s="1"/>
  <c r="I949" i="1" a="1"/>
  <c r="I949" i="1" s="1"/>
  <c r="I651" i="1" a="1"/>
  <c r="I651" i="1" s="1"/>
  <c r="C651" i="14" s="1"/>
  <c r="I749" i="1" a="1"/>
  <c r="I749" i="1" s="1"/>
  <c r="I767" i="1" a="1"/>
  <c r="I767" i="1" s="1"/>
  <c r="I801" i="1" a="1"/>
  <c r="I801" i="1" s="1"/>
  <c r="I890" i="1" a="1"/>
  <c r="I890" i="1" s="1"/>
  <c r="I903" i="1" a="1"/>
  <c r="I903" i="1" s="1"/>
  <c r="I915" i="1" a="1"/>
  <c r="I915" i="1" s="1"/>
  <c r="I916" i="1" a="1"/>
  <c r="I916" i="1" s="1"/>
  <c r="I922" i="1" a="1"/>
  <c r="I922" i="1" s="1"/>
  <c r="I923" i="1" a="1"/>
  <c r="I923" i="1" s="1"/>
  <c r="I933" i="1" a="1"/>
  <c r="I933" i="1" s="1"/>
  <c r="I934" i="1" a="1"/>
  <c r="I934" i="1" s="1"/>
  <c r="I940" i="1" a="1"/>
  <c r="I940" i="1" s="1"/>
  <c r="I945" i="1" a="1"/>
  <c r="I945" i="1" s="1"/>
  <c r="I956" i="1" a="1"/>
  <c r="I956" i="1" s="1"/>
  <c r="I958" i="1" a="1"/>
  <c r="I958" i="1" s="1"/>
  <c r="I960" i="1" a="1"/>
  <c r="I960" i="1" s="1"/>
  <c r="I962" i="1" a="1"/>
  <c r="I962" i="1" s="1"/>
  <c r="I964" i="1" a="1"/>
  <c r="I964" i="1" s="1"/>
  <c r="I966" i="1" a="1"/>
  <c r="I966" i="1" s="1"/>
  <c r="I968" i="1" a="1"/>
  <c r="I968" i="1" s="1"/>
  <c r="I970" i="1" a="1"/>
  <c r="I970" i="1" s="1"/>
  <c r="I972" i="1" a="1"/>
  <c r="I972" i="1" s="1"/>
  <c r="I974" i="1" a="1"/>
  <c r="I974" i="1" s="1"/>
  <c r="I976" i="1" a="1"/>
  <c r="I976" i="1" s="1"/>
  <c r="I978" i="1" a="1"/>
  <c r="I978" i="1" s="1"/>
  <c r="I980" i="1" a="1"/>
  <c r="I980" i="1" s="1"/>
  <c r="I982" i="1" a="1"/>
  <c r="I982" i="1" s="1"/>
  <c r="I765" i="1" a="1"/>
  <c r="I765" i="1" s="1"/>
  <c r="I850" i="1" a="1"/>
  <c r="I850" i="1" s="1"/>
  <c r="I979" i="1" a="1"/>
  <c r="I979" i="1" s="1"/>
  <c r="I1048" i="1" a="1"/>
  <c r="I1048" i="1" s="1"/>
  <c r="I1052" i="1" a="1"/>
  <c r="I1052" i="1" s="1"/>
  <c r="C1052" i="14" s="1"/>
  <c r="I1059" i="1" a="1"/>
  <c r="I1059" i="1" s="1"/>
  <c r="I1062" i="1" a="1"/>
  <c r="I1062" i="1" s="1"/>
  <c r="I1065" i="1" a="1"/>
  <c r="I1065" i="1" s="1"/>
  <c r="I894" i="1" a="1"/>
  <c r="I894" i="1" s="1"/>
  <c r="I947" i="1" a="1"/>
  <c r="I947" i="1" s="1"/>
  <c r="I957" i="1" a="1"/>
  <c r="I957" i="1" s="1"/>
  <c r="I965" i="1" a="1"/>
  <c r="I965" i="1" s="1"/>
  <c r="I973" i="1" a="1"/>
  <c r="I973" i="1" s="1"/>
  <c r="C973" i="14" s="1"/>
  <c r="I1041" i="1" a="1"/>
  <c r="I1041" i="1" s="1"/>
  <c r="I1055" i="1" a="1"/>
  <c r="I1055" i="1" s="1"/>
  <c r="I948" i="1" a="1"/>
  <c r="I948" i="1" s="1"/>
  <c r="I953" i="1" a="1"/>
  <c r="I953" i="1" s="1"/>
  <c r="I1044" i="1" a="1"/>
  <c r="I1044" i="1" s="1"/>
  <c r="I1058" i="1" a="1"/>
  <c r="I1058" i="1" s="1"/>
  <c r="I1067" i="1" a="1"/>
  <c r="I1067" i="1" s="1"/>
  <c r="I886" i="1" a="1"/>
  <c r="I886" i="1" s="1"/>
  <c r="I959" i="1" a="1"/>
  <c r="I959" i="1" s="1"/>
  <c r="I967" i="1" a="1"/>
  <c r="I967" i="1" s="1"/>
  <c r="I975" i="1" a="1"/>
  <c r="I975" i="1" s="1"/>
  <c r="I981" i="1" a="1"/>
  <c r="I981" i="1" s="1"/>
  <c r="I983" i="1" a="1"/>
  <c r="I983" i="1" s="1"/>
  <c r="I985" i="1" a="1"/>
  <c r="I985" i="1" s="1"/>
  <c r="I987" i="1" a="1"/>
  <c r="I987" i="1" s="1"/>
  <c r="I989" i="1" a="1"/>
  <c r="I989" i="1" s="1"/>
  <c r="I991" i="1" a="1"/>
  <c r="I991" i="1" s="1"/>
  <c r="I993" i="1" a="1"/>
  <c r="I993" i="1" s="1"/>
  <c r="I995" i="1" a="1"/>
  <c r="I995" i="1" s="1"/>
  <c r="I997" i="1" a="1"/>
  <c r="I997" i="1" s="1"/>
  <c r="I999" i="1" a="1"/>
  <c r="I999" i="1" s="1"/>
  <c r="I1001" i="1" a="1"/>
  <c r="I1001" i="1" s="1"/>
  <c r="I1003" i="1" a="1"/>
  <c r="I1003" i="1" s="1"/>
  <c r="I1005" i="1" a="1"/>
  <c r="I1005" i="1" s="1"/>
  <c r="I1007" i="1" a="1"/>
  <c r="I1007" i="1" s="1"/>
  <c r="I1009" i="1" a="1"/>
  <c r="I1009" i="1" s="1"/>
  <c r="I1011" i="1" a="1"/>
  <c r="I1011" i="1" s="1"/>
  <c r="I1013" i="1" a="1"/>
  <c r="I1013" i="1" s="1"/>
  <c r="I1015" i="1" a="1"/>
  <c r="I1015" i="1" s="1"/>
  <c r="I1017" i="1" a="1"/>
  <c r="I1017" i="1" s="1"/>
  <c r="I1019" i="1" a="1"/>
  <c r="I1019" i="1" s="1"/>
  <c r="I1021" i="1" a="1"/>
  <c r="I1021" i="1" s="1"/>
  <c r="I1023" i="1" a="1"/>
  <c r="I1023" i="1" s="1"/>
  <c r="I1025" i="1" a="1"/>
  <c r="I1025" i="1" s="1"/>
  <c r="I1027" i="1" a="1"/>
  <c r="I1027" i="1" s="1"/>
  <c r="I1029" i="1" a="1"/>
  <c r="I1029" i="1" s="1"/>
  <c r="I1047" i="1" a="1"/>
  <c r="I1047" i="1" s="1"/>
  <c r="I1051" i="1" a="1"/>
  <c r="I1051" i="1" s="1"/>
  <c r="I1030" i="1" a="1"/>
  <c r="I1030" i="1" s="1"/>
  <c r="I1031" i="1" a="1"/>
  <c r="I1031" i="1" s="1"/>
  <c r="I1032" i="1" a="1"/>
  <c r="I1032" i="1" s="1"/>
  <c r="I1033" i="1" a="1"/>
  <c r="I1033" i="1" s="1"/>
  <c r="I1040" i="1" a="1"/>
  <c r="I1040" i="1" s="1"/>
  <c r="I1054" i="1" a="1"/>
  <c r="I1054" i="1" s="1"/>
  <c r="I740" i="1" a="1"/>
  <c r="I740" i="1" s="1"/>
  <c r="I961" i="1" a="1"/>
  <c r="I961" i="1" s="1"/>
  <c r="I969" i="1" a="1"/>
  <c r="I969" i="1" s="1"/>
  <c r="I977" i="1" a="1"/>
  <c r="I977" i="1" s="1"/>
  <c r="C977" i="14" s="1"/>
  <c r="I1043" i="1" a="1"/>
  <c r="I1043" i="1" s="1"/>
  <c r="I1046" i="1" a="1"/>
  <c r="I1046" i="1" s="1"/>
  <c r="I1050" i="1" a="1"/>
  <c r="I1050" i="1" s="1"/>
  <c r="I1057" i="1" a="1"/>
  <c r="I1057" i="1" s="1"/>
  <c r="I1060" i="1" a="1"/>
  <c r="I1060" i="1" s="1"/>
  <c r="I1063" i="1" a="1"/>
  <c r="I1063" i="1" s="1"/>
  <c r="I1066" i="1" a="1"/>
  <c r="I1066" i="1" s="1"/>
  <c r="I1028" i="1" a="1"/>
  <c r="I1028" i="1" s="1"/>
  <c r="B1028" i="14" s="1"/>
  <c r="I1034" i="1" a="1"/>
  <c r="I1034" i="1" s="1"/>
  <c r="I1035" i="1" a="1"/>
  <c r="I1035" i="1" s="1"/>
  <c r="I1036" i="1" a="1"/>
  <c r="I1036" i="1" s="1"/>
  <c r="I1037" i="1" a="1"/>
  <c r="I1037" i="1" s="1"/>
  <c r="I1038" i="1" a="1"/>
  <c r="I1038" i="1" s="1"/>
  <c r="I1039" i="1" a="1"/>
  <c r="I1039" i="1" s="1"/>
  <c r="I779" i="1" a="1"/>
  <c r="I779" i="1" s="1"/>
  <c r="I821" i="1" a="1"/>
  <c r="I821" i="1" s="1"/>
  <c r="B821" i="14" s="1"/>
  <c r="I944" i="1" a="1"/>
  <c r="I944" i="1" s="1"/>
  <c r="I963" i="1" a="1"/>
  <c r="I963" i="1" s="1"/>
  <c r="I971" i="1" a="1"/>
  <c r="I971" i="1" s="1"/>
  <c r="I984" i="1" a="1"/>
  <c r="I984" i="1" s="1"/>
  <c r="I986" i="1" a="1"/>
  <c r="I986" i="1" s="1"/>
  <c r="I988" i="1" a="1"/>
  <c r="I988" i="1" s="1"/>
  <c r="I990" i="1" a="1"/>
  <c r="I990" i="1" s="1"/>
  <c r="I992" i="1" a="1"/>
  <c r="I992" i="1" s="1"/>
  <c r="C992" i="14" s="1"/>
  <c r="I994" i="1" a="1"/>
  <c r="I994" i="1" s="1"/>
  <c r="I996" i="1" a="1"/>
  <c r="I996" i="1" s="1"/>
  <c r="I1002" i="1" a="1"/>
  <c r="I1002" i="1" s="1"/>
  <c r="I1018" i="1" a="1"/>
  <c r="I1018" i="1" s="1"/>
  <c r="I1069" i="1" a="1"/>
  <c r="I1069" i="1" s="1"/>
  <c r="I1072" i="1" a="1"/>
  <c r="I1072" i="1" s="1"/>
  <c r="I1091" i="1" a="1"/>
  <c r="I1091" i="1" s="1"/>
  <c r="I1099" i="1" a="1"/>
  <c r="I1099" i="1" s="1"/>
  <c r="I1127" i="1" a="1"/>
  <c r="I1127" i="1" s="1"/>
  <c r="I1133" i="1" a="1"/>
  <c r="I1133" i="1" s="1"/>
  <c r="I1143" i="1" a="1"/>
  <c r="I1143" i="1" s="1"/>
  <c r="I1176" i="1" a="1"/>
  <c r="I1176" i="1" s="1"/>
  <c r="I1194" i="1" a="1"/>
  <c r="I1194" i="1" s="1"/>
  <c r="I1004" i="1" a="1"/>
  <c r="I1004" i="1" s="1"/>
  <c r="I1020" i="1" a="1"/>
  <c r="I1020" i="1" s="1"/>
  <c r="I1061" i="1" a="1"/>
  <c r="I1061" i="1" s="1"/>
  <c r="I1080" i="1" a="1"/>
  <c r="I1080" i="1" s="1"/>
  <c r="I1087" i="1" a="1"/>
  <c r="I1087" i="1" s="1"/>
  <c r="I1118" i="1" a="1"/>
  <c r="I1118" i="1" s="1"/>
  <c r="I1138" i="1" a="1"/>
  <c r="I1138" i="1" s="1"/>
  <c r="I1148" i="1" a="1"/>
  <c r="I1148" i="1" s="1"/>
  <c r="I1155" i="1" a="1"/>
  <c r="I1155" i="1" s="1"/>
  <c r="I1161" i="1" a="1"/>
  <c r="I1161" i="1" s="1"/>
  <c r="I1163" i="1" a="1"/>
  <c r="I1163" i="1" s="1"/>
  <c r="I1172" i="1" a="1"/>
  <c r="I1172" i="1" s="1"/>
  <c r="I1173" i="1" a="1"/>
  <c r="I1173" i="1" s="1"/>
  <c r="I1174" i="1" a="1"/>
  <c r="I1174" i="1" s="1"/>
  <c r="I1175" i="1" a="1"/>
  <c r="I1175" i="1" s="1"/>
  <c r="I1182" i="1" a="1"/>
  <c r="I1182" i="1" s="1"/>
  <c r="I1185" i="1" a="1"/>
  <c r="I1185" i="1" s="1"/>
  <c r="I1191" i="1" a="1"/>
  <c r="I1191" i="1" s="1"/>
  <c r="I1006" i="1" a="1"/>
  <c r="I1006" i="1" s="1"/>
  <c r="I1022" i="1" a="1"/>
  <c r="I1022" i="1" s="1"/>
  <c r="I1045" i="1" a="1"/>
  <c r="I1045" i="1" s="1"/>
  <c r="I1056" i="1" a="1"/>
  <c r="I1056" i="1" s="1"/>
  <c r="I1068" i="1" a="1"/>
  <c r="I1068" i="1" s="1"/>
  <c r="I1074" i="1" a="1"/>
  <c r="I1074" i="1" s="1"/>
  <c r="I1077" i="1" a="1"/>
  <c r="I1077" i="1" s="1"/>
  <c r="I1083" i="1" a="1"/>
  <c r="I1083" i="1" s="1"/>
  <c r="I1095" i="1" a="1"/>
  <c r="I1095" i="1" s="1"/>
  <c r="B1095" i="14" s="1"/>
  <c r="I1103" i="1" a="1"/>
  <c r="I1103" i="1" s="1"/>
  <c r="I1104" i="1" a="1"/>
  <c r="I1104" i="1" s="1"/>
  <c r="I1117" i="1" a="1"/>
  <c r="I1117" i="1" s="1"/>
  <c r="I1126" i="1" a="1"/>
  <c r="I1126" i="1" s="1"/>
  <c r="I1132" i="1" a="1"/>
  <c r="I1132" i="1" s="1"/>
  <c r="I1137" i="1" a="1"/>
  <c r="I1137" i="1" s="1"/>
  <c r="I1142" i="1" a="1"/>
  <c r="I1142" i="1" s="1"/>
  <c r="I1154" i="1" a="1"/>
  <c r="I1154" i="1" s="1"/>
  <c r="I1165" i="1" a="1"/>
  <c r="I1165" i="1" s="1"/>
  <c r="I1168" i="1" a="1"/>
  <c r="I1168" i="1" s="1"/>
  <c r="I1171" i="1" a="1"/>
  <c r="I1171" i="1" s="1"/>
  <c r="I1188" i="1" a="1"/>
  <c r="I1188" i="1" s="1"/>
  <c r="I1008" i="1" a="1"/>
  <c r="I1008" i="1" s="1"/>
  <c r="I1024" i="1" a="1"/>
  <c r="I1024" i="1" s="1"/>
  <c r="I1064" i="1" a="1"/>
  <c r="I1064" i="1" s="1"/>
  <c r="I1071" i="1" a="1"/>
  <c r="I1071" i="1" s="1"/>
  <c r="C1071" i="14" s="1"/>
  <c r="I1086" i="1" a="1"/>
  <c r="I1086" i="1" s="1"/>
  <c r="I1090" i="1" a="1"/>
  <c r="I1090" i="1" s="1"/>
  <c r="I1098" i="1" a="1"/>
  <c r="I1098" i="1" s="1"/>
  <c r="I1105" i="1" a="1"/>
  <c r="I1105" i="1" s="1"/>
  <c r="I1106" i="1" a="1"/>
  <c r="I1106" i="1" s="1"/>
  <c r="I1116" i="1" a="1"/>
  <c r="I1116" i="1" s="1"/>
  <c r="I1136" i="1" a="1"/>
  <c r="I1136" i="1" s="1"/>
  <c r="I1147" i="1" a="1"/>
  <c r="I1147" i="1" s="1"/>
  <c r="C1147" i="14" s="1"/>
  <c r="I1158" i="1" a="1"/>
  <c r="I1158" i="1" s="1"/>
  <c r="I1160" i="1" a="1"/>
  <c r="I1160" i="1" s="1"/>
  <c r="I1181" i="1" a="1"/>
  <c r="I1181" i="1" s="1"/>
  <c r="I1193" i="1" a="1"/>
  <c r="I1193" i="1" s="1"/>
  <c r="I1196" i="1" a="1"/>
  <c r="I1196" i="1" s="1"/>
  <c r="I1010" i="1" a="1"/>
  <c r="I1010" i="1" s="1"/>
  <c r="I1026" i="1" a="1"/>
  <c r="I1026" i="1" s="1"/>
  <c r="I1042" i="1" a="1"/>
  <c r="I1042" i="1" s="1"/>
  <c r="I1053" i="1" a="1"/>
  <c r="I1053" i="1" s="1"/>
  <c r="I1079" i="1" a="1"/>
  <c r="I1079" i="1" s="1"/>
  <c r="I1082" i="1" a="1"/>
  <c r="I1082" i="1" s="1"/>
  <c r="I1094" i="1" a="1"/>
  <c r="I1094" i="1" s="1"/>
  <c r="I1102" i="1" a="1"/>
  <c r="I1102" i="1" s="1"/>
  <c r="I1107" i="1" a="1"/>
  <c r="I1107" i="1" s="1"/>
  <c r="I1108" i="1" a="1"/>
  <c r="I1108" i="1" s="1"/>
  <c r="I1115" i="1" a="1"/>
  <c r="I1115" i="1" s="1"/>
  <c r="I1125" i="1" a="1"/>
  <c r="I1125" i="1" s="1"/>
  <c r="I1131" i="1" a="1"/>
  <c r="I1131" i="1" s="1"/>
  <c r="I1135" i="1" a="1"/>
  <c r="I1135" i="1" s="1"/>
  <c r="I1141" i="1" a="1"/>
  <c r="I1141" i="1" s="1"/>
  <c r="I1146" i="1" a="1"/>
  <c r="I1146" i="1" s="1"/>
  <c r="I1153" i="1" a="1"/>
  <c r="I1153" i="1" s="1"/>
  <c r="I1167" i="1" a="1"/>
  <c r="I1167" i="1" s="1"/>
  <c r="I1170" i="1" a="1"/>
  <c r="I1170" i="1" s="1"/>
  <c r="I1184" i="1" a="1"/>
  <c r="I1184" i="1" s="1"/>
  <c r="I1190" i="1" a="1"/>
  <c r="I1190" i="1" s="1"/>
  <c r="I1012" i="1" a="1"/>
  <c r="I1012" i="1" s="1"/>
  <c r="I1073" i="1" a="1"/>
  <c r="I1073" i="1" s="1"/>
  <c r="I1076" i="1" a="1"/>
  <c r="I1076" i="1" s="1"/>
  <c r="I1085" i="1" a="1"/>
  <c r="I1085" i="1" s="1"/>
  <c r="I1089" i="1" a="1"/>
  <c r="I1089" i="1" s="1"/>
  <c r="I1093" i="1" a="1"/>
  <c r="I1093" i="1" s="1"/>
  <c r="C1093" i="14" s="1"/>
  <c r="I1097" i="1" a="1"/>
  <c r="I1097" i="1" s="1"/>
  <c r="I1101" i="1" a="1"/>
  <c r="I1101" i="1" s="1"/>
  <c r="I1109" i="1" a="1"/>
  <c r="I1109" i="1" s="1"/>
  <c r="I1110" i="1" a="1"/>
  <c r="I1110" i="1" s="1"/>
  <c r="I1122" i="1" a="1"/>
  <c r="I1122" i="1" s="1"/>
  <c r="I1124" i="1" a="1"/>
  <c r="I1124" i="1" s="1"/>
  <c r="I1130" i="1" a="1"/>
  <c r="I1130" i="1" s="1"/>
  <c r="I1140" i="1" a="1"/>
  <c r="I1140" i="1" s="1"/>
  <c r="C1140" i="14" s="1"/>
  <c r="I1152" i="1" a="1"/>
  <c r="I1152" i="1" s="1"/>
  <c r="I1157" i="1" a="1"/>
  <c r="I1157" i="1" s="1"/>
  <c r="I1162" i="1" a="1"/>
  <c r="I1162" i="1" s="1"/>
  <c r="I1164" i="1" a="1"/>
  <c r="I1164" i="1" s="1"/>
  <c r="I1180" i="1" a="1"/>
  <c r="I1180" i="1" s="1"/>
  <c r="I1187" i="1" a="1"/>
  <c r="I1187" i="1" s="1"/>
  <c r="I1195" i="1" a="1"/>
  <c r="I1195" i="1" s="1"/>
  <c r="I998" i="1" a="1"/>
  <c r="I998" i="1" s="1"/>
  <c r="I1014" i="1" a="1"/>
  <c r="I1014" i="1" s="1"/>
  <c r="I1070" i="1" a="1"/>
  <c r="I1070" i="1" s="1"/>
  <c r="I1081" i="1" a="1"/>
  <c r="I1081" i="1" s="1"/>
  <c r="I1092" i="1" a="1"/>
  <c r="I1092" i="1" s="1"/>
  <c r="I1100" i="1" a="1"/>
  <c r="I1100" i="1" s="1"/>
  <c r="I1111" i="1" a="1"/>
  <c r="I1111" i="1" s="1"/>
  <c r="I1112" i="1" a="1"/>
  <c r="I1112" i="1" s="1"/>
  <c r="I1114" i="1" a="1"/>
  <c r="I1114" i="1" s="1"/>
  <c r="I1120" i="1" a="1"/>
  <c r="I1120" i="1" s="1"/>
  <c r="I1121" i="1" a="1"/>
  <c r="I1121" i="1" s="1"/>
  <c r="I1123" i="1" a="1"/>
  <c r="I1123" i="1" s="1"/>
  <c r="I1128" i="1" a="1"/>
  <c r="I1128" i="1" s="1"/>
  <c r="I1129" i="1" a="1"/>
  <c r="I1129" i="1" s="1"/>
  <c r="I1134" i="1" a="1"/>
  <c r="I1134" i="1" s="1"/>
  <c r="I1145" i="1" a="1"/>
  <c r="I1145" i="1" s="1"/>
  <c r="I1150" i="1" a="1"/>
  <c r="I1150" i="1" s="1"/>
  <c r="I1151" i="1" a="1"/>
  <c r="I1151" i="1" s="1"/>
  <c r="I1178" i="1" a="1"/>
  <c r="I1178" i="1" s="1"/>
  <c r="I1179" i="1" a="1"/>
  <c r="I1179" i="1" s="1"/>
  <c r="I1183" i="1" a="1"/>
  <c r="I1183" i="1" s="1"/>
  <c r="I1049" i="1" a="1"/>
  <c r="I1049" i="1" s="1"/>
  <c r="I1113" i="1" a="1"/>
  <c r="I1113" i="1" s="1"/>
  <c r="I1156" i="1" a="1"/>
  <c r="I1156" i="1" s="1"/>
  <c r="I1197" i="1" a="1"/>
  <c r="I1197" i="1" s="1"/>
  <c r="I1200" i="1" a="1"/>
  <c r="I1200" i="1" s="1"/>
  <c r="I1216" i="1" a="1"/>
  <c r="I1216" i="1" s="1"/>
  <c r="I1219" i="1" a="1"/>
  <c r="I1219" i="1" s="1"/>
  <c r="I1223" i="1" a="1"/>
  <c r="I1223" i="1" s="1"/>
  <c r="I1226" i="1" a="1"/>
  <c r="I1226" i="1" s="1"/>
  <c r="I1229" i="1" a="1"/>
  <c r="I1229" i="1" s="1"/>
  <c r="I1239" i="1" a="1"/>
  <c r="I1239" i="1" s="1"/>
  <c r="I1254" i="1" a="1"/>
  <c r="I1254" i="1" s="1"/>
  <c r="C1254" i="14" s="1"/>
  <c r="I1255" i="1" a="1"/>
  <c r="I1255" i="1" s="1"/>
  <c r="I1271" i="1" a="1"/>
  <c r="I1271" i="1" s="1"/>
  <c r="I1287" i="1" a="1"/>
  <c r="I1287" i="1" s="1"/>
  <c r="I1291" i="1" a="1"/>
  <c r="I1291" i="1" s="1"/>
  <c r="I1295" i="1" a="1"/>
  <c r="I1295" i="1" s="1"/>
  <c r="I1304" i="1" a="1"/>
  <c r="I1304" i="1" s="1"/>
  <c r="I1307" i="1" a="1"/>
  <c r="I1307" i="1" s="1"/>
  <c r="I1000" i="1" a="1"/>
  <c r="I1000" i="1" s="1"/>
  <c r="C1000" i="14" s="1"/>
  <c r="I1075" i="1" a="1"/>
  <c r="I1075" i="1" s="1"/>
  <c r="I1203" i="1" a="1"/>
  <c r="I1203" i="1" s="1"/>
  <c r="I1235" i="1" a="1"/>
  <c r="I1235" i="1" s="1"/>
  <c r="I1250" i="1" a="1"/>
  <c r="I1250" i="1" s="1"/>
  <c r="I1252" i="1" a="1"/>
  <c r="I1252" i="1" s="1"/>
  <c r="I1253" i="1" a="1"/>
  <c r="I1253" i="1" s="1"/>
  <c r="I1270" i="1" a="1"/>
  <c r="I1270" i="1" s="1"/>
  <c r="I1280" i="1" a="1"/>
  <c r="I1280" i="1" s="1"/>
  <c r="C1280" i="14" s="1"/>
  <c r="I1283" i="1" a="1"/>
  <c r="I1283" i="1" s="1"/>
  <c r="I1294" i="1" a="1"/>
  <c r="I1294" i="1" s="1"/>
  <c r="I1298" i="1" a="1"/>
  <c r="I1298" i="1" s="1"/>
  <c r="I1301" i="1" a="1"/>
  <c r="I1301" i="1" s="1"/>
  <c r="I1016" i="1" a="1"/>
  <c r="I1016" i="1" s="1"/>
  <c r="I1192" i="1" a="1"/>
  <c r="I1192" i="1" s="1"/>
  <c r="I1199" i="1" a="1"/>
  <c r="I1199" i="1" s="1"/>
  <c r="I1208" i="1" a="1"/>
  <c r="I1208" i="1" s="1"/>
  <c r="B1208" i="14" s="1"/>
  <c r="I1248" i="1" a="1"/>
  <c r="I1248" i="1" s="1"/>
  <c r="I1249" i="1" a="1"/>
  <c r="I1249" i="1" s="1"/>
  <c r="I1251" i="1" a="1"/>
  <c r="I1251" i="1" s="1"/>
  <c r="I1264" i="1" a="1"/>
  <c r="I1264" i="1" s="1"/>
  <c r="I1266" i="1" a="1"/>
  <c r="I1266" i="1" s="1"/>
  <c r="I1268" i="1" a="1"/>
  <c r="I1268" i="1" s="1"/>
  <c r="I1269" i="1" a="1"/>
  <c r="I1269" i="1" s="1"/>
  <c r="I1277" i="1" a="1"/>
  <c r="I1277" i="1" s="1"/>
  <c r="B1277" i="14" s="1"/>
  <c r="I1309" i="1" a="1"/>
  <c r="I1309" i="1" s="1"/>
  <c r="I1314" i="1" a="1"/>
  <c r="I1314" i="1" s="1"/>
  <c r="I1084" i="1" a="1"/>
  <c r="I1084" i="1" s="1"/>
  <c r="I1177" i="1" a="1"/>
  <c r="I1177" i="1" s="1"/>
  <c r="I1202" i="1" a="1"/>
  <c r="I1202" i="1" s="1"/>
  <c r="I1205" i="1" a="1"/>
  <c r="I1205" i="1" s="1"/>
  <c r="I1210" i="1" a="1"/>
  <c r="I1210" i="1" s="1"/>
  <c r="I1213" i="1" a="1"/>
  <c r="I1213" i="1" s="1"/>
  <c r="B1213" i="14" s="1"/>
  <c r="I1218" i="1" a="1"/>
  <c r="I1218" i="1" s="1"/>
  <c r="I1222" i="1" a="1"/>
  <c r="I1222" i="1" s="1"/>
  <c r="I1225" i="1" a="1"/>
  <c r="I1225" i="1" s="1"/>
  <c r="I1228" i="1" a="1"/>
  <c r="I1228" i="1" s="1"/>
  <c r="I1231" i="1" a="1"/>
  <c r="I1231" i="1" s="1"/>
  <c r="I1234" i="1" a="1"/>
  <c r="I1234" i="1" s="1"/>
  <c r="I1238" i="1" a="1"/>
  <c r="I1238" i="1" s="1"/>
  <c r="I1247" i="1" a="1"/>
  <c r="I1247" i="1" s="1"/>
  <c r="I1263" i="1" a="1"/>
  <c r="I1263" i="1" s="1"/>
  <c r="I1265" i="1" a="1"/>
  <c r="I1265" i="1" s="1"/>
  <c r="I1267" i="1" a="1"/>
  <c r="I1267" i="1" s="1"/>
  <c r="I1276" i="1" a="1"/>
  <c r="I1276" i="1" s="1"/>
  <c r="I1282" i="1" a="1"/>
  <c r="I1282" i="1" s="1"/>
  <c r="I1286" i="1" a="1"/>
  <c r="I1286" i="1" s="1"/>
  <c r="I1290" i="1" a="1"/>
  <c r="I1290" i="1" s="1"/>
  <c r="I1297" i="1" a="1"/>
  <c r="I1297" i="1" s="1"/>
  <c r="I1096" i="1" a="1"/>
  <c r="I1096" i="1" s="1"/>
  <c r="I1169" i="1" a="1"/>
  <c r="I1169" i="1" s="1"/>
  <c r="I1189" i="1" a="1"/>
  <c r="I1189" i="1" s="1"/>
  <c r="I1207" i="1" a="1"/>
  <c r="I1207" i="1" s="1"/>
  <c r="I1212" i="1" a="1"/>
  <c r="I1212" i="1" s="1"/>
  <c r="I1215" i="1" a="1"/>
  <c r="I1215" i="1" s="1"/>
  <c r="I1221" i="1" a="1"/>
  <c r="I1221" i="1" s="1"/>
  <c r="I1246" i="1" a="1"/>
  <c r="I1246" i="1" s="1"/>
  <c r="I1262" i="1" a="1"/>
  <c r="I1262" i="1" s="1"/>
  <c r="I1279" i="1" a="1"/>
  <c r="I1279" i="1" s="1"/>
  <c r="I1289" i="1" a="1"/>
  <c r="I1289" i="1" s="1"/>
  <c r="I1293" i="1" a="1"/>
  <c r="I1293" i="1" s="1"/>
  <c r="I1119" i="1" a="1"/>
  <c r="I1119" i="1" s="1"/>
  <c r="I1198" i="1" a="1"/>
  <c r="I1198" i="1" s="1"/>
  <c r="I1201" i="1" a="1"/>
  <c r="I1201" i="1" s="1"/>
  <c r="I1217" i="1" a="1"/>
  <c r="I1217" i="1" s="1"/>
  <c r="I1224" i="1" a="1"/>
  <c r="I1224" i="1" s="1"/>
  <c r="I1233" i="1" a="1"/>
  <c r="I1233" i="1" s="1"/>
  <c r="I1244" i="1" a="1"/>
  <c r="I1244" i="1" s="1"/>
  <c r="I1245" i="1" a="1"/>
  <c r="I1245" i="1" s="1"/>
  <c r="I1260" i="1" a="1"/>
  <c r="I1260" i="1" s="1"/>
  <c r="I1261" i="1" a="1"/>
  <c r="I1261" i="1" s="1"/>
  <c r="I1275" i="1" a="1"/>
  <c r="I1275" i="1" s="1"/>
  <c r="I1285" i="1" a="1"/>
  <c r="I1285" i="1" s="1"/>
  <c r="I1308" i="1" a="1"/>
  <c r="I1308" i="1" s="1"/>
  <c r="I1078" i="1" a="1"/>
  <c r="I1078" i="1" s="1"/>
  <c r="I1206" i="1" a="1"/>
  <c r="I1206" i="1" s="1"/>
  <c r="I1211" i="1" a="1"/>
  <c r="I1211" i="1" s="1"/>
  <c r="I1214" i="1" a="1"/>
  <c r="I1214" i="1" s="1"/>
  <c r="I1232" i="1" a="1"/>
  <c r="I1232" i="1" s="1"/>
  <c r="I1236" i="1" a="1"/>
  <c r="I1236" i="1" s="1"/>
  <c r="I1149" i="1" a="1"/>
  <c r="I1149" i="1" s="1"/>
  <c r="I1204" i="1" a="1"/>
  <c r="I1204" i="1" s="1"/>
  <c r="I1240" i="1" a="1"/>
  <c r="I1240" i="1" s="1"/>
  <c r="I1272" i="1" a="1"/>
  <c r="I1272" i="1" s="1"/>
  <c r="I1288" i="1" a="1"/>
  <c r="I1288" i="1" s="1"/>
  <c r="I1302" i="1" a="1"/>
  <c r="I1302" i="1" s="1"/>
  <c r="I1306" i="1" a="1"/>
  <c r="I1306" i="1" s="1"/>
  <c r="I1310" i="1" a="1"/>
  <c r="I1310" i="1" s="1"/>
  <c r="I1312" i="1" a="1"/>
  <c r="I1312" i="1" s="1"/>
  <c r="B1312" i="14" s="1"/>
  <c r="I1316" i="1" a="1"/>
  <c r="I1316" i="1" s="1"/>
  <c r="I1331" i="1" a="1"/>
  <c r="I1331" i="1" s="1"/>
  <c r="I1334" i="1" a="1"/>
  <c r="I1334" i="1" s="1"/>
  <c r="I1345" i="1" a="1"/>
  <c r="I1345" i="1" s="1"/>
  <c r="I1353" i="1" a="1"/>
  <c r="I1353" i="1" s="1"/>
  <c r="I1362" i="1" a="1"/>
  <c r="I1362" i="1" s="1"/>
  <c r="I1368" i="1" a="1"/>
  <c r="I1368" i="1" s="1"/>
  <c r="I1371" i="1" a="1"/>
  <c r="I1371" i="1" s="1"/>
  <c r="C1371" i="14" s="1"/>
  <c r="I1378" i="1" a="1"/>
  <c r="I1378" i="1" s="1"/>
  <c r="I1230" i="1" a="1"/>
  <c r="I1230" i="1" s="1"/>
  <c r="I1318" i="1" a="1"/>
  <c r="I1318" i="1" s="1"/>
  <c r="I1321" i="1" a="1"/>
  <c r="I1321" i="1" s="1"/>
  <c r="I1324" i="1" a="1"/>
  <c r="I1324" i="1" s="1"/>
  <c r="I1337" i="1" a="1"/>
  <c r="I1337" i="1" s="1"/>
  <c r="I1350" i="1" a="1"/>
  <c r="I1350" i="1" s="1"/>
  <c r="I1356" i="1" a="1"/>
  <c r="I1356" i="1" s="1"/>
  <c r="B1356" i="14" s="1"/>
  <c r="I1359" i="1" a="1"/>
  <c r="I1359" i="1" s="1"/>
  <c r="I1365" i="1" a="1"/>
  <c r="I1365" i="1" s="1"/>
  <c r="I1374" i="1" a="1"/>
  <c r="I1374" i="1" s="1"/>
  <c r="I1382" i="1" a="1"/>
  <c r="I1382" i="1" s="1"/>
  <c r="I1139" i="1" a="1"/>
  <c r="I1139" i="1" s="1"/>
  <c r="I1166" i="1" a="1"/>
  <c r="I1166" i="1" s="1"/>
  <c r="I1220" i="1" a="1"/>
  <c r="I1220" i="1" s="1"/>
  <c r="I1237" i="1" a="1"/>
  <c r="I1237" i="1" s="1"/>
  <c r="I1242" i="1" a="1"/>
  <c r="I1242" i="1" s="1"/>
  <c r="I1256" i="1" a="1"/>
  <c r="I1256" i="1" s="1"/>
  <c r="I1273" i="1" a="1"/>
  <c r="I1273" i="1" s="1"/>
  <c r="I1278" i="1" a="1"/>
  <c r="I1278" i="1" s="1"/>
  <c r="I1284" i="1" a="1"/>
  <c r="I1284" i="1" s="1"/>
  <c r="I1305" i="1" a="1"/>
  <c r="I1305" i="1" s="1"/>
  <c r="I1327" i="1" a="1"/>
  <c r="I1327" i="1" s="1"/>
  <c r="I1330" i="1" a="1"/>
  <c r="I1330" i="1" s="1"/>
  <c r="I1341" i="1" a="1"/>
  <c r="I1341" i="1" s="1"/>
  <c r="I1352" i="1" a="1"/>
  <c r="I1352" i="1" s="1"/>
  <c r="I1370" i="1" a="1"/>
  <c r="I1370" i="1" s="1"/>
  <c r="I1377" i="1" a="1"/>
  <c r="I1377" i="1" s="1"/>
  <c r="I1385" i="1" a="1"/>
  <c r="I1385" i="1" s="1"/>
  <c r="I1387" i="1" a="1"/>
  <c r="I1387" i="1" s="1"/>
  <c r="I1389" i="1" a="1"/>
  <c r="I1389" i="1" s="1"/>
  <c r="I1391" i="1" a="1"/>
  <c r="I1391" i="1" s="1"/>
  <c r="I1393" i="1" a="1"/>
  <c r="I1393" i="1" s="1"/>
  <c r="I1395" i="1" a="1"/>
  <c r="I1395" i="1" s="1"/>
  <c r="I1397" i="1" a="1"/>
  <c r="I1397" i="1" s="1"/>
  <c r="I1399" i="1" a="1"/>
  <c r="I1399" i="1" s="1"/>
  <c r="I1401" i="1" a="1"/>
  <c r="I1401" i="1" s="1"/>
  <c r="I1403" i="1" a="1"/>
  <c r="I1403" i="1" s="1"/>
  <c r="I1405" i="1" a="1"/>
  <c r="I1405" i="1" s="1"/>
  <c r="I1407" i="1" a="1"/>
  <c r="I1407" i="1" s="1"/>
  <c r="I1409" i="1" a="1"/>
  <c r="I1409" i="1" s="1"/>
  <c r="I1411" i="1" a="1"/>
  <c r="I1411" i="1" s="1"/>
  <c r="I1413" i="1" a="1"/>
  <c r="I1413" i="1" s="1"/>
  <c r="I1415" i="1" a="1"/>
  <c r="I1415" i="1" s="1"/>
  <c r="I1417" i="1" a="1"/>
  <c r="I1417" i="1" s="1"/>
  <c r="I1419" i="1" a="1"/>
  <c r="I1419" i="1" s="1"/>
  <c r="I1421" i="1" a="1"/>
  <c r="I1421" i="1" s="1"/>
  <c r="I1423" i="1" a="1"/>
  <c r="I1423" i="1" s="1"/>
  <c r="C1423" i="14" s="1"/>
  <c r="I1425" i="1" a="1"/>
  <c r="I1425" i="1" s="1"/>
  <c r="I1427" i="1" a="1"/>
  <c r="I1427" i="1" s="1"/>
  <c r="I1429" i="1" a="1"/>
  <c r="I1429" i="1" s="1"/>
  <c r="I1431" i="1" a="1"/>
  <c r="I1431" i="1" s="1"/>
  <c r="I1088" i="1" a="1"/>
  <c r="I1088" i="1" s="1"/>
  <c r="I1227" i="1" a="1"/>
  <c r="I1227" i="1" s="1"/>
  <c r="I1274" i="1" a="1"/>
  <c r="I1274" i="1" s="1"/>
  <c r="I1296" i="1" a="1"/>
  <c r="I1296" i="1" s="1"/>
  <c r="I1315" i="1" a="1"/>
  <c r="I1315" i="1" s="1"/>
  <c r="I1333" i="1" a="1"/>
  <c r="I1333" i="1" s="1"/>
  <c r="I1336" i="1" a="1"/>
  <c r="I1336" i="1" s="1"/>
  <c r="I1344" i="1" a="1"/>
  <c r="I1344" i="1" s="1"/>
  <c r="I1347" i="1" a="1"/>
  <c r="I1347" i="1" s="1"/>
  <c r="I1361" i="1" a="1"/>
  <c r="I1361" i="1" s="1"/>
  <c r="I1364" i="1" a="1"/>
  <c r="I1364" i="1" s="1"/>
  <c r="I1367" i="1" a="1"/>
  <c r="I1367" i="1" s="1"/>
  <c r="C1367" i="14" s="1"/>
  <c r="I1373" i="1" a="1"/>
  <c r="I1373" i="1" s="1"/>
  <c r="I1257" i="1" a="1"/>
  <c r="I1257" i="1" s="1"/>
  <c r="I1300" i="1" a="1"/>
  <c r="I1300" i="1" s="1"/>
  <c r="I1311" i="1" a="1"/>
  <c r="I1311" i="1" s="1"/>
  <c r="I1313" i="1" a="1"/>
  <c r="I1313" i="1" s="1"/>
  <c r="I1320" i="1" a="1"/>
  <c r="I1320" i="1" s="1"/>
  <c r="I1323" i="1" a="1"/>
  <c r="I1323" i="1" s="1"/>
  <c r="I1329" i="1" a="1"/>
  <c r="I1329" i="1" s="1"/>
  <c r="I1340" i="1" a="1"/>
  <c r="I1340" i="1" s="1"/>
  <c r="I1349" i="1" a="1"/>
  <c r="I1349" i="1" s="1"/>
  <c r="I1355" i="1" a="1"/>
  <c r="I1355" i="1" s="1"/>
  <c r="I1376" i="1" a="1"/>
  <c r="I1376" i="1" s="1"/>
  <c r="I1144" i="1" a="1"/>
  <c r="I1144" i="1" s="1"/>
  <c r="I1241" i="1" a="1"/>
  <c r="I1241" i="1" s="1"/>
  <c r="I1258" i="1" a="1"/>
  <c r="I1258" i="1" s="1"/>
  <c r="I1281" i="1" a="1"/>
  <c r="I1281" i="1" s="1"/>
  <c r="I1292" i="1" a="1"/>
  <c r="I1292" i="1" s="1"/>
  <c r="I1317" i="1" a="1"/>
  <c r="I1317" i="1" s="1"/>
  <c r="I1326" i="1" a="1"/>
  <c r="I1326" i="1" s="1"/>
  <c r="I1332" i="1" a="1"/>
  <c r="I1332" i="1" s="1"/>
  <c r="I1343" i="1" a="1"/>
  <c r="I1343" i="1" s="1"/>
  <c r="I1351" i="1" a="1"/>
  <c r="I1351" i="1" s="1"/>
  <c r="I1358" i="1" a="1"/>
  <c r="I1358" i="1" s="1"/>
  <c r="I1369" i="1" a="1"/>
  <c r="I1369" i="1" s="1"/>
  <c r="B1369" i="14" s="1"/>
  <c r="I1372" i="1" a="1"/>
  <c r="I1372" i="1" s="1"/>
  <c r="I1380" i="1" a="1"/>
  <c r="I1380" i="1" s="1"/>
  <c r="I1384" i="1" a="1"/>
  <c r="I1384" i="1" s="1"/>
  <c r="I1209" i="1" a="1"/>
  <c r="I1209" i="1" s="1"/>
  <c r="I1243" i="1" a="1"/>
  <c r="I1243" i="1" s="1"/>
  <c r="I1259" i="1" a="1"/>
  <c r="I1259" i="1" s="1"/>
  <c r="I1299" i="1" a="1"/>
  <c r="I1299" i="1" s="1"/>
  <c r="I1325" i="1" a="1"/>
  <c r="I1325" i="1" s="1"/>
  <c r="C1325" i="14" s="1"/>
  <c r="I1338" i="1" a="1"/>
  <c r="I1338" i="1" s="1"/>
  <c r="I1342" i="1" a="1"/>
  <c r="I1342" i="1" s="1"/>
  <c r="I1348" i="1" a="1"/>
  <c r="I1348" i="1" s="1"/>
  <c r="I1357" i="1" a="1"/>
  <c r="I1357" i="1" s="1"/>
  <c r="I1379" i="1" a="1"/>
  <c r="I1379" i="1" s="1"/>
  <c r="I1383" i="1" a="1"/>
  <c r="I1383" i="1" s="1"/>
  <c r="I1354" i="1" a="1"/>
  <c r="I1354" i="1" s="1"/>
  <c r="I1366" i="1" a="1"/>
  <c r="I1366" i="1" s="1"/>
  <c r="I1420" i="1" a="1"/>
  <c r="I1420" i="1" s="1"/>
  <c r="I1426" i="1" a="1"/>
  <c r="I1426" i="1" s="1"/>
  <c r="I1526" i="1" a="1"/>
  <c r="I1526" i="1" s="1"/>
  <c r="I1534" i="1" a="1"/>
  <c r="I1534" i="1" s="1"/>
  <c r="I1186" i="1" a="1"/>
  <c r="I1186" i="1" s="1"/>
  <c r="I1386" i="1" a="1"/>
  <c r="I1386" i="1" s="1"/>
  <c r="I1394" i="1" a="1"/>
  <c r="I1394" i="1" s="1"/>
  <c r="I1402" i="1" a="1"/>
  <c r="I1402" i="1" s="1"/>
  <c r="B1402" i="14" s="1"/>
  <c r="I1410" i="1" a="1"/>
  <c r="I1410" i="1" s="1"/>
  <c r="I1524" i="1" a="1"/>
  <c r="I1524" i="1" s="1"/>
  <c r="I1528" i="1" a="1"/>
  <c r="I1528" i="1" s="1"/>
  <c r="I1542" i="1" a="1"/>
  <c r="I1542" i="1" s="1"/>
  <c r="I1322" i="1" a="1"/>
  <c r="I1322" i="1" s="1"/>
  <c r="I1339" i="1" a="1"/>
  <c r="I1339" i="1" s="1"/>
  <c r="I1363" i="1" a="1"/>
  <c r="I1363" i="1" s="1"/>
  <c r="I1375" i="1" a="1"/>
  <c r="I1375" i="1" s="1"/>
  <c r="B1375" i="14" s="1"/>
  <c r="I1381" i="1" a="1"/>
  <c r="I1381" i="1" s="1"/>
  <c r="I1424" i="1" a="1"/>
  <c r="I1424" i="1" s="1"/>
  <c r="I1432" i="1" a="1"/>
  <c r="I1432" i="1" s="1"/>
  <c r="I1434" i="1" a="1"/>
  <c r="I1434" i="1" s="1"/>
  <c r="I1436" i="1" a="1"/>
  <c r="I1436" i="1" s="1"/>
  <c r="I1438" i="1" a="1"/>
  <c r="I1438" i="1" s="1"/>
  <c r="I1440" i="1" a="1"/>
  <c r="I1440" i="1" s="1"/>
  <c r="I1442" i="1" a="1"/>
  <c r="I1442" i="1" s="1"/>
  <c r="I1444" i="1" a="1"/>
  <c r="I1444" i="1" s="1"/>
  <c r="I1446" i="1" a="1"/>
  <c r="I1446" i="1" s="1"/>
  <c r="I1448" i="1" a="1"/>
  <c r="I1448" i="1" s="1"/>
  <c r="I1450" i="1" a="1"/>
  <c r="I1450" i="1" s="1"/>
  <c r="I1452" i="1" a="1"/>
  <c r="I1452" i="1" s="1"/>
  <c r="I1454" i="1" a="1"/>
  <c r="I1454" i="1" s="1"/>
  <c r="I1456" i="1" a="1"/>
  <c r="I1456" i="1" s="1"/>
  <c r="I1458" i="1" a="1"/>
  <c r="I1458" i="1" s="1"/>
  <c r="I1460" i="1" a="1"/>
  <c r="I1460" i="1" s="1"/>
  <c r="I1462" i="1" a="1"/>
  <c r="I1462" i="1" s="1"/>
  <c r="I1464" i="1" a="1"/>
  <c r="I1464" i="1" s="1"/>
  <c r="I1466" i="1" a="1"/>
  <c r="I1466" i="1" s="1"/>
  <c r="I1468" i="1" a="1"/>
  <c r="I1468" i="1" s="1"/>
  <c r="I1470" i="1" a="1"/>
  <c r="I1470" i="1" s="1"/>
  <c r="I1472" i="1" a="1"/>
  <c r="I1472" i="1" s="1"/>
  <c r="I1474" i="1" a="1"/>
  <c r="I1474" i="1" s="1"/>
  <c r="I1476" i="1" a="1"/>
  <c r="I1476" i="1" s="1"/>
  <c r="I1478" i="1" a="1"/>
  <c r="I1478" i="1" s="1"/>
  <c r="I1480" i="1" a="1"/>
  <c r="I1480" i="1" s="1"/>
  <c r="I1482" i="1" a="1"/>
  <c r="I1482" i="1" s="1"/>
  <c r="I1484" i="1" a="1"/>
  <c r="I1484" i="1" s="1"/>
  <c r="I1486" i="1" a="1"/>
  <c r="I1486" i="1" s="1"/>
  <c r="I1488" i="1" a="1"/>
  <c r="I1488" i="1" s="1"/>
  <c r="I1490" i="1" a="1"/>
  <c r="I1490" i="1" s="1"/>
  <c r="I1492" i="1" a="1"/>
  <c r="I1492" i="1" s="1"/>
  <c r="I1494" i="1" a="1"/>
  <c r="I1494" i="1" s="1"/>
  <c r="I1496" i="1" a="1"/>
  <c r="I1496" i="1" s="1"/>
  <c r="I1498" i="1" a="1"/>
  <c r="I1498" i="1" s="1"/>
  <c r="I1500" i="1" a="1"/>
  <c r="I1500" i="1" s="1"/>
  <c r="I1502" i="1" a="1"/>
  <c r="I1502" i="1" s="1"/>
  <c r="I1504" i="1" a="1"/>
  <c r="I1504" i="1" s="1"/>
  <c r="I1506" i="1" a="1"/>
  <c r="I1506" i="1" s="1"/>
  <c r="I1508" i="1" a="1"/>
  <c r="I1508" i="1" s="1"/>
  <c r="I1510" i="1" a="1"/>
  <c r="I1510" i="1" s="1"/>
  <c r="I1512" i="1" a="1"/>
  <c r="I1512" i="1" s="1"/>
  <c r="I1514" i="1" a="1"/>
  <c r="I1514" i="1" s="1"/>
  <c r="I1516" i="1" a="1"/>
  <c r="I1516" i="1" s="1"/>
  <c r="I1518" i="1" a="1"/>
  <c r="I1518" i="1" s="1"/>
  <c r="I1520" i="1" a="1"/>
  <c r="I1520" i="1" s="1"/>
  <c r="I1523" i="1" a="1"/>
  <c r="I1523" i="1" s="1"/>
  <c r="B1523" i="14" s="1"/>
  <c r="I1535" i="1" a="1"/>
  <c r="I1535" i="1" s="1"/>
  <c r="I1543" i="1" a="1"/>
  <c r="I1543" i="1" s="1"/>
  <c r="I1545" i="1" a="1"/>
  <c r="I1545" i="1" s="1"/>
  <c r="I1303" i="1" a="1"/>
  <c r="I1303" i="1" s="1"/>
  <c r="I1346" i="1" a="1"/>
  <c r="I1346" i="1" s="1"/>
  <c r="I1388" i="1" a="1"/>
  <c r="I1388" i="1" s="1"/>
  <c r="I1396" i="1" a="1"/>
  <c r="I1396" i="1" s="1"/>
  <c r="I1404" i="1" a="1"/>
  <c r="I1404" i="1" s="1"/>
  <c r="I1412" i="1" a="1"/>
  <c r="I1412" i="1" s="1"/>
  <c r="I1416" i="1" a="1"/>
  <c r="I1416" i="1" s="1"/>
  <c r="I1418" i="1" a="1"/>
  <c r="I1418" i="1" s="1"/>
  <c r="I1527" i="1" a="1"/>
  <c r="I1527" i="1" s="1"/>
  <c r="I1532" i="1" a="1"/>
  <c r="I1532" i="1" s="1"/>
  <c r="I1319" i="1" a="1"/>
  <c r="I1319" i="1" s="1"/>
  <c r="I1360" i="1" a="1"/>
  <c r="I1360" i="1" s="1"/>
  <c r="I1430" i="1" a="1"/>
  <c r="I1430" i="1" s="1"/>
  <c r="I1522" i="1" a="1"/>
  <c r="I1522" i="1" s="1"/>
  <c r="I1531" i="1" a="1"/>
  <c r="I1531" i="1" s="1"/>
  <c r="I1536" i="1" a="1"/>
  <c r="I1536" i="1" s="1"/>
  <c r="I1390" i="1" a="1"/>
  <c r="I1390" i="1" s="1"/>
  <c r="I1398" i="1" a="1"/>
  <c r="I1398" i="1" s="1"/>
  <c r="I1406" i="1" a="1"/>
  <c r="I1406" i="1" s="1"/>
  <c r="I1414" i="1" a="1"/>
  <c r="I1414" i="1" s="1"/>
  <c r="I1422" i="1" a="1"/>
  <c r="I1422" i="1" s="1"/>
  <c r="C1422" i="14" s="1"/>
  <c r="I1530" i="1" a="1"/>
  <c r="I1530" i="1" s="1"/>
  <c r="I1537" i="1" a="1"/>
  <c r="I1537" i="1" s="1"/>
  <c r="I1159" i="1" a="1"/>
  <c r="I1159" i="1" s="1"/>
  <c r="I1335" i="1" a="1"/>
  <c r="I1335" i="1" s="1"/>
  <c r="I1392" i="1" a="1"/>
  <c r="I1392" i="1" s="1"/>
  <c r="I1400" i="1" a="1"/>
  <c r="I1400" i="1" s="1"/>
  <c r="I1408" i="1" a="1"/>
  <c r="I1408" i="1" s="1"/>
  <c r="I1328" i="1" a="1"/>
  <c r="I1328" i="1" s="1"/>
  <c r="I1435" i="1" a="1"/>
  <c r="I1435" i="1" s="1"/>
  <c r="I1451" i="1" a="1"/>
  <c r="I1451" i="1" s="1"/>
  <c r="I1467" i="1" a="1"/>
  <c r="I1467" i="1" s="1"/>
  <c r="I1483" i="1" a="1"/>
  <c r="I1483" i="1" s="1"/>
  <c r="I1499" i="1" a="1"/>
  <c r="I1499" i="1" s="1"/>
  <c r="I1546" i="1" a="1"/>
  <c r="I1546" i="1" s="1"/>
  <c r="I1573" i="1" a="1"/>
  <c r="I1573" i="1" s="1"/>
  <c r="I1581" i="1" a="1"/>
  <c r="I1581" i="1" s="1"/>
  <c r="B1581" i="14" s="1"/>
  <c r="I1582" i="1" a="1"/>
  <c r="I1582" i="1" s="1"/>
  <c r="I1596" i="1" a="1"/>
  <c r="I1596" i="1" s="1"/>
  <c r="I1597" i="1" a="1"/>
  <c r="I1597" i="1" s="1"/>
  <c r="I1610" i="1" a="1"/>
  <c r="I1610" i="1" s="1"/>
  <c r="I1611" i="1" a="1"/>
  <c r="I1611" i="1" s="1"/>
  <c r="I1612" i="1" a="1"/>
  <c r="I1612" i="1" s="1"/>
  <c r="I1613" i="1" a="1"/>
  <c r="I1613" i="1" s="1"/>
  <c r="I1626" i="1" a="1"/>
  <c r="I1626" i="1" s="1"/>
  <c r="I1627" i="1" a="1"/>
  <c r="I1627" i="1" s="1"/>
  <c r="I1628" i="1" a="1"/>
  <c r="I1628" i="1" s="1"/>
  <c r="I1629" i="1" a="1"/>
  <c r="I1629" i="1" s="1"/>
  <c r="I1642" i="1" a="1"/>
  <c r="I1642" i="1" s="1"/>
  <c r="I1643" i="1" a="1"/>
  <c r="I1643" i="1" s="1"/>
  <c r="I1644" i="1" a="1"/>
  <c r="I1644" i="1" s="1"/>
  <c r="I1645" i="1" a="1"/>
  <c r="I1645" i="1" s="1"/>
  <c r="I1653" i="1" a="1"/>
  <c r="I1653" i="1" s="1"/>
  <c r="C1653" i="14" s="1"/>
  <c r="I1654" i="1" a="1"/>
  <c r="I1654" i="1" s="1"/>
  <c r="I1665" i="1" a="1"/>
  <c r="I1665" i="1" s="1"/>
  <c r="I1667" i="1" a="1"/>
  <c r="I1667" i="1" s="1"/>
  <c r="I1679" i="1" a="1"/>
  <c r="I1679" i="1" s="1"/>
  <c r="I1692" i="1" a="1"/>
  <c r="I1692" i="1" s="1"/>
  <c r="I1437" i="1" a="1"/>
  <c r="I1437" i="1" s="1"/>
  <c r="I1453" i="1" a="1"/>
  <c r="I1453" i="1" s="1"/>
  <c r="I1469" i="1" a="1"/>
  <c r="I1469" i="1" s="1"/>
  <c r="I1485" i="1" a="1"/>
  <c r="I1485" i="1" s="1"/>
  <c r="I1505" i="1" a="1"/>
  <c r="I1505" i="1" s="1"/>
  <c r="I1513" i="1" a="1"/>
  <c r="I1513" i="1" s="1"/>
  <c r="I1521" i="1" a="1"/>
  <c r="I1521" i="1" s="1"/>
  <c r="I1574" i="1" a="1"/>
  <c r="I1574" i="1" s="1"/>
  <c r="I1583" i="1" a="1"/>
  <c r="I1583" i="1" s="1"/>
  <c r="I1584" i="1" a="1"/>
  <c r="I1584" i="1" s="1"/>
  <c r="I1649" i="1" a="1"/>
  <c r="I1649" i="1" s="1"/>
  <c r="I1652" i="1" a="1"/>
  <c r="I1652" i="1" s="1"/>
  <c r="I1664" i="1" a="1"/>
  <c r="I1664" i="1" s="1"/>
  <c r="I1666" i="1" a="1"/>
  <c r="I1666" i="1" s="1"/>
  <c r="I1677" i="1" a="1"/>
  <c r="I1677" i="1" s="1"/>
  <c r="I1678" i="1" a="1"/>
  <c r="I1678" i="1" s="1"/>
  <c r="I1689" i="1" a="1"/>
  <c r="I1689" i="1" s="1"/>
  <c r="I1691" i="1" a="1"/>
  <c r="I1691" i="1" s="1"/>
  <c r="I1696" i="1" a="1"/>
  <c r="I1696" i="1" s="1"/>
  <c r="I1439" i="1" a="1"/>
  <c r="I1439" i="1" s="1"/>
  <c r="I1455" i="1" a="1"/>
  <c r="I1455" i="1" s="1"/>
  <c r="I1471" i="1" a="1"/>
  <c r="I1471" i="1" s="1"/>
  <c r="I1487" i="1" a="1"/>
  <c r="I1487" i="1" s="1"/>
  <c r="I1533" i="1" a="1"/>
  <c r="I1533" i="1" s="1"/>
  <c r="I1585" i="1" a="1"/>
  <c r="I1585" i="1" s="1"/>
  <c r="I1586" i="1" a="1"/>
  <c r="I1586" i="1" s="1"/>
  <c r="I1598" i="1" a="1"/>
  <c r="I1598" i="1" s="1"/>
  <c r="I1599" i="1" a="1"/>
  <c r="I1599" i="1" s="1"/>
  <c r="I1600" i="1" a="1"/>
  <c r="I1600" i="1" s="1"/>
  <c r="I1601" i="1" a="1"/>
  <c r="I1601" i="1" s="1"/>
  <c r="I1614" i="1" a="1"/>
  <c r="I1614" i="1" s="1"/>
  <c r="I1615" i="1" a="1"/>
  <c r="I1615" i="1" s="1"/>
  <c r="I1616" i="1" a="1"/>
  <c r="I1616" i="1" s="1"/>
  <c r="I1617" i="1" a="1"/>
  <c r="I1617" i="1" s="1"/>
  <c r="I1630" i="1" a="1"/>
  <c r="I1630" i="1" s="1"/>
  <c r="B1630" i="14" s="1"/>
  <c r="I1631" i="1" a="1"/>
  <c r="I1631" i="1" s="1"/>
  <c r="I1632" i="1" a="1"/>
  <c r="I1632" i="1" s="1"/>
  <c r="I1633" i="1" a="1"/>
  <c r="I1633" i="1" s="1"/>
  <c r="I1646" i="1" a="1"/>
  <c r="I1646" i="1" s="1"/>
  <c r="I1647" i="1" a="1"/>
  <c r="I1647" i="1" s="1"/>
  <c r="I1648" i="1" a="1"/>
  <c r="I1648" i="1" s="1"/>
  <c r="I1651" i="1" a="1"/>
  <c r="I1651" i="1" s="1"/>
  <c r="I1663" i="1" a="1"/>
  <c r="I1663" i="1" s="1"/>
  <c r="I1676" i="1" a="1"/>
  <c r="I1676" i="1" s="1"/>
  <c r="I1688" i="1" a="1"/>
  <c r="I1688" i="1" s="1"/>
  <c r="I1690" i="1" a="1"/>
  <c r="I1690" i="1" s="1"/>
  <c r="I1441" i="1" a="1"/>
  <c r="I1441" i="1" s="1"/>
  <c r="I1457" i="1" a="1"/>
  <c r="I1457" i="1" s="1"/>
  <c r="I1473" i="1" a="1"/>
  <c r="I1473" i="1" s="1"/>
  <c r="I1489" i="1" a="1"/>
  <c r="I1489" i="1" s="1"/>
  <c r="I1507" i="1" a="1"/>
  <c r="I1507" i="1" s="1"/>
  <c r="I1515" i="1" a="1"/>
  <c r="I1515" i="1" s="1"/>
  <c r="I1540" i="1" a="1"/>
  <c r="I1540" i="1" s="1"/>
  <c r="I1547" i="1" a="1"/>
  <c r="I1547" i="1" s="1"/>
  <c r="I1549" i="1" a="1"/>
  <c r="I1549" i="1" s="1"/>
  <c r="I1551" i="1" a="1"/>
  <c r="I1551" i="1" s="1"/>
  <c r="I1553" i="1" a="1"/>
  <c r="I1553" i="1" s="1"/>
  <c r="I1555" i="1" a="1"/>
  <c r="I1555" i="1" s="1"/>
  <c r="I1557" i="1" a="1"/>
  <c r="I1557" i="1" s="1"/>
  <c r="C1557" i="14" s="1"/>
  <c r="I1559" i="1" a="1"/>
  <c r="I1559" i="1" s="1"/>
  <c r="I1561" i="1" a="1"/>
  <c r="I1561" i="1" s="1"/>
  <c r="I1563" i="1" a="1"/>
  <c r="I1563" i="1" s="1"/>
  <c r="I1565" i="1" a="1"/>
  <c r="I1565" i="1" s="1"/>
  <c r="I1567" i="1" a="1"/>
  <c r="I1567" i="1" s="1"/>
  <c r="I1569" i="1" a="1"/>
  <c r="I1569" i="1" s="1"/>
  <c r="I1576" i="1" a="1"/>
  <c r="I1576" i="1" s="1"/>
  <c r="I1587" i="1" a="1"/>
  <c r="I1587" i="1" s="1"/>
  <c r="I1588" i="1" a="1"/>
  <c r="I1588" i="1" s="1"/>
  <c r="I1650" i="1" a="1"/>
  <c r="I1650" i="1" s="1"/>
  <c r="I1661" i="1" a="1"/>
  <c r="I1661" i="1" s="1"/>
  <c r="I1662" i="1" a="1"/>
  <c r="I1662" i="1" s="1"/>
  <c r="I1673" i="1" a="1"/>
  <c r="I1673" i="1" s="1"/>
  <c r="I1675" i="1" a="1"/>
  <c r="I1675" i="1" s="1"/>
  <c r="I1687" i="1" a="1"/>
  <c r="I1687" i="1" s="1"/>
  <c r="I1443" i="1" a="1"/>
  <c r="I1443" i="1" s="1"/>
  <c r="B1443" i="14" s="1"/>
  <c r="I1459" i="1" a="1"/>
  <c r="I1459" i="1" s="1"/>
  <c r="I1475" i="1" a="1"/>
  <c r="I1475" i="1" s="1"/>
  <c r="I1491" i="1" a="1"/>
  <c r="I1491" i="1" s="1"/>
  <c r="I1529" i="1" a="1"/>
  <c r="I1529" i="1" s="1"/>
  <c r="I1538" i="1" a="1"/>
  <c r="I1538" i="1" s="1"/>
  <c r="I1544" i="1" a="1"/>
  <c r="I1544" i="1" s="1"/>
  <c r="I1589" i="1" a="1"/>
  <c r="I1589" i="1" s="1"/>
  <c r="I1590" i="1" a="1"/>
  <c r="I1590" i="1" s="1"/>
  <c r="B1590" i="14" s="1"/>
  <c r="I1602" i="1" a="1"/>
  <c r="I1602" i="1" s="1"/>
  <c r="I1603" i="1" a="1"/>
  <c r="I1603" i="1" s="1"/>
  <c r="I1604" i="1" a="1"/>
  <c r="I1604" i="1" s="1"/>
  <c r="I1605" i="1" a="1"/>
  <c r="I1605" i="1" s="1"/>
  <c r="I1618" i="1" a="1"/>
  <c r="I1618" i="1" s="1"/>
  <c r="I1619" i="1" a="1"/>
  <c r="I1619" i="1" s="1"/>
  <c r="I1620" i="1" a="1"/>
  <c r="I1620" i="1" s="1"/>
  <c r="I1621" i="1" a="1"/>
  <c r="I1621" i="1" s="1"/>
  <c r="C1621" i="14" s="1"/>
  <c r="I1634" i="1" a="1"/>
  <c r="I1634" i="1" s="1"/>
  <c r="I1635" i="1" a="1"/>
  <c r="I1635" i="1" s="1"/>
  <c r="I1636" i="1" a="1"/>
  <c r="I1636" i="1" s="1"/>
  <c r="I1637" i="1" a="1"/>
  <c r="I1637" i="1" s="1"/>
  <c r="I1660" i="1" a="1"/>
  <c r="I1660" i="1" s="1"/>
  <c r="I1672" i="1" a="1"/>
  <c r="I1672" i="1" s="1"/>
  <c r="I1674" i="1" a="1"/>
  <c r="I1674" i="1" s="1"/>
  <c r="I1685" i="1" a="1"/>
  <c r="I1685" i="1" s="1"/>
  <c r="I1686" i="1" a="1"/>
  <c r="I1686" i="1" s="1"/>
  <c r="I1445" i="1" a="1"/>
  <c r="I1445" i="1" s="1"/>
  <c r="I1461" i="1" a="1"/>
  <c r="I1461" i="1" s="1"/>
  <c r="I1477" i="1" a="1"/>
  <c r="I1477" i="1" s="1"/>
  <c r="I1493" i="1" a="1"/>
  <c r="I1493" i="1" s="1"/>
  <c r="I1501" i="1" a="1"/>
  <c r="I1501" i="1" s="1"/>
  <c r="I1509" i="1" a="1"/>
  <c r="I1509" i="1" s="1"/>
  <c r="I1517" i="1" a="1"/>
  <c r="I1517" i="1" s="1"/>
  <c r="I1591" i="1" a="1"/>
  <c r="I1591" i="1" s="1"/>
  <c r="I1592" i="1" a="1"/>
  <c r="I1592" i="1" s="1"/>
  <c r="I1657" i="1" a="1"/>
  <c r="I1657" i="1" s="1"/>
  <c r="I1659" i="1" a="1"/>
  <c r="I1659" i="1" s="1"/>
  <c r="I1671" i="1" a="1"/>
  <c r="I1671" i="1" s="1"/>
  <c r="I1684" i="1" a="1"/>
  <c r="I1684" i="1" s="1"/>
  <c r="I1695" i="1" a="1"/>
  <c r="I1695" i="1" s="1"/>
  <c r="I1433" i="1" a="1"/>
  <c r="I1433" i="1" s="1"/>
  <c r="B1433" i="14" s="1"/>
  <c r="I1449" i="1" a="1"/>
  <c r="I1449" i="1" s="1"/>
  <c r="I1465" i="1" a="1"/>
  <c r="I1465" i="1" s="1"/>
  <c r="I1481" i="1" a="1"/>
  <c r="I1481" i="1" s="1"/>
  <c r="I1497" i="1" a="1"/>
  <c r="I1497" i="1" s="1"/>
  <c r="I1503" i="1" a="1"/>
  <c r="I1503" i="1" s="1"/>
  <c r="I1511" i="1" a="1"/>
  <c r="I1511" i="1" s="1"/>
  <c r="I1519" i="1" a="1"/>
  <c r="I1519" i="1" s="1"/>
  <c r="I1525" i="1" a="1"/>
  <c r="I1525" i="1" s="1"/>
  <c r="B1525" i="14" s="1"/>
  <c r="I1539" i="1" a="1"/>
  <c r="I1539" i="1" s="1"/>
  <c r="I1548" i="1" a="1"/>
  <c r="I1548" i="1" s="1"/>
  <c r="I1550" i="1" a="1"/>
  <c r="I1550" i="1" s="1"/>
  <c r="I1552" i="1" a="1"/>
  <c r="I1552" i="1" s="1"/>
  <c r="I1554" i="1" a="1"/>
  <c r="I1554" i="1" s="1"/>
  <c r="I1556" i="1" a="1"/>
  <c r="I1556" i="1" s="1"/>
  <c r="I1558" i="1" a="1"/>
  <c r="I1558" i="1" s="1"/>
  <c r="I1560" i="1" a="1"/>
  <c r="I1560" i="1" s="1"/>
  <c r="I1562" i="1" a="1"/>
  <c r="I1562" i="1" s="1"/>
  <c r="I1564" i="1" a="1"/>
  <c r="I1564" i="1" s="1"/>
  <c r="I1566" i="1" a="1"/>
  <c r="I1566" i="1" s="1"/>
  <c r="I1568" i="1" a="1"/>
  <c r="I1568" i="1" s="1"/>
  <c r="I1571" i="1" a="1"/>
  <c r="I1571" i="1" s="1"/>
  <c r="I1572" i="1" a="1"/>
  <c r="I1572" i="1" s="1"/>
  <c r="I1575" i="1" a="1"/>
  <c r="I1575" i="1" s="1"/>
  <c r="I1579" i="1" a="1"/>
  <c r="I1579" i="1" s="1"/>
  <c r="I1580" i="1" a="1"/>
  <c r="I1580" i="1" s="1"/>
  <c r="I1595" i="1" a="1"/>
  <c r="I1595" i="1" s="1"/>
  <c r="I1655" i="1" a="1"/>
  <c r="I1655" i="1" s="1"/>
  <c r="I1428" i="1" a="1"/>
  <c r="I1428" i="1" s="1"/>
  <c r="I1541" i="1" a="1"/>
  <c r="I1541" i="1" s="1"/>
  <c r="I1640" i="1" a="1"/>
  <c r="I1640" i="1" s="1"/>
  <c r="I1656" i="1" a="1"/>
  <c r="I1656" i="1" s="1"/>
  <c r="I1670" i="1" a="1"/>
  <c r="I1670" i="1" s="1"/>
  <c r="I1683" i="1" a="1"/>
  <c r="I1683" i="1" s="1"/>
  <c r="I1700" i="1" a="1"/>
  <c r="I1700" i="1" s="1"/>
  <c r="I1712" i="1" a="1"/>
  <c r="I1712" i="1" s="1"/>
  <c r="I1734" i="1" a="1"/>
  <c r="I1734" i="1" s="1"/>
  <c r="I1739" i="1" a="1"/>
  <c r="I1739" i="1" s="1"/>
  <c r="I1741" i="1" a="1"/>
  <c r="I1741" i="1" s="1"/>
  <c r="I1756" i="1" a="1"/>
  <c r="I1756" i="1" s="1"/>
  <c r="I1771" i="1" a="1"/>
  <c r="I1771" i="1" s="1"/>
  <c r="I1772" i="1" a="1"/>
  <c r="I1772" i="1" s="1"/>
  <c r="I1793" i="1" a="1"/>
  <c r="I1793" i="1" s="1"/>
  <c r="I1798" i="1" a="1"/>
  <c r="I1798" i="1" s="1"/>
  <c r="I1803" i="1" a="1"/>
  <c r="I1803" i="1" s="1"/>
  <c r="I1823" i="1" a="1"/>
  <c r="I1823" i="1" s="1"/>
  <c r="I1825" i="1" a="1"/>
  <c r="I1825" i="1" s="1"/>
  <c r="I1857" i="1" a="1"/>
  <c r="I1857" i="1" s="1"/>
  <c r="I1858" i="1" a="1"/>
  <c r="I1858" i="1" s="1"/>
  <c r="I1881" i="1" a="1"/>
  <c r="I1881" i="1" s="1"/>
  <c r="I1882" i="1" a="1"/>
  <c r="I1882" i="1" s="1"/>
  <c r="I1893" i="1" a="1"/>
  <c r="I1893" i="1" s="1"/>
  <c r="I1894" i="1" a="1"/>
  <c r="I1894" i="1" s="1"/>
  <c r="I1895" i="1" a="1"/>
  <c r="I1895" i="1" s="1"/>
  <c r="I1896" i="1" a="1"/>
  <c r="I1896" i="1" s="1"/>
  <c r="I1909" i="1" a="1"/>
  <c r="I1909" i="1" s="1"/>
  <c r="I1910" i="1" a="1"/>
  <c r="I1910" i="1" s="1"/>
  <c r="B1910" i="14" s="1"/>
  <c r="I1911" i="1" a="1"/>
  <c r="I1911" i="1" s="1"/>
  <c r="I1912" i="1" a="1"/>
  <c r="I1912" i="1" s="1"/>
  <c r="I1921" i="1" a="1"/>
  <c r="I1921" i="1" s="1"/>
  <c r="I1922" i="1" a="1"/>
  <c r="I1922" i="1" s="1"/>
  <c r="I1932" i="1" a="1"/>
  <c r="I1932" i="1" s="1"/>
  <c r="I1942" i="1" a="1"/>
  <c r="I1942" i="1" s="1"/>
  <c r="I1577" i="1" a="1"/>
  <c r="I1577" i="1" s="1"/>
  <c r="I1607" i="1" a="1"/>
  <c r="I1607" i="1" s="1"/>
  <c r="I1694" i="1" a="1"/>
  <c r="I1694" i="1" s="1"/>
  <c r="I1707" i="1" a="1"/>
  <c r="I1707" i="1" s="1"/>
  <c r="I1709" i="1" a="1"/>
  <c r="I1709" i="1" s="1"/>
  <c r="I1711" i="1" a="1"/>
  <c r="I1711" i="1" s="1"/>
  <c r="I1713" i="1" a="1"/>
  <c r="I1713" i="1" s="1"/>
  <c r="I1714" i="1" a="1"/>
  <c r="I1714" i="1" s="1"/>
  <c r="I1726" i="1" a="1"/>
  <c r="I1726" i="1" s="1"/>
  <c r="I1728" i="1" a="1"/>
  <c r="I1728" i="1" s="1"/>
  <c r="B1728" i="14" s="1"/>
  <c r="I1730" i="1" a="1"/>
  <c r="I1730" i="1" s="1"/>
  <c r="I1737" i="1" a="1"/>
  <c r="I1737" i="1" s="1"/>
  <c r="I1738" i="1" a="1"/>
  <c r="I1738" i="1" s="1"/>
  <c r="I1757" i="1" a="1"/>
  <c r="I1757" i="1" s="1"/>
  <c r="I1758" i="1" a="1"/>
  <c r="I1758" i="1" s="1"/>
  <c r="I1773" i="1" a="1"/>
  <c r="I1773" i="1" s="1"/>
  <c r="I1774" i="1" a="1"/>
  <c r="I1774" i="1" s="1"/>
  <c r="I1792" i="1" a="1"/>
  <c r="I1792" i="1" s="1"/>
  <c r="B1792" i="14" s="1"/>
  <c r="I1797" i="1" a="1"/>
  <c r="I1797" i="1" s="1"/>
  <c r="I1802" i="1" a="1"/>
  <c r="I1802" i="1" s="1"/>
  <c r="I1807" i="1" a="1"/>
  <c r="I1807" i="1" s="1"/>
  <c r="I1815" i="1" a="1"/>
  <c r="I1815" i="1" s="1"/>
  <c r="I1816" i="1" a="1"/>
  <c r="I1816" i="1" s="1"/>
  <c r="I1817" i="1" a="1"/>
  <c r="I1817" i="1" s="1"/>
  <c r="I1822" i="1" a="1"/>
  <c r="I1822" i="1" s="1"/>
  <c r="I1824" i="1" a="1"/>
  <c r="I1824" i="1" s="1"/>
  <c r="B1824" i="14" s="1"/>
  <c r="I1826" i="1" a="1"/>
  <c r="I1826" i="1" s="1"/>
  <c r="I1837" i="1" a="1"/>
  <c r="I1837" i="1" s="1"/>
  <c r="I1843" i="1" a="1"/>
  <c r="I1843" i="1" s="1"/>
  <c r="I1859" i="1" a="1"/>
  <c r="I1859" i="1" s="1"/>
  <c r="I1869" i="1" a="1"/>
  <c r="I1869" i="1" s="1"/>
  <c r="I1875" i="1" a="1"/>
  <c r="I1875" i="1" s="1"/>
  <c r="I1883" i="1" a="1"/>
  <c r="I1883" i="1" s="1"/>
  <c r="I1897" i="1" a="1"/>
  <c r="I1897" i="1" s="1"/>
  <c r="C1897" i="14" s="1"/>
  <c r="I1898" i="1" a="1"/>
  <c r="I1898" i="1" s="1"/>
  <c r="I1913" i="1" a="1"/>
  <c r="I1913" i="1" s="1"/>
  <c r="I1933" i="1" a="1"/>
  <c r="I1933" i="1" s="1"/>
  <c r="I1934" i="1" a="1"/>
  <c r="I1934" i="1" s="1"/>
  <c r="I1935" i="1" a="1"/>
  <c r="I1935" i="1" s="1"/>
  <c r="I1936" i="1" a="1"/>
  <c r="I1936" i="1" s="1"/>
  <c r="I1447" i="1" a="1"/>
  <c r="I1447" i="1" s="1"/>
  <c r="I1593" i="1" a="1"/>
  <c r="I1593" i="1" s="1"/>
  <c r="C1593" i="14" s="1"/>
  <c r="I1623" i="1" a="1"/>
  <c r="I1623" i="1" s="1"/>
  <c r="I1658" i="1" a="1"/>
  <c r="I1658" i="1" s="1"/>
  <c r="I1693" i="1" a="1"/>
  <c r="I1693" i="1" s="1"/>
  <c r="I1701" i="1" a="1"/>
  <c r="I1701" i="1" s="1"/>
  <c r="I1702" i="1" a="1"/>
  <c r="I1702" i="1" s="1"/>
  <c r="I1715" i="1" a="1"/>
  <c r="I1715" i="1" s="1"/>
  <c r="I1716" i="1" a="1"/>
  <c r="I1716" i="1" s="1"/>
  <c r="I1759" i="1" a="1"/>
  <c r="I1759" i="1" s="1"/>
  <c r="I1760" i="1" a="1"/>
  <c r="I1760" i="1" s="1"/>
  <c r="I1775" i="1" a="1"/>
  <c r="I1775" i="1" s="1"/>
  <c r="I1776" i="1" a="1"/>
  <c r="I1776" i="1" s="1"/>
  <c r="I1810" i="1" a="1"/>
  <c r="I1810" i="1" s="1"/>
  <c r="I1814" i="1" a="1"/>
  <c r="I1814" i="1" s="1"/>
  <c r="I1818" i="1" a="1"/>
  <c r="I1818" i="1" s="1"/>
  <c r="I1821" i="1" a="1"/>
  <c r="I1821" i="1" s="1"/>
  <c r="I1827" i="1" a="1"/>
  <c r="I1827" i="1" s="1"/>
  <c r="I1829" i="1" a="1"/>
  <c r="I1829" i="1" s="1"/>
  <c r="I1830" i="1" a="1"/>
  <c r="I1830" i="1" s="1"/>
  <c r="I1831" i="1" a="1"/>
  <c r="I1831" i="1" s="1"/>
  <c r="I1833" i="1" a="1"/>
  <c r="I1833" i="1" s="1"/>
  <c r="I1838" i="1" a="1"/>
  <c r="I1838" i="1" s="1"/>
  <c r="I1844" i="1" a="1"/>
  <c r="I1844" i="1" s="1"/>
  <c r="I1860" i="1" a="1"/>
  <c r="I1860" i="1" s="1"/>
  <c r="I1870" i="1" a="1"/>
  <c r="I1870" i="1" s="1"/>
  <c r="I1884" i="1" a="1"/>
  <c r="I1884" i="1" s="1"/>
  <c r="I1899" i="1" a="1"/>
  <c r="I1899" i="1" s="1"/>
  <c r="I1914" i="1" a="1"/>
  <c r="I1914" i="1" s="1"/>
  <c r="I1923" i="1" a="1"/>
  <c r="I1923" i="1" s="1"/>
  <c r="I1937" i="1" a="1"/>
  <c r="I1937" i="1" s="1"/>
  <c r="I1938" i="1" a="1"/>
  <c r="I1938" i="1" s="1"/>
  <c r="I1463" i="1" a="1"/>
  <c r="I1463" i="1" s="1"/>
  <c r="I1609" i="1" a="1"/>
  <c r="I1609" i="1" s="1"/>
  <c r="I1639" i="1" a="1"/>
  <c r="I1639" i="1" s="1"/>
  <c r="I1680" i="1" a="1"/>
  <c r="I1680" i="1" s="1"/>
  <c r="I1703" i="1" a="1"/>
  <c r="I1703" i="1" s="1"/>
  <c r="I1704" i="1" a="1"/>
  <c r="I1704" i="1" s="1"/>
  <c r="I1717" i="1" a="1"/>
  <c r="I1717" i="1" s="1"/>
  <c r="I1718" i="1" a="1"/>
  <c r="I1718" i="1" s="1"/>
  <c r="I1733" i="1" a="1"/>
  <c r="I1733" i="1" s="1"/>
  <c r="I1746" i="1" a="1"/>
  <c r="I1746" i="1" s="1"/>
  <c r="C1746" i="14" s="1"/>
  <c r="I1747" i="1" a="1"/>
  <c r="I1747" i="1" s="1"/>
  <c r="I1761" i="1" a="1"/>
  <c r="I1761" i="1" s="1"/>
  <c r="I1762" i="1" a="1"/>
  <c r="I1762" i="1" s="1"/>
  <c r="I1777" i="1" a="1"/>
  <c r="I1777" i="1" s="1"/>
  <c r="I1778" i="1" a="1"/>
  <c r="I1778" i="1" s="1"/>
  <c r="I1788" i="1" a="1"/>
  <c r="I1788" i="1" s="1"/>
  <c r="I1789" i="1" a="1"/>
  <c r="I1789" i="1" s="1"/>
  <c r="I1790" i="1" a="1"/>
  <c r="I1790" i="1" s="1"/>
  <c r="I1791" i="1" a="1"/>
  <c r="I1791" i="1" s="1"/>
  <c r="I1801" i="1" a="1"/>
  <c r="I1801" i="1" s="1"/>
  <c r="I1806" i="1" a="1"/>
  <c r="I1806" i="1" s="1"/>
  <c r="I1809" i="1" a="1"/>
  <c r="I1809" i="1" s="1"/>
  <c r="I1813" i="1" a="1"/>
  <c r="I1813" i="1" s="1"/>
  <c r="I1819" i="1" a="1"/>
  <c r="I1819" i="1" s="1"/>
  <c r="I1820" i="1" a="1"/>
  <c r="I1820" i="1" s="1"/>
  <c r="I1828" i="1" a="1"/>
  <c r="I1828" i="1" s="1"/>
  <c r="C1828" i="14" s="1"/>
  <c r="I1832" i="1" a="1"/>
  <c r="I1832" i="1" s="1"/>
  <c r="I1834" i="1" a="1"/>
  <c r="I1834" i="1" s="1"/>
  <c r="I1845" i="1" a="1"/>
  <c r="I1845" i="1" s="1"/>
  <c r="I1846" i="1" a="1"/>
  <c r="I1846" i="1" s="1"/>
  <c r="I1847" i="1" a="1"/>
  <c r="I1847" i="1" s="1"/>
  <c r="I1848" i="1" a="1"/>
  <c r="I1848" i="1" s="1"/>
  <c r="I1861" i="1" a="1"/>
  <c r="I1861" i="1" s="1"/>
  <c r="I1862" i="1" a="1"/>
  <c r="I1862" i="1" s="1"/>
  <c r="B1862" i="14" s="1"/>
  <c r="I1863" i="1" a="1"/>
  <c r="I1863" i="1" s="1"/>
  <c r="I1864" i="1" a="1"/>
  <c r="I1864" i="1" s="1"/>
  <c r="I1876" i="1" a="1"/>
  <c r="I1876" i="1" s="1"/>
  <c r="I1900" i="1" a="1"/>
  <c r="I1900" i="1" s="1"/>
  <c r="I1479" i="1" a="1"/>
  <c r="I1479" i="1" s="1"/>
  <c r="I1570" i="1" a="1"/>
  <c r="I1570" i="1" s="1"/>
  <c r="I1606" i="1" a="1"/>
  <c r="I1606" i="1" s="1"/>
  <c r="I1625" i="1" a="1"/>
  <c r="I1625" i="1" s="1"/>
  <c r="I1681" i="1" a="1"/>
  <c r="I1681" i="1" s="1"/>
  <c r="I1697" i="1" a="1"/>
  <c r="I1697" i="1" s="1"/>
  <c r="I1699" i="1" a="1"/>
  <c r="I1699" i="1" s="1"/>
  <c r="I1705" i="1" a="1"/>
  <c r="I1705" i="1" s="1"/>
  <c r="I1706" i="1" a="1"/>
  <c r="I1706" i="1" s="1"/>
  <c r="I1719" i="1" a="1"/>
  <c r="I1719" i="1" s="1"/>
  <c r="I1720" i="1" a="1"/>
  <c r="I1720" i="1" s="1"/>
  <c r="I1732" i="1" a="1"/>
  <c r="I1732" i="1" s="1"/>
  <c r="I1736" i="1" a="1"/>
  <c r="I1736" i="1" s="1"/>
  <c r="I1748" i="1" a="1"/>
  <c r="I1748" i="1" s="1"/>
  <c r="I1763" i="1" a="1"/>
  <c r="I1763" i="1" s="1"/>
  <c r="I1764" i="1" a="1"/>
  <c r="I1764" i="1" s="1"/>
  <c r="I1779" i="1" a="1"/>
  <c r="I1779" i="1" s="1"/>
  <c r="I1780" i="1" a="1"/>
  <c r="I1780" i="1" s="1"/>
  <c r="I1786" i="1" a="1"/>
  <c r="I1786" i="1" s="1"/>
  <c r="I1787" i="1" a="1"/>
  <c r="I1787" i="1" s="1"/>
  <c r="I1796" i="1" a="1"/>
  <c r="I1796" i="1" s="1"/>
  <c r="I1812" i="1" a="1"/>
  <c r="I1812" i="1" s="1"/>
  <c r="I1839" i="1" a="1"/>
  <c r="I1839" i="1" s="1"/>
  <c r="I1849" i="1" a="1"/>
  <c r="I1849" i="1" s="1"/>
  <c r="I1850" i="1" a="1"/>
  <c r="I1850" i="1" s="1"/>
  <c r="I1865" i="1" a="1"/>
  <c r="I1865" i="1" s="1"/>
  <c r="I1866" i="1" a="1"/>
  <c r="I1866" i="1" s="1"/>
  <c r="I1871" i="1" a="1"/>
  <c r="I1871" i="1" s="1"/>
  <c r="I1885" i="1" a="1"/>
  <c r="I1885" i="1" s="1"/>
  <c r="I1886" i="1" a="1"/>
  <c r="I1886" i="1" s="1"/>
  <c r="I1887" i="1" a="1"/>
  <c r="I1887" i="1" s="1"/>
  <c r="I1888" i="1" a="1"/>
  <c r="I1888" i="1" s="1"/>
  <c r="I1901" i="1" a="1"/>
  <c r="I1901" i="1" s="1"/>
  <c r="I1902" i="1" a="1"/>
  <c r="I1902" i="1" s="1"/>
  <c r="I1903" i="1" a="1"/>
  <c r="I1903" i="1" s="1"/>
  <c r="I1904" i="1" a="1"/>
  <c r="I1904" i="1" s="1"/>
  <c r="I1915" i="1" a="1"/>
  <c r="I1915" i="1" s="1"/>
  <c r="I1924" i="1" a="1"/>
  <c r="I1924" i="1" s="1"/>
  <c r="I1495" i="1" a="1"/>
  <c r="I1495" i="1" s="1"/>
  <c r="I1622" i="1" a="1"/>
  <c r="I1622" i="1" s="1"/>
  <c r="I1641" i="1" a="1"/>
  <c r="I1641" i="1" s="1"/>
  <c r="I1668" i="1" a="1"/>
  <c r="I1668" i="1" s="1"/>
  <c r="I1708" i="1" a="1"/>
  <c r="I1708" i="1" s="1"/>
  <c r="I1710" i="1" a="1"/>
  <c r="I1710" i="1" s="1"/>
  <c r="C1710" i="14" s="1"/>
  <c r="I1721" i="1" a="1"/>
  <c r="I1721" i="1" s="1"/>
  <c r="I1722" i="1" a="1"/>
  <c r="I1722" i="1" s="1"/>
  <c r="I1725" i="1" a="1"/>
  <c r="I1725" i="1" s="1"/>
  <c r="I1727" i="1" a="1"/>
  <c r="I1727" i="1" s="1"/>
  <c r="I1729" i="1" a="1"/>
  <c r="I1729" i="1" s="1"/>
  <c r="I1743" i="1" a="1"/>
  <c r="I1743" i="1" s="1"/>
  <c r="I1744" i="1" a="1"/>
  <c r="I1744" i="1" s="1"/>
  <c r="I1745" i="1" a="1"/>
  <c r="I1745" i="1" s="1"/>
  <c r="B1745" i="14" s="1"/>
  <c r="I1749" i="1" a="1"/>
  <c r="I1749" i="1" s="1"/>
  <c r="I1750" i="1" a="1"/>
  <c r="I1750" i="1" s="1"/>
  <c r="I1751" i="1" a="1"/>
  <c r="I1751" i="1" s="1"/>
  <c r="I1765" i="1" a="1"/>
  <c r="I1765" i="1" s="1"/>
  <c r="I1766" i="1" a="1"/>
  <c r="I1766" i="1" s="1"/>
  <c r="I1781" i="1" a="1"/>
  <c r="I1781" i="1" s="1"/>
  <c r="I1782" i="1" a="1"/>
  <c r="I1782" i="1" s="1"/>
  <c r="I1785" i="1" a="1"/>
  <c r="I1785" i="1" s="1"/>
  <c r="C1785" i="14" s="1"/>
  <c r="I1805" i="1" a="1"/>
  <c r="I1805" i="1" s="1"/>
  <c r="I1835" i="1" a="1"/>
  <c r="I1835" i="1" s="1"/>
  <c r="I1840" i="1" a="1"/>
  <c r="I1840" i="1" s="1"/>
  <c r="I1851" i="1" a="1"/>
  <c r="I1851" i="1" s="1"/>
  <c r="I1867" i="1" a="1"/>
  <c r="I1867" i="1" s="1"/>
  <c r="I1872" i="1" a="1"/>
  <c r="I1872" i="1" s="1"/>
  <c r="I1877" i="1" a="1"/>
  <c r="I1877" i="1" s="1"/>
  <c r="I1889" i="1" a="1"/>
  <c r="I1889" i="1" s="1"/>
  <c r="I1890" i="1" a="1"/>
  <c r="I1890" i="1" s="1"/>
  <c r="I1905" i="1" a="1"/>
  <c r="I1905" i="1" s="1"/>
  <c r="I1906" i="1" a="1"/>
  <c r="I1906" i="1" s="1"/>
  <c r="I1925" i="1" a="1"/>
  <c r="I1925" i="1" s="1"/>
  <c r="I1926" i="1" a="1"/>
  <c r="I1926" i="1" s="1"/>
  <c r="I1927" i="1" a="1"/>
  <c r="I1927" i="1" s="1"/>
  <c r="I1928" i="1" a="1"/>
  <c r="I1928" i="1" s="1"/>
  <c r="I1940" i="1" a="1"/>
  <c r="I1940" i="1" s="1"/>
  <c r="C1940" i="14" s="1"/>
  <c r="I1594" i="1" a="1"/>
  <c r="I1594" i="1" s="1"/>
  <c r="I1624" i="1" a="1"/>
  <c r="I1624" i="1" s="1"/>
  <c r="I1682" i="1" a="1"/>
  <c r="I1682" i="1" s="1"/>
  <c r="I1731" i="1" a="1"/>
  <c r="I1731" i="1" s="1"/>
  <c r="I1740" i="1" a="1"/>
  <c r="I1740" i="1" s="1"/>
  <c r="I1754" i="1" a="1"/>
  <c r="I1754" i="1" s="1"/>
  <c r="I1755" i="1" a="1"/>
  <c r="I1755" i="1" s="1"/>
  <c r="I1769" i="1" a="1"/>
  <c r="I1769" i="1" s="1"/>
  <c r="C1769" i="14" s="1"/>
  <c r="I1770" i="1" a="1"/>
  <c r="I1770" i="1" s="1"/>
  <c r="I1799" i="1" a="1"/>
  <c r="I1799" i="1" s="1"/>
  <c r="I1804" i="1" a="1"/>
  <c r="I1804" i="1" s="1"/>
  <c r="I1811" i="1" a="1"/>
  <c r="I1811" i="1" s="1"/>
  <c r="I1836" i="1" a="1"/>
  <c r="I1836" i="1" s="1"/>
  <c r="I1841" i="1" a="1"/>
  <c r="I1841" i="1" s="1"/>
  <c r="I1842" i="1" a="1"/>
  <c r="I1842" i="1" s="1"/>
  <c r="I1853" i="1" a="1"/>
  <c r="I1853" i="1" s="1"/>
  <c r="C1853" i="14" s="1"/>
  <c r="I1854" i="1" a="1"/>
  <c r="I1854" i="1" s="1"/>
  <c r="I1855" i="1" a="1"/>
  <c r="I1855" i="1" s="1"/>
  <c r="I1856" i="1" a="1"/>
  <c r="I1856" i="1" s="1"/>
  <c r="I1868" i="1" a="1"/>
  <c r="I1868" i="1" s="1"/>
  <c r="I1874" i="1" a="1"/>
  <c r="I1874" i="1" s="1"/>
  <c r="I1879" i="1" a="1"/>
  <c r="I1879" i="1" s="1"/>
  <c r="I1880" i="1" a="1"/>
  <c r="I1880" i="1" s="1"/>
  <c r="I1892" i="1" a="1"/>
  <c r="I1892" i="1" s="1"/>
  <c r="I1908" i="1" a="1"/>
  <c r="I1908" i="1" s="1"/>
  <c r="I1917" i="1" a="1"/>
  <c r="I1917" i="1" s="1"/>
  <c r="I1918" i="1" a="1"/>
  <c r="I1918" i="1" s="1"/>
  <c r="I1919" i="1" a="1"/>
  <c r="I1919" i="1" s="1"/>
  <c r="I1920" i="1" a="1"/>
  <c r="I1920" i="1" s="1"/>
  <c r="I1931" i="1" a="1"/>
  <c r="I1931" i="1" s="1"/>
  <c r="I1941" i="1" a="1"/>
  <c r="I1941" i="1" s="1"/>
  <c r="I1669" i="1" a="1"/>
  <c r="I1669" i="1" s="1"/>
  <c r="I1794" i="1" a="1"/>
  <c r="I1794" i="1" s="1"/>
  <c r="I1852" i="1" a="1"/>
  <c r="I1852" i="1" s="1"/>
  <c r="I1907" i="1" a="1"/>
  <c r="I1907" i="1" s="1"/>
  <c r="I1930" i="1" a="1"/>
  <c r="I1930" i="1" s="1"/>
  <c r="I1947" i="1" a="1"/>
  <c r="I1947" i="1" s="1"/>
  <c r="I1966" i="1" a="1"/>
  <c r="I1966" i="1" s="1"/>
  <c r="I1983" i="1" a="1"/>
  <c r="I1983" i="1" s="1"/>
  <c r="I1994" i="1" a="1"/>
  <c r="I1994" i="1" s="1"/>
  <c r="I1995" i="1" a="1"/>
  <c r="I1995" i="1" s="1"/>
  <c r="I1996" i="1" a="1"/>
  <c r="I1996" i="1" s="1"/>
  <c r="I1997" i="1" a="1"/>
  <c r="I1997" i="1" s="1"/>
  <c r="I2009" i="1" a="1"/>
  <c r="I2009" i="1" s="1"/>
  <c r="I2010" i="1" a="1"/>
  <c r="I2010" i="1" s="1"/>
  <c r="I2018" i="1" a="1"/>
  <c r="I2018" i="1" s="1"/>
  <c r="I2028" i="1" a="1"/>
  <c r="I2028" i="1" s="1"/>
  <c r="I1578" i="1" a="1"/>
  <c r="I1578" i="1" s="1"/>
  <c r="I1723" i="1" a="1"/>
  <c r="I1723" i="1" s="1"/>
  <c r="I1735" i="1" a="1"/>
  <c r="I1735" i="1" s="1"/>
  <c r="I1767" i="1" a="1"/>
  <c r="I1767" i="1" s="1"/>
  <c r="I1948" i="1" a="1"/>
  <c r="I1948" i="1" s="1"/>
  <c r="I1959" i="1" a="1"/>
  <c r="I1959" i="1" s="1"/>
  <c r="I1960" i="1" a="1"/>
  <c r="I1960" i="1" s="1"/>
  <c r="I1967" i="1" a="1"/>
  <c r="I1967" i="1" s="1"/>
  <c r="I1968" i="1" a="1"/>
  <c r="I1968" i="1" s="1"/>
  <c r="I1970" i="1" a="1"/>
  <c r="I1970" i="1" s="1"/>
  <c r="I1976" i="1" a="1"/>
  <c r="I1976" i="1" s="1"/>
  <c r="I1977" i="1" a="1"/>
  <c r="I1977" i="1" s="1"/>
  <c r="I1978" i="1" a="1"/>
  <c r="I1978" i="1" s="1"/>
  <c r="I1979" i="1" a="1"/>
  <c r="I1979" i="1" s="1"/>
  <c r="I1982" i="1" a="1"/>
  <c r="I1982" i="1" s="1"/>
  <c r="I1993" i="1" a="1"/>
  <c r="I1993" i="1" s="1"/>
  <c r="I2011" i="1" a="1"/>
  <c r="I2011" i="1" s="1"/>
  <c r="C2011" i="14" s="1"/>
  <c r="I2029" i="1" a="1"/>
  <c r="I2029" i="1" s="1"/>
  <c r="I2030" i="1" a="1"/>
  <c r="I2030" i="1" s="1"/>
  <c r="I2031" i="1" a="1"/>
  <c r="I2031" i="1" s="1"/>
  <c r="I1753" i="1" a="1"/>
  <c r="I1753" i="1" s="1"/>
  <c r="I1783" i="1" a="1"/>
  <c r="I1783" i="1" s="1"/>
  <c r="I1916" i="1" a="1"/>
  <c r="I1916" i="1" s="1"/>
  <c r="I1954" i="1" a="1"/>
  <c r="I1954" i="1" s="1"/>
  <c r="I1961" i="1" a="1"/>
  <c r="I1961" i="1" s="1"/>
  <c r="I1969" i="1" a="1"/>
  <c r="I1969" i="1" s="1"/>
  <c r="I1971" i="1" a="1"/>
  <c r="I1971" i="1" s="1"/>
  <c r="I1972" i="1" a="1"/>
  <c r="I1972" i="1" s="1"/>
  <c r="I1974" i="1" a="1"/>
  <c r="I1974" i="1" s="1"/>
  <c r="I1975" i="1" a="1"/>
  <c r="I1975" i="1" s="1"/>
  <c r="I1980" i="1" a="1"/>
  <c r="I1980" i="1" s="1"/>
  <c r="I1981" i="1" a="1"/>
  <c r="I1981" i="1" s="1"/>
  <c r="I1992" i="1" a="1"/>
  <c r="I1992" i="1" s="1"/>
  <c r="I2019" i="1" a="1"/>
  <c r="I2019" i="1" s="1"/>
  <c r="I2032" i="1" a="1"/>
  <c r="I2032" i="1" s="1"/>
  <c r="I1742" i="1" a="1"/>
  <c r="I1742" i="1" s="1"/>
  <c r="I1808" i="1" a="1"/>
  <c r="I1808" i="1" s="1"/>
  <c r="I1873" i="1" a="1"/>
  <c r="I1873" i="1" s="1"/>
  <c r="I1939" i="1" a="1"/>
  <c r="I1939" i="1" s="1"/>
  <c r="I1949" i="1" a="1"/>
  <c r="I1949" i="1" s="1"/>
  <c r="I1950" i="1" a="1"/>
  <c r="I1950" i="1" s="1"/>
  <c r="C1950" i="14" s="1"/>
  <c r="I1953" i="1" a="1"/>
  <c r="I1953" i="1" s="1"/>
  <c r="I1962" i="1" a="1"/>
  <c r="I1962" i="1" s="1"/>
  <c r="I1973" i="1" a="1"/>
  <c r="I1973" i="1" s="1"/>
  <c r="I1991" i="1" a="1"/>
  <c r="I1991" i="1" s="1"/>
  <c r="I2002" i="1" a="1"/>
  <c r="I2002" i="1" s="1"/>
  <c r="I2012" i="1" a="1"/>
  <c r="I2012" i="1" s="1"/>
  <c r="I2020" i="1" a="1"/>
  <c r="I2020" i="1" s="1"/>
  <c r="I2033" i="1" a="1"/>
  <c r="I2033" i="1" s="1"/>
  <c r="B2033" i="14" s="1"/>
  <c r="I2034" i="1" a="1"/>
  <c r="I2034" i="1" s="1"/>
  <c r="I2035" i="1" a="1"/>
  <c r="I2035" i="1" s="1"/>
  <c r="I1608" i="1" a="1"/>
  <c r="I1608" i="1" s="1"/>
  <c r="I1698" i="1" a="1"/>
  <c r="I1698" i="1" s="1"/>
  <c r="I1952" i="1" a="1"/>
  <c r="I1952" i="1" s="1"/>
  <c r="I1955" i="1" a="1"/>
  <c r="I1955" i="1" s="1"/>
  <c r="I1963" i="1" a="1"/>
  <c r="I1963" i="1" s="1"/>
  <c r="I1752" i="1" a="1"/>
  <c r="I1752" i="1" s="1"/>
  <c r="B1752" i="14" s="1"/>
  <c r="I1795" i="1" a="1"/>
  <c r="I1795" i="1" s="1"/>
  <c r="I1800" i="1" a="1"/>
  <c r="I1800" i="1" s="1"/>
  <c r="I1878" i="1" a="1"/>
  <c r="I1878" i="1" s="1"/>
  <c r="I1943" i="1" a="1"/>
  <c r="I1943" i="1" s="1"/>
  <c r="I1944" i="1" a="1"/>
  <c r="I1944" i="1" s="1"/>
  <c r="I1951" i="1" a="1"/>
  <c r="I1951" i="1" s="1"/>
  <c r="I1956" i="1" a="1"/>
  <c r="I1956" i="1" s="1"/>
  <c r="I1986" i="1" a="1"/>
  <c r="I1986" i="1" s="1"/>
  <c r="B1986" i="14" s="1"/>
  <c r="I1987" i="1" a="1"/>
  <c r="I1987" i="1" s="1"/>
  <c r="I1988" i="1" a="1"/>
  <c r="I1988" i="1" s="1"/>
  <c r="I1989" i="1" a="1"/>
  <c r="I1989" i="1" s="1"/>
  <c r="I2000" i="1" a="1"/>
  <c r="I2000" i="1" s="1"/>
  <c r="I2022" i="1" a="1"/>
  <c r="I2022" i="1" s="1"/>
  <c r="I2037" i="1" a="1"/>
  <c r="I2037" i="1" s="1"/>
  <c r="I2038" i="1" a="1"/>
  <c r="I2038" i="1" s="1"/>
  <c r="I2039" i="1" a="1"/>
  <c r="I2039" i="1" s="1"/>
  <c r="B2039" i="14" s="1"/>
  <c r="I1724" i="1" a="1"/>
  <c r="I1724" i="1" s="1"/>
  <c r="I1768" i="1" a="1"/>
  <c r="I1768" i="1" s="1"/>
  <c r="I1929" i="1" a="1"/>
  <c r="I1929" i="1" s="1"/>
  <c r="I1945" i="1" a="1"/>
  <c r="I1945" i="1" s="1"/>
  <c r="I1946" i="1" a="1"/>
  <c r="I1946" i="1" s="1"/>
  <c r="I1964" i="1" a="1"/>
  <c r="I1964" i="1" s="1"/>
  <c r="I1985" i="1" a="1"/>
  <c r="I1985" i="1" s="1"/>
  <c r="I1999" i="1" a="1"/>
  <c r="I1999" i="1" s="1"/>
  <c r="B1999" i="14" s="1"/>
  <c r="I2004" i="1" a="1"/>
  <c r="I2004" i="1" s="1"/>
  <c r="I2015" i="1" a="1"/>
  <c r="I2015" i="1" s="1"/>
  <c r="I2023" i="1" a="1"/>
  <c r="I2023" i="1" s="1"/>
  <c r="I2024" i="1" a="1"/>
  <c r="I2024" i="1" s="1"/>
  <c r="AH2" i="1" a="1"/>
  <c r="AH2" i="1" s="1"/>
  <c r="AB2" i="1" a="1"/>
  <c r="AB2" i="1" s="1"/>
  <c r="O2" i="1" a="1"/>
  <c r="O2" i="1" s="1"/>
  <c r="H2" i="1" a="1"/>
  <c r="H2" i="1" s="1"/>
  <c r="AK2043" i="1" a="1"/>
  <c r="AK2043" i="1" s="1"/>
  <c r="AD2043" i="1" a="1"/>
  <c r="AD2043" i="1" s="1"/>
  <c r="W2043" i="1" a="1"/>
  <c r="W2043" i="1" s="1"/>
  <c r="I2043" i="1" a="1"/>
  <c r="I2043" i="1" s="1"/>
  <c r="AE2042" i="1" a="1"/>
  <c r="AE2042" i="1" s="1"/>
  <c r="W2042" i="1" a="1"/>
  <c r="W2042" i="1" s="1"/>
  <c r="P2042" i="1" a="1"/>
  <c r="P2042" i="1" s="1"/>
  <c r="I2042" i="1" a="1"/>
  <c r="I2042" i="1" s="1"/>
  <c r="B2042" i="1" a="1"/>
  <c r="B2042" i="1" s="1"/>
  <c r="AE2041" i="1" a="1"/>
  <c r="AE2041" i="1" s="1"/>
  <c r="Q2041" i="1" a="1"/>
  <c r="Q2041" i="1" s="1"/>
  <c r="I2041" i="1" a="1"/>
  <c r="I2041" i="1" s="1"/>
  <c r="C2041" i="1" a="1"/>
  <c r="C2041" i="1" s="1"/>
  <c r="AE2040" i="1" a="1"/>
  <c r="AE2040" i="1" s="1"/>
  <c r="X2040" i="1" a="1"/>
  <c r="X2040" i="1" s="1"/>
  <c r="Q2040" i="1" a="1"/>
  <c r="Q2040" i="1" s="1"/>
  <c r="Y2039" i="1" a="1"/>
  <c r="Y2039" i="1" s="1"/>
  <c r="G2039" i="1" a="1"/>
  <c r="G2039" i="1" s="1"/>
  <c r="V2038" i="1" a="1"/>
  <c r="V2038" i="1" s="1"/>
  <c r="P2037" i="1" a="1"/>
  <c r="P2037" i="1" s="1"/>
  <c r="AE2035" i="1" a="1"/>
  <c r="AE2035" i="1" s="1"/>
  <c r="B2035" i="1" a="1"/>
  <c r="B2035" i="1" s="1"/>
  <c r="J2034" i="1" a="1"/>
  <c r="J2034" i="1" s="1"/>
  <c r="R2033" i="1" a="1"/>
  <c r="R2033" i="1" s="1"/>
  <c r="Y2032" i="1" a="1"/>
  <c r="Y2032" i="1" s="1"/>
  <c r="AF2031" i="1" a="1"/>
  <c r="AF2031" i="1" s="1"/>
  <c r="D2031" i="1" a="1"/>
  <c r="D2031" i="1" s="1"/>
  <c r="L2030" i="1" a="1"/>
  <c r="L2030" i="1" s="1"/>
  <c r="AA2028" i="1" a="1"/>
  <c r="AA2028" i="1" s="1"/>
  <c r="AH2027" i="1" a="1"/>
  <c r="AH2027" i="1" s="1"/>
  <c r="U2025" i="1" a="1"/>
  <c r="U2025" i="1" s="1"/>
  <c r="AB2024" i="1" a="1"/>
  <c r="AB2024" i="1" s="1"/>
  <c r="AI2023" i="1" a="1"/>
  <c r="AI2023" i="1" s="1"/>
  <c r="G2023" i="1" a="1"/>
  <c r="G2023" i="1" s="1"/>
  <c r="O2022" i="1" a="1"/>
  <c r="O2022" i="1" s="1"/>
  <c r="AF2020" i="1" a="1"/>
  <c r="AF2020" i="1" s="1"/>
  <c r="K2019" i="1" a="1"/>
  <c r="K2019" i="1" s="1"/>
  <c r="S2018" i="1" a="1"/>
  <c r="S2018" i="1" s="1"/>
  <c r="AA2017" i="1" a="1"/>
  <c r="AA2017" i="1" s="1"/>
  <c r="AI2016" i="1" a="1"/>
  <c r="AI2016" i="1" s="1"/>
  <c r="O2015" i="1" a="1"/>
  <c r="O2015" i="1" s="1"/>
  <c r="W2014" i="1" a="1"/>
  <c r="W2014" i="1" s="1"/>
  <c r="C2013" i="1" a="1"/>
  <c r="C2013" i="1" s="1"/>
  <c r="J2012" i="1" a="1"/>
  <c r="J2012" i="1" s="1"/>
  <c r="R2011" i="1" a="1"/>
  <c r="R2011" i="1" s="1"/>
  <c r="Z2010" i="1" a="1"/>
  <c r="Z2010" i="1" s="1"/>
  <c r="AH2009" i="1" a="1"/>
  <c r="AH2009" i="1" s="1"/>
  <c r="M2008" i="1" a="1"/>
  <c r="M2008" i="1" s="1"/>
  <c r="U2007" i="1" a="1"/>
  <c r="U2007" i="1" s="1"/>
  <c r="AB2006" i="1" a="1"/>
  <c r="AB2006" i="1" s="1"/>
  <c r="G2005" i="1" a="1"/>
  <c r="G2005" i="1" s="1"/>
  <c r="W2003" i="1" a="1"/>
  <c r="W2003" i="1" s="1"/>
  <c r="AD2002" i="1" a="1"/>
  <c r="AD2002" i="1" s="1"/>
  <c r="B2002" i="1" a="1"/>
  <c r="B2002" i="1" s="1"/>
  <c r="I2001" i="1" a="1"/>
  <c r="I2001" i="1" s="1"/>
  <c r="P2000" i="1" a="1"/>
  <c r="P2000" i="1" s="1"/>
  <c r="W1999" i="1" a="1"/>
  <c r="W1999" i="1" s="1"/>
  <c r="AC1998" i="1" a="1"/>
  <c r="AC1998" i="1" s="1"/>
  <c r="L1996" i="1" a="1"/>
  <c r="L1996" i="1" s="1"/>
  <c r="S1995" i="1" a="1"/>
  <c r="S1995" i="1" s="1"/>
  <c r="Z1994" i="1" a="1"/>
  <c r="Z1994" i="1" s="1"/>
  <c r="AG1993" i="1" a="1"/>
  <c r="AG1993" i="1" s="1"/>
  <c r="D1993" i="1" a="1"/>
  <c r="D1993" i="1" s="1"/>
  <c r="K1992" i="1" a="1"/>
  <c r="K1992" i="1" s="1"/>
  <c r="R1991" i="1" a="1"/>
  <c r="R1991" i="1" s="1"/>
  <c r="Y1990" i="1" a="1"/>
  <c r="Y1990" i="1" s="1"/>
  <c r="B1989" i="1" a="1"/>
  <c r="B1989" i="1" s="1"/>
  <c r="H1988" i="1" a="1"/>
  <c r="H1988" i="1" s="1"/>
  <c r="O1987" i="1" a="1"/>
  <c r="O1987" i="1" s="1"/>
  <c r="U1986" i="1" a="1"/>
  <c r="U1986" i="1" s="1"/>
  <c r="AB1985" i="1" a="1"/>
  <c r="AB1985" i="1" s="1"/>
  <c r="AI1984" i="1" a="1"/>
  <c r="AI1984" i="1" s="1"/>
  <c r="B1984" i="14" s="1"/>
  <c r="M1983" i="1" a="1"/>
  <c r="M1983" i="1" s="1"/>
  <c r="T1982" i="1" a="1"/>
  <c r="T1982" i="1" s="1"/>
  <c r="AA1981" i="1" a="1"/>
  <c r="AA1981" i="1" s="1"/>
  <c r="D1980" i="1" a="1"/>
  <c r="D1980" i="1" s="1"/>
  <c r="R1978" i="1" a="1"/>
  <c r="R1978" i="1" s="1"/>
  <c r="Y1977" i="1" a="1"/>
  <c r="Y1977" i="1" s="1"/>
  <c r="AF1976" i="1" a="1"/>
  <c r="AF1976" i="1" s="1"/>
  <c r="D1976" i="1" a="1"/>
  <c r="D1976" i="1" s="1"/>
  <c r="B1976" i="14" s="1"/>
  <c r="AI1974" i="1" a="1"/>
  <c r="AI1974" i="1" s="1"/>
  <c r="M1973" i="1" a="1"/>
  <c r="M1973" i="1" s="1"/>
  <c r="AB1971" i="1" a="1"/>
  <c r="AB1971" i="1" s="1"/>
  <c r="G1970" i="1" a="1"/>
  <c r="G1970" i="1" s="1"/>
  <c r="U1968" i="1" a="1"/>
  <c r="U1968" i="1" s="1"/>
  <c r="AJ1966" i="1" a="1"/>
  <c r="AJ1966" i="1" s="1"/>
  <c r="P1965" i="1" a="1"/>
  <c r="P1965" i="1" s="1"/>
  <c r="AF1963" i="1" a="1"/>
  <c r="AF1963" i="1" s="1"/>
  <c r="L1962" i="1" a="1"/>
  <c r="L1962" i="1" s="1"/>
  <c r="X1957" i="1" a="1"/>
  <c r="X1957" i="1" s="1"/>
  <c r="D1956" i="1" a="1"/>
  <c r="D1956" i="1" s="1"/>
  <c r="AG1952" i="1" a="1"/>
  <c r="AG1952" i="1" s="1"/>
  <c r="K1951" i="1" a="1"/>
  <c r="K1951" i="1" s="1"/>
  <c r="AB1949" i="1" a="1"/>
  <c r="AB1949" i="1" s="1"/>
  <c r="W1946" i="1" a="1"/>
  <c r="W1946" i="1" s="1"/>
  <c r="C1945" i="1" a="1"/>
  <c r="C1945" i="1" s="1"/>
  <c r="B1945" i="14" s="1"/>
  <c r="R1943" i="1" a="1"/>
  <c r="R1943" i="1" s="1"/>
  <c r="Y1935" i="1" a="1"/>
  <c r="Y1935" i="1" s="1"/>
  <c r="C1923" i="1" a="1"/>
  <c r="C1923" i="1" s="1"/>
  <c r="AB1916" i="1" a="1"/>
  <c r="AB1916" i="1" s="1"/>
  <c r="Q1905" i="1" a="1"/>
  <c r="Q1905" i="1" s="1"/>
  <c r="AD1892" i="1" a="1"/>
  <c r="AD1892" i="1" s="1"/>
  <c r="H1880" i="1" a="1"/>
  <c r="H1880" i="1" s="1"/>
  <c r="AE1867" i="1" a="1"/>
  <c r="AE1867" i="1" s="1"/>
  <c r="E1830" i="1" a="1"/>
  <c r="E1830" i="1" s="1"/>
  <c r="M1817" i="1" a="1"/>
  <c r="M1817" i="1" s="1"/>
  <c r="AA1790" i="1" a="1"/>
  <c r="AA1790" i="1" s="1"/>
  <c r="AG1777" i="1" a="1"/>
  <c r="AG1777" i="1" s="1"/>
  <c r="J1765" i="1" a="1"/>
  <c r="J1765" i="1" s="1"/>
  <c r="G1700" i="1" a="1"/>
  <c r="G1700" i="1" s="1"/>
  <c r="AG1661" i="1" a="1"/>
  <c r="AG1661" i="1" s="1"/>
  <c r="AJ1561" i="1" a="1"/>
  <c r="AJ1561" i="1" s="1"/>
  <c r="AH4" i="1" a="1"/>
  <c r="AH4" i="1" s="1"/>
  <c r="AH10" i="1" a="1"/>
  <c r="AH10" i="1" s="1"/>
  <c r="AH17" i="1" a="1"/>
  <c r="AH17" i="1" s="1"/>
  <c r="AH19" i="1" a="1"/>
  <c r="AH19" i="1" s="1"/>
  <c r="AH7" i="1" a="1"/>
  <c r="AH7" i="1" s="1"/>
  <c r="AH12" i="1" a="1"/>
  <c r="AH12" i="1" s="1"/>
  <c r="AH3" i="1" a="1"/>
  <c r="AH3" i="1" s="1"/>
  <c r="AH6" i="1" a="1"/>
  <c r="AH6" i="1" s="1"/>
  <c r="AH9" i="1" a="1"/>
  <c r="AH9" i="1" s="1"/>
  <c r="AH16" i="1" a="1"/>
  <c r="AH16" i="1" s="1"/>
  <c r="AH18" i="1" a="1"/>
  <c r="AH18" i="1" s="1"/>
  <c r="AH5" i="1" a="1"/>
  <c r="AH5" i="1" s="1"/>
  <c r="AH11" i="1" a="1"/>
  <c r="AH11" i="1" s="1"/>
  <c r="AH14" i="1" a="1"/>
  <c r="AH14" i="1" s="1"/>
  <c r="AH27" i="1" a="1"/>
  <c r="AH27" i="1" s="1"/>
  <c r="AH30" i="1" a="1"/>
  <c r="AH30" i="1" s="1"/>
  <c r="AH32" i="1" a="1"/>
  <c r="AH32" i="1" s="1"/>
  <c r="AH33" i="1" a="1"/>
  <c r="AH33" i="1" s="1"/>
  <c r="AH34" i="1" a="1"/>
  <c r="AH34" i="1" s="1"/>
  <c r="AH13" i="1" a="1"/>
  <c r="AH13" i="1" s="1"/>
  <c r="AH20" i="1" a="1"/>
  <c r="AH20" i="1" s="1"/>
  <c r="AH8" i="1" a="1"/>
  <c r="AH8" i="1" s="1"/>
  <c r="AH26" i="1" a="1"/>
  <c r="AH26" i="1" s="1"/>
  <c r="AH29" i="1" a="1"/>
  <c r="AH29" i="1" s="1"/>
  <c r="AH15" i="1" a="1"/>
  <c r="AH15" i="1" s="1"/>
  <c r="AH21" i="1" a="1"/>
  <c r="AH21" i="1" s="1"/>
  <c r="AH22" i="1" a="1"/>
  <c r="AH22" i="1" s="1"/>
  <c r="AH23" i="1" a="1"/>
  <c r="AH23" i="1" s="1"/>
  <c r="AH25" i="1" a="1"/>
  <c r="AH25" i="1" s="1"/>
  <c r="AH31" i="1" a="1"/>
  <c r="AH31" i="1" s="1"/>
  <c r="AH24" i="1" a="1"/>
  <c r="AH24" i="1" s="1"/>
  <c r="AH28" i="1" a="1"/>
  <c r="AH28" i="1" s="1"/>
  <c r="AH35" i="1" a="1"/>
  <c r="AH35" i="1" s="1"/>
  <c r="AH37" i="1" a="1"/>
  <c r="AH37" i="1" s="1"/>
  <c r="AH43" i="1" a="1"/>
  <c r="AH43" i="1" s="1"/>
  <c r="AH44" i="1" a="1"/>
  <c r="AH44" i="1" s="1"/>
  <c r="AH50" i="1" a="1"/>
  <c r="AH50" i="1" s="1"/>
  <c r="AH36" i="1" a="1"/>
  <c r="AH36" i="1" s="1"/>
  <c r="AH47" i="1" a="1"/>
  <c r="AH47" i="1" s="1"/>
  <c r="AH40" i="1" a="1"/>
  <c r="AH40" i="1" s="1"/>
  <c r="B40" i="14" s="1"/>
  <c r="AH51" i="1" a="1"/>
  <c r="AH51" i="1" s="1"/>
  <c r="AH46" i="1" a="1"/>
  <c r="AH46" i="1" s="1"/>
  <c r="AH39" i="1" a="1"/>
  <c r="AH39" i="1" s="1"/>
  <c r="AH49" i="1" a="1"/>
  <c r="AH49" i="1" s="1"/>
  <c r="AH45" i="1" a="1"/>
  <c r="AH45" i="1" s="1"/>
  <c r="AH38" i="1" a="1"/>
  <c r="AH38" i="1" s="1"/>
  <c r="AH41" i="1" a="1"/>
  <c r="AH41" i="1" s="1"/>
  <c r="AH59" i="1" a="1"/>
  <c r="AH59" i="1" s="1"/>
  <c r="AH61" i="1" a="1"/>
  <c r="AH61" i="1" s="1"/>
  <c r="AH63" i="1" a="1"/>
  <c r="AH63" i="1" s="1"/>
  <c r="AH65" i="1" a="1"/>
  <c r="AH65" i="1" s="1"/>
  <c r="AH67" i="1" a="1"/>
  <c r="AH67" i="1" s="1"/>
  <c r="AH69" i="1" a="1"/>
  <c r="AH69" i="1" s="1"/>
  <c r="AH42" i="1" a="1"/>
  <c r="AH42" i="1" s="1"/>
  <c r="AH54" i="1" a="1"/>
  <c r="AH54" i="1" s="1"/>
  <c r="AH56" i="1" a="1"/>
  <c r="AH56" i="1" s="1"/>
  <c r="AH58" i="1" a="1"/>
  <c r="AH58" i="1" s="1"/>
  <c r="AH60" i="1" a="1"/>
  <c r="AH60" i="1" s="1"/>
  <c r="AH62" i="1" a="1"/>
  <c r="AH62" i="1" s="1"/>
  <c r="AH64" i="1" a="1"/>
  <c r="AH64" i="1" s="1"/>
  <c r="AH66" i="1" a="1"/>
  <c r="AH66" i="1" s="1"/>
  <c r="AH48" i="1" a="1"/>
  <c r="AH48" i="1" s="1"/>
  <c r="AH53" i="1" a="1"/>
  <c r="AH53" i="1" s="1"/>
  <c r="AH57" i="1" a="1"/>
  <c r="AH57" i="1" s="1"/>
  <c r="AH70" i="1" a="1"/>
  <c r="AH70" i="1" s="1"/>
  <c r="AH72" i="1" a="1"/>
  <c r="AH72" i="1" s="1"/>
  <c r="AH74" i="1" a="1"/>
  <c r="AH74" i="1" s="1"/>
  <c r="AH68" i="1" a="1"/>
  <c r="AH68" i="1" s="1"/>
  <c r="AH86" i="1" a="1"/>
  <c r="AH86" i="1" s="1"/>
  <c r="AH80" i="1" a="1"/>
  <c r="AH80" i="1" s="1"/>
  <c r="AH52" i="1" a="1"/>
  <c r="AH52" i="1" s="1"/>
  <c r="AH81" i="1" a="1"/>
  <c r="AH81" i="1" s="1"/>
  <c r="AH73" i="1" a="1"/>
  <c r="AH73" i="1" s="1"/>
  <c r="AH75" i="1" a="1"/>
  <c r="AH75" i="1" s="1"/>
  <c r="AH77" i="1" a="1"/>
  <c r="AH77" i="1" s="1"/>
  <c r="AH55" i="1" a="1"/>
  <c r="AH55" i="1" s="1"/>
  <c r="AH71" i="1" a="1"/>
  <c r="AH71" i="1" s="1"/>
  <c r="AH83" i="1" a="1"/>
  <c r="AH83" i="1" s="1"/>
  <c r="AH79" i="1" a="1"/>
  <c r="AH79" i="1" s="1"/>
  <c r="AH84" i="1" a="1"/>
  <c r="AH84" i="1" s="1"/>
  <c r="C84" i="14" s="1"/>
  <c r="AH85" i="1" a="1"/>
  <c r="AH85" i="1" s="1"/>
  <c r="AH89" i="1" a="1"/>
  <c r="AH89" i="1" s="1"/>
  <c r="AH93" i="1" a="1"/>
  <c r="AH93" i="1" s="1"/>
  <c r="AH98" i="1" a="1"/>
  <c r="AH98" i="1" s="1"/>
  <c r="AH100" i="1" a="1"/>
  <c r="AH100" i="1" s="1"/>
  <c r="AH102" i="1" a="1"/>
  <c r="AH102" i="1" s="1"/>
  <c r="AH104" i="1" a="1"/>
  <c r="AH104" i="1" s="1"/>
  <c r="AH106" i="1" a="1"/>
  <c r="AH106" i="1" s="1"/>
  <c r="AH108" i="1" a="1"/>
  <c r="AH108" i="1" s="1"/>
  <c r="AH110" i="1" a="1"/>
  <c r="AH110" i="1" s="1"/>
  <c r="AH78" i="1" a="1"/>
  <c r="AH78" i="1" s="1"/>
  <c r="AH82" i="1" a="1"/>
  <c r="AH82" i="1" s="1"/>
  <c r="AH87" i="1" a="1"/>
  <c r="AH87" i="1" s="1"/>
  <c r="AH88" i="1" a="1"/>
  <c r="AH88" i="1" s="1"/>
  <c r="AH97" i="1" a="1"/>
  <c r="AH97" i="1" s="1"/>
  <c r="AH92" i="1" a="1"/>
  <c r="AH92" i="1" s="1"/>
  <c r="AH99" i="1" a="1"/>
  <c r="AH99" i="1" s="1"/>
  <c r="AH101" i="1" a="1"/>
  <c r="AH101" i="1" s="1"/>
  <c r="AH103" i="1" a="1"/>
  <c r="AH103" i="1" s="1"/>
  <c r="AH105" i="1" a="1"/>
  <c r="AH105" i="1" s="1"/>
  <c r="AH107" i="1" a="1"/>
  <c r="AH107" i="1" s="1"/>
  <c r="AH109" i="1" a="1"/>
  <c r="AH109" i="1" s="1"/>
  <c r="AH111" i="1" a="1"/>
  <c r="AH111" i="1" s="1"/>
  <c r="AH113" i="1" a="1"/>
  <c r="AH113" i="1" s="1"/>
  <c r="AH91" i="1" a="1"/>
  <c r="AH91" i="1" s="1"/>
  <c r="AH94" i="1" a="1"/>
  <c r="AH94" i="1" s="1"/>
  <c r="AH95" i="1" a="1"/>
  <c r="AH95" i="1" s="1"/>
  <c r="AH96" i="1" a="1"/>
  <c r="AH96" i="1" s="1"/>
  <c r="AH123" i="1" a="1"/>
  <c r="AH123" i="1" s="1"/>
  <c r="AH130" i="1" a="1"/>
  <c r="AH130" i="1" s="1"/>
  <c r="AH120" i="1" a="1"/>
  <c r="AH120" i="1" s="1"/>
  <c r="AH117" i="1" a="1"/>
  <c r="AH117" i="1" s="1"/>
  <c r="B117" i="14" s="1"/>
  <c r="AH129" i="1" a="1"/>
  <c r="AH129" i="1" s="1"/>
  <c r="AH142" i="1" a="1"/>
  <c r="AH142" i="1" s="1"/>
  <c r="AH143" i="1" a="1"/>
  <c r="AH143" i="1" s="1"/>
  <c r="AH112" i="1" a="1"/>
  <c r="AH112" i="1" s="1"/>
  <c r="AH122" i="1" a="1"/>
  <c r="AH122" i="1" s="1"/>
  <c r="AH126" i="1" a="1"/>
  <c r="AH126" i="1" s="1"/>
  <c r="AH90" i="1" a="1"/>
  <c r="AH90" i="1" s="1"/>
  <c r="AH119" i="1" a="1"/>
  <c r="AH119" i="1" s="1"/>
  <c r="AH128" i="1" a="1"/>
  <c r="AH128" i="1" s="1"/>
  <c r="AH141" i="1" a="1"/>
  <c r="AH141" i="1" s="1"/>
  <c r="AH76" i="1" a="1"/>
  <c r="AH76" i="1" s="1"/>
  <c r="AH127" i="1" a="1"/>
  <c r="AH127" i="1" s="1"/>
  <c r="AH134" i="1" a="1"/>
  <c r="AH134" i="1" s="1"/>
  <c r="AH140" i="1" a="1"/>
  <c r="AH140" i="1" s="1"/>
  <c r="AH116" i="1" a="1"/>
  <c r="AH116" i="1" s="1"/>
  <c r="AH124" i="1" a="1"/>
  <c r="AH124" i="1" s="1"/>
  <c r="AH132" i="1" a="1"/>
  <c r="AH132" i="1" s="1"/>
  <c r="AH138" i="1" a="1"/>
  <c r="AH138" i="1" s="1"/>
  <c r="AH144" i="1" a="1"/>
  <c r="AH144" i="1" s="1"/>
  <c r="AH115" i="1" a="1"/>
  <c r="AH115" i="1" s="1"/>
  <c r="AH146" i="1" a="1"/>
  <c r="AH146" i="1" s="1"/>
  <c r="AH156" i="1" a="1"/>
  <c r="AH156" i="1" s="1"/>
  <c r="AH165" i="1" a="1"/>
  <c r="AH165" i="1" s="1"/>
  <c r="AH169" i="1" a="1"/>
  <c r="AH169" i="1" s="1"/>
  <c r="AH121" i="1" a="1"/>
  <c r="AH121" i="1" s="1"/>
  <c r="AH131" i="1" a="1"/>
  <c r="AH131" i="1" s="1"/>
  <c r="AH139" i="1" a="1"/>
  <c r="AH139" i="1" s="1"/>
  <c r="AH151" i="1" a="1"/>
  <c r="AH151" i="1" s="1"/>
  <c r="AH168" i="1" a="1"/>
  <c r="AH168" i="1" s="1"/>
  <c r="AH170" i="1" a="1"/>
  <c r="AH170" i="1" s="1"/>
  <c r="AH173" i="1" a="1"/>
  <c r="AH173" i="1" s="1"/>
  <c r="AH174" i="1" a="1"/>
  <c r="AH174" i="1" s="1"/>
  <c r="AH136" i="1" a="1"/>
  <c r="AH136" i="1" s="1"/>
  <c r="AH155" i="1" a="1"/>
  <c r="AH155" i="1" s="1"/>
  <c r="AH167" i="1" a="1"/>
  <c r="AH167" i="1" s="1"/>
  <c r="AH118" i="1" a="1"/>
  <c r="AH118" i="1" s="1"/>
  <c r="AH133" i="1" a="1"/>
  <c r="AH133" i="1" s="1"/>
  <c r="AH166" i="1" a="1"/>
  <c r="AH166" i="1" s="1"/>
  <c r="AH125" i="1" a="1"/>
  <c r="AH125" i="1" s="1"/>
  <c r="AH154" i="1" a="1"/>
  <c r="AH154" i="1" s="1"/>
  <c r="AH135" i="1" a="1"/>
  <c r="AH135" i="1" s="1"/>
  <c r="AH159" i="1" a="1"/>
  <c r="AH159" i="1" s="1"/>
  <c r="AH114" i="1" a="1"/>
  <c r="AH114" i="1" s="1"/>
  <c r="AH145" i="1" a="1"/>
  <c r="AH145" i="1" s="1"/>
  <c r="AH147" i="1" a="1"/>
  <c r="AH147" i="1" s="1"/>
  <c r="AH148" i="1" a="1"/>
  <c r="AH148" i="1" s="1"/>
  <c r="AH149" i="1" a="1"/>
  <c r="AH149" i="1" s="1"/>
  <c r="AH157" i="1" a="1"/>
  <c r="AH157" i="1" s="1"/>
  <c r="AH162" i="1" a="1"/>
  <c r="AH162" i="1" s="1"/>
  <c r="AH163" i="1" a="1"/>
  <c r="AH163" i="1" s="1"/>
  <c r="AH164" i="1" a="1"/>
  <c r="AH164" i="1" s="1"/>
  <c r="AH171" i="1" a="1"/>
  <c r="AH171" i="1" s="1"/>
  <c r="AH191" i="1" a="1"/>
  <c r="AH191" i="1" s="1"/>
  <c r="AH195" i="1" a="1"/>
  <c r="AH195" i="1" s="1"/>
  <c r="AH153" i="1" a="1"/>
  <c r="AH153" i="1" s="1"/>
  <c r="AH158" i="1" a="1"/>
  <c r="AH158" i="1" s="1"/>
  <c r="AH161" i="1" a="1"/>
  <c r="AH161" i="1" s="1"/>
  <c r="AH178" i="1" a="1"/>
  <c r="AH178" i="1" s="1"/>
  <c r="AH186" i="1" a="1"/>
  <c r="AH186" i="1" s="1"/>
  <c r="AH190" i="1" a="1"/>
  <c r="AH190" i="1" s="1"/>
  <c r="AH198" i="1" a="1"/>
  <c r="AH198" i="1" s="1"/>
  <c r="AH202" i="1" a="1"/>
  <c r="AH202" i="1" s="1"/>
  <c r="AH150" i="1" a="1"/>
  <c r="AH150" i="1" s="1"/>
  <c r="AH175" i="1" a="1"/>
  <c r="AH175" i="1" s="1"/>
  <c r="AH185" i="1" a="1"/>
  <c r="AH185" i="1" s="1"/>
  <c r="AH184" i="1" a="1"/>
  <c r="AH184" i="1" s="1"/>
  <c r="AH194" i="1" a="1"/>
  <c r="AH194" i="1" s="1"/>
  <c r="AH201" i="1" a="1"/>
  <c r="AH201" i="1" s="1"/>
  <c r="AH152" i="1" a="1"/>
  <c r="AH152" i="1" s="1"/>
  <c r="AH160" i="1" a="1"/>
  <c r="AH160" i="1" s="1"/>
  <c r="AH180" i="1" a="1"/>
  <c r="AH180" i="1" s="1"/>
  <c r="AH183" i="1" a="1"/>
  <c r="AH183" i="1" s="1"/>
  <c r="AH189" i="1" a="1"/>
  <c r="AH189" i="1" s="1"/>
  <c r="AH197" i="1" a="1"/>
  <c r="AH197" i="1" s="1"/>
  <c r="AH172" i="1" a="1"/>
  <c r="AH172" i="1" s="1"/>
  <c r="AH179" i="1" a="1"/>
  <c r="AH179" i="1" s="1"/>
  <c r="AH182" i="1" a="1"/>
  <c r="AH182" i="1" s="1"/>
  <c r="AH188" i="1" a="1"/>
  <c r="AH188" i="1" s="1"/>
  <c r="AH193" i="1" a="1"/>
  <c r="AH193" i="1" s="1"/>
  <c r="AH177" i="1" a="1"/>
  <c r="AH177" i="1" s="1"/>
  <c r="AH181" i="1" a="1"/>
  <c r="AH181" i="1" s="1"/>
  <c r="AH192" i="1" a="1"/>
  <c r="AH192" i="1" s="1"/>
  <c r="AH196" i="1" a="1"/>
  <c r="AH196" i="1" s="1"/>
  <c r="AH199" i="1" a="1"/>
  <c r="AH199" i="1" s="1"/>
  <c r="AH176" i="1" a="1"/>
  <c r="AH176" i="1" s="1"/>
  <c r="AH216" i="1" a="1"/>
  <c r="AH216" i="1" s="1"/>
  <c r="AH217" i="1" a="1"/>
  <c r="AH217" i="1" s="1"/>
  <c r="AH220" i="1" a="1"/>
  <c r="AH220" i="1" s="1"/>
  <c r="AH225" i="1" a="1"/>
  <c r="AH225" i="1" s="1"/>
  <c r="AH229" i="1" a="1"/>
  <c r="AH229" i="1" s="1"/>
  <c r="AH137" i="1" a="1"/>
  <c r="AH137" i="1" s="1"/>
  <c r="AH187" i="1" a="1"/>
  <c r="AH187" i="1" s="1"/>
  <c r="AH200" i="1" a="1"/>
  <c r="AH200" i="1" s="1"/>
  <c r="AH215" i="1" a="1"/>
  <c r="AH215" i="1" s="1"/>
  <c r="AH218" i="1" a="1"/>
  <c r="AH218" i="1" s="1"/>
  <c r="AH224" i="1" a="1"/>
  <c r="AH224" i="1" s="1"/>
  <c r="AH233" i="1" a="1"/>
  <c r="AH233" i="1" s="1"/>
  <c r="AH219" i="1" a="1"/>
  <c r="AH219" i="1" s="1"/>
  <c r="AH205" i="1" a="1"/>
  <c r="AH205" i="1" s="1"/>
  <c r="AH207" i="1" a="1"/>
  <c r="AH207" i="1" s="1"/>
  <c r="AH222" i="1" a="1"/>
  <c r="AH222" i="1" s="1"/>
  <c r="AH204" i="1" a="1"/>
  <c r="AH204" i="1" s="1"/>
  <c r="AH208" i="1" a="1"/>
  <c r="AH208" i="1" s="1"/>
  <c r="AH226" i="1" a="1"/>
  <c r="AH226" i="1" s="1"/>
  <c r="AH206" i="1" a="1"/>
  <c r="AH206" i="1" s="1"/>
  <c r="AH209" i="1" a="1"/>
  <c r="AH209" i="1" s="1"/>
  <c r="AH212" i="1" a="1"/>
  <c r="AH212" i="1" s="1"/>
  <c r="AH213" i="1" a="1"/>
  <c r="AH213" i="1" s="1"/>
  <c r="AH234" i="1" a="1"/>
  <c r="AH234" i="1" s="1"/>
  <c r="AH238" i="1" a="1"/>
  <c r="AH238" i="1" s="1"/>
  <c r="AH243" i="1" a="1"/>
  <c r="AH243" i="1" s="1"/>
  <c r="AH249" i="1" a="1"/>
  <c r="AH249" i="1" s="1"/>
  <c r="AH227" i="1" a="1"/>
  <c r="AH227" i="1" s="1"/>
  <c r="AH232" i="1" a="1"/>
  <c r="AH232" i="1" s="1"/>
  <c r="AH242" i="1" a="1"/>
  <c r="AH242" i="1" s="1"/>
  <c r="AH214" i="1" a="1"/>
  <c r="AH214" i="1" s="1"/>
  <c r="AH231" i="1" a="1"/>
  <c r="AH231" i="1" s="1"/>
  <c r="AH248" i="1" a="1"/>
  <c r="AH248" i="1" s="1"/>
  <c r="AH255" i="1" a="1"/>
  <c r="AH255" i="1" s="1"/>
  <c r="AH210" i="1" a="1"/>
  <c r="AH210" i="1" s="1"/>
  <c r="C210" i="14" s="1"/>
  <c r="AH221" i="1" a="1"/>
  <c r="AH221" i="1" s="1"/>
  <c r="AH237" i="1" a="1"/>
  <c r="AH237" i="1" s="1"/>
  <c r="AH230" i="1" a="1"/>
  <c r="AH230" i="1" s="1"/>
  <c r="AH236" i="1" a="1"/>
  <c r="AH236" i="1" s="1"/>
  <c r="AH241" i="1" a="1"/>
  <c r="AH241" i="1" s="1"/>
  <c r="AH245" i="1" a="1"/>
  <c r="AH245" i="1" s="1"/>
  <c r="AH254" i="1" a="1"/>
  <c r="AH254" i="1" s="1"/>
  <c r="AH258" i="1" a="1"/>
  <c r="AH258" i="1" s="1"/>
  <c r="AH211" i="1" a="1"/>
  <c r="AH211" i="1" s="1"/>
  <c r="AH240" i="1" a="1"/>
  <c r="AH240" i="1" s="1"/>
  <c r="AH247" i="1" a="1"/>
  <c r="AH247" i="1" s="1"/>
  <c r="AH203" i="1" a="1"/>
  <c r="AH203" i="1" s="1"/>
  <c r="AH223" i="1" a="1"/>
  <c r="AH223" i="1" s="1"/>
  <c r="AH235" i="1" a="1"/>
  <c r="AH235" i="1" s="1"/>
  <c r="AH253" i="1" a="1"/>
  <c r="AH253" i="1" s="1"/>
  <c r="AH228" i="1" a="1"/>
  <c r="AH228" i="1" s="1"/>
  <c r="AH260" i="1" a="1"/>
  <c r="AH260" i="1" s="1"/>
  <c r="AH271" i="1" a="1"/>
  <c r="AH271" i="1" s="1"/>
  <c r="AH246" i="1" a="1"/>
  <c r="AH246" i="1" s="1"/>
  <c r="AH257" i="1" a="1"/>
  <c r="AH257" i="1" s="1"/>
  <c r="AH264" i="1" a="1"/>
  <c r="AH264" i="1" s="1"/>
  <c r="AH276" i="1" a="1"/>
  <c r="AH276" i="1" s="1"/>
  <c r="AH252" i="1" a="1"/>
  <c r="AH252" i="1" s="1"/>
  <c r="AH267" i="1" a="1"/>
  <c r="AH267" i="1" s="1"/>
  <c r="AH272" i="1" a="1"/>
  <c r="AH272" i="1" s="1"/>
  <c r="AH286" i="1" a="1"/>
  <c r="AH286" i="1" s="1"/>
  <c r="AH251" i="1" a="1"/>
  <c r="AH251" i="1" s="1"/>
  <c r="AH256" i="1" a="1"/>
  <c r="AH256" i="1" s="1"/>
  <c r="AH263" i="1" a="1"/>
  <c r="AH263" i="1" s="1"/>
  <c r="AH266" i="1" a="1"/>
  <c r="AH266" i="1" s="1"/>
  <c r="AH273" i="1" a="1"/>
  <c r="AH273" i="1" s="1"/>
  <c r="AH277" i="1" a="1"/>
  <c r="AH277" i="1" s="1"/>
  <c r="AH282" i="1" a="1"/>
  <c r="AH282" i="1" s="1"/>
  <c r="AH250" i="1" a="1"/>
  <c r="AH250" i="1" s="1"/>
  <c r="AH262" i="1" a="1"/>
  <c r="AH262" i="1" s="1"/>
  <c r="AH274" i="1" a="1"/>
  <c r="AH274" i="1" s="1"/>
  <c r="AH239" i="1" a="1"/>
  <c r="AH239" i="1" s="1"/>
  <c r="AH259" i="1" a="1"/>
  <c r="AH259" i="1" s="1"/>
  <c r="AH261" i="1" a="1"/>
  <c r="AH261" i="1" s="1"/>
  <c r="AH244" i="1" a="1"/>
  <c r="AH244" i="1" s="1"/>
  <c r="AH278" i="1" a="1"/>
  <c r="AH278" i="1" s="1"/>
  <c r="AH280" i="1" a="1"/>
  <c r="AH280" i="1" s="1"/>
  <c r="AH307" i="1" a="1"/>
  <c r="AH307" i="1" s="1"/>
  <c r="AH321" i="1" a="1"/>
  <c r="AH321" i="1" s="1"/>
  <c r="AH326" i="1" a="1"/>
  <c r="AH326" i="1" s="1"/>
  <c r="AH338" i="1" a="1"/>
  <c r="AH338" i="1" s="1"/>
  <c r="AH302" i="1" a="1"/>
  <c r="AH302" i="1" s="1"/>
  <c r="AH315" i="1" a="1"/>
  <c r="AH315" i="1" s="1"/>
  <c r="C315" i="14" s="1"/>
  <c r="AH331" i="1" a="1"/>
  <c r="AH331" i="1" s="1"/>
  <c r="AH334" i="1" a="1"/>
  <c r="AH334" i="1" s="1"/>
  <c r="AH341" i="1" a="1"/>
  <c r="AH341" i="1" s="1"/>
  <c r="AH343" i="1" a="1"/>
  <c r="AH343" i="1" s="1"/>
  <c r="AH268" i="1" a="1"/>
  <c r="AH268" i="1" s="1"/>
  <c r="AH275" i="1" a="1"/>
  <c r="AH275" i="1" s="1"/>
  <c r="AH279" i="1" a="1"/>
  <c r="AH279" i="1" s="1"/>
  <c r="AH281" i="1" a="1"/>
  <c r="AH281" i="1" s="1"/>
  <c r="C281" i="14" s="1"/>
  <c r="AH289" i="1" a="1"/>
  <c r="AH289" i="1" s="1"/>
  <c r="AH291" i="1" a="1"/>
  <c r="AH291" i="1" s="1"/>
  <c r="AH293" i="1" a="1"/>
  <c r="AH293" i="1" s="1"/>
  <c r="AH295" i="1" a="1"/>
  <c r="AH295" i="1" s="1"/>
  <c r="AH297" i="1" a="1"/>
  <c r="AH297" i="1" s="1"/>
  <c r="AH303" i="1" a="1"/>
  <c r="AH303" i="1" s="1"/>
  <c r="AH304" i="1" a="1"/>
  <c r="AH304" i="1" s="1"/>
  <c r="AH318" i="1" a="1"/>
  <c r="AH318" i="1" s="1"/>
  <c r="AH323" i="1" a="1"/>
  <c r="AH323" i="1" s="1"/>
  <c r="AH328" i="1" a="1"/>
  <c r="AH328" i="1" s="1"/>
  <c r="AH300" i="1" a="1"/>
  <c r="AH300" i="1" s="1"/>
  <c r="AH301" i="1" a="1"/>
  <c r="AH301" i="1" s="1"/>
  <c r="AH305" i="1" a="1"/>
  <c r="AH305" i="1" s="1"/>
  <c r="AH311" i="1" a="1"/>
  <c r="AH311" i="1" s="1"/>
  <c r="AH312" i="1" a="1"/>
  <c r="AH312" i="1" s="1"/>
  <c r="AH313" i="1" a="1"/>
  <c r="AH313" i="1" s="1"/>
  <c r="AH314" i="1" a="1"/>
  <c r="AH314" i="1" s="1"/>
  <c r="AH320" i="1" a="1"/>
  <c r="AH320" i="1" s="1"/>
  <c r="AH337" i="1" a="1"/>
  <c r="AH337" i="1" s="1"/>
  <c r="AH340" i="1" a="1"/>
  <c r="AH340" i="1" s="1"/>
  <c r="AH265" i="1" a="1"/>
  <c r="AH265" i="1" s="1"/>
  <c r="AH299" i="1" a="1"/>
  <c r="AH299" i="1" s="1"/>
  <c r="AH306" i="1" a="1"/>
  <c r="AH306" i="1" s="1"/>
  <c r="AH308" i="1" a="1"/>
  <c r="AH308" i="1" s="1"/>
  <c r="AH270" i="1" a="1"/>
  <c r="AH270" i="1" s="1"/>
  <c r="AH283" i="1" a="1"/>
  <c r="AH283" i="1" s="1"/>
  <c r="AH287" i="1" a="1"/>
  <c r="AH287" i="1" s="1"/>
  <c r="AH288" i="1" a="1"/>
  <c r="AH288" i="1" s="1"/>
  <c r="AH290" i="1" a="1"/>
  <c r="AH290" i="1" s="1"/>
  <c r="AH292" i="1" a="1"/>
  <c r="AH292" i="1" s="1"/>
  <c r="AH294" i="1" a="1"/>
  <c r="AH294" i="1" s="1"/>
  <c r="AH296" i="1" a="1"/>
  <c r="AH296" i="1" s="1"/>
  <c r="AH298" i="1" a="1"/>
  <c r="AH298" i="1" s="1"/>
  <c r="AH319" i="1" a="1"/>
  <c r="AH319" i="1" s="1"/>
  <c r="AH324" i="1" a="1"/>
  <c r="AH324" i="1" s="1"/>
  <c r="AH332" i="1" a="1"/>
  <c r="AH332" i="1" s="1"/>
  <c r="AH339" i="1" a="1"/>
  <c r="AH339" i="1" s="1"/>
  <c r="AH344" i="1" a="1"/>
  <c r="AH344" i="1" s="1"/>
  <c r="AH348" i="1" a="1"/>
  <c r="AH348" i="1" s="1"/>
  <c r="AH353" i="1" a="1"/>
  <c r="AH353" i="1" s="1"/>
  <c r="AH357" i="1" a="1"/>
  <c r="AH357" i="1" s="1"/>
  <c r="AH363" i="1" a="1"/>
  <c r="AH363" i="1" s="1"/>
  <c r="AH364" i="1" a="1"/>
  <c r="AH364" i="1" s="1"/>
  <c r="AH374" i="1" a="1"/>
  <c r="AH374" i="1" s="1"/>
  <c r="AH388" i="1" a="1"/>
  <c r="AH388" i="1" s="1"/>
  <c r="AH285" i="1" a="1"/>
  <c r="AH285" i="1" s="1"/>
  <c r="AH316" i="1" a="1"/>
  <c r="AH316" i="1" s="1"/>
  <c r="AH327" i="1" a="1"/>
  <c r="AH327" i="1" s="1"/>
  <c r="C327" i="14" s="1"/>
  <c r="AH335" i="1" a="1"/>
  <c r="AH335" i="1" s="1"/>
  <c r="AH362" i="1" a="1"/>
  <c r="AH362" i="1" s="1"/>
  <c r="AH365" i="1" a="1"/>
  <c r="AH365" i="1" s="1"/>
  <c r="AH373" i="1" a="1"/>
  <c r="AH373" i="1" s="1"/>
  <c r="AH387" i="1" a="1"/>
  <c r="AH387" i="1" s="1"/>
  <c r="AH309" i="1" a="1"/>
  <c r="AH309" i="1" s="1"/>
  <c r="AH330" i="1" a="1"/>
  <c r="AH330" i="1" s="1"/>
  <c r="AH349" i="1" a="1"/>
  <c r="AH349" i="1" s="1"/>
  <c r="AH350" i="1" a="1"/>
  <c r="AH350" i="1" s="1"/>
  <c r="AH351" i="1" a="1"/>
  <c r="AH351" i="1" s="1"/>
  <c r="AH356" i="1" a="1"/>
  <c r="AH356" i="1" s="1"/>
  <c r="AH359" i="1" a="1"/>
  <c r="AH359" i="1" s="1"/>
  <c r="AH360" i="1" a="1"/>
  <c r="AH360" i="1" s="1"/>
  <c r="AH361" i="1" a="1"/>
  <c r="AH361" i="1" s="1"/>
  <c r="AH371" i="1" a="1"/>
  <c r="AH371" i="1" s="1"/>
  <c r="AH372" i="1" a="1"/>
  <c r="AH372" i="1" s="1"/>
  <c r="AH380" i="1" a="1"/>
  <c r="AH380" i="1" s="1"/>
  <c r="AH381" i="1" a="1"/>
  <c r="AH381" i="1" s="1"/>
  <c r="AH385" i="1" a="1"/>
  <c r="AH385" i="1" s="1"/>
  <c r="AH386" i="1" a="1"/>
  <c r="AH386" i="1" s="1"/>
  <c r="AH366" i="1" a="1"/>
  <c r="AH366" i="1" s="1"/>
  <c r="AH367" i="1" a="1"/>
  <c r="AH367" i="1" s="1"/>
  <c r="AH370" i="1" a="1"/>
  <c r="AH370" i="1" s="1"/>
  <c r="AH377" i="1" a="1"/>
  <c r="AH377" i="1" s="1"/>
  <c r="AH379" i="1" a="1"/>
  <c r="AH379" i="1" s="1"/>
  <c r="AH389" i="1" a="1"/>
  <c r="AH389" i="1" s="1"/>
  <c r="AH269" i="1" a="1"/>
  <c r="AH269" i="1" s="1"/>
  <c r="AH284" i="1" a="1"/>
  <c r="AH284" i="1" s="1"/>
  <c r="AH310" i="1" a="1"/>
  <c r="AH310" i="1" s="1"/>
  <c r="AH322" i="1" a="1"/>
  <c r="AH322" i="1" s="1"/>
  <c r="AH333" i="1" a="1"/>
  <c r="AH333" i="1" s="1"/>
  <c r="AH342" i="1" a="1"/>
  <c r="AH342" i="1" s="1"/>
  <c r="AH355" i="1" a="1"/>
  <c r="AH355" i="1" s="1"/>
  <c r="AH325" i="1" a="1"/>
  <c r="AH325" i="1" s="1"/>
  <c r="AH329" i="1" a="1"/>
  <c r="AH329" i="1" s="1"/>
  <c r="AH345" i="1" a="1"/>
  <c r="AH345" i="1" s="1"/>
  <c r="AH352" i="1" a="1"/>
  <c r="AH352" i="1" s="1"/>
  <c r="AH390" i="1" a="1"/>
  <c r="AH390" i="1" s="1"/>
  <c r="AH346" i="1" a="1"/>
  <c r="AH346" i="1" s="1"/>
  <c r="AH347" i="1" a="1"/>
  <c r="AH347" i="1" s="1"/>
  <c r="AH358" i="1" a="1"/>
  <c r="AH358" i="1" s="1"/>
  <c r="AH375" i="1" a="1"/>
  <c r="AH375" i="1" s="1"/>
  <c r="AH354" i="1" a="1"/>
  <c r="AH354" i="1" s="1"/>
  <c r="AH398" i="1" a="1"/>
  <c r="AH398" i="1" s="1"/>
  <c r="AH413" i="1" a="1"/>
  <c r="AH413" i="1" s="1"/>
  <c r="AH414" i="1" a="1"/>
  <c r="AH414" i="1" s="1"/>
  <c r="AH418" i="1" a="1"/>
  <c r="AH418" i="1" s="1"/>
  <c r="AH419" i="1" a="1"/>
  <c r="AH419" i="1" s="1"/>
  <c r="AH426" i="1" a="1"/>
  <c r="AH426" i="1" s="1"/>
  <c r="AH438" i="1" a="1"/>
  <c r="AH438" i="1" s="1"/>
  <c r="AH368" i="1" a="1"/>
  <c r="AH368" i="1" s="1"/>
  <c r="AH395" i="1" a="1"/>
  <c r="AH395" i="1" s="1"/>
  <c r="AH407" i="1" a="1"/>
  <c r="AH407" i="1" s="1"/>
  <c r="AH415" i="1" a="1"/>
  <c r="AH415" i="1" s="1"/>
  <c r="AH431" i="1" a="1"/>
  <c r="AH431" i="1" s="1"/>
  <c r="AH399" i="1" a="1"/>
  <c r="AH399" i="1" s="1"/>
  <c r="AH400" i="1" a="1"/>
  <c r="AH400" i="1" s="1"/>
  <c r="AH404" i="1" a="1"/>
  <c r="AH404" i="1" s="1"/>
  <c r="AH416" i="1" a="1"/>
  <c r="AH416" i="1" s="1"/>
  <c r="AH417" i="1" a="1"/>
  <c r="AH417" i="1" s="1"/>
  <c r="AH423" i="1" a="1"/>
  <c r="AH423" i="1" s="1"/>
  <c r="AH424" i="1" a="1"/>
  <c r="AH424" i="1" s="1"/>
  <c r="AH429" i="1" a="1"/>
  <c r="AH429" i="1" s="1"/>
  <c r="AH430" i="1" a="1"/>
  <c r="AH430" i="1" s="1"/>
  <c r="AH436" i="1" a="1"/>
  <c r="AH436" i="1" s="1"/>
  <c r="AH437" i="1" a="1"/>
  <c r="AH437" i="1" s="1"/>
  <c r="AH443" i="1" a="1"/>
  <c r="AH443" i="1" s="1"/>
  <c r="AH444" i="1" a="1"/>
  <c r="AH444" i="1" s="1"/>
  <c r="AH317" i="1" a="1"/>
  <c r="AH317" i="1" s="1"/>
  <c r="AH369" i="1" a="1"/>
  <c r="AH369" i="1" s="1"/>
  <c r="AH378" i="1" a="1"/>
  <c r="AH378" i="1" s="1"/>
  <c r="AH382" i="1" a="1"/>
  <c r="AH382" i="1" s="1"/>
  <c r="AH396" i="1" a="1"/>
  <c r="AH396" i="1" s="1"/>
  <c r="AH401" i="1" a="1"/>
  <c r="AH401" i="1" s="1"/>
  <c r="AH408" i="1" a="1"/>
  <c r="AH408" i="1" s="1"/>
  <c r="AH422" i="1" a="1"/>
  <c r="AH422" i="1" s="1"/>
  <c r="AH336" i="1" a="1"/>
  <c r="AH336" i="1" s="1"/>
  <c r="AH392" i="1" a="1"/>
  <c r="AH392" i="1" s="1"/>
  <c r="AH402" i="1" a="1"/>
  <c r="AH402" i="1" s="1"/>
  <c r="AH441" i="1" a="1"/>
  <c r="AH441" i="1" s="1"/>
  <c r="AH383" i="1" a="1"/>
  <c r="AH383" i="1" s="1"/>
  <c r="AH393" i="1" a="1"/>
  <c r="AH393" i="1" s="1"/>
  <c r="AH405" i="1" a="1"/>
  <c r="AH405" i="1" s="1"/>
  <c r="AH409" i="1" a="1"/>
  <c r="AH409" i="1" s="1"/>
  <c r="AH420" i="1" a="1"/>
  <c r="AH420" i="1" s="1"/>
  <c r="AH421" i="1" a="1"/>
  <c r="AH421" i="1" s="1"/>
  <c r="AH427" i="1" a="1"/>
  <c r="AH427" i="1" s="1"/>
  <c r="AH428" i="1" a="1"/>
  <c r="AH428" i="1" s="1"/>
  <c r="AH434" i="1" a="1"/>
  <c r="AH434" i="1" s="1"/>
  <c r="AH435" i="1" a="1"/>
  <c r="AH435" i="1" s="1"/>
  <c r="AH442" i="1" a="1"/>
  <c r="AH442" i="1" s="1"/>
  <c r="AH391" i="1" a="1"/>
  <c r="AH391" i="1" s="1"/>
  <c r="AH394" i="1" a="1"/>
  <c r="AH394" i="1" s="1"/>
  <c r="AH397" i="1" a="1"/>
  <c r="AH397" i="1" s="1"/>
  <c r="AH410" i="1" a="1"/>
  <c r="AH410" i="1" s="1"/>
  <c r="AH411" i="1" a="1"/>
  <c r="AH411" i="1" s="1"/>
  <c r="AH454" i="1" a="1"/>
  <c r="AH454" i="1" s="1"/>
  <c r="AH471" i="1" a="1"/>
  <c r="AH471" i="1" s="1"/>
  <c r="AH475" i="1" a="1"/>
  <c r="AH475" i="1" s="1"/>
  <c r="AH486" i="1" a="1"/>
  <c r="AH486" i="1" s="1"/>
  <c r="AH491" i="1" a="1"/>
  <c r="AH491" i="1" s="1"/>
  <c r="AH502" i="1" a="1"/>
  <c r="AH502" i="1" s="1"/>
  <c r="AH446" i="1" a="1"/>
  <c r="AH446" i="1" s="1"/>
  <c r="AH447" i="1" a="1"/>
  <c r="AH447" i="1" s="1"/>
  <c r="AH466" i="1" a="1"/>
  <c r="AH466" i="1" s="1"/>
  <c r="AH485" i="1" a="1"/>
  <c r="AH485" i="1" s="1"/>
  <c r="AH501" i="1" a="1"/>
  <c r="AH501" i="1" s="1"/>
  <c r="AH440" i="1" a="1"/>
  <c r="AH440" i="1" s="1"/>
  <c r="AH445" i="1" a="1"/>
  <c r="AH445" i="1" s="1"/>
  <c r="AH452" i="1" a="1"/>
  <c r="AH452" i="1" s="1"/>
  <c r="AH453" i="1" a="1"/>
  <c r="AH453" i="1" s="1"/>
  <c r="AH459" i="1" a="1"/>
  <c r="AH459" i="1" s="1"/>
  <c r="C459" i="14" s="1"/>
  <c r="AH460" i="1" a="1"/>
  <c r="AH460" i="1" s="1"/>
  <c r="AH467" i="1" a="1"/>
  <c r="AH467" i="1" s="1"/>
  <c r="AH479" i="1" a="1"/>
  <c r="AH479" i="1" s="1"/>
  <c r="AH484" i="1" a="1"/>
  <c r="AH484" i="1" s="1"/>
  <c r="AH376" i="1" a="1"/>
  <c r="AH376" i="1" s="1"/>
  <c r="AH412" i="1" a="1"/>
  <c r="AH412" i="1" s="1"/>
  <c r="AH439" i="1" a="1"/>
  <c r="AH439" i="1" s="1"/>
  <c r="AH465" i="1" a="1"/>
  <c r="AH465" i="1" s="1"/>
  <c r="AH488" i="1" a="1"/>
  <c r="AH488" i="1" s="1"/>
  <c r="AH384" i="1" a="1"/>
  <c r="AH384" i="1" s="1"/>
  <c r="AH425" i="1" a="1"/>
  <c r="AH425" i="1" s="1"/>
  <c r="AH432" i="1" a="1"/>
  <c r="AH432" i="1" s="1"/>
  <c r="AH451" i="1" a="1"/>
  <c r="AH451" i="1" s="1"/>
  <c r="AH470" i="1" a="1"/>
  <c r="AH470" i="1" s="1"/>
  <c r="AH477" i="1" a="1"/>
  <c r="AH477" i="1" s="1"/>
  <c r="AH493" i="1" a="1"/>
  <c r="AH493" i="1" s="1"/>
  <c r="C493" i="14" s="1"/>
  <c r="AH456" i="1" a="1"/>
  <c r="AH456" i="1" s="1"/>
  <c r="AH463" i="1" a="1"/>
  <c r="AH463" i="1" s="1"/>
  <c r="AH473" i="1" a="1"/>
  <c r="AH473" i="1" s="1"/>
  <c r="AH474" i="1" a="1"/>
  <c r="AH474" i="1" s="1"/>
  <c r="AH476" i="1" a="1"/>
  <c r="AH476" i="1" s="1"/>
  <c r="AH481" i="1" a="1"/>
  <c r="AH481" i="1" s="1"/>
  <c r="AH482" i="1" a="1"/>
  <c r="AH482" i="1" s="1"/>
  <c r="AH487" i="1" a="1"/>
  <c r="AH487" i="1" s="1"/>
  <c r="C487" i="14" s="1"/>
  <c r="AH492" i="1" a="1"/>
  <c r="AH492" i="1" s="1"/>
  <c r="AH497" i="1" a="1"/>
  <c r="AH497" i="1" s="1"/>
  <c r="AH498" i="1" a="1"/>
  <c r="AH498" i="1" s="1"/>
  <c r="AH450" i="1" a="1"/>
  <c r="AH450" i="1" s="1"/>
  <c r="AH464" i="1" a="1"/>
  <c r="AH464" i="1" s="1"/>
  <c r="AH472" i="1" a="1"/>
  <c r="AH472" i="1" s="1"/>
  <c r="AH490" i="1" a="1"/>
  <c r="AH490" i="1" s="1"/>
  <c r="AH495" i="1" a="1"/>
  <c r="AH495" i="1" s="1"/>
  <c r="AH500" i="1" a="1"/>
  <c r="AH500" i="1" s="1"/>
  <c r="AH520" i="1" a="1"/>
  <c r="AH520" i="1" s="1"/>
  <c r="AH546" i="1" a="1"/>
  <c r="AH546" i="1" s="1"/>
  <c r="AH550" i="1" a="1"/>
  <c r="AH550" i="1" s="1"/>
  <c r="AH455" i="1" a="1"/>
  <c r="AH455" i="1" s="1"/>
  <c r="AH469" i="1" a="1"/>
  <c r="AH469" i="1" s="1"/>
  <c r="AH489" i="1" a="1"/>
  <c r="AH489" i="1" s="1"/>
  <c r="AH504" i="1" a="1"/>
  <c r="AH504" i="1" s="1"/>
  <c r="AH510" i="1" a="1"/>
  <c r="AH510" i="1" s="1"/>
  <c r="AH525" i="1" a="1"/>
  <c r="AH525" i="1" s="1"/>
  <c r="AH527" i="1" a="1"/>
  <c r="AH527" i="1" s="1"/>
  <c r="AH532" i="1" a="1"/>
  <c r="AH532" i="1" s="1"/>
  <c r="AH534" i="1" a="1"/>
  <c r="AH534" i="1" s="1"/>
  <c r="AH538" i="1" a="1"/>
  <c r="AH538" i="1" s="1"/>
  <c r="AH406" i="1" a="1"/>
  <c r="AH406" i="1" s="1"/>
  <c r="AH494" i="1" a="1"/>
  <c r="AH494" i="1" s="1"/>
  <c r="AH509" i="1" a="1"/>
  <c r="AH509" i="1" s="1"/>
  <c r="AH524" i="1" a="1"/>
  <c r="AH524" i="1" s="1"/>
  <c r="AH529" i="1" a="1"/>
  <c r="AH529" i="1" s="1"/>
  <c r="AH461" i="1" a="1"/>
  <c r="AH461" i="1" s="1"/>
  <c r="AH508" i="1" a="1"/>
  <c r="AH508" i="1" s="1"/>
  <c r="AH511" i="1" a="1"/>
  <c r="AH511" i="1" s="1"/>
  <c r="AH519" i="1" a="1"/>
  <c r="AH519" i="1" s="1"/>
  <c r="AH521" i="1" a="1"/>
  <c r="AH521" i="1" s="1"/>
  <c r="AH523" i="1" a="1"/>
  <c r="AH523" i="1" s="1"/>
  <c r="AH533" i="1" a="1"/>
  <c r="AH533" i="1" s="1"/>
  <c r="AH545" i="1" a="1"/>
  <c r="AH545" i="1" s="1"/>
  <c r="AH448" i="1" a="1"/>
  <c r="AH448" i="1" s="1"/>
  <c r="AH462" i="1" a="1"/>
  <c r="AH462" i="1" s="1"/>
  <c r="AH499" i="1" a="1"/>
  <c r="AH499" i="1" s="1"/>
  <c r="AH507" i="1" a="1"/>
  <c r="AH507" i="1" s="1"/>
  <c r="AH515" i="1" a="1"/>
  <c r="AH515" i="1" s="1"/>
  <c r="AH518" i="1" a="1"/>
  <c r="AH518" i="1" s="1"/>
  <c r="AH522" i="1" a="1"/>
  <c r="AH522" i="1" s="1"/>
  <c r="AH537" i="1" a="1"/>
  <c r="AH537" i="1" s="1"/>
  <c r="AH541" i="1" a="1"/>
  <c r="AH541" i="1" s="1"/>
  <c r="AH542" i="1" a="1"/>
  <c r="AH542" i="1" s="1"/>
  <c r="AH543" i="1" a="1"/>
  <c r="AH543" i="1" s="1"/>
  <c r="AH403" i="1" a="1"/>
  <c r="AH403" i="1" s="1"/>
  <c r="AH433" i="1" a="1"/>
  <c r="AH433" i="1" s="1"/>
  <c r="AH458" i="1" a="1"/>
  <c r="AH458" i="1" s="1"/>
  <c r="AH496" i="1" a="1"/>
  <c r="AH496" i="1" s="1"/>
  <c r="AH503" i="1" a="1"/>
  <c r="AH503" i="1" s="1"/>
  <c r="AH528" i="1" a="1"/>
  <c r="AH528" i="1" s="1"/>
  <c r="AH535" i="1" a="1"/>
  <c r="AH535" i="1" s="1"/>
  <c r="AH548" i="1" a="1"/>
  <c r="AH548" i="1" s="1"/>
  <c r="AH478" i="1" a="1"/>
  <c r="AH478" i="1" s="1"/>
  <c r="AH514" i="1" a="1"/>
  <c r="AH514" i="1" s="1"/>
  <c r="AH530" i="1" a="1"/>
  <c r="AH530" i="1" s="1"/>
  <c r="AH536" i="1" a="1"/>
  <c r="AH536" i="1" s="1"/>
  <c r="AH573" i="1" a="1"/>
  <c r="AH573" i="1" s="1"/>
  <c r="AH579" i="1" a="1"/>
  <c r="AH579" i="1" s="1"/>
  <c r="AH583" i="1" a="1"/>
  <c r="AH583" i="1" s="1"/>
  <c r="AH590" i="1" a="1"/>
  <c r="AH590" i="1" s="1"/>
  <c r="AH594" i="1" a="1"/>
  <c r="AH594" i="1" s="1"/>
  <c r="AH597" i="1" a="1"/>
  <c r="AH597" i="1" s="1"/>
  <c r="AH449" i="1" a="1"/>
  <c r="AH449" i="1" s="1"/>
  <c r="AH506" i="1" a="1"/>
  <c r="AH506" i="1" s="1"/>
  <c r="AH547" i="1" a="1"/>
  <c r="AH547" i="1" s="1"/>
  <c r="AH551" i="1" a="1"/>
  <c r="AH551" i="1" s="1"/>
  <c r="AH556" i="1" a="1"/>
  <c r="AH556" i="1" s="1"/>
  <c r="AH558" i="1" a="1"/>
  <c r="AH558" i="1" s="1"/>
  <c r="AH561" i="1" a="1"/>
  <c r="AH561" i="1" s="1"/>
  <c r="AH562" i="1" a="1"/>
  <c r="AH562" i="1" s="1"/>
  <c r="AH563" i="1" a="1"/>
  <c r="AH563" i="1" s="1"/>
  <c r="AH564" i="1" a="1"/>
  <c r="AH564" i="1" s="1"/>
  <c r="AH565" i="1" a="1"/>
  <c r="AH565" i="1" s="1"/>
  <c r="AH593" i="1" a="1"/>
  <c r="AH593" i="1" s="1"/>
  <c r="AH539" i="1" a="1"/>
  <c r="AH539" i="1" s="1"/>
  <c r="AH554" i="1" a="1"/>
  <c r="AH554" i="1" s="1"/>
  <c r="AH555" i="1" a="1"/>
  <c r="AH555" i="1" s="1"/>
  <c r="AH557" i="1" a="1"/>
  <c r="AH557" i="1" s="1"/>
  <c r="AH576" i="1" a="1"/>
  <c r="AH576" i="1" s="1"/>
  <c r="AH582" i="1" a="1"/>
  <c r="AH582" i="1" s="1"/>
  <c r="AH586" i="1" a="1"/>
  <c r="AH586" i="1" s="1"/>
  <c r="AH600" i="1" a="1"/>
  <c r="AH600" i="1" s="1"/>
  <c r="AH531" i="1" a="1"/>
  <c r="AH531" i="1" s="1"/>
  <c r="AH571" i="1" a="1"/>
  <c r="AH571" i="1" s="1"/>
  <c r="AH572" i="1" a="1"/>
  <c r="AH572" i="1" s="1"/>
  <c r="AH581" i="1" a="1"/>
  <c r="AH581" i="1" s="1"/>
  <c r="AH589" i="1" a="1"/>
  <c r="AH589" i="1" s="1"/>
  <c r="AH596" i="1" a="1"/>
  <c r="AH596" i="1" s="1"/>
  <c r="AH599" i="1" a="1"/>
  <c r="AH599" i="1" s="1"/>
  <c r="AH457" i="1" a="1"/>
  <c r="AH457" i="1" s="1"/>
  <c r="AH483" i="1" a="1"/>
  <c r="AH483" i="1" s="1"/>
  <c r="AH512" i="1" a="1"/>
  <c r="AH512" i="1" s="1"/>
  <c r="AH516" i="1" a="1"/>
  <c r="AH516" i="1" s="1"/>
  <c r="AH540" i="1" a="1"/>
  <c r="AH540" i="1" s="1"/>
  <c r="AH544" i="1" a="1"/>
  <c r="AH544" i="1" s="1"/>
  <c r="AH553" i="1" a="1"/>
  <c r="AH553" i="1" s="1"/>
  <c r="AH560" i="1" a="1"/>
  <c r="AH560" i="1" s="1"/>
  <c r="AH569" i="1" a="1"/>
  <c r="AH569" i="1" s="1"/>
  <c r="AH570" i="1" a="1"/>
  <c r="AH570" i="1" s="1"/>
  <c r="AH575" i="1" a="1"/>
  <c r="AH575" i="1" s="1"/>
  <c r="AH578" i="1" a="1"/>
  <c r="AH578" i="1" s="1"/>
  <c r="AH585" i="1" a="1"/>
  <c r="AH585" i="1" s="1"/>
  <c r="AH592" i="1" a="1"/>
  <c r="AH592" i="1" s="1"/>
  <c r="AH602" i="1" a="1"/>
  <c r="AH602" i="1" s="1"/>
  <c r="AH480" i="1" a="1"/>
  <c r="AH480" i="1" s="1"/>
  <c r="AH567" i="1" a="1"/>
  <c r="AH567" i="1" s="1"/>
  <c r="AH568" i="1" a="1"/>
  <c r="AH568" i="1" s="1"/>
  <c r="AH580" i="1" a="1"/>
  <c r="AH580" i="1" s="1"/>
  <c r="AH588" i="1" a="1"/>
  <c r="AH588" i="1" s="1"/>
  <c r="AH595" i="1" a="1"/>
  <c r="AH595" i="1" s="1"/>
  <c r="B595" i="14" s="1"/>
  <c r="AH513" i="1" a="1"/>
  <c r="AH513" i="1" s="1"/>
  <c r="AH526" i="1" a="1"/>
  <c r="AH526" i="1" s="1"/>
  <c r="AH566" i="1" a="1"/>
  <c r="AH566" i="1" s="1"/>
  <c r="AH574" i="1" a="1"/>
  <c r="AH574" i="1" s="1"/>
  <c r="AH584" i="1" a="1"/>
  <c r="AH584" i="1" s="1"/>
  <c r="AH591" i="1" a="1"/>
  <c r="AH591" i="1" s="1"/>
  <c r="AH598" i="1" a="1"/>
  <c r="AH598" i="1" s="1"/>
  <c r="AH559" i="1" a="1"/>
  <c r="AH559" i="1" s="1"/>
  <c r="AH587" i="1" a="1"/>
  <c r="AH587" i="1" s="1"/>
  <c r="AH616" i="1" a="1"/>
  <c r="AH616" i="1" s="1"/>
  <c r="AH628" i="1" a="1"/>
  <c r="AH628" i="1" s="1"/>
  <c r="AH643" i="1" a="1"/>
  <c r="AH643" i="1" s="1"/>
  <c r="AH649" i="1" a="1"/>
  <c r="AH649" i="1" s="1"/>
  <c r="AH650" i="1" a="1"/>
  <c r="AH650" i="1" s="1"/>
  <c r="AH657" i="1" a="1"/>
  <c r="AH657" i="1" s="1"/>
  <c r="AH658" i="1" a="1"/>
  <c r="AH658" i="1" s="1"/>
  <c r="AH663" i="1" a="1"/>
  <c r="AH663" i="1" s="1"/>
  <c r="AH517" i="1" a="1"/>
  <c r="AH517" i="1" s="1"/>
  <c r="AH577" i="1" a="1"/>
  <c r="AH577" i="1" s="1"/>
  <c r="AH606" i="1" a="1"/>
  <c r="AH606" i="1" s="1"/>
  <c r="AH609" i="1" a="1"/>
  <c r="AH609" i="1" s="1"/>
  <c r="AH615" i="1" a="1"/>
  <c r="AH615" i="1" s="1"/>
  <c r="AH627" i="1" a="1"/>
  <c r="AH627" i="1" s="1"/>
  <c r="AH640" i="1" a="1"/>
  <c r="AH640" i="1" s="1"/>
  <c r="AH468" i="1" a="1"/>
  <c r="AH468" i="1" s="1"/>
  <c r="AH505" i="1" a="1"/>
  <c r="AH505" i="1" s="1"/>
  <c r="AH612" i="1" a="1"/>
  <c r="AH612" i="1" s="1"/>
  <c r="AH618" i="1" a="1"/>
  <c r="AH618" i="1" s="1"/>
  <c r="AH621" i="1" a="1"/>
  <c r="AH621" i="1" s="1"/>
  <c r="AH624" i="1" a="1"/>
  <c r="AH624" i="1" s="1"/>
  <c r="AH630" i="1" a="1"/>
  <c r="AH630" i="1" s="1"/>
  <c r="AH634" i="1" a="1"/>
  <c r="AH634" i="1" s="1"/>
  <c r="AH636" i="1" a="1"/>
  <c r="AH636" i="1" s="1"/>
  <c r="AH644" i="1" a="1"/>
  <c r="AH644" i="1" s="1"/>
  <c r="AH651" i="1" a="1"/>
  <c r="AH651" i="1" s="1"/>
  <c r="AH652" i="1" a="1"/>
  <c r="AH652" i="1" s="1"/>
  <c r="AH659" i="1" a="1"/>
  <c r="AH659" i="1" s="1"/>
  <c r="AH549" i="1" a="1"/>
  <c r="AH549" i="1" s="1"/>
  <c r="AH611" i="1" a="1"/>
  <c r="AH611" i="1" s="1"/>
  <c r="AH633" i="1" a="1"/>
  <c r="AH633" i="1" s="1"/>
  <c r="AH617" i="1" a="1"/>
  <c r="AH617" i="1" s="1"/>
  <c r="AH620" i="1" a="1"/>
  <c r="AH620" i="1" s="1"/>
  <c r="AH629" i="1" a="1"/>
  <c r="AH629" i="1" s="1"/>
  <c r="AH661" i="1" a="1"/>
  <c r="AH661" i="1" s="1"/>
  <c r="AH552" i="1" a="1"/>
  <c r="AH552" i="1" s="1"/>
  <c r="AH603" i="1" a="1"/>
  <c r="AH603" i="1" s="1"/>
  <c r="AH607" i="1" a="1"/>
  <c r="AH607" i="1" s="1"/>
  <c r="AH610" i="1" a="1"/>
  <c r="AH610" i="1" s="1"/>
  <c r="AH632" i="1" a="1"/>
  <c r="AH632" i="1" s="1"/>
  <c r="AH635" i="1" a="1"/>
  <c r="AH635" i="1" s="1"/>
  <c r="AH637" i="1" a="1"/>
  <c r="AH637" i="1" s="1"/>
  <c r="AH641" i="1" a="1"/>
  <c r="AH641" i="1" s="1"/>
  <c r="AH647" i="1" a="1"/>
  <c r="AH647" i="1" s="1"/>
  <c r="AH648" i="1" a="1"/>
  <c r="AH648" i="1" s="1"/>
  <c r="AH655" i="1" a="1"/>
  <c r="AH655" i="1" s="1"/>
  <c r="AH656" i="1" a="1"/>
  <c r="AH656" i="1" s="1"/>
  <c r="AH608" i="1" a="1"/>
  <c r="AH608" i="1" s="1"/>
  <c r="AH614" i="1" a="1"/>
  <c r="AH614" i="1" s="1"/>
  <c r="AH626" i="1" a="1"/>
  <c r="AH626" i="1" s="1"/>
  <c r="AH638" i="1" a="1"/>
  <c r="AH638" i="1" s="1"/>
  <c r="AH660" i="1" a="1"/>
  <c r="AH660" i="1" s="1"/>
  <c r="AH664" i="1" a="1"/>
  <c r="AH664" i="1" s="1"/>
  <c r="AH668" i="1" a="1"/>
  <c r="AH668" i="1" s="1"/>
  <c r="AH677" i="1" a="1"/>
  <c r="AH677" i="1" s="1"/>
  <c r="AH680" i="1" a="1"/>
  <c r="AH680" i="1" s="1"/>
  <c r="AH685" i="1" a="1"/>
  <c r="AH685" i="1" s="1"/>
  <c r="AH688" i="1" a="1"/>
  <c r="AH688" i="1" s="1"/>
  <c r="AH693" i="1" a="1"/>
  <c r="AH693" i="1" s="1"/>
  <c r="AH696" i="1" a="1"/>
  <c r="AH696" i="1" s="1"/>
  <c r="AH701" i="1" a="1"/>
  <c r="AH701" i="1" s="1"/>
  <c r="AH704" i="1" a="1"/>
  <c r="AH704" i="1" s="1"/>
  <c r="AH709" i="1" a="1"/>
  <c r="AH709" i="1" s="1"/>
  <c r="AH712" i="1" a="1"/>
  <c r="AH712" i="1" s="1"/>
  <c r="AH717" i="1" a="1"/>
  <c r="AH717" i="1" s="1"/>
  <c r="AH720" i="1" a="1"/>
  <c r="AH720" i="1" s="1"/>
  <c r="AH730" i="1" a="1"/>
  <c r="AH730" i="1" s="1"/>
  <c r="AH735" i="1" a="1"/>
  <c r="AH735" i="1" s="1"/>
  <c r="AH748" i="1" a="1"/>
  <c r="AH748" i="1" s="1"/>
  <c r="AH751" i="1" a="1"/>
  <c r="AH751" i="1" s="1"/>
  <c r="AH756" i="1" a="1"/>
  <c r="AH756" i="1" s="1"/>
  <c r="AH780" i="1" a="1"/>
  <c r="AH780" i="1" s="1"/>
  <c r="AH783" i="1" a="1"/>
  <c r="AH783" i="1" s="1"/>
  <c r="AH639" i="1" a="1"/>
  <c r="AH639" i="1" s="1"/>
  <c r="AH666" i="1" a="1"/>
  <c r="AH666" i="1" s="1"/>
  <c r="AH671" i="1" a="1"/>
  <c r="AH671" i="1" s="1"/>
  <c r="AH674" i="1" a="1"/>
  <c r="AH674" i="1" s="1"/>
  <c r="AH729" i="1" a="1"/>
  <c r="AH729" i="1" s="1"/>
  <c r="AH733" i="1" a="1"/>
  <c r="AH733" i="1" s="1"/>
  <c r="AH734" i="1" a="1"/>
  <c r="AH734" i="1" s="1"/>
  <c r="AH739" i="1" a="1"/>
  <c r="AH739" i="1" s="1"/>
  <c r="AH742" i="1" a="1"/>
  <c r="AH742" i="1" s="1"/>
  <c r="AH745" i="1" a="1"/>
  <c r="AH745" i="1" s="1"/>
  <c r="AH765" i="1" a="1"/>
  <c r="AH765" i="1" s="1"/>
  <c r="AH766" i="1" a="1"/>
  <c r="AH766" i="1" s="1"/>
  <c r="AH774" i="1" a="1"/>
  <c r="AH774" i="1" s="1"/>
  <c r="AH646" i="1" a="1"/>
  <c r="AH646" i="1" s="1"/>
  <c r="AH682" i="1" a="1"/>
  <c r="AH682" i="1" s="1"/>
  <c r="AH690" i="1" a="1"/>
  <c r="AH690" i="1" s="1"/>
  <c r="AH698" i="1" a="1"/>
  <c r="AH698" i="1" s="1"/>
  <c r="AH706" i="1" a="1"/>
  <c r="AH706" i="1" s="1"/>
  <c r="AH714" i="1" a="1"/>
  <c r="AH714" i="1" s="1"/>
  <c r="AH722" i="1" a="1"/>
  <c r="AH722" i="1" s="1"/>
  <c r="AH725" i="1" a="1"/>
  <c r="AH725" i="1" s="1"/>
  <c r="AH728" i="1" a="1"/>
  <c r="AH728" i="1" s="1"/>
  <c r="AH753" i="1" a="1"/>
  <c r="AH753" i="1" s="1"/>
  <c r="AH759" i="1" a="1"/>
  <c r="AH759" i="1" s="1"/>
  <c r="AH760" i="1" a="1"/>
  <c r="AH760" i="1" s="1"/>
  <c r="AH770" i="1" a="1"/>
  <c r="AH770" i="1" s="1"/>
  <c r="AH604" i="1" a="1"/>
  <c r="AH604" i="1" s="1"/>
  <c r="AH622" i="1" a="1"/>
  <c r="AH622" i="1" s="1"/>
  <c r="AH645" i="1" a="1"/>
  <c r="AH645" i="1" s="1"/>
  <c r="AH667" i="1" a="1"/>
  <c r="AH667" i="1" s="1"/>
  <c r="AH673" i="1" a="1"/>
  <c r="AH673" i="1" s="1"/>
  <c r="AH679" i="1" a="1"/>
  <c r="AH679" i="1" s="1"/>
  <c r="AH687" i="1" a="1"/>
  <c r="AH687" i="1" s="1"/>
  <c r="AH695" i="1" a="1"/>
  <c r="AH695" i="1" s="1"/>
  <c r="AH703" i="1" a="1"/>
  <c r="AH703" i="1" s="1"/>
  <c r="AH711" i="1" a="1"/>
  <c r="AH711" i="1" s="1"/>
  <c r="AH719" i="1" a="1"/>
  <c r="AH719" i="1" s="1"/>
  <c r="AH654" i="1" a="1"/>
  <c r="AH654" i="1" s="1"/>
  <c r="AH727" i="1" a="1"/>
  <c r="AH727" i="1" s="1"/>
  <c r="AH731" i="1" a="1"/>
  <c r="AH731" i="1" s="1"/>
  <c r="AH749" i="1" a="1"/>
  <c r="AH749" i="1" s="1"/>
  <c r="AH752" i="1" a="1"/>
  <c r="AH752" i="1" s="1"/>
  <c r="AH757" i="1" a="1"/>
  <c r="AH757" i="1" s="1"/>
  <c r="AH781" i="1" a="1"/>
  <c r="AH781" i="1" s="1"/>
  <c r="AH653" i="1" a="1"/>
  <c r="AH653" i="1" s="1"/>
  <c r="AH669" i="1" a="1"/>
  <c r="AH669" i="1" s="1"/>
  <c r="AH675" i="1" a="1"/>
  <c r="AH675" i="1" s="1"/>
  <c r="AH678" i="1" a="1"/>
  <c r="AH678" i="1" s="1"/>
  <c r="AH686" i="1" a="1"/>
  <c r="AH686" i="1" s="1"/>
  <c r="AH694" i="1" a="1"/>
  <c r="AH694" i="1" s="1"/>
  <c r="AH702" i="1" a="1"/>
  <c r="AH702" i="1" s="1"/>
  <c r="AH710" i="1" a="1"/>
  <c r="AH710" i="1" s="1"/>
  <c r="AH718" i="1" a="1"/>
  <c r="AH718" i="1" s="1"/>
  <c r="AH736" i="1" a="1"/>
  <c r="AH736" i="1" s="1"/>
  <c r="AH740" i="1" a="1"/>
  <c r="AH740" i="1" s="1"/>
  <c r="AH743" i="1" a="1"/>
  <c r="AH743" i="1" s="1"/>
  <c r="AH746" i="1" a="1"/>
  <c r="AH746" i="1" s="1"/>
  <c r="AH767" i="1" a="1"/>
  <c r="AH767" i="1" s="1"/>
  <c r="AH768" i="1" a="1"/>
  <c r="AH768" i="1" s="1"/>
  <c r="AH772" i="1" a="1"/>
  <c r="AH772" i="1" s="1"/>
  <c r="AH775" i="1" a="1"/>
  <c r="AH775" i="1" s="1"/>
  <c r="AH778" i="1" a="1"/>
  <c r="AH778" i="1" s="1"/>
  <c r="AH785" i="1" a="1"/>
  <c r="AH785" i="1" s="1"/>
  <c r="AH787" i="1" a="1"/>
  <c r="AH787" i="1" s="1"/>
  <c r="AH662" i="1" a="1"/>
  <c r="AH662" i="1" s="1"/>
  <c r="AH681" i="1" a="1"/>
  <c r="AH681" i="1" s="1"/>
  <c r="AH700" i="1" a="1"/>
  <c r="AH700" i="1" s="1"/>
  <c r="AH713" i="1" a="1"/>
  <c r="AH713" i="1" s="1"/>
  <c r="AH744" i="1" a="1"/>
  <c r="AH744" i="1" s="1"/>
  <c r="AH779" i="1" a="1"/>
  <c r="AH779" i="1" s="1"/>
  <c r="B779" i="14" s="1"/>
  <c r="AH801" i="1" a="1"/>
  <c r="AH801" i="1" s="1"/>
  <c r="AH803" i="1" a="1"/>
  <c r="AH803" i="1" s="1"/>
  <c r="AH813" i="1" a="1"/>
  <c r="AH813" i="1" s="1"/>
  <c r="AH818" i="1" a="1"/>
  <c r="AH818" i="1" s="1"/>
  <c r="AH822" i="1" a="1"/>
  <c r="AH822" i="1" s="1"/>
  <c r="AH826" i="1" a="1"/>
  <c r="AH826" i="1" s="1"/>
  <c r="AH832" i="1" a="1"/>
  <c r="AH832" i="1" s="1"/>
  <c r="AH846" i="1" a="1"/>
  <c r="AH846" i="1" s="1"/>
  <c r="AH850" i="1" a="1"/>
  <c r="AH850" i="1" s="1"/>
  <c r="AH863" i="1" a="1"/>
  <c r="AH863" i="1" s="1"/>
  <c r="AH871" i="1" a="1"/>
  <c r="AH871" i="1" s="1"/>
  <c r="AH876" i="1" a="1"/>
  <c r="AH876" i="1" s="1"/>
  <c r="AH881" i="1" a="1"/>
  <c r="AH881" i="1" s="1"/>
  <c r="AH625" i="1" a="1"/>
  <c r="AH625" i="1" s="1"/>
  <c r="AH707" i="1" a="1"/>
  <c r="AH707" i="1" s="1"/>
  <c r="AH726" i="1" a="1"/>
  <c r="AH726" i="1" s="1"/>
  <c r="AH777" i="1" a="1"/>
  <c r="AH777" i="1" s="1"/>
  <c r="AH791" i="1" a="1"/>
  <c r="AH791" i="1" s="1"/>
  <c r="AH792" i="1" a="1"/>
  <c r="AH792" i="1" s="1"/>
  <c r="AH793" i="1" a="1"/>
  <c r="AH793" i="1" s="1"/>
  <c r="AH802" i="1" a="1"/>
  <c r="AH802" i="1" s="1"/>
  <c r="AH817" i="1" a="1"/>
  <c r="AH817" i="1" s="1"/>
  <c r="AH836" i="1" a="1"/>
  <c r="AH836" i="1" s="1"/>
  <c r="AH840" i="1" a="1"/>
  <c r="AH840" i="1" s="1"/>
  <c r="B840" i="14" s="1"/>
  <c r="AH849" i="1" a="1"/>
  <c r="AH849" i="1" s="1"/>
  <c r="AH858" i="1" a="1"/>
  <c r="AH858" i="1" s="1"/>
  <c r="AH862" i="1" a="1"/>
  <c r="AH862" i="1" s="1"/>
  <c r="AH866" i="1" a="1"/>
  <c r="AH866" i="1" s="1"/>
  <c r="AH880" i="1" a="1"/>
  <c r="AH880" i="1" s="1"/>
  <c r="AH605" i="1" a="1"/>
  <c r="AH605" i="1" s="1"/>
  <c r="AH670" i="1" a="1"/>
  <c r="AH670" i="1" s="1"/>
  <c r="AH676" i="1" a="1"/>
  <c r="AH676" i="1" s="1"/>
  <c r="AH689" i="1" a="1"/>
  <c r="AH689" i="1" s="1"/>
  <c r="AH708" i="1" a="1"/>
  <c r="AH708" i="1" s="1"/>
  <c r="AH721" i="1" a="1"/>
  <c r="AH721" i="1" s="1"/>
  <c r="AH747" i="1" a="1"/>
  <c r="AH747" i="1" s="1"/>
  <c r="AH755" i="1" a="1"/>
  <c r="AH755" i="1" s="1"/>
  <c r="AH769" i="1" a="1"/>
  <c r="AH769" i="1" s="1"/>
  <c r="AH776" i="1" a="1"/>
  <c r="AH776" i="1" s="1"/>
  <c r="AH789" i="1" a="1"/>
  <c r="AH789" i="1" s="1"/>
  <c r="AH794" i="1" a="1"/>
  <c r="AH794" i="1" s="1"/>
  <c r="AH807" i="1" a="1"/>
  <c r="AH807" i="1" s="1"/>
  <c r="AH812" i="1" a="1"/>
  <c r="AH812" i="1" s="1"/>
  <c r="AH825" i="1" a="1"/>
  <c r="AH825" i="1" s="1"/>
  <c r="AH619" i="1" a="1"/>
  <c r="AH619" i="1" s="1"/>
  <c r="AH683" i="1" a="1"/>
  <c r="AH683" i="1" s="1"/>
  <c r="AH715" i="1" a="1"/>
  <c r="AH715" i="1" s="1"/>
  <c r="AH764" i="1" a="1"/>
  <c r="AH764" i="1" s="1"/>
  <c r="AH773" i="1" a="1"/>
  <c r="AH773" i="1" s="1"/>
  <c r="AH795" i="1" a="1"/>
  <c r="AH795" i="1" s="1"/>
  <c r="AH806" i="1" a="1"/>
  <c r="AH806" i="1" s="1"/>
  <c r="AH816" i="1" a="1"/>
  <c r="AH816" i="1" s="1"/>
  <c r="AH821" i="1" a="1"/>
  <c r="AH821" i="1" s="1"/>
  <c r="AH824" i="1" a="1"/>
  <c r="AH824" i="1" s="1"/>
  <c r="AH830" i="1" a="1"/>
  <c r="AH830" i="1" s="1"/>
  <c r="AH834" i="1" a="1"/>
  <c r="AH834" i="1" s="1"/>
  <c r="AH843" i="1" a="1"/>
  <c r="AH843" i="1" s="1"/>
  <c r="AH844" i="1" a="1"/>
  <c r="AH844" i="1" s="1"/>
  <c r="AH845" i="1" a="1"/>
  <c r="AH845" i="1" s="1"/>
  <c r="AH848" i="1" a="1"/>
  <c r="AH848" i="1" s="1"/>
  <c r="AH861" i="1" a="1"/>
  <c r="AH861" i="1" s="1"/>
  <c r="AH879" i="1" a="1"/>
  <c r="AH879" i="1" s="1"/>
  <c r="AH613" i="1" a="1"/>
  <c r="AH613" i="1" s="1"/>
  <c r="AH672" i="1" a="1"/>
  <c r="AH672" i="1" s="1"/>
  <c r="AH691" i="1" a="1"/>
  <c r="AH691" i="1" s="1"/>
  <c r="AH723" i="1" a="1"/>
  <c r="AH723" i="1" s="1"/>
  <c r="AH732" i="1" a="1"/>
  <c r="AH732" i="1" s="1"/>
  <c r="AH737" i="1" a="1"/>
  <c r="AH737" i="1" s="1"/>
  <c r="AH782" i="1" a="1"/>
  <c r="AH782" i="1" s="1"/>
  <c r="AH796" i="1" a="1"/>
  <c r="AH796" i="1" s="1"/>
  <c r="AH797" i="1" a="1"/>
  <c r="AH797" i="1" s="1"/>
  <c r="AH798" i="1" a="1"/>
  <c r="AH798" i="1" s="1"/>
  <c r="AH810" i="1" a="1"/>
  <c r="AH810" i="1" s="1"/>
  <c r="AH819" i="1" a="1"/>
  <c r="AH819" i="1" s="1"/>
  <c r="AH829" i="1" a="1"/>
  <c r="AH829" i="1" s="1"/>
  <c r="AH842" i="1" a="1"/>
  <c r="AH842" i="1" s="1"/>
  <c r="AH847" i="1" a="1"/>
  <c r="AH847" i="1" s="1"/>
  <c r="AH852" i="1" a="1"/>
  <c r="AH852" i="1" s="1"/>
  <c r="AH856" i="1" a="1"/>
  <c r="AH856" i="1" s="1"/>
  <c r="AH860" i="1" a="1"/>
  <c r="AH860" i="1" s="1"/>
  <c r="AH864" i="1" a="1"/>
  <c r="AH864" i="1" s="1"/>
  <c r="AH868" i="1" a="1"/>
  <c r="AH868" i="1" s="1"/>
  <c r="AH878" i="1" a="1"/>
  <c r="AH878" i="1" s="1"/>
  <c r="AH692" i="1" a="1"/>
  <c r="AH692" i="1" s="1"/>
  <c r="AH705" i="1" a="1"/>
  <c r="AH705" i="1" s="1"/>
  <c r="AH724" i="1" a="1"/>
  <c r="AH724" i="1" s="1"/>
  <c r="AH762" i="1" a="1"/>
  <c r="AH762" i="1" s="1"/>
  <c r="AH788" i="1" a="1"/>
  <c r="AH788" i="1" s="1"/>
  <c r="AH799" i="1" a="1"/>
  <c r="AH799" i="1" s="1"/>
  <c r="AH805" i="1" a="1"/>
  <c r="AH805" i="1" s="1"/>
  <c r="AH809" i="1" a="1"/>
  <c r="AH809" i="1" s="1"/>
  <c r="AH823" i="1" a="1"/>
  <c r="AH823" i="1" s="1"/>
  <c r="AH828" i="1" a="1"/>
  <c r="AH828" i="1" s="1"/>
  <c r="AH833" i="1" a="1"/>
  <c r="AH833" i="1" s="1"/>
  <c r="AH851" i="1" a="1"/>
  <c r="AH851" i="1" s="1"/>
  <c r="AH859" i="1" a="1"/>
  <c r="AH859" i="1" s="1"/>
  <c r="AH873" i="1" a="1"/>
  <c r="AH873" i="1" s="1"/>
  <c r="AH882" i="1" a="1"/>
  <c r="AH882" i="1" s="1"/>
  <c r="AH623" i="1" a="1"/>
  <c r="AH623" i="1" s="1"/>
  <c r="AH684" i="1" a="1"/>
  <c r="AH684" i="1" s="1"/>
  <c r="AH758" i="1" a="1"/>
  <c r="AH758" i="1" s="1"/>
  <c r="AH841" i="1" a="1"/>
  <c r="AH841" i="1" s="1"/>
  <c r="AH865" i="1" a="1"/>
  <c r="AH865" i="1" s="1"/>
  <c r="AH887" i="1" a="1"/>
  <c r="AH887" i="1" s="1"/>
  <c r="AH890" i="1" a="1"/>
  <c r="AH890" i="1" s="1"/>
  <c r="AH906" i="1" a="1"/>
  <c r="AH906" i="1" s="1"/>
  <c r="AH907" i="1" a="1"/>
  <c r="AH907" i="1" s="1"/>
  <c r="AH913" i="1" a="1"/>
  <c r="AH913" i="1" s="1"/>
  <c r="AH916" i="1" a="1"/>
  <c r="AH916" i="1" s="1"/>
  <c r="AH926" i="1" a="1"/>
  <c r="AH926" i="1" s="1"/>
  <c r="AH927" i="1" a="1"/>
  <c r="AH927" i="1" s="1"/>
  <c r="AH934" i="1" a="1"/>
  <c r="AH934" i="1" s="1"/>
  <c r="AH941" i="1" a="1"/>
  <c r="AH941" i="1" s="1"/>
  <c r="AH953" i="1" a="1"/>
  <c r="AH953" i="1" s="1"/>
  <c r="AH784" i="1" a="1"/>
  <c r="AH784" i="1" s="1"/>
  <c r="AH808" i="1" a="1"/>
  <c r="AH808" i="1" s="1"/>
  <c r="AH831" i="1" a="1"/>
  <c r="AH831" i="1" s="1"/>
  <c r="AH855" i="1" a="1"/>
  <c r="AH855" i="1" s="1"/>
  <c r="AH869" i="1" a="1"/>
  <c r="AH869" i="1" s="1"/>
  <c r="AH874" i="1" a="1"/>
  <c r="AH874" i="1" s="1"/>
  <c r="AH915" i="1" a="1"/>
  <c r="AH915" i="1" s="1"/>
  <c r="AH928" i="1" a="1"/>
  <c r="AH928" i="1" s="1"/>
  <c r="AH716" i="1" a="1"/>
  <c r="AH716" i="1" s="1"/>
  <c r="AH738" i="1" a="1"/>
  <c r="AH738" i="1" s="1"/>
  <c r="AH754" i="1" a="1"/>
  <c r="AH754" i="1" s="1"/>
  <c r="AH763" i="1" a="1"/>
  <c r="AH763" i="1" s="1"/>
  <c r="AH835" i="1" a="1"/>
  <c r="AH835" i="1" s="1"/>
  <c r="AH886" i="1" a="1"/>
  <c r="AH886" i="1" s="1"/>
  <c r="AH894" i="1" a="1"/>
  <c r="AH894" i="1" s="1"/>
  <c r="AH897" i="1" a="1"/>
  <c r="AH897" i="1" s="1"/>
  <c r="AH914" i="1" a="1"/>
  <c r="AH914" i="1" s="1"/>
  <c r="AH919" i="1" a="1"/>
  <c r="AH919" i="1" s="1"/>
  <c r="AH920" i="1" a="1"/>
  <c r="AH920" i="1" s="1"/>
  <c r="AH921" i="1" a="1"/>
  <c r="AH921" i="1" s="1"/>
  <c r="AH922" i="1" a="1"/>
  <c r="AH922" i="1" s="1"/>
  <c r="AH933" i="1" a="1"/>
  <c r="AH933" i="1" s="1"/>
  <c r="AH939" i="1" a="1"/>
  <c r="AH939" i="1" s="1"/>
  <c r="AH940" i="1" a="1"/>
  <c r="AH940" i="1" s="1"/>
  <c r="AH944" i="1" a="1"/>
  <c r="AH944" i="1" s="1"/>
  <c r="AH699" i="1" a="1"/>
  <c r="AH699" i="1" s="1"/>
  <c r="AH761" i="1" a="1"/>
  <c r="AH761" i="1" s="1"/>
  <c r="AH800" i="1" a="1"/>
  <c r="AH800" i="1" s="1"/>
  <c r="AH804" i="1" a="1"/>
  <c r="AH804" i="1" s="1"/>
  <c r="AH814" i="1" a="1"/>
  <c r="AH814" i="1" s="1"/>
  <c r="AH854" i="1" a="1"/>
  <c r="AH854" i="1" s="1"/>
  <c r="AH889" i="1" a="1"/>
  <c r="AH889" i="1" s="1"/>
  <c r="AH902" i="1" a="1"/>
  <c r="AH902" i="1" s="1"/>
  <c r="AH903" i="1" a="1"/>
  <c r="AH903" i="1" s="1"/>
  <c r="AH923" i="1" a="1"/>
  <c r="AH923" i="1" s="1"/>
  <c r="AH932" i="1" a="1"/>
  <c r="AH932" i="1" s="1"/>
  <c r="AH955" i="1" a="1"/>
  <c r="AH955" i="1" s="1"/>
  <c r="AH957" i="1" a="1"/>
  <c r="AH957" i="1" s="1"/>
  <c r="AH959" i="1" a="1"/>
  <c r="AH959" i="1" s="1"/>
  <c r="AH961" i="1" a="1"/>
  <c r="AH961" i="1" s="1"/>
  <c r="AH963" i="1" a="1"/>
  <c r="AH963" i="1" s="1"/>
  <c r="AH965" i="1" a="1"/>
  <c r="AH965" i="1" s="1"/>
  <c r="AH967" i="1" a="1"/>
  <c r="AH967" i="1" s="1"/>
  <c r="AH969" i="1" a="1"/>
  <c r="AH969" i="1" s="1"/>
  <c r="AH971" i="1" a="1"/>
  <c r="AH971" i="1" s="1"/>
  <c r="AH973" i="1" a="1"/>
  <c r="AH973" i="1" s="1"/>
  <c r="AH975" i="1" a="1"/>
  <c r="AH975" i="1" s="1"/>
  <c r="AH977" i="1" a="1"/>
  <c r="AH977" i="1" s="1"/>
  <c r="AH979" i="1" a="1"/>
  <c r="AH979" i="1" s="1"/>
  <c r="AH981" i="1" a="1"/>
  <c r="AH981" i="1" s="1"/>
  <c r="AH601" i="1" a="1"/>
  <c r="AH601" i="1" s="1"/>
  <c r="AH750" i="1" a="1"/>
  <c r="AH750" i="1" s="1"/>
  <c r="AH815" i="1" a="1"/>
  <c r="AH815" i="1" s="1"/>
  <c r="AH820" i="1" a="1"/>
  <c r="AH820" i="1" s="1"/>
  <c r="C820" i="14" s="1"/>
  <c r="AH839" i="1" a="1"/>
  <c r="AH839" i="1" s="1"/>
  <c r="AH867" i="1" a="1"/>
  <c r="AH867" i="1" s="1"/>
  <c r="AH872" i="1" a="1"/>
  <c r="AH872" i="1" s="1"/>
  <c r="AH877" i="1" a="1"/>
  <c r="AH877" i="1" s="1"/>
  <c r="AH885" i="1" a="1"/>
  <c r="AH885" i="1" s="1"/>
  <c r="AH893" i="1" a="1"/>
  <c r="AH893" i="1" s="1"/>
  <c r="AH904" i="1" a="1"/>
  <c r="AH904" i="1" s="1"/>
  <c r="AH931" i="1" a="1"/>
  <c r="AH931" i="1" s="1"/>
  <c r="AH938" i="1" a="1"/>
  <c r="AH938" i="1" s="1"/>
  <c r="AH943" i="1" a="1"/>
  <c r="AH943" i="1" s="1"/>
  <c r="AH947" i="1" a="1"/>
  <c r="AH947" i="1" s="1"/>
  <c r="AH952" i="1" a="1"/>
  <c r="AH952" i="1" s="1"/>
  <c r="AH954" i="1" a="1"/>
  <c r="AH954" i="1" s="1"/>
  <c r="AH631" i="1" a="1"/>
  <c r="AH631" i="1" s="1"/>
  <c r="AH665" i="1" a="1"/>
  <c r="AH665" i="1" s="1"/>
  <c r="AH741" i="1" a="1"/>
  <c r="AH741" i="1" s="1"/>
  <c r="B741" i="14" s="1"/>
  <c r="AH790" i="1" a="1"/>
  <c r="AH790" i="1" s="1"/>
  <c r="AH853" i="1" a="1"/>
  <c r="AH853" i="1" s="1"/>
  <c r="AH857" i="1" a="1"/>
  <c r="AH857" i="1" s="1"/>
  <c r="AH884" i="1" a="1"/>
  <c r="AH884" i="1" s="1"/>
  <c r="AH888" i="1" a="1"/>
  <c r="AH888" i="1" s="1"/>
  <c r="AH892" i="1" a="1"/>
  <c r="AH892" i="1" s="1"/>
  <c r="AH896" i="1" a="1"/>
  <c r="AH896" i="1" s="1"/>
  <c r="AH899" i="1" a="1"/>
  <c r="AH899" i="1" s="1"/>
  <c r="AH900" i="1" a="1"/>
  <c r="AH900" i="1" s="1"/>
  <c r="AH918" i="1" a="1"/>
  <c r="AH918" i="1" s="1"/>
  <c r="AH930" i="1" a="1"/>
  <c r="AH930" i="1" s="1"/>
  <c r="AH937" i="1" a="1"/>
  <c r="AH937" i="1" s="1"/>
  <c r="AH950" i="1" a="1"/>
  <c r="AH950" i="1" s="1"/>
  <c r="AH951" i="1" a="1"/>
  <c r="AH951" i="1" s="1"/>
  <c r="AH642" i="1" a="1"/>
  <c r="AH642" i="1" s="1"/>
  <c r="AH697" i="1" a="1"/>
  <c r="AH697" i="1" s="1"/>
  <c r="AH811" i="1" a="1"/>
  <c r="AH811" i="1" s="1"/>
  <c r="AH838" i="1" a="1"/>
  <c r="AH838" i="1" s="1"/>
  <c r="AH891" i="1" a="1"/>
  <c r="AH891" i="1" s="1"/>
  <c r="AH901" i="1" a="1"/>
  <c r="AH901" i="1" s="1"/>
  <c r="AH905" i="1" a="1"/>
  <c r="AH905" i="1" s="1"/>
  <c r="AH911" i="1" a="1"/>
  <c r="AH911" i="1" s="1"/>
  <c r="AH912" i="1" a="1"/>
  <c r="AH912" i="1" s="1"/>
  <c r="AH929" i="1" a="1"/>
  <c r="AH929" i="1" s="1"/>
  <c r="B929" i="14" s="1"/>
  <c r="AH936" i="1" a="1"/>
  <c r="AH936" i="1" s="1"/>
  <c r="AH942" i="1" a="1"/>
  <c r="AH942" i="1" s="1"/>
  <c r="AH946" i="1" a="1"/>
  <c r="AH946" i="1" s="1"/>
  <c r="AH827" i="1" a="1"/>
  <c r="AH827" i="1" s="1"/>
  <c r="AH883" i="1" a="1"/>
  <c r="AH883" i="1" s="1"/>
  <c r="AH958" i="1" a="1"/>
  <c r="AH958" i="1" s="1"/>
  <c r="AH966" i="1" a="1"/>
  <c r="AH966" i="1" s="1"/>
  <c r="AH974" i="1" a="1"/>
  <c r="AH974" i="1" s="1"/>
  <c r="C974" i="14" s="1"/>
  <c r="AH984" i="1" a="1"/>
  <c r="AH984" i="1" s="1"/>
  <c r="AH986" i="1" a="1"/>
  <c r="AH986" i="1" s="1"/>
  <c r="AH988" i="1" a="1"/>
  <c r="AH988" i="1" s="1"/>
  <c r="AH990" i="1" a="1"/>
  <c r="AH990" i="1" s="1"/>
  <c r="AH992" i="1" a="1"/>
  <c r="AH992" i="1" s="1"/>
  <c r="AH994" i="1" a="1"/>
  <c r="AH994" i="1" s="1"/>
  <c r="AH996" i="1" a="1"/>
  <c r="AH996" i="1" s="1"/>
  <c r="AH998" i="1" a="1"/>
  <c r="AH998" i="1" s="1"/>
  <c r="AH1000" i="1" a="1"/>
  <c r="AH1000" i="1" s="1"/>
  <c r="AH1002" i="1" a="1"/>
  <c r="AH1002" i="1" s="1"/>
  <c r="AH1004" i="1" a="1"/>
  <c r="AH1004" i="1" s="1"/>
  <c r="AH1006" i="1" a="1"/>
  <c r="AH1006" i="1" s="1"/>
  <c r="AH1008" i="1" a="1"/>
  <c r="AH1008" i="1" s="1"/>
  <c r="AH1010" i="1" a="1"/>
  <c r="AH1010" i="1" s="1"/>
  <c r="AH1012" i="1" a="1"/>
  <c r="AH1012" i="1" s="1"/>
  <c r="AH1014" i="1" a="1"/>
  <c r="AH1014" i="1" s="1"/>
  <c r="AH1016" i="1" a="1"/>
  <c r="AH1016" i="1" s="1"/>
  <c r="AH1018" i="1" a="1"/>
  <c r="AH1018" i="1" s="1"/>
  <c r="AH1020" i="1" a="1"/>
  <c r="AH1020" i="1" s="1"/>
  <c r="AH1022" i="1" a="1"/>
  <c r="AH1022" i="1" s="1"/>
  <c r="AH1024" i="1" a="1"/>
  <c r="AH1024" i="1" s="1"/>
  <c r="AH1026" i="1" a="1"/>
  <c r="AH1026" i="1" s="1"/>
  <c r="AH1029" i="1" a="1"/>
  <c r="AH1029" i="1" s="1"/>
  <c r="AH1030" i="1" a="1"/>
  <c r="AH1030" i="1" s="1"/>
  <c r="AH1031" i="1" a="1"/>
  <c r="AH1031" i="1" s="1"/>
  <c r="AH1032" i="1" a="1"/>
  <c r="AH1032" i="1" s="1"/>
  <c r="AH1033" i="1" a="1"/>
  <c r="AH1033" i="1" s="1"/>
  <c r="AH1039" i="1" a="1"/>
  <c r="AH1039" i="1" s="1"/>
  <c r="AH1053" i="1" a="1"/>
  <c r="AH1053" i="1" s="1"/>
  <c r="AH1060" i="1" a="1"/>
  <c r="AH1060" i="1" s="1"/>
  <c r="AH895" i="1" a="1"/>
  <c r="AH895" i="1" s="1"/>
  <c r="AH908" i="1" a="1"/>
  <c r="AH908" i="1" s="1"/>
  <c r="AH924" i="1" a="1"/>
  <c r="AH924" i="1" s="1"/>
  <c r="AH948" i="1" a="1"/>
  <c r="AH948" i="1" s="1"/>
  <c r="AH982" i="1" a="1"/>
  <c r="AH982" i="1" s="1"/>
  <c r="AH1027" i="1" a="1"/>
  <c r="AH1027" i="1" s="1"/>
  <c r="AH1042" i="1" a="1"/>
  <c r="AH1042" i="1" s="1"/>
  <c r="AH1049" i="1" a="1"/>
  <c r="AH1049" i="1" s="1"/>
  <c r="AH1056" i="1" a="1"/>
  <c r="AH1056" i="1" s="1"/>
  <c r="AH837" i="1" a="1"/>
  <c r="AH837" i="1" s="1"/>
  <c r="AH949" i="1" a="1"/>
  <c r="AH949" i="1" s="1"/>
  <c r="AH960" i="1" a="1"/>
  <c r="AH960" i="1" s="1"/>
  <c r="AH968" i="1" a="1"/>
  <c r="AH968" i="1" s="1"/>
  <c r="AH976" i="1" a="1"/>
  <c r="AH976" i="1" s="1"/>
  <c r="AH1034" i="1" a="1"/>
  <c r="AH1034" i="1" s="1"/>
  <c r="AH1035" i="1" a="1"/>
  <c r="AH1035" i="1" s="1"/>
  <c r="AH1036" i="1" a="1"/>
  <c r="AH1036" i="1" s="1"/>
  <c r="AH1037" i="1" a="1"/>
  <c r="AH1037" i="1" s="1"/>
  <c r="AH1038" i="1" a="1"/>
  <c r="AH1038" i="1" s="1"/>
  <c r="AH1045" i="1" a="1"/>
  <c r="AH1045" i="1" s="1"/>
  <c r="AH1059" i="1" a="1"/>
  <c r="AH1059" i="1" s="1"/>
  <c r="AH1062" i="1" a="1"/>
  <c r="AH1062" i="1" s="1"/>
  <c r="AH1065" i="1" a="1"/>
  <c r="AH1065" i="1" s="1"/>
  <c r="AH771" i="1" a="1"/>
  <c r="AH771" i="1" s="1"/>
  <c r="AH910" i="1" a="1"/>
  <c r="AH910" i="1" s="1"/>
  <c r="AH1048" i="1" a="1"/>
  <c r="AH1048" i="1" s="1"/>
  <c r="AH1052" i="1" a="1"/>
  <c r="AH1052" i="1" s="1"/>
  <c r="AH962" i="1" a="1"/>
  <c r="AH962" i="1" s="1"/>
  <c r="AH970" i="1" a="1"/>
  <c r="AH970" i="1" s="1"/>
  <c r="AH978" i="1" a="1"/>
  <c r="AH978" i="1" s="1"/>
  <c r="AH983" i="1" a="1"/>
  <c r="AH983" i="1" s="1"/>
  <c r="AH985" i="1" a="1"/>
  <c r="AH985" i="1" s="1"/>
  <c r="AH987" i="1" a="1"/>
  <c r="AH987" i="1" s="1"/>
  <c r="AH989" i="1" a="1"/>
  <c r="AH989" i="1" s="1"/>
  <c r="AH991" i="1" a="1"/>
  <c r="AH991" i="1" s="1"/>
  <c r="AH993" i="1" a="1"/>
  <c r="AH993" i="1" s="1"/>
  <c r="AH995" i="1" a="1"/>
  <c r="AH995" i="1" s="1"/>
  <c r="AH997" i="1" a="1"/>
  <c r="AH997" i="1" s="1"/>
  <c r="AH999" i="1" a="1"/>
  <c r="AH999" i="1" s="1"/>
  <c r="AH1001" i="1" a="1"/>
  <c r="AH1001" i="1" s="1"/>
  <c r="AH1003" i="1" a="1"/>
  <c r="AH1003" i="1" s="1"/>
  <c r="AH1005" i="1" a="1"/>
  <c r="AH1005" i="1" s="1"/>
  <c r="AH1007" i="1" a="1"/>
  <c r="AH1007" i="1" s="1"/>
  <c r="AH1009" i="1" a="1"/>
  <c r="AH1009" i="1" s="1"/>
  <c r="AH1011" i="1" a="1"/>
  <c r="AH1011" i="1" s="1"/>
  <c r="AH1013" i="1" a="1"/>
  <c r="AH1013" i="1" s="1"/>
  <c r="AH1015" i="1" a="1"/>
  <c r="AH1015" i="1" s="1"/>
  <c r="AH1017" i="1" a="1"/>
  <c r="AH1017" i="1" s="1"/>
  <c r="AH1019" i="1" a="1"/>
  <c r="AH1019" i="1" s="1"/>
  <c r="AH1021" i="1" a="1"/>
  <c r="AH1021" i="1" s="1"/>
  <c r="AH1023" i="1" a="1"/>
  <c r="AH1023" i="1" s="1"/>
  <c r="AH1025" i="1" a="1"/>
  <c r="AH1025" i="1" s="1"/>
  <c r="AH1041" i="1" a="1"/>
  <c r="AH1041" i="1" s="1"/>
  <c r="AH1044" i="1" a="1"/>
  <c r="AH1044" i="1" s="1"/>
  <c r="AH1058" i="1" a="1"/>
  <c r="AH1058" i="1" s="1"/>
  <c r="AH786" i="1" a="1"/>
  <c r="AH786" i="1" s="1"/>
  <c r="AH870" i="1" a="1"/>
  <c r="AH870" i="1" s="1"/>
  <c r="AH1028" i="1" a="1"/>
  <c r="AH1028" i="1" s="1"/>
  <c r="AH1047" i="1" a="1"/>
  <c r="AH1047" i="1" s="1"/>
  <c r="AH1051" i="1" a="1"/>
  <c r="AH1051" i="1" s="1"/>
  <c r="AH1061" i="1" a="1"/>
  <c r="AH1061" i="1" s="1"/>
  <c r="AH1064" i="1" a="1"/>
  <c r="AH1064" i="1" s="1"/>
  <c r="AH875" i="1" a="1"/>
  <c r="AH875" i="1" s="1"/>
  <c r="AH909" i="1" a="1"/>
  <c r="AH909" i="1" s="1"/>
  <c r="AH917" i="1" a="1"/>
  <c r="AH917" i="1" s="1"/>
  <c r="AH925" i="1" a="1"/>
  <c r="AH925" i="1" s="1"/>
  <c r="AH956" i="1" a="1"/>
  <c r="AH956" i="1" s="1"/>
  <c r="AH964" i="1" a="1"/>
  <c r="AH964" i="1" s="1"/>
  <c r="AH972" i="1" a="1"/>
  <c r="AH972" i="1" s="1"/>
  <c r="AH980" i="1" a="1"/>
  <c r="AH980" i="1" s="1"/>
  <c r="AH1040" i="1" a="1"/>
  <c r="AH1040" i="1" s="1"/>
  <c r="AH898" i="1" a="1"/>
  <c r="AH898" i="1" s="1"/>
  <c r="AH935" i="1" a="1"/>
  <c r="AH935" i="1" s="1"/>
  <c r="AH945" i="1" a="1"/>
  <c r="AH945" i="1" s="1"/>
  <c r="AH1070" i="1" a="1"/>
  <c r="AH1070" i="1" s="1"/>
  <c r="AH1089" i="1" a="1"/>
  <c r="AH1089" i="1" s="1"/>
  <c r="AH1097" i="1" a="1"/>
  <c r="AH1097" i="1" s="1"/>
  <c r="AH1107" i="1" a="1"/>
  <c r="AH1107" i="1" s="1"/>
  <c r="AH1108" i="1" a="1"/>
  <c r="AH1108" i="1" s="1"/>
  <c r="AH1114" i="1" a="1"/>
  <c r="AH1114" i="1" s="1"/>
  <c r="AH1122" i="1" a="1"/>
  <c r="AH1122" i="1" s="1"/>
  <c r="AH1124" i="1" a="1"/>
  <c r="AH1124" i="1" s="1"/>
  <c r="AH1140" i="1" a="1"/>
  <c r="AH1140" i="1" s="1"/>
  <c r="AH1145" i="1" a="1"/>
  <c r="AH1145" i="1" s="1"/>
  <c r="AH1152" i="1" a="1"/>
  <c r="AH1152" i="1" s="1"/>
  <c r="AH1157" i="1" a="1"/>
  <c r="AH1157" i="1" s="1"/>
  <c r="AH1159" i="1" a="1"/>
  <c r="AH1159" i="1" s="1"/>
  <c r="AH1166" i="1" a="1"/>
  <c r="AH1166" i="1" s="1"/>
  <c r="AH1180" i="1" a="1"/>
  <c r="AH1180" i="1" s="1"/>
  <c r="AH1192" i="1" a="1"/>
  <c r="AH1192" i="1" s="1"/>
  <c r="AH1195" i="1" a="1"/>
  <c r="AH1195" i="1" s="1"/>
  <c r="AH1046" i="1" a="1"/>
  <c r="AH1046" i="1" s="1"/>
  <c r="AH1066" i="1" a="1"/>
  <c r="AH1066" i="1" s="1"/>
  <c r="AH1075" i="1" a="1"/>
  <c r="AH1075" i="1" s="1"/>
  <c r="AH1078" i="1" a="1"/>
  <c r="AH1078" i="1" s="1"/>
  <c r="AH1081" i="1" a="1"/>
  <c r="AH1081" i="1" s="1"/>
  <c r="AH1088" i="1" a="1"/>
  <c r="AH1088" i="1" s="1"/>
  <c r="AH1092" i="1" a="1"/>
  <c r="AH1092" i="1" s="1"/>
  <c r="B1092" i="14" s="1"/>
  <c r="AH1100" i="1" a="1"/>
  <c r="AH1100" i="1" s="1"/>
  <c r="AH1109" i="1" a="1"/>
  <c r="AH1109" i="1" s="1"/>
  <c r="AH1110" i="1" a="1"/>
  <c r="AH1110" i="1" s="1"/>
  <c r="AH1121" i="1" a="1"/>
  <c r="AH1121" i="1" s="1"/>
  <c r="AH1123" i="1" a="1"/>
  <c r="AH1123" i="1" s="1"/>
  <c r="AH1128" i="1" a="1"/>
  <c r="AH1128" i="1" s="1"/>
  <c r="AH1129" i="1" a="1"/>
  <c r="AH1129" i="1" s="1"/>
  <c r="AH1134" i="1" a="1"/>
  <c r="AH1134" i="1" s="1"/>
  <c r="AH1139" i="1" a="1"/>
  <c r="AH1139" i="1" s="1"/>
  <c r="AH1150" i="1" a="1"/>
  <c r="AH1150" i="1" s="1"/>
  <c r="AH1151" i="1" a="1"/>
  <c r="AH1151" i="1" s="1"/>
  <c r="AH1156" i="1" a="1"/>
  <c r="AH1156" i="1" s="1"/>
  <c r="AH1169" i="1" a="1"/>
  <c r="AH1169" i="1" s="1"/>
  <c r="AH1179" i="1" a="1"/>
  <c r="AH1179" i="1" s="1"/>
  <c r="AH1183" i="1" a="1"/>
  <c r="AH1183" i="1" s="1"/>
  <c r="AH1189" i="1" a="1"/>
  <c r="AH1189" i="1" s="1"/>
  <c r="AH1069" i="1" a="1"/>
  <c r="AH1069" i="1" s="1"/>
  <c r="AH1072" i="1" a="1"/>
  <c r="AH1072" i="1" s="1"/>
  <c r="AH1084" i="1" a="1"/>
  <c r="AH1084" i="1" s="1"/>
  <c r="AH1096" i="1" a="1"/>
  <c r="AH1096" i="1" s="1"/>
  <c r="AH1111" i="1" a="1"/>
  <c r="AH1111" i="1" s="1"/>
  <c r="AH1112" i="1" a="1"/>
  <c r="AH1112" i="1" s="1"/>
  <c r="AH1113" i="1" a="1"/>
  <c r="AH1113" i="1" s="1"/>
  <c r="AH1120" i="1" a="1"/>
  <c r="AH1120" i="1" s="1"/>
  <c r="AH1144" i="1" a="1"/>
  <c r="AH1144" i="1" s="1"/>
  <c r="AH1149" i="1" a="1"/>
  <c r="AH1149" i="1" s="1"/>
  <c r="AH1161" i="1" a="1"/>
  <c r="AH1161" i="1" s="1"/>
  <c r="AH1163" i="1" a="1"/>
  <c r="AH1163" i="1" s="1"/>
  <c r="AH1178" i="1" a="1"/>
  <c r="AH1178" i="1" s="1"/>
  <c r="AH1186" i="1" a="1"/>
  <c r="AH1186" i="1" s="1"/>
  <c r="AH1194" i="1" a="1"/>
  <c r="AH1194" i="1" s="1"/>
  <c r="AH1057" i="1" a="1"/>
  <c r="AH1057" i="1" s="1"/>
  <c r="B1057" i="14" s="1"/>
  <c r="AH1080" i="1" a="1"/>
  <c r="AH1080" i="1" s="1"/>
  <c r="AH1087" i="1" a="1"/>
  <c r="AH1087" i="1" s="1"/>
  <c r="AH1091" i="1" a="1"/>
  <c r="AH1091" i="1" s="1"/>
  <c r="AH1099" i="1" a="1"/>
  <c r="AH1099" i="1" s="1"/>
  <c r="AH1118" i="1" a="1"/>
  <c r="AH1118" i="1" s="1"/>
  <c r="AH1119" i="1" a="1"/>
  <c r="AH1119" i="1" s="1"/>
  <c r="AH1127" i="1" a="1"/>
  <c r="AH1127" i="1" s="1"/>
  <c r="AH1133" i="1" a="1"/>
  <c r="AH1133" i="1" s="1"/>
  <c r="AH1138" i="1" a="1"/>
  <c r="AH1138" i="1" s="1"/>
  <c r="AH1143" i="1" a="1"/>
  <c r="AH1143" i="1" s="1"/>
  <c r="AH1148" i="1" a="1"/>
  <c r="AH1148" i="1" s="1"/>
  <c r="AH1155" i="1" a="1"/>
  <c r="AH1155" i="1" s="1"/>
  <c r="AH1177" i="1" a="1"/>
  <c r="AH1177" i="1" s="1"/>
  <c r="AH1182" i="1" a="1"/>
  <c r="AH1182" i="1" s="1"/>
  <c r="AH1043" i="1" a="1"/>
  <c r="AH1043" i="1" s="1"/>
  <c r="AH1054" i="1" a="1"/>
  <c r="AH1054" i="1" s="1"/>
  <c r="AH1071" i="1" a="1"/>
  <c r="AH1071" i="1" s="1"/>
  <c r="AH1074" i="1" a="1"/>
  <c r="AH1074" i="1" s="1"/>
  <c r="AH1077" i="1" a="1"/>
  <c r="AH1077" i="1" s="1"/>
  <c r="AH1083" i="1" a="1"/>
  <c r="AH1083" i="1" s="1"/>
  <c r="AH1095" i="1" a="1"/>
  <c r="AH1095" i="1" s="1"/>
  <c r="AH1126" i="1" a="1"/>
  <c r="AH1126" i="1" s="1"/>
  <c r="AH1132" i="1" a="1"/>
  <c r="AH1132" i="1" s="1"/>
  <c r="AH1142" i="1" a="1"/>
  <c r="AH1142" i="1" s="1"/>
  <c r="AH1158" i="1" a="1"/>
  <c r="AH1158" i="1" s="1"/>
  <c r="AH1165" i="1" a="1"/>
  <c r="AH1165" i="1" s="1"/>
  <c r="AH1168" i="1" a="1"/>
  <c r="AH1168" i="1" s="1"/>
  <c r="AH1175" i="1" a="1"/>
  <c r="AH1175" i="1" s="1"/>
  <c r="AH1176" i="1" a="1"/>
  <c r="AH1176" i="1" s="1"/>
  <c r="AH1185" i="1" a="1"/>
  <c r="AH1185" i="1" s="1"/>
  <c r="AH1188" i="1" a="1"/>
  <c r="AH1188" i="1" s="1"/>
  <c r="AH1191" i="1" a="1"/>
  <c r="AH1191" i="1" s="1"/>
  <c r="AH1068" i="1" a="1"/>
  <c r="AH1068" i="1" s="1"/>
  <c r="AH1079" i="1" a="1"/>
  <c r="AH1079" i="1" s="1"/>
  <c r="AH1086" i="1" a="1"/>
  <c r="AH1086" i="1" s="1"/>
  <c r="AH1090" i="1" a="1"/>
  <c r="AH1090" i="1" s="1"/>
  <c r="AH1098" i="1" a="1"/>
  <c r="AH1098" i="1" s="1"/>
  <c r="AH1117" i="1" a="1"/>
  <c r="AH1117" i="1" s="1"/>
  <c r="AH1137" i="1" a="1"/>
  <c r="AH1137" i="1" s="1"/>
  <c r="AH1147" i="1" a="1"/>
  <c r="AH1147" i="1" s="1"/>
  <c r="AH1154" i="1" a="1"/>
  <c r="AH1154" i="1" s="1"/>
  <c r="AH1171" i="1" a="1"/>
  <c r="AH1171" i="1" s="1"/>
  <c r="AH1172" i="1" a="1"/>
  <c r="AH1172" i="1" s="1"/>
  <c r="AH1173" i="1" a="1"/>
  <c r="AH1173" i="1" s="1"/>
  <c r="AH1174" i="1" a="1"/>
  <c r="AH1174" i="1" s="1"/>
  <c r="AH1181" i="1" a="1"/>
  <c r="AH1181" i="1" s="1"/>
  <c r="AH1193" i="1" a="1"/>
  <c r="AH1193" i="1" s="1"/>
  <c r="AH1196" i="1" a="1"/>
  <c r="AH1196" i="1" s="1"/>
  <c r="AH1055" i="1" a="1"/>
  <c r="AH1055" i="1" s="1"/>
  <c r="AH1063" i="1" a="1"/>
  <c r="AH1063" i="1" s="1"/>
  <c r="AH1082" i="1" a="1"/>
  <c r="AH1082" i="1" s="1"/>
  <c r="AH1094" i="1" a="1"/>
  <c r="AH1094" i="1" s="1"/>
  <c r="AH1102" i="1" a="1"/>
  <c r="AH1102" i="1" s="1"/>
  <c r="AH1103" i="1" a="1"/>
  <c r="AH1103" i="1" s="1"/>
  <c r="AH1104" i="1" a="1"/>
  <c r="AH1104" i="1" s="1"/>
  <c r="AH1116" i="1" a="1"/>
  <c r="AH1116" i="1" s="1"/>
  <c r="AH1125" i="1" a="1"/>
  <c r="AH1125" i="1" s="1"/>
  <c r="AH1131" i="1" a="1"/>
  <c r="AH1131" i="1" s="1"/>
  <c r="AH1136" i="1" a="1"/>
  <c r="AH1136" i="1" s="1"/>
  <c r="AH1141" i="1" a="1"/>
  <c r="AH1141" i="1" s="1"/>
  <c r="AH1146" i="1" a="1"/>
  <c r="AH1146" i="1" s="1"/>
  <c r="AH1160" i="1" a="1"/>
  <c r="AH1160" i="1" s="1"/>
  <c r="AH1162" i="1" a="1"/>
  <c r="AH1162" i="1" s="1"/>
  <c r="AH1170" i="1" a="1"/>
  <c r="AH1170" i="1" s="1"/>
  <c r="AH1184" i="1" a="1"/>
  <c r="AH1184" i="1" s="1"/>
  <c r="AH1187" i="1" a="1"/>
  <c r="AH1187" i="1" s="1"/>
  <c r="AH1190" i="1" a="1"/>
  <c r="AH1190" i="1" s="1"/>
  <c r="AH1106" i="1" a="1"/>
  <c r="AH1106" i="1" s="1"/>
  <c r="AH1164" i="1" a="1"/>
  <c r="AH1164" i="1" s="1"/>
  <c r="AH1201" i="1" a="1"/>
  <c r="AH1201" i="1" s="1"/>
  <c r="AH1209" i="1" a="1"/>
  <c r="AH1209" i="1" s="1"/>
  <c r="AH1217" i="1" a="1"/>
  <c r="AH1217" i="1" s="1"/>
  <c r="AH1220" i="1" a="1"/>
  <c r="AH1220" i="1" s="1"/>
  <c r="AH1224" i="1" a="1"/>
  <c r="AH1224" i="1" s="1"/>
  <c r="AH1230" i="1" a="1"/>
  <c r="AH1230" i="1" s="1"/>
  <c r="AH1233" i="1" a="1"/>
  <c r="AH1233" i="1" s="1"/>
  <c r="AH1237" i="1" a="1"/>
  <c r="AH1237" i="1" s="1"/>
  <c r="AH1245" i="1" a="1"/>
  <c r="AH1245" i="1" s="1"/>
  <c r="AH1246" i="1" a="1"/>
  <c r="AH1246" i="1" s="1"/>
  <c r="AH1261" i="1" a="1"/>
  <c r="AH1261" i="1" s="1"/>
  <c r="AH1262" i="1" a="1"/>
  <c r="AH1262" i="1" s="1"/>
  <c r="AH1281" i="1" a="1"/>
  <c r="AH1281" i="1" s="1"/>
  <c r="AH1285" i="1" a="1"/>
  <c r="AH1285" i="1" s="1"/>
  <c r="AH1292" i="1" a="1"/>
  <c r="AH1292" i="1" s="1"/>
  <c r="AH1296" i="1" a="1"/>
  <c r="AH1296" i="1" s="1"/>
  <c r="AH1299" i="1" a="1"/>
  <c r="AH1299" i="1" s="1"/>
  <c r="AH1302" i="1" a="1"/>
  <c r="AH1302" i="1" s="1"/>
  <c r="AH1305" i="1" a="1"/>
  <c r="AH1305" i="1" s="1"/>
  <c r="AH1310" i="1" a="1"/>
  <c r="AH1310" i="1" s="1"/>
  <c r="AH1076" i="1" a="1"/>
  <c r="AH1076" i="1" s="1"/>
  <c r="AH1093" i="1" a="1"/>
  <c r="AH1093" i="1" s="1"/>
  <c r="AH1206" i="1" a="1"/>
  <c r="AH1206" i="1" s="1"/>
  <c r="AH1211" i="1" a="1"/>
  <c r="AH1211" i="1" s="1"/>
  <c r="AH1214" i="1" a="1"/>
  <c r="AH1214" i="1" s="1"/>
  <c r="AH1243" i="1" a="1"/>
  <c r="AH1243" i="1" s="1"/>
  <c r="AH1244" i="1" a="1"/>
  <c r="AH1244" i="1" s="1"/>
  <c r="C1244" i="14" s="1"/>
  <c r="AH1259" i="1" a="1"/>
  <c r="AH1259" i="1" s="1"/>
  <c r="AH1260" i="1" a="1"/>
  <c r="AH1260" i="1" s="1"/>
  <c r="AH1274" i="1" a="1"/>
  <c r="AH1274" i="1" s="1"/>
  <c r="AH1278" i="1" a="1"/>
  <c r="AH1278" i="1" s="1"/>
  <c r="AH1284" i="1" a="1"/>
  <c r="AH1284" i="1" s="1"/>
  <c r="AH1288" i="1" a="1"/>
  <c r="AH1288" i="1" s="1"/>
  <c r="AH1307" i="1" a="1"/>
  <c r="AH1307" i="1" s="1"/>
  <c r="AH1050" i="1" a="1"/>
  <c r="AH1050" i="1" s="1"/>
  <c r="AH1197" i="1" a="1"/>
  <c r="AH1197" i="1" s="1"/>
  <c r="AH1200" i="1" a="1"/>
  <c r="AH1200" i="1" s="1"/>
  <c r="AH1203" i="1" a="1"/>
  <c r="AH1203" i="1" s="1"/>
  <c r="AH1216" i="1" a="1"/>
  <c r="AH1216" i="1" s="1"/>
  <c r="AH1219" i="1" a="1"/>
  <c r="AH1219" i="1" s="1"/>
  <c r="AH1223" i="1" a="1"/>
  <c r="AH1223" i="1" s="1"/>
  <c r="AH1229" i="1" a="1"/>
  <c r="AH1229" i="1" s="1"/>
  <c r="AH1232" i="1" a="1"/>
  <c r="AH1232" i="1" s="1"/>
  <c r="AH1236" i="1" a="1"/>
  <c r="AH1236" i="1" s="1"/>
  <c r="AH1239" i="1" a="1"/>
  <c r="AH1239" i="1" s="1"/>
  <c r="AH1240" i="1" a="1"/>
  <c r="AH1240" i="1" s="1"/>
  <c r="AH1241" i="1" a="1"/>
  <c r="AH1241" i="1" s="1"/>
  <c r="AH1242" i="1" a="1"/>
  <c r="AH1242" i="1" s="1"/>
  <c r="AH1257" i="1" a="1"/>
  <c r="AH1257" i="1" s="1"/>
  <c r="AH1258" i="1" a="1"/>
  <c r="AH1258" i="1" s="1"/>
  <c r="AH1273" i="1" a="1"/>
  <c r="AH1273" i="1" s="1"/>
  <c r="AH1304" i="1" a="1"/>
  <c r="AH1304" i="1" s="1"/>
  <c r="AH1073" i="1" a="1"/>
  <c r="AH1073" i="1" s="1"/>
  <c r="AH1085" i="1" a="1"/>
  <c r="AH1085" i="1" s="1"/>
  <c r="AH1105" i="1" a="1"/>
  <c r="AH1105" i="1" s="1"/>
  <c r="AH1208" i="1" a="1"/>
  <c r="AH1208" i="1" s="1"/>
  <c r="AH1226" i="1" a="1"/>
  <c r="AH1226" i="1" s="1"/>
  <c r="AH1235" i="1" a="1"/>
  <c r="AH1235" i="1" s="1"/>
  <c r="AH1256" i="1" a="1"/>
  <c r="AH1256" i="1" s="1"/>
  <c r="AH1272" i="1" a="1"/>
  <c r="AH1272" i="1" s="1"/>
  <c r="AH1280" i="1" a="1"/>
  <c r="AH1280" i="1" s="1"/>
  <c r="AH1291" i="1" a="1"/>
  <c r="AH1291" i="1" s="1"/>
  <c r="AH1295" i="1" a="1"/>
  <c r="AH1295" i="1" s="1"/>
  <c r="AH1298" i="1" a="1"/>
  <c r="AH1298" i="1" s="1"/>
  <c r="AH1205" i="1" a="1"/>
  <c r="AH1205" i="1" s="1"/>
  <c r="AH1210" i="1" a="1"/>
  <c r="AH1210" i="1" s="1"/>
  <c r="AH1213" i="1" a="1"/>
  <c r="AH1213" i="1" s="1"/>
  <c r="AH1228" i="1" a="1"/>
  <c r="AH1228" i="1" s="1"/>
  <c r="AH1231" i="1" a="1"/>
  <c r="AH1231" i="1" s="1"/>
  <c r="AH1253" i="1" a="1"/>
  <c r="AH1253" i="1" s="1"/>
  <c r="AH1255" i="1" a="1"/>
  <c r="AH1255" i="1" s="1"/>
  <c r="AH1271" i="1" a="1"/>
  <c r="AH1271" i="1" s="1"/>
  <c r="AH1277" i="1" a="1"/>
  <c r="AH1277" i="1" s="1"/>
  <c r="AH1283" i="1" a="1"/>
  <c r="AH1283" i="1" s="1"/>
  <c r="AH1287" i="1" a="1"/>
  <c r="AH1287" i="1" s="1"/>
  <c r="AH1290" i="1" a="1"/>
  <c r="AH1290" i="1" s="1"/>
  <c r="AH1115" i="1" a="1"/>
  <c r="AH1115" i="1" s="1"/>
  <c r="AH1153" i="1" a="1"/>
  <c r="AH1153" i="1" s="1"/>
  <c r="AH1199" i="1" a="1"/>
  <c r="AH1199" i="1" s="1"/>
  <c r="AH1202" i="1" a="1"/>
  <c r="AH1202" i="1" s="1"/>
  <c r="AH1215" i="1" a="1"/>
  <c r="AH1215" i="1" s="1"/>
  <c r="AH1218" i="1" a="1"/>
  <c r="AH1218" i="1" s="1"/>
  <c r="AH1222" i="1" a="1"/>
  <c r="AH1222" i="1" s="1"/>
  <c r="AH1225" i="1" a="1"/>
  <c r="AH1225" i="1" s="1"/>
  <c r="AH1234" i="1" a="1"/>
  <c r="AH1234" i="1" s="1"/>
  <c r="AH1238" i="1" a="1"/>
  <c r="AH1238" i="1" s="1"/>
  <c r="AH1249" i="1" a="1"/>
  <c r="AH1249" i="1" s="1"/>
  <c r="AH1251" i="1" a="1"/>
  <c r="AH1251" i="1" s="1"/>
  <c r="AH1252" i="1" a="1"/>
  <c r="AH1252" i="1" s="1"/>
  <c r="AH1254" i="1" a="1"/>
  <c r="AH1254" i="1" s="1"/>
  <c r="AH1269" i="1" a="1"/>
  <c r="AH1269" i="1" s="1"/>
  <c r="C1269" i="14" s="1"/>
  <c r="AH1270" i="1" a="1"/>
  <c r="AH1270" i="1" s="1"/>
  <c r="AH1282" i="1" a="1"/>
  <c r="AH1282" i="1" s="1"/>
  <c r="AH1286" i="1" a="1"/>
  <c r="AH1286" i="1" s="1"/>
  <c r="AH1294" i="1" a="1"/>
  <c r="AH1294" i="1" s="1"/>
  <c r="AH1297" i="1" a="1"/>
  <c r="AH1297" i="1" s="1"/>
  <c r="AH1300" i="1" a="1"/>
  <c r="AH1300" i="1" s="1"/>
  <c r="AH1303" i="1" a="1"/>
  <c r="AH1303" i="1" s="1"/>
  <c r="AH1306" i="1" a="1"/>
  <c r="AH1306" i="1" s="1"/>
  <c r="AH1311" i="1" a="1"/>
  <c r="AH1311" i="1" s="1"/>
  <c r="AH1067" i="1" a="1"/>
  <c r="AH1067" i="1" s="1"/>
  <c r="AH1101" i="1" a="1"/>
  <c r="AH1101" i="1" s="1"/>
  <c r="AH1198" i="1" a="1"/>
  <c r="AH1198" i="1" s="1"/>
  <c r="AH1204" i="1" a="1"/>
  <c r="AH1204" i="1" s="1"/>
  <c r="AH1207" i="1" a="1"/>
  <c r="AH1207" i="1" s="1"/>
  <c r="AH1212" i="1" a="1"/>
  <c r="AH1212" i="1" s="1"/>
  <c r="AH1221" i="1" a="1"/>
  <c r="AH1221" i="1" s="1"/>
  <c r="AH1227" i="1" a="1"/>
  <c r="AH1227" i="1" s="1"/>
  <c r="AH1247" i="1" a="1"/>
  <c r="AH1247" i="1" s="1"/>
  <c r="AH1135" i="1" a="1"/>
  <c r="AH1135" i="1" s="1"/>
  <c r="AH1264" i="1" a="1"/>
  <c r="AH1264" i="1" s="1"/>
  <c r="AH1289" i="1" a="1"/>
  <c r="AH1289" i="1" s="1"/>
  <c r="AH1308" i="1" a="1"/>
  <c r="AH1308" i="1" s="1"/>
  <c r="AH1314" i="1" a="1"/>
  <c r="AH1314" i="1" s="1"/>
  <c r="AH1335" i="1" a="1"/>
  <c r="AH1335" i="1" s="1"/>
  <c r="AH1339" i="1" a="1"/>
  <c r="AH1339" i="1" s="1"/>
  <c r="AH1343" i="1" a="1"/>
  <c r="AH1343" i="1" s="1"/>
  <c r="AH1354" i="1" a="1"/>
  <c r="AH1354" i="1" s="1"/>
  <c r="AH1360" i="1" a="1"/>
  <c r="AH1360" i="1" s="1"/>
  <c r="AH1366" i="1" a="1"/>
  <c r="AH1366" i="1" s="1"/>
  <c r="AH1372" i="1" a="1"/>
  <c r="AH1372" i="1" s="1"/>
  <c r="AH1375" i="1" a="1"/>
  <c r="AH1375" i="1" s="1"/>
  <c r="AH1380" i="1" a="1"/>
  <c r="AH1380" i="1" s="1"/>
  <c r="AH1265" i="1" a="1"/>
  <c r="AH1265" i="1" s="1"/>
  <c r="AH1279" i="1" a="1"/>
  <c r="AH1279" i="1" s="1"/>
  <c r="AH1319" i="1" a="1"/>
  <c r="AH1319" i="1" s="1"/>
  <c r="AH1325" i="1" a="1"/>
  <c r="AH1325" i="1" s="1"/>
  <c r="AH1328" i="1" a="1"/>
  <c r="AH1328" i="1" s="1"/>
  <c r="AH1348" i="1" a="1"/>
  <c r="AH1348" i="1" s="1"/>
  <c r="AH1357" i="1" a="1"/>
  <c r="AH1357" i="1" s="1"/>
  <c r="AH1379" i="1" a="1"/>
  <c r="AH1379" i="1" s="1"/>
  <c r="AH1383" i="1" a="1"/>
  <c r="AH1383" i="1" s="1"/>
  <c r="AH1309" i="1" a="1"/>
  <c r="AH1309" i="1" s="1"/>
  <c r="AH1316" i="1" a="1"/>
  <c r="AH1316" i="1" s="1"/>
  <c r="AH1321" i="1" a="1"/>
  <c r="AH1321" i="1" s="1"/>
  <c r="AH1331" i="1" a="1"/>
  <c r="AH1331" i="1" s="1"/>
  <c r="AH1338" i="1" a="1"/>
  <c r="AH1338" i="1" s="1"/>
  <c r="AH1342" i="1" a="1"/>
  <c r="AH1342" i="1" s="1"/>
  <c r="AH1345" i="1" a="1"/>
  <c r="AH1345" i="1" s="1"/>
  <c r="AH1350" i="1" a="1"/>
  <c r="AH1350" i="1" s="1"/>
  <c r="AH1362" i="1" a="1"/>
  <c r="AH1362" i="1" s="1"/>
  <c r="AH1365" i="1" a="1"/>
  <c r="AH1365" i="1" s="1"/>
  <c r="AH1368" i="1" a="1"/>
  <c r="AH1368" i="1" s="1"/>
  <c r="AH1371" i="1" a="1"/>
  <c r="AH1371" i="1" s="1"/>
  <c r="AH1167" i="1" a="1"/>
  <c r="AH1167" i="1" s="1"/>
  <c r="AH1248" i="1" a="1"/>
  <c r="AH1248" i="1" s="1"/>
  <c r="AH1318" i="1" a="1"/>
  <c r="AH1318" i="1" s="1"/>
  <c r="AH1327" i="1" a="1"/>
  <c r="AH1327" i="1" s="1"/>
  <c r="AH1334" i="1" a="1"/>
  <c r="AH1334" i="1" s="1"/>
  <c r="AH1353" i="1" a="1"/>
  <c r="AH1353" i="1" s="1"/>
  <c r="AH1359" i="1" a="1"/>
  <c r="AH1359" i="1" s="1"/>
  <c r="AH1374" i="1" a="1"/>
  <c r="AH1374" i="1" s="1"/>
  <c r="AH1266" i="1" a="1"/>
  <c r="AH1266" i="1" s="1"/>
  <c r="AH1275" i="1" a="1"/>
  <c r="AH1275" i="1" s="1"/>
  <c r="AH1301" i="1" a="1"/>
  <c r="AH1301" i="1" s="1"/>
  <c r="C1301" i="14" s="1"/>
  <c r="AH1312" i="1" a="1"/>
  <c r="AH1312" i="1" s="1"/>
  <c r="AH1324" i="1" a="1"/>
  <c r="AH1324" i="1" s="1"/>
  <c r="AH1330" i="1" a="1"/>
  <c r="AH1330" i="1" s="1"/>
  <c r="AH1337" i="1" a="1"/>
  <c r="AH1337" i="1" s="1"/>
  <c r="AH1341" i="1" a="1"/>
  <c r="AH1341" i="1" s="1"/>
  <c r="AH1347" i="1" a="1"/>
  <c r="AH1347" i="1" s="1"/>
  <c r="AH1356" i="1" a="1"/>
  <c r="AH1356" i="1" s="1"/>
  <c r="AH1370" i="1" a="1"/>
  <c r="AH1370" i="1" s="1"/>
  <c r="AH1382" i="1" a="1"/>
  <c r="AH1382" i="1" s="1"/>
  <c r="AH1130" i="1" a="1"/>
  <c r="AH1130" i="1" s="1"/>
  <c r="AH1250" i="1" a="1"/>
  <c r="AH1250" i="1" s="1"/>
  <c r="AH1267" i="1" a="1"/>
  <c r="AH1267" i="1" s="1"/>
  <c r="AH1276" i="1" a="1"/>
  <c r="AH1276" i="1" s="1"/>
  <c r="AH1293" i="1" a="1"/>
  <c r="AH1293" i="1" s="1"/>
  <c r="AH1315" i="1" a="1"/>
  <c r="AH1315" i="1" s="1"/>
  <c r="AH1333" i="1" a="1"/>
  <c r="AH1333" i="1" s="1"/>
  <c r="AH1344" i="1" a="1"/>
  <c r="AH1344" i="1" s="1"/>
  <c r="AH1349" i="1" a="1"/>
  <c r="AH1349" i="1" s="1"/>
  <c r="AH1352" i="1" a="1"/>
  <c r="AH1352" i="1" s="1"/>
  <c r="AH1361" i="1" a="1"/>
  <c r="AH1361" i="1" s="1"/>
  <c r="AH1364" i="1" a="1"/>
  <c r="AH1364" i="1" s="1"/>
  <c r="AH1367" i="1" a="1"/>
  <c r="AH1367" i="1" s="1"/>
  <c r="AH1373" i="1" a="1"/>
  <c r="AH1373" i="1" s="1"/>
  <c r="AH1377" i="1" a="1"/>
  <c r="AH1377" i="1" s="1"/>
  <c r="AH1268" i="1" a="1"/>
  <c r="AH1268" i="1" s="1"/>
  <c r="AH1313" i="1" a="1"/>
  <c r="AH1313" i="1" s="1"/>
  <c r="AH1322" i="1" a="1"/>
  <c r="AH1322" i="1" s="1"/>
  <c r="AH1326" i="1" a="1"/>
  <c r="AH1326" i="1" s="1"/>
  <c r="AH1332" i="1" a="1"/>
  <c r="AH1332" i="1" s="1"/>
  <c r="AH1346" i="1" a="1"/>
  <c r="AH1346" i="1" s="1"/>
  <c r="AH1351" i="1" a="1"/>
  <c r="AH1351" i="1" s="1"/>
  <c r="AH1363" i="1" a="1"/>
  <c r="AH1363" i="1" s="1"/>
  <c r="AH1369" i="1" a="1"/>
  <c r="AH1369" i="1" s="1"/>
  <c r="AH1384" i="1" a="1"/>
  <c r="AH1384" i="1" s="1"/>
  <c r="AH1386" i="1" a="1"/>
  <c r="AH1386" i="1" s="1"/>
  <c r="AH1388" i="1" a="1"/>
  <c r="AH1388" i="1" s="1"/>
  <c r="AH1390" i="1" a="1"/>
  <c r="AH1390" i="1" s="1"/>
  <c r="AH1392" i="1" a="1"/>
  <c r="AH1392" i="1" s="1"/>
  <c r="AH1394" i="1" a="1"/>
  <c r="AH1394" i="1" s="1"/>
  <c r="AH1396" i="1" a="1"/>
  <c r="AH1396" i="1" s="1"/>
  <c r="AH1398" i="1" a="1"/>
  <c r="AH1398" i="1" s="1"/>
  <c r="AH1400" i="1" a="1"/>
  <c r="AH1400" i="1" s="1"/>
  <c r="AH1402" i="1" a="1"/>
  <c r="AH1402" i="1" s="1"/>
  <c r="AH1404" i="1" a="1"/>
  <c r="AH1404" i="1" s="1"/>
  <c r="AH1406" i="1" a="1"/>
  <c r="AH1406" i="1" s="1"/>
  <c r="AH1408" i="1" a="1"/>
  <c r="AH1408" i="1" s="1"/>
  <c r="AH1410" i="1" a="1"/>
  <c r="AH1410" i="1" s="1"/>
  <c r="AH1412" i="1" a="1"/>
  <c r="AH1412" i="1" s="1"/>
  <c r="B1412" i="14" s="1"/>
  <c r="AH1414" i="1" a="1"/>
  <c r="AH1414" i="1" s="1"/>
  <c r="AH1416" i="1" a="1"/>
  <c r="AH1416" i="1" s="1"/>
  <c r="AH1355" i="1" a="1"/>
  <c r="AH1355" i="1" s="1"/>
  <c r="AH1387" i="1" a="1"/>
  <c r="AH1387" i="1" s="1"/>
  <c r="AH1395" i="1" a="1"/>
  <c r="AH1395" i="1" s="1"/>
  <c r="AH1403" i="1" a="1"/>
  <c r="AH1403" i="1" s="1"/>
  <c r="AH1411" i="1" a="1"/>
  <c r="AH1411" i="1" s="1"/>
  <c r="AH1420" i="1" a="1"/>
  <c r="AH1420" i="1" s="1"/>
  <c r="AH1425" i="1" a="1"/>
  <c r="AH1425" i="1" s="1"/>
  <c r="AH1521" i="1" a="1"/>
  <c r="AH1521" i="1" s="1"/>
  <c r="AH1527" i="1" a="1"/>
  <c r="AH1527" i="1" s="1"/>
  <c r="AH1537" i="1" a="1"/>
  <c r="AH1537" i="1" s="1"/>
  <c r="AH1376" i="1" a="1"/>
  <c r="AH1376" i="1" s="1"/>
  <c r="AH1381" i="1" a="1"/>
  <c r="AH1381" i="1" s="1"/>
  <c r="AH1419" i="1" a="1"/>
  <c r="AH1419" i="1" s="1"/>
  <c r="AH1428" i="1" a="1"/>
  <c r="AH1428" i="1" s="1"/>
  <c r="AH1263" i="1" a="1"/>
  <c r="AH1263" i="1" s="1"/>
  <c r="AH1323" i="1" a="1"/>
  <c r="AH1323" i="1" s="1"/>
  <c r="AH1340" i="1" a="1"/>
  <c r="AH1340" i="1" s="1"/>
  <c r="AH1389" i="1" a="1"/>
  <c r="AH1389" i="1" s="1"/>
  <c r="AH1397" i="1" a="1"/>
  <c r="AH1397" i="1" s="1"/>
  <c r="AH1405" i="1" a="1"/>
  <c r="AH1405" i="1" s="1"/>
  <c r="AH1413" i="1" a="1"/>
  <c r="AH1413" i="1" s="1"/>
  <c r="AH1423" i="1" a="1"/>
  <c r="AH1423" i="1" s="1"/>
  <c r="AH1431" i="1" a="1"/>
  <c r="AH1431" i="1" s="1"/>
  <c r="AH1525" i="1" a="1"/>
  <c r="AH1525" i="1" s="1"/>
  <c r="AH1526" i="1" a="1"/>
  <c r="AH1526" i="1" s="1"/>
  <c r="AH1533" i="1" a="1"/>
  <c r="AH1533" i="1" s="1"/>
  <c r="AH1534" i="1" a="1"/>
  <c r="AH1534" i="1" s="1"/>
  <c r="AH1540" i="1" a="1"/>
  <c r="AH1540" i="1" s="1"/>
  <c r="AH1418" i="1" a="1"/>
  <c r="AH1418" i="1" s="1"/>
  <c r="AH1426" i="1" a="1"/>
  <c r="AH1426" i="1" s="1"/>
  <c r="AH1434" i="1" a="1"/>
  <c r="AH1434" i="1" s="1"/>
  <c r="AH1436" i="1" a="1"/>
  <c r="AH1436" i="1" s="1"/>
  <c r="AH1438" i="1" a="1"/>
  <c r="AH1438" i="1" s="1"/>
  <c r="AH1440" i="1" a="1"/>
  <c r="AH1440" i="1" s="1"/>
  <c r="AH1442" i="1" a="1"/>
  <c r="AH1442" i="1" s="1"/>
  <c r="AH1444" i="1" a="1"/>
  <c r="AH1444" i="1" s="1"/>
  <c r="AH1446" i="1" a="1"/>
  <c r="AH1446" i="1" s="1"/>
  <c r="AH1448" i="1" a="1"/>
  <c r="AH1448" i="1" s="1"/>
  <c r="AH1450" i="1" a="1"/>
  <c r="AH1450" i="1" s="1"/>
  <c r="AH1452" i="1" a="1"/>
  <c r="AH1452" i="1" s="1"/>
  <c r="AH1454" i="1" a="1"/>
  <c r="AH1454" i="1" s="1"/>
  <c r="AH1456" i="1" a="1"/>
  <c r="AH1456" i="1" s="1"/>
  <c r="AH1458" i="1" a="1"/>
  <c r="AH1458" i="1" s="1"/>
  <c r="AH1460" i="1" a="1"/>
  <c r="AH1460" i="1" s="1"/>
  <c r="AH1462" i="1" a="1"/>
  <c r="AH1462" i="1" s="1"/>
  <c r="AH1464" i="1" a="1"/>
  <c r="AH1464" i="1" s="1"/>
  <c r="AH1466" i="1" a="1"/>
  <c r="AH1466" i="1" s="1"/>
  <c r="AH1468" i="1" a="1"/>
  <c r="AH1468" i="1" s="1"/>
  <c r="AH1470" i="1" a="1"/>
  <c r="AH1470" i="1" s="1"/>
  <c r="AH1472" i="1" a="1"/>
  <c r="AH1472" i="1" s="1"/>
  <c r="AH1474" i="1" a="1"/>
  <c r="AH1474" i="1" s="1"/>
  <c r="AH1476" i="1" a="1"/>
  <c r="AH1476" i="1" s="1"/>
  <c r="AH1478" i="1" a="1"/>
  <c r="AH1478" i="1" s="1"/>
  <c r="AH1480" i="1" a="1"/>
  <c r="AH1480" i="1" s="1"/>
  <c r="AH1482" i="1" a="1"/>
  <c r="AH1482" i="1" s="1"/>
  <c r="AH1484" i="1" a="1"/>
  <c r="AH1484" i="1" s="1"/>
  <c r="AH1486" i="1" a="1"/>
  <c r="AH1486" i="1" s="1"/>
  <c r="AH1488" i="1" a="1"/>
  <c r="AH1488" i="1" s="1"/>
  <c r="AH1490" i="1" a="1"/>
  <c r="AH1490" i="1" s="1"/>
  <c r="AH1492" i="1" a="1"/>
  <c r="AH1492" i="1" s="1"/>
  <c r="AH1494" i="1" a="1"/>
  <c r="AH1494" i="1" s="1"/>
  <c r="AH1496" i="1" a="1"/>
  <c r="AH1496" i="1" s="1"/>
  <c r="AH1498" i="1" a="1"/>
  <c r="AH1498" i="1" s="1"/>
  <c r="AH1500" i="1" a="1"/>
  <c r="AH1500" i="1" s="1"/>
  <c r="AH1502" i="1" a="1"/>
  <c r="AH1502" i="1" s="1"/>
  <c r="AH1504" i="1" a="1"/>
  <c r="AH1504" i="1" s="1"/>
  <c r="AH1506" i="1" a="1"/>
  <c r="AH1506" i="1" s="1"/>
  <c r="AH1508" i="1" a="1"/>
  <c r="AH1508" i="1" s="1"/>
  <c r="AH1510" i="1" a="1"/>
  <c r="AH1510" i="1" s="1"/>
  <c r="AH1512" i="1" a="1"/>
  <c r="AH1512" i="1" s="1"/>
  <c r="AH1514" i="1" a="1"/>
  <c r="AH1514" i="1" s="1"/>
  <c r="AH1516" i="1" a="1"/>
  <c r="AH1516" i="1" s="1"/>
  <c r="AH1518" i="1" a="1"/>
  <c r="AH1518" i="1" s="1"/>
  <c r="AH1520" i="1" a="1"/>
  <c r="AH1520" i="1" s="1"/>
  <c r="AH1524" i="1" a="1"/>
  <c r="AH1524" i="1" s="1"/>
  <c r="AH1320" i="1" a="1"/>
  <c r="AH1320" i="1" s="1"/>
  <c r="AH1378" i="1" a="1"/>
  <c r="AH1378" i="1" s="1"/>
  <c r="AH1391" i="1" a="1"/>
  <c r="AH1391" i="1" s="1"/>
  <c r="AH1399" i="1" a="1"/>
  <c r="AH1399" i="1" s="1"/>
  <c r="AH1407" i="1" a="1"/>
  <c r="AH1407" i="1" s="1"/>
  <c r="AH1429" i="1" a="1"/>
  <c r="AH1429" i="1" s="1"/>
  <c r="AH1529" i="1" a="1"/>
  <c r="AH1529" i="1" s="1"/>
  <c r="AH1424" i="1" a="1"/>
  <c r="AH1424" i="1" s="1"/>
  <c r="AH1432" i="1" a="1"/>
  <c r="AH1432" i="1" s="1"/>
  <c r="AH1523" i="1" a="1"/>
  <c r="AH1523" i="1" s="1"/>
  <c r="AH1530" i="1" a="1"/>
  <c r="AH1530" i="1" s="1"/>
  <c r="AH1536" i="1" a="1"/>
  <c r="AH1536" i="1" s="1"/>
  <c r="AH1336" i="1" a="1"/>
  <c r="AH1336" i="1" s="1"/>
  <c r="AH1415" i="1" a="1"/>
  <c r="AH1415" i="1" s="1"/>
  <c r="AH1422" i="1" a="1"/>
  <c r="AH1422" i="1" s="1"/>
  <c r="AH1430" i="1" a="1"/>
  <c r="AH1430" i="1" s="1"/>
  <c r="AH1433" i="1" a="1"/>
  <c r="AH1433" i="1" s="1"/>
  <c r="AH1435" i="1" a="1"/>
  <c r="AH1435" i="1" s="1"/>
  <c r="AH1437" i="1" a="1"/>
  <c r="AH1437" i="1" s="1"/>
  <c r="AH1439" i="1" a="1"/>
  <c r="AH1439" i="1" s="1"/>
  <c r="AH1441" i="1" a="1"/>
  <c r="AH1441" i="1" s="1"/>
  <c r="AH1443" i="1" a="1"/>
  <c r="AH1443" i="1" s="1"/>
  <c r="AH1445" i="1" a="1"/>
  <c r="AH1445" i="1" s="1"/>
  <c r="AH1447" i="1" a="1"/>
  <c r="AH1447" i="1" s="1"/>
  <c r="AH1449" i="1" a="1"/>
  <c r="AH1449" i="1" s="1"/>
  <c r="AH1451" i="1" a="1"/>
  <c r="AH1451" i="1" s="1"/>
  <c r="AH1453" i="1" a="1"/>
  <c r="AH1453" i="1" s="1"/>
  <c r="AH1455" i="1" a="1"/>
  <c r="AH1455" i="1" s="1"/>
  <c r="AH1457" i="1" a="1"/>
  <c r="AH1457" i="1" s="1"/>
  <c r="AH1459" i="1" a="1"/>
  <c r="AH1459" i="1" s="1"/>
  <c r="AH1461" i="1" a="1"/>
  <c r="AH1461" i="1" s="1"/>
  <c r="AH1463" i="1" a="1"/>
  <c r="AH1463" i="1" s="1"/>
  <c r="AH1465" i="1" a="1"/>
  <c r="AH1465" i="1" s="1"/>
  <c r="AH1467" i="1" a="1"/>
  <c r="AH1467" i="1" s="1"/>
  <c r="AH1469" i="1" a="1"/>
  <c r="AH1469" i="1" s="1"/>
  <c r="AH1471" i="1" a="1"/>
  <c r="AH1471" i="1" s="1"/>
  <c r="AH1473" i="1" a="1"/>
  <c r="AH1473" i="1" s="1"/>
  <c r="AH1475" i="1" a="1"/>
  <c r="AH1475" i="1" s="1"/>
  <c r="AH1477" i="1" a="1"/>
  <c r="AH1477" i="1" s="1"/>
  <c r="AH1479" i="1" a="1"/>
  <c r="AH1479" i="1" s="1"/>
  <c r="AH1481" i="1" a="1"/>
  <c r="AH1481" i="1" s="1"/>
  <c r="AH1483" i="1" a="1"/>
  <c r="AH1483" i="1" s="1"/>
  <c r="AH1485" i="1" a="1"/>
  <c r="AH1485" i="1" s="1"/>
  <c r="AH1487" i="1" a="1"/>
  <c r="AH1487" i="1" s="1"/>
  <c r="AH1489" i="1" a="1"/>
  <c r="AH1489" i="1" s="1"/>
  <c r="AH1491" i="1" a="1"/>
  <c r="AH1491" i="1" s="1"/>
  <c r="AH1493" i="1" a="1"/>
  <c r="AH1493" i="1" s="1"/>
  <c r="AH1495" i="1" a="1"/>
  <c r="AH1495" i="1" s="1"/>
  <c r="AH1497" i="1" a="1"/>
  <c r="AH1497" i="1" s="1"/>
  <c r="AH1499" i="1" a="1"/>
  <c r="AH1499" i="1" s="1"/>
  <c r="AH1385" i="1" a="1"/>
  <c r="AH1385" i="1" s="1"/>
  <c r="AH1505" i="1" a="1"/>
  <c r="AH1505" i="1" s="1"/>
  <c r="AH1513" i="1" a="1"/>
  <c r="AH1513" i="1" s="1"/>
  <c r="AH1543" i="1" a="1"/>
  <c r="AH1543" i="1" s="1"/>
  <c r="AH1548" i="1" a="1"/>
  <c r="AH1548" i="1" s="1"/>
  <c r="AH1550" i="1" a="1"/>
  <c r="AH1550" i="1" s="1"/>
  <c r="AH1552" i="1" a="1"/>
  <c r="AH1552" i="1" s="1"/>
  <c r="AH1554" i="1" a="1"/>
  <c r="AH1554" i="1" s="1"/>
  <c r="AH1556" i="1" a="1"/>
  <c r="AH1556" i="1" s="1"/>
  <c r="B1556" i="14" s="1"/>
  <c r="AH1558" i="1" a="1"/>
  <c r="AH1558" i="1" s="1"/>
  <c r="AH1560" i="1" a="1"/>
  <c r="AH1560" i="1" s="1"/>
  <c r="AH1562" i="1" a="1"/>
  <c r="AH1562" i="1" s="1"/>
  <c r="AH1564" i="1" a="1"/>
  <c r="AH1564" i="1" s="1"/>
  <c r="AH1566" i="1" a="1"/>
  <c r="AH1566" i="1" s="1"/>
  <c r="AH1568" i="1" a="1"/>
  <c r="AH1568" i="1" s="1"/>
  <c r="AH1574" i="1" a="1"/>
  <c r="AH1574" i="1" s="1"/>
  <c r="AH1589" i="1" a="1"/>
  <c r="AH1589" i="1" s="1"/>
  <c r="AH1590" i="1" a="1"/>
  <c r="AH1590" i="1" s="1"/>
  <c r="AH1658" i="1" a="1"/>
  <c r="AH1658" i="1" s="1"/>
  <c r="AH1660" i="1" a="1"/>
  <c r="AH1660" i="1" s="1"/>
  <c r="AH1671" i="1" a="1"/>
  <c r="AH1671" i="1" s="1"/>
  <c r="AH1672" i="1" a="1"/>
  <c r="AH1672" i="1" s="1"/>
  <c r="AH1683" i="1" a="1"/>
  <c r="AH1683" i="1" s="1"/>
  <c r="AH1685" i="1" a="1"/>
  <c r="AH1685" i="1" s="1"/>
  <c r="AH1329" i="1" a="1"/>
  <c r="AH1329" i="1" s="1"/>
  <c r="AH1393" i="1" a="1"/>
  <c r="AH1393" i="1" s="1"/>
  <c r="AH1421" i="1" a="1"/>
  <c r="AH1421" i="1" s="1"/>
  <c r="AH1522" i="1" a="1"/>
  <c r="AH1522" i="1" s="1"/>
  <c r="AH1538" i="1" a="1"/>
  <c r="AH1538" i="1" s="1"/>
  <c r="AH1544" i="1" a="1"/>
  <c r="AH1544" i="1" s="1"/>
  <c r="AH1576" i="1" a="1"/>
  <c r="AH1576" i="1" s="1"/>
  <c r="AH1591" i="1" a="1"/>
  <c r="AH1591" i="1" s="1"/>
  <c r="AH1592" i="1" a="1"/>
  <c r="AH1592" i="1" s="1"/>
  <c r="AH1604" i="1" a="1"/>
  <c r="AH1604" i="1" s="1"/>
  <c r="AH1605" i="1" a="1"/>
  <c r="AH1605" i="1" s="1"/>
  <c r="AH1606" i="1" a="1"/>
  <c r="AH1606" i="1" s="1"/>
  <c r="AH1607" i="1" a="1"/>
  <c r="AH1607" i="1" s="1"/>
  <c r="AH1620" i="1" a="1"/>
  <c r="AH1620" i="1" s="1"/>
  <c r="AH1621" i="1" a="1"/>
  <c r="AH1621" i="1" s="1"/>
  <c r="AH1622" i="1" a="1"/>
  <c r="AH1622" i="1" s="1"/>
  <c r="AH1623" i="1" a="1"/>
  <c r="AH1623" i="1" s="1"/>
  <c r="AH1636" i="1" a="1"/>
  <c r="AH1636" i="1" s="1"/>
  <c r="AH1637" i="1" a="1"/>
  <c r="AH1637" i="1" s="1"/>
  <c r="AH1638" i="1" a="1"/>
  <c r="AH1638" i="1" s="1"/>
  <c r="AH1639" i="1" a="1"/>
  <c r="AH1639" i="1" s="1"/>
  <c r="AH1657" i="1" a="1"/>
  <c r="AH1657" i="1" s="1"/>
  <c r="AH1670" i="1" a="1"/>
  <c r="AH1670" i="1" s="1"/>
  <c r="AH1682" i="1" a="1"/>
  <c r="AH1682" i="1" s="1"/>
  <c r="AH1684" i="1" a="1"/>
  <c r="AH1684" i="1" s="1"/>
  <c r="AH1696" i="1" a="1"/>
  <c r="AH1696" i="1" s="1"/>
  <c r="AH1317" i="1" a="1"/>
  <c r="AH1317" i="1" s="1"/>
  <c r="AH1358" i="1" a="1"/>
  <c r="AH1358" i="1" s="1"/>
  <c r="AH1401" i="1" a="1"/>
  <c r="AH1401" i="1" s="1"/>
  <c r="AH1507" i="1" a="1"/>
  <c r="AH1507" i="1" s="1"/>
  <c r="AH1515" i="1" a="1"/>
  <c r="AH1515" i="1" s="1"/>
  <c r="AH1541" i="1" a="1"/>
  <c r="AH1541" i="1" s="1"/>
  <c r="AH1545" i="1" a="1"/>
  <c r="AH1545" i="1" s="1"/>
  <c r="AH1569" i="1" a="1"/>
  <c r="AH1569" i="1" s="1"/>
  <c r="AH1570" i="1" a="1"/>
  <c r="AH1570" i="1" s="1"/>
  <c r="AH1577" i="1" a="1"/>
  <c r="AH1577" i="1" s="1"/>
  <c r="AH1578" i="1" a="1"/>
  <c r="AH1578" i="1" s="1"/>
  <c r="AH1593" i="1" a="1"/>
  <c r="AH1593" i="1" s="1"/>
  <c r="AH1594" i="1" a="1"/>
  <c r="AH1594" i="1" s="1"/>
  <c r="AH1655" i="1" a="1"/>
  <c r="AH1655" i="1" s="1"/>
  <c r="AH1656" i="1" a="1"/>
  <c r="AH1656" i="1" s="1"/>
  <c r="AH1667" i="1" a="1"/>
  <c r="AH1667" i="1" s="1"/>
  <c r="AH1669" i="1" a="1"/>
  <c r="AH1669" i="1" s="1"/>
  <c r="AH1681" i="1" a="1"/>
  <c r="AH1681" i="1" s="1"/>
  <c r="AH1409" i="1" a="1"/>
  <c r="AH1409" i="1" s="1"/>
  <c r="AH1535" i="1" a="1"/>
  <c r="AH1535" i="1" s="1"/>
  <c r="AH1542" i="1" a="1"/>
  <c r="AH1542" i="1" s="1"/>
  <c r="AH1571" i="1" a="1"/>
  <c r="AH1571" i="1" s="1"/>
  <c r="AH1572" i="1" a="1"/>
  <c r="AH1572" i="1" s="1"/>
  <c r="C1572" i="14" s="1"/>
  <c r="AH1579" i="1" a="1"/>
  <c r="AH1579" i="1" s="1"/>
  <c r="AH1580" i="1" a="1"/>
  <c r="AH1580" i="1" s="1"/>
  <c r="AH1595" i="1" a="1"/>
  <c r="AH1595" i="1" s="1"/>
  <c r="AH1608" i="1" a="1"/>
  <c r="AH1608" i="1" s="1"/>
  <c r="AH1609" i="1" a="1"/>
  <c r="AH1609" i="1" s="1"/>
  <c r="AH1610" i="1" a="1"/>
  <c r="AH1610" i="1" s="1"/>
  <c r="AH1611" i="1" a="1"/>
  <c r="AH1611" i="1" s="1"/>
  <c r="AH1624" i="1" a="1"/>
  <c r="AH1624" i="1" s="1"/>
  <c r="AH1625" i="1" a="1"/>
  <c r="AH1625" i="1" s="1"/>
  <c r="AH1626" i="1" a="1"/>
  <c r="AH1626" i="1" s="1"/>
  <c r="AH1627" i="1" a="1"/>
  <c r="AH1627" i="1" s="1"/>
  <c r="AH1640" i="1" a="1"/>
  <c r="AH1640" i="1" s="1"/>
  <c r="AH1641" i="1" a="1"/>
  <c r="AH1641" i="1" s="1"/>
  <c r="AH1642" i="1" a="1"/>
  <c r="AH1642" i="1" s="1"/>
  <c r="AH1643" i="1" a="1"/>
  <c r="AH1643" i="1" s="1"/>
  <c r="AH1654" i="1" a="1"/>
  <c r="AH1654" i="1" s="1"/>
  <c r="B1654" i="14" s="1"/>
  <c r="AH1666" i="1" a="1"/>
  <c r="AH1666" i="1" s="1"/>
  <c r="AH1668" i="1" a="1"/>
  <c r="AH1668" i="1" s="1"/>
  <c r="AH1679" i="1" a="1"/>
  <c r="AH1679" i="1" s="1"/>
  <c r="AH1680" i="1" a="1"/>
  <c r="AH1680" i="1" s="1"/>
  <c r="AH1501" i="1" a="1"/>
  <c r="AH1501" i="1" s="1"/>
  <c r="AH1509" i="1" a="1"/>
  <c r="AH1509" i="1" s="1"/>
  <c r="AH1517" i="1" a="1"/>
  <c r="AH1517" i="1" s="1"/>
  <c r="AH1531" i="1" a="1"/>
  <c r="AH1531" i="1" s="1"/>
  <c r="AH1539" i="1" a="1"/>
  <c r="AH1539" i="1" s="1"/>
  <c r="AH1549" i="1" a="1"/>
  <c r="AH1549" i="1" s="1"/>
  <c r="AH1551" i="1" a="1"/>
  <c r="AH1551" i="1" s="1"/>
  <c r="AH1553" i="1" a="1"/>
  <c r="AH1553" i="1" s="1"/>
  <c r="AH1555" i="1" a="1"/>
  <c r="AH1555" i="1" s="1"/>
  <c r="AH1557" i="1" a="1"/>
  <c r="AH1557" i="1" s="1"/>
  <c r="AH1559" i="1" a="1"/>
  <c r="AH1559" i="1" s="1"/>
  <c r="AH1561" i="1" a="1"/>
  <c r="AH1561" i="1" s="1"/>
  <c r="AH1563" i="1" a="1"/>
  <c r="AH1563" i="1" s="1"/>
  <c r="AH1565" i="1" a="1"/>
  <c r="AH1565" i="1" s="1"/>
  <c r="AH1567" i="1" a="1"/>
  <c r="AH1567" i="1" s="1"/>
  <c r="AH1573" i="1" a="1"/>
  <c r="AH1573" i="1" s="1"/>
  <c r="AH1575" i="1" a="1"/>
  <c r="AH1575" i="1" s="1"/>
  <c r="AH1581" i="1" a="1"/>
  <c r="AH1581" i="1" s="1"/>
  <c r="AH1582" i="1" a="1"/>
  <c r="AH1582" i="1" s="1"/>
  <c r="AH1651" i="1" a="1"/>
  <c r="AH1651" i="1" s="1"/>
  <c r="AH1653" i="1" a="1"/>
  <c r="AH1653" i="1" s="1"/>
  <c r="AH1665" i="1" a="1"/>
  <c r="AH1665" i="1" s="1"/>
  <c r="AH1678" i="1" a="1"/>
  <c r="AH1678" i="1" s="1"/>
  <c r="AH1690" i="1" a="1"/>
  <c r="AH1690" i="1" s="1"/>
  <c r="AH1692" i="1" a="1"/>
  <c r="AH1692" i="1" s="1"/>
  <c r="AH1695" i="1" a="1"/>
  <c r="AH1695" i="1" s="1"/>
  <c r="AH1427" i="1" a="1"/>
  <c r="AH1427" i="1" s="1"/>
  <c r="AH1546" i="1" a="1"/>
  <c r="AH1546" i="1" s="1"/>
  <c r="AH1583" i="1" a="1"/>
  <c r="AH1583" i="1" s="1"/>
  <c r="AH1584" i="1" a="1"/>
  <c r="AH1584" i="1" s="1"/>
  <c r="AH1596" i="1" a="1"/>
  <c r="AH1596" i="1" s="1"/>
  <c r="AH1597" i="1" a="1"/>
  <c r="AH1597" i="1" s="1"/>
  <c r="AH1598" i="1" a="1"/>
  <c r="AH1598" i="1" s="1"/>
  <c r="AH1599" i="1" a="1"/>
  <c r="AH1599" i="1" s="1"/>
  <c r="AH1612" i="1" a="1"/>
  <c r="AH1612" i="1" s="1"/>
  <c r="AH1613" i="1" a="1"/>
  <c r="AH1613" i="1" s="1"/>
  <c r="AH1614" i="1" a="1"/>
  <c r="AH1614" i="1" s="1"/>
  <c r="AH1615" i="1" a="1"/>
  <c r="AH1615" i="1" s="1"/>
  <c r="AH1628" i="1" a="1"/>
  <c r="AH1628" i="1" s="1"/>
  <c r="AH1629" i="1" a="1"/>
  <c r="AH1629" i="1" s="1"/>
  <c r="AH1630" i="1" a="1"/>
  <c r="AH1630" i="1" s="1"/>
  <c r="AH1631" i="1" a="1"/>
  <c r="AH1631" i="1" s="1"/>
  <c r="AH1644" i="1" a="1"/>
  <c r="AH1644" i="1" s="1"/>
  <c r="AH1645" i="1" a="1"/>
  <c r="AH1645" i="1" s="1"/>
  <c r="AH1646" i="1" a="1"/>
  <c r="AH1646" i="1" s="1"/>
  <c r="AH1647" i="1" a="1"/>
  <c r="AH1647" i="1" s="1"/>
  <c r="AH1650" i="1" a="1"/>
  <c r="AH1650" i="1" s="1"/>
  <c r="AH1652" i="1" a="1"/>
  <c r="AH1652" i="1" s="1"/>
  <c r="AH1663" i="1" a="1"/>
  <c r="AH1663" i="1" s="1"/>
  <c r="AH1664" i="1" a="1"/>
  <c r="AH1664" i="1" s="1"/>
  <c r="AH1675" i="1" a="1"/>
  <c r="AH1675" i="1" s="1"/>
  <c r="AH1677" i="1" a="1"/>
  <c r="AH1677" i="1" s="1"/>
  <c r="B1677" i="14" s="1"/>
  <c r="AH1689" i="1" a="1"/>
  <c r="AH1689" i="1" s="1"/>
  <c r="AH1528" i="1" a="1"/>
  <c r="AH1528" i="1" s="1"/>
  <c r="AH1587" i="1" a="1"/>
  <c r="AH1587" i="1" s="1"/>
  <c r="AH1588" i="1" a="1"/>
  <c r="AH1588" i="1" s="1"/>
  <c r="AH1600" i="1" a="1"/>
  <c r="AH1600" i="1" s="1"/>
  <c r="AH1601" i="1" a="1"/>
  <c r="AH1601" i="1" s="1"/>
  <c r="AH1602" i="1" a="1"/>
  <c r="AH1602" i="1" s="1"/>
  <c r="AH1603" i="1" a="1"/>
  <c r="AH1603" i="1" s="1"/>
  <c r="AH1616" i="1" a="1"/>
  <c r="AH1616" i="1" s="1"/>
  <c r="AH1617" i="1" a="1"/>
  <c r="AH1617" i="1" s="1"/>
  <c r="AH1618" i="1" a="1"/>
  <c r="AH1618" i="1" s="1"/>
  <c r="AH1619" i="1" a="1"/>
  <c r="AH1619" i="1" s="1"/>
  <c r="AH1632" i="1" a="1"/>
  <c r="AH1632" i="1" s="1"/>
  <c r="AH1633" i="1" a="1"/>
  <c r="AH1633" i="1" s="1"/>
  <c r="AH1634" i="1" a="1"/>
  <c r="AH1634" i="1" s="1"/>
  <c r="AH1635" i="1" a="1"/>
  <c r="AH1635" i="1" s="1"/>
  <c r="AH1532" i="1" a="1"/>
  <c r="AH1532" i="1" s="1"/>
  <c r="AH1662" i="1" a="1"/>
  <c r="AH1662" i="1" s="1"/>
  <c r="AH1688" i="1" a="1"/>
  <c r="AH1688" i="1" s="1"/>
  <c r="AH1704" i="1" a="1"/>
  <c r="AH1704" i="1" s="1"/>
  <c r="AH1705" i="1" a="1"/>
  <c r="AH1705" i="1" s="1"/>
  <c r="AH1719" i="1" a="1"/>
  <c r="AH1719" i="1" s="1"/>
  <c r="AH1720" i="1" a="1"/>
  <c r="AH1720" i="1" s="1"/>
  <c r="AH1735" i="1" a="1"/>
  <c r="AH1735" i="1" s="1"/>
  <c r="C1735" i="14" s="1"/>
  <c r="AH1743" i="1" a="1"/>
  <c r="AH1743" i="1" s="1"/>
  <c r="AH1745" i="1" a="1"/>
  <c r="AH1745" i="1" s="1"/>
  <c r="AH1748" i="1" a="1"/>
  <c r="AH1748" i="1" s="1"/>
  <c r="AH1749" i="1" a="1"/>
  <c r="AH1749" i="1" s="1"/>
  <c r="AH1763" i="1" a="1"/>
  <c r="AH1763" i="1" s="1"/>
  <c r="AH1764" i="1" a="1"/>
  <c r="AH1764" i="1" s="1"/>
  <c r="AH1779" i="1" a="1"/>
  <c r="AH1779" i="1" s="1"/>
  <c r="AH1780" i="1" a="1"/>
  <c r="AH1780" i="1" s="1"/>
  <c r="AH1786" i="1" a="1"/>
  <c r="AH1786" i="1" s="1"/>
  <c r="AH1795" i="1" a="1"/>
  <c r="AH1795" i="1" s="1"/>
  <c r="AH1800" i="1" a="1"/>
  <c r="AH1800" i="1" s="1"/>
  <c r="AH1805" i="1" a="1"/>
  <c r="AH1805" i="1" s="1"/>
  <c r="AH1808" i="1" a="1"/>
  <c r="AH1808" i="1" s="1"/>
  <c r="AH1811" i="1" a="1"/>
  <c r="AH1811" i="1" s="1"/>
  <c r="AH1834" i="1" a="1"/>
  <c r="AH1834" i="1" s="1"/>
  <c r="AH1847" i="1" a="1"/>
  <c r="AH1847" i="1" s="1"/>
  <c r="AH1848" i="1" a="1"/>
  <c r="AH1848" i="1" s="1"/>
  <c r="AH1849" i="1" a="1"/>
  <c r="AH1849" i="1" s="1"/>
  <c r="AH1850" i="1" a="1"/>
  <c r="AH1850" i="1" s="1"/>
  <c r="AH1863" i="1" a="1"/>
  <c r="AH1863" i="1" s="1"/>
  <c r="AH1864" i="1" a="1"/>
  <c r="AH1864" i="1" s="1"/>
  <c r="AH1865" i="1" a="1"/>
  <c r="AH1865" i="1" s="1"/>
  <c r="AH1866" i="1" a="1"/>
  <c r="AH1866" i="1" s="1"/>
  <c r="AH1886" i="1" a="1"/>
  <c r="AH1886" i="1" s="1"/>
  <c r="AH1902" i="1" a="1"/>
  <c r="AH1902" i="1" s="1"/>
  <c r="AH1925" i="1" a="1"/>
  <c r="AH1925" i="1" s="1"/>
  <c r="AH1939" i="1" a="1"/>
  <c r="AH1939" i="1" s="1"/>
  <c r="AH1649" i="1" a="1"/>
  <c r="AH1649" i="1" s="1"/>
  <c r="AH1697" i="1" a="1"/>
  <c r="AH1697" i="1" s="1"/>
  <c r="AH1721" i="1" a="1"/>
  <c r="AH1721" i="1" s="1"/>
  <c r="AH1722" i="1" a="1"/>
  <c r="AH1722" i="1" s="1"/>
  <c r="AH1731" i="1" a="1"/>
  <c r="AH1731" i="1" s="1"/>
  <c r="AH1744" i="1" a="1"/>
  <c r="AH1744" i="1" s="1"/>
  <c r="AH1750" i="1" a="1"/>
  <c r="AH1750" i="1" s="1"/>
  <c r="AH1765" i="1" a="1"/>
  <c r="AH1765" i="1" s="1"/>
  <c r="AH1766" i="1" a="1"/>
  <c r="AH1766" i="1" s="1"/>
  <c r="AH1781" i="1" a="1"/>
  <c r="AH1781" i="1" s="1"/>
  <c r="AH1782" i="1" a="1"/>
  <c r="AH1782" i="1" s="1"/>
  <c r="AH1784" i="1" a="1"/>
  <c r="AH1784" i="1" s="1"/>
  <c r="AH1785" i="1" a="1"/>
  <c r="AH1785" i="1" s="1"/>
  <c r="AH1804" i="1" a="1"/>
  <c r="AH1804" i="1" s="1"/>
  <c r="AH1839" i="1" a="1"/>
  <c r="AH1839" i="1" s="1"/>
  <c r="AH1851" i="1" a="1"/>
  <c r="AH1851" i="1" s="1"/>
  <c r="AH1852" i="1" a="1"/>
  <c r="AH1852" i="1" s="1"/>
  <c r="AH1871" i="1" a="1"/>
  <c r="AH1871" i="1" s="1"/>
  <c r="AH1877" i="1" a="1"/>
  <c r="AH1877" i="1" s="1"/>
  <c r="AH1887" i="1" a="1"/>
  <c r="AH1887" i="1" s="1"/>
  <c r="AH1888" i="1" a="1"/>
  <c r="AH1888" i="1" s="1"/>
  <c r="AH1889" i="1" a="1"/>
  <c r="AH1889" i="1" s="1"/>
  <c r="AH1890" i="1" a="1"/>
  <c r="AH1890" i="1" s="1"/>
  <c r="AH1903" i="1" a="1"/>
  <c r="AH1903" i="1" s="1"/>
  <c r="AH1904" i="1" a="1"/>
  <c r="AH1904" i="1" s="1"/>
  <c r="AH1905" i="1" a="1"/>
  <c r="AH1905" i="1" s="1"/>
  <c r="AH1906" i="1" a="1"/>
  <c r="AH1906" i="1" s="1"/>
  <c r="AH1915" i="1" a="1"/>
  <c r="AH1915" i="1" s="1"/>
  <c r="AH1916" i="1" a="1"/>
  <c r="AH1916" i="1" s="1"/>
  <c r="AH1926" i="1" a="1"/>
  <c r="AH1926" i="1" s="1"/>
  <c r="AH1940" i="1" a="1"/>
  <c r="AH1940" i="1" s="1"/>
  <c r="AH1586" i="1" a="1"/>
  <c r="AH1586" i="1" s="1"/>
  <c r="AH1676" i="1" a="1"/>
  <c r="AH1676" i="1" s="1"/>
  <c r="AH1707" i="1" a="1"/>
  <c r="AH1707" i="1" s="1"/>
  <c r="AH1709" i="1" a="1"/>
  <c r="AH1709" i="1" s="1"/>
  <c r="AH1723" i="1" a="1"/>
  <c r="AH1723" i="1" s="1"/>
  <c r="AH1724" i="1" a="1"/>
  <c r="AH1724" i="1" s="1"/>
  <c r="AH1726" i="1" a="1"/>
  <c r="AH1726" i="1" s="1"/>
  <c r="AH1728" i="1" a="1"/>
  <c r="AH1728" i="1" s="1"/>
  <c r="AH1734" i="1" a="1"/>
  <c r="AH1734" i="1" s="1"/>
  <c r="AH1741" i="1" a="1"/>
  <c r="AH1741" i="1" s="1"/>
  <c r="AH1742" i="1" a="1"/>
  <c r="AH1742" i="1" s="1"/>
  <c r="AH1751" i="1" a="1"/>
  <c r="AH1751" i="1" s="1"/>
  <c r="AH1752" i="1" a="1"/>
  <c r="AH1752" i="1" s="1"/>
  <c r="AH1753" i="1" a="1"/>
  <c r="AH1753" i="1" s="1"/>
  <c r="AH1767" i="1" a="1"/>
  <c r="AH1767" i="1" s="1"/>
  <c r="AH1768" i="1" a="1"/>
  <c r="AH1768" i="1" s="1"/>
  <c r="AH1783" i="1" a="1"/>
  <c r="AH1783" i="1" s="1"/>
  <c r="AH1794" i="1" a="1"/>
  <c r="AH1794" i="1" s="1"/>
  <c r="AH1799" i="1" a="1"/>
  <c r="AH1799" i="1" s="1"/>
  <c r="AH1803" i="1" a="1"/>
  <c r="AH1803" i="1" s="1"/>
  <c r="AH1835" i="1" a="1"/>
  <c r="AH1835" i="1" s="1"/>
  <c r="AH1840" i="1" a="1"/>
  <c r="AH1840" i="1" s="1"/>
  <c r="AH1853" i="1" a="1"/>
  <c r="AH1853" i="1" s="1"/>
  <c r="AH1867" i="1" a="1"/>
  <c r="AH1867" i="1" s="1"/>
  <c r="AH1872" i="1" a="1"/>
  <c r="AH1872" i="1" s="1"/>
  <c r="AH1878" i="1" a="1"/>
  <c r="AH1878" i="1" s="1"/>
  <c r="AH1891" i="1" a="1"/>
  <c r="AH1891" i="1" s="1"/>
  <c r="AH1892" i="1" a="1"/>
  <c r="AH1892" i="1" s="1"/>
  <c r="AH1907" i="1" a="1"/>
  <c r="AH1907" i="1" s="1"/>
  <c r="AH1908" i="1" a="1"/>
  <c r="AH1908" i="1" s="1"/>
  <c r="AH1917" i="1" a="1"/>
  <c r="AH1917" i="1" s="1"/>
  <c r="AH1927" i="1" a="1"/>
  <c r="AH1927" i="1" s="1"/>
  <c r="AH1928" i="1" a="1"/>
  <c r="AH1928" i="1" s="1"/>
  <c r="AH1929" i="1" a="1"/>
  <c r="AH1929" i="1" s="1"/>
  <c r="AH1930" i="1" a="1"/>
  <c r="AH1930" i="1" s="1"/>
  <c r="AH1659" i="1" a="1"/>
  <c r="AH1659" i="1" s="1"/>
  <c r="AH1699" i="1" a="1"/>
  <c r="AH1699" i="1" s="1"/>
  <c r="AH1739" i="1" a="1"/>
  <c r="AH1739" i="1" s="1"/>
  <c r="AH1740" i="1" a="1"/>
  <c r="AH1740" i="1" s="1"/>
  <c r="AH1754" i="1" a="1"/>
  <c r="AH1754" i="1" s="1"/>
  <c r="AH1755" i="1" a="1"/>
  <c r="AH1755" i="1" s="1"/>
  <c r="AH1769" i="1" a="1"/>
  <c r="AH1769" i="1" s="1"/>
  <c r="AH1770" i="1" a="1"/>
  <c r="AH1770" i="1" s="1"/>
  <c r="AH1793" i="1" a="1"/>
  <c r="AH1793" i="1" s="1"/>
  <c r="AH1807" i="1" a="1"/>
  <c r="AH1807" i="1" s="1"/>
  <c r="AH1810" i="1" a="1"/>
  <c r="AH1810" i="1" s="1"/>
  <c r="AH1836" i="1" a="1"/>
  <c r="AH1836" i="1" s="1"/>
  <c r="AH1841" i="1" a="1"/>
  <c r="AH1841" i="1" s="1"/>
  <c r="AH1854" i="1" a="1"/>
  <c r="AH1854" i="1" s="1"/>
  <c r="AH1868" i="1" a="1"/>
  <c r="AH1868" i="1" s="1"/>
  <c r="AH1873" i="1" a="1"/>
  <c r="AH1873" i="1" s="1"/>
  <c r="AH1893" i="1" a="1"/>
  <c r="AH1893" i="1" s="1"/>
  <c r="AH1909" i="1" a="1"/>
  <c r="AH1909" i="1" s="1"/>
  <c r="AH1417" i="1" a="1"/>
  <c r="AH1417" i="1" s="1"/>
  <c r="AH1503" i="1" a="1"/>
  <c r="AH1503" i="1" s="1"/>
  <c r="AH1648" i="1" a="1"/>
  <c r="AH1648" i="1" s="1"/>
  <c r="AH1693" i="1" a="1"/>
  <c r="AH1693" i="1" s="1"/>
  <c r="AH1711" i="1" a="1"/>
  <c r="AH1711" i="1" s="1"/>
  <c r="AH1712" i="1" a="1"/>
  <c r="AH1712" i="1" s="1"/>
  <c r="AH1730" i="1" a="1"/>
  <c r="AH1730" i="1" s="1"/>
  <c r="AH1733" i="1" a="1"/>
  <c r="AH1733" i="1" s="1"/>
  <c r="AH1738" i="1" a="1"/>
  <c r="AH1738" i="1" s="1"/>
  <c r="AH1756" i="1" a="1"/>
  <c r="AH1756" i="1" s="1"/>
  <c r="AH1757" i="1" a="1"/>
  <c r="AH1757" i="1" s="1"/>
  <c r="AH1771" i="1" a="1"/>
  <c r="AH1771" i="1" s="1"/>
  <c r="AH1772" i="1" a="1"/>
  <c r="AH1772" i="1" s="1"/>
  <c r="AH1792" i="1" a="1"/>
  <c r="AH1792" i="1" s="1"/>
  <c r="AH1797" i="1" a="1"/>
  <c r="AH1797" i="1" s="1"/>
  <c r="AH1798" i="1" a="1"/>
  <c r="AH1798" i="1" s="1"/>
  <c r="AH1802" i="1" a="1"/>
  <c r="AH1802" i="1" s="1"/>
  <c r="AH1824" i="1" a="1"/>
  <c r="AH1824" i="1" s="1"/>
  <c r="AH1825" i="1" a="1"/>
  <c r="AH1825" i="1" s="1"/>
  <c r="AH1842" i="1" a="1"/>
  <c r="AH1842" i="1" s="1"/>
  <c r="AH1855" i="1" a="1"/>
  <c r="AH1855" i="1" s="1"/>
  <c r="AH1856" i="1" a="1"/>
  <c r="AH1856" i="1" s="1"/>
  <c r="AH1857" i="1" a="1"/>
  <c r="AH1857" i="1" s="1"/>
  <c r="AH1858" i="1" a="1"/>
  <c r="AH1858" i="1" s="1"/>
  <c r="AH1874" i="1" a="1"/>
  <c r="AH1874" i="1" s="1"/>
  <c r="AH1879" i="1" a="1"/>
  <c r="AH1879" i="1" s="1"/>
  <c r="AH1880" i="1" a="1"/>
  <c r="AH1880" i="1" s="1"/>
  <c r="AH1881" i="1" a="1"/>
  <c r="AH1881" i="1" s="1"/>
  <c r="AH1882" i="1" a="1"/>
  <c r="AH1882" i="1" s="1"/>
  <c r="AH1894" i="1" a="1"/>
  <c r="AH1894" i="1" s="1"/>
  <c r="AH1910" i="1" a="1"/>
  <c r="AH1910" i="1" s="1"/>
  <c r="AH1919" i="1" a="1"/>
  <c r="AH1919" i="1" s="1"/>
  <c r="AH1920" i="1" a="1"/>
  <c r="AH1920" i="1" s="1"/>
  <c r="AH1921" i="1" a="1"/>
  <c r="AH1921" i="1" s="1"/>
  <c r="AH1933" i="1" a="1"/>
  <c r="AH1933" i="1" s="1"/>
  <c r="AH1511" i="1" a="1"/>
  <c r="AH1511" i="1" s="1"/>
  <c r="AH1585" i="1" a="1"/>
  <c r="AH1585" i="1" s="1"/>
  <c r="AH1673" i="1" a="1"/>
  <c r="AH1673" i="1" s="1"/>
  <c r="AH1686" i="1" a="1"/>
  <c r="AH1686" i="1" s="1"/>
  <c r="AH1694" i="1" a="1"/>
  <c r="AH1694" i="1" s="1"/>
  <c r="AH1713" i="1" a="1"/>
  <c r="AH1713" i="1" s="1"/>
  <c r="AH1714" i="1" a="1"/>
  <c r="AH1714" i="1" s="1"/>
  <c r="AH1758" i="1" a="1"/>
  <c r="AH1758" i="1" s="1"/>
  <c r="AH1773" i="1" a="1"/>
  <c r="AH1773" i="1" s="1"/>
  <c r="AH1774" i="1" a="1"/>
  <c r="AH1774" i="1" s="1"/>
  <c r="AH1791" i="1" a="1"/>
  <c r="AH1791" i="1" s="1"/>
  <c r="AH1796" i="1" a="1"/>
  <c r="AH1796" i="1" s="1"/>
  <c r="AH1813" i="1" a="1"/>
  <c r="AH1813" i="1" s="1"/>
  <c r="AH1815" i="1" a="1"/>
  <c r="AH1815" i="1" s="1"/>
  <c r="AH1816" i="1" a="1"/>
  <c r="AH1816" i="1" s="1"/>
  <c r="AH1817" i="1" a="1"/>
  <c r="AH1817" i="1" s="1"/>
  <c r="AH1821" i="1" a="1"/>
  <c r="AH1821" i="1" s="1"/>
  <c r="AH1822" i="1" a="1"/>
  <c r="AH1822" i="1" s="1"/>
  <c r="AH1823" i="1" a="1"/>
  <c r="AH1823" i="1" s="1"/>
  <c r="AH1826" i="1" a="1"/>
  <c r="AH1826" i="1" s="1"/>
  <c r="AH1832" i="1" a="1"/>
  <c r="AH1832" i="1" s="1"/>
  <c r="AH1837" i="1" a="1"/>
  <c r="AH1837" i="1" s="1"/>
  <c r="AH1843" i="1" a="1"/>
  <c r="AH1843" i="1" s="1"/>
  <c r="AH1844" i="1" a="1"/>
  <c r="AH1844" i="1" s="1"/>
  <c r="AH1859" i="1" a="1"/>
  <c r="AH1859" i="1" s="1"/>
  <c r="AH1860" i="1" a="1"/>
  <c r="AH1860" i="1" s="1"/>
  <c r="AH1869" i="1" a="1"/>
  <c r="AH1869" i="1" s="1"/>
  <c r="AH1883" i="1" a="1"/>
  <c r="AH1883" i="1" s="1"/>
  <c r="AH1895" i="1" a="1"/>
  <c r="AH1895" i="1" s="1"/>
  <c r="AH1896" i="1" a="1"/>
  <c r="AH1896" i="1" s="1"/>
  <c r="AH1897" i="1" a="1"/>
  <c r="AH1897" i="1" s="1"/>
  <c r="AH1898" i="1" a="1"/>
  <c r="AH1898" i="1" s="1"/>
  <c r="AH1911" i="1" a="1"/>
  <c r="AH1911" i="1" s="1"/>
  <c r="AH1912" i="1" a="1"/>
  <c r="AH1912" i="1" s="1"/>
  <c r="AH1922" i="1" a="1"/>
  <c r="AH1922" i="1" s="1"/>
  <c r="AH1934" i="1" a="1"/>
  <c r="AH1934" i="1" s="1"/>
  <c r="AH1547" i="1" a="1"/>
  <c r="AH1547" i="1" s="1"/>
  <c r="AH1661" i="1" a="1"/>
  <c r="AH1661" i="1" s="1"/>
  <c r="C1661" i="14" s="1"/>
  <c r="AH1703" i="1" a="1"/>
  <c r="AH1703" i="1" s="1"/>
  <c r="AH1717" i="1" a="1"/>
  <c r="AH1717" i="1" s="1"/>
  <c r="AH1718" i="1" a="1"/>
  <c r="AH1718" i="1" s="1"/>
  <c r="AH1732" i="1" a="1"/>
  <c r="AH1732" i="1" s="1"/>
  <c r="AH1746" i="1" a="1"/>
  <c r="AH1746" i="1" s="1"/>
  <c r="AH1761" i="1" a="1"/>
  <c r="AH1761" i="1" s="1"/>
  <c r="AH1762" i="1" a="1"/>
  <c r="AH1762" i="1" s="1"/>
  <c r="AH1777" i="1" a="1"/>
  <c r="AH1777" i="1" s="1"/>
  <c r="AH1778" i="1" a="1"/>
  <c r="AH1778" i="1" s="1"/>
  <c r="AH1787" i="1" a="1"/>
  <c r="AH1787" i="1" s="1"/>
  <c r="AH1789" i="1" a="1"/>
  <c r="AH1789" i="1" s="1"/>
  <c r="AH1833" i="1" a="1"/>
  <c r="AH1833" i="1" s="1"/>
  <c r="AH1838" i="1" a="1"/>
  <c r="AH1838" i="1" s="1"/>
  <c r="AH1846" i="1" a="1"/>
  <c r="AH1846" i="1" s="1"/>
  <c r="AH1862" i="1" a="1"/>
  <c r="AH1862" i="1" s="1"/>
  <c r="AH1870" i="1" a="1"/>
  <c r="AH1870" i="1" s="1"/>
  <c r="AH1876" i="1" a="1"/>
  <c r="AH1876" i="1" s="1"/>
  <c r="AH1885" i="1" a="1"/>
  <c r="AH1885" i="1" s="1"/>
  <c r="AH1901" i="1" a="1"/>
  <c r="AH1901" i="1" s="1"/>
  <c r="AH1914" i="1" a="1"/>
  <c r="AH1914" i="1" s="1"/>
  <c r="AH1923" i="1" a="1"/>
  <c r="AH1923" i="1" s="1"/>
  <c r="AH1924" i="1" a="1"/>
  <c r="AH1924" i="1" s="1"/>
  <c r="AH1698" i="1" a="1"/>
  <c r="AH1698" i="1" s="1"/>
  <c r="AH1701" i="1" a="1"/>
  <c r="AH1701" i="1" s="1"/>
  <c r="AH1729" i="1" a="1"/>
  <c r="AH1729" i="1" s="1"/>
  <c r="AH1790" i="1" a="1"/>
  <c r="AH1790" i="1" s="1"/>
  <c r="AH1831" i="1" a="1"/>
  <c r="AH1831" i="1" s="1"/>
  <c r="AH1845" i="1" a="1"/>
  <c r="AH1845" i="1" s="1"/>
  <c r="AH1900" i="1" a="1"/>
  <c r="AH1900" i="1" s="1"/>
  <c r="AH1938" i="1" a="1"/>
  <c r="AH1938" i="1" s="1"/>
  <c r="AH1942" i="1" a="1"/>
  <c r="AH1942" i="1" s="1"/>
  <c r="AH1950" i="1" a="1"/>
  <c r="AH1950" i="1" s="1"/>
  <c r="AH1952" i="1" a="1"/>
  <c r="AH1952" i="1" s="1"/>
  <c r="AH1955" i="1" a="1"/>
  <c r="AH1955" i="1" s="1"/>
  <c r="AH1962" i="1" a="1"/>
  <c r="AH1962" i="1" s="1"/>
  <c r="AH1987" i="1" a="1"/>
  <c r="AH1987" i="1" s="1"/>
  <c r="AH2001" i="1" a="1"/>
  <c r="AH2001" i="1" s="1"/>
  <c r="AH2002" i="1" a="1"/>
  <c r="AH2002" i="1" s="1"/>
  <c r="AH2021" i="1" a="1"/>
  <c r="AH2021" i="1" s="1"/>
  <c r="AH2035" i="1" a="1"/>
  <c r="AH2035" i="1" s="1"/>
  <c r="AH2036" i="1" a="1"/>
  <c r="AH2036" i="1" s="1"/>
  <c r="AH2037" i="1" a="1"/>
  <c r="AH2037" i="1" s="1"/>
  <c r="AH1519" i="1" a="1"/>
  <c r="AH1519" i="1" s="1"/>
  <c r="AH1706" i="1" a="1"/>
  <c r="AH1706" i="1" s="1"/>
  <c r="AH1716" i="1" a="1"/>
  <c r="AH1716" i="1" s="1"/>
  <c r="AH1736" i="1" a="1"/>
  <c r="AH1736" i="1" s="1"/>
  <c r="AH1760" i="1" a="1"/>
  <c r="AH1760" i="1" s="1"/>
  <c r="AH1812" i="1" a="1"/>
  <c r="AH1812" i="1" s="1"/>
  <c r="AH1820" i="1" a="1"/>
  <c r="AH1820" i="1" s="1"/>
  <c r="AH1828" i="1" a="1"/>
  <c r="AH1828" i="1" s="1"/>
  <c r="AH1861" i="1" a="1"/>
  <c r="AH1861" i="1" s="1"/>
  <c r="AH1875" i="1" a="1"/>
  <c r="AH1875" i="1" s="1"/>
  <c r="AH1931" i="1" a="1"/>
  <c r="AH1931" i="1" s="1"/>
  <c r="AH1951" i="1" a="1"/>
  <c r="AH1951" i="1" s="1"/>
  <c r="AH1956" i="1" a="1"/>
  <c r="AH1956" i="1" s="1"/>
  <c r="AH1963" i="1" a="1"/>
  <c r="AH1963" i="1" s="1"/>
  <c r="AH1964" i="1" a="1"/>
  <c r="AH1964" i="1" s="1"/>
  <c r="AH1986" i="1" a="1"/>
  <c r="AH1986" i="1" s="1"/>
  <c r="AH2000" i="1" a="1"/>
  <c r="AH2000" i="1" s="1"/>
  <c r="AH2003" i="1" a="1"/>
  <c r="AH2003" i="1" s="1"/>
  <c r="AH2004" i="1" a="1"/>
  <c r="AH2004" i="1" s="1"/>
  <c r="AH2014" i="1" a="1"/>
  <c r="AH2014" i="1" s="1"/>
  <c r="AH2038" i="1" a="1"/>
  <c r="AH2038" i="1" s="1"/>
  <c r="AH1708" i="1" a="1"/>
  <c r="AH1708" i="1" s="1"/>
  <c r="AH1776" i="1" a="1"/>
  <c r="AH1776" i="1" s="1"/>
  <c r="AH1913" i="1" a="1"/>
  <c r="AH1913" i="1" s="1"/>
  <c r="AH1935" i="1" a="1"/>
  <c r="AH1935" i="1" s="1"/>
  <c r="AH1943" i="1" a="1"/>
  <c r="AH1943" i="1" s="1"/>
  <c r="AH1944" i="1" a="1"/>
  <c r="AH1944" i="1" s="1"/>
  <c r="AH1957" i="1" a="1"/>
  <c r="AH1957" i="1" s="1"/>
  <c r="AH1985" i="1" a="1"/>
  <c r="AH1985" i="1" s="1"/>
  <c r="AH1996" i="1" a="1"/>
  <c r="AH1996" i="1" s="1"/>
  <c r="AH1997" i="1" a="1"/>
  <c r="AH1997" i="1" s="1"/>
  <c r="AH1998" i="1" a="1"/>
  <c r="AH1998" i="1" s="1"/>
  <c r="AH1999" i="1" a="1"/>
  <c r="AH1999" i="1" s="1"/>
  <c r="AH2005" i="1" a="1"/>
  <c r="AH2005" i="1" s="1"/>
  <c r="AH2022" i="1" a="1"/>
  <c r="AH2022" i="1" s="1"/>
  <c r="AH2024" i="1" a="1"/>
  <c r="AH2024" i="1" s="1"/>
  <c r="AH2025" i="1" a="1"/>
  <c r="AH2025" i="1" s="1"/>
  <c r="AH2039" i="1" a="1"/>
  <c r="AH2039" i="1" s="1"/>
  <c r="AH1700" i="1" a="1"/>
  <c r="AH1700" i="1" s="1"/>
  <c r="AH1710" i="1" a="1"/>
  <c r="AH1710" i="1" s="1"/>
  <c r="AH1809" i="1" a="1"/>
  <c r="AH1809" i="1" s="1"/>
  <c r="AH1814" i="1" a="1"/>
  <c r="AH1814" i="1" s="1"/>
  <c r="AH1830" i="1" a="1"/>
  <c r="AH1830" i="1" s="1"/>
  <c r="AH1899" i="1" a="1"/>
  <c r="AH1899" i="1" s="1"/>
  <c r="AH1932" i="1" a="1"/>
  <c r="AH1932" i="1" s="1"/>
  <c r="AH1945" i="1" a="1"/>
  <c r="AH1945" i="1" s="1"/>
  <c r="AH1946" i="1" a="1"/>
  <c r="AH1946" i="1" s="1"/>
  <c r="AH1965" i="1" a="1"/>
  <c r="AH1965" i="1" s="1"/>
  <c r="AH1984" i="1" a="1"/>
  <c r="AH1984" i="1" s="1"/>
  <c r="AH1995" i="1" a="1"/>
  <c r="AH1995" i="1" s="1"/>
  <c r="AH2006" i="1" a="1"/>
  <c r="AH2006" i="1" s="1"/>
  <c r="AH2015" i="1" a="1"/>
  <c r="AH2015" i="1" s="1"/>
  <c r="AH2016" i="1" a="1"/>
  <c r="AH2016" i="1" s="1"/>
  <c r="AH2023" i="1" a="1"/>
  <c r="AH2023" i="1" s="1"/>
  <c r="AH2026" i="1" a="1"/>
  <c r="AH2026" i="1" s="1"/>
  <c r="AH1715" i="1" a="1"/>
  <c r="AH1715" i="1" s="1"/>
  <c r="AH1759" i="1" a="1"/>
  <c r="AH1759" i="1" s="1"/>
  <c r="AH1819" i="1" a="1"/>
  <c r="AH1819" i="1" s="1"/>
  <c r="AH1827" i="1" a="1"/>
  <c r="AH1827" i="1" s="1"/>
  <c r="AH1936" i="1" a="1"/>
  <c r="AH1936" i="1" s="1"/>
  <c r="AH1947" i="1" a="1"/>
  <c r="AH1947" i="1" s="1"/>
  <c r="AH1958" i="1" a="1"/>
  <c r="AH1958" i="1" s="1"/>
  <c r="AH1966" i="1" a="1"/>
  <c r="AH1966" i="1" s="1"/>
  <c r="AH1691" i="1" a="1"/>
  <c r="AH1691" i="1" s="1"/>
  <c r="AH1702" i="1" a="1"/>
  <c r="AH1702" i="1" s="1"/>
  <c r="AH1775" i="1" a="1"/>
  <c r="AH1775" i="1" s="1"/>
  <c r="AH1801" i="1" a="1"/>
  <c r="AH1801" i="1" s="1"/>
  <c r="AH1806" i="1" a="1"/>
  <c r="AH1806" i="1" s="1"/>
  <c r="AH1918" i="1" a="1"/>
  <c r="AH1918" i="1" s="1"/>
  <c r="AH1948" i="1" a="1"/>
  <c r="AH1948" i="1" s="1"/>
  <c r="AH1959" i="1" a="1"/>
  <c r="AH1959" i="1" s="1"/>
  <c r="AH1970" i="1" a="1"/>
  <c r="AH1970" i="1" s="1"/>
  <c r="AH1971" i="1" a="1"/>
  <c r="AH1971" i="1" s="1"/>
  <c r="AH1972" i="1" a="1"/>
  <c r="AH1972" i="1" s="1"/>
  <c r="AH1973" i="1" a="1"/>
  <c r="AH1973" i="1" s="1"/>
  <c r="AH1977" i="1" a="1"/>
  <c r="AH1977" i="1" s="1"/>
  <c r="AH1978" i="1" a="1"/>
  <c r="AH1978" i="1" s="1"/>
  <c r="AH1979" i="1" a="1"/>
  <c r="AH1979" i="1" s="1"/>
  <c r="AH1993" i="1" a="1"/>
  <c r="AH1993" i="1" s="1"/>
  <c r="AH2018" i="1" a="1"/>
  <c r="AH2018" i="1" s="1"/>
  <c r="AH2030" i="1" a="1"/>
  <c r="AH2030" i="1" s="1"/>
  <c r="AH1725" i="1" a="1"/>
  <c r="AH1725" i="1" s="1"/>
  <c r="AH1737" i="1" a="1"/>
  <c r="AH1737" i="1" s="1"/>
  <c r="AH1788" i="1" a="1"/>
  <c r="AH1788" i="1" s="1"/>
  <c r="AH1829" i="1" a="1"/>
  <c r="AH1829" i="1" s="1"/>
  <c r="AH1937" i="1" a="1"/>
  <c r="AH1937" i="1" s="1"/>
  <c r="AH1949" i="1" a="1"/>
  <c r="AH1949" i="1" s="1"/>
  <c r="AH1960" i="1" a="1"/>
  <c r="AH1960" i="1" s="1"/>
  <c r="AH1967" i="1" a="1"/>
  <c r="AH1967" i="1" s="1"/>
  <c r="AH1968" i="1" a="1"/>
  <c r="AH1968" i="1" s="1"/>
  <c r="AH1969" i="1" a="1"/>
  <c r="AH1969" i="1" s="1"/>
  <c r="AH1974" i="1" a="1"/>
  <c r="AH1974" i="1" s="1"/>
  <c r="AH1975" i="1" a="1"/>
  <c r="AH1975" i="1" s="1"/>
  <c r="AH1976" i="1" a="1"/>
  <c r="AH1976" i="1" s="1"/>
  <c r="AH1992" i="1" a="1"/>
  <c r="AH1992" i="1" s="1"/>
  <c r="AH2011" i="1" a="1"/>
  <c r="AH2011" i="1" s="1"/>
  <c r="AH2012" i="1" a="1"/>
  <c r="AH2012" i="1" s="1"/>
  <c r="AH2019" i="1" a="1"/>
  <c r="AH2019" i="1" s="1"/>
  <c r="AH2020" i="1" a="1"/>
  <c r="AH2020" i="1" s="1"/>
  <c r="AH2031" i="1" a="1"/>
  <c r="AH2031" i="1" s="1"/>
  <c r="AH2032" i="1" a="1"/>
  <c r="AH2032" i="1" s="1"/>
  <c r="AH2033" i="1" a="1"/>
  <c r="AH2033" i="1" s="1"/>
  <c r="B3" i="1" a="1"/>
  <c r="B3" i="1" s="1"/>
  <c r="B4" i="1" a="1"/>
  <c r="B4" i="1" s="1"/>
  <c r="B17" i="1" a="1"/>
  <c r="B17" i="1" s="1"/>
  <c r="B19" i="1" a="1"/>
  <c r="B19" i="1" s="1"/>
  <c r="B6" i="1" a="1"/>
  <c r="B6" i="1" s="1"/>
  <c r="B12" i="1" a="1"/>
  <c r="B12" i="1" s="1"/>
  <c r="B15" i="1" a="1"/>
  <c r="B15" i="1" s="1"/>
  <c r="B9" i="1" a="1"/>
  <c r="B9" i="1" s="1"/>
  <c r="C9" i="14" s="1"/>
  <c r="B14" i="1" a="1"/>
  <c r="B14" i="1" s="1"/>
  <c r="B16" i="1" a="1"/>
  <c r="B16" i="1" s="1"/>
  <c r="B18" i="1" a="1"/>
  <c r="B18" i="1" s="1"/>
  <c r="B21" i="1" a="1"/>
  <c r="B21" i="1" s="1"/>
  <c r="B5" i="1" a="1"/>
  <c r="B5" i="1" s="1"/>
  <c r="B8" i="1" a="1"/>
  <c r="B8" i="1" s="1"/>
  <c r="B11" i="1" a="1"/>
  <c r="B11" i="1" s="1"/>
  <c r="B20" i="1" a="1"/>
  <c r="B20" i="1" s="1"/>
  <c r="C20" i="14" s="1"/>
  <c r="B13" i="1" a="1"/>
  <c r="B13" i="1" s="1"/>
  <c r="B10" i="1" a="1"/>
  <c r="B10" i="1" s="1"/>
  <c r="B23" i="1" a="1"/>
  <c r="B23" i="1" s="1"/>
  <c r="B30" i="1" a="1"/>
  <c r="B30" i="1" s="1"/>
  <c r="B32" i="1" a="1"/>
  <c r="B32" i="1" s="1"/>
  <c r="B22" i="1" a="1"/>
  <c r="B22" i="1" s="1"/>
  <c r="B24" i="1" a="1"/>
  <c r="B24" i="1" s="1"/>
  <c r="B25" i="1" a="1"/>
  <c r="B25" i="1" s="1"/>
  <c r="B25" i="14" s="1"/>
  <c r="B26" i="1" a="1"/>
  <c r="B26" i="1" s="1"/>
  <c r="B7" i="1" a="1"/>
  <c r="B7" i="1" s="1"/>
  <c r="B29" i="1" a="1"/>
  <c r="B29" i="1" s="1"/>
  <c r="B28" i="1" a="1"/>
  <c r="B28" i="1" s="1"/>
  <c r="B31" i="1" a="1"/>
  <c r="B31" i="1" s="1"/>
  <c r="B34" i="1" a="1"/>
  <c r="B34" i="1" s="1"/>
  <c r="B35" i="1" a="1"/>
  <c r="B35" i="1" s="1"/>
  <c r="B33" i="1" a="1"/>
  <c r="B33" i="1" s="1"/>
  <c r="C33" i="14" s="1"/>
  <c r="B27" i="1" a="1"/>
  <c r="B27" i="1" s="1"/>
  <c r="B36" i="1" a="1"/>
  <c r="B36" i="1" s="1"/>
  <c r="B40" i="1" a="1"/>
  <c r="B40" i="1" s="1"/>
  <c r="B46" i="1" a="1"/>
  <c r="B46" i="1" s="1"/>
  <c r="B50" i="1" a="1"/>
  <c r="B50" i="1" s="1"/>
  <c r="B39" i="1" a="1"/>
  <c r="B39" i="1" s="1"/>
  <c r="B53" i="1" a="1"/>
  <c r="B53" i="1" s="1"/>
  <c r="B49" i="1" a="1"/>
  <c r="B49" i="1" s="1"/>
  <c r="C49" i="14" s="1"/>
  <c r="B37" i="1" a="1"/>
  <c r="B37" i="1" s="1"/>
  <c r="B38" i="1" a="1"/>
  <c r="B38" i="1" s="1"/>
  <c r="B42" i="1" a="1"/>
  <c r="B42" i="1" s="1"/>
  <c r="B43" i="1" a="1"/>
  <c r="B43" i="1" s="1"/>
  <c r="B44" i="1" a="1"/>
  <c r="B44" i="1" s="1"/>
  <c r="B45" i="1" a="1"/>
  <c r="B45" i="1" s="1"/>
  <c r="B41" i="1" a="1"/>
  <c r="B41" i="1" s="1"/>
  <c r="B48" i="1" a="1"/>
  <c r="B48" i="1" s="1"/>
  <c r="C48" i="14" s="1"/>
  <c r="B51" i="1" a="1"/>
  <c r="B51" i="1" s="1"/>
  <c r="B61" i="1" a="1"/>
  <c r="B61" i="1" s="1"/>
  <c r="B63" i="1" a="1"/>
  <c r="B63" i="1" s="1"/>
  <c r="B65" i="1" a="1"/>
  <c r="B65" i="1" s="1"/>
  <c r="B67" i="1" a="1"/>
  <c r="B67" i="1" s="1"/>
  <c r="B54" i="1" a="1"/>
  <c r="B54" i="1" s="1"/>
  <c r="B52" i="1" a="1"/>
  <c r="B52" i="1" s="1"/>
  <c r="B56" i="1" a="1"/>
  <c r="B56" i="1" s="1"/>
  <c r="C56" i="14" s="1"/>
  <c r="B58" i="1" a="1"/>
  <c r="B58" i="1" s="1"/>
  <c r="B69" i="1" a="1"/>
  <c r="B69" i="1" s="1"/>
  <c r="B60" i="1" a="1"/>
  <c r="B60" i="1" s="1"/>
  <c r="B62" i="1" a="1"/>
  <c r="B62" i="1" s="1"/>
  <c r="B64" i="1" a="1"/>
  <c r="B64" i="1" s="1"/>
  <c r="B66" i="1" a="1"/>
  <c r="B66" i="1" s="1"/>
  <c r="B68" i="1" a="1"/>
  <c r="B68" i="1" s="1"/>
  <c r="B47" i="1" a="1"/>
  <c r="B47" i="1" s="1"/>
  <c r="C47" i="14" s="1"/>
  <c r="B74" i="1" a="1"/>
  <c r="B74" i="1" s="1"/>
  <c r="B76" i="1" a="1"/>
  <c r="B76" i="1" s="1"/>
  <c r="B72" i="1" a="1"/>
  <c r="B72" i="1" s="1"/>
  <c r="B55" i="1" a="1"/>
  <c r="B55" i="1" s="1"/>
  <c r="B71" i="1" a="1"/>
  <c r="B71" i="1" s="1"/>
  <c r="B83" i="1" a="1"/>
  <c r="B83" i="1" s="1"/>
  <c r="B84" i="1" a="1"/>
  <c r="B84" i="1" s="1"/>
  <c r="B57" i="1" a="1"/>
  <c r="B57" i="1" s="1"/>
  <c r="B57" i="14" s="1"/>
  <c r="B59" i="1" a="1"/>
  <c r="B59" i="1" s="1"/>
  <c r="B73" i="1" a="1"/>
  <c r="B73" i="1" s="1"/>
  <c r="B75" i="1" a="1"/>
  <c r="B75" i="1" s="1"/>
  <c r="B77" i="1" a="1"/>
  <c r="B77" i="1" s="1"/>
  <c r="B79" i="1" a="1"/>
  <c r="B79" i="1" s="1"/>
  <c r="B85" i="1" a="1"/>
  <c r="B85" i="1" s="1"/>
  <c r="B70" i="1" a="1"/>
  <c r="B70" i="1" s="1"/>
  <c r="B80" i="1" a="1"/>
  <c r="B80" i="1" s="1"/>
  <c r="C80" i="14" s="1"/>
  <c r="B100" i="1" a="1"/>
  <c r="B100" i="1" s="1"/>
  <c r="B102" i="1" a="1"/>
  <c r="B102" i="1" s="1"/>
  <c r="B104" i="1" a="1"/>
  <c r="B104" i="1" s="1"/>
  <c r="B106" i="1" a="1"/>
  <c r="B106" i="1" s="1"/>
  <c r="B108" i="1" a="1"/>
  <c r="B108" i="1" s="1"/>
  <c r="B110" i="1" a="1"/>
  <c r="B110" i="1" s="1"/>
  <c r="B86" i="1" a="1"/>
  <c r="B86" i="1" s="1"/>
  <c r="B92" i="1" a="1"/>
  <c r="B92" i="1" s="1"/>
  <c r="C92" i="14" s="1"/>
  <c r="B87" i="1" a="1"/>
  <c r="B87" i="1" s="1"/>
  <c r="B91" i="1" a="1"/>
  <c r="B91" i="1" s="1"/>
  <c r="B96" i="1" a="1"/>
  <c r="B96" i="1" s="1"/>
  <c r="B81" i="1" a="1"/>
  <c r="B81" i="1" s="1"/>
  <c r="B82" i="1" a="1"/>
  <c r="B82" i="1" s="1"/>
  <c r="B90" i="1" a="1"/>
  <c r="B90" i="1" s="1"/>
  <c r="B94" i="1" a="1"/>
  <c r="B94" i="1" s="1"/>
  <c r="B95" i="1" a="1"/>
  <c r="B95" i="1" s="1"/>
  <c r="C95" i="14" s="1"/>
  <c r="B97" i="1" a="1"/>
  <c r="B97" i="1" s="1"/>
  <c r="B99" i="1" a="1"/>
  <c r="B99" i="1" s="1"/>
  <c r="B101" i="1" a="1"/>
  <c r="B101" i="1" s="1"/>
  <c r="B103" i="1" a="1"/>
  <c r="B103" i="1" s="1"/>
  <c r="B105" i="1" a="1"/>
  <c r="B105" i="1" s="1"/>
  <c r="B107" i="1" a="1"/>
  <c r="B107" i="1" s="1"/>
  <c r="B109" i="1" a="1"/>
  <c r="B109" i="1" s="1"/>
  <c r="B111" i="1" a="1"/>
  <c r="B111" i="1" s="1"/>
  <c r="C111" i="14" s="1"/>
  <c r="B113" i="1" a="1"/>
  <c r="B113" i="1" s="1"/>
  <c r="B115" i="1" a="1"/>
  <c r="B115" i="1" s="1"/>
  <c r="B78" i="1" a="1"/>
  <c r="B78" i="1" s="1"/>
  <c r="B88" i="1" a="1"/>
  <c r="B88" i="1" s="1"/>
  <c r="B89" i="1" a="1"/>
  <c r="B89" i="1" s="1"/>
  <c r="B98" i="1" a="1"/>
  <c r="B98" i="1" s="1"/>
  <c r="B117" i="1" a="1"/>
  <c r="B117" i="1" s="1"/>
  <c r="B116" i="1" a="1"/>
  <c r="B116" i="1" s="1"/>
  <c r="C116" i="14" s="1"/>
  <c r="B120" i="1" a="1"/>
  <c r="B120" i="1" s="1"/>
  <c r="B127" i="1" a="1"/>
  <c r="B127" i="1" s="1"/>
  <c r="B129" i="1" a="1"/>
  <c r="B129" i="1" s="1"/>
  <c r="B128" i="1" a="1"/>
  <c r="B128" i="1" s="1"/>
  <c r="B135" i="1" a="1"/>
  <c r="B135" i="1" s="1"/>
  <c r="B141" i="1" a="1"/>
  <c r="B141" i="1" s="1"/>
  <c r="B142" i="1" a="1"/>
  <c r="B142" i="1" s="1"/>
  <c r="B114" i="1" a="1"/>
  <c r="B114" i="1" s="1"/>
  <c r="C114" i="14" s="1"/>
  <c r="B119" i="1" a="1"/>
  <c r="B119" i="1" s="1"/>
  <c r="B122" i="1" a="1"/>
  <c r="B122" i="1" s="1"/>
  <c r="B126" i="1" a="1"/>
  <c r="B126" i="1" s="1"/>
  <c r="B134" i="1" a="1"/>
  <c r="B134" i="1" s="1"/>
  <c r="B137" i="1" a="1"/>
  <c r="B137" i="1" s="1"/>
  <c r="B140" i="1" a="1"/>
  <c r="B140" i="1" s="1"/>
  <c r="B132" i="1" a="1"/>
  <c r="B132" i="1" s="1"/>
  <c r="B133" i="1" a="1"/>
  <c r="B133" i="1" s="1"/>
  <c r="C133" i="14" s="1"/>
  <c r="B136" i="1" a="1"/>
  <c r="B136" i="1" s="1"/>
  <c r="B138" i="1" a="1"/>
  <c r="B138" i="1" s="1"/>
  <c r="B139" i="1" a="1"/>
  <c r="B139" i="1" s="1"/>
  <c r="B145" i="1" a="1"/>
  <c r="B145" i="1" s="1"/>
  <c r="B146" i="1" a="1"/>
  <c r="B146" i="1" s="1"/>
  <c r="B125" i="1" a="1"/>
  <c r="B125" i="1" s="1"/>
  <c r="B131" i="1" a="1"/>
  <c r="B131" i="1" s="1"/>
  <c r="B121" i="1" a="1"/>
  <c r="B121" i="1" s="1"/>
  <c r="B121" i="14" s="1"/>
  <c r="B124" i="1" a="1"/>
  <c r="B124" i="1" s="1"/>
  <c r="B112" i="1" a="1"/>
  <c r="B112" i="1" s="1"/>
  <c r="B118" i="1" a="1"/>
  <c r="B118" i="1" s="1"/>
  <c r="B123" i="1" a="1"/>
  <c r="B123" i="1" s="1"/>
  <c r="B130" i="1" a="1"/>
  <c r="B130" i="1" s="1"/>
  <c r="B143" i="1" a="1"/>
  <c r="B143" i="1" s="1"/>
  <c r="B155" i="1" a="1"/>
  <c r="B155" i="1" s="1"/>
  <c r="B148" i="1" a="1"/>
  <c r="B148" i="1" s="1"/>
  <c r="C148" i="14" s="1"/>
  <c r="B149" i="1" a="1"/>
  <c r="B149" i="1" s="1"/>
  <c r="B158" i="1" a="1"/>
  <c r="B158" i="1" s="1"/>
  <c r="B160" i="1" a="1"/>
  <c r="B160" i="1" s="1"/>
  <c r="B172" i="1" a="1"/>
  <c r="B172" i="1" s="1"/>
  <c r="C172" i="14" s="1"/>
  <c r="B150" i="1" a="1"/>
  <c r="B150" i="1" s="1"/>
  <c r="B153" i="1" a="1"/>
  <c r="B153" i="1" s="1"/>
  <c r="B154" i="1" a="1"/>
  <c r="B154" i="1" s="1"/>
  <c r="B163" i="1" a="1"/>
  <c r="B163" i="1" s="1"/>
  <c r="C163" i="14" s="1"/>
  <c r="B164" i="1" a="1"/>
  <c r="B164" i="1" s="1"/>
  <c r="B147" i="1" a="1"/>
  <c r="B147" i="1" s="1"/>
  <c r="B151" i="1" a="1"/>
  <c r="B151" i="1" s="1"/>
  <c r="B159" i="1" a="1"/>
  <c r="B159" i="1" s="1"/>
  <c r="B161" i="1" a="1"/>
  <c r="B161" i="1" s="1"/>
  <c r="B162" i="1" a="1"/>
  <c r="B162" i="1" s="1"/>
  <c r="B165" i="1" a="1"/>
  <c r="B165" i="1" s="1"/>
  <c r="B170" i="1" a="1"/>
  <c r="B170" i="1" s="1"/>
  <c r="C170" i="14" s="1"/>
  <c r="B144" i="1" a="1"/>
  <c r="B144" i="1" s="1"/>
  <c r="B152" i="1" a="1"/>
  <c r="B152" i="1" s="1"/>
  <c r="B157" i="1" a="1"/>
  <c r="B157" i="1" s="1"/>
  <c r="B169" i="1" a="1"/>
  <c r="B169" i="1" s="1"/>
  <c r="B175" i="1" a="1"/>
  <c r="B175" i="1" s="1"/>
  <c r="B93" i="1" a="1"/>
  <c r="B93" i="1" s="1"/>
  <c r="B156" i="1" a="1"/>
  <c r="B156" i="1" s="1"/>
  <c r="B166" i="1" a="1"/>
  <c r="B166" i="1" s="1"/>
  <c r="C166" i="14" s="1"/>
  <c r="B168" i="1" a="1"/>
  <c r="B168" i="1" s="1"/>
  <c r="B171" i="1" a="1"/>
  <c r="B171" i="1" s="1"/>
  <c r="B174" i="1" a="1"/>
  <c r="B174" i="1" s="1"/>
  <c r="B185" i="1" a="1"/>
  <c r="B185" i="1" s="1"/>
  <c r="B190" i="1" a="1"/>
  <c r="B190" i="1" s="1"/>
  <c r="B198" i="1" a="1"/>
  <c r="B198" i="1" s="1"/>
  <c r="B202" i="1" a="1"/>
  <c r="B202" i="1" s="1"/>
  <c r="B181" i="1" a="1"/>
  <c r="B181" i="1" s="1"/>
  <c r="B181" i="14" s="1"/>
  <c r="B184" i="1" a="1"/>
  <c r="B184" i="1" s="1"/>
  <c r="B189" i="1" a="1"/>
  <c r="B189" i="1" s="1"/>
  <c r="B201" i="1" a="1"/>
  <c r="B201" i="1" s="1"/>
  <c r="B182" i="1" a="1"/>
  <c r="B182" i="1" s="1"/>
  <c r="C182" i="14" s="1"/>
  <c r="B183" i="1" a="1"/>
  <c r="B183" i="1" s="1"/>
  <c r="B194" i="1" a="1"/>
  <c r="B194" i="1" s="1"/>
  <c r="B197" i="1" a="1"/>
  <c r="B197" i="1" s="1"/>
  <c r="B200" i="1" a="1"/>
  <c r="B200" i="1" s="1"/>
  <c r="C200" i="14" s="1"/>
  <c r="B177" i="1" a="1"/>
  <c r="B177" i="1" s="1"/>
  <c r="B178" i="1" a="1"/>
  <c r="B178" i="1" s="1"/>
  <c r="B180" i="1" a="1"/>
  <c r="B180" i="1" s="1"/>
  <c r="B188" i="1" a="1"/>
  <c r="B188" i="1" s="1"/>
  <c r="B193" i="1" a="1"/>
  <c r="B193" i="1" s="1"/>
  <c r="B192" i="1" a="1"/>
  <c r="B192" i="1" s="1"/>
  <c r="B196" i="1" a="1"/>
  <c r="B196" i="1" s="1"/>
  <c r="B204" i="1" a="1"/>
  <c r="B204" i="1" s="1"/>
  <c r="C204" i="14" s="1"/>
  <c r="B187" i="1" a="1"/>
  <c r="B187" i="1" s="1"/>
  <c r="B191" i="1" a="1"/>
  <c r="B191" i="1" s="1"/>
  <c r="B199" i="1" a="1"/>
  <c r="B199" i="1" s="1"/>
  <c r="B176" i="1" a="1"/>
  <c r="B176" i="1" s="1"/>
  <c r="B179" i="1" a="1"/>
  <c r="B179" i="1" s="1"/>
  <c r="B186" i="1" a="1"/>
  <c r="B186" i="1" s="1"/>
  <c r="B206" i="1" a="1"/>
  <c r="B206" i="1" s="1"/>
  <c r="B208" i="1" a="1"/>
  <c r="B208" i="1" s="1"/>
  <c r="B208" i="14" s="1"/>
  <c r="B215" i="1" a="1"/>
  <c r="B215" i="1" s="1"/>
  <c r="B223" i="1" a="1"/>
  <c r="B223" i="1" s="1"/>
  <c r="B224" i="1" a="1"/>
  <c r="B224" i="1" s="1"/>
  <c r="B228" i="1" a="1"/>
  <c r="B228" i="1" s="1"/>
  <c r="B233" i="1" a="1"/>
  <c r="B233" i="1" s="1"/>
  <c r="B205" i="1" a="1"/>
  <c r="B205" i="1" s="1"/>
  <c r="B209" i="1" a="1"/>
  <c r="B209" i="1" s="1"/>
  <c r="B232" i="1" a="1"/>
  <c r="B232" i="1" s="1"/>
  <c r="C232" i="14" s="1"/>
  <c r="B213" i="1" a="1"/>
  <c r="B213" i="1" s="1"/>
  <c r="B214" i="1" a="1"/>
  <c r="B214" i="1" s="1"/>
  <c r="B227" i="1" a="1"/>
  <c r="B227" i="1" s="1"/>
  <c r="B195" i="1" a="1"/>
  <c r="B195" i="1" s="1"/>
  <c r="B173" i="1" a="1"/>
  <c r="B173" i="1" s="1"/>
  <c r="B217" i="1" a="1"/>
  <c r="B217" i="1" s="1"/>
  <c r="B221" i="1" a="1"/>
  <c r="B221" i="1" s="1"/>
  <c r="B226" i="1" a="1"/>
  <c r="B226" i="1" s="1"/>
  <c r="C226" i="14" s="1"/>
  <c r="B203" i="1" a="1"/>
  <c r="B203" i="1" s="1"/>
  <c r="B211" i="1" a="1"/>
  <c r="B211" i="1" s="1"/>
  <c r="B216" i="1" a="1"/>
  <c r="B216" i="1" s="1"/>
  <c r="B218" i="1" a="1"/>
  <c r="B218" i="1" s="1"/>
  <c r="B225" i="1" a="1"/>
  <c r="B225" i="1" s="1"/>
  <c r="B234" i="1" a="1"/>
  <c r="B234" i="1" s="1"/>
  <c r="B219" i="1" a="1"/>
  <c r="B219" i="1" s="1"/>
  <c r="B237" i="1" a="1"/>
  <c r="B237" i="1" s="1"/>
  <c r="C237" i="14" s="1"/>
  <c r="B242" i="1" a="1"/>
  <c r="B242" i="1" s="1"/>
  <c r="B246" i="1" a="1"/>
  <c r="B246" i="1" s="1"/>
  <c r="B249" i="1" a="1"/>
  <c r="B249" i="1" s="1"/>
  <c r="B255" i="1" a="1"/>
  <c r="B255" i="1" s="1"/>
  <c r="B259" i="1" a="1"/>
  <c r="B259" i="1" s="1"/>
  <c r="B167" i="1" a="1"/>
  <c r="B167" i="1" s="1"/>
  <c r="B220" i="1" a="1"/>
  <c r="B220" i="1" s="1"/>
  <c r="B229" i="1" a="1"/>
  <c r="B229" i="1" s="1"/>
  <c r="C229" i="14" s="1"/>
  <c r="B241" i="1" a="1"/>
  <c r="B241" i="1" s="1"/>
  <c r="B210" i="1" a="1"/>
  <c r="B210" i="1" s="1"/>
  <c r="B248" i="1" a="1"/>
  <c r="B248" i="1" s="1"/>
  <c r="B254" i="1" a="1"/>
  <c r="B254" i="1" s="1"/>
  <c r="B236" i="1" a="1"/>
  <c r="B236" i="1" s="1"/>
  <c r="B207" i="1" a="1"/>
  <c r="B207" i="1" s="1"/>
  <c r="B222" i="1" a="1"/>
  <c r="B222" i="1" s="1"/>
  <c r="B235" i="1" a="1"/>
  <c r="B235" i="1" s="1"/>
  <c r="B235" i="14" s="1"/>
  <c r="B239" i="1" a="1"/>
  <c r="B239" i="1" s="1"/>
  <c r="B240" i="1" a="1"/>
  <c r="B240" i="1" s="1"/>
  <c r="B244" i="1" a="1"/>
  <c r="B244" i="1" s="1"/>
  <c r="B250" i="1" a="1"/>
  <c r="B250" i="1" s="1"/>
  <c r="B231" i="1" a="1"/>
  <c r="B231" i="1" s="1"/>
  <c r="B251" i="1" a="1"/>
  <c r="B251" i="1" s="1"/>
  <c r="B253" i="1" a="1"/>
  <c r="B253" i="1" s="1"/>
  <c r="B257" i="1" a="1"/>
  <c r="B257" i="1" s="1"/>
  <c r="B257" i="14" s="1"/>
  <c r="B260" i="1" a="1"/>
  <c r="B260" i="1" s="1"/>
  <c r="B212" i="1" a="1"/>
  <c r="B212" i="1" s="1"/>
  <c r="B243" i="1" a="1"/>
  <c r="B243" i="1" s="1"/>
  <c r="B252" i="1" a="1"/>
  <c r="B252" i="1" s="1"/>
  <c r="B256" i="1" a="1"/>
  <c r="B256" i="1" s="1"/>
  <c r="B263" i="1" a="1"/>
  <c r="B263" i="1" s="1"/>
  <c r="B275" i="1" a="1"/>
  <c r="B275" i="1" s="1"/>
  <c r="B278" i="1" a="1"/>
  <c r="B278" i="1" s="1"/>
  <c r="B278" i="14" s="1"/>
  <c r="B284" i="1" a="1"/>
  <c r="B284" i="1" s="1"/>
  <c r="B230" i="1" a="1"/>
  <c r="B230" i="1" s="1"/>
  <c r="B247" i="1" a="1"/>
  <c r="B247" i="1" s="1"/>
  <c r="B262" i="1" a="1"/>
  <c r="B262" i="1" s="1"/>
  <c r="B266" i="1" a="1"/>
  <c r="B266" i="1" s="1"/>
  <c r="B276" i="1" a="1"/>
  <c r="B276" i="1" s="1"/>
  <c r="B280" i="1" a="1"/>
  <c r="B280" i="1" s="1"/>
  <c r="B282" i="1" a="1"/>
  <c r="B282" i="1" s="1"/>
  <c r="B282" i="14" s="1"/>
  <c r="B286" i="1" a="1"/>
  <c r="B286" i="1" s="1"/>
  <c r="B288" i="1" a="1"/>
  <c r="B288" i="1" s="1"/>
  <c r="B258" i="1" a="1"/>
  <c r="B258" i="1" s="1"/>
  <c r="B269" i="1" a="1"/>
  <c r="B269" i="1" s="1"/>
  <c r="B271" i="1" a="1"/>
  <c r="B271" i="1" s="1"/>
  <c r="B279" i="1" a="1"/>
  <c r="B279" i="1" s="1"/>
  <c r="B281" i="1" a="1"/>
  <c r="B281" i="1" s="1"/>
  <c r="B285" i="1" a="1"/>
  <c r="B285" i="1" s="1"/>
  <c r="B285" i="14" s="1"/>
  <c r="B238" i="1" a="1"/>
  <c r="B238" i="1" s="1"/>
  <c r="B261" i="1" a="1"/>
  <c r="B261" i="1" s="1"/>
  <c r="B270" i="1" a="1"/>
  <c r="B270" i="1" s="1"/>
  <c r="B265" i="1" a="1"/>
  <c r="B265" i="1" s="1"/>
  <c r="B272" i="1" a="1"/>
  <c r="B272" i="1" s="1"/>
  <c r="B267" i="1" a="1"/>
  <c r="B267" i="1" s="1"/>
  <c r="B301" i="1" a="1"/>
  <c r="B301" i="1" s="1"/>
  <c r="B310" i="1" a="1"/>
  <c r="B310" i="1" s="1"/>
  <c r="C310" i="14" s="1"/>
  <c r="B311" i="1" a="1"/>
  <c r="B311" i="1" s="1"/>
  <c r="B312" i="1" a="1"/>
  <c r="B312" i="1" s="1"/>
  <c r="B313" i="1" a="1"/>
  <c r="B313" i="1" s="1"/>
  <c r="B314" i="1" a="1"/>
  <c r="B314" i="1" s="1"/>
  <c r="B326" i="1" a="1"/>
  <c r="B326" i="1" s="1"/>
  <c r="B331" i="1" a="1"/>
  <c r="B331" i="1" s="1"/>
  <c r="B334" i="1" a="1"/>
  <c r="B334" i="1" s="1"/>
  <c r="B341" i="1" a="1"/>
  <c r="B341" i="1" s="1"/>
  <c r="C341" i="14" s="1"/>
  <c r="B346" i="1" a="1"/>
  <c r="B346" i="1" s="1"/>
  <c r="B268" i="1" a="1"/>
  <c r="B268" i="1" s="1"/>
  <c r="B300" i="1" a="1"/>
  <c r="B300" i="1" s="1"/>
  <c r="B307" i="1" a="1"/>
  <c r="B307" i="1" s="1"/>
  <c r="B318" i="1" a="1"/>
  <c r="B318" i="1" s="1"/>
  <c r="B323" i="1" a="1"/>
  <c r="B323" i="1" s="1"/>
  <c r="B328" i="1" a="1"/>
  <c r="B328" i="1" s="1"/>
  <c r="B337" i="1" a="1"/>
  <c r="B337" i="1" s="1"/>
  <c r="C337" i="14" s="1"/>
  <c r="B289" i="1" a="1"/>
  <c r="B289" i="1" s="1"/>
  <c r="B291" i="1" a="1"/>
  <c r="B291" i="1" s="1"/>
  <c r="B293" i="1" a="1"/>
  <c r="B293" i="1" s="1"/>
  <c r="B295" i="1" a="1"/>
  <c r="B295" i="1" s="1"/>
  <c r="B297" i="1" a="1"/>
  <c r="B297" i="1" s="1"/>
  <c r="B299" i="1" a="1"/>
  <c r="B299" i="1" s="1"/>
  <c r="B320" i="1" a="1"/>
  <c r="B320" i="1" s="1"/>
  <c r="B333" i="1" a="1"/>
  <c r="B333" i="1" s="1"/>
  <c r="C333" i="14" s="1"/>
  <c r="B340" i="1" a="1"/>
  <c r="B340" i="1" s="1"/>
  <c r="B245" i="1" a="1"/>
  <c r="B245" i="1" s="1"/>
  <c r="B273" i="1" a="1"/>
  <c r="B273" i="1" s="1"/>
  <c r="B309" i="1" a="1"/>
  <c r="B309" i="1" s="1"/>
  <c r="C309" i="14" s="1"/>
  <c r="B325" i="1" a="1"/>
  <c r="B325" i="1" s="1"/>
  <c r="B330" i="1" a="1"/>
  <c r="B330" i="1" s="1"/>
  <c r="B336" i="1" a="1"/>
  <c r="B336" i="1" s="1"/>
  <c r="B343" i="1" a="1"/>
  <c r="B343" i="1" s="1"/>
  <c r="C343" i="14" s="1"/>
  <c r="B308" i="1" a="1"/>
  <c r="B308" i="1" s="1"/>
  <c r="B316" i="1" a="1"/>
  <c r="B316" i="1" s="1"/>
  <c r="B274" i="1" a="1"/>
  <c r="B274" i="1" s="1"/>
  <c r="B287" i="1" a="1"/>
  <c r="B287" i="1" s="1"/>
  <c r="B290" i="1" a="1"/>
  <c r="B290" i="1" s="1"/>
  <c r="B292" i="1" a="1"/>
  <c r="B292" i="1" s="1"/>
  <c r="B294" i="1" a="1"/>
  <c r="B294" i="1" s="1"/>
  <c r="B296" i="1" a="1"/>
  <c r="B296" i="1" s="1"/>
  <c r="C296" i="14" s="1"/>
  <c r="B298" i="1" a="1"/>
  <c r="B298" i="1" s="1"/>
  <c r="B303" i="1" a="1"/>
  <c r="B303" i="1" s="1"/>
  <c r="B304" i="1" a="1"/>
  <c r="B304" i="1" s="1"/>
  <c r="B305" i="1" a="1"/>
  <c r="B305" i="1" s="1"/>
  <c r="B319" i="1" a="1"/>
  <c r="B319" i="1" s="1"/>
  <c r="B324" i="1" a="1"/>
  <c r="B324" i="1" s="1"/>
  <c r="B329" i="1" a="1"/>
  <c r="B329" i="1" s="1"/>
  <c r="B335" i="1" a="1"/>
  <c r="B335" i="1" s="1"/>
  <c r="C335" i="14" s="1"/>
  <c r="B344" i="1" a="1"/>
  <c r="B344" i="1" s="1"/>
  <c r="B357" i="1" a="1"/>
  <c r="B357" i="1" s="1"/>
  <c r="B368" i="1" a="1"/>
  <c r="B368" i="1" s="1"/>
  <c r="B370" i="1" a="1"/>
  <c r="B370" i="1" s="1"/>
  <c r="B370" i="14" s="1"/>
  <c r="B379" i="1" a="1"/>
  <c r="B379" i="1" s="1"/>
  <c r="B382" i="1" a="1"/>
  <c r="B382" i="1" s="1"/>
  <c r="B383" i="1" a="1"/>
  <c r="B383" i="1" s="1"/>
  <c r="B384" i="1" a="1"/>
  <c r="B384" i="1" s="1"/>
  <c r="C384" i="14" s="1"/>
  <c r="B385" i="1" a="1"/>
  <c r="B385" i="1" s="1"/>
  <c r="B352" i="1" a="1"/>
  <c r="B352" i="1" s="1"/>
  <c r="B356" i="1" a="1"/>
  <c r="B356" i="1" s="1"/>
  <c r="B369" i="1" a="1"/>
  <c r="B369" i="1" s="1"/>
  <c r="C369" i="14" s="1"/>
  <c r="B377" i="1" a="1"/>
  <c r="B377" i="1" s="1"/>
  <c r="B378" i="1" a="1"/>
  <c r="B378" i="1" s="1"/>
  <c r="B283" i="1" a="1"/>
  <c r="B283" i="1" s="1"/>
  <c r="B317" i="1" a="1"/>
  <c r="B317" i="1" s="1"/>
  <c r="C317" i="14" s="1"/>
  <c r="B321" i="1" a="1"/>
  <c r="B321" i="1" s="1"/>
  <c r="B332" i="1" a="1"/>
  <c r="B332" i="1" s="1"/>
  <c r="B376" i="1" a="1"/>
  <c r="B376" i="1" s="1"/>
  <c r="B277" i="1" a="1"/>
  <c r="B277" i="1" s="1"/>
  <c r="B347" i="1" a="1"/>
  <c r="B347" i="1" s="1"/>
  <c r="B353" i="1" a="1"/>
  <c r="B353" i="1" s="1"/>
  <c r="B355" i="1" a="1"/>
  <c r="B355" i="1" s="1"/>
  <c r="B359" i="1" a="1"/>
  <c r="B359" i="1" s="1"/>
  <c r="C359" i="14" s="1"/>
  <c r="B391" i="1" a="1"/>
  <c r="B391" i="1" s="1"/>
  <c r="B327" i="1" a="1"/>
  <c r="B327" i="1" s="1"/>
  <c r="B339" i="1" a="1"/>
  <c r="B339" i="1" s="1"/>
  <c r="B302" i="1" a="1"/>
  <c r="B302" i="1" s="1"/>
  <c r="C302" i="14" s="1"/>
  <c r="B306" i="1" a="1"/>
  <c r="B306" i="1" s="1"/>
  <c r="B315" i="1" a="1"/>
  <c r="B315" i="1" s="1"/>
  <c r="B348" i="1" a="1"/>
  <c r="B348" i="1" s="1"/>
  <c r="B354" i="1" a="1"/>
  <c r="B354" i="1" s="1"/>
  <c r="C354" i="14" s="1"/>
  <c r="B363" i="1" a="1"/>
  <c r="B363" i="1" s="1"/>
  <c r="B364" i="1" a="1"/>
  <c r="B364" i="1" s="1"/>
  <c r="B388" i="1" a="1"/>
  <c r="B388" i="1" s="1"/>
  <c r="B264" i="1" a="1"/>
  <c r="B264" i="1" s="1"/>
  <c r="B345" i="1" a="1"/>
  <c r="B345" i="1" s="1"/>
  <c r="B349" i="1" a="1"/>
  <c r="B349" i="1" s="1"/>
  <c r="B350" i="1" a="1"/>
  <c r="B350" i="1" s="1"/>
  <c r="B358" i="1" a="1"/>
  <c r="B358" i="1" s="1"/>
  <c r="B358" i="14" s="1"/>
  <c r="B362" i="1" a="1"/>
  <c r="B362" i="1" s="1"/>
  <c r="B366" i="1" a="1"/>
  <c r="B366" i="1" s="1"/>
  <c r="B374" i="1" a="1"/>
  <c r="B374" i="1" s="1"/>
  <c r="B381" i="1" a="1"/>
  <c r="B381" i="1" s="1"/>
  <c r="C381" i="14" s="1"/>
  <c r="B387" i="1" a="1"/>
  <c r="B387" i="1" s="1"/>
  <c r="B360" i="1" a="1"/>
  <c r="B360" i="1" s="1"/>
  <c r="B372" i="1" a="1"/>
  <c r="B372" i="1" s="1"/>
  <c r="B393" i="1" a="1"/>
  <c r="B393" i="1" s="1"/>
  <c r="C393" i="14" s="1"/>
  <c r="B403" i="1" a="1"/>
  <c r="B403" i="1" s="1"/>
  <c r="B423" i="1" a="1"/>
  <c r="B423" i="1" s="1"/>
  <c r="B351" i="1" a="1"/>
  <c r="B351" i="1" s="1"/>
  <c r="B365" i="1" a="1"/>
  <c r="B365" i="1" s="1"/>
  <c r="B394" i="1" a="1"/>
  <c r="B394" i="1" s="1"/>
  <c r="B406" i="1" a="1"/>
  <c r="B406" i="1" s="1"/>
  <c r="B410" i="1" a="1"/>
  <c r="B410" i="1" s="1"/>
  <c r="B421" i="1" a="1"/>
  <c r="B421" i="1" s="1"/>
  <c r="C421" i="14" s="1"/>
  <c r="B422" i="1" a="1"/>
  <c r="B422" i="1" s="1"/>
  <c r="B428" i="1" a="1"/>
  <c r="B428" i="1" s="1"/>
  <c r="B429" i="1" a="1"/>
  <c r="B429" i="1" s="1"/>
  <c r="B435" i="1" a="1"/>
  <c r="B435" i="1" s="1"/>
  <c r="B436" i="1" a="1"/>
  <c r="B436" i="1" s="1"/>
  <c r="B442" i="1" a="1"/>
  <c r="B442" i="1" s="1"/>
  <c r="B443" i="1" a="1"/>
  <c r="B443" i="1" s="1"/>
  <c r="B322" i="1" a="1"/>
  <c r="B322" i="1" s="1"/>
  <c r="C322" i="14" s="1"/>
  <c r="B361" i="1" a="1"/>
  <c r="B361" i="1" s="1"/>
  <c r="B373" i="1" a="1"/>
  <c r="B373" i="1" s="1"/>
  <c r="B386" i="1" a="1"/>
  <c r="B386" i="1" s="1"/>
  <c r="B390" i="1" a="1"/>
  <c r="B390" i="1" s="1"/>
  <c r="C390" i="14" s="1"/>
  <c r="B392" i="1" a="1"/>
  <c r="B392" i="1" s="1"/>
  <c r="B395" i="1" a="1"/>
  <c r="B395" i="1" s="1"/>
  <c r="B398" i="1" a="1"/>
  <c r="B398" i="1" s="1"/>
  <c r="B411" i="1" a="1"/>
  <c r="B411" i="1" s="1"/>
  <c r="C411" i="14" s="1"/>
  <c r="B412" i="1" a="1"/>
  <c r="B412" i="1" s="1"/>
  <c r="B404" i="1" a="1"/>
  <c r="B404" i="1" s="1"/>
  <c r="B413" i="1" a="1"/>
  <c r="B413" i="1" s="1"/>
  <c r="B414" i="1" a="1"/>
  <c r="B414" i="1" s="1"/>
  <c r="B415" i="1" a="1"/>
  <c r="B415" i="1" s="1"/>
  <c r="B419" i="1" a="1"/>
  <c r="B419" i="1" s="1"/>
  <c r="B420" i="1" a="1"/>
  <c r="B420" i="1" s="1"/>
  <c r="B426" i="1" a="1"/>
  <c r="B426" i="1" s="1"/>
  <c r="C426" i="14" s="1"/>
  <c r="B427" i="1" a="1"/>
  <c r="B427" i="1" s="1"/>
  <c r="B434" i="1" a="1"/>
  <c r="B434" i="1" s="1"/>
  <c r="B446" i="1" a="1"/>
  <c r="B446" i="1" s="1"/>
  <c r="B342" i="1" a="1"/>
  <c r="B342" i="1" s="1"/>
  <c r="B342" i="14" s="1"/>
  <c r="B375" i="1" a="1"/>
  <c r="B375" i="1" s="1"/>
  <c r="B407" i="1" a="1"/>
  <c r="B407" i="1" s="1"/>
  <c r="B416" i="1" a="1"/>
  <c r="B416" i="1" s="1"/>
  <c r="B439" i="1" a="1"/>
  <c r="B439" i="1" s="1"/>
  <c r="C439" i="14" s="1"/>
  <c r="B338" i="1" a="1"/>
  <c r="B338" i="1" s="1"/>
  <c r="B367" i="1" a="1"/>
  <c r="B367" i="1" s="1"/>
  <c r="B371" i="1" a="1"/>
  <c r="B371" i="1" s="1"/>
  <c r="B380" i="1" a="1"/>
  <c r="B380" i="1" s="1"/>
  <c r="C380" i="14" s="1"/>
  <c r="B396" i="1" a="1"/>
  <c r="B396" i="1" s="1"/>
  <c r="B399" i="1" a="1"/>
  <c r="B399" i="1" s="1"/>
  <c r="B401" i="1" a="1"/>
  <c r="B401" i="1" s="1"/>
  <c r="B405" i="1" a="1"/>
  <c r="B405" i="1" s="1"/>
  <c r="C405" i="14" s="1"/>
  <c r="B408" i="1" a="1"/>
  <c r="B408" i="1" s="1"/>
  <c r="B417" i="1" a="1"/>
  <c r="B417" i="1" s="1"/>
  <c r="B397" i="1" a="1"/>
  <c r="B397" i="1" s="1"/>
  <c r="B400" i="1" a="1"/>
  <c r="B400" i="1" s="1"/>
  <c r="B432" i="1" a="1"/>
  <c r="B432" i="1" s="1"/>
  <c r="B437" i="1" a="1"/>
  <c r="B437" i="1" s="1"/>
  <c r="B458" i="1" a="1"/>
  <c r="B458" i="1" s="1"/>
  <c r="B465" i="1" a="1"/>
  <c r="B465" i="1" s="1"/>
  <c r="C465" i="14" s="1"/>
  <c r="B466" i="1" a="1"/>
  <c r="B466" i="1" s="1"/>
  <c r="B479" i="1" a="1"/>
  <c r="B479" i="1" s="1"/>
  <c r="B484" i="1" a="1"/>
  <c r="B484" i="1" s="1"/>
  <c r="B489" i="1" a="1"/>
  <c r="B489" i="1" s="1"/>
  <c r="C489" i="14" s="1"/>
  <c r="B495" i="1" a="1"/>
  <c r="B495" i="1" s="1"/>
  <c r="B500" i="1" a="1"/>
  <c r="B500" i="1" s="1"/>
  <c r="B431" i="1" a="1"/>
  <c r="B431" i="1" s="1"/>
  <c r="B451" i="1" a="1"/>
  <c r="B451" i="1" s="1"/>
  <c r="B451" i="14" s="1"/>
  <c r="B452" i="1" a="1"/>
  <c r="B452" i="1" s="1"/>
  <c r="B459" i="1" a="1"/>
  <c r="B459" i="1" s="1"/>
  <c r="B473" i="1" a="1"/>
  <c r="B473" i="1" s="1"/>
  <c r="B478" i="1" a="1"/>
  <c r="B478" i="1" s="1"/>
  <c r="B478" i="14" s="1"/>
  <c r="B494" i="1" a="1"/>
  <c r="B494" i="1" s="1"/>
  <c r="B389" i="1" a="1"/>
  <c r="B389" i="1" s="1"/>
  <c r="B402" i="1" a="1"/>
  <c r="B402" i="1" s="1"/>
  <c r="B424" i="1" a="1"/>
  <c r="B424" i="1" s="1"/>
  <c r="C424" i="14" s="1"/>
  <c r="B447" i="1" a="1"/>
  <c r="B447" i="1" s="1"/>
  <c r="B457" i="1" a="1"/>
  <c r="B457" i="1" s="1"/>
  <c r="B464" i="1" a="1"/>
  <c r="B464" i="1" s="1"/>
  <c r="B471" i="1" a="1"/>
  <c r="B471" i="1" s="1"/>
  <c r="B474" i="1" a="1"/>
  <c r="B474" i="1" s="1"/>
  <c r="B488" i="1" a="1"/>
  <c r="B488" i="1" s="1"/>
  <c r="B430" i="1" a="1"/>
  <c r="B430" i="1" s="1"/>
  <c r="B441" i="1" a="1"/>
  <c r="B441" i="1" s="1"/>
  <c r="C441" i="14" s="1"/>
  <c r="B449" i="1" a="1"/>
  <c r="B449" i="1" s="1"/>
  <c r="B456" i="1" a="1"/>
  <c r="B456" i="1" s="1"/>
  <c r="B463" i="1" a="1"/>
  <c r="B463" i="1" s="1"/>
  <c r="B469" i="1" a="1"/>
  <c r="B469" i="1" s="1"/>
  <c r="B470" i="1" a="1"/>
  <c r="B470" i="1" s="1"/>
  <c r="B475" i="1" a="1"/>
  <c r="B475" i="1" s="1"/>
  <c r="B477" i="1" a="1"/>
  <c r="B477" i="1" s="1"/>
  <c r="B482" i="1" a="1"/>
  <c r="B482" i="1" s="1"/>
  <c r="C482" i="14" s="1"/>
  <c r="B483" i="1" a="1"/>
  <c r="B483" i="1" s="1"/>
  <c r="B493" i="1" a="1"/>
  <c r="B493" i="1" s="1"/>
  <c r="B498" i="1" a="1"/>
  <c r="B498" i="1" s="1"/>
  <c r="B499" i="1" a="1"/>
  <c r="B499" i="1" s="1"/>
  <c r="B418" i="1" a="1"/>
  <c r="B418" i="1" s="1"/>
  <c r="B445" i="1" a="1"/>
  <c r="B445" i="1" s="1"/>
  <c r="B455" i="1" a="1"/>
  <c r="B455" i="1" s="1"/>
  <c r="B486" i="1" a="1"/>
  <c r="B486" i="1" s="1"/>
  <c r="B486" i="14" s="1"/>
  <c r="B433" i="1" a="1"/>
  <c r="B433" i="1" s="1"/>
  <c r="B444" i="1" a="1"/>
  <c r="B444" i="1" s="1"/>
  <c r="B448" i="1" a="1"/>
  <c r="B448" i="1" s="1"/>
  <c r="B453" i="1" a="1"/>
  <c r="B453" i="1" s="1"/>
  <c r="B454" i="1" a="1"/>
  <c r="B454" i="1" s="1"/>
  <c r="B460" i="1" a="1"/>
  <c r="B460" i="1" s="1"/>
  <c r="B461" i="1" a="1"/>
  <c r="B461" i="1" s="1"/>
  <c r="B467" i="1" a="1"/>
  <c r="B467" i="1" s="1"/>
  <c r="C467" i="14" s="1"/>
  <c r="B468" i="1" a="1"/>
  <c r="B468" i="1" s="1"/>
  <c r="B480" i="1" a="1"/>
  <c r="B480" i="1" s="1"/>
  <c r="B496" i="1" a="1"/>
  <c r="B496" i="1" s="1"/>
  <c r="B425" i="1" a="1"/>
  <c r="B425" i="1" s="1"/>
  <c r="C425" i="14" s="1"/>
  <c r="B450" i="1" a="1"/>
  <c r="B450" i="1" s="1"/>
  <c r="B476" i="1" a="1"/>
  <c r="B476" i="1" s="1"/>
  <c r="B481" i="1" a="1"/>
  <c r="B481" i="1" s="1"/>
  <c r="B492" i="1" a="1"/>
  <c r="B492" i="1" s="1"/>
  <c r="C492" i="14" s="1"/>
  <c r="B497" i="1" a="1"/>
  <c r="B497" i="1" s="1"/>
  <c r="B504" i="1" a="1"/>
  <c r="B504" i="1" s="1"/>
  <c r="B509" i="1" a="1"/>
  <c r="B509" i="1" s="1"/>
  <c r="B512" i="1" a="1"/>
  <c r="B512" i="1" s="1"/>
  <c r="C512" i="14" s="1"/>
  <c r="B513" i="1" a="1"/>
  <c r="B513" i="1" s="1"/>
  <c r="B514" i="1" a="1"/>
  <c r="B514" i="1" s="1"/>
  <c r="B517" i="1" a="1"/>
  <c r="B517" i="1" s="1"/>
  <c r="B522" i="1" a="1"/>
  <c r="B522" i="1" s="1"/>
  <c r="C522" i="14" s="1"/>
  <c r="B524" i="1" a="1"/>
  <c r="B524" i="1" s="1"/>
  <c r="B525" i="1" a="1"/>
  <c r="B525" i="1" s="1"/>
  <c r="B527" i="1" a="1"/>
  <c r="B527" i="1" s="1"/>
  <c r="B531" i="1" a="1"/>
  <c r="B531" i="1" s="1"/>
  <c r="B540" i="1" a="1"/>
  <c r="B540" i="1" s="1"/>
  <c r="B508" i="1" a="1"/>
  <c r="B508" i="1" s="1"/>
  <c r="B515" i="1" a="1"/>
  <c r="B515" i="1" s="1"/>
  <c r="B519" i="1" a="1"/>
  <c r="B519" i="1" s="1"/>
  <c r="C519" i="14" s="1"/>
  <c r="B523" i="1" a="1"/>
  <c r="B523" i="1" s="1"/>
  <c r="B541" i="1" a="1"/>
  <c r="B541" i="1" s="1"/>
  <c r="B542" i="1" a="1"/>
  <c r="B542" i="1" s="1"/>
  <c r="B543" i="1" a="1"/>
  <c r="B543" i="1" s="1"/>
  <c r="B544" i="1" a="1"/>
  <c r="B544" i="1" s="1"/>
  <c r="B545" i="1" a="1"/>
  <c r="B545" i="1" s="1"/>
  <c r="B487" i="1" a="1"/>
  <c r="B487" i="1" s="1"/>
  <c r="B491" i="1" a="1"/>
  <c r="B491" i="1" s="1"/>
  <c r="C491" i="14" s="1"/>
  <c r="B516" i="1" a="1"/>
  <c r="B516" i="1" s="1"/>
  <c r="B536" i="1" a="1"/>
  <c r="B536" i="1" s="1"/>
  <c r="B537" i="1" a="1"/>
  <c r="B537" i="1" s="1"/>
  <c r="B538" i="1" a="1"/>
  <c r="B538" i="1" s="1"/>
  <c r="B549" i="1" a="1"/>
  <c r="B549" i="1" s="1"/>
  <c r="B490" i="1" a="1"/>
  <c r="B490" i="1" s="1"/>
  <c r="B501" i="1" a="1"/>
  <c r="B501" i="1" s="1"/>
  <c r="B532" i="1" a="1"/>
  <c r="B532" i="1" s="1"/>
  <c r="C532" i="14" s="1"/>
  <c r="B548" i="1" a="1"/>
  <c r="B548" i="1" s="1"/>
  <c r="B409" i="1" a="1"/>
  <c r="B409" i="1" s="1"/>
  <c r="B438" i="1" a="1"/>
  <c r="B438" i="1" s="1"/>
  <c r="B526" i="1" a="1"/>
  <c r="B526" i="1" s="1"/>
  <c r="B539" i="1" a="1"/>
  <c r="B539" i="1" s="1"/>
  <c r="B547" i="1" a="1"/>
  <c r="B547" i="1" s="1"/>
  <c r="B472" i="1" a="1"/>
  <c r="B472" i="1" s="1"/>
  <c r="B502" i="1" a="1"/>
  <c r="B502" i="1" s="1"/>
  <c r="C502" i="14" s="1"/>
  <c r="B505" i="1" a="1"/>
  <c r="B505" i="1" s="1"/>
  <c r="B510" i="1" a="1"/>
  <c r="B510" i="1" s="1"/>
  <c r="B511" i="1" a="1"/>
  <c r="B511" i="1" s="1"/>
  <c r="B521" i="1" a="1"/>
  <c r="B521" i="1" s="1"/>
  <c r="C521" i="14" s="1"/>
  <c r="B528" i="1" a="1"/>
  <c r="B528" i="1" s="1"/>
  <c r="B530" i="1" a="1"/>
  <c r="B530" i="1" s="1"/>
  <c r="B535" i="1" a="1"/>
  <c r="B535" i="1" s="1"/>
  <c r="B503" i="1" a="1"/>
  <c r="B503" i="1" s="1"/>
  <c r="B503" i="14" s="1"/>
  <c r="B506" i="1" a="1"/>
  <c r="B506" i="1" s="1"/>
  <c r="B518" i="1" a="1"/>
  <c r="B518" i="1" s="1"/>
  <c r="B554" i="1" a="1"/>
  <c r="B554" i="1" s="1"/>
  <c r="B561" i="1" a="1"/>
  <c r="B561" i="1" s="1"/>
  <c r="B570" i="1" a="1"/>
  <c r="B570" i="1" s="1"/>
  <c r="B571" i="1" a="1"/>
  <c r="B571" i="1" s="1"/>
  <c r="B576" i="1" a="1"/>
  <c r="B576" i="1" s="1"/>
  <c r="B579" i="1" a="1"/>
  <c r="B579" i="1" s="1"/>
  <c r="C579" i="14" s="1"/>
  <c r="B586" i="1" a="1"/>
  <c r="B586" i="1" s="1"/>
  <c r="B593" i="1" a="1"/>
  <c r="B593" i="1" s="1"/>
  <c r="B603" i="1" a="1"/>
  <c r="B603" i="1" s="1"/>
  <c r="B534" i="1" a="1"/>
  <c r="B534" i="1" s="1"/>
  <c r="B550" i="1" a="1"/>
  <c r="B550" i="1" s="1"/>
  <c r="B568" i="1" a="1"/>
  <c r="B568" i="1" s="1"/>
  <c r="B569" i="1" a="1"/>
  <c r="B569" i="1" s="1"/>
  <c r="B581" i="1" a="1"/>
  <c r="B581" i="1" s="1"/>
  <c r="C581" i="14" s="1"/>
  <c r="B589" i="1" a="1"/>
  <c r="B589" i="1" s="1"/>
  <c r="B596" i="1" a="1"/>
  <c r="B596" i="1" s="1"/>
  <c r="B507" i="1" a="1"/>
  <c r="B507" i="1" s="1"/>
  <c r="B567" i="1" a="1"/>
  <c r="B567" i="1" s="1"/>
  <c r="C567" i="14" s="1"/>
  <c r="B575" i="1" a="1"/>
  <c r="B575" i="1" s="1"/>
  <c r="B585" i="1" a="1"/>
  <c r="B585" i="1" s="1"/>
  <c r="B592" i="1" a="1"/>
  <c r="B592" i="1" s="1"/>
  <c r="B599" i="1" a="1"/>
  <c r="B599" i="1" s="1"/>
  <c r="B599" i="14" s="1"/>
  <c r="B520" i="1" a="1"/>
  <c r="B520" i="1" s="1"/>
  <c r="B551" i="1" a="1"/>
  <c r="B551" i="1" s="1"/>
  <c r="B553" i="1" a="1"/>
  <c r="B553" i="1" s="1"/>
  <c r="B560" i="1" a="1"/>
  <c r="B560" i="1" s="1"/>
  <c r="B578" i="1" a="1"/>
  <c r="B578" i="1" s="1"/>
  <c r="B588" i="1" a="1"/>
  <c r="B588" i="1" s="1"/>
  <c r="B602" i="1" a="1"/>
  <c r="B602" i="1" s="1"/>
  <c r="B440" i="1" a="1"/>
  <c r="B440" i="1" s="1"/>
  <c r="C440" i="14" s="1"/>
  <c r="B529" i="1" a="1"/>
  <c r="B529" i="1" s="1"/>
  <c r="B574" i="1" a="1"/>
  <c r="B574" i="1" s="1"/>
  <c r="B584" i="1" a="1"/>
  <c r="B584" i="1" s="1"/>
  <c r="B595" i="1" a="1"/>
  <c r="B595" i="1" s="1"/>
  <c r="C595" i="14" s="1"/>
  <c r="B598" i="1" a="1"/>
  <c r="B598" i="1" s="1"/>
  <c r="B552" i="1" a="1"/>
  <c r="B552" i="1" s="1"/>
  <c r="B559" i="1" a="1"/>
  <c r="B559" i="1" s="1"/>
  <c r="B564" i="1" a="1"/>
  <c r="B564" i="1" s="1"/>
  <c r="C564" i="14" s="1"/>
  <c r="B566" i="1" a="1"/>
  <c r="B566" i="1" s="1"/>
  <c r="B580" i="1" a="1"/>
  <c r="B580" i="1" s="1"/>
  <c r="B591" i="1" a="1"/>
  <c r="B591" i="1" s="1"/>
  <c r="B594" i="1" a="1"/>
  <c r="B594" i="1" s="1"/>
  <c r="B462" i="1" a="1"/>
  <c r="B462" i="1" s="1"/>
  <c r="B556" i="1" a="1"/>
  <c r="B556" i="1" s="1"/>
  <c r="B557" i="1" a="1"/>
  <c r="B557" i="1" s="1"/>
  <c r="B562" i="1" a="1"/>
  <c r="B562" i="1" s="1"/>
  <c r="C562" i="14" s="1"/>
  <c r="B563" i="1" a="1"/>
  <c r="B563" i="1" s="1"/>
  <c r="B565" i="1" a="1"/>
  <c r="B565" i="1" s="1"/>
  <c r="B577" i="1" a="1"/>
  <c r="B577" i="1" s="1"/>
  <c r="B587" i="1" a="1"/>
  <c r="B587" i="1" s="1"/>
  <c r="B601" i="1" a="1"/>
  <c r="B601" i="1" s="1"/>
  <c r="B555" i="1" a="1"/>
  <c r="B555" i="1" s="1"/>
  <c r="B604" i="1" a="1"/>
  <c r="B604" i="1" s="1"/>
  <c r="B606" i="1" a="1"/>
  <c r="B606" i="1" s="1"/>
  <c r="C606" i="14" s="1"/>
  <c r="B609" i="1" a="1"/>
  <c r="B609" i="1" s="1"/>
  <c r="B615" i="1" a="1"/>
  <c r="B615" i="1" s="1"/>
  <c r="B624" i="1" a="1"/>
  <c r="B624" i="1" s="1"/>
  <c r="B627" i="1" a="1"/>
  <c r="B627" i="1" s="1"/>
  <c r="B634" i="1" a="1"/>
  <c r="B634" i="1" s="1"/>
  <c r="B646" i="1" a="1"/>
  <c r="B646" i="1" s="1"/>
  <c r="B654" i="1" a="1"/>
  <c r="B654" i="1" s="1"/>
  <c r="B583" i="1" a="1"/>
  <c r="B583" i="1" s="1"/>
  <c r="C583" i="14" s="1"/>
  <c r="B618" i="1" a="1"/>
  <c r="B618" i="1" s="1"/>
  <c r="B621" i="1" a="1"/>
  <c r="B621" i="1" s="1"/>
  <c r="B630" i="1" a="1"/>
  <c r="B630" i="1" s="1"/>
  <c r="B647" i="1" a="1"/>
  <c r="B647" i="1" s="1"/>
  <c r="B655" i="1" a="1"/>
  <c r="B655" i="1" s="1"/>
  <c r="B662" i="1" a="1"/>
  <c r="B662" i="1" s="1"/>
  <c r="B666" i="1" a="1"/>
  <c r="B666" i="1" s="1"/>
  <c r="B573" i="1" a="1"/>
  <c r="B573" i="1" s="1"/>
  <c r="C573" i="14" s="1"/>
  <c r="B590" i="1" a="1"/>
  <c r="B590" i="1" s="1"/>
  <c r="B600" i="1" a="1"/>
  <c r="B600" i="1" s="1"/>
  <c r="B608" i="1" a="1"/>
  <c r="B608" i="1" s="1"/>
  <c r="B611" i="1" a="1"/>
  <c r="B611" i="1" s="1"/>
  <c r="B633" i="1" a="1"/>
  <c r="B633" i="1" s="1"/>
  <c r="B636" i="1" a="1"/>
  <c r="B636" i="1" s="1"/>
  <c r="B638" i="1" a="1"/>
  <c r="B638" i="1" s="1"/>
  <c r="B639" i="1" a="1"/>
  <c r="B639" i="1" s="1"/>
  <c r="C639" i="14" s="1"/>
  <c r="B648" i="1" a="1"/>
  <c r="B648" i="1" s="1"/>
  <c r="B656" i="1" a="1"/>
  <c r="B656" i="1" s="1"/>
  <c r="B597" i="1" a="1"/>
  <c r="B597" i="1" s="1"/>
  <c r="B605" i="1" a="1"/>
  <c r="B605" i="1" s="1"/>
  <c r="B614" i="1" a="1"/>
  <c r="B614" i="1" s="1"/>
  <c r="B620" i="1" a="1"/>
  <c r="B620" i="1" s="1"/>
  <c r="B623" i="1" a="1"/>
  <c r="B623" i="1" s="1"/>
  <c r="B626" i="1" a="1"/>
  <c r="B626" i="1" s="1"/>
  <c r="C626" i="14" s="1"/>
  <c r="B632" i="1" a="1"/>
  <c r="B632" i="1" s="1"/>
  <c r="B533" i="1" a="1"/>
  <c r="B533" i="1" s="1"/>
  <c r="B572" i="1" a="1"/>
  <c r="B572" i="1" s="1"/>
  <c r="B607" i="1" a="1"/>
  <c r="B607" i="1" s="1"/>
  <c r="C607" i="14" s="1"/>
  <c r="B610" i="1" a="1"/>
  <c r="B610" i="1" s="1"/>
  <c r="B616" i="1" a="1"/>
  <c r="B616" i="1" s="1"/>
  <c r="B628" i="1" a="1"/>
  <c r="B628" i="1" s="1"/>
  <c r="B640" i="1" a="1"/>
  <c r="B640" i="1" s="1"/>
  <c r="B640" i="14" s="1"/>
  <c r="B641" i="1" a="1"/>
  <c r="B641" i="1" s="1"/>
  <c r="B644" i="1" a="1"/>
  <c r="B644" i="1" s="1"/>
  <c r="B651" i="1" a="1"/>
  <c r="B651" i="1" s="1"/>
  <c r="B659" i="1" a="1"/>
  <c r="B659" i="1" s="1"/>
  <c r="C659" i="14" s="1"/>
  <c r="B664" i="1" a="1"/>
  <c r="B664" i="1" s="1"/>
  <c r="B546" i="1" a="1"/>
  <c r="B546" i="1" s="1"/>
  <c r="B613" i="1" a="1"/>
  <c r="B613" i="1" s="1"/>
  <c r="B619" i="1" a="1"/>
  <c r="B619" i="1" s="1"/>
  <c r="C619" i="14" s="1"/>
  <c r="B622" i="1" a="1"/>
  <c r="B622" i="1" s="1"/>
  <c r="B625" i="1" a="1"/>
  <c r="B625" i="1" s="1"/>
  <c r="B631" i="1" a="1"/>
  <c r="B631" i="1" s="1"/>
  <c r="B635" i="1" a="1"/>
  <c r="B635" i="1" s="1"/>
  <c r="C635" i="14" s="1"/>
  <c r="B637" i="1" a="1"/>
  <c r="B637" i="1" s="1"/>
  <c r="B652" i="1" a="1"/>
  <c r="B652" i="1" s="1"/>
  <c r="B660" i="1" a="1"/>
  <c r="B660" i="1" s="1"/>
  <c r="B653" i="1" a="1"/>
  <c r="B653" i="1" s="1"/>
  <c r="C653" i="14" s="1"/>
  <c r="B671" i="1" a="1"/>
  <c r="B671" i="1" s="1"/>
  <c r="B674" i="1" a="1"/>
  <c r="B674" i="1" s="1"/>
  <c r="B677" i="1" a="1"/>
  <c r="B677" i="1" s="1"/>
  <c r="B685" i="1" a="1"/>
  <c r="B685" i="1" s="1"/>
  <c r="C685" i="14" s="1"/>
  <c r="B693" i="1" a="1"/>
  <c r="B693" i="1" s="1"/>
  <c r="B701" i="1" a="1"/>
  <c r="B701" i="1" s="1"/>
  <c r="B709" i="1" a="1"/>
  <c r="B709" i="1" s="1"/>
  <c r="B717" i="1" a="1"/>
  <c r="B717" i="1" s="1"/>
  <c r="C717" i="14" s="1"/>
  <c r="B733" i="1" a="1"/>
  <c r="B733" i="1" s="1"/>
  <c r="B738" i="1" a="1"/>
  <c r="B738" i="1" s="1"/>
  <c r="B742" i="1" a="1"/>
  <c r="B742" i="1" s="1"/>
  <c r="B756" i="1" a="1"/>
  <c r="B756" i="1" s="1"/>
  <c r="C756" i="14" s="1"/>
  <c r="B759" i="1" a="1"/>
  <c r="B759" i="1" s="1"/>
  <c r="B765" i="1" a="1"/>
  <c r="B765" i="1" s="1"/>
  <c r="B770" i="1" a="1"/>
  <c r="B770" i="1" s="1"/>
  <c r="B661" i="1" a="1"/>
  <c r="B661" i="1" s="1"/>
  <c r="C661" i="14" s="1"/>
  <c r="B682" i="1" a="1"/>
  <c r="B682" i="1" s="1"/>
  <c r="B690" i="1" a="1"/>
  <c r="B690" i="1" s="1"/>
  <c r="B698" i="1" a="1"/>
  <c r="B698" i="1" s="1"/>
  <c r="B706" i="1" a="1"/>
  <c r="B706" i="1" s="1"/>
  <c r="B706" i="14" s="1"/>
  <c r="B714" i="1" a="1"/>
  <c r="B714" i="1" s="1"/>
  <c r="B722" i="1" a="1"/>
  <c r="B722" i="1" s="1"/>
  <c r="B725" i="1" a="1"/>
  <c r="B725" i="1" s="1"/>
  <c r="B728" i="1" a="1"/>
  <c r="B728" i="1" s="1"/>
  <c r="C728" i="14" s="1"/>
  <c r="B732" i="1" a="1"/>
  <c r="B732" i="1" s="1"/>
  <c r="B750" i="1" a="1"/>
  <c r="B750" i="1" s="1"/>
  <c r="B753" i="1" a="1"/>
  <c r="B753" i="1" s="1"/>
  <c r="B764" i="1" a="1"/>
  <c r="B764" i="1" s="1"/>
  <c r="C764" i="14" s="1"/>
  <c r="B582" i="1" a="1"/>
  <c r="B582" i="1" s="1"/>
  <c r="B649" i="1" a="1"/>
  <c r="B649" i="1" s="1"/>
  <c r="B650" i="1" a="1"/>
  <c r="B650" i="1" s="1"/>
  <c r="B665" i="1" a="1"/>
  <c r="B665" i="1" s="1"/>
  <c r="C665" i="14" s="1"/>
  <c r="B670" i="1" a="1"/>
  <c r="B670" i="1" s="1"/>
  <c r="B676" i="1" a="1"/>
  <c r="B676" i="1" s="1"/>
  <c r="B679" i="1" a="1"/>
  <c r="B679" i="1" s="1"/>
  <c r="B687" i="1" a="1"/>
  <c r="B687" i="1" s="1"/>
  <c r="C687" i="14" s="1"/>
  <c r="B695" i="1" a="1"/>
  <c r="B695" i="1" s="1"/>
  <c r="B703" i="1" a="1"/>
  <c r="B703" i="1" s="1"/>
  <c r="B711" i="1" a="1"/>
  <c r="B711" i="1" s="1"/>
  <c r="B719" i="1" a="1"/>
  <c r="B719" i="1" s="1"/>
  <c r="C719" i="14" s="1"/>
  <c r="B737" i="1" a="1"/>
  <c r="B737" i="1" s="1"/>
  <c r="B744" i="1" a="1"/>
  <c r="B744" i="1" s="1"/>
  <c r="B747" i="1" a="1"/>
  <c r="B747" i="1" s="1"/>
  <c r="B758" i="1" a="1"/>
  <c r="B758" i="1" s="1"/>
  <c r="B769" i="1" a="1"/>
  <c r="B769" i="1" s="1"/>
  <c r="B773" i="1" a="1"/>
  <c r="B773" i="1" s="1"/>
  <c r="B776" i="1" a="1"/>
  <c r="B776" i="1" s="1"/>
  <c r="B485" i="1" a="1"/>
  <c r="B485" i="1" s="1"/>
  <c r="C485" i="14" s="1"/>
  <c r="B673" i="1" a="1"/>
  <c r="B673" i="1" s="1"/>
  <c r="B684" i="1" a="1"/>
  <c r="B684" i="1" s="1"/>
  <c r="B692" i="1" a="1"/>
  <c r="B692" i="1" s="1"/>
  <c r="B700" i="1" a="1"/>
  <c r="B700" i="1" s="1"/>
  <c r="B708" i="1" a="1"/>
  <c r="B708" i="1" s="1"/>
  <c r="B716" i="1" a="1"/>
  <c r="B716" i="1" s="1"/>
  <c r="B724" i="1" a="1"/>
  <c r="B724" i="1" s="1"/>
  <c r="B727" i="1" a="1"/>
  <c r="B727" i="1" s="1"/>
  <c r="C727" i="14" s="1"/>
  <c r="B558" i="1" a="1"/>
  <c r="B558" i="1" s="1"/>
  <c r="B612" i="1" a="1"/>
  <c r="B612" i="1" s="1"/>
  <c r="B645" i="1" a="1"/>
  <c r="B645" i="1" s="1"/>
  <c r="B657" i="1" a="1"/>
  <c r="B657" i="1" s="1"/>
  <c r="C657" i="14" s="1"/>
  <c r="B658" i="1" a="1"/>
  <c r="B658" i="1" s="1"/>
  <c r="B672" i="1" a="1"/>
  <c r="B672" i="1" s="1"/>
  <c r="B675" i="1" a="1"/>
  <c r="B675" i="1" s="1"/>
  <c r="B678" i="1" a="1"/>
  <c r="B678" i="1" s="1"/>
  <c r="C678" i="14" s="1"/>
  <c r="B686" i="1" a="1"/>
  <c r="B686" i="1" s="1"/>
  <c r="B694" i="1" a="1"/>
  <c r="B694" i="1" s="1"/>
  <c r="B702" i="1" a="1"/>
  <c r="B702" i="1" s="1"/>
  <c r="B710" i="1" a="1"/>
  <c r="B710" i="1" s="1"/>
  <c r="C710" i="14" s="1"/>
  <c r="B718" i="1" a="1"/>
  <c r="B718" i="1" s="1"/>
  <c r="B730" i="1" a="1"/>
  <c r="B730" i="1" s="1"/>
  <c r="B735" i="1" a="1"/>
  <c r="B735" i="1" s="1"/>
  <c r="B740" i="1" a="1"/>
  <c r="B740" i="1" s="1"/>
  <c r="C740" i="14" s="1"/>
  <c r="B743" i="1" a="1"/>
  <c r="B743" i="1" s="1"/>
  <c r="B746" i="1" a="1"/>
  <c r="B746" i="1" s="1"/>
  <c r="B767" i="1" a="1"/>
  <c r="B767" i="1" s="1"/>
  <c r="B775" i="1" a="1"/>
  <c r="B775" i="1" s="1"/>
  <c r="C775" i="14" s="1"/>
  <c r="B642" i="1" a="1"/>
  <c r="B642" i="1" s="1"/>
  <c r="B643" i="1" a="1"/>
  <c r="B643" i="1" s="1"/>
  <c r="B663" i="1" a="1"/>
  <c r="B663" i="1" s="1"/>
  <c r="B683" i="1" a="1"/>
  <c r="B683" i="1" s="1"/>
  <c r="C683" i="14" s="1"/>
  <c r="B691" i="1" a="1"/>
  <c r="B691" i="1" s="1"/>
  <c r="B699" i="1" a="1"/>
  <c r="B699" i="1" s="1"/>
  <c r="B707" i="1" a="1"/>
  <c r="B707" i="1" s="1"/>
  <c r="B715" i="1" a="1"/>
  <c r="B715" i="1" s="1"/>
  <c r="B723" i="1" a="1"/>
  <c r="B723" i="1" s="1"/>
  <c r="B726" i="1" a="1"/>
  <c r="B726" i="1" s="1"/>
  <c r="B734" i="1" a="1"/>
  <c r="B734" i="1" s="1"/>
  <c r="B754" i="1" a="1"/>
  <c r="B754" i="1" s="1"/>
  <c r="C754" i="14" s="1"/>
  <c r="B761" i="1" a="1"/>
  <c r="B761" i="1" s="1"/>
  <c r="B766" i="1" a="1"/>
  <c r="B766" i="1" s="1"/>
  <c r="B771" i="1" a="1"/>
  <c r="B771" i="1" s="1"/>
  <c r="B778" i="1" a="1"/>
  <c r="B778" i="1" s="1"/>
  <c r="B783" i="1" a="1"/>
  <c r="B783" i="1" s="1"/>
  <c r="B629" i="1" a="1"/>
  <c r="B629" i="1" s="1"/>
  <c r="B669" i="1" a="1"/>
  <c r="B669" i="1" s="1"/>
  <c r="B681" i="1" a="1"/>
  <c r="B681" i="1" s="1"/>
  <c r="B681" i="14" s="1"/>
  <c r="B713" i="1" a="1"/>
  <c r="B713" i="1" s="1"/>
  <c r="B772" i="1" a="1"/>
  <c r="B772" i="1" s="1"/>
  <c r="B782" i="1" a="1"/>
  <c r="B782" i="1" s="1"/>
  <c r="B784" i="1" a="1"/>
  <c r="B784" i="1" s="1"/>
  <c r="B790" i="1" a="1"/>
  <c r="B790" i="1" s="1"/>
  <c r="B796" i="1" a="1"/>
  <c r="B796" i="1" s="1"/>
  <c r="B812" i="1" a="1"/>
  <c r="B812" i="1" s="1"/>
  <c r="B816" i="1" a="1"/>
  <c r="B816" i="1" s="1"/>
  <c r="C816" i="14" s="1"/>
  <c r="B821" i="1" a="1"/>
  <c r="B821" i="1" s="1"/>
  <c r="B825" i="1" a="1"/>
  <c r="B825" i="1" s="1"/>
  <c r="B835" i="1" a="1"/>
  <c r="B835" i="1" s="1"/>
  <c r="B840" i="1" a="1"/>
  <c r="B840" i="1" s="1"/>
  <c r="C840" i="14" s="1"/>
  <c r="B862" i="1" a="1"/>
  <c r="B862" i="1" s="1"/>
  <c r="B866" i="1" a="1"/>
  <c r="B866" i="1" s="1"/>
  <c r="B870" i="1" a="1"/>
  <c r="B870" i="1" s="1"/>
  <c r="B875" i="1" a="1"/>
  <c r="B875" i="1" s="1"/>
  <c r="C875" i="14" s="1"/>
  <c r="B688" i="1" a="1"/>
  <c r="B688" i="1" s="1"/>
  <c r="B720" i="1" a="1"/>
  <c r="B720" i="1" s="1"/>
  <c r="B757" i="1" a="1"/>
  <c r="B757" i="1" s="1"/>
  <c r="B762" i="1" a="1"/>
  <c r="B762" i="1" s="1"/>
  <c r="B762" i="14" s="1"/>
  <c r="B787" i="1" a="1"/>
  <c r="B787" i="1" s="1"/>
  <c r="B797" i="1" a="1"/>
  <c r="B797" i="1" s="1"/>
  <c r="B798" i="1" a="1"/>
  <c r="B798" i="1" s="1"/>
  <c r="B811" i="1" a="1"/>
  <c r="B811" i="1" s="1"/>
  <c r="B811" i="14" s="1"/>
  <c r="B830" i="1" a="1"/>
  <c r="B830" i="1" s="1"/>
  <c r="B843" i="1" a="1"/>
  <c r="B843" i="1" s="1"/>
  <c r="B848" i="1" a="1"/>
  <c r="B848" i="1" s="1"/>
  <c r="B854" i="1" a="1"/>
  <c r="B854" i="1" s="1"/>
  <c r="B857" i="1" a="1"/>
  <c r="B857" i="1" s="1"/>
  <c r="B861" i="1" a="1"/>
  <c r="B861" i="1" s="1"/>
  <c r="B865" i="1" a="1"/>
  <c r="B865" i="1" s="1"/>
  <c r="B879" i="1" a="1"/>
  <c r="B879" i="1" s="1"/>
  <c r="C879" i="14" s="1"/>
  <c r="B689" i="1" a="1"/>
  <c r="B689" i="1" s="1"/>
  <c r="B721" i="1" a="1"/>
  <c r="B721" i="1" s="1"/>
  <c r="B741" i="1" a="1"/>
  <c r="B741" i="1" s="1"/>
  <c r="B745" i="1" a="1"/>
  <c r="B745" i="1" s="1"/>
  <c r="C745" i="14" s="1"/>
  <c r="B749" i="1" a="1"/>
  <c r="B749" i="1" s="1"/>
  <c r="B780" i="1" a="1"/>
  <c r="B780" i="1" s="1"/>
  <c r="B781" i="1" a="1"/>
  <c r="B781" i="1" s="1"/>
  <c r="B785" i="1" a="1"/>
  <c r="B785" i="1" s="1"/>
  <c r="C785" i="14" s="1"/>
  <c r="B799" i="1" a="1"/>
  <c r="B799" i="1" s="1"/>
  <c r="B806" i="1" a="1"/>
  <c r="B806" i="1" s="1"/>
  <c r="B810" i="1" a="1"/>
  <c r="B810" i="1" s="1"/>
  <c r="B820" i="1" a="1"/>
  <c r="B820" i="1" s="1"/>
  <c r="B824" i="1" a="1"/>
  <c r="B824" i="1" s="1"/>
  <c r="B696" i="1" a="1"/>
  <c r="B696" i="1" s="1"/>
  <c r="B731" i="1" a="1"/>
  <c r="B731" i="1" s="1"/>
  <c r="B736" i="1" a="1"/>
  <c r="B736" i="1" s="1"/>
  <c r="C736" i="14" s="1"/>
  <c r="B779" i="1" a="1"/>
  <c r="B779" i="1" s="1"/>
  <c r="B789" i="1" a="1"/>
  <c r="B789" i="1" s="1"/>
  <c r="B800" i="1" a="1"/>
  <c r="B800" i="1" s="1"/>
  <c r="B805" i="1" a="1"/>
  <c r="B805" i="1" s="1"/>
  <c r="B805" i="14" s="1"/>
  <c r="B815" i="1" a="1"/>
  <c r="B815" i="1" s="1"/>
  <c r="B839" i="1" a="1"/>
  <c r="B839" i="1" s="1"/>
  <c r="B842" i="1" a="1"/>
  <c r="B842" i="1" s="1"/>
  <c r="B852" i="1" a="1"/>
  <c r="B852" i="1" s="1"/>
  <c r="C852" i="14" s="1"/>
  <c r="B856" i="1" a="1"/>
  <c r="B856" i="1" s="1"/>
  <c r="B860" i="1" a="1"/>
  <c r="B860" i="1" s="1"/>
  <c r="B868" i="1" a="1"/>
  <c r="B868" i="1" s="1"/>
  <c r="B878" i="1" a="1"/>
  <c r="B878" i="1" s="1"/>
  <c r="B704" i="1" a="1"/>
  <c r="B704" i="1" s="1"/>
  <c r="B755" i="1" a="1"/>
  <c r="B755" i="1" s="1"/>
  <c r="B774" i="1" a="1"/>
  <c r="B774" i="1" s="1"/>
  <c r="B792" i="1" a="1"/>
  <c r="B792" i="1" s="1"/>
  <c r="C792" i="14" s="1"/>
  <c r="B793" i="1" a="1"/>
  <c r="B793" i="1" s="1"/>
  <c r="B802" i="1" a="1"/>
  <c r="B802" i="1" s="1"/>
  <c r="B803" i="1" a="1"/>
  <c r="B803" i="1" s="1"/>
  <c r="B804" i="1" a="1"/>
  <c r="B804" i="1" s="1"/>
  <c r="B818" i="1" a="1"/>
  <c r="B818" i="1" s="1"/>
  <c r="B837" i="1" a="1"/>
  <c r="B837" i="1" s="1"/>
  <c r="B850" i="1" a="1"/>
  <c r="B850" i="1" s="1"/>
  <c r="B859" i="1" a="1"/>
  <c r="B859" i="1" s="1"/>
  <c r="C859" i="14" s="1"/>
  <c r="B863" i="1" a="1"/>
  <c r="B863" i="1" s="1"/>
  <c r="B867" i="1" a="1"/>
  <c r="B867" i="1" s="1"/>
  <c r="B877" i="1" a="1"/>
  <c r="B877" i="1" s="1"/>
  <c r="B667" i="1" a="1"/>
  <c r="B667" i="1" s="1"/>
  <c r="B667" i="14" s="1"/>
  <c r="B705" i="1" a="1"/>
  <c r="B705" i="1" s="1"/>
  <c r="B729" i="1" a="1"/>
  <c r="B729" i="1" s="1"/>
  <c r="B739" i="1" a="1"/>
  <c r="B739" i="1" s="1"/>
  <c r="B751" i="1" a="1"/>
  <c r="B751" i="1" s="1"/>
  <c r="B751" i="14" s="1"/>
  <c r="B794" i="1" a="1"/>
  <c r="B794" i="1" s="1"/>
  <c r="B808" i="1" a="1"/>
  <c r="B808" i="1" s="1"/>
  <c r="B826" i="1" a="1"/>
  <c r="B826" i="1" s="1"/>
  <c r="B832" i="1" a="1"/>
  <c r="B832" i="1" s="1"/>
  <c r="B841" i="1" a="1"/>
  <c r="B841" i="1" s="1"/>
  <c r="B855" i="1" a="1"/>
  <c r="B855" i="1" s="1"/>
  <c r="B858" i="1" a="1"/>
  <c r="B858" i="1" s="1"/>
  <c r="B871" i="1" a="1"/>
  <c r="B871" i="1" s="1"/>
  <c r="C871" i="14" s="1"/>
  <c r="B876" i="1" a="1"/>
  <c r="B876" i="1" s="1"/>
  <c r="B881" i="1" a="1"/>
  <c r="B881" i="1" s="1"/>
  <c r="B752" i="1" a="1"/>
  <c r="B752" i="1" s="1"/>
  <c r="B823" i="1" a="1"/>
  <c r="B823" i="1" s="1"/>
  <c r="B823" i="14" s="1"/>
  <c r="B853" i="1" a="1"/>
  <c r="B853" i="1" s="1"/>
  <c r="B886" i="1" a="1"/>
  <c r="B886" i="1" s="1"/>
  <c r="B894" i="1" a="1"/>
  <c r="B894" i="1" s="1"/>
  <c r="B921" i="1" a="1"/>
  <c r="B921" i="1" s="1"/>
  <c r="C921" i="14" s="1"/>
  <c r="B939" i="1" a="1"/>
  <c r="B939" i="1" s="1"/>
  <c r="B944" i="1" a="1"/>
  <c r="B944" i="1" s="1"/>
  <c r="B948" i="1" a="1"/>
  <c r="B948" i="1" s="1"/>
  <c r="B953" i="1" a="1"/>
  <c r="B953" i="1" s="1"/>
  <c r="C953" i="14" s="1"/>
  <c r="B668" i="1" a="1"/>
  <c r="B668" i="1" s="1"/>
  <c r="B768" i="1" a="1"/>
  <c r="B768" i="1" s="1"/>
  <c r="B786" i="1" a="1"/>
  <c r="B786" i="1" s="1"/>
  <c r="B813" i="1" a="1"/>
  <c r="B813" i="1" s="1"/>
  <c r="C813" i="14" s="1"/>
  <c r="B828" i="1" a="1"/>
  <c r="B828" i="1" s="1"/>
  <c r="B833" i="1" a="1"/>
  <c r="B833" i="1" s="1"/>
  <c r="B838" i="1" a="1"/>
  <c r="B838" i="1" s="1"/>
  <c r="B889" i="1" a="1"/>
  <c r="B889" i="1" s="1"/>
  <c r="B889" i="14" s="1"/>
  <c r="B893" i="1" a="1"/>
  <c r="B893" i="1" s="1"/>
  <c r="B897" i="1" a="1"/>
  <c r="B897" i="1" s="1"/>
  <c r="B905" i="1" a="1"/>
  <c r="B905" i="1" s="1"/>
  <c r="B919" i="1" a="1"/>
  <c r="B919" i="1" s="1"/>
  <c r="B919" i="14" s="1"/>
  <c r="B924" i="1" a="1"/>
  <c r="B924" i="1" s="1"/>
  <c r="B931" i="1" a="1"/>
  <c r="B931" i="1" s="1"/>
  <c r="B932" i="1" a="1"/>
  <c r="B932" i="1" s="1"/>
  <c r="B938" i="1" a="1"/>
  <c r="B938" i="1" s="1"/>
  <c r="B951" i="1" a="1"/>
  <c r="B951" i="1" s="1"/>
  <c r="B955" i="1" a="1"/>
  <c r="B955" i="1" s="1"/>
  <c r="B748" i="1" a="1"/>
  <c r="B748" i="1" s="1"/>
  <c r="B777" i="1" a="1"/>
  <c r="B777" i="1" s="1"/>
  <c r="C777" i="14" s="1"/>
  <c r="B809" i="1" a="1"/>
  <c r="B809" i="1" s="1"/>
  <c r="B814" i="1" a="1"/>
  <c r="B814" i="1" s="1"/>
  <c r="B819" i="1" a="1"/>
  <c r="B819" i="1" s="1"/>
  <c r="B827" i="1" a="1"/>
  <c r="B827" i="1" s="1"/>
  <c r="B847" i="1" a="1"/>
  <c r="B847" i="1" s="1"/>
  <c r="B880" i="1" a="1"/>
  <c r="B880" i="1" s="1"/>
  <c r="B885" i="1" a="1"/>
  <c r="B885" i="1" s="1"/>
  <c r="B900" i="1" a="1"/>
  <c r="B900" i="1" s="1"/>
  <c r="C900" i="14" s="1"/>
  <c r="B902" i="1" a="1"/>
  <c r="B902" i="1" s="1"/>
  <c r="B912" i="1" a="1"/>
  <c r="B912" i="1" s="1"/>
  <c r="B937" i="1" a="1"/>
  <c r="B937" i="1" s="1"/>
  <c r="B943" i="1" a="1"/>
  <c r="B943" i="1" s="1"/>
  <c r="B851" i="1" a="1"/>
  <c r="B851" i="1" s="1"/>
  <c r="B884" i="1" a="1"/>
  <c r="B884" i="1" s="1"/>
  <c r="B892" i="1" a="1"/>
  <c r="B892" i="1" s="1"/>
  <c r="B896" i="1" a="1"/>
  <c r="B896" i="1" s="1"/>
  <c r="C896" i="14" s="1"/>
  <c r="B899" i="1" a="1"/>
  <c r="B899" i="1" s="1"/>
  <c r="B901" i="1" a="1"/>
  <c r="B901" i="1" s="1"/>
  <c r="B906" i="1" a="1"/>
  <c r="B906" i="1" s="1"/>
  <c r="B910" i="1" a="1"/>
  <c r="B910" i="1" s="1"/>
  <c r="B911" i="1" a="1"/>
  <c r="B911" i="1" s="1"/>
  <c r="B913" i="1" a="1"/>
  <c r="B913" i="1" s="1"/>
  <c r="B918" i="1" a="1"/>
  <c r="B918" i="1" s="1"/>
  <c r="B925" i="1" a="1"/>
  <c r="B925" i="1" s="1"/>
  <c r="C925" i="14" s="1"/>
  <c r="B930" i="1" a="1"/>
  <c r="B930" i="1" s="1"/>
  <c r="B947" i="1" a="1"/>
  <c r="B947" i="1" s="1"/>
  <c r="B950" i="1" a="1"/>
  <c r="B950" i="1" s="1"/>
  <c r="B957" i="1" a="1"/>
  <c r="B957" i="1" s="1"/>
  <c r="B959" i="1" a="1"/>
  <c r="B959" i="1" s="1"/>
  <c r="B961" i="1" a="1"/>
  <c r="B961" i="1" s="1"/>
  <c r="B963" i="1" a="1"/>
  <c r="B963" i="1" s="1"/>
  <c r="B965" i="1" a="1"/>
  <c r="B965" i="1" s="1"/>
  <c r="C965" i="14" s="1"/>
  <c r="B967" i="1" a="1"/>
  <c r="B967" i="1" s="1"/>
  <c r="B969" i="1" a="1"/>
  <c r="B969" i="1" s="1"/>
  <c r="B971" i="1" a="1"/>
  <c r="B971" i="1" s="1"/>
  <c r="B973" i="1" a="1"/>
  <c r="B973" i="1" s="1"/>
  <c r="B975" i="1" a="1"/>
  <c r="B975" i="1" s="1"/>
  <c r="B977" i="1" a="1"/>
  <c r="B977" i="1" s="1"/>
  <c r="B979" i="1" a="1"/>
  <c r="B979" i="1" s="1"/>
  <c r="B981" i="1" a="1"/>
  <c r="B981" i="1" s="1"/>
  <c r="C981" i="14" s="1"/>
  <c r="B617" i="1" a="1"/>
  <c r="B617" i="1" s="1"/>
  <c r="B697" i="1" a="1"/>
  <c r="B697" i="1" s="1"/>
  <c r="B760" i="1" a="1"/>
  <c r="B760" i="1" s="1"/>
  <c r="B801" i="1" a="1"/>
  <c r="B801" i="1" s="1"/>
  <c r="C801" i="14" s="1"/>
  <c r="B831" i="1" a="1"/>
  <c r="B831" i="1" s="1"/>
  <c r="B836" i="1" a="1"/>
  <c r="B836" i="1" s="1"/>
  <c r="B846" i="1" a="1"/>
  <c r="B846" i="1" s="1"/>
  <c r="B869" i="1" a="1"/>
  <c r="B869" i="1" s="1"/>
  <c r="B869" i="14" s="1"/>
  <c r="B874" i="1" a="1"/>
  <c r="B874" i="1" s="1"/>
  <c r="B883" i="1" a="1"/>
  <c r="B883" i="1" s="1"/>
  <c r="B888" i="1" a="1"/>
  <c r="B888" i="1" s="1"/>
  <c r="B891" i="1" a="1"/>
  <c r="B891" i="1" s="1"/>
  <c r="B907" i="1" a="1"/>
  <c r="B907" i="1" s="1"/>
  <c r="B908" i="1" a="1"/>
  <c r="B908" i="1" s="1"/>
  <c r="B909" i="1" a="1"/>
  <c r="B909" i="1" s="1"/>
  <c r="B917" i="1" a="1"/>
  <c r="B917" i="1" s="1"/>
  <c r="C917" i="14" s="1"/>
  <c r="B926" i="1" a="1"/>
  <c r="B926" i="1" s="1"/>
  <c r="B927" i="1" a="1"/>
  <c r="B927" i="1" s="1"/>
  <c r="B935" i="1" a="1"/>
  <c r="B935" i="1" s="1"/>
  <c r="B936" i="1" a="1"/>
  <c r="B936" i="1" s="1"/>
  <c r="B942" i="1" a="1"/>
  <c r="B942" i="1" s="1"/>
  <c r="B946" i="1" a="1"/>
  <c r="B946" i="1" s="1"/>
  <c r="B954" i="1" a="1"/>
  <c r="B954" i="1" s="1"/>
  <c r="B680" i="1" a="1"/>
  <c r="B680" i="1" s="1"/>
  <c r="C680" i="14" s="1"/>
  <c r="B845" i="1" a="1"/>
  <c r="B845" i="1" s="1"/>
  <c r="B864" i="1" a="1"/>
  <c r="B864" i="1" s="1"/>
  <c r="B914" i="1" a="1"/>
  <c r="B914" i="1" s="1"/>
  <c r="B916" i="1" a="1"/>
  <c r="B916" i="1" s="1"/>
  <c r="B928" i="1" a="1"/>
  <c r="B928" i="1" s="1"/>
  <c r="B929" i="1" a="1"/>
  <c r="B929" i="1" s="1"/>
  <c r="B788" i="1" a="1"/>
  <c r="B788" i="1" s="1"/>
  <c r="B791" i="1" a="1"/>
  <c r="B791" i="1" s="1"/>
  <c r="C791" i="14" s="1"/>
  <c r="B844" i="1" a="1"/>
  <c r="B844" i="1" s="1"/>
  <c r="B849" i="1" a="1"/>
  <c r="B849" i="1" s="1"/>
  <c r="B873" i="1" a="1"/>
  <c r="B873" i="1" s="1"/>
  <c r="B887" i="1" a="1"/>
  <c r="B887" i="1" s="1"/>
  <c r="B895" i="1" a="1"/>
  <c r="B895" i="1" s="1"/>
  <c r="B898" i="1" a="1"/>
  <c r="B898" i="1" s="1"/>
  <c r="B915" i="1" a="1"/>
  <c r="B915" i="1" s="1"/>
  <c r="B920" i="1" a="1"/>
  <c r="B920" i="1" s="1"/>
  <c r="C920" i="14" s="1"/>
  <c r="B923" i="1" a="1"/>
  <c r="B923" i="1" s="1"/>
  <c r="B934" i="1" a="1"/>
  <c r="B934" i="1" s="1"/>
  <c r="B941" i="1" a="1"/>
  <c r="B941" i="1" s="1"/>
  <c r="B945" i="1" a="1"/>
  <c r="B945" i="1" s="1"/>
  <c r="B949" i="1" a="1"/>
  <c r="B949" i="1" s="1"/>
  <c r="B822" i="1" a="1"/>
  <c r="B822" i="1" s="1"/>
  <c r="B904" i="1" a="1"/>
  <c r="B904" i="1" s="1"/>
  <c r="B958" i="1" a="1"/>
  <c r="B958" i="1" s="1"/>
  <c r="C958" i="14" s="1"/>
  <c r="B966" i="1" a="1"/>
  <c r="B966" i="1" s="1"/>
  <c r="B974" i="1" a="1"/>
  <c r="B974" i="1" s="1"/>
  <c r="B984" i="1" a="1"/>
  <c r="B984" i="1" s="1"/>
  <c r="B986" i="1" a="1"/>
  <c r="B986" i="1" s="1"/>
  <c r="C986" i="14" s="1"/>
  <c r="B988" i="1" a="1"/>
  <c r="B988" i="1" s="1"/>
  <c r="B990" i="1" a="1"/>
  <c r="B990" i="1" s="1"/>
  <c r="B992" i="1" a="1"/>
  <c r="B992" i="1" s="1"/>
  <c r="B994" i="1" a="1"/>
  <c r="B994" i="1" s="1"/>
  <c r="C994" i="14" s="1"/>
  <c r="B996" i="1" a="1"/>
  <c r="B996" i="1" s="1"/>
  <c r="B998" i="1" a="1"/>
  <c r="B998" i="1" s="1"/>
  <c r="B1000" i="1" a="1"/>
  <c r="B1000" i="1" s="1"/>
  <c r="B1002" i="1" a="1"/>
  <c r="B1002" i="1" s="1"/>
  <c r="C1002" i="14" s="1"/>
  <c r="B1004" i="1" a="1"/>
  <c r="B1004" i="1" s="1"/>
  <c r="B1006" i="1" a="1"/>
  <c r="B1006" i="1" s="1"/>
  <c r="B1008" i="1" a="1"/>
  <c r="B1008" i="1" s="1"/>
  <c r="B1010" i="1" a="1"/>
  <c r="B1010" i="1" s="1"/>
  <c r="C1010" i="14" s="1"/>
  <c r="B1012" i="1" a="1"/>
  <c r="B1012" i="1" s="1"/>
  <c r="B1014" i="1" a="1"/>
  <c r="B1014" i="1" s="1"/>
  <c r="B1016" i="1" a="1"/>
  <c r="B1016" i="1" s="1"/>
  <c r="B1018" i="1" a="1"/>
  <c r="B1018" i="1" s="1"/>
  <c r="C1018" i="14" s="1"/>
  <c r="B1020" i="1" a="1"/>
  <c r="B1020" i="1" s="1"/>
  <c r="B1022" i="1" a="1"/>
  <c r="B1022" i="1" s="1"/>
  <c r="B1024" i="1" a="1"/>
  <c r="B1024" i="1" s="1"/>
  <c r="B1026" i="1" a="1"/>
  <c r="B1026" i="1" s="1"/>
  <c r="C1026" i="14" s="1"/>
  <c r="B1042" i="1" a="1"/>
  <c r="B1042" i="1" s="1"/>
  <c r="B1045" i="1" a="1"/>
  <c r="B1045" i="1" s="1"/>
  <c r="B933" i="1" a="1"/>
  <c r="B933" i="1" s="1"/>
  <c r="B1048" i="1" a="1"/>
  <c r="B1048" i="1" s="1"/>
  <c r="B1052" i="1" a="1"/>
  <c r="B1052" i="1" s="1"/>
  <c r="B1059" i="1" a="1"/>
  <c r="B1059" i="1" s="1"/>
  <c r="B1062" i="1" a="1"/>
  <c r="B1062" i="1" s="1"/>
  <c r="B1065" i="1" a="1"/>
  <c r="B1065" i="1" s="1"/>
  <c r="C1065" i="14" s="1"/>
  <c r="B817" i="1" a="1"/>
  <c r="B817" i="1" s="1"/>
  <c r="B829" i="1" a="1"/>
  <c r="B829" i="1" s="1"/>
  <c r="B882" i="1" a="1"/>
  <c r="B882" i="1" s="1"/>
  <c r="B922" i="1" a="1"/>
  <c r="B922" i="1" s="1"/>
  <c r="B922" i="14" s="1"/>
  <c r="B960" i="1" a="1"/>
  <c r="B960" i="1" s="1"/>
  <c r="B968" i="1" a="1"/>
  <c r="B968" i="1" s="1"/>
  <c r="B976" i="1" a="1"/>
  <c r="B976" i="1" s="1"/>
  <c r="B980" i="1" a="1"/>
  <c r="B980" i="1" s="1"/>
  <c r="C980" i="14" s="1"/>
  <c r="B1029" i="1" a="1"/>
  <c r="B1029" i="1" s="1"/>
  <c r="B1041" i="1" a="1"/>
  <c r="B1041" i="1" s="1"/>
  <c r="B1055" i="1" a="1"/>
  <c r="B1055" i="1" s="1"/>
  <c r="B712" i="1" a="1"/>
  <c r="B712" i="1" s="1"/>
  <c r="B834" i="1" a="1"/>
  <c r="B834" i="1" s="1"/>
  <c r="B903" i="1" a="1"/>
  <c r="B903" i="1" s="1"/>
  <c r="B940" i="1" a="1"/>
  <c r="B940" i="1" s="1"/>
  <c r="B1044" i="1" a="1"/>
  <c r="B1044" i="1" s="1"/>
  <c r="C1044" i="14" s="1"/>
  <c r="B1047" i="1" a="1"/>
  <c r="B1047" i="1" s="1"/>
  <c r="B962" i="1" a="1"/>
  <c r="B962" i="1" s="1"/>
  <c r="B970" i="1" a="1"/>
  <c r="B970" i="1" s="1"/>
  <c r="B978" i="1" a="1"/>
  <c r="B978" i="1" s="1"/>
  <c r="C978" i="14" s="1"/>
  <c r="B983" i="1" a="1"/>
  <c r="B983" i="1" s="1"/>
  <c r="B985" i="1" a="1"/>
  <c r="B985" i="1" s="1"/>
  <c r="B987" i="1" a="1"/>
  <c r="B987" i="1" s="1"/>
  <c r="B989" i="1" a="1"/>
  <c r="B989" i="1" s="1"/>
  <c r="C989" i="14" s="1"/>
  <c r="B991" i="1" a="1"/>
  <c r="B991" i="1" s="1"/>
  <c r="B993" i="1" a="1"/>
  <c r="B993" i="1" s="1"/>
  <c r="B995" i="1" a="1"/>
  <c r="B995" i="1" s="1"/>
  <c r="B997" i="1" a="1"/>
  <c r="B997" i="1" s="1"/>
  <c r="C997" i="14" s="1"/>
  <c r="B999" i="1" a="1"/>
  <c r="B999" i="1" s="1"/>
  <c r="B1001" i="1" a="1"/>
  <c r="B1001" i="1" s="1"/>
  <c r="B1003" i="1" a="1"/>
  <c r="B1003" i="1" s="1"/>
  <c r="B1005" i="1" a="1"/>
  <c r="B1005" i="1" s="1"/>
  <c r="C1005" i="14" s="1"/>
  <c r="B1007" i="1" a="1"/>
  <c r="B1007" i="1" s="1"/>
  <c r="B1009" i="1" a="1"/>
  <c r="B1009" i="1" s="1"/>
  <c r="B1011" i="1" a="1"/>
  <c r="B1011" i="1" s="1"/>
  <c r="B1013" i="1" a="1"/>
  <c r="B1013" i="1" s="1"/>
  <c r="C1013" i="14" s="1"/>
  <c r="B1015" i="1" a="1"/>
  <c r="B1015" i="1" s="1"/>
  <c r="B1017" i="1" a="1"/>
  <c r="B1017" i="1" s="1"/>
  <c r="B1019" i="1" a="1"/>
  <c r="B1019" i="1" s="1"/>
  <c r="B1021" i="1" a="1"/>
  <c r="B1021" i="1" s="1"/>
  <c r="C1021" i="14" s="1"/>
  <c r="B1023" i="1" a="1"/>
  <c r="B1023" i="1" s="1"/>
  <c r="B1025" i="1" a="1"/>
  <c r="B1025" i="1" s="1"/>
  <c r="B1027" i="1" a="1"/>
  <c r="B1027" i="1" s="1"/>
  <c r="B1030" i="1" a="1"/>
  <c r="B1030" i="1" s="1"/>
  <c r="C1030" i="14" s="1"/>
  <c r="B1040" i="1" a="1"/>
  <c r="B1040" i="1" s="1"/>
  <c r="B1051" i="1" a="1"/>
  <c r="B1051" i="1" s="1"/>
  <c r="B1054" i="1" a="1"/>
  <c r="B1054" i="1" s="1"/>
  <c r="B1061" i="1" a="1"/>
  <c r="B1061" i="1" s="1"/>
  <c r="C1061" i="14" s="1"/>
  <c r="B890" i="1" a="1"/>
  <c r="B890" i="1" s="1"/>
  <c r="B982" i="1" a="1"/>
  <c r="B982" i="1" s="1"/>
  <c r="B1031" i="1" a="1"/>
  <c r="B1031" i="1" s="1"/>
  <c r="B1032" i="1" a="1"/>
  <c r="B1032" i="1" s="1"/>
  <c r="C1032" i="14" s="1"/>
  <c r="B1033" i="1" a="1"/>
  <c r="B1033" i="1" s="1"/>
  <c r="B1034" i="1" a="1"/>
  <c r="B1034" i="1" s="1"/>
  <c r="B1043" i="1" a="1"/>
  <c r="B1043" i="1" s="1"/>
  <c r="B1050" i="1" a="1"/>
  <c r="B1050" i="1" s="1"/>
  <c r="C1050" i="14" s="1"/>
  <c r="B1057" i="1" a="1"/>
  <c r="B1057" i="1" s="1"/>
  <c r="B807" i="1" a="1"/>
  <c r="B807" i="1" s="1"/>
  <c r="B956" i="1" a="1"/>
  <c r="B956" i="1" s="1"/>
  <c r="B964" i="1" a="1"/>
  <c r="B964" i="1" s="1"/>
  <c r="C964" i="14" s="1"/>
  <c r="B972" i="1" a="1"/>
  <c r="B972" i="1" s="1"/>
  <c r="B1028" i="1" a="1"/>
  <c r="B1028" i="1" s="1"/>
  <c r="B1035" i="1" a="1"/>
  <c r="B1035" i="1" s="1"/>
  <c r="B1036" i="1" a="1"/>
  <c r="B1036" i="1" s="1"/>
  <c r="C1036" i="14" s="1"/>
  <c r="B1037" i="1" a="1"/>
  <c r="B1037" i="1" s="1"/>
  <c r="B1038" i="1" a="1"/>
  <c r="B1038" i="1" s="1"/>
  <c r="B1039" i="1" a="1"/>
  <c r="B1039" i="1" s="1"/>
  <c r="B763" i="1" a="1"/>
  <c r="B763" i="1" s="1"/>
  <c r="C763" i="14" s="1"/>
  <c r="B795" i="1" a="1"/>
  <c r="B795" i="1" s="1"/>
  <c r="B872" i="1" a="1"/>
  <c r="B872" i="1" s="1"/>
  <c r="B952" i="1" a="1"/>
  <c r="B952" i="1" s="1"/>
  <c r="B1046" i="1" a="1"/>
  <c r="B1046" i="1" s="1"/>
  <c r="C1046" i="14" s="1"/>
  <c r="B1056" i="1" a="1"/>
  <c r="B1056" i="1" s="1"/>
  <c r="B1060" i="1" a="1"/>
  <c r="B1060" i="1" s="1"/>
  <c r="B1064" i="1" a="1"/>
  <c r="B1064" i="1" s="1"/>
  <c r="B1075" i="1" a="1"/>
  <c r="B1075" i="1" s="1"/>
  <c r="B1075" i="14" s="1"/>
  <c r="B1078" i="1" a="1"/>
  <c r="B1078" i="1" s="1"/>
  <c r="B1084" i="1" a="1"/>
  <c r="B1084" i="1" s="1"/>
  <c r="B1096" i="1" a="1"/>
  <c r="B1096" i="1" s="1"/>
  <c r="B1119" i="1" a="1"/>
  <c r="B1119" i="1" s="1"/>
  <c r="B1119" i="14" s="1"/>
  <c r="B1149" i="1" a="1"/>
  <c r="B1149" i="1" s="1"/>
  <c r="B1156" i="1" a="1"/>
  <c r="B1156" i="1" s="1"/>
  <c r="B1159" i="1" a="1"/>
  <c r="B1159" i="1" s="1"/>
  <c r="B1166" i="1" a="1"/>
  <c r="B1166" i="1" s="1"/>
  <c r="B1169" i="1" a="1"/>
  <c r="B1169" i="1" s="1"/>
  <c r="B1177" i="1" a="1"/>
  <c r="B1177" i="1" s="1"/>
  <c r="B1186" i="1" a="1"/>
  <c r="B1186" i="1" s="1"/>
  <c r="B1189" i="1" a="1"/>
  <c r="B1189" i="1" s="1"/>
  <c r="B1189" i="14" s="1"/>
  <c r="B1192" i="1" a="1"/>
  <c r="B1192" i="1" s="1"/>
  <c r="B1069" i="1" a="1"/>
  <c r="B1069" i="1" s="1"/>
  <c r="B1072" i="1" a="1"/>
  <c r="B1072" i="1" s="1"/>
  <c r="B1087" i="1" a="1"/>
  <c r="B1087" i="1" s="1"/>
  <c r="B1091" i="1" a="1"/>
  <c r="B1091" i="1" s="1"/>
  <c r="B1099" i="1" a="1"/>
  <c r="B1099" i="1" s="1"/>
  <c r="B1118" i="1" a="1"/>
  <c r="B1118" i="1" s="1"/>
  <c r="B1127" i="1" a="1"/>
  <c r="B1127" i="1" s="1"/>
  <c r="C1127" i="14" s="1"/>
  <c r="B1133" i="1" a="1"/>
  <c r="B1133" i="1" s="1"/>
  <c r="B1138" i="1" a="1"/>
  <c r="B1138" i="1" s="1"/>
  <c r="B1143" i="1" a="1"/>
  <c r="B1143" i="1" s="1"/>
  <c r="B1148" i="1" a="1"/>
  <c r="B1148" i="1" s="1"/>
  <c r="C1148" i="14" s="1"/>
  <c r="B1155" i="1" a="1"/>
  <c r="B1155" i="1" s="1"/>
  <c r="B1173" i="1" a="1"/>
  <c r="B1173" i="1" s="1"/>
  <c r="B1175" i="1" a="1"/>
  <c r="B1175" i="1" s="1"/>
  <c r="B1176" i="1" a="1"/>
  <c r="B1176" i="1" s="1"/>
  <c r="B1176" i="14" s="1"/>
  <c r="B1194" i="1" a="1"/>
  <c r="B1194" i="1" s="1"/>
  <c r="B1197" i="1" a="1"/>
  <c r="B1197" i="1" s="1"/>
  <c r="B1063" i="1" a="1"/>
  <c r="B1063" i="1" s="1"/>
  <c r="B1067" i="1" a="1"/>
  <c r="B1067" i="1" s="1"/>
  <c r="C1067" i="14" s="1"/>
  <c r="B1080" i="1" a="1"/>
  <c r="B1080" i="1" s="1"/>
  <c r="B1083" i="1" a="1"/>
  <c r="B1083" i="1" s="1"/>
  <c r="B1095" i="1" a="1"/>
  <c r="B1095" i="1" s="1"/>
  <c r="B1103" i="1" a="1"/>
  <c r="B1103" i="1" s="1"/>
  <c r="C1103" i="14" s="1"/>
  <c r="B1104" i="1" a="1"/>
  <c r="B1104" i="1" s="1"/>
  <c r="B1117" i="1" a="1"/>
  <c r="B1117" i="1" s="1"/>
  <c r="B1126" i="1" a="1"/>
  <c r="B1126" i="1" s="1"/>
  <c r="B1132" i="1" a="1"/>
  <c r="B1132" i="1" s="1"/>
  <c r="C1132" i="14" s="1"/>
  <c r="B1137" i="1" a="1"/>
  <c r="B1137" i="1" s="1"/>
  <c r="B1142" i="1" a="1"/>
  <c r="B1142" i="1" s="1"/>
  <c r="B1161" i="1" a="1"/>
  <c r="B1161" i="1" s="1"/>
  <c r="B1163" i="1" a="1"/>
  <c r="B1163" i="1" s="1"/>
  <c r="B1163" i="14" s="1"/>
  <c r="B1171" i="1" a="1"/>
  <c r="B1171" i="1" s="1"/>
  <c r="B1172" i="1" a="1"/>
  <c r="B1172" i="1" s="1"/>
  <c r="B1174" i="1" a="1"/>
  <c r="B1174" i="1" s="1"/>
  <c r="B1182" i="1" a="1"/>
  <c r="B1182" i="1" s="1"/>
  <c r="B1185" i="1" a="1"/>
  <c r="B1185" i="1" s="1"/>
  <c r="B1188" i="1" a="1"/>
  <c r="B1188" i="1" s="1"/>
  <c r="B1191" i="1" a="1"/>
  <c r="B1191" i="1" s="1"/>
  <c r="B1053" i="1" a="1"/>
  <c r="B1053" i="1" s="1"/>
  <c r="C1053" i="14" s="1"/>
  <c r="B1068" i="1" a="1"/>
  <c r="B1068" i="1" s="1"/>
  <c r="B1074" i="1" a="1"/>
  <c r="B1074" i="1" s="1"/>
  <c r="B1077" i="1" a="1"/>
  <c r="B1077" i="1" s="1"/>
  <c r="B1086" i="1" a="1"/>
  <c r="B1086" i="1" s="1"/>
  <c r="B1094" i="1" a="1"/>
  <c r="B1094" i="1" s="1"/>
  <c r="B1102" i="1" a="1"/>
  <c r="B1102" i="1" s="1"/>
  <c r="B1105" i="1" a="1"/>
  <c r="B1105" i="1" s="1"/>
  <c r="B1106" i="1" a="1"/>
  <c r="B1106" i="1" s="1"/>
  <c r="B1106" i="14" s="1"/>
  <c r="B1116" i="1" a="1"/>
  <c r="B1116" i="1" s="1"/>
  <c r="B1136" i="1" a="1"/>
  <c r="B1136" i="1" s="1"/>
  <c r="B1147" i="1" a="1"/>
  <c r="B1147" i="1" s="1"/>
  <c r="B1154" i="1" a="1"/>
  <c r="B1154" i="1" s="1"/>
  <c r="B1165" i="1" a="1"/>
  <c r="B1165" i="1" s="1"/>
  <c r="B1168" i="1" a="1"/>
  <c r="B1168" i="1" s="1"/>
  <c r="B1058" i="1" a="1"/>
  <c r="B1058" i="1" s="1"/>
  <c r="B1066" i="1" a="1"/>
  <c r="B1066" i="1" s="1"/>
  <c r="B1066" i="14" s="1"/>
  <c r="B1071" i="1" a="1"/>
  <c r="B1071" i="1" s="1"/>
  <c r="B1090" i="1" a="1"/>
  <c r="B1090" i="1" s="1"/>
  <c r="B1098" i="1" a="1"/>
  <c r="B1098" i="1" s="1"/>
  <c r="B1107" i="1" a="1"/>
  <c r="B1107" i="1" s="1"/>
  <c r="B1108" i="1" a="1"/>
  <c r="B1108" i="1" s="1"/>
  <c r="B1115" i="1" a="1"/>
  <c r="B1115" i="1" s="1"/>
  <c r="B1125" i="1" a="1"/>
  <c r="B1125" i="1" s="1"/>
  <c r="B1131" i="1" a="1"/>
  <c r="B1131" i="1" s="1"/>
  <c r="C1131" i="14" s="1"/>
  <c r="B1141" i="1" a="1"/>
  <c r="B1141" i="1" s="1"/>
  <c r="B1146" i="1" a="1"/>
  <c r="B1146" i="1" s="1"/>
  <c r="B1158" i="1" a="1"/>
  <c r="B1158" i="1" s="1"/>
  <c r="B1160" i="1" a="1"/>
  <c r="B1160" i="1" s="1"/>
  <c r="C1160" i="14" s="1"/>
  <c r="B1167" i="1" a="1"/>
  <c r="B1167" i="1" s="1"/>
  <c r="B1181" i="1" a="1"/>
  <c r="B1181" i="1" s="1"/>
  <c r="B1049" i="1" a="1"/>
  <c r="B1049" i="1" s="1"/>
  <c r="B1079" i="1" a="1"/>
  <c r="B1079" i="1" s="1"/>
  <c r="C1079" i="14" s="1"/>
  <c r="B1082" i="1" a="1"/>
  <c r="B1082" i="1" s="1"/>
  <c r="B1093" i="1" a="1"/>
  <c r="B1093" i="1" s="1"/>
  <c r="B1101" i="1" a="1"/>
  <c r="B1101" i="1" s="1"/>
  <c r="B1109" i="1" a="1"/>
  <c r="B1109" i="1" s="1"/>
  <c r="C1109" i="14" s="1"/>
  <c r="B1110" i="1" a="1"/>
  <c r="B1110" i="1" s="1"/>
  <c r="B1122" i="1" a="1"/>
  <c r="B1122" i="1" s="1"/>
  <c r="B1123" i="1" a="1"/>
  <c r="B1123" i="1" s="1"/>
  <c r="B1130" i="1" a="1"/>
  <c r="B1130" i="1" s="1"/>
  <c r="C1130" i="14" s="1"/>
  <c r="B1135" i="1" a="1"/>
  <c r="B1135" i="1" s="1"/>
  <c r="B1152" i="1" a="1"/>
  <c r="B1152" i="1" s="1"/>
  <c r="B1153" i="1" a="1"/>
  <c r="B1153" i="1" s="1"/>
  <c r="B1170" i="1" a="1"/>
  <c r="B1170" i="1" s="1"/>
  <c r="C1170" i="14" s="1"/>
  <c r="B1184" i="1" a="1"/>
  <c r="B1184" i="1" s="1"/>
  <c r="B1190" i="1" a="1"/>
  <c r="B1190" i="1" s="1"/>
  <c r="B1070" i="1" a="1"/>
  <c r="B1070" i="1" s="1"/>
  <c r="B1073" i="1" a="1"/>
  <c r="B1073" i="1" s="1"/>
  <c r="C1073" i="14" s="1"/>
  <c r="B1076" i="1" a="1"/>
  <c r="B1076" i="1" s="1"/>
  <c r="B1085" i="1" a="1"/>
  <c r="B1085" i="1" s="1"/>
  <c r="B1089" i="1" a="1"/>
  <c r="B1089" i="1" s="1"/>
  <c r="B1097" i="1" a="1"/>
  <c r="B1097" i="1" s="1"/>
  <c r="B1111" i="1" a="1"/>
  <c r="B1111" i="1" s="1"/>
  <c r="B1112" i="1" a="1"/>
  <c r="B1112" i="1" s="1"/>
  <c r="B1114" i="1" a="1"/>
  <c r="B1114" i="1" s="1"/>
  <c r="B1121" i="1" a="1"/>
  <c r="B1121" i="1" s="1"/>
  <c r="C1121" i="14" s="1"/>
  <c r="B1124" i="1" a="1"/>
  <c r="B1124" i="1" s="1"/>
  <c r="B1129" i="1" a="1"/>
  <c r="B1129" i="1" s="1"/>
  <c r="B1140" i="1" a="1"/>
  <c r="B1140" i="1" s="1"/>
  <c r="B1145" i="1" a="1"/>
  <c r="B1145" i="1" s="1"/>
  <c r="C1145" i="14" s="1"/>
  <c r="B1150" i="1" a="1"/>
  <c r="B1150" i="1" s="1"/>
  <c r="B1151" i="1" a="1"/>
  <c r="B1151" i="1" s="1"/>
  <c r="B1157" i="1" a="1"/>
  <c r="B1157" i="1" s="1"/>
  <c r="B1162" i="1" a="1"/>
  <c r="B1162" i="1" s="1"/>
  <c r="C1162" i="14" s="1"/>
  <c r="B1164" i="1" a="1"/>
  <c r="B1164" i="1" s="1"/>
  <c r="B1179" i="1" a="1"/>
  <c r="B1179" i="1" s="1"/>
  <c r="B1180" i="1" a="1"/>
  <c r="B1180" i="1" s="1"/>
  <c r="B1187" i="1" a="1"/>
  <c r="B1187" i="1" s="1"/>
  <c r="C1187" i="14" s="1"/>
  <c r="B1195" i="1" a="1"/>
  <c r="B1195" i="1" s="1"/>
  <c r="B1092" i="1" a="1"/>
  <c r="B1092" i="1" s="1"/>
  <c r="B1128" i="1" a="1"/>
  <c r="B1128" i="1" s="1"/>
  <c r="B1206" i="1" a="1"/>
  <c r="B1206" i="1" s="1"/>
  <c r="C1206" i="14" s="1"/>
  <c r="B1211" i="1" a="1"/>
  <c r="B1211" i="1" s="1"/>
  <c r="B1214" i="1" a="1"/>
  <c r="B1214" i="1" s="1"/>
  <c r="B1232" i="1" a="1"/>
  <c r="B1232" i="1" s="1"/>
  <c r="B1256" i="1" a="1"/>
  <c r="B1256" i="1" s="1"/>
  <c r="B1272" i="1" a="1"/>
  <c r="B1272" i="1" s="1"/>
  <c r="B1278" i="1" a="1"/>
  <c r="B1278" i="1" s="1"/>
  <c r="B1284" i="1" a="1"/>
  <c r="B1284" i="1" s="1"/>
  <c r="B1288" i="1" a="1"/>
  <c r="B1288" i="1" s="1"/>
  <c r="B1288" i="14" s="1"/>
  <c r="B1120" i="1" a="1"/>
  <c r="B1120" i="1" s="1"/>
  <c r="B1200" i="1" a="1"/>
  <c r="B1200" i="1" s="1"/>
  <c r="B1216" i="1" a="1"/>
  <c r="B1216" i="1" s="1"/>
  <c r="B1219" i="1" a="1"/>
  <c r="B1219" i="1" s="1"/>
  <c r="B1219" i="14" s="1"/>
  <c r="B1223" i="1" a="1"/>
  <c r="B1223" i="1" s="1"/>
  <c r="B1226" i="1" a="1"/>
  <c r="B1226" i="1" s="1"/>
  <c r="B1229" i="1" a="1"/>
  <c r="B1229" i="1" s="1"/>
  <c r="B1239" i="1" a="1"/>
  <c r="B1239" i="1" s="1"/>
  <c r="B1239" i="14" s="1"/>
  <c r="B1253" i="1" a="1"/>
  <c r="B1253" i="1" s="1"/>
  <c r="B1254" i="1" a="1"/>
  <c r="B1254" i="1" s="1"/>
  <c r="B1255" i="1" a="1"/>
  <c r="B1255" i="1" s="1"/>
  <c r="B1271" i="1" a="1"/>
  <c r="B1271" i="1" s="1"/>
  <c r="B1271" i="14" s="1"/>
  <c r="B1287" i="1" a="1"/>
  <c r="B1287" i="1" s="1"/>
  <c r="B1291" i="1" a="1"/>
  <c r="B1291" i="1" s="1"/>
  <c r="B1295" i="1" a="1"/>
  <c r="B1295" i="1" s="1"/>
  <c r="B1298" i="1" a="1"/>
  <c r="B1298" i="1" s="1"/>
  <c r="B1298" i="14" s="1"/>
  <c r="B1301" i="1" a="1"/>
  <c r="B1301" i="1" s="1"/>
  <c r="B1304" i="1" a="1"/>
  <c r="B1304" i="1" s="1"/>
  <c r="B1307" i="1" a="1"/>
  <c r="B1307" i="1" s="1"/>
  <c r="B1196" i="1" a="1"/>
  <c r="B1196" i="1" s="1"/>
  <c r="B1203" i="1" a="1"/>
  <c r="B1203" i="1" s="1"/>
  <c r="B1235" i="1" a="1"/>
  <c r="B1235" i="1" s="1"/>
  <c r="B1249" i="1" a="1"/>
  <c r="B1249" i="1" s="1"/>
  <c r="B1250" i="1" a="1"/>
  <c r="B1250" i="1" s="1"/>
  <c r="C1250" i="14" s="1"/>
  <c r="B1251" i="1" a="1"/>
  <c r="B1251" i="1" s="1"/>
  <c r="B1252" i="1" a="1"/>
  <c r="B1252" i="1" s="1"/>
  <c r="B1269" i="1" a="1"/>
  <c r="B1269" i="1" s="1"/>
  <c r="B1270" i="1" a="1"/>
  <c r="B1270" i="1" s="1"/>
  <c r="C1270" i="14" s="1"/>
  <c r="B1280" i="1" a="1"/>
  <c r="B1280" i="1" s="1"/>
  <c r="B1283" i="1" a="1"/>
  <c r="B1283" i="1" s="1"/>
  <c r="B1294" i="1" a="1"/>
  <c r="B1294" i="1" s="1"/>
  <c r="B1309" i="1" a="1"/>
  <c r="B1309" i="1" s="1"/>
  <c r="C1309" i="14" s="1"/>
  <c r="B1199" i="1" a="1"/>
  <c r="B1199" i="1" s="1"/>
  <c r="B1205" i="1" a="1"/>
  <c r="B1205" i="1" s="1"/>
  <c r="B1208" i="1" a="1"/>
  <c r="B1208" i="1" s="1"/>
  <c r="B1213" i="1" a="1"/>
  <c r="B1213" i="1" s="1"/>
  <c r="C1213" i="14" s="1"/>
  <c r="B1248" i="1" a="1"/>
  <c r="B1248" i="1" s="1"/>
  <c r="B1264" i="1" a="1"/>
  <c r="B1264" i="1" s="1"/>
  <c r="B1265" i="1" a="1"/>
  <c r="B1265" i="1" s="1"/>
  <c r="B1266" i="1" a="1"/>
  <c r="B1266" i="1" s="1"/>
  <c r="C1266" i="14" s="1"/>
  <c r="B1267" i="1" a="1"/>
  <c r="B1267" i="1" s="1"/>
  <c r="B1268" i="1" a="1"/>
  <c r="B1268" i="1" s="1"/>
  <c r="B1277" i="1" a="1"/>
  <c r="B1277" i="1" s="1"/>
  <c r="B1290" i="1" a="1"/>
  <c r="B1290" i="1" s="1"/>
  <c r="B1081" i="1" a="1"/>
  <c r="B1081" i="1" s="1"/>
  <c r="B1202" i="1" a="1"/>
  <c r="B1202" i="1" s="1"/>
  <c r="B1210" i="1" a="1"/>
  <c r="B1210" i="1" s="1"/>
  <c r="B1218" i="1" a="1"/>
  <c r="B1218" i="1" s="1"/>
  <c r="C1218" i="14" s="1"/>
  <c r="B1222" i="1" a="1"/>
  <c r="B1222" i="1" s="1"/>
  <c r="B1225" i="1" a="1"/>
  <c r="B1225" i="1" s="1"/>
  <c r="B1228" i="1" a="1"/>
  <c r="B1228" i="1" s="1"/>
  <c r="B1231" i="1" a="1"/>
  <c r="B1231" i="1" s="1"/>
  <c r="C1231" i="14" s="1"/>
  <c r="B1234" i="1" a="1"/>
  <c r="B1234" i="1" s="1"/>
  <c r="B1238" i="1" a="1"/>
  <c r="B1238" i="1" s="1"/>
  <c r="B1247" i="1" a="1"/>
  <c r="B1247" i="1" s="1"/>
  <c r="B1263" i="1" a="1"/>
  <c r="B1263" i="1" s="1"/>
  <c r="C1263" i="14" s="1"/>
  <c r="B1276" i="1" a="1"/>
  <c r="B1276" i="1" s="1"/>
  <c r="B1282" i="1" a="1"/>
  <c r="B1282" i="1" s="1"/>
  <c r="B1286" i="1" a="1"/>
  <c r="B1286" i="1" s="1"/>
  <c r="B1293" i="1" a="1"/>
  <c r="B1293" i="1" s="1"/>
  <c r="B1297" i="1" a="1"/>
  <c r="B1297" i="1" s="1"/>
  <c r="B1300" i="1" a="1"/>
  <c r="B1300" i="1" s="1"/>
  <c r="B1303" i="1" a="1"/>
  <c r="B1303" i="1" s="1"/>
  <c r="B1306" i="1" a="1"/>
  <c r="B1306" i="1" s="1"/>
  <c r="C1306" i="14" s="1"/>
  <c r="B1088" i="1" a="1"/>
  <c r="B1088" i="1" s="1"/>
  <c r="B1134" i="1" a="1"/>
  <c r="B1134" i="1" s="1"/>
  <c r="B1139" i="1" a="1"/>
  <c r="B1139" i="1" s="1"/>
  <c r="B1144" i="1" a="1"/>
  <c r="B1144" i="1" s="1"/>
  <c r="B1207" i="1" a="1"/>
  <c r="B1207" i="1" s="1"/>
  <c r="B1212" i="1" a="1"/>
  <c r="B1212" i="1" s="1"/>
  <c r="B1215" i="1" a="1"/>
  <c r="B1215" i="1" s="1"/>
  <c r="B1221" i="1" a="1"/>
  <c r="B1221" i="1" s="1"/>
  <c r="B1221" i="14" s="1"/>
  <c r="B1245" i="1" a="1"/>
  <c r="B1245" i="1" s="1"/>
  <c r="B1246" i="1" a="1"/>
  <c r="B1246" i="1" s="1"/>
  <c r="B1261" i="1" a="1"/>
  <c r="B1261" i="1" s="1"/>
  <c r="B1262" i="1" a="1"/>
  <c r="B1262" i="1" s="1"/>
  <c r="B1275" i="1" a="1"/>
  <c r="B1275" i="1" s="1"/>
  <c r="B1279" i="1" a="1"/>
  <c r="B1279" i="1" s="1"/>
  <c r="B1285" i="1" a="1"/>
  <c r="B1285" i="1" s="1"/>
  <c r="B1289" i="1" a="1"/>
  <c r="B1289" i="1" s="1"/>
  <c r="B1289" i="14" s="1"/>
  <c r="B1113" i="1" a="1"/>
  <c r="B1113" i="1" s="1"/>
  <c r="B1178" i="1" a="1"/>
  <c r="B1178" i="1" s="1"/>
  <c r="B1183" i="1" a="1"/>
  <c r="B1183" i="1" s="1"/>
  <c r="B1209" i="1" a="1"/>
  <c r="B1209" i="1" s="1"/>
  <c r="C1209" i="14" s="1"/>
  <c r="B1220" i="1" a="1"/>
  <c r="B1220" i="1" s="1"/>
  <c r="B1227" i="1" a="1"/>
  <c r="B1227" i="1" s="1"/>
  <c r="B1230" i="1" a="1"/>
  <c r="B1230" i="1" s="1"/>
  <c r="B1236" i="1" a="1"/>
  <c r="B1236" i="1" s="1"/>
  <c r="C1236" i="14" s="1"/>
  <c r="B1242" i="1" a="1"/>
  <c r="B1242" i="1" s="1"/>
  <c r="B1273" i="1" a="1"/>
  <c r="B1273" i="1" s="1"/>
  <c r="B1325" i="1" a="1"/>
  <c r="B1325" i="1" s="1"/>
  <c r="B1331" i="1" a="1"/>
  <c r="B1331" i="1" s="1"/>
  <c r="C1331" i="14" s="1"/>
  <c r="B1338" i="1" a="1"/>
  <c r="B1338" i="1" s="1"/>
  <c r="B1342" i="1" a="1"/>
  <c r="B1342" i="1" s="1"/>
  <c r="B1348" i="1" a="1"/>
  <c r="B1348" i="1" s="1"/>
  <c r="B1357" i="1" a="1"/>
  <c r="B1357" i="1" s="1"/>
  <c r="C1357" i="14" s="1"/>
  <c r="B1383" i="1" a="1"/>
  <c r="B1383" i="1" s="1"/>
  <c r="B1201" i="1" a="1"/>
  <c r="B1201" i="1" s="1"/>
  <c r="B1237" i="1" a="1"/>
  <c r="B1237" i="1" s="1"/>
  <c r="B1308" i="1" a="1"/>
  <c r="B1308" i="1" s="1"/>
  <c r="B1316" i="1" a="1"/>
  <c r="B1316" i="1" s="1"/>
  <c r="B1334" i="1" a="1"/>
  <c r="B1334" i="1" s="1"/>
  <c r="B1345" i="1" a="1"/>
  <c r="B1345" i="1" s="1"/>
  <c r="B1350" i="1" a="1"/>
  <c r="B1350" i="1" s="1"/>
  <c r="B1350" i="14" s="1"/>
  <c r="B1353" i="1" a="1"/>
  <c r="B1353" i="1" s="1"/>
  <c r="B1362" i="1" a="1"/>
  <c r="B1362" i="1" s="1"/>
  <c r="B1365" i="1" a="1"/>
  <c r="B1365" i="1" s="1"/>
  <c r="B1368" i="1" a="1"/>
  <c r="B1368" i="1" s="1"/>
  <c r="C1368" i="14" s="1"/>
  <c r="B1371" i="1" a="1"/>
  <c r="B1371" i="1" s="1"/>
  <c r="B1378" i="1" a="1"/>
  <c r="B1378" i="1" s="1"/>
  <c r="B1100" i="1" a="1"/>
  <c r="B1100" i="1" s="1"/>
  <c r="B1193" i="1" a="1"/>
  <c r="B1193" i="1" s="1"/>
  <c r="C1193" i="14" s="1"/>
  <c r="B1257" i="1" a="1"/>
  <c r="B1257" i="1" s="1"/>
  <c r="B1274" i="1" a="1"/>
  <c r="B1274" i="1" s="1"/>
  <c r="B1296" i="1" a="1"/>
  <c r="B1296" i="1" s="1"/>
  <c r="B1314" i="1" a="1"/>
  <c r="B1314" i="1" s="1"/>
  <c r="B1314" i="14" s="1"/>
  <c r="B1318" i="1" a="1"/>
  <c r="B1318" i="1" s="1"/>
  <c r="B1321" i="1" a="1"/>
  <c r="B1321" i="1" s="1"/>
  <c r="B1324" i="1" a="1"/>
  <c r="B1324" i="1" s="1"/>
  <c r="B1330" i="1" a="1"/>
  <c r="B1330" i="1" s="1"/>
  <c r="C1330" i="14" s="1"/>
  <c r="B1337" i="1" a="1"/>
  <c r="B1337" i="1" s="1"/>
  <c r="B1341" i="1" a="1"/>
  <c r="B1341" i="1" s="1"/>
  <c r="B1356" i="1" a="1"/>
  <c r="B1356" i="1" s="1"/>
  <c r="B1359" i="1" a="1"/>
  <c r="B1359" i="1" s="1"/>
  <c r="B1359" i="14" s="1"/>
  <c r="B1374" i="1" a="1"/>
  <c r="B1374" i="1" s="1"/>
  <c r="B1382" i="1" a="1"/>
  <c r="B1382" i="1" s="1"/>
  <c r="B1198" i="1" a="1"/>
  <c r="B1198" i="1" s="1"/>
  <c r="B1217" i="1" a="1"/>
  <c r="B1217" i="1" s="1"/>
  <c r="C1217" i="14" s="1"/>
  <c r="B1244" i="1" a="1"/>
  <c r="B1244" i="1" s="1"/>
  <c r="B1312" i="1" a="1"/>
  <c r="B1312" i="1" s="1"/>
  <c r="B1327" i="1" a="1"/>
  <c r="B1327" i="1" s="1"/>
  <c r="B1333" i="1" a="1"/>
  <c r="B1333" i="1" s="1"/>
  <c r="B1347" i="1" a="1"/>
  <c r="B1347" i="1" s="1"/>
  <c r="B1352" i="1" a="1"/>
  <c r="B1352" i="1" s="1"/>
  <c r="B1370" i="1" a="1"/>
  <c r="B1370" i="1" s="1"/>
  <c r="B1224" i="1" a="1"/>
  <c r="B1224" i="1" s="1"/>
  <c r="C1224" i="14" s="1"/>
  <c r="B1241" i="1" a="1"/>
  <c r="B1241" i="1" s="1"/>
  <c r="B1258" i="1" a="1"/>
  <c r="B1258" i="1" s="1"/>
  <c r="B1281" i="1" a="1"/>
  <c r="B1281" i="1" s="1"/>
  <c r="B1292" i="1" a="1"/>
  <c r="B1292" i="1" s="1"/>
  <c r="C1292" i="14" s="1"/>
  <c r="B1315" i="1" a="1"/>
  <c r="B1315" i="1" s="1"/>
  <c r="B1323" i="1" a="1"/>
  <c r="B1323" i="1" s="1"/>
  <c r="B1336" i="1" a="1"/>
  <c r="B1336" i="1" s="1"/>
  <c r="B1344" i="1" a="1"/>
  <c r="B1344" i="1" s="1"/>
  <c r="B1344" i="14" s="1"/>
  <c r="B1355" i="1" a="1"/>
  <c r="B1355" i="1" s="1"/>
  <c r="B1361" i="1" a="1"/>
  <c r="B1361" i="1" s="1"/>
  <c r="B1364" i="1" a="1"/>
  <c r="B1364" i="1" s="1"/>
  <c r="B1367" i="1" a="1"/>
  <c r="B1367" i="1" s="1"/>
  <c r="B1373" i="1" a="1"/>
  <c r="B1373" i="1" s="1"/>
  <c r="B1376" i="1" a="1"/>
  <c r="B1376" i="1" s="1"/>
  <c r="B1381" i="1" a="1"/>
  <c r="B1381" i="1" s="1"/>
  <c r="B1259" i="1" a="1"/>
  <c r="B1259" i="1" s="1"/>
  <c r="C1259" i="14" s="1"/>
  <c r="B1310" i="1" a="1"/>
  <c r="B1310" i="1" s="1"/>
  <c r="B1320" i="1" a="1"/>
  <c r="B1320" i="1" s="1"/>
  <c r="B1329" i="1" a="1"/>
  <c r="B1329" i="1" s="1"/>
  <c r="B1340" i="1" a="1"/>
  <c r="B1340" i="1" s="1"/>
  <c r="B1340" i="14" s="1"/>
  <c r="B1349" i="1" a="1"/>
  <c r="B1349" i="1" s="1"/>
  <c r="B1358" i="1" a="1"/>
  <c r="B1358" i="1" s="1"/>
  <c r="B1384" i="1" a="1"/>
  <c r="B1384" i="1" s="1"/>
  <c r="B1204" i="1" a="1"/>
  <c r="B1204" i="1" s="1"/>
  <c r="B1204" i="14" s="1"/>
  <c r="B1240" i="1" a="1"/>
  <c r="B1240" i="1" s="1"/>
  <c r="B1260" i="1" a="1"/>
  <c r="B1260" i="1" s="1"/>
  <c r="B1305" i="1" a="1"/>
  <c r="B1305" i="1" s="1"/>
  <c r="B1311" i="1" a="1"/>
  <c r="B1311" i="1" s="1"/>
  <c r="C1311" i="14" s="1"/>
  <c r="B1313" i="1" a="1"/>
  <c r="B1313" i="1" s="1"/>
  <c r="B1319" i="1" a="1"/>
  <c r="B1319" i="1" s="1"/>
  <c r="B1328" i="1" a="1"/>
  <c r="B1328" i="1" s="1"/>
  <c r="B1335" i="1" a="1"/>
  <c r="B1335" i="1" s="1"/>
  <c r="C1335" i="14" s="1"/>
  <c r="B1339" i="1" a="1"/>
  <c r="B1339" i="1" s="1"/>
  <c r="B1354" i="1" a="1"/>
  <c r="B1354" i="1" s="1"/>
  <c r="B1360" i="1" a="1"/>
  <c r="B1360" i="1" s="1"/>
  <c r="B1366" i="1" a="1"/>
  <c r="B1366" i="1" s="1"/>
  <c r="B1375" i="1" a="1"/>
  <c r="B1375" i="1" s="1"/>
  <c r="B1379" i="1" a="1"/>
  <c r="B1379" i="1" s="1"/>
  <c r="B1386" i="1" a="1"/>
  <c r="B1386" i="1" s="1"/>
  <c r="B1388" i="1" a="1"/>
  <c r="B1388" i="1" s="1"/>
  <c r="C1388" i="14" s="1"/>
  <c r="B1390" i="1" a="1"/>
  <c r="B1390" i="1" s="1"/>
  <c r="B1392" i="1" a="1"/>
  <c r="B1392" i="1" s="1"/>
  <c r="B1394" i="1" a="1"/>
  <c r="B1394" i="1" s="1"/>
  <c r="B1396" i="1" a="1"/>
  <c r="B1396" i="1" s="1"/>
  <c r="B1398" i="1" a="1"/>
  <c r="B1398" i="1" s="1"/>
  <c r="B1400" i="1" a="1"/>
  <c r="B1400" i="1" s="1"/>
  <c r="B1402" i="1" a="1"/>
  <c r="B1402" i="1" s="1"/>
  <c r="B1404" i="1" a="1"/>
  <c r="B1404" i="1" s="1"/>
  <c r="C1404" i="14" s="1"/>
  <c r="B1406" i="1" a="1"/>
  <c r="B1406" i="1" s="1"/>
  <c r="B1408" i="1" a="1"/>
  <c r="B1408" i="1" s="1"/>
  <c r="B1410" i="1" a="1"/>
  <c r="B1410" i="1" s="1"/>
  <c r="B1412" i="1" a="1"/>
  <c r="B1412" i="1" s="1"/>
  <c r="B1414" i="1" a="1"/>
  <c r="B1414" i="1" s="1"/>
  <c r="B1416" i="1" a="1"/>
  <c r="B1416" i="1" s="1"/>
  <c r="B1332" i="1" a="1"/>
  <c r="B1332" i="1" s="1"/>
  <c r="B1387" i="1" a="1"/>
  <c r="B1387" i="1" s="1"/>
  <c r="C1387" i="14" s="1"/>
  <c r="B1395" i="1" a="1"/>
  <c r="B1395" i="1" s="1"/>
  <c r="B1403" i="1" a="1"/>
  <c r="B1403" i="1" s="1"/>
  <c r="B1411" i="1" a="1"/>
  <c r="B1411" i="1" s="1"/>
  <c r="B1418" i="1" a="1"/>
  <c r="B1418" i="1" s="1"/>
  <c r="C1418" i="14" s="1"/>
  <c r="B1425" i="1" a="1"/>
  <c r="B1425" i="1" s="1"/>
  <c r="B1433" i="1" a="1"/>
  <c r="B1433" i="1" s="1"/>
  <c r="B1527" i="1" a="1"/>
  <c r="B1527" i="1" s="1"/>
  <c r="B1539" i="1" a="1"/>
  <c r="B1539" i="1" s="1"/>
  <c r="C1539" i="14" s="1"/>
  <c r="B1302" i="1" a="1"/>
  <c r="B1302" i="1" s="1"/>
  <c r="B1322" i="1" a="1"/>
  <c r="B1322" i="1" s="1"/>
  <c r="B1351" i="1" a="1"/>
  <c r="B1351" i="1" s="1"/>
  <c r="B1363" i="1" a="1"/>
  <c r="B1363" i="1" s="1"/>
  <c r="C1363" i="14" s="1"/>
  <c r="B1422" i="1" a="1"/>
  <c r="B1422" i="1" s="1"/>
  <c r="B1428" i="1" a="1"/>
  <c r="B1428" i="1" s="1"/>
  <c r="B1524" i="1" a="1"/>
  <c r="B1524" i="1" s="1"/>
  <c r="B1535" i="1" a="1"/>
  <c r="B1535" i="1" s="1"/>
  <c r="C1535" i="14" s="1"/>
  <c r="B1541" i="1" a="1"/>
  <c r="B1541" i="1" s="1"/>
  <c r="B1542" i="1" a="1"/>
  <c r="B1542" i="1" s="1"/>
  <c r="B1317" i="1" a="1"/>
  <c r="B1317" i="1" s="1"/>
  <c r="B1346" i="1" a="1"/>
  <c r="B1346" i="1" s="1"/>
  <c r="C1346" i="14" s="1"/>
  <c r="B1377" i="1" a="1"/>
  <c r="B1377" i="1" s="1"/>
  <c r="B1389" i="1" a="1"/>
  <c r="B1389" i="1" s="1"/>
  <c r="B1397" i="1" a="1"/>
  <c r="B1397" i="1" s="1"/>
  <c r="B1405" i="1" a="1"/>
  <c r="B1405" i="1" s="1"/>
  <c r="C1405" i="14" s="1"/>
  <c r="B1413" i="1" a="1"/>
  <c r="B1413" i="1" s="1"/>
  <c r="B1421" i="1" a="1"/>
  <c r="B1421" i="1" s="1"/>
  <c r="B1423" i="1" a="1"/>
  <c r="B1423" i="1" s="1"/>
  <c r="B1431" i="1" a="1"/>
  <c r="B1431" i="1" s="1"/>
  <c r="B1530" i="1" a="1"/>
  <c r="B1530" i="1" s="1"/>
  <c r="B1531" i="1" a="1"/>
  <c r="B1531" i="1" s="1"/>
  <c r="B1536" i="1" a="1"/>
  <c r="B1536" i="1" s="1"/>
  <c r="B1372" i="1" a="1"/>
  <c r="B1372" i="1" s="1"/>
  <c r="B1372" i="14" s="1"/>
  <c r="B1426" i="1" a="1"/>
  <c r="B1426" i="1" s="1"/>
  <c r="B1434" i="1" a="1"/>
  <c r="B1434" i="1" s="1"/>
  <c r="B1436" i="1" a="1"/>
  <c r="B1436" i="1" s="1"/>
  <c r="B1438" i="1" a="1"/>
  <c r="B1438" i="1" s="1"/>
  <c r="C1438" i="14" s="1"/>
  <c r="B1440" i="1" a="1"/>
  <c r="B1440" i="1" s="1"/>
  <c r="B1442" i="1" a="1"/>
  <c r="B1442" i="1" s="1"/>
  <c r="B1444" i="1" a="1"/>
  <c r="B1444" i="1" s="1"/>
  <c r="B1446" i="1" a="1"/>
  <c r="B1446" i="1" s="1"/>
  <c r="B1446" i="14" s="1"/>
  <c r="B1448" i="1" a="1"/>
  <c r="B1448" i="1" s="1"/>
  <c r="B1450" i="1" a="1"/>
  <c r="B1450" i="1" s="1"/>
  <c r="B1452" i="1" a="1"/>
  <c r="B1452" i="1" s="1"/>
  <c r="B1454" i="1" a="1"/>
  <c r="B1454" i="1" s="1"/>
  <c r="C1454" i="14" s="1"/>
  <c r="B1456" i="1" a="1"/>
  <c r="B1456" i="1" s="1"/>
  <c r="B1458" i="1" a="1"/>
  <c r="B1458" i="1" s="1"/>
  <c r="B1460" i="1" a="1"/>
  <c r="B1460" i="1" s="1"/>
  <c r="B1462" i="1" a="1"/>
  <c r="B1462" i="1" s="1"/>
  <c r="B1462" i="14" s="1"/>
  <c r="B1464" i="1" a="1"/>
  <c r="B1464" i="1" s="1"/>
  <c r="B1466" i="1" a="1"/>
  <c r="B1466" i="1" s="1"/>
  <c r="B1468" i="1" a="1"/>
  <c r="B1468" i="1" s="1"/>
  <c r="B1470" i="1" a="1"/>
  <c r="B1470" i="1" s="1"/>
  <c r="C1470" i="14" s="1"/>
  <c r="B1472" i="1" a="1"/>
  <c r="B1472" i="1" s="1"/>
  <c r="B1474" i="1" a="1"/>
  <c r="B1474" i="1" s="1"/>
  <c r="B1476" i="1" a="1"/>
  <c r="B1476" i="1" s="1"/>
  <c r="B1478" i="1" a="1"/>
  <c r="B1478" i="1" s="1"/>
  <c r="B1478" i="14" s="1"/>
  <c r="B1480" i="1" a="1"/>
  <c r="B1480" i="1" s="1"/>
  <c r="B1482" i="1" a="1"/>
  <c r="B1482" i="1" s="1"/>
  <c r="B1484" i="1" a="1"/>
  <c r="B1484" i="1" s="1"/>
  <c r="B1486" i="1" a="1"/>
  <c r="B1486" i="1" s="1"/>
  <c r="C1486" i="14" s="1"/>
  <c r="B1488" i="1" a="1"/>
  <c r="B1488" i="1" s="1"/>
  <c r="B1490" i="1" a="1"/>
  <c r="B1490" i="1" s="1"/>
  <c r="B1492" i="1" a="1"/>
  <c r="B1492" i="1" s="1"/>
  <c r="B1494" i="1" a="1"/>
  <c r="B1494" i="1" s="1"/>
  <c r="B1494" i="14" s="1"/>
  <c r="B1496" i="1" a="1"/>
  <c r="B1496" i="1" s="1"/>
  <c r="B1498" i="1" a="1"/>
  <c r="B1498" i="1" s="1"/>
  <c r="B1500" i="1" a="1"/>
  <c r="B1500" i="1" s="1"/>
  <c r="B1502" i="1" a="1"/>
  <c r="B1502" i="1" s="1"/>
  <c r="C1502" i="14" s="1"/>
  <c r="B1504" i="1" a="1"/>
  <c r="B1504" i="1" s="1"/>
  <c r="B1506" i="1" a="1"/>
  <c r="B1506" i="1" s="1"/>
  <c r="B1508" i="1" a="1"/>
  <c r="B1508" i="1" s="1"/>
  <c r="B1510" i="1" a="1"/>
  <c r="B1510" i="1" s="1"/>
  <c r="C1510" i="14" s="1"/>
  <c r="B1512" i="1" a="1"/>
  <c r="B1512" i="1" s="1"/>
  <c r="B1514" i="1" a="1"/>
  <c r="B1514" i="1" s="1"/>
  <c r="B1516" i="1" a="1"/>
  <c r="B1516" i="1" s="1"/>
  <c r="B1518" i="1" a="1"/>
  <c r="B1518" i="1" s="1"/>
  <c r="C1518" i="14" s="1"/>
  <c r="B1520" i="1" a="1"/>
  <c r="B1520" i="1" s="1"/>
  <c r="B1523" i="1" a="1"/>
  <c r="B1523" i="1" s="1"/>
  <c r="B1532" i="1" a="1"/>
  <c r="B1532" i="1" s="1"/>
  <c r="B1299" i="1" a="1"/>
  <c r="B1299" i="1" s="1"/>
  <c r="B1299" i="14" s="1"/>
  <c r="B1326" i="1" a="1"/>
  <c r="B1326" i="1" s="1"/>
  <c r="B1343" i="1" a="1"/>
  <c r="B1343" i="1" s="1"/>
  <c r="B1391" i="1" a="1"/>
  <c r="B1391" i="1" s="1"/>
  <c r="B1399" i="1" a="1"/>
  <c r="B1399" i="1" s="1"/>
  <c r="B1399" i="14" s="1"/>
  <c r="B1407" i="1" a="1"/>
  <c r="B1407" i="1" s="1"/>
  <c r="B1415" i="1" a="1"/>
  <c r="B1415" i="1" s="1"/>
  <c r="B1420" i="1" a="1"/>
  <c r="B1420" i="1" s="1"/>
  <c r="B1429" i="1" a="1"/>
  <c r="B1429" i="1" s="1"/>
  <c r="C1429" i="14" s="1"/>
  <c r="B1522" i="1" a="1"/>
  <c r="B1522" i="1" s="1"/>
  <c r="B1529" i="1" a="1"/>
  <c r="B1529" i="1" s="1"/>
  <c r="B1537" i="1" a="1"/>
  <c r="B1537" i="1" s="1"/>
  <c r="B1540" i="1" a="1"/>
  <c r="B1540" i="1" s="1"/>
  <c r="B1243" i="1" a="1"/>
  <c r="B1243" i="1" s="1"/>
  <c r="B1369" i="1" a="1"/>
  <c r="B1369" i="1" s="1"/>
  <c r="B1419" i="1" a="1"/>
  <c r="B1419" i="1" s="1"/>
  <c r="B1424" i="1" a="1"/>
  <c r="B1424" i="1" s="1"/>
  <c r="C1424" i="14" s="1"/>
  <c r="B1432" i="1" a="1"/>
  <c r="B1432" i="1" s="1"/>
  <c r="B1538" i="1" a="1"/>
  <c r="B1538" i="1" s="1"/>
  <c r="B1233" i="1" a="1"/>
  <c r="B1233" i="1" s="1"/>
  <c r="B1380" i="1" a="1"/>
  <c r="B1380" i="1" s="1"/>
  <c r="C1380" i="14" s="1"/>
  <c r="B1430" i="1" a="1"/>
  <c r="B1430" i="1" s="1"/>
  <c r="B1435" i="1" a="1"/>
  <c r="B1435" i="1" s="1"/>
  <c r="B1437" i="1" a="1"/>
  <c r="B1437" i="1" s="1"/>
  <c r="B1439" i="1" a="1"/>
  <c r="B1439" i="1" s="1"/>
  <c r="B1439" i="14" s="1"/>
  <c r="B1441" i="1" a="1"/>
  <c r="B1441" i="1" s="1"/>
  <c r="B1443" i="1" a="1"/>
  <c r="B1443" i="1" s="1"/>
  <c r="B1445" i="1" a="1"/>
  <c r="B1445" i="1" s="1"/>
  <c r="B1447" i="1" a="1"/>
  <c r="B1447" i="1" s="1"/>
  <c r="B1447" i="14" s="1"/>
  <c r="B1449" i="1" a="1"/>
  <c r="B1449" i="1" s="1"/>
  <c r="B1451" i="1" a="1"/>
  <c r="B1451" i="1" s="1"/>
  <c r="B1453" i="1" a="1"/>
  <c r="B1453" i="1" s="1"/>
  <c r="B1455" i="1" a="1"/>
  <c r="B1455" i="1" s="1"/>
  <c r="C1455" i="14" s="1"/>
  <c r="B1457" i="1" a="1"/>
  <c r="B1457" i="1" s="1"/>
  <c r="B1459" i="1" a="1"/>
  <c r="B1459" i="1" s="1"/>
  <c r="B1461" i="1" a="1"/>
  <c r="B1461" i="1" s="1"/>
  <c r="B1463" i="1" a="1"/>
  <c r="B1463" i="1" s="1"/>
  <c r="B1465" i="1" a="1"/>
  <c r="B1465" i="1" s="1"/>
  <c r="B1467" i="1" a="1"/>
  <c r="B1467" i="1" s="1"/>
  <c r="B1469" i="1" a="1"/>
  <c r="B1469" i="1" s="1"/>
  <c r="B1471" i="1" a="1"/>
  <c r="B1471" i="1" s="1"/>
  <c r="B1471" i="14" s="1"/>
  <c r="B1473" i="1" a="1"/>
  <c r="B1473" i="1" s="1"/>
  <c r="B1475" i="1" a="1"/>
  <c r="B1475" i="1" s="1"/>
  <c r="B1477" i="1" a="1"/>
  <c r="B1477" i="1" s="1"/>
  <c r="B1479" i="1" a="1"/>
  <c r="B1479" i="1" s="1"/>
  <c r="B1481" i="1" a="1"/>
  <c r="B1481" i="1" s="1"/>
  <c r="B1483" i="1" a="1"/>
  <c r="B1483" i="1" s="1"/>
  <c r="B1485" i="1" a="1"/>
  <c r="B1485" i="1" s="1"/>
  <c r="B1487" i="1" a="1"/>
  <c r="B1487" i="1" s="1"/>
  <c r="C1487" i="14" s="1"/>
  <c r="B1489" i="1" a="1"/>
  <c r="B1489" i="1" s="1"/>
  <c r="B1491" i="1" a="1"/>
  <c r="B1491" i="1" s="1"/>
  <c r="B1493" i="1" a="1"/>
  <c r="B1493" i="1" s="1"/>
  <c r="B1495" i="1" a="1"/>
  <c r="B1495" i="1" s="1"/>
  <c r="B1497" i="1" a="1"/>
  <c r="B1497" i="1" s="1"/>
  <c r="B1499" i="1" a="1"/>
  <c r="B1499" i="1" s="1"/>
  <c r="B1393" i="1" a="1"/>
  <c r="B1393" i="1" s="1"/>
  <c r="B1505" i="1" a="1"/>
  <c r="B1505" i="1" s="1"/>
  <c r="C1505" i="14" s="1"/>
  <c r="B1513" i="1" a="1"/>
  <c r="B1513" i="1" s="1"/>
  <c r="B1521" i="1" a="1"/>
  <c r="B1521" i="1" s="1"/>
  <c r="B1550" i="1" a="1"/>
  <c r="B1550" i="1" s="1"/>
  <c r="B1552" i="1" a="1"/>
  <c r="B1552" i="1" s="1"/>
  <c r="C1552" i="14" s="1"/>
  <c r="B1554" i="1" a="1"/>
  <c r="B1554" i="1" s="1"/>
  <c r="B1556" i="1" a="1"/>
  <c r="B1556" i="1" s="1"/>
  <c r="B1558" i="1" a="1"/>
  <c r="B1558" i="1" s="1"/>
  <c r="B1560" i="1" a="1"/>
  <c r="B1560" i="1" s="1"/>
  <c r="B1560" i="14" s="1"/>
  <c r="B1562" i="1" a="1"/>
  <c r="B1562" i="1" s="1"/>
  <c r="B1564" i="1" a="1"/>
  <c r="B1564" i="1" s="1"/>
  <c r="B1566" i="1" a="1"/>
  <c r="B1566" i="1" s="1"/>
  <c r="B1568" i="1" a="1"/>
  <c r="B1568" i="1" s="1"/>
  <c r="C1568" i="14" s="1"/>
  <c r="B1573" i="1" a="1"/>
  <c r="B1573" i="1" s="1"/>
  <c r="B1574" i="1" a="1"/>
  <c r="B1574" i="1" s="1"/>
  <c r="B1581" i="1" a="1"/>
  <c r="B1581" i="1" s="1"/>
  <c r="B1582" i="1" a="1"/>
  <c r="B1582" i="1" s="1"/>
  <c r="B1582" i="14" s="1"/>
  <c r="B1654" i="1" a="1"/>
  <c r="B1654" i="1" s="1"/>
  <c r="B1666" i="1" a="1"/>
  <c r="B1666" i="1" s="1"/>
  <c r="B1668" i="1" a="1"/>
  <c r="B1668" i="1" s="1"/>
  <c r="B1679" i="1" a="1"/>
  <c r="B1679" i="1" s="1"/>
  <c r="C1679" i="14" s="1"/>
  <c r="B1680" i="1" a="1"/>
  <c r="B1680" i="1" s="1"/>
  <c r="B1691" i="1" a="1"/>
  <c r="B1691" i="1" s="1"/>
  <c r="B1693" i="1" a="1"/>
  <c r="B1693" i="1" s="1"/>
  <c r="B1401" i="1" a="1"/>
  <c r="B1401" i="1" s="1"/>
  <c r="C1401" i="14" s="1"/>
  <c r="B1548" i="1" a="1"/>
  <c r="B1548" i="1" s="1"/>
  <c r="B1583" i="1" a="1"/>
  <c r="B1583" i="1" s="1"/>
  <c r="B1584" i="1" a="1"/>
  <c r="B1584" i="1" s="1"/>
  <c r="B1596" i="1" a="1"/>
  <c r="B1596" i="1" s="1"/>
  <c r="B1596" i="14" s="1"/>
  <c r="B1597" i="1" a="1"/>
  <c r="B1597" i="1" s="1"/>
  <c r="B1598" i="1" a="1"/>
  <c r="B1598" i="1" s="1"/>
  <c r="B1599" i="1" a="1"/>
  <c r="B1599" i="1" s="1"/>
  <c r="B1612" i="1" a="1"/>
  <c r="B1612" i="1" s="1"/>
  <c r="B1612" i="14" s="1"/>
  <c r="B1613" i="1" a="1"/>
  <c r="B1613" i="1" s="1"/>
  <c r="B1614" i="1" a="1"/>
  <c r="B1614" i="1" s="1"/>
  <c r="B1615" i="1" a="1"/>
  <c r="B1615" i="1" s="1"/>
  <c r="B1628" i="1" a="1"/>
  <c r="B1628" i="1" s="1"/>
  <c r="B1629" i="1" a="1"/>
  <c r="B1629" i="1" s="1"/>
  <c r="B1630" i="1" a="1"/>
  <c r="B1630" i="1" s="1"/>
  <c r="B1631" i="1" a="1"/>
  <c r="B1631" i="1" s="1"/>
  <c r="B1644" i="1" a="1"/>
  <c r="B1644" i="1" s="1"/>
  <c r="C1644" i="14" s="1"/>
  <c r="B1645" i="1" a="1"/>
  <c r="B1645" i="1" s="1"/>
  <c r="B1646" i="1" a="1"/>
  <c r="B1646" i="1" s="1"/>
  <c r="B1647" i="1" a="1"/>
  <c r="B1647" i="1" s="1"/>
  <c r="B1651" i="1" a="1"/>
  <c r="B1651" i="1" s="1"/>
  <c r="B1653" i="1" a="1"/>
  <c r="B1653" i="1" s="1"/>
  <c r="B1665" i="1" a="1"/>
  <c r="B1665" i="1" s="1"/>
  <c r="B1678" i="1" a="1"/>
  <c r="B1678" i="1" s="1"/>
  <c r="B1690" i="1" a="1"/>
  <c r="B1690" i="1" s="1"/>
  <c r="B1690" i="14" s="1"/>
  <c r="B1692" i="1" a="1"/>
  <c r="B1692" i="1" s="1"/>
  <c r="B1696" i="1" a="1"/>
  <c r="B1696" i="1" s="1"/>
  <c r="B1409" i="1" a="1"/>
  <c r="B1409" i="1" s="1"/>
  <c r="B1427" i="1" a="1"/>
  <c r="B1427" i="1" s="1"/>
  <c r="C1427" i="14" s="1"/>
  <c r="B1507" i="1" a="1"/>
  <c r="B1507" i="1" s="1"/>
  <c r="B1515" i="1" a="1"/>
  <c r="B1515" i="1" s="1"/>
  <c r="B1544" i="1" a="1"/>
  <c r="B1544" i="1" s="1"/>
  <c r="B1545" i="1" a="1"/>
  <c r="B1545" i="1" s="1"/>
  <c r="C1545" i="14" s="1"/>
  <c r="B1576" i="1" a="1"/>
  <c r="B1576" i="1" s="1"/>
  <c r="B1585" i="1" a="1"/>
  <c r="B1585" i="1" s="1"/>
  <c r="B1586" i="1" a="1"/>
  <c r="B1586" i="1" s="1"/>
  <c r="B1649" i="1" a="1"/>
  <c r="B1649" i="1" s="1"/>
  <c r="B1649" i="14" s="1"/>
  <c r="B1650" i="1" a="1"/>
  <c r="B1650" i="1" s="1"/>
  <c r="B1652" i="1" a="1"/>
  <c r="B1652" i="1" s="1"/>
  <c r="B1663" i="1" a="1"/>
  <c r="B1663" i="1" s="1"/>
  <c r="B1664" i="1" a="1"/>
  <c r="B1664" i="1" s="1"/>
  <c r="C1664" i="14" s="1"/>
  <c r="B1675" i="1" a="1"/>
  <c r="B1675" i="1" s="1"/>
  <c r="B1677" i="1" a="1"/>
  <c r="B1677" i="1" s="1"/>
  <c r="B1689" i="1" a="1"/>
  <c r="B1689" i="1" s="1"/>
  <c r="B1528" i="1" a="1"/>
  <c r="B1528" i="1" s="1"/>
  <c r="C1528" i="14" s="1"/>
  <c r="B1534" i="1" a="1"/>
  <c r="B1534" i="1" s="1"/>
  <c r="B1587" i="1" a="1"/>
  <c r="B1587" i="1" s="1"/>
  <c r="B1588" i="1" a="1"/>
  <c r="B1588" i="1" s="1"/>
  <c r="B1600" i="1" a="1"/>
  <c r="B1600" i="1" s="1"/>
  <c r="B1600" i="14" s="1"/>
  <c r="B1601" i="1" a="1"/>
  <c r="B1601" i="1" s="1"/>
  <c r="B1602" i="1" a="1"/>
  <c r="B1602" i="1" s="1"/>
  <c r="B1603" i="1" a="1"/>
  <c r="B1603" i="1" s="1"/>
  <c r="B1616" i="1" a="1"/>
  <c r="B1616" i="1" s="1"/>
  <c r="C1616" i="14" s="1"/>
  <c r="B1617" i="1" a="1"/>
  <c r="B1617" i="1" s="1"/>
  <c r="B1618" i="1" a="1"/>
  <c r="B1618" i="1" s="1"/>
  <c r="B1619" i="1" a="1"/>
  <c r="B1619" i="1" s="1"/>
  <c r="B1632" i="1" a="1"/>
  <c r="B1632" i="1" s="1"/>
  <c r="B1632" i="14" s="1"/>
  <c r="B1633" i="1" a="1"/>
  <c r="B1633" i="1" s="1"/>
  <c r="B1634" i="1" a="1"/>
  <c r="B1634" i="1" s="1"/>
  <c r="B1635" i="1" a="1"/>
  <c r="B1635" i="1" s="1"/>
  <c r="B1648" i="1" a="1"/>
  <c r="B1648" i="1" s="1"/>
  <c r="B1648" i="14" s="1"/>
  <c r="B1662" i="1" a="1"/>
  <c r="B1662" i="1" s="1"/>
  <c r="B1674" i="1" a="1"/>
  <c r="B1674" i="1" s="1"/>
  <c r="B1676" i="1" a="1"/>
  <c r="B1676" i="1" s="1"/>
  <c r="B1687" i="1" a="1"/>
  <c r="B1687" i="1" s="1"/>
  <c r="B1687" i="14" s="1"/>
  <c r="B1688" i="1" a="1"/>
  <c r="B1688" i="1" s="1"/>
  <c r="B1417" i="1" a="1"/>
  <c r="B1417" i="1" s="1"/>
  <c r="B1501" i="1" a="1"/>
  <c r="B1501" i="1" s="1"/>
  <c r="B1509" i="1" a="1"/>
  <c r="B1509" i="1" s="1"/>
  <c r="C1509" i="14" s="1"/>
  <c r="B1517" i="1" a="1"/>
  <c r="B1517" i="1" s="1"/>
  <c r="B1543" i="1" a="1"/>
  <c r="B1543" i="1" s="1"/>
  <c r="B1549" i="1" a="1"/>
  <c r="B1549" i="1" s="1"/>
  <c r="B1551" i="1" a="1"/>
  <c r="B1551" i="1" s="1"/>
  <c r="C1551" i="14" s="1"/>
  <c r="B1553" i="1" a="1"/>
  <c r="B1553" i="1" s="1"/>
  <c r="B1555" i="1" a="1"/>
  <c r="B1555" i="1" s="1"/>
  <c r="B1557" i="1" a="1"/>
  <c r="B1557" i="1" s="1"/>
  <c r="B1559" i="1" a="1"/>
  <c r="B1559" i="1" s="1"/>
  <c r="C1559" i="14" s="1"/>
  <c r="B1561" i="1" a="1"/>
  <c r="B1561" i="1" s="1"/>
  <c r="B1563" i="1" a="1"/>
  <c r="B1563" i="1" s="1"/>
  <c r="B1565" i="1" a="1"/>
  <c r="B1565" i="1" s="1"/>
  <c r="B1567" i="1" a="1"/>
  <c r="B1567" i="1" s="1"/>
  <c r="B1569" i="1" a="1"/>
  <c r="B1569" i="1" s="1"/>
  <c r="B1575" i="1" a="1"/>
  <c r="B1575" i="1" s="1"/>
  <c r="B1589" i="1" a="1"/>
  <c r="B1589" i="1" s="1"/>
  <c r="B1590" i="1" a="1"/>
  <c r="B1590" i="1" s="1"/>
  <c r="C1590" i="14" s="1"/>
  <c r="B1659" i="1" a="1"/>
  <c r="B1659" i="1" s="1"/>
  <c r="B1661" i="1" a="1"/>
  <c r="B1661" i="1" s="1"/>
  <c r="B1673" i="1" a="1"/>
  <c r="B1673" i="1" s="1"/>
  <c r="B1686" i="1" a="1"/>
  <c r="B1686" i="1" s="1"/>
  <c r="B1686" i="14" s="1"/>
  <c r="B1695" i="1" a="1"/>
  <c r="B1695" i="1" s="1"/>
  <c r="B1546" i="1" a="1"/>
  <c r="B1546" i="1" s="1"/>
  <c r="B1591" i="1" a="1"/>
  <c r="B1591" i="1" s="1"/>
  <c r="B1592" i="1" a="1"/>
  <c r="B1592" i="1" s="1"/>
  <c r="C1592" i="14" s="1"/>
  <c r="B1604" i="1" a="1"/>
  <c r="B1604" i="1" s="1"/>
  <c r="B1605" i="1" a="1"/>
  <c r="B1605" i="1" s="1"/>
  <c r="B1606" i="1" a="1"/>
  <c r="B1606" i="1" s="1"/>
  <c r="B1607" i="1" a="1"/>
  <c r="B1607" i="1" s="1"/>
  <c r="C1607" i="14" s="1"/>
  <c r="B1620" i="1" a="1"/>
  <c r="B1620" i="1" s="1"/>
  <c r="B1621" i="1" a="1"/>
  <c r="B1621" i="1" s="1"/>
  <c r="B1622" i="1" a="1"/>
  <c r="B1622" i="1" s="1"/>
  <c r="B1623" i="1" a="1"/>
  <c r="B1623" i="1" s="1"/>
  <c r="B1636" i="1" a="1"/>
  <c r="B1636" i="1" s="1"/>
  <c r="B1637" i="1" a="1"/>
  <c r="B1637" i="1" s="1"/>
  <c r="B1638" i="1" a="1"/>
  <c r="B1638" i="1" s="1"/>
  <c r="B1639" i="1" a="1"/>
  <c r="B1639" i="1" s="1"/>
  <c r="B1639" i="14" s="1"/>
  <c r="B1658" i="1" a="1"/>
  <c r="B1658" i="1" s="1"/>
  <c r="B1660" i="1" a="1"/>
  <c r="B1660" i="1" s="1"/>
  <c r="B1671" i="1" a="1"/>
  <c r="B1671" i="1" s="1"/>
  <c r="B1672" i="1" a="1"/>
  <c r="B1672" i="1" s="1"/>
  <c r="C1672" i="14" s="1"/>
  <c r="B1683" i="1" a="1"/>
  <c r="B1683" i="1" s="1"/>
  <c r="B1685" i="1" a="1"/>
  <c r="B1685" i="1" s="1"/>
  <c r="B1385" i="1" a="1"/>
  <c r="B1385" i="1" s="1"/>
  <c r="B1526" i="1" a="1"/>
  <c r="B1526" i="1" s="1"/>
  <c r="C1526" i="14" s="1"/>
  <c r="B1533" i="1" a="1"/>
  <c r="B1533" i="1" s="1"/>
  <c r="B1571" i="1" a="1"/>
  <c r="B1571" i="1" s="1"/>
  <c r="B1572" i="1" a="1"/>
  <c r="B1572" i="1" s="1"/>
  <c r="B1579" i="1" a="1"/>
  <c r="B1579" i="1" s="1"/>
  <c r="B1579" i="14" s="1"/>
  <c r="B1580" i="1" a="1"/>
  <c r="B1580" i="1" s="1"/>
  <c r="B1595" i="1" a="1"/>
  <c r="B1595" i="1" s="1"/>
  <c r="B1608" i="1" a="1"/>
  <c r="B1608" i="1" s="1"/>
  <c r="B1609" i="1" a="1"/>
  <c r="B1609" i="1" s="1"/>
  <c r="C1609" i="14" s="1"/>
  <c r="B1610" i="1" a="1"/>
  <c r="B1610" i="1" s="1"/>
  <c r="B1611" i="1" a="1"/>
  <c r="B1611" i="1" s="1"/>
  <c r="B1624" i="1" a="1"/>
  <c r="B1624" i="1" s="1"/>
  <c r="B1625" i="1" a="1"/>
  <c r="B1625" i="1" s="1"/>
  <c r="B1625" i="14" s="1"/>
  <c r="B1626" i="1" a="1"/>
  <c r="B1626" i="1" s="1"/>
  <c r="B1627" i="1" a="1"/>
  <c r="B1627" i="1" s="1"/>
  <c r="B1640" i="1" a="1"/>
  <c r="B1640" i="1" s="1"/>
  <c r="B1641" i="1" a="1"/>
  <c r="B1641" i="1" s="1"/>
  <c r="C1641" i="14" s="1"/>
  <c r="B1642" i="1" a="1"/>
  <c r="B1642" i="1" s="1"/>
  <c r="B1643" i="1" a="1"/>
  <c r="B1643" i="1" s="1"/>
  <c r="B1655" i="1" a="1"/>
  <c r="B1655" i="1" s="1"/>
  <c r="B1656" i="1" a="1"/>
  <c r="B1656" i="1" s="1"/>
  <c r="C1656" i="14" s="1"/>
  <c r="B1577" i="1" a="1"/>
  <c r="B1577" i="1" s="1"/>
  <c r="B1684" i="1" a="1"/>
  <c r="B1684" i="1" s="1"/>
  <c r="B1697" i="1" a="1"/>
  <c r="B1697" i="1" s="1"/>
  <c r="B1700" i="1" a="1"/>
  <c r="B1700" i="1" s="1"/>
  <c r="B1700" i="14" s="1"/>
  <c r="B1712" i="1" a="1"/>
  <c r="B1712" i="1" s="1"/>
  <c r="B1731" i="1" a="1"/>
  <c r="B1731" i="1" s="1"/>
  <c r="B1739" i="1" a="1"/>
  <c r="B1739" i="1" s="1"/>
  <c r="B1740" i="1" a="1"/>
  <c r="B1740" i="1" s="1"/>
  <c r="C1740" i="14" s="1"/>
  <c r="B1741" i="1" a="1"/>
  <c r="B1741" i="1" s="1"/>
  <c r="B1756" i="1" a="1"/>
  <c r="B1756" i="1" s="1"/>
  <c r="B1757" i="1" a="1"/>
  <c r="B1757" i="1" s="1"/>
  <c r="B1771" i="1" a="1"/>
  <c r="B1771" i="1" s="1"/>
  <c r="B1771" i="14" s="1"/>
  <c r="B1772" i="1" a="1"/>
  <c r="B1772" i="1" s="1"/>
  <c r="B1799" i="1" a="1"/>
  <c r="B1799" i="1" s="1"/>
  <c r="B1803" i="1" a="1"/>
  <c r="B1803" i="1" s="1"/>
  <c r="B1825" i="1" a="1"/>
  <c r="B1825" i="1" s="1"/>
  <c r="C1825" i="14" s="1"/>
  <c r="B1837" i="1" a="1"/>
  <c r="B1837" i="1" s="1"/>
  <c r="B1855" i="1" a="1"/>
  <c r="B1855" i="1" s="1"/>
  <c r="B1856" i="1" a="1"/>
  <c r="B1856" i="1" s="1"/>
  <c r="B1857" i="1" a="1"/>
  <c r="B1857" i="1" s="1"/>
  <c r="C1857" i="14" s="1"/>
  <c r="B1858" i="1" a="1"/>
  <c r="B1858" i="1" s="1"/>
  <c r="B1869" i="1" a="1"/>
  <c r="B1869" i="1" s="1"/>
  <c r="B1880" i="1" a="1"/>
  <c r="B1880" i="1" s="1"/>
  <c r="B1881" i="1" a="1"/>
  <c r="B1881" i="1" s="1"/>
  <c r="C1881" i="14" s="1"/>
  <c r="B1882" i="1" a="1"/>
  <c r="B1882" i="1" s="1"/>
  <c r="B1894" i="1" a="1"/>
  <c r="B1894" i="1" s="1"/>
  <c r="B1910" i="1" a="1"/>
  <c r="B1910" i="1" s="1"/>
  <c r="B1919" i="1" a="1"/>
  <c r="B1919" i="1" s="1"/>
  <c r="B1919" i="14" s="1"/>
  <c r="B1920" i="1" a="1"/>
  <c r="B1920" i="1" s="1"/>
  <c r="B1921" i="1" a="1"/>
  <c r="B1921" i="1" s="1"/>
  <c r="B1922" i="1" a="1"/>
  <c r="B1922" i="1" s="1"/>
  <c r="B1933" i="1" a="1"/>
  <c r="B1933" i="1" s="1"/>
  <c r="B1942" i="1" a="1"/>
  <c r="B1942" i="1" s="1"/>
  <c r="B1593" i="1" a="1"/>
  <c r="B1593" i="1" s="1"/>
  <c r="B1667" i="1" a="1"/>
  <c r="B1667" i="1" s="1"/>
  <c r="B1713" i="1" a="1"/>
  <c r="B1713" i="1" s="1"/>
  <c r="C1713" i="14" s="1"/>
  <c r="B1714" i="1" a="1"/>
  <c r="B1714" i="1" s="1"/>
  <c r="B1734" i="1" a="1"/>
  <c r="B1734" i="1" s="1"/>
  <c r="B1758" i="1" a="1"/>
  <c r="B1758" i="1" s="1"/>
  <c r="B1773" i="1" a="1"/>
  <c r="B1773" i="1" s="1"/>
  <c r="C1773" i="14" s="1"/>
  <c r="B1774" i="1" a="1"/>
  <c r="B1774" i="1" s="1"/>
  <c r="B1793" i="1" a="1"/>
  <c r="B1793" i="1" s="1"/>
  <c r="B1798" i="1" a="1"/>
  <c r="B1798" i="1" s="1"/>
  <c r="B1816" i="1" a="1"/>
  <c r="B1816" i="1" s="1"/>
  <c r="B1816" i="14" s="1"/>
  <c r="B1817" i="1" a="1"/>
  <c r="B1817" i="1" s="1"/>
  <c r="B1823" i="1" a="1"/>
  <c r="B1823" i="1" s="1"/>
  <c r="B1824" i="1" a="1"/>
  <c r="B1824" i="1" s="1"/>
  <c r="B1826" i="1" a="1"/>
  <c r="B1826" i="1" s="1"/>
  <c r="B1826" i="14" s="1"/>
  <c r="B1827" i="1" a="1"/>
  <c r="B1827" i="1" s="1"/>
  <c r="B1843" i="1" a="1"/>
  <c r="B1843" i="1" s="1"/>
  <c r="B1844" i="1" a="1"/>
  <c r="B1844" i="1" s="1"/>
  <c r="B1859" i="1" a="1"/>
  <c r="B1859" i="1" s="1"/>
  <c r="C1859" i="14" s="1"/>
  <c r="B1860" i="1" a="1"/>
  <c r="B1860" i="1" s="1"/>
  <c r="B1875" i="1" a="1"/>
  <c r="B1875" i="1" s="1"/>
  <c r="B1883" i="1" a="1"/>
  <c r="B1883" i="1" s="1"/>
  <c r="B1884" i="1" a="1"/>
  <c r="B1884" i="1" s="1"/>
  <c r="B1895" i="1" a="1"/>
  <c r="B1895" i="1" s="1"/>
  <c r="B1896" i="1" a="1"/>
  <c r="B1896" i="1" s="1"/>
  <c r="B1897" i="1" a="1"/>
  <c r="B1897" i="1" s="1"/>
  <c r="B1898" i="1" a="1"/>
  <c r="B1898" i="1" s="1"/>
  <c r="C1898" i="14" s="1"/>
  <c r="B1911" i="1" a="1"/>
  <c r="B1911" i="1" s="1"/>
  <c r="B1912" i="1" a="1"/>
  <c r="B1912" i="1" s="1"/>
  <c r="B1913" i="1" a="1"/>
  <c r="B1913" i="1" s="1"/>
  <c r="B1934" i="1" a="1"/>
  <c r="B1934" i="1" s="1"/>
  <c r="B1701" i="1" a="1"/>
  <c r="B1701" i="1" s="1"/>
  <c r="B1702" i="1" a="1"/>
  <c r="B1702" i="1" s="1"/>
  <c r="B1707" i="1" a="1"/>
  <c r="B1707" i="1" s="1"/>
  <c r="B1709" i="1" a="1"/>
  <c r="B1709" i="1" s="1"/>
  <c r="C1709" i="14" s="1"/>
  <c r="B1711" i="1" a="1"/>
  <c r="B1711" i="1" s="1"/>
  <c r="B1715" i="1" a="1"/>
  <c r="B1715" i="1" s="1"/>
  <c r="B1716" i="1" a="1"/>
  <c r="B1716" i="1" s="1"/>
  <c r="B1726" i="1" a="1"/>
  <c r="B1726" i="1" s="1"/>
  <c r="C1726" i="14" s="1"/>
  <c r="B1728" i="1" a="1"/>
  <c r="B1728" i="1" s="1"/>
  <c r="B1730" i="1" a="1"/>
  <c r="B1730" i="1" s="1"/>
  <c r="B1737" i="1" a="1"/>
  <c r="B1737" i="1" s="1"/>
  <c r="B1738" i="1" a="1"/>
  <c r="B1738" i="1" s="1"/>
  <c r="C1738" i="14" s="1"/>
  <c r="B1759" i="1" a="1"/>
  <c r="B1759" i="1" s="1"/>
  <c r="B1760" i="1" a="1"/>
  <c r="B1760" i="1" s="1"/>
  <c r="B1775" i="1" a="1"/>
  <c r="B1775" i="1" s="1"/>
  <c r="B1776" i="1" a="1"/>
  <c r="B1776" i="1" s="1"/>
  <c r="C1776" i="14" s="1"/>
  <c r="B1791" i="1" a="1"/>
  <c r="B1791" i="1" s="1"/>
  <c r="B1792" i="1" a="1"/>
  <c r="B1792" i="1" s="1"/>
  <c r="B1797" i="1" a="1"/>
  <c r="B1797" i="1" s="1"/>
  <c r="B1802" i="1" a="1"/>
  <c r="B1802" i="1" s="1"/>
  <c r="B1802" i="14" s="1"/>
  <c r="B1807" i="1" a="1"/>
  <c r="B1807" i="1" s="1"/>
  <c r="B1810" i="1" a="1"/>
  <c r="B1810" i="1" s="1"/>
  <c r="B1814" i="1" a="1"/>
  <c r="B1814" i="1" s="1"/>
  <c r="B1815" i="1" a="1"/>
  <c r="B1815" i="1" s="1"/>
  <c r="C1815" i="14" s="1"/>
  <c r="B1818" i="1" a="1"/>
  <c r="B1818" i="1" s="1"/>
  <c r="B1819" i="1" a="1"/>
  <c r="B1819" i="1" s="1"/>
  <c r="B1821" i="1" a="1"/>
  <c r="B1821" i="1" s="1"/>
  <c r="B1822" i="1" a="1"/>
  <c r="B1822" i="1" s="1"/>
  <c r="C1822" i="14" s="1"/>
  <c r="B1829" i="1" a="1"/>
  <c r="B1829" i="1" s="1"/>
  <c r="B1831" i="1" a="1"/>
  <c r="B1831" i="1" s="1"/>
  <c r="B1832" i="1" a="1"/>
  <c r="B1832" i="1" s="1"/>
  <c r="B1833" i="1" a="1"/>
  <c r="B1833" i="1" s="1"/>
  <c r="B1838" i="1" a="1"/>
  <c r="B1838" i="1" s="1"/>
  <c r="B1845" i="1" a="1"/>
  <c r="B1845" i="1" s="1"/>
  <c r="B1861" i="1" a="1"/>
  <c r="B1861" i="1" s="1"/>
  <c r="B1870" i="1" a="1"/>
  <c r="B1870" i="1" s="1"/>
  <c r="B1870" i="14" s="1"/>
  <c r="B1876" i="1" a="1"/>
  <c r="B1876" i="1" s="1"/>
  <c r="B1899" i="1" a="1"/>
  <c r="B1899" i="1" s="1"/>
  <c r="B1900" i="1" a="1"/>
  <c r="B1900" i="1" s="1"/>
  <c r="B1914" i="1" a="1"/>
  <c r="B1914" i="1" s="1"/>
  <c r="C1914" i="14" s="1"/>
  <c r="B1923" i="1" a="1"/>
  <c r="B1923" i="1" s="1"/>
  <c r="B1935" i="1" a="1"/>
  <c r="B1935" i="1" s="1"/>
  <c r="B1936" i="1" a="1"/>
  <c r="B1936" i="1" s="1"/>
  <c r="B1937" i="1" a="1"/>
  <c r="B1937" i="1" s="1"/>
  <c r="C1937" i="14" s="1"/>
  <c r="B1938" i="1" a="1"/>
  <c r="B1938" i="1" s="1"/>
  <c r="B1503" i="1" a="1"/>
  <c r="B1503" i="1" s="1"/>
  <c r="B1570" i="1" a="1"/>
  <c r="B1570" i="1" s="1"/>
  <c r="B1681" i="1" a="1"/>
  <c r="B1681" i="1" s="1"/>
  <c r="B1681" i="14" s="1"/>
  <c r="B1699" i="1" a="1"/>
  <c r="B1699" i="1" s="1"/>
  <c r="B1703" i="1" a="1"/>
  <c r="B1703" i="1" s="1"/>
  <c r="B1717" i="1" a="1"/>
  <c r="B1717" i="1" s="1"/>
  <c r="B1718" i="1" a="1"/>
  <c r="B1718" i="1" s="1"/>
  <c r="C1718" i="14" s="1"/>
  <c r="B1733" i="1" a="1"/>
  <c r="B1733" i="1" s="1"/>
  <c r="B1747" i="1" a="1"/>
  <c r="B1747" i="1" s="1"/>
  <c r="B1748" i="1" a="1"/>
  <c r="B1748" i="1" s="1"/>
  <c r="B1761" i="1" a="1"/>
  <c r="B1761" i="1" s="1"/>
  <c r="C1761" i="14" s="1"/>
  <c r="B1762" i="1" a="1"/>
  <c r="B1762" i="1" s="1"/>
  <c r="B1777" i="1" a="1"/>
  <c r="B1777" i="1" s="1"/>
  <c r="B1778" i="1" a="1"/>
  <c r="B1778" i="1" s="1"/>
  <c r="B1788" i="1" a="1"/>
  <c r="B1788" i="1" s="1"/>
  <c r="B1788" i="14" s="1"/>
  <c r="B1789" i="1" a="1"/>
  <c r="B1789" i="1" s="1"/>
  <c r="B1790" i="1" a="1"/>
  <c r="B1790" i="1" s="1"/>
  <c r="B1813" i="1" a="1"/>
  <c r="B1813" i="1" s="1"/>
  <c r="B1820" i="1" a="1"/>
  <c r="B1820" i="1" s="1"/>
  <c r="B1828" i="1" a="1"/>
  <c r="B1828" i="1" s="1"/>
  <c r="B1830" i="1" a="1"/>
  <c r="B1830" i="1" s="1"/>
  <c r="B1834" i="1" a="1"/>
  <c r="B1834" i="1" s="1"/>
  <c r="B1846" i="1" a="1"/>
  <c r="B1846" i="1" s="1"/>
  <c r="C1846" i="14" s="1"/>
  <c r="B1862" i="1" a="1"/>
  <c r="B1862" i="1" s="1"/>
  <c r="B1885" i="1" a="1"/>
  <c r="B1885" i="1" s="1"/>
  <c r="B1901" i="1" a="1"/>
  <c r="B1901" i="1" s="1"/>
  <c r="B1511" i="1" a="1"/>
  <c r="B1511" i="1" s="1"/>
  <c r="B1511" i="14" s="1"/>
  <c r="B1525" i="1" a="1"/>
  <c r="B1525" i="1" s="1"/>
  <c r="B1547" i="1" a="1"/>
  <c r="B1547" i="1" s="1"/>
  <c r="B1657" i="1" a="1"/>
  <c r="B1657" i="1" s="1"/>
  <c r="B1682" i="1" a="1"/>
  <c r="B1682" i="1" s="1"/>
  <c r="B1682" i="14" s="1"/>
  <c r="B1704" i="1" a="1"/>
  <c r="B1704" i="1" s="1"/>
  <c r="B1705" i="1" a="1"/>
  <c r="B1705" i="1" s="1"/>
  <c r="B1706" i="1" a="1"/>
  <c r="B1706" i="1" s="1"/>
  <c r="B1719" i="1" a="1"/>
  <c r="B1719" i="1" s="1"/>
  <c r="C1719" i="14" s="1"/>
  <c r="B1720" i="1" a="1"/>
  <c r="B1720" i="1" s="1"/>
  <c r="B1736" i="1" a="1"/>
  <c r="B1736" i="1" s="1"/>
  <c r="B1746" i="1" a="1"/>
  <c r="B1746" i="1" s="1"/>
  <c r="B1749" i="1" a="1"/>
  <c r="B1749" i="1" s="1"/>
  <c r="B1749" i="14" s="1"/>
  <c r="B1763" i="1" a="1"/>
  <c r="B1763" i="1" s="1"/>
  <c r="B1764" i="1" a="1"/>
  <c r="B1764" i="1" s="1"/>
  <c r="B1779" i="1" a="1"/>
  <c r="B1779" i="1" s="1"/>
  <c r="B1780" i="1" a="1"/>
  <c r="B1780" i="1" s="1"/>
  <c r="C1780" i="14" s="1"/>
  <c r="B1787" i="1" a="1"/>
  <c r="B1787" i="1" s="1"/>
  <c r="B1796" i="1" a="1"/>
  <c r="B1796" i="1" s="1"/>
  <c r="B1801" i="1" a="1"/>
  <c r="B1801" i="1" s="1"/>
  <c r="B1806" i="1" a="1"/>
  <c r="B1806" i="1" s="1"/>
  <c r="B1806" i="14" s="1"/>
  <c r="B1809" i="1" a="1"/>
  <c r="B1809" i="1" s="1"/>
  <c r="B1839" i="1" a="1"/>
  <c r="B1839" i="1" s="1"/>
  <c r="B1847" i="1" a="1"/>
  <c r="B1847" i="1" s="1"/>
  <c r="B1848" i="1" a="1"/>
  <c r="B1848" i="1" s="1"/>
  <c r="B1848" i="14" s="1"/>
  <c r="B1849" i="1" a="1"/>
  <c r="B1849" i="1" s="1"/>
  <c r="B1850" i="1" a="1"/>
  <c r="B1850" i="1" s="1"/>
  <c r="B1863" i="1" a="1"/>
  <c r="B1863" i="1" s="1"/>
  <c r="B1864" i="1" a="1"/>
  <c r="B1864" i="1" s="1"/>
  <c r="B1864" i="14" s="1"/>
  <c r="B1865" i="1" a="1"/>
  <c r="B1865" i="1" s="1"/>
  <c r="B1866" i="1" a="1"/>
  <c r="B1866" i="1" s="1"/>
  <c r="B1871" i="1" a="1"/>
  <c r="B1871" i="1" s="1"/>
  <c r="B1877" i="1" a="1"/>
  <c r="B1877" i="1" s="1"/>
  <c r="B1877" i="14" s="1"/>
  <c r="B1886" i="1" a="1"/>
  <c r="B1886" i="1" s="1"/>
  <c r="B1902" i="1" a="1"/>
  <c r="B1902" i="1" s="1"/>
  <c r="B1915" i="1" a="1"/>
  <c r="B1915" i="1" s="1"/>
  <c r="B1925" i="1" a="1"/>
  <c r="B1925" i="1" s="1"/>
  <c r="C1925" i="14" s="1"/>
  <c r="B1940" i="1" a="1"/>
  <c r="B1940" i="1" s="1"/>
  <c r="B1519" i="1" a="1"/>
  <c r="B1519" i="1" s="1"/>
  <c r="B1578" i="1" a="1"/>
  <c r="B1578" i="1" s="1"/>
  <c r="B1669" i="1" a="1"/>
  <c r="B1669" i="1" s="1"/>
  <c r="C1669" i="14" s="1"/>
  <c r="B1721" i="1" a="1"/>
  <c r="B1721" i="1" s="1"/>
  <c r="B1722" i="1" a="1"/>
  <c r="B1722" i="1" s="1"/>
  <c r="B1732" i="1" a="1"/>
  <c r="B1732" i="1" s="1"/>
  <c r="B1744" i="1" a="1"/>
  <c r="B1744" i="1" s="1"/>
  <c r="C1744" i="14" s="1"/>
  <c r="B1750" i="1" a="1"/>
  <c r="B1750" i="1" s="1"/>
  <c r="B1765" i="1" a="1"/>
  <c r="B1765" i="1" s="1"/>
  <c r="B1766" i="1" a="1"/>
  <c r="B1766" i="1" s="1"/>
  <c r="B1781" i="1" a="1"/>
  <c r="B1781" i="1" s="1"/>
  <c r="C1781" i="14" s="1"/>
  <c r="B1782" i="1" a="1"/>
  <c r="B1782" i="1" s="1"/>
  <c r="B1785" i="1" a="1"/>
  <c r="B1785" i="1" s="1"/>
  <c r="B1786" i="1" a="1"/>
  <c r="B1786" i="1" s="1"/>
  <c r="B1812" i="1" a="1"/>
  <c r="B1812" i="1" s="1"/>
  <c r="B1812" i="14" s="1"/>
  <c r="B1835" i="1" a="1"/>
  <c r="B1835" i="1" s="1"/>
  <c r="B1840" i="1" a="1"/>
  <c r="B1840" i="1" s="1"/>
  <c r="B1851" i="1" a="1"/>
  <c r="B1851" i="1" s="1"/>
  <c r="B1852" i="1" a="1"/>
  <c r="B1852" i="1" s="1"/>
  <c r="B1852" i="14" s="1"/>
  <c r="B1867" i="1" a="1"/>
  <c r="B1867" i="1" s="1"/>
  <c r="B1872" i="1" a="1"/>
  <c r="B1872" i="1" s="1"/>
  <c r="B1887" i="1" a="1"/>
  <c r="B1887" i="1" s="1"/>
  <c r="B1888" i="1" a="1"/>
  <c r="B1888" i="1" s="1"/>
  <c r="B1888" i="14" s="1"/>
  <c r="B1889" i="1" a="1"/>
  <c r="B1889" i="1" s="1"/>
  <c r="B1890" i="1" a="1"/>
  <c r="B1890" i="1" s="1"/>
  <c r="B1903" i="1" a="1"/>
  <c r="B1903" i="1" s="1"/>
  <c r="B1904" i="1" a="1"/>
  <c r="B1904" i="1" s="1"/>
  <c r="B1904" i="14" s="1"/>
  <c r="B1905" i="1" a="1"/>
  <c r="B1905" i="1" s="1"/>
  <c r="B1906" i="1" a="1"/>
  <c r="B1906" i="1" s="1"/>
  <c r="B1916" i="1" a="1"/>
  <c r="B1916" i="1" s="1"/>
  <c r="B1926" i="1" a="1"/>
  <c r="B1926" i="1" s="1"/>
  <c r="B1926" i="14" s="1"/>
  <c r="B1735" i="1" a="1"/>
  <c r="B1735" i="1" s="1"/>
  <c r="B1742" i="1" a="1"/>
  <c r="B1742" i="1" s="1"/>
  <c r="B1754" i="1" a="1"/>
  <c r="B1754" i="1" s="1"/>
  <c r="B1755" i="1" a="1"/>
  <c r="B1755" i="1" s="1"/>
  <c r="B1755" i="14" s="1"/>
  <c r="B1769" i="1" a="1"/>
  <c r="B1769" i="1" s="1"/>
  <c r="B1770" i="1" a="1"/>
  <c r="B1770" i="1" s="1"/>
  <c r="B1794" i="1" a="1"/>
  <c r="B1794" i="1" s="1"/>
  <c r="B1800" i="1" a="1"/>
  <c r="B1800" i="1" s="1"/>
  <c r="B1800" i="14" s="1"/>
  <c r="B1808" i="1" a="1"/>
  <c r="B1808" i="1" s="1"/>
  <c r="B1811" i="1" a="1"/>
  <c r="B1811" i="1" s="1"/>
  <c r="B1841" i="1" a="1"/>
  <c r="B1841" i="1" s="1"/>
  <c r="B1842" i="1" a="1"/>
  <c r="B1842" i="1" s="1"/>
  <c r="C1842" i="14" s="1"/>
  <c r="B1854" i="1" a="1"/>
  <c r="B1854" i="1" s="1"/>
  <c r="B1874" i="1" a="1"/>
  <c r="B1874" i="1" s="1"/>
  <c r="B1879" i="1" a="1"/>
  <c r="B1879" i="1" s="1"/>
  <c r="B1893" i="1" a="1"/>
  <c r="B1893" i="1" s="1"/>
  <c r="B1893" i="14" s="1"/>
  <c r="B1909" i="1" a="1"/>
  <c r="B1909" i="1" s="1"/>
  <c r="B1918" i="1" a="1"/>
  <c r="B1918" i="1" s="1"/>
  <c r="B1931" i="1" a="1"/>
  <c r="B1931" i="1" s="1"/>
  <c r="B1932" i="1" a="1"/>
  <c r="B1932" i="1" s="1"/>
  <c r="C1932" i="14" s="1"/>
  <c r="B1723" i="1" a="1"/>
  <c r="B1723" i="1" s="1"/>
  <c r="B1767" i="1" a="1"/>
  <c r="B1767" i="1" s="1"/>
  <c r="B1868" i="1" a="1"/>
  <c r="B1868" i="1" s="1"/>
  <c r="B1927" i="1" a="1"/>
  <c r="B1927" i="1" s="1"/>
  <c r="B1927" i="14" s="1"/>
  <c r="B1947" i="1" a="1"/>
  <c r="B1947" i="1" s="1"/>
  <c r="B1948" i="1" a="1"/>
  <c r="B1948" i="1" s="1"/>
  <c r="B1966" i="1" a="1"/>
  <c r="B1966" i="1" s="1"/>
  <c r="B1984" i="1" a="1"/>
  <c r="B1984" i="1" s="1"/>
  <c r="B1995" i="1" a="1"/>
  <c r="B1995" i="1" s="1"/>
  <c r="B2007" i="1" a="1"/>
  <c r="B2007" i="1" s="1"/>
  <c r="B2008" i="1" a="1"/>
  <c r="B2008" i="1" s="1"/>
  <c r="B2009" i="1" a="1"/>
  <c r="B2009" i="1" s="1"/>
  <c r="C2009" i="14" s="1"/>
  <c r="B2010" i="1" a="1"/>
  <c r="B2010" i="1" s="1"/>
  <c r="B2017" i="1" a="1"/>
  <c r="B2017" i="1" s="1"/>
  <c r="B2018" i="1" a="1"/>
  <c r="B2018" i="1" s="1"/>
  <c r="B2027" i="1" a="1"/>
  <c r="B2027" i="1" s="1"/>
  <c r="B2027" i="14" s="1"/>
  <c r="B2028" i="1" a="1"/>
  <c r="B2028" i="1" s="1"/>
  <c r="B2029" i="1" a="1"/>
  <c r="B2029" i="1" s="1"/>
  <c r="B1670" i="1" a="1"/>
  <c r="B1670" i="1" s="1"/>
  <c r="B1694" i="1" a="1"/>
  <c r="B1694" i="1" s="1"/>
  <c r="B1694" i="14" s="1"/>
  <c r="B1745" i="1" a="1"/>
  <c r="B1745" i="1" s="1"/>
  <c r="B1753" i="1" a="1"/>
  <c r="B1753" i="1" s="1"/>
  <c r="B1783" i="1" a="1"/>
  <c r="B1783" i="1" s="1"/>
  <c r="B1924" i="1" a="1"/>
  <c r="B1924" i="1" s="1"/>
  <c r="C1924" i="14" s="1"/>
  <c r="B1939" i="1" a="1"/>
  <c r="B1939" i="1" s="1"/>
  <c r="B1941" i="1" a="1"/>
  <c r="B1941" i="1" s="1"/>
  <c r="B1959" i="1" a="1"/>
  <c r="B1959" i="1" s="1"/>
  <c r="B1960" i="1" a="1"/>
  <c r="B1960" i="1" s="1"/>
  <c r="C1960" i="14" s="1"/>
  <c r="B1967" i="1" a="1"/>
  <c r="B1967" i="1" s="1"/>
  <c r="B1972" i="1" a="1"/>
  <c r="B1972" i="1" s="1"/>
  <c r="B1978" i="1" a="1"/>
  <c r="B1978" i="1" s="1"/>
  <c r="B1979" i="1" a="1"/>
  <c r="B1979" i="1" s="1"/>
  <c r="B1980" i="1" a="1"/>
  <c r="B1980" i="1" s="1"/>
  <c r="B1981" i="1" a="1"/>
  <c r="B1981" i="1" s="1"/>
  <c r="B1982" i="1" a="1"/>
  <c r="B1982" i="1" s="1"/>
  <c r="B1983" i="1" a="1"/>
  <c r="B1983" i="1" s="1"/>
  <c r="C1983" i="14" s="1"/>
  <c r="B1994" i="1" a="1"/>
  <c r="B1994" i="1" s="1"/>
  <c r="B2011" i="1" a="1"/>
  <c r="B2011" i="1" s="1"/>
  <c r="B2030" i="1" a="1"/>
  <c r="B2030" i="1" s="1"/>
  <c r="B1725" i="1" a="1"/>
  <c r="B1725" i="1" s="1"/>
  <c r="C1725" i="14" s="1"/>
  <c r="B1873" i="1" a="1"/>
  <c r="B1873" i="1" s="1"/>
  <c r="B1917" i="1" a="1"/>
  <c r="B1917" i="1" s="1"/>
  <c r="B1928" i="1" a="1"/>
  <c r="B1928" i="1" s="1"/>
  <c r="B1949" i="1" a="1"/>
  <c r="B1949" i="1" s="1"/>
  <c r="C1949" i="14" s="1"/>
  <c r="B1968" i="1" a="1"/>
  <c r="B1968" i="1" s="1"/>
  <c r="B1969" i="1" a="1"/>
  <c r="B1969" i="1" s="1"/>
  <c r="B1970" i="1" a="1"/>
  <c r="B1970" i="1" s="1"/>
  <c r="B1971" i="1" a="1"/>
  <c r="B1971" i="1" s="1"/>
  <c r="C1971" i="14" s="1"/>
  <c r="B1973" i="1" a="1"/>
  <c r="B1973" i="1" s="1"/>
  <c r="B1974" i="1" a="1"/>
  <c r="B1974" i="1" s="1"/>
  <c r="B1976" i="1" a="1"/>
  <c r="B1976" i="1" s="1"/>
  <c r="B1977" i="1" a="1"/>
  <c r="B1977" i="1" s="1"/>
  <c r="C1977" i="14" s="1"/>
  <c r="B1993" i="1" a="1"/>
  <c r="B1993" i="1" s="1"/>
  <c r="B2012" i="1" a="1"/>
  <c r="B2012" i="1" s="1"/>
  <c r="B2019" i="1" a="1"/>
  <c r="B2019" i="1" s="1"/>
  <c r="B2020" i="1" a="1"/>
  <c r="B2020" i="1" s="1"/>
  <c r="B2031" i="1" a="1"/>
  <c r="B2031" i="1" s="1"/>
  <c r="B2032" i="1" a="1"/>
  <c r="B2032" i="1" s="1"/>
  <c r="B2033" i="1" a="1"/>
  <c r="B2033" i="1" s="1"/>
  <c r="B1594" i="1" a="1"/>
  <c r="B1594" i="1" s="1"/>
  <c r="B1594" i="14" s="1"/>
  <c r="B1698" i="1" a="1"/>
  <c r="B1698" i="1" s="1"/>
  <c r="B1727" i="1" a="1"/>
  <c r="B1727" i="1" s="1"/>
  <c r="B1892" i="1" a="1"/>
  <c r="B1892" i="1" s="1"/>
  <c r="B1950" i="1" a="1"/>
  <c r="B1950" i="1" s="1"/>
  <c r="B1950" i="14" s="1"/>
  <c r="B1954" i="1" a="1"/>
  <c r="B1954" i="1" s="1"/>
  <c r="B1961" i="1" a="1"/>
  <c r="B1961" i="1" s="1"/>
  <c r="B1962" i="1" a="1"/>
  <c r="B1962" i="1" s="1"/>
  <c r="B1975" i="1" a="1"/>
  <c r="B1975" i="1" s="1"/>
  <c r="B1975" i="14" s="1"/>
  <c r="B1992" i="1" a="1"/>
  <c r="B1992" i="1" s="1"/>
  <c r="B2013" i="1" a="1"/>
  <c r="B2013" i="1" s="1"/>
  <c r="B2021" i="1" a="1"/>
  <c r="B2021" i="1" s="1"/>
  <c r="B2034" i="1" a="1"/>
  <c r="B2034" i="1" s="1"/>
  <c r="B1729" i="1" a="1"/>
  <c r="B1729" i="1" s="1"/>
  <c r="B1752" i="1" a="1"/>
  <c r="B1752" i="1" s="1"/>
  <c r="B1795" i="1" a="1"/>
  <c r="B1795" i="1" s="1"/>
  <c r="B1805" i="1" a="1"/>
  <c r="B1805" i="1" s="1"/>
  <c r="C1805" i="14" s="1"/>
  <c r="B1853" i="1" a="1"/>
  <c r="B1853" i="1" s="1"/>
  <c r="B1878" i="1" a="1"/>
  <c r="B1878" i="1" s="1"/>
  <c r="B1908" i="1" a="1"/>
  <c r="B1908" i="1" s="1"/>
  <c r="B1929" i="1" a="1"/>
  <c r="B1929" i="1" s="1"/>
  <c r="B1953" i="1" a="1"/>
  <c r="B1953" i="1" s="1"/>
  <c r="B1955" i="1" a="1"/>
  <c r="B1955" i="1" s="1"/>
  <c r="B1956" i="1" a="1"/>
  <c r="B1956" i="1" s="1"/>
  <c r="B1963" i="1" a="1"/>
  <c r="B1963" i="1" s="1"/>
  <c r="B1963" i="14" s="1"/>
  <c r="B1724" i="1" a="1"/>
  <c r="B1724" i="1" s="1"/>
  <c r="B1768" i="1" a="1"/>
  <c r="B1768" i="1" s="1"/>
  <c r="B1836" i="1" a="1"/>
  <c r="B1836" i="1" s="1"/>
  <c r="B1943" i="1" a="1"/>
  <c r="B1943" i="1" s="1"/>
  <c r="B1943" i="14" s="1"/>
  <c r="B1951" i="1" a="1"/>
  <c r="B1951" i="1" s="1"/>
  <c r="B1952" i="1" a="1"/>
  <c r="B1952" i="1" s="1"/>
  <c r="B1964" i="1" a="1"/>
  <c r="B1964" i="1" s="1"/>
  <c r="B1987" i="1" a="1"/>
  <c r="B1987" i="1" s="1"/>
  <c r="C1987" i="14" s="1"/>
  <c r="B2001" i="1" a="1"/>
  <c r="B2001" i="1" s="1"/>
  <c r="B2004" i="1" a="1"/>
  <c r="B2004" i="1" s="1"/>
  <c r="B2022" i="1" a="1"/>
  <c r="B2022" i="1" s="1"/>
  <c r="B2038" i="1" a="1"/>
  <c r="B2038" i="1" s="1"/>
  <c r="B2038" i="14" s="1"/>
  <c r="B1708" i="1" a="1"/>
  <c r="B1708" i="1" s="1"/>
  <c r="B1784" i="1" a="1"/>
  <c r="B1784" i="1" s="1"/>
  <c r="B1891" i="1" a="1"/>
  <c r="B1891" i="1" s="1"/>
  <c r="B1930" i="1" a="1"/>
  <c r="B1930" i="1" s="1"/>
  <c r="C1930" i="14" s="1"/>
  <c r="B1944" i="1" a="1"/>
  <c r="B1944" i="1" s="1"/>
  <c r="B1945" i="1" a="1"/>
  <c r="B1945" i="1" s="1"/>
  <c r="B1957" i="1" a="1"/>
  <c r="B1957" i="1" s="1"/>
  <c r="B1965" i="1" a="1"/>
  <c r="B1965" i="1" s="1"/>
  <c r="B1986" i="1" a="1"/>
  <c r="B1986" i="1" s="1"/>
  <c r="B2000" i="1" a="1"/>
  <c r="B2000" i="1" s="1"/>
  <c r="B2005" i="1" a="1"/>
  <c r="B2005" i="1" s="1"/>
  <c r="B2015" i="1" a="1"/>
  <c r="B2015" i="1" s="1"/>
  <c r="C2015" i="14" s="1"/>
  <c r="B2025" i="1" a="1"/>
  <c r="B2025" i="1" s="1"/>
  <c r="B2039" i="1" a="1"/>
  <c r="B2039" i="1" s="1"/>
  <c r="B2040" i="1" a="1"/>
  <c r="B2040" i="1" s="1"/>
  <c r="AK5" i="1" a="1"/>
  <c r="AK5" i="1" s="1"/>
  <c r="AK11" i="1" a="1"/>
  <c r="AK11" i="1" s="1"/>
  <c r="AK14" i="1" a="1"/>
  <c r="AK14" i="1" s="1"/>
  <c r="AK8" i="1" a="1"/>
  <c r="AK8" i="1" s="1"/>
  <c r="AK13" i="1" a="1"/>
  <c r="AK13" i="1" s="1"/>
  <c r="AK15" i="1" a="1"/>
  <c r="AK15" i="1" s="1"/>
  <c r="AK4" i="1" a="1"/>
  <c r="AK4" i="1" s="1"/>
  <c r="AK10" i="1" a="1"/>
  <c r="AK10" i="1" s="1"/>
  <c r="AK17" i="1" a="1"/>
  <c r="AK17" i="1" s="1"/>
  <c r="AK7" i="1" a="1"/>
  <c r="AK7" i="1" s="1"/>
  <c r="AK19" i="1" a="1"/>
  <c r="AK19" i="1" s="1"/>
  <c r="AK12" i="1" a="1"/>
  <c r="AK12" i="1" s="1"/>
  <c r="AK3" i="1" a="1"/>
  <c r="AK3" i="1" s="1"/>
  <c r="AK6" i="1" a="1"/>
  <c r="AK6" i="1" s="1"/>
  <c r="AK9" i="1" a="1"/>
  <c r="AK9" i="1" s="1"/>
  <c r="AK21" i="1" a="1"/>
  <c r="AK21" i="1" s="1"/>
  <c r="AK23" i="1" a="1"/>
  <c r="AK23" i="1" s="1"/>
  <c r="AK24" i="1" a="1"/>
  <c r="AK24" i="1" s="1"/>
  <c r="AK16" i="1" a="1"/>
  <c r="AK16" i="1" s="1"/>
  <c r="AK28" i="1" a="1"/>
  <c r="AK28" i="1" s="1"/>
  <c r="AK18" i="1" a="1"/>
  <c r="AK18" i="1" s="1"/>
  <c r="AK35" i="1" a="1"/>
  <c r="AK35" i="1" s="1"/>
  <c r="AK27" i="1" a="1"/>
  <c r="AK27" i="1" s="1"/>
  <c r="AK30" i="1" a="1"/>
  <c r="AK30" i="1" s="1"/>
  <c r="AK33" i="1" a="1"/>
  <c r="AK33" i="1" s="1"/>
  <c r="AK20" i="1" a="1"/>
  <c r="AK20" i="1" s="1"/>
  <c r="AK32" i="1" a="1"/>
  <c r="AK32" i="1" s="1"/>
  <c r="AK26" i="1" a="1"/>
  <c r="AK26" i="1" s="1"/>
  <c r="AK45" i="1" a="1"/>
  <c r="AK45" i="1" s="1"/>
  <c r="C45" i="14" s="1"/>
  <c r="AK49" i="1" a="1"/>
  <c r="AK49" i="1" s="1"/>
  <c r="AK38" i="1" a="1"/>
  <c r="AK38" i="1" s="1"/>
  <c r="AK52" i="1" a="1"/>
  <c r="AK52" i="1" s="1"/>
  <c r="AK41" i="1" a="1"/>
  <c r="AK41" i="1" s="1"/>
  <c r="AK48" i="1" a="1"/>
  <c r="AK48" i="1" s="1"/>
  <c r="AK25" i="1" a="1"/>
  <c r="AK25" i="1" s="1"/>
  <c r="AK36" i="1" a="1"/>
  <c r="AK36" i="1" s="1"/>
  <c r="AK37" i="1" a="1"/>
  <c r="AK37" i="1" s="1"/>
  <c r="AK42" i="1" a="1"/>
  <c r="AK42" i="1" s="1"/>
  <c r="AK43" i="1" a="1"/>
  <c r="AK43" i="1" s="1"/>
  <c r="AK44" i="1" a="1"/>
  <c r="AK44" i="1" s="1"/>
  <c r="AK22" i="1" a="1"/>
  <c r="AK22" i="1" s="1"/>
  <c r="AK40" i="1" a="1"/>
  <c r="AK40" i="1" s="1"/>
  <c r="AK47" i="1" a="1"/>
  <c r="AK47" i="1" s="1"/>
  <c r="AK50" i="1" a="1"/>
  <c r="AK50" i="1" s="1"/>
  <c r="AK51" i="1" a="1"/>
  <c r="AK51" i="1" s="1"/>
  <c r="C51" i="14" s="1"/>
  <c r="AK29" i="1" a="1"/>
  <c r="AK29" i="1" s="1"/>
  <c r="AK34" i="1" a="1"/>
  <c r="AK34" i="1" s="1"/>
  <c r="AK46" i="1" a="1"/>
  <c r="AK46" i="1" s="1"/>
  <c r="AK53" i="1" a="1"/>
  <c r="AK53" i="1" s="1"/>
  <c r="AK70" i="1" a="1"/>
  <c r="AK70" i="1" s="1"/>
  <c r="AK39" i="1" a="1"/>
  <c r="AK39" i="1" s="1"/>
  <c r="AK55" i="1" a="1"/>
  <c r="AK55" i="1" s="1"/>
  <c r="AK57" i="1" a="1"/>
  <c r="AK57" i="1" s="1"/>
  <c r="AK68" i="1" a="1"/>
  <c r="AK68" i="1" s="1"/>
  <c r="AK59" i="1" a="1"/>
  <c r="AK59" i="1" s="1"/>
  <c r="AK61" i="1" a="1"/>
  <c r="AK61" i="1" s="1"/>
  <c r="AK63" i="1" a="1"/>
  <c r="AK63" i="1" s="1"/>
  <c r="AK65" i="1" a="1"/>
  <c r="AK65" i="1" s="1"/>
  <c r="AK67" i="1" a="1"/>
  <c r="AK67" i="1" s="1"/>
  <c r="AK69" i="1" a="1"/>
  <c r="AK69" i="1" s="1"/>
  <c r="AK54" i="1" a="1"/>
  <c r="AK54" i="1" s="1"/>
  <c r="B54" i="14" s="1"/>
  <c r="AK56" i="1" a="1"/>
  <c r="AK56" i="1" s="1"/>
  <c r="AK58" i="1" a="1"/>
  <c r="AK58" i="1" s="1"/>
  <c r="AK31" i="1" a="1"/>
  <c r="AK31" i="1" s="1"/>
  <c r="AK64" i="1" a="1"/>
  <c r="AK64" i="1" s="1"/>
  <c r="AK73" i="1" a="1"/>
  <c r="AK73" i="1" s="1"/>
  <c r="AK75" i="1" a="1"/>
  <c r="AK75" i="1" s="1"/>
  <c r="AK66" i="1" a="1"/>
  <c r="AK66" i="1" s="1"/>
  <c r="AK71" i="1" a="1"/>
  <c r="AK71" i="1" s="1"/>
  <c r="AK82" i="1" a="1"/>
  <c r="AK82" i="1" s="1"/>
  <c r="AK83" i="1" a="1"/>
  <c r="AK83" i="1" s="1"/>
  <c r="AK72" i="1" a="1"/>
  <c r="AK72" i="1" s="1"/>
  <c r="AK74" i="1" a="1"/>
  <c r="AK74" i="1" s="1"/>
  <c r="B74" i="14" s="1"/>
  <c r="AK76" i="1" a="1"/>
  <c r="AK76" i="1" s="1"/>
  <c r="AK78" i="1" a="1"/>
  <c r="AK78" i="1" s="1"/>
  <c r="AK84" i="1" a="1"/>
  <c r="AK84" i="1" s="1"/>
  <c r="AK85" i="1" a="1"/>
  <c r="AK85" i="1" s="1"/>
  <c r="AK86" i="1" a="1"/>
  <c r="AK86" i="1" s="1"/>
  <c r="AK62" i="1" a="1"/>
  <c r="AK62" i="1" s="1"/>
  <c r="AK80" i="1" a="1"/>
  <c r="AK80" i="1" s="1"/>
  <c r="AK91" i="1" a="1"/>
  <c r="AK91" i="1" s="1"/>
  <c r="AK79" i="1" a="1"/>
  <c r="AK79" i="1" s="1"/>
  <c r="AK90" i="1" a="1"/>
  <c r="AK90" i="1" s="1"/>
  <c r="AK95" i="1" a="1"/>
  <c r="AK95" i="1" s="1"/>
  <c r="AK81" i="1" a="1"/>
  <c r="AK81" i="1" s="1"/>
  <c r="AK89" i="1" a="1"/>
  <c r="AK89" i="1" s="1"/>
  <c r="AK93" i="1" a="1"/>
  <c r="AK93" i="1" s="1"/>
  <c r="AK94" i="1" a="1"/>
  <c r="AK94" i="1" s="1"/>
  <c r="AK96" i="1" a="1"/>
  <c r="AK96" i="1" s="1"/>
  <c r="AK98" i="1" a="1"/>
  <c r="AK98" i="1" s="1"/>
  <c r="AK100" i="1" a="1"/>
  <c r="AK100" i="1" s="1"/>
  <c r="AK102" i="1" a="1"/>
  <c r="AK102" i="1" s="1"/>
  <c r="AK104" i="1" a="1"/>
  <c r="AK104" i="1" s="1"/>
  <c r="AK106" i="1" a="1"/>
  <c r="AK106" i="1" s="1"/>
  <c r="AK108" i="1" a="1"/>
  <c r="AK108" i="1" s="1"/>
  <c r="AK110" i="1" a="1"/>
  <c r="AK110" i="1" s="1"/>
  <c r="AK112" i="1" a="1"/>
  <c r="AK112" i="1" s="1"/>
  <c r="AK114" i="1" a="1"/>
  <c r="AK114" i="1" s="1"/>
  <c r="AK77" i="1" a="1"/>
  <c r="AK77" i="1" s="1"/>
  <c r="AK87" i="1" a="1"/>
  <c r="AK87" i="1" s="1"/>
  <c r="AK88" i="1" a="1"/>
  <c r="AK88" i="1" s="1"/>
  <c r="AK97" i="1" a="1"/>
  <c r="AK97" i="1" s="1"/>
  <c r="AK116" i="1" a="1"/>
  <c r="AK116" i="1" s="1"/>
  <c r="AK60" i="1" a="1"/>
  <c r="AK60" i="1" s="1"/>
  <c r="AK92" i="1" a="1"/>
  <c r="AK92" i="1" s="1"/>
  <c r="AK115" i="1" a="1"/>
  <c r="AK115" i="1" s="1"/>
  <c r="AK99" i="1" a="1"/>
  <c r="AK99" i="1" s="1"/>
  <c r="AK101" i="1" a="1"/>
  <c r="AK101" i="1" s="1"/>
  <c r="AK103" i="1" a="1"/>
  <c r="AK103" i="1" s="1"/>
  <c r="AK105" i="1" a="1"/>
  <c r="AK105" i="1" s="1"/>
  <c r="AK107" i="1" a="1"/>
  <c r="AK107" i="1" s="1"/>
  <c r="AK109" i="1" a="1"/>
  <c r="AK109" i="1" s="1"/>
  <c r="AK111" i="1" a="1"/>
  <c r="AK111" i="1" s="1"/>
  <c r="AK113" i="1" a="1"/>
  <c r="AK113" i="1" s="1"/>
  <c r="AK127" i="1" a="1"/>
  <c r="AK127" i="1" s="1"/>
  <c r="AK134" i="1" a="1"/>
  <c r="AK134" i="1" s="1"/>
  <c r="AK140" i="1" a="1"/>
  <c r="AK140" i="1" s="1"/>
  <c r="B140" i="14" s="1"/>
  <c r="AK141" i="1" a="1"/>
  <c r="AK141" i="1" s="1"/>
  <c r="AK118" i="1" a="1"/>
  <c r="AK118" i="1" s="1"/>
  <c r="AK121" i="1" a="1"/>
  <c r="AK121" i="1" s="1"/>
  <c r="AK125" i="1" a="1"/>
  <c r="AK125" i="1" s="1"/>
  <c r="AK133" i="1" a="1"/>
  <c r="AK133" i="1" s="1"/>
  <c r="AK136" i="1" a="1"/>
  <c r="AK136" i="1" s="1"/>
  <c r="AK139" i="1" a="1"/>
  <c r="AK139" i="1" s="1"/>
  <c r="AK124" i="1" a="1"/>
  <c r="AK124" i="1" s="1"/>
  <c r="AK131" i="1" a="1"/>
  <c r="AK131" i="1" s="1"/>
  <c r="AK132" i="1" a="1"/>
  <c r="AK132" i="1" s="1"/>
  <c r="AK135" i="1" a="1"/>
  <c r="AK135" i="1" s="1"/>
  <c r="AK137" i="1" a="1"/>
  <c r="AK137" i="1" s="1"/>
  <c r="AK138" i="1" a="1"/>
  <c r="AK138" i="1" s="1"/>
  <c r="AK144" i="1" a="1"/>
  <c r="AK144" i="1" s="1"/>
  <c r="AK145" i="1" a="1"/>
  <c r="AK145" i="1" s="1"/>
  <c r="AK130" i="1" a="1"/>
  <c r="AK130" i="1" s="1"/>
  <c r="AK120" i="1" a="1"/>
  <c r="AK120" i="1" s="1"/>
  <c r="AK123" i="1" a="1"/>
  <c r="AK123" i="1" s="1"/>
  <c r="AK117" i="1" a="1"/>
  <c r="AK117" i="1" s="1"/>
  <c r="AK129" i="1" a="1"/>
  <c r="AK129" i="1" s="1"/>
  <c r="AK142" i="1" a="1"/>
  <c r="AK142" i="1" s="1"/>
  <c r="AK143" i="1" a="1"/>
  <c r="AK143" i="1" s="1"/>
  <c r="AK119" i="1" a="1"/>
  <c r="AK119" i="1" s="1"/>
  <c r="AK128" i="1" a="1"/>
  <c r="AK128" i="1" s="1"/>
  <c r="AK126" i="1" a="1"/>
  <c r="AK126" i="1" s="1"/>
  <c r="AK147" i="1" a="1"/>
  <c r="AK147" i="1" s="1"/>
  <c r="AK148" i="1" a="1"/>
  <c r="AK148" i="1" s="1"/>
  <c r="AK149" i="1" a="1"/>
  <c r="AK149" i="1" s="1"/>
  <c r="AK157" i="1" a="1"/>
  <c r="AK157" i="1" s="1"/>
  <c r="AK159" i="1" a="1"/>
  <c r="AK159" i="1" s="1"/>
  <c r="AK171" i="1" a="1"/>
  <c r="AK171" i="1" s="1"/>
  <c r="AK150" i="1" a="1"/>
  <c r="AK150" i="1" s="1"/>
  <c r="AK152" i="1" a="1"/>
  <c r="AK152" i="1" s="1"/>
  <c r="AK153" i="1" a="1"/>
  <c r="AK153" i="1" s="1"/>
  <c r="AK160" i="1" a="1"/>
  <c r="AK160" i="1" s="1"/>
  <c r="AK162" i="1" a="1"/>
  <c r="AK162" i="1" s="1"/>
  <c r="AK163" i="1" a="1"/>
  <c r="AK163" i="1" s="1"/>
  <c r="AK172" i="1" a="1"/>
  <c r="AK172" i="1" s="1"/>
  <c r="AK146" i="1" a="1"/>
  <c r="AK146" i="1" s="1"/>
  <c r="AK158" i="1" a="1"/>
  <c r="AK158" i="1" s="1"/>
  <c r="AK161" i="1" a="1"/>
  <c r="AK161" i="1" s="1"/>
  <c r="AK164" i="1" a="1"/>
  <c r="AK164" i="1" s="1"/>
  <c r="AK169" i="1" a="1"/>
  <c r="AK169" i="1" s="1"/>
  <c r="AK151" i="1" a="1"/>
  <c r="AK151" i="1" s="1"/>
  <c r="AK156" i="1" a="1"/>
  <c r="AK156" i="1" s="1"/>
  <c r="AK168" i="1" a="1"/>
  <c r="AK168" i="1" s="1"/>
  <c r="AK155" i="1" a="1"/>
  <c r="AK155" i="1" s="1"/>
  <c r="AK165" i="1" a="1"/>
  <c r="AK165" i="1" s="1"/>
  <c r="AK167" i="1" a="1"/>
  <c r="AK167" i="1" s="1"/>
  <c r="AK170" i="1" a="1"/>
  <c r="AK170" i="1" s="1"/>
  <c r="AK173" i="1" a="1"/>
  <c r="AK173" i="1" s="1"/>
  <c r="AK122" i="1" a="1"/>
  <c r="AK122" i="1" s="1"/>
  <c r="AK166" i="1" a="1"/>
  <c r="AK166" i="1" s="1"/>
  <c r="AK174" i="1" a="1"/>
  <c r="AK174" i="1" s="1"/>
  <c r="AK183" i="1" a="1"/>
  <c r="AK183" i="1" s="1"/>
  <c r="AK188" i="1" a="1"/>
  <c r="AK188" i="1" s="1"/>
  <c r="AK200" i="1" a="1"/>
  <c r="AK200" i="1" s="1"/>
  <c r="AK179" i="1" a="1"/>
  <c r="AK179" i="1" s="1"/>
  <c r="AK181" i="1" a="1"/>
  <c r="AK181" i="1" s="1"/>
  <c r="AK182" i="1" a="1"/>
  <c r="AK182" i="1" s="1"/>
  <c r="AK193" i="1" a="1"/>
  <c r="AK193" i="1" s="1"/>
  <c r="AK196" i="1" a="1"/>
  <c r="AK196" i="1" s="1"/>
  <c r="AK199" i="1" a="1"/>
  <c r="AK199" i="1" s="1"/>
  <c r="AK176" i="1" a="1"/>
  <c r="AK176" i="1" s="1"/>
  <c r="AK177" i="1" a="1"/>
  <c r="AK177" i="1" s="1"/>
  <c r="AK187" i="1" a="1"/>
  <c r="AK187" i="1" s="1"/>
  <c r="AK192" i="1" a="1"/>
  <c r="AK192" i="1" s="1"/>
  <c r="AK191" i="1" a="1"/>
  <c r="AK191" i="1" s="1"/>
  <c r="AK195" i="1" a="1"/>
  <c r="AK195" i="1" s="1"/>
  <c r="AK186" i="1" a="1"/>
  <c r="AK186" i="1" s="1"/>
  <c r="AK190" i="1" a="1"/>
  <c r="AK190" i="1" s="1"/>
  <c r="AK198" i="1" a="1"/>
  <c r="AK198" i="1" s="1"/>
  <c r="AK202" i="1" a="1"/>
  <c r="AK202" i="1" s="1"/>
  <c r="AK175" i="1" a="1"/>
  <c r="AK175" i="1" s="1"/>
  <c r="AK178" i="1" a="1"/>
  <c r="AK178" i="1" s="1"/>
  <c r="AK185" i="1" a="1"/>
  <c r="AK185" i="1" s="1"/>
  <c r="AK154" i="1" a="1"/>
  <c r="AK154" i="1" s="1"/>
  <c r="AK194" i="1" a="1"/>
  <c r="AK194" i="1" s="1"/>
  <c r="AK204" i="1" a="1"/>
  <c r="AK204" i="1" s="1"/>
  <c r="AK208" i="1" a="1"/>
  <c r="AK208" i="1" s="1"/>
  <c r="AK231" i="1" a="1"/>
  <c r="AK231" i="1" s="1"/>
  <c r="AK197" i="1" a="1"/>
  <c r="AK197" i="1" s="1"/>
  <c r="AK203" i="1" a="1"/>
  <c r="AK203" i="1" s="1"/>
  <c r="AK212" i="1" a="1"/>
  <c r="AK212" i="1" s="1"/>
  <c r="AK213" i="1" a="1"/>
  <c r="AK213" i="1" s="1"/>
  <c r="AK226" i="1" a="1"/>
  <c r="AK226" i="1" s="1"/>
  <c r="AK206" i="1" a="1"/>
  <c r="AK206" i="1" s="1"/>
  <c r="AK209" i="1" a="1"/>
  <c r="AK209" i="1" s="1"/>
  <c r="AK211" i="1" a="1"/>
  <c r="AK211" i="1" s="1"/>
  <c r="AK221" i="1" a="1"/>
  <c r="AK221" i="1" s="1"/>
  <c r="AK230" i="1" a="1"/>
  <c r="AK230" i="1" s="1"/>
  <c r="AK184" i="1" a="1"/>
  <c r="AK184" i="1" s="1"/>
  <c r="AK189" i="1" a="1"/>
  <c r="AK189" i="1" s="1"/>
  <c r="AK201" i="1" a="1"/>
  <c r="AK201" i="1" s="1"/>
  <c r="AK210" i="1" a="1"/>
  <c r="AK210" i="1" s="1"/>
  <c r="AK215" i="1" a="1"/>
  <c r="AK215" i="1" s="1"/>
  <c r="AK217" i="1" a="1"/>
  <c r="AK217" i="1" s="1"/>
  <c r="AK224" i="1" a="1"/>
  <c r="AK224" i="1" s="1"/>
  <c r="AK218" i="1" a="1"/>
  <c r="AK218" i="1" s="1"/>
  <c r="AK219" i="1" a="1"/>
  <c r="AK219" i="1" s="1"/>
  <c r="AK228" i="1" a="1"/>
  <c r="AK228" i="1" s="1"/>
  <c r="AK240" i="1" a="1"/>
  <c r="AK240" i="1" s="1"/>
  <c r="AK247" i="1" a="1"/>
  <c r="AK247" i="1" s="1"/>
  <c r="AK216" i="1" a="1"/>
  <c r="AK216" i="1" s="1"/>
  <c r="C216" i="14" s="1"/>
  <c r="AK220" i="1" a="1"/>
  <c r="AK220" i="1" s="1"/>
  <c r="AK225" i="1" a="1"/>
  <c r="AK225" i="1" s="1"/>
  <c r="AK227" i="1" a="1"/>
  <c r="AK227" i="1" s="1"/>
  <c r="AK232" i="1" a="1"/>
  <c r="AK232" i="1" s="1"/>
  <c r="AK233" i="1" a="1"/>
  <c r="AK233" i="1" s="1"/>
  <c r="AK235" i="1" a="1"/>
  <c r="AK235" i="1" s="1"/>
  <c r="AK244" i="1" a="1"/>
  <c r="AK244" i="1" s="1"/>
  <c r="AK257" i="1" a="1"/>
  <c r="AK257" i="1" s="1"/>
  <c r="AK214" i="1" a="1"/>
  <c r="AK214" i="1" s="1"/>
  <c r="AK234" i="1" a="1"/>
  <c r="AK234" i="1" s="1"/>
  <c r="AK238" i="1" a="1"/>
  <c r="AK238" i="1" s="1"/>
  <c r="AK239" i="1" a="1"/>
  <c r="AK239" i="1" s="1"/>
  <c r="AK243" i="1" a="1"/>
  <c r="AK243" i="1" s="1"/>
  <c r="AK250" i="1" a="1"/>
  <c r="AK250" i="1" s="1"/>
  <c r="AK252" i="1" a="1"/>
  <c r="AK252" i="1" s="1"/>
  <c r="AK256" i="1" a="1"/>
  <c r="AK256" i="1" s="1"/>
  <c r="AK259" i="1" a="1"/>
  <c r="AK259" i="1" s="1"/>
  <c r="AK207" i="1" a="1"/>
  <c r="AK207" i="1" s="1"/>
  <c r="AK222" i="1" a="1"/>
  <c r="AK222" i="1" s="1"/>
  <c r="AK242" i="1" a="1"/>
  <c r="AK242" i="1" s="1"/>
  <c r="AK251" i="1" a="1"/>
  <c r="AK251" i="1" s="1"/>
  <c r="AK255" i="1" a="1"/>
  <c r="AK255" i="1" s="1"/>
  <c r="AK180" i="1" a="1"/>
  <c r="AK180" i="1" s="1"/>
  <c r="AK205" i="1" a="1"/>
  <c r="AK205" i="1" s="1"/>
  <c r="AK229" i="1" a="1"/>
  <c r="AK229" i="1" s="1"/>
  <c r="AK237" i="1" a="1"/>
  <c r="AK237" i="1" s="1"/>
  <c r="AK246" i="1" a="1"/>
  <c r="AK246" i="1" s="1"/>
  <c r="AK248" i="1" a="1"/>
  <c r="AK248" i="1" s="1"/>
  <c r="AK245" i="1" a="1"/>
  <c r="AK245" i="1" s="1"/>
  <c r="AK279" i="1" a="1"/>
  <c r="AK279" i="1" s="1"/>
  <c r="AK283" i="1" a="1"/>
  <c r="AK283" i="1" s="1"/>
  <c r="AK223" i="1" a="1"/>
  <c r="AK223" i="1" s="1"/>
  <c r="AK253" i="1" a="1"/>
  <c r="AK253" i="1" s="1"/>
  <c r="AK261" i="1" a="1"/>
  <c r="AK261" i="1" s="1"/>
  <c r="AK265" i="1" a="1"/>
  <c r="AK265" i="1" s="1"/>
  <c r="AK275" i="1" a="1"/>
  <c r="AK275" i="1" s="1"/>
  <c r="AK281" i="1" a="1"/>
  <c r="AK281" i="1" s="1"/>
  <c r="AK285" i="1" a="1"/>
  <c r="AK285" i="1" s="1"/>
  <c r="AK287" i="1" a="1"/>
  <c r="AK287" i="1" s="1"/>
  <c r="AK268" i="1" a="1"/>
  <c r="AK268" i="1" s="1"/>
  <c r="AK270" i="1" a="1"/>
  <c r="AK270" i="1" s="1"/>
  <c r="AK278" i="1" a="1"/>
  <c r="AK278" i="1" s="1"/>
  <c r="AK280" i="1" a="1"/>
  <c r="AK280" i="1" s="1"/>
  <c r="AK284" i="1" a="1"/>
  <c r="AK284" i="1" s="1"/>
  <c r="AK260" i="1" a="1"/>
  <c r="AK260" i="1" s="1"/>
  <c r="AK269" i="1" a="1"/>
  <c r="AK269" i="1" s="1"/>
  <c r="AK258" i="1" a="1"/>
  <c r="AK258" i="1" s="1"/>
  <c r="AK264" i="1" a="1"/>
  <c r="AK264" i="1" s="1"/>
  <c r="C264" i="14" s="1"/>
  <c r="AK271" i="1" a="1"/>
  <c r="AK271" i="1" s="1"/>
  <c r="AK267" i="1" a="1"/>
  <c r="AK267" i="1" s="1"/>
  <c r="AK272" i="1" a="1"/>
  <c r="AK272" i="1" s="1"/>
  <c r="AK249" i="1" a="1"/>
  <c r="AK249" i="1" s="1"/>
  <c r="AK299" i="1" a="1"/>
  <c r="AK299" i="1" s="1"/>
  <c r="AK306" i="1" a="1"/>
  <c r="AK306" i="1" s="1"/>
  <c r="AK317" i="1" a="1"/>
  <c r="AK317" i="1" s="1"/>
  <c r="AK322" i="1" a="1"/>
  <c r="AK322" i="1" s="1"/>
  <c r="AK327" i="1" a="1"/>
  <c r="AK327" i="1" s="1"/>
  <c r="AK336" i="1" a="1"/>
  <c r="AK336" i="1" s="1"/>
  <c r="AK241" i="1" a="1"/>
  <c r="AK241" i="1" s="1"/>
  <c r="AK288" i="1" a="1"/>
  <c r="AK288" i="1" s="1"/>
  <c r="AK290" i="1" a="1"/>
  <c r="AK290" i="1" s="1"/>
  <c r="AK292" i="1" a="1"/>
  <c r="AK292" i="1" s="1"/>
  <c r="AK294" i="1" a="1"/>
  <c r="AK294" i="1" s="1"/>
  <c r="AK296" i="1" a="1"/>
  <c r="AK296" i="1" s="1"/>
  <c r="AK298" i="1" a="1"/>
  <c r="AK298" i="1" s="1"/>
  <c r="AK308" i="1" a="1"/>
  <c r="AK308" i="1" s="1"/>
  <c r="AK319" i="1" a="1"/>
  <c r="AK319" i="1" s="1"/>
  <c r="AK332" i="1" a="1"/>
  <c r="AK332" i="1" s="1"/>
  <c r="AK339" i="1" a="1"/>
  <c r="AK339" i="1" s="1"/>
  <c r="AK262" i="1" a="1"/>
  <c r="AK262" i="1" s="1"/>
  <c r="AK324" i="1" a="1"/>
  <c r="AK324" i="1" s="1"/>
  <c r="AK329" i="1" a="1"/>
  <c r="AK329" i="1" s="1"/>
  <c r="AK335" i="1" a="1"/>
  <c r="AK335" i="1" s="1"/>
  <c r="AK342" i="1" a="1"/>
  <c r="AK342" i="1" s="1"/>
  <c r="AK263" i="1" a="1"/>
  <c r="AK263" i="1" s="1"/>
  <c r="AK282" i="1" a="1"/>
  <c r="AK282" i="1" s="1"/>
  <c r="AK316" i="1" a="1"/>
  <c r="AK316" i="1" s="1"/>
  <c r="AK321" i="1" a="1"/>
  <c r="AK321" i="1" s="1"/>
  <c r="AK326" i="1" a="1"/>
  <c r="AK326" i="1" s="1"/>
  <c r="AK338" i="1" a="1"/>
  <c r="AK338" i="1" s="1"/>
  <c r="AK344" i="1" a="1"/>
  <c r="AK344" i="1" s="1"/>
  <c r="AK273" i="1" a="1"/>
  <c r="AK273" i="1" s="1"/>
  <c r="AK274" i="1" a="1"/>
  <c r="AK274" i="1" s="1"/>
  <c r="AK276" i="1" a="1"/>
  <c r="AK276" i="1" s="1"/>
  <c r="AK286" i="1" a="1"/>
  <c r="AK286" i="1" s="1"/>
  <c r="AK289" i="1" a="1"/>
  <c r="AK289" i="1" s="1"/>
  <c r="AK291" i="1" a="1"/>
  <c r="AK291" i="1" s="1"/>
  <c r="AK293" i="1" a="1"/>
  <c r="AK293" i="1" s="1"/>
  <c r="AK295" i="1" a="1"/>
  <c r="AK295" i="1" s="1"/>
  <c r="AK297" i="1" a="1"/>
  <c r="AK297" i="1" s="1"/>
  <c r="AK302" i="1" a="1"/>
  <c r="AK302" i="1" s="1"/>
  <c r="AK303" i="1" a="1"/>
  <c r="AK303" i="1" s="1"/>
  <c r="AK304" i="1" a="1"/>
  <c r="AK304" i="1" s="1"/>
  <c r="AK236" i="1" a="1"/>
  <c r="AK236" i="1" s="1"/>
  <c r="AK301" i="1" a="1"/>
  <c r="AK301" i="1" s="1"/>
  <c r="AK305" i="1" a="1"/>
  <c r="AK305" i="1" s="1"/>
  <c r="AK314" i="1" a="1"/>
  <c r="AK314" i="1" s="1"/>
  <c r="AK320" i="1" a="1"/>
  <c r="AK320" i="1" s="1"/>
  <c r="AK337" i="1" a="1"/>
  <c r="AK337" i="1" s="1"/>
  <c r="AK254" i="1" a="1"/>
  <c r="AK254" i="1" s="1"/>
  <c r="AK277" i="1" a="1"/>
  <c r="AK277" i="1" s="1"/>
  <c r="AK328" i="1" a="1"/>
  <c r="AK328" i="1" s="1"/>
  <c r="AK355" i="1" a="1"/>
  <c r="AK355" i="1" s="1"/>
  <c r="AK368" i="1" a="1"/>
  <c r="AK368" i="1" s="1"/>
  <c r="AK376" i="1" a="1"/>
  <c r="AK376" i="1" s="1"/>
  <c r="AK377" i="1" a="1"/>
  <c r="AK377" i="1" s="1"/>
  <c r="AK312" i="1" a="1"/>
  <c r="AK312" i="1" s="1"/>
  <c r="AK331" i="1" a="1"/>
  <c r="AK331" i="1" s="1"/>
  <c r="AK340" i="1" a="1"/>
  <c r="AK340" i="1" s="1"/>
  <c r="AK352" i="1" a="1"/>
  <c r="AK352" i="1" s="1"/>
  <c r="AK375" i="1" a="1"/>
  <c r="AK375" i="1" s="1"/>
  <c r="AK390" i="1" a="1"/>
  <c r="AK390" i="1" s="1"/>
  <c r="AK307" i="1" a="1"/>
  <c r="AK307" i="1" s="1"/>
  <c r="AK346" i="1" a="1"/>
  <c r="AK346" i="1" s="1"/>
  <c r="AK354" i="1" a="1"/>
  <c r="AK354" i="1" s="1"/>
  <c r="AK358" i="1" a="1"/>
  <c r="AK358" i="1" s="1"/>
  <c r="AK300" i="1" a="1"/>
  <c r="AK300" i="1" s="1"/>
  <c r="AK309" i="1" a="1"/>
  <c r="AK309" i="1" s="1"/>
  <c r="AK313" i="1" a="1"/>
  <c r="AK313" i="1" s="1"/>
  <c r="AK323" i="1" a="1"/>
  <c r="AK323" i="1" s="1"/>
  <c r="AK347" i="1" a="1"/>
  <c r="AK347" i="1" s="1"/>
  <c r="AK364" i="1" a="1"/>
  <c r="AK364" i="1" s="1"/>
  <c r="AK374" i="1" a="1"/>
  <c r="AK374" i="1" s="1"/>
  <c r="AK388" i="1" a="1"/>
  <c r="AK388" i="1" s="1"/>
  <c r="AK330" i="1" a="1"/>
  <c r="AK330" i="1" s="1"/>
  <c r="AK334" i="1" a="1"/>
  <c r="AK334" i="1" s="1"/>
  <c r="AK348" i="1" a="1"/>
  <c r="AK348" i="1" s="1"/>
  <c r="AK353" i="1" a="1"/>
  <c r="AK353" i="1" s="1"/>
  <c r="AK266" i="1" a="1"/>
  <c r="AK266" i="1" s="1"/>
  <c r="AK310" i="1" a="1"/>
  <c r="AK310" i="1" s="1"/>
  <c r="AK343" i="1" a="1"/>
  <c r="AK343" i="1" s="1"/>
  <c r="AK349" i="1" a="1"/>
  <c r="AK349" i="1" s="1"/>
  <c r="AK357" i="1" a="1"/>
  <c r="AK357" i="1" s="1"/>
  <c r="AK361" i="1" a="1"/>
  <c r="AK361" i="1" s="1"/>
  <c r="AK365" i="1" a="1"/>
  <c r="AK365" i="1" s="1"/>
  <c r="AK373" i="1" a="1"/>
  <c r="AK373" i="1" s="1"/>
  <c r="AK380" i="1" a="1"/>
  <c r="AK380" i="1" s="1"/>
  <c r="AK386" i="1" a="1"/>
  <c r="AK386" i="1" s="1"/>
  <c r="AK315" i="1" a="1"/>
  <c r="AK315" i="1" s="1"/>
  <c r="AK318" i="1" a="1"/>
  <c r="AK318" i="1" s="1"/>
  <c r="AK333" i="1" a="1"/>
  <c r="AK333" i="1" s="1"/>
  <c r="AK341" i="1" a="1"/>
  <c r="AK341" i="1" s="1"/>
  <c r="AK350" i="1" a="1"/>
  <c r="AK350" i="1" s="1"/>
  <c r="AK359" i="1" a="1"/>
  <c r="AK359" i="1" s="1"/>
  <c r="AK360" i="1" a="1"/>
  <c r="AK360" i="1" s="1"/>
  <c r="AK366" i="1" a="1"/>
  <c r="AK366" i="1" s="1"/>
  <c r="AK370" i="1" a="1"/>
  <c r="AK370" i="1" s="1"/>
  <c r="AK371" i="1" a="1"/>
  <c r="AK371" i="1" s="1"/>
  <c r="B371" i="14" s="1"/>
  <c r="AK372" i="1" a="1"/>
  <c r="AK372" i="1" s="1"/>
  <c r="AK379" i="1" a="1"/>
  <c r="AK379" i="1" s="1"/>
  <c r="AK385" i="1" a="1"/>
  <c r="AK385" i="1" s="1"/>
  <c r="AK389" i="1" a="1"/>
  <c r="AK389" i="1" s="1"/>
  <c r="AK367" i="1" a="1"/>
  <c r="AK367" i="1" s="1"/>
  <c r="AK384" i="1" a="1"/>
  <c r="AK384" i="1" s="1"/>
  <c r="AK393" i="1" a="1"/>
  <c r="AK393" i="1" s="1"/>
  <c r="AK405" i="1" a="1"/>
  <c r="AK405" i="1" s="1"/>
  <c r="AK409" i="1" a="1"/>
  <c r="AK409" i="1" s="1"/>
  <c r="AK420" i="1" a="1"/>
  <c r="AK420" i="1" s="1"/>
  <c r="AK421" i="1" a="1"/>
  <c r="AK421" i="1" s="1"/>
  <c r="AK427" i="1" a="1"/>
  <c r="AK427" i="1" s="1"/>
  <c r="AK428" i="1" a="1"/>
  <c r="AK428" i="1" s="1"/>
  <c r="AK434" i="1" a="1"/>
  <c r="AK434" i="1" s="1"/>
  <c r="AK435" i="1" a="1"/>
  <c r="AK435" i="1" s="1"/>
  <c r="AK442" i="1" a="1"/>
  <c r="AK442" i="1" s="1"/>
  <c r="AK325" i="1" a="1"/>
  <c r="AK325" i="1" s="1"/>
  <c r="AK391" i="1" a="1"/>
  <c r="AK391" i="1" s="1"/>
  <c r="AK394" i="1" a="1"/>
  <c r="AK394" i="1" s="1"/>
  <c r="AK397" i="1" a="1"/>
  <c r="AK397" i="1" s="1"/>
  <c r="AK410" i="1" a="1"/>
  <c r="AK410" i="1" s="1"/>
  <c r="AK411" i="1" a="1"/>
  <c r="AK411" i="1" s="1"/>
  <c r="AK381" i="1" a="1"/>
  <c r="AK381" i="1" s="1"/>
  <c r="AK412" i="1" a="1"/>
  <c r="AK412" i="1" s="1"/>
  <c r="AK425" i="1" a="1"/>
  <c r="AK425" i="1" s="1"/>
  <c r="AK432" i="1" a="1"/>
  <c r="AK432" i="1" s="1"/>
  <c r="AK433" i="1" a="1"/>
  <c r="AK433" i="1" s="1"/>
  <c r="AK439" i="1" a="1"/>
  <c r="AK439" i="1" s="1"/>
  <c r="AK440" i="1" a="1"/>
  <c r="AK440" i="1" s="1"/>
  <c r="AK445" i="1" a="1"/>
  <c r="AK445" i="1" s="1"/>
  <c r="AK446" i="1" a="1"/>
  <c r="AK446" i="1" s="1"/>
  <c r="AK311" i="1" a="1"/>
  <c r="AK311" i="1" s="1"/>
  <c r="AK403" i="1" a="1"/>
  <c r="AK403" i="1" s="1"/>
  <c r="AK406" i="1" a="1"/>
  <c r="AK406" i="1" s="1"/>
  <c r="AK413" i="1" a="1"/>
  <c r="AK413" i="1" s="1"/>
  <c r="AK414" i="1" a="1"/>
  <c r="AK414" i="1" s="1"/>
  <c r="AK418" i="1" a="1"/>
  <c r="AK418" i="1" s="1"/>
  <c r="AK419" i="1" a="1"/>
  <c r="AK419" i="1" s="1"/>
  <c r="AK426" i="1" a="1"/>
  <c r="AK426" i="1" s="1"/>
  <c r="AK356" i="1" a="1"/>
  <c r="AK356" i="1" s="1"/>
  <c r="AK369" i="1" a="1"/>
  <c r="AK369" i="1" s="1"/>
  <c r="AK378" i="1" a="1"/>
  <c r="AK378" i="1" s="1"/>
  <c r="AK382" i="1" a="1"/>
  <c r="AK382" i="1" s="1"/>
  <c r="AK398" i="1" a="1"/>
  <c r="AK398" i="1" s="1"/>
  <c r="AK415" i="1" a="1"/>
  <c r="AK415" i="1" s="1"/>
  <c r="AK431" i="1" a="1"/>
  <c r="AK431" i="1" s="1"/>
  <c r="AK345" i="1" a="1"/>
  <c r="AK345" i="1" s="1"/>
  <c r="AK362" i="1" a="1"/>
  <c r="AK362" i="1" s="1"/>
  <c r="AK387" i="1" a="1"/>
  <c r="AK387" i="1" s="1"/>
  <c r="AK395" i="1" a="1"/>
  <c r="AK395" i="1" s="1"/>
  <c r="AK400" i="1" a="1"/>
  <c r="AK400" i="1" s="1"/>
  <c r="AK404" i="1" a="1"/>
  <c r="AK404" i="1" s="1"/>
  <c r="AK407" i="1" a="1"/>
  <c r="AK407" i="1" s="1"/>
  <c r="AK416" i="1" a="1"/>
  <c r="AK416" i="1" s="1"/>
  <c r="AK417" i="1" a="1"/>
  <c r="AK417" i="1" s="1"/>
  <c r="AK423" i="1" a="1"/>
  <c r="AK423" i="1" s="1"/>
  <c r="AK424" i="1" a="1"/>
  <c r="AK424" i="1" s="1"/>
  <c r="AK429" i="1" a="1"/>
  <c r="AK429" i="1" s="1"/>
  <c r="AK430" i="1" a="1"/>
  <c r="AK430" i="1" s="1"/>
  <c r="AK436" i="1" a="1"/>
  <c r="AK436" i="1" s="1"/>
  <c r="AK437" i="1" a="1"/>
  <c r="AK437" i="1" s="1"/>
  <c r="AK443" i="1" a="1"/>
  <c r="AK443" i="1" s="1"/>
  <c r="AK444" i="1" a="1"/>
  <c r="AK444" i="1" s="1"/>
  <c r="AK383" i="1" a="1"/>
  <c r="AK383" i="1" s="1"/>
  <c r="AK396" i="1" a="1"/>
  <c r="AK396" i="1" s="1"/>
  <c r="AK399" i="1" a="1"/>
  <c r="AK399" i="1" s="1"/>
  <c r="AK401" i="1" a="1"/>
  <c r="AK401" i="1" s="1"/>
  <c r="AK408" i="1" a="1"/>
  <c r="AK408" i="1" s="1"/>
  <c r="AK351" i="1" a="1"/>
  <c r="AK351" i="1" s="1"/>
  <c r="AK422" i="1" a="1"/>
  <c r="AK422" i="1" s="1"/>
  <c r="AK451" i="1" a="1"/>
  <c r="AK451" i="1" s="1"/>
  <c r="AK470" i="1" a="1"/>
  <c r="AK470" i="1" s="1"/>
  <c r="AK472" i="1" a="1"/>
  <c r="AK472" i="1" s="1"/>
  <c r="AK477" i="1" a="1"/>
  <c r="AK477" i="1" s="1"/>
  <c r="AK493" i="1" a="1"/>
  <c r="AK493" i="1" s="1"/>
  <c r="AK441" i="1" a="1"/>
  <c r="AK441" i="1" s="1"/>
  <c r="AK456" i="1" a="1"/>
  <c r="AK456" i="1" s="1"/>
  <c r="AK463" i="1" a="1"/>
  <c r="AK463" i="1" s="1"/>
  <c r="AK473" i="1" a="1"/>
  <c r="AK473" i="1" s="1"/>
  <c r="AK487" i="1" a="1"/>
  <c r="AK487" i="1" s="1"/>
  <c r="AK503" i="1" a="1"/>
  <c r="AK503" i="1" s="1"/>
  <c r="AK448" i="1" a="1"/>
  <c r="AK448" i="1" s="1"/>
  <c r="AK449" i="1" a="1"/>
  <c r="AK449" i="1" s="1"/>
  <c r="AK455" i="1" a="1"/>
  <c r="AK455" i="1" s="1"/>
  <c r="AK461" i="1" a="1"/>
  <c r="AK461" i="1" s="1"/>
  <c r="AK462" i="1" a="1"/>
  <c r="AK462" i="1" s="1"/>
  <c r="AK468" i="1" a="1"/>
  <c r="AK468" i="1" s="1"/>
  <c r="AK469" i="1" a="1"/>
  <c r="AK469" i="1" s="1"/>
  <c r="AK474" i="1" a="1"/>
  <c r="AK474" i="1" s="1"/>
  <c r="AK476" i="1" a="1"/>
  <c r="AK476" i="1" s="1"/>
  <c r="AK481" i="1" a="1"/>
  <c r="AK481" i="1" s="1"/>
  <c r="AK482" i="1" a="1"/>
  <c r="AK482" i="1" s="1"/>
  <c r="AK363" i="1" a="1"/>
  <c r="AK363" i="1" s="1"/>
  <c r="AK392" i="1" a="1"/>
  <c r="AK392" i="1" s="1"/>
  <c r="AK454" i="1" a="1"/>
  <c r="AK454" i="1" s="1"/>
  <c r="AK471" i="1" a="1"/>
  <c r="AK471" i="1" s="1"/>
  <c r="AK475" i="1" a="1"/>
  <c r="AK475" i="1" s="1"/>
  <c r="AK480" i="1" a="1"/>
  <c r="AK480" i="1" s="1"/>
  <c r="AK486" i="1" a="1"/>
  <c r="AK486" i="1" s="1"/>
  <c r="AK491" i="1" a="1"/>
  <c r="AK491" i="1" s="1"/>
  <c r="AK496" i="1" a="1"/>
  <c r="AK496" i="1" s="1"/>
  <c r="AK438" i="1" a="1"/>
  <c r="AK438" i="1" s="1"/>
  <c r="AK452" i="1" a="1"/>
  <c r="AK452" i="1" s="1"/>
  <c r="AK453" i="1" a="1"/>
  <c r="AK453" i="1" s="1"/>
  <c r="AK459" i="1" a="1"/>
  <c r="AK459" i="1" s="1"/>
  <c r="AK460" i="1" a="1"/>
  <c r="AK460" i="1" s="1"/>
  <c r="AK467" i="1" a="1"/>
  <c r="AK467" i="1" s="1"/>
  <c r="AK479" i="1" a="1"/>
  <c r="AK479" i="1" s="1"/>
  <c r="AK495" i="1" a="1"/>
  <c r="AK495" i="1" s="1"/>
  <c r="AK465" i="1" a="1"/>
  <c r="AK465" i="1" s="1"/>
  <c r="AK484" i="1" a="1"/>
  <c r="AK484" i="1" s="1"/>
  <c r="AK489" i="1" a="1"/>
  <c r="AK489" i="1" s="1"/>
  <c r="AK490" i="1" a="1"/>
  <c r="AK490" i="1" s="1"/>
  <c r="AK500" i="1" a="1"/>
  <c r="AK500" i="1" s="1"/>
  <c r="AK485" i="1" a="1"/>
  <c r="AK485" i="1" s="1"/>
  <c r="AK507" i="1" a="1"/>
  <c r="AK507" i="1" s="1"/>
  <c r="AK514" i="1" a="1"/>
  <c r="AK514" i="1" s="1"/>
  <c r="AK518" i="1" a="1"/>
  <c r="AK518" i="1" s="1"/>
  <c r="AK522" i="1" a="1"/>
  <c r="AK522" i="1" s="1"/>
  <c r="AK540" i="1" a="1"/>
  <c r="AK540" i="1" s="1"/>
  <c r="AK541" i="1" a="1"/>
  <c r="AK541" i="1" s="1"/>
  <c r="AK542" i="1" a="1"/>
  <c r="AK542" i="1" s="1"/>
  <c r="AK543" i="1" a="1"/>
  <c r="AK543" i="1" s="1"/>
  <c r="AK544" i="1" a="1"/>
  <c r="AK544" i="1" s="1"/>
  <c r="AK450" i="1" a="1"/>
  <c r="AK450" i="1" s="1"/>
  <c r="AK464" i="1" a="1"/>
  <c r="AK464" i="1" s="1"/>
  <c r="AK515" i="1" a="1"/>
  <c r="AK515" i="1" s="1"/>
  <c r="AK535" i="1" a="1"/>
  <c r="AK535" i="1" s="1"/>
  <c r="C535" i="14" s="1"/>
  <c r="AK536" i="1" a="1"/>
  <c r="AK536" i="1" s="1"/>
  <c r="AK537" i="1" a="1"/>
  <c r="AK537" i="1" s="1"/>
  <c r="AK548" i="1" a="1"/>
  <c r="AK548" i="1" s="1"/>
  <c r="AK531" i="1" a="1"/>
  <c r="AK531" i="1" s="1"/>
  <c r="AK547" i="1" a="1"/>
  <c r="AK547" i="1" s="1"/>
  <c r="AK494" i="1" a="1"/>
  <c r="AK494" i="1" s="1"/>
  <c r="AK502" i="1" a="1"/>
  <c r="AK502" i="1" s="1"/>
  <c r="AK505" i="1" a="1"/>
  <c r="AK505" i="1" s="1"/>
  <c r="AK506" i="1" a="1"/>
  <c r="AK506" i="1" s="1"/>
  <c r="AK517" i="1" a="1"/>
  <c r="AK517" i="1" s="1"/>
  <c r="AK528" i="1" a="1"/>
  <c r="AK528" i="1" s="1"/>
  <c r="AK549" i="1" a="1"/>
  <c r="AK549" i="1" s="1"/>
  <c r="AK550" i="1" a="1"/>
  <c r="AK550" i="1" s="1"/>
  <c r="AK402" i="1" a="1"/>
  <c r="AK402" i="1" s="1"/>
  <c r="AK457" i="1" a="1"/>
  <c r="AK457" i="1" s="1"/>
  <c r="AK478" i="1" a="1"/>
  <c r="AK478" i="1" s="1"/>
  <c r="AK483" i="1" a="1"/>
  <c r="AK483" i="1" s="1"/>
  <c r="AK488" i="1" a="1"/>
  <c r="AK488" i="1" s="1"/>
  <c r="AK498" i="1" a="1"/>
  <c r="AK498" i="1" s="1"/>
  <c r="AK501" i="1" a="1"/>
  <c r="AK501" i="1" s="1"/>
  <c r="AK504" i="1" a="1"/>
  <c r="AK504" i="1" s="1"/>
  <c r="AK509" i="1" a="1"/>
  <c r="AK509" i="1" s="1"/>
  <c r="AK510" i="1" a="1"/>
  <c r="AK510" i="1" s="1"/>
  <c r="AK520" i="1" a="1"/>
  <c r="AK520" i="1" s="1"/>
  <c r="AK527" i="1" a="1"/>
  <c r="AK527" i="1" s="1"/>
  <c r="AK529" i="1" a="1"/>
  <c r="AK529" i="1" s="1"/>
  <c r="AK534" i="1" a="1"/>
  <c r="AK534" i="1" s="1"/>
  <c r="AK492" i="1" a="1"/>
  <c r="AK492" i="1" s="1"/>
  <c r="AK497" i="1" a="1"/>
  <c r="AK497" i="1" s="1"/>
  <c r="AK519" i="1" a="1"/>
  <c r="AK519" i="1" s="1"/>
  <c r="AK532" i="1" a="1"/>
  <c r="AK532" i="1" s="1"/>
  <c r="AK533" i="1" a="1"/>
  <c r="AK533" i="1" s="1"/>
  <c r="AK545" i="1" a="1"/>
  <c r="AK545" i="1" s="1"/>
  <c r="AK538" i="1" a="1"/>
  <c r="AK538" i="1" s="1"/>
  <c r="AK546" i="1" a="1"/>
  <c r="AK546" i="1" s="1"/>
  <c r="AK567" i="1" a="1"/>
  <c r="AK567" i="1" s="1"/>
  <c r="AK568" i="1" a="1"/>
  <c r="AK568" i="1" s="1"/>
  <c r="AK580" i="1" a="1"/>
  <c r="AK580" i="1" s="1"/>
  <c r="AK588" i="1" a="1"/>
  <c r="AK588" i="1" s="1"/>
  <c r="AK595" i="1" a="1"/>
  <c r="AK595" i="1" s="1"/>
  <c r="AK499" i="1" a="1"/>
  <c r="AK499" i="1" s="1"/>
  <c r="AK521" i="1" a="1"/>
  <c r="AK521" i="1" s="1"/>
  <c r="AK524" i="1" a="1"/>
  <c r="AK524" i="1" s="1"/>
  <c r="AK530" i="1" a="1"/>
  <c r="AK530" i="1" s="1"/>
  <c r="B530" i="14" s="1"/>
  <c r="AK566" i="1" a="1"/>
  <c r="AK566" i="1" s="1"/>
  <c r="AK574" i="1" a="1"/>
  <c r="AK574" i="1" s="1"/>
  <c r="AK584" i="1" a="1"/>
  <c r="AK584" i="1" s="1"/>
  <c r="AK591" i="1" a="1"/>
  <c r="AK591" i="1" s="1"/>
  <c r="AK598" i="1" a="1"/>
  <c r="AK598" i="1" s="1"/>
  <c r="AK466" i="1" a="1"/>
  <c r="AK466" i="1" s="1"/>
  <c r="AK552" i="1" a="1"/>
  <c r="AK552" i="1" s="1"/>
  <c r="AK559" i="1" a="1"/>
  <c r="AK559" i="1" s="1"/>
  <c r="AK577" i="1" a="1"/>
  <c r="AK577" i="1" s="1"/>
  <c r="AK587" i="1" a="1"/>
  <c r="AK587" i="1" s="1"/>
  <c r="AK601" i="1" a="1"/>
  <c r="AK601" i="1" s="1"/>
  <c r="AK511" i="1" a="1"/>
  <c r="AK511" i="1" s="1"/>
  <c r="AK539" i="1" a="1"/>
  <c r="AK539" i="1" s="1"/>
  <c r="AK573" i="1" a="1"/>
  <c r="AK573" i="1" s="1"/>
  <c r="AK583" i="1" a="1"/>
  <c r="AK583" i="1" s="1"/>
  <c r="AK594" i="1" a="1"/>
  <c r="AK594" i="1" s="1"/>
  <c r="AK597" i="1" a="1"/>
  <c r="AK597" i="1" s="1"/>
  <c r="AK447" i="1" a="1"/>
  <c r="AK447" i="1" s="1"/>
  <c r="AK525" i="1" a="1"/>
  <c r="AK525" i="1" s="1"/>
  <c r="AK551" i="1" a="1"/>
  <c r="AK551" i="1" s="1"/>
  <c r="AK558" i="1" a="1"/>
  <c r="AK558" i="1" s="1"/>
  <c r="AK563" i="1" a="1"/>
  <c r="AK563" i="1" s="1"/>
  <c r="AK565" i="1" a="1"/>
  <c r="AK565" i="1" s="1"/>
  <c r="AK579" i="1" a="1"/>
  <c r="AK579" i="1" s="1"/>
  <c r="AK590" i="1" a="1"/>
  <c r="AK590" i="1" s="1"/>
  <c r="AK593" i="1" a="1"/>
  <c r="AK593" i="1" s="1"/>
  <c r="AK603" i="1" a="1"/>
  <c r="AK603" i="1" s="1"/>
  <c r="AK508" i="1" a="1"/>
  <c r="AK508" i="1" s="1"/>
  <c r="AK512" i="1" a="1"/>
  <c r="AK512" i="1" s="1"/>
  <c r="AK516" i="1" a="1"/>
  <c r="AK516" i="1" s="1"/>
  <c r="AK523" i="1" a="1"/>
  <c r="AK523" i="1" s="1"/>
  <c r="AK555" i="1" a="1"/>
  <c r="AK555" i="1" s="1"/>
  <c r="AK556" i="1" a="1"/>
  <c r="AK556" i="1" s="1"/>
  <c r="AK561" i="1" a="1"/>
  <c r="AK561" i="1" s="1"/>
  <c r="AK562" i="1" a="1"/>
  <c r="AK562" i="1" s="1"/>
  <c r="AK564" i="1" a="1"/>
  <c r="AK564" i="1" s="1"/>
  <c r="AK576" i="1" a="1"/>
  <c r="AK576" i="1" s="1"/>
  <c r="AK586" i="1" a="1"/>
  <c r="AK586" i="1" s="1"/>
  <c r="AK554" i="1" a="1"/>
  <c r="AK554" i="1" s="1"/>
  <c r="AK557" i="1" a="1"/>
  <c r="AK557" i="1" s="1"/>
  <c r="AK571" i="1" a="1"/>
  <c r="AK571" i="1" s="1"/>
  <c r="AK572" i="1" a="1"/>
  <c r="AK572" i="1" s="1"/>
  <c r="AK581" i="1" a="1"/>
  <c r="AK581" i="1" s="1"/>
  <c r="AK582" i="1" a="1"/>
  <c r="AK582" i="1" s="1"/>
  <c r="AK589" i="1" a="1"/>
  <c r="AK589" i="1" s="1"/>
  <c r="AK596" i="1" a="1"/>
  <c r="AK596" i="1" s="1"/>
  <c r="AK599" i="1" a="1"/>
  <c r="AK599" i="1" s="1"/>
  <c r="AK570" i="1" a="1"/>
  <c r="AK570" i="1" s="1"/>
  <c r="AK575" i="1" a="1"/>
  <c r="AK575" i="1" s="1"/>
  <c r="AK592" i="1" a="1"/>
  <c r="AK592" i="1" s="1"/>
  <c r="AK617" i="1" a="1"/>
  <c r="AK617" i="1" s="1"/>
  <c r="AK620" i="1" a="1"/>
  <c r="AK620" i="1" s="1"/>
  <c r="AK629" i="1" a="1"/>
  <c r="AK629" i="1" s="1"/>
  <c r="AK638" i="1" a="1"/>
  <c r="AK638" i="1" s="1"/>
  <c r="AK646" i="1" a="1"/>
  <c r="AK646" i="1" s="1"/>
  <c r="AK654" i="1" a="1"/>
  <c r="AK654" i="1" s="1"/>
  <c r="AK661" i="1" a="1"/>
  <c r="AK661" i="1" s="1"/>
  <c r="AK665" i="1" a="1"/>
  <c r="AK665" i="1" s="1"/>
  <c r="AK602" i="1" a="1"/>
  <c r="AK602" i="1" s="1"/>
  <c r="AK607" i="1" a="1"/>
  <c r="AK607" i="1" s="1"/>
  <c r="AK610" i="1" a="1"/>
  <c r="AK610" i="1" s="1"/>
  <c r="AK632" i="1" a="1"/>
  <c r="AK632" i="1" s="1"/>
  <c r="AK635" i="1" a="1"/>
  <c r="AK635" i="1" s="1"/>
  <c r="AK637" i="1" a="1"/>
  <c r="AK637" i="1" s="1"/>
  <c r="AK647" i="1" a="1"/>
  <c r="AK647" i="1" s="1"/>
  <c r="AK655" i="1" a="1"/>
  <c r="AK655" i="1" s="1"/>
  <c r="AK604" i="1" a="1"/>
  <c r="AK604" i="1" s="1"/>
  <c r="AK613" i="1" a="1"/>
  <c r="AK613" i="1" s="1"/>
  <c r="AK619" i="1" a="1"/>
  <c r="AK619" i="1" s="1"/>
  <c r="AK622" i="1" a="1"/>
  <c r="AK622" i="1" s="1"/>
  <c r="AK625" i="1" a="1"/>
  <c r="AK625" i="1" s="1"/>
  <c r="AK631" i="1" a="1"/>
  <c r="AK631" i="1" s="1"/>
  <c r="AK641" i="1" a="1"/>
  <c r="AK641" i="1" s="1"/>
  <c r="AK648" i="1" a="1"/>
  <c r="AK648" i="1" s="1"/>
  <c r="AK656" i="1" a="1"/>
  <c r="AK656" i="1" s="1"/>
  <c r="AK660" i="1" a="1"/>
  <c r="AK660" i="1" s="1"/>
  <c r="AK553" i="1" a="1"/>
  <c r="AK553" i="1" s="1"/>
  <c r="AK569" i="1" a="1"/>
  <c r="AK569" i="1" s="1"/>
  <c r="AK600" i="1" a="1"/>
  <c r="AK600" i="1" s="1"/>
  <c r="AK616" i="1" a="1"/>
  <c r="AK616" i="1" s="1"/>
  <c r="AK628" i="1" a="1"/>
  <c r="AK628" i="1" s="1"/>
  <c r="AK526" i="1" a="1"/>
  <c r="AK526" i="1" s="1"/>
  <c r="AK560" i="1" a="1"/>
  <c r="AK560" i="1" s="1"/>
  <c r="AK612" i="1" a="1"/>
  <c r="AK612" i="1" s="1"/>
  <c r="AK618" i="1" a="1"/>
  <c r="AK618" i="1" s="1"/>
  <c r="AK621" i="1" a="1"/>
  <c r="AK621" i="1" s="1"/>
  <c r="AK624" i="1" a="1"/>
  <c r="AK624" i="1" s="1"/>
  <c r="AK630" i="1" a="1"/>
  <c r="AK630" i="1" s="1"/>
  <c r="AK634" i="1" a="1"/>
  <c r="AK634" i="1" s="1"/>
  <c r="AK636" i="1" a="1"/>
  <c r="AK636" i="1" s="1"/>
  <c r="AK651" i="1" a="1"/>
  <c r="AK651" i="1" s="1"/>
  <c r="AK659" i="1" a="1"/>
  <c r="AK659" i="1" s="1"/>
  <c r="AK578" i="1" a="1"/>
  <c r="AK578" i="1" s="1"/>
  <c r="AK611" i="1" a="1"/>
  <c r="AK611" i="1" s="1"/>
  <c r="AK644" i="1" a="1"/>
  <c r="AK644" i="1" s="1"/>
  <c r="AK652" i="1" a="1"/>
  <c r="AK652" i="1" s="1"/>
  <c r="AK662" i="1" a="1"/>
  <c r="AK662" i="1" s="1"/>
  <c r="AK666" i="1" a="1"/>
  <c r="AK666" i="1" s="1"/>
  <c r="AK513" i="1" a="1"/>
  <c r="AK513" i="1" s="1"/>
  <c r="AK681" i="1" a="1"/>
  <c r="AK681" i="1" s="1"/>
  <c r="AK689" i="1" a="1"/>
  <c r="AK689" i="1" s="1"/>
  <c r="AK697" i="1" a="1"/>
  <c r="AK697" i="1" s="1"/>
  <c r="AK705" i="1" a="1"/>
  <c r="AK705" i="1" s="1"/>
  <c r="AK713" i="1" a="1"/>
  <c r="AK713" i="1" s="1"/>
  <c r="AK721" i="1" a="1"/>
  <c r="AK721" i="1" s="1"/>
  <c r="AK724" i="1" a="1"/>
  <c r="AK724" i="1" s="1"/>
  <c r="AK727" i="1" a="1"/>
  <c r="AK727" i="1" s="1"/>
  <c r="AK731" i="1" a="1"/>
  <c r="AK731" i="1" s="1"/>
  <c r="AK749" i="1" a="1"/>
  <c r="AK749" i="1" s="1"/>
  <c r="AK752" i="1" a="1"/>
  <c r="AK752" i="1" s="1"/>
  <c r="AK763" i="1" a="1"/>
  <c r="AK763" i="1" s="1"/>
  <c r="AK781" i="1" a="1"/>
  <c r="AK781" i="1" s="1"/>
  <c r="AK458" i="1" a="1"/>
  <c r="AK458" i="1" s="1"/>
  <c r="AK608" i="1" a="1"/>
  <c r="AK608" i="1" s="1"/>
  <c r="AK614" i="1" a="1"/>
  <c r="AK614" i="1" s="1"/>
  <c r="AK626" i="1" a="1"/>
  <c r="AK626" i="1" s="1"/>
  <c r="AK649" i="1" a="1"/>
  <c r="AK649" i="1" s="1"/>
  <c r="AK650" i="1" a="1"/>
  <c r="AK650" i="1" s="1"/>
  <c r="AK664" i="1" a="1"/>
  <c r="AK664" i="1" s="1"/>
  <c r="AK669" i="1" a="1"/>
  <c r="AK669" i="1" s="1"/>
  <c r="AK675" i="1" a="1"/>
  <c r="AK675" i="1" s="1"/>
  <c r="AK678" i="1" a="1"/>
  <c r="AK678" i="1" s="1"/>
  <c r="AK686" i="1" a="1"/>
  <c r="AK686" i="1" s="1"/>
  <c r="AK694" i="1" a="1"/>
  <c r="AK694" i="1" s="1"/>
  <c r="AK702" i="1" a="1"/>
  <c r="AK702" i="1" s="1"/>
  <c r="AK710" i="1" a="1"/>
  <c r="AK710" i="1" s="1"/>
  <c r="AK718" i="1" a="1"/>
  <c r="AK718" i="1" s="1"/>
  <c r="AK736" i="1" a="1"/>
  <c r="AK736" i="1" s="1"/>
  <c r="AK743" i="1" a="1"/>
  <c r="AK743" i="1" s="1"/>
  <c r="AK746" i="1" a="1"/>
  <c r="AK746" i="1" s="1"/>
  <c r="AK757" i="1" a="1"/>
  <c r="AK757" i="1" s="1"/>
  <c r="AK768" i="1" a="1"/>
  <c r="AK768" i="1" s="1"/>
  <c r="AK772" i="1" a="1"/>
  <c r="AK772" i="1" s="1"/>
  <c r="AK609" i="1" a="1"/>
  <c r="AK609" i="1" s="1"/>
  <c r="AK615" i="1" a="1"/>
  <c r="AK615" i="1" s="1"/>
  <c r="AK627" i="1" a="1"/>
  <c r="AK627" i="1" s="1"/>
  <c r="AK639" i="1" a="1"/>
  <c r="AK639" i="1" s="1"/>
  <c r="AK672" i="1" a="1"/>
  <c r="AK672" i="1" s="1"/>
  <c r="AK683" i="1" a="1"/>
  <c r="AK683" i="1" s="1"/>
  <c r="AK691" i="1" a="1"/>
  <c r="AK691" i="1" s="1"/>
  <c r="AK699" i="1" a="1"/>
  <c r="AK699" i="1" s="1"/>
  <c r="AK707" i="1" a="1"/>
  <c r="AK707" i="1" s="1"/>
  <c r="AK715" i="1" a="1"/>
  <c r="AK715" i="1" s="1"/>
  <c r="AK723" i="1" a="1"/>
  <c r="AK723" i="1" s="1"/>
  <c r="AK726" i="1" a="1"/>
  <c r="AK726" i="1" s="1"/>
  <c r="AK740" i="1" a="1"/>
  <c r="AK740" i="1" s="1"/>
  <c r="AK754" i="1" a="1"/>
  <c r="AK754" i="1" s="1"/>
  <c r="AK762" i="1" a="1"/>
  <c r="AK762" i="1" s="1"/>
  <c r="AK767" i="1" a="1"/>
  <c r="AK767" i="1" s="1"/>
  <c r="AK771" i="1" a="1"/>
  <c r="AK771" i="1" s="1"/>
  <c r="AK633" i="1" a="1"/>
  <c r="AK633" i="1" s="1"/>
  <c r="AK668" i="1" a="1"/>
  <c r="AK668" i="1" s="1"/>
  <c r="AK680" i="1" a="1"/>
  <c r="AK680" i="1" s="1"/>
  <c r="AK688" i="1" a="1"/>
  <c r="AK688" i="1" s="1"/>
  <c r="AK696" i="1" a="1"/>
  <c r="AK696" i="1" s="1"/>
  <c r="AK704" i="1" a="1"/>
  <c r="AK704" i="1" s="1"/>
  <c r="AK712" i="1" a="1"/>
  <c r="AK712" i="1" s="1"/>
  <c r="AK720" i="1" a="1"/>
  <c r="AK720" i="1" s="1"/>
  <c r="AK605" i="1" a="1"/>
  <c r="AK605" i="1" s="1"/>
  <c r="AK623" i="1" a="1"/>
  <c r="AK623" i="1" s="1"/>
  <c r="AK640" i="1" a="1"/>
  <c r="AK640" i="1" s="1"/>
  <c r="AK642" i="1" a="1"/>
  <c r="AK642" i="1" s="1"/>
  <c r="AK643" i="1" a="1"/>
  <c r="AK643" i="1" s="1"/>
  <c r="AK663" i="1" a="1"/>
  <c r="AK663" i="1" s="1"/>
  <c r="AK682" i="1" a="1"/>
  <c r="AK682" i="1" s="1"/>
  <c r="AK690" i="1" a="1"/>
  <c r="AK690" i="1" s="1"/>
  <c r="AK698" i="1" a="1"/>
  <c r="AK698" i="1" s="1"/>
  <c r="AK706" i="1" a="1"/>
  <c r="AK706" i="1" s="1"/>
  <c r="AK714" i="1" a="1"/>
  <c r="AK714" i="1" s="1"/>
  <c r="AK722" i="1" a="1"/>
  <c r="AK722" i="1" s="1"/>
  <c r="AK725" i="1" a="1"/>
  <c r="AK725" i="1" s="1"/>
  <c r="AK733" i="1" a="1"/>
  <c r="AK733" i="1" s="1"/>
  <c r="AK753" i="1" a="1"/>
  <c r="AK753" i="1" s="1"/>
  <c r="AK760" i="1" a="1"/>
  <c r="AK760" i="1" s="1"/>
  <c r="AK765" i="1" a="1"/>
  <c r="AK765" i="1" s="1"/>
  <c r="AK770" i="1" a="1"/>
  <c r="AK770" i="1" s="1"/>
  <c r="B770" i="14" s="1"/>
  <c r="AK777" i="1" a="1"/>
  <c r="AK777" i="1" s="1"/>
  <c r="AK782" i="1" a="1"/>
  <c r="AK782" i="1" s="1"/>
  <c r="AK784" i="1" a="1"/>
  <c r="AK784" i="1" s="1"/>
  <c r="AK606" i="1" a="1"/>
  <c r="AK606" i="1" s="1"/>
  <c r="AK667" i="1" a="1"/>
  <c r="AK667" i="1" s="1"/>
  <c r="AK679" i="1" a="1"/>
  <c r="AK679" i="1" s="1"/>
  <c r="AK687" i="1" a="1"/>
  <c r="AK687" i="1" s="1"/>
  <c r="AK695" i="1" a="1"/>
  <c r="AK695" i="1" s="1"/>
  <c r="AK703" i="1" a="1"/>
  <c r="AK703" i="1" s="1"/>
  <c r="AK711" i="1" a="1"/>
  <c r="AK711" i="1" s="1"/>
  <c r="AK719" i="1" a="1"/>
  <c r="AK719" i="1" s="1"/>
  <c r="AK728" i="1" a="1"/>
  <c r="AK728" i="1" s="1"/>
  <c r="AK738" i="1" a="1"/>
  <c r="AK738" i="1" s="1"/>
  <c r="AK744" i="1" a="1"/>
  <c r="AK744" i="1" s="1"/>
  <c r="AK747" i="1" a="1"/>
  <c r="AK747" i="1" s="1"/>
  <c r="AK750" i="1" a="1"/>
  <c r="AK750" i="1" s="1"/>
  <c r="AK759" i="1" a="1"/>
  <c r="AK759" i="1" s="1"/>
  <c r="AK773" i="1" a="1"/>
  <c r="AK773" i="1" s="1"/>
  <c r="AK776" i="1" a="1"/>
  <c r="AK776" i="1" s="1"/>
  <c r="AK779" i="1" a="1"/>
  <c r="AK779" i="1" s="1"/>
  <c r="AK786" i="1" a="1"/>
  <c r="AK786" i="1" s="1"/>
  <c r="AK645" i="1" a="1"/>
  <c r="AK645" i="1" s="1"/>
  <c r="AK674" i="1" a="1"/>
  <c r="AK674" i="1" s="1"/>
  <c r="AK693" i="1" a="1"/>
  <c r="AK693" i="1" s="1"/>
  <c r="AK741" i="1" a="1"/>
  <c r="AK741" i="1" s="1"/>
  <c r="AK745" i="1" a="1"/>
  <c r="AK745" i="1" s="1"/>
  <c r="AK756" i="1" a="1"/>
  <c r="AK756" i="1" s="1"/>
  <c r="AK761" i="1" a="1"/>
  <c r="AK761" i="1" s="1"/>
  <c r="AK796" i="1" a="1"/>
  <c r="AK796" i="1" s="1"/>
  <c r="AK797" i="1" a="1"/>
  <c r="AK797" i="1" s="1"/>
  <c r="AK798" i="1" a="1"/>
  <c r="AK798" i="1" s="1"/>
  <c r="AK810" i="1" a="1"/>
  <c r="AK810" i="1" s="1"/>
  <c r="AK819" i="1" a="1"/>
  <c r="AK819" i="1" s="1"/>
  <c r="AK829" i="1" a="1"/>
  <c r="AK829" i="1" s="1"/>
  <c r="AK842" i="1" a="1"/>
  <c r="AK842" i="1" s="1"/>
  <c r="AK847" i="1" a="1"/>
  <c r="AK847" i="1" s="1"/>
  <c r="AK852" i="1" a="1"/>
  <c r="AK852" i="1" s="1"/>
  <c r="AK856" i="1" a="1"/>
  <c r="AK856" i="1" s="1"/>
  <c r="AK860" i="1" a="1"/>
  <c r="AK860" i="1" s="1"/>
  <c r="AK864" i="1" a="1"/>
  <c r="AK864" i="1" s="1"/>
  <c r="AK868" i="1" a="1"/>
  <c r="AK868" i="1" s="1"/>
  <c r="AK878" i="1" a="1"/>
  <c r="AK878" i="1" s="1"/>
  <c r="AK700" i="1" a="1"/>
  <c r="AK700" i="1" s="1"/>
  <c r="AK748" i="1" a="1"/>
  <c r="AK748" i="1" s="1"/>
  <c r="AK766" i="1" a="1"/>
  <c r="AK766" i="1" s="1"/>
  <c r="AK775" i="1" a="1"/>
  <c r="AK775" i="1" s="1"/>
  <c r="AK780" i="1" a="1"/>
  <c r="AK780" i="1" s="1"/>
  <c r="AK788" i="1" a="1"/>
  <c r="AK788" i="1" s="1"/>
  <c r="AK799" i="1" a="1"/>
  <c r="AK799" i="1" s="1"/>
  <c r="AK805" i="1" a="1"/>
  <c r="AK805" i="1" s="1"/>
  <c r="AK809" i="1" a="1"/>
  <c r="AK809" i="1" s="1"/>
  <c r="AK823" i="1" a="1"/>
  <c r="AK823" i="1" s="1"/>
  <c r="AK828" i="1" a="1"/>
  <c r="AK828" i="1" s="1"/>
  <c r="AK833" i="1" a="1"/>
  <c r="AK833" i="1" s="1"/>
  <c r="AK851" i="1" a="1"/>
  <c r="AK851" i="1" s="1"/>
  <c r="AK859" i="1" a="1"/>
  <c r="AK859" i="1" s="1"/>
  <c r="AK873" i="1" a="1"/>
  <c r="AK873" i="1" s="1"/>
  <c r="AK882" i="1" a="1"/>
  <c r="AK882" i="1" s="1"/>
  <c r="AK658" i="1" a="1"/>
  <c r="AK658" i="1" s="1"/>
  <c r="AK701" i="1" a="1"/>
  <c r="AK701" i="1" s="1"/>
  <c r="AK730" i="1" a="1"/>
  <c r="AK730" i="1" s="1"/>
  <c r="AK735" i="1" a="1"/>
  <c r="AK735" i="1" s="1"/>
  <c r="AK778" i="1" a="1"/>
  <c r="AK778" i="1" s="1"/>
  <c r="AK800" i="1" a="1"/>
  <c r="AK800" i="1" s="1"/>
  <c r="AK804" i="1" a="1"/>
  <c r="AK804" i="1" s="1"/>
  <c r="AK808" i="1" a="1"/>
  <c r="AK808" i="1" s="1"/>
  <c r="AK814" i="1" a="1"/>
  <c r="AK814" i="1" s="1"/>
  <c r="AK670" i="1" a="1"/>
  <c r="AK670" i="1" s="1"/>
  <c r="AK676" i="1" a="1"/>
  <c r="AK676" i="1" s="1"/>
  <c r="AK708" i="1" a="1"/>
  <c r="AK708" i="1" s="1"/>
  <c r="AK751" i="1" a="1"/>
  <c r="AK751" i="1" s="1"/>
  <c r="AK755" i="1" a="1"/>
  <c r="AK755" i="1" s="1"/>
  <c r="AK774" i="1" a="1"/>
  <c r="AK774" i="1" s="1"/>
  <c r="AK787" i="1" a="1"/>
  <c r="AK787" i="1" s="1"/>
  <c r="AK790" i="1" a="1"/>
  <c r="AK790" i="1" s="1"/>
  <c r="AK801" i="1" a="1"/>
  <c r="AK801" i="1" s="1"/>
  <c r="AK803" i="1" a="1"/>
  <c r="AK803" i="1" s="1"/>
  <c r="AK813" i="1" a="1"/>
  <c r="AK813" i="1" s="1"/>
  <c r="AK818" i="1" a="1"/>
  <c r="AK818" i="1" s="1"/>
  <c r="AK822" i="1" a="1"/>
  <c r="AK822" i="1" s="1"/>
  <c r="AK826" i="1" a="1"/>
  <c r="AK826" i="1" s="1"/>
  <c r="AK832" i="1" a="1"/>
  <c r="AK832" i="1" s="1"/>
  <c r="AK846" i="1" a="1"/>
  <c r="AK846" i="1" s="1"/>
  <c r="AK850" i="1" a="1"/>
  <c r="AK850" i="1" s="1"/>
  <c r="AK863" i="1" a="1"/>
  <c r="AK863" i="1" s="1"/>
  <c r="AK871" i="1" a="1"/>
  <c r="AK871" i="1" s="1"/>
  <c r="AK876" i="1" a="1"/>
  <c r="AK876" i="1" s="1"/>
  <c r="AK684" i="1" a="1"/>
  <c r="AK684" i="1" s="1"/>
  <c r="AK716" i="1" a="1"/>
  <c r="AK716" i="1" s="1"/>
  <c r="AK758" i="1" a="1"/>
  <c r="AK758" i="1" s="1"/>
  <c r="AK785" i="1" a="1"/>
  <c r="AK785" i="1" s="1"/>
  <c r="AK794" i="1" a="1"/>
  <c r="AK794" i="1" s="1"/>
  <c r="AK807" i="1" a="1"/>
  <c r="AK807" i="1" s="1"/>
  <c r="AK812" i="1" a="1"/>
  <c r="AK812" i="1" s="1"/>
  <c r="AK825" i="1" a="1"/>
  <c r="AK825" i="1" s="1"/>
  <c r="AK831" i="1" a="1"/>
  <c r="AK831" i="1" s="1"/>
  <c r="B831" i="14" s="1"/>
  <c r="AK835" i="1" a="1"/>
  <c r="AK835" i="1" s="1"/>
  <c r="AK854" i="1" a="1"/>
  <c r="AK854" i="1" s="1"/>
  <c r="AK857" i="1" a="1"/>
  <c r="AK857" i="1" s="1"/>
  <c r="AK870" i="1" a="1"/>
  <c r="AK870" i="1" s="1"/>
  <c r="AK875" i="1" a="1"/>
  <c r="AK875" i="1" s="1"/>
  <c r="AK657" i="1" a="1"/>
  <c r="AK657" i="1" s="1"/>
  <c r="AK685" i="1" a="1"/>
  <c r="AK685" i="1" s="1"/>
  <c r="AK717" i="1" a="1"/>
  <c r="AK717" i="1" s="1"/>
  <c r="AK742" i="1" a="1"/>
  <c r="AK742" i="1" s="1"/>
  <c r="AK789" i="1" a="1"/>
  <c r="AK789" i="1" s="1"/>
  <c r="AK795" i="1" a="1"/>
  <c r="AK795" i="1" s="1"/>
  <c r="AK806" i="1" a="1"/>
  <c r="AK806" i="1" s="1"/>
  <c r="AK816" i="1" a="1"/>
  <c r="AK816" i="1" s="1"/>
  <c r="AK821" i="1" a="1"/>
  <c r="AK821" i="1" s="1"/>
  <c r="AK824" i="1" a="1"/>
  <c r="AK824" i="1" s="1"/>
  <c r="AK830" i="1" a="1"/>
  <c r="AK830" i="1" s="1"/>
  <c r="AK834" i="1" a="1"/>
  <c r="AK834" i="1" s="1"/>
  <c r="AK843" i="1" a="1"/>
  <c r="AK843" i="1" s="1"/>
  <c r="AK844" i="1" a="1"/>
  <c r="AK844" i="1" s="1"/>
  <c r="AK845" i="1" a="1"/>
  <c r="AK845" i="1" s="1"/>
  <c r="AK848" i="1" a="1"/>
  <c r="AK848" i="1" s="1"/>
  <c r="AK861" i="1" a="1"/>
  <c r="AK861" i="1" s="1"/>
  <c r="AK879" i="1" a="1"/>
  <c r="AK879" i="1" s="1"/>
  <c r="AK677" i="1" a="1"/>
  <c r="AK677" i="1" s="1"/>
  <c r="AK769" i="1" a="1"/>
  <c r="AK769" i="1" s="1"/>
  <c r="AK791" i="1" a="1"/>
  <c r="AK791" i="1" s="1"/>
  <c r="AK802" i="1" a="1"/>
  <c r="AK802" i="1" s="1"/>
  <c r="AK817" i="1" a="1"/>
  <c r="AK817" i="1" s="1"/>
  <c r="AK827" i="1" a="1"/>
  <c r="AK827" i="1" s="1"/>
  <c r="AK837" i="1" a="1"/>
  <c r="AK837" i="1" s="1"/>
  <c r="AK884" i="1" a="1"/>
  <c r="AK884" i="1" s="1"/>
  <c r="AK888" i="1" a="1"/>
  <c r="AK888" i="1" s="1"/>
  <c r="AK892" i="1" a="1"/>
  <c r="AK892" i="1" s="1"/>
  <c r="AK896" i="1" a="1"/>
  <c r="AK896" i="1" s="1"/>
  <c r="AK899" i="1" a="1"/>
  <c r="AK899" i="1" s="1"/>
  <c r="AK904" i="1" a="1"/>
  <c r="AK904" i="1" s="1"/>
  <c r="AK918" i="1" a="1"/>
  <c r="AK918" i="1" s="1"/>
  <c r="AK923" i="1" a="1"/>
  <c r="AK923" i="1" s="1"/>
  <c r="AK930" i="1" a="1"/>
  <c r="AK930" i="1" s="1"/>
  <c r="AK931" i="1" a="1"/>
  <c r="AK931" i="1" s="1"/>
  <c r="AK937" i="1" a="1"/>
  <c r="AK937" i="1" s="1"/>
  <c r="AK950" i="1" a="1"/>
  <c r="AK950" i="1" s="1"/>
  <c r="AK954" i="1" a="1"/>
  <c r="AK954" i="1" s="1"/>
  <c r="AK653" i="1" a="1"/>
  <c r="AK653" i="1" s="1"/>
  <c r="AK841" i="1" a="1"/>
  <c r="AK841" i="1" s="1"/>
  <c r="AK865" i="1" a="1"/>
  <c r="AK865" i="1" s="1"/>
  <c r="AK891" i="1" a="1"/>
  <c r="AK891" i="1" s="1"/>
  <c r="AK900" i="1" a="1"/>
  <c r="AK900" i="1" s="1"/>
  <c r="AK901" i="1" a="1"/>
  <c r="AK901" i="1" s="1"/>
  <c r="AK911" i="1" a="1"/>
  <c r="AK911" i="1" s="1"/>
  <c r="AK936" i="1" a="1"/>
  <c r="AK936" i="1" s="1"/>
  <c r="AK942" i="1" a="1"/>
  <c r="AK942" i="1" s="1"/>
  <c r="AK951" i="1" a="1"/>
  <c r="AK951" i="1" s="1"/>
  <c r="AK671" i="1" a="1"/>
  <c r="AK671" i="1" s="1"/>
  <c r="AK709" i="1" a="1"/>
  <c r="AK709" i="1" s="1"/>
  <c r="AK729" i="1" a="1"/>
  <c r="AK729" i="1" s="1"/>
  <c r="AK792" i="1" a="1"/>
  <c r="AK792" i="1" s="1"/>
  <c r="AK836" i="1" a="1"/>
  <c r="AK836" i="1" s="1"/>
  <c r="AK855" i="1" a="1"/>
  <c r="AK855" i="1" s="1"/>
  <c r="AK869" i="1" a="1"/>
  <c r="AK869" i="1" s="1"/>
  <c r="AK874" i="1" a="1"/>
  <c r="AK874" i="1" s="1"/>
  <c r="AK883" i="1" a="1"/>
  <c r="AK883" i="1" s="1"/>
  <c r="AK895" i="1" a="1"/>
  <c r="AK895" i="1" s="1"/>
  <c r="AK898" i="1" a="1"/>
  <c r="AK898" i="1" s="1"/>
  <c r="AK905" i="1" a="1"/>
  <c r="AK905" i="1" s="1"/>
  <c r="AK908" i="1" a="1"/>
  <c r="AK908" i="1" s="1"/>
  <c r="AK909" i="1" a="1"/>
  <c r="AK909" i="1" s="1"/>
  <c r="AK910" i="1" a="1"/>
  <c r="AK910" i="1" s="1"/>
  <c r="AK912" i="1" a="1"/>
  <c r="AK912" i="1" s="1"/>
  <c r="AK917" i="1" a="1"/>
  <c r="AK917" i="1" s="1"/>
  <c r="AK924" i="1" a="1"/>
  <c r="AK924" i="1" s="1"/>
  <c r="AK929" i="1" a="1"/>
  <c r="AK929" i="1" s="1"/>
  <c r="AK585" i="1" a="1"/>
  <c r="AK585" i="1" s="1"/>
  <c r="AK692" i="1" a="1"/>
  <c r="AK692" i="1" s="1"/>
  <c r="AK783" i="1" a="1"/>
  <c r="AK783" i="1" s="1"/>
  <c r="AK840" i="1" a="1"/>
  <c r="AK840" i="1" s="1"/>
  <c r="AK880" i="1" a="1"/>
  <c r="AK880" i="1" s="1"/>
  <c r="AK887" i="1" a="1"/>
  <c r="AK887" i="1" s="1"/>
  <c r="AK890" i="1" a="1"/>
  <c r="AK890" i="1" s="1"/>
  <c r="AK906" i="1" a="1"/>
  <c r="AK906" i="1" s="1"/>
  <c r="AK907" i="1" a="1"/>
  <c r="AK907" i="1" s="1"/>
  <c r="AK916" i="1" a="1"/>
  <c r="AK916" i="1" s="1"/>
  <c r="AK925" i="1" a="1"/>
  <c r="AK925" i="1" s="1"/>
  <c r="AK926" i="1" a="1"/>
  <c r="AK926" i="1" s="1"/>
  <c r="AK934" i="1" a="1"/>
  <c r="AK934" i="1" s="1"/>
  <c r="AK935" i="1" a="1"/>
  <c r="AK935" i="1" s="1"/>
  <c r="AK941" i="1" a="1"/>
  <c r="AK941" i="1" s="1"/>
  <c r="AK945" i="1" a="1"/>
  <c r="AK945" i="1" s="1"/>
  <c r="AK953" i="1" a="1"/>
  <c r="AK953" i="1" s="1"/>
  <c r="AK734" i="1" a="1"/>
  <c r="AK734" i="1" s="1"/>
  <c r="AK793" i="1" a="1"/>
  <c r="AK793" i="1" s="1"/>
  <c r="AK849" i="1" a="1"/>
  <c r="AK849" i="1" s="1"/>
  <c r="AK913" i="1" a="1"/>
  <c r="AK913" i="1" s="1"/>
  <c r="AK915" i="1" a="1"/>
  <c r="AK915" i="1" s="1"/>
  <c r="AK927" i="1" a="1"/>
  <c r="AK927" i="1" s="1"/>
  <c r="AK928" i="1" a="1"/>
  <c r="AK928" i="1" s="1"/>
  <c r="AK732" i="1" a="1"/>
  <c r="AK732" i="1" s="1"/>
  <c r="AK815" i="1" a="1"/>
  <c r="AK815" i="1" s="1"/>
  <c r="AK820" i="1" a="1"/>
  <c r="AK820" i="1" s="1"/>
  <c r="AK839" i="1" a="1"/>
  <c r="AK839" i="1" s="1"/>
  <c r="AK858" i="1" a="1"/>
  <c r="AK858" i="1" s="1"/>
  <c r="AK867" i="1" a="1"/>
  <c r="AK867" i="1" s="1"/>
  <c r="AK872" i="1" a="1"/>
  <c r="AK872" i="1" s="1"/>
  <c r="AK877" i="1" a="1"/>
  <c r="AK877" i="1" s="1"/>
  <c r="C877" i="14" s="1"/>
  <c r="AK886" i="1" a="1"/>
  <c r="AK886" i="1" s="1"/>
  <c r="AK894" i="1" a="1"/>
  <c r="AK894" i="1" s="1"/>
  <c r="AK897" i="1" a="1"/>
  <c r="AK897" i="1" s="1"/>
  <c r="AK914" i="1" a="1"/>
  <c r="AK914" i="1" s="1"/>
  <c r="AK919" i="1" a="1"/>
  <c r="AK919" i="1" s="1"/>
  <c r="AK922" i="1" a="1"/>
  <c r="AK922" i="1" s="1"/>
  <c r="AK933" i="1" a="1"/>
  <c r="AK933" i="1" s="1"/>
  <c r="AK940" i="1" a="1"/>
  <c r="AK940" i="1" s="1"/>
  <c r="AK944" i="1" a="1"/>
  <c r="AK944" i="1" s="1"/>
  <c r="AK948" i="1" a="1"/>
  <c r="AK948" i="1" s="1"/>
  <c r="AK739" i="1" a="1"/>
  <c r="AK739" i="1" s="1"/>
  <c r="AK764" i="1" a="1"/>
  <c r="AK764" i="1" s="1"/>
  <c r="AK853" i="1" a="1"/>
  <c r="AK853" i="1" s="1"/>
  <c r="AK862" i="1" a="1"/>
  <c r="AK862" i="1" s="1"/>
  <c r="AK881" i="1" a="1"/>
  <c r="AK881" i="1" s="1"/>
  <c r="AK889" i="1" a="1"/>
  <c r="AK889" i="1" s="1"/>
  <c r="AK902" i="1" a="1"/>
  <c r="AK902" i="1" s="1"/>
  <c r="AK903" i="1" a="1"/>
  <c r="AK903" i="1" s="1"/>
  <c r="AK920" i="1" a="1"/>
  <c r="AK920" i="1" s="1"/>
  <c r="AK921" i="1" a="1"/>
  <c r="AK921" i="1" s="1"/>
  <c r="AK932" i="1" a="1"/>
  <c r="AK932" i="1" s="1"/>
  <c r="AK939" i="1" a="1"/>
  <c r="AK939" i="1" s="1"/>
  <c r="AK955" i="1" a="1"/>
  <c r="AK955" i="1" s="1"/>
  <c r="AK957" i="1" a="1"/>
  <c r="AK957" i="1" s="1"/>
  <c r="AK959" i="1" a="1"/>
  <c r="AK959" i="1" s="1"/>
  <c r="AK961" i="1" a="1"/>
  <c r="AK961" i="1" s="1"/>
  <c r="AK963" i="1" a="1"/>
  <c r="AK963" i="1" s="1"/>
  <c r="AK965" i="1" a="1"/>
  <c r="AK965" i="1" s="1"/>
  <c r="AK967" i="1" a="1"/>
  <c r="AK967" i="1" s="1"/>
  <c r="AK969" i="1" a="1"/>
  <c r="AK969" i="1" s="1"/>
  <c r="AK971" i="1" a="1"/>
  <c r="AK971" i="1" s="1"/>
  <c r="AK973" i="1" a="1"/>
  <c r="AK973" i="1" s="1"/>
  <c r="AK975" i="1" a="1"/>
  <c r="AK975" i="1" s="1"/>
  <c r="AK977" i="1" a="1"/>
  <c r="AK977" i="1" s="1"/>
  <c r="AK979" i="1" a="1"/>
  <c r="AK979" i="1" s="1"/>
  <c r="AK981" i="1" a="1"/>
  <c r="AK981" i="1" s="1"/>
  <c r="AK673" i="1" a="1"/>
  <c r="AK673" i="1" s="1"/>
  <c r="AK893" i="1" a="1"/>
  <c r="AK893" i="1" s="1"/>
  <c r="AK947" i="1" a="1"/>
  <c r="AK947" i="1" s="1"/>
  <c r="AK952" i="1" a="1"/>
  <c r="AK952" i="1" s="1"/>
  <c r="C952" i="14" s="1"/>
  <c r="AK980" i="1" a="1"/>
  <c r="AK980" i="1" s="1"/>
  <c r="AK1047" i="1" a="1"/>
  <c r="AK1047" i="1" s="1"/>
  <c r="AK1051" i="1" a="1"/>
  <c r="AK1051" i="1" s="1"/>
  <c r="AK1058" i="1" a="1"/>
  <c r="AK1058" i="1" s="1"/>
  <c r="AK1061" i="1" a="1"/>
  <c r="AK1061" i="1" s="1"/>
  <c r="AK1064" i="1" a="1"/>
  <c r="AK1064" i="1" s="1"/>
  <c r="AK958" i="1" a="1"/>
  <c r="AK958" i="1" s="1"/>
  <c r="AK966" i="1" a="1"/>
  <c r="AK966" i="1" s="1"/>
  <c r="AK974" i="1" a="1"/>
  <c r="AK974" i="1" s="1"/>
  <c r="AK1028" i="1" a="1"/>
  <c r="AK1028" i="1" s="1"/>
  <c r="AK1040" i="1" a="1"/>
  <c r="AK1040" i="1" s="1"/>
  <c r="AK1054" i="1" a="1"/>
  <c r="AK1054" i="1" s="1"/>
  <c r="AK885" i="1" a="1"/>
  <c r="AK885" i="1" s="1"/>
  <c r="AK1043" i="1" a="1"/>
  <c r="AK1043" i="1" s="1"/>
  <c r="AK1046" i="1" a="1"/>
  <c r="AK1046" i="1" s="1"/>
  <c r="AK1057" i="1" a="1"/>
  <c r="AK1057" i="1" s="1"/>
  <c r="AK1063" i="1" a="1"/>
  <c r="AK1063" i="1" s="1"/>
  <c r="AK1066" i="1" a="1"/>
  <c r="AK1066" i="1" s="1"/>
  <c r="AK949" i="1" a="1"/>
  <c r="AK949" i="1" s="1"/>
  <c r="AK960" i="1" a="1"/>
  <c r="AK960" i="1" s="1"/>
  <c r="AK968" i="1" a="1"/>
  <c r="AK968" i="1" s="1"/>
  <c r="AK976" i="1" a="1"/>
  <c r="AK976" i="1" s="1"/>
  <c r="AK982" i="1" a="1"/>
  <c r="AK982" i="1" s="1"/>
  <c r="AK984" i="1" a="1"/>
  <c r="AK984" i="1" s="1"/>
  <c r="AK986" i="1" a="1"/>
  <c r="AK986" i="1" s="1"/>
  <c r="AK988" i="1" a="1"/>
  <c r="AK988" i="1" s="1"/>
  <c r="AK990" i="1" a="1"/>
  <c r="AK990" i="1" s="1"/>
  <c r="AK992" i="1" a="1"/>
  <c r="AK992" i="1" s="1"/>
  <c r="AK994" i="1" a="1"/>
  <c r="AK994" i="1" s="1"/>
  <c r="AK996" i="1" a="1"/>
  <c r="AK996" i="1" s="1"/>
  <c r="AK998" i="1" a="1"/>
  <c r="AK998" i="1" s="1"/>
  <c r="AK1000" i="1" a="1"/>
  <c r="AK1000" i="1" s="1"/>
  <c r="AK1002" i="1" a="1"/>
  <c r="AK1002" i="1" s="1"/>
  <c r="AK1004" i="1" a="1"/>
  <c r="AK1004" i="1" s="1"/>
  <c r="AK1006" i="1" a="1"/>
  <c r="AK1006" i="1" s="1"/>
  <c r="AK1008" i="1" a="1"/>
  <c r="AK1008" i="1" s="1"/>
  <c r="AK1010" i="1" a="1"/>
  <c r="AK1010" i="1" s="1"/>
  <c r="AK1012" i="1" a="1"/>
  <c r="AK1012" i="1" s="1"/>
  <c r="AK1014" i="1" a="1"/>
  <c r="AK1014" i="1" s="1"/>
  <c r="AK1016" i="1" a="1"/>
  <c r="AK1016" i="1" s="1"/>
  <c r="AK1018" i="1" a="1"/>
  <c r="AK1018" i="1" s="1"/>
  <c r="AK1020" i="1" a="1"/>
  <c r="AK1020" i="1" s="1"/>
  <c r="AK1022" i="1" a="1"/>
  <c r="AK1022" i="1" s="1"/>
  <c r="AK1024" i="1" a="1"/>
  <c r="AK1024" i="1" s="1"/>
  <c r="AK1026" i="1" a="1"/>
  <c r="AK1026" i="1" s="1"/>
  <c r="AK1029" i="1" a="1"/>
  <c r="AK1029" i="1" s="1"/>
  <c r="AK1039" i="1" a="1"/>
  <c r="AK1039" i="1" s="1"/>
  <c r="AK1050" i="1" a="1"/>
  <c r="AK1050" i="1" s="1"/>
  <c r="AK1053" i="1" a="1"/>
  <c r="AK1053" i="1" s="1"/>
  <c r="AK737" i="1" a="1"/>
  <c r="AK737" i="1" s="1"/>
  <c r="AK811" i="1" a="1"/>
  <c r="AK811" i="1" s="1"/>
  <c r="AK838" i="1" a="1"/>
  <c r="AK838" i="1" s="1"/>
  <c r="AK1030" i="1" a="1"/>
  <c r="AK1030" i="1" s="1"/>
  <c r="AK1031" i="1" a="1"/>
  <c r="AK1031" i="1" s="1"/>
  <c r="AK1032" i="1" a="1"/>
  <c r="AK1032" i="1" s="1"/>
  <c r="AK1033" i="1" a="1"/>
  <c r="AK1033" i="1" s="1"/>
  <c r="AK1042" i="1" a="1"/>
  <c r="AK1042" i="1" s="1"/>
  <c r="AK1049" i="1" a="1"/>
  <c r="AK1049" i="1" s="1"/>
  <c r="AK1056" i="1" a="1"/>
  <c r="AK1056" i="1" s="1"/>
  <c r="AK962" i="1" a="1"/>
  <c r="AK962" i="1" s="1"/>
  <c r="C962" i="14" s="1"/>
  <c r="AK970" i="1" a="1"/>
  <c r="AK970" i="1" s="1"/>
  <c r="AK978" i="1" a="1"/>
  <c r="AK978" i="1" s="1"/>
  <c r="AK1027" i="1" a="1"/>
  <c r="AK1027" i="1" s="1"/>
  <c r="AK1034" i="1" a="1"/>
  <c r="AK1034" i="1" s="1"/>
  <c r="B1034" i="14" s="1"/>
  <c r="AK1035" i="1" a="1"/>
  <c r="AK1035" i="1" s="1"/>
  <c r="AK1036" i="1" a="1"/>
  <c r="AK1036" i="1" s="1"/>
  <c r="AK1037" i="1" a="1"/>
  <c r="AK1037" i="1" s="1"/>
  <c r="AK1038" i="1" a="1"/>
  <c r="AK1038" i="1" s="1"/>
  <c r="AK1045" i="1" a="1"/>
  <c r="AK1045" i="1" s="1"/>
  <c r="AK1059" i="1" a="1"/>
  <c r="AK1059" i="1" s="1"/>
  <c r="AK1062" i="1" a="1"/>
  <c r="AK1062" i="1" s="1"/>
  <c r="AK1065" i="1" a="1"/>
  <c r="AK1065" i="1" s="1"/>
  <c r="AK866" i="1" a="1"/>
  <c r="AK866" i="1" s="1"/>
  <c r="AK938" i="1" a="1"/>
  <c r="AK938" i="1" s="1"/>
  <c r="AK943" i="1" a="1"/>
  <c r="AK943" i="1" s="1"/>
  <c r="AK946" i="1" a="1"/>
  <c r="AK946" i="1" s="1"/>
  <c r="AK956" i="1" a="1"/>
  <c r="AK956" i="1" s="1"/>
  <c r="AK964" i="1" a="1"/>
  <c r="AK964" i="1" s="1"/>
  <c r="AK972" i="1" a="1"/>
  <c r="AK972" i="1" s="1"/>
  <c r="AK983" i="1" a="1"/>
  <c r="AK983" i="1" s="1"/>
  <c r="AK985" i="1" a="1"/>
  <c r="AK985" i="1" s="1"/>
  <c r="AK987" i="1" a="1"/>
  <c r="AK987" i="1" s="1"/>
  <c r="AK989" i="1" a="1"/>
  <c r="AK989" i="1" s="1"/>
  <c r="AK991" i="1" a="1"/>
  <c r="AK991" i="1" s="1"/>
  <c r="AK993" i="1" a="1"/>
  <c r="AK993" i="1" s="1"/>
  <c r="AK995" i="1" a="1"/>
  <c r="AK995" i="1" s="1"/>
  <c r="AK1003" i="1" a="1"/>
  <c r="AK1003" i="1" s="1"/>
  <c r="AK1019" i="1" a="1"/>
  <c r="AK1019" i="1" s="1"/>
  <c r="AK1068" i="1" a="1"/>
  <c r="AK1068" i="1" s="1"/>
  <c r="AK1071" i="1" a="1"/>
  <c r="AK1071" i="1" s="1"/>
  <c r="AK1086" i="1" a="1"/>
  <c r="AK1086" i="1" s="1"/>
  <c r="AK1090" i="1" a="1"/>
  <c r="AK1090" i="1" s="1"/>
  <c r="B1090" i="14" s="1"/>
  <c r="AK1098" i="1" a="1"/>
  <c r="AK1098" i="1" s="1"/>
  <c r="AK1117" i="1" a="1"/>
  <c r="AK1117" i="1" s="1"/>
  <c r="AK1126" i="1" a="1"/>
  <c r="AK1126" i="1" s="1"/>
  <c r="AK1132" i="1" a="1"/>
  <c r="AK1132" i="1" s="1"/>
  <c r="AK1137" i="1" a="1"/>
  <c r="AK1137" i="1" s="1"/>
  <c r="AK1142" i="1" a="1"/>
  <c r="AK1142" i="1" s="1"/>
  <c r="AK1147" i="1" a="1"/>
  <c r="AK1147" i="1" s="1"/>
  <c r="AK1154" i="1" a="1"/>
  <c r="AK1154" i="1" s="1"/>
  <c r="AK1171" i="1" a="1"/>
  <c r="AK1171" i="1" s="1"/>
  <c r="AK1172" i="1" a="1"/>
  <c r="AK1172" i="1" s="1"/>
  <c r="AK1173" i="1" a="1"/>
  <c r="AK1173" i="1" s="1"/>
  <c r="AK1174" i="1" a="1"/>
  <c r="AK1174" i="1" s="1"/>
  <c r="AK1181" i="1" a="1"/>
  <c r="AK1181" i="1" s="1"/>
  <c r="AK1193" i="1" a="1"/>
  <c r="AK1193" i="1" s="1"/>
  <c r="AK1196" i="1" a="1"/>
  <c r="AK1196" i="1" s="1"/>
  <c r="AK1005" i="1" a="1"/>
  <c r="AK1005" i="1" s="1"/>
  <c r="AK1021" i="1" a="1"/>
  <c r="AK1021" i="1" s="1"/>
  <c r="AK1044" i="1" a="1"/>
  <c r="AK1044" i="1" s="1"/>
  <c r="AK1079" i="1" a="1"/>
  <c r="AK1079" i="1" s="1"/>
  <c r="AK1082" i="1" a="1"/>
  <c r="AK1082" i="1" s="1"/>
  <c r="AK1094" i="1" a="1"/>
  <c r="AK1094" i="1" s="1"/>
  <c r="AK1102" i="1" a="1"/>
  <c r="AK1102" i="1" s="1"/>
  <c r="AK1103" i="1" a="1"/>
  <c r="AK1103" i="1" s="1"/>
  <c r="AK1116" i="1" a="1"/>
  <c r="AK1116" i="1" s="1"/>
  <c r="AK1125" i="1" a="1"/>
  <c r="AK1125" i="1" s="1"/>
  <c r="AK1131" i="1" a="1"/>
  <c r="AK1131" i="1" s="1"/>
  <c r="AK1136" i="1" a="1"/>
  <c r="AK1136" i="1" s="1"/>
  <c r="AK1141" i="1" a="1"/>
  <c r="AK1141" i="1" s="1"/>
  <c r="AK1160" i="1" a="1"/>
  <c r="AK1160" i="1" s="1"/>
  <c r="AK1162" i="1" a="1"/>
  <c r="AK1162" i="1" s="1"/>
  <c r="AK1170" i="1" a="1"/>
  <c r="AK1170" i="1" s="1"/>
  <c r="AK1184" i="1" a="1"/>
  <c r="AK1184" i="1" s="1"/>
  <c r="AK1187" i="1" a="1"/>
  <c r="AK1187" i="1" s="1"/>
  <c r="AK1190" i="1" a="1"/>
  <c r="AK1190" i="1" s="1"/>
  <c r="AK1007" i="1" a="1"/>
  <c r="AK1007" i="1" s="1"/>
  <c r="AK1023" i="1" a="1"/>
  <c r="AK1023" i="1" s="1"/>
  <c r="AK1052" i="1" a="1"/>
  <c r="AK1052" i="1" s="1"/>
  <c r="AK1067" i="1" a="1"/>
  <c r="AK1067" i="1" s="1"/>
  <c r="AK1073" i="1" a="1"/>
  <c r="AK1073" i="1" s="1"/>
  <c r="AK1076" i="1" a="1"/>
  <c r="AK1076" i="1" s="1"/>
  <c r="AK1085" i="1" a="1"/>
  <c r="AK1085" i="1" s="1"/>
  <c r="AK1093" i="1" a="1"/>
  <c r="AK1093" i="1" s="1"/>
  <c r="AK1101" i="1" a="1"/>
  <c r="AK1101" i="1" s="1"/>
  <c r="AK1104" i="1" a="1"/>
  <c r="AK1104" i="1" s="1"/>
  <c r="AK1105" i="1" a="1"/>
  <c r="AK1105" i="1" s="1"/>
  <c r="AK1115" i="1" a="1"/>
  <c r="AK1115" i="1" s="1"/>
  <c r="AK1135" i="1" a="1"/>
  <c r="AK1135" i="1" s="1"/>
  <c r="AK1146" i="1" a="1"/>
  <c r="AK1146" i="1" s="1"/>
  <c r="AK1153" i="1" a="1"/>
  <c r="AK1153" i="1" s="1"/>
  <c r="AK1164" i="1" a="1"/>
  <c r="AK1164" i="1" s="1"/>
  <c r="AK1167" i="1" a="1"/>
  <c r="AK1167" i="1" s="1"/>
  <c r="AK1009" i="1" a="1"/>
  <c r="AK1009" i="1" s="1"/>
  <c r="AK1025" i="1" a="1"/>
  <c r="AK1025" i="1" s="1"/>
  <c r="AK1041" i="1" a="1"/>
  <c r="AK1041" i="1" s="1"/>
  <c r="AK1070" i="1" a="1"/>
  <c r="AK1070" i="1" s="1"/>
  <c r="AK1089" i="1" a="1"/>
  <c r="AK1089" i="1" s="1"/>
  <c r="AK1097" i="1" a="1"/>
  <c r="AK1097" i="1" s="1"/>
  <c r="AK1106" i="1" a="1"/>
  <c r="AK1106" i="1" s="1"/>
  <c r="AK1107" i="1" a="1"/>
  <c r="AK1107" i="1" s="1"/>
  <c r="AK1114" i="1" a="1"/>
  <c r="AK1114" i="1" s="1"/>
  <c r="AK1124" i="1" a="1"/>
  <c r="AK1124" i="1" s="1"/>
  <c r="AK1130" i="1" a="1"/>
  <c r="AK1130" i="1" s="1"/>
  <c r="AK1140" i="1" a="1"/>
  <c r="AK1140" i="1" s="1"/>
  <c r="AK1145" i="1" a="1"/>
  <c r="AK1145" i="1" s="1"/>
  <c r="AK1157" i="1" a="1"/>
  <c r="AK1157" i="1" s="1"/>
  <c r="AK1159" i="1" a="1"/>
  <c r="AK1159" i="1" s="1"/>
  <c r="AK1166" i="1" a="1"/>
  <c r="AK1166" i="1" s="1"/>
  <c r="AK1180" i="1" a="1"/>
  <c r="AK1180" i="1" s="1"/>
  <c r="B1180" i="14" s="1"/>
  <c r="AK1192" i="1" a="1"/>
  <c r="AK1192" i="1" s="1"/>
  <c r="AK1195" i="1" a="1"/>
  <c r="AK1195" i="1" s="1"/>
  <c r="AK1011" i="1" a="1"/>
  <c r="AK1011" i="1" s="1"/>
  <c r="AK1048" i="1" a="1"/>
  <c r="AK1048" i="1" s="1"/>
  <c r="AK1078" i="1" a="1"/>
  <c r="AK1078" i="1" s="1"/>
  <c r="AK1081" i="1" a="1"/>
  <c r="AK1081" i="1" s="1"/>
  <c r="AK1092" i="1" a="1"/>
  <c r="AK1092" i="1" s="1"/>
  <c r="AK1100" i="1" a="1"/>
  <c r="AK1100" i="1" s="1"/>
  <c r="AK1108" i="1" a="1"/>
  <c r="AK1108" i="1" s="1"/>
  <c r="AK1109" i="1" a="1"/>
  <c r="AK1109" i="1" s="1"/>
  <c r="AK1121" i="1" a="1"/>
  <c r="AK1121" i="1" s="1"/>
  <c r="AK1122" i="1" a="1"/>
  <c r="AK1122" i="1" s="1"/>
  <c r="AK1129" i="1" a="1"/>
  <c r="AK1129" i="1" s="1"/>
  <c r="AK1134" i="1" a="1"/>
  <c r="AK1134" i="1" s="1"/>
  <c r="AK1151" i="1" a="1"/>
  <c r="AK1151" i="1" s="1"/>
  <c r="AK1152" i="1" a="1"/>
  <c r="AK1152" i="1" s="1"/>
  <c r="AK1169" i="1" a="1"/>
  <c r="AK1169" i="1" s="1"/>
  <c r="AK1179" i="1" a="1"/>
  <c r="AK1179" i="1" s="1"/>
  <c r="AK1183" i="1" a="1"/>
  <c r="AK1183" i="1" s="1"/>
  <c r="AK1189" i="1" a="1"/>
  <c r="AK1189" i="1" s="1"/>
  <c r="AK997" i="1" a="1"/>
  <c r="AK997" i="1" s="1"/>
  <c r="AK1013" i="1" a="1"/>
  <c r="AK1013" i="1" s="1"/>
  <c r="AK1069" i="1" a="1"/>
  <c r="AK1069" i="1" s="1"/>
  <c r="AK1072" i="1" a="1"/>
  <c r="AK1072" i="1" s="1"/>
  <c r="AK1075" i="1" a="1"/>
  <c r="AK1075" i="1" s="1"/>
  <c r="AK1084" i="1" a="1"/>
  <c r="AK1084" i="1" s="1"/>
  <c r="AK1088" i="1" a="1"/>
  <c r="AK1088" i="1" s="1"/>
  <c r="AK1096" i="1" a="1"/>
  <c r="AK1096" i="1" s="1"/>
  <c r="AK1110" i="1" a="1"/>
  <c r="AK1110" i="1" s="1"/>
  <c r="AK1111" i="1" a="1"/>
  <c r="AK1111" i="1" s="1"/>
  <c r="AK1113" i="1" a="1"/>
  <c r="AK1113" i="1" s="1"/>
  <c r="AK1120" i="1" a="1"/>
  <c r="AK1120" i="1" s="1"/>
  <c r="AK1123" i="1" a="1"/>
  <c r="AK1123" i="1" s="1"/>
  <c r="AK1128" i="1" a="1"/>
  <c r="AK1128" i="1" s="1"/>
  <c r="AK1139" i="1" a="1"/>
  <c r="AK1139" i="1" s="1"/>
  <c r="AK1144" i="1" a="1"/>
  <c r="AK1144" i="1" s="1"/>
  <c r="C1144" i="14" s="1"/>
  <c r="AK1149" i="1" a="1"/>
  <c r="AK1149" i="1" s="1"/>
  <c r="AK1150" i="1" a="1"/>
  <c r="AK1150" i="1" s="1"/>
  <c r="AK1156" i="1" a="1"/>
  <c r="AK1156" i="1" s="1"/>
  <c r="AK1161" i="1" a="1"/>
  <c r="AK1161" i="1" s="1"/>
  <c r="AK1163" i="1" a="1"/>
  <c r="AK1163" i="1" s="1"/>
  <c r="AK1178" i="1" a="1"/>
  <c r="AK1178" i="1" s="1"/>
  <c r="AK1186" i="1" a="1"/>
  <c r="AK1186" i="1" s="1"/>
  <c r="AK1194" i="1" a="1"/>
  <c r="AK1194" i="1" s="1"/>
  <c r="AK999" i="1" a="1"/>
  <c r="AK999" i="1" s="1"/>
  <c r="AK1015" i="1" a="1"/>
  <c r="AK1015" i="1" s="1"/>
  <c r="AK1060" i="1" a="1"/>
  <c r="AK1060" i="1" s="1"/>
  <c r="AK1080" i="1" a="1"/>
  <c r="AK1080" i="1" s="1"/>
  <c r="AK1087" i="1" a="1"/>
  <c r="AK1087" i="1" s="1"/>
  <c r="AK1091" i="1" a="1"/>
  <c r="AK1091" i="1" s="1"/>
  <c r="AK1099" i="1" a="1"/>
  <c r="AK1099" i="1" s="1"/>
  <c r="AK1112" i="1" a="1"/>
  <c r="AK1112" i="1" s="1"/>
  <c r="AK1119" i="1" a="1"/>
  <c r="AK1119" i="1" s="1"/>
  <c r="AK1127" i="1" a="1"/>
  <c r="AK1127" i="1" s="1"/>
  <c r="AK1133" i="1" a="1"/>
  <c r="AK1133" i="1" s="1"/>
  <c r="AK1138" i="1" a="1"/>
  <c r="AK1138" i="1" s="1"/>
  <c r="AK1143" i="1" a="1"/>
  <c r="AK1143" i="1" s="1"/>
  <c r="AK1177" i="1" a="1"/>
  <c r="AK1177" i="1" s="1"/>
  <c r="AK1182" i="1" a="1"/>
  <c r="AK1182" i="1" s="1"/>
  <c r="AK1055" i="1" a="1"/>
  <c r="AK1055" i="1" s="1"/>
  <c r="AK1074" i="1" a="1"/>
  <c r="AK1074" i="1" s="1"/>
  <c r="AK1199" i="1" a="1"/>
  <c r="AK1199" i="1" s="1"/>
  <c r="AK1202" i="1" a="1"/>
  <c r="AK1202" i="1" s="1"/>
  <c r="AK1215" i="1" a="1"/>
  <c r="AK1215" i="1" s="1"/>
  <c r="AK1218" i="1" a="1"/>
  <c r="AK1218" i="1" s="1"/>
  <c r="AK1222" i="1" a="1"/>
  <c r="AK1222" i="1" s="1"/>
  <c r="AK1225" i="1" a="1"/>
  <c r="AK1225" i="1" s="1"/>
  <c r="AK1234" i="1" a="1"/>
  <c r="AK1234" i="1" s="1"/>
  <c r="B1234" i="14" s="1"/>
  <c r="AK1238" i="1" a="1"/>
  <c r="AK1238" i="1" s="1"/>
  <c r="AK1249" i="1" a="1"/>
  <c r="AK1249" i="1" s="1"/>
  <c r="AK1251" i="1" a="1"/>
  <c r="AK1251" i="1" s="1"/>
  <c r="AK1252" i="1" a="1"/>
  <c r="AK1252" i="1" s="1"/>
  <c r="AK1254" i="1" a="1"/>
  <c r="AK1254" i="1" s="1"/>
  <c r="AK1269" i="1" a="1"/>
  <c r="AK1269" i="1" s="1"/>
  <c r="AK1270" i="1" a="1"/>
  <c r="AK1270" i="1" s="1"/>
  <c r="AK1282" i="1" a="1"/>
  <c r="AK1282" i="1" s="1"/>
  <c r="AK1286" i="1" a="1"/>
  <c r="AK1286" i="1" s="1"/>
  <c r="AK1294" i="1" a="1"/>
  <c r="AK1294" i="1" s="1"/>
  <c r="AK1297" i="1" a="1"/>
  <c r="AK1297" i="1" s="1"/>
  <c r="AK1300" i="1" a="1"/>
  <c r="AK1300" i="1" s="1"/>
  <c r="AK1303" i="1" a="1"/>
  <c r="AK1303" i="1" s="1"/>
  <c r="AK1306" i="1" a="1"/>
  <c r="AK1306" i="1" s="1"/>
  <c r="AK1191" i="1" a="1"/>
  <c r="AK1191" i="1" s="1"/>
  <c r="AK1248" i="1" a="1"/>
  <c r="AK1248" i="1" s="1"/>
  <c r="AK1250" i="1" a="1"/>
  <c r="AK1250" i="1" s="1"/>
  <c r="AK1265" i="1" a="1"/>
  <c r="AK1265" i="1" s="1"/>
  <c r="AK1267" i="1" a="1"/>
  <c r="AK1267" i="1" s="1"/>
  <c r="AK1268" i="1" a="1"/>
  <c r="AK1268" i="1" s="1"/>
  <c r="AK1276" i="1" a="1"/>
  <c r="AK1276" i="1" s="1"/>
  <c r="AK1279" i="1" a="1"/>
  <c r="AK1279" i="1" s="1"/>
  <c r="AK1293" i="1" a="1"/>
  <c r="AK1293" i="1" s="1"/>
  <c r="AK1308" i="1" a="1"/>
  <c r="AK1308" i="1" s="1"/>
  <c r="AK1001" i="1" a="1"/>
  <c r="AK1001" i="1" s="1"/>
  <c r="AK1083" i="1" a="1"/>
  <c r="AK1083" i="1" s="1"/>
  <c r="AK1176" i="1" a="1"/>
  <c r="AK1176" i="1" s="1"/>
  <c r="AK1198" i="1" a="1"/>
  <c r="AK1198" i="1" s="1"/>
  <c r="AK1204" i="1" a="1"/>
  <c r="AK1204" i="1" s="1"/>
  <c r="AK1207" i="1" a="1"/>
  <c r="AK1207" i="1" s="1"/>
  <c r="AK1212" i="1" a="1"/>
  <c r="AK1212" i="1" s="1"/>
  <c r="AK1221" i="1" a="1"/>
  <c r="AK1221" i="1" s="1"/>
  <c r="AK1227" i="1" a="1"/>
  <c r="AK1227" i="1" s="1"/>
  <c r="AK1247" i="1" a="1"/>
  <c r="AK1247" i="1" s="1"/>
  <c r="AK1263" i="1" a="1"/>
  <c r="AK1263" i="1" s="1"/>
  <c r="AK1264" i="1" a="1"/>
  <c r="AK1264" i="1" s="1"/>
  <c r="AK1266" i="1" a="1"/>
  <c r="AK1266" i="1" s="1"/>
  <c r="AK1275" i="1" a="1"/>
  <c r="AK1275" i="1" s="1"/>
  <c r="AK1289" i="1" a="1"/>
  <c r="AK1289" i="1" s="1"/>
  <c r="AK1313" i="1" a="1"/>
  <c r="AK1313" i="1" s="1"/>
  <c r="AK1017" i="1" a="1"/>
  <c r="AK1017" i="1" s="1"/>
  <c r="AK1095" i="1" a="1"/>
  <c r="AK1095" i="1" s="1"/>
  <c r="AK1168" i="1" a="1"/>
  <c r="AK1168" i="1" s="1"/>
  <c r="AK1188" i="1" a="1"/>
  <c r="AK1188" i="1" s="1"/>
  <c r="C1188" i="14" s="1"/>
  <c r="AK1201" i="1" a="1"/>
  <c r="AK1201" i="1" s="1"/>
  <c r="AK1209" i="1" a="1"/>
  <c r="AK1209" i="1" s="1"/>
  <c r="AK1217" i="1" a="1"/>
  <c r="AK1217" i="1" s="1"/>
  <c r="AK1220" i="1" a="1"/>
  <c r="AK1220" i="1" s="1"/>
  <c r="AK1224" i="1" a="1"/>
  <c r="AK1224" i="1" s="1"/>
  <c r="AK1230" i="1" a="1"/>
  <c r="AK1230" i="1" s="1"/>
  <c r="AK1233" i="1" a="1"/>
  <c r="AK1233" i="1" s="1"/>
  <c r="AK1237" i="1" a="1"/>
  <c r="AK1237" i="1" s="1"/>
  <c r="AK1245" i="1" a="1"/>
  <c r="AK1245" i="1" s="1"/>
  <c r="AK1246" i="1" a="1"/>
  <c r="AK1246" i="1" s="1"/>
  <c r="AK1261" i="1" a="1"/>
  <c r="AK1261" i="1" s="1"/>
  <c r="AK1262" i="1" a="1"/>
  <c r="AK1262" i="1" s="1"/>
  <c r="AK1281" i="1" a="1"/>
  <c r="AK1281" i="1" s="1"/>
  <c r="AK1285" i="1" a="1"/>
  <c r="AK1285" i="1" s="1"/>
  <c r="AK1292" i="1" a="1"/>
  <c r="AK1292" i="1" s="1"/>
  <c r="AK1296" i="1" a="1"/>
  <c r="AK1296" i="1" s="1"/>
  <c r="AK1118" i="1" a="1"/>
  <c r="AK1118" i="1" s="1"/>
  <c r="AK1206" i="1" a="1"/>
  <c r="AK1206" i="1" s="1"/>
  <c r="AK1211" i="1" a="1"/>
  <c r="AK1211" i="1" s="1"/>
  <c r="AK1214" i="1" a="1"/>
  <c r="AK1214" i="1" s="1"/>
  <c r="AK1243" i="1" a="1"/>
  <c r="AK1243" i="1" s="1"/>
  <c r="AK1244" i="1" a="1"/>
  <c r="AK1244" i="1" s="1"/>
  <c r="AK1259" i="1" a="1"/>
  <c r="AK1259" i="1" s="1"/>
  <c r="AK1260" i="1" a="1"/>
  <c r="AK1260" i="1" s="1"/>
  <c r="AK1274" i="1" a="1"/>
  <c r="AK1274" i="1" s="1"/>
  <c r="AK1278" i="1" a="1"/>
  <c r="AK1278" i="1" s="1"/>
  <c r="AK1284" i="1" a="1"/>
  <c r="AK1284" i="1" s="1"/>
  <c r="AK1288" i="1" a="1"/>
  <c r="AK1288" i="1" s="1"/>
  <c r="AK1307" i="1" a="1"/>
  <c r="AK1307" i="1" s="1"/>
  <c r="AK1148" i="1" a="1"/>
  <c r="AK1148" i="1" s="1"/>
  <c r="AK1158" i="1" a="1"/>
  <c r="AK1158" i="1" s="1"/>
  <c r="AK1165" i="1" a="1"/>
  <c r="AK1165" i="1" s="1"/>
  <c r="AK1175" i="1" a="1"/>
  <c r="AK1175" i="1" s="1"/>
  <c r="AK1185" i="1" a="1"/>
  <c r="AK1185" i="1" s="1"/>
  <c r="AK1197" i="1" a="1"/>
  <c r="AK1197" i="1" s="1"/>
  <c r="AK1200" i="1" a="1"/>
  <c r="AK1200" i="1" s="1"/>
  <c r="AK1203" i="1" a="1"/>
  <c r="AK1203" i="1" s="1"/>
  <c r="AK1216" i="1" a="1"/>
  <c r="AK1216" i="1" s="1"/>
  <c r="AK1219" i="1" a="1"/>
  <c r="AK1219" i="1" s="1"/>
  <c r="AK1223" i="1" a="1"/>
  <c r="AK1223" i="1" s="1"/>
  <c r="AK1229" i="1" a="1"/>
  <c r="AK1229" i="1" s="1"/>
  <c r="AK1232" i="1" a="1"/>
  <c r="AK1232" i="1" s="1"/>
  <c r="AK1236" i="1" a="1"/>
  <c r="AK1236" i="1" s="1"/>
  <c r="AK1239" i="1" a="1"/>
  <c r="AK1239" i="1" s="1"/>
  <c r="AK1240" i="1" a="1"/>
  <c r="AK1240" i="1" s="1"/>
  <c r="AK1241" i="1" a="1"/>
  <c r="AK1241" i="1" s="1"/>
  <c r="AK1242" i="1" a="1"/>
  <c r="AK1242" i="1" s="1"/>
  <c r="AK1257" i="1" a="1"/>
  <c r="AK1257" i="1" s="1"/>
  <c r="AK1258" i="1" a="1"/>
  <c r="AK1258" i="1" s="1"/>
  <c r="AK1273" i="1" a="1"/>
  <c r="AK1273" i="1" s="1"/>
  <c r="AK1304" i="1" a="1"/>
  <c r="AK1304" i="1" s="1"/>
  <c r="AK1155" i="1" a="1"/>
  <c r="AK1155" i="1" s="1"/>
  <c r="B1155" i="14" s="1"/>
  <c r="AK1205" i="1" a="1"/>
  <c r="AK1205" i="1" s="1"/>
  <c r="AK1210" i="1" a="1"/>
  <c r="AK1210" i="1" s="1"/>
  <c r="AK1213" i="1" a="1"/>
  <c r="AK1213" i="1" s="1"/>
  <c r="AK1228" i="1" a="1"/>
  <c r="AK1228" i="1" s="1"/>
  <c r="AK1231" i="1" a="1"/>
  <c r="AK1231" i="1" s="1"/>
  <c r="AK1255" i="1" a="1"/>
  <c r="AK1255" i="1" s="1"/>
  <c r="AK1277" i="1" a="1"/>
  <c r="AK1277" i="1" s="1"/>
  <c r="AK1283" i="1" a="1"/>
  <c r="AK1283" i="1" s="1"/>
  <c r="AK1315" i="1" a="1"/>
  <c r="AK1315" i="1" s="1"/>
  <c r="AK1333" i="1" a="1"/>
  <c r="AK1333" i="1" s="1"/>
  <c r="AK1344" i="1" a="1"/>
  <c r="AK1344" i="1" s="1"/>
  <c r="AK1349" i="1" a="1"/>
  <c r="AK1349" i="1" s="1"/>
  <c r="AK1352" i="1" a="1"/>
  <c r="AK1352" i="1" s="1"/>
  <c r="AK1361" i="1" a="1"/>
  <c r="AK1361" i="1" s="1"/>
  <c r="AK1364" i="1" a="1"/>
  <c r="AK1364" i="1" s="1"/>
  <c r="AK1367" i="1" a="1"/>
  <c r="AK1367" i="1" s="1"/>
  <c r="AK1373" i="1" a="1"/>
  <c r="AK1373" i="1" s="1"/>
  <c r="AK1377" i="1" a="1"/>
  <c r="AK1377" i="1" s="1"/>
  <c r="AK1256" i="1" a="1"/>
  <c r="AK1256" i="1" s="1"/>
  <c r="AK1295" i="1" a="1"/>
  <c r="AK1295" i="1" s="1"/>
  <c r="AK1299" i="1" a="1"/>
  <c r="AK1299" i="1" s="1"/>
  <c r="AK1317" i="1" a="1"/>
  <c r="AK1317" i="1" s="1"/>
  <c r="AK1320" i="1" a="1"/>
  <c r="AK1320" i="1" s="1"/>
  <c r="AK1323" i="1" a="1"/>
  <c r="AK1323" i="1" s="1"/>
  <c r="AK1329" i="1" a="1"/>
  <c r="AK1329" i="1" s="1"/>
  <c r="AK1336" i="1" a="1"/>
  <c r="AK1336" i="1" s="1"/>
  <c r="AK1340" i="1" a="1"/>
  <c r="AK1340" i="1" s="1"/>
  <c r="AK1355" i="1" a="1"/>
  <c r="AK1355" i="1" s="1"/>
  <c r="AK1358" i="1" a="1"/>
  <c r="AK1358" i="1" s="1"/>
  <c r="AK1376" i="1" a="1"/>
  <c r="AK1376" i="1" s="1"/>
  <c r="AK1381" i="1" a="1"/>
  <c r="AK1381" i="1" s="1"/>
  <c r="AK1226" i="1" a="1"/>
  <c r="AK1226" i="1" s="1"/>
  <c r="AK1290" i="1" a="1"/>
  <c r="AK1290" i="1" s="1"/>
  <c r="AK1311" i="1" a="1"/>
  <c r="AK1311" i="1" s="1"/>
  <c r="AK1322" i="1" a="1"/>
  <c r="AK1322" i="1" s="1"/>
  <c r="AK1326" i="1" a="1"/>
  <c r="AK1326" i="1" s="1"/>
  <c r="AK1332" i="1" a="1"/>
  <c r="AK1332" i="1" s="1"/>
  <c r="AK1346" i="1" a="1"/>
  <c r="AK1346" i="1" s="1"/>
  <c r="AK1351" i="1" a="1"/>
  <c r="AK1351" i="1" s="1"/>
  <c r="AK1363" i="1" a="1"/>
  <c r="AK1363" i="1" s="1"/>
  <c r="AK1369" i="1" a="1"/>
  <c r="AK1369" i="1" s="1"/>
  <c r="AK1384" i="1" a="1"/>
  <c r="AK1384" i="1" s="1"/>
  <c r="AK1386" i="1" a="1"/>
  <c r="AK1386" i="1" s="1"/>
  <c r="AK1388" i="1" a="1"/>
  <c r="AK1388" i="1" s="1"/>
  <c r="AK1390" i="1" a="1"/>
  <c r="AK1390" i="1" s="1"/>
  <c r="AK1392" i="1" a="1"/>
  <c r="AK1392" i="1" s="1"/>
  <c r="AK1394" i="1" a="1"/>
  <c r="AK1394" i="1" s="1"/>
  <c r="AK1396" i="1" a="1"/>
  <c r="AK1396" i="1" s="1"/>
  <c r="AK1398" i="1" a="1"/>
  <c r="AK1398" i="1" s="1"/>
  <c r="AK1400" i="1" a="1"/>
  <c r="AK1400" i="1" s="1"/>
  <c r="AK1402" i="1" a="1"/>
  <c r="AK1402" i="1" s="1"/>
  <c r="AK1404" i="1" a="1"/>
  <c r="AK1404" i="1" s="1"/>
  <c r="AK1406" i="1" a="1"/>
  <c r="AK1406" i="1" s="1"/>
  <c r="AK1408" i="1" a="1"/>
  <c r="AK1408" i="1" s="1"/>
  <c r="AK1410" i="1" a="1"/>
  <c r="AK1410" i="1" s="1"/>
  <c r="AK1412" i="1" a="1"/>
  <c r="AK1412" i="1" s="1"/>
  <c r="AK1414" i="1" a="1"/>
  <c r="AK1414" i="1" s="1"/>
  <c r="AK1416" i="1" a="1"/>
  <c r="AK1416" i="1" s="1"/>
  <c r="AK1418" i="1" a="1"/>
  <c r="AK1418" i="1" s="1"/>
  <c r="AK1420" i="1" a="1"/>
  <c r="AK1420" i="1" s="1"/>
  <c r="AK1422" i="1" a="1"/>
  <c r="AK1422" i="1" s="1"/>
  <c r="AK1424" i="1" a="1"/>
  <c r="AK1424" i="1" s="1"/>
  <c r="AK1426" i="1" a="1"/>
  <c r="AK1426" i="1" s="1"/>
  <c r="AK1428" i="1" a="1"/>
  <c r="AK1428" i="1" s="1"/>
  <c r="AK1430" i="1" a="1"/>
  <c r="AK1430" i="1" s="1"/>
  <c r="AK1432" i="1" a="1"/>
  <c r="AK1432" i="1" s="1"/>
  <c r="AK1280" i="1" a="1"/>
  <c r="AK1280" i="1" s="1"/>
  <c r="AK1291" i="1" a="1"/>
  <c r="AK1291" i="1" s="1"/>
  <c r="AK1302" i="1" a="1"/>
  <c r="AK1302" i="1" s="1"/>
  <c r="AK1314" i="1" a="1"/>
  <c r="AK1314" i="1" s="1"/>
  <c r="AK1335" i="1" a="1"/>
  <c r="AK1335" i="1" s="1"/>
  <c r="AK1339" i="1" a="1"/>
  <c r="AK1339" i="1" s="1"/>
  <c r="AK1343" i="1" a="1"/>
  <c r="AK1343" i="1" s="1"/>
  <c r="AK1354" i="1" a="1"/>
  <c r="AK1354" i="1" s="1"/>
  <c r="AK1360" i="1" a="1"/>
  <c r="AK1360" i="1" s="1"/>
  <c r="AK1366" i="1" a="1"/>
  <c r="AK1366" i="1" s="1"/>
  <c r="AK1372" i="1" a="1"/>
  <c r="AK1372" i="1" s="1"/>
  <c r="AK1235" i="1" a="1"/>
  <c r="AK1235" i="1" s="1"/>
  <c r="AK1253" i="1" a="1"/>
  <c r="AK1253" i="1" s="1"/>
  <c r="AK1309" i="1" a="1"/>
  <c r="AK1309" i="1" s="1"/>
  <c r="AK1319" i="1" a="1"/>
  <c r="AK1319" i="1" s="1"/>
  <c r="AK1325" i="1" a="1"/>
  <c r="AK1325" i="1" s="1"/>
  <c r="AK1328" i="1" a="1"/>
  <c r="AK1328" i="1" s="1"/>
  <c r="AK1348" i="1" a="1"/>
  <c r="AK1348" i="1" s="1"/>
  <c r="AK1357" i="1" a="1"/>
  <c r="AK1357" i="1" s="1"/>
  <c r="AK1379" i="1" a="1"/>
  <c r="AK1379" i="1" s="1"/>
  <c r="AK1383" i="1" a="1"/>
  <c r="AK1383" i="1" s="1"/>
  <c r="AK1077" i="1" a="1"/>
  <c r="AK1077" i="1" s="1"/>
  <c r="AK1298" i="1" a="1"/>
  <c r="AK1298" i="1" s="1"/>
  <c r="AK1301" i="1" a="1"/>
  <c r="AK1301" i="1" s="1"/>
  <c r="AK1305" i="1" a="1"/>
  <c r="AK1305" i="1" s="1"/>
  <c r="AK1316" i="1" a="1"/>
  <c r="AK1316" i="1" s="1"/>
  <c r="B1316" i="14" s="1"/>
  <c r="AK1321" i="1" a="1"/>
  <c r="AK1321" i="1" s="1"/>
  <c r="AK1331" i="1" a="1"/>
  <c r="AK1331" i="1" s="1"/>
  <c r="AK1338" i="1" a="1"/>
  <c r="AK1338" i="1" s="1"/>
  <c r="AK1342" i="1" a="1"/>
  <c r="AK1342" i="1" s="1"/>
  <c r="AK1345" i="1" a="1"/>
  <c r="AK1345" i="1" s="1"/>
  <c r="AK1350" i="1" a="1"/>
  <c r="AK1350" i="1" s="1"/>
  <c r="AK1362" i="1" a="1"/>
  <c r="AK1362" i="1" s="1"/>
  <c r="AK1365" i="1" a="1"/>
  <c r="AK1365" i="1" s="1"/>
  <c r="C1365" i="14" s="1"/>
  <c r="AK1368" i="1" a="1"/>
  <c r="AK1368" i="1" s="1"/>
  <c r="AK1371" i="1" a="1"/>
  <c r="AK1371" i="1" s="1"/>
  <c r="AK1272" i="1" a="1"/>
  <c r="AK1272" i="1" s="1"/>
  <c r="AK1324" i="1" a="1"/>
  <c r="AK1324" i="1" s="1"/>
  <c r="AK1330" i="1" a="1"/>
  <c r="AK1330" i="1" s="1"/>
  <c r="AK1337" i="1" a="1"/>
  <c r="AK1337" i="1" s="1"/>
  <c r="AK1341" i="1" a="1"/>
  <c r="AK1341" i="1" s="1"/>
  <c r="AK1347" i="1" a="1"/>
  <c r="AK1347" i="1" s="1"/>
  <c r="AK1356" i="1" a="1"/>
  <c r="AK1356" i="1" s="1"/>
  <c r="AK1370" i="1" a="1"/>
  <c r="AK1370" i="1" s="1"/>
  <c r="AK1382" i="1" a="1"/>
  <c r="AK1382" i="1" s="1"/>
  <c r="AK1375" i="1" a="1"/>
  <c r="AK1375" i="1" s="1"/>
  <c r="AK1380" i="1" a="1"/>
  <c r="AK1380" i="1" s="1"/>
  <c r="AK1415" i="1" a="1"/>
  <c r="AK1415" i="1" s="1"/>
  <c r="AK1421" i="1" a="1"/>
  <c r="AK1421" i="1" s="1"/>
  <c r="AK1427" i="1" a="1"/>
  <c r="AK1427" i="1" s="1"/>
  <c r="AK1523" i="1" a="1"/>
  <c r="AK1523" i="1" s="1"/>
  <c r="AK1208" i="1" a="1"/>
  <c r="AK1208" i="1" s="1"/>
  <c r="AK1312" i="1" a="1"/>
  <c r="AK1312" i="1" s="1"/>
  <c r="AK1374" i="1" a="1"/>
  <c r="AK1374" i="1" s="1"/>
  <c r="AK1387" i="1" a="1"/>
  <c r="AK1387" i="1" s="1"/>
  <c r="AK1395" i="1" a="1"/>
  <c r="AK1395" i="1" s="1"/>
  <c r="AK1403" i="1" a="1"/>
  <c r="AK1403" i="1" s="1"/>
  <c r="AK1411" i="1" a="1"/>
  <c r="AK1411" i="1" s="1"/>
  <c r="AK1522" i="1" a="1"/>
  <c r="AK1522" i="1" s="1"/>
  <c r="AK1529" i="1" a="1"/>
  <c r="AK1529" i="1" s="1"/>
  <c r="AK1530" i="1" a="1"/>
  <c r="AK1530" i="1" s="1"/>
  <c r="AK1535" i="1" a="1"/>
  <c r="AK1535" i="1" s="1"/>
  <c r="AK1310" i="1" a="1"/>
  <c r="AK1310" i="1" s="1"/>
  <c r="AK1425" i="1" a="1"/>
  <c r="AK1425" i="1" s="1"/>
  <c r="AK1433" i="1" a="1"/>
  <c r="AK1433" i="1" s="1"/>
  <c r="AK1435" i="1" a="1"/>
  <c r="AK1435" i="1" s="1"/>
  <c r="AK1437" i="1" a="1"/>
  <c r="AK1437" i="1" s="1"/>
  <c r="AK1439" i="1" a="1"/>
  <c r="AK1439" i="1" s="1"/>
  <c r="AK1441" i="1" a="1"/>
  <c r="AK1441" i="1" s="1"/>
  <c r="AK1443" i="1" a="1"/>
  <c r="AK1443" i="1" s="1"/>
  <c r="AK1445" i="1" a="1"/>
  <c r="AK1445" i="1" s="1"/>
  <c r="AK1447" i="1" a="1"/>
  <c r="AK1447" i="1" s="1"/>
  <c r="AK1449" i="1" a="1"/>
  <c r="AK1449" i="1" s="1"/>
  <c r="AK1451" i="1" a="1"/>
  <c r="AK1451" i="1" s="1"/>
  <c r="AK1453" i="1" a="1"/>
  <c r="AK1453" i="1" s="1"/>
  <c r="AK1455" i="1" a="1"/>
  <c r="AK1455" i="1" s="1"/>
  <c r="AK1457" i="1" a="1"/>
  <c r="AK1457" i="1" s="1"/>
  <c r="AK1459" i="1" a="1"/>
  <c r="AK1459" i="1" s="1"/>
  <c r="B1459" i="14" s="1"/>
  <c r="AK1461" i="1" a="1"/>
  <c r="AK1461" i="1" s="1"/>
  <c r="AK1463" i="1" a="1"/>
  <c r="AK1463" i="1" s="1"/>
  <c r="AK1465" i="1" a="1"/>
  <c r="AK1465" i="1" s="1"/>
  <c r="AK1467" i="1" a="1"/>
  <c r="AK1467" i="1" s="1"/>
  <c r="AK1469" i="1" a="1"/>
  <c r="AK1469" i="1" s="1"/>
  <c r="AK1471" i="1" a="1"/>
  <c r="AK1471" i="1" s="1"/>
  <c r="AK1473" i="1" a="1"/>
  <c r="AK1473" i="1" s="1"/>
  <c r="AK1475" i="1" a="1"/>
  <c r="AK1475" i="1" s="1"/>
  <c r="AK1477" i="1" a="1"/>
  <c r="AK1477" i="1" s="1"/>
  <c r="AK1479" i="1" a="1"/>
  <c r="AK1479" i="1" s="1"/>
  <c r="AK1481" i="1" a="1"/>
  <c r="AK1481" i="1" s="1"/>
  <c r="AK1483" i="1" a="1"/>
  <c r="AK1483" i="1" s="1"/>
  <c r="AK1485" i="1" a="1"/>
  <c r="AK1485" i="1" s="1"/>
  <c r="AK1487" i="1" a="1"/>
  <c r="AK1487" i="1" s="1"/>
  <c r="AK1489" i="1" a="1"/>
  <c r="AK1489" i="1" s="1"/>
  <c r="AK1491" i="1" a="1"/>
  <c r="AK1491" i="1" s="1"/>
  <c r="B1491" i="14" s="1"/>
  <c r="AK1493" i="1" a="1"/>
  <c r="AK1493" i="1" s="1"/>
  <c r="AK1495" i="1" a="1"/>
  <c r="AK1495" i="1" s="1"/>
  <c r="AK1497" i="1" a="1"/>
  <c r="AK1497" i="1" s="1"/>
  <c r="AK1499" i="1" a="1"/>
  <c r="AK1499" i="1" s="1"/>
  <c r="AK1501" i="1" a="1"/>
  <c r="AK1501" i="1" s="1"/>
  <c r="AK1503" i="1" a="1"/>
  <c r="AK1503" i="1" s="1"/>
  <c r="AK1505" i="1" a="1"/>
  <c r="AK1505" i="1" s="1"/>
  <c r="AK1507" i="1" a="1"/>
  <c r="AK1507" i="1" s="1"/>
  <c r="AK1509" i="1" a="1"/>
  <c r="AK1509" i="1" s="1"/>
  <c r="AK1511" i="1" a="1"/>
  <c r="AK1511" i="1" s="1"/>
  <c r="AK1513" i="1" a="1"/>
  <c r="AK1513" i="1" s="1"/>
  <c r="AK1515" i="1" a="1"/>
  <c r="AK1515" i="1" s="1"/>
  <c r="AK1517" i="1" a="1"/>
  <c r="AK1517" i="1" s="1"/>
  <c r="AK1519" i="1" a="1"/>
  <c r="AK1519" i="1" s="1"/>
  <c r="AK1531" i="1" a="1"/>
  <c r="AK1531" i="1" s="1"/>
  <c r="AK1536" i="1" a="1"/>
  <c r="AK1536" i="1" s="1"/>
  <c r="AK1542" i="1" a="1"/>
  <c r="AK1542" i="1" s="1"/>
  <c r="AK1544" i="1" a="1"/>
  <c r="AK1544" i="1" s="1"/>
  <c r="AK1546" i="1" a="1"/>
  <c r="AK1546" i="1" s="1"/>
  <c r="AK1318" i="1" a="1"/>
  <c r="AK1318" i="1" s="1"/>
  <c r="AK1359" i="1" a="1"/>
  <c r="AK1359" i="1" s="1"/>
  <c r="AK1389" i="1" a="1"/>
  <c r="AK1389" i="1" s="1"/>
  <c r="AK1397" i="1" a="1"/>
  <c r="AK1397" i="1" s="1"/>
  <c r="AK1405" i="1" a="1"/>
  <c r="AK1405" i="1" s="1"/>
  <c r="AK1413" i="1" a="1"/>
  <c r="AK1413" i="1" s="1"/>
  <c r="AK1419" i="1" a="1"/>
  <c r="AK1419" i="1" s="1"/>
  <c r="AK1521" i="1" a="1"/>
  <c r="AK1521" i="1" s="1"/>
  <c r="AK1528" i="1" a="1"/>
  <c r="AK1528" i="1" s="1"/>
  <c r="AK1271" i="1" a="1"/>
  <c r="AK1271" i="1" s="1"/>
  <c r="AK1423" i="1" a="1"/>
  <c r="AK1423" i="1" s="1"/>
  <c r="AK1431" i="1" a="1"/>
  <c r="AK1431" i="1" s="1"/>
  <c r="AK1532" i="1" a="1"/>
  <c r="AK1532" i="1" s="1"/>
  <c r="AK1537" i="1" a="1"/>
  <c r="AK1537" i="1" s="1"/>
  <c r="AK1327" i="1" a="1"/>
  <c r="AK1327" i="1" s="1"/>
  <c r="AK1378" i="1" a="1"/>
  <c r="AK1378" i="1" s="1"/>
  <c r="AK1391" i="1" a="1"/>
  <c r="AK1391" i="1" s="1"/>
  <c r="AK1399" i="1" a="1"/>
  <c r="AK1399" i="1" s="1"/>
  <c r="AK1407" i="1" a="1"/>
  <c r="AK1407" i="1" s="1"/>
  <c r="AK1525" i="1" a="1"/>
  <c r="AK1525" i="1" s="1"/>
  <c r="AK1527" i="1" a="1"/>
  <c r="AK1527" i="1" s="1"/>
  <c r="AK1533" i="1" a="1"/>
  <c r="AK1533" i="1" s="1"/>
  <c r="AK1287" i="1" a="1"/>
  <c r="AK1287" i="1" s="1"/>
  <c r="AK1353" i="1" a="1"/>
  <c r="AK1353" i="1" s="1"/>
  <c r="AK1385" i="1" a="1"/>
  <c r="AK1385" i="1" s="1"/>
  <c r="AK1393" i="1" a="1"/>
  <c r="AK1393" i="1" s="1"/>
  <c r="AK1401" i="1" a="1"/>
  <c r="AK1401" i="1" s="1"/>
  <c r="AK1409" i="1" a="1"/>
  <c r="AK1409" i="1" s="1"/>
  <c r="AK1417" i="1" a="1"/>
  <c r="AK1417" i="1" s="1"/>
  <c r="AK1436" i="1" a="1"/>
  <c r="AK1436" i="1" s="1"/>
  <c r="AK1452" i="1" a="1"/>
  <c r="AK1452" i="1" s="1"/>
  <c r="AK1468" i="1" a="1"/>
  <c r="AK1468" i="1" s="1"/>
  <c r="AK1484" i="1" a="1"/>
  <c r="AK1484" i="1" s="1"/>
  <c r="AK1534" i="1" a="1"/>
  <c r="AK1534" i="1" s="1"/>
  <c r="AK1547" i="1" a="1"/>
  <c r="AK1547" i="1" s="1"/>
  <c r="AK1582" i="1" a="1"/>
  <c r="AK1582" i="1" s="1"/>
  <c r="AK1583" i="1" a="1"/>
  <c r="AK1583" i="1" s="1"/>
  <c r="AK1595" i="1" a="1"/>
  <c r="AK1595" i="1" s="1"/>
  <c r="AK1596" i="1" a="1"/>
  <c r="AK1596" i="1" s="1"/>
  <c r="AK1597" i="1" a="1"/>
  <c r="AK1597" i="1" s="1"/>
  <c r="AK1598" i="1" a="1"/>
  <c r="AK1598" i="1" s="1"/>
  <c r="AK1611" i="1" a="1"/>
  <c r="AK1611" i="1" s="1"/>
  <c r="AK1612" i="1" a="1"/>
  <c r="AK1612" i="1" s="1"/>
  <c r="AK1613" i="1" a="1"/>
  <c r="AK1613" i="1" s="1"/>
  <c r="AK1614" i="1" a="1"/>
  <c r="AK1614" i="1" s="1"/>
  <c r="AK1627" i="1" a="1"/>
  <c r="AK1627" i="1" s="1"/>
  <c r="AK1628" i="1" a="1"/>
  <c r="AK1628" i="1" s="1"/>
  <c r="AK1629" i="1" a="1"/>
  <c r="AK1629" i="1" s="1"/>
  <c r="AK1630" i="1" a="1"/>
  <c r="AK1630" i="1" s="1"/>
  <c r="AK1643" i="1" a="1"/>
  <c r="AK1643" i="1" s="1"/>
  <c r="AK1644" i="1" a="1"/>
  <c r="AK1644" i="1" s="1"/>
  <c r="AK1645" i="1" a="1"/>
  <c r="AK1645" i="1" s="1"/>
  <c r="AK1646" i="1" a="1"/>
  <c r="AK1646" i="1" s="1"/>
  <c r="AK1650" i="1" a="1"/>
  <c r="AK1650" i="1" s="1"/>
  <c r="AK1652" i="1" a="1"/>
  <c r="AK1652" i="1" s="1"/>
  <c r="AK1664" i="1" a="1"/>
  <c r="AK1664" i="1" s="1"/>
  <c r="AK1677" i="1" a="1"/>
  <c r="AK1677" i="1" s="1"/>
  <c r="AK1689" i="1" a="1"/>
  <c r="AK1689" i="1" s="1"/>
  <c r="AK1691" i="1" a="1"/>
  <c r="AK1691" i="1" s="1"/>
  <c r="AK1438" i="1" a="1"/>
  <c r="AK1438" i="1" s="1"/>
  <c r="AK1454" i="1" a="1"/>
  <c r="AK1454" i="1" s="1"/>
  <c r="AK1470" i="1" a="1"/>
  <c r="AK1470" i="1" s="1"/>
  <c r="AK1486" i="1" a="1"/>
  <c r="AK1486" i="1" s="1"/>
  <c r="AK1506" i="1" a="1"/>
  <c r="AK1506" i="1" s="1"/>
  <c r="AK1514" i="1" a="1"/>
  <c r="AK1514" i="1" s="1"/>
  <c r="AK1543" i="1" a="1"/>
  <c r="AK1543" i="1" s="1"/>
  <c r="AK1575" i="1" a="1"/>
  <c r="AK1575" i="1" s="1"/>
  <c r="AK1584" i="1" a="1"/>
  <c r="AK1584" i="1" s="1"/>
  <c r="AK1585" i="1" a="1"/>
  <c r="AK1585" i="1" s="1"/>
  <c r="AK1648" i="1" a="1"/>
  <c r="AK1648" i="1" s="1"/>
  <c r="AK1649" i="1" a="1"/>
  <c r="AK1649" i="1" s="1"/>
  <c r="AK1651" i="1" a="1"/>
  <c r="AK1651" i="1" s="1"/>
  <c r="AK1662" i="1" a="1"/>
  <c r="AK1662" i="1" s="1"/>
  <c r="AK1663" i="1" a="1"/>
  <c r="AK1663" i="1" s="1"/>
  <c r="AK1674" i="1" a="1"/>
  <c r="AK1674" i="1" s="1"/>
  <c r="AK1676" i="1" a="1"/>
  <c r="AK1676" i="1" s="1"/>
  <c r="AK1688" i="1" a="1"/>
  <c r="AK1688" i="1" s="1"/>
  <c r="AK1440" i="1" a="1"/>
  <c r="AK1440" i="1" s="1"/>
  <c r="AK1456" i="1" a="1"/>
  <c r="AK1456" i="1" s="1"/>
  <c r="AK1472" i="1" a="1"/>
  <c r="AK1472" i="1" s="1"/>
  <c r="AK1488" i="1" a="1"/>
  <c r="AK1488" i="1" s="1"/>
  <c r="AK1538" i="1" a="1"/>
  <c r="AK1538" i="1" s="1"/>
  <c r="AK1540" i="1" a="1"/>
  <c r="AK1540" i="1" s="1"/>
  <c r="AK1586" i="1" a="1"/>
  <c r="AK1586" i="1" s="1"/>
  <c r="AK1587" i="1" a="1"/>
  <c r="AK1587" i="1" s="1"/>
  <c r="AK1599" i="1" a="1"/>
  <c r="AK1599" i="1" s="1"/>
  <c r="AK1600" i="1" a="1"/>
  <c r="AK1600" i="1" s="1"/>
  <c r="AK1601" i="1" a="1"/>
  <c r="AK1601" i="1" s="1"/>
  <c r="AK1602" i="1" a="1"/>
  <c r="AK1602" i="1" s="1"/>
  <c r="AK1615" i="1" a="1"/>
  <c r="AK1615" i="1" s="1"/>
  <c r="AK1616" i="1" a="1"/>
  <c r="AK1616" i="1" s="1"/>
  <c r="AK1617" i="1" a="1"/>
  <c r="AK1617" i="1" s="1"/>
  <c r="AK1618" i="1" a="1"/>
  <c r="AK1618" i="1" s="1"/>
  <c r="AK1631" i="1" a="1"/>
  <c r="AK1631" i="1" s="1"/>
  <c r="AK1632" i="1" a="1"/>
  <c r="AK1632" i="1" s="1"/>
  <c r="AK1633" i="1" a="1"/>
  <c r="AK1633" i="1" s="1"/>
  <c r="AK1634" i="1" a="1"/>
  <c r="AK1634" i="1" s="1"/>
  <c r="AK1647" i="1" a="1"/>
  <c r="AK1647" i="1" s="1"/>
  <c r="AK1661" i="1" a="1"/>
  <c r="AK1661" i="1" s="1"/>
  <c r="AK1673" i="1" a="1"/>
  <c r="AK1673" i="1" s="1"/>
  <c r="AK1675" i="1" a="1"/>
  <c r="AK1675" i="1" s="1"/>
  <c r="AK1686" i="1" a="1"/>
  <c r="AK1686" i="1" s="1"/>
  <c r="AK1687" i="1" a="1"/>
  <c r="AK1687" i="1" s="1"/>
  <c r="AK1442" i="1" a="1"/>
  <c r="AK1442" i="1" s="1"/>
  <c r="AK1458" i="1" a="1"/>
  <c r="AK1458" i="1" s="1"/>
  <c r="AK1474" i="1" a="1"/>
  <c r="AK1474" i="1" s="1"/>
  <c r="AK1490" i="1" a="1"/>
  <c r="AK1490" i="1" s="1"/>
  <c r="AK1500" i="1" a="1"/>
  <c r="AK1500" i="1" s="1"/>
  <c r="AK1508" i="1" a="1"/>
  <c r="AK1508" i="1" s="1"/>
  <c r="AK1516" i="1" a="1"/>
  <c r="AK1516" i="1" s="1"/>
  <c r="AK1548" i="1" a="1"/>
  <c r="AK1548" i="1" s="1"/>
  <c r="AK1550" i="1" a="1"/>
  <c r="AK1550" i="1" s="1"/>
  <c r="AK1552" i="1" a="1"/>
  <c r="AK1552" i="1" s="1"/>
  <c r="AK1554" i="1" a="1"/>
  <c r="AK1554" i="1" s="1"/>
  <c r="AK1556" i="1" a="1"/>
  <c r="AK1556" i="1" s="1"/>
  <c r="AK1558" i="1" a="1"/>
  <c r="AK1558" i="1" s="1"/>
  <c r="AK1560" i="1" a="1"/>
  <c r="AK1560" i="1" s="1"/>
  <c r="AK1562" i="1" a="1"/>
  <c r="AK1562" i="1" s="1"/>
  <c r="AK1564" i="1" a="1"/>
  <c r="AK1564" i="1" s="1"/>
  <c r="AK1566" i="1" a="1"/>
  <c r="AK1566" i="1" s="1"/>
  <c r="AK1568" i="1" a="1"/>
  <c r="AK1568" i="1" s="1"/>
  <c r="AK1574" i="1" a="1"/>
  <c r="AK1574" i="1" s="1"/>
  <c r="AK1588" i="1" a="1"/>
  <c r="AK1588" i="1" s="1"/>
  <c r="AK1589" i="1" a="1"/>
  <c r="AK1589" i="1" s="1"/>
  <c r="AK1658" i="1" a="1"/>
  <c r="AK1658" i="1" s="1"/>
  <c r="C1658" i="14" s="1"/>
  <c r="AK1660" i="1" a="1"/>
  <c r="AK1660" i="1" s="1"/>
  <c r="AK1672" i="1" a="1"/>
  <c r="AK1672" i="1" s="1"/>
  <c r="AK1685" i="1" a="1"/>
  <c r="AK1685" i="1" s="1"/>
  <c r="AK1334" i="1" a="1"/>
  <c r="AK1334" i="1" s="1"/>
  <c r="AK1429" i="1" a="1"/>
  <c r="AK1429" i="1" s="1"/>
  <c r="AK1444" i="1" a="1"/>
  <c r="AK1444" i="1" s="1"/>
  <c r="AK1460" i="1" a="1"/>
  <c r="AK1460" i="1" s="1"/>
  <c r="AK1476" i="1" a="1"/>
  <c r="AK1476" i="1" s="1"/>
  <c r="AK1492" i="1" a="1"/>
  <c r="AK1492" i="1" s="1"/>
  <c r="AK1541" i="1" a="1"/>
  <c r="AK1541" i="1" s="1"/>
  <c r="AK1545" i="1" a="1"/>
  <c r="AK1545" i="1" s="1"/>
  <c r="AK1590" i="1" a="1"/>
  <c r="AK1590" i="1" s="1"/>
  <c r="AK1591" i="1" a="1"/>
  <c r="AK1591" i="1" s="1"/>
  <c r="AK1603" i="1" a="1"/>
  <c r="AK1603" i="1" s="1"/>
  <c r="AK1604" i="1" a="1"/>
  <c r="AK1604" i="1" s="1"/>
  <c r="AK1605" i="1" a="1"/>
  <c r="AK1605" i="1" s="1"/>
  <c r="AK1606" i="1" a="1"/>
  <c r="AK1606" i="1" s="1"/>
  <c r="AK1619" i="1" a="1"/>
  <c r="AK1619" i="1" s="1"/>
  <c r="AK1620" i="1" a="1"/>
  <c r="AK1620" i="1" s="1"/>
  <c r="AK1621" i="1" a="1"/>
  <c r="AK1621" i="1" s="1"/>
  <c r="AK1622" i="1" a="1"/>
  <c r="AK1622" i="1" s="1"/>
  <c r="AK1635" i="1" a="1"/>
  <c r="AK1635" i="1" s="1"/>
  <c r="AK1636" i="1" a="1"/>
  <c r="AK1636" i="1" s="1"/>
  <c r="AK1637" i="1" a="1"/>
  <c r="AK1637" i="1" s="1"/>
  <c r="C1637" i="14" s="1"/>
  <c r="AK1638" i="1" a="1"/>
  <c r="AK1638" i="1" s="1"/>
  <c r="AK1657" i="1" a="1"/>
  <c r="AK1657" i="1" s="1"/>
  <c r="AK1659" i="1" a="1"/>
  <c r="AK1659" i="1" s="1"/>
  <c r="AK1670" i="1" a="1"/>
  <c r="AK1670" i="1" s="1"/>
  <c r="AK1671" i="1" a="1"/>
  <c r="AK1671" i="1" s="1"/>
  <c r="AK1682" i="1" a="1"/>
  <c r="AK1682" i="1" s="1"/>
  <c r="AK1684" i="1" a="1"/>
  <c r="AK1684" i="1" s="1"/>
  <c r="AK1446" i="1" a="1"/>
  <c r="AK1446" i="1" s="1"/>
  <c r="AK1462" i="1" a="1"/>
  <c r="AK1462" i="1" s="1"/>
  <c r="AK1478" i="1" a="1"/>
  <c r="AK1478" i="1" s="1"/>
  <c r="AK1494" i="1" a="1"/>
  <c r="AK1494" i="1" s="1"/>
  <c r="AK1502" i="1" a="1"/>
  <c r="AK1502" i="1" s="1"/>
  <c r="AK1510" i="1" a="1"/>
  <c r="AK1510" i="1" s="1"/>
  <c r="AK1518" i="1" a="1"/>
  <c r="AK1518" i="1" s="1"/>
  <c r="AK1524" i="1" a="1"/>
  <c r="AK1524" i="1" s="1"/>
  <c r="AK1569" i="1" a="1"/>
  <c r="AK1569" i="1" s="1"/>
  <c r="C1569" i="14" s="1"/>
  <c r="AK1576" i="1" a="1"/>
  <c r="AK1576" i="1" s="1"/>
  <c r="AK1577" i="1" a="1"/>
  <c r="AK1577" i="1" s="1"/>
  <c r="AK1592" i="1" a="1"/>
  <c r="AK1592" i="1" s="1"/>
  <c r="AK1593" i="1" a="1"/>
  <c r="AK1593" i="1" s="1"/>
  <c r="AK1656" i="1" a="1"/>
  <c r="AK1656" i="1" s="1"/>
  <c r="AK1669" i="1" a="1"/>
  <c r="AK1669" i="1" s="1"/>
  <c r="AK1681" i="1" a="1"/>
  <c r="AK1681" i="1" s="1"/>
  <c r="AK1683" i="1" a="1"/>
  <c r="AK1683" i="1" s="1"/>
  <c r="AK1696" i="1" a="1"/>
  <c r="AK1696" i="1" s="1"/>
  <c r="AK1434" i="1" a="1"/>
  <c r="AK1434" i="1" s="1"/>
  <c r="AK1450" i="1" a="1"/>
  <c r="AK1450" i="1" s="1"/>
  <c r="AK1466" i="1" a="1"/>
  <c r="AK1466" i="1" s="1"/>
  <c r="AK1482" i="1" a="1"/>
  <c r="AK1482" i="1" s="1"/>
  <c r="AK1498" i="1" a="1"/>
  <c r="AK1498" i="1" s="1"/>
  <c r="AK1504" i="1" a="1"/>
  <c r="AK1504" i="1" s="1"/>
  <c r="AK1512" i="1" a="1"/>
  <c r="AK1512" i="1" s="1"/>
  <c r="AK1520" i="1" a="1"/>
  <c r="AK1520" i="1" s="1"/>
  <c r="AK1549" i="1" a="1"/>
  <c r="AK1549" i="1" s="1"/>
  <c r="AK1551" i="1" a="1"/>
  <c r="AK1551" i="1" s="1"/>
  <c r="AK1553" i="1" a="1"/>
  <c r="AK1553" i="1" s="1"/>
  <c r="AK1555" i="1" a="1"/>
  <c r="AK1555" i="1" s="1"/>
  <c r="AK1557" i="1" a="1"/>
  <c r="AK1557" i="1" s="1"/>
  <c r="AK1559" i="1" a="1"/>
  <c r="AK1559" i="1" s="1"/>
  <c r="AK1561" i="1" a="1"/>
  <c r="AK1561" i="1" s="1"/>
  <c r="AK1563" i="1" a="1"/>
  <c r="AK1563" i="1" s="1"/>
  <c r="AK1565" i="1" a="1"/>
  <c r="AK1565" i="1" s="1"/>
  <c r="AK1567" i="1" a="1"/>
  <c r="AK1567" i="1" s="1"/>
  <c r="AK1572" i="1" a="1"/>
  <c r="AK1572" i="1" s="1"/>
  <c r="AK1573" i="1" a="1"/>
  <c r="AK1573" i="1" s="1"/>
  <c r="AK1580" i="1" a="1"/>
  <c r="AK1580" i="1" s="1"/>
  <c r="AK1581" i="1" a="1"/>
  <c r="AK1581" i="1" s="1"/>
  <c r="AK1653" i="1" a="1"/>
  <c r="AK1653" i="1" s="1"/>
  <c r="AK1570" i="1" a="1"/>
  <c r="AK1570" i="1" s="1"/>
  <c r="AK1625" i="1" a="1"/>
  <c r="AK1625" i="1" s="1"/>
  <c r="AK1666" i="1" a="1"/>
  <c r="AK1666" i="1" s="1"/>
  <c r="AK1712" i="1" a="1"/>
  <c r="AK1712" i="1" s="1"/>
  <c r="AK1713" i="1" a="1"/>
  <c r="AK1713" i="1" s="1"/>
  <c r="AK1757" i="1" a="1"/>
  <c r="AK1757" i="1" s="1"/>
  <c r="AK1772" i="1" a="1"/>
  <c r="AK1772" i="1" s="1"/>
  <c r="AK1773" i="1" a="1"/>
  <c r="AK1773" i="1" s="1"/>
  <c r="AK1792" i="1" a="1"/>
  <c r="AK1792" i="1" s="1"/>
  <c r="AK1797" i="1" a="1"/>
  <c r="AK1797" i="1" s="1"/>
  <c r="AK1815" i="1" a="1"/>
  <c r="AK1815" i="1" s="1"/>
  <c r="AK1816" i="1" a="1"/>
  <c r="AK1816" i="1" s="1"/>
  <c r="AK1822" i="1" a="1"/>
  <c r="AK1822" i="1" s="1"/>
  <c r="AK1823" i="1" a="1"/>
  <c r="AK1823" i="1" s="1"/>
  <c r="AK1825" i="1" a="1"/>
  <c r="AK1825" i="1" s="1"/>
  <c r="AK1826" i="1" a="1"/>
  <c r="AK1826" i="1" s="1"/>
  <c r="AK1842" i="1" a="1"/>
  <c r="AK1842" i="1" s="1"/>
  <c r="AK1843" i="1" a="1"/>
  <c r="AK1843" i="1" s="1"/>
  <c r="AK1858" i="1" a="1"/>
  <c r="AK1858" i="1" s="1"/>
  <c r="AK1859" i="1" a="1"/>
  <c r="AK1859" i="1" s="1"/>
  <c r="AK1874" i="1" a="1"/>
  <c r="AK1874" i="1" s="1"/>
  <c r="AK1882" i="1" a="1"/>
  <c r="AK1882" i="1" s="1"/>
  <c r="AK1883" i="1" a="1"/>
  <c r="AK1883" i="1" s="1"/>
  <c r="AK1894" i="1" a="1"/>
  <c r="AK1894" i="1" s="1"/>
  <c r="AK1895" i="1" a="1"/>
  <c r="AK1895" i="1" s="1"/>
  <c r="AK1896" i="1" a="1"/>
  <c r="AK1896" i="1" s="1"/>
  <c r="AK1897" i="1" a="1"/>
  <c r="AK1897" i="1" s="1"/>
  <c r="AK1910" i="1" a="1"/>
  <c r="AK1910" i="1" s="1"/>
  <c r="AK1911" i="1" a="1"/>
  <c r="AK1911" i="1" s="1"/>
  <c r="AK1912" i="1" a="1"/>
  <c r="AK1912" i="1" s="1"/>
  <c r="AK1933" i="1" a="1"/>
  <c r="AK1933" i="1" s="1"/>
  <c r="AK1641" i="1" a="1"/>
  <c r="AK1641" i="1" s="1"/>
  <c r="AK1679" i="1" a="1"/>
  <c r="AK1679" i="1" s="1"/>
  <c r="AK1690" i="1" a="1"/>
  <c r="AK1690" i="1" s="1"/>
  <c r="AK1700" i="1" a="1"/>
  <c r="AK1700" i="1" s="1"/>
  <c r="AK1701" i="1" a="1"/>
  <c r="AK1701" i="1" s="1"/>
  <c r="AK1706" i="1" a="1"/>
  <c r="AK1706" i="1" s="1"/>
  <c r="AK1708" i="1" a="1"/>
  <c r="AK1708" i="1" s="1"/>
  <c r="AK1710" i="1" a="1"/>
  <c r="AK1710" i="1" s="1"/>
  <c r="AK1714" i="1" a="1"/>
  <c r="AK1714" i="1" s="1"/>
  <c r="AK1715" i="1" a="1"/>
  <c r="AK1715" i="1" s="1"/>
  <c r="AK1725" i="1" a="1"/>
  <c r="AK1725" i="1" s="1"/>
  <c r="AK1727" i="1" a="1"/>
  <c r="AK1727" i="1" s="1"/>
  <c r="AK1729" i="1" a="1"/>
  <c r="AK1729" i="1" s="1"/>
  <c r="AK1736" i="1" a="1"/>
  <c r="AK1736" i="1" s="1"/>
  <c r="AK1737" i="1" a="1"/>
  <c r="AK1737" i="1" s="1"/>
  <c r="AK1747" i="1" a="1"/>
  <c r="AK1747" i="1" s="1"/>
  <c r="AK1758" i="1" a="1"/>
  <c r="AK1758" i="1" s="1"/>
  <c r="AK1759" i="1" a="1"/>
  <c r="AK1759" i="1" s="1"/>
  <c r="AK1774" i="1" a="1"/>
  <c r="AK1774" i="1" s="1"/>
  <c r="AK1775" i="1" a="1"/>
  <c r="AK1775" i="1" s="1"/>
  <c r="AK1790" i="1" a="1"/>
  <c r="AK1790" i="1" s="1"/>
  <c r="AK1791" i="1" a="1"/>
  <c r="AK1791" i="1" s="1"/>
  <c r="AK1796" i="1" a="1"/>
  <c r="AK1796" i="1" s="1"/>
  <c r="AK1801" i="1" a="1"/>
  <c r="AK1801" i="1" s="1"/>
  <c r="AK1806" i="1" a="1"/>
  <c r="AK1806" i="1" s="1"/>
  <c r="AK1809" i="1" a="1"/>
  <c r="AK1809" i="1" s="1"/>
  <c r="AK1813" i="1" a="1"/>
  <c r="AK1813" i="1" s="1"/>
  <c r="AK1814" i="1" a="1"/>
  <c r="AK1814" i="1" s="1"/>
  <c r="AK1817" i="1" a="1"/>
  <c r="AK1817" i="1" s="1"/>
  <c r="B1817" i="14" s="1"/>
  <c r="AK1818" i="1" a="1"/>
  <c r="AK1818" i="1" s="1"/>
  <c r="AK1820" i="1" a="1"/>
  <c r="AK1820" i="1" s="1"/>
  <c r="AK1821" i="1" a="1"/>
  <c r="AK1821" i="1" s="1"/>
  <c r="AK1828" i="1" a="1"/>
  <c r="AK1828" i="1" s="1"/>
  <c r="AK1830" i="1" a="1"/>
  <c r="AK1830" i="1" s="1"/>
  <c r="AK1831" i="1" a="1"/>
  <c r="AK1831" i="1" s="1"/>
  <c r="AK1832" i="1" a="1"/>
  <c r="AK1832" i="1" s="1"/>
  <c r="AK1837" i="1" a="1"/>
  <c r="AK1837" i="1" s="1"/>
  <c r="AK1844" i="1" a="1"/>
  <c r="AK1844" i="1" s="1"/>
  <c r="AK1860" i="1" a="1"/>
  <c r="AK1860" i="1" s="1"/>
  <c r="AK1869" i="1" a="1"/>
  <c r="AK1869" i="1" s="1"/>
  <c r="AK1875" i="1" a="1"/>
  <c r="AK1875" i="1" s="1"/>
  <c r="AK1898" i="1" a="1"/>
  <c r="AK1898" i="1" s="1"/>
  <c r="AK1899" i="1" a="1"/>
  <c r="AK1899" i="1" s="1"/>
  <c r="AK1913" i="1" a="1"/>
  <c r="AK1913" i="1" s="1"/>
  <c r="AK1922" i="1" a="1"/>
  <c r="AK1922" i="1" s="1"/>
  <c r="AK1934" i="1" a="1"/>
  <c r="AK1934" i="1" s="1"/>
  <c r="AK1935" i="1" a="1"/>
  <c r="AK1935" i="1" s="1"/>
  <c r="AK1936" i="1" a="1"/>
  <c r="AK1936" i="1" s="1"/>
  <c r="AK1937" i="1" a="1"/>
  <c r="AK1937" i="1" s="1"/>
  <c r="AK1578" i="1" a="1"/>
  <c r="AK1578" i="1" s="1"/>
  <c r="AK1608" i="1" a="1"/>
  <c r="AK1608" i="1" s="1"/>
  <c r="AK1654" i="1" a="1"/>
  <c r="AK1654" i="1" s="1"/>
  <c r="AK1680" i="1" a="1"/>
  <c r="AK1680" i="1" s="1"/>
  <c r="C1680" i="14" s="1"/>
  <c r="AK1698" i="1" a="1"/>
  <c r="AK1698" i="1" s="1"/>
  <c r="AK1702" i="1" a="1"/>
  <c r="AK1702" i="1" s="1"/>
  <c r="AK1703" i="1" a="1"/>
  <c r="AK1703" i="1" s="1"/>
  <c r="AK1716" i="1" a="1"/>
  <c r="AK1716" i="1" s="1"/>
  <c r="AK1717" i="1" a="1"/>
  <c r="AK1717" i="1" s="1"/>
  <c r="AK1732" i="1" a="1"/>
  <c r="AK1732" i="1" s="1"/>
  <c r="AK1746" i="1" a="1"/>
  <c r="AK1746" i="1" s="1"/>
  <c r="AK1760" i="1" a="1"/>
  <c r="AK1760" i="1" s="1"/>
  <c r="C1760" i="14" s="1"/>
  <c r="AK1761" i="1" a="1"/>
  <c r="AK1761" i="1" s="1"/>
  <c r="AK1776" i="1" a="1"/>
  <c r="AK1776" i="1" s="1"/>
  <c r="AK1777" i="1" a="1"/>
  <c r="AK1777" i="1" s="1"/>
  <c r="AK1787" i="1" a="1"/>
  <c r="AK1787" i="1" s="1"/>
  <c r="AK1788" i="1" a="1"/>
  <c r="AK1788" i="1" s="1"/>
  <c r="AK1789" i="1" a="1"/>
  <c r="AK1789" i="1" s="1"/>
  <c r="AK1812" i="1" a="1"/>
  <c r="AK1812" i="1" s="1"/>
  <c r="AK1819" i="1" a="1"/>
  <c r="AK1819" i="1" s="1"/>
  <c r="AK1827" i="1" a="1"/>
  <c r="AK1827" i="1" s="1"/>
  <c r="AK1829" i="1" a="1"/>
  <c r="AK1829" i="1" s="1"/>
  <c r="AK1833" i="1" a="1"/>
  <c r="AK1833" i="1" s="1"/>
  <c r="AK1845" i="1" a="1"/>
  <c r="AK1845" i="1" s="1"/>
  <c r="AK1861" i="1" a="1"/>
  <c r="AK1861" i="1" s="1"/>
  <c r="AK1884" i="1" a="1"/>
  <c r="AK1884" i="1" s="1"/>
  <c r="AK1900" i="1" a="1"/>
  <c r="AK1900" i="1" s="1"/>
  <c r="AK1923" i="1" a="1"/>
  <c r="AK1923" i="1" s="1"/>
  <c r="AK1938" i="1" a="1"/>
  <c r="AK1938" i="1" s="1"/>
  <c r="AK1448" i="1" a="1"/>
  <c r="AK1448" i="1" s="1"/>
  <c r="AK1594" i="1" a="1"/>
  <c r="AK1594" i="1" s="1"/>
  <c r="AK1624" i="1" a="1"/>
  <c r="AK1624" i="1" s="1"/>
  <c r="AK1667" i="1" a="1"/>
  <c r="AK1667" i="1" s="1"/>
  <c r="AK1704" i="1" a="1"/>
  <c r="AK1704" i="1" s="1"/>
  <c r="AK1705" i="1" a="1"/>
  <c r="AK1705" i="1" s="1"/>
  <c r="AK1718" i="1" a="1"/>
  <c r="AK1718" i="1" s="1"/>
  <c r="AK1719" i="1" a="1"/>
  <c r="AK1719" i="1" s="1"/>
  <c r="AK1735" i="1" a="1"/>
  <c r="AK1735" i="1" s="1"/>
  <c r="AK1743" i="1" a="1"/>
  <c r="AK1743" i="1" s="1"/>
  <c r="AK1745" i="1" a="1"/>
  <c r="AK1745" i="1" s="1"/>
  <c r="AK1748" i="1" a="1"/>
  <c r="AK1748" i="1" s="1"/>
  <c r="AK1762" i="1" a="1"/>
  <c r="AK1762" i="1" s="1"/>
  <c r="AK1763" i="1" a="1"/>
  <c r="AK1763" i="1" s="1"/>
  <c r="AK1778" i="1" a="1"/>
  <c r="AK1778" i="1" s="1"/>
  <c r="AK1779" i="1" a="1"/>
  <c r="AK1779" i="1" s="1"/>
  <c r="AK1786" i="1" a="1"/>
  <c r="AK1786" i="1" s="1"/>
  <c r="AK1795" i="1" a="1"/>
  <c r="AK1795" i="1" s="1"/>
  <c r="AK1800" i="1" a="1"/>
  <c r="AK1800" i="1" s="1"/>
  <c r="AK1805" i="1" a="1"/>
  <c r="AK1805" i="1" s="1"/>
  <c r="AK1808" i="1" a="1"/>
  <c r="AK1808" i="1" s="1"/>
  <c r="AK1838" i="1" a="1"/>
  <c r="AK1838" i="1" s="1"/>
  <c r="AK1846" i="1" a="1"/>
  <c r="AK1846" i="1" s="1"/>
  <c r="AK1847" i="1" a="1"/>
  <c r="AK1847" i="1" s="1"/>
  <c r="AK1848" i="1" a="1"/>
  <c r="AK1848" i="1" s="1"/>
  <c r="AK1849" i="1" a="1"/>
  <c r="AK1849" i="1" s="1"/>
  <c r="AK1862" i="1" a="1"/>
  <c r="AK1862" i="1" s="1"/>
  <c r="AK1863" i="1" a="1"/>
  <c r="AK1863" i="1" s="1"/>
  <c r="AK1864" i="1" a="1"/>
  <c r="AK1864" i="1" s="1"/>
  <c r="AK1865" i="1" a="1"/>
  <c r="AK1865" i="1" s="1"/>
  <c r="AK1870" i="1" a="1"/>
  <c r="AK1870" i="1" s="1"/>
  <c r="AK1876" i="1" a="1"/>
  <c r="AK1876" i="1" s="1"/>
  <c r="AK1885" i="1" a="1"/>
  <c r="AK1885" i="1" s="1"/>
  <c r="AK1901" i="1" a="1"/>
  <c r="AK1901" i="1" s="1"/>
  <c r="AK1914" i="1" a="1"/>
  <c r="AK1914" i="1" s="1"/>
  <c r="AK1464" i="1" a="1"/>
  <c r="AK1464" i="1" s="1"/>
  <c r="AK1610" i="1" a="1"/>
  <c r="AK1610" i="1" s="1"/>
  <c r="AK1640" i="1" a="1"/>
  <c r="AK1640" i="1" s="1"/>
  <c r="AK1668" i="1" a="1"/>
  <c r="AK1668" i="1" s="1"/>
  <c r="B1668" i="14" s="1"/>
  <c r="AK1697" i="1" a="1"/>
  <c r="AK1697" i="1" s="1"/>
  <c r="AK1720" i="1" a="1"/>
  <c r="AK1720" i="1" s="1"/>
  <c r="AK1721" i="1" a="1"/>
  <c r="AK1721" i="1" s="1"/>
  <c r="AK1731" i="1" a="1"/>
  <c r="AK1731" i="1" s="1"/>
  <c r="AK1744" i="1" a="1"/>
  <c r="AK1744" i="1" s="1"/>
  <c r="AK1749" i="1" a="1"/>
  <c r="AK1749" i="1" s="1"/>
  <c r="AK1764" i="1" a="1"/>
  <c r="AK1764" i="1" s="1"/>
  <c r="AK1765" i="1" a="1"/>
  <c r="AK1765" i="1" s="1"/>
  <c r="AK1780" i="1" a="1"/>
  <c r="AK1780" i="1" s="1"/>
  <c r="AK1781" i="1" a="1"/>
  <c r="AK1781" i="1" s="1"/>
  <c r="AK1784" i="1" a="1"/>
  <c r="AK1784" i="1" s="1"/>
  <c r="AK1785" i="1" a="1"/>
  <c r="AK1785" i="1" s="1"/>
  <c r="AK1811" i="1" a="1"/>
  <c r="AK1811" i="1" s="1"/>
  <c r="AK1834" i="1" a="1"/>
  <c r="AK1834" i="1" s="1"/>
  <c r="AK1839" i="1" a="1"/>
  <c r="AK1839" i="1" s="1"/>
  <c r="AK1850" i="1" a="1"/>
  <c r="AK1850" i="1" s="1"/>
  <c r="AK1851" i="1" a="1"/>
  <c r="AK1851" i="1" s="1"/>
  <c r="AK1866" i="1" a="1"/>
  <c r="AK1866" i="1" s="1"/>
  <c r="AK1871" i="1" a="1"/>
  <c r="AK1871" i="1" s="1"/>
  <c r="AK1886" i="1" a="1"/>
  <c r="AK1886" i="1" s="1"/>
  <c r="AK1887" i="1" a="1"/>
  <c r="AK1887" i="1" s="1"/>
  <c r="AK1888" i="1" a="1"/>
  <c r="AK1888" i="1" s="1"/>
  <c r="AK1889" i="1" a="1"/>
  <c r="AK1889" i="1" s="1"/>
  <c r="AK1902" i="1" a="1"/>
  <c r="AK1902" i="1" s="1"/>
  <c r="AK1903" i="1" a="1"/>
  <c r="AK1903" i="1" s="1"/>
  <c r="AK1904" i="1" a="1"/>
  <c r="AK1904" i="1" s="1"/>
  <c r="AK1905" i="1" a="1"/>
  <c r="AK1905" i="1" s="1"/>
  <c r="AK1915" i="1" a="1"/>
  <c r="AK1915" i="1" s="1"/>
  <c r="AK1925" i="1" a="1"/>
  <c r="AK1925" i="1" s="1"/>
  <c r="AK1480" i="1" a="1"/>
  <c r="AK1480" i="1" s="1"/>
  <c r="AK1539" i="1" a="1"/>
  <c r="AK1539" i="1" s="1"/>
  <c r="AK1571" i="1" a="1"/>
  <c r="AK1571" i="1" s="1"/>
  <c r="AK1607" i="1" a="1"/>
  <c r="AK1607" i="1" s="1"/>
  <c r="AK1626" i="1" a="1"/>
  <c r="AK1626" i="1" s="1"/>
  <c r="AK1693" i="1" a="1"/>
  <c r="AK1693" i="1" s="1"/>
  <c r="AK1707" i="1" a="1"/>
  <c r="AK1707" i="1" s="1"/>
  <c r="C1707" i="14" s="1"/>
  <c r="AK1709" i="1" a="1"/>
  <c r="AK1709" i="1" s="1"/>
  <c r="AK1722" i="1" a="1"/>
  <c r="AK1722" i="1" s="1"/>
  <c r="AK1723" i="1" a="1"/>
  <c r="AK1723" i="1" s="1"/>
  <c r="AK1724" i="1" a="1"/>
  <c r="AK1724" i="1" s="1"/>
  <c r="AK1726" i="1" a="1"/>
  <c r="AK1726" i="1" s="1"/>
  <c r="AK1728" i="1" a="1"/>
  <c r="AK1728" i="1" s="1"/>
  <c r="AK1734" i="1" a="1"/>
  <c r="AK1734" i="1" s="1"/>
  <c r="AK1742" i="1" a="1"/>
  <c r="AK1742" i="1" s="1"/>
  <c r="AK1750" i="1" a="1"/>
  <c r="AK1750" i="1" s="1"/>
  <c r="AK1751" i="1" a="1"/>
  <c r="AK1751" i="1" s="1"/>
  <c r="AK1752" i="1" a="1"/>
  <c r="AK1752" i="1" s="1"/>
  <c r="AK1766" i="1" a="1"/>
  <c r="AK1766" i="1" s="1"/>
  <c r="AK1767" i="1" a="1"/>
  <c r="AK1767" i="1" s="1"/>
  <c r="AK1782" i="1" a="1"/>
  <c r="AK1782" i="1" s="1"/>
  <c r="AK1783" i="1" a="1"/>
  <c r="AK1783" i="1" s="1"/>
  <c r="AK1794" i="1" a="1"/>
  <c r="AK1794" i="1" s="1"/>
  <c r="AK1803" i="1" a="1"/>
  <c r="AK1803" i="1" s="1"/>
  <c r="AK1804" i="1" a="1"/>
  <c r="AK1804" i="1" s="1"/>
  <c r="AK1835" i="1" a="1"/>
  <c r="AK1835" i="1" s="1"/>
  <c r="AK1852" i="1" a="1"/>
  <c r="AK1852" i="1" s="1"/>
  <c r="AK1867" i="1" a="1"/>
  <c r="AK1867" i="1" s="1"/>
  <c r="AK1872" i="1" a="1"/>
  <c r="AK1872" i="1" s="1"/>
  <c r="AK1877" i="1" a="1"/>
  <c r="AK1877" i="1" s="1"/>
  <c r="AK1890" i="1" a="1"/>
  <c r="AK1890" i="1" s="1"/>
  <c r="AK1891" i="1" a="1"/>
  <c r="AK1891" i="1" s="1"/>
  <c r="AK1906" i="1" a="1"/>
  <c r="AK1906" i="1" s="1"/>
  <c r="AK1907" i="1" a="1"/>
  <c r="AK1907" i="1" s="1"/>
  <c r="AK1916" i="1" a="1"/>
  <c r="AK1916" i="1" s="1"/>
  <c r="AK1926" i="1" a="1"/>
  <c r="AK1926" i="1" s="1"/>
  <c r="AK1927" i="1" a="1"/>
  <c r="AK1927" i="1" s="1"/>
  <c r="AK1928" i="1" a="1"/>
  <c r="AK1928" i="1" s="1"/>
  <c r="AK1929" i="1" a="1"/>
  <c r="AK1929" i="1" s="1"/>
  <c r="AK1940" i="1" a="1"/>
  <c r="AK1940" i="1" s="1"/>
  <c r="AK1526" i="1" a="1"/>
  <c r="AK1526" i="1" s="1"/>
  <c r="AK1579" i="1" a="1"/>
  <c r="AK1579" i="1" s="1"/>
  <c r="AK1609" i="1" a="1"/>
  <c r="AK1609" i="1" s="1"/>
  <c r="AK1639" i="1" a="1"/>
  <c r="AK1639" i="1" s="1"/>
  <c r="AK1655" i="1" a="1"/>
  <c r="AK1655" i="1" s="1"/>
  <c r="AK1665" i="1" a="1"/>
  <c r="AK1665" i="1" s="1"/>
  <c r="AK1678" i="1" a="1"/>
  <c r="AK1678" i="1" s="1"/>
  <c r="AK1692" i="1" a="1"/>
  <c r="AK1692" i="1" s="1"/>
  <c r="AK1695" i="1" a="1"/>
  <c r="AK1695" i="1" s="1"/>
  <c r="AK1711" i="1" a="1"/>
  <c r="AK1711" i="1" s="1"/>
  <c r="AK1730" i="1" a="1"/>
  <c r="AK1730" i="1" s="1"/>
  <c r="AK1733" i="1" a="1"/>
  <c r="AK1733" i="1" s="1"/>
  <c r="AK1738" i="1" a="1"/>
  <c r="AK1738" i="1" s="1"/>
  <c r="AK1755" i="1" a="1"/>
  <c r="AK1755" i="1" s="1"/>
  <c r="AK1756" i="1" a="1"/>
  <c r="AK1756" i="1" s="1"/>
  <c r="AK1770" i="1" a="1"/>
  <c r="AK1770" i="1" s="1"/>
  <c r="AK1771" i="1" a="1"/>
  <c r="AK1771" i="1" s="1"/>
  <c r="AK1798" i="1" a="1"/>
  <c r="AK1798" i="1" s="1"/>
  <c r="AK1802" i="1" a="1"/>
  <c r="AK1802" i="1" s="1"/>
  <c r="AK1824" i="1" a="1"/>
  <c r="AK1824" i="1" s="1"/>
  <c r="AK1836" i="1" a="1"/>
  <c r="AK1836" i="1" s="1"/>
  <c r="AK1854" i="1" a="1"/>
  <c r="AK1854" i="1" s="1"/>
  <c r="AK1855" i="1" a="1"/>
  <c r="AK1855" i="1" s="1"/>
  <c r="AK1856" i="1" a="1"/>
  <c r="AK1856" i="1" s="1"/>
  <c r="AK1857" i="1" a="1"/>
  <c r="AK1857" i="1" s="1"/>
  <c r="AK1868" i="1" a="1"/>
  <c r="AK1868" i="1" s="1"/>
  <c r="AK1879" i="1" a="1"/>
  <c r="AK1879" i="1" s="1"/>
  <c r="B1879" i="14" s="1"/>
  <c r="AK1880" i="1" a="1"/>
  <c r="AK1880" i="1" s="1"/>
  <c r="AK1881" i="1" a="1"/>
  <c r="AK1881" i="1" s="1"/>
  <c r="AK1893" i="1" a="1"/>
  <c r="AK1893" i="1" s="1"/>
  <c r="AK1909" i="1" a="1"/>
  <c r="AK1909" i="1" s="1"/>
  <c r="AK1918" i="1" a="1"/>
  <c r="AK1918" i="1" s="1"/>
  <c r="AK1919" i="1" a="1"/>
  <c r="AK1919" i="1" s="1"/>
  <c r="AK1920" i="1" a="1"/>
  <c r="AK1920" i="1" s="1"/>
  <c r="AK1921" i="1" a="1"/>
  <c r="AK1921" i="1" s="1"/>
  <c r="AK1932" i="1" a="1"/>
  <c r="AK1932" i="1" s="1"/>
  <c r="AK1739" i="1" a="1"/>
  <c r="AK1739" i="1" s="1"/>
  <c r="AK1810" i="1" a="1"/>
  <c r="AK1810" i="1" s="1"/>
  <c r="AK1892" i="1" a="1"/>
  <c r="AK1892" i="1" s="1"/>
  <c r="AK1930" i="1" a="1"/>
  <c r="AK1930" i="1" s="1"/>
  <c r="AK1958" i="1" a="1"/>
  <c r="AK1958" i="1" s="1"/>
  <c r="AK1959" i="1" a="1"/>
  <c r="AK1959" i="1" s="1"/>
  <c r="AK1966" i="1" a="1"/>
  <c r="AK1966" i="1" s="1"/>
  <c r="AK1971" i="1" a="1"/>
  <c r="AK1971" i="1" s="1"/>
  <c r="AK1977" i="1" a="1"/>
  <c r="AK1977" i="1" s="1"/>
  <c r="AK1978" i="1" a="1"/>
  <c r="AK1978" i="1" s="1"/>
  <c r="AK1979" i="1" a="1"/>
  <c r="AK1979" i="1" s="1"/>
  <c r="AK1980" i="1" a="1"/>
  <c r="AK1980" i="1" s="1"/>
  <c r="AK1981" i="1" a="1"/>
  <c r="AK1981" i="1" s="1"/>
  <c r="AK1982" i="1" a="1"/>
  <c r="AK1982" i="1" s="1"/>
  <c r="AK1993" i="1" a="1"/>
  <c r="AK1993" i="1" s="1"/>
  <c r="AK2010" i="1" a="1"/>
  <c r="AK2010" i="1" s="1"/>
  <c r="AK2029" i="1" a="1"/>
  <c r="AK2029" i="1" s="1"/>
  <c r="AK1853" i="1" a="1"/>
  <c r="AK1853" i="1" s="1"/>
  <c r="AK1878" i="1" a="1"/>
  <c r="AK1878" i="1" s="1"/>
  <c r="AK1908" i="1" a="1"/>
  <c r="AK1908" i="1" s="1"/>
  <c r="AK1948" i="1" a="1"/>
  <c r="AK1948" i="1" s="1"/>
  <c r="AK1967" i="1" a="1"/>
  <c r="AK1967" i="1" s="1"/>
  <c r="AK1968" i="1" a="1"/>
  <c r="AK1968" i="1" s="1"/>
  <c r="AK1969" i="1" a="1"/>
  <c r="AK1969" i="1" s="1"/>
  <c r="AK1970" i="1" a="1"/>
  <c r="AK1970" i="1" s="1"/>
  <c r="AK1972" i="1" a="1"/>
  <c r="AK1972" i="1" s="1"/>
  <c r="AK1973" i="1" a="1"/>
  <c r="AK1973" i="1" s="1"/>
  <c r="AK1975" i="1" a="1"/>
  <c r="AK1975" i="1" s="1"/>
  <c r="AK1976" i="1" a="1"/>
  <c r="AK1976" i="1" s="1"/>
  <c r="AK1992" i="1" a="1"/>
  <c r="AK1992" i="1" s="1"/>
  <c r="AK2011" i="1" a="1"/>
  <c r="AK2011" i="1" s="1"/>
  <c r="AK2018" i="1" a="1"/>
  <c r="AK2018" i="1" s="1"/>
  <c r="AK2019" i="1" a="1"/>
  <c r="AK2019" i="1" s="1"/>
  <c r="AK2030" i="1" a="1"/>
  <c r="AK2030" i="1" s="1"/>
  <c r="AK2031" i="1" a="1"/>
  <c r="AK2031" i="1" s="1"/>
  <c r="AK2032" i="1" a="1"/>
  <c r="AK2032" i="1" s="1"/>
  <c r="AK1642" i="1" a="1"/>
  <c r="AK1642" i="1" s="1"/>
  <c r="AK1741" i="1" a="1"/>
  <c r="AK1741" i="1" s="1"/>
  <c r="AK1768" i="1" a="1"/>
  <c r="AK1768" i="1" s="1"/>
  <c r="AK1807" i="1" a="1"/>
  <c r="AK1807" i="1" s="1"/>
  <c r="AK1931" i="1" a="1"/>
  <c r="AK1931" i="1" s="1"/>
  <c r="AK1949" i="1" a="1"/>
  <c r="AK1949" i="1" s="1"/>
  <c r="AK1953" i="1" a="1"/>
  <c r="AK1953" i="1" s="1"/>
  <c r="AK1960" i="1" a="1"/>
  <c r="AK1960" i="1" s="1"/>
  <c r="AK1961" i="1" a="1"/>
  <c r="AK1961" i="1" s="1"/>
  <c r="AK1974" i="1" a="1"/>
  <c r="AK1974" i="1" s="1"/>
  <c r="AK1991" i="1" a="1"/>
  <c r="AK1991" i="1" s="1"/>
  <c r="AK2012" i="1" a="1"/>
  <c r="AK2012" i="1" s="1"/>
  <c r="AK2020" i="1" a="1"/>
  <c r="AK2020" i="1" s="1"/>
  <c r="AK2033" i="1" a="1"/>
  <c r="AK2033" i="1" s="1"/>
  <c r="AK1694" i="1" a="1"/>
  <c r="AK1694" i="1" s="1"/>
  <c r="AK1754" i="1" a="1"/>
  <c r="AK1754" i="1" s="1"/>
  <c r="AK1924" i="1" a="1"/>
  <c r="AK1924" i="1" s="1"/>
  <c r="AK1939" i="1" a="1"/>
  <c r="AK1939" i="1" s="1"/>
  <c r="AK1941" i="1" a="1"/>
  <c r="AK1941" i="1" s="1"/>
  <c r="B1941" i="14" s="1"/>
  <c r="AK1952" i="1" a="1"/>
  <c r="AK1952" i="1" s="1"/>
  <c r="AK1954" i="1" a="1"/>
  <c r="AK1954" i="1" s="1"/>
  <c r="AK1955" i="1" a="1"/>
  <c r="AK1955" i="1" s="1"/>
  <c r="AK1962" i="1" a="1"/>
  <c r="AK1962" i="1" s="1"/>
  <c r="AK1987" i="1" a="1"/>
  <c r="AK1987" i="1" s="1"/>
  <c r="AK1988" i="1" a="1"/>
  <c r="AK1988" i="1" s="1"/>
  <c r="AK1989" i="1" a="1"/>
  <c r="AK1989" i="1" s="1"/>
  <c r="AK1990" i="1" a="1"/>
  <c r="AK1990" i="1" s="1"/>
  <c r="AK2001" i="1" a="1"/>
  <c r="AK2001" i="1" s="1"/>
  <c r="AK2002" i="1" a="1"/>
  <c r="AK2002" i="1" s="1"/>
  <c r="AK2013" i="1" a="1"/>
  <c r="AK2013" i="1" s="1"/>
  <c r="AK2034" i="1" a="1"/>
  <c r="AK2034" i="1" s="1"/>
  <c r="AK2035" i="1" a="1"/>
  <c r="AK2035" i="1" s="1"/>
  <c r="AK2036" i="1" a="1"/>
  <c r="AK2036" i="1" s="1"/>
  <c r="AK1799" i="1" a="1"/>
  <c r="AK1799" i="1" s="1"/>
  <c r="AK1841" i="1" a="1"/>
  <c r="AK1841" i="1" s="1"/>
  <c r="B1841" i="14" s="1"/>
  <c r="AK1917" i="1" a="1"/>
  <c r="AK1917" i="1" s="1"/>
  <c r="AK1942" i="1" a="1"/>
  <c r="AK1942" i="1" s="1"/>
  <c r="AK1950" i="1" a="1"/>
  <c r="AK1950" i="1" s="1"/>
  <c r="AK1951" i="1" a="1"/>
  <c r="AK1951" i="1" s="1"/>
  <c r="AK1963" i="1" a="1"/>
  <c r="AK1963" i="1" s="1"/>
  <c r="AK1740" i="1" a="1"/>
  <c r="AK1740" i="1" s="1"/>
  <c r="AK1943" i="1" a="1"/>
  <c r="AK1943" i="1" s="1"/>
  <c r="AK1944" i="1" a="1"/>
  <c r="AK1944" i="1" s="1"/>
  <c r="AK1956" i="1" a="1"/>
  <c r="AK1956" i="1" s="1"/>
  <c r="AK1964" i="1" a="1"/>
  <c r="AK1964" i="1" s="1"/>
  <c r="AK1985" i="1" a="1"/>
  <c r="AK1985" i="1" s="1"/>
  <c r="AK1999" i="1" a="1"/>
  <c r="AK1999" i="1" s="1"/>
  <c r="AK2004" i="1" a="1"/>
  <c r="AK2004" i="1" s="1"/>
  <c r="AK2014" i="1" a="1"/>
  <c r="AK2014" i="1" s="1"/>
  <c r="AK2024" i="1" a="1"/>
  <c r="AK2024" i="1" s="1"/>
  <c r="AK2038" i="1" a="1"/>
  <c r="AK2038" i="1" s="1"/>
  <c r="AK2039" i="1" a="1"/>
  <c r="AK2039" i="1" s="1"/>
  <c r="AK1496" i="1" a="1"/>
  <c r="AK1496" i="1" s="1"/>
  <c r="AK1623" i="1" a="1"/>
  <c r="AK1623" i="1" s="1"/>
  <c r="AK1699" i="1" a="1"/>
  <c r="AK1699" i="1" s="1"/>
  <c r="AK1753" i="1" a="1"/>
  <c r="AK1753" i="1" s="1"/>
  <c r="AK1945" i="1" a="1"/>
  <c r="AK1945" i="1" s="1"/>
  <c r="AK1957" i="1" a="1"/>
  <c r="AK1957" i="1" s="1"/>
  <c r="AK1984" i="1" a="1"/>
  <c r="AK1984" i="1" s="1"/>
  <c r="AK1995" i="1" a="1"/>
  <c r="AK1995" i="1" s="1"/>
  <c r="AK1996" i="1" a="1"/>
  <c r="AK1996" i="1" s="1"/>
  <c r="AK1997" i="1" a="1"/>
  <c r="AK1997" i="1" s="1"/>
  <c r="AK1998" i="1" a="1"/>
  <c r="AK1998" i="1" s="1"/>
  <c r="AK2005" i="1" a="1"/>
  <c r="AK2005" i="1" s="1"/>
  <c r="AK2015" i="1" a="1"/>
  <c r="AK2015" i="1" s="1"/>
  <c r="AK2022" i="1" a="1"/>
  <c r="AK2022" i="1" s="1"/>
  <c r="AK2023" i="1" a="1"/>
  <c r="AK2023" i="1" s="1"/>
  <c r="AK2025" i="1" a="1"/>
  <c r="AK2025" i="1" s="1"/>
  <c r="AC5" i="1" a="1"/>
  <c r="AC5" i="1" s="1"/>
  <c r="AC11" i="1" a="1"/>
  <c r="AC11" i="1" s="1"/>
  <c r="AC14" i="1" a="1"/>
  <c r="AC14" i="1" s="1"/>
  <c r="AC15" i="1" a="1"/>
  <c r="AC15" i="1" s="1"/>
  <c r="AC8" i="1" a="1"/>
  <c r="AC8" i="1" s="1"/>
  <c r="AC13" i="1" a="1"/>
  <c r="AC13" i="1" s="1"/>
  <c r="AC20" i="1" a="1"/>
  <c r="AC20" i="1" s="1"/>
  <c r="AC4" i="1" a="1"/>
  <c r="AC4" i="1" s="1"/>
  <c r="AC7" i="1" a="1"/>
  <c r="AC7" i="1" s="1"/>
  <c r="AC10" i="1" a="1"/>
  <c r="AC10" i="1" s="1"/>
  <c r="AC17" i="1" a="1"/>
  <c r="AC17" i="1" s="1"/>
  <c r="AC3" i="1" a="1"/>
  <c r="AC3" i="1" s="1"/>
  <c r="AC12" i="1" a="1"/>
  <c r="AC12" i="1" s="1"/>
  <c r="AC6" i="1" a="1"/>
  <c r="AC6" i="1" s="1"/>
  <c r="AC9" i="1" a="1"/>
  <c r="AC9" i="1" s="1"/>
  <c r="AC16" i="1" a="1"/>
  <c r="AC16" i="1" s="1"/>
  <c r="AC28" i="1" a="1"/>
  <c r="AC28" i="1" s="1"/>
  <c r="AC36" i="1" a="1"/>
  <c r="AC36" i="1" s="1"/>
  <c r="AC18" i="1" a="1"/>
  <c r="AC18" i="1" s="1"/>
  <c r="AC35" i="1" a="1"/>
  <c r="AC35" i="1" s="1"/>
  <c r="AC33" i="1" a="1"/>
  <c r="AC33" i="1" s="1"/>
  <c r="AC27" i="1" a="1"/>
  <c r="AC27" i="1" s="1"/>
  <c r="AC30" i="1" a="1"/>
  <c r="AC30" i="1" s="1"/>
  <c r="AC32" i="1" a="1"/>
  <c r="AC32" i="1" s="1"/>
  <c r="AC34" i="1" a="1"/>
  <c r="AC34" i="1" s="1"/>
  <c r="AC19" i="1" a="1"/>
  <c r="AC19" i="1" s="1"/>
  <c r="AC21" i="1" a="1"/>
  <c r="AC21" i="1" s="1"/>
  <c r="AC26" i="1" a="1"/>
  <c r="AC26" i="1" s="1"/>
  <c r="AC29" i="1" a="1"/>
  <c r="AC29" i="1" s="1"/>
  <c r="AC23" i="1" a="1"/>
  <c r="AC23" i="1" s="1"/>
  <c r="AC41" i="1" a="1"/>
  <c r="AC41" i="1" s="1"/>
  <c r="C41" i="14" s="1"/>
  <c r="AC45" i="1" a="1"/>
  <c r="AC45" i="1" s="1"/>
  <c r="AC38" i="1" a="1"/>
  <c r="AC38" i="1" s="1"/>
  <c r="AC42" i="1" a="1"/>
  <c r="AC42" i="1" s="1"/>
  <c r="AC48" i="1" a="1"/>
  <c r="AC48" i="1" s="1"/>
  <c r="AC52" i="1" a="1"/>
  <c r="AC52" i="1" s="1"/>
  <c r="AC25" i="1" a="1"/>
  <c r="AC25" i="1" s="1"/>
  <c r="AC43" i="1" a="1"/>
  <c r="AC43" i="1" s="1"/>
  <c r="AC50" i="1" a="1"/>
  <c r="AC50" i="1" s="1"/>
  <c r="AC22" i="1" a="1"/>
  <c r="AC22" i="1" s="1"/>
  <c r="AC37" i="1" a="1"/>
  <c r="AC37" i="1" s="1"/>
  <c r="AC44" i="1" a="1"/>
  <c r="AC44" i="1" s="1"/>
  <c r="AC47" i="1" a="1"/>
  <c r="AC47" i="1" s="1"/>
  <c r="AC24" i="1" a="1"/>
  <c r="AC24" i="1" s="1"/>
  <c r="AC40" i="1" a="1"/>
  <c r="AC40" i="1" s="1"/>
  <c r="AC51" i="1" a="1"/>
  <c r="AC51" i="1" s="1"/>
  <c r="AC31" i="1" a="1"/>
  <c r="AC31" i="1" s="1"/>
  <c r="AC46" i="1" a="1"/>
  <c r="AC46" i="1" s="1"/>
  <c r="AC68" i="1" a="1"/>
  <c r="AC68" i="1" s="1"/>
  <c r="AC39" i="1" a="1"/>
  <c r="AC39" i="1" s="1"/>
  <c r="AC70" i="1" a="1"/>
  <c r="AC70" i="1" s="1"/>
  <c r="AC49" i="1" a="1"/>
  <c r="AC49" i="1" s="1"/>
  <c r="AC53" i="1" a="1"/>
  <c r="AC53" i="1" s="1"/>
  <c r="AC55" i="1" a="1"/>
  <c r="AC55" i="1" s="1"/>
  <c r="AC57" i="1" a="1"/>
  <c r="AC57" i="1" s="1"/>
  <c r="AC59" i="1" a="1"/>
  <c r="AC59" i="1" s="1"/>
  <c r="AC61" i="1" a="1"/>
  <c r="AC61" i="1" s="1"/>
  <c r="AC63" i="1" a="1"/>
  <c r="AC63" i="1" s="1"/>
  <c r="AC65" i="1" a="1"/>
  <c r="AC65" i="1" s="1"/>
  <c r="AC67" i="1" a="1"/>
  <c r="AC67" i="1" s="1"/>
  <c r="AC54" i="1" a="1"/>
  <c r="AC54" i="1" s="1"/>
  <c r="AC56" i="1" a="1"/>
  <c r="AC56" i="1" s="1"/>
  <c r="AC58" i="1" a="1"/>
  <c r="AC58" i="1" s="1"/>
  <c r="AC66" i="1" a="1"/>
  <c r="AC66" i="1" s="1"/>
  <c r="AC73" i="1" a="1"/>
  <c r="AC73" i="1" s="1"/>
  <c r="AC75" i="1" a="1"/>
  <c r="AC75" i="1" s="1"/>
  <c r="AC69" i="1" a="1"/>
  <c r="AC69" i="1" s="1"/>
  <c r="AC79" i="1" a="1"/>
  <c r="AC79" i="1" s="1"/>
  <c r="AC84" i="1" a="1"/>
  <c r="AC84" i="1" s="1"/>
  <c r="AC85" i="1" a="1"/>
  <c r="AC85" i="1" s="1"/>
  <c r="AC71" i="1" a="1"/>
  <c r="AC71" i="1" s="1"/>
  <c r="AC72" i="1" a="1"/>
  <c r="AC72" i="1" s="1"/>
  <c r="AC74" i="1" a="1"/>
  <c r="AC74" i="1" s="1"/>
  <c r="AC76" i="1" a="1"/>
  <c r="AC76" i="1" s="1"/>
  <c r="AC78" i="1" a="1"/>
  <c r="AC78" i="1" s="1"/>
  <c r="AC80" i="1" a="1"/>
  <c r="AC80" i="1" s="1"/>
  <c r="AC60" i="1" a="1"/>
  <c r="AC60" i="1" s="1"/>
  <c r="AC64" i="1" a="1"/>
  <c r="AC64" i="1" s="1"/>
  <c r="AC77" i="1" a="1"/>
  <c r="AC77" i="1" s="1"/>
  <c r="AC90" i="1" a="1"/>
  <c r="AC90" i="1" s="1"/>
  <c r="AC95" i="1" a="1"/>
  <c r="AC95" i="1" s="1"/>
  <c r="AC96" i="1" a="1"/>
  <c r="AC96" i="1" s="1"/>
  <c r="AC94" i="1" a="1"/>
  <c r="AC94" i="1" s="1"/>
  <c r="AC89" i="1" a="1"/>
  <c r="AC89" i="1" s="1"/>
  <c r="AC93" i="1" a="1"/>
  <c r="AC93" i="1" s="1"/>
  <c r="AC97" i="1" a="1"/>
  <c r="AC97" i="1" s="1"/>
  <c r="AC98" i="1" a="1"/>
  <c r="AC98" i="1" s="1"/>
  <c r="C98" i="14" s="1"/>
  <c r="AC100" i="1" a="1"/>
  <c r="AC100" i="1" s="1"/>
  <c r="AC102" i="1" a="1"/>
  <c r="AC102" i="1" s="1"/>
  <c r="AC104" i="1" a="1"/>
  <c r="AC104" i="1" s="1"/>
  <c r="AC106" i="1" a="1"/>
  <c r="AC106" i="1" s="1"/>
  <c r="AC108" i="1" a="1"/>
  <c r="AC108" i="1" s="1"/>
  <c r="AC110" i="1" a="1"/>
  <c r="AC110" i="1" s="1"/>
  <c r="AC112" i="1" a="1"/>
  <c r="AC112" i="1" s="1"/>
  <c r="AC114" i="1" a="1"/>
  <c r="AC114" i="1" s="1"/>
  <c r="AC86" i="1" a="1"/>
  <c r="AC86" i="1" s="1"/>
  <c r="AC87" i="1" a="1"/>
  <c r="AC87" i="1" s="1"/>
  <c r="AC88" i="1" a="1"/>
  <c r="AC88" i="1" s="1"/>
  <c r="AC92" i="1" a="1"/>
  <c r="AC92" i="1" s="1"/>
  <c r="AC81" i="1" a="1"/>
  <c r="AC81" i="1" s="1"/>
  <c r="AC82" i="1" a="1"/>
  <c r="AC82" i="1" s="1"/>
  <c r="AC83" i="1" a="1"/>
  <c r="AC83" i="1" s="1"/>
  <c r="AC91" i="1" a="1"/>
  <c r="AC91" i="1" s="1"/>
  <c r="AC99" i="1" a="1"/>
  <c r="AC99" i="1" s="1"/>
  <c r="AC101" i="1" a="1"/>
  <c r="AC101" i="1" s="1"/>
  <c r="AC103" i="1" a="1"/>
  <c r="AC103" i="1" s="1"/>
  <c r="AC105" i="1" a="1"/>
  <c r="AC105" i="1" s="1"/>
  <c r="AC107" i="1" a="1"/>
  <c r="AC107" i="1" s="1"/>
  <c r="AC109" i="1" a="1"/>
  <c r="AC109" i="1" s="1"/>
  <c r="AC111" i="1" a="1"/>
  <c r="AC111" i="1" s="1"/>
  <c r="AC113" i="1" a="1"/>
  <c r="AC113" i="1" s="1"/>
  <c r="C113" i="14" s="1"/>
  <c r="AC62" i="1" a="1"/>
  <c r="AC62" i="1" s="1"/>
  <c r="AC118" i="1" a="1"/>
  <c r="AC118" i="1" s="1"/>
  <c r="AC135" i="1" a="1"/>
  <c r="AC135" i="1" s="1"/>
  <c r="AC137" i="1" a="1"/>
  <c r="AC137" i="1" s="1"/>
  <c r="AC140" i="1" a="1"/>
  <c r="AC140" i="1" s="1"/>
  <c r="AC145" i="1" a="1"/>
  <c r="AC145" i="1" s="1"/>
  <c r="AC121" i="1" a="1"/>
  <c r="AC121" i="1" s="1"/>
  <c r="AC124" i="1" a="1"/>
  <c r="AC124" i="1" s="1"/>
  <c r="AC125" i="1" a="1"/>
  <c r="AC125" i="1" s="1"/>
  <c r="AC131" i="1" a="1"/>
  <c r="AC131" i="1" s="1"/>
  <c r="AC132" i="1" a="1"/>
  <c r="AC132" i="1" s="1"/>
  <c r="AC133" i="1" a="1"/>
  <c r="AC133" i="1" s="1"/>
  <c r="AC136" i="1" a="1"/>
  <c r="AC136" i="1" s="1"/>
  <c r="AC139" i="1" a="1"/>
  <c r="AC139" i="1" s="1"/>
  <c r="AC123" i="1" a="1"/>
  <c r="AC123" i="1" s="1"/>
  <c r="AC130" i="1" a="1"/>
  <c r="AC130" i="1" s="1"/>
  <c r="AC138" i="1" a="1"/>
  <c r="AC138" i="1" s="1"/>
  <c r="AC144" i="1" a="1"/>
  <c r="AC144" i="1" s="1"/>
  <c r="AC115" i="1" a="1"/>
  <c r="AC115" i="1" s="1"/>
  <c r="AC120" i="1" a="1"/>
  <c r="AC120" i="1" s="1"/>
  <c r="AC117" i="1" a="1"/>
  <c r="AC117" i="1" s="1"/>
  <c r="AC143" i="1" a="1"/>
  <c r="AC143" i="1" s="1"/>
  <c r="AC116" i="1" a="1"/>
  <c r="AC116" i="1" s="1"/>
  <c r="AC129" i="1" a="1"/>
  <c r="AC129" i="1" s="1"/>
  <c r="C129" i="14" s="1"/>
  <c r="AC142" i="1" a="1"/>
  <c r="AC142" i="1" s="1"/>
  <c r="AC127" i="1" a="1"/>
  <c r="AC127" i="1" s="1"/>
  <c r="AC134" i="1" a="1"/>
  <c r="AC134" i="1" s="1"/>
  <c r="AC141" i="1" a="1"/>
  <c r="AC141" i="1" s="1"/>
  <c r="B141" i="14" s="1"/>
  <c r="AC126" i="1" a="1"/>
  <c r="AC126" i="1" s="1"/>
  <c r="AC149" i="1" a="1"/>
  <c r="AC149" i="1" s="1"/>
  <c r="AC165" i="1" a="1"/>
  <c r="AC165" i="1" s="1"/>
  <c r="AC147" i="1" a="1"/>
  <c r="AC147" i="1" s="1"/>
  <c r="C147" i="14" s="1"/>
  <c r="AC148" i="1" a="1"/>
  <c r="AC148" i="1" s="1"/>
  <c r="AC150" i="1" a="1"/>
  <c r="AC150" i="1" s="1"/>
  <c r="AC153" i="1" a="1"/>
  <c r="AC153" i="1" s="1"/>
  <c r="AC157" i="1" a="1"/>
  <c r="AC157" i="1" s="1"/>
  <c r="AC160" i="1" a="1"/>
  <c r="AC160" i="1" s="1"/>
  <c r="AC161" i="1" a="1"/>
  <c r="AC161" i="1" s="1"/>
  <c r="AC162" i="1" a="1"/>
  <c r="AC162" i="1" s="1"/>
  <c r="AC171" i="1" a="1"/>
  <c r="AC171" i="1" s="1"/>
  <c r="AC172" i="1" a="1"/>
  <c r="AC172" i="1" s="1"/>
  <c r="AC128" i="1" a="1"/>
  <c r="AC128" i="1" s="1"/>
  <c r="AC151" i="1" a="1"/>
  <c r="AC151" i="1" s="1"/>
  <c r="AC152" i="1" a="1"/>
  <c r="AC152" i="1" s="1"/>
  <c r="C152" i="14" s="1"/>
  <c r="AC158" i="1" a="1"/>
  <c r="AC158" i="1" s="1"/>
  <c r="AC146" i="1" a="1"/>
  <c r="AC146" i="1" s="1"/>
  <c r="AC156" i="1" a="1"/>
  <c r="AC156" i="1" s="1"/>
  <c r="AC168" i="1" a="1"/>
  <c r="AC168" i="1" s="1"/>
  <c r="AC169" i="1" a="1"/>
  <c r="AC169" i="1" s="1"/>
  <c r="AC170" i="1" a="1"/>
  <c r="AC170" i="1" s="1"/>
  <c r="AC122" i="1" a="1"/>
  <c r="AC122" i="1" s="1"/>
  <c r="AC155" i="1" a="1"/>
  <c r="AC155" i="1" s="1"/>
  <c r="AC167" i="1" a="1"/>
  <c r="AC167" i="1" s="1"/>
  <c r="AC166" i="1" a="1"/>
  <c r="AC166" i="1" s="1"/>
  <c r="AC181" i="1" a="1"/>
  <c r="AC181" i="1" s="1"/>
  <c r="AC182" i="1" a="1"/>
  <c r="AC182" i="1" s="1"/>
  <c r="AC188" i="1" a="1"/>
  <c r="AC188" i="1" s="1"/>
  <c r="AC193" i="1" a="1"/>
  <c r="AC193" i="1" s="1"/>
  <c r="AC196" i="1" a="1"/>
  <c r="AC196" i="1" s="1"/>
  <c r="AC192" i="1" a="1"/>
  <c r="AC192" i="1" s="1"/>
  <c r="AC199" i="1" a="1"/>
  <c r="AC199" i="1" s="1"/>
  <c r="AC164" i="1" a="1"/>
  <c r="AC164" i="1" s="1"/>
  <c r="AC176" i="1" a="1"/>
  <c r="AC176" i="1" s="1"/>
  <c r="AC178" i="1" a="1"/>
  <c r="AC178" i="1" s="1"/>
  <c r="AC187" i="1" a="1"/>
  <c r="AC187" i="1" s="1"/>
  <c r="AC203" i="1" a="1"/>
  <c r="AC203" i="1" s="1"/>
  <c r="AC173" i="1" a="1"/>
  <c r="AC173" i="1" s="1"/>
  <c r="AC186" i="1" a="1"/>
  <c r="AC186" i="1" s="1"/>
  <c r="AC191" i="1" a="1"/>
  <c r="AC191" i="1" s="1"/>
  <c r="AC195" i="1" a="1"/>
  <c r="AC195" i="1" s="1"/>
  <c r="AC119" i="1" a="1"/>
  <c r="AC119" i="1" s="1"/>
  <c r="AC163" i="1" a="1"/>
  <c r="AC163" i="1" s="1"/>
  <c r="AC174" i="1" a="1"/>
  <c r="AC174" i="1" s="1"/>
  <c r="AC190" i="1" a="1"/>
  <c r="AC190" i="1" s="1"/>
  <c r="AC198" i="1" a="1"/>
  <c r="AC198" i="1" s="1"/>
  <c r="AC202" i="1" a="1"/>
  <c r="AC202" i="1" s="1"/>
  <c r="AC154" i="1" a="1"/>
  <c r="AC154" i="1" s="1"/>
  <c r="AC175" i="1" a="1"/>
  <c r="AC175" i="1" s="1"/>
  <c r="AC179" i="1" a="1"/>
  <c r="AC179" i="1" s="1"/>
  <c r="AC185" i="1" a="1"/>
  <c r="AC185" i="1" s="1"/>
  <c r="C185" i="14" s="1"/>
  <c r="AC194" i="1" a="1"/>
  <c r="AC194" i="1" s="1"/>
  <c r="AC159" i="1" a="1"/>
  <c r="AC159" i="1" s="1"/>
  <c r="AC177" i="1" a="1"/>
  <c r="AC177" i="1" s="1"/>
  <c r="AC180" i="1" a="1"/>
  <c r="AC180" i="1" s="1"/>
  <c r="AC184" i="1" a="1"/>
  <c r="AC184" i="1" s="1"/>
  <c r="AC197" i="1" a="1"/>
  <c r="AC197" i="1" s="1"/>
  <c r="AC200" i="1" a="1"/>
  <c r="AC200" i="1" s="1"/>
  <c r="AC204" i="1" a="1"/>
  <c r="AC204" i="1" s="1"/>
  <c r="AC206" i="1" a="1"/>
  <c r="AC206" i="1" s="1"/>
  <c r="AC208" i="1" a="1"/>
  <c r="AC208" i="1" s="1"/>
  <c r="AC226" i="1" a="1"/>
  <c r="AC226" i="1" s="1"/>
  <c r="AC201" i="1" a="1"/>
  <c r="AC201" i="1" s="1"/>
  <c r="AC209" i="1" a="1"/>
  <c r="AC209" i="1" s="1"/>
  <c r="AC210" i="1" a="1"/>
  <c r="AC210" i="1" s="1"/>
  <c r="AC212" i="1" a="1"/>
  <c r="AC212" i="1" s="1"/>
  <c r="AC213" i="1" a="1"/>
  <c r="AC213" i="1" s="1"/>
  <c r="AC215" i="1" a="1"/>
  <c r="AC215" i="1" s="1"/>
  <c r="AC189" i="1" a="1"/>
  <c r="AC189" i="1" s="1"/>
  <c r="AC211" i="1" a="1"/>
  <c r="AC211" i="1" s="1"/>
  <c r="AC221" i="1" a="1"/>
  <c r="AC221" i="1" s="1"/>
  <c r="AC230" i="1" a="1"/>
  <c r="AC230" i="1" s="1"/>
  <c r="AC219" i="1" a="1"/>
  <c r="AC219" i="1" s="1"/>
  <c r="AC183" i="1" a="1"/>
  <c r="AC183" i="1" s="1"/>
  <c r="AC228" i="1" a="1"/>
  <c r="AC228" i="1" s="1"/>
  <c r="AC205" i="1" a="1"/>
  <c r="AC205" i="1" s="1"/>
  <c r="AC214" i="1" a="1"/>
  <c r="AC214" i="1" s="1"/>
  <c r="AC223" i="1" a="1"/>
  <c r="AC223" i="1" s="1"/>
  <c r="AC232" i="1" a="1"/>
  <c r="AC232" i="1" s="1"/>
  <c r="AC216" i="1" a="1"/>
  <c r="AC216" i="1" s="1"/>
  <c r="AC220" i="1" a="1"/>
  <c r="AC220" i="1" s="1"/>
  <c r="AC225" i="1" a="1"/>
  <c r="AC225" i="1" s="1"/>
  <c r="AC231" i="1" a="1"/>
  <c r="AC231" i="1" s="1"/>
  <c r="AC235" i="1" a="1"/>
  <c r="AC235" i="1" s="1"/>
  <c r="AC249" i="1" a="1"/>
  <c r="AC249" i="1" s="1"/>
  <c r="AC244" i="1" a="1"/>
  <c r="AC244" i="1" s="1"/>
  <c r="AC217" i="1" a="1"/>
  <c r="AC217" i="1" s="1"/>
  <c r="AC239" i="1" a="1"/>
  <c r="AC239" i="1" s="1"/>
  <c r="AC257" i="1" a="1"/>
  <c r="AC257" i="1" s="1"/>
  <c r="AC207" i="1" a="1"/>
  <c r="AC207" i="1" s="1"/>
  <c r="AC222" i="1" a="1"/>
  <c r="AC222" i="1" s="1"/>
  <c r="AC229" i="1" a="1"/>
  <c r="AC229" i="1" s="1"/>
  <c r="AC234" i="1" a="1"/>
  <c r="AC234" i="1" s="1"/>
  <c r="AC238" i="1" a="1"/>
  <c r="AC238" i="1" s="1"/>
  <c r="AC243" i="1" a="1"/>
  <c r="AC243" i="1" s="1"/>
  <c r="AC218" i="1" a="1"/>
  <c r="AC218" i="1" s="1"/>
  <c r="AC242" i="1" a="1"/>
  <c r="AC242" i="1" s="1"/>
  <c r="AC250" i="1" a="1"/>
  <c r="AC250" i="1" s="1"/>
  <c r="AC251" i="1" a="1"/>
  <c r="AC251" i="1" s="1"/>
  <c r="AC252" i="1" a="1"/>
  <c r="AC252" i="1" s="1"/>
  <c r="AC256" i="1" a="1"/>
  <c r="AC256" i="1" s="1"/>
  <c r="AC259" i="1" a="1"/>
  <c r="AC259" i="1" s="1"/>
  <c r="AC255" i="1" a="1"/>
  <c r="AC255" i="1" s="1"/>
  <c r="AC224" i="1" a="1"/>
  <c r="AC224" i="1" s="1"/>
  <c r="AC233" i="1" a="1"/>
  <c r="AC233" i="1" s="1"/>
  <c r="AC237" i="1" a="1"/>
  <c r="AC237" i="1" s="1"/>
  <c r="AC246" i="1" a="1"/>
  <c r="AC246" i="1" s="1"/>
  <c r="C246" i="14" s="1"/>
  <c r="AC254" i="1" a="1"/>
  <c r="AC254" i="1" s="1"/>
  <c r="AC258" i="1" a="1"/>
  <c r="AC258" i="1" s="1"/>
  <c r="AC261" i="1" a="1"/>
  <c r="AC261" i="1" s="1"/>
  <c r="AC275" i="1" a="1"/>
  <c r="AC275" i="1" s="1"/>
  <c r="C275" i="14" s="1"/>
  <c r="AC279" i="1" a="1"/>
  <c r="AC279" i="1" s="1"/>
  <c r="AC283" i="1" a="1"/>
  <c r="AC283" i="1" s="1"/>
  <c r="AC240" i="1" a="1"/>
  <c r="AC240" i="1" s="1"/>
  <c r="AC265" i="1" a="1"/>
  <c r="AC265" i="1" s="1"/>
  <c r="AC271" i="1" a="1"/>
  <c r="AC271" i="1" s="1"/>
  <c r="AC278" i="1" a="1"/>
  <c r="AC278" i="1" s="1"/>
  <c r="AC280" i="1" a="1"/>
  <c r="AC280" i="1" s="1"/>
  <c r="AC285" i="1" a="1"/>
  <c r="AC285" i="1" s="1"/>
  <c r="AC287" i="1" a="1"/>
  <c r="AC287" i="1" s="1"/>
  <c r="AC247" i="1" a="1"/>
  <c r="AC247" i="1" s="1"/>
  <c r="AC268" i="1" a="1"/>
  <c r="AC268" i="1" s="1"/>
  <c r="AC269" i="1" a="1"/>
  <c r="AC269" i="1" s="1"/>
  <c r="AC270" i="1" a="1"/>
  <c r="AC270" i="1" s="1"/>
  <c r="AC284" i="1" a="1"/>
  <c r="AC284" i="1" s="1"/>
  <c r="AC260" i="1" a="1"/>
  <c r="AC260" i="1" s="1"/>
  <c r="AC272" i="1" a="1"/>
  <c r="AC272" i="1" s="1"/>
  <c r="AC276" i="1" a="1"/>
  <c r="AC276" i="1" s="1"/>
  <c r="AC264" i="1" a="1"/>
  <c r="AC264" i="1" s="1"/>
  <c r="AC267" i="1" a="1"/>
  <c r="AC267" i="1" s="1"/>
  <c r="AC248" i="1" a="1"/>
  <c r="AC248" i="1" s="1"/>
  <c r="AC266" i="1" a="1"/>
  <c r="AC266" i="1" s="1"/>
  <c r="AC227" i="1" a="1"/>
  <c r="AC227" i="1" s="1"/>
  <c r="AC236" i="1" a="1"/>
  <c r="AC236" i="1" s="1"/>
  <c r="AC241" i="1" a="1"/>
  <c r="AC241" i="1" s="1"/>
  <c r="AC245" i="1" a="1"/>
  <c r="AC245" i="1" s="1"/>
  <c r="AC262" i="1" a="1"/>
  <c r="AC262" i="1" s="1"/>
  <c r="AC281" i="1" a="1"/>
  <c r="AC281" i="1" s="1"/>
  <c r="AC299" i="1" a="1"/>
  <c r="AC299" i="1" s="1"/>
  <c r="AC322" i="1" a="1"/>
  <c r="AC322" i="1" s="1"/>
  <c r="AC327" i="1" a="1"/>
  <c r="AC327" i="1" s="1"/>
  <c r="AC336" i="1" a="1"/>
  <c r="AC336" i="1" s="1"/>
  <c r="AC344" i="1" a="1"/>
  <c r="AC344" i="1" s="1"/>
  <c r="B344" i="14" s="1"/>
  <c r="AC263" i="1" a="1"/>
  <c r="AC263" i="1" s="1"/>
  <c r="AC288" i="1" a="1"/>
  <c r="AC288" i="1" s="1"/>
  <c r="AC290" i="1" a="1"/>
  <c r="AC290" i="1" s="1"/>
  <c r="AC292" i="1" a="1"/>
  <c r="AC292" i="1" s="1"/>
  <c r="AC294" i="1" a="1"/>
  <c r="AC294" i="1" s="1"/>
  <c r="AC296" i="1" a="1"/>
  <c r="AC296" i="1" s="1"/>
  <c r="AC298" i="1" a="1"/>
  <c r="AC298" i="1" s="1"/>
  <c r="AC319" i="1" a="1"/>
  <c r="AC319" i="1" s="1"/>
  <c r="C319" i="14" s="1"/>
  <c r="AC324" i="1" a="1"/>
  <c r="AC324" i="1" s="1"/>
  <c r="AC332" i="1" a="1"/>
  <c r="AC332" i="1" s="1"/>
  <c r="AC339" i="1" a="1"/>
  <c r="AC339" i="1" s="1"/>
  <c r="AC274" i="1" a="1"/>
  <c r="AC274" i="1" s="1"/>
  <c r="C274" i="14" s="1"/>
  <c r="AC307" i="1" a="1"/>
  <c r="AC307" i="1" s="1"/>
  <c r="AC316" i="1" a="1"/>
  <c r="AC316" i="1" s="1"/>
  <c r="AC329" i="1" a="1"/>
  <c r="AC329" i="1" s="1"/>
  <c r="AC335" i="1" a="1"/>
  <c r="AC335" i="1" s="1"/>
  <c r="AC342" i="1" a="1"/>
  <c r="AC342" i="1" s="1"/>
  <c r="AC273" i="1" a="1"/>
  <c r="AC273" i="1" s="1"/>
  <c r="AC302" i="1" a="1"/>
  <c r="AC302" i="1" s="1"/>
  <c r="AC321" i="1" a="1"/>
  <c r="AC321" i="1" s="1"/>
  <c r="AC326" i="1" a="1"/>
  <c r="AC326" i="1" s="1"/>
  <c r="AC331" i="1" a="1"/>
  <c r="AC331" i="1" s="1"/>
  <c r="AC338" i="1" a="1"/>
  <c r="AC338" i="1" s="1"/>
  <c r="AC282" i="1" a="1"/>
  <c r="AC282" i="1" s="1"/>
  <c r="AC289" i="1" a="1"/>
  <c r="AC289" i="1" s="1"/>
  <c r="AC291" i="1" a="1"/>
  <c r="AC291" i="1" s="1"/>
  <c r="AC293" i="1" a="1"/>
  <c r="AC293" i="1" s="1"/>
  <c r="AC295" i="1" a="1"/>
  <c r="AC295" i="1" s="1"/>
  <c r="C295" i="14" s="1"/>
  <c r="AC297" i="1" a="1"/>
  <c r="AC297" i="1" s="1"/>
  <c r="AC300" i="1" a="1"/>
  <c r="AC300" i="1" s="1"/>
  <c r="AC304" i="1" a="1"/>
  <c r="AC304" i="1" s="1"/>
  <c r="AC305" i="1" a="1"/>
  <c r="AC305" i="1" s="1"/>
  <c r="AC308" i="1" a="1"/>
  <c r="AC308" i="1" s="1"/>
  <c r="AC312" i="1" a="1"/>
  <c r="AC312" i="1" s="1"/>
  <c r="AC313" i="1" a="1"/>
  <c r="AC313" i="1" s="1"/>
  <c r="AC314" i="1" a="1"/>
  <c r="AC314" i="1" s="1"/>
  <c r="B314" i="14" s="1"/>
  <c r="AC277" i="1" a="1"/>
  <c r="AC277" i="1" s="1"/>
  <c r="AC301" i="1" a="1"/>
  <c r="AC301" i="1" s="1"/>
  <c r="AC311" i="1" a="1"/>
  <c r="AC311" i="1" s="1"/>
  <c r="AC320" i="1" a="1"/>
  <c r="AC320" i="1" s="1"/>
  <c r="AC325" i="1" a="1"/>
  <c r="AC325" i="1" s="1"/>
  <c r="AC333" i="1" a="1"/>
  <c r="AC333" i="1" s="1"/>
  <c r="AC340" i="1" a="1"/>
  <c r="AC340" i="1" s="1"/>
  <c r="AC309" i="1" a="1"/>
  <c r="AC309" i="1" s="1"/>
  <c r="B309" i="14" s="1"/>
  <c r="AC323" i="1" a="1"/>
  <c r="AC323" i="1" s="1"/>
  <c r="AC334" i="1" a="1"/>
  <c r="AC334" i="1" s="1"/>
  <c r="AC346" i="1" a="1"/>
  <c r="AC346" i="1" s="1"/>
  <c r="AC347" i="1" a="1"/>
  <c r="AC347" i="1" s="1"/>
  <c r="AC352" i="1" a="1"/>
  <c r="AC352" i="1" s="1"/>
  <c r="AC354" i="1" a="1"/>
  <c r="AC354" i="1" s="1"/>
  <c r="AC358" i="1" a="1"/>
  <c r="AC358" i="1" s="1"/>
  <c r="AC330" i="1" a="1"/>
  <c r="AC330" i="1" s="1"/>
  <c r="AC343" i="1" a="1"/>
  <c r="AC343" i="1" s="1"/>
  <c r="AC375" i="1" a="1"/>
  <c r="AC375" i="1" s="1"/>
  <c r="AC391" i="1" a="1"/>
  <c r="AC391" i="1" s="1"/>
  <c r="AC348" i="1" a="1"/>
  <c r="AC348" i="1" s="1"/>
  <c r="AC349" i="1" a="1"/>
  <c r="AC349" i="1" s="1"/>
  <c r="AC350" i="1" a="1"/>
  <c r="AC350" i="1" s="1"/>
  <c r="AC357" i="1" a="1"/>
  <c r="AC357" i="1" s="1"/>
  <c r="AC364" i="1" a="1"/>
  <c r="AC364" i="1" s="1"/>
  <c r="AC374" i="1" a="1"/>
  <c r="AC374" i="1" s="1"/>
  <c r="AC310" i="1" a="1"/>
  <c r="AC310" i="1" s="1"/>
  <c r="AC318" i="1" a="1"/>
  <c r="AC318" i="1" s="1"/>
  <c r="AC337" i="1" a="1"/>
  <c r="AC337" i="1" s="1"/>
  <c r="AC341" i="1" a="1"/>
  <c r="AC341" i="1" s="1"/>
  <c r="AC345" i="1" a="1"/>
  <c r="AC345" i="1" s="1"/>
  <c r="AC353" i="1" a="1"/>
  <c r="AC353" i="1" s="1"/>
  <c r="AC356" i="1" a="1"/>
  <c r="AC356" i="1" s="1"/>
  <c r="B356" i="14" s="1"/>
  <c r="AC363" i="1" a="1"/>
  <c r="AC363" i="1" s="1"/>
  <c r="AC388" i="1" a="1"/>
  <c r="AC388" i="1" s="1"/>
  <c r="AC315" i="1" a="1"/>
  <c r="AC315" i="1" s="1"/>
  <c r="AC351" i="1" a="1"/>
  <c r="AC351" i="1" s="1"/>
  <c r="AC286" i="1" a="1"/>
  <c r="AC286" i="1" s="1"/>
  <c r="AC306" i="1" a="1"/>
  <c r="AC306" i="1" s="1"/>
  <c r="AC317" i="1" a="1"/>
  <c r="AC317" i="1" s="1"/>
  <c r="AC328" i="1" a="1"/>
  <c r="AC328" i="1" s="1"/>
  <c r="AC355" i="1" a="1"/>
  <c r="AC355" i="1" s="1"/>
  <c r="AC359" i="1" a="1"/>
  <c r="AC359" i="1" s="1"/>
  <c r="AC360" i="1" a="1"/>
  <c r="AC360" i="1" s="1"/>
  <c r="AC361" i="1" a="1"/>
  <c r="AC361" i="1" s="1"/>
  <c r="AC366" i="1" a="1"/>
  <c r="AC366" i="1" s="1"/>
  <c r="AC371" i="1" a="1"/>
  <c r="AC371" i="1" s="1"/>
  <c r="AC378" i="1" a="1"/>
  <c r="AC378" i="1" s="1"/>
  <c r="AC380" i="1" a="1"/>
  <c r="AC380" i="1" s="1"/>
  <c r="B380" i="14" s="1"/>
  <c r="AC382" i="1" a="1"/>
  <c r="AC382" i="1" s="1"/>
  <c r="AC389" i="1" a="1"/>
  <c r="AC389" i="1" s="1"/>
  <c r="AC303" i="1" a="1"/>
  <c r="AC303" i="1" s="1"/>
  <c r="AC367" i="1" a="1"/>
  <c r="AC367" i="1" s="1"/>
  <c r="AC368" i="1" a="1"/>
  <c r="AC368" i="1" s="1"/>
  <c r="AC370" i="1" a="1"/>
  <c r="AC370" i="1" s="1"/>
  <c r="AC377" i="1" a="1"/>
  <c r="AC377" i="1" s="1"/>
  <c r="AC379" i="1" a="1"/>
  <c r="AC379" i="1" s="1"/>
  <c r="AC253" i="1" a="1"/>
  <c r="AC253" i="1" s="1"/>
  <c r="AC393" i="1" a="1"/>
  <c r="AC393" i="1" s="1"/>
  <c r="AC397" i="1" a="1"/>
  <c r="AC397" i="1" s="1"/>
  <c r="AC409" i="1" a="1"/>
  <c r="AC409" i="1" s="1"/>
  <c r="C409" i="14" s="1"/>
  <c r="AC411" i="1" a="1"/>
  <c r="AC411" i="1" s="1"/>
  <c r="AC412" i="1" a="1"/>
  <c r="AC412" i="1" s="1"/>
  <c r="AC420" i="1" a="1"/>
  <c r="AC420" i="1" s="1"/>
  <c r="AC421" i="1" a="1"/>
  <c r="AC421" i="1" s="1"/>
  <c r="AC428" i="1" a="1"/>
  <c r="AC428" i="1" s="1"/>
  <c r="AC440" i="1" a="1"/>
  <c r="AC440" i="1" s="1"/>
  <c r="AC365" i="1" a="1"/>
  <c r="AC365" i="1" s="1"/>
  <c r="AC373" i="1" a="1"/>
  <c r="AC373" i="1" s="1"/>
  <c r="AC386" i="1" a="1"/>
  <c r="AC386" i="1" s="1"/>
  <c r="AC403" i="1" a="1"/>
  <c r="AC403" i="1" s="1"/>
  <c r="AC406" i="1" a="1"/>
  <c r="AC406" i="1" s="1"/>
  <c r="AC413" i="1" a="1"/>
  <c r="AC413" i="1" s="1"/>
  <c r="AC433" i="1" a="1"/>
  <c r="AC433" i="1" s="1"/>
  <c r="AC369" i="1" a="1"/>
  <c r="AC369" i="1" s="1"/>
  <c r="AC390" i="1" a="1"/>
  <c r="AC390" i="1" s="1"/>
  <c r="AC398" i="1" a="1"/>
  <c r="AC398" i="1" s="1"/>
  <c r="AC414" i="1" a="1"/>
  <c r="AC414" i="1" s="1"/>
  <c r="AC418" i="1" a="1"/>
  <c r="AC418" i="1" s="1"/>
  <c r="AC419" i="1" a="1"/>
  <c r="AC419" i="1" s="1"/>
  <c r="AC425" i="1" a="1"/>
  <c r="AC425" i="1" s="1"/>
  <c r="AC426" i="1" a="1"/>
  <c r="AC426" i="1" s="1"/>
  <c r="AC431" i="1" a="1"/>
  <c r="AC431" i="1" s="1"/>
  <c r="AC432" i="1" a="1"/>
  <c r="AC432" i="1" s="1"/>
  <c r="AC438" i="1" a="1"/>
  <c r="AC438" i="1" s="1"/>
  <c r="AC439" i="1" a="1"/>
  <c r="AC439" i="1" s="1"/>
  <c r="AC445" i="1" a="1"/>
  <c r="AC445" i="1" s="1"/>
  <c r="AC446" i="1" a="1"/>
  <c r="AC446" i="1" s="1"/>
  <c r="AC362" i="1" a="1"/>
  <c r="AC362" i="1" s="1"/>
  <c r="AC387" i="1" a="1"/>
  <c r="AC387" i="1" s="1"/>
  <c r="AC395" i="1" a="1"/>
  <c r="AC395" i="1" s="1"/>
  <c r="AC407" i="1" a="1"/>
  <c r="AC407" i="1" s="1"/>
  <c r="AC424" i="1" a="1"/>
  <c r="AC424" i="1" s="1"/>
  <c r="AC383" i="1" a="1"/>
  <c r="AC383" i="1" s="1"/>
  <c r="AC399" i="1" a="1"/>
  <c r="AC399" i="1" s="1"/>
  <c r="AC404" i="1" a="1"/>
  <c r="AC404" i="1" s="1"/>
  <c r="AC415" i="1" a="1"/>
  <c r="AC415" i="1" s="1"/>
  <c r="AC417" i="1" a="1"/>
  <c r="AC417" i="1" s="1"/>
  <c r="AC443" i="1" a="1"/>
  <c r="AC443" i="1" s="1"/>
  <c r="AC396" i="1" a="1"/>
  <c r="AC396" i="1" s="1"/>
  <c r="AC400" i="1" a="1"/>
  <c r="AC400" i="1" s="1"/>
  <c r="AC402" i="1" a="1"/>
  <c r="AC402" i="1" s="1"/>
  <c r="AC408" i="1" a="1"/>
  <c r="AC408" i="1" s="1"/>
  <c r="AC416" i="1" a="1"/>
  <c r="AC416" i="1" s="1"/>
  <c r="AC422" i="1" a="1"/>
  <c r="AC422" i="1" s="1"/>
  <c r="AC423" i="1" a="1"/>
  <c r="AC423" i="1" s="1"/>
  <c r="AC429" i="1" a="1"/>
  <c r="AC429" i="1" s="1"/>
  <c r="AC430" i="1" a="1"/>
  <c r="AC430" i="1" s="1"/>
  <c r="AC436" i="1" a="1"/>
  <c r="AC436" i="1" s="1"/>
  <c r="AC437" i="1" a="1"/>
  <c r="AC437" i="1" s="1"/>
  <c r="AC444" i="1" a="1"/>
  <c r="AC444" i="1" s="1"/>
  <c r="AC376" i="1" a="1"/>
  <c r="AC376" i="1" s="1"/>
  <c r="AC384" i="1" a="1"/>
  <c r="AC384" i="1" s="1"/>
  <c r="AC401" i="1" a="1"/>
  <c r="AC401" i="1" s="1"/>
  <c r="AC410" i="1" a="1"/>
  <c r="AC410" i="1" s="1"/>
  <c r="AC434" i="1" a="1"/>
  <c r="AC434" i="1" s="1"/>
  <c r="AC456" i="1" a="1"/>
  <c r="AC456" i="1" s="1"/>
  <c r="AC474" i="1" a="1"/>
  <c r="AC474" i="1" s="1"/>
  <c r="AC477" i="1" a="1"/>
  <c r="AC477" i="1" s="1"/>
  <c r="AC481" i="1" a="1"/>
  <c r="AC481" i="1" s="1"/>
  <c r="AC482" i="1" a="1"/>
  <c r="AC482" i="1" s="1"/>
  <c r="AC493" i="1" a="1"/>
  <c r="AC493" i="1" s="1"/>
  <c r="AC497" i="1" a="1"/>
  <c r="AC497" i="1" s="1"/>
  <c r="AC498" i="1" a="1"/>
  <c r="AC498" i="1" s="1"/>
  <c r="AC381" i="1" a="1"/>
  <c r="AC381" i="1" s="1"/>
  <c r="B381" i="14" s="1"/>
  <c r="AC449" i="1" a="1"/>
  <c r="AC449" i="1" s="1"/>
  <c r="AC468" i="1" a="1"/>
  <c r="AC468" i="1" s="1"/>
  <c r="AC473" i="1" a="1"/>
  <c r="AC473" i="1" s="1"/>
  <c r="AC476" i="1" a="1"/>
  <c r="AC476" i="1" s="1"/>
  <c r="AC487" i="1" a="1"/>
  <c r="AC487" i="1" s="1"/>
  <c r="AC492" i="1" a="1"/>
  <c r="AC492" i="1" s="1"/>
  <c r="AC503" i="1" a="1"/>
  <c r="AC503" i="1" s="1"/>
  <c r="AC392" i="1" a="1"/>
  <c r="AC392" i="1" s="1"/>
  <c r="AC427" i="1" a="1"/>
  <c r="AC427" i="1" s="1"/>
  <c r="AC447" i="1" a="1"/>
  <c r="AC447" i="1" s="1"/>
  <c r="AC448" i="1" a="1"/>
  <c r="AC448" i="1" s="1"/>
  <c r="AC454" i="1" a="1"/>
  <c r="AC454" i="1" s="1"/>
  <c r="AC455" i="1" a="1"/>
  <c r="AC455" i="1" s="1"/>
  <c r="AC461" i="1" a="1"/>
  <c r="AC461" i="1" s="1"/>
  <c r="AC462" i="1" a="1"/>
  <c r="AC462" i="1" s="1"/>
  <c r="AC469" i="1" a="1"/>
  <c r="AC469" i="1" s="1"/>
  <c r="AC471" i="1" a="1"/>
  <c r="AC471" i="1" s="1"/>
  <c r="AC480" i="1" a="1"/>
  <c r="AC480" i="1" s="1"/>
  <c r="AC467" i="1" a="1"/>
  <c r="AC467" i="1" s="1"/>
  <c r="AC475" i="1" a="1"/>
  <c r="AC475" i="1" s="1"/>
  <c r="B475" i="14" s="1"/>
  <c r="AC486" i="1" a="1"/>
  <c r="AC486" i="1" s="1"/>
  <c r="AC491" i="1" a="1"/>
  <c r="AC491" i="1" s="1"/>
  <c r="AC442" i="1" a="1"/>
  <c r="AC442" i="1" s="1"/>
  <c r="AC453" i="1" a="1"/>
  <c r="AC453" i="1" s="1"/>
  <c r="AC479" i="1" a="1"/>
  <c r="AC479" i="1" s="1"/>
  <c r="AC484" i="1" a="1"/>
  <c r="AC484" i="1" s="1"/>
  <c r="AC495" i="1" a="1"/>
  <c r="AC495" i="1" s="1"/>
  <c r="AC372" i="1" a="1"/>
  <c r="AC372" i="1" s="1"/>
  <c r="AC385" i="1" a="1"/>
  <c r="AC385" i="1" s="1"/>
  <c r="AC405" i="1" a="1"/>
  <c r="AC405" i="1" s="1"/>
  <c r="AC441" i="1" a="1"/>
  <c r="AC441" i="1" s="1"/>
  <c r="AC451" i="1" a="1"/>
  <c r="AC451" i="1" s="1"/>
  <c r="AC458" i="1" a="1"/>
  <c r="AC458" i="1" s="1"/>
  <c r="AC465" i="1" a="1"/>
  <c r="AC465" i="1" s="1"/>
  <c r="AC472" i="1" a="1"/>
  <c r="AC472" i="1" s="1"/>
  <c r="AC488" i="1" a="1"/>
  <c r="AC488" i="1" s="1"/>
  <c r="C488" i="14" s="1"/>
  <c r="AC460" i="1" a="1"/>
  <c r="AC460" i="1" s="1"/>
  <c r="AC494" i="1" a="1"/>
  <c r="AC494" i="1" s="1"/>
  <c r="AC507" i="1" a="1"/>
  <c r="AC507" i="1" s="1"/>
  <c r="AC517" i="1" a="1"/>
  <c r="AC517" i="1" s="1"/>
  <c r="B517" i="14" s="1"/>
  <c r="AC518" i="1" a="1"/>
  <c r="AC518" i="1" s="1"/>
  <c r="AC522" i="1" a="1"/>
  <c r="AC522" i="1" s="1"/>
  <c r="AC542" i="1" a="1"/>
  <c r="AC542" i="1" s="1"/>
  <c r="AC543" i="1" a="1"/>
  <c r="AC543" i="1" s="1"/>
  <c r="C543" i="14" s="1"/>
  <c r="AC470" i="1" a="1"/>
  <c r="AC470" i="1" s="1"/>
  <c r="AC501" i="1" a="1"/>
  <c r="AC501" i="1" s="1"/>
  <c r="AC505" i="1" a="1"/>
  <c r="AC505" i="1" s="1"/>
  <c r="AC506" i="1" a="1"/>
  <c r="AC506" i="1" s="1"/>
  <c r="AC528" i="1" a="1"/>
  <c r="AC528" i="1" s="1"/>
  <c r="AC531" i="1" a="1"/>
  <c r="AC531" i="1" s="1"/>
  <c r="AC535" i="1" a="1"/>
  <c r="AC535" i="1" s="1"/>
  <c r="AC547" i="1" a="1"/>
  <c r="AC547" i="1" s="1"/>
  <c r="AC548" i="1" a="1"/>
  <c r="AC548" i="1" s="1"/>
  <c r="AC394" i="1" a="1"/>
  <c r="AC394" i="1" s="1"/>
  <c r="AC452" i="1" a="1"/>
  <c r="AC452" i="1" s="1"/>
  <c r="AC466" i="1" a="1"/>
  <c r="AC466" i="1" s="1"/>
  <c r="AC520" i="1" a="1"/>
  <c r="AC520" i="1" s="1"/>
  <c r="AC525" i="1" a="1"/>
  <c r="AC525" i="1" s="1"/>
  <c r="AC457" i="1" a="1"/>
  <c r="AC457" i="1" s="1"/>
  <c r="AC478" i="1" a="1"/>
  <c r="AC478" i="1" s="1"/>
  <c r="C478" i="14" s="1"/>
  <c r="AC483" i="1" a="1"/>
  <c r="AC483" i="1" s="1"/>
  <c r="AC499" i="1" a="1"/>
  <c r="AC499" i="1" s="1"/>
  <c r="AC529" i="1" a="1"/>
  <c r="AC529" i="1" s="1"/>
  <c r="AC532" i="1" a="1"/>
  <c r="AC532" i="1" s="1"/>
  <c r="AC534" i="1" a="1"/>
  <c r="AC534" i="1" s="1"/>
  <c r="AC538" i="1" a="1"/>
  <c r="AC538" i="1" s="1"/>
  <c r="AC546" i="1" a="1"/>
  <c r="AC546" i="1" s="1"/>
  <c r="AC435" i="1" a="1"/>
  <c r="AC435" i="1" s="1"/>
  <c r="AC463" i="1" a="1"/>
  <c r="AC463" i="1" s="1"/>
  <c r="AC502" i="1" a="1"/>
  <c r="AC502" i="1" s="1"/>
  <c r="AC509" i="1" a="1"/>
  <c r="AC509" i="1" s="1"/>
  <c r="AC511" i="1" a="1"/>
  <c r="AC511" i="1" s="1"/>
  <c r="AC523" i="1" a="1"/>
  <c r="AC523" i="1" s="1"/>
  <c r="AC533" i="1" a="1"/>
  <c r="AC533" i="1" s="1"/>
  <c r="AC459" i="1" a="1"/>
  <c r="AC459" i="1" s="1"/>
  <c r="AC485" i="1" a="1"/>
  <c r="AC485" i="1" s="1"/>
  <c r="AC490" i="1" a="1"/>
  <c r="AC490" i="1" s="1"/>
  <c r="AC500" i="1" a="1"/>
  <c r="AC500" i="1" s="1"/>
  <c r="AC504" i="1" a="1"/>
  <c r="AC504" i="1" s="1"/>
  <c r="AC508" i="1" a="1"/>
  <c r="AC508" i="1" s="1"/>
  <c r="AC516" i="1" a="1"/>
  <c r="AC516" i="1" s="1"/>
  <c r="AC519" i="1" a="1"/>
  <c r="AC519" i="1" s="1"/>
  <c r="AC526" i="1" a="1"/>
  <c r="AC526" i="1" s="1"/>
  <c r="AC537" i="1" a="1"/>
  <c r="AC537" i="1" s="1"/>
  <c r="AC545" i="1" a="1"/>
  <c r="AC545" i="1" s="1"/>
  <c r="AC568" i="1" a="1"/>
  <c r="AC568" i="1" s="1"/>
  <c r="AC580" i="1" a="1"/>
  <c r="AC580" i="1" s="1"/>
  <c r="AC584" i="1" a="1"/>
  <c r="AC584" i="1" s="1"/>
  <c r="AC591" i="1" a="1"/>
  <c r="AC591" i="1" s="1"/>
  <c r="AC595" i="1" a="1"/>
  <c r="AC595" i="1" s="1"/>
  <c r="AC515" i="1" a="1"/>
  <c r="AC515" i="1" s="1"/>
  <c r="AC539" i="1" a="1"/>
  <c r="AC539" i="1" s="1"/>
  <c r="AC574" i="1" a="1"/>
  <c r="AC574" i="1" s="1"/>
  <c r="AC598" i="1" a="1"/>
  <c r="AC598" i="1" s="1"/>
  <c r="AC552" i="1" a="1"/>
  <c r="AC552" i="1" s="1"/>
  <c r="AC559" i="1" a="1"/>
  <c r="AC559" i="1" s="1"/>
  <c r="AC577" i="1" a="1"/>
  <c r="AC577" i="1" s="1"/>
  <c r="AC583" i="1" a="1"/>
  <c r="AC583" i="1" s="1"/>
  <c r="AC587" i="1" a="1"/>
  <c r="AC587" i="1" s="1"/>
  <c r="AC601" i="1" a="1"/>
  <c r="AC601" i="1" s="1"/>
  <c r="AC450" i="1" a="1"/>
  <c r="AC450" i="1" s="1"/>
  <c r="AC489" i="1" a="1"/>
  <c r="AC489" i="1" s="1"/>
  <c r="AC512" i="1" a="1"/>
  <c r="AC512" i="1" s="1"/>
  <c r="AC540" i="1" a="1"/>
  <c r="AC540" i="1" s="1"/>
  <c r="AC544" i="1" a="1"/>
  <c r="AC544" i="1" s="1"/>
  <c r="AC562" i="1" a="1"/>
  <c r="AC562" i="1" s="1"/>
  <c r="AC565" i="1" a="1"/>
  <c r="AC565" i="1" s="1"/>
  <c r="AC573" i="1" a="1"/>
  <c r="AC573" i="1" s="1"/>
  <c r="AC579" i="1" a="1"/>
  <c r="AC579" i="1" s="1"/>
  <c r="AC590" i="1" a="1"/>
  <c r="AC590" i="1" s="1"/>
  <c r="AC594" i="1" a="1"/>
  <c r="AC594" i="1" s="1"/>
  <c r="AC597" i="1" a="1"/>
  <c r="AC597" i="1" s="1"/>
  <c r="C597" i="14" s="1"/>
  <c r="AC496" i="1" a="1"/>
  <c r="AC496" i="1" s="1"/>
  <c r="AC551" i="1" a="1"/>
  <c r="AC551" i="1" s="1"/>
  <c r="AC554" i="1" a="1"/>
  <c r="AC554" i="1" s="1"/>
  <c r="AC555" i="1" a="1"/>
  <c r="AC555" i="1" s="1"/>
  <c r="AC556" i="1" a="1"/>
  <c r="AC556" i="1" s="1"/>
  <c r="AC557" i="1" a="1"/>
  <c r="AC557" i="1" s="1"/>
  <c r="AC558" i="1" a="1"/>
  <c r="AC558" i="1" s="1"/>
  <c r="AC561" i="1" a="1"/>
  <c r="AC561" i="1" s="1"/>
  <c r="AC563" i="1" a="1"/>
  <c r="AC563" i="1" s="1"/>
  <c r="AC564" i="1" a="1"/>
  <c r="AC564" i="1" s="1"/>
  <c r="AC576" i="1" a="1"/>
  <c r="AC576" i="1" s="1"/>
  <c r="AC593" i="1" a="1"/>
  <c r="AC593" i="1" s="1"/>
  <c r="AC603" i="1" a="1"/>
  <c r="AC603" i="1" s="1"/>
  <c r="AC464" i="1" a="1"/>
  <c r="AC464" i="1" s="1"/>
  <c r="AC513" i="1" a="1"/>
  <c r="AC513" i="1" s="1"/>
  <c r="AC541" i="1" a="1"/>
  <c r="AC541" i="1" s="1"/>
  <c r="AC549" i="1" a="1"/>
  <c r="AC549" i="1" s="1"/>
  <c r="AC571" i="1" a="1"/>
  <c r="AC571" i="1" s="1"/>
  <c r="AC582" i="1" a="1"/>
  <c r="AC582" i="1" s="1"/>
  <c r="AC586" i="1" a="1"/>
  <c r="AC586" i="1" s="1"/>
  <c r="AC596" i="1" a="1"/>
  <c r="AC596" i="1" s="1"/>
  <c r="AC510" i="1" a="1"/>
  <c r="AC510" i="1" s="1"/>
  <c r="AC521" i="1" a="1"/>
  <c r="AC521" i="1" s="1"/>
  <c r="AC524" i="1" a="1"/>
  <c r="AC524" i="1" s="1"/>
  <c r="AC527" i="1" a="1"/>
  <c r="AC527" i="1" s="1"/>
  <c r="AC550" i="1" a="1"/>
  <c r="AC550" i="1" s="1"/>
  <c r="AC566" i="1" a="1"/>
  <c r="AC566" i="1" s="1"/>
  <c r="AC567" i="1" a="1"/>
  <c r="AC567" i="1" s="1"/>
  <c r="B567" i="14" s="1"/>
  <c r="AC569" i="1" a="1"/>
  <c r="AC569" i="1" s="1"/>
  <c r="AC572" i="1" a="1"/>
  <c r="AC572" i="1" s="1"/>
  <c r="AC575" i="1" a="1"/>
  <c r="AC575" i="1" s="1"/>
  <c r="AC581" i="1" a="1"/>
  <c r="AC581" i="1" s="1"/>
  <c r="AC589" i="1" a="1"/>
  <c r="AC589" i="1" s="1"/>
  <c r="AC592" i="1" a="1"/>
  <c r="AC592" i="1" s="1"/>
  <c r="AC599" i="1" a="1"/>
  <c r="AC599" i="1" s="1"/>
  <c r="AC617" i="1" a="1"/>
  <c r="AC617" i="1" s="1"/>
  <c r="AC620" i="1" a="1"/>
  <c r="AC620" i="1" s="1"/>
  <c r="AC629" i="1" a="1"/>
  <c r="AC629" i="1" s="1"/>
  <c r="AC647" i="1" a="1"/>
  <c r="AC647" i="1" s="1"/>
  <c r="AC648" i="1" a="1"/>
  <c r="AC648" i="1" s="1"/>
  <c r="AC655" i="1" a="1"/>
  <c r="AC655" i="1" s="1"/>
  <c r="AC656" i="1" a="1"/>
  <c r="AC656" i="1" s="1"/>
  <c r="AC661" i="1" a="1"/>
  <c r="AC661" i="1" s="1"/>
  <c r="AC600" i="1" a="1"/>
  <c r="AC600" i="1" s="1"/>
  <c r="AC607" i="1" a="1"/>
  <c r="AC607" i="1" s="1"/>
  <c r="AC610" i="1" a="1"/>
  <c r="AC610" i="1" s="1"/>
  <c r="AC632" i="1" a="1"/>
  <c r="AC632" i="1" s="1"/>
  <c r="AC635" i="1" a="1"/>
  <c r="AC635" i="1" s="1"/>
  <c r="AC637" i="1" a="1"/>
  <c r="AC637" i="1" s="1"/>
  <c r="AC639" i="1" a="1"/>
  <c r="AC639" i="1" s="1"/>
  <c r="AC642" i="1" a="1"/>
  <c r="AC642" i="1" s="1"/>
  <c r="AC664" i="1" a="1"/>
  <c r="AC664" i="1" s="1"/>
  <c r="AC530" i="1" a="1"/>
  <c r="AC530" i="1" s="1"/>
  <c r="AC536" i="1" a="1"/>
  <c r="AC536" i="1" s="1"/>
  <c r="AC553" i="1" a="1"/>
  <c r="AC553" i="1" s="1"/>
  <c r="AC604" i="1" a="1"/>
  <c r="AC604" i="1" s="1"/>
  <c r="AC613" i="1" a="1"/>
  <c r="AC613" i="1" s="1"/>
  <c r="AC619" i="1" a="1"/>
  <c r="AC619" i="1" s="1"/>
  <c r="AC622" i="1" a="1"/>
  <c r="AC622" i="1" s="1"/>
  <c r="AC625" i="1" a="1"/>
  <c r="AC625" i="1" s="1"/>
  <c r="AC631" i="1" a="1"/>
  <c r="AC631" i="1" s="1"/>
  <c r="AC638" i="1" a="1"/>
  <c r="AC638" i="1" s="1"/>
  <c r="AC640" i="1" a="1"/>
  <c r="AC640" i="1" s="1"/>
  <c r="AC649" i="1" a="1"/>
  <c r="AC649" i="1" s="1"/>
  <c r="AC650" i="1" a="1"/>
  <c r="AC650" i="1" s="1"/>
  <c r="AC657" i="1" a="1"/>
  <c r="AC657" i="1" s="1"/>
  <c r="AC658" i="1" a="1"/>
  <c r="AC658" i="1" s="1"/>
  <c r="AC660" i="1" a="1"/>
  <c r="AC660" i="1" s="1"/>
  <c r="AC616" i="1" a="1"/>
  <c r="AC616" i="1" s="1"/>
  <c r="AC628" i="1" a="1"/>
  <c r="AC628" i="1" s="1"/>
  <c r="AC514" i="1" a="1"/>
  <c r="AC514" i="1" s="1"/>
  <c r="AC578" i="1" a="1"/>
  <c r="AC578" i="1" s="1"/>
  <c r="AC612" i="1" a="1"/>
  <c r="AC612" i="1" s="1"/>
  <c r="AC618" i="1" a="1"/>
  <c r="AC618" i="1" s="1"/>
  <c r="AC621" i="1" a="1"/>
  <c r="AC621" i="1" s="1"/>
  <c r="AC624" i="1" a="1"/>
  <c r="AC624" i="1" s="1"/>
  <c r="B624" i="14" s="1"/>
  <c r="AC630" i="1" a="1"/>
  <c r="AC630" i="1" s="1"/>
  <c r="AC634" i="1" a="1"/>
  <c r="AC634" i="1" s="1"/>
  <c r="AC636" i="1" a="1"/>
  <c r="AC636" i="1" s="1"/>
  <c r="AC585" i="1" a="1"/>
  <c r="AC585" i="1" s="1"/>
  <c r="AC602" i="1" a="1"/>
  <c r="AC602" i="1" s="1"/>
  <c r="AC611" i="1" a="1"/>
  <c r="AC611" i="1" s="1"/>
  <c r="AC633" i="1" a="1"/>
  <c r="AC633" i="1" s="1"/>
  <c r="AC645" i="1" a="1"/>
  <c r="AC645" i="1" s="1"/>
  <c r="AC646" i="1" a="1"/>
  <c r="AC646" i="1" s="1"/>
  <c r="AC653" i="1" a="1"/>
  <c r="AC653" i="1" s="1"/>
  <c r="AC654" i="1" a="1"/>
  <c r="AC654" i="1" s="1"/>
  <c r="AC662" i="1" a="1"/>
  <c r="AC662" i="1" s="1"/>
  <c r="AC560" i="1" a="1"/>
  <c r="AC560" i="1" s="1"/>
  <c r="AC609" i="1" a="1"/>
  <c r="AC609" i="1" s="1"/>
  <c r="AC615" i="1" a="1"/>
  <c r="AC615" i="1" s="1"/>
  <c r="AC627" i="1" a="1"/>
  <c r="AC627" i="1" s="1"/>
  <c r="C627" i="14" s="1"/>
  <c r="AC659" i="1" a="1"/>
  <c r="AC659" i="1" s="1"/>
  <c r="AC663" i="1" a="1"/>
  <c r="AC663" i="1" s="1"/>
  <c r="AC727" i="1" a="1"/>
  <c r="AC727" i="1" s="1"/>
  <c r="AC731" i="1" a="1"/>
  <c r="AC731" i="1" s="1"/>
  <c r="AC746" i="1" a="1"/>
  <c r="AC746" i="1" s="1"/>
  <c r="AC749" i="1" a="1"/>
  <c r="AC749" i="1" s="1"/>
  <c r="AC752" i="1" a="1"/>
  <c r="AC752" i="1" s="1"/>
  <c r="AC757" i="1" a="1"/>
  <c r="AC757" i="1" s="1"/>
  <c r="AC768" i="1" a="1"/>
  <c r="AC768" i="1" s="1"/>
  <c r="AC772" i="1" a="1"/>
  <c r="AC772" i="1" s="1"/>
  <c r="AC781" i="1" a="1"/>
  <c r="AC781" i="1" s="1"/>
  <c r="AC785" i="1" a="1"/>
  <c r="AC785" i="1" s="1"/>
  <c r="AC787" i="1" a="1"/>
  <c r="AC787" i="1" s="1"/>
  <c r="AC643" i="1" a="1"/>
  <c r="AC643" i="1" s="1"/>
  <c r="AC644" i="1" a="1"/>
  <c r="AC644" i="1" s="1"/>
  <c r="AC669" i="1" a="1"/>
  <c r="AC669" i="1" s="1"/>
  <c r="AC675" i="1" a="1"/>
  <c r="AC675" i="1" s="1"/>
  <c r="AC678" i="1" a="1"/>
  <c r="AC678" i="1" s="1"/>
  <c r="AC686" i="1" a="1"/>
  <c r="AC686" i="1" s="1"/>
  <c r="AC694" i="1" a="1"/>
  <c r="AC694" i="1" s="1"/>
  <c r="AC702" i="1" a="1"/>
  <c r="AC702" i="1" s="1"/>
  <c r="AC710" i="1" a="1"/>
  <c r="AC710" i="1" s="1"/>
  <c r="AC718" i="1" a="1"/>
  <c r="AC718" i="1" s="1"/>
  <c r="AC736" i="1" a="1"/>
  <c r="AC736" i="1" s="1"/>
  <c r="AC740" i="1" a="1"/>
  <c r="AC740" i="1" s="1"/>
  <c r="AC743" i="1" a="1"/>
  <c r="AC743" i="1" s="1"/>
  <c r="AC754" i="1" a="1"/>
  <c r="AC754" i="1" s="1"/>
  <c r="AC762" i="1" a="1"/>
  <c r="AC762" i="1" s="1"/>
  <c r="AC767" i="1" a="1"/>
  <c r="AC767" i="1" s="1"/>
  <c r="AC775" i="1" a="1"/>
  <c r="AC775" i="1" s="1"/>
  <c r="AC588" i="1" a="1"/>
  <c r="AC588" i="1" s="1"/>
  <c r="AC641" i="1" a="1"/>
  <c r="AC641" i="1" s="1"/>
  <c r="B641" i="14" s="1"/>
  <c r="AC672" i="1" a="1"/>
  <c r="AC672" i="1" s="1"/>
  <c r="AC683" i="1" a="1"/>
  <c r="AC683" i="1" s="1"/>
  <c r="AC691" i="1" a="1"/>
  <c r="AC691" i="1" s="1"/>
  <c r="AC699" i="1" a="1"/>
  <c r="AC699" i="1" s="1"/>
  <c r="AC707" i="1" a="1"/>
  <c r="AC707" i="1" s="1"/>
  <c r="AC715" i="1" a="1"/>
  <c r="AC715" i="1" s="1"/>
  <c r="AC723" i="1" a="1"/>
  <c r="AC723" i="1" s="1"/>
  <c r="AC726" i="1" a="1"/>
  <c r="AC726" i="1" s="1"/>
  <c r="C726" i="14" s="1"/>
  <c r="AC730" i="1" a="1"/>
  <c r="AC730" i="1" s="1"/>
  <c r="AC761" i="1" a="1"/>
  <c r="AC761" i="1" s="1"/>
  <c r="AC771" i="1" a="1"/>
  <c r="AC771" i="1" s="1"/>
  <c r="AC605" i="1" a="1"/>
  <c r="AC605" i="1" s="1"/>
  <c r="AC623" i="1" a="1"/>
  <c r="AC623" i="1" s="1"/>
  <c r="AC668" i="1" a="1"/>
  <c r="AC668" i="1" s="1"/>
  <c r="AC677" i="1" a="1"/>
  <c r="AC677" i="1" s="1"/>
  <c r="AC680" i="1" a="1"/>
  <c r="AC680" i="1" s="1"/>
  <c r="AC685" i="1" a="1"/>
  <c r="AC685" i="1" s="1"/>
  <c r="AC688" i="1" a="1"/>
  <c r="AC688" i="1" s="1"/>
  <c r="AC693" i="1" a="1"/>
  <c r="AC693" i="1" s="1"/>
  <c r="AC696" i="1" a="1"/>
  <c r="AC696" i="1" s="1"/>
  <c r="AC701" i="1" a="1"/>
  <c r="AC701" i="1" s="1"/>
  <c r="AC704" i="1" a="1"/>
  <c r="AC704" i="1" s="1"/>
  <c r="AC709" i="1" a="1"/>
  <c r="AC709" i="1" s="1"/>
  <c r="AC712" i="1" a="1"/>
  <c r="AC712" i="1" s="1"/>
  <c r="AC717" i="1" a="1"/>
  <c r="AC717" i="1" s="1"/>
  <c r="AC720" i="1" a="1"/>
  <c r="AC720" i="1" s="1"/>
  <c r="AC570" i="1" a="1"/>
  <c r="AC570" i="1" s="1"/>
  <c r="AC651" i="1" a="1"/>
  <c r="AC651" i="1" s="1"/>
  <c r="AC666" i="1" a="1"/>
  <c r="AC666" i="1" s="1"/>
  <c r="AC682" i="1" a="1"/>
  <c r="AC682" i="1" s="1"/>
  <c r="AC690" i="1" a="1"/>
  <c r="AC690" i="1" s="1"/>
  <c r="AC698" i="1" a="1"/>
  <c r="AC698" i="1" s="1"/>
  <c r="C698" i="14" s="1"/>
  <c r="AC706" i="1" a="1"/>
  <c r="AC706" i="1" s="1"/>
  <c r="AC714" i="1" a="1"/>
  <c r="AC714" i="1" s="1"/>
  <c r="AC722" i="1" a="1"/>
  <c r="AC722" i="1" s="1"/>
  <c r="AC725" i="1" a="1"/>
  <c r="AC725" i="1" s="1"/>
  <c r="C725" i="14" s="1"/>
  <c r="AC728" i="1" a="1"/>
  <c r="AC728" i="1" s="1"/>
  <c r="AC738" i="1" a="1"/>
  <c r="AC738" i="1" s="1"/>
  <c r="AC750" i="1" a="1"/>
  <c r="AC750" i="1" s="1"/>
  <c r="AC753" i="1" a="1"/>
  <c r="AC753" i="1" s="1"/>
  <c r="C753" i="14" s="1"/>
  <c r="AC759" i="1" a="1"/>
  <c r="AC759" i="1" s="1"/>
  <c r="AC770" i="1" a="1"/>
  <c r="AC770" i="1" s="1"/>
  <c r="AC782" i="1" a="1"/>
  <c r="AC782" i="1" s="1"/>
  <c r="AC784" i="1" a="1"/>
  <c r="AC784" i="1" s="1"/>
  <c r="AC667" i="1" a="1"/>
  <c r="AC667" i="1" s="1"/>
  <c r="AC673" i="1" a="1"/>
  <c r="AC673" i="1" s="1"/>
  <c r="AC679" i="1" a="1"/>
  <c r="AC679" i="1" s="1"/>
  <c r="AC687" i="1" a="1"/>
  <c r="AC687" i="1" s="1"/>
  <c r="AC695" i="1" a="1"/>
  <c r="AC695" i="1" s="1"/>
  <c r="AC703" i="1" a="1"/>
  <c r="AC703" i="1" s="1"/>
  <c r="AC711" i="1" a="1"/>
  <c r="AC711" i="1" s="1"/>
  <c r="AC719" i="1" a="1"/>
  <c r="AC719" i="1" s="1"/>
  <c r="AC732" i="1" a="1"/>
  <c r="AC732" i="1" s="1"/>
  <c r="AC737" i="1" a="1"/>
  <c r="AC737" i="1" s="1"/>
  <c r="AC744" i="1" a="1"/>
  <c r="AC744" i="1" s="1"/>
  <c r="AC747" i="1" a="1"/>
  <c r="AC747" i="1" s="1"/>
  <c r="AC758" i="1" a="1"/>
  <c r="AC758" i="1" s="1"/>
  <c r="AC764" i="1" a="1"/>
  <c r="AC764" i="1" s="1"/>
  <c r="AC769" i="1" a="1"/>
  <c r="AC769" i="1" s="1"/>
  <c r="AC773" i="1" a="1"/>
  <c r="AC773" i="1" s="1"/>
  <c r="AC776" i="1" a="1"/>
  <c r="AC776" i="1" s="1"/>
  <c r="AC779" i="1" a="1"/>
  <c r="AC779" i="1" s="1"/>
  <c r="AC729" i="1" a="1"/>
  <c r="AC729" i="1" s="1"/>
  <c r="AC751" i="1" a="1"/>
  <c r="AC751" i="1" s="1"/>
  <c r="AC755" i="1" a="1"/>
  <c r="AC755" i="1" s="1"/>
  <c r="AC774" i="1" a="1"/>
  <c r="AC774" i="1" s="1"/>
  <c r="AC796" i="1" a="1"/>
  <c r="AC796" i="1" s="1"/>
  <c r="AC797" i="1" a="1"/>
  <c r="AC797" i="1" s="1"/>
  <c r="AC798" i="1" a="1"/>
  <c r="AC798" i="1" s="1"/>
  <c r="AC799" i="1" a="1"/>
  <c r="AC799" i="1" s="1"/>
  <c r="AC800" i="1" a="1"/>
  <c r="AC800" i="1" s="1"/>
  <c r="AC819" i="1" a="1"/>
  <c r="AC819" i="1" s="1"/>
  <c r="AC828" i="1" a="1"/>
  <c r="AC828" i="1" s="1"/>
  <c r="AC833" i="1" a="1"/>
  <c r="AC833" i="1" s="1"/>
  <c r="AC847" i="1" a="1"/>
  <c r="AC847" i="1" s="1"/>
  <c r="AC856" i="1" a="1"/>
  <c r="AC856" i="1" s="1"/>
  <c r="C856" i="14" s="1"/>
  <c r="AC860" i="1" a="1"/>
  <c r="AC860" i="1" s="1"/>
  <c r="AC864" i="1" a="1"/>
  <c r="AC864" i="1" s="1"/>
  <c r="AC868" i="1" a="1"/>
  <c r="AC868" i="1" s="1"/>
  <c r="AC873" i="1" a="1"/>
  <c r="AC873" i="1" s="1"/>
  <c r="AC608" i="1" a="1"/>
  <c r="AC608" i="1" s="1"/>
  <c r="AC670" i="1" a="1"/>
  <c r="AC670" i="1" s="1"/>
  <c r="AC676" i="1" a="1"/>
  <c r="AC676" i="1" s="1"/>
  <c r="AC689" i="1" a="1"/>
  <c r="AC689" i="1" s="1"/>
  <c r="AC708" i="1" a="1"/>
  <c r="AC708" i="1" s="1"/>
  <c r="AC721" i="1" a="1"/>
  <c r="AC721" i="1" s="1"/>
  <c r="AC734" i="1" a="1"/>
  <c r="AC734" i="1" s="1"/>
  <c r="AC739" i="1" a="1"/>
  <c r="AC739" i="1" s="1"/>
  <c r="AC788" i="1" a="1"/>
  <c r="AC788" i="1" s="1"/>
  <c r="AC801" i="1" a="1"/>
  <c r="AC801" i="1" s="1"/>
  <c r="AC804" i="1" a="1"/>
  <c r="AC804" i="1" s="1"/>
  <c r="AC809" i="1" a="1"/>
  <c r="AC809" i="1" s="1"/>
  <c r="AC814" i="1" a="1"/>
  <c r="AC814" i="1" s="1"/>
  <c r="AC823" i="1" a="1"/>
  <c r="AC823" i="1" s="1"/>
  <c r="AC837" i="1" a="1"/>
  <c r="AC837" i="1" s="1"/>
  <c r="AC838" i="1" a="1"/>
  <c r="AC838" i="1" s="1"/>
  <c r="AC851" i="1" a="1"/>
  <c r="AC851" i="1" s="1"/>
  <c r="AC859" i="1" a="1"/>
  <c r="AC859" i="1" s="1"/>
  <c r="AC877" i="1" a="1"/>
  <c r="AC877" i="1" s="1"/>
  <c r="AC652" i="1" a="1"/>
  <c r="AC652" i="1" s="1"/>
  <c r="AC671" i="1" a="1"/>
  <c r="AC671" i="1" s="1"/>
  <c r="AC733" i="1" a="1"/>
  <c r="AC733" i="1" s="1"/>
  <c r="AC763" i="1" a="1"/>
  <c r="AC763" i="1" s="1"/>
  <c r="AC783" i="1" a="1"/>
  <c r="AC783" i="1" s="1"/>
  <c r="C783" i="14" s="1"/>
  <c r="AC786" i="1" a="1"/>
  <c r="AC786" i="1" s="1"/>
  <c r="AC802" i="1" a="1"/>
  <c r="AC802" i="1" s="1"/>
  <c r="AC808" i="1" a="1"/>
  <c r="AC808" i="1" s="1"/>
  <c r="AC818" i="1" a="1"/>
  <c r="AC818" i="1" s="1"/>
  <c r="B818" i="14" s="1"/>
  <c r="AC626" i="1" a="1"/>
  <c r="AC626" i="1" s="1"/>
  <c r="AC684" i="1" a="1"/>
  <c r="AC684" i="1" s="1"/>
  <c r="AC697" i="1" a="1"/>
  <c r="AC697" i="1" s="1"/>
  <c r="AC716" i="1" a="1"/>
  <c r="AC716" i="1" s="1"/>
  <c r="AC742" i="1" a="1"/>
  <c r="AC742" i="1" s="1"/>
  <c r="AC803" i="1" a="1"/>
  <c r="AC803" i="1" s="1"/>
  <c r="AC813" i="1" a="1"/>
  <c r="AC813" i="1" s="1"/>
  <c r="AC817" i="1" a="1"/>
  <c r="AC817" i="1" s="1"/>
  <c r="AC822" i="1" a="1"/>
  <c r="AC822" i="1" s="1"/>
  <c r="AC832" i="1" a="1"/>
  <c r="AC832" i="1" s="1"/>
  <c r="AC836" i="1" a="1"/>
  <c r="AC836" i="1" s="1"/>
  <c r="AC846" i="1" a="1"/>
  <c r="AC846" i="1" s="1"/>
  <c r="AC849" i="1" a="1"/>
  <c r="AC849" i="1" s="1"/>
  <c r="AC871" i="1" a="1"/>
  <c r="AC871" i="1" s="1"/>
  <c r="AC876" i="1" a="1"/>
  <c r="AC876" i="1" s="1"/>
  <c r="AC692" i="1" a="1"/>
  <c r="AC692" i="1" s="1"/>
  <c r="AC705" i="1" a="1"/>
  <c r="AC705" i="1" s="1"/>
  <c r="AC724" i="1" a="1"/>
  <c r="AC724" i="1" s="1"/>
  <c r="AC741" i="1" a="1"/>
  <c r="AC741" i="1" s="1"/>
  <c r="AC745" i="1" a="1"/>
  <c r="AC745" i="1" s="1"/>
  <c r="AC756" i="1" a="1"/>
  <c r="AC756" i="1" s="1"/>
  <c r="AC766" i="1" a="1"/>
  <c r="AC766" i="1" s="1"/>
  <c r="AC778" i="1" a="1"/>
  <c r="AC778" i="1" s="1"/>
  <c r="AC807" i="1" a="1"/>
  <c r="AC807" i="1" s="1"/>
  <c r="B807" i="14" s="1"/>
  <c r="AC831" i="1" a="1"/>
  <c r="AC831" i="1" s="1"/>
  <c r="AC835" i="1" a="1"/>
  <c r="AC835" i="1" s="1"/>
  <c r="AC844" i="1" a="1"/>
  <c r="AC844" i="1" s="1"/>
  <c r="AC845" i="1" a="1"/>
  <c r="AC845" i="1" s="1"/>
  <c r="AC854" i="1" a="1"/>
  <c r="AC854" i="1" s="1"/>
  <c r="AC857" i="1" a="1"/>
  <c r="AC857" i="1" s="1"/>
  <c r="AC875" i="1" a="1"/>
  <c r="AC875" i="1" s="1"/>
  <c r="AC665" i="1" a="1"/>
  <c r="AC665" i="1" s="1"/>
  <c r="AC674" i="1" a="1"/>
  <c r="AC674" i="1" s="1"/>
  <c r="AC748" i="1" a="1"/>
  <c r="AC748" i="1" s="1"/>
  <c r="AC806" i="1" a="1"/>
  <c r="AC806" i="1" s="1"/>
  <c r="AC811" i="1" a="1"/>
  <c r="AC811" i="1" s="1"/>
  <c r="AC816" i="1" a="1"/>
  <c r="AC816" i="1" s="1"/>
  <c r="AC824" i="1" a="1"/>
  <c r="AC824" i="1" s="1"/>
  <c r="AC830" i="1" a="1"/>
  <c r="AC830" i="1" s="1"/>
  <c r="AC834" i="1" a="1"/>
  <c r="AC834" i="1" s="1"/>
  <c r="AC843" i="1" a="1"/>
  <c r="AC843" i="1" s="1"/>
  <c r="AC848" i="1" a="1"/>
  <c r="AC848" i="1" s="1"/>
  <c r="AC853" i="1" a="1"/>
  <c r="AC853" i="1" s="1"/>
  <c r="AC869" i="1" a="1"/>
  <c r="AC869" i="1" s="1"/>
  <c r="AC874" i="1" a="1"/>
  <c r="AC874" i="1" s="1"/>
  <c r="AC879" i="1" a="1"/>
  <c r="AC879" i="1" s="1"/>
  <c r="AC780" i="1" a="1"/>
  <c r="AC780" i="1" s="1"/>
  <c r="AC789" i="1" a="1"/>
  <c r="AC789" i="1" s="1"/>
  <c r="AC792" i="1" a="1"/>
  <c r="AC792" i="1" s="1"/>
  <c r="AC840" i="1" a="1"/>
  <c r="AC840" i="1" s="1"/>
  <c r="AC878" i="1" a="1"/>
  <c r="AC878" i="1" s="1"/>
  <c r="AC884" i="1" a="1"/>
  <c r="AC884" i="1" s="1"/>
  <c r="AC888" i="1" a="1"/>
  <c r="AC888" i="1" s="1"/>
  <c r="AC896" i="1" a="1"/>
  <c r="AC896" i="1" s="1"/>
  <c r="AC899" i="1" a="1"/>
  <c r="AC899" i="1" s="1"/>
  <c r="AC930" i="1" a="1"/>
  <c r="AC930" i="1" s="1"/>
  <c r="AC936" i="1" a="1"/>
  <c r="AC936" i="1" s="1"/>
  <c r="AC937" i="1" a="1"/>
  <c r="AC937" i="1" s="1"/>
  <c r="AC950" i="1" a="1"/>
  <c r="AC950" i="1" s="1"/>
  <c r="AC681" i="1" a="1"/>
  <c r="AC681" i="1" s="1"/>
  <c r="AC765" i="1" a="1"/>
  <c r="AC765" i="1" s="1"/>
  <c r="AC863" i="1" a="1"/>
  <c r="AC863" i="1" s="1"/>
  <c r="AC881" i="1" a="1"/>
  <c r="AC881" i="1" s="1"/>
  <c r="AC891" i="1" a="1"/>
  <c r="AC891" i="1" s="1"/>
  <c r="C891" i="14" s="1"/>
  <c r="AC901" i="1" a="1"/>
  <c r="AC901" i="1" s="1"/>
  <c r="AC909" i="1" a="1"/>
  <c r="AC909" i="1" s="1"/>
  <c r="AC910" i="1" a="1"/>
  <c r="AC910" i="1" s="1"/>
  <c r="AC911" i="1" a="1"/>
  <c r="AC911" i="1" s="1"/>
  <c r="AC912" i="1" a="1"/>
  <c r="AC912" i="1" s="1"/>
  <c r="AC917" i="1" a="1"/>
  <c r="AC917" i="1" s="1"/>
  <c r="AC924" i="1" a="1"/>
  <c r="AC924" i="1" s="1"/>
  <c r="AC929" i="1" a="1"/>
  <c r="AC929" i="1" s="1"/>
  <c r="AC942" i="1" a="1"/>
  <c r="AC942" i="1" s="1"/>
  <c r="AC946" i="1" a="1"/>
  <c r="AC946" i="1" s="1"/>
  <c r="AC793" i="1" a="1"/>
  <c r="AC793" i="1" s="1"/>
  <c r="AC825" i="1" a="1"/>
  <c r="AC825" i="1" s="1"/>
  <c r="AC829" i="1" a="1"/>
  <c r="AC829" i="1" s="1"/>
  <c r="AC839" i="1" a="1"/>
  <c r="AC839" i="1" s="1"/>
  <c r="AC858" i="1" a="1"/>
  <c r="AC858" i="1" s="1"/>
  <c r="AC867" i="1" a="1"/>
  <c r="AC867" i="1" s="1"/>
  <c r="AC872" i="1" a="1"/>
  <c r="AC872" i="1" s="1"/>
  <c r="AC883" i="1" a="1"/>
  <c r="AC883" i="1" s="1"/>
  <c r="AC887" i="1" a="1"/>
  <c r="AC887" i="1" s="1"/>
  <c r="AC895" i="1" a="1"/>
  <c r="AC895" i="1" s="1"/>
  <c r="AC898" i="1" a="1"/>
  <c r="AC898" i="1" s="1"/>
  <c r="AC906" i="1" a="1"/>
  <c r="AC906" i="1" s="1"/>
  <c r="AC908" i="1" a="1"/>
  <c r="AC908" i="1" s="1"/>
  <c r="AC913" i="1" a="1"/>
  <c r="AC913" i="1" s="1"/>
  <c r="AC925" i="1" a="1"/>
  <c r="AC925" i="1" s="1"/>
  <c r="AC926" i="1" a="1"/>
  <c r="AC926" i="1" s="1"/>
  <c r="AC935" i="1" a="1"/>
  <c r="AC935" i="1" s="1"/>
  <c r="AC945" i="1" a="1"/>
  <c r="AC945" i="1" s="1"/>
  <c r="AC614" i="1" a="1"/>
  <c r="AC614" i="1" s="1"/>
  <c r="AC713" i="1" a="1"/>
  <c r="AC713" i="1" s="1"/>
  <c r="AC790" i="1" a="1"/>
  <c r="AC790" i="1" s="1"/>
  <c r="AC805" i="1" a="1"/>
  <c r="AC805" i="1" s="1"/>
  <c r="AC810" i="1" a="1"/>
  <c r="AC810" i="1" s="1"/>
  <c r="AC815" i="1" a="1"/>
  <c r="AC815" i="1" s="1"/>
  <c r="AC820" i="1" a="1"/>
  <c r="AC820" i="1" s="1"/>
  <c r="AC862" i="1" a="1"/>
  <c r="AC862" i="1" s="1"/>
  <c r="AC890" i="1" a="1"/>
  <c r="AC890" i="1" s="1"/>
  <c r="AC907" i="1" a="1"/>
  <c r="AC907" i="1" s="1"/>
  <c r="AC916" i="1" a="1"/>
  <c r="AC916" i="1" s="1"/>
  <c r="AC927" i="1" a="1"/>
  <c r="AC927" i="1" s="1"/>
  <c r="AC928" i="1" a="1"/>
  <c r="AC928" i="1" s="1"/>
  <c r="AC934" i="1" a="1"/>
  <c r="AC934" i="1" s="1"/>
  <c r="AC941" i="1" a="1"/>
  <c r="AC941" i="1" s="1"/>
  <c r="AC953" i="1" a="1"/>
  <c r="AC953" i="1" s="1"/>
  <c r="AC794" i="1" a="1"/>
  <c r="AC794" i="1" s="1"/>
  <c r="AC821" i="1" a="1"/>
  <c r="AC821" i="1" s="1"/>
  <c r="AC842" i="1" a="1"/>
  <c r="AC842" i="1" s="1"/>
  <c r="AC852" i="1" a="1"/>
  <c r="AC852" i="1" s="1"/>
  <c r="AC861" i="1" a="1"/>
  <c r="AC861" i="1" s="1"/>
  <c r="AC866" i="1" a="1"/>
  <c r="AC866" i="1" s="1"/>
  <c r="AC886" i="1" a="1"/>
  <c r="AC886" i="1" s="1"/>
  <c r="AC894" i="1" a="1"/>
  <c r="AC894" i="1" s="1"/>
  <c r="AC914" i="1" a="1"/>
  <c r="AC914" i="1" s="1"/>
  <c r="AC915" i="1" a="1"/>
  <c r="AC915" i="1" s="1"/>
  <c r="AC922" i="1" a="1"/>
  <c r="AC922" i="1" s="1"/>
  <c r="AC940" i="1" a="1"/>
  <c r="AC940" i="1" s="1"/>
  <c r="AC944" i="1" a="1"/>
  <c r="AC944" i="1" s="1"/>
  <c r="AC700" i="1" a="1"/>
  <c r="AC700" i="1" s="1"/>
  <c r="AC827" i="1" a="1"/>
  <c r="AC827" i="1" s="1"/>
  <c r="AC870" i="1" a="1"/>
  <c r="AC870" i="1" s="1"/>
  <c r="AC893" i="1" a="1"/>
  <c r="AC893" i="1" s="1"/>
  <c r="AC897" i="1" a="1"/>
  <c r="AC897" i="1" s="1"/>
  <c r="AC902" i="1" a="1"/>
  <c r="AC902" i="1" s="1"/>
  <c r="AC919" i="1" a="1"/>
  <c r="AC919" i="1" s="1"/>
  <c r="AC920" i="1" a="1"/>
  <c r="AC920" i="1" s="1"/>
  <c r="AC921" i="1" a="1"/>
  <c r="AC921" i="1" s="1"/>
  <c r="AC923" i="1" a="1"/>
  <c r="AC923" i="1" s="1"/>
  <c r="AC932" i="1" a="1"/>
  <c r="AC932" i="1" s="1"/>
  <c r="AC933" i="1" a="1"/>
  <c r="AC933" i="1" s="1"/>
  <c r="AC939" i="1" a="1"/>
  <c r="AC939" i="1" s="1"/>
  <c r="AC948" i="1" a="1"/>
  <c r="AC948" i="1" s="1"/>
  <c r="AC954" i="1" a="1"/>
  <c r="AC954" i="1" s="1"/>
  <c r="AC955" i="1" a="1"/>
  <c r="AC955" i="1" s="1"/>
  <c r="AC606" i="1" a="1"/>
  <c r="AC606" i="1" s="1"/>
  <c r="AC791" i="1" a="1"/>
  <c r="AC791" i="1" s="1"/>
  <c r="AC795" i="1" a="1"/>
  <c r="AC795" i="1" s="1"/>
  <c r="AC812" i="1" a="1"/>
  <c r="AC812" i="1" s="1"/>
  <c r="AC826" i="1" a="1"/>
  <c r="AC826" i="1" s="1"/>
  <c r="AC841" i="1" a="1"/>
  <c r="AC841" i="1" s="1"/>
  <c r="AC865" i="1" a="1"/>
  <c r="AC865" i="1" s="1"/>
  <c r="AC882" i="1" a="1"/>
  <c r="AC882" i="1" s="1"/>
  <c r="AC885" i="1" a="1"/>
  <c r="AC885" i="1" s="1"/>
  <c r="AC889" i="1" a="1"/>
  <c r="AC889" i="1" s="1"/>
  <c r="AC903" i="1" a="1"/>
  <c r="AC903" i="1" s="1"/>
  <c r="C903" i="14" s="1"/>
  <c r="AC938" i="1" a="1"/>
  <c r="AC938" i="1" s="1"/>
  <c r="AC947" i="1" a="1"/>
  <c r="AC947" i="1" s="1"/>
  <c r="AC957" i="1" a="1"/>
  <c r="AC957" i="1" s="1"/>
  <c r="AC959" i="1" a="1"/>
  <c r="AC959" i="1" s="1"/>
  <c r="AC961" i="1" a="1"/>
  <c r="AC961" i="1" s="1"/>
  <c r="AC963" i="1" a="1"/>
  <c r="AC963" i="1" s="1"/>
  <c r="AC965" i="1" a="1"/>
  <c r="AC965" i="1" s="1"/>
  <c r="AC967" i="1" a="1"/>
  <c r="AC967" i="1" s="1"/>
  <c r="AC969" i="1" a="1"/>
  <c r="AC969" i="1" s="1"/>
  <c r="AC971" i="1" a="1"/>
  <c r="AC971" i="1" s="1"/>
  <c r="AC973" i="1" a="1"/>
  <c r="AC973" i="1" s="1"/>
  <c r="AC975" i="1" a="1"/>
  <c r="AC975" i="1" s="1"/>
  <c r="AC977" i="1" a="1"/>
  <c r="AC977" i="1" s="1"/>
  <c r="AC979" i="1" a="1"/>
  <c r="AC979" i="1" s="1"/>
  <c r="AC981" i="1" a="1"/>
  <c r="AC981" i="1" s="1"/>
  <c r="AC900" i="1" a="1"/>
  <c r="AC900" i="1" s="1"/>
  <c r="AC982" i="1" a="1"/>
  <c r="AC982" i="1" s="1"/>
  <c r="AC1040" i="1" a="1"/>
  <c r="AC1040" i="1" s="1"/>
  <c r="AC1047" i="1" a="1"/>
  <c r="AC1047" i="1" s="1"/>
  <c r="AC1051" i="1" a="1"/>
  <c r="AC1051" i="1" s="1"/>
  <c r="AC1061" i="1" a="1"/>
  <c r="AC1061" i="1" s="1"/>
  <c r="AC850" i="1" a="1"/>
  <c r="AC850" i="1" s="1"/>
  <c r="AC905" i="1" a="1"/>
  <c r="AC905" i="1" s="1"/>
  <c r="AC949" i="1" a="1"/>
  <c r="AC949" i="1" s="1"/>
  <c r="AC960" i="1" a="1"/>
  <c r="AC960" i="1" s="1"/>
  <c r="AC968" i="1" a="1"/>
  <c r="AC968" i="1" s="1"/>
  <c r="AC976" i="1" a="1"/>
  <c r="AC976" i="1" s="1"/>
  <c r="AC1054" i="1" a="1"/>
  <c r="AC1054" i="1" s="1"/>
  <c r="AC1063" i="1" a="1"/>
  <c r="AC1063" i="1" s="1"/>
  <c r="AC855" i="1" a="1"/>
  <c r="AC855" i="1" s="1"/>
  <c r="AC892" i="1" a="1"/>
  <c r="AC892" i="1" s="1"/>
  <c r="AC918" i="1" a="1"/>
  <c r="AC918" i="1" s="1"/>
  <c r="AC1029" i="1" a="1"/>
  <c r="AC1029" i="1" s="1"/>
  <c r="AC1043" i="1" a="1"/>
  <c r="AC1043" i="1" s="1"/>
  <c r="AC1046" i="1" a="1"/>
  <c r="AC1046" i="1" s="1"/>
  <c r="AC1050" i="1" a="1"/>
  <c r="AC1050" i="1" s="1"/>
  <c r="AC1057" i="1" a="1"/>
  <c r="AC1057" i="1" s="1"/>
  <c r="AC1066" i="1" a="1"/>
  <c r="AC1066" i="1" s="1"/>
  <c r="AC735" i="1" a="1"/>
  <c r="AC735" i="1" s="1"/>
  <c r="AC931" i="1" a="1"/>
  <c r="AC931" i="1" s="1"/>
  <c r="AC962" i="1" a="1"/>
  <c r="AC962" i="1" s="1"/>
  <c r="AC970" i="1" a="1"/>
  <c r="AC970" i="1" s="1"/>
  <c r="AC978" i="1" a="1"/>
  <c r="AC978" i="1" s="1"/>
  <c r="AC984" i="1" a="1"/>
  <c r="AC984" i="1" s="1"/>
  <c r="C984" i="14" s="1"/>
  <c r="AC986" i="1" a="1"/>
  <c r="AC986" i="1" s="1"/>
  <c r="AC988" i="1" a="1"/>
  <c r="AC988" i="1" s="1"/>
  <c r="AC990" i="1" a="1"/>
  <c r="AC990" i="1" s="1"/>
  <c r="AC992" i="1" a="1"/>
  <c r="AC992" i="1" s="1"/>
  <c r="AC994" i="1" a="1"/>
  <c r="AC994" i="1" s="1"/>
  <c r="AC996" i="1" a="1"/>
  <c r="AC996" i="1" s="1"/>
  <c r="AC998" i="1" a="1"/>
  <c r="AC998" i="1" s="1"/>
  <c r="AC1000" i="1" a="1"/>
  <c r="AC1000" i="1" s="1"/>
  <c r="AC1002" i="1" a="1"/>
  <c r="AC1002" i="1" s="1"/>
  <c r="AC1004" i="1" a="1"/>
  <c r="AC1004" i="1" s="1"/>
  <c r="AC1006" i="1" a="1"/>
  <c r="AC1006" i="1" s="1"/>
  <c r="AC1008" i="1" a="1"/>
  <c r="AC1008" i="1" s="1"/>
  <c r="AC1010" i="1" a="1"/>
  <c r="AC1010" i="1" s="1"/>
  <c r="AC1012" i="1" a="1"/>
  <c r="AC1012" i="1" s="1"/>
  <c r="AC1014" i="1" a="1"/>
  <c r="AC1014" i="1" s="1"/>
  <c r="AC1016" i="1" a="1"/>
  <c r="AC1016" i="1" s="1"/>
  <c r="C1016" i="14" s="1"/>
  <c r="AC1018" i="1" a="1"/>
  <c r="AC1018" i="1" s="1"/>
  <c r="AC1020" i="1" a="1"/>
  <c r="AC1020" i="1" s="1"/>
  <c r="AC1022" i="1" a="1"/>
  <c r="AC1022" i="1" s="1"/>
  <c r="AC1024" i="1" a="1"/>
  <c r="AC1024" i="1" s="1"/>
  <c r="AC1026" i="1" a="1"/>
  <c r="AC1026" i="1" s="1"/>
  <c r="AC1027" i="1" a="1"/>
  <c r="AC1027" i="1" s="1"/>
  <c r="AC1030" i="1" a="1"/>
  <c r="AC1030" i="1" s="1"/>
  <c r="AC1031" i="1" a="1"/>
  <c r="AC1031" i="1" s="1"/>
  <c r="AC1032" i="1" a="1"/>
  <c r="AC1032" i="1" s="1"/>
  <c r="AC1033" i="1" a="1"/>
  <c r="AC1033" i="1" s="1"/>
  <c r="AC1039" i="1" a="1"/>
  <c r="AC1039" i="1" s="1"/>
  <c r="AC1053" i="1" a="1"/>
  <c r="AC1053" i="1" s="1"/>
  <c r="AC904" i="1" a="1"/>
  <c r="AC904" i="1" s="1"/>
  <c r="AC951" i="1" a="1"/>
  <c r="AC951" i="1" s="1"/>
  <c r="AC1034" i="1" a="1"/>
  <c r="AC1034" i="1" s="1"/>
  <c r="AC1035" i="1" a="1"/>
  <c r="AC1035" i="1" s="1"/>
  <c r="AC1036" i="1" a="1"/>
  <c r="AC1036" i="1" s="1"/>
  <c r="AC1037" i="1" a="1"/>
  <c r="AC1037" i="1" s="1"/>
  <c r="AC1042" i="1" a="1"/>
  <c r="AC1042" i="1" s="1"/>
  <c r="AC1049" i="1" a="1"/>
  <c r="AC1049" i="1" s="1"/>
  <c r="AC943" i="1" a="1"/>
  <c r="AC943" i="1" s="1"/>
  <c r="AC956" i="1" a="1"/>
  <c r="AC956" i="1" s="1"/>
  <c r="AC964" i="1" a="1"/>
  <c r="AC964" i="1" s="1"/>
  <c r="AC972" i="1" a="1"/>
  <c r="AC972" i="1" s="1"/>
  <c r="AC980" i="1" a="1"/>
  <c r="AC980" i="1" s="1"/>
  <c r="AC1038" i="1" a="1"/>
  <c r="AC1038" i="1" s="1"/>
  <c r="AC1045" i="1" a="1"/>
  <c r="AC1045" i="1" s="1"/>
  <c r="AC1048" i="1" a="1"/>
  <c r="AC1048" i="1" s="1"/>
  <c r="AC1059" i="1" a="1"/>
  <c r="AC1059" i="1" s="1"/>
  <c r="AC1062" i="1" a="1"/>
  <c r="AC1062" i="1" s="1"/>
  <c r="AC1065" i="1" a="1"/>
  <c r="AC1065" i="1" s="1"/>
  <c r="AC760" i="1" a="1"/>
  <c r="AC760" i="1" s="1"/>
  <c r="AC777" i="1" a="1"/>
  <c r="AC777" i="1" s="1"/>
  <c r="AC952" i="1" a="1"/>
  <c r="AC952" i="1" s="1"/>
  <c r="AC1041" i="1" a="1"/>
  <c r="AC1041" i="1" s="1"/>
  <c r="AC880" i="1" a="1"/>
  <c r="AC880" i="1" s="1"/>
  <c r="AC958" i="1" a="1"/>
  <c r="AC958" i="1" s="1"/>
  <c r="AC966" i="1" a="1"/>
  <c r="AC966" i="1" s="1"/>
  <c r="AC974" i="1" a="1"/>
  <c r="AC974" i="1" s="1"/>
  <c r="AC983" i="1" a="1"/>
  <c r="AC983" i="1" s="1"/>
  <c r="AC985" i="1" a="1"/>
  <c r="AC985" i="1" s="1"/>
  <c r="AC987" i="1" a="1"/>
  <c r="AC987" i="1" s="1"/>
  <c r="AC989" i="1" a="1"/>
  <c r="AC989" i="1" s="1"/>
  <c r="AC991" i="1" a="1"/>
  <c r="AC991" i="1" s="1"/>
  <c r="AC993" i="1" a="1"/>
  <c r="AC993" i="1" s="1"/>
  <c r="AC995" i="1" a="1"/>
  <c r="AC995" i="1" s="1"/>
  <c r="AC1005" i="1" a="1"/>
  <c r="AC1005" i="1" s="1"/>
  <c r="AC1021" i="1" a="1"/>
  <c r="AC1021" i="1" s="1"/>
  <c r="AC1044" i="1" a="1"/>
  <c r="AC1044" i="1" s="1"/>
  <c r="AC1052" i="1" a="1"/>
  <c r="AC1052" i="1" s="1"/>
  <c r="AC1079" i="1" a="1"/>
  <c r="AC1079" i="1" s="1"/>
  <c r="AC1086" i="1" a="1"/>
  <c r="AC1086" i="1" s="1"/>
  <c r="AC1090" i="1" a="1"/>
  <c r="AC1090" i="1" s="1"/>
  <c r="AC1098" i="1" a="1"/>
  <c r="AC1098" i="1" s="1"/>
  <c r="AC1103" i="1" a="1"/>
  <c r="AC1103" i="1" s="1"/>
  <c r="AC1116" i="1" a="1"/>
  <c r="AC1116" i="1" s="1"/>
  <c r="AC1117" i="1" a="1"/>
  <c r="AC1117" i="1" s="1"/>
  <c r="AC1131" i="1" a="1"/>
  <c r="AC1131" i="1" s="1"/>
  <c r="AC1154" i="1" a="1"/>
  <c r="AC1154" i="1" s="1"/>
  <c r="AC1171" i="1" a="1"/>
  <c r="AC1171" i="1" s="1"/>
  <c r="B1171" i="14" s="1"/>
  <c r="AC1190" i="1" a="1"/>
  <c r="AC1190" i="1" s="1"/>
  <c r="AC1193" i="1" a="1"/>
  <c r="AC1193" i="1" s="1"/>
  <c r="AC1196" i="1" a="1"/>
  <c r="AC1196" i="1" s="1"/>
  <c r="AC1007" i="1" a="1"/>
  <c r="AC1007" i="1" s="1"/>
  <c r="AC1023" i="1" a="1"/>
  <c r="AC1023" i="1" s="1"/>
  <c r="AC1028" i="1" a="1"/>
  <c r="AC1028" i="1" s="1"/>
  <c r="AC1082" i="1" a="1"/>
  <c r="AC1082" i="1" s="1"/>
  <c r="AC1094" i="1" a="1"/>
  <c r="AC1094" i="1" s="1"/>
  <c r="AC1102" i="1" a="1"/>
  <c r="AC1102" i="1" s="1"/>
  <c r="AC1104" i="1" a="1"/>
  <c r="AC1104" i="1" s="1"/>
  <c r="AC1105" i="1" a="1"/>
  <c r="AC1105" i="1" s="1"/>
  <c r="AC1115" i="1" a="1"/>
  <c r="AC1115" i="1" s="1"/>
  <c r="AC1125" i="1" a="1"/>
  <c r="AC1125" i="1" s="1"/>
  <c r="AC1136" i="1" a="1"/>
  <c r="AC1136" i="1" s="1"/>
  <c r="AC1141" i="1" a="1"/>
  <c r="AC1141" i="1" s="1"/>
  <c r="AC1146" i="1" a="1"/>
  <c r="AC1146" i="1" s="1"/>
  <c r="AC1153" i="1" a="1"/>
  <c r="AC1153" i="1" s="1"/>
  <c r="AC1160" i="1" a="1"/>
  <c r="AC1160" i="1" s="1"/>
  <c r="AC1162" i="1" a="1"/>
  <c r="AC1162" i="1" s="1"/>
  <c r="AC1170" i="1" a="1"/>
  <c r="AC1170" i="1" s="1"/>
  <c r="AC1184" i="1" a="1"/>
  <c r="AC1184" i="1" s="1"/>
  <c r="AC1187" i="1" a="1"/>
  <c r="AC1187" i="1" s="1"/>
  <c r="AC1009" i="1" a="1"/>
  <c r="AC1009" i="1" s="1"/>
  <c r="AC1025" i="1" a="1"/>
  <c r="AC1025" i="1" s="1"/>
  <c r="AC1056" i="1" a="1"/>
  <c r="AC1056" i="1" s="1"/>
  <c r="AC1067" i="1" a="1"/>
  <c r="AC1067" i="1" s="1"/>
  <c r="AC1073" i="1" a="1"/>
  <c r="AC1073" i="1" s="1"/>
  <c r="AC1076" i="1" a="1"/>
  <c r="AC1076" i="1" s="1"/>
  <c r="AC1085" i="1" a="1"/>
  <c r="AC1085" i="1" s="1"/>
  <c r="AC1089" i="1" a="1"/>
  <c r="AC1089" i="1" s="1"/>
  <c r="AC1093" i="1" a="1"/>
  <c r="AC1093" i="1" s="1"/>
  <c r="AC1097" i="1" a="1"/>
  <c r="AC1097" i="1" s="1"/>
  <c r="AC1101" i="1" a="1"/>
  <c r="AC1101" i="1" s="1"/>
  <c r="AC1106" i="1" a="1"/>
  <c r="AC1106" i="1" s="1"/>
  <c r="AC1107" i="1" a="1"/>
  <c r="AC1107" i="1" s="1"/>
  <c r="AC1124" i="1" a="1"/>
  <c r="AC1124" i="1" s="1"/>
  <c r="AC1130" i="1" a="1"/>
  <c r="AC1130" i="1" s="1"/>
  <c r="AC1135" i="1" a="1"/>
  <c r="AC1135" i="1" s="1"/>
  <c r="AC1140" i="1" a="1"/>
  <c r="AC1140" i="1" s="1"/>
  <c r="AC1157" i="1" a="1"/>
  <c r="AC1157" i="1" s="1"/>
  <c r="AC1164" i="1" a="1"/>
  <c r="AC1164" i="1" s="1"/>
  <c r="AC1167" i="1" a="1"/>
  <c r="AC1167" i="1" s="1"/>
  <c r="AC1180" i="1" a="1"/>
  <c r="AC1180" i="1" s="1"/>
  <c r="AC1195" i="1" a="1"/>
  <c r="AC1195" i="1" s="1"/>
  <c r="AC1011" i="1" a="1"/>
  <c r="AC1011" i="1" s="1"/>
  <c r="AC1060" i="1" a="1"/>
  <c r="AC1060" i="1" s="1"/>
  <c r="AC1064" i="1" a="1"/>
  <c r="AC1064" i="1" s="1"/>
  <c r="AC1070" i="1" a="1"/>
  <c r="AC1070" i="1" s="1"/>
  <c r="AC1081" i="1" a="1"/>
  <c r="AC1081" i="1" s="1"/>
  <c r="AC1108" i="1" a="1"/>
  <c r="AC1108" i="1" s="1"/>
  <c r="AC1109" i="1" a="1"/>
  <c r="AC1109" i="1" s="1"/>
  <c r="AC1114" i="1" a="1"/>
  <c r="AC1114" i="1" s="1"/>
  <c r="AC1121" i="1" a="1"/>
  <c r="AC1121" i="1" s="1"/>
  <c r="AC1122" i="1" a="1"/>
  <c r="AC1122" i="1" s="1"/>
  <c r="AC1123" i="1" a="1"/>
  <c r="AC1123" i="1" s="1"/>
  <c r="AC1129" i="1" a="1"/>
  <c r="AC1129" i="1" s="1"/>
  <c r="AC1145" i="1" a="1"/>
  <c r="AC1145" i="1" s="1"/>
  <c r="AC1151" i="1" a="1"/>
  <c r="AC1151" i="1" s="1"/>
  <c r="AC1152" i="1" a="1"/>
  <c r="AC1152" i="1" s="1"/>
  <c r="AC1159" i="1" a="1"/>
  <c r="AC1159" i="1" s="1"/>
  <c r="AC1166" i="1" a="1"/>
  <c r="AC1166" i="1" s="1"/>
  <c r="AC1192" i="1" a="1"/>
  <c r="AC1192" i="1" s="1"/>
  <c r="AC997" i="1" a="1"/>
  <c r="AC997" i="1" s="1"/>
  <c r="AC1013" i="1" a="1"/>
  <c r="AC1013" i="1" s="1"/>
  <c r="AC1055" i="1" a="1"/>
  <c r="AC1055" i="1" s="1"/>
  <c r="AC1072" i="1" a="1"/>
  <c r="AC1072" i="1" s="1"/>
  <c r="AC1075" i="1" a="1"/>
  <c r="AC1075" i="1" s="1"/>
  <c r="AC1078" i="1" a="1"/>
  <c r="AC1078" i="1" s="1"/>
  <c r="AC1088" i="1" a="1"/>
  <c r="AC1088" i="1" s="1"/>
  <c r="AC1092" i="1" a="1"/>
  <c r="AC1092" i="1" s="1"/>
  <c r="AC1096" i="1" a="1"/>
  <c r="AC1096" i="1" s="1"/>
  <c r="AC1100" i="1" a="1"/>
  <c r="AC1100" i="1" s="1"/>
  <c r="C1100" i="14" s="1"/>
  <c r="AC1110" i="1" a="1"/>
  <c r="AC1110" i="1" s="1"/>
  <c r="AC1111" i="1" a="1"/>
  <c r="AC1111" i="1" s="1"/>
  <c r="AC1113" i="1" a="1"/>
  <c r="AC1113" i="1" s="1"/>
  <c r="AC1128" i="1" a="1"/>
  <c r="AC1128" i="1" s="1"/>
  <c r="AC1134" i="1" a="1"/>
  <c r="AC1134" i="1" s="1"/>
  <c r="AC1139" i="1" a="1"/>
  <c r="AC1139" i="1" s="1"/>
  <c r="AC1150" i="1" a="1"/>
  <c r="AC1150" i="1" s="1"/>
  <c r="AC1156" i="1" a="1"/>
  <c r="AC1156" i="1" s="1"/>
  <c r="B1156" i="14" s="1"/>
  <c r="AC1169" i="1" a="1"/>
  <c r="AC1169" i="1" s="1"/>
  <c r="AC1179" i="1" a="1"/>
  <c r="AC1179" i="1" s="1"/>
  <c r="AC1183" i="1" a="1"/>
  <c r="AC1183" i="1" s="1"/>
  <c r="AC1186" i="1" a="1"/>
  <c r="AC1186" i="1" s="1"/>
  <c r="AC1189" i="1" a="1"/>
  <c r="AC1189" i="1" s="1"/>
  <c r="AC999" i="1" a="1"/>
  <c r="AC999" i="1" s="1"/>
  <c r="AC1015" i="1" a="1"/>
  <c r="AC1015" i="1" s="1"/>
  <c r="AC1069" i="1" a="1"/>
  <c r="AC1069" i="1" s="1"/>
  <c r="B1069" i="14" s="1"/>
  <c r="AC1080" i="1" a="1"/>
  <c r="AC1080" i="1" s="1"/>
  <c r="AC1084" i="1" a="1"/>
  <c r="AC1084" i="1" s="1"/>
  <c r="AC1087" i="1" a="1"/>
  <c r="AC1087" i="1" s="1"/>
  <c r="AC1112" i="1" a="1"/>
  <c r="AC1112" i="1" s="1"/>
  <c r="AC1119" i="1" a="1"/>
  <c r="AC1119" i="1" s="1"/>
  <c r="AC1120" i="1" a="1"/>
  <c r="AC1120" i="1" s="1"/>
  <c r="AC1127" i="1" a="1"/>
  <c r="AC1127" i="1" s="1"/>
  <c r="AC1133" i="1" a="1"/>
  <c r="AC1133" i="1" s="1"/>
  <c r="AC1144" i="1" a="1"/>
  <c r="AC1144" i="1" s="1"/>
  <c r="AC1149" i="1" a="1"/>
  <c r="AC1149" i="1" s="1"/>
  <c r="AC1161" i="1" a="1"/>
  <c r="AC1161" i="1" s="1"/>
  <c r="AC1163" i="1" a="1"/>
  <c r="AC1163" i="1" s="1"/>
  <c r="AC1177" i="1" a="1"/>
  <c r="AC1177" i="1" s="1"/>
  <c r="AC1178" i="1" a="1"/>
  <c r="AC1178" i="1" s="1"/>
  <c r="AC1182" i="1" a="1"/>
  <c r="AC1182" i="1" s="1"/>
  <c r="AC1194" i="1" a="1"/>
  <c r="AC1194" i="1" s="1"/>
  <c r="AC1001" i="1" a="1"/>
  <c r="AC1001" i="1" s="1"/>
  <c r="AC1017" i="1" a="1"/>
  <c r="AC1017" i="1" s="1"/>
  <c r="AC1091" i="1" a="1"/>
  <c r="AC1091" i="1" s="1"/>
  <c r="AC1095" i="1" a="1"/>
  <c r="AC1095" i="1" s="1"/>
  <c r="AC1099" i="1" a="1"/>
  <c r="AC1099" i="1" s="1"/>
  <c r="AC1118" i="1" a="1"/>
  <c r="AC1118" i="1" s="1"/>
  <c r="AC1138" i="1" a="1"/>
  <c r="AC1138" i="1" s="1"/>
  <c r="AC1143" i="1" a="1"/>
  <c r="AC1143" i="1" s="1"/>
  <c r="AC1148" i="1" a="1"/>
  <c r="AC1148" i="1" s="1"/>
  <c r="AC1155" i="1" a="1"/>
  <c r="AC1155" i="1" s="1"/>
  <c r="AC1175" i="1" a="1"/>
  <c r="AC1175" i="1" s="1"/>
  <c r="AC1176" i="1" a="1"/>
  <c r="AC1176" i="1" s="1"/>
  <c r="AC1191" i="1" a="1"/>
  <c r="AC1191" i="1" s="1"/>
  <c r="AC1202" i="1" a="1"/>
  <c r="AC1202" i="1" s="1"/>
  <c r="AC1215" i="1" a="1"/>
  <c r="AC1215" i="1" s="1"/>
  <c r="AC1218" i="1" a="1"/>
  <c r="AC1218" i="1" s="1"/>
  <c r="AC1225" i="1" a="1"/>
  <c r="AC1225" i="1" s="1"/>
  <c r="AC1234" i="1" a="1"/>
  <c r="AC1234" i="1" s="1"/>
  <c r="AC1249" i="1" a="1"/>
  <c r="AC1249" i="1" s="1"/>
  <c r="AC1250" i="1" a="1"/>
  <c r="AC1250" i="1" s="1"/>
  <c r="AC1267" i="1" a="1"/>
  <c r="AC1267" i="1" s="1"/>
  <c r="AC1268" i="1" a="1"/>
  <c r="AC1268" i="1" s="1"/>
  <c r="AC1276" i="1" a="1"/>
  <c r="AC1276" i="1" s="1"/>
  <c r="AC1282" i="1" a="1"/>
  <c r="AC1282" i="1" s="1"/>
  <c r="C1282" i="14" s="1"/>
  <c r="AC1286" i="1" a="1"/>
  <c r="AC1286" i="1" s="1"/>
  <c r="AC1297" i="1" a="1"/>
  <c r="AC1297" i="1" s="1"/>
  <c r="AC1306" i="1" a="1"/>
  <c r="AC1306" i="1" s="1"/>
  <c r="AC1071" i="1" a="1"/>
  <c r="AC1071" i="1" s="1"/>
  <c r="AC1083" i="1" a="1"/>
  <c r="AC1083" i="1" s="1"/>
  <c r="AC1181" i="1" a="1"/>
  <c r="AC1181" i="1" s="1"/>
  <c r="AC1207" i="1" a="1"/>
  <c r="AC1207" i="1" s="1"/>
  <c r="AC1212" i="1" a="1"/>
  <c r="AC1212" i="1" s="1"/>
  <c r="AC1221" i="1" a="1"/>
  <c r="AC1221" i="1" s="1"/>
  <c r="AC1247" i="1" a="1"/>
  <c r="AC1247" i="1" s="1"/>
  <c r="AC1248" i="1" a="1"/>
  <c r="AC1248" i="1" s="1"/>
  <c r="AC1263" i="1" a="1"/>
  <c r="AC1263" i="1" s="1"/>
  <c r="AC1264" i="1" a="1"/>
  <c r="AC1264" i="1" s="1"/>
  <c r="AC1265" i="1" a="1"/>
  <c r="AC1265" i="1" s="1"/>
  <c r="AC1266" i="1" a="1"/>
  <c r="AC1266" i="1" s="1"/>
  <c r="AC1275" i="1" a="1"/>
  <c r="AC1275" i="1" s="1"/>
  <c r="AC1279" i="1" a="1"/>
  <c r="AC1279" i="1" s="1"/>
  <c r="AC1293" i="1" a="1"/>
  <c r="AC1293" i="1" s="1"/>
  <c r="AC1308" i="1" a="1"/>
  <c r="AC1308" i="1" s="1"/>
  <c r="AC1126" i="1" a="1"/>
  <c r="AC1126" i="1" s="1"/>
  <c r="AC1168" i="1" a="1"/>
  <c r="AC1168" i="1" s="1"/>
  <c r="AC1173" i="1" a="1"/>
  <c r="AC1173" i="1" s="1"/>
  <c r="AC1188" i="1" a="1"/>
  <c r="AC1188" i="1" s="1"/>
  <c r="AC1198" i="1" a="1"/>
  <c r="AC1198" i="1" s="1"/>
  <c r="AC1204" i="1" a="1"/>
  <c r="AC1204" i="1" s="1"/>
  <c r="AC1227" i="1" a="1"/>
  <c r="AC1227" i="1" s="1"/>
  <c r="AC1230" i="1" a="1"/>
  <c r="AC1230" i="1" s="1"/>
  <c r="AC1237" i="1" a="1"/>
  <c r="AC1237" i="1" s="1"/>
  <c r="AC1245" i="1" a="1"/>
  <c r="AC1245" i="1" s="1"/>
  <c r="AC1246" i="1" a="1"/>
  <c r="AC1246" i="1" s="1"/>
  <c r="AC1261" i="1" a="1"/>
  <c r="AC1261" i="1" s="1"/>
  <c r="AC1262" i="1" a="1"/>
  <c r="AC1262" i="1" s="1"/>
  <c r="AC1285" i="1" a="1"/>
  <c r="AC1285" i="1" s="1"/>
  <c r="AC1289" i="1" a="1"/>
  <c r="AC1289" i="1" s="1"/>
  <c r="AC1292" i="1" a="1"/>
  <c r="AC1292" i="1" s="1"/>
  <c r="AC1313" i="1" a="1"/>
  <c r="AC1313" i="1" s="1"/>
  <c r="AC1003" i="1" a="1"/>
  <c r="AC1003" i="1" s="1"/>
  <c r="AC1068" i="1" a="1"/>
  <c r="AC1068" i="1" s="1"/>
  <c r="AC1201" i="1" a="1"/>
  <c r="AC1201" i="1" s="1"/>
  <c r="AC1209" i="1" a="1"/>
  <c r="AC1209" i="1" s="1"/>
  <c r="AC1214" i="1" a="1"/>
  <c r="AC1214" i="1" s="1"/>
  <c r="AC1217" i="1" a="1"/>
  <c r="AC1217" i="1" s="1"/>
  <c r="AC1220" i="1" a="1"/>
  <c r="AC1220" i="1" s="1"/>
  <c r="AC1224" i="1" a="1"/>
  <c r="AC1224" i="1" s="1"/>
  <c r="AC1233" i="1" a="1"/>
  <c r="AC1233" i="1" s="1"/>
  <c r="AC1243" i="1" a="1"/>
  <c r="AC1243" i="1" s="1"/>
  <c r="AC1244" i="1" a="1"/>
  <c r="AC1244" i="1" s="1"/>
  <c r="AC1259" i="1" a="1"/>
  <c r="AC1259" i="1" s="1"/>
  <c r="AC1260" i="1" a="1"/>
  <c r="AC1260" i="1" s="1"/>
  <c r="AC1274" i="1" a="1"/>
  <c r="AC1274" i="1" s="1"/>
  <c r="AC1281" i="1" a="1"/>
  <c r="AC1281" i="1" s="1"/>
  <c r="AC1296" i="1" a="1"/>
  <c r="AC1296" i="1" s="1"/>
  <c r="AC1019" i="1" a="1"/>
  <c r="AC1019" i="1" s="1"/>
  <c r="AC1158" i="1" a="1"/>
  <c r="AC1158" i="1" s="1"/>
  <c r="AC1165" i="1" a="1"/>
  <c r="AC1165" i="1" s="1"/>
  <c r="AC1185" i="1" a="1"/>
  <c r="AC1185" i="1" s="1"/>
  <c r="AC1200" i="1" a="1"/>
  <c r="AC1200" i="1" s="1"/>
  <c r="AC1206" i="1" a="1"/>
  <c r="AC1206" i="1" s="1"/>
  <c r="AC1211" i="1" a="1"/>
  <c r="AC1211" i="1" s="1"/>
  <c r="AC1229" i="1" a="1"/>
  <c r="AC1229" i="1" s="1"/>
  <c r="C1229" i="14" s="1"/>
  <c r="AC1236" i="1" a="1"/>
  <c r="AC1236" i="1" s="1"/>
  <c r="AC1242" i="1" a="1"/>
  <c r="AC1242" i="1" s="1"/>
  <c r="AC1258" i="1" a="1"/>
  <c r="AC1258" i="1" s="1"/>
  <c r="AC1278" i="1" a="1"/>
  <c r="AC1278" i="1" s="1"/>
  <c r="B1278" i="14" s="1"/>
  <c r="AC1284" i="1" a="1"/>
  <c r="AC1284" i="1" s="1"/>
  <c r="AC1288" i="1" a="1"/>
  <c r="AC1288" i="1" s="1"/>
  <c r="AC1307" i="1" a="1"/>
  <c r="AC1307" i="1" s="1"/>
  <c r="AC1058" i="1" a="1"/>
  <c r="AC1058" i="1" s="1"/>
  <c r="AC1077" i="1" a="1"/>
  <c r="AC1077" i="1" s="1"/>
  <c r="AC1172" i="1" a="1"/>
  <c r="AC1172" i="1" s="1"/>
  <c r="AC1197" i="1" a="1"/>
  <c r="AC1197" i="1" s="1"/>
  <c r="AC1203" i="1" a="1"/>
  <c r="AC1203" i="1" s="1"/>
  <c r="AC1216" i="1" a="1"/>
  <c r="AC1216" i="1" s="1"/>
  <c r="AC1219" i="1" a="1"/>
  <c r="AC1219" i="1" s="1"/>
  <c r="AC1223" i="1" a="1"/>
  <c r="AC1223" i="1" s="1"/>
  <c r="AC1232" i="1" a="1"/>
  <c r="AC1232" i="1" s="1"/>
  <c r="AC1235" i="1" a="1"/>
  <c r="AC1235" i="1" s="1"/>
  <c r="AC1239" i="1" a="1"/>
  <c r="AC1239" i="1" s="1"/>
  <c r="AC1240" i="1" a="1"/>
  <c r="AC1240" i="1" s="1"/>
  <c r="AC1241" i="1" a="1"/>
  <c r="AC1241" i="1" s="1"/>
  <c r="AC1257" i="1" a="1"/>
  <c r="AC1257" i="1" s="1"/>
  <c r="AC1273" i="1" a="1"/>
  <c r="AC1273" i="1" s="1"/>
  <c r="AC1291" i="1" a="1"/>
  <c r="AC1291" i="1" s="1"/>
  <c r="AC1295" i="1" a="1"/>
  <c r="AC1295" i="1" s="1"/>
  <c r="AC1301" i="1" a="1"/>
  <c r="AC1301" i="1" s="1"/>
  <c r="AC1304" i="1" a="1"/>
  <c r="AC1304" i="1" s="1"/>
  <c r="AC1074" i="1" a="1"/>
  <c r="AC1074" i="1" s="1"/>
  <c r="AC1132" i="1" a="1"/>
  <c r="AC1132" i="1" s="1"/>
  <c r="AC1137" i="1" a="1"/>
  <c r="AC1137" i="1" s="1"/>
  <c r="AC1142" i="1" a="1"/>
  <c r="AC1142" i="1" s="1"/>
  <c r="AC1147" i="1" a="1"/>
  <c r="AC1147" i="1" s="1"/>
  <c r="AC1174" i="1" a="1"/>
  <c r="AC1174" i="1" s="1"/>
  <c r="AC1199" i="1" a="1"/>
  <c r="AC1199" i="1" s="1"/>
  <c r="AC1205" i="1" a="1"/>
  <c r="AC1205" i="1" s="1"/>
  <c r="AC1210" i="1" a="1"/>
  <c r="AC1210" i="1" s="1"/>
  <c r="AC1213" i="1" a="1"/>
  <c r="AC1213" i="1" s="1"/>
  <c r="AC1222" i="1" a="1"/>
  <c r="AC1222" i="1" s="1"/>
  <c r="AC1228" i="1" a="1"/>
  <c r="AC1228" i="1" s="1"/>
  <c r="AC1231" i="1" a="1"/>
  <c r="AC1231" i="1" s="1"/>
  <c r="AC1238" i="1" a="1"/>
  <c r="AC1238" i="1" s="1"/>
  <c r="AC1252" i="1" a="1"/>
  <c r="AC1252" i="1" s="1"/>
  <c r="AC1269" i="1" a="1"/>
  <c r="AC1269" i="1" s="1"/>
  <c r="AC1290" i="1" a="1"/>
  <c r="AC1290" i="1" s="1"/>
  <c r="AC1302" i="1" a="1"/>
  <c r="AC1302" i="1" s="1"/>
  <c r="AC1309" i="1" a="1"/>
  <c r="AC1309" i="1" s="1"/>
  <c r="AC1312" i="1" a="1"/>
  <c r="AC1312" i="1" s="1"/>
  <c r="AC1315" i="1" a="1"/>
  <c r="AC1315" i="1" s="1"/>
  <c r="AC1323" i="1" a="1"/>
  <c r="AC1323" i="1" s="1"/>
  <c r="AC1333" i="1" a="1"/>
  <c r="AC1333" i="1" s="1"/>
  <c r="AC1340" i="1" a="1"/>
  <c r="AC1340" i="1" s="1"/>
  <c r="AC1344" i="1" a="1"/>
  <c r="AC1344" i="1" s="1"/>
  <c r="AC1349" i="1" a="1"/>
  <c r="AC1349" i="1" s="1"/>
  <c r="AC1352" i="1" a="1"/>
  <c r="AC1352" i="1" s="1"/>
  <c r="AC1355" i="1" a="1"/>
  <c r="AC1355" i="1" s="1"/>
  <c r="AC1361" i="1" a="1"/>
  <c r="AC1361" i="1" s="1"/>
  <c r="AC1364" i="1" a="1"/>
  <c r="AC1364" i="1" s="1"/>
  <c r="AC1373" i="1" a="1"/>
  <c r="AC1373" i="1" s="1"/>
  <c r="AC1381" i="1" a="1"/>
  <c r="AC1381" i="1" s="1"/>
  <c r="AC1226" i="1" a="1"/>
  <c r="AC1226" i="1" s="1"/>
  <c r="AC1253" i="1" a="1"/>
  <c r="AC1253" i="1" s="1"/>
  <c r="AC1280" i="1" a="1"/>
  <c r="AC1280" i="1" s="1"/>
  <c r="AC1317" i="1" a="1"/>
  <c r="AC1317" i="1" s="1"/>
  <c r="AC1320" i="1" a="1"/>
  <c r="AC1320" i="1" s="1"/>
  <c r="AC1326" i="1" a="1"/>
  <c r="AC1326" i="1" s="1"/>
  <c r="AC1329" i="1" a="1"/>
  <c r="AC1329" i="1" s="1"/>
  <c r="AC1332" i="1" a="1"/>
  <c r="AC1332" i="1" s="1"/>
  <c r="AC1336" i="1" a="1"/>
  <c r="AC1336" i="1" s="1"/>
  <c r="AC1358" i="1" a="1"/>
  <c r="AC1358" i="1" s="1"/>
  <c r="AC1376" i="1" a="1"/>
  <c r="AC1376" i="1" s="1"/>
  <c r="AC1270" i="1" a="1"/>
  <c r="AC1270" i="1" s="1"/>
  <c r="AC1305" i="1" a="1"/>
  <c r="AC1305" i="1" s="1"/>
  <c r="AC1310" i="1" a="1"/>
  <c r="AC1310" i="1" s="1"/>
  <c r="AC1322" i="1" a="1"/>
  <c r="AC1322" i="1" s="1"/>
  <c r="AC1343" i="1" a="1"/>
  <c r="AC1343" i="1" s="1"/>
  <c r="AC1346" i="1" a="1"/>
  <c r="AC1346" i="1" s="1"/>
  <c r="AC1351" i="1" a="1"/>
  <c r="AC1351" i="1" s="1"/>
  <c r="AC1363" i="1" a="1"/>
  <c r="AC1363" i="1" s="1"/>
  <c r="AC1366" i="1" a="1"/>
  <c r="AC1366" i="1" s="1"/>
  <c r="AC1369" i="1" a="1"/>
  <c r="AC1369" i="1" s="1"/>
  <c r="AC1372" i="1" a="1"/>
  <c r="AC1372" i="1" s="1"/>
  <c r="AC1380" i="1" a="1"/>
  <c r="AC1380" i="1" s="1"/>
  <c r="AC1384" i="1" a="1"/>
  <c r="AC1384" i="1" s="1"/>
  <c r="AC1386" i="1" a="1"/>
  <c r="AC1386" i="1" s="1"/>
  <c r="AC1388" i="1" a="1"/>
  <c r="AC1388" i="1" s="1"/>
  <c r="AC1390" i="1" a="1"/>
  <c r="AC1390" i="1" s="1"/>
  <c r="AC1392" i="1" a="1"/>
  <c r="AC1392" i="1" s="1"/>
  <c r="AC1394" i="1" a="1"/>
  <c r="AC1394" i="1" s="1"/>
  <c r="AC1396" i="1" a="1"/>
  <c r="AC1396" i="1" s="1"/>
  <c r="AC1398" i="1" a="1"/>
  <c r="AC1398" i="1" s="1"/>
  <c r="AC1400" i="1" a="1"/>
  <c r="AC1400" i="1" s="1"/>
  <c r="AC1402" i="1" a="1"/>
  <c r="AC1402" i="1" s="1"/>
  <c r="AC1404" i="1" a="1"/>
  <c r="AC1404" i="1" s="1"/>
  <c r="AC1406" i="1" a="1"/>
  <c r="AC1406" i="1" s="1"/>
  <c r="AC1408" i="1" a="1"/>
  <c r="AC1408" i="1" s="1"/>
  <c r="AC1410" i="1" a="1"/>
  <c r="AC1410" i="1" s="1"/>
  <c r="AC1412" i="1" a="1"/>
  <c r="AC1412" i="1" s="1"/>
  <c r="AC1414" i="1" a="1"/>
  <c r="AC1414" i="1" s="1"/>
  <c r="AC1416" i="1" a="1"/>
  <c r="AC1416" i="1" s="1"/>
  <c r="AC1418" i="1" a="1"/>
  <c r="AC1418" i="1" s="1"/>
  <c r="AC1420" i="1" a="1"/>
  <c r="AC1420" i="1" s="1"/>
  <c r="AC1422" i="1" a="1"/>
  <c r="AC1422" i="1" s="1"/>
  <c r="AC1424" i="1" a="1"/>
  <c r="AC1424" i="1" s="1"/>
  <c r="AC1426" i="1" a="1"/>
  <c r="AC1426" i="1" s="1"/>
  <c r="AC1428" i="1" a="1"/>
  <c r="AC1428" i="1" s="1"/>
  <c r="AC1430" i="1" a="1"/>
  <c r="AC1430" i="1" s="1"/>
  <c r="AC1432" i="1" a="1"/>
  <c r="AC1432" i="1" s="1"/>
  <c r="AC1271" i="1" a="1"/>
  <c r="AC1271" i="1" s="1"/>
  <c r="AC1287" i="1" a="1"/>
  <c r="AC1287" i="1" s="1"/>
  <c r="AC1298" i="1" a="1"/>
  <c r="AC1298" i="1" s="1"/>
  <c r="AC1314" i="1" a="1"/>
  <c r="AC1314" i="1" s="1"/>
  <c r="AC1335" i="1" a="1"/>
  <c r="AC1335" i="1" s="1"/>
  <c r="AC1339" i="1" a="1"/>
  <c r="AC1339" i="1" s="1"/>
  <c r="AC1348" i="1" a="1"/>
  <c r="AC1348" i="1" s="1"/>
  <c r="AC1354" i="1" a="1"/>
  <c r="AC1354" i="1" s="1"/>
  <c r="AC1360" i="1" a="1"/>
  <c r="AC1360" i="1" s="1"/>
  <c r="AC1254" i="1" a="1"/>
  <c r="AC1254" i="1" s="1"/>
  <c r="AC1300" i="1" a="1"/>
  <c r="AC1300" i="1" s="1"/>
  <c r="AC1311" i="1" a="1"/>
  <c r="AC1311" i="1" s="1"/>
  <c r="AC1316" i="1" a="1"/>
  <c r="AC1316" i="1" s="1"/>
  <c r="AC1319" i="1" a="1"/>
  <c r="AC1319" i="1" s="1"/>
  <c r="AC1325" i="1" a="1"/>
  <c r="AC1325" i="1" s="1"/>
  <c r="AC1328" i="1" a="1"/>
  <c r="AC1328" i="1" s="1"/>
  <c r="AC1331" i="1" a="1"/>
  <c r="AC1331" i="1" s="1"/>
  <c r="AC1342" i="1" a="1"/>
  <c r="AC1342" i="1" s="1"/>
  <c r="AC1357" i="1" a="1"/>
  <c r="AC1357" i="1" s="1"/>
  <c r="AC1379" i="1" a="1"/>
  <c r="AC1379" i="1" s="1"/>
  <c r="AC1383" i="1" a="1"/>
  <c r="AC1383" i="1" s="1"/>
  <c r="AC1208" i="1" a="1"/>
  <c r="AC1208" i="1" s="1"/>
  <c r="AC1255" i="1" a="1"/>
  <c r="AC1255" i="1" s="1"/>
  <c r="AC1272" i="1" a="1"/>
  <c r="AC1272" i="1" s="1"/>
  <c r="AC1321" i="1" a="1"/>
  <c r="AC1321" i="1" s="1"/>
  <c r="AC1324" i="1" a="1"/>
  <c r="AC1324" i="1" s="1"/>
  <c r="B1324" i="14" s="1"/>
  <c r="AC1334" i="1" a="1"/>
  <c r="AC1334" i="1" s="1"/>
  <c r="AC1338" i="1" a="1"/>
  <c r="AC1338" i="1" s="1"/>
  <c r="AC1345" i="1" a="1"/>
  <c r="AC1345" i="1" s="1"/>
  <c r="AC1350" i="1" a="1"/>
  <c r="AC1350" i="1" s="1"/>
  <c r="AC1359" i="1" a="1"/>
  <c r="AC1359" i="1" s="1"/>
  <c r="AC1362" i="1" a="1"/>
  <c r="AC1362" i="1" s="1"/>
  <c r="AC1365" i="1" a="1"/>
  <c r="AC1365" i="1" s="1"/>
  <c r="AC1368" i="1" a="1"/>
  <c r="AC1368" i="1" s="1"/>
  <c r="AC1371" i="1" a="1"/>
  <c r="AC1371" i="1" s="1"/>
  <c r="AC1378" i="1" a="1"/>
  <c r="AC1378" i="1" s="1"/>
  <c r="AC1256" i="1" a="1"/>
  <c r="AC1256" i="1" s="1"/>
  <c r="AC1330" i="1" a="1"/>
  <c r="AC1330" i="1" s="1"/>
  <c r="AC1337" i="1" a="1"/>
  <c r="AC1337" i="1" s="1"/>
  <c r="AC1347" i="1" a="1"/>
  <c r="AC1347" i="1" s="1"/>
  <c r="AC1367" i="1" a="1"/>
  <c r="AC1367" i="1" s="1"/>
  <c r="AC1370" i="1" a="1"/>
  <c r="AC1370" i="1" s="1"/>
  <c r="AC1377" i="1" a="1"/>
  <c r="AC1377" i="1" s="1"/>
  <c r="AC1374" i="1" a="1"/>
  <c r="AC1374" i="1" s="1"/>
  <c r="AC1429" i="1" a="1"/>
  <c r="AC1429" i="1" s="1"/>
  <c r="AC1539" i="1" a="1"/>
  <c r="AC1539" i="1" s="1"/>
  <c r="AC1382" i="1" a="1"/>
  <c r="AC1382" i="1" s="1"/>
  <c r="AC1389" i="1" a="1"/>
  <c r="AC1389" i="1" s="1"/>
  <c r="AC1397" i="1" a="1"/>
  <c r="AC1397" i="1" s="1"/>
  <c r="AC1405" i="1" a="1"/>
  <c r="AC1405" i="1" s="1"/>
  <c r="AC1413" i="1" a="1"/>
  <c r="AC1413" i="1" s="1"/>
  <c r="AC1522" i="1" a="1"/>
  <c r="AC1522" i="1" s="1"/>
  <c r="AC1527" i="1" a="1"/>
  <c r="AC1527" i="1" s="1"/>
  <c r="AC1532" i="1" a="1"/>
  <c r="AC1532" i="1" s="1"/>
  <c r="AC1537" i="1" a="1"/>
  <c r="AC1537" i="1" s="1"/>
  <c r="AC1283" i="1" a="1"/>
  <c r="AC1283" i="1" s="1"/>
  <c r="AC1318" i="1" a="1"/>
  <c r="AC1318" i="1" s="1"/>
  <c r="AC1427" i="1" a="1"/>
  <c r="AC1427" i="1" s="1"/>
  <c r="B1427" i="14" s="1"/>
  <c r="AC1433" i="1" a="1"/>
  <c r="AC1433" i="1" s="1"/>
  <c r="AC1435" i="1" a="1"/>
  <c r="AC1435" i="1" s="1"/>
  <c r="AC1437" i="1" a="1"/>
  <c r="AC1437" i="1" s="1"/>
  <c r="AC1439" i="1" a="1"/>
  <c r="AC1439" i="1" s="1"/>
  <c r="AC1441" i="1" a="1"/>
  <c r="AC1441" i="1" s="1"/>
  <c r="AC1443" i="1" a="1"/>
  <c r="AC1443" i="1" s="1"/>
  <c r="AC1445" i="1" a="1"/>
  <c r="AC1445" i="1" s="1"/>
  <c r="AC1447" i="1" a="1"/>
  <c r="AC1447" i="1" s="1"/>
  <c r="C1447" i="14" s="1"/>
  <c r="AC1449" i="1" a="1"/>
  <c r="AC1449" i="1" s="1"/>
  <c r="AC1451" i="1" a="1"/>
  <c r="AC1451" i="1" s="1"/>
  <c r="AC1453" i="1" a="1"/>
  <c r="AC1453" i="1" s="1"/>
  <c r="AC1455" i="1" a="1"/>
  <c r="AC1455" i="1" s="1"/>
  <c r="AC1457" i="1" a="1"/>
  <c r="AC1457" i="1" s="1"/>
  <c r="AC1459" i="1" a="1"/>
  <c r="AC1459" i="1" s="1"/>
  <c r="AC1461" i="1" a="1"/>
  <c r="AC1461" i="1" s="1"/>
  <c r="AC1463" i="1" a="1"/>
  <c r="AC1463" i="1" s="1"/>
  <c r="AC1465" i="1" a="1"/>
  <c r="AC1465" i="1" s="1"/>
  <c r="AC1467" i="1" a="1"/>
  <c r="AC1467" i="1" s="1"/>
  <c r="AC1469" i="1" a="1"/>
  <c r="AC1469" i="1" s="1"/>
  <c r="AC1471" i="1" a="1"/>
  <c r="AC1471" i="1" s="1"/>
  <c r="AC1473" i="1" a="1"/>
  <c r="AC1473" i="1" s="1"/>
  <c r="AC1475" i="1" a="1"/>
  <c r="AC1475" i="1" s="1"/>
  <c r="AC1477" i="1" a="1"/>
  <c r="AC1477" i="1" s="1"/>
  <c r="AC1479" i="1" a="1"/>
  <c r="AC1479" i="1" s="1"/>
  <c r="C1479" i="14" s="1"/>
  <c r="AC1481" i="1" a="1"/>
  <c r="AC1481" i="1" s="1"/>
  <c r="AC1483" i="1" a="1"/>
  <c r="AC1483" i="1" s="1"/>
  <c r="AC1485" i="1" a="1"/>
  <c r="AC1485" i="1" s="1"/>
  <c r="AC1487" i="1" a="1"/>
  <c r="AC1487" i="1" s="1"/>
  <c r="AC1489" i="1" a="1"/>
  <c r="AC1489" i="1" s="1"/>
  <c r="AC1491" i="1" a="1"/>
  <c r="AC1491" i="1" s="1"/>
  <c r="AC1493" i="1" a="1"/>
  <c r="AC1493" i="1" s="1"/>
  <c r="AC1495" i="1" a="1"/>
  <c r="AC1495" i="1" s="1"/>
  <c r="B1495" i="14" s="1"/>
  <c r="AC1497" i="1" a="1"/>
  <c r="AC1497" i="1" s="1"/>
  <c r="AC1499" i="1" a="1"/>
  <c r="AC1499" i="1" s="1"/>
  <c r="AC1501" i="1" a="1"/>
  <c r="AC1501" i="1" s="1"/>
  <c r="AC1503" i="1" a="1"/>
  <c r="AC1503" i="1" s="1"/>
  <c r="AC1505" i="1" a="1"/>
  <c r="AC1505" i="1" s="1"/>
  <c r="AC1507" i="1" a="1"/>
  <c r="AC1507" i="1" s="1"/>
  <c r="AC1509" i="1" a="1"/>
  <c r="AC1509" i="1" s="1"/>
  <c r="AC1511" i="1" a="1"/>
  <c r="AC1511" i="1" s="1"/>
  <c r="C1511" i="14" s="1"/>
  <c r="AC1513" i="1" a="1"/>
  <c r="AC1513" i="1" s="1"/>
  <c r="AC1515" i="1" a="1"/>
  <c r="AC1515" i="1" s="1"/>
  <c r="AC1517" i="1" a="1"/>
  <c r="AC1517" i="1" s="1"/>
  <c r="AC1519" i="1" a="1"/>
  <c r="AC1519" i="1" s="1"/>
  <c r="AC1531" i="1" a="1"/>
  <c r="AC1531" i="1" s="1"/>
  <c r="AC1533" i="1" a="1"/>
  <c r="AC1533" i="1" s="1"/>
  <c r="AC1540" i="1" a="1"/>
  <c r="AC1540" i="1" s="1"/>
  <c r="AC1542" i="1" a="1"/>
  <c r="AC1542" i="1" s="1"/>
  <c r="AC1544" i="1" a="1"/>
  <c r="AC1544" i="1" s="1"/>
  <c r="AC1546" i="1" a="1"/>
  <c r="AC1546" i="1" s="1"/>
  <c r="AC1251" i="1" a="1"/>
  <c r="AC1251" i="1" s="1"/>
  <c r="AC1277" i="1" a="1"/>
  <c r="AC1277" i="1" s="1"/>
  <c r="AC1391" i="1" a="1"/>
  <c r="AC1391" i="1" s="1"/>
  <c r="AC1399" i="1" a="1"/>
  <c r="AC1399" i="1" s="1"/>
  <c r="AC1407" i="1" a="1"/>
  <c r="AC1407" i="1" s="1"/>
  <c r="AC1417" i="1" a="1"/>
  <c r="AC1417" i="1" s="1"/>
  <c r="AC1421" i="1" a="1"/>
  <c r="AC1421" i="1" s="1"/>
  <c r="AC1521" i="1" a="1"/>
  <c r="AC1521" i="1" s="1"/>
  <c r="AC1526" i="1" a="1"/>
  <c r="AC1526" i="1" s="1"/>
  <c r="AC1303" i="1" a="1"/>
  <c r="AC1303" i="1" s="1"/>
  <c r="AC1327" i="1" a="1"/>
  <c r="AC1327" i="1" s="1"/>
  <c r="AC1356" i="1" a="1"/>
  <c r="AC1356" i="1" s="1"/>
  <c r="AC1425" i="1" a="1"/>
  <c r="AC1425" i="1" s="1"/>
  <c r="AC1525" i="1" a="1"/>
  <c r="AC1525" i="1" s="1"/>
  <c r="AC1534" i="1" a="1"/>
  <c r="AC1534" i="1" s="1"/>
  <c r="AC1538" i="1" a="1"/>
  <c r="AC1538" i="1" s="1"/>
  <c r="AC1299" i="1" a="1"/>
  <c r="AC1299" i="1" s="1"/>
  <c r="AC1385" i="1" a="1"/>
  <c r="AC1385" i="1" s="1"/>
  <c r="AC1393" i="1" a="1"/>
  <c r="AC1393" i="1" s="1"/>
  <c r="AC1401" i="1" a="1"/>
  <c r="AC1401" i="1" s="1"/>
  <c r="AC1409" i="1" a="1"/>
  <c r="AC1409" i="1" s="1"/>
  <c r="AC1415" i="1" a="1"/>
  <c r="AC1415" i="1" s="1"/>
  <c r="AC1524" i="1" a="1"/>
  <c r="AC1524" i="1" s="1"/>
  <c r="AC1529" i="1" a="1"/>
  <c r="AC1529" i="1" s="1"/>
  <c r="AC1541" i="1" a="1"/>
  <c r="AC1541" i="1" s="1"/>
  <c r="AC1294" i="1" a="1"/>
  <c r="AC1294" i="1" s="1"/>
  <c r="AC1387" i="1" a="1"/>
  <c r="AC1387" i="1" s="1"/>
  <c r="AC1395" i="1" a="1"/>
  <c r="AC1395" i="1" s="1"/>
  <c r="AC1403" i="1" a="1"/>
  <c r="AC1403" i="1" s="1"/>
  <c r="AC1411" i="1" a="1"/>
  <c r="AC1411" i="1" s="1"/>
  <c r="AC1341" i="1" a="1"/>
  <c r="AC1341" i="1" s="1"/>
  <c r="AC1438" i="1" a="1"/>
  <c r="AC1438" i="1" s="1"/>
  <c r="AC1454" i="1" a="1"/>
  <c r="AC1454" i="1" s="1"/>
  <c r="AC1470" i="1" a="1"/>
  <c r="AC1470" i="1" s="1"/>
  <c r="AC1486" i="1" a="1"/>
  <c r="AC1486" i="1" s="1"/>
  <c r="AC1530" i="1" a="1"/>
  <c r="AC1530" i="1" s="1"/>
  <c r="AC1545" i="1" a="1"/>
  <c r="AC1545" i="1" s="1"/>
  <c r="AC1584" i="1" a="1"/>
  <c r="AC1584" i="1" s="1"/>
  <c r="AC1585" i="1" a="1"/>
  <c r="AC1585" i="1" s="1"/>
  <c r="AC1597" i="1" a="1"/>
  <c r="AC1597" i="1" s="1"/>
  <c r="AC1598" i="1" a="1"/>
  <c r="AC1598" i="1" s="1"/>
  <c r="AC1599" i="1" a="1"/>
  <c r="AC1599" i="1" s="1"/>
  <c r="AC1600" i="1" a="1"/>
  <c r="AC1600" i="1" s="1"/>
  <c r="AC1613" i="1" a="1"/>
  <c r="AC1613" i="1" s="1"/>
  <c r="AC1614" i="1" a="1"/>
  <c r="AC1614" i="1" s="1"/>
  <c r="AC1615" i="1" a="1"/>
  <c r="AC1615" i="1" s="1"/>
  <c r="AC1616" i="1" a="1"/>
  <c r="AC1616" i="1" s="1"/>
  <c r="AC1629" i="1" a="1"/>
  <c r="AC1629" i="1" s="1"/>
  <c r="AC1630" i="1" a="1"/>
  <c r="AC1630" i="1" s="1"/>
  <c r="AC1631" i="1" a="1"/>
  <c r="AC1631" i="1" s="1"/>
  <c r="AC1632" i="1" a="1"/>
  <c r="AC1632" i="1" s="1"/>
  <c r="AC1645" i="1" a="1"/>
  <c r="AC1645" i="1" s="1"/>
  <c r="AC1646" i="1" a="1"/>
  <c r="AC1646" i="1" s="1"/>
  <c r="AC1647" i="1" a="1"/>
  <c r="AC1647" i="1" s="1"/>
  <c r="B1647" i="14" s="1"/>
  <c r="AC1648" i="1" a="1"/>
  <c r="AC1648" i="1" s="1"/>
  <c r="AC1650" i="1" a="1"/>
  <c r="AC1650" i="1" s="1"/>
  <c r="AC1663" i="1" a="1"/>
  <c r="AC1663" i="1" s="1"/>
  <c r="AC1675" i="1" a="1"/>
  <c r="AC1675" i="1" s="1"/>
  <c r="B1675" i="14" s="1"/>
  <c r="AC1677" i="1" a="1"/>
  <c r="AC1677" i="1" s="1"/>
  <c r="AC1688" i="1" a="1"/>
  <c r="AC1688" i="1" s="1"/>
  <c r="AC1689" i="1" a="1"/>
  <c r="AC1689" i="1" s="1"/>
  <c r="AC1440" i="1" a="1"/>
  <c r="AC1440" i="1" s="1"/>
  <c r="AC1456" i="1" a="1"/>
  <c r="AC1456" i="1" s="1"/>
  <c r="AC1472" i="1" a="1"/>
  <c r="AC1472" i="1" s="1"/>
  <c r="AC1488" i="1" a="1"/>
  <c r="AC1488" i="1" s="1"/>
  <c r="AC1500" i="1" a="1"/>
  <c r="AC1500" i="1" s="1"/>
  <c r="AC1508" i="1" a="1"/>
  <c r="AC1508" i="1" s="1"/>
  <c r="AC1516" i="1" a="1"/>
  <c r="AC1516" i="1" s="1"/>
  <c r="AC1535" i="1" a="1"/>
  <c r="AC1535" i="1" s="1"/>
  <c r="AC1586" i="1" a="1"/>
  <c r="AC1586" i="1" s="1"/>
  <c r="AC1587" i="1" a="1"/>
  <c r="AC1587" i="1" s="1"/>
  <c r="AC1649" i="1" a="1"/>
  <c r="AC1649" i="1" s="1"/>
  <c r="AC1660" i="1" a="1"/>
  <c r="AC1660" i="1" s="1"/>
  <c r="AC1662" i="1" a="1"/>
  <c r="AC1662" i="1" s="1"/>
  <c r="AC1674" i="1" a="1"/>
  <c r="AC1674" i="1" s="1"/>
  <c r="AC1687" i="1" a="1"/>
  <c r="AC1687" i="1" s="1"/>
  <c r="AC1694" i="1" a="1"/>
  <c r="AC1694" i="1" s="1"/>
  <c r="AC1431" i="1" a="1"/>
  <c r="AC1431" i="1" s="1"/>
  <c r="AC1442" i="1" a="1"/>
  <c r="AC1442" i="1" s="1"/>
  <c r="AC1458" i="1" a="1"/>
  <c r="AC1458" i="1" s="1"/>
  <c r="AC1474" i="1" a="1"/>
  <c r="AC1474" i="1" s="1"/>
  <c r="AC1490" i="1" a="1"/>
  <c r="AC1490" i="1" s="1"/>
  <c r="AC1523" i="1" a="1"/>
  <c r="AC1523" i="1" s="1"/>
  <c r="AC1547" i="1" a="1"/>
  <c r="AC1547" i="1" s="1"/>
  <c r="AC1588" i="1" a="1"/>
  <c r="AC1588" i="1" s="1"/>
  <c r="AC1589" i="1" a="1"/>
  <c r="AC1589" i="1" s="1"/>
  <c r="AC1601" i="1" a="1"/>
  <c r="AC1601" i="1" s="1"/>
  <c r="AC1602" i="1" a="1"/>
  <c r="AC1602" i="1" s="1"/>
  <c r="AC1603" i="1" a="1"/>
  <c r="AC1603" i="1" s="1"/>
  <c r="AC1604" i="1" a="1"/>
  <c r="AC1604" i="1" s="1"/>
  <c r="AC1617" i="1" a="1"/>
  <c r="AC1617" i="1" s="1"/>
  <c r="AC1618" i="1" a="1"/>
  <c r="AC1618" i="1" s="1"/>
  <c r="AC1619" i="1" a="1"/>
  <c r="AC1619" i="1" s="1"/>
  <c r="AC1620" i="1" a="1"/>
  <c r="AC1620" i="1" s="1"/>
  <c r="AC1633" i="1" a="1"/>
  <c r="AC1633" i="1" s="1"/>
  <c r="AC1634" i="1" a="1"/>
  <c r="AC1634" i="1" s="1"/>
  <c r="AC1635" i="1" a="1"/>
  <c r="AC1635" i="1" s="1"/>
  <c r="AC1636" i="1" a="1"/>
  <c r="AC1636" i="1" s="1"/>
  <c r="AC1659" i="1" a="1"/>
  <c r="AC1659" i="1" s="1"/>
  <c r="AC1661" i="1" a="1"/>
  <c r="AC1661" i="1" s="1"/>
  <c r="AC1672" i="1" a="1"/>
  <c r="AC1672" i="1" s="1"/>
  <c r="AC1673" i="1" a="1"/>
  <c r="AC1673" i="1" s="1"/>
  <c r="AC1684" i="1" a="1"/>
  <c r="AC1684" i="1" s="1"/>
  <c r="AC1686" i="1" a="1"/>
  <c r="AC1686" i="1" s="1"/>
  <c r="AC1419" i="1" a="1"/>
  <c r="AC1419" i="1" s="1"/>
  <c r="AC1444" i="1" a="1"/>
  <c r="AC1444" i="1" s="1"/>
  <c r="AC1460" i="1" a="1"/>
  <c r="AC1460" i="1" s="1"/>
  <c r="AC1476" i="1" a="1"/>
  <c r="AC1476" i="1" s="1"/>
  <c r="AC1492" i="1" a="1"/>
  <c r="AC1492" i="1" s="1"/>
  <c r="AC1502" i="1" a="1"/>
  <c r="AC1502" i="1" s="1"/>
  <c r="AC1510" i="1" a="1"/>
  <c r="AC1510" i="1" s="1"/>
  <c r="AC1518" i="1" a="1"/>
  <c r="AC1518" i="1" s="1"/>
  <c r="AC1548" i="1" a="1"/>
  <c r="AC1548" i="1" s="1"/>
  <c r="AC1550" i="1" a="1"/>
  <c r="AC1550" i="1" s="1"/>
  <c r="AC1552" i="1" a="1"/>
  <c r="AC1552" i="1" s="1"/>
  <c r="AC1554" i="1" a="1"/>
  <c r="AC1554" i="1" s="1"/>
  <c r="AC1556" i="1" a="1"/>
  <c r="AC1556" i="1" s="1"/>
  <c r="AC1558" i="1" a="1"/>
  <c r="AC1558" i="1" s="1"/>
  <c r="AC1560" i="1" a="1"/>
  <c r="AC1560" i="1" s="1"/>
  <c r="AC1562" i="1" a="1"/>
  <c r="AC1562" i="1" s="1"/>
  <c r="AC1564" i="1" a="1"/>
  <c r="AC1564" i="1" s="1"/>
  <c r="AC1566" i="1" a="1"/>
  <c r="AC1566" i="1" s="1"/>
  <c r="AC1568" i="1" a="1"/>
  <c r="AC1568" i="1" s="1"/>
  <c r="AC1574" i="1" a="1"/>
  <c r="AC1574" i="1" s="1"/>
  <c r="AC1590" i="1" a="1"/>
  <c r="AC1590" i="1" s="1"/>
  <c r="AC1591" i="1" a="1"/>
  <c r="AC1591" i="1" s="1"/>
  <c r="AC1658" i="1" a="1"/>
  <c r="AC1658" i="1" s="1"/>
  <c r="AC1671" i="1" a="1"/>
  <c r="AC1671" i="1" s="1"/>
  <c r="AC1683" i="1" a="1"/>
  <c r="AC1683" i="1" s="1"/>
  <c r="AC1685" i="1" a="1"/>
  <c r="AC1685" i="1" s="1"/>
  <c r="AC1375" i="1" a="1"/>
  <c r="AC1375" i="1" s="1"/>
  <c r="AC1446" i="1" a="1"/>
  <c r="AC1446" i="1" s="1"/>
  <c r="AC1462" i="1" a="1"/>
  <c r="AC1462" i="1" s="1"/>
  <c r="AC1478" i="1" a="1"/>
  <c r="AC1478" i="1" s="1"/>
  <c r="AC1494" i="1" a="1"/>
  <c r="AC1494" i="1" s="1"/>
  <c r="AC1569" i="1" a="1"/>
  <c r="AC1569" i="1" s="1"/>
  <c r="AC1576" i="1" a="1"/>
  <c r="AC1576" i="1" s="1"/>
  <c r="AC1577" i="1" a="1"/>
  <c r="AC1577" i="1" s="1"/>
  <c r="AC1592" i="1" a="1"/>
  <c r="AC1592" i="1" s="1"/>
  <c r="AC1593" i="1" a="1"/>
  <c r="AC1593" i="1" s="1"/>
  <c r="AC1605" i="1" a="1"/>
  <c r="AC1605" i="1" s="1"/>
  <c r="AC1606" i="1" a="1"/>
  <c r="AC1606" i="1" s="1"/>
  <c r="AC1607" i="1" a="1"/>
  <c r="AC1607" i="1" s="1"/>
  <c r="AC1608" i="1" a="1"/>
  <c r="AC1608" i="1" s="1"/>
  <c r="AC1621" i="1" a="1"/>
  <c r="AC1621" i="1" s="1"/>
  <c r="AC1622" i="1" a="1"/>
  <c r="AC1622" i="1" s="1"/>
  <c r="AC1623" i="1" a="1"/>
  <c r="AC1623" i="1" s="1"/>
  <c r="AC1624" i="1" a="1"/>
  <c r="AC1624" i="1" s="1"/>
  <c r="AC1637" i="1" a="1"/>
  <c r="AC1637" i="1" s="1"/>
  <c r="AC1638" i="1" a="1"/>
  <c r="AC1638" i="1" s="1"/>
  <c r="B1638" i="14" s="1"/>
  <c r="AC1639" i="1" a="1"/>
  <c r="AC1639" i="1" s="1"/>
  <c r="AC1640" i="1" a="1"/>
  <c r="AC1640" i="1" s="1"/>
  <c r="AC1656" i="1" a="1"/>
  <c r="AC1656" i="1" s="1"/>
  <c r="AC1657" i="1" a="1"/>
  <c r="AC1657" i="1" s="1"/>
  <c r="AC1668" i="1" a="1"/>
  <c r="AC1668" i="1" s="1"/>
  <c r="AC1670" i="1" a="1"/>
  <c r="AC1670" i="1" s="1"/>
  <c r="AC1682" i="1" a="1"/>
  <c r="AC1682" i="1" s="1"/>
  <c r="AC1448" i="1" a="1"/>
  <c r="AC1448" i="1" s="1"/>
  <c r="AC1464" i="1" a="1"/>
  <c r="AC1464" i="1" s="1"/>
  <c r="AC1480" i="1" a="1"/>
  <c r="AC1480" i="1" s="1"/>
  <c r="AC1496" i="1" a="1"/>
  <c r="AC1496" i="1" s="1"/>
  <c r="AC1504" i="1" a="1"/>
  <c r="AC1504" i="1" s="1"/>
  <c r="AC1512" i="1" a="1"/>
  <c r="AC1512" i="1" s="1"/>
  <c r="AC1520" i="1" a="1"/>
  <c r="AC1520" i="1" s="1"/>
  <c r="AC1570" i="1" a="1"/>
  <c r="AC1570" i="1" s="1"/>
  <c r="AC1571" i="1" a="1"/>
  <c r="AC1571" i="1" s="1"/>
  <c r="AC1578" i="1" a="1"/>
  <c r="AC1578" i="1" s="1"/>
  <c r="AC1579" i="1" a="1"/>
  <c r="AC1579" i="1" s="1"/>
  <c r="AC1594" i="1" a="1"/>
  <c r="AC1594" i="1" s="1"/>
  <c r="AC1655" i="1" a="1"/>
  <c r="AC1655" i="1" s="1"/>
  <c r="B1655" i="14" s="1"/>
  <c r="AC1667" i="1" a="1"/>
  <c r="AC1667" i="1" s="1"/>
  <c r="AC1669" i="1" a="1"/>
  <c r="AC1669" i="1" s="1"/>
  <c r="AC1680" i="1" a="1"/>
  <c r="AC1680" i="1" s="1"/>
  <c r="AC1681" i="1" a="1"/>
  <c r="AC1681" i="1" s="1"/>
  <c r="C1681" i="14" s="1"/>
  <c r="AC1692" i="1" a="1"/>
  <c r="AC1692" i="1" s="1"/>
  <c r="AC1695" i="1" a="1"/>
  <c r="AC1695" i="1" s="1"/>
  <c r="AC1353" i="1" a="1"/>
  <c r="AC1353" i="1" s="1"/>
  <c r="AC1423" i="1" a="1"/>
  <c r="AC1423" i="1" s="1"/>
  <c r="AC1436" i="1" a="1"/>
  <c r="AC1436" i="1" s="1"/>
  <c r="AC1452" i="1" a="1"/>
  <c r="AC1452" i="1" s="1"/>
  <c r="AC1468" i="1" a="1"/>
  <c r="AC1468" i="1" s="1"/>
  <c r="AC1484" i="1" a="1"/>
  <c r="AC1484" i="1" s="1"/>
  <c r="C1484" i="14" s="1"/>
  <c r="AC1506" i="1" a="1"/>
  <c r="AC1506" i="1" s="1"/>
  <c r="AC1514" i="1" a="1"/>
  <c r="AC1514" i="1" s="1"/>
  <c r="AC1549" i="1" a="1"/>
  <c r="AC1549" i="1" s="1"/>
  <c r="AC1551" i="1" a="1"/>
  <c r="AC1551" i="1" s="1"/>
  <c r="AC1553" i="1" a="1"/>
  <c r="AC1553" i="1" s="1"/>
  <c r="AC1555" i="1" a="1"/>
  <c r="AC1555" i="1" s="1"/>
  <c r="AC1557" i="1" a="1"/>
  <c r="AC1557" i="1" s="1"/>
  <c r="AC1559" i="1" a="1"/>
  <c r="AC1559" i="1" s="1"/>
  <c r="AC1561" i="1" a="1"/>
  <c r="AC1561" i="1" s="1"/>
  <c r="AC1563" i="1" a="1"/>
  <c r="AC1563" i="1" s="1"/>
  <c r="AC1565" i="1" a="1"/>
  <c r="AC1565" i="1" s="1"/>
  <c r="AC1567" i="1" a="1"/>
  <c r="AC1567" i="1" s="1"/>
  <c r="AC1575" i="1" a="1"/>
  <c r="AC1575" i="1" s="1"/>
  <c r="AC1582" i="1" a="1"/>
  <c r="AC1582" i="1" s="1"/>
  <c r="AC1583" i="1" a="1"/>
  <c r="AC1583" i="1" s="1"/>
  <c r="AC1651" i="1" a="1"/>
  <c r="AC1651" i="1" s="1"/>
  <c r="C1651" i="14" s="1"/>
  <c r="AC1653" i="1" a="1"/>
  <c r="AC1653" i="1" s="1"/>
  <c r="AC1581" i="1" a="1"/>
  <c r="AC1581" i="1" s="1"/>
  <c r="AC1611" i="1" a="1"/>
  <c r="AC1611" i="1" s="1"/>
  <c r="AC1641" i="1" a="1"/>
  <c r="AC1641" i="1" s="1"/>
  <c r="AC1698" i="1" a="1"/>
  <c r="AC1698" i="1" s="1"/>
  <c r="AC1700" i="1" a="1"/>
  <c r="AC1700" i="1" s="1"/>
  <c r="AC1701" i="1" a="1"/>
  <c r="AC1701" i="1" s="1"/>
  <c r="AC1714" i="1" a="1"/>
  <c r="AC1714" i="1" s="1"/>
  <c r="AC1715" i="1" a="1"/>
  <c r="AC1715" i="1" s="1"/>
  <c r="AC1736" i="1" a="1"/>
  <c r="AC1736" i="1" s="1"/>
  <c r="AC1737" i="1" a="1"/>
  <c r="AC1737" i="1" s="1"/>
  <c r="AC1758" i="1" a="1"/>
  <c r="AC1758" i="1" s="1"/>
  <c r="AC1759" i="1" a="1"/>
  <c r="AC1759" i="1" s="1"/>
  <c r="AC1774" i="1" a="1"/>
  <c r="AC1774" i="1" s="1"/>
  <c r="AC1775" i="1" a="1"/>
  <c r="AC1775" i="1" s="1"/>
  <c r="AC1791" i="1" a="1"/>
  <c r="AC1791" i="1" s="1"/>
  <c r="AC1796" i="1" a="1"/>
  <c r="AC1796" i="1" s="1"/>
  <c r="AC1812" i="1" a="1"/>
  <c r="AC1812" i="1" s="1"/>
  <c r="AC1813" i="1" a="1"/>
  <c r="AC1813" i="1" s="1"/>
  <c r="AC1814" i="1" a="1"/>
  <c r="AC1814" i="1" s="1"/>
  <c r="AC1815" i="1" a="1"/>
  <c r="AC1815" i="1" s="1"/>
  <c r="AC1816" i="1" a="1"/>
  <c r="AC1816" i="1" s="1"/>
  <c r="AC1817" i="1" a="1"/>
  <c r="AC1817" i="1" s="1"/>
  <c r="AC1818" i="1" a="1"/>
  <c r="AC1818" i="1" s="1"/>
  <c r="B1818" i="14" s="1"/>
  <c r="AC1820" i="1" a="1"/>
  <c r="AC1820" i="1" s="1"/>
  <c r="AC1821" i="1" a="1"/>
  <c r="AC1821" i="1" s="1"/>
  <c r="AC1823" i="1" a="1"/>
  <c r="AC1823" i="1" s="1"/>
  <c r="AC1828" i="1" a="1"/>
  <c r="AC1828" i="1" s="1"/>
  <c r="AC1832" i="1" a="1"/>
  <c r="AC1832" i="1" s="1"/>
  <c r="AC1844" i="1" a="1"/>
  <c r="AC1844" i="1" s="1"/>
  <c r="AC1845" i="1" a="1"/>
  <c r="AC1845" i="1" s="1"/>
  <c r="AC1860" i="1" a="1"/>
  <c r="AC1860" i="1" s="1"/>
  <c r="B1860" i="14" s="1"/>
  <c r="AC1861" i="1" a="1"/>
  <c r="AC1861" i="1" s="1"/>
  <c r="AC1875" i="1" a="1"/>
  <c r="AC1875" i="1" s="1"/>
  <c r="AC1896" i="1" a="1"/>
  <c r="AC1896" i="1" s="1"/>
  <c r="AC1897" i="1" a="1"/>
  <c r="AC1897" i="1" s="1"/>
  <c r="AC1898" i="1" a="1"/>
  <c r="AC1898" i="1" s="1"/>
  <c r="AC1899" i="1" a="1"/>
  <c r="AC1899" i="1" s="1"/>
  <c r="AC1912" i="1" a="1"/>
  <c r="AC1912" i="1" s="1"/>
  <c r="AC1913" i="1" a="1"/>
  <c r="AC1913" i="1" s="1"/>
  <c r="AC1922" i="1" a="1"/>
  <c r="AC1922" i="1" s="1"/>
  <c r="AC1935" i="1" a="1"/>
  <c r="AC1935" i="1" s="1"/>
  <c r="AC1572" i="1" a="1"/>
  <c r="AC1572" i="1" s="1"/>
  <c r="AC1627" i="1" a="1"/>
  <c r="AC1627" i="1" s="1"/>
  <c r="AC1654" i="1" a="1"/>
  <c r="AC1654" i="1" s="1"/>
  <c r="AC1676" i="1" a="1"/>
  <c r="AC1676" i="1" s="1"/>
  <c r="AC1702" i="1" a="1"/>
  <c r="AC1702" i="1" s="1"/>
  <c r="AC1703" i="1" a="1"/>
  <c r="AC1703" i="1" s="1"/>
  <c r="AC1706" i="1" a="1"/>
  <c r="AC1706" i="1" s="1"/>
  <c r="AC1708" i="1" a="1"/>
  <c r="AC1708" i="1" s="1"/>
  <c r="AC1710" i="1" a="1"/>
  <c r="AC1710" i="1" s="1"/>
  <c r="AC1716" i="1" a="1"/>
  <c r="AC1716" i="1" s="1"/>
  <c r="AC1717" i="1" a="1"/>
  <c r="AC1717" i="1" s="1"/>
  <c r="AC1725" i="1" a="1"/>
  <c r="AC1725" i="1" s="1"/>
  <c r="AC1727" i="1" a="1"/>
  <c r="AC1727" i="1" s="1"/>
  <c r="AC1729" i="1" a="1"/>
  <c r="AC1729" i="1" s="1"/>
  <c r="AC1746" i="1" a="1"/>
  <c r="AC1746" i="1" s="1"/>
  <c r="AC1747" i="1" a="1"/>
  <c r="AC1747" i="1" s="1"/>
  <c r="AC1760" i="1" a="1"/>
  <c r="AC1760" i="1" s="1"/>
  <c r="AC1761" i="1" a="1"/>
  <c r="AC1761" i="1" s="1"/>
  <c r="B1761" i="14" s="1"/>
  <c r="AC1776" i="1" a="1"/>
  <c r="AC1776" i="1" s="1"/>
  <c r="AC1777" i="1" a="1"/>
  <c r="AC1777" i="1" s="1"/>
  <c r="AC1788" i="1" a="1"/>
  <c r="AC1788" i="1" s="1"/>
  <c r="AC1789" i="1" a="1"/>
  <c r="AC1789" i="1" s="1"/>
  <c r="AC1790" i="1" a="1"/>
  <c r="AC1790" i="1" s="1"/>
  <c r="AC1801" i="1" a="1"/>
  <c r="AC1801" i="1" s="1"/>
  <c r="AC1806" i="1" a="1"/>
  <c r="AC1806" i="1" s="1"/>
  <c r="AC1809" i="1" a="1"/>
  <c r="AC1809" i="1" s="1"/>
  <c r="AC1819" i="1" a="1"/>
  <c r="AC1819" i="1" s="1"/>
  <c r="AC1827" i="1" a="1"/>
  <c r="AC1827" i="1" s="1"/>
  <c r="AC1829" i="1" a="1"/>
  <c r="AC1829" i="1" s="1"/>
  <c r="AC1830" i="1" a="1"/>
  <c r="AC1830" i="1" s="1"/>
  <c r="B1830" i="14" s="1"/>
  <c r="AC1831" i="1" a="1"/>
  <c r="AC1831" i="1" s="1"/>
  <c r="AC1833" i="1" a="1"/>
  <c r="AC1833" i="1" s="1"/>
  <c r="AC1838" i="1" a="1"/>
  <c r="AC1838" i="1" s="1"/>
  <c r="AC1846" i="1" a="1"/>
  <c r="AC1846" i="1" s="1"/>
  <c r="AC1862" i="1" a="1"/>
  <c r="AC1862" i="1" s="1"/>
  <c r="AC1870" i="1" a="1"/>
  <c r="AC1870" i="1" s="1"/>
  <c r="AC1884" i="1" a="1"/>
  <c r="AC1884" i="1" s="1"/>
  <c r="AC1885" i="1" a="1"/>
  <c r="AC1885" i="1" s="1"/>
  <c r="AC1900" i="1" a="1"/>
  <c r="AC1900" i="1" s="1"/>
  <c r="AC1901" i="1" a="1"/>
  <c r="AC1901" i="1" s="1"/>
  <c r="AC1923" i="1" a="1"/>
  <c r="AC1923" i="1" s="1"/>
  <c r="AC1936" i="1" a="1"/>
  <c r="AC1936" i="1" s="1"/>
  <c r="AC1937" i="1" a="1"/>
  <c r="AC1937" i="1" s="1"/>
  <c r="AC1938" i="1" a="1"/>
  <c r="AC1938" i="1" s="1"/>
  <c r="AC1528" i="1" a="1"/>
  <c r="AC1528" i="1" s="1"/>
  <c r="AC1643" i="1" a="1"/>
  <c r="AC1643" i="1" s="1"/>
  <c r="AC1693" i="1" a="1"/>
  <c r="AC1693" i="1" s="1"/>
  <c r="AC1697" i="1" a="1"/>
  <c r="AC1697" i="1" s="1"/>
  <c r="AC1704" i="1" a="1"/>
  <c r="AC1704" i="1" s="1"/>
  <c r="AC1705" i="1" a="1"/>
  <c r="AC1705" i="1" s="1"/>
  <c r="AC1718" i="1" a="1"/>
  <c r="AC1718" i="1" s="1"/>
  <c r="AC1719" i="1" a="1"/>
  <c r="AC1719" i="1" s="1"/>
  <c r="AC1732" i="1" a="1"/>
  <c r="AC1732" i="1" s="1"/>
  <c r="AC1745" i="1" a="1"/>
  <c r="AC1745" i="1" s="1"/>
  <c r="AC1748" i="1" a="1"/>
  <c r="AC1748" i="1" s="1"/>
  <c r="AC1762" i="1" a="1"/>
  <c r="AC1762" i="1" s="1"/>
  <c r="AC1763" i="1" a="1"/>
  <c r="AC1763" i="1" s="1"/>
  <c r="AC1778" i="1" a="1"/>
  <c r="AC1778" i="1" s="1"/>
  <c r="AC1779" i="1" a="1"/>
  <c r="AC1779" i="1" s="1"/>
  <c r="AC1787" i="1" a="1"/>
  <c r="AC1787" i="1" s="1"/>
  <c r="AC1805" i="1" a="1"/>
  <c r="AC1805" i="1" s="1"/>
  <c r="AC1847" i="1" a="1"/>
  <c r="AC1847" i="1" s="1"/>
  <c r="AC1863" i="1" a="1"/>
  <c r="AC1863" i="1" s="1"/>
  <c r="AC1876" i="1" a="1"/>
  <c r="AC1876" i="1" s="1"/>
  <c r="AC1886" i="1" a="1"/>
  <c r="AC1886" i="1" s="1"/>
  <c r="AC1902" i="1" a="1"/>
  <c r="AC1902" i="1" s="1"/>
  <c r="AC1914" i="1" a="1"/>
  <c r="AC1914" i="1" s="1"/>
  <c r="AC1924" i="1" a="1"/>
  <c r="AC1924" i="1" s="1"/>
  <c r="AC1925" i="1" a="1"/>
  <c r="AC1925" i="1" s="1"/>
  <c r="AC1939" i="1" a="1"/>
  <c r="AC1939" i="1" s="1"/>
  <c r="AC1434" i="1" a="1"/>
  <c r="AC1434" i="1" s="1"/>
  <c r="AC1580" i="1" a="1"/>
  <c r="AC1580" i="1" s="1"/>
  <c r="AC1610" i="1" a="1"/>
  <c r="AC1610" i="1" s="1"/>
  <c r="AC1664" i="1" a="1"/>
  <c r="AC1664" i="1" s="1"/>
  <c r="AC1720" i="1" a="1"/>
  <c r="AC1720" i="1" s="1"/>
  <c r="AC1721" i="1" a="1"/>
  <c r="AC1721" i="1" s="1"/>
  <c r="AC1735" i="1" a="1"/>
  <c r="AC1735" i="1" s="1"/>
  <c r="AC1743" i="1" a="1"/>
  <c r="AC1743" i="1" s="1"/>
  <c r="AC1749" i="1" a="1"/>
  <c r="AC1749" i="1" s="1"/>
  <c r="AC1750" i="1" a="1"/>
  <c r="AC1750" i="1" s="1"/>
  <c r="AC1764" i="1" a="1"/>
  <c r="AC1764" i="1" s="1"/>
  <c r="AC1765" i="1" a="1"/>
  <c r="AC1765" i="1" s="1"/>
  <c r="AC1780" i="1" a="1"/>
  <c r="AC1780" i="1" s="1"/>
  <c r="AC1781" i="1" a="1"/>
  <c r="AC1781" i="1" s="1"/>
  <c r="AC1786" i="1" a="1"/>
  <c r="AC1786" i="1" s="1"/>
  <c r="AC1795" i="1" a="1"/>
  <c r="AC1795" i="1" s="1"/>
  <c r="AC1800" i="1" a="1"/>
  <c r="AC1800" i="1" s="1"/>
  <c r="AC1804" i="1" a="1"/>
  <c r="AC1804" i="1" s="1"/>
  <c r="AC1808" i="1" a="1"/>
  <c r="AC1808" i="1" s="1"/>
  <c r="AC1811" i="1" a="1"/>
  <c r="AC1811" i="1" s="1"/>
  <c r="AC1834" i="1" a="1"/>
  <c r="AC1834" i="1" s="1"/>
  <c r="AC1839" i="1" a="1"/>
  <c r="AC1839" i="1" s="1"/>
  <c r="AC1848" i="1" a="1"/>
  <c r="AC1848" i="1" s="1"/>
  <c r="AC1849" i="1" a="1"/>
  <c r="AC1849" i="1" s="1"/>
  <c r="AC1850" i="1" a="1"/>
  <c r="AC1850" i="1" s="1"/>
  <c r="AC1851" i="1" a="1"/>
  <c r="AC1851" i="1" s="1"/>
  <c r="AC1864" i="1" a="1"/>
  <c r="AC1864" i="1" s="1"/>
  <c r="AC1865" i="1" a="1"/>
  <c r="AC1865" i="1" s="1"/>
  <c r="AC1866" i="1" a="1"/>
  <c r="AC1866" i="1" s="1"/>
  <c r="AC1871" i="1" a="1"/>
  <c r="AC1871" i="1" s="1"/>
  <c r="AC1877" i="1" a="1"/>
  <c r="AC1877" i="1" s="1"/>
  <c r="AC1887" i="1" a="1"/>
  <c r="AC1887" i="1" s="1"/>
  <c r="C1887" i="14" s="1"/>
  <c r="AC1903" i="1" a="1"/>
  <c r="AC1903" i="1" s="1"/>
  <c r="AC1450" i="1" a="1"/>
  <c r="AC1450" i="1" s="1"/>
  <c r="AC1596" i="1" a="1"/>
  <c r="AC1596" i="1" s="1"/>
  <c r="AC1626" i="1" a="1"/>
  <c r="AC1626" i="1" s="1"/>
  <c r="AC1691" i="1" a="1"/>
  <c r="AC1691" i="1" s="1"/>
  <c r="AC1696" i="1" a="1"/>
  <c r="AC1696" i="1" s="1"/>
  <c r="AC1699" i="1" a="1"/>
  <c r="AC1699" i="1" s="1"/>
  <c r="AC1722" i="1" a="1"/>
  <c r="AC1722" i="1" s="1"/>
  <c r="AC1723" i="1" a="1"/>
  <c r="AC1723" i="1" s="1"/>
  <c r="AC1731" i="1" a="1"/>
  <c r="AC1731" i="1" s="1"/>
  <c r="AC1742" i="1" a="1"/>
  <c r="AC1742" i="1" s="1"/>
  <c r="AC1744" i="1" a="1"/>
  <c r="AC1744" i="1" s="1"/>
  <c r="AC1751" i="1" a="1"/>
  <c r="AC1751" i="1" s="1"/>
  <c r="AC1766" i="1" a="1"/>
  <c r="AC1766" i="1" s="1"/>
  <c r="AC1767" i="1" a="1"/>
  <c r="AC1767" i="1" s="1"/>
  <c r="AC1782" i="1" a="1"/>
  <c r="AC1782" i="1" s="1"/>
  <c r="AC1783" i="1" a="1"/>
  <c r="AC1783" i="1" s="1"/>
  <c r="AC1784" i="1" a="1"/>
  <c r="AC1784" i="1" s="1"/>
  <c r="AC1785" i="1" a="1"/>
  <c r="AC1785" i="1" s="1"/>
  <c r="AC1835" i="1" a="1"/>
  <c r="AC1835" i="1" s="1"/>
  <c r="AC1852" i="1" a="1"/>
  <c r="AC1852" i="1" s="1"/>
  <c r="AC1853" i="1" a="1"/>
  <c r="AC1853" i="1" s="1"/>
  <c r="AC1867" i="1" a="1"/>
  <c r="AC1867" i="1" s="1"/>
  <c r="AC1878" i="1" a="1"/>
  <c r="AC1878" i="1" s="1"/>
  <c r="AC1888" i="1" a="1"/>
  <c r="AC1888" i="1" s="1"/>
  <c r="AC1889" i="1" a="1"/>
  <c r="AC1889" i="1" s="1"/>
  <c r="AC1890" i="1" a="1"/>
  <c r="AC1890" i="1" s="1"/>
  <c r="AC1891" i="1" a="1"/>
  <c r="AC1891" i="1" s="1"/>
  <c r="AC1904" i="1" a="1"/>
  <c r="AC1904" i="1" s="1"/>
  <c r="AC1905" i="1" a="1"/>
  <c r="AC1905" i="1" s="1"/>
  <c r="AC1906" i="1" a="1"/>
  <c r="AC1906" i="1" s="1"/>
  <c r="AC1907" i="1" a="1"/>
  <c r="AC1907" i="1" s="1"/>
  <c r="AC1916" i="1" a="1"/>
  <c r="AC1916" i="1" s="1"/>
  <c r="AC1917" i="1" a="1"/>
  <c r="AC1917" i="1" s="1"/>
  <c r="AC1927" i="1" a="1"/>
  <c r="AC1927" i="1" s="1"/>
  <c r="AC1466" i="1" a="1"/>
  <c r="AC1466" i="1" s="1"/>
  <c r="AC1543" i="1" a="1"/>
  <c r="AC1543" i="1" s="1"/>
  <c r="AC1612" i="1" a="1"/>
  <c r="AC1612" i="1" s="1"/>
  <c r="AC1642" i="1" a="1"/>
  <c r="AC1642" i="1" s="1"/>
  <c r="AC1665" i="1" a="1"/>
  <c r="AC1665" i="1" s="1"/>
  <c r="AC1678" i="1" a="1"/>
  <c r="AC1678" i="1" s="1"/>
  <c r="AC1707" i="1" a="1"/>
  <c r="AC1707" i="1" s="1"/>
  <c r="AC1709" i="1" a="1"/>
  <c r="AC1709" i="1" s="1"/>
  <c r="AC1724" i="1" a="1"/>
  <c r="AC1724" i="1" s="1"/>
  <c r="AC1726" i="1" a="1"/>
  <c r="AC1726" i="1" s="1"/>
  <c r="AC1728" i="1" a="1"/>
  <c r="AC1728" i="1" s="1"/>
  <c r="AC1734" i="1" a="1"/>
  <c r="AC1734" i="1" s="1"/>
  <c r="AC1740" i="1" a="1"/>
  <c r="AC1740" i="1" s="1"/>
  <c r="AC1741" i="1" a="1"/>
  <c r="AC1741" i="1" s="1"/>
  <c r="AC1752" i="1" a="1"/>
  <c r="AC1752" i="1" s="1"/>
  <c r="AC1753" i="1" a="1"/>
  <c r="AC1753" i="1" s="1"/>
  <c r="AC1754" i="1" a="1"/>
  <c r="AC1754" i="1" s="1"/>
  <c r="C1754" i="14" s="1"/>
  <c r="AC1768" i="1" a="1"/>
  <c r="AC1768" i="1" s="1"/>
  <c r="AC1769" i="1" a="1"/>
  <c r="AC1769" i="1" s="1"/>
  <c r="AC1793" i="1" a="1"/>
  <c r="AC1793" i="1" s="1"/>
  <c r="AC1794" i="1" a="1"/>
  <c r="AC1794" i="1" s="1"/>
  <c r="AC1799" i="1" a="1"/>
  <c r="AC1799" i="1" s="1"/>
  <c r="AC1803" i="1" a="1"/>
  <c r="AC1803" i="1" s="1"/>
  <c r="AC1840" i="1" a="1"/>
  <c r="AC1840" i="1" s="1"/>
  <c r="AC1854" i="1" a="1"/>
  <c r="AC1854" i="1" s="1"/>
  <c r="AC1872" i="1" a="1"/>
  <c r="AC1872" i="1" s="1"/>
  <c r="AC1873" i="1" a="1"/>
  <c r="AC1873" i="1" s="1"/>
  <c r="AC1892" i="1" a="1"/>
  <c r="AC1892" i="1" s="1"/>
  <c r="AC1893" i="1" a="1"/>
  <c r="AC1893" i="1" s="1"/>
  <c r="AC1908" i="1" a="1"/>
  <c r="AC1908" i="1" s="1"/>
  <c r="AC1909" i="1" a="1"/>
  <c r="AC1909" i="1" s="1"/>
  <c r="AC1918" i="1" a="1"/>
  <c r="AC1918" i="1" s="1"/>
  <c r="AC1928" i="1" a="1"/>
  <c r="AC1928" i="1" s="1"/>
  <c r="AC1929" i="1" a="1"/>
  <c r="AC1929" i="1" s="1"/>
  <c r="AC1930" i="1" a="1"/>
  <c r="AC1930" i="1" s="1"/>
  <c r="AC1931" i="1" a="1"/>
  <c r="AC1931" i="1" s="1"/>
  <c r="AC1498" i="1" a="1"/>
  <c r="AC1498" i="1" s="1"/>
  <c r="AC1595" i="1" a="1"/>
  <c r="AC1595" i="1" s="1"/>
  <c r="AC1625" i="1" a="1"/>
  <c r="AC1625" i="1" s="1"/>
  <c r="AC1644" i="1" a="1"/>
  <c r="AC1644" i="1" s="1"/>
  <c r="AC1652" i="1" a="1"/>
  <c r="AC1652" i="1" s="1"/>
  <c r="AC1712" i="1" a="1"/>
  <c r="AC1712" i="1" s="1"/>
  <c r="AC1713" i="1" a="1"/>
  <c r="AC1713" i="1" s="1"/>
  <c r="AC1733" i="1" a="1"/>
  <c r="AC1733" i="1" s="1"/>
  <c r="AC1757" i="1" a="1"/>
  <c r="AC1757" i="1" s="1"/>
  <c r="AC1772" i="1" a="1"/>
  <c r="AC1772" i="1" s="1"/>
  <c r="AC1773" i="1" a="1"/>
  <c r="AC1773" i="1" s="1"/>
  <c r="AC1802" i="1" a="1"/>
  <c r="AC1802" i="1" s="1"/>
  <c r="AC1822" i="1" a="1"/>
  <c r="AC1822" i="1" s="1"/>
  <c r="AC1824" i="1" a="1"/>
  <c r="AC1824" i="1" s="1"/>
  <c r="AC1825" i="1" a="1"/>
  <c r="AC1825" i="1" s="1"/>
  <c r="AC1826" i="1" a="1"/>
  <c r="AC1826" i="1" s="1"/>
  <c r="AC1837" i="1" a="1"/>
  <c r="AC1837" i="1" s="1"/>
  <c r="B1837" i="14" s="1"/>
  <c r="AC1842" i="1" a="1"/>
  <c r="AC1842" i="1" s="1"/>
  <c r="AC1843" i="1" a="1"/>
  <c r="AC1843" i="1" s="1"/>
  <c r="AC1856" i="1" a="1"/>
  <c r="AC1856" i="1" s="1"/>
  <c r="AC1857" i="1" a="1"/>
  <c r="AC1857" i="1" s="1"/>
  <c r="AC1858" i="1" a="1"/>
  <c r="AC1858" i="1" s="1"/>
  <c r="AC1859" i="1" a="1"/>
  <c r="AC1859" i="1" s="1"/>
  <c r="AC1869" i="1" a="1"/>
  <c r="AC1869" i="1" s="1"/>
  <c r="AC1874" i="1" a="1"/>
  <c r="AC1874" i="1" s="1"/>
  <c r="AC1880" i="1" a="1"/>
  <c r="AC1880" i="1" s="1"/>
  <c r="AC1881" i="1" a="1"/>
  <c r="AC1881" i="1" s="1"/>
  <c r="AC1882" i="1" a="1"/>
  <c r="AC1882" i="1" s="1"/>
  <c r="AC1883" i="1" a="1"/>
  <c r="AC1883" i="1" s="1"/>
  <c r="B1883" i="14" s="1"/>
  <c r="AC1895" i="1" a="1"/>
  <c r="AC1895" i="1" s="1"/>
  <c r="AC1911" i="1" a="1"/>
  <c r="AC1911" i="1" s="1"/>
  <c r="AC1920" i="1" a="1"/>
  <c r="AC1920" i="1" s="1"/>
  <c r="AC1921" i="1" a="1"/>
  <c r="AC1921" i="1" s="1"/>
  <c r="AC1934" i="1" a="1"/>
  <c r="AC1934" i="1" s="1"/>
  <c r="AC1771" i="1" a="1"/>
  <c r="AC1771" i="1" s="1"/>
  <c r="AC1948" i="1" a="1"/>
  <c r="AC1948" i="1" s="1"/>
  <c r="AC1949" i="1" a="1"/>
  <c r="AC1949" i="1" s="1"/>
  <c r="AC1967" i="1" a="1"/>
  <c r="AC1967" i="1" s="1"/>
  <c r="AC1970" i="1" a="1"/>
  <c r="AC1970" i="1" s="1"/>
  <c r="AC1971" i="1" a="1"/>
  <c r="AC1971" i="1" s="1"/>
  <c r="AC1972" i="1" a="1"/>
  <c r="AC1972" i="1" s="1"/>
  <c r="C1972" i="14" s="1"/>
  <c r="AC1974" i="1" a="1"/>
  <c r="AC1974" i="1" s="1"/>
  <c r="AC1975" i="1" a="1"/>
  <c r="AC1975" i="1" s="1"/>
  <c r="AC1977" i="1" a="1"/>
  <c r="AC1977" i="1" s="1"/>
  <c r="AC1978" i="1" a="1"/>
  <c r="AC1978" i="1" s="1"/>
  <c r="AC1993" i="1" a="1"/>
  <c r="AC1993" i="1" s="1"/>
  <c r="AC2011" i="1" a="1"/>
  <c r="AC2011" i="1" s="1"/>
  <c r="AC2018" i="1" a="1"/>
  <c r="AC2018" i="1" s="1"/>
  <c r="AC2031" i="1" a="1"/>
  <c r="AC2031" i="1" s="1"/>
  <c r="AC1628" i="1" a="1"/>
  <c r="AC1628" i="1" s="1"/>
  <c r="AC1792" i="1" a="1"/>
  <c r="AC1792" i="1" s="1"/>
  <c r="AC1797" i="1" a="1"/>
  <c r="AC1797" i="1" s="1"/>
  <c r="AC1807" i="1" a="1"/>
  <c r="AC1807" i="1" s="1"/>
  <c r="AC1836" i="1" a="1"/>
  <c r="AC1836" i="1" s="1"/>
  <c r="AC1894" i="1" a="1"/>
  <c r="AC1894" i="1" s="1"/>
  <c r="AC1960" i="1" a="1"/>
  <c r="AC1960" i="1" s="1"/>
  <c r="AC1961" i="1" a="1"/>
  <c r="AC1961" i="1" s="1"/>
  <c r="AC1968" i="1" a="1"/>
  <c r="AC1968" i="1" s="1"/>
  <c r="AC1969" i="1" a="1"/>
  <c r="AC1969" i="1" s="1"/>
  <c r="AC1976" i="1" a="1"/>
  <c r="AC1976" i="1" s="1"/>
  <c r="AC1989" i="1" a="1"/>
  <c r="AC1989" i="1" s="1"/>
  <c r="AC1990" i="1" a="1"/>
  <c r="AC1990" i="1" s="1"/>
  <c r="AC1991" i="1" a="1"/>
  <c r="AC1991" i="1" s="1"/>
  <c r="AC1992" i="1" a="1"/>
  <c r="AC1992" i="1" s="1"/>
  <c r="AC2012" i="1" a="1"/>
  <c r="AC2012" i="1" s="1"/>
  <c r="B2012" i="14" s="1"/>
  <c r="AC2013" i="1" a="1"/>
  <c r="AC2013" i="1" s="1"/>
  <c r="AC2019" i="1" a="1"/>
  <c r="AC2019" i="1" s="1"/>
  <c r="AC2020" i="1" a="1"/>
  <c r="AC2020" i="1" s="1"/>
  <c r="AC2032" i="1" a="1"/>
  <c r="AC2032" i="1" s="1"/>
  <c r="AC2033" i="1" a="1"/>
  <c r="AC2033" i="1" s="1"/>
  <c r="AC2034" i="1" a="1"/>
  <c r="AC2034" i="1" s="1"/>
  <c r="AC1738" i="1" a="1"/>
  <c r="AC1738" i="1" s="1"/>
  <c r="AC1855" i="1" a="1"/>
  <c r="AC1855" i="1" s="1"/>
  <c r="AC1910" i="1" a="1"/>
  <c r="AC1910" i="1" s="1"/>
  <c r="AC1932" i="1" a="1"/>
  <c r="AC1932" i="1" s="1"/>
  <c r="AC1942" i="1" a="1"/>
  <c r="AC1942" i="1" s="1"/>
  <c r="AC1950" i="1" a="1"/>
  <c r="AC1950" i="1" s="1"/>
  <c r="AC1953" i="1" a="1"/>
  <c r="AC1953" i="1" s="1"/>
  <c r="AC1954" i="1" a="1"/>
  <c r="AC1954" i="1" s="1"/>
  <c r="AC1988" i="1" a="1"/>
  <c r="AC1988" i="1" s="1"/>
  <c r="AC2021" i="1" a="1"/>
  <c r="AC2021" i="1" s="1"/>
  <c r="AC2035" i="1" a="1"/>
  <c r="AC2035" i="1" s="1"/>
  <c r="AC1690" i="1" a="1"/>
  <c r="AC1690" i="1" s="1"/>
  <c r="AC1770" i="1" a="1"/>
  <c r="AC1770" i="1" s="1"/>
  <c r="AC1841" i="1" a="1"/>
  <c r="AC1841" i="1" s="1"/>
  <c r="AC1951" i="1" a="1"/>
  <c r="AC1951" i="1" s="1"/>
  <c r="AC1952" i="1" a="1"/>
  <c r="AC1952" i="1" s="1"/>
  <c r="AC1955" i="1" a="1"/>
  <c r="AC1955" i="1" s="1"/>
  <c r="AC1962" i="1" a="1"/>
  <c r="AC1962" i="1" s="1"/>
  <c r="AC1963" i="1" a="1"/>
  <c r="AC1963" i="1" s="1"/>
  <c r="AC1987" i="1" a="1"/>
  <c r="AC1987" i="1" s="1"/>
  <c r="AC2001" i="1" a="1"/>
  <c r="AC2001" i="1" s="1"/>
  <c r="AC2002" i="1" a="1"/>
  <c r="AC2002" i="1" s="1"/>
  <c r="AC2003" i="1" a="1"/>
  <c r="AC2003" i="1" s="1"/>
  <c r="AC2014" i="1" a="1"/>
  <c r="AC2014" i="1" s="1"/>
  <c r="AC2036" i="1" a="1"/>
  <c r="AC2036" i="1" s="1"/>
  <c r="AC2037" i="1" a="1"/>
  <c r="AC2037" i="1" s="1"/>
  <c r="AC1536" i="1" a="1"/>
  <c r="AC1536" i="1" s="1"/>
  <c r="AC1730" i="1" a="1"/>
  <c r="AC1730" i="1" s="1"/>
  <c r="AC1756" i="1" a="1"/>
  <c r="AC1756" i="1" s="1"/>
  <c r="AC1868" i="1" a="1"/>
  <c r="AC1868" i="1" s="1"/>
  <c r="AC1933" i="1" a="1"/>
  <c r="AC1933" i="1" s="1"/>
  <c r="AC1943" i="1" a="1"/>
  <c r="AC1943" i="1" s="1"/>
  <c r="AC1956" i="1" a="1"/>
  <c r="AC1956" i="1" s="1"/>
  <c r="AC1957" i="1" a="1"/>
  <c r="AC1957" i="1" s="1"/>
  <c r="AC1964" i="1" a="1"/>
  <c r="AC1964" i="1" s="1"/>
  <c r="AC1482" i="1" a="1"/>
  <c r="AC1482" i="1" s="1"/>
  <c r="AC1609" i="1" a="1"/>
  <c r="AC1609" i="1" s="1"/>
  <c r="AC1666" i="1" a="1"/>
  <c r="AC1666" i="1" s="1"/>
  <c r="AC1679" i="1" a="1"/>
  <c r="AC1679" i="1" s="1"/>
  <c r="AC1879" i="1" a="1"/>
  <c r="AC1879" i="1" s="1"/>
  <c r="AC1915" i="1" a="1"/>
  <c r="AC1915" i="1" s="1"/>
  <c r="AC1926" i="1" a="1"/>
  <c r="AC1926" i="1" s="1"/>
  <c r="AC1940" i="1" a="1"/>
  <c r="AC1940" i="1" s="1"/>
  <c r="AC1941" i="1" a="1"/>
  <c r="AC1941" i="1" s="1"/>
  <c r="AC1944" i="1" a="1"/>
  <c r="AC1944" i="1" s="1"/>
  <c r="AC1945" i="1" a="1"/>
  <c r="AC1945" i="1" s="1"/>
  <c r="AC1965" i="1" a="1"/>
  <c r="AC1965" i="1" s="1"/>
  <c r="AC1985" i="1" a="1"/>
  <c r="AC1985" i="1" s="1"/>
  <c r="AC1996" i="1" a="1"/>
  <c r="AC1996" i="1" s="1"/>
  <c r="AC2006" i="1" a="1"/>
  <c r="AC2006" i="1" s="1"/>
  <c r="AC2015" i="1" a="1"/>
  <c r="AC2015" i="1" s="1"/>
  <c r="AC2023" i="1" a="1"/>
  <c r="AC2023" i="1" s="1"/>
  <c r="AC2024" i="1" a="1"/>
  <c r="AC2024" i="1" s="1"/>
  <c r="AC2025" i="1" a="1"/>
  <c r="AC2025" i="1" s="1"/>
  <c r="AC2026" i="1" a="1"/>
  <c r="AC2026" i="1" s="1"/>
  <c r="AC1573" i="1" a="1"/>
  <c r="AC1573" i="1" s="1"/>
  <c r="AC1798" i="1" a="1"/>
  <c r="AC1798" i="1" s="1"/>
  <c r="AC1919" i="1" a="1"/>
  <c r="AC1919" i="1" s="1"/>
  <c r="AC1946" i="1" a="1"/>
  <c r="AC1946" i="1" s="1"/>
  <c r="AC1958" i="1" a="1"/>
  <c r="AC1958" i="1" s="1"/>
  <c r="AC1966" i="1" a="1"/>
  <c r="AC1966" i="1" s="1"/>
  <c r="AC1981" i="1" a="1"/>
  <c r="AC1981" i="1" s="1"/>
  <c r="AC1982" i="1" a="1"/>
  <c r="AC1982" i="1" s="1"/>
  <c r="AC1983" i="1" a="1"/>
  <c r="AC1983" i="1" s="1"/>
  <c r="AC1984" i="1" a="1"/>
  <c r="AC1984" i="1" s="1"/>
  <c r="AC1995" i="1" a="1"/>
  <c r="AC1995" i="1" s="1"/>
  <c r="C1995" i="14" s="1"/>
  <c r="AC2007" i="1" a="1"/>
  <c r="AC2007" i="1" s="1"/>
  <c r="AC2016" i="1" a="1"/>
  <c r="AC2016" i="1" s="1"/>
  <c r="AC2017" i="1" a="1"/>
  <c r="AC2017" i="1" s="1"/>
  <c r="AC2027" i="1" a="1"/>
  <c r="AC2027" i="1" s="1"/>
  <c r="U5" i="1" a="1"/>
  <c r="U5" i="1" s="1"/>
  <c r="U11" i="1" a="1"/>
  <c r="U11" i="1" s="1"/>
  <c r="U15" i="1" a="1"/>
  <c r="U15" i="1" s="1"/>
  <c r="U8" i="1" a="1"/>
  <c r="U8" i="1" s="1"/>
  <c r="U13" i="1" a="1"/>
  <c r="U13" i="1" s="1"/>
  <c r="U7" i="1" a="1"/>
  <c r="U7" i="1" s="1"/>
  <c r="U20" i="1" a="1"/>
  <c r="U20" i="1" s="1"/>
  <c r="U4" i="1" a="1"/>
  <c r="U4" i="1" s="1"/>
  <c r="U10" i="1" a="1"/>
  <c r="U10" i="1" s="1"/>
  <c r="U17" i="1" a="1"/>
  <c r="U17" i="1" s="1"/>
  <c r="U19" i="1" a="1"/>
  <c r="U19" i="1" s="1"/>
  <c r="U3" i="1" a="1"/>
  <c r="U3" i="1" s="1"/>
  <c r="U6" i="1" a="1"/>
  <c r="U6" i="1" s="1"/>
  <c r="U12" i="1" a="1"/>
  <c r="U12" i="1" s="1"/>
  <c r="U9" i="1" a="1"/>
  <c r="U9" i="1" s="1"/>
  <c r="U18" i="1" a="1"/>
  <c r="U18" i="1" s="1"/>
  <c r="C18" i="14" s="1"/>
  <c r="U28" i="1" a="1"/>
  <c r="U28" i="1" s="1"/>
  <c r="U33" i="1" a="1"/>
  <c r="U33" i="1" s="1"/>
  <c r="U34" i="1" a="1"/>
  <c r="U34" i="1" s="1"/>
  <c r="U35" i="1" a="1"/>
  <c r="U35" i="1" s="1"/>
  <c r="U27" i="1" a="1"/>
  <c r="U27" i="1" s="1"/>
  <c r="U30" i="1" a="1"/>
  <c r="U30" i="1" s="1"/>
  <c r="U32" i="1" a="1"/>
  <c r="U32" i="1" s="1"/>
  <c r="U14" i="1" a="1"/>
  <c r="U14" i="1" s="1"/>
  <c r="C14" i="14" s="1"/>
  <c r="U22" i="1" a="1"/>
  <c r="U22" i="1" s="1"/>
  <c r="U21" i="1" a="1"/>
  <c r="U21" i="1" s="1"/>
  <c r="U23" i="1" a="1"/>
  <c r="U23" i="1" s="1"/>
  <c r="U25" i="1" a="1"/>
  <c r="U25" i="1" s="1"/>
  <c r="U26" i="1" a="1"/>
  <c r="U26" i="1" s="1"/>
  <c r="U29" i="1" a="1"/>
  <c r="U29" i="1" s="1"/>
  <c r="U36" i="1" a="1"/>
  <c r="U36" i="1" s="1"/>
  <c r="U38" i="1" a="1"/>
  <c r="U38" i="1" s="1"/>
  <c r="U45" i="1" a="1"/>
  <c r="U45" i="1" s="1"/>
  <c r="U50" i="1" a="1"/>
  <c r="U50" i="1" s="1"/>
  <c r="U42" i="1" a="1"/>
  <c r="U42" i="1" s="1"/>
  <c r="U43" i="1" a="1"/>
  <c r="U43" i="1" s="1"/>
  <c r="U44" i="1" a="1"/>
  <c r="U44" i="1" s="1"/>
  <c r="U48" i="1" a="1"/>
  <c r="U48" i="1" s="1"/>
  <c r="U52" i="1" a="1"/>
  <c r="U52" i="1" s="1"/>
  <c r="U37" i="1" a="1"/>
  <c r="U37" i="1" s="1"/>
  <c r="U24" i="1" a="1"/>
  <c r="U24" i="1" s="1"/>
  <c r="U47" i="1" a="1"/>
  <c r="U47" i="1" s="1"/>
  <c r="U51" i="1" a="1"/>
  <c r="U51" i="1" s="1"/>
  <c r="U31" i="1" a="1"/>
  <c r="U31" i="1" s="1"/>
  <c r="U40" i="1" a="1"/>
  <c r="U40" i="1" s="1"/>
  <c r="U39" i="1" a="1"/>
  <c r="U39" i="1" s="1"/>
  <c r="U41" i="1" a="1"/>
  <c r="U41" i="1" s="1"/>
  <c r="U46" i="1" a="1"/>
  <c r="U46" i="1" s="1"/>
  <c r="C46" i="14" s="1"/>
  <c r="U16" i="1" a="1"/>
  <c r="U16" i="1" s="1"/>
  <c r="U49" i="1" a="1"/>
  <c r="U49" i="1" s="1"/>
  <c r="U70" i="1" a="1"/>
  <c r="U70" i="1" s="1"/>
  <c r="U55" i="1" a="1"/>
  <c r="U55" i="1" s="1"/>
  <c r="C55" i="14" s="1"/>
  <c r="U57" i="1" a="1"/>
  <c r="U57" i="1" s="1"/>
  <c r="U59" i="1" a="1"/>
  <c r="U59" i="1" s="1"/>
  <c r="U61" i="1" a="1"/>
  <c r="U61" i="1" s="1"/>
  <c r="U63" i="1" a="1"/>
  <c r="U63" i="1" s="1"/>
  <c r="U65" i="1" a="1"/>
  <c r="U65" i="1" s="1"/>
  <c r="U67" i="1" a="1"/>
  <c r="U67" i="1" s="1"/>
  <c r="U53" i="1" a="1"/>
  <c r="U53" i="1" s="1"/>
  <c r="U56" i="1" a="1"/>
  <c r="U56" i="1" s="1"/>
  <c r="U58" i="1" a="1"/>
  <c r="U58" i="1" s="1"/>
  <c r="U68" i="1" a="1"/>
  <c r="U68" i="1" s="1"/>
  <c r="U73" i="1" a="1"/>
  <c r="U73" i="1" s="1"/>
  <c r="U75" i="1" a="1"/>
  <c r="U75" i="1" s="1"/>
  <c r="U54" i="1" a="1"/>
  <c r="U54" i="1" s="1"/>
  <c r="U80" i="1" a="1"/>
  <c r="U80" i="1" s="1"/>
  <c r="U85" i="1" a="1"/>
  <c r="U85" i="1" s="1"/>
  <c r="U60" i="1" a="1"/>
  <c r="U60" i="1" s="1"/>
  <c r="U72" i="1" a="1"/>
  <c r="U72" i="1" s="1"/>
  <c r="U74" i="1" a="1"/>
  <c r="U74" i="1" s="1"/>
  <c r="U76" i="1" a="1"/>
  <c r="U76" i="1" s="1"/>
  <c r="U78" i="1" a="1"/>
  <c r="U78" i="1" s="1"/>
  <c r="U62" i="1" a="1"/>
  <c r="U62" i="1" s="1"/>
  <c r="U66" i="1" a="1"/>
  <c r="U66" i="1" s="1"/>
  <c r="U69" i="1" a="1"/>
  <c r="U69" i="1" s="1"/>
  <c r="U71" i="1" a="1"/>
  <c r="U71" i="1" s="1"/>
  <c r="U82" i="1" a="1"/>
  <c r="U82" i="1" s="1"/>
  <c r="U96" i="1" a="1"/>
  <c r="U96" i="1" s="1"/>
  <c r="U90" i="1" a="1"/>
  <c r="U90" i="1" s="1"/>
  <c r="U95" i="1" a="1"/>
  <c r="U95" i="1" s="1"/>
  <c r="U97" i="1" a="1"/>
  <c r="U97" i="1" s="1"/>
  <c r="U79" i="1" a="1"/>
  <c r="U79" i="1" s="1"/>
  <c r="U89" i="1" a="1"/>
  <c r="U89" i="1" s="1"/>
  <c r="U93" i="1" a="1"/>
  <c r="U93" i="1" s="1"/>
  <c r="B93" i="14" s="1"/>
  <c r="U94" i="1" a="1"/>
  <c r="U94" i="1" s="1"/>
  <c r="U83" i="1" a="1"/>
  <c r="U83" i="1" s="1"/>
  <c r="U84" i="1" a="1"/>
  <c r="U84" i="1" s="1"/>
  <c r="U87" i="1" a="1"/>
  <c r="U87" i="1" s="1"/>
  <c r="U88" i="1" a="1"/>
  <c r="U88" i="1" s="1"/>
  <c r="U98" i="1" a="1"/>
  <c r="U98" i="1" s="1"/>
  <c r="U100" i="1" a="1"/>
  <c r="U100" i="1" s="1"/>
  <c r="U102" i="1" a="1"/>
  <c r="U102" i="1" s="1"/>
  <c r="U104" i="1" a="1"/>
  <c r="U104" i="1" s="1"/>
  <c r="U106" i="1" a="1"/>
  <c r="U106" i="1" s="1"/>
  <c r="U108" i="1" a="1"/>
  <c r="U108" i="1" s="1"/>
  <c r="U110" i="1" a="1"/>
  <c r="U110" i="1" s="1"/>
  <c r="U112" i="1" a="1"/>
  <c r="U112" i="1" s="1"/>
  <c r="U114" i="1" a="1"/>
  <c r="U114" i="1" s="1"/>
  <c r="U81" i="1" a="1"/>
  <c r="U81" i="1" s="1"/>
  <c r="U92" i="1" a="1"/>
  <c r="U92" i="1" s="1"/>
  <c r="U86" i="1" a="1"/>
  <c r="U86" i="1" s="1"/>
  <c r="U64" i="1" a="1"/>
  <c r="U64" i="1" s="1"/>
  <c r="U91" i="1" a="1"/>
  <c r="U91" i="1" s="1"/>
  <c r="U99" i="1" a="1"/>
  <c r="U99" i="1" s="1"/>
  <c r="U101" i="1" a="1"/>
  <c r="U101" i="1" s="1"/>
  <c r="U103" i="1" a="1"/>
  <c r="U103" i="1" s="1"/>
  <c r="U105" i="1" a="1"/>
  <c r="U105" i="1" s="1"/>
  <c r="U107" i="1" a="1"/>
  <c r="U107" i="1" s="1"/>
  <c r="U109" i="1" a="1"/>
  <c r="U109" i="1" s="1"/>
  <c r="U111" i="1" a="1"/>
  <c r="U111" i="1" s="1"/>
  <c r="U113" i="1" a="1"/>
  <c r="U113" i="1" s="1"/>
  <c r="U115" i="1" a="1"/>
  <c r="U115" i="1" s="1"/>
  <c r="C115" i="14" s="1"/>
  <c r="U116" i="1" a="1"/>
  <c r="U116" i="1" s="1"/>
  <c r="U121" i="1" a="1"/>
  <c r="U121" i="1" s="1"/>
  <c r="U125" i="1" a="1"/>
  <c r="U125" i="1" s="1"/>
  <c r="U133" i="1" a="1"/>
  <c r="U133" i="1" s="1"/>
  <c r="U136" i="1" a="1"/>
  <c r="U136" i="1" s="1"/>
  <c r="U140" i="1" a="1"/>
  <c r="U140" i="1" s="1"/>
  <c r="U145" i="1" a="1"/>
  <c r="U145" i="1" s="1"/>
  <c r="U124" i="1" a="1"/>
  <c r="U124" i="1" s="1"/>
  <c r="U131" i="1" a="1"/>
  <c r="U131" i="1" s="1"/>
  <c r="U132" i="1" a="1"/>
  <c r="U132" i="1" s="1"/>
  <c r="U138" i="1" a="1"/>
  <c r="U138" i="1" s="1"/>
  <c r="U139" i="1" a="1"/>
  <c r="U139" i="1" s="1"/>
  <c r="B139" i="14" s="1"/>
  <c r="U144" i="1" a="1"/>
  <c r="U144" i="1" s="1"/>
  <c r="U123" i="1" a="1"/>
  <c r="U123" i="1" s="1"/>
  <c r="U130" i="1" a="1"/>
  <c r="U130" i="1" s="1"/>
  <c r="U117" i="1" a="1"/>
  <c r="U117" i="1" s="1"/>
  <c r="C117" i="14" s="1"/>
  <c r="U120" i="1" a="1"/>
  <c r="U120" i="1" s="1"/>
  <c r="U143" i="1" a="1"/>
  <c r="U143" i="1" s="1"/>
  <c r="U129" i="1" a="1"/>
  <c r="U129" i="1" s="1"/>
  <c r="U118" i="1" a="1"/>
  <c r="U118" i="1" s="1"/>
  <c r="U122" i="1" a="1"/>
  <c r="U122" i="1" s="1"/>
  <c r="U126" i="1" a="1"/>
  <c r="U126" i="1" s="1"/>
  <c r="U128" i="1" a="1"/>
  <c r="U128" i="1" s="1"/>
  <c r="U142" i="1" a="1"/>
  <c r="U142" i="1" s="1"/>
  <c r="C142" i="14" s="1"/>
  <c r="U127" i="1" a="1"/>
  <c r="U127" i="1" s="1"/>
  <c r="U134" i="1" a="1"/>
  <c r="U134" i="1" s="1"/>
  <c r="U135" i="1" a="1"/>
  <c r="U135" i="1" s="1"/>
  <c r="U137" i="1" a="1"/>
  <c r="U137" i="1" s="1"/>
  <c r="U141" i="1" a="1"/>
  <c r="U141" i="1" s="1"/>
  <c r="U77" i="1" a="1"/>
  <c r="U77" i="1" s="1"/>
  <c r="U147" i="1" a="1"/>
  <c r="U147" i="1" s="1"/>
  <c r="U148" i="1" a="1"/>
  <c r="U148" i="1" s="1"/>
  <c r="U153" i="1" a="1"/>
  <c r="U153" i="1" s="1"/>
  <c r="U157" i="1" a="1"/>
  <c r="U157" i="1" s="1"/>
  <c r="U160" i="1" a="1"/>
  <c r="U160" i="1" s="1"/>
  <c r="U161" i="1" a="1"/>
  <c r="U161" i="1" s="1"/>
  <c r="U171" i="1" a="1"/>
  <c r="U171" i="1" s="1"/>
  <c r="U146" i="1" a="1"/>
  <c r="U146" i="1" s="1"/>
  <c r="U151" i="1" a="1"/>
  <c r="U151" i="1" s="1"/>
  <c r="U170" i="1" a="1"/>
  <c r="U170" i="1" s="1"/>
  <c r="U172" i="1" a="1"/>
  <c r="U172" i="1" s="1"/>
  <c r="U152" i="1" a="1"/>
  <c r="U152" i="1" s="1"/>
  <c r="U158" i="1" a="1"/>
  <c r="U158" i="1" s="1"/>
  <c r="U168" i="1" a="1"/>
  <c r="U168" i="1" s="1"/>
  <c r="C168" i="14" s="1"/>
  <c r="U173" i="1" a="1"/>
  <c r="U173" i="1" s="1"/>
  <c r="U156" i="1" a="1"/>
  <c r="U156" i="1" s="1"/>
  <c r="U169" i="1" a="1"/>
  <c r="U169" i="1" s="1"/>
  <c r="U159" i="1" a="1"/>
  <c r="U159" i="1" s="1"/>
  <c r="U163" i="1" a="1"/>
  <c r="U163" i="1" s="1"/>
  <c r="U165" i="1" a="1"/>
  <c r="U165" i="1" s="1"/>
  <c r="U167" i="1" a="1"/>
  <c r="U167" i="1" s="1"/>
  <c r="U155" i="1" a="1"/>
  <c r="U155" i="1" s="1"/>
  <c r="U164" i="1" a="1"/>
  <c r="U164" i="1" s="1"/>
  <c r="U119" i="1" a="1"/>
  <c r="U119" i="1" s="1"/>
  <c r="U162" i="1" a="1"/>
  <c r="U162" i="1" s="1"/>
  <c r="U166" i="1" a="1"/>
  <c r="U166" i="1" s="1"/>
  <c r="U150" i="1" a="1"/>
  <c r="U150" i="1" s="1"/>
  <c r="U174" i="1" a="1"/>
  <c r="U174" i="1" s="1"/>
  <c r="U188" i="1" a="1"/>
  <c r="U188" i="1" s="1"/>
  <c r="U193" i="1" a="1"/>
  <c r="U193" i="1" s="1"/>
  <c r="C193" i="14" s="1"/>
  <c r="U196" i="1" a="1"/>
  <c r="U196" i="1" s="1"/>
  <c r="U179" i="1" a="1"/>
  <c r="U179" i="1" s="1"/>
  <c r="U187" i="1" a="1"/>
  <c r="U187" i="1" s="1"/>
  <c r="U192" i="1" a="1"/>
  <c r="U192" i="1" s="1"/>
  <c r="U199" i="1" a="1"/>
  <c r="U199" i="1" s="1"/>
  <c r="U203" i="1" a="1"/>
  <c r="U203" i="1" s="1"/>
  <c r="U176" i="1" a="1"/>
  <c r="U176" i="1" s="1"/>
  <c r="U178" i="1" a="1"/>
  <c r="U178" i="1" s="1"/>
  <c r="B178" i="14" s="1"/>
  <c r="U186" i="1" a="1"/>
  <c r="U186" i="1" s="1"/>
  <c r="U149" i="1" a="1"/>
  <c r="U149" i="1" s="1"/>
  <c r="U191" i="1" a="1"/>
  <c r="U191" i="1" s="1"/>
  <c r="U195" i="1" a="1"/>
  <c r="U195" i="1" s="1"/>
  <c r="C195" i="14" s="1"/>
  <c r="U198" i="1" a="1"/>
  <c r="U198" i="1" s="1"/>
  <c r="U202" i="1" a="1"/>
  <c r="U202" i="1" s="1"/>
  <c r="U154" i="1" a="1"/>
  <c r="U154" i="1" s="1"/>
  <c r="U180" i="1" a="1"/>
  <c r="U180" i="1" s="1"/>
  <c r="C180" i="14" s="1"/>
  <c r="U185" i="1" a="1"/>
  <c r="U185" i="1" s="1"/>
  <c r="U190" i="1" a="1"/>
  <c r="U190" i="1" s="1"/>
  <c r="U175" i="1" a="1"/>
  <c r="U175" i="1" s="1"/>
  <c r="U194" i="1" a="1"/>
  <c r="U194" i="1" s="1"/>
  <c r="U177" i="1" a="1"/>
  <c r="U177" i="1" s="1"/>
  <c r="U182" i="1" a="1"/>
  <c r="U182" i="1" s="1"/>
  <c r="U184" i="1" a="1"/>
  <c r="U184" i="1" s="1"/>
  <c r="U189" i="1" a="1"/>
  <c r="U189" i="1" s="1"/>
  <c r="U197" i="1" a="1"/>
  <c r="U197" i="1" s="1"/>
  <c r="U206" i="1" a="1"/>
  <c r="U206" i="1" s="1"/>
  <c r="U209" i="1" a="1"/>
  <c r="U209" i="1" s="1"/>
  <c r="U210" i="1" a="1"/>
  <c r="U210" i="1" s="1"/>
  <c r="B210" i="14" s="1"/>
  <c r="U212" i="1" a="1"/>
  <c r="U212" i="1" s="1"/>
  <c r="U213" i="1" a="1"/>
  <c r="U213" i="1" s="1"/>
  <c r="U221" i="1" a="1"/>
  <c r="U221" i="1" s="1"/>
  <c r="U211" i="1" a="1"/>
  <c r="U211" i="1" s="1"/>
  <c r="U230" i="1" a="1"/>
  <c r="U230" i="1" s="1"/>
  <c r="U181" i="1" a="1"/>
  <c r="U181" i="1" s="1"/>
  <c r="U216" i="1" a="1"/>
  <c r="U216" i="1" s="1"/>
  <c r="U225" i="1" a="1"/>
  <c r="U225" i="1" s="1"/>
  <c r="U204" i="1" a="1"/>
  <c r="U204" i="1" s="1"/>
  <c r="U183" i="1" a="1"/>
  <c r="U183" i="1" s="1"/>
  <c r="U205" i="1" a="1"/>
  <c r="U205" i="1" s="1"/>
  <c r="U215" i="1" a="1"/>
  <c r="U215" i="1" s="1"/>
  <c r="U200" i="1" a="1"/>
  <c r="U200" i="1" s="1"/>
  <c r="U214" i="1" a="1"/>
  <c r="U214" i="1" s="1"/>
  <c r="U223" i="1" a="1"/>
  <c r="U223" i="1" s="1"/>
  <c r="U232" i="1" a="1"/>
  <c r="U232" i="1" s="1"/>
  <c r="U217" i="1" a="1"/>
  <c r="U217" i="1" s="1"/>
  <c r="U229" i="1" a="1"/>
  <c r="U229" i="1" s="1"/>
  <c r="U235" i="1" a="1"/>
  <c r="U235" i="1" s="1"/>
  <c r="U244" i="1" a="1"/>
  <c r="U244" i="1" s="1"/>
  <c r="U253" i="1" a="1"/>
  <c r="U253" i="1" s="1"/>
  <c r="U207" i="1" a="1"/>
  <c r="U207" i="1" s="1"/>
  <c r="U222" i="1" a="1"/>
  <c r="U222" i="1" s="1"/>
  <c r="U233" i="1" a="1"/>
  <c r="U233" i="1" s="1"/>
  <c r="U218" i="1" a="1"/>
  <c r="U218" i="1" s="1"/>
  <c r="U228" i="1" a="1"/>
  <c r="U228" i="1" s="1"/>
  <c r="U234" i="1" a="1"/>
  <c r="U234" i="1" s="1"/>
  <c r="U239" i="1" a="1"/>
  <c r="U239" i="1" s="1"/>
  <c r="U248" i="1" a="1"/>
  <c r="U248" i="1" s="1"/>
  <c r="U257" i="1" a="1"/>
  <c r="U257" i="1" s="1"/>
  <c r="U201" i="1" a="1"/>
  <c r="U201" i="1" s="1"/>
  <c r="U208" i="1" a="1"/>
  <c r="U208" i="1" s="1"/>
  <c r="U238" i="1" a="1"/>
  <c r="U238" i="1" s="1"/>
  <c r="U242" i="1" a="1"/>
  <c r="U242" i="1" s="1"/>
  <c r="U243" i="1" a="1"/>
  <c r="U243" i="1" s="1"/>
  <c r="U219" i="1" a="1"/>
  <c r="U219" i="1" s="1"/>
  <c r="C219" i="14" s="1"/>
  <c r="U224" i="1" a="1"/>
  <c r="U224" i="1" s="1"/>
  <c r="U227" i="1" a="1"/>
  <c r="U227" i="1" s="1"/>
  <c r="U237" i="1" a="1"/>
  <c r="U237" i="1" s="1"/>
  <c r="U247" i="1" a="1"/>
  <c r="U247" i="1" s="1"/>
  <c r="U251" i="1" a="1"/>
  <c r="U251" i="1" s="1"/>
  <c r="U231" i="1" a="1"/>
  <c r="U231" i="1" s="1"/>
  <c r="U246" i="1" a="1"/>
  <c r="U246" i="1" s="1"/>
  <c r="U255" i="1" a="1"/>
  <c r="U255" i="1" s="1"/>
  <c r="U220" i="1" a="1"/>
  <c r="U220" i="1" s="1"/>
  <c r="U241" i="1" a="1"/>
  <c r="U241" i="1" s="1"/>
  <c r="U254" i="1" a="1"/>
  <c r="U254" i="1" s="1"/>
  <c r="U240" i="1" a="1"/>
  <c r="U240" i="1" s="1"/>
  <c r="U261" i="1" a="1"/>
  <c r="U261" i="1" s="1"/>
  <c r="U270" i="1" a="1"/>
  <c r="U270" i="1" s="1"/>
  <c r="U271" i="1" a="1"/>
  <c r="U271" i="1" s="1"/>
  <c r="U278" i="1" a="1"/>
  <c r="U278" i="1" s="1"/>
  <c r="U284" i="1" a="1"/>
  <c r="U284" i="1" s="1"/>
  <c r="U265" i="1" a="1"/>
  <c r="U265" i="1" s="1"/>
  <c r="U269" i="1" a="1"/>
  <c r="U269" i="1" s="1"/>
  <c r="U272" i="1" a="1"/>
  <c r="U272" i="1" s="1"/>
  <c r="B272" i="14" s="1"/>
  <c r="U276" i="1" a="1"/>
  <c r="U276" i="1" s="1"/>
  <c r="U287" i="1" a="1"/>
  <c r="U287" i="1" s="1"/>
  <c r="U260" i="1" a="1"/>
  <c r="U260" i="1" s="1"/>
  <c r="U268" i="1" a="1"/>
  <c r="U268" i="1" s="1"/>
  <c r="B268" i="14" s="1"/>
  <c r="U277" i="1" a="1"/>
  <c r="U277" i="1" s="1"/>
  <c r="U282" i="1" a="1"/>
  <c r="U282" i="1" s="1"/>
  <c r="U264" i="1" a="1"/>
  <c r="U264" i="1" s="1"/>
  <c r="U273" i="1" a="1"/>
  <c r="U273" i="1" s="1"/>
  <c r="U226" i="1" a="1"/>
  <c r="U226" i="1" s="1"/>
  <c r="U245" i="1" a="1"/>
  <c r="U245" i="1" s="1"/>
  <c r="U258" i="1" a="1"/>
  <c r="U258" i="1" s="1"/>
  <c r="U267" i="1" a="1"/>
  <c r="U267" i="1" s="1"/>
  <c r="U236" i="1" a="1"/>
  <c r="U236" i="1" s="1"/>
  <c r="U252" i="1" a="1"/>
  <c r="U252" i="1" s="1"/>
  <c r="U263" i="1" a="1"/>
  <c r="U263" i="1" s="1"/>
  <c r="U266" i="1" a="1"/>
  <c r="U266" i="1" s="1"/>
  <c r="B266" i="14" s="1"/>
  <c r="U249" i="1" a="1"/>
  <c r="U249" i="1" s="1"/>
  <c r="U280" i="1" a="1"/>
  <c r="U280" i="1" s="1"/>
  <c r="U285" i="1" a="1"/>
  <c r="U285" i="1" s="1"/>
  <c r="U299" i="1" a="1"/>
  <c r="U299" i="1" s="1"/>
  <c r="B299" i="14" s="1"/>
  <c r="U307" i="1" a="1"/>
  <c r="U307" i="1" s="1"/>
  <c r="U322" i="1" a="1"/>
  <c r="U322" i="1" s="1"/>
  <c r="U327" i="1" a="1"/>
  <c r="U327" i="1" s="1"/>
  <c r="U339" i="1" a="1"/>
  <c r="U339" i="1" s="1"/>
  <c r="U256" i="1" a="1"/>
  <c r="U256" i="1" s="1"/>
  <c r="U288" i="1" a="1"/>
  <c r="U288" i="1" s="1"/>
  <c r="U290" i="1" a="1"/>
  <c r="U290" i="1" s="1"/>
  <c r="U292" i="1" a="1"/>
  <c r="U292" i="1" s="1"/>
  <c r="U294" i="1" a="1"/>
  <c r="U294" i="1" s="1"/>
  <c r="U296" i="1" a="1"/>
  <c r="U296" i="1" s="1"/>
  <c r="U298" i="1" a="1"/>
  <c r="U298" i="1" s="1"/>
  <c r="U308" i="1" a="1"/>
  <c r="U308" i="1" s="1"/>
  <c r="U316" i="1" a="1"/>
  <c r="U316" i="1" s="1"/>
  <c r="U319" i="1" a="1"/>
  <c r="U319" i="1" s="1"/>
  <c r="U324" i="1" a="1"/>
  <c r="U324" i="1" s="1"/>
  <c r="U332" i="1" a="1"/>
  <c r="U332" i="1" s="1"/>
  <c r="U335" i="1" a="1"/>
  <c r="U335" i="1" s="1"/>
  <c r="U342" i="1" a="1"/>
  <c r="U342" i="1" s="1"/>
  <c r="U343" i="1" a="1"/>
  <c r="U343" i="1" s="1"/>
  <c r="U286" i="1" a="1"/>
  <c r="U286" i="1" s="1"/>
  <c r="U302" i="1" a="1"/>
  <c r="U302" i="1" s="1"/>
  <c r="U303" i="1" a="1"/>
  <c r="U303" i="1" s="1"/>
  <c r="U315" i="1" a="1"/>
  <c r="U315" i="1" s="1"/>
  <c r="U329" i="1" a="1"/>
  <c r="U329" i="1" s="1"/>
  <c r="C329" i="14" s="1"/>
  <c r="U304" i="1" a="1"/>
  <c r="U304" i="1" s="1"/>
  <c r="U309" i="1" a="1"/>
  <c r="U309" i="1" s="1"/>
  <c r="U314" i="1" a="1"/>
  <c r="U314" i="1" s="1"/>
  <c r="U321" i="1" a="1"/>
  <c r="U321" i="1" s="1"/>
  <c r="C321" i="14" s="1"/>
  <c r="U326" i="1" a="1"/>
  <c r="U326" i="1" s="1"/>
  <c r="U331" i="1" a="1"/>
  <c r="U331" i="1" s="1"/>
  <c r="U338" i="1" a="1"/>
  <c r="U338" i="1" s="1"/>
  <c r="U259" i="1" a="1"/>
  <c r="U259" i="1" s="1"/>
  <c r="U274" i="1" a="1"/>
  <c r="U274" i="1" s="1"/>
  <c r="U289" i="1" a="1"/>
  <c r="U289" i="1" s="1"/>
  <c r="U291" i="1" a="1"/>
  <c r="U291" i="1" s="1"/>
  <c r="U293" i="1" a="1"/>
  <c r="U293" i="1" s="1"/>
  <c r="U295" i="1" a="1"/>
  <c r="U295" i="1" s="1"/>
  <c r="U297" i="1" a="1"/>
  <c r="U297" i="1" s="1"/>
  <c r="U306" i="1" a="1"/>
  <c r="U306" i="1" s="1"/>
  <c r="U312" i="1" a="1"/>
  <c r="U312" i="1" s="1"/>
  <c r="U262" i="1" a="1"/>
  <c r="U262" i="1" s="1"/>
  <c r="U275" i="1" a="1"/>
  <c r="U275" i="1" s="1"/>
  <c r="U283" i="1" a="1"/>
  <c r="U283" i="1" s="1"/>
  <c r="U301" i="1" a="1"/>
  <c r="U301" i="1" s="1"/>
  <c r="U311" i="1" a="1"/>
  <c r="U311" i="1" s="1"/>
  <c r="U320" i="1" a="1"/>
  <c r="U320" i="1" s="1"/>
  <c r="U325" i="1" a="1"/>
  <c r="U325" i="1" s="1"/>
  <c r="U330" i="1" a="1"/>
  <c r="U330" i="1" s="1"/>
  <c r="B330" i="14" s="1"/>
  <c r="U333" i="1" a="1"/>
  <c r="U333" i="1" s="1"/>
  <c r="U340" i="1" a="1"/>
  <c r="U340" i="1" s="1"/>
  <c r="U346" i="1" a="1"/>
  <c r="U346" i="1" s="1"/>
  <c r="U279" i="1" a="1"/>
  <c r="U279" i="1" s="1"/>
  <c r="U305" i="1" a="1"/>
  <c r="U305" i="1" s="1"/>
  <c r="U337" i="1" a="1"/>
  <c r="U337" i="1" s="1"/>
  <c r="U341" i="1" a="1"/>
  <c r="U341" i="1" s="1"/>
  <c r="U349" i="1" a="1"/>
  <c r="U349" i="1" s="1"/>
  <c r="U351" i="1" a="1"/>
  <c r="U351" i="1" s="1"/>
  <c r="U375" i="1" a="1"/>
  <c r="U375" i="1" s="1"/>
  <c r="U391" i="1" a="1"/>
  <c r="U391" i="1" s="1"/>
  <c r="U310" i="1" a="1"/>
  <c r="U310" i="1" s="1"/>
  <c r="U353" i="1" a="1"/>
  <c r="U353" i="1" s="1"/>
  <c r="U357" i="1" a="1"/>
  <c r="U357" i="1" s="1"/>
  <c r="U281" i="1" a="1"/>
  <c r="U281" i="1" s="1"/>
  <c r="U317" i="1" a="1"/>
  <c r="U317" i="1" s="1"/>
  <c r="U328" i="1" a="1"/>
  <c r="U328" i="1" s="1"/>
  <c r="U336" i="1" a="1"/>
  <c r="U336" i="1" s="1"/>
  <c r="U356" i="1" a="1"/>
  <c r="U356" i="1" s="1"/>
  <c r="U359" i="1" a="1"/>
  <c r="U359" i="1" s="1"/>
  <c r="U364" i="1" a="1"/>
  <c r="U364" i="1" s="1"/>
  <c r="U374" i="1" a="1"/>
  <c r="U374" i="1" s="1"/>
  <c r="U386" i="1" a="1"/>
  <c r="U386" i="1" s="1"/>
  <c r="U387" i="1" a="1"/>
  <c r="U387" i="1" s="1"/>
  <c r="U388" i="1" a="1"/>
  <c r="U388" i="1" s="1"/>
  <c r="U355" i="1" a="1"/>
  <c r="U355" i="1" s="1"/>
  <c r="U363" i="1" a="1"/>
  <c r="U363" i="1" s="1"/>
  <c r="U380" i="1" a="1"/>
  <c r="U380" i="1" s="1"/>
  <c r="U381" i="1" a="1"/>
  <c r="U381" i="1" s="1"/>
  <c r="U382" i="1" a="1"/>
  <c r="U382" i="1" s="1"/>
  <c r="U385" i="1" a="1"/>
  <c r="U385" i="1" s="1"/>
  <c r="U389" i="1" a="1"/>
  <c r="U389" i="1" s="1"/>
  <c r="B389" i="14" s="1"/>
  <c r="U250" i="1" a="1"/>
  <c r="U250" i="1" s="1"/>
  <c r="U323" i="1" a="1"/>
  <c r="U323" i="1" s="1"/>
  <c r="U347" i="1" a="1"/>
  <c r="U347" i="1" s="1"/>
  <c r="U352" i="1" a="1"/>
  <c r="U352" i="1" s="1"/>
  <c r="U334" i="1" a="1"/>
  <c r="U334" i="1" s="1"/>
  <c r="U354" i="1" a="1"/>
  <c r="U354" i="1" s="1"/>
  <c r="U360" i="1" a="1"/>
  <c r="U360" i="1" s="1"/>
  <c r="U361" i="1" a="1"/>
  <c r="U361" i="1" s="1"/>
  <c r="U366" i="1" a="1"/>
  <c r="U366" i="1" s="1"/>
  <c r="U371" i="1" a="1"/>
  <c r="U371" i="1" s="1"/>
  <c r="U377" i="1" a="1"/>
  <c r="U377" i="1" s="1"/>
  <c r="U384" i="1" a="1"/>
  <c r="U384" i="1" s="1"/>
  <c r="U390" i="1" a="1"/>
  <c r="U390" i="1" s="1"/>
  <c r="U300" i="1" a="1"/>
  <c r="U300" i="1" s="1"/>
  <c r="U313" i="1" a="1"/>
  <c r="U313" i="1" s="1"/>
  <c r="U358" i="1" a="1"/>
  <c r="U358" i="1" s="1"/>
  <c r="U367" i="1" a="1"/>
  <c r="U367" i="1" s="1"/>
  <c r="U368" i="1" a="1"/>
  <c r="U368" i="1" s="1"/>
  <c r="U370" i="1" a="1"/>
  <c r="U370" i="1" s="1"/>
  <c r="U376" i="1" a="1"/>
  <c r="U376" i="1" s="1"/>
  <c r="C376" i="14" s="1"/>
  <c r="U369" i="1" a="1"/>
  <c r="U369" i="1" s="1"/>
  <c r="U395" i="1" a="1"/>
  <c r="U395" i="1" s="1"/>
  <c r="U398" i="1" a="1"/>
  <c r="U398" i="1" s="1"/>
  <c r="U411" i="1" a="1"/>
  <c r="U411" i="1" s="1"/>
  <c r="U412" i="1" a="1"/>
  <c r="U412" i="1" s="1"/>
  <c r="U413" i="1" a="1"/>
  <c r="U413" i="1" s="1"/>
  <c r="U414" i="1" a="1"/>
  <c r="U414" i="1" s="1"/>
  <c r="U426" i="1" a="1"/>
  <c r="U426" i="1" s="1"/>
  <c r="U362" i="1" a="1"/>
  <c r="U362" i="1" s="1"/>
  <c r="U379" i="1" a="1"/>
  <c r="U379" i="1" s="1"/>
  <c r="U383" i="1" a="1"/>
  <c r="U383" i="1" s="1"/>
  <c r="U419" i="1" a="1"/>
  <c r="U419" i="1" s="1"/>
  <c r="U445" i="1" a="1"/>
  <c r="U445" i="1" s="1"/>
  <c r="U344" i="1" a="1"/>
  <c r="U344" i="1" s="1"/>
  <c r="U348" i="1" a="1"/>
  <c r="U348" i="1" s="1"/>
  <c r="U407" i="1" a="1"/>
  <c r="U407" i="1" s="1"/>
  <c r="U415" i="1" a="1"/>
  <c r="U415" i="1" s="1"/>
  <c r="U417" i="1" a="1"/>
  <c r="U417" i="1" s="1"/>
  <c r="U418" i="1" a="1"/>
  <c r="U418" i="1" s="1"/>
  <c r="U424" i="1" a="1"/>
  <c r="U424" i="1" s="1"/>
  <c r="U425" i="1" a="1"/>
  <c r="U425" i="1" s="1"/>
  <c r="U431" i="1" a="1"/>
  <c r="U431" i="1" s="1"/>
  <c r="U432" i="1" a="1"/>
  <c r="U432" i="1" s="1"/>
  <c r="U438" i="1" a="1"/>
  <c r="U438" i="1" s="1"/>
  <c r="C438" i="14" s="1"/>
  <c r="U439" i="1" a="1"/>
  <c r="U439" i="1" s="1"/>
  <c r="U446" i="1" a="1"/>
  <c r="U446" i="1" s="1"/>
  <c r="U399" i="1" a="1"/>
  <c r="U399" i="1" s="1"/>
  <c r="U318" i="1" a="1"/>
  <c r="U318" i="1" s="1"/>
  <c r="U345" i="1" a="1"/>
  <c r="U345" i="1" s="1"/>
  <c r="U400" i="1" a="1"/>
  <c r="U400" i="1" s="1"/>
  <c r="U401" i="1" a="1"/>
  <c r="U401" i="1" s="1"/>
  <c r="U402" i="1" a="1"/>
  <c r="U402" i="1" s="1"/>
  <c r="U404" i="1" a="1"/>
  <c r="U404" i="1" s="1"/>
  <c r="U408" i="1" a="1"/>
  <c r="U408" i="1" s="1"/>
  <c r="U416" i="1" a="1"/>
  <c r="U416" i="1" s="1"/>
  <c r="U429" i="1" a="1"/>
  <c r="U429" i="1" s="1"/>
  <c r="U436" i="1" a="1"/>
  <c r="U436" i="1" s="1"/>
  <c r="U437" i="1" a="1"/>
  <c r="U437" i="1" s="1"/>
  <c r="U443" i="1" a="1"/>
  <c r="U443" i="1" s="1"/>
  <c r="U444" i="1" a="1"/>
  <c r="U444" i="1" s="1"/>
  <c r="U372" i="1" a="1"/>
  <c r="U372" i="1" s="1"/>
  <c r="U396" i="1" a="1"/>
  <c r="U396" i="1" s="1"/>
  <c r="U405" i="1" a="1"/>
  <c r="U405" i="1" s="1"/>
  <c r="U422" i="1" a="1"/>
  <c r="U422" i="1" s="1"/>
  <c r="U423" i="1" a="1"/>
  <c r="U423" i="1" s="1"/>
  <c r="U430" i="1" a="1"/>
  <c r="U430" i="1" s="1"/>
  <c r="U442" i="1" a="1"/>
  <c r="U442" i="1" s="1"/>
  <c r="U350" i="1" a="1"/>
  <c r="U350" i="1" s="1"/>
  <c r="C350" i="14" s="1"/>
  <c r="U392" i="1" a="1"/>
  <c r="U392" i="1" s="1"/>
  <c r="U393" i="1" a="1"/>
  <c r="U393" i="1" s="1"/>
  <c r="U394" i="1" a="1"/>
  <c r="U394" i="1" s="1"/>
  <c r="U397" i="1" a="1"/>
  <c r="U397" i="1" s="1"/>
  <c r="U403" i="1" a="1"/>
  <c r="U403" i="1" s="1"/>
  <c r="U409" i="1" a="1"/>
  <c r="U409" i="1" s="1"/>
  <c r="U410" i="1" a="1"/>
  <c r="U410" i="1" s="1"/>
  <c r="U469" i="1" a="1"/>
  <c r="U469" i="1" s="1"/>
  <c r="U473" i="1" a="1"/>
  <c r="U473" i="1" s="1"/>
  <c r="U476" i="1" a="1"/>
  <c r="U476" i="1" s="1"/>
  <c r="U481" i="1" a="1"/>
  <c r="U481" i="1" s="1"/>
  <c r="U492" i="1" a="1"/>
  <c r="U492" i="1" s="1"/>
  <c r="U497" i="1" a="1"/>
  <c r="U497" i="1" s="1"/>
  <c r="U420" i="1" a="1"/>
  <c r="U420" i="1" s="1"/>
  <c r="U454" i="1" a="1"/>
  <c r="U454" i="1" s="1"/>
  <c r="U461" i="1" a="1"/>
  <c r="U461" i="1" s="1"/>
  <c r="U462" i="1" a="1"/>
  <c r="U462" i="1" s="1"/>
  <c r="U468" i="1" a="1"/>
  <c r="U468" i="1" s="1"/>
  <c r="U487" i="1" a="1"/>
  <c r="U487" i="1" s="1"/>
  <c r="U503" i="1" a="1"/>
  <c r="U503" i="1" s="1"/>
  <c r="U406" i="1" a="1"/>
  <c r="U406" i="1" s="1"/>
  <c r="U447" i="1" a="1"/>
  <c r="U447" i="1" s="1"/>
  <c r="U448" i="1" a="1"/>
  <c r="U448" i="1" s="1"/>
  <c r="U455" i="1" a="1"/>
  <c r="U455" i="1" s="1"/>
  <c r="U475" i="1" a="1"/>
  <c r="U475" i="1" s="1"/>
  <c r="U480" i="1" a="1"/>
  <c r="U480" i="1" s="1"/>
  <c r="U486" i="1" a="1"/>
  <c r="U486" i="1" s="1"/>
  <c r="U421" i="1" a="1"/>
  <c r="U421" i="1" s="1"/>
  <c r="U435" i="1" a="1"/>
  <c r="U435" i="1" s="1"/>
  <c r="U441" i="1" a="1"/>
  <c r="U441" i="1" s="1"/>
  <c r="U453" i="1" a="1"/>
  <c r="U453" i="1" s="1"/>
  <c r="U460" i="1" a="1"/>
  <c r="U460" i="1" s="1"/>
  <c r="U467" i="1" a="1"/>
  <c r="U467" i="1" s="1"/>
  <c r="U485" i="1" a="1"/>
  <c r="U485" i="1" s="1"/>
  <c r="U490" i="1" a="1"/>
  <c r="U490" i="1" s="1"/>
  <c r="U501" i="1" a="1"/>
  <c r="U501" i="1" s="1"/>
  <c r="C501" i="14" s="1"/>
  <c r="U365" i="1" a="1"/>
  <c r="U365" i="1" s="1"/>
  <c r="U378" i="1" a="1"/>
  <c r="U378" i="1" s="1"/>
  <c r="U434" i="1" a="1"/>
  <c r="U434" i="1" s="1"/>
  <c r="U458" i="1" a="1"/>
  <c r="U458" i="1" s="1"/>
  <c r="U479" i="1" a="1"/>
  <c r="U479" i="1" s="1"/>
  <c r="U495" i="1" a="1"/>
  <c r="U495" i="1" s="1"/>
  <c r="U428" i="1" a="1"/>
  <c r="U428" i="1" s="1"/>
  <c r="U433" i="1" a="1"/>
  <c r="U433" i="1" s="1"/>
  <c r="U451" i="1" a="1"/>
  <c r="U451" i="1" s="1"/>
  <c r="U470" i="1" a="1"/>
  <c r="U470" i="1" s="1"/>
  <c r="U471" i="1" a="1"/>
  <c r="U471" i="1" s="1"/>
  <c r="U474" i="1" a="1"/>
  <c r="U474" i="1" s="1"/>
  <c r="U478" i="1" a="1"/>
  <c r="U478" i="1" s="1"/>
  <c r="U483" i="1" a="1"/>
  <c r="U483" i="1" s="1"/>
  <c r="U488" i="1" a="1"/>
  <c r="U488" i="1" s="1"/>
  <c r="U494" i="1" a="1"/>
  <c r="U494" i="1" s="1"/>
  <c r="U499" i="1" a="1"/>
  <c r="U499" i="1" s="1"/>
  <c r="U452" i="1" a="1"/>
  <c r="U452" i="1" s="1"/>
  <c r="U466" i="1" a="1"/>
  <c r="U466" i="1" s="1"/>
  <c r="U502" i="1" a="1"/>
  <c r="U502" i="1" s="1"/>
  <c r="U504" i="1" a="1"/>
  <c r="U504" i="1" s="1"/>
  <c r="U506" i="1" a="1"/>
  <c r="U506" i="1" s="1"/>
  <c r="U518" i="1" a="1"/>
  <c r="U518" i="1" s="1"/>
  <c r="U520" i="1" a="1"/>
  <c r="U520" i="1" s="1"/>
  <c r="U534" i="1" a="1"/>
  <c r="U534" i="1" s="1"/>
  <c r="U547" i="1" a="1"/>
  <c r="U547" i="1" s="1"/>
  <c r="U549" i="1" a="1"/>
  <c r="U549" i="1" s="1"/>
  <c r="U373" i="1" a="1"/>
  <c r="U373" i="1" s="1"/>
  <c r="U457" i="1" a="1"/>
  <c r="U457" i="1" s="1"/>
  <c r="U491" i="1" a="1"/>
  <c r="U491" i="1" s="1"/>
  <c r="U496" i="1" a="1"/>
  <c r="U496" i="1" s="1"/>
  <c r="U500" i="1" a="1"/>
  <c r="U500" i="1" s="1"/>
  <c r="U505" i="1" a="1"/>
  <c r="U505" i="1" s="1"/>
  <c r="U525" i="1" a="1"/>
  <c r="U525" i="1" s="1"/>
  <c r="U529" i="1" a="1"/>
  <c r="U529" i="1" s="1"/>
  <c r="U532" i="1" a="1"/>
  <c r="U532" i="1" s="1"/>
  <c r="U538" i="1" a="1"/>
  <c r="U538" i="1" s="1"/>
  <c r="U484" i="1" a="1"/>
  <c r="U484" i="1" s="1"/>
  <c r="U521" i="1" a="1"/>
  <c r="U521" i="1" s="1"/>
  <c r="U524" i="1" a="1"/>
  <c r="U524" i="1" s="1"/>
  <c r="U449" i="1" a="1"/>
  <c r="U449" i="1" s="1"/>
  <c r="U463" i="1" a="1"/>
  <c r="U463" i="1" s="1"/>
  <c r="U510" i="1" a="1"/>
  <c r="U510" i="1" s="1"/>
  <c r="U537" i="1" a="1"/>
  <c r="U537" i="1" s="1"/>
  <c r="U546" i="1" a="1"/>
  <c r="U546" i="1" s="1"/>
  <c r="U450" i="1" a="1"/>
  <c r="U450" i="1" s="1"/>
  <c r="U464" i="1" a="1"/>
  <c r="U464" i="1" s="1"/>
  <c r="U508" i="1" a="1"/>
  <c r="U508" i="1" s="1"/>
  <c r="C508" i="14" s="1"/>
  <c r="U511" i="1" a="1"/>
  <c r="U511" i="1" s="1"/>
  <c r="U519" i="1" a="1"/>
  <c r="U519" i="1" s="1"/>
  <c r="U523" i="1" a="1"/>
  <c r="U523" i="1" s="1"/>
  <c r="U533" i="1" a="1"/>
  <c r="U533" i="1" s="1"/>
  <c r="U539" i="1" a="1"/>
  <c r="U539" i="1" s="1"/>
  <c r="U540" i="1" a="1"/>
  <c r="U540" i="1" s="1"/>
  <c r="U440" i="1" a="1"/>
  <c r="U440" i="1" s="1"/>
  <c r="U465" i="1" a="1"/>
  <c r="U465" i="1" s="1"/>
  <c r="U493" i="1" a="1"/>
  <c r="U493" i="1" s="1"/>
  <c r="U498" i="1" a="1"/>
  <c r="U498" i="1" s="1"/>
  <c r="U516" i="1" a="1"/>
  <c r="U516" i="1" s="1"/>
  <c r="U531" i="1" a="1"/>
  <c r="U531" i="1" s="1"/>
  <c r="U535" i="1" a="1"/>
  <c r="U535" i="1" s="1"/>
  <c r="U536" i="1" a="1"/>
  <c r="U536" i="1" s="1"/>
  <c r="U541" i="1" a="1"/>
  <c r="U541" i="1" s="1"/>
  <c r="U545" i="1" a="1"/>
  <c r="U545" i="1" s="1"/>
  <c r="U459" i="1" a="1"/>
  <c r="U459" i="1" s="1"/>
  <c r="U472" i="1" a="1"/>
  <c r="U472" i="1" s="1"/>
  <c r="U580" i="1" a="1"/>
  <c r="U580" i="1" s="1"/>
  <c r="U584" i="1" a="1"/>
  <c r="U584" i="1" s="1"/>
  <c r="U591" i="1" a="1"/>
  <c r="U591" i="1" s="1"/>
  <c r="U595" i="1" a="1"/>
  <c r="U595" i="1" s="1"/>
  <c r="U427" i="1" a="1"/>
  <c r="U427" i="1" s="1"/>
  <c r="U456" i="1" a="1"/>
  <c r="U456" i="1" s="1"/>
  <c r="U482" i="1" a="1"/>
  <c r="U482" i="1" s="1"/>
  <c r="U512" i="1" a="1"/>
  <c r="U512" i="1" s="1"/>
  <c r="U544" i="1" a="1"/>
  <c r="U544" i="1" s="1"/>
  <c r="U550" i="1" a="1"/>
  <c r="U550" i="1" s="1"/>
  <c r="U552" i="1" a="1"/>
  <c r="U552" i="1" s="1"/>
  <c r="U559" i="1" a="1"/>
  <c r="U559" i="1" s="1"/>
  <c r="U574" i="1" a="1"/>
  <c r="U574" i="1" s="1"/>
  <c r="U577" i="1" a="1"/>
  <c r="U577" i="1" s="1"/>
  <c r="U598" i="1" a="1"/>
  <c r="U598" i="1" s="1"/>
  <c r="U489" i="1" a="1"/>
  <c r="U489" i="1" s="1"/>
  <c r="U509" i="1" a="1"/>
  <c r="U509" i="1" s="1"/>
  <c r="U526" i="1" a="1"/>
  <c r="U526" i="1" s="1"/>
  <c r="U555" i="1" a="1"/>
  <c r="U555" i="1" s="1"/>
  <c r="U562" i="1" a="1"/>
  <c r="U562" i="1" s="1"/>
  <c r="U563" i="1" a="1"/>
  <c r="U563" i="1" s="1"/>
  <c r="U583" i="1" a="1"/>
  <c r="U583" i="1" s="1"/>
  <c r="U587" i="1" a="1"/>
  <c r="U587" i="1" s="1"/>
  <c r="U594" i="1" a="1"/>
  <c r="U594" i="1" s="1"/>
  <c r="U601" i="1" a="1"/>
  <c r="U601" i="1" s="1"/>
  <c r="U513" i="1" a="1"/>
  <c r="U513" i="1" s="1"/>
  <c r="U517" i="1" a="1"/>
  <c r="U517" i="1" s="1"/>
  <c r="U551" i="1" a="1"/>
  <c r="U551" i="1" s="1"/>
  <c r="U556" i="1" a="1"/>
  <c r="U556" i="1" s="1"/>
  <c r="U557" i="1" a="1"/>
  <c r="U557" i="1" s="1"/>
  <c r="U558" i="1" a="1"/>
  <c r="U558" i="1" s="1"/>
  <c r="U564" i="1" a="1"/>
  <c r="U564" i="1" s="1"/>
  <c r="U565" i="1" a="1"/>
  <c r="U565" i="1" s="1"/>
  <c r="U566" i="1" a="1"/>
  <c r="U566" i="1" s="1"/>
  <c r="U567" i="1" a="1"/>
  <c r="U567" i="1" s="1"/>
  <c r="U573" i="1" a="1"/>
  <c r="U573" i="1" s="1"/>
  <c r="U579" i="1" a="1"/>
  <c r="U579" i="1" s="1"/>
  <c r="U590" i="1" a="1"/>
  <c r="U590" i="1" s="1"/>
  <c r="U593" i="1" a="1"/>
  <c r="U593" i="1" s="1"/>
  <c r="U597" i="1" a="1"/>
  <c r="U597" i="1" s="1"/>
  <c r="U527" i="1" a="1"/>
  <c r="U527" i="1" s="1"/>
  <c r="U530" i="1" a="1"/>
  <c r="U530" i="1" s="1"/>
  <c r="U554" i="1" a="1"/>
  <c r="U554" i="1" s="1"/>
  <c r="U561" i="1" a="1"/>
  <c r="U561" i="1" s="1"/>
  <c r="U571" i="1" a="1"/>
  <c r="U571" i="1" s="1"/>
  <c r="U576" i="1" a="1"/>
  <c r="U576" i="1" s="1"/>
  <c r="U582" i="1" a="1"/>
  <c r="U582" i="1" s="1"/>
  <c r="U586" i="1" a="1"/>
  <c r="U586" i="1" s="1"/>
  <c r="U600" i="1" a="1"/>
  <c r="U600" i="1" s="1"/>
  <c r="U603" i="1" a="1"/>
  <c r="U603" i="1" s="1"/>
  <c r="U477" i="1" a="1"/>
  <c r="U477" i="1" s="1"/>
  <c r="U514" i="1" a="1"/>
  <c r="U514" i="1" s="1"/>
  <c r="U542" i="1" a="1"/>
  <c r="U542" i="1" s="1"/>
  <c r="U569" i="1" a="1"/>
  <c r="U569" i="1" s="1"/>
  <c r="U572" i="1" a="1"/>
  <c r="U572" i="1" s="1"/>
  <c r="U581" i="1" a="1"/>
  <c r="U581" i="1" s="1"/>
  <c r="U596" i="1" a="1"/>
  <c r="U596" i="1" s="1"/>
  <c r="U570" i="1" a="1"/>
  <c r="U570" i="1" s="1"/>
  <c r="U575" i="1" a="1"/>
  <c r="U575" i="1" s="1"/>
  <c r="U585" i="1" a="1"/>
  <c r="U585" i="1" s="1"/>
  <c r="U589" i="1" a="1"/>
  <c r="U589" i="1" s="1"/>
  <c r="U592" i="1" a="1"/>
  <c r="U592" i="1" s="1"/>
  <c r="U599" i="1" a="1"/>
  <c r="U599" i="1" s="1"/>
  <c r="U617" i="1" a="1"/>
  <c r="U617" i="1" s="1"/>
  <c r="U629" i="1" a="1"/>
  <c r="U629" i="1" s="1"/>
  <c r="U632" i="1" a="1"/>
  <c r="U632" i="1" s="1"/>
  <c r="U639" i="1" a="1"/>
  <c r="U639" i="1" s="1"/>
  <c r="U648" i="1" a="1"/>
  <c r="U648" i="1" s="1"/>
  <c r="U649" i="1" a="1"/>
  <c r="U649" i="1" s="1"/>
  <c r="U656" i="1" a="1"/>
  <c r="U656" i="1" s="1"/>
  <c r="U657" i="1" a="1"/>
  <c r="U657" i="1" s="1"/>
  <c r="U661" i="1" a="1"/>
  <c r="U661" i="1" s="1"/>
  <c r="U548" i="1" a="1"/>
  <c r="U548" i="1" s="1"/>
  <c r="U553" i="1" a="1"/>
  <c r="U553" i="1" s="1"/>
  <c r="U604" i="1" a="1"/>
  <c r="U604" i="1" s="1"/>
  <c r="U607" i="1" a="1"/>
  <c r="U607" i="1" s="1"/>
  <c r="U610" i="1" a="1"/>
  <c r="U610" i="1" s="1"/>
  <c r="U635" i="1" a="1"/>
  <c r="U635" i="1" s="1"/>
  <c r="U637" i="1" a="1"/>
  <c r="U637" i="1" s="1"/>
  <c r="U664" i="1" a="1"/>
  <c r="U664" i="1" s="1"/>
  <c r="U613" i="1" a="1"/>
  <c r="U613" i="1" s="1"/>
  <c r="U616" i="1" a="1"/>
  <c r="U616" i="1" s="1"/>
  <c r="U619" i="1" a="1"/>
  <c r="U619" i="1" s="1"/>
  <c r="U622" i="1" a="1"/>
  <c r="U622" i="1" s="1"/>
  <c r="U625" i="1" a="1"/>
  <c r="U625" i="1" s="1"/>
  <c r="U628" i="1" a="1"/>
  <c r="U628" i="1" s="1"/>
  <c r="U631" i="1" a="1"/>
  <c r="U631" i="1" s="1"/>
  <c r="U650" i="1" a="1"/>
  <c r="U650" i="1" s="1"/>
  <c r="U651" i="1" a="1"/>
  <c r="U651" i="1" s="1"/>
  <c r="U658" i="1" a="1"/>
  <c r="U658" i="1" s="1"/>
  <c r="U659" i="1" a="1"/>
  <c r="U659" i="1" s="1"/>
  <c r="U660" i="1" a="1"/>
  <c r="U660" i="1" s="1"/>
  <c r="U543" i="1" a="1"/>
  <c r="U543" i="1" s="1"/>
  <c r="U560" i="1" a="1"/>
  <c r="U560" i="1" s="1"/>
  <c r="U588" i="1" a="1"/>
  <c r="U588" i="1" s="1"/>
  <c r="U602" i="1" a="1"/>
  <c r="U602" i="1" s="1"/>
  <c r="U634" i="1" a="1"/>
  <c r="U634" i="1" s="1"/>
  <c r="U618" i="1" a="1"/>
  <c r="U618" i="1" s="1"/>
  <c r="U621" i="1" a="1"/>
  <c r="U621" i="1" s="1"/>
  <c r="U630" i="1" a="1"/>
  <c r="U630" i="1" s="1"/>
  <c r="U636" i="1" a="1"/>
  <c r="U636" i="1" s="1"/>
  <c r="U638" i="1" a="1"/>
  <c r="U638" i="1" s="1"/>
  <c r="U641" i="1" a="1"/>
  <c r="U641" i="1" s="1"/>
  <c r="U515" i="1" a="1"/>
  <c r="U515" i="1" s="1"/>
  <c r="U608" i="1" a="1"/>
  <c r="U608" i="1" s="1"/>
  <c r="U611" i="1" a="1"/>
  <c r="U611" i="1" s="1"/>
  <c r="U633" i="1" a="1"/>
  <c r="U633" i="1" s="1"/>
  <c r="U646" i="1" a="1"/>
  <c r="U646" i="1" s="1"/>
  <c r="U647" i="1" a="1"/>
  <c r="U647" i="1" s="1"/>
  <c r="U654" i="1" a="1"/>
  <c r="U654" i="1" s="1"/>
  <c r="U655" i="1" a="1"/>
  <c r="U655" i="1" s="1"/>
  <c r="U662" i="1" a="1"/>
  <c r="U662" i="1" s="1"/>
  <c r="U653" i="1" a="1"/>
  <c r="U653" i="1" s="1"/>
  <c r="U727" i="1" a="1"/>
  <c r="U727" i="1" s="1"/>
  <c r="U736" i="1" a="1"/>
  <c r="U736" i="1" s="1"/>
  <c r="U740" i="1" a="1"/>
  <c r="U740" i="1" s="1"/>
  <c r="U743" i="1" a="1"/>
  <c r="U743" i="1" s="1"/>
  <c r="U746" i="1" a="1"/>
  <c r="U746" i="1" s="1"/>
  <c r="B746" i="14" s="1"/>
  <c r="U749" i="1" a="1"/>
  <c r="U749" i="1" s="1"/>
  <c r="U752" i="1" a="1"/>
  <c r="U752" i="1" s="1"/>
  <c r="U757" i="1" a="1"/>
  <c r="U757" i="1" s="1"/>
  <c r="U762" i="1" a="1"/>
  <c r="U762" i="1" s="1"/>
  <c r="U775" i="1" a="1"/>
  <c r="U775" i="1" s="1"/>
  <c r="U781" i="1" a="1"/>
  <c r="U781" i="1" s="1"/>
  <c r="U605" i="1" a="1"/>
  <c r="U605" i="1" s="1"/>
  <c r="U623" i="1" a="1"/>
  <c r="U623" i="1" s="1"/>
  <c r="B623" i="14" s="1"/>
  <c r="U652" i="1" a="1"/>
  <c r="U652" i="1" s="1"/>
  <c r="U669" i="1" a="1"/>
  <c r="U669" i="1" s="1"/>
  <c r="U672" i="1" a="1"/>
  <c r="U672" i="1" s="1"/>
  <c r="U675" i="1" a="1"/>
  <c r="U675" i="1" s="1"/>
  <c r="U678" i="1" a="1"/>
  <c r="U678" i="1" s="1"/>
  <c r="U686" i="1" a="1"/>
  <c r="U686" i="1" s="1"/>
  <c r="U694" i="1" a="1"/>
  <c r="U694" i="1" s="1"/>
  <c r="U702" i="1" a="1"/>
  <c r="U702" i="1" s="1"/>
  <c r="U710" i="1" a="1"/>
  <c r="U710" i="1" s="1"/>
  <c r="U718" i="1" a="1"/>
  <c r="U718" i="1" s="1"/>
  <c r="U730" i="1" a="1"/>
  <c r="U730" i="1" s="1"/>
  <c r="U735" i="1" a="1"/>
  <c r="U735" i="1" s="1"/>
  <c r="U754" i="1" a="1"/>
  <c r="U754" i="1" s="1"/>
  <c r="U767" i="1" a="1"/>
  <c r="U767" i="1" s="1"/>
  <c r="U568" i="1" a="1"/>
  <c r="U568" i="1" s="1"/>
  <c r="U606" i="1" a="1"/>
  <c r="U606" i="1" s="1"/>
  <c r="U612" i="1" a="1"/>
  <c r="U612" i="1" s="1"/>
  <c r="U624" i="1" a="1"/>
  <c r="U624" i="1" s="1"/>
  <c r="U680" i="1" a="1"/>
  <c r="U680" i="1" s="1"/>
  <c r="U683" i="1" a="1"/>
  <c r="U683" i="1" s="1"/>
  <c r="U688" i="1" a="1"/>
  <c r="U688" i="1" s="1"/>
  <c r="U691" i="1" a="1"/>
  <c r="U691" i="1" s="1"/>
  <c r="U696" i="1" a="1"/>
  <c r="U696" i="1" s="1"/>
  <c r="U699" i="1" a="1"/>
  <c r="U699" i="1" s="1"/>
  <c r="U704" i="1" a="1"/>
  <c r="U704" i="1" s="1"/>
  <c r="U707" i="1" a="1"/>
  <c r="U707" i="1" s="1"/>
  <c r="U712" i="1" a="1"/>
  <c r="U712" i="1" s="1"/>
  <c r="U715" i="1" a="1"/>
  <c r="U715" i="1" s="1"/>
  <c r="U720" i="1" a="1"/>
  <c r="U720" i="1" s="1"/>
  <c r="U723" i="1" a="1"/>
  <c r="U723" i="1" s="1"/>
  <c r="U726" i="1" a="1"/>
  <c r="U726" i="1" s="1"/>
  <c r="U751" i="1" a="1"/>
  <c r="U751" i="1" s="1"/>
  <c r="U761" i="1" a="1"/>
  <c r="U761" i="1" s="1"/>
  <c r="U766" i="1" a="1"/>
  <c r="U766" i="1" s="1"/>
  <c r="U771" i="1" a="1"/>
  <c r="U771" i="1" s="1"/>
  <c r="U522" i="1" a="1"/>
  <c r="U522" i="1" s="1"/>
  <c r="U668" i="1" a="1"/>
  <c r="U668" i="1" s="1"/>
  <c r="U677" i="1" a="1"/>
  <c r="U677" i="1" s="1"/>
  <c r="U685" i="1" a="1"/>
  <c r="U685" i="1" s="1"/>
  <c r="U693" i="1" a="1"/>
  <c r="U693" i="1" s="1"/>
  <c r="C693" i="14" s="1"/>
  <c r="U701" i="1" a="1"/>
  <c r="U701" i="1" s="1"/>
  <c r="U709" i="1" a="1"/>
  <c r="U709" i="1" s="1"/>
  <c r="U717" i="1" a="1"/>
  <c r="U717" i="1" s="1"/>
  <c r="U528" i="1" a="1"/>
  <c r="U528" i="1" s="1"/>
  <c r="U614" i="1" a="1"/>
  <c r="U614" i="1" s="1"/>
  <c r="U620" i="1" a="1"/>
  <c r="U620" i="1" s="1"/>
  <c r="U626" i="1" a="1"/>
  <c r="U626" i="1" s="1"/>
  <c r="U640" i="1" a="1"/>
  <c r="U640" i="1" s="1"/>
  <c r="U645" i="1" a="1"/>
  <c r="U645" i="1" s="1"/>
  <c r="U663" i="1" a="1"/>
  <c r="U663" i="1" s="1"/>
  <c r="U667" i="1" a="1"/>
  <c r="U667" i="1" s="1"/>
  <c r="U682" i="1" a="1"/>
  <c r="U682" i="1" s="1"/>
  <c r="U690" i="1" a="1"/>
  <c r="U690" i="1" s="1"/>
  <c r="U698" i="1" a="1"/>
  <c r="U698" i="1" s="1"/>
  <c r="U706" i="1" a="1"/>
  <c r="U706" i="1" s="1"/>
  <c r="U714" i="1" a="1"/>
  <c r="U714" i="1" s="1"/>
  <c r="U722" i="1" a="1"/>
  <c r="U722" i="1" s="1"/>
  <c r="U725" i="1" a="1"/>
  <c r="U725" i="1" s="1"/>
  <c r="U728" i="1" a="1"/>
  <c r="U728" i="1" s="1"/>
  <c r="U732" i="1" a="1"/>
  <c r="U732" i="1" s="1"/>
  <c r="U738" i="1" a="1"/>
  <c r="U738" i="1" s="1"/>
  <c r="U744" i="1" a="1"/>
  <c r="U744" i="1" s="1"/>
  <c r="U747" i="1" a="1"/>
  <c r="U747" i="1" s="1"/>
  <c r="U750" i="1" a="1"/>
  <c r="U750" i="1" s="1"/>
  <c r="U753" i="1" a="1"/>
  <c r="U753" i="1" s="1"/>
  <c r="U759" i="1" a="1"/>
  <c r="U759" i="1" s="1"/>
  <c r="U764" i="1" a="1"/>
  <c r="U764" i="1" s="1"/>
  <c r="U776" i="1" a="1"/>
  <c r="U776" i="1" s="1"/>
  <c r="U782" i="1" a="1"/>
  <c r="U782" i="1" s="1"/>
  <c r="U507" i="1" a="1"/>
  <c r="U507" i="1" s="1"/>
  <c r="U578" i="1" a="1"/>
  <c r="U578" i="1" s="1"/>
  <c r="U609" i="1" a="1"/>
  <c r="U609" i="1" s="1"/>
  <c r="U615" i="1" a="1"/>
  <c r="U615" i="1" s="1"/>
  <c r="U627" i="1" a="1"/>
  <c r="U627" i="1" s="1"/>
  <c r="U642" i="1" a="1"/>
  <c r="U642" i="1" s="1"/>
  <c r="U643" i="1" a="1"/>
  <c r="U643" i="1" s="1"/>
  <c r="U644" i="1" a="1"/>
  <c r="U644" i="1" s="1"/>
  <c r="U666" i="1" a="1"/>
  <c r="U666" i="1" s="1"/>
  <c r="U673" i="1" a="1"/>
  <c r="U673" i="1" s="1"/>
  <c r="U676" i="1" a="1"/>
  <c r="U676" i="1" s="1"/>
  <c r="U679" i="1" a="1"/>
  <c r="U679" i="1" s="1"/>
  <c r="U684" i="1" a="1"/>
  <c r="U684" i="1" s="1"/>
  <c r="U687" i="1" a="1"/>
  <c r="U687" i="1" s="1"/>
  <c r="U692" i="1" a="1"/>
  <c r="U692" i="1" s="1"/>
  <c r="U695" i="1" a="1"/>
  <c r="U695" i="1" s="1"/>
  <c r="U700" i="1" a="1"/>
  <c r="U700" i="1" s="1"/>
  <c r="U703" i="1" a="1"/>
  <c r="U703" i="1" s="1"/>
  <c r="U708" i="1" a="1"/>
  <c r="U708" i="1" s="1"/>
  <c r="U711" i="1" a="1"/>
  <c r="U711" i="1" s="1"/>
  <c r="U716" i="1" a="1"/>
  <c r="U716" i="1" s="1"/>
  <c r="U719" i="1" a="1"/>
  <c r="U719" i="1" s="1"/>
  <c r="U724" i="1" a="1"/>
  <c r="U724" i="1" s="1"/>
  <c r="U737" i="1" a="1"/>
  <c r="U737" i="1" s="1"/>
  <c r="U755" i="1" a="1"/>
  <c r="U755" i="1" s="1"/>
  <c r="U758" i="1" a="1"/>
  <c r="U758" i="1" s="1"/>
  <c r="U769" i="1" a="1"/>
  <c r="U769" i="1" s="1"/>
  <c r="C769" i="14" s="1"/>
  <c r="U773" i="1" a="1"/>
  <c r="U773" i="1" s="1"/>
  <c r="U779" i="1" a="1"/>
  <c r="U779" i="1" s="1"/>
  <c r="U785" i="1" a="1"/>
  <c r="U785" i="1" s="1"/>
  <c r="U787" i="1" a="1"/>
  <c r="U787" i="1" s="1"/>
  <c r="U671" i="1" a="1"/>
  <c r="U671" i="1" s="1"/>
  <c r="U742" i="1" a="1"/>
  <c r="U742" i="1" s="1"/>
  <c r="U772" i="1" a="1"/>
  <c r="U772" i="1" s="1"/>
  <c r="U778" i="1" a="1"/>
  <c r="U778" i="1" s="1"/>
  <c r="U798" i="1" a="1"/>
  <c r="U798" i="1" s="1"/>
  <c r="U799" i="1" a="1"/>
  <c r="U799" i="1" s="1"/>
  <c r="U800" i="1" a="1"/>
  <c r="U800" i="1" s="1"/>
  <c r="U801" i="1" a="1"/>
  <c r="U801" i="1" s="1"/>
  <c r="U802" i="1" a="1"/>
  <c r="U802" i="1" s="1"/>
  <c r="U814" i="1" a="1"/>
  <c r="U814" i="1" s="1"/>
  <c r="U823" i="1" a="1"/>
  <c r="U823" i="1" s="1"/>
  <c r="U833" i="1" a="1"/>
  <c r="U833" i="1" s="1"/>
  <c r="U838" i="1" a="1"/>
  <c r="U838" i="1" s="1"/>
  <c r="U847" i="1" a="1"/>
  <c r="U847" i="1" s="1"/>
  <c r="U851" i="1" a="1"/>
  <c r="U851" i="1" s="1"/>
  <c r="U860" i="1" a="1"/>
  <c r="U860" i="1" s="1"/>
  <c r="U863" i="1" a="1"/>
  <c r="U863" i="1" s="1"/>
  <c r="U864" i="1" a="1"/>
  <c r="U864" i="1" s="1"/>
  <c r="U873" i="1" a="1"/>
  <c r="U873" i="1" s="1"/>
  <c r="U697" i="1" a="1"/>
  <c r="U697" i="1" s="1"/>
  <c r="U803" i="1" a="1"/>
  <c r="U803" i="1" s="1"/>
  <c r="U804" i="1" a="1"/>
  <c r="U804" i="1" s="1"/>
  <c r="U809" i="1" a="1"/>
  <c r="U809" i="1" s="1"/>
  <c r="U827" i="1" a="1"/>
  <c r="U827" i="1" s="1"/>
  <c r="U837" i="1" a="1"/>
  <c r="U837" i="1" s="1"/>
  <c r="U841" i="1" a="1"/>
  <c r="U841" i="1" s="1"/>
  <c r="U859" i="1" a="1"/>
  <c r="U859" i="1" s="1"/>
  <c r="U872" i="1" a="1"/>
  <c r="U872" i="1" s="1"/>
  <c r="U877" i="1" a="1"/>
  <c r="U877" i="1" s="1"/>
  <c r="U731" i="1" a="1"/>
  <c r="U731" i="1" s="1"/>
  <c r="U741" i="1" a="1"/>
  <c r="U741" i="1" s="1"/>
  <c r="U745" i="1" a="1"/>
  <c r="U745" i="1" s="1"/>
  <c r="U756" i="1" a="1"/>
  <c r="U756" i="1" s="1"/>
  <c r="U777" i="1" a="1"/>
  <c r="U777" i="1" s="1"/>
  <c r="U808" i="1" a="1"/>
  <c r="U808" i="1" s="1"/>
  <c r="U813" i="1" a="1"/>
  <c r="U813" i="1" s="1"/>
  <c r="U818" i="1" a="1"/>
  <c r="U818" i="1" s="1"/>
  <c r="U705" i="1" a="1"/>
  <c r="U705" i="1" s="1"/>
  <c r="U748" i="1" a="1"/>
  <c r="U748" i="1" s="1"/>
  <c r="U760" i="1" a="1"/>
  <c r="U760" i="1" s="1"/>
  <c r="U789" i="1" a="1"/>
  <c r="U789" i="1" s="1"/>
  <c r="U791" i="1" a="1"/>
  <c r="U791" i="1" s="1"/>
  <c r="U807" i="1" a="1"/>
  <c r="U807" i="1" s="1"/>
  <c r="U812" i="1" a="1"/>
  <c r="U812" i="1" s="1"/>
  <c r="U817" i="1" a="1"/>
  <c r="U817" i="1" s="1"/>
  <c r="U822" i="1" a="1"/>
  <c r="U822" i="1" s="1"/>
  <c r="U832" i="1" a="1"/>
  <c r="U832" i="1" s="1"/>
  <c r="U849" i="1" a="1"/>
  <c r="U849" i="1" s="1"/>
  <c r="U862" i="1" a="1"/>
  <c r="U862" i="1" s="1"/>
  <c r="U665" i="1" a="1"/>
  <c r="U665" i="1" s="1"/>
  <c r="U681" i="1" a="1"/>
  <c r="U681" i="1" s="1"/>
  <c r="U713" i="1" a="1"/>
  <c r="U713" i="1" s="1"/>
  <c r="U729" i="1" a="1"/>
  <c r="U729" i="1" s="1"/>
  <c r="U734" i="1" a="1"/>
  <c r="U734" i="1" s="1"/>
  <c r="U786" i="1" a="1"/>
  <c r="U786" i="1" s="1"/>
  <c r="U806" i="1" a="1"/>
  <c r="U806" i="1" s="1"/>
  <c r="U816" i="1" a="1"/>
  <c r="U816" i="1" s="1"/>
  <c r="U830" i="1" a="1"/>
  <c r="U830" i="1" s="1"/>
  <c r="U843" i="1" a="1"/>
  <c r="U843" i="1" s="1"/>
  <c r="U848" i="1" a="1"/>
  <c r="U848" i="1" s="1"/>
  <c r="C848" i="14" s="1"/>
  <c r="U879" i="1" a="1"/>
  <c r="U879" i="1" s="1"/>
  <c r="U739" i="1" a="1"/>
  <c r="U739" i="1" s="1"/>
  <c r="U788" i="1" a="1"/>
  <c r="U788" i="1" s="1"/>
  <c r="U796" i="1" a="1"/>
  <c r="U796" i="1" s="1"/>
  <c r="C796" i="14" s="1"/>
  <c r="U811" i="1" a="1"/>
  <c r="U811" i="1" s="1"/>
  <c r="U820" i="1" a="1"/>
  <c r="U820" i="1" s="1"/>
  <c r="U824" i="1" a="1"/>
  <c r="U824" i="1" s="1"/>
  <c r="U829" i="1" a="1"/>
  <c r="U829" i="1" s="1"/>
  <c r="C829" i="14" s="1"/>
  <c r="U834" i="1" a="1"/>
  <c r="U834" i="1" s="1"/>
  <c r="U839" i="1" a="1"/>
  <c r="U839" i="1" s="1"/>
  <c r="U853" i="1" a="1"/>
  <c r="U853" i="1" s="1"/>
  <c r="U865" i="1" a="1"/>
  <c r="U865" i="1" s="1"/>
  <c r="U869" i="1" a="1"/>
  <c r="U869" i="1" s="1"/>
  <c r="U874" i="1" a="1"/>
  <c r="U874" i="1" s="1"/>
  <c r="U883" i="1" a="1"/>
  <c r="U883" i="1" s="1"/>
  <c r="U674" i="1" a="1"/>
  <c r="U674" i="1" s="1"/>
  <c r="U765" i="1" a="1"/>
  <c r="U765" i="1" s="1"/>
  <c r="U774" i="1" a="1"/>
  <c r="U774" i="1" s="1"/>
  <c r="U783" i="1" a="1"/>
  <c r="U783" i="1" s="1"/>
  <c r="U793" i="1" a="1"/>
  <c r="U793" i="1" s="1"/>
  <c r="U825" i="1" a="1"/>
  <c r="U825" i="1" s="1"/>
  <c r="U828" i="1" a="1"/>
  <c r="U828" i="1" s="1"/>
  <c r="U857" i="1" a="1"/>
  <c r="U857" i="1" s="1"/>
  <c r="U871" i="1" a="1"/>
  <c r="U871" i="1" s="1"/>
  <c r="U876" i="1" a="1"/>
  <c r="U876" i="1" s="1"/>
  <c r="U899" i="1" a="1"/>
  <c r="U899" i="1" s="1"/>
  <c r="U910" i="1" a="1"/>
  <c r="U910" i="1" s="1"/>
  <c r="U912" i="1" a="1"/>
  <c r="U912" i="1" s="1"/>
  <c r="U929" i="1" a="1"/>
  <c r="U929" i="1" s="1"/>
  <c r="U936" i="1" a="1"/>
  <c r="U936" i="1" s="1"/>
  <c r="U942" i="1" a="1"/>
  <c r="U942" i="1" s="1"/>
  <c r="U946" i="1" a="1"/>
  <c r="U946" i="1" s="1"/>
  <c r="U950" i="1" a="1"/>
  <c r="U950" i="1" s="1"/>
  <c r="U763" i="1" a="1"/>
  <c r="U763" i="1" s="1"/>
  <c r="U790" i="1" a="1"/>
  <c r="U790" i="1" s="1"/>
  <c r="U797" i="1" a="1"/>
  <c r="U797" i="1" s="1"/>
  <c r="U805" i="1" a="1"/>
  <c r="U805" i="1" s="1"/>
  <c r="U810" i="1" a="1"/>
  <c r="U810" i="1" s="1"/>
  <c r="U815" i="1" a="1"/>
  <c r="U815" i="1" s="1"/>
  <c r="U842" i="1" a="1"/>
  <c r="U842" i="1" s="1"/>
  <c r="U852" i="1" a="1"/>
  <c r="U852" i="1" s="1"/>
  <c r="U861" i="1" a="1"/>
  <c r="U861" i="1" s="1"/>
  <c r="U866" i="1" a="1"/>
  <c r="U866" i="1" s="1"/>
  <c r="U882" i="1" a="1"/>
  <c r="U882" i="1" s="1"/>
  <c r="B882" i="14" s="1"/>
  <c r="U887" i="1" a="1"/>
  <c r="U887" i="1" s="1"/>
  <c r="U891" i="1" a="1"/>
  <c r="U891" i="1" s="1"/>
  <c r="U895" i="1" a="1"/>
  <c r="U895" i="1" s="1"/>
  <c r="U901" i="1" a="1"/>
  <c r="U901" i="1" s="1"/>
  <c r="C901" i="14" s="1"/>
  <c r="U906" i="1" a="1"/>
  <c r="U906" i="1" s="1"/>
  <c r="U907" i="1" a="1"/>
  <c r="U907" i="1" s="1"/>
  <c r="U908" i="1" a="1"/>
  <c r="U908" i="1" s="1"/>
  <c r="U909" i="1" a="1"/>
  <c r="U909" i="1" s="1"/>
  <c r="U917" i="1" a="1"/>
  <c r="U917" i="1" s="1"/>
  <c r="U924" i="1" a="1"/>
  <c r="U924" i="1" s="1"/>
  <c r="U925" i="1" a="1"/>
  <c r="U925" i="1" s="1"/>
  <c r="U926" i="1" a="1"/>
  <c r="U926" i="1" s="1"/>
  <c r="U949" i="1" a="1"/>
  <c r="U949" i="1" s="1"/>
  <c r="U770" i="1" a="1"/>
  <c r="U770" i="1" s="1"/>
  <c r="U794" i="1" a="1"/>
  <c r="U794" i="1" s="1"/>
  <c r="U821" i="1" a="1"/>
  <c r="U821" i="1" s="1"/>
  <c r="U856" i="1" a="1"/>
  <c r="U856" i="1" s="1"/>
  <c r="U870" i="1" a="1"/>
  <c r="U870" i="1" s="1"/>
  <c r="U875" i="1" a="1"/>
  <c r="U875" i="1" s="1"/>
  <c r="U880" i="1" a="1"/>
  <c r="U880" i="1" s="1"/>
  <c r="U898" i="1" a="1"/>
  <c r="U898" i="1" s="1"/>
  <c r="U913" i="1" a="1"/>
  <c r="U913" i="1" s="1"/>
  <c r="U916" i="1" a="1"/>
  <c r="U916" i="1" s="1"/>
  <c r="U927" i="1" a="1"/>
  <c r="U927" i="1" s="1"/>
  <c r="C927" i="14" s="1"/>
  <c r="U928" i="1" a="1"/>
  <c r="U928" i="1" s="1"/>
  <c r="U934" i="1" a="1"/>
  <c r="U934" i="1" s="1"/>
  <c r="U935" i="1" a="1"/>
  <c r="U935" i="1" s="1"/>
  <c r="U941" i="1" a="1"/>
  <c r="U941" i="1" s="1"/>
  <c r="C941" i="14" s="1"/>
  <c r="U945" i="1" a="1"/>
  <c r="U945" i="1" s="1"/>
  <c r="U689" i="1" a="1"/>
  <c r="U689" i="1" s="1"/>
  <c r="U768" i="1" a="1"/>
  <c r="U768" i="1" s="1"/>
  <c r="U826" i="1" a="1"/>
  <c r="U826" i="1" s="1"/>
  <c r="U836" i="1" a="1"/>
  <c r="U836" i="1" s="1"/>
  <c r="U846" i="1" a="1"/>
  <c r="U846" i="1" s="1"/>
  <c r="U890" i="1" a="1"/>
  <c r="U890" i="1" s="1"/>
  <c r="U894" i="1" a="1"/>
  <c r="U894" i="1" s="1"/>
  <c r="U914" i="1" a="1"/>
  <c r="U914" i="1" s="1"/>
  <c r="U915" i="1" a="1"/>
  <c r="U915" i="1" s="1"/>
  <c r="U940" i="1" a="1"/>
  <c r="U940" i="1" s="1"/>
  <c r="U953" i="1" a="1"/>
  <c r="U953" i="1" s="1"/>
  <c r="U795" i="1" a="1"/>
  <c r="U795" i="1" s="1"/>
  <c r="U831" i="1" a="1"/>
  <c r="U831" i="1" s="1"/>
  <c r="U850" i="1" a="1"/>
  <c r="U850" i="1" s="1"/>
  <c r="U855" i="1" a="1"/>
  <c r="U855" i="1" s="1"/>
  <c r="U886" i="1" a="1"/>
  <c r="U886" i="1" s="1"/>
  <c r="U903" i="1" a="1"/>
  <c r="U903" i="1" s="1"/>
  <c r="U922" i="1" a="1"/>
  <c r="U922" i="1" s="1"/>
  <c r="U923" i="1" a="1"/>
  <c r="U923" i="1" s="1"/>
  <c r="C923" i="14" s="1"/>
  <c r="U933" i="1" a="1"/>
  <c r="U933" i="1" s="1"/>
  <c r="U944" i="1" a="1"/>
  <c r="U944" i="1" s="1"/>
  <c r="U948" i="1" a="1"/>
  <c r="U948" i="1" s="1"/>
  <c r="U955" i="1" a="1"/>
  <c r="U955" i="1" s="1"/>
  <c r="U721" i="1" a="1"/>
  <c r="U721" i="1" s="1"/>
  <c r="U835" i="1" a="1"/>
  <c r="U835" i="1" s="1"/>
  <c r="U840" i="1" a="1"/>
  <c r="U840" i="1" s="1"/>
  <c r="U845" i="1" a="1"/>
  <c r="U845" i="1" s="1"/>
  <c r="U868" i="1" a="1"/>
  <c r="U868" i="1" s="1"/>
  <c r="U878" i="1" a="1"/>
  <c r="U878" i="1" s="1"/>
  <c r="U881" i="1" a="1"/>
  <c r="U881" i="1" s="1"/>
  <c r="U889" i="1" a="1"/>
  <c r="U889" i="1" s="1"/>
  <c r="U893" i="1" a="1"/>
  <c r="U893" i="1" s="1"/>
  <c r="U897" i="1" a="1"/>
  <c r="U897" i="1" s="1"/>
  <c r="U902" i="1" a="1"/>
  <c r="U902" i="1" s="1"/>
  <c r="U919" i="1" a="1"/>
  <c r="U919" i="1" s="1"/>
  <c r="U920" i="1" a="1"/>
  <c r="U920" i="1" s="1"/>
  <c r="U921" i="1" a="1"/>
  <c r="U921" i="1" s="1"/>
  <c r="U932" i="1" a="1"/>
  <c r="U932" i="1" s="1"/>
  <c r="U938" i="1" a="1"/>
  <c r="U938" i="1" s="1"/>
  <c r="B938" i="14" s="1"/>
  <c r="U939" i="1" a="1"/>
  <c r="U939" i="1" s="1"/>
  <c r="U784" i="1" a="1"/>
  <c r="U784" i="1" s="1"/>
  <c r="U792" i="1" a="1"/>
  <c r="U792" i="1" s="1"/>
  <c r="U844" i="1" a="1"/>
  <c r="U844" i="1" s="1"/>
  <c r="C844" i="14" s="1"/>
  <c r="U854" i="1" a="1"/>
  <c r="U854" i="1" s="1"/>
  <c r="U885" i="1" a="1"/>
  <c r="U885" i="1" s="1"/>
  <c r="U904" i="1" a="1"/>
  <c r="U904" i="1" s="1"/>
  <c r="U905" i="1" a="1"/>
  <c r="U905" i="1" s="1"/>
  <c r="B905" i="14" s="1"/>
  <c r="U918" i="1" a="1"/>
  <c r="U918" i="1" s="1"/>
  <c r="U931" i="1" a="1"/>
  <c r="U931" i="1" s="1"/>
  <c r="U947" i="1" a="1"/>
  <c r="U947" i="1" s="1"/>
  <c r="U951" i="1" a="1"/>
  <c r="U951" i="1" s="1"/>
  <c r="U957" i="1" a="1"/>
  <c r="U957" i="1" s="1"/>
  <c r="U959" i="1" a="1"/>
  <c r="U959" i="1" s="1"/>
  <c r="U961" i="1" a="1"/>
  <c r="U961" i="1" s="1"/>
  <c r="U963" i="1" a="1"/>
  <c r="U963" i="1" s="1"/>
  <c r="U965" i="1" a="1"/>
  <c r="U965" i="1" s="1"/>
  <c r="U967" i="1" a="1"/>
  <c r="U967" i="1" s="1"/>
  <c r="U969" i="1" a="1"/>
  <c r="U969" i="1" s="1"/>
  <c r="U971" i="1" a="1"/>
  <c r="U971" i="1" s="1"/>
  <c r="U973" i="1" a="1"/>
  <c r="U973" i="1" s="1"/>
  <c r="U975" i="1" a="1"/>
  <c r="U975" i="1" s="1"/>
  <c r="U977" i="1" a="1"/>
  <c r="U977" i="1" s="1"/>
  <c r="U979" i="1" a="1"/>
  <c r="U979" i="1" s="1"/>
  <c r="B979" i="14" s="1"/>
  <c r="U981" i="1" a="1"/>
  <c r="U981" i="1" s="1"/>
  <c r="U780" i="1" a="1"/>
  <c r="U780" i="1" s="1"/>
  <c r="U1040" i="1" a="1"/>
  <c r="U1040" i="1" s="1"/>
  <c r="U1047" i="1" a="1"/>
  <c r="U1047" i="1" s="1"/>
  <c r="U1061" i="1" a="1"/>
  <c r="U1061" i="1" s="1"/>
  <c r="U892" i="1" a="1"/>
  <c r="U892" i="1" s="1"/>
  <c r="U962" i="1" a="1"/>
  <c r="U962" i="1" s="1"/>
  <c r="U970" i="1" a="1"/>
  <c r="U970" i="1" s="1"/>
  <c r="U978" i="1" a="1"/>
  <c r="U978" i="1" s="1"/>
  <c r="U1027" i="1" a="1"/>
  <c r="U1027" i="1" s="1"/>
  <c r="U1029" i="1" a="1"/>
  <c r="U1029" i="1" s="1"/>
  <c r="U1043" i="1" a="1"/>
  <c r="U1043" i="1" s="1"/>
  <c r="C1043" i="14" s="1"/>
  <c r="U1050" i="1" a="1"/>
  <c r="U1050" i="1" s="1"/>
  <c r="U1054" i="1" a="1"/>
  <c r="U1054" i="1" s="1"/>
  <c r="U1057" i="1" a="1"/>
  <c r="U1057" i="1" s="1"/>
  <c r="U1063" i="1" a="1"/>
  <c r="U1063" i="1" s="1"/>
  <c r="U1066" i="1" a="1"/>
  <c r="U1066" i="1" s="1"/>
  <c r="U733" i="1" a="1"/>
  <c r="U733" i="1" s="1"/>
  <c r="U980" i="1" a="1"/>
  <c r="U980" i="1" s="1"/>
  <c r="U1030" i="1" a="1"/>
  <c r="U1030" i="1" s="1"/>
  <c r="U1031" i="1" a="1"/>
  <c r="U1031" i="1" s="1"/>
  <c r="U1032" i="1" a="1"/>
  <c r="U1032" i="1" s="1"/>
  <c r="U1033" i="1" a="1"/>
  <c r="U1033" i="1" s="1"/>
  <c r="U1046" i="1" a="1"/>
  <c r="U1046" i="1" s="1"/>
  <c r="U1060" i="1" a="1"/>
  <c r="U1060" i="1" s="1"/>
  <c r="U884" i="1" a="1"/>
  <c r="U884" i="1" s="1"/>
  <c r="U956" i="1" a="1"/>
  <c r="U956" i="1" s="1"/>
  <c r="U964" i="1" a="1"/>
  <c r="U964" i="1" s="1"/>
  <c r="U972" i="1" a="1"/>
  <c r="U972" i="1" s="1"/>
  <c r="U984" i="1" a="1"/>
  <c r="U984" i="1" s="1"/>
  <c r="U986" i="1" a="1"/>
  <c r="U986" i="1" s="1"/>
  <c r="U988" i="1" a="1"/>
  <c r="U988" i="1" s="1"/>
  <c r="C988" i="14" s="1"/>
  <c r="U990" i="1" a="1"/>
  <c r="U990" i="1" s="1"/>
  <c r="U992" i="1" a="1"/>
  <c r="U992" i="1" s="1"/>
  <c r="U994" i="1" a="1"/>
  <c r="U994" i="1" s="1"/>
  <c r="U996" i="1" a="1"/>
  <c r="U996" i="1" s="1"/>
  <c r="U998" i="1" a="1"/>
  <c r="U998" i="1" s="1"/>
  <c r="U1000" i="1" a="1"/>
  <c r="U1000" i="1" s="1"/>
  <c r="U1002" i="1" a="1"/>
  <c r="U1002" i="1" s="1"/>
  <c r="U1004" i="1" a="1"/>
  <c r="U1004" i="1" s="1"/>
  <c r="B1004" i="14" s="1"/>
  <c r="U1006" i="1" a="1"/>
  <c r="U1006" i="1" s="1"/>
  <c r="U1008" i="1" a="1"/>
  <c r="U1008" i="1" s="1"/>
  <c r="U1010" i="1" a="1"/>
  <c r="U1010" i="1" s="1"/>
  <c r="U1012" i="1" a="1"/>
  <c r="U1012" i="1" s="1"/>
  <c r="U1014" i="1" a="1"/>
  <c r="U1014" i="1" s="1"/>
  <c r="U1016" i="1" a="1"/>
  <c r="U1016" i="1" s="1"/>
  <c r="U1018" i="1" a="1"/>
  <c r="U1018" i="1" s="1"/>
  <c r="U1020" i="1" a="1"/>
  <c r="U1020" i="1" s="1"/>
  <c r="C1020" i="14" s="1"/>
  <c r="U1022" i="1" a="1"/>
  <c r="U1022" i="1" s="1"/>
  <c r="U1024" i="1" a="1"/>
  <c r="U1024" i="1" s="1"/>
  <c r="U1026" i="1" a="1"/>
  <c r="U1026" i="1" s="1"/>
  <c r="U1034" i="1" a="1"/>
  <c r="U1034" i="1" s="1"/>
  <c r="C1034" i="14" s="1"/>
  <c r="U1035" i="1" a="1"/>
  <c r="U1035" i="1" s="1"/>
  <c r="U1036" i="1" a="1"/>
  <c r="U1036" i="1" s="1"/>
  <c r="U1037" i="1" a="1"/>
  <c r="U1037" i="1" s="1"/>
  <c r="U1039" i="1" a="1"/>
  <c r="U1039" i="1" s="1"/>
  <c r="B1039" i="14" s="1"/>
  <c r="U1042" i="1" a="1"/>
  <c r="U1042" i="1" s="1"/>
  <c r="U1049" i="1" a="1"/>
  <c r="U1049" i="1" s="1"/>
  <c r="U1053" i="1" a="1"/>
  <c r="U1053" i="1" s="1"/>
  <c r="U896" i="1" a="1"/>
  <c r="U896" i="1" s="1"/>
  <c r="U943" i="1" a="1"/>
  <c r="U943" i="1" s="1"/>
  <c r="U952" i="1" a="1"/>
  <c r="U952" i="1" s="1"/>
  <c r="U1038" i="1" a="1"/>
  <c r="U1038" i="1" s="1"/>
  <c r="U1045" i="1" a="1"/>
  <c r="U1045" i="1" s="1"/>
  <c r="U1059" i="1" a="1"/>
  <c r="U1059" i="1" s="1"/>
  <c r="U1065" i="1" a="1"/>
  <c r="U1065" i="1" s="1"/>
  <c r="U819" i="1" a="1"/>
  <c r="U819" i="1" s="1"/>
  <c r="U930" i="1" a="1"/>
  <c r="U930" i="1" s="1"/>
  <c r="U958" i="1" a="1"/>
  <c r="U958" i="1" s="1"/>
  <c r="U966" i="1" a="1"/>
  <c r="U966" i="1" s="1"/>
  <c r="U974" i="1" a="1"/>
  <c r="U974" i="1" s="1"/>
  <c r="U982" i="1" a="1"/>
  <c r="U982" i="1" s="1"/>
  <c r="C982" i="14" s="1"/>
  <c r="U1028" i="1" a="1"/>
  <c r="U1028" i="1" s="1"/>
  <c r="U1048" i="1" a="1"/>
  <c r="U1048" i="1" s="1"/>
  <c r="U1052" i="1" a="1"/>
  <c r="U1052" i="1" s="1"/>
  <c r="U1062" i="1" a="1"/>
  <c r="U1062" i="1" s="1"/>
  <c r="U888" i="1" a="1"/>
  <c r="U888" i="1" s="1"/>
  <c r="U911" i="1" a="1"/>
  <c r="U911" i="1" s="1"/>
  <c r="U1041" i="1" a="1"/>
  <c r="U1041" i="1" s="1"/>
  <c r="U670" i="1" a="1"/>
  <c r="U670" i="1" s="1"/>
  <c r="U858" i="1" a="1"/>
  <c r="U858" i="1" s="1"/>
  <c r="U867" i="1" a="1"/>
  <c r="U867" i="1" s="1"/>
  <c r="U900" i="1" a="1"/>
  <c r="U900" i="1" s="1"/>
  <c r="U937" i="1" a="1"/>
  <c r="U937" i="1" s="1"/>
  <c r="U954" i="1" a="1"/>
  <c r="U954" i="1" s="1"/>
  <c r="U960" i="1" a="1"/>
  <c r="U960" i="1" s="1"/>
  <c r="U968" i="1" a="1"/>
  <c r="U968" i="1" s="1"/>
  <c r="U976" i="1" a="1"/>
  <c r="U976" i="1" s="1"/>
  <c r="U983" i="1" a="1"/>
  <c r="U983" i="1" s="1"/>
  <c r="U985" i="1" a="1"/>
  <c r="U985" i="1" s="1"/>
  <c r="U987" i="1" a="1"/>
  <c r="U987" i="1" s="1"/>
  <c r="U989" i="1" a="1"/>
  <c r="U989" i="1" s="1"/>
  <c r="U991" i="1" a="1"/>
  <c r="U991" i="1" s="1"/>
  <c r="U993" i="1" a="1"/>
  <c r="U993" i="1" s="1"/>
  <c r="U995" i="1" a="1"/>
  <c r="U995" i="1" s="1"/>
  <c r="U1007" i="1" a="1"/>
  <c r="U1007" i="1" s="1"/>
  <c r="U1023" i="1" a="1"/>
  <c r="U1023" i="1" s="1"/>
  <c r="U1064" i="1" a="1"/>
  <c r="U1064" i="1" s="1"/>
  <c r="U1079" i="1" a="1"/>
  <c r="U1079" i="1" s="1"/>
  <c r="U1082" i="1" a="1"/>
  <c r="U1082" i="1" s="1"/>
  <c r="U1086" i="1" a="1"/>
  <c r="U1086" i="1" s="1"/>
  <c r="U1094" i="1" a="1"/>
  <c r="U1094" i="1" s="1"/>
  <c r="U1102" i="1" a="1"/>
  <c r="U1102" i="1" s="1"/>
  <c r="U1104" i="1" a="1"/>
  <c r="U1104" i="1" s="1"/>
  <c r="U1105" i="1" a="1"/>
  <c r="U1105" i="1" s="1"/>
  <c r="U1116" i="1" a="1"/>
  <c r="U1116" i="1" s="1"/>
  <c r="U1125" i="1" a="1"/>
  <c r="U1125" i="1" s="1"/>
  <c r="U1131" i="1" a="1"/>
  <c r="U1131" i="1" s="1"/>
  <c r="U1136" i="1" a="1"/>
  <c r="U1136" i="1" s="1"/>
  <c r="U1141" i="1" a="1"/>
  <c r="U1141" i="1" s="1"/>
  <c r="U1184" i="1" a="1"/>
  <c r="U1184" i="1" s="1"/>
  <c r="U1190" i="1" a="1"/>
  <c r="U1190" i="1" s="1"/>
  <c r="U1196" i="1" a="1"/>
  <c r="U1196" i="1" s="1"/>
  <c r="U1009" i="1" a="1"/>
  <c r="U1009" i="1" s="1"/>
  <c r="U1025" i="1" a="1"/>
  <c r="U1025" i="1" s="1"/>
  <c r="U1073" i="1" a="1"/>
  <c r="U1073" i="1" s="1"/>
  <c r="U1089" i="1" a="1"/>
  <c r="U1089" i="1" s="1"/>
  <c r="U1097" i="1" a="1"/>
  <c r="U1097" i="1" s="1"/>
  <c r="U1106" i="1" a="1"/>
  <c r="U1106" i="1" s="1"/>
  <c r="U1107" i="1" a="1"/>
  <c r="U1107" i="1" s="1"/>
  <c r="U1115" i="1" a="1"/>
  <c r="U1115" i="1" s="1"/>
  <c r="U1135" i="1" a="1"/>
  <c r="U1135" i="1" s="1"/>
  <c r="U1146" i="1" a="1"/>
  <c r="U1146" i="1" s="1"/>
  <c r="U1153" i="1" a="1"/>
  <c r="U1153" i="1" s="1"/>
  <c r="U1157" i="1" a="1"/>
  <c r="U1157" i="1" s="1"/>
  <c r="U1160" i="1" a="1"/>
  <c r="U1160" i="1" s="1"/>
  <c r="U1162" i="1" a="1"/>
  <c r="U1162" i="1" s="1"/>
  <c r="U1167" i="1" a="1"/>
  <c r="U1167" i="1" s="1"/>
  <c r="U1170" i="1" a="1"/>
  <c r="U1170" i="1" s="1"/>
  <c r="U1187" i="1" a="1"/>
  <c r="U1187" i="1" s="1"/>
  <c r="U1011" i="1" a="1"/>
  <c r="U1011" i="1" s="1"/>
  <c r="U1055" i="1" a="1"/>
  <c r="U1055" i="1" s="1"/>
  <c r="B1055" i="14" s="1"/>
  <c r="U1067" i="1" a="1"/>
  <c r="U1067" i="1" s="1"/>
  <c r="U1070" i="1" a="1"/>
  <c r="U1070" i="1" s="1"/>
  <c r="U1076" i="1" a="1"/>
  <c r="U1076" i="1" s="1"/>
  <c r="U1081" i="1" a="1"/>
  <c r="U1081" i="1" s="1"/>
  <c r="C1081" i="14" s="1"/>
  <c r="U1085" i="1" a="1"/>
  <c r="U1085" i="1" s="1"/>
  <c r="U1093" i="1" a="1"/>
  <c r="U1093" i="1" s="1"/>
  <c r="U1101" i="1" a="1"/>
  <c r="U1101" i="1" s="1"/>
  <c r="U1108" i="1" a="1"/>
  <c r="U1108" i="1" s="1"/>
  <c r="U1109" i="1" a="1"/>
  <c r="U1109" i="1" s="1"/>
  <c r="U1114" i="1" a="1"/>
  <c r="U1114" i="1" s="1"/>
  <c r="U1123" i="1" a="1"/>
  <c r="U1123" i="1" s="1"/>
  <c r="U1124" i="1" a="1"/>
  <c r="U1124" i="1" s="1"/>
  <c r="B1124" i="14" s="1"/>
  <c r="U1130" i="1" a="1"/>
  <c r="U1130" i="1" s="1"/>
  <c r="U1140" i="1" a="1"/>
  <c r="U1140" i="1" s="1"/>
  <c r="U1164" i="1" a="1"/>
  <c r="U1164" i="1" s="1"/>
  <c r="U1180" i="1" a="1"/>
  <c r="U1180" i="1" s="1"/>
  <c r="U1195" i="1" a="1"/>
  <c r="U1195" i="1" s="1"/>
  <c r="U997" i="1" a="1"/>
  <c r="U997" i="1" s="1"/>
  <c r="U1013" i="1" a="1"/>
  <c r="U1013" i="1" s="1"/>
  <c r="U1058" i="1" a="1"/>
  <c r="U1058" i="1" s="1"/>
  <c r="U1088" i="1" a="1"/>
  <c r="U1088" i="1" s="1"/>
  <c r="U1110" i="1" a="1"/>
  <c r="U1110" i="1" s="1"/>
  <c r="U1111" i="1" a="1"/>
  <c r="U1111" i="1" s="1"/>
  <c r="U1121" i="1" a="1"/>
  <c r="U1121" i="1" s="1"/>
  <c r="U1122" i="1" a="1"/>
  <c r="U1122" i="1" s="1"/>
  <c r="U1128" i="1" a="1"/>
  <c r="U1128" i="1" s="1"/>
  <c r="U1129" i="1" a="1"/>
  <c r="U1129" i="1" s="1"/>
  <c r="U1134" i="1" a="1"/>
  <c r="U1134" i="1" s="1"/>
  <c r="U1145" i="1" a="1"/>
  <c r="U1145" i="1" s="1"/>
  <c r="U1150" i="1" a="1"/>
  <c r="U1150" i="1" s="1"/>
  <c r="U1151" i="1" a="1"/>
  <c r="U1151" i="1" s="1"/>
  <c r="U1152" i="1" a="1"/>
  <c r="U1152" i="1" s="1"/>
  <c r="U1159" i="1" a="1"/>
  <c r="U1159" i="1" s="1"/>
  <c r="U1166" i="1" a="1"/>
  <c r="U1166" i="1" s="1"/>
  <c r="U1179" i="1" a="1"/>
  <c r="U1179" i="1" s="1"/>
  <c r="U1183" i="1" a="1"/>
  <c r="U1183" i="1" s="1"/>
  <c r="U1192" i="1" a="1"/>
  <c r="U1192" i="1" s="1"/>
  <c r="U999" i="1" a="1"/>
  <c r="U999" i="1" s="1"/>
  <c r="U1015" i="1" a="1"/>
  <c r="U1015" i="1" s="1"/>
  <c r="U1072" i="1" a="1"/>
  <c r="U1072" i="1" s="1"/>
  <c r="U1075" i="1" a="1"/>
  <c r="U1075" i="1" s="1"/>
  <c r="U1078" i="1" a="1"/>
  <c r="U1078" i="1" s="1"/>
  <c r="U1092" i="1" a="1"/>
  <c r="U1092" i="1" s="1"/>
  <c r="U1096" i="1" a="1"/>
  <c r="U1096" i="1" s="1"/>
  <c r="U1100" i="1" a="1"/>
  <c r="U1100" i="1" s="1"/>
  <c r="U1112" i="1" a="1"/>
  <c r="U1112" i="1" s="1"/>
  <c r="U1113" i="1" a="1"/>
  <c r="U1113" i="1" s="1"/>
  <c r="U1120" i="1" a="1"/>
  <c r="U1120" i="1" s="1"/>
  <c r="U1133" i="1" a="1"/>
  <c r="U1133" i="1" s="1"/>
  <c r="U1139" i="1" a="1"/>
  <c r="U1139" i="1" s="1"/>
  <c r="U1144" i="1" a="1"/>
  <c r="U1144" i="1" s="1"/>
  <c r="U1149" i="1" a="1"/>
  <c r="U1149" i="1" s="1"/>
  <c r="U1156" i="1" a="1"/>
  <c r="U1156" i="1" s="1"/>
  <c r="U1169" i="1" a="1"/>
  <c r="U1169" i="1" s="1"/>
  <c r="U1177" i="1" a="1"/>
  <c r="U1177" i="1" s="1"/>
  <c r="U1178" i="1" a="1"/>
  <c r="U1178" i="1" s="1"/>
  <c r="U1186" i="1" a="1"/>
  <c r="U1186" i="1" s="1"/>
  <c r="U1189" i="1" a="1"/>
  <c r="U1189" i="1" s="1"/>
  <c r="U1001" i="1" a="1"/>
  <c r="U1001" i="1" s="1"/>
  <c r="U1017" i="1" a="1"/>
  <c r="U1017" i="1" s="1"/>
  <c r="U1051" i="1" a="1"/>
  <c r="U1051" i="1" s="1"/>
  <c r="U1069" i="1" a="1"/>
  <c r="U1069" i="1" s="1"/>
  <c r="U1080" i="1" a="1"/>
  <c r="U1080" i="1" s="1"/>
  <c r="U1084" i="1" a="1"/>
  <c r="U1084" i="1" s="1"/>
  <c r="B1084" i="14" s="1"/>
  <c r="U1087" i="1" a="1"/>
  <c r="U1087" i="1" s="1"/>
  <c r="U1091" i="1" a="1"/>
  <c r="U1091" i="1" s="1"/>
  <c r="C1091" i="14" s="1"/>
  <c r="U1099" i="1" a="1"/>
  <c r="U1099" i="1" s="1"/>
  <c r="U1118" i="1" a="1"/>
  <c r="U1118" i="1" s="1"/>
  <c r="B1118" i="14" s="1"/>
  <c r="U1119" i="1" a="1"/>
  <c r="U1119" i="1" s="1"/>
  <c r="U1127" i="1" a="1"/>
  <c r="U1127" i="1" s="1"/>
  <c r="U1143" i="1" a="1"/>
  <c r="U1143" i="1" s="1"/>
  <c r="U1148" i="1" a="1"/>
  <c r="U1148" i="1" s="1"/>
  <c r="U1155" i="1" a="1"/>
  <c r="U1155" i="1" s="1"/>
  <c r="U1161" i="1" a="1"/>
  <c r="U1161" i="1" s="1"/>
  <c r="U1163" i="1" a="1"/>
  <c r="U1163" i="1" s="1"/>
  <c r="U1175" i="1" a="1"/>
  <c r="U1175" i="1" s="1"/>
  <c r="B1175" i="14" s="1"/>
  <c r="U1176" i="1" a="1"/>
  <c r="U1176" i="1" s="1"/>
  <c r="U1182" i="1" a="1"/>
  <c r="U1182" i="1" s="1"/>
  <c r="U1191" i="1" a="1"/>
  <c r="U1191" i="1" s="1"/>
  <c r="U1194" i="1" a="1"/>
  <c r="U1194" i="1" s="1"/>
  <c r="U1003" i="1" a="1"/>
  <c r="U1003" i="1" s="1"/>
  <c r="U1019" i="1" a="1"/>
  <c r="U1019" i="1" s="1"/>
  <c r="U1074" i="1" a="1"/>
  <c r="U1074" i="1" s="1"/>
  <c r="U1095" i="1" a="1"/>
  <c r="U1095" i="1" s="1"/>
  <c r="U1117" i="1" a="1"/>
  <c r="U1117" i="1" s="1"/>
  <c r="U1126" i="1" a="1"/>
  <c r="U1126" i="1" s="1"/>
  <c r="U1132" i="1" a="1"/>
  <c r="U1132" i="1" s="1"/>
  <c r="U1138" i="1" a="1"/>
  <c r="U1138" i="1" s="1"/>
  <c r="U1142" i="1" a="1"/>
  <c r="U1142" i="1" s="1"/>
  <c r="U1165" i="1" a="1"/>
  <c r="U1165" i="1" s="1"/>
  <c r="U1174" i="1" a="1"/>
  <c r="U1174" i="1" s="1"/>
  <c r="U1185" i="1" a="1"/>
  <c r="U1185" i="1" s="1"/>
  <c r="U1188" i="1" a="1"/>
  <c r="U1188" i="1" s="1"/>
  <c r="U1071" i="1" a="1"/>
  <c r="U1071" i="1" s="1"/>
  <c r="U1083" i="1" a="1"/>
  <c r="U1083" i="1" s="1"/>
  <c r="U1154" i="1" a="1"/>
  <c r="U1154" i="1" s="1"/>
  <c r="U1181" i="1" a="1"/>
  <c r="U1181" i="1" s="1"/>
  <c r="U1202" i="1" a="1"/>
  <c r="U1202" i="1" s="1"/>
  <c r="U1215" i="1" a="1"/>
  <c r="U1215" i="1" s="1"/>
  <c r="U1218" i="1" a="1"/>
  <c r="U1218" i="1" s="1"/>
  <c r="U1225" i="1" a="1"/>
  <c r="U1225" i="1" s="1"/>
  <c r="U1234" i="1" a="1"/>
  <c r="U1234" i="1" s="1"/>
  <c r="U1247" i="1" a="1"/>
  <c r="U1247" i="1" s="1"/>
  <c r="U1248" i="1" a="1"/>
  <c r="U1248" i="1" s="1"/>
  <c r="U1263" i="1" a="1"/>
  <c r="U1263" i="1" s="1"/>
  <c r="U1264" i="1" a="1"/>
  <c r="U1264" i="1" s="1"/>
  <c r="U1265" i="1" a="1"/>
  <c r="U1265" i="1" s="1"/>
  <c r="U1266" i="1" a="1"/>
  <c r="U1266" i="1" s="1"/>
  <c r="U1267" i="1" a="1"/>
  <c r="U1267" i="1" s="1"/>
  <c r="U1293" i="1" a="1"/>
  <c r="U1293" i="1" s="1"/>
  <c r="U1297" i="1" a="1"/>
  <c r="U1297" i="1" s="1"/>
  <c r="U1306" i="1" a="1"/>
  <c r="U1306" i="1" s="1"/>
  <c r="U1056" i="1" a="1"/>
  <c r="U1056" i="1" s="1"/>
  <c r="U1090" i="1" a="1"/>
  <c r="U1090" i="1" s="1"/>
  <c r="U1168" i="1" a="1"/>
  <c r="U1168" i="1" s="1"/>
  <c r="U1173" i="1" a="1"/>
  <c r="U1173" i="1" s="1"/>
  <c r="C1173" i="14" s="1"/>
  <c r="U1198" i="1" a="1"/>
  <c r="U1198" i="1" s="1"/>
  <c r="U1207" i="1" a="1"/>
  <c r="U1207" i="1" s="1"/>
  <c r="U1212" i="1" a="1"/>
  <c r="U1212" i="1" s="1"/>
  <c r="U1221" i="1" a="1"/>
  <c r="U1221" i="1" s="1"/>
  <c r="U1245" i="1" a="1"/>
  <c r="U1245" i="1" s="1"/>
  <c r="U1246" i="1" a="1"/>
  <c r="U1246" i="1" s="1"/>
  <c r="U1261" i="1" a="1"/>
  <c r="U1261" i="1" s="1"/>
  <c r="U1262" i="1" a="1"/>
  <c r="U1262" i="1" s="1"/>
  <c r="C1262" i="14" s="1"/>
  <c r="U1275" i="1" a="1"/>
  <c r="U1275" i="1" s="1"/>
  <c r="U1279" i="1" a="1"/>
  <c r="U1279" i="1" s="1"/>
  <c r="U1289" i="1" a="1"/>
  <c r="U1289" i="1" s="1"/>
  <c r="U1308" i="1" a="1"/>
  <c r="U1308" i="1" s="1"/>
  <c r="U1068" i="1" a="1"/>
  <c r="U1068" i="1" s="1"/>
  <c r="U1201" i="1" a="1"/>
  <c r="U1201" i="1" s="1"/>
  <c r="U1204" i="1" a="1"/>
  <c r="U1204" i="1" s="1"/>
  <c r="U1209" i="1" a="1"/>
  <c r="U1209" i="1" s="1"/>
  <c r="B1209" i="14" s="1"/>
  <c r="U1217" i="1" a="1"/>
  <c r="U1217" i="1" s="1"/>
  <c r="U1224" i="1" a="1"/>
  <c r="U1224" i="1" s="1"/>
  <c r="U1227" i="1" a="1"/>
  <c r="U1227" i="1" s="1"/>
  <c r="U1230" i="1" a="1"/>
  <c r="U1230" i="1" s="1"/>
  <c r="U1233" i="1" a="1"/>
  <c r="U1233" i="1" s="1"/>
  <c r="U1237" i="1" a="1"/>
  <c r="U1237" i="1" s="1"/>
  <c r="U1244" i="1" a="1"/>
  <c r="U1244" i="1" s="1"/>
  <c r="U1260" i="1" a="1"/>
  <c r="U1260" i="1" s="1"/>
  <c r="B1260" i="14" s="1"/>
  <c r="U1285" i="1" a="1"/>
  <c r="U1285" i="1" s="1"/>
  <c r="U1292" i="1" a="1"/>
  <c r="U1292" i="1" s="1"/>
  <c r="U1302" i="1" a="1"/>
  <c r="U1302" i="1" s="1"/>
  <c r="U1310" i="1" a="1"/>
  <c r="U1310" i="1" s="1"/>
  <c r="U1313" i="1" a="1"/>
  <c r="U1313" i="1" s="1"/>
  <c r="U1044" i="1" a="1"/>
  <c r="U1044" i="1" s="1"/>
  <c r="U1158" i="1" a="1"/>
  <c r="U1158" i="1" s="1"/>
  <c r="U1193" i="1" a="1"/>
  <c r="U1193" i="1" s="1"/>
  <c r="U1206" i="1" a="1"/>
  <c r="U1206" i="1" s="1"/>
  <c r="U1214" i="1" a="1"/>
  <c r="U1214" i="1" s="1"/>
  <c r="U1220" i="1" a="1"/>
  <c r="U1220" i="1" s="1"/>
  <c r="U1240" i="1" a="1"/>
  <c r="U1240" i="1" s="1"/>
  <c r="U1243" i="1" a="1"/>
  <c r="U1243" i="1" s="1"/>
  <c r="U1259" i="1" a="1"/>
  <c r="U1259" i="1" s="1"/>
  <c r="U1274" i="1" a="1"/>
  <c r="U1274" i="1" s="1"/>
  <c r="U1281" i="1" a="1"/>
  <c r="U1281" i="1" s="1"/>
  <c r="U1296" i="1" a="1"/>
  <c r="U1296" i="1" s="1"/>
  <c r="U1005" i="1" a="1"/>
  <c r="U1005" i="1" s="1"/>
  <c r="U1077" i="1" a="1"/>
  <c r="U1077" i="1" s="1"/>
  <c r="U1172" i="1" a="1"/>
  <c r="U1172" i="1" s="1"/>
  <c r="U1197" i="1" a="1"/>
  <c r="U1197" i="1" s="1"/>
  <c r="U1200" i="1" a="1"/>
  <c r="U1200" i="1" s="1"/>
  <c r="U1211" i="1" a="1"/>
  <c r="U1211" i="1" s="1"/>
  <c r="U1223" i="1" a="1"/>
  <c r="U1223" i="1" s="1"/>
  <c r="U1229" i="1" a="1"/>
  <c r="U1229" i="1" s="1"/>
  <c r="U1232" i="1" a="1"/>
  <c r="U1232" i="1" s="1"/>
  <c r="U1236" i="1" a="1"/>
  <c r="U1236" i="1" s="1"/>
  <c r="U1239" i="1" a="1"/>
  <c r="U1239" i="1" s="1"/>
  <c r="U1241" i="1" a="1"/>
  <c r="U1241" i="1" s="1"/>
  <c r="U1242" i="1" a="1"/>
  <c r="U1242" i="1" s="1"/>
  <c r="U1257" i="1" a="1"/>
  <c r="U1257" i="1" s="1"/>
  <c r="U1258" i="1" a="1"/>
  <c r="U1258" i="1" s="1"/>
  <c r="U1273" i="1" a="1"/>
  <c r="U1273" i="1" s="1"/>
  <c r="U1278" i="1" a="1"/>
  <c r="U1278" i="1" s="1"/>
  <c r="U1284" i="1" a="1"/>
  <c r="U1284" i="1" s="1"/>
  <c r="U1288" i="1" a="1"/>
  <c r="U1288" i="1" s="1"/>
  <c r="U1295" i="1" a="1"/>
  <c r="U1295" i="1" s="1"/>
  <c r="U1304" i="1" a="1"/>
  <c r="U1304" i="1" s="1"/>
  <c r="U1307" i="1" a="1"/>
  <c r="U1307" i="1" s="1"/>
  <c r="U1021" i="1" a="1"/>
  <c r="U1021" i="1" s="1"/>
  <c r="U1203" i="1" a="1"/>
  <c r="U1203" i="1" s="1"/>
  <c r="U1216" i="1" a="1"/>
  <c r="U1216" i="1" s="1"/>
  <c r="U1219" i="1" a="1"/>
  <c r="U1219" i="1" s="1"/>
  <c r="U1235" i="1" a="1"/>
  <c r="U1235" i="1" s="1"/>
  <c r="U1253" i="1" a="1"/>
  <c r="U1253" i="1" s="1"/>
  <c r="U1255" i="1" a="1"/>
  <c r="U1255" i="1" s="1"/>
  <c r="U1256" i="1" a="1"/>
  <c r="U1256" i="1" s="1"/>
  <c r="U1271" i="1" a="1"/>
  <c r="U1271" i="1" s="1"/>
  <c r="U1272" i="1" a="1"/>
  <c r="U1272" i="1" s="1"/>
  <c r="U1291" i="1" a="1"/>
  <c r="U1291" i="1" s="1"/>
  <c r="U1301" i="1" a="1"/>
  <c r="U1301" i="1" s="1"/>
  <c r="U1098" i="1" a="1"/>
  <c r="U1098" i="1" s="1"/>
  <c r="U1103" i="1" a="1"/>
  <c r="U1103" i="1" s="1"/>
  <c r="U1171" i="1" a="1"/>
  <c r="U1171" i="1" s="1"/>
  <c r="C1171" i="14" s="1"/>
  <c r="U1199" i="1" a="1"/>
  <c r="U1199" i="1" s="1"/>
  <c r="U1205" i="1" a="1"/>
  <c r="U1205" i="1" s="1"/>
  <c r="C1205" i="14" s="1"/>
  <c r="U1210" i="1" a="1"/>
  <c r="U1210" i="1" s="1"/>
  <c r="U1213" i="1" a="1"/>
  <c r="U1213" i="1" s="1"/>
  <c r="U1222" i="1" a="1"/>
  <c r="U1222" i="1" s="1"/>
  <c r="U1228" i="1" a="1"/>
  <c r="U1228" i="1" s="1"/>
  <c r="U1231" i="1" a="1"/>
  <c r="U1231" i="1" s="1"/>
  <c r="U1238" i="1" a="1"/>
  <c r="U1238" i="1" s="1"/>
  <c r="U1249" i="1" a="1"/>
  <c r="U1249" i="1" s="1"/>
  <c r="U1250" i="1" a="1"/>
  <c r="U1250" i="1" s="1"/>
  <c r="U1226" i="1" a="1"/>
  <c r="U1226" i="1" s="1"/>
  <c r="U1286" i="1" a="1"/>
  <c r="U1286" i="1" s="1"/>
  <c r="U1315" i="1" a="1"/>
  <c r="U1315" i="1" s="1"/>
  <c r="U1323" i="1" a="1"/>
  <c r="U1323" i="1" s="1"/>
  <c r="B1323" i="14" s="1"/>
  <c r="U1336" i="1" a="1"/>
  <c r="U1336" i="1" s="1"/>
  <c r="U1340" i="1" a="1"/>
  <c r="U1340" i="1" s="1"/>
  <c r="U1344" i="1" a="1"/>
  <c r="U1344" i="1" s="1"/>
  <c r="U1349" i="1" a="1"/>
  <c r="U1349" i="1" s="1"/>
  <c r="C1349" i="14" s="1"/>
  <c r="U1352" i="1" a="1"/>
  <c r="U1352" i="1" s="1"/>
  <c r="U1355" i="1" a="1"/>
  <c r="U1355" i="1" s="1"/>
  <c r="U1381" i="1" a="1"/>
  <c r="U1381" i="1" s="1"/>
  <c r="U1137" i="1" a="1"/>
  <c r="U1137" i="1" s="1"/>
  <c r="U1254" i="1" a="1"/>
  <c r="U1254" i="1" s="1"/>
  <c r="U1287" i="1" a="1"/>
  <c r="U1287" i="1" s="1"/>
  <c r="U1298" i="1" a="1"/>
  <c r="U1298" i="1" s="1"/>
  <c r="U1300" i="1" a="1"/>
  <c r="U1300" i="1" s="1"/>
  <c r="U1317" i="1" a="1"/>
  <c r="U1317" i="1" s="1"/>
  <c r="U1320" i="1" a="1"/>
  <c r="U1320" i="1" s="1"/>
  <c r="U1326" i="1" a="1"/>
  <c r="U1326" i="1" s="1"/>
  <c r="U1329" i="1" a="1"/>
  <c r="U1329" i="1" s="1"/>
  <c r="U1332" i="1" a="1"/>
  <c r="U1332" i="1" s="1"/>
  <c r="U1358" i="1" a="1"/>
  <c r="U1358" i="1" s="1"/>
  <c r="U1369" i="1" a="1"/>
  <c r="U1369" i="1" s="1"/>
  <c r="U1376" i="1" a="1"/>
  <c r="U1376" i="1" s="1"/>
  <c r="U1380" i="1" a="1"/>
  <c r="U1380" i="1" s="1"/>
  <c r="U1276" i="1" a="1"/>
  <c r="U1276" i="1" s="1"/>
  <c r="U1282" i="1" a="1"/>
  <c r="U1282" i="1" s="1"/>
  <c r="U1312" i="1" a="1"/>
  <c r="U1312" i="1" s="1"/>
  <c r="U1322" i="1" a="1"/>
  <c r="U1322" i="1" s="1"/>
  <c r="U1335" i="1" a="1"/>
  <c r="U1335" i="1" s="1"/>
  <c r="U1343" i="1" a="1"/>
  <c r="U1343" i="1" s="1"/>
  <c r="U1346" i="1" a="1"/>
  <c r="U1346" i="1" s="1"/>
  <c r="U1351" i="1" a="1"/>
  <c r="U1351" i="1" s="1"/>
  <c r="U1360" i="1" a="1"/>
  <c r="U1360" i="1" s="1"/>
  <c r="U1363" i="1" a="1"/>
  <c r="U1363" i="1" s="1"/>
  <c r="U1366" i="1" a="1"/>
  <c r="U1366" i="1" s="1"/>
  <c r="U1372" i="1" a="1"/>
  <c r="U1372" i="1" s="1"/>
  <c r="U1384" i="1" a="1"/>
  <c r="U1384" i="1" s="1"/>
  <c r="U1386" i="1" a="1"/>
  <c r="U1386" i="1" s="1"/>
  <c r="U1388" i="1" a="1"/>
  <c r="U1388" i="1" s="1"/>
  <c r="U1390" i="1" a="1"/>
  <c r="U1390" i="1" s="1"/>
  <c r="U1392" i="1" a="1"/>
  <c r="U1392" i="1" s="1"/>
  <c r="U1394" i="1" a="1"/>
  <c r="U1394" i="1" s="1"/>
  <c r="U1396" i="1" a="1"/>
  <c r="U1396" i="1" s="1"/>
  <c r="U1398" i="1" a="1"/>
  <c r="U1398" i="1" s="1"/>
  <c r="U1400" i="1" a="1"/>
  <c r="U1400" i="1" s="1"/>
  <c r="U1402" i="1" a="1"/>
  <c r="U1402" i="1" s="1"/>
  <c r="U1404" i="1" a="1"/>
  <c r="U1404" i="1" s="1"/>
  <c r="U1406" i="1" a="1"/>
  <c r="U1406" i="1" s="1"/>
  <c r="U1408" i="1" a="1"/>
  <c r="U1408" i="1" s="1"/>
  <c r="U1410" i="1" a="1"/>
  <c r="U1410" i="1" s="1"/>
  <c r="U1412" i="1" a="1"/>
  <c r="U1412" i="1" s="1"/>
  <c r="U1414" i="1" a="1"/>
  <c r="U1414" i="1" s="1"/>
  <c r="U1416" i="1" a="1"/>
  <c r="U1416" i="1" s="1"/>
  <c r="U1418" i="1" a="1"/>
  <c r="U1418" i="1" s="1"/>
  <c r="U1420" i="1" a="1"/>
  <c r="U1420" i="1" s="1"/>
  <c r="U1422" i="1" a="1"/>
  <c r="U1422" i="1" s="1"/>
  <c r="U1424" i="1" a="1"/>
  <c r="U1424" i="1" s="1"/>
  <c r="U1426" i="1" a="1"/>
  <c r="U1426" i="1" s="1"/>
  <c r="U1428" i="1" a="1"/>
  <c r="U1428" i="1" s="1"/>
  <c r="U1430" i="1" a="1"/>
  <c r="U1430" i="1" s="1"/>
  <c r="U1432" i="1" a="1"/>
  <c r="U1432" i="1" s="1"/>
  <c r="U1277" i="1" a="1"/>
  <c r="U1277" i="1" s="1"/>
  <c r="U1283" i="1" a="1"/>
  <c r="U1283" i="1" s="1"/>
  <c r="U1294" i="1" a="1"/>
  <c r="U1294" i="1" s="1"/>
  <c r="U1299" i="1" a="1"/>
  <c r="U1299" i="1" s="1"/>
  <c r="U1303" i="1" a="1"/>
  <c r="U1303" i="1" s="1"/>
  <c r="U1314" i="1" a="1"/>
  <c r="U1314" i="1" s="1"/>
  <c r="U1319" i="1" a="1"/>
  <c r="U1319" i="1" s="1"/>
  <c r="U1325" i="1" a="1"/>
  <c r="U1325" i="1" s="1"/>
  <c r="U1328" i="1" a="1"/>
  <c r="U1328" i="1" s="1"/>
  <c r="U1339" i="1" a="1"/>
  <c r="U1339" i="1" s="1"/>
  <c r="U1342" i="1" a="1"/>
  <c r="U1342" i="1" s="1"/>
  <c r="U1348" i="1" a="1"/>
  <c r="U1348" i="1" s="1"/>
  <c r="U1354" i="1" a="1"/>
  <c r="U1354" i="1" s="1"/>
  <c r="U1357" i="1" a="1"/>
  <c r="U1357" i="1" s="1"/>
  <c r="U1208" i="1" a="1"/>
  <c r="U1208" i="1" s="1"/>
  <c r="U1251" i="1" a="1"/>
  <c r="U1251" i="1" s="1"/>
  <c r="U1268" i="1" a="1"/>
  <c r="U1268" i="1" s="1"/>
  <c r="U1309" i="1" a="1"/>
  <c r="U1309" i="1" s="1"/>
  <c r="U1316" i="1" a="1"/>
  <c r="U1316" i="1" s="1"/>
  <c r="U1331" i="1" a="1"/>
  <c r="U1331" i="1" s="1"/>
  <c r="U1334" i="1" a="1"/>
  <c r="U1334" i="1" s="1"/>
  <c r="U1368" i="1" a="1"/>
  <c r="U1368" i="1" s="1"/>
  <c r="U1252" i="1" a="1"/>
  <c r="U1252" i="1" s="1"/>
  <c r="U1269" i="1" a="1"/>
  <c r="U1269" i="1" s="1"/>
  <c r="U1311" i="1" a="1"/>
  <c r="U1311" i="1" s="1"/>
  <c r="U1318" i="1" a="1"/>
  <c r="U1318" i="1" s="1"/>
  <c r="U1321" i="1" a="1"/>
  <c r="U1321" i="1" s="1"/>
  <c r="U1324" i="1" a="1"/>
  <c r="U1324" i="1" s="1"/>
  <c r="U1338" i="1" a="1"/>
  <c r="U1338" i="1" s="1"/>
  <c r="U1345" i="1" a="1"/>
  <c r="U1345" i="1" s="1"/>
  <c r="U1350" i="1" a="1"/>
  <c r="U1350" i="1" s="1"/>
  <c r="U1353" i="1" a="1"/>
  <c r="U1353" i="1" s="1"/>
  <c r="U1359" i="1" a="1"/>
  <c r="U1359" i="1" s="1"/>
  <c r="U1362" i="1" a="1"/>
  <c r="U1362" i="1" s="1"/>
  <c r="U1365" i="1" a="1"/>
  <c r="U1365" i="1" s="1"/>
  <c r="U1371" i="1" a="1"/>
  <c r="U1371" i="1" s="1"/>
  <c r="U1374" i="1" a="1"/>
  <c r="U1374" i="1" s="1"/>
  <c r="U1378" i="1" a="1"/>
  <c r="U1378" i="1" s="1"/>
  <c r="U1147" i="1" a="1"/>
  <c r="U1147" i="1" s="1"/>
  <c r="U1270" i="1" a="1"/>
  <c r="U1270" i="1" s="1"/>
  <c r="U1280" i="1" a="1"/>
  <c r="U1280" i="1" s="1"/>
  <c r="U1305" i="1" a="1"/>
  <c r="U1305" i="1" s="1"/>
  <c r="B1305" i="14" s="1"/>
  <c r="U1330" i="1" a="1"/>
  <c r="U1330" i="1" s="1"/>
  <c r="U1333" i="1" a="1"/>
  <c r="U1333" i="1" s="1"/>
  <c r="U1347" i="1" a="1"/>
  <c r="U1347" i="1" s="1"/>
  <c r="U1361" i="1" a="1"/>
  <c r="U1361" i="1" s="1"/>
  <c r="U1364" i="1" a="1"/>
  <c r="U1364" i="1" s="1"/>
  <c r="U1367" i="1" a="1"/>
  <c r="U1367" i="1" s="1"/>
  <c r="U1370" i="1" a="1"/>
  <c r="U1370" i="1" s="1"/>
  <c r="U1373" i="1" a="1"/>
  <c r="U1373" i="1" s="1"/>
  <c r="B1373" i="14" s="1"/>
  <c r="U1377" i="1" a="1"/>
  <c r="U1377" i="1" s="1"/>
  <c r="U1383" i="1" a="1"/>
  <c r="U1383" i="1" s="1"/>
  <c r="U1423" i="1" a="1"/>
  <c r="U1423" i="1" s="1"/>
  <c r="U1431" i="1" a="1"/>
  <c r="U1431" i="1" s="1"/>
  <c r="U1540" i="1" a="1"/>
  <c r="U1540" i="1" s="1"/>
  <c r="U1391" i="1" a="1"/>
  <c r="U1391" i="1" s="1"/>
  <c r="U1399" i="1" a="1"/>
  <c r="U1399" i="1" s="1"/>
  <c r="U1407" i="1" a="1"/>
  <c r="U1407" i="1" s="1"/>
  <c r="U1419" i="1" a="1"/>
  <c r="U1419" i="1" s="1"/>
  <c r="U1522" i="1" a="1"/>
  <c r="U1522" i="1" s="1"/>
  <c r="U1529" i="1" a="1"/>
  <c r="U1529" i="1" s="1"/>
  <c r="U1534" i="1" a="1"/>
  <c r="U1534" i="1" s="1"/>
  <c r="U1290" i="1" a="1"/>
  <c r="U1290" i="1" s="1"/>
  <c r="U1337" i="1" a="1"/>
  <c r="U1337" i="1" s="1"/>
  <c r="U1379" i="1" a="1"/>
  <c r="U1379" i="1" s="1"/>
  <c r="U1415" i="1" a="1"/>
  <c r="U1415" i="1" s="1"/>
  <c r="U1429" i="1" a="1"/>
  <c r="U1429" i="1" s="1"/>
  <c r="U1433" i="1" a="1"/>
  <c r="U1433" i="1" s="1"/>
  <c r="U1435" i="1" a="1"/>
  <c r="U1435" i="1" s="1"/>
  <c r="U1437" i="1" a="1"/>
  <c r="U1437" i="1" s="1"/>
  <c r="U1439" i="1" a="1"/>
  <c r="U1439" i="1" s="1"/>
  <c r="U1441" i="1" a="1"/>
  <c r="U1441" i="1" s="1"/>
  <c r="U1443" i="1" a="1"/>
  <c r="U1443" i="1" s="1"/>
  <c r="U1445" i="1" a="1"/>
  <c r="U1445" i="1" s="1"/>
  <c r="C1445" i="14" s="1"/>
  <c r="U1447" i="1" a="1"/>
  <c r="U1447" i="1" s="1"/>
  <c r="U1449" i="1" a="1"/>
  <c r="U1449" i="1" s="1"/>
  <c r="U1451" i="1" a="1"/>
  <c r="U1451" i="1" s="1"/>
  <c r="U1453" i="1" a="1"/>
  <c r="U1453" i="1" s="1"/>
  <c r="U1455" i="1" a="1"/>
  <c r="U1455" i="1" s="1"/>
  <c r="U1457" i="1" a="1"/>
  <c r="U1457" i="1" s="1"/>
  <c r="U1459" i="1" a="1"/>
  <c r="U1459" i="1" s="1"/>
  <c r="U1461" i="1" a="1"/>
  <c r="U1461" i="1" s="1"/>
  <c r="C1461" i="14" s="1"/>
  <c r="U1463" i="1" a="1"/>
  <c r="U1463" i="1" s="1"/>
  <c r="U1465" i="1" a="1"/>
  <c r="U1465" i="1" s="1"/>
  <c r="U1467" i="1" a="1"/>
  <c r="U1467" i="1" s="1"/>
  <c r="U1469" i="1" a="1"/>
  <c r="U1469" i="1" s="1"/>
  <c r="U1471" i="1" a="1"/>
  <c r="U1471" i="1" s="1"/>
  <c r="U1473" i="1" a="1"/>
  <c r="U1473" i="1" s="1"/>
  <c r="U1475" i="1" a="1"/>
  <c r="U1475" i="1" s="1"/>
  <c r="U1477" i="1" a="1"/>
  <c r="U1477" i="1" s="1"/>
  <c r="C1477" i="14" s="1"/>
  <c r="U1479" i="1" a="1"/>
  <c r="U1479" i="1" s="1"/>
  <c r="U1481" i="1" a="1"/>
  <c r="U1481" i="1" s="1"/>
  <c r="U1483" i="1" a="1"/>
  <c r="U1483" i="1" s="1"/>
  <c r="U1485" i="1" a="1"/>
  <c r="U1485" i="1" s="1"/>
  <c r="U1487" i="1" a="1"/>
  <c r="U1487" i="1" s="1"/>
  <c r="U1489" i="1" a="1"/>
  <c r="U1489" i="1" s="1"/>
  <c r="U1491" i="1" a="1"/>
  <c r="U1491" i="1" s="1"/>
  <c r="U1493" i="1" a="1"/>
  <c r="U1493" i="1" s="1"/>
  <c r="C1493" i="14" s="1"/>
  <c r="U1495" i="1" a="1"/>
  <c r="U1495" i="1" s="1"/>
  <c r="U1497" i="1" a="1"/>
  <c r="U1497" i="1" s="1"/>
  <c r="U1499" i="1" a="1"/>
  <c r="U1499" i="1" s="1"/>
  <c r="U1501" i="1" a="1"/>
  <c r="U1501" i="1" s="1"/>
  <c r="U1503" i="1" a="1"/>
  <c r="U1503" i="1" s="1"/>
  <c r="U1505" i="1" a="1"/>
  <c r="U1505" i="1" s="1"/>
  <c r="U1507" i="1" a="1"/>
  <c r="U1507" i="1" s="1"/>
  <c r="U1509" i="1" a="1"/>
  <c r="U1509" i="1" s="1"/>
  <c r="B1509" i="14" s="1"/>
  <c r="U1511" i="1" a="1"/>
  <c r="U1511" i="1" s="1"/>
  <c r="U1513" i="1" a="1"/>
  <c r="U1513" i="1" s="1"/>
  <c r="U1515" i="1" a="1"/>
  <c r="U1515" i="1" s="1"/>
  <c r="U1517" i="1" a="1"/>
  <c r="U1517" i="1" s="1"/>
  <c r="U1519" i="1" a="1"/>
  <c r="U1519" i="1" s="1"/>
  <c r="U1521" i="1" a="1"/>
  <c r="U1521" i="1" s="1"/>
  <c r="U1531" i="1" a="1"/>
  <c r="U1531" i="1" s="1"/>
  <c r="U1538" i="1" a="1"/>
  <c r="U1538" i="1" s="1"/>
  <c r="U1542" i="1" a="1"/>
  <c r="U1542" i="1" s="1"/>
  <c r="U1544" i="1" a="1"/>
  <c r="U1544" i="1" s="1"/>
  <c r="U1546" i="1" a="1"/>
  <c r="U1546" i="1" s="1"/>
  <c r="U1327" i="1" a="1"/>
  <c r="U1327" i="1" s="1"/>
  <c r="U1356" i="1" a="1"/>
  <c r="U1356" i="1" s="1"/>
  <c r="U1385" i="1" a="1"/>
  <c r="U1385" i="1" s="1"/>
  <c r="U1393" i="1" a="1"/>
  <c r="U1393" i="1" s="1"/>
  <c r="U1401" i="1" a="1"/>
  <c r="U1401" i="1" s="1"/>
  <c r="U1409" i="1" a="1"/>
  <c r="U1409" i="1" s="1"/>
  <c r="U1525" i="1" a="1"/>
  <c r="U1525" i="1" s="1"/>
  <c r="U1528" i="1" a="1"/>
  <c r="U1528" i="1" s="1"/>
  <c r="U1535" i="1" a="1"/>
  <c r="U1535" i="1" s="1"/>
  <c r="U1375" i="1" a="1"/>
  <c r="U1375" i="1" s="1"/>
  <c r="U1427" i="1" a="1"/>
  <c r="U1427" i="1" s="1"/>
  <c r="U1536" i="1" a="1"/>
  <c r="U1536" i="1" s="1"/>
  <c r="U1539" i="1" a="1"/>
  <c r="U1539" i="1" s="1"/>
  <c r="U1341" i="1" a="1"/>
  <c r="U1341" i="1" s="1"/>
  <c r="U1387" i="1" a="1"/>
  <c r="U1387" i="1" s="1"/>
  <c r="U1395" i="1" a="1"/>
  <c r="U1395" i="1" s="1"/>
  <c r="U1403" i="1" a="1"/>
  <c r="U1403" i="1" s="1"/>
  <c r="B1403" i="14" s="1"/>
  <c r="U1411" i="1" a="1"/>
  <c r="U1411" i="1" s="1"/>
  <c r="U1524" i="1" a="1"/>
  <c r="U1524" i="1" s="1"/>
  <c r="U1526" i="1" a="1"/>
  <c r="U1526" i="1" s="1"/>
  <c r="U1527" i="1" a="1"/>
  <c r="U1527" i="1" s="1"/>
  <c r="B1527" i="14" s="1"/>
  <c r="U1530" i="1" a="1"/>
  <c r="U1530" i="1" s="1"/>
  <c r="U1382" i="1" a="1"/>
  <c r="U1382" i="1" s="1"/>
  <c r="U1389" i="1" a="1"/>
  <c r="U1389" i="1" s="1"/>
  <c r="U1397" i="1" a="1"/>
  <c r="U1397" i="1" s="1"/>
  <c r="U1405" i="1" a="1"/>
  <c r="U1405" i="1" s="1"/>
  <c r="U1413" i="1" a="1"/>
  <c r="U1413" i="1" s="1"/>
  <c r="U1417" i="1" a="1"/>
  <c r="U1417" i="1" s="1"/>
  <c r="U1421" i="1" a="1"/>
  <c r="U1421" i="1" s="1"/>
  <c r="C1421" i="14" s="1"/>
  <c r="U1440" i="1" a="1"/>
  <c r="U1440" i="1" s="1"/>
  <c r="U1456" i="1" a="1"/>
  <c r="U1456" i="1" s="1"/>
  <c r="U1472" i="1" a="1"/>
  <c r="U1472" i="1" s="1"/>
  <c r="U1488" i="1" a="1"/>
  <c r="U1488" i="1" s="1"/>
  <c r="U1523" i="1" a="1"/>
  <c r="U1523" i="1" s="1"/>
  <c r="U1586" i="1" a="1"/>
  <c r="U1586" i="1" s="1"/>
  <c r="U1587" i="1" a="1"/>
  <c r="U1587" i="1" s="1"/>
  <c r="U1599" i="1" a="1"/>
  <c r="U1599" i="1" s="1"/>
  <c r="U1600" i="1" a="1"/>
  <c r="U1600" i="1" s="1"/>
  <c r="U1601" i="1" a="1"/>
  <c r="U1601" i="1" s="1"/>
  <c r="U1602" i="1" a="1"/>
  <c r="U1602" i="1" s="1"/>
  <c r="U1615" i="1" a="1"/>
  <c r="U1615" i="1" s="1"/>
  <c r="U1616" i="1" a="1"/>
  <c r="U1616" i="1" s="1"/>
  <c r="U1617" i="1" a="1"/>
  <c r="U1617" i="1" s="1"/>
  <c r="U1618" i="1" a="1"/>
  <c r="U1618" i="1" s="1"/>
  <c r="U1631" i="1" a="1"/>
  <c r="U1631" i="1" s="1"/>
  <c r="U1632" i="1" a="1"/>
  <c r="U1632" i="1" s="1"/>
  <c r="U1633" i="1" a="1"/>
  <c r="U1633" i="1" s="1"/>
  <c r="U1634" i="1" a="1"/>
  <c r="U1634" i="1" s="1"/>
  <c r="U1647" i="1" a="1"/>
  <c r="U1647" i="1" s="1"/>
  <c r="U1648" i="1" a="1"/>
  <c r="U1648" i="1" s="1"/>
  <c r="U1661" i="1" a="1"/>
  <c r="U1661" i="1" s="1"/>
  <c r="B1661" i="14" s="1"/>
  <c r="U1663" i="1" a="1"/>
  <c r="U1663" i="1" s="1"/>
  <c r="U1674" i="1" a="1"/>
  <c r="U1674" i="1" s="1"/>
  <c r="U1675" i="1" a="1"/>
  <c r="U1675" i="1" s="1"/>
  <c r="U1686" i="1" a="1"/>
  <c r="U1686" i="1" s="1"/>
  <c r="U1688" i="1" a="1"/>
  <c r="U1688" i="1" s="1"/>
  <c r="U1442" i="1" a="1"/>
  <c r="U1442" i="1" s="1"/>
  <c r="U1458" i="1" a="1"/>
  <c r="U1458" i="1" s="1"/>
  <c r="U1474" i="1" a="1"/>
  <c r="U1474" i="1" s="1"/>
  <c r="U1490" i="1" a="1"/>
  <c r="U1490" i="1" s="1"/>
  <c r="U1502" i="1" a="1"/>
  <c r="U1502" i="1" s="1"/>
  <c r="B1502" i="14" s="1"/>
  <c r="U1510" i="1" a="1"/>
  <c r="U1510" i="1" s="1"/>
  <c r="U1518" i="1" a="1"/>
  <c r="U1518" i="1" s="1"/>
  <c r="U1588" i="1" a="1"/>
  <c r="U1588" i="1" s="1"/>
  <c r="U1589" i="1" a="1"/>
  <c r="U1589" i="1" s="1"/>
  <c r="U1660" i="1" a="1"/>
  <c r="U1660" i="1" s="1"/>
  <c r="U1673" i="1" a="1"/>
  <c r="U1673" i="1" s="1"/>
  <c r="U1685" i="1" a="1"/>
  <c r="U1685" i="1" s="1"/>
  <c r="U1687" i="1" a="1"/>
  <c r="U1687" i="1" s="1"/>
  <c r="U1696" i="1" a="1"/>
  <c r="U1696" i="1" s="1"/>
  <c r="U1444" i="1" a="1"/>
  <c r="U1444" i="1" s="1"/>
  <c r="U1460" i="1" a="1"/>
  <c r="U1460" i="1" s="1"/>
  <c r="U1476" i="1" a="1"/>
  <c r="U1476" i="1" s="1"/>
  <c r="U1492" i="1" a="1"/>
  <c r="U1492" i="1" s="1"/>
  <c r="U1532" i="1" a="1"/>
  <c r="U1532" i="1" s="1"/>
  <c r="U1590" i="1" a="1"/>
  <c r="U1590" i="1" s="1"/>
  <c r="U1591" i="1" a="1"/>
  <c r="U1591" i="1" s="1"/>
  <c r="U1603" i="1" a="1"/>
  <c r="U1603" i="1" s="1"/>
  <c r="U1604" i="1" a="1"/>
  <c r="U1604" i="1" s="1"/>
  <c r="U1605" i="1" a="1"/>
  <c r="U1605" i="1" s="1"/>
  <c r="U1606" i="1" a="1"/>
  <c r="U1606" i="1" s="1"/>
  <c r="U1619" i="1" a="1"/>
  <c r="U1619" i="1" s="1"/>
  <c r="U1620" i="1" a="1"/>
  <c r="U1620" i="1" s="1"/>
  <c r="U1621" i="1" a="1"/>
  <c r="U1621" i="1" s="1"/>
  <c r="U1622" i="1" a="1"/>
  <c r="U1622" i="1" s="1"/>
  <c r="U1635" i="1" a="1"/>
  <c r="U1635" i="1" s="1"/>
  <c r="U1636" i="1" a="1"/>
  <c r="U1636" i="1" s="1"/>
  <c r="U1637" i="1" a="1"/>
  <c r="U1637" i="1" s="1"/>
  <c r="U1638" i="1" a="1"/>
  <c r="U1638" i="1" s="1"/>
  <c r="U1658" i="1" a="1"/>
  <c r="U1658" i="1" s="1"/>
  <c r="U1659" i="1" a="1"/>
  <c r="U1659" i="1" s="1"/>
  <c r="U1670" i="1" a="1"/>
  <c r="U1670" i="1" s="1"/>
  <c r="U1672" i="1" a="1"/>
  <c r="U1672" i="1" s="1"/>
  <c r="B1672" i="14" s="1"/>
  <c r="U1684" i="1" a="1"/>
  <c r="U1684" i="1" s="1"/>
  <c r="U1446" i="1" a="1"/>
  <c r="U1446" i="1" s="1"/>
  <c r="U1462" i="1" a="1"/>
  <c r="U1462" i="1" s="1"/>
  <c r="U1478" i="1" a="1"/>
  <c r="U1478" i="1" s="1"/>
  <c r="U1494" i="1" a="1"/>
  <c r="U1494" i="1" s="1"/>
  <c r="U1504" i="1" a="1"/>
  <c r="U1504" i="1" s="1"/>
  <c r="U1512" i="1" a="1"/>
  <c r="U1512" i="1" s="1"/>
  <c r="U1520" i="1" a="1"/>
  <c r="U1520" i="1" s="1"/>
  <c r="U1543" i="1" a="1"/>
  <c r="U1543" i="1" s="1"/>
  <c r="U1548" i="1" a="1"/>
  <c r="U1548" i="1" s="1"/>
  <c r="U1550" i="1" a="1"/>
  <c r="U1550" i="1" s="1"/>
  <c r="U1552" i="1" a="1"/>
  <c r="U1552" i="1" s="1"/>
  <c r="U1554" i="1" a="1"/>
  <c r="U1554" i="1" s="1"/>
  <c r="U1556" i="1" a="1"/>
  <c r="U1556" i="1" s="1"/>
  <c r="U1558" i="1" a="1"/>
  <c r="U1558" i="1" s="1"/>
  <c r="U1560" i="1" a="1"/>
  <c r="U1560" i="1" s="1"/>
  <c r="U1562" i="1" a="1"/>
  <c r="U1562" i="1" s="1"/>
  <c r="U1564" i="1" a="1"/>
  <c r="U1564" i="1" s="1"/>
  <c r="U1566" i="1" a="1"/>
  <c r="U1566" i="1" s="1"/>
  <c r="U1568" i="1" a="1"/>
  <c r="U1568" i="1" s="1"/>
  <c r="U1569" i="1" a="1"/>
  <c r="U1569" i="1" s="1"/>
  <c r="U1576" i="1" a="1"/>
  <c r="U1576" i="1" s="1"/>
  <c r="U1577" i="1" a="1"/>
  <c r="U1577" i="1" s="1"/>
  <c r="U1592" i="1" a="1"/>
  <c r="U1592" i="1" s="1"/>
  <c r="U1593" i="1" a="1"/>
  <c r="U1593" i="1" s="1"/>
  <c r="U1657" i="1" a="1"/>
  <c r="U1657" i="1" s="1"/>
  <c r="U1669" i="1" a="1"/>
  <c r="U1669" i="1" s="1"/>
  <c r="U1671" i="1" a="1"/>
  <c r="U1671" i="1" s="1"/>
  <c r="C1671" i="14" s="1"/>
  <c r="U1682" i="1" a="1"/>
  <c r="U1682" i="1" s="1"/>
  <c r="U1683" i="1" a="1"/>
  <c r="U1683" i="1" s="1"/>
  <c r="U1448" i="1" a="1"/>
  <c r="U1448" i="1" s="1"/>
  <c r="U1464" i="1" a="1"/>
  <c r="U1464" i="1" s="1"/>
  <c r="B1464" i="14" s="1"/>
  <c r="U1480" i="1" a="1"/>
  <c r="U1480" i="1" s="1"/>
  <c r="U1496" i="1" a="1"/>
  <c r="U1496" i="1" s="1"/>
  <c r="U1541" i="1" a="1"/>
  <c r="U1541" i="1" s="1"/>
  <c r="U1545" i="1" a="1"/>
  <c r="U1545" i="1" s="1"/>
  <c r="U1547" i="1" a="1"/>
  <c r="U1547" i="1" s="1"/>
  <c r="U1570" i="1" a="1"/>
  <c r="U1570" i="1" s="1"/>
  <c r="U1571" i="1" a="1"/>
  <c r="U1571" i="1" s="1"/>
  <c r="U1578" i="1" a="1"/>
  <c r="U1578" i="1" s="1"/>
  <c r="U1579" i="1" a="1"/>
  <c r="U1579" i="1" s="1"/>
  <c r="U1594" i="1" a="1"/>
  <c r="U1594" i="1" s="1"/>
  <c r="U1607" i="1" a="1"/>
  <c r="U1607" i="1" s="1"/>
  <c r="U1608" i="1" a="1"/>
  <c r="U1608" i="1" s="1"/>
  <c r="U1609" i="1" a="1"/>
  <c r="U1609" i="1" s="1"/>
  <c r="U1610" i="1" a="1"/>
  <c r="U1610" i="1" s="1"/>
  <c r="U1623" i="1" a="1"/>
  <c r="U1623" i="1" s="1"/>
  <c r="U1624" i="1" a="1"/>
  <c r="U1624" i="1" s="1"/>
  <c r="U1625" i="1" a="1"/>
  <c r="U1625" i="1" s="1"/>
  <c r="U1626" i="1" a="1"/>
  <c r="U1626" i="1" s="1"/>
  <c r="U1639" i="1" a="1"/>
  <c r="U1639" i="1" s="1"/>
  <c r="U1640" i="1" a="1"/>
  <c r="U1640" i="1" s="1"/>
  <c r="U1641" i="1" a="1"/>
  <c r="U1641" i="1" s="1"/>
  <c r="U1642" i="1" a="1"/>
  <c r="U1642" i="1" s="1"/>
  <c r="C1642" i="14" s="1"/>
  <c r="U1654" i="1" a="1"/>
  <c r="U1654" i="1" s="1"/>
  <c r="U1656" i="1" a="1"/>
  <c r="U1656" i="1" s="1"/>
  <c r="U1668" i="1" a="1"/>
  <c r="U1668" i="1" s="1"/>
  <c r="U1681" i="1" a="1"/>
  <c r="U1681" i="1" s="1"/>
  <c r="U1693" i="1" a="1"/>
  <c r="U1693" i="1" s="1"/>
  <c r="U1425" i="1" a="1"/>
  <c r="U1425" i="1" s="1"/>
  <c r="U1434" i="1" a="1"/>
  <c r="U1434" i="1" s="1"/>
  <c r="U1450" i="1" a="1"/>
  <c r="U1450" i="1" s="1"/>
  <c r="U1466" i="1" a="1"/>
  <c r="U1466" i="1" s="1"/>
  <c r="U1482" i="1" a="1"/>
  <c r="U1482" i="1" s="1"/>
  <c r="U1498" i="1" a="1"/>
  <c r="U1498" i="1" s="1"/>
  <c r="U1506" i="1" a="1"/>
  <c r="U1506" i="1" s="1"/>
  <c r="U1514" i="1" a="1"/>
  <c r="U1514" i="1" s="1"/>
  <c r="U1572" i="1" a="1"/>
  <c r="U1572" i="1" s="1"/>
  <c r="U1573" i="1" a="1"/>
  <c r="U1573" i="1" s="1"/>
  <c r="U1575" i="1" a="1"/>
  <c r="U1575" i="1" s="1"/>
  <c r="U1580" i="1" a="1"/>
  <c r="U1580" i="1" s="1"/>
  <c r="U1581" i="1" a="1"/>
  <c r="U1581" i="1" s="1"/>
  <c r="U1595" i="1" a="1"/>
  <c r="U1595" i="1" s="1"/>
  <c r="U1653" i="1" a="1"/>
  <c r="U1653" i="1" s="1"/>
  <c r="U1655" i="1" a="1"/>
  <c r="U1655" i="1" s="1"/>
  <c r="U1666" i="1" a="1"/>
  <c r="U1666" i="1" s="1"/>
  <c r="U1667" i="1" a="1"/>
  <c r="U1667" i="1" s="1"/>
  <c r="U1678" i="1" a="1"/>
  <c r="U1678" i="1" s="1"/>
  <c r="U1680" i="1" a="1"/>
  <c r="U1680" i="1" s="1"/>
  <c r="U1692" i="1" a="1"/>
  <c r="U1692" i="1" s="1"/>
  <c r="B1692" i="14" s="1"/>
  <c r="U1697" i="1" a="1"/>
  <c r="U1697" i="1" s="1"/>
  <c r="U1438" i="1" a="1"/>
  <c r="U1438" i="1" s="1"/>
  <c r="U1454" i="1" a="1"/>
  <c r="U1454" i="1" s="1"/>
  <c r="U1470" i="1" a="1"/>
  <c r="U1470" i="1" s="1"/>
  <c r="B1470" i="14" s="1"/>
  <c r="U1486" i="1" a="1"/>
  <c r="U1486" i="1" s="1"/>
  <c r="U1500" i="1" a="1"/>
  <c r="U1500" i="1" s="1"/>
  <c r="U1508" i="1" a="1"/>
  <c r="U1508" i="1" s="1"/>
  <c r="U1516" i="1" a="1"/>
  <c r="U1516" i="1" s="1"/>
  <c r="C1516" i="14" s="1"/>
  <c r="U1537" i="1" a="1"/>
  <c r="U1537" i="1" s="1"/>
  <c r="U1549" i="1" a="1"/>
  <c r="U1549" i="1" s="1"/>
  <c r="U1551" i="1" a="1"/>
  <c r="U1551" i="1" s="1"/>
  <c r="U1553" i="1" a="1"/>
  <c r="U1553" i="1" s="1"/>
  <c r="U1555" i="1" a="1"/>
  <c r="U1555" i="1" s="1"/>
  <c r="U1557" i="1" a="1"/>
  <c r="U1557" i="1" s="1"/>
  <c r="U1559" i="1" a="1"/>
  <c r="U1559" i="1" s="1"/>
  <c r="U1561" i="1" a="1"/>
  <c r="U1561" i="1" s="1"/>
  <c r="U1563" i="1" a="1"/>
  <c r="U1563" i="1" s="1"/>
  <c r="U1565" i="1" a="1"/>
  <c r="U1565" i="1" s="1"/>
  <c r="U1567" i="1" a="1"/>
  <c r="U1567" i="1" s="1"/>
  <c r="U1574" i="1" a="1"/>
  <c r="U1574" i="1" s="1"/>
  <c r="B1574" i="14" s="1"/>
  <c r="U1584" i="1" a="1"/>
  <c r="U1584" i="1" s="1"/>
  <c r="U1585" i="1" a="1"/>
  <c r="U1585" i="1" s="1"/>
  <c r="U1649" i="1" a="1"/>
  <c r="U1649" i="1" s="1"/>
  <c r="U1650" i="1" a="1"/>
  <c r="U1650" i="1" s="1"/>
  <c r="C1650" i="14" s="1"/>
  <c r="U1651" i="1" a="1"/>
  <c r="U1651" i="1" s="1"/>
  <c r="U1597" i="1" a="1"/>
  <c r="U1597" i="1" s="1"/>
  <c r="U1627" i="1" a="1"/>
  <c r="U1627" i="1" s="1"/>
  <c r="U1646" i="1" a="1"/>
  <c r="U1646" i="1" s="1"/>
  <c r="B1646" i="14" s="1"/>
  <c r="U1677" i="1" a="1"/>
  <c r="U1677" i="1" s="1"/>
  <c r="U1702" i="1" a="1"/>
  <c r="U1702" i="1" s="1"/>
  <c r="U1703" i="1" a="1"/>
  <c r="U1703" i="1" s="1"/>
  <c r="U1716" i="1" a="1"/>
  <c r="U1716" i="1" s="1"/>
  <c r="U1717" i="1" a="1"/>
  <c r="U1717" i="1" s="1"/>
  <c r="U1736" i="1" a="1"/>
  <c r="U1736" i="1" s="1"/>
  <c r="U1737" i="1" a="1"/>
  <c r="U1737" i="1" s="1"/>
  <c r="U1760" i="1" a="1"/>
  <c r="U1760" i="1" s="1"/>
  <c r="U1761" i="1" a="1"/>
  <c r="U1761" i="1" s="1"/>
  <c r="U1776" i="1" a="1"/>
  <c r="U1776" i="1" s="1"/>
  <c r="U1777" i="1" a="1"/>
  <c r="U1777" i="1" s="1"/>
  <c r="U1790" i="1" a="1"/>
  <c r="U1790" i="1" s="1"/>
  <c r="U1796" i="1" a="1"/>
  <c r="U1796" i="1" s="1"/>
  <c r="U1806" i="1" a="1"/>
  <c r="U1806" i="1" s="1"/>
  <c r="U1812" i="1" a="1"/>
  <c r="U1812" i="1" s="1"/>
  <c r="U1817" i="1" a="1"/>
  <c r="U1817" i="1" s="1"/>
  <c r="U1818" i="1" a="1"/>
  <c r="U1818" i="1" s="1"/>
  <c r="U1819" i="1" a="1"/>
  <c r="U1819" i="1" s="1"/>
  <c r="U1829" i="1" a="1"/>
  <c r="U1829" i="1" s="1"/>
  <c r="U1831" i="1" a="1"/>
  <c r="U1831" i="1" s="1"/>
  <c r="C1831" i="14" s="1"/>
  <c r="U1832" i="1" a="1"/>
  <c r="U1832" i="1" s="1"/>
  <c r="U1838" i="1" a="1"/>
  <c r="U1838" i="1" s="1"/>
  <c r="U1846" i="1" a="1"/>
  <c r="U1846" i="1" s="1"/>
  <c r="U1847" i="1" a="1"/>
  <c r="U1847" i="1" s="1"/>
  <c r="U1862" i="1" a="1"/>
  <c r="U1862" i="1" s="1"/>
  <c r="U1863" i="1" a="1"/>
  <c r="U1863" i="1" s="1"/>
  <c r="U1870" i="1" a="1"/>
  <c r="U1870" i="1" s="1"/>
  <c r="U1884" i="1" a="1"/>
  <c r="U1884" i="1" s="1"/>
  <c r="B1884" i="14" s="1"/>
  <c r="U1885" i="1" a="1"/>
  <c r="U1885" i="1" s="1"/>
  <c r="U1898" i="1" a="1"/>
  <c r="U1898" i="1" s="1"/>
  <c r="U1899" i="1" a="1"/>
  <c r="U1899" i="1" s="1"/>
  <c r="U1900" i="1" a="1"/>
  <c r="U1900" i="1" s="1"/>
  <c r="U1901" i="1" a="1"/>
  <c r="U1901" i="1" s="1"/>
  <c r="U1923" i="1" a="1"/>
  <c r="U1923" i="1" s="1"/>
  <c r="U1937" i="1" a="1"/>
  <c r="U1937" i="1" s="1"/>
  <c r="U1533" i="1" a="1"/>
  <c r="U1533" i="1" s="1"/>
  <c r="C1533" i="14" s="1"/>
  <c r="U1583" i="1" a="1"/>
  <c r="U1583" i="1" s="1"/>
  <c r="U1613" i="1" a="1"/>
  <c r="U1613" i="1" s="1"/>
  <c r="U1643" i="1" a="1"/>
  <c r="U1643" i="1" s="1"/>
  <c r="U1664" i="1" a="1"/>
  <c r="U1664" i="1" s="1"/>
  <c r="U1691" i="1" a="1"/>
  <c r="U1691" i="1" s="1"/>
  <c r="U1704" i="1" a="1"/>
  <c r="U1704" i="1" s="1"/>
  <c r="U1705" i="1" a="1"/>
  <c r="U1705" i="1" s="1"/>
  <c r="U1706" i="1" a="1"/>
  <c r="U1706" i="1" s="1"/>
  <c r="U1708" i="1" a="1"/>
  <c r="U1708" i="1" s="1"/>
  <c r="U1710" i="1" a="1"/>
  <c r="U1710" i="1" s="1"/>
  <c r="U1718" i="1" a="1"/>
  <c r="U1718" i="1" s="1"/>
  <c r="U1719" i="1" a="1"/>
  <c r="U1719" i="1" s="1"/>
  <c r="U1725" i="1" a="1"/>
  <c r="U1725" i="1" s="1"/>
  <c r="U1727" i="1" a="1"/>
  <c r="U1727" i="1" s="1"/>
  <c r="U1729" i="1" a="1"/>
  <c r="U1729" i="1" s="1"/>
  <c r="U1732" i="1" a="1"/>
  <c r="U1732" i="1" s="1"/>
  <c r="U1746" i="1" a="1"/>
  <c r="U1746" i="1" s="1"/>
  <c r="U1748" i="1" a="1"/>
  <c r="U1748" i="1" s="1"/>
  <c r="U1762" i="1" a="1"/>
  <c r="U1762" i="1" s="1"/>
  <c r="U1763" i="1" a="1"/>
  <c r="U1763" i="1" s="1"/>
  <c r="U1778" i="1" a="1"/>
  <c r="U1778" i="1" s="1"/>
  <c r="U1779" i="1" a="1"/>
  <c r="U1779" i="1" s="1"/>
  <c r="U1788" i="1" a="1"/>
  <c r="U1788" i="1" s="1"/>
  <c r="U1789" i="1" a="1"/>
  <c r="U1789" i="1" s="1"/>
  <c r="U1801" i="1" a="1"/>
  <c r="U1801" i="1" s="1"/>
  <c r="U1805" i="1" a="1"/>
  <c r="U1805" i="1" s="1"/>
  <c r="U1809" i="1" a="1"/>
  <c r="U1809" i="1" s="1"/>
  <c r="U1833" i="1" a="1"/>
  <c r="U1833" i="1" s="1"/>
  <c r="U1839" i="1" a="1"/>
  <c r="U1839" i="1" s="1"/>
  <c r="U1848" i="1" a="1"/>
  <c r="U1848" i="1" s="1"/>
  <c r="U1864" i="1" a="1"/>
  <c r="U1864" i="1" s="1"/>
  <c r="U1871" i="1" a="1"/>
  <c r="U1871" i="1" s="1"/>
  <c r="U1876" i="1" a="1"/>
  <c r="U1876" i="1" s="1"/>
  <c r="U1886" i="1" a="1"/>
  <c r="U1886" i="1" s="1"/>
  <c r="U1887" i="1" a="1"/>
  <c r="U1887" i="1" s="1"/>
  <c r="U1902" i="1" a="1"/>
  <c r="U1902" i="1" s="1"/>
  <c r="U1903" i="1" a="1"/>
  <c r="U1903" i="1" s="1"/>
  <c r="U1914" i="1" a="1"/>
  <c r="U1914" i="1" s="1"/>
  <c r="U1924" i="1" a="1"/>
  <c r="U1924" i="1" s="1"/>
  <c r="U1925" i="1" a="1"/>
  <c r="U1925" i="1" s="1"/>
  <c r="U1938" i="1" a="1"/>
  <c r="U1938" i="1" s="1"/>
  <c r="U1939" i="1" a="1"/>
  <c r="U1939" i="1" s="1"/>
  <c r="U1629" i="1" a="1"/>
  <c r="U1629" i="1" s="1"/>
  <c r="U1665" i="1" a="1"/>
  <c r="U1665" i="1" s="1"/>
  <c r="U1690" i="1" a="1"/>
  <c r="U1690" i="1" s="1"/>
  <c r="U1699" i="1" a="1"/>
  <c r="U1699" i="1" s="1"/>
  <c r="U1720" i="1" a="1"/>
  <c r="U1720" i="1" s="1"/>
  <c r="U1721" i="1" a="1"/>
  <c r="U1721" i="1" s="1"/>
  <c r="U1743" i="1" a="1"/>
  <c r="U1743" i="1" s="1"/>
  <c r="U1744" i="1" a="1"/>
  <c r="U1744" i="1" s="1"/>
  <c r="U1745" i="1" a="1"/>
  <c r="U1745" i="1" s="1"/>
  <c r="U1749" i="1" a="1"/>
  <c r="U1749" i="1" s="1"/>
  <c r="U1750" i="1" a="1"/>
  <c r="U1750" i="1" s="1"/>
  <c r="U1764" i="1" a="1"/>
  <c r="U1764" i="1" s="1"/>
  <c r="U1765" i="1" a="1"/>
  <c r="U1765" i="1" s="1"/>
  <c r="U1780" i="1" a="1"/>
  <c r="U1780" i="1" s="1"/>
  <c r="B1780" i="14" s="1"/>
  <c r="U1781" i="1" a="1"/>
  <c r="U1781" i="1" s="1"/>
  <c r="U1785" i="1" a="1"/>
  <c r="U1785" i="1" s="1"/>
  <c r="U1786" i="1" a="1"/>
  <c r="U1786" i="1" s="1"/>
  <c r="U1787" i="1" a="1"/>
  <c r="U1787" i="1" s="1"/>
  <c r="U1795" i="1" a="1"/>
  <c r="U1795" i="1" s="1"/>
  <c r="U1834" i="1" a="1"/>
  <c r="U1834" i="1" s="1"/>
  <c r="C1834" i="14" s="1"/>
  <c r="U1849" i="1" a="1"/>
  <c r="U1849" i="1" s="1"/>
  <c r="U1865" i="1" a="1"/>
  <c r="U1865" i="1" s="1"/>
  <c r="U1877" i="1" a="1"/>
  <c r="U1877" i="1" s="1"/>
  <c r="U1888" i="1" a="1"/>
  <c r="U1888" i="1" s="1"/>
  <c r="U1904" i="1" a="1"/>
  <c r="U1904" i="1" s="1"/>
  <c r="U1915" i="1" a="1"/>
  <c r="U1915" i="1" s="1"/>
  <c r="C1915" i="14" s="1"/>
  <c r="U1926" i="1" a="1"/>
  <c r="U1926" i="1" s="1"/>
  <c r="U1927" i="1" a="1"/>
  <c r="U1927" i="1" s="1"/>
  <c r="U1596" i="1" a="1"/>
  <c r="U1596" i="1" s="1"/>
  <c r="U1645" i="1" a="1"/>
  <c r="U1645" i="1" s="1"/>
  <c r="U1722" i="1" a="1"/>
  <c r="U1722" i="1" s="1"/>
  <c r="U1723" i="1" a="1"/>
  <c r="U1723" i="1" s="1"/>
  <c r="U1735" i="1" a="1"/>
  <c r="U1735" i="1" s="1"/>
  <c r="U1742" i="1" a="1"/>
  <c r="U1742" i="1" s="1"/>
  <c r="B1742" i="14" s="1"/>
  <c r="U1751" i="1" a="1"/>
  <c r="U1751" i="1" s="1"/>
  <c r="U1752" i="1" a="1"/>
  <c r="U1752" i="1" s="1"/>
  <c r="U1766" i="1" a="1"/>
  <c r="U1766" i="1" s="1"/>
  <c r="U1767" i="1" a="1"/>
  <c r="U1767" i="1" s="1"/>
  <c r="C1767" i="14" s="1"/>
  <c r="U1782" i="1" a="1"/>
  <c r="U1782" i="1" s="1"/>
  <c r="U1783" i="1" a="1"/>
  <c r="U1783" i="1" s="1"/>
  <c r="U1794" i="1" a="1"/>
  <c r="U1794" i="1" s="1"/>
  <c r="U1799" i="1" a="1"/>
  <c r="U1799" i="1" s="1"/>
  <c r="B1799" i="14" s="1"/>
  <c r="U1800" i="1" a="1"/>
  <c r="U1800" i="1" s="1"/>
  <c r="U1804" i="1" a="1"/>
  <c r="U1804" i="1" s="1"/>
  <c r="U1808" i="1" a="1"/>
  <c r="U1808" i="1" s="1"/>
  <c r="U1811" i="1" a="1"/>
  <c r="U1811" i="1" s="1"/>
  <c r="U1835" i="1" a="1"/>
  <c r="U1835" i="1" s="1"/>
  <c r="U1840" i="1" a="1"/>
  <c r="U1840" i="1" s="1"/>
  <c r="U1850" i="1" a="1"/>
  <c r="U1850" i="1" s="1"/>
  <c r="U1851" i="1" a="1"/>
  <c r="U1851" i="1" s="1"/>
  <c r="B1851" i="14" s="1"/>
  <c r="U1852" i="1" a="1"/>
  <c r="U1852" i="1" s="1"/>
  <c r="U1853" i="1" a="1"/>
  <c r="U1853" i="1" s="1"/>
  <c r="U1866" i="1" a="1"/>
  <c r="U1866" i="1" s="1"/>
  <c r="U1867" i="1" a="1"/>
  <c r="U1867" i="1" s="1"/>
  <c r="C1867" i="14" s="1"/>
  <c r="U1872" i="1" a="1"/>
  <c r="U1872" i="1" s="1"/>
  <c r="U1878" i="1" a="1"/>
  <c r="U1878" i="1" s="1"/>
  <c r="U1889" i="1" a="1"/>
  <c r="U1889" i="1" s="1"/>
  <c r="U1905" i="1" a="1"/>
  <c r="U1905" i="1" s="1"/>
  <c r="C1905" i="14" s="1"/>
  <c r="U1436" i="1" a="1"/>
  <c r="U1436" i="1" s="1"/>
  <c r="U1582" i="1" a="1"/>
  <c r="U1582" i="1" s="1"/>
  <c r="U1612" i="1" a="1"/>
  <c r="U1612" i="1" s="1"/>
  <c r="U1679" i="1" a="1"/>
  <c r="U1679" i="1" s="1"/>
  <c r="U1724" i="1" a="1"/>
  <c r="U1724" i="1" s="1"/>
  <c r="U1731" i="1" a="1"/>
  <c r="U1731" i="1" s="1"/>
  <c r="U1740" i="1" a="1"/>
  <c r="U1740" i="1" s="1"/>
  <c r="U1753" i="1" a="1"/>
  <c r="U1753" i="1" s="1"/>
  <c r="U1768" i="1" a="1"/>
  <c r="U1768" i="1" s="1"/>
  <c r="U1769" i="1" a="1"/>
  <c r="U1769" i="1" s="1"/>
  <c r="U1784" i="1" a="1"/>
  <c r="U1784" i="1" s="1"/>
  <c r="U1854" i="1" a="1"/>
  <c r="U1854" i="1" s="1"/>
  <c r="U1855" i="1" a="1"/>
  <c r="U1855" i="1" s="1"/>
  <c r="U1873" i="1" a="1"/>
  <c r="U1873" i="1" s="1"/>
  <c r="U1879" i="1" a="1"/>
  <c r="U1879" i="1" s="1"/>
  <c r="U1890" i="1" a="1"/>
  <c r="U1890" i="1" s="1"/>
  <c r="U1891" i="1" a="1"/>
  <c r="U1891" i="1" s="1"/>
  <c r="U1892" i="1" a="1"/>
  <c r="U1892" i="1" s="1"/>
  <c r="U1893" i="1" a="1"/>
  <c r="U1893" i="1" s="1"/>
  <c r="U1906" i="1" a="1"/>
  <c r="U1906" i="1" s="1"/>
  <c r="U1907" i="1" a="1"/>
  <c r="U1907" i="1" s="1"/>
  <c r="U1908" i="1" a="1"/>
  <c r="U1908" i="1" s="1"/>
  <c r="U1909" i="1" a="1"/>
  <c r="U1909" i="1" s="1"/>
  <c r="U1918" i="1" a="1"/>
  <c r="U1918" i="1" s="1"/>
  <c r="U1919" i="1" a="1"/>
  <c r="U1919" i="1" s="1"/>
  <c r="U1929" i="1" a="1"/>
  <c r="U1929" i="1" s="1"/>
  <c r="U1452" i="1" a="1"/>
  <c r="U1452" i="1" s="1"/>
  <c r="U1598" i="1" a="1"/>
  <c r="U1598" i="1" s="1"/>
  <c r="U1628" i="1" a="1"/>
  <c r="U1628" i="1" s="1"/>
  <c r="U1662" i="1" a="1"/>
  <c r="U1662" i="1" s="1"/>
  <c r="U1707" i="1" a="1"/>
  <c r="U1707" i="1" s="1"/>
  <c r="U1709" i="1" a="1"/>
  <c r="U1709" i="1" s="1"/>
  <c r="U1711" i="1" a="1"/>
  <c r="U1711" i="1" s="1"/>
  <c r="U1726" i="1" a="1"/>
  <c r="U1726" i="1" s="1"/>
  <c r="U1728" i="1" a="1"/>
  <c r="U1728" i="1" s="1"/>
  <c r="U1734" i="1" a="1"/>
  <c r="U1734" i="1" s="1"/>
  <c r="U1739" i="1" a="1"/>
  <c r="U1739" i="1" s="1"/>
  <c r="U1741" i="1" a="1"/>
  <c r="U1741" i="1" s="1"/>
  <c r="U1754" i="1" a="1"/>
  <c r="U1754" i="1" s="1"/>
  <c r="U1755" i="1" a="1"/>
  <c r="U1755" i="1" s="1"/>
  <c r="U1756" i="1" a="1"/>
  <c r="U1756" i="1" s="1"/>
  <c r="U1770" i="1" a="1"/>
  <c r="U1770" i="1" s="1"/>
  <c r="U1771" i="1" a="1"/>
  <c r="U1771" i="1" s="1"/>
  <c r="U1793" i="1" a="1"/>
  <c r="U1793" i="1" s="1"/>
  <c r="U1798" i="1" a="1"/>
  <c r="U1798" i="1" s="1"/>
  <c r="U1803" i="1" a="1"/>
  <c r="U1803" i="1" s="1"/>
  <c r="U1836" i="1" a="1"/>
  <c r="U1836" i="1" s="1"/>
  <c r="U1841" i="1" a="1"/>
  <c r="U1841" i="1" s="1"/>
  <c r="U1856" i="1" a="1"/>
  <c r="U1856" i="1" s="1"/>
  <c r="U1868" i="1" a="1"/>
  <c r="U1868" i="1" s="1"/>
  <c r="U1880" i="1" a="1"/>
  <c r="U1880" i="1" s="1"/>
  <c r="U1894" i="1" a="1"/>
  <c r="U1894" i="1" s="1"/>
  <c r="B1894" i="14" s="1"/>
  <c r="U1895" i="1" a="1"/>
  <c r="U1895" i="1" s="1"/>
  <c r="U1910" i="1" a="1"/>
  <c r="U1910" i="1" s="1"/>
  <c r="U1911" i="1" a="1"/>
  <c r="U1911" i="1" s="1"/>
  <c r="U1920" i="1" a="1"/>
  <c r="U1920" i="1" s="1"/>
  <c r="U1930" i="1" a="1"/>
  <c r="U1930" i="1" s="1"/>
  <c r="U1931" i="1" a="1"/>
  <c r="U1931" i="1" s="1"/>
  <c r="U1932" i="1" a="1"/>
  <c r="U1932" i="1" s="1"/>
  <c r="U1933" i="1" a="1"/>
  <c r="U1933" i="1" s="1"/>
  <c r="U1484" i="1" a="1"/>
  <c r="U1484" i="1" s="1"/>
  <c r="U1611" i="1" a="1"/>
  <c r="U1611" i="1" s="1"/>
  <c r="U1630" i="1" a="1"/>
  <c r="U1630" i="1" s="1"/>
  <c r="U1676" i="1" a="1"/>
  <c r="U1676" i="1" s="1"/>
  <c r="U1689" i="1" a="1"/>
  <c r="U1689" i="1" s="1"/>
  <c r="U1694" i="1" a="1"/>
  <c r="U1694" i="1" s="1"/>
  <c r="U1695" i="1" a="1"/>
  <c r="U1695" i="1" s="1"/>
  <c r="U1700" i="1" a="1"/>
  <c r="U1700" i="1" s="1"/>
  <c r="U1701" i="1" a="1"/>
  <c r="U1701" i="1" s="1"/>
  <c r="U1714" i="1" a="1"/>
  <c r="U1714" i="1" s="1"/>
  <c r="U1715" i="1" a="1"/>
  <c r="U1715" i="1" s="1"/>
  <c r="U1733" i="1" a="1"/>
  <c r="U1733" i="1" s="1"/>
  <c r="U1747" i="1" a="1"/>
  <c r="U1747" i="1" s="1"/>
  <c r="U1758" i="1" a="1"/>
  <c r="U1758" i="1" s="1"/>
  <c r="U1759" i="1" a="1"/>
  <c r="U1759" i="1" s="1"/>
  <c r="U1774" i="1" a="1"/>
  <c r="U1774" i="1" s="1"/>
  <c r="U1775" i="1" a="1"/>
  <c r="U1775" i="1" s="1"/>
  <c r="U1791" i="1" a="1"/>
  <c r="U1791" i="1" s="1"/>
  <c r="U1802" i="1" a="1"/>
  <c r="U1802" i="1" s="1"/>
  <c r="U1813" i="1" a="1"/>
  <c r="U1813" i="1" s="1"/>
  <c r="U1815" i="1" a="1"/>
  <c r="U1815" i="1" s="1"/>
  <c r="U1816" i="1" a="1"/>
  <c r="U1816" i="1" s="1"/>
  <c r="U1820" i="1" a="1"/>
  <c r="U1820" i="1" s="1"/>
  <c r="U1821" i="1" a="1"/>
  <c r="U1821" i="1" s="1"/>
  <c r="U1825" i="1" a="1"/>
  <c r="U1825" i="1" s="1"/>
  <c r="U1826" i="1" a="1"/>
  <c r="U1826" i="1" s="1"/>
  <c r="U1827" i="1" a="1"/>
  <c r="U1827" i="1" s="1"/>
  <c r="U1828" i="1" a="1"/>
  <c r="U1828" i="1" s="1"/>
  <c r="U1830" i="1" a="1"/>
  <c r="U1830" i="1" s="1"/>
  <c r="U1843" i="1" a="1"/>
  <c r="U1843" i="1" s="1"/>
  <c r="U1844" i="1" a="1"/>
  <c r="U1844" i="1" s="1"/>
  <c r="U1845" i="1" a="1"/>
  <c r="U1845" i="1" s="1"/>
  <c r="B1845" i="14" s="1"/>
  <c r="U1858" i="1" a="1"/>
  <c r="U1858" i="1" s="1"/>
  <c r="U1859" i="1" a="1"/>
  <c r="U1859" i="1" s="1"/>
  <c r="U1860" i="1" a="1"/>
  <c r="U1860" i="1" s="1"/>
  <c r="U1861" i="1" a="1"/>
  <c r="U1861" i="1" s="1"/>
  <c r="U1875" i="1" a="1"/>
  <c r="U1875" i="1" s="1"/>
  <c r="U1882" i="1" a="1"/>
  <c r="U1882" i="1" s="1"/>
  <c r="U1883" i="1" a="1"/>
  <c r="U1883" i="1" s="1"/>
  <c r="U1897" i="1" a="1"/>
  <c r="U1897" i="1" s="1"/>
  <c r="U1913" i="1" a="1"/>
  <c r="U1913" i="1" s="1"/>
  <c r="U1922" i="1" a="1"/>
  <c r="U1922" i="1" s="1"/>
  <c r="U1936" i="1" a="1"/>
  <c r="U1936" i="1" s="1"/>
  <c r="U1614" i="1" a="1"/>
  <c r="U1614" i="1" s="1"/>
  <c r="U1652" i="1" a="1"/>
  <c r="U1652" i="1" s="1"/>
  <c r="U1713" i="1" a="1"/>
  <c r="U1713" i="1" s="1"/>
  <c r="U1757" i="1" a="1"/>
  <c r="U1757" i="1" s="1"/>
  <c r="U1792" i="1" a="1"/>
  <c r="U1792" i="1" s="1"/>
  <c r="U1797" i="1" a="1"/>
  <c r="U1797" i="1" s="1"/>
  <c r="U1807" i="1" a="1"/>
  <c r="U1807" i="1" s="1"/>
  <c r="U1869" i="1" a="1"/>
  <c r="U1869" i="1" s="1"/>
  <c r="U1921" i="1" a="1"/>
  <c r="U1921" i="1" s="1"/>
  <c r="C1921" i="14" s="1"/>
  <c r="U1949" i="1" a="1"/>
  <c r="U1949" i="1" s="1"/>
  <c r="U1961" i="1" a="1"/>
  <c r="U1961" i="1" s="1"/>
  <c r="U1969" i="1" a="1"/>
  <c r="U1969" i="1" s="1"/>
  <c r="U1970" i="1" a="1"/>
  <c r="U1970" i="1" s="1"/>
  <c r="U1971" i="1" a="1"/>
  <c r="U1971" i="1" s="1"/>
  <c r="U1978" i="1" a="1"/>
  <c r="U1978" i="1" s="1"/>
  <c r="U1990" i="1" a="1"/>
  <c r="U1990" i="1" s="1"/>
  <c r="U2019" i="1" a="1"/>
  <c r="U2019" i="1" s="1"/>
  <c r="U2033" i="1" a="1"/>
  <c r="U2033" i="1" s="1"/>
  <c r="U1738" i="1" a="1"/>
  <c r="U1738" i="1" s="1"/>
  <c r="U1773" i="1" a="1"/>
  <c r="U1773" i="1" s="1"/>
  <c r="U1814" i="1" a="1"/>
  <c r="U1814" i="1" s="1"/>
  <c r="U1822" i="1" a="1"/>
  <c r="U1822" i="1" s="1"/>
  <c r="U1940" i="1" a="1"/>
  <c r="U1940" i="1" s="1"/>
  <c r="U1941" i="1" a="1"/>
  <c r="U1941" i="1" s="1"/>
  <c r="U1942" i="1" a="1"/>
  <c r="U1942" i="1" s="1"/>
  <c r="B1942" i="14" s="1"/>
  <c r="U1950" i="1" a="1"/>
  <c r="U1950" i="1" s="1"/>
  <c r="U1951" i="1" a="1"/>
  <c r="U1951" i="1" s="1"/>
  <c r="U1952" i="1" a="1"/>
  <c r="U1952" i="1" s="1"/>
  <c r="U1953" i="1" a="1"/>
  <c r="U1953" i="1" s="1"/>
  <c r="U1954" i="1" a="1"/>
  <c r="U1954" i="1" s="1"/>
  <c r="U1989" i="1" a="1"/>
  <c r="U1989" i="1" s="1"/>
  <c r="U2012" i="1" a="1"/>
  <c r="U2012" i="1" s="1"/>
  <c r="U2013" i="1" a="1"/>
  <c r="U2013" i="1" s="1"/>
  <c r="C2013" i="14" s="1"/>
  <c r="U2020" i="1" a="1"/>
  <c r="U2020" i="1" s="1"/>
  <c r="U2021" i="1" a="1"/>
  <c r="U2021" i="1" s="1"/>
  <c r="U2034" i="1" a="1"/>
  <c r="U2034" i="1" s="1"/>
  <c r="U2035" i="1" a="1"/>
  <c r="U2035" i="1" s="1"/>
  <c r="U2036" i="1" a="1"/>
  <c r="U2036" i="1" s="1"/>
  <c r="U1874" i="1" a="1"/>
  <c r="U1874" i="1" s="1"/>
  <c r="U1896" i="1" a="1"/>
  <c r="U1896" i="1" s="1"/>
  <c r="U1943" i="1" a="1"/>
  <c r="U1943" i="1" s="1"/>
  <c r="U1955" i="1" a="1"/>
  <c r="U1955" i="1" s="1"/>
  <c r="U1962" i="1" a="1"/>
  <c r="U1962" i="1" s="1"/>
  <c r="U1963" i="1" a="1"/>
  <c r="U1963" i="1" s="1"/>
  <c r="U1988" i="1" a="1"/>
  <c r="U1988" i="1" s="1"/>
  <c r="C1988" i="14" s="1"/>
  <c r="U1999" i="1" a="1"/>
  <c r="U1999" i="1" s="1"/>
  <c r="U2000" i="1" a="1"/>
  <c r="U2000" i="1" s="1"/>
  <c r="U2001" i="1" a="1"/>
  <c r="U2001" i="1" s="1"/>
  <c r="U2002" i="1" a="1"/>
  <c r="U2002" i="1" s="1"/>
  <c r="U2003" i="1" a="1"/>
  <c r="U2003" i="1" s="1"/>
  <c r="U2014" i="1" a="1"/>
  <c r="U2014" i="1" s="1"/>
  <c r="U2037" i="1" a="1"/>
  <c r="U2037" i="1" s="1"/>
  <c r="U1644" i="1" a="1"/>
  <c r="U1644" i="1" s="1"/>
  <c r="U1712" i="1" a="1"/>
  <c r="U1712" i="1" s="1"/>
  <c r="U1730" i="1" a="1"/>
  <c r="U1730" i="1" s="1"/>
  <c r="U1824" i="1" a="1"/>
  <c r="U1824" i="1" s="1"/>
  <c r="U1857" i="1" a="1"/>
  <c r="U1857" i="1" s="1"/>
  <c r="U1912" i="1" a="1"/>
  <c r="U1912" i="1" s="1"/>
  <c r="U1944" i="1" a="1"/>
  <c r="U1944" i="1" s="1"/>
  <c r="U1956" i="1" a="1"/>
  <c r="U1956" i="1" s="1"/>
  <c r="U1987" i="1" a="1"/>
  <c r="U1987" i="1" s="1"/>
  <c r="U1998" i="1" a="1"/>
  <c r="U1998" i="1" s="1"/>
  <c r="U2004" i="1" a="1"/>
  <c r="U2004" i="1" s="1"/>
  <c r="U2005" i="1" a="1"/>
  <c r="U2005" i="1" s="1"/>
  <c r="U2015" i="1" a="1"/>
  <c r="U2015" i="1" s="1"/>
  <c r="U2022" i="1" a="1"/>
  <c r="U2022" i="1" s="1"/>
  <c r="U2023" i="1" a="1"/>
  <c r="U2023" i="1" s="1"/>
  <c r="C2023" i="14" s="1"/>
  <c r="U2024" i="1" a="1"/>
  <c r="U2024" i="1" s="1"/>
  <c r="U1468" i="1" a="1"/>
  <c r="U1468" i="1" s="1"/>
  <c r="C1468" i="14" s="1"/>
  <c r="U1772" i="1" a="1"/>
  <c r="U1772" i="1" s="1"/>
  <c r="U1934" i="1" a="1"/>
  <c r="U1934" i="1" s="1"/>
  <c r="U1945" i="1" a="1"/>
  <c r="U1945" i="1" s="1"/>
  <c r="U1957" i="1" a="1"/>
  <c r="U1957" i="1" s="1"/>
  <c r="U1964" i="1" a="1"/>
  <c r="U1964" i="1" s="1"/>
  <c r="U1965" i="1" a="1"/>
  <c r="U1965" i="1" s="1"/>
  <c r="U1837" i="1" a="1"/>
  <c r="U1837" i="1" s="1"/>
  <c r="U1916" i="1" a="1"/>
  <c r="U1916" i="1" s="1"/>
  <c r="U1946" i="1" a="1"/>
  <c r="U1946" i="1" s="1"/>
  <c r="U1958" i="1" a="1"/>
  <c r="U1958" i="1" s="1"/>
  <c r="U1959" i="1" a="1"/>
  <c r="U1959" i="1" s="1"/>
  <c r="U1966" i="1" a="1"/>
  <c r="U1966" i="1" s="1"/>
  <c r="U1982" i="1" a="1"/>
  <c r="U1982" i="1" s="1"/>
  <c r="U1996" i="1" a="1"/>
  <c r="U1996" i="1" s="1"/>
  <c r="U2008" i="1" a="1"/>
  <c r="U2008" i="1" s="1"/>
  <c r="U2017" i="1" a="1"/>
  <c r="U2017" i="1" s="1"/>
  <c r="C2017" i="14" s="1"/>
  <c r="U2026" i="1" a="1"/>
  <c r="U2026" i="1" s="1"/>
  <c r="U2027" i="1" a="1"/>
  <c r="U2027" i="1" s="1"/>
  <c r="U2028" i="1" a="1"/>
  <c r="U2028" i="1" s="1"/>
  <c r="U1698" i="1" a="1"/>
  <c r="U1698" i="1" s="1"/>
  <c r="U1810" i="1" a="1"/>
  <c r="U1810" i="1" s="1"/>
  <c r="U1823" i="1" a="1"/>
  <c r="U1823" i="1" s="1"/>
  <c r="U1881" i="1" a="1"/>
  <c r="U1881" i="1" s="1"/>
  <c r="U1935" i="1" a="1"/>
  <c r="U1935" i="1" s="1"/>
  <c r="B1935" i="14" s="1"/>
  <c r="U1947" i="1" a="1"/>
  <c r="U1947" i="1" s="1"/>
  <c r="U1967" i="1" a="1"/>
  <c r="U1967" i="1" s="1"/>
  <c r="U1975" i="1" a="1"/>
  <c r="U1975" i="1" s="1"/>
  <c r="U1981" i="1" a="1"/>
  <c r="U1981" i="1" s="1"/>
  <c r="U1995" i="1" a="1"/>
  <c r="U1995" i="1" s="1"/>
  <c r="U2009" i="1" a="1"/>
  <c r="U2009" i="1" s="1"/>
  <c r="U2029" i="1" a="1"/>
  <c r="U2029" i="1" s="1"/>
  <c r="H6" i="1" a="1"/>
  <c r="H6" i="1" s="1"/>
  <c r="B6" i="14" s="1"/>
  <c r="H12" i="1" a="1"/>
  <c r="H12" i="1" s="1"/>
  <c r="H9" i="1" a="1"/>
  <c r="H9" i="1" s="1"/>
  <c r="H14" i="1" a="1"/>
  <c r="H14" i="1" s="1"/>
  <c r="H15" i="1" a="1"/>
  <c r="H15" i="1" s="1"/>
  <c r="H16" i="1" a="1"/>
  <c r="H16" i="1" s="1"/>
  <c r="H18" i="1" a="1"/>
  <c r="H18" i="1" s="1"/>
  <c r="H5" i="1" a="1"/>
  <c r="H5" i="1" s="1"/>
  <c r="H11" i="1" a="1"/>
  <c r="H11" i="1" s="1"/>
  <c r="H8" i="1" a="1"/>
  <c r="H8" i="1" s="1"/>
  <c r="H13" i="1" a="1"/>
  <c r="H13" i="1" s="1"/>
  <c r="H20" i="1" a="1"/>
  <c r="H20" i="1" s="1"/>
  <c r="H7" i="1" a="1"/>
  <c r="H7" i="1" s="1"/>
  <c r="H10" i="1" a="1"/>
  <c r="H10" i="1" s="1"/>
  <c r="H4" i="1" a="1"/>
  <c r="H4" i="1" s="1"/>
  <c r="C4" i="14" s="1"/>
  <c r="H17" i="1" a="1"/>
  <c r="H17" i="1" s="1"/>
  <c r="H19" i="1" a="1"/>
  <c r="H19" i="1" s="1"/>
  <c r="C19" i="14" s="1"/>
  <c r="H3" i="1" a="1"/>
  <c r="H3" i="1" s="1"/>
  <c r="H24" i="1" a="1"/>
  <c r="H24" i="1" s="1"/>
  <c r="H26" i="1" a="1"/>
  <c r="H26" i="1" s="1"/>
  <c r="H37" i="1" a="1"/>
  <c r="H37" i="1" s="1"/>
  <c r="H21" i="1" a="1"/>
  <c r="H21" i="1" s="1"/>
  <c r="H29" i="1" a="1"/>
  <c r="H29" i="1" s="1"/>
  <c r="H31" i="1" a="1"/>
  <c r="H31" i="1" s="1"/>
  <c r="H35" i="1" a="1"/>
  <c r="H35" i="1" s="1"/>
  <c r="C35" i="14" s="1"/>
  <c r="H36" i="1" a="1"/>
  <c r="H36" i="1" s="1"/>
  <c r="H28" i="1" a="1"/>
  <c r="H28" i="1" s="1"/>
  <c r="H33" i="1" a="1"/>
  <c r="H33" i="1" s="1"/>
  <c r="H34" i="1" a="1"/>
  <c r="H34" i="1" s="1"/>
  <c r="H27" i="1" a="1"/>
  <c r="H27" i="1" s="1"/>
  <c r="H30" i="1" a="1"/>
  <c r="H30" i="1" s="1"/>
  <c r="H32" i="1" a="1"/>
  <c r="H32" i="1" s="1"/>
  <c r="H22" i="1" a="1"/>
  <c r="H22" i="1" s="1"/>
  <c r="C22" i="14" s="1"/>
  <c r="H39" i="1" a="1"/>
  <c r="H39" i="1" s="1"/>
  <c r="H46" i="1" a="1"/>
  <c r="H46" i="1" s="1"/>
  <c r="H53" i="1" a="1"/>
  <c r="H53" i="1" s="1"/>
  <c r="H49" i="1" a="1"/>
  <c r="H49" i="1" s="1"/>
  <c r="H50" i="1" a="1"/>
  <c r="H50" i="1" s="1"/>
  <c r="H38" i="1" a="1"/>
  <c r="H38" i="1" s="1"/>
  <c r="B38" i="14" s="1"/>
  <c r="H45" i="1" a="1"/>
  <c r="H45" i="1" s="1"/>
  <c r="H42" i="1" a="1"/>
  <c r="H42" i="1" s="1"/>
  <c r="H43" i="1" a="1"/>
  <c r="H43" i="1" s="1"/>
  <c r="H44" i="1" a="1"/>
  <c r="H44" i="1" s="1"/>
  <c r="H48" i="1" a="1"/>
  <c r="H48" i="1" s="1"/>
  <c r="H52" i="1" a="1"/>
  <c r="H52" i="1" s="1"/>
  <c r="C52" i="14" s="1"/>
  <c r="H54" i="1" a="1"/>
  <c r="H54" i="1" s="1"/>
  <c r="H23" i="1" a="1"/>
  <c r="H23" i="1" s="1"/>
  <c r="H41" i="1" a="1"/>
  <c r="H41" i="1" s="1"/>
  <c r="H47" i="1" a="1"/>
  <c r="H47" i="1" s="1"/>
  <c r="H51" i="1" a="1"/>
  <c r="H51" i="1" s="1"/>
  <c r="H40" i="1" a="1"/>
  <c r="H40" i="1" s="1"/>
  <c r="H71" i="1" a="1"/>
  <c r="H71" i="1" s="1"/>
  <c r="H56" i="1" a="1"/>
  <c r="H56" i="1" s="1"/>
  <c r="H58" i="1" a="1"/>
  <c r="H58" i="1" s="1"/>
  <c r="H60" i="1" a="1"/>
  <c r="H60" i="1" s="1"/>
  <c r="H62" i="1" a="1"/>
  <c r="H62" i="1" s="1"/>
  <c r="H64" i="1" a="1"/>
  <c r="H64" i="1" s="1"/>
  <c r="C64" i="14" s="1"/>
  <c r="H66" i="1" a="1"/>
  <c r="H66" i="1" s="1"/>
  <c r="H68" i="1" a="1"/>
  <c r="H68" i="1" s="1"/>
  <c r="H25" i="1" a="1"/>
  <c r="H25" i="1" s="1"/>
  <c r="H69" i="1" a="1"/>
  <c r="H69" i="1" s="1"/>
  <c r="B69" i="14" s="1"/>
  <c r="H70" i="1" a="1"/>
  <c r="H70" i="1" s="1"/>
  <c r="H55" i="1" a="1"/>
  <c r="H55" i="1" s="1"/>
  <c r="H57" i="1" a="1"/>
  <c r="H57" i="1" s="1"/>
  <c r="H59" i="1" a="1"/>
  <c r="H59" i="1" s="1"/>
  <c r="C59" i="14" s="1"/>
  <c r="H61" i="1" a="1"/>
  <c r="H61" i="1" s="1"/>
  <c r="H63" i="1" a="1"/>
  <c r="H63" i="1" s="1"/>
  <c r="H65" i="1" a="1"/>
  <c r="H65" i="1" s="1"/>
  <c r="H67" i="1" a="1"/>
  <c r="H67" i="1" s="1"/>
  <c r="C67" i="14" s="1"/>
  <c r="H83" i="1" a="1"/>
  <c r="H83" i="1" s="1"/>
  <c r="H73" i="1" a="1"/>
  <c r="H73" i="1" s="1"/>
  <c r="H75" i="1" a="1"/>
  <c r="H75" i="1" s="1"/>
  <c r="H77" i="1" a="1"/>
  <c r="H77" i="1" s="1"/>
  <c r="C77" i="14" s="1"/>
  <c r="H79" i="1" a="1"/>
  <c r="H79" i="1" s="1"/>
  <c r="H84" i="1" a="1"/>
  <c r="H84" i="1" s="1"/>
  <c r="H85" i="1" a="1"/>
  <c r="H85" i="1" s="1"/>
  <c r="H86" i="1" a="1"/>
  <c r="H86" i="1" s="1"/>
  <c r="C86" i="14" s="1"/>
  <c r="H87" i="1" a="1"/>
  <c r="H87" i="1" s="1"/>
  <c r="H72" i="1" a="1"/>
  <c r="H72" i="1" s="1"/>
  <c r="H74" i="1" a="1"/>
  <c r="H74" i="1" s="1"/>
  <c r="H76" i="1" a="1"/>
  <c r="H76" i="1" s="1"/>
  <c r="C76" i="14" s="1"/>
  <c r="H78" i="1" a="1"/>
  <c r="H78" i="1" s="1"/>
  <c r="H80" i="1" a="1"/>
  <c r="H80" i="1" s="1"/>
  <c r="H81" i="1" a="1"/>
  <c r="H81" i="1" s="1"/>
  <c r="H91" i="1" a="1"/>
  <c r="H91" i="1" s="1"/>
  <c r="B91" i="14" s="1"/>
  <c r="H96" i="1" a="1"/>
  <c r="H96" i="1" s="1"/>
  <c r="H99" i="1" a="1"/>
  <c r="H99" i="1" s="1"/>
  <c r="H101" i="1" a="1"/>
  <c r="H101" i="1" s="1"/>
  <c r="H103" i="1" a="1"/>
  <c r="H103" i="1" s="1"/>
  <c r="C103" i="14" s="1"/>
  <c r="H105" i="1" a="1"/>
  <c r="H105" i="1" s="1"/>
  <c r="H107" i="1" a="1"/>
  <c r="H107" i="1" s="1"/>
  <c r="H109" i="1" a="1"/>
  <c r="H109" i="1" s="1"/>
  <c r="H111" i="1" a="1"/>
  <c r="H111" i="1" s="1"/>
  <c r="H113" i="1" a="1"/>
  <c r="H113" i="1" s="1"/>
  <c r="H115" i="1" a="1"/>
  <c r="H115" i="1" s="1"/>
  <c r="H90" i="1" a="1"/>
  <c r="H90" i="1" s="1"/>
  <c r="H94" i="1" a="1"/>
  <c r="H94" i="1" s="1"/>
  <c r="C94" i="14" s="1"/>
  <c r="H95" i="1" a="1"/>
  <c r="H95" i="1" s="1"/>
  <c r="H97" i="1" a="1"/>
  <c r="H97" i="1" s="1"/>
  <c r="H88" i="1" a="1"/>
  <c r="H88" i="1" s="1"/>
  <c r="H89" i="1" a="1"/>
  <c r="H89" i="1" s="1"/>
  <c r="H117" i="1" a="1"/>
  <c r="H117" i="1" s="1"/>
  <c r="H93" i="1" a="1"/>
  <c r="H93" i="1" s="1"/>
  <c r="H98" i="1" a="1"/>
  <c r="H98" i="1" s="1"/>
  <c r="H92" i="1" a="1"/>
  <c r="H92" i="1" s="1"/>
  <c r="H122" i="1" a="1"/>
  <c r="H122" i="1" s="1"/>
  <c r="H126" i="1" a="1"/>
  <c r="H126" i="1" s="1"/>
  <c r="H135" i="1" a="1"/>
  <c r="H135" i="1" s="1"/>
  <c r="H100" i="1" a="1"/>
  <c r="H100" i="1" s="1"/>
  <c r="B100" i="14" s="1"/>
  <c r="H112" i="1" a="1"/>
  <c r="H112" i="1" s="1"/>
  <c r="H119" i="1" a="1"/>
  <c r="H119" i="1" s="1"/>
  <c r="C119" i="14" s="1"/>
  <c r="H133" i="1" a="1"/>
  <c r="H133" i="1" s="1"/>
  <c r="H134" i="1" a="1"/>
  <c r="H134" i="1" s="1"/>
  <c r="C134" i="14" s="1"/>
  <c r="H137" i="1" a="1"/>
  <c r="H137" i="1" s="1"/>
  <c r="H140" i="1" a="1"/>
  <c r="H140" i="1" s="1"/>
  <c r="H141" i="1" a="1"/>
  <c r="H141" i="1" s="1"/>
  <c r="H146" i="1" a="1"/>
  <c r="H146" i="1" s="1"/>
  <c r="C146" i="14" s="1"/>
  <c r="H102" i="1" a="1"/>
  <c r="H102" i="1" s="1"/>
  <c r="H125" i="1" a="1"/>
  <c r="H125" i="1" s="1"/>
  <c r="H132" i="1" a="1"/>
  <c r="H132" i="1" s="1"/>
  <c r="H138" i="1" a="1"/>
  <c r="H138" i="1" s="1"/>
  <c r="B138" i="14" s="1"/>
  <c r="H139" i="1" a="1"/>
  <c r="H139" i="1" s="1"/>
  <c r="H145" i="1" a="1"/>
  <c r="H145" i="1" s="1"/>
  <c r="H104" i="1" a="1"/>
  <c r="H104" i="1" s="1"/>
  <c r="H116" i="1" a="1"/>
  <c r="H116" i="1" s="1"/>
  <c r="H121" i="1" a="1"/>
  <c r="H121" i="1" s="1"/>
  <c r="H124" i="1" a="1"/>
  <c r="H124" i="1" s="1"/>
  <c r="H131" i="1" a="1"/>
  <c r="H131" i="1" s="1"/>
  <c r="H136" i="1" a="1"/>
  <c r="H136" i="1" s="1"/>
  <c r="C136" i="14" s="1"/>
  <c r="H106" i="1" a="1"/>
  <c r="H106" i="1" s="1"/>
  <c r="H114" i="1" a="1"/>
  <c r="H114" i="1" s="1"/>
  <c r="H144" i="1" a="1"/>
  <c r="H144" i="1" s="1"/>
  <c r="H108" i="1" a="1"/>
  <c r="H108" i="1" s="1"/>
  <c r="B108" i="14" s="1"/>
  <c r="H123" i="1" a="1"/>
  <c r="H123" i="1" s="1"/>
  <c r="H130" i="1" a="1"/>
  <c r="H130" i="1" s="1"/>
  <c r="H143" i="1" a="1"/>
  <c r="H143" i="1" s="1"/>
  <c r="H82" i="1" a="1"/>
  <c r="H82" i="1" s="1"/>
  <c r="C82" i="14" s="1"/>
  <c r="H127" i="1" a="1"/>
  <c r="H127" i="1" s="1"/>
  <c r="H128" i="1" a="1"/>
  <c r="H128" i="1" s="1"/>
  <c r="H142" i="1" a="1"/>
  <c r="H142" i="1" s="1"/>
  <c r="H110" i="1" a="1"/>
  <c r="H110" i="1" s="1"/>
  <c r="H155" i="1" a="1"/>
  <c r="H155" i="1" s="1"/>
  <c r="H171" i="1" a="1"/>
  <c r="H171" i="1" s="1"/>
  <c r="B171" i="14" s="1"/>
  <c r="H120" i="1" a="1"/>
  <c r="H120" i="1" s="1"/>
  <c r="H148" i="1" a="1"/>
  <c r="H148" i="1" s="1"/>
  <c r="H149" i="1" a="1"/>
  <c r="H149" i="1" s="1"/>
  <c r="H153" i="1" a="1"/>
  <c r="H153" i="1" s="1"/>
  <c r="H154" i="1" a="1"/>
  <c r="H154" i="1" s="1"/>
  <c r="H172" i="1" a="1"/>
  <c r="H172" i="1" s="1"/>
  <c r="H147" i="1" a="1"/>
  <c r="H147" i="1" s="1"/>
  <c r="H150" i="1" a="1"/>
  <c r="H150" i="1" s="1"/>
  <c r="H158" i="1" a="1"/>
  <c r="H158" i="1" s="1"/>
  <c r="H161" i="1" a="1"/>
  <c r="H161" i="1" s="1"/>
  <c r="C161" i="14" s="1"/>
  <c r="H151" i="1" a="1"/>
  <c r="H151" i="1" s="1"/>
  <c r="H157" i="1" a="1"/>
  <c r="H157" i="1" s="1"/>
  <c r="H159" i="1" a="1"/>
  <c r="H159" i="1" s="1"/>
  <c r="H160" i="1" a="1"/>
  <c r="H160" i="1" s="1"/>
  <c r="H162" i="1" a="1"/>
  <c r="H162" i="1" s="1"/>
  <c r="H164" i="1" a="1"/>
  <c r="H164" i="1" s="1"/>
  <c r="C164" i="14" s="1"/>
  <c r="H165" i="1" a="1"/>
  <c r="H165" i="1" s="1"/>
  <c r="H170" i="1" a="1"/>
  <c r="H170" i="1" s="1"/>
  <c r="H129" i="1" a="1"/>
  <c r="H129" i="1" s="1"/>
  <c r="H152" i="1" a="1"/>
  <c r="H152" i="1" s="1"/>
  <c r="H156" i="1" a="1"/>
  <c r="H156" i="1" s="1"/>
  <c r="H163" i="1" a="1"/>
  <c r="H163" i="1" s="1"/>
  <c r="H168" i="1" a="1"/>
  <c r="H168" i="1" s="1"/>
  <c r="H169" i="1" a="1"/>
  <c r="H169" i="1" s="1"/>
  <c r="B169" i="14" s="1"/>
  <c r="H174" i="1" a="1"/>
  <c r="H174" i="1" s="1"/>
  <c r="H167" i="1" a="1"/>
  <c r="H167" i="1" s="1"/>
  <c r="B167" i="14" s="1"/>
  <c r="H181" i="1" a="1"/>
  <c r="H181" i="1" s="1"/>
  <c r="H182" i="1" a="1"/>
  <c r="H182" i="1" s="1"/>
  <c r="H184" i="1" a="1"/>
  <c r="H184" i="1" s="1"/>
  <c r="H194" i="1" a="1"/>
  <c r="H194" i="1" s="1"/>
  <c r="B194" i="14" s="1"/>
  <c r="H197" i="1" a="1"/>
  <c r="H197" i="1" s="1"/>
  <c r="H201" i="1" a="1"/>
  <c r="H201" i="1" s="1"/>
  <c r="H177" i="1" a="1"/>
  <c r="H177" i="1" s="1"/>
  <c r="H183" i="1" a="1"/>
  <c r="H183" i="1" s="1"/>
  <c r="C183" i="14" s="1"/>
  <c r="H188" i="1" a="1"/>
  <c r="H188" i="1" s="1"/>
  <c r="H173" i="1" a="1"/>
  <c r="H173" i="1" s="1"/>
  <c r="H178" i="1" a="1"/>
  <c r="H178" i="1" s="1"/>
  <c r="H193" i="1" a="1"/>
  <c r="H193" i="1" s="1"/>
  <c r="H196" i="1" a="1"/>
  <c r="H196" i="1" s="1"/>
  <c r="H200" i="1" a="1"/>
  <c r="H200" i="1" s="1"/>
  <c r="H204" i="1" a="1"/>
  <c r="H204" i="1" s="1"/>
  <c r="H118" i="1" a="1"/>
  <c r="H118" i="1" s="1"/>
  <c r="C118" i="14" s="1"/>
  <c r="H166" i="1" a="1"/>
  <c r="H166" i="1" s="1"/>
  <c r="H175" i="1" a="1"/>
  <c r="H175" i="1" s="1"/>
  <c r="H187" i="1" a="1"/>
  <c r="H187" i="1" s="1"/>
  <c r="H199" i="1" a="1"/>
  <c r="H199" i="1" s="1"/>
  <c r="C199" i="14" s="1"/>
  <c r="H203" i="1" a="1"/>
  <c r="H203" i="1" s="1"/>
  <c r="H176" i="1" a="1"/>
  <c r="H176" i="1" s="1"/>
  <c r="H180" i="1" a="1"/>
  <c r="H180" i="1" s="1"/>
  <c r="H191" i="1" a="1"/>
  <c r="H191" i="1" s="1"/>
  <c r="B191" i="14" s="1"/>
  <c r="H192" i="1" a="1"/>
  <c r="H192" i="1" s="1"/>
  <c r="H186" i="1" a="1"/>
  <c r="H186" i="1" s="1"/>
  <c r="H195" i="1" a="1"/>
  <c r="H195" i="1" s="1"/>
  <c r="H179" i="1" a="1"/>
  <c r="H179" i="1" s="1"/>
  <c r="H190" i="1" a="1"/>
  <c r="H190" i="1" s="1"/>
  <c r="H198" i="1" a="1"/>
  <c r="H198" i="1" s="1"/>
  <c r="H202" i="1" a="1"/>
  <c r="H202" i="1" s="1"/>
  <c r="H206" i="1" a="1"/>
  <c r="H206" i="1" s="1"/>
  <c r="H207" i="1" a="1"/>
  <c r="H207" i="1" s="1"/>
  <c r="H209" i="1" a="1"/>
  <c r="H209" i="1" s="1"/>
  <c r="H212" i="1" a="1"/>
  <c r="H212" i="1" s="1"/>
  <c r="H214" i="1" a="1"/>
  <c r="H214" i="1" s="1"/>
  <c r="B214" i="14" s="1"/>
  <c r="H215" i="1" a="1"/>
  <c r="H215" i="1" s="1"/>
  <c r="H227" i="1" a="1"/>
  <c r="H227" i="1" s="1"/>
  <c r="C227" i="14" s="1"/>
  <c r="H213" i="1" a="1"/>
  <c r="H213" i="1" s="1"/>
  <c r="H221" i="1" a="1"/>
  <c r="H221" i="1" s="1"/>
  <c r="B221" i="14" s="1"/>
  <c r="H222" i="1" a="1"/>
  <c r="H222" i="1" s="1"/>
  <c r="H226" i="1" a="1"/>
  <c r="H226" i="1" s="1"/>
  <c r="H231" i="1" a="1"/>
  <c r="H231" i="1" s="1"/>
  <c r="H185" i="1" a="1"/>
  <c r="H185" i="1" s="1"/>
  <c r="B185" i="14" s="1"/>
  <c r="H216" i="1" a="1"/>
  <c r="H216" i="1" s="1"/>
  <c r="H217" i="1" a="1"/>
  <c r="H217" i="1" s="1"/>
  <c r="H225" i="1" a="1"/>
  <c r="H225" i="1" s="1"/>
  <c r="H218" i="1" a="1"/>
  <c r="H218" i="1" s="1"/>
  <c r="C218" i="14" s="1"/>
  <c r="H219" i="1" a="1"/>
  <c r="H219" i="1" s="1"/>
  <c r="H220" i="1" a="1"/>
  <c r="H220" i="1" s="1"/>
  <c r="H229" i="1" a="1"/>
  <c r="H229" i="1" s="1"/>
  <c r="H224" i="1" a="1"/>
  <c r="H224" i="1" s="1"/>
  <c r="B224" i="14" s="1"/>
  <c r="H228" i="1" a="1"/>
  <c r="H228" i="1" s="1"/>
  <c r="H233" i="1" a="1"/>
  <c r="H233" i="1" s="1"/>
  <c r="H241" i="1" a="1"/>
  <c r="H241" i="1" s="1"/>
  <c r="H254" i="1" a="1"/>
  <c r="H254" i="1" s="1"/>
  <c r="C254" i="14" s="1"/>
  <c r="H230" i="1" a="1"/>
  <c r="H230" i="1" s="1"/>
  <c r="H236" i="1" a="1"/>
  <c r="H236" i="1" s="1"/>
  <c r="H245" i="1" a="1"/>
  <c r="H245" i="1" s="1"/>
  <c r="H205" i="1" a="1"/>
  <c r="H205" i="1" s="1"/>
  <c r="C205" i="14" s="1"/>
  <c r="H235" i="1" a="1"/>
  <c r="H235" i="1" s="1"/>
  <c r="H240" i="1" a="1"/>
  <c r="H240" i="1" s="1"/>
  <c r="H244" i="1" a="1"/>
  <c r="H244" i="1" s="1"/>
  <c r="H248" i="1" a="1"/>
  <c r="H248" i="1" s="1"/>
  <c r="H189" i="1" a="1"/>
  <c r="H189" i="1" s="1"/>
  <c r="H239" i="1" a="1"/>
  <c r="H239" i="1" s="1"/>
  <c r="H210" i="1" a="1"/>
  <c r="H210" i="1" s="1"/>
  <c r="H257" i="1" a="1"/>
  <c r="H257" i="1" s="1"/>
  <c r="H243" i="1" a="1"/>
  <c r="H243" i="1" s="1"/>
  <c r="H251" i="1" a="1"/>
  <c r="H251" i="1" s="1"/>
  <c r="H256" i="1" a="1"/>
  <c r="H256" i="1" s="1"/>
  <c r="H211" i="1" a="1"/>
  <c r="H211" i="1" s="1"/>
  <c r="H232" i="1" a="1"/>
  <c r="H232" i="1" s="1"/>
  <c r="H237" i="1" a="1"/>
  <c r="H237" i="1" s="1"/>
  <c r="H238" i="1" a="1"/>
  <c r="H238" i="1" s="1"/>
  <c r="H242" i="1" a="1"/>
  <c r="H242" i="1" s="1"/>
  <c r="B242" i="14" s="1"/>
  <c r="H247" i="1" a="1"/>
  <c r="H247" i="1" s="1"/>
  <c r="H249" i="1" a="1"/>
  <c r="H249" i="1" s="1"/>
  <c r="H252" i="1" a="1"/>
  <c r="H252" i="1" s="1"/>
  <c r="H255" i="1" a="1"/>
  <c r="H255" i="1" s="1"/>
  <c r="C255" i="14" s="1"/>
  <c r="H223" i="1" a="1"/>
  <c r="H223" i="1" s="1"/>
  <c r="H262" i="1" a="1"/>
  <c r="H262" i="1" s="1"/>
  <c r="H266" i="1" a="1"/>
  <c r="H266" i="1" s="1"/>
  <c r="H286" i="1" a="1"/>
  <c r="H286" i="1" s="1"/>
  <c r="B286" i="14" s="1"/>
  <c r="H250" i="1" a="1"/>
  <c r="H250" i="1" s="1"/>
  <c r="H271" i="1" a="1"/>
  <c r="H271" i="1" s="1"/>
  <c r="H276" i="1" a="1"/>
  <c r="H276" i="1" s="1"/>
  <c r="H280" i="1" a="1"/>
  <c r="H280" i="1" s="1"/>
  <c r="C280" i="14" s="1"/>
  <c r="H281" i="1" a="1"/>
  <c r="H281" i="1" s="1"/>
  <c r="H282" i="1" a="1"/>
  <c r="H282" i="1" s="1"/>
  <c r="H285" i="1" a="1"/>
  <c r="H285" i="1" s="1"/>
  <c r="H234" i="1" a="1"/>
  <c r="H234" i="1" s="1"/>
  <c r="C234" i="14" s="1"/>
  <c r="H246" i="1" a="1"/>
  <c r="H246" i="1" s="1"/>
  <c r="H260" i="1" a="1"/>
  <c r="H260" i="1" s="1"/>
  <c r="H261" i="1" a="1"/>
  <c r="H261" i="1" s="1"/>
  <c r="H269" i="1" a="1"/>
  <c r="H269" i="1" s="1"/>
  <c r="C269" i="14" s="1"/>
  <c r="H279" i="1" a="1"/>
  <c r="H279" i="1" s="1"/>
  <c r="H284" i="1" a="1"/>
  <c r="H284" i="1" s="1"/>
  <c r="H265" i="1" a="1"/>
  <c r="H265" i="1" s="1"/>
  <c r="H270" i="1" a="1"/>
  <c r="H270" i="1" s="1"/>
  <c r="H272" i="1" a="1"/>
  <c r="H272" i="1" s="1"/>
  <c r="H273" i="1" a="1"/>
  <c r="H273" i="1" s="1"/>
  <c r="H208" i="1" a="1"/>
  <c r="H208" i="1" s="1"/>
  <c r="H258" i="1" a="1"/>
  <c r="H258" i="1" s="1"/>
  <c r="C258" i="14" s="1"/>
  <c r="H264" i="1" a="1"/>
  <c r="H264" i="1" s="1"/>
  <c r="H267" i="1" a="1"/>
  <c r="H267" i="1" s="1"/>
  <c r="H268" i="1" a="1"/>
  <c r="H268" i="1" s="1"/>
  <c r="H274" i="1" a="1"/>
  <c r="H274" i="1" s="1"/>
  <c r="B274" i="14" s="1"/>
  <c r="H275" i="1" a="1"/>
  <c r="H275" i="1" s="1"/>
  <c r="H289" i="1" a="1"/>
  <c r="H289" i="1" s="1"/>
  <c r="H291" i="1" a="1"/>
  <c r="H291" i="1" s="1"/>
  <c r="H293" i="1" a="1"/>
  <c r="H293" i="1" s="1"/>
  <c r="H295" i="1" a="1"/>
  <c r="H295" i="1" s="1"/>
  <c r="H297" i="1" a="1"/>
  <c r="H297" i="1" s="1"/>
  <c r="H299" i="1" a="1"/>
  <c r="H299" i="1" s="1"/>
  <c r="H310" i="1" a="1"/>
  <c r="H310" i="1" s="1"/>
  <c r="H333" i="1" a="1"/>
  <c r="H333" i="1" s="1"/>
  <c r="H340" i="1" a="1"/>
  <c r="H340" i="1" s="1"/>
  <c r="H346" i="1" a="1"/>
  <c r="H346" i="1" s="1"/>
  <c r="H277" i="1" a="1"/>
  <c r="H277" i="1" s="1"/>
  <c r="C277" i="14" s="1"/>
  <c r="H307" i="1" a="1"/>
  <c r="H307" i="1" s="1"/>
  <c r="H320" i="1" a="1"/>
  <c r="H320" i="1" s="1"/>
  <c r="H325" i="1" a="1"/>
  <c r="H325" i="1" s="1"/>
  <c r="H330" i="1" a="1"/>
  <c r="H330" i="1" s="1"/>
  <c r="C330" i="14" s="1"/>
  <c r="H343" i="1" a="1"/>
  <c r="H343" i="1" s="1"/>
  <c r="H287" i="1" a="1"/>
  <c r="H287" i="1" s="1"/>
  <c r="H317" i="1" a="1"/>
  <c r="H317" i="1" s="1"/>
  <c r="H322" i="1" a="1"/>
  <c r="H322" i="1" s="1"/>
  <c r="H327" i="1" a="1"/>
  <c r="H327" i="1" s="1"/>
  <c r="H336" i="1" a="1"/>
  <c r="H336" i="1" s="1"/>
  <c r="H339" i="1" a="1"/>
  <c r="H339" i="1" s="1"/>
  <c r="H263" i="1" a="1"/>
  <c r="H263" i="1" s="1"/>
  <c r="H309" i="1" a="1"/>
  <c r="H309" i="1" s="1"/>
  <c r="H332" i="1" a="1"/>
  <c r="H332" i="1" s="1"/>
  <c r="H345" i="1" a="1"/>
  <c r="H345" i="1" s="1"/>
  <c r="H253" i="1" a="1"/>
  <c r="H253" i="1" s="1"/>
  <c r="C253" i="14" s="1"/>
  <c r="H302" i="1" a="1"/>
  <c r="H302" i="1" s="1"/>
  <c r="H303" i="1" a="1"/>
  <c r="H303" i="1" s="1"/>
  <c r="H304" i="1" a="1"/>
  <c r="H304" i="1" s="1"/>
  <c r="H305" i="1" a="1"/>
  <c r="H305" i="1" s="1"/>
  <c r="C305" i="14" s="1"/>
  <c r="H308" i="1" a="1"/>
  <c r="H308" i="1" s="1"/>
  <c r="H315" i="1" a="1"/>
  <c r="H315" i="1" s="1"/>
  <c r="H288" i="1" a="1"/>
  <c r="H288" i="1" s="1"/>
  <c r="H301" i="1" a="1"/>
  <c r="H301" i="1" s="1"/>
  <c r="H306" i="1" a="1"/>
  <c r="H306" i="1" s="1"/>
  <c r="H314" i="1" a="1"/>
  <c r="H314" i="1" s="1"/>
  <c r="H326" i="1" a="1"/>
  <c r="H326" i="1" s="1"/>
  <c r="H331" i="1" a="1"/>
  <c r="H331" i="1" s="1"/>
  <c r="C331" i="14" s="1"/>
  <c r="H334" i="1" a="1"/>
  <c r="H334" i="1" s="1"/>
  <c r="H341" i="1" a="1"/>
  <c r="H341" i="1" s="1"/>
  <c r="H344" i="1" a="1"/>
  <c r="H344" i="1" s="1"/>
  <c r="H290" i="1" a="1"/>
  <c r="H290" i="1" s="1"/>
  <c r="C290" i="14" s="1"/>
  <c r="H298" i="1" a="1"/>
  <c r="H298" i="1" s="1"/>
  <c r="H316" i="1" a="1"/>
  <c r="H316" i="1" s="1"/>
  <c r="H319" i="1" a="1"/>
  <c r="H319" i="1" s="1"/>
  <c r="H323" i="1" a="1"/>
  <c r="H323" i="1" s="1"/>
  <c r="B323" i="14" s="1"/>
  <c r="H356" i="1" a="1"/>
  <c r="H356" i="1" s="1"/>
  <c r="H357" i="1" a="1"/>
  <c r="H357" i="1" s="1"/>
  <c r="C357" i="14" s="1"/>
  <c r="H368" i="1" a="1"/>
  <c r="H368" i="1" s="1"/>
  <c r="H377" i="1" a="1"/>
  <c r="H377" i="1" s="1"/>
  <c r="C377" i="14" s="1"/>
  <c r="H278" i="1" a="1"/>
  <c r="H278" i="1" s="1"/>
  <c r="H312" i="1" a="1"/>
  <c r="H312" i="1" s="1"/>
  <c r="H338" i="1" a="1"/>
  <c r="H338" i="1" s="1"/>
  <c r="H342" i="1" a="1"/>
  <c r="H342" i="1" s="1"/>
  <c r="H355" i="1" a="1"/>
  <c r="H355" i="1" s="1"/>
  <c r="H376" i="1" a="1"/>
  <c r="H376" i="1" s="1"/>
  <c r="H391" i="1" a="1"/>
  <c r="H391" i="1" s="1"/>
  <c r="H292" i="1" a="1"/>
  <c r="H292" i="1" s="1"/>
  <c r="H329" i="1" a="1"/>
  <c r="H329" i="1" s="1"/>
  <c r="H352" i="1" a="1"/>
  <c r="H352" i="1" s="1"/>
  <c r="H353" i="1" a="1"/>
  <c r="H353" i="1" s="1"/>
  <c r="H359" i="1" a="1"/>
  <c r="H359" i="1" s="1"/>
  <c r="H375" i="1" a="1"/>
  <c r="H375" i="1" s="1"/>
  <c r="H389" i="1" a="1"/>
  <c r="H389" i="1" s="1"/>
  <c r="C389" i="14" s="1"/>
  <c r="H283" i="1" a="1"/>
  <c r="H283" i="1" s="1"/>
  <c r="H300" i="1" a="1"/>
  <c r="H300" i="1" s="1"/>
  <c r="H313" i="1" a="1"/>
  <c r="H313" i="1" s="1"/>
  <c r="H318" i="1" a="1"/>
  <c r="H318" i="1" s="1"/>
  <c r="H337" i="1" a="1"/>
  <c r="H337" i="1" s="1"/>
  <c r="H347" i="1" a="1"/>
  <c r="H347" i="1" s="1"/>
  <c r="C347" i="14" s="1"/>
  <c r="H354" i="1" a="1"/>
  <c r="H354" i="1" s="1"/>
  <c r="H365" i="1" a="1"/>
  <c r="H365" i="1" s="1"/>
  <c r="H388" i="1" a="1"/>
  <c r="H388" i="1" s="1"/>
  <c r="H259" i="1" a="1"/>
  <c r="H259" i="1" s="1"/>
  <c r="H294" i="1" a="1"/>
  <c r="H294" i="1" s="1"/>
  <c r="H321" i="1" a="1"/>
  <c r="H321" i="1" s="1"/>
  <c r="H324" i="1" a="1"/>
  <c r="H324" i="1" s="1"/>
  <c r="H328" i="1" a="1"/>
  <c r="H328" i="1" s="1"/>
  <c r="C328" i="14" s="1"/>
  <c r="H348" i="1" a="1"/>
  <c r="H348" i="1" s="1"/>
  <c r="H349" i="1" a="1"/>
  <c r="H349" i="1" s="1"/>
  <c r="H350" i="1" a="1"/>
  <c r="H350" i="1" s="1"/>
  <c r="H361" i="1" a="1"/>
  <c r="H361" i="1" s="1"/>
  <c r="H380" i="1" a="1"/>
  <c r="H380" i="1" s="1"/>
  <c r="H381" i="1" a="1"/>
  <c r="H381" i="1" s="1"/>
  <c r="H386" i="1" a="1"/>
  <c r="H386" i="1" s="1"/>
  <c r="H390" i="1" a="1"/>
  <c r="H390" i="1" s="1"/>
  <c r="H296" i="1" a="1"/>
  <c r="H296" i="1" s="1"/>
  <c r="H335" i="1" a="1"/>
  <c r="H335" i="1" s="1"/>
  <c r="H358" i="1" a="1"/>
  <c r="H358" i="1" s="1"/>
  <c r="H360" i="1" a="1"/>
  <c r="H360" i="1" s="1"/>
  <c r="H367" i="1" a="1"/>
  <c r="H367" i="1" s="1"/>
  <c r="H370" i="1" a="1"/>
  <c r="H370" i="1" s="1"/>
  <c r="H371" i="1" a="1"/>
  <c r="H371" i="1" s="1"/>
  <c r="H373" i="1" a="1"/>
  <c r="H373" i="1" s="1"/>
  <c r="C373" i="14" s="1"/>
  <c r="H379" i="1" a="1"/>
  <c r="H379" i="1" s="1"/>
  <c r="H382" i="1" a="1"/>
  <c r="H382" i="1" s="1"/>
  <c r="H383" i="1" a="1"/>
  <c r="H383" i="1" s="1"/>
  <c r="H384" i="1" a="1"/>
  <c r="H384" i="1" s="1"/>
  <c r="H385" i="1" a="1"/>
  <c r="H385" i="1" s="1"/>
  <c r="H398" i="1" a="1"/>
  <c r="H398" i="1" s="1"/>
  <c r="H421" i="1" a="1"/>
  <c r="H421" i="1" s="1"/>
  <c r="H364" i="1" a="1"/>
  <c r="H364" i="1" s="1"/>
  <c r="C364" i="14" s="1"/>
  <c r="H392" i="1" a="1"/>
  <c r="H392" i="1" s="1"/>
  <c r="H395" i="1" a="1"/>
  <c r="H395" i="1" s="1"/>
  <c r="H411" i="1" a="1"/>
  <c r="H411" i="1" s="1"/>
  <c r="H440" i="1" a="1"/>
  <c r="H440" i="1" s="1"/>
  <c r="H447" i="1" a="1"/>
  <c r="H447" i="1" s="1"/>
  <c r="H311" i="1" a="1"/>
  <c r="H311" i="1" s="1"/>
  <c r="H351" i="1" a="1"/>
  <c r="H351" i="1" s="1"/>
  <c r="H372" i="1" a="1"/>
  <c r="H372" i="1" s="1"/>
  <c r="C372" i="14" s="1"/>
  <c r="H412" i="1" a="1"/>
  <c r="H412" i="1" s="1"/>
  <c r="H413" i="1" a="1"/>
  <c r="H413" i="1" s="1"/>
  <c r="H415" i="1" a="1"/>
  <c r="H415" i="1" s="1"/>
  <c r="H419" i="1" a="1"/>
  <c r="H419" i="1" s="1"/>
  <c r="B419" i="14" s="1"/>
  <c r="H420" i="1" a="1"/>
  <c r="H420" i="1" s="1"/>
  <c r="H426" i="1" a="1"/>
  <c r="H426" i="1" s="1"/>
  <c r="H427" i="1" a="1"/>
  <c r="H427" i="1" s="1"/>
  <c r="H433" i="1" a="1"/>
  <c r="H433" i="1" s="1"/>
  <c r="H434" i="1" a="1"/>
  <c r="H434" i="1" s="1"/>
  <c r="H441" i="1" a="1"/>
  <c r="H441" i="1" s="1"/>
  <c r="H404" i="1" a="1"/>
  <c r="H404" i="1" s="1"/>
  <c r="H407" i="1" a="1"/>
  <c r="H407" i="1" s="1"/>
  <c r="C407" i="14" s="1"/>
  <c r="H414" i="1" a="1"/>
  <c r="H414" i="1" s="1"/>
  <c r="H369" i="1" a="1"/>
  <c r="H369" i="1" s="1"/>
  <c r="H378" i="1" a="1"/>
  <c r="H378" i="1" s="1"/>
  <c r="H399" i="1" a="1"/>
  <c r="H399" i="1" s="1"/>
  <c r="C399" i="14" s="1"/>
  <c r="H405" i="1" a="1"/>
  <c r="H405" i="1" s="1"/>
  <c r="H416" i="1" a="1"/>
  <c r="H416" i="1" s="1"/>
  <c r="H424" i="1" a="1"/>
  <c r="H424" i="1" s="1"/>
  <c r="H431" i="1" a="1"/>
  <c r="H431" i="1" s="1"/>
  <c r="C431" i="14" s="1"/>
  <c r="H432" i="1" a="1"/>
  <c r="H432" i="1" s="1"/>
  <c r="H438" i="1" a="1"/>
  <c r="H438" i="1" s="1"/>
  <c r="H439" i="1" a="1"/>
  <c r="H439" i="1" s="1"/>
  <c r="H444" i="1" a="1"/>
  <c r="H444" i="1" s="1"/>
  <c r="C444" i="14" s="1"/>
  <c r="H445" i="1" a="1"/>
  <c r="H445" i="1" s="1"/>
  <c r="H362" i="1" a="1"/>
  <c r="H362" i="1" s="1"/>
  <c r="H366" i="1" a="1"/>
  <c r="H366" i="1" s="1"/>
  <c r="H374" i="1" a="1"/>
  <c r="H374" i="1" s="1"/>
  <c r="C374" i="14" s="1"/>
  <c r="H387" i="1" a="1"/>
  <c r="H387" i="1" s="1"/>
  <c r="H396" i="1" a="1"/>
  <c r="H396" i="1" s="1"/>
  <c r="H397" i="1" a="1"/>
  <c r="H397" i="1" s="1"/>
  <c r="H401" i="1" a="1"/>
  <c r="H401" i="1" s="1"/>
  <c r="C401" i="14" s="1"/>
  <c r="H402" i="1" a="1"/>
  <c r="H402" i="1" s="1"/>
  <c r="H417" i="1" a="1"/>
  <c r="H417" i="1" s="1"/>
  <c r="H418" i="1" a="1"/>
  <c r="H418" i="1" s="1"/>
  <c r="H425" i="1" a="1"/>
  <c r="H425" i="1" s="1"/>
  <c r="B425" i="14" s="1"/>
  <c r="H437" i="1" a="1"/>
  <c r="H437" i="1" s="1"/>
  <c r="H408" i="1" a="1"/>
  <c r="H408" i="1" s="1"/>
  <c r="H409" i="1" a="1"/>
  <c r="H409" i="1" s="1"/>
  <c r="H403" i="1" a="1"/>
  <c r="H403" i="1" s="1"/>
  <c r="C403" i="14" s="1"/>
  <c r="H406" i="1" a="1"/>
  <c r="H406" i="1" s="1"/>
  <c r="H428" i="1" a="1"/>
  <c r="H428" i="1" s="1"/>
  <c r="H464" i="1" a="1"/>
  <c r="H464" i="1" s="1"/>
  <c r="H471" i="1" a="1"/>
  <c r="H471" i="1" s="1"/>
  <c r="H473" i="1" a="1"/>
  <c r="H473" i="1" s="1"/>
  <c r="H488" i="1" a="1"/>
  <c r="H488" i="1" s="1"/>
  <c r="H504" i="1" a="1"/>
  <c r="H504" i="1" s="1"/>
  <c r="H394" i="1" a="1"/>
  <c r="H394" i="1" s="1"/>
  <c r="B394" i="14" s="1"/>
  <c r="H400" i="1" a="1"/>
  <c r="H400" i="1" s="1"/>
  <c r="H422" i="1" a="1"/>
  <c r="H422" i="1" s="1"/>
  <c r="H456" i="1" a="1"/>
  <c r="H456" i="1" s="1"/>
  <c r="H457" i="1" a="1"/>
  <c r="H457" i="1" s="1"/>
  <c r="H463" i="1" a="1"/>
  <c r="H463" i="1" s="1"/>
  <c r="H470" i="1" a="1"/>
  <c r="H470" i="1" s="1"/>
  <c r="H474" i="1" a="1"/>
  <c r="H474" i="1" s="1"/>
  <c r="H477" i="1" a="1"/>
  <c r="H477" i="1" s="1"/>
  <c r="H482" i="1" a="1"/>
  <c r="H482" i="1" s="1"/>
  <c r="H483" i="1" a="1"/>
  <c r="H483" i="1" s="1"/>
  <c r="H493" i="1" a="1"/>
  <c r="H493" i="1" s="1"/>
  <c r="H498" i="1" a="1"/>
  <c r="H498" i="1" s="1"/>
  <c r="H499" i="1" a="1"/>
  <c r="H499" i="1" s="1"/>
  <c r="H363" i="1" a="1"/>
  <c r="H363" i="1" s="1"/>
  <c r="H449" i="1" a="1"/>
  <c r="H449" i="1" s="1"/>
  <c r="H450" i="1" a="1"/>
  <c r="H450" i="1" s="1"/>
  <c r="C450" i="14" s="1"/>
  <c r="H469" i="1" a="1"/>
  <c r="H469" i="1" s="1"/>
  <c r="H472" i="1" a="1"/>
  <c r="H472" i="1" s="1"/>
  <c r="C472" i="14" s="1"/>
  <c r="H475" i="1" a="1"/>
  <c r="H475" i="1" s="1"/>
  <c r="H476" i="1" a="1"/>
  <c r="H476" i="1" s="1"/>
  <c r="C476" i="14" s="1"/>
  <c r="H481" i="1" a="1"/>
  <c r="H481" i="1" s="1"/>
  <c r="H487" i="1" a="1"/>
  <c r="H487" i="1" s="1"/>
  <c r="H423" i="1" a="1"/>
  <c r="H423" i="1" s="1"/>
  <c r="H443" i="1" a="1"/>
  <c r="H443" i="1" s="1"/>
  <c r="C443" i="14" s="1"/>
  <c r="H455" i="1" a="1"/>
  <c r="H455" i="1" s="1"/>
  <c r="H462" i="1" a="1"/>
  <c r="H462" i="1" s="1"/>
  <c r="H486" i="1" a="1"/>
  <c r="H486" i="1" s="1"/>
  <c r="H502" i="1" a="1"/>
  <c r="H502" i="1" s="1"/>
  <c r="H410" i="1" a="1"/>
  <c r="H410" i="1" s="1"/>
  <c r="H430" i="1" a="1"/>
  <c r="H430" i="1" s="1"/>
  <c r="H436" i="1" a="1"/>
  <c r="H436" i="1" s="1"/>
  <c r="H453" i="1" a="1"/>
  <c r="H453" i="1" s="1"/>
  <c r="H485" i="1" a="1"/>
  <c r="H485" i="1" s="1"/>
  <c r="H490" i="1" a="1"/>
  <c r="H490" i="1" s="1"/>
  <c r="H491" i="1" a="1"/>
  <c r="H491" i="1" s="1"/>
  <c r="H435" i="1" a="1"/>
  <c r="H435" i="1" s="1"/>
  <c r="H446" i="1" a="1"/>
  <c r="H446" i="1" s="1"/>
  <c r="H465" i="1" a="1"/>
  <c r="H465" i="1" s="1"/>
  <c r="H479" i="1" a="1"/>
  <c r="H479" i="1" s="1"/>
  <c r="H484" i="1" a="1"/>
  <c r="H484" i="1" s="1"/>
  <c r="B484" i="14" s="1"/>
  <c r="H489" i="1" a="1"/>
  <c r="H489" i="1" s="1"/>
  <c r="H495" i="1" a="1"/>
  <c r="H495" i="1" s="1"/>
  <c r="B495" i="14" s="1"/>
  <c r="H500" i="1" a="1"/>
  <c r="H500" i="1" s="1"/>
  <c r="H393" i="1" a="1"/>
  <c r="H393" i="1" s="1"/>
  <c r="H454" i="1" a="1"/>
  <c r="H454" i="1" s="1"/>
  <c r="H468" i="1" a="1"/>
  <c r="H468" i="1" s="1"/>
  <c r="H480" i="1" a="1"/>
  <c r="H480" i="1" s="1"/>
  <c r="H503" i="1" a="1"/>
  <c r="H503" i="1" s="1"/>
  <c r="H519" i="1" a="1"/>
  <c r="H519" i="1" s="1"/>
  <c r="H536" i="1" a="1"/>
  <c r="H536" i="1" s="1"/>
  <c r="C536" i="14" s="1"/>
  <c r="H459" i="1" a="1"/>
  <c r="H459" i="1" s="1"/>
  <c r="H515" i="1" a="1"/>
  <c r="H515" i="1" s="1"/>
  <c r="C515" i="14" s="1"/>
  <c r="H516" i="1" a="1"/>
  <c r="H516" i="1" s="1"/>
  <c r="H532" i="1" a="1"/>
  <c r="H532" i="1" s="1"/>
  <c r="H538" i="1" a="1"/>
  <c r="H538" i="1" s="1"/>
  <c r="H548" i="1" a="1"/>
  <c r="H548" i="1" s="1"/>
  <c r="B548" i="14" s="1"/>
  <c r="H549" i="1" a="1"/>
  <c r="H549" i="1" s="1"/>
  <c r="H460" i="1" a="1"/>
  <c r="H460" i="1" s="1"/>
  <c r="H492" i="1" a="1"/>
  <c r="H492" i="1" s="1"/>
  <c r="H497" i="1" a="1"/>
  <c r="H497" i="1" s="1"/>
  <c r="C497" i="14" s="1"/>
  <c r="H506" i="1" a="1"/>
  <c r="H506" i="1" s="1"/>
  <c r="H507" i="1" a="1"/>
  <c r="H507" i="1" s="1"/>
  <c r="H518" i="1" a="1"/>
  <c r="H518" i="1" s="1"/>
  <c r="H537" i="1" a="1"/>
  <c r="H537" i="1" s="1"/>
  <c r="H550" i="1" a="1"/>
  <c r="H550" i="1" s="1"/>
  <c r="H451" i="1" a="1"/>
  <c r="H451" i="1" s="1"/>
  <c r="H505" i="1" a="1"/>
  <c r="H505" i="1" s="1"/>
  <c r="H529" i="1" a="1"/>
  <c r="H529" i="1" s="1"/>
  <c r="C529" i="14" s="1"/>
  <c r="H547" i="1" a="1"/>
  <c r="H547" i="1" s="1"/>
  <c r="H429" i="1" a="1"/>
  <c r="H429" i="1" s="1"/>
  <c r="H452" i="1" a="1"/>
  <c r="H452" i="1" s="1"/>
  <c r="H466" i="1" a="1"/>
  <c r="H466" i="1" s="1"/>
  <c r="H478" i="1" a="1"/>
  <c r="H478" i="1" s="1"/>
  <c r="H528" i="1" a="1"/>
  <c r="H528" i="1" s="1"/>
  <c r="C528" i="14" s="1"/>
  <c r="H546" i="1" a="1"/>
  <c r="H546" i="1" s="1"/>
  <c r="H448" i="1" a="1"/>
  <c r="H448" i="1" s="1"/>
  <c r="H467" i="1" a="1"/>
  <c r="H467" i="1" s="1"/>
  <c r="H501" i="1" a="1"/>
  <c r="H501" i="1" s="1"/>
  <c r="H509" i="1" a="1"/>
  <c r="H509" i="1" s="1"/>
  <c r="H511" i="1" a="1"/>
  <c r="H511" i="1" s="1"/>
  <c r="B511" i="14" s="1"/>
  <c r="H512" i="1" a="1"/>
  <c r="H512" i="1" s="1"/>
  <c r="H513" i="1" a="1"/>
  <c r="H513" i="1" s="1"/>
  <c r="H517" i="1" a="1"/>
  <c r="H517" i="1" s="1"/>
  <c r="H520" i="1" a="1"/>
  <c r="H520" i="1" s="1"/>
  <c r="B520" i="14" s="1"/>
  <c r="H527" i="1" a="1"/>
  <c r="H527" i="1" s="1"/>
  <c r="H534" i="1" a="1"/>
  <c r="H534" i="1" s="1"/>
  <c r="H535" i="1" a="1"/>
  <c r="H535" i="1" s="1"/>
  <c r="H540" i="1" a="1"/>
  <c r="H540" i="1" s="1"/>
  <c r="C540" i="14" s="1"/>
  <c r="H510" i="1" a="1"/>
  <c r="H510" i="1" s="1"/>
  <c r="H521" i="1" a="1"/>
  <c r="H521" i="1" s="1"/>
  <c r="H530" i="1" a="1"/>
  <c r="H530" i="1" s="1"/>
  <c r="H568" i="1" a="1"/>
  <c r="H568" i="1" s="1"/>
  <c r="H569" i="1" a="1"/>
  <c r="H569" i="1" s="1"/>
  <c r="H581" i="1" a="1"/>
  <c r="H581" i="1" s="1"/>
  <c r="H585" i="1" a="1"/>
  <c r="H585" i="1" s="1"/>
  <c r="H589" i="1" a="1"/>
  <c r="H589" i="1" s="1"/>
  <c r="B589" i="14" s="1"/>
  <c r="H592" i="1" a="1"/>
  <c r="H592" i="1" s="1"/>
  <c r="H599" i="1" a="1"/>
  <c r="H599" i="1" s="1"/>
  <c r="H514" i="1" a="1"/>
  <c r="H514" i="1" s="1"/>
  <c r="H533" i="1" a="1"/>
  <c r="H533" i="1" s="1"/>
  <c r="B533" i="14" s="1"/>
  <c r="H542" i="1" a="1"/>
  <c r="H542" i="1" s="1"/>
  <c r="H553" i="1" a="1"/>
  <c r="H553" i="1" s="1"/>
  <c r="H560" i="1" a="1"/>
  <c r="H560" i="1" s="1"/>
  <c r="H567" i="1" a="1"/>
  <c r="H567" i="1" s="1"/>
  <c r="H575" i="1" a="1"/>
  <c r="H575" i="1" s="1"/>
  <c r="H578" i="1" a="1"/>
  <c r="H578" i="1" s="1"/>
  <c r="H588" i="1" a="1"/>
  <c r="H588" i="1" s="1"/>
  <c r="H496" i="1" a="1"/>
  <c r="H496" i="1" s="1"/>
  <c r="B496" i="14" s="1"/>
  <c r="H539" i="1" a="1"/>
  <c r="H539" i="1" s="1"/>
  <c r="H584" i="1" a="1"/>
  <c r="H584" i="1" s="1"/>
  <c r="H595" i="1" a="1"/>
  <c r="H595" i="1" s="1"/>
  <c r="H602" i="1" a="1"/>
  <c r="H602" i="1" s="1"/>
  <c r="H494" i="1" a="1"/>
  <c r="H494" i="1" s="1"/>
  <c r="H522" i="1" a="1"/>
  <c r="H522" i="1" s="1"/>
  <c r="H525" i="1" a="1"/>
  <c r="H525" i="1" s="1"/>
  <c r="H531" i="1" a="1"/>
  <c r="H531" i="1" s="1"/>
  <c r="C531" i="14" s="1"/>
  <c r="H543" i="1" a="1"/>
  <c r="H543" i="1" s="1"/>
  <c r="H559" i="1" a="1"/>
  <c r="H559" i="1" s="1"/>
  <c r="H566" i="1" a="1"/>
  <c r="H566" i="1" s="1"/>
  <c r="H574" i="1" a="1"/>
  <c r="H574" i="1" s="1"/>
  <c r="H580" i="1" a="1"/>
  <c r="H580" i="1" s="1"/>
  <c r="H591" i="1" a="1"/>
  <c r="H591" i="1" s="1"/>
  <c r="H461" i="1" a="1"/>
  <c r="H461" i="1" s="1"/>
  <c r="H552" i="1" a="1"/>
  <c r="H552" i="1" s="1"/>
  <c r="H556" i="1" a="1"/>
  <c r="H556" i="1" s="1"/>
  <c r="H563" i="1" a="1"/>
  <c r="H563" i="1" s="1"/>
  <c r="H564" i="1" a="1"/>
  <c r="H564" i="1" s="1"/>
  <c r="H577" i="1" a="1"/>
  <c r="H577" i="1" s="1"/>
  <c r="H587" i="1" a="1"/>
  <c r="H587" i="1" s="1"/>
  <c r="H594" i="1" a="1"/>
  <c r="H594" i="1" s="1"/>
  <c r="H598" i="1" a="1"/>
  <c r="H598" i="1" s="1"/>
  <c r="H458" i="1" a="1"/>
  <c r="H458" i="1" s="1"/>
  <c r="B458" i="14" s="1"/>
  <c r="H508" i="1" a="1"/>
  <c r="H508" i="1" s="1"/>
  <c r="H523" i="1" a="1"/>
  <c r="H523" i="1" s="1"/>
  <c r="H544" i="1" a="1"/>
  <c r="H544" i="1" s="1"/>
  <c r="H555" i="1" a="1"/>
  <c r="H555" i="1" s="1"/>
  <c r="H557" i="1" a="1"/>
  <c r="H557" i="1" s="1"/>
  <c r="H558" i="1" a="1"/>
  <c r="H558" i="1" s="1"/>
  <c r="C558" i="14" s="1"/>
  <c r="H562" i="1" a="1"/>
  <c r="H562" i="1" s="1"/>
  <c r="H565" i="1" a="1"/>
  <c r="H565" i="1" s="1"/>
  <c r="B565" i="14" s="1"/>
  <c r="H573" i="1" a="1"/>
  <c r="H573" i="1" s="1"/>
  <c r="H583" i="1" a="1"/>
  <c r="H583" i="1" s="1"/>
  <c r="H597" i="1" a="1"/>
  <c r="H597" i="1" s="1"/>
  <c r="H442" i="1" a="1"/>
  <c r="H442" i="1" s="1"/>
  <c r="C442" i="14" s="1"/>
  <c r="H526" i="1" a="1"/>
  <c r="H526" i="1" s="1"/>
  <c r="H551" i="1" a="1"/>
  <c r="H551" i="1" s="1"/>
  <c r="H561" i="1" a="1"/>
  <c r="H561" i="1" s="1"/>
  <c r="H572" i="1" a="1"/>
  <c r="H572" i="1" s="1"/>
  <c r="C572" i="14" s="1"/>
  <c r="H579" i="1" a="1"/>
  <c r="H579" i="1" s="1"/>
  <c r="H590" i="1" a="1"/>
  <c r="H590" i="1" s="1"/>
  <c r="H593" i="1" a="1"/>
  <c r="H593" i="1" s="1"/>
  <c r="H603" i="1" a="1"/>
  <c r="H603" i="1" s="1"/>
  <c r="C603" i="14" s="1"/>
  <c r="H541" i="1" a="1"/>
  <c r="H541" i="1" s="1"/>
  <c r="H586" i="1" a="1"/>
  <c r="H586" i="1" s="1"/>
  <c r="H608" i="1" a="1"/>
  <c r="H608" i="1" s="1"/>
  <c r="H611" i="1" a="1"/>
  <c r="H611" i="1" s="1"/>
  <c r="H618" i="1" a="1"/>
  <c r="H618" i="1" s="1"/>
  <c r="H621" i="1" a="1"/>
  <c r="H621" i="1" s="1"/>
  <c r="H630" i="1" a="1"/>
  <c r="H630" i="1" s="1"/>
  <c r="H636" i="1" a="1"/>
  <c r="H636" i="1" s="1"/>
  <c r="C636" i="14" s="1"/>
  <c r="H638" i="1" a="1"/>
  <c r="H638" i="1" s="1"/>
  <c r="H662" i="1" a="1"/>
  <c r="H662" i="1" s="1"/>
  <c r="H524" i="1" a="1"/>
  <c r="H524" i="1" s="1"/>
  <c r="H571" i="1" a="1"/>
  <c r="H571" i="1" s="1"/>
  <c r="C571" i="14" s="1"/>
  <c r="H576" i="1" a="1"/>
  <c r="H576" i="1" s="1"/>
  <c r="H620" i="1" a="1"/>
  <c r="H620" i="1" s="1"/>
  <c r="H623" i="1" a="1"/>
  <c r="H623" i="1" s="1"/>
  <c r="H632" i="1" a="1"/>
  <c r="H632" i="1" s="1"/>
  <c r="C632" i="14" s="1"/>
  <c r="H633" i="1" a="1"/>
  <c r="H633" i="1" s="1"/>
  <c r="H642" i="1" a="1"/>
  <c r="H642" i="1" s="1"/>
  <c r="H648" i="1" a="1"/>
  <c r="H648" i="1" s="1"/>
  <c r="H649" i="1" a="1"/>
  <c r="H649" i="1" s="1"/>
  <c r="H656" i="1" a="1"/>
  <c r="H656" i="1" s="1"/>
  <c r="H657" i="1" a="1"/>
  <c r="H657" i="1" s="1"/>
  <c r="H661" i="1" a="1"/>
  <c r="H661" i="1" s="1"/>
  <c r="H665" i="1" a="1"/>
  <c r="H665" i="1" s="1"/>
  <c r="H605" i="1" a="1"/>
  <c r="H605" i="1" s="1"/>
  <c r="H614" i="1" a="1"/>
  <c r="H614" i="1" s="1"/>
  <c r="H626" i="1" a="1"/>
  <c r="H626" i="1" s="1"/>
  <c r="H639" i="1" a="1"/>
  <c r="H639" i="1" s="1"/>
  <c r="H600" i="1" a="1"/>
  <c r="H600" i="1" s="1"/>
  <c r="H604" i="1" a="1"/>
  <c r="H604" i="1" s="1"/>
  <c r="H607" i="1" a="1"/>
  <c r="H607" i="1" s="1"/>
  <c r="H616" i="1" a="1"/>
  <c r="H616" i="1" s="1"/>
  <c r="H617" i="1" a="1"/>
  <c r="H617" i="1" s="1"/>
  <c r="H628" i="1" a="1"/>
  <c r="H628" i="1" s="1"/>
  <c r="H629" i="1" a="1"/>
  <c r="H629" i="1" s="1"/>
  <c r="H545" i="1" a="1"/>
  <c r="H545" i="1" s="1"/>
  <c r="C545" i="14" s="1"/>
  <c r="H582" i="1" a="1"/>
  <c r="H582" i="1" s="1"/>
  <c r="H601" i="1" a="1"/>
  <c r="H601" i="1" s="1"/>
  <c r="H612" i="1" a="1"/>
  <c r="H612" i="1" s="1"/>
  <c r="H613" i="1" a="1"/>
  <c r="H613" i="1" s="1"/>
  <c r="C613" i="14" s="1"/>
  <c r="H622" i="1" a="1"/>
  <c r="H622" i="1" s="1"/>
  <c r="H625" i="1" a="1"/>
  <c r="H625" i="1" s="1"/>
  <c r="H640" i="1" a="1"/>
  <c r="H640" i="1" s="1"/>
  <c r="H644" i="1" a="1"/>
  <c r="H644" i="1" s="1"/>
  <c r="C644" i="14" s="1"/>
  <c r="H645" i="1" a="1"/>
  <c r="H645" i="1" s="1"/>
  <c r="H652" i="1" a="1"/>
  <c r="H652" i="1" s="1"/>
  <c r="H653" i="1" a="1"/>
  <c r="H653" i="1" s="1"/>
  <c r="H663" i="1" a="1"/>
  <c r="H663" i="1" s="1"/>
  <c r="C663" i="14" s="1"/>
  <c r="H615" i="1" a="1"/>
  <c r="H615" i="1" s="1"/>
  <c r="H624" i="1" a="1"/>
  <c r="H624" i="1" s="1"/>
  <c r="H627" i="1" a="1"/>
  <c r="H627" i="1" s="1"/>
  <c r="H634" i="1" a="1"/>
  <c r="H634" i="1" s="1"/>
  <c r="C634" i="14" s="1"/>
  <c r="H554" i="1" a="1"/>
  <c r="H554" i="1" s="1"/>
  <c r="H619" i="1" a="1"/>
  <c r="H619" i="1" s="1"/>
  <c r="H631" i="1" a="1"/>
  <c r="H631" i="1" s="1"/>
  <c r="H643" i="1" a="1"/>
  <c r="H643" i="1" s="1"/>
  <c r="C643" i="14" s="1"/>
  <c r="H679" i="1" a="1"/>
  <c r="H679" i="1" s="1"/>
  <c r="H687" i="1" a="1"/>
  <c r="H687" i="1" s="1"/>
  <c r="H695" i="1" a="1"/>
  <c r="H695" i="1" s="1"/>
  <c r="H703" i="1" a="1"/>
  <c r="H703" i="1" s="1"/>
  <c r="H711" i="1" a="1"/>
  <c r="H711" i="1" s="1"/>
  <c r="H719" i="1" a="1"/>
  <c r="H719" i="1" s="1"/>
  <c r="H728" i="1" a="1"/>
  <c r="H728" i="1" s="1"/>
  <c r="H737" i="1" a="1"/>
  <c r="H737" i="1" s="1"/>
  <c r="H744" i="1" a="1"/>
  <c r="H744" i="1" s="1"/>
  <c r="H747" i="1" a="1"/>
  <c r="H747" i="1" s="1"/>
  <c r="H758" i="1" a="1"/>
  <c r="H758" i="1" s="1"/>
  <c r="H764" i="1" a="1"/>
  <c r="H764" i="1" s="1"/>
  <c r="H769" i="1" a="1"/>
  <c r="H769" i="1" s="1"/>
  <c r="H773" i="1" a="1"/>
  <c r="H773" i="1" s="1"/>
  <c r="H776" i="1" a="1"/>
  <c r="H776" i="1" s="1"/>
  <c r="H779" i="1" a="1"/>
  <c r="H779" i="1" s="1"/>
  <c r="C779" i="14" s="1"/>
  <c r="H655" i="1" a="1"/>
  <c r="H655" i="1" s="1"/>
  <c r="H664" i="1" a="1"/>
  <c r="H664" i="1" s="1"/>
  <c r="H667" i="1" a="1"/>
  <c r="H667" i="1" s="1"/>
  <c r="H670" i="1" a="1"/>
  <c r="H670" i="1" s="1"/>
  <c r="H673" i="1" a="1"/>
  <c r="H673" i="1" s="1"/>
  <c r="H676" i="1" a="1"/>
  <c r="H676" i="1" s="1"/>
  <c r="H684" i="1" a="1"/>
  <c r="H684" i="1" s="1"/>
  <c r="H692" i="1" a="1"/>
  <c r="H692" i="1" s="1"/>
  <c r="C692" i="14" s="1"/>
  <c r="H700" i="1" a="1"/>
  <c r="H700" i="1" s="1"/>
  <c r="H708" i="1" a="1"/>
  <c r="H708" i="1" s="1"/>
  <c r="H716" i="1" a="1"/>
  <c r="H716" i="1" s="1"/>
  <c r="H724" i="1" a="1"/>
  <c r="H724" i="1" s="1"/>
  <c r="B724" i="14" s="1"/>
  <c r="H741" i="1" a="1"/>
  <c r="H741" i="1" s="1"/>
  <c r="H755" i="1" a="1"/>
  <c r="H755" i="1" s="1"/>
  <c r="H763" i="1" a="1"/>
  <c r="H763" i="1" s="1"/>
  <c r="H654" i="1" a="1"/>
  <c r="H654" i="1" s="1"/>
  <c r="H669" i="1" a="1"/>
  <c r="H669" i="1" s="1"/>
  <c r="H681" i="1" a="1"/>
  <c r="H681" i="1" s="1"/>
  <c r="H689" i="1" a="1"/>
  <c r="H689" i="1" s="1"/>
  <c r="H697" i="1" a="1"/>
  <c r="H697" i="1" s="1"/>
  <c r="B697" i="14" s="1"/>
  <c r="H705" i="1" a="1"/>
  <c r="H705" i="1" s="1"/>
  <c r="H713" i="1" a="1"/>
  <c r="H713" i="1" s="1"/>
  <c r="H721" i="1" a="1"/>
  <c r="H721" i="1" s="1"/>
  <c r="H727" i="1" a="1"/>
  <c r="H727" i="1" s="1"/>
  <c r="H731" i="1" a="1"/>
  <c r="H731" i="1" s="1"/>
  <c r="H736" i="1" a="1"/>
  <c r="H736" i="1" s="1"/>
  <c r="H749" i="1" a="1"/>
  <c r="H749" i="1" s="1"/>
  <c r="H757" i="1" a="1"/>
  <c r="H757" i="1" s="1"/>
  <c r="H768" i="1" a="1"/>
  <c r="H768" i="1" s="1"/>
  <c r="H772" i="1" a="1"/>
  <c r="H772" i="1" s="1"/>
  <c r="H596" i="1" a="1"/>
  <c r="H596" i="1" s="1"/>
  <c r="H609" i="1" a="1"/>
  <c r="H609" i="1" s="1"/>
  <c r="C609" i="14" s="1"/>
  <c r="H651" i="1" a="1"/>
  <c r="H651" i="1" s="1"/>
  <c r="H675" i="1" a="1"/>
  <c r="H675" i="1" s="1"/>
  <c r="H678" i="1" a="1"/>
  <c r="H678" i="1" s="1"/>
  <c r="H686" i="1" a="1"/>
  <c r="H686" i="1" s="1"/>
  <c r="H694" i="1" a="1"/>
  <c r="H694" i="1" s="1"/>
  <c r="H702" i="1" a="1"/>
  <c r="H702" i="1" s="1"/>
  <c r="H710" i="1" a="1"/>
  <c r="H710" i="1" s="1"/>
  <c r="H718" i="1" a="1"/>
  <c r="H718" i="1" s="1"/>
  <c r="H668" i="1" a="1"/>
  <c r="H668" i="1" s="1"/>
  <c r="H680" i="1" a="1"/>
  <c r="H680" i="1" s="1"/>
  <c r="H688" i="1" a="1"/>
  <c r="H688" i="1" s="1"/>
  <c r="H696" i="1" a="1"/>
  <c r="H696" i="1" s="1"/>
  <c r="H704" i="1" a="1"/>
  <c r="H704" i="1" s="1"/>
  <c r="H712" i="1" a="1"/>
  <c r="H712" i="1" s="1"/>
  <c r="H720" i="1" a="1"/>
  <c r="H720" i="1" s="1"/>
  <c r="H729" i="1" a="1"/>
  <c r="H729" i="1" s="1"/>
  <c r="C729" i="14" s="1"/>
  <c r="H745" i="1" a="1"/>
  <c r="H745" i="1" s="1"/>
  <c r="H751" i="1" a="1"/>
  <c r="H751" i="1" s="1"/>
  <c r="H766" i="1" a="1"/>
  <c r="H766" i="1" s="1"/>
  <c r="H787" i="1" a="1"/>
  <c r="H787" i="1" s="1"/>
  <c r="H635" i="1" a="1"/>
  <c r="H635" i="1" s="1"/>
  <c r="H637" i="1" a="1"/>
  <c r="H637" i="1" s="1"/>
  <c r="H647" i="1" a="1"/>
  <c r="H647" i="1" s="1"/>
  <c r="H659" i="1" a="1"/>
  <c r="H659" i="1" s="1"/>
  <c r="H660" i="1" a="1"/>
  <c r="H660" i="1" s="1"/>
  <c r="H666" i="1" a="1"/>
  <c r="H666" i="1" s="1"/>
  <c r="H671" i="1" a="1"/>
  <c r="H671" i="1" s="1"/>
  <c r="H674" i="1" a="1"/>
  <c r="H674" i="1" s="1"/>
  <c r="H677" i="1" a="1"/>
  <c r="H677" i="1" s="1"/>
  <c r="H685" i="1" a="1"/>
  <c r="H685" i="1" s="1"/>
  <c r="H693" i="1" a="1"/>
  <c r="H693" i="1" s="1"/>
  <c r="H701" i="1" a="1"/>
  <c r="H701" i="1" s="1"/>
  <c r="H709" i="1" a="1"/>
  <c r="H709" i="1" s="1"/>
  <c r="H717" i="1" a="1"/>
  <c r="H717" i="1" s="1"/>
  <c r="H733" i="1" a="1"/>
  <c r="H733" i="1" s="1"/>
  <c r="H738" i="1" a="1"/>
  <c r="H738" i="1" s="1"/>
  <c r="H739" i="1" a="1"/>
  <c r="H739" i="1" s="1"/>
  <c r="H742" i="1" a="1"/>
  <c r="H742" i="1" s="1"/>
  <c r="H748" i="1" a="1"/>
  <c r="H748" i="1" s="1"/>
  <c r="H756" i="1" a="1"/>
  <c r="H756" i="1" s="1"/>
  <c r="H760" i="1" a="1"/>
  <c r="H760" i="1" s="1"/>
  <c r="H765" i="1" a="1"/>
  <c r="H765" i="1" s="1"/>
  <c r="C765" i="14" s="1"/>
  <c r="H774" i="1" a="1"/>
  <c r="H774" i="1" s="1"/>
  <c r="H777" i="1" a="1"/>
  <c r="H777" i="1" s="1"/>
  <c r="H780" i="1" a="1"/>
  <c r="H780" i="1" s="1"/>
  <c r="H650" i="1" a="1"/>
  <c r="H650" i="1" s="1"/>
  <c r="H699" i="1" a="1"/>
  <c r="H699" i="1" s="1"/>
  <c r="H734" i="1" a="1"/>
  <c r="H734" i="1" s="1"/>
  <c r="H743" i="1" a="1"/>
  <c r="H743" i="1" s="1"/>
  <c r="H759" i="1" a="1"/>
  <c r="H759" i="1" s="1"/>
  <c r="H798" i="1" a="1"/>
  <c r="H798" i="1" s="1"/>
  <c r="H806" i="1" a="1"/>
  <c r="H806" i="1" s="1"/>
  <c r="C806" i="14" s="1"/>
  <c r="H811" i="1" a="1"/>
  <c r="H811" i="1" s="1"/>
  <c r="H829" i="1" a="1"/>
  <c r="H829" i="1" s="1"/>
  <c r="H834" i="1" a="1"/>
  <c r="H834" i="1" s="1"/>
  <c r="H848" i="1" a="1"/>
  <c r="H848" i="1" s="1"/>
  <c r="B848" i="14" s="1"/>
  <c r="H853" i="1" a="1"/>
  <c r="H853" i="1" s="1"/>
  <c r="H869" i="1" a="1"/>
  <c r="H869" i="1" s="1"/>
  <c r="H874" i="1" a="1"/>
  <c r="H874" i="1" s="1"/>
  <c r="H646" i="1" a="1"/>
  <c r="H646" i="1" s="1"/>
  <c r="B646" i="14" s="1"/>
  <c r="H706" i="1" a="1"/>
  <c r="H706" i="1" s="1"/>
  <c r="H725" i="1" a="1"/>
  <c r="H725" i="1" s="1"/>
  <c r="H778" i="1" a="1"/>
  <c r="H778" i="1" s="1"/>
  <c r="H788" i="1" a="1"/>
  <c r="H788" i="1" s="1"/>
  <c r="B788" i="14" s="1"/>
  <c r="H799" i="1" a="1"/>
  <c r="H799" i="1" s="1"/>
  <c r="H805" i="1" a="1"/>
  <c r="H805" i="1" s="1"/>
  <c r="H810" i="1" a="1"/>
  <c r="H810" i="1" s="1"/>
  <c r="H815" i="1" a="1"/>
  <c r="H815" i="1" s="1"/>
  <c r="B815" i="14" s="1"/>
  <c r="H820" i="1" a="1"/>
  <c r="H820" i="1" s="1"/>
  <c r="H824" i="1" a="1"/>
  <c r="H824" i="1" s="1"/>
  <c r="H839" i="1" a="1"/>
  <c r="H839" i="1" s="1"/>
  <c r="H842" i="1" a="1"/>
  <c r="H842" i="1" s="1"/>
  <c r="H852" i="1" a="1"/>
  <c r="H852" i="1" s="1"/>
  <c r="H856" i="1" a="1"/>
  <c r="H856" i="1" s="1"/>
  <c r="H878" i="1" a="1"/>
  <c r="H878" i="1" s="1"/>
  <c r="H570" i="1" a="1"/>
  <c r="H570" i="1" s="1"/>
  <c r="C570" i="14" s="1"/>
  <c r="H707" i="1" a="1"/>
  <c r="H707" i="1" s="1"/>
  <c r="H726" i="1" a="1"/>
  <c r="H726" i="1" s="1"/>
  <c r="H746" i="1" a="1"/>
  <c r="H746" i="1" s="1"/>
  <c r="H750" i="1" a="1"/>
  <c r="H750" i="1" s="1"/>
  <c r="C750" i="14" s="1"/>
  <c r="H754" i="1" a="1"/>
  <c r="H754" i="1" s="1"/>
  <c r="H786" i="1" a="1"/>
  <c r="H786" i="1" s="1"/>
  <c r="B786" i="14" s="1"/>
  <c r="H791" i="1" a="1"/>
  <c r="H791" i="1" s="1"/>
  <c r="H800" i="1" a="1"/>
  <c r="H800" i="1" s="1"/>
  <c r="C800" i="14" s="1"/>
  <c r="H809" i="1" a="1"/>
  <c r="H809" i="1" s="1"/>
  <c r="H814" i="1" a="1"/>
  <c r="H814" i="1" s="1"/>
  <c r="H819" i="1" a="1"/>
  <c r="H819" i="1" s="1"/>
  <c r="H823" i="1" a="1"/>
  <c r="H823" i="1" s="1"/>
  <c r="H606" i="1" a="1"/>
  <c r="H606" i="1" s="1"/>
  <c r="H682" i="1" a="1"/>
  <c r="H682" i="1" s="1"/>
  <c r="H714" i="1" a="1"/>
  <c r="H714" i="1" s="1"/>
  <c r="H732" i="1" a="1"/>
  <c r="H732" i="1" s="1"/>
  <c r="H762" i="1" a="1"/>
  <c r="H762" i="1" s="1"/>
  <c r="H767" i="1" a="1"/>
  <c r="H767" i="1" s="1"/>
  <c r="H784" i="1" a="1"/>
  <c r="H784" i="1" s="1"/>
  <c r="H801" i="1" a="1"/>
  <c r="H801" i="1" s="1"/>
  <c r="H802" i="1" a="1"/>
  <c r="H802" i="1" s="1"/>
  <c r="H803" i="1" a="1"/>
  <c r="H803" i="1" s="1"/>
  <c r="H818" i="1" a="1"/>
  <c r="H818" i="1" s="1"/>
  <c r="H827" i="1" a="1"/>
  <c r="H827" i="1" s="1"/>
  <c r="C827" i="14" s="1"/>
  <c r="H837" i="1" a="1"/>
  <c r="H837" i="1" s="1"/>
  <c r="H850" i="1" a="1"/>
  <c r="H850" i="1" s="1"/>
  <c r="H859" i="1" a="1"/>
  <c r="H859" i="1" s="1"/>
  <c r="H863" i="1" a="1"/>
  <c r="H863" i="1" s="1"/>
  <c r="H872" i="1" a="1"/>
  <c r="H872" i="1" s="1"/>
  <c r="H877" i="1" a="1"/>
  <c r="H877" i="1" s="1"/>
  <c r="H641" i="1" a="1"/>
  <c r="H641" i="1" s="1"/>
  <c r="H690" i="1" a="1"/>
  <c r="H690" i="1" s="1"/>
  <c r="C690" i="14" s="1"/>
  <c r="H722" i="1" a="1"/>
  <c r="H722" i="1" s="1"/>
  <c r="H761" i="1" a="1"/>
  <c r="H761" i="1" s="1"/>
  <c r="H771" i="1" a="1"/>
  <c r="H771" i="1" s="1"/>
  <c r="H775" i="1" a="1"/>
  <c r="H775" i="1" s="1"/>
  <c r="B775" i="14" s="1"/>
  <c r="H781" i="1" a="1"/>
  <c r="H781" i="1" s="1"/>
  <c r="H794" i="1" a="1"/>
  <c r="H794" i="1" s="1"/>
  <c r="H807" i="1" a="1"/>
  <c r="H807" i="1" s="1"/>
  <c r="H813" i="1" a="1"/>
  <c r="H813" i="1" s="1"/>
  <c r="H817" i="1" a="1"/>
  <c r="H817" i="1" s="1"/>
  <c r="H822" i="1" a="1"/>
  <c r="H822" i="1" s="1"/>
  <c r="H831" i="1" a="1"/>
  <c r="H831" i="1" s="1"/>
  <c r="H832" i="1" a="1"/>
  <c r="H832" i="1" s="1"/>
  <c r="C832" i="14" s="1"/>
  <c r="H836" i="1" a="1"/>
  <c r="H836" i="1" s="1"/>
  <c r="H846" i="1" a="1"/>
  <c r="H846" i="1" s="1"/>
  <c r="B846" i="14" s="1"/>
  <c r="H849" i="1" a="1"/>
  <c r="H849" i="1" s="1"/>
  <c r="H876" i="1" a="1"/>
  <c r="H876" i="1" s="1"/>
  <c r="B876" i="14" s="1"/>
  <c r="H672" i="1" a="1"/>
  <c r="H672" i="1" s="1"/>
  <c r="H691" i="1" a="1"/>
  <c r="H691" i="1" s="1"/>
  <c r="H723" i="1" a="1"/>
  <c r="H723" i="1" s="1"/>
  <c r="H730" i="1" a="1"/>
  <c r="H730" i="1" s="1"/>
  <c r="C730" i="14" s="1"/>
  <c r="H735" i="1" a="1"/>
  <c r="H735" i="1" s="1"/>
  <c r="H740" i="1" a="1"/>
  <c r="H740" i="1" s="1"/>
  <c r="H752" i="1" a="1"/>
  <c r="H752" i="1" s="1"/>
  <c r="H795" i="1" a="1"/>
  <c r="H795" i="1" s="1"/>
  <c r="B795" i="14" s="1"/>
  <c r="H812" i="1" a="1"/>
  <c r="H812" i="1" s="1"/>
  <c r="H821" i="1" a="1"/>
  <c r="H821" i="1" s="1"/>
  <c r="H825" i="1" a="1"/>
  <c r="H825" i="1" s="1"/>
  <c r="H840" i="1" a="1"/>
  <c r="H840" i="1" s="1"/>
  <c r="H844" i="1" a="1"/>
  <c r="H844" i="1" s="1"/>
  <c r="H845" i="1" a="1"/>
  <c r="H845" i="1" s="1"/>
  <c r="H862" i="1" a="1"/>
  <c r="H862" i="1" s="1"/>
  <c r="H866" i="1" a="1"/>
  <c r="H866" i="1" s="1"/>
  <c r="C866" i="14" s="1"/>
  <c r="H870" i="1" a="1"/>
  <c r="H870" i="1" s="1"/>
  <c r="H875" i="1" a="1"/>
  <c r="H875" i="1" s="1"/>
  <c r="H880" i="1" a="1"/>
  <c r="H880" i="1" s="1"/>
  <c r="H610" i="1" a="1"/>
  <c r="H610" i="1" s="1"/>
  <c r="H782" i="1" a="1"/>
  <c r="H782" i="1" s="1"/>
  <c r="H830" i="1" a="1"/>
  <c r="H830" i="1" s="1"/>
  <c r="H835" i="1" a="1"/>
  <c r="H835" i="1" s="1"/>
  <c r="H868" i="1" a="1"/>
  <c r="H868" i="1" s="1"/>
  <c r="C868" i="14" s="1"/>
  <c r="H873" i="1" a="1"/>
  <c r="H873" i="1" s="1"/>
  <c r="H883" i="1" a="1"/>
  <c r="H883" i="1" s="1"/>
  <c r="H885" i="1" a="1"/>
  <c r="H885" i="1" s="1"/>
  <c r="H893" i="1" a="1"/>
  <c r="H893" i="1" s="1"/>
  <c r="H902" i="1" a="1"/>
  <c r="H902" i="1" s="1"/>
  <c r="H904" i="1" a="1"/>
  <c r="H904" i="1" s="1"/>
  <c r="H905" i="1" a="1"/>
  <c r="H905" i="1" s="1"/>
  <c r="H931" i="1" a="1"/>
  <c r="H931" i="1" s="1"/>
  <c r="C931" i="14" s="1"/>
  <c r="H938" i="1" a="1"/>
  <c r="H938" i="1" s="1"/>
  <c r="H951" i="1" a="1"/>
  <c r="H951" i="1" s="1"/>
  <c r="H770" i="1" a="1"/>
  <c r="H770" i="1" s="1"/>
  <c r="H854" i="1" a="1"/>
  <c r="H854" i="1" s="1"/>
  <c r="H858" i="1" a="1"/>
  <c r="H858" i="1" s="1"/>
  <c r="H882" i="1" a="1"/>
  <c r="H882" i="1" s="1"/>
  <c r="C882" i="14" s="1"/>
  <c r="H896" i="1" a="1"/>
  <c r="H896" i="1" s="1"/>
  <c r="H900" i="1" a="1"/>
  <c r="H900" i="1" s="1"/>
  <c r="H906" i="1" a="1"/>
  <c r="H906" i="1" s="1"/>
  <c r="H910" i="1" a="1"/>
  <c r="H910" i="1" s="1"/>
  <c r="H911" i="1" a="1"/>
  <c r="H911" i="1" s="1"/>
  <c r="H912" i="1" a="1"/>
  <c r="H912" i="1" s="1"/>
  <c r="C912" i="14" s="1"/>
  <c r="H918" i="1" a="1"/>
  <c r="H918" i="1" s="1"/>
  <c r="H937" i="1" a="1"/>
  <c r="H937" i="1" s="1"/>
  <c r="H943" i="1" a="1"/>
  <c r="H943" i="1" s="1"/>
  <c r="H947" i="1" a="1"/>
  <c r="H947" i="1" s="1"/>
  <c r="H957" i="1" a="1"/>
  <c r="H957" i="1" s="1"/>
  <c r="H959" i="1" a="1"/>
  <c r="H959" i="1" s="1"/>
  <c r="H961" i="1" a="1"/>
  <c r="H961" i="1" s="1"/>
  <c r="H963" i="1" a="1"/>
  <c r="H963" i="1" s="1"/>
  <c r="H965" i="1" a="1"/>
  <c r="H965" i="1" s="1"/>
  <c r="H967" i="1" a="1"/>
  <c r="H967" i="1" s="1"/>
  <c r="H969" i="1" a="1"/>
  <c r="H969" i="1" s="1"/>
  <c r="H971" i="1" a="1"/>
  <c r="H971" i="1" s="1"/>
  <c r="C971" i="14" s="1"/>
  <c r="H973" i="1" a="1"/>
  <c r="H973" i="1" s="1"/>
  <c r="H975" i="1" a="1"/>
  <c r="H975" i="1" s="1"/>
  <c r="H977" i="1" a="1"/>
  <c r="H977" i="1" s="1"/>
  <c r="H979" i="1" a="1"/>
  <c r="H979" i="1" s="1"/>
  <c r="C979" i="14" s="1"/>
  <c r="H981" i="1" a="1"/>
  <c r="H981" i="1" s="1"/>
  <c r="H789" i="1" a="1"/>
  <c r="H789" i="1" s="1"/>
  <c r="B789" i="14" s="1"/>
  <c r="H792" i="1" a="1"/>
  <c r="H792" i="1" s="1"/>
  <c r="H808" i="1" a="1"/>
  <c r="H808" i="1" s="1"/>
  <c r="C808" i="14" s="1"/>
  <c r="H843" i="1" a="1"/>
  <c r="H843" i="1" s="1"/>
  <c r="H867" i="1" a="1"/>
  <c r="H867" i="1" s="1"/>
  <c r="H884" i="1" a="1"/>
  <c r="H884" i="1" s="1"/>
  <c r="H888" i="1" a="1"/>
  <c r="H888" i="1" s="1"/>
  <c r="H892" i="1" a="1"/>
  <c r="H892" i="1" s="1"/>
  <c r="H899" i="1" a="1"/>
  <c r="H899" i="1" s="1"/>
  <c r="H901" i="1" a="1"/>
  <c r="H901" i="1" s="1"/>
  <c r="H909" i="1" a="1"/>
  <c r="H909" i="1" s="1"/>
  <c r="B909" i="14" s="1"/>
  <c r="H913" i="1" a="1"/>
  <c r="H913" i="1" s="1"/>
  <c r="H925" i="1" a="1"/>
  <c r="H925" i="1" s="1"/>
  <c r="H930" i="1" a="1"/>
  <c r="H930" i="1" s="1"/>
  <c r="H936" i="1" a="1"/>
  <c r="H936" i="1" s="1"/>
  <c r="C936" i="14" s="1"/>
  <c r="H942" i="1" a="1"/>
  <c r="H942" i="1" s="1"/>
  <c r="H785" i="1" a="1"/>
  <c r="H785" i="1" s="1"/>
  <c r="H796" i="1" a="1"/>
  <c r="H796" i="1" s="1"/>
  <c r="H828" i="1" a="1"/>
  <c r="H828" i="1" s="1"/>
  <c r="H833" i="1" a="1"/>
  <c r="H833" i="1" s="1"/>
  <c r="H838" i="1" a="1"/>
  <c r="H838" i="1" s="1"/>
  <c r="H857" i="1" a="1"/>
  <c r="H857" i="1" s="1"/>
  <c r="H871" i="1" a="1"/>
  <c r="H871" i="1" s="1"/>
  <c r="H891" i="1" a="1"/>
  <c r="H891" i="1" s="1"/>
  <c r="H907" i="1" a="1"/>
  <c r="H907" i="1" s="1"/>
  <c r="H908" i="1" a="1"/>
  <c r="H908" i="1" s="1"/>
  <c r="H914" i="1" a="1"/>
  <c r="H914" i="1" s="1"/>
  <c r="C914" i="14" s="1"/>
  <c r="H917" i="1" a="1"/>
  <c r="H917" i="1" s="1"/>
  <c r="H926" i="1" a="1"/>
  <c r="H926" i="1" s="1"/>
  <c r="H929" i="1" a="1"/>
  <c r="H929" i="1" s="1"/>
  <c r="H935" i="1" a="1"/>
  <c r="H935" i="1" s="1"/>
  <c r="B935" i="14" s="1"/>
  <c r="H946" i="1" a="1"/>
  <c r="H946" i="1" s="1"/>
  <c r="H683" i="1" a="1"/>
  <c r="H683" i="1" s="1"/>
  <c r="H753" i="1" a="1"/>
  <c r="H753" i="1" s="1"/>
  <c r="H793" i="1" a="1"/>
  <c r="H793" i="1" s="1"/>
  <c r="C793" i="14" s="1"/>
  <c r="H804" i="1" a="1"/>
  <c r="H804" i="1" s="1"/>
  <c r="H847" i="1" a="1"/>
  <c r="H847" i="1" s="1"/>
  <c r="H861" i="1" a="1"/>
  <c r="H861" i="1" s="1"/>
  <c r="H887" i="1" a="1"/>
  <c r="H887" i="1" s="1"/>
  <c r="B887" i="14" s="1"/>
  <c r="H895" i="1" a="1"/>
  <c r="H895" i="1" s="1"/>
  <c r="H898" i="1" a="1"/>
  <c r="H898" i="1" s="1"/>
  <c r="H927" i="1" a="1"/>
  <c r="H927" i="1" s="1"/>
  <c r="H928" i="1" a="1"/>
  <c r="H928" i="1" s="1"/>
  <c r="H941" i="1" a="1"/>
  <c r="H941" i="1" s="1"/>
  <c r="H949" i="1" a="1"/>
  <c r="H949" i="1" s="1"/>
  <c r="H658" i="1" a="1"/>
  <c r="H658" i="1" s="1"/>
  <c r="H790" i="1" a="1"/>
  <c r="H790" i="1" s="1"/>
  <c r="H797" i="1" a="1"/>
  <c r="H797" i="1" s="1"/>
  <c r="H851" i="1" a="1"/>
  <c r="H851" i="1" s="1"/>
  <c r="H865" i="1" a="1"/>
  <c r="H865" i="1" s="1"/>
  <c r="H890" i="1" a="1"/>
  <c r="H890" i="1" s="1"/>
  <c r="H903" i="1" a="1"/>
  <c r="H903" i="1" s="1"/>
  <c r="H915" i="1" a="1"/>
  <c r="H915" i="1" s="1"/>
  <c r="H916" i="1" a="1"/>
  <c r="H916" i="1" s="1"/>
  <c r="H922" i="1" a="1"/>
  <c r="H922" i="1" s="1"/>
  <c r="H923" i="1" a="1"/>
  <c r="H923" i="1" s="1"/>
  <c r="H933" i="1" a="1"/>
  <c r="H933" i="1" s="1"/>
  <c r="H934" i="1" a="1"/>
  <c r="H934" i="1" s="1"/>
  <c r="H940" i="1" a="1"/>
  <c r="H940" i="1" s="1"/>
  <c r="C940" i="14" s="1"/>
  <c r="H945" i="1" a="1"/>
  <c r="H945" i="1" s="1"/>
  <c r="H956" i="1" a="1"/>
  <c r="H956" i="1" s="1"/>
  <c r="H958" i="1" a="1"/>
  <c r="H958" i="1" s="1"/>
  <c r="H960" i="1" a="1"/>
  <c r="H960" i="1" s="1"/>
  <c r="H962" i="1" a="1"/>
  <c r="H962" i="1" s="1"/>
  <c r="H964" i="1" a="1"/>
  <c r="H964" i="1" s="1"/>
  <c r="H966" i="1" a="1"/>
  <c r="H966" i="1" s="1"/>
  <c r="H968" i="1" a="1"/>
  <c r="H968" i="1" s="1"/>
  <c r="H970" i="1" a="1"/>
  <c r="H970" i="1" s="1"/>
  <c r="H972" i="1" a="1"/>
  <c r="H972" i="1" s="1"/>
  <c r="H974" i="1" a="1"/>
  <c r="H974" i="1" s="1"/>
  <c r="H976" i="1" a="1"/>
  <c r="H976" i="1" s="1"/>
  <c r="H978" i="1" a="1"/>
  <c r="H978" i="1" s="1"/>
  <c r="H980" i="1" a="1"/>
  <c r="H980" i="1" s="1"/>
  <c r="H982" i="1" a="1"/>
  <c r="H982" i="1" s="1"/>
  <c r="H715" i="1" a="1"/>
  <c r="H715" i="1" s="1"/>
  <c r="C715" i="14" s="1"/>
  <c r="H783" i="1" a="1"/>
  <c r="H783" i="1" s="1"/>
  <c r="H826" i="1" a="1"/>
  <c r="H826" i="1" s="1"/>
  <c r="H841" i="1" a="1"/>
  <c r="H841" i="1" s="1"/>
  <c r="H860" i="1" a="1"/>
  <c r="H860" i="1" s="1"/>
  <c r="H879" i="1" a="1"/>
  <c r="H879" i="1" s="1"/>
  <c r="H886" i="1" a="1"/>
  <c r="H886" i="1" s="1"/>
  <c r="B886" i="14" s="1"/>
  <c r="H894" i="1" a="1"/>
  <c r="H894" i="1" s="1"/>
  <c r="H944" i="1" a="1"/>
  <c r="H944" i="1" s="1"/>
  <c r="H948" i="1" a="1"/>
  <c r="H948" i="1" s="1"/>
  <c r="H953" i="1" a="1"/>
  <c r="H953" i="1" s="1"/>
  <c r="H881" i="1" a="1"/>
  <c r="H881" i="1" s="1"/>
  <c r="H1041" i="1" a="1"/>
  <c r="H1041" i="1" s="1"/>
  <c r="H1055" i="1" a="1"/>
  <c r="H1055" i="1" s="1"/>
  <c r="H816" i="1" a="1"/>
  <c r="H816" i="1" s="1"/>
  <c r="H855" i="1" a="1"/>
  <c r="H855" i="1" s="1"/>
  <c r="H864" i="1" a="1"/>
  <c r="H864" i="1" s="1"/>
  <c r="H889" i="1" a="1"/>
  <c r="H889" i="1" s="1"/>
  <c r="H920" i="1" a="1"/>
  <c r="H920" i="1" s="1"/>
  <c r="H952" i="1" a="1"/>
  <c r="H952" i="1" s="1"/>
  <c r="H1029" i="1" a="1"/>
  <c r="H1029" i="1" s="1"/>
  <c r="H1044" i="1" a="1"/>
  <c r="H1044" i="1" s="1"/>
  <c r="H1058" i="1" a="1"/>
  <c r="H1058" i="1" s="1"/>
  <c r="H983" i="1" a="1"/>
  <c r="H983" i="1" s="1"/>
  <c r="H985" i="1" a="1"/>
  <c r="H985" i="1" s="1"/>
  <c r="C985" i="14" s="1"/>
  <c r="H987" i="1" a="1"/>
  <c r="H987" i="1" s="1"/>
  <c r="H989" i="1" a="1"/>
  <c r="H989" i="1" s="1"/>
  <c r="H991" i="1" a="1"/>
  <c r="H991" i="1" s="1"/>
  <c r="H993" i="1" a="1"/>
  <c r="H993" i="1" s="1"/>
  <c r="H995" i="1" a="1"/>
  <c r="H995" i="1" s="1"/>
  <c r="H997" i="1" a="1"/>
  <c r="H997" i="1" s="1"/>
  <c r="H999" i="1" a="1"/>
  <c r="H999" i="1" s="1"/>
  <c r="H1001" i="1" a="1"/>
  <c r="H1001" i="1" s="1"/>
  <c r="C1001" i="14" s="1"/>
  <c r="H1003" i="1" a="1"/>
  <c r="H1003" i="1" s="1"/>
  <c r="H1005" i="1" a="1"/>
  <c r="H1005" i="1" s="1"/>
  <c r="H1007" i="1" a="1"/>
  <c r="H1007" i="1" s="1"/>
  <c r="H1009" i="1" a="1"/>
  <c r="H1009" i="1" s="1"/>
  <c r="H1011" i="1" a="1"/>
  <c r="H1011" i="1" s="1"/>
  <c r="H1013" i="1" a="1"/>
  <c r="H1013" i="1" s="1"/>
  <c r="H1015" i="1" a="1"/>
  <c r="H1015" i="1" s="1"/>
  <c r="H1017" i="1" a="1"/>
  <c r="H1017" i="1" s="1"/>
  <c r="C1017" i="14" s="1"/>
  <c r="H1019" i="1" a="1"/>
  <c r="H1019" i="1" s="1"/>
  <c r="H1021" i="1" a="1"/>
  <c r="H1021" i="1" s="1"/>
  <c r="H1023" i="1" a="1"/>
  <c r="H1023" i="1" s="1"/>
  <c r="H1025" i="1" a="1"/>
  <c r="H1025" i="1" s="1"/>
  <c r="H1027" i="1" a="1"/>
  <c r="H1027" i="1" s="1"/>
  <c r="H1047" i="1" a="1"/>
  <c r="H1047" i="1" s="1"/>
  <c r="H1051" i="1" a="1"/>
  <c r="H1051" i="1" s="1"/>
  <c r="H1061" i="1" a="1"/>
  <c r="H1061" i="1" s="1"/>
  <c r="H1064" i="1" a="1"/>
  <c r="H1064" i="1" s="1"/>
  <c r="H954" i="1" a="1"/>
  <c r="H954" i="1" s="1"/>
  <c r="H1030" i="1" a="1"/>
  <c r="H1030" i="1" s="1"/>
  <c r="H1031" i="1" a="1"/>
  <c r="H1031" i="1" s="1"/>
  <c r="B1031" i="14" s="1"/>
  <c r="H1032" i="1" a="1"/>
  <c r="H1032" i="1" s="1"/>
  <c r="H1033" i="1" a="1"/>
  <c r="H1033" i="1" s="1"/>
  <c r="H1040" i="1" a="1"/>
  <c r="H1040" i="1" s="1"/>
  <c r="H1054" i="1" a="1"/>
  <c r="H1054" i="1" s="1"/>
  <c r="C1054" i="14" s="1"/>
  <c r="H919" i="1" a="1"/>
  <c r="H919" i="1" s="1"/>
  <c r="H1043" i="1" a="1"/>
  <c r="H1043" i="1" s="1"/>
  <c r="H1046" i="1" a="1"/>
  <c r="H1046" i="1" s="1"/>
  <c r="H1050" i="1" a="1"/>
  <c r="H1050" i="1" s="1"/>
  <c r="H1057" i="1" a="1"/>
  <c r="H1057" i="1" s="1"/>
  <c r="H1060" i="1" a="1"/>
  <c r="H1060" i="1" s="1"/>
  <c r="H1063" i="1" a="1"/>
  <c r="H1063" i="1" s="1"/>
  <c r="H1066" i="1" a="1"/>
  <c r="H1066" i="1" s="1"/>
  <c r="H924" i="1" a="1"/>
  <c r="H924" i="1" s="1"/>
  <c r="H932" i="1" a="1"/>
  <c r="H932" i="1" s="1"/>
  <c r="H950" i="1" a="1"/>
  <c r="H950" i="1" s="1"/>
  <c r="H1028" i="1" a="1"/>
  <c r="H1028" i="1" s="1"/>
  <c r="C1028" i="14" s="1"/>
  <c r="H1034" i="1" a="1"/>
  <c r="H1034" i="1" s="1"/>
  <c r="H1035" i="1" a="1"/>
  <c r="H1035" i="1" s="1"/>
  <c r="C1035" i="14" s="1"/>
  <c r="H1036" i="1" a="1"/>
  <c r="H1036" i="1" s="1"/>
  <c r="H1037" i="1" a="1"/>
  <c r="H1037" i="1" s="1"/>
  <c r="C1037" i="14" s="1"/>
  <c r="H1038" i="1" a="1"/>
  <c r="H1038" i="1" s="1"/>
  <c r="H1039" i="1" a="1"/>
  <c r="H1039" i="1" s="1"/>
  <c r="H1053" i="1" a="1"/>
  <c r="H1053" i="1" s="1"/>
  <c r="H1056" i="1" a="1"/>
  <c r="H1056" i="1" s="1"/>
  <c r="C1056" i="14" s="1"/>
  <c r="H921" i="1" a="1"/>
  <c r="H921" i="1" s="1"/>
  <c r="H955" i="1" a="1"/>
  <c r="H955" i="1" s="1"/>
  <c r="C955" i="14" s="1"/>
  <c r="H984" i="1" a="1"/>
  <c r="H984" i="1" s="1"/>
  <c r="H986" i="1" a="1"/>
  <c r="H986" i="1" s="1"/>
  <c r="B986" i="14" s="1"/>
  <c r="H988" i="1" a="1"/>
  <c r="H988" i="1" s="1"/>
  <c r="H990" i="1" a="1"/>
  <c r="H990" i="1" s="1"/>
  <c r="H992" i="1" a="1"/>
  <c r="H992" i="1" s="1"/>
  <c r="H994" i="1" a="1"/>
  <c r="H994" i="1" s="1"/>
  <c r="H996" i="1" a="1"/>
  <c r="H996" i="1" s="1"/>
  <c r="H998" i="1" a="1"/>
  <c r="H998" i="1" s="1"/>
  <c r="H1000" i="1" a="1"/>
  <c r="H1000" i="1" s="1"/>
  <c r="H1002" i="1" a="1"/>
  <c r="H1002" i="1" s="1"/>
  <c r="B1002" i="14" s="1"/>
  <c r="H1004" i="1" a="1"/>
  <c r="H1004" i="1" s="1"/>
  <c r="H1006" i="1" a="1"/>
  <c r="H1006" i="1" s="1"/>
  <c r="H1008" i="1" a="1"/>
  <c r="H1008" i="1" s="1"/>
  <c r="H1010" i="1" a="1"/>
  <c r="H1010" i="1" s="1"/>
  <c r="H1012" i="1" a="1"/>
  <c r="H1012" i="1" s="1"/>
  <c r="H1014" i="1" a="1"/>
  <c r="H1014" i="1" s="1"/>
  <c r="H1016" i="1" a="1"/>
  <c r="H1016" i="1" s="1"/>
  <c r="H1018" i="1" a="1"/>
  <c r="H1018" i="1" s="1"/>
  <c r="B1018" i="14" s="1"/>
  <c r="H1020" i="1" a="1"/>
  <c r="H1020" i="1" s="1"/>
  <c r="H1022" i="1" a="1"/>
  <c r="H1022" i="1" s="1"/>
  <c r="H1024" i="1" a="1"/>
  <c r="H1024" i="1" s="1"/>
  <c r="H1026" i="1" a="1"/>
  <c r="H1026" i="1" s="1"/>
  <c r="H1042" i="1" a="1"/>
  <c r="H1042" i="1" s="1"/>
  <c r="H1045" i="1" a="1"/>
  <c r="H1045" i="1" s="1"/>
  <c r="H698" i="1" a="1"/>
  <c r="H698" i="1" s="1"/>
  <c r="H897" i="1" a="1"/>
  <c r="H897" i="1" s="1"/>
  <c r="C897" i="14" s="1"/>
  <c r="H939" i="1" a="1"/>
  <c r="H939" i="1" s="1"/>
  <c r="H1080" i="1" a="1"/>
  <c r="H1080" i="1" s="1"/>
  <c r="H1087" i="1" a="1"/>
  <c r="H1087" i="1" s="1"/>
  <c r="H1118" i="1" a="1"/>
  <c r="H1118" i="1" s="1"/>
  <c r="C1118" i="14" s="1"/>
  <c r="H1138" i="1" a="1"/>
  <c r="H1138" i="1" s="1"/>
  <c r="H1148" i="1" a="1"/>
  <c r="H1148" i="1" s="1"/>
  <c r="H1155" i="1" a="1"/>
  <c r="H1155" i="1" s="1"/>
  <c r="H1161" i="1" a="1"/>
  <c r="H1161" i="1" s="1"/>
  <c r="C1161" i="14" s="1"/>
  <c r="H1163" i="1" a="1"/>
  <c r="H1163" i="1" s="1"/>
  <c r="H1172" i="1" a="1"/>
  <c r="H1172" i="1" s="1"/>
  <c r="H1173" i="1" a="1"/>
  <c r="H1173" i="1" s="1"/>
  <c r="H1174" i="1" a="1"/>
  <c r="H1174" i="1" s="1"/>
  <c r="H1175" i="1" a="1"/>
  <c r="H1175" i="1" s="1"/>
  <c r="H1182" i="1" a="1"/>
  <c r="H1182" i="1" s="1"/>
  <c r="H1185" i="1" a="1"/>
  <c r="H1185" i="1" s="1"/>
  <c r="H1191" i="1" a="1"/>
  <c r="H1191" i="1" s="1"/>
  <c r="B1191" i="14" s="1"/>
  <c r="H1065" i="1" a="1"/>
  <c r="H1065" i="1" s="1"/>
  <c r="H1068" i="1" a="1"/>
  <c r="H1068" i="1" s="1"/>
  <c r="H1074" i="1" a="1"/>
  <c r="H1074" i="1" s="1"/>
  <c r="H1077" i="1" a="1"/>
  <c r="H1077" i="1" s="1"/>
  <c r="C1077" i="14" s="1"/>
  <c r="H1083" i="1" a="1"/>
  <c r="H1083" i="1" s="1"/>
  <c r="H1095" i="1" a="1"/>
  <c r="H1095" i="1" s="1"/>
  <c r="C1095" i="14" s="1"/>
  <c r="H1103" i="1" a="1"/>
  <c r="H1103" i="1" s="1"/>
  <c r="H1104" i="1" a="1"/>
  <c r="H1104" i="1" s="1"/>
  <c r="C1104" i="14" s="1"/>
  <c r="H1117" i="1" a="1"/>
  <c r="H1117" i="1" s="1"/>
  <c r="H1126" i="1" a="1"/>
  <c r="H1126" i="1" s="1"/>
  <c r="H1132" i="1" a="1"/>
  <c r="H1132" i="1" s="1"/>
  <c r="H1137" i="1" a="1"/>
  <c r="H1137" i="1" s="1"/>
  <c r="C1137" i="14" s="1"/>
  <c r="H1142" i="1" a="1"/>
  <c r="H1142" i="1" s="1"/>
  <c r="H1154" i="1" a="1"/>
  <c r="H1154" i="1" s="1"/>
  <c r="H1165" i="1" a="1"/>
  <c r="H1165" i="1" s="1"/>
  <c r="H1168" i="1" a="1"/>
  <c r="H1168" i="1" s="1"/>
  <c r="H1171" i="1" a="1"/>
  <c r="H1171" i="1" s="1"/>
  <c r="H1188" i="1" a="1"/>
  <c r="H1188" i="1" s="1"/>
  <c r="H1071" i="1" a="1"/>
  <c r="H1071" i="1" s="1"/>
  <c r="H1086" i="1" a="1"/>
  <c r="H1086" i="1" s="1"/>
  <c r="H1090" i="1" a="1"/>
  <c r="H1090" i="1" s="1"/>
  <c r="H1098" i="1" a="1"/>
  <c r="H1098" i="1" s="1"/>
  <c r="H1105" i="1" a="1"/>
  <c r="H1105" i="1" s="1"/>
  <c r="H1106" i="1" a="1"/>
  <c r="H1106" i="1" s="1"/>
  <c r="H1116" i="1" a="1"/>
  <c r="H1116" i="1" s="1"/>
  <c r="H1136" i="1" a="1"/>
  <c r="H1136" i="1" s="1"/>
  <c r="H1147" i="1" a="1"/>
  <c r="H1147" i="1" s="1"/>
  <c r="H1158" i="1" a="1"/>
  <c r="H1158" i="1" s="1"/>
  <c r="H1160" i="1" a="1"/>
  <c r="H1160" i="1" s="1"/>
  <c r="H1181" i="1" a="1"/>
  <c r="H1181" i="1" s="1"/>
  <c r="C1181" i="14" s="1"/>
  <c r="H1193" i="1" a="1"/>
  <c r="H1193" i="1" s="1"/>
  <c r="H1196" i="1" a="1"/>
  <c r="H1196" i="1" s="1"/>
  <c r="C1196" i="14" s="1"/>
  <c r="H1052" i="1" a="1"/>
  <c r="H1052" i="1" s="1"/>
  <c r="H1079" i="1" a="1"/>
  <c r="H1079" i="1" s="1"/>
  <c r="H1082" i="1" a="1"/>
  <c r="H1082" i="1" s="1"/>
  <c r="H1094" i="1" a="1"/>
  <c r="H1094" i="1" s="1"/>
  <c r="H1102" i="1" a="1"/>
  <c r="H1102" i="1" s="1"/>
  <c r="H1107" i="1" a="1"/>
  <c r="H1107" i="1" s="1"/>
  <c r="H1108" i="1" a="1"/>
  <c r="H1108" i="1" s="1"/>
  <c r="H1115" i="1" a="1"/>
  <c r="H1115" i="1" s="1"/>
  <c r="C1115" i="14" s="1"/>
  <c r="H1125" i="1" a="1"/>
  <c r="H1125" i="1" s="1"/>
  <c r="H1131" i="1" a="1"/>
  <c r="H1131" i="1" s="1"/>
  <c r="H1135" i="1" a="1"/>
  <c r="H1135" i="1" s="1"/>
  <c r="H1141" i="1" a="1"/>
  <c r="H1141" i="1" s="1"/>
  <c r="H1146" i="1" a="1"/>
  <c r="H1146" i="1" s="1"/>
  <c r="H1153" i="1" a="1"/>
  <c r="H1153" i="1" s="1"/>
  <c r="C1153" i="14" s="1"/>
  <c r="H1167" i="1" a="1"/>
  <c r="H1167" i="1" s="1"/>
  <c r="H1170" i="1" a="1"/>
  <c r="H1170" i="1" s="1"/>
  <c r="H1184" i="1" a="1"/>
  <c r="H1184" i="1" s="1"/>
  <c r="H1190" i="1" a="1"/>
  <c r="H1190" i="1" s="1"/>
  <c r="H1073" i="1" a="1"/>
  <c r="H1073" i="1" s="1"/>
  <c r="H1076" i="1" a="1"/>
  <c r="H1076" i="1" s="1"/>
  <c r="H1085" i="1" a="1"/>
  <c r="H1085" i="1" s="1"/>
  <c r="H1089" i="1" a="1"/>
  <c r="H1089" i="1" s="1"/>
  <c r="B1089" i="14" s="1"/>
  <c r="H1093" i="1" a="1"/>
  <c r="H1093" i="1" s="1"/>
  <c r="H1097" i="1" a="1"/>
  <c r="H1097" i="1" s="1"/>
  <c r="C1097" i="14" s="1"/>
  <c r="H1101" i="1" a="1"/>
  <c r="H1101" i="1" s="1"/>
  <c r="H1109" i="1" a="1"/>
  <c r="H1109" i="1" s="1"/>
  <c r="H1110" i="1" a="1"/>
  <c r="H1110" i="1" s="1"/>
  <c r="H1122" i="1" a="1"/>
  <c r="H1122" i="1" s="1"/>
  <c r="H1124" i="1" a="1"/>
  <c r="H1124" i="1" s="1"/>
  <c r="H1130" i="1" a="1"/>
  <c r="H1130" i="1" s="1"/>
  <c r="H1140" i="1" a="1"/>
  <c r="H1140" i="1" s="1"/>
  <c r="H1152" i="1" a="1"/>
  <c r="H1152" i="1" s="1"/>
  <c r="H1157" i="1" a="1"/>
  <c r="H1157" i="1" s="1"/>
  <c r="H1162" i="1" a="1"/>
  <c r="H1162" i="1" s="1"/>
  <c r="H1164" i="1" a="1"/>
  <c r="H1164" i="1" s="1"/>
  <c r="H1180" i="1" a="1"/>
  <c r="H1180" i="1" s="1"/>
  <c r="H1187" i="1" a="1"/>
  <c r="H1187" i="1" s="1"/>
  <c r="H1048" i="1" a="1"/>
  <c r="H1048" i="1" s="1"/>
  <c r="C1048" i="14" s="1"/>
  <c r="H1059" i="1" a="1"/>
  <c r="H1059" i="1" s="1"/>
  <c r="H1070" i="1" a="1"/>
  <c r="H1070" i="1" s="1"/>
  <c r="B1070" i="14" s="1"/>
  <c r="H1081" i="1" a="1"/>
  <c r="H1081" i="1" s="1"/>
  <c r="H1092" i="1" a="1"/>
  <c r="H1092" i="1" s="1"/>
  <c r="H1100" i="1" a="1"/>
  <c r="H1100" i="1" s="1"/>
  <c r="H1111" i="1" a="1"/>
  <c r="H1111" i="1" s="1"/>
  <c r="C1111" i="14" s="1"/>
  <c r="H1112" i="1" a="1"/>
  <c r="H1112" i="1" s="1"/>
  <c r="H1114" i="1" a="1"/>
  <c r="H1114" i="1" s="1"/>
  <c r="H1120" i="1" a="1"/>
  <c r="H1120" i="1" s="1"/>
  <c r="H1121" i="1" a="1"/>
  <c r="H1121" i="1" s="1"/>
  <c r="H1123" i="1" a="1"/>
  <c r="H1123" i="1" s="1"/>
  <c r="H1128" i="1" a="1"/>
  <c r="H1128" i="1" s="1"/>
  <c r="H1129" i="1" a="1"/>
  <c r="H1129" i="1" s="1"/>
  <c r="H1134" i="1" a="1"/>
  <c r="H1134" i="1" s="1"/>
  <c r="B1134" i="14" s="1"/>
  <c r="H1145" i="1" a="1"/>
  <c r="H1145" i="1" s="1"/>
  <c r="H1150" i="1" a="1"/>
  <c r="H1150" i="1" s="1"/>
  <c r="B1150" i="14" s="1"/>
  <c r="H1151" i="1" a="1"/>
  <c r="H1151" i="1" s="1"/>
  <c r="H1178" i="1" a="1"/>
  <c r="H1178" i="1" s="1"/>
  <c r="H1179" i="1" a="1"/>
  <c r="H1179" i="1" s="1"/>
  <c r="H1183" i="1" a="1"/>
  <c r="H1183" i="1" s="1"/>
  <c r="H1049" i="1" a="1"/>
  <c r="H1049" i="1" s="1"/>
  <c r="H1067" i="1" a="1"/>
  <c r="H1067" i="1" s="1"/>
  <c r="H1075" i="1" a="1"/>
  <c r="H1075" i="1" s="1"/>
  <c r="H1078" i="1" a="1"/>
  <c r="H1078" i="1" s="1"/>
  <c r="C1078" i="14" s="1"/>
  <c r="H1084" i="1" a="1"/>
  <c r="H1084" i="1" s="1"/>
  <c r="H1088" i="1" a="1"/>
  <c r="H1088" i="1" s="1"/>
  <c r="C1088" i="14" s="1"/>
  <c r="H1096" i="1" a="1"/>
  <c r="H1096" i="1" s="1"/>
  <c r="H1113" i="1" a="1"/>
  <c r="H1113" i="1" s="1"/>
  <c r="H1119" i="1" a="1"/>
  <c r="H1119" i="1" s="1"/>
  <c r="H1139" i="1" a="1"/>
  <c r="H1139" i="1" s="1"/>
  <c r="H1144" i="1" a="1"/>
  <c r="H1144" i="1" s="1"/>
  <c r="H1149" i="1" a="1"/>
  <c r="H1149" i="1" s="1"/>
  <c r="H1156" i="1" a="1"/>
  <c r="H1156" i="1" s="1"/>
  <c r="H1159" i="1" a="1"/>
  <c r="H1159" i="1" s="1"/>
  <c r="C1159" i="14" s="1"/>
  <c r="H1166" i="1" a="1"/>
  <c r="H1166" i="1" s="1"/>
  <c r="H1169" i="1" a="1"/>
  <c r="H1169" i="1" s="1"/>
  <c r="H1177" i="1" a="1"/>
  <c r="H1177" i="1" s="1"/>
  <c r="H1186" i="1" a="1"/>
  <c r="H1186" i="1" s="1"/>
  <c r="H1189" i="1" a="1"/>
  <c r="H1189" i="1" s="1"/>
  <c r="H1192" i="1" a="1"/>
  <c r="H1192" i="1" s="1"/>
  <c r="H1203" i="1" a="1"/>
  <c r="H1203" i="1" s="1"/>
  <c r="H1235" i="1" a="1"/>
  <c r="H1235" i="1" s="1"/>
  <c r="H1250" i="1" a="1"/>
  <c r="H1250" i="1" s="1"/>
  <c r="H1252" i="1" a="1"/>
  <c r="H1252" i="1" s="1"/>
  <c r="H1253" i="1" a="1"/>
  <c r="H1253" i="1" s="1"/>
  <c r="H1270" i="1" a="1"/>
  <c r="H1270" i="1" s="1"/>
  <c r="H1280" i="1" a="1"/>
  <c r="H1280" i="1" s="1"/>
  <c r="H1283" i="1" a="1"/>
  <c r="H1283" i="1" s="1"/>
  <c r="B1283" i="14" s="1"/>
  <c r="H1294" i="1" a="1"/>
  <c r="H1294" i="1" s="1"/>
  <c r="H1298" i="1" a="1"/>
  <c r="H1298" i="1" s="1"/>
  <c r="H1301" i="1" a="1"/>
  <c r="H1301" i="1" s="1"/>
  <c r="H1133" i="1" a="1"/>
  <c r="H1133" i="1" s="1"/>
  <c r="H1143" i="1" a="1"/>
  <c r="H1143" i="1" s="1"/>
  <c r="H1194" i="1" a="1"/>
  <c r="H1194" i="1" s="1"/>
  <c r="C1194" i="14" s="1"/>
  <c r="H1199" i="1" a="1"/>
  <c r="H1199" i="1" s="1"/>
  <c r="H1208" i="1" a="1"/>
  <c r="H1208" i="1" s="1"/>
  <c r="H1248" i="1" a="1"/>
  <c r="H1248" i="1" s="1"/>
  <c r="H1249" i="1" a="1"/>
  <c r="H1249" i="1" s="1"/>
  <c r="H1251" i="1" a="1"/>
  <c r="H1251" i="1" s="1"/>
  <c r="H1264" i="1" a="1"/>
  <c r="H1264" i="1" s="1"/>
  <c r="H1266" i="1" a="1"/>
  <c r="H1266" i="1" s="1"/>
  <c r="H1268" i="1" a="1"/>
  <c r="H1268" i="1" s="1"/>
  <c r="H1269" i="1" a="1"/>
  <c r="H1269" i="1" s="1"/>
  <c r="H1277" i="1" a="1"/>
  <c r="H1277" i="1" s="1"/>
  <c r="C1277" i="14" s="1"/>
  <c r="H1309" i="1" a="1"/>
  <c r="H1309" i="1" s="1"/>
  <c r="H1099" i="1" a="1"/>
  <c r="H1099" i="1" s="1"/>
  <c r="H1195" i="1" a="1"/>
  <c r="H1195" i="1" s="1"/>
  <c r="H1202" i="1" a="1"/>
  <c r="H1202" i="1" s="1"/>
  <c r="H1205" i="1" a="1"/>
  <c r="H1205" i="1" s="1"/>
  <c r="H1210" i="1" a="1"/>
  <c r="H1210" i="1" s="1"/>
  <c r="B1210" i="14" s="1"/>
  <c r="H1213" i="1" a="1"/>
  <c r="H1213" i="1" s="1"/>
  <c r="H1218" i="1" a="1"/>
  <c r="H1218" i="1" s="1"/>
  <c r="H1222" i="1" a="1"/>
  <c r="H1222" i="1" s="1"/>
  <c r="H1225" i="1" a="1"/>
  <c r="H1225" i="1" s="1"/>
  <c r="C1225" i="14" s="1"/>
  <c r="H1228" i="1" a="1"/>
  <c r="H1228" i="1" s="1"/>
  <c r="H1231" i="1" a="1"/>
  <c r="H1231" i="1" s="1"/>
  <c r="H1234" i="1" a="1"/>
  <c r="H1234" i="1" s="1"/>
  <c r="H1238" i="1" a="1"/>
  <c r="H1238" i="1" s="1"/>
  <c r="C1238" i="14" s="1"/>
  <c r="H1247" i="1" a="1"/>
  <c r="H1247" i="1" s="1"/>
  <c r="H1263" i="1" a="1"/>
  <c r="H1263" i="1" s="1"/>
  <c r="H1265" i="1" a="1"/>
  <c r="H1265" i="1" s="1"/>
  <c r="H1267" i="1" a="1"/>
  <c r="H1267" i="1" s="1"/>
  <c r="B1267" i="14" s="1"/>
  <c r="H1276" i="1" a="1"/>
  <c r="H1276" i="1" s="1"/>
  <c r="H1282" i="1" a="1"/>
  <c r="H1282" i="1" s="1"/>
  <c r="H1286" i="1" a="1"/>
  <c r="H1286" i="1" s="1"/>
  <c r="H1290" i="1" a="1"/>
  <c r="H1290" i="1" s="1"/>
  <c r="B1290" i="14" s="1"/>
  <c r="H1297" i="1" a="1"/>
  <c r="H1297" i="1" s="1"/>
  <c r="H1300" i="1" a="1"/>
  <c r="H1300" i="1" s="1"/>
  <c r="H1303" i="1" a="1"/>
  <c r="H1303" i="1" s="1"/>
  <c r="H1306" i="1" a="1"/>
  <c r="H1306" i="1" s="1"/>
  <c r="H1311" i="1" a="1"/>
  <c r="H1311" i="1" s="1"/>
  <c r="H1062" i="1" a="1"/>
  <c r="H1062" i="1" s="1"/>
  <c r="H1072" i="1" a="1"/>
  <c r="H1072" i="1" s="1"/>
  <c r="H1207" i="1" a="1"/>
  <c r="H1207" i="1" s="1"/>
  <c r="C1207" i="14" s="1"/>
  <c r="H1212" i="1" a="1"/>
  <c r="H1212" i="1" s="1"/>
  <c r="H1215" i="1" a="1"/>
  <c r="H1215" i="1" s="1"/>
  <c r="H1221" i="1" a="1"/>
  <c r="H1221" i="1" s="1"/>
  <c r="H1246" i="1" a="1"/>
  <c r="H1246" i="1" s="1"/>
  <c r="B1246" i="14" s="1"/>
  <c r="H1262" i="1" a="1"/>
  <c r="H1262" i="1" s="1"/>
  <c r="H1279" i="1" a="1"/>
  <c r="H1279" i="1" s="1"/>
  <c r="H1289" i="1" a="1"/>
  <c r="H1289" i="1" s="1"/>
  <c r="H1293" i="1" a="1"/>
  <c r="H1293" i="1" s="1"/>
  <c r="B1293" i="14" s="1"/>
  <c r="H1091" i="1" a="1"/>
  <c r="H1091" i="1" s="1"/>
  <c r="H1127" i="1" a="1"/>
  <c r="H1127" i="1" s="1"/>
  <c r="H1198" i="1" a="1"/>
  <c r="H1198" i="1" s="1"/>
  <c r="H1201" i="1" a="1"/>
  <c r="H1201" i="1" s="1"/>
  <c r="H1217" i="1" a="1"/>
  <c r="H1217" i="1" s="1"/>
  <c r="H1224" i="1" a="1"/>
  <c r="H1224" i="1" s="1"/>
  <c r="H1233" i="1" a="1"/>
  <c r="H1233" i="1" s="1"/>
  <c r="H1244" i="1" a="1"/>
  <c r="H1244" i="1" s="1"/>
  <c r="H1245" i="1" a="1"/>
  <c r="H1245" i="1" s="1"/>
  <c r="H1260" i="1" a="1"/>
  <c r="H1260" i="1" s="1"/>
  <c r="C1260" i="14" s="1"/>
  <c r="H1261" i="1" a="1"/>
  <c r="H1261" i="1" s="1"/>
  <c r="H1275" i="1" a="1"/>
  <c r="H1275" i="1" s="1"/>
  <c r="B1275" i="14" s="1"/>
  <c r="H1285" i="1" a="1"/>
  <c r="H1285" i="1" s="1"/>
  <c r="H1308" i="1" a="1"/>
  <c r="H1308" i="1" s="1"/>
  <c r="H1069" i="1" a="1"/>
  <c r="H1069" i="1" s="1"/>
  <c r="H1204" i="1" a="1"/>
  <c r="H1204" i="1" s="1"/>
  <c r="H1209" i="1" a="1"/>
  <c r="H1209" i="1" s="1"/>
  <c r="H1220" i="1" a="1"/>
  <c r="H1220" i="1" s="1"/>
  <c r="C1220" i="14" s="1"/>
  <c r="H1227" i="1" a="1"/>
  <c r="H1227" i="1" s="1"/>
  <c r="H1230" i="1" a="1"/>
  <c r="H1230" i="1" s="1"/>
  <c r="B1230" i="14" s="1"/>
  <c r="H1237" i="1" a="1"/>
  <c r="H1237" i="1" s="1"/>
  <c r="H1240" i="1" a="1"/>
  <c r="H1240" i="1" s="1"/>
  <c r="H1241" i="1" a="1"/>
  <c r="H1241" i="1" s="1"/>
  <c r="H1242" i="1" a="1"/>
  <c r="H1242" i="1" s="1"/>
  <c r="C1242" i="14" s="1"/>
  <c r="H1243" i="1" a="1"/>
  <c r="H1243" i="1" s="1"/>
  <c r="H1258" i="1" a="1"/>
  <c r="H1258" i="1" s="1"/>
  <c r="C1258" i="14" s="1"/>
  <c r="H1259" i="1" a="1"/>
  <c r="H1259" i="1" s="1"/>
  <c r="H1274" i="1" a="1"/>
  <c r="H1274" i="1" s="1"/>
  <c r="C1274" i="14" s="1"/>
  <c r="H1281" i="1" a="1"/>
  <c r="H1281" i="1" s="1"/>
  <c r="H1292" i="1" a="1"/>
  <c r="H1292" i="1" s="1"/>
  <c r="H1296" i="1" a="1"/>
  <c r="H1296" i="1" s="1"/>
  <c r="H1299" i="1" a="1"/>
  <c r="H1299" i="1" s="1"/>
  <c r="H1302" i="1" a="1"/>
  <c r="H1302" i="1" s="1"/>
  <c r="H1305" i="1" a="1"/>
  <c r="H1305" i="1" s="1"/>
  <c r="C1305" i="14" s="1"/>
  <c r="H1310" i="1" a="1"/>
  <c r="H1310" i="1" s="1"/>
  <c r="H1313" i="1" a="1"/>
  <c r="H1313" i="1" s="1"/>
  <c r="C1313" i="14" s="1"/>
  <c r="H1197" i="1" a="1"/>
  <c r="H1197" i="1" s="1"/>
  <c r="H1200" i="1" a="1"/>
  <c r="H1200" i="1" s="1"/>
  <c r="H1216" i="1" a="1"/>
  <c r="H1216" i="1" s="1"/>
  <c r="H1219" i="1" a="1"/>
  <c r="H1219" i="1" s="1"/>
  <c r="H1223" i="1" a="1"/>
  <c r="H1223" i="1" s="1"/>
  <c r="H1226" i="1" a="1"/>
  <c r="H1226" i="1" s="1"/>
  <c r="C1226" i="14" s="1"/>
  <c r="H1229" i="1" a="1"/>
  <c r="H1229" i="1" s="1"/>
  <c r="H1239" i="1" a="1"/>
  <c r="H1239" i="1" s="1"/>
  <c r="H1176" i="1" a="1"/>
  <c r="H1176" i="1" s="1"/>
  <c r="H1211" i="1" a="1"/>
  <c r="H1211" i="1" s="1"/>
  <c r="H1255" i="1" a="1"/>
  <c r="H1255" i="1" s="1"/>
  <c r="H1318" i="1" a="1"/>
  <c r="H1318" i="1" s="1"/>
  <c r="H1321" i="1" a="1"/>
  <c r="H1321" i="1" s="1"/>
  <c r="H1324" i="1" a="1"/>
  <c r="H1324" i="1" s="1"/>
  <c r="H1337" i="1" a="1"/>
  <c r="H1337" i="1" s="1"/>
  <c r="H1350" i="1" a="1"/>
  <c r="H1350" i="1" s="1"/>
  <c r="H1356" i="1" a="1"/>
  <c r="H1356" i="1" s="1"/>
  <c r="H1359" i="1" a="1"/>
  <c r="H1359" i="1" s="1"/>
  <c r="H1365" i="1" a="1"/>
  <c r="H1365" i="1" s="1"/>
  <c r="H1374" i="1" a="1"/>
  <c r="H1374" i="1" s="1"/>
  <c r="H1382" i="1" a="1"/>
  <c r="H1382" i="1" s="1"/>
  <c r="H1206" i="1" a="1"/>
  <c r="H1206" i="1" s="1"/>
  <c r="H1256" i="1" a="1"/>
  <c r="H1256" i="1" s="1"/>
  <c r="H1273" i="1" a="1"/>
  <c r="H1273" i="1" s="1"/>
  <c r="H1278" i="1" a="1"/>
  <c r="H1278" i="1" s="1"/>
  <c r="H1284" i="1" a="1"/>
  <c r="H1284" i="1" s="1"/>
  <c r="H1327" i="1" a="1"/>
  <c r="H1327" i="1" s="1"/>
  <c r="H1330" i="1" a="1"/>
  <c r="H1330" i="1" s="1"/>
  <c r="H1341" i="1" a="1"/>
  <c r="H1341" i="1" s="1"/>
  <c r="H1352" i="1" a="1"/>
  <c r="H1352" i="1" s="1"/>
  <c r="H1370" i="1" a="1"/>
  <c r="H1370" i="1" s="1"/>
  <c r="H1377" i="1" a="1"/>
  <c r="H1377" i="1" s="1"/>
  <c r="H1385" i="1" a="1"/>
  <c r="H1385" i="1" s="1"/>
  <c r="H1387" i="1" a="1"/>
  <c r="H1387" i="1" s="1"/>
  <c r="H1389" i="1" a="1"/>
  <c r="H1389" i="1" s="1"/>
  <c r="H1391" i="1" a="1"/>
  <c r="H1391" i="1" s="1"/>
  <c r="H1393" i="1" a="1"/>
  <c r="H1393" i="1" s="1"/>
  <c r="H1395" i="1" a="1"/>
  <c r="H1395" i="1" s="1"/>
  <c r="H1397" i="1" a="1"/>
  <c r="H1397" i="1" s="1"/>
  <c r="H1399" i="1" a="1"/>
  <c r="H1399" i="1" s="1"/>
  <c r="H1401" i="1" a="1"/>
  <c r="H1401" i="1" s="1"/>
  <c r="H1403" i="1" a="1"/>
  <c r="H1403" i="1" s="1"/>
  <c r="H1405" i="1" a="1"/>
  <c r="H1405" i="1" s="1"/>
  <c r="H1407" i="1" a="1"/>
  <c r="H1407" i="1" s="1"/>
  <c r="H1409" i="1" a="1"/>
  <c r="H1409" i="1" s="1"/>
  <c r="H1411" i="1" a="1"/>
  <c r="H1411" i="1" s="1"/>
  <c r="H1413" i="1" a="1"/>
  <c r="H1413" i="1" s="1"/>
  <c r="H1415" i="1" a="1"/>
  <c r="H1415" i="1" s="1"/>
  <c r="H1417" i="1" a="1"/>
  <c r="H1417" i="1" s="1"/>
  <c r="H1419" i="1" a="1"/>
  <c r="H1419" i="1" s="1"/>
  <c r="H1421" i="1" a="1"/>
  <c r="H1421" i="1" s="1"/>
  <c r="H1232" i="1" a="1"/>
  <c r="H1232" i="1" s="1"/>
  <c r="B1232" i="14" s="1"/>
  <c r="H1295" i="1" a="1"/>
  <c r="H1295" i="1" s="1"/>
  <c r="H1315" i="1" a="1"/>
  <c r="H1315" i="1" s="1"/>
  <c r="B1315" i="14" s="1"/>
  <c r="H1333" i="1" a="1"/>
  <c r="H1333" i="1" s="1"/>
  <c r="H1336" i="1" a="1"/>
  <c r="H1336" i="1" s="1"/>
  <c r="H1344" i="1" a="1"/>
  <c r="H1344" i="1" s="1"/>
  <c r="H1347" i="1" a="1"/>
  <c r="H1347" i="1" s="1"/>
  <c r="H1361" i="1" a="1"/>
  <c r="H1361" i="1" s="1"/>
  <c r="H1364" i="1" a="1"/>
  <c r="H1364" i="1" s="1"/>
  <c r="H1367" i="1" a="1"/>
  <c r="H1367" i="1" s="1"/>
  <c r="H1373" i="1" a="1"/>
  <c r="H1373" i="1" s="1"/>
  <c r="C1373" i="14" s="1"/>
  <c r="H1381" i="1" a="1"/>
  <c r="H1381" i="1" s="1"/>
  <c r="H1257" i="1" a="1"/>
  <c r="H1257" i="1" s="1"/>
  <c r="H1320" i="1" a="1"/>
  <c r="H1320" i="1" s="1"/>
  <c r="H1323" i="1" a="1"/>
  <c r="H1323" i="1" s="1"/>
  <c r="H1329" i="1" a="1"/>
  <c r="H1329" i="1" s="1"/>
  <c r="H1340" i="1" a="1"/>
  <c r="H1340" i="1" s="1"/>
  <c r="H1349" i="1" a="1"/>
  <c r="H1349" i="1" s="1"/>
  <c r="H1355" i="1" a="1"/>
  <c r="H1355" i="1" s="1"/>
  <c r="C1355" i="14" s="1"/>
  <c r="H1291" i="1" a="1"/>
  <c r="H1291" i="1" s="1"/>
  <c r="H1304" i="1" a="1"/>
  <c r="H1304" i="1" s="1"/>
  <c r="B1304" i="14" s="1"/>
  <c r="H1317" i="1" a="1"/>
  <c r="H1317" i="1" s="1"/>
  <c r="H1326" i="1" a="1"/>
  <c r="H1326" i="1" s="1"/>
  <c r="H1332" i="1" a="1"/>
  <c r="H1332" i="1" s="1"/>
  <c r="H1343" i="1" a="1"/>
  <c r="H1343" i="1" s="1"/>
  <c r="H1351" i="1" a="1"/>
  <c r="H1351" i="1" s="1"/>
  <c r="H1358" i="1" a="1"/>
  <c r="H1358" i="1" s="1"/>
  <c r="H1369" i="1" a="1"/>
  <c r="H1369" i="1" s="1"/>
  <c r="H1372" i="1" a="1"/>
  <c r="H1372" i="1" s="1"/>
  <c r="H1380" i="1" a="1"/>
  <c r="H1380" i="1" s="1"/>
  <c r="H1384" i="1" a="1"/>
  <c r="H1384" i="1" s="1"/>
  <c r="H1236" i="1" a="1"/>
  <c r="H1236" i="1" s="1"/>
  <c r="H1319" i="1" a="1"/>
  <c r="H1319" i="1" s="1"/>
  <c r="B1319" i="14" s="1"/>
  <c r="H1322" i="1" a="1"/>
  <c r="H1322" i="1" s="1"/>
  <c r="H1328" i="1" a="1"/>
  <c r="H1328" i="1" s="1"/>
  <c r="B1328" i="14" s="1"/>
  <c r="H1335" i="1" a="1"/>
  <c r="H1335" i="1" s="1"/>
  <c r="H1339" i="1" a="1"/>
  <c r="H1339" i="1" s="1"/>
  <c r="H1346" i="1" a="1"/>
  <c r="H1346" i="1" s="1"/>
  <c r="H1354" i="1" a="1"/>
  <c r="H1354" i="1" s="1"/>
  <c r="H1360" i="1" a="1"/>
  <c r="H1360" i="1" s="1"/>
  <c r="H1363" i="1" a="1"/>
  <c r="H1363" i="1" s="1"/>
  <c r="B1363" i="14" s="1"/>
  <c r="H1366" i="1" a="1"/>
  <c r="H1366" i="1" s="1"/>
  <c r="H1375" i="1" a="1"/>
  <c r="H1375" i="1" s="1"/>
  <c r="C1375" i="14" s="1"/>
  <c r="H1386" i="1" a="1"/>
  <c r="H1386" i="1" s="1"/>
  <c r="H1388" i="1" a="1"/>
  <c r="H1388" i="1" s="1"/>
  <c r="H1390" i="1" a="1"/>
  <c r="H1390" i="1" s="1"/>
  <c r="H1392" i="1" a="1"/>
  <c r="H1392" i="1" s="1"/>
  <c r="H1394" i="1" a="1"/>
  <c r="H1394" i="1" s="1"/>
  <c r="H1396" i="1" a="1"/>
  <c r="H1396" i="1" s="1"/>
  <c r="H1398" i="1" a="1"/>
  <c r="H1398" i="1" s="1"/>
  <c r="H1400" i="1" a="1"/>
  <c r="H1400" i="1" s="1"/>
  <c r="H1402" i="1" a="1"/>
  <c r="H1402" i="1" s="1"/>
  <c r="H1404" i="1" a="1"/>
  <c r="H1404" i="1" s="1"/>
  <c r="H1406" i="1" a="1"/>
  <c r="H1406" i="1" s="1"/>
  <c r="H1408" i="1" a="1"/>
  <c r="H1408" i="1" s="1"/>
  <c r="H1410" i="1" a="1"/>
  <c r="H1410" i="1" s="1"/>
  <c r="H1412" i="1" a="1"/>
  <c r="H1412" i="1" s="1"/>
  <c r="H1414" i="1" a="1"/>
  <c r="H1414" i="1" s="1"/>
  <c r="H1416" i="1" a="1"/>
  <c r="H1416" i="1" s="1"/>
  <c r="H1418" i="1" a="1"/>
  <c r="H1418" i="1" s="1"/>
  <c r="H1420" i="1" a="1"/>
  <c r="H1420" i="1" s="1"/>
  <c r="C1420" i="14" s="1"/>
  <c r="H1422" i="1" a="1"/>
  <c r="H1422" i="1" s="1"/>
  <c r="H1424" i="1" a="1"/>
  <c r="H1424" i="1" s="1"/>
  <c r="H1426" i="1" a="1"/>
  <c r="H1426" i="1" s="1"/>
  <c r="H1428" i="1" a="1"/>
  <c r="H1428" i="1" s="1"/>
  <c r="H1430" i="1" a="1"/>
  <c r="H1430" i="1" s="1"/>
  <c r="H1432" i="1" a="1"/>
  <c r="H1432" i="1" s="1"/>
  <c r="H1272" i="1" a="1"/>
  <c r="H1272" i="1" s="1"/>
  <c r="H1288" i="1" a="1"/>
  <c r="H1288" i="1" s="1"/>
  <c r="H1312" i="1" a="1"/>
  <c r="H1312" i="1" s="1"/>
  <c r="H1314" i="1" a="1"/>
  <c r="H1314" i="1" s="1"/>
  <c r="H1316" i="1" a="1"/>
  <c r="H1316" i="1" s="1"/>
  <c r="H1331" i="1" a="1"/>
  <c r="H1331" i="1" s="1"/>
  <c r="H1334" i="1" a="1"/>
  <c r="H1334" i="1" s="1"/>
  <c r="H1345" i="1" a="1"/>
  <c r="H1345" i="1" s="1"/>
  <c r="C1345" i="14" s="1"/>
  <c r="H1353" i="1" a="1"/>
  <c r="H1353" i="1" s="1"/>
  <c r="H1362" i="1" a="1"/>
  <c r="H1362" i="1" s="1"/>
  <c r="H1368" i="1" a="1"/>
  <c r="H1368" i="1" s="1"/>
  <c r="H1371" i="1" a="1"/>
  <c r="H1371" i="1" s="1"/>
  <c r="H1378" i="1" a="1"/>
  <c r="H1378" i="1" s="1"/>
  <c r="H1325" i="1" a="1"/>
  <c r="H1325" i="1" s="1"/>
  <c r="B1325" i="14" s="1"/>
  <c r="H1342" i="1" a="1"/>
  <c r="H1342" i="1" s="1"/>
  <c r="H1524" i="1" a="1"/>
  <c r="H1524" i="1" s="1"/>
  <c r="H1528" i="1" a="1"/>
  <c r="H1528" i="1" s="1"/>
  <c r="H1535" i="1" a="1"/>
  <c r="H1535" i="1" s="1"/>
  <c r="H1542" i="1" a="1"/>
  <c r="H1542" i="1" s="1"/>
  <c r="H1429" i="1" a="1"/>
  <c r="H1429" i="1" s="1"/>
  <c r="H1434" i="1" a="1"/>
  <c r="H1434" i="1" s="1"/>
  <c r="H1436" i="1" a="1"/>
  <c r="H1436" i="1" s="1"/>
  <c r="H1438" i="1" a="1"/>
  <c r="H1438" i="1" s="1"/>
  <c r="H1440" i="1" a="1"/>
  <c r="H1440" i="1" s="1"/>
  <c r="C1440" i="14" s="1"/>
  <c r="H1442" i="1" a="1"/>
  <c r="H1442" i="1" s="1"/>
  <c r="H1444" i="1" a="1"/>
  <c r="H1444" i="1" s="1"/>
  <c r="B1444" i="14" s="1"/>
  <c r="H1446" i="1" a="1"/>
  <c r="H1446" i="1" s="1"/>
  <c r="H1448" i="1" a="1"/>
  <c r="H1448" i="1" s="1"/>
  <c r="H1450" i="1" a="1"/>
  <c r="H1450" i="1" s="1"/>
  <c r="H1452" i="1" a="1"/>
  <c r="H1452" i="1" s="1"/>
  <c r="H1454" i="1" a="1"/>
  <c r="H1454" i="1" s="1"/>
  <c r="H1456" i="1" a="1"/>
  <c r="H1456" i="1" s="1"/>
  <c r="C1456" i="14" s="1"/>
  <c r="H1458" i="1" a="1"/>
  <c r="H1458" i="1" s="1"/>
  <c r="H1460" i="1" a="1"/>
  <c r="H1460" i="1" s="1"/>
  <c r="B1460" i="14" s="1"/>
  <c r="H1462" i="1" a="1"/>
  <c r="H1462" i="1" s="1"/>
  <c r="H1464" i="1" a="1"/>
  <c r="H1464" i="1" s="1"/>
  <c r="H1466" i="1" a="1"/>
  <c r="H1466" i="1" s="1"/>
  <c r="H1468" i="1" a="1"/>
  <c r="H1468" i="1" s="1"/>
  <c r="B1468" i="14" s="1"/>
  <c r="H1470" i="1" a="1"/>
  <c r="H1470" i="1" s="1"/>
  <c r="H1472" i="1" a="1"/>
  <c r="H1472" i="1" s="1"/>
  <c r="C1472" i="14" s="1"/>
  <c r="H1474" i="1" a="1"/>
  <c r="H1474" i="1" s="1"/>
  <c r="H1476" i="1" a="1"/>
  <c r="H1476" i="1" s="1"/>
  <c r="B1476" i="14" s="1"/>
  <c r="H1478" i="1" a="1"/>
  <c r="H1478" i="1" s="1"/>
  <c r="H1480" i="1" a="1"/>
  <c r="H1480" i="1" s="1"/>
  <c r="H1482" i="1" a="1"/>
  <c r="H1482" i="1" s="1"/>
  <c r="H1484" i="1" a="1"/>
  <c r="H1484" i="1" s="1"/>
  <c r="B1484" i="14" s="1"/>
  <c r="H1486" i="1" a="1"/>
  <c r="H1486" i="1" s="1"/>
  <c r="H1488" i="1" a="1"/>
  <c r="H1488" i="1" s="1"/>
  <c r="C1488" i="14" s="1"/>
  <c r="H1490" i="1" a="1"/>
  <c r="H1490" i="1" s="1"/>
  <c r="H1492" i="1" a="1"/>
  <c r="H1492" i="1" s="1"/>
  <c r="B1492" i="14" s="1"/>
  <c r="H1494" i="1" a="1"/>
  <c r="H1494" i="1" s="1"/>
  <c r="H1496" i="1" a="1"/>
  <c r="H1496" i="1" s="1"/>
  <c r="H1498" i="1" a="1"/>
  <c r="H1498" i="1" s="1"/>
  <c r="H1500" i="1" a="1"/>
  <c r="H1500" i="1" s="1"/>
  <c r="B1500" i="14" s="1"/>
  <c r="H1502" i="1" a="1"/>
  <c r="H1502" i="1" s="1"/>
  <c r="H1504" i="1" a="1"/>
  <c r="H1504" i="1" s="1"/>
  <c r="C1504" i="14" s="1"/>
  <c r="H1506" i="1" a="1"/>
  <c r="H1506" i="1" s="1"/>
  <c r="H1508" i="1" a="1"/>
  <c r="H1508" i="1" s="1"/>
  <c r="B1508" i="14" s="1"/>
  <c r="H1510" i="1" a="1"/>
  <c r="H1510" i="1" s="1"/>
  <c r="H1512" i="1" a="1"/>
  <c r="H1512" i="1" s="1"/>
  <c r="H1514" i="1" a="1"/>
  <c r="H1514" i="1" s="1"/>
  <c r="H1516" i="1" a="1"/>
  <c r="H1516" i="1" s="1"/>
  <c r="B1516" i="14" s="1"/>
  <c r="H1518" i="1" a="1"/>
  <c r="H1518" i="1" s="1"/>
  <c r="H1520" i="1" a="1"/>
  <c r="H1520" i="1" s="1"/>
  <c r="B1520" i="14" s="1"/>
  <c r="H1523" i="1" a="1"/>
  <c r="H1523" i="1" s="1"/>
  <c r="H1539" i="1" a="1"/>
  <c r="H1539" i="1" s="1"/>
  <c r="H1541" i="1" a="1"/>
  <c r="H1541" i="1" s="1"/>
  <c r="H1543" i="1" a="1"/>
  <c r="H1543" i="1" s="1"/>
  <c r="H1545" i="1" a="1"/>
  <c r="H1545" i="1" s="1"/>
  <c r="H1547" i="1" a="1"/>
  <c r="H1547" i="1" s="1"/>
  <c r="H1307" i="1" a="1"/>
  <c r="H1307" i="1" s="1"/>
  <c r="H1376" i="1" a="1"/>
  <c r="H1376" i="1" s="1"/>
  <c r="H1527" i="1" a="1"/>
  <c r="H1527" i="1" s="1"/>
  <c r="H1532" i="1" a="1"/>
  <c r="H1532" i="1" s="1"/>
  <c r="H1271" i="1" a="1"/>
  <c r="H1271" i="1" s="1"/>
  <c r="H1427" i="1" a="1"/>
  <c r="H1427" i="1" s="1"/>
  <c r="H1522" i="1" a="1"/>
  <c r="H1522" i="1" s="1"/>
  <c r="H1531" i="1" a="1"/>
  <c r="H1531" i="1" s="1"/>
  <c r="C1531" i="14" s="1"/>
  <c r="H1536" i="1" a="1"/>
  <c r="H1536" i="1" s="1"/>
  <c r="H1537" i="1" a="1"/>
  <c r="H1537" i="1" s="1"/>
  <c r="H1214" i="1" a="1"/>
  <c r="H1214" i="1" s="1"/>
  <c r="H1348" i="1" a="1"/>
  <c r="H1348" i="1" s="1"/>
  <c r="H1530" i="1" a="1"/>
  <c r="H1530" i="1" s="1"/>
  <c r="H1338" i="1" a="1"/>
  <c r="H1338" i="1" s="1"/>
  <c r="H1383" i="1" a="1"/>
  <c r="H1383" i="1" s="1"/>
  <c r="H1425" i="1" a="1"/>
  <c r="H1425" i="1" s="1"/>
  <c r="H1433" i="1" a="1"/>
  <c r="H1433" i="1" s="1"/>
  <c r="H1435" i="1" a="1"/>
  <c r="H1435" i="1" s="1"/>
  <c r="H1437" i="1" a="1"/>
  <c r="H1437" i="1" s="1"/>
  <c r="H1439" i="1" a="1"/>
  <c r="H1439" i="1" s="1"/>
  <c r="H1441" i="1" a="1"/>
  <c r="H1441" i="1" s="1"/>
  <c r="H1443" i="1" a="1"/>
  <c r="H1443" i="1" s="1"/>
  <c r="H1445" i="1" a="1"/>
  <c r="H1445" i="1" s="1"/>
  <c r="H1447" i="1" a="1"/>
  <c r="H1447" i="1" s="1"/>
  <c r="H1449" i="1" a="1"/>
  <c r="H1449" i="1" s="1"/>
  <c r="H1451" i="1" a="1"/>
  <c r="H1451" i="1" s="1"/>
  <c r="H1453" i="1" a="1"/>
  <c r="H1453" i="1" s="1"/>
  <c r="H1455" i="1" a="1"/>
  <c r="H1455" i="1" s="1"/>
  <c r="H1457" i="1" a="1"/>
  <c r="H1457" i="1" s="1"/>
  <c r="H1459" i="1" a="1"/>
  <c r="H1459" i="1" s="1"/>
  <c r="H1461" i="1" a="1"/>
  <c r="H1461" i="1" s="1"/>
  <c r="H1463" i="1" a="1"/>
  <c r="H1463" i="1" s="1"/>
  <c r="H1465" i="1" a="1"/>
  <c r="H1465" i="1" s="1"/>
  <c r="H1467" i="1" a="1"/>
  <c r="H1467" i="1" s="1"/>
  <c r="H1469" i="1" a="1"/>
  <c r="H1469" i="1" s="1"/>
  <c r="H1471" i="1" a="1"/>
  <c r="H1471" i="1" s="1"/>
  <c r="H1473" i="1" a="1"/>
  <c r="H1473" i="1" s="1"/>
  <c r="H1475" i="1" a="1"/>
  <c r="H1475" i="1" s="1"/>
  <c r="H1477" i="1" a="1"/>
  <c r="H1477" i="1" s="1"/>
  <c r="H1479" i="1" a="1"/>
  <c r="H1479" i="1" s="1"/>
  <c r="H1481" i="1" a="1"/>
  <c r="H1481" i="1" s="1"/>
  <c r="H1483" i="1" a="1"/>
  <c r="H1483" i="1" s="1"/>
  <c r="H1485" i="1" a="1"/>
  <c r="H1485" i="1" s="1"/>
  <c r="H1487" i="1" a="1"/>
  <c r="H1487" i="1" s="1"/>
  <c r="H1489" i="1" a="1"/>
  <c r="H1489" i="1" s="1"/>
  <c r="H1491" i="1" a="1"/>
  <c r="H1491" i="1" s="1"/>
  <c r="H1493" i="1" a="1"/>
  <c r="H1493" i="1" s="1"/>
  <c r="H1495" i="1" a="1"/>
  <c r="H1495" i="1" s="1"/>
  <c r="H1497" i="1" a="1"/>
  <c r="H1497" i="1" s="1"/>
  <c r="H1499" i="1" a="1"/>
  <c r="H1499" i="1" s="1"/>
  <c r="H1501" i="1" a="1"/>
  <c r="H1501" i="1" s="1"/>
  <c r="H1503" i="1" a="1"/>
  <c r="H1503" i="1" s="1"/>
  <c r="H1505" i="1" a="1"/>
  <c r="H1505" i="1" s="1"/>
  <c r="H1507" i="1" a="1"/>
  <c r="H1507" i="1" s="1"/>
  <c r="H1509" i="1" a="1"/>
  <c r="H1509" i="1" s="1"/>
  <c r="H1511" i="1" a="1"/>
  <c r="H1511" i="1" s="1"/>
  <c r="H1513" i="1" a="1"/>
  <c r="H1513" i="1" s="1"/>
  <c r="H1515" i="1" a="1"/>
  <c r="H1515" i="1" s="1"/>
  <c r="H1517" i="1" a="1"/>
  <c r="H1517" i="1" s="1"/>
  <c r="H1519" i="1" a="1"/>
  <c r="H1519" i="1" s="1"/>
  <c r="H1521" i="1" a="1"/>
  <c r="H1521" i="1" s="1"/>
  <c r="H1525" i="1" a="1"/>
  <c r="H1525" i="1" s="1"/>
  <c r="H1533" i="1" a="1"/>
  <c r="H1533" i="1" s="1"/>
  <c r="H1538" i="1" a="1"/>
  <c r="H1538" i="1" s="1"/>
  <c r="C1538" i="14" s="1"/>
  <c r="H1540" i="1" a="1"/>
  <c r="H1540" i="1" s="1"/>
  <c r="H1544" i="1" a="1"/>
  <c r="H1544" i="1" s="1"/>
  <c r="H1546" i="1" a="1"/>
  <c r="H1546" i="1" s="1"/>
  <c r="H1379" i="1" a="1"/>
  <c r="H1379" i="1" s="1"/>
  <c r="B1379" i="14" s="1"/>
  <c r="H1423" i="1" a="1"/>
  <c r="H1423" i="1" s="1"/>
  <c r="H1431" i="1" a="1"/>
  <c r="H1431" i="1" s="1"/>
  <c r="H1584" i="1" a="1"/>
  <c r="H1584" i="1" s="1"/>
  <c r="H1598" i="1" a="1"/>
  <c r="H1598" i="1" s="1"/>
  <c r="C1598" i="14" s="1"/>
  <c r="H1614" i="1" a="1"/>
  <c r="H1614" i="1" s="1"/>
  <c r="H1630" i="1" a="1"/>
  <c r="H1630" i="1" s="1"/>
  <c r="H1646" i="1" a="1"/>
  <c r="H1646" i="1" s="1"/>
  <c r="H1649" i="1" a="1"/>
  <c r="H1649" i="1" s="1"/>
  <c r="C1649" i="14" s="1"/>
  <c r="H1652" i="1" a="1"/>
  <c r="H1652" i="1" s="1"/>
  <c r="H1664" i="1" a="1"/>
  <c r="H1664" i="1" s="1"/>
  <c r="H1677" i="1" a="1"/>
  <c r="H1677" i="1" s="1"/>
  <c r="H1678" i="1" a="1"/>
  <c r="H1678" i="1" s="1"/>
  <c r="H1689" i="1" a="1"/>
  <c r="H1689" i="1" s="1"/>
  <c r="H1690" i="1" a="1"/>
  <c r="H1690" i="1" s="1"/>
  <c r="H1691" i="1" a="1"/>
  <c r="H1691" i="1" s="1"/>
  <c r="H1696" i="1" a="1"/>
  <c r="H1696" i="1" s="1"/>
  <c r="C1696" i="14" s="1"/>
  <c r="H1357" i="1" a="1"/>
  <c r="H1357" i="1" s="1"/>
  <c r="H1526" i="1" a="1"/>
  <c r="H1526" i="1" s="1"/>
  <c r="H1585" i="1" a="1"/>
  <c r="H1585" i="1" s="1"/>
  <c r="H1586" i="1" a="1"/>
  <c r="H1586" i="1" s="1"/>
  <c r="B1586" i="14" s="1"/>
  <c r="H1587" i="1" a="1"/>
  <c r="H1587" i="1" s="1"/>
  <c r="H1599" i="1" a="1"/>
  <c r="H1599" i="1" s="1"/>
  <c r="C1599" i="14" s="1"/>
  <c r="H1600" i="1" a="1"/>
  <c r="H1600" i="1" s="1"/>
  <c r="H1601" i="1" a="1"/>
  <c r="H1601" i="1" s="1"/>
  <c r="B1601" i="14" s="1"/>
  <c r="H1615" i="1" a="1"/>
  <c r="H1615" i="1" s="1"/>
  <c r="H1616" i="1" a="1"/>
  <c r="H1616" i="1" s="1"/>
  <c r="H1617" i="1" a="1"/>
  <c r="H1617" i="1" s="1"/>
  <c r="H1631" i="1" a="1"/>
  <c r="H1631" i="1" s="1"/>
  <c r="B1631" i="14" s="1"/>
  <c r="H1632" i="1" a="1"/>
  <c r="H1632" i="1" s="1"/>
  <c r="H1633" i="1" a="1"/>
  <c r="H1633" i="1" s="1"/>
  <c r="B1633" i="14" s="1"/>
  <c r="H1647" i="1" a="1"/>
  <c r="H1647" i="1" s="1"/>
  <c r="H1648" i="1" a="1"/>
  <c r="H1648" i="1" s="1"/>
  <c r="C1648" i="14" s="1"/>
  <c r="H1650" i="1" a="1"/>
  <c r="H1650" i="1" s="1"/>
  <c r="H1651" i="1" a="1"/>
  <c r="H1651" i="1" s="1"/>
  <c r="H1663" i="1" a="1"/>
  <c r="H1663" i="1" s="1"/>
  <c r="H1676" i="1" a="1"/>
  <c r="H1676" i="1" s="1"/>
  <c r="B1676" i="14" s="1"/>
  <c r="H1688" i="1" a="1"/>
  <c r="H1688" i="1" s="1"/>
  <c r="H1287" i="1" a="1"/>
  <c r="H1287" i="1" s="1"/>
  <c r="H1549" i="1" a="1"/>
  <c r="H1549" i="1" s="1"/>
  <c r="H1551" i="1" a="1"/>
  <c r="H1551" i="1" s="1"/>
  <c r="H1553" i="1" a="1"/>
  <c r="H1553" i="1" s="1"/>
  <c r="H1555" i="1" a="1"/>
  <c r="H1555" i="1" s="1"/>
  <c r="H1557" i="1" a="1"/>
  <c r="H1557" i="1" s="1"/>
  <c r="H1559" i="1" a="1"/>
  <c r="H1559" i="1" s="1"/>
  <c r="H1561" i="1" a="1"/>
  <c r="H1561" i="1" s="1"/>
  <c r="H1563" i="1" a="1"/>
  <c r="H1563" i="1" s="1"/>
  <c r="H1565" i="1" a="1"/>
  <c r="H1565" i="1" s="1"/>
  <c r="H1567" i="1" a="1"/>
  <c r="H1567" i="1" s="1"/>
  <c r="H1569" i="1" a="1"/>
  <c r="H1569" i="1" s="1"/>
  <c r="H1576" i="1" a="1"/>
  <c r="H1576" i="1" s="1"/>
  <c r="H1588" i="1" a="1"/>
  <c r="H1588" i="1" s="1"/>
  <c r="H1602" i="1" a="1"/>
  <c r="H1602" i="1" s="1"/>
  <c r="H1618" i="1" a="1"/>
  <c r="H1618" i="1" s="1"/>
  <c r="H1634" i="1" a="1"/>
  <c r="H1634" i="1" s="1"/>
  <c r="H1661" i="1" a="1"/>
  <c r="H1661" i="1" s="1"/>
  <c r="H1662" i="1" a="1"/>
  <c r="H1662" i="1" s="1"/>
  <c r="H1673" i="1" a="1"/>
  <c r="H1673" i="1" s="1"/>
  <c r="H1674" i="1" a="1"/>
  <c r="H1674" i="1" s="1"/>
  <c r="H1675" i="1" a="1"/>
  <c r="H1675" i="1" s="1"/>
  <c r="H1687" i="1" a="1"/>
  <c r="H1687" i="1" s="1"/>
  <c r="H1529" i="1" a="1"/>
  <c r="H1529" i="1" s="1"/>
  <c r="H1589" i="1" a="1"/>
  <c r="H1589" i="1" s="1"/>
  <c r="H1590" i="1" a="1"/>
  <c r="H1590" i="1" s="1"/>
  <c r="H1591" i="1" a="1"/>
  <c r="H1591" i="1" s="1"/>
  <c r="C1591" i="14" s="1"/>
  <c r="H1603" i="1" a="1"/>
  <c r="H1603" i="1" s="1"/>
  <c r="H1604" i="1" a="1"/>
  <c r="H1604" i="1" s="1"/>
  <c r="H1605" i="1" a="1"/>
  <c r="H1605" i="1" s="1"/>
  <c r="H1619" i="1" a="1"/>
  <c r="H1619" i="1" s="1"/>
  <c r="B1619" i="14" s="1"/>
  <c r="H1620" i="1" a="1"/>
  <c r="H1620" i="1" s="1"/>
  <c r="H1621" i="1" a="1"/>
  <c r="H1621" i="1" s="1"/>
  <c r="B1621" i="14" s="1"/>
  <c r="H1635" i="1" a="1"/>
  <c r="H1635" i="1" s="1"/>
  <c r="H1636" i="1" a="1"/>
  <c r="H1636" i="1" s="1"/>
  <c r="H1637" i="1" a="1"/>
  <c r="H1637" i="1" s="1"/>
  <c r="H1660" i="1" a="1"/>
  <c r="H1660" i="1" s="1"/>
  <c r="H1672" i="1" a="1"/>
  <c r="H1672" i="1" s="1"/>
  <c r="H1685" i="1" a="1"/>
  <c r="H1685" i="1" s="1"/>
  <c r="C1685" i="14" s="1"/>
  <c r="H1686" i="1" a="1"/>
  <c r="H1686" i="1" s="1"/>
  <c r="H1592" i="1" a="1"/>
  <c r="H1592" i="1" s="1"/>
  <c r="H1606" i="1" a="1"/>
  <c r="H1606" i="1" s="1"/>
  <c r="H1622" i="1" a="1"/>
  <c r="H1622" i="1" s="1"/>
  <c r="H1638" i="1" a="1"/>
  <c r="H1638" i="1" s="1"/>
  <c r="H1657" i="1" a="1"/>
  <c r="H1657" i="1" s="1"/>
  <c r="H1658" i="1" a="1"/>
  <c r="H1658" i="1" s="1"/>
  <c r="H1659" i="1" a="1"/>
  <c r="H1659" i="1" s="1"/>
  <c r="H1671" i="1" a="1"/>
  <c r="H1671" i="1" s="1"/>
  <c r="H1684" i="1" a="1"/>
  <c r="H1684" i="1" s="1"/>
  <c r="C1684" i="14" s="1"/>
  <c r="H1254" i="1" a="1"/>
  <c r="H1254" i="1" s="1"/>
  <c r="H1570" i="1" a="1"/>
  <c r="H1570" i="1" s="1"/>
  <c r="B1570" i="14" s="1"/>
  <c r="H1571" i="1" a="1"/>
  <c r="H1571" i="1" s="1"/>
  <c r="H1575" i="1" a="1"/>
  <c r="H1575" i="1" s="1"/>
  <c r="H1577" i="1" a="1"/>
  <c r="H1577" i="1" s="1"/>
  <c r="H1578" i="1" a="1"/>
  <c r="H1578" i="1" s="1"/>
  <c r="H1579" i="1" a="1"/>
  <c r="H1579" i="1" s="1"/>
  <c r="H1593" i="1" a="1"/>
  <c r="H1593" i="1" s="1"/>
  <c r="B1593" i="14" s="1"/>
  <c r="H1594" i="1" a="1"/>
  <c r="H1594" i="1" s="1"/>
  <c r="H1595" i="1" a="1"/>
  <c r="H1595" i="1" s="1"/>
  <c r="H1607" i="1" a="1"/>
  <c r="H1607" i="1" s="1"/>
  <c r="H1608" i="1" a="1"/>
  <c r="H1608" i="1" s="1"/>
  <c r="H1609" i="1" a="1"/>
  <c r="H1609" i="1" s="1"/>
  <c r="H1623" i="1" a="1"/>
  <c r="H1623" i="1" s="1"/>
  <c r="H1624" i="1" a="1"/>
  <c r="H1624" i="1" s="1"/>
  <c r="H1625" i="1" a="1"/>
  <c r="H1625" i="1" s="1"/>
  <c r="H1639" i="1" a="1"/>
  <c r="H1639" i="1" s="1"/>
  <c r="H1640" i="1" a="1"/>
  <c r="H1640" i="1" s="1"/>
  <c r="B1640" i="14" s="1"/>
  <c r="H1641" i="1" a="1"/>
  <c r="H1641" i="1" s="1"/>
  <c r="H1656" i="1" a="1"/>
  <c r="H1656" i="1" s="1"/>
  <c r="H1669" i="1" a="1"/>
  <c r="H1669" i="1" s="1"/>
  <c r="H1670" i="1" a="1"/>
  <c r="H1670" i="1" s="1"/>
  <c r="H1681" i="1" a="1"/>
  <c r="H1681" i="1" s="1"/>
  <c r="H1682" i="1" a="1"/>
  <c r="H1682" i="1" s="1"/>
  <c r="H1683" i="1" a="1"/>
  <c r="H1683" i="1" s="1"/>
  <c r="H1697" i="1" a="1"/>
  <c r="H1697" i="1" s="1"/>
  <c r="C1697" i="14" s="1"/>
  <c r="H1573" i="1" a="1"/>
  <c r="H1573" i="1" s="1"/>
  <c r="H1574" i="1" a="1"/>
  <c r="H1574" i="1" s="1"/>
  <c r="H1581" i="1" a="1"/>
  <c r="H1581" i="1" s="1"/>
  <c r="H1582" i="1" a="1"/>
  <c r="H1582" i="1" s="1"/>
  <c r="H1583" i="1" a="1"/>
  <c r="H1583" i="1" s="1"/>
  <c r="H1596" i="1" a="1"/>
  <c r="H1596" i="1" s="1"/>
  <c r="H1597" i="1" a="1"/>
  <c r="H1597" i="1" s="1"/>
  <c r="H1611" i="1" a="1"/>
  <c r="H1611" i="1" s="1"/>
  <c r="H1612" i="1" a="1"/>
  <c r="H1612" i="1" s="1"/>
  <c r="H1613" i="1" a="1"/>
  <c r="H1613" i="1" s="1"/>
  <c r="H1627" i="1" a="1"/>
  <c r="H1627" i="1" s="1"/>
  <c r="H1628" i="1" a="1"/>
  <c r="H1628" i="1" s="1"/>
  <c r="H1629" i="1" a="1"/>
  <c r="H1629" i="1" s="1"/>
  <c r="H1643" i="1" a="1"/>
  <c r="H1643" i="1" s="1"/>
  <c r="H1644" i="1" a="1"/>
  <c r="H1644" i="1" s="1"/>
  <c r="H1645" i="1" a="1"/>
  <c r="H1645" i="1" s="1"/>
  <c r="H1653" i="1" a="1"/>
  <c r="H1653" i="1" s="1"/>
  <c r="H1654" i="1" a="1"/>
  <c r="H1654" i="1" s="1"/>
  <c r="H1548" i="1" a="1"/>
  <c r="H1548" i="1" s="1"/>
  <c r="H1564" i="1" a="1"/>
  <c r="H1564" i="1" s="1"/>
  <c r="C1564" i="14" s="1"/>
  <c r="H1580" i="1" a="1"/>
  <c r="H1580" i="1" s="1"/>
  <c r="H1610" i="1" a="1"/>
  <c r="H1610" i="1" s="1"/>
  <c r="C1610" i="14" s="1"/>
  <c r="H1694" i="1" a="1"/>
  <c r="H1694" i="1" s="1"/>
  <c r="H1701" i="1" a="1"/>
  <c r="H1701" i="1" s="1"/>
  <c r="H1707" i="1" a="1"/>
  <c r="H1707" i="1" s="1"/>
  <c r="H1709" i="1" a="1"/>
  <c r="H1709" i="1" s="1"/>
  <c r="H1711" i="1" a="1"/>
  <c r="H1711" i="1" s="1"/>
  <c r="H1714" i="1" a="1"/>
  <c r="H1714" i="1" s="1"/>
  <c r="H1715" i="1" a="1"/>
  <c r="H1715" i="1" s="1"/>
  <c r="H1726" i="1" a="1"/>
  <c r="H1726" i="1" s="1"/>
  <c r="H1728" i="1" a="1"/>
  <c r="H1728" i="1" s="1"/>
  <c r="H1730" i="1" a="1"/>
  <c r="H1730" i="1" s="1"/>
  <c r="H1737" i="1" a="1"/>
  <c r="H1737" i="1" s="1"/>
  <c r="H1738" i="1" a="1"/>
  <c r="H1738" i="1" s="1"/>
  <c r="H1757" i="1" a="1"/>
  <c r="H1757" i="1" s="1"/>
  <c r="H1758" i="1" a="1"/>
  <c r="H1758" i="1" s="1"/>
  <c r="H1773" i="1" a="1"/>
  <c r="H1773" i="1" s="1"/>
  <c r="H1774" i="1" a="1"/>
  <c r="H1774" i="1" s="1"/>
  <c r="H1792" i="1" a="1"/>
  <c r="H1792" i="1" s="1"/>
  <c r="H1797" i="1" a="1"/>
  <c r="H1797" i="1" s="1"/>
  <c r="H1802" i="1" a="1"/>
  <c r="H1802" i="1" s="1"/>
  <c r="H1807" i="1" a="1"/>
  <c r="H1807" i="1" s="1"/>
  <c r="H1815" i="1" a="1"/>
  <c r="H1815" i="1" s="1"/>
  <c r="H1816" i="1" a="1"/>
  <c r="H1816" i="1" s="1"/>
  <c r="H1817" i="1" a="1"/>
  <c r="H1817" i="1" s="1"/>
  <c r="H1822" i="1" a="1"/>
  <c r="H1822" i="1" s="1"/>
  <c r="H1824" i="1" a="1"/>
  <c r="H1824" i="1" s="1"/>
  <c r="H1826" i="1" a="1"/>
  <c r="H1826" i="1" s="1"/>
  <c r="C1826" i="14" s="1"/>
  <c r="H1837" i="1" a="1"/>
  <c r="H1837" i="1" s="1"/>
  <c r="H1843" i="1" a="1"/>
  <c r="H1843" i="1" s="1"/>
  <c r="H1859" i="1" a="1"/>
  <c r="H1859" i="1" s="1"/>
  <c r="H1869" i="1" a="1"/>
  <c r="H1869" i="1" s="1"/>
  <c r="H1875" i="1" a="1"/>
  <c r="H1875" i="1" s="1"/>
  <c r="H1883" i="1" a="1"/>
  <c r="H1883" i="1" s="1"/>
  <c r="C1883" i="14" s="1"/>
  <c r="H1897" i="1" a="1"/>
  <c r="H1897" i="1" s="1"/>
  <c r="H1898" i="1" a="1"/>
  <c r="H1898" i="1" s="1"/>
  <c r="H1913" i="1" a="1"/>
  <c r="H1913" i="1" s="1"/>
  <c r="H1933" i="1" a="1"/>
  <c r="H1933" i="1" s="1"/>
  <c r="H1934" i="1" a="1"/>
  <c r="H1934" i="1" s="1"/>
  <c r="H1935" i="1" a="1"/>
  <c r="H1935" i="1" s="1"/>
  <c r="C1935" i="14" s="1"/>
  <c r="H1936" i="1" a="1"/>
  <c r="H1936" i="1" s="1"/>
  <c r="H1550" i="1" a="1"/>
  <c r="H1550" i="1" s="1"/>
  <c r="C1550" i="14" s="1"/>
  <c r="H1566" i="1" a="1"/>
  <c r="H1566" i="1" s="1"/>
  <c r="H1626" i="1" a="1"/>
  <c r="H1626" i="1" s="1"/>
  <c r="C1626" i="14" s="1"/>
  <c r="H1666" i="1" a="1"/>
  <c r="H1666" i="1" s="1"/>
  <c r="H1679" i="1" a="1"/>
  <c r="H1679" i="1" s="1"/>
  <c r="H1693" i="1" a="1"/>
  <c r="H1693" i="1" s="1"/>
  <c r="H1695" i="1" a="1"/>
  <c r="H1695" i="1" s="1"/>
  <c r="H1702" i="1" a="1"/>
  <c r="H1702" i="1" s="1"/>
  <c r="H1716" i="1" a="1"/>
  <c r="H1716" i="1" s="1"/>
  <c r="H1717" i="1" a="1"/>
  <c r="H1717" i="1" s="1"/>
  <c r="H1759" i="1" a="1"/>
  <c r="H1759" i="1" s="1"/>
  <c r="H1760" i="1" a="1"/>
  <c r="H1760" i="1" s="1"/>
  <c r="H1775" i="1" a="1"/>
  <c r="H1775" i="1" s="1"/>
  <c r="H1776" i="1" a="1"/>
  <c r="H1776" i="1" s="1"/>
  <c r="H1810" i="1" a="1"/>
  <c r="H1810" i="1" s="1"/>
  <c r="B1810" i="14" s="1"/>
  <c r="H1814" i="1" a="1"/>
  <c r="H1814" i="1" s="1"/>
  <c r="H1818" i="1" a="1"/>
  <c r="H1818" i="1" s="1"/>
  <c r="H1821" i="1" a="1"/>
  <c r="H1821" i="1" s="1"/>
  <c r="H1827" i="1" a="1"/>
  <c r="H1827" i="1" s="1"/>
  <c r="H1829" i="1" a="1"/>
  <c r="H1829" i="1" s="1"/>
  <c r="H1830" i="1" a="1"/>
  <c r="H1830" i="1" s="1"/>
  <c r="H1831" i="1" a="1"/>
  <c r="H1831" i="1" s="1"/>
  <c r="H1833" i="1" a="1"/>
  <c r="H1833" i="1" s="1"/>
  <c r="C1833" i="14" s="1"/>
  <c r="H1838" i="1" a="1"/>
  <c r="H1838" i="1" s="1"/>
  <c r="H1844" i="1" a="1"/>
  <c r="H1844" i="1" s="1"/>
  <c r="H1860" i="1" a="1"/>
  <c r="H1860" i="1" s="1"/>
  <c r="H1870" i="1" a="1"/>
  <c r="H1870" i="1" s="1"/>
  <c r="H1884" i="1" a="1"/>
  <c r="H1884" i="1" s="1"/>
  <c r="H1899" i="1" a="1"/>
  <c r="H1899" i="1" s="1"/>
  <c r="H1914" i="1" a="1"/>
  <c r="H1914" i="1" s="1"/>
  <c r="H1923" i="1" a="1"/>
  <c r="H1923" i="1" s="1"/>
  <c r="H1937" i="1" a="1"/>
  <c r="H1937" i="1" s="1"/>
  <c r="H1938" i="1" a="1"/>
  <c r="H1938" i="1" s="1"/>
  <c r="B1938" i="14" s="1"/>
  <c r="H1534" i="1" a="1"/>
  <c r="H1534" i="1" s="1"/>
  <c r="H1552" i="1" a="1"/>
  <c r="H1552" i="1" s="1"/>
  <c r="H1568" i="1" a="1"/>
  <c r="H1568" i="1" s="1"/>
  <c r="H1642" i="1" a="1"/>
  <c r="H1642" i="1" s="1"/>
  <c r="H1680" i="1" a="1"/>
  <c r="H1680" i="1" s="1"/>
  <c r="H1699" i="1" a="1"/>
  <c r="H1699" i="1" s="1"/>
  <c r="H1703" i="1" a="1"/>
  <c r="H1703" i="1" s="1"/>
  <c r="H1704" i="1" a="1"/>
  <c r="H1704" i="1" s="1"/>
  <c r="H1705" i="1" a="1"/>
  <c r="H1705" i="1" s="1"/>
  <c r="H1718" i="1" a="1"/>
  <c r="H1718" i="1" s="1"/>
  <c r="H1719" i="1" a="1"/>
  <c r="H1719" i="1" s="1"/>
  <c r="H1733" i="1" a="1"/>
  <c r="H1733" i="1" s="1"/>
  <c r="H1746" i="1" a="1"/>
  <c r="H1746" i="1" s="1"/>
  <c r="H1747" i="1" a="1"/>
  <c r="H1747" i="1" s="1"/>
  <c r="H1761" i="1" a="1"/>
  <c r="H1761" i="1" s="1"/>
  <c r="H1762" i="1" a="1"/>
  <c r="H1762" i="1" s="1"/>
  <c r="H1777" i="1" a="1"/>
  <c r="H1777" i="1" s="1"/>
  <c r="H1778" i="1" a="1"/>
  <c r="H1778" i="1" s="1"/>
  <c r="C1778" i="14" s="1"/>
  <c r="H1788" i="1" a="1"/>
  <c r="H1788" i="1" s="1"/>
  <c r="H1789" i="1" a="1"/>
  <c r="H1789" i="1" s="1"/>
  <c r="H1790" i="1" a="1"/>
  <c r="H1790" i="1" s="1"/>
  <c r="H1791" i="1" a="1"/>
  <c r="H1791" i="1" s="1"/>
  <c r="B1791" i="14" s="1"/>
  <c r="H1801" i="1" a="1"/>
  <c r="H1801" i="1" s="1"/>
  <c r="H1806" i="1" a="1"/>
  <c r="H1806" i="1" s="1"/>
  <c r="H1809" i="1" a="1"/>
  <c r="H1809" i="1" s="1"/>
  <c r="H1813" i="1" a="1"/>
  <c r="H1813" i="1" s="1"/>
  <c r="H1819" i="1" a="1"/>
  <c r="H1819" i="1" s="1"/>
  <c r="H1820" i="1" a="1"/>
  <c r="H1820" i="1" s="1"/>
  <c r="H1828" i="1" a="1"/>
  <c r="H1828" i="1" s="1"/>
  <c r="H1832" i="1" a="1"/>
  <c r="H1832" i="1" s="1"/>
  <c r="H1834" i="1" a="1"/>
  <c r="H1834" i="1" s="1"/>
  <c r="H1845" i="1" a="1"/>
  <c r="H1845" i="1" s="1"/>
  <c r="C1845" i="14" s="1"/>
  <c r="H1846" i="1" a="1"/>
  <c r="H1846" i="1" s="1"/>
  <c r="H1847" i="1" a="1"/>
  <c r="H1847" i="1" s="1"/>
  <c r="H1848" i="1" a="1"/>
  <c r="H1848" i="1" s="1"/>
  <c r="H1861" i="1" a="1"/>
  <c r="H1861" i="1" s="1"/>
  <c r="H1862" i="1" a="1"/>
  <c r="H1862" i="1" s="1"/>
  <c r="H1863" i="1" a="1"/>
  <c r="H1863" i="1" s="1"/>
  <c r="H1864" i="1" a="1"/>
  <c r="H1864" i="1" s="1"/>
  <c r="H1876" i="1" a="1"/>
  <c r="H1876" i="1" s="1"/>
  <c r="H1900" i="1" a="1"/>
  <c r="H1900" i="1" s="1"/>
  <c r="H1939" i="1" a="1"/>
  <c r="H1939" i="1" s="1"/>
  <c r="B1939" i="14" s="1"/>
  <c r="H1554" i="1" a="1"/>
  <c r="H1554" i="1" s="1"/>
  <c r="H1655" i="1" a="1"/>
  <c r="H1655" i="1" s="1"/>
  <c r="H1667" i="1" a="1"/>
  <c r="H1667" i="1" s="1"/>
  <c r="H1692" i="1" a="1"/>
  <c r="H1692" i="1" s="1"/>
  <c r="H1706" i="1" a="1"/>
  <c r="H1706" i="1" s="1"/>
  <c r="H1720" i="1" a="1"/>
  <c r="H1720" i="1" s="1"/>
  <c r="H1721" i="1" a="1"/>
  <c r="H1721" i="1" s="1"/>
  <c r="H1732" i="1" a="1"/>
  <c r="H1732" i="1" s="1"/>
  <c r="B1732" i="14" s="1"/>
  <c r="H1736" i="1" a="1"/>
  <c r="H1736" i="1" s="1"/>
  <c r="H1748" i="1" a="1"/>
  <c r="H1748" i="1" s="1"/>
  <c r="H1763" i="1" a="1"/>
  <c r="H1763" i="1" s="1"/>
  <c r="H1764" i="1" a="1"/>
  <c r="H1764" i="1" s="1"/>
  <c r="C1764" i="14" s="1"/>
  <c r="H1779" i="1" a="1"/>
  <c r="H1779" i="1" s="1"/>
  <c r="H1780" i="1" a="1"/>
  <c r="H1780" i="1" s="1"/>
  <c r="H1786" i="1" a="1"/>
  <c r="H1786" i="1" s="1"/>
  <c r="H1787" i="1" a="1"/>
  <c r="H1787" i="1" s="1"/>
  <c r="H1796" i="1" a="1"/>
  <c r="H1796" i="1" s="1"/>
  <c r="H1812" i="1" a="1"/>
  <c r="H1812" i="1" s="1"/>
  <c r="H1839" i="1" a="1"/>
  <c r="H1839" i="1" s="1"/>
  <c r="H1849" i="1" a="1"/>
  <c r="H1849" i="1" s="1"/>
  <c r="H1850" i="1" a="1"/>
  <c r="H1850" i="1" s="1"/>
  <c r="H1865" i="1" a="1"/>
  <c r="H1865" i="1" s="1"/>
  <c r="H1866" i="1" a="1"/>
  <c r="H1866" i="1" s="1"/>
  <c r="H1871" i="1" a="1"/>
  <c r="H1871" i="1" s="1"/>
  <c r="B1871" i="14" s="1"/>
  <c r="H1885" i="1" a="1"/>
  <c r="H1885" i="1" s="1"/>
  <c r="H1886" i="1" a="1"/>
  <c r="H1886" i="1" s="1"/>
  <c r="H1887" i="1" a="1"/>
  <c r="H1887" i="1" s="1"/>
  <c r="H1888" i="1" a="1"/>
  <c r="H1888" i="1" s="1"/>
  <c r="H1901" i="1" a="1"/>
  <c r="H1901" i="1" s="1"/>
  <c r="H1902" i="1" a="1"/>
  <c r="H1902" i="1" s="1"/>
  <c r="B1902" i="14" s="1"/>
  <c r="H1903" i="1" a="1"/>
  <c r="H1903" i="1" s="1"/>
  <c r="H1904" i="1" a="1"/>
  <c r="H1904" i="1" s="1"/>
  <c r="H1915" i="1" a="1"/>
  <c r="H1915" i="1" s="1"/>
  <c r="H1556" i="1" a="1"/>
  <c r="H1556" i="1" s="1"/>
  <c r="H1668" i="1" a="1"/>
  <c r="H1668" i="1" s="1"/>
  <c r="H1708" i="1" a="1"/>
  <c r="H1708" i="1" s="1"/>
  <c r="H1710" i="1" a="1"/>
  <c r="H1710" i="1" s="1"/>
  <c r="H1722" i="1" a="1"/>
  <c r="H1722" i="1" s="1"/>
  <c r="H1723" i="1" a="1"/>
  <c r="H1723" i="1" s="1"/>
  <c r="H1725" i="1" a="1"/>
  <c r="H1725" i="1" s="1"/>
  <c r="H1727" i="1" a="1"/>
  <c r="H1727" i="1" s="1"/>
  <c r="H1729" i="1" a="1"/>
  <c r="H1729" i="1" s="1"/>
  <c r="H1743" i="1" a="1"/>
  <c r="H1743" i="1" s="1"/>
  <c r="H1744" i="1" a="1"/>
  <c r="H1744" i="1" s="1"/>
  <c r="H1745" i="1" a="1"/>
  <c r="H1745" i="1" s="1"/>
  <c r="H1749" i="1" a="1"/>
  <c r="H1749" i="1" s="1"/>
  <c r="H1750" i="1" a="1"/>
  <c r="H1750" i="1" s="1"/>
  <c r="H1751" i="1" a="1"/>
  <c r="H1751" i="1" s="1"/>
  <c r="B1751" i="14" s="1"/>
  <c r="H1765" i="1" a="1"/>
  <c r="H1765" i="1" s="1"/>
  <c r="H1766" i="1" a="1"/>
  <c r="H1766" i="1" s="1"/>
  <c r="H1781" i="1" a="1"/>
  <c r="H1781" i="1" s="1"/>
  <c r="H1782" i="1" a="1"/>
  <c r="H1782" i="1" s="1"/>
  <c r="H1785" i="1" a="1"/>
  <c r="H1785" i="1" s="1"/>
  <c r="H1805" i="1" a="1"/>
  <c r="H1805" i="1" s="1"/>
  <c r="H1835" i="1" a="1"/>
  <c r="H1835" i="1" s="1"/>
  <c r="H1840" i="1" a="1"/>
  <c r="H1840" i="1" s="1"/>
  <c r="H1851" i="1" a="1"/>
  <c r="H1851" i="1" s="1"/>
  <c r="H1867" i="1" a="1"/>
  <c r="H1867" i="1" s="1"/>
  <c r="H1872" i="1" a="1"/>
  <c r="H1872" i="1" s="1"/>
  <c r="H1877" i="1" a="1"/>
  <c r="H1877" i="1" s="1"/>
  <c r="H1889" i="1" a="1"/>
  <c r="H1889" i="1" s="1"/>
  <c r="H1890" i="1" a="1"/>
  <c r="H1890" i="1" s="1"/>
  <c r="H1905" i="1" a="1"/>
  <c r="H1905" i="1" s="1"/>
  <c r="H1906" i="1" a="1"/>
  <c r="H1906" i="1" s="1"/>
  <c r="C1906" i="14" s="1"/>
  <c r="H1925" i="1" a="1"/>
  <c r="H1925" i="1" s="1"/>
  <c r="H1926" i="1" a="1"/>
  <c r="H1926" i="1" s="1"/>
  <c r="H1927" i="1" a="1"/>
  <c r="H1927" i="1" s="1"/>
  <c r="H1928" i="1" a="1"/>
  <c r="H1928" i="1" s="1"/>
  <c r="B1928" i="14" s="1"/>
  <c r="H1940" i="1" a="1"/>
  <c r="H1940" i="1" s="1"/>
  <c r="H1558" i="1" a="1"/>
  <c r="H1558" i="1" s="1"/>
  <c r="C1558" i="14" s="1"/>
  <c r="H1698" i="1" a="1"/>
  <c r="H1698" i="1" s="1"/>
  <c r="H1724" i="1" a="1"/>
  <c r="H1724" i="1" s="1"/>
  <c r="C1724" i="14" s="1"/>
  <c r="H1735" i="1" a="1"/>
  <c r="H1735" i="1" s="1"/>
  <c r="H1742" i="1" a="1"/>
  <c r="H1742" i="1" s="1"/>
  <c r="H1752" i="1" a="1"/>
  <c r="H1752" i="1" s="1"/>
  <c r="H1753" i="1" a="1"/>
  <c r="H1753" i="1" s="1"/>
  <c r="H1767" i="1" a="1"/>
  <c r="H1767" i="1" s="1"/>
  <c r="H1768" i="1" a="1"/>
  <c r="H1768" i="1" s="1"/>
  <c r="H1783" i="1" a="1"/>
  <c r="H1783" i="1" s="1"/>
  <c r="H1784" i="1" a="1"/>
  <c r="H1784" i="1" s="1"/>
  <c r="H1794" i="1" a="1"/>
  <c r="H1794" i="1" s="1"/>
  <c r="H1795" i="1" a="1"/>
  <c r="H1795" i="1" s="1"/>
  <c r="H1800" i="1" a="1"/>
  <c r="H1800" i="1" s="1"/>
  <c r="H1808" i="1" a="1"/>
  <c r="H1808" i="1" s="1"/>
  <c r="H1852" i="1" a="1"/>
  <c r="H1852" i="1" s="1"/>
  <c r="H1873" i="1" a="1"/>
  <c r="H1873" i="1" s="1"/>
  <c r="C1873" i="14" s="1"/>
  <c r="H1878" i="1" a="1"/>
  <c r="H1878" i="1" s="1"/>
  <c r="H1891" i="1" a="1"/>
  <c r="H1891" i="1" s="1"/>
  <c r="C1891" i="14" s="1"/>
  <c r="H1907" i="1" a="1"/>
  <c r="H1907" i="1" s="1"/>
  <c r="H1916" i="1" a="1"/>
  <c r="H1916" i="1" s="1"/>
  <c r="H1929" i="1" a="1"/>
  <c r="H1929" i="1" s="1"/>
  <c r="H1930" i="1" a="1"/>
  <c r="H1930" i="1" s="1"/>
  <c r="H1562" i="1" a="1"/>
  <c r="H1562" i="1" s="1"/>
  <c r="H1665" i="1" a="1"/>
  <c r="H1665" i="1" s="1"/>
  <c r="B1665" i="14" s="1"/>
  <c r="H1700" i="1" a="1"/>
  <c r="H1700" i="1" s="1"/>
  <c r="H1712" i="1" a="1"/>
  <c r="H1712" i="1" s="1"/>
  <c r="H1713" i="1" a="1"/>
  <c r="H1713" i="1" s="1"/>
  <c r="H1734" i="1" a="1"/>
  <c r="H1734" i="1" s="1"/>
  <c r="H1739" i="1" a="1"/>
  <c r="H1739" i="1" s="1"/>
  <c r="H1741" i="1" a="1"/>
  <c r="H1741" i="1" s="1"/>
  <c r="H1756" i="1" a="1"/>
  <c r="H1756" i="1" s="1"/>
  <c r="H1771" i="1" a="1"/>
  <c r="H1771" i="1" s="1"/>
  <c r="H1772" i="1" a="1"/>
  <c r="H1772" i="1" s="1"/>
  <c r="H1793" i="1" a="1"/>
  <c r="H1793" i="1" s="1"/>
  <c r="C1793" i="14" s="1"/>
  <c r="H1798" i="1" a="1"/>
  <c r="H1798" i="1" s="1"/>
  <c r="H1803" i="1" a="1"/>
  <c r="H1803" i="1" s="1"/>
  <c r="H1823" i="1" a="1"/>
  <c r="H1823" i="1" s="1"/>
  <c r="H1825" i="1" a="1"/>
  <c r="H1825" i="1" s="1"/>
  <c r="B1825" i="14" s="1"/>
  <c r="H1857" i="1" a="1"/>
  <c r="H1857" i="1" s="1"/>
  <c r="H1858" i="1" a="1"/>
  <c r="H1858" i="1" s="1"/>
  <c r="B1858" i="14" s="1"/>
  <c r="H1881" i="1" a="1"/>
  <c r="H1881" i="1" s="1"/>
  <c r="H1882" i="1" a="1"/>
  <c r="H1882" i="1" s="1"/>
  <c r="C1882" i="14" s="1"/>
  <c r="H1893" i="1" a="1"/>
  <c r="H1893" i="1" s="1"/>
  <c r="H1894" i="1" a="1"/>
  <c r="H1894" i="1" s="1"/>
  <c r="H1895" i="1" a="1"/>
  <c r="H1895" i="1" s="1"/>
  <c r="H1896" i="1" a="1"/>
  <c r="H1896" i="1" s="1"/>
  <c r="C1896" i="14" s="1"/>
  <c r="H1909" i="1" a="1"/>
  <c r="H1909" i="1" s="1"/>
  <c r="H1910" i="1" a="1"/>
  <c r="H1910" i="1" s="1"/>
  <c r="H1911" i="1" a="1"/>
  <c r="H1911" i="1" s="1"/>
  <c r="H1912" i="1" a="1"/>
  <c r="H1912" i="1" s="1"/>
  <c r="B1912" i="14" s="1"/>
  <c r="H1921" i="1" a="1"/>
  <c r="H1921" i="1" s="1"/>
  <c r="H1922" i="1" a="1"/>
  <c r="H1922" i="1" s="1"/>
  <c r="H1932" i="1" a="1"/>
  <c r="H1932" i="1" s="1"/>
  <c r="H1770" i="1" a="1"/>
  <c r="H1770" i="1" s="1"/>
  <c r="H1799" i="1" a="1"/>
  <c r="H1799" i="1" s="1"/>
  <c r="H1804" i="1" a="1"/>
  <c r="H1804" i="1" s="1"/>
  <c r="H1841" i="1" a="1"/>
  <c r="H1841" i="1" s="1"/>
  <c r="H1874" i="1" a="1"/>
  <c r="H1874" i="1" s="1"/>
  <c r="C1874" i="14" s="1"/>
  <c r="H1919" i="1" a="1"/>
  <c r="H1919" i="1" s="1"/>
  <c r="H1942" i="1" a="1"/>
  <c r="H1942" i="1" s="1"/>
  <c r="H1948" i="1" a="1"/>
  <c r="H1948" i="1" s="1"/>
  <c r="H1959" i="1" a="1"/>
  <c r="H1959" i="1" s="1"/>
  <c r="H1960" i="1" a="1"/>
  <c r="H1960" i="1" s="1"/>
  <c r="H1967" i="1" a="1"/>
  <c r="H1967" i="1" s="1"/>
  <c r="C1967" i="14" s="1"/>
  <c r="H1968" i="1" a="1"/>
  <c r="H1968" i="1" s="1"/>
  <c r="H1970" i="1" a="1"/>
  <c r="H1970" i="1" s="1"/>
  <c r="C1970" i="14" s="1"/>
  <c r="H1976" i="1" a="1"/>
  <c r="H1976" i="1" s="1"/>
  <c r="H1977" i="1" a="1"/>
  <c r="H1977" i="1" s="1"/>
  <c r="H1978" i="1" a="1"/>
  <c r="H1978" i="1" s="1"/>
  <c r="H1979" i="1" a="1"/>
  <c r="H1979" i="1" s="1"/>
  <c r="C1979" i="14" s="1"/>
  <c r="H1982" i="1" a="1"/>
  <c r="H1982" i="1" s="1"/>
  <c r="H1993" i="1" a="1"/>
  <c r="H1993" i="1" s="1"/>
  <c r="C1993" i="14" s="1"/>
  <c r="H2011" i="1" a="1"/>
  <c r="H2011" i="1" s="1"/>
  <c r="H2029" i="1" a="1"/>
  <c r="H2029" i="1" s="1"/>
  <c r="H2030" i="1" a="1"/>
  <c r="H2030" i="1" s="1"/>
  <c r="H2031" i="1" a="1"/>
  <c r="H2031" i="1" s="1"/>
  <c r="H1740" i="1" a="1"/>
  <c r="H1740" i="1" s="1"/>
  <c r="H1811" i="1" a="1"/>
  <c r="H1811" i="1" s="1"/>
  <c r="H1868" i="1" a="1"/>
  <c r="H1868" i="1" s="1"/>
  <c r="H1954" i="1" a="1"/>
  <c r="H1954" i="1" s="1"/>
  <c r="H1961" i="1" a="1"/>
  <c r="H1961" i="1" s="1"/>
  <c r="H1969" i="1" a="1"/>
  <c r="H1969" i="1" s="1"/>
  <c r="C1969" i="14" s="1"/>
  <c r="H1971" i="1" a="1"/>
  <c r="H1971" i="1" s="1"/>
  <c r="H1972" i="1" a="1"/>
  <c r="H1972" i="1" s="1"/>
  <c r="H1974" i="1" a="1"/>
  <c r="H1974" i="1" s="1"/>
  <c r="H1975" i="1" a="1"/>
  <c r="H1975" i="1" s="1"/>
  <c r="H1980" i="1" a="1"/>
  <c r="H1980" i="1" s="1"/>
  <c r="H1981" i="1" a="1"/>
  <c r="H1981" i="1" s="1"/>
  <c r="C1981" i="14" s="1"/>
  <c r="H1992" i="1" a="1"/>
  <c r="H1992" i="1" s="1"/>
  <c r="H2019" i="1" a="1"/>
  <c r="H2019" i="1" s="1"/>
  <c r="H2032" i="1" a="1"/>
  <c r="H2032" i="1" s="1"/>
  <c r="H1854" i="1" a="1"/>
  <c r="H1854" i="1" s="1"/>
  <c r="H1879" i="1" a="1"/>
  <c r="H1879" i="1" s="1"/>
  <c r="H1920" i="1" a="1"/>
  <c r="H1920" i="1" s="1"/>
  <c r="C1920" i="14" s="1"/>
  <c r="H1931" i="1" a="1"/>
  <c r="H1931" i="1" s="1"/>
  <c r="H1949" i="1" a="1"/>
  <c r="H1949" i="1" s="1"/>
  <c r="H1950" i="1" a="1"/>
  <c r="H1950" i="1" s="1"/>
  <c r="H1953" i="1" a="1"/>
  <c r="H1953" i="1" s="1"/>
  <c r="H1962" i="1" a="1"/>
  <c r="H1962" i="1" s="1"/>
  <c r="H1973" i="1" a="1"/>
  <c r="H1973" i="1" s="1"/>
  <c r="H1991" i="1" a="1"/>
  <c r="H1991" i="1" s="1"/>
  <c r="H2002" i="1" a="1"/>
  <c r="H2002" i="1" s="1"/>
  <c r="C2002" i="14" s="1"/>
  <c r="H2012" i="1" a="1"/>
  <c r="H2012" i="1" s="1"/>
  <c r="H2020" i="1" a="1"/>
  <c r="H2020" i="1" s="1"/>
  <c r="H2033" i="1" a="1"/>
  <c r="H2033" i="1" s="1"/>
  <c r="H2034" i="1" a="1"/>
  <c r="H2034" i="1" s="1"/>
  <c r="H2035" i="1" a="1"/>
  <c r="H2035" i="1" s="1"/>
  <c r="H1769" i="1" a="1"/>
  <c r="H1769" i="1" s="1"/>
  <c r="H1924" i="1" a="1"/>
  <c r="H1924" i="1" s="1"/>
  <c r="H1952" i="1" a="1"/>
  <c r="H1952" i="1" s="1"/>
  <c r="H1955" i="1" a="1"/>
  <c r="H1955" i="1" s="1"/>
  <c r="H1963" i="1" a="1"/>
  <c r="H1963" i="1" s="1"/>
  <c r="H1990" i="1" a="1"/>
  <c r="H1990" i="1" s="1"/>
  <c r="H2001" i="1" a="1"/>
  <c r="H2001" i="1" s="1"/>
  <c r="C2001" i="14" s="1"/>
  <c r="H2003" i="1" a="1"/>
  <c r="H2003" i="1" s="1"/>
  <c r="H2013" i="1" a="1"/>
  <c r="H2013" i="1" s="1"/>
  <c r="H2014" i="1" a="1"/>
  <c r="H2014" i="1" s="1"/>
  <c r="H2021" i="1" a="1"/>
  <c r="H2021" i="1" s="1"/>
  <c r="H2036" i="1" a="1"/>
  <c r="H2036" i="1" s="1"/>
  <c r="H1755" i="1" a="1"/>
  <c r="H1755" i="1" s="1"/>
  <c r="H1856" i="1" a="1"/>
  <c r="H1856" i="1" s="1"/>
  <c r="H1892" i="1" a="1"/>
  <c r="H1892" i="1" s="1"/>
  <c r="C1892" i="14" s="1"/>
  <c r="H1917" i="1" a="1"/>
  <c r="H1917" i="1" s="1"/>
  <c r="H1941" i="1" a="1"/>
  <c r="H1941" i="1" s="1"/>
  <c r="H1943" i="1" a="1"/>
  <c r="H1943" i="1" s="1"/>
  <c r="H1944" i="1" a="1"/>
  <c r="H1944" i="1" s="1"/>
  <c r="C1944" i="14" s="1"/>
  <c r="H1951" i="1" a="1"/>
  <c r="H1951" i="1" s="1"/>
  <c r="H1956" i="1" a="1"/>
  <c r="H1956" i="1" s="1"/>
  <c r="H1572" i="1" a="1"/>
  <c r="H1572" i="1" s="1"/>
  <c r="H1842" i="1" a="1"/>
  <c r="H1842" i="1" s="1"/>
  <c r="B1842" i="14" s="1"/>
  <c r="H1853" i="1" a="1"/>
  <c r="H1853" i="1" s="1"/>
  <c r="H1908" i="1" a="1"/>
  <c r="H1908" i="1" s="1"/>
  <c r="H1945" i="1" a="1"/>
  <c r="H1945" i="1" s="1"/>
  <c r="H1946" i="1" a="1"/>
  <c r="H1946" i="1" s="1"/>
  <c r="H1964" i="1" a="1"/>
  <c r="H1964" i="1" s="1"/>
  <c r="H1985" i="1" a="1"/>
  <c r="H1985" i="1" s="1"/>
  <c r="B1985" i="14" s="1"/>
  <c r="H1999" i="1" a="1"/>
  <c r="H1999" i="1" s="1"/>
  <c r="H2004" i="1" a="1"/>
  <c r="H2004" i="1" s="1"/>
  <c r="H2015" i="1" a="1"/>
  <c r="H2015" i="1" s="1"/>
  <c r="H2023" i="1" a="1"/>
  <c r="H2023" i="1" s="1"/>
  <c r="H2024" i="1" a="1"/>
  <c r="H2024" i="1" s="1"/>
  <c r="H2040" i="1" a="1"/>
  <c r="H2040" i="1" s="1"/>
  <c r="C2040" i="14" s="1"/>
  <c r="H1560" i="1" a="1"/>
  <c r="H1560" i="1" s="1"/>
  <c r="H1731" i="1" a="1"/>
  <c r="H1731" i="1" s="1"/>
  <c r="H1836" i="1" a="1"/>
  <c r="H1836" i="1" s="1"/>
  <c r="H1918" i="1" a="1"/>
  <c r="H1918" i="1" s="1"/>
  <c r="B1918" i="14" s="1"/>
  <c r="H1957" i="1" a="1"/>
  <c r="H1957" i="1" s="1"/>
  <c r="H1958" i="1" a="1"/>
  <c r="H1958" i="1" s="1"/>
  <c r="H1965" i="1" a="1"/>
  <c r="H1965" i="1" s="1"/>
  <c r="H1984" i="1" a="1"/>
  <c r="H1984" i="1" s="1"/>
  <c r="C1984" i="14" s="1"/>
  <c r="H1998" i="1" a="1"/>
  <c r="H1998" i="1" s="1"/>
  <c r="H2005" i="1" a="1"/>
  <c r="H2005" i="1" s="1"/>
  <c r="H2006" i="1" a="1"/>
  <c r="H2006" i="1" s="1"/>
  <c r="H2007" i="1" a="1"/>
  <c r="H2007" i="1" s="1"/>
  <c r="C2007" i="14" s="1"/>
  <c r="H2008" i="1" a="1"/>
  <c r="H2008" i="1" s="1"/>
  <c r="H2016" i="1" a="1"/>
  <c r="H2016" i="1" s="1"/>
  <c r="H2017" i="1" a="1"/>
  <c r="H2017" i="1" s="1"/>
  <c r="H2025" i="1" a="1"/>
  <c r="H2025" i="1" s="1"/>
  <c r="C2025" i="14" s="1"/>
  <c r="H2026" i="1" a="1"/>
  <c r="H2026" i="1" s="1"/>
  <c r="H2027" i="1" a="1"/>
  <c r="H2027" i="1" s="1"/>
  <c r="AG2" i="1" a="1"/>
  <c r="AG2" i="1" s="1"/>
  <c r="AA2" i="1" a="1"/>
  <c r="AA2" i="1" s="1"/>
  <c r="U2" i="1" a="1"/>
  <c r="U2" i="1" s="1"/>
  <c r="AJ2043" i="1" a="1"/>
  <c r="AJ2043" i="1" s="1"/>
  <c r="AC2043" i="1" a="1"/>
  <c r="AC2043" i="1" s="1"/>
  <c r="V2043" i="1" a="1"/>
  <c r="V2043" i="1" s="1"/>
  <c r="O2043" i="1" a="1"/>
  <c r="O2043" i="1" s="1"/>
  <c r="H2043" i="1" a="1"/>
  <c r="H2043" i="1" s="1"/>
  <c r="AJ2042" i="1" a="1"/>
  <c r="AJ2042" i="1" s="1"/>
  <c r="AD2042" i="1" a="1"/>
  <c r="AD2042" i="1" s="1"/>
  <c r="V2042" i="1" a="1"/>
  <c r="V2042" i="1" s="1"/>
  <c r="H2042" i="1" a="1"/>
  <c r="H2042" i="1" s="1"/>
  <c r="AK2041" i="1" a="1"/>
  <c r="AK2041" i="1" s="1"/>
  <c r="AD2041" i="1" a="1"/>
  <c r="AD2041" i="1" s="1"/>
  <c r="W2041" i="1" a="1"/>
  <c r="W2041" i="1" s="1"/>
  <c r="P2041" i="1" a="1"/>
  <c r="P2041" i="1" s="1"/>
  <c r="H2041" i="1" a="1"/>
  <c r="H2041" i="1" s="1"/>
  <c r="B2041" i="1" a="1"/>
  <c r="B2041" i="1" s="1"/>
  <c r="B2041" i="14" s="1"/>
  <c r="AD2040" i="1" a="1"/>
  <c r="AD2040" i="1" s="1"/>
  <c r="P2040" i="1" a="1"/>
  <c r="P2040" i="1" s="1"/>
  <c r="G2040" i="1" a="1"/>
  <c r="G2040" i="1" s="1"/>
  <c r="V2039" i="1" a="1"/>
  <c r="V2039" i="1" s="1"/>
  <c r="C2039" i="1" a="1"/>
  <c r="C2039" i="1" s="1"/>
  <c r="U2038" i="1" a="1"/>
  <c r="U2038" i="1" s="1"/>
  <c r="AK2037" i="1" a="1"/>
  <c r="AK2037" i="1" s="1"/>
  <c r="K2037" i="1" a="1"/>
  <c r="K2037" i="1" s="1"/>
  <c r="S2036" i="1" a="1"/>
  <c r="S2036" i="1" s="1"/>
  <c r="AA2035" i="1" a="1"/>
  <c r="AA2035" i="1" s="1"/>
  <c r="AH2034" i="1" a="1"/>
  <c r="AH2034" i="1" s="1"/>
  <c r="E2034" i="1" a="1"/>
  <c r="E2034" i="1" s="1"/>
  <c r="M2033" i="1" a="1"/>
  <c r="M2033" i="1" s="1"/>
  <c r="U2032" i="1" a="1"/>
  <c r="U2032" i="1" s="1"/>
  <c r="AB2031" i="1" a="1"/>
  <c r="AB2031" i="1" s="1"/>
  <c r="G2030" i="1" a="1"/>
  <c r="G2030" i="1" s="1"/>
  <c r="B2030" i="14" s="1"/>
  <c r="O2029" i="1" a="1"/>
  <c r="O2029" i="1" s="1"/>
  <c r="W2028" i="1" a="1"/>
  <c r="W2028" i="1" s="1"/>
  <c r="AD2027" i="1" a="1"/>
  <c r="AD2027" i="1" s="1"/>
  <c r="AK2026" i="1" a="1"/>
  <c r="AK2026" i="1" s="1"/>
  <c r="I2026" i="1" a="1"/>
  <c r="I2026" i="1" s="1"/>
  <c r="Q2025" i="1" a="1"/>
  <c r="Q2025" i="1" s="1"/>
  <c r="X2024" i="1" a="1"/>
  <c r="X2024" i="1" s="1"/>
  <c r="AE2023" i="1" a="1"/>
  <c r="AE2023" i="1" s="1"/>
  <c r="B2023" i="14" s="1"/>
  <c r="B2023" i="1" a="1"/>
  <c r="B2023" i="1" s="1"/>
  <c r="K2022" i="1" a="1"/>
  <c r="K2022" i="1" s="1"/>
  <c r="S2021" i="1" a="1"/>
  <c r="S2021" i="1" s="1"/>
  <c r="AA2020" i="1" a="1"/>
  <c r="AA2020" i="1" s="1"/>
  <c r="AI2019" i="1" a="1"/>
  <c r="AI2019" i="1" s="1"/>
  <c r="O2018" i="1" a="1"/>
  <c r="O2018" i="1" s="1"/>
  <c r="B2018" i="14" s="1"/>
  <c r="W2017" i="1" a="1"/>
  <c r="W2017" i="1" s="1"/>
  <c r="AD2016" i="1" a="1"/>
  <c r="AD2016" i="1" s="1"/>
  <c r="B2016" i="1" a="1"/>
  <c r="B2016" i="1" s="1"/>
  <c r="J2015" i="1" a="1"/>
  <c r="J2015" i="1" s="1"/>
  <c r="S2014" i="1" a="1"/>
  <c r="S2014" i="1" s="1"/>
  <c r="AA2013" i="1" a="1"/>
  <c r="AA2013" i="1" s="1"/>
  <c r="AI2012" i="1" a="1"/>
  <c r="AI2012" i="1" s="1"/>
  <c r="U2010" i="1" a="1"/>
  <c r="U2010" i="1" s="1"/>
  <c r="AC2009" i="1" a="1"/>
  <c r="AC2009" i="1" s="1"/>
  <c r="AK2008" i="1" a="1"/>
  <c r="AK2008" i="1" s="1"/>
  <c r="I2008" i="1" a="1"/>
  <c r="I2008" i="1" s="1"/>
  <c r="P2007" i="1" a="1"/>
  <c r="P2007" i="1" s="1"/>
  <c r="X2006" i="1" a="1"/>
  <c r="X2006" i="1" s="1"/>
  <c r="C2005" i="1" a="1"/>
  <c r="C2005" i="1" s="1"/>
  <c r="C2005" i="14" s="1"/>
  <c r="J2004" i="1" a="1"/>
  <c r="J2004" i="1" s="1"/>
  <c r="R2003" i="1" a="1"/>
  <c r="R2003" i="1" s="1"/>
  <c r="Z2002" i="1" a="1"/>
  <c r="Z2002" i="1" s="1"/>
  <c r="AG2001" i="1" a="1"/>
  <c r="AG2001" i="1" s="1"/>
  <c r="D2001" i="1" a="1"/>
  <c r="D2001" i="1" s="1"/>
  <c r="K2000" i="1" a="1"/>
  <c r="K2000" i="1" s="1"/>
  <c r="R1999" i="1" a="1"/>
  <c r="R1999" i="1" s="1"/>
  <c r="Y1998" i="1" a="1"/>
  <c r="Y1998" i="1" s="1"/>
  <c r="B1997" i="1" a="1"/>
  <c r="B1997" i="1" s="1"/>
  <c r="H1996" i="1" a="1"/>
  <c r="H1996" i="1" s="1"/>
  <c r="C1996" i="14" s="1"/>
  <c r="O1995" i="1" a="1"/>
  <c r="O1995" i="1" s="1"/>
  <c r="U1994" i="1" a="1"/>
  <c r="U1994" i="1" s="1"/>
  <c r="AB1993" i="1" a="1"/>
  <c r="AB1993" i="1" s="1"/>
  <c r="AI1992" i="1" a="1"/>
  <c r="AI1992" i="1" s="1"/>
  <c r="M1991" i="1" a="1"/>
  <c r="M1991" i="1" s="1"/>
  <c r="T1990" i="1" a="1"/>
  <c r="T1990" i="1" s="1"/>
  <c r="B1990" i="14" s="1"/>
  <c r="AA1989" i="1" a="1"/>
  <c r="AA1989" i="1" s="1"/>
  <c r="AH1988" i="1" a="1"/>
  <c r="AH1988" i="1" s="1"/>
  <c r="D1988" i="1" a="1"/>
  <c r="D1988" i="1" s="1"/>
  <c r="K1987" i="1" a="1"/>
  <c r="K1987" i="1" s="1"/>
  <c r="Q1986" i="1" a="1"/>
  <c r="Q1986" i="1" s="1"/>
  <c r="AD1984" i="1" a="1"/>
  <c r="AD1984" i="1" s="1"/>
  <c r="AK1983" i="1" a="1"/>
  <c r="AK1983" i="1" s="1"/>
  <c r="H1983" i="1" a="1"/>
  <c r="H1983" i="1" s="1"/>
  <c r="O1982" i="1" a="1"/>
  <c r="O1982" i="1" s="1"/>
  <c r="V1981" i="1" a="1"/>
  <c r="V1981" i="1" s="1"/>
  <c r="AC1980" i="1" a="1"/>
  <c r="AC1980" i="1" s="1"/>
  <c r="AJ1979" i="1" a="1"/>
  <c r="AJ1979" i="1" s="1"/>
  <c r="U1977" i="1" a="1"/>
  <c r="U1977" i="1" s="1"/>
  <c r="AI1975" i="1" a="1"/>
  <c r="AI1975" i="1" s="1"/>
  <c r="AB1974" i="1" a="1"/>
  <c r="AB1974" i="1" s="1"/>
  <c r="T1971" i="1" a="1"/>
  <c r="T1971" i="1" s="1"/>
  <c r="AI1969" i="1" a="1"/>
  <c r="AI1969" i="1" s="1"/>
  <c r="AD1966" i="1" a="1"/>
  <c r="AD1966" i="1" s="1"/>
  <c r="I1965" i="1" a="1"/>
  <c r="I1965" i="1" s="1"/>
  <c r="Y1963" i="1" a="1"/>
  <c r="Y1963" i="1" s="1"/>
  <c r="E1962" i="1" a="1"/>
  <c r="E1962" i="1" s="1"/>
  <c r="U1960" i="1" a="1"/>
  <c r="U1960" i="1" s="1"/>
  <c r="AJ1958" i="1" a="1"/>
  <c r="AJ1958" i="1" s="1"/>
  <c r="P1957" i="1" a="1"/>
  <c r="P1957" i="1" s="1"/>
  <c r="AG1955" i="1" a="1"/>
  <c r="AG1955" i="1" s="1"/>
  <c r="M1954" i="1" a="1"/>
  <c r="M1954" i="1" s="1"/>
  <c r="B1954" i="14" s="1"/>
  <c r="Z1952" i="1" a="1"/>
  <c r="Z1952" i="1" s="1"/>
  <c r="D1951" i="1" a="1"/>
  <c r="D1951" i="1" s="1"/>
  <c r="T1949" i="1" a="1"/>
  <c r="T1949" i="1" s="1"/>
  <c r="AK1947" i="1" a="1"/>
  <c r="AK1947" i="1" s="1"/>
  <c r="P1946" i="1" a="1"/>
  <c r="P1946" i="1" s="1"/>
  <c r="AE1944" i="1" a="1"/>
  <c r="AE1944" i="1" s="1"/>
  <c r="K1943" i="1" a="1"/>
  <c r="K1943" i="1" s="1"/>
  <c r="AF1934" i="1" a="1"/>
  <c r="AF1934" i="1" s="1"/>
  <c r="U1928" i="1" a="1"/>
  <c r="U1928" i="1" s="1"/>
  <c r="AJ1915" i="1" a="1"/>
  <c r="AJ1915" i="1" s="1"/>
  <c r="I1891" i="1" a="1"/>
  <c r="I1891" i="1" s="1"/>
  <c r="X1878" i="1" a="1"/>
  <c r="X1878" i="1" s="1"/>
  <c r="K1866" i="1" a="1"/>
  <c r="K1866" i="1" s="1"/>
  <c r="AK1840" i="1" a="1"/>
  <c r="AK1840" i="1" s="1"/>
  <c r="M1802" i="1" a="1"/>
  <c r="M1802" i="1" s="1"/>
  <c r="E1789" i="1" a="1"/>
  <c r="E1789" i="1" s="1"/>
  <c r="C1789" i="14" s="1"/>
  <c r="L1776" i="1" a="1"/>
  <c r="L1776" i="1" s="1"/>
  <c r="Y1763" i="1" a="1"/>
  <c r="Y1763" i="1" s="1"/>
  <c r="B1751" i="1" a="1"/>
  <c r="B1751" i="1" s="1"/>
  <c r="P1724" i="1" a="1"/>
  <c r="P1724" i="1" s="1"/>
  <c r="AC1711" i="1" a="1"/>
  <c r="AC1711" i="1" s="1"/>
  <c r="AB1698" i="1" a="1"/>
  <c r="AB1698" i="1" s="1"/>
  <c r="AI1650" i="1" a="1"/>
  <c r="AI1650" i="1" s="1"/>
  <c r="W1547" i="1" a="1"/>
  <c r="W1547" i="1" s="1"/>
  <c r="T8" i="1" a="1"/>
  <c r="T8" i="1" s="1"/>
  <c r="T13" i="1" a="1"/>
  <c r="T13" i="1" s="1"/>
  <c r="C13" i="14" s="1"/>
  <c r="T7" i="1" a="1"/>
  <c r="T7" i="1" s="1"/>
  <c r="T20" i="1" a="1"/>
  <c r="T20" i="1" s="1"/>
  <c r="T4" i="1" a="1"/>
  <c r="T4" i="1" s="1"/>
  <c r="T10" i="1" a="1"/>
  <c r="T10" i="1" s="1"/>
  <c r="C10" i="14" s="1"/>
  <c r="T17" i="1" a="1"/>
  <c r="T17" i="1" s="1"/>
  <c r="T19" i="1" a="1"/>
  <c r="T19" i="1" s="1"/>
  <c r="T3" i="1" a="1"/>
  <c r="T3" i="1" s="1"/>
  <c r="T6" i="1" a="1"/>
  <c r="T6" i="1" s="1"/>
  <c r="T12" i="1" a="1"/>
  <c r="T12" i="1" s="1"/>
  <c r="T9" i="1" a="1"/>
  <c r="T9" i="1" s="1"/>
  <c r="T14" i="1" a="1"/>
  <c r="T14" i="1" s="1"/>
  <c r="T16" i="1" a="1"/>
  <c r="T16" i="1" s="1"/>
  <c r="C16" i="14" s="1"/>
  <c r="T18" i="1" a="1"/>
  <c r="T18" i="1" s="1"/>
  <c r="T33" i="1" a="1"/>
  <c r="T33" i="1" s="1"/>
  <c r="T34" i="1" a="1"/>
  <c r="T34" i="1" s="1"/>
  <c r="T35" i="1" a="1"/>
  <c r="T35" i="1" s="1"/>
  <c r="T27" i="1" a="1"/>
  <c r="T27" i="1" s="1"/>
  <c r="T15" i="1" a="1"/>
  <c r="T15" i="1" s="1"/>
  <c r="T30" i="1" a="1"/>
  <c r="T30" i="1" s="1"/>
  <c r="T32" i="1" a="1"/>
  <c r="T32" i="1" s="1"/>
  <c r="B32" i="14" s="1"/>
  <c r="T5" i="1" a="1"/>
  <c r="T5" i="1" s="1"/>
  <c r="T22" i="1" a="1"/>
  <c r="T22" i="1" s="1"/>
  <c r="T37" i="1" a="1"/>
  <c r="T37" i="1" s="1"/>
  <c r="T21" i="1" a="1"/>
  <c r="T21" i="1" s="1"/>
  <c r="C21" i="14" s="1"/>
  <c r="T23" i="1" a="1"/>
  <c r="T23" i="1" s="1"/>
  <c r="T24" i="1" a="1"/>
  <c r="T24" i="1" s="1"/>
  <c r="T25" i="1" a="1"/>
  <c r="T25" i="1" s="1"/>
  <c r="T26" i="1" a="1"/>
  <c r="T26" i="1" s="1"/>
  <c r="T29" i="1" a="1"/>
  <c r="T29" i="1" s="1"/>
  <c r="T31" i="1" a="1"/>
  <c r="T31" i="1" s="1"/>
  <c r="T42" i="1" a="1"/>
  <c r="T42" i="1" s="1"/>
  <c r="T43" i="1" a="1"/>
  <c r="T43" i="1" s="1"/>
  <c r="C43" i="14" s="1"/>
  <c r="T44" i="1" a="1"/>
  <c r="T44" i="1" s="1"/>
  <c r="T48" i="1" a="1"/>
  <c r="T48" i="1" s="1"/>
  <c r="T52" i="1" a="1"/>
  <c r="T52" i="1" s="1"/>
  <c r="T54" i="1" a="1"/>
  <c r="T54" i="1" s="1"/>
  <c r="T47" i="1" a="1"/>
  <c r="T47" i="1" s="1"/>
  <c r="T11" i="1" a="1"/>
  <c r="T11" i="1" s="1"/>
  <c r="T40" i="1" a="1"/>
  <c r="T40" i="1" s="1"/>
  <c r="T53" i="1" a="1"/>
  <c r="T53" i="1" s="1"/>
  <c r="T39" i="1" a="1"/>
  <c r="T39" i="1" s="1"/>
  <c r="T41" i="1" a="1"/>
  <c r="T41" i="1" s="1"/>
  <c r="T46" i="1" a="1"/>
  <c r="T46" i="1" s="1"/>
  <c r="T38" i="1" a="1"/>
  <c r="T38" i="1" s="1"/>
  <c r="T49" i="1" a="1"/>
  <c r="T49" i="1" s="1"/>
  <c r="T70" i="1" a="1"/>
  <c r="T70" i="1" s="1"/>
  <c r="T55" i="1" a="1"/>
  <c r="T55" i="1" s="1"/>
  <c r="T57" i="1" a="1"/>
  <c r="T57" i="1" s="1"/>
  <c r="T69" i="1" a="1"/>
  <c r="T69" i="1" s="1"/>
  <c r="T59" i="1" a="1"/>
  <c r="T59" i="1" s="1"/>
  <c r="T61" i="1" a="1"/>
  <c r="T61" i="1" s="1"/>
  <c r="T63" i="1" a="1"/>
  <c r="T63" i="1" s="1"/>
  <c r="T65" i="1" a="1"/>
  <c r="T65" i="1" s="1"/>
  <c r="T67" i="1" a="1"/>
  <c r="T67" i="1" s="1"/>
  <c r="T36" i="1" a="1"/>
  <c r="T36" i="1" s="1"/>
  <c r="T71" i="1" a="1"/>
  <c r="T71" i="1" s="1"/>
  <c r="T28" i="1" a="1"/>
  <c r="T28" i="1" s="1"/>
  <c r="T51" i="1" a="1"/>
  <c r="T51" i="1" s="1"/>
  <c r="T56" i="1" a="1"/>
  <c r="T56" i="1" s="1"/>
  <c r="T58" i="1" a="1"/>
  <c r="T58" i="1" s="1"/>
  <c r="T45" i="1" a="1"/>
  <c r="T45" i="1" s="1"/>
  <c r="T50" i="1" a="1"/>
  <c r="T50" i="1" s="1"/>
  <c r="T60" i="1" a="1"/>
  <c r="T60" i="1" s="1"/>
  <c r="T62" i="1" a="1"/>
  <c r="T62" i="1" s="1"/>
  <c r="C62" i="14" s="1"/>
  <c r="T64" i="1" a="1"/>
  <c r="T64" i="1" s="1"/>
  <c r="T66" i="1" a="1"/>
  <c r="T66" i="1" s="1"/>
  <c r="T68" i="1" a="1"/>
  <c r="T68" i="1" s="1"/>
  <c r="T86" i="1" a="1"/>
  <c r="T86" i="1" s="1"/>
  <c r="T87" i="1" a="1"/>
  <c r="T87" i="1" s="1"/>
  <c r="T72" i="1" a="1"/>
  <c r="T72" i="1" s="1"/>
  <c r="T74" i="1" a="1"/>
  <c r="T74" i="1" s="1"/>
  <c r="T76" i="1" a="1"/>
  <c r="T76" i="1" s="1"/>
  <c r="T78" i="1" a="1"/>
  <c r="T78" i="1" s="1"/>
  <c r="T81" i="1" a="1"/>
  <c r="T81" i="1" s="1"/>
  <c r="T73" i="1" a="1"/>
  <c r="T73" i="1" s="1"/>
  <c r="T75" i="1" a="1"/>
  <c r="T75" i="1" s="1"/>
  <c r="T77" i="1" a="1"/>
  <c r="T77" i="1" s="1"/>
  <c r="T79" i="1" a="1"/>
  <c r="T79" i="1" s="1"/>
  <c r="T83" i="1" a="1"/>
  <c r="T83" i="1" s="1"/>
  <c r="T90" i="1" a="1"/>
  <c r="T90" i="1" s="1"/>
  <c r="B90" i="14" s="1"/>
  <c r="T95" i="1" a="1"/>
  <c r="T95" i="1" s="1"/>
  <c r="T97" i="1" a="1"/>
  <c r="T97" i="1" s="1"/>
  <c r="T89" i="1" a="1"/>
  <c r="T89" i="1" s="1"/>
  <c r="T93" i="1" a="1"/>
  <c r="T93" i="1" s="1"/>
  <c r="T94" i="1" a="1"/>
  <c r="T94" i="1" s="1"/>
  <c r="T84" i="1" a="1"/>
  <c r="T84" i="1" s="1"/>
  <c r="B84" i="14" s="1"/>
  <c r="T85" i="1" a="1"/>
  <c r="T85" i="1" s="1"/>
  <c r="T88" i="1" a="1"/>
  <c r="T88" i="1" s="1"/>
  <c r="T98" i="1" a="1"/>
  <c r="T98" i="1" s="1"/>
  <c r="T100" i="1" a="1"/>
  <c r="T100" i="1" s="1"/>
  <c r="T102" i="1" a="1"/>
  <c r="T102" i="1" s="1"/>
  <c r="T104" i="1" a="1"/>
  <c r="T104" i="1" s="1"/>
  <c r="T106" i="1" a="1"/>
  <c r="T106" i="1" s="1"/>
  <c r="T108" i="1" a="1"/>
  <c r="T108" i="1" s="1"/>
  <c r="T110" i="1" a="1"/>
  <c r="T110" i="1" s="1"/>
  <c r="T112" i="1" a="1"/>
  <c r="T112" i="1" s="1"/>
  <c r="C112" i="14" s="1"/>
  <c r="T114" i="1" a="1"/>
  <c r="T114" i="1" s="1"/>
  <c r="T80" i="1" a="1"/>
  <c r="T80" i="1" s="1"/>
  <c r="T82" i="1" a="1"/>
  <c r="T82" i="1" s="1"/>
  <c r="T92" i="1" a="1"/>
  <c r="T92" i="1" s="1"/>
  <c r="T116" i="1" a="1"/>
  <c r="T116" i="1" s="1"/>
  <c r="T96" i="1" a="1"/>
  <c r="T96" i="1" s="1"/>
  <c r="T103" i="1" a="1"/>
  <c r="T103" i="1" s="1"/>
  <c r="T124" i="1" a="1"/>
  <c r="T124" i="1" s="1"/>
  <c r="T131" i="1" a="1"/>
  <c r="T131" i="1" s="1"/>
  <c r="T132" i="1" a="1"/>
  <c r="T132" i="1" s="1"/>
  <c r="T138" i="1" a="1"/>
  <c r="T138" i="1" s="1"/>
  <c r="T139" i="1" a="1"/>
  <c r="T139" i="1" s="1"/>
  <c r="C139" i="14" s="1"/>
  <c r="T144" i="1" a="1"/>
  <c r="T144" i="1" s="1"/>
  <c r="T105" i="1" a="1"/>
  <c r="T105" i="1" s="1"/>
  <c r="B105" i="14" s="1"/>
  <c r="T123" i="1" a="1"/>
  <c r="T123" i="1" s="1"/>
  <c r="T130" i="1" a="1"/>
  <c r="T130" i="1" s="1"/>
  <c r="C130" i="14" s="1"/>
  <c r="T107" i="1" a="1"/>
  <c r="T107" i="1" s="1"/>
  <c r="T117" i="1" a="1"/>
  <c r="T117" i="1" s="1"/>
  <c r="T120" i="1" a="1"/>
  <c r="T120" i="1" s="1"/>
  <c r="T143" i="1" a="1"/>
  <c r="T143" i="1" s="1"/>
  <c r="C143" i="14" s="1"/>
  <c r="T109" i="1" a="1"/>
  <c r="T109" i="1" s="1"/>
  <c r="T113" i="1" a="1"/>
  <c r="T113" i="1" s="1"/>
  <c r="B113" i="14" s="1"/>
  <c r="T129" i="1" a="1"/>
  <c r="T129" i="1" s="1"/>
  <c r="T111" i="1" a="1"/>
  <c r="T111" i="1" s="1"/>
  <c r="T118" i="1" a="1"/>
  <c r="T118" i="1" s="1"/>
  <c r="T122" i="1" a="1"/>
  <c r="T122" i="1" s="1"/>
  <c r="T126" i="1" a="1"/>
  <c r="T126" i="1" s="1"/>
  <c r="T128" i="1" a="1"/>
  <c r="T128" i="1" s="1"/>
  <c r="C128" i="14" s="1"/>
  <c r="T142" i="1" a="1"/>
  <c r="T142" i="1" s="1"/>
  <c r="T119" i="1" a="1"/>
  <c r="T119" i="1" s="1"/>
  <c r="T146" i="1" a="1"/>
  <c r="T146" i="1" s="1"/>
  <c r="T91" i="1" a="1"/>
  <c r="T91" i="1" s="1"/>
  <c r="T101" i="1" a="1"/>
  <c r="T101" i="1" s="1"/>
  <c r="T121" i="1" a="1"/>
  <c r="T121" i="1" s="1"/>
  <c r="T125" i="1" a="1"/>
  <c r="T125" i="1" s="1"/>
  <c r="T133" i="1" a="1"/>
  <c r="T133" i="1" s="1"/>
  <c r="T136" i="1" a="1"/>
  <c r="T136" i="1" s="1"/>
  <c r="T140" i="1" a="1"/>
  <c r="T140" i="1" s="1"/>
  <c r="C140" i="14" s="1"/>
  <c r="T145" i="1" a="1"/>
  <c r="T145" i="1" s="1"/>
  <c r="T151" i="1" a="1"/>
  <c r="T151" i="1" s="1"/>
  <c r="C151" i="14" s="1"/>
  <c r="T170" i="1" a="1"/>
  <c r="T170" i="1" s="1"/>
  <c r="T141" i="1" a="1"/>
  <c r="T141" i="1" s="1"/>
  <c r="T152" i="1" a="1"/>
  <c r="T152" i="1" s="1"/>
  <c r="T158" i="1" a="1"/>
  <c r="T158" i="1" s="1"/>
  <c r="B158" i="14" s="1"/>
  <c r="T168" i="1" a="1"/>
  <c r="T168" i="1" s="1"/>
  <c r="T173" i="1" a="1"/>
  <c r="T173" i="1" s="1"/>
  <c r="T99" i="1" a="1"/>
  <c r="T99" i="1" s="1"/>
  <c r="T156" i="1" a="1"/>
  <c r="T156" i="1" s="1"/>
  <c r="T165" i="1" a="1"/>
  <c r="T165" i="1" s="1"/>
  <c r="T169" i="1" a="1"/>
  <c r="T169" i="1" s="1"/>
  <c r="T135" i="1" a="1"/>
  <c r="T135" i="1" s="1"/>
  <c r="T159" i="1" a="1"/>
  <c r="T159" i="1" s="1"/>
  <c r="T163" i="1" a="1"/>
  <c r="T163" i="1" s="1"/>
  <c r="T164" i="1" a="1"/>
  <c r="T164" i="1" s="1"/>
  <c r="T167" i="1" a="1"/>
  <c r="T167" i="1" s="1"/>
  <c r="T127" i="1" a="1"/>
  <c r="T127" i="1" s="1"/>
  <c r="T155" i="1" a="1"/>
  <c r="T155" i="1" s="1"/>
  <c r="T137" i="1" a="1"/>
  <c r="T137" i="1" s="1"/>
  <c r="T162" i="1" a="1"/>
  <c r="T162" i="1" s="1"/>
  <c r="T166" i="1" a="1"/>
  <c r="T166" i="1" s="1"/>
  <c r="T134" i="1" a="1"/>
  <c r="T134" i="1" s="1"/>
  <c r="T149" i="1" a="1"/>
  <c r="T149" i="1" s="1"/>
  <c r="T150" i="1" a="1"/>
  <c r="T150" i="1" s="1"/>
  <c r="T154" i="1" a="1"/>
  <c r="T154" i="1" s="1"/>
  <c r="B154" i="14" s="1"/>
  <c r="T172" i="1" a="1"/>
  <c r="T172" i="1" s="1"/>
  <c r="T179" i="1" a="1"/>
  <c r="T179" i="1" s="1"/>
  <c r="T187" i="1" a="1"/>
  <c r="T187" i="1" s="1"/>
  <c r="T192" i="1" a="1"/>
  <c r="T192" i="1" s="1"/>
  <c r="T199" i="1" a="1"/>
  <c r="T199" i="1" s="1"/>
  <c r="T203" i="1" a="1"/>
  <c r="T203" i="1" s="1"/>
  <c r="C203" i="14" s="1"/>
  <c r="T147" i="1" a="1"/>
  <c r="T147" i="1" s="1"/>
  <c r="T176" i="1" a="1"/>
  <c r="T176" i="1" s="1"/>
  <c r="T178" i="1" a="1"/>
  <c r="T178" i="1" s="1"/>
  <c r="T186" i="1" a="1"/>
  <c r="T186" i="1" s="1"/>
  <c r="T115" i="1" a="1"/>
  <c r="T115" i="1" s="1"/>
  <c r="T157" i="1" a="1"/>
  <c r="T157" i="1" s="1"/>
  <c r="T160" i="1" a="1"/>
  <c r="T160" i="1" s="1"/>
  <c r="T191" i="1" a="1"/>
  <c r="T191" i="1" s="1"/>
  <c r="T195" i="1" a="1"/>
  <c r="T195" i="1" s="1"/>
  <c r="T198" i="1" a="1"/>
  <c r="T198" i="1" s="1"/>
  <c r="T202" i="1" a="1"/>
  <c r="T202" i="1" s="1"/>
  <c r="T180" i="1" a="1"/>
  <c r="T180" i="1" s="1"/>
  <c r="T185" i="1" a="1"/>
  <c r="T185" i="1" s="1"/>
  <c r="T190" i="1" a="1"/>
  <c r="T190" i="1" s="1"/>
  <c r="T175" i="1" a="1"/>
  <c r="T175" i="1" s="1"/>
  <c r="T194" i="1" a="1"/>
  <c r="T194" i="1" s="1"/>
  <c r="T201" i="1" a="1"/>
  <c r="T201" i="1" s="1"/>
  <c r="T177" i="1" a="1"/>
  <c r="T177" i="1" s="1"/>
  <c r="T182" i="1" a="1"/>
  <c r="T182" i="1" s="1"/>
  <c r="T184" i="1" a="1"/>
  <c r="T184" i="1" s="1"/>
  <c r="T189" i="1" a="1"/>
  <c r="T189" i="1" s="1"/>
  <c r="T197" i="1" a="1"/>
  <c r="T197" i="1" s="1"/>
  <c r="C197" i="14" s="1"/>
  <c r="T148" i="1" a="1"/>
  <c r="T148" i="1" s="1"/>
  <c r="T171" i="1" a="1"/>
  <c r="T171" i="1" s="1"/>
  <c r="C171" i="14" s="1"/>
  <c r="T181" i="1" a="1"/>
  <c r="T181" i="1" s="1"/>
  <c r="T183" i="1" a="1"/>
  <c r="T183" i="1" s="1"/>
  <c r="T200" i="1" a="1"/>
  <c r="T200" i="1" s="1"/>
  <c r="T204" i="1" a="1"/>
  <c r="T204" i="1" s="1"/>
  <c r="T211" i="1" a="1"/>
  <c r="T211" i="1" s="1"/>
  <c r="T230" i="1" a="1"/>
  <c r="T230" i="1" s="1"/>
  <c r="C230" i="14" s="1"/>
  <c r="T216" i="1" a="1"/>
  <c r="T216" i="1" s="1"/>
  <c r="T225" i="1" a="1"/>
  <c r="T225" i="1" s="1"/>
  <c r="T196" i="1" a="1"/>
  <c r="T196" i="1" s="1"/>
  <c r="T217" i="1" a="1"/>
  <c r="T217" i="1" s="1"/>
  <c r="T218" i="1" a="1"/>
  <c r="T218" i="1" s="1"/>
  <c r="T219" i="1" a="1"/>
  <c r="T219" i="1" s="1"/>
  <c r="T220" i="1" a="1"/>
  <c r="T220" i="1" s="1"/>
  <c r="T224" i="1" a="1"/>
  <c r="T224" i="1" s="1"/>
  <c r="T229" i="1" a="1"/>
  <c r="T229" i="1" s="1"/>
  <c r="T233" i="1" a="1"/>
  <c r="T233" i="1" s="1"/>
  <c r="T161" i="1" a="1"/>
  <c r="T161" i="1" s="1"/>
  <c r="T188" i="1" a="1"/>
  <c r="T188" i="1" s="1"/>
  <c r="C188" i="14" s="1"/>
  <c r="T193" i="1" a="1"/>
  <c r="T193" i="1" s="1"/>
  <c r="T205" i="1" a="1"/>
  <c r="T205" i="1" s="1"/>
  <c r="T214" i="1" a="1"/>
  <c r="T214" i="1" s="1"/>
  <c r="T223" i="1" a="1"/>
  <c r="T223" i="1" s="1"/>
  <c r="T232" i="1" a="1"/>
  <c r="T232" i="1" s="1"/>
  <c r="T153" i="1" a="1"/>
  <c r="T153" i="1" s="1"/>
  <c r="C153" i="14" s="1"/>
  <c r="T206" i="1" a="1"/>
  <c r="T206" i="1" s="1"/>
  <c r="T207" i="1" a="1"/>
  <c r="T207" i="1" s="1"/>
  <c r="T208" i="1" a="1"/>
  <c r="T208" i="1" s="1"/>
  <c r="T222" i="1" a="1"/>
  <c r="T222" i="1" s="1"/>
  <c r="T226" i="1" a="1"/>
  <c r="T226" i="1" s="1"/>
  <c r="T227" i="1" a="1"/>
  <c r="T227" i="1" s="1"/>
  <c r="T231" i="1" a="1"/>
  <c r="T231" i="1" s="1"/>
  <c r="T228" i="1" a="1"/>
  <c r="T228" i="1" s="1"/>
  <c r="T234" i="1" a="1"/>
  <c r="T234" i="1" s="1"/>
  <c r="T239" i="1" a="1"/>
  <c r="T239" i="1" s="1"/>
  <c r="C239" i="14" s="1"/>
  <c r="T248" i="1" a="1"/>
  <c r="T248" i="1" s="1"/>
  <c r="T174" i="1" a="1"/>
  <c r="T174" i="1" s="1"/>
  <c r="T215" i="1" a="1"/>
  <c r="T215" i="1" s="1"/>
  <c r="T238" i="1" a="1"/>
  <c r="T238" i="1" s="1"/>
  <c r="B238" i="14" s="1"/>
  <c r="T242" i="1" a="1"/>
  <c r="T242" i="1" s="1"/>
  <c r="T243" i="1" a="1"/>
  <c r="T243" i="1" s="1"/>
  <c r="T250" i="1" a="1"/>
  <c r="T250" i="1" s="1"/>
  <c r="T252" i="1" a="1"/>
  <c r="T252" i="1" s="1"/>
  <c r="C252" i="14" s="1"/>
  <c r="T256" i="1" a="1"/>
  <c r="T256" i="1" s="1"/>
  <c r="T259" i="1" a="1"/>
  <c r="T259" i="1" s="1"/>
  <c r="T212" i="1" a="1"/>
  <c r="T212" i="1" s="1"/>
  <c r="T237" i="1" a="1"/>
  <c r="T237" i="1" s="1"/>
  <c r="T246" i="1" a="1"/>
  <c r="T246" i="1" s="1"/>
  <c r="T255" i="1" a="1"/>
  <c r="T255" i="1" s="1"/>
  <c r="T209" i="1" a="1"/>
  <c r="T209" i="1" s="1"/>
  <c r="T213" i="1" a="1"/>
  <c r="T213" i="1" s="1"/>
  <c r="T241" i="1" a="1"/>
  <c r="T241" i="1" s="1"/>
  <c r="T254" i="1" a="1"/>
  <c r="T254" i="1" s="1"/>
  <c r="T236" i="1" a="1"/>
  <c r="T236" i="1" s="1"/>
  <c r="T240" i="1" a="1"/>
  <c r="T240" i="1" s="1"/>
  <c r="T245" i="1" a="1"/>
  <c r="T245" i="1" s="1"/>
  <c r="T249" i="1" a="1"/>
  <c r="T249" i="1" s="1"/>
  <c r="T210" i="1" a="1"/>
  <c r="T210" i="1" s="1"/>
  <c r="T235" i="1" a="1"/>
  <c r="T235" i="1" s="1"/>
  <c r="T265" i="1" a="1"/>
  <c r="T265" i="1" s="1"/>
  <c r="T269" i="1" a="1"/>
  <c r="T269" i="1" s="1"/>
  <c r="T272" i="1" a="1"/>
  <c r="T272" i="1" s="1"/>
  <c r="T276" i="1" a="1"/>
  <c r="T276" i="1" s="1"/>
  <c r="C276" i="14" s="1"/>
  <c r="T260" i="1" a="1"/>
  <c r="T260" i="1" s="1"/>
  <c r="T268" i="1" a="1"/>
  <c r="T268" i="1" s="1"/>
  <c r="T277" i="1" a="1"/>
  <c r="T277" i="1" s="1"/>
  <c r="T282" i="1" a="1"/>
  <c r="T282" i="1" s="1"/>
  <c r="T253" i="1" a="1"/>
  <c r="T253" i="1" s="1"/>
  <c r="T264" i="1" a="1"/>
  <c r="T264" i="1" s="1"/>
  <c r="T273" i="1" a="1"/>
  <c r="T273" i="1" s="1"/>
  <c r="T244" i="1" a="1"/>
  <c r="T244" i="1" s="1"/>
  <c r="B244" i="14" s="1"/>
  <c r="T258" i="1" a="1"/>
  <c r="T258" i="1" s="1"/>
  <c r="T267" i="1" a="1"/>
  <c r="T267" i="1" s="1"/>
  <c r="T257" i="1" a="1"/>
  <c r="T257" i="1" s="1"/>
  <c r="T263" i="1" a="1"/>
  <c r="T263" i="1" s="1"/>
  <c r="T266" i="1" a="1"/>
  <c r="T266" i="1" s="1"/>
  <c r="T274" i="1" a="1"/>
  <c r="T274" i="1" s="1"/>
  <c r="T221" i="1" a="1"/>
  <c r="T221" i="1" s="1"/>
  <c r="T288" i="1" a="1"/>
  <c r="T288" i="1" s="1"/>
  <c r="T290" i="1" a="1"/>
  <c r="T290" i="1" s="1"/>
  <c r="T292" i="1" a="1"/>
  <c r="T292" i="1" s="1"/>
  <c r="T294" i="1" a="1"/>
  <c r="T294" i="1" s="1"/>
  <c r="T296" i="1" a="1"/>
  <c r="T296" i="1" s="1"/>
  <c r="T298" i="1" a="1"/>
  <c r="T298" i="1" s="1"/>
  <c r="T316" i="1" a="1"/>
  <c r="T316" i="1" s="1"/>
  <c r="T319" i="1" a="1"/>
  <c r="T319" i="1" s="1"/>
  <c r="T324" i="1" a="1"/>
  <c r="T324" i="1" s="1"/>
  <c r="B324" i="14" s="1"/>
  <c r="T335" i="1" a="1"/>
  <c r="T335" i="1" s="1"/>
  <c r="T342" i="1" a="1"/>
  <c r="T342" i="1" s="1"/>
  <c r="T343" i="1" a="1"/>
  <c r="T343" i="1" s="1"/>
  <c r="T286" i="1" a="1"/>
  <c r="T286" i="1" s="1"/>
  <c r="T302" i="1" a="1"/>
  <c r="T302" i="1" s="1"/>
  <c r="T303" i="1" a="1"/>
  <c r="T303" i="1" s="1"/>
  <c r="T309" i="1" a="1"/>
  <c r="T309" i="1" s="1"/>
  <c r="T315" i="1" a="1"/>
  <c r="T315" i="1" s="1"/>
  <c r="B315" i="14" s="1"/>
  <c r="T329" i="1" a="1"/>
  <c r="T329" i="1" s="1"/>
  <c r="T338" i="1" a="1"/>
  <c r="T338" i="1" s="1"/>
  <c r="T270" i="1" a="1"/>
  <c r="T270" i="1" s="1"/>
  <c r="T304" i="1" a="1"/>
  <c r="T304" i="1" s="1"/>
  <c r="T314" i="1" a="1"/>
  <c r="T314" i="1" s="1"/>
  <c r="T321" i="1" a="1"/>
  <c r="T321" i="1" s="1"/>
  <c r="T326" i="1" a="1"/>
  <c r="T326" i="1" s="1"/>
  <c r="T331" i="1" a="1"/>
  <c r="T331" i="1" s="1"/>
  <c r="T345" i="1" a="1"/>
  <c r="T345" i="1" s="1"/>
  <c r="T279" i="1" a="1"/>
  <c r="T279" i="1" s="1"/>
  <c r="C279" i="14" s="1"/>
  <c r="T281" i="1" a="1"/>
  <c r="T281" i="1" s="1"/>
  <c r="T300" i="1" a="1"/>
  <c r="T300" i="1" s="1"/>
  <c r="T305" i="1" a="1"/>
  <c r="T305" i="1" s="1"/>
  <c r="T313" i="1" a="1"/>
  <c r="T313" i="1" s="1"/>
  <c r="T318" i="1" a="1"/>
  <c r="T318" i="1" s="1"/>
  <c r="T323" i="1" a="1"/>
  <c r="T323" i="1" s="1"/>
  <c r="T328" i="1" a="1"/>
  <c r="T328" i="1" s="1"/>
  <c r="T334" i="1" a="1"/>
  <c r="T334" i="1" s="1"/>
  <c r="B334" i="14" s="1"/>
  <c r="T341" i="1" a="1"/>
  <c r="T341" i="1" s="1"/>
  <c r="T262" i="1" a="1"/>
  <c r="T262" i="1" s="1"/>
  <c r="T275" i="1" a="1"/>
  <c r="T275" i="1" s="1"/>
  <c r="T283" i="1" a="1"/>
  <c r="T283" i="1" s="1"/>
  <c r="T301" i="1" a="1"/>
  <c r="T301" i="1" s="1"/>
  <c r="T311" i="1" a="1"/>
  <c r="T311" i="1" s="1"/>
  <c r="B311" i="14" s="1"/>
  <c r="T247" i="1" a="1"/>
  <c r="T247" i="1" s="1"/>
  <c r="T310" i="1" a="1"/>
  <c r="T310" i="1" s="1"/>
  <c r="T317" i="1" a="1"/>
  <c r="T317" i="1" s="1"/>
  <c r="T336" i="1" a="1"/>
  <c r="T336" i="1" s="1"/>
  <c r="T261" i="1" a="1"/>
  <c r="T261" i="1" s="1"/>
  <c r="T271" i="1" a="1"/>
  <c r="T271" i="1" s="1"/>
  <c r="T295" i="1" a="1"/>
  <c r="T295" i="1" s="1"/>
  <c r="T325" i="1" a="1"/>
  <c r="T325" i="1" s="1"/>
  <c r="T356" i="1" a="1"/>
  <c r="T356" i="1" s="1"/>
  <c r="T387" i="1" a="1"/>
  <c r="T387" i="1" s="1"/>
  <c r="T388" i="1" a="1"/>
  <c r="T388" i="1" s="1"/>
  <c r="T308" i="1" a="1"/>
  <c r="T308" i="1" s="1"/>
  <c r="T332" i="1" a="1"/>
  <c r="T332" i="1" s="1"/>
  <c r="T359" i="1" a="1"/>
  <c r="T359" i="1" s="1"/>
  <c r="T364" i="1" a="1"/>
  <c r="T364" i="1" s="1"/>
  <c r="T374" i="1" a="1"/>
  <c r="T374" i="1" s="1"/>
  <c r="T381" i="1" a="1"/>
  <c r="T381" i="1" s="1"/>
  <c r="T386" i="1" a="1"/>
  <c r="T386" i="1" s="1"/>
  <c r="T389" i="1" a="1"/>
  <c r="T389" i="1" s="1"/>
  <c r="T284" i="1" a="1"/>
  <c r="T284" i="1" s="1"/>
  <c r="T287" i="1" a="1"/>
  <c r="T287" i="1" s="1"/>
  <c r="T289" i="1" a="1"/>
  <c r="T289" i="1" s="1"/>
  <c r="T297" i="1" a="1"/>
  <c r="T297" i="1" s="1"/>
  <c r="T306" i="1" a="1"/>
  <c r="T306" i="1" s="1"/>
  <c r="C306" i="14" s="1"/>
  <c r="T340" i="1" a="1"/>
  <c r="T340" i="1" s="1"/>
  <c r="T355" i="1" a="1"/>
  <c r="T355" i="1" s="1"/>
  <c r="T363" i="1" a="1"/>
  <c r="T363" i="1" s="1"/>
  <c r="T365" i="1" a="1"/>
  <c r="T365" i="1" s="1"/>
  <c r="T379" i="1" a="1"/>
  <c r="T379" i="1" s="1"/>
  <c r="T380" i="1" a="1"/>
  <c r="T380" i="1" s="1"/>
  <c r="T382" i="1" a="1"/>
  <c r="T382" i="1" s="1"/>
  <c r="T383" i="1" a="1"/>
  <c r="T383" i="1" s="1"/>
  <c r="B383" i="14" s="1"/>
  <c r="T385" i="1" a="1"/>
  <c r="T385" i="1" s="1"/>
  <c r="T278" i="1" a="1"/>
  <c r="T278" i="1" s="1"/>
  <c r="T320" i="1" a="1"/>
  <c r="T320" i="1" s="1"/>
  <c r="T347" i="1" a="1"/>
  <c r="T347" i="1" s="1"/>
  <c r="B347" i="14" s="1"/>
  <c r="T352" i="1" a="1"/>
  <c r="T352" i="1" s="1"/>
  <c r="T360" i="1" a="1"/>
  <c r="T360" i="1" s="1"/>
  <c r="T361" i="1" a="1"/>
  <c r="T361" i="1" s="1"/>
  <c r="T362" i="1" a="1"/>
  <c r="T362" i="1" s="1"/>
  <c r="C362" i="14" s="1"/>
  <c r="T372" i="1" a="1"/>
  <c r="T372" i="1" s="1"/>
  <c r="T373" i="1" a="1"/>
  <c r="T373" i="1" s="1"/>
  <c r="T378" i="1" a="1"/>
  <c r="T378" i="1" s="1"/>
  <c r="T384" i="1" a="1"/>
  <c r="T384" i="1" s="1"/>
  <c r="T390" i="1" a="1"/>
  <c r="T390" i="1" s="1"/>
  <c r="T291" i="1" a="1"/>
  <c r="T291" i="1" s="1"/>
  <c r="T312" i="1" a="1"/>
  <c r="T312" i="1" s="1"/>
  <c r="T327" i="1" a="1"/>
  <c r="T327" i="1" s="1"/>
  <c r="B327" i="14" s="1"/>
  <c r="T339" i="1" a="1"/>
  <c r="T339" i="1" s="1"/>
  <c r="T354" i="1" a="1"/>
  <c r="T354" i="1" s="1"/>
  <c r="T358" i="1" a="1"/>
  <c r="T358" i="1" s="1"/>
  <c r="T251" i="1" a="1"/>
  <c r="T251" i="1" s="1"/>
  <c r="T280" i="1" a="1"/>
  <c r="T280" i="1" s="1"/>
  <c r="T299" i="1" a="1"/>
  <c r="T299" i="1" s="1"/>
  <c r="T307" i="1" a="1"/>
  <c r="T307" i="1" s="1"/>
  <c r="T330" i="1" a="1"/>
  <c r="T330" i="1" s="1"/>
  <c r="T348" i="1" a="1"/>
  <c r="T348" i="1" s="1"/>
  <c r="T367" i="1" a="1"/>
  <c r="T367" i="1" s="1"/>
  <c r="T368" i="1" a="1"/>
  <c r="T368" i="1" s="1"/>
  <c r="T370" i="1" a="1"/>
  <c r="T370" i="1" s="1"/>
  <c r="T376" i="1" a="1"/>
  <c r="T376" i="1" s="1"/>
  <c r="T293" i="1" a="1"/>
  <c r="T293" i="1" s="1"/>
  <c r="T344" i="1" a="1"/>
  <c r="T344" i="1" s="1"/>
  <c r="T349" i="1" a="1"/>
  <c r="T349" i="1" s="1"/>
  <c r="T350" i="1" a="1"/>
  <c r="T350" i="1" s="1"/>
  <c r="T369" i="1" a="1"/>
  <c r="T369" i="1" s="1"/>
  <c r="T353" i="1" a="1"/>
  <c r="T353" i="1" s="1"/>
  <c r="T419" i="1" a="1"/>
  <c r="T419" i="1" s="1"/>
  <c r="T445" i="1" a="1"/>
  <c r="T445" i="1" s="1"/>
  <c r="T366" i="1" a="1"/>
  <c r="T366" i="1" s="1"/>
  <c r="T407" i="1" a="1"/>
  <c r="T407" i="1" s="1"/>
  <c r="T415" i="1" a="1"/>
  <c r="T415" i="1" s="1"/>
  <c r="T417" i="1" a="1"/>
  <c r="T417" i="1" s="1"/>
  <c r="T418" i="1" a="1"/>
  <c r="T418" i="1" s="1"/>
  <c r="C418" i="14" s="1"/>
  <c r="T424" i="1" a="1"/>
  <c r="T424" i="1" s="1"/>
  <c r="T425" i="1" a="1"/>
  <c r="T425" i="1" s="1"/>
  <c r="T431" i="1" a="1"/>
  <c r="T431" i="1" s="1"/>
  <c r="T432" i="1" a="1"/>
  <c r="T432" i="1" s="1"/>
  <c r="T438" i="1" a="1"/>
  <c r="T438" i="1" s="1"/>
  <c r="T439" i="1" a="1"/>
  <c r="T439" i="1" s="1"/>
  <c r="T446" i="1" a="1"/>
  <c r="T446" i="1" s="1"/>
  <c r="T375" i="1" a="1"/>
  <c r="T375" i="1" s="1"/>
  <c r="T391" i="1" a="1"/>
  <c r="T391" i="1" s="1"/>
  <c r="T399" i="1" a="1"/>
  <c r="T399" i="1" s="1"/>
  <c r="B399" i="14" s="1"/>
  <c r="T322" i="1" a="1"/>
  <c r="T322" i="1" s="1"/>
  <c r="T371" i="1" a="1"/>
  <c r="T371" i="1" s="1"/>
  <c r="T400" i="1" a="1"/>
  <c r="T400" i="1" s="1"/>
  <c r="T401" i="1" a="1"/>
  <c r="T401" i="1" s="1"/>
  <c r="B401" i="14" s="1"/>
  <c r="T402" i="1" a="1"/>
  <c r="T402" i="1" s="1"/>
  <c r="T404" i="1" a="1"/>
  <c r="T404" i="1" s="1"/>
  <c r="T405" i="1" a="1"/>
  <c r="T405" i="1" s="1"/>
  <c r="T408" i="1" a="1"/>
  <c r="T408" i="1" s="1"/>
  <c r="T416" i="1" a="1"/>
  <c r="T416" i="1" s="1"/>
  <c r="T285" i="1" a="1"/>
  <c r="T285" i="1" s="1"/>
  <c r="T351" i="1" a="1"/>
  <c r="T351" i="1" s="1"/>
  <c r="T396" i="1" a="1"/>
  <c r="T396" i="1" s="1"/>
  <c r="C396" i="14" s="1"/>
  <c r="T397" i="1" a="1"/>
  <c r="T397" i="1" s="1"/>
  <c r="T422" i="1" a="1"/>
  <c r="T422" i="1" s="1"/>
  <c r="T423" i="1" a="1"/>
  <c r="T423" i="1" s="1"/>
  <c r="T430" i="1" a="1"/>
  <c r="T430" i="1" s="1"/>
  <c r="T442" i="1" a="1"/>
  <c r="T442" i="1" s="1"/>
  <c r="T337" i="1" a="1"/>
  <c r="T337" i="1" s="1"/>
  <c r="T377" i="1" a="1"/>
  <c r="T377" i="1" s="1"/>
  <c r="T392" i="1" a="1"/>
  <c r="T392" i="1" s="1"/>
  <c r="T393" i="1" a="1"/>
  <c r="T393" i="1" s="1"/>
  <c r="T394" i="1" a="1"/>
  <c r="T394" i="1" s="1"/>
  <c r="T403" i="1" a="1"/>
  <c r="T403" i="1" s="1"/>
  <c r="T406" i="1" a="1"/>
  <c r="T406" i="1" s="1"/>
  <c r="T409" i="1" a="1"/>
  <c r="T409" i="1" s="1"/>
  <c r="T410" i="1" a="1"/>
  <c r="T410" i="1" s="1"/>
  <c r="T435" i="1" a="1"/>
  <c r="T435" i="1" s="1"/>
  <c r="T333" i="1" a="1"/>
  <c r="T333" i="1" s="1"/>
  <c r="T346" i="1" a="1"/>
  <c r="T346" i="1" s="1"/>
  <c r="T398" i="1" a="1"/>
  <c r="T398" i="1" s="1"/>
  <c r="T395" i="1" a="1"/>
  <c r="T395" i="1" s="1"/>
  <c r="T420" i="1" a="1"/>
  <c r="T420" i="1" s="1"/>
  <c r="C420" i="14" s="1"/>
  <c r="T437" i="1" a="1"/>
  <c r="T437" i="1" s="1"/>
  <c r="T454" i="1" a="1"/>
  <c r="T454" i="1" s="1"/>
  <c r="T461" i="1" a="1"/>
  <c r="T461" i="1" s="1"/>
  <c r="T462" i="1" a="1"/>
  <c r="T462" i="1" s="1"/>
  <c r="T468" i="1" a="1"/>
  <c r="T468" i="1" s="1"/>
  <c r="T487" i="1" a="1"/>
  <c r="T487" i="1" s="1"/>
  <c r="B487" i="14" s="1"/>
  <c r="T503" i="1" a="1"/>
  <c r="T503" i="1" s="1"/>
  <c r="T412" i="1" a="1"/>
  <c r="T412" i="1" s="1"/>
  <c r="B412" i="14" s="1"/>
  <c r="T436" i="1" a="1"/>
  <c r="T436" i="1" s="1"/>
  <c r="T447" i="1" a="1"/>
  <c r="T447" i="1" s="1"/>
  <c r="T448" i="1" a="1"/>
  <c r="T448" i="1" s="1"/>
  <c r="T455" i="1" a="1"/>
  <c r="T455" i="1" s="1"/>
  <c r="T475" i="1" a="1"/>
  <c r="T475" i="1" s="1"/>
  <c r="T480" i="1" a="1"/>
  <c r="T480" i="1" s="1"/>
  <c r="C480" i="14" s="1"/>
  <c r="T486" i="1" a="1"/>
  <c r="T486" i="1" s="1"/>
  <c r="T491" i="1" a="1"/>
  <c r="T491" i="1" s="1"/>
  <c r="T496" i="1" a="1"/>
  <c r="T496" i="1" s="1"/>
  <c r="T502" i="1" a="1"/>
  <c r="T502" i="1" s="1"/>
  <c r="T421" i="1" a="1"/>
  <c r="T421" i="1" s="1"/>
  <c r="T441" i="1" a="1"/>
  <c r="T441" i="1" s="1"/>
  <c r="T453" i="1" a="1"/>
  <c r="T453" i="1" s="1"/>
  <c r="T460" i="1" a="1"/>
  <c r="T460" i="1" s="1"/>
  <c r="T467" i="1" a="1"/>
  <c r="T467" i="1" s="1"/>
  <c r="T485" i="1" a="1"/>
  <c r="T485" i="1" s="1"/>
  <c r="T414" i="1" a="1"/>
  <c r="T414" i="1" s="1"/>
  <c r="T426" i="1" a="1"/>
  <c r="T426" i="1" s="1"/>
  <c r="T429" i="1" a="1"/>
  <c r="T429" i="1" s="1"/>
  <c r="T440" i="1" a="1"/>
  <c r="T440" i="1" s="1"/>
  <c r="T452" i="1" a="1"/>
  <c r="T452" i="1" s="1"/>
  <c r="T459" i="1" a="1"/>
  <c r="T459" i="1" s="1"/>
  <c r="T465" i="1" a="1"/>
  <c r="T465" i="1" s="1"/>
  <c r="T466" i="1" a="1"/>
  <c r="T466" i="1" s="1"/>
  <c r="T472" i="1" a="1"/>
  <c r="T472" i="1" s="1"/>
  <c r="T484" i="1" a="1"/>
  <c r="T484" i="1" s="1"/>
  <c r="T489" i="1" a="1"/>
  <c r="T489" i="1" s="1"/>
  <c r="T500" i="1" a="1"/>
  <c r="T500" i="1" s="1"/>
  <c r="C500" i="14" s="1"/>
  <c r="T428" i="1" a="1"/>
  <c r="T428" i="1" s="1"/>
  <c r="T433" i="1" a="1"/>
  <c r="T433" i="1" s="1"/>
  <c r="T451" i="1" a="1"/>
  <c r="T451" i="1" s="1"/>
  <c r="T470" i="1" a="1"/>
  <c r="T470" i="1" s="1"/>
  <c r="T471" i="1" a="1"/>
  <c r="T471" i="1" s="1"/>
  <c r="T474" i="1" a="1"/>
  <c r="T474" i="1" s="1"/>
  <c r="T478" i="1" a="1"/>
  <c r="T478" i="1" s="1"/>
  <c r="T483" i="1" a="1"/>
  <c r="T483" i="1" s="1"/>
  <c r="B483" i="14" s="1"/>
  <c r="T488" i="1" a="1"/>
  <c r="T488" i="1" s="1"/>
  <c r="T494" i="1" a="1"/>
  <c r="T494" i="1" s="1"/>
  <c r="T413" i="1" a="1"/>
  <c r="T413" i="1" s="1"/>
  <c r="T427" i="1" a="1"/>
  <c r="T427" i="1" s="1"/>
  <c r="B427" i="14" s="1"/>
  <c r="T444" i="1" a="1"/>
  <c r="T444" i="1" s="1"/>
  <c r="T449" i="1" a="1"/>
  <c r="T449" i="1" s="1"/>
  <c r="T450" i="1" a="1"/>
  <c r="T450" i="1" s="1"/>
  <c r="T456" i="1" a="1"/>
  <c r="T456" i="1" s="1"/>
  <c r="C456" i="14" s="1"/>
  <c r="T457" i="1" a="1"/>
  <c r="T457" i="1" s="1"/>
  <c r="T463" i="1" a="1"/>
  <c r="T463" i="1" s="1"/>
  <c r="B463" i="14" s="1"/>
  <c r="T464" i="1" a="1"/>
  <c r="T464" i="1" s="1"/>
  <c r="T477" i="1" a="1"/>
  <c r="T477" i="1" s="1"/>
  <c r="T482" i="1" a="1"/>
  <c r="T482" i="1" s="1"/>
  <c r="T493" i="1" a="1"/>
  <c r="T493" i="1" s="1"/>
  <c r="T498" i="1" a="1"/>
  <c r="T498" i="1" s="1"/>
  <c r="T411" i="1" a="1"/>
  <c r="T411" i="1" s="1"/>
  <c r="T434" i="1" a="1"/>
  <c r="T434" i="1" s="1"/>
  <c r="T505" i="1" a="1"/>
  <c r="T505" i="1" s="1"/>
  <c r="C505" i="14" s="1"/>
  <c r="T524" i="1" a="1"/>
  <c r="T524" i="1" s="1"/>
  <c r="T529" i="1" a="1"/>
  <c r="T529" i="1" s="1"/>
  <c r="T532" i="1" a="1"/>
  <c r="T532" i="1" s="1"/>
  <c r="T443" i="1" a="1"/>
  <c r="T443" i="1" s="1"/>
  <c r="T521" i="1" a="1"/>
  <c r="T521" i="1" s="1"/>
  <c r="T458" i="1" a="1"/>
  <c r="T458" i="1" s="1"/>
  <c r="T479" i="1" a="1"/>
  <c r="T479" i="1" s="1"/>
  <c r="T490" i="1" a="1"/>
  <c r="T490" i="1" s="1"/>
  <c r="T510" i="1" a="1"/>
  <c r="T510" i="1" s="1"/>
  <c r="T526" i="1" a="1"/>
  <c r="T526" i="1" s="1"/>
  <c r="T530" i="1" a="1"/>
  <c r="T530" i="1" s="1"/>
  <c r="T537" i="1" a="1"/>
  <c r="T537" i="1" s="1"/>
  <c r="T546" i="1" a="1"/>
  <c r="T546" i="1" s="1"/>
  <c r="T495" i="1" a="1"/>
  <c r="T495" i="1" s="1"/>
  <c r="C495" i="14" s="1"/>
  <c r="T509" i="1" a="1"/>
  <c r="T509" i="1" s="1"/>
  <c r="T511" i="1" a="1"/>
  <c r="T511" i="1" s="1"/>
  <c r="T523" i="1" a="1"/>
  <c r="T523" i="1" s="1"/>
  <c r="T527" i="1" a="1"/>
  <c r="T527" i="1" s="1"/>
  <c r="T539" i="1" a="1"/>
  <c r="T539" i="1" s="1"/>
  <c r="T540" i="1" a="1"/>
  <c r="T540" i="1" s="1"/>
  <c r="T469" i="1" a="1"/>
  <c r="T469" i="1" s="1"/>
  <c r="T476" i="1" a="1"/>
  <c r="T476" i="1" s="1"/>
  <c r="T481" i="1" a="1"/>
  <c r="T481" i="1" s="1"/>
  <c r="T512" i="1" a="1"/>
  <c r="T512" i="1" s="1"/>
  <c r="T516" i="1" a="1"/>
  <c r="T516" i="1" s="1"/>
  <c r="T528" i="1" a="1"/>
  <c r="T528" i="1" s="1"/>
  <c r="B528" i="14" s="1"/>
  <c r="T535" i="1" a="1"/>
  <c r="T535" i="1" s="1"/>
  <c r="T536" i="1" a="1"/>
  <c r="T536" i="1" s="1"/>
  <c r="T542" i="1" a="1"/>
  <c r="T542" i="1" s="1"/>
  <c r="T544" i="1" a="1"/>
  <c r="T544" i="1" s="1"/>
  <c r="T548" i="1" a="1"/>
  <c r="T548" i="1" s="1"/>
  <c r="T499" i="1" a="1"/>
  <c r="T499" i="1" s="1"/>
  <c r="T507" i="1" a="1"/>
  <c r="T507" i="1" s="1"/>
  <c r="T513" i="1" a="1"/>
  <c r="T513" i="1" s="1"/>
  <c r="T514" i="1" a="1"/>
  <c r="T514" i="1" s="1"/>
  <c r="T515" i="1" a="1"/>
  <c r="T515" i="1" s="1"/>
  <c r="T517" i="1" a="1"/>
  <c r="T517" i="1" s="1"/>
  <c r="T520" i="1" a="1"/>
  <c r="T520" i="1" s="1"/>
  <c r="T522" i="1" a="1"/>
  <c r="T522" i="1" s="1"/>
  <c r="T534" i="1" a="1"/>
  <c r="T534" i="1" s="1"/>
  <c r="T543" i="1" a="1"/>
  <c r="T543" i="1" s="1"/>
  <c r="T549" i="1" a="1"/>
  <c r="T549" i="1" s="1"/>
  <c r="T357" i="1" a="1"/>
  <c r="T357" i="1" s="1"/>
  <c r="T501" i="1" a="1"/>
  <c r="T501" i="1" s="1"/>
  <c r="T508" i="1" a="1"/>
  <c r="T508" i="1" s="1"/>
  <c r="T550" i="1" a="1"/>
  <c r="T550" i="1" s="1"/>
  <c r="C550" i="14" s="1"/>
  <c r="T552" i="1" a="1"/>
  <c r="T552" i="1" s="1"/>
  <c r="T559" i="1" a="1"/>
  <c r="T559" i="1" s="1"/>
  <c r="T574" i="1" a="1"/>
  <c r="T574" i="1" s="1"/>
  <c r="T577" i="1" a="1"/>
  <c r="T577" i="1" s="1"/>
  <c r="T598" i="1" a="1"/>
  <c r="T598" i="1" s="1"/>
  <c r="T555" i="1" a="1"/>
  <c r="T555" i="1" s="1"/>
  <c r="T556" i="1" a="1"/>
  <c r="T556" i="1" s="1"/>
  <c r="T562" i="1" a="1"/>
  <c r="T562" i="1" s="1"/>
  <c r="T563" i="1" a="1"/>
  <c r="T563" i="1" s="1"/>
  <c r="T564" i="1" a="1"/>
  <c r="T564" i="1" s="1"/>
  <c r="T565" i="1" a="1"/>
  <c r="T565" i="1" s="1"/>
  <c r="T583" i="1" a="1"/>
  <c r="T583" i="1" s="1"/>
  <c r="T587" i="1" a="1"/>
  <c r="T587" i="1" s="1"/>
  <c r="T594" i="1" a="1"/>
  <c r="T594" i="1" s="1"/>
  <c r="T601" i="1" a="1"/>
  <c r="T601" i="1" s="1"/>
  <c r="T541" i="1" a="1"/>
  <c r="T541" i="1" s="1"/>
  <c r="T545" i="1" a="1"/>
  <c r="T545" i="1" s="1"/>
  <c r="T551" i="1" a="1"/>
  <c r="T551" i="1" s="1"/>
  <c r="T557" i="1" a="1"/>
  <c r="T557" i="1" s="1"/>
  <c r="T558" i="1" a="1"/>
  <c r="T558" i="1" s="1"/>
  <c r="B558" i="14" s="1"/>
  <c r="T566" i="1" a="1"/>
  <c r="T566" i="1" s="1"/>
  <c r="T567" i="1" a="1"/>
  <c r="T567" i="1" s="1"/>
  <c r="T573" i="1" a="1"/>
  <c r="T573" i="1" s="1"/>
  <c r="T579" i="1" a="1"/>
  <c r="T579" i="1" s="1"/>
  <c r="T590" i="1" a="1"/>
  <c r="T590" i="1" s="1"/>
  <c r="T593" i="1" a="1"/>
  <c r="T593" i="1" s="1"/>
  <c r="T597" i="1" a="1"/>
  <c r="T597" i="1" s="1"/>
  <c r="T473" i="1" a="1"/>
  <c r="T473" i="1" s="1"/>
  <c r="T504" i="1" a="1"/>
  <c r="T504" i="1" s="1"/>
  <c r="T538" i="1" a="1"/>
  <c r="T538" i="1" s="1"/>
  <c r="T554" i="1" a="1"/>
  <c r="T554" i="1" s="1"/>
  <c r="T561" i="1" a="1"/>
  <c r="T561" i="1" s="1"/>
  <c r="T571" i="1" a="1"/>
  <c r="T571" i="1" s="1"/>
  <c r="T576" i="1" a="1"/>
  <c r="T576" i="1" s="1"/>
  <c r="T582" i="1" a="1"/>
  <c r="T582" i="1" s="1"/>
  <c r="T586" i="1" a="1"/>
  <c r="T586" i="1" s="1"/>
  <c r="T600" i="1" a="1"/>
  <c r="T600" i="1" s="1"/>
  <c r="T533" i="1" a="1"/>
  <c r="T533" i="1" s="1"/>
  <c r="T569" i="1" a="1"/>
  <c r="T569" i="1" s="1"/>
  <c r="T572" i="1" a="1"/>
  <c r="T572" i="1" s="1"/>
  <c r="T581" i="1" a="1"/>
  <c r="T581" i="1" s="1"/>
  <c r="T596" i="1" a="1"/>
  <c r="T596" i="1" s="1"/>
  <c r="T492" i="1" a="1"/>
  <c r="T492" i="1" s="1"/>
  <c r="T506" i="1" a="1"/>
  <c r="T506" i="1" s="1"/>
  <c r="T518" i="1" a="1"/>
  <c r="T518" i="1" s="1"/>
  <c r="T547" i="1" a="1"/>
  <c r="T547" i="1" s="1"/>
  <c r="T560" i="1" a="1"/>
  <c r="T560" i="1" s="1"/>
  <c r="T570" i="1" a="1"/>
  <c r="T570" i="1" s="1"/>
  <c r="T575" i="1" a="1"/>
  <c r="T575" i="1" s="1"/>
  <c r="T585" i="1" a="1"/>
  <c r="T585" i="1" s="1"/>
  <c r="T589" i="1" a="1"/>
  <c r="T589" i="1" s="1"/>
  <c r="T592" i="1" a="1"/>
  <c r="T592" i="1" s="1"/>
  <c r="T599" i="1" a="1"/>
  <c r="T599" i="1" s="1"/>
  <c r="T519" i="1" a="1"/>
  <c r="T519" i="1" s="1"/>
  <c r="T531" i="1" a="1"/>
  <c r="T531" i="1" s="1"/>
  <c r="T553" i="1" a="1"/>
  <c r="T553" i="1" s="1"/>
  <c r="T568" i="1" a="1"/>
  <c r="T568" i="1" s="1"/>
  <c r="T578" i="1" a="1"/>
  <c r="T578" i="1" s="1"/>
  <c r="T588" i="1" a="1"/>
  <c r="T588" i="1" s="1"/>
  <c r="T602" i="1" a="1"/>
  <c r="T602" i="1" s="1"/>
  <c r="T584" i="1" a="1"/>
  <c r="T584" i="1" s="1"/>
  <c r="T603" i="1" a="1"/>
  <c r="T603" i="1" s="1"/>
  <c r="T604" i="1" a="1"/>
  <c r="T604" i="1" s="1"/>
  <c r="T607" i="1" a="1"/>
  <c r="T607" i="1" s="1"/>
  <c r="T610" i="1" a="1"/>
  <c r="T610" i="1" s="1"/>
  <c r="T635" i="1" a="1"/>
  <c r="T635" i="1" s="1"/>
  <c r="B635" i="14" s="1"/>
  <c r="T637" i="1" a="1"/>
  <c r="T637" i="1" s="1"/>
  <c r="T664" i="1" a="1"/>
  <c r="T664" i="1" s="1"/>
  <c r="T591" i="1" a="1"/>
  <c r="T591" i="1" s="1"/>
  <c r="T613" i="1" a="1"/>
  <c r="T613" i="1" s="1"/>
  <c r="T616" i="1" a="1"/>
  <c r="T616" i="1" s="1"/>
  <c r="T619" i="1" a="1"/>
  <c r="T619" i="1" s="1"/>
  <c r="T622" i="1" a="1"/>
  <c r="T622" i="1" s="1"/>
  <c r="T625" i="1" a="1"/>
  <c r="T625" i="1" s="1"/>
  <c r="T628" i="1" a="1"/>
  <c r="T628" i="1" s="1"/>
  <c r="T631" i="1" a="1"/>
  <c r="T631" i="1" s="1"/>
  <c r="T650" i="1" a="1"/>
  <c r="T650" i="1" s="1"/>
  <c r="T651" i="1" a="1"/>
  <c r="T651" i="1" s="1"/>
  <c r="T658" i="1" a="1"/>
  <c r="T658" i="1" s="1"/>
  <c r="T659" i="1" a="1"/>
  <c r="T659" i="1" s="1"/>
  <c r="T660" i="1" a="1"/>
  <c r="T660" i="1" s="1"/>
  <c r="T634" i="1" a="1"/>
  <c r="T634" i="1" s="1"/>
  <c r="T643" i="1" a="1"/>
  <c r="T643" i="1" s="1"/>
  <c r="T663" i="1" a="1"/>
  <c r="T663" i="1" s="1"/>
  <c r="T525" i="1" a="1"/>
  <c r="T525" i="1" s="1"/>
  <c r="T606" i="1" a="1"/>
  <c r="T606" i="1" s="1"/>
  <c r="T609" i="1" a="1"/>
  <c r="T609" i="1" s="1"/>
  <c r="T612" i="1" a="1"/>
  <c r="T612" i="1" s="1"/>
  <c r="C612" i="14" s="1"/>
  <c r="T615" i="1" a="1"/>
  <c r="T615" i="1" s="1"/>
  <c r="T624" i="1" a="1"/>
  <c r="T624" i="1" s="1"/>
  <c r="T627" i="1" a="1"/>
  <c r="T627" i="1" s="1"/>
  <c r="T580" i="1" a="1"/>
  <c r="T580" i="1" s="1"/>
  <c r="C580" i="14" s="1"/>
  <c r="T608" i="1" a="1"/>
  <c r="T608" i="1" s="1"/>
  <c r="T611" i="1" a="1"/>
  <c r="T611" i="1" s="1"/>
  <c r="T633" i="1" a="1"/>
  <c r="T633" i="1" s="1"/>
  <c r="T646" i="1" a="1"/>
  <c r="T646" i="1" s="1"/>
  <c r="T647" i="1" a="1"/>
  <c r="T647" i="1" s="1"/>
  <c r="T654" i="1" a="1"/>
  <c r="T654" i="1" s="1"/>
  <c r="T655" i="1" a="1"/>
  <c r="T655" i="1" s="1"/>
  <c r="T662" i="1" a="1"/>
  <c r="T662" i="1" s="1"/>
  <c r="C662" i="14" s="1"/>
  <c r="T605" i="1" a="1"/>
  <c r="T605" i="1" s="1"/>
  <c r="T614" i="1" a="1"/>
  <c r="T614" i="1" s="1"/>
  <c r="T620" i="1" a="1"/>
  <c r="T620" i="1" s="1"/>
  <c r="T623" i="1" a="1"/>
  <c r="T623" i="1" s="1"/>
  <c r="C623" i="14" s="1"/>
  <c r="T626" i="1" a="1"/>
  <c r="T626" i="1" s="1"/>
  <c r="T640" i="1" a="1"/>
  <c r="T640" i="1" s="1"/>
  <c r="T642" i="1" a="1"/>
  <c r="T642" i="1" s="1"/>
  <c r="T665" i="1" a="1"/>
  <c r="T665" i="1" s="1"/>
  <c r="T638" i="1" a="1"/>
  <c r="T638" i="1" s="1"/>
  <c r="T652" i="1" a="1"/>
  <c r="T652" i="1" s="1"/>
  <c r="T669" i="1" a="1"/>
  <c r="T669" i="1" s="1"/>
  <c r="T672" i="1" a="1"/>
  <c r="T672" i="1" s="1"/>
  <c r="T675" i="1" a="1"/>
  <c r="T675" i="1" s="1"/>
  <c r="T678" i="1" a="1"/>
  <c r="T678" i="1" s="1"/>
  <c r="T686" i="1" a="1"/>
  <c r="T686" i="1" s="1"/>
  <c r="T694" i="1" a="1"/>
  <c r="T694" i="1" s="1"/>
  <c r="C694" i="14" s="1"/>
  <c r="T702" i="1" a="1"/>
  <c r="T702" i="1" s="1"/>
  <c r="T710" i="1" a="1"/>
  <c r="T710" i="1" s="1"/>
  <c r="T718" i="1" a="1"/>
  <c r="T718" i="1" s="1"/>
  <c r="T730" i="1" a="1"/>
  <c r="T730" i="1" s="1"/>
  <c r="T735" i="1" a="1"/>
  <c r="T735" i="1" s="1"/>
  <c r="T754" i="1" a="1"/>
  <c r="T754" i="1" s="1"/>
  <c r="T767" i="1" a="1"/>
  <c r="T767" i="1" s="1"/>
  <c r="T778" i="1" a="1"/>
  <c r="T778" i="1" s="1"/>
  <c r="T784" i="1" a="1"/>
  <c r="T784" i="1" s="1"/>
  <c r="T617" i="1" a="1"/>
  <c r="T617" i="1" s="1"/>
  <c r="T629" i="1" a="1"/>
  <c r="T629" i="1" s="1"/>
  <c r="T661" i="1" a="1"/>
  <c r="T661" i="1" s="1"/>
  <c r="T680" i="1" a="1"/>
  <c r="T680" i="1" s="1"/>
  <c r="T683" i="1" a="1"/>
  <c r="T683" i="1" s="1"/>
  <c r="T688" i="1" a="1"/>
  <c r="T688" i="1" s="1"/>
  <c r="T691" i="1" a="1"/>
  <c r="T691" i="1" s="1"/>
  <c r="C691" i="14" s="1"/>
  <c r="T696" i="1" a="1"/>
  <c r="T696" i="1" s="1"/>
  <c r="T699" i="1" a="1"/>
  <c r="T699" i="1" s="1"/>
  <c r="T704" i="1" a="1"/>
  <c r="T704" i="1" s="1"/>
  <c r="T707" i="1" a="1"/>
  <c r="T707" i="1" s="1"/>
  <c r="T712" i="1" a="1"/>
  <c r="T712" i="1" s="1"/>
  <c r="T715" i="1" a="1"/>
  <c r="T715" i="1" s="1"/>
  <c r="T720" i="1" a="1"/>
  <c r="T720" i="1" s="1"/>
  <c r="T723" i="1" a="1"/>
  <c r="T723" i="1" s="1"/>
  <c r="T726" i="1" a="1"/>
  <c r="T726" i="1" s="1"/>
  <c r="T751" i="1" a="1"/>
  <c r="T751" i="1" s="1"/>
  <c r="T761" i="1" a="1"/>
  <c r="T761" i="1" s="1"/>
  <c r="T766" i="1" a="1"/>
  <c r="T766" i="1" s="1"/>
  <c r="C766" i="14" s="1"/>
  <c r="T771" i="1" a="1"/>
  <c r="T771" i="1" s="1"/>
  <c r="T595" i="1" a="1"/>
  <c r="T595" i="1" s="1"/>
  <c r="T618" i="1" a="1"/>
  <c r="T618" i="1" s="1"/>
  <c r="T630" i="1" a="1"/>
  <c r="T630" i="1" s="1"/>
  <c r="C630" i="14" s="1"/>
  <c r="T649" i="1" a="1"/>
  <c r="T649" i="1" s="1"/>
  <c r="T668" i="1" a="1"/>
  <c r="T668" i="1" s="1"/>
  <c r="T677" i="1" a="1"/>
  <c r="T677" i="1" s="1"/>
  <c r="T685" i="1" a="1"/>
  <c r="T685" i="1" s="1"/>
  <c r="T693" i="1" a="1"/>
  <c r="T693" i="1" s="1"/>
  <c r="T701" i="1" a="1"/>
  <c r="T701" i="1" s="1"/>
  <c r="T709" i="1" a="1"/>
  <c r="T709" i="1" s="1"/>
  <c r="T717" i="1" a="1"/>
  <c r="T717" i="1" s="1"/>
  <c r="T729" i="1" a="1"/>
  <c r="T729" i="1" s="1"/>
  <c r="T734" i="1" a="1"/>
  <c r="T734" i="1" s="1"/>
  <c r="T748" i="1" a="1"/>
  <c r="T748" i="1" s="1"/>
  <c r="T756" i="1" a="1"/>
  <c r="T756" i="1" s="1"/>
  <c r="T760" i="1" a="1"/>
  <c r="T760" i="1" s="1"/>
  <c r="T774" i="1" a="1"/>
  <c r="T774" i="1" s="1"/>
  <c r="T639" i="1" a="1"/>
  <c r="T639" i="1" s="1"/>
  <c r="T648" i="1" a="1"/>
  <c r="T648" i="1" s="1"/>
  <c r="B648" i="14" s="1"/>
  <c r="T671" i="1" a="1"/>
  <c r="T671" i="1" s="1"/>
  <c r="T674" i="1" a="1"/>
  <c r="T674" i="1" s="1"/>
  <c r="T632" i="1" a="1"/>
  <c r="T632" i="1" s="1"/>
  <c r="T636" i="1" a="1"/>
  <c r="T636" i="1" s="1"/>
  <c r="T644" i="1" a="1"/>
  <c r="T644" i="1" s="1"/>
  <c r="T657" i="1" a="1"/>
  <c r="T657" i="1" s="1"/>
  <c r="T666" i="1" a="1"/>
  <c r="T666" i="1" s="1"/>
  <c r="T673" i="1" a="1"/>
  <c r="T673" i="1" s="1"/>
  <c r="C673" i="14" s="1"/>
  <c r="T676" i="1" a="1"/>
  <c r="T676" i="1" s="1"/>
  <c r="T679" i="1" a="1"/>
  <c r="T679" i="1" s="1"/>
  <c r="T684" i="1" a="1"/>
  <c r="T684" i="1" s="1"/>
  <c r="T687" i="1" a="1"/>
  <c r="T687" i="1" s="1"/>
  <c r="T692" i="1" a="1"/>
  <c r="T692" i="1" s="1"/>
  <c r="T695" i="1" a="1"/>
  <c r="T695" i="1" s="1"/>
  <c r="T700" i="1" a="1"/>
  <c r="T700" i="1" s="1"/>
  <c r="T703" i="1" a="1"/>
  <c r="T703" i="1" s="1"/>
  <c r="T708" i="1" a="1"/>
  <c r="T708" i="1" s="1"/>
  <c r="T711" i="1" a="1"/>
  <c r="T711" i="1" s="1"/>
  <c r="T716" i="1" a="1"/>
  <c r="T716" i="1" s="1"/>
  <c r="T719" i="1" a="1"/>
  <c r="T719" i="1" s="1"/>
  <c r="T724" i="1" a="1"/>
  <c r="T724" i="1" s="1"/>
  <c r="T737" i="1" a="1"/>
  <c r="T737" i="1" s="1"/>
  <c r="T755" i="1" a="1"/>
  <c r="T755" i="1" s="1"/>
  <c r="T758" i="1" a="1"/>
  <c r="T758" i="1" s="1"/>
  <c r="C758" i="14" s="1"/>
  <c r="T769" i="1" a="1"/>
  <c r="T769" i="1" s="1"/>
  <c r="T773" i="1" a="1"/>
  <c r="T773" i="1" s="1"/>
  <c r="T779" i="1" a="1"/>
  <c r="T779" i="1" s="1"/>
  <c r="T785" i="1" a="1"/>
  <c r="T785" i="1" s="1"/>
  <c r="T787" i="1" a="1"/>
  <c r="T787" i="1" s="1"/>
  <c r="T621" i="1" a="1"/>
  <c r="T621" i="1" s="1"/>
  <c r="B621" i="14" s="1"/>
  <c r="T641" i="1" a="1"/>
  <c r="T641" i="1" s="1"/>
  <c r="T656" i="1" a="1"/>
  <c r="T656" i="1" s="1"/>
  <c r="B656" i="14" s="1"/>
  <c r="T670" i="1" a="1"/>
  <c r="T670" i="1" s="1"/>
  <c r="T681" i="1" a="1"/>
  <c r="T681" i="1" s="1"/>
  <c r="T689" i="1" a="1"/>
  <c r="T689" i="1" s="1"/>
  <c r="T697" i="1" a="1"/>
  <c r="T697" i="1" s="1"/>
  <c r="T705" i="1" a="1"/>
  <c r="T705" i="1" s="1"/>
  <c r="T713" i="1" a="1"/>
  <c r="T713" i="1" s="1"/>
  <c r="T721" i="1" a="1"/>
  <c r="T721" i="1" s="1"/>
  <c r="T731" i="1" a="1"/>
  <c r="T731" i="1" s="1"/>
  <c r="T741" i="1" a="1"/>
  <c r="T741" i="1" s="1"/>
  <c r="T763" i="1" a="1"/>
  <c r="T763" i="1" s="1"/>
  <c r="T768" i="1" a="1"/>
  <c r="T768" i="1" s="1"/>
  <c r="T772" i="1" a="1"/>
  <c r="T772" i="1" s="1"/>
  <c r="T497" i="1" a="1"/>
  <c r="T497" i="1" s="1"/>
  <c r="T690" i="1" a="1"/>
  <c r="T690" i="1" s="1"/>
  <c r="T722" i="1" a="1"/>
  <c r="T722" i="1" s="1"/>
  <c r="T728" i="1" a="1"/>
  <c r="T728" i="1" s="1"/>
  <c r="T732" i="1" a="1"/>
  <c r="T732" i="1" s="1"/>
  <c r="T757" i="1" a="1"/>
  <c r="T757" i="1" s="1"/>
  <c r="T762" i="1" a="1"/>
  <c r="T762" i="1" s="1"/>
  <c r="T803" i="1" a="1"/>
  <c r="T803" i="1" s="1"/>
  <c r="T804" i="1" a="1"/>
  <c r="T804" i="1" s="1"/>
  <c r="T809" i="1" a="1"/>
  <c r="T809" i="1" s="1"/>
  <c r="T827" i="1" a="1"/>
  <c r="T827" i="1" s="1"/>
  <c r="T837" i="1" a="1"/>
  <c r="T837" i="1" s="1"/>
  <c r="B837" i="14" s="1"/>
  <c r="T841" i="1" a="1"/>
  <c r="T841" i="1" s="1"/>
  <c r="T859" i="1" a="1"/>
  <c r="T859" i="1" s="1"/>
  <c r="T872" i="1" a="1"/>
  <c r="T872" i="1" s="1"/>
  <c r="T877" i="1" a="1"/>
  <c r="T877" i="1" s="1"/>
  <c r="B877" i="14" s="1"/>
  <c r="T745" i="1" a="1"/>
  <c r="T745" i="1" s="1"/>
  <c r="T749" i="1" a="1"/>
  <c r="T749" i="1" s="1"/>
  <c r="T753" i="1" a="1"/>
  <c r="T753" i="1" s="1"/>
  <c r="T777" i="1" a="1"/>
  <c r="T777" i="1" s="1"/>
  <c r="T808" i="1" a="1"/>
  <c r="T808" i="1" s="1"/>
  <c r="T813" i="1" a="1"/>
  <c r="T813" i="1" s="1"/>
  <c r="T818" i="1" a="1"/>
  <c r="T818" i="1" s="1"/>
  <c r="T826" i="1" a="1"/>
  <c r="T826" i="1" s="1"/>
  <c r="C826" i="14" s="1"/>
  <c r="T836" i="1" a="1"/>
  <c r="T836" i="1" s="1"/>
  <c r="T846" i="1" a="1"/>
  <c r="T846" i="1" s="1"/>
  <c r="T850" i="1" a="1"/>
  <c r="T850" i="1" s="1"/>
  <c r="T855" i="1" a="1"/>
  <c r="T855" i="1" s="1"/>
  <c r="T867" i="1" a="1"/>
  <c r="T867" i="1" s="1"/>
  <c r="T871" i="1" a="1"/>
  <c r="T871" i="1" s="1"/>
  <c r="T876" i="1" a="1"/>
  <c r="T876" i="1" s="1"/>
  <c r="T881" i="1" a="1"/>
  <c r="T881" i="1" s="1"/>
  <c r="T667" i="1" a="1"/>
  <c r="T667" i="1" s="1"/>
  <c r="T698" i="1" a="1"/>
  <c r="T698" i="1" s="1"/>
  <c r="B698" i="14" s="1"/>
  <c r="T736" i="1" a="1"/>
  <c r="T736" i="1" s="1"/>
  <c r="T775" i="1" a="1"/>
  <c r="T775" i="1" s="1"/>
  <c r="T789" i="1" a="1"/>
  <c r="T789" i="1" s="1"/>
  <c r="T791" i="1" a="1"/>
  <c r="T791" i="1" s="1"/>
  <c r="T807" i="1" a="1"/>
  <c r="T807" i="1" s="1"/>
  <c r="T812" i="1" a="1"/>
  <c r="T812" i="1" s="1"/>
  <c r="T817" i="1" a="1"/>
  <c r="T817" i="1" s="1"/>
  <c r="T822" i="1" a="1"/>
  <c r="T822" i="1" s="1"/>
  <c r="T740" i="1" a="1"/>
  <c r="T740" i="1" s="1"/>
  <c r="T744" i="1" a="1"/>
  <c r="T744" i="1" s="1"/>
  <c r="C744" i="14" s="1"/>
  <c r="T752" i="1" a="1"/>
  <c r="T752" i="1" s="1"/>
  <c r="T765" i="1" a="1"/>
  <c r="T765" i="1" s="1"/>
  <c r="T770" i="1" a="1"/>
  <c r="T770" i="1" s="1"/>
  <c r="T776" i="1" a="1"/>
  <c r="T776" i="1" s="1"/>
  <c r="B776" i="14" s="1"/>
  <c r="T783" i="1" a="1"/>
  <c r="T783" i="1" s="1"/>
  <c r="T792" i="1" a="1"/>
  <c r="T792" i="1" s="1"/>
  <c r="T793" i="1" a="1"/>
  <c r="T793" i="1" s="1"/>
  <c r="T794" i="1" a="1"/>
  <c r="T794" i="1" s="1"/>
  <c r="T795" i="1" a="1"/>
  <c r="T795" i="1" s="1"/>
  <c r="T821" i="1" a="1"/>
  <c r="T821" i="1" s="1"/>
  <c r="T825" i="1" a="1"/>
  <c r="T825" i="1" s="1"/>
  <c r="T831" i="1" a="1"/>
  <c r="T831" i="1" s="1"/>
  <c r="C831" i="14" s="1"/>
  <c r="T835" i="1" a="1"/>
  <c r="T835" i="1" s="1"/>
  <c r="T840" i="1" a="1"/>
  <c r="T840" i="1" s="1"/>
  <c r="T844" i="1" a="1"/>
  <c r="T844" i="1" s="1"/>
  <c r="T845" i="1" a="1"/>
  <c r="T845" i="1" s="1"/>
  <c r="C845" i="14" s="1"/>
  <c r="T854" i="1" a="1"/>
  <c r="T854" i="1" s="1"/>
  <c r="T857" i="1" a="1"/>
  <c r="T857" i="1" s="1"/>
  <c r="T858" i="1" a="1"/>
  <c r="T858" i="1" s="1"/>
  <c r="T861" i="1" a="1"/>
  <c r="T861" i="1" s="1"/>
  <c r="T866" i="1" a="1"/>
  <c r="T866" i="1" s="1"/>
  <c r="T870" i="1" a="1"/>
  <c r="T870" i="1" s="1"/>
  <c r="T875" i="1" a="1"/>
  <c r="T875" i="1" s="1"/>
  <c r="T653" i="1" a="1"/>
  <c r="T653" i="1" s="1"/>
  <c r="T739" i="1" a="1"/>
  <c r="T739" i="1" s="1"/>
  <c r="T743" i="1" a="1"/>
  <c r="T743" i="1" s="1"/>
  <c r="T747" i="1" a="1"/>
  <c r="T747" i="1" s="1"/>
  <c r="T759" i="1" a="1"/>
  <c r="T759" i="1" s="1"/>
  <c r="T764" i="1" a="1"/>
  <c r="T764" i="1" s="1"/>
  <c r="T781" i="1" a="1"/>
  <c r="T781" i="1" s="1"/>
  <c r="C781" i="14" s="1"/>
  <c r="T782" i="1" a="1"/>
  <c r="T782" i="1" s="1"/>
  <c r="T788" i="1" a="1"/>
  <c r="T788" i="1" s="1"/>
  <c r="T796" i="1" a="1"/>
  <c r="T796" i="1" s="1"/>
  <c r="T811" i="1" a="1"/>
  <c r="T811" i="1" s="1"/>
  <c r="T820" i="1" a="1"/>
  <c r="T820" i="1" s="1"/>
  <c r="T824" i="1" a="1"/>
  <c r="T824" i="1" s="1"/>
  <c r="T829" i="1" a="1"/>
  <c r="T829" i="1" s="1"/>
  <c r="T834" i="1" a="1"/>
  <c r="T834" i="1" s="1"/>
  <c r="T839" i="1" a="1"/>
  <c r="T839" i="1" s="1"/>
  <c r="T853" i="1" a="1"/>
  <c r="T853" i="1" s="1"/>
  <c r="T865" i="1" a="1"/>
  <c r="T865" i="1" s="1"/>
  <c r="T869" i="1" a="1"/>
  <c r="T869" i="1" s="1"/>
  <c r="T874" i="1" a="1"/>
  <c r="T874" i="1" s="1"/>
  <c r="T645" i="1" a="1"/>
  <c r="T645" i="1" s="1"/>
  <c r="T682" i="1" a="1"/>
  <c r="T682" i="1" s="1"/>
  <c r="T714" i="1" a="1"/>
  <c r="T714" i="1" s="1"/>
  <c r="T733" i="1" a="1"/>
  <c r="T733" i="1" s="1"/>
  <c r="T780" i="1" a="1"/>
  <c r="T780" i="1" s="1"/>
  <c r="C780" i="14" s="1"/>
  <c r="T790" i="1" a="1"/>
  <c r="T790" i="1" s="1"/>
  <c r="T797" i="1" a="1"/>
  <c r="T797" i="1" s="1"/>
  <c r="T805" i="1" a="1"/>
  <c r="T805" i="1" s="1"/>
  <c r="T810" i="1" a="1"/>
  <c r="T810" i="1" s="1"/>
  <c r="C810" i="14" s="1"/>
  <c r="T815" i="1" a="1"/>
  <c r="T815" i="1" s="1"/>
  <c r="T819" i="1" a="1"/>
  <c r="T819" i="1" s="1"/>
  <c r="T828" i="1" a="1"/>
  <c r="T828" i="1" s="1"/>
  <c r="T842" i="1" a="1"/>
  <c r="T842" i="1" s="1"/>
  <c r="T852" i="1" a="1"/>
  <c r="T852" i="1" s="1"/>
  <c r="T856" i="1" a="1"/>
  <c r="T856" i="1" s="1"/>
  <c r="T868" i="1" a="1"/>
  <c r="T868" i="1" s="1"/>
  <c r="T878" i="1" a="1"/>
  <c r="T878" i="1" s="1"/>
  <c r="T833" i="1" a="1"/>
  <c r="T833" i="1" s="1"/>
  <c r="T838" i="1" a="1"/>
  <c r="T838" i="1" s="1"/>
  <c r="C838" i="14" s="1"/>
  <c r="T882" i="1" a="1"/>
  <c r="T882" i="1" s="1"/>
  <c r="T887" i="1" a="1"/>
  <c r="T887" i="1" s="1"/>
  <c r="C887" i="14" s="1"/>
  <c r="T891" i="1" a="1"/>
  <c r="T891" i="1" s="1"/>
  <c r="T895" i="1" a="1"/>
  <c r="T895" i="1" s="1"/>
  <c r="T901" i="1" a="1"/>
  <c r="T901" i="1" s="1"/>
  <c r="T906" i="1" a="1"/>
  <c r="T906" i="1" s="1"/>
  <c r="T907" i="1" a="1"/>
  <c r="T907" i="1" s="1"/>
  <c r="T908" i="1" a="1"/>
  <c r="T908" i="1" s="1"/>
  <c r="T909" i="1" a="1"/>
  <c r="T909" i="1" s="1"/>
  <c r="T917" i="1" a="1"/>
  <c r="T917" i="1" s="1"/>
  <c r="T924" i="1" a="1"/>
  <c r="T924" i="1" s="1"/>
  <c r="T925" i="1" a="1"/>
  <c r="T925" i="1" s="1"/>
  <c r="T926" i="1" a="1"/>
  <c r="T926" i="1" s="1"/>
  <c r="T949" i="1" a="1"/>
  <c r="T949" i="1" s="1"/>
  <c r="T738" i="1" a="1"/>
  <c r="T738" i="1" s="1"/>
  <c r="T801" i="1" a="1"/>
  <c r="T801" i="1" s="1"/>
  <c r="T847" i="1" a="1"/>
  <c r="T847" i="1" s="1"/>
  <c r="T880" i="1" a="1"/>
  <c r="T880" i="1" s="1"/>
  <c r="T883" i="1" a="1"/>
  <c r="T883" i="1" s="1"/>
  <c r="T898" i="1" a="1"/>
  <c r="T898" i="1" s="1"/>
  <c r="T913" i="1" a="1"/>
  <c r="T913" i="1" s="1"/>
  <c r="T916" i="1" a="1"/>
  <c r="T916" i="1" s="1"/>
  <c r="C916" i="14" s="1"/>
  <c r="T927" i="1" a="1"/>
  <c r="T927" i="1" s="1"/>
  <c r="T928" i="1" a="1"/>
  <c r="T928" i="1" s="1"/>
  <c r="T934" i="1" a="1"/>
  <c r="T934" i="1" s="1"/>
  <c r="T935" i="1" a="1"/>
  <c r="T935" i="1" s="1"/>
  <c r="T941" i="1" a="1"/>
  <c r="T941" i="1" s="1"/>
  <c r="T945" i="1" a="1"/>
  <c r="T945" i="1" s="1"/>
  <c r="T954" i="1" a="1"/>
  <c r="T954" i="1" s="1"/>
  <c r="T956" i="1" a="1"/>
  <c r="T956" i="1" s="1"/>
  <c r="T958" i="1" a="1"/>
  <c r="T958" i="1" s="1"/>
  <c r="T960" i="1" a="1"/>
  <c r="T960" i="1" s="1"/>
  <c r="T962" i="1" a="1"/>
  <c r="T962" i="1" s="1"/>
  <c r="T964" i="1" a="1"/>
  <c r="T964" i="1" s="1"/>
  <c r="B964" i="14" s="1"/>
  <c r="T966" i="1" a="1"/>
  <c r="T966" i="1" s="1"/>
  <c r="T968" i="1" a="1"/>
  <c r="T968" i="1" s="1"/>
  <c r="T970" i="1" a="1"/>
  <c r="T970" i="1" s="1"/>
  <c r="T972" i="1" a="1"/>
  <c r="T972" i="1" s="1"/>
  <c r="T974" i="1" a="1"/>
  <c r="T974" i="1" s="1"/>
  <c r="T976" i="1" a="1"/>
  <c r="T976" i="1" s="1"/>
  <c r="T978" i="1" a="1"/>
  <c r="T978" i="1" s="1"/>
  <c r="T980" i="1" a="1"/>
  <c r="T980" i="1" s="1"/>
  <c r="T982" i="1" a="1"/>
  <c r="T982" i="1" s="1"/>
  <c r="T706" i="1" a="1"/>
  <c r="T706" i="1" s="1"/>
  <c r="T806" i="1" a="1"/>
  <c r="T806" i="1" s="1"/>
  <c r="T816" i="1" a="1"/>
  <c r="T816" i="1" s="1"/>
  <c r="T832" i="1" a="1"/>
  <c r="T832" i="1" s="1"/>
  <c r="T851" i="1" a="1"/>
  <c r="T851" i="1" s="1"/>
  <c r="T890" i="1" a="1"/>
  <c r="T890" i="1" s="1"/>
  <c r="T894" i="1" a="1"/>
  <c r="T894" i="1" s="1"/>
  <c r="C894" i="14" s="1"/>
  <c r="T914" i="1" a="1"/>
  <c r="T914" i="1" s="1"/>
  <c r="T915" i="1" a="1"/>
  <c r="T915" i="1" s="1"/>
  <c r="T940" i="1" a="1"/>
  <c r="T940" i="1" s="1"/>
  <c r="T727" i="1" a="1"/>
  <c r="T727" i="1" s="1"/>
  <c r="T750" i="1" a="1"/>
  <c r="T750" i="1" s="1"/>
  <c r="T798" i="1" a="1"/>
  <c r="T798" i="1" s="1"/>
  <c r="T802" i="1" a="1"/>
  <c r="T802" i="1" s="1"/>
  <c r="T860" i="1" a="1"/>
  <c r="T860" i="1" s="1"/>
  <c r="B860" i="14" s="1"/>
  <c r="T879" i="1" a="1"/>
  <c r="T879" i="1" s="1"/>
  <c r="T886" i="1" a="1"/>
  <c r="T886" i="1" s="1"/>
  <c r="T903" i="1" a="1"/>
  <c r="T903" i="1" s="1"/>
  <c r="T922" i="1" a="1"/>
  <c r="T922" i="1" s="1"/>
  <c r="T923" i="1" a="1"/>
  <c r="T923" i="1" s="1"/>
  <c r="T933" i="1" a="1"/>
  <c r="T933" i="1" s="1"/>
  <c r="T944" i="1" a="1"/>
  <c r="T944" i="1" s="1"/>
  <c r="T948" i="1" a="1"/>
  <c r="T948" i="1" s="1"/>
  <c r="C948" i="14" s="1"/>
  <c r="T955" i="1" a="1"/>
  <c r="T955" i="1" s="1"/>
  <c r="T786" i="1" a="1"/>
  <c r="T786" i="1" s="1"/>
  <c r="T864" i="1" a="1"/>
  <c r="T864" i="1" s="1"/>
  <c r="T889" i="1" a="1"/>
  <c r="T889" i="1" s="1"/>
  <c r="C889" i="14" s="1"/>
  <c r="T893" i="1" a="1"/>
  <c r="T893" i="1" s="1"/>
  <c r="T897" i="1" a="1"/>
  <c r="T897" i="1" s="1"/>
  <c r="T902" i="1" a="1"/>
  <c r="T902" i="1" s="1"/>
  <c r="T919" i="1" a="1"/>
  <c r="T919" i="1" s="1"/>
  <c r="T920" i="1" a="1"/>
  <c r="T920" i="1" s="1"/>
  <c r="T921" i="1" a="1"/>
  <c r="T921" i="1" s="1"/>
  <c r="T932" i="1" a="1"/>
  <c r="T932" i="1" s="1"/>
  <c r="T938" i="1" a="1"/>
  <c r="T938" i="1" s="1"/>
  <c r="C938" i="14" s="1"/>
  <c r="T939" i="1" a="1"/>
  <c r="T939" i="1" s="1"/>
  <c r="T746" i="1" a="1"/>
  <c r="T746" i="1" s="1"/>
  <c r="C746" i="14" s="1"/>
  <c r="T799" i="1" a="1"/>
  <c r="T799" i="1" s="1"/>
  <c r="T823" i="1" a="1"/>
  <c r="T823" i="1" s="1"/>
  <c r="T830" i="1" a="1"/>
  <c r="T830" i="1" s="1"/>
  <c r="T849" i="1" a="1"/>
  <c r="T849" i="1" s="1"/>
  <c r="T863" i="1" a="1"/>
  <c r="T863" i="1" s="1"/>
  <c r="T873" i="1" a="1"/>
  <c r="T873" i="1" s="1"/>
  <c r="T885" i="1" a="1"/>
  <c r="T885" i="1" s="1"/>
  <c r="T904" i="1" a="1"/>
  <c r="T904" i="1" s="1"/>
  <c r="T905" i="1" a="1"/>
  <c r="T905" i="1" s="1"/>
  <c r="T918" i="1" a="1"/>
  <c r="T918" i="1" s="1"/>
  <c r="T931" i="1" a="1"/>
  <c r="T931" i="1" s="1"/>
  <c r="T947" i="1" a="1"/>
  <c r="T947" i="1" s="1"/>
  <c r="T951" i="1" a="1"/>
  <c r="T951" i="1" s="1"/>
  <c r="T957" i="1" a="1"/>
  <c r="T957" i="1" s="1"/>
  <c r="C957" i="14" s="1"/>
  <c r="T959" i="1" a="1"/>
  <c r="T959" i="1" s="1"/>
  <c r="T961" i="1" a="1"/>
  <c r="T961" i="1" s="1"/>
  <c r="C961" i="14" s="1"/>
  <c r="T963" i="1" a="1"/>
  <c r="T963" i="1" s="1"/>
  <c r="T965" i="1" a="1"/>
  <c r="T965" i="1" s="1"/>
  <c r="T967" i="1" a="1"/>
  <c r="T967" i="1" s="1"/>
  <c r="T969" i="1" a="1"/>
  <c r="T969" i="1" s="1"/>
  <c r="T971" i="1" a="1"/>
  <c r="T971" i="1" s="1"/>
  <c r="T973" i="1" a="1"/>
  <c r="T973" i="1" s="1"/>
  <c r="T975" i="1" a="1"/>
  <c r="T975" i="1" s="1"/>
  <c r="T977" i="1" a="1"/>
  <c r="T977" i="1" s="1"/>
  <c r="T979" i="1" a="1"/>
  <c r="T979" i="1" s="1"/>
  <c r="T981" i="1" a="1"/>
  <c r="T981" i="1" s="1"/>
  <c r="T725" i="1" a="1"/>
  <c r="T725" i="1" s="1"/>
  <c r="T884" i="1" a="1"/>
  <c r="T884" i="1" s="1"/>
  <c r="T888" i="1" a="1"/>
  <c r="T888" i="1" s="1"/>
  <c r="T892" i="1" a="1"/>
  <c r="T892" i="1" s="1"/>
  <c r="B892" i="14" s="1"/>
  <c r="T896" i="1" a="1"/>
  <c r="T896" i="1" s="1"/>
  <c r="T900" i="1" a="1"/>
  <c r="T900" i="1" s="1"/>
  <c r="T911" i="1" a="1"/>
  <c r="T911" i="1" s="1"/>
  <c r="T930" i="1" a="1"/>
  <c r="T930" i="1" s="1"/>
  <c r="B930" i="14" s="1"/>
  <c r="T937" i="1" a="1"/>
  <c r="T937" i="1" s="1"/>
  <c r="T943" i="1" a="1"/>
  <c r="T943" i="1" s="1"/>
  <c r="T952" i="1" a="1"/>
  <c r="T952" i="1" s="1"/>
  <c r="T929" i="1" a="1"/>
  <c r="T929" i="1" s="1"/>
  <c r="C929" i="14" s="1"/>
  <c r="T950" i="1" a="1"/>
  <c r="T950" i="1" s="1"/>
  <c r="T1029" i="1" a="1"/>
  <c r="T1029" i="1" s="1"/>
  <c r="T1043" i="1" a="1"/>
  <c r="T1043" i="1" s="1"/>
  <c r="T1050" i="1" a="1"/>
  <c r="T1050" i="1" s="1"/>
  <c r="T1054" i="1" a="1"/>
  <c r="T1054" i="1" s="1"/>
  <c r="T1057" i="1" a="1"/>
  <c r="T1057" i="1" s="1"/>
  <c r="T1063" i="1" a="1"/>
  <c r="T1063" i="1" s="1"/>
  <c r="T1066" i="1" a="1"/>
  <c r="T1066" i="1" s="1"/>
  <c r="T910" i="1" a="1"/>
  <c r="T910" i="1" s="1"/>
  <c r="T1030" i="1" a="1"/>
  <c r="T1030" i="1" s="1"/>
  <c r="T1031" i="1" a="1"/>
  <c r="T1031" i="1" s="1"/>
  <c r="T1032" i="1" a="1"/>
  <c r="T1032" i="1" s="1"/>
  <c r="B1032" i="14" s="1"/>
  <c r="T1033" i="1" a="1"/>
  <c r="T1033" i="1" s="1"/>
  <c r="T1046" i="1" a="1"/>
  <c r="T1046" i="1" s="1"/>
  <c r="T1060" i="1" a="1"/>
  <c r="T1060" i="1" s="1"/>
  <c r="T899" i="1" a="1"/>
  <c r="T899" i="1" s="1"/>
  <c r="B899" i="14" s="1"/>
  <c r="T936" i="1" a="1"/>
  <c r="T936" i="1" s="1"/>
  <c r="T946" i="1" a="1"/>
  <c r="T946" i="1" s="1"/>
  <c r="T984" i="1" a="1"/>
  <c r="T984" i="1" s="1"/>
  <c r="T986" i="1" a="1"/>
  <c r="T986" i="1" s="1"/>
  <c r="T988" i="1" a="1"/>
  <c r="T988" i="1" s="1"/>
  <c r="T990" i="1" a="1"/>
  <c r="T990" i="1" s="1"/>
  <c r="T992" i="1" a="1"/>
  <c r="T992" i="1" s="1"/>
  <c r="T994" i="1" a="1"/>
  <c r="T994" i="1" s="1"/>
  <c r="T996" i="1" a="1"/>
  <c r="T996" i="1" s="1"/>
  <c r="T998" i="1" a="1"/>
  <c r="T998" i="1" s="1"/>
  <c r="T1000" i="1" a="1"/>
  <c r="T1000" i="1" s="1"/>
  <c r="T1002" i="1" a="1"/>
  <c r="T1002" i="1" s="1"/>
  <c r="T1004" i="1" a="1"/>
  <c r="T1004" i="1" s="1"/>
  <c r="T1006" i="1" a="1"/>
  <c r="T1006" i="1" s="1"/>
  <c r="T1008" i="1" a="1"/>
  <c r="T1008" i="1" s="1"/>
  <c r="T1010" i="1" a="1"/>
  <c r="T1010" i="1" s="1"/>
  <c r="T1012" i="1" a="1"/>
  <c r="T1012" i="1" s="1"/>
  <c r="T1014" i="1" a="1"/>
  <c r="T1014" i="1" s="1"/>
  <c r="T1016" i="1" a="1"/>
  <c r="T1016" i="1" s="1"/>
  <c r="T1018" i="1" a="1"/>
  <c r="T1018" i="1" s="1"/>
  <c r="T1020" i="1" a="1"/>
  <c r="T1020" i="1" s="1"/>
  <c r="T1022" i="1" a="1"/>
  <c r="T1022" i="1" s="1"/>
  <c r="T1024" i="1" a="1"/>
  <c r="T1024" i="1" s="1"/>
  <c r="T1026" i="1" a="1"/>
  <c r="T1026" i="1" s="1"/>
  <c r="T1034" i="1" a="1"/>
  <c r="T1034" i="1" s="1"/>
  <c r="T1035" i="1" a="1"/>
  <c r="T1035" i="1" s="1"/>
  <c r="T1036" i="1" a="1"/>
  <c r="T1036" i="1" s="1"/>
  <c r="T1037" i="1" a="1"/>
  <c r="T1037" i="1" s="1"/>
  <c r="T1039" i="1" a="1"/>
  <c r="T1039" i="1" s="1"/>
  <c r="T1042" i="1" a="1"/>
  <c r="T1042" i="1" s="1"/>
  <c r="T1049" i="1" a="1"/>
  <c r="T1049" i="1" s="1"/>
  <c r="T1053" i="1" a="1"/>
  <c r="T1053" i="1" s="1"/>
  <c r="T1056" i="1" a="1"/>
  <c r="T1056" i="1" s="1"/>
  <c r="T912" i="1" a="1"/>
  <c r="T912" i="1" s="1"/>
  <c r="T1038" i="1" a="1"/>
  <c r="T1038" i="1" s="1"/>
  <c r="T1045" i="1" a="1"/>
  <c r="T1045" i="1" s="1"/>
  <c r="T843" i="1" a="1"/>
  <c r="T843" i="1" s="1"/>
  <c r="T1028" i="1" a="1"/>
  <c r="T1028" i="1" s="1"/>
  <c r="T1048" i="1" a="1"/>
  <c r="T1048" i="1" s="1"/>
  <c r="T1052" i="1" a="1"/>
  <c r="T1052" i="1" s="1"/>
  <c r="T1062" i="1" a="1"/>
  <c r="T1062" i="1" s="1"/>
  <c r="T848" i="1" a="1"/>
  <c r="T848" i="1" s="1"/>
  <c r="T953" i="1" a="1"/>
  <c r="T953" i="1" s="1"/>
  <c r="T1041" i="1" a="1"/>
  <c r="T1041" i="1" s="1"/>
  <c r="T1055" i="1" a="1"/>
  <c r="T1055" i="1" s="1"/>
  <c r="T1058" i="1" a="1"/>
  <c r="T1058" i="1" s="1"/>
  <c r="T742" i="1" a="1"/>
  <c r="T742" i="1" s="1"/>
  <c r="T800" i="1" a="1"/>
  <c r="T800" i="1" s="1"/>
  <c r="T862" i="1" a="1"/>
  <c r="T862" i="1" s="1"/>
  <c r="T983" i="1" a="1"/>
  <c r="T983" i="1" s="1"/>
  <c r="C983" i="14" s="1"/>
  <c r="T985" i="1" a="1"/>
  <c r="T985" i="1" s="1"/>
  <c r="T987" i="1" a="1"/>
  <c r="T987" i="1" s="1"/>
  <c r="B987" i="14" s="1"/>
  <c r="T989" i="1" a="1"/>
  <c r="T989" i="1" s="1"/>
  <c r="T991" i="1" a="1"/>
  <c r="T991" i="1" s="1"/>
  <c r="T993" i="1" a="1"/>
  <c r="T993" i="1" s="1"/>
  <c r="T995" i="1" a="1"/>
  <c r="T995" i="1" s="1"/>
  <c r="C995" i="14" s="1"/>
  <c r="T997" i="1" a="1"/>
  <c r="T997" i="1" s="1"/>
  <c r="T999" i="1" a="1"/>
  <c r="T999" i="1" s="1"/>
  <c r="C999" i="14" s="1"/>
  <c r="T1001" i="1" a="1"/>
  <c r="T1001" i="1" s="1"/>
  <c r="T1003" i="1" a="1"/>
  <c r="T1003" i="1" s="1"/>
  <c r="B1003" i="14" s="1"/>
  <c r="T1005" i="1" a="1"/>
  <c r="T1005" i="1" s="1"/>
  <c r="T1007" i="1" a="1"/>
  <c r="T1007" i="1" s="1"/>
  <c r="T1009" i="1" a="1"/>
  <c r="T1009" i="1" s="1"/>
  <c r="T1011" i="1" a="1"/>
  <c r="T1011" i="1" s="1"/>
  <c r="C1011" i="14" s="1"/>
  <c r="T1013" i="1" a="1"/>
  <c r="T1013" i="1" s="1"/>
  <c r="T1015" i="1" a="1"/>
  <c r="T1015" i="1" s="1"/>
  <c r="C1015" i="14" s="1"/>
  <c r="T1017" i="1" a="1"/>
  <c r="T1017" i="1" s="1"/>
  <c r="T1019" i="1" a="1"/>
  <c r="T1019" i="1" s="1"/>
  <c r="B1019" i="14" s="1"/>
  <c r="T1021" i="1" a="1"/>
  <c r="T1021" i="1" s="1"/>
  <c r="T1023" i="1" a="1"/>
  <c r="T1023" i="1" s="1"/>
  <c r="T1025" i="1" a="1"/>
  <c r="T1025" i="1" s="1"/>
  <c r="T1044" i="1" a="1"/>
  <c r="T1044" i="1" s="1"/>
  <c r="T814" i="1" a="1"/>
  <c r="T814" i="1" s="1"/>
  <c r="T942" i="1" a="1"/>
  <c r="T942" i="1" s="1"/>
  <c r="T1073" i="1" a="1"/>
  <c r="T1073" i="1" s="1"/>
  <c r="T1089" i="1" a="1"/>
  <c r="T1089" i="1" s="1"/>
  <c r="C1089" i="14" s="1"/>
  <c r="T1097" i="1" a="1"/>
  <c r="T1097" i="1" s="1"/>
  <c r="T1106" i="1" a="1"/>
  <c r="T1106" i="1" s="1"/>
  <c r="T1107" i="1" a="1"/>
  <c r="T1107" i="1" s="1"/>
  <c r="T1115" i="1" a="1"/>
  <c r="T1115" i="1" s="1"/>
  <c r="T1135" i="1" a="1"/>
  <c r="T1135" i="1" s="1"/>
  <c r="T1146" i="1" a="1"/>
  <c r="T1146" i="1" s="1"/>
  <c r="C1146" i="14" s="1"/>
  <c r="T1153" i="1" a="1"/>
  <c r="T1153" i="1" s="1"/>
  <c r="T1157" i="1" a="1"/>
  <c r="T1157" i="1" s="1"/>
  <c r="C1157" i="14" s="1"/>
  <c r="T1160" i="1" a="1"/>
  <c r="T1160" i="1" s="1"/>
  <c r="T1162" i="1" a="1"/>
  <c r="T1162" i="1" s="1"/>
  <c r="T1167" i="1" a="1"/>
  <c r="T1167" i="1" s="1"/>
  <c r="T1170" i="1" a="1"/>
  <c r="T1170" i="1" s="1"/>
  <c r="T1187" i="1" a="1"/>
  <c r="T1187" i="1" s="1"/>
  <c r="T1059" i="1" a="1"/>
  <c r="T1059" i="1" s="1"/>
  <c r="T1067" i="1" a="1"/>
  <c r="T1067" i="1" s="1"/>
  <c r="T1070" i="1" a="1"/>
  <c r="T1070" i="1" s="1"/>
  <c r="T1076" i="1" a="1"/>
  <c r="T1076" i="1" s="1"/>
  <c r="T1081" i="1" a="1"/>
  <c r="T1081" i="1" s="1"/>
  <c r="T1085" i="1" a="1"/>
  <c r="T1085" i="1" s="1"/>
  <c r="T1093" i="1" a="1"/>
  <c r="T1093" i="1" s="1"/>
  <c r="T1101" i="1" a="1"/>
  <c r="T1101" i="1" s="1"/>
  <c r="T1108" i="1" a="1"/>
  <c r="T1108" i="1" s="1"/>
  <c r="C1108" i="14" s="1"/>
  <c r="T1109" i="1" a="1"/>
  <c r="T1109" i="1" s="1"/>
  <c r="T1114" i="1" a="1"/>
  <c r="T1114" i="1" s="1"/>
  <c r="T1123" i="1" a="1"/>
  <c r="T1123" i="1" s="1"/>
  <c r="T1124" i="1" a="1"/>
  <c r="T1124" i="1" s="1"/>
  <c r="T1130" i="1" a="1"/>
  <c r="T1130" i="1" s="1"/>
  <c r="T1140" i="1" a="1"/>
  <c r="T1140" i="1" s="1"/>
  <c r="T1164" i="1" a="1"/>
  <c r="T1164" i="1" s="1"/>
  <c r="T1180" i="1" a="1"/>
  <c r="T1180" i="1" s="1"/>
  <c r="T1195" i="1" a="1"/>
  <c r="T1195" i="1" s="1"/>
  <c r="T1027" i="1" a="1"/>
  <c r="T1027" i="1" s="1"/>
  <c r="B1027" i="14" s="1"/>
  <c r="T1088" i="1" a="1"/>
  <c r="T1088" i="1" s="1"/>
  <c r="T1110" i="1" a="1"/>
  <c r="T1110" i="1" s="1"/>
  <c r="T1111" i="1" a="1"/>
  <c r="T1111" i="1" s="1"/>
  <c r="T1121" i="1" a="1"/>
  <c r="T1121" i="1" s="1"/>
  <c r="T1122" i="1" a="1"/>
  <c r="T1122" i="1" s="1"/>
  <c r="T1128" i="1" a="1"/>
  <c r="T1128" i="1" s="1"/>
  <c r="T1129" i="1" a="1"/>
  <c r="T1129" i="1" s="1"/>
  <c r="T1134" i="1" a="1"/>
  <c r="T1134" i="1" s="1"/>
  <c r="C1134" i="14" s="1"/>
  <c r="T1145" i="1" a="1"/>
  <c r="T1145" i="1" s="1"/>
  <c r="T1150" i="1" a="1"/>
  <c r="T1150" i="1" s="1"/>
  <c r="T1151" i="1" a="1"/>
  <c r="T1151" i="1" s="1"/>
  <c r="T1152" i="1" a="1"/>
  <c r="T1152" i="1" s="1"/>
  <c r="T1159" i="1" a="1"/>
  <c r="T1159" i="1" s="1"/>
  <c r="T1166" i="1" a="1"/>
  <c r="T1166" i="1" s="1"/>
  <c r="T1179" i="1" a="1"/>
  <c r="T1179" i="1" s="1"/>
  <c r="T1183" i="1" a="1"/>
  <c r="T1183" i="1" s="1"/>
  <c r="T1192" i="1" a="1"/>
  <c r="T1192" i="1" s="1"/>
  <c r="T1072" i="1" a="1"/>
  <c r="T1072" i="1" s="1"/>
  <c r="T1075" i="1" a="1"/>
  <c r="T1075" i="1" s="1"/>
  <c r="T1078" i="1" a="1"/>
  <c r="T1078" i="1" s="1"/>
  <c r="T1092" i="1" a="1"/>
  <c r="T1092" i="1" s="1"/>
  <c r="T1096" i="1" a="1"/>
  <c r="T1096" i="1" s="1"/>
  <c r="T1100" i="1" a="1"/>
  <c r="T1100" i="1" s="1"/>
  <c r="T1112" i="1" a="1"/>
  <c r="T1112" i="1" s="1"/>
  <c r="T1113" i="1" a="1"/>
  <c r="T1113" i="1" s="1"/>
  <c r="T1120" i="1" a="1"/>
  <c r="T1120" i="1" s="1"/>
  <c r="T1133" i="1" a="1"/>
  <c r="T1133" i="1" s="1"/>
  <c r="T1139" i="1" a="1"/>
  <c r="T1139" i="1" s="1"/>
  <c r="T1144" i="1" a="1"/>
  <c r="T1144" i="1" s="1"/>
  <c r="T1149" i="1" a="1"/>
  <c r="T1149" i="1" s="1"/>
  <c r="T1156" i="1" a="1"/>
  <c r="T1156" i="1" s="1"/>
  <c r="T1169" i="1" a="1"/>
  <c r="T1169" i="1" s="1"/>
  <c r="T1177" i="1" a="1"/>
  <c r="T1177" i="1" s="1"/>
  <c r="T1178" i="1" a="1"/>
  <c r="T1178" i="1" s="1"/>
  <c r="T1186" i="1" a="1"/>
  <c r="T1186" i="1" s="1"/>
  <c r="T1189" i="1" a="1"/>
  <c r="T1189" i="1" s="1"/>
  <c r="T1040" i="1" a="1"/>
  <c r="T1040" i="1" s="1"/>
  <c r="T1051" i="1" a="1"/>
  <c r="T1051" i="1" s="1"/>
  <c r="C1051" i="14" s="1"/>
  <c r="T1069" i="1" a="1"/>
  <c r="T1069" i="1" s="1"/>
  <c r="T1080" i="1" a="1"/>
  <c r="T1080" i="1" s="1"/>
  <c r="B1080" i="14" s="1"/>
  <c r="T1084" i="1" a="1"/>
  <c r="T1084" i="1" s="1"/>
  <c r="T1087" i="1" a="1"/>
  <c r="T1087" i="1" s="1"/>
  <c r="T1091" i="1" a="1"/>
  <c r="T1091" i="1" s="1"/>
  <c r="T1099" i="1" a="1"/>
  <c r="T1099" i="1" s="1"/>
  <c r="T1118" i="1" a="1"/>
  <c r="T1118" i="1" s="1"/>
  <c r="T1119" i="1" a="1"/>
  <c r="T1119" i="1" s="1"/>
  <c r="T1127" i="1" a="1"/>
  <c r="T1127" i="1" s="1"/>
  <c r="T1143" i="1" a="1"/>
  <c r="T1143" i="1" s="1"/>
  <c r="C1143" i="14" s="1"/>
  <c r="T1148" i="1" a="1"/>
  <c r="T1148" i="1" s="1"/>
  <c r="T1155" i="1" a="1"/>
  <c r="T1155" i="1" s="1"/>
  <c r="T1161" i="1" a="1"/>
  <c r="T1161" i="1" s="1"/>
  <c r="T1163" i="1" a="1"/>
  <c r="T1163" i="1" s="1"/>
  <c r="T1175" i="1" a="1"/>
  <c r="T1175" i="1" s="1"/>
  <c r="T1176" i="1" a="1"/>
  <c r="T1176" i="1" s="1"/>
  <c r="T1182" i="1" a="1"/>
  <c r="T1182" i="1" s="1"/>
  <c r="T1191" i="1" a="1"/>
  <c r="T1191" i="1" s="1"/>
  <c r="T1065" i="1" a="1"/>
  <c r="T1065" i="1" s="1"/>
  <c r="T1074" i="1" a="1"/>
  <c r="T1074" i="1" s="1"/>
  <c r="T1095" i="1" a="1"/>
  <c r="T1095" i="1" s="1"/>
  <c r="T1117" i="1" a="1"/>
  <c r="T1117" i="1" s="1"/>
  <c r="T1126" i="1" a="1"/>
  <c r="T1126" i="1" s="1"/>
  <c r="T1132" i="1" a="1"/>
  <c r="T1132" i="1" s="1"/>
  <c r="T1138" i="1" a="1"/>
  <c r="T1138" i="1" s="1"/>
  <c r="T1142" i="1" a="1"/>
  <c r="T1142" i="1" s="1"/>
  <c r="T1165" i="1" a="1"/>
  <c r="T1165" i="1" s="1"/>
  <c r="T1174" i="1" a="1"/>
  <c r="T1174" i="1" s="1"/>
  <c r="T1185" i="1" a="1"/>
  <c r="T1185" i="1" s="1"/>
  <c r="T1188" i="1" a="1"/>
  <c r="T1188" i="1" s="1"/>
  <c r="T1061" i="1" a="1"/>
  <c r="T1061" i="1" s="1"/>
  <c r="T1068" i="1" a="1"/>
  <c r="T1068" i="1" s="1"/>
  <c r="C1068" i="14" s="1"/>
  <c r="T1071" i="1" a="1"/>
  <c r="T1071" i="1" s="1"/>
  <c r="T1077" i="1" a="1"/>
  <c r="T1077" i="1" s="1"/>
  <c r="T1083" i="1" a="1"/>
  <c r="T1083" i="1" s="1"/>
  <c r="T1090" i="1" a="1"/>
  <c r="T1090" i="1" s="1"/>
  <c r="T1098" i="1" a="1"/>
  <c r="T1098" i="1" s="1"/>
  <c r="T1103" i="1" a="1"/>
  <c r="T1103" i="1" s="1"/>
  <c r="T1137" i="1" a="1"/>
  <c r="T1137" i="1" s="1"/>
  <c r="T1147" i="1" a="1"/>
  <c r="T1147" i="1" s="1"/>
  <c r="T1154" i="1" a="1"/>
  <c r="T1154" i="1" s="1"/>
  <c r="T1158" i="1" a="1"/>
  <c r="T1158" i="1" s="1"/>
  <c r="T1168" i="1" a="1"/>
  <c r="T1168" i="1" s="1"/>
  <c r="T1171" i="1" a="1"/>
  <c r="T1171" i="1" s="1"/>
  <c r="T1172" i="1" a="1"/>
  <c r="T1172" i="1" s="1"/>
  <c r="T1173" i="1" a="1"/>
  <c r="T1173" i="1" s="1"/>
  <c r="T1181" i="1" a="1"/>
  <c r="T1181" i="1" s="1"/>
  <c r="T1193" i="1" a="1"/>
  <c r="T1193" i="1" s="1"/>
  <c r="T1116" i="1" a="1"/>
  <c r="T1116" i="1" s="1"/>
  <c r="T1198" i="1" a="1"/>
  <c r="T1198" i="1" s="1"/>
  <c r="T1207" i="1" a="1"/>
  <c r="T1207" i="1" s="1"/>
  <c r="T1212" i="1" a="1"/>
  <c r="T1212" i="1" s="1"/>
  <c r="T1221" i="1" a="1"/>
  <c r="T1221" i="1" s="1"/>
  <c r="T1245" i="1" a="1"/>
  <c r="T1245" i="1" s="1"/>
  <c r="C1245" i="14" s="1"/>
  <c r="T1246" i="1" a="1"/>
  <c r="T1246" i="1" s="1"/>
  <c r="T1261" i="1" a="1"/>
  <c r="T1261" i="1" s="1"/>
  <c r="T1262" i="1" a="1"/>
  <c r="T1262" i="1" s="1"/>
  <c r="T1275" i="1" a="1"/>
  <c r="T1275" i="1" s="1"/>
  <c r="T1279" i="1" a="1"/>
  <c r="T1279" i="1" s="1"/>
  <c r="T1289" i="1" a="1"/>
  <c r="T1289" i="1" s="1"/>
  <c r="T1308" i="1" a="1"/>
  <c r="T1308" i="1" s="1"/>
  <c r="T1105" i="1" a="1"/>
  <c r="T1105" i="1" s="1"/>
  <c r="B1105" i="14" s="1"/>
  <c r="T1131" i="1" a="1"/>
  <c r="T1131" i="1" s="1"/>
  <c r="T1136" i="1" a="1"/>
  <c r="T1136" i="1" s="1"/>
  <c r="T1141" i="1" a="1"/>
  <c r="T1141" i="1" s="1"/>
  <c r="T1201" i="1" a="1"/>
  <c r="T1201" i="1" s="1"/>
  <c r="T1204" i="1" a="1"/>
  <c r="T1204" i="1" s="1"/>
  <c r="T1209" i="1" a="1"/>
  <c r="T1209" i="1" s="1"/>
  <c r="T1217" i="1" a="1"/>
  <c r="T1217" i="1" s="1"/>
  <c r="T1224" i="1" a="1"/>
  <c r="T1224" i="1" s="1"/>
  <c r="T1227" i="1" a="1"/>
  <c r="T1227" i="1" s="1"/>
  <c r="T1230" i="1" a="1"/>
  <c r="T1230" i="1" s="1"/>
  <c r="T1233" i="1" a="1"/>
  <c r="T1233" i="1" s="1"/>
  <c r="T1237" i="1" a="1"/>
  <c r="T1237" i="1" s="1"/>
  <c r="T1244" i="1" a="1"/>
  <c r="T1244" i="1" s="1"/>
  <c r="T1260" i="1" a="1"/>
  <c r="T1260" i="1" s="1"/>
  <c r="T1285" i="1" a="1"/>
  <c r="T1285" i="1" s="1"/>
  <c r="T1292" i="1" a="1"/>
  <c r="T1292" i="1" s="1"/>
  <c r="B1292" i="14" s="1"/>
  <c r="T1302" i="1" a="1"/>
  <c r="T1302" i="1" s="1"/>
  <c r="T1310" i="1" a="1"/>
  <c r="T1310" i="1" s="1"/>
  <c r="C1310" i="14" s="1"/>
  <c r="T1102" i="1" a="1"/>
  <c r="T1102" i="1" s="1"/>
  <c r="T1190" i="1" a="1"/>
  <c r="T1190" i="1" s="1"/>
  <c r="C1190" i="14" s="1"/>
  <c r="T1206" i="1" a="1"/>
  <c r="T1206" i="1" s="1"/>
  <c r="T1214" i="1" a="1"/>
  <c r="T1214" i="1" s="1"/>
  <c r="T1220" i="1" a="1"/>
  <c r="T1220" i="1" s="1"/>
  <c r="T1240" i="1" a="1"/>
  <c r="T1240" i="1" s="1"/>
  <c r="B1240" i="14" s="1"/>
  <c r="T1243" i="1" a="1"/>
  <c r="T1243" i="1" s="1"/>
  <c r="T1259" i="1" a="1"/>
  <c r="T1259" i="1" s="1"/>
  <c r="T1274" i="1" a="1"/>
  <c r="T1274" i="1" s="1"/>
  <c r="T1281" i="1" a="1"/>
  <c r="T1281" i="1" s="1"/>
  <c r="T1296" i="1" a="1"/>
  <c r="T1296" i="1" s="1"/>
  <c r="T1299" i="1" a="1"/>
  <c r="T1299" i="1" s="1"/>
  <c r="T1305" i="1" a="1"/>
  <c r="T1305" i="1" s="1"/>
  <c r="T1082" i="1" a="1"/>
  <c r="T1082" i="1" s="1"/>
  <c r="T1197" i="1" a="1"/>
  <c r="T1197" i="1" s="1"/>
  <c r="T1200" i="1" a="1"/>
  <c r="T1200" i="1" s="1"/>
  <c r="B1200" i="14" s="1"/>
  <c r="T1211" i="1" a="1"/>
  <c r="T1211" i="1" s="1"/>
  <c r="T1223" i="1" a="1"/>
  <c r="T1223" i="1" s="1"/>
  <c r="T1229" i="1" a="1"/>
  <c r="T1229" i="1" s="1"/>
  <c r="T1232" i="1" a="1"/>
  <c r="T1232" i="1" s="1"/>
  <c r="T1236" i="1" a="1"/>
  <c r="T1236" i="1" s="1"/>
  <c r="T1239" i="1" a="1"/>
  <c r="T1239" i="1" s="1"/>
  <c r="T1241" i="1" a="1"/>
  <c r="T1241" i="1" s="1"/>
  <c r="T1242" i="1" a="1"/>
  <c r="T1242" i="1" s="1"/>
  <c r="T1257" i="1" a="1"/>
  <c r="T1257" i="1" s="1"/>
  <c r="T1258" i="1" a="1"/>
  <c r="T1258" i="1" s="1"/>
  <c r="T1273" i="1" a="1"/>
  <c r="T1273" i="1" s="1"/>
  <c r="T1278" i="1" a="1"/>
  <c r="T1278" i="1" s="1"/>
  <c r="T1284" i="1" a="1"/>
  <c r="T1284" i="1" s="1"/>
  <c r="T1288" i="1" a="1"/>
  <c r="T1288" i="1" s="1"/>
  <c r="T1295" i="1" a="1"/>
  <c r="T1295" i="1" s="1"/>
  <c r="T1094" i="1" a="1"/>
  <c r="T1094" i="1" s="1"/>
  <c r="T1104" i="1" a="1"/>
  <c r="T1104" i="1" s="1"/>
  <c r="T1125" i="1" a="1"/>
  <c r="T1125" i="1" s="1"/>
  <c r="B1125" i="14" s="1"/>
  <c r="T1194" i="1" a="1"/>
  <c r="T1194" i="1" s="1"/>
  <c r="T1203" i="1" a="1"/>
  <c r="T1203" i="1" s="1"/>
  <c r="T1216" i="1" a="1"/>
  <c r="T1216" i="1" s="1"/>
  <c r="T1219" i="1" a="1"/>
  <c r="T1219" i="1" s="1"/>
  <c r="T1235" i="1" a="1"/>
  <c r="T1235" i="1" s="1"/>
  <c r="T1253" i="1" a="1"/>
  <c r="T1253" i="1" s="1"/>
  <c r="T1255" i="1" a="1"/>
  <c r="T1255" i="1" s="1"/>
  <c r="T1256" i="1" a="1"/>
  <c r="T1256" i="1" s="1"/>
  <c r="C1256" i="14" s="1"/>
  <c r="T1271" i="1" a="1"/>
  <c r="T1271" i="1" s="1"/>
  <c r="T1272" i="1" a="1"/>
  <c r="T1272" i="1" s="1"/>
  <c r="T1291" i="1" a="1"/>
  <c r="T1291" i="1" s="1"/>
  <c r="T1301" i="1" a="1"/>
  <c r="T1301" i="1" s="1"/>
  <c r="B1301" i="14" s="1"/>
  <c r="T1079" i="1" a="1"/>
  <c r="T1079" i="1" s="1"/>
  <c r="T1208" i="1" a="1"/>
  <c r="T1208" i="1" s="1"/>
  <c r="T1226" i="1" a="1"/>
  <c r="T1226" i="1" s="1"/>
  <c r="T1252" i="1" a="1"/>
  <c r="T1252" i="1" s="1"/>
  <c r="T1254" i="1" a="1"/>
  <c r="T1254" i="1" s="1"/>
  <c r="T1269" i="1" a="1"/>
  <c r="T1269" i="1" s="1"/>
  <c r="T1270" i="1" a="1"/>
  <c r="T1270" i="1" s="1"/>
  <c r="T1277" i="1" a="1"/>
  <c r="T1277" i="1" s="1"/>
  <c r="T1280" i="1" a="1"/>
  <c r="T1280" i="1" s="1"/>
  <c r="T1283" i="1" a="1"/>
  <c r="T1283" i="1" s="1"/>
  <c r="T1287" i="1" a="1"/>
  <c r="T1287" i="1" s="1"/>
  <c r="T1294" i="1" a="1"/>
  <c r="T1294" i="1" s="1"/>
  <c r="B1294" i="14" s="1"/>
  <c r="T1298" i="1" a="1"/>
  <c r="T1298" i="1" s="1"/>
  <c r="T1309" i="1" a="1"/>
  <c r="T1309" i="1" s="1"/>
  <c r="T1312" i="1" a="1"/>
  <c r="T1312" i="1" s="1"/>
  <c r="T1064" i="1" a="1"/>
  <c r="T1064" i="1" s="1"/>
  <c r="B1064" i="14" s="1"/>
  <c r="T1196" i="1" a="1"/>
  <c r="T1196" i="1" s="1"/>
  <c r="T1202" i="1" a="1"/>
  <c r="T1202" i="1" s="1"/>
  <c r="T1215" i="1" a="1"/>
  <c r="T1215" i="1" s="1"/>
  <c r="T1218" i="1" a="1"/>
  <c r="T1218" i="1" s="1"/>
  <c r="T1225" i="1" a="1"/>
  <c r="T1225" i="1" s="1"/>
  <c r="T1234" i="1" a="1"/>
  <c r="T1234" i="1" s="1"/>
  <c r="T1247" i="1" a="1"/>
  <c r="T1247" i="1" s="1"/>
  <c r="T1248" i="1" a="1"/>
  <c r="T1248" i="1" s="1"/>
  <c r="T1238" i="1" a="1"/>
  <c r="T1238" i="1" s="1"/>
  <c r="T1266" i="1" a="1"/>
  <c r="T1266" i="1" s="1"/>
  <c r="T1297" i="1" a="1"/>
  <c r="T1297" i="1" s="1"/>
  <c r="T1300" i="1" a="1"/>
  <c r="T1300" i="1" s="1"/>
  <c r="T1304" i="1" a="1"/>
  <c r="T1304" i="1" s="1"/>
  <c r="T1317" i="1" a="1"/>
  <c r="T1317" i="1" s="1"/>
  <c r="T1320" i="1" a="1"/>
  <c r="T1320" i="1" s="1"/>
  <c r="T1326" i="1" a="1"/>
  <c r="T1326" i="1" s="1"/>
  <c r="T1329" i="1" a="1"/>
  <c r="T1329" i="1" s="1"/>
  <c r="T1332" i="1" a="1"/>
  <c r="T1332" i="1" s="1"/>
  <c r="T1358" i="1" a="1"/>
  <c r="T1358" i="1" s="1"/>
  <c r="T1369" i="1" a="1"/>
  <c r="T1369" i="1" s="1"/>
  <c r="T1376" i="1" a="1"/>
  <c r="T1376" i="1" s="1"/>
  <c r="T1380" i="1" a="1"/>
  <c r="T1380" i="1" s="1"/>
  <c r="T1228" i="1" a="1"/>
  <c r="T1228" i="1" s="1"/>
  <c r="T1276" i="1" a="1"/>
  <c r="T1276" i="1" s="1"/>
  <c r="T1282" i="1" a="1"/>
  <c r="T1282" i="1" s="1"/>
  <c r="T1322" i="1" a="1"/>
  <c r="T1322" i="1" s="1"/>
  <c r="T1335" i="1" a="1"/>
  <c r="T1335" i="1" s="1"/>
  <c r="T1343" i="1" a="1"/>
  <c r="T1343" i="1" s="1"/>
  <c r="T1346" i="1" a="1"/>
  <c r="T1346" i="1" s="1"/>
  <c r="T1351" i="1" a="1"/>
  <c r="T1351" i="1" s="1"/>
  <c r="T1360" i="1" a="1"/>
  <c r="T1360" i="1" s="1"/>
  <c r="T1363" i="1" a="1"/>
  <c r="T1363" i="1" s="1"/>
  <c r="T1366" i="1" a="1"/>
  <c r="T1366" i="1" s="1"/>
  <c r="T1372" i="1" a="1"/>
  <c r="T1372" i="1" s="1"/>
  <c r="T1384" i="1" a="1"/>
  <c r="T1384" i="1" s="1"/>
  <c r="T1386" i="1" a="1"/>
  <c r="T1386" i="1" s="1"/>
  <c r="B1386" i="14" s="1"/>
  <c r="T1388" i="1" a="1"/>
  <c r="T1388" i="1" s="1"/>
  <c r="T1390" i="1" a="1"/>
  <c r="T1390" i="1" s="1"/>
  <c r="T1392" i="1" a="1"/>
  <c r="T1392" i="1" s="1"/>
  <c r="T1394" i="1" a="1"/>
  <c r="T1394" i="1" s="1"/>
  <c r="T1396" i="1" a="1"/>
  <c r="T1396" i="1" s="1"/>
  <c r="T1398" i="1" a="1"/>
  <c r="T1398" i="1" s="1"/>
  <c r="T1400" i="1" a="1"/>
  <c r="T1400" i="1" s="1"/>
  <c r="T1402" i="1" a="1"/>
  <c r="T1402" i="1" s="1"/>
  <c r="T1404" i="1" a="1"/>
  <c r="T1404" i="1" s="1"/>
  <c r="T1406" i="1" a="1"/>
  <c r="T1406" i="1" s="1"/>
  <c r="T1408" i="1" a="1"/>
  <c r="T1408" i="1" s="1"/>
  <c r="T1410" i="1" a="1"/>
  <c r="T1410" i="1" s="1"/>
  <c r="T1412" i="1" a="1"/>
  <c r="T1412" i="1" s="1"/>
  <c r="T1414" i="1" a="1"/>
  <c r="T1414" i="1" s="1"/>
  <c r="T1416" i="1" a="1"/>
  <c r="T1416" i="1" s="1"/>
  <c r="T1418" i="1" a="1"/>
  <c r="T1418" i="1" s="1"/>
  <c r="B1418" i="14" s="1"/>
  <c r="T1420" i="1" a="1"/>
  <c r="T1420" i="1" s="1"/>
  <c r="T1086" i="1" a="1"/>
  <c r="T1086" i="1" s="1"/>
  <c r="T1199" i="1" a="1"/>
  <c r="T1199" i="1" s="1"/>
  <c r="T1263" i="1" a="1"/>
  <c r="T1263" i="1" s="1"/>
  <c r="T1267" i="1" a="1"/>
  <c r="T1267" i="1" s="1"/>
  <c r="T1293" i="1" a="1"/>
  <c r="T1293" i="1" s="1"/>
  <c r="T1303" i="1" a="1"/>
  <c r="T1303" i="1" s="1"/>
  <c r="T1307" i="1" a="1"/>
  <c r="T1307" i="1" s="1"/>
  <c r="T1314" i="1" a="1"/>
  <c r="T1314" i="1" s="1"/>
  <c r="T1319" i="1" a="1"/>
  <c r="T1319" i="1" s="1"/>
  <c r="T1325" i="1" a="1"/>
  <c r="T1325" i="1" s="1"/>
  <c r="T1328" i="1" a="1"/>
  <c r="T1328" i="1" s="1"/>
  <c r="T1339" i="1" a="1"/>
  <c r="T1339" i="1" s="1"/>
  <c r="T1342" i="1" a="1"/>
  <c r="T1342" i="1" s="1"/>
  <c r="C1342" i="14" s="1"/>
  <c r="T1348" i="1" a="1"/>
  <c r="T1348" i="1" s="1"/>
  <c r="T1354" i="1" a="1"/>
  <c r="T1354" i="1" s="1"/>
  <c r="B1354" i="14" s="1"/>
  <c r="T1357" i="1" a="1"/>
  <c r="T1357" i="1" s="1"/>
  <c r="T1375" i="1" a="1"/>
  <c r="T1375" i="1" s="1"/>
  <c r="T1379" i="1" a="1"/>
  <c r="T1379" i="1" s="1"/>
  <c r="T1383" i="1" a="1"/>
  <c r="T1383" i="1" s="1"/>
  <c r="B1383" i="14" s="1"/>
  <c r="T1047" i="1" a="1"/>
  <c r="T1047" i="1" s="1"/>
  <c r="T1213" i="1" a="1"/>
  <c r="T1213" i="1" s="1"/>
  <c r="T1250" i="1" a="1"/>
  <c r="T1250" i="1" s="1"/>
  <c r="T1251" i="1" a="1"/>
  <c r="T1251" i="1" s="1"/>
  <c r="C1251" i="14" s="1"/>
  <c r="T1268" i="1" a="1"/>
  <c r="T1268" i="1" s="1"/>
  <c r="T1316" i="1" a="1"/>
  <c r="T1316" i="1" s="1"/>
  <c r="T1331" i="1" a="1"/>
  <c r="T1331" i="1" s="1"/>
  <c r="T1334" i="1" a="1"/>
  <c r="T1334" i="1" s="1"/>
  <c r="B1334" i="14" s="1"/>
  <c r="T1368" i="1" a="1"/>
  <c r="T1368" i="1" s="1"/>
  <c r="T1264" i="1" a="1"/>
  <c r="T1264" i="1" s="1"/>
  <c r="T1311" i="1" a="1"/>
  <c r="T1311" i="1" s="1"/>
  <c r="T1318" i="1" a="1"/>
  <c r="T1318" i="1" s="1"/>
  <c r="T1321" i="1" a="1"/>
  <c r="T1321" i="1" s="1"/>
  <c r="T1324" i="1" a="1"/>
  <c r="T1324" i="1" s="1"/>
  <c r="T1338" i="1" a="1"/>
  <c r="T1338" i="1" s="1"/>
  <c r="T1345" i="1" a="1"/>
  <c r="T1345" i="1" s="1"/>
  <c r="T1350" i="1" a="1"/>
  <c r="T1350" i="1" s="1"/>
  <c r="T1353" i="1" a="1"/>
  <c r="T1353" i="1" s="1"/>
  <c r="C1353" i="14" s="1"/>
  <c r="T1359" i="1" a="1"/>
  <c r="T1359" i="1" s="1"/>
  <c r="T1362" i="1" a="1"/>
  <c r="T1362" i="1" s="1"/>
  <c r="T1365" i="1" a="1"/>
  <c r="T1365" i="1" s="1"/>
  <c r="T1371" i="1" a="1"/>
  <c r="T1371" i="1" s="1"/>
  <c r="T1374" i="1" a="1"/>
  <c r="T1374" i="1" s="1"/>
  <c r="T1378" i="1" a="1"/>
  <c r="T1378" i="1" s="1"/>
  <c r="T1184" i="1" a="1"/>
  <c r="T1184" i="1" s="1"/>
  <c r="T1210" i="1" a="1"/>
  <c r="T1210" i="1" s="1"/>
  <c r="T1222" i="1" a="1"/>
  <c r="T1222" i="1" s="1"/>
  <c r="T1290" i="1" a="1"/>
  <c r="T1290" i="1" s="1"/>
  <c r="C1290" i="14" s="1"/>
  <c r="T1306" i="1" a="1"/>
  <c r="T1306" i="1" s="1"/>
  <c r="T1313" i="1" a="1"/>
  <c r="T1313" i="1" s="1"/>
  <c r="T1327" i="1" a="1"/>
  <c r="T1327" i="1" s="1"/>
  <c r="T1337" i="1" a="1"/>
  <c r="T1337" i="1" s="1"/>
  <c r="C1337" i="14" s="1"/>
  <c r="T1341" i="1" a="1"/>
  <c r="T1341" i="1" s="1"/>
  <c r="T1356" i="1" a="1"/>
  <c r="T1356" i="1" s="1"/>
  <c r="T1382" i="1" a="1"/>
  <c r="T1382" i="1" s="1"/>
  <c r="T1385" i="1" a="1"/>
  <c r="T1385" i="1" s="1"/>
  <c r="B1385" i="14" s="1"/>
  <c r="T1387" i="1" a="1"/>
  <c r="T1387" i="1" s="1"/>
  <c r="T1389" i="1" a="1"/>
  <c r="T1389" i="1" s="1"/>
  <c r="T1391" i="1" a="1"/>
  <c r="T1391" i="1" s="1"/>
  <c r="T1393" i="1" a="1"/>
  <c r="T1393" i="1" s="1"/>
  <c r="C1393" i="14" s="1"/>
  <c r="T1395" i="1" a="1"/>
  <c r="T1395" i="1" s="1"/>
  <c r="T1397" i="1" a="1"/>
  <c r="T1397" i="1" s="1"/>
  <c r="T1399" i="1" a="1"/>
  <c r="T1399" i="1" s="1"/>
  <c r="T1401" i="1" a="1"/>
  <c r="T1401" i="1" s="1"/>
  <c r="T1403" i="1" a="1"/>
  <c r="T1403" i="1" s="1"/>
  <c r="T1405" i="1" a="1"/>
  <c r="T1405" i="1" s="1"/>
  <c r="T1407" i="1" a="1"/>
  <c r="T1407" i="1" s="1"/>
  <c r="T1409" i="1" a="1"/>
  <c r="T1409" i="1" s="1"/>
  <c r="C1409" i="14" s="1"/>
  <c r="T1411" i="1" a="1"/>
  <c r="T1411" i="1" s="1"/>
  <c r="T1413" i="1" a="1"/>
  <c r="T1413" i="1" s="1"/>
  <c r="T1415" i="1" a="1"/>
  <c r="T1415" i="1" s="1"/>
  <c r="T1417" i="1" a="1"/>
  <c r="T1417" i="1" s="1"/>
  <c r="B1417" i="14" s="1"/>
  <c r="T1419" i="1" a="1"/>
  <c r="T1419" i="1" s="1"/>
  <c r="T1421" i="1" a="1"/>
  <c r="T1421" i="1" s="1"/>
  <c r="T1423" i="1" a="1"/>
  <c r="T1423" i="1" s="1"/>
  <c r="T1425" i="1" a="1"/>
  <c r="T1425" i="1" s="1"/>
  <c r="T1427" i="1" a="1"/>
  <c r="T1427" i="1" s="1"/>
  <c r="T1429" i="1" a="1"/>
  <c r="T1429" i="1" s="1"/>
  <c r="T1431" i="1" a="1"/>
  <c r="T1431" i="1" s="1"/>
  <c r="T1231" i="1" a="1"/>
  <c r="T1231" i="1" s="1"/>
  <c r="T1286" i="1" a="1"/>
  <c r="T1286" i="1" s="1"/>
  <c r="T1315" i="1" a="1"/>
  <c r="T1315" i="1" s="1"/>
  <c r="T1323" i="1" a="1"/>
  <c r="T1323" i="1" s="1"/>
  <c r="T1336" i="1" a="1"/>
  <c r="T1336" i="1" s="1"/>
  <c r="T1340" i="1" a="1"/>
  <c r="T1340" i="1" s="1"/>
  <c r="T1344" i="1" a="1"/>
  <c r="T1344" i="1" s="1"/>
  <c r="T1349" i="1" a="1"/>
  <c r="T1349" i="1" s="1"/>
  <c r="T1352" i="1" a="1"/>
  <c r="T1352" i="1" s="1"/>
  <c r="B1352" i="14" s="1"/>
  <c r="T1355" i="1" a="1"/>
  <c r="T1355" i="1" s="1"/>
  <c r="T1381" i="1" a="1"/>
  <c r="T1381" i="1" s="1"/>
  <c r="T1364" i="1" a="1"/>
  <c r="T1364" i="1" s="1"/>
  <c r="T1522" i="1" a="1"/>
  <c r="T1522" i="1" s="1"/>
  <c r="C1522" i="14" s="1"/>
  <c r="T1529" i="1" a="1"/>
  <c r="T1529" i="1" s="1"/>
  <c r="T1538" i="1" a="1"/>
  <c r="T1538" i="1" s="1"/>
  <c r="T1542" i="1" a="1"/>
  <c r="T1542" i="1" s="1"/>
  <c r="T1249" i="1" a="1"/>
  <c r="T1249" i="1" s="1"/>
  <c r="T1330" i="1" a="1"/>
  <c r="T1330" i="1" s="1"/>
  <c r="T1347" i="1" a="1"/>
  <c r="T1347" i="1" s="1"/>
  <c r="T1426" i="1" a="1"/>
  <c r="T1426" i="1" s="1"/>
  <c r="T1433" i="1" a="1"/>
  <c r="T1433" i="1" s="1"/>
  <c r="T1435" i="1" a="1"/>
  <c r="T1435" i="1" s="1"/>
  <c r="T1437" i="1" a="1"/>
  <c r="T1437" i="1" s="1"/>
  <c r="T1439" i="1" a="1"/>
  <c r="T1439" i="1" s="1"/>
  <c r="T1441" i="1" a="1"/>
  <c r="T1441" i="1" s="1"/>
  <c r="C1441" i="14" s="1"/>
  <c r="T1443" i="1" a="1"/>
  <c r="T1443" i="1" s="1"/>
  <c r="T1445" i="1" a="1"/>
  <c r="T1445" i="1" s="1"/>
  <c r="T1447" i="1" a="1"/>
  <c r="T1447" i="1" s="1"/>
  <c r="T1449" i="1" a="1"/>
  <c r="T1449" i="1" s="1"/>
  <c r="C1449" i="14" s="1"/>
  <c r="T1451" i="1" a="1"/>
  <c r="T1451" i="1" s="1"/>
  <c r="T1453" i="1" a="1"/>
  <c r="T1453" i="1" s="1"/>
  <c r="T1455" i="1" a="1"/>
  <c r="T1455" i="1" s="1"/>
  <c r="T1457" i="1" a="1"/>
  <c r="T1457" i="1" s="1"/>
  <c r="C1457" i="14" s="1"/>
  <c r="T1459" i="1" a="1"/>
  <c r="T1459" i="1" s="1"/>
  <c r="T1461" i="1" a="1"/>
  <c r="T1461" i="1" s="1"/>
  <c r="T1463" i="1" a="1"/>
  <c r="T1463" i="1" s="1"/>
  <c r="T1465" i="1" a="1"/>
  <c r="T1465" i="1" s="1"/>
  <c r="C1465" i="14" s="1"/>
  <c r="T1467" i="1" a="1"/>
  <c r="T1467" i="1" s="1"/>
  <c r="T1469" i="1" a="1"/>
  <c r="T1469" i="1" s="1"/>
  <c r="T1471" i="1" a="1"/>
  <c r="T1471" i="1" s="1"/>
  <c r="T1473" i="1" a="1"/>
  <c r="T1473" i="1" s="1"/>
  <c r="C1473" i="14" s="1"/>
  <c r="T1475" i="1" a="1"/>
  <c r="T1475" i="1" s="1"/>
  <c r="T1477" i="1" a="1"/>
  <c r="T1477" i="1" s="1"/>
  <c r="T1479" i="1" a="1"/>
  <c r="T1479" i="1" s="1"/>
  <c r="T1481" i="1" a="1"/>
  <c r="T1481" i="1" s="1"/>
  <c r="C1481" i="14" s="1"/>
  <c r="T1483" i="1" a="1"/>
  <c r="T1483" i="1" s="1"/>
  <c r="T1485" i="1" a="1"/>
  <c r="T1485" i="1" s="1"/>
  <c r="T1487" i="1" a="1"/>
  <c r="T1487" i="1" s="1"/>
  <c r="T1489" i="1" a="1"/>
  <c r="T1489" i="1" s="1"/>
  <c r="C1489" i="14" s="1"/>
  <c r="T1491" i="1" a="1"/>
  <c r="T1491" i="1" s="1"/>
  <c r="T1493" i="1" a="1"/>
  <c r="T1493" i="1" s="1"/>
  <c r="T1495" i="1" a="1"/>
  <c r="T1495" i="1" s="1"/>
  <c r="T1497" i="1" a="1"/>
  <c r="T1497" i="1" s="1"/>
  <c r="C1497" i="14" s="1"/>
  <c r="T1499" i="1" a="1"/>
  <c r="T1499" i="1" s="1"/>
  <c r="T1501" i="1" a="1"/>
  <c r="T1501" i="1" s="1"/>
  <c r="T1503" i="1" a="1"/>
  <c r="T1503" i="1" s="1"/>
  <c r="T1505" i="1" a="1"/>
  <c r="T1505" i="1" s="1"/>
  <c r="T1507" i="1" a="1"/>
  <c r="T1507" i="1" s="1"/>
  <c r="T1509" i="1" a="1"/>
  <c r="T1509" i="1" s="1"/>
  <c r="T1511" i="1" a="1"/>
  <c r="T1511" i="1" s="1"/>
  <c r="T1513" i="1" a="1"/>
  <c r="T1513" i="1" s="1"/>
  <c r="C1513" i="14" s="1"/>
  <c r="T1515" i="1" a="1"/>
  <c r="T1515" i="1" s="1"/>
  <c r="T1517" i="1" a="1"/>
  <c r="T1517" i="1" s="1"/>
  <c r="T1519" i="1" a="1"/>
  <c r="T1519" i="1" s="1"/>
  <c r="T1521" i="1" a="1"/>
  <c r="T1521" i="1" s="1"/>
  <c r="C1521" i="14" s="1"/>
  <c r="T1531" i="1" a="1"/>
  <c r="T1531" i="1" s="1"/>
  <c r="T1535" i="1" a="1"/>
  <c r="T1535" i="1" s="1"/>
  <c r="T1544" i="1" a="1"/>
  <c r="T1544" i="1" s="1"/>
  <c r="T1546" i="1" a="1"/>
  <c r="T1546" i="1" s="1"/>
  <c r="T1361" i="1" a="1"/>
  <c r="T1361" i="1" s="1"/>
  <c r="T1373" i="1" a="1"/>
  <c r="T1373" i="1" s="1"/>
  <c r="T1525" i="1" a="1"/>
  <c r="T1525" i="1" s="1"/>
  <c r="T1528" i="1" a="1"/>
  <c r="T1528" i="1" s="1"/>
  <c r="B1528" i="14" s="1"/>
  <c r="T1536" i="1" a="1"/>
  <c r="T1536" i="1" s="1"/>
  <c r="T1541" i="1" a="1"/>
  <c r="T1541" i="1" s="1"/>
  <c r="T1424" i="1" a="1"/>
  <c r="T1424" i="1" s="1"/>
  <c r="T1432" i="1" a="1"/>
  <c r="T1432" i="1" s="1"/>
  <c r="T1526" i="1" a="1"/>
  <c r="T1526" i="1" s="1"/>
  <c r="T1265" i="1" a="1"/>
  <c r="T1265" i="1" s="1"/>
  <c r="T1370" i="1" a="1"/>
  <c r="T1370" i="1" s="1"/>
  <c r="T1524" i="1" a="1"/>
  <c r="T1524" i="1" s="1"/>
  <c r="B1524" i="14" s="1"/>
  <c r="T1527" i="1" a="1"/>
  <c r="T1527" i="1" s="1"/>
  <c r="T1530" i="1" a="1"/>
  <c r="T1530" i="1" s="1"/>
  <c r="T1422" i="1" a="1"/>
  <c r="T1422" i="1" s="1"/>
  <c r="T1430" i="1" a="1"/>
  <c r="T1430" i="1" s="1"/>
  <c r="T1434" i="1" a="1"/>
  <c r="T1434" i="1" s="1"/>
  <c r="T1436" i="1" a="1"/>
  <c r="T1436" i="1" s="1"/>
  <c r="T1438" i="1" a="1"/>
  <c r="T1438" i="1" s="1"/>
  <c r="T1440" i="1" a="1"/>
  <c r="T1440" i="1" s="1"/>
  <c r="T1442" i="1" a="1"/>
  <c r="T1442" i="1" s="1"/>
  <c r="T1444" i="1" a="1"/>
  <c r="T1444" i="1" s="1"/>
  <c r="T1446" i="1" a="1"/>
  <c r="T1446" i="1" s="1"/>
  <c r="T1448" i="1" a="1"/>
  <c r="T1448" i="1" s="1"/>
  <c r="B1448" i="14" s="1"/>
  <c r="T1450" i="1" a="1"/>
  <c r="T1450" i="1" s="1"/>
  <c r="T1452" i="1" a="1"/>
  <c r="T1452" i="1" s="1"/>
  <c r="T1454" i="1" a="1"/>
  <c r="T1454" i="1" s="1"/>
  <c r="T1456" i="1" a="1"/>
  <c r="T1456" i="1" s="1"/>
  <c r="T1458" i="1" a="1"/>
  <c r="T1458" i="1" s="1"/>
  <c r="T1460" i="1" a="1"/>
  <c r="T1460" i="1" s="1"/>
  <c r="T1462" i="1" a="1"/>
  <c r="T1462" i="1" s="1"/>
  <c r="T1464" i="1" a="1"/>
  <c r="T1464" i="1" s="1"/>
  <c r="C1464" i="14" s="1"/>
  <c r="T1466" i="1" a="1"/>
  <c r="T1466" i="1" s="1"/>
  <c r="T1468" i="1" a="1"/>
  <c r="T1468" i="1" s="1"/>
  <c r="T1470" i="1" a="1"/>
  <c r="T1470" i="1" s="1"/>
  <c r="T1472" i="1" a="1"/>
  <c r="T1472" i="1" s="1"/>
  <c r="T1474" i="1" a="1"/>
  <c r="T1474" i="1" s="1"/>
  <c r="T1476" i="1" a="1"/>
  <c r="T1476" i="1" s="1"/>
  <c r="T1478" i="1" a="1"/>
  <c r="T1478" i="1" s="1"/>
  <c r="T1480" i="1" a="1"/>
  <c r="T1480" i="1" s="1"/>
  <c r="C1480" i="14" s="1"/>
  <c r="T1482" i="1" a="1"/>
  <c r="T1482" i="1" s="1"/>
  <c r="T1484" i="1" a="1"/>
  <c r="T1484" i="1" s="1"/>
  <c r="T1486" i="1" a="1"/>
  <c r="T1486" i="1" s="1"/>
  <c r="T1488" i="1" a="1"/>
  <c r="T1488" i="1" s="1"/>
  <c r="T1490" i="1" a="1"/>
  <c r="T1490" i="1" s="1"/>
  <c r="T1492" i="1" a="1"/>
  <c r="T1492" i="1" s="1"/>
  <c r="T1494" i="1" a="1"/>
  <c r="T1494" i="1" s="1"/>
  <c r="T1496" i="1" a="1"/>
  <c r="T1496" i="1" s="1"/>
  <c r="C1496" i="14" s="1"/>
  <c r="T1498" i="1" a="1"/>
  <c r="T1498" i="1" s="1"/>
  <c r="T1500" i="1" a="1"/>
  <c r="T1500" i="1" s="1"/>
  <c r="T1502" i="1" a="1"/>
  <c r="T1502" i="1" s="1"/>
  <c r="T1504" i="1" a="1"/>
  <c r="T1504" i="1" s="1"/>
  <c r="B1504" i="14" s="1"/>
  <c r="T1506" i="1" a="1"/>
  <c r="T1506" i="1" s="1"/>
  <c r="T1508" i="1" a="1"/>
  <c r="T1508" i="1" s="1"/>
  <c r="T1510" i="1" a="1"/>
  <c r="T1510" i="1" s="1"/>
  <c r="T1512" i="1" a="1"/>
  <c r="T1512" i="1" s="1"/>
  <c r="B1512" i="14" s="1"/>
  <c r="T1514" i="1" a="1"/>
  <c r="T1514" i="1" s="1"/>
  <c r="T1516" i="1" a="1"/>
  <c r="T1516" i="1" s="1"/>
  <c r="T1518" i="1" a="1"/>
  <c r="T1518" i="1" s="1"/>
  <c r="T1520" i="1" a="1"/>
  <c r="T1520" i="1" s="1"/>
  <c r="T1537" i="1" a="1"/>
  <c r="T1537" i="1" s="1"/>
  <c r="T1543" i="1" a="1"/>
  <c r="T1543" i="1" s="1"/>
  <c r="T1545" i="1" a="1"/>
  <c r="T1545" i="1" s="1"/>
  <c r="T1547" i="1" a="1"/>
  <c r="T1547" i="1" s="1"/>
  <c r="T1205" i="1" a="1"/>
  <c r="T1205" i="1" s="1"/>
  <c r="T1333" i="1" a="1"/>
  <c r="T1333" i="1" s="1"/>
  <c r="B1333" i="14" s="1"/>
  <c r="T1377" i="1" a="1"/>
  <c r="T1377" i="1" s="1"/>
  <c r="T1428" i="1" a="1"/>
  <c r="T1428" i="1" s="1"/>
  <c r="T1540" i="1" a="1"/>
  <c r="T1540" i="1" s="1"/>
  <c r="T1589" i="1" a="1"/>
  <c r="T1589" i="1" s="1"/>
  <c r="T1603" i="1" a="1"/>
  <c r="T1603" i="1" s="1"/>
  <c r="T1619" i="1" a="1"/>
  <c r="T1619" i="1" s="1"/>
  <c r="T1635" i="1" a="1"/>
  <c r="T1635" i="1" s="1"/>
  <c r="T1660" i="1" a="1"/>
  <c r="T1660" i="1" s="1"/>
  <c r="T1673" i="1" a="1"/>
  <c r="T1673" i="1" s="1"/>
  <c r="T1685" i="1" a="1"/>
  <c r="T1685" i="1" s="1"/>
  <c r="T1532" i="1" a="1"/>
  <c r="T1532" i="1" s="1"/>
  <c r="T1576" i="1" a="1"/>
  <c r="T1576" i="1" s="1"/>
  <c r="T1590" i="1" a="1"/>
  <c r="T1590" i="1" s="1"/>
  <c r="T1591" i="1" a="1"/>
  <c r="T1591" i="1" s="1"/>
  <c r="T1592" i="1" a="1"/>
  <c r="T1592" i="1" s="1"/>
  <c r="T1604" i="1" a="1"/>
  <c r="T1604" i="1" s="1"/>
  <c r="T1605" i="1" a="1"/>
  <c r="T1605" i="1" s="1"/>
  <c r="T1606" i="1" a="1"/>
  <c r="T1606" i="1" s="1"/>
  <c r="T1620" i="1" a="1"/>
  <c r="T1620" i="1" s="1"/>
  <c r="T1621" i="1" a="1"/>
  <c r="T1621" i="1" s="1"/>
  <c r="T1622" i="1" a="1"/>
  <c r="T1622" i="1" s="1"/>
  <c r="T1636" i="1" a="1"/>
  <c r="T1636" i="1" s="1"/>
  <c r="T1637" i="1" a="1"/>
  <c r="T1637" i="1" s="1"/>
  <c r="T1638" i="1" a="1"/>
  <c r="T1638" i="1" s="1"/>
  <c r="T1658" i="1" a="1"/>
  <c r="T1658" i="1" s="1"/>
  <c r="T1659" i="1" a="1"/>
  <c r="T1659" i="1" s="1"/>
  <c r="T1670" i="1" a="1"/>
  <c r="T1670" i="1" s="1"/>
  <c r="T1671" i="1" a="1"/>
  <c r="T1671" i="1" s="1"/>
  <c r="T1672" i="1" a="1"/>
  <c r="T1672" i="1" s="1"/>
  <c r="T1684" i="1" a="1"/>
  <c r="T1684" i="1" s="1"/>
  <c r="T1534" i="1" a="1"/>
  <c r="T1534" i="1" s="1"/>
  <c r="T1548" i="1" a="1"/>
  <c r="T1548" i="1" s="1"/>
  <c r="T1550" i="1" a="1"/>
  <c r="T1550" i="1" s="1"/>
  <c r="T1552" i="1" a="1"/>
  <c r="T1552" i="1" s="1"/>
  <c r="T1554" i="1" a="1"/>
  <c r="T1554" i="1" s="1"/>
  <c r="T1556" i="1" a="1"/>
  <c r="T1556" i="1" s="1"/>
  <c r="T1558" i="1" a="1"/>
  <c r="T1558" i="1" s="1"/>
  <c r="T1560" i="1" a="1"/>
  <c r="T1560" i="1" s="1"/>
  <c r="T1562" i="1" a="1"/>
  <c r="T1562" i="1" s="1"/>
  <c r="T1564" i="1" a="1"/>
  <c r="T1564" i="1" s="1"/>
  <c r="T1566" i="1" a="1"/>
  <c r="T1566" i="1" s="1"/>
  <c r="T1568" i="1" a="1"/>
  <c r="T1568" i="1" s="1"/>
  <c r="T1569" i="1" a="1"/>
  <c r="T1569" i="1" s="1"/>
  <c r="T1577" i="1" a="1"/>
  <c r="T1577" i="1" s="1"/>
  <c r="T1593" i="1" a="1"/>
  <c r="T1593" i="1" s="1"/>
  <c r="T1607" i="1" a="1"/>
  <c r="T1607" i="1" s="1"/>
  <c r="T1623" i="1" a="1"/>
  <c r="T1623" i="1" s="1"/>
  <c r="T1639" i="1" a="1"/>
  <c r="T1639" i="1" s="1"/>
  <c r="T1657" i="1" a="1"/>
  <c r="T1657" i="1" s="1"/>
  <c r="T1669" i="1" a="1"/>
  <c r="T1669" i="1" s="1"/>
  <c r="T1682" i="1" a="1"/>
  <c r="T1682" i="1" s="1"/>
  <c r="T1683" i="1" a="1"/>
  <c r="T1683" i="1" s="1"/>
  <c r="T1695" i="1" a="1"/>
  <c r="T1695" i="1" s="1"/>
  <c r="T1570" i="1" a="1"/>
  <c r="T1570" i="1" s="1"/>
  <c r="T1571" i="1" a="1"/>
  <c r="T1571" i="1" s="1"/>
  <c r="T1572" i="1" a="1"/>
  <c r="T1572" i="1" s="1"/>
  <c r="B1572" i="14" s="1"/>
  <c r="T1575" i="1" a="1"/>
  <c r="T1575" i="1" s="1"/>
  <c r="T1578" i="1" a="1"/>
  <c r="T1578" i="1" s="1"/>
  <c r="T1579" i="1" a="1"/>
  <c r="T1579" i="1" s="1"/>
  <c r="T1580" i="1" a="1"/>
  <c r="T1580" i="1" s="1"/>
  <c r="T1594" i="1" a="1"/>
  <c r="T1594" i="1" s="1"/>
  <c r="T1595" i="1" a="1"/>
  <c r="T1595" i="1" s="1"/>
  <c r="T1608" i="1" a="1"/>
  <c r="T1608" i="1" s="1"/>
  <c r="T1609" i="1" a="1"/>
  <c r="T1609" i="1" s="1"/>
  <c r="T1610" i="1" a="1"/>
  <c r="T1610" i="1" s="1"/>
  <c r="T1624" i="1" a="1"/>
  <c r="T1624" i="1" s="1"/>
  <c r="C1624" i="14" s="1"/>
  <c r="T1625" i="1" a="1"/>
  <c r="T1625" i="1" s="1"/>
  <c r="T1626" i="1" a="1"/>
  <c r="T1626" i="1" s="1"/>
  <c r="T1640" i="1" a="1"/>
  <c r="T1640" i="1" s="1"/>
  <c r="T1641" i="1" a="1"/>
  <c r="T1641" i="1" s="1"/>
  <c r="T1642" i="1" a="1"/>
  <c r="T1642" i="1" s="1"/>
  <c r="T1654" i="1" a="1"/>
  <c r="T1654" i="1" s="1"/>
  <c r="T1655" i="1" a="1"/>
  <c r="T1655" i="1" s="1"/>
  <c r="T1656" i="1" a="1"/>
  <c r="T1656" i="1" s="1"/>
  <c r="T1668" i="1" a="1"/>
  <c r="T1668" i="1" s="1"/>
  <c r="T1681" i="1" a="1"/>
  <c r="T1681" i="1" s="1"/>
  <c r="T1573" i="1" a="1"/>
  <c r="T1573" i="1" s="1"/>
  <c r="T1581" i="1" a="1"/>
  <c r="T1581" i="1" s="1"/>
  <c r="T1611" i="1" a="1"/>
  <c r="T1611" i="1" s="1"/>
  <c r="T1627" i="1" a="1"/>
  <c r="T1627" i="1" s="1"/>
  <c r="T1643" i="1" a="1"/>
  <c r="T1643" i="1" s="1"/>
  <c r="T1653" i="1" a="1"/>
  <c r="T1653" i="1" s="1"/>
  <c r="T1666" i="1" a="1"/>
  <c r="T1666" i="1" s="1"/>
  <c r="T1667" i="1" a="1"/>
  <c r="T1667" i="1" s="1"/>
  <c r="T1678" i="1" a="1"/>
  <c r="T1678" i="1" s="1"/>
  <c r="T1679" i="1" a="1"/>
  <c r="T1679" i="1" s="1"/>
  <c r="T1680" i="1" a="1"/>
  <c r="T1680" i="1" s="1"/>
  <c r="T1692" i="1" a="1"/>
  <c r="T1692" i="1" s="1"/>
  <c r="T1533" i="1" a="1"/>
  <c r="T1533" i="1" s="1"/>
  <c r="T1539" i="1" a="1"/>
  <c r="T1539" i="1" s="1"/>
  <c r="T1582" i="1" a="1"/>
  <c r="T1582" i="1" s="1"/>
  <c r="T1583" i="1" a="1"/>
  <c r="T1583" i="1" s="1"/>
  <c r="T1584" i="1" a="1"/>
  <c r="T1584" i="1" s="1"/>
  <c r="T1596" i="1" a="1"/>
  <c r="T1596" i="1" s="1"/>
  <c r="T1597" i="1" a="1"/>
  <c r="T1597" i="1" s="1"/>
  <c r="T1598" i="1" a="1"/>
  <c r="T1598" i="1" s="1"/>
  <c r="T1612" i="1" a="1"/>
  <c r="T1612" i="1" s="1"/>
  <c r="T1613" i="1" a="1"/>
  <c r="T1613" i="1" s="1"/>
  <c r="T1614" i="1" a="1"/>
  <c r="T1614" i="1" s="1"/>
  <c r="T1628" i="1" a="1"/>
  <c r="T1628" i="1" s="1"/>
  <c r="T1629" i="1" a="1"/>
  <c r="T1629" i="1" s="1"/>
  <c r="T1630" i="1" a="1"/>
  <c r="T1630" i="1" s="1"/>
  <c r="T1644" i="1" a="1"/>
  <c r="T1644" i="1" s="1"/>
  <c r="T1645" i="1" a="1"/>
  <c r="T1645" i="1" s="1"/>
  <c r="T1646" i="1" a="1"/>
  <c r="T1646" i="1" s="1"/>
  <c r="T1652" i="1" a="1"/>
  <c r="T1652" i="1" s="1"/>
  <c r="T1665" i="1" a="1"/>
  <c r="T1665" i="1" s="1"/>
  <c r="T1677" i="1" a="1"/>
  <c r="T1677" i="1" s="1"/>
  <c r="T1690" i="1" a="1"/>
  <c r="T1690" i="1" s="1"/>
  <c r="T1691" i="1" a="1"/>
  <c r="T1691" i="1" s="1"/>
  <c r="C1691" i="14" s="1"/>
  <c r="T1367" i="1" a="1"/>
  <c r="T1367" i="1" s="1"/>
  <c r="T1523" i="1" a="1"/>
  <c r="T1523" i="1" s="1"/>
  <c r="T1586" i="1" a="1"/>
  <c r="T1586" i="1" s="1"/>
  <c r="T1587" i="1" a="1"/>
  <c r="T1587" i="1" s="1"/>
  <c r="T1588" i="1" a="1"/>
  <c r="T1588" i="1" s="1"/>
  <c r="T1600" i="1" a="1"/>
  <c r="T1600" i="1" s="1"/>
  <c r="T1601" i="1" a="1"/>
  <c r="T1601" i="1" s="1"/>
  <c r="T1602" i="1" a="1"/>
  <c r="T1602" i="1" s="1"/>
  <c r="T1616" i="1" a="1"/>
  <c r="T1616" i="1" s="1"/>
  <c r="T1617" i="1" a="1"/>
  <c r="T1617" i="1" s="1"/>
  <c r="B1617" i="14" s="1"/>
  <c r="T1618" i="1" a="1"/>
  <c r="T1618" i="1" s="1"/>
  <c r="T1632" i="1" a="1"/>
  <c r="T1632" i="1" s="1"/>
  <c r="T1633" i="1" a="1"/>
  <c r="T1633" i="1" s="1"/>
  <c r="T1634" i="1" a="1"/>
  <c r="T1634" i="1" s="1"/>
  <c r="T1648" i="1" a="1"/>
  <c r="T1648" i="1" s="1"/>
  <c r="T1553" i="1" a="1"/>
  <c r="T1553" i="1" s="1"/>
  <c r="C1553" i="14" s="1"/>
  <c r="T1664" i="1" a="1"/>
  <c r="T1664" i="1" s="1"/>
  <c r="T1696" i="1" a="1"/>
  <c r="T1696" i="1" s="1"/>
  <c r="T1704" i="1" a="1"/>
  <c r="T1704" i="1" s="1"/>
  <c r="T1705" i="1" a="1"/>
  <c r="T1705" i="1" s="1"/>
  <c r="B1705" i="14" s="1"/>
  <c r="T1706" i="1" a="1"/>
  <c r="T1706" i="1" s="1"/>
  <c r="T1708" i="1" a="1"/>
  <c r="T1708" i="1" s="1"/>
  <c r="T1710" i="1" a="1"/>
  <c r="T1710" i="1" s="1"/>
  <c r="T1719" i="1" a="1"/>
  <c r="T1719" i="1" s="1"/>
  <c r="T1720" i="1" a="1"/>
  <c r="T1720" i="1" s="1"/>
  <c r="T1725" i="1" a="1"/>
  <c r="T1725" i="1" s="1"/>
  <c r="T1727" i="1" a="1"/>
  <c r="T1727" i="1" s="1"/>
  <c r="T1729" i="1" a="1"/>
  <c r="T1729" i="1" s="1"/>
  <c r="T1732" i="1" a="1"/>
  <c r="T1732" i="1" s="1"/>
  <c r="T1746" i="1" a="1"/>
  <c r="T1746" i="1" s="1"/>
  <c r="T1748" i="1" a="1"/>
  <c r="T1748" i="1" s="1"/>
  <c r="T1762" i="1" a="1"/>
  <c r="T1762" i="1" s="1"/>
  <c r="T1763" i="1" a="1"/>
  <c r="T1763" i="1" s="1"/>
  <c r="T1778" i="1" a="1"/>
  <c r="T1778" i="1" s="1"/>
  <c r="T1779" i="1" a="1"/>
  <c r="T1779" i="1" s="1"/>
  <c r="T1788" i="1" a="1"/>
  <c r="T1788" i="1" s="1"/>
  <c r="T1789" i="1" a="1"/>
  <c r="T1789" i="1" s="1"/>
  <c r="T1801" i="1" a="1"/>
  <c r="T1801" i="1" s="1"/>
  <c r="T1805" i="1" a="1"/>
  <c r="T1805" i="1" s="1"/>
  <c r="T1809" i="1" a="1"/>
  <c r="T1809" i="1" s="1"/>
  <c r="T1833" i="1" a="1"/>
  <c r="T1833" i="1" s="1"/>
  <c r="T1839" i="1" a="1"/>
  <c r="T1839" i="1" s="1"/>
  <c r="T1848" i="1" a="1"/>
  <c r="T1848" i="1" s="1"/>
  <c r="T1864" i="1" a="1"/>
  <c r="T1864" i="1" s="1"/>
  <c r="T1871" i="1" a="1"/>
  <c r="T1871" i="1" s="1"/>
  <c r="T1876" i="1" a="1"/>
  <c r="T1876" i="1" s="1"/>
  <c r="T1886" i="1" a="1"/>
  <c r="T1886" i="1" s="1"/>
  <c r="T1887" i="1" a="1"/>
  <c r="T1887" i="1" s="1"/>
  <c r="T1902" i="1" a="1"/>
  <c r="T1902" i="1" s="1"/>
  <c r="T1903" i="1" a="1"/>
  <c r="T1903" i="1" s="1"/>
  <c r="T1914" i="1" a="1"/>
  <c r="T1914" i="1" s="1"/>
  <c r="T1924" i="1" a="1"/>
  <c r="T1924" i="1" s="1"/>
  <c r="T1925" i="1" a="1"/>
  <c r="T1925" i="1" s="1"/>
  <c r="T1938" i="1" a="1"/>
  <c r="T1938" i="1" s="1"/>
  <c r="T1939" i="1" a="1"/>
  <c r="T1939" i="1" s="1"/>
  <c r="T1555" i="1" a="1"/>
  <c r="T1555" i="1" s="1"/>
  <c r="T1651" i="1" a="1"/>
  <c r="T1651" i="1" s="1"/>
  <c r="T1686" i="1" a="1"/>
  <c r="T1686" i="1" s="1"/>
  <c r="T1699" i="1" a="1"/>
  <c r="T1699" i="1" s="1"/>
  <c r="T1721" i="1" a="1"/>
  <c r="T1721" i="1" s="1"/>
  <c r="T1722" i="1" a="1"/>
  <c r="T1722" i="1" s="1"/>
  <c r="T1743" i="1" a="1"/>
  <c r="T1743" i="1" s="1"/>
  <c r="T1744" i="1" a="1"/>
  <c r="T1744" i="1" s="1"/>
  <c r="T1745" i="1" a="1"/>
  <c r="T1745" i="1" s="1"/>
  <c r="T1749" i="1" a="1"/>
  <c r="T1749" i="1" s="1"/>
  <c r="T1750" i="1" a="1"/>
  <c r="T1750" i="1" s="1"/>
  <c r="B1750" i="14" s="1"/>
  <c r="T1764" i="1" a="1"/>
  <c r="T1764" i="1" s="1"/>
  <c r="T1765" i="1" a="1"/>
  <c r="T1765" i="1" s="1"/>
  <c r="T1780" i="1" a="1"/>
  <c r="T1780" i="1" s="1"/>
  <c r="T1781" i="1" a="1"/>
  <c r="T1781" i="1" s="1"/>
  <c r="T1785" i="1" a="1"/>
  <c r="T1785" i="1" s="1"/>
  <c r="T1786" i="1" a="1"/>
  <c r="T1786" i="1" s="1"/>
  <c r="B1786" i="14" s="1"/>
  <c r="T1787" i="1" a="1"/>
  <c r="T1787" i="1" s="1"/>
  <c r="T1795" i="1" a="1"/>
  <c r="T1795" i="1" s="1"/>
  <c r="B1795" i="14" s="1"/>
  <c r="T1834" i="1" a="1"/>
  <c r="T1834" i="1" s="1"/>
  <c r="T1849" i="1" a="1"/>
  <c r="T1849" i="1" s="1"/>
  <c r="B1849" i="14" s="1"/>
  <c r="T1865" i="1" a="1"/>
  <c r="T1865" i="1" s="1"/>
  <c r="T1877" i="1" a="1"/>
  <c r="T1877" i="1" s="1"/>
  <c r="T1888" i="1" a="1"/>
  <c r="T1888" i="1" s="1"/>
  <c r="T1904" i="1" a="1"/>
  <c r="T1904" i="1" s="1"/>
  <c r="T1915" i="1" a="1"/>
  <c r="T1915" i="1" s="1"/>
  <c r="T1926" i="1" a="1"/>
  <c r="T1926" i="1" s="1"/>
  <c r="T1927" i="1" a="1"/>
  <c r="T1927" i="1" s="1"/>
  <c r="T1557" i="1" a="1"/>
  <c r="T1557" i="1" s="1"/>
  <c r="T1574" i="1" a="1"/>
  <c r="T1574" i="1" s="1"/>
  <c r="T1599" i="1" a="1"/>
  <c r="T1599" i="1" s="1"/>
  <c r="T1697" i="1" a="1"/>
  <c r="T1697" i="1" s="1"/>
  <c r="T1723" i="1" a="1"/>
  <c r="T1723" i="1" s="1"/>
  <c r="C1723" i="14" s="1"/>
  <c r="T1724" i="1" a="1"/>
  <c r="T1724" i="1" s="1"/>
  <c r="T1735" i="1" a="1"/>
  <c r="T1735" i="1" s="1"/>
  <c r="T1742" i="1" a="1"/>
  <c r="T1742" i="1" s="1"/>
  <c r="T1751" i="1" a="1"/>
  <c r="T1751" i="1" s="1"/>
  <c r="T1752" i="1" a="1"/>
  <c r="T1752" i="1" s="1"/>
  <c r="T1766" i="1" a="1"/>
  <c r="T1766" i="1" s="1"/>
  <c r="T1767" i="1" a="1"/>
  <c r="T1767" i="1" s="1"/>
  <c r="T1782" i="1" a="1"/>
  <c r="T1782" i="1" s="1"/>
  <c r="T1783" i="1" a="1"/>
  <c r="T1783" i="1" s="1"/>
  <c r="T1794" i="1" a="1"/>
  <c r="T1794" i="1" s="1"/>
  <c r="T1799" i="1" a="1"/>
  <c r="T1799" i="1" s="1"/>
  <c r="T1800" i="1" a="1"/>
  <c r="T1800" i="1" s="1"/>
  <c r="T1804" i="1" a="1"/>
  <c r="T1804" i="1" s="1"/>
  <c r="T1808" i="1" a="1"/>
  <c r="T1808" i="1" s="1"/>
  <c r="T1811" i="1" a="1"/>
  <c r="T1811" i="1" s="1"/>
  <c r="T1835" i="1" a="1"/>
  <c r="T1835" i="1" s="1"/>
  <c r="T1840" i="1" a="1"/>
  <c r="T1840" i="1" s="1"/>
  <c r="T1850" i="1" a="1"/>
  <c r="T1850" i="1" s="1"/>
  <c r="T1851" i="1" a="1"/>
  <c r="T1851" i="1" s="1"/>
  <c r="T1852" i="1" a="1"/>
  <c r="T1852" i="1" s="1"/>
  <c r="C1852" i="14" s="1"/>
  <c r="T1853" i="1" a="1"/>
  <c r="T1853" i="1" s="1"/>
  <c r="T1866" i="1" a="1"/>
  <c r="T1866" i="1" s="1"/>
  <c r="T1867" i="1" a="1"/>
  <c r="T1867" i="1" s="1"/>
  <c r="T1872" i="1" a="1"/>
  <c r="T1872" i="1" s="1"/>
  <c r="T1878" i="1" a="1"/>
  <c r="T1878" i="1" s="1"/>
  <c r="T1889" i="1" a="1"/>
  <c r="T1889" i="1" s="1"/>
  <c r="T1905" i="1" a="1"/>
  <c r="T1905" i="1" s="1"/>
  <c r="T1916" i="1" a="1"/>
  <c r="T1916" i="1" s="1"/>
  <c r="C1916" i="14" s="1"/>
  <c r="T1917" i="1" a="1"/>
  <c r="T1917" i="1" s="1"/>
  <c r="T1928" i="1" a="1"/>
  <c r="T1928" i="1" s="1"/>
  <c r="T1940" i="1" a="1"/>
  <c r="T1940" i="1" s="1"/>
  <c r="T1559" i="1" a="1"/>
  <c r="T1559" i="1" s="1"/>
  <c r="T1585" i="1" a="1"/>
  <c r="T1585" i="1" s="1"/>
  <c r="T1615" i="1" a="1"/>
  <c r="T1615" i="1" s="1"/>
  <c r="T1661" i="1" a="1"/>
  <c r="T1661" i="1" s="1"/>
  <c r="T1674" i="1" a="1"/>
  <c r="T1674" i="1" s="1"/>
  <c r="B1674" i="14" s="1"/>
  <c r="T1687" i="1" a="1"/>
  <c r="T1687" i="1" s="1"/>
  <c r="T1731" i="1" a="1"/>
  <c r="T1731" i="1" s="1"/>
  <c r="T1740" i="1" a="1"/>
  <c r="T1740" i="1" s="1"/>
  <c r="T1753" i="1" a="1"/>
  <c r="T1753" i="1" s="1"/>
  <c r="T1768" i="1" a="1"/>
  <c r="T1768" i="1" s="1"/>
  <c r="T1769" i="1" a="1"/>
  <c r="T1769" i="1" s="1"/>
  <c r="T1784" i="1" a="1"/>
  <c r="T1784" i="1" s="1"/>
  <c r="T1854" i="1" a="1"/>
  <c r="T1854" i="1" s="1"/>
  <c r="T1855" i="1" a="1"/>
  <c r="T1855" i="1" s="1"/>
  <c r="T1873" i="1" a="1"/>
  <c r="T1873" i="1" s="1"/>
  <c r="T1879" i="1" a="1"/>
  <c r="T1879" i="1" s="1"/>
  <c r="T1890" i="1" a="1"/>
  <c r="T1890" i="1" s="1"/>
  <c r="T1891" i="1" a="1"/>
  <c r="T1891" i="1" s="1"/>
  <c r="T1892" i="1" a="1"/>
  <c r="T1892" i="1" s="1"/>
  <c r="T1893" i="1" a="1"/>
  <c r="T1893" i="1" s="1"/>
  <c r="T1906" i="1" a="1"/>
  <c r="T1906" i="1" s="1"/>
  <c r="T1907" i="1" a="1"/>
  <c r="T1907" i="1" s="1"/>
  <c r="T1908" i="1" a="1"/>
  <c r="T1908" i="1" s="1"/>
  <c r="T1909" i="1" a="1"/>
  <c r="T1909" i="1" s="1"/>
  <c r="T1561" i="1" a="1"/>
  <c r="T1561" i="1" s="1"/>
  <c r="B1561" i="14" s="1"/>
  <c r="T1631" i="1" a="1"/>
  <c r="T1631" i="1" s="1"/>
  <c r="T1650" i="1" a="1"/>
  <c r="T1650" i="1" s="1"/>
  <c r="T1662" i="1" a="1"/>
  <c r="T1662" i="1" s="1"/>
  <c r="T1698" i="1" a="1"/>
  <c r="T1698" i="1" s="1"/>
  <c r="T1707" i="1" a="1"/>
  <c r="T1707" i="1" s="1"/>
  <c r="T1709" i="1" a="1"/>
  <c r="T1709" i="1" s="1"/>
  <c r="T1711" i="1" a="1"/>
  <c r="T1711" i="1" s="1"/>
  <c r="T1712" i="1" a="1"/>
  <c r="T1712" i="1" s="1"/>
  <c r="T1726" i="1" a="1"/>
  <c r="T1726" i="1" s="1"/>
  <c r="T1728" i="1" a="1"/>
  <c r="T1728" i="1" s="1"/>
  <c r="T1734" i="1" a="1"/>
  <c r="T1734" i="1" s="1"/>
  <c r="T1739" i="1" a="1"/>
  <c r="T1739" i="1" s="1"/>
  <c r="B1739" i="14" s="1"/>
  <c r="T1741" i="1" a="1"/>
  <c r="T1741" i="1" s="1"/>
  <c r="T1754" i="1" a="1"/>
  <c r="T1754" i="1" s="1"/>
  <c r="T1755" i="1" a="1"/>
  <c r="T1755" i="1" s="1"/>
  <c r="T1756" i="1" a="1"/>
  <c r="T1756" i="1" s="1"/>
  <c r="T1770" i="1" a="1"/>
  <c r="T1770" i="1" s="1"/>
  <c r="T1771" i="1" a="1"/>
  <c r="T1771" i="1" s="1"/>
  <c r="T1793" i="1" a="1"/>
  <c r="T1793" i="1" s="1"/>
  <c r="T1798" i="1" a="1"/>
  <c r="T1798" i="1" s="1"/>
  <c r="T1803" i="1" a="1"/>
  <c r="T1803" i="1" s="1"/>
  <c r="T1836" i="1" a="1"/>
  <c r="T1836" i="1" s="1"/>
  <c r="T1841" i="1" a="1"/>
  <c r="T1841" i="1" s="1"/>
  <c r="T1856" i="1" a="1"/>
  <c r="T1856" i="1" s="1"/>
  <c r="T1868" i="1" a="1"/>
  <c r="T1868" i="1" s="1"/>
  <c r="T1880" i="1" a="1"/>
  <c r="T1880" i="1" s="1"/>
  <c r="B1880" i="14" s="1"/>
  <c r="T1894" i="1" a="1"/>
  <c r="T1894" i="1" s="1"/>
  <c r="T1895" i="1" a="1"/>
  <c r="T1895" i="1" s="1"/>
  <c r="T1910" i="1" a="1"/>
  <c r="T1910" i="1" s="1"/>
  <c r="T1911" i="1" a="1"/>
  <c r="T1911" i="1" s="1"/>
  <c r="T1920" i="1" a="1"/>
  <c r="T1920" i="1" s="1"/>
  <c r="T1930" i="1" a="1"/>
  <c r="T1930" i="1" s="1"/>
  <c r="T1931" i="1" a="1"/>
  <c r="T1931" i="1" s="1"/>
  <c r="T1932" i="1" a="1"/>
  <c r="T1932" i="1" s="1"/>
  <c r="T1933" i="1" a="1"/>
  <c r="T1933" i="1" s="1"/>
  <c r="T1563" i="1" a="1"/>
  <c r="T1563" i="1" s="1"/>
  <c r="T1647" i="1" a="1"/>
  <c r="T1647" i="1" s="1"/>
  <c r="T1675" i="1" a="1"/>
  <c r="T1675" i="1" s="1"/>
  <c r="T1688" i="1" a="1"/>
  <c r="T1688" i="1" s="1"/>
  <c r="T1713" i="1" a="1"/>
  <c r="T1713" i="1" s="1"/>
  <c r="T1714" i="1" a="1"/>
  <c r="T1714" i="1" s="1"/>
  <c r="T1730" i="1" a="1"/>
  <c r="T1730" i="1" s="1"/>
  <c r="T1738" i="1" a="1"/>
  <c r="T1738" i="1" s="1"/>
  <c r="T1757" i="1" a="1"/>
  <c r="T1757" i="1" s="1"/>
  <c r="T1772" i="1" a="1"/>
  <c r="T1772" i="1" s="1"/>
  <c r="T1773" i="1" a="1"/>
  <c r="T1773" i="1" s="1"/>
  <c r="T1792" i="1" a="1"/>
  <c r="T1792" i="1" s="1"/>
  <c r="T1797" i="1" a="1"/>
  <c r="T1797" i="1" s="1"/>
  <c r="T1807" i="1" a="1"/>
  <c r="T1807" i="1" s="1"/>
  <c r="T1810" i="1" a="1"/>
  <c r="T1810" i="1" s="1"/>
  <c r="T1814" i="1" a="1"/>
  <c r="T1814" i="1" s="1"/>
  <c r="T1822" i="1" a="1"/>
  <c r="T1822" i="1" s="1"/>
  <c r="T1823" i="1" a="1"/>
  <c r="T1823" i="1" s="1"/>
  <c r="T1824" i="1" a="1"/>
  <c r="T1824" i="1" s="1"/>
  <c r="T1837" i="1" a="1"/>
  <c r="T1837" i="1" s="1"/>
  <c r="T1842" i="1" a="1"/>
  <c r="T1842" i="1" s="1"/>
  <c r="T1857" i="1" a="1"/>
  <c r="T1857" i="1" s="1"/>
  <c r="T1869" i="1" a="1"/>
  <c r="T1869" i="1" s="1"/>
  <c r="T1874" i="1" a="1"/>
  <c r="T1874" i="1" s="1"/>
  <c r="T1881" i="1" a="1"/>
  <c r="T1881" i="1" s="1"/>
  <c r="B1881" i="14" s="1"/>
  <c r="T1896" i="1" a="1"/>
  <c r="T1896" i="1" s="1"/>
  <c r="T1912" i="1" a="1"/>
  <c r="T1912" i="1" s="1"/>
  <c r="T1921" i="1" a="1"/>
  <c r="T1921" i="1" s="1"/>
  <c r="T1934" i="1" a="1"/>
  <c r="T1934" i="1" s="1"/>
  <c r="T1935" i="1" a="1"/>
  <c r="T1935" i="1" s="1"/>
  <c r="T1551" i="1" a="1"/>
  <c r="T1551" i="1" s="1"/>
  <c r="T1567" i="1" a="1"/>
  <c r="T1567" i="1" s="1"/>
  <c r="T1649" i="1" a="1"/>
  <c r="T1649" i="1" s="1"/>
  <c r="T1703" i="1" a="1"/>
  <c r="T1703" i="1" s="1"/>
  <c r="T1717" i="1" a="1"/>
  <c r="T1717" i="1" s="1"/>
  <c r="T1718" i="1" a="1"/>
  <c r="T1718" i="1" s="1"/>
  <c r="T1736" i="1" a="1"/>
  <c r="T1736" i="1" s="1"/>
  <c r="T1737" i="1" a="1"/>
  <c r="T1737" i="1" s="1"/>
  <c r="T1760" i="1" a="1"/>
  <c r="T1760" i="1" s="1"/>
  <c r="B1760" i="14" s="1"/>
  <c r="T1761" i="1" a="1"/>
  <c r="T1761" i="1" s="1"/>
  <c r="T1776" i="1" a="1"/>
  <c r="T1776" i="1" s="1"/>
  <c r="T1777" i="1" a="1"/>
  <c r="T1777" i="1" s="1"/>
  <c r="T1790" i="1" a="1"/>
  <c r="T1790" i="1" s="1"/>
  <c r="T1796" i="1" a="1"/>
  <c r="T1796" i="1" s="1"/>
  <c r="T1806" i="1" a="1"/>
  <c r="T1806" i="1" s="1"/>
  <c r="T1812" i="1" a="1"/>
  <c r="T1812" i="1" s="1"/>
  <c r="T1817" i="1" a="1"/>
  <c r="T1817" i="1" s="1"/>
  <c r="C1817" i="14" s="1"/>
  <c r="T1818" i="1" a="1"/>
  <c r="T1818" i="1" s="1"/>
  <c r="T1819" i="1" a="1"/>
  <c r="T1819" i="1" s="1"/>
  <c r="C1819" i="14" s="1"/>
  <c r="T1829" i="1" a="1"/>
  <c r="T1829" i="1" s="1"/>
  <c r="T1831" i="1" a="1"/>
  <c r="T1831" i="1" s="1"/>
  <c r="T1832" i="1" a="1"/>
  <c r="T1832" i="1" s="1"/>
  <c r="T1838" i="1" a="1"/>
  <c r="T1838" i="1" s="1"/>
  <c r="B1838" i="14" s="1"/>
  <c r="T1846" i="1" a="1"/>
  <c r="T1846" i="1" s="1"/>
  <c r="T1847" i="1" a="1"/>
  <c r="T1847" i="1" s="1"/>
  <c r="T1862" i="1" a="1"/>
  <c r="T1862" i="1" s="1"/>
  <c r="T1863" i="1" a="1"/>
  <c r="T1863" i="1" s="1"/>
  <c r="T1870" i="1" a="1"/>
  <c r="T1870" i="1" s="1"/>
  <c r="T1884" i="1" a="1"/>
  <c r="T1884" i="1" s="1"/>
  <c r="T1885" i="1" a="1"/>
  <c r="T1885" i="1" s="1"/>
  <c r="T1898" i="1" a="1"/>
  <c r="T1898" i="1" s="1"/>
  <c r="T1899" i="1" a="1"/>
  <c r="T1899" i="1" s="1"/>
  <c r="T1900" i="1" a="1"/>
  <c r="T1900" i="1" s="1"/>
  <c r="T1901" i="1" a="1"/>
  <c r="T1901" i="1" s="1"/>
  <c r="T1923" i="1" a="1"/>
  <c r="T1923" i="1" s="1"/>
  <c r="T1937" i="1" a="1"/>
  <c r="T1937" i="1" s="1"/>
  <c r="T1549" i="1" a="1"/>
  <c r="T1549" i="1" s="1"/>
  <c r="T1693" i="1" a="1"/>
  <c r="T1693" i="1" s="1"/>
  <c r="T1802" i="1" a="1"/>
  <c r="T1802" i="1" s="1"/>
  <c r="T1825" i="1" a="1"/>
  <c r="T1825" i="1" s="1"/>
  <c r="T1858" i="1" a="1"/>
  <c r="T1858" i="1" s="1"/>
  <c r="T1883" i="1" a="1"/>
  <c r="T1883" i="1" s="1"/>
  <c r="T1913" i="1" a="1"/>
  <c r="T1913" i="1" s="1"/>
  <c r="C1913" i="14" s="1"/>
  <c r="T1936" i="1" a="1"/>
  <c r="T1936" i="1" s="1"/>
  <c r="T1941" i="1" a="1"/>
  <c r="T1941" i="1" s="1"/>
  <c r="T1942" i="1" a="1"/>
  <c r="T1942" i="1" s="1"/>
  <c r="T1950" i="1" a="1"/>
  <c r="T1950" i="1" s="1"/>
  <c r="T1951" i="1" a="1"/>
  <c r="T1951" i="1" s="1"/>
  <c r="T1952" i="1" a="1"/>
  <c r="T1952" i="1" s="1"/>
  <c r="T1953" i="1" a="1"/>
  <c r="T1953" i="1" s="1"/>
  <c r="T1954" i="1" a="1"/>
  <c r="T1954" i="1" s="1"/>
  <c r="C1954" i="14" s="1"/>
  <c r="T1989" i="1" a="1"/>
  <c r="T1989" i="1" s="1"/>
  <c r="T2012" i="1" a="1"/>
  <c r="T2012" i="1" s="1"/>
  <c r="T2013" i="1" a="1"/>
  <c r="T2013" i="1" s="1"/>
  <c r="T2020" i="1" a="1"/>
  <c r="T2020" i="1" s="1"/>
  <c r="T2021" i="1" a="1"/>
  <c r="T2021" i="1" s="1"/>
  <c r="T2034" i="1" a="1"/>
  <c r="T2034" i="1" s="1"/>
  <c r="T2035" i="1" a="1"/>
  <c r="T2035" i="1" s="1"/>
  <c r="T2036" i="1" a="1"/>
  <c r="T2036" i="1" s="1"/>
  <c r="C2036" i="14" s="1"/>
  <c r="T1565" i="1" a="1"/>
  <c r="T1565" i="1" s="1"/>
  <c r="T1663" i="1" a="1"/>
  <c r="T1663" i="1" s="1"/>
  <c r="T1676" i="1" a="1"/>
  <c r="T1676" i="1" s="1"/>
  <c r="T1689" i="1" a="1"/>
  <c r="T1689" i="1" s="1"/>
  <c r="T1700" i="1" a="1"/>
  <c r="T1700" i="1" s="1"/>
  <c r="T1733" i="1" a="1"/>
  <c r="T1733" i="1" s="1"/>
  <c r="T1830" i="1" a="1"/>
  <c r="T1830" i="1" s="1"/>
  <c r="T1844" i="1" a="1"/>
  <c r="T1844" i="1" s="1"/>
  <c r="C1844" i="14" s="1"/>
  <c r="T1918" i="1" a="1"/>
  <c r="T1918" i="1" s="1"/>
  <c r="T1929" i="1" a="1"/>
  <c r="T1929" i="1" s="1"/>
  <c r="T1943" i="1" a="1"/>
  <c r="T1943" i="1" s="1"/>
  <c r="T1955" i="1" a="1"/>
  <c r="T1955" i="1" s="1"/>
  <c r="C1955" i="14" s="1"/>
  <c r="T1962" i="1" a="1"/>
  <c r="T1962" i="1" s="1"/>
  <c r="T1963" i="1" a="1"/>
  <c r="T1963" i="1" s="1"/>
  <c r="T1988" i="1" a="1"/>
  <c r="T1988" i="1" s="1"/>
  <c r="T1999" i="1" a="1"/>
  <c r="T1999" i="1" s="1"/>
  <c r="T2000" i="1" a="1"/>
  <c r="T2000" i="1" s="1"/>
  <c r="T2001" i="1" a="1"/>
  <c r="T2001" i="1" s="1"/>
  <c r="T2002" i="1" a="1"/>
  <c r="T2002" i="1" s="1"/>
  <c r="T2003" i="1" a="1"/>
  <c r="T2003" i="1" s="1"/>
  <c r="T2014" i="1" a="1"/>
  <c r="T2014" i="1" s="1"/>
  <c r="T2037" i="1" a="1"/>
  <c r="T2037" i="1" s="1"/>
  <c r="T1694" i="1" a="1"/>
  <c r="T1694" i="1" s="1"/>
  <c r="T1715" i="1" a="1"/>
  <c r="T1715" i="1" s="1"/>
  <c r="B1715" i="14" s="1"/>
  <c r="T1759" i="1" a="1"/>
  <c r="T1759" i="1" s="1"/>
  <c r="T1827" i="1" a="1"/>
  <c r="T1827" i="1" s="1"/>
  <c r="T1860" i="1" a="1"/>
  <c r="T1860" i="1" s="1"/>
  <c r="T1922" i="1" a="1"/>
  <c r="T1922" i="1" s="1"/>
  <c r="T1944" i="1" a="1"/>
  <c r="T1944" i="1" s="1"/>
  <c r="T1956" i="1" a="1"/>
  <c r="T1956" i="1" s="1"/>
  <c r="T1987" i="1" a="1"/>
  <c r="T1987" i="1" s="1"/>
  <c r="T1998" i="1" a="1"/>
  <c r="T1998" i="1" s="1"/>
  <c r="T2004" i="1" a="1"/>
  <c r="T2004" i="1" s="1"/>
  <c r="T2005" i="1" a="1"/>
  <c r="T2005" i="1" s="1"/>
  <c r="T2015" i="1" a="1"/>
  <c r="T2015" i="1" s="1"/>
  <c r="T2022" i="1" a="1"/>
  <c r="T2022" i="1" s="1"/>
  <c r="T2023" i="1" a="1"/>
  <c r="T2023" i="1" s="1"/>
  <c r="T2024" i="1" a="1"/>
  <c r="T2024" i="1" s="1"/>
  <c r="C2024" i="14" s="1"/>
  <c r="T2038" i="1" a="1"/>
  <c r="T2038" i="1" s="1"/>
  <c r="T2039" i="1" a="1"/>
  <c r="T2039" i="1" s="1"/>
  <c r="T1702" i="1" a="1"/>
  <c r="T1702" i="1" s="1"/>
  <c r="T1775" i="1" a="1"/>
  <c r="T1775" i="1" s="1"/>
  <c r="T1791" i="1" a="1"/>
  <c r="T1791" i="1" s="1"/>
  <c r="T1816" i="1" a="1"/>
  <c r="T1816" i="1" s="1"/>
  <c r="T1882" i="1" a="1"/>
  <c r="T1882" i="1" s="1"/>
  <c r="T1919" i="1" a="1"/>
  <c r="T1919" i="1" s="1"/>
  <c r="T1945" i="1" a="1"/>
  <c r="T1945" i="1" s="1"/>
  <c r="T1957" i="1" a="1"/>
  <c r="T1957" i="1" s="1"/>
  <c r="B1957" i="14" s="1"/>
  <c r="T1964" i="1" a="1"/>
  <c r="T1964" i="1" s="1"/>
  <c r="T1965" i="1" a="1"/>
  <c r="T1965" i="1" s="1"/>
  <c r="T1983" i="1" a="1"/>
  <c r="T1983" i="1" s="1"/>
  <c r="T1984" i="1" a="1"/>
  <c r="T1984" i="1" s="1"/>
  <c r="T1985" i="1" a="1"/>
  <c r="T1985" i="1" s="1"/>
  <c r="T1986" i="1" a="1"/>
  <c r="T1986" i="1" s="1"/>
  <c r="T1997" i="1" a="1"/>
  <c r="T1997" i="1" s="1"/>
  <c r="T2006" i="1" a="1"/>
  <c r="T2006" i="1" s="1"/>
  <c r="T2007" i="1" a="1"/>
  <c r="T2007" i="1" s="1"/>
  <c r="T2016" i="1" a="1"/>
  <c r="T2016" i="1" s="1"/>
  <c r="T2025" i="1" a="1"/>
  <c r="T2025" i="1" s="1"/>
  <c r="T1813" i="1" a="1"/>
  <c r="T1813" i="1" s="1"/>
  <c r="T1821" i="1" a="1"/>
  <c r="T1821" i="1" s="1"/>
  <c r="T1843" i="1" a="1"/>
  <c r="T1843" i="1" s="1"/>
  <c r="C1843" i="14" s="1"/>
  <c r="T1946" i="1" a="1"/>
  <c r="T1946" i="1" s="1"/>
  <c r="T1958" i="1" a="1"/>
  <c r="T1958" i="1" s="1"/>
  <c r="T1959" i="1" a="1"/>
  <c r="T1959" i="1" s="1"/>
  <c r="T1966" i="1" a="1"/>
  <c r="T1966" i="1" s="1"/>
  <c r="T1747" i="1" a="1"/>
  <c r="T1747" i="1" s="1"/>
  <c r="T1758" i="1" a="1"/>
  <c r="T1758" i="1" s="1"/>
  <c r="T1826" i="1" a="1"/>
  <c r="T1826" i="1" s="1"/>
  <c r="T1859" i="1" a="1"/>
  <c r="T1859" i="1" s="1"/>
  <c r="T1947" i="1" a="1"/>
  <c r="T1947" i="1" s="1"/>
  <c r="T1967" i="1" a="1"/>
  <c r="T1967" i="1" s="1"/>
  <c r="B1967" i="14" s="1"/>
  <c r="T1975" i="1" a="1"/>
  <c r="T1975" i="1" s="1"/>
  <c r="T1981" i="1" a="1"/>
  <c r="T1981" i="1" s="1"/>
  <c r="T1995" i="1" a="1"/>
  <c r="T1995" i="1" s="1"/>
  <c r="T2009" i="1" a="1"/>
  <c r="T2009" i="1" s="1"/>
  <c r="T2029" i="1" a="1"/>
  <c r="T2029" i="1" s="1"/>
  <c r="T1701" i="1" a="1"/>
  <c r="T1701" i="1" s="1"/>
  <c r="T1774" i="1" a="1"/>
  <c r="T1774" i="1" s="1"/>
  <c r="T1815" i="1" a="1"/>
  <c r="T1815" i="1" s="1"/>
  <c r="T1845" i="1" a="1"/>
  <c r="T1845" i="1" s="1"/>
  <c r="T1948" i="1" a="1"/>
  <c r="T1948" i="1" s="1"/>
  <c r="T1960" i="1" a="1"/>
  <c r="T1960" i="1" s="1"/>
  <c r="T1968" i="1" a="1"/>
  <c r="T1968" i="1" s="1"/>
  <c r="T1972" i="1" a="1"/>
  <c r="T1972" i="1" s="1"/>
  <c r="T1973" i="1" a="1"/>
  <c r="T1973" i="1" s="1"/>
  <c r="C1973" i="14" s="1"/>
  <c r="T1974" i="1" a="1"/>
  <c r="T1974" i="1" s="1"/>
  <c r="T1976" i="1" a="1"/>
  <c r="T1976" i="1" s="1"/>
  <c r="T1977" i="1" a="1"/>
  <c r="T1977" i="1" s="1"/>
  <c r="T1979" i="1" a="1"/>
  <c r="T1979" i="1" s="1"/>
  <c r="T1980" i="1" a="1"/>
  <c r="T1980" i="1" s="1"/>
  <c r="T1991" i="1" a="1"/>
  <c r="T1991" i="1" s="1"/>
  <c r="T1992" i="1" a="1"/>
  <c r="T1992" i="1" s="1"/>
  <c r="T1993" i="1" a="1"/>
  <c r="T1993" i="1" s="1"/>
  <c r="T1994" i="1" a="1"/>
  <c r="T1994" i="1" s="1"/>
  <c r="T2010" i="1" a="1"/>
  <c r="T2010" i="1" s="1"/>
  <c r="T2011" i="1" a="1"/>
  <c r="T2011" i="1" s="1"/>
  <c r="T2018" i="1" a="1"/>
  <c r="T2018" i="1" s="1"/>
  <c r="T2030" i="1" a="1"/>
  <c r="T2030" i="1" s="1"/>
  <c r="T2031" i="1" a="1"/>
  <c r="T2031" i="1" s="1"/>
  <c r="B2031" i="14" s="1"/>
  <c r="T2032" i="1" a="1"/>
  <c r="T2032" i="1" s="1"/>
  <c r="G9" i="1" a="1"/>
  <c r="G9" i="1" s="1"/>
  <c r="G14" i="1" a="1"/>
  <c r="G14" i="1" s="1"/>
  <c r="G15" i="1" a="1"/>
  <c r="G15" i="1" s="1"/>
  <c r="B15" i="14" s="1"/>
  <c r="G16" i="1" a="1"/>
  <c r="G16" i="1" s="1"/>
  <c r="G18" i="1" a="1"/>
  <c r="G18" i="1" s="1"/>
  <c r="G5" i="1" a="1"/>
  <c r="G5" i="1" s="1"/>
  <c r="G11" i="1" a="1"/>
  <c r="G11" i="1" s="1"/>
  <c r="B11" i="14" s="1"/>
  <c r="G21" i="1" a="1"/>
  <c r="G21" i="1" s="1"/>
  <c r="G8" i="1" a="1"/>
  <c r="G8" i="1" s="1"/>
  <c r="B8" i="14" s="1"/>
  <c r="G13" i="1" a="1"/>
  <c r="G13" i="1" s="1"/>
  <c r="G7" i="1" a="1"/>
  <c r="G7" i="1" s="1"/>
  <c r="B7" i="14" s="1"/>
  <c r="G10" i="1" a="1"/>
  <c r="G10" i="1" s="1"/>
  <c r="G4" i="1" a="1"/>
  <c r="G4" i="1" s="1"/>
  <c r="G17" i="1" a="1"/>
  <c r="G17" i="1" s="1"/>
  <c r="G19" i="1" a="1"/>
  <c r="G19" i="1" s="1"/>
  <c r="B19" i="14" s="1"/>
  <c r="G3" i="1" a="1"/>
  <c r="G3" i="1" s="1"/>
  <c r="G29" i="1" a="1"/>
  <c r="G29" i="1" s="1"/>
  <c r="C29" i="14" s="1"/>
  <c r="G31" i="1" a="1"/>
  <c r="G31" i="1" s="1"/>
  <c r="G34" i="1" a="1"/>
  <c r="G34" i="1" s="1"/>
  <c r="C34" i="14" s="1"/>
  <c r="G35" i="1" a="1"/>
  <c r="G35" i="1" s="1"/>
  <c r="G36" i="1" a="1"/>
  <c r="G36" i="1" s="1"/>
  <c r="G12" i="1" a="1"/>
  <c r="G12" i="1" s="1"/>
  <c r="G20" i="1" a="1"/>
  <c r="G20" i="1" s="1"/>
  <c r="G28" i="1" a="1"/>
  <c r="G28" i="1" s="1"/>
  <c r="G33" i="1" a="1"/>
  <c r="G33" i="1" s="1"/>
  <c r="G27" i="1" a="1"/>
  <c r="G27" i="1" s="1"/>
  <c r="G30" i="1" a="1"/>
  <c r="G30" i="1" s="1"/>
  <c r="C30" i="14" s="1"/>
  <c r="G32" i="1" a="1"/>
  <c r="G32" i="1" s="1"/>
  <c r="G6" i="1" a="1"/>
  <c r="G6" i="1" s="1"/>
  <c r="G22" i="1" a="1"/>
  <c r="G22" i="1" s="1"/>
  <c r="G23" i="1" a="1"/>
  <c r="G23" i="1" s="1"/>
  <c r="G25" i="1" a="1"/>
  <c r="G25" i="1" s="1"/>
  <c r="G37" i="1" a="1"/>
  <c r="G37" i="1" s="1"/>
  <c r="C37" i="14" s="1"/>
  <c r="G49" i="1" a="1"/>
  <c r="G49" i="1" s="1"/>
  <c r="G50" i="1" a="1"/>
  <c r="G50" i="1" s="1"/>
  <c r="C50" i="14" s="1"/>
  <c r="G38" i="1" a="1"/>
  <c r="G38" i="1" s="1"/>
  <c r="G45" i="1" a="1"/>
  <c r="G45" i="1" s="1"/>
  <c r="G24" i="1" a="1"/>
  <c r="G24" i="1" s="1"/>
  <c r="G42" i="1" a="1"/>
  <c r="G42" i="1" s="1"/>
  <c r="G43" i="1" a="1"/>
  <c r="G43" i="1" s="1"/>
  <c r="G44" i="1" a="1"/>
  <c r="G44" i="1" s="1"/>
  <c r="B44" i="14" s="1"/>
  <c r="G48" i="1" a="1"/>
  <c r="G48" i="1" s="1"/>
  <c r="G26" i="1" a="1"/>
  <c r="G26" i="1" s="1"/>
  <c r="B26" i="14" s="1"/>
  <c r="G41" i="1" a="1"/>
  <c r="G41" i="1" s="1"/>
  <c r="G47" i="1" a="1"/>
  <c r="G47" i="1" s="1"/>
  <c r="G51" i="1" a="1"/>
  <c r="G51" i="1" s="1"/>
  <c r="G40" i="1" a="1"/>
  <c r="G40" i="1" s="1"/>
  <c r="C40" i="14" s="1"/>
  <c r="G56" i="1" a="1"/>
  <c r="G56" i="1" s="1"/>
  <c r="G58" i="1" a="1"/>
  <c r="G58" i="1" s="1"/>
  <c r="C58" i="14" s="1"/>
  <c r="G46" i="1" a="1"/>
  <c r="G46" i="1" s="1"/>
  <c r="G60" i="1" a="1"/>
  <c r="G60" i="1" s="1"/>
  <c r="B60" i="14" s="1"/>
  <c r="G62" i="1" a="1"/>
  <c r="G62" i="1" s="1"/>
  <c r="G64" i="1" a="1"/>
  <c r="G64" i="1" s="1"/>
  <c r="G66" i="1" a="1"/>
  <c r="G66" i="1" s="1"/>
  <c r="G68" i="1" a="1"/>
  <c r="G68" i="1" s="1"/>
  <c r="C68" i="14" s="1"/>
  <c r="G69" i="1" a="1"/>
  <c r="G69" i="1" s="1"/>
  <c r="G53" i="1" a="1"/>
  <c r="G53" i="1" s="1"/>
  <c r="C53" i="14" s="1"/>
  <c r="G55" i="1" a="1"/>
  <c r="G55" i="1" s="1"/>
  <c r="G57" i="1" a="1"/>
  <c r="G57" i="1" s="1"/>
  <c r="G59" i="1" a="1"/>
  <c r="G59" i="1" s="1"/>
  <c r="G52" i="1" a="1"/>
  <c r="G52" i="1" s="1"/>
  <c r="G54" i="1" a="1"/>
  <c r="G54" i="1" s="1"/>
  <c r="G61" i="1" a="1"/>
  <c r="G61" i="1" s="1"/>
  <c r="B61" i="14" s="1"/>
  <c r="G63" i="1" a="1"/>
  <c r="G63" i="1" s="1"/>
  <c r="G65" i="1" a="1"/>
  <c r="G65" i="1" s="1"/>
  <c r="B65" i="14" s="1"/>
  <c r="G67" i="1" a="1"/>
  <c r="G67" i="1" s="1"/>
  <c r="G39" i="1" a="1"/>
  <c r="G39" i="1" s="1"/>
  <c r="C39" i="14" s="1"/>
  <c r="G70" i="1" a="1"/>
  <c r="G70" i="1" s="1"/>
  <c r="G73" i="1" a="1"/>
  <c r="G73" i="1" s="1"/>
  <c r="G75" i="1" a="1"/>
  <c r="G75" i="1" s="1"/>
  <c r="G77" i="1" a="1"/>
  <c r="G77" i="1" s="1"/>
  <c r="B77" i="14" s="1"/>
  <c r="G79" i="1" a="1"/>
  <c r="G79" i="1" s="1"/>
  <c r="G85" i="1" a="1"/>
  <c r="G85" i="1" s="1"/>
  <c r="C85" i="14" s="1"/>
  <c r="G86" i="1" a="1"/>
  <c r="G86" i="1" s="1"/>
  <c r="G81" i="1" a="1"/>
  <c r="G81" i="1" s="1"/>
  <c r="C81" i="14" s="1"/>
  <c r="G71" i="1" a="1"/>
  <c r="G71" i="1" s="1"/>
  <c r="G82" i="1" a="1"/>
  <c r="G82" i="1" s="1"/>
  <c r="G91" i="1" a="1"/>
  <c r="G91" i="1" s="1"/>
  <c r="G72" i="1" a="1"/>
  <c r="G72" i="1" s="1"/>
  <c r="C72" i="14" s="1"/>
  <c r="G95" i="1" a="1"/>
  <c r="G95" i="1" s="1"/>
  <c r="G96" i="1" a="1"/>
  <c r="G96" i="1" s="1"/>
  <c r="C96" i="14" s="1"/>
  <c r="G97" i="1" a="1"/>
  <c r="G97" i="1" s="1"/>
  <c r="G99" i="1" a="1"/>
  <c r="G99" i="1" s="1"/>
  <c r="C99" i="14" s="1"/>
  <c r="G101" i="1" a="1"/>
  <c r="G101" i="1" s="1"/>
  <c r="G103" i="1" a="1"/>
  <c r="G103" i="1" s="1"/>
  <c r="G105" i="1" a="1"/>
  <c r="G105" i="1" s="1"/>
  <c r="G107" i="1" a="1"/>
  <c r="G107" i="1" s="1"/>
  <c r="C107" i="14" s="1"/>
  <c r="G109" i="1" a="1"/>
  <c r="G109" i="1" s="1"/>
  <c r="G111" i="1" a="1"/>
  <c r="G111" i="1" s="1"/>
  <c r="G74" i="1" a="1"/>
  <c r="G74" i="1" s="1"/>
  <c r="G89" i="1" a="1"/>
  <c r="G89" i="1" s="1"/>
  <c r="C89" i="14" s="1"/>
  <c r="G90" i="1" a="1"/>
  <c r="G90" i="1" s="1"/>
  <c r="G94" i="1" a="1"/>
  <c r="G94" i="1" s="1"/>
  <c r="G76" i="1" a="1"/>
  <c r="G76" i="1" s="1"/>
  <c r="G88" i="1" a="1"/>
  <c r="G88" i="1" s="1"/>
  <c r="C88" i="14" s="1"/>
  <c r="G93" i="1" a="1"/>
  <c r="G93" i="1" s="1"/>
  <c r="G98" i="1" a="1"/>
  <c r="G98" i="1" s="1"/>
  <c r="B98" i="14" s="1"/>
  <c r="G117" i="1" a="1"/>
  <c r="G117" i="1" s="1"/>
  <c r="G80" i="1" a="1"/>
  <c r="G80" i="1" s="1"/>
  <c r="G83" i="1" a="1"/>
  <c r="G83" i="1" s="1"/>
  <c r="G84" i="1" a="1"/>
  <c r="G84" i="1" s="1"/>
  <c r="G100" i="1" a="1"/>
  <c r="G100" i="1" s="1"/>
  <c r="G102" i="1" a="1"/>
  <c r="G102" i="1" s="1"/>
  <c r="C102" i="14" s="1"/>
  <c r="G104" i="1" a="1"/>
  <c r="G104" i="1" s="1"/>
  <c r="G106" i="1" a="1"/>
  <c r="G106" i="1" s="1"/>
  <c r="C106" i="14" s="1"/>
  <c r="G108" i="1" a="1"/>
  <c r="G108" i="1" s="1"/>
  <c r="G110" i="1" a="1"/>
  <c r="G110" i="1" s="1"/>
  <c r="C110" i="14" s="1"/>
  <c r="G112" i="1" a="1"/>
  <c r="G112" i="1" s="1"/>
  <c r="G114" i="1" a="1"/>
  <c r="G114" i="1" s="1"/>
  <c r="G87" i="1" a="1"/>
  <c r="G87" i="1" s="1"/>
  <c r="G116" i="1" a="1"/>
  <c r="G116" i="1" s="1"/>
  <c r="G119" i="1" a="1"/>
  <c r="G119" i="1" s="1"/>
  <c r="G133" i="1" a="1"/>
  <c r="G133" i="1" s="1"/>
  <c r="G134" i="1" a="1"/>
  <c r="G134" i="1" s="1"/>
  <c r="G137" i="1" a="1"/>
  <c r="G137" i="1" s="1"/>
  <c r="C137" i="14" s="1"/>
  <c r="G140" i="1" a="1"/>
  <c r="G140" i="1" s="1"/>
  <c r="G141" i="1" a="1"/>
  <c r="G141" i="1" s="1"/>
  <c r="G146" i="1" a="1"/>
  <c r="G146" i="1" s="1"/>
  <c r="G125" i="1" a="1"/>
  <c r="G125" i="1" s="1"/>
  <c r="C125" i="14" s="1"/>
  <c r="G132" i="1" a="1"/>
  <c r="G132" i="1" s="1"/>
  <c r="G138" i="1" a="1"/>
  <c r="G138" i="1" s="1"/>
  <c r="C138" i="14" s="1"/>
  <c r="G139" i="1" a="1"/>
  <c r="G139" i="1" s="1"/>
  <c r="G145" i="1" a="1"/>
  <c r="G145" i="1" s="1"/>
  <c r="C145" i="14" s="1"/>
  <c r="G92" i="1" a="1"/>
  <c r="G92" i="1" s="1"/>
  <c r="G115" i="1" a="1"/>
  <c r="G115" i="1" s="1"/>
  <c r="G121" i="1" a="1"/>
  <c r="G121" i="1" s="1"/>
  <c r="G124" i="1" a="1"/>
  <c r="G124" i="1" s="1"/>
  <c r="C124" i="14" s="1"/>
  <c r="G131" i="1" a="1"/>
  <c r="G131" i="1" s="1"/>
  <c r="G136" i="1" a="1"/>
  <c r="G136" i="1" s="1"/>
  <c r="B136" i="14" s="1"/>
  <c r="G144" i="1" a="1"/>
  <c r="G144" i="1" s="1"/>
  <c r="G123" i="1" a="1"/>
  <c r="G123" i="1" s="1"/>
  <c r="B123" i="14" s="1"/>
  <c r="G130" i="1" a="1"/>
  <c r="G130" i="1" s="1"/>
  <c r="G143" i="1" a="1"/>
  <c r="G143" i="1" s="1"/>
  <c r="G118" i="1" a="1"/>
  <c r="G118" i="1" s="1"/>
  <c r="G120" i="1" a="1"/>
  <c r="G120" i="1" s="1"/>
  <c r="B120" i="14" s="1"/>
  <c r="G129" i="1" a="1"/>
  <c r="G129" i="1" s="1"/>
  <c r="G78" i="1" a="1"/>
  <c r="G78" i="1" s="1"/>
  <c r="B78" i="14" s="1"/>
  <c r="G113" i="1" a="1"/>
  <c r="G113" i="1" s="1"/>
  <c r="G122" i="1" a="1"/>
  <c r="G122" i="1" s="1"/>
  <c r="C122" i="14" s="1"/>
  <c r="G126" i="1" a="1"/>
  <c r="G126" i="1" s="1"/>
  <c r="G135" i="1" a="1"/>
  <c r="G135" i="1" s="1"/>
  <c r="G148" i="1" a="1"/>
  <c r="G148" i="1" s="1"/>
  <c r="G149" i="1" a="1"/>
  <c r="G149" i="1" s="1"/>
  <c r="C149" i="14" s="1"/>
  <c r="G153" i="1" a="1"/>
  <c r="G153" i="1" s="1"/>
  <c r="G154" i="1" a="1"/>
  <c r="G154" i="1" s="1"/>
  <c r="C154" i="14" s="1"/>
  <c r="G147" i="1" a="1"/>
  <c r="G147" i="1" s="1"/>
  <c r="G150" i="1" a="1"/>
  <c r="G150" i="1" s="1"/>
  <c r="C150" i="14" s="1"/>
  <c r="G158" i="1" a="1"/>
  <c r="G158" i="1" s="1"/>
  <c r="G161" i="1" a="1"/>
  <c r="G161" i="1" s="1"/>
  <c r="G164" i="1" a="1"/>
  <c r="G164" i="1" s="1"/>
  <c r="G127" i="1" a="1"/>
  <c r="G127" i="1" s="1"/>
  <c r="C127" i="14" s="1"/>
  <c r="G151" i="1" a="1"/>
  <c r="G151" i="1" s="1"/>
  <c r="G157" i="1" a="1"/>
  <c r="G157" i="1" s="1"/>
  <c r="C157" i="14" s="1"/>
  <c r="G159" i="1" a="1"/>
  <c r="G159" i="1" s="1"/>
  <c r="G160" i="1" a="1"/>
  <c r="G160" i="1" s="1"/>
  <c r="C160" i="14" s="1"/>
  <c r="G162" i="1" a="1"/>
  <c r="G162" i="1" s="1"/>
  <c r="G163" i="1" a="1"/>
  <c r="G163" i="1" s="1"/>
  <c r="G165" i="1" a="1"/>
  <c r="G165" i="1" s="1"/>
  <c r="G170" i="1" a="1"/>
  <c r="G170" i="1" s="1"/>
  <c r="G173" i="1" a="1"/>
  <c r="G173" i="1" s="1"/>
  <c r="G175" i="1" a="1"/>
  <c r="G175" i="1" s="1"/>
  <c r="C175" i="14" s="1"/>
  <c r="G152" i="1" a="1"/>
  <c r="G152" i="1" s="1"/>
  <c r="G156" i="1" a="1"/>
  <c r="G156" i="1" s="1"/>
  <c r="B156" i="14" s="1"/>
  <c r="G169" i="1" a="1"/>
  <c r="G169" i="1" s="1"/>
  <c r="G142" i="1" a="1"/>
  <c r="G142" i="1" s="1"/>
  <c r="G167" i="1" a="1"/>
  <c r="G167" i="1" s="1"/>
  <c r="G168" i="1" a="1"/>
  <c r="G168" i="1" s="1"/>
  <c r="B168" i="14" s="1"/>
  <c r="G174" i="1" a="1"/>
  <c r="G174" i="1" s="1"/>
  <c r="G166" i="1" a="1"/>
  <c r="G166" i="1" s="1"/>
  <c r="G171" i="1" a="1"/>
  <c r="G171" i="1" s="1"/>
  <c r="G177" i="1" a="1"/>
  <c r="G177" i="1" s="1"/>
  <c r="B177" i="14" s="1"/>
  <c r="G183" i="1" a="1"/>
  <c r="G183" i="1" s="1"/>
  <c r="G188" i="1" a="1"/>
  <c r="G188" i="1" s="1"/>
  <c r="G128" i="1" a="1"/>
  <c r="G128" i="1" s="1"/>
  <c r="G172" i="1" a="1"/>
  <c r="G172" i="1" s="1"/>
  <c r="B172" i="14" s="1"/>
  <c r="G178" i="1" a="1"/>
  <c r="G178" i="1" s="1"/>
  <c r="G193" i="1" a="1"/>
  <c r="G193" i="1" s="1"/>
  <c r="B193" i="14" s="1"/>
  <c r="G196" i="1" a="1"/>
  <c r="G196" i="1" s="1"/>
  <c r="G200" i="1" a="1"/>
  <c r="G200" i="1" s="1"/>
  <c r="G187" i="1" a="1"/>
  <c r="G187" i="1" s="1"/>
  <c r="G199" i="1" a="1"/>
  <c r="G199" i="1" s="1"/>
  <c r="G203" i="1" a="1"/>
  <c r="G203" i="1" s="1"/>
  <c r="G176" i="1" a="1"/>
  <c r="G176" i="1" s="1"/>
  <c r="B176" i="14" s="1"/>
  <c r="G180" i="1" a="1"/>
  <c r="G180" i="1" s="1"/>
  <c r="G191" i="1" a="1"/>
  <c r="G191" i="1" s="1"/>
  <c r="C191" i="14" s="1"/>
  <c r="G192" i="1" a="1"/>
  <c r="G192" i="1" s="1"/>
  <c r="G186" i="1" a="1"/>
  <c r="G186" i="1" s="1"/>
  <c r="C186" i="14" s="1"/>
  <c r="G195" i="1" a="1"/>
  <c r="G195" i="1" s="1"/>
  <c r="G179" i="1" a="1"/>
  <c r="G179" i="1" s="1"/>
  <c r="G190" i="1" a="1"/>
  <c r="G190" i="1" s="1"/>
  <c r="G198" i="1" a="1"/>
  <c r="G198" i="1" s="1"/>
  <c r="C198" i="14" s="1"/>
  <c r="G185" i="1" a="1"/>
  <c r="G185" i="1" s="1"/>
  <c r="G189" i="1" a="1"/>
  <c r="G189" i="1" s="1"/>
  <c r="C189" i="14" s="1"/>
  <c r="G181" i="1" a="1"/>
  <c r="G181" i="1" s="1"/>
  <c r="G207" i="1" a="1"/>
  <c r="G207" i="1" s="1"/>
  <c r="C207" i="14" s="1"/>
  <c r="G209" i="1" a="1"/>
  <c r="G209" i="1" s="1"/>
  <c r="G212" i="1" a="1"/>
  <c r="G212" i="1" s="1"/>
  <c r="G214" i="1" a="1"/>
  <c r="G214" i="1" s="1"/>
  <c r="G222" i="1" a="1"/>
  <c r="G222" i="1" s="1"/>
  <c r="C222" i="14" s="1"/>
  <c r="G227" i="1" a="1"/>
  <c r="G227" i="1" s="1"/>
  <c r="G213" i="1" a="1"/>
  <c r="G213" i="1" s="1"/>
  <c r="C213" i="14" s="1"/>
  <c r="G221" i="1" a="1"/>
  <c r="G221" i="1" s="1"/>
  <c r="G226" i="1" a="1"/>
  <c r="G226" i="1" s="1"/>
  <c r="G230" i="1" a="1"/>
  <c r="G230" i="1" s="1"/>
  <c r="G231" i="1" a="1"/>
  <c r="G231" i="1" s="1"/>
  <c r="G210" i="1" a="1"/>
  <c r="G210" i="1" s="1"/>
  <c r="G211" i="1" a="1"/>
  <c r="G211" i="1" s="1"/>
  <c r="C211" i="14" s="1"/>
  <c r="G216" i="1" a="1"/>
  <c r="G216" i="1" s="1"/>
  <c r="G217" i="1" a="1"/>
  <c r="G217" i="1" s="1"/>
  <c r="G225" i="1" a="1"/>
  <c r="G225" i="1" s="1"/>
  <c r="G201" i="1" a="1"/>
  <c r="G201" i="1" s="1"/>
  <c r="C201" i="14" s="1"/>
  <c r="G204" i="1" a="1"/>
  <c r="G204" i="1" s="1"/>
  <c r="G219" i="1" a="1"/>
  <c r="G219" i="1" s="1"/>
  <c r="G220" i="1" a="1"/>
  <c r="G220" i="1" s="1"/>
  <c r="G182" i="1" a="1"/>
  <c r="G182" i="1" s="1"/>
  <c r="G197" i="1" a="1"/>
  <c r="G197" i="1" s="1"/>
  <c r="G202" i="1" a="1"/>
  <c r="G202" i="1" s="1"/>
  <c r="B202" i="14" s="1"/>
  <c r="G224" i="1" a="1"/>
  <c r="G224" i="1" s="1"/>
  <c r="G228" i="1" a="1"/>
  <c r="G228" i="1" s="1"/>
  <c r="C228" i="14" s="1"/>
  <c r="G233" i="1" a="1"/>
  <c r="G233" i="1" s="1"/>
  <c r="G205" i="1" a="1"/>
  <c r="G205" i="1" s="1"/>
  <c r="G208" i="1" a="1"/>
  <c r="G208" i="1" s="1"/>
  <c r="G223" i="1" a="1"/>
  <c r="G223" i="1" s="1"/>
  <c r="B223" i="14" s="1"/>
  <c r="G232" i="1" a="1"/>
  <c r="G232" i="1" s="1"/>
  <c r="G155" i="1" a="1"/>
  <c r="G155" i="1" s="1"/>
  <c r="B155" i="14" s="1"/>
  <c r="G184" i="1" a="1"/>
  <c r="G184" i="1" s="1"/>
  <c r="G236" i="1" a="1"/>
  <c r="G236" i="1" s="1"/>
  <c r="C236" i="14" s="1"/>
  <c r="G245" i="1" a="1"/>
  <c r="G245" i="1" s="1"/>
  <c r="G258" i="1" a="1"/>
  <c r="G258" i="1" s="1"/>
  <c r="G235" i="1" a="1"/>
  <c r="G235" i="1" s="1"/>
  <c r="G240" i="1" a="1"/>
  <c r="G240" i="1" s="1"/>
  <c r="G244" i="1" a="1"/>
  <c r="G244" i="1" s="1"/>
  <c r="G248" i="1" a="1"/>
  <c r="G248" i="1" s="1"/>
  <c r="C248" i="14" s="1"/>
  <c r="G239" i="1" a="1"/>
  <c r="G239" i="1" s="1"/>
  <c r="G250" i="1" a="1"/>
  <c r="G250" i="1" s="1"/>
  <c r="C250" i="14" s="1"/>
  <c r="G253" i="1" a="1"/>
  <c r="G253" i="1" s="1"/>
  <c r="G257" i="1" a="1"/>
  <c r="G257" i="1" s="1"/>
  <c r="G260" i="1" a="1"/>
  <c r="G260" i="1" s="1"/>
  <c r="G229" i="1" a="1"/>
  <c r="G229" i="1" s="1"/>
  <c r="G238" i="1" a="1"/>
  <c r="G238" i="1" s="1"/>
  <c r="G243" i="1" a="1"/>
  <c r="G243" i="1" s="1"/>
  <c r="G252" i="1" a="1"/>
  <c r="G252" i="1" s="1"/>
  <c r="G215" i="1" a="1"/>
  <c r="G215" i="1" s="1"/>
  <c r="C215" i="14" s="1"/>
  <c r="G234" i="1" a="1"/>
  <c r="G234" i="1" s="1"/>
  <c r="G237" i="1" a="1"/>
  <c r="G237" i="1" s="1"/>
  <c r="G242" i="1" a="1"/>
  <c r="G242" i="1" s="1"/>
  <c r="G246" i="1" a="1"/>
  <c r="G246" i="1" s="1"/>
  <c r="B246" i="14" s="1"/>
  <c r="G247" i="1" a="1"/>
  <c r="G247" i="1" s="1"/>
  <c r="G249" i="1" a="1"/>
  <c r="G249" i="1" s="1"/>
  <c r="G255" i="1" a="1"/>
  <c r="G255" i="1" s="1"/>
  <c r="G259" i="1" a="1"/>
  <c r="G259" i="1" s="1"/>
  <c r="C259" i="14" s="1"/>
  <c r="G194" i="1" a="1"/>
  <c r="G194" i="1" s="1"/>
  <c r="G218" i="1" a="1"/>
  <c r="G218" i="1" s="1"/>
  <c r="G241" i="1" a="1"/>
  <c r="G241" i="1" s="1"/>
  <c r="G251" i="1" a="1"/>
  <c r="G251" i="1" s="1"/>
  <c r="C251" i="14" s="1"/>
  <c r="G256" i="1" a="1"/>
  <c r="G256" i="1" s="1"/>
  <c r="G271" i="1" a="1"/>
  <c r="G271" i="1" s="1"/>
  <c r="B271" i="14" s="1"/>
  <c r="G281" i="1" a="1"/>
  <c r="G281" i="1" s="1"/>
  <c r="G284" i="1" a="1"/>
  <c r="G284" i="1" s="1"/>
  <c r="B284" i="14" s="1"/>
  <c r="G285" i="1" a="1"/>
  <c r="G285" i="1" s="1"/>
  <c r="G261" i="1" a="1"/>
  <c r="G261" i="1" s="1"/>
  <c r="G269" i="1" a="1"/>
  <c r="G269" i="1" s="1"/>
  <c r="G270" i="1" a="1"/>
  <c r="G270" i="1" s="1"/>
  <c r="C270" i="14" s="1"/>
  <c r="G279" i="1" a="1"/>
  <c r="G279" i="1" s="1"/>
  <c r="G265" i="1" a="1"/>
  <c r="G265" i="1" s="1"/>
  <c r="G272" i="1" a="1"/>
  <c r="G272" i="1" s="1"/>
  <c r="G206" i="1" a="1"/>
  <c r="G206" i="1" s="1"/>
  <c r="C206" i="14" s="1"/>
  <c r="G254" i="1" a="1"/>
  <c r="G254" i="1" s="1"/>
  <c r="G268" i="1" a="1"/>
  <c r="G268" i="1" s="1"/>
  <c r="G273" i="1" a="1"/>
  <c r="G273" i="1" s="1"/>
  <c r="G277" i="1" a="1"/>
  <c r="G277" i="1" s="1"/>
  <c r="B277" i="14" s="1"/>
  <c r="G264" i="1" a="1"/>
  <c r="G264" i="1" s="1"/>
  <c r="G267" i="1" a="1"/>
  <c r="G267" i="1" s="1"/>
  <c r="B267" i="14" s="1"/>
  <c r="G274" i="1" a="1"/>
  <c r="G274" i="1" s="1"/>
  <c r="G263" i="1" a="1"/>
  <c r="G263" i="1" s="1"/>
  <c r="C263" i="14" s="1"/>
  <c r="G266" i="1" a="1"/>
  <c r="G266" i="1" s="1"/>
  <c r="G280" i="1" a="1"/>
  <c r="G280" i="1" s="1"/>
  <c r="G282" i="1" a="1"/>
  <c r="G282" i="1" s="1"/>
  <c r="G307" i="1" a="1"/>
  <c r="G307" i="1" s="1"/>
  <c r="C307" i="14" s="1"/>
  <c r="G320" i="1" a="1"/>
  <c r="G320" i="1" s="1"/>
  <c r="G325" i="1" a="1"/>
  <c r="G325" i="1" s="1"/>
  <c r="B325" i="14" s="1"/>
  <c r="G330" i="1" a="1"/>
  <c r="G330" i="1" s="1"/>
  <c r="G343" i="1" a="1"/>
  <c r="G343" i="1" s="1"/>
  <c r="G287" i="1" a="1"/>
  <c r="G287" i="1" s="1"/>
  <c r="G309" i="1" a="1"/>
  <c r="G309" i="1" s="1"/>
  <c r="G317" i="1" a="1"/>
  <c r="G317" i="1" s="1"/>
  <c r="G322" i="1" a="1"/>
  <c r="G322" i="1" s="1"/>
  <c r="G327" i="1" a="1"/>
  <c r="G327" i="1" s="1"/>
  <c r="G336" i="1" a="1"/>
  <c r="G336" i="1" s="1"/>
  <c r="C336" i="14" s="1"/>
  <c r="G339" i="1" a="1"/>
  <c r="G339" i="1" s="1"/>
  <c r="G262" i="1" a="1"/>
  <c r="G262" i="1" s="1"/>
  <c r="B262" i="14" s="1"/>
  <c r="G332" i="1" a="1"/>
  <c r="G332" i="1" s="1"/>
  <c r="G345" i="1" a="1"/>
  <c r="G345" i="1" s="1"/>
  <c r="G290" i="1" a="1"/>
  <c r="G290" i="1" s="1"/>
  <c r="G292" i="1" a="1"/>
  <c r="G292" i="1" s="1"/>
  <c r="C292" i="14" s="1"/>
  <c r="G294" i="1" a="1"/>
  <c r="G294" i="1" s="1"/>
  <c r="G296" i="1" a="1"/>
  <c r="G296" i="1" s="1"/>
  <c r="G298" i="1" a="1"/>
  <c r="G298" i="1" s="1"/>
  <c r="G316" i="1" a="1"/>
  <c r="G316" i="1" s="1"/>
  <c r="C316" i="14" s="1"/>
  <c r="G319" i="1" a="1"/>
  <c r="G319" i="1" s="1"/>
  <c r="G324" i="1" a="1"/>
  <c r="G324" i="1" s="1"/>
  <c r="G329" i="1" a="1"/>
  <c r="G329" i="1" s="1"/>
  <c r="G335" i="1" a="1"/>
  <c r="G335" i="1" s="1"/>
  <c r="G342" i="1" a="1"/>
  <c r="G342" i="1" s="1"/>
  <c r="G283" i="1" a="1"/>
  <c r="G283" i="1" s="1"/>
  <c r="C283" i="14" s="1"/>
  <c r="G288" i="1" a="1"/>
  <c r="G288" i="1" s="1"/>
  <c r="G301" i="1" a="1"/>
  <c r="G301" i="1" s="1"/>
  <c r="C301" i="14" s="1"/>
  <c r="G306" i="1" a="1"/>
  <c r="G306" i="1" s="1"/>
  <c r="G314" i="1" a="1"/>
  <c r="G314" i="1" s="1"/>
  <c r="G278" i="1" a="1"/>
  <c r="G278" i="1" s="1"/>
  <c r="G300" i="1" a="1"/>
  <c r="G300" i="1" s="1"/>
  <c r="C300" i="14" s="1"/>
  <c r="G311" i="1" a="1"/>
  <c r="G311" i="1" s="1"/>
  <c r="G312" i="1" a="1"/>
  <c r="G312" i="1" s="1"/>
  <c r="G313" i="1" a="1"/>
  <c r="G313" i="1" s="1"/>
  <c r="G318" i="1" a="1"/>
  <c r="G318" i="1" s="1"/>
  <c r="B318" i="14" s="1"/>
  <c r="G323" i="1" a="1"/>
  <c r="G323" i="1" s="1"/>
  <c r="G328" i="1" a="1"/>
  <c r="G328" i="1" s="1"/>
  <c r="G337" i="1" a="1"/>
  <c r="G337" i="1" s="1"/>
  <c r="G303" i="1" a="1"/>
  <c r="G303" i="1" s="1"/>
  <c r="C303" i="14" s="1"/>
  <c r="G334" i="1" a="1"/>
  <c r="G334" i="1" s="1"/>
  <c r="G338" i="1" a="1"/>
  <c r="G338" i="1" s="1"/>
  <c r="B338" i="14" s="1"/>
  <c r="G344" i="1" a="1"/>
  <c r="G344" i="1" s="1"/>
  <c r="G355" i="1" a="1"/>
  <c r="G355" i="1" s="1"/>
  <c r="C355" i="14" s="1"/>
  <c r="G376" i="1" a="1"/>
  <c r="G376" i="1" s="1"/>
  <c r="G391" i="1" a="1"/>
  <c r="G391" i="1" s="1"/>
  <c r="G291" i="1" a="1"/>
  <c r="G291" i="1" s="1"/>
  <c r="G299" i="1" a="1"/>
  <c r="G299" i="1" s="1"/>
  <c r="C299" i="14" s="1"/>
  <c r="G326" i="1" a="1"/>
  <c r="G326" i="1" s="1"/>
  <c r="G352" i="1" a="1"/>
  <c r="G352" i="1" s="1"/>
  <c r="C352" i="14" s="1"/>
  <c r="G353" i="1" a="1"/>
  <c r="G353" i="1" s="1"/>
  <c r="G359" i="1" a="1"/>
  <c r="G359" i="1" s="1"/>
  <c r="G375" i="1" a="1"/>
  <c r="G375" i="1" s="1"/>
  <c r="G389" i="1" a="1"/>
  <c r="G389" i="1" s="1"/>
  <c r="G286" i="1" a="1"/>
  <c r="G286" i="1" s="1"/>
  <c r="G304" i="1" a="1"/>
  <c r="G304" i="1" s="1"/>
  <c r="C304" i="14" s="1"/>
  <c r="G333" i="1" a="1"/>
  <c r="G333" i="1" s="1"/>
  <c r="G346" i="1" a="1"/>
  <c r="G346" i="1" s="1"/>
  <c r="C346" i="14" s="1"/>
  <c r="G347" i="1" a="1"/>
  <c r="G347" i="1" s="1"/>
  <c r="G354" i="1" a="1"/>
  <c r="G354" i="1" s="1"/>
  <c r="G365" i="1" a="1"/>
  <c r="G365" i="1" s="1"/>
  <c r="G388" i="1" a="1"/>
  <c r="G388" i="1" s="1"/>
  <c r="G275" i="1" a="1"/>
  <c r="G275" i="1" s="1"/>
  <c r="G293" i="1" a="1"/>
  <c r="G293" i="1" s="1"/>
  <c r="C293" i="14" s="1"/>
  <c r="G321" i="1" a="1"/>
  <c r="G321" i="1" s="1"/>
  <c r="G341" i="1" a="1"/>
  <c r="G341" i="1" s="1"/>
  <c r="G362" i="1" a="1"/>
  <c r="G362" i="1" s="1"/>
  <c r="G363" i="1" a="1"/>
  <c r="G363" i="1" s="1"/>
  <c r="C363" i="14" s="1"/>
  <c r="G364" i="1" a="1"/>
  <c r="G364" i="1" s="1"/>
  <c r="G366" i="1" a="1"/>
  <c r="G366" i="1" s="1"/>
  <c r="G374" i="1" a="1"/>
  <c r="G374" i="1" s="1"/>
  <c r="G387" i="1" a="1"/>
  <c r="G387" i="1" s="1"/>
  <c r="B387" i="14" s="1"/>
  <c r="G305" i="1" a="1"/>
  <c r="G305" i="1" s="1"/>
  <c r="G308" i="1" a="1"/>
  <c r="G308" i="1" s="1"/>
  <c r="C308" i="14" s="1"/>
  <c r="G348" i="1" a="1"/>
  <c r="G348" i="1" s="1"/>
  <c r="G349" i="1" a="1"/>
  <c r="G349" i="1" s="1"/>
  <c r="C349" i="14" s="1"/>
  <c r="G350" i="1" a="1"/>
  <c r="G350" i="1" s="1"/>
  <c r="G295" i="1" a="1"/>
  <c r="G295" i="1" s="1"/>
  <c r="G310" i="1" a="1"/>
  <c r="G310" i="1" s="1"/>
  <c r="G340" i="1" a="1"/>
  <c r="G340" i="1" s="1"/>
  <c r="C340" i="14" s="1"/>
  <c r="G358" i="1" a="1"/>
  <c r="G358" i="1" s="1"/>
  <c r="G360" i="1" a="1"/>
  <c r="G360" i="1" s="1"/>
  <c r="C360" i="14" s="1"/>
  <c r="G367" i="1" a="1"/>
  <c r="G367" i="1" s="1"/>
  <c r="G370" i="1" a="1"/>
  <c r="G370" i="1" s="1"/>
  <c r="G371" i="1" a="1"/>
  <c r="G371" i="1" s="1"/>
  <c r="G373" i="1" a="1"/>
  <c r="G373" i="1" s="1"/>
  <c r="G379" i="1" a="1"/>
  <c r="G379" i="1" s="1"/>
  <c r="G382" i="1" a="1"/>
  <c r="G382" i="1" s="1"/>
  <c r="C382" i="14" s="1"/>
  <c r="G383" i="1" a="1"/>
  <c r="G383" i="1" s="1"/>
  <c r="G384" i="1" a="1"/>
  <c r="G384" i="1" s="1"/>
  <c r="G385" i="1" a="1"/>
  <c r="G385" i="1" s="1"/>
  <c r="G302" i="1" a="1"/>
  <c r="G302" i="1" s="1"/>
  <c r="B302" i="14" s="1"/>
  <c r="G315" i="1" a="1"/>
  <c r="G315" i="1" s="1"/>
  <c r="G331" i="1" a="1"/>
  <c r="G331" i="1" s="1"/>
  <c r="G351" i="1" a="1"/>
  <c r="G351" i="1" s="1"/>
  <c r="G369" i="1" a="1"/>
  <c r="G369" i="1" s="1"/>
  <c r="B369" i="14" s="1"/>
  <c r="G372" i="1" a="1"/>
  <c r="G372" i="1" s="1"/>
  <c r="G378" i="1" a="1"/>
  <c r="G378" i="1" s="1"/>
  <c r="B378" i="14" s="1"/>
  <c r="G297" i="1" a="1"/>
  <c r="G297" i="1" s="1"/>
  <c r="G392" i="1" a="1"/>
  <c r="G392" i="1" s="1"/>
  <c r="C392" i="14" s="1"/>
  <c r="G395" i="1" a="1"/>
  <c r="G395" i="1" s="1"/>
  <c r="G411" i="1" a="1"/>
  <c r="G411" i="1" s="1"/>
  <c r="G440" i="1" a="1"/>
  <c r="G440" i="1" s="1"/>
  <c r="G447" i="1" a="1"/>
  <c r="G447" i="1" s="1"/>
  <c r="C447" i="14" s="1"/>
  <c r="G381" i="1" a="1"/>
  <c r="G381" i="1" s="1"/>
  <c r="G412" i="1" a="1"/>
  <c r="G412" i="1" s="1"/>
  <c r="C412" i="14" s="1"/>
  <c r="G413" i="1" a="1"/>
  <c r="G413" i="1" s="1"/>
  <c r="G415" i="1" a="1"/>
  <c r="G415" i="1" s="1"/>
  <c r="C415" i="14" s="1"/>
  <c r="G419" i="1" a="1"/>
  <c r="G419" i="1" s="1"/>
  <c r="G420" i="1" a="1"/>
  <c r="G420" i="1" s="1"/>
  <c r="G426" i="1" a="1"/>
  <c r="G426" i="1" s="1"/>
  <c r="G427" i="1" a="1"/>
  <c r="G427" i="1" s="1"/>
  <c r="C427" i="14" s="1"/>
  <c r="G433" i="1" a="1"/>
  <c r="G433" i="1" s="1"/>
  <c r="G434" i="1" a="1"/>
  <c r="G434" i="1" s="1"/>
  <c r="G441" i="1" a="1"/>
  <c r="G441" i="1" s="1"/>
  <c r="G368" i="1" a="1"/>
  <c r="G368" i="1" s="1"/>
  <c r="C368" i="14" s="1"/>
  <c r="G377" i="1" a="1"/>
  <c r="G377" i="1" s="1"/>
  <c r="G404" i="1" a="1"/>
  <c r="G404" i="1" s="1"/>
  <c r="G407" i="1" a="1"/>
  <c r="G407" i="1" s="1"/>
  <c r="G414" i="1" a="1"/>
  <c r="G414" i="1" s="1"/>
  <c r="C414" i="14" s="1"/>
  <c r="G446" i="1" a="1"/>
  <c r="G446" i="1" s="1"/>
  <c r="G361" i="1" a="1"/>
  <c r="G361" i="1" s="1"/>
  <c r="C361" i="14" s="1"/>
  <c r="G386" i="1" a="1"/>
  <c r="G386" i="1" s="1"/>
  <c r="G390" i="1" a="1"/>
  <c r="G390" i="1" s="1"/>
  <c r="B390" i="14" s="1"/>
  <c r="G399" i="1" a="1"/>
  <c r="G399" i="1" s="1"/>
  <c r="G405" i="1" a="1"/>
  <c r="G405" i="1" s="1"/>
  <c r="G416" i="1" a="1"/>
  <c r="G416" i="1" s="1"/>
  <c r="G424" i="1" a="1"/>
  <c r="G424" i="1" s="1"/>
  <c r="G396" i="1" a="1"/>
  <c r="G396" i="1" s="1"/>
  <c r="G397" i="1" a="1"/>
  <c r="G397" i="1" s="1"/>
  <c r="C397" i="14" s="1"/>
  <c r="G401" i="1" a="1"/>
  <c r="G401" i="1" s="1"/>
  <c r="G402" i="1" a="1"/>
  <c r="G402" i="1" s="1"/>
  <c r="C402" i="14" s="1"/>
  <c r="G417" i="1" a="1"/>
  <c r="G417" i="1" s="1"/>
  <c r="G418" i="1" a="1"/>
  <c r="G418" i="1" s="1"/>
  <c r="G425" i="1" a="1"/>
  <c r="G425" i="1" s="1"/>
  <c r="G437" i="1" a="1"/>
  <c r="G437" i="1" s="1"/>
  <c r="B437" i="14" s="1"/>
  <c r="G357" i="1" a="1"/>
  <c r="G357" i="1" s="1"/>
  <c r="G408" i="1" a="1"/>
  <c r="G408" i="1" s="1"/>
  <c r="B408" i="14" s="1"/>
  <c r="G409" i="1" a="1"/>
  <c r="G409" i="1" s="1"/>
  <c r="G430" i="1" a="1"/>
  <c r="G430" i="1" s="1"/>
  <c r="C430" i="14" s="1"/>
  <c r="G276" i="1" a="1"/>
  <c r="G276" i="1" s="1"/>
  <c r="G393" i="1" a="1"/>
  <c r="G393" i="1" s="1"/>
  <c r="G394" i="1" a="1"/>
  <c r="G394" i="1" s="1"/>
  <c r="G400" i="1" a="1"/>
  <c r="G400" i="1" s="1"/>
  <c r="G403" i="1" a="1"/>
  <c r="G403" i="1" s="1"/>
  <c r="G406" i="1" a="1"/>
  <c r="G406" i="1" s="1"/>
  <c r="C406" i="14" s="1"/>
  <c r="G410" i="1" a="1"/>
  <c r="G410" i="1" s="1"/>
  <c r="G422" i="1" a="1"/>
  <c r="G422" i="1" s="1"/>
  <c r="B422" i="14" s="1"/>
  <c r="G439" i="1" a="1"/>
  <c r="G439" i="1" s="1"/>
  <c r="G444" i="1" a="1"/>
  <c r="G444" i="1" s="1"/>
  <c r="G456" i="1" a="1"/>
  <c r="G456" i="1" s="1"/>
  <c r="G457" i="1" a="1"/>
  <c r="G457" i="1" s="1"/>
  <c r="G463" i="1" a="1"/>
  <c r="G463" i="1" s="1"/>
  <c r="G470" i="1" a="1"/>
  <c r="G470" i="1" s="1"/>
  <c r="C470" i="14" s="1"/>
  <c r="G474" i="1" a="1"/>
  <c r="G474" i="1" s="1"/>
  <c r="G477" i="1" a="1"/>
  <c r="G477" i="1" s="1"/>
  <c r="C477" i="14" s="1"/>
  <c r="G482" i="1" a="1"/>
  <c r="G482" i="1" s="1"/>
  <c r="G483" i="1" a="1"/>
  <c r="G483" i="1" s="1"/>
  <c r="G493" i="1" a="1"/>
  <c r="G493" i="1" s="1"/>
  <c r="G498" i="1" a="1"/>
  <c r="G498" i="1" s="1"/>
  <c r="C498" i="14" s="1"/>
  <c r="G499" i="1" a="1"/>
  <c r="G499" i="1" s="1"/>
  <c r="G289" i="1" a="1"/>
  <c r="G289" i="1" s="1"/>
  <c r="C289" i="14" s="1"/>
  <c r="G438" i="1" a="1"/>
  <c r="G438" i="1" s="1"/>
  <c r="G449" i="1" a="1"/>
  <c r="G449" i="1" s="1"/>
  <c r="B449" i="14" s="1"/>
  <c r="G450" i="1" a="1"/>
  <c r="G450" i="1" s="1"/>
  <c r="G469" i="1" a="1"/>
  <c r="G469" i="1" s="1"/>
  <c r="G472" i="1" a="1"/>
  <c r="G472" i="1" s="1"/>
  <c r="G475" i="1" a="1"/>
  <c r="G475" i="1" s="1"/>
  <c r="G476" i="1" a="1"/>
  <c r="G476" i="1" s="1"/>
  <c r="G481" i="1" a="1"/>
  <c r="G481" i="1" s="1"/>
  <c r="C481" i="14" s="1"/>
  <c r="G487" i="1" a="1"/>
  <c r="G487" i="1" s="1"/>
  <c r="G492" i="1" a="1"/>
  <c r="G492" i="1" s="1"/>
  <c r="G497" i="1" a="1"/>
  <c r="G497" i="1" s="1"/>
  <c r="G503" i="1" a="1"/>
  <c r="G503" i="1" s="1"/>
  <c r="G423" i="1" a="1"/>
  <c r="G423" i="1" s="1"/>
  <c r="G432" i="1" a="1"/>
  <c r="G432" i="1" s="1"/>
  <c r="C432" i="14" s="1"/>
  <c r="G443" i="1" a="1"/>
  <c r="G443" i="1" s="1"/>
  <c r="G455" i="1" a="1"/>
  <c r="G455" i="1" s="1"/>
  <c r="B455" i="14" s="1"/>
  <c r="G462" i="1" a="1"/>
  <c r="G462" i="1" s="1"/>
  <c r="G486" i="1" a="1"/>
  <c r="G486" i="1" s="1"/>
  <c r="G356" i="1" a="1"/>
  <c r="G356" i="1" s="1"/>
  <c r="G431" i="1" a="1"/>
  <c r="G431" i="1" s="1"/>
  <c r="G442" i="1" a="1"/>
  <c r="G442" i="1" s="1"/>
  <c r="G448" i="1" a="1"/>
  <c r="G448" i="1" s="1"/>
  <c r="C448" i="14" s="1"/>
  <c r="G454" i="1" a="1"/>
  <c r="G454" i="1" s="1"/>
  <c r="G460" i="1" a="1"/>
  <c r="G460" i="1" s="1"/>
  <c r="C460" i="14" s="1"/>
  <c r="G461" i="1" a="1"/>
  <c r="G461" i="1" s="1"/>
  <c r="G467" i="1" a="1"/>
  <c r="G467" i="1" s="1"/>
  <c r="G468" i="1" a="1"/>
  <c r="G468" i="1" s="1"/>
  <c r="G480" i="1" a="1"/>
  <c r="G480" i="1" s="1"/>
  <c r="G496" i="1" a="1"/>
  <c r="G496" i="1" s="1"/>
  <c r="G435" i="1" a="1"/>
  <c r="G435" i="1" s="1"/>
  <c r="B435" i="14" s="1"/>
  <c r="G465" i="1" a="1"/>
  <c r="G465" i="1" s="1"/>
  <c r="G479" i="1" a="1"/>
  <c r="G479" i="1" s="1"/>
  <c r="B479" i="14" s="1"/>
  <c r="G484" i="1" a="1"/>
  <c r="G484" i="1" s="1"/>
  <c r="G489" i="1" a="1"/>
  <c r="G489" i="1" s="1"/>
  <c r="B489" i="14" s="1"/>
  <c r="G495" i="1" a="1"/>
  <c r="G495" i="1" s="1"/>
  <c r="G398" i="1" a="1"/>
  <c r="G398" i="1" s="1"/>
  <c r="G429" i="1" a="1"/>
  <c r="G429" i="1" s="1"/>
  <c r="G451" i="1" a="1"/>
  <c r="G451" i="1" s="1"/>
  <c r="G452" i="1" a="1"/>
  <c r="G452" i="1" s="1"/>
  <c r="G458" i="1" a="1"/>
  <c r="G458" i="1" s="1"/>
  <c r="C458" i="14" s="1"/>
  <c r="G459" i="1" a="1"/>
  <c r="G459" i="1" s="1"/>
  <c r="G466" i="1" a="1"/>
  <c r="G466" i="1" s="1"/>
  <c r="C466" i="14" s="1"/>
  <c r="G478" i="1" a="1"/>
  <c r="G478" i="1" s="1"/>
  <c r="G494" i="1" a="1"/>
  <c r="G494" i="1" s="1"/>
  <c r="G485" i="1" a="1"/>
  <c r="G485" i="1" s="1"/>
  <c r="G502" i="1" a="1"/>
  <c r="G502" i="1" s="1"/>
  <c r="G515" i="1" a="1"/>
  <c r="G515" i="1" s="1"/>
  <c r="G516" i="1" a="1"/>
  <c r="G516" i="1" s="1"/>
  <c r="C516" i="14" s="1"/>
  <c r="G532" i="1" a="1"/>
  <c r="G532" i="1" s="1"/>
  <c r="G538" i="1" a="1"/>
  <c r="G538" i="1" s="1"/>
  <c r="C538" i="14" s="1"/>
  <c r="G548" i="1" a="1"/>
  <c r="G548" i="1" s="1"/>
  <c r="G549" i="1" a="1"/>
  <c r="G549" i="1" s="1"/>
  <c r="G428" i="1" a="1"/>
  <c r="G428" i="1" s="1"/>
  <c r="G464" i="1" a="1"/>
  <c r="G464" i="1" s="1"/>
  <c r="C464" i="14" s="1"/>
  <c r="G506" i="1" a="1"/>
  <c r="G506" i="1" s="1"/>
  <c r="G507" i="1" a="1"/>
  <c r="G507" i="1" s="1"/>
  <c r="C507" i="14" s="1"/>
  <c r="G518" i="1" a="1"/>
  <c r="G518" i="1" s="1"/>
  <c r="G537" i="1" a="1"/>
  <c r="G537" i="1" s="1"/>
  <c r="G500" i="1" a="1"/>
  <c r="G500" i="1" s="1"/>
  <c r="G505" i="1" a="1"/>
  <c r="G505" i="1" s="1"/>
  <c r="G529" i="1" a="1"/>
  <c r="G529" i="1" s="1"/>
  <c r="G547" i="1" a="1"/>
  <c r="G547" i="1" s="1"/>
  <c r="C547" i="14" s="1"/>
  <c r="G380" i="1" a="1"/>
  <c r="G380" i="1" s="1"/>
  <c r="G473" i="1" a="1"/>
  <c r="G473" i="1" s="1"/>
  <c r="C473" i="14" s="1"/>
  <c r="G510" i="1" a="1"/>
  <c r="G510" i="1" s="1"/>
  <c r="G521" i="1" a="1"/>
  <c r="G521" i="1" s="1"/>
  <c r="B521" i="14" s="1"/>
  <c r="G526" i="1" a="1"/>
  <c r="G526" i="1" s="1"/>
  <c r="G530" i="1" a="1"/>
  <c r="G530" i="1" s="1"/>
  <c r="G539" i="1" a="1"/>
  <c r="G539" i="1" s="1"/>
  <c r="G471" i="1" a="1"/>
  <c r="G471" i="1" s="1"/>
  <c r="C471" i="14" s="1"/>
  <c r="G488" i="1" a="1"/>
  <c r="G488" i="1" s="1"/>
  <c r="G490" i="1" a="1"/>
  <c r="G490" i="1" s="1"/>
  <c r="C490" i="14" s="1"/>
  <c r="G501" i="1" a="1"/>
  <c r="G501" i="1" s="1"/>
  <c r="G504" i="1" a="1"/>
  <c r="G504" i="1" s="1"/>
  <c r="B504" i="14" s="1"/>
  <c r="G509" i="1" a="1"/>
  <c r="G509" i="1" s="1"/>
  <c r="G511" i="1" a="1"/>
  <c r="G511" i="1" s="1"/>
  <c r="G512" i="1" a="1"/>
  <c r="G512" i="1" s="1"/>
  <c r="G513" i="1" a="1"/>
  <c r="G513" i="1" s="1"/>
  <c r="B513" i="14" s="1"/>
  <c r="G517" i="1" a="1"/>
  <c r="G517" i="1" s="1"/>
  <c r="G520" i="1" a="1"/>
  <c r="G520" i="1" s="1"/>
  <c r="C520" i="14" s="1"/>
  <c r="G527" i="1" a="1"/>
  <c r="G527" i="1" s="1"/>
  <c r="G534" i="1" a="1"/>
  <c r="G534" i="1" s="1"/>
  <c r="B534" i="14" s="1"/>
  <c r="G535" i="1" a="1"/>
  <c r="G535" i="1" s="1"/>
  <c r="G540" i="1" a="1"/>
  <c r="G540" i="1" s="1"/>
  <c r="G436" i="1" a="1"/>
  <c r="G436" i="1" s="1"/>
  <c r="G453" i="1" a="1"/>
  <c r="G453" i="1" s="1"/>
  <c r="B453" i="14" s="1"/>
  <c r="G508" i="1" a="1"/>
  <c r="G508" i="1" s="1"/>
  <c r="G514" i="1" a="1"/>
  <c r="G514" i="1" s="1"/>
  <c r="C514" i="14" s="1"/>
  <c r="G522" i="1" a="1"/>
  <c r="G522" i="1" s="1"/>
  <c r="G523" i="1" a="1"/>
  <c r="G523" i="1" s="1"/>
  <c r="C523" i="14" s="1"/>
  <c r="G524" i="1" a="1"/>
  <c r="G524" i="1" s="1"/>
  <c r="G525" i="1" a="1"/>
  <c r="G525" i="1" s="1"/>
  <c r="G531" i="1" a="1"/>
  <c r="G531" i="1" s="1"/>
  <c r="G533" i="1" a="1"/>
  <c r="G533" i="1" s="1"/>
  <c r="C533" i="14" s="1"/>
  <c r="G541" i="1" a="1"/>
  <c r="G541" i="1" s="1"/>
  <c r="G542" i="1" a="1"/>
  <c r="G542" i="1" s="1"/>
  <c r="G543" i="1" a="1"/>
  <c r="G543" i="1" s="1"/>
  <c r="G544" i="1" a="1"/>
  <c r="G544" i="1" s="1"/>
  <c r="C544" i="14" s="1"/>
  <c r="G545" i="1" a="1"/>
  <c r="G545" i="1" s="1"/>
  <c r="G491" i="1" a="1"/>
  <c r="G491" i="1" s="1"/>
  <c r="G546" i="1" a="1"/>
  <c r="G546" i="1" s="1"/>
  <c r="G553" i="1" a="1"/>
  <c r="G553" i="1" s="1"/>
  <c r="C553" i="14" s="1"/>
  <c r="G560" i="1" a="1"/>
  <c r="G560" i="1" s="1"/>
  <c r="G567" i="1" a="1"/>
  <c r="G567" i="1" s="1"/>
  <c r="G575" i="1" a="1"/>
  <c r="G575" i="1" s="1"/>
  <c r="G578" i="1" a="1"/>
  <c r="G578" i="1" s="1"/>
  <c r="C578" i="14" s="1"/>
  <c r="G588" i="1" a="1"/>
  <c r="G588" i="1" s="1"/>
  <c r="G445" i="1" a="1"/>
  <c r="G445" i="1" s="1"/>
  <c r="G536" i="1" a="1"/>
  <c r="G536" i="1" s="1"/>
  <c r="G584" i="1" a="1"/>
  <c r="G584" i="1" s="1"/>
  <c r="C584" i="14" s="1"/>
  <c r="G595" i="1" a="1"/>
  <c r="G595" i="1" s="1"/>
  <c r="G602" i="1" a="1"/>
  <c r="G602" i="1" s="1"/>
  <c r="C602" i="14" s="1"/>
  <c r="G528" i="1" a="1"/>
  <c r="G528" i="1" s="1"/>
  <c r="G559" i="1" a="1"/>
  <c r="G559" i="1" s="1"/>
  <c r="C559" i="14" s="1"/>
  <c r="G566" i="1" a="1"/>
  <c r="G566" i="1" s="1"/>
  <c r="G574" i="1" a="1"/>
  <c r="G574" i="1" s="1"/>
  <c r="G580" i="1" a="1"/>
  <c r="G580" i="1" s="1"/>
  <c r="G591" i="1" a="1"/>
  <c r="G591" i="1" s="1"/>
  <c r="G604" i="1" a="1"/>
  <c r="G604" i="1" s="1"/>
  <c r="G519" i="1" a="1"/>
  <c r="G519" i="1" s="1"/>
  <c r="G550" i="1" a="1"/>
  <c r="G550" i="1" s="1"/>
  <c r="G552" i="1" a="1"/>
  <c r="G552" i="1" s="1"/>
  <c r="C552" i="14" s="1"/>
  <c r="G556" i="1" a="1"/>
  <c r="G556" i="1" s="1"/>
  <c r="G563" i="1" a="1"/>
  <c r="G563" i="1" s="1"/>
  <c r="G564" i="1" a="1"/>
  <c r="G564" i="1" s="1"/>
  <c r="G577" i="1" a="1"/>
  <c r="G577" i="1" s="1"/>
  <c r="B577" i="14" s="1"/>
  <c r="G587" i="1" a="1"/>
  <c r="G587" i="1" s="1"/>
  <c r="G594" i="1" a="1"/>
  <c r="G594" i="1" s="1"/>
  <c r="B594" i="14" s="1"/>
  <c r="G598" i="1" a="1"/>
  <c r="G598" i="1" s="1"/>
  <c r="G555" i="1" a="1"/>
  <c r="G555" i="1" s="1"/>
  <c r="C555" i="14" s="1"/>
  <c r="G557" i="1" a="1"/>
  <c r="G557" i="1" s="1"/>
  <c r="G558" i="1" a="1"/>
  <c r="G558" i="1" s="1"/>
  <c r="G562" i="1" a="1"/>
  <c r="G562" i="1" s="1"/>
  <c r="G565" i="1" a="1"/>
  <c r="G565" i="1" s="1"/>
  <c r="C565" i="14" s="1"/>
  <c r="G573" i="1" a="1"/>
  <c r="G573" i="1" s="1"/>
  <c r="G583" i="1" a="1"/>
  <c r="G583" i="1" s="1"/>
  <c r="G597" i="1" a="1"/>
  <c r="G597" i="1" s="1"/>
  <c r="G600" i="1" a="1"/>
  <c r="G600" i="1" s="1"/>
  <c r="C600" i="14" s="1"/>
  <c r="G601" i="1" a="1"/>
  <c r="G601" i="1" s="1"/>
  <c r="G421" i="1" a="1"/>
  <c r="G421" i="1" s="1"/>
  <c r="G551" i="1" a="1"/>
  <c r="G551" i="1" s="1"/>
  <c r="G561" i="1" a="1"/>
  <c r="G561" i="1" s="1"/>
  <c r="C561" i="14" s="1"/>
  <c r="G572" i="1" a="1"/>
  <c r="G572" i="1" s="1"/>
  <c r="G579" i="1" a="1"/>
  <c r="G579" i="1" s="1"/>
  <c r="G590" i="1" a="1"/>
  <c r="G590" i="1" s="1"/>
  <c r="G593" i="1" a="1"/>
  <c r="G593" i="1" s="1"/>
  <c r="C593" i="14" s="1"/>
  <c r="G554" i="1" a="1"/>
  <c r="G554" i="1" s="1"/>
  <c r="G570" i="1" a="1"/>
  <c r="G570" i="1" s="1"/>
  <c r="G571" i="1" a="1"/>
  <c r="G571" i="1" s="1"/>
  <c r="G576" i="1" a="1"/>
  <c r="G576" i="1" s="1"/>
  <c r="C576" i="14" s="1"/>
  <c r="G582" i="1" a="1"/>
  <c r="G582" i="1" s="1"/>
  <c r="G586" i="1" a="1"/>
  <c r="G586" i="1" s="1"/>
  <c r="C586" i="14" s="1"/>
  <c r="G596" i="1" a="1"/>
  <c r="G596" i="1" s="1"/>
  <c r="G581" i="1" a="1"/>
  <c r="G581" i="1" s="1"/>
  <c r="G620" i="1" a="1"/>
  <c r="G620" i="1" s="1"/>
  <c r="G623" i="1" a="1"/>
  <c r="G623" i="1" s="1"/>
  <c r="G632" i="1" a="1"/>
  <c r="G632" i="1" s="1"/>
  <c r="G633" i="1" a="1"/>
  <c r="G633" i="1" s="1"/>
  <c r="C633" i="14" s="1"/>
  <c r="G639" i="1" a="1"/>
  <c r="G639" i="1" s="1"/>
  <c r="G642" i="1" a="1"/>
  <c r="G642" i="1" s="1"/>
  <c r="C642" i="14" s="1"/>
  <c r="G648" i="1" a="1"/>
  <c r="G648" i="1" s="1"/>
  <c r="G649" i="1" a="1"/>
  <c r="G649" i="1" s="1"/>
  <c r="C649" i="14" s="1"/>
  <c r="G656" i="1" a="1"/>
  <c r="G656" i="1" s="1"/>
  <c r="G657" i="1" a="1"/>
  <c r="G657" i="1" s="1"/>
  <c r="G661" i="1" a="1"/>
  <c r="G661" i="1" s="1"/>
  <c r="G665" i="1" a="1"/>
  <c r="G665" i="1" s="1"/>
  <c r="G605" i="1" a="1"/>
  <c r="G605" i="1" s="1"/>
  <c r="G614" i="1" a="1"/>
  <c r="G614" i="1" s="1"/>
  <c r="G626" i="1" a="1"/>
  <c r="G626" i="1" s="1"/>
  <c r="G568" i="1" a="1"/>
  <c r="G568" i="1" s="1"/>
  <c r="C568" i="14" s="1"/>
  <c r="G607" i="1" a="1"/>
  <c r="G607" i="1" s="1"/>
  <c r="G616" i="1" a="1"/>
  <c r="G616" i="1" s="1"/>
  <c r="G617" i="1" a="1"/>
  <c r="G617" i="1" s="1"/>
  <c r="G628" i="1" a="1"/>
  <c r="G628" i="1" s="1"/>
  <c r="C628" i="14" s="1"/>
  <c r="G629" i="1" a="1"/>
  <c r="G629" i="1" s="1"/>
  <c r="G641" i="1" a="1"/>
  <c r="G641" i="1" s="1"/>
  <c r="C641" i="14" s="1"/>
  <c r="G643" i="1" a="1"/>
  <c r="G643" i="1" s="1"/>
  <c r="G650" i="1" a="1"/>
  <c r="G650" i="1" s="1"/>
  <c r="C650" i="14" s="1"/>
  <c r="G651" i="1" a="1"/>
  <c r="G651" i="1" s="1"/>
  <c r="G658" i="1" a="1"/>
  <c r="G658" i="1" s="1"/>
  <c r="G659" i="1" a="1"/>
  <c r="G659" i="1" s="1"/>
  <c r="G585" i="1" a="1"/>
  <c r="G585" i="1" s="1"/>
  <c r="C585" i="14" s="1"/>
  <c r="G603" i="1" a="1"/>
  <c r="G603" i="1" s="1"/>
  <c r="G610" i="1" a="1"/>
  <c r="G610" i="1" s="1"/>
  <c r="C610" i="14" s="1"/>
  <c r="G619" i="1" a="1"/>
  <c r="G619" i="1" s="1"/>
  <c r="G631" i="1" a="1"/>
  <c r="G631" i="1" s="1"/>
  <c r="B631" i="14" s="1"/>
  <c r="G635" i="1" a="1"/>
  <c r="G635" i="1" s="1"/>
  <c r="G599" i="1" a="1"/>
  <c r="G599" i="1" s="1"/>
  <c r="G615" i="1" a="1"/>
  <c r="G615" i="1" s="1"/>
  <c r="G624" i="1" a="1"/>
  <c r="G624" i="1" s="1"/>
  <c r="C624" i="14" s="1"/>
  <c r="G627" i="1" a="1"/>
  <c r="G627" i="1" s="1"/>
  <c r="G634" i="1" a="1"/>
  <c r="G634" i="1" s="1"/>
  <c r="B634" i="14" s="1"/>
  <c r="G589" i="1" a="1"/>
  <c r="G589" i="1" s="1"/>
  <c r="G606" i="1" a="1"/>
  <c r="G606" i="1" s="1"/>
  <c r="G609" i="1" a="1"/>
  <c r="G609" i="1" s="1"/>
  <c r="G646" i="1" a="1"/>
  <c r="G646" i="1" s="1"/>
  <c r="G647" i="1" a="1"/>
  <c r="G647" i="1" s="1"/>
  <c r="G654" i="1" a="1"/>
  <c r="G654" i="1" s="1"/>
  <c r="C654" i="14" s="1"/>
  <c r="G655" i="1" a="1"/>
  <c r="G655" i="1" s="1"/>
  <c r="G666" i="1" a="1"/>
  <c r="G666" i="1" s="1"/>
  <c r="C666" i="14" s="1"/>
  <c r="G613" i="1" a="1"/>
  <c r="G613" i="1" s="1"/>
  <c r="G625" i="1" a="1"/>
  <c r="G625" i="1" s="1"/>
  <c r="G636" i="1" a="1"/>
  <c r="G636" i="1" s="1"/>
  <c r="G644" i="1" a="1"/>
  <c r="G644" i="1" s="1"/>
  <c r="G663" i="1" a="1"/>
  <c r="G663" i="1" s="1"/>
  <c r="G664" i="1" a="1"/>
  <c r="G664" i="1" s="1"/>
  <c r="C664" i="14" s="1"/>
  <c r="G667" i="1" a="1"/>
  <c r="G667" i="1" s="1"/>
  <c r="G670" i="1" a="1"/>
  <c r="G670" i="1" s="1"/>
  <c r="C670" i="14" s="1"/>
  <c r="G673" i="1" a="1"/>
  <c r="G673" i="1" s="1"/>
  <c r="G676" i="1" a="1"/>
  <c r="G676" i="1" s="1"/>
  <c r="B676" i="14" s="1"/>
  <c r="G684" i="1" a="1"/>
  <c r="G684" i="1" s="1"/>
  <c r="G692" i="1" a="1"/>
  <c r="G692" i="1" s="1"/>
  <c r="G700" i="1" a="1"/>
  <c r="G700" i="1" s="1"/>
  <c r="G708" i="1" a="1"/>
  <c r="G708" i="1" s="1"/>
  <c r="C708" i="14" s="1"/>
  <c r="G716" i="1" a="1"/>
  <c r="G716" i="1" s="1"/>
  <c r="G724" i="1" a="1"/>
  <c r="G724" i="1" s="1"/>
  <c r="C724" i="14" s="1"/>
  <c r="G741" i="1" a="1"/>
  <c r="G741" i="1" s="1"/>
  <c r="G755" i="1" a="1"/>
  <c r="G755" i="1" s="1"/>
  <c r="C755" i="14" s="1"/>
  <c r="G763" i="1" a="1"/>
  <c r="G763" i="1" s="1"/>
  <c r="G788" i="1" a="1"/>
  <c r="G788" i="1" s="1"/>
  <c r="G608" i="1" a="1"/>
  <c r="G608" i="1" s="1"/>
  <c r="G669" i="1" a="1"/>
  <c r="G669" i="1" s="1"/>
  <c r="C669" i="14" s="1"/>
  <c r="G681" i="1" a="1"/>
  <c r="G681" i="1" s="1"/>
  <c r="G689" i="1" a="1"/>
  <c r="G689" i="1" s="1"/>
  <c r="C689" i="14" s="1"/>
  <c r="G697" i="1" a="1"/>
  <c r="G697" i="1" s="1"/>
  <c r="G705" i="1" a="1"/>
  <c r="G705" i="1" s="1"/>
  <c r="C705" i="14" s="1"/>
  <c r="G713" i="1" a="1"/>
  <c r="G713" i="1" s="1"/>
  <c r="G721" i="1" a="1"/>
  <c r="G721" i="1" s="1"/>
  <c r="G727" i="1" a="1"/>
  <c r="G727" i="1" s="1"/>
  <c r="G731" i="1" a="1"/>
  <c r="G731" i="1" s="1"/>
  <c r="C731" i="14" s="1"/>
  <c r="G736" i="1" a="1"/>
  <c r="G736" i="1" s="1"/>
  <c r="G749" i="1" a="1"/>
  <c r="G749" i="1" s="1"/>
  <c r="C749" i="14" s="1"/>
  <c r="G757" i="1" a="1"/>
  <c r="G757" i="1" s="1"/>
  <c r="G768" i="1" a="1"/>
  <c r="G768" i="1" s="1"/>
  <c r="C768" i="14" s="1"/>
  <c r="G772" i="1" a="1"/>
  <c r="G772" i="1" s="1"/>
  <c r="G653" i="1" a="1"/>
  <c r="G653" i="1" s="1"/>
  <c r="G662" i="1" a="1"/>
  <c r="G662" i="1" s="1"/>
  <c r="G675" i="1" a="1"/>
  <c r="G675" i="1" s="1"/>
  <c r="B675" i="14" s="1"/>
  <c r="G678" i="1" a="1"/>
  <c r="G678" i="1" s="1"/>
  <c r="G686" i="1" a="1"/>
  <c r="G686" i="1" s="1"/>
  <c r="B686" i="14" s="1"/>
  <c r="G694" i="1" a="1"/>
  <c r="G694" i="1" s="1"/>
  <c r="G702" i="1" a="1"/>
  <c r="G702" i="1" s="1"/>
  <c r="C702" i="14" s="1"/>
  <c r="G710" i="1" a="1"/>
  <c r="G710" i="1" s="1"/>
  <c r="G718" i="1" a="1"/>
  <c r="G718" i="1" s="1"/>
  <c r="G730" i="1" a="1"/>
  <c r="G730" i="1" s="1"/>
  <c r="G735" i="1" a="1"/>
  <c r="G735" i="1" s="1"/>
  <c r="C735" i="14" s="1"/>
  <c r="G740" i="1" a="1"/>
  <c r="G740" i="1" s="1"/>
  <c r="G743" i="1" a="1"/>
  <c r="G743" i="1" s="1"/>
  <c r="B743" i="14" s="1"/>
  <c r="G746" i="1" a="1"/>
  <c r="G746" i="1" s="1"/>
  <c r="G752" i="1" a="1"/>
  <c r="G752" i="1" s="1"/>
  <c r="C752" i="14" s="1"/>
  <c r="G762" i="1" a="1"/>
  <c r="G762" i="1" s="1"/>
  <c r="G767" i="1" a="1"/>
  <c r="G767" i="1" s="1"/>
  <c r="G775" i="1" a="1"/>
  <c r="G775" i="1" s="1"/>
  <c r="G569" i="1" a="1"/>
  <c r="G569" i="1" s="1"/>
  <c r="C569" i="14" s="1"/>
  <c r="G621" i="1" a="1"/>
  <c r="G621" i="1" s="1"/>
  <c r="G638" i="1" a="1"/>
  <c r="G638" i="1" s="1"/>
  <c r="C638" i="14" s="1"/>
  <c r="G652" i="1" a="1"/>
  <c r="G652" i="1" s="1"/>
  <c r="G672" i="1" a="1"/>
  <c r="G672" i="1" s="1"/>
  <c r="C672" i="14" s="1"/>
  <c r="G683" i="1" a="1"/>
  <c r="G683" i="1" s="1"/>
  <c r="G691" i="1" a="1"/>
  <c r="G691" i="1" s="1"/>
  <c r="G699" i="1" a="1"/>
  <c r="G699" i="1" s="1"/>
  <c r="G707" i="1" a="1"/>
  <c r="G707" i="1" s="1"/>
  <c r="C707" i="14" s="1"/>
  <c r="G715" i="1" a="1"/>
  <c r="G715" i="1" s="1"/>
  <c r="G723" i="1" a="1"/>
  <c r="G723" i="1" s="1"/>
  <c r="G726" i="1" a="1"/>
  <c r="G726" i="1" s="1"/>
  <c r="G611" i="1" a="1"/>
  <c r="G611" i="1" s="1"/>
  <c r="C611" i="14" s="1"/>
  <c r="G637" i="1" a="1"/>
  <c r="G637" i="1" s="1"/>
  <c r="G660" i="1" a="1"/>
  <c r="G660" i="1" s="1"/>
  <c r="G671" i="1" a="1"/>
  <c r="G671" i="1" s="1"/>
  <c r="G674" i="1" a="1"/>
  <c r="G674" i="1" s="1"/>
  <c r="C674" i="14" s="1"/>
  <c r="G677" i="1" a="1"/>
  <c r="G677" i="1" s="1"/>
  <c r="G685" i="1" a="1"/>
  <c r="G685" i="1" s="1"/>
  <c r="B685" i="14" s="1"/>
  <c r="G693" i="1" a="1"/>
  <c r="G693" i="1" s="1"/>
  <c r="G701" i="1" a="1"/>
  <c r="G701" i="1" s="1"/>
  <c r="C701" i="14" s="1"/>
  <c r="G709" i="1" a="1"/>
  <c r="G709" i="1" s="1"/>
  <c r="G717" i="1" a="1"/>
  <c r="G717" i="1" s="1"/>
  <c r="G733" i="1" a="1"/>
  <c r="G733" i="1" s="1"/>
  <c r="G738" i="1" a="1"/>
  <c r="G738" i="1" s="1"/>
  <c r="G739" i="1" a="1"/>
  <c r="G739" i="1" s="1"/>
  <c r="G742" i="1" a="1"/>
  <c r="G742" i="1" s="1"/>
  <c r="B742" i="14" s="1"/>
  <c r="G748" i="1" a="1"/>
  <c r="G748" i="1" s="1"/>
  <c r="G756" i="1" a="1"/>
  <c r="G756" i="1" s="1"/>
  <c r="B756" i="14" s="1"/>
  <c r="G760" i="1" a="1"/>
  <c r="G760" i="1" s="1"/>
  <c r="G765" i="1" a="1"/>
  <c r="G765" i="1" s="1"/>
  <c r="G774" i="1" a="1"/>
  <c r="G774" i="1" s="1"/>
  <c r="G777" i="1" a="1"/>
  <c r="G777" i="1" s="1"/>
  <c r="G780" i="1" a="1"/>
  <c r="G780" i="1" s="1"/>
  <c r="G592" i="1" a="1"/>
  <c r="G592" i="1" s="1"/>
  <c r="C592" i="14" s="1"/>
  <c r="G612" i="1" a="1"/>
  <c r="G612" i="1" s="1"/>
  <c r="G640" i="1" a="1"/>
  <c r="G640" i="1" s="1"/>
  <c r="G682" i="1" a="1"/>
  <c r="G682" i="1" s="1"/>
  <c r="G690" i="1" a="1"/>
  <c r="G690" i="1" s="1"/>
  <c r="G698" i="1" a="1"/>
  <c r="G698" i="1" s="1"/>
  <c r="G706" i="1" a="1"/>
  <c r="G706" i="1" s="1"/>
  <c r="G714" i="1" a="1"/>
  <c r="G714" i="1" s="1"/>
  <c r="G722" i="1" a="1"/>
  <c r="G722" i="1" s="1"/>
  <c r="B722" i="14" s="1"/>
  <c r="G725" i="1" a="1"/>
  <c r="G725" i="1" s="1"/>
  <c r="G732" i="1" a="1"/>
  <c r="G732" i="1" s="1"/>
  <c r="G750" i="1" a="1"/>
  <c r="G750" i="1" s="1"/>
  <c r="G753" i="1" a="1"/>
  <c r="G753" i="1" s="1"/>
  <c r="G759" i="1" a="1"/>
  <c r="G759" i="1" s="1"/>
  <c r="G770" i="1" a="1"/>
  <c r="G770" i="1" s="1"/>
  <c r="C770" i="14" s="1"/>
  <c r="G782" i="1" a="1"/>
  <c r="G782" i="1" s="1"/>
  <c r="G785" i="1" a="1"/>
  <c r="G785" i="1" s="1"/>
  <c r="G622" i="1" a="1"/>
  <c r="G622" i="1" s="1"/>
  <c r="G668" i="1" a="1"/>
  <c r="G668" i="1" s="1"/>
  <c r="B668" i="14" s="1"/>
  <c r="G680" i="1" a="1"/>
  <c r="G680" i="1" s="1"/>
  <c r="G712" i="1" a="1"/>
  <c r="G712" i="1" s="1"/>
  <c r="G729" i="1" a="1"/>
  <c r="G729" i="1" s="1"/>
  <c r="G747" i="1" a="1"/>
  <c r="G747" i="1" s="1"/>
  <c r="C747" i="14" s="1"/>
  <c r="G751" i="1" a="1"/>
  <c r="G751" i="1" s="1"/>
  <c r="G764" i="1" a="1"/>
  <c r="G764" i="1" s="1"/>
  <c r="B764" i="14" s="1"/>
  <c r="G769" i="1" a="1"/>
  <c r="G769" i="1" s="1"/>
  <c r="G778" i="1" a="1"/>
  <c r="G778" i="1" s="1"/>
  <c r="C778" i="14" s="1"/>
  <c r="G799" i="1" a="1"/>
  <c r="G799" i="1" s="1"/>
  <c r="G805" i="1" a="1"/>
  <c r="G805" i="1" s="1"/>
  <c r="G810" i="1" a="1"/>
  <c r="G810" i="1" s="1"/>
  <c r="G815" i="1" a="1"/>
  <c r="G815" i="1" s="1"/>
  <c r="C815" i="14" s="1"/>
  <c r="G820" i="1" a="1"/>
  <c r="G820" i="1" s="1"/>
  <c r="G824" i="1" a="1"/>
  <c r="G824" i="1" s="1"/>
  <c r="G839" i="1" a="1"/>
  <c r="G839" i="1" s="1"/>
  <c r="G842" i="1" a="1"/>
  <c r="G842" i="1" s="1"/>
  <c r="C842" i="14" s="1"/>
  <c r="G852" i="1" a="1"/>
  <c r="G852" i="1" s="1"/>
  <c r="G856" i="1" a="1"/>
  <c r="G856" i="1" s="1"/>
  <c r="G878" i="1" a="1"/>
  <c r="G878" i="1" s="1"/>
  <c r="G687" i="1" a="1"/>
  <c r="G687" i="1" s="1"/>
  <c r="B687" i="14" s="1"/>
  <c r="G719" i="1" a="1"/>
  <c r="G719" i="1" s="1"/>
  <c r="G754" i="1" a="1"/>
  <c r="G754" i="1" s="1"/>
  <c r="G758" i="1" a="1"/>
  <c r="G758" i="1" s="1"/>
  <c r="G773" i="1" a="1"/>
  <c r="G773" i="1" s="1"/>
  <c r="C773" i="14" s="1"/>
  <c r="G786" i="1" a="1"/>
  <c r="G786" i="1" s="1"/>
  <c r="G791" i="1" a="1"/>
  <c r="G791" i="1" s="1"/>
  <c r="G800" i="1" a="1"/>
  <c r="G800" i="1" s="1"/>
  <c r="G809" i="1" a="1"/>
  <c r="G809" i="1" s="1"/>
  <c r="C809" i="14" s="1"/>
  <c r="G814" i="1" a="1"/>
  <c r="G814" i="1" s="1"/>
  <c r="G819" i="1" a="1"/>
  <c r="G819" i="1" s="1"/>
  <c r="G823" i="1" a="1"/>
  <c r="G823" i="1" s="1"/>
  <c r="G828" i="1" a="1"/>
  <c r="G828" i="1" s="1"/>
  <c r="C828" i="14" s="1"/>
  <c r="G833" i="1" a="1"/>
  <c r="G833" i="1" s="1"/>
  <c r="G838" i="1" a="1"/>
  <c r="G838" i="1" s="1"/>
  <c r="G847" i="1" a="1"/>
  <c r="G847" i="1" s="1"/>
  <c r="G851" i="1" a="1"/>
  <c r="G851" i="1" s="1"/>
  <c r="B851" i="14" s="1"/>
  <c r="G860" i="1" a="1"/>
  <c r="G860" i="1" s="1"/>
  <c r="G864" i="1" a="1"/>
  <c r="G864" i="1" s="1"/>
  <c r="G868" i="1" a="1"/>
  <c r="G868" i="1" s="1"/>
  <c r="G873" i="1" a="1"/>
  <c r="G873" i="1" s="1"/>
  <c r="C873" i="14" s="1"/>
  <c r="G882" i="1" a="1"/>
  <c r="G882" i="1" s="1"/>
  <c r="G688" i="1" a="1"/>
  <c r="G688" i="1" s="1"/>
  <c r="G720" i="1" a="1"/>
  <c r="G720" i="1" s="1"/>
  <c r="G784" i="1" a="1"/>
  <c r="G784" i="1" s="1"/>
  <c r="C784" i="14" s="1"/>
  <c r="G789" i="1" a="1"/>
  <c r="G789" i="1" s="1"/>
  <c r="G801" i="1" a="1"/>
  <c r="G801" i="1" s="1"/>
  <c r="G802" i="1" a="1"/>
  <c r="G802" i="1" s="1"/>
  <c r="G803" i="1" a="1"/>
  <c r="G803" i="1" s="1"/>
  <c r="C803" i="14" s="1"/>
  <c r="G818" i="1" a="1"/>
  <c r="G818" i="1" s="1"/>
  <c r="G630" i="1" a="1"/>
  <c r="G630" i="1" s="1"/>
  <c r="G695" i="1" a="1"/>
  <c r="G695" i="1" s="1"/>
  <c r="G737" i="1" a="1"/>
  <c r="G737" i="1" s="1"/>
  <c r="C737" i="14" s="1"/>
  <c r="G783" i="1" a="1"/>
  <c r="G783" i="1" s="1"/>
  <c r="G792" i="1" a="1"/>
  <c r="G792" i="1" s="1"/>
  <c r="G793" i="1" a="1"/>
  <c r="G793" i="1" s="1"/>
  <c r="G804" i="1" a="1"/>
  <c r="G804" i="1" s="1"/>
  <c r="G808" i="1" a="1"/>
  <c r="G808" i="1" s="1"/>
  <c r="G826" i="1" a="1"/>
  <c r="G826" i="1" s="1"/>
  <c r="G841" i="1" a="1"/>
  <c r="G841" i="1" s="1"/>
  <c r="G855" i="1" a="1"/>
  <c r="G855" i="1" s="1"/>
  <c r="C855" i="14" s="1"/>
  <c r="G858" i="1" a="1"/>
  <c r="G858" i="1" s="1"/>
  <c r="G867" i="1" a="1"/>
  <c r="G867" i="1" s="1"/>
  <c r="B867" i="14" s="1"/>
  <c r="G871" i="1" a="1"/>
  <c r="G871" i="1" s="1"/>
  <c r="G645" i="1" a="1"/>
  <c r="G645" i="1" s="1"/>
  <c r="C645" i="14" s="1"/>
  <c r="G703" i="1" a="1"/>
  <c r="G703" i="1" s="1"/>
  <c r="G728" i="1" a="1"/>
  <c r="G728" i="1" s="1"/>
  <c r="G766" i="1" a="1"/>
  <c r="G766" i="1" s="1"/>
  <c r="G787" i="1" a="1"/>
  <c r="G787" i="1" s="1"/>
  <c r="C787" i="14" s="1"/>
  <c r="G795" i="1" a="1"/>
  <c r="G795" i="1" s="1"/>
  <c r="G812" i="1" a="1"/>
  <c r="G812" i="1" s="1"/>
  <c r="C812" i="14" s="1"/>
  <c r="G821" i="1" a="1"/>
  <c r="G821" i="1" s="1"/>
  <c r="G825" i="1" a="1"/>
  <c r="G825" i="1" s="1"/>
  <c r="C825" i="14" s="1"/>
  <c r="G840" i="1" a="1"/>
  <c r="G840" i="1" s="1"/>
  <c r="G844" i="1" a="1"/>
  <c r="G844" i="1" s="1"/>
  <c r="G845" i="1" a="1"/>
  <c r="G845" i="1" s="1"/>
  <c r="G862" i="1" a="1"/>
  <c r="G862" i="1" s="1"/>
  <c r="C862" i="14" s="1"/>
  <c r="G866" i="1" a="1"/>
  <c r="G866" i="1" s="1"/>
  <c r="G870" i="1" a="1"/>
  <c r="G870" i="1" s="1"/>
  <c r="B870" i="14" s="1"/>
  <c r="G875" i="1" a="1"/>
  <c r="G875" i="1" s="1"/>
  <c r="G880" i="1" a="1"/>
  <c r="G880" i="1" s="1"/>
  <c r="C880" i="14" s="1"/>
  <c r="G704" i="1" a="1"/>
  <c r="G704" i="1" s="1"/>
  <c r="G744" i="1" a="1"/>
  <c r="G744" i="1" s="1"/>
  <c r="G779" i="1" a="1"/>
  <c r="G779" i="1" s="1"/>
  <c r="G790" i="1" a="1"/>
  <c r="G790" i="1" s="1"/>
  <c r="B790" i="14" s="1"/>
  <c r="G796" i="1" a="1"/>
  <c r="G796" i="1" s="1"/>
  <c r="G797" i="1" a="1"/>
  <c r="G797" i="1" s="1"/>
  <c r="B797" i="14" s="1"/>
  <c r="G816" i="1" a="1"/>
  <c r="G816" i="1" s="1"/>
  <c r="G830" i="1" a="1"/>
  <c r="G830" i="1" s="1"/>
  <c r="C830" i="14" s="1"/>
  <c r="G835" i="1" a="1"/>
  <c r="G835" i="1" s="1"/>
  <c r="G843" i="1" a="1"/>
  <c r="G843" i="1" s="1"/>
  <c r="G854" i="1" a="1"/>
  <c r="G854" i="1" s="1"/>
  <c r="G857" i="1" a="1"/>
  <c r="G857" i="1" s="1"/>
  <c r="B857" i="14" s="1"/>
  <c r="G861" i="1" a="1"/>
  <c r="G861" i="1" s="1"/>
  <c r="G865" i="1" a="1"/>
  <c r="G865" i="1" s="1"/>
  <c r="C865" i="14" s="1"/>
  <c r="G879" i="1" a="1"/>
  <c r="G879" i="1" s="1"/>
  <c r="G745" i="1" a="1"/>
  <c r="G745" i="1" s="1"/>
  <c r="B745" i="14" s="1"/>
  <c r="G761" i="1" a="1"/>
  <c r="G761" i="1" s="1"/>
  <c r="G807" i="1" a="1"/>
  <c r="G807" i="1" s="1"/>
  <c r="G817" i="1" a="1"/>
  <c r="G817" i="1" s="1"/>
  <c r="G822" i="1" a="1"/>
  <c r="G822" i="1" s="1"/>
  <c r="C822" i="14" s="1"/>
  <c r="G849" i="1" a="1"/>
  <c r="G849" i="1" s="1"/>
  <c r="G863" i="1" a="1"/>
  <c r="G863" i="1" s="1"/>
  <c r="C863" i="14" s="1"/>
  <c r="G896" i="1" a="1"/>
  <c r="G896" i="1" s="1"/>
  <c r="G906" i="1" a="1"/>
  <c r="G906" i="1" s="1"/>
  <c r="C906" i="14" s="1"/>
  <c r="G910" i="1" a="1"/>
  <c r="G910" i="1" s="1"/>
  <c r="G911" i="1" a="1"/>
  <c r="G911" i="1" s="1"/>
  <c r="G912" i="1" a="1"/>
  <c r="G912" i="1" s="1"/>
  <c r="G918" i="1" a="1"/>
  <c r="G918" i="1" s="1"/>
  <c r="C918" i="14" s="1"/>
  <c r="G930" i="1" a="1"/>
  <c r="G930" i="1" s="1"/>
  <c r="G937" i="1" a="1"/>
  <c r="G937" i="1" s="1"/>
  <c r="C937" i="14" s="1"/>
  <c r="G943" i="1" a="1"/>
  <c r="G943" i="1" s="1"/>
  <c r="G947" i="1" a="1"/>
  <c r="G947" i="1" s="1"/>
  <c r="B947" i="14" s="1"/>
  <c r="G950" i="1" a="1"/>
  <c r="G950" i="1" s="1"/>
  <c r="G952" i="1" a="1"/>
  <c r="G952" i="1" s="1"/>
  <c r="G957" i="1" a="1"/>
  <c r="G957" i="1" s="1"/>
  <c r="G959" i="1" a="1"/>
  <c r="G959" i="1" s="1"/>
  <c r="C959" i="14" s="1"/>
  <c r="G961" i="1" a="1"/>
  <c r="G961" i="1" s="1"/>
  <c r="G963" i="1" a="1"/>
  <c r="G963" i="1" s="1"/>
  <c r="C963" i="14" s="1"/>
  <c r="G965" i="1" a="1"/>
  <c r="G965" i="1" s="1"/>
  <c r="G967" i="1" a="1"/>
  <c r="G967" i="1" s="1"/>
  <c r="C967" i="14" s="1"/>
  <c r="G969" i="1" a="1"/>
  <c r="G969" i="1" s="1"/>
  <c r="G971" i="1" a="1"/>
  <c r="G971" i="1" s="1"/>
  <c r="G973" i="1" a="1"/>
  <c r="G973" i="1" s="1"/>
  <c r="G975" i="1" a="1"/>
  <c r="G975" i="1" s="1"/>
  <c r="C975" i="14" s="1"/>
  <c r="G977" i="1" a="1"/>
  <c r="G977" i="1" s="1"/>
  <c r="G734" i="1" a="1"/>
  <c r="G734" i="1" s="1"/>
  <c r="G829" i="1" a="1"/>
  <c r="G829" i="1" s="1"/>
  <c r="G834" i="1" a="1"/>
  <c r="G834" i="1" s="1"/>
  <c r="B834" i="14" s="1"/>
  <c r="G872" i="1" a="1"/>
  <c r="G872" i="1" s="1"/>
  <c r="G877" i="1" a="1"/>
  <c r="G877" i="1" s="1"/>
  <c r="G884" i="1" a="1"/>
  <c r="G884" i="1" s="1"/>
  <c r="G888" i="1" a="1"/>
  <c r="G888" i="1" s="1"/>
  <c r="C888" i="14" s="1"/>
  <c r="G892" i="1" a="1"/>
  <c r="G892" i="1" s="1"/>
  <c r="G899" i="1" a="1"/>
  <c r="G899" i="1" s="1"/>
  <c r="C899" i="14" s="1"/>
  <c r="G901" i="1" a="1"/>
  <c r="G901" i="1" s="1"/>
  <c r="G907" i="1" a="1"/>
  <c r="G907" i="1" s="1"/>
  <c r="B907" i="14" s="1"/>
  <c r="G909" i="1" a="1"/>
  <c r="G909" i="1" s="1"/>
  <c r="G913" i="1" a="1"/>
  <c r="G913" i="1" s="1"/>
  <c r="G925" i="1" a="1"/>
  <c r="G925" i="1" s="1"/>
  <c r="G926" i="1" a="1"/>
  <c r="G926" i="1" s="1"/>
  <c r="C926" i="14" s="1"/>
  <c r="G936" i="1" a="1"/>
  <c r="G936" i="1" s="1"/>
  <c r="G942" i="1" a="1"/>
  <c r="G942" i="1" s="1"/>
  <c r="C942" i="14" s="1"/>
  <c r="G954" i="1" a="1"/>
  <c r="G954" i="1" s="1"/>
  <c r="G696" i="1" a="1"/>
  <c r="G696" i="1" s="1"/>
  <c r="B696" i="14" s="1"/>
  <c r="G781" i="1" a="1"/>
  <c r="G781" i="1" s="1"/>
  <c r="G813" i="1" a="1"/>
  <c r="G813" i="1" s="1"/>
  <c r="G848" i="1" a="1"/>
  <c r="G848" i="1" s="1"/>
  <c r="G853" i="1" a="1"/>
  <c r="G853" i="1" s="1"/>
  <c r="C853" i="14" s="1"/>
  <c r="G891" i="1" a="1"/>
  <c r="G891" i="1" s="1"/>
  <c r="G908" i="1" a="1"/>
  <c r="G908" i="1" s="1"/>
  <c r="C908" i="14" s="1"/>
  <c r="G914" i="1" a="1"/>
  <c r="G914" i="1" s="1"/>
  <c r="G917" i="1" a="1"/>
  <c r="G917" i="1" s="1"/>
  <c r="G927" i="1" a="1"/>
  <c r="G927" i="1" s="1"/>
  <c r="G929" i="1" a="1"/>
  <c r="G929" i="1" s="1"/>
  <c r="G935" i="1" a="1"/>
  <c r="G935" i="1" s="1"/>
  <c r="G946" i="1" a="1"/>
  <c r="G946" i="1" s="1"/>
  <c r="B946" i="14" s="1"/>
  <c r="G679" i="1" a="1"/>
  <c r="G679" i="1" s="1"/>
  <c r="G876" i="1" a="1"/>
  <c r="G876" i="1" s="1"/>
  <c r="C876" i="14" s="1"/>
  <c r="G887" i="1" a="1"/>
  <c r="G887" i="1" s="1"/>
  <c r="G895" i="1" a="1"/>
  <c r="G895" i="1" s="1"/>
  <c r="C895" i="14" s="1"/>
  <c r="G898" i="1" a="1"/>
  <c r="G898" i="1" s="1"/>
  <c r="G915" i="1" a="1"/>
  <c r="G915" i="1" s="1"/>
  <c r="G916" i="1" a="1"/>
  <c r="G916" i="1" s="1"/>
  <c r="G928" i="1" a="1"/>
  <c r="G928" i="1" s="1"/>
  <c r="G934" i="1" a="1"/>
  <c r="G934" i="1" s="1"/>
  <c r="G941" i="1" a="1"/>
  <c r="G941" i="1" s="1"/>
  <c r="B941" i="14" s="1"/>
  <c r="G945" i="1" a="1"/>
  <c r="G945" i="1" s="1"/>
  <c r="G949" i="1" a="1"/>
  <c r="G949" i="1" s="1"/>
  <c r="C949" i="14" s="1"/>
  <c r="G771" i="1" a="1"/>
  <c r="G771" i="1" s="1"/>
  <c r="G827" i="1" a="1"/>
  <c r="G827" i="1" s="1"/>
  <c r="G837" i="1" a="1"/>
  <c r="G837" i="1" s="1"/>
  <c r="G890" i="1" a="1"/>
  <c r="G890" i="1" s="1"/>
  <c r="C890" i="14" s="1"/>
  <c r="G903" i="1" a="1"/>
  <c r="G903" i="1" s="1"/>
  <c r="G922" i="1" a="1"/>
  <c r="G922" i="1" s="1"/>
  <c r="C922" i="14" s="1"/>
  <c r="G923" i="1" a="1"/>
  <c r="G923" i="1" s="1"/>
  <c r="G933" i="1" a="1"/>
  <c r="G933" i="1" s="1"/>
  <c r="C933" i="14" s="1"/>
  <c r="G940" i="1" a="1"/>
  <c r="G940" i="1" s="1"/>
  <c r="G956" i="1" a="1"/>
  <c r="G956" i="1" s="1"/>
  <c r="G958" i="1" a="1"/>
  <c r="G958" i="1" s="1"/>
  <c r="G960" i="1" a="1"/>
  <c r="G960" i="1" s="1"/>
  <c r="C960" i="14" s="1"/>
  <c r="G962" i="1" a="1"/>
  <c r="G962" i="1" s="1"/>
  <c r="G964" i="1" a="1"/>
  <c r="G964" i="1" s="1"/>
  <c r="G966" i="1" a="1"/>
  <c r="G966" i="1" s="1"/>
  <c r="G968" i="1" a="1"/>
  <c r="G968" i="1" s="1"/>
  <c r="C968" i="14" s="1"/>
  <c r="G970" i="1" a="1"/>
  <c r="G970" i="1" s="1"/>
  <c r="G972" i="1" a="1"/>
  <c r="G972" i="1" s="1"/>
  <c r="G974" i="1" a="1"/>
  <c r="G974" i="1" s="1"/>
  <c r="G976" i="1" a="1"/>
  <c r="G976" i="1" s="1"/>
  <c r="C976" i="14" s="1"/>
  <c r="G978" i="1" a="1"/>
  <c r="G978" i="1" s="1"/>
  <c r="G980" i="1" a="1"/>
  <c r="G980" i="1" s="1"/>
  <c r="G982" i="1" a="1"/>
  <c r="G982" i="1" s="1"/>
  <c r="G618" i="1" a="1"/>
  <c r="G618" i="1" s="1"/>
  <c r="C618" i="14" s="1"/>
  <c r="G711" i="1" a="1"/>
  <c r="G711" i="1" s="1"/>
  <c r="G832" i="1" a="1"/>
  <c r="G832" i="1" s="1"/>
  <c r="G886" i="1" a="1"/>
  <c r="G886" i="1" s="1"/>
  <c r="G894" i="1" a="1"/>
  <c r="G894" i="1" s="1"/>
  <c r="B894" i="14" s="1"/>
  <c r="G920" i="1" a="1"/>
  <c r="G920" i="1" s="1"/>
  <c r="G944" i="1" a="1"/>
  <c r="G944" i="1" s="1"/>
  <c r="B944" i="14" s="1"/>
  <c r="G948" i="1" a="1"/>
  <c r="G948" i="1" s="1"/>
  <c r="G953" i="1" a="1"/>
  <c r="G953" i="1" s="1"/>
  <c r="B953" i="14" s="1"/>
  <c r="G776" i="1" a="1"/>
  <c r="G776" i="1" s="1"/>
  <c r="G794" i="1" a="1"/>
  <c r="G794" i="1" s="1"/>
  <c r="G831" i="1" a="1"/>
  <c r="G831" i="1" s="1"/>
  <c r="G836" i="1" a="1"/>
  <c r="G836" i="1" s="1"/>
  <c r="C836" i="14" s="1"/>
  <c r="G846" i="1" a="1"/>
  <c r="G846" i="1" s="1"/>
  <c r="G850" i="1" a="1"/>
  <c r="G850" i="1" s="1"/>
  <c r="C850" i="14" s="1"/>
  <c r="G869" i="1" a="1"/>
  <c r="G869" i="1" s="1"/>
  <c r="G874" i="1" a="1"/>
  <c r="G874" i="1" s="1"/>
  <c r="B874" i="14" s="1"/>
  <c r="G881" i="1" a="1"/>
  <c r="G881" i="1" s="1"/>
  <c r="G889" i="1" a="1"/>
  <c r="G889" i="1" s="1"/>
  <c r="G897" i="1" a="1"/>
  <c r="G897" i="1" s="1"/>
  <c r="G904" i="1" a="1"/>
  <c r="G904" i="1" s="1"/>
  <c r="G919" i="1" a="1"/>
  <c r="G919" i="1" s="1"/>
  <c r="G921" i="1" a="1"/>
  <c r="G921" i="1" s="1"/>
  <c r="G924" i="1" a="1"/>
  <c r="G924" i="1" s="1"/>
  <c r="G932" i="1" a="1"/>
  <c r="G932" i="1" s="1"/>
  <c r="G938" i="1" a="1"/>
  <c r="G938" i="1" s="1"/>
  <c r="G939" i="1" a="1"/>
  <c r="G939" i="1" s="1"/>
  <c r="G955" i="1" a="1"/>
  <c r="G955" i="1" s="1"/>
  <c r="G859" i="1" a="1"/>
  <c r="G859" i="1" s="1"/>
  <c r="G931" i="1" a="1"/>
  <c r="G931" i="1" s="1"/>
  <c r="G1029" i="1" a="1"/>
  <c r="G1029" i="1" s="1"/>
  <c r="C1029" i="14" s="1"/>
  <c r="G1044" i="1" a="1"/>
  <c r="G1044" i="1" s="1"/>
  <c r="G1058" i="1" a="1"/>
  <c r="G1058" i="1" s="1"/>
  <c r="B1058" i="14" s="1"/>
  <c r="G983" i="1" a="1"/>
  <c r="G983" i="1" s="1"/>
  <c r="G985" i="1" a="1"/>
  <c r="G985" i="1" s="1"/>
  <c r="G987" i="1" a="1"/>
  <c r="G987" i="1" s="1"/>
  <c r="G989" i="1" a="1"/>
  <c r="G989" i="1" s="1"/>
  <c r="G991" i="1" a="1"/>
  <c r="G991" i="1" s="1"/>
  <c r="G993" i="1" a="1"/>
  <c r="G993" i="1" s="1"/>
  <c r="C993" i="14" s="1"/>
  <c r="G995" i="1" a="1"/>
  <c r="G995" i="1" s="1"/>
  <c r="G997" i="1" a="1"/>
  <c r="G997" i="1" s="1"/>
  <c r="B997" i="14" s="1"/>
  <c r="G999" i="1" a="1"/>
  <c r="G999" i="1" s="1"/>
  <c r="G1001" i="1" a="1"/>
  <c r="G1001" i="1" s="1"/>
  <c r="G1003" i="1" a="1"/>
  <c r="G1003" i="1" s="1"/>
  <c r="G1005" i="1" a="1"/>
  <c r="G1005" i="1" s="1"/>
  <c r="G1007" i="1" a="1"/>
  <c r="G1007" i="1" s="1"/>
  <c r="G1009" i="1" a="1"/>
  <c r="G1009" i="1" s="1"/>
  <c r="C1009" i="14" s="1"/>
  <c r="G1011" i="1" a="1"/>
  <c r="G1011" i="1" s="1"/>
  <c r="G1013" i="1" a="1"/>
  <c r="G1013" i="1" s="1"/>
  <c r="B1013" i="14" s="1"/>
  <c r="G1015" i="1" a="1"/>
  <c r="G1015" i="1" s="1"/>
  <c r="G1017" i="1" a="1"/>
  <c r="G1017" i="1" s="1"/>
  <c r="G1019" i="1" a="1"/>
  <c r="G1019" i="1" s="1"/>
  <c r="G1021" i="1" a="1"/>
  <c r="G1021" i="1" s="1"/>
  <c r="G1023" i="1" a="1"/>
  <c r="G1023" i="1" s="1"/>
  <c r="G1025" i="1" a="1"/>
  <c r="G1025" i="1" s="1"/>
  <c r="C1025" i="14" s="1"/>
  <c r="G1027" i="1" a="1"/>
  <c r="G1027" i="1" s="1"/>
  <c r="G1047" i="1" a="1"/>
  <c r="G1047" i="1" s="1"/>
  <c r="C1047" i="14" s="1"/>
  <c r="G1051" i="1" a="1"/>
  <c r="G1051" i="1" s="1"/>
  <c r="G1061" i="1" a="1"/>
  <c r="G1061" i="1" s="1"/>
  <c r="G1064" i="1" a="1"/>
  <c r="G1064" i="1" s="1"/>
  <c r="G981" i="1" a="1"/>
  <c r="G981" i="1" s="1"/>
  <c r="G1030" i="1" a="1"/>
  <c r="G1030" i="1" s="1"/>
  <c r="G1031" i="1" a="1"/>
  <c r="G1031" i="1" s="1"/>
  <c r="C1031" i="14" s="1"/>
  <c r="G1032" i="1" a="1"/>
  <c r="G1032" i="1" s="1"/>
  <c r="G1033" i="1" a="1"/>
  <c r="G1033" i="1" s="1"/>
  <c r="B1033" i="14" s="1"/>
  <c r="G1040" i="1" a="1"/>
  <c r="G1040" i="1" s="1"/>
  <c r="G1054" i="1" a="1"/>
  <c r="G1054" i="1" s="1"/>
  <c r="G798" i="1" a="1"/>
  <c r="G798" i="1" s="1"/>
  <c r="G811" i="1" a="1"/>
  <c r="G811" i="1" s="1"/>
  <c r="G1043" i="1" a="1"/>
  <c r="G1043" i="1" s="1"/>
  <c r="G1046" i="1" a="1"/>
  <c r="G1046" i="1" s="1"/>
  <c r="G1050" i="1" a="1"/>
  <c r="G1050" i="1" s="1"/>
  <c r="G893" i="1" a="1"/>
  <c r="G893" i="1" s="1"/>
  <c r="C893" i="14" s="1"/>
  <c r="G1028" i="1" a="1"/>
  <c r="G1028" i="1" s="1"/>
  <c r="G1034" i="1" a="1"/>
  <c r="G1034" i="1" s="1"/>
  <c r="G1035" i="1" a="1"/>
  <c r="G1035" i="1" s="1"/>
  <c r="G1036" i="1" a="1"/>
  <c r="G1036" i="1" s="1"/>
  <c r="G1037" i="1" a="1"/>
  <c r="G1037" i="1" s="1"/>
  <c r="G1038" i="1" a="1"/>
  <c r="G1038" i="1" s="1"/>
  <c r="C1038" i="14" s="1"/>
  <c r="G1039" i="1" a="1"/>
  <c r="G1039" i="1" s="1"/>
  <c r="G1053" i="1" a="1"/>
  <c r="G1053" i="1" s="1"/>
  <c r="G1056" i="1" a="1"/>
  <c r="G1056" i="1" s="1"/>
  <c r="G806" i="1" a="1"/>
  <c r="G806" i="1" s="1"/>
  <c r="G883" i="1" a="1"/>
  <c r="G883" i="1" s="1"/>
  <c r="G900" i="1" a="1"/>
  <c r="G900" i="1" s="1"/>
  <c r="G984" i="1" a="1"/>
  <c r="G984" i="1" s="1"/>
  <c r="G986" i="1" a="1"/>
  <c r="G986" i="1" s="1"/>
  <c r="G988" i="1" a="1"/>
  <c r="G988" i="1" s="1"/>
  <c r="G990" i="1" a="1"/>
  <c r="G990" i="1" s="1"/>
  <c r="C990" i="14" s="1"/>
  <c r="G992" i="1" a="1"/>
  <c r="G992" i="1" s="1"/>
  <c r="G994" i="1" a="1"/>
  <c r="G994" i="1" s="1"/>
  <c r="G996" i="1" a="1"/>
  <c r="G996" i="1" s="1"/>
  <c r="G998" i="1" a="1"/>
  <c r="G998" i="1" s="1"/>
  <c r="C998" i="14" s="1"/>
  <c r="G1000" i="1" a="1"/>
  <c r="G1000" i="1" s="1"/>
  <c r="G1002" i="1" a="1"/>
  <c r="G1002" i="1" s="1"/>
  <c r="G1004" i="1" a="1"/>
  <c r="G1004" i="1" s="1"/>
  <c r="G1006" i="1" a="1"/>
  <c r="G1006" i="1" s="1"/>
  <c r="C1006" i="14" s="1"/>
  <c r="G1008" i="1" a="1"/>
  <c r="G1008" i="1" s="1"/>
  <c r="G1010" i="1" a="1"/>
  <c r="G1010" i="1" s="1"/>
  <c r="G1012" i="1" a="1"/>
  <c r="G1012" i="1" s="1"/>
  <c r="G1014" i="1" a="1"/>
  <c r="G1014" i="1" s="1"/>
  <c r="C1014" i="14" s="1"/>
  <c r="G1016" i="1" a="1"/>
  <c r="G1016" i="1" s="1"/>
  <c r="G1018" i="1" a="1"/>
  <c r="G1018" i="1" s="1"/>
  <c r="G1020" i="1" a="1"/>
  <c r="G1020" i="1" s="1"/>
  <c r="G1022" i="1" a="1"/>
  <c r="G1022" i="1" s="1"/>
  <c r="C1022" i="14" s="1"/>
  <c r="G1024" i="1" a="1"/>
  <c r="G1024" i="1" s="1"/>
  <c r="G1026" i="1" a="1"/>
  <c r="G1026" i="1" s="1"/>
  <c r="G1042" i="1" a="1"/>
  <c r="G1042" i="1" s="1"/>
  <c r="G1045" i="1" a="1"/>
  <c r="G1045" i="1" s="1"/>
  <c r="C1045" i="14" s="1"/>
  <c r="G1049" i="1" a="1"/>
  <c r="G1049" i="1" s="1"/>
  <c r="G885" i="1" a="1"/>
  <c r="G885" i="1" s="1"/>
  <c r="C885" i="14" s="1"/>
  <c r="G905" i="1" a="1"/>
  <c r="G905" i="1" s="1"/>
  <c r="G951" i="1" a="1"/>
  <c r="G951" i="1" s="1"/>
  <c r="C951" i="14" s="1"/>
  <c r="G902" i="1" a="1"/>
  <c r="G902" i="1" s="1"/>
  <c r="G979" i="1" a="1"/>
  <c r="G979" i="1" s="1"/>
  <c r="G1057" i="1" a="1"/>
  <c r="G1057" i="1" s="1"/>
  <c r="G1065" i="1" a="1"/>
  <c r="G1065" i="1" s="1"/>
  <c r="G1068" i="1" a="1"/>
  <c r="G1068" i="1" s="1"/>
  <c r="G1074" i="1" a="1"/>
  <c r="G1074" i="1" s="1"/>
  <c r="G1077" i="1" a="1"/>
  <c r="G1077" i="1" s="1"/>
  <c r="G1083" i="1" a="1"/>
  <c r="G1083" i="1" s="1"/>
  <c r="C1083" i="14" s="1"/>
  <c r="G1095" i="1" a="1"/>
  <c r="G1095" i="1" s="1"/>
  <c r="G1104" i="1" a="1"/>
  <c r="G1104" i="1" s="1"/>
  <c r="G1105" i="1" a="1"/>
  <c r="G1105" i="1" s="1"/>
  <c r="G1126" i="1" a="1"/>
  <c r="G1126" i="1" s="1"/>
  <c r="B1126" i="14" s="1"/>
  <c r="G1132" i="1" a="1"/>
  <c r="G1132" i="1" s="1"/>
  <c r="G1142" i="1" a="1"/>
  <c r="G1142" i="1" s="1"/>
  <c r="B1142" i="14" s="1"/>
  <c r="G1147" i="1" a="1"/>
  <c r="G1147" i="1" s="1"/>
  <c r="G1154" i="1" a="1"/>
  <c r="G1154" i="1" s="1"/>
  <c r="B1154" i="14" s="1"/>
  <c r="G1165" i="1" a="1"/>
  <c r="G1165" i="1" s="1"/>
  <c r="G1168" i="1" a="1"/>
  <c r="G1168" i="1" s="1"/>
  <c r="C1168" i="14" s="1"/>
  <c r="G1171" i="1" a="1"/>
  <c r="G1171" i="1" s="1"/>
  <c r="G1188" i="1" a="1"/>
  <c r="G1188" i="1" s="1"/>
  <c r="B1188" i="14" s="1"/>
  <c r="G1071" i="1" a="1"/>
  <c r="G1071" i="1" s="1"/>
  <c r="G1086" i="1" a="1"/>
  <c r="G1086" i="1" s="1"/>
  <c r="B1086" i="14" s="1"/>
  <c r="G1090" i="1" a="1"/>
  <c r="G1090" i="1" s="1"/>
  <c r="G1098" i="1" a="1"/>
  <c r="G1098" i="1" s="1"/>
  <c r="C1098" i="14" s="1"/>
  <c r="G1106" i="1" a="1"/>
  <c r="G1106" i="1" s="1"/>
  <c r="G1107" i="1" a="1"/>
  <c r="G1107" i="1" s="1"/>
  <c r="G1116" i="1" a="1"/>
  <c r="G1116" i="1" s="1"/>
  <c r="G1125" i="1" a="1"/>
  <c r="G1125" i="1" s="1"/>
  <c r="C1125" i="14" s="1"/>
  <c r="G1131" i="1" a="1"/>
  <c r="G1131" i="1" s="1"/>
  <c r="G1136" i="1" a="1"/>
  <c r="G1136" i="1" s="1"/>
  <c r="C1136" i="14" s="1"/>
  <c r="G1141" i="1" a="1"/>
  <c r="G1141" i="1" s="1"/>
  <c r="G1158" i="1" a="1"/>
  <c r="G1158" i="1" s="1"/>
  <c r="B1158" i="14" s="1"/>
  <c r="G1160" i="1" a="1"/>
  <c r="G1160" i="1" s="1"/>
  <c r="G1181" i="1" a="1"/>
  <c r="G1181" i="1" s="1"/>
  <c r="G1193" i="1" a="1"/>
  <c r="G1193" i="1" s="1"/>
  <c r="G1196" i="1" a="1"/>
  <c r="G1196" i="1" s="1"/>
  <c r="G1052" i="1" a="1"/>
  <c r="G1052" i="1" s="1"/>
  <c r="G1060" i="1" a="1"/>
  <c r="G1060" i="1" s="1"/>
  <c r="C1060" i="14" s="1"/>
  <c r="G1079" i="1" a="1"/>
  <c r="G1079" i="1" s="1"/>
  <c r="G1082" i="1" a="1"/>
  <c r="G1082" i="1" s="1"/>
  <c r="B1082" i="14" s="1"/>
  <c r="G1094" i="1" a="1"/>
  <c r="G1094" i="1" s="1"/>
  <c r="G1102" i="1" a="1"/>
  <c r="G1102" i="1" s="1"/>
  <c r="G1108" i="1" a="1"/>
  <c r="G1108" i="1" s="1"/>
  <c r="G1109" i="1" a="1"/>
  <c r="G1109" i="1" s="1"/>
  <c r="B1109" i="14" s="1"/>
  <c r="G1115" i="1" a="1"/>
  <c r="G1115" i="1" s="1"/>
  <c r="G1122" i="1" a="1"/>
  <c r="G1122" i="1" s="1"/>
  <c r="G1130" i="1" a="1"/>
  <c r="G1130" i="1" s="1"/>
  <c r="G1135" i="1" a="1"/>
  <c r="G1135" i="1" s="1"/>
  <c r="C1135" i="14" s="1"/>
  <c r="G1146" i="1" a="1"/>
  <c r="G1146" i="1" s="1"/>
  <c r="G1153" i="1" a="1"/>
  <c r="G1153" i="1" s="1"/>
  <c r="G1167" i="1" a="1"/>
  <c r="G1167" i="1" s="1"/>
  <c r="G1170" i="1" a="1"/>
  <c r="G1170" i="1" s="1"/>
  <c r="G1184" i="1" a="1"/>
  <c r="G1184" i="1" s="1"/>
  <c r="G1190" i="1" a="1"/>
  <c r="G1190" i="1" s="1"/>
  <c r="G1073" i="1" a="1"/>
  <c r="G1073" i="1" s="1"/>
  <c r="G1076" i="1" a="1"/>
  <c r="G1076" i="1" s="1"/>
  <c r="C1076" i="14" s="1"/>
  <c r="G1085" i="1" a="1"/>
  <c r="G1085" i="1" s="1"/>
  <c r="G1089" i="1" a="1"/>
  <c r="G1089" i="1" s="1"/>
  <c r="G1093" i="1" a="1"/>
  <c r="G1093" i="1" s="1"/>
  <c r="G1097" i="1" a="1"/>
  <c r="G1097" i="1" s="1"/>
  <c r="B1097" i="14" s="1"/>
  <c r="G1101" i="1" a="1"/>
  <c r="G1101" i="1" s="1"/>
  <c r="G1110" i="1" a="1"/>
  <c r="G1110" i="1" s="1"/>
  <c r="G1111" i="1" a="1"/>
  <c r="G1111" i="1" s="1"/>
  <c r="G1114" i="1" a="1"/>
  <c r="G1114" i="1" s="1"/>
  <c r="C1114" i="14" s="1"/>
  <c r="G1121" i="1" a="1"/>
  <c r="G1121" i="1" s="1"/>
  <c r="G1123" i="1" a="1"/>
  <c r="G1123" i="1" s="1"/>
  <c r="G1124" i="1" a="1"/>
  <c r="G1124" i="1" s="1"/>
  <c r="G1129" i="1" a="1"/>
  <c r="G1129" i="1" s="1"/>
  <c r="C1129" i="14" s="1"/>
  <c r="G1140" i="1" a="1"/>
  <c r="G1140" i="1" s="1"/>
  <c r="G1145" i="1" a="1"/>
  <c r="G1145" i="1" s="1"/>
  <c r="B1145" i="14" s="1"/>
  <c r="G1151" i="1" a="1"/>
  <c r="G1151" i="1" s="1"/>
  <c r="G1152" i="1" a="1"/>
  <c r="G1152" i="1" s="1"/>
  <c r="C1152" i="14" s="1"/>
  <c r="G1157" i="1" a="1"/>
  <c r="G1157" i="1" s="1"/>
  <c r="G1162" i="1" a="1"/>
  <c r="G1162" i="1" s="1"/>
  <c r="G1164" i="1" a="1"/>
  <c r="G1164" i="1" s="1"/>
  <c r="G1180" i="1" a="1"/>
  <c r="G1180" i="1" s="1"/>
  <c r="C1180" i="14" s="1"/>
  <c r="G1187" i="1" a="1"/>
  <c r="G1187" i="1" s="1"/>
  <c r="G1195" i="1" a="1"/>
  <c r="G1195" i="1" s="1"/>
  <c r="C1195" i="14" s="1"/>
  <c r="G1048" i="1" a="1"/>
  <c r="G1048" i="1" s="1"/>
  <c r="G1059" i="1" a="1"/>
  <c r="G1059" i="1" s="1"/>
  <c r="C1059" i="14" s="1"/>
  <c r="G1063" i="1" a="1"/>
  <c r="G1063" i="1" s="1"/>
  <c r="G1070" i="1" a="1"/>
  <c r="G1070" i="1" s="1"/>
  <c r="C1070" i="14" s="1"/>
  <c r="G1081" i="1" a="1"/>
  <c r="G1081" i="1" s="1"/>
  <c r="G1092" i="1" a="1"/>
  <c r="G1092" i="1" s="1"/>
  <c r="C1092" i="14" s="1"/>
  <c r="G1100" i="1" a="1"/>
  <c r="G1100" i="1" s="1"/>
  <c r="G1112" i="1" a="1"/>
  <c r="G1112" i="1" s="1"/>
  <c r="G1113" i="1" a="1"/>
  <c r="G1113" i="1" s="1"/>
  <c r="G1120" i="1" a="1"/>
  <c r="G1120" i="1" s="1"/>
  <c r="G1128" i="1" a="1"/>
  <c r="G1128" i="1" s="1"/>
  <c r="G1134" i="1" a="1"/>
  <c r="G1134" i="1" s="1"/>
  <c r="G1150" i="1" a="1"/>
  <c r="G1150" i="1" s="1"/>
  <c r="G1178" i="1" a="1"/>
  <c r="G1178" i="1" s="1"/>
  <c r="B1178" i="14" s="1"/>
  <c r="G1179" i="1" a="1"/>
  <c r="G1179" i="1" s="1"/>
  <c r="G1183" i="1" a="1"/>
  <c r="G1183" i="1" s="1"/>
  <c r="C1183" i="14" s="1"/>
  <c r="G1067" i="1" a="1"/>
  <c r="G1067" i="1" s="1"/>
  <c r="G1075" i="1" a="1"/>
  <c r="G1075" i="1" s="1"/>
  <c r="G1078" i="1" a="1"/>
  <c r="G1078" i="1" s="1"/>
  <c r="G1084" i="1" a="1"/>
  <c r="G1084" i="1" s="1"/>
  <c r="G1088" i="1" a="1"/>
  <c r="G1088" i="1" s="1"/>
  <c r="G1096" i="1" a="1"/>
  <c r="G1096" i="1" s="1"/>
  <c r="C1096" i="14" s="1"/>
  <c r="G1119" i="1" a="1"/>
  <c r="G1119" i="1" s="1"/>
  <c r="G1139" i="1" a="1"/>
  <c r="G1139" i="1" s="1"/>
  <c r="C1139" i="14" s="1"/>
  <c r="G1144" i="1" a="1"/>
  <c r="G1144" i="1" s="1"/>
  <c r="G1149" i="1" a="1"/>
  <c r="G1149" i="1" s="1"/>
  <c r="G1156" i="1" a="1"/>
  <c r="G1156" i="1" s="1"/>
  <c r="G1159" i="1" a="1"/>
  <c r="G1159" i="1" s="1"/>
  <c r="G1166" i="1" a="1"/>
  <c r="G1166" i="1" s="1"/>
  <c r="G1169" i="1" a="1"/>
  <c r="G1169" i="1" s="1"/>
  <c r="C1169" i="14" s="1"/>
  <c r="G1177" i="1" a="1"/>
  <c r="G1177" i="1" s="1"/>
  <c r="G1186" i="1" a="1"/>
  <c r="G1186" i="1" s="1"/>
  <c r="B1186" i="14" s="1"/>
  <c r="G1189" i="1" a="1"/>
  <c r="G1189" i="1" s="1"/>
  <c r="G1192" i="1" a="1"/>
  <c r="G1192" i="1" s="1"/>
  <c r="C1192" i="14" s="1"/>
  <c r="G1062" i="1" a="1"/>
  <c r="G1062" i="1" s="1"/>
  <c r="G1066" i="1" a="1"/>
  <c r="G1066" i="1" s="1"/>
  <c r="G1069" i="1" a="1"/>
  <c r="G1069" i="1" s="1"/>
  <c r="G1072" i="1" a="1"/>
  <c r="G1072" i="1" s="1"/>
  <c r="C1072" i="14" s="1"/>
  <c r="G1091" i="1" a="1"/>
  <c r="G1091" i="1" s="1"/>
  <c r="G1099" i="1" a="1"/>
  <c r="G1099" i="1" s="1"/>
  <c r="C1099" i="14" s="1"/>
  <c r="G1127" i="1" a="1"/>
  <c r="G1127" i="1" s="1"/>
  <c r="G1133" i="1" a="1"/>
  <c r="G1133" i="1" s="1"/>
  <c r="C1133" i="14" s="1"/>
  <c r="G1138" i="1" a="1"/>
  <c r="G1138" i="1" s="1"/>
  <c r="G1143" i="1" a="1"/>
  <c r="G1143" i="1" s="1"/>
  <c r="G1155" i="1" a="1"/>
  <c r="G1155" i="1" s="1"/>
  <c r="G1176" i="1" a="1"/>
  <c r="G1176" i="1" s="1"/>
  <c r="G1194" i="1" a="1"/>
  <c r="G1194" i="1" s="1"/>
  <c r="G1080" i="1" a="1"/>
  <c r="G1080" i="1" s="1"/>
  <c r="C1080" i="14" s="1"/>
  <c r="G1118" i="1" a="1"/>
  <c r="G1118" i="1" s="1"/>
  <c r="G1163" i="1" a="1"/>
  <c r="G1163" i="1" s="1"/>
  <c r="G1199" i="1" a="1"/>
  <c r="G1199" i="1" s="1"/>
  <c r="G1208" i="1" a="1"/>
  <c r="G1208" i="1" s="1"/>
  <c r="C1208" i="14" s="1"/>
  <c r="G1248" i="1" a="1"/>
  <c r="G1248" i="1" s="1"/>
  <c r="G1249" i="1" a="1"/>
  <c r="G1249" i="1" s="1"/>
  <c r="C1249" i="14" s="1"/>
  <c r="G1251" i="1" a="1"/>
  <c r="G1251" i="1" s="1"/>
  <c r="G1264" i="1" a="1"/>
  <c r="G1264" i="1" s="1"/>
  <c r="C1264" i="14" s="1"/>
  <c r="G1266" i="1" a="1"/>
  <c r="G1266" i="1" s="1"/>
  <c r="G1268" i="1" a="1"/>
  <c r="G1268" i="1" s="1"/>
  <c r="C1268" i="14" s="1"/>
  <c r="G1269" i="1" a="1"/>
  <c r="G1269" i="1" s="1"/>
  <c r="G1277" i="1" a="1"/>
  <c r="G1277" i="1" s="1"/>
  <c r="G1309" i="1" a="1"/>
  <c r="G1309" i="1" s="1"/>
  <c r="G1041" i="1" a="1"/>
  <c r="G1041" i="1" s="1"/>
  <c r="C1041" i="14" s="1"/>
  <c r="G1087" i="1" a="1"/>
  <c r="G1087" i="1" s="1"/>
  <c r="G1148" i="1" a="1"/>
  <c r="G1148" i="1" s="1"/>
  <c r="B1148" i="14" s="1"/>
  <c r="G1175" i="1" a="1"/>
  <c r="G1175" i="1" s="1"/>
  <c r="C1175" i="14" s="1"/>
  <c r="G1185" i="1" a="1"/>
  <c r="G1185" i="1" s="1"/>
  <c r="C1185" i="14" s="1"/>
  <c r="G1202" i="1" a="1"/>
  <c r="G1202" i="1" s="1"/>
  <c r="G1205" i="1" a="1"/>
  <c r="G1205" i="1" s="1"/>
  <c r="G1210" i="1" a="1"/>
  <c r="G1210" i="1" s="1"/>
  <c r="G1213" i="1" a="1"/>
  <c r="G1213" i="1" s="1"/>
  <c r="G1218" i="1" a="1"/>
  <c r="G1218" i="1" s="1"/>
  <c r="G1222" i="1" a="1"/>
  <c r="G1222" i="1" s="1"/>
  <c r="B1222" i="14" s="1"/>
  <c r="G1225" i="1" a="1"/>
  <c r="G1225" i="1" s="1"/>
  <c r="G1228" i="1" a="1"/>
  <c r="G1228" i="1" s="1"/>
  <c r="C1228" i="14" s="1"/>
  <c r="G1231" i="1" a="1"/>
  <c r="G1231" i="1" s="1"/>
  <c r="G1234" i="1" a="1"/>
  <c r="G1234" i="1" s="1"/>
  <c r="G1238" i="1" a="1"/>
  <c r="G1238" i="1" s="1"/>
  <c r="G1247" i="1" a="1"/>
  <c r="G1247" i="1" s="1"/>
  <c r="C1247" i="14" s="1"/>
  <c r="G1263" i="1" a="1"/>
  <c r="G1263" i="1" s="1"/>
  <c r="G1265" i="1" a="1"/>
  <c r="G1265" i="1" s="1"/>
  <c r="C1265" i="14" s="1"/>
  <c r="G1267" i="1" a="1"/>
  <c r="G1267" i="1" s="1"/>
  <c r="G1276" i="1" a="1"/>
  <c r="G1276" i="1" s="1"/>
  <c r="B1276" i="14" s="1"/>
  <c r="G1282" i="1" a="1"/>
  <c r="G1282" i="1" s="1"/>
  <c r="G1286" i="1" a="1"/>
  <c r="G1286" i="1" s="1"/>
  <c r="C1286" i="14" s="1"/>
  <c r="G1290" i="1" a="1"/>
  <c r="G1290" i="1" s="1"/>
  <c r="G1297" i="1" a="1"/>
  <c r="G1297" i="1" s="1"/>
  <c r="C1297" i="14" s="1"/>
  <c r="G1300" i="1" a="1"/>
  <c r="G1300" i="1" s="1"/>
  <c r="G1303" i="1" a="1"/>
  <c r="G1303" i="1" s="1"/>
  <c r="C1303" i="14" s="1"/>
  <c r="G1306" i="1" a="1"/>
  <c r="G1306" i="1" s="1"/>
  <c r="G1172" i="1" a="1"/>
  <c r="G1172" i="1" s="1"/>
  <c r="C1172" i="14" s="1"/>
  <c r="G1207" i="1" a="1"/>
  <c r="G1207" i="1" s="1"/>
  <c r="G1212" i="1" a="1"/>
  <c r="G1212" i="1" s="1"/>
  <c r="G1215" i="1" a="1"/>
  <c r="G1215" i="1" s="1"/>
  <c r="G1221" i="1" a="1"/>
  <c r="G1221" i="1" s="1"/>
  <c r="G1246" i="1" a="1"/>
  <c r="G1246" i="1" s="1"/>
  <c r="G1262" i="1" a="1"/>
  <c r="G1262" i="1" s="1"/>
  <c r="B1262" i="14" s="1"/>
  <c r="G1279" i="1" a="1"/>
  <c r="G1279" i="1" s="1"/>
  <c r="G1289" i="1" a="1"/>
  <c r="G1289" i="1" s="1"/>
  <c r="G1293" i="1" a="1"/>
  <c r="G1293" i="1" s="1"/>
  <c r="G1117" i="1" a="1"/>
  <c r="G1117" i="1" s="1"/>
  <c r="G1182" i="1" a="1"/>
  <c r="G1182" i="1" s="1"/>
  <c r="G1198" i="1" a="1"/>
  <c r="G1198" i="1" s="1"/>
  <c r="C1198" i="14" s="1"/>
  <c r="G1201" i="1" a="1"/>
  <c r="G1201" i="1" s="1"/>
  <c r="G1217" i="1" a="1"/>
  <c r="G1217" i="1" s="1"/>
  <c r="G1224" i="1" a="1"/>
  <c r="G1224" i="1" s="1"/>
  <c r="G1233" i="1" a="1"/>
  <c r="G1233" i="1" s="1"/>
  <c r="B1233" i="14" s="1"/>
  <c r="G1244" i="1" a="1"/>
  <c r="G1244" i="1" s="1"/>
  <c r="G1245" i="1" a="1"/>
  <c r="G1245" i="1" s="1"/>
  <c r="G1260" i="1" a="1"/>
  <c r="G1260" i="1" s="1"/>
  <c r="G1261" i="1" a="1"/>
  <c r="G1261" i="1" s="1"/>
  <c r="C1261" i="14" s="1"/>
  <c r="G1275" i="1" a="1"/>
  <c r="G1275" i="1" s="1"/>
  <c r="G1285" i="1" a="1"/>
  <c r="G1285" i="1" s="1"/>
  <c r="G1137" i="1" a="1"/>
  <c r="G1137" i="1" s="1"/>
  <c r="G1174" i="1" a="1"/>
  <c r="G1174" i="1" s="1"/>
  <c r="C1174" i="14" s="1"/>
  <c r="G1204" i="1" a="1"/>
  <c r="G1204" i="1" s="1"/>
  <c r="G1209" i="1" a="1"/>
  <c r="G1209" i="1" s="1"/>
  <c r="G1220" i="1" a="1"/>
  <c r="G1220" i="1" s="1"/>
  <c r="G1227" i="1" a="1"/>
  <c r="G1227" i="1" s="1"/>
  <c r="C1227" i="14" s="1"/>
  <c r="G1230" i="1" a="1"/>
  <c r="G1230" i="1" s="1"/>
  <c r="G1237" i="1" a="1"/>
  <c r="G1237" i="1" s="1"/>
  <c r="C1237" i="14" s="1"/>
  <c r="G1240" i="1" a="1"/>
  <c r="G1240" i="1" s="1"/>
  <c r="G1241" i="1" a="1"/>
  <c r="G1241" i="1" s="1"/>
  <c r="C1241" i="14" s="1"/>
  <c r="G1242" i="1" a="1"/>
  <c r="G1242" i="1" s="1"/>
  <c r="G1243" i="1" a="1"/>
  <c r="G1243" i="1" s="1"/>
  <c r="G1258" i="1" a="1"/>
  <c r="G1258" i="1" s="1"/>
  <c r="G1259" i="1" a="1"/>
  <c r="G1259" i="1" s="1"/>
  <c r="G1274" i="1" a="1"/>
  <c r="G1274" i="1" s="1"/>
  <c r="G1281" i="1" a="1"/>
  <c r="G1281" i="1" s="1"/>
  <c r="C1281" i="14" s="1"/>
  <c r="G1292" i="1" a="1"/>
  <c r="G1292" i="1" s="1"/>
  <c r="G1296" i="1" a="1"/>
  <c r="G1296" i="1" s="1"/>
  <c r="B1296" i="14" s="1"/>
  <c r="G1299" i="1" a="1"/>
  <c r="G1299" i="1" s="1"/>
  <c r="G1302" i="1" a="1"/>
  <c r="G1302" i="1" s="1"/>
  <c r="G1305" i="1" a="1"/>
  <c r="G1305" i="1" s="1"/>
  <c r="G1103" i="1" a="1"/>
  <c r="G1103" i="1" s="1"/>
  <c r="G1191" i="1" a="1"/>
  <c r="G1191" i="1" s="1"/>
  <c r="G1206" i="1" a="1"/>
  <c r="G1206" i="1" s="1"/>
  <c r="G1211" i="1" a="1"/>
  <c r="G1211" i="1" s="1"/>
  <c r="C1211" i="14" s="1"/>
  <c r="G1214" i="1" a="1"/>
  <c r="G1214" i="1" s="1"/>
  <c r="G1232" i="1" a="1"/>
  <c r="G1232" i="1" s="1"/>
  <c r="G1236" i="1" a="1"/>
  <c r="G1236" i="1" s="1"/>
  <c r="G1256" i="1" a="1"/>
  <c r="G1256" i="1" s="1"/>
  <c r="G1257" i="1" a="1"/>
  <c r="G1257" i="1" s="1"/>
  <c r="B1257" i="14" s="1"/>
  <c r="G1272" i="1" a="1"/>
  <c r="G1272" i="1" s="1"/>
  <c r="G1273" i="1" a="1"/>
  <c r="G1273" i="1" s="1"/>
  <c r="C1273" i="14" s="1"/>
  <c r="G1278" i="1" a="1"/>
  <c r="G1278" i="1" s="1"/>
  <c r="C1278" i="14" s="1"/>
  <c r="G1284" i="1" a="1"/>
  <c r="G1284" i="1" s="1"/>
  <c r="C1284" i="14" s="1"/>
  <c r="G1288" i="1" a="1"/>
  <c r="G1288" i="1" s="1"/>
  <c r="G1055" i="1" a="1"/>
  <c r="G1055" i="1" s="1"/>
  <c r="C1055" i="14" s="1"/>
  <c r="G1161" i="1" a="1"/>
  <c r="G1161" i="1" s="1"/>
  <c r="G1173" i="1" a="1"/>
  <c r="G1173" i="1" s="1"/>
  <c r="B1173" i="14" s="1"/>
  <c r="G1203" i="1" a="1"/>
  <c r="G1203" i="1" s="1"/>
  <c r="G1235" i="1" a="1"/>
  <c r="G1235" i="1" s="1"/>
  <c r="C1235" i="14" s="1"/>
  <c r="G1250" i="1" a="1"/>
  <c r="G1250" i="1" s="1"/>
  <c r="G1223" i="1" a="1"/>
  <c r="G1223" i="1" s="1"/>
  <c r="C1223" i="14" s="1"/>
  <c r="G1283" i="1" a="1"/>
  <c r="G1283" i="1" s="1"/>
  <c r="G1294" i="1" a="1"/>
  <c r="G1294" i="1" s="1"/>
  <c r="G1327" i="1" a="1"/>
  <c r="G1327" i="1" s="1"/>
  <c r="G1330" i="1" a="1"/>
  <c r="G1330" i="1" s="1"/>
  <c r="G1341" i="1" a="1"/>
  <c r="G1341" i="1" s="1"/>
  <c r="G1352" i="1" a="1"/>
  <c r="G1352" i="1" s="1"/>
  <c r="G1370" i="1" a="1"/>
  <c r="G1370" i="1" s="1"/>
  <c r="G1377" i="1" a="1"/>
  <c r="G1377" i="1" s="1"/>
  <c r="C1377" i="14" s="1"/>
  <c r="G1385" i="1" a="1"/>
  <c r="G1385" i="1" s="1"/>
  <c r="G1387" i="1" a="1"/>
  <c r="G1387" i="1" s="1"/>
  <c r="G1389" i="1" a="1"/>
  <c r="G1389" i="1" s="1"/>
  <c r="G1391" i="1" a="1"/>
  <c r="G1391" i="1" s="1"/>
  <c r="C1391" i="14" s="1"/>
  <c r="G1393" i="1" a="1"/>
  <c r="G1393" i="1" s="1"/>
  <c r="G1395" i="1" a="1"/>
  <c r="G1395" i="1" s="1"/>
  <c r="C1395" i="14" s="1"/>
  <c r="G1397" i="1" a="1"/>
  <c r="G1397" i="1" s="1"/>
  <c r="G1399" i="1" a="1"/>
  <c r="G1399" i="1" s="1"/>
  <c r="G1401" i="1" a="1"/>
  <c r="G1401" i="1" s="1"/>
  <c r="G1403" i="1" a="1"/>
  <c r="G1403" i="1" s="1"/>
  <c r="G1405" i="1" a="1"/>
  <c r="G1405" i="1" s="1"/>
  <c r="G1407" i="1" a="1"/>
  <c r="G1407" i="1" s="1"/>
  <c r="C1407" i="14" s="1"/>
  <c r="G1409" i="1" a="1"/>
  <c r="G1409" i="1" s="1"/>
  <c r="G1411" i="1" a="1"/>
  <c r="G1411" i="1" s="1"/>
  <c r="B1411" i="14" s="1"/>
  <c r="G1413" i="1" a="1"/>
  <c r="G1413" i="1" s="1"/>
  <c r="G1415" i="1" a="1"/>
  <c r="G1415" i="1" s="1"/>
  <c r="C1415" i="14" s="1"/>
  <c r="G1295" i="1" a="1"/>
  <c r="G1295" i="1" s="1"/>
  <c r="G1315" i="1" a="1"/>
  <c r="G1315" i="1" s="1"/>
  <c r="G1333" i="1" a="1"/>
  <c r="G1333" i="1" s="1"/>
  <c r="G1336" i="1" a="1"/>
  <c r="G1336" i="1" s="1"/>
  <c r="C1336" i="14" s="1"/>
  <c r="G1344" i="1" a="1"/>
  <c r="G1344" i="1" s="1"/>
  <c r="G1347" i="1" a="1"/>
  <c r="G1347" i="1" s="1"/>
  <c r="B1347" i="14" s="1"/>
  <c r="G1361" i="1" a="1"/>
  <c r="G1361" i="1" s="1"/>
  <c r="G1364" i="1" a="1"/>
  <c r="G1364" i="1" s="1"/>
  <c r="B1364" i="14" s="1"/>
  <c r="G1367" i="1" a="1"/>
  <c r="G1367" i="1" s="1"/>
  <c r="G1373" i="1" a="1"/>
  <c r="G1373" i="1" s="1"/>
  <c r="G1381" i="1" a="1"/>
  <c r="G1381" i="1" s="1"/>
  <c r="G1252" i="1" a="1"/>
  <c r="G1252" i="1" s="1"/>
  <c r="C1252" i="14" s="1"/>
  <c r="G1301" i="1" a="1"/>
  <c r="G1301" i="1" s="1"/>
  <c r="G1320" i="1" a="1"/>
  <c r="G1320" i="1" s="1"/>
  <c r="C1320" i="14" s="1"/>
  <c r="G1323" i="1" a="1"/>
  <c r="G1323" i="1" s="1"/>
  <c r="C1323" i="14" s="1"/>
  <c r="G1329" i="1" a="1"/>
  <c r="G1329" i="1" s="1"/>
  <c r="B1329" i="14" s="1"/>
  <c r="G1340" i="1" a="1"/>
  <c r="G1340" i="1" s="1"/>
  <c r="G1349" i="1" a="1"/>
  <c r="G1349" i="1" s="1"/>
  <c r="G1355" i="1" a="1"/>
  <c r="G1355" i="1" s="1"/>
  <c r="G1376" i="1" a="1"/>
  <c r="G1376" i="1" s="1"/>
  <c r="C1376" i="14" s="1"/>
  <c r="G1239" i="1" a="1"/>
  <c r="G1239" i="1" s="1"/>
  <c r="G1291" i="1" a="1"/>
  <c r="G1291" i="1" s="1"/>
  <c r="G1304" i="1" a="1"/>
  <c r="G1304" i="1" s="1"/>
  <c r="C1304" i="14" s="1"/>
  <c r="G1308" i="1" a="1"/>
  <c r="G1308" i="1" s="1"/>
  <c r="G1311" i="1" a="1"/>
  <c r="G1311" i="1" s="1"/>
  <c r="G1313" i="1" a="1"/>
  <c r="G1313" i="1" s="1"/>
  <c r="G1317" i="1" a="1"/>
  <c r="G1317" i="1" s="1"/>
  <c r="G1326" i="1" a="1"/>
  <c r="G1326" i="1" s="1"/>
  <c r="B1326" i="14" s="1"/>
  <c r="G1332" i="1" a="1"/>
  <c r="G1332" i="1" s="1"/>
  <c r="G1343" i="1" a="1"/>
  <c r="G1343" i="1" s="1"/>
  <c r="B1343" i="14" s="1"/>
  <c r="G1351" i="1" a="1"/>
  <c r="G1351" i="1" s="1"/>
  <c r="G1358" i="1" a="1"/>
  <c r="G1358" i="1" s="1"/>
  <c r="B1358" i="14" s="1"/>
  <c r="G1369" i="1" a="1"/>
  <c r="G1369" i="1" s="1"/>
  <c r="G1372" i="1" a="1"/>
  <c r="G1372" i="1" s="1"/>
  <c r="G1229" i="1" a="1"/>
  <c r="G1229" i="1" s="1"/>
  <c r="G1253" i="1" a="1"/>
  <c r="G1253" i="1" s="1"/>
  <c r="C1253" i="14" s="1"/>
  <c r="G1270" i="1" a="1"/>
  <c r="G1270" i="1" s="1"/>
  <c r="G1280" i="1" a="1"/>
  <c r="G1280" i="1" s="1"/>
  <c r="B1280" i="14" s="1"/>
  <c r="G1319" i="1" a="1"/>
  <c r="G1319" i="1" s="1"/>
  <c r="C1319" i="14" s="1"/>
  <c r="G1322" i="1" a="1"/>
  <c r="G1322" i="1" s="1"/>
  <c r="C1322" i="14" s="1"/>
  <c r="G1328" i="1" a="1"/>
  <c r="G1328" i="1" s="1"/>
  <c r="G1335" i="1" a="1"/>
  <c r="G1335" i="1" s="1"/>
  <c r="G1339" i="1" a="1"/>
  <c r="G1339" i="1" s="1"/>
  <c r="G1346" i="1" a="1"/>
  <c r="G1346" i="1" s="1"/>
  <c r="B1346" i="14" s="1"/>
  <c r="G1354" i="1" a="1"/>
  <c r="G1354" i="1" s="1"/>
  <c r="G1360" i="1" a="1"/>
  <c r="G1360" i="1" s="1"/>
  <c r="C1360" i="14" s="1"/>
  <c r="G1363" i="1" a="1"/>
  <c r="G1363" i="1" s="1"/>
  <c r="G1366" i="1" a="1"/>
  <c r="G1366" i="1" s="1"/>
  <c r="C1366" i="14" s="1"/>
  <c r="G1375" i="1" a="1"/>
  <c r="G1375" i="1" s="1"/>
  <c r="G1386" i="1" a="1"/>
  <c r="G1386" i="1" s="1"/>
  <c r="C1386" i="14" s="1"/>
  <c r="G1388" i="1" a="1"/>
  <c r="G1388" i="1" s="1"/>
  <c r="G1390" i="1" a="1"/>
  <c r="G1390" i="1" s="1"/>
  <c r="C1390" i="14" s="1"/>
  <c r="G1392" i="1" a="1"/>
  <c r="G1392" i="1" s="1"/>
  <c r="G1394" i="1" a="1"/>
  <c r="G1394" i="1" s="1"/>
  <c r="C1394" i="14" s="1"/>
  <c r="G1396" i="1" a="1"/>
  <c r="G1396" i="1" s="1"/>
  <c r="G1398" i="1" a="1"/>
  <c r="G1398" i="1" s="1"/>
  <c r="B1398" i="14" s="1"/>
  <c r="G1400" i="1" a="1"/>
  <c r="G1400" i="1" s="1"/>
  <c r="G1402" i="1" a="1"/>
  <c r="G1402" i="1" s="1"/>
  <c r="C1402" i="14" s="1"/>
  <c r="G1404" i="1" a="1"/>
  <c r="G1404" i="1" s="1"/>
  <c r="G1406" i="1" a="1"/>
  <c r="G1406" i="1" s="1"/>
  <c r="C1406" i="14" s="1"/>
  <c r="G1408" i="1" a="1"/>
  <c r="G1408" i="1" s="1"/>
  <c r="G1410" i="1" a="1"/>
  <c r="G1410" i="1" s="1"/>
  <c r="C1410" i="14" s="1"/>
  <c r="G1412" i="1" a="1"/>
  <c r="G1412" i="1" s="1"/>
  <c r="G1414" i="1" a="1"/>
  <c r="G1414" i="1" s="1"/>
  <c r="B1414" i="14" s="1"/>
  <c r="G1416" i="1" a="1"/>
  <c r="G1416" i="1" s="1"/>
  <c r="G1418" i="1" a="1"/>
  <c r="G1418" i="1" s="1"/>
  <c r="G1200" i="1" a="1"/>
  <c r="G1200" i="1" s="1"/>
  <c r="G1219" i="1" a="1"/>
  <c r="G1219" i="1" s="1"/>
  <c r="G1254" i="1" a="1"/>
  <c r="G1254" i="1" s="1"/>
  <c r="G1271" i="1" a="1"/>
  <c r="G1271" i="1" s="1"/>
  <c r="G1287" i="1" a="1"/>
  <c r="G1287" i="1" s="1"/>
  <c r="G1307" i="1" a="1"/>
  <c r="G1307" i="1" s="1"/>
  <c r="B1307" i="14" s="1"/>
  <c r="G1325" i="1" a="1"/>
  <c r="G1325" i="1" s="1"/>
  <c r="G1338" i="1" a="1"/>
  <c r="G1338" i="1" s="1"/>
  <c r="C1338" i="14" s="1"/>
  <c r="G1342" i="1" a="1"/>
  <c r="G1342" i="1" s="1"/>
  <c r="G1348" i="1" a="1"/>
  <c r="G1348" i="1" s="1"/>
  <c r="B1348" i="14" s="1"/>
  <c r="G1357" i="1" a="1"/>
  <c r="G1357" i="1" s="1"/>
  <c r="G1379" i="1" a="1"/>
  <c r="G1379" i="1" s="1"/>
  <c r="G1383" i="1" a="1"/>
  <c r="G1383" i="1" s="1"/>
  <c r="G1197" i="1" a="1"/>
  <c r="G1197" i="1" s="1"/>
  <c r="C1197" i="14" s="1"/>
  <c r="G1216" i="1" a="1"/>
  <c r="G1216" i="1" s="1"/>
  <c r="G1255" i="1" a="1"/>
  <c r="G1255" i="1" s="1"/>
  <c r="G1310" i="1" a="1"/>
  <c r="G1310" i="1" s="1"/>
  <c r="G1318" i="1" a="1"/>
  <c r="G1318" i="1" s="1"/>
  <c r="G1321" i="1" a="1"/>
  <c r="G1321" i="1" s="1"/>
  <c r="G1324" i="1" a="1"/>
  <c r="G1324" i="1" s="1"/>
  <c r="G1337" i="1" a="1"/>
  <c r="G1337" i="1" s="1"/>
  <c r="G1350" i="1" a="1"/>
  <c r="G1350" i="1" s="1"/>
  <c r="G1356" i="1" a="1"/>
  <c r="G1356" i="1" s="1"/>
  <c r="G1359" i="1" a="1"/>
  <c r="G1359" i="1" s="1"/>
  <c r="G1365" i="1" a="1"/>
  <c r="G1365" i="1" s="1"/>
  <c r="G1374" i="1" a="1"/>
  <c r="G1374" i="1" s="1"/>
  <c r="G1382" i="1" a="1"/>
  <c r="G1382" i="1" s="1"/>
  <c r="G1380" i="1" a="1"/>
  <c r="G1380" i="1" s="1"/>
  <c r="B1380" i="14" s="1"/>
  <c r="G1429" i="1" a="1"/>
  <c r="G1429" i="1" s="1"/>
  <c r="G1434" i="1" a="1"/>
  <c r="G1434" i="1" s="1"/>
  <c r="B1434" i="14" s="1"/>
  <c r="G1436" i="1" a="1"/>
  <c r="G1436" i="1" s="1"/>
  <c r="G1438" i="1" a="1"/>
  <c r="G1438" i="1" s="1"/>
  <c r="G1440" i="1" a="1"/>
  <c r="G1440" i="1" s="1"/>
  <c r="G1442" i="1" a="1"/>
  <c r="G1442" i="1" s="1"/>
  <c r="G1444" i="1" a="1"/>
  <c r="G1444" i="1" s="1"/>
  <c r="G1446" i="1" a="1"/>
  <c r="G1446" i="1" s="1"/>
  <c r="G1448" i="1" a="1"/>
  <c r="G1448" i="1" s="1"/>
  <c r="G1450" i="1" a="1"/>
  <c r="G1450" i="1" s="1"/>
  <c r="B1450" i="14" s="1"/>
  <c r="G1452" i="1" a="1"/>
  <c r="G1452" i="1" s="1"/>
  <c r="G1454" i="1" a="1"/>
  <c r="G1454" i="1" s="1"/>
  <c r="G1456" i="1" a="1"/>
  <c r="G1456" i="1" s="1"/>
  <c r="G1458" i="1" a="1"/>
  <c r="G1458" i="1" s="1"/>
  <c r="G1460" i="1" a="1"/>
  <c r="G1460" i="1" s="1"/>
  <c r="G1462" i="1" a="1"/>
  <c r="G1462" i="1" s="1"/>
  <c r="G1464" i="1" a="1"/>
  <c r="G1464" i="1" s="1"/>
  <c r="G1466" i="1" a="1"/>
  <c r="G1466" i="1" s="1"/>
  <c r="C1466" i="14" s="1"/>
  <c r="G1468" i="1" a="1"/>
  <c r="G1468" i="1" s="1"/>
  <c r="G1470" i="1" a="1"/>
  <c r="G1470" i="1" s="1"/>
  <c r="G1472" i="1" a="1"/>
  <c r="G1472" i="1" s="1"/>
  <c r="G1474" i="1" a="1"/>
  <c r="G1474" i="1" s="1"/>
  <c r="B1474" i="14" s="1"/>
  <c r="G1476" i="1" a="1"/>
  <c r="G1476" i="1" s="1"/>
  <c r="G1478" i="1" a="1"/>
  <c r="G1478" i="1" s="1"/>
  <c r="G1480" i="1" a="1"/>
  <c r="G1480" i="1" s="1"/>
  <c r="G1482" i="1" a="1"/>
  <c r="G1482" i="1" s="1"/>
  <c r="C1482" i="14" s="1"/>
  <c r="G1484" i="1" a="1"/>
  <c r="G1484" i="1" s="1"/>
  <c r="G1486" i="1" a="1"/>
  <c r="G1486" i="1" s="1"/>
  <c r="G1488" i="1" a="1"/>
  <c r="G1488" i="1" s="1"/>
  <c r="G1490" i="1" a="1"/>
  <c r="G1490" i="1" s="1"/>
  <c r="G1492" i="1" a="1"/>
  <c r="G1492" i="1" s="1"/>
  <c r="G1494" i="1" a="1"/>
  <c r="G1494" i="1" s="1"/>
  <c r="G1496" i="1" a="1"/>
  <c r="G1496" i="1" s="1"/>
  <c r="G1498" i="1" a="1"/>
  <c r="G1498" i="1" s="1"/>
  <c r="B1498" i="14" s="1"/>
  <c r="G1500" i="1" a="1"/>
  <c r="G1500" i="1" s="1"/>
  <c r="G1502" i="1" a="1"/>
  <c r="G1502" i="1" s="1"/>
  <c r="G1504" i="1" a="1"/>
  <c r="G1504" i="1" s="1"/>
  <c r="G1506" i="1" a="1"/>
  <c r="G1506" i="1" s="1"/>
  <c r="G1508" i="1" a="1"/>
  <c r="G1508" i="1" s="1"/>
  <c r="G1510" i="1" a="1"/>
  <c r="G1510" i="1" s="1"/>
  <c r="G1512" i="1" a="1"/>
  <c r="G1512" i="1" s="1"/>
  <c r="G1514" i="1" a="1"/>
  <c r="G1514" i="1" s="1"/>
  <c r="C1514" i="14" s="1"/>
  <c r="G1516" i="1" a="1"/>
  <c r="G1516" i="1" s="1"/>
  <c r="G1518" i="1" a="1"/>
  <c r="G1518" i="1" s="1"/>
  <c r="G1520" i="1" a="1"/>
  <c r="G1520" i="1" s="1"/>
  <c r="G1523" i="1" a="1"/>
  <c r="G1523" i="1" s="1"/>
  <c r="G1527" i="1" a="1"/>
  <c r="G1527" i="1" s="1"/>
  <c r="G1543" i="1" a="1"/>
  <c r="G1543" i="1" s="1"/>
  <c r="B1543" i="14" s="1"/>
  <c r="G1545" i="1" a="1"/>
  <c r="G1545" i="1" s="1"/>
  <c r="G1368" i="1" a="1"/>
  <c r="G1368" i="1" s="1"/>
  <c r="G1417" i="1" a="1"/>
  <c r="G1417" i="1" s="1"/>
  <c r="G1419" i="1" a="1"/>
  <c r="G1419" i="1" s="1"/>
  <c r="C1419" i="14" s="1"/>
  <c r="G1424" i="1" a="1"/>
  <c r="G1424" i="1" s="1"/>
  <c r="G1432" i="1" a="1"/>
  <c r="G1432" i="1" s="1"/>
  <c r="C1432" i="14" s="1"/>
  <c r="G1531" i="1" a="1"/>
  <c r="G1531" i="1" s="1"/>
  <c r="G1532" i="1" a="1"/>
  <c r="G1532" i="1" s="1"/>
  <c r="G1536" i="1" a="1"/>
  <c r="G1536" i="1" s="1"/>
  <c r="G1537" i="1" a="1"/>
  <c r="G1537" i="1" s="1"/>
  <c r="C1537" i="14" s="1"/>
  <c r="G1334" i="1" a="1"/>
  <c r="G1334" i="1" s="1"/>
  <c r="G1427" i="1" a="1"/>
  <c r="G1427" i="1" s="1"/>
  <c r="G1522" i="1" a="1"/>
  <c r="G1522" i="1" s="1"/>
  <c r="G1530" i="1" a="1"/>
  <c r="G1530" i="1" s="1"/>
  <c r="B1530" i="14" s="1"/>
  <c r="G1226" i="1" a="1"/>
  <c r="G1226" i="1" s="1"/>
  <c r="G1298" i="1" a="1"/>
  <c r="G1298" i="1" s="1"/>
  <c r="G1353" i="1" a="1"/>
  <c r="G1353" i="1" s="1"/>
  <c r="G1430" i="1" a="1"/>
  <c r="G1430" i="1" s="1"/>
  <c r="B1430" i="14" s="1"/>
  <c r="G1533" i="1" a="1"/>
  <c r="G1533" i="1" s="1"/>
  <c r="G1331" i="1" a="1"/>
  <c r="G1331" i="1" s="1"/>
  <c r="G1422" i="1" a="1"/>
  <c r="G1422" i="1" s="1"/>
  <c r="G1425" i="1" a="1"/>
  <c r="G1425" i="1" s="1"/>
  <c r="C1425" i="14" s="1"/>
  <c r="G1433" i="1" a="1"/>
  <c r="G1433" i="1" s="1"/>
  <c r="G1435" i="1" a="1"/>
  <c r="G1435" i="1" s="1"/>
  <c r="C1435" i="14" s="1"/>
  <c r="G1437" i="1" a="1"/>
  <c r="G1437" i="1" s="1"/>
  <c r="G1439" i="1" a="1"/>
  <c r="G1439" i="1" s="1"/>
  <c r="G1441" i="1" a="1"/>
  <c r="G1441" i="1" s="1"/>
  <c r="G1443" i="1" a="1"/>
  <c r="G1443" i="1" s="1"/>
  <c r="C1443" i="14" s="1"/>
  <c r="G1445" i="1" a="1"/>
  <c r="G1445" i="1" s="1"/>
  <c r="G1447" i="1" a="1"/>
  <c r="G1447" i="1" s="1"/>
  <c r="G1449" i="1" a="1"/>
  <c r="G1449" i="1" s="1"/>
  <c r="G1451" i="1" a="1"/>
  <c r="G1451" i="1" s="1"/>
  <c r="C1451" i="14" s="1"/>
  <c r="G1453" i="1" a="1"/>
  <c r="G1453" i="1" s="1"/>
  <c r="G1455" i="1" a="1"/>
  <c r="G1455" i="1" s="1"/>
  <c r="G1457" i="1" a="1"/>
  <c r="G1457" i="1" s="1"/>
  <c r="G1459" i="1" a="1"/>
  <c r="G1459" i="1" s="1"/>
  <c r="C1459" i="14" s="1"/>
  <c r="G1461" i="1" a="1"/>
  <c r="G1461" i="1" s="1"/>
  <c r="G1463" i="1" a="1"/>
  <c r="G1463" i="1" s="1"/>
  <c r="B1463" i="14" s="1"/>
  <c r="G1465" i="1" a="1"/>
  <c r="G1465" i="1" s="1"/>
  <c r="G1467" i="1" a="1"/>
  <c r="G1467" i="1" s="1"/>
  <c r="C1467" i="14" s="1"/>
  <c r="G1469" i="1" a="1"/>
  <c r="G1469" i="1" s="1"/>
  <c r="G1471" i="1" a="1"/>
  <c r="G1471" i="1" s="1"/>
  <c r="G1473" i="1" a="1"/>
  <c r="G1473" i="1" s="1"/>
  <c r="G1475" i="1" a="1"/>
  <c r="G1475" i="1" s="1"/>
  <c r="C1475" i="14" s="1"/>
  <c r="G1477" i="1" a="1"/>
  <c r="G1477" i="1" s="1"/>
  <c r="G1479" i="1" a="1"/>
  <c r="G1479" i="1" s="1"/>
  <c r="G1481" i="1" a="1"/>
  <c r="G1481" i="1" s="1"/>
  <c r="G1483" i="1" a="1"/>
  <c r="G1483" i="1" s="1"/>
  <c r="C1483" i="14" s="1"/>
  <c r="G1485" i="1" a="1"/>
  <c r="G1485" i="1" s="1"/>
  <c r="G1487" i="1" a="1"/>
  <c r="G1487" i="1" s="1"/>
  <c r="G1489" i="1" a="1"/>
  <c r="G1489" i="1" s="1"/>
  <c r="G1491" i="1" a="1"/>
  <c r="G1491" i="1" s="1"/>
  <c r="C1491" i="14" s="1"/>
  <c r="G1493" i="1" a="1"/>
  <c r="G1493" i="1" s="1"/>
  <c r="G1495" i="1" a="1"/>
  <c r="G1495" i="1" s="1"/>
  <c r="G1497" i="1" a="1"/>
  <c r="G1497" i="1" s="1"/>
  <c r="G1499" i="1" a="1"/>
  <c r="G1499" i="1" s="1"/>
  <c r="B1499" i="14" s="1"/>
  <c r="G1501" i="1" a="1"/>
  <c r="G1501" i="1" s="1"/>
  <c r="G1503" i="1" a="1"/>
  <c r="G1503" i="1" s="1"/>
  <c r="B1503" i="14" s="1"/>
  <c r="G1505" i="1" a="1"/>
  <c r="G1505" i="1" s="1"/>
  <c r="G1507" i="1" a="1"/>
  <c r="G1507" i="1" s="1"/>
  <c r="C1507" i="14" s="1"/>
  <c r="G1509" i="1" a="1"/>
  <c r="G1509" i="1" s="1"/>
  <c r="G1511" i="1" a="1"/>
  <c r="G1511" i="1" s="1"/>
  <c r="G1513" i="1" a="1"/>
  <c r="G1513" i="1" s="1"/>
  <c r="G1515" i="1" a="1"/>
  <c r="G1515" i="1" s="1"/>
  <c r="B1515" i="14" s="1"/>
  <c r="G1517" i="1" a="1"/>
  <c r="G1517" i="1" s="1"/>
  <c r="G1519" i="1" a="1"/>
  <c r="G1519" i="1" s="1"/>
  <c r="B1519" i="14" s="1"/>
  <c r="G1521" i="1" a="1"/>
  <c r="G1521" i="1" s="1"/>
  <c r="G1525" i="1" a="1"/>
  <c r="G1525" i="1" s="1"/>
  <c r="G1526" i="1" a="1"/>
  <c r="G1526" i="1" s="1"/>
  <c r="G1529" i="1" a="1"/>
  <c r="G1529" i="1" s="1"/>
  <c r="G1540" i="1" a="1"/>
  <c r="G1540" i="1" s="1"/>
  <c r="G1544" i="1" a="1"/>
  <c r="G1544" i="1" s="1"/>
  <c r="B1544" i="14" s="1"/>
  <c r="G1314" i="1" a="1"/>
  <c r="G1314" i="1" s="1"/>
  <c r="G1362" i="1" a="1"/>
  <c r="G1362" i="1" s="1"/>
  <c r="G1378" i="1" a="1"/>
  <c r="G1378" i="1" s="1"/>
  <c r="G1428" i="1" a="1"/>
  <c r="G1428" i="1" s="1"/>
  <c r="G1371" i="1" a="1"/>
  <c r="G1371" i="1" s="1"/>
  <c r="G1420" i="1" a="1"/>
  <c r="G1420" i="1" s="1"/>
  <c r="B1420" i="14" s="1"/>
  <c r="G1426" i="1" a="1"/>
  <c r="G1426" i="1" s="1"/>
  <c r="G1431" i="1" a="1"/>
  <c r="G1431" i="1" s="1"/>
  <c r="G1586" i="1" a="1"/>
  <c r="G1586" i="1" s="1"/>
  <c r="C1586" i="14" s="1"/>
  <c r="G1587" i="1" a="1"/>
  <c r="G1587" i="1" s="1"/>
  <c r="C1587" i="14" s="1"/>
  <c r="G1599" i="1" a="1"/>
  <c r="G1599" i="1" s="1"/>
  <c r="G1600" i="1" a="1"/>
  <c r="G1600" i="1" s="1"/>
  <c r="G1601" i="1" a="1"/>
  <c r="G1601" i="1" s="1"/>
  <c r="G1602" i="1" a="1"/>
  <c r="G1602" i="1" s="1"/>
  <c r="C1602" i="14" s="1"/>
  <c r="G1615" i="1" a="1"/>
  <c r="G1615" i="1" s="1"/>
  <c r="G1616" i="1" a="1"/>
  <c r="G1616" i="1" s="1"/>
  <c r="G1617" i="1" a="1"/>
  <c r="G1617" i="1" s="1"/>
  <c r="G1618" i="1" a="1"/>
  <c r="G1618" i="1" s="1"/>
  <c r="B1618" i="14" s="1"/>
  <c r="G1631" i="1" a="1"/>
  <c r="G1631" i="1" s="1"/>
  <c r="G1632" i="1" a="1"/>
  <c r="G1632" i="1" s="1"/>
  <c r="G1633" i="1" a="1"/>
  <c r="G1633" i="1" s="1"/>
  <c r="G1634" i="1" a="1"/>
  <c r="G1634" i="1" s="1"/>
  <c r="C1634" i="14" s="1"/>
  <c r="G1647" i="1" a="1"/>
  <c r="G1647" i="1" s="1"/>
  <c r="G1648" i="1" a="1"/>
  <c r="G1648" i="1" s="1"/>
  <c r="G1651" i="1" a="1"/>
  <c r="G1651" i="1" s="1"/>
  <c r="G1662" i="1" a="1"/>
  <c r="G1662" i="1" s="1"/>
  <c r="C1662" i="14" s="1"/>
  <c r="G1663" i="1" a="1"/>
  <c r="G1663" i="1" s="1"/>
  <c r="G1674" i="1" a="1"/>
  <c r="G1674" i="1" s="1"/>
  <c r="C1674" i="14" s="1"/>
  <c r="G1676" i="1" a="1"/>
  <c r="G1676" i="1" s="1"/>
  <c r="G1688" i="1" a="1"/>
  <c r="G1688" i="1" s="1"/>
  <c r="C1688" i="14" s="1"/>
  <c r="G1316" i="1" a="1"/>
  <c r="G1316" i="1" s="1"/>
  <c r="G1535" i="1" a="1"/>
  <c r="G1535" i="1" s="1"/>
  <c r="G1549" i="1" a="1"/>
  <c r="G1549" i="1" s="1"/>
  <c r="G1551" i="1" a="1"/>
  <c r="G1551" i="1" s="1"/>
  <c r="G1553" i="1" a="1"/>
  <c r="G1553" i="1" s="1"/>
  <c r="G1555" i="1" a="1"/>
  <c r="G1555" i="1" s="1"/>
  <c r="C1555" i="14" s="1"/>
  <c r="G1557" i="1" a="1"/>
  <c r="G1557" i="1" s="1"/>
  <c r="G1559" i="1" a="1"/>
  <c r="G1559" i="1" s="1"/>
  <c r="B1559" i="14" s="1"/>
  <c r="G1561" i="1" a="1"/>
  <c r="G1561" i="1" s="1"/>
  <c r="G1563" i="1" a="1"/>
  <c r="G1563" i="1" s="1"/>
  <c r="C1563" i="14" s="1"/>
  <c r="G1565" i="1" a="1"/>
  <c r="G1565" i="1" s="1"/>
  <c r="G1567" i="1" a="1"/>
  <c r="G1567" i="1" s="1"/>
  <c r="G1569" i="1" a="1"/>
  <c r="G1569" i="1" s="1"/>
  <c r="G1576" i="1" a="1"/>
  <c r="G1576" i="1" s="1"/>
  <c r="G1588" i="1" a="1"/>
  <c r="G1588" i="1" s="1"/>
  <c r="G1589" i="1" a="1"/>
  <c r="G1589" i="1" s="1"/>
  <c r="C1589" i="14" s="1"/>
  <c r="G1661" i="1" a="1"/>
  <c r="G1661" i="1" s="1"/>
  <c r="G1673" i="1" a="1"/>
  <c r="G1673" i="1" s="1"/>
  <c r="B1673" i="14" s="1"/>
  <c r="G1675" i="1" a="1"/>
  <c r="G1675" i="1" s="1"/>
  <c r="C1675" i="14" s="1"/>
  <c r="G1686" i="1" a="1"/>
  <c r="G1686" i="1" s="1"/>
  <c r="G1687" i="1" a="1"/>
  <c r="G1687" i="1" s="1"/>
  <c r="G1345" i="1" a="1"/>
  <c r="G1345" i="1" s="1"/>
  <c r="G1538" i="1" a="1"/>
  <c r="G1538" i="1" s="1"/>
  <c r="G1547" i="1" a="1"/>
  <c r="G1547" i="1" s="1"/>
  <c r="C1547" i="14" s="1"/>
  <c r="G1590" i="1" a="1"/>
  <c r="G1590" i="1" s="1"/>
  <c r="G1591" i="1" a="1"/>
  <c r="G1591" i="1" s="1"/>
  <c r="B1591" i="14" s="1"/>
  <c r="G1603" i="1" a="1"/>
  <c r="G1603" i="1" s="1"/>
  <c r="G1604" i="1" a="1"/>
  <c r="G1604" i="1" s="1"/>
  <c r="B1604" i="14" s="1"/>
  <c r="G1605" i="1" a="1"/>
  <c r="G1605" i="1" s="1"/>
  <c r="G1606" i="1" a="1"/>
  <c r="G1606" i="1" s="1"/>
  <c r="G1619" i="1" a="1"/>
  <c r="G1619" i="1" s="1"/>
  <c r="G1620" i="1" a="1"/>
  <c r="G1620" i="1" s="1"/>
  <c r="B1620" i="14" s="1"/>
  <c r="G1621" i="1" a="1"/>
  <c r="G1621" i="1" s="1"/>
  <c r="G1622" i="1" a="1"/>
  <c r="G1622" i="1" s="1"/>
  <c r="C1622" i="14" s="1"/>
  <c r="G1635" i="1" a="1"/>
  <c r="G1635" i="1" s="1"/>
  <c r="G1636" i="1" a="1"/>
  <c r="G1636" i="1" s="1"/>
  <c r="C1636" i="14" s="1"/>
  <c r="G1637" i="1" a="1"/>
  <c r="G1637" i="1" s="1"/>
  <c r="G1638" i="1" a="1"/>
  <c r="G1638" i="1" s="1"/>
  <c r="C1638" i="14" s="1"/>
  <c r="G1658" i="1" a="1"/>
  <c r="G1658" i="1" s="1"/>
  <c r="G1660" i="1" a="1"/>
  <c r="G1660" i="1" s="1"/>
  <c r="B1660" i="14" s="1"/>
  <c r="G1672" i="1" a="1"/>
  <c r="G1672" i="1" s="1"/>
  <c r="G1685" i="1" a="1"/>
  <c r="G1685" i="1" s="1"/>
  <c r="B1685" i="14" s="1"/>
  <c r="G1695" i="1" a="1"/>
  <c r="G1695" i="1" s="1"/>
  <c r="G1575" i="1" a="1"/>
  <c r="G1575" i="1" s="1"/>
  <c r="C1575" i="14" s="1"/>
  <c r="G1577" i="1" a="1"/>
  <c r="G1577" i="1" s="1"/>
  <c r="G1592" i="1" a="1"/>
  <c r="G1592" i="1" s="1"/>
  <c r="G1593" i="1" a="1"/>
  <c r="G1593" i="1" s="1"/>
  <c r="G1657" i="1" a="1"/>
  <c r="G1657" i="1" s="1"/>
  <c r="C1657" i="14" s="1"/>
  <c r="G1659" i="1" a="1"/>
  <c r="G1659" i="1" s="1"/>
  <c r="G1670" i="1" a="1"/>
  <c r="G1670" i="1" s="1"/>
  <c r="C1670" i="14" s="1"/>
  <c r="G1671" i="1" a="1"/>
  <c r="G1671" i="1" s="1"/>
  <c r="G1682" i="1" a="1"/>
  <c r="G1682" i="1" s="1"/>
  <c r="G1684" i="1" a="1"/>
  <c r="G1684" i="1" s="1"/>
  <c r="G1570" i="1" a="1"/>
  <c r="G1570" i="1" s="1"/>
  <c r="G1571" i="1" a="1"/>
  <c r="G1571" i="1" s="1"/>
  <c r="G1578" i="1" a="1"/>
  <c r="G1578" i="1" s="1"/>
  <c r="C1578" i="14" s="1"/>
  <c r="G1579" i="1" a="1"/>
  <c r="G1579" i="1" s="1"/>
  <c r="G1594" i="1" a="1"/>
  <c r="G1594" i="1" s="1"/>
  <c r="G1595" i="1" a="1"/>
  <c r="G1595" i="1" s="1"/>
  <c r="C1595" i="14" s="1"/>
  <c r="G1607" i="1" a="1"/>
  <c r="G1607" i="1" s="1"/>
  <c r="G1608" i="1" a="1"/>
  <c r="G1608" i="1" s="1"/>
  <c r="G1609" i="1" a="1"/>
  <c r="G1609" i="1" s="1"/>
  <c r="G1610" i="1" a="1"/>
  <c r="G1610" i="1" s="1"/>
  <c r="G1623" i="1" a="1"/>
  <c r="G1623" i="1" s="1"/>
  <c r="G1624" i="1" a="1"/>
  <c r="G1624" i="1" s="1"/>
  <c r="G1625" i="1" a="1"/>
  <c r="G1625" i="1" s="1"/>
  <c r="C1625" i="14" s="1"/>
  <c r="G1626" i="1" a="1"/>
  <c r="G1626" i="1" s="1"/>
  <c r="G1639" i="1" a="1"/>
  <c r="G1639" i="1" s="1"/>
  <c r="G1640" i="1" a="1"/>
  <c r="G1640" i="1" s="1"/>
  <c r="G1641" i="1" a="1"/>
  <c r="G1641" i="1" s="1"/>
  <c r="G1642" i="1" a="1"/>
  <c r="G1642" i="1" s="1"/>
  <c r="G1656" i="1" a="1"/>
  <c r="G1656" i="1" s="1"/>
  <c r="B1656" i="14" s="1"/>
  <c r="G1669" i="1" a="1"/>
  <c r="G1669" i="1" s="1"/>
  <c r="G1681" i="1" a="1"/>
  <c r="G1681" i="1" s="1"/>
  <c r="G1683" i="1" a="1"/>
  <c r="G1683" i="1" s="1"/>
  <c r="G1694" i="1" a="1"/>
  <c r="G1694" i="1" s="1"/>
  <c r="G1697" i="1" a="1"/>
  <c r="G1697" i="1" s="1"/>
  <c r="G1423" i="1" a="1"/>
  <c r="G1423" i="1" s="1"/>
  <c r="G1528" i="1" a="1"/>
  <c r="G1528" i="1" s="1"/>
  <c r="G1534" i="1" a="1"/>
  <c r="G1534" i="1" s="1"/>
  <c r="C1534" i="14" s="1"/>
  <c r="G1541" i="1" a="1"/>
  <c r="G1541" i="1" s="1"/>
  <c r="G1548" i="1" a="1"/>
  <c r="G1548" i="1" s="1"/>
  <c r="C1548" i="14" s="1"/>
  <c r="G1550" i="1" a="1"/>
  <c r="G1550" i="1" s="1"/>
  <c r="G1552" i="1" a="1"/>
  <c r="G1552" i="1" s="1"/>
  <c r="B1552" i="14" s="1"/>
  <c r="G1554" i="1" a="1"/>
  <c r="G1554" i="1" s="1"/>
  <c r="G1556" i="1" a="1"/>
  <c r="G1556" i="1" s="1"/>
  <c r="G1558" i="1" a="1"/>
  <c r="G1558" i="1" s="1"/>
  <c r="G1560" i="1" a="1"/>
  <c r="G1560" i="1" s="1"/>
  <c r="G1562" i="1" a="1"/>
  <c r="G1562" i="1" s="1"/>
  <c r="G1564" i="1" a="1"/>
  <c r="G1564" i="1" s="1"/>
  <c r="G1566" i="1" a="1"/>
  <c r="G1566" i="1" s="1"/>
  <c r="C1566" i="14" s="1"/>
  <c r="G1568" i="1" a="1"/>
  <c r="G1568" i="1" s="1"/>
  <c r="B1568" i="14" s="1"/>
  <c r="G1572" i="1" a="1"/>
  <c r="G1572" i="1" s="1"/>
  <c r="G1573" i="1" a="1"/>
  <c r="G1573" i="1" s="1"/>
  <c r="G1574" i="1" a="1"/>
  <c r="G1574" i="1" s="1"/>
  <c r="G1580" i="1" a="1"/>
  <c r="G1580" i="1" s="1"/>
  <c r="C1580" i="14" s="1"/>
  <c r="G1581" i="1" a="1"/>
  <c r="G1581" i="1" s="1"/>
  <c r="G1654" i="1" a="1"/>
  <c r="G1654" i="1" s="1"/>
  <c r="C1654" i="14" s="1"/>
  <c r="G1655" i="1" a="1"/>
  <c r="G1655" i="1" s="1"/>
  <c r="G1666" i="1" a="1"/>
  <c r="G1666" i="1" s="1"/>
  <c r="B1666" i="14" s="1"/>
  <c r="G1668" i="1" a="1"/>
  <c r="G1668" i="1" s="1"/>
  <c r="G1680" i="1" a="1"/>
  <c r="G1680" i="1" s="1"/>
  <c r="G1693" i="1" a="1"/>
  <c r="G1693" i="1" s="1"/>
  <c r="G1312" i="1" a="1"/>
  <c r="G1312" i="1" s="1"/>
  <c r="C1312" i="14" s="1"/>
  <c r="G1421" i="1" a="1"/>
  <c r="G1421" i="1" s="1"/>
  <c r="G1546" i="1" a="1"/>
  <c r="G1546" i="1" s="1"/>
  <c r="B1546" i="14" s="1"/>
  <c r="G1584" i="1" a="1"/>
  <c r="G1584" i="1" s="1"/>
  <c r="G1585" i="1" a="1"/>
  <c r="G1585" i="1" s="1"/>
  <c r="C1585" i="14" s="1"/>
  <c r="G1649" i="1" a="1"/>
  <c r="G1649" i="1" s="1"/>
  <c r="G1650" i="1" a="1"/>
  <c r="G1650" i="1" s="1"/>
  <c r="G1652" i="1" a="1"/>
  <c r="G1652" i="1" s="1"/>
  <c r="G1629" i="1" a="1"/>
  <c r="G1629" i="1" s="1"/>
  <c r="B1629" i="14" s="1"/>
  <c r="G1679" i="1" a="1"/>
  <c r="G1679" i="1" s="1"/>
  <c r="G1702" i="1" a="1"/>
  <c r="G1702" i="1" s="1"/>
  <c r="G1716" i="1" a="1"/>
  <c r="G1716" i="1" s="1"/>
  <c r="G1717" i="1" a="1"/>
  <c r="G1717" i="1" s="1"/>
  <c r="C1717" i="14" s="1"/>
  <c r="G1760" i="1" a="1"/>
  <c r="G1760" i="1" s="1"/>
  <c r="G1761" i="1" a="1"/>
  <c r="G1761" i="1" s="1"/>
  <c r="G1776" i="1" a="1"/>
  <c r="G1776" i="1" s="1"/>
  <c r="G1777" i="1" a="1"/>
  <c r="G1777" i="1" s="1"/>
  <c r="C1777" i="14" s="1"/>
  <c r="G1789" i="1" a="1"/>
  <c r="G1789" i="1" s="1"/>
  <c r="G1790" i="1" a="1"/>
  <c r="G1790" i="1" s="1"/>
  <c r="B1790" i="14" s="1"/>
  <c r="G1791" i="1" a="1"/>
  <c r="G1791" i="1" s="1"/>
  <c r="G1813" i="1" a="1"/>
  <c r="G1813" i="1" s="1"/>
  <c r="B1813" i="14" s="1"/>
  <c r="G1814" i="1" a="1"/>
  <c r="G1814" i="1" s="1"/>
  <c r="G1819" i="1" a="1"/>
  <c r="G1819" i="1" s="1"/>
  <c r="G1820" i="1" a="1"/>
  <c r="G1820" i="1" s="1"/>
  <c r="G1821" i="1" a="1"/>
  <c r="G1821" i="1" s="1"/>
  <c r="C1821" i="14" s="1"/>
  <c r="G1828" i="1" a="1"/>
  <c r="G1828" i="1" s="1"/>
  <c r="G1829" i="1" a="1"/>
  <c r="G1829" i="1" s="1"/>
  <c r="C1829" i="14" s="1"/>
  <c r="G1830" i="1" a="1"/>
  <c r="G1830" i="1" s="1"/>
  <c r="C1830" i="14" s="1"/>
  <c r="G1832" i="1" a="1"/>
  <c r="G1832" i="1" s="1"/>
  <c r="G1833" i="1" a="1"/>
  <c r="G1833" i="1" s="1"/>
  <c r="G1838" i="1" a="1"/>
  <c r="G1838" i="1" s="1"/>
  <c r="G1845" i="1" a="1"/>
  <c r="G1845" i="1" s="1"/>
  <c r="G1861" i="1" a="1"/>
  <c r="G1861" i="1" s="1"/>
  <c r="C1861" i="14" s="1"/>
  <c r="G1870" i="1" a="1"/>
  <c r="G1870" i="1" s="1"/>
  <c r="G1876" i="1" a="1"/>
  <c r="G1876" i="1" s="1"/>
  <c r="C1876" i="14" s="1"/>
  <c r="G1900" i="1" a="1"/>
  <c r="G1900" i="1" s="1"/>
  <c r="G1914" i="1" a="1"/>
  <c r="G1914" i="1" s="1"/>
  <c r="G1938" i="1" a="1"/>
  <c r="G1938" i="1" s="1"/>
  <c r="G1939" i="1" a="1"/>
  <c r="G1939" i="1" s="1"/>
  <c r="C1939" i="14" s="1"/>
  <c r="G1596" i="1" a="1"/>
  <c r="G1596" i="1" s="1"/>
  <c r="G1645" i="1" a="1"/>
  <c r="G1645" i="1" s="1"/>
  <c r="B1645" i="14" s="1"/>
  <c r="G1653" i="1" a="1"/>
  <c r="G1653" i="1" s="1"/>
  <c r="G1699" i="1" a="1"/>
  <c r="G1699" i="1" s="1"/>
  <c r="C1699" i="14" s="1"/>
  <c r="G1703" i="1" a="1"/>
  <c r="G1703" i="1" s="1"/>
  <c r="G1704" i="1" a="1"/>
  <c r="G1704" i="1" s="1"/>
  <c r="C1704" i="14" s="1"/>
  <c r="G1705" i="1" a="1"/>
  <c r="G1705" i="1" s="1"/>
  <c r="G1718" i="1" a="1"/>
  <c r="G1718" i="1" s="1"/>
  <c r="G1719" i="1" a="1"/>
  <c r="G1719" i="1" s="1"/>
  <c r="G1733" i="1" a="1"/>
  <c r="G1733" i="1" s="1"/>
  <c r="C1733" i="14" s="1"/>
  <c r="G1746" i="1" a="1"/>
  <c r="G1746" i="1" s="1"/>
  <c r="G1747" i="1" a="1"/>
  <c r="G1747" i="1" s="1"/>
  <c r="C1747" i="14" s="1"/>
  <c r="G1748" i="1" a="1"/>
  <c r="G1748" i="1" s="1"/>
  <c r="C1748" i="14" s="1"/>
  <c r="G1762" i="1" a="1"/>
  <c r="G1762" i="1" s="1"/>
  <c r="B1762" i="14" s="1"/>
  <c r="G1763" i="1" a="1"/>
  <c r="G1763" i="1" s="1"/>
  <c r="G1778" i="1" a="1"/>
  <c r="G1778" i="1" s="1"/>
  <c r="G1779" i="1" a="1"/>
  <c r="G1779" i="1" s="1"/>
  <c r="G1787" i="1" a="1"/>
  <c r="G1787" i="1" s="1"/>
  <c r="B1787" i="14" s="1"/>
  <c r="G1788" i="1" a="1"/>
  <c r="G1788" i="1" s="1"/>
  <c r="G1801" i="1" a="1"/>
  <c r="G1801" i="1" s="1"/>
  <c r="C1801" i="14" s="1"/>
  <c r="G1806" i="1" a="1"/>
  <c r="G1806" i="1" s="1"/>
  <c r="G1809" i="1" a="1"/>
  <c r="G1809" i="1" s="1"/>
  <c r="B1809" i="14" s="1"/>
  <c r="G1834" i="1" a="1"/>
  <c r="G1834" i="1" s="1"/>
  <c r="G1839" i="1" a="1"/>
  <c r="G1839" i="1" s="1"/>
  <c r="G1846" i="1" a="1"/>
  <c r="G1846" i="1" s="1"/>
  <c r="G1847" i="1" a="1"/>
  <c r="G1847" i="1" s="1"/>
  <c r="C1847" i="14" s="1"/>
  <c r="G1848" i="1" a="1"/>
  <c r="G1848" i="1" s="1"/>
  <c r="G1849" i="1" a="1"/>
  <c r="G1849" i="1" s="1"/>
  <c r="C1849" i="14" s="1"/>
  <c r="G1862" i="1" a="1"/>
  <c r="G1862" i="1" s="1"/>
  <c r="G1863" i="1" a="1"/>
  <c r="G1863" i="1" s="1"/>
  <c r="C1863" i="14" s="1"/>
  <c r="G1864" i="1" a="1"/>
  <c r="G1864" i="1" s="1"/>
  <c r="G1865" i="1" a="1"/>
  <c r="G1865" i="1" s="1"/>
  <c r="G1871" i="1" a="1"/>
  <c r="G1871" i="1" s="1"/>
  <c r="G1885" i="1" a="1"/>
  <c r="G1885" i="1" s="1"/>
  <c r="C1885" i="14" s="1"/>
  <c r="G1901" i="1" a="1"/>
  <c r="G1901" i="1" s="1"/>
  <c r="G1915" i="1" a="1"/>
  <c r="G1915" i="1" s="1"/>
  <c r="G1924" i="1" a="1"/>
  <c r="G1924" i="1" s="1"/>
  <c r="G1542" i="1" a="1"/>
  <c r="G1542" i="1" s="1"/>
  <c r="C1542" i="14" s="1"/>
  <c r="G1582" i="1" a="1"/>
  <c r="G1582" i="1" s="1"/>
  <c r="G1612" i="1" a="1"/>
  <c r="G1612" i="1" s="1"/>
  <c r="G1667" i="1" a="1"/>
  <c r="G1667" i="1" s="1"/>
  <c r="G1692" i="1" a="1"/>
  <c r="G1692" i="1" s="1"/>
  <c r="G1696" i="1" a="1"/>
  <c r="G1696" i="1" s="1"/>
  <c r="G1706" i="1" a="1"/>
  <c r="G1706" i="1" s="1"/>
  <c r="B1706" i="14" s="1"/>
  <c r="G1720" i="1" a="1"/>
  <c r="G1720" i="1" s="1"/>
  <c r="C1720" i="14" s="1"/>
  <c r="G1721" i="1" a="1"/>
  <c r="G1721" i="1" s="1"/>
  <c r="C1721" i="14" s="1"/>
  <c r="G1732" i="1" a="1"/>
  <c r="G1732" i="1" s="1"/>
  <c r="G1736" i="1" a="1"/>
  <c r="G1736" i="1" s="1"/>
  <c r="G1744" i="1" a="1"/>
  <c r="G1744" i="1" s="1"/>
  <c r="G1749" i="1" a="1"/>
  <c r="G1749" i="1" s="1"/>
  <c r="G1764" i="1" a="1"/>
  <c r="G1764" i="1" s="1"/>
  <c r="G1765" i="1" a="1"/>
  <c r="G1765" i="1" s="1"/>
  <c r="C1765" i="14" s="1"/>
  <c r="G1780" i="1" a="1"/>
  <c r="G1780" i="1" s="1"/>
  <c r="G1781" i="1" a="1"/>
  <c r="G1781" i="1" s="1"/>
  <c r="B1781" i="14" s="1"/>
  <c r="G1785" i="1" a="1"/>
  <c r="G1785" i="1" s="1"/>
  <c r="G1786" i="1" a="1"/>
  <c r="G1786" i="1" s="1"/>
  <c r="C1786" i="14" s="1"/>
  <c r="G1796" i="1" a="1"/>
  <c r="G1796" i="1" s="1"/>
  <c r="G1812" i="1" a="1"/>
  <c r="G1812" i="1" s="1"/>
  <c r="G1835" i="1" a="1"/>
  <c r="G1835" i="1" s="1"/>
  <c r="G1850" i="1" a="1"/>
  <c r="G1850" i="1" s="1"/>
  <c r="C1850" i="14" s="1"/>
  <c r="G1851" i="1" a="1"/>
  <c r="G1851" i="1" s="1"/>
  <c r="G1866" i="1" a="1"/>
  <c r="G1866" i="1" s="1"/>
  <c r="B1866" i="14" s="1"/>
  <c r="G1867" i="1" a="1"/>
  <c r="G1867" i="1" s="1"/>
  <c r="G1877" i="1" a="1"/>
  <c r="G1877" i="1" s="1"/>
  <c r="G1886" i="1" a="1"/>
  <c r="G1886" i="1" s="1"/>
  <c r="G1887" i="1" a="1"/>
  <c r="G1887" i="1" s="1"/>
  <c r="B1887" i="14" s="1"/>
  <c r="G1888" i="1" a="1"/>
  <c r="G1888" i="1" s="1"/>
  <c r="G1889" i="1" a="1"/>
  <c r="G1889" i="1" s="1"/>
  <c r="C1889" i="14" s="1"/>
  <c r="G1902" i="1" a="1"/>
  <c r="G1902" i="1" s="1"/>
  <c r="G1903" i="1" a="1"/>
  <c r="G1903" i="1" s="1"/>
  <c r="G1904" i="1" a="1"/>
  <c r="G1904" i="1" s="1"/>
  <c r="G1905" i="1" a="1"/>
  <c r="G1905" i="1" s="1"/>
  <c r="G1925" i="1" a="1"/>
  <c r="G1925" i="1" s="1"/>
  <c r="G1940" i="1" a="1"/>
  <c r="G1940" i="1" s="1"/>
  <c r="G1524" i="1" a="1"/>
  <c r="G1524" i="1" s="1"/>
  <c r="G1539" i="1" a="1"/>
  <c r="G1539" i="1" s="1"/>
  <c r="G1598" i="1" a="1"/>
  <c r="G1598" i="1" s="1"/>
  <c r="G1628" i="1" a="1"/>
  <c r="G1628" i="1" s="1"/>
  <c r="B1628" i="14" s="1"/>
  <c r="G1689" i="1" a="1"/>
  <c r="G1689" i="1" s="1"/>
  <c r="G1708" i="1" a="1"/>
  <c r="G1708" i="1" s="1"/>
  <c r="C1708" i="14" s="1"/>
  <c r="G1710" i="1" a="1"/>
  <c r="G1710" i="1" s="1"/>
  <c r="G1722" i="1" a="1"/>
  <c r="G1722" i="1" s="1"/>
  <c r="B1722" i="14" s="1"/>
  <c r="G1723" i="1" a="1"/>
  <c r="G1723" i="1" s="1"/>
  <c r="G1725" i="1" a="1"/>
  <c r="G1725" i="1" s="1"/>
  <c r="G1727" i="1" a="1"/>
  <c r="G1727" i="1" s="1"/>
  <c r="G1729" i="1" a="1"/>
  <c r="G1729" i="1" s="1"/>
  <c r="C1729" i="14" s="1"/>
  <c r="G1743" i="1" a="1"/>
  <c r="G1743" i="1" s="1"/>
  <c r="G1745" i="1" a="1"/>
  <c r="G1745" i="1" s="1"/>
  <c r="G1750" i="1" a="1"/>
  <c r="G1750" i="1" s="1"/>
  <c r="G1751" i="1" a="1"/>
  <c r="G1751" i="1" s="1"/>
  <c r="C1751" i="14" s="1"/>
  <c r="G1752" i="1" a="1"/>
  <c r="G1752" i="1" s="1"/>
  <c r="G1766" i="1" a="1"/>
  <c r="G1766" i="1" s="1"/>
  <c r="C1766" i="14" s="1"/>
  <c r="G1767" i="1" a="1"/>
  <c r="G1767" i="1" s="1"/>
  <c r="B1767" i="14" s="1"/>
  <c r="G1782" i="1" a="1"/>
  <c r="G1782" i="1" s="1"/>
  <c r="C1782" i="14" s="1"/>
  <c r="G1783" i="1" a="1"/>
  <c r="G1783" i="1" s="1"/>
  <c r="G1795" i="1" a="1"/>
  <c r="G1795" i="1" s="1"/>
  <c r="C1795" i="14" s="1"/>
  <c r="G1805" i="1" a="1"/>
  <c r="G1805" i="1" s="1"/>
  <c r="G1840" i="1" a="1"/>
  <c r="G1840" i="1" s="1"/>
  <c r="B1840" i="14" s="1"/>
  <c r="G1852" i="1" a="1"/>
  <c r="G1852" i="1" s="1"/>
  <c r="G1872" i="1" a="1"/>
  <c r="G1872" i="1" s="1"/>
  <c r="B1872" i="14" s="1"/>
  <c r="G1873" i="1" a="1"/>
  <c r="G1873" i="1" s="1"/>
  <c r="G1890" i="1" a="1"/>
  <c r="G1890" i="1" s="1"/>
  <c r="C1890" i="14" s="1"/>
  <c r="G1891" i="1" a="1"/>
  <c r="G1891" i="1" s="1"/>
  <c r="G1906" i="1" a="1"/>
  <c r="G1906" i="1" s="1"/>
  <c r="G1907" i="1" a="1"/>
  <c r="G1907" i="1" s="1"/>
  <c r="G1614" i="1" a="1"/>
  <c r="G1614" i="1" s="1"/>
  <c r="B1614" i="14" s="1"/>
  <c r="G1644" i="1" a="1"/>
  <c r="G1644" i="1" s="1"/>
  <c r="G1690" i="1" a="1"/>
  <c r="G1690" i="1" s="1"/>
  <c r="G1691" i="1" a="1"/>
  <c r="G1691" i="1" s="1"/>
  <c r="G1698" i="1" a="1"/>
  <c r="G1698" i="1" s="1"/>
  <c r="B1698" i="14" s="1"/>
  <c r="G1724" i="1" a="1"/>
  <c r="G1724" i="1" s="1"/>
  <c r="G1735" i="1" a="1"/>
  <c r="G1735" i="1" s="1"/>
  <c r="G1742" i="1" a="1"/>
  <c r="G1742" i="1" s="1"/>
  <c r="G1753" i="1" a="1"/>
  <c r="G1753" i="1" s="1"/>
  <c r="G1754" i="1" a="1"/>
  <c r="G1754" i="1" s="1"/>
  <c r="G1768" i="1" a="1"/>
  <c r="G1768" i="1" s="1"/>
  <c r="C1768" i="14" s="1"/>
  <c r="G1769" i="1" a="1"/>
  <c r="G1769" i="1" s="1"/>
  <c r="G1784" i="1" a="1"/>
  <c r="G1784" i="1" s="1"/>
  <c r="C1784" i="14" s="1"/>
  <c r="G1794" i="1" a="1"/>
  <c r="G1794" i="1" s="1"/>
  <c r="G1800" i="1" a="1"/>
  <c r="G1800" i="1" s="1"/>
  <c r="G1804" i="1" a="1"/>
  <c r="G1804" i="1" s="1"/>
  <c r="G1808" i="1" a="1"/>
  <c r="G1808" i="1" s="1"/>
  <c r="C1808" i="14" s="1"/>
  <c r="G1836" i="1" a="1"/>
  <c r="G1836" i="1" s="1"/>
  <c r="G1841" i="1" a="1"/>
  <c r="G1841" i="1" s="1"/>
  <c r="C1841" i="14" s="1"/>
  <c r="G1853" i="1" a="1"/>
  <c r="G1853" i="1" s="1"/>
  <c r="G1868" i="1" a="1"/>
  <c r="G1868" i="1" s="1"/>
  <c r="C1868" i="14" s="1"/>
  <c r="G1878" i="1" a="1"/>
  <c r="G1878" i="1" s="1"/>
  <c r="G1879" i="1" a="1"/>
  <c r="G1879" i="1" s="1"/>
  <c r="C1879" i="14" s="1"/>
  <c r="G1892" i="1" a="1"/>
  <c r="G1892" i="1" s="1"/>
  <c r="G1908" i="1" a="1"/>
  <c r="G1908" i="1" s="1"/>
  <c r="G1917" i="1" a="1"/>
  <c r="G1917" i="1" s="1"/>
  <c r="G1930" i="1" a="1"/>
  <c r="G1930" i="1" s="1"/>
  <c r="G1931" i="1" a="1"/>
  <c r="G1931" i="1" s="1"/>
  <c r="G1611" i="1" a="1"/>
  <c r="G1611" i="1" s="1"/>
  <c r="G1630" i="1" a="1"/>
  <c r="G1630" i="1" s="1"/>
  <c r="G1664" i="1" a="1"/>
  <c r="G1664" i="1" s="1"/>
  <c r="G1677" i="1" a="1"/>
  <c r="G1677" i="1" s="1"/>
  <c r="G1731" i="1" a="1"/>
  <c r="G1731" i="1" s="1"/>
  <c r="C1731" i="14" s="1"/>
  <c r="G1740" i="1" a="1"/>
  <c r="G1740" i="1" s="1"/>
  <c r="G1755" i="1" a="1"/>
  <c r="G1755" i="1" s="1"/>
  <c r="G1756" i="1" a="1"/>
  <c r="G1756" i="1" s="1"/>
  <c r="G1770" i="1" a="1"/>
  <c r="G1770" i="1" s="1"/>
  <c r="C1770" i="14" s="1"/>
  <c r="G1771" i="1" a="1"/>
  <c r="G1771" i="1" s="1"/>
  <c r="G1799" i="1" a="1"/>
  <c r="G1799" i="1" s="1"/>
  <c r="C1799" i="14" s="1"/>
  <c r="G1803" i="1" a="1"/>
  <c r="G1803" i="1" s="1"/>
  <c r="G1811" i="1" a="1"/>
  <c r="G1811" i="1" s="1"/>
  <c r="B1811" i="14" s="1"/>
  <c r="G1842" i="1" a="1"/>
  <c r="G1842" i="1" s="1"/>
  <c r="G1854" i="1" a="1"/>
  <c r="G1854" i="1" s="1"/>
  <c r="B1854" i="14" s="1"/>
  <c r="G1855" i="1" a="1"/>
  <c r="G1855" i="1" s="1"/>
  <c r="G1856" i="1" a="1"/>
  <c r="G1856" i="1" s="1"/>
  <c r="C1856" i="14" s="1"/>
  <c r="G1857" i="1" a="1"/>
  <c r="G1857" i="1" s="1"/>
  <c r="G1874" i="1" a="1"/>
  <c r="G1874" i="1" s="1"/>
  <c r="G1880" i="1" a="1"/>
  <c r="G1880" i="1" s="1"/>
  <c r="G1881" i="1" a="1"/>
  <c r="G1881" i="1" s="1"/>
  <c r="G1893" i="1" a="1"/>
  <c r="G1893" i="1" s="1"/>
  <c r="G1909" i="1" a="1"/>
  <c r="G1909" i="1" s="1"/>
  <c r="G1918" i="1" a="1"/>
  <c r="G1918" i="1" s="1"/>
  <c r="G1919" i="1" a="1"/>
  <c r="G1919" i="1" s="1"/>
  <c r="G1920" i="1" a="1"/>
  <c r="G1920" i="1" s="1"/>
  <c r="G1921" i="1" a="1"/>
  <c r="G1921" i="1" s="1"/>
  <c r="G1932" i="1" a="1"/>
  <c r="G1932" i="1" s="1"/>
  <c r="G1384" i="1" a="1"/>
  <c r="G1384" i="1" s="1"/>
  <c r="B1384" i="14" s="1"/>
  <c r="G1583" i="1" a="1"/>
  <c r="G1583" i="1" s="1"/>
  <c r="G1613" i="1" a="1"/>
  <c r="G1613" i="1" s="1"/>
  <c r="B1613" i="14" s="1"/>
  <c r="G1643" i="1" a="1"/>
  <c r="G1643" i="1" s="1"/>
  <c r="G1701" i="1" a="1"/>
  <c r="G1701" i="1" s="1"/>
  <c r="C1701" i="14" s="1"/>
  <c r="G1707" i="1" a="1"/>
  <c r="G1707" i="1" s="1"/>
  <c r="G1709" i="1" a="1"/>
  <c r="G1709" i="1" s="1"/>
  <c r="G1711" i="1" a="1"/>
  <c r="G1711" i="1" s="1"/>
  <c r="G1714" i="1" a="1"/>
  <c r="G1714" i="1" s="1"/>
  <c r="B1714" i="14" s="1"/>
  <c r="G1715" i="1" a="1"/>
  <c r="G1715" i="1" s="1"/>
  <c r="G1726" i="1" a="1"/>
  <c r="G1726" i="1" s="1"/>
  <c r="B1726" i="14" s="1"/>
  <c r="G1728" i="1" a="1"/>
  <c r="G1728" i="1" s="1"/>
  <c r="G1730" i="1" a="1"/>
  <c r="G1730" i="1" s="1"/>
  <c r="B1730" i="14" s="1"/>
  <c r="G1737" i="1" a="1"/>
  <c r="G1737" i="1" s="1"/>
  <c r="G1738" i="1" a="1"/>
  <c r="G1738" i="1" s="1"/>
  <c r="G1758" i="1" a="1"/>
  <c r="G1758" i="1" s="1"/>
  <c r="G1759" i="1" a="1"/>
  <c r="G1759" i="1" s="1"/>
  <c r="B1759" i="14" s="1"/>
  <c r="G1774" i="1" a="1"/>
  <c r="G1774" i="1" s="1"/>
  <c r="G1775" i="1" a="1"/>
  <c r="G1775" i="1" s="1"/>
  <c r="G1792" i="1" a="1"/>
  <c r="G1792" i="1" s="1"/>
  <c r="G1797" i="1" a="1"/>
  <c r="G1797" i="1" s="1"/>
  <c r="C1797" i="14" s="1"/>
  <c r="G1802" i="1" a="1"/>
  <c r="G1802" i="1" s="1"/>
  <c r="G1807" i="1" a="1"/>
  <c r="G1807" i="1" s="1"/>
  <c r="G1810" i="1" a="1"/>
  <c r="G1810" i="1" s="1"/>
  <c r="G1815" i="1" a="1"/>
  <c r="G1815" i="1" s="1"/>
  <c r="B1815" i="14" s="1"/>
  <c r="G1817" i="1" a="1"/>
  <c r="G1817" i="1" s="1"/>
  <c r="G1818" i="1" a="1"/>
  <c r="G1818" i="1" s="1"/>
  <c r="C1818" i="14" s="1"/>
  <c r="G1822" i="1" a="1"/>
  <c r="G1822" i="1" s="1"/>
  <c r="G1827" i="1" a="1"/>
  <c r="G1827" i="1" s="1"/>
  <c r="G1831" i="1" a="1"/>
  <c r="G1831" i="1" s="1"/>
  <c r="G1844" i="1" a="1"/>
  <c r="G1844" i="1" s="1"/>
  <c r="G1860" i="1" a="1"/>
  <c r="G1860" i="1" s="1"/>
  <c r="G1884" i="1" a="1"/>
  <c r="G1884" i="1" s="1"/>
  <c r="G1898" i="1" a="1"/>
  <c r="G1898" i="1" s="1"/>
  <c r="G1899" i="1" a="1"/>
  <c r="G1899" i="1" s="1"/>
  <c r="G1923" i="1" a="1"/>
  <c r="G1923" i="1" s="1"/>
  <c r="C1923" i="14" s="1"/>
  <c r="G1934" i="1" a="1"/>
  <c r="G1934" i="1" s="1"/>
  <c r="B1934" i="14" s="1"/>
  <c r="G1935" i="1" a="1"/>
  <c r="G1935" i="1" s="1"/>
  <c r="G1936" i="1" a="1"/>
  <c r="G1936" i="1" s="1"/>
  <c r="G1937" i="1" a="1"/>
  <c r="G1937" i="1" s="1"/>
  <c r="G1627" i="1" a="1"/>
  <c r="G1627" i="1" s="1"/>
  <c r="B1627" i="14" s="1"/>
  <c r="G1896" i="1" a="1"/>
  <c r="G1896" i="1" s="1"/>
  <c r="G1949" i="1" a="1"/>
  <c r="G1949" i="1" s="1"/>
  <c r="G1954" i="1" a="1"/>
  <c r="G1954" i="1" s="1"/>
  <c r="G1961" i="1" a="1"/>
  <c r="G1961" i="1" s="1"/>
  <c r="C1961" i="14" s="1"/>
  <c r="G1973" i="1" a="1"/>
  <c r="G1973" i="1" s="1"/>
  <c r="G1974" i="1" a="1"/>
  <c r="G1974" i="1" s="1"/>
  <c r="G1975" i="1" a="1"/>
  <c r="G1975" i="1" s="1"/>
  <c r="G1992" i="1" a="1"/>
  <c r="G1992" i="1" s="1"/>
  <c r="G2012" i="1" a="1"/>
  <c r="G2012" i="1" s="1"/>
  <c r="G2020" i="1" a="1"/>
  <c r="G2020" i="1" s="1"/>
  <c r="B2020" i="14" s="1"/>
  <c r="G2033" i="1" a="1"/>
  <c r="G2033" i="1" s="1"/>
  <c r="G1712" i="1" a="1"/>
  <c r="G1712" i="1" s="1"/>
  <c r="B1712" i="14" s="1"/>
  <c r="G1816" i="1" a="1"/>
  <c r="G1816" i="1" s="1"/>
  <c r="G1824" i="1" a="1"/>
  <c r="G1824" i="1" s="1"/>
  <c r="G1882" i="1" a="1"/>
  <c r="G1882" i="1" s="1"/>
  <c r="G1912" i="1" a="1"/>
  <c r="G1912" i="1" s="1"/>
  <c r="C1912" i="14" s="1"/>
  <c r="G1916" i="1" a="1"/>
  <c r="G1916" i="1" s="1"/>
  <c r="G1927" i="1" a="1"/>
  <c r="G1927" i="1" s="1"/>
  <c r="G1950" i="1" a="1"/>
  <c r="G1950" i="1" s="1"/>
  <c r="G1953" i="1" a="1"/>
  <c r="G1953" i="1" s="1"/>
  <c r="C1953" i="14" s="1"/>
  <c r="G1955" i="1" a="1"/>
  <c r="G1955" i="1" s="1"/>
  <c r="G1962" i="1" a="1"/>
  <c r="G1962" i="1" s="1"/>
  <c r="G1963" i="1" a="1"/>
  <c r="G1963" i="1" s="1"/>
  <c r="G1991" i="1" a="1"/>
  <c r="G1991" i="1" s="1"/>
  <c r="C1991" i="14" s="1"/>
  <c r="G2002" i="1" a="1"/>
  <c r="G2002" i="1" s="1"/>
  <c r="G2003" i="1" a="1"/>
  <c r="G2003" i="1" s="1"/>
  <c r="C2003" i="14" s="1"/>
  <c r="G2013" i="1" a="1"/>
  <c r="G2013" i="1" s="1"/>
  <c r="G2021" i="1" a="1"/>
  <c r="G2021" i="1" s="1"/>
  <c r="C2021" i="14" s="1"/>
  <c r="G2034" i="1" a="1"/>
  <c r="G2034" i="1" s="1"/>
  <c r="G2035" i="1" a="1"/>
  <c r="G2035" i="1" s="1"/>
  <c r="C2035" i="14" s="1"/>
  <c r="G2036" i="1" a="1"/>
  <c r="G2036" i="1" s="1"/>
  <c r="G1772" i="1" a="1"/>
  <c r="G1772" i="1" s="1"/>
  <c r="C1772" i="14" s="1"/>
  <c r="G1843" i="1" a="1"/>
  <c r="G1843" i="1" s="1"/>
  <c r="G1943" i="1" a="1"/>
  <c r="G1943" i="1" s="1"/>
  <c r="G1951" i="1" a="1"/>
  <c r="G1951" i="1" s="1"/>
  <c r="G1952" i="1" a="1"/>
  <c r="G1952" i="1" s="1"/>
  <c r="B1952" i="14" s="1"/>
  <c r="G1956" i="1" a="1"/>
  <c r="G1956" i="1" s="1"/>
  <c r="G1987" i="1" a="1"/>
  <c r="G1987" i="1" s="1"/>
  <c r="G1988" i="1" a="1"/>
  <c r="G1988" i="1" s="1"/>
  <c r="G1989" i="1" a="1"/>
  <c r="G1989" i="1" s="1"/>
  <c r="C1989" i="14" s="1"/>
  <c r="G1990" i="1" a="1"/>
  <c r="G1990" i="1" s="1"/>
  <c r="G2001" i="1" a="1"/>
  <c r="G2001" i="1" s="1"/>
  <c r="B2001" i="14" s="1"/>
  <c r="G2014" i="1" a="1"/>
  <c r="G2014" i="1" s="1"/>
  <c r="G2037" i="1" a="1"/>
  <c r="G2037" i="1" s="1"/>
  <c r="B2037" i="14" s="1"/>
  <c r="G1665" i="1" a="1"/>
  <c r="G1665" i="1" s="1"/>
  <c r="G1678" i="1" a="1"/>
  <c r="G1678" i="1" s="1"/>
  <c r="G1793" i="1" a="1"/>
  <c r="G1793" i="1" s="1"/>
  <c r="G1798" i="1" a="1"/>
  <c r="G1798" i="1" s="1"/>
  <c r="B1798" i="14" s="1"/>
  <c r="G1826" i="1" a="1"/>
  <c r="G1826" i="1" s="1"/>
  <c r="G1837" i="1" a="1"/>
  <c r="G1837" i="1" s="1"/>
  <c r="C1837" i="14" s="1"/>
  <c r="G1859" i="1" a="1"/>
  <c r="G1859" i="1" s="1"/>
  <c r="G1895" i="1" a="1"/>
  <c r="G1895" i="1" s="1"/>
  <c r="G1928" i="1" a="1"/>
  <c r="G1928" i="1" s="1"/>
  <c r="G1941" i="1" a="1"/>
  <c r="G1941" i="1" s="1"/>
  <c r="C1941" i="14" s="1"/>
  <c r="G1944" i="1" a="1"/>
  <c r="G1944" i="1" s="1"/>
  <c r="G1945" i="1" a="1"/>
  <c r="G1945" i="1" s="1"/>
  <c r="G1964" i="1" a="1"/>
  <c r="G1964" i="1" s="1"/>
  <c r="G1986" i="1" a="1"/>
  <c r="G1986" i="1" s="1"/>
  <c r="G2000" i="1" a="1"/>
  <c r="G2000" i="1" s="1"/>
  <c r="G2004" i="1" a="1"/>
  <c r="G2004" i="1" s="1"/>
  <c r="C2004" i="14" s="1"/>
  <c r="G2015" i="1" a="1"/>
  <c r="G2015" i="1" s="1"/>
  <c r="G2022" i="1" a="1"/>
  <c r="G2022" i="1" s="1"/>
  <c r="C2022" i="14" s="1"/>
  <c r="G1646" i="1" a="1"/>
  <c r="G1646" i="1" s="1"/>
  <c r="G1734" i="1" a="1"/>
  <c r="G1734" i="1" s="1"/>
  <c r="C1734" i="14" s="1"/>
  <c r="G1739" i="1" a="1"/>
  <c r="G1739" i="1" s="1"/>
  <c r="G1823" i="1" a="1"/>
  <c r="G1823" i="1" s="1"/>
  <c r="G1911" i="1" a="1"/>
  <c r="G1911" i="1" s="1"/>
  <c r="C1911" i="14" s="1"/>
  <c r="G1946" i="1" a="1"/>
  <c r="G1946" i="1" s="1"/>
  <c r="C1946" i="14" s="1"/>
  <c r="G1957" i="1" a="1"/>
  <c r="G1957" i="1" s="1"/>
  <c r="G1965" i="1" a="1"/>
  <c r="G1965" i="1" s="1"/>
  <c r="G1597" i="1" a="1"/>
  <c r="G1597" i="1" s="1"/>
  <c r="G1875" i="1" a="1"/>
  <c r="G1875" i="1" s="1"/>
  <c r="C1875" i="14" s="1"/>
  <c r="G1897" i="1" a="1"/>
  <c r="G1897" i="1" s="1"/>
  <c r="G1929" i="1" a="1"/>
  <c r="G1929" i="1" s="1"/>
  <c r="C1929" i="14" s="1"/>
  <c r="G1947" i="1" a="1"/>
  <c r="G1947" i="1" s="1"/>
  <c r="G1958" i="1" a="1"/>
  <c r="G1958" i="1" s="1"/>
  <c r="C1958" i="14" s="1"/>
  <c r="G1984" i="1" a="1"/>
  <c r="G1984" i="1" s="1"/>
  <c r="G1995" i="1" a="1"/>
  <c r="G1995" i="1" s="1"/>
  <c r="G1996" i="1" a="1"/>
  <c r="G1996" i="1" s="1"/>
  <c r="G1997" i="1" a="1"/>
  <c r="G1997" i="1" s="1"/>
  <c r="B1997" i="14" s="1"/>
  <c r="G1998" i="1" a="1"/>
  <c r="G1998" i="1" s="1"/>
  <c r="G2006" i="1" a="1"/>
  <c r="G2006" i="1" s="1"/>
  <c r="C2006" i="14" s="1"/>
  <c r="G2007" i="1" a="1"/>
  <c r="G2007" i="1" s="1"/>
  <c r="G2008" i="1" a="1"/>
  <c r="G2008" i="1" s="1"/>
  <c r="G2009" i="1" a="1"/>
  <c r="G2009" i="1" s="1"/>
  <c r="G2016" i="1" a="1"/>
  <c r="G2016" i="1" s="1"/>
  <c r="G2017" i="1" a="1"/>
  <c r="G2017" i="1" s="1"/>
  <c r="G2026" i="1" a="1"/>
  <c r="G2026" i="1" s="1"/>
  <c r="C2026" i="14" s="1"/>
  <c r="G2027" i="1" a="1"/>
  <c r="G2027" i="1" s="1"/>
  <c r="G2028" i="1" a="1"/>
  <c r="G2028" i="1" s="1"/>
  <c r="B2028" i="14" s="1"/>
  <c r="G1713" i="1" a="1"/>
  <c r="G1713" i="1" s="1"/>
  <c r="G1741" i="1" a="1"/>
  <c r="G1741" i="1" s="1"/>
  <c r="C1741" i="14" s="1"/>
  <c r="G1757" i="1" a="1"/>
  <c r="G1757" i="1" s="1"/>
  <c r="G1825" i="1" a="1"/>
  <c r="G1825" i="1" s="1"/>
  <c r="G1858" i="1" a="1"/>
  <c r="G1858" i="1" s="1"/>
  <c r="G1869" i="1" a="1"/>
  <c r="G1869" i="1" s="1"/>
  <c r="B1869" i="14" s="1"/>
  <c r="G1883" i="1" a="1"/>
  <c r="G1883" i="1" s="1"/>
  <c r="G1894" i="1" a="1"/>
  <c r="G1894" i="1" s="1"/>
  <c r="C1894" i="14" s="1"/>
  <c r="G1913" i="1" a="1"/>
  <c r="G1913" i="1" s="1"/>
  <c r="G1922" i="1" a="1"/>
  <c r="G1922" i="1" s="1"/>
  <c r="B1922" i="14" s="1"/>
  <c r="G1933" i="1" a="1"/>
  <c r="G1933" i="1" s="1"/>
  <c r="G1948" i="1" a="1"/>
  <c r="G1948" i="1" s="1"/>
  <c r="C1948" i="14" s="1"/>
  <c r="G1959" i="1" a="1"/>
  <c r="G1959" i="1" s="1"/>
  <c r="G1966" i="1" a="1"/>
  <c r="G1966" i="1" s="1"/>
  <c r="C1966" i="14" s="1"/>
  <c r="G1967" i="1" a="1"/>
  <c r="G1967" i="1" s="1"/>
  <c r="G1979" i="1" a="1"/>
  <c r="G1979" i="1" s="1"/>
  <c r="B1979" i="14" s="1"/>
  <c r="G1983" i="1" a="1"/>
  <c r="G1983" i="1" s="1"/>
  <c r="G1994" i="1" a="1"/>
  <c r="G1994" i="1" s="1"/>
  <c r="B1994" i="14" s="1"/>
  <c r="G2010" i="1" a="1"/>
  <c r="G2010" i="1" s="1"/>
  <c r="G2011" i="1" a="1"/>
  <c r="G2011" i="1" s="1"/>
  <c r="G2018" i="1" a="1"/>
  <c r="G2018" i="1" s="1"/>
  <c r="G2029" i="1" a="1"/>
  <c r="G2029" i="1" s="1"/>
  <c r="B2029" i="14" s="1"/>
  <c r="AF2" i="1" a="1"/>
  <c r="AF2" i="1" s="1"/>
  <c r="Z2" i="1" a="1"/>
  <c r="Z2" i="1" s="1"/>
  <c r="T2" i="1" a="1"/>
  <c r="T2" i="1" s="1"/>
  <c r="G2" i="1" a="1"/>
  <c r="G2" i="1" s="1"/>
  <c r="C2" i="14" s="1"/>
  <c r="AI2043" i="1" a="1"/>
  <c r="AI2043" i="1" s="1"/>
  <c r="AB2043" i="1" a="1"/>
  <c r="AB2043" i="1" s="1"/>
  <c r="U2043" i="1" a="1"/>
  <c r="U2043" i="1" s="1"/>
  <c r="G2043" i="1" a="1"/>
  <c r="G2043" i="1" s="1"/>
  <c r="C2043" i="14" s="1"/>
  <c r="AC2042" i="1" a="1"/>
  <c r="AC2042" i="1" s="1"/>
  <c r="U2042" i="1" a="1"/>
  <c r="U2042" i="1" s="1"/>
  <c r="O2042" i="1" a="1"/>
  <c r="O2042" i="1" s="1"/>
  <c r="G2042" i="1" a="1"/>
  <c r="G2042" i="1" s="1"/>
  <c r="C2042" i="14" s="1"/>
  <c r="AJ2041" i="1" a="1"/>
  <c r="AJ2041" i="1" s="1"/>
  <c r="AC2041" i="1" a="1"/>
  <c r="AC2041" i="1" s="1"/>
  <c r="V2041" i="1" a="1"/>
  <c r="V2041" i="1" s="1"/>
  <c r="O2041" i="1" a="1"/>
  <c r="O2041" i="1" s="1"/>
  <c r="AK2040" i="1" a="1"/>
  <c r="AK2040" i="1" s="1"/>
  <c r="AC2040" i="1" a="1"/>
  <c r="AC2040" i="1" s="1"/>
  <c r="W2040" i="1" a="1"/>
  <c r="W2040" i="1" s="1"/>
  <c r="O2040" i="1" a="1"/>
  <c r="O2040" i="1" s="1"/>
  <c r="C2040" i="1" a="1"/>
  <c r="C2040" i="1" s="1"/>
  <c r="U2039" i="1" a="1"/>
  <c r="U2039" i="1" s="1"/>
  <c r="AJ2038" i="1" a="1"/>
  <c r="AJ2038" i="1" s="1"/>
  <c r="R2038" i="1" a="1"/>
  <c r="R2038" i="1" s="1"/>
  <c r="C2038" i="14" s="1"/>
  <c r="AJ2037" i="1" a="1"/>
  <c r="AJ2037" i="1" s="1"/>
  <c r="H2037" i="1" a="1"/>
  <c r="H2037" i="1" s="1"/>
  <c r="P2036" i="1" a="1"/>
  <c r="P2036" i="1" s="1"/>
  <c r="X2035" i="1" a="1"/>
  <c r="X2035" i="1" s="1"/>
  <c r="C2034" i="1" a="1"/>
  <c r="C2034" i="1" s="1"/>
  <c r="J2033" i="1" a="1"/>
  <c r="J2033" i="1" s="1"/>
  <c r="R2032" i="1" a="1"/>
  <c r="R2032" i="1" s="1"/>
  <c r="Z2031" i="1" a="1"/>
  <c r="Z2031" i="1" s="1"/>
  <c r="AG2030" i="1" a="1"/>
  <c r="AG2030" i="1" s="1"/>
  <c r="D2030" i="1" a="1"/>
  <c r="D2030" i="1" s="1"/>
  <c r="C2030" i="14" s="1"/>
  <c r="L2029" i="1" a="1"/>
  <c r="L2029" i="1" s="1"/>
  <c r="T2028" i="1" a="1"/>
  <c r="T2028" i="1" s="1"/>
  <c r="AI2026" i="1" a="1"/>
  <c r="AI2026" i="1" s="1"/>
  <c r="V2024" i="1" a="1"/>
  <c r="V2024" i="1" s="1"/>
  <c r="AB2023" i="1" a="1"/>
  <c r="AB2023" i="1" s="1"/>
  <c r="H2022" i="1" a="1"/>
  <c r="H2022" i="1" s="1"/>
  <c r="B2022" i="14" s="1"/>
  <c r="P2021" i="1" a="1"/>
  <c r="P2021" i="1" s="1"/>
  <c r="X2020" i="1" a="1"/>
  <c r="X2020" i="1" s="1"/>
  <c r="AF2019" i="1" a="1"/>
  <c r="AF2019" i="1" s="1"/>
  <c r="D2019" i="1" a="1"/>
  <c r="D2019" i="1" s="1"/>
  <c r="C2019" i="14" s="1"/>
  <c r="L2018" i="1" a="1"/>
  <c r="L2018" i="1" s="1"/>
  <c r="T2017" i="1" a="1"/>
  <c r="T2017" i="1" s="1"/>
  <c r="B2017" i="14" s="1"/>
  <c r="AI2015" i="1" a="1"/>
  <c r="AI2015" i="1" s="1"/>
  <c r="P2014" i="1" a="1"/>
  <c r="P2014" i="1" s="1"/>
  <c r="X2013" i="1" a="1"/>
  <c r="X2013" i="1" s="1"/>
  <c r="AF2012" i="1" a="1"/>
  <c r="AF2012" i="1" s="1"/>
  <c r="S2010" i="1" a="1"/>
  <c r="S2010" i="1" s="1"/>
  <c r="Z2009" i="1" a="1"/>
  <c r="Z2009" i="1" s="1"/>
  <c r="AH2008" i="1" a="1"/>
  <c r="AH2008" i="1" s="1"/>
  <c r="U2006" i="1" a="1"/>
  <c r="U2006" i="1" s="1"/>
  <c r="AC2005" i="1" a="1"/>
  <c r="AC2005" i="1" s="1"/>
  <c r="AJ2004" i="1" a="1"/>
  <c r="AJ2004" i="1" s="1"/>
  <c r="W2002" i="1" a="1"/>
  <c r="W2002" i="1" s="1"/>
  <c r="AD2001" i="1" a="1"/>
  <c r="AD2001" i="1" s="1"/>
  <c r="AK2000" i="1" a="1"/>
  <c r="AK2000" i="1" s="1"/>
  <c r="H2000" i="1" a="1"/>
  <c r="H2000" i="1" s="1"/>
  <c r="B2000" i="14" s="1"/>
  <c r="O1999" i="1" a="1"/>
  <c r="O1999" i="1" s="1"/>
  <c r="V1998" i="1" a="1"/>
  <c r="V1998" i="1" s="1"/>
  <c r="AC1997" i="1" a="1"/>
  <c r="AC1997" i="1" s="1"/>
  <c r="L1995" i="1" a="1"/>
  <c r="L1995" i="1" s="1"/>
  <c r="B1995" i="14" s="1"/>
  <c r="S1994" i="1" a="1"/>
  <c r="S1994" i="1" s="1"/>
  <c r="Y1993" i="1" a="1"/>
  <c r="Y1993" i="1" s="1"/>
  <c r="AF1992" i="1" a="1"/>
  <c r="AF1992" i="1" s="1"/>
  <c r="C1992" i="1" a="1"/>
  <c r="C1992" i="1" s="1"/>
  <c r="B1992" i="14" s="1"/>
  <c r="J1991" i="1" a="1"/>
  <c r="J1991" i="1" s="1"/>
  <c r="Q1990" i="1" a="1"/>
  <c r="Q1990" i="1" s="1"/>
  <c r="C1990" i="14" s="1"/>
  <c r="X1989" i="1" a="1"/>
  <c r="X1989" i="1" s="1"/>
  <c r="AE1988" i="1" a="1"/>
  <c r="AE1988" i="1" s="1"/>
  <c r="B1988" i="1" a="1"/>
  <c r="B1988" i="1" s="1"/>
  <c r="H1987" i="1" a="1"/>
  <c r="H1987" i="1" s="1"/>
  <c r="O1986" i="1" a="1"/>
  <c r="O1986" i="1" s="1"/>
  <c r="U1985" i="1" a="1"/>
  <c r="U1985" i="1" s="1"/>
  <c r="AH1983" i="1" a="1"/>
  <c r="AH1983" i="1" s="1"/>
  <c r="E1983" i="1" a="1"/>
  <c r="E1983" i="1" s="1"/>
  <c r="L1982" i="1" a="1"/>
  <c r="L1982" i="1" s="1"/>
  <c r="S1981" i="1" a="1"/>
  <c r="S1981" i="1" s="1"/>
  <c r="Z1980" i="1" a="1"/>
  <c r="Z1980" i="1" s="1"/>
  <c r="AG1979" i="1" a="1"/>
  <c r="AG1979" i="1" s="1"/>
  <c r="E1979" i="1" a="1"/>
  <c r="E1979" i="1" s="1"/>
  <c r="S1977" i="1" a="1"/>
  <c r="S1977" i="1" s="1"/>
  <c r="Y1976" i="1" a="1"/>
  <c r="Y1976" i="1" s="1"/>
  <c r="AF1975" i="1" a="1"/>
  <c r="AF1975" i="1" s="1"/>
  <c r="U1974" i="1" a="1"/>
  <c r="U1974" i="1" s="1"/>
  <c r="M1971" i="1" a="1"/>
  <c r="M1971" i="1" s="1"/>
  <c r="AA1969" i="1" a="1"/>
  <c r="AA1969" i="1" s="1"/>
  <c r="G1968" i="1" a="1"/>
  <c r="G1968" i="1" s="1"/>
  <c r="B1968" i="14" s="1"/>
  <c r="W1966" i="1" a="1"/>
  <c r="W1966" i="1" s="1"/>
  <c r="C1965" i="1" a="1"/>
  <c r="C1965" i="1" s="1"/>
  <c r="C1965" i="14" s="1"/>
  <c r="R1963" i="1" a="1"/>
  <c r="R1963" i="1" s="1"/>
  <c r="AH1961" i="1" a="1"/>
  <c r="AH1961" i="1" s="1"/>
  <c r="AD1958" i="1" a="1"/>
  <c r="AD1958" i="1" s="1"/>
  <c r="I1957" i="1" a="1"/>
  <c r="I1957" i="1" s="1"/>
  <c r="C1957" i="14" s="1"/>
  <c r="Y1955" i="1" a="1"/>
  <c r="Y1955" i="1" s="1"/>
  <c r="AG1950" i="1" a="1"/>
  <c r="AG1950" i="1" s="1"/>
  <c r="M1949" i="1" a="1"/>
  <c r="M1949" i="1" s="1"/>
  <c r="AC1947" i="1" a="1"/>
  <c r="AC1947" i="1" s="1"/>
  <c r="C1947" i="14" s="1"/>
  <c r="J1946" i="1" a="1"/>
  <c r="J1946" i="1" s="1"/>
  <c r="X1944" i="1" a="1"/>
  <c r="X1944" i="1" s="1"/>
  <c r="D1943" i="1" a="1"/>
  <c r="D1943" i="1" s="1"/>
  <c r="AB1927" i="1" a="1"/>
  <c r="AB1927" i="1" s="1"/>
  <c r="S1921" i="1" a="1"/>
  <c r="S1921" i="1" s="1"/>
  <c r="AG1914" i="1" a="1"/>
  <c r="AG1914" i="1" s="1"/>
  <c r="K1902" i="1" a="1"/>
  <c r="K1902" i="1" s="1"/>
  <c r="Y1864" i="1" a="1"/>
  <c r="Y1864" i="1" s="1"/>
  <c r="C1852" i="1" a="1"/>
  <c r="C1852" i="1" s="1"/>
  <c r="R1839" i="1" a="1"/>
  <c r="R1839" i="1" s="1"/>
  <c r="AI1826" i="1" a="1"/>
  <c r="AI1826" i="1" s="1"/>
  <c r="E1814" i="1" a="1"/>
  <c r="E1814" i="1" s="1"/>
  <c r="X1800" i="1" a="1"/>
  <c r="X1800" i="1" s="1"/>
  <c r="R1787" i="1" a="1"/>
  <c r="R1787" i="1" s="1"/>
  <c r="D1762" i="1" a="1"/>
  <c r="D1762" i="1" s="1"/>
  <c r="R1749" i="1" a="1"/>
  <c r="R1749" i="1" s="1"/>
  <c r="S1736" i="1" a="1"/>
  <c r="S1736" i="1" s="1"/>
  <c r="AE1722" i="1" a="1"/>
  <c r="AE1722" i="1" s="1"/>
  <c r="B1710" i="1" a="1"/>
  <c r="B1710" i="1" s="1"/>
  <c r="AG1696" i="1" a="1"/>
  <c r="AG1696" i="1" s="1"/>
  <c r="I1638" i="1" a="1"/>
  <c r="I1638" i="1" s="1"/>
  <c r="Z1505" i="1" a="1"/>
  <c r="Z1505" i="1" s="1"/>
  <c r="C2033" i="14"/>
  <c r="C2020" i="14"/>
  <c r="C1900" i="14"/>
  <c r="C2014" i="14"/>
  <c r="C2034" i="14"/>
  <c r="C1959" i="14"/>
  <c r="C2032" i="14"/>
  <c r="C1964" i="14"/>
  <c r="C1836" i="14"/>
  <c r="C2027" i="14"/>
  <c r="C1999" i="14"/>
  <c r="C2016" i="14"/>
  <c r="C1919" i="14"/>
  <c r="C1855" i="14"/>
  <c r="C1986" i="14"/>
  <c r="C1922" i="14"/>
  <c r="C1858" i="14"/>
  <c r="C1823" i="14"/>
  <c r="C1997" i="14"/>
  <c r="C1933" i="14"/>
  <c r="C1917" i="14"/>
  <c r="C1901" i="14"/>
  <c r="C1869" i="14"/>
  <c r="C1968" i="14"/>
  <c r="C1936" i="14"/>
  <c r="C1904" i="14"/>
  <c r="C1840" i="14"/>
  <c r="C1963" i="14"/>
  <c r="C1931" i="14"/>
  <c r="C1899" i="14"/>
  <c r="C1835" i="14"/>
  <c r="C1918" i="14"/>
  <c r="C1854" i="14"/>
  <c r="C1985" i="14"/>
  <c r="C1775" i="14"/>
  <c r="C1759" i="14"/>
  <c r="C1794" i="14"/>
  <c r="C1728" i="14"/>
  <c r="C1792" i="14"/>
  <c r="C1736" i="14"/>
  <c r="C1803" i="14"/>
  <c r="C1779" i="14"/>
  <c r="C1771" i="14"/>
  <c r="C1790" i="14"/>
  <c r="C1758" i="14"/>
  <c r="C1727" i="14"/>
  <c r="C1820" i="14"/>
  <c r="C1788" i="14"/>
  <c r="C1687" i="14"/>
  <c r="C1655" i="14"/>
  <c r="C1623" i="14"/>
  <c r="C1682" i="14"/>
  <c r="C1618" i="14"/>
  <c r="C1711" i="14"/>
  <c r="C1695" i="14"/>
  <c r="C1632" i="14"/>
  <c r="C1743" i="14"/>
  <c r="C1683" i="14"/>
  <c r="C1619" i="14"/>
  <c r="C1678" i="14"/>
  <c r="C1646" i="14"/>
  <c r="C1614" i="14"/>
  <c r="C1660" i="14"/>
  <c r="C1596" i="14"/>
  <c r="C1540" i="14"/>
  <c r="C1562" i="14"/>
  <c r="C1546" i="14"/>
  <c r="C1574" i="14"/>
  <c r="C1567" i="14"/>
  <c r="C1543" i="14"/>
  <c r="C1520" i="14"/>
  <c r="C1556" i="14"/>
  <c r="C1532" i="14"/>
  <c r="C1356" i="14"/>
  <c r="C1508" i="14"/>
  <c r="C1500" i="14"/>
  <c r="C1492" i="14"/>
  <c r="C1476" i="14"/>
  <c r="C1460" i="14"/>
  <c r="C1452" i="14"/>
  <c r="C1444" i="14"/>
  <c r="C1436" i="14"/>
  <c r="C1428" i="14"/>
  <c r="C1416" i="14"/>
  <c r="C1412" i="14"/>
  <c r="C1396" i="14"/>
  <c r="C1392" i="14"/>
  <c r="C1383" i="14"/>
  <c r="C1524" i="14"/>
  <c r="C1495" i="14"/>
  <c r="C1463" i="14"/>
  <c r="C1431" i="14"/>
  <c r="C1399" i="14"/>
  <c r="C1328" i="14"/>
  <c r="C1166" i="14"/>
  <c r="C1126" i="14"/>
  <c r="C1314" i="14"/>
  <c r="C1279" i="14"/>
  <c r="C1212" i="14"/>
  <c r="C1158" i="14"/>
  <c r="C1085" i="14"/>
  <c r="C1332" i="14"/>
  <c r="C1267" i="14"/>
  <c r="C1215" i="14"/>
  <c r="C1142" i="14"/>
  <c r="C1110" i="14"/>
  <c r="C1359" i="14"/>
  <c r="C1339" i="14"/>
  <c r="C1246" i="14"/>
  <c r="C1176" i="14"/>
  <c r="C1123" i="14"/>
  <c r="C1350" i="14"/>
  <c r="C1234" i="14"/>
  <c r="C1216" i="14"/>
  <c r="C1343" i="14"/>
  <c r="C1276" i="14"/>
  <c r="C1182" i="14"/>
  <c r="C1271" i="14"/>
  <c r="C1219" i="14"/>
  <c r="C1163" i="14"/>
  <c r="C1327" i="14"/>
  <c r="C1308" i="14"/>
  <c r="C1210" i="14"/>
  <c r="C1186" i="14"/>
  <c r="C1151" i="14"/>
  <c r="B1103" i="14"/>
  <c r="C721" i="14"/>
  <c r="B721" i="14"/>
  <c r="B705" i="14"/>
  <c r="B689" i="14"/>
  <c r="B673" i="14"/>
  <c r="B652" i="14"/>
  <c r="B591" i="14"/>
  <c r="B512" i="14"/>
  <c r="B506" i="14"/>
  <c r="B498" i="14"/>
  <c r="B490" i="14"/>
  <c r="B482" i="14"/>
  <c r="B480" i="14"/>
  <c r="B406" i="14"/>
  <c r="B359" i="14"/>
  <c r="B1051" i="14"/>
  <c r="B642" i="14"/>
  <c r="B575" i="14"/>
  <c r="B350" i="14"/>
  <c r="B187" i="14"/>
  <c r="B1048" i="14"/>
  <c r="B1029" i="14"/>
  <c r="B661" i="14"/>
  <c r="B211" i="14"/>
  <c r="B142" i="14"/>
  <c r="B1072" i="14"/>
  <c r="B639" i="14"/>
  <c r="B568" i="14"/>
  <c r="B472" i="14"/>
  <c r="B403" i="14"/>
  <c r="B365" i="14"/>
  <c r="B351" i="14"/>
  <c r="B300" i="14"/>
  <c r="B1035" i="14"/>
  <c r="B749" i="14"/>
  <c r="B729" i="14"/>
  <c r="B657" i="14"/>
  <c r="B655" i="14"/>
  <c r="B647" i="14"/>
  <c r="B587" i="14"/>
  <c r="B1063" i="14"/>
  <c r="B781" i="14"/>
  <c r="B769" i="14"/>
  <c r="C767" i="14"/>
  <c r="B767" i="14"/>
  <c r="B765" i="14"/>
  <c r="B761" i="14"/>
  <c r="B538" i="14"/>
  <c r="B409" i="14"/>
  <c r="B393" i="14"/>
  <c r="B352" i="14"/>
  <c r="B348" i="14"/>
  <c r="B203" i="14"/>
  <c r="B47" i="14"/>
  <c r="B1056" i="14"/>
  <c r="B540" i="14"/>
  <c r="C391" i="14"/>
  <c r="B391" i="14"/>
  <c r="B14" i="14"/>
  <c r="B733" i="14"/>
  <c r="B627" i="14"/>
  <c r="C622" i="14"/>
  <c r="B622" i="14"/>
  <c r="B619" i="14"/>
  <c r="B615" i="14"/>
  <c r="B614" i="14"/>
  <c r="B611" i="14"/>
  <c r="B607" i="14"/>
  <c r="B603" i="14"/>
  <c r="B571" i="14"/>
  <c r="B474" i="14"/>
  <c r="B349" i="14"/>
  <c r="B199" i="14"/>
  <c r="B195" i="14"/>
  <c r="B144" i="14"/>
  <c r="B1829" i="14"/>
  <c r="B1797" i="14"/>
  <c r="B1765" i="14"/>
  <c r="B1717" i="14"/>
  <c r="B1341" i="14"/>
  <c r="B1281" i="14"/>
  <c r="B1265" i="14"/>
  <c r="B1249" i="14"/>
  <c r="B1152" i="14"/>
  <c r="B1104" i="14"/>
  <c r="C1040" i="14"/>
  <c r="B1040" i="14"/>
  <c r="B1024" i="14"/>
  <c r="B1016" i="14"/>
  <c r="B1012" i="14"/>
  <c r="B1008" i="14"/>
  <c r="B1000" i="14"/>
  <c r="B996" i="14"/>
  <c r="B992" i="14"/>
  <c r="B984" i="14"/>
  <c r="B978" i="14"/>
  <c r="B976" i="14"/>
  <c r="B972" i="14"/>
  <c r="B968" i="14"/>
  <c r="B962" i="14"/>
  <c r="B960" i="14"/>
  <c r="B956" i="14"/>
  <c r="B937" i="14"/>
  <c r="B936" i="14"/>
  <c r="B897" i="14"/>
  <c r="B854" i="14"/>
  <c r="B812" i="14"/>
  <c r="B768" i="14"/>
  <c r="B719" i="14"/>
  <c r="B710" i="14"/>
  <c r="B678" i="14"/>
  <c r="B632" i="14"/>
  <c r="B617" i="14"/>
  <c r="B598" i="14"/>
  <c r="B560" i="14"/>
  <c r="B535" i="14"/>
  <c r="B527" i="14"/>
  <c r="B441" i="14"/>
  <c r="C416" i="14"/>
  <c r="B416" i="14"/>
  <c r="B388" i="14"/>
  <c r="B372" i="14"/>
  <c r="B329" i="14"/>
  <c r="B275" i="14"/>
  <c r="B198" i="14"/>
  <c r="B130" i="14"/>
  <c r="B96" i="14"/>
  <c r="B58" i="14"/>
  <c r="B52" i="14"/>
  <c r="B49" i="14"/>
  <c r="B4" i="14"/>
  <c r="B2034" i="14"/>
  <c r="B1970" i="14"/>
  <c r="B1896" i="14"/>
  <c r="B1820" i="14"/>
  <c r="B1735" i="14"/>
  <c r="B1671" i="14"/>
  <c r="B1650" i="14"/>
  <c r="B1564" i="14"/>
  <c r="B1522" i="14"/>
  <c r="B1479" i="14"/>
  <c r="B1436" i="14"/>
  <c r="B1394" i="14"/>
  <c r="B1308" i="14"/>
  <c r="B1223" i="14"/>
  <c r="B1131" i="14"/>
  <c r="C1693" i="14"/>
  <c r="B1693" i="14"/>
  <c r="C1677" i="14"/>
  <c r="C1645" i="14"/>
  <c r="C1629" i="14"/>
  <c r="C1613" i="14"/>
  <c r="C1597" i="14"/>
  <c r="B1597" i="14"/>
  <c r="C1581" i="14"/>
  <c r="C1541" i="14"/>
  <c r="B1541" i="14"/>
  <c r="C1289" i="14"/>
  <c r="C1138" i="14"/>
  <c r="C1122" i="14"/>
  <c r="C1074" i="14"/>
  <c r="C934" i="14"/>
  <c r="C915" i="14"/>
  <c r="B915" i="14"/>
  <c r="C905" i="14"/>
  <c r="C886" i="14"/>
  <c r="C849" i="14"/>
  <c r="C811" i="14"/>
  <c r="C751" i="14"/>
  <c r="C706" i="14"/>
  <c r="C667" i="14"/>
  <c r="C554" i="14"/>
  <c r="C510" i="14"/>
  <c r="B510" i="14"/>
  <c r="C509" i="14"/>
  <c r="C479" i="14"/>
  <c r="C457" i="14"/>
  <c r="C423" i="14"/>
  <c r="C383" i="14"/>
  <c r="C378" i="14"/>
  <c r="C375" i="14"/>
  <c r="C342" i="14"/>
  <c r="C325" i="14"/>
  <c r="C312" i="14"/>
  <c r="C257" i="14"/>
  <c r="C245" i="14"/>
  <c r="B245" i="14"/>
  <c r="C244" i="14"/>
  <c r="C214" i="14"/>
  <c r="C176" i="14"/>
  <c r="C155" i="14"/>
  <c r="C123" i="14"/>
  <c r="C108" i="14"/>
  <c r="C100" i="14"/>
  <c r="C78" i="14"/>
  <c r="C74" i="14"/>
  <c r="C38" i="14"/>
  <c r="C11" i="14"/>
  <c r="B2025" i="14"/>
  <c r="B1993" i="14"/>
  <c r="B1923" i="14"/>
  <c r="B1850" i="14"/>
  <c r="B1808" i="14"/>
  <c r="B1766" i="14"/>
  <c r="B1723" i="14"/>
  <c r="B1680" i="14"/>
  <c r="B1616" i="14"/>
  <c r="B1595" i="14"/>
  <c r="B1510" i="14"/>
  <c r="B1424" i="14"/>
  <c r="B1392" i="14"/>
  <c r="B1339" i="14"/>
  <c r="B1254" i="14"/>
  <c r="B1211" i="14"/>
  <c r="B1168" i="14"/>
  <c r="B1110" i="14"/>
  <c r="B1729" i="14"/>
  <c r="B1353" i="14"/>
  <c r="B1345" i="14"/>
  <c r="B1181" i="14"/>
  <c r="C1177" i="14"/>
  <c r="B1177" i="14"/>
  <c r="B1146" i="14"/>
  <c r="B1067" i="14"/>
  <c r="B1062" i="14"/>
  <c r="B1043" i="14"/>
  <c r="B932" i="14"/>
  <c r="B888" i="14"/>
  <c r="B865" i="14"/>
  <c r="B853" i="14"/>
  <c r="B810" i="14"/>
  <c r="B801" i="14"/>
  <c r="B780" i="14"/>
  <c r="B739" i="14"/>
  <c r="B711" i="14"/>
  <c r="B688" i="14"/>
  <c r="B628" i="14"/>
  <c r="B612" i="14"/>
  <c r="C588" i="14"/>
  <c r="B588" i="14"/>
  <c r="B578" i="14"/>
  <c r="B515" i="14"/>
  <c r="B454" i="14"/>
  <c r="B405" i="14"/>
  <c r="B346" i="14"/>
  <c r="B340" i="14"/>
  <c r="B307" i="14"/>
  <c r="C297" i="14"/>
  <c r="B297" i="14"/>
  <c r="B295" i="14"/>
  <c r="B291" i="14"/>
  <c r="B287" i="14"/>
  <c r="B260" i="14"/>
  <c r="B227" i="14"/>
  <c r="B209" i="14"/>
  <c r="B164" i="14"/>
  <c r="B160" i="14"/>
  <c r="B152" i="14"/>
  <c r="B133" i="14"/>
  <c r="B88" i="14"/>
  <c r="B70" i="14"/>
  <c r="B45" i="14"/>
  <c r="B37" i="14"/>
  <c r="C12" i="14"/>
  <c r="B12" i="14"/>
  <c r="B2032" i="14"/>
  <c r="B2016" i="14"/>
  <c r="B1949" i="14"/>
  <c r="B1931" i="14"/>
  <c r="B1876" i="14"/>
  <c r="B1796" i="14"/>
  <c r="B1754" i="14"/>
  <c r="B1711" i="14"/>
  <c r="B1626" i="14"/>
  <c r="B1562" i="14"/>
  <c r="B1540" i="14"/>
  <c r="B1455" i="14"/>
  <c r="B1370" i="14"/>
  <c r="B1327" i="14"/>
  <c r="B1284" i="14"/>
  <c r="B1242" i="14"/>
  <c r="B1199" i="14"/>
  <c r="C1525" i="14"/>
  <c r="C1221" i="14"/>
  <c r="C1119" i="14"/>
  <c r="C1113" i="14"/>
  <c r="B1113" i="14"/>
  <c r="C1075" i="14"/>
  <c r="C950" i="14"/>
  <c r="C930" i="14"/>
  <c r="C907" i="14"/>
  <c r="C867" i="14"/>
  <c r="C843" i="14"/>
  <c r="B843" i="14"/>
  <c r="C837" i="14"/>
  <c r="C821" i="14"/>
  <c r="C807" i="14"/>
  <c r="C805" i="14"/>
  <c r="C762" i="14"/>
  <c r="C742" i="14"/>
  <c r="C716" i="14"/>
  <c r="C675" i="14"/>
  <c r="C589" i="14"/>
  <c r="C548" i="14"/>
  <c r="C542" i="14"/>
  <c r="C468" i="14"/>
  <c r="B468" i="14"/>
  <c r="C451" i="14"/>
  <c r="C437" i="14"/>
  <c r="C435" i="14"/>
  <c r="C419" i="14"/>
  <c r="C394" i="14"/>
  <c r="C338" i="14"/>
  <c r="C326" i="14"/>
  <c r="B326" i="14"/>
  <c r="C285" i="14"/>
  <c r="C273" i="14"/>
  <c r="C271" i="14"/>
  <c r="C262" i="14"/>
  <c r="C242" i="14"/>
  <c r="C241" i="14"/>
  <c r="C225" i="14"/>
  <c r="C224" i="14"/>
  <c r="C120" i="14"/>
  <c r="C69" i="14"/>
  <c r="C65" i="14"/>
  <c r="C61" i="14"/>
  <c r="C32" i="14"/>
  <c r="C25" i="14"/>
  <c r="C17" i="14"/>
  <c r="C6" i="14"/>
  <c r="B1991" i="14"/>
  <c r="B1920" i="14"/>
  <c r="B1847" i="14"/>
  <c r="B1763" i="14"/>
  <c r="B1720" i="14"/>
  <c r="B1699" i="14"/>
  <c r="B1678" i="14"/>
  <c r="B1592" i="14"/>
  <c r="B1518" i="14"/>
  <c r="B1507" i="14"/>
  <c r="B1486" i="14"/>
  <c r="B1422" i="14"/>
  <c r="B1336" i="14"/>
  <c r="B1251" i="14"/>
  <c r="B1187" i="14"/>
  <c r="B1166" i="14"/>
  <c r="B1123" i="14"/>
  <c r="B1961" i="14"/>
  <c r="B1929" i="14"/>
  <c r="B1905" i="14"/>
  <c r="B1897" i="14"/>
  <c r="B1865" i="14"/>
  <c r="B1833" i="14"/>
  <c r="B1801" i="14"/>
  <c r="B1769" i="14"/>
  <c r="B1713" i="14"/>
  <c r="B1565" i="14"/>
  <c r="B1557" i="14"/>
  <c r="B1549" i="14"/>
  <c r="B1521" i="14"/>
  <c r="B1513" i="14"/>
  <c r="B1505" i="14"/>
  <c r="B1497" i="14"/>
  <c r="B1489" i="14"/>
  <c r="B1481" i="14"/>
  <c r="B1473" i="14"/>
  <c r="B1465" i="14"/>
  <c r="B1457" i="14"/>
  <c r="B1449" i="14"/>
  <c r="B1441" i="14"/>
  <c r="B1425" i="14"/>
  <c r="B1409" i="14"/>
  <c r="B1393" i="14"/>
  <c r="B1309" i="14"/>
  <c r="B1253" i="14"/>
  <c r="B1144" i="14"/>
  <c r="B1108" i="14"/>
  <c r="B1068" i="14"/>
  <c r="B1038" i="14"/>
  <c r="B1023" i="14"/>
  <c r="B1015" i="14"/>
  <c r="B1011" i="14"/>
  <c r="B1007" i="14"/>
  <c r="B999" i="14"/>
  <c r="B995" i="14"/>
  <c r="B991" i="14"/>
  <c r="B983" i="14"/>
  <c r="B975" i="14"/>
  <c r="B969" i="14"/>
  <c r="B967" i="14"/>
  <c r="B959" i="14"/>
  <c r="B924" i="14"/>
  <c r="B883" i="14"/>
  <c r="B852" i="14"/>
  <c r="B836" i="14"/>
  <c r="B804" i="14"/>
  <c r="C799" i="14"/>
  <c r="B799" i="14"/>
  <c r="B759" i="14"/>
  <c r="B712" i="14"/>
  <c r="C671" i="14"/>
  <c r="B671" i="14"/>
  <c r="B608" i="14"/>
  <c r="B557" i="14"/>
  <c r="B523" i="14"/>
  <c r="B433" i="14"/>
  <c r="B404" i="14"/>
  <c r="B376" i="14"/>
  <c r="B336" i="14"/>
  <c r="B317" i="14"/>
  <c r="B263" i="14"/>
  <c r="B217" i="14"/>
  <c r="B189" i="14"/>
  <c r="B146" i="14"/>
  <c r="C132" i="14"/>
  <c r="B132" i="14"/>
  <c r="B86" i="14"/>
  <c r="B53" i="14"/>
  <c r="B28" i="14"/>
  <c r="B2014" i="14"/>
  <c r="B1982" i="14"/>
  <c r="B1947" i="14"/>
  <c r="B1901" i="14"/>
  <c r="B1874" i="14"/>
  <c r="B1836" i="14"/>
  <c r="B1794" i="14"/>
  <c r="B1708" i="14"/>
  <c r="B1623" i="14"/>
  <c r="B1580" i="14"/>
  <c r="B1538" i="14"/>
  <c r="B1452" i="14"/>
  <c r="B1410" i="14"/>
  <c r="B1367" i="14"/>
  <c r="B1303" i="14"/>
  <c r="B1282" i="14"/>
  <c r="B1196" i="14"/>
  <c r="C1745" i="14"/>
  <c r="C1665" i="14"/>
  <c r="C1633" i="14"/>
  <c r="C1617" i="14"/>
  <c r="C1601" i="14"/>
  <c r="C1577" i="14"/>
  <c r="C1573" i="14"/>
  <c r="C1329" i="14"/>
  <c r="C1189" i="14"/>
  <c r="C1124" i="14"/>
  <c r="C1084" i="14"/>
  <c r="C1069" i="14"/>
  <c r="C946" i="14"/>
  <c r="C904" i="14"/>
  <c r="C892" i="14"/>
  <c r="C878" i="14"/>
  <c r="C835" i="14"/>
  <c r="C802" i="14"/>
  <c r="C790" i="14"/>
  <c r="C786" i="14"/>
  <c r="C776" i="14"/>
  <c r="C722" i="14"/>
  <c r="C676" i="14"/>
  <c r="C566" i="14"/>
  <c r="C517" i="14"/>
  <c r="C503" i="14"/>
  <c r="C486" i="14"/>
  <c r="C463" i="14"/>
  <c r="C387" i="14"/>
  <c r="C371" i="14"/>
  <c r="C344" i="14"/>
  <c r="C334" i="14"/>
  <c r="C318" i="14"/>
  <c r="C238" i="14"/>
  <c r="C221" i="14"/>
  <c r="C202" i="14"/>
  <c r="C167" i="14"/>
  <c r="C141" i="14"/>
  <c r="C121" i="14"/>
  <c r="C109" i="14"/>
  <c r="C105" i="14"/>
  <c r="C101" i="14"/>
  <c r="C91" i="14"/>
  <c r="C79" i="14"/>
  <c r="C75" i="14"/>
  <c r="C26" i="14"/>
  <c r="C8" i="14"/>
  <c r="B2005" i="14"/>
  <c r="B1973" i="14"/>
  <c r="B1955" i="14"/>
  <c r="B1936" i="14"/>
  <c r="B1900" i="14"/>
  <c r="B1863" i="14"/>
  <c r="B1803" i="14"/>
  <c r="B1782" i="14"/>
  <c r="B1696" i="14"/>
  <c r="B1611" i="14"/>
  <c r="B1526" i="14"/>
  <c r="B1440" i="14"/>
  <c r="B1419" i="14"/>
  <c r="B1355" i="14"/>
  <c r="B1270" i="14"/>
  <c r="B1227" i="14"/>
  <c r="B1216" i="14"/>
  <c r="B1184" i="14"/>
  <c r="B1136" i="14"/>
  <c r="C1705" i="14"/>
  <c r="C1333" i="14"/>
  <c r="C1321" i="14"/>
  <c r="B1321" i="14"/>
  <c r="C1317" i="14"/>
  <c r="C1293" i="14"/>
  <c r="C1106" i="14"/>
  <c r="C1102" i="14"/>
  <c r="B1102" i="14"/>
  <c r="C1090" i="14"/>
  <c r="C1087" i="14"/>
  <c r="B1087" i="14"/>
  <c r="C1086" i="14"/>
  <c r="C1057" i="14"/>
  <c r="C944" i="14"/>
  <c r="C911" i="14"/>
  <c r="C858" i="14"/>
  <c r="C857" i="14"/>
  <c r="C841" i="14"/>
  <c r="B841" i="14"/>
  <c r="C834" i="14"/>
  <c r="C818" i="14"/>
  <c r="C797" i="14"/>
  <c r="C732" i="14"/>
  <c r="C704" i="14"/>
  <c r="C686" i="14"/>
  <c r="C621" i="14"/>
  <c r="C594" i="14"/>
  <c r="C556" i="14"/>
  <c r="B556" i="14"/>
  <c r="C546" i="14"/>
  <c r="C539" i="14"/>
  <c r="C511" i="14"/>
  <c r="C483" i="14"/>
  <c r="C446" i="14"/>
  <c r="C408" i="14"/>
  <c r="C311" i="14"/>
  <c r="C294" i="14"/>
  <c r="C286" i="14"/>
  <c r="C266" i="14"/>
  <c r="C235" i="14"/>
  <c r="C184" i="14"/>
  <c r="B184" i="14"/>
  <c r="C173" i="14"/>
  <c r="C135" i="14"/>
  <c r="B135" i="14"/>
  <c r="C131" i="14"/>
  <c r="C126" i="14"/>
  <c r="B126" i="14"/>
  <c r="C90" i="14"/>
  <c r="C44" i="14"/>
  <c r="B2036" i="14"/>
  <c r="B1972" i="14"/>
  <c r="B1917" i="14"/>
  <c r="B1899" i="14"/>
  <c r="B1834" i="14"/>
  <c r="B1823" i="14"/>
  <c r="B1748" i="14"/>
  <c r="B1738" i="14"/>
  <c r="B1652" i="14"/>
  <c r="B1642" i="14"/>
  <c r="B1610" i="14"/>
  <c r="B1588" i="14"/>
  <c r="B1567" i="14"/>
  <c r="B1482" i="14"/>
  <c r="B1396" i="14"/>
  <c r="B1332" i="14"/>
  <c r="B1311" i="14"/>
  <c r="B1226" i="14"/>
  <c r="B1133" i="14"/>
  <c r="B1091" i="14"/>
  <c r="B1337" i="14"/>
  <c r="B1229" i="14"/>
  <c r="B1153" i="14"/>
  <c r="B1094" i="14"/>
  <c r="B1060" i="14"/>
  <c r="C943" i="14"/>
  <c r="B943" i="14"/>
  <c r="C939" i="14"/>
  <c r="B939" i="14"/>
  <c r="B925" i="14"/>
  <c r="B916" i="14"/>
  <c r="B913" i="14"/>
  <c r="B855" i="14"/>
  <c r="B832" i="14"/>
  <c r="B830" i="14"/>
  <c r="B814" i="14"/>
  <c r="B791" i="14"/>
  <c r="B784" i="14"/>
  <c r="B750" i="14"/>
  <c r="B735" i="14"/>
  <c r="B734" i="14"/>
  <c r="B723" i="14"/>
  <c r="C700" i="14"/>
  <c r="B700" i="14"/>
  <c r="B682" i="14"/>
  <c r="B636" i="14"/>
  <c r="C596" i="14"/>
  <c r="B596" i="14"/>
  <c r="B550" i="14"/>
  <c r="B518" i="14"/>
  <c r="B459" i="14"/>
  <c r="B444" i="14"/>
  <c r="B442" i="14"/>
  <c r="B426" i="14"/>
  <c r="B328" i="14"/>
  <c r="B281" i="14"/>
  <c r="B252" i="14"/>
  <c r="B234" i="14"/>
  <c r="B232" i="14"/>
  <c r="B174" i="14"/>
  <c r="B125" i="14"/>
  <c r="B122" i="14"/>
  <c r="B64" i="14"/>
  <c r="B22" i="14"/>
  <c r="B16" i="14"/>
  <c r="B2035" i="14"/>
  <c r="B2003" i="14"/>
  <c r="B1971" i="14"/>
  <c r="B1898" i="14"/>
  <c r="B1861" i="14"/>
  <c r="B1843" i="14"/>
  <c r="B1822" i="14"/>
  <c r="B1779" i="14"/>
  <c r="B1758" i="14"/>
  <c r="B1736" i="14"/>
  <c r="B1651" i="14"/>
  <c r="B1608" i="14"/>
  <c r="B1566" i="14"/>
  <c r="B1480" i="14"/>
  <c r="B1438" i="14"/>
  <c r="B1416" i="14"/>
  <c r="B1395" i="14"/>
  <c r="B1310" i="14"/>
  <c r="B1224" i="14"/>
  <c r="B1160" i="14"/>
  <c r="B1132" i="14"/>
  <c r="B1147" i="14" l="1"/>
  <c r="B1235" i="14"/>
  <c r="B1320" i="14"/>
  <c r="B1406" i="14"/>
  <c r="B1576" i="14"/>
  <c r="B1662" i="14"/>
  <c r="B1747" i="14"/>
  <c r="B1832" i="14"/>
  <c r="B1907" i="14"/>
  <c r="B2043" i="14"/>
  <c r="B1149" i="14"/>
  <c r="B1236" i="14"/>
  <c r="B1322" i="14"/>
  <c r="B1407" i="14"/>
  <c r="B1578" i="14"/>
  <c r="B1663" i="14"/>
  <c r="B1908" i="14"/>
  <c r="B1980" i="14"/>
  <c r="B9" i="14"/>
  <c r="B51" i="14"/>
  <c r="B253" i="14"/>
  <c r="B288" i="14"/>
  <c r="B296" i="14"/>
  <c r="B430" i="14"/>
  <c r="B499" i="14"/>
  <c r="B543" i="14"/>
  <c r="B561" i="14"/>
  <c r="B604" i="14"/>
  <c r="B695" i="14"/>
  <c r="B754" i="14"/>
  <c r="B817" i="14"/>
  <c r="B940" i="14"/>
  <c r="B945" i="14"/>
  <c r="B1059" i="14"/>
  <c r="B1098" i="14"/>
  <c r="B1169" i="14"/>
  <c r="B1349" i="14"/>
  <c r="B1709" i="14"/>
  <c r="B1195" i="14"/>
  <c r="B1366" i="14"/>
  <c r="B1451" i="14"/>
  <c r="B1536" i="14"/>
  <c r="B1622" i="14"/>
  <c r="B1707" i="14"/>
  <c r="B1946" i="14"/>
  <c r="B2013" i="14"/>
  <c r="B13" i="14"/>
  <c r="B50" i="14"/>
  <c r="B92" i="14"/>
  <c r="B103" i="14"/>
  <c r="B111" i="14"/>
  <c r="B127" i="14"/>
  <c r="B222" i="14"/>
  <c r="B374" i="14"/>
  <c r="B415" i="14"/>
  <c r="B464" i="14"/>
  <c r="B580" i="14"/>
  <c r="B690" i="14"/>
  <c r="B731" i="14"/>
  <c r="B777" i="14"/>
  <c r="B842" i="14"/>
  <c r="B879" i="14"/>
  <c r="B893" i="14"/>
  <c r="B1045" i="14"/>
  <c r="B1357" i="14"/>
  <c r="B1609" i="14"/>
  <c r="B1641" i="14"/>
  <c r="B1101" i="14"/>
  <c r="B1207" i="14"/>
  <c r="B1378" i="14"/>
  <c r="B1548" i="14"/>
  <c r="B1634" i="14"/>
  <c r="B1804" i="14"/>
  <c r="B1956" i="14"/>
  <c r="B1603" i="14"/>
  <c r="B1688" i="14"/>
  <c r="B1774" i="14"/>
  <c r="B1930" i="14"/>
  <c r="B27" i="14"/>
  <c r="B376" i="20" s="1"/>
  <c r="B63" i="14"/>
  <c r="B420" i="14"/>
  <c r="B436" i="14"/>
  <c r="B452" i="14"/>
  <c r="B469" i="14"/>
  <c r="B544" i="14"/>
  <c r="B684" i="14"/>
  <c r="B727" i="14"/>
  <c r="B785" i="14"/>
  <c r="B806" i="14"/>
  <c r="B822" i="14"/>
  <c r="B868" i="14"/>
  <c r="B914" i="14"/>
  <c r="B931" i="14"/>
  <c r="B951" i="14"/>
  <c r="B1081" i="14"/>
  <c r="B1127" i="14"/>
  <c r="B1313" i="14"/>
  <c r="B1295" i="14"/>
  <c r="B1466" i="14"/>
  <c r="B1551" i="14"/>
  <c r="B1636" i="14"/>
  <c r="B1807" i="14"/>
  <c r="B1885" i="14"/>
  <c r="B1958" i="14"/>
  <c r="B2024" i="14"/>
  <c r="B1179" i="14"/>
  <c r="B1264" i="14"/>
  <c r="B1435" i="14"/>
  <c r="B1606" i="14"/>
  <c r="B1691" i="14"/>
  <c r="B1776" i="14"/>
  <c r="B1859" i="14"/>
  <c r="B1932" i="14"/>
  <c r="B34" i="14"/>
  <c r="B76" i="14"/>
  <c r="B102" i="14"/>
  <c r="B110" i="14"/>
  <c r="B124" i="14"/>
  <c r="B163" i="14"/>
  <c r="B228" i="14"/>
  <c r="B258" i="14"/>
  <c r="B320" i="14"/>
  <c r="B362" i="14"/>
  <c r="B439" i="14"/>
  <c r="B471" i="14"/>
  <c r="B559" i="14"/>
  <c r="B715" i="14"/>
  <c r="B766" i="14"/>
  <c r="B827" i="14"/>
  <c r="B910" i="14"/>
  <c r="B1114" i="14"/>
  <c r="B1193" i="14"/>
  <c r="B1381" i="14"/>
  <c r="B1589" i="14"/>
  <c r="B1653" i="14"/>
  <c r="B1404" i="14"/>
  <c r="B1490" i="14"/>
  <c r="B1575" i="14"/>
  <c r="B1746" i="14"/>
  <c r="B1831" i="14"/>
  <c r="B1906" i="14"/>
  <c r="B1978" i="14"/>
  <c r="B2042" i="14"/>
  <c r="C1164" i="14"/>
  <c r="C1326" i="14"/>
  <c r="C1200" i="14"/>
  <c r="C1283" i="14"/>
  <c r="C1344" i="14"/>
  <c r="C1232" i="14"/>
  <c r="C1351" i="14"/>
  <c r="C1191" i="14"/>
  <c r="C1340" i="14"/>
  <c r="C1150" i="14"/>
  <c r="C1275" i="14"/>
  <c r="C1178" i="14"/>
  <c r="C1214" i="14"/>
  <c r="C1294" i="14"/>
  <c r="C1315" i="14"/>
  <c r="C1403" i="14"/>
  <c r="C1499" i="14"/>
  <c r="C1372" i="14"/>
  <c r="C1398" i="14"/>
  <c r="C1414" i="14"/>
  <c r="C1430" i="14"/>
  <c r="C1446" i="14"/>
  <c r="C1462" i="14"/>
  <c r="C1478" i="14"/>
  <c r="C1494" i="14"/>
  <c r="C1579" i="14"/>
  <c r="C1560" i="14"/>
  <c r="C1571" i="14"/>
  <c r="C1570" i="14"/>
  <c r="C1604" i="14"/>
  <c r="C1668" i="14"/>
  <c r="C1686" i="14"/>
  <c r="C1627" i="14"/>
  <c r="C1750" i="14"/>
  <c r="C1640" i="14"/>
  <c r="C1690" i="14"/>
  <c r="C1631" i="14"/>
  <c r="C1698" i="14"/>
  <c r="C1732" i="14"/>
  <c r="C1798" i="14"/>
  <c r="C1739" i="14"/>
  <c r="C1800" i="14"/>
  <c r="C1730" i="14"/>
  <c r="C1802" i="14"/>
  <c r="C1862" i="14"/>
  <c r="C1926" i="14"/>
  <c r="C1848" i="14"/>
  <c r="C1976" i="14"/>
  <c r="C1877" i="14"/>
  <c r="C1866" i="14"/>
  <c r="C1994" i="14"/>
  <c r="C1927" i="14"/>
  <c r="C2012" i="14"/>
  <c r="C2029" i="14"/>
  <c r="C2031" i="14"/>
  <c r="C2028" i="14"/>
  <c r="C2041" i="14"/>
  <c r="B1587" i="14"/>
  <c r="B1916" i="14"/>
  <c r="B233" i="14"/>
  <c r="B310" i="14"/>
  <c r="B555" i="14"/>
  <c r="B1844" i="14"/>
  <c r="B1988" i="14"/>
  <c r="B1291" i="14"/>
  <c r="B1547" i="14"/>
  <c r="B1882" i="14"/>
  <c r="B2021" i="14"/>
  <c r="B1121" i="14"/>
  <c r="B1218" i="14"/>
  <c r="B1388" i="14"/>
  <c r="B1892" i="14"/>
  <c r="B55" i="14"/>
  <c r="B368" i="14"/>
  <c r="B448" i="14"/>
  <c r="B562" i="14"/>
  <c r="B680" i="14"/>
  <c r="B977" i="14"/>
  <c r="B1001" i="14"/>
  <c r="B1017" i="14"/>
  <c r="B1050" i="14"/>
  <c r="B1261" i="14"/>
  <c r="B1397" i="14"/>
  <c r="B1429" i="14"/>
  <c r="B1461" i="14"/>
  <c r="B1493" i="14"/>
  <c r="B1545" i="14"/>
  <c r="B1721" i="14"/>
  <c r="B2007" i="14"/>
  <c r="B1391" i="14"/>
  <c r="B134" i="14"/>
  <c r="B219" i="14"/>
  <c r="B269" i="14"/>
  <c r="B702" i="14"/>
  <c r="B793" i="14"/>
  <c r="B862" i="14"/>
  <c r="B933" i="14"/>
  <c r="B1190" i="14"/>
  <c r="B1702" i="14"/>
  <c r="B1159" i="14"/>
  <c r="B1330" i="14"/>
  <c r="B1756" i="14"/>
  <c r="B280" i="14"/>
  <c r="B424" i="14"/>
  <c r="B736" i="14"/>
  <c r="B828" i="14"/>
  <c r="B994" i="14"/>
  <c r="B1010" i="14"/>
  <c r="B1026" i="14"/>
  <c r="B1115" i="14"/>
  <c r="B1805" i="14"/>
  <c r="B590" i="14"/>
  <c r="B630" i="14"/>
  <c r="B771" i="14"/>
  <c r="B355" i="14"/>
  <c r="B1037" i="14"/>
  <c r="B570" i="14"/>
  <c r="B728" i="14"/>
  <c r="B137" i="14"/>
  <c r="B576" i="14"/>
  <c r="B500" i="14"/>
  <c r="B677" i="14"/>
  <c r="B709" i="14"/>
  <c r="C1107" i="14"/>
  <c r="C1358" i="14"/>
  <c r="C1503" i="14"/>
  <c r="C1379" i="14"/>
  <c r="C1400" i="14"/>
  <c r="C1448" i="14"/>
  <c r="C1512" i="14"/>
  <c r="C1676" i="14"/>
  <c r="C1694" i="14"/>
  <c r="C1752" i="14"/>
  <c r="C1787" i="14"/>
  <c r="C1810" i="14"/>
  <c r="C1934" i="14"/>
  <c r="C2037" i="14"/>
  <c r="B1987" i="14"/>
  <c r="B31" i="14"/>
  <c r="B66" i="14"/>
  <c r="B255" i="14"/>
  <c r="B345" i="14"/>
  <c r="B691" i="14"/>
  <c r="B792" i="14"/>
  <c r="B1073" i="14"/>
  <c r="B1162" i="14"/>
  <c r="B1247" i="14"/>
  <c r="B1206" i="14"/>
  <c r="B1376" i="14"/>
  <c r="B1718" i="14"/>
  <c r="B1644" i="14"/>
  <c r="B1965" i="14"/>
  <c r="B150" i="14"/>
  <c r="B322" i="14"/>
  <c r="B525" i="14"/>
  <c r="B820" i="14"/>
  <c r="B890" i="14"/>
  <c r="B985" i="14"/>
  <c r="B1076" i="14"/>
  <c r="B1205" i="14"/>
  <c r="B1377" i="14"/>
  <c r="B1413" i="14"/>
  <c r="B1445" i="14"/>
  <c r="B1477" i="14"/>
  <c r="B1777" i="14"/>
  <c r="B1937" i="14"/>
  <c r="B1969" i="14"/>
  <c r="B1272" i="14"/>
  <c r="B1784" i="14"/>
  <c r="B1306" i="14"/>
  <c r="B39" i="14"/>
  <c r="B94" i="14"/>
  <c r="B414" i="14"/>
  <c r="B629" i="14"/>
  <c r="B747" i="14"/>
  <c r="B825" i="14"/>
  <c r="B866" i="14"/>
  <c r="B1737" i="14"/>
  <c r="B1868" i="14"/>
  <c r="B2009" i="14"/>
  <c r="B1244" i="14"/>
  <c r="B1415" i="14"/>
  <c r="B82" i="14"/>
  <c r="B231" i="14"/>
  <c r="B343" i="14"/>
  <c r="B600" i="14"/>
  <c r="B873" i="14"/>
  <c r="B970" i="14"/>
  <c r="B1061" i="14"/>
  <c r="B1741" i="14"/>
  <c r="B353" i="14"/>
  <c r="B524" i="14"/>
  <c r="B606" i="14"/>
  <c r="B665" i="14"/>
  <c r="B649" i="14"/>
  <c r="B669" i="14"/>
  <c r="B354" i="14"/>
  <c r="B1071" i="14"/>
  <c r="B476" i="14"/>
  <c r="B492" i="14"/>
  <c r="B508" i="14"/>
  <c r="B654" i="14"/>
  <c r="B693" i="14"/>
  <c r="B1036" i="14"/>
  <c r="C1307" i="14"/>
  <c r="C1352" i="14"/>
  <c r="C1316" i="14"/>
  <c r="C1439" i="14"/>
  <c r="C1471" i="14"/>
  <c r="C1382" i="14"/>
  <c r="C1554" i="14"/>
  <c r="C1612" i="14"/>
  <c r="C1630" i="14"/>
  <c r="C1635" i="14"/>
  <c r="C1703" i="14"/>
  <c r="C1712" i="14"/>
  <c r="C1639" i="14"/>
  <c r="C1806" i="14"/>
  <c r="C1870" i="14"/>
  <c r="C1851" i="14"/>
  <c r="C1871" i="14"/>
  <c r="C2039" i="14"/>
  <c r="B1256" i="14"/>
  <c r="B1342" i="14"/>
  <c r="B1598" i="14"/>
  <c r="B1768" i="14"/>
  <c r="B1925" i="14"/>
  <c r="B1258" i="14"/>
  <c r="B1514" i="14"/>
  <c r="B1599" i="14"/>
  <c r="B1684" i="14"/>
  <c r="B1770" i="14"/>
  <c r="B1853" i="14"/>
  <c r="B1996" i="14"/>
  <c r="B33" i="14"/>
  <c r="B116" i="14"/>
  <c r="B151" i="14"/>
  <c r="B200" i="14"/>
  <c r="B254" i="14"/>
  <c r="B290" i="14"/>
  <c r="B298" i="14"/>
  <c r="B392" i="14"/>
  <c r="B581" i="14"/>
  <c r="B662" i="14"/>
  <c r="B1046" i="14"/>
  <c r="B1065" i="14"/>
  <c r="B1088" i="14"/>
  <c r="B1100" i="14"/>
  <c r="B1120" i="14"/>
  <c r="B1302" i="14"/>
  <c r="B1387" i="14"/>
  <c r="B1472" i="14"/>
  <c r="B1558" i="14"/>
  <c r="B1643" i="14"/>
  <c r="B1814" i="14"/>
  <c r="B1891" i="14"/>
  <c r="B20" i="14"/>
  <c r="B71" i="14"/>
  <c r="B95" i="14"/>
  <c r="B186" i="14"/>
  <c r="B216" i="14"/>
  <c r="B236" i="14"/>
  <c r="B332" i="14"/>
  <c r="B363" i="14"/>
  <c r="B379" i="14"/>
  <c r="B431" i="14"/>
  <c r="B465" i="14"/>
  <c r="B501" i="14"/>
  <c r="B531" i="14"/>
  <c r="B699" i="14"/>
  <c r="B783" i="14"/>
  <c r="B880" i="14"/>
  <c r="B920" i="14"/>
  <c r="B1049" i="14"/>
  <c r="B1143" i="14"/>
  <c r="B1225" i="14"/>
  <c r="B1585" i="14"/>
  <c r="B1137" i="14"/>
  <c r="B1228" i="14"/>
  <c r="B1740" i="14"/>
  <c r="B1974" i="14"/>
  <c r="B1198" i="14"/>
  <c r="B1368" i="14"/>
  <c r="B1454" i="14"/>
  <c r="B1539" i="14"/>
  <c r="B1624" i="14"/>
  <c r="B1710" i="14"/>
  <c r="B1875" i="14"/>
  <c r="B2015" i="14"/>
  <c r="B97" i="14"/>
  <c r="B226" i="14"/>
  <c r="B250" i="14"/>
  <c r="B410" i="14"/>
  <c r="B421" i="14"/>
  <c r="B644" i="14"/>
  <c r="B884" i="14"/>
  <c r="B917" i="14"/>
  <c r="B948" i="14"/>
  <c r="B952" i="14"/>
  <c r="B1141" i="14"/>
  <c r="B1231" i="14"/>
  <c r="B1487" i="14"/>
  <c r="B1658" i="14"/>
  <c r="B1828" i="14"/>
  <c r="B1903" i="14"/>
  <c r="B2040" i="14"/>
  <c r="B1371" i="14"/>
  <c r="B1456" i="14"/>
  <c r="B1542" i="14"/>
  <c r="B104" i="14"/>
  <c r="B112" i="14"/>
  <c r="B229" i="14"/>
  <c r="B259" i="14"/>
  <c r="B367" i="14"/>
  <c r="B494" i="14"/>
  <c r="B529" i="14"/>
  <c r="B564" i="14"/>
  <c r="B683" i="14"/>
  <c r="B839" i="14"/>
  <c r="B871" i="14"/>
  <c r="B1217" i="14"/>
  <c r="B1533" i="14"/>
  <c r="B1170" i="14"/>
  <c r="B1255" i="14"/>
  <c r="B1426" i="14"/>
  <c r="B1924" i="14"/>
  <c r="C1354" i="14"/>
  <c r="C1222" i="14"/>
  <c r="C1287" i="14"/>
  <c r="C1364" i="14"/>
  <c r="C1239" i="14"/>
  <c r="C1248" i="14"/>
  <c r="C1296" i="14"/>
  <c r="C1334" i="14"/>
  <c r="C1411" i="14"/>
  <c r="C1384" i="14"/>
  <c r="C1434" i="14"/>
  <c r="C1450" i="14"/>
  <c r="C1498" i="14"/>
  <c r="C1714" i="14"/>
  <c r="C1620" i="14"/>
  <c r="C1716" i="14"/>
  <c r="C1700" i="14"/>
  <c r="C1594" i="14"/>
  <c r="C1706" i="14"/>
  <c r="C1812" i="14"/>
  <c r="C1755" i="14"/>
  <c r="C1816" i="14"/>
  <c r="C1783" i="14"/>
  <c r="C1878" i="14"/>
  <c r="C1942" i="14"/>
  <c r="C1864" i="14"/>
  <c r="C1928" i="14"/>
  <c r="C1992" i="14"/>
  <c r="C1893" i="14"/>
  <c r="C2010" i="14"/>
  <c r="C1943" i="14"/>
  <c r="C1860" i="14"/>
  <c r="B800" i="14"/>
  <c r="B896" i="14"/>
  <c r="B1268" i="14"/>
  <c r="B30" i="14"/>
  <c r="B239" i="14"/>
  <c r="B694" i="14"/>
  <c r="B881" i="14"/>
  <c r="B1269" i="14"/>
  <c r="B5" i="14"/>
  <c r="B180" i="14"/>
  <c r="B491" i="14"/>
  <c r="B900" i="14"/>
  <c r="B1266" i="14"/>
  <c r="B1607" i="14"/>
  <c r="B980" i="14"/>
  <c r="B773" i="14"/>
  <c r="B651" i="14"/>
  <c r="B753" i="14"/>
  <c r="B488" i="14"/>
  <c r="C1298" i="14"/>
  <c r="C1299" i="14"/>
  <c r="C1692" i="14"/>
  <c r="C1884" i="14"/>
  <c r="B402" i="14"/>
  <c r="B461" i="14"/>
  <c r="B816" i="14"/>
  <c r="B2004" i="14"/>
  <c r="B204" i="14"/>
  <c r="B313" i="14"/>
  <c r="B417" i="14"/>
  <c r="B579" i="14"/>
  <c r="B748" i="14"/>
  <c r="B971" i="14"/>
  <c r="B1052" i="14"/>
  <c r="B1401" i="14"/>
  <c r="B1785" i="14"/>
  <c r="B1913" i="14"/>
  <c r="B519" i="14"/>
  <c r="B988" i="14"/>
  <c r="B1020" i="14"/>
  <c r="B2" i="14"/>
  <c r="B1276" i="20" s="1"/>
  <c r="B215" i="14"/>
  <c r="B407" i="14"/>
  <c r="B385" i="14"/>
  <c r="B161" i="14"/>
  <c r="B572" i="14"/>
  <c r="C1527" i="14"/>
  <c r="C1628" i="14"/>
  <c r="C1600" i="14"/>
  <c r="C1824" i="14"/>
  <c r="C1762" i="14"/>
  <c r="C1886" i="14"/>
  <c r="B1534" i="14"/>
  <c r="B2011" i="14"/>
  <c r="C60" i="14"/>
  <c r="C208" i="14"/>
  <c r="C314" i="14"/>
  <c r="C428" i="14"/>
  <c r="C534" i="14"/>
  <c r="C919" i="14"/>
  <c r="B1194" i="14"/>
  <c r="B1535" i="14"/>
  <c r="B1944" i="14"/>
  <c r="B35" i="14"/>
  <c r="B89" i="14"/>
  <c r="B162" i="14"/>
  <c r="B213" i="14"/>
  <c r="B265" i="14"/>
  <c r="B283" i="14"/>
  <c r="B292" i="14"/>
  <c r="B303" i="14"/>
  <c r="B397" i="14"/>
  <c r="B462" i="14"/>
  <c r="B526" i="14"/>
  <c r="B551" i="14"/>
  <c r="B582" i="14"/>
  <c r="B620" i="14"/>
  <c r="B672" i="14"/>
  <c r="B718" i="14"/>
  <c r="B778" i="14"/>
  <c r="B833" i="14"/>
  <c r="B856" i="14"/>
  <c r="B895" i="14"/>
  <c r="B942" i="14"/>
  <c r="B1054" i="14"/>
  <c r="B1077" i="14"/>
  <c r="B1237" i="14"/>
  <c r="B1701" i="14"/>
  <c r="B1408" i="14"/>
  <c r="B1664" i="14"/>
  <c r="B1909" i="14"/>
  <c r="B1981" i="14"/>
  <c r="B24" i="14"/>
  <c r="B73" i="14"/>
  <c r="B81" i="14"/>
  <c r="B99" i="14"/>
  <c r="B107" i="14"/>
  <c r="B115" i="14"/>
  <c r="B145" i="14"/>
  <c r="B201" i="14"/>
  <c r="B220" i="14"/>
  <c r="B237" i="14"/>
  <c r="B305" i="14"/>
  <c r="B333" i="14"/>
  <c r="B366" i="14"/>
  <c r="B382" i="14"/>
  <c r="B447" i="14"/>
  <c r="B485" i="14"/>
  <c r="B502" i="14"/>
  <c r="B552" i="14"/>
  <c r="B660" i="14"/>
  <c r="B708" i="14"/>
  <c r="B774" i="14"/>
  <c r="B819" i="14"/>
  <c r="B859" i="14"/>
  <c r="B891" i="14"/>
  <c r="B901" i="14"/>
  <c r="B927" i="14"/>
  <c r="B1053" i="14"/>
  <c r="B1111" i="14"/>
  <c r="B1157" i="14"/>
  <c r="B1297" i="14"/>
  <c r="B1537" i="14"/>
  <c r="B1657" i="14"/>
  <c r="B1689" i="14"/>
  <c r="B1250" i="14"/>
  <c r="B1335" i="14"/>
  <c r="B1506" i="14"/>
  <c r="B1846" i="14"/>
  <c r="C7" i="14"/>
  <c r="C57" i="14"/>
  <c r="C177" i="14"/>
  <c r="C449" i="14"/>
  <c r="C782" i="14"/>
  <c r="C947" i="14"/>
  <c r="C1027" i="14"/>
  <c r="C1082" i="14"/>
  <c r="C1433" i="14"/>
  <c r="C1945" i="14"/>
  <c r="B1390" i="14"/>
  <c r="B1731" i="14"/>
  <c r="B1966" i="14"/>
  <c r="B23" i="14"/>
  <c r="B43" i="14"/>
  <c r="B67" i="14"/>
  <c r="B118" i="14"/>
  <c r="B212" i="14"/>
  <c r="B240" i="14"/>
  <c r="B261" i="14"/>
  <c r="B276" i="14"/>
  <c r="B337" i="14"/>
  <c r="B418" i="14"/>
  <c r="B434" i="14"/>
  <c r="B450" i="14"/>
  <c r="B467" i="14"/>
  <c r="B522" i="14"/>
  <c r="B553" i="14"/>
  <c r="B670" i="14"/>
  <c r="B707" i="14"/>
  <c r="B752" i="14"/>
  <c r="B796" i="14"/>
  <c r="B808" i="14"/>
  <c r="B824" i="14"/>
  <c r="B861" i="14"/>
  <c r="B949" i="14"/>
  <c r="B1044" i="14"/>
  <c r="B1201" i="14"/>
  <c r="B1361" i="14"/>
  <c r="B1167" i="14"/>
  <c r="B1252" i="14"/>
  <c r="B1423" i="14"/>
  <c r="B1679" i="14"/>
  <c r="B1764" i="14"/>
  <c r="C278" i="14"/>
  <c r="C422" i="14"/>
  <c r="C563" i="14"/>
  <c r="C668" i="14"/>
  <c r="C869" i="14"/>
  <c r="B1128" i="14"/>
  <c r="B1563" i="14"/>
  <c r="B1734" i="14"/>
  <c r="B1819" i="14"/>
  <c r="B1895" i="14"/>
  <c r="B72" i="14"/>
  <c r="B85" i="14"/>
  <c r="B106" i="14"/>
  <c r="B114" i="14"/>
  <c r="B143" i="14"/>
  <c r="B206" i="14"/>
  <c r="B230" i="14"/>
  <c r="B249" i="14"/>
  <c r="B304" i="14"/>
  <c r="B341" i="14"/>
  <c r="B386" i="14"/>
  <c r="B456" i="14"/>
  <c r="B549" i="14"/>
  <c r="B586" i="14"/>
  <c r="B692" i="14"/>
  <c r="B738" i="14"/>
  <c r="B798" i="14"/>
  <c r="B844" i="14"/>
  <c r="B872" i="14"/>
  <c r="B902" i="14"/>
  <c r="B918" i="14"/>
  <c r="B1041" i="14"/>
  <c r="B1130" i="14"/>
  <c r="B1285" i="14"/>
  <c r="B1605" i="14"/>
  <c r="B1637" i="14"/>
  <c r="B1669" i="14"/>
  <c r="B1733" i="14"/>
  <c r="B1362" i="14"/>
  <c r="C196" i="14"/>
  <c r="C247" i="14"/>
  <c r="C601" i="14"/>
  <c r="C696" i="14"/>
  <c r="C795" i="14"/>
  <c r="C874" i="14"/>
  <c r="C1004" i="14"/>
  <c r="C1066" i="14"/>
  <c r="C1233" i="14"/>
  <c r="C1749" i="14"/>
  <c r="C1813" i="14"/>
  <c r="C599" i="14"/>
  <c r="C631" i="14"/>
  <c r="C181" i="14"/>
  <c r="C358" i="14"/>
  <c r="C1033" i="14"/>
  <c r="C640" i="14"/>
  <c r="C156" i="14"/>
  <c r="C282" i="14"/>
  <c r="C496" i="14"/>
  <c r="C504" i="14"/>
  <c r="C681" i="14"/>
  <c r="C713" i="14"/>
  <c r="C1318" i="14"/>
  <c r="C1230" i="14"/>
  <c r="C1116" i="14"/>
  <c r="C1243" i="14"/>
  <c r="C1112" i="14"/>
  <c r="C1300" i="14"/>
  <c r="C1348" i="14"/>
  <c r="C1204" i="14"/>
  <c r="C1515" i="14"/>
  <c r="C1544" i="14"/>
  <c r="C1584" i="14"/>
  <c r="C1659" i="14"/>
  <c r="C1715" i="14"/>
  <c r="C1811" i="14"/>
  <c r="C1880" i="14"/>
  <c r="C1962" i="14"/>
  <c r="C2008" i="14"/>
  <c r="B1839" i="14"/>
  <c r="B1778" i="14"/>
  <c r="C1324" i="14"/>
  <c r="C1288" i="14"/>
  <c r="C2000" i="14"/>
  <c r="B1203" i="14"/>
  <c r="B2019" i="14"/>
  <c r="B62" i="14"/>
  <c r="B218" i="14"/>
  <c r="B413" i="14"/>
  <c r="B445" i="14"/>
  <c r="B537" i="14"/>
  <c r="B664" i="14"/>
  <c r="B744" i="14"/>
  <c r="B813" i="14"/>
  <c r="B845" i="14"/>
  <c r="B1093" i="14"/>
  <c r="B1161" i="14"/>
  <c r="B1989" i="14"/>
  <c r="B1602" i="14"/>
  <c r="B1772" i="14"/>
  <c r="B21" i="14"/>
  <c r="B36" i="14"/>
  <c r="B2032" i="20" s="1"/>
  <c r="B59" i="14"/>
  <c r="B188" i="14"/>
  <c r="B251" i="14"/>
  <c r="B335" i="14"/>
  <c r="B432" i="14"/>
  <c r="B547" i="14"/>
  <c r="B957" i="14"/>
  <c r="B973" i="14"/>
  <c r="B989" i="14"/>
  <c r="B1005" i="14"/>
  <c r="B1021" i="14"/>
  <c r="B1245" i="14"/>
  <c r="B1405" i="14"/>
  <c r="B1437" i="14"/>
  <c r="B1469" i="14"/>
  <c r="B1501" i="14"/>
  <c r="B1553" i="14"/>
  <c r="B1889" i="14"/>
  <c r="B1953" i="14"/>
  <c r="B1140" i="14"/>
  <c r="B1827" i="14"/>
  <c r="B1263" i="14"/>
  <c r="B41" i="14"/>
  <c r="B80" i="14"/>
  <c r="B128" i="14"/>
  <c r="B148" i="14"/>
  <c r="B159" i="14"/>
  <c r="B192" i="14"/>
  <c r="B243" i="14"/>
  <c r="B279" i="14"/>
  <c r="B293" i="14"/>
  <c r="B306" i="14"/>
  <c r="B339" i="14"/>
  <c r="B400" i="14"/>
  <c r="B438" i="14"/>
  <c r="B507" i="14"/>
  <c r="B573" i="14"/>
  <c r="B613" i="14"/>
  <c r="B679" i="14"/>
  <c r="B720" i="14"/>
  <c r="B809" i="14"/>
  <c r="B838" i="14"/>
  <c r="B885" i="14"/>
  <c r="B926" i="14"/>
  <c r="B1042" i="14"/>
  <c r="B1129" i="14"/>
  <c r="B1185" i="14"/>
  <c r="B1725" i="14"/>
  <c r="B1488" i="14"/>
  <c r="B1744" i="14"/>
  <c r="B1977" i="14"/>
  <c r="B1202" i="14"/>
  <c r="B1458" i="14"/>
  <c r="B1951" i="14"/>
  <c r="B48" i="14"/>
  <c r="B56" i="14"/>
  <c r="B129" i="14"/>
  <c r="B197" i="14"/>
  <c r="B256" i="14"/>
  <c r="B364" i="14"/>
  <c r="B396" i="14"/>
  <c r="B440" i="14"/>
  <c r="B545" i="14"/>
  <c r="B597" i="14"/>
  <c r="B616" i="14"/>
  <c r="B666" i="14"/>
  <c r="B755" i="14"/>
  <c r="B803" i="14"/>
  <c r="B850" i="14"/>
  <c r="B875" i="14"/>
  <c r="B928" i="14"/>
  <c r="B958" i="14"/>
  <c r="B966" i="14"/>
  <c r="B974" i="14"/>
  <c r="B982" i="14"/>
  <c r="B990" i="14"/>
  <c r="B998" i="14"/>
  <c r="B1006" i="14"/>
  <c r="B1014" i="14"/>
  <c r="B1022" i="14"/>
  <c r="B1078" i="14"/>
  <c r="B1241" i="14"/>
  <c r="B1273" i="14"/>
  <c r="B1365" i="14"/>
  <c r="B1757" i="14"/>
  <c r="B1789" i="14"/>
  <c r="B1821" i="14"/>
  <c r="B42" i="14"/>
  <c r="B301" i="14"/>
  <c r="B569" i="14"/>
  <c r="B602" i="14"/>
  <c r="B610" i="14"/>
  <c r="B618" i="14"/>
  <c r="B626" i="14"/>
  <c r="B725" i="14"/>
  <c r="B1079" i="14"/>
  <c r="B361" i="14"/>
  <c r="B740" i="14"/>
  <c r="B1096" i="14"/>
  <c r="B207" i="14"/>
  <c r="B373" i="14"/>
  <c r="B516" i="14"/>
  <c r="B645" i="14"/>
  <c r="B653" i="14"/>
  <c r="B663" i="14"/>
  <c r="B757" i="14"/>
  <c r="B183" i="14"/>
  <c r="B360" i="14"/>
  <c r="B411" i="14"/>
  <c r="B532" i="14"/>
  <c r="B955" i="14"/>
  <c r="B166" i="14"/>
  <c r="B377" i="14"/>
  <c r="B1047" i="14"/>
  <c r="B179" i="14"/>
  <c r="B308" i="14"/>
  <c r="B574" i="14"/>
  <c r="B165" i="14"/>
  <c r="B398" i="14"/>
  <c r="B481" i="14"/>
  <c r="B497" i="14"/>
  <c r="B505" i="14"/>
  <c r="B583" i="14"/>
  <c r="B650" i="14"/>
  <c r="B658" i="14"/>
  <c r="B701" i="14"/>
  <c r="B717" i="14"/>
  <c r="B1099" i="14"/>
  <c r="C1155" i="14"/>
  <c r="C1519" i="14"/>
  <c r="C1374" i="14"/>
  <c r="C1530" i="14"/>
  <c r="C1667" i="14"/>
  <c r="C1742" i="14"/>
  <c r="C1838" i="14"/>
  <c r="C1902" i="14"/>
  <c r="C1888" i="14"/>
  <c r="C1952" i="14"/>
  <c r="C1975" i="14"/>
  <c r="C1582" i="14"/>
  <c r="B18" i="14"/>
  <c r="B1113" i="20" s="1"/>
  <c r="B87" i="14"/>
  <c r="B170" i="14"/>
  <c r="B248" i="14"/>
  <c r="B319" i="14"/>
  <c r="B429" i="14"/>
  <c r="B514" i="14"/>
  <c r="B584" i="14"/>
  <c r="B584" i="20" s="1"/>
  <c r="B714" i="14"/>
  <c r="B787" i="14"/>
  <c r="B829" i="14"/>
  <c r="B903" i="14"/>
  <c r="B921" i="14"/>
  <c r="B1998" i="14"/>
  <c r="B132" i="20"/>
  <c r="B205" i="14"/>
  <c r="B316" i="14"/>
  <c r="B384" i="14"/>
  <c r="B466" i="14"/>
  <c r="B592" i="14"/>
  <c r="B625" i="14"/>
  <c r="B703" i="14"/>
  <c r="B758" i="14"/>
  <c r="B758" i="20" s="1"/>
  <c r="B847" i="14"/>
  <c r="B912" i="14"/>
  <c r="B965" i="14"/>
  <c r="B981" i="14"/>
  <c r="B1083" i="14"/>
  <c r="B1135" i="14"/>
  <c r="B1389" i="14"/>
  <c r="B1421" i="14"/>
  <c r="B1421" i="20" s="1"/>
  <c r="B1453" i="14"/>
  <c r="B1485" i="14"/>
  <c r="B1517" i="14"/>
  <c r="B1569" i="14"/>
  <c r="B1793" i="14"/>
  <c r="B1857" i="14"/>
  <c r="B1921" i="14"/>
  <c r="B1486" i="20"/>
  <c r="B864" i="14"/>
  <c r="B1117" i="14"/>
  <c r="B1174" i="14"/>
  <c r="B1259" i="14"/>
  <c r="B1442" i="14"/>
  <c r="B1442" i="20" s="1"/>
  <c r="B2006" i="14"/>
  <c r="B1983" i="14"/>
  <c r="B1274" i="14"/>
  <c r="B1615" i="14"/>
  <c r="B1670" i="14"/>
  <c r="B1914" i="14"/>
  <c r="B1960" i="14"/>
  <c r="B1960" i="20" s="1"/>
  <c r="B2026" i="14"/>
  <c r="A2043" i="14"/>
  <c r="A2042" i="14"/>
  <c r="A2041" i="14"/>
  <c r="A2040" i="14"/>
  <c r="A2039" i="14"/>
  <c r="A2038" i="14"/>
  <c r="A2037" i="14"/>
  <c r="A2036" i="14"/>
  <c r="A2035" i="14"/>
  <c r="A2034" i="14"/>
  <c r="A2033" i="14"/>
  <c r="A2032" i="14"/>
  <c r="A2031" i="14"/>
  <c r="A2030" i="14"/>
  <c r="A2029" i="14"/>
  <c r="A2028" i="14"/>
  <c r="A2027" i="14"/>
  <c r="A2026" i="14"/>
  <c r="A2025" i="14"/>
  <c r="A2024" i="14"/>
  <c r="A2023" i="14"/>
  <c r="A2022" i="14"/>
  <c r="A2021" i="14"/>
  <c r="A2020" i="14"/>
  <c r="A2019" i="14"/>
  <c r="A2018" i="14"/>
  <c r="A2017" i="14"/>
  <c r="A2016" i="14"/>
  <c r="A2015" i="14"/>
  <c r="A2014" i="14"/>
  <c r="A2013" i="14"/>
  <c r="A2012" i="14"/>
  <c r="A2011" i="14"/>
  <c r="A2010" i="14"/>
  <c r="A2009" i="14"/>
  <c r="A2008" i="14"/>
  <c r="A2007" i="14"/>
  <c r="A2006" i="14"/>
  <c r="A2005" i="14"/>
  <c r="A2004" i="14"/>
  <c r="A2003" i="14"/>
  <c r="A2002" i="14"/>
  <c r="A2001" i="14"/>
  <c r="A2000" i="14"/>
  <c r="A1999" i="14"/>
  <c r="A1998" i="14"/>
  <c r="A1997" i="14"/>
  <c r="A1996" i="14"/>
  <c r="A1995" i="14"/>
  <c r="A1994" i="14"/>
  <c r="A1993" i="14"/>
  <c r="A1992" i="14"/>
  <c r="A1991" i="14"/>
  <c r="A1990" i="14"/>
  <c r="A1989" i="14"/>
  <c r="A1988" i="14"/>
  <c r="A1987" i="14"/>
  <c r="A1986" i="14"/>
  <c r="A1985" i="14"/>
  <c r="A1984" i="14"/>
  <c r="A1983" i="14"/>
  <c r="A1982" i="14"/>
  <c r="A1981" i="14"/>
  <c r="A1980" i="14"/>
  <c r="A1979" i="14"/>
  <c r="A1978" i="14"/>
  <c r="A1977" i="14"/>
  <c r="A1976" i="14"/>
  <c r="A1975" i="14"/>
  <c r="A1974" i="14"/>
  <c r="A1973" i="14"/>
  <c r="A1972" i="14"/>
  <c r="A1971" i="14"/>
  <c r="A1970" i="14"/>
  <c r="A1969" i="14"/>
  <c r="A1968" i="14"/>
  <c r="A1967" i="14"/>
  <c r="A1966" i="14"/>
  <c r="A1965" i="14"/>
  <c r="A1964" i="14"/>
  <c r="A1963" i="14"/>
  <c r="A1962" i="14"/>
  <c r="A1961" i="14"/>
  <c r="A1960" i="14"/>
  <c r="A1959" i="14"/>
  <c r="A1958" i="14"/>
  <c r="A1957" i="14"/>
  <c r="A1956" i="14"/>
  <c r="A1955" i="14"/>
  <c r="A1954" i="14"/>
  <c r="A1953" i="14"/>
  <c r="A1952" i="14"/>
  <c r="A1951" i="14"/>
  <c r="A1950" i="14"/>
  <c r="A1949" i="14"/>
  <c r="A1948" i="14"/>
  <c r="A1947" i="14"/>
  <c r="A1946" i="14"/>
  <c r="A1945" i="14"/>
  <c r="A1944" i="14"/>
  <c r="A1943" i="14"/>
  <c r="A1942" i="14"/>
  <c r="A1941" i="14"/>
  <c r="A1940" i="14"/>
  <c r="A1939" i="14"/>
  <c r="A1938" i="14"/>
  <c r="A1937" i="14"/>
  <c r="A1936" i="14"/>
  <c r="A1935" i="14"/>
  <c r="A1934" i="14"/>
  <c r="A1933" i="14"/>
  <c r="A1932" i="14"/>
  <c r="A1931" i="14"/>
  <c r="A1930" i="14"/>
  <c r="A1929" i="14"/>
  <c r="A1928" i="14"/>
  <c r="A1927" i="14"/>
  <c r="A1926" i="14"/>
  <c r="A1925" i="14"/>
  <c r="A1924" i="14"/>
  <c r="A1923" i="14"/>
  <c r="A1922" i="14"/>
  <c r="A1921" i="14"/>
  <c r="A1920" i="14"/>
  <c r="A1919" i="14"/>
  <c r="A1918" i="14"/>
  <c r="A1917" i="14"/>
  <c r="A1916" i="14"/>
  <c r="A1915" i="14"/>
  <c r="A1914" i="14"/>
  <c r="A1913" i="14"/>
  <c r="A1912" i="14"/>
  <c r="A1911" i="14"/>
  <c r="A1910" i="14"/>
  <c r="A1909" i="14"/>
  <c r="A1908" i="14"/>
  <c r="A1907" i="14"/>
  <c r="A1906" i="14"/>
  <c r="A1905" i="14"/>
  <c r="A1904" i="14"/>
  <c r="A1903" i="14"/>
  <c r="A1902" i="14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1368" i="14"/>
  <c r="A1367" i="14"/>
  <c r="A1366" i="14"/>
  <c r="A1365" i="14"/>
  <c r="A1364" i="14"/>
  <c r="A1363" i="14"/>
  <c r="A1362" i="14"/>
  <c r="A1361" i="14"/>
  <c r="A1360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B1720" i="20" l="1"/>
  <c r="B1757" i="20"/>
  <c r="B279" i="20"/>
  <c r="B403" i="20"/>
  <c r="B1991" i="20"/>
  <c r="B1669" i="20"/>
  <c r="B1392" i="20"/>
  <c r="B927" i="20"/>
  <c r="B778" i="20"/>
  <c r="B409" i="20"/>
  <c r="B144" i="20"/>
  <c r="B122" i="20"/>
  <c r="B474" i="20"/>
  <c r="B1454" i="20"/>
  <c r="B200" i="20"/>
  <c r="B31" i="20"/>
  <c r="B199" i="20"/>
  <c r="B1905" i="20"/>
  <c r="B1308" i="20"/>
  <c r="B124" i="20"/>
  <c r="B464" i="20"/>
  <c r="B1407" i="20"/>
  <c r="B498" i="20"/>
  <c r="B91" i="20"/>
  <c r="B302" i="20"/>
  <c r="B369" i="20"/>
  <c r="B1084" i="20"/>
  <c r="B1503" i="20"/>
  <c r="B1719" i="20"/>
  <c r="B1324" i="20"/>
  <c r="B1952" i="20"/>
  <c r="B325" i="20"/>
  <c r="B1788" i="20"/>
  <c r="B285" i="20"/>
  <c r="B225" i="20"/>
  <c r="B1724" i="20"/>
  <c r="B357" i="20"/>
  <c r="B1058" i="20"/>
  <c r="B1914" i="20"/>
  <c r="B1259" i="20"/>
  <c r="B1921" i="20"/>
  <c r="B1389" i="20"/>
  <c r="B703" i="20"/>
  <c r="B1998" i="20"/>
  <c r="B514" i="20"/>
  <c r="B480" i="20"/>
  <c r="B1513" i="20"/>
  <c r="B583" i="20"/>
  <c r="B179" i="20"/>
  <c r="B183" i="20"/>
  <c r="B207" i="20"/>
  <c r="B610" i="20"/>
  <c r="B1365" i="20"/>
  <c r="B990" i="20"/>
  <c r="B803" i="20"/>
  <c r="B396" i="20"/>
  <c r="B1458" i="20"/>
  <c r="B1042" i="20"/>
  <c r="B573" i="20"/>
  <c r="B243" i="20"/>
  <c r="B1263" i="20"/>
  <c r="B1437" i="20"/>
  <c r="B799" i="20"/>
  <c r="B21" i="20"/>
  <c r="B845" i="20"/>
  <c r="B62" i="20"/>
  <c r="B765" i="20"/>
  <c r="B1497" i="20"/>
  <c r="B1438" i="20"/>
  <c r="B195" i="20"/>
  <c r="B1510" i="20"/>
  <c r="B1422" i="20"/>
  <c r="B189" i="20"/>
  <c r="B723" i="20"/>
  <c r="B1637" i="20"/>
  <c r="B872" i="20"/>
  <c r="B386" i="20"/>
  <c r="B106" i="20"/>
  <c r="B1128" i="20"/>
  <c r="B1423" i="20"/>
  <c r="B861" i="20"/>
  <c r="B522" i="20"/>
  <c r="B240" i="20"/>
  <c r="B1390" i="20"/>
  <c r="B1689" i="20"/>
  <c r="B901" i="20"/>
  <c r="B502" i="20"/>
  <c r="B220" i="20"/>
  <c r="B24" i="20"/>
  <c r="B1102" i="20"/>
  <c r="B718" i="20"/>
  <c r="B303" i="20"/>
  <c r="B35" i="20"/>
  <c r="B407" i="20"/>
  <c r="B96" i="20"/>
  <c r="B1913" i="20"/>
  <c r="B748" i="20"/>
  <c r="B2004" i="20"/>
  <c r="B673" i="20"/>
  <c r="B1152" i="20"/>
  <c r="B1424" i="20"/>
  <c r="B1929" i="20"/>
  <c r="B1874" i="20"/>
  <c r="B1736" i="20"/>
  <c r="B651" i="20"/>
  <c r="B1607" i="20"/>
  <c r="B5" i="20"/>
  <c r="B30" i="20"/>
  <c r="B721" i="20"/>
  <c r="B1765" i="20"/>
  <c r="B1168" i="20"/>
  <c r="B1713" i="20"/>
  <c r="B1623" i="20"/>
  <c r="B1651" i="20"/>
  <c r="B1217" i="20"/>
  <c r="B367" i="20"/>
  <c r="B2040" i="20"/>
  <c r="B948" i="20"/>
  <c r="B226" i="20"/>
  <c r="B1368" i="20"/>
  <c r="B1225" i="20"/>
  <c r="B501" i="20"/>
  <c r="B186" i="20"/>
  <c r="B1472" i="20"/>
  <c r="B1046" i="20"/>
  <c r="B151" i="20"/>
  <c r="B1514" i="20"/>
  <c r="B354" i="20"/>
  <c r="B524" i="20"/>
  <c r="B535" i="20"/>
  <c r="B2009" i="20"/>
  <c r="B747" i="20"/>
  <c r="B1562" i="20"/>
  <c r="B1477" i="20"/>
  <c r="B890" i="20"/>
  <c r="B1955" i="20"/>
  <c r="B1073" i="20"/>
  <c r="B1987" i="20"/>
  <c r="B349" i="20"/>
  <c r="B1595" i="20"/>
  <c r="B1833" i="20"/>
  <c r="B1452" i="20"/>
  <c r="B1898" i="20"/>
  <c r="B709" i="20"/>
  <c r="B657" i="20"/>
  <c r="B1805" i="20"/>
  <c r="B736" i="20"/>
  <c r="B1702" i="20"/>
  <c r="B346" i="20"/>
  <c r="B1721" i="20"/>
  <c r="B1017" i="20"/>
  <c r="B1892" i="20"/>
  <c r="B1291" i="20"/>
  <c r="B555" i="20"/>
  <c r="B1160" i="20"/>
  <c r="B1797" i="20"/>
  <c r="B1766" i="20"/>
  <c r="B1507" i="20"/>
  <c r="B86" i="20"/>
  <c r="B252" i="20"/>
  <c r="B1746" i="20"/>
  <c r="B1114" i="20"/>
  <c r="B439" i="20"/>
  <c r="B110" i="20"/>
  <c r="B1606" i="20"/>
  <c r="B1636" i="20"/>
  <c r="B931" i="20"/>
  <c r="B684" i="20"/>
  <c r="B1930" i="20"/>
  <c r="B1548" i="20"/>
  <c r="B893" i="20"/>
  <c r="B415" i="20"/>
  <c r="B13" i="20"/>
  <c r="B1195" i="20"/>
  <c r="B940" i="20"/>
  <c r="B499" i="20"/>
  <c r="B9" i="20"/>
  <c r="B1322" i="20"/>
  <c r="B1576" i="20"/>
  <c r="B1035" i="20"/>
  <c r="B560" i="20"/>
  <c r="B133" i="20"/>
  <c r="B991" i="20"/>
  <c r="B1229" i="20"/>
  <c r="B350" i="20"/>
  <c r="B968" i="20"/>
  <c r="B578" i="20"/>
  <c r="B1068" i="20"/>
  <c r="B1823" i="20"/>
  <c r="B1755" i="20"/>
  <c r="B818" i="20"/>
  <c r="B108" i="20"/>
  <c r="B1468" i="20"/>
  <c r="B327" i="20"/>
  <c r="B246" i="20"/>
  <c r="B1257" i="20"/>
  <c r="B1997" i="20"/>
  <c r="B964" i="20"/>
  <c r="B422" i="20"/>
  <c r="B2017" i="20"/>
  <c r="B141" i="20"/>
  <c r="B69" i="20"/>
  <c r="B775" i="20"/>
  <c r="B158" i="20"/>
  <c r="B1448" i="20"/>
  <c r="B435" i="20"/>
  <c r="B1620" i="20"/>
  <c r="B876" i="20"/>
  <c r="B1842" i="20"/>
  <c r="B756" i="20"/>
  <c r="B1904" i="20"/>
  <c r="B1403" i="20"/>
  <c r="B1134" i="20"/>
  <c r="B1825" i="20"/>
  <c r="B1512" i="20"/>
  <c r="B857" i="20"/>
  <c r="B1645" i="20"/>
  <c r="B697" i="20"/>
  <c r="B7" i="20"/>
  <c r="B1568" i="20"/>
  <c r="B805" i="20"/>
  <c r="B1314" i="20"/>
  <c r="B1579" i="20"/>
  <c r="B722" i="20"/>
  <c r="B1380" i="20"/>
  <c r="B1854" i="20"/>
  <c r="B1753" i="20"/>
  <c r="B878" i="20"/>
  <c r="B1792" i="20"/>
  <c r="B257" i="20"/>
  <c r="B1350" i="20"/>
  <c r="B1800" i="20"/>
  <c r="B1495" i="20"/>
  <c r="B1124" i="20"/>
  <c r="B191" i="20"/>
  <c r="B1570" i="20"/>
  <c r="B1739" i="20"/>
  <c r="B1233" i="20"/>
  <c r="B1922" i="20"/>
  <c r="B846" i="20"/>
  <c r="B1520" i="20"/>
  <c r="B1985" i="20"/>
  <c r="B463" i="20"/>
  <c r="B1750" i="20"/>
  <c r="B136" i="20"/>
  <c r="B338" i="20"/>
  <c r="B941" i="20"/>
  <c r="B1543" i="20"/>
  <c r="B1351" i="20"/>
  <c r="B539" i="20"/>
  <c r="B1590" i="20"/>
  <c r="B1057" i="20"/>
  <c r="B1478" i="20"/>
  <c r="B1806" i="20"/>
  <c r="B1941" i="20"/>
  <c r="B1837" i="20"/>
  <c r="B1894" i="20"/>
  <c r="B1032" i="20"/>
  <c r="B534" i="20"/>
  <c r="B117" i="20"/>
  <c r="B358" i="20"/>
  <c r="B1439" i="20"/>
  <c r="B1927" i="20"/>
  <c r="B528" i="20"/>
  <c r="B1165" i="20"/>
  <c r="B2010" i="20"/>
  <c r="B312" i="20"/>
  <c r="B593" i="20"/>
  <c r="B637" i="20"/>
  <c r="B1192" i="20"/>
  <c r="B1287" i="20"/>
  <c r="B1428" i="20"/>
  <c r="B1577" i="20"/>
  <c r="B1835" i="20"/>
  <c r="B294" i="20"/>
  <c r="B1878" i="20"/>
  <c r="B1667" i="20"/>
  <c r="B321" i="20"/>
  <c r="B826" i="20"/>
  <c r="B1279" i="20"/>
  <c r="B1948" i="20"/>
  <c r="B331" i="20"/>
  <c r="B643" i="20"/>
  <c r="B1360" i="20"/>
  <c r="B566" i="20"/>
  <c r="B1728" i="20"/>
  <c r="B121" i="20"/>
  <c r="B1560" i="20"/>
  <c r="B1879" i="20"/>
  <c r="B2012" i="20"/>
  <c r="B1672" i="20"/>
  <c r="B795" i="20"/>
  <c r="B1019" i="20"/>
  <c r="B1158" i="20"/>
  <c r="B360" i="20"/>
  <c r="B1951" i="20"/>
  <c r="B1839" i="20"/>
  <c r="B1679" i="20"/>
  <c r="B397" i="20"/>
  <c r="B1327" i="20"/>
  <c r="B180" i="20"/>
  <c r="B64" i="20"/>
  <c r="B494" i="20"/>
  <c r="B531" i="20"/>
  <c r="B825" i="20"/>
  <c r="B1337" i="20"/>
  <c r="B281" i="20"/>
  <c r="B55" i="20"/>
  <c r="B471" i="20"/>
  <c r="B727" i="20"/>
  <c r="B50" i="20"/>
  <c r="B812" i="20"/>
  <c r="B1184" i="20"/>
  <c r="B1178" i="20"/>
  <c r="B484" i="20"/>
  <c r="B1463" i="20"/>
  <c r="B1791" i="20"/>
  <c r="B762" i="20"/>
  <c r="B763" i="20"/>
  <c r="B167" i="20"/>
  <c r="B487" i="20"/>
  <c r="B289" i="20"/>
  <c r="B1692" i="20"/>
  <c r="B1926" i="20"/>
  <c r="B858" i="20"/>
  <c r="B1683" i="20"/>
  <c r="B1433" i="20"/>
  <c r="B930" i="20"/>
  <c r="B1670" i="20"/>
  <c r="B1174" i="20"/>
  <c r="B1857" i="20"/>
  <c r="B1135" i="20"/>
  <c r="B625" i="20"/>
  <c r="B1091" i="20"/>
  <c r="B429" i="20"/>
  <c r="B351" i="20"/>
  <c r="B505" i="20"/>
  <c r="B1047" i="20"/>
  <c r="B757" i="20"/>
  <c r="B1096" i="20"/>
  <c r="B602" i="20"/>
  <c r="B1273" i="20"/>
  <c r="B982" i="20"/>
  <c r="B755" i="20"/>
  <c r="B364" i="20"/>
  <c r="B1202" i="20"/>
  <c r="B926" i="20"/>
  <c r="B507" i="20"/>
  <c r="B192" i="20"/>
  <c r="B1827" i="20"/>
  <c r="B1405" i="20"/>
  <c r="B547" i="20"/>
  <c r="B1772" i="20"/>
  <c r="B813" i="20"/>
  <c r="B2019" i="20"/>
  <c r="B615" i="20"/>
  <c r="B1465" i="20"/>
  <c r="B705" i="20"/>
  <c r="B1249" i="20"/>
  <c r="B1146" i="20"/>
  <c r="B1897" i="20"/>
  <c r="B1947" i="20"/>
  <c r="B442" i="20"/>
  <c r="B1605" i="20"/>
  <c r="B844" i="20"/>
  <c r="B341" i="20"/>
  <c r="B85" i="20"/>
  <c r="B1252" i="20"/>
  <c r="B824" i="20"/>
  <c r="B467" i="20"/>
  <c r="B212" i="20"/>
  <c r="B1123" i="20"/>
  <c r="B1657" i="20"/>
  <c r="B891" i="20"/>
  <c r="B485" i="20"/>
  <c r="B201" i="20"/>
  <c r="B1981" i="20"/>
  <c r="B1077" i="20"/>
  <c r="B672" i="20"/>
  <c r="B292" i="20"/>
  <c r="B1944" i="20"/>
  <c r="B215" i="20"/>
  <c r="B1436" i="20"/>
  <c r="B1785" i="20"/>
  <c r="B579" i="20"/>
  <c r="B816" i="20"/>
  <c r="B490" i="20"/>
  <c r="B1000" i="20"/>
  <c r="B1043" i="20"/>
  <c r="B1521" i="20"/>
  <c r="B1282" i="20"/>
  <c r="B1132" i="20"/>
  <c r="B773" i="20"/>
  <c r="B1266" i="20"/>
  <c r="B1242" i="20"/>
  <c r="B1973" i="20"/>
  <c r="B506" i="20"/>
  <c r="B1008" i="20"/>
  <c r="B853" i="20"/>
  <c r="B1441" i="20"/>
  <c r="B1611" i="20"/>
  <c r="B1924" i="20"/>
  <c r="B915" i="20"/>
  <c r="B259" i="20"/>
  <c r="B1903" i="20"/>
  <c r="B917" i="20"/>
  <c r="B97" i="20"/>
  <c r="B1198" i="20"/>
  <c r="B1143" i="20"/>
  <c r="B465" i="20"/>
  <c r="B95" i="20"/>
  <c r="B1387" i="20"/>
  <c r="B662" i="20"/>
  <c r="B116" i="20"/>
  <c r="B1258" i="20"/>
  <c r="B1036" i="20"/>
  <c r="B669" i="20"/>
  <c r="B353" i="20"/>
  <c r="B343" i="20"/>
  <c r="B1868" i="20"/>
  <c r="B629" i="20"/>
  <c r="B1306" i="20"/>
  <c r="B1445" i="20"/>
  <c r="B820" i="20"/>
  <c r="B1718" i="20"/>
  <c r="B792" i="20"/>
  <c r="B1843" i="20"/>
  <c r="B1717" i="20"/>
  <c r="B1345" i="20"/>
  <c r="B1489" i="20"/>
  <c r="B1863" i="20"/>
  <c r="B1310" i="20"/>
  <c r="B677" i="20"/>
  <c r="B355" i="20"/>
  <c r="B1115" i="20"/>
  <c r="B632" i="20"/>
  <c r="B1190" i="20"/>
  <c r="B269" i="20"/>
  <c r="B1545" i="20"/>
  <c r="B1001" i="20"/>
  <c r="B1388" i="20"/>
  <c r="B1988" i="20"/>
  <c r="B310" i="20"/>
  <c r="B689" i="20"/>
  <c r="B1040" i="20"/>
  <c r="B1254" i="20"/>
  <c r="B1865" i="20"/>
  <c r="B1708" i="20"/>
  <c r="B1971" i="20"/>
  <c r="B1575" i="20"/>
  <c r="B910" i="20"/>
  <c r="B362" i="20"/>
  <c r="B102" i="20"/>
  <c r="B1435" i="20"/>
  <c r="B1551" i="20"/>
  <c r="B914" i="20"/>
  <c r="B544" i="20"/>
  <c r="B1774" i="20"/>
  <c r="B1378" i="20"/>
  <c r="B879" i="20"/>
  <c r="B374" i="20"/>
  <c r="B2013" i="20"/>
  <c r="B1709" i="20"/>
  <c r="B841" i="20"/>
  <c r="B430" i="20"/>
  <c r="B1980" i="20"/>
  <c r="B1236" i="20"/>
  <c r="B1406" i="20"/>
  <c r="B781" i="20"/>
  <c r="B58" i="20"/>
  <c r="B1796" i="20"/>
  <c r="B852" i="20"/>
  <c r="B830" i="20"/>
  <c r="B568" i="20"/>
  <c r="B719" i="20"/>
  <c r="B209" i="20"/>
  <c r="B959" i="20"/>
  <c r="B1226" i="20"/>
  <c r="B1950" i="20"/>
  <c r="B1655" i="20"/>
  <c r="B224" i="20"/>
  <c r="B1516" i="20"/>
  <c r="B877" i="20"/>
  <c r="B577" i="20"/>
  <c r="B1346" i="20"/>
  <c r="B1995" i="20"/>
  <c r="B1003" i="20"/>
  <c r="B668" i="20"/>
  <c r="B1681" i="20"/>
  <c r="B807" i="20"/>
  <c r="B100" i="20"/>
  <c r="B1031" i="20"/>
  <c r="B324" i="20"/>
  <c r="B1838" i="20"/>
  <c r="B513" i="20"/>
  <c r="B1787" i="20"/>
  <c r="B1018" i="20"/>
  <c r="B154" i="20"/>
  <c r="B1013" i="20"/>
  <c r="B2038" i="20"/>
  <c r="B1646" i="20"/>
  <c r="B1290" i="20"/>
  <c r="B238" i="20"/>
  <c r="B1786" i="20"/>
  <c r="B1109" i="20"/>
  <c r="B1722" i="20"/>
  <c r="B909" i="20"/>
  <c r="B284" i="20"/>
  <c r="B1698" i="20"/>
  <c r="B667" i="20"/>
  <c r="B1359" i="20"/>
  <c r="B1625" i="20"/>
  <c r="B867" i="20"/>
  <c r="B1499" i="20"/>
  <c r="B1726" i="20"/>
  <c r="B75" i="20"/>
  <c r="B760" i="20"/>
  <c r="B1862" i="20"/>
  <c r="B681" i="20"/>
  <c r="B1204" i="20"/>
  <c r="B1694" i="20"/>
  <c r="B1647" i="20"/>
  <c r="B1305" i="20"/>
  <c r="B419" i="20"/>
  <c r="B1751" i="20"/>
  <c r="B390" i="20"/>
  <c r="B1364" i="20"/>
  <c r="B1992" i="20"/>
  <c r="B789" i="20"/>
  <c r="B1633" i="20"/>
  <c r="B2018" i="20"/>
  <c r="B635" i="20"/>
  <c r="B1795" i="20"/>
  <c r="B78" i="20"/>
  <c r="B378" i="20"/>
  <c r="B944" i="20"/>
  <c r="B1515" i="20"/>
  <c r="B1331" i="20"/>
  <c r="B730" i="20"/>
  <c r="B1525" i="20"/>
  <c r="B208" i="20"/>
  <c r="B1471" i="20"/>
  <c r="B1812" i="20"/>
  <c r="B314" i="20"/>
  <c r="B268" i="20"/>
  <c r="B6" i="20"/>
  <c r="B1027" i="20"/>
  <c r="B834" i="20"/>
  <c r="B840" i="20"/>
  <c r="B503" i="20"/>
  <c r="B1612" i="20"/>
  <c r="B1975" i="20"/>
  <c r="B1957" i="20"/>
  <c r="B1164" i="20"/>
  <c r="B1867" i="20"/>
  <c r="B273" i="20"/>
  <c r="B704" i="20"/>
  <c r="B904" i="20"/>
  <c r="B1138" i="20"/>
  <c r="B1238" i="20"/>
  <c r="B1431" i="20"/>
  <c r="B1697" i="20"/>
  <c r="B1890" i="20"/>
  <c r="B446" i="20"/>
  <c r="B46" i="20"/>
  <c r="B1695" i="20"/>
  <c r="B395" i="20"/>
  <c r="B659" i="20"/>
  <c r="B1382" i="20"/>
  <c r="B2002" i="20"/>
  <c r="B375" i="20"/>
  <c r="B963" i="20"/>
  <c r="B1531" i="20"/>
  <c r="B638" i="20"/>
  <c r="B1986" i="20"/>
  <c r="B278" i="20"/>
  <c r="B1802" i="20"/>
  <c r="B1841" i="20"/>
  <c r="B93" i="20"/>
  <c r="B1884" i="20"/>
  <c r="B1191" i="20"/>
  <c r="B1080" i="20"/>
  <c r="B308" i="20"/>
  <c r="B998" i="20"/>
  <c r="B1469" i="20"/>
  <c r="B2003" i="20"/>
  <c r="B456" i="20"/>
  <c r="B553" i="20"/>
  <c r="B73" i="20"/>
  <c r="B971" i="20"/>
  <c r="B1592" i="20"/>
  <c r="B1779" i="20"/>
  <c r="B952" i="20"/>
  <c r="B1065" i="20"/>
  <c r="B600" i="20"/>
  <c r="B969" i="20"/>
  <c r="B1251" i="20"/>
  <c r="B1159" i="20"/>
  <c r="B1416" i="20"/>
  <c r="B404" i="20"/>
  <c r="B1193" i="20"/>
  <c r="B27" i="20"/>
  <c r="B543" i="20"/>
  <c r="B1108" i="20"/>
  <c r="B1848" i="20"/>
  <c r="B1759" i="20"/>
  <c r="B1810" i="20"/>
  <c r="B504" i="20"/>
  <c r="B453" i="20"/>
  <c r="B1648" i="20"/>
  <c r="B1654" i="20"/>
  <c r="B1849" i="20"/>
  <c r="B1617" i="20"/>
  <c r="B741" i="20"/>
  <c r="B262" i="20"/>
  <c r="B1727" i="20"/>
  <c r="B1317" i="20"/>
  <c r="B716" i="20"/>
  <c r="B190" i="20"/>
  <c r="B1860" i="20"/>
  <c r="B1615" i="20"/>
  <c r="B556" i="20"/>
  <c r="B1793" i="20"/>
  <c r="B1083" i="20"/>
  <c r="B592" i="20"/>
  <c r="B921" i="20"/>
  <c r="B319" i="20"/>
  <c r="B1265" i="20"/>
  <c r="B1982" i="20"/>
  <c r="B497" i="20"/>
  <c r="B377" i="20"/>
  <c r="B663" i="20"/>
  <c r="B740" i="20"/>
  <c r="B569" i="20"/>
  <c r="B1241" i="20"/>
  <c r="B974" i="20"/>
  <c r="B710" i="20"/>
  <c r="B256" i="20"/>
  <c r="B1977" i="20"/>
  <c r="B885" i="20"/>
  <c r="B438" i="20"/>
  <c r="B159" i="20"/>
  <c r="B1140" i="20"/>
  <c r="B1245" i="20"/>
  <c r="B432" i="20"/>
  <c r="B1602" i="20"/>
  <c r="B744" i="20"/>
  <c r="B1203" i="20"/>
  <c r="B996" i="20"/>
  <c r="B995" i="20"/>
  <c r="B482" i="20"/>
  <c r="B992" i="20"/>
  <c r="B739" i="20"/>
  <c r="B1557" i="20"/>
  <c r="B1367" i="20"/>
  <c r="B174" i="20"/>
  <c r="B1541" i="20"/>
  <c r="B798" i="20"/>
  <c r="B304" i="20"/>
  <c r="B72" i="20"/>
  <c r="B1167" i="20"/>
  <c r="B808" i="20"/>
  <c r="B450" i="20"/>
  <c r="B118" i="20"/>
  <c r="B1537" i="20"/>
  <c r="B859" i="20"/>
  <c r="B447" i="20"/>
  <c r="B145" i="20"/>
  <c r="B1909" i="20"/>
  <c r="B1054" i="20"/>
  <c r="B620" i="20"/>
  <c r="B283" i="20"/>
  <c r="B1535" i="20"/>
  <c r="B2011" i="20"/>
  <c r="B512" i="20"/>
  <c r="B2" i="20"/>
  <c r="B2025" i="20"/>
  <c r="B1565" i="20"/>
  <c r="B417" i="20"/>
  <c r="B784" i="20"/>
  <c r="B187" i="20"/>
  <c r="B897" i="20"/>
  <c r="B780" i="20"/>
  <c r="B1393" i="20"/>
  <c r="B1526" i="20"/>
  <c r="B203" i="20"/>
  <c r="B1723" i="20"/>
  <c r="B1549" i="20"/>
  <c r="B1268" i="20"/>
  <c r="B575" i="20"/>
  <c r="B936" i="20"/>
  <c r="B515" i="20"/>
  <c r="B1253" i="20"/>
  <c r="B1899" i="20"/>
  <c r="B1426" i="20"/>
  <c r="B871" i="20"/>
  <c r="B229" i="20"/>
  <c r="B1828" i="20"/>
  <c r="B884" i="20"/>
  <c r="B2015" i="20"/>
  <c r="B1974" i="20"/>
  <c r="B1049" i="20"/>
  <c r="B431" i="20"/>
  <c r="B71" i="20"/>
  <c r="B1302" i="20"/>
  <c r="B581" i="20"/>
  <c r="B33" i="20"/>
  <c r="B1925" i="20"/>
  <c r="B693" i="20"/>
  <c r="B142" i="20"/>
  <c r="B1741" i="20"/>
  <c r="B231" i="20"/>
  <c r="B1616" i="20"/>
  <c r="B414" i="20"/>
  <c r="B1784" i="20"/>
  <c r="B1413" i="20"/>
  <c r="B525" i="20"/>
  <c r="B1376" i="20"/>
  <c r="B691" i="20"/>
  <c r="B591" i="20"/>
  <c r="B1016" i="20"/>
  <c r="B810" i="20"/>
  <c r="B1309" i="20"/>
  <c r="B1270" i="20"/>
  <c r="B500" i="20"/>
  <c r="B771" i="20"/>
  <c r="B1026" i="20"/>
  <c r="B424" i="20"/>
  <c r="B1353" i="20"/>
  <c r="B219" i="20"/>
  <c r="B1493" i="20"/>
  <c r="B977" i="20"/>
  <c r="B1218" i="20"/>
  <c r="B1844" i="20"/>
  <c r="B233" i="20"/>
  <c r="B406" i="20"/>
  <c r="B976" i="20"/>
  <c r="B888" i="20"/>
  <c r="B1505" i="20"/>
  <c r="B1936" i="20"/>
  <c r="B1566" i="20"/>
  <c r="B1490" i="20"/>
  <c r="B827" i="20"/>
  <c r="B320" i="20"/>
  <c r="B76" i="20"/>
  <c r="B1264" i="20"/>
  <c r="B1466" i="20"/>
  <c r="B868" i="20"/>
  <c r="B469" i="20"/>
  <c r="B1688" i="20"/>
  <c r="B1207" i="20"/>
  <c r="B842" i="20"/>
  <c r="B222" i="20"/>
  <c r="B1946" i="20"/>
  <c r="B1349" i="20"/>
  <c r="B817" i="20"/>
  <c r="B296" i="20"/>
  <c r="B1908" i="20"/>
  <c r="B1149" i="20"/>
  <c r="B1320" i="20"/>
  <c r="B1056" i="20"/>
  <c r="B1650" i="20"/>
  <c r="B1370" i="20"/>
  <c r="B433" i="20"/>
  <c r="B550" i="20"/>
  <c r="B647" i="20"/>
  <c r="B416" i="20"/>
  <c r="B37" i="20"/>
  <c r="B671" i="20"/>
  <c r="B855" i="20"/>
  <c r="B74" i="20"/>
  <c r="B882" i="20"/>
  <c r="B242" i="20"/>
  <c r="B1676" i="20"/>
  <c r="B1105" i="20"/>
  <c r="B851" i="20"/>
  <c r="B1474" i="20"/>
  <c r="B1002" i="20"/>
  <c r="B1352" i="20"/>
  <c r="B907" i="20"/>
  <c r="B1511" i="20"/>
  <c r="B1761" i="20"/>
  <c r="B194" i="20"/>
  <c r="B1210" i="20"/>
  <c r="B483" i="20"/>
  <c r="B2031" i="20"/>
  <c r="B675" i="20"/>
  <c r="B1887" i="20"/>
  <c r="B1246" i="20"/>
  <c r="B558" i="20"/>
  <c r="B1414" i="20"/>
  <c r="B1155" i="20"/>
  <c r="B1799" i="20"/>
  <c r="B1319" i="20"/>
  <c r="B315" i="20"/>
  <c r="B1561" i="20"/>
  <c r="B1173" i="20"/>
  <c r="B1614" i="20"/>
  <c r="B1275" i="20"/>
  <c r="B521" i="20"/>
  <c r="B2000" i="20"/>
  <c r="B823" i="20"/>
  <c r="B1340" i="20"/>
  <c r="B1826" i="20"/>
  <c r="B797" i="20"/>
  <c r="B1544" i="20"/>
  <c r="B2020" i="20"/>
  <c r="B241" i="20"/>
  <c r="B821" i="20"/>
  <c r="B1745" i="20"/>
  <c r="B751" i="20"/>
  <c r="B1372" i="20"/>
  <c r="B1594" i="20"/>
  <c r="B1818" i="20"/>
  <c r="B1509" i="20"/>
  <c r="B425" i="20"/>
  <c r="B427" i="20"/>
  <c r="B489" i="20"/>
  <c r="B1307" i="20"/>
  <c r="B1661" i="20"/>
  <c r="B886" i="20"/>
  <c r="B1621" i="20"/>
  <c r="B1954" i="20"/>
  <c r="B621" i="20"/>
  <c r="B1880" i="20"/>
  <c r="B193" i="20"/>
  <c r="B479" i="20"/>
  <c r="B1086" i="20"/>
  <c r="B1591" i="20"/>
  <c r="B1554" i="20"/>
  <c r="B1028" i="20"/>
  <c r="B1910" i="20"/>
  <c r="B282" i="20"/>
  <c r="B1582" i="20"/>
  <c r="B1893" i="20"/>
  <c r="B380" i="20"/>
  <c r="B905" i="20"/>
  <c r="B221" i="20"/>
  <c r="B1294" i="20"/>
  <c r="B1154" i="20"/>
  <c r="B929" i="20"/>
  <c r="B1119" i="20"/>
  <c r="B1600" i="20"/>
  <c r="B309" i="20"/>
  <c r="B26" i="20"/>
  <c r="B1338" i="20"/>
  <c r="B3" i="20"/>
  <c r="B423" i="20"/>
  <c r="B674" i="20"/>
  <c r="B906" i="20"/>
  <c r="B1197" i="20"/>
  <c r="B1300" i="20"/>
  <c r="B1532" i="20"/>
  <c r="B1856" i="20"/>
  <c r="B2008" i="20"/>
  <c r="B493" i="20"/>
  <c r="B175" i="20"/>
  <c r="B1915" i="20"/>
  <c r="B443" i="20"/>
  <c r="B961" i="20"/>
  <c r="B1467" i="20"/>
  <c r="B1959" i="20"/>
  <c r="B428" i="20"/>
  <c r="B863" i="20"/>
  <c r="B1555" i="20"/>
  <c r="B713" i="20"/>
  <c r="B1976" i="20"/>
  <c r="B451" i="20"/>
  <c r="B1864" i="20"/>
  <c r="B356" i="20"/>
  <c r="B178" i="20"/>
  <c r="B1780" i="20"/>
  <c r="B1070" i="20"/>
  <c r="B1386" i="20"/>
  <c r="B1358" i="20"/>
  <c r="B1861" i="20"/>
  <c r="B850" i="20"/>
  <c r="B218" i="20"/>
  <c r="B557" i="20"/>
  <c r="B902" i="20"/>
  <c r="B1731" i="20"/>
  <c r="B89" i="20"/>
  <c r="B1900" i="20"/>
  <c r="B146" i="20"/>
  <c r="B1850" i="20"/>
  <c r="B1585" i="20"/>
  <c r="B606" i="20"/>
  <c r="B1479" i="20"/>
  <c r="B828" i="20"/>
  <c r="B734" i="20"/>
  <c r="B518" i="20"/>
  <c r="B1634" i="20"/>
  <c r="B1662" i="20"/>
  <c r="B1024" i="20"/>
  <c r="B311" i="20"/>
  <c r="B1942" i="20"/>
  <c r="B157" i="20"/>
  <c r="B1629" i="20"/>
  <c r="B1280" i="20"/>
  <c r="B1749" i="20"/>
  <c r="B1328" i="20"/>
  <c r="B1343" i="20"/>
  <c r="B1316" i="20"/>
  <c r="B2041" i="20"/>
  <c r="B1112" i="20"/>
  <c r="B153" i="20"/>
  <c r="B1212" i="20"/>
  <c r="B1209" i="20"/>
  <c r="B1274" i="20"/>
  <c r="B1642" i="20"/>
  <c r="B1569" i="20"/>
  <c r="B981" i="20"/>
  <c r="B466" i="20"/>
  <c r="B903" i="20"/>
  <c r="B248" i="20"/>
  <c r="B1808" i="20"/>
  <c r="B1227" i="20"/>
  <c r="B1099" i="20"/>
  <c r="B481" i="20"/>
  <c r="B166" i="20"/>
  <c r="B653" i="20"/>
  <c r="B361" i="20"/>
  <c r="B301" i="20"/>
  <c r="B1078" i="20"/>
  <c r="B966" i="20"/>
  <c r="B666" i="20"/>
  <c r="B197" i="20"/>
  <c r="B1744" i="20"/>
  <c r="B838" i="20"/>
  <c r="B400" i="20"/>
  <c r="B148" i="20"/>
  <c r="B1953" i="20"/>
  <c r="B1021" i="20"/>
  <c r="B335" i="20"/>
  <c r="B1989" i="20"/>
  <c r="B664" i="20"/>
  <c r="B1778" i="20"/>
  <c r="B836" i="20"/>
  <c r="B1048" i="20"/>
  <c r="B854" i="20"/>
  <c r="B295" i="20"/>
  <c r="B1425" i="20"/>
  <c r="B2005" i="20"/>
  <c r="B1822" i="20"/>
  <c r="B1285" i="20"/>
  <c r="B738" i="20"/>
  <c r="B249" i="20"/>
  <c r="B1895" i="20"/>
  <c r="B1361" i="20"/>
  <c r="B796" i="20"/>
  <c r="B434" i="20"/>
  <c r="B67" i="20"/>
  <c r="B1297" i="20"/>
  <c r="B819" i="20"/>
  <c r="B382" i="20"/>
  <c r="B115" i="20"/>
  <c r="B1664" i="20"/>
  <c r="B942" i="20"/>
  <c r="B582" i="20"/>
  <c r="B265" i="20"/>
  <c r="B1194" i="20"/>
  <c r="B1534" i="20"/>
  <c r="B642" i="20"/>
  <c r="B1341" i="20"/>
  <c r="B1181" i="20"/>
  <c r="B1481" i="20"/>
  <c r="B313" i="20"/>
  <c r="B461" i="20"/>
  <c r="B365" i="20"/>
  <c r="B441" i="20"/>
  <c r="B454" i="20"/>
  <c r="B1015" i="20"/>
  <c r="B1567" i="20"/>
  <c r="B607" i="20"/>
  <c r="B1110" i="20"/>
  <c r="B1449" i="20"/>
  <c r="B896" i="20"/>
  <c r="B639" i="20"/>
  <c r="B617" i="20"/>
  <c r="B287" i="20"/>
  <c r="B1007" i="20"/>
  <c r="B1396" i="20"/>
  <c r="B1255" i="20"/>
  <c r="B839" i="20"/>
  <c r="B112" i="20"/>
  <c r="B1658" i="20"/>
  <c r="B644" i="20"/>
  <c r="B1875" i="20"/>
  <c r="B1901" i="20"/>
  <c r="B920" i="20"/>
  <c r="B379" i="20"/>
  <c r="B20" i="20"/>
  <c r="B1216" i="20"/>
  <c r="B392" i="20"/>
  <c r="B1996" i="20"/>
  <c r="B1768" i="20"/>
  <c r="B654" i="20"/>
  <c r="B749" i="20"/>
  <c r="B1061" i="20"/>
  <c r="B82" i="20"/>
  <c r="B1737" i="20"/>
  <c r="B297" i="20"/>
  <c r="B1272" i="20"/>
  <c r="B1377" i="20"/>
  <c r="B322" i="20"/>
  <c r="B1206" i="20"/>
  <c r="B636" i="20"/>
  <c r="B1051" i="20"/>
  <c r="B960" i="20"/>
  <c r="B405" i="20"/>
  <c r="B1023" i="20"/>
  <c r="B1972" i="20"/>
  <c r="B576" i="20"/>
  <c r="B352" i="20"/>
  <c r="B1010" i="20"/>
  <c r="B280" i="20"/>
  <c r="B933" i="20"/>
  <c r="B134" i="20"/>
  <c r="B1461" i="20"/>
  <c r="B680" i="20"/>
  <c r="B1121" i="20"/>
  <c r="B1588" i="20"/>
  <c r="B125" i="20"/>
  <c r="B661" i="20"/>
  <c r="B768" i="20"/>
  <c r="B628" i="20"/>
  <c r="B1409" i="20"/>
  <c r="B1355" i="20"/>
  <c r="B1404" i="20"/>
  <c r="B766" i="20"/>
  <c r="B258" i="20"/>
  <c r="B34" i="20"/>
  <c r="B1179" i="20"/>
  <c r="B1295" i="20"/>
  <c r="B843" i="20"/>
  <c r="B452" i="20"/>
  <c r="B1603" i="20"/>
  <c r="B1101" i="20"/>
  <c r="B777" i="20"/>
  <c r="B127" i="20"/>
  <c r="B1707" i="20"/>
  <c r="B1169" i="20"/>
  <c r="B754" i="20"/>
  <c r="B288" i="20"/>
  <c r="B1834" i="20"/>
  <c r="B2043" i="20"/>
  <c r="B1235" i="20"/>
  <c r="B611" i="20"/>
  <c r="B1993" i="20"/>
  <c r="B1678" i="20"/>
  <c r="B217" i="20"/>
  <c r="B232" i="20"/>
  <c r="B538" i="20"/>
  <c r="B49" i="20"/>
  <c r="B1540" i="20"/>
  <c r="B336" i="20"/>
  <c r="B682" i="20"/>
  <c r="B371" i="20"/>
  <c r="B1055" i="20"/>
  <c r="B511" i="20"/>
  <c r="B1928" i="20"/>
  <c r="B1064" i="20"/>
  <c r="B790" i="20"/>
  <c r="B1420" i="20"/>
  <c r="B1267" i="20"/>
  <c r="B1528" i="20"/>
  <c r="B997" i="20"/>
  <c r="B1852" i="20"/>
  <c r="B210" i="20"/>
  <c r="B185" i="20"/>
  <c r="B1293" i="20"/>
  <c r="B776" i="20"/>
  <c r="B61" i="20"/>
  <c r="B687" i="20"/>
  <c r="B1384" i="20"/>
  <c r="B1304" i="20"/>
  <c r="B648" i="20"/>
  <c r="B1552" i="20"/>
  <c r="B381" i="20"/>
  <c r="B214" i="20"/>
  <c r="B1325" i="20"/>
  <c r="B383" i="20"/>
  <c r="B11" i="20"/>
  <c r="B1348" i="20"/>
  <c r="B1714" i="20"/>
  <c r="B1492" i="20"/>
  <c r="B874" i="20"/>
  <c r="B370" i="20"/>
  <c r="B889" i="20"/>
  <c r="B1399" i="20"/>
  <c r="B408" i="20"/>
  <c r="B1142" i="20"/>
  <c r="B1673" i="20"/>
  <c r="B2028" i="20"/>
  <c r="B270" i="20"/>
  <c r="B1095" i="20"/>
  <c r="B2033" i="20"/>
  <c r="B919" i="20"/>
  <c r="B1494" i="20"/>
  <c r="B530" i="20"/>
  <c r="B139" i="20"/>
  <c r="B1502" i="20"/>
  <c r="B520" i="20"/>
  <c r="B656" i="20"/>
  <c r="B676" i="20"/>
  <c r="B1519" i="20"/>
  <c r="B38" i="20"/>
  <c r="B1089" i="20"/>
  <c r="B1593" i="20"/>
  <c r="B84" i="20"/>
  <c r="B698" i="20"/>
  <c r="B1760" i="20"/>
  <c r="B202" i="20"/>
  <c r="B594" i="20"/>
  <c r="B1145" i="20"/>
  <c r="B1685" i="20"/>
  <c r="B1783" i="20"/>
  <c r="B1277" i="20"/>
  <c r="B1824" i="20"/>
  <c r="B486" i="20"/>
  <c r="B1690" i="20"/>
  <c r="B1963" i="20"/>
  <c r="B641" i="20"/>
  <c r="B1175" i="20"/>
  <c r="B646" i="20"/>
  <c r="B1524" i="20"/>
  <c r="B1618" i="20"/>
  <c r="B1412" i="20"/>
  <c r="B1066" i="20"/>
  <c r="B1639" i="20"/>
  <c r="B623" i="20"/>
  <c r="B156" i="20"/>
  <c r="B1496" i="20"/>
  <c r="B83" i="20"/>
  <c r="B457" i="20"/>
  <c r="B732" i="20"/>
  <c r="B950" i="20"/>
  <c r="B1172" i="20"/>
  <c r="B1243" i="20"/>
  <c r="B1571" i="20"/>
  <c r="B1716" i="20"/>
  <c r="B1962" i="20"/>
  <c r="B802" i="20"/>
  <c r="B509" i="20"/>
  <c r="B1873" i="20"/>
  <c r="B460" i="20"/>
  <c r="B993" i="20"/>
  <c r="B1483" i="20"/>
  <c r="B29" i="20"/>
  <c r="B470" i="20"/>
  <c r="B1030" i="20"/>
  <c r="B1635" i="20"/>
  <c r="B908" i="20"/>
  <c r="B40" i="20"/>
  <c r="B811" i="20"/>
  <c r="B1888" i="20"/>
  <c r="B475" i="20"/>
  <c r="B389" i="20"/>
  <c r="B138" i="20"/>
  <c r="B1379" i="20"/>
  <c r="B1385" i="20"/>
  <c r="B1434" i="20"/>
  <c r="B618" i="20"/>
  <c r="B613" i="20"/>
  <c r="B12" i="20"/>
  <c r="B943" i="20"/>
  <c r="B114" i="20"/>
  <c r="B1250" i="20"/>
  <c r="B1237" i="20"/>
  <c r="B753" i="20"/>
  <c r="B1336" i="20"/>
  <c r="B1533" i="20"/>
  <c r="B216" i="20"/>
  <c r="B1071" i="20"/>
  <c r="B391" i="20"/>
  <c r="B2014" i="20"/>
  <c r="B1050" i="20"/>
  <c r="B1284" i="20"/>
  <c r="B1691" i="20"/>
  <c r="B1045" i="20"/>
  <c r="B51" i="20"/>
  <c r="B1652" i="20"/>
  <c r="B517" i="20"/>
  <c r="B347" i="20"/>
  <c r="B1383" i="20"/>
  <c r="B935" i="20"/>
  <c r="B1715" i="20"/>
  <c r="B1872" i="20"/>
  <c r="B1039" i="20"/>
  <c r="B786" i="20"/>
  <c r="B870" i="20"/>
  <c r="B1239" i="20"/>
  <c r="B2039" i="20"/>
  <c r="B554" i="20"/>
  <c r="B264" i="20"/>
  <c r="B1773" i="20"/>
  <c r="B815" i="20"/>
  <c r="B468" i="20"/>
  <c r="B1117" i="20"/>
  <c r="B1517" i="20"/>
  <c r="B965" i="20"/>
  <c r="B384" i="20"/>
  <c r="B829" i="20"/>
  <c r="B170" i="20"/>
  <c r="B1211" i="20"/>
  <c r="B1610" i="20"/>
  <c r="B717" i="20"/>
  <c r="B398" i="20"/>
  <c r="B955" i="20"/>
  <c r="B645" i="20"/>
  <c r="B1079" i="20"/>
  <c r="B42" i="20"/>
  <c r="B1022" i="20"/>
  <c r="B958" i="20"/>
  <c r="B616" i="20"/>
  <c r="B129" i="20"/>
  <c r="B1488" i="20"/>
  <c r="B809" i="20"/>
  <c r="B339" i="20"/>
  <c r="B128" i="20"/>
  <c r="B1889" i="20"/>
  <c r="B1005" i="20"/>
  <c r="B251" i="20"/>
  <c r="B1419" i="20"/>
  <c r="B537" i="20"/>
  <c r="B1522" i="20"/>
  <c r="B1580" i="20"/>
  <c r="B472" i="20"/>
  <c r="B598" i="20"/>
  <c r="B88" i="20"/>
  <c r="B1144" i="20"/>
  <c r="B1440" i="20"/>
  <c r="B1224" i="20"/>
  <c r="B1130" i="20"/>
  <c r="B692" i="20"/>
  <c r="B230" i="20"/>
  <c r="B1819" i="20"/>
  <c r="B1201" i="20"/>
  <c r="B752" i="20"/>
  <c r="B418" i="20"/>
  <c r="B43" i="20"/>
  <c r="B1846" i="20"/>
  <c r="B1157" i="20"/>
  <c r="B774" i="20"/>
  <c r="B366" i="20"/>
  <c r="B107" i="20"/>
  <c r="B1408" i="20"/>
  <c r="B895" i="20"/>
  <c r="B551" i="20"/>
  <c r="B213" i="20"/>
  <c r="B572" i="20"/>
  <c r="B1020" i="20"/>
  <c r="B711" i="20"/>
  <c r="B1401" i="20"/>
  <c r="B204" i="20"/>
  <c r="B402" i="20"/>
  <c r="B1063" i="20"/>
  <c r="B130" i="20"/>
  <c r="B260" i="20"/>
  <c r="B983" i="20"/>
  <c r="B1094" i="20"/>
  <c r="B1012" i="20"/>
  <c r="B900" i="20"/>
  <c r="B1269" i="20"/>
  <c r="B800" i="20"/>
  <c r="B655" i="20"/>
  <c r="B275" i="20"/>
  <c r="B45" i="20"/>
  <c r="B883" i="20"/>
  <c r="B925" i="20"/>
  <c r="B1170" i="20"/>
  <c r="B683" i="20"/>
  <c r="B104" i="20"/>
  <c r="B1487" i="20"/>
  <c r="B421" i="20"/>
  <c r="B1710" i="20"/>
  <c r="B1740" i="20"/>
  <c r="B880" i="20"/>
  <c r="B363" i="20"/>
  <c r="B1891" i="20"/>
  <c r="B1120" i="20"/>
  <c r="B298" i="20"/>
  <c r="B1853" i="20"/>
  <c r="B1598" i="20"/>
  <c r="B508" i="20"/>
  <c r="B649" i="20"/>
  <c r="B970" i="20"/>
  <c r="B4" i="20"/>
  <c r="B1177" i="20"/>
  <c r="B164" i="20"/>
  <c r="B1187" i="20"/>
  <c r="B1205" i="20"/>
  <c r="B150" i="20"/>
  <c r="B1917" i="20"/>
  <c r="B345" i="20"/>
  <c r="B1072" i="20"/>
  <c r="B678" i="20"/>
  <c r="B160" i="20"/>
  <c r="B975" i="20"/>
  <c r="B1311" i="20"/>
  <c r="B137" i="20"/>
  <c r="B630" i="20"/>
  <c r="B994" i="20"/>
  <c r="B52" i="20"/>
  <c r="B862" i="20"/>
  <c r="B1391" i="20"/>
  <c r="B1429" i="20"/>
  <c r="B562" i="20"/>
  <c r="B2021" i="20"/>
  <c r="B1332" i="20"/>
  <c r="B1916" i="20"/>
  <c r="B300" i="20"/>
  <c r="B527" i="20"/>
  <c r="B340" i="20"/>
  <c r="B1038" i="20"/>
  <c r="B1738" i="20"/>
  <c r="B2042" i="20"/>
  <c r="B1653" i="20"/>
  <c r="B715" i="20"/>
  <c r="B245" i="20"/>
  <c r="B1932" i="20"/>
  <c r="B2024" i="20"/>
  <c r="B1313" i="20"/>
  <c r="B822" i="20"/>
  <c r="B436" i="20"/>
  <c r="B1518" i="20"/>
  <c r="B1641" i="20"/>
  <c r="B731" i="20"/>
  <c r="B111" i="20"/>
  <c r="B1622" i="20"/>
  <c r="B1098" i="20"/>
  <c r="B695" i="20"/>
  <c r="B253" i="20"/>
  <c r="B1748" i="20"/>
  <c r="B1907" i="20"/>
  <c r="B1147" i="20"/>
  <c r="B1829" i="20"/>
  <c r="B1339" i="20"/>
  <c r="B1961" i="20"/>
  <c r="B1794" i="20"/>
  <c r="B2035" i="20"/>
  <c r="B14" i="20"/>
  <c r="B1564" i="20"/>
  <c r="B1763" i="20"/>
  <c r="B28" i="20"/>
  <c r="B328" i="20"/>
  <c r="B1234" i="20"/>
  <c r="B1323" i="20"/>
  <c r="B589" i="20"/>
  <c r="B1990" i="20"/>
  <c r="B19" i="20"/>
  <c r="B946" i="20"/>
  <c r="B1656" i="20"/>
  <c r="B1732" i="20"/>
  <c r="B1967" i="20"/>
  <c r="B1296" i="20"/>
  <c r="B2027" i="20"/>
  <c r="B266" i="20"/>
  <c r="B286" i="20"/>
  <c r="B1232" i="20"/>
  <c r="B892" i="20"/>
  <c r="B168" i="20"/>
  <c r="B894" i="20"/>
  <c r="B1815" i="20"/>
  <c r="B1476" i="20"/>
  <c r="B987" i="20"/>
  <c r="B1866" i="20"/>
  <c r="B1675" i="20"/>
  <c r="B323" i="20"/>
  <c r="B1500" i="20"/>
  <c r="B401" i="20"/>
  <c r="B176" i="20"/>
  <c r="B1530" i="20"/>
  <c r="B1627" i="20"/>
  <c r="B860" i="20"/>
  <c r="B1033" i="20"/>
  <c r="B342" i="20"/>
  <c r="B922" i="20"/>
  <c r="B1447" i="20"/>
  <c r="B455" i="20"/>
  <c r="B1148" i="20"/>
  <c r="B1546" i="20"/>
  <c r="B1979" i="20"/>
  <c r="B473" i="20"/>
  <c r="B1208" i="20"/>
  <c r="B1984" i="20"/>
  <c r="B1176" i="20"/>
  <c r="B1632" i="20"/>
  <c r="B1034" i="20"/>
  <c r="B299" i="20"/>
  <c r="B1464" i="20"/>
  <c r="B565" i="20"/>
  <c r="B1125" i="20"/>
  <c r="B745" i="20"/>
  <c r="B1813" i="20"/>
  <c r="B171" i="20"/>
  <c r="B1150" i="20"/>
  <c r="B1938" i="20"/>
  <c r="B105" i="20"/>
  <c r="B1200" i="20"/>
  <c r="B8" i="20"/>
  <c r="B155" i="20"/>
  <c r="B743" i="20"/>
  <c r="B1186" i="20"/>
  <c r="B1613" i="20"/>
  <c r="B1933" i="20"/>
  <c r="B1356" i="20"/>
  <c r="B1752" i="20"/>
  <c r="B599" i="20"/>
  <c r="B1687" i="20"/>
  <c r="B54" i="20"/>
  <c r="B1171" i="20"/>
  <c r="B1260" i="20"/>
  <c r="B1508" i="20"/>
  <c r="B1705" i="20"/>
  <c r="B1809" i="20"/>
  <c r="B25" i="20"/>
  <c r="B1298" i="20"/>
  <c r="B1700" i="20"/>
  <c r="B1118" i="20"/>
  <c r="B318" i="20"/>
  <c r="B1475" i="20"/>
  <c r="B79" i="20"/>
  <c r="B546" i="20"/>
  <c r="B605" i="20"/>
  <c r="B794" i="20"/>
  <c r="B1074" i="20"/>
  <c r="B1215" i="20"/>
  <c r="B1529" i="20"/>
  <c r="B1775" i="20"/>
  <c r="B17" i="20"/>
  <c r="B934" i="20"/>
  <c r="B923" i="20"/>
  <c r="B10" i="20"/>
  <c r="B541" i="20"/>
  <c r="B1009" i="20"/>
  <c r="B1550" i="20"/>
  <c r="B68" i="20"/>
  <c r="B633" i="20"/>
  <c r="B1116" i="20"/>
  <c r="B1703" i="20"/>
  <c r="B1213" i="20"/>
  <c r="B779" i="20"/>
  <c r="B869" i="20"/>
  <c r="B140" i="20"/>
  <c r="B567" i="20"/>
  <c r="B746" i="20"/>
  <c r="B533" i="20"/>
  <c r="B1871" i="20"/>
  <c r="B123" i="20"/>
  <c r="B1430" i="20"/>
  <c r="B650" i="20"/>
  <c r="B1129" i="20"/>
  <c r="B36" i="20"/>
  <c r="B1394" i="20"/>
  <c r="B949" i="20"/>
  <c r="B552" i="20"/>
  <c r="B519" i="20"/>
  <c r="B1923" i="20"/>
  <c r="B388" i="20"/>
  <c r="B1371" i="20"/>
  <c r="B1558" i="20"/>
  <c r="B1777" i="20"/>
  <c r="B1547" i="20"/>
  <c r="B1831" i="20"/>
  <c r="B1807" i="20"/>
  <c r="B1366" i="20"/>
  <c r="B307" i="20"/>
  <c r="B1473" i="20"/>
  <c r="B172" i="20"/>
  <c r="B1491" i="20"/>
  <c r="B1939" i="20"/>
  <c r="B1334" i="20"/>
  <c r="B1271" i="20"/>
  <c r="B1443" i="20"/>
  <c r="B1444" i="20"/>
  <c r="B1858" i="20"/>
  <c r="B1107" i="20"/>
  <c r="B1830" i="20"/>
  <c r="B1462" i="20"/>
  <c r="B835" i="20"/>
  <c r="B1400" i="20"/>
  <c r="B782" i="20"/>
  <c r="B1668" i="20"/>
  <c r="B1983" i="20"/>
  <c r="B864" i="20"/>
  <c r="B1485" i="20"/>
  <c r="B912" i="20"/>
  <c r="B316" i="20"/>
  <c r="B787" i="20"/>
  <c r="B87" i="20"/>
  <c r="B612" i="20"/>
  <c r="B939" i="20"/>
  <c r="B701" i="20"/>
  <c r="B165" i="20"/>
  <c r="B532" i="20"/>
  <c r="B767" i="20"/>
  <c r="B725" i="20"/>
  <c r="B1821" i="20"/>
  <c r="B1014" i="20"/>
  <c r="B928" i="20"/>
  <c r="B597" i="20"/>
  <c r="B56" i="20"/>
  <c r="B1725" i="20"/>
  <c r="B720" i="20"/>
  <c r="B306" i="20"/>
  <c r="B80" i="20"/>
  <c r="B1553" i="20"/>
  <c r="B989" i="20"/>
  <c r="B188" i="20"/>
  <c r="B1161" i="20"/>
  <c r="B445" i="20"/>
  <c r="B1067" i="20"/>
  <c r="B1136" i="20"/>
  <c r="B587" i="20"/>
  <c r="B198" i="20"/>
  <c r="B1711" i="20"/>
  <c r="B999" i="20"/>
  <c r="B2036" i="20"/>
  <c r="B1362" i="20"/>
  <c r="B1041" i="20"/>
  <c r="B586" i="20"/>
  <c r="B206" i="20"/>
  <c r="B1734" i="20"/>
  <c r="B707" i="20"/>
  <c r="B337" i="20"/>
  <c r="B23" i="20"/>
  <c r="B1506" i="20"/>
  <c r="B1111" i="20"/>
  <c r="B708" i="20"/>
  <c r="B333" i="20"/>
  <c r="B99" i="20"/>
  <c r="B1701" i="20"/>
  <c r="B856" i="20"/>
  <c r="B526" i="20"/>
  <c r="B162" i="20"/>
  <c r="B161" i="20"/>
  <c r="B988" i="20"/>
  <c r="B291" i="20"/>
  <c r="B1052" i="20"/>
  <c r="B1836" i="20"/>
  <c r="B234" i="20"/>
  <c r="B47" i="20"/>
  <c r="B1735" i="20"/>
  <c r="B2016" i="20"/>
  <c r="B804" i="20"/>
  <c r="B791" i="20"/>
  <c r="B980" i="20"/>
  <c r="B801" i="20"/>
  <c r="B881" i="20"/>
  <c r="B735" i="20"/>
  <c r="B393" i="20"/>
  <c r="B1820" i="20"/>
  <c r="B1626" i="20"/>
  <c r="B608" i="20"/>
  <c r="B750" i="20"/>
  <c r="B1693" i="20"/>
  <c r="B564" i="20"/>
  <c r="B1542" i="20"/>
  <c r="B1231" i="20"/>
  <c r="B410" i="20"/>
  <c r="B1624" i="20"/>
  <c r="B1228" i="20"/>
  <c r="B783" i="20"/>
  <c r="B332" i="20"/>
  <c r="B1814" i="20"/>
  <c r="B1100" i="20"/>
  <c r="B290" i="20"/>
  <c r="B1770" i="20"/>
  <c r="B1342" i="20"/>
  <c r="B492" i="20"/>
  <c r="B665" i="20"/>
  <c r="B962" i="20"/>
  <c r="B1671" i="20"/>
  <c r="B1062" i="20"/>
  <c r="B94" i="20"/>
  <c r="B1969" i="20"/>
  <c r="B1076" i="20"/>
  <c r="B1965" i="20"/>
  <c r="B1247" i="20"/>
  <c r="B255" i="20"/>
  <c r="B729" i="20"/>
  <c r="B372" i="20"/>
  <c r="B1949" i="20"/>
  <c r="B712" i="20"/>
  <c r="B913" i="20"/>
  <c r="B728" i="20"/>
  <c r="B614" i="20"/>
  <c r="B978" i="20"/>
  <c r="B1756" i="20"/>
  <c r="B793" i="20"/>
  <c r="B2007" i="20"/>
  <c r="B1397" i="20"/>
  <c r="B448" i="20"/>
  <c r="B1882" i="20"/>
  <c r="B1153" i="20"/>
  <c r="B1758" i="20"/>
  <c r="B769" i="20"/>
  <c r="B329" i="20"/>
  <c r="B152" i="20"/>
  <c r="B967" i="20"/>
  <c r="B1133" i="20"/>
  <c r="B1978" i="20"/>
  <c r="B1589" i="20"/>
  <c r="B559" i="20"/>
  <c r="B228" i="20"/>
  <c r="B1859" i="20"/>
  <c r="B1958" i="20"/>
  <c r="B1127" i="20"/>
  <c r="B806" i="20"/>
  <c r="B420" i="20"/>
  <c r="B1956" i="20"/>
  <c r="B1609" i="20"/>
  <c r="B690" i="20"/>
  <c r="B103" i="20"/>
  <c r="B1536" i="20"/>
  <c r="B1087" i="20"/>
  <c r="B604" i="20"/>
  <c r="B184" i="20"/>
  <c r="B1663" i="20"/>
  <c r="B1832" i="20"/>
  <c r="B652" i="20"/>
  <c r="B1104" i="20"/>
  <c r="B932" i="20"/>
  <c r="B1769" i="20"/>
  <c r="B1196" i="20"/>
  <c r="B1395" i="20"/>
  <c r="B571" i="20"/>
  <c r="B1680" i="20"/>
  <c r="B1166" i="20"/>
  <c r="B1538" i="20"/>
  <c r="B22" i="20"/>
  <c r="B1459" i="20"/>
  <c r="B1574" i="20"/>
  <c r="B788" i="20"/>
  <c r="B32" i="20"/>
  <c r="B77" i="20"/>
  <c r="B1126" i="20"/>
  <c r="B1840" i="20"/>
  <c r="B1918" i="20"/>
  <c r="B60" i="20"/>
  <c r="B1398" i="20"/>
  <c r="B1943" i="20"/>
  <c r="B1470" i="20"/>
  <c r="B274" i="20"/>
  <c r="B1484" i="20"/>
  <c r="B1292" i="20"/>
  <c r="B223" i="20"/>
  <c r="B1188" i="20"/>
  <c r="B1869" i="20"/>
  <c r="B1601" i="20"/>
  <c r="B1417" i="20"/>
  <c r="B2037" i="20"/>
  <c r="B1883" i="20"/>
  <c r="B548" i="20"/>
  <c r="B1586" i="20"/>
  <c r="B899" i="20"/>
  <c r="B277" i="20"/>
  <c r="B1559" i="20"/>
  <c r="B1798" i="20"/>
  <c r="B1418" i="20"/>
  <c r="B1329" i="20"/>
  <c r="B478" i="20"/>
  <c r="B1075" i="20"/>
  <c r="B1596" i="20"/>
  <c r="B634" i="20"/>
  <c r="B1262" i="20"/>
  <c r="B1790" i="20"/>
  <c r="B1248" i="20"/>
  <c r="B585" i="20"/>
  <c r="B1523" i="20"/>
  <c r="B595" i="20"/>
  <c r="B1106" i="20"/>
  <c r="B1686" i="20"/>
  <c r="B624" i="20"/>
  <c r="B330" i="20"/>
  <c r="B1845" i="20"/>
  <c r="B986" i="20"/>
  <c r="B1354" i="20"/>
  <c r="B696" i="20"/>
  <c r="B1781" i="20"/>
  <c r="B169" i="20"/>
  <c r="B1283" i="20"/>
  <c r="B1902" i="20"/>
  <c r="B113" i="20"/>
  <c r="B1333" i="20"/>
  <c r="B44" i="20"/>
  <c r="B271" i="20"/>
  <c r="B685" i="20"/>
  <c r="B1222" i="20"/>
  <c r="B2001" i="20"/>
  <c r="B1964" i="20"/>
  <c r="B1369" i="20"/>
  <c r="B1999" i="20"/>
  <c r="B640" i="20"/>
  <c r="B1771" i="20"/>
  <c r="B770" i="20"/>
  <c r="B1156" i="20"/>
  <c r="B1373" i="20"/>
  <c r="B2030" i="20"/>
  <c r="B1674" i="20"/>
  <c r="B1628" i="20"/>
  <c r="B181" i="20"/>
  <c r="B1289" i="20"/>
  <c r="B1870" i="20"/>
  <c r="B1460" i="20"/>
  <c r="B1450" i="20"/>
  <c r="B1573" i="20"/>
  <c r="B173" i="20"/>
  <c r="B477" i="20"/>
  <c r="B849" i="20"/>
  <c r="B954" i="20"/>
  <c r="B1122" i="20"/>
  <c r="B1318" i="20"/>
  <c r="B1584" i="20"/>
  <c r="B1704" i="20"/>
  <c r="B131" i="20"/>
  <c r="B911" i="20"/>
  <c r="B1220" i="20"/>
  <c r="B101" i="20"/>
  <c r="B601" i="20"/>
  <c r="B1025" i="20"/>
  <c r="B1743" i="20"/>
  <c r="B149" i="20"/>
  <c r="B609" i="20"/>
  <c r="B1183" i="20"/>
  <c r="B1886" i="20"/>
  <c r="B1312" i="20"/>
  <c r="B1092" i="20"/>
  <c r="B1189" i="20"/>
  <c r="B1180" i="20"/>
  <c r="B1278" i="20"/>
  <c r="B938" i="20"/>
  <c r="B458" i="20"/>
  <c r="B2023" i="20"/>
  <c r="B631" i="20"/>
  <c r="B1666" i="20"/>
  <c r="B373" i="20"/>
  <c r="B440" i="20"/>
  <c r="B957" i="20"/>
  <c r="B619" i="20"/>
  <c r="B1060" i="20"/>
  <c r="B261" i="20"/>
  <c r="B237" i="20"/>
  <c r="B1608" i="20"/>
  <c r="B239" i="20"/>
  <c r="B53" i="20"/>
  <c r="B250" i="20"/>
  <c r="B1599" i="20"/>
  <c r="B1244" i="20"/>
  <c r="B1303" i="20"/>
  <c r="B1037" i="20"/>
  <c r="B588" i="20"/>
  <c r="B603" i="20"/>
  <c r="B951" i="20"/>
  <c r="B945" i="20"/>
  <c r="B211" i="20"/>
  <c r="B865" i="20"/>
  <c r="B1363" i="20"/>
  <c r="B1934" i="20"/>
  <c r="B1877" i="20"/>
  <c r="B496" i="20"/>
  <c r="C496" i="20" s="1"/>
  <c r="B742" i="20"/>
  <c r="B1221" i="20"/>
  <c r="B1082" i="20"/>
  <c r="B98" i="20"/>
  <c r="B1630" i="20"/>
  <c r="B837" i="20"/>
  <c r="B726" i="20"/>
  <c r="B1659" i="20"/>
  <c r="B1139" i="20"/>
  <c r="B57" i="20"/>
  <c r="B1299" i="20"/>
  <c r="B2026" i="20"/>
  <c r="B2006" i="20"/>
  <c r="B1931" i="20"/>
  <c r="B1453" i="20"/>
  <c r="B847" i="20"/>
  <c r="C847" i="20" s="1"/>
  <c r="B205" i="20"/>
  <c r="B714" i="20"/>
  <c r="B18" i="20"/>
  <c r="B70" i="20"/>
  <c r="B700" i="20"/>
  <c r="B658" i="20"/>
  <c r="B574" i="20"/>
  <c r="B411" i="20"/>
  <c r="B516" i="20"/>
  <c r="B626" i="20"/>
  <c r="B1789" i="20"/>
  <c r="B1006" i="20"/>
  <c r="B875" i="20"/>
  <c r="B545" i="20"/>
  <c r="B48" i="20"/>
  <c r="B1185" i="20"/>
  <c r="C1185" i="20" s="1"/>
  <c r="B679" i="20"/>
  <c r="B293" i="20"/>
  <c r="B41" i="20"/>
  <c r="B1501" i="20"/>
  <c r="B973" i="20"/>
  <c r="B59" i="20"/>
  <c r="B1093" i="20"/>
  <c r="B413" i="20"/>
  <c r="C413" i="20" s="1"/>
  <c r="B1029" i="20"/>
  <c r="B227" i="20"/>
  <c r="B832" i="20"/>
  <c r="B348" i="20"/>
  <c r="B1970" i="20"/>
  <c r="B1199" i="20"/>
  <c r="B924" i="20"/>
  <c r="B1482" i="20"/>
  <c r="B1733" i="20"/>
  <c r="B918" i="20"/>
  <c r="B549" i="20"/>
  <c r="B143" i="20"/>
  <c r="B1563" i="20"/>
  <c r="B1764" i="20"/>
  <c r="B1044" i="20"/>
  <c r="B670" i="20"/>
  <c r="B276" i="20"/>
  <c r="B1966" i="20"/>
  <c r="B1335" i="20"/>
  <c r="B1053" i="20"/>
  <c r="B660" i="20"/>
  <c r="B305" i="20"/>
  <c r="B81" i="20"/>
  <c r="B1321" i="20"/>
  <c r="C1321" i="20" s="1"/>
  <c r="B833" i="20"/>
  <c r="B462" i="20"/>
  <c r="B126" i="20"/>
  <c r="B385" i="20"/>
  <c r="B972" i="20"/>
  <c r="B1754" i="20"/>
  <c r="B1011" i="20"/>
  <c r="B1410" i="20"/>
  <c r="B16" i="20"/>
  <c r="B627" i="20"/>
  <c r="B1131" i="20"/>
  <c r="B1455" i="20"/>
  <c r="B523" i="20"/>
  <c r="B459" i="20"/>
  <c r="B488" i="20"/>
  <c r="B956" i="20"/>
  <c r="B491" i="20"/>
  <c r="B694" i="20"/>
  <c r="B444" i="20"/>
  <c r="B733" i="20"/>
  <c r="B1223" i="20"/>
  <c r="B1847" i="20"/>
  <c r="B263" i="20"/>
  <c r="B426" i="20"/>
  <c r="C426" i="20" s="1"/>
  <c r="B1597" i="20"/>
  <c r="B529" i="20"/>
  <c r="B1456" i="20"/>
  <c r="B1141" i="20"/>
  <c r="B326" i="20"/>
  <c r="B1539" i="20"/>
  <c r="B1137" i="20"/>
  <c r="B699" i="20"/>
  <c r="C699" i="20" s="1"/>
  <c r="B236" i="20"/>
  <c r="B1643" i="20"/>
  <c r="B1088" i="20"/>
  <c r="B254" i="20"/>
  <c r="B1684" i="20"/>
  <c r="B1256" i="20"/>
  <c r="B476" i="20"/>
  <c r="B622" i="20"/>
  <c r="B873" i="20"/>
  <c r="B1415" i="20"/>
  <c r="B866" i="20"/>
  <c r="B39" i="20"/>
  <c r="B1937" i="20"/>
  <c r="B985" i="20"/>
  <c r="B1644" i="20"/>
  <c r="B1162" i="20"/>
  <c r="C1162" i="20" s="1"/>
  <c r="B66" i="20"/>
  <c r="B761" i="20"/>
  <c r="B2034" i="20"/>
  <c r="B1920" i="20"/>
  <c r="B317" i="20"/>
  <c r="B596" i="20"/>
  <c r="B570" i="20"/>
  <c r="B590" i="20"/>
  <c r="B937" i="20"/>
  <c r="B1330" i="20"/>
  <c r="B702" i="20"/>
  <c r="B1699" i="20"/>
  <c r="B1261" i="20"/>
  <c r="B368" i="20"/>
  <c r="B1803" i="20"/>
  <c r="B916" i="20"/>
  <c r="C916" i="20" s="1"/>
  <c r="B1587" i="20"/>
  <c r="B540" i="20"/>
  <c r="B1896" i="20"/>
  <c r="B1876" i="20"/>
  <c r="B759" i="20"/>
  <c r="B814" i="20"/>
  <c r="B1906" i="20"/>
  <c r="B1381" i="20"/>
  <c r="C1381" i="20" s="1"/>
  <c r="B510" i="20"/>
  <c r="B163" i="20"/>
  <c r="B1776" i="20"/>
  <c r="C1776" i="20" s="1"/>
  <c r="B1885" i="20"/>
  <c r="B1081" i="20"/>
  <c r="B785" i="20"/>
  <c r="B63" i="20"/>
  <c r="B1804" i="20"/>
  <c r="C1804" i="20" s="1"/>
  <c r="B1357" i="20"/>
  <c r="B580" i="20"/>
  <c r="B92" i="20"/>
  <c r="C92" i="20" s="1"/>
  <c r="B1451" i="20"/>
  <c r="B1059" i="20"/>
  <c r="B561" i="20"/>
  <c r="B135" i="20"/>
  <c r="B1578" i="20"/>
  <c r="C1578" i="20" s="1"/>
  <c r="B1747" i="20"/>
  <c r="B359" i="20"/>
  <c r="B984" i="20"/>
  <c r="C984" i="20" s="1"/>
  <c r="B688" i="20"/>
  <c r="B1457" i="20"/>
  <c r="B1696" i="20"/>
  <c r="B1103" i="20"/>
  <c r="B1281" i="20"/>
  <c r="C1281" i="20" s="1"/>
  <c r="B1729" i="20"/>
  <c r="B1801" i="20"/>
  <c r="B1782" i="20"/>
  <c r="B1480" i="20"/>
  <c r="B344" i="20"/>
  <c r="B1851" i="20"/>
  <c r="B887" i="20"/>
  <c r="B244" i="20"/>
  <c r="C244" i="20" s="1"/>
  <c r="B120" i="20"/>
  <c r="B1097" i="20"/>
  <c r="B1811" i="20"/>
  <c r="B90" i="20"/>
  <c r="B177" i="20"/>
  <c r="B1762" i="20"/>
  <c r="B1090" i="20"/>
  <c r="B1742" i="20"/>
  <c r="C1742" i="20" s="1"/>
  <c r="B394" i="20"/>
  <c r="B1631" i="20"/>
  <c r="B1301" i="20"/>
  <c r="C1301" i="20" s="1"/>
  <c r="B387" i="20"/>
  <c r="B1326" i="20"/>
  <c r="B2022" i="20"/>
  <c r="B1640" i="20"/>
  <c r="B449" i="20"/>
  <c r="C449" i="20" s="1"/>
  <c r="B1994" i="20"/>
  <c r="B272" i="20"/>
  <c r="B848" i="20"/>
  <c r="B1619" i="20"/>
  <c r="B1240" i="20"/>
  <c r="B437" i="20"/>
  <c r="B1660" i="20"/>
  <c r="B2029" i="20"/>
  <c r="C2029" i="20" s="1"/>
  <c r="B1881" i="20"/>
  <c r="B1498" i="20"/>
  <c r="B706" i="20"/>
  <c r="C706" i="20" s="1"/>
  <c r="B1219" i="20"/>
  <c r="B1649" i="20"/>
  <c r="B686" i="20"/>
  <c r="B1411" i="20"/>
  <c r="B1706" i="20"/>
  <c r="C1706" i="20" s="1"/>
  <c r="B1182" i="20"/>
  <c r="B563" i="20"/>
  <c r="B1581" i="20"/>
  <c r="C1581" i="20" s="1"/>
  <c r="B1556" i="20"/>
  <c r="B1288" i="20"/>
  <c r="B1919" i="20"/>
  <c r="B1069" i="20"/>
  <c r="B979" i="20"/>
  <c r="C979" i="20" s="1"/>
  <c r="B1935" i="20"/>
  <c r="B1230" i="20"/>
  <c r="B1504" i="20"/>
  <c r="C1504" i="20" s="1"/>
  <c r="B953" i="20"/>
  <c r="B1730" i="20"/>
  <c r="B495" i="20"/>
  <c r="B1315" i="20"/>
  <c r="B1665" i="20"/>
  <c r="C1665" i="20" s="1"/>
  <c r="B334" i="20"/>
  <c r="B1572" i="20"/>
  <c r="B65" i="20"/>
  <c r="C2042" i="20" s="1"/>
  <c r="B267" i="20"/>
  <c r="B764" i="20"/>
  <c r="B1347" i="20"/>
  <c r="C1347" i="20" s="1"/>
  <c r="B1968" i="20"/>
  <c r="B196" i="20"/>
  <c r="C166" i="20" s="1"/>
  <c r="B1375" i="20"/>
  <c r="B1945" i="20"/>
  <c r="B1163" i="20"/>
  <c r="C1163" i="20" s="1"/>
  <c r="B1816" i="20"/>
  <c r="B831" i="20"/>
  <c r="B1427" i="20"/>
  <c r="C1427" i="20" s="1"/>
  <c r="B1527" i="20"/>
  <c r="B399" i="20"/>
  <c r="B15" i="20"/>
  <c r="B1767" i="20"/>
  <c r="B235" i="20"/>
  <c r="B1344" i="20"/>
  <c r="B1682" i="20"/>
  <c r="B1912" i="20"/>
  <c r="B1604" i="20"/>
  <c r="B1911" i="20"/>
  <c r="C1911" i="20" s="1"/>
  <c r="B182" i="20"/>
  <c r="B542" i="20"/>
  <c r="B772" i="20"/>
  <c r="B898" i="20"/>
  <c r="B1214" i="20"/>
  <c r="B1374" i="20"/>
  <c r="C1374" i="20" s="1"/>
  <c r="B1432" i="20"/>
  <c r="B1940" i="20"/>
  <c r="C1940" i="20" s="1"/>
  <c r="B147" i="20"/>
  <c r="B1085" i="20"/>
  <c r="B1583" i="20"/>
  <c r="C1583" i="20" s="1"/>
  <c r="B119" i="20"/>
  <c r="B536" i="20"/>
  <c r="B1151" i="20"/>
  <c r="C1151" i="20" s="1"/>
  <c r="B1855" i="20"/>
  <c r="B247" i="20"/>
  <c r="C393" i="20" s="1"/>
  <c r="B737" i="20"/>
  <c r="B1286" i="20"/>
  <c r="B109" i="20"/>
  <c r="C378" i="20" s="1"/>
  <c r="B1402" i="20"/>
  <c r="B1677" i="20"/>
  <c r="B1446" i="20"/>
  <c r="C1446" i="20" s="1"/>
  <c r="B1817" i="20"/>
  <c r="B1638" i="20"/>
  <c r="C1638" i="20" s="1"/>
  <c r="B1004" i="20"/>
  <c r="B724" i="20"/>
  <c r="B412" i="20"/>
  <c r="C412" i="20" s="1"/>
  <c r="B947" i="20"/>
  <c r="B1712" i="20"/>
  <c r="C265" i="20"/>
  <c r="C881" i="20"/>
  <c r="C735" i="20"/>
  <c r="C743" i="20"/>
  <c r="C1853" i="20"/>
  <c r="C268" i="20"/>
  <c r="C125" i="20"/>
  <c r="C1351" i="20"/>
  <c r="C1294" i="20"/>
  <c r="C1402" i="20"/>
  <c r="C595" i="20"/>
  <c r="C1842" i="20"/>
  <c r="C1784" i="20"/>
  <c r="C77" i="20"/>
  <c r="C1320" i="20"/>
  <c r="C1936" i="20"/>
  <c r="C1698" i="20"/>
  <c r="C857" i="20"/>
  <c r="C1013" i="20"/>
  <c r="C1093" i="20"/>
  <c r="C708" i="20"/>
  <c r="C1791" i="20"/>
  <c r="C417" i="20"/>
  <c r="C314" i="20"/>
  <c r="C332" i="20"/>
  <c r="C1995" i="20"/>
  <c r="C1892" i="20"/>
  <c r="C1587" i="20"/>
  <c r="C1933" i="20"/>
  <c r="C1884" i="20"/>
  <c r="C1976" i="20"/>
  <c r="C473" i="20"/>
  <c r="C231" i="20"/>
  <c r="C1391" i="20"/>
  <c r="C222" i="20"/>
  <c r="C1907" i="20"/>
  <c r="C1623" i="20"/>
  <c r="C1310" i="20"/>
  <c r="C1293" i="20"/>
  <c r="C1277" i="20"/>
  <c r="C1546" i="20"/>
  <c r="C927" i="20"/>
  <c r="C162" i="20"/>
  <c r="C782" i="20"/>
  <c r="C638" i="20"/>
  <c r="C593" i="20"/>
  <c r="C1684" i="20"/>
  <c r="C190" i="20"/>
  <c r="C31" i="20"/>
  <c r="C953" i="20"/>
  <c r="C1122" i="20"/>
  <c r="C548" i="20"/>
  <c r="C590" i="20"/>
  <c r="C1275" i="20"/>
  <c r="C1176" i="20"/>
  <c r="C1098" i="20"/>
  <c r="C1144" i="20"/>
  <c r="C1396" i="20"/>
  <c r="C892" i="20"/>
  <c r="C90" i="20"/>
  <c r="C432" i="20"/>
  <c r="C272" i="20"/>
  <c r="C73" i="20"/>
  <c r="C1192" i="20"/>
  <c r="C1410" i="20"/>
  <c r="C1182" i="20"/>
  <c r="C1558" i="20"/>
  <c r="C1509" i="20"/>
  <c r="C1376" i="20"/>
  <c r="C1382" i="20"/>
  <c r="C1170" i="20"/>
  <c r="C848" i="20"/>
  <c r="C399" i="20"/>
  <c r="C1868" i="20"/>
  <c r="C1774" i="20"/>
  <c r="C1366" i="20"/>
  <c r="C1457" i="20"/>
  <c r="C1972" i="20"/>
  <c r="C1573" i="20"/>
  <c r="C311" i="20"/>
  <c r="C799" i="20"/>
  <c r="C584" i="20"/>
  <c r="C220" i="20"/>
  <c r="C1790" i="20"/>
  <c r="C1982" i="20"/>
  <c r="C1779" i="20"/>
  <c r="C20" i="20"/>
  <c r="C1873" i="20"/>
  <c r="C1955" i="20"/>
  <c r="C724" i="20"/>
  <c r="C1959" i="20"/>
  <c r="C1767" i="20"/>
  <c r="C1325" i="20"/>
  <c r="C763" i="20"/>
  <c r="C1500" i="20"/>
  <c r="C1443" i="20"/>
  <c r="C1946" i="20"/>
  <c r="C1769" i="20"/>
  <c r="C1611" i="20"/>
  <c r="C1356" i="20"/>
  <c r="C686" i="20"/>
  <c r="C981" i="20"/>
  <c r="C845" i="20"/>
  <c r="C485" i="20"/>
  <c r="C1450" i="20"/>
  <c r="C239" i="20"/>
  <c r="C140" i="20"/>
  <c r="C186" i="20"/>
  <c r="C1683" i="20"/>
  <c r="C1559" i="20"/>
  <c r="C1246" i="20"/>
  <c r="C1211" i="20"/>
  <c r="C1661" i="20"/>
  <c r="C807" i="20"/>
  <c r="C741" i="20"/>
  <c r="C1702" i="20"/>
  <c r="C1603" i="20"/>
  <c r="C1195" i="20"/>
  <c r="C1425" i="20"/>
  <c r="C1823" i="20"/>
  <c r="C1189" i="20"/>
  <c r="C286" i="20"/>
  <c r="C703" i="20"/>
  <c r="C514" i="20"/>
  <c r="C145" i="20"/>
  <c r="C1619" i="20"/>
  <c r="C1836" i="20"/>
  <c r="C1608" i="20"/>
  <c r="C1964" i="20"/>
  <c r="C1809" i="20"/>
  <c r="C1803" i="20"/>
  <c r="C1343" i="20" l="1"/>
  <c r="C579" i="20"/>
  <c r="C1204" i="20"/>
  <c r="C1938" i="20"/>
  <c r="C111" i="20"/>
  <c r="C749" i="20"/>
  <c r="C1550" i="20"/>
  <c r="C33" i="20"/>
  <c r="C963" i="20"/>
  <c r="C1954" i="20"/>
  <c r="C1736" i="20"/>
  <c r="C415" i="20"/>
  <c r="C669" i="20"/>
  <c r="C1987" i="20"/>
  <c r="C1514" i="20"/>
  <c r="C694" i="20"/>
  <c r="C1375" i="20"/>
  <c r="C1132" i="20"/>
  <c r="C185" i="20"/>
  <c r="C302" i="20"/>
  <c r="C1416" i="20"/>
  <c r="C236" i="20"/>
  <c r="C1620" i="20"/>
  <c r="C997" i="20"/>
  <c r="C1527" i="20"/>
  <c r="C13" i="20"/>
  <c r="C1031" i="20"/>
  <c r="C1180" i="20"/>
  <c r="C511" i="20"/>
  <c r="C1125" i="20"/>
  <c r="C1918" i="20"/>
  <c r="C281" i="20"/>
  <c r="C893" i="20"/>
  <c r="C937" i="20"/>
  <c r="C70" i="20"/>
  <c r="C609" i="20"/>
  <c r="C939" i="20"/>
  <c r="C1689" i="20"/>
  <c r="C1686" i="20"/>
  <c r="C1663" i="20"/>
  <c r="C632" i="20"/>
  <c r="C1798" i="20"/>
  <c r="C815" i="20"/>
  <c r="C1137" i="20"/>
  <c r="C942" i="20"/>
  <c r="C1470" i="20"/>
  <c r="C1045" i="20"/>
  <c r="C654" i="20"/>
  <c r="C795" i="20"/>
  <c r="C1926" i="20"/>
  <c r="C909" i="20"/>
  <c r="C1802" i="20"/>
  <c r="C1566" i="20"/>
  <c r="C344" i="20"/>
  <c r="C380" i="20"/>
  <c r="C1286" i="20"/>
  <c r="C54" i="20"/>
  <c r="C385" i="20"/>
  <c r="C1042" i="20"/>
  <c r="C1983" i="20"/>
  <c r="C133" i="20"/>
  <c r="C406" i="20"/>
  <c r="C203" i="20"/>
  <c r="C1130" i="20"/>
  <c r="C1078" i="20"/>
  <c r="C123" i="20"/>
  <c r="C441" i="20"/>
  <c r="C1264" i="20"/>
  <c r="C1338" i="20"/>
  <c r="C1659" i="20"/>
  <c r="C338" i="20"/>
  <c r="C454" i="20"/>
  <c r="C721" i="20"/>
  <c r="C228" i="20"/>
  <c r="C1423" i="20"/>
  <c r="C1744" i="20"/>
  <c r="C419" i="20"/>
  <c r="C515" i="20"/>
  <c r="C1103" i="20"/>
  <c r="C1560" i="20"/>
  <c r="C1858" i="20"/>
  <c r="C1047" i="20"/>
  <c r="C1897" i="20"/>
  <c r="C1056" i="20"/>
  <c r="C1145" i="20"/>
  <c r="C872" i="20"/>
  <c r="C1006" i="20"/>
  <c r="C11" i="20"/>
  <c r="C275" i="20"/>
  <c r="C1885" i="20"/>
  <c r="C118" i="20"/>
  <c r="C243" i="20"/>
  <c r="C505" i="20"/>
  <c r="C1763" i="20"/>
  <c r="C647" i="20"/>
  <c r="C1978" i="20"/>
  <c r="C918" i="20"/>
  <c r="C100" i="20"/>
  <c r="C1794" i="20"/>
  <c r="C1200" i="20"/>
  <c r="C1512" i="20"/>
  <c r="C813" i="20"/>
  <c r="C1792" i="20"/>
  <c r="C181" i="20"/>
  <c r="C650" i="20"/>
  <c r="C1813" i="20"/>
  <c r="C2008" i="20"/>
  <c r="C670" i="20"/>
  <c r="C527" i="20"/>
  <c r="C809" i="20"/>
  <c r="C187" i="20"/>
  <c r="C1543" i="20"/>
  <c r="C1645" i="20"/>
  <c r="C225" i="20"/>
  <c r="C1931" i="20"/>
  <c r="C1131" i="20"/>
  <c r="C1234" i="20"/>
  <c r="C197" i="20"/>
  <c r="C1810" i="20"/>
  <c r="C1510" i="20"/>
  <c r="C1193" i="20"/>
  <c r="C249" i="20"/>
  <c r="C616" i="20"/>
  <c r="C1867" i="20"/>
  <c r="C1308" i="20"/>
  <c r="C931" i="20"/>
  <c r="C1404" i="20"/>
  <c r="C1843" i="20"/>
  <c r="C431" i="20"/>
  <c r="C2012" i="20"/>
  <c r="C1064" i="20"/>
  <c r="C1282" i="20"/>
  <c r="C4" i="20"/>
  <c r="C1607" i="20"/>
  <c r="C846" i="20"/>
  <c r="C303" i="20"/>
  <c r="C1453" i="20"/>
  <c r="C2014" i="20"/>
  <c r="C1818" i="20"/>
  <c r="C1456" i="20"/>
  <c r="C196" i="20"/>
  <c r="C501" i="20"/>
  <c r="C89" i="20"/>
  <c r="C1135" i="20"/>
  <c r="C1452" i="20"/>
  <c r="C82" i="20"/>
  <c r="C1720" i="20"/>
  <c r="C1852" i="20"/>
  <c r="C331" i="20"/>
  <c r="C921" i="20"/>
  <c r="C1782" i="20"/>
  <c r="C1614" i="20"/>
  <c r="C1231" i="20"/>
  <c r="C770" i="20"/>
  <c r="C1649" i="20"/>
  <c r="C1676" i="20"/>
  <c r="C75" i="20"/>
  <c r="C98" i="20"/>
  <c r="C508" i="20"/>
  <c r="C696" i="20"/>
  <c r="C200" i="20"/>
  <c r="C551" i="20"/>
  <c r="C1517" i="20"/>
  <c r="C146" i="20"/>
  <c r="C39" i="20"/>
  <c r="C1668" i="20"/>
  <c r="C969" i="20"/>
  <c r="C1269" i="20"/>
  <c r="C1175" i="20"/>
  <c r="C557" i="20"/>
  <c r="C297" i="20"/>
  <c r="C169" i="20"/>
  <c r="C175" i="20"/>
  <c r="C783" i="20"/>
  <c r="C283" i="20"/>
  <c r="C1174" i="20"/>
  <c r="C1874" i="20"/>
  <c r="C1647" i="20"/>
  <c r="C142" i="20"/>
  <c r="C1156" i="20"/>
  <c r="C1778" i="20"/>
  <c r="C861" i="20"/>
  <c r="C1821" i="20"/>
  <c r="C342" i="20"/>
  <c r="C768" i="20"/>
  <c r="C1859" i="20"/>
  <c r="C553" i="20"/>
  <c r="C720" i="20"/>
  <c r="C1411" i="20"/>
  <c r="C1796" i="20"/>
  <c r="C661" i="20"/>
  <c r="C737" i="20"/>
  <c r="C2010" i="20"/>
  <c r="C725" i="20"/>
  <c r="C811" i="20"/>
  <c r="C1000" i="20"/>
  <c r="C156" i="20"/>
  <c r="C1825" i="20"/>
  <c r="C1079" i="20"/>
  <c r="C849" i="20"/>
  <c r="C1008" i="20"/>
  <c r="C245" i="20"/>
  <c r="C171" i="20"/>
  <c r="C521" i="20"/>
  <c r="C1615" i="20"/>
  <c r="C1993" i="20"/>
  <c r="C843" i="20"/>
  <c r="C434" i="20"/>
  <c r="C507" i="20"/>
  <c r="C1099" i="20"/>
  <c r="C1455" i="20"/>
  <c r="C568" i="20"/>
  <c r="C567" i="20"/>
  <c r="C495" i="20"/>
  <c r="C928" i="20"/>
  <c r="C1499" i="20"/>
  <c r="C1896" i="20"/>
  <c r="C1295" i="20"/>
  <c r="C467" i="20"/>
  <c r="C613" i="20"/>
  <c r="C1022" i="20"/>
  <c r="C1240" i="20"/>
  <c r="C1626" i="20"/>
  <c r="C372" i="20"/>
  <c r="C1072" i="20"/>
  <c r="C2024" i="20"/>
  <c r="C1589" i="20"/>
  <c r="C233" i="20"/>
  <c r="C368" i="20"/>
  <c r="C1996" i="20"/>
  <c r="C802" i="20"/>
  <c r="C800" i="20"/>
  <c r="C947" i="20"/>
  <c r="C292" i="20"/>
  <c r="C1297" i="20"/>
  <c r="C1880" i="20"/>
  <c r="C1437" i="20"/>
  <c r="C1259" i="20"/>
  <c r="C1651" i="20"/>
  <c r="C1947" i="20"/>
  <c r="C1236" i="20"/>
  <c r="C374" i="20"/>
  <c r="C1732" i="20"/>
  <c r="C424" i="20"/>
  <c r="C309" i="20"/>
  <c r="C1371" i="20"/>
  <c r="C1242" i="20"/>
  <c r="C96" i="20"/>
  <c r="C636" i="20"/>
  <c r="C820" i="20"/>
  <c r="C298" i="20"/>
  <c r="C1529" i="20"/>
  <c r="C1183" i="20"/>
  <c r="C1027" i="20"/>
  <c r="C718" i="20"/>
  <c r="C1420" i="20"/>
  <c r="C1675" i="20"/>
  <c r="C1793" i="20"/>
  <c r="C1997" i="20"/>
  <c r="C174" i="20"/>
  <c r="C317" i="20"/>
  <c r="C1980" i="20"/>
  <c r="C794" i="20"/>
  <c r="C153" i="20"/>
  <c r="C828" i="20"/>
  <c r="C484" i="20"/>
  <c r="C38" i="20"/>
  <c r="C1984" i="20"/>
  <c r="C585" i="20"/>
  <c r="C310" i="20"/>
  <c r="C448" i="20"/>
  <c r="C84" i="20"/>
  <c r="C880" i="20"/>
  <c r="C832" i="20"/>
  <c r="C971" i="20"/>
  <c r="C397" i="20"/>
  <c r="C1593" i="20"/>
  <c r="C2020" i="20"/>
  <c r="C1469" i="20"/>
  <c r="C1430" i="20"/>
  <c r="C1822" i="20"/>
  <c r="C28" i="20"/>
  <c r="C1407" i="20"/>
  <c r="C464" i="20"/>
  <c r="C1894" i="20"/>
  <c r="C535" i="20"/>
  <c r="C137" i="20"/>
  <c r="C1542" i="20"/>
  <c r="C1412" i="20"/>
  <c r="C15" i="20"/>
  <c r="C150" i="20"/>
  <c r="C1599" i="20"/>
  <c r="C531" i="20"/>
  <c r="C565" i="20"/>
  <c r="C748" i="20"/>
  <c r="C126" i="20"/>
  <c r="C901" i="20"/>
  <c r="C1460" i="20"/>
  <c r="C1245" i="20"/>
  <c r="C1106" i="20"/>
  <c r="C1224" i="20"/>
  <c r="C1538" i="20"/>
  <c r="C1832" i="20"/>
  <c r="C210" i="20"/>
  <c r="C1306" i="20"/>
  <c r="C157" i="20"/>
  <c r="C395" i="20"/>
  <c r="C1903" i="20"/>
  <c r="C1806" i="20"/>
  <c r="C1860" i="20"/>
  <c r="C1153" i="20"/>
  <c r="C1017" i="20"/>
  <c r="C851" i="20"/>
  <c r="C1655" i="20"/>
  <c r="C1136" i="20"/>
  <c r="C1465" i="20"/>
  <c r="C1687" i="20"/>
  <c r="C1962" i="20"/>
  <c r="C238" i="20"/>
  <c r="C682" i="20"/>
  <c r="C852" i="20"/>
  <c r="C430" i="20"/>
  <c r="C1609" i="20"/>
  <c r="C588" i="20"/>
  <c r="C1018" i="20"/>
  <c r="C2015" i="20"/>
  <c r="C367" i="20"/>
  <c r="C299" i="20"/>
  <c r="C972" i="20"/>
  <c r="C792" i="20"/>
  <c r="C961" i="20"/>
  <c r="C546" i="20"/>
  <c r="C1681" i="20"/>
  <c r="C1524" i="20"/>
  <c r="C1213" i="20"/>
  <c r="C895" i="20"/>
  <c r="C1762" i="20"/>
  <c r="C1989" i="20"/>
  <c r="C1384" i="20"/>
  <c r="C91" i="20"/>
  <c r="C328" i="20"/>
  <c r="C523" i="20"/>
  <c r="C135" i="20"/>
  <c r="C906" i="20"/>
  <c r="C289" i="20"/>
  <c r="C962" i="20"/>
  <c r="C646" i="20"/>
  <c r="C136" i="20"/>
  <c r="C119" i="20"/>
  <c r="C746" i="20"/>
  <c r="C1050" i="20"/>
  <c r="C941" i="20"/>
  <c r="C1826" i="20"/>
  <c r="C1312" i="20"/>
  <c r="C1497" i="20"/>
  <c r="C1150" i="20"/>
  <c r="C1544" i="20"/>
  <c r="C1855" i="20"/>
  <c r="C1117" i="20"/>
  <c r="C334" i="20"/>
  <c r="C750" i="20"/>
  <c r="C924" i="20"/>
  <c r="C543" i="20"/>
  <c r="C1673" i="20"/>
  <c r="C702" i="20"/>
  <c r="C1061" i="20"/>
  <c r="C32" i="20"/>
  <c r="C455" i="20"/>
  <c r="C389" i="20"/>
  <c r="C988" i="20"/>
  <c r="C533" i="20"/>
  <c r="C730" i="20"/>
  <c r="C274" i="20"/>
  <c r="C1143" i="20"/>
  <c r="C1154" i="20"/>
  <c r="C1011" i="20"/>
  <c r="C620" i="20"/>
  <c r="C1250" i="20"/>
  <c r="C1569" i="20"/>
  <c r="C1854" i="20"/>
  <c r="C64" i="20"/>
  <c r="C217" i="20"/>
  <c r="C1834" i="20"/>
  <c r="C731" i="20"/>
  <c r="C94" i="20"/>
  <c r="C736" i="20"/>
  <c r="C369" i="20"/>
  <c r="C1950" i="20"/>
  <c r="C1839" i="20"/>
  <c r="C519" i="20"/>
  <c r="C247" i="20"/>
  <c r="C475" i="20"/>
  <c r="C1167" i="20"/>
  <c r="C1869" i="20"/>
  <c r="C1488" i="20"/>
  <c r="C618" i="20"/>
  <c r="C262" i="20"/>
  <c r="C340" i="20"/>
  <c r="C689" i="20"/>
  <c r="C163" i="20"/>
  <c r="C640" i="20"/>
  <c r="C889" i="20"/>
  <c r="C1276" i="20"/>
  <c r="C1129" i="20"/>
  <c r="C42" i="20"/>
  <c r="C6" i="20"/>
  <c r="C375" i="20"/>
  <c r="C152" i="20"/>
  <c r="C812" i="20"/>
  <c r="C482" i="20"/>
  <c r="C1932" i="20"/>
  <c r="C1080" i="20"/>
  <c r="C1992" i="20"/>
  <c r="C1315" i="20"/>
  <c r="C1372" i="20"/>
  <c r="C516" i="20"/>
  <c r="C716" i="20"/>
  <c r="C853" i="20"/>
  <c r="C83" i="20"/>
  <c r="C493" i="20"/>
  <c r="C390" i="20"/>
  <c r="C1128" i="20"/>
  <c r="C1400" i="20"/>
  <c r="C1458" i="20"/>
  <c r="C745" i="20"/>
  <c r="C762" i="20"/>
  <c r="C1613" i="20"/>
  <c r="C865" i="20"/>
  <c r="C1717" i="20"/>
  <c r="C147" i="20"/>
  <c r="C510" i="20"/>
  <c r="C43" i="20"/>
  <c r="C456" i="20"/>
  <c r="C159" i="20"/>
  <c r="C850" i="20"/>
  <c r="C489" i="20"/>
  <c r="C1328" i="20"/>
  <c r="C1592" i="20"/>
  <c r="C1735" i="20"/>
  <c r="C1063" i="20"/>
  <c r="C1109" i="20"/>
  <c r="C1831" i="20"/>
  <c r="C796" i="20"/>
  <c r="C1637" i="20"/>
  <c r="C864" i="20"/>
  <c r="C1365" i="20"/>
  <c r="C1752" i="20"/>
  <c r="C37" i="20"/>
  <c r="C617" i="20"/>
  <c r="C575" i="20"/>
  <c r="C1606" i="20"/>
  <c r="C407" i="20"/>
  <c r="C450" i="20"/>
  <c r="C902" i="20"/>
  <c r="C573" i="20"/>
  <c r="C1014" i="20"/>
  <c r="C1155" i="20"/>
  <c r="C74" i="20"/>
  <c r="C1540" i="20"/>
  <c r="C329" i="20"/>
  <c r="C639" i="20"/>
  <c r="C1958" i="20"/>
  <c r="C1033" i="20"/>
  <c r="C824" i="20"/>
  <c r="C1733" i="20"/>
  <c r="C926" i="20"/>
  <c r="C1789" i="20"/>
  <c r="C312" i="20"/>
  <c r="C88" i="20"/>
  <c r="C719" i="20"/>
  <c r="C359" i="20"/>
  <c r="C29" i="20"/>
  <c r="C444" i="20"/>
  <c r="C819" i="20"/>
  <c r="C1057" i="20"/>
  <c r="C1576" i="20"/>
  <c r="C2007" i="20"/>
  <c r="C1658" i="20"/>
  <c r="C255" i="20"/>
  <c r="C816" i="20"/>
  <c r="C1537" i="20"/>
  <c r="C1344" i="20"/>
  <c r="C1322" i="20"/>
  <c r="C458" i="20"/>
  <c r="C1327" i="20"/>
  <c r="C93" i="20"/>
  <c r="C534" i="20"/>
  <c r="C891" i="20"/>
  <c r="C1090" i="20"/>
  <c r="C1747" i="20"/>
  <c r="C1220" i="20"/>
  <c r="C1828" i="20"/>
  <c r="C1730" i="20"/>
  <c r="C234" i="20"/>
  <c r="C552" i="20"/>
  <c r="C797" i="20"/>
  <c r="C1147" i="20"/>
  <c r="C1671" i="20"/>
  <c r="C1924" i="20"/>
  <c r="C929" i="20"/>
  <c r="C1439" i="20"/>
  <c r="C856" i="20"/>
  <c r="C1299" i="20"/>
  <c r="C433" i="20"/>
  <c r="C269" i="20"/>
  <c r="C112" i="20"/>
  <c r="C443" i="20"/>
  <c r="C1049" i="20"/>
  <c r="C995" i="20"/>
  <c r="C1334" i="20"/>
  <c r="C2035" i="20"/>
  <c r="C580" i="20"/>
  <c r="C576" i="20"/>
  <c r="C388" i="20"/>
  <c r="C581" i="20"/>
  <c r="C1610" i="20"/>
  <c r="C1846" i="20"/>
  <c r="C101" i="20"/>
  <c r="C184" i="20"/>
  <c r="C970" i="20"/>
  <c r="C139" i="20"/>
  <c r="C322" i="20"/>
  <c r="C784" i="20"/>
  <c r="C1157" i="20"/>
  <c r="C1421" i="20"/>
  <c r="C1149" i="20"/>
  <c r="C1191" i="20"/>
  <c r="C555" i="20"/>
  <c r="C760" i="20"/>
  <c r="C290" i="20"/>
  <c r="C1225" i="20"/>
  <c r="C1369" i="20"/>
  <c r="C1019" i="20"/>
  <c r="C672" i="20"/>
  <c r="C1335" i="20"/>
  <c r="C1590" i="20"/>
  <c r="C1761" i="20"/>
  <c r="C1927" i="20"/>
  <c r="C122" i="20"/>
  <c r="C263" i="20"/>
  <c r="C1908" i="20"/>
  <c r="C777" i="20"/>
  <c r="C134" i="20"/>
  <c r="C779" i="20"/>
  <c r="C476" i="20"/>
  <c r="C2017" i="20"/>
  <c r="C1912" i="20"/>
  <c r="C541" i="20"/>
  <c r="C993" i="20"/>
  <c r="C704" i="20"/>
  <c r="C1399" i="20"/>
  <c r="C1862" i="20"/>
  <c r="C1417" i="20"/>
  <c r="C1089" i="20"/>
  <c r="C1085" i="20"/>
  <c r="C1431" i="20"/>
  <c r="C1726" i="20"/>
  <c r="C167" i="20"/>
  <c r="C518" i="20"/>
  <c r="C712" i="20"/>
  <c r="C288" i="20"/>
  <c r="C1197" i="20"/>
  <c r="C414" i="20"/>
  <c r="C994" i="20"/>
  <c r="C709" i="20"/>
  <c r="C246" i="20"/>
  <c r="C227" i="20"/>
  <c r="C923" i="20"/>
  <c r="C691" i="20"/>
  <c r="C860" i="20"/>
  <c r="C392" i="20"/>
  <c r="C1585" i="20"/>
  <c r="C1268" i="20"/>
  <c r="C1052" i="20"/>
  <c r="C778" i="20"/>
  <c r="C1506" i="20"/>
  <c r="C1760" i="20"/>
  <c r="C1116" i="20"/>
  <c r="C8" i="20"/>
  <c r="C232" i="20"/>
  <c r="C336" i="20"/>
  <c r="C9" i="20"/>
  <c r="C842" i="20"/>
  <c r="C164" i="20"/>
  <c r="C873" i="20"/>
  <c r="C492" i="20"/>
  <c r="C78" i="20"/>
  <c r="C5" i="20"/>
  <c r="C345" i="20"/>
  <c r="C525" i="20"/>
  <c r="C116" i="20"/>
  <c r="C894" i="20"/>
  <c r="C896" i="20"/>
  <c r="C462" i="20"/>
  <c r="C1625" i="20"/>
  <c r="C1485" i="20"/>
  <c r="C1515" i="20"/>
  <c r="C1898" i="20"/>
  <c r="C53" i="20"/>
  <c r="C1492" i="20"/>
  <c r="C487" i="20"/>
  <c r="C1967" i="20"/>
  <c r="C577" i="20"/>
  <c r="C191" i="20"/>
  <c r="C1627" i="20"/>
  <c r="C1498" i="20"/>
  <c r="C284" i="20"/>
  <c r="C1674" i="20"/>
  <c r="C1397" i="20"/>
  <c r="C1317" i="20"/>
  <c r="C1368" i="20"/>
  <c r="C1824" i="20"/>
  <c r="C1817" i="20"/>
  <c r="C1664" i="20"/>
  <c r="C2019" i="20"/>
  <c r="C132" i="20"/>
  <c r="C1642" i="20"/>
  <c r="C566" i="20"/>
  <c r="C925" i="20"/>
  <c r="C999" i="20"/>
  <c r="C817" i="20"/>
  <c r="C1548" i="20"/>
  <c r="C899" i="20"/>
  <c r="C1773" i="20"/>
  <c r="C273" i="20"/>
  <c r="C726" i="20"/>
  <c r="C711" i="20"/>
  <c r="C1066" i="20"/>
  <c r="C1337" i="20"/>
  <c r="C1025" i="20"/>
  <c r="C877" i="20"/>
  <c r="C1740" i="20"/>
  <c r="C1227" i="20"/>
  <c r="C1481" i="20"/>
  <c r="C1701" i="20"/>
  <c r="C1459" i="20"/>
  <c r="C1772" i="20"/>
  <c r="C2027" i="20"/>
  <c r="C318" i="20"/>
  <c r="C723" i="20"/>
  <c r="C883" i="20"/>
  <c r="C499" i="20"/>
  <c r="C1641" i="20"/>
  <c r="C629" i="20"/>
  <c r="C1026" i="20"/>
  <c r="C19" i="20"/>
  <c r="C383" i="20"/>
  <c r="C330" i="20"/>
  <c r="C980" i="20"/>
  <c r="C1844" i="20"/>
  <c r="C1429" i="20"/>
  <c r="C1120" i="20"/>
  <c r="C1539" i="20"/>
  <c r="C1973" i="20"/>
  <c r="C1881" i="20"/>
  <c r="C1835" i="20"/>
  <c r="C62" i="20"/>
  <c r="C205" i="20"/>
  <c r="C1812" i="20"/>
  <c r="C722" i="20"/>
  <c r="C1094" i="20"/>
  <c r="C1015" i="20"/>
  <c r="C858" i="20"/>
  <c r="C1719" i="20"/>
  <c r="C1062" i="20"/>
  <c r="C1837" i="20"/>
  <c r="C410" i="20"/>
  <c r="C839" i="20"/>
  <c r="C801" i="20"/>
  <c r="C1233" i="20"/>
  <c r="C831" i="20"/>
  <c r="C977" i="20"/>
  <c r="C605" i="20"/>
  <c r="C1228" i="20"/>
  <c r="C1695" i="20"/>
  <c r="C1385" i="20"/>
  <c r="C1054" i="20"/>
  <c r="C1919" i="20"/>
  <c r="C1260" i="20"/>
  <c r="C1555" i="20"/>
  <c r="C109" i="20"/>
  <c r="C442" i="20"/>
  <c r="C608" i="20"/>
  <c r="C253" i="20"/>
  <c r="C1084" i="20"/>
  <c r="C321" i="20"/>
  <c r="C978" i="20"/>
  <c r="C677" i="20"/>
  <c r="C194" i="20"/>
  <c r="C154" i="20"/>
  <c r="C840" i="20"/>
  <c r="C601" i="20"/>
  <c r="C520" i="20"/>
  <c r="C1848" i="20"/>
  <c r="C1140" i="20"/>
  <c r="C1202" i="20"/>
  <c r="C207" i="20"/>
  <c r="C589" i="20"/>
  <c r="C1138" i="20"/>
  <c r="C780" i="20"/>
  <c r="C1152" i="20"/>
  <c r="C27" i="20"/>
  <c r="C439" i="20"/>
  <c r="C572" i="20"/>
  <c r="C1252" i="20"/>
  <c r="C1942" i="20"/>
  <c r="C1574" i="20"/>
  <c r="C626" i="20"/>
  <c r="C285" i="20"/>
  <c r="C751" i="20"/>
  <c r="C405" i="20"/>
  <c r="C992" i="20"/>
  <c r="C705" i="20"/>
  <c r="C193" i="20"/>
  <c r="C656" i="20"/>
  <c r="C1734" i="20"/>
  <c r="C1975" i="20"/>
  <c r="C2018" i="20"/>
  <c r="C663" i="20"/>
  <c r="C950" i="20"/>
  <c r="C1468" i="20"/>
  <c r="C1168" i="20"/>
  <c r="C474" i="20"/>
  <c r="C436" i="20"/>
  <c r="C887" i="20"/>
  <c r="C681" i="20"/>
  <c r="C1819" i="20"/>
  <c r="C2039" i="20"/>
  <c r="C48" i="20"/>
  <c r="C757" i="20"/>
  <c r="C1075" i="20"/>
  <c r="C1554" i="20"/>
  <c r="C1254" i="20"/>
  <c r="C571" i="20"/>
  <c r="C452" i="20"/>
  <c r="C910" i="20"/>
  <c r="C418" i="20"/>
  <c r="C844" i="20"/>
  <c r="C438" i="20"/>
  <c r="C998" i="20"/>
  <c r="C717" i="20"/>
  <c r="C1985" i="20"/>
  <c r="C1370" i="20"/>
  <c r="C198" i="20"/>
  <c r="C472" i="20"/>
  <c r="C1807" i="20"/>
  <c r="C161" i="20"/>
  <c r="C1113" i="20"/>
  <c r="C1618" i="20"/>
  <c r="C1232" i="20"/>
  <c r="C569" i="20"/>
  <c r="C120" i="20"/>
  <c r="C509" i="20"/>
  <c r="C287" i="20"/>
  <c r="C960" i="20"/>
  <c r="C591" i="20"/>
  <c r="C102" i="20"/>
  <c r="C773" i="20"/>
  <c r="C808" i="20"/>
  <c r="C1669" i="20"/>
  <c r="C885" i="20"/>
  <c r="C1757" i="20"/>
  <c r="C1838" i="20"/>
  <c r="C257" i="20"/>
  <c r="C45" i="20"/>
  <c r="C678" i="20"/>
  <c r="C1051" i="20"/>
  <c r="C1691" i="20"/>
  <c r="C403" i="20"/>
  <c r="C1361" i="20"/>
  <c r="C1788" i="20"/>
  <c r="C1403" i="20"/>
  <c r="C610" i="20"/>
  <c r="C241" i="20"/>
  <c r="C667" i="20"/>
  <c r="C307" i="20"/>
  <c r="C976" i="20"/>
  <c r="C673" i="20"/>
  <c r="C124" i="20"/>
  <c r="C1716" i="20"/>
  <c r="C327" i="20"/>
  <c r="C10" i="20"/>
  <c r="C177" i="20"/>
  <c r="C1186" i="20"/>
  <c r="C1105" i="20"/>
  <c r="C586" i="20"/>
  <c r="C2034" i="20"/>
  <c r="C80" i="20"/>
  <c r="C1081" i="20"/>
  <c r="C1496" i="20"/>
  <c r="C409" i="20"/>
  <c r="C1582" i="20"/>
  <c r="C480" i="20"/>
  <c r="C179" i="20"/>
  <c r="C985" i="20"/>
  <c r="C1780" i="20"/>
  <c r="C1990" i="20"/>
  <c r="C459" i="20"/>
  <c r="C267" i="20"/>
  <c r="C693" i="20"/>
  <c r="C180" i="20"/>
  <c r="C1088" i="20"/>
  <c r="C1568" i="20"/>
  <c r="C21" i="20"/>
  <c r="C830" i="20"/>
  <c r="C825" i="20"/>
  <c r="C529" i="20"/>
  <c r="C938" i="20"/>
  <c r="C1484" i="20"/>
  <c r="C1433" i="20"/>
  <c r="C1516" i="20"/>
  <c r="C202" i="20"/>
  <c r="C296" i="20"/>
  <c r="C1002" i="20"/>
  <c r="C278" i="20"/>
  <c r="C446" i="20"/>
  <c r="C833" i="20"/>
  <c r="C1845" i="20"/>
  <c r="C404" i="20"/>
  <c r="C219" i="20"/>
  <c r="C104" i="20"/>
  <c r="C1462" i="20"/>
  <c r="C1267" i="20"/>
  <c r="C1278" i="20"/>
  <c r="C466" i="20"/>
  <c r="C1482" i="20"/>
  <c r="C1360" i="20"/>
  <c r="C1217" i="20"/>
  <c r="C1759" i="20"/>
  <c r="C1454" i="20"/>
  <c r="C1750" i="20"/>
  <c r="C1727" i="20"/>
  <c r="C1060" i="20"/>
  <c r="C933" i="20"/>
  <c r="C788" i="20"/>
  <c r="C1632" i="20"/>
  <c r="C1438" i="20"/>
  <c r="C107" i="20"/>
  <c r="C235" i="20"/>
  <c r="C1652" i="20"/>
  <c r="C1432" i="20"/>
  <c r="C742" i="20"/>
  <c r="C215" i="20"/>
  <c r="C1046" i="20"/>
  <c r="C1238" i="20"/>
  <c r="C1928" i="20"/>
  <c r="C791" i="20"/>
  <c r="C561" i="20"/>
  <c r="C1115" i="20"/>
  <c r="C422" i="20"/>
  <c r="C512" i="20"/>
  <c r="C1878" i="20"/>
  <c r="C1298" i="20"/>
  <c r="C394" i="20"/>
  <c r="C1922" i="20"/>
  <c r="C373" i="20"/>
  <c r="C810" i="20"/>
  <c r="C1690" i="20"/>
  <c r="C1405" i="20"/>
  <c r="C1562" i="20"/>
  <c r="C753" i="20"/>
  <c r="C382" i="20"/>
  <c r="C1557" i="20"/>
  <c r="C401" i="20"/>
  <c r="C240" i="20"/>
  <c r="C729" i="20"/>
  <c r="C710" i="20"/>
  <c r="C761" i="20"/>
  <c r="C1148" i="20"/>
  <c r="C1350" i="20"/>
  <c r="C176" i="20"/>
  <c r="C1222" i="20"/>
  <c r="C1700" i="20"/>
  <c r="C662" i="20"/>
  <c r="C1401" i="20"/>
  <c r="C1346" i="20"/>
  <c r="C121" i="20"/>
  <c r="C1134" i="20"/>
  <c r="C986" i="20"/>
  <c r="C874" i="20"/>
  <c r="C1205" i="20"/>
  <c r="C1565" i="20"/>
  <c r="C1386" i="20"/>
  <c r="C975" i="20"/>
  <c r="C634" i="20"/>
  <c r="C168" i="20"/>
  <c r="C1012" i="20"/>
  <c r="C1001" i="20"/>
  <c r="C1935" i="20"/>
  <c r="C1203" i="20"/>
  <c r="C550" i="20"/>
  <c r="C1357" i="20"/>
  <c r="C1036" i="20"/>
  <c r="C734" i="20"/>
  <c r="C1617" i="20"/>
  <c r="C1082" i="20"/>
  <c r="C1214" i="20"/>
  <c r="C252" i="20"/>
  <c r="C879" i="20"/>
  <c r="C500" i="20"/>
  <c r="C633" i="20"/>
  <c r="C1643" i="20"/>
  <c r="C81" i="20"/>
  <c r="C131" i="20"/>
  <c r="C1253" i="20"/>
  <c r="C1262" i="20"/>
  <c r="C644" i="20"/>
  <c r="C2" i="20"/>
  <c r="C1697" i="20"/>
  <c r="C1849" i="20"/>
  <c r="C188" i="20"/>
  <c r="C1007" i="20"/>
  <c r="C1634" i="20"/>
  <c r="C326" i="20"/>
  <c r="C1139" i="20"/>
  <c r="C1814" i="20"/>
  <c r="C1448" i="20"/>
  <c r="C592" i="20"/>
  <c r="C1393" i="20"/>
  <c r="C1531" i="20"/>
  <c r="C1597" i="20"/>
  <c r="C1247" i="20"/>
  <c r="C1901" i="20"/>
  <c r="C1513" i="20"/>
  <c r="C1215" i="20"/>
  <c r="C959" i="20"/>
  <c r="C747" i="20"/>
  <c r="C65" i="20"/>
  <c r="C996" i="20"/>
  <c r="C1563" i="20"/>
  <c r="C645" i="20"/>
  <c r="C1345" i="20"/>
  <c r="C827" i="20"/>
  <c r="C1230" i="20"/>
  <c r="C675" i="20"/>
  <c r="C1249" i="20"/>
  <c r="C471" i="20"/>
  <c r="C114" i="20"/>
  <c r="C396" i="20"/>
  <c r="C1444" i="20"/>
  <c r="C1833" i="20"/>
  <c r="C1850" i="20"/>
  <c r="C391" i="20"/>
  <c r="C806" i="20"/>
  <c r="C1653" i="20"/>
  <c r="C1475" i="20"/>
  <c r="C143" i="20"/>
  <c r="C1775" i="20"/>
  <c r="C440" i="20"/>
  <c r="C377" i="20"/>
  <c r="C1530" i="20"/>
  <c r="C1865" i="20"/>
  <c r="C1923" i="20"/>
  <c r="C540" i="20"/>
  <c r="C822" i="20"/>
  <c r="C1685" i="20"/>
  <c r="C752" i="20"/>
  <c r="C1605" i="20"/>
  <c r="C838" i="20"/>
  <c r="C1273" i="20"/>
  <c r="C1667" i="20"/>
  <c r="C214" i="20"/>
  <c r="C2016" i="20"/>
  <c r="C598" i="20"/>
  <c r="C350" i="20"/>
  <c r="C1520" i="20"/>
  <c r="C1029" i="20"/>
  <c r="C1594" i="20"/>
  <c r="C1889" i="20"/>
  <c r="C1904" i="20"/>
  <c r="C536" i="20"/>
  <c r="C451" i="20"/>
  <c r="C905" i="20"/>
  <c r="C628" i="20"/>
  <c r="C1024" i="20"/>
  <c r="C1930" i="20"/>
  <c r="C320" i="20"/>
  <c r="C351" i="20"/>
  <c r="C1201" i="20"/>
  <c r="C1703" i="20"/>
  <c r="C1318" i="20"/>
  <c r="C602" i="20"/>
  <c r="C224" i="20"/>
  <c r="C554" i="20"/>
  <c r="C295" i="20"/>
  <c r="C968" i="20"/>
  <c r="C652" i="20"/>
  <c r="C110" i="20"/>
  <c r="C282" i="20"/>
  <c r="C1764" i="20"/>
  <c r="C1953" i="20"/>
  <c r="C2041" i="20"/>
  <c r="C1096" i="20"/>
  <c r="C542" i="20"/>
  <c r="C1074" i="20"/>
  <c r="C739" i="20"/>
  <c r="C1104" i="20"/>
  <c r="C17" i="20"/>
  <c r="C1332" i="20"/>
  <c r="C1065" i="20"/>
  <c r="C1483" i="20"/>
  <c r="C1323" i="20"/>
  <c r="C1998" i="20"/>
  <c r="C814" i="20"/>
  <c r="C604" i="20"/>
  <c r="C793" i="20"/>
  <c r="C97" i="20"/>
  <c r="C491" i="20"/>
  <c r="C1206" i="20"/>
  <c r="C1387" i="20"/>
  <c r="C1239" i="20"/>
  <c r="C3" i="20"/>
  <c r="C2028" i="20"/>
  <c r="C1226" i="20"/>
  <c r="C1059" i="20"/>
  <c r="C1737" i="20"/>
  <c r="C453" i="20"/>
  <c r="C869" i="20"/>
  <c r="C1503" i="20"/>
  <c r="C1100" i="20"/>
  <c r="C1753" i="20"/>
  <c r="C1879" i="20"/>
  <c r="C1471" i="20"/>
  <c r="C855" i="20"/>
  <c r="C695" i="20"/>
  <c r="C862" i="20"/>
  <c r="C226" i="20"/>
  <c r="C1073" i="20"/>
  <c r="C818" i="20"/>
  <c r="C2004" i="20"/>
  <c r="C1237" i="20"/>
  <c r="C1602" i="20"/>
  <c r="C221" i="20"/>
  <c r="C804" i="20"/>
  <c r="C558" i="20"/>
  <c r="C1948" i="20"/>
  <c r="C291" i="20"/>
  <c r="C1121" i="20"/>
  <c r="C79" i="20"/>
  <c r="C1934" i="20"/>
  <c r="C30" i="20"/>
  <c r="C1943" i="20"/>
  <c r="C714" i="20"/>
  <c r="C882" i="20"/>
  <c r="C483" i="20"/>
  <c r="C1633" i="20"/>
  <c r="C1184" i="20"/>
  <c r="C1489" i="20"/>
  <c r="C1536" i="20"/>
  <c r="C1937" i="20"/>
  <c r="C2009" i="20"/>
  <c r="C1058" i="20"/>
  <c r="C917" i="20"/>
  <c r="C1340" i="20"/>
  <c r="C1552" i="20"/>
  <c r="C623" i="20"/>
  <c r="C1547" i="20"/>
  <c r="C1561" i="20"/>
  <c r="C1728" i="20"/>
  <c r="C1352" i="20"/>
  <c r="C1580" i="20"/>
  <c r="C1363" i="20"/>
  <c r="C99" i="20"/>
  <c r="C547" i="20"/>
  <c r="C173" i="20"/>
  <c r="C946" i="20"/>
  <c r="C1567" i="20"/>
  <c r="C1309" i="20"/>
  <c r="C614" i="20"/>
  <c r="C698" i="20"/>
  <c r="C1533" i="20"/>
  <c r="C1181" i="20"/>
  <c r="C178" i="20"/>
  <c r="C1303" i="20"/>
  <c r="C105" i="20"/>
  <c r="C16" i="20"/>
  <c r="C117" i="20"/>
  <c r="C1194" i="20"/>
  <c r="C366" i="20"/>
  <c r="C787" i="20"/>
  <c r="C957" i="20"/>
  <c r="C556" i="20"/>
  <c r="C1745" i="20"/>
  <c r="C1355" i="20"/>
  <c r="C1521" i="20"/>
  <c r="C1707" i="20"/>
  <c r="C1187" i="20"/>
  <c r="C1244" i="20"/>
  <c r="C352" i="20"/>
  <c r="C952" i="20"/>
  <c r="C1511" i="20"/>
  <c r="C1723" i="20"/>
  <c r="C1028" i="20"/>
  <c r="C1917" i="20"/>
  <c r="C1445" i="20"/>
  <c r="C1216" i="20"/>
  <c r="C1624" i="20"/>
  <c r="C2037" i="20"/>
  <c r="C1913" i="20"/>
  <c r="C1909" i="20"/>
  <c r="C87" i="20"/>
  <c r="C251" i="20"/>
  <c r="C1890" i="20"/>
  <c r="C776" i="20"/>
  <c r="C1229" i="20"/>
  <c r="C1023" i="20"/>
  <c r="C940" i="20"/>
  <c r="C1177" i="20"/>
  <c r="C158" i="20"/>
  <c r="C421" i="20"/>
  <c r="C871" i="20"/>
  <c r="C826" i="20"/>
  <c r="C1265" i="20"/>
  <c r="C1020" i="20"/>
  <c r="C1219" i="20"/>
  <c r="C85" i="20"/>
  <c r="C1519" i="20"/>
  <c r="C324" i="20"/>
  <c r="C635" i="20"/>
  <c r="C1274" i="20"/>
  <c r="C1960" i="20"/>
  <c r="C1680" i="20"/>
  <c r="C733" i="20"/>
  <c r="C727" i="20"/>
  <c r="C1490" i="20"/>
  <c r="C648" i="20"/>
  <c r="C1648" i="20"/>
  <c r="C1902" i="20"/>
  <c r="C1951" i="20"/>
  <c r="C653" i="20"/>
  <c r="C930" i="20"/>
  <c r="C1383" i="20"/>
  <c r="C1729" i="20"/>
  <c r="C349" i="20"/>
  <c r="C420" i="20"/>
  <c r="C870" i="20"/>
  <c r="C2031" i="20"/>
  <c r="C370" i="20"/>
  <c r="C128" i="20"/>
  <c r="C755" i="20"/>
  <c r="C398" i="20"/>
  <c r="C1158" i="20"/>
  <c r="C1422" i="20"/>
  <c r="C1564" i="20"/>
  <c r="C769" i="20"/>
  <c r="C1127" i="20"/>
  <c r="C1660" i="20"/>
  <c r="C23" i="20"/>
  <c r="C386" i="20"/>
  <c r="C148" i="20"/>
  <c r="C803" i="20"/>
  <c r="C481" i="20"/>
  <c r="C1243" i="20"/>
  <c r="C1507" i="20"/>
  <c r="C1650" i="20"/>
  <c r="C781" i="20"/>
  <c r="C1313" i="20"/>
  <c r="C1746" i="20"/>
  <c r="C1044" i="20"/>
  <c r="C1532" i="20"/>
  <c r="C1142" i="20"/>
  <c r="C381" i="20"/>
  <c r="C69" i="20"/>
  <c r="C479" i="20"/>
  <c r="C260" i="20"/>
  <c r="C936" i="20"/>
  <c r="C506" i="20"/>
  <c r="C76" i="20"/>
  <c r="C488" i="20"/>
  <c r="C1307" i="20"/>
  <c r="C1571" i="20"/>
  <c r="C1628" i="20"/>
  <c r="C775" i="20"/>
  <c r="C821" i="20"/>
  <c r="C1677" i="20"/>
  <c r="C932" i="20"/>
  <c r="C1797" i="20"/>
  <c r="C242" i="20"/>
  <c r="C674" i="20"/>
  <c r="C149" i="20"/>
  <c r="C1679" i="20"/>
  <c r="C1921" i="20"/>
  <c r="C1977" i="20"/>
  <c r="C740" i="20"/>
  <c r="C468" i="20"/>
  <c r="C934" i="20"/>
  <c r="C688" i="20"/>
  <c r="C1040" i="20"/>
  <c r="C1999" i="20"/>
  <c r="C362" i="20"/>
  <c r="C504" i="20"/>
  <c r="C1478" i="20"/>
  <c r="C1799" i="20"/>
  <c r="C528" i="20"/>
  <c r="C867" i="20"/>
  <c r="C1212" i="20"/>
  <c r="C1146" i="20"/>
  <c r="C144" i="20"/>
  <c r="C315" i="20"/>
  <c r="C766" i="20"/>
  <c r="C1111" i="20"/>
  <c r="C2043" i="20"/>
  <c r="C2023" i="20"/>
  <c r="C60" i="20"/>
  <c r="C965" i="20"/>
  <c r="C1272" i="20"/>
  <c r="C1808" i="20"/>
  <c r="C966" i="20"/>
  <c r="C1466" i="20"/>
  <c r="C165" i="20"/>
  <c r="C1575" i="20"/>
  <c r="C155" i="20"/>
  <c r="C707" i="20"/>
  <c r="C1949" i="20"/>
  <c r="C206" i="20"/>
  <c r="C876" i="20"/>
  <c r="C1314" i="20"/>
  <c r="C1077" i="20"/>
  <c r="C1640" i="20"/>
  <c r="C671" i="20"/>
  <c r="C346" i="20"/>
  <c r="C229" i="20"/>
  <c r="C1418" i="20"/>
  <c r="C2038" i="20"/>
  <c r="C1408" i="20"/>
  <c r="C1800" i="20"/>
  <c r="C463" i="20"/>
  <c r="C1292" i="20"/>
  <c r="C1257" i="20"/>
  <c r="C563" i="20"/>
  <c r="C772" i="20"/>
  <c r="C1102" i="20"/>
  <c r="C1811" i="20"/>
  <c r="C759" i="20"/>
  <c r="C470" i="20"/>
  <c r="C259" i="20"/>
  <c r="C890" i="20"/>
  <c r="C1354" i="20"/>
  <c r="C1591" i="20"/>
  <c r="C26" i="20"/>
  <c r="C51" i="20"/>
  <c r="C908" i="20"/>
  <c r="C40" i="20"/>
  <c r="C1545" i="20"/>
  <c r="C1495" i="20"/>
  <c r="C319" i="20"/>
  <c r="C904" i="20"/>
  <c r="C1169" i="20"/>
  <c r="C606" i="20"/>
  <c r="C1067" i="20"/>
  <c r="C1413" i="20"/>
  <c r="C1900" i="20"/>
  <c r="C18" i="20"/>
  <c r="C676" i="20"/>
  <c r="C841" i="20"/>
  <c r="C1805" i="20"/>
  <c r="C756" i="20"/>
  <c r="C1721" i="20"/>
  <c r="C1666" i="20"/>
  <c r="C429" i="20"/>
  <c r="C1069" i="20"/>
  <c r="C1349" i="20"/>
  <c r="C622" i="20"/>
  <c r="C1373" i="20"/>
  <c r="C1076" i="20"/>
  <c r="C1398" i="20"/>
  <c r="C1630" i="20"/>
  <c r="C371" i="20"/>
  <c r="C1101" i="20"/>
  <c r="C477" i="20"/>
  <c r="C956" i="20"/>
  <c r="C1827" i="20"/>
  <c r="C907" i="20"/>
  <c r="C195" i="20"/>
  <c r="C642" i="20"/>
  <c r="C1287" i="20"/>
  <c r="C1289" i="20"/>
  <c r="C63" i="20"/>
  <c r="C1390" i="20"/>
  <c r="C1118" i="20"/>
  <c r="C1974" i="20"/>
  <c r="C1549" i="20"/>
  <c r="C1715" i="20"/>
  <c r="C1300" i="20"/>
  <c r="C387" i="20"/>
  <c r="C967" i="20"/>
  <c r="C1207" i="20"/>
  <c r="C1209" i="20"/>
  <c r="C494" i="20"/>
  <c r="C1004" i="20"/>
  <c r="C1477" i="20"/>
  <c r="C1795" i="20"/>
  <c r="C1107" i="20"/>
  <c r="C218" i="20"/>
  <c r="C335" i="20"/>
  <c r="C835" i="20"/>
  <c r="C1068" i="20"/>
  <c r="C1956" i="20"/>
  <c r="C353" i="20"/>
  <c r="C915" i="20"/>
  <c r="C1749" i="20"/>
  <c r="C1261" i="20"/>
  <c r="C1198" i="20"/>
  <c r="C1654" i="20"/>
  <c r="C1494" i="20"/>
  <c r="C36" i="20"/>
  <c r="C486" i="20"/>
  <c r="C983" i="20"/>
  <c r="C1378" i="20"/>
  <c r="C1305" i="20"/>
  <c r="C564" i="20"/>
  <c r="C612" i="20"/>
  <c r="C1009" i="20"/>
  <c r="C1570" i="20"/>
  <c r="C1449" i="20"/>
  <c r="C1288" i="20"/>
  <c r="C1888" i="20"/>
  <c r="C596" i="20"/>
  <c r="C323" i="20"/>
  <c r="C1577" i="20"/>
  <c r="C1010" i="20"/>
  <c r="C325" i="20"/>
  <c r="C964" i="20"/>
  <c r="C1256" i="20"/>
  <c r="C305" i="20"/>
  <c r="C1988" i="20"/>
  <c r="C1461" i="20"/>
  <c r="C1302" i="20"/>
  <c r="C1710" i="20"/>
  <c r="C1945" i="20"/>
  <c r="C1981" i="20"/>
  <c r="C170" i="20"/>
  <c r="C316" i="20"/>
  <c r="C1963" i="20"/>
  <c r="C790" i="20"/>
  <c r="C1133" i="20"/>
  <c r="C1038" i="20"/>
  <c r="C945" i="20"/>
  <c r="C1883" i="20"/>
  <c r="C1353" i="20"/>
  <c r="C199" i="20"/>
  <c r="C437" i="20"/>
  <c r="C898" i="20"/>
  <c r="C863" i="20"/>
  <c r="C1341" i="20"/>
  <c r="C1882" i="20"/>
  <c r="C1841" i="20"/>
  <c r="C1694" i="20"/>
  <c r="C1910" i="20"/>
  <c r="C1704" i="20"/>
  <c r="C201" i="20"/>
  <c r="C537" i="20"/>
  <c r="C758" i="20"/>
  <c r="C294" i="20"/>
  <c r="C1329" i="20"/>
  <c r="C1899" i="20"/>
  <c r="C1441" i="20"/>
  <c r="C1280" i="20"/>
  <c r="C1688" i="20"/>
  <c r="C1787" i="20"/>
  <c r="C172" i="20"/>
  <c r="C823" i="20"/>
  <c r="C1693" i="20"/>
  <c r="C1296" i="20"/>
  <c r="C599" i="20"/>
  <c r="C1291" i="20"/>
  <c r="C1493" i="20"/>
  <c r="C1472" i="20"/>
  <c r="C1875" i="20"/>
  <c r="C1324" i="20"/>
  <c r="C1208" i="20"/>
  <c r="C24" i="20"/>
  <c r="C248" i="20"/>
  <c r="C384" i="20"/>
  <c r="C44" i="20"/>
  <c r="C878" i="20"/>
  <c r="C1311" i="20"/>
  <c r="C1108" i="20"/>
  <c r="C1087" i="20"/>
  <c r="C2022" i="20"/>
  <c r="C1190" i="20"/>
  <c r="C524" i="20"/>
  <c r="C513" i="20"/>
  <c r="C954" i="20"/>
  <c r="C900" i="20"/>
  <c r="C1588" i="20"/>
  <c r="C1377" i="20"/>
  <c r="C1173" i="20"/>
  <c r="C1283" i="20"/>
  <c r="C1739" i="20"/>
  <c r="C1785" i="20"/>
  <c r="C1579" i="20"/>
  <c r="C1952" i="20"/>
  <c r="C59" i="20"/>
  <c r="C1556" i="20"/>
  <c r="C503" i="20"/>
  <c r="C913" i="20"/>
  <c r="C991" i="20"/>
  <c r="C754" i="20"/>
  <c r="C1463" i="20"/>
  <c r="C866" i="20"/>
  <c r="C1741" i="20"/>
  <c r="C250" i="20"/>
  <c r="C683" i="20"/>
  <c r="C668" i="20"/>
  <c r="C1502" i="20"/>
  <c r="C1815" i="20"/>
  <c r="C1925" i="20"/>
  <c r="C277" i="20"/>
  <c r="C270" i="20"/>
  <c r="C376" i="20"/>
  <c r="C660" i="20"/>
  <c r="C943" i="20"/>
  <c r="C1005" i="20"/>
  <c r="C834" i="20"/>
  <c r="C1612" i="20"/>
  <c r="C1863" i="20"/>
  <c r="C1235" i="20"/>
  <c r="C50" i="20"/>
  <c r="C1699" i="20"/>
  <c r="C1756" i="20"/>
  <c r="C355" i="20"/>
  <c r="C1316" i="20"/>
  <c r="C1994" i="20"/>
  <c r="C1266" i="20"/>
  <c r="C358" i="20"/>
  <c r="C1218" i="20"/>
  <c r="C1342" i="20"/>
  <c r="C95" i="20"/>
  <c r="C2003" i="20"/>
  <c r="C57" i="20"/>
  <c r="C2011" i="20"/>
  <c r="C333" i="20"/>
  <c r="C744" i="20"/>
  <c r="C912" i="20"/>
  <c r="C539" i="20"/>
  <c r="C1270" i="20"/>
  <c r="C1505" i="20"/>
  <c r="C1622" i="20"/>
  <c r="C1969" i="20"/>
  <c r="C1159" i="20"/>
  <c r="C138" i="20"/>
  <c r="C948" i="20"/>
  <c r="C1426" i="20"/>
  <c r="C1672" i="20"/>
  <c r="C1965" i="20"/>
  <c r="C1172" i="20"/>
  <c r="C363" i="20"/>
  <c r="C402" i="20"/>
  <c r="C1871" i="20"/>
  <c r="C774" i="20"/>
  <c r="C1161" i="20"/>
  <c r="C1021" i="20"/>
  <c r="C911" i="20"/>
  <c r="C1783" i="20"/>
  <c r="C2005" i="20"/>
  <c r="C1406" i="20"/>
  <c r="C1866" i="20"/>
  <c r="C1915" i="20"/>
  <c r="C649" i="20"/>
  <c r="C1487" i="20"/>
  <c r="C1379" i="20"/>
  <c r="C1436" i="20"/>
  <c r="C643" i="20"/>
  <c r="C1718" i="20"/>
  <c r="C1777" i="20"/>
  <c r="C1891" i="20"/>
  <c r="C1523" i="20"/>
  <c r="C1751" i="20"/>
  <c r="C1534" i="20"/>
  <c r="C115" i="20"/>
  <c r="C445" i="20"/>
  <c r="C625" i="20"/>
  <c r="C266" i="20"/>
  <c r="C1124" i="20"/>
  <c r="C1738" i="20"/>
  <c r="C1409" i="20"/>
  <c r="C1709" i="20"/>
  <c r="C1518" i="20"/>
  <c r="C1616" i="20"/>
  <c r="C630" i="20"/>
  <c r="C789" i="20"/>
  <c r="C1629" i="20"/>
  <c r="C1110" i="20"/>
  <c r="C356" i="20"/>
  <c r="C1781" i="20"/>
  <c r="C1893" i="20"/>
  <c r="C304" i="20"/>
  <c r="C41" i="20"/>
  <c r="C666" i="20"/>
  <c r="C1032" i="20"/>
  <c r="C1251" i="20"/>
  <c r="C1394" i="20"/>
  <c r="C538" i="20"/>
  <c r="C951" i="20"/>
  <c r="C1034" i="20"/>
  <c r="C1304" i="20"/>
  <c r="C106" i="20"/>
  <c r="C1604" i="20"/>
  <c r="C364" i="20"/>
  <c r="C955" i="20"/>
  <c r="C1359" i="20"/>
  <c r="C2026" i="20"/>
  <c r="C1766" i="20"/>
  <c r="C14" i="20"/>
  <c r="C785" i="20"/>
  <c r="C1621" i="20"/>
  <c r="C276" i="20"/>
  <c r="C738" i="20"/>
  <c r="C339" i="20"/>
  <c r="C982" i="20"/>
  <c r="C685" i="20"/>
  <c r="C1840" i="20"/>
  <c r="C1199" i="20"/>
  <c r="C58" i="20"/>
  <c r="C300" i="20"/>
  <c r="C1636" i="20"/>
  <c r="C631" i="20"/>
  <c r="C337" i="20"/>
  <c r="C798" i="20"/>
  <c r="C400" i="20"/>
  <c r="C990" i="20"/>
  <c r="C701" i="20"/>
  <c r="C1914" i="20"/>
  <c r="C1284" i="20"/>
  <c r="C130" i="20"/>
  <c r="C365" i="20"/>
  <c r="C1722" i="20"/>
  <c r="C357" i="20"/>
  <c r="C1508" i="20"/>
  <c r="C1857" i="20"/>
  <c r="C1830" i="20"/>
  <c r="C361" i="20"/>
  <c r="C435" i="20"/>
  <c r="C886" i="20"/>
  <c r="C578" i="20"/>
  <c r="C1016" i="20"/>
  <c r="C1856" i="20"/>
  <c r="C258" i="20"/>
  <c r="C713" i="20"/>
  <c r="C1968" i="20"/>
  <c r="C1263" i="20"/>
  <c r="C129" i="20"/>
  <c r="C360" i="20"/>
  <c r="C1221" i="20"/>
  <c r="C1724" i="20"/>
  <c r="C1424" i="20"/>
  <c r="C611" i="20"/>
  <c r="C544" i="20"/>
  <c r="C1114" i="20"/>
  <c r="C1392" i="20"/>
  <c r="C1656" i="20"/>
  <c r="C1714" i="20"/>
  <c r="C1055" i="20"/>
  <c r="C837" i="20"/>
  <c r="C1112" i="20"/>
  <c r="C1043" i="20"/>
  <c r="C1829" i="20"/>
  <c r="C271" i="20"/>
  <c r="C715" i="20"/>
  <c r="C1123" i="20"/>
  <c r="C72" i="20"/>
  <c r="C1434" i="20"/>
  <c r="C256" i="20"/>
  <c r="C532" i="20"/>
  <c r="C1188" i="20"/>
  <c r="C1887" i="20"/>
  <c r="C1595" i="20"/>
  <c r="C627" i="20"/>
  <c r="C684" i="20"/>
  <c r="C1480" i="20"/>
  <c r="C728" i="20"/>
  <c r="C113" i="20"/>
  <c r="C594" i="20"/>
  <c r="C1330" i="20"/>
  <c r="C607" i="20"/>
  <c r="C1670" i="20"/>
  <c r="C1966" i="20"/>
  <c r="C1336" i="20"/>
  <c r="C1285" i="20"/>
  <c r="C1876" i="20"/>
  <c r="C1541" i="20"/>
  <c r="C560" i="20"/>
  <c r="C1486" i="20"/>
  <c r="C805" i="20"/>
  <c r="C1765" i="20"/>
  <c r="C1646" i="20"/>
  <c r="C1929" i="20"/>
  <c r="C868" i="20"/>
  <c r="C2033" i="20"/>
  <c r="C411" i="20"/>
  <c r="C637" i="20"/>
  <c r="C1705" i="20"/>
  <c r="C343" i="20"/>
  <c r="C1388" i="20"/>
  <c r="C1279" i="20"/>
  <c r="C1440" i="20"/>
  <c r="C1596" i="20"/>
  <c r="C293" i="20"/>
  <c r="C1920" i="20"/>
  <c r="C341" i="20"/>
  <c r="C1479" i="20"/>
  <c r="C764" i="20"/>
  <c r="C1048" i="20"/>
  <c r="C1241" i="20"/>
  <c r="C1435" i="20"/>
  <c r="C767" i="20"/>
  <c r="C888" i="20"/>
  <c r="C559" i="20"/>
  <c r="C545" i="20"/>
  <c r="C47" i="20"/>
  <c r="C1070" i="20"/>
  <c r="C1348" i="20"/>
  <c r="C1525" i="20"/>
  <c r="C619" i="20"/>
  <c r="C1816" i="20"/>
  <c r="C12" i="20"/>
  <c r="C574" i="20"/>
  <c r="C1166" i="20"/>
  <c r="C1160" i="20"/>
  <c r="C1474" i="20"/>
  <c r="C1598" i="20"/>
  <c r="C141" i="20"/>
  <c r="C68" i="20"/>
  <c r="C204" i="20"/>
  <c r="C1364" i="20"/>
  <c r="C447" i="20"/>
  <c r="C829" i="20"/>
  <c r="C973" i="20"/>
  <c r="C621" i="20"/>
  <c r="C1271" i="20"/>
  <c r="C1526" i="20"/>
  <c r="C1713" i="20"/>
  <c r="C1872" i="20"/>
  <c r="C1358" i="20"/>
  <c r="C1415" i="20"/>
  <c r="C641" i="20"/>
  <c r="C1165" i="20"/>
  <c r="C1682" i="20"/>
  <c r="C1886" i="20"/>
  <c r="C1916" i="20"/>
  <c r="C55" i="20"/>
  <c r="C1428" i="20"/>
  <c r="C465" i="20"/>
  <c r="C461" i="20"/>
  <c r="C624" i="20"/>
  <c r="C35" i="20"/>
  <c r="C859" i="20"/>
  <c r="C1290" i="20"/>
  <c r="C1083" i="20"/>
  <c r="C1086" i="20"/>
  <c r="C2006" i="20"/>
  <c r="C1367" i="20"/>
  <c r="C1662" i="20"/>
  <c r="C127" i="20"/>
  <c r="C1126" i="20"/>
  <c r="C52" i="20"/>
  <c r="C1037" i="20"/>
  <c r="C1743" i="20"/>
  <c r="C1635" i="20"/>
  <c r="C1692" i="20"/>
  <c r="C1331" i="20"/>
  <c r="C1644" i="20"/>
  <c r="C1768" i="20"/>
  <c r="C216" i="20"/>
  <c r="C208" i="20"/>
  <c r="C313" i="20"/>
  <c r="C1535" i="20"/>
  <c r="C502" i="20"/>
  <c r="C903" i="20"/>
  <c r="C989" i="20"/>
  <c r="C732" i="20"/>
  <c r="C1442" i="20"/>
  <c r="C1696" i="20"/>
  <c r="C1801" i="20"/>
  <c r="C2013" i="20"/>
  <c r="C1528" i="20"/>
  <c r="C1586" i="20"/>
  <c r="C771" i="20"/>
  <c r="C1141" i="20"/>
  <c r="C1851" i="20"/>
  <c r="C2025" i="20"/>
  <c r="C2021" i="20"/>
  <c r="C1171" i="20"/>
  <c r="C71" i="20"/>
  <c r="C1861" i="20"/>
  <c r="C7" i="20"/>
  <c r="C1870" i="20"/>
  <c r="C237" i="20"/>
  <c r="C664" i="20"/>
  <c r="C408" i="20"/>
  <c r="C1601" i="20"/>
  <c r="C2036" i="20"/>
  <c r="C1473" i="20"/>
  <c r="C1451" i="20"/>
  <c r="C1905" i="20"/>
  <c r="C1941" i="20"/>
  <c r="C665" i="20"/>
  <c r="C884" i="20"/>
  <c r="C1255" i="20"/>
  <c r="C1467" i="20"/>
  <c r="C427" i="20"/>
  <c r="C562" i="20"/>
  <c r="C151" i="20"/>
  <c r="C920" i="20"/>
  <c r="C919" i="20"/>
  <c r="C987" i="20"/>
  <c r="C526" i="20"/>
  <c r="C1657" i="20"/>
  <c r="C1248" i="20"/>
  <c r="C1501" i="20"/>
  <c r="C1600" i="20"/>
  <c r="C1971" i="20"/>
  <c r="C86" i="20"/>
  <c r="C517" i="20"/>
  <c r="C2032" i="20"/>
  <c r="C600" i="20"/>
  <c r="C354" i="20"/>
  <c r="C1712" i="20"/>
  <c r="C347" i="20"/>
  <c r="C66" i="20"/>
  <c r="C223" i="20"/>
  <c r="C1770" i="20"/>
  <c r="C700" i="20"/>
  <c r="C836" i="20"/>
  <c r="C213" i="20"/>
  <c r="C1053" i="20"/>
  <c r="C1631" i="20"/>
  <c r="C1389" i="20"/>
  <c r="C1333" i="20"/>
  <c r="C1395" i="20"/>
  <c r="C1708" i="20"/>
  <c r="C1979" i="20"/>
  <c r="C264" i="20"/>
  <c r="C1476" i="20"/>
  <c r="C280" i="20"/>
  <c r="C570" i="20"/>
  <c r="C2040" i="20"/>
  <c r="C1957" i="20"/>
  <c r="C2002" i="20"/>
  <c r="C460" i="20"/>
  <c r="C680" i="20"/>
  <c r="C254" i="20"/>
  <c r="C1097" i="20"/>
  <c r="C1092" i="20"/>
  <c r="C1003" i="20"/>
  <c r="C582" i="20"/>
  <c r="C1164" i="20"/>
  <c r="C1419" i="20"/>
  <c r="C1553" i="20"/>
  <c r="C1771" i="20"/>
  <c r="C22" i="20"/>
  <c r="C189" i="20"/>
  <c r="C1748" i="20"/>
  <c r="C690" i="20"/>
  <c r="C46" i="20"/>
  <c r="C687" i="20"/>
  <c r="C1071" i="20"/>
  <c r="C1877" i="20"/>
  <c r="C1754" i="20"/>
  <c r="C425" i="20"/>
  <c r="C1758" i="20"/>
  <c r="C2030" i="20"/>
  <c r="C1258" i="20"/>
  <c r="C379" i="20"/>
  <c r="C428" i="20"/>
  <c r="C530" i="20"/>
  <c r="C1944" i="20"/>
  <c r="C786" i="20"/>
  <c r="C1091" i="20"/>
  <c r="C1030" i="20"/>
  <c r="C944" i="20"/>
  <c r="C1864" i="20"/>
  <c r="C1196" i="20"/>
  <c r="C1491" i="20"/>
  <c r="C103" i="20"/>
  <c r="C1939" i="20"/>
  <c r="C1986" i="20"/>
  <c r="C657" i="20"/>
  <c r="C1572" i="20"/>
  <c r="C1464" i="20"/>
  <c r="C1522" i="20"/>
  <c r="C765" i="20"/>
  <c r="C1095" i="20"/>
  <c r="C522" i="20"/>
  <c r="C1041" i="20"/>
  <c r="C679" i="20"/>
  <c r="C1039" i="20"/>
  <c r="C1326" i="20"/>
  <c r="C108" i="20"/>
  <c r="C1711" i="20"/>
  <c r="C416" i="20"/>
  <c r="C211" i="20"/>
  <c r="C1179" i="20"/>
  <c r="C615" i="20"/>
  <c r="C261" i="20"/>
  <c r="C692" i="20"/>
  <c r="C306" i="20"/>
  <c r="C974" i="20"/>
  <c r="C658" i="20"/>
  <c r="C1755" i="20"/>
  <c r="C1991" i="20"/>
  <c r="C49" i="20"/>
  <c r="C1035" i="20"/>
  <c r="C1551" i="20"/>
  <c r="C651" i="20"/>
  <c r="C922" i="20"/>
  <c r="C1362" i="20"/>
  <c r="C182" i="20"/>
  <c r="C25" i="20"/>
  <c r="C423" i="20"/>
  <c r="C160" i="20"/>
  <c r="C854" i="20"/>
  <c r="C490" i="20"/>
  <c r="C2001" i="20"/>
  <c r="C659" i="20"/>
  <c r="C949" i="20"/>
  <c r="C1447" i="20"/>
  <c r="C1725" i="20"/>
  <c r="C301" i="20"/>
  <c r="C61" i="20"/>
  <c r="C457" i="20"/>
  <c r="C209" i="20"/>
  <c r="C897" i="20"/>
  <c r="C498" i="20"/>
  <c r="C34" i="20"/>
  <c r="C697" i="20"/>
  <c r="C1895" i="20"/>
  <c r="C1178" i="20"/>
  <c r="C56" i="20"/>
  <c r="C183" i="20"/>
  <c r="C1119" i="20"/>
  <c r="C1639" i="20"/>
  <c r="C1339" i="20"/>
  <c r="C603" i="20"/>
  <c r="C469" i="20"/>
  <c r="C935" i="20"/>
  <c r="C67" i="20"/>
  <c r="C478" i="20"/>
  <c r="C192" i="20"/>
  <c r="C875" i="20"/>
  <c r="C497" i="20"/>
  <c r="C1414" i="20"/>
  <c r="C1678" i="20"/>
  <c r="C1820" i="20"/>
  <c r="C587" i="20"/>
  <c r="C1210" i="20"/>
  <c r="C1906" i="20"/>
  <c r="C1731" i="20"/>
  <c r="C230" i="20"/>
  <c r="C2000" i="20"/>
  <c r="C597" i="20"/>
  <c r="C308" i="20"/>
  <c r="C1786" i="20"/>
  <c r="C1961" i="20"/>
  <c r="C1223" i="20"/>
  <c r="C348" i="20"/>
  <c r="C914" i="20"/>
  <c r="C1319" i="20"/>
  <c r="C212" i="20"/>
  <c r="C549" i="20"/>
  <c r="C279" i="20"/>
  <c r="C958" i="20"/>
  <c r="C583" i="20"/>
  <c r="C1584" i="20"/>
  <c r="C1847" i="20"/>
  <c r="C1970" i="20"/>
  <c r="C655" i="20"/>
  <c r="C1380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<sst xmlns="http://schemas.openxmlformats.org/spreadsheetml/2006/main" count="84" uniqueCount="43">
  <si>
    <t>ID</t>
  </si>
  <si>
    <t>ValueEUR</t>
  </si>
  <si>
    <t>WageEUR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</si>
  <si>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</si>
  <si>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</si>
  <si>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</si>
  <si>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</si>
  <si>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</si>
  <si>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</si>
  <si>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</si>
  <si>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</si>
  <si>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</si>
  <si>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</si>
  <si>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</si>
  <si>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</si>
  <si>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</si>
  <si>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</si>
  <si>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</si>
  <si>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</si>
  <si>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</si>
  <si>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</si>
  <si>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</si>
  <si>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</si>
  <si>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</si>
  <si>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</si>
  <si>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</si>
  <si>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</si>
  <si>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</si>
  <si>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</si>
  <si>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</si>
  <si>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</si>
  <si>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</si>
  <si>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</si>
  <si>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</si>
  <si>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</si>
  <si>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</si>
  <si>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</si>
  <si>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Rank</t>
  </si>
  <si>
    <r>
      <t>F</t>
    </r>
    <r>
      <rPr>
        <b/>
        <vertAlign val="superscript"/>
        <sz val="11"/>
        <color theme="1"/>
        <rFont val="Calibri"/>
        <family val="2"/>
        <scheme val="minor"/>
      </rPr>
      <t>+</t>
    </r>
  </si>
  <si>
    <r>
      <t>F</t>
    </r>
    <r>
      <rPr>
        <b/>
        <vertAlign val="superscript"/>
        <sz val="11"/>
        <color theme="1"/>
        <rFont val="Calibri"/>
        <family val="2"/>
        <scheme val="minor"/>
      </rPr>
      <t>-</t>
    </r>
  </si>
  <si>
    <t>S</t>
  </si>
  <si>
    <t>R</t>
  </si>
  <si>
    <t>Q(𝜆)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</si>
</sst>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\_xd835_\_xdf06_\ \=\ General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0"/>
        <bgColor auto="1"/>
      </patternFill>
    </fill>
    <fill>
      <patternFill patternType="solid">
        <fgColor theme="4"/>
        <bgColor theme="9"/>
      </patternFill>
    </fill>
    <fill>
      <patternFill patternType="solid">
        <fgColor rgb="FFC00000"/>
        <bgColor theme="9"/>
      </patternFill>
    </fill>
    <fill>
      <patternFill patternType="solid">
        <fgColor theme="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hair">
        <color auto="1"/>
      </left>
      <right/>
      <top/>
      <bottom/>
      <diagonal/>
    </border>
    <border>
      <left/>
      <right/>
      <top style="thin">
        <color rgb="FFA9D08E"/>
      </top>
      <bottom/>
      <diagonal/>
    </border>
    <border>
      <left style="thin">
        <color theme="1"/>
      </left>
      <right style="thin">
        <color rgb="FFA9D08E"/>
      </right>
      <top style="thin">
        <color theme="1"/>
      </top>
      <bottom style="thin">
        <color rgb="FFA9D08E"/>
      </bottom>
      <diagonal/>
    </border>
    <border>
      <left style="hair">
        <color auto="1"/>
      </left>
      <right style="thin">
        <color rgb="FFA9D08E"/>
      </right>
      <top style="thin">
        <color rgb="FFA9D08E"/>
      </top>
      <bottom/>
      <diagonal/>
    </border>
    <border>
      <left style="thin">
        <color theme="1"/>
      </left>
      <right style="thin">
        <color rgb="FFA9D08E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 style="thin">
        <color rgb="FFA9D08E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34" borderId="10" xfId="0" applyFont="1" applyFill="1" applyBorder="1" applyAlignment="1">
      <alignment horizontal="center" vertical="center"/>
    </xf>
    <xf numFmtId="0" fontId="0" fillId="35" borderId="10" xfId="0" applyFont="1" applyFill="1" applyBorder="1" applyAlignment="1">
      <alignment horizontal="center" vertical="center"/>
    </xf>
    <xf numFmtId="0" fontId="13" fillId="33" borderId="12" xfId="0" applyFont="1" applyFill="1" applyBorder="1" applyAlignment="1">
      <alignment horizontal="center" vertical="center"/>
    </xf>
    <xf numFmtId="0" fontId="13" fillId="36" borderId="0" xfId="0" applyFont="1" applyFill="1" applyBorder="1" applyAlignment="1">
      <alignment horizontal="center" vertical="center"/>
    </xf>
    <xf numFmtId="0" fontId="13" fillId="37" borderId="12" xfId="0" applyFont="1" applyFill="1" applyBorder="1" applyAlignment="1">
      <alignment horizontal="center" vertical="center"/>
    </xf>
    <xf numFmtId="0" fontId="16" fillId="0" borderId="0" xfId="0" applyFont="1"/>
    <xf numFmtId="0" fontId="16" fillId="34" borderId="11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0" fillId="34" borderId="16" xfId="0" applyFont="1" applyFill="1" applyBorder="1" applyAlignment="1">
      <alignment horizontal="center" vertical="center"/>
    </xf>
    <xf numFmtId="0" fontId="0" fillId="35" borderId="14" xfId="0" applyFont="1" applyFill="1" applyBorder="1" applyAlignment="1">
      <alignment horizontal="center" vertical="center"/>
    </xf>
    <xf numFmtId="0" fontId="13" fillId="36" borderId="17" xfId="0" applyFont="1" applyFill="1" applyBorder="1" applyAlignment="1">
      <alignment horizontal="center" vertical="center"/>
    </xf>
    <xf numFmtId="0" fontId="13" fillId="37" borderId="17" xfId="0" applyFont="1" applyFill="1" applyBorder="1" applyAlignment="1">
      <alignment horizontal="center" vertical="center"/>
    </xf>
    <xf numFmtId="0" fontId="13" fillId="33" borderId="17" xfId="0" applyFont="1" applyFill="1" applyBorder="1" applyAlignment="1">
      <alignment horizontal="center" vertical="center"/>
    </xf>
    <xf numFmtId="0" fontId="16" fillId="34" borderId="17" xfId="0" applyFont="1" applyFill="1" applyBorder="1" applyAlignment="1">
      <alignment horizontal="center" vertical="center"/>
    </xf>
    <xf numFmtId="0" fontId="0" fillId="34" borderId="17" xfId="0" applyFont="1" applyFill="1" applyBorder="1" applyAlignment="1">
      <alignment horizontal="center" vertical="center"/>
    </xf>
    <xf numFmtId="0" fontId="16" fillId="35" borderId="17" xfId="0" applyFont="1" applyFill="1" applyBorder="1" applyAlignment="1">
      <alignment horizontal="center" vertical="center"/>
    </xf>
    <xf numFmtId="0" fontId="0" fillId="35" borderId="17" xfId="0" applyFont="1" applyFill="1" applyBorder="1" applyAlignment="1">
      <alignment horizontal="center" vertical="center"/>
    </xf>
    <xf numFmtId="0" fontId="13" fillId="36" borderId="15" xfId="0" applyFont="1" applyFill="1" applyBorder="1" applyAlignment="1">
      <alignment horizontal="center" vertical="center"/>
    </xf>
    <xf numFmtId="0" fontId="0" fillId="35" borderId="16" xfId="0" applyFont="1" applyFill="1" applyBorder="1" applyAlignment="1">
      <alignment horizontal="center" vertical="center"/>
    </xf>
    <xf numFmtId="0" fontId="13" fillId="36" borderId="13" xfId="0" applyFont="1" applyFill="1" applyBorder="1" applyAlignment="1">
      <alignment horizontal="center" vertical="center"/>
    </xf>
    <xf numFmtId="0" fontId="16" fillId="35" borderId="1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164" fontId="13" fillId="38" borderId="0" xfId="0" applyNumberFormat="1" applyFont="1" applyFill="1" applyAlignment="1">
      <alignment horizontal="center" vertical="center"/>
    </xf>
    <xf numFmtId="0" fontId="0" fillId="34" borderId="16" xfId="0" applyNumberFormat="1" applyFill="1" applyBorder="1" applyAlignment="1">
      <alignment horizontal="center" vertical="center"/>
    </xf>
    <xf numFmtId="0" fontId="0" fillId="35" borderId="16" xfId="0" applyNumberFormat="1" applyFill="1" applyBorder="1" applyAlignment="1">
      <alignment horizontal="center" vertical="center"/>
    </xf>
    <xf numFmtId="0" fontId="0" fillId="35" borderId="14" xfId="0" applyNumberForma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0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outline="0">
        <left style="thin">
          <color rgb="FFA9D08E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1"/>
        </right>
        <top style="thin">
          <color theme="1"/>
        </top>
        <bottom/>
      </border>
    </dxf>
    <dxf>
      <border outline="0">
        <left style="thin">
          <color rgb="FFA9D08E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rgb="FFA9D08E"/>
        </right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rgb="FFA9D08E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auto="1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vertical style="hair">
          <color auto="1"/>
        </vertical>
        <horizontal style="hair">
          <color auto="1"/>
        </horizontal>
      </border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 style="thin">
          <color theme="1"/>
        </vertical>
        <horizontal style="thin">
          <color theme="1"/>
        </horizontal>
      </border>
    </dxf>
  </dxfs>
  <tableStyles count="1" defaultTableStyle="FIFAa" defaultPivotStyle="PivotStyleLight16">
    <tableStyle name="FIFAa" pivot="0" count="8" xr9:uid="{00000000-0011-0000-FFFF-FFFF00000000}">
      <tableStyleElement type="wholeTable" dxfId="59"/>
      <tableStyleElement type="headerRow" dxfId="58"/>
      <tableStyleElement type="totalRow" dxfId="57"/>
      <tableStyleElement type="firstColumn" dxfId="56"/>
      <tableStyleElement type="lastColumn" dxfId="55"/>
      <tableStyleElement type="firstRowStripe" dxfId="54"/>
      <tableStyleElement type="secondRowStripe" dxfId="53"/>
      <tableStyleElement type="firstColumnStripe" dxfId="5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.Normalization_Weig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s"/>
      <sheetName val="Players^2"/>
      <sheetName val="Type"/>
      <sheetName val="Simple Normalization"/>
      <sheetName val="Linear Normalization"/>
      <sheetName val="Vector Normalization"/>
      <sheetName val="Feature Scaling Normalization"/>
      <sheetName val="Weights"/>
      <sheetName val="Weig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FD767C-5D41-4B2C-A117-F96F50825191}" name="tbl_vikor_1" displayName="tbl_vikor_1" ref="A1:AK2043" totalsRowShown="0" headerRowDxfId="51" dataDxfId="50" tableBorderDxfId="49">
  <autoFilter ref="A1:AK2043" xr:uid="{6AFD767C-5D41-4B2C-A117-F96F50825191}"/>
  <tableColumns count="37">
    <tableColumn id="1" xr3:uid="{50BB1136-60ED-45A0-801B-4856EAF9BF8D}" name="ID" dataDxfId="48">
      <calculatedColumnFormula>[1]!tbl_gk[[#This Row],[ID]]</calculatedColumnFormula>
    </tableColumn>
    <tableColumn id="2" xr3:uid="{E999FAA8-33B9-4CF8-9DB4-4A5E24E841BD}" name="ValueEUR" dataDxfId="47">
      <calculatedColumnFormula array="1">[1]!table_weight[ValueEUR]*(('F+ , F-'!B$2-[1]!tbl_gk[[#This Row],[ValueEUR]])/('F+ , F-'!B$2-'F+ , F-'!B$3))</calculatedColumnFormula>
    </tableColumn>
    <tableColumn id="3" xr3:uid="{20129692-CC51-489A-A361-2C052B1B59FC}" name="WageEUR" dataDxfId="46">
      <calculatedColumnFormula array="1">[1]!table_weight[WageEUR]*(('F+ , F-'!C$2-[1]!tbl_gk[[#This Row],[WageEUR]])/('F+ , F-'!C$2-'F+ , F-'!C$3))</calculatedColumnFormula>
    </tableColumn>
    <tableColumn id="4" xr3:uid="{FB1C7770-6D79-4993-835C-57BAACDE399D}" name="Crossing" dataDxfId="45">
      <calculatedColumnFormula array="1">[1]!table_weight[Crossing]*(('F+ , F-'!D$2-[1]!tbl_gk[[#This Row],[Crossing]])/('F+ , F-'!D$2-'F+ , F-'!D$3))</calculatedColumnFormula>
    </tableColumn>
    <tableColumn id="5" xr3:uid="{36A611CC-47AC-4543-BE6C-F09985A2C2C7}" name="Finishing" dataDxfId="44">
      <calculatedColumnFormula array="1">[1]!table_weight[Finishing]*(('F+ , F-'!E$2-[1]!tbl_gk[[#This Row],[Finishing]])/('F+ , F-'!E$2-'F+ , F-'!E$3))</calculatedColumnFormula>
    </tableColumn>
    <tableColumn id="6" xr3:uid="{4D4162FA-71A8-4A4F-A9FE-B5C5EE569A2F}" name="HeadingAccuracy" dataDxfId="43">
      <calculatedColumnFormula array="1">[1]!table_weight[HeadingAccuracy]*(('F+ , F-'!F$2-[1]!tbl_gk[[#This Row],[HeadingAccuracy]])/('F+ , F-'!F$2-'F+ , F-'!F$3))</calculatedColumnFormula>
    </tableColumn>
    <tableColumn id="7" xr3:uid="{2F24777F-B2E5-44FD-A175-68FD763FC87F}" name="ShortPassing" dataDxfId="42">
      <calculatedColumnFormula array="1">[1]!table_weight[ShortPassing]*(('F+ , F-'!G$2-[1]!tbl_gk[[#This Row],[ShortPassing]])/('F+ , F-'!G$2-'F+ , F-'!G$3))</calculatedColumnFormula>
    </tableColumn>
    <tableColumn id="8" xr3:uid="{A5D46464-EA13-4606-9F9C-D6F93524EDC8}" name="Volleys" dataDxfId="41">
      <calculatedColumnFormula array="1">[1]!table_weight[Volleys]*(('F+ , F-'!H$2-[1]!tbl_gk[[#This Row],[Volleys]])/('F+ , F-'!H$2-'F+ , F-'!H$3))</calculatedColumnFormula>
    </tableColumn>
    <tableColumn id="9" xr3:uid="{27D7CC70-0354-45BF-B934-9D20EA1930C0}" name="Dribbling" dataDxfId="40">
      <calculatedColumnFormula array="1">[1]!table_weight[Dribbling]*(('F+ , F-'!I$2-[1]!tbl_gk[[#This Row],[Dribbling]])/('F+ , F-'!I$2-'F+ , F-'!I$3))</calculatedColumnFormula>
    </tableColumn>
    <tableColumn id="10" xr3:uid="{D153FFB2-F5C2-46E3-981B-37BE46A8FEEB}" name="Curve" dataDxfId="39">
      <calculatedColumnFormula array="1">[1]!table_weight[Curve]*(('F+ , F-'!J$2-[1]!tbl_gk[[#This Row],[Curve]])/('F+ , F-'!J$2-'F+ , F-'!J$3))</calculatedColumnFormula>
    </tableColumn>
    <tableColumn id="11" xr3:uid="{FFC3AC37-34ED-4C62-AB10-243B1080C30F}" name="FKAccuracy" dataDxfId="38">
      <calculatedColumnFormula array="1">[1]!table_weight[FKAccuracy]*(('F+ , F-'!K$2-[1]!tbl_gk[[#This Row],[FKAccuracy]])/('F+ , F-'!K$2-'F+ , F-'!K$3))</calculatedColumnFormula>
    </tableColumn>
    <tableColumn id="12" xr3:uid="{75FB3A53-4380-442F-9A54-E28AC2C7F322}" name="LongPassing" dataDxfId="37">
      <calculatedColumnFormula array="1">[1]!table_weight[LongPassing]*(('F+ , F-'!L$2-[1]!tbl_gk[[#This Row],[LongPassing]])/('F+ , F-'!L$2-'F+ , F-'!L$3))</calculatedColumnFormula>
    </tableColumn>
    <tableColumn id="13" xr3:uid="{39983B1C-75C2-49F5-9096-6E8CEE479EB9}" name="BallControl" dataDxfId="36">
      <calculatedColumnFormula array="1">[1]!table_weight[BallControl]*(('F+ , F-'!M$2-[1]!tbl_gk[[#This Row],[BallControl]])/('F+ , F-'!M$2-'F+ , F-'!M$3))</calculatedColumnFormula>
    </tableColumn>
    <tableColumn id="14" xr3:uid="{CD98DBED-1D59-445F-B75E-F68CD922C121}" name="Acceleration" dataDxfId="35">
      <calculatedColumnFormula array="1">[1]!table_weight[Acceleration]*(('F+ , F-'!N$2-[1]!tbl_gk[[#This Row],[Acceleration]])/('F+ , F-'!N$2-'F+ , F-'!N$3))</calculatedColumnFormula>
    </tableColumn>
    <tableColumn id="15" xr3:uid="{9785C9C1-228E-4138-8909-56B05E99A51E}" name="SprintSpeed" dataDxfId="34">
      <calculatedColumnFormula array="1">[1]!table_weight[SprintSpeed]*(('F+ , F-'!O$2-[1]!tbl_gk[[#This Row],[SprintSpeed]])/('F+ , F-'!O$2-'F+ , F-'!O$3))</calculatedColumnFormula>
    </tableColumn>
    <tableColumn id="16" xr3:uid="{6499E276-F2A7-4DF1-A6F4-02802638818C}" name="Agility" dataDxfId="33">
      <calculatedColumnFormula array="1">[1]!table_weight[Agility]*(('F+ , F-'!P$2-[1]!tbl_gk[[#This Row],[Agility]])/('F+ , F-'!P$2-'F+ , F-'!P$3))</calculatedColumnFormula>
    </tableColumn>
    <tableColumn id="17" xr3:uid="{750144C2-0DA1-4719-BB48-60A20DE58C1D}" name="Reactions" dataDxfId="32">
      <calculatedColumnFormula array="1">[1]!table_weight[Reactions]*(('F+ , F-'!Q$2-[1]!tbl_gk[[#This Row],[Reactions]])/('F+ , F-'!Q$2-'F+ , F-'!Q$3))</calculatedColumnFormula>
    </tableColumn>
    <tableColumn id="18" xr3:uid="{34D51495-D6BB-45C3-ADA4-8A0286215C29}" name="Balance" dataDxfId="31">
      <calculatedColumnFormula array="1">[1]!table_weight[Balance]*(('F+ , F-'!R$2-[1]!tbl_gk[[#This Row],[Balance]])/('F+ , F-'!R$2-'F+ , F-'!R$3))</calculatedColumnFormula>
    </tableColumn>
    <tableColumn id="19" xr3:uid="{5D56287C-338B-411B-8DBA-CCE81C14E6EB}" name="ShotPower" dataDxfId="30">
      <calculatedColumnFormula array="1">[1]!table_weight[ShotPower]*(('F+ , F-'!S$2-[1]!tbl_gk[[#This Row],[ShotPower]])/('F+ , F-'!S$2-'F+ , F-'!S$3))</calculatedColumnFormula>
    </tableColumn>
    <tableColumn id="20" xr3:uid="{B5FF2F3B-C69B-4142-8334-2044CA33281C}" name="Jumping" dataDxfId="29">
      <calculatedColumnFormula array="1">[1]!table_weight[Jumping]*(('F+ , F-'!T$2-[1]!tbl_gk[[#This Row],[Jumping]])/('F+ , F-'!T$2-'F+ , F-'!T$3))</calculatedColumnFormula>
    </tableColumn>
    <tableColumn id="21" xr3:uid="{3717BA9D-B19F-4AAE-8150-69B073AF1DD4}" name="Stamina" dataDxfId="28">
      <calculatedColumnFormula array="1">[1]!table_weight[Stamina]*(('F+ , F-'!U$2-[1]!tbl_gk[[#This Row],[Stamina]])/('F+ , F-'!U$2-'F+ , F-'!U$3))</calculatedColumnFormula>
    </tableColumn>
    <tableColumn id="22" xr3:uid="{1A59CEAC-8B73-407B-9D43-598F9AFAA4EC}" name="Strength" dataDxfId="27">
      <calculatedColumnFormula array="1">[1]!table_weight[Strength]*(('F+ , F-'!V$2-[1]!tbl_gk[[#This Row],[Strength]])/('F+ , F-'!V$2-'F+ , F-'!V$3))</calculatedColumnFormula>
    </tableColumn>
    <tableColumn id="23" xr3:uid="{2C8E27E2-B86C-4F2A-9CFB-5C25C7DF151C}" name="LongShots" dataDxfId="26">
      <calculatedColumnFormula array="1">[1]!table_weight[LongShots]*(('F+ , F-'!W$2-[1]!tbl_gk[[#This Row],[LongShots]])/('F+ , F-'!W$2-'F+ , F-'!W$3))</calculatedColumnFormula>
    </tableColumn>
    <tableColumn id="24" xr3:uid="{582067AC-8021-41C3-B563-DF5D34E6FDFC}" name="Aggression" dataDxfId="25">
      <calculatedColumnFormula array="1">[1]!table_weight[Aggression]*(('F+ , F-'!X$2-[1]!tbl_gk[[#This Row],[Aggression]])/('F+ , F-'!X$2-'F+ , F-'!X$3))</calculatedColumnFormula>
    </tableColumn>
    <tableColumn id="25" xr3:uid="{B80AC04C-965A-4C2F-A0E4-4C4C44F20EC8}" name="Interceptions" dataDxfId="24">
      <calculatedColumnFormula array="1">[1]!table_weight[Interceptions]*(('F+ , F-'!Y$2-[1]!tbl_gk[[#This Row],[Interceptions]])/('F+ , F-'!Y$2-'F+ , F-'!Y$3))</calculatedColumnFormula>
    </tableColumn>
    <tableColumn id="26" xr3:uid="{F1B1B8E0-7BC2-4D75-854F-A053A16AFF54}" name="Positioning" dataDxfId="23">
      <calculatedColumnFormula array="1">[1]!table_weight[Positioning]*(('F+ , F-'!Z$2-[1]!tbl_gk[[#This Row],[Positioning]])/('F+ , F-'!Z$2-'F+ , F-'!Z$3))</calculatedColumnFormula>
    </tableColumn>
    <tableColumn id="27" xr3:uid="{4A990473-15F4-4BF5-B967-26E9126405D4}" name="Vision" dataDxfId="22">
      <calculatedColumnFormula array="1">[1]!table_weight[Vision]*(('F+ , F-'!AA$2-[1]!tbl_gk[[#This Row],[Vision]])/('F+ , F-'!AA$2-'F+ , F-'!AA$3))</calculatedColumnFormula>
    </tableColumn>
    <tableColumn id="28" xr3:uid="{45907AC2-FFF1-413F-8500-2EED334C6B2E}" name="Penalties" dataDxfId="21">
      <calculatedColumnFormula array="1">[1]!table_weight[Penalties]*(('F+ , F-'!AB$2-[1]!tbl_gk[[#This Row],[Penalties]])/('F+ , F-'!AB$2-'F+ , F-'!AB$3))</calculatedColumnFormula>
    </tableColumn>
    <tableColumn id="29" xr3:uid="{B34ED091-7813-46D3-8827-0726BAA66157}" name="Composure" dataDxfId="20">
      <calculatedColumnFormula array="1">[1]!table_weight[Composure]*(('F+ , F-'!AC$2-[1]!tbl_gk[[#This Row],[Composure]])/('F+ , F-'!AC$2-'F+ , F-'!AC$3))</calculatedColumnFormula>
    </tableColumn>
    <tableColumn id="30" xr3:uid="{4A4DCA56-984A-44C9-A36E-4B1EF76464C0}" name="Marking" dataDxfId="19">
      <calculatedColumnFormula array="1">[1]!table_weight[Marking]*(('F+ , F-'!AD$2-[1]!tbl_gk[[#This Row],[Marking]])/('F+ , F-'!AD$2-'F+ , F-'!AD$3))</calculatedColumnFormula>
    </tableColumn>
    <tableColumn id="31" xr3:uid="{68FB966E-ECFC-42F5-A508-7B7D6B941975}" name="StandingTackle" dataDxfId="18">
      <calculatedColumnFormula array="1">[1]!table_weight[StandingTackle]*(('F+ , F-'!AE$2-[1]!tbl_gk[[#This Row],[StandingTackle]])/('F+ , F-'!AE$2-'F+ , F-'!AE$3))</calculatedColumnFormula>
    </tableColumn>
    <tableColumn id="32" xr3:uid="{13D07940-7DAC-475F-B93A-53CBF6D82AD6}" name="SlidingTackle" dataDxfId="17">
      <calculatedColumnFormula array="1">[1]!table_weight[SlidingTackle]*(('F+ , F-'!AF$2-[1]!tbl_gk[[#This Row],[SlidingTackle]])/('F+ , F-'!AF$2-'F+ , F-'!AF$3))</calculatedColumnFormula>
    </tableColumn>
    <tableColumn id="33" xr3:uid="{FE265F23-F586-41DD-98BD-4C79BF1EC1A2}" name="GKDiving" dataDxfId="16">
      <calculatedColumnFormula array="1">[1]!table_weight[GKDiving]*(('F+ , F-'!AG$2-[1]!tbl_gk[[#This Row],[GKDiving]])/('F+ , F-'!AG$2-'F+ , F-'!AG$3))</calculatedColumnFormula>
    </tableColumn>
    <tableColumn id="34" xr3:uid="{6B01F162-2E9D-4EF7-9D69-4C2028E6EDFF}" name="GKHandling" dataDxfId="15">
      <calculatedColumnFormula array="1">[1]!table_weight[GKHandling]*(('F+ , F-'!AH$2-[1]!tbl_gk[[#This Row],[GKHandling]])/('F+ , F-'!AH$2-'F+ , F-'!AH$3))</calculatedColumnFormula>
    </tableColumn>
    <tableColumn id="35" xr3:uid="{75145564-65F2-4AE3-B423-04FFCCB0E51E}" name="GKKicking" dataDxfId="14">
      <calculatedColumnFormula array="1">[1]!table_weight[GKKicking]*(('F+ , F-'!AI$2-[1]!tbl_gk[[#This Row],[GKKicking]])/('F+ , F-'!AI$2-'F+ , F-'!AI$3))</calculatedColumnFormula>
    </tableColumn>
    <tableColumn id="36" xr3:uid="{545EE824-C858-4039-A441-2DA6A67041B6}" name="GKPositioning" dataDxfId="13">
      <calculatedColumnFormula array="1">[1]!table_weight[GKPositioning]*(('F+ , F-'!AJ$2-[1]!tbl_gk[[#This Row],[GKPositioning]])/('F+ , F-'!AJ$2-'F+ , F-'!AJ$3))</calculatedColumnFormula>
    </tableColumn>
    <tableColumn id="37" xr3:uid="{4DD10213-4D7D-431D-AD7E-95ADC9A1CAA8}" name="GKReflexes" dataDxfId="12">
      <calculatedColumnFormula array="1">[1]!table_weight[GKReflexes]*(('F+ , F-'!AK$2-[1]!tbl_gk[[#This Row],[GKReflexes]])/('F+ , F-'!AK$2-'F+ , F-'!AK$3))</calculatedColumnFormula>
    </tableColumn>
  </tableColumns>
  <tableStyleInfo name="FIFAa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76AB61-39E7-4122-9C45-8745C0030D31}" name="tbl_vikor_2" displayName="tbl_vikor_2" ref="A1:C2043" totalsRowShown="0" tableBorderDxfId="11">
  <autoFilter ref="A1:C2043" xr:uid="{7376AB61-39E7-4122-9C45-8745C0030D31}"/>
  <tableColumns count="3">
    <tableColumn id="1" xr3:uid="{94DA00EE-86E8-4F34-960B-5685A9684E2B}" name="ID" dataDxfId="10">
      <calculatedColumnFormula>[1]!tbl_gk[[#This Row],[ID]]</calculatedColumnFormula>
    </tableColumn>
    <tableColumn id="2" xr3:uid="{2EDA64F7-37A1-4A4B-86BD-2C71BC99EDC8}" name="S" dataDxfId="9">
      <calculatedColumnFormula>SUM(tbl_vikor_1[[#This Row],[ValueEUR]:[GKReflexes]])</calculatedColumnFormula>
    </tableColumn>
    <tableColumn id="3" xr3:uid="{029868FB-23EE-46C6-A365-CC782B7B3C27}" name="R" dataDxfId="8">
      <calculatedColumnFormula>MAX(tbl_vikor_1[[#This Row],[ValueEUR]:[GKReflexes]])</calculatedColumnFormula>
    </tableColumn>
  </tableColumns>
  <tableStyleInfo name="FIFAa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0B78F8-13B3-4BC5-8A1D-D58380886ABD}" name="tbl_vikor_3" displayName="tbl_vikor_3" ref="A1:C2043" totalsRowShown="0" tableBorderDxfId="7">
  <autoFilter ref="A1:C2043" xr:uid="{7376AB61-39E7-4122-9C45-8745C0030D31}"/>
  <tableColumns count="3">
    <tableColumn id="1" xr3:uid="{547CEA32-9634-4CC5-AE18-0E511CD47E5F}" name="ID" dataDxfId="6">
      <calculatedColumnFormula>[1]!tbl_gk[[#This Row],[ID]]</calculatedColumnFormula>
    </tableColumn>
    <tableColumn id="2" xr3:uid="{42476B1C-385E-4E3C-BF87-0A0F368FBD80}" name="Q(𝜆)" dataDxfId="5">
      <calculatedColumnFormula>(($E$2*(tbl_vikor_2[[#This Row],[S]]-MAX(tbl_vikor_2[S])))/(MIN(tbl_vikor_2[S])-MAX(tbl_vikor_2[S])))+((1-$E$2)*((tbl_vikor_2[[#This Row],[R]]-MAX(tbl_vikor_2[R]))/(MIN(tbl_vikor_2[R])-MAX(tbl_vikor_2[R]))))</calculatedColumnFormula>
    </tableColumn>
    <tableColumn id="13" xr3:uid="{337ED70A-E322-46A4-BB7E-D81E3A8AB456}" name="Rank" dataDxfId="4">
      <calculatedColumnFormula>_xlfn.RANK.EQ(tbl_vikor_3[[#This Row],[Q(𝜆)]],tbl_vikor_3[Q(𝜆)])</calculatedColumnFormula>
    </tableColumn>
  </tableColumns>
  <tableStyleInfo name="FIFAa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AEFE48-1656-4CBD-89FE-4245C55A5A84}" name="tbl_vikor_4" displayName="tbl_vikor_4" ref="A1:B11" totalsRowShown="0" headerRowDxfId="1" dataDxfId="0">
  <autoFilter ref="A1:B11" xr:uid="{7376AB61-39E7-4122-9C45-8745C0030D31}"/>
  <sortState xmlns:xlrd2="http://schemas.microsoft.com/office/spreadsheetml/2017/richdata2" ref="A2:B11">
    <sortCondition ref="A1:A11"/>
  </sortState>
  <tableColumns count="2">
    <tableColumn id="13" xr3:uid="{63BD736C-9209-4811-A8DF-5041B478BDC5}" name="Rank" dataDxfId="3"/>
    <tableColumn id="1" xr3:uid="{362766CF-3EC1-426A-BE33-B54015B3B136}" name="ID" dataDxfId="2"/>
  </tableColumns>
  <tableStyleInfo name="FIFAa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7B71-CE73-4EE3-ADB5-5AC5A1113256}">
  <dimension ref="A1:AK3"/>
  <sheetViews>
    <sheetView zoomScaleNormal="100"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  <col min="3" max="3" width="13.1015625" bestFit="1" customWidth="1"/>
    <col min="4" max="4" width="11.9453125" bestFit="1" customWidth="1"/>
    <col min="5" max="5" width="12.3125" bestFit="1" customWidth="1"/>
    <col min="6" max="6" width="19" bestFit="1" customWidth="1"/>
    <col min="7" max="7" width="15.5234375" bestFit="1" customWidth="1"/>
    <col min="8" max="8" width="11" bestFit="1" customWidth="1"/>
    <col min="9" max="9" width="12.5234375" bestFit="1" customWidth="1"/>
    <col min="10" max="10" width="9.83984375" bestFit="1" customWidth="1"/>
    <col min="11" max="11" width="14.20703125" bestFit="1" customWidth="1"/>
    <col min="12" max="12" width="15.05078125" bestFit="1" customWidth="1"/>
    <col min="13" max="13" width="14.15625" bestFit="1" customWidth="1"/>
    <col min="14" max="14" width="15.20703125" bestFit="1" customWidth="1"/>
    <col min="15" max="15" width="14.9453125" bestFit="1" customWidth="1"/>
    <col min="16" max="16" width="10.26171875" bestFit="1" customWidth="1"/>
    <col min="17" max="17" width="13" bestFit="1" customWidth="1"/>
    <col min="18" max="18" width="11.41796875" bestFit="1" customWidth="1"/>
    <col min="19" max="19" width="14.05078125" bestFit="1" customWidth="1"/>
    <col min="20" max="20" width="11.89453125" bestFit="1" customWidth="1"/>
    <col min="21" max="21" width="11.68359375" bestFit="1" customWidth="1"/>
    <col min="22" max="22" width="12.1015625" bestFit="1" customWidth="1"/>
    <col min="23" max="23" width="13.47265625" bestFit="1" customWidth="1"/>
    <col min="24" max="24" width="14" bestFit="1" customWidth="1"/>
    <col min="25" max="25" width="15.9453125" bestFit="1" customWidth="1"/>
    <col min="26" max="26" width="14.20703125" bestFit="1" customWidth="1"/>
    <col min="27" max="27" width="10.1015625" bestFit="1" customWidth="1"/>
    <col min="28" max="28" width="12.578125" bestFit="1" customWidth="1"/>
    <col min="29" max="29" width="14.41796875" bestFit="1" customWidth="1"/>
    <col min="30" max="30" width="11.83984375" bestFit="1" customWidth="1"/>
    <col min="31" max="31" width="17.3671875" bestFit="1" customWidth="1"/>
    <col min="32" max="32" width="15.578125" bestFit="1" customWidth="1"/>
    <col min="33" max="33" width="12.5234375" bestFit="1" customWidth="1"/>
    <col min="34" max="34" width="14.62890625" bestFit="1" customWidth="1"/>
    <col min="35" max="35" width="13.15625" bestFit="1" customWidth="1"/>
    <col min="36" max="36" width="16.5234375" bestFit="1" customWidth="1"/>
    <col min="37" max="37" width="14.3125" bestFit="1" customWidth="1"/>
  </cols>
  <sheetData>
    <row r="1" spans="1:37" x14ac:dyDescent="0.55000000000000004">
      <c r="A1" s="11" t="s">
        <v>0</v>
      </c>
      <c r="B1" s="12" t="s">
        <v>1</v>
      </c>
      <c r="C1" s="12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</row>
    <row r="2" spans="1:37" ht="16.5" x14ac:dyDescent="0.55000000000000004">
      <c r="A2" s="14" t="s">
        <v>38</v>
      </c>
      <c r="B2" s="15" cm="1">
        <f t="array" ref="B2">IF([1]!table_type[ValueEUR]="+",MAX([1]!tbl_gk[ValueEUR]),MIN([1]!tbl_gk[ValueEUR]))</f>
        <v>9000</v>
      </c>
      <c r="C2" s="15" cm="1">
        <f t="array" ref="C2">IF([1]!table_type[WageEUR]="+",MAX([1]!tbl_gk[WageEUR]),MIN([1]!tbl_gk[WageEUR]))</f>
        <v>500</v>
      </c>
      <c r="D2" s="15" cm="1">
        <f t="array" ref="D2">IF([1]!table_type[Crossing]="+",MAX([1]!tbl_gk[Crossing]),MIN([1]!tbl_gk[Crossing]))</f>
        <v>44</v>
      </c>
      <c r="E2" s="15" cm="1">
        <f t="array" ref="E2">IF([1]!table_type[Finishing]="+",MAX([1]!tbl_gk[Finishing]),MIN([1]!tbl_gk[Finishing]))</f>
        <v>27</v>
      </c>
      <c r="F2" s="15" cm="1">
        <f t="array" ref="F2">IF([1]!table_type[HeadingAccuracy]="+",MAX([1]!tbl_gk[HeadingAccuracy]),MIN([1]!tbl_gk[HeadingAccuracy]))</f>
        <v>39</v>
      </c>
      <c r="G2" s="15" cm="1">
        <f t="array" ref="G2">IF([1]!table_type[ShortPassing]="+",MAX([1]!tbl_gk[ShortPassing]),MIN([1]!tbl_gk[ShortPassing]))</f>
        <v>63</v>
      </c>
      <c r="H2" s="15" cm="1">
        <f t="array" ref="H2">IF([1]!table_type[Volleys]="+",MAX([1]!tbl_gk[Volleys]),MIN([1]!tbl_gk[Volleys]))</f>
        <v>26</v>
      </c>
      <c r="I2" s="15" cm="1">
        <f t="array" ref="I2">IF([1]!table_type[Dribbling]="+",MAX([1]!tbl_gk[Dribbling]),MIN([1]!tbl_gk[Dribbling]))</f>
        <v>31</v>
      </c>
      <c r="J2" s="15" cm="1">
        <f t="array" ref="J2">IF([1]!table_type[Curve]="+",MAX([1]!tbl_gk[Curve]),MIN([1]!tbl_gk[Curve]))</f>
        <v>69</v>
      </c>
      <c r="K2" s="15" cm="1">
        <f t="array" ref="K2">IF([1]!table_type[FKAccuracy]="+",MAX([1]!tbl_gk[FKAccuracy]),MIN([1]!tbl_gk[FKAccuracy]))</f>
        <v>74</v>
      </c>
      <c r="L2" s="15" cm="1">
        <f t="array" ref="L2">IF([1]!table_type[LongPassing]="+",MAX([1]!tbl_gk[LongPassing]),MIN([1]!tbl_gk[LongPassing]))</f>
        <v>68</v>
      </c>
      <c r="M2" s="15" cm="1">
        <f t="array" ref="M2">IF([1]!table_type[BallControl]="+",MAX([1]!tbl_gk[BallControl]),MIN([1]!tbl_gk[BallControl]))</f>
        <v>47</v>
      </c>
      <c r="N2" s="15" cm="1">
        <f t="array" ref="N2">IF([1]!table_type[Acceleration]="+",MAX([1]!tbl_gk[Acceleration]),MIN([1]!tbl_gk[Acceleration]))</f>
        <v>65</v>
      </c>
      <c r="O2" s="15" cm="1">
        <f t="array" ref="O2">IF([1]!table_type[SprintSpeed]="+",MAX([1]!tbl_gk[SprintSpeed]),MIN([1]!tbl_gk[SprintSpeed]))</f>
        <v>65</v>
      </c>
      <c r="P2" s="15" cm="1">
        <f t="array" ref="P2">IF([1]!table_type[Agility]="+",MAX([1]!tbl_gk[Agility]),MIN([1]!tbl_gk[Agility]))</f>
        <v>70</v>
      </c>
      <c r="Q2" s="15" cm="1">
        <f t="array" ref="Q2">IF([1]!table_type[Reactions]="+",MAX([1]!tbl_gk[Reactions]),MIN([1]!tbl_gk[Reactions]))</f>
        <v>89</v>
      </c>
      <c r="R2" s="15" cm="1">
        <f t="array" ref="R2">IF([1]!table_type[Balance]="+",MAX([1]!tbl_gk[Balance]),MIN([1]!tbl_gk[Balance]))</f>
        <v>69</v>
      </c>
      <c r="S2" s="15" cm="1">
        <f t="array" ref="S2">IF([1]!table_type[ShotPower]="+",MAX([1]!tbl_gk[ShotPower]),MIN([1]!tbl_gk[ShotPower]))</f>
        <v>70</v>
      </c>
      <c r="T2" s="15" cm="1">
        <f t="array" ref="T2">IF([1]!table_type[Jumping]="+",MAX([1]!tbl_gk[Jumping]),MIN([1]!tbl_gk[Jumping]))</f>
        <v>84</v>
      </c>
      <c r="U2" s="15" cm="1">
        <f t="array" ref="U2">IF([1]!table_type[Stamina]="+",MAX([1]!tbl_gk[Stamina]),MIN([1]!tbl_gk[Stamina]))</f>
        <v>45</v>
      </c>
      <c r="V2" s="15" cm="1">
        <f t="array" ref="V2">IF([1]!table_type[Strength]="+",MAX([1]!tbl_gk[Strength]),MIN([1]!tbl_gk[Strength]))</f>
        <v>85</v>
      </c>
      <c r="W2" s="15" cm="1">
        <f t="array" ref="W2">IF([1]!table_type[LongShots]="+",MAX([1]!tbl_gk[LongShots]),MIN([1]!tbl_gk[LongShots]))</f>
        <v>45</v>
      </c>
      <c r="X2" s="15" cm="1">
        <f t="array" ref="X2">IF([1]!table_type[Aggression]="+",MAX([1]!tbl_gk[Aggression]),MIN([1]!tbl_gk[Aggression]))</f>
        <v>45</v>
      </c>
      <c r="Y2" s="15" cm="1">
        <f t="array" ref="Y2">IF([1]!table_type[Interceptions]="+",MAX([1]!tbl_gk[Interceptions]),MIN([1]!tbl_gk[Interceptions]))</f>
        <v>44</v>
      </c>
      <c r="Z2" s="15" cm="1">
        <f t="array" ref="Z2">IF([1]!table_type[Positioning]="+",MAX([1]!tbl_gk[Positioning]),MIN([1]!tbl_gk[Positioning]))</f>
        <v>20</v>
      </c>
      <c r="AA2" s="15" cm="1">
        <f t="array" ref="AA2">IF([1]!table_type[Vision]="+",MAX([1]!tbl_gk[Vision]),MIN([1]!tbl_gk[Vision]))</f>
        <v>70</v>
      </c>
      <c r="AB2" s="15" cm="1">
        <f t="array" ref="AB2">IF([1]!table_type[Penalties]="+",MAX([1]!tbl_gk[Penalties]),MIN([1]!tbl_gk[Penalties]))</f>
        <v>74</v>
      </c>
      <c r="AC2" s="15" cm="1">
        <f t="array" ref="AC2">IF([1]!table_type[Composure]="+",MAX([1]!tbl_gk[Composure]),MIN([1]!tbl_gk[Composure]))</f>
        <v>70</v>
      </c>
      <c r="AD2" s="15" cm="1">
        <f t="array" ref="AD2">IF([1]!table_type[Marking]="+",MAX([1]!tbl_gk[Marking]),MIN([1]!tbl_gk[Marking]))</f>
        <v>30</v>
      </c>
      <c r="AE2" s="15" cm="1">
        <f t="array" ref="AE2">IF([1]!table_type[StandingTackle]="+",MAX([1]!tbl_gk[StandingTackle]),MIN([1]!tbl_gk[StandingTackle]))</f>
        <v>25</v>
      </c>
      <c r="AF2" s="15" cm="1">
        <f t="array" ref="AF2">IF([1]!table_type[SlidingTackle]="+",MAX([1]!tbl_gk[SlidingTackle]),MIN([1]!tbl_gk[SlidingTackle]))</f>
        <v>25</v>
      </c>
      <c r="AG2" s="15" cm="1">
        <f t="array" ref="AG2">IF([1]!table_type[GKDiving]="+",MAX([1]!tbl_gk[GKDiving]),MIN([1]!tbl_gk[GKDiving]))</f>
        <v>90</v>
      </c>
      <c r="AH2" s="15" cm="1">
        <f t="array" ref="AH2">IF([1]!table_type[GKHandling]="+",MAX([1]!tbl_gk[GKHandling]),MIN([1]!tbl_gk[GKHandling]))</f>
        <v>90</v>
      </c>
      <c r="AI2" s="15" cm="1">
        <f t="array" ref="AI2">IF([1]!table_type[GKKicking]="+",MAX([1]!tbl_gk[GKKicking]),MIN([1]!tbl_gk[GKKicking]))</f>
        <v>93</v>
      </c>
      <c r="AJ2" s="15" cm="1">
        <f t="array" ref="AJ2">IF([1]!table_type[GKPositioning]="+",MAX([1]!tbl_gk[GKPositioning]),MIN([1]!tbl_gk[GKPositioning]))</f>
        <v>91</v>
      </c>
      <c r="AK2" s="15" cm="1">
        <f t="array" ref="AK2">IF([1]!table_type[GKReflexes]="+",MAX([1]!tbl_gk[GKReflexes]),MIN([1]!tbl_gk[GKReflexes]))</f>
        <v>90</v>
      </c>
    </row>
    <row r="3" spans="1:37" ht="16.5" x14ac:dyDescent="0.55000000000000004">
      <c r="A3" s="16" t="s">
        <v>39</v>
      </c>
      <c r="B3" s="17" cm="1">
        <f t="array" ref="B3">IF([1]!table_type[ValueEUR]="+",MIN([1]!tbl_gk[ValueEUR]),MAX([1]!tbl_gk[ValueEUR]))</f>
        <v>103500000</v>
      </c>
      <c r="C3" s="17" cm="1">
        <f t="array" ref="C3">IF([1]!table_type[WageEUR]="+",MIN([1]!tbl_gk[WageEUR]),MAX([1]!tbl_gk[WageEUR]))</f>
        <v>250000</v>
      </c>
      <c r="D3" s="17" cm="1">
        <f t="array" ref="D3">IF([1]!table_type[Crossing]="+",MIN([1]!tbl_gk[Crossing]),MAX([1]!tbl_gk[Crossing]))</f>
        <v>6</v>
      </c>
      <c r="E3" s="17" cm="1">
        <f t="array" ref="E3">IF([1]!table_type[Finishing]="+",MIN([1]!tbl_gk[Finishing]),MAX([1]!tbl_gk[Finishing]))</f>
        <v>3</v>
      </c>
      <c r="F3" s="17" cm="1">
        <f t="array" ref="F3">IF([1]!table_type[HeadingAccuracy]="+",MIN([1]!tbl_gk[HeadingAccuracy]),MAX([1]!tbl_gk[HeadingAccuracy]))</f>
        <v>5</v>
      </c>
      <c r="G3" s="17" cm="1">
        <f t="array" ref="G3">IF([1]!table_type[ShortPassing]="+",MIN([1]!tbl_gk[ShortPassing]),MAX([1]!tbl_gk[ShortPassing]))</f>
        <v>10</v>
      </c>
      <c r="H3" s="17" cm="1">
        <f t="array" ref="H3">IF([1]!table_type[Volleys]="+",MIN([1]!tbl_gk[Volleys]),MAX([1]!tbl_gk[Volleys]))</f>
        <v>3</v>
      </c>
      <c r="I3" s="17" cm="1">
        <f t="array" ref="I3">IF([1]!table_type[Dribbling]="+",MIN([1]!tbl_gk[Dribbling]),MAX([1]!tbl_gk[Dribbling]))</f>
        <v>3</v>
      </c>
      <c r="J3" s="17" cm="1">
        <f t="array" ref="J3">IF([1]!table_type[Curve]="+",MIN([1]!tbl_gk[Curve]),MAX([1]!tbl_gk[Curve]))</f>
        <v>6</v>
      </c>
      <c r="K3" s="17" cm="1">
        <f t="array" ref="K3">IF([1]!table_type[FKAccuracy]="+",MIN([1]!tbl_gk[FKAccuracy]),MAX([1]!tbl_gk[FKAccuracy]))</f>
        <v>4</v>
      </c>
      <c r="L3" s="17" cm="1">
        <f t="array" ref="L3">IF([1]!table_type[LongPassing]="+",MIN([1]!tbl_gk[LongPassing]),MAX([1]!tbl_gk[LongPassing]))</f>
        <v>9</v>
      </c>
      <c r="M3" s="17" cm="1">
        <f t="array" ref="M3">IF([1]!table_type[BallControl]="+",MIN([1]!tbl_gk[BallControl]),MAX([1]!tbl_gk[BallControl]))</f>
        <v>5</v>
      </c>
      <c r="N3" s="17" cm="1">
        <f t="array" ref="N3">IF([1]!table_type[Acceleration]="+",MIN([1]!tbl_gk[Acceleration]),MAX([1]!tbl_gk[Acceleration]))</f>
        <v>14</v>
      </c>
      <c r="O3" s="17" cm="1">
        <f t="array" ref="O3">IF([1]!table_type[SprintSpeed]="+",MIN([1]!tbl_gk[SprintSpeed]),MAX([1]!tbl_gk[SprintSpeed]))</f>
        <v>15</v>
      </c>
      <c r="P3" s="17" cm="1">
        <f t="array" ref="P3">IF([1]!table_type[Agility]="+",MIN([1]!tbl_gk[Agility]),MAX([1]!tbl_gk[Agility]))</f>
        <v>18</v>
      </c>
      <c r="Q3" s="17" cm="1">
        <f t="array" ref="Q3">IF([1]!table_type[Reactions]="+",MIN([1]!tbl_gk[Reactions]),MAX([1]!tbl_gk[Reactions]))</f>
        <v>30</v>
      </c>
      <c r="R3" s="17" cm="1">
        <f t="array" ref="R3">IF([1]!table_type[Balance]="+",MIN([1]!tbl_gk[Balance]),MAX([1]!tbl_gk[Balance]))</f>
        <v>20</v>
      </c>
      <c r="S3" s="17" cm="1">
        <f t="array" ref="S3">IF([1]!table_type[ShotPower]="+",MIN([1]!tbl_gk[ShotPower]),MAX([1]!tbl_gk[ShotPower]))</f>
        <v>29</v>
      </c>
      <c r="T3" s="17" cm="1">
        <f t="array" ref="T3">IF([1]!table_type[Jumping]="+",MIN([1]!tbl_gk[Jumping]),MAX([1]!tbl_gk[Jumping]))</f>
        <v>22</v>
      </c>
      <c r="U3" s="17" cm="1">
        <f t="array" ref="U3">IF([1]!table_type[Stamina]="+",MIN([1]!tbl_gk[Stamina]),MAX([1]!tbl_gk[Stamina]))</f>
        <v>14</v>
      </c>
      <c r="V3" s="17" cm="1">
        <f t="array" ref="V3">IF([1]!table_type[Strength]="+",MIN([1]!tbl_gk[Strength]),MAX([1]!tbl_gk[Strength]))</f>
        <v>25</v>
      </c>
      <c r="W3" s="17" cm="1">
        <f t="array" ref="W3">IF([1]!table_type[LongShots]="+",MIN([1]!tbl_gk[LongShots]),MAX([1]!tbl_gk[LongShots]))</f>
        <v>4</v>
      </c>
      <c r="X3" s="17" cm="1">
        <f t="array" ref="X3">IF([1]!table_type[Aggression]="+",MIN([1]!tbl_gk[Aggression]),MAX([1]!tbl_gk[Aggression]))</f>
        <v>10</v>
      </c>
      <c r="Y3" s="17" cm="1">
        <f t="array" ref="Y3">IF([1]!table_type[Interceptions]="+",MIN([1]!tbl_gk[Interceptions]),MAX([1]!tbl_gk[Interceptions]))</f>
        <v>3</v>
      </c>
      <c r="Z3" s="17" cm="1">
        <f t="array" ref="Z3">IF([1]!table_type[Positioning]="+",MIN([1]!tbl_gk[Positioning]),MAX([1]!tbl_gk[Positioning]))</f>
        <v>2</v>
      </c>
      <c r="AA3" s="17" cm="1">
        <f t="array" ref="AA3">IF([1]!table_type[Vision]="+",MIN([1]!tbl_gk[Vision]),MAX([1]!tbl_gk[Vision]))</f>
        <v>10</v>
      </c>
      <c r="AB3" s="17" cm="1">
        <f t="array" ref="AB3">IF([1]!table_type[Penalties]="+",MIN([1]!tbl_gk[Penalties]),MAX([1]!tbl_gk[Penalties]))</f>
        <v>6</v>
      </c>
      <c r="AC3" s="17" cm="1">
        <f t="array" ref="AC3">IF([1]!table_type[Composure]="+",MIN([1]!tbl_gk[Composure]),MAX([1]!tbl_gk[Composure]))</f>
        <v>13</v>
      </c>
      <c r="AD3" s="17" cm="1">
        <f t="array" ref="AD3">IF([1]!table_type[Marking]="+",MIN([1]!tbl_gk[Marking]),MAX([1]!tbl_gk[Marking]))</f>
        <v>3</v>
      </c>
      <c r="AE3" s="17" cm="1">
        <f t="array" ref="AE3">IF([1]!table_type[StandingTackle]="+",MIN([1]!tbl_gk[StandingTackle]),MAX([1]!tbl_gk[StandingTackle]))</f>
        <v>6</v>
      </c>
      <c r="AF3" s="17" cm="1">
        <f t="array" ref="AF3">IF([1]!table_type[SlidingTackle]="+",MIN([1]!tbl_gk[SlidingTackle]),MAX([1]!tbl_gk[SlidingTackle]))</f>
        <v>6</v>
      </c>
      <c r="AG3" s="17" cm="1">
        <f t="array" ref="AG3">IF([1]!table_type[GKDiving]="+",MIN([1]!tbl_gk[GKDiving]),MAX([1]!tbl_gk[GKDiving]))</f>
        <v>42</v>
      </c>
      <c r="AH3" s="17" cm="1">
        <f t="array" ref="AH3">IF([1]!table_type[GKHandling]="+",MIN([1]!tbl_gk[GKHandling]),MAX([1]!tbl_gk[GKHandling]))</f>
        <v>44</v>
      </c>
      <c r="AI3" s="17" cm="1">
        <f t="array" ref="AI3">IF([1]!table_type[GKKicking]="+",MIN([1]!tbl_gk[GKKicking]),MAX([1]!tbl_gk[GKKicking]))</f>
        <v>38</v>
      </c>
      <c r="AJ3" s="17" cm="1">
        <f t="array" ref="AJ3">IF([1]!table_type[GKPositioning]="+",MIN([1]!tbl_gk[GKPositioning]),MAX([1]!tbl_gk[GKPositioning]))</f>
        <v>39</v>
      </c>
      <c r="AK3" s="17" cm="1">
        <f t="array" ref="AK3">IF([1]!table_type[GKReflexes]="+",MIN([1]!tbl_gk[GKReflexes]),MAX([1]!tbl_gk[GKReflexes]))</f>
        <v>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  <col min="3" max="3" width="13.1015625" bestFit="1" customWidth="1"/>
    <col min="4" max="4" width="11.9453125" bestFit="1" customWidth="1"/>
    <col min="5" max="5" width="12.3125" bestFit="1" customWidth="1"/>
    <col min="6" max="6" width="19" bestFit="1" customWidth="1"/>
    <col min="7" max="7" width="15.5234375" bestFit="1" customWidth="1"/>
    <col min="8" max="8" width="11" bestFit="1" customWidth="1"/>
    <col min="9" max="9" width="12.5234375" bestFit="1" customWidth="1"/>
    <col min="10" max="10" width="9.83984375" bestFit="1" customWidth="1"/>
    <col min="11" max="11" width="14.20703125" bestFit="1" customWidth="1"/>
    <col min="12" max="12" width="15.05078125" bestFit="1" customWidth="1"/>
    <col min="13" max="13" width="14.15625" bestFit="1" customWidth="1"/>
    <col min="14" max="14" width="15.20703125" bestFit="1" customWidth="1"/>
    <col min="15" max="15" width="14.9453125" bestFit="1" customWidth="1"/>
    <col min="16" max="16" width="10.26171875" bestFit="1" customWidth="1"/>
    <col min="17" max="17" width="13" bestFit="1" customWidth="1"/>
    <col min="18" max="18" width="11.41796875" bestFit="1" customWidth="1"/>
    <col min="19" max="19" width="14.05078125" bestFit="1" customWidth="1"/>
    <col min="20" max="20" width="11.89453125" bestFit="1" customWidth="1"/>
    <col min="21" max="21" width="11.68359375" bestFit="1" customWidth="1"/>
    <col min="22" max="22" width="12.1015625" bestFit="1" customWidth="1"/>
    <col min="23" max="23" width="13.47265625" bestFit="1" customWidth="1"/>
    <col min="24" max="24" width="14" bestFit="1" customWidth="1"/>
    <col min="25" max="25" width="15.9453125" bestFit="1" customWidth="1"/>
    <col min="26" max="26" width="14.20703125" bestFit="1" customWidth="1"/>
    <col min="27" max="27" width="10.1015625" bestFit="1" customWidth="1"/>
    <col min="28" max="28" width="12.578125" bestFit="1" customWidth="1"/>
    <col min="29" max="29" width="14.41796875" bestFit="1" customWidth="1"/>
    <col min="30" max="30" width="11.83984375" bestFit="1" customWidth="1"/>
    <col min="31" max="31" width="17.3671875" bestFit="1" customWidth="1"/>
    <col min="32" max="32" width="15.578125" bestFit="1" customWidth="1"/>
    <col min="33" max="33" width="12.5234375" bestFit="1" customWidth="1"/>
    <col min="34" max="34" width="14.62890625" bestFit="1" customWidth="1"/>
    <col min="35" max="35" width="13.15625" bestFit="1" customWidth="1"/>
    <col min="36" max="36" width="16.5234375" bestFit="1" customWidth="1"/>
    <col min="37" max="37" width="14.3125" bestFit="1" customWidth="1"/>
  </cols>
  <sheetData>
    <row r="1" spans="1:37" x14ac:dyDescent="0.55000000000000004">
      <c r="A1" s="4" t="s">
        <v>0</v>
      </c>
      <c r="B1" s="5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x14ac:dyDescent="0.55000000000000004">
      <c r="A2" s="7">
        <f>[1]!tbl_gk[[#This Row],[ID]]</f>
        <v>1179</v>
      </c>
      <c r="B2" s="1" cm="1">
        <f t="array" ref="B2">[1]!table_weight[ValueEUR]*(('F+ , F-'!B$2-[1]!tbl_gk[[#This Row],[ValueEUR]])/('F+ , F-'!B$2-'F+ , F-'!B$3))</f>
        <v>5.8368501049711459E-4</v>
      </c>
      <c r="C2" s="1" cm="1">
        <f t="array" ref="C2">[1]!table_weight[WageEUR]*(('F+ , F-'!C$2-[1]!tbl_gk[[#This Row],[WageEUR]])/('F+ , F-'!C$2-'F+ , F-'!C$3))</f>
        <v>3.9120935309418161E-4</v>
      </c>
      <c r="D2" s="1" cm="1">
        <f t="array" ref="D2">[1]!table_weight[Crossing]*(('F+ , F-'!D$2-[1]!tbl_gk[[#This Row],[Crossing]])/('F+ , F-'!D$2-'F+ , F-'!D$3))</f>
        <v>3.4746129089074922E-2</v>
      </c>
      <c r="E2" s="1" cm="1">
        <f t="array" ref="E2">[1]!table_weight[Finishing]*(('F+ , F-'!E$2-[1]!tbl_gk[[#This Row],[Finishing]])/('F+ , F-'!E$2-'F+ , F-'!E$3))</f>
        <v>1.1979008214176926E-2</v>
      </c>
      <c r="F2" s="1" cm="1">
        <f t="array" ref="F2">[1]!table_weight[HeadingAccuracy]*(('F+ , F-'!F$2-[1]!tbl_gk[[#This Row],[HeadingAccuracy]])/('F+ , F-'!F$2-'F+ , F-'!F$3))</f>
        <v>1.08567917583827E-2</v>
      </c>
      <c r="G2" s="1" cm="1">
        <f t="array" ref="G2">[1]!table_weight[ShortPassing]*(('F+ , F-'!G$2-[1]!tbl_gk[[#This Row],[ShortPassing]])/('F+ , F-'!G$2-'F+ , F-'!G$3))</f>
        <v>3.6564855261722783E-2</v>
      </c>
      <c r="H2" s="1" cm="1">
        <f t="array" ref="H2">[1]!table_weight[Volleys]*(('F+ , F-'!H$2-[1]!tbl_gk[[#This Row],[Volleys]])/('F+ , F-'!H$2-'F+ , F-'!H$3))</f>
        <v>1.0416528881892981E-3</v>
      </c>
      <c r="I2" s="1" cm="1">
        <f t="array" ref="I2">[1]!table_weight[Dribbling]*(('F+ , F-'!I$2-[1]!tbl_gk[[#This Row],[Dribbling]])/('F+ , F-'!I$2-'F+ , F-'!I$3))</f>
        <v>4.8893911078273554E-3</v>
      </c>
      <c r="J2" s="1" cm="1">
        <f t="array" ref="J2">[1]!table_weight[Curve]*(('F+ , F-'!J$2-[1]!tbl_gk[[#This Row],[Curve]])/('F+ , F-'!J$2-'F+ , F-'!J$3))</f>
        <v>8.2817834567149896E-3</v>
      </c>
      <c r="K2" s="1" cm="1">
        <f t="array" ref="K2">[1]!table_weight[FKAccuracy]*(('F+ , F-'!K$2-[1]!tbl_gk[[#This Row],[FKAccuracy]])/('F+ , F-'!K$2-'F+ , F-'!K$3))</f>
        <v>9.2789777912990392E-3</v>
      </c>
      <c r="L2" s="1" cm="1">
        <f t="array" ref="L2">[1]!table_weight[LongPassing]*(('F+ , F-'!L$2-[1]!tbl_gk[[#This Row],[LongPassing]])/('F+ , F-'!L$2-'F+ , F-'!L$3))</f>
        <v>1.7866995302501344E-2</v>
      </c>
      <c r="M2" s="1" cm="1">
        <f t="array" ref="M2">[1]!table_weight[BallControl]*(('F+ , F-'!M$2-[1]!tbl_gk[[#This Row],[BallControl]])/('F+ , F-'!M$2-'F+ , F-'!M$3))</f>
        <v>8.2576383154417555E-3</v>
      </c>
      <c r="N2" s="1" cm="1">
        <f t="array" ref="N2">[1]!table_weight[Acceleration]*(('F+ , F-'!N$2-[1]!tbl_gk[[#This Row],[Acceleration]])/('F+ , F-'!N$2-'F+ , F-'!N$3))</f>
        <v>7.2155908301866443E-3</v>
      </c>
      <c r="O2" s="1" cm="1">
        <f t="array" ref="O2">[1]!table_weight[SprintSpeed]*(('F+ , F-'!O$2-[1]!tbl_gk[[#This Row],[SprintSpeed]])/('F+ , F-'!O$2-'F+ , F-'!O$3))</f>
        <v>1.0682080924855479E-2</v>
      </c>
      <c r="P2" s="1" cm="1">
        <f t="array" ref="P2">[1]!table_weight[Agility]*(('F+ , F-'!P$2-[1]!tbl_gk[[#This Row],[Agility]])/('F+ , F-'!P$2-'F+ , F-'!P$3))</f>
        <v>2.340221384943008E-3</v>
      </c>
      <c r="Q2" s="1" cm="1">
        <f t="array" ref="Q2">[1]!table_weight[Reactions]*(('F+ , F-'!Q$2-[1]!tbl_gk[[#This Row],[Reactions]])/('F+ , F-'!Q$2-'F+ , F-'!Q$3))</f>
        <v>5.6720620007940704E-4</v>
      </c>
      <c r="R2" s="1" cm="1">
        <f t="array" ref="R2">[1]!table_weight[Balance]*(('F+ , F-'!R$2-[1]!tbl_gk[[#This Row],[Balance]])/('F+ , F-'!R$2-'F+ , F-'!R$3))</f>
        <v>1.2417501226228205E-3</v>
      </c>
      <c r="S2" s="1" cm="1">
        <f t="array" ref="S2">[1]!table_weight[ShotPower]*(('F+ , F-'!S$2-[1]!tbl_gk[[#This Row],[ShotPower]])/('F+ , F-'!S$2-'F+ , F-'!S$3))</f>
        <v>4.4150274176912247E-3</v>
      </c>
      <c r="T2" s="1" cm="1">
        <f t="array" ref="T2">[1]!table_weight[Jumping]*(('F+ , F-'!T$2-[1]!tbl_gk[[#This Row],[Jumping]])/('F+ , F-'!T$2-'F+ , F-'!T$3))</f>
        <v>1.2880653993738752E-3</v>
      </c>
      <c r="U2" s="1" cm="1">
        <f t="array" ref="U2">[1]!table_weight[Stamina]*(('F+ , F-'!U$2-[1]!tbl_gk[[#This Row],[Stamina]])/('F+ , F-'!U$2-'F+ , F-'!U$3))</f>
        <v>9.4458129287417498E-3</v>
      </c>
      <c r="V2" s="1" cm="1">
        <f t="array" ref="V2">[1]!table_weight[Strength]*(('F+ , F-'!V$2-[1]!tbl_gk[[#This Row],[Strength]])/('F+ , F-'!V$2-'F+ , F-'!V$3))</f>
        <v>1.7746678835817833E-2</v>
      </c>
      <c r="W2" s="1" cm="1">
        <f t="array" ref="W2">[1]!table_weight[LongShots]*(('F+ , F-'!W$2-[1]!tbl_gk[[#This Row],[LongShots]])/('F+ , F-'!W$2-'F+ , F-'!W$3))</f>
        <v>8.3106398450658349E-3</v>
      </c>
      <c r="X2" s="1" cm="1">
        <f t="array" ref="X2">[1]!table_weight[Aggression]*(('F+ , F-'!X$2-[1]!tbl_gk[[#This Row],[Aggression]])/('F+ , F-'!X$2-'F+ , F-'!X$3))</f>
        <v>4.2592029205962808E-3</v>
      </c>
      <c r="Y2" s="1" cm="1">
        <f t="array" ref="Y2">[1]!table_weight[Interceptions]*(('F+ , F-'!Y$2-[1]!tbl_gk[[#This Row],[Interceptions]])/('F+ , F-'!Y$2-'F+ , F-'!Y$3))</f>
        <v>1.1080853126754575E-2</v>
      </c>
      <c r="Z2" s="1" cm="1">
        <f t="array" ref="Z2">[1]!table_weight[Positioning]*(('F+ , F-'!Z$2-[1]!tbl_gk[[#This Row],[Positioning]])/('F+ , F-'!Z$2-'F+ , F-'!Z$3))</f>
        <v>1.1831119223878444E-3</v>
      </c>
      <c r="AA2" s="1" cm="1">
        <f t="array" ref="AA2">[1]!table_weight[Vision]*(('F+ , F-'!AA$2-[1]!tbl_gk[[#This Row],[Vision]])/('F+ , F-'!AA$2-'F+ , F-'!AA$3))</f>
        <v>1.4197343068654267E-2</v>
      </c>
      <c r="AB2" s="1" cm="1">
        <f t="array" ref="AB2">[1]!table_weight[Penalties]*(('F+ , F-'!AB$2-[1]!tbl_gk[[#This Row],[Penalties]])/('F+ , F-'!AB$2-'F+ , F-'!AB$3))</f>
        <v>2.0356484546967322E-3</v>
      </c>
      <c r="AC2" s="1" cm="1">
        <f t="array" ref="AC2">[1]!table_weight[Composure]*(('F+ , F-'!AC$2-[1]!tbl_gk[[#This Row],[Composure]])/('F+ , F-'!AC$2-'F+ , F-'!AC$3))</f>
        <v>0</v>
      </c>
      <c r="AD2" s="1" cm="1">
        <f t="array" ref="AD2">[1]!table_weight[Marking]*(('F+ , F-'!AD$2-[1]!tbl_gk[[#This Row],[Marking]])/('F+ , F-'!AD$2-'F+ , F-'!AD$3))</f>
        <v>2.6817203574124791E-2</v>
      </c>
      <c r="AE2" s="1" cm="1">
        <f t="array" ref="AE2">[1]!table_weight[StandingTackle]*(('F+ , F-'!AE$2-[1]!tbl_gk[[#This Row],[StandingTackle]])/('F+ , F-'!AE$2-'F+ , F-'!AE$3))</f>
        <v>3.1383600467551613E-2</v>
      </c>
      <c r="AF2" s="1" cm="1">
        <f t="array" ref="AF2">[1]!table_weight[SlidingTackle]*(('F+ , F-'!AF$2-[1]!tbl_gk[[#This Row],[SlidingTackle]])/('F+ , F-'!AF$2-'F+ , F-'!AF$3))</f>
        <v>1.0461200155850536E-2</v>
      </c>
      <c r="AG2" s="1" cm="1">
        <f t="array" ref="AG2">[1]!table_weight[GKDiving]*(('F+ , F-'!AG$2-[1]!tbl_gk[[#This Row],[GKDiving]])/('F+ , F-'!AG$2-'F+ , F-'!AG$3))</f>
        <v>2.3913649731264561E-2</v>
      </c>
      <c r="AH2" s="1" cm="1">
        <f t="array" ref="AH2">[1]!table_weight[GKHandling]*(('F+ , F-'!AH$2-[1]!tbl_gk[[#This Row],[GKHandling]])/('F+ , F-'!AH$2-'F+ , F-'!AH$3))</f>
        <v>3.0300525125329006E-2</v>
      </c>
      <c r="AI2" s="1" cm="1">
        <f t="array" ref="AI2">[1]!table_weight[GKKicking]*(('F+ , F-'!AI$2-[1]!tbl_gk[[#This Row],[GKKicking]])/('F+ , F-'!AI$2-'F+ , F-'!AI$3))</f>
        <v>2.0571950106480059E-2</v>
      </c>
      <c r="AJ2" s="1" cm="1">
        <f t="array" ref="AJ2">[1]!table_weight[GKPositioning]*(('F+ , F-'!AJ$2-[1]!tbl_gk[[#This Row],[GKPositioning]])/('F+ , F-'!AJ$2-'F+ , F-'!AJ$3))</f>
        <v>6.3068966324214234E-4</v>
      </c>
      <c r="AK2" s="1" cm="1">
        <f t="array" ref="AK2">[1]!table_weight[GKReflexes]*(('F+ , F-'!AK$2-[1]!tbl_gk[[#This Row],[GKReflexes]])/('F+ , F-'!AK$2-'F+ , F-'!AK$3))</f>
        <v>2.55078930466822E-2</v>
      </c>
    </row>
    <row r="3" spans="1:37" x14ac:dyDescent="0.55000000000000004">
      <c r="A3" s="8">
        <f>[1]!tbl_gk[[#This Row],[ID]]</f>
        <v>2147</v>
      </c>
      <c r="B3" s="2" cm="1">
        <f t="array" ref="B3">[1]!table_weight[ValueEUR]*(('F+ , F-'!B$2-[1]!tbl_gk[[#This Row],[ValueEUR]])/('F+ , F-'!B$2-'F+ , F-'!B$3))</f>
        <v>1.4383776567512181E-4</v>
      </c>
      <c r="C3" s="2" cm="1">
        <f t="array" ref="C3">[1]!table_weight[WageEUR]*(('F+ , F-'!C$2-[1]!tbl_gk[[#This Row],[WageEUR]])/('F+ , F-'!C$2-'F+ , F-'!C$3))</f>
        <v>8.6066057680719962E-4</v>
      </c>
      <c r="D3" s="2" cm="1">
        <f t="array" ref="D3">[1]!table_weight[Crossing]*(('F+ , F-'!D$2-[1]!tbl_gk[[#This Row],[Crossing]])/('F+ , F-'!D$2-'F+ , F-'!D$3))</f>
        <v>2.9141914719869291E-2</v>
      </c>
      <c r="E3" s="2" cm="1">
        <f t="array" ref="E3">[1]!table_weight[Finishing]*(('F+ , F-'!E$2-[1]!tbl_gk[[#This Row],[Finishing]])/('F+ , F-'!E$2-'F+ , F-'!E$3))</f>
        <v>1.59720109522359E-2</v>
      </c>
      <c r="F3" s="2" cm="1">
        <f t="array" ref="F3">[1]!table_weight[HeadingAccuracy]*(('F+ , F-'!F$2-[1]!tbl_gk[[#This Row],[HeadingAccuracy]])/('F+ , F-'!F$2-'F+ , F-'!F$3))</f>
        <v>1.0439222844598752E-2</v>
      </c>
      <c r="G3" s="2" cm="1">
        <f t="array" ref="G3">[1]!table_weight[ShortPassing]*(('F+ , F-'!G$2-[1]!tbl_gk[[#This Row],[ShortPassing]])/('F+ , F-'!G$2-'F+ , F-'!G$3))</f>
        <v>3.3752174087744106E-2</v>
      </c>
      <c r="H3" s="2" cm="1">
        <f t="array" ref="H3">[1]!table_weight[Volleys]*(('F+ , F-'!H$2-[1]!tbl_gk[[#This Row],[Volleys]])/('F+ , F-'!H$2-'F+ , F-'!H$3))</f>
        <v>1.7360881469821632E-3</v>
      </c>
      <c r="I3" s="2" cm="1">
        <f t="array" ref="I3">[1]!table_weight[Dribbling]*(('F+ , F-'!I$2-[1]!tbl_gk[[#This Row],[Dribbling]])/('F+ , F-'!I$2-'F+ , F-'!I$3))</f>
        <v>1.8579686209743949E-2</v>
      </c>
      <c r="J3" s="2" cm="1">
        <f t="array" ref="J3">[1]!table_weight[Curve]*(('F+ , F-'!J$2-[1]!tbl_gk[[#This Row],[Curve]])/('F+ , F-'!J$2-'F+ , F-'!J$3))</f>
        <v>9.4648953791028455E-3</v>
      </c>
      <c r="K3" s="2" cm="1">
        <f t="array" ref="K3">[1]!table_weight[FKAccuracy]*(('F+ , F-'!K$2-[1]!tbl_gk[[#This Row],[FKAccuracy]])/('F+ , F-'!K$2-'F+ , F-'!K$3))</f>
        <v>9.2789777912990392E-3</v>
      </c>
      <c r="L3" s="2" cm="1">
        <f t="array" ref="L3">[1]!table_weight[LongPassing]*(('F+ , F-'!L$2-[1]!tbl_gk[[#This Row],[LongPassing]])/('F+ , F-'!L$2-'F+ , F-'!L$3))</f>
        <v>1.6784147102349749E-2</v>
      </c>
      <c r="M3" s="2" cm="1">
        <f t="array" ref="M3">[1]!table_weight[BallControl]*(('F+ , F-'!M$2-[1]!tbl_gk[[#This Row],[BallControl]])/('F+ , F-'!M$2-'F+ , F-'!M$3))</f>
        <v>6.9538006866877939E-3</v>
      </c>
      <c r="N3" s="2" cm="1">
        <f t="array" ref="N3">[1]!table_weight[Acceleration]*(('F+ , F-'!N$2-[1]!tbl_gk[[#This Row],[Acceleration]])/('F+ , F-'!N$2-'F+ , F-'!N$3))</f>
        <v>7.8920524705166431E-3</v>
      </c>
      <c r="O3" s="2" cm="1">
        <f t="array" ref="O3">[1]!table_weight[SprintSpeed]*(('F+ , F-'!O$2-[1]!tbl_gk[[#This Row],[SprintSpeed]])/('F+ , F-'!O$2-'F+ , F-'!O$3))</f>
        <v>9.2765439610587065E-3</v>
      </c>
      <c r="P3" s="2" cm="1">
        <f t="array" ref="P3">[1]!table_weight[Agility]*(('F+ , F-'!P$2-[1]!tbl_gk[[#This Row],[Agility]])/('F+ , F-'!P$2-'F+ , F-'!P$3))</f>
        <v>4.680442769886016E-3</v>
      </c>
      <c r="Q3" s="2" cm="1">
        <f t="array" ref="Q3">[1]!table_weight[Reactions]*(('F+ , F-'!Q$2-[1]!tbl_gk[[#This Row],[Reactions]])/('F+ , F-'!Q$2-'F+ , F-'!Q$3))</f>
        <v>1.0828482001515951E-3</v>
      </c>
      <c r="R3" s="2" cm="1">
        <f t="array" ref="R3">[1]!table_weight[Balance]*(('F+ , F-'!R$2-[1]!tbl_gk[[#This Row],[Balance]])/('F+ , F-'!R$2-'F+ , F-'!R$3))</f>
        <v>2.6076752575079228E-3</v>
      </c>
      <c r="S3" s="2" cm="1">
        <f t="array" ref="S3">[1]!table_weight[ShotPower]*(('F+ , F-'!S$2-[1]!tbl_gk[[#This Row],[ShotPower]])/('F+ , F-'!S$2-'F+ , F-'!S$3))</f>
        <v>3.635904932216303E-3</v>
      </c>
      <c r="T3" s="2" cm="1">
        <f t="array" ref="T3">[1]!table_weight[Jumping]*(('F+ , F-'!T$2-[1]!tbl_gk[[#This Row],[Jumping]])/('F+ , F-'!T$2-'F+ , F-'!T$3))</f>
        <v>2.4902597721228252E-3</v>
      </c>
      <c r="U3" s="2" cm="1">
        <f t="array" ref="U3">[1]!table_weight[Stamina]*(('F+ , F-'!U$2-[1]!tbl_gk[[#This Row],[Stamina]])/('F+ , F-'!U$2-'F+ , F-'!U$3))</f>
        <v>1.7174205324984999E-2</v>
      </c>
      <c r="V3" s="2" cm="1">
        <f t="array" ref="V3">[1]!table_weight[Strength]*(('F+ , F-'!V$2-[1]!tbl_gk[[#This Row],[Strength]])/('F+ , F-'!V$2-'F+ , F-'!V$3))</f>
        <v>7.0986715343271329E-3</v>
      </c>
      <c r="W3" s="2" cm="1">
        <f t="array" ref="W3">[1]!table_weight[LongShots]*(('F+ , F-'!W$2-[1]!tbl_gk[[#This Row],[LongShots]])/('F+ , F-'!W$2-'F+ , F-'!W$3))</f>
        <v>8.8300548353824494E-3</v>
      </c>
      <c r="X3" s="2" cm="1">
        <f t="array" ref="X3">[1]!table_weight[Aggression]*(('F+ , F-'!X$2-[1]!tbl_gk[[#This Row],[Aggression]])/('F+ , F-'!X$2-'F+ , F-'!X$3))</f>
        <v>2.4338302403407318E-3</v>
      </c>
      <c r="Y3" s="2" cm="1">
        <f t="array" ref="Y3">[1]!table_weight[Interceptions]*(('F+ , F-'!Y$2-[1]!tbl_gk[[#This Row],[Interceptions]])/('F+ , F-'!Y$2-'F+ , F-'!Y$3))</f>
        <v>1.2465959767598898E-2</v>
      </c>
      <c r="Z3" s="2" cm="1">
        <f t="array" ref="Z3">[1]!table_weight[Positioning]*(('F+ , F-'!Z$2-[1]!tbl_gk[[#This Row],[Positioning]])/('F+ , F-'!Z$2-'F+ , F-'!Z$3))</f>
        <v>1.1831119223878444E-3</v>
      </c>
      <c r="AA3" s="2" cm="1">
        <f t="array" ref="AA3">[1]!table_weight[Vision]*(('F+ , F-'!AA$2-[1]!tbl_gk[[#This Row],[Vision]])/('F+ , F-'!AA$2-'F+ , F-'!AA$3))</f>
        <v>2.0586147449548689E-2</v>
      </c>
      <c r="AB3" s="2" cm="1">
        <f t="array" ref="AB3">[1]!table_weight[Penalties]*(('F+ , F-'!AB$2-[1]!tbl_gk[[#This Row],[Penalties]])/('F+ , F-'!AB$2-'F+ , F-'!AB$3))</f>
        <v>1.9965013690294879E-3</v>
      </c>
      <c r="AC3" s="2" cm="1">
        <f t="array" ref="AC3">[1]!table_weight[Composure]*(('F+ , F-'!AC$2-[1]!tbl_gk[[#This Row],[Composure]])/('F+ , F-'!AC$2-'F+ , F-'!AC$3))</f>
        <v>5.3373470182910699E-4</v>
      </c>
      <c r="AD3" s="2" cm="1">
        <f t="array" ref="AD3">[1]!table_weight[Marking]*(('F+ , F-'!AD$2-[1]!tbl_gk[[#This Row],[Marking]])/('F+ , F-'!AD$2-'F+ , F-'!AD$3))</f>
        <v>3.3127133826860035E-2</v>
      </c>
      <c r="AE3" s="2" cm="1">
        <f t="array" ref="AE3">[1]!table_weight[StandingTackle]*(('F+ , F-'!AE$2-[1]!tbl_gk[[#This Row],[StandingTackle]])/('F+ , F-'!AE$2-'F+ , F-'!AE$3))</f>
        <v>2.241685747682258E-2</v>
      </c>
      <c r="AF3" s="2" cm="1">
        <f t="array" ref="AF3">[1]!table_weight[SlidingTackle]*(('F+ , F-'!AF$2-[1]!tbl_gk[[#This Row],[SlidingTackle]])/('F+ , F-'!AF$2-'F+ , F-'!AF$3))</f>
        <v>8.2195144081682794E-3</v>
      </c>
      <c r="AG3" s="2" cm="1">
        <f t="array" ref="AG3">[1]!table_weight[GKDiving]*(('F+ , F-'!AG$2-[1]!tbl_gk[[#This Row],[GKDiving]])/('F+ , F-'!AG$2-'F+ , F-'!AG$3))</f>
        <v>3.4162356758949373E-2</v>
      </c>
      <c r="AH3" s="2" cm="1">
        <f t="array" ref="AH3">[1]!table_weight[GKHandling]*(('F+ , F-'!AH$2-[1]!tbl_gk[[#This Row],[GKHandling]])/('F+ , F-'!AH$2-'F+ , F-'!AH$3))</f>
        <v>2.6735757463525599E-2</v>
      </c>
      <c r="AI3" s="2" cm="1">
        <f t="array" ref="AI3">[1]!table_weight[GKKicking]*(('F+ , F-'!AI$2-[1]!tbl_gk[[#This Row],[GKKicking]])/('F+ , F-'!AI$2-'F+ , F-'!AI$3))</f>
        <v>1.6099787039853958E-2</v>
      </c>
      <c r="AJ3" s="2" cm="1">
        <f t="array" ref="AJ3">[1]!table_weight[GKPositioning]*(('F+ , F-'!AJ$2-[1]!tbl_gk[[#This Row],[GKPositioning]])/('F+ , F-'!AJ$2-'F+ , F-'!AJ$3))</f>
        <v>7.5682759589057076E-3</v>
      </c>
      <c r="AK3" s="2" cm="1">
        <f t="array" ref="AK3">[1]!table_weight[GKReflexes]*(('F+ , F-'!AK$2-[1]!tbl_gk[[#This Row],[GKReflexes]])/('F+ , F-'!AK$2-'F+ , F-'!AK$3))</f>
        <v>3.2795862488591399E-2</v>
      </c>
    </row>
    <row r="4" spans="1:37" x14ac:dyDescent="0.55000000000000004">
      <c r="A4" s="7">
        <f>[1]!tbl_gk[[#This Row],[ID]]</f>
        <v>18122</v>
      </c>
      <c r="B4" s="1" cm="1">
        <f t="array" ref="B4">[1]!table_weight[ValueEUR]*(('F+ , F-'!B$2-[1]!tbl_gk[[#This Row],[ValueEUR]])/('F+ , F-'!B$2-'F+ , F-'!B$3))</f>
        <v>3.1175138054050009E-5</v>
      </c>
      <c r="C4" s="1" cm="1">
        <f t="array" ref="C4">[1]!table_weight[WageEUR]*(('F+ , F-'!C$2-[1]!tbl_gk[[#This Row],[WageEUR]])/('F+ , F-'!C$2-'F+ , F-'!C$3))</f>
        <v>3.9120935309418161E-4</v>
      </c>
      <c r="D4" s="1" cm="1">
        <f t="array" ref="D4">[1]!table_weight[Crossing]*(('F+ , F-'!D$2-[1]!tbl_gk[[#This Row],[Crossing]])/('F+ , F-'!D$2-'F+ , F-'!D$3))</f>
        <v>3.6987814836757178E-2</v>
      </c>
      <c r="E4" s="1" cm="1">
        <f t="array" ref="E4">[1]!table_weight[Finishing]*(('F+ , F-'!E$2-[1]!tbl_gk[[#This Row],[Finishing]])/('F+ , F-'!E$2-'F+ , F-'!E$3))</f>
        <v>1.7968512321265388E-2</v>
      </c>
      <c r="F4" s="1" cm="1">
        <f t="array" ref="F4">[1]!table_weight[HeadingAccuracy]*(('F+ , F-'!F$2-[1]!tbl_gk[[#This Row],[HeadingAccuracy]])/('F+ , F-'!F$2-'F+ , F-'!F$3))</f>
        <v>8.351378275679E-3</v>
      </c>
      <c r="G4" s="1" cm="1">
        <f t="array" ref="G4">[1]!table_weight[ShortPassing]*(('F+ , F-'!G$2-[1]!tbl_gk[[#This Row],[ShortPassing]])/('F+ , F-'!G$2-'F+ , F-'!G$3))</f>
        <v>4.2190217609680135E-2</v>
      </c>
      <c r="H4" s="1" cm="1">
        <f t="array" ref="H4">[1]!table_weight[Volleys]*(('F+ , F-'!H$2-[1]!tbl_gk[[#This Row],[Volleys]])/('F+ , F-'!H$2-'F+ , F-'!H$3))</f>
        <v>1.2731313077869197E-3</v>
      </c>
      <c r="I4" s="1" cm="1">
        <f t="array" ref="I4">[1]!table_weight[Dribbling]*(('F+ , F-'!I$2-[1]!tbl_gk[[#This Row],[Dribbling]])/('F+ , F-'!I$2-'F+ , F-'!I$3))</f>
        <v>1.6623929766613008E-2</v>
      </c>
      <c r="J4" s="1" cm="1">
        <f t="array" ref="J4">[1]!table_weight[Curve]*(('F+ , F-'!J$2-[1]!tbl_gk[[#This Row],[Curve]])/('F+ , F-'!J$2-'F+ , F-'!J$3))</f>
        <v>1.0648007301490701E-2</v>
      </c>
      <c r="K4" s="1" cm="1">
        <f t="array" ref="K4">[1]!table_weight[FKAccuracy]*(('F+ , F-'!K$2-[1]!tbl_gk[[#This Row],[FKAccuracy]])/('F+ , F-'!K$2-'F+ , F-'!K$3))</f>
        <v>9.8874353513842238E-3</v>
      </c>
      <c r="L4" s="1" cm="1">
        <f t="array" ref="L4">[1]!table_weight[LongPassing]*(('F+ , F-'!L$2-[1]!tbl_gk[[#This Row],[LongPassing]])/('F+ , F-'!L$2-'F+ , F-'!L$3))</f>
        <v>2.4364084503410925E-2</v>
      </c>
      <c r="M4" s="1" cm="1">
        <f t="array" ref="M4">[1]!table_weight[BallControl]*(('F+ , F-'!M$2-[1]!tbl_gk[[#This Row],[BallControl]])/('F+ , F-'!M$2-'F+ , F-'!M$3))</f>
        <v>7.823025772523768E-3</v>
      </c>
      <c r="N4" s="1" cm="1">
        <f t="array" ref="N4">[1]!table_weight[Acceleration]*(('F+ , F-'!N$2-[1]!tbl_gk[[#This Row],[Acceleration]])/('F+ , F-'!N$2-'F+ , F-'!N$3))</f>
        <v>9.244975751176639E-3</v>
      </c>
      <c r="O4" s="1" cm="1">
        <f t="array" ref="O4">[1]!table_weight[SprintSpeed]*(('F+ , F-'!O$2-[1]!tbl_gk[[#This Row],[SprintSpeed]])/('F+ , F-'!O$2-'F+ , F-'!O$3))</f>
        <v>1.0963188317614834E-2</v>
      </c>
      <c r="P4" s="1" cm="1">
        <f t="array" ref="P4">[1]!table_weight[Agility]*(('F+ , F-'!P$2-[1]!tbl_gk[[#This Row],[Agility]])/('F+ , F-'!P$2-'F+ , F-'!P$3))</f>
        <v>3.9783763544031132E-3</v>
      </c>
      <c r="Q4" s="1" cm="1">
        <f t="array" ref="Q4">[1]!table_weight[Reactions]*(('F+ , F-'!Q$2-[1]!tbl_gk[[#This Row],[Reactions]])/('F+ , F-'!Q$2-'F+ , F-'!Q$3))</f>
        <v>1.6500544002310022E-3</v>
      </c>
      <c r="R4" s="1" cm="1">
        <f t="array" ref="R4">[1]!table_weight[Balance]*(('F+ , F-'!R$2-[1]!tbl_gk[[#This Row],[Balance]])/('F+ , F-'!R$2-'F+ , F-'!R$3))</f>
        <v>1.7384501716719487E-3</v>
      </c>
      <c r="S4" s="1" cm="1">
        <f t="array" ref="S4">[1]!table_weight[ShotPower]*(('F+ , F-'!S$2-[1]!tbl_gk[[#This Row],[ShotPower]])/('F+ , F-'!S$2-'F+ , F-'!S$3))</f>
        <v>4.93444240800784E-3</v>
      </c>
      <c r="T4" s="1" cm="1">
        <f t="array" ref="T4">[1]!table_weight[Jumping]*(('F+ , F-'!T$2-[1]!tbl_gk[[#This Row],[Jumping]])/('F+ , F-'!T$2-'F+ , F-'!T$3))</f>
        <v>2.8337438786225251E-3</v>
      </c>
      <c r="U4" s="1" cm="1">
        <f t="array" ref="U4">[1]!table_weight[Stamina]*(('F+ , F-'!U$2-[1]!tbl_gk[[#This Row],[Stamina]])/('F+ , F-'!U$2-'F+ , F-'!U$3))</f>
        <v>1.6315495058735752E-2</v>
      </c>
      <c r="V4" s="1" cm="1">
        <f t="array" ref="V4">[1]!table_weight[Strength]*(('F+ , F-'!V$2-[1]!tbl_gk[[#This Row],[Strength]])/('F+ , F-'!V$2-'F+ , F-'!V$3))</f>
        <v>2.3958016428354077E-2</v>
      </c>
      <c r="W4" s="1" cm="1">
        <f t="array" ref="W4">[1]!table_weight[LongShots]*(('F+ , F-'!W$2-[1]!tbl_gk[[#This Row],[LongShots]])/('F+ , F-'!W$2-'F+ , F-'!W$3))</f>
        <v>8.8300548353824494E-3</v>
      </c>
      <c r="X4" s="1" cm="1">
        <f t="array" ref="X4">[1]!table_weight[Aggression]*(('F+ , F-'!X$2-[1]!tbl_gk[[#This Row],[Aggression]])/('F+ , F-'!X$2-'F+ , F-'!X$3))</f>
        <v>5.4761180407666456E-3</v>
      </c>
      <c r="Y4" s="1" cm="1">
        <f t="array" ref="Y4">[1]!table_weight[Interceptions]*(('F+ , F-'!Y$2-[1]!tbl_gk[[#This Row],[Interceptions]])/('F+ , F-'!Y$2-'F+ , F-'!Y$3))</f>
        <v>1.2465959767598898E-2</v>
      </c>
      <c r="Z4" s="1" cm="1">
        <f t="array" ref="Z4">[1]!table_weight[Positioning]*(('F+ , F-'!Z$2-[1]!tbl_gk[[#This Row],[Positioning]])/('F+ , F-'!Z$2-'F+ , F-'!Z$3))</f>
        <v>1.3310009126863251E-3</v>
      </c>
      <c r="AA4" s="1" cm="1">
        <f t="array" ref="AA4">[1]!table_weight[Vision]*(('F+ , F-'!AA$2-[1]!tbl_gk[[#This Row],[Vision]])/('F+ , F-'!AA$2-'F+ , F-'!AA$3))</f>
        <v>2.1296014602981403E-2</v>
      </c>
      <c r="AB4" s="1" cm="1">
        <f t="array" ref="AB4">[1]!table_weight[Penalties]*(('F+ , F-'!AB$2-[1]!tbl_gk[[#This Row],[Penalties]])/('F+ , F-'!AB$2-'F+ , F-'!AB$3))</f>
        <v>2.3096780543674466E-3</v>
      </c>
      <c r="AC4" s="1" cm="1">
        <f t="array" ref="AC4">[1]!table_weight[Composure]*(('F+ , F-'!AC$2-[1]!tbl_gk[[#This Row],[Composure]])/('F+ , F-'!AC$2-'F+ , F-'!AC$3))</f>
        <v>1.067469403658214E-3</v>
      </c>
      <c r="AD4" s="1" cm="1">
        <f t="array" ref="AD4">[1]!table_weight[Marking]*(('F+ , F-'!AD$2-[1]!tbl_gk[[#This Row],[Marking]])/('F+ , F-'!AD$2-'F+ , F-'!AD$3))</f>
        <v>1.41973430686543E-2</v>
      </c>
      <c r="AE4" s="1" cm="1">
        <f t="array" ref="AE4">[1]!table_weight[StandingTackle]*(('F+ , F-'!AE$2-[1]!tbl_gk[[#This Row],[StandingTackle]])/('F+ , F-'!AE$2-'F+ , F-'!AE$3))</f>
        <v>3.1383600467551613E-2</v>
      </c>
      <c r="AF4" s="1" cm="1">
        <f t="array" ref="AF4">[1]!table_weight[SlidingTackle]*(('F+ , F-'!AF$2-[1]!tbl_gk[[#This Row],[SlidingTackle]])/('F+ , F-'!AF$2-'F+ , F-'!AF$3))</f>
        <v>1.0461200155850536E-2</v>
      </c>
      <c r="AG4" s="1" cm="1">
        <f t="array" ref="AG4">[1]!table_weight[GKDiving]*(('F+ , F-'!AG$2-[1]!tbl_gk[[#This Row],[GKDiving]])/('F+ , F-'!AG$2-'F+ , F-'!AG$3))</f>
        <v>4.6119181624581652E-2</v>
      </c>
      <c r="AH4" s="1" cm="1">
        <f t="array" ref="AH4">[1]!table_weight[GKHandling]*(('F+ , F-'!AH$2-[1]!tbl_gk[[#This Row],[GKHandling]])/('F+ , F-'!AH$2-'F+ , F-'!AH$3))</f>
        <v>3.386529278713242E-2</v>
      </c>
      <c r="AI4" s="1" cm="1">
        <f t="array" ref="AI4">[1]!table_weight[GKKicking]*(('F+ , F-'!AI$2-[1]!tbl_gk[[#This Row],[GKKicking]])/('F+ , F-'!AI$2-'F+ , F-'!AI$3))</f>
        <v>2.2360815333130498E-2</v>
      </c>
      <c r="AJ4" s="1" cm="1">
        <f t="array" ref="AJ4">[1]!table_weight[GKPositioning]*(('F+ , F-'!AJ$2-[1]!tbl_gk[[#This Row],[GKPositioning]])/('F+ , F-'!AJ$2-'F+ , F-'!AJ$3))</f>
        <v>1.3875172591327129E-2</v>
      </c>
      <c r="AK4" s="1" cm="1">
        <f t="array" ref="AK4">[1]!table_weight[GKReflexes]*(('F+ , F-'!AK$2-[1]!tbl_gk[[#This Row],[GKReflexes]])/('F+ , F-'!AK$2-'F+ , F-'!AK$3))</f>
        <v>4.7371801372409796E-2</v>
      </c>
    </row>
    <row r="5" spans="1:37" x14ac:dyDescent="0.55000000000000004">
      <c r="A5" s="8">
        <f>[1]!tbl_gk[[#This Row],[ID]]</f>
        <v>19541</v>
      </c>
      <c r="B5" s="2" cm="1">
        <f t="array" ref="B5">[1]!table_weight[ValueEUR]*(('F+ , F-'!B$2-[1]!tbl_gk[[#This Row],[ValueEUR]])/('F+ , F-'!B$2-'F+ , F-'!B$3))</f>
        <v>1.2655254061545053E-5</v>
      </c>
      <c r="C5" s="2" cm="1">
        <f t="array" ref="C5">[1]!table_weight[WageEUR]*(('F+ , F-'!C$2-[1]!tbl_gk[[#This Row],[WageEUR]])/('F+ , F-'!C$2-'F+ , F-'!C$3))</f>
        <v>2.3472561185650898E-4</v>
      </c>
      <c r="D5" s="2" cm="1">
        <f t="array" ref="D5">[1]!table_weight[Crossing]*(('F+ , F-'!D$2-[1]!tbl_gk[[#This Row],[Crossing]])/('F+ , F-'!D$2-'F+ , F-'!D$3))</f>
        <v>2.6900228972187034E-2</v>
      </c>
      <c r="E5" s="2" cm="1">
        <f t="array" ref="E5">[1]!table_weight[Finishing]*(('F+ , F-'!E$2-[1]!tbl_gk[[#This Row],[Finishing]])/('F+ , F-'!E$2-'F+ , F-'!E$3))</f>
        <v>1.1979008214176926E-2</v>
      </c>
      <c r="F5" s="2" cm="1">
        <f t="array" ref="F5">[1]!table_weight[HeadingAccuracy]*(('F+ , F-'!F$2-[1]!tbl_gk[[#This Row],[HeadingAccuracy]])/('F+ , F-'!F$2-'F+ , F-'!F$3))</f>
        <v>1.0439222844598752E-2</v>
      </c>
      <c r="G5" s="2" cm="1">
        <f t="array" ref="G5">[1]!table_weight[ShortPassing]*(('F+ , F-'!G$2-[1]!tbl_gk[[#This Row],[ShortPassing]])/('F+ , F-'!G$2-'F+ , F-'!G$3))</f>
        <v>4.5002898783658811E-2</v>
      </c>
      <c r="H5" s="2" cm="1">
        <f t="array" ref="H5">[1]!table_weight[Volleys]*(('F+ , F-'!H$2-[1]!tbl_gk[[#This Row],[Volleys]])/('F+ , F-'!H$2-'F+ , F-'!H$3))</f>
        <v>1.6203489371833524E-3</v>
      </c>
      <c r="I5" s="2" cm="1">
        <f t="array" ref="I5">[1]!table_weight[Dribbling]*(('F+ , F-'!I$2-[1]!tbl_gk[[#This Row],[Dribbling]])/('F+ , F-'!I$2-'F+ , F-'!I$3))</f>
        <v>1.6623929766613008E-2</v>
      </c>
      <c r="J5" s="2" cm="1">
        <f t="array" ref="J5">[1]!table_weight[Curve]*(('F+ , F-'!J$2-[1]!tbl_gk[[#This Row],[Curve]])/('F+ , F-'!J$2-'F+ , F-'!J$3))</f>
        <v>9.4648953791028455E-3</v>
      </c>
      <c r="K5" s="2" cm="1">
        <f t="array" ref="K5">[1]!table_weight[FKAccuracy]*(('F+ , F-'!K$2-[1]!tbl_gk[[#This Row],[FKAccuracy]])/('F+ , F-'!K$2-'F+ , F-'!K$3))</f>
        <v>8.9747490112564478E-3</v>
      </c>
      <c r="L5" s="2" cm="1">
        <f t="array" ref="L5">[1]!table_weight[LongPassing]*(('F+ , F-'!L$2-[1]!tbl_gk[[#This Row],[LongPassing]])/('F+ , F-'!L$2-'F+ , F-'!L$3))</f>
        <v>9.7456338013643708E-3</v>
      </c>
      <c r="M5" s="2" cm="1">
        <f t="array" ref="M5">[1]!table_weight[BallControl]*(('F+ , F-'!M$2-[1]!tbl_gk[[#This Row],[BallControl]])/('F+ , F-'!M$2-'F+ , F-'!M$3))</f>
        <v>7.3884132296057822E-3</v>
      </c>
      <c r="N5" s="2" cm="1">
        <f t="array" ref="N5">[1]!table_weight[Acceleration]*(('F+ , F-'!N$2-[1]!tbl_gk[[#This Row],[Acceleration]])/('F+ , F-'!N$2-'F+ , F-'!N$3))</f>
        <v>7.4410780436299775E-3</v>
      </c>
      <c r="O5" s="2" cm="1">
        <f t="array" ref="O5">[1]!table_weight[SprintSpeed]*(('F+ , F-'!O$2-[1]!tbl_gk[[#This Row],[SprintSpeed]])/('F+ , F-'!O$2-'F+ , F-'!O$3))</f>
        <v>8.7143291755399956E-3</v>
      </c>
      <c r="P5" s="2" cm="1">
        <f t="array" ref="P5">[1]!table_weight[Agility]*(('F+ , F-'!P$2-[1]!tbl_gk[[#This Row],[Agility]])/('F+ , F-'!P$2-'F+ , F-'!P$3))</f>
        <v>1.6381549694601055E-3</v>
      </c>
      <c r="Q5" s="2" cm="1">
        <f t="array" ref="Q5">[1]!table_weight[Reactions]*(('F+ , F-'!Q$2-[1]!tbl_gk[[#This Row],[Reactions]])/('F+ , F-'!Q$2-'F+ , F-'!Q$3))</f>
        <v>1.5469260002165645E-3</v>
      </c>
      <c r="R5" s="2" cm="1">
        <f t="array" ref="R5">[1]!table_weight[Balance]*(('F+ , F-'!R$2-[1]!tbl_gk[[#This Row],[Balance]])/('F+ , F-'!R$2-'F+ , F-'!R$3))</f>
        <v>8.6922508583597434E-4</v>
      </c>
      <c r="S5" s="2" cm="1">
        <f t="array" ref="S5">[1]!table_weight[ShotPower]*(('F+ , F-'!S$2-[1]!tbl_gk[[#This Row],[ShotPower]])/('F+ , F-'!S$2-'F+ , F-'!S$3))</f>
        <v>6.2329798837993753E-3</v>
      </c>
      <c r="T5" s="2" cm="1">
        <f t="array" ref="T5">[1]!table_weight[Jumping]*(('F+ , F-'!T$2-[1]!tbl_gk[[#This Row],[Jumping]])/('F+ , F-'!T$2-'F+ , F-'!T$3))</f>
        <v>1.459807452623725E-3</v>
      </c>
      <c r="U5" s="2" cm="1">
        <f t="array" ref="U5">[1]!table_weight[Stamina]*(('F+ , F-'!U$2-[1]!tbl_gk[[#This Row],[Stamina]])/('F+ , F-'!U$2-'F+ , F-'!U$3))</f>
        <v>1.288065399373875E-2</v>
      </c>
      <c r="V5" s="2" cm="1">
        <f t="array" ref="V5">[1]!table_weight[Strength]*(('F+ , F-'!V$2-[1]!tbl_gk[[#This Row],[Strength]])/('F+ , F-'!V$2-'F+ , F-'!V$3))</f>
        <v>1.9521346719399615E-2</v>
      </c>
      <c r="W5" s="2" cm="1">
        <f t="array" ref="W5">[1]!table_weight[LongShots]*(('F+ , F-'!W$2-[1]!tbl_gk[[#This Row],[LongShots]])/('F+ , F-'!W$2-'F+ , F-'!W$3))</f>
        <v>7.271809864432606E-3</v>
      </c>
      <c r="X5" s="2" cm="1">
        <f t="array" ref="X5">[1]!table_weight[Aggression]*(('F+ , F-'!X$2-[1]!tbl_gk[[#This Row],[Aggression]])/('F+ , F-'!X$2-'F+ , F-'!X$3))</f>
        <v>9.1268634012777444E-3</v>
      </c>
      <c r="Y5" s="2" cm="1">
        <f t="array" ref="Y5">[1]!table_weight[Interceptions]*(('F+ , F-'!Y$2-[1]!tbl_gk[[#This Row],[Interceptions]])/('F+ , F-'!Y$2-'F+ , F-'!Y$3))</f>
        <v>1.8698939651398346E-2</v>
      </c>
      <c r="Z5" s="2" cm="1">
        <f t="array" ref="Z5">[1]!table_weight[Positioning]*(('F+ , F-'!Z$2-[1]!tbl_gk[[#This Row],[Positioning]])/('F+ , F-'!Z$2-'F+ , F-'!Z$3))</f>
        <v>8.8733394179088337E-4</v>
      </c>
      <c r="AA5" s="2" cm="1">
        <f t="array" ref="AA5">[1]!table_weight[Vision]*(('F+ , F-'!AA$2-[1]!tbl_gk[[#This Row],[Vision]])/('F+ , F-'!AA$2-'F+ , F-'!AA$3))</f>
        <v>9.2282729946252754E-3</v>
      </c>
      <c r="AB5" s="2" cm="1">
        <f t="array" ref="AB5">[1]!table_weight[Penalties]*(('F+ , F-'!AB$2-[1]!tbl_gk[[#This Row],[Penalties]])/('F+ , F-'!AB$2-'F+ , F-'!AB$3))</f>
        <v>1.7616188550260185E-3</v>
      </c>
      <c r="AC5" s="2" cm="1">
        <f t="array" ref="AC5">[1]!table_weight[Composure]*(('F+ , F-'!AC$2-[1]!tbl_gk[[#This Row],[Composure]])/('F+ , F-'!AC$2-'F+ , F-'!AC$3))</f>
        <v>7.4722858256074981E-4</v>
      </c>
      <c r="AD5" s="2" cm="1">
        <f t="array" ref="AD5">[1]!table_weight[Marking]*(('F+ , F-'!AD$2-[1]!tbl_gk[[#This Row],[Marking]])/('F+ , F-'!AD$2-'F+ , F-'!AD$3))</f>
        <v>2.6817203574124791E-2</v>
      </c>
      <c r="AE5" s="2" cm="1">
        <f t="array" ref="AE5">[1]!table_weight[StandingTackle]*(('F+ , F-'!AE$2-[1]!tbl_gk[[#This Row],[StandingTackle]])/('F+ , F-'!AE$2-'F+ , F-'!AE$3))</f>
        <v>6.7250572430467741E-3</v>
      </c>
      <c r="AF5" s="2" cm="1">
        <f t="array" ref="AF5">[1]!table_weight[SlidingTackle]*(('F+ , F-'!AF$2-[1]!tbl_gk[[#This Row],[SlidingTackle]])/('F+ , F-'!AF$2-'F+ , F-'!AF$3))</f>
        <v>7.4722858256075263E-4</v>
      </c>
      <c r="AG5" s="2" cm="1">
        <f t="array" ref="AG5">[1]!table_weight[GKDiving]*(('F+ , F-'!AG$2-[1]!tbl_gk[[#This Row],[GKDiving]])/('F+ , F-'!AG$2-'F+ , F-'!AG$3))</f>
        <v>4.4411063786634182E-2</v>
      </c>
      <c r="AH5" s="2" cm="1">
        <f t="array" ref="AH5">[1]!table_weight[GKHandling]*(('F+ , F-'!AH$2-[1]!tbl_gk[[#This Row],[GKHandling]])/('F+ , F-'!AH$2-'F+ , F-'!AH$3))</f>
        <v>4.9906747265247783E-2</v>
      </c>
      <c r="AI5" s="2" cm="1">
        <f t="array" ref="AI5">[1]!table_weight[GKKicking]*(('F+ , F-'!AI$2-[1]!tbl_gk[[#This Row],[GKKicking]])/('F+ , F-'!AI$2-'F+ , F-'!AI$3))</f>
        <v>2.8621843626407038E-2</v>
      </c>
      <c r="AJ5" s="2" cm="1">
        <f t="array" ref="AJ5">[1]!table_weight[GKPositioning]*(('F+ , F-'!AJ$2-[1]!tbl_gk[[#This Row],[GKPositioning]])/('F+ , F-'!AJ$2-'F+ , F-'!AJ$3))</f>
        <v>1.8290000234022125E-2</v>
      </c>
      <c r="AK5" s="2" cm="1">
        <f t="array" ref="AK5">[1]!table_weight[GKReflexes]*(('F+ , F-'!AK$2-[1]!tbl_gk[[#This Row],[GKReflexes]])/('F+ , F-'!AK$2-'F+ , F-'!AK$3))</f>
        <v>4.7371801372409796E-2</v>
      </c>
    </row>
    <row r="6" spans="1:37" x14ac:dyDescent="0.55000000000000004">
      <c r="A6" s="7">
        <f>[1]!tbl_gk[[#This Row],[ID]]</f>
        <v>24630</v>
      </c>
      <c r="B6" s="1" cm="1">
        <f t="array" ref="B6">[1]!table_weight[ValueEUR]*(('F+ , F-'!B$2-[1]!tbl_gk[[#This Row],[ValueEUR]])/('F+ , F-'!B$2-'F+ , F-'!B$3))</f>
        <v>3.6761969725122341E-4</v>
      </c>
      <c r="C6" s="1" cm="1">
        <f t="array" ref="C6">[1]!table_weight[WageEUR]*(('F+ , F-'!C$2-[1]!tbl_gk[[#This Row],[WageEUR]])/('F+ , F-'!C$2-'F+ , F-'!C$3))</f>
        <v>2.1125305067085805E-3</v>
      </c>
      <c r="D6" s="1" cm="1">
        <f t="array" ref="D6">[1]!table_weight[Crossing]*(('F+ , F-'!D$2-[1]!tbl_gk[[#This Row],[Crossing]])/('F+ , F-'!D$2-'F+ , F-'!D$3))</f>
        <v>3.6987814836757178E-2</v>
      </c>
      <c r="E6" s="1" cm="1">
        <f t="array" ref="E6">[1]!table_weight[Finishing]*(('F+ , F-'!E$2-[1]!tbl_gk[[#This Row],[Finishing]])/('F+ , F-'!E$2-'F+ , F-'!E$3))</f>
        <v>1.2977258898691668E-2</v>
      </c>
      <c r="F6" s="1" cm="1">
        <f t="array" ref="F6">[1]!table_weight[HeadingAccuracy]*(('F+ , F-'!F$2-[1]!tbl_gk[[#This Row],[HeadingAccuracy]])/('F+ , F-'!F$2-'F+ , F-'!F$3))</f>
        <v>1.08567917583827E-2</v>
      </c>
      <c r="G6" s="1" cm="1">
        <f t="array" ref="G6">[1]!table_weight[ShortPassing]*(('F+ , F-'!G$2-[1]!tbl_gk[[#This Row],[ShortPassing]])/('F+ , F-'!G$2-'F+ , F-'!G$3))</f>
        <v>3.6564855261722783E-2</v>
      </c>
      <c r="H6" s="1" cm="1">
        <f t="array" ref="H6">[1]!table_weight[Volleys]*(('F+ , F-'!H$2-[1]!tbl_gk[[#This Row],[Volleys]])/('F+ , F-'!H$2-'F+ , F-'!H$3))</f>
        <v>1.7360881469821632E-3</v>
      </c>
      <c r="I6" s="1" cm="1">
        <f t="array" ref="I6">[1]!table_weight[Dribbling]*(('F+ , F-'!I$2-[1]!tbl_gk[[#This Row],[Dribbling]])/('F+ , F-'!I$2-'F+ , F-'!I$3))</f>
        <v>2.0535442652874894E-2</v>
      </c>
      <c r="J6" s="1" cm="1">
        <f t="array" ref="J6">[1]!table_weight[Curve]*(('F+ , F-'!J$2-[1]!tbl_gk[[#This Row],[Curve]])/('F+ , F-'!J$2-'F+ , F-'!J$3))</f>
        <v>9.8029273569279467E-3</v>
      </c>
      <c r="K6" s="1" cm="1">
        <f t="array" ref="K6">[1]!table_weight[FKAccuracy]*(('F+ , F-'!K$2-[1]!tbl_gk[[#This Row],[FKAccuracy]])/('F+ , F-'!K$2-'F+ , F-'!K$3))</f>
        <v>9.5832065713416324E-3</v>
      </c>
      <c r="L6" s="1" cm="1">
        <f t="array" ref="L6">[1]!table_weight[LongPassing]*(('F+ , F-'!L$2-[1]!tbl_gk[[#This Row],[LongPassing]])/('F+ , F-'!L$2-'F+ , F-'!L$3))</f>
        <v>1.5701298902198155E-2</v>
      </c>
      <c r="M6" s="1" cm="1">
        <f t="array" ref="M6">[1]!table_weight[BallControl]*(('F+ , F-'!M$2-[1]!tbl_gk[[#This Row],[BallControl]])/('F+ , F-'!M$2-'F+ , F-'!M$3))</f>
        <v>1.0430701030031691E-2</v>
      </c>
      <c r="N6" s="1" cm="1">
        <f t="array" ref="N6">[1]!table_weight[Acceleration]*(('F+ , F-'!N$2-[1]!tbl_gk[[#This Row],[Acceleration]])/('F+ , F-'!N$2-'F+ , F-'!N$3))</f>
        <v>4.9607186957533181E-3</v>
      </c>
      <c r="O6" s="1" cm="1">
        <f t="array" ref="O6">[1]!table_weight[SprintSpeed]*(('F+ , F-'!O$2-[1]!tbl_gk[[#This Row],[SprintSpeed]])/('F+ , F-'!O$2-'F+ , F-'!O$3))</f>
        <v>4.4977182841496755E-3</v>
      </c>
      <c r="P6" s="1" cm="1">
        <f t="array" ref="P6">[1]!table_weight[Agility]*(('F+ , F-'!P$2-[1]!tbl_gk[[#This Row],[Agility]])/('F+ , F-'!P$2-'F+ , F-'!P$3))</f>
        <v>2.340221384943008E-3</v>
      </c>
      <c r="Q6" s="1" cm="1">
        <f t="array" ref="Q6">[1]!table_weight[Reactions]*(('F+ , F-'!Q$2-[1]!tbl_gk[[#This Row],[Reactions]])/('F+ , F-'!Q$2-'F+ , F-'!Q$3))</f>
        <v>8.7659140012271992E-4</v>
      </c>
      <c r="R6" s="1" cm="1">
        <f t="array" ref="R6">[1]!table_weight[Balance]*(('F+ , F-'!R$2-[1]!tbl_gk[[#This Row],[Balance]])/('F+ , F-'!R$2-'F+ , F-'!R$3))</f>
        <v>5.5878755518026931E-4</v>
      </c>
      <c r="S6" s="1" cm="1">
        <f t="array" ref="S6">[1]!table_weight[ShotPower]*(('F+ , F-'!S$2-[1]!tbl_gk[[#This Row],[ShotPower]])/('F+ , F-'!S$2-'F+ , F-'!S$3))</f>
        <v>2.8567824467413809E-3</v>
      </c>
      <c r="T6" s="1" cm="1">
        <f t="array" ref="T6">[1]!table_weight[Jumping]*(('F+ , F-'!T$2-[1]!tbl_gk[[#This Row],[Jumping]])/('F+ , F-'!T$2-'F+ , F-'!T$3))</f>
        <v>1.1163233461240253E-3</v>
      </c>
      <c r="U6" s="1" cm="1">
        <f t="array" ref="U6">[1]!table_weight[Stamina]*(('F+ , F-'!U$2-[1]!tbl_gk[[#This Row],[Stamina]])/('F+ , F-'!U$2-'F+ , F-'!U$3))</f>
        <v>9.4458129287417498E-3</v>
      </c>
      <c r="V6" s="1" cm="1">
        <f t="array" ref="V6">[1]!table_weight[Strength]*(('F+ , F-'!V$2-[1]!tbl_gk[[#This Row],[Strength]])/('F+ , F-'!V$2-'F+ , F-'!V$3))</f>
        <v>1.3310009126863375E-2</v>
      </c>
      <c r="W6" s="1" cm="1">
        <f t="array" ref="W6">[1]!table_weight[LongShots]*(('F+ , F-'!W$2-[1]!tbl_gk[[#This Row],[LongShots]])/('F+ , F-'!W$2-'F+ , F-'!W$3))</f>
        <v>7.7912248547492196E-3</v>
      </c>
      <c r="X6" s="1" cm="1">
        <f t="array" ref="X6">[1]!table_weight[Aggression]*(('F+ , F-'!X$2-[1]!tbl_gk[[#This Row],[Aggression]])/('F+ , F-'!X$2-'F+ , F-'!X$3))</f>
        <v>7.9099482811073787E-3</v>
      </c>
      <c r="Y6" s="1" cm="1">
        <f t="array" ref="Y6">[1]!table_weight[Interceptions]*(('F+ , F-'!Y$2-[1]!tbl_gk[[#This Row],[Interceptions]])/('F+ , F-'!Y$2-'F+ , F-'!Y$3))</f>
        <v>1.5236173049287543E-2</v>
      </c>
      <c r="Z6" s="1" cm="1">
        <f t="array" ref="Z6">[1]!table_weight[Positioning]*(('F+ , F-'!Z$2-[1]!tbl_gk[[#This Row],[Positioning]])/('F+ , F-'!Z$2-'F+ , F-'!Z$3))</f>
        <v>1.0352229320893639E-3</v>
      </c>
      <c r="AA6" s="1" cm="1">
        <f t="array" ref="AA6">[1]!table_weight[Vision]*(('F+ , F-'!AA$2-[1]!tbl_gk[[#This Row],[Vision]])/('F+ , F-'!AA$2-'F+ , F-'!AA$3))</f>
        <v>3.5493357671635669E-3</v>
      </c>
      <c r="AB6" s="1" cm="1">
        <f t="array" ref="AB6">[1]!table_weight[Penalties]*(('F+ , F-'!AB$2-[1]!tbl_gk[[#This Row],[Penalties]])/('F+ , F-'!AB$2-'F+ , F-'!AB$3))</f>
        <v>1.9573542833622431E-3</v>
      </c>
      <c r="AC6" s="1" cm="1">
        <f t="array" ref="AC6">[1]!table_weight[Composure]*(('F+ , F-'!AC$2-[1]!tbl_gk[[#This Row],[Composure]])/('F+ , F-'!AC$2-'F+ , F-'!AC$3))</f>
        <v>3.2024082109746423E-4</v>
      </c>
      <c r="AD6" s="1" cm="1">
        <f t="array" ref="AD6">[1]!table_weight[Marking]*(('F+ , F-'!AD$2-[1]!tbl_gk[[#This Row],[Marking]])/('F+ , F-'!AD$2-'F+ , F-'!AD$3))</f>
        <v>1.5774825631838112E-2</v>
      </c>
      <c r="AE6" s="1" cm="1">
        <f t="array" ref="AE6">[1]!table_weight[StandingTackle]*(('F+ , F-'!AE$2-[1]!tbl_gk[[#This Row],[StandingTackle]])/('F+ , F-'!AE$2-'F+ , F-'!AE$3))</f>
        <v>6.7250572430467741E-3</v>
      </c>
      <c r="AF6" s="1" cm="1">
        <f t="array" ref="AF6">[1]!table_weight[SlidingTackle]*(('F+ , F-'!AF$2-[1]!tbl_gk[[#This Row],[SlidingTackle]])/('F+ , F-'!AF$2-'F+ , F-'!AF$3))</f>
        <v>7.4722858256075263E-4</v>
      </c>
      <c r="AG6" s="1" cm="1">
        <f t="array" ref="AG6">[1]!table_weight[GKDiving]*(('F+ , F-'!AG$2-[1]!tbl_gk[[#This Row],[GKDiving]])/('F+ , F-'!AG$2-'F+ , F-'!AG$3))</f>
        <v>2.5621767569212028E-2</v>
      </c>
      <c r="AH6" s="1" cm="1">
        <f t="array" ref="AH6">[1]!table_weight[GKHandling]*(('F+ , F-'!AH$2-[1]!tbl_gk[[#This Row],[GKHandling]])/('F+ , F-'!AH$2-'F+ , F-'!AH$3))</f>
        <v>2.3170989801722181E-2</v>
      </c>
      <c r="AI6" s="1" cm="1">
        <f t="array" ref="AI6">[1]!table_weight[GKKicking]*(('F+ , F-'!AI$2-[1]!tbl_gk[[#This Row],[GKKicking]])/('F+ , F-'!AI$2-'F+ , F-'!AI$3))</f>
        <v>1.2522056586553079E-2</v>
      </c>
      <c r="AJ6" s="1" cm="1">
        <f t="array" ref="AJ6">[1]!table_weight[GKPositioning]*(('F+ , F-'!AJ$2-[1]!tbl_gk[[#This Row],[GKPositioning]])/('F+ , F-'!AJ$2-'F+ , F-'!AJ$3))</f>
        <v>7.5682759589057076E-3</v>
      </c>
      <c r="AK6" s="1" cm="1">
        <f t="array" ref="AK6">[1]!table_weight[GKReflexes]*(('F+ , F-'!AK$2-[1]!tbl_gk[[#This Row],[GKReflexes]])/('F+ , F-'!AK$2-'F+ , F-'!AK$3))</f>
        <v>2.55078930466822E-2</v>
      </c>
    </row>
    <row r="7" spans="1:37" x14ac:dyDescent="0.55000000000000004">
      <c r="A7" s="8">
        <f>[1]!tbl_gk[[#This Row],[ID]]</f>
        <v>49000</v>
      </c>
      <c r="B7" s="2" cm="1">
        <f t="array" ref="B7">[1]!table_weight[ValueEUR]*(('F+ , F-'!B$2-[1]!tbl_gk[[#This Row],[ValueEUR]])/('F+ , F-'!B$2-'F+ , F-'!B$3))</f>
        <v>1.4383776567512181E-4</v>
      </c>
      <c r="C7" s="2" cm="1">
        <f t="array" ref="C7">[1]!table_weight[WageEUR]*(('F+ , F-'!C$2-[1]!tbl_gk[[#This Row],[WageEUR]])/('F+ , F-'!C$2-'F+ , F-'!C$3))</f>
        <v>2.8949492128969444E-3</v>
      </c>
      <c r="D7" s="2" cm="1">
        <f t="array" ref="D7">[1]!table_weight[Crossing]*(('F+ , F-'!D$2-[1]!tbl_gk[[#This Row],[Crossing]])/('F+ , F-'!D$2-'F+ , F-'!D$3))</f>
        <v>3.6987814836757178E-2</v>
      </c>
      <c r="E7" s="2" cm="1">
        <f t="array" ref="E7">[1]!table_weight[Finishing]*(('F+ , F-'!E$2-[1]!tbl_gk[[#This Row],[Finishing]])/('F+ , F-'!E$2-'F+ , F-'!E$3))</f>
        <v>6.9877547916032071E-3</v>
      </c>
      <c r="F7" s="2" cm="1">
        <f t="array" ref="F7">[1]!table_weight[HeadingAccuracy]*(('F+ , F-'!F$2-[1]!tbl_gk[[#This Row],[HeadingAccuracy]])/('F+ , F-'!F$2-'F+ , F-'!F$3))</f>
        <v>1.08567917583827E-2</v>
      </c>
      <c r="G7" s="2" cm="1">
        <f t="array" ref="G7">[1]!table_weight[ShortPassing]*(('F+ , F-'!G$2-[1]!tbl_gk[[#This Row],[ShortPassing]])/('F+ , F-'!G$2-'F+ , F-'!G$3))</f>
        <v>3.7971195848712121E-2</v>
      </c>
      <c r="H7" s="2" cm="1">
        <f t="array" ref="H7">[1]!table_weight[Volleys]*(('F+ , F-'!H$2-[1]!tbl_gk[[#This Row],[Volleys]])/('F+ , F-'!H$2-'F+ , F-'!H$3))</f>
        <v>1.2731313077869197E-3</v>
      </c>
      <c r="I7" s="2" cm="1">
        <f t="array" ref="I7">[1]!table_weight[Dribbling]*(('F+ , F-'!I$2-[1]!tbl_gk[[#This Row],[Dribbling]])/('F+ , F-'!I$2-'F+ , F-'!I$3))</f>
        <v>1.0756660437220181E-2</v>
      </c>
      <c r="J7" s="2" cm="1">
        <f t="array" ref="J7">[1]!table_weight[Curve]*(('F+ , F-'!J$2-[1]!tbl_gk[[#This Row],[Curve]])/('F+ , F-'!J$2-'F+ , F-'!J$3))</f>
        <v>8.2817834567149896E-3</v>
      </c>
      <c r="K7" s="2" cm="1">
        <f t="array" ref="K7">[1]!table_weight[FKAccuracy]*(('F+ , F-'!K$2-[1]!tbl_gk[[#This Row],[FKAccuracy]])/('F+ , F-'!K$2-'F+ , F-'!K$3))</f>
        <v>9.1268634012777444E-3</v>
      </c>
      <c r="L7" s="2" cm="1">
        <f t="array" ref="L7">[1]!table_weight[LongPassing]*(('F+ , F-'!L$2-[1]!tbl_gk[[#This Row],[LongPassing]])/('F+ , F-'!L$2-'F+ , F-'!L$3))</f>
        <v>1.5701298902198155E-2</v>
      </c>
      <c r="M7" s="2" cm="1">
        <f t="array" ref="M7">[1]!table_weight[BallControl]*(('F+ , F-'!M$2-[1]!tbl_gk[[#This Row],[BallControl]])/('F+ , F-'!M$2-'F+ , F-'!M$3))</f>
        <v>7.823025772523768E-3</v>
      </c>
      <c r="N7" s="2" cm="1">
        <f t="array" ref="N7">[1]!table_weight[Acceleration]*(('F+ , F-'!N$2-[1]!tbl_gk[[#This Row],[Acceleration]])/('F+ , F-'!N$2-'F+ , F-'!N$3))</f>
        <v>7.2155908301866443E-3</v>
      </c>
      <c r="O7" s="2" cm="1">
        <f t="array" ref="O7">[1]!table_weight[SprintSpeed]*(('F+ , F-'!O$2-[1]!tbl_gk[[#This Row],[SprintSpeed]])/('F+ , F-'!O$2-'F+ , F-'!O$3))</f>
        <v>6.7465774262245133E-3</v>
      </c>
      <c r="P7" s="2" cm="1">
        <f t="array" ref="P7">[1]!table_weight[Agility]*(('F+ , F-'!P$2-[1]!tbl_gk[[#This Row],[Agility]])/('F+ , F-'!P$2-'F+ , F-'!P$3))</f>
        <v>5.85055346235752E-4</v>
      </c>
      <c r="Q7" s="2" cm="1">
        <f t="array" ref="Q7">[1]!table_weight[Reactions]*(('F+ , F-'!Q$2-[1]!tbl_gk[[#This Row],[Reactions]])/('F+ , F-'!Q$2-'F+ , F-'!Q$3))</f>
        <v>9.7971980013715747E-4</v>
      </c>
      <c r="R7" s="2" cm="1">
        <f t="array" ref="R7">[1]!table_weight[Balance]*(('F+ , F-'!R$2-[1]!tbl_gk[[#This Row],[Balance]])/('F+ , F-'!R$2-'F+ , F-'!R$3))</f>
        <v>1.1175751103605386E-3</v>
      </c>
      <c r="S7" s="2" cm="1">
        <f t="array" ref="S7">[1]!table_weight[ShotPower]*(('F+ , F-'!S$2-[1]!tbl_gk[[#This Row],[ShotPower]])/('F+ , F-'!S$2-'F+ , F-'!S$3))</f>
        <v>4.6747349128495319E-3</v>
      </c>
      <c r="T7" s="2" cm="1">
        <f t="array" ref="T7">[1]!table_weight[Jumping]*(('F+ , F-'!T$2-[1]!tbl_gk[[#This Row],[Jumping]])/('F+ , F-'!T$2-'F+ , F-'!T$3))</f>
        <v>1.3739364259988001E-3</v>
      </c>
      <c r="U7" s="2" cm="1">
        <f t="array" ref="U7">[1]!table_weight[Stamina]*(('F+ , F-'!U$2-[1]!tbl_gk[[#This Row],[Stamina]])/('F+ , F-'!U$2-'F+ , F-'!U$3))</f>
        <v>1.288065399373875E-2</v>
      </c>
      <c r="V7" s="2" cm="1">
        <f t="array" ref="V7">[1]!table_weight[Strength]*(('F+ , F-'!V$2-[1]!tbl_gk[[#This Row],[Strength]])/('F+ , F-'!V$2-'F+ , F-'!V$3))</f>
        <v>1.2422675185072484E-2</v>
      </c>
      <c r="W7" s="2" cm="1">
        <f t="array" ref="W7">[1]!table_weight[LongShots]*(('F+ , F-'!W$2-[1]!tbl_gk[[#This Row],[LongShots]])/('F+ , F-'!W$2-'F+ , F-'!W$3))</f>
        <v>8.0509323499075268E-3</v>
      </c>
      <c r="X7" s="2" cm="1">
        <f t="array" ref="X7">[1]!table_weight[Aggression]*(('F+ , F-'!X$2-[1]!tbl_gk[[#This Row],[Aggression]])/('F+ , F-'!X$2-'F+ , F-'!X$3))</f>
        <v>0</v>
      </c>
      <c r="Y7" s="2" cm="1">
        <f t="array" ref="Y7">[1]!table_weight[Interceptions]*(('F+ , F-'!Y$2-[1]!tbl_gk[[#This Row],[Interceptions]])/('F+ , F-'!Y$2-'F+ , F-'!Y$3))</f>
        <v>1.6621279690131864E-2</v>
      </c>
      <c r="Z7" s="2" cm="1">
        <f t="array" ref="Z7">[1]!table_weight[Positioning]*(('F+ , F-'!Z$2-[1]!tbl_gk[[#This Row],[Positioning]])/('F+ , F-'!Z$2-'F+ , F-'!Z$3))</f>
        <v>1.0352229320893639E-3</v>
      </c>
      <c r="AA7" s="2" cm="1">
        <f t="array" ref="AA7">[1]!table_weight[Vision]*(('F+ , F-'!AA$2-[1]!tbl_gk[[#This Row],[Vision]])/('F+ , F-'!AA$2-'F+ , F-'!AA$3))</f>
        <v>8.5184058411925615E-3</v>
      </c>
      <c r="AB7" s="2" cm="1">
        <f t="array" ref="AB7">[1]!table_weight[Penalties]*(('F+ , F-'!AB$2-[1]!tbl_gk[[#This Row],[Penalties]])/('F+ , F-'!AB$2-'F+ , F-'!AB$3))</f>
        <v>1.9965013690294879E-3</v>
      </c>
      <c r="AC7" s="2" cm="1">
        <f t="array" ref="AC7">[1]!table_weight[Composure]*(('F+ , F-'!AC$2-[1]!tbl_gk[[#This Row],[Composure]])/('F+ , F-'!AC$2-'F+ , F-'!AC$3))</f>
        <v>5.8710817201201772E-4</v>
      </c>
      <c r="AD7" s="2" cm="1">
        <f t="array" ref="AD7">[1]!table_weight[Marking]*(('F+ , F-'!AD$2-[1]!tbl_gk[[#This Row],[Marking]])/('F+ , F-'!AD$2-'F+ , F-'!AD$3))</f>
        <v>2.366223844775717E-2</v>
      </c>
      <c r="AE7" s="2" cm="1">
        <f t="array" ref="AE7">[1]!table_weight[StandingTackle]*(('F+ , F-'!AE$2-[1]!tbl_gk[[#This Row],[StandingTackle]])/('F+ , F-'!AE$2-'F+ , F-'!AE$3))</f>
        <v>2.6900228972187096E-2</v>
      </c>
      <c r="AF7" s="2" cm="1">
        <f t="array" ref="AF7">[1]!table_weight[SlidingTackle]*(('F+ , F-'!AF$2-[1]!tbl_gk[[#This Row],[SlidingTackle]])/('F+ , F-'!AF$2-'F+ , F-'!AF$3))</f>
        <v>7.4722858256075263E-3</v>
      </c>
      <c r="AG7" s="2" cm="1">
        <f t="array" ref="AG7">[1]!table_weight[GKDiving]*(('F+ , F-'!AG$2-[1]!tbl_gk[[#This Row],[GKDiving]])/('F+ , F-'!AG$2-'F+ , F-'!AG$3))</f>
        <v>2.9038003245106969E-2</v>
      </c>
      <c r="AH7" s="2" cm="1">
        <f t="array" ref="AH7">[1]!table_weight[GKHandling]*(('F+ , F-'!AH$2-[1]!tbl_gk[[#This Row],[GKHandling]])/('F+ , F-'!AH$2-'F+ , F-'!AH$3))</f>
        <v>3.0300525125329006E-2</v>
      </c>
      <c r="AI7" s="2" cm="1">
        <f t="array" ref="AI7">[1]!table_weight[GKKicking]*(('F+ , F-'!AI$2-[1]!tbl_gk[[#This Row],[GKKicking]])/('F+ , F-'!AI$2-'F+ , F-'!AI$3))</f>
        <v>2.1466382719805277E-2</v>
      </c>
      <c r="AJ7" s="2" cm="1">
        <f t="array" ref="AJ7">[1]!table_weight[GKPositioning]*(('F+ , F-'!AJ$2-[1]!tbl_gk[[#This Row],[GKPositioning]])/('F+ , F-'!AJ$2-'F+ , F-'!AJ$3))</f>
        <v>9.4603449486321337E-3</v>
      </c>
      <c r="AK7" s="2" cm="1">
        <f t="array" ref="AK7">[1]!table_weight[GKReflexes]*(('F+ , F-'!AK$2-[1]!tbl_gk[[#This Row],[GKReflexes]])/('F+ , F-'!AK$2-'F+ , F-'!AK$3))</f>
        <v>2.9151877767636801E-2</v>
      </c>
    </row>
    <row r="8" spans="1:37" x14ac:dyDescent="0.55000000000000004">
      <c r="A8" s="7">
        <f>[1]!tbl_gk[[#This Row],[ID]]</f>
        <v>52326</v>
      </c>
      <c r="B8" s="1" cm="1">
        <f t="array" ref="B8">[1]!table_weight[ValueEUR]*(('F+ , F-'!B$2-[1]!tbl_gk[[#This Row],[ValueEUR]])/('F+ , F-'!B$2-'F+ , F-'!B$3))</f>
        <v>1.2655254061545053E-5</v>
      </c>
      <c r="C8" s="1" cm="1">
        <f t="array" ref="C8">[1]!table_weight[WageEUR]*(('F+ , F-'!C$2-[1]!tbl_gk[[#This Row],[WageEUR]])/('F+ , F-'!C$2-'F+ , F-'!C$3))</f>
        <v>5.4769309433185431E-4</v>
      </c>
      <c r="D8" s="1" cm="1">
        <f t="array" ref="D8">[1]!table_weight[Crossing]*(('F+ , F-'!D$2-[1]!tbl_gk[[#This Row],[Crossing]])/('F+ , F-'!D$2-'F+ , F-'!D$3))</f>
        <v>3.6987814836757178E-2</v>
      </c>
      <c r="E8" s="1" cm="1">
        <f t="array" ref="E8">[1]!table_weight[Finishing]*(('F+ , F-'!E$2-[1]!tbl_gk[[#This Row],[Finishing]])/('F+ , F-'!E$2-'F+ , F-'!E$3))</f>
        <v>1.4973760267721157E-2</v>
      </c>
      <c r="F8" s="1" cm="1">
        <f t="array" ref="F8">[1]!table_weight[HeadingAccuracy]*(('F+ , F-'!F$2-[1]!tbl_gk[[#This Row],[HeadingAccuracy]])/('F+ , F-'!F$2-'F+ , F-'!F$3))</f>
        <v>1.1274360672166649E-2</v>
      </c>
      <c r="G8" s="1" cm="1">
        <f t="array" ref="G8">[1]!table_weight[ShortPassing]*(('F+ , F-'!G$2-[1]!tbl_gk[[#This Row],[ShortPassing]])/('F+ , F-'!G$2-'F+ , F-'!G$3))</f>
        <v>3.3752174087744106E-2</v>
      </c>
      <c r="H8" s="1" cm="1">
        <f t="array" ref="H8">[1]!table_weight[Volleys]*(('F+ , F-'!H$2-[1]!tbl_gk[[#This Row],[Volleys]])/('F+ , F-'!H$2-'F+ , F-'!H$3))</f>
        <v>1.2731313077869197E-3</v>
      </c>
      <c r="I8" s="1" cm="1">
        <f t="array" ref="I8">[1]!table_weight[Dribbling]*(('F+ , F-'!I$2-[1]!tbl_gk[[#This Row],[Dribbling]])/('F+ , F-'!I$2-'F+ , F-'!I$3))</f>
        <v>1.9557564431309422E-2</v>
      </c>
      <c r="J8" s="1" cm="1">
        <f t="array" ref="J8">[1]!table_weight[Curve]*(('F+ , F-'!J$2-[1]!tbl_gk[[#This Row],[Curve]])/('F+ , F-'!J$2-'F+ , F-'!J$3))</f>
        <v>9.8029273569279467E-3</v>
      </c>
      <c r="K8" s="1" cm="1">
        <f t="array" ref="K8">[1]!table_weight[FKAccuracy]*(('F+ , F-'!K$2-[1]!tbl_gk[[#This Row],[FKAccuracy]])/('F+ , F-'!K$2-'F+ , F-'!K$3))</f>
        <v>9.1268634012777444E-3</v>
      </c>
      <c r="L8" s="1" cm="1">
        <f t="array" ref="L8">[1]!table_weight[LongPassing]*(('F+ , F-'!L$2-[1]!tbl_gk[[#This Row],[LongPassing]])/('F+ , F-'!L$2-'F+ , F-'!L$3))</f>
        <v>1.8408419402577144E-2</v>
      </c>
      <c r="M8" s="1" cm="1">
        <f t="array" ref="M8">[1]!table_weight[BallControl]*(('F+ , F-'!M$2-[1]!tbl_gk[[#This Row],[BallControl]])/('F+ , F-'!M$2-'F+ , F-'!M$3))</f>
        <v>1.0865313572949679E-2</v>
      </c>
      <c r="N8" s="1" cm="1">
        <f t="array" ref="N8">[1]!table_weight[Acceleration]*(('F+ , F-'!N$2-[1]!tbl_gk[[#This Row],[Acceleration]])/('F+ , F-'!N$2-'F+ , F-'!N$3))</f>
        <v>9.0194885377333049E-3</v>
      </c>
      <c r="O8" s="1" cm="1">
        <f t="array" ref="O8">[1]!table_weight[SprintSpeed]*(('F+ , F-'!O$2-[1]!tbl_gk[[#This Row],[SprintSpeed]])/('F+ , F-'!O$2-'F+ , F-'!O$3))</f>
        <v>9.838758746577414E-3</v>
      </c>
      <c r="P8" s="1" cm="1">
        <f t="array" ref="P8">[1]!table_weight[Agility]*(('F+ , F-'!P$2-[1]!tbl_gk[[#This Row],[Agility]])/('F+ , F-'!P$2-'F+ , F-'!P$3))</f>
        <v>3.9783763544031132E-3</v>
      </c>
      <c r="Q8" s="1" cm="1">
        <f t="array" ref="Q8">[1]!table_weight[Reactions]*(('F+ , F-'!Q$2-[1]!tbl_gk[[#This Row],[Reactions]])/('F+ , F-'!Q$2-'F+ , F-'!Q$3))</f>
        <v>1.5984902002237835E-3</v>
      </c>
      <c r="R8" s="1" cm="1">
        <f t="array" ref="R8">[1]!table_weight[Balance]*(('F+ , F-'!R$2-[1]!tbl_gk[[#This Row],[Balance]])/('F+ , F-'!R$2-'F+ , F-'!R$3))</f>
        <v>1.4901001471473846E-3</v>
      </c>
      <c r="S8" s="1" cm="1">
        <f t="array" ref="S8">[1]!table_weight[ShotPower]*(('F+ , F-'!S$2-[1]!tbl_gk[[#This Row],[ShotPower]])/('F+ , F-'!S$2-'F+ , F-'!S$3))</f>
        <v>5.9732723886410689E-3</v>
      </c>
      <c r="T8" s="1" cm="1">
        <f t="array" ref="T8">[1]!table_weight[Jumping]*(('F+ , F-'!T$2-[1]!tbl_gk[[#This Row],[Jumping]])/('F+ , F-'!T$2-'F+ , F-'!T$3))</f>
        <v>1.8032915591234251E-3</v>
      </c>
      <c r="U8" s="1" cm="1">
        <f t="array" ref="U8">[1]!table_weight[Stamina]*(('F+ , F-'!U$2-[1]!tbl_gk[[#This Row],[Stamina]])/('F+ , F-'!U$2-'F+ , F-'!U$3))</f>
        <v>1.288065399373875E-2</v>
      </c>
      <c r="V8" s="1" cm="1">
        <f t="array" ref="V8">[1]!table_weight[Strength]*(('F+ , F-'!V$2-[1]!tbl_gk[[#This Row],[Strength]])/('F+ , F-'!V$2-'F+ , F-'!V$3))</f>
        <v>2.4845350370144969E-2</v>
      </c>
      <c r="W8" s="1" cm="1">
        <f t="array" ref="W8">[1]!table_weight[LongShots]*(('F+ , F-'!W$2-[1]!tbl_gk[[#This Row],[LongShots]])/('F+ , F-'!W$2-'F+ , F-'!W$3))</f>
        <v>8.8300548353824494E-3</v>
      </c>
      <c r="X8" s="1" cm="1">
        <f t="array" ref="X8">[1]!table_weight[Aggression]*(('F+ , F-'!X$2-[1]!tbl_gk[[#This Row],[Aggression]])/('F+ , F-'!X$2-'F+ , F-'!X$3))</f>
        <v>0</v>
      </c>
      <c r="Y8" s="1" cm="1">
        <f t="array" ref="Y8">[1]!table_weight[Interceptions]*(('F+ , F-'!Y$2-[1]!tbl_gk[[#This Row],[Interceptions]])/('F+ , F-'!Y$2-'F+ , F-'!Y$3))</f>
        <v>1.3851066408443219E-2</v>
      </c>
      <c r="Z8" s="1" cm="1">
        <f t="array" ref="Z8">[1]!table_weight[Positioning]*(('F+ , F-'!Z$2-[1]!tbl_gk[[#This Row],[Positioning]])/('F+ , F-'!Z$2-'F+ , F-'!Z$3))</f>
        <v>1.3310009126863251E-3</v>
      </c>
      <c r="AA8" s="1" cm="1">
        <f t="array" ref="AA8">[1]!table_weight[Vision]*(('F+ , F-'!AA$2-[1]!tbl_gk[[#This Row],[Vision]])/('F+ , F-'!AA$2-'F+ , F-'!AA$3))</f>
        <v>1.2777608761788841E-2</v>
      </c>
      <c r="AB8" s="1" cm="1">
        <f t="array" ref="AB8">[1]!table_weight[Penalties]*(('F+ , F-'!AB$2-[1]!tbl_gk[[#This Row],[Penalties]])/('F+ , F-'!AB$2-'F+ , F-'!AB$3))</f>
        <v>2.0356484546967322E-3</v>
      </c>
      <c r="AC8" s="1" cm="1">
        <f t="array" ref="AC8">[1]!table_weight[Composure]*(('F+ , F-'!AC$2-[1]!tbl_gk[[#This Row],[Composure]])/('F+ , F-'!AC$2-'F+ , F-'!AC$3))</f>
        <v>4.2698776146328564E-4</v>
      </c>
      <c r="AD8" s="1" cm="1">
        <f t="array" ref="AD8">[1]!table_weight[Marking]*(('F+ , F-'!AD$2-[1]!tbl_gk[[#This Row],[Marking]])/('F+ , F-'!AD$2-'F+ , F-'!AD$3))</f>
        <v>2.5239721010940977E-2</v>
      </c>
      <c r="AE8" s="1" cm="1">
        <f t="array" ref="AE8">[1]!table_weight[StandingTackle]*(('F+ , F-'!AE$2-[1]!tbl_gk[[#This Row],[StandingTackle]])/('F+ , F-'!AE$2-'F+ , F-'!AE$3))</f>
        <v>2.9141914719869356E-2</v>
      </c>
      <c r="AF8" s="1" cm="1">
        <f t="array" ref="AF8">[1]!table_weight[SlidingTackle]*(('F+ , F-'!AF$2-[1]!tbl_gk[[#This Row],[SlidingTackle]])/('F+ , F-'!AF$2-'F+ , F-'!AF$3))</f>
        <v>1.0461200155850536E-2</v>
      </c>
      <c r="AG8" s="1" cm="1">
        <f t="array" ref="AG8">[1]!table_weight[GKDiving]*(('F+ , F-'!AG$2-[1]!tbl_gk[[#This Row],[GKDiving]])/('F+ , F-'!AG$2-'F+ , F-'!AG$3))</f>
        <v>4.9535417300476586E-2</v>
      </c>
      <c r="AH8" s="1" cm="1">
        <f t="array" ref="AH8">[1]!table_weight[GKHandling]*(('F+ , F-'!AH$2-[1]!tbl_gk[[#This Row],[GKHandling]])/('F+ , F-'!AH$2-'F+ , F-'!AH$3))</f>
        <v>4.4559595772542655E-2</v>
      </c>
      <c r="AI8" s="1" cm="1">
        <f t="array" ref="AI8">[1]!table_weight[GKKicking]*(('F+ , F-'!AI$2-[1]!tbl_gk[[#This Row],[GKKicking]])/('F+ , F-'!AI$2-'F+ , F-'!AI$3))</f>
        <v>2.7727411013081817E-2</v>
      </c>
      <c r="AJ8" s="1" cm="1">
        <f t="array" ref="AJ8">[1]!table_weight[GKPositioning]*(('F+ , F-'!AJ$2-[1]!tbl_gk[[#This Row],[GKPositioning]])/('F+ , F-'!AJ$2-'F+ , F-'!AJ$3))</f>
        <v>1.6397931244295699E-2</v>
      </c>
      <c r="AK8" s="1" cm="1">
        <f t="array" ref="AK8">[1]!table_weight[GKReflexes]*(('F+ , F-'!AK$2-[1]!tbl_gk[[#This Row],[GKReflexes]])/('F+ , F-'!AK$2-'F+ , F-'!AK$3))</f>
        <v>5.8303755535273602E-2</v>
      </c>
    </row>
    <row r="9" spans="1:37" x14ac:dyDescent="0.55000000000000004">
      <c r="A9" s="8">
        <f>[1]!tbl_gk[[#This Row],[ID]]</f>
        <v>52679</v>
      </c>
      <c r="B9" s="2" cm="1">
        <f t="array" ref="B9">[1]!table_weight[ValueEUR]*(('F+ , F-'!B$2-[1]!tbl_gk[[#This Row],[ValueEUR]])/('F+ , F-'!B$2-'F+ , F-'!B$3))</f>
        <v>8.0252830634188147E-6</v>
      </c>
      <c r="C9" s="2" cm="1">
        <f t="array" ref="C9">[1]!table_weight[WageEUR]*(('F+ , F-'!C$2-[1]!tbl_gk[[#This Row],[WageEUR]])/('F+ , F-'!C$2-'F+ , F-'!C$3))</f>
        <v>7.8241870618836313E-5</v>
      </c>
      <c r="D9" s="2" cm="1">
        <f t="array" ref="D9">[1]!table_weight[Crossing]*(('F+ , F-'!D$2-[1]!tbl_gk[[#This Row],[Crossing]])/('F+ , F-'!D$2-'F+ , F-'!D$3))</f>
        <v>3.6987814836757178E-2</v>
      </c>
      <c r="E9" s="2" cm="1">
        <f t="array" ref="E9">[1]!table_weight[Finishing]*(('F+ , F-'!E$2-[1]!tbl_gk[[#This Row],[Finishing]])/('F+ , F-'!E$2-'F+ , F-'!E$3))</f>
        <v>1.2977258898691668E-2</v>
      </c>
      <c r="F9" s="2" cm="1">
        <f t="array" ref="F9">[1]!table_weight[HeadingAccuracy]*(('F+ , F-'!F$2-[1]!tbl_gk[[#This Row],[HeadingAccuracy]])/('F+ , F-'!F$2-'F+ , F-'!F$3))</f>
        <v>1.08567917583827E-2</v>
      </c>
      <c r="G9" s="2" cm="1">
        <f t="array" ref="G9">[1]!table_weight[ShortPassing]*(('F+ , F-'!G$2-[1]!tbl_gk[[#This Row],[ShortPassing]])/('F+ , F-'!G$2-'F+ , F-'!G$3))</f>
        <v>2.5314130565808078E-2</v>
      </c>
      <c r="H9" s="2" cm="1">
        <f t="array" ref="H9">[1]!table_weight[Volleys]*(('F+ , F-'!H$2-[1]!tbl_gk[[#This Row],[Volleys]])/('F+ , F-'!H$2-'F+ , F-'!H$3))</f>
        <v>1.5046097273845413E-3</v>
      </c>
      <c r="I9" s="2" cm="1">
        <f t="array" ref="I9">[1]!table_weight[Dribbling]*(('F+ , F-'!I$2-[1]!tbl_gk[[#This Row],[Dribbling]])/('F+ , F-'!I$2-'F+ , F-'!I$3))</f>
        <v>1.9557564431309422E-2</v>
      </c>
      <c r="J9" s="2" cm="1">
        <f t="array" ref="J9">[1]!table_weight[Curve]*(('F+ , F-'!J$2-[1]!tbl_gk[[#This Row],[Curve]])/('F+ , F-'!J$2-'F+ , F-'!J$3))</f>
        <v>8.6198154345400926E-3</v>
      </c>
      <c r="K9" s="2" cm="1">
        <f t="array" ref="K9">[1]!table_weight[FKAccuracy]*(('F+ , F-'!K$2-[1]!tbl_gk[[#This Row],[FKAccuracy]])/('F+ , F-'!K$2-'F+ , F-'!K$3))</f>
        <v>9.5832065713416324E-3</v>
      </c>
      <c r="L9" s="2" cm="1">
        <f t="array" ref="L9">[1]!table_weight[LongPassing]*(('F+ , F-'!L$2-[1]!tbl_gk[[#This Row],[LongPassing]])/('F+ , F-'!L$2-'F+ , F-'!L$3))</f>
        <v>8.1213615011369745E-3</v>
      </c>
      <c r="M9" s="2" cm="1">
        <f t="array" ref="M9">[1]!table_weight[BallControl]*(('F+ , F-'!M$2-[1]!tbl_gk[[#This Row],[BallControl]])/('F+ , F-'!M$2-'F+ , F-'!M$3))</f>
        <v>6.0845756008518197E-3</v>
      </c>
      <c r="N9" s="2" cm="1">
        <f t="array" ref="N9">[1]!table_weight[Acceleration]*(('F+ , F-'!N$2-[1]!tbl_gk[[#This Row],[Acceleration]])/('F+ , F-'!N$2-'F+ , F-'!N$3))</f>
        <v>6.9901036167433111E-3</v>
      </c>
      <c r="O9" s="2" cm="1">
        <f t="array" ref="O9">[1]!table_weight[SprintSpeed]*(('F+ , F-'!O$2-[1]!tbl_gk[[#This Row],[SprintSpeed]])/('F+ , F-'!O$2-'F+ , F-'!O$3))</f>
        <v>7.3087922117432225E-3</v>
      </c>
      <c r="P9" s="2" cm="1">
        <f t="array" ref="P9">[1]!table_weight[Agility]*(('F+ , F-'!P$2-[1]!tbl_gk[[#This Row],[Agility]])/('F+ , F-'!P$2-'F+ , F-'!P$3))</f>
        <v>3.744354215908813E-3</v>
      </c>
      <c r="Q9" s="2" cm="1">
        <f t="array" ref="Q9">[1]!table_weight[Reactions]*(('F+ , F-'!Q$2-[1]!tbl_gk[[#This Row],[Reactions]])/('F+ , F-'!Q$2-'F+ , F-'!Q$3))</f>
        <v>1.7531828002454398E-3</v>
      </c>
      <c r="R9" s="2" cm="1">
        <f t="array" ref="R9">[1]!table_weight[Balance]*(('F+ , F-'!R$2-[1]!tbl_gk[[#This Row],[Balance]])/('F+ , F-'!R$2-'F+ , F-'!R$3))</f>
        <v>1.5521876532785257E-3</v>
      </c>
      <c r="S9" s="2" cm="1">
        <f t="array" ref="S9">[1]!table_weight[ShotPower]*(('F+ , F-'!S$2-[1]!tbl_gk[[#This Row],[ShotPower]])/('F+ , F-'!S$2-'F+ , F-'!S$3))</f>
        <v>5.9732723886410689E-3</v>
      </c>
      <c r="T9" s="2" cm="1">
        <f t="array" ref="T9">[1]!table_weight[Jumping]*(('F+ , F-'!T$2-[1]!tbl_gk[[#This Row],[Jumping]])/('F+ , F-'!T$2-'F+ , F-'!T$3))</f>
        <v>2.8337438786225251E-3</v>
      </c>
      <c r="U9" s="2" cm="1">
        <f t="array" ref="U9">[1]!table_weight[Stamina]*(('F+ , F-'!U$2-[1]!tbl_gk[[#This Row],[Stamina]])/('F+ , F-'!U$2-'F+ , F-'!U$3))</f>
        <v>1.288065399373875E-2</v>
      </c>
      <c r="V9" s="2" cm="1">
        <f t="array" ref="V9">[1]!table_weight[Strength]*(('F+ , F-'!V$2-[1]!tbl_gk[[#This Row],[Strength]])/('F+ , F-'!V$2-'F+ , F-'!V$3))</f>
        <v>2.662001825372675E-2</v>
      </c>
      <c r="W9" s="2" cm="1">
        <f t="array" ref="W9">[1]!table_weight[LongShots]*(('F+ , F-'!W$2-[1]!tbl_gk[[#This Row],[LongShots]])/('F+ , F-'!W$2-'F+ , F-'!W$3))</f>
        <v>7.0121023692742987E-3</v>
      </c>
      <c r="X9" s="2" cm="1">
        <f t="array" ref="X9">[1]!table_weight[Aggression]*(('F+ , F-'!X$2-[1]!tbl_gk[[#This Row],[Aggression]])/('F+ , F-'!X$2-'F+ , F-'!X$3))</f>
        <v>8.5184058411925615E-3</v>
      </c>
      <c r="Y9" s="2" cm="1">
        <f t="array" ref="Y9">[1]!table_weight[Interceptions]*(('F+ , F-'!Y$2-[1]!tbl_gk[[#This Row],[Interceptions]])/('F+ , F-'!Y$2-'F+ , F-'!Y$3))</f>
        <v>2.0084046292242669E-2</v>
      </c>
      <c r="Z9" s="2" cm="1">
        <f t="array" ref="Z9">[1]!table_weight[Positioning]*(('F+ , F-'!Z$2-[1]!tbl_gk[[#This Row],[Positioning]])/('F+ , F-'!Z$2-'F+ , F-'!Z$3))</f>
        <v>1.9225568738802474E-3</v>
      </c>
      <c r="AA9" s="2" cm="1">
        <f t="array" ref="AA9">[1]!table_weight[Vision]*(('F+ , F-'!AA$2-[1]!tbl_gk[[#This Row],[Vision]])/('F+ , F-'!AA$2-'F+ , F-'!AA$3))</f>
        <v>6.3888043808944207E-3</v>
      </c>
      <c r="AB9" s="2" cm="1">
        <f t="array" ref="AB9">[1]!table_weight[Penalties]*(('F+ , F-'!AB$2-[1]!tbl_gk[[#This Row],[Penalties]])/('F+ , F-'!AB$2-'F+ , F-'!AB$3))</f>
        <v>2.2705309687002014E-3</v>
      </c>
      <c r="AC9" s="2" cm="1">
        <f t="array" ref="AC9">[1]!table_weight[Composure]*(('F+ , F-'!AC$2-[1]!tbl_gk[[#This Row],[Composure]])/('F+ , F-'!AC$2-'F+ , F-'!AC$3))</f>
        <v>6.4048164219492846E-4</v>
      </c>
      <c r="AD9" s="2" cm="1">
        <f t="array" ref="AD9">[1]!table_weight[Marking]*(('F+ , F-'!AD$2-[1]!tbl_gk[[#This Row],[Marking]])/('F+ , F-'!AD$2-'F+ , F-'!AD$3))</f>
        <v>1.2619860505470488E-2</v>
      </c>
      <c r="AE9" s="2" cm="1">
        <f t="array" ref="AE9">[1]!table_weight[StandingTackle]*(('F+ , F-'!AE$2-[1]!tbl_gk[[#This Row],[StandingTackle]])/('F+ , F-'!AE$2-'F+ , F-'!AE$3))</f>
        <v>1.5691800233775807E-2</v>
      </c>
      <c r="AF9" s="2" cm="1">
        <f t="array" ref="AF9">[1]!table_weight[SlidingTackle]*(('F+ , F-'!AF$2-[1]!tbl_gk[[#This Row],[SlidingTackle]])/('F+ , F-'!AF$2-'F+ , F-'!AF$3))</f>
        <v>8.2195144081682794E-3</v>
      </c>
      <c r="AG9" s="2" cm="1">
        <f t="array" ref="AG9">[1]!table_weight[GKDiving]*(('F+ , F-'!AG$2-[1]!tbl_gk[[#This Row],[GKDiving]])/('F+ , F-'!AG$2-'F+ , F-'!AG$3))</f>
        <v>5.1243535138424057E-2</v>
      </c>
      <c r="AH9" s="2" cm="1">
        <f t="array" ref="AH9">[1]!table_weight[GKHandling]*(('F+ , F-'!AH$2-[1]!tbl_gk[[#This Row],[GKHandling]])/('F+ , F-'!AH$2-'F+ , F-'!AH$3))</f>
        <v>5.3471514927051197E-2</v>
      </c>
      <c r="AI9" s="2" cm="1">
        <f t="array" ref="AI9">[1]!table_weight[GKKicking]*(('F+ , F-'!AI$2-[1]!tbl_gk[[#This Row],[GKKicking]])/('F+ , F-'!AI$2-'F+ , F-'!AI$3))</f>
        <v>2.7727411013081817E-2</v>
      </c>
      <c r="AJ9" s="2" cm="1">
        <f t="array" ref="AJ9">[1]!table_weight[GKPositioning]*(('F+ , F-'!AJ$2-[1]!tbl_gk[[#This Row],[GKPositioning]])/('F+ , F-'!AJ$2-'F+ , F-'!AJ$3))</f>
        <v>1.8290000234022125E-2</v>
      </c>
      <c r="AK9" s="2" cm="1">
        <f t="array" ref="AK9">[1]!table_weight[GKReflexes]*(('F+ , F-'!AK$2-[1]!tbl_gk[[#This Row],[GKReflexes]])/('F+ , F-'!AK$2-'F+ , F-'!AK$3))</f>
        <v>5.10157860933644E-2</v>
      </c>
    </row>
    <row r="10" spans="1:37" x14ac:dyDescent="0.55000000000000004">
      <c r="A10" s="7">
        <f>[1]!tbl_gk[[#This Row],[ID]]</f>
        <v>53110</v>
      </c>
      <c r="B10" s="1" cm="1">
        <f t="array" ref="B10">[1]!table_weight[ValueEUR]*(('F+ , F-'!B$2-[1]!tbl_gk[[#This Row],[ValueEUR]])/('F+ , F-'!B$2-'F+ , F-'!B$3))</f>
        <v>1.4383776567512181E-4</v>
      </c>
      <c r="C10" s="1" cm="1">
        <f t="array" ref="C10">[1]!table_weight[WageEUR]*(('F+ , F-'!C$2-[1]!tbl_gk[[#This Row],[WageEUR]])/('F+ , F-'!C$2-'F+ , F-'!C$3))</f>
        <v>3.9120935309418161E-4</v>
      </c>
      <c r="D10" s="1" cm="1">
        <f t="array" ref="D10">[1]!table_weight[Crossing]*(('F+ , F-'!D$2-[1]!tbl_gk[[#This Row],[Crossing]])/('F+ , F-'!D$2-'F+ , F-'!D$3))</f>
        <v>3.4746129089074922E-2</v>
      </c>
      <c r="E10" s="1" cm="1">
        <f t="array" ref="E10">[1]!table_weight[Finishing]*(('F+ , F-'!E$2-[1]!tbl_gk[[#This Row],[Finishing]])/('F+ , F-'!E$2-'F+ , F-'!E$3))</f>
        <v>1.2977258898691668E-2</v>
      </c>
      <c r="F10" s="1" cm="1">
        <f t="array" ref="F10">[1]!table_weight[HeadingAccuracy]*(('F+ , F-'!F$2-[1]!tbl_gk[[#This Row],[HeadingAccuracy]])/('F+ , F-'!F$2-'F+ , F-'!F$3))</f>
        <v>1.00216539308148E-2</v>
      </c>
      <c r="G10" s="1" cm="1">
        <f t="array" ref="G10">[1]!table_weight[ShortPassing]*(('F+ , F-'!G$2-[1]!tbl_gk[[#This Row],[ShortPassing]])/('F+ , F-'!G$2-'F+ , F-'!G$3))</f>
        <v>4.0783877022690797E-2</v>
      </c>
      <c r="H10" s="1" cm="1">
        <f t="array" ref="H10">[1]!table_weight[Volleys]*(('F+ , F-'!H$2-[1]!tbl_gk[[#This Row],[Volleys]])/('F+ , F-'!H$2-'F+ , F-'!H$3))</f>
        <v>1.2731313077869197E-3</v>
      </c>
      <c r="I10" s="1" cm="1">
        <f t="array" ref="I10">[1]!table_weight[Dribbling]*(('F+ , F-'!I$2-[1]!tbl_gk[[#This Row],[Dribbling]])/('F+ , F-'!I$2-'F+ , F-'!I$3))</f>
        <v>1.9557564431309422E-2</v>
      </c>
      <c r="J10" s="1" cm="1">
        <f t="array" ref="J10">[1]!table_weight[Curve]*(('F+ , F-'!J$2-[1]!tbl_gk[[#This Row],[Curve]])/('F+ , F-'!J$2-'F+ , F-'!J$3))</f>
        <v>9.1268634012777444E-3</v>
      </c>
      <c r="K10" s="1" cm="1">
        <f t="array" ref="K10">[1]!table_weight[FKAccuracy]*(('F+ , F-'!K$2-[1]!tbl_gk[[#This Row],[FKAccuracy]])/('F+ , F-'!K$2-'F+ , F-'!K$3))</f>
        <v>9.2789777912990392E-3</v>
      </c>
      <c r="L10" s="1" cm="1">
        <f t="array" ref="L10">[1]!table_weight[LongPassing]*(('F+ , F-'!L$2-[1]!tbl_gk[[#This Row],[LongPassing]])/('F+ , F-'!L$2-'F+ , F-'!L$3))</f>
        <v>2.2198388103107734E-2</v>
      </c>
      <c r="M10" s="1" cm="1">
        <f t="array" ref="M10">[1]!table_weight[BallControl]*(('F+ , F-'!M$2-[1]!tbl_gk[[#This Row],[BallControl]])/('F+ , F-'!M$2-'F+ , F-'!M$3))</f>
        <v>8.2576383154417555E-3</v>
      </c>
      <c r="N10" s="1" cm="1">
        <f t="array" ref="N10">[1]!table_weight[Acceleration]*(('F+ , F-'!N$2-[1]!tbl_gk[[#This Row],[Acceleration]])/('F+ , F-'!N$2-'F+ , F-'!N$3))</f>
        <v>6.7646164032999796E-3</v>
      </c>
      <c r="O10" s="1" cm="1">
        <f t="array" ref="O10">[1]!table_weight[SprintSpeed]*(('F+ , F-'!O$2-[1]!tbl_gk[[#This Row],[SprintSpeed]])/('F+ , F-'!O$2-'F+ , F-'!O$3))</f>
        <v>8.4332217827806418E-3</v>
      </c>
      <c r="P10" s="1" cm="1">
        <f t="array" ref="P10">[1]!table_weight[Agility]*(('F+ , F-'!P$2-[1]!tbl_gk[[#This Row],[Agility]])/('F+ , F-'!P$2-'F+ , F-'!P$3))</f>
        <v>1.5211439002129552E-3</v>
      </c>
      <c r="Q10" s="1" cm="1">
        <f t="array" ref="Q10">[1]!table_weight[Reactions]*(('F+ , F-'!Q$2-[1]!tbl_gk[[#This Row],[Reactions]])/('F+ , F-'!Q$2-'F+ , F-'!Q$3))</f>
        <v>9.7971980013715747E-4</v>
      </c>
      <c r="R10" s="1" cm="1">
        <f t="array" ref="R10">[1]!table_weight[Balance]*(('F+ , F-'!R$2-[1]!tbl_gk[[#This Row],[Balance]])/('F+ , F-'!R$2-'F+ , F-'!R$3))</f>
        <v>1.1175751103605386E-3</v>
      </c>
      <c r="S10" s="1" cm="1">
        <f t="array" ref="S10">[1]!table_weight[ShotPower]*(('F+ , F-'!S$2-[1]!tbl_gk[[#This Row],[ShotPower]])/('F+ , F-'!S$2-'F+ , F-'!S$3))</f>
        <v>5.1941499031661464E-3</v>
      </c>
      <c r="T10" s="1" cm="1">
        <f t="array" ref="T10">[1]!table_weight[Jumping]*(('F+ , F-'!T$2-[1]!tbl_gk[[#This Row],[Jumping]])/('F+ , F-'!T$2-'F+ , F-'!T$3))</f>
        <v>1.3739364259988001E-3</v>
      </c>
      <c r="U10" s="1" cm="1">
        <f t="array" ref="U10">[1]!table_weight[Stamina]*(('F+ , F-'!U$2-[1]!tbl_gk[[#This Row],[Stamina]])/('F+ , F-'!U$2-'F+ , F-'!U$3))</f>
        <v>1.7174205324984999E-2</v>
      </c>
      <c r="V10" s="1" cm="1">
        <f t="array" ref="V10">[1]!table_weight[Strength]*(('F+ , F-'!V$2-[1]!tbl_gk[[#This Row],[Strength]])/('F+ , F-'!V$2-'F+ , F-'!V$3))</f>
        <v>1.7746678835817833E-2</v>
      </c>
      <c r="W10" s="1" cm="1">
        <f t="array" ref="W10">[1]!table_weight[LongShots]*(('F+ , F-'!W$2-[1]!tbl_gk[[#This Row],[LongShots]])/('F+ , F-'!W$2-'F+ , F-'!W$3))</f>
        <v>8.0509323499075268E-3</v>
      </c>
      <c r="X10" s="1" cm="1">
        <f t="array" ref="X10">[1]!table_weight[Aggression]*(('F+ , F-'!X$2-[1]!tbl_gk[[#This Row],[Aggression]])/('F+ , F-'!X$2-'F+ , F-'!X$3))</f>
        <v>7.301490721022195E-3</v>
      </c>
      <c r="Y10" s="1" cm="1">
        <f t="array" ref="Y10">[1]!table_weight[Interceptions]*(('F+ , F-'!Y$2-[1]!tbl_gk[[#This Row],[Interceptions]])/('F+ , F-'!Y$2-'F+ , F-'!Y$3))</f>
        <v>1.2465959767598898E-2</v>
      </c>
      <c r="Z10" s="1" cm="1">
        <f t="array" ref="Z10">[1]!table_weight[Positioning]*(('F+ , F-'!Z$2-[1]!tbl_gk[[#This Row],[Positioning]])/('F+ , F-'!Z$2-'F+ , F-'!Z$3))</f>
        <v>5.9155596119392221E-4</v>
      </c>
      <c r="AA10" s="1" cm="1">
        <f t="array" ref="AA10">[1]!table_weight[Vision]*(('F+ , F-'!AA$2-[1]!tbl_gk[[#This Row],[Vision]])/('F+ , F-'!AA$2-'F+ , F-'!AA$3))</f>
        <v>1.7746678835817837E-2</v>
      </c>
      <c r="AB10" s="1" cm="1">
        <f t="array" ref="AB10">[1]!table_weight[Penalties]*(('F+ , F-'!AB$2-[1]!tbl_gk[[#This Row],[Penalties]])/('F+ , F-'!AB$2-'F+ , F-'!AB$3))</f>
        <v>2.0356484546967322E-3</v>
      </c>
      <c r="AC10" s="1" cm="1">
        <f t="array" ref="AC10">[1]!table_weight[Composure]*(('F+ , F-'!AC$2-[1]!tbl_gk[[#This Row],[Composure]])/('F+ , F-'!AC$2-'F+ , F-'!AC$3))</f>
        <v>1.067469403658214E-3</v>
      </c>
      <c r="AD10" s="1" cm="1">
        <f t="array" ref="AD10">[1]!table_weight[Marking]*(('F+ , F-'!AD$2-[1]!tbl_gk[[#This Row],[Marking]])/('F+ , F-'!AD$2-'F+ , F-'!AD$3))</f>
        <v>1.1042377942286678E-2</v>
      </c>
      <c r="AE10" s="1" cm="1">
        <f t="array" ref="AE10">[1]!table_weight[StandingTackle]*(('F+ , F-'!AE$2-[1]!tbl_gk[[#This Row],[StandingTackle]])/('F+ , F-'!AE$2-'F+ , F-'!AE$3))</f>
        <v>2.241685747682258E-2</v>
      </c>
      <c r="AF10" s="1" cm="1">
        <f t="array" ref="AF10">[1]!table_weight[SlidingTackle]*(('F+ , F-'!AF$2-[1]!tbl_gk[[#This Row],[SlidingTackle]])/('F+ , F-'!AF$2-'F+ , F-'!AF$3))</f>
        <v>8.9667429907290316E-3</v>
      </c>
      <c r="AG10" s="1" cm="1">
        <f t="array" ref="AG10">[1]!table_weight[GKDiving]*(('F+ , F-'!AG$2-[1]!tbl_gk[[#This Row],[GKDiving]])/('F+ , F-'!AG$2-'F+ , F-'!AG$3))</f>
        <v>2.9038003245106969E-2</v>
      </c>
      <c r="AH10" s="1" cm="1">
        <f t="array" ref="AH10">[1]!table_weight[GKHandling]*(('F+ , F-'!AH$2-[1]!tbl_gk[[#This Row],[GKHandling]])/('F+ , F-'!AH$2-'F+ , F-'!AH$3))</f>
        <v>3.208290895623072E-2</v>
      </c>
      <c r="AI10" s="1" cm="1">
        <f t="array" ref="AI10">[1]!table_weight[GKKicking]*(('F+ , F-'!AI$2-[1]!tbl_gk[[#This Row],[GKKicking]])/('F+ , F-'!AI$2-'F+ , F-'!AI$3))</f>
        <v>2.414968055978094E-2</v>
      </c>
      <c r="AJ10" s="1" cm="1">
        <f t="array" ref="AJ10">[1]!table_weight[GKPositioning]*(('F+ , F-'!AJ$2-[1]!tbl_gk[[#This Row],[GKPositioning]])/('F+ , F-'!AJ$2-'F+ , F-'!AJ$3))</f>
        <v>1.1352413938358561E-2</v>
      </c>
      <c r="AK10" s="1" cm="1">
        <f t="array" ref="AK10">[1]!table_weight[GKReflexes]*(('F+ , F-'!AK$2-[1]!tbl_gk[[#This Row],[GKReflexes]])/('F+ , F-'!AK$2-'F+ , F-'!AK$3))</f>
        <v>2.3685900686204898E-2</v>
      </c>
    </row>
    <row r="11" spans="1:37" x14ac:dyDescent="0.55000000000000004">
      <c r="A11" s="8">
        <f>[1]!tbl_gk[[#This Row],[ID]]</f>
        <v>104389</v>
      </c>
      <c r="B11" s="2" cm="1">
        <f t="array" ref="B11">[1]!table_weight[ValueEUR]*(('F+ , F-'!B$2-[1]!tbl_gk[[#This Row],[ValueEUR]])/('F+ , F-'!B$2-'F+ , F-'!B$3))</f>
        <v>7.4388200703228241E-5</v>
      </c>
      <c r="C11" s="2" cm="1">
        <f t="array" ref="C11">[1]!table_weight[WageEUR]*(('F+ , F-'!C$2-[1]!tbl_gk[[#This Row],[WageEUR]])/('F+ , F-'!C$2-'F+ , F-'!C$3))</f>
        <v>1.4865955417578903E-3</v>
      </c>
      <c r="D11" s="2" cm="1">
        <f t="array" ref="D11">[1]!table_weight[Crossing]*(('F+ , F-'!D$2-[1]!tbl_gk[[#This Row],[Crossing]])/('F+ , F-'!D$2-'F+ , F-'!D$3))</f>
        <v>2.9141914719869291E-2</v>
      </c>
      <c r="E11" s="2" cm="1">
        <f t="array" ref="E11">[1]!table_weight[Finishing]*(('F+ , F-'!E$2-[1]!tbl_gk[[#This Row],[Finishing]])/('F+ , F-'!E$2-'F+ , F-'!E$3))</f>
        <v>1.3975509583206414E-2</v>
      </c>
      <c r="F11" s="2" cm="1">
        <f t="array" ref="F11">[1]!table_weight[HeadingAccuracy]*(('F+ , F-'!F$2-[1]!tbl_gk[[#This Row],[HeadingAccuracy]])/('F+ , F-'!F$2-'F+ , F-'!F$3))</f>
        <v>9.6040850170308507E-3</v>
      </c>
      <c r="G11" s="2" cm="1">
        <f t="array" ref="G11">[1]!table_weight[ShortPassing]*(('F+ , F-'!G$2-[1]!tbl_gk[[#This Row],[ShortPassing]])/('F+ , F-'!G$2-'F+ , F-'!G$3))</f>
        <v>4.781557995763748E-2</v>
      </c>
      <c r="H11" s="2" cm="1">
        <f t="array" ref="H11">[1]!table_weight[Volleys]*(('F+ , F-'!H$2-[1]!tbl_gk[[#This Row],[Volleys]])/('F+ , F-'!H$2-'F+ , F-'!H$3))</f>
        <v>1.1573920979881087E-3</v>
      </c>
      <c r="I11" s="2" cm="1">
        <f t="array" ref="I11">[1]!table_weight[Dribbling]*(('F+ , F-'!I$2-[1]!tbl_gk[[#This Row],[Dribbling]])/('F+ , F-'!I$2-'F+ , F-'!I$3))</f>
        <v>1.3690295101916595E-2</v>
      </c>
      <c r="J11" s="2" cm="1">
        <f t="array" ref="J11">[1]!table_weight[Curve]*(('F+ , F-'!J$2-[1]!tbl_gk[[#This Row],[Curve]])/('F+ , F-'!J$2-'F+ , F-'!J$3))</f>
        <v>9.9719433458404991E-3</v>
      </c>
      <c r="K11" s="2" cm="1">
        <f t="array" ref="K11">[1]!table_weight[FKAccuracy]*(('F+ , F-'!K$2-[1]!tbl_gk[[#This Row],[FKAccuracy]])/('F+ , F-'!K$2-'F+ , F-'!K$3))</f>
        <v>9.1268634012777444E-3</v>
      </c>
      <c r="L11" s="2" cm="1">
        <f t="array" ref="L11">[1]!table_weight[LongPassing]*(('F+ , F-'!L$2-[1]!tbl_gk[[#This Row],[LongPassing]])/('F+ , F-'!L$2-'F+ , F-'!L$3))</f>
        <v>2.0032691702804539E-2</v>
      </c>
      <c r="M11" s="2" cm="1">
        <f t="array" ref="M11">[1]!table_weight[BallControl]*(('F+ , F-'!M$2-[1]!tbl_gk[[#This Row],[BallControl]])/('F+ , F-'!M$2-'F+ , F-'!M$3))</f>
        <v>9.561475944195718E-3</v>
      </c>
      <c r="N11" s="2" cm="1">
        <f t="array" ref="N11">[1]!table_weight[Acceleration]*(('F+ , F-'!N$2-[1]!tbl_gk[[#This Row],[Acceleration]])/('F+ , F-'!N$2-'F+ , F-'!N$3))</f>
        <v>6.0881547629699816E-3</v>
      </c>
      <c r="O11" s="2" cm="1">
        <f t="array" ref="O11">[1]!table_weight[SprintSpeed]*(('F+ , F-'!O$2-[1]!tbl_gk[[#This Row],[SprintSpeed]])/('F+ , F-'!O$2-'F+ , F-'!O$3))</f>
        <v>8.4332217827806418E-3</v>
      </c>
      <c r="P11" s="2" cm="1">
        <f t="array" ref="P11">[1]!table_weight[Agility]*(('F+ , F-'!P$2-[1]!tbl_gk[[#This Row],[Agility]])/('F+ , F-'!P$2-'F+ , F-'!P$3))</f>
        <v>4.2123984928974139E-3</v>
      </c>
      <c r="Q11" s="2" cm="1">
        <f t="array" ref="Q11">[1]!table_weight[Reactions]*(('F+ , F-'!Q$2-[1]!tbl_gk[[#This Row],[Reactions]])/('F+ , F-'!Q$2-'F+ , F-'!Q$3))</f>
        <v>1.0828482001515951E-3</v>
      </c>
      <c r="R11" s="2" cm="1">
        <f t="array" ref="R11">[1]!table_weight[Balance]*(('F+ , F-'!R$2-[1]!tbl_gk[[#This Row],[Balance]])/('F+ , F-'!R$2-'F+ , F-'!R$3))</f>
        <v>1.4901001471473846E-3</v>
      </c>
      <c r="S11" s="2" cm="1">
        <f t="array" ref="S11">[1]!table_weight[ShotPower]*(('F+ , F-'!S$2-[1]!tbl_gk[[#This Row],[ShotPower]])/('F+ , F-'!S$2-'F+ , F-'!S$3))</f>
        <v>5.1941499031661464E-3</v>
      </c>
      <c r="T11" s="2" cm="1">
        <f t="array" ref="T11">[1]!table_weight[Jumping]*(('F+ , F-'!T$2-[1]!tbl_gk[[#This Row],[Jumping]])/('F+ , F-'!T$2-'F+ , F-'!T$3))</f>
        <v>2.1467756656231253E-3</v>
      </c>
      <c r="U11" s="2" cm="1">
        <f t="array" ref="U11">[1]!table_weight[Stamina]*(('F+ , F-'!U$2-[1]!tbl_gk[[#This Row],[Stamina]])/('F+ , F-'!U$2-'F+ , F-'!U$3))</f>
        <v>1.7174205324984999E-2</v>
      </c>
      <c r="V11" s="2" cm="1">
        <f t="array" ref="V11">[1]!table_weight[Strength]*(('F+ , F-'!V$2-[1]!tbl_gk[[#This Row],[Strength]])/('F+ , F-'!V$2-'F+ , F-'!V$3))</f>
        <v>1.3310009126863375E-2</v>
      </c>
      <c r="W11" s="2" cm="1">
        <f t="array" ref="W11">[1]!table_weight[LongShots]*(('F+ , F-'!W$2-[1]!tbl_gk[[#This Row],[LongShots]])/('F+ , F-'!W$2-'F+ , F-'!W$3))</f>
        <v>7.0121023692742987E-3</v>
      </c>
      <c r="X11" s="2" cm="1">
        <f t="array" ref="X11">[1]!table_weight[Aggression]*(('F+ , F-'!X$2-[1]!tbl_gk[[#This Row],[Aggression]])/('F+ , F-'!X$2-'F+ , F-'!X$3))</f>
        <v>6.6930331609370121E-3</v>
      </c>
      <c r="Y11" s="2" cm="1">
        <f t="array" ref="Y11">[1]!table_weight[Interceptions]*(('F+ , F-'!Y$2-[1]!tbl_gk[[#This Row],[Interceptions]])/('F+ , F-'!Y$2-'F+ , F-'!Y$3))</f>
        <v>1.7313833010554024E-2</v>
      </c>
      <c r="Z11" s="2" cm="1">
        <f t="array" ref="Z11">[1]!table_weight[Positioning]*(('F+ , F-'!Z$2-[1]!tbl_gk[[#This Row],[Positioning]])/('F+ , F-'!Z$2-'F+ , F-'!Z$3))</f>
        <v>1.0352229320893639E-3</v>
      </c>
      <c r="AA11" s="2" cm="1">
        <f t="array" ref="AA11">[1]!table_weight[Vision]*(('F+ , F-'!AA$2-[1]!tbl_gk[[#This Row],[Vision]])/('F+ , F-'!AA$2-'F+ , F-'!AA$3))</f>
        <v>1.4907210222086981E-2</v>
      </c>
      <c r="AB11" s="2" cm="1">
        <f t="array" ref="AB11">[1]!table_weight[Penalties]*(('F+ , F-'!AB$2-[1]!tbl_gk[[#This Row],[Penalties]])/('F+ , F-'!AB$2-'F+ , F-'!AB$3))</f>
        <v>2.3879722257019362E-3</v>
      </c>
      <c r="AC11" s="2" cm="1">
        <f t="array" ref="AC11">[1]!table_weight[Composure]*(('F+ , F-'!AC$2-[1]!tbl_gk[[#This Row],[Composure]])/('F+ , F-'!AC$2-'F+ , F-'!AC$3))</f>
        <v>1.3343367545727675E-3</v>
      </c>
      <c r="AD11" s="2" cm="1">
        <f t="array" ref="AD11">[1]!table_weight[Marking]*(('F+ , F-'!AD$2-[1]!tbl_gk[[#This Row],[Marking]])/('F+ , F-'!AD$2-'F+ , F-'!AD$3))</f>
        <v>2.8394686137308601E-2</v>
      </c>
      <c r="AE11" s="2" cm="1">
        <f t="array" ref="AE11">[1]!table_weight[StandingTackle]*(('F+ , F-'!AE$2-[1]!tbl_gk[[#This Row],[StandingTackle]])/('F+ , F-'!AE$2-'F+ , F-'!AE$3))</f>
        <v>3.1383600467551613E-2</v>
      </c>
      <c r="AF11" s="2" cm="1">
        <f t="array" ref="AF11">[1]!table_weight[SlidingTackle]*(('F+ , F-'!AF$2-[1]!tbl_gk[[#This Row],[SlidingTackle]])/('F+ , F-'!AF$2-'F+ , F-'!AF$3))</f>
        <v>8.9667429907290316E-3</v>
      </c>
      <c r="AG11" s="2" cm="1">
        <f t="array" ref="AG11">[1]!table_weight[GKDiving]*(('F+ , F-'!AG$2-[1]!tbl_gk[[#This Row],[GKDiving]])/('F+ , F-'!AG$2-'F+ , F-'!AG$3))</f>
        <v>3.0746121083054436E-2</v>
      </c>
      <c r="AH11" s="2" cm="1">
        <f t="array" ref="AH11">[1]!table_weight[GKHandling]*(('F+ , F-'!AH$2-[1]!tbl_gk[[#This Row],[GKHandling]])/('F+ , F-'!AH$2-'F+ , F-'!AH$3))</f>
        <v>3.5647676618034127E-2</v>
      </c>
      <c r="AI11" s="2" cm="1">
        <f t="array" ref="AI11">[1]!table_weight[GKKicking]*(('F+ , F-'!AI$2-[1]!tbl_gk[[#This Row],[GKKicking]])/('F+ , F-'!AI$2-'F+ , F-'!AI$3))</f>
        <v>2.3255247946455719E-2</v>
      </c>
      <c r="AJ11" s="2" cm="1">
        <f t="array" ref="AJ11">[1]!table_weight[GKPositioning]*(('F+ , F-'!AJ$2-[1]!tbl_gk[[#This Row],[GKPositioning]])/('F+ , F-'!AJ$2-'F+ , F-'!AJ$3))</f>
        <v>1.0091034611874277E-2</v>
      </c>
      <c r="AK11" s="2" cm="1">
        <f t="array" ref="AK11">[1]!table_weight[GKReflexes]*(('F+ , F-'!AK$2-[1]!tbl_gk[[#This Row],[GKReflexes]])/('F+ , F-'!AK$2-'F+ , F-'!AK$3))</f>
        <v>3.4617854849068701E-2</v>
      </c>
    </row>
    <row r="12" spans="1:37" x14ac:dyDescent="0.55000000000000004">
      <c r="A12" s="7">
        <f>[1]!tbl_gk[[#This Row],[ID]]</f>
        <v>106795</v>
      </c>
      <c r="B12" s="1" cm="1">
        <f t="array" ref="B12">[1]!table_weight[ValueEUR]*(('F+ , F-'!B$2-[1]!tbl_gk[[#This Row],[ValueEUR]])/('F+ , F-'!B$2-'F+ , F-'!B$3))</f>
        <v>5.2781669378639128E-5</v>
      </c>
      <c r="C12" s="1" cm="1">
        <f t="array" ref="C12">[1]!table_weight[WageEUR]*(('F+ , F-'!C$2-[1]!tbl_gk[[#This Row],[WageEUR]])/('F+ , F-'!C$2-'F+ , F-'!C$3))</f>
        <v>1.0171443180448721E-3</v>
      </c>
      <c r="D12" s="1" cm="1">
        <f t="array" ref="D12">[1]!table_weight[Crossing]*(('F+ , F-'!D$2-[1]!tbl_gk[[#This Row],[Crossing]])/('F+ , F-'!D$2-'F+ , F-'!D$3))</f>
        <v>3.4746129089074922E-2</v>
      </c>
      <c r="E12" s="1" cm="1">
        <f t="array" ref="E12">[1]!table_weight[Finishing]*(('F+ , F-'!E$2-[1]!tbl_gk[[#This Row],[Finishing]])/('F+ , F-'!E$2-'F+ , F-'!E$3))</f>
        <v>8.9842561606326941E-3</v>
      </c>
      <c r="F12" s="1" cm="1">
        <f t="array" ref="F12">[1]!table_weight[HeadingAccuracy]*(('F+ , F-'!F$2-[1]!tbl_gk[[#This Row],[HeadingAccuracy]])/('F+ , F-'!F$2-'F+ , F-'!F$3))</f>
        <v>1.00216539308148E-2</v>
      </c>
      <c r="G12" s="1" cm="1">
        <f t="array" ref="G12">[1]!table_weight[ShortPassing]*(('F+ , F-'!G$2-[1]!tbl_gk[[#This Row],[ShortPassing]])/('F+ , F-'!G$2-'F+ , F-'!G$3))</f>
        <v>3.9377536435701459E-2</v>
      </c>
      <c r="H12" s="1" cm="1">
        <f t="array" ref="H12">[1]!table_weight[Volleys]*(('F+ , F-'!H$2-[1]!tbl_gk[[#This Row],[Volleys]])/('F+ , F-'!H$2-'F+ , F-'!H$3))</f>
        <v>1.1573920979881087E-3</v>
      </c>
      <c r="I12" s="1" cm="1">
        <f t="array" ref="I12">[1]!table_weight[Dribbling]*(('F+ , F-'!I$2-[1]!tbl_gk[[#This Row],[Dribbling]])/('F+ , F-'!I$2-'F+ , F-'!I$3))</f>
        <v>1.9557564431309422E-2</v>
      </c>
      <c r="J12" s="1" cm="1">
        <f t="array" ref="J12">[1]!table_weight[Curve]*(('F+ , F-'!J$2-[1]!tbl_gk[[#This Row],[Curve]])/('F+ , F-'!J$2-'F+ , F-'!J$3))</f>
        <v>9.8029273569279467E-3</v>
      </c>
      <c r="K12" s="1" cm="1">
        <f t="array" ref="K12">[1]!table_weight[FKAccuracy]*(('F+ , F-'!K$2-[1]!tbl_gk[[#This Row],[FKAccuracy]])/('F+ , F-'!K$2-'F+ , F-'!K$3))</f>
        <v>8.5184058411925615E-3</v>
      </c>
      <c r="L12" s="1" cm="1">
        <f t="array" ref="L12">[1]!table_weight[LongPassing]*(('F+ , F-'!L$2-[1]!tbl_gk[[#This Row],[LongPassing]])/('F+ , F-'!L$2-'F+ , F-'!L$3))</f>
        <v>2.5446932703562523E-2</v>
      </c>
      <c r="M12" s="1" cm="1">
        <f t="array" ref="M12">[1]!table_weight[BallControl]*(('F+ , F-'!M$2-[1]!tbl_gk[[#This Row],[BallControl]])/('F+ , F-'!M$2-'F+ , F-'!M$3))</f>
        <v>1.1734538658785654E-2</v>
      </c>
      <c r="N12" s="1" cm="1">
        <f t="array" ref="N12">[1]!table_weight[Acceleration]*(('F+ , F-'!N$2-[1]!tbl_gk[[#This Row],[Acceleration]])/('F+ , F-'!N$2-'F+ , F-'!N$3))</f>
        <v>4.7352314823099848E-3</v>
      </c>
      <c r="O12" s="1" cm="1">
        <f t="array" ref="O12">[1]!table_weight[SprintSpeed]*(('F+ , F-'!O$2-[1]!tbl_gk[[#This Row],[SprintSpeed]])/('F+ , F-'!O$2-'F+ , F-'!O$3))</f>
        <v>6.4654700334651587E-3</v>
      </c>
      <c r="P12" s="1" cm="1">
        <f t="array" ref="P12">[1]!table_weight[Agility]*(('F+ , F-'!P$2-[1]!tbl_gk[[#This Row],[Agility]])/('F+ , F-'!P$2-'F+ , F-'!P$3))</f>
        <v>2.340221384943008E-3</v>
      </c>
      <c r="Q12" s="1" cm="1">
        <f t="array" ref="Q12">[1]!table_weight[Reactions]*(('F+ , F-'!Q$2-[1]!tbl_gk[[#This Row],[Reactions]])/('F+ , F-'!Q$2-'F+ , F-'!Q$3))</f>
        <v>9.7971980013715747E-4</v>
      </c>
      <c r="R12" s="1" cm="1">
        <f t="array" ref="R12">[1]!table_weight[Balance]*(('F+ , F-'!R$2-[1]!tbl_gk[[#This Row],[Balance]])/('F+ , F-'!R$2-'F+ , F-'!R$3))</f>
        <v>1.3659251348851025E-3</v>
      </c>
      <c r="S12" s="1" cm="1">
        <f t="array" ref="S12">[1]!table_weight[ShotPower]*(('F+ , F-'!S$2-[1]!tbl_gk[[#This Row],[ShotPower]])/('F+ , F-'!S$2-'F+ , F-'!S$3))</f>
        <v>6.4926873789576834E-3</v>
      </c>
      <c r="T12" s="1" cm="1">
        <f t="array" ref="T12">[1]!table_weight[Jumping]*(('F+ , F-'!T$2-[1]!tbl_gk[[#This Row],[Jumping]])/('F+ , F-'!T$2-'F+ , F-'!T$3))</f>
        <v>1.2021943727489502E-3</v>
      </c>
      <c r="U12" s="1" cm="1">
        <f t="array" ref="U12">[1]!table_weight[Stamina]*(('F+ , F-'!U$2-[1]!tbl_gk[[#This Row],[Stamina]])/('F+ , F-'!U$2-'F+ , F-'!U$3))</f>
        <v>1.0304523194991E-2</v>
      </c>
      <c r="V12" s="1" cm="1">
        <f t="array" ref="V12">[1]!table_weight[Strength]*(('F+ , F-'!V$2-[1]!tbl_gk[[#This Row],[Strength]])/('F+ , F-'!V$2-'F+ , F-'!V$3))</f>
        <v>2.7507352195517646E-2</v>
      </c>
      <c r="W12" s="1" cm="1">
        <f t="array" ref="W12">[1]!table_weight[LongShots]*(('F+ , F-'!W$2-[1]!tbl_gk[[#This Row],[LongShots]])/('F+ , F-'!W$2-'F+ , F-'!W$3))</f>
        <v>8.570347340224143E-3</v>
      </c>
      <c r="X12" s="1" cm="1">
        <f t="array" ref="X12">[1]!table_weight[Aggression]*(('F+ , F-'!X$2-[1]!tbl_gk[[#This Row],[Aggression]])/('F+ , F-'!X$2-'F+ , F-'!X$3))</f>
        <v>7.301490721022195E-3</v>
      </c>
      <c r="Y12" s="1" cm="1">
        <f t="array" ref="Y12">[1]!table_weight[Interceptions]*(('F+ , F-'!Y$2-[1]!tbl_gk[[#This Row],[Interceptions]])/('F+ , F-'!Y$2-'F+ , F-'!Y$3))</f>
        <v>1.6621279690131864E-2</v>
      </c>
      <c r="Z12" s="1" cm="1">
        <f t="array" ref="Z12">[1]!table_weight[Positioning]*(('F+ , F-'!Z$2-[1]!tbl_gk[[#This Row],[Positioning]])/('F+ , F-'!Z$2-'F+ , F-'!Z$3))</f>
        <v>1.1831119223878444E-3</v>
      </c>
      <c r="AA12" s="1" cm="1">
        <f t="array" ref="AA12">[1]!table_weight[Vision]*(('F+ , F-'!AA$2-[1]!tbl_gk[[#This Row],[Vision]])/('F+ , F-'!AA$2-'F+ , F-'!AA$3))</f>
        <v>2.6265084677010397E-2</v>
      </c>
      <c r="AB12" s="1" cm="1">
        <f t="array" ref="AB12">[1]!table_weight[Penalties]*(('F+ , F-'!AB$2-[1]!tbl_gk[[#This Row],[Penalties]])/('F+ , F-'!AB$2-'F+ , F-'!AB$3))</f>
        <v>2.3879722257019362E-3</v>
      </c>
      <c r="AC12" s="1" cm="1">
        <f t="array" ref="AC12">[1]!table_weight[Composure]*(('F+ , F-'!AC$2-[1]!tbl_gk[[#This Row],[Composure]])/('F+ , F-'!AC$2-'F+ , F-'!AC$3))</f>
        <v>8.0060205274366054E-4</v>
      </c>
      <c r="AD12" s="1" cm="1">
        <f t="array" ref="AD12">[1]!table_weight[Marking]*(('F+ , F-'!AD$2-[1]!tbl_gk[[#This Row],[Marking]])/('F+ , F-'!AD$2-'F+ , F-'!AD$3))</f>
        <v>3.4704616390043845E-2</v>
      </c>
      <c r="AE12" s="1" cm="1">
        <f t="array" ref="AE12">[1]!table_weight[StandingTackle]*(('F+ , F-'!AE$2-[1]!tbl_gk[[#This Row],[StandingTackle]])/('F+ , F-'!AE$2-'F+ , F-'!AE$3))</f>
        <v>2.9141914719869356E-2</v>
      </c>
      <c r="AF12" s="1" cm="1">
        <f t="array" ref="AF12">[1]!table_weight[SlidingTackle]*(('F+ , F-'!AF$2-[1]!tbl_gk[[#This Row],[SlidingTackle]])/('F+ , F-'!AF$2-'F+ , F-'!AF$3))</f>
        <v>1.0461200155850536E-2</v>
      </c>
      <c r="AG12" s="1" cm="1">
        <f t="array" ref="AG12">[1]!table_weight[GKDiving]*(('F+ , F-'!AG$2-[1]!tbl_gk[[#This Row],[GKDiving]])/('F+ , F-'!AG$2-'F+ , F-'!AG$3))</f>
        <v>3.7578592434844307E-2</v>
      </c>
      <c r="AH12" s="1" cm="1">
        <f t="array" ref="AH12">[1]!table_weight[GKHandling]*(('F+ , F-'!AH$2-[1]!tbl_gk[[#This Row],[GKHandling]])/('F+ , F-'!AH$2-'F+ , F-'!AH$3))</f>
        <v>3.9212444279837541E-2</v>
      </c>
      <c r="AI12" s="1" cm="1">
        <f t="array" ref="AI12">[1]!table_weight[GKKicking]*(('F+ , F-'!AI$2-[1]!tbl_gk[[#This Row],[GKKicking]])/('F+ , F-'!AI$2-'F+ , F-'!AI$3))</f>
        <v>2.9516276239732256E-2</v>
      </c>
      <c r="AJ12" s="1" cm="1">
        <f t="array" ref="AJ12">[1]!table_weight[GKPositioning]*(('F+ , F-'!AJ$2-[1]!tbl_gk[[#This Row],[GKPositioning]])/('F+ , F-'!AJ$2-'F+ , F-'!AJ$3))</f>
        <v>1.3244482928084987E-2</v>
      </c>
      <c r="AK12" s="1" cm="1">
        <f t="array" ref="AK12">[1]!table_weight[GKReflexes]*(('F+ , F-'!AK$2-[1]!tbl_gk[[#This Row],[GKReflexes]])/('F+ , F-'!AK$2-'F+ , F-'!AK$3))</f>
        <v>3.6439847209545996E-2</v>
      </c>
    </row>
    <row r="13" spans="1:37" x14ac:dyDescent="0.55000000000000004">
      <c r="A13" s="8">
        <f>[1]!tbl_gk[[#This Row],[ID]]</f>
        <v>107084</v>
      </c>
      <c r="B13" s="2" cm="1">
        <f t="array" ref="B13">[1]!table_weight[ValueEUR]*(('F+ , F-'!B$2-[1]!tbl_gk[[#This Row],[ValueEUR]])/('F+ , F-'!B$2-'F+ , F-'!B$3))</f>
        <v>2.5001843389881692E-5</v>
      </c>
      <c r="C13" s="2" cm="1">
        <f t="array" ref="C13">[1]!table_weight[WageEUR]*(('F+ , F-'!C$2-[1]!tbl_gk[[#This Row],[WageEUR]])/('F+ , F-'!C$2-'F+ , F-'!C$3))</f>
        <v>3.9120935309418161E-4</v>
      </c>
      <c r="D13" s="2" cm="1">
        <f t="array" ref="D13">[1]!table_weight[Crossing]*(('F+ , F-'!D$2-[1]!tbl_gk[[#This Row],[Crossing]])/('F+ , F-'!D$2-'F+ , F-'!D$3))</f>
        <v>3.4746129089074922E-2</v>
      </c>
      <c r="E13" s="2" cm="1">
        <f t="array" ref="E13">[1]!table_weight[Finishing]*(('F+ , F-'!E$2-[1]!tbl_gk[[#This Row],[Finishing]])/('F+ , F-'!E$2-'F+ , F-'!E$3))</f>
        <v>1.2977258898691668E-2</v>
      </c>
      <c r="F13" s="2" cm="1">
        <f t="array" ref="F13">[1]!table_weight[HeadingAccuracy]*(('F+ , F-'!F$2-[1]!tbl_gk[[#This Row],[HeadingAccuracy]])/('F+ , F-'!F$2-'F+ , F-'!F$3))</f>
        <v>1.0439222844598752E-2</v>
      </c>
      <c r="G13" s="2" cm="1">
        <f t="array" ref="G13">[1]!table_weight[ShortPassing]*(('F+ , F-'!G$2-[1]!tbl_gk[[#This Row],[ShortPassing]])/('F+ , F-'!G$2-'F+ , F-'!G$3))</f>
        <v>4.781557995763748E-2</v>
      </c>
      <c r="H13" s="2" cm="1">
        <f t="array" ref="H13">[1]!table_weight[Volleys]*(('F+ , F-'!H$2-[1]!tbl_gk[[#This Row],[Volleys]])/('F+ , F-'!H$2-'F+ , F-'!H$3))</f>
        <v>1.7360881469821632E-3</v>
      </c>
      <c r="I13" s="2" cm="1">
        <f t="array" ref="I13">[1]!table_weight[Dribbling]*(('F+ , F-'!I$2-[1]!tbl_gk[[#This Row],[Dribbling]])/('F+ , F-'!I$2-'F+ , F-'!I$3))</f>
        <v>1.9557564431309422E-2</v>
      </c>
      <c r="J13" s="2" cm="1">
        <f t="array" ref="J13">[1]!table_weight[Curve]*(('F+ , F-'!J$2-[1]!tbl_gk[[#This Row],[Curve]])/('F+ , F-'!J$2-'F+ , F-'!J$3))</f>
        <v>9.6339113680153961E-3</v>
      </c>
      <c r="K13" s="2" cm="1">
        <f t="array" ref="K13">[1]!table_weight[FKAccuracy]*(('F+ , F-'!K$2-[1]!tbl_gk[[#This Row],[FKAccuracy]])/('F+ , F-'!K$2-'F+ , F-'!K$3))</f>
        <v>9.4310921813203358E-3</v>
      </c>
      <c r="L13" s="2" cm="1">
        <f t="array" ref="L13">[1]!table_weight[LongPassing]*(('F+ , F-'!L$2-[1]!tbl_gk[[#This Row],[LongPassing]])/('F+ , F-'!L$2-'F+ , F-'!L$3))</f>
        <v>2.3281236303259328E-2</v>
      </c>
      <c r="M13" s="2" cm="1">
        <f t="array" ref="M13">[1]!table_weight[BallControl]*(('F+ , F-'!M$2-[1]!tbl_gk[[#This Row],[BallControl]])/('F+ , F-'!M$2-'F+ , F-'!M$3))</f>
        <v>1.1299926115867666E-2</v>
      </c>
      <c r="N13" s="2" cm="1">
        <f t="array" ref="N13">[1]!table_weight[Acceleration]*(('F+ , F-'!N$2-[1]!tbl_gk[[#This Row],[Acceleration]])/('F+ , F-'!N$2-'F+ , F-'!N$3))</f>
        <v>7.666565257073309E-3</v>
      </c>
      <c r="O13" s="2" cm="1">
        <f t="array" ref="O13">[1]!table_weight[SprintSpeed]*(('F+ , F-'!O$2-[1]!tbl_gk[[#This Row],[SprintSpeed]])/('F+ , F-'!O$2-'F+ , F-'!O$3))</f>
        <v>9.2765439610587065E-3</v>
      </c>
      <c r="P13" s="2" cm="1">
        <f t="array" ref="P13">[1]!table_weight[Agility]*(('F+ , F-'!P$2-[1]!tbl_gk[[#This Row],[Agility]])/('F+ , F-'!P$2-'F+ , F-'!P$3))</f>
        <v>5.6165313238632194E-3</v>
      </c>
      <c r="Q13" s="2" cm="1">
        <f t="array" ref="Q13">[1]!table_weight[Reactions]*(('F+ , F-'!Q$2-[1]!tbl_gk[[#This Row],[Reactions]])/('F+ , F-'!Q$2-'F+ , F-'!Q$3))</f>
        <v>1.3922334001949081E-3</v>
      </c>
      <c r="R13" s="2" cm="1">
        <f t="array" ref="R13">[1]!table_weight[Balance]*(('F+ , F-'!R$2-[1]!tbl_gk[[#This Row],[Balance]])/('F+ , F-'!R$2-'F+ , F-'!R$3))</f>
        <v>2.1730627145899362E-3</v>
      </c>
      <c r="S13" s="2" cm="1">
        <f t="array" ref="S13">[1]!table_weight[ShotPower]*(('F+ , F-'!S$2-[1]!tbl_gk[[#This Row],[ShotPower]])/('F+ , F-'!S$2-'F+ , F-'!S$3))</f>
        <v>6.4926873789576834E-3</v>
      </c>
      <c r="T13" s="2" cm="1">
        <f t="array" ref="T13">[1]!table_weight[Jumping]*(('F+ , F-'!T$2-[1]!tbl_gk[[#This Row],[Jumping]])/('F+ , F-'!T$2-'F+ , F-'!T$3))</f>
        <v>3.1772279851222255E-3</v>
      </c>
      <c r="U13" s="2" cm="1">
        <f t="array" ref="U13">[1]!table_weight[Stamina]*(('F+ , F-'!U$2-[1]!tbl_gk[[#This Row],[Stamina]])/('F+ , F-'!U$2-'F+ , F-'!U$3))</f>
        <v>1.1163233461240251E-2</v>
      </c>
      <c r="V13" s="2" cm="1">
        <f t="array" ref="V13">[1]!table_weight[Strength]*(('F+ , F-'!V$2-[1]!tbl_gk[[#This Row],[Strength]])/('F+ , F-'!V$2-'F+ , F-'!V$3))</f>
        <v>7.9860054761180244E-3</v>
      </c>
      <c r="W13" s="2" cm="1">
        <f t="array" ref="W13">[1]!table_weight[LongShots]*(('F+ , F-'!W$2-[1]!tbl_gk[[#This Row],[LongShots]])/('F+ , F-'!W$2-'F+ , F-'!W$3))</f>
        <v>8.3106398450658349E-3</v>
      </c>
      <c r="X13" s="2" cm="1">
        <f t="array" ref="X13">[1]!table_weight[Aggression]*(('F+ , F-'!X$2-[1]!tbl_gk[[#This Row],[Aggression]])/('F+ , F-'!X$2-'F+ , F-'!X$3))</f>
        <v>6.0845756008518293E-3</v>
      </c>
      <c r="Y13" s="2" cm="1">
        <f t="array" ref="Y13">[1]!table_weight[Interceptions]*(('F+ , F-'!Y$2-[1]!tbl_gk[[#This Row],[Interceptions]])/('F+ , F-'!Y$2-'F+ , F-'!Y$3))</f>
        <v>2.0084046292242669E-2</v>
      </c>
      <c r="Z13" s="2" cm="1">
        <f t="array" ref="Z13">[1]!table_weight[Positioning]*(('F+ , F-'!Z$2-[1]!tbl_gk[[#This Row],[Positioning]])/('F+ , F-'!Z$2-'F+ , F-'!Z$3))</f>
        <v>7.394449514924029E-4</v>
      </c>
      <c r="AA13" s="2" cm="1">
        <f t="array" ref="AA13">[1]!table_weight[Vision]*(('F+ , F-'!AA$2-[1]!tbl_gk[[#This Row],[Vision]])/('F+ , F-'!AA$2-'F+ , F-'!AA$3))</f>
        <v>1.8456545989250551E-2</v>
      </c>
      <c r="AB13" s="2" cm="1">
        <f t="array" ref="AB13">[1]!table_weight[Penalties]*(('F+ , F-'!AB$2-[1]!tbl_gk[[#This Row],[Penalties]])/('F+ , F-'!AB$2-'F+ , F-'!AB$3))</f>
        <v>2.3879722257019362E-3</v>
      </c>
      <c r="AC13" s="2" cm="1">
        <f t="array" ref="AC13">[1]!table_weight[Composure]*(('F+ , F-'!AC$2-[1]!tbl_gk[[#This Row],[Composure]])/('F+ , F-'!AC$2-'F+ , F-'!AC$3))</f>
        <v>1.5478306353044107E-3</v>
      </c>
      <c r="AD13" s="2" cm="1">
        <f t="array" ref="AD13">[1]!table_weight[Marking]*(('F+ , F-'!AD$2-[1]!tbl_gk[[#This Row],[Marking]])/('F+ , F-'!AD$2-'F+ , F-'!AD$3))</f>
        <v>1.7352308195021923E-2</v>
      </c>
      <c r="AE13" s="2" cm="1">
        <f t="array" ref="AE13">[1]!table_weight[StandingTackle]*(('F+ , F-'!AE$2-[1]!tbl_gk[[#This Row],[StandingTackle]])/('F+ , F-'!AE$2-'F+ , F-'!AE$3))</f>
        <v>2.9141914719869356E-2</v>
      </c>
      <c r="AF13" s="2" cm="1">
        <f t="array" ref="AF13">[1]!table_weight[SlidingTackle]*(('F+ , F-'!AF$2-[1]!tbl_gk[[#This Row],[SlidingTackle]])/('F+ , F-'!AF$2-'F+ , F-'!AF$3))</f>
        <v>8.9667429907290316E-3</v>
      </c>
      <c r="AG13" s="2" cm="1">
        <f t="array" ref="AG13">[1]!table_weight[GKDiving]*(('F+ , F-'!AG$2-[1]!tbl_gk[[#This Row],[GKDiving]])/('F+ , F-'!AG$2-'F+ , F-'!AG$3))</f>
        <v>4.4411063786634182E-2</v>
      </c>
      <c r="AH13" s="2" cm="1">
        <f t="array" ref="AH13">[1]!table_weight[GKHandling]*(('F+ , F-'!AH$2-[1]!tbl_gk[[#This Row],[GKHandling]])/('F+ , F-'!AH$2-'F+ , F-'!AH$3))</f>
        <v>4.4559595772542655E-2</v>
      </c>
      <c r="AI13" s="2" cm="1">
        <f t="array" ref="AI13">[1]!table_weight[GKKicking]*(('F+ , F-'!AI$2-[1]!tbl_gk[[#This Row],[GKKicking]])/('F+ , F-'!AI$2-'F+ , F-'!AI$3))</f>
        <v>2.9516276239732256E-2</v>
      </c>
      <c r="AJ13" s="2" cm="1">
        <f t="array" ref="AJ13">[1]!table_weight[GKPositioning]*(('F+ , F-'!AJ$2-[1]!tbl_gk[[#This Row],[GKPositioning]])/('F+ , F-'!AJ$2-'F+ , F-'!AJ$3))</f>
        <v>1.5136551917811415E-2</v>
      </c>
      <c r="AK13" s="2" cm="1">
        <f t="array" ref="AK13">[1]!table_weight[GKReflexes]*(('F+ , F-'!AK$2-[1]!tbl_gk[[#This Row],[GKReflexes]])/('F+ , F-'!AK$2-'F+ , F-'!AK$3))</f>
        <v>4.3727816651455198E-2</v>
      </c>
    </row>
    <row r="14" spans="1:37" x14ac:dyDescent="0.55000000000000004">
      <c r="A14" s="7">
        <f>[1]!tbl_gk[[#This Row],[ID]]</f>
        <v>110606</v>
      </c>
      <c r="B14" s="1" cm="1">
        <f t="array" ref="B14">[1]!table_weight[ValueEUR]*(('F+ , F-'!B$2-[1]!tbl_gk[[#This Row],[ValueEUR]])/('F+ , F-'!B$2-'F+ , F-'!B$3))</f>
        <v>2.1915196057797529E-5</v>
      </c>
      <c r="C14" s="1" cm="1">
        <f t="array" ref="C14">[1]!table_weight[WageEUR]*(('F+ , F-'!C$2-[1]!tbl_gk[[#This Row],[WageEUR]])/('F+ , F-'!C$2-'F+ , F-'!C$3))</f>
        <v>0</v>
      </c>
      <c r="D14" s="1" cm="1">
        <f t="array" ref="D14">[1]!table_weight[Crossing]*(('F+ , F-'!D$2-[1]!tbl_gk[[#This Row],[Crossing]])/('F+ , F-'!D$2-'F+ , F-'!D$3))</f>
        <v>3.4746129089074922E-2</v>
      </c>
      <c r="E14" s="1" cm="1">
        <f t="array" ref="E14">[1]!table_weight[Finishing]*(('F+ , F-'!E$2-[1]!tbl_gk[[#This Row],[Finishing]])/('F+ , F-'!E$2-'F+ , F-'!E$3))</f>
        <v>1.59720109522359E-2</v>
      </c>
      <c r="F14" s="1" cm="1">
        <f t="array" ref="F14">[1]!table_weight[HeadingAccuracy]*(('F+ , F-'!F$2-[1]!tbl_gk[[#This Row],[HeadingAccuracy]])/('F+ , F-'!F$2-'F+ , F-'!F$3))</f>
        <v>1.1691929585950599E-2</v>
      </c>
      <c r="G14" s="1" cm="1">
        <f t="array" ref="G14">[1]!table_weight[ShortPassing]*(('F+ , F-'!G$2-[1]!tbl_gk[[#This Row],[ShortPassing]])/('F+ , F-'!G$2-'F+ , F-'!G$3))</f>
        <v>7.3129710523445565E-2</v>
      </c>
      <c r="H14" s="1" cm="1">
        <f t="array" ref="H14">[1]!table_weight[Volleys]*(('F+ , F-'!H$2-[1]!tbl_gk[[#This Row],[Volleys]])/('F+ , F-'!H$2-'F+ , F-'!H$3))</f>
        <v>1.3888705175857305E-3</v>
      </c>
      <c r="I14" s="1" cm="1">
        <f t="array" ref="I14">[1]!table_weight[Dribbling]*(('F+ , F-'!I$2-[1]!tbl_gk[[#This Row],[Dribbling]])/('F+ , F-'!I$2-'F+ , F-'!I$3))</f>
        <v>1.7601807988178481E-2</v>
      </c>
      <c r="J14" s="1" cm="1">
        <f t="array" ref="J14">[1]!table_weight[Curve]*(('F+ , F-'!J$2-[1]!tbl_gk[[#This Row],[Curve]])/('F+ , F-'!J$2-'F+ , F-'!J$3))</f>
        <v>9.295879390190295E-3</v>
      </c>
      <c r="K14" s="1" cm="1">
        <f t="array" ref="K14">[1]!table_weight[FKAccuracy]*(('F+ , F-'!K$2-[1]!tbl_gk[[#This Row],[FKAccuracy]])/('F+ , F-'!K$2-'F+ , F-'!K$3))</f>
        <v>8.8226346212351529E-3</v>
      </c>
      <c r="L14" s="1" cm="1">
        <f t="array" ref="L14">[1]!table_weight[LongPassing]*(('F+ , F-'!L$2-[1]!tbl_gk[[#This Row],[LongPassing]])/('F+ , F-'!L$2-'F+ , F-'!L$3))</f>
        <v>2.0574115802880336E-2</v>
      </c>
      <c r="M14" s="1" cm="1">
        <f t="array" ref="M14">[1]!table_weight[BallControl]*(('F+ , F-'!M$2-[1]!tbl_gk[[#This Row],[BallControl]])/('F+ , F-'!M$2-'F+ , F-'!M$3))</f>
        <v>1.0865313572949679E-2</v>
      </c>
      <c r="N14" s="1" cm="1">
        <f t="array" ref="N14">[1]!table_weight[Acceleration]*(('F+ , F-'!N$2-[1]!tbl_gk[[#This Row],[Acceleration]])/('F+ , F-'!N$2-'F+ , F-'!N$3))</f>
        <v>7.8920524705166431E-3</v>
      </c>
      <c r="O14" s="1" cm="1">
        <f t="array" ref="O14">[1]!table_weight[SprintSpeed]*(('F+ , F-'!O$2-[1]!tbl_gk[[#This Row],[SprintSpeed]])/('F+ , F-'!O$2-'F+ , F-'!O$3))</f>
        <v>5.6221478551870948E-3</v>
      </c>
      <c r="P14" s="1" cm="1">
        <f t="array" ref="P14">[1]!table_weight[Agility]*(('F+ , F-'!P$2-[1]!tbl_gk[[#This Row],[Agility]])/('F+ , F-'!P$2-'F+ , F-'!P$3))</f>
        <v>2.340221384943008E-3</v>
      </c>
      <c r="Q14" s="1" cm="1">
        <f t="array" ref="Q14">[1]!table_weight[Reactions]*(('F+ , F-'!Q$2-[1]!tbl_gk[[#This Row],[Reactions]])/('F+ , F-'!Q$2-'F+ , F-'!Q$3))</f>
        <v>1.2891050001804705E-3</v>
      </c>
      <c r="R14" s="1" cm="1">
        <f t="array" ref="R14">[1]!table_weight[Balance]*(('F+ , F-'!R$2-[1]!tbl_gk[[#This Row],[Balance]])/('F+ , F-'!R$2-'F+ , F-'!R$3))</f>
        <v>5.5878755518026931E-4</v>
      </c>
      <c r="S14" s="1" cm="1">
        <f t="array" ref="S14">[1]!table_weight[ShotPower]*(('F+ , F-'!S$2-[1]!tbl_gk[[#This Row],[ShotPower]])/('F+ , F-'!S$2-'F+ , F-'!S$3))</f>
        <v>6.4926873789576834E-3</v>
      </c>
      <c r="T14" s="1" cm="1">
        <f t="array" ref="T14">[1]!table_weight[Jumping]*(('F+ , F-'!T$2-[1]!tbl_gk[[#This Row],[Jumping]])/('F+ , F-'!T$2-'F+ , F-'!T$3))</f>
        <v>2.2326466922480506E-3</v>
      </c>
      <c r="U14" s="1" cm="1">
        <f t="array" ref="U14">[1]!table_weight[Stamina]*(('F+ , F-'!U$2-[1]!tbl_gk[[#This Row],[Stamina]])/('F+ , F-'!U$2-'F+ , F-'!U$3))</f>
        <v>1.288065399373875E-2</v>
      </c>
      <c r="V14" s="1" cm="1">
        <f t="array" ref="V14">[1]!table_weight[Strength]*(('F+ , F-'!V$2-[1]!tbl_gk[[#This Row],[Strength]])/('F+ , F-'!V$2-'F+ , F-'!V$3))</f>
        <v>1.8634012777608722E-2</v>
      </c>
      <c r="W14" s="1" cm="1">
        <f t="array" ref="W14">[1]!table_weight[LongShots]*(('F+ , F-'!W$2-[1]!tbl_gk[[#This Row],[LongShots]])/('F+ , F-'!W$2-'F+ , F-'!W$3))</f>
        <v>8.570347340224143E-3</v>
      </c>
      <c r="X14" s="1" cm="1">
        <f t="array" ref="X14">[1]!table_weight[Aggression]*(('F+ , F-'!X$2-[1]!tbl_gk[[#This Row],[Aggression]])/('F+ , F-'!X$2-'F+ , F-'!X$3))</f>
        <v>6.6930331609370121E-3</v>
      </c>
      <c r="Y14" s="1" cm="1">
        <f t="array" ref="Y14">[1]!table_weight[Interceptions]*(('F+ , F-'!Y$2-[1]!tbl_gk[[#This Row],[Interceptions]])/('F+ , F-'!Y$2-'F+ , F-'!Y$3))</f>
        <v>1.8698939651398346E-2</v>
      </c>
      <c r="Z14" s="1" cm="1">
        <f t="array" ref="Z14">[1]!table_weight[Positioning]*(('F+ , F-'!Z$2-[1]!tbl_gk[[#This Row],[Positioning]])/('F+ , F-'!Z$2-'F+ , F-'!Z$3))</f>
        <v>1.4788899029848055E-4</v>
      </c>
      <c r="AA14" s="1" cm="1">
        <f t="array" ref="AA14">[1]!table_weight[Vision]*(('F+ , F-'!AA$2-[1]!tbl_gk[[#This Row],[Vision]])/('F+ , F-'!AA$2-'F+ , F-'!AA$3))</f>
        <v>1.1357874454923415E-2</v>
      </c>
      <c r="AB14" s="1" cm="1">
        <f t="array" ref="AB14">[1]!table_weight[Penalties]*(('F+ , F-'!AB$2-[1]!tbl_gk[[#This Row],[Penalties]])/('F+ , F-'!AB$2-'F+ , F-'!AB$3))</f>
        <v>2.2313838830329571E-3</v>
      </c>
      <c r="AC14" s="1" cm="1">
        <f t="array" ref="AC14">[1]!table_weight[Composure]*(('F+ , F-'!AC$2-[1]!tbl_gk[[#This Row],[Composure]])/('F+ , F-'!AC$2-'F+ , F-'!AC$3))</f>
        <v>6.4048164219492846E-4</v>
      </c>
      <c r="AD14" s="1" cm="1">
        <f t="array" ref="AD14">[1]!table_weight[Marking]*(('F+ , F-'!AD$2-[1]!tbl_gk[[#This Row],[Marking]])/('F+ , F-'!AD$2-'F+ , F-'!AD$3))</f>
        <v>1.2619860505470488E-2</v>
      </c>
      <c r="AE14" s="1" cm="1">
        <f t="array" ref="AE14">[1]!table_weight[StandingTackle]*(('F+ , F-'!AE$2-[1]!tbl_gk[[#This Row],[StandingTackle]])/('F+ , F-'!AE$2-'F+ , F-'!AE$3))</f>
        <v>1.120842873841129E-2</v>
      </c>
      <c r="AF14" s="1" cm="1">
        <f t="array" ref="AF14">[1]!table_weight[SlidingTackle]*(('F+ , F-'!AF$2-[1]!tbl_gk[[#This Row],[SlidingTackle]])/('F+ , F-'!AF$2-'F+ , F-'!AF$3))</f>
        <v>8.9667429907290316E-3</v>
      </c>
      <c r="AG14" s="1" cm="1">
        <f t="array" ref="AG14">[1]!table_weight[GKDiving]*(('F+ , F-'!AG$2-[1]!tbl_gk[[#This Row],[GKDiving]])/('F+ , F-'!AG$2-'F+ , F-'!AG$3))</f>
        <v>4.6119181624581652E-2</v>
      </c>
      <c r="AH14" s="1" cm="1">
        <f t="array" ref="AH14">[1]!table_weight[GKHandling]*(('F+ , F-'!AH$2-[1]!tbl_gk[[#This Row],[GKHandling]])/('F+ , F-'!AH$2-'F+ , F-'!AH$3))</f>
        <v>4.2777211941640955E-2</v>
      </c>
      <c r="AI14" s="1" cm="1">
        <f t="array" ref="AI14">[1]!table_weight[GKKicking]*(('F+ , F-'!AI$2-[1]!tbl_gk[[#This Row],[GKKicking]])/('F+ , F-'!AI$2-'F+ , F-'!AI$3))</f>
        <v>2.9516276239732256E-2</v>
      </c>
      <c r="AJ14" s="1" cm="1">
        <f t="array" ref="AJ14">[1]!table_weight[GKPositioning]*(('F+ , F-'!AJ$2-[1]!tbl_gk[[#This Row],[GKPositioning]])/('F+ , F-'!AJ$2-'F+ , F-'!AJ$3))</f>
        <v>1.6397931244295699E-2</v>
      </c>
      <c r="AK14" s="1" cm="1">
        <f t="array" ref="AK14">[1]!table_weight[GKReflexes]*(('F+ , F-'!AK$2-[1]!tbl_gk[[#This Row],[GKReflexes]])/('F+ , F-'!AK$2-'F+ , F-'!AK$3))</f>
        <v>4.7371801372409796E-2</v>
      </c>
    </row>
    <row r="15" spans="1:37" x14ac:dyDescent="0.55000000000000004">
      <c r="A15" s="8">
        <f>[1]!tbl_gk[[#This Row],[ID]]</f>
        <v>110974</v>
      </c>
      <c r="B15" s="2" cm="1">
        <f t="array" ref="B15">[1]!table_weight[ValueEUR]*(('F+ , F-'!B$2-[1]!tbl_gk[[#This Row],[ValueEUR]])/('F+ , F-'!B$2-'F+ , F-'!B$3))</f>
        <v>3.1175138054050009E-5</v>
      </c>
      <c r="C15" s="2" cm="1">
        <f t="array" ref="C15">[1]!table_weight[WageEUR]*(('F+ , F-'!C$2-[1]!tbl_gk[[#This Row],[WageEUR]])/('F+ , F-'!C$2-'F+ , F-'!C$3))</f>
        <v>2.3472561185650898E-4</v>
      </c>
      <c r="D15" s="2" cm="1">
        <f t="array" ref="D15">[1]!table_weight[Crossing]*(('F+ , F-'!D$2-[1]!tbl_gk[[#This Row],[Crossing]])/('F+ , F-'!D$2-'F+ , F-'!D$3))</f>
        <v>2.1296014602981403E-2</v>
      </c>
      <c r="E15" s="2" cm="1">
        <f t="array" ref="E15">[1]!table_weight[Finishing]*(('F+ , F-'!E$2-[1]!tbl_gk[[#This Row],[Finishing]])/('F+ , F-'!E$2-'F+ , F-'!E$3))</f>
        <v>1.3975509583206414E-2</v>
      </c>
      <c r="F15" s="2" cm="1">
        <f t="array" ref="F15">[1]!table_weight[HeadingAccuracy]*(('F+ , F-'!F$2-[1]!tbl_gk[[#This Row],[HeadingAccuracy]])/('F+ , F-'!F$2-'F+ , F-'!F$3))</f>
        <v>1.0439222844598752E-2</v>
      </c>
      <c r="G15" s="2" cm="1">
        <f t="array" ref="G15">[1]!table_weight[ShortPassing]*(('F+ , F-'!G$2-[1]!tbl_gk[[#This Row],[ShortPassing]])/('F+ , F-'!G$2-'F+ , F-'!G$3))</f>
        <v>4.3596558196669473E-2</v>
      </c>
      <c r="H15" s="2" cm="1">
        <f t="array" ref="H15">[1]!table_weight[Volleys]*(('F+ , F-'!H$2-[1]!tbl_gk[[#This Row],[Volleys]])/('F+ , F-'!H$2-'F+ , F-'!H$3))</f>
        <v>1.3888705175857305E-3</v>
      </c>
      <c r="I15" s="2" cm="1">
        <f t="array" ref="I15">[1]!table_weight[Dribbling]*(('F+ , F-'!I$2-[1]!tbl_gk[[#This Row],[Dribbling]])/('F+ , F-'!I$2-'F+ , F-'!I$3))</f>
        <v>1.8579686209743949E-2</v>
      </c>
      <c r="J15" s="2" cm="1">
        <f t="array" ref="J15">[1]!table_weight[Curve]*(('F+ , F-'!J$2-[1]!tbl_gk[[#This Row],[Curve]])/('F+ , F-'!J$2-'F+ , F-'!J$3))</f>
        <v>7.4367035121522358E-3</v>
      </c>
      <c r="K15" s="2" cm="1">
        <f t="array" ref="K15">[1]!table_weight[FKAccuracy]*(('F+ , F-'!K$2-[1]!tbl_gk[[#This Row],[FKAccuracy]])/('F+ , F-'!K$2-'F+ , F-'!K$3))</f>
        <v>8.9747490112564478E-3</v>
      </c>
      <c r="L15" s="2" cm="1">
        <f t="array" ref="L15">[1]!table_weight[LongPassing]*(('F+ , F-'!L$2-[1]!tbl_gk[[#This Row],[LongPassing]])/('F+ , F-'!L$2-'F+ , F-'!L$3))</f>
        <v>1.8949843502652941E-2</v>
      </c>
      <c r="M15" s="2" cm="1">
        <f t="array" ref="M15">[1]!table_weight[BallControl]*(('F+ , F-'!M$2-[1]!tbl_gk[[#This Row],[BallControl]])/('F+ , F-'!M$2-'F+ , F-'!M$3))</f>
        <v>1.3907601373375588E-2</v>
      </c>
      <c r="N15" s="2" cm="1">
        <f t="array" ref="N15">[1]!table_weight[Acceleration]*(('F+ , F-'!N$2-[1]!tbl_gk[[#This Row],[Acceleration]])/('F+ , F-'!N$2-'F+ , F-'!N$3))</f>
        <v>2.9313337747633242E-3</v>
      </c>
      <c r="O15" s="2" cm="1">
        <f t="array" ref="O15">[1]!table_weight[SprintSpeed]*(('F+ , F-'!O$2-[1]!tbl_gk[[#This Row],[SprintSpeed]])/('F+ , F-'!O$2-'F+ , F-'!O$3))</f>
        <v>3.3732887131122566E-3</v>
      </c>
      <c r="P15" s="2" cm="1">
        <f t="array" ref="P15">[1]!table_weight[Agility]*(('F+ , F-'!P$2-[1]!tbl_gk[[#This Row],[Agility]])/('F+ , F-'!P$2-'F+ , F-'!P$3))</f>
        <v>2.340221384943008E-3</v>
      </c>
      <c r="Q15" s="2" cm="1">
        <f t="array" ref="Q15">[1]!table_weight[Reactions]*(('F+ , F-'!Q$2-[1]!tbl_gk[[#This Row],[Reactions]])/('F+ , F-'!Q$2-'F+ , F-'!Q$3))</f>
        <v>1.4953618002093458E-3</v>
      </c>
      <c r="R15" s="2" cm="1">
        <f t="array" ref="R15">[1]!table_weight[Balance]*(('F+ , F-'!R$2-[1]!tbl_gk[[#This Row],[Balance]])/('F+ , F-'!R$2-'F+ , F-'!R$3))</f>
        <v>6.8296256744255124E-4</v>
      </c>
      <c r="S15" s="2" cm="1">
        <f t="array" ref="S15">[1]!table_weight[ShotPower]*(('F+ , F-'!S$2-[1]!tbl_gk[[#This Row],[ShotPower]])/('F+ , F-'!S$2-'F+ , F-'!S$3))</f>
        <v>5.7135648934827617E-3</v>
      </c>
      <c r="T15" s="2" cm="1">
        <f t="array" ref="T15">[1]!table_weight[Jumping]*(('F+ , F-'!T$2-[1]!tbl_gk[[#This Row],[Jumping]])/('F+ , F-'!T$2-'F+ , F-'!T$3))</f>
        <v>2.0609046389982004E-3</v>
      </c>
      <c r="U15" s="2" cm="1">
        <f t="array" ref="U15">[1]!table_weight[Stamina]*(('F+ , F-'!U$2-[1]!tbl_gk[[#This Row],[Stamina]])/('F+ , F-'!U$2-'F+ , F-'!U$3))</f>
        <v>6.8696821299940002E-3</v>
      </c>
      <c r="V15" s="2" cm="1">
        <f t="array" ref="V15">[1]!table_weight[Strength]*(('F+ , F-'!V$2-[1]!tbl_gk[[#This Row],[Strength]])/('F+ , F-'!V$2-'F+ , F-'!V$3))</f>
        <v>1.5084677010445158E-2</v>
      </c>
      <c r="W15" s="2" cm="1">
        <f t="array" ref="W15">[1]!table_weight[LongShots]*(('F+ , F-'!W$2-[1]!tbl_gk[[#This Row],[LongShots]])/('F+ , F-'!W$2-'F+ , F-'!W$3))</f>
        <v>8.570347340224143E-3</v>
      </c>
      <c r="X15" s="2" cm="1">
        <f t="array" ref="X15">[1]!table_weight[Aggression]*(('F+ , F-'!X$2-[1]!tbl_gk[[#This Row],[Aggression]])/('F+ , F-'!X$2-'F+ , F-'!X$3))</f>
        <v>6.6930331609370121E-3</v>
      </c>
      <c r="Y15" s="2" cm="1">
        <f t="array" ref="Y15">[1]!table_weight[Interceptions]*(('F+ , F-'!Y$2-[1]!tbl_gk[[#This Row],[Interceptions]])/('F+ , F-'!Y$2-'F+ , F-'!Y$3))</f>
        <v>1.5236173049287543E-2</v>
      </c>
      <c r="Z15" s="2" cm="1">
        <f t="array" ref="Z15">[1]!table_weight[Positioning]*(('F+ , F-'!Z$2-[1]!tbl_gk[[#This Row],[Positioning]])/('F+ , F-'!Z$2-'F+ , F-'!Z$3))</f>
        <v>1.1831119223878444E-3</v>
      </c>
      <c r="AA15" s="2" cm="1">
        <f t="array" ref="AA15">[1]!table_weight[Vision]*(('F+ , F-'!AA$2-[1]!tbl_gk[[#This Row],[Vision]])/('F+ , F-'!AA$2-'F+ , F-'!AA$3))</f>
        <v>1.9166413142683265E-2</v>
      </c>
      <c r="AB15" s="2" cm="1">
        <f t="array" ref="AB15">[1]!table_weight[Penalties]*(('F+ , F-'!AB$2-[1]!tbl_gk[[#This Row],[Penalties]])/('F+ , F-'!AB$2-'F+ , F-'!AB$3))</f>
        <v>2.3879722257019362E-3</v>
      </c>
      <c r="AC15" s="2" cm="1">
        <f t="array" ref="AC15">[1]!table_weight[Composure]*(('F+ , F-'!AC$2-[1]!tbl_gk[[#This Row],[Composure]])/('F+ , F-'!AC$2-'F+ , F-'!AC$3))</f>
        <v>9.0734899310948201E-4</v>
      </c>
      <c r="AD15" s="2" cm="1">
        <f t="array" ref="AD15">[1]!table_weight[Marking]*(('F+ , F-'!AD$2-[1]!tbl_gk[[#This Row],[Marking]])/('F+ , F-'!AD$2-'F+ , F-'!AD$3))</f>
        <v>1.8929790758205733E-2</v>
      </c>
      <c r="AE15" s="2" cm="1">
        <f t="array" ref="AE15">[1]!table_weight[StandingTackle]*(('F+ , F-'!AE$2-[1]!tbl_gk[[#This Row],[StandingTackle]])/('F+ , F-'!AE$2-'F+ , F-'!AE$3))</f>
        <v>2.9141914719869356E-2</v>
      </c>
      <c r="AF15" s="2" cm="1">
        <f t="array" ref="AF15">[1]!table_weight[SlidingTackle]*(('F+ , F-'!AF$2-[1]!tbl_gk[[#This Row],[SlidingTackle]])/('F+ , F-'!AF$2-'F+ , F-'!AF$3))</f>
        <v>9.7139715732897855E-3</v>
      </c>
      <c r="AG15" s="2" cm="1">
        <f t="array" ref="AG15">[1]!table_weight[GKDiving]*(('F+ , F-'!AG$2-[1]!tbl_gk[[#This Row],[GKDiving]])/('F+ , F-'!AG$2-'F+ , F-'!AG$3))</f>
        <v>3.9286710272791778E-2</v>
      </c>
      <c r="AH15" s="2" cm="1">
        <f t="array" ref="AH15">[1]!table_weight[GKHandling]*(('F+ , F-'!AH$2-[1]!tbl_gk[[#This Row],[GKHandling]])/('F+ , F-'!AH$2-'F+ , F-'!AH$3))</f>
        <v>3.9212444279837541E-2</v>
      </c>
      <c r="AI15" s="2" cm="1">
        <f t="array" ref="AI15">[1]!table_weight[GKKicking]*(('F+ , F-'!AI$2-[1]!tbl_gk[[#This Row],[GKKicking]])/('F+ , F-'!AI$2-'F+ , F-'!AI$3))</f>
        <v>2.5938545786431375E-2</v>
      </c>
      <c r="AJ15" s="2" cm="1">
        <f t="array" ref="AJ15">[1]!table_weight[GKPositioning]*(('F+ , F-'!AJ$2-[1]!tbl_gk[[#This Row],[GKPositioning]])/('F+ , F-'!AJ$2-'F+ , F-'!AJ$3))</f>
        <v>1.5136551917811415E-2</v>
      </c>
      <c r="AK15" s="2" cm="1">
        <f t="array" ref="AK15">[1]!table_weight[GKReflexes]*(('F+ , F-'!AK$2-[1]!tbl_gk[[#This Row],[GKReflexes]])/('F+ , F-'!AK$2-'F+ , F-'!AK$3))</f>
        <v>4.3727816651455198E-2</v>
      </c>
    </row>
    <row r="16" spans="1:37" x14ac:dyDescent="0.55000000000000004">
      <c r="A16" s="7">
        <f>[1]!tbl_gk[[#This Row],[ID]]</f>
        <v>118794</v>
      </c>
      <c r="B16" s="1" cm="1">
        <f t="array" ref="B16">[1]!table_weight[ValueEUR]*(('F+ , F-'!B$2-[1]!tbl_gk[[#This Row],[ValueEUR]])/('F+ , F-'!B$2-'F+ , F-'!B$3))</f>
        <v>1.1111930395502975E-5</v>
      </c>
      <c r="C16" s="1" cm="1">
        <f t="array" ref="C16">[1]!table_weight[WageEUR]*(('F+ , F-'!C$2-[1]!tbl_gk[[#This Row],[WageEUR]])/('F+ , F-'!C$2-'F+ , F-'!C$3))</f>
        <v>3.9120935309418161E-4</v>
      </c>
      <c r="D16" s="1" cm="1">
        <f t="array" ref="D16">[1]!table_weight[Crossing]*(('F+ , F-'!D$2-[1]!tbl_gk[[#This Row],[Crossing]])/('F+ , F-'!D$2-'F+ , F-'!D$3))</f>
        <v>3.5866971962916043E-2</v>
      </c>
      <c r="E16" s="1" cm="1">
        <f t="array" ref="E16">[1]!table_weight[Finishing]*(('F+ , F-'!E$2-[1]!tbl_gk[[#This Row],[Finishing]])/('F+ , F-'!E$2-'F+ , F-'!E$3))</f>
        <v>1.2977258898691668E-2</v>
      </c>
      <c r="F16" s="1" cm="1">
        <f t="array" ref="F16">[1]!table_weight[HeadingAccuracy]*(('F+ , F-'!F$2-[1]!tbl_gk[[#This Row],[HeadingAccuracy]])/('F+ , F-'!F$2-'F+ , F-'!F$3))</f>
        <v>1.00216539308148E-2</v>
      </c>
      <c r="G16" s="1" cm="1">
        <f t="array" ref="G16">[1]!table_weight[ShortPassing]*(('F+ , F-'!G$2-[1]!tbl_gk[[#This Row],[ShortPassing]])/('F+ , F-'!G$2-'F+ , F-'!G$3))</f>
        <v>4.781557995763748E-2</v>
      </c>
      <c r="H16" s="1" cm="1">
        <f t="array" ref="H16">[1]!table_weight[Volleys]*(('F+ , F-'!H$2-[1]!tbl_gk[[#This Row],[Volleys]])/('F+ , F-'!H$2-'F+ , F-'!H$3))</f>
        <v>1.2731313077869197E-3</v>
      </c>
      <c r="I16" s="1" cm="1">
        <f t="array" ref="I16">[1]!table_weight[Dribbling]*(('F+ , F-'!I$2-[1]!tbl_gk[[#This Row],[Dribbling]])/('F+ , F-'!I$2-'F+ , F-'!I$3))</f>
        <v>1.9557564431309422E-2</v>
      </c>
      <c r="J16" s="1" cm="1">
        <f t="array" ref="J16">[1]!table_weight[Curve]*(('F+ , F-'!J$2-[1]!tbl_gk[[#This Row],[Curve]])/('F+ , F-'!J$2-'F+ , F-'!J$3))</f>
        <v>9.6339113680153961E-3</v>
      </c>
      <c r="K16" s="1" cm="1">
        <f t="array" ref="K16">[1]!table_weight[FKAccuracy]*(('F+ , F-'!K$2-[1]!tbl_gk[[#This Row],[FKAccuracy]])/('F+ , F-'!K$2-'F+ , F-'!K$3))</f>
        <v>9.1268634012777444E-3</v>
      </c>
      <c r="L16" s="1" cm="1">
        <f t="array" ref="L16">[1]!table_weight[LongPassing]*(('F+ , F-'!L$2-[1]!tbl_gk[[#This Row],[LongPassing]])/('F+ , F-'!L$2-'F+ , F-'!L$3))</f>
        <v>2.2198388103107734E-2</v>
      </c>
      <c r="M16" s="1" cm="1">
        <f t="array" ref="M16">[1]!table_weight[BallControl]*(('F+ , F-'!M$2-[1]!tbl_gk[[#This Row],[BallControl]])/('F+ , F-'!M$2-'F+ , F-'!M$3))</f>
        <v>9.9960884871137055E-3</v>
      </c>
      <c r="N16" s="1" cm="1">
        <f t="array" ref="N16">[1]!table_weight[Acceleration]*(('F+ , F-'!N$2-[1]!tbl_gk[[#This Row],[Acceleration]])/('F+ , F-'!N$2-'F+ , F-'!N$3))</f>
        <v>5.637180336083316E-3</v>
      </c>
      <c r="O16" s="1" cm="1">
        <f t="array" ref="O16">[1]!table_weight[SprintSpeed]*(('F+ , F-'!O$2-[1]!tbl_gk[[#This Row],[SprintSpeed]])/('F+ , F-'!O$2-'F+ , F-'!O$3))</f>
        <v>6.7465774262245133E-3</v>
      </c>
      <c r="P16" s="1" cm="1">
        <f t="array" ref="P16">[1]!table_weight[Agility]*(('F+ , F-'!P$2-[1]!tbl_gk[[#This Row],[Agility]])/('F+ , F-'!P$2-'F+ , F-'!P$3))</f>
        <v>2.340221384943008E-3</v>
      </c>
      <c r="Q16" s="1" cm="1">
        <f t="array" ref="Q16">[1]!table_weight[Reactions]*(('F+ , F-'!Q$2-[1]!tbl_gk[[#This Row],[Reactions]])/('F+ , F-'!Q$2-'F+ , F-'!Q$3))</f>
        <v>1.6500544002310022E-3</v>
      </c>
      <c r="R16" s="1" cm="1">
        <f t="array" ref="R16">[1]!table_weight[Balance]*(('F+ , F-'!R$2-[1]!tbl_gk[[#This Row],[Balance]])/('F+ , F-'!R$2-'F+ , F-'!R$3))</f>
        <v>1.6763626655408076E-3</v>
      </c>
      <c r="S16" s="1" cm="1">
        <f t="array" ref="S16">[1]!table_weight[ShotPower]*(('F+ , F-'!S$2-[1]!tbl_gk[[#This Row],[ShotPower]])/('F+ , F-'!S$2-'F+ , F-'!S$3))</f>
        <v>8.3106398450658349E-3</v>
      </c>
      <c r="T16" s="1" cm="1">
        <f t="array" ref="T16">[1]!table_weight[Jumping]*(('F+ , F-'!T$2-[1]!tbl_gk[[#This Row],[Jumping]])/('F+ , F-'!T$2-'F+ , F-'!T$3))</f>
        <v>1.5456784792486503E-3</v>
      </c>
      <c r="U16" s="1" cm="1">
        <f t="array" ref="U16">[1]!table_weight[Stamina]*(('F+ , F-'!U$2-[1]!tbl_gk[[#This Row],[Stamina]])/('F+ , F-'!U$2-'F+ , F-'!U$3))</f>
        <v>1.4598074526237249E-2</v>
      </c>
      <c r="V16" s="1" cm="1">
        <f t="array" ref="V16">[1]!table_weight[Strength]*(('F+ , F-'!V$2-[1]!tbl_gk[[#This Row],[Strength]])/('F+ , F-'!V$2-'F+ , F-'!V$3))</f>
        <v>2.5732684311935858E-2</v>
      </c>
      <c r="W16" s="1" cm="1">
        <f t="array" ref="W16">[1]!table_weight[LongShots]*(('F+ , F-'!W$2-[1]!tbl_gk[[#This Row],[LongShots]])/('F+ , F-'!W$2-'F+ , F-'!W$3))</f>
        <v>8.3106398450658349E-3</v>
      </c>
      <c r="X16" s="1" cm="1">
        <f t="array" ref="X16">[1]!table_weight[Aggression]*(('F+ , F-'!X$2-[1]!tbl_gk[[#This Row],[Aggression]])/('F+ , F-'!X$2-'F+ , F-'!X$3))</f>
        <v>1.034377852144811E-2</v>
      </c>
      <c r="Y16" s="1" cm="1">
        <f t="array" ref="Y16">[1]!table_weight[Interceptions]*(('F+ , F-'!Y$2-[1]!tbl_gk[[#This Row],[Interceptions]])/('F+ , F-'!Y$2-'F+ , F-'!Y$3))</f>
        <v>2.2161706253509151E-2</v>
      </c>
      <c r="Z16" s="1" cm="1">
        <f t="array" ref="Z16">[1]!table_weight[Positioning]*(('F+ , F-'!Z$2-[1]!tbl_gk[[#This Row],[Positioning]])/('F+ , F-'!Z$2-'F+ , F-'!Z$3))</f>
        <v>1.7746678835817667E-3</v>
      </c>
      <c r="AA16" s="1" cm="1">
        <f t="array" ref="AA16">[1]!table_weight[Vision]*(('F+ , F-'!AA$2-[1]!tbl_gk[[#This Row],[Vision]])/('F+ , F-'!AA$2-'F+ , F-'!AA$3))</f>
        <v>2.6974951830443111E-2</v>
      </c>
      <c r="AB16" s="1" cm="1">
        <f t="array" ref="AB16">[1]!table_weight[Penalties]*(('F+ , F-'!AB$2-[1]!tbl_gk[[#This Row],[Penalties]])/('F+ , F-'!AB$2-'F+ , F-'!AB$3))</f>
        <v>2.2705309687002014E-3</v>
      </c>
      <c r="AC16" s="1" cm="1">
        <f t="array" ref="AC16">[1]!table_weight[Composure]*(('F+ , F-'!AC$2-[1]!tbl_gk[[#This Row],[Composure]])/('F+ , F-'!AC$2-'F+ , F-'!AC$3))</f>
        <v>2.134938807316428E-3</v>
      </c>
      <c r="AD16" s="1" cm="1">
        <f t="array" ref="AD16">[1]!table_weight[Marking]*(('F+ , F-'!AD$2-[1]!tbl_gk[[#This Row],[Marking]])/('F+ , F-'!AD$2-'F+ , F-'!AD$3))</f>
        <v>2.5239721010940977E-2</v>
      </c>
      <c r="AE16" s="1" cm="1">
        <f t="array" ref="AE16">[1]!table_weight[StandingTackle]*(('F+ , F-'!AE$2-[1]!tbl_gk[[#This Row],[StandingTackle]])/('F+ , F-'!AE$2-'F+ , F-'!AE$3))</f>
        <v>2.241685747682258E-2</v>
      </c>
      <c r="AF16" s="1" cm="1">
        <f t="array" ref="AF16">[1]!table_weight[SlidingTackle]*(('F+ , F-'!AF$2-[1]!tbl_gk[[#This Row],[SlidingTackle]])/('F+ , F-'!AF$2-'F+ , F-'!AF$3))</f>
        <v>8.2195144081682794E-3</v>
      </c>
      <c r="AG16" s="1" cm="1">
        <f t="array" ref="AG16">[1]!table_weight[GKDiving]*(('F+ , F-'!AG$2-[1]!tbl_gk[[#This Row],[GKDiving]])/('F+ , F-'!AG$2-'F+ , F-'!AG$3))</f>
        <v>4.9535417300476586E-2</v>
      </c>
      <c r="AH16" s="1" cm="1">
        <f t="array" ref="AH16">[1]!table_weight[GKHandling]*(('F+ , F-'!AH$2-[1]!tbl_gk[[#This Row],[GKHandling]])/('F+ , F-'!AH$2-'F+ , F-'!AH$3))</f>
        <v>4.9906747265247783E-2</v>
      </c>
      <c r="AI16" s="1" cm="1">
        <f t="array" ref="AI16">[1]!table_weight[GKKicking]*(('F+ , F-'!AI$2-[1]!tbl_gk[[#This Row],[GKKicking]])/('F+ , F-'!AI$2-'F+ , F-'!AI$3))</f>
        <v>3.8460602372984459E-2</v>
      </c>
      <c r="AJ16" s="1" cm="1">
        <f t="array" ref="AJ16">[1]!table_weight[GKPositioning]*(('F+ , F-'!AJ$2-[1]!tbl_gk[[#This Row],[GKPositioning]])/('F+ , F-'!AJ$2-'F+ , F-'!AJ$3))</f>
        <v>1.7028620907537841E-2</v>
      </c>
      <c r="AK16" s="1" cm="1">
        <f t="array" ref="AK16">[1]!table_weight[GKReflexes]*(('F+ , F-'!AK$2-[1]!tbl_gk[[#This Row],[GKReflexes]])/('F+ , F-'!AK$2-'F+ , F-'!AK$3))</f>
        <v>4.9193793732887098E-2</v>
      </c>
    </row>
    <row r="17" spans="1:37" x14ac:dyDescent="0.55000000000000004">
      <c r="A17" s="8">
        <f>[1]!tbl_gk[[#This Row],[ID]]</f>
        <v>121134</v>
      </c>
      <c r="B17" s="2" cm="1">
        <f t="array" ref="B17">[1]!table_weight[ValueEUR]*(('F+ , F-'!B$2-[1]!tbl_gk[[#This Row],[ValueEUR]])/('F+ , F-'!B$2-'F+ , F-'!B$3))</f>
        <v>2.5001843389881692E-5</v>
      </c>
      <c r="C17" s="2" cm="1">
        <f t="array" ref="C17">[1]!table_weight[WageEUR]*(('F+ , F-'!C$2-[1]!tbl_gk[[#This Row],[WageEUR]])/('F+ , F-'!C$2-'F+ , F-'!C$3))</f>
        <v>3.9120935309418161E-4</v>
      </c>
      <c r="D17" s="2" cm="1">
        <f t="array" ref="D17">[1]!table_weight[Crossing]*(('F+ , F-'!D$2-[1]!tbl_gk[[#This Row],[Crossing]])/('F+ , F-'!D$2-'F+ , F-'!D$3))</f>
        <v>3.4746129089074922E-2</v>
      </c>
      <c r="E17" s="2" cm="1">
        <f t="array" ref="E17">[1]!table_weight[Finishing]*(('F+ , F-'!E$2-[1]!tbl_gk[[#This Row],[Finishing]])/('F+ , F-'!E$2-'F+ , F-'!E$3))</f>
        <v>1.8966763005780131E-2</v>
      </c>
      <c r="F17" s="2" cm="1">
        <f t="array" ref="F17">[1]!table_weight[HeadingAccuracy]*(('F+ , F-'!F$2-[1]!tbl_gk[[#This Row],[HeadingAccuracy]])/('F+ , F-'!F$2-'F+ , F-'!F$3))</f>
        <v>6.26353370675925E-3</v>
      </c>
      <c r="G17" s="2" cm="1">
        <f t="array" ref="G17">[1]!table_weight[ShortPassing]*(('F+ , F-'!G$2-[1]!tbl_gk[[#This Row],[ShortPassing]])/('F+ , F-'!G$2-'F+ , F-'!G$3))</f>
        <v>6.3285326414520199E-2</v>
      </c>
      <c r="H17" s="2" cm="1">
        <f t="array" ref="H17">[1]!table_weight[Volleys]*(('F+ , F-'!H$2-[1]!tbl_gk[[#This Row],[Volleys]])/('F+ , F-'!H$2-'F+ , F-'!H$3))</f>
        <v>8.1017446859167619E-4</v>
      </c>
      <c r="I17" s="2" cm="1">
        <f t="array" ref="I17">[1]!table_weight[Dribbling]*(('F+ , F-'!I$2-[1]!tbl_gk[[#This Row],[Dribbling]])/('F+ , F-'!I$2-'F+ , F-'!I$3))</f>
        <v>1.1734538658785652E-2</v>
      </c>
      <c r="J17" s="2" cm="1">
        <f t="array" ref="J17">[1]!table_weight[Curve]*(('F+ , F-'!J$2-[1]!tbl_gk[[#This Row],[Curve]])/('F+ , F-'!J$2-'F+ , F-'!J$3))</f>
        <v>9.6339113680153961E-3</v>
      </c>
      <c r="K17" s="2" cm="1">
        <f t="array" ref="K17">[1]!table_weight[FKAccuracy]*(('F+ , F-'!K$2-[1]!tbl_gk[[#This Row],[FKAccuracy]])/('F+ , F-'!K$2-'F+ , F-'!K$3))</f>
        <v>9.1268634012777444E-3</v>
      </c>
      <c r="L17" s="2" cm="1">
        <f t="array" ref="L17">[1]!table_weight[LongPassing]*(('F+ , F-'!L$2-[1]!tbl_gk[[#This Row],[LongPassing]])/('F+ , F-'!L$2-'F+ , F-'!L$3))</f>
        <v>2.652978090371412E-2</v>
      </c>
      <c r="M17" s="2" cm="1">
        <f t="array" ref="M17">[1]!table_weight[BallControl]*(('F+ , F-'!M$2-[1]!tbl_gk[[#This Row],[BallControl]])/('F+ , F-'!M$2-'F+ , F-'!M$3))</f>
        <v>1.4342213916293577E-2</v>
      </c>
      <c r="N17" s="2" cm="1">
        <f t="array" ref="N17">[1]!table_weight[Acceleration]*(('F+ , F-'!N$2-[1]!tbl_gk[[#This Row],[Acceleration]])/('F+ , F-'!N$2-'F+ , F-'!N$3))</f>
        <v>7.4410780436299775E-3</v>
      </c>
      <c r="O17" s="2" cm="1">
        <f t="array" ref="O17">[1]!table_weight[SprintSpeed]*(('F+ , F-'!O$2-[1]!tbl_gk[[#This Row],[SprintSpeed]])/('F+ , F-'!O$2-'F+ , F-'!O$3))</f>
        <v>9.2765439610587065E-3</v>
      </c>
      <c r="P17" s="2" cm="1">
        <f t="array" ref="P17">[1]!table_weight[Agility]*(('F+ , F-'!P$2-[1]!tbl_gk[[#This Row],[Agility]])/('F+ , F-'!P$2-'F+ , F-'!P$3))</f>
        <v>3.744354215908813E-3</v>
      </c>
      <c r="Q17" s="2" cm="1">
        <f t="array" ref="Q17">[1]!table_weight[Reactions]*(('F+ , F-'!Q$2-[1]!tbl_gk[[#This Row],[Reactions]])/('F+ , F-'!Q$2-'F+ , F-'!Q$3))</f>
        <v>1.5469260002165645E-3</v>
      </c>
      <c r="R17" s="2" cm="1">
        <f t="array" ref="R17">[1]!table_weight[Balance]*(('F+ , F-'!R$2-[1]!tbl_gk[[#This Row],[Balance]])/('F+ , F-'!R$2-'F+ , F-'!R$3))</f>
        <v>1.6763626655408076E-3</v>
      </c>
      <c r="S17" s="2" cm="1">
        <f t="array" ref="S17">[1]!table_weight[ShotPower]*(('F+ , F-'!S$2-[1]!tbl_gk[[#This Row],[ShotPower]])/('F+ , F-'!S$2-'F+ , F-'!S$3))</f>
        <v>4.6747349128495319E-3</v>
      </c>
      <c r="T17" s="2" cm="1">
        <f t="array" ref="T17">[1]!table_weight[Jumping]*(('F+ , F-'!T$2-[1]!tbl_gk[[#This Row],[Jumping]])/('F+ , F-'!T$2-'F+ , F-'!T$3))</f>
        <v>1.2880653993738752E-3</v>
      </c>
      <c r="U17" s="2" cm="1">
        <f t="array" ref="U17">[1]!table_weight[Stamina]*(('F+ , F-'!U$2-[1]!tbl_gk[[#This Row],[Stamina]])/('F+ , F-'!U$2-'F+ , F-'!U$3))</f>
        <v>6.0109718637447497E-3</v>
      </c>
      <c r="V17" s="2" cm="1">
        <f t="array" ref="V17">[1]!table_weight[Strength]*(('F+ , F-'!V$2-[1]!tbl_gk[[#This Row],[Strength]])/('F+ , F-'!V$2-'F+ , F-'!V$3))</f>
        <v>1.3310009126863375E-2</v>
      </c>
      <c r="W17" s="2" cm="1">
        <f t="array" ref="W17">[1]!table_weight[LongShots]*(('F+ , F-'!W$2-[1]!tbl_gk[[#This Row],[LongShots]])/('F+ , F-'!W$2-'F+ , F-'!W$3))</f>
        <v>8.0509323499075268E-3</v>
      </c>
      <c r="X17" s="2" cm="1">
        <f t="array" ref="X17">[1]!table_weight[Aggression]*(('F+ , F-'!X$2-[1]!tbl_gk[[#This Row],[Aggression]])/('F+ , F-'!X$2-'F+ , F-'!X$3))</f>
        <v>1.2169151201703659E-3</v>
      </c>
      <c r="Y17" s="2" cm="1">
        <f t="array" ref="Y17">[1]!table_weight[Interceptions]*(('F+ , F-'!Y$2-[1]!tbl_gk[[#This Row],[Interceptions]])/('F+ , F-'!Y$2-'F+ , F-'!Y$3))</f>
        <v>1.5236173049287543E-2</v>
      </c>
      <c r="Z17" s="2" cm="1">
        <f t="array" ref="Z17">[1]!table_weight[Positioning]*(('F+ , F-'!Z$2-[1]!tbl_gk[[#This Row],[Positioning]])/('F+ , F-'!Z$2-'F+ , F-'!Z$3))</f>
        <v>1.6267788932832863E-3</v>
      </c>
      <c r="AA17" s="2" cm="1">
        <f t="array" ref="AA17">[1]!table_weight[Vision]*(('F+ , F-'!AA$2-[1]!tbl_gk[[#This Row],[Vision]])/('F+ , F-'!AA$2-'F+ , F-'!AA$3))</f>
        <v>4.2592029205962808E-3</v>
      </c>
      <c r="AB17" s="2" cm="1">
        <f t="array" ref="AB17">[1]!table_weight[Penalties]*(('F+ , F-'!AB$2-[1]!tbl_gk[[#This Row],[Penalties]])/('F+ , F-'!AB$2-'F+ , F-'!AB$3))</f>
        <v>1.6833246836915287E-3</v>
      </c>
      <c r="AC17" s="2" cm="1">
        <f t="array" ref="AC17">[1]!table_weight[Composure]*(('F+ , F-'!AC$2-[1]!tbl_gk[[#This Row],[Composure]])/('F+ , F-'!AC$2-'F+ , F-'!AC$3))</f>
        <v>2.134938807316428E-3</v>
      </c>
      <c r="AD17" s="2" cm="1">
        <f t="array" ref="AD17">[1]!table_weight[Marking]*(('F+ , F-'!AD$2-[1]!tbl_gk[[#This Row],[Marking]])/('F+ , F-'!AD$2-'F+ , F-'!AD$3))</f>
        <v>1.41973430686543E-2</v>
      </c>
      <c r="AE17" s="2" cm="1">
        <f t="array" ref="AE17">[1]!table_weight[StandingTackle]*(('F+ , F-'!AE$2-[1]!tbl_gk[[#This Row],[StandingTackle]])/('F+ , F-'!AE$2-'F+ , F-'!AE$3))</f>
        <v>2.6900228972187096E-2</v>
      </c>
      <c r="AF17" s="2" cm="1">
        <f t="array" ref="AF17">[1]!table_weight[SlidingTackle]*(('F+ , F-'!AF$2-[1]!tbl_gk[[#This Row],[SlidingTackle]])/('F+ , F-'!AF$2-'F+ , F-'!AF$3))</f>
        <v>2.2416857476822579E-3</v>
      </c>
      <c r="AG17" s="2" cm="1">
        <f t="array" ref="AG17">[1]!table_weight[GKDiving]*(('F+ , F-'!AG$2-[1]!tbl_gk[[#This Row],[GKDiving]])/('F+ , F-'!AG$2-'F+ , F-'!AG$3))</f>
        <v>4.7827299462529123E-2</v>
      </c>
      <c r="AH17" s="2" cm="1">
        <f t="array" ref="AH17">[1]!table_weight[GKHandling]*(('F+ , F-'!AH$2-[1]!tbl_gk[[#This Row],[GKHandling]])/('F+ , F-'!AH$2-'F+ , F-'!AH$3))</f>
        <v>4.0994828110739248E-2</v>
      </c>
      <c r="AI17" s="2" cm="1">
        <f t="array" ref="AI17">[1]!table_weight[GKKicking]*(('F+ , F-'!AI$2-[1]!tbl_gk[[#This Row],[GKKicking]])/('F+ , F-'!AI$2-'F+ , F-'!AI$3))</f>
        <v>2.1466382719805277E-2</v>
      </c>
      <c r="AJ17" s="2" cm="1">
        <f t="array" ref="AJ17">[1]!table_weight[GKPositioning]*(('F+ , F-'!AJ$2-[1]!tbl_gk[[#This Row],[GKPositioning]])/('F+ , F-'!AJ$2-'F+ , F-'!AJ$3))</f>
        <v>1.1983103601600703E-2</v>
      </c>
      <c r="AK17" s="2" cm="1">
        <f t="array" ref="AK17">[1]!table_weight[GKReflexes]*(('F+ , F-'!AK$2-[1]!tbl_gk[[#This Row],[GKReflexes]])/('F+ , F-'!AK$2-'F+ , F-'!AK$3))</f>
        <v>4.9193793732887098E-2</v>
      </c>
    </row>
    <row r="18" spans="1:37" x14ac:dyDescent="0.55000000000000004">
      <c r="A18" s="7">
        <f>[1]!tbl_gk[[#This Row],[ID]]</f>
        <v>132740</v>
      </c>
      <c r="B18" s="1" cm="1">
        <f t="array" ref="B18">[1]!table_weight[ValueEUR]*(('F+ , F-'!B$2-[1]!tbl_gk[[#This Row],[ValueEUR]])/('F+ , F-'!B$2-'F+ , F-'!B$3))</f>
        <v>7.4388200703228241E-5</v>
      </c>
      <c r="C18" s="1" cm="1">
        <f t="array" ref="C18">[1]!table_weight[WageEUR]*(('F+ , F-'!C$2-[1]!tbl_gk[[#This Row],[WageEUR]])/('F+ , F-'!C$2-'F+ , F-'!C$3))</f>
        <v>8.6066057680719962E-4</v>
      </c>
      <c r="D18" s="1" cm="1">
        <f t="array" ref="D18">[1]!table_weight[Crossing]*(('F+ , F-'!D$2-[1]!tbl_gk[[#This Row],[Crossing]])/('F+ , F-'!D$2-'F+ , F-'!D$3))</f>
        <v>2.9141914719869291E-2</v>
      </c>
      <c r="E18" s="1" cm="1">
        <f t="array" ref="E18">[1]!table_weight[Finishing]*(('F+ , F-'!E$2-[1]!tbl_gk[[#This Row],[Finishing]])/('F+ , F-'!E$2-'F+ , F-'!E$3))</f>
        <v>1.3975509583206414E-2</v>
      </c>
      <c r="F18" s="1" cm="1">
        <f t="array" ref="F18">[1]!table_weight[HeadingAccuracy]*(('F+ , F-'!F$2-[1]!tbl_gk[[#This Row],[HeadingAccuracy]])/('F+ , F-'!F$2-'F+ , F-'!F$3))</f>
        <v>1.08567917583827E-2</v>
      </c>
      <c r="G18" s="1" cm="1">
        <f t="array" ref="G18">[1]!table_weight[ShortPassing]*(('F+ , F-'!G$2-[1]!tbl_gk[[#This Row],[ShortPassing]])/('F+ , F-'!G$2-'F+ , F-'!G$3))</f>
        <v>1.5469746456882717E-2</v>
      </c>
      <c r="H18" s="1" cm="1">
        <f t="array" ref="H18">[1]!table_weight[Volleys]*(('F+ , F-'!H$2-[1]!tbl_gk[[#This Row],[Volleys]])/('F+ , F-'!H$2-'F+ , F-'!H$3))</f>
        <v>1.7360881469821632E-3</v>
      </c>
      <c r="I18" s="1" cm="1">
        <f t="array" ref="I18">[1]!table_weight[Dribbling]*(('F+ , F-'!I$2-[1]!tbl_gk[[#This Row],[Dribbling]])/('F+ , F-'!I$2-'F+ , F-'!I$3))</f>
        <v>6.8451475509582974E-3</v>
      </c>
      <c r="J18" s="1" cm="1">
        <f t="array" ref="J18">[1]!table_weight[Curve]*(('F+ , F-'!J$2-[1]!tbl_gk[[#This Row],[Curve]])/('F+ , F-'!J$2-'F+ , F-'!J$3))</f>
        <v>8.9578474123651938E-3</v>
      </c>
      <c r="K18" s="1" cm="1">
        <f t="array" ref="K18">[1]!table_weight[FKAccuracy]*(('F+ , F-'!K$2-[1]!tbl_gk[[#This Row],[FKAccuracy]])/('F+ , F-'!K$2-'F+ , F-'!K$3))</f>
        <v>9.4310921813203358E-3</v>
      </c>
      <c r="L18" s="1" cm="1">
        <f t="array" ref="L18">[1]!table_weight[LongPassing]*(('F+ , F-'!L$2-[1]!tbl_gk[[#This Row],[LongPassing]])/('F+ , F-'!L$2-'F+ , F-'!L$3))</f>
        <v>8.1213615011369745E-3</v>
      </c>
      <c r="M18" s="1" cm="1">
        <f t="array" ref="M18">[1]!table_weight[BallControl]*(('F+ , F-'!M$2-[1]!tbl_gk[[#This Row],[BallControl]])/('F+ , F-'!M$2-'F+ , F-'!M$3))</f>
        <v>5.2153505150158456E-3</v>
      </c>
      <c r="N18" s="1" cm="1">
        <f t="array" ref="N18">[1]!table_weight[Acceleration]*(('F+ , F-'!N$2-[1]!tbl_gk[[#This Row],[Acceleration]])/('F+ , F-'!N$2-'F+ , F-'!N$3))</f>
        <v>5.4116931226399828E-3</v>
      </c>
      <c r="O18" s="1" cm="1">
        <f t="array" ref="O18">[1]!table_weight[SprintSpeed]*(('F+ , F-'!O$2-[1]!tbl_gk[[#This Row],[SprintSpeed]])/('F+ , F-'!O$2-'F+ , F-'!O$3))</f>
        <v>6.4654700334651587E-3</v>
      </c>
      <c r="P18" s="1" cm="1">
        <f t="array" ref="P18">[1]!table_weight[Agility]*(('F+ , F-'!P$2-[1]!tbl_gk[[#This Row],[Agility]])/('F+ , F-'!P$2-'F+ , F-'!P$3))</f>
        <v>2.4572324541901583E-3</v>
      </c>
      <c r="Q18" s="1" cm="1">
        <f t="array" ref="Q18">[1]!table_weight[Reactions]*(('F+ , F-'!Q$2-[1]!tbl_gk[[#This Row],[Reactions]])/('F+ , F-'!Q$2-'F+ , F-'!Q$3))</f>
        <v>8.7659140012271992E-4</v>
      </c>
      <c r="R18" s="1" cm="1">
        <f t="array" ref="R18">[1]!table_weight[Balance]*(('F+ , F-'!R$2-[1]!tbl_gk[[#This Row],[Balance]])/('F+ , F-'!R$2-'F+ , F-'!R$3))</f>
        <v>4.3461254291798717E-4</v>
      </c>
      <c r="S18" s="1" cm="1">
        <f t="array" ref="S18">[1]!table_weight[ShotPower]*(('F+ , F-'!S$2-[1]!tbl_gk[[#This Row],[ShotPower]])/('F+ , F-'!S$2-'F+ , F-'!S$3))</f>
        <v>3.635904932216303E-3</v>
      </c>
      <c r="T18" s="1" cm="1">
        <f t="array" ref="T18">[1]!table_weight[Jumping]*(('F+ , F-'!T$2-[1]!tbl_gk[[#This Row],[Jumping]])/('F+ , F-'!T$2-'F+ , F-'!T$3))</f>
        <v>1.459807452623725E-3</v>
      </c>
      <c r="U18" s="1" cm="1">
        <f t="array" ref="U18">[1]!table_weight[Stamina]*(('F+ , F-'!U$2-[1]!tbl_gk[[#This Row],[Stamina]])/('F+ , F-'!U$2-'F+ , F-'!U$3))</f>
        <v>3.4348410649970001E-3</v>
      </c>
      <c r="V18" s="1" cm="1">
        <f t="array" ref="V18">[1]!table_weight[Strength]*(('F+ , F-'!V$2-[1]!tbl_gk[[#This Row],[Strength]])/('F+ , F-'!V$2-'F+ , F-'!V$3))</f>
        <v>1.5972010952236049E-2</v>
      </c>
      <c r="W18" s="1" cm="1">
        <f t="array" ref="W18">[1]!table_weight[LongShots]*(('F+ , F-'!W$2-[1]!tbl_gk[[#This Row],[LongShots]])/('F+ , F-'!W$2-'F+ , F-'!W$3))</f>
        <v>8.3106398450658349E-3</v>
      </c>
      <c r="X18" s="1" cm="1">
        <f t="array" ref="X18">[1]!table_weight[Aggression]*(('F+ , F-'!X$2-[1]!tbl_gk[[#This Row],[Aggression]])/('F+ , F-'!X$2-'F+ , F-'!X$3))</f>
        <v>7.9099482811073787E-3</v>
      </c>
      <c r="Y18" s="1" cm="1">
        <f t="array" ref="Y18">[1]!table_weight[Interceptions]*(('F+ , F-'!Y$2-[1]!tbl_gk[[#This Row],[Interceptions]])/('F+ , F-'!Y$2-'F+ , F-'!Y$3))</f>
        <v>1.1773406447176737E-2</v>
      </c>
      <c r="Z18" s="1" cm="1">
        <f t="array" ref="Z18">[1]!table_weight[Positioning]*(('F+ , F-'!Z$2-[1]!tbl_gk[[#This Row],[Positioning]])/('F+ , F-'!Z$2-'F+ , F-'!Z$3))</f>
        <v>1.1831119223878444E-3</v>
      </c>
      <c r="AA18" s="1" cm="1">
        <f t="array" ref="AA18">[1]!table_weight[Vision]*(('F+ , F-'!AA$2-[1]!tbl_gk[[#This Row],[Vision]])/('F+ , F-'!AA$2-'F+ , F-'!AA$3))</f>
        <v>1.4197343068654269E-3</v>
      </c>
      <c r="AB18" s="1" cm="1">
        <f t="array" ref="AB18">[1]!table_weight[Penalties]*(('F+ , F-'!AB$2-[1]!tbl_gk[[#This Row],[Penalties]])/('F+ , F-'!AB$2-'F+ , F-'!AB$3))</f>
        <v>2.1139426260312223E-3</v>
      </c>
      <c r="AC18" s="1" cm="1">
        <f t="array" ref="AC18">[1]!table_weight[Composure]*(('F+ , F-'!AC$2-[1]!tbl_gk[[#This Row],[Composure]])/('F+ , F-'!AC$2-'F+ , F-'!AC$3))</f>
        <v>2.1349388073164282E-4</v>
      </c>
      <c r="AD18" s="1" cm="1">
        <f t="array" ref="AD18">[1]!table_weight[Marking]*(('F+ , F-'!AD$2-[1]!tbl_gk[[#This Row],[Marking]])/('F+ , F-'!AD$2-'F+ , F-'!AD$3))</f>
        <v>6.3099302527352442E-3</v>
      </c>
      <c r="AE18" s="1" cm="1">
        <f t="array" ref="AE18">[1]!table_weight[StandingTackle]*(('F+ , F-'!AE$2-[1]!tbl_gk[[#This Row],[StandingTackle]])/('F+ , F-'!AE$2-'F+ , F-'!AE$3))</f>
        <v>2.465854322450484E-2</v>
      </c>
      <c r="AF18" s="1" cm="1">
        <f t="array" ref="AF18">[1]!table_weight[SlidingTackle]*(('F+ , F-'!AF$2-[1]!tbl_gk[[#This Row],[SlidingTackle]])/('F+ , F-'!AF$2-'F+ , F-'!AF$3))</f>
        <v>7.4722858256075263E-3</v>
      </c>
      <c r="AG18" s="1" cm="1">
        <f t="array" ref="AG18">[1]!table_weight[GKDiving]*(('F+ , F-'!AG$2-[1]!tbl_gk[[#This Row],[GKDiving]])/('F+ , F-'!AG$2-'F+ , F-'!AG$3))</f>
        <v>3.4162356758949373E-2</v>
      </c>
      <c r="AH18" s="1" cm="1">
        <f t="array" ref="AH18">[1]!table_weight[GKHandling]*(('F+ , F-'!AH$2-[1]!tbl_gk[[#This Row],[GKHandling]])/('F+ , F-'!AH$2-'F+ , F-'!AH$3))</f>
        <v>3.5647676618034127E-2</v>
      </c>
      <c r="AI18" s="1" cm="1">
        <f t="array" ref="AI18">[1]!table_weight[GKKicking]*(('F+ , F-'!AI$2-[1]!tbl_gk[[#This Row],[GKKicking]])/('F+ , F-'!AI$2-'F+ , F-'!AI$3))</f>
        <v>1.6994219653179179E-2</v>
      </c>
      <c r="AJ18" s="1" cm="1">
        <f t="array" ref="AJ18">[1]!table_weight[GKPositioning]*(('F+ , F-'!AJ$2-[1]!tbl_gk[[#This Row],[GKPositioning]])/('F+ , F-'!AJ$2-'F+ , F-'!AJ$3))</f>
        <v>1.1352413938358561E-2</v>
      </c>
      <c r="AK18" s="1" cm="1">
        <f t="array" ref="AK18">[1]!table_weight[GKReflexes]*(('F+ , F-'!AK$2-[1]!tbl_gk[[#This Row],[GKReflexes]])/('F+ , F-'!AK$2-'F+ , F-'!AK$3))</f>
        <v>3.2795862488591399E-2</v>
      </c>
    </row>
    <row r="19" spans="1:37" x14ac:dyDescent="0.55000000000000004">
      <c r="A19" s="8">
        <f>[1]!tbl_gk[[#This Row],[ID]]</f>
        <v>135043</v>
      </c>
      <c r="B19" s="2" cm="1">
        <f t="array" ref="B19">[1]!table_weight[ValueEUR]*(('F+ , F-'!B$2-[1]!tbl_gk[[#This Row],[ValueEUR]])/('F+ , F-'!B$2-'F+ , F-'!B$3))</f>
        <v>1.5741901393629213E-5</v>
      </c>
      <c r="C19" s="2" cm="1">
        <f t="array" ref="C19">[1]!table_weight[WageEUR]*(('F+ , F-'!C$2-[1]!tbl_gk[[#This Row],[WageEUR]])/('F+ , F-'!C$2-'F+ , F-'!C$3))</f>
        <v>0</v>
      </c>
      <c r="D19" s="2" cm="1">
        <f t="array" ref="D19">[1]!table_weight[Crossing]*(('F+ , F-'!D$2-[1]!tbl_gk[[#This Row],[Crossing]])/('F+ , F-'!D$2-'F+ , F-'!D$3))</f>
        <v>3.3625286215233793E-2</v>
      </c>
      <c r="E19" s="2" cm="1">
        <f t="array" ref="E19">[1]!table_weight[Finishing]*(('F+ , F-'!E$2-[1]!tbl_gk[[#This Row],[Finishing]])/('F+ , F-'!E$2-'F+ , F-'!E$3))</f>
        <v>1.0980757529662181E-2</v>
      </c>
      <c r="F19" s="2" cm="1">
        <f t="array" ref="F19">[1]!table_weight[HeadingAccuracy]*(('F+ , F-'!F$2-[1]!tbl_gk[[#This Row],[HeadingAccuracy]])/('F+ , F-'!F$2-'F+ , F-'!F$3))</f>
        <v>4.5932580516234505E-3</v>
      </c>
      <c r="G19" s="2" cm="1">
        <f t="array" ref="G19">[1]!table_weight[ShortPassing]*(('F+ , F-'!G$2-[1]!tbl_gk[[#This Row],[ShortPassing]])/('F+ , F-'!G$2-'F+ , F-'!G$3))</f>
        <v>6.1878985827530868E-2</v>
      </c>
      <c r="H19" s="2" cm="1">
        <f t="array" ref="H19">[1]!table_weight[Volleys]*(('F+ , F-'!H$2-[1]!tbl_gk[[#This Row],[Volleys]])/('F+ , F-'!H$2-'F+ , F-'!H$3))</f>
        <v>1.5046097273845413E-3</v>
      </c>
      <c r="I19" s="2" cm="1">
        <f t="array" ref="I19">[1]!table_weight[Dribbling]*(('F+ , F-'!I$2-[1]!tbl_gk[[#This Row],[Dribbling]])/('F+ , F-'!I$2-'F+ , F-'!I$3))</f>
        <v>1.3690295101916595E-2</v>
      </c>
      <c r="J19" s="2" cm="1">
        <f t="array" ref="J19">[1]!table_weight[Curve]*(('F+ , F-'!J$2-[1]!tbl_gk[[#This Row],[Curve]])/('F+ , F-'!J$2-'F+ , F-'!J$3))</f>
        <v>9.8029273569279467E-3</v>
      </c>
      <c r="K19" s="2" cm="1">
        <f t="array" ref="K19">[1]!table_weight[FKAccuracy]*(('F+ , F-'!K$2-[1]!tbl_gk[[#This Row],[FKAccuracy]])/('F+ , F-'!K$2-'F+ , F-'!K$3))</f>
        <v>8.5184058411925615E-3</v>
      </c>
      <c r="L19" s="2" cm="1">
        <f t="array" ref="L19">[1]!table_weight[LongPassing]*(('F+ , F-'!L$2-[1]!tbl_gk[[#This Row],[LongPassing]])/('F+ , F-'!L$2-'F+ , F-'!L$3))</f>
        <v>2.1656964003031933E-2</v>
      </c>
      <c r="M19" s="2" cm="1">
        <f t="array" ref="M19">[1]!table_weight[BallControl]*(('F+ , F-'!M$2-[1]!tbl_gk[[#This Row],[BallControl]])/('F+ , F-'!M$2-'F+ , F-'!M$3))</f>
        <v>6.9538006866877939E-3</v>
      </c>
      <c r="N19" s="2" cm="1">
        <f t="array" ref="N19">[1]!table_weight[Acceleration]*(('F+ , F-'!N$2-[1]!tbl_gk[[#This Row],[Acceleration]])/('F+ , F-'!N$2-'F+ , F-'!N$3))</f>
        <v>5.637180336083316E-3</v>
      </c>
      <c r="O19" s="2" cm="1">
        <f t="array" ref="O19">[1]!table_weight[SprintSpeed]*(('F+ , F-'!O$2-[1]!tbl_gk[[#This Row],[SprintSpeed]])/('F+ , F-'!O$2-'F+ , F-'!O$3))</f>
        <v>7.0276848189838679E-3</v>
      </c>
      <c r="P19" s="2" cm="1">
        <f t="array" ref="P19">[1]!table_weight[Agility]*(('F+ , F-'!P$2-[1]!tbl_gk[[#This Row],[Agility]])/('F+ , F-'!P$2-'F+ , F-'!P$3))</f>
        <v>3.3933210081673617E-3</v>
      </c>
      <c r="Q19" s="2" cm="1">
        <f t="array" ref="Q19">[1]!table_weight[Reactions]*(('F+ , F-'!Q$2-[1]!tbl_gk[[#This Row],[Reactions]])/('F+ , F-'!Q$2-'F+ , F-'!Q$3))</f>
        <v>1.4953618002093458E-3</v>
      </c>
      <c r="R19" s="2" cm="1">
        <f t="array" ref="R19">[1]!table_weight[Balance]*(('F+ , F-'!R$2-[1]!tbl_gk[[#This Row],[Balance]])/('F+ , F-'!R$2-'F+ , F-'!R$3))</f>
        <v>9.3131259196711541E-4</v>
      </c>
      <c r="S19" s="2" cm="1">
        <f t="array" ref="S19">[1]!table_weight[ShotPower]*(('F+ , F-'!S$2-[1]!tbl_gk[[#This Row],[ShotPower]])/('F+ , F-'!S$2-'F+ , F-'!S$3))</f>
        <v>5.4538573983244545E-3</v>
      </c>
      <c r="T19" s="2" cm="1">
        <f t="array" ref="T19">[1]!table_weight[Jumping]*(('F+ , F-'!T$2-[1]!tbl_gk[[#This Row],[Jumping]])/('F+ , F-'!T$2-'F+ , F-'!T$3))</f>
        <v>1.3739364259988001E-3</v>
      </c>
      <c r="U19" s="2" cm="1">
        <f t="array" ref="U19">[1]!table_weight[Stamina]*(('F+ , F-'!U$2-[1]!tbl_gk[[#This Row],[Stamina]])/('F+ , F-'!U$2-'F+ , F-'!U$3))</f>
        <v>1.7174205324984999E-2</v>
      </c>
      <c r="V19" s="2" cm="1">
        <f t="array" ref="V19">[1]!table_weight[Strength]*(('F+ , F-'!V$2-[1]!tbl_gk[[#This Row],[Strength]])/('F+ , F-'!V$2-'F+ , F-'!V$3))</f>
        <v>1.4197343068654266E-2</v>
      </c>
      <c r="W19" s="2" cm="1">
        <f t="array" ref="W19">[1]!table_weight[LongShots]*(('F+ , F-'!W$2-[1]!tbl_gk[[#This Row],[LongShots]])/('F+ , F-'!W$2-'F+ , F-'!W$3))</f>
        <v>6.7523948741159906E-3</v>
      </c>
      <c r="X19" s="2" cm="1">
        <f t="array" ref="X19">[1]!table_weight[Aggression]*(('F+ , F-'!X$2-[1]!tbl_gk[[#This Row],[Aggression]])/('F+ , F-'!X$2-'F+ , F-'!X$3))</f>
        <v>7.9099482811073787E-3</v>
      </c>
      <c r="Y19" s="2" cm="1">
        <f t="array" ref="Y19">[1]!table_weight[Interceptions]*(('F+ , F-'!Y$2-[1]!tbl_gk[[#This Row],[Interceptions]])/('F+ , F-'!Y$2-'F+ , F-'!Y$3))</f>
        <v>1.4543619728865382E-2</v>
      </c>
      <c r="Z19" s="2" cm="1">
        <f t="array" ref="Z19">[1]!table_weight[Positioning]*(('F+ , F-'!Z$2-[1]!tbl_gk[[#This Row],[Positioning]])/('F+ , F-'!Z$2-'F+ , F-'!Z$3))</f>
        <v>1.4788899029848055E-4</v>
      </c>
      <c r="AA19" s="2" cm="1">
        <f t="array" ref="AA19">[1]!table_weight[Vision]*(('F+ , F-'!AA$2-[1]!tbl_gk[[#This Row],[Vision]])/('F+ , F-'!AA$2-'F+ , F-'!AA$3))</f>
        <v>1.4197343068654267E-2</v>
      </c>
      <c r="AB19" s="2" cm="1">
        <f t="array" ref="AB19">[1]!table_weight[Penalties]*(('F+ , F-'!AB$2-[1]!tbl_gk[[#This Row],[Penalties]])/('F+ , F-'!AB$2-'F+ , F-'!AB$3))</f>
        <v>1.2527067413518353E-3</v>
      </c>
      <c r="AC19" s="2" cm="1">
        <f t="array" ref="AC19">[1]!table_weight[Composure]*(('F+ , F-'!AC$2-[1]!tbl_gk[[#This Row],[Composure]])/('F+ , F-'!AC$2-'F+ , F-'!AC$3))</f>
        <v>8.0060205274366054E-4</v>
      </c>
      <c r="AD19" s="2" cm="1">
        <f t="array" ref="AD19">[1]!table_weight[Marking]*(('F+ , F-'!AD$2-[1]!tbl_gk[[#This Row],[Marking]])/('F+ , F-'!AD$2-'F+ , F-'!AD$3))</f>
        <v>1.1042377942286678E-2</v>
      </c>
      <c r="AE19" s="2" cm="1">
        <f t="array" ref="AE19">[1]!table_weight[StandingTackle]*(('F+ , F-'!AE$2-[1]!tbl_gk[[#This Row],[StandingTackle]])/('F+ , F-'!AE$2-'F+ , F-'!AE$3))</f>
        <v>2.241685747682258E-2</v>
      </c>
      <c r="AF19" s="2" cm="1">
        <f t="array" ref="AF19">[1]!table_weight[SlidingTackle]*(('F+ , F-'!AF$2-[1]!tbl_gk[[#This Row],[SlidingTackle]])/('F+ , F-'!AF$2-'F+ , F-'!AF$3))</f>
        <v>8.2195144081682794E-3</v>
      </c>
      <c r="AG19" s="2" cm="1">
        <f t="array" ref="AG19">[1]!table_weight[GKDiving]*(('F+ , F-'!AG$2-[1]!tbl_gk[[#This Row],[GKDiving]])/('F+ , F-'!AG$2-'F+ , F-'!AG$3))</f>
        <v>4.2702945948686719E-2</v>
      </c>
      <c r="AH19" s="2" cm="1">
        <f t="array" ref="AH19">[1]!table_weight[GKHandling]*(('F+ , F-'!AH$2-[1]!tbl_gk[[#This Row],[GKHandling]])/('F+ , F-'!AH$2-'F+ , F-'!AH$3))</f>
        <v>4.6341979603444362E-2</v>
      </c>
      <c r="AI19" s="2" cm="1">
        <f t="array" ref="AI19">[1]!table_weight[GKKicking]*(('F+ , F-'!AI$2-[1]!tbl_gk[[#This Row],[GKKicking]])/('F+ , F-'!AI$2-'F+ , F-'!AI$3))</f>
        <v>2.5044113173106158E-2</v>
      </c>
      <c r="AJ19" s="2" cm="1">
        <f t="array" ref="AJ19">[1]!table_weight[GKPositioning]*(('F+ , F-'!AJ$2-[1]!tbl_gk[[#This Row],[GKPositioning]])/('F+ , F-'!AJ$2-'F+ , F-'!AJ$3))</f>
        <v>1.7659310570779983E-2</v>
      </c>
      <c r="AK19" s="2" cm="1">
        <f t="array" ref="AK19">[1]!table_weight[GKReflexes]*(('F+ , F-'!AK$2-[1]!tbl_gk[[#This Row],[GKReflexes]])/('F+ , F-'!AK$2-'F+ , F-'!AK$3))</f>
        <v>4.9193793732887098E-2</v>
      </c>
    </row>
    <row r="20" spans="1:37" x14ac:dyDescent="0.55000000000000004">
      <c r="A20" s="7">
        <f>[1]!tbl_gk[[#This Row],[ID]]</f>
        <v>135587</v>
      </c>
      <c r="B20" s="1" cm="1">
        <f t="array" ref="B20">[1]!table_weight[ValueEUR]*(('F+ , F-'!B$2-[1]!tbl_gk[[#This Row],[ValueEUR]])/('F+ , F-'!B$2-'F+ , F-'!B$3))</f>
        <v>3.1175138054050009E-5</v>
      </c>
      <c r="C20" s="1" cm="1">
        <f t="array" ref="C20">[1]!table_weight[WageEUR]*(('F+ , F-'!C$2-[1]!tbl_gk[[#This Row],[WageEUR]])/('F+ , F-'!C$2-'F+ , F-'!C$3))</f>
        <v>6.2593496495069059E-5</v>
      </c>
      <c r="D20" s="1" cm="1">
        <f t="array" ref="D20">[1]!table_weight[Crossing]*(('F+ , F-'!D$2-[1]!tbl_gk[[#This Row],[Crossing]])/('F+ , F-'!D$2-'F+ , F-'!D$3))</f>
        <v>3.1383600467551537E-2</v>
      </c>
      <c r="E20" s="1" cm="1">
        <f t="array" ref="E20">[1]!table_weight[Finishing]*(('F+ , F-'!E$2-[1]!tbl_gk[[#This Row],[Finishing]])/('F+ , F-'!E$2-'F+ , F-'!E$3))</f>
        <v>1.4973760267721157E-2</v>
      </c>
      <c r="F20" s="1" cm="1">
        <f t="array" ref="F20">[1]!table_weight[HeadingAccuracy]*(('F+ , F-'!F$2-[1]!tbl_gk[[#This Row],[HeadingAccuracy]])/('F+ , F-'!F$2-'F+ , F-'!F$3))</f>
        <v>1.1274360672166649E-2</v>
      </c>
      <c r="G20" s="1" cm="1">
        <f t="array" ref="G20">[1]!table_weight[ShortPassing]*(('F+ , F-'!G$2-[1]!tbl_gk[[#This Row],[ShortPassing]])/('F+ , F-'!G$2-'F+ , F-'!G$3))</f>
        <v>4.5002898783658811E-2</v>
      </c>
      <c r="H20" s="1" cm="1">
        <f t="array" ref="H20">[1]!table_weight[Volleys]*(('F+ , F-'!H$2-[1]!tbl_gk[[#This Row],[Volleys]])/('F+ , F-'!H$2-'F+ , F-'!H$3))</f>
        <v>1.6203489371833524E-3</v>
      </c>
      <c r="I20" s="1" cm="1">
        <f t="array" ref="I20">[1]!table_weight[Dribbling]*(('F+ , F-'!I$2-[1]!tbl_gk[[#This Row],[Dribbling]])/('F+ , F-'!I$2-'F+ , F-'!I$3))</f>
        <v>1.3690295101916595E-2</v>
      </c>
      <c r="J20" s="1" cm="1">
        <f t="array" ref="J20">[1]!table_weight[Curve]*(('F+ , F-'!J$2-[1]!tbl_gk[[#This Row],[Curve]])/('F+ , F-'!J$2-'F+ , F-'!J$3))</f>
        <v>9.6339113680153961E-3</v>
      </c>
      <c r="K20" s="1" cm="1">
        <f t="array" ref="K20">[1]!table_weight[FKAccuracy]*(('F+ , F-'!K$2-[1]!tbl_gk[[#This Row],[FKAccuracy]])/('F+ , F-'!K$2-'F+ , F-'!K$3))</f>
        <v>9.2789777912990392E-3</v>
      </c>
      <c r="L20" s="1" cm="1">
        <f t="array" ref="L20">[1]!table_weight[LongPassing]*(('F+ , F-'!L$2-[1]!tbl_gk[[#This Row],[LongPassing]])/('F+ , F-'!L$2-'F+ , F-'!L$3))</f>
        <v>2.5988356803638323E-2</v>
      </c>
      <c r="M20" s="1" cm="1">
        <f t="array" ref="M20">[1]!table_weight[BallControl]*(('F+ , F-'!M$2-[1]!tbl_gk[[#This Row],[BallControl]])/('F+ , F-'!M$2-'F+ , F-'!M$3))</f>
        <v>1.3472988830457604E-2</v>
      </c>
      <c r="N20" s="1" cm="1">
        <f t="array" ref="N20">[1]!table_weight[Acceleration]*(('F+ , F-'!N$2-[1]!tbl_gk[[#This Row],[Acceleration]])/('F+ , F-'!N$2-'F+ , F-'!N$3))</f>
        <v>7.2155908301866443E-3</v>
      </c>
      <c r="O20" s="1" cm="1">
        <f t="array" ref="O20">[1]!table_weight[SprintSpeed]*(('F+ , F-'!O$2-[1]!tbl_gk[[#This Row],[SprintSpeed]])/('F+ , F-'!O$2-'F+ , F-'!O$3))</f>
        <v>7.0276848189838679E-3</v>
      </c>
      <c r="P20" s="1" cm="1">
        <f t="array" ref="P20">[1]!table_weight[Agility]*(('F+ , F-'!P$2-[1]!tbl_gk[[#This Row],[Agility]])/('F+ , F-'!P$2-'F+ , F-'!P$3))</f>
        <v>1.7551660387072558E-3</v>
      </c>
      <c r="Q20" s="1" cm="1">
        <f t="array" ref="Q20">[1]!table_weight[Reactions]*(('F+ , F-'!Q$2-[1]!tbl_gk[[#This Row],[Reactions]])/('F+ , F-'!Q$2-'F+ , F-'!Q$3))</f>
        <v>1.1859766001660328E-3</v>
      </c>
      <c r="R20" s="1" cm="1">
        <f t="array" ref="R20">[1]!table_weight[Balance]*(('F+ , F-'!R$2-[1]!tbl_gk[[#This Row],[Balance]])/('F+ , F-'!R$2-'F+ , F-'!R$3))</f>
        <v>2.4214127391145E-3</v>
      </c>
      <c r="S20" s="1" cm="1">
        <f t="array" ref="S20">[1]!table_weight[ShotPower]*(('F+ , F-'!S$2-[1]!tbl_gk[[#This Row],[ShotPower]])/('F+ , F-'!S$2-'F+ , F-'!S$3))</f>
        <v>6.2329798837993753E-3</v>
      </c>
      <c r="T20" s="1" cm="1">
        <f t="array" ref="T20">[1]!table_weight[Jumping]*(('F+ , F-'!T$2-[1]!tbl_gk[[#This Row],[Jumping]])/('F+ , F-'!T$2-'F+ , F-'!T$3))</f>
        <v>2.91961490524745E-3</v>
      </c>
      <c r="U20" s="1" cm="1">
        <f t="array" ref="U20">[1]!table_weight[Stamina]*(('F+ , F-'!U$2-[1]!tbl_gk[[#This Row],[Stamina]])/('F+ , F-'!U$2-'F+ , F-'!U$3))</f>
        <v>6.0109718637447497E-3</v>
      </c>
      <c r="V20" s="1" cm="1">
        <f t="array" ref="V20">[1]!table_weight[Strength]*(('F+ , F-'!V$2-[1]!tbl_gk[[#This Row],[Strength]])/('F+ , F-'!V$2-'F+ , F-'!V$3))</f>
        <v>2.0408680661190511E-2</v>
      </c>
      <c r="W20" s="1" cm="1">
        <f t="array" ref="W20">[1]!table_weight[LongShots]*(('F+ , F-'!W$2-[1]!tbl_gk[[#This Row],[LongShots]])/('F+ , F-'!W$2-'F+ , F-'!W$3))</f>
        <v>8.0509323499075268E-3</v>
      </c>
      <c r="X20" s="1" cm="1">
        <f t="array" ref="X20">[1]!table_weight[Aggression]*(('F+ , F-'!X$2-[1]!tbl_gk[[#This Row],[Aggression]])/('F+ , F-'!X$2-'F+ , F-'!X$3))</f>
        <v>7.9099482811073787E-3</v>
      </c>
      <c r="Y20" s="1" cm="1">
        <f t="array" ref="Y20">[1]!table_weight[Interceptions]*(('F+ , F-'!Y$2-[1]!tbl_gk[[#This Row],[Interceptions]])/('F+ , F-'!Y$2-'F+ , F-'!Y$3))</f>
        <v>1.9391492971820509E-2</v>
      </c>
      <c r="Z20" s="1" cm="1">
        <f t="array" ref="Z20">[1]!table_weight[Positioning]*(('F+ , F-'!Z$2-[1]!tbl_gk[[#This Row],[Positioning]])/('F+ , F-'!Z$2-'F+ , F-'!Z$3))</f>
        <v>7.394449514924029E-4</v>
      </c>
      <c r="AA20" s="1" cm="1">
        <f t="array" ref="AA20">[1]!table_weight[Vision]*(('F+ , F-'!AA$2-[1]!tbl_gk[[#This Row],[Vision]])/('F+ , F-'!AA$2-'F+ , F-'!AA$3))</f>
        <v>2.6265084677010397E-2</v>
      </c>
      <c r="AB20" s="1" cm="1">
        <f t="array" ref="AB20">[1]!table_weight[Penalties]*(('F+ , F-'!AB$2-[1]!tbl_gk[[#This Row],[Penalties]])/('F+ , F-'!AB$2-'F+ , F-'!AB$3))</f>
        <v>2.3488251400346914E-3</v>
      </c>
      <c r="AC20" s="1" cm="1">
        <f t="array" ref="AC20">[1]!table_weight[Composure]*(('F+ , F-'!AC$2-[1]!tbl_gk[[#This Row],[Composure]])/('F+ , F-'!AC$2-'F+ , F-'!AC$3))</f>
        <v>1.6545775756702319E-3</v>
      </c>
      <c r="AD20" s="1" cm="1">
        <f t="array" ref="AD20">[1]!table_weight[Marking]*(('F+ , F-'!AD$2-[1]!tbl_gk[[#This Row],[Marking]])/('F+ , F-'!AD$2-'F+ , F-'!AD$3))</f>
        <v>2.366223844775717E-2</v>
      </c>
      <c r="AE20" s="1" cm="1">
        <f t="array" ref="AE20">[1]!table_weight[StandingTackle]*(('F+ , F-'!AE$2-[1]!tbl_gk[[#This Row],[StandingTackle]])/('F+ , F-'!AE$2-'F+ , F-'!AE$3))</f>
        <v>3.5866971962916126E-2</v>
      </c>
      <c r="AF20" s="1" cm="1">
        <f t="array" ref="AF20">[1]!table_weight[SlidingTackle]*(('F+ , F-'!AF$2-[1]!tbl_gk[[#This Row],[SlidingTackle]])/('F+ , F-'!AF$2-'F+ , F-'!AF$3))</f>
        <v>9.7139715732897855E-3</v>
      </c>
      <c r="AG20" s="1" cm="1">
        <f t="array" ref="AG20">[1]!table_weight[GKDiving]*(('F+ , F-'!AG$2-[1]!tbl_gk[[#This Row],[GKDiving]])/('F+ , F-'!AG$2-'F+ , F-'!AG$3))</f>
        <v>3.9286710272791778E-2</v>
      </c>
      <c r="AH20" s="1" cm="1">
        <f t="array" ref="AH20">[1]!table_weight[GKHandling]*(('F+ , F-'!AH$2-[1]!tbl_gk[[#This Row],[GKHandling]])/('F+ , F-'!AH$2-'F+ , F-'!AH$3))</f>
        <v>4.0994828110739248E-2</v>
      </c>
      <c r="AI20" s="1" cm="1">
        <f t="array" ref="AI20">[1]!table_weight[GKKicking]*(('F+ , F-'!AI$2-[1]!tbl_gk[[#This Row],[GKKicking]])/('F+ , F-'!AI$2-'F+ , F-'!AI$3))</f>
        <v>2.8621843626407038E-2</v>
      </c>
      <c r="AJ20" s="1" cm="1">
        <f t="array" ref="AJ20">[1]!table_weight[GKPositioning]*(('F+ , F-'!AJ$2-[1]!tbl_gk[[#This Row],[GKPositioning]])/('F+ , F-'!AJ$2-'F+ , F-'!AJ$3))</f>
        <v>1.7028620907537841E-2</v>
      </c>
      <c r="AK20" s="1" cm="1">
        <f t="array" ref="AK20">[1]!table_weight[GKReflexes]*(('F+ , F-'!AK$2-[1]!tbl_gk[[#This Row],[GKReflexes]])/('F+ , F-'!AK$2-'F+ , F-'!AK$3))</f>
        <v>4.3727816651455198E-2</v>
      </c>
    </row>
    <row r="21" spans="1:37" x14ac:dyDescent="0.55000000000000004">
      <c r="A21" s="8">
        <f>[1]!tbl_gk[[#This Row],[ID]]</f>
        <v>136686</v>
      </c>
      <c r="B21" s="2" cm="1">
        <f t="array" ref="B21">[1]!table_weight[ValueEUR]*(('F+ , F-'!B$2-[1]!tbl_gk[[#This Row],[ValueEUR]])/('F+ , F-'!B$2-'F+ , F-'!B$3))</f>
        <v>4.3521727382386649E-5</v>
      </c>
      <c r="C21" s="2" cm="1">
        <f t="array" ref="C21">[1]!table_weight[WageEUR]*(('F+ , F-'!C$2-[1]!tbl_gk[[#This Row],[WageEUR]])/('F+ , F-'!C$2-'F+ , F-'!C$3))</f>
        <v>7.8241870618836313E-5</v>
      </c>
      <c r="D21" s="2" cm="1">
        <f t="array" ref="D21">[1]!table_weight[Crossing]*(('F+ , F-'!D$2-[1]!tbl_gk[[#This Row],[Crossing]])/('F+ , F-'!D$2-'F+ , F-'!D$3))</f>
        <v>3.4746129089074922E-2</v>
      </c>
      <c r="E21" s="2" cm="1">
        <f t="array" ref="E21">[1]!table_weight[Finishing]*(('F+ , F-'!E$2-[1]!tbl_gk[[#This Row],[Finishing]])/('F+ , F-'!E$2-'F+ , F-'!E$3))</f>
        <v>1.1979008214176926E-2</v>
      </c>
      <c r="F21" s="2" cm="1">
        <f t="array" ref="F21">[1]!table_weight[HeadingAccuracy]*(('F+ , F-'!F$2-[1]!tbl_gk[[#This Row],[HeadingAccuracy]])/('F+ , F-'!F$2-'F+ , F-'!F$3))</f>
        <v>1.00216539308148E-2</v>
      </c>
      <c r="G21" s="2" cm="1">
        <f t="array" ref="G21">[1]!table_weight[ShortPassing]*(('F+ , F-'!G$2-[1]!tbl_gk[[#This Row],[ShortPassing]])/('F+ , F-'!G$2-'F+ , F-'!G$3))</f>
        <v>3.3752174087744106E-2</v>
      </c>
      <c r="H21" s="2" cm="1">
        <f t="array" ref="H21">[1]!table_weight[Volleys]*(('F+ , F-'!H$2-[1]!tbl_gk[[#This Row],[Volleys]])/('F+ , F-'!H$2-'F+ , F-'!H$3))</f>
        <v>1.1573920979881087E-3</v>
      </c>
      <c r="I21" s="2" cm="1">
        <f t="array" ref="I21">[1]!table_weight[Dribbling]*(('F+ , F-'!I$2-[1]!tbl_gk[[#This Row],[Dribbling]])/('F+ , F-'!I$2-'F+ , F-'!I$3))</f>
        <v>1.9557564431309422E-2</v>
      </c>
      <c r="J21" s="2" cm="1">
        <f t="array" ref="J21">[1]!table_weight[Curve]*(('F+ , F-'!J$2-[1]!tbl_gk[[#This Row],[Curve]])/('F+ , F-'!J$2-'F+ , F-'!J$3))</f>
        <v>8.6198154345400926E-3</v>
      </c>
      <c r="K21" s="2" cm="1">
        <f t="array" ref="K21">[1]!table_weight[FKAccuracy]*(('F+ , F-'!K$2-[1]!tbl_gk[[#This Row],[FKAccuracy]])/('F+ , F-'!K$2-'F+ , F-'!K$3))</f>
        <v>9.2789777912990392E-3</v>
      </c>
      <c r="L21" s="2" cm="1">
        <f t="array" ref="L21">[1]!table_weight[LongPassing]*(('F+ , F-'!L$2-[1]!tbl_gk[[#This Row],[LongPassing]])/('F+ , F-'!L$2-'F+ , F-'!L$3))</f>
        <v>1.7325571202425546E-2</v>
      </c>
      <c r="M21" s="2" cm="1">
        <f t="array" ref="M21">[1]!table_weight[BallControl]*(('F+ , F-'!M$2-[1]!tbl_gk[[#This Row],[BallControl]])/('F+ , F-'!M$2-'F+ , F-'!M$3))</f>
        <v>1.3472988830457604E-2</v>
      </c>
      <c r="N21" s="2" cm="1">
        <f t="array" ref="N21">[1]!table_weight[Acceleration]*(('F+ , F-'!N$2-[1]!tbl_gk[[#This Row],[Acceleration]])/('F+ , F-'!N$2-'F+ , F-'!N$3))</f>
        <v>2.0293849209899939E-3</v>
      </c>
      <c r="O21" s="2" cm="1">
        <f t="array" ref="O21">[1]!table_weight[SprintSpeed]*(('F+ , F-'!O$2-[1]!tbl_gk[[#This Row],[SprintSpeed]])/('F+ , F-'!O$2-'F+ , F-'!O$3))</f>
        <v>1.1244295710374189E-3</v>
      </c>
      <c r="P21" s="2" cm="1">
        <f t="array" ref="P21">[1]!table_weight[Agility]*(('F+ , F-'!P$2-[1]!tbl_gk[[#This Row],[Agility]])/('F+ , F-'!P$2-'F+ , F-'!P$3))</f>
        <v>5.0314759776274665E-3</v>
      </c>
      <c r="Q21" s="2" cm="1">
        <f t="array" ref="Q21">[1]!table_weight[Reactions]*(('F+ , F-'!Q$2-[1]!tbl_gk[[#This Row],[Reactions]])/('F+ , F-'!Q$2-'F+ , F-'!Q$3))</f>
        <v>1.2375408001732517E-3</v>
      </c>
      <c r="R21" s="2" cm="1">
        <f t="array" ref="R21">[1]!table_weight[Balance]*(('F+ , F-'!R$2-[1]!tbl_gk[[#This Row],[Balance]])/('F+ , F-'!R$2-'F+ , F-'!R$3))</f>
        <v>1.1175751103605386E-3</v>
      </c>
      <c r="S21" s="2" cm="1">
        <f t="array" ref="S21">[1]!table_weight[ShotPower]*(('F+ , F-'!S$2-[1]!tbl_gk[[#This Row],[ShotPower]])/('F+ , F-'!S$2-'F+ , F-'!S$3))</f>
        <v>5.4538573983244545E-3</v>
      </c>
      <c r="T21" s="2" cm="1">
        <f t="array" ref="T21">[1]!table_weight[Jumping]*(('F+ , F-'!T$2-[1]!tbl_gk[[#This Row],[Jumping]])/('F+ , F-'!T$2-'F+ , F-'!T$3))</f>
        <v>1.459807452623725E-3</v>
      </c>
      <c r="U21" s="2" cm="1">
        <f t="array" ref="U21">[1]!table_weight[Stamina]*(('F+ , F-'!U$2-[1]!tbl_gk[[#This Row],[Stamina]])/('F+ , F-'!U$2-'F+ , F-'!U$3))</f>
        <v>1.288065399373875E-2</v>
      </c>
      <c r="V21" s="2" cm="1">
        <f t="array" ref="V21">[1]!table_weight[Strength]*(('F+ , F-'!V$2-[1]!tbl_gk[[#This Row],[Strength]])/('F+ , F-'!V$2-'F+ , F-'!V$3))</f>
        <v>1.9521346719399615E-2</v>
      </c>
      <c r="W21" s="2" cm="1">
        <f t="array" ref="W21">[1]!table_weight[LongShots]*(('F+ , F-'!W$2-[1]!tbl_gk[[#This Row],[LongShots]])/('F+ , F-'!W$2-'F+ , F-'!W$3))</f>
        <v>7.7912248547492196E-3</v>
      </c>
      <c r="X21" s="2" cm="1">
        <f t="array" ref="X21">[1]!table_weight[Aggression]*(('F+ , F-'!X$2-[1]!tbl_gk[[#This Row],[Aggression]])/('F+ , F-'!X$2-'F+ , F-'!X$3))</f>
        <v>7.301490721022195E-3</v>
      </c>
      <c r="Y21" s="2" cm="1">
        <f t="array" ref="Y21">[1]!table_weight[Interceptions]*(('F+ , F-'!Y$2-[1]!tbl_gk[[#This Row],[Interceptions]])/('F+ , F-'!Y$2-'F+ , F-'!Y$3))</f>
        <v>1.2465959767598898E-2</v>
      </c>
      <c r="Z21" s="2" cm="1">
        <f t="array" ref="Z21">[1]!table_weight[Positioning]*(('F+ , F-'!Z$2-[1]!tbl_gk[[#This Row],[Positioning]])/('F+ , F-'!Z$2-'F+ , F-'!Z$3))</f>
        <v>1.3310009126863251E-3</v>
      </c>
      <c r="AA21" s="2" cm="1">
        <f t="array" ref="AA21">[1]!table_weight[Vision]*(('F+ , F-'!AA$2-[1]!tbl_gk[[#This Row],[Vision]])/('F+ , F-'!AA$2-'F+ , F-'!AA$3))</f>
        <v>2.0586147449548689E-2</v>
      </c>
      <c r="AB21" s="2" cm="1">
        <f t="array" ref="AB21">[1]!table_weight[Penalties]*(('F+ , F-'!AB$2-[1]!tbl_gk[[#This Row],[Penalties]])/('F+ , F-'!AB$2-'F+ , F-'!AB$3))</f>
        <v>1.9965013690294879E-3</v>
      </c>
      <c r="AC21" s="2" cm="1">
        <f t="array" ref="AC21">[1]!table_weight[Composure]*(('F+ , F-'!AC$2-[1]!tbl_gk[[#This Row],[Composure]])/('F+ , F-'!AC$2-'F+ , F-'!AC$3))</f>
        <v>3.7361429128037491E-4</v>
      </c>
      <c r="AD21" s="2" cm="1">
        <f t="array" ref="AD21">[1]!table_weight[Marking]*(('F+ , F-'!AD$2-[1]!tbl_gk[[#This Row],[Marking]])/('F+ , F-'!AD$2-'F+ , F-'!AD$3))</f>
        <v>2.0507273321389546E-2</v>
      </c>
      <c r="AE21" s="2" cm="1">
        <f t="array" ref="AE21">[1]!table_weight[StandingTackle]*(('F+ , F-'!AE$2-[1]!tbl_gk[[#This Row],[StandingTackle]])/('F+ , F-'!AE$2-'F+ , F-'!AE$3))</f>
        <v>2.6900228972187096E-2</v>
      </c>
      <c r="AF21" s="2" cm="1">
        <f t="array" ref="AF21">[1]!table_weight[SlidingTackle]*(('F+ , F-'!AF$2-[1]!tbl_gk[[#This Row],[SlidingTackle]])/('F+ , F-'!AF$2-'F+ , F-'!AF$3))</f>
        <v>5.977828660486021E-3</v>
      </c>
      <c r="AG21" s="2" cm="1">
        <f t="array" ref="AG21">[1]!table_weight[GKDiving]*(('F+ , F-'!AG$2-[1]!tbl_gk[[#This Row],[GKDiving]])/('F+ , F-'!AG$2-'F+ , F-'!AG$3))</f>
        <v>4.0994828110739248E-2</v>
      </c>
      <c r="AH21" s="2" cm="1">
        <f t="array" ref="AH21">[1]!table_weight[GKHandling]*(('F+ , F-'!AH$2-[1]!tbl_gk[[#This Row],[GKHandling]])/('F+ , F-'!AH$2-'F+ , F-'!AH$3))</f>
        <v>3.0300525125329006E-2</v>
      </c>
      <c r="AI21" s="2" cm="1">
        <f t="array" ref="AI21">[1]!table_weight[GKKicking]*(('F+ , F-'!AI$2-[1]!tbl_gk[[#This Row],[GKKicking]])/('F+ , F-'!AI$2-'F+ , F-'!AI$3))</f>
        <v>2.5044113173106158E-2</v>
      </c>
      <c r="AJ21" s="2" cm="1">
        <f t="array" ref="AJ21">[1]!table_weight[GKPositioning]*(('F+ , F-'!AJ$2-[1]!tbl_gk[[#This Row],[GKPositioning]])/('F+ , F-'!AJ$2-'F+ , F-'!AJ$3))</f>
        <v>1.3244482928084987E-2</v>
      </c>
      <c r="AK21" s="2" cm="1">
        <f t="array" ref="AK21">[1]!table_weight[GKReflexes]*(('F+ , F-'!AK$2-[1]!tbl_gk[[#This Row],[GKReflexes]])/('F+ , F-'!AK$2-'F+ , F-'!AK$3))</f>
        <v>4.1905824290977896E-2</v>
      </c>
    </row>
    <row r="22" spans="1:37" x14ac:dyDescent="0.55000000000000004">
      <c r="A22" s="7">
        <f>[1]!tbl_gk[[#This Row],[ID]]</f>
        <v>137552</v>
      </c>
      <c r="B22" s="1" cm="1">
        <f t="array" ref="B22">[1]!table_weight[ValueEUR]*(('F+ , F-'!B$2-[1]!tbl_gk[[#This Row],[ValueEUR]])/('F+ , F-'!B$2-'F+ , F-'!B$3))</f>
        <v>3.7348432718218329E-5</v>
      </c>
      <c r="C22" s="1" cm="1">
        <f t="array" ref="C22">[1]!table_weight[WageEUR]*(('F+ , F-'!C$2-[1]!tbl_gk[[#This Row],[WageEUR]])/('F+ , F-'!C$2-'F+ , F-'!C$3))</f>
        <v>3.9120935309418161E-4</v>
      </c>
      <c r="D22" s="1" cm="1">
        <f t="array" ref="D22">[1]!table_weight[Crossing]*(('F+ , F-'!D$2-[1]!tbl_gk[[#This Row],[Crossing]])/('F+ , F-'!D$2-'F+ , F-'!D$3))</f>
        <v>3.2504443341392672E-2</v>
      </c>
      <c r="E22" s="1" cm="1">
        <f t="array" ref="E22">[1]!table_weight[Finishing]*(('F+ , F-'!E$2-[1]!tbl_gk[[#This Row],[Finishing]])/('F+ , F-'!E$2-'F+ , F-'!E$3))</f>
        <v>1.59720109522359E-2</v>
      </c>
      <c r="F22" s="1" cm="1">
        <f t="array" ref="F22">[1]!table_weight[HeadingAccuracy]*(('F+ , F-'!F$2-[1]!tbl_gk[[#This Row],[HeadingAccuracy]])/('F+ , F-'!F$2-'F+ , F-'!F$3))</f>
        <v>1.0439222844598752E-2</v>
      </c>
      <c r="G22" s="1" cm="1">
        <f t="array" ref="G22">[1]!table_weight[ShortPassing]*(('F+ , F-'!G$2-[1]!tbl_gk[[#This Row],[ShortPassing]])/('F+ , F-'!G$2-'F+ , F-'!G$3))</f>
        <v>3.5158514674733445E-2</v>
      </c>
      <c r="H22" s="1" cm="1">
        <f t="array" ref="H22">[1]!table_weight[Volleys]*(('F+ , F-'!H$2-[1]!tbl_gk[[#This Row],[Volleys]])/('F+ , F-'!H$2-'F+ , F-'!H$3))</f>
        <v>1.2731313077869197E-3</v>
      </c>
      <c r="I22" s="1" cm="1">
        <f t="array" ref="I22">[1]!table_weight[Dribbling]*(('F+ , F-'!I$2-[1]!tbl_gk[[#This Row],[Dribbling]])/('F+ , F-'!I$2-'F+ , F-'!I$3))</f>
        <v>1.6623929766613008E-2</v>
      </c>
      <c r="J22" s="1" cm="1">
        <f t="array" ref="J22">[1]!table_weight[Curve]*(('F+ , F-'!J$2-[1]!tbl_gk[[#This Row],[Curve]])/('F+ , F-'!J$2-'F+ , F-'!J$3))</f>
        <v>9.295879390190295E-3</v>
      </c>
      <c r="K22" s="1" cm="1">
        <f t="array" ref="K22">[1]!table_weight[FKAccuracy]*(('F+ , F-'!K$2-[1]!tbl_gk[[#This Row],[FKAccuracy]])/('F+ , F-'!K$2-'F+ , F-'!K$3))</f>
        <v>9.1268634012777444E-3</v>
      </c>
      <c r="L22" s="1" cm="1">
        <f t="array" ref="L22">[1]!table_weight[LongPassing]*(('F+ , F-'!L$2-[1]!tbl_gk[[#This Row],[LongPassing]])/('F+ , F-'!L$2-'F+ , F-'!L$3))</f>
        <v>2.0032691702804539E-2</v>
      </c>
      <c r="M22" s="1" cm="1">
        <f t="array" ref="M22">[1]!table_weight[BallControl]*(('F+ , F-'!M$2-[1]!tbl_gk[[#This Row],[BallControl]])/('F+ , F-'!M$2-'F+ , F-'!M$3))</f>
        <v>6.5191881437698072E-3</v>
      </c>
      <c r="N22" s="1" cm="1">
        <f t="array" ref="N22">[1]!table_weight[Acceleration]*(('F+ , F-'!N$2-[1]!tbl_gk[[#This Row],[Acceleration]])/('F+ , F-'!N$2-'F+ , F-'!N$3))</f>
        <v>3.8332826285366545E-3</v>
      </c>
      <c r="O22" s="1" cm="1">
        <f t="array" ref="O22">[1]!table_weight[SprintSpeed]*(('F+ , F-'!O$2-[1]!tbl_gk[[#This Row],[SprintSpeed]])/('F+ , F-'!O$2-'F+ , F-'!O$3))</f>
        <v>5.6221478551870948E-3</v>
      </c>
      <c r="P22" s="1" cm="1">
        <f t="array" ref="P22">[1]!table_weight[Agility]*(('F+ , F-'!P$2-[1]!tbl_gk[[#This Row],[Agility]])/('F+ , F-'!P$2-'F+ , F-'!P$3))</f>
        <v>2.1061992464487069E-3</v>
      </c>
      <c r="Q22" s="1" cm="1">
        <f t="array" ref="Q22">[1]!table_weight[Reactions]*(('F+ , F-'!Q$2-[1]!tbl_gk[[#This Row],[Reactions]])/('F+ , F-'!Q$2-'F+ , F-'!Q$3))</f>
        <v>1.2375408001732517E-3</v>
      </c>
      <c r="R22" s="1" cm="1">
        <f t="array" ref="R22">[1]!table_weight[Balance]*(('F+ , F-'!R$2-[1]!tbl_gk[[#This Row],[Balance]])/('F+ , F-'!R$2-'F+ , F-'!R$3))</f>
        <v>1.6763626655408076E-3</v>
      </c>
      <c r="S22" s="1" cm="1">
        <f t="array" ref="S22">[1]!table_weight[ShotPower]*(('F+ , F-'!S$2-[1]!tbl_gk[[#This Row],[ShotPower]])/('F+ , F-'!S$2-'F+ , F-'!S$3))</f>
        <v>4.93444240800784E-3</v>
      </c>
      <c r="T22" s="1" cm="1">
        <f t="array" ref="T22">[1]!table_weight[Jumping]*(('F+ , F-'!T$2-[1]!tbl_gk[[#This Row],[Jumping]])/('F+ , F-'!T$2-'F+ , F-'!T$3))</f>
        <v>2.0609046389982004E-3</v>
      </c>
      <c r="U22" s="1" cm="1">
        <f t="array" ref="U22">[1]!table_weight[Stamina]*(('F+ , F-'!U$2-[1]!tbl_gk[[#This Row],[Stamina]])/('F+ , F-'!U$2-'F+ , F-'!U$3))</f>
        <v>1.5456784792486501E-2</v>
      </c>
      <c r="V22" s="1" cm="1">
        <f t="array" ref="V22">[1]!table_weight[Strength]*(('F+ , F-'!V$2-[1]!tbl_gk[[#This Row],[Strength]])/('F+ , F-'!V$2-'F+ , F-'!V$3))</f>
        <v>1.1535341243281592E-2</v>
      </c>
      <c r="W22" s="1" cm="1">
        <f t="array" ref="W22">[1]!table_weight[LongShots]*(('F+ , F-'!W$2-[1]!tbl_gk[[#This Row],[LongShots]])/('F+ , F-'!W$2-'F+ , F-'!W$3))</f>
        <v>6.4926873789576834E-3</v>
      </c>
      <c r="X22" s="1" cm="1">
        <f t="array" ref="X22">[1]!table_weight[Aggression]*(('F+ , F-'!X$2-[1]!tbl_gk[[#This Row],[Aggression]])/('F+ , F-'!X$2-'F+ , F-'!X$3))</f>
        <v>9.1268634012777444E-3</v>
      </c>
      <c r="Y22" s="1" cm="1">
        <f t="array" ref="Y22">[1]!table_weight[Interceptions]*(('F+ , F-'!Y$2-[1]!tbl_gk[[#This Row],[Interceptions]])/('F+ , F-'!Y$2-'F+ , F-'!Y$3))</f>
        <v>1.5236173049287543E-2</v>
      </c>
      <c r="Z22" s="1" cm="1">
        <f t="array" ref="Z22">[1]!table_weight[Positioning]*(('F+ , F-'!Z$2-[1]!tbl_gk[[#This Row],[Positioning]])/('F+ , F-'!Z$2-'F+ , F-'!Z$3))</f>
        <v>1.1831119223878444E-3</v>
      </c>
      <c r="AA22" s="1" cm="1">
        <f t="array" ref="AA22">[1]!table_weight[Vision]*(('F+ , F-'!AA$2-[1]!tbl_gk[[#This Row],[Vision]])/('F+ , F-'!AA$2-'F+ , F-'!AA$3))</f>
        <v>2.3425616063279545E-2</v>
      </c>
      <c r="AB22" s="1" cm="1">
        <f t="array" ref="AB22">[1]!table_weight[Penalties]*(('F+ , F-'!AB$2-[1]!tbl_gk[[#This Row],[Penalties]])/('F+ , F-'!AB$2-'F+ , F-'!AB$3))</f>
        <v>1.9182071976949979E-3</v>
      </c>
      <c r="AC22" s="1" cm="1">
        <f t="array" ref="AC22">[1]!table_weight[Composure]*(('F+ , F-'!AC$2-[1]!tbl_gk[[#This Row],[Composure]])/('F+ , F-'!AC$2-'F+ , F-'!AC$3))</f>
        <v>1.0140959334753034E-3</v>
      </c>
      <c r="AD22" s="1" cm="1">
        <f t="array" ref="AD22">[1]!table_weight[Marking]*(('F+ , F-'!AD$2-[1]!tbl_gk[[#This Row],[Marking]])/('F+ , F-'!AD$2-'F+ , F-'!AD$3))</f>
        <v>1.7352308195021923E-2</v>
      </c>
      <c r="AE22" s="1" cm="1">
        <f t="array" ref="AE22">[1]!table_weight[StandingTackle]*(('F+ , F-'!AE$2-[1]!tbl_gk[[#This Row],[StandingTackle]])/('F+ , F-'!AE$2-'F+ , F-'!AE$3))</f>
        <v>1.7933485981458063E-2</v>
      </c>
      <c r="AF22" s="1" cm="1">
        <f t="array" ref="AF22">[1]!table_weight[SlidingTackle]*(('F+ , F-'!AF$2-[1]!tbl_gk[[#This Row],[SlidingTackle]])/('F+ , F-'!AF$2-'F+ , F-'!AF$3))</f>
        <v>8.2195144081682794E-3</v>
      </c>
      <c r="AG22" s="1" cm="1">
        <f t="array" ref="AG22">[1]!table_weight[GKDiving]*(('F+ , F-'!AG$2-[1]!tbl_gk[[#This Row],[GKDiving]])/('F+ , F-'!AG$2-'F+ , F-'!AG$3))</f>
        <v>4.2702945948686719E-2</v>
      </c>
      <c r="AH22" s="1" cm="1">
        <f t="array" ref="AH22">[1]!table_weight[GKHandling]*(('F+ , F-'!AH$2-[1]!tbl_gk[[#This Row],[GKHandling]])/('F+ , F-'!AH$2-'F+ , F-'!AH$3))</f>
        <v>3.7430060448935834E-2</v>
      </c>
      <c r="AI22" s="1" cm="1">
        <f t="array" ref="AI22">[1]!table_weight[GKKicking]*(('F+ , F-'!AI$2-[1]!tbl_gk[[#This Row],[GKKicking]])/('F+ , F-'!AI$2-'F+ , F-'!AI$3))</f>
        <v>2.2360815333130498E-2</v>
      </c>
      <c r="AJ22" s="1" cm="1">
        <f t="array" ref="AJ22">[1]!table_weight[GKPositioning]*(('F+ , F-'!AJ$2-[1]!tbl_gk[[#This Row],[GKPositioning]])/('F+ , F-'!AJ$2-'F+ , F-'!AJ$3))</f>
        <v>1.3244482928084987E-2</v>
      </c>
      <c r="AK22" s="1" cm="1">
        <f t="array" ref="AK22">[1]!table_weight[GKReflexes]*(('F+ , F-'!AK$2-[1]!tbl_gk[[#This Row],[GKReflexes]])/('F+ , F-'!AK$2-'F+ , F-'!AK$3))</f>
        <v>4.3727816651455198E-2</v>
      </c>
    </row>
    <row r="23" spans="1:37" x14ac:dyDescent="0.55000000000000004">
      <c r="A23" s="8">
        <f>[1]!tbl_gk[[#This Row],[ID]]</f>
        <v>138026</v>
      </c>
      <c r="B23" s="2" cm="1">
        <f t="array" ref="B23">[1]!table_weight[ValueEUR]*(('F+ , F-'!B$2-[1]!tbl_gk[[#This Row],[ValueEUR]])/('F+ , F-'!B$2-'F+ , F-'!B$3))</f>
        <v>4.9695022046554962E-5</v>
      </c>
      <c r="C23" s="2" cm="1">
        <f t="array" ref="C23">[1]!table_weight[WageEUR]*(('F+ , F-'!C$2-[1]!tbl_gk[[#This Row],[WageEUR]])/('F+ , F-'!C$2-'F+ , F-'!C$3))</f>
        <v>7.0417683556952691E-4</v>
      </c>
      <c r="D23" s="2" cm="1">
        <f t="array" ref="D23">[1]!table_weight[Crossing]*(('F+ , F-'!D$2-[1]!tbl_gk[[#This Row],[Crossing]])/('F+ , F-'!D$2-'F+ , F-'!D$3))</f>
        <v>3.5866971962916043E-2</v>
      </c>
      <c r="E23" s="2" cm="1">
        <f t="array" ref="E23">[1]!table_weight[Finishing]*(('F+ , F-'!E$2-[1]!tbl_gk[[#This Row],[Finishing]])/('F+ , F-'!E$2-'F+ , F-'!E$3))</f>
        <v>1.4973760267721157E-2</v>
      </c>
      <c r="F23" s="2" cm="1">
        <f t="array" ref="F23">[1]!table_weight[HeadingAccuracy]*(('F+ , F-'!F$2-[1]!tbl_gk[[#This Row],[HeadingAccuracy]])/('F+ , F-'!F$2-'F+ , F-'!F$3))</f>
        <v>1.08567917583827E-2</v>
      </c>
      <c r="G23" s="2" cm="1">
        <f t="array" ref="G23">[1]!table_weight[ShortPassing]*(('F+ , F-'!G$2-[1]!tbl_gk[[#This Row],[ShortPassing]])/('F+ , F-'!G$2-'F+ , F-'!G$3))</f>
        <v>5.0628261131616156E-2</v>
      </c>
      <c r="H23" s="2" cm="1">
        <f t="array" ref="H23">[1]!table_weight[Volleys]*(('F+ , F-'!H$2-[1]!tbl_gk[[#This Row],[Volleys]])/('F+ , F-'!H$2-'F+ , F-'!H$3))</f>
        <v>1.3888705175857305E-3</v>
      </c>
      <c r="I23" s="2" cm="1">
        <f t="array" ref="I23">[1]!table_weight[Dribbling]*(('F+ , F-'!I$2-[1]!tbl_gk[[#This Row],[Dribbling]])/('F+ , F-'!I$2-'F+ , F-'!I$3))</f>
        <v>1.6623929766613008E-2</v>
      </c>
      <c r="J23" s="2" cm="1">
        <f t="array" ref="J23">[1]!table_weight[Curve]*(('F+ , F-'!J$2-[1]!tbl_gk[[#This Row],[Curve]])/('F+ , F-'!J$2-'F+ , F-'!J$3))</f>
        <v>1.0140959334753048E-2</v>
      </c>
      <c r="K23" s="2" cm="1">
        <f t="array" ref="K23">[1]!table_weight[FKAccuracy]*(('F+ , F-'!K$2-[1]!tbl_gk[[#This Row],[FKAccuracy]])/('F+ , F-'!K$2-'F+ , F-'!K$3))</f>
        <v>9.1268634012777444E-3</v>
      </c>
      <c r="L23" s="2" cm="1">
        <f t="array" ref="L23">[1]!table_weight[LongPassing]*(('F+ , F-'!L$2-[1]!tbl_gk[[#This Row],[LongPassing]])/('F+ , F-'!L$2-'F+ , F-'!L$3))</f>
        <v>2.2739812203183531E-2</v>
      </c>
      <c r="M23" s="2" cm="1">
        <f t="array" ref="M23">[1]!table_weight[BallControl]*(('F+ , F-'!M$2-[1]!tbl_gk[[#This Row],[BallControl]])/('F+ , F-'!M$2-'F+ , F-'!M$3))</f>
        <v>7.3884132296057822E-3</v>
      </c>
      <c r="N23" s="2" cm="1">
        <f t="array" ref="N23">[1]!table_weight[Acceleration]*(('F+ , F-'!N$2-[1]!tbl_gk[[#This Row],[Acceleration]])/('F+ , F-'!N$2-'F+ , F-'!N$3))</f>
        <v>9.4704629646199696E-3</v>
      </c>
      <c r="O23" s="2" cm="1">
        <f t="array" ref="O23">[1]!table_weight[SprintSpeed]*(('F+ , F-'!O$2-[1]!tbl_gk[[#This Row],[SprintSpeed]])/('F+ , F-'!O$2-'F+ , F-'!O$3))</f>
        <v>1.0963188317614834E-2</v>
      </c>
      <c r="P23" s="2" cm="1">
        <f t="array" ref="P23">[1]!table_weight[Agility]*(('F+ , F-'!P$2-[1]!tbl_gk[[#This Row],[Agility]])/('F+ , F-'!P$2-'F+ , F-'!P$3))</f>
        <v>4.9144649083803166E-3</v>
      </c>
      <c r="Q23" s="2" cm="1">
        <f t="array" ref="Q23">[1]!table_weight[Reactions]*(('F+ , F-'!Q$2-[1]!tbl_gk[[#This Row],[Reactions]])/('F+ , F-'!Q$2-'F+ , F-'!Q$3))</f>
        <v>1.4953618002093458E-3</v>
      </c>
      <c r="R23" s="2" cm="1">
        <f t="array" ref="R23">[1]!table_weight[Balance]*(('F+ , F-'!R$2-[1]!tbl_gk[[#This Row],[Balance]])/('F+ , F-'!R$2-'F+ , F-'!R$3))</f>
        <v>9.9340009809825627E-4</v>
      </c>
      <c r="S23" s="2" cm="1">
        <f t="array" ref="S23">[1]!table_weight[ShotPower]*(('F+ , F-'!S$2-[1]!tbl_gk[[#This Row],[ShotPower]])/('F+ , F-'!S$2-'F+ , F-'!S$3))</f>
        <v>5.7135648934827617E-3</v>
      </c>
      <c r="T23" s="2" cm="1">
        <f t="array" ref="T23">[1]!table_weight[Jumping]*(('F+ , F-'!T$2-[1]!tbl_gk[[#This Row],[Jumping]])/('F+ , F-'!T$2-'F+ , F-'!T$3))</f>
        <v>2.4043887454979003E-3</v>
      </c>
      <c r="U23" s="2" cm="1">
        <f t="array" ref="U23">[1]!table_weight[Stamina]*(('F+ , F-'!U$2-[1]!tbl_gk[[#This Row],[Stamina]])/('F+ , F-'!U$2-'F+ , F-'!U$3))</f>
        <v>2.3185177188729752E-2</v>
      </c>
      <c r="V23" s="2" cm="1">
        <f t="array" ref="V23">[1]!table_weight[Strength]*(('F+ , F-'!V$2-[1]!tbl_gk[[#This Row],[Strength]])/('F+ , F-'!V$2-'F+ , F-'!V$3))</f>
        <v>1.1535341243281592E-2</v>
      </c>
      <c r="W23" s="2" cm="1">
        <f t="array" ref="W23">[1]!table_weight[LongShots]*(('F+ , F-'!W$2-[1]!tbl_gk[[#This Row],[LongShots]])/('F+ , F-'!W$2-'F+ , F-'!W$3))</f>
        <v>8.3106398450658349E-3</v>
      </c>
      <c r="X23" s="2" cm="1">
        <f t="array" ref="X23">[1]!table_weight[Aggression]*(('F+ , F-'!X$2-[1]!tbl_gk[[#This Row],[Aggression]])/('F+ , F-'!X$2-'F+ , F-'!X$3))</f>
        <v>4.2592029205962808E-3</v>
      </c>
      <c r="Y23" s="2" cm="1">
        <f t="array" ref="Y23">[1]!table_weight[Interceptions]*(('F+ , F-'!Y$2-[1]!tbl_gk[[#This Row],[Interceptions]])/('F+ , F-'!Y$2-'F+ , F-'!Y$3))</f>
        <v>1.9391492971820509E-2</v>
      </c>
      <c r="Z23" s="2" cm="1">
        <f t="array" ref="Z23">[1]!table_weight[Positioning]*(('F+ , F-'!Z$2-[1]!tbl_gk[[#This Row],[Positioning]])/('F+ , F-'!Z$2-'F+ , F-'!Z$3))</f>
        <v>8.8733394179088337E-4</v>
      </c>
      <c r="AA23" s="2" cm="1">
        <f t="array" ref="AA23">[1]!table_weight[Vision]*(('F+ , F-'!AA$2-[1]!tbl_gk[[#This Row],[Vision]])/('F+ , F-'!AA$2-'F+ , F-'!AA$3))</f>
        <v>1.9876280296115975E-2</v>
      </c>
      <c r="AB23" s="2" cm="1">
        <f t="array" ref="AB23">[1]!table_weight[Penalties]*(('F+ , F-'!AB$2-[1]!tbl_gk[[#This Row],[Penalties]])/('F+ , F-'!AB$2-'F+ , F-'!AB$3))</f>
        <v>1.7616188550260185E-3</v>
      </c>
      <c r="AC23" s="2" cm="1">
        <f t="array" ref="AC23">[1]!table_weight[Composure]*(('F+ , F-'!AC$2-[1]!tbl_gk[[#This Row],[Composure]])/('F+ , F-'!AC$2-'F+ , F-'!AC$3))</f>
        <v>1.2809632843898569E-3</v>
      </c>
      <c r="AD23" s="2" cm="1">
        <f t="array" ref="AD23">[1]!table_weight[Marking]*(('F+ , F-'!AD$2-[1]!tbl_gk[[#This Row],[Marking]])/('F+ , F-'!AD$2-'F+ , F-'!AD$3))</f>
        <v>1.5774825631838112E-2</v>
      </c>
      <c r="AE23" s="2" cm="1">
        <f t="array" ref="AE23">[1]!table_weight[StandingTackle]*(('F+ , F-'!AE$2-[1]!tbl_gk[[#This Row],[StandingTackle]])/('F+ , F-'!AE$2-'F+ , F-'!AE$3))</f>
        <v>2.9141914719869356E-2</v>
      </c>
      <c r="AF23" s="2" cm="1">
        <f t="array" ref="AF23">[1]!table_weight[SlidingTackle]*(('F+ , F-'!AF$2-[1]!tbl_gk[[#This Row],[SlidingTackle]])/('F+ , F-'!AF$2-'F+ , F-'!AF$3))</f>
        <v>7.4722858256075263E-3</v>
      </c>
      <c r="AG23" s="2" cm="1">
        <f t="array" ref="AG23">[1]!table_weight[GKDiving]*(('F+ , F-'!AG$2-[1]!tbl_gk[[#This Row],[GKDiving]])/('F+ , F-'!AG$2-'F+ , F-'!AG$3))</f>
        <v>3.9286710272791778E-2</v>
      </c>
      <c r="AH23" s="2" cm="1">
        <f t="array" ref="AH23">[1]!table_weight[GKHandling]*(('F+ , F-'!AH$2-[1]!tbl_gk[[#This Row],[GKHandling]])/('F+ , F-'!AH$2-'F+ , F-'!AH$3))</f>
        <v>4.2777211941640955E-2</v>
      </c>
      <c r="AI23" s="2" cm="1">
        <f t="array" ref="AI23">[1]!table_weight[GKKicking]*(('F+ , F-'!AI$2-[1]!tbl_gk[[#This Row],[GKKicking]])/('F+ , F-'!AI$2-'F+ , F-'!AI$3))</f>
        <v>2.5938545786431375E-2</v>
      </c>
      <c r="AJ23" s="2" cm="1">
        <f t="array" ref="AJ23">[1]!table_weight[GKPositioning]*(('F+ , F-'!AJ$2-[1]!tbl_gk[[#This Row],[GKPositioning]])/('F+ , F-'!AJ$2-'F+ , F-'!AJ$3))</f>
        <v>1.3244482928084987E-2</v>
      </c>
      <c r="AK23" s="2" cm="1">
        <f t="array" ref="AK23">[1]!table_weight[GKReflexes]*(('F+ , F-'!AK$2-[1]!tbl_gk[[#This Row],[GKReflexes]])/('F+ , F-'!AK$2-'F+ , F-'!AK$3))</f>
        <v>4.3727816651455198E-2</v>
      </c>
    </row>
    <row r="24" spans="1:37" x14ac:dyDescent="0.55000000000000004">
      <c r="A24" s="7">
        <f>[1]!tbl_gk[[#This Row],[ID]]</f>
        <v>138431</v>
      </c>
      <c r="B24" s="1" cm="1">
        <f t="array" ref="B24">[1]!table_weight[ValueEUR]*(('F+ , F-'!B$2-[1]!tbl_gk[[#This Row],[ValueEUR]])/('F+ , F-'!B$2-'F+ , F-'!B$3))</f>
        <v>1.8519883992504958E-6</v>
      </c>
      <c r="C24" s="1" cm="1">
        <f t="array" ref="C24">[1]!table_weight[WageEUR]*(('F+ , F-'!C$2-[1]!tbl_gk[[#This Row],[WageEUR]])/('F+ , F-'!C$2-'F+ , F-'!C$3))</f>
        <v>0</v>
      </c>
      <c r="D24" s="1" cm="1">
        <f t="array" ref="D24">[1]!table_weight[Crossing]*(('F+ , F-'!D$2-[1]!tbl_gk[[#This Row],[Crossing]])/('F+ , F-'!D$2-'F+ , F-'!D$3))</f>
        <v>3.1383600467551537E-2</v>
      </c>
      <c r="E24" s="1" cm="1">
        <f t="array" ref="E24">[1]!table_weight[Finishing]*(('F+ , F-'!E$2-[1]!tbl_gk[[#This Row],[Finishing]])/('F+ , F-'!E$2-'F+ , F-'!E$3))</f>
        <v>9.9825068451474385E-3</v>
      </c>
      <c r="F24" s="1" cm="1">
        <f t="array" ref="F24">[1]!table_weight[HeadingAccuracy]*(('F+ , F-'!F$2-[1]!tbl_gk[[#This Row],[HeadingAccuracy]])/('F+ , F-'!F$2-'F+ , F-'!F$3))</f>
        <v>1.210949849973455E-2</v>
      </c>
      <c r="G24" s="1" cm="1">
        <f t="array" ref="G24">[1]!table_weight[ShortPassing]*(('F+ , F-'!G$2-[1]!tbl_gk[[#This Row],[ShortPassing]])/('F+ , F-'!G$2-'F+ , F-'!G$3))</f>
        <v>5.6253623479573515E-2</v>
      </c>
      <c r="H24" s="1" cm="1">
        <f t="array" ref="H24">[1]!table_weight[Volleys]*(('F+ , F-'!H$2-[1]!tbl_gk[[#This Row],[Volleys]])/('F+ , F-'!H$2-'F+ , F-'!H$3))</f>
        <v>1.0416528881892981E-3</v>
      </c>
      <c r="I24" s="1" cm="1">
        <f t="array" ref="I24">[1]!table_weight[Dribbling]*(('F+ , F-'!I$2-[1]!tbl_gk[[#This Row],[Dribbling]])/('F+ , F-'!I$2-'F+ , F-'!I$3))</f>
        <v>1.9557564431309422E-2</v>
      </c>
      <c r="J24" s="1" cm="1">
        <f t="array" ref="J24">[1]!table_weight[Curve]*(('F+ , F-'!J$2-[1]!tbl_gk[[#This Row],[Curve]])/('F+ , F-'!J$2-'F+ , F-'!J$3))</f>
        <v>9.9719433458404991E-3</v>
      </c>
      <c r="K24" s="1" cm="1">
        <f t="array" ref="K24">[1]!table_weight[FKAccuracy]*(('F+ , F-'!K$2-[1]!tbl_gk[[#This Row],[FKAccuracy]])/('F+ , F-'!K$2-'F+ , F-'!K$3))</f>
        <v>9.1268634012777444E-3</v>
      </c>
      <c r="L24" s="1" cm="1">
        <f t="array" ref="L24">[1]!table_weight[LongPassing]*(('F+ , F-'!L$2-[1]!tbl_gk[[#This Row],[LongPassing]])/('F+ , F-'!L$2-'F+ , F-'!L$3))</f>
        <v>1.3535602501894959E-2</v>
      </c>
      <c r="M24" s="1" cm="1">
        <f t="array" ref="M24">[1]!table_weight[BallControl]*(('F+ , F-'!M$2-[1]!tbl_gk[[#This Row],[BallControl]])/('F+ , F-'!M$2-'F+ , F-'!M$3))</f>
        <v>1.3038376287539614E-2</v>
      </c>
      <c r="N24" s="1" cm="1">
        <f t="array" ref="N24">[1]!table_weight[Acceleration]*(('F+ , F-'!N$2-[1]!tbl_gk[[#This Row],[Acceleration]])/('F+ , F-'!N$2-'F+ , F-'!N$3))</f>
        <v>3.156820988206657E-3</v>
      </c>
      <c r="O24" s="1" cm="1">
        <f t="array" ref="O24">[1]!table_weight[SprintSpeed]*(('F+ , F-'!O$2-[1]!tbl_gk[[#This Row],[SprintSpeed]])/('F+ , F-'!O$2-'F+ , F-'!O$3))</f>
        <v>3.6543961058716113E-3</v>
      </c>
      <c r="P24" s="1" cm="1">
        <f t="array" ref="P24">[1]!table_weight[Agility]*(('F+ , F-'!P$2-[1]!tbl_gk[[#This Row],[Agility]])/('F+ , F-'!P$2-'F+ , F-'!P$3))</f>
        <v>2.1061992464487069E-3</v>
      </c>
      <c r="Q24" s="1" cm="1">
        <f t="array" ref="Q24">[1]!table_weight[Reactions]*(('F+ , F-'!Q$2-[1]!tbl_gk[[#This Row],[Reactions]])/('F+ , F-'!Q$2-'F+ , F-'!Q$3))</f>
        <v>2.1141322002959716E-3</v>
      </c>
      <c r="R24" s="1" cm="1">
        <f t="array" ref="R24">[1]!table_weight[Balance]*(('F+ , F-'!R$2-[1]!tbl_gk[[#This Row],[Balance]])/('F+ , F-'!R$2-'F+ , F-'!R$3))</f>
        <v>1.2417501226228205E-3</v>
      </c>
      <c r="S24" s="1" cm="1">
        <f t="array" ref="S24">[1]!table_weight[ShotPower]*(('F+ , F-'!S$2-[1]!tbl_gk[[#This Row],[ShotPower]])/('F+ , F-'!S$2-'F+ , F-'!S$3))</f>
        <v>7.5315173595909123E-3</v>
      </c>
      <c r="T24" s="1" cm="1">
        <f t="array" ref="T24">[1]!table_weight[Jumping]*(('F+ , F-'!T$2-[1]!tbl_gk[[#This Row],[Jumping]])/('F+ , F-'!T$2-'F+ , F-'!T$3))</f>
        <v>2.4902597721228252E-3</v>
      </c>
      <c r="U24" s="1" cm="1">
        <f t="array" ref="U24">[1]!table_weight[Stamina]*(('F+ , F-'!U$2-[1]!tbl_gk[[#This Row],[Stamina]])/('F+ , F-'!U$2-'F+ , F-'!U$3))</f>
        <v>1.7174205324984999E-2</v>
      </c>
      <c r="V24" s="1" cm="1">
        <f t="array" ref="V24">[1]!table_weight[Strength]*(('F+ , F-'!V$2-[1]!tbl_gk[[#This Row],[Strength]])/('F+ , F-'!V$2-'F+ , F-'!V$3))</f>
        <v>2.3070682486563184E-2</v>
      </c>
      <c r="W24" s="1" cm="1">
        <f t="array" ref="W24">[1]!table_weight[LongShots]*(('F+ , F-'!W$2-[1]!tbl_gk[[#This Row],[LongShots]])/('F+ , F-'!W$2-'F+ , F-'!W$3))</f>
        <v>8.570347340224143E-3</v>
      </c>
      <c r="X24" s="1" cm="1">
        <f t="array" ref="X24">[1]!table_weight[Aggression]*(('F+ , F-'!X$2-[1]!tbl_gk[[#This Row],[Aggression]])/('F+ , F-'!X$2-'F+ , F-'!X$3))</f>
        <v>5.4761180407666456E-3</v>
      </c>
      <c r="Y24" s="1" cm="1">
        <f t="array" ref="Y24">[1]!table_weight[Interceptions]*(('F+ , F-'!Y$2-[1]!tbl_gk[[#This Row],[Interceptions]])/('F+ , F-'!Y$2-'F+ , F-'!Y$3))</f>
        <v>1.8006386330976187E-2</v>
      </c>
      <c r="Z24" s="1" cm="1">
        <f t="array" ref="Z24">[1]!table_weight[Positioning]*(('F+ , F-'!Z$2-[1]!tbl_gk[[#This Row],[Positioning]])/('F+ , F-'!Z$2-'F+ , F-'!Z$3))</f>
        <v>5.9155596119392221E-4</v>
      </c>
      <c r="AA24" s="1" cm="1">
        <f t="array" ref="AA24">[1]!table_weight[Vision]*(('F+ , F-'!AA$2-[1]!tbl_gk[[#This Row],[Vision]])/('F+ , F-'!AA$2-'F+ , F-'!AA$3))</f>
        <v>3.975256059223195E-2</v>
      </c>
      <c r="AB24" s="1" cm="1">
        <f t="array" ref="AB24">[1]!table_weight[Penalties]*(('F+ , F-'!AB$2-[1]!tbl_gk[[#This Row],[Penalties]])/('F+ , F-'!AB$2-'F+ , F-'!AB$3))</f>
        <v>2.153089711698467E-3</v>
      </c>
      <c r="AC24" s="1" cm="1">
        <f t="array" ref="AC24">[1]!table_weight[Composure]*(('F+ , F-'!AC$2-[1]!tbl_gk[[#This Row],[Composure]])/('F+ , F-'!AC$2-'F+ , F-'!AC$3))</f>
        <v>6.9385511237783919E-4</v>
      </c>
      <c r="AD24" s="1" cm="1">
        <f t="array" ref="AD24">[1]!table_weight[Marking]*(('F+ , F-'!AD$2-[1]!tbl_gk[[#This Row],[Marking]])/('F+ , F-'!AD$2-'F+ , F-'!AD$3))</f>
        <v>1.8929790758205733E-2</v>
      </c>
      <c r="AE24" s="1" cm="1">
        <f t="array" ref="AE24">[1]!table_weight[StandingTackle]*(('F+ , F-'!AE$2-[1]!tbl_gk[[#This Row],[StandingTackle]])/('F+ , F-'!AE$2-'F+ , F-'!AE$3))</f>
        <v>2.6900228972187096E-2</v>
      </c>
      <c r="AF24" s="1" cm="1">
        <f t="array" ref="AF24">[1]!table_weight[SlidingTackle]*(('F+ , F-'!AF$2-[1]!tbl_gk[[#This Row],[SlidingTackle]])/('F+ , F-'!AF$2-'F+ , F-'!AF$3))</f>
        <v>1.120842873841129E-2</v>
      </c>
      <c r="AG24" s="1" cm="1">
        <f t="array" ref="AG24">[1]!table_weight[GKDiving]*(('F+ , F-'!AG$2-[1]!tbl_gk[[#This Row],[GKDiving]])/('F+ , F-'!AG$2-'F+ , F-'!AG$3))</f>
        <v>5.9784124328161402E-2</v>
      </c>
      <c r="AH24" s="1" cm="1">
        <f t="array" ref="AH24">[1]!table_weight[GKHandling]*(('F+ , F-'!AH$2-[1]!tbl_gk[[#This Row],[GKHandling]])/('F+ , F-'!AH$2-'F+ , F-'!AH$3))</f>
        <v>6.416581791246144E-2</v>
      </c>
      <c r="AI24" s="1" cm="1">
        <f t="array" ref="AI24">[1]!table_weight[GKKicking]*(('F+ , F-'!AI$2-[1]!tbl_gk[[#This Row],[GKKicking]])/('F+ , F-'!AI$2-'F+ , F-'!AI$3))</f>
        <v>3.3988439306358358E-2</v>
      </c>
      <c r="AJ24" s="1" cm="1">
        <f t="array" ref="AJ24">[1]!table_weight[GKPositioning]*(('F+ , F-'!AJ$2-[1]!tbl_gk[[#This Row],[GKPositioning]])/('F+ , F-'!AJ$2-'F+ , F-'!AJ$3))</f>
        <v>2.4596896866443549E-2</v>
      </c>
      <c r="AK24" s="1" cm="1">
        <f t="array" ref="AK24">[1]!table_weight[GKReflexes]*(('F+ , F-'!AK$2-[1]!tbl_gk[[#This Row],[GKReflexes]])/('F+ , F-'!AK$2-'F+ , F-'!AK$3))</f>
        <v>6.1947740256228193E-2</v>
      </c>
    </row>
    <row r="25" spans="1:37" x14ac:dyDescent="0.55000000000000004">
      <c r="A25" s="8">
        <f>[1]!tbl_gk[[#This Row],[ID]]</f>
        <v>139062</v>
      </c>
      <c r="B25" s="2" cm="1">
        <f t="array" ref="B25">[1]!table_weight[ValueEUR]*(('F+ , F-'!B$2-[1]!tbl_gk[[#This Row],[ValueEUR]])/('F+ , F-'!B$2-'F+ , F-'!B$3))</f>
        <v>5.2781669378639128E-5</v>
      </c>
      <c r="C25" s="2" cm="1">
        <f t="array" ref="C25">[1]!table_weight[WageEUR]*(('F+ , F-'!C$2-[1]!tbl_gk[[#This Row],[WageEUR]])/('F+ , F-'!C$2-'F+ , F-'!C$3))</f>
        <v>1.7995630242332353E-3</v>
      </c>
      <c r="D25" s="2" cm="1">
        <f t="array" ref="D25">[1]!table_weight[Crossing]*(('F+ , F-'!D$2-[1]!tbl_gk[[#This Row],[Crossing]])/('F+ , F-'!D$2-'F+ , F-'!D$3))</f>
        <v>3.5866971962916043E-2</v>
      </c>
      <c r="E25" s="2" cm="1">
        <f t="array" ref="E25">[1]!table_weight[Finishing]*(('F+ , F-'!E$2-[1]!tbl_gk[[#This Row],[Finishing]])/('F+ , F-'!E$2-'F+ , F-'!E$3))</f>
        <v>1.59720109522359E-2</v>
      </c>
      <c r="F25" s="2" cm="1">
        <f t="array" ref="F25">[1]!table_weight[HeadingAccuracy]*(('F+ , F-'!F$2-[1]!tbl_gk[[#This Row],[HeadingAccuracy]])/('F+ , F-'!F$2-'F+ , F-'!F$3))</f>
        <v>7.0986715343271502E-3</v>
      </c>
      <c r="G25" s="2" cm="1">
        <f t="array" ref="G25">[1]!table_weight[ShortPassing]*(('F+ , F-'!G$2-[1]!tbl_gk[[#This Row],[ShortPassing]])/('F+ , F-'!G$2-'F+ , F-'!G$3))</f>
        <v>4.2190217609680135E-2</v>
      </c>
      <c r="H25" s="2" cm="1">
        <f t="array" ref="H25">[1]!table_weight[Volleys]*(('F+ , F-'!H$2-[1]!tbl_gk[[#This Row],[Volleys]])/('F+ , F-'!H$2-'F+ , F-'!H$3))</f>
        <v>1.5046097273845413E-3</v>
      </c>
      <c r="I25" s="2" cm="1">
        <f t="array" ref="I25">[1]!table_weight[Dribbling]*(('F+ , F-'!I$2-[1]!tbl_gk[[#This Row],[Dribbling]])/('F+ , F-'!I$2-'F+ , F-'!I$3))</f>
        <v>1.8579686209743949E-2</v>
      </c>
      <c r="J25" s="2" cm="1">
        <f t="array" ref="J25">[1]!table_weight[Curve]*(('F+ , F-'!J$2-[1]!tbl_gk[[#This Row],[Curve]])/('F+ , F-'!J$2-'F+ , F-'!J$3))</f>
        <v>7.774735489977337E-3</v>
      </c>
      <c r="K25" s="2" cm="1">
        <f t="array" ref="K25">[1]!table_weight[FKAccuracy]*(('F+ , F-'!K$2-[1]!tbl_gk[[#This Row],[FKAccuracy]])/('F+ , F-'!K$2-'F+ , F-'!K$3))</f>
        <v>9.5832065713416324E-3</v>
      </c>
      <c r="L25" s="2" cm="1">
        <f t="array" ref="L25">[1]!table_weight[LongPassing]*(('F+ , F-'!L$2-[1]!tbl_gk[[#This Row],[LongPassing]])/('F+ , F-'!L$2-'F+ , F-'!L$3))</f>
        <v>1.0828482001515967E-2</v>
      </c>
      <c r="M25" s="2" cm="1">
        <f t="array" ref="M25">[1]!table_weight[BallControl]*(('F+ , F-'!M$2-[1]!tbl_gk[[#This Row],[BallControl]])/('F+ , F-'!M$2-'F+ , F-'!M$3))</f>
        <v>7.3884132296057822E-3</v>
      </c>
      <c r="N25" s="2" cm="1">
        <f t="array" ref="N25">[1]!table_weight[Acceleration]*(('F+ , F-'!N$2-[1]!tbl_gk[[#This Row],[Acceleration]])/('F+ , F-'!N$2-'F+ , F-'!N$3))</f>
        <v>6.0881547629699816E-3</v>
      </c>
      <c r="O25" s="2" cm="1">
        <f t="array" ref="O25">[1]!table_weight[SprintSpeed]*(('F+ , F-'!O$2-[1]!tbl_gk[[#This Row],[SprintSpeed]])/('F+ , F-'!O$2-'F+ , F-'!O$3))</f>
        <v>6.7465774262245133E-3</v>
      </c>
      <c r="P25" s="2" cm="1">
        <f t="array" ref="P25">[1]!table_weight[Agility]*(('F+ , F-'!P$2-[1]!tbl_gk[[#This Row],[Agility]])/('F+ , F-'!P$2-'F+ , F-'!P$3))</f>
        <v>3.6273431466616623E-3</v>
      </c>
      <c r="Q25" s="2" cm="1">
        <f t="array" ref="Q25">[1]!table_weight[Reactions]*(('F+ , F-'!Q$2-[1]!tbl_gk[[#This Row],[Reactions]])/('F+ , F-'!Q$2-'F+ , F-'!Q$3))</f>
        <v>1.2891050001804705E-3</v>
      </c>
      <c r="R25" s="2" cm="1">
        <f t="array" ref="R25">[1]!table_weight[Balance]*(('F+ , F-'!R$2-[1]!tbl_gk[[#This Row],[Balance]])/('F+ , F-'!R$2-'F+ , F-'!R$3))</f>
        <v>8.6922508583597434E-4</v>
      </c>
      <c r="S25" s="2" cm="1">
        <f t="array" ref="S25">[1]!table_weight[ShotPower]*(('F+ , F-'!S$2-[1]!tbl_gk[[#This Row],[ShotPower]])/('F+ , F-'!S$2-'F+ , F-'!S$3))</f>
        <v>5.4538573983244545E-3</v>
      </c>
      <c r="T25" s="2" cm="1">
        <f t="array" ref="T25">[1]!table_weight[Jumping]*(('F+ , F-'!T$2-[1]!tbl_gk[[#This Row],[Jumping]])/('F+ , F-'!T$2-'F+ , F-'!T$3))</f>
        <v>1.2021943727489502E-3</v>
      </c>
      <c r="U25" s="2" cm="1">
        <f t="array" ref="U25">[1]!table_weight[Stamina]*(('F+ , F-'!U$2-[1]!tbl_gk[[#This Row],[Stamina]])/('F+ , F-'!U$2-'F+ , F-'!U$3))</f>
        <v>1.1163233461240251E-2</v>
      </c>
      <c r="V25" s="2" cm="1">
        <f t="array" ref="V25">[1]!table_weight[Strength]*(('F+ , F-'!V$2-[1]!tbl_gk[[#This Row],[Strength]])/('F+ , F-'!V$2-'F+ , F-'!V$3))</f>
        <v>1.4197343068654266E-2</v>
      </c>
      <c r="W25" s="2" cm="1">
        <f t="array" ref="W25">[1]!table_weight[LongShots]*(('F+ , F-'!W$2-[1]!tbl_gk[[#This Row],[LongShots]])/('F+ , F-'!W$2-'F+ , F-'!W$3))</f>
        <v>8.0509323499075268E-3</v>
      </c>
      <c r="X25" s="2" cm="1">
        <f t="array" ref="X25">[1]!table_weight[Aggression]*(('F+ , F-'!X$2-[1]!tbl_gk[[#This Row],[Aggression]])/('F+ , F-'!X$2-'F+ , F-'!X$3))</f>
        <v>9.1268634012777444E-3</v>
      </c>
      <c r="Y25" s="2" cm="1">
        <f t="array" ref="Y25">[1]!table_weight[Interceptions]*(('F+ , F-'!Y$2-[1]!tbl_gk[[#This Row],[Interceptions]])/('F+ , F-'!Y$2-'F+ , F-'!Y$3))</f>
        <v>1.7313833010554024E-2</v>
      </c>
      <c r="Z25" s="2" cm="1">
        <f t="array" ref="Z25">[1]!table_weight[Positioning]*(('F+ , F-'!Z$2-[1]!tbl_gk[[#This Row],[Positioning]])/('F+ , F-'!Z$2-'F+ , F-'!Z$3))</f>
        <v>1.9225568738802474E-3</v>
      </c>
      <c r="AA25" s="2" cm="1">
        <f t="array" ref="AA25">[1]!table_weight[Vision]*(('F+ , F-'!AA$2-[1]!tbl_gk[[#This Row],[Vision]])/('F+ , F-'!AA$2-'F+ , F-'!AA$3))</f>
        <v>1.6326944528952409E-2</v>
      </c>
      <c r="AB25" s="2" cm="1">
        <f t="array" ref="AB25">[1]!table_weight[Penalties]*(('F+ , F-'!AB$2-[1]!tbl_gk[[#This Row],[Penalties]])/('F+ , F-'!AB$2-'F+ , F-'!AB$3))</f>
        <v>2.2705309687002014E-3</v>
      </c>
      <c r="AC25" s="2" cm="1">
        <f t="array" ref="AC25">[1]!table_weight[Composure]*(('F+ , F-'!AC$2-[1]!tbl_gk[[#This Row],[Composure]])/('F+ , F-'!AC$2-'F+ , F-'!AC$3))</f>
        <v>6.9385511237783919E-4</v>
      </c>
      <c r="AD25" s="2" cm="1">
        <f t="array" ref="AD25">[1]!table_weight[Marking]*(('F+ , F-'!AD$2-[1]!tbl_gk[[#This Row],[Marking]])/('F+ , F-'!AD$2-'F+ , F-'!AD$3))</f>
        <v>2.5239721010940977E-2</v>
      </c>
      <c r="AE25" s="2" cm="1">
        <f t="array" ref="AE25">[1]!table_weight[StandingTackle]*(('F+ , F-'!AE$2-[1]!tbl_gk[[#This Row],[StandingTackle]])/('F+ , F-'!AE$2-'F+ , F-'!AE$3))</f>
        <v>3.1383600467551613E-2</v>
      </c>
      <c r="AF25" s="2" cm="1">
        <f t="array" ref="AF25">[1]!table_weight[SlidingTackle]*(('F+ , F-'!AF$2-[1]!tbl_gk[[#This Row],[SlidingTackle]])/('F+ , F-'!AF$2-'F+ , F-'!AF$3))</f>
        <v>9.7139715732897855E-3</v>
      </c>
      <c r="AG25" s="2" cm="1">
        <f t="array" ref="AG25">[1]!table_weight[GKDiving]*(('F+ , F-'!AG$2-[1]!tbl_gk[[#This Row],[GKDiving]])/('F+ , F-'!AG$2-'F+ , F-'!AG$3))</f>
        <v>3.4162356758949373E-2</v>
      </c>
      <c r="AH25" s="2" cm="1">
        <f t="array" ref="AH25">[1]!table_weight[GKHandling]*(('F+ , F-'!AH$2-[1]!tbl_gk[[#This Row],[GKHandling]])/('F+ , F-'!AH$2-'F+ , F-'!AH$3))</f>
        <v>3.5647676618034127E-2</v>
      </c>
      <c r="AI25" s="2" cm="1">
        <f t="array" ref="AI25">[1]!table_weight[GKKicking]*(('F+ , F-'!AI$2-[1]!tbl_gk[[#This Row],[GKKicking]])/('F+ , F-'!AI$2-'F+ , F-'!AI$3))</f>
        <v>2.5044113173106158E-2</v>
      </c>
      <c r="AJ25" s="2" cm="1">
        <f t="array" ref="AJ25">[1]!table_weight[GKPositioning]*(('F+ , F-'!AJ$2-[1]!tbl_gk[[#This Row],[GKPositioning]])/('F+ , F-'!AJ$2-'F+ , F-'!AJ$3))</f>
        <v>1.1352413938358561E-2</v>
      </c>
      <c r="AK25" s="2" cm="1">
        <f t="array" ref="AK25">[1]!table_weight[GKReflexes]*(('F+ , F-'!AK$2-[1]!tbl_gk[[#This Row],[GKReflexes]])/('F+ , F-'!AK$2-'F+ , F-'!AK$3))</f>
        <v>4.0083831930500594E-2</v>
      </c>
    </row>
    <row r="26" spans="1:37" x14ac:dyDescent="0.55000000000000004">
      <c r="A26" s="7">
        <f>[1]!tbl_gk[[#This Row],[ID]]</f>
        <v>140293</v>
      </c>
      <c r="B26" s="1" cm="1">
        <f t="array" ref="B26">[1]!table_weight[ValueEUR]*(('F+ , F-'!B$2-[1]!tbl_gk[[#This Row],[ValueEUR]])/('F+ , F-'!B$2-'F+ , F-'!B$3))</f>
        <v>1.4383776567512181E-4</v>
      </c>
      <c r="C26" s="1" cm="1">
        <f t="array" ref="C26">[1]!table_weight[WageEUR]*(('F+ , F-'!C$2-[1]!tbl_gk[[#This Row],[WageEUR]])/('F+ , F-'!C$2-'F+ , F-'!C$3))</f>
        <v>3.3644004366099622E-3</v>
      </c>
      <c r="D26" s="1" cm="1">
        <f t="array" ref="D26">[1]!table_weight[Crossing]*(('F+ , F-'!D$2-[1]!tbl_gk[[#This Row],[Crossing]])/('F+ , F-'!D$2-'F+ , F-'!D$3))</f>
        <v>3.81086577105983E-2</v>
      </c>
      <c r="E26" s="1" cm="1">
        <f t="array" ref="E26">[1]!table_weight[Finishing]*(('F+ , F-'!E$2-[1]!tbl_gk[[#This Row],[Finishing]])/('F+ , F-'!E$2-'F+ , F-'!E$3))</f>
        <v>9.9825068451474385E-3</v>
      </c>
      <c r="F26" s="1" cm="1">
        <f t="array" ref="F26">[1]!table_weight[HeadingAccuracy]*(('F+ , F-'!F$2-[1]!tbl_gk[[#This Row],[HeadingAccuracy]])/('F+ , F-'!F$2-'F+ , F-'!F$3))</f>
        <v>1.08567917583827E-2</v>
      </c>
      <c r="G26" s="1" cm="1">
        <f t="array" ref="G26">[1]!table_weight[ShortPassing]*(('F+ , F-'!G$2-[1]!tbl_gk[[#This Row],[ShortPassing]])/('F+ , F-'!G$2-'F+ , F-'!G$3))</f>
        <v>3.9377536435701459E-2</v>
      </c>
      <c r="H26" s="1" cm="1">
        <f t="array" ref="H26">[1]!table_weight[Volleys]*(('F+ , F-'!H$2-[1]!tbl_gk[[#This Row],[Volleys]])/('F+ , F-'!H$2-'F+ , F-'!H$3))</f>
        <v>1.2731313077869197E-3</v>
      </c>
      <c r="I26" s="1" cm="1">
        <f t="array" ref="I26">[1]!table_weight[Dribbling]*(('F+ , F-'!I$2-[1]!tbl_gk[[#This Row],[Dribbling]])/('F+ , F-'!I$2-'F+ , F-'!I$3))</f>
        <v>6.8451475509582974E-3</v>
      </c>
      <c r="J26" s="1" cm="1">
        <f t="array" ref="J26">[1]!table_weight[Curve]*(('F+ , F-'!J$2-[1]!tbl_gk[[#This Row],[Curve]])/('F+ , F-'!J$2-'F+ , F-'!J$3))</f>
        <v>8.7888314234526414E-3</v>
      </c>
      <c r="K26" s="1" cm="1">
        <f t="array" ref="K26">[1]!table_weight[FKAccuracy]*(('F+ , F-'!K$2-[1]!tbl_gk[[#This Row],[FKAccuracy]])/('F+ , F-'!K$2-'F+ , F-'!K$3))</f>
        <v>9.2789777912990392E-3</v>
      </c>
      <c r="L26" s="1" cm="1">
        <f t="array" ref="L26">[1]!table_weight[LongPassing]*(('F+ , F-'!L$2-[1]!tbl_gk[[#This Row],[LongPassing]])/('F+ , F-'!L$2-'F+ , F-'!L$3))</f>
        <v>1.7866995302501344E-2</v>
      </c>
      <c r="M26" s="1" cm="1">
        <f t="array" ref="M26">[1]!table_weight[BallControl]*(('F+ , F-'!M$2-[1]!tbl_gk[[#This Row],[BallControl]])/('F+ , F-'!M$2-'F+ , F-'!M$3))</f>
        <v>9.561475944195718E-3</v>
      </c>
      <c r="N26" s="1" cm="1">
        <f t="array" ref="N26">[1]!table_weight[Acceleration]*(('F+ , F-'!N$2-[1]!tbl_gk[[#This Row],[Acceleration]])/('F+ , F-'!N$2-'F+ , F-'!N$3))</f>
        <v>4.7352314823099848E-3</v>
      </c>
      <c r="O26" s="1" cm="1">
        <f t="array" ref="O26">[1]!table_weight[SprintSpeed]*(('F+ , F-'!O$2-[1]!tbl_gk[[#This Row],[SprintSpeed]])/('F+ , F-'!O$2-'F+ , F-'!O$3))</f>
        <v>6.1843626407058041E-3</v>
      </c>
      <c r="P26" s="1" cm="1">
        <f t="array" ref="P26">[1]!table_weight[Agility]*(('F+ , F-'!P$2-[1]!tbl_gk[[#This Row],[Agility]])/('F+ , F-'!P$2-'F+ , F-'!P$3))</f>
        <v>2.340221384943008E-3</v>
      </c>
      <c r="Q26" s="1" cm="1">
        <f t="array" ref="Q26">[1]!table_weight[Reactions]*(('F+ , F-'!Q$2-[1]!tbl_gk[[#This Row],[Reactions]])/('F+ , F-'!Q$2-'F+ , F-'!Q$3))</f>
        <v>6.7033460009384459E-4</v>
      </c>
      <c r="R26" s="1" cm="1">
        <f t="array" ref="R26">[1]!table_weight[Balance]*(('F+ , F-'!R$2-[1]!tbl_gk[[#This Row],[Balance]])/('F+ , F-'!R$2-'F+ , F-'!R$3))</f>
        <v>1.1796626164916795E-3</v>
      </c>
      <c r="S26" s="1" cm="1">
        <f t="array" ref="S26">[1]!table_weight[ShotPower]*(('F+ , F-'!S$2-[1]!tbl_gk[[#This Row],[ShotPower]])/('F+ , F-'!S$2-'F+ , F-'!S$3))</f>
        <v>5.4538573983244545E-3</v>
      </c>
      <c r="T26" s="1" cm="1">
        <f t="array" ref="T26">[1]!table_weight[Jumping]*(('F+ , F-'!T$2-[1]!tbl_gk[[#This Row],[Jumping]])/('F+ , F-'!T$2-'F+ , F-'!T$3))</f>
        <v>1.8891625857483504E-3</v>
      </c>
      <c r="U26" s="1" cm="1">
        <f t="array" ref="U26">[1]!table_weight[Stamina]*(('F+ , F-'!U$2-[1]!tbl_gk[[#This Row],[Stamina]])/('F+ , F-'!U$2-'F+ , F-'!U$3))</f>
        <v>1.0304523194991E-2</v>
      </c>
      <c r="V26" s="1" cm="1">
        <f t="array" ref="V26">[1]!table_weight[Strength]*(('F+ , F-'!V$2-[1]!tbl_gk[[#This Row],[Strength]])/('F+ , F-'!V$2-'F+ , F-'!V$3))</f>
        <v>2.662001825372675E-2</v>
      </c>
      <c r="W26" s="1" cm="1">
        <f t="array" ref="W26">[1]!table_weight[LongShots]*(('F+ , F-'!W$2-[1]!tbl_gk[[#This Row],[LongShots]])/('F+ , F-'!W$2-'F+ , F-'!W$3))</f>
        <v>7.7912248547492196E-3</v>
      </c>
      <c r="X26" s="1" cm="1">
        <f t="array" ref="X26">[1]!table_weight[Aggression]*(('F+ , F-'!X$2-[1]!tbl_gk[[#This Row],[Aggression]])/('F+ , F-'!X$2-'F+ , F-'!X$3))</f>
        <v>7.9099482811073787E-3</v>
      </c>
      <c r="Y26" s="1" cm="1">
        <f t="array" ref="Y26">[1]!table_weight[Interceptions]*(('F+ , F-'!Y$2-[1]!tbl_gk[[#This Row],[Interceptions]])/('F+ , F-'!Y$2-'F+ , F-'!Y$3))</f>
        <v>1.8698939651398346E-2</v>
      </c>
      <c r="Z26" s="1" cm="1">
        <f t="array" ref="Z26">[1]!table_weight[Positioning]*(('F+ , F-'!Z$2-[1]!tbl_gk[[#This Row],[Positioning]])/('F+ , F-'!Z$2-'F+ , F-'!Z$3))</f>
        <v>1.4788899029848058E-3</v>
      </c>
      <c r="AA26" s="1" cm="1">
        <f t="array" ref="AA26">[1]!table_weight[Vision]*(('F+ , F-'!AA$2-[1]!tbl_gk[[#This Row],[Vision]])/('F+ , F-'!AA$2-'F+ , F-'!AA$3))</f>
        <v>1.9166413142683265E-2</v>
      </c>
      <c r="AB26" s="1" cm="1">
        <f t="array" ref="AB26">[1]!table_weight[Penalties]*(('F+ , F-'!AB$2-[1]!tbl_gk[[#This Row],[Penalties]])/('F+ , F-'!AB$2-'F+ , F-'!AB$3))</f>
        <v>2.0747955403639775E-3</v>
      </c>
      <c r="AC26" s="1" cm="1">
        <f t="array" ref="AC26">[1]!table_weight[Composure]*(('F+ , F-'!AC$2-[1]!tbl_gk[[#This Row],[Composure]])/('F+ , F-'!AC$2-'F+ , F-'!AC$3))</f>
        <v>0</v>
      </c>
      <c r="AD26" s="1" cm="1">
        <f t="array" ref="AD26">[1]!table_weight[Marking]*(('F+ , F-'!AD$2-[1]!tbl_gk[[#This Row],[Marking]])/('F+ , F-'!AD$2-'F+ , F-'!AD$3))</f>
        <v>3.1549651263676225E-2</v>
      </c>
      <c r="AE26" s="1" cm="1">
        <f t="array" ref="AE26">[1]!table_weight[StandingTackle]*(('F+ , F-'!AE$2-[1]!tbl_gk[[#This Row],[StandingTackle]])/('F+ , F-'!AE$2-'F+ , F-'!AE$3))</f>
        <v>2.9141914719869356E-2</v>
      </c>
      <c r="AF26" s="1" cm="1">
        <f t="array" ref="AF26">[1]!table_weight[SlidingTackle]*(('F+ , F-'!AF$2-[1]!tbl_gk[[#This Row],[SlidingTackle]])/('F+ , F-'!AF$2-'F+ , F-'!AF$3))</f>
        <v>9.7139715732897855E-3</v>
      </c>
      <c r="AG26" s="1" cm="1">
        <f t="array" ref="AG26">[1]!table_weight[GKDiving]*(('F+ , F-'!AG$2-[1]!tbl_gk[[#This Row],[GKDiving]])/('F+ , F-'!AG$2-'F+ , F-'!AG$3))</f>
        <v>3.2454238921001903E-2</v>
      </c>
      <c r="AH26" s="1" cm="1">
        <f t="array" ref="AH26">[1]!table_weight[GKHandling]*(('F+ , F-'!AH$2-[1]!tbl_gk[[#This Row],[GKHandling]])/('F+ , F-'!AH$2-'F+ , F-'!AH$3))</f>
        <v>3.0300525125329006E-2</v>
      </c>
      <c r="AI26" s="1" cm="1">
        <f t="array" ref="AI26">[1]!table_weight[GKKicking]*(('F+ , F-'!AI$2-[1]!tbl_gk[[#This Row],[GKKicking]])/('F+ , F-'!AI$2-'F+ , F-'!AI$3))</f>
        <v>2.5044113173106158E-2</v>
      </c>
      <c r="AJ26" s="1" cm="1">
        <f t="array" ref="AJ26">[1]!table_weight[GKPositioning]*(('F+ , F-'!AJ$2-[1]!tbl_gk[[#This Row],[GKPositioning]])/('F+ , F-'!AJ$2-'F+ , F-'!AJ$3))</f>
        <v>1.0091034611874277E-2</v>
      </c>
      <c r="AK26" s="1" cm="1">
        <f t="array" ref="AK26">[1]!table_weight[GKReflexes]*(('F+ , F-'!AK$2-[1]!tbl_gk[[#This Row],[GKReflexes]])/('F+ , F-'!AK$2-'F+ , F-'!AK$3))</f>
        <v>2.9151877767636801E-2</v>
      </c>
    </row>
    <row r="27" spans="1:37" x14ac:dyDescent="0.55000000000000004">
      <c r="A27" s="8">
        <f>[1]!tbl_gk[[#This Row],[ID]]</f>
        <v>140300</v>
      </c>
      <c r="B27" s="2" cm="1">
        <f t="array" ref="B27">[1]!table_weight[ValueEUR]*(('F+ , F-'!B$2-[1]!tbl_gk[[#This Row],[ValueEUR]])/('F+ , F-'!B$2-'F+ , F-'!B$3))</f>
        <v>1.8519883992504958E-6</v>
      </c>
      <c r="C27" s="2" cm="1">
        <f t="array" ref="C27">[1]!table_weight[WageEUR]*(('F+ , F-'!C$2-[1]!tbl_gk[[#This Row],[WageEUR]])/('F+ , F-'!C$2-'F+ , F-'!C$3))</f>
        <v>0</v>
      </c>
      <c r="D27" s="2" cm="1">
        <f t="array" ref="D27">[1]!table_weight[Crossing]*(('F+ , F-'!D$2-[1]!tbl_gk[[#This Row],[Crossing]])/('F+ , F-'!D$2-'F+ , F-'!D$3))</f>
        <v>3.3625286215233793E-2</v>
      </c>
      <c r="E27" s="2" cm="1">
        <f t="array" ref="E27">[1]!table_weight[Finishing]*(('F+ , F-'!E$2-[1]!tbl_gk[[#This Row],[Finishing]])/('F+ , F-'!E$2-'F+ , F-'!E$3))</f>
        <v>1.3975509583206414E-2</v>
      </c>
      <c r="F27" s="2" cm="1">
        <f t="array" ref="F27">[1]!table_weight[HeadingAccuracy]*(('F+ , F-'!F$2-[1]!tbl_gk[[#This Row],[HeadingAccuracy]])/('F+ , F-'!F$2-'F+ , F-'!F$3))</f>
        <v>9.1865161032469011E-3</v>
      </c>
      <c r="G27" s="2" cm="1">
        <f t="array" ref="G27">[1]!table_weight[ShortPassing]*(('F+ , F-'!G$2-[1]!tbl_gk[[#This Row],[ShortPassing]])/('F+ , F-'!G$2-'F+ , F-'!G$3))</f>
        <v>6.7504348175488213E-2</v>
      </c>
      <c r="H27" s="2" cm="1">
        <f t="array" ref="H27">[1]!table_weight[Volleys]*(('F+ , F-'!H$2-[1]!tbl_gk[[#This Row],[Volleys]])/('F+ , F-'!H$2-'F+ , F-'!H$3))</f>
        <v>1.3888705175857305E-3</v>
      </c>
      <c r="I27" s="2" cm="1">
        <f t="array" ref="I27">[1]!table_weight[Dribbling]*(('F+ , F-'!I$2-[1]!tbl_gk[[#This Row],[Dribbling]])/('F+ , F-'!I$2-'F+ , F-'!I$3))</f>
        <v>1.5646051545047536E-2</v>
      </c>
      <c r="J27" s="2" cm="1">
        <f t="array" ref="J27">[1]!table_weight[Curve]*(('F+ , F-'!J$2-[1]!tbl_gk[[#This Row],[Curve]])/('F+ , F-'!J$2-'F+ , F-'!J$3))</f>
        <v>8.6198154345400926E-3</v>
      </c>
      <c r="K27" s="2" cm="1">
        <f t="array" ref="K27">[1]!table_weight[FKAccuracy]*(('F+ , F-'!K$2-[1]!tbl_gk[[#This Row],[FKAccuracy]])/('F+ , F-'!K$2-'F+ , F-'!K$3))</f>
        <v>9.2789777912990392E-3</v>
      </c>
      <c r="L27" s="2" cm="1">
        <f t="array" ref="L27">[1]!table_weight[LongPassing]*(('F+ , F-'!L$2-[1]!tbl_gk[[#This Row],[LongPassing]])/('F+ , F-'!L$2-'F+ , F-'!L$3))</f>
        <v>2.8154053203941515E-2</v>
      </c>
      <c r="M27" s="2" cm="1">
        <f t="array" ref="M27">[1]!table_weight[BallControl]*(('F+ , F-'!M$2-[1]!tbl_gk[[#This Row],[BallControl]])/('F+ , F-'!M$2-'F+ , F-'!M$3))</f>
        <v>1.3907601373375588E-2</v>
      </c>
      <c r="N27" s="2" cm="1">
        <f t="array" ref="N27">[1]!table_weight[Acceleration]*(('F+ , F-'!N$2-[1]!tbl_gk[[#This Row],[Acceleration]])/('F+ , F-'!N$2-'F+ , F-'!N$3))</f>
        <v>9.4704629646199696E-3</v>
      </c>
      <c r="O27" s="2" cm="1">
        <f t="array" ref="O27">[1]!table_weight[SprintSpeed]*(('F+ , F-'!O$2-[1]!tbl_gk[[#This Row],[SprintSpeed]])/('F+ , F-'!O$2-'F+ , F-'!O$3))</f>
        <v>1.2368725281411608E-2</v>
      </c>
      <c r="P27" s="2" cm="1">
        <f t="array" ref="P27">[1]!table_weight[Agility]*(('F+ , F-'!P$2-[1]!tbl_gk[[#This Row],[Agility]])/('F+ , F-'!P$2-'F+ , F-'!P$3))</f>
        <v>3.8613652851559629E-3</v>
      </c>
      <c r="Q27" s="2" cm="1">
        <f t="array" ref="Q27">[1]!table_weight[Reactions]*(('F+ , F-'!Q$2-[1]!tbl_gk[[#This Row],[Reactions]])/('F+ , F-'!Q$2-'F+ , F-'!Q$3))</f>
        <v>1.7531828002454398E-3</v>
      </c>
      <c r="R27" s="2" cm="1">
        <f t="array" ref="R27">[1]!table_weight[Balance]*(('F+ , F-'!R$2-[1]!tbl_gk[[#This Row],[Balance]])/('F+ , F-'!R$2-'F+ , F-'!R$3))</f>
        <v>1.0554876042293973E-3</v>
      </c>
      <c r="S27" s="2" cm="1">
        <f t="array" ref="S27">[1]!table_weight[ShotPower]*(('F+ , F-'!S$2-[1]!tbl_gk[[#This Row],[ShotPower]])/('F+ , F-'!S$2-'F+ , F-'!S$3))</f>
        <v>7.5315173595909123E-3</v>
      </c>
      <c r="T27" s="2" cm="1">
        <f t="array" ref="T27">[1]!table_weight[Jumping]*(('F+ , F-'!T$2-[1]!tbl_gk[[#This Row],[Jumping]])/('F+ , F-'!T$2-'F+ , F-'!T$3))</f>
        <v>2.5761307987477505E-3</v>
      </c>
      <c r="U27" s="2" cm="1">
        <f t="array" ref="U27">[1]!table_weight[Stamina]*(('F+ , F-'!U$2-[1]!tbl_gk[[#This Row],[Stamina]])/('F+ , F-'!U$2-'F+ , F-'!U$3))</f>
        <v>1.6315495058735752E-2</v>
      </c>
      <c r="V27" s="2" cm="1">
        <f t="array" ref="V27">[1]!table_weight[Strength]*(('F+ , F-'!V$2-[1]!tbl_gk[[#This Row],[Strength]])/('F+ , F-'!V$2-'F+ , F-'!V$3))</f>
        <v>2.4845350370144969E-2</v>
      </c>
      <c r="W27" s="2" cm="1">
        <f t="array" ref="W27">[1]!table_weight[LongShots]*(('F+ , F-'!W$2-[1]!tbl_gk[[#This Row],[LongShots]])/('F+ , F-'!W$2-'F+ , F-'!W$3))</f>
        <v>7.271809864432606E-3</v>
      </c>
      <c r="X27" s="2" cm="1">
        <f t="array" ref="X27">[1]!table_weight[Aggression]*(('F+ , F-'!X$2-[1]!tbl_gk[[#This Row],[Aggression]])/('F+ , F-'!X$2-'F+ , F-'!X$3))</f>
        <v>4.2592029205962808E-3</v>
      </c>
      <c r="Y27" s="2" cm="1">
        <f t="array" ref="Y27">[1]!table_weight[Interceptions]*(('F+ , F-'!Y$2-[1]!tbl_gk[[#This Row],[Interceptions]])/('F+ , F-'!Y$2-'F+ , F-'!Y$3))</f>
        <v>1.9391492971820509E-2</v>
      </c>
      <c r="Z27" s="2" cm="1">
        <f t="array" ref="Z27">[1]!table_weight[Positioning]*(('F+ , F-'!Z$2-[1]!tbl_gk[[#This Row],[Positioning]])/('F+ , F-'!Z$2-'F+ , F-'!Z$3))</f>
        <v>8.8733394179088337E-4</v>
      </c>
      <c r="AA27" s="2" cm="1">
        <f t="array" ref="AA27">[1]!table_weight[Vision]*(('F+ , F-'!AA$2-[1]!tbl_gk[[#This Row],[Vision]])/('F+ , F-'!AA$2-'F+ , F-'!AA$3))</f>
        <v>1.7746678835817837E-2</v>
      </c>
      <c r="AB27" s="2" cm="1">
        <f t="array" ref="AB27">[1]!table_weight[Penalties]*(('F+ , F-'!AB$2-[1]!tbl_gk[[#This Row],[Penalties]])/('F+ , F-'!AB$2-'F+ , F-'!AB$3))</f>
        <v>2.2705309687002014E-3</v>
      </c>
      <c r="AC27" s="2" cm="1">
        <f t="array" ref="AC27">[1]!table_weight[Composure]*(('F+ , F-'!AC$2-[1]!tbl_gk[[#This Row],[Composure]])/('F+ , F-'!AC$2-'F+ , F-'!AC$3))</f>
        <v>1.2809632843898569E-3</v>
      </c>
      <c r="AD27" s="2" cm="1">
        <f t="array" ref="AD27">[1]!table_weight[Marking]*(('F+ , F-'!AD$2-[1]!tbl_gk[[#This Row],[Marking]])/('F+ , F-'!AD$2-'F+ , F-'!AD$3))</f>
        <v>2.2084755884573357E-2</v>
      </c>
      <c r="AE27" s="2" cm="1">
        <f t="array" ref="AE27">[1]!table_weight[StandingTackle]*(('F+ , F-'!AE$2-[1]!tbl_gk[[#This Row],[StandingTackle]])/('F+ , F-'!AE$2-'F+ , F-'!AE$3))</f>
        <v>2.241685747682258E-2</v>
      </c>
      <c r="AF27" s="2" cm="1">
        <f t="array" ref="AF27">[1]!table_weight[SlidingTackle]*(('F+ , F-'!AF$2-[1]!tbl_gk[[#This Row],[SlidingTackle]])/('F+ , F-'!AF$2-'F+ , F-'!AF$3))</f>
        <v>6.7250572430467732E-3</v>
      </c>
      <c r="AG27" s="2" cm="1">
        <f t="array" ref="AG27">[1]!table_weight[GKDiving]*(('F+ , F-'!AG$2-[1]!tbl_gk[[#This Row],[GKDiving]])/('F+ , F-'!AG$2-'F+ , F-'!AG$3))</f>
        <v>5.8076006490213938E-2</v>
      </c>
      <c r="AH27" s="2" cm="1">
        <f t="array" ref="AH27">[1]!table_weight[GKHandling]*(('F+ , F-'!AH$2-[1]!tbl_gk[[#This Row],[GKHandling]])/('F+ , F-'!AH$2-'F+ , F-'!AH$3))</f>
        <v>6.0601050250658012E-2</v>
      </c>
      <c r="AI27" s="2" cm="1">
        <f t="array" ref="AI27">[1]!table_weight[GKKicking]*(('F+ , F-'!AI$2-[1]!tbl_gk[[#This Row],[GKKicking]])/('F+ , F-'!AI$2-'F+ , F-'!AI$3))</f>
        <v>3.3988439306358358E-2</v>
      </c>
      <c r="AJ27" s="2" cm="1">
        <f t="array" ref="AJ27">[1]!table_weight[GKPositioning]*(('F+ , F-'!AJ$2-[1]!tbl_gk[[#This Row],[GKPositioning]])/('F+ , F-'!AJ$2-'F+ , F-'!AJ$3))</f>
        <v>2.4596896866443549E-2</v>
      </c>
      <c r="AK27" s="2" cm="1">
        <f t="array" ref="AK27">[1]!table_weight[GKReflexes]*(('F+ , F-'!AK$2-[1]!tbl_gk[[#This Row],[GKReflexes]])/('F+ , F-'!AK$2-'F+ , F-'!AK$3))</f>
        <v>6.5591724977182797E-2</v>
      </c>
    </row>
    <row r="28" spans="1:37" x14ac:dyDescent="0.55000000000000004">
      <c r="A28" s="7">
        <f>[1]!tbl_gk[[#This Row],[ID]]</f>
        <v>140498</v>
      </c>
      <c r="B28" s="1" cm="1">
        <f t="array" ref="B28">[1]!table_weight[ValueEUR]*(('F+ , F-'!B$2-[1]!tbl_gk[[#This Row],[ValueEUR]])/('F+ , F-'!B$2-'F+ , F-'!B$3))</f>
        <v>3.7348432718218329E-5</v>
      </c>
      <c r="C28" s="1" cm="1">
        <f t="array" ref="C28">[1]!table_weight[WageEUR]*(('F+ , F-'!C$2-[1]!tbl_gk[[#This Row],[WageEUR]])/('F+ , F-'!C$2-'F+ , F-'!C$3))</f>
        <v>2.3472561185650898E-4</v>
      </c>
      <c r="D28" s="1" cm="1">
        <f t="array" ref="D28">[1]!table_weight[Crossing]*(('F+ , F-'!D$2-[1]!tbl_gk[[#This Row],[Crossing]])/('F+ , F-'!D$2-'F+ , F-'!D$3))</f>
        <v>3.6987814836757178E-2</v>
      </c>
      <c r="E28" s="1" cm="1">
        <f t="array" ref="E28">[1]!table_weight[Finishing]*(('F+ , F-'!E$2-[1]!tbl_gk[[#This Row],[Finishing]])/('F+ , F-'!E$2-'F+ , F-'!E$3))</f>
        <v>7.9860054761179498E-3</v>
      </c>
      <c r="F28" s="1" cm="1">
        <f t="array" ref="F28">[1]!table_weight[HeadingAccuracy]*(('F+ , F-'!F$2-[1]!tbl_gk[[#This Row],[HeadingAccuracy]])/('F+ , F-'!F$2-'F+ , F-'!F$3))</f>
        <v>1.0439222844598752E-2</v>
      </c>
      <c r="G28" s="1" cm="1">
        <f t="array" ref="G28">[1]!table_weight[ShortPassing]*(('F+ , F-'!G$2-[1]!tbl_gk[[#This Row],[ShortPassing]])/('F+ , F-'!G$2-'F+ , F-'!G$3))</f>
        <v>3.2345833500754768E-2</v>
      </c>
      <c r="H28" s="1" cm="1">
        <f t="array" ref="H28">[1]!table_weight[Volleys]*(('F+ , F-'!H$2-[1]!tbl_gk[[#This Row],[Volleys]])/('F+ , F-'!H$2-'F+ , F-'!H$3))</f>
        <v>1.2731313077869197E-3</v>
      </c>
      <c r="I28" s="1" cm="1">
        <f t="array" ref="I28">[1]!table_weight[Dribbling]*(('F+ , F-'!I$2-[1]!tbl_gk[[#This Row],[Dribbling]])/('F+ , F-'!I$2-'F+ , F-'!I$3))</f>
        <v>1.6623929766613008E-2</v>
      </c>
      <c r="J28" s="1" cm="1">
        <f t="array" ref="J28">[1]!table_weight[Curve]*(('F+ , F-'!J$2-[1]!tbl_gk[[#This Row],[Curve]])/('F+ , F-'!J$2-'F+ , F-'!J$3))</f>
        <v>8.4507994456275402E-3</v>
      </c>
      <c r="K28" s="1" cm="1">
        <f t="array" ref="K28">[1]!table_weight[FKAccuracy]*(('F+ , F-'!K$2-[1]!tbl_gk[[#This Row],[FKAccuracy]])/('F+ , F-'!K$2-'F+ , F-'!K$3))</f>
        <v>9.1268634012777444E-3</v>
      </c>
      <c r="L28" s="1" cm="1">
        <f t="array" ref="L28">[1]!table_weight[LongPassing]*(('F+ , F-'!L$2-[1]!tbl_gk[[#This Row],[LongPassing]])/('F+ , F-'!L$2-'F+ , F-'!L$3))</f>
        <v>1.5701298902198155E-2</v>
      </c>
      <c r="M28" s="1" cm="1">
        <f t="array" ref="M28">[1]!table_weight[BallControl]*(('F+ , F-'!M$2-[1]!tbl_gk[[#This Row],[BallControl]])/('F+ , F-'!M$2-'F+ , F-'!M$3))</f>
        <v>1.1299926115867666E-2</v>
      </c>
      <c r="N28" s="1" cm="1">
        <f t="array" ref="N28">[1]!table_weight[Acceleration]*(('F+ , F-'!N$2-[1]!tbl_gk[[#This Row],[Acceleration]])/('F+ , F-'!N$2-'F+ , F-'!N$3))</f>
        <v>3.8332826285366545E-3</v>
      </c>
      <c r="O28" s="1" cm="1">
        <f t="array" ref="O28">[1]!table_weight[SprintSpeed]*(('F+ , F-'!O$2-[1]!tbl_gk[[#This Row],[SprintSpeed]])/('F+ , F-'!O$2-'F+ , F-'!O$3))</f>
        <v>4.2166108913903209E-3</v>
      </c>
      <c r="P28" s="1" cm="1">
        <f t="array" ref="P28">[1]!table_weight[Agility]*(('F+ , F-'!P$2-[1]!tbl_gk[[#This Row],[Agility]])/('F+ , F-'!P$2-'F+ , F-'!P$3))</f>
        <v>4.3294095621445646E-3</v>
      </c>
      <c r="Q28" s="1" cm="1">
        <f t="array" ref="Q28">[1]!table_weight[Reactions]*(('F+ , F-'!Q$2-[1]!tbl_gk[[#This Row],[Reactions]])/('F+ , F-'!Q$2-'F+ , F-'!Q$3))</f>
        <v>1.1859766001660328E-3</v>
      </c>
      <c r="R28" s="1" cm="1">
        <f t="array" ref="R28">[1]!table_weight[Balance]*(('F+ , F-'!R$2-[1]!tbl_gk[[#This Row],[Balance]])/('F+ , F-'!R$2-'F+ , F-'!R$3))</f>
        <v>1.7384501716719487E-3</v>
      </c>
      <c r="S28" s="1" cm="1">
        <f t="array" ref="S28">[1]!table_weight[ShotPower]*(('F+ , F-'!S$2-[1]!tbl_gk[[#This Row],[ShotPower]])/('F+ , F-'!S$2-'F+ , F-'!S$3))</f>
        <v>5.4538573983244545E-3</v>
      </c>
      <c r="T28" s="1" cm="1">
        <f t="array" ref="T28">[1]!table_weight[Jumping]*(('F+ , F-'!T$2-[1]!tbl_gk[[#This Row],[Jumping]])/('F+ , F-'!T$2-'F+ , F-'!T$3))</f>
        <v>1.8032915591234251E-3</v>
      </c>
      <c r="U28" s="1" cm="1">
        <f t="array" ref="U28">[1]!table_weight[Stamina]*(('F+ , F-'!U$2-[1]!tbl_gk[[#This Row],[Stamina]])/('F+ , F-'!U$2-'F+ , F-'!U$3))</f>
        <v>9.4458129287417498E-3</v>
      </c>
      <c r="V28" s="1" cm="1">
        <f t="array" ref="V28">[1]!table_weight[Strength]*(('F+ , F-'!V$2-[1]!tbl_gk[[#This Row],[Strength]])/('F+ , F-'!V$2-'F+ , F-'!V$3))</f>
        <v>1.9521346719399615E-2</v>
      </c>
      <c r="W28" s="1" cm="1">
        <f t="array" ref="W28">[1]!table_weight[LongShots]*(('F+ , F-'!W$2-[1]!tbl_gk[[#This Row],[LongShots]])/('F+ , F-'!W$2-'F+ , F-'!W$3))</f>
        <v>8.570347340224143E-3</v>
      </c>
      <c r="X28" s="1" cm="1">
        <f t="array" ref="X28">[1]!table_weight[Aggression]*(('F+ , F-'!X$2-[1]!tbl_gk[[#This Row],[Aggression]])/('F+ , F-'!X$2-'F+ , F-'!X$3))</f>
        <v>2.4338302403407318E-3</v>
      </c>
      <c r="Y28" s="1" cm="1">
        <f t="array" ref="Y28">[1]!table_weight[Interceptions]*(('F+ , F-'!Y$2-[1]!tbl_gk[[#This Row],[Interceptions]])/('F+ , F-'!Y$2-'F+ , F-'!Y$3))</f>
        <v>1.3851066408443219E-2</v>
      </c>
      <c r="Z28" s="1" cm="1">
        <f t="array" ref="Z28">[1]!table_weight[Positioning]*(('F+ , F-'!Z$2-[1]!tbl_gk[[#This Row],[Positioning]])/('F+ , F-'!Z$2-'F+ , F-'!Z$3))</f>
        <v>1.0352229320893639E-3</v>
      </c>
      <c r="AA28" s="1" cm="1">
        <f t="array" ref="AA28">[1]!table_weight[Vision]*(('F+ , F-'!AA$2-[1]!tbl_gk[[#This Row],[Vision]])/('F+ , F-'!AA$2-'F+ , F-'!AA$3))</f>
        <v>8.5184058411925615E-3</v>
      </c>
      <c r="AB28" s="1" cm="1">
        <f t="array" ref="AB28">[1]!table_weight[Penalties]*(('F+ , F-'!AB$2-[1]!tbl_gk[[#This Row],[Penalties]])/('F+ , F-'!AB$2-'F+ , F-'!AB$3))</f>
        <v>2.4662663970364263E-3</v>
      </c>
      <c r="AC28" s="1" cm="1">
        <f t="array" ref="AC28">[1]!table_weight[Composure]*(('F+ , F-'!AC$2-[1]!tbl_gk[[#This Row],[Composure]])/('F+ , F-'!AC$2-'F+ , F-'!AC$3))</f>
        <v>5.3373470182910699E-4</v>
      </c>
      <c r="AD28" s="1" cm="1">
        <f t="array" ref="AD28">[1]!table_weight[Marking]*(('F+ , F-'!AD$2-[1]!tbl_gk[[#This Row],[Marking]])/('F+ , F-'!AD$2-'F+ , F-'!AD$3))</f>
        <v>2.6817203574124791E-2</v>
      </c>
      <c r="AE28" s="1" cm="1">
        <f t="array" ref="AE28">[1]!table_weight[StandingTackle]*(('F+ , F-'!AE$2-[1]!tbl_gk[[#This Row],[StandingTackle]])/('F+ , F-'!AE$2-'F+ , F-'!AE$3))</f>
        <v>2.465854322450484E-2</v>
      </c>
      <c r="AF28" s="1" cm="1">
        <f t="array" ref="AF28">[1]!table_weight[SlidingTackle]*(('F+ , F-'!AF$2-[1]!tbl_gk[[#This Row],[SlidingTackle]])/('F+ , F-'!AF$2-'F+ , F-'!AF$3))</f>
        <v>8.9667429907290316E-3</v>
      </c>
      <c r="AG28" s="1" cm="1">
        <f t="array" ref="AG28">[1]!table_weight[GKDiving]*(('F+ , F-'!AG$2-[1]!tbl_gk[[#This Row],[GKDiving]])/('F+ , F-'!AG$2-'F+ , F-'!AG$3))</f>
        <v>3.9286710272791778E-2</v>
      </c>
      <c r="AH28" s="1" cm="1">
        <f t="array" ref="AH28">[1]!table_weight[GKHandling]*(('F+ , F-'!AH$2-[1]!tbl_gk[[#This Row],[GKHandling]])/('F+ , F-'!AH$2-'F+ , F-'!AH$3))</f>
        <v>4.2777211941640955E-2</v>
      </c>
      <c r="AI28" s="1" cm="1">
        <f t="array" ref="AI28">[1]!table_weight[GKKicking]*(('F+ , F-'!AI$2-[1]!tbl_gk[[#This Row],[GKKicking]])/('F+ , F-'!AI$2-'F+ , F-'!AI$3))</f>
        <v>2.5044113173106158E-2</v>
      </c>
      <c r="AJ28" s="1" cm="1">
        <f t="array" ref="AJ28">[1]!table_weight[GKPositioning]*(('F+ , F-'!AJ$2-[1]!tbl_gk[[#This Row],[GKPositioning]])/('F+ , F-'!AJ$2-'F+ , F-'!AJ$3))</f>
        <v>1.5136551917811415E-2</v>
      </c>
      <c r="AK28" s="1" cm="1">
        <f t="array" ref="AK28">[1]!table_weight[GKReflexes]*(('F+ , F-'!AK$2-[1]!tbl_gk[[#This Row],[GKReflexes]])/('F+ , F-'!AK$2-'F+ , F-'!AK$3))</f>
        <v>3.4617854849068701E-2</v>
      </c>
    </row>
    <row r="29" spans="1:37" x14ac:dyDescent="0.55000000000000004">
      <c r="A29" s="8">
        <f>[1]!tbl_gk[[#This Row],[ID]]</f>
        <v>142258</v>
      </c>
      <c r="B29" s="2" cm="1">
        <f t="array" ref="B29">[1]!table_weight[ValueEUR]*(('F+ , F-'!B$2-[1]!tbl_gk[[#This Row],[ValueEUR]])/('F+ , F-'!B$2-'F+ , F-'!B$3))</f>
        <v>4.3521727382386649E-5</v>
      </c>
      <c r="C29" s="2" cm="1">
        <f t="array" ref="C29">[1]!table_weight[WageEUR]*(('F+ , F-'!C$2-[1]!tbl_gk[[#This Row],[WageEUR]])/('F+ , F-'!C$2-'F+ , F-'!C$3))</f>
        <v>5.4769309433185431E-4</v>
      </c>
      <c r="D29" s="2" cm="1">
        <f t="array" ref="D29">[1]!table_weight[Crossing]*(('F+ , F-'!D$2-[1]!tbl_gk[[#This Row],[Crossing]])/('F+ , F-'!D$2-'F+ , F-'!D$3))</f>
        <v>3.5866971962916043E-2</v>
      </c>
      <c r="E29" s="2" cm="1">
        <f t="array" ref="E29">[1]!table_weight[Finishing]*(('F+ , F-'!E$2-[1]!tbl_gk[[#This Row],[Finishing]])/('F+ , F-'!E$2-'F+ , F-'!E$3))</f>
        <v>1.3975509583206414E-2</v>
      </c>
      <c r="F29" s="2" cm="1">
        <f t="array" ref="F29">[1]!table_weight[HeadingAccuracy]*(('F+ , F-'!F$2-[1]!tbl_gk[[#This Row],[HeadingAccuracy]])/('F+ , F-'!F$2-'F+ , F-'!F$3))</f>
        <v>1.1274360672166649E-2</v>
      </c>
      <c r="G29" s="2" cm="1">
        <f t="array" ref="G29">[1]!table_weight[ShortPassing]*(('F+ , F-'!G$2-[1]!tbl_gk[[#This Row],[ShortPassing]])/('F+ , F-'!G$2-'F+ , F-'!G$3))</f>
        <v>3.7971195848712121E-2</v>
      </c>
      <c r="H29" s="2" cm="1">
        <f t="array" ref="H29">[1]!table_weight[Volleys]*(('F+ , F-'!H$2-[1]!tbl_gk[[#This Row],[Volleys]])/('F+ , F-'!H$2-'F+ , F-'!H$3))</f>
        <v>1.7360881469821632E-3</v>
      </c>
      <c r="I29" s="2" cm="1">
        <f t="array" ref="I29">[1]!table_weight[Dribbling]*(('F+ , F-'!I$2-[1]!tbl_gk[[#This Row],[Dribbling]])/('F+ , F-'!I$2-'F+ , F-'!I$3))</f>
        <v>1.9557564431309422E-2</v>
      </c>
      <c r="J29" s="2" cm="1">
        <f t="array" ref="J29">[1]!table_weight[Curve]*(('F+ , F-'!J$2-[1]!tbl_gk[[#This Row],[Curve]])/('F+ , F-'!J$2-'F+ , F-'!J$3))</f>
        <v>9.8029273569279467E-3</v>
      </c>
      <c r="K29" s="2" cm="1">
        <f t="array" ref="K29">[1]!table_weight[FKAccuracy]*(('F+ , F-'!K$2-[1]!tbl_gk[[#This Row],[FKAccuracy]])/('F+ , F-'!K$2-'F+ , F-'!K$3))</f>
        <v>8.9747490112564478E-3</v>
      </c>
      <c r="L29" s="2" cm="1">
        <f t="array" ref="L29">[1]!table_weight[LongPassing]*(('F+ , F-'!L$2-[1]!tbl_gk[[#This Row],[LongPassing]])/('F+ , F-'!L$2-'F+ , F-'!L$3))</f>
        <v>1.6242723002273949E-2</v>
      </c>
      <c r="M29" s="2" cm="1">
        <f t="array" ref="M29">[1]!table_weight[BallControl]*(('F+ , F-'!M$2-[1]!tbl_gk[[#This Row],[BallControl]])/('F+ , F-'!M$2-'F+ , F-'!M$3))</f>
        <v>6.5191881437698072E-3</v>
      </c>
      <c r="N29" s="2" cm="1">
        <f t="array" ref="N29">[1]!table_weight[Acceleration]*(('F+ , F-'!N$2-[1]!tbl_gk[[#This Row],[Acceleration]])/('F+ , F-'!N$2-'F+ , F-'!N$3))</f>
        <v>5.1862059091966504E-3</v>
      </c>
      <c r="O29" s="2" cm="1">
        <f t="array" ref="O29">[1]!table_weight[SprintSpeed]*(('F+ , F-'!O$2-[1]!tbl_gk[[#This Row],[SprintSpeed]])/('F+ , F-'!O$2-'F+ , F-'!O$3))</f>
        <v>5.0599330696683847E-3</v>
      </c>
      <c r="P29" s="2" cm="1">
        <f t="array" ref="P29">[1]!table_weight[Agility]*(('F+ , F-'!P$2-[1]!tbl_gk[[#This Row],[Agility]])/('F+ , F-'!P$2-'F+ , F-'!P$3))</f>
        <v>2.6912545926844589E-3</v>
      </c>
      <c r="Q29" s="2" cm="1">
        <f t="array" ref="Q29">[1]!table_weight[Reactions]*(('F+ , F-'!Q$2-[1]!tbl_gk[[#This Row],[Reactions]])/('F+ , F-'!Q$2-'F+ , F-'!Q$3))</f>
        <v>1.3406692001876892E-3</v>
      </c>
      <c r="R29" s="2" cm="1">
        <f t="array" ref="R29">[1]!table_weight[Balance]*(('F+ , F-'!R$2-[1]!tbl_gk[[#This Row],[Balance]])/('F+ , F-'!R$2-'F+ , F-'!R$3))</f>
        <v>1.6763626655408076E-3</v>
      </c>
      <c r="S29" s="2" cm="1">
        <f t="array" ref="S29">[1]!table_weight[ShotPower]*(('F+ , F-'!S$2-[1]!tbl_gk[[#This Row],[ShotPower]])/('F+ , F-'!S$2-'F+ , F-'!S$3))</f>
        <v>5.9732723886410689E-3</v>
      </c>
      <c r="T29" s="2" cm="1">
        <f t="array" ref="T29">[1]!table_weight[Jumping]*(('F+ , F-'!T$2-[1]!tbl_gk[[#This Row],[Jumping]])/('F+ , F-'!T$2-'F+ , F-'!T$3))</f>
        <v>1.6315495058735752E-3</v>
      </c>
      <c r="U29" s="2" cm="1">
        <f t="array" ref="U29">[1]!table_weight[Stamina]*(('F+ , F-'!U$2-[1]!tbl_gk[[#This Row],[Stamina]])/('F+ , F-'!U$2-'F+ , F-'!U$3))</f>
        <v>1.1163233461240251E-2</v>
      </c>
      <c r="V29" s="2" cm="1">
        <f t="array" ref="V29">[1]!table_weight[Strength]*(('F+ , F-'!V$2-[1]!tbl_gk[[#This Row],[Strength]])/('F+ , F-'!V$2-'F+ , F-'!V$3))</f>
        <v>2.2183348544772292E-2</v>
      </c>
      <c r="W29" s="2" cm="1">
        <f t="array" ref="W29">[1]!table_weight[LongShots]*(('F+ , F-'!W$2-[1]!tbl_gk[[#This Row],[LongShots]])/('F+ , F-'!W$2-'F+ , F-'!W$3))</f>
        <v>7.5315173595909123E-3</v>
      </c>
      <c r="X29" s="2" cm="1">
        <f t="array" ref="X29">[1]!table_weight[Aggression]*(('F+ , F-'!X$2-[1]!tbl_gk[[#This Row],[Aggression]])/('F+ , F-'!X$2-'F+ , F-'!X$3))</f>
        <v>1.0952236081533291E-2</v>
      </c>
      <c r="Y29" s="2" cm="1">
        <f t="array" ref="Y29">[1]!table_weight[Interceptions]*(('F+ , F-'!Y$2-[1]!tbl_gk[[#This Row],[Interceptions]])/('F+ , F-'!Y$2-'F+ , F-'!Y$3))</f>
        <v>1.8698939651398346E-2</v>
      </c>
      <c r="Z29" s="2" cm="1">
        <f t="array" ref="Z29">[1]!table_weight[Positioning]*(('F+ , F-'!Z$2-[1]!tbl_gk[[#This Row],[Positioning]])/('F+ , F-'!Z$2-'F+ , F-'!Z$3))</f>
        <v>5.9155596119392221E-4</v>
      </c>
      <c r="AA29" s="2" cm="1">
        <f t="array" ref="AA29">[1]!table_weight[Vision]*(('F+ , F-'!AA$2-[1]!tbl_gk[[#This Row],[Vision]])/('F+ , F-'!AA$2-'F+ , F-'!AA$3))</f>
        <v>1.4907210222086981E-2</v>
      </c>
      <c r="AB29" s="2" cm="1">
        <f t="array" ref="AB29">[1]!table_weight[Penalties]*(('F+ , F-'!AB$2-[1]!tbl_gk[[#This Row],[Penalties]])/('F+ , F-'!AB$2-'F+ , F-'!AB$3))</f>
        <v>2.2313838830329571E-3</v>
      </c>
      <c r="AC29" s="2" cm="1">
        <f t="array" ref="AC29">[1]!table_weight[Composure]*(('F+ , F-'!AC$2-[1]!tbl_gk[[#This Row],[Composure]])/('F+ , F-'!AC$2-'F+ , F-'!AC$3))</f>
        <v>1.2275898142069463E-3</v>
      </c>
      <c r="AD29" s="2" cm="1">
        <f t="array" ref="AD29">[1]!table_weight[Marking]*(('F+ , F-'!AD$2-[1]!tbl_gk[[#This Row],[Marking]])/('F+ , F-'!AD$2-'F+ , F-'!AD$3))</f>
        <v>1.2619860505470488E-2</v>
      </c>
      <c r="AE29" s="2" cm="1">
        <f t="array" ref="AE29">[1]!table_weight[StandingTackle]*(('F+ , F-'!AE$2-[1]!tbl_gk[[#This Row],[StandingTackle]])/('F+ , F-'!AE$2-'F+ , F-'!AE$3))</f>
        <v>2.465854322450484E-2</v>
      </c>
      <c r="AF29" s="2" cm="1">
        <f t="array" ref="AF29">[1]!table_weight[SlidingTackle]*(('F+ , F-'!AF$2-[1]!tbl_gk[[#This Row],[SlidingTackle]])/('F+ , F-'!AF$2-'F+ , F-'!AF$3))</f>
        <v>8.9667429907290316E-3</v>
      </c>
      <c r="AG29" s="2" cm="1">
        <f t="array" ref="AG29">[1]!table_weight[GKDiving]*(('F+ , F-'!AG$2-[1]!tbl_gk[[#This Row],[GKDiving]])/('F+ , F-'!AG$2-'F+ , F-'!AG$3))</f>
        <v>3.9286710272791778E-2</v>
      </c>
      <c r="AH29" s="2" cm="1">
        <f t="array" ref="AH29">[1]!table_weight[GKHandling]*(('F+ , F-'!AH$2-[1]!tbl_gk[[#This Row],[GKHandling]])/('F+ , F-'!AH$2-'F+ , F-'!AH$3))</f>
        <v>3.5647676618034127E-2</v>
      </c>
      <c r="AI29" s="2" cm="1">
        <f t="array" ref="AI29">[1]!table_weight[GKKicking]*(('F+ , F-'!AI$2-[1]!tbl_gk[[#This Row],[GKKicking]])/('F+ , F-'!AI$2-'F+ , F-'!AI$3))</f>
        <v>2.6832978399756596E-2</v>
      </c>
      <c r="AJ29" s="2" cm="1">
        <f t="array" ref="AJ29">[1]!table_weight[GKPositioning]*(('F+ , F-'!AJ$2-[1]!tbl_gk[[#This Row],[GKPositioning]])/('F+ , F-'!AJ$2-'F+ , F-'!AJ$3))</f>
        <v>1.1352413938358561E-2</v>
      </c>
      <c r="AK29" s="2" cm="1">
        <f t="array" ref="AK29">[1]!table_weight[GKReflexes]*(('F+ , F-'!AK$2-[1]!tbl_gk[[#This Row],[GKReflexes]])/('F+ , F-'!AK$2-'F+ , F-'!AK$3))</f>
        <v>4.0083831930500594E-2</v>
      </c>
    </row>
    <row r="30" spans="1:37" x14ac:dyDescent="0.55000000000000004">
      <c r="A30" s="7">
        <f>[1]!tbl_gk[[#This Row],[ID]]</f>
        <v>142902</v>
      </c>
      <c r="B30" s="1" cm="1">
        <f t="array" ref="B30">[1]!table_weight[ValueEUR]*(('F+ , F-'!B$2-[1]!tbl_gk[[#This Row],[ValueEUR]])/('F+ , F-'!B$2-'F+ , F-'!B$3))</f>
        <v>2.518704222980674E-4</v>
      </c>
      <c r="C30" s="1" cm="1">
        <f t="array" ref="C30">[1]!table_weight[WageEUR]*(('F+ , F-'!C$2-[1]!tbl_gk[[#This Row],[WageEUR]])/('F+ , F-'!C$2-'F+ , F-'!C$3))</f>
        <v>0</v>
      </c>
      <c r="D30" s="1" cm="1">
        <f t="array" ref="D30">[1]!table_weight[Crossing]*(('F+ , F-'!D$2-[1]!tbl_gk[[#This Row],[Crossing]])/('F+ , F-'!D$2-'F+ , F-'!D$3))</f>
        <v>3.4746129089074922E-2</v>
      </c>
      <c r="E30" s="1" cm="1">
        <f t="array" ref="E30">[1]!table_weight[Finishing]*(('F+ , F-'!E$2-[1]!tbl_gk[[#This Row],[Finishing]])/('F+ , F-'!E$2-'F+ , F-'!E$3))</f>
        <v>1.7968512321265388E-2</v>
      </c>
      <c r="F30" s="1" cm="1">
        <f t="array" ref="F30">[1]!table_weight[HeadingAccuracy]*(('F+ , F-'!F$2-[1]!tbl_gk[[#This Row],[HeadingAccuracy]])/('F+ , F-'!F$2-'F+ , F-'!F$3))</f>
        <v>1.210949849973455E-2</v>
      </c>
      <c r="G30" s="1" cm="1">
        <f t="array" ref="G30">[1]!table_weight[ShortPassing]*(('F+ , F-'!G$2-[1]!tbl_gk[[#This Row],[ShortPassing]])/('F+ , F-'!G$2-'F+ , F-'!G$3))</f>
        <v>4.781557995763748E-2</v>
      </c>
      <c r="H30" s="1" cm="1">
        <f t="array" ref="H30">[1]!table_weight[Volleys]*(('F+ , F-'!H$2-[1]!tbl_gk[[#This Row],[Volleys]])/('F+ , F-'!H$2-'F+ , F-'!H$3))</f>
        <v>1.6203489371833524E-3</v>
      </c>
      <c r="I30" s="1" cm="1">
        <f t="array" ref="I30">[1]!table_weight[Dribbling]*(('F+ , F-'!I$2-[1]!tbl_gk[[#This Row],[Dribbling]])/('F+ , F-'!I$2-'F+ , F-'!I$3))</f>
        <v>1.9557564431309422E-2</v>
      </c>
      <c r="J30" s="1" cm="1">
        <f t="array" ref="J30">[1]!table_weight[Curve]*(('F+ , F-'!J$2-[1]!tbl_gk[[#This Row],[Curve]])/('F+ , F-'!J$2-'F+ , F-'!J$3))</f>
        <v>9.295879390190295E-3</v>
      </c>
      <c r="K30" s="1" cm="1">
        <f t="array" ref="K30">[1]!table_weight[FKAccuracy]*(('F+ , F-'!K$2-[1]!tbl_gk[[#This Row],[FKAccuracy]])/('F+ , F-'!K$2-'F+ , F-'!K$3))</f>
        <v>8.8226346212351529E-3</v>
      </c>
      <c r="L30" s="1" cm="1">
        <f t="array" ref="L30">[1]!table_weight[LongPassing]*(('F+ , F-'!L$2-[1]!tbl_gk[[#This Row],[LongPassing]])/('F+ , F-'!L$2-'F+ , F-'!L$3))</f>
        <v>2.3822660403335128E-2</v>
      </c>
      <c r="M30" s="1" cm="1">
        <f t="array" ref="M30">[1]!table_weight[BallControl]*(('F+ , F-'!M$2-[1]!tbl_gk[[#This Row],[BallControl]])/('F+ , F-'!M$2-'F+ , F-'!M$3))</f>
        <v>1.5211439002129552E-2</v>
      </c>
      <c r="N30" s="1" cm="1">
        <f t="array" ref="N30">[1]!table_weight[Acceleration]*(('F+ , F-'!N$2-[1]!tbl_gk[[#This Row],[Acceleration]])/('F+ , F-'!N$2-'F+ , F-'!N$3))</f>
        <v>4.7352314823099848E-3</v>
      </c>
      <c r="O30" s="1" cm="1">
        <f t="array" ref="O30">[1]!table_weight[SprintSpeed]*(('F+ , F-'!O$2-[1]!tbl_gk[[#This Row],[SprintSpeed]])/('F+ , F-'!O$2-'F+ , F-'!O$3))</f>
        <v>5.9032552479464486E-3</v>
      </c>
      <c r="P30" s="1" cm="1">
        <f t="array" ref="P30">[1]!table_weight[Agility]*(('F+ , F-'!P$2-[1]!tbl_gk[[#This Row],[Agility]])/('F+ , F-'!P$2-'F+ , F-'!P$3))</f>
        <v>1.6381549694601055E-3</v>
      </c>
      <c r="Q30" s="1" cm="1">
        <f t="array" ref="Q30">[1]!table_weight[Reactions]*(('F+ , F-'!Q$2-[1]!tbl_gk[[#This Row],[Reactions]])/('F+ , F-'!Q$2-'F+ , F-'!Q$3))</f>
        <v>9.2815560012993875E-4</v>
      </c>
      <c r="R30" s="1" cm="1">
        <f t="array" ref="R30">[1]!table_weight[Balance]*(('F+ , F-'!R$2-[1]!tbl_gk[[#This Row],[Balance]])/('F+ , F-'!R$2-'F+ , F-'!R$3))</f>
        <v>2.2972377268522179E-3</v>
      </c>
      <c r="S30" s="1" cm="1">
        <f t="array" ref="S30">[1]!table_weight[ShotPower]*(('F+ , F-'!S$2-[1]!tbl_gk[[#This Row],[ShotPower]])/('F+ , F-'!S$2-'F+ , F-'!S$3))</f>
        <v>2.8567824467413809E-3</v>
      </c>
      <c r="T30" s="1" cm="1">
        <f t="array" ref="T30">[1]!table_weight[Jumping]*(('F+ , F-'!T$2-[1]!tbl_gk[[#This Row],[Jumping]])/('F+ , F-'!T$2-'F+ , F-'!T$3))</f>
        <v>9.4458129287417522E-4</v>
      </c>
      <c r="U30" s="1" cm="1">
        <f t="array" ref="U30">[1]!table_weight[Stamina]*(('F+ , F-'!U$2-[1]!tbl_gk[[#This Row],[Stamina]])/('F+ , F-'!U$2-'F+ , F-'!U$3))</f>
        <v>6.8696821299940002E-3</v>
      </c>
      <c r="V30" s="1" cm="1">
        <f t="array" ref="V30">[1]!table_weight[Strength]*(('F+ , F-'!V$2-[1]!tbl_gk[[#This Row],[Strength]])/('F+ , F-'!V$2-'F+ , F-'!V$3))</f>
        <v>8.8733394179089161E-4</v>
      </c>
      <c r="W30" s="1" cm="1">
        <f t="array" ref="W30">[1]!table_weight[LongShots]*(('F+ , F-'!W$2-[1]!tbl_gk[[#This Row],[LongShots]])/('F+ , F-'!W$2-'F+ , F-'!W$3))</f>
        <v>8.570347340224143E-3</v>
      </c>
      <c r="X30" s="1" cm="1">
        <f t="array" ref="X30">[1]!table_weight[Aggression]*(('F+ , F-'!X$2-[1]!tbl_gk[[#This Row],[Aggression]])/('F+ , F-'!X$2-'F+ , F-'!X$3))</f>
        <v>6.0845756008518293E-3</v>
      </c>
      <c r="Y30" s="1" cm="1">
        <f t="array" ref="Y30">[1]!table_weight[Interceptions]*(('F+ , F-'!Y$2-[1]!tbl_gk[[#This Row],[Interceptions]])/('F+ , F-'!Y$2-'F+ , F-'!Y$3))</f>
        <v>1.4543619728865382E-2</v>
      </c>
      <c r="Z30" s="1" cm="1">
        <f t="array" ref="Z30">[1]!table_weight[Positioning]*(('F+ , F-'!Z$2-[1]!tbl_gk[[#This Row],[Positioning]])/('F+ , F-'!Z$2-'F+ , F-'!Z$3))</f>
        <v>8.8733394179088337E-4</v>
      </c>
      <c r="AA30" s="1" cm="1">
        <f t="array" ref="AA30">[1]!table_weight[Vision]*(('F+ , F-'!AA$2-[1]!tbl_gk[[#This Row],[Vision]])/('F+ , F-'!AA$2-'F+ , F-'!AA$3))</f>
        <v>7.0986715343271337E-3</v>
      </c>
      <c r="AB30" s="1" cm="1">
        <f t="array" ref="AB30">[1]!table_weight[Penalties]*(('F+ , F-'!AB$2-[1]!tbl_gk[[#This Row],[Penalties]])/('F+ , F-'!AB$2-'F+ , F-'!AB$3))</f>
        <v>2.3096780543674466E-3</v>
      </c>
      <c r="AC30" s="1" cm="1">
        <f t="array" ref="AC30">[1]!table_weight[Composure]*(('F+ , F-'!AC$2-[1]!tbl_gk[[#This Row],[Composure]])/('F+ , F-'!AC$2-'F+ , F-'!AC$3))</f>
        <v>4.8036123164619632E-4</v>
      </c>
      <c r="AD30" s="1" cm="1">
        <f t="array" ref="AD30">[1]!table_weight[Marking]*(('F+ , F-'!AD$2-[1]!tbl_gk[[#This Row],[Marking]])/('F+ , F-'!AD$2-'F+ , F-'!AD$3))</f>
        <v>2.8394686137308601E-2</v>
      </c>
      <c r="AE30" s="1" cm="1">
        <f t="array" ref="AE30">[1]!table_weight[StandingTackle]*(('F+ , F-'!AE$2-[1]!tbl_gk[[#This Row],[StandingTackle]])/('F+ , F-'!AE$2-'F+ , F-'!AE$3))</f>
        <v>3.5866971962916126E-2</v>
      </c>
      <c r="AF30" s="1" cm="1">
        <f t="array" ref="AF30">[1]!table_weight[SlidingTackle]*(('F+ , F-'!AF$2-[1]!tbl_gk[[#This Row],[SlidingTackle]])/('F+ , F-'!AF$2-'F+ , F-'!AF$3))</f>
        <v>1.120842873841129E-2</v>
      </c>
      <c r="AG30" s="1" cm="1">
        <f t="array" ref="AG30">[1]!table_weight[GKDiving]*(('F+ , F-'!AG$2-[1]!tbl_gk[[#This Row],[GKDiving]])/('F+ , F-'!AG$2-'F+ , F-'!AG$3))</f>
        <v>2.9038003245106969E-2</v>
      </c>
      <c r="AH30" s="1" cm="1">
        <f t="array" ref="AH30">[1]!table_weight[GKHandling]*(('F+ , F-'!AH$2-[1]!tbl_gk[[#This Row],[GKHandling]])/('F+ , F-'!AH$2-'F+ , F-'!AH$3))</f>
        <v>3.7430060448935834E-2</v>
      </c>
      <c r="AI30" s="1" cm="1">
        <f t="array" ref="AI30">[1]!table_weight[GKKicking]*(('F+ , F-'!AI$2-[1]!tbl_gk[[#This Row],[GKKicking]])/('F+ , F-'!AI$2-'F+ , F-'!AI$3))</f>
        <v>1.3416489199878298E-2</v>
      </c>
      <c r="AJ30" s="1" cm="1">
        <f t="array" ref="AJ30">[1]!table_weight[GKPositioning]*(('F+ , F-'!AJ$2-[1]!tbl_gk[[#This Row],[GKPositioning]])/('F+ , F-'!AJ$2-'F+ , F-'!AJ$3))</f>
        <v>5.0455173059371387E-3</v>
      </c>
      <c r="AK30" s="1" cm="1">
        <f t="array" ref="AK30">[1]!table_weight[GKReflexes]*(('F+ , F-'!AK$2-[1]!tbl_gk[[#This Row],[GKReflexes]])/('F+ , F-'!AK$2-'F+ , F-'!AK$3))</f>
        <v>2.7329885407159499E-2</v>
      </c>
    </row>
    <row r="31" spans="1:37" x14ac:dyDescent="0.55000000000000004">
      <c r="A31" s="8">
        <f>[1]!tbl_gk[[#This Row],[ID]]</f>
        <v>142962</v>
      </c>
      <c r="B31" s="2" cm="1">
        <f t="array" ref="B31">[1]!table_weight[ValueEUR]*(('F+ , F-'!B$2-[1]!tbl_gk[[#This Row],[ValueEUR]])/('F+ , F-'!B$2-'F+ , F-'!B$3))</f>
        <v>7.4388200703228241E-5</v>
      </c>
      <c r="C31" s="2" cm="1">
        <f t="array" ref="C31">[1]!table_weight[WageEUR]*(('F+ , F-'!C$2-[1]!tbl_gk[[#This Row],[WageEUR]])/('F+ , F-'!C$2-'F+ , F-'!C$3))</f>
        <v>7.0417683556952691E-4</v>
      </c>
      <c r="D31" s="2" cm="1">
        <f t="array" ref="D31">[1]!table_weight[Crossing]*(('F+ , F-'!D$2-[1]!tbl_gk[[#This Row],[Crossing]])/('F+ , F-'!D$2-'F+ , F-'!D$3))</f>
        <v>2.5779386098345909E-2</v>
      </c>
      <c r="E31" s="2" cm="1">
        <f t="array" ref="E31">[1]!table_weight[Finishing]*(('F+ , F-'!E$2-[1]!tbl_gk[[#This Row],[Finishing]])/('F+ , F-'!E$2-'F+ , F-'!E$3))</f>
        <v>1.3975509583206414E-2</v>
      </c>
      <c r="F31" s="2" cm="1">
        <f t="array" ref="F31">[1]!table_weight[HeadingAccuracy]*(('F+ , F-'!F$2-[1]!tbl_gk[[#This Row],[HeadingAccuracy]])/('F+ , F-'!F$2-'F+ , F-'!F$3))</f>
        <v>1.210949849973455E-2</v>
      </c>
      <c r="G31" s="2" cm="1">
        <f t="array" ref="G31">[1]!table_weight[ShortPassing]*(('F+ , F-'!G$2-[1]!tbl_gk[[#This Row],[ShortPassing]])/('F+ , F-'!G$2-'F+ , F-'!G$3))</f>
        <v>4.0783877022690797E-2</v>
      </c>
      <c r="H31" s="2" cm="1">
        <f t="array" ref="H31">[1]!table_weight[Volleys]*(('F+ , F-'!H$2-[1]!tbl_gk[[#This Row],[Volleys]])/('F+ , F-'!H$2-'F+ , F-'!H$3))</f>
        <v>1.851827356780974E-3</v>
      </c>
      <c r="I31" s="2" cm="1">
        <f t="array" ref="I31">[1]!table_weight[Dribbling]*(('F+ , F-'!I$2-[1]!tbl_gk[[#This Row],[Dribbling]])/('F+ , F-'!I$2-'F+ , F-'!I$3))</f>
        <v>8.8009039940892403E-3</v>
      </c>
      <c r="J31" s="2" cm="1">
        <f t="array" ref="J31">[1]!table_weight[Curve]*(('F+ , F-'!J$2-[1]!tbl_gk[[#This Row],[Curve]])/('F+ , F-'!J$2-'F+ , F-'!J$3))</f>
        <v>8.9578474123651938E-3</v>
      </c>
      <c r="K31" s="2" cm="1">
        <f t="array" ref="K31">[1]!table_weight[FKAccuracy]*(('F+ , F-'!K$2-[1]!tbl_gk[[#This Row],[FKAccuracy]])/('F+ , F-'!K$2-'F+ , F-'!K$3))</f>
        <v>8.5184058411925615E-3</v>
      </c>
      <c r="L31" s="2" cm="1">
        <f t="array" ref="L31">[1]!table_weight[LongPassing]*(('F+ , F-'!L$2-[1]!tbl_gk[[#This Row],[LongPassing]])/('F+ , F-'!L$2-'F+ , F-'!L$3))</f>
        <v>2.5446932703562523E-2</v>
      </c>
      <c r="M31" s="2" cm="1">
        <f t="array" ref="M31">[1]!table_weight[BallControl]*(('F+ , F-'!M$2-[1]!tbl_gk[[#This Row],[BallControl]])/('F+ , F-'!M$2-'F+ , F-'!M$3))</f>
        <v>6.5191881437698072E-3</v>
      </c>
      <c r="N31" s="2" cm="1">
        <f t="array" ref="N31">[1]!table_weight[Acceleration]*(('F+ , F-'!N$2-[1]!tbl_gk[[#This Row],[Acceleration]])/('F+ , F-'!N$2-'F+ , F-'!N$3))</f>
        <v>4.7352314823099848E-3</v>
      </c>
      <c r="O31" s="2" cm="1">
        <f t="array" ref="O31">[1]!table_weight[SprintSpeed]*(('F+ , F-'!O$2-[1]!tbl_gk[[#This Row],[SprintSpeed]])/('F+ , F-'!O$2-'F+ , F-'!O$3))</f>
        <v>7.0276848189838679E-3</v>
      </c>
      <c r="P31" s="2" cm="1">
        <f t="array" ref="P31">[1]!table_weight[Agility]*(('F+ , F-'!P$2-[1]!tbl_gk[[#This Row],[Agility]])/('F+ , F-'!P$2-'F+ , F-'!P$3))</f>
        <v>3.1592988696730611E-3</v>
      </c>
      <c r="Q31" s="2" cm="1">
        <f t="array" ref="Q31">[1]!table_weight[Reactions]*(('F+ , F-'!Q$2-[1]!tbl_gk[[#This Row],[Reactions]])/('F+ , F-'!Q$2-'F+ , F-'!Q$3))</f>
        <v>9.7971980013715747E-4</v>
      </c>
      <c r="R31" s="2" cm="1">
        <f t="array" ref="R31">[1]!table_weight[Balance]*(('F+ , F-'!R$2-[1]!tbl_gk[[#This Row],[Balance]])/('F+ , F-'!R$2-'F+ , F-'!R$3))</f>
        <v>1.3659251348851025E-3</v>
      </c>
      <c r="S31" s="2" cm="1">
        <f t="array" ref="S31">[1]!table_weight[ShotPower]*(('F+ , F-'!S$2-[1]!tbl_gk[[#This Row],[ShotPower]])/('F+ , F-'!S$2-'F+ , F-'!S$3))</f>
        <v>4.1553199225329174E-3</v>
      </c>
      <c r="T31" s="2" cm="1">
        <f t="array" ref="T31">[1]!table_weight[Jumping]*(('F+ , F-'!T$2-[1]!tbl_gk[[#This Row],[Jumping]])/('F+ , F-'!T$2-'F+ , F-'!T$3))</f>
        <v>1.2880653993738752E-3</v>
      </c>
      <c r="U31" s="2" cm="1">
        <f t="array" ref="U31">[1]!table_weight[Stamina]*(('F+ , F-'!U$2-[1]!tbl_gk[[#This Row],[Stamina]])/('F+ , F-'!U$2-'F+ , F-'!U$3))</f>
        <v>1.0304523194991E-2</v>
      </c>
      <c r="V31" s="2" cm="1">
        <f t="array" ref="V31">[1]!table_weight[Strength]*(('F+ , F-'!V$2-[1]!tbl_gk[[#This Row],[Strength]])/('F+ , F-'!V$2-'F+ , F-'!V$3))</f>
        <v>1.0648007301490701E-2</v>
      </c>
      <c r="W31" s="2" cm="1">
        <f t="array" ref="W31">[1]!table_weight[LongShots]*(('F+ , F-'!W$2-[1]!tbl_gk[[#This Row],[LongShots]])/('F+ , F-'!W$2-'F+ , F-'!W$3))</f>
        <v>7.7912248547492196E-3</v>
      </c>
      <c r="X31" s="2" cm="1">
        <f t="array" ref="X31">[1]!table_weight[Aggression]*(('F+ , F-'!X$2-[1]!tbl_gk[[#This Row],[Aggression]])/('F+ , F-'!X$2-'F+ , F-'!X$3))</f>
        <v>1.2169151201703659E-2</v>
      </c>
      <c r="Y31" s="2" cm="1">
        <f t="array" ref="Y31">[1]!table_weight[Interceptions]*(('F+ , F-'!Y$2-[1]!tbl_gk[[#This Row],[Interceptions]])/('F+ , F-'!Y$2-'F+ , F-'!Y$3))</f>
        <v>1.8698939651398346E-2</v>
      </c>
      <c r="Z31" s="2" cm="1">
        <f t="array" ref="Z31">[1]!table_weight[Positioning]*(('F+ , F-'!Z$2-[1]!tbl_gk[[#This Row],[Positioning]])/('F+ , F-'!Z$2-'F+ , F-'!Z$3))</f>
        <v>7.394449514924029E-4</v>
      </c>
      <c r="AA31" s="2" cm="1">
        <f t="array" ref="AA31">[1]!table_weight[Vision]*(('F+ , F-'!AA$2-[1]!tbl_gk[[#This Row],[Vision]])/('F+ , F-'!AA$2-'F+ , F-'!AA$3))</f>
        <v>1.2067741608356128E-2</v>
      </c>
      <c r="AB31" s="2" cm="1">
        <f t="array" ref="AB31">[1]!table_weight[Penalties]*(('F+ , F-'!AB$2-[1]!tbl_gk[[#This Row],[Penalties]])/('F+ , F-'!AB$2-'F+ , F-'!AB$3))</f>
        <v>1.9182071976949979E-3</v>
      </c>
      <c r="AC31" s="2" cm="1">
        <f t="array" ref="AC31">[1]!table_weight[Composure]*(('F+ , F-'!AC$2-[1]!tbl_gk[[#This Row],[Composure]])/('F+ , F-'!AC$2-'F+ , F-'!AC$3))</f>
        <v>2.668673509145535E-4</v>
      </c>
      <c r="AD31" s="2" cm="1">
        <f t="array" ref="AD31">[1]!table_weight[Marking]*(('F+ , F-'!AD$2-[1]!tbl_gk[[#This Row],[Marking]])/('F+ , F-'!AD$2-'F+ , F-'!AD$3))</f>
        <v>2.8394686137308601E-2</v>
      </c>
      <c r="AE31" s="2" cm="1">
        <f t="array" ref="AE31">[1]!table_weight[StandingTackle]*(('F+ , F-'!AE$2-[1]!tbl_gk[[#This Row],[StandingTackle]])/('F+ , F-'!AE$2-'F+ , F-'!AE$3))</f>
        <v>6.7250572430467741E-3</v>
      </c>
      <c r="AF31" s="2" cm="1">
        <f t="array" ref="AF31">[1]!table_weight[SlidingTackle]*(('F+ , F-'!AF$2-[1]!tbl_gk[[#This Row],[SlidingTackle]])/('F+ , F-'!AF$2-'F+ , F-'!AF$3))</f>
        <v>5.977828660486021E-3</v>
      </c>
      <c r="AG31" s="2" cm="1">
        <f t="array" ref="AG31">[1]!table_weight[GKDiving]*(('F+ , F-'!AG$2-[1]!tbl_gk[[#This Row],[GKDiving]])/('F+ , F-'!AG$2-'F+ , F-'!AG$3))</f>
        <v>2.7329885407159499E-2</v>
      </c>
      <c r="AH31" s="2" cm="1">
        <f t="array" ref="AH31">[1]!table_weight[GKHandling]*(('F+ , F-'!AH$2-[1]!tbl_gk[[#This Row],[GKHandling]])/('F+ , F-'!AH$2-'F+ , F-'!AH$3))</f>
        <v>4.0994828110739248E-2</v>
      </c>
      <c r="AI31" s="2" cm="1">
        <f t="array" ref="AI31">[1]!table_weight[GKKicking]*(('F+ , F-'!AI$2-[1]!tbl_gk[[#This Row],[GKKicking]])/('F+ , F-'!AI$2-'F+ , F-'!AI$3))</f>
        <v>1.8783084879829621E-2</v>
      </c>
      <c r="AJ31" s="2" cm="1">
        <f t="array" ref="AJ31">[1]!table_weight[GKPositioning]*(('F+ , F-'!AJ$2-[1]!tbl_gk[[#This Row],[GKPositioning]])/('F+ , F-'!AJ$2-'F+ , F-'!AJ$3))</f>
        <v>1.2613793264842845E-2</v>
      </c>
      <c r="AK31" s="2" cm="1">
        <f t="array" ref="AK31">[1]!table_weight[GKReflexes]*(('F+ , F-'!AK$2-[1]!tbl_gk[[#This Row],[GKReflexes]])/('F+ , F-'!AK$2-'F+ , F-'!AK$3))</f>
        <v>2.9151877767636801E-2</v>
      </c>
    </row>
    <row r="32" spans="1:37" x14ac:dyDescent="0.55000000000000004">
      <c r="A32" s="7">
        <f>[1]!tbl_gk[[#This Row],[ID]]</f>
        <v>144172</v>
      </c>
      <c r="B32" s="1" cm="1">
        <f t="array" ref="B32">[1]!table_weight[ValueEUR]*(('F+ , F-'!B$2-[1]!tbl_gk[[#This Row],[ValueEUR]])/('F+ , F-'!B$2-'F+ , F-'!B$3))</f>
        <v>3.7348432718218329E-5</v>
      </c>
      <c r="C32" s="1" cm="1">
        <f t="array" ref="C32">[1]!table_weight[WageEUR]*(('F+ , F-'!C$2-[1]!tbl_gk[[#This Row],[WageEUR]])/('F+ , F-'!C$2-'F+ , F-'!C$3))</f>
        <v>3.9120935309418161E-4</v>
      </c>
      <c r="D32" s="1" cm="1">
        <f t="array" ref="D32">[1]!table_weight[Crossing]*(('F+ , F-'!D$2-[1]!tbl_gk[[#This Row],[Crossing]])/('F+ , F-'!D$2-'F+ , F-'!D$3))</f>
        <v>3.5866971962916043E-2</v>
      </c>
      <c r="E32" s="1" cm="1">
        <f t="array" ref="E32">[1]!table_weight[Finishing]*(('F+ , F-'!E$2-[1]!tbl_gk[[#This Row],[Finishing]])/('F+ , F-'!E$2-'F+ , F-'!E$3))</f>
        <v>1.3975509583206414E-2</v>
      </c>
      <c r="F32" s="1" cm="1">
        <f t="array" ref="F32">[1]!table_weight[HeadingAccuracy]*(('F+ , F-'!F$2-[1]!tbl_gk[[#This Row],[HeadingAccuracy]])/('F+ , F-'!F$2-'F+ , F-'!F$3))</f>
        <v>9.6040850170308507E-3</v>
      </c>
      <c r="G32" s="1" cm="1">
        <f t="array" ref="G32">[1]!table_weight[ShortPassing]*(('F+ , F-'!G$2-[1]!tbl_gk[[#This Row],[ShortPassing]])/('F+ , F-'!G$2-'F+ , F-'!G$3))</f>
        <v>5.484728289258417E-2</v>
      </c>
      <c r="H32" s="1" cm="1">
        <f t="array" ref="H32">[1]!table_weight[Volleys]*(('F+ , F-'!H$2-[1]!tbl_gk[[#This Row],[Volleys]])/('F+ , F-'!H$2-'F+ , F-'!H$3))</f>
        <v>1.6203489371833524E-3</v>
      </c>
      <c r="I32" s="1" cm="1">
        <f t="array" ref="I32">[1]!table_weight[Dribbling]*(('F+ , F-'!I$2-[1]!tbl_gk[[#This Row],[Dribbling]])/('F+ , F-'!I$2-'F+ , F-'!I$3))</f>
        <v>1.7601807988178481E-2</v>
      </c>
      <c r="J32" s="1" cm="1">
        <f t="array" ref="J32">[1]!table_weight[Curve]*(('F+ , F-'!J$2-[1]!tbl_gk[[#This Row],[Curve]])/('F+ , F-'!J$2-'F+ , F-'!J$3))</f>
        <v>9.8029273569279467E-3</v>
      </c>
      <c r="K32" s="1" cm="1">
        <f t="array" ref="K32">[1]!table_weight[FKAccuracy]*(('F+ , F-'!K$2-[1]!tbl_gk[[#This Row],[FKAccuracy]])/('F+ , F-'!K$2-'F+ , F-'!K$3))</f>
        <v>9.1268634012777444E-3</v>
      </c>
      <c r="L32" s="1" cm="1">
        <f t="array" ref="L32">[1]!table_weight[LongPassing]*(('F+ , F-'!L$2-[1]!tbl_gk[[#This Row],[LongPassing]])/('F+ , F-'!L$2-'F+ , F-'!L$3))</f>
        <v>2.4364084503410925E-2</v>
      </c>
      <c r="M32" s="1" cm="1">
        <f t="array" ref="M32">[1]!table_weight[BallControl]*(('F+ , F-'!M$2-[1]!tbl_gk[[#This Row],[BallControl]])/('F+ , F-'!M$2-'F+ , F-'!M$3))</f>
        <v>1.4776826459211564E-2</v>
      </c>
      <c r="N32" s="1" cm="1">
        <f t="array" ref="N32">[1]!table_weight[Acceleration]*(('F+ , F-'!N$2-[1]!tbl_gk[[#This Row],[Acceleration]])/('F+ , F-'!N$2-'F+ , F-'!N$3))</f>
        <v>5.4116931226399828E-3</v>
      </c>
      <c r="O32" s="1" cm="1">
        <f t="array" ref="O32">[1]!table_weight[SprintSpeed]*(('F+ , F-'!O$2-[1]!tbl_gk[[#This Row],[SprintSpeed]])/('F+ , F-'!O$2-'F+ , F-'!O$3))</f>
        <v>2.5299665348341924E-3</v>
      </c>
      <c r="P32" s="1" cm="1">
        <f t="array" ref="P32">[1]!table_weight[Agility]*(('F+ , F-'!P$2-[1]!tbl_gk[[#This Row],[Agility]])/('F+ , F-'!P$2-'F+ , F-'!P$3))</f>
        <v>1.5211439002129552E-3</v>
      </c>
      <c r="Q32" s="1" cm="1">
        <f t="array" ref="Q32">[1]!table_weight[Reactions]*(('F+ , F-'!Q$2-[1]!tbl_gk[[#This Row],[Reactions]])/('F+ , F-'!Q$2-'F+ , F-'!Q$3))</f>
        <v>1.1859766001660328E-3</v>
      </c>
      <c r="R32" s="1" cm="1">
        <f t="array" ref="R32">[1]!table_weight[Balance]*(('F+ , F-'!R$2-[1]!tbl_gk[[#This Row],[Balance]])/('F+ , F-'!R$2-'F+ , F-'!R$3))</f>
        <v>1.1175751103605386E-3</v>
      </c>
      <c r="S32" s="1" cm="1">
        <f t="array" ref="S32">[1]!table_weight[ShotPower]*(('F+ , F-'!S$2-[1]!tbl_gk[[#This Row],[ShotPower]])/('F+ , F-'!S$2-'F+ , F-'!S$3))</f>
        <v>5.7135648934827617E-3</v>
      </c>
      <c r="T32" s="1" cm="1">
        <f t="array" ref="T32">[1]!table_weight[Jumping]*(('F+ , F-'!T$2-[1]!tbl_gk[[#This Row],[Jumping]])/('F+ , F-'!T$2-'F+ , F-'!T$3))</f>
        <v>1.2880653993738752E-3</v>
      </c>
      <c r="U32" s="1" cm="1">
        <f t="array" ref="U32">[1]!table_weight[Stamina]*(('F+ , F-'!U$2-[1]!tbl_gk[[#This Row],[Stamina]])/('F+ , F-'!U$2-'F+ , F-'!U$3))</f>
        <v>1.7174205324984999E-2</v>
      </c>
      <c r="V32" s="1" cm="1">
        <f t="array" ref="V32">[1]!table_weight[Strength]*(('F+ , F-'!V$2-[1]!tbl_gk[[#This Row],[Strength]])/('F+ , F-'!V$2-'F+ , F-'!V$3))</f>
        <v>2.3070682486563184E-2</v>
      </c>
      <c r="W32" s="1" cm="1">
        <f t="array" ref="W32">[1]!table_weight[LongShots]*(('F+ , F-'!W$2-[1]!tbl_gk[[#This Row],[LongShots]])/('F+ , F-'!W$2-'F+ , F-'!W$3))</f>
        <v>8.570347340224143E-3</v>
      </c>
      <c r="X32" s="1" cm="1">
        <f t="array" ref="X32">[1]!table_weight[Aggression]*(('F+ , F-'!X$2-[1]!tbl_gk[[#This Row],[Aggression]])/('F+ , F-'!X$2-'F+ , F-'!X$3))</f>
        <v>7.9099482811073787E-3</v>
      </c>
      <c r="Y32" s="1" cm="1">
        <f t="array" ref="Y32">[1]!table_weight[Interceptions]*(('F+ , F-'!Y$2-[1]!tbl_gk[[#This Row],[Interceptions]])/('F+ , F-'!Y$2-'F+ , F-'!Y$3))</f>
        <v>1.3851066408443219E-2</v>
      </c>
      <c r="Z32" s="1" cm="1">
        <f t="array" ref="Z32">[1]!table_weight[Positioning]*(('F+ , F-'!Z$2-[1]!tbl_gk[[#This Row],[Positioning]])/('F+ , F-'!Z$2-'F+ , F-'!Z$3))</f>
        <v>5.9155596119392221E-4</v>
      </c>
      <c r="AA32" s="1" cm="1">
        <f t="array" ref="AA32">[1]!table_weight[Vision]*(('F+ , F-'!AA$2-[1]!tbl_gk[[#This Row],[Vision]])/('F+ , F-'!AA$2-'F+ , F-'!AA$3))</f>
        <v>2.4135483216712255E-2</v>
      </c>
      <c r="AB32" s="1" cm="1">
        <f t="array" ref="AB32">[1]!table_weight[Penalties]*(('F+ , F-'!AB$2-[1]!tbl_gk[[#This Row],[Penalties]])/('F+ , F-'!AB$2-'F+ , F-'!AB$3))</f>
        <v>2.5054134827036706E-3</v>
      </c>
      <c r="AC32" s="1" cm="1">
        <f t="array" ref="AC32">[1]!table_weight[Composure]*(('F+ , F-'!AC$2-[1]!tbl_gk[[#This Row],[Composure]])/('F+ , F-'!AC$2-'F+ , F-'!AC$3))</f>
        <v>2.668673509145535E-4</v>
      </c>
      <c r="AD32" s="1" cm="1">
        <f t="array" ref="AD32">[1]!table_weight[Marking]*(('F+ , F-'!AD$2-[1]!tbl_gk[[#This Row],[Marking]])/('F+ , F-'!AD$2-'F+ , F-'!AD$3))</f>
        <v>2.5239721010940977E-2</v>
      </c>
      <c r="AE32" s="1" cm="1">
        <f t="array" ref="AE32">[1]!table_weight[StandingTackle]*(('F+ , F-'!AE$2-[1]!tbl_gk[[#This Row],[StandingTackle]])/('F+ , F-'!AE$2-'F+ , F-'!AE$3))</f>
        <v>2.241685747682258E-2</v>
      </c>
      <c r="AF32" s="1" cm="1">
        <f t="array" ref="AF32">[1]!table_weight[SlidingTackle]*(('F+ , F-'!AF$2-[1]!tbl_gk[[#This Row],[SlidingTackle]])/('F+ , F-'!AF$2-'F+ , F-'!AF$3))</f>
        <v>7.4722858256075263E-3</v>
      </c>
      <c r="AG32" s="1" cm="1">
        <f t="array" ref="AG32">[1]!table_weight[GKDiving]*(('F+ , F-'!AG$2-[1]!tbl_gk[[#This Row],[GKDiving]])/('F+ , F-'!AG$2-'F+ , F-'!AG$3))</f>
        <v>4.2702945948686719E-2</v>
      </c>
      <c r="AH32" s="1" cm="1">
        <f t="array" ref="AH32">[1]!table_weight[GKHandling]*(('F+ , F-'!AH$2-[1]!tbl_gk[[#This Row],[GKHandling]])/('F+ , F-'!AH$2-'F+ , F-'!AH$3))</f>
        <v>4.2777211941640955E-2</v>
      </c>
      <c r="AI32" s="1" cm="1">
        <f t="array" ref="AI32">[1]!table_weight[GKKicking]*(('F+ , F-'!AI$2-[1]!tbl_gk[[#This Row],[GKKicking]])/('F+ , F-'!AI$2-'F+ , F-'!AI$3))</f>
        <v>2.5938545786431375E-2</v>
      </c>
      <c r="AJ32" s="1" cm="1">
        <f t="array" ref="AJ32">[1]!table_weight[GKPositioning]*(('F+ , F-'!AJ$2-[1]!tbl_gk[[#This Row],[GKPositioning]])/('F+ , F-'!AJ$2-'F+ , F-'!AJ$3))</f>
        <v>1.2613793264842845E-2</v>
      </c>
      <c r="AK32" s="1" cm="1">
        <f t="array" ref="AK32">[1]!table_weight[GKReflexes]*(('F+ , F-'!AK$2-[1]!tbl_gk[[#This Row],[GKReflexes]])/('F+ , F-'!AK$2-'F+ , F-'!AK$3))</f>
        <v>4.3727816651455198E-2</v>
      </c>
    </row>
    <row r="33" spans="1:37" x14ac:dyDescent="0.55000000000000004">
      <c r="A33" s="8">
        <f>[1]!tbl_gk[[#This Row],[ID]]</f>
        <v>146296</v>
      </c>
      <c r="B33" s="2" cm="1">
        <f t="array" ref="B33">[1]!table_weight[ValueEUR]*(('F+ , F-'!B$2-[1]!tbl_gk[[#This Row],[ValueEUR]])/('F+ , F-'!B$2-'F+ , F-'!B$3))</f>
        <v>1.4383776567512181E-4</v>
      </c>
      <c r="C33" s="2" cm="1">
        <f t="array" ref="C33">[1]!table_weight[WageEUR]*(('F+ , F-'!C$2-[1]!tbl_gk[[#This Row],[WageEUR]])/('F+ , F-'!C$2-'F+ , F-'!C$3))</f>
        <v>7.0417683556952691E-4</v>
      </c>
      <c r="D33" s="2" cm="1">
        <f t="array" ref="D33">[1]!table_weight[Crossing]*(('F+ , F-'!D$2-[1]!tbl_gk[[#This Row],[Crossing]])/('F+ , F-'!D$2-'F+ , F-'!D$3))</f>
        <v>3.0262757593710415E-2</v>
      </c>
      <c r="E33" s="2" cm="1">
        <f t="array" ref="E33">[1]!table_weight[Finishing]*(('F+ , F-'!E$2-[1]!tbl_gk[[#This Row],[Finishing]])/('F+ , F-'!E$2-'F+ , F-'!E$3))</f>
        <v>1.3975509583206414E-2</v>
      </c>
      <c r="F33" s="2" cm="1">
        <f t="array" ref="F33">[1]!table_weight[HeadingAccuracy]*(('F+ , F-'!F$2-[1]!tbl_gk[[#This Row],[HeadingAccuracy]])/('F+ , F-'!F$2-'F+ , F-'!F$3))</f>
        <v>1.1274360672166649E-2</v>
      </c>
      <c r="G33" s="2" cm="1">
        <f t="array" ref="G33">[1]!table_weight[ShortPassing]*(('F+ , F-'!G$2-[1]!tbl_gk[[#This Row],[ShortPassing]])/('F+ , F-'!G$2-'F+ , F-'!G$3))</f>
        <v>3.9377536435701459E-2</v>
      </c>
      <c r="H33" s="2" cm="1">
        <f t="array" ref="H33">[1]!table_weight[Volleys]*(('F+ , F-'!H$2-[1]!tbl_gk[[#This Row],[Volleys]])/('F+ , F-'!H$2-'F+ , F-'!H$3))</f>
        <v>1.5046097273845413E-3</v>
      </c>
      <c r="I33" s="2" cm="1">
        <f t="array" ref="I33">[1]!table_weight[Dribbling]*(('F+ , F-'!I$2-[1]!tbl_gk[[#This Row],[Dribbling]])/('F+ , F-'!I$2-'F+ , F-'!I$3))</f>
        <v>1.6623929766613008E-2</v>
      </c>
      <c r="J33" s="2" cm="1">
        <f t="array" ref="J33">[1]!table_weight[Curve]*(('F+ , F-'!J$2-[1]!tbl_gk[[#This Row],[Curve]])/('F+ , F-'!J$2-'F+ , F-'!J$3))</f>
        <v>7.6057195010647873E-3</v>
      </c>
      <c r="K33" s="2" cm="1">
        <f t="array" ref="K33">[1]!table_weight[FKAccuracy]*(('F+ , F-'!K$2-[1]!tbl_gk[[#This Row],[FKAccuracy]])/('F+ , F-'!K$2-'F+ , F-'!K$3))</f>
        <v>9.4310921813203358E-3</v>
      </c>
      <c r="L33" s="2" cm="1">
        <f t="array" ref="L33">[1]!table_weight[LongPassing]*(('F+ , F-'!L$2-[1]!tbl_gk[[#This Row],[LongPassing]])/('F+ , F-'!L$2-'F+ , F-'!L$3))</f>
        <v>1.5159874802122355E-2</v>
      </c>
      <c r="M33" s="2" cm="1">
        <f t="array" ref="M33">[1]!table_weight[BallControl]*(('F+ , F-'!M$2-[1]!tbl_gk[[#This Row],[BallControl]])/('F+ , F-'!M$2-'F+ , F-'!M$3))</f>
        <v>1.2603763744621627E-2</v>
      </c>
      <c r="N33" s="2" cm="1">
        <f t="array" ref="N33">[1]!table_weight[Acceleration]*(('F+ , F-'!N$2-[1]!tbl_gk[[#This Row],[Acceleration]])/('F+ , F-'!N$2-'F+ , F-'!N$3))</f>
        <v>1.5784104941033285E-3</v>
      </c>
      <c r="O33" s="2" cm="1">
        <f t="array" ref="O33">[1]!table_weight[SprintSpeed]*(('F+ , F-'!O$2-[1]!tbl_gk[[#This Row],[SprintSpeed]])/('F+ , F-'!O$2-'F+ , F-'!O$3))</f>
        <v>2.8110739275935474E-3</v>
      </c>
      <c r="P33" s="2" cm="1">
        <f t="array" ref="P33">[1]!table_weight[Agility]*(('F+ , F-'!P$2-[1]!tbl_gk[[#This Row],[Agility]])/('F+ , F-'!P$2-'F+ , F-'!P$3))</f>
        <v>1.170110692471504E-3</v>
      </c>
      <c r="Q33" s="2" cm="1">
        <f t="array" ref="Q33">[1]!table_weight[Reactions]*(('F+ , F-'!Q$2-[1]!tbl_gk[[#This Row],[Reactions]])/('F+ , F-'!Q$2-'F+ , F-'!Q$3))</f>
        <v>1.0312840001443764E-3</v>
      </c>
      <c r="R33" s="2" cm="1">
        <f t="array" ref="R33">[1]!table_weight[Balance]*(('F+ , F-'!R$2-[1]!tbl_gk[[#This Row],[Balance]])/('F+ , F-'!R$2-'F+ , F-'!R$3))</f>
        <v>2.4835002452456407E-4</v>
      </c>
      <c r="S33" s="2" cm="1">
        <f t="array" ref="S33">[1]!table_weight[ShotPower]*(('F+ , F-'!S$2-[1]!tbl_gk[[#This Row],[ShotPower]])/('F+ , F-'!S$2-'F+ , F-'!S$3))</f>
        <v>4.4150274176912247E-3</v>
      </c>
      <c r="T33" s="2" cm="1">
        <f t="array" ref="T33">[1]!table_weight[Jumping]*(('F+ , F-'!T$2-[1]!tbl_gk[[#This Row],[Jumping]])/('F+ , F-'!T$2-'F+ , F-'!T$3))</f>
        <v>6.0109718637447508E-4</v>
      </c>
      <c r="U33" s="2" cm="1">
        <f t="array" ref="U33">[1]!table_weight[Stamina]*(('F+ , F-'!U$2-[1]!tbl_gk[[#This Row],[Stamina]])/('F+ , F-'!U$2-'F+ , F-'!U$3))</f>
        <v>5.1522615974955001E-3</v>
      </c>
      <c r="V33" s="2" cm="1">
        <f t="array" ref="V33">[1]!table_weight[Strength]*(('F+ , F-'!V$2-[1]!tbl_gk[[#This Row],[Strength]])/('F+ , F-'!V$2-'F+ , F-'!V$3))</f>
        <v>9.7606733596998074E-3</v>
      </c>
      <c r="W33" s="2" cm="1">
        <f t="array" ref="W33">[1]!table_weight[LongShots]*(('F+ , F-'!W$2-[1]!tbl_gk[[#This Row],[LongShots]])/('F+ , F-'!W$2-'F+ , F-'!W$3))</f>
        <v>8.570347340224143E-3</v>
      </c>
      <c r="X33" s="2" cm="1">
        <f t="array" ref="X33">[1]!table_weight[Aggression]*(('F+ , F-'!X$2-[1]!tbl_gk[[#This Row],[Aggression]])/('F+ , F-'!X$2-'F+ , F-'!X$3))</f>
        <v>3.0422878004259146E-3</v>
      </c>
      <c r="Y33" s="2" cm="1">
        <f t="array" ref="Y33">[1]!table_weight[Interceptions]*(('F+ , F-'!Y$2-[1]!tbl_gk[[#This Row],[Interceptions]])/('F+ , F-'!Y$2-'F+ , F-'!Y$3))</f>
        <v>1.2465959767598898E-2</v>
      </c>
      <c r="Z33" s="2" cm="1">
        <f t="array" ref="Z33">[1]!table_weight[Positioning]*(('F+ , F-'!Z$2-[1]!tbl_gk[[#This Row],[Positioning]])/('F+ , F-'!Z$2-'F+ , F-'!Z$3))</f>
        <v>8.8733394179088337E-4</v>
      </c>
      <c r="AA33" s="2" cm="1">
        <f t="array" ref="AA33">[1]!table_weight[Vision]*(('F+ , F-'!AA$2-[1]!tbl_gk[[#This Row],[Vision]])/('F+ , F-'!AA$2-'F+ , F-'!AA$3))</f>
        <v>2.0586147449548689E-2</v>
      </c>
      <c r="AB33" s="2" cm="1">
        <f t="array" ref="AB33">[1]!table_weight[Penalties]*(('F+ , F-'!AB$2-[1]!tbl_gk[[#This Row],[Penalties]])/('F+ , F-'!AB$2-'F+ , F-'!AB$3))</f>
        <v>2.2705309687002014E-3</v>
      </c>
      <c r="AC33" s="2" cm="1">
        <f t="array" ref="AC33">[1]!table_weight[Composure]*(('F+ , F-'!AC$2-[1]!tbl_gk[[#This Row],[Composure]])/('F+ , F-'!AC$2-'F+ , F-'!AC$3))</f>
        <v>7.4722858256074981E-4</v>
      </c>
      <c r="AD33" s="2" cm="1">
        <f t="array" ref="AD33">[1]!table_weight[Marking]*(('F+ , F-'!AD$2-[1]!tbl_gk[[#This Row],[Marking]])/('F+ , F-'!AD$2-'F+ , F-'!AD$3))</f>
        <v>1.2619860505470488E-2</v>
      </c>
      <c r="AE33" s="2" cm="1">
        <f t="array" ref="AE33">[1]!table_weight[StandingTackle]*(('F+ , F-'!AE$2-[1]!tbl_gk[[#This Row],[StandingTackle]])/('F+ , F-'!AE$2-'F+ , F-'!AE$3))</f>
        <v>2.465854322450484E-2</v>
      </c>
      <c r="AF33" s="2" cm="1">
        <f t="array" ref="AF33">[1]!table_weight[SlidingTackle]*(('F+ , F-'!AF$2-[1]!tbl_gk[[#This Row],[SlidingTackle]])/('F+ , F-'!AF$2-'F+ , F-'!AF$3))</f>
        <v>7.4722858256075263E-3</v>
      </c>
      <c r="AG33" s="2" cm="1">
        <f t="array" ref="AG33">[1]!table_weight[GKDiving]*(('F+ , F-'!AG$2-[1]!tbl_gk[[#This Row],[GKDiving]])/('F+ , F-'!AG$2-'F+ , F-'!AG$3))</f>
        <v>3.0746121083054436E-2</v>
      </c>
      <c r="AH33" s="2" cm="1">
        <f t="array" ref="AH33">[1]!table_weight[GKHandling]*(('F+ , F-'!AH$2-[1]!tbl_gk[[#This Row],[GKHandling]])/('F+ , F-'!AH$2-'F+ , F-'!AH$3))</f>
        <v>3.5647676618034127E-2</v>
      </c>
      <c r="AI33" s="2" cm="1">
        <f t="array" ref="AI33">[1]!table_weight[GKKicking]*(('F+ , F-'!AI$2-[1]!tbl_gk[[#This Row],[GKKicking]])/('F+ , F-'!AI$2-'F+ , F-'!AI$3))</f>
        <v>2.0571950106480059E-2</v>
      </c>
      <c r="AJ33" s="2" cm="1">
        <f t="array" ref="AJ33">[1]!table_weight[GKPositioning]*(('F+ , F-'!AJ$2-[1]!tbl_gk[[#This Row],[GKPositioning]])/('F+ , F-'!AJ$2-'F+ , F-'!AJ$3))</f>
        <v>1.0091034611874277E-2</v>
      </c>
      <c r="AK33" s="2" cm="1">
        <f t="array" ref="AK33">[1]!table_weight[GKReflexes]*(('F+ , F-'!AK$2-[1]!tbl_gk[[#This Row],[GKReflexes]])/('F+ , F-'!AK$2-'F+ , F-'!AK$3))</f>
        <v>2.55078930466822E-2</v>
      </c>
    </row>
    <row r="34" spans="1:37" x14ac:dyDescent="0.55000000000000004">
      <c r="A34" s="7">
        <f>[1]!tbl_gk[[#This Row],[ID]]</f>
        <v>146748</v>
      </c>
      <c r="B34" s="1" cm="1">
        <f t="array" ref="B34">[1]!table_weight[ValueEUR]*(('F+ , F-'!B$2-[1]!tbl_gk[[#This Row],[ValueEUR]])/('F+ , F-'!B$2-'F+ , F-'!B$3))</f>
        <v>5.8368501049711459E-4</v>
      </c>
      <c r="C34" s="1" cm="1">
        <f t="array" ref="C34">[1]!table_weight[WageEUR]*(('F+ , F-'!C$2-[1]!tbl_gk[[#This Row],[WageEUR]])/('F+ , F-'!C$2-'F+ , F-'!C$3))</f>
        <v>1.6430792829955629E-3</v>
      </c>
      <c r="D34" s="1" cm="1">
        <f t="array" ref="D34">[1]!table_weight[Crossing]*(('F+ , F-'!D$2-[1]!tbl_gk[[#This Row],[Crossing]])/('F+ , F-'!D$2-'F+ , F-'!D$3))</f>
        <v>3.6987814836757178E-2</v>
      </c>
      <c r="E34" s="1" cm="1">
        <f t="array" ref="E34">[1]!table_weight[Finishing]*(('F+ , F-'!E$2-[1]!tbl_gk[[#This Row],[Finishing]])/('F+ , F-'!E$2-'F+ , F-'!E$3))</f>
        <v>1.4973760267721157E-2</v>
      </c>
      <c r="F34" s="1" cm="1">
        <f t="array" ref="F34">[1]!table_weight[HeadingAccuracy]*(('F+ , F-'!F$2-[1]!tbl_gk[[#This Row],[HeadingAccuracy]])/('F+ , F-'!F$2-'F+ , F-'!F$3))</f>
        <v>1.210949849973455E-2</v>
      </c>
      <c r="G34" s="1" cm="1">
        <f t="array" ref="G34">[1]!table_weight[ShortPassing]*(('F+ , F-'!G$2-[1]!tbl_gk[[#This Row],[ShortPassing]])/('F+ , F-'!G$2-'F+ , F-'!G$3))</f>
        <v>4.9221920544626818E-2</v>
      </c>
      <c r="H34" s="1" cm="1">
        <f t="array" ref="H34">[1]!table_weight[Volleys]*(('F+ , F-'!H$2-[1]!tbl_gk[[#This Row],[Volleys]])/('F+ , F-'!H$2-'F+ , F-'!H$3))</f>
        <v>1.3888705175857305E-3</v>
      </c>
      <c r="I34" s="1" cm="1">
        <f t="array" ref="I34">[1]!table_weight[Dribbling]*(('F+ , F-'!I$2-[1]!tbl_gk[[#This Row],[Dribbling]])/('F+ , F-'!I$2-'F+ , F-'!I$3))</f>
        <v>1.9557564431309422E-2</v>
      </c>
      <c r="J34" s="1" cm="1">
        <f t="array" ref="J34">[1]!table_weight[Curve]*(('F+ , F-'!J$2-[1]!tbl_gk[[#This Row],[Curve]])/('F+ , F-'!J$2-'F+ , F-'!J$3))</f>
        <v>9.9719433458404991E-3</v>
      </c>
      <c r="K34" s="1" cm="1">
        <f t="array" ref="K34">[1]!table_weight[FKAccuracy]*(('F+ , F-'!K$2-[1]!tbl_gk[[#This Row],[FKAccuracy]])/('F+ , F-'!K$2-'F+ , F-'!K$3))</f>
        <v>9.5832065713416324E-3</v>
      </c>
      <c r="L34" s="1" cm="1">
        <f t="array" ref="L34">[1]!table_weight[LongPassing]*(('F+ , F-'!L$2-[1]!tbl_gk[[#This Row],[LongPassing]])/('F+ , F-'!L$2-'F+ , F-'!L$3))</f>
        <v>2.5446932703562523E-2</v>
      </c>
      <c r="M34" s="1" cm="1">
        <f t="array" ref="M34">[1]!table_weight[BallControl]*(('F+ , F-'!M$2-[1]!tbl_gk[[#This Row],[BallControl]])/('F+ , F-'!M$2-'F+ , F-'!M$3))</f>
        <v>9.561475944195718E-3</v>
      </c>
      <c r="N34" s="1" cm="1">
        <f t="array" ref="N34">[1]!table_weight[Acceleration]*(('F+ , F-'!N$2-[1]!tbl_gk[[#This Row],[Acceleration]])/('F+ , F-'!N$2-'F+ , F-'!N$3))</f>
        <v>4.7352314823099848E-3</v>
      </c>
      <c r="O34" s="1" cm="1">
        <f t="array" ref="O34">[1]!table_weight[SprintSpeed]*(('F+ , F-'!O$2-[1]!tbl_gk[[#This Row],[SprintSpeed]])/('F+ , F-'!O$2-'F+ , F-'!O$3))</f>
        <v>6.1843626407058041E-3</v>
      </c>
      <c r="P34" s="1" cm="1">
        <f t="array" ref="P34">[1]!table_weight[Agility]*(('F+ , F-'!P$2-[1]!tbl_gk[[#This Row],[Agility]])/('F+ , F-'!P$2-'F+ , F-'!P$3))</f>
        <v>3.0422878004259103E-3</v>
      </c>
      <c r="Q34" s="1" cm="1">
        <f t="array" ref="Q34">[1]!table_weight[Reactions]*(('F+ , F-'!Q$2-[1]!tbl_gk[[#This Row],[Reactions]])/('F+ , F-'!Q$2-'F+ , F-'!Q$3))</f>
        <v>7.2189880010106353E-4</v>
      </c>
      <c r="R34" s="1" cm="1">
        <f t="array" ref="R34">[1]!table_weight[Balance]*(('F+ , F-'!R$2-[1]!tbl_gk[[#This Row],[Balance]])/('F+ , F-'!R$2-'F+ , F-'!R$3))</f>
        <v>1.8005376778030898E-3</v>
      </c>
      <c r="S34" s="1" cm="1">
        <f t="array" ref="S34">[1]!table_weight[ShotPower]*(('F+ , F-'!S$2-[1]!tbl_gk[[#This Row],[ShotPower]])/('F+ , F-'!S$2-'F+ , F-'!S$3))</f>
        <v>4.93444240800784E-3</v>
      </c>
      <c r="T34" s="1" cm="1">
        <f t="array" ref="T34">[1]!table_weight[Jumping]*(('F+ , F-'!T$2-[1]!tbl_gk[[#This Row],[Jumping]])/('F+ , F-'!T$2-'F+ , F-'!T$3))</f>
        <v>1.5456784792486503E-3</v>
      </c>
      <c r="U34" s="1" cm="1">
        <f t="array" ref="U34">[1]!table_weight[Stamina]*(('F+ , F-'!U$2-[1]!tbl_gk[[#This Row],[Stamina]])/('F+ , F-'!U$2-'F+ , F-'!U$3))</f>
        <v>4.2935513312462497E-3</v>
      </c>
      <c r="V34" s="1" cm="1">
        <f t="array" ref="V34">[1]!table_weight[Strength]*(('F+ , F-'!V$2-[1]!tbl_gk[[#This Row],[Strength]])/('F+ , F-'!V$2-'F+ , F-'!V$3))</f>
        <v>1.0648007301490701E-2</v>
      </c>
      <c r="W34" s="1" cm="1">
        <f t="array" ref="W34">[1]!table_weight[LongShots]*(('F+ , F-'!W$2-[1]!tbl_gk[[#This Row],[LongShots]])/('F+ , F-'!W$2-'F+ , F-'!W$3))</f>
        <v>9.0897623305407575E-3</v>
      </c>
      <c r="X34" s="1" cm="1">
        <f t="array" ref="X34">[1]!table_weight[Aggression]*(('F+ , F-'!X$2-[1]!tbl_gk[[#This Row],[Aggression]])/('F+ , F-'!X$2-'F+ , F-'!X$3))</f>
        <v>3.0422878004259146E-3</v>
      </c>
      <c r="Y34" s="1" cm="1">
        <f t="array" ref="Y34">[1]!table_weight[Interceptions]*(('F+ , F-'!Y$2-[1]!tbl_gk[[#This Row],[Interceptions]])/('F+ , F-'!Y$2-'F+ , F-'!Y$3))</f>
        <v>1.9391492971820509E-2</v>
      </c>
      <c r="Z34" s="1" cm="1">
        <f t="array" ref="Z34">[1]!table_weight[Positioning]*(('F+ , F-'!Z$2-[1]!tbl_gk[[#This Row],[Positioning]])/('F+ , F-'!Z$2-'F+ , F-'!Z$3))</f>
        <v>1.3310009126863251E-3</v>
      </c>
      <c r="AA34" s="1" cm="1">
        <f t="array" ref="AA34">[1]!table_weight[Vision]*(('F+ , F-'!AA$2-[1]!tbl_gk[[#This Row],[Vision]])/('F+ , F-'!AA$2-'F+ , F-'!AA$3))</f>
        <v>1.0648007301490701E-2</v>
      </c>
      <c r="AB34" s="1" cm="1">
        <f t="array" ref="AB34">[1]!table_weight[Penalties]*(('F+ , F-'!AB$2-[1]!tbl_gk[[#This Row],[Penalties]])/('F+ , F-'!AB$2-'F+ , F-'!AB$3))</f>
        <v>2.0747955403639775E-3</v>
      </c>
      <c r="AC34" s="1" cm="1">
        <f t="array" ref="AC34">[1]!table_weight[Composure]*(('F+ , F-'!AC$2-[1]!tbl_gk[[#This Row],[Composure]])/('F+ , F-'!AC$2-'F+ , F-'!AC$3))</f>
        <v>2.668673509145535E-4</v>
      </c>
      <c r="AD34" s="1" cm="1">
        <f t="array" ref="AD34">[1]!table_weight[Marking]*(('F+ , F-'!AD$2-[1]!tbl_gk[[#This Row],[Marking]])/('F+ , F-'!AD$2-'F+ , F-'!AD$3))</f>
        <v>2.2084755884573357E-2</v>
      </c>
      <c r="AE34" s="1" cm="1">
        <f t="array" ref="AE34">[1]!table_weight[StandingTackle]*(('F+ , F-'!AE$2-[1]!tbl_gk[[#This Row],[StandingTackle]])/('F+ , F-'!AE$2-'F+ , F-'!AE$3))</f>
        <v>2.6900228972187096E-2</v>
      </c>
      <c r="AF34" s="1" cm="1">
        <f t="array" ref="AF34">[1]!table_weight[SlidingTackle]*(('F+ , F-'!AF$2-[1]!tbl_gk[[#This Row],[SlidingTackle]])/('F+ , F-'!AF$2-'F+ , F-'!AF$3))</f>
        <v>8.2195144081682794E-3</v>
      </c>
      <c r="AG34" s="1" cm="1">
        <f t="array" ref="AG34">[1]!table_weight[GKDiving]*(('F+ , F-'!AG$2-[1]!tbl_gk[[#This Row],[GKDiving]])/('F+ , F-'!AG$2-'F+ , F-'!AG$3))</f>
        <v>2.3913649731264561E-2</v>
      </c>
      <c r="AH34" s="1" cm="1">
        <f t="array" ref="AH34">[1]!table_weight[GKHandling]*(('F+ , F-'!AH$2-[1]!tbl_gk[[#This Row],[GKHandling]])/('F+ , F-'!AH$2-'F+ , F-'!AH$3))</f>
        <v>1.7823838309017064E-2</v>
      </c>
      <c r="AI34" s="1" cm="1">
        <f t="array" ref="AI34">[1]!table_weight[GKKicking]*(('F+ , F-'!AI$2-[1]!tbl_gk[[#This Row],[GKKicking]])/('F+ , F-'!AI$2-'F+ , F-'!AI$3))</f>
        <v>2.2360815333130498E-2</v>
      </c>
      <c r="AJ34" s="1" cm="1">
        <f t="array" ref="AJ34">[1]!table_weight[GKPositioning]*(('F+ , F-'!AJ$2-[1]!tbl_gk[[#This Row],[GKPositioning]])/('F+ , F-'!AJ$2-'F+ , F-'!AJ$3))</f>
        <v>6.3068966324214227E-3</v>
      </c>
      <c r="AK34" s="1" cm="1">
        <f t="array" ref="AK34">[1]!table_weight[GKReflexes]*(('F+ , F-'!AK$2-[1]!tbl_gk[[#This Row],[GKReflexes]])/('F+ , F-'!AK$2-'F+ , F-'!AK$3))</f>
        <v>2.55078930466822E-2</v>
      </c>
    </row>
    <row r="35" spans="1:37" x14ac:dyDescent="0.55000000000000004">
      <c r="A35" s="8">
        <f>[1]!tbl_gk[[#This Row],[ID]]</f>
        <v>146952</v>
      </c>
      <c r="B35" s="2" cm="1">
        <f t="array" ref="B35">[1]!table_weight[ValueEUR]*(('F+ , F-'!B$2-[1]!tbl_gk[[#This Row],[ValueEUR]])/('F+ , F-'!B$2-'F+ , F-'!B$3))</f>
        <v>5.2781669378639128E-5</v>
      </c>
      <c r="C35" s="2" cm="1">
        <f t="array" ref="C35">[1]!table_weight[WageEUR]*(('F+ , F-'!C$2-[1]!tbl_gk[[#This Row],[WageEUR]])/('F+ , F-'!C$2-'F+ , F-'!C$3))</f>
        <v>3.9120935309418161E-4</v>
      </c>
      <c r="D35" s="2" cm="1">
        <f t="array" ref="D35">[1]!table_weight[Crossing]*(('F+ , F-'!D$2-[1]!tbl_gk[[#This Row],[Crossing]])/('F+ , F-'!D$2-'F+ , F-'!D$3))</f>
        <v>1.5691800233775768E-2</v>
      </c>
      <c r="E35" s="2" cm="1">
        <f t="array" ref="E35">[1]!table_weight[Finishing]*(('F+ , F-'!E$2-[1]!tbl_gk[[#This Row],[Finishing]])/('F+ , F-'!E$2-'F+ , F-'!E$3))</f>
        <v>1.1979008214176926E-2</v>
      </c>
      <c r="F35" s="2" cm="1">
        <f t="array" ref="F35">[1]!table_weight[HeadingAccuracy]*(('F+ , F-'!F$2-[1]!tbl_gk[[#This Row],[HeadingAccuracy]])/('F+ , F-'!F$2-'F+ , F-'!F$3))</f>
        <v>1.08567917583827E-2</v>
      </c>
      <c r="G35" s="2" cm="1">
        <f t="array" ref="G35">[1]!table_weight[ShortPassing]*(('F+ , F-'!G$2-[1]!tbl_gk[[#This Row],[ShortPassing]])/('F+ , F-'!G$2-'F+ , F-'!G$3))</f>
        <v>5.3440942305594832E-2</v>
      </c>
      <c r="H35" s="2" cm="1">
        <f t="array" ref="H35">[1]!table_weight[Volleys]*(('F+ , F-'!H$2-[1]!tbl_gk[[#This Row],[Volleys]])/('F+ , F-'!H$2-'F+ , F-'!H$3))</f>
        <v>1.0416528881892981E-3</v>
      </c>
      <c r="I35" s="2" cm="1">
        <f t="array" ref="I35">[1]!table_weight[Dribbling]*(('F+ , F-'!I$2-[1]!tbl_gk[[#This Row],[Dribbling]])/('F+ , F-'!I$2-'F+ , F-'!I$3))</f>
        <v>1.6623929766613008E-2</v>
      </c>
      <c r="J35" s="2" cm="1">
        <f t="array" ref="J35">[1]!table_weight[Curve]*(('F+ , F-'!J$2-[1]!tbl_gk[[#This Row],[Curve]])/('F+ , F-'!J$2-'F+ , F-'!J$3))</f>
        <v>7.6057195010647873E-3</v>
      </c>
      <c r="K35" s="2" cm="1">
        <f t="array" ref="K35">[1]!table_weight[FKAccuracy]*(('F+ , F-'!K$2-[1]!tbl_gk[[#This Row],[FKAccuracy]])/('F+ , F-'!K$2-'F+ , F-'!K$3))</f>
        <v>8.3662914511712649E-3</v>
      </c>
      <c r="L35" s="2" cm="1">
        <f t="array" ref="L35">[1]!table_weight[LongPassing]*(('F+ , F-'!L$2-[1]!tbl_gk[[#This Row],[LongPassing]])/('F+ , F-'!L$2-'F+ , F-'!L$3))</f>
        <v>2.1656964003031933E-2</v>
      </c>
      <c r="M35" s="2" cm="1">
        <f t="array" ref="M35">[1]!table_weight[BallControl]*(('F+ , F-'!M$2-[1]!tbl_gk[[#This Row],[BallControl]])/('F+ , F-'!M$2-'F+ , F-'!M$3))</f>
        <v>1.4776826459211564E-2</v>
      </c>
      <c r="N35" s="2" cm="1">
        <f t="array" ref="N35">[1]!table_weight[Acceleration]*(('F+ , F-'!N$2-[1]!tbl_gk[[#This Row],[Acceleration]])/('F+ , F-'!N$2-'F+ , F-'!N$3))</f>
        <v>2.9313337747633242E-3</v>
      </c>
      <c r="O35" s="2" cm="1">
        <f t="array" ref="O35">[1]!table_weight[SprintSpeed]*(('F+ , F-'!O$2-[1]!tbl_gk[[#This Row],[SprintSpeed]])/('F+ , F-'!O$2-'F+ , F-'!O$3))</f>
        <v>7.0276848189838679E-3</v>
      </c>
      <c r="P35" s="2" cm="1">
        <f t="array" ref="P35">[1]!table_weight[Agility]*(('F+ , F-'!P$2-[1]!tbl_gk[[#This Row],[Agility]])/('F+ , F-'!P$2-'F+ , F-'!P$3))</f>
        <v>2.340221384943008E-3</v>
      </c>
      <c r="Q35" s="2" cm="1">
        <f t="array" ref="Q35">[1]!table_weight[Reactions]*(('F+ , F-'!Q$2-[1]!tbl_gk[[#This Row],[Reactions]])/('F+ , F-'!Q$2-'F+ , F-'!Q$3))</f>
        <v>1.0828482001515951E-3</v>
      </c>
      <c r="R35" s="2" cm="1">
        <f t="array" ref="R35">[1]!table_weight[Balance]*(('F+ , F-'!R$2-[1]!tbl_gk[[#This Row],[Balance]])/('F+ , F-'!R$2-'F+ , F-'!R$3))</f>
        <v>1.6763626655408076E-3</v>
      </c>
      <c r="S35" s="2" cm="1">
        <f t="array" ref="S35">[1]!table_weight[ShotPower]*(('F+ , F-'!S$2-[1]!tbl_gk[[#This Row],[ShotPower]])/('F+ , F-'!S$2-'F+ , F-'!S$3))</f>
        <v>5.1941499031661464E-3</v>
      </c>
      <c r="T35" s="2" cm="1">
        <f t="array" ref="T35">[1]!table_weight[Jumping]*(('F+ , F-'!T$2-[1]!tbl_gk[[#This Row],[Jumping]])/('F+ , F-'!T$2-'F+ , F-'!T$3))</f>
        <v>1.7174205324985003E-3</v>
      </c>
      <c r="U35" s="2" cm="1">
        <f t="array" ref="U35">[1]!table_weight[Stamina]*(('F+ , F-'!U$2-[1]!tbl_gk[[#This Row],[Stamina]])/('F+ , F-'!U$2-'F+ , F-'!U$3))</f>
        <v>6.0109718637447497E-3</v>
      </c>
      <c r="V35" s="2" cm="1">
        <f t="array" ref="V35">[1]!table_weight[Strength]*(('F+ , F-'!V$2-[1]!tbl_gk[[#This Row],[Strength]])/('F+ , F-'!V$2-'F+ , F-'!V$3))</f>
        <v>9.7606733596998074E-3</v>
      </c>
      <c r="W35" s="2" cm="1">
        <f t="array" ref="W35">[1]!table_weight[LongShots]*(('F+ , F-'!W$2-[1]!tbl_gk[[#This Row],[LongShots]])/('F+ , F-'!W$2-'F+ , F-'!W$3))</f>
        <v>8.570347340224143E-3</v>
      </c>
      <c r="X35" s="2" cm="1">
        <f t="array" ref="X35">[1]!table_weight[Aggression]*(('F+ , F-'!X$2-[1]!tbl_gk[[#This Row],[Aggression]])/('F+ , F-'!X$2-'F+ , F-'!X$3))</f>
        <v>7.301490721022195E-3</v>
      </c>
      <c r="Y35" s="2" cm="1">
        <f t="array" ref="Y35">[1]!table_weight[Interceptions]*(('F+ , F-'!Y$2-[1]!tbl_gk[[#This Row],[Interceptions]])/('F+ , F-'!Y$2-'F+ , F-'!Y$3))</f>
        <v>1.5928726369709705E-2</v>
      </c>
      <c r="Z35" s="2" cm="1">
        <f t="array" ref="Z35">[1]!table_weight[Positioning]*(('F+ , F-'!Z$2-[1]!tbl_gk[[#This Row],[Positioning]])/('F+ , F-'!Z$2-'F+ , F-'!Z$3))</f>
        <v>1.1831119223878444E-3</v>
      </c>
      <c r="AA35" s="2" cm="1">
        <f t="array" ref="AA35">[1]!table_weight[Vision]*(('F+ , F-'!AA$2-[1]!tbl_gk[[#This Row],[Vision]])/('F+ , F-'!AA$2-'F+ , F-'!AA$3))</f>
        <v>1.4907210222086981E-2</v>
      </c>
      <c r="AB35" s="2" cm="1">
        <f t="array" ref="AB35">[1]!table_weight[Penalties]*(('F+ , F-'!AB$2-[1]!tbl_gk[[#This Row],[Penalties]])/('F+ , F-'!AB$2-'F+ , F-'!AB$3))</f>
        <v>1.9182071976949979E-3</v>
      </c>
      <c r="AC35" s="2" cm="1">
        <f t="array" ref="AC35">[1]!table_weight[Composure]*(('F+ , F-'!AC$2-[1]!tbl_gk[[#This Row],[Composure]])/('F+ , F-'!AC$2-'F+ , F-'!AC$3))</f>
        <v>7.4722858256074981E-4</v>
      </c>
      <c r="AD35" s="2" cm="1">
        <f t="array" ref="AD35">[1]!table_weight[Marking]*(('F+ , F-'!AD$2-[1]!tbl_gk[[#This Row],[Marking]])/('F+ , F-'!AD$2-'F+ , F-'!AD$3))</f>
        <v>1.5774825631838112E-2</v>
      </c>
      <c r="AE35" s="2" cm="1">
        <f t="array" ref="AE35">[1]!table_weight[StandingTackle]*(('F+ , F-'!AE$2-[1]!tbl_gk[[#This Row],[StandingTackle]])/('F+ , F-'!AE$2-'F+ , F-'!AE$3))</f>
        <v>3.1383600467551613E-2</v>
      </c>
      <c r="AF35" s="2" cm="1">
        <f t="array" ref="AF35">[1]!table_weight[SlidingTackle]*(('F+ , F-'!AF$2-[1]!tbl_gk[[#This Row],[SlidingTackle]])/('F+ , F-'!AF$2-'F+ , F-'!AF$3))</f>
        <v>7.4722858256075263E-3</v>
      </c>
      <c r="AG35" s="2" cm="1">
        <f t="array" ref="AG35">[1]!table_weight[GKDiving]*(('F+ , F-'!AG$2-[1]!tbl_gk[[#This Row],[GKDiving]])/('F+ , F-'!AG$2-'F+ , F-'!AG$3))</f>
        <v>3.7578592434844307E-2</v>
      </c>
      <c r="AH35" s="2" cm="1">
        <f t="array" ref="AH35">[1]!table_weight[GKHandling]*(('F+ , F-'!AH$2-[1]!tbl_gk[[#This Row],[GKHandling]])/('F+ , F-'!AH$2-'F+ , F-'!AH$3))</f>
        <v>3.5647676618034127E-2</v>
      </c>
      <c r="AI35" s="2" cm="1">
        <f t="array" ref="AI35">[1]!table_weight[GKKicking]*(('F+ , F-'!AI$2-[1]!tbl_gk[[#This Row],[GKKicking]])/('F+ , F-'!AI$2-'F+ , F-'!AI$3))</f>
        <v>2.414968055978094E-2</v>
      </c>
      <c r="AJ35" s="2" cm="1">
        <f t="array" ref="AJ35">[1]!table_weight[GKPositioning]*(('F+ , F-'!AJ$2-[1]!tbl_gk[[#This Row],[GKPositioning]])/('F+ , F-'!AJ$2-'F+ , F-'!AJ$3))</f>
        <v>1.3875172591327129E-2</v>
      </c>
      <c r="AK35" s="2" cm="1">
        <f t="array" ref="AK35">[1]!table_weight[GKReflexes]*(('F+ , F-'!AK$2-[1]!tbl_gk[[#This Row],[GKReflexes]])/('F+ , F-'!AK$2-'F+ , F-'!AK$3))</f>
        <v>3.6439847209545996E-2</v>
      </c>
    </row>
    <row r="36" spans="1:37" x14ac:dyDescent="0.55000000000000004">
      <c r="A36" s="7">
        <f>[1]!tbl_gk[[#This Row],[ID]]</f>
        <v>149258</v>
      </c>
      <c r="B36" s="1" cm="1">
        <f t="array" ref="B36">[1]!table_weight[ValueEUR]*(('F+ , F-'!B$2-[1]!tbl_gk[[#This Row],[ValueEUR]])/('F+ , F-'!B$2-'F+ , F-'!B$3))</f>
        <v>7.4388200703228241E-5</v>
      </c>
      <c r="C36" s="1" cm="1">
        <f t="array" ref="C36">[1]!table_weight[WageEUR]*(('F+ , F-'!C$2-[1]!tbl_gk[[#This Row],[WageEUR]])/('F+ , F-'!C$2-'F+ , F-'!C$3))</f>
        <v>2.4254979891839262E-3</v>
      </c>
      <c r="D36" s="1" cm="1">
        <f t="array" ref="D36">[1]!table_weight[Crossing]*(('F+ , F-'!D$2-[1]!tbl_gk[[#This Row],[Crossing]])/('F+ , F-'!D$2-'F+ , F-'!D$3))</f>
        <v>3.5866971962916043E-2</v>
      </c>
      <c r="E36" s="1" cm="1">
        <f t="array" ref="E36">[1]!table_weight[Finishing]*(('F+ , F-'!E$2-[1]!tbl_gk[[#This Row],[Finishing]])/('F+ , F-'!E$2-'F+ , F-'!E$3))</f>
        <v>1.6970261636750646E-2</v>
      </c>
      <c r="F36" s="1" cm="1">
        <f t="array" ref="F36">[1]!table_weight[HeadingAccuracy]*(('F+ , F-'!F$2-[1]!tbl_gk[[#This Row],[HeadingAccuracy]])/('F+ , F-'!F$2-'F+ , F-'!F$3))</f>
        <v>9.6040850170308507E-3</v>
      </c>
      <c r="G36" s="1" cm="1">
        <f t="array" ref="G36">[1]!table_weight[ShortPassing]*(('F+ , F-'!G$2-[1]!tbl_gk[[#This Row],[ShortPassing]])/('F+ , F-'!G$2-'F+ , F-'!G$3))</f>
        <v>7.1723369936456227E-2</v>
      </c>
      <c r="H36" s="1" cm="1">
        <f t="array" ref="H36">[1]!table_weight[Volleys]*(('F+ , F-'!H$2-[1]!tbl_gk[[#This Row],[Volleys]])/('F+ , F-'!H$2-'F+ , F-'!H$3))</f>
        <v>1.851827356780974E-3</v>
      </c>
      <c r="I36" s="1" cm="1">
        <f t="array" ref="I36">[1]!table_weight[Dribbling]*(('F+ , F-'!I$2-[1]!tbl_gk[[#This Row],[Dribbling]])/('F+ , F-'!I$2-'F+ , F-'!I$3))</f>
        <v>1.2712416880351124E-2</v>
      </c>
      <c r="J36" s="1" cm="1">
        <f t="array" ref="J36">[1]!table_weight[Curve]*(('F+ , F-'!J$2-[1]!tbl_gk[[#This Row],[Curve]])/('F+ , F-'!J$2-'F+ , F-'!J$3))</f>
        <v>9.9719433458404991E-3</v>
      </c>
      <c r="K36" s="1" cm="1">
        <f t="array" ref="K36">[1]!table_weight[FKAccuracy]*(('F+ , F-'!K$2-[1]!tbl_gk[[#This Row],[FKAccuracy]])/('F+ , F-'!K$2-'F+ , F-'!K$3))</f>
        <v>8.9747490112564478E-3</v>
      </c>
      <c r="L36" s="1" cm="1">
        <f t="array" ref="L36">[1]!table_weight[LongPassing]*(('F+ , F-'!L$2-[1]!tbl_gk[[#This Row],[LongPassing]])/('F+ , F-'!L$2-'F+ , F-'!L$3))</f>
        <v>2.7612629103865718E-2</v>
      </c>
      <c r="M36" s="1" cm="1">
        <f t="array" ref="M36">[1]!table_weight[BallControl]*(('F+ , F-'!M$2-[1]!tbl_gk[[#This Row],[BallControl]])/('F+ , F-'!M$2-'F+ , F-'!M$3))</f>
        <v>1.1734538658785654E-2</v>
      </c>
      <c r="N36" s="1" cm="1">
        <f t="array" ref="N36">[1]!table_weight[Acceleration]*(('F+ , F-'!N$2-[1]!tbl_gk[[#This Row],[Acceleration]])/('F+ , F-'!N$2-'F+ , F-'!N$3))</f>
        <v>9.0194885377333049E-3</v>
      </c>
      <c r="O36" s="1" cm="1">
        <f t="array" ref="O36">[1]!table_weight[SprintSpeed]*(('F+ , F-'!O$2-[1]!tbl_gk[[#This Row],[SprintSpeed]])/('F+ , F-'!O$2-'F+ , F-'!O$3))</f>
        <v>1.0682080924855479E-2</v>
      </c>
      <c r="P36" s="1" cm="1">
        <f t="array" ref="P36">[1]!table_weight[Agility]*(('F+ , F-'!P$2-[1]!tbl_gk[[#This Row],[Agility]])/('F+ , F-'!P$2-'F+ , F-'!P$3))</f>
        <v>4.9144649083803166E-3</v>
      </c>
      <c r="Q36" s="1" cm="1">
        <f t="array" ref="Q36">[1]!table_weight[Reactions]*(('F+ , F-'!Q$2-[1]!tbl_gk[[#This Row],[Reactions]])/('F+ , F-'!Q$2-'F+ , F-'!Q$3))</f>
        <v>8.7659140012271992E-4</v>
      </c>
      <c r="R36" s="1" cm="1">
        <f t="array" ref="R36">[1]!table_weight[Balance]*(('F+ , F-'!R$2-[1]!tbl_gk[[#This Row],[Balance]])/('F+ , F-'!R$2-'F+ , F-'!R$3))</f>
        <v>2.4835002452456411E-3</v>
      </c>
      <c r="S36" s="1" cm="1">
        <f t="array" ref="S36">[1]!table_weight[ShotPower]*(('F+ , F-'!S$2-[1]!tbl_gk[[#This Row],[ShotPower]])/('F+ , F-'!S$2-'F+ , F-'!S$3))</f>
        <v>5.9732723886410689E-3</v>
      </c>
      <c r="T36" s="1" cm="1">
        <f t="array" ref="T36">[1]!table_weight[Jumping]*(('F+ , F-'!T$2-[1]!tbl_gk[[#This Row],[Jumping]])/('F+ , F-'!T$2-'F+ , F-'!T$3))</f>
        <v>4.4652933844961011E-3</v>
      </c>
      <c r="U36" s="1" cm="1">
        <f t="array" ref="U36">[1]!table_weight[Stamina]*(('F+ , F-'!U$2-[1]!tbl_gk[[#This Row],[Stamina]])/('F+ , F-'!U$2-'F+ , F-'!U$3))</f>
        <v>2.1467756656231247E-2</v>
      </c>
      <c r="V36" s="1" cm="1">
        <f t="array" ref="V36">[1]!table_weight[Strength]*(('F+ , F-'!V$2-[1]!tbl_gk[[#This Row],[Strength]])/('F+ , F-'!V$2-'F+ , F-'!V$3))</f>
        <v>2.7507352195517646E-2</v>
      </c>
      <c r="W36" s="1" cm="1">
        <f t="array" ref="W36">[1]!table_weight[LongShots]*(('F+ , F-'!W$2-[1]!tbl_gk[[#This Row],[LongShots]])/('F+ , F-'!W$2-'F+ , F-'!W$3))</f>
        <v>7.7912248547492196E-3</v>
      </c>
      <c r="X36" s="1" cm="1">
        <f t="array" ref="X36">[1]!table_weight[Aggression]*(('F+ , F-'!X$2-[1]!tbl_gk[[#This Row],[Aggression]])/('F+ , F-'!X$2-'F+ , F-'!X$3))</f>
        <v>1.3994523881959207E-2</v>
      </c>
      <c r="Y36" s="1" cm="1">
        <f t="array" ref="Y36">[1]!table_weight[Interceptions]*(('F+ , F-'!Y$2-[1]!tbl_gk[[#This Row],[Interceptions]])/('F+ , F-'!Y$2-'F+ , F-'!Y$3))</f>
        <v>2.0776599612664828E-2</v>
      </c>
      <c r="Z36" s="1" cm="1">
        <f t="array" ref="Z36">[1]!table_weight[Positioning]*(('F+ , F-'!Z$2-[1]!tbl_gk[[#This Row],[Positioning]])/('F+ , F-'!Z$2-'F+ , F-'!Z$3))</f>
        <v>1.7746678835817667E-3</v>
      </c>
      <c r="AA36" s="1" cm="1">
        <f t="array" ref="AA36">[1]!table_weight[Vision]*(('F+ , F-'!AA$2-[1]!tbl_gk[[#This Row],[Vision]])/('F+ , F-'!AA$2-'F+ , F-'!AA$3))</f>
        <v>2.5555217523577683E-2</v>
      </c>
      <c r="AB36" s="1" cm="1">
        <f t="array" ref="AB36">[1]!table_weight[Penalties]*(('F+ , F-'!AB$2-[1]!tbl_gk[[#This Row],[Penalties]])/('F+ , F-'!AB$2-'F+ , F-'!AB$3))</f>
        <v>2.2705309687002014E-3</v>
      </c>
      <c r="AC36" s="1" cm="1">
        <f t="array" ref="AC36">[1]!table_weight[Composure]*(('F+ , F-'!AC$2-[1]!tbl_gk[[#This Row],[Composure]])/('F+ , F-'!AC$2-'F+ , F-'!AC$3))</f>
        <v>5.3373470182910705E-5</v>
      </c>
      <c r="AD36" s="1" cm="1">
        <f t="array" ref="AD36">[1]!table_weight[Marking]*(('F+ , F-'!AD$2-[1]!tbl_gk[[#This Row],[Marking]])/('F+ , F-'!AD$2-'F+ , F-'!AD$3))</f>
        <v>2.8394686137308601E-2</v>
      </c>
      <c r="AE36" s="1" cm="1">
        <f t="array" ref="AE36">[1]!table_weight[StandingTackle]*(('F+ , F-'!AE$2-[1]!tbl_gk[[#This Row],[StandingTackle]])/('F+ , F-'!AE$2-'F+ , F-'!AE$3))</f>
        <v>3.362528621523387E-2</v>
      </c>
      <c r="AF36" s="1" cm="1">
        <f t="array" ref="AF36">[1]!table_weight[SlidingTackle]*(('F+ , F-'!AF$2-[1]!tbl_gk[[#This Row],[SlidingTackle]])/('F+ , F-'!AF$2-'F+ , F-'!AF$3))</f>
        <v>1.120842873841129E-2</v>
      </c>
      <c r="AG36" s="1" cm="1">
        <f t="array" ref="AG36">[1]!table_weight[GKDiving]*(('F+ , F-'!AG$2-[1]!tbl_gk[[#This Row],[GKDiving]])/('F+ , F-'!AG$2-'F+ , F-'!AG$3))</f>
        <v>3.9286710272791778E-2</v>
      </c>
      <c r="AH36" s="1" cm="1">
        <f t="array" ref="AH36">[1]!table_weight[GKHandling]*(('F+ , F-'!AH$2-[1]!tbl_gk[[#This Row],[GKHandling]])/('F+ , F-'!AH$2-'F+ , F-'!AH$3))</f>
        <v>3.386529278713242E-2</v>
      </c>
      <c r="AI36" s="1" cm="1">
        <f t="array" ref="AI36">[1]!table_weight[GKKicking]*(('F+ , F-'!AI$2-[1]!tbl_gk[[#This Row],[GKKicking]])/('F+ , F-'!AI$2-'F+ , F-'!AI$3))</f>
        <v>2.7727411013081817E-2</v>
      </c>
      <c r="AJ36" s="1" cm="1">
        <f t="array" ref="AJ36">[1]!table_weight[GKPositioning]*(('F+ , F-'!AJ$2-[1]!tbl_gk[[#This Row],[GKPositioning]])/('F+ , F-'!AJ$2-'F+ , F-'!AJ$3))</f>
        <v>1.1983103601600703E-2</v>
      </c>
      <c r="AK36" s="1" cm="1">
        <f t="array" ref="AK36">[1]!table_weight[GKReflexes]*(('F+ , F-'!AK$2-[1]!tbl_gk[[#This Row],[GKReflexes]])/('F+ , F-'!AK$2-'F+ , F-'!AK$3))</f>
        <v>2.9151877767636801E-2</v>
      </c>
    </row>
    <row r="37" spans="1:37" x14ac:dyDescent="0.55000000000000004">
      <c r="A37" s="8">
        <f>[1]!tbl_gk[[#This Row],[ID]]</f>
        <v>150477</v>
      </c>
      <c r="B37" s="2" cm="1">
        <f t="array" ref="B37">[1]!table_weight[ValueEUR]*(('F+ , F-'!B$2-[1]!tbl_gk[[#This Row],[ValueEUR]])/('F+ , F-'!B$2-'F+ , F-'!B$3))</f>
        <v>5.2781669378639128E-5</v>
      </c>
      <c r="C37" s="2" cm="1">
        <f t="array" ref="C37">[1]!table_weight[WageEUR]*(('F+ , F-'!C$2-[1]!tbl_gk[[#This Row],[WageEUR]])/('F+ , F-'!C$2-'F+ , F-'!C$3))</f>
        <v>1.6430792829955629E-3</v>
      </c>
      <c r="D37" s="2" cm="1">
        <f t="array" ref="D37">[1]!table_weight[Crossing]*(('F+ , F-'!D$2-[1]!tbl_gk[[#This Row],[Crossing]])/('F+ , F-'!D$2-'F+ , F-'!D$3))</f>
        <v>3.6987814836757178E-2</v>
      </c>
      <c r="E37" s="2" cm="1">
        <f t="array" ref="E37">[1]!table_weight[Finishing]*(('F+ , F-'!E$2-[1]!tbl_gk[[#This Row],[Finishing]])/('F+ , F-'!E$2-'F+ , F-'!E$3))</f>
        <v>1.59720109522359E-2</v>
      </c>
      <c r="F37" s="2" cm="1">
        <f t="array" ref="F37">[1]!table_weight[HeadingAccuracy]*(('F+ , F-'!F$2-[1]!tbl_gk[[#This Row],[HeadingAccuracy]])/('F+ , F-'!F$2-'F+ , F-'!F$3))</f>
        <v>9.6040850170308507E-3</v>
      </c>
      <c r="G37" s="2" cm="1">
        <f t="array" ref="G37">[1]!table_weight[ShortPassing]*(('F+ , F-'!G$2-[1]!tbl_gk[[#This Row],[ShortPassing]])/('F+ , F-'!G$2-'F+ , F-'!G$3))</f>
        <v>3.7971195848712121E-2</v>
      </c>
      <c r="H37" s="2" cm="1">
        <f t="array" ref="H37">[1]!table_weight[Volleys]*(('F+ , F-'!H$2-[1]!tbl_gk[[#This Row],[Volleys]])/('F+ , F-'!H$2-'F+ , F-'!H$3))</f>
        <v>1.5046097273845413E-3</v>
      </c>
      <c r="I37" s="2" cm="1">
        <f t="array" ref="I37">[1]!table_weight[Dribbling]*(('F+ , F-'!I$2-[1]!tbl_gk[[#This Row],[Dribbling]])/('F+ , F-'!I$2-'F+ , F-'!I$3))</f>
        <v>1.6623929766613008E-2</v>
      </c>
      <c r="J37" s="2" cm="1">
        <f t="array" ref="J37">[1]!table_weight[Curve]*(('F+ , F-'!J$2-[1]!tbl_gk[[#This Row],[Curve]])/('F+ , F-'!J$2-'F+ , F-'!J$3))</f>
        <v>9.8029273569279467E-3</v>
      </c>
      <c r="K37" s="2" cm="1">
        <f t="array" ref="K37">[1]!table_weight[FKAccuracy]*(('F+ , F-'!K$2-[1]!tbl_gk[[#This Row],[FKAccuracy]])/('F+ , F-'!K$2-'F+ , F-'!K$3))</f>
        <v>8.9747490112564478E-3</v>
      </c>
      <c r="L37" s="2" cm="1">
        <f t="array" ref="L37">[1]!table_weight[LongPassing]*(('F+ , F-'!L$2-[1]!tbl_gk[[#This Row],[LongPassing]])/('F+ , F-'!L$2-'F+ , F-'!L$3))</f>
        <v>2.4364084503410925E-2</v>
      </c>
      <c r="M37" s="2" cm="1">
        <f t="array" ref="M37">[1]!table_weight[BallControl]*(('F+ , F-'!M$2-[1]!tbl_gk[[#This Row],[BallControl]])/('F+ , F-'!M$2-'F+ , F-'!M$3))</f>
        <v>1.4776826459211564E-2</v>
      </c>
      <c r="N37" s="2" cm="1">
        <f t="array" ref="N37">[1]!table_weight[Acceleration]*(('F+ , F-'!N$2-[1]!tbl_gk[[#This Row],[Acceleration]])/('F+ , F-'!N$2-'F+ , F-'!N$3))</f>
        <v>8.3430268974033078E-3</v>
      </c>
      <c r="O37" s="2" cm="1">
        <f t="array" ref="O37">[1]!table_weight[SprintSpeed]*(('F+ , F-'!O$2-[1]!tbl_gk[[#This Row],[SprintSpeed]])/('F+ , F-'!O$2-'F+ , F-'!O$3))</f>
        <v>8.7143291755399956E-3</v>
      </c>
      <c r="P37" s="2" cm="1">
        <f t="array" ref="P37">[1]!table_weight[Agility]*(('F+ , F-'!P$2-[1]!tbl_gk[[#This Row],[Agility]])/('F+ , F-'!P$2-'F+ , F-'!P$3))</f>
        <v>2.340221384943008E-3</v>
      </c>
      <c r="Q37" s="2" cm="1">
        <f t="array" ref="Q37">[1]!table_weight[Reactions]*(('F+ , F-'!Q$2-[1]!tbl_gk[[#This Row],[Reactions]])/('F+ , F-'!Q$2-'F+ , F-'!Q$3))</f>
        <v>8.7659140012271992E-4</v>
      </c>
      <c r="R37" s="2" cm="1">
        <f t="array" ref="R37">[1]!table_weight[Balance]*(('F+ , F-'!R$2-[1]!tbl_gk[[#This Row],[Balance]])/('F+ , F-'!R$2-'F+ , F-'!R$3))</f>
        <v>1.4901001471473846E-3</v>
      </c>
      <c r="S37" s="2" cm="1">
        <f t="array" ref="S37">[1]!table_weight[ShotPower]*(('F+ , F-'!S$2-[1]!tbl_gk[[#This Row],[ShotPower]])/('F+ , F-'!S$2-'F+ , F-'!S$3))</f>
        <v>4.93444240800784E-3</v>
      </c>
      <c r="T37" s="2" cm="1">
        <f t="array" ref="T37">[1]!table_weight[Jumping]*(('F+ , F-'!T$2-[1]!tbl_gk[[#This Row],[Jumping]])/('F+ , F-'!T$2-'F+ , F-'!T$3))</f>
        <v>2.2326466922480506E-3</v>
      </c>
      <c r="U37" s="2" cm="1">
        <f t="array" ref="U37">[1]!table_weight[Stamina]*(('F+ , F-'!U$2-[1]!tbl_gk[[#This Row],[Stamina]])/('F+ , F-'!U$2-'F+ , F-'!U$3))</f>
        <v>6.0109718637447497E-3</v>
      </c>
      <c r="V37" s="2" cm="1">
        <f t="array" ref="V37">[1]!table_weight[Strength]*(('F+ , F-'!V$2-[1]!tbl_gk[[#This Row],[Strength]])/('F+ , F-'!V$2-'F+ , F-'!V$3))</f>
        <v>2.2183348544772292E-2</v>
      </c>
      <c r="W37" s="2" cm="1">
        <f t="array" ref="W37">[1]!table_weight[LongShots]*(('F+ , F-'!W$2-[1]!tbl_gk[[#This Row],[LongShots]])/('F+ , F-'!W$2-'F+ , F-'!W$3))</f>
        <v>8.3106398450658349E-3</v>
      </c>
      <c r="X37" s="2" cm="1">
        <f t="array" ref="X37">[1]!table_weight[Aggression]*(('F+ , F-'!X$2-[1]!tbl_gk[[#This Row],[Aggression]])/('F+ , F-'!X$2-'F+ , F-'!X$3))</f>
        <v>1.8253726802555487E-3</v>
      </c>
      <c r="Y37" s="2" cm="1">
        <f t="array" ref="Y37">[1]!table_weight[Interceptions]*(('F+ , F-'!Y$2-[1]!tbl_gk[[#This Row],[Interceptions]])/('F+ , F-'!Y$2-'F+ , F-'!Y$3))</f>
        <v>1.2465959767598898E-2</v>
      </c>
      <c r="Z37" s="2" cm="1">
        <f t="array" ref="Z37">[1]!table_weight[Positioning]*(('F+ , F-'!Z$2-[1]!tbl_gk[[#This Row],[Positioning]])/('F+ , F-'!Z$2-'F+ , F-'!Z$3))</f>
        <v>5.9155596119392221E-4</v>
      </c>
      <c r="AA37" s="2" cm="1">
        <f t="array" ref="AA37">[1]!table_weight[Vision]*(('F+ , F-'!AA$2-[1]!tbl_gk[[#This Row],[Vision]])/('F+ , F-'!AA$2-'F+ , F-'!AA$3))</f>
        <v>9.2282729946252754E-3</v>
      </c>
      <c r="AB37" s="2" cm="1">
        <f t="array" ref="AB37">[1]!table_weight[Penalties]*(('F+ , F-'!AB$2-[1]!tbl_gk[[#This Row],[Penalties]])/('F+ , F-'!AB$2-'F+ , F-'!AB$3))</f>
        <v>2.4662663970364263E-3</v>
      </c>
      <c r="AC37" s="2" cm="1">
        <f t="array" ref="AC37">[1]!table_weight[Composure]*(('F+ , F-'!AC$2-[1]!tbl_gk[[#This Row],[Composure]])/('F+ , F-'!AC$2-'F+ , F-'!AC$3))</f>
        <v>6.9385511237783919E-4</v>
      </c>
      <c r="AD37" s="2" cm="1">
        <f t="array" ref="AD37">[1]!table_weight[Marking]*(('F+ , F-'!AD$2-[1]!tbl_gk[[#This Row],[Marking]])/('F+ , F-'!AD$2-'F+ , F-'!AD$3))</f>
        <v>1.5774825631838112E-2</v>
      </c>
      <c r="AE37" s="2" cm="1">
        <f t="array" ref="AE37">[1]!table_weight[StandingTackle]*(('F+ , F-'!AE$2-[1]!tbl_gk[[#This Row],[StandingTackle]])/('F+ , F-'!AE$2-'F+ , F-'!AE$3))</f>
        <v>2.6900228972187096E-2</v>
      </c>
      <c r="AF37" s="2" cm="1">
        <f t="array" ref="AF37">[1]!table_weight[SlidingTackle]*(('F+ , F-'!AF$2-[1]!tbl_gk[[#This Row],[SlidingTackle]])/('F+ , F-'!AF$2-'F+ , F-'!AF$3))</f>
        <v>6.7250572430467732E-3</v>
      </c>
      <c r="AG37" s="2" cm="1">
        <f t="array" ref="AG37">[1]!table_weight[GKDiving]*(('F+ , F-'!AG$2-[1]!tbl_gk[[#This Row],[GKDiving]])/('F+ , F-'!AG$2-'F+ , F-'!AG$3))</f>
        <v>3.7578592434844307E-2</v>
      </c>
      <c r="AH37" s="2" cm="1">
        <f t="array" ref="AH37">[1]!table_weight[GKHandling]*(('F+ , F-'!AH$2-[1]!tbl_gk[[#This Row],[GKHandling]])/('F+ , F-'!AH$2-'F+ , F-'!AH$3))</f>
        <v>3.7430060448935834E-2</v>
      </c>
      <c r="AI37" s="2" cm="1">
        <f t="array" ref="AI37">[1]!table_weight[GKKicking]*(('F+ , F-'!AI$2-[1]!tbl_gk[[#This Row],[GKKicking]])/('F+ , F-'!AI$2-'F+ , F-'!AI$3))</f>
        <v>2.2360815333130498E-2</v>
      </c>
      <c r="AJ37" s="2" cm="1">
        <f t="array" ref="AJ37">[1]!table_weight[GKPositioning]*(('F+ , F-'!AJ$2-[1]!tbl_gk[[#This Row],[GKPositioning]])/('F+ , F-'!AJ$2-'F+ , F-'!AJ$3))</f>
        <v>1.3875172591327129E-2</v>
      </c>
      <c r="AK37" s="2" cm="1">
        <f t="array" ref="AK37">[1]!table_weight[GKReflexes]*(('F+ , F-'!AK$2-[1]!tbl_gk[[#This Row],[GKReflexes]])/('F+ , F-'!AK$2-'F+ , F-'!AK$3))</f>
        <v>3.6439847209545996E-2</v>
      </c>
    </row>
    <row r="38" spans="1:37" x14ac:dyDescent="0.55000000000000004">
      <c r="A38" s="7">
        <f>[1]!tbl_gk[[#This Row],[ID]]</f>
        <v>150659</v>
      </c>
      <c r="B38" s="1" cm="1">
        <f t="array" ref="B38">[1]!table_weight[ValueEUR]*(('F+ , F-'!B$2-[1]!tbl_gk[[#This Row],[ValueEUR]])/('F+ , F-'!B$2-'F+ , F-'!B$3))</f>
        <v>5.2781669378639128E-5</v>
      </c>
      <c r="C38" s="1" cm="1">
        <f t="array" ref="C38">[1]!table_weight[WageEUR]*(('F+ , F-'!C$2-[1]!tbl_gk[[#This Row],[WageEUR]])/('F+ , F-'!C$2-'F+ , F-'!C$3))</f>
        <v>3.9120935309418161E-4</v>
      </c>
      <c r="D38" s="1" cm="1">
        <f t="array" ref="D38">[1]!table_weight[Crossing]*(('F+ , F-'!D$2-[1]!tbl_gk[[#This Row],[Crossing]])/('F+ , F-'!D$2-'F+ , F-'!D$3))</f>
        <v>3.3625286215233793E-2</v>
      </c>
      <c r="E38" s="1" cm="1">
        <f t="array" ref="E38">[1]!table_weight[Finishing]*(('F+ , F-'!E$2-[1]!tbl_gk[[#This Row],[Finishing]])/('F+ , F-'!E$2-'F+ , F-'!E$3))</f>
        <v>1.4973760267721157E-2</v>
      </c>
      <c r="F38" s="1" cm="1">
        <f t="array" ref="F38">[1]!table_weight[HeadingAccuracy]*(('F+ , F-'!F$2-[1]!tbl_gk[[#This Row],[HeadingAccuracy]])/('F+ , F-'!F$2-'F+ , F-'!F$3))</f>
        <v>7.9338093618950504E-3</v>
      </c>
      <c r="G38" s="1" cm="1">
        <f t="array" ref="G38">[1]!table_weight[ShortPassing]*(('F+ , F-'!G$2-[1]!tbl_gk[[#This Row],[ShortPassing]])/('F+ , F-'!G$2-'F+ , F-'!G$3))</f>
        <v>3.0939492913765434E-2</v>
      </c>
      <c r="H38" s="1" cm="1">
        <f t="array" ref="H38">[1]!table_weight[Volleys]*(('F+ , F-'!H$2-[1]!tbl_gk[[#This Row],[Volleys]])/('F+ , F-'!H$2-'F+ , F-'!H$3))</f>
        <v>1.0416528881892981E-3</v>
      </c>
      <c r="I38" s="1" cm="1">
        <f t="array" ref="I38">[1]!table_weight[Dribbling]*(('F+ , F-'!I$2-[1]!tbl_gk[[#This Row],[Dribbling]])/('F+ , F-'!I$2-'F+ , F-'!I$3))</f>
        <v>1.5646051545047536E-2</v>
      </c>
      <c r="J38" s="1" cm="1">
        <f t="array" ref="J38">[1]!table_weight[Curve]*(('F+ , F-'!J$2-[1]!tbl_gk[[#This Row],[Curve]])/('F+ , F-'!J$2-'F+ , F-'!J$3))</f>
        <v>9.6339113680153961E-3</v>
      </c>
      <c r="K38" s="1" cm="1">
        <f t="array" ref="K38">[1]!table_weight[FKAccuracy]*(('F+ , F-'!K$2-[1]!tbl_gk[[#This Row],[FKAccuracy]])/('F+ , F-'!K$2-'F+ , F-'!K$3))</f>
        <v>1.0039549741405519E-2</v>
      </c>
      <c r="L38" s="1" cm="1">
        <f t="array" ref="L38">[1]!table_weight[LongPassing]*(('F+ , F-'!L$2-[1]!tbl_gk[[#This Row],[LongPassing]])/('F+ , F-'!L$2-'F+ , F-'!L$3))</f>
        <v>1.7866995302501344E-2</v>
      </c>
      <c r="M38" s="1" cm="1">
        <f t="array" ref="M38">[1]!table_weight[BallControl]*(('F+ , F-'!M$2-[1]!tbl_gk[[#This Row],[BallControl]])/('F+ , F-'!M$2-'F+ , F-'!M$3))</f>
        <v>1.0430701030031691E-2</v>
      </c>
      <c r="N38" s="1" cm="1">
        <f t="array" ref="N38">[1]!table_weight[Acceleration]*(('F+ , F-'!N$2-[1]!tbl_gk[[#This Row],[Acceleration]])/('F+ , F-'!N$2-'F+ , F-'!N$3))</f>
        <v>6.5391291898566463E-3</v>
      </c>
      <c r="O38" s="1" cm="1">
        <f t="array" ref="O38">[1]!table_weight[SprintSpeed]*(('F+ , F-'!O$2-[1]!tbl_gk[[#This Row],[SprintSpeed]])/('F+ , F-'!O$2-'F+ , F-'!O$3))</f>
        <v>3.6543961058716113E-3</v>
      </c>
      <c r="P38" s="1" cm="1">
        <f t="array" ref="P38">[1]!table_weight[Agility]*(('F+ , F-'!P$2-[1]!tbl_gk[[#This Row],[Agility]])/('F+ , F-'!P$2-'F+ , F-'!P$3))</f>
        <v>2.92527673117876E-3</v>
      </c>
      <c r="Q38" s="1" cm="1">
        <f t="array" ref="Q38">[1]!table_weight[Reactions]*(('F+ , F-'!Q$2-[1]!tbl_gk[[#This Row],[Reactions]])/('F+ , F-'!Q$2-'F+ , F-'!Q$3))</f>
        <v>1.0828482001515951E-3</v>
      </c>
      <c r="R38" s="1" cm="1">
        <f t="array" ref="R38">[1]!table_weight[Balance]*(('F+ , F-'!R$2-[1]!tbl_gk[[#This Row],[Balance]])/('F+ , F-'!R$2-'F+ , F-'!R$3))</f>
        <v>1.4901001471473846E-3</v>
      </c>
      <c r="S38" s="1" cm="1">
        <f t="array" ref="S38">[1]!table_weight[ShotPower]*(('F+ , F-'!S$2-[1]!tbl_gk[[#This Row],[ShotPower]])/('F+ , F-'!S$2-'F+ , F-'!S$3))</f>
        <v>4.4150274176912247E-3</v>
      </c>
      <c r="T38" s="1" cm="1">
        <f t="array" ref="T38">[1]!table_weight[Jumping]*(('F+ , F-'!T$2-[1]!tbl_gk[[#This Row],[Jumping]])/('F+ , F-'!T$2-'F+ , F-'!T$3))</f>
        <v>2.0609046389982004E-3</v>
      </c>
      <c r="U38" s="1" cm="1">
        <f t="array" ref="U38">[1]!table_weight[Stamina]*(('F+ , F-'!U$2-[1]!tbl_gk[[#This Row],[Stamina]])/('F+ , F-'!U$2-'F+ , F-'!U$3))</f>
        <v>1.5456784792486501E-2</v>
      </c>
      <c r="V38" s="1" cm="1">
        <f t="array" ref="V38">[1]!table_weight[Strength]*(('F+ , F-'!V$2-[1]!tbl_gk[[#This Row],[Strength]])/('F+ , F-'!V$2-'F+ , F-'!V$3))</f>
        <v>1.4197343068654266E-2</v>
      </c>
      <c r="W38" s="1" cm="1">
        <f t="array" ref="W38">[1]!table_weight[LongShots]*(('F+ , F-'!W$2-[1]!tbl_gk[[#This Row],[LongShots]])/('F+ , F-'!W$2-'F+ , F-'!W$3))</f>
        <v>9.3494698256990638E-3</v>
      </c>
      <c r="X38" s="1" cm="1">
        <f t="array" ref="X38">[1]!table_weight[Aggression]*(('F+ , F-'!X$2-[1]!tbl_gk[[#This Row],[Aggression]])/('F+ , F-'!X$2-'F+ , F-'!X$3))</f>
        <v>1.034377852144811E-2</v>
      </c>
      <c r="Y38" s="1" cm="1">
        <f t="array" ref="Y38">[1]!table_weight[Interceptions]*(('F+ , F-'!Y$2-[1]!tbl_gk[[#This Row],[Interceptions]])/('F+ , F-'!Y$2-'F+ , F-'!Y$3))</f>
        <v>1.5928726369709705E-2</v>
      </c>
      <c r="Z38" s="1" cm="1">
        <f t="array" ref="Z38">[1]!table_weight[Positioning]*(('F+ , F-'!Z$2-[1]!tbl_gk[[#This Row],[Positioning]])/('F+ , F-'!Z$2-'F+ , F-'!Z$3))</f>
        <v>1.9225568738802474E-3</v>
      </c>
      <c r="AA38" s="1" cm="1">
        <f t="array" ref="AA38">[1]!table_weight[Vision]*(('F+ , F-'!AA$2-[1]!tbl_gk[[#This Row],[Vision]])/('F+ , F-'!AA$2-'F+ , F-'!AA$3))</f>
        <v>3.1944021904472104E-2</v>
      </c>
      <c r="AB38" s="1" cm="1">
        <f t="array" ref="AB38">[1]!table_weight[Penalties]*(('F+ , F-'!AB$2-[1]!tbl_gk[[#This Row],[Penalties]])/('F+ , F-'!AB$2-'F+ , F-'!AB$3))</f>
        <v>2.0747955403639775E-3</v>
      </c>
      <c r="AC38" s="1" cm="1">
        <f t="array" ref="AC38">[1]!table_weight[Composure]*(('F+ , F-'!AC$2-[1]!tbl_gk[[#This Row],[Composure]])/('F+ , F-'!AC$2-'F+ , F-'!AC$3))</f>
        <v>4.8036123164619632E-4</v>
      </c>
      <c r="AD38" s="1" cm="1">
        <f t="array" ref="AD38">[1]!table_weight[Marking]*(('F+ , F-'!AD$2-[1]!tbl_gk[[#This Row],[Marking]])/('F+ , F-'!AD$2-'F+ , F-'!AD$3))</f>
        <v>1.5774825631838112E-2</v>
      </c>
      <c r="AE38" s="1" cm="1">
        <f t="array" ref="AE38">[1]!table_weight[StandingTackle]*(('F+ , F-'!AE$2-[1]!tbl_gk[[#This Row],[StandingTackle]])/('F+ , F-'!AE$2-'F+ , F-'!AE$3))</f>
        <v>2.017517172914032E-2</v>
      </c>
      <c r="AF38" s="1" cm="1">
        <f t="array" ref="AF38">[1]!table_weight[SlidingTackle]*(('F+ , F-'!AF$2-[1]!tbl_gk[[#This Row],[SlidingTackle]])/('F+ , F-'!AF$2-'F+ , F-'!AF$3))</f>
        <v>3.7361429128037632E-3</v>
      </c>
      <c r="AG38" s="1" cm="1">
        <f t="array" ref="AG38">[1]!table_weight[GKDiving]*(('F+ , F-'!AG$2-[1]!tbl_gk[[#This Row],[GKDiving]])/('F+ , F-'!AG$2-'F+ , F-'!AG$3))</f>
        <v>3.4162356758949373E-2</v>
      </c>
      <c r="AH38" s="1" cm="1">
        <f t="array" ref="AH38">[1]!table_weight[GKHandling]*(('F+ , F-'!AH$2-[1]!tbl_gk[[#This Row],[GKHandling]])/('F+ , F-'!AH$2-'F+ , F-'!AH$3))</f>
        <v>3.7430060448935834E-2</v>
      </c>
      <c r="AI38" s="1" cm="1">
        <f t="array" ref="AI38">[1]!table_weight[GKKicking]*(('F+ , F-'!AI$2-[1]!tbl_gk[[#This Row],[GKKicking]])/('F+ , F-'!AI$2-'F+ , F-'!AI$3))</f>
        <v>2.0571950106480059E-2</v>
      </c>
      <c r="AJ38" s="1" cm="1">
        <f t="array" ref="AJ38">[1]!table_weight[GKPositioning]*(('F+ , F-'!AJ$2-[1]!tbl_gk[[#This Row],[GKPositioning]])/('F+ , F-'!AJ$2-'F+ , F-'!AJ$3))</f>
        <v>1.3244482928084987E-2</v>
      </c>
      <c r="AK38" s="1" cm="1">
        <f t="array" ref="AK38">[1]!table_weight[GKReflexes]*(('F+ , F-'!AK$2-[1]!tbl_gk[[#This Row],[GKReflexes]])/('F+ , F-'!AK$2-'F+ , F-'!AK$3))</f>
        <v>3.8261839570023298E-2</v>
      </c>
    </row>
    <row r="39" spans="1:37" x14ac:dyDescent="0.55000000000000004">
      <c r="A39" s="8">
        <f>[1]!tbl_gk[[#This Row],[ID]]</f>
        <v>150724</v>
      </c>
      <c r="B39" s="2" cm="1">
        <f t="array" ref="B39">[1]!table_weight[ValueEUR]*(('F+ , F-'!B$2-[1]!tbl_gk[[#This Row],[ValueEUR]])/('F+ , F-'!B$2-'F+ , F-'!B$3))</f>
        <v>2.518704222980674E-4</v>
      </c>
      <c r="C39" s="2" cm="1">
        <f t="array" ref="C39">[1]!table_weight[WageEUR]*(('F+ , F-'!C$2-[1]!tbl_gk[[#This Row],[WageEUR]])/('F+ , F-'!C$2-'F+ , F-'!C$3))</f>
        <v>3.5208841778476348E-3</v>
      </c>
      <c r="D39" s="2" cm="1">
        <f t="array" ref="D39">[1]!table_weight[Crossing]*(('F+ , F-'!D$2-[1]!tbl_gk[[#This Row],[Crossing]])/('F+ , F-'!D$2-'F+ , F-'!D$3))</f>
        <v>3.3625286215233793E-2</v>
      </c>
      <c r="E39" s="2" cm="1">
        <f t="array" ref="E39">[1]!table_weight[Finishing]*(('F+ , F-'!E$2-[1]!tbl_gk[[#This Row],[Finishing]])/('F+ , F-'!E$2-'F+ , F-'!E$3))</f>
        <v>1.2977258898691668E-2</v>
      </c>
      <c r="F39" s="2" cm="1">
        <f t="array" ref="F39">[1]!table_weight[HeadingAccuracy]*(('F+ , F-'!F$2-[1]!tbl_gk[[#This Row],[HeadingAccuracy]])/('F+ , F-'!F$2-'F+ , F-'!F$3))</f>
        <v>1.210949849973455E-2</v>
      </c>
      <c r="G39" s="2" cm="1">
        <f t="array" ref="G39">[1]!table_weight[ShortPassing]*(('F+ , F-'!G$2-[1]!tbl_gk[[#This Row],[ShortPassing]])/('F+ , F-'!G$2-'F+ , F-'!G$3))</f>
        <v>3.9377536435701459E-2</v>
      </c>
      <c r="H39" s="2" cm="1">
        <f t="array" ref="H39">[1]!table_weight[Volleys]*(('F+ , F-'!H$2-[1]!tbl_gk[[#This Row],[Volleys]])/('F+ , F-'!H$2-'F+ , F-'!H$3))</f>
        <v>8.1017446859167619E-4</v>
      </c>
      <c r="I39" s="2" cm="1">
        <f t="array" ref="I39">[1]!table_weight[Dribbling]*(('F+ , F-'!I$2-[1]!tbl_gk[[#This Row],[Dribbling]])/('F+ , F-'!I$2-'F+ , F-'!I$3))</f>
        <v>7.823025772523768E-3</v>
      </c>
      <c r="J39" s="2" cm="1">
        <f t="array" ref="J39">[1]!table_weight[Curve]*(('F+ , F-'!J$2-[1]!tbl_gk[[#This Row],[Curve]])/('F+ , F-'!J$2-'F+ , F-'!J$3))</f>
        <v>8.7888314234526414E-3</v>
      </c>
      <c r="K39" s="2" cm="1">
        <f t="array" ref="K39">[1]!table_weight[FKAccuracy]*(('F+ , F-'!K$2-[1]!tbl_gk[[#This Row],[FKAccuracy]])/('F+ , F-'!K$2-'F+ , F-'!K$3))</f>
        <v>9.2789777912990392E-3</v>
      </c>
      <c r="L39" s="2" cm="1">
        <f t="array" ref="L39">[1]!table_weight[LongPassing]*(('F+ , F-'!L$2-[1]!tbl_gk[[#This Row],[LongPassing]])/('F+ , F-'!L$2-'F+ , F-'!L$3))</f>
        <v>1.6242723002273949E-2</v>
      </c>
      <c r="M39" s="2" cm="1">
        <f t="array" ref="M39">[1]!table_weight[BallControl]*(('F+ , F-'!M$2-[1]!tbl_gk[[#This Row],[BallControl]])/('F+ , F-'!M$2-'F+ , F-'!M$3))</f>
        <v>1.0865313572949679E-2</v>
      </c>
      <c r="N39" s="2" cm="1">
        <f t="array" ref="N39">[1]!table_weight[Acceleration]*(('F+ , F-'!N$2-[1]!tbl_gk[[#This Row],[Acceleration]])/('F+ , F-'!N$2-'F+ , F-'!N$3))</f>
        <v>2.2548721344333262E-3</v>
      </c>
      <c r="O39" s="2" cm="1">
        <f t="array" ref="O39">[1]!table_weight[SprintSpeed]*(('F+ , F-'!O$2-[1]!tbl_gk[[#This Row],[SprintSpeed]])/('F+ , F-'!O$2-'F+ , F-'!O$3))</f>
        <v>2.5299665348341924E-3</v>
      </c>
      <c r="P39" s="2" cm="1">
        <f t="array" ref="P39">[1]!table_weight[Agility]*(('F+ , F-'!P$2-[1]!tbl_gk[[#This Row],[Agility]])/('F+ , F-'!P$2-'F+ , F-'!P$3))</f>
        <v>2.1061992464487069E-3</v>
      </c>
      <c r="Q39" s="2" cm="1">
        <f t="array" ref="Q39">[1]!table_weight[Reactions]*(('F+ , F-'!Q$2-[1]!tbl_gk[[#This Row],[Reactions]])/('F+ , F-'!Q$2-'F+ , F-'!Q$3))</f>
        <v>7.7346300010828226E-4</v>
      </c>
      <c r="R39" s="2" cm="1">
        <f t="array" ref="R39">[1]!table_weight[Balance]*(('F+ , F-'!R$2-[1]!tbl_gk[[#This Row],[Balance]])/('F+ , F-'!R$2-'F+ , F-'!R$3))</f>
        <v>2.2972377268522179E-3</v>
      </c>
      <c r="S39" s="2" cm="1">
        <f t="array" ref="S39">[1]!table_weight[ShotPower]*(('F+ , F-'!S$2-[1]!tbl_gk[[#This Row],[ShotPower]])/('F+ , F-'!S$2-'F+ , F-'!S$3))</f>
        <v>4.93444240800784E-3</v>
      </c>
      <c r="T39" s="2" cm="1">
        <f t="array" ref="T39">[1]!table_weight[Jumping]*(('F+ , F-'!T$2-[1]!tbl_gk[[#This Row],[Jumping]])/('F+ , F-'!T$2-'F+ , F-'!T$3))</f>
        <v>1.5456784792486503E-3</v>
      </c>
      <c r="U39" s="2" cm="1">
        <f t="array" ref="U39">[1]!table_weight[Stamina]*(('F+ , F-'!U$2-[1]!tbl_gk[[#This Row],[Stamina]])/('F+ , F-'!U$2-'F+ , F-'!U$3))</f>
        <v>4.2935513312462497E-3</v>
      </c>
      <c r="V39" s="2" cm="1">
        <f t="array" ref="V39">[1]!table_weight[Strength]*(('F+ , F-'!V$2-[1]!tbl_gk[[#This Row],[Strength]])/('F+ , F-'!V$2-'F+ , F-'!V$3))</f>
        <v>7.9860054761180244E-3</v>
      </c>
      <c r="W39" s="2" cm="1">
        <f t="array" ref="W39">[1]!table_weight[LongShots]*(('F+ , F-'!W$2-[1]!tbl_gk[[#This Row],[LongShots]])/('F+ , F-'!W$2-'F+ , F-'!W$3))</f>
        <v>6.7523948741159906E-3</v>
      </c>
      <c r="X39" s="2" cm="1">
        <f t="array" ref="X39">[1]!table_weight[Aggression]*(('F+ , F-'!X$2-[1]!tbl_gk[[#This Row],[Aggression]])/('F+ , F-'!X$2-'F+ , F-'!X$3))</f>
        <v>6.6930331609370121E-3</v>
      </c>
      <c r="Y39" s="2" cm="1">
        <f t="array" ref="Y39">[1]!table_weight[Interceptions]*(('F+ , F-'!Y$2-[1]!tbl_gk[[#This Row],[Interceptions]])/('F+ , F-'!Y$2-'F+ , F-'!Y$3))</f>
        <v>1.3158513088021059E-2</v>
      </c>
      <c r="Z39" s="2" cm="1">
        <f t="array" ref="Z39">[1]!table_weight[Positioning]*(('F+ , F-'!Z$2-[1]!tbl_gk[[#This Row],[Positioning]])/('F+ , F-'!Z$2-'F+ , F-'!Z$3))</f>
        <v>1.1831119223878444E-3</v>
      </c>
      <c r="AA39" s="2" cm="1">
        <f t="array" ref="AA39">[1]!table_weight[Vision]*(('F+ , F-'!AA$2-[1]!tbl_gk[[#This Row],[Vision]])/('F+ , F-'!AA$2-'F+ , F-'!AA$3))</f>
        <v>1.0648007301490701E-2</v>
      </c>
      <c r="AB39" s="2" cm="1">
        <f t="array" ref="AB39">[1]!table_weight[Penalties]*(('F+ , F-'!AB$2-[1]!tbl_gk[[#This Row],[Penalties]])/('F+ , F-'!AB$2-'F+ , F-'!AB$3))</f>
        <v>1.7224717693587737E-3</v>
      </c>
      <c r="AC39" s="2" cm="1">
        <f t="array" ref="AC39">[1]!table_weight[Composure]*(('F+ , F-'!AC$2-[1]!tbl_gk[[#This Row],[Composure]])/('F+ , F-'!AC$2-'F+ , F-'!AC$3))</f>
        <v>3.2024082109746423E-4</v>
      </c>
      <c r="AD39" s="2" cm="1">
        <f t="array" ref="AD39">[1]!table_weight[Marking]*(('F+ , F-'!AD$2-[1]!tbl_gk[[#This Row],[Marking]])/('F+ , F-'!AD$2-'F+ , F-'!AD$3))</f>
        <v>2.2084755884573357E-2</v>
      </c>
      <c r="AE39" s="2" cm="1">
        <f t="array" ref="AE39">[1]!table_weight[StandingTackle]*(('F+ , F-'!AE$2-[1]!tbl_gk[[#This Row],[StandingTackle]])/('F+ , F-'!AE$2-'F+ , F-'!AE$3))</f>
        <v>2.465854322450484E-2</v>
      </c>
      <c r="AF39" s="2" cm="1">
        <f t="array" ref="AF39">[1]!table_weight[SlidingTackle]*(('F+ , F-'!AF$2-[1]!tbl_gk[[#This Row],[SlidingTackle]])/('F+ , F-'!AF$2-'F+ , F-'!AF$3))</f>
        <v>8.9667429907290316E-3</v>
      </c>
      <c r="AG39" s="2" cm="1">
        <f t="array" ref="AG39">[1]!table_weight[GKDiving]*(('F+ , F-'!AG$2-[1]!tbl_gk[[#This Row],[GKDiving]])/('F+ , F-'!AG$2-'F+ , F-'!AG$3))</f>
        <v>3.0746121083054436E-2</v>
      </c>
      <c r="AH39" s="2" cm="1">
        <f t="array" ref="AH39">[1]!table_weight[GKHandling]*(('F+ , F-'!AH$2-[1]!tbl_gk[[#This Row],[GKHandling]])/('F+ , F-'!AH$2-'F+ , F-'!AH$3))</f>
        <v>2.4953373632623892E-2</v>
      </c>
      <c r="AI39" s="2" cm="1">
        <f t="array" ref="AI39">[1]!table_weight[GKKicking]*(('F+ , F-'!AI$2-[1]!tbl_gk[[#This Row],[GKKicking]])/('F+ , F-'!AI$2-'F+ , F-'!AI$3))</f>
        <v>2.2360815333130498E-2</v>
      </c>
      <c r="AJ39" s="2" cm="1">
        <f t="array" ref="AJ39">[1]!table_weight[GKPositioning]*(('F+ , F-'!AJ$2-[1]!tbl_gk[[#This Row],[GKPositioning]])/('F+ , F-'!AJ$2-'F+ , F-'!AJ$3))</f>
        <v>1.0091034611874277E-2</v>
      </c>
      <c r="AK39" s="2" cm="1">
        <f t="array" ref="AK39">[1]!table_weight[GKReflexes]*(('F+ , F-'!AK$2-[1]!tbl_gk[[#This Row],[GKReflexes]])/('F+ , F-'!AK$2-'F+ , F-'!AK$3))</f>
        <v>2.3685900686204898E-2</v>
      </c>
    </row>
    <row r="40" spans="1:37" x14ac:dyDescent="0.55000000000000004">
      <c r="A40" s="7">
        <f>[1]!tbl_gk[[#This Row],[ID]]</f>
        <v>152456</v>
      </c>
      <c r="B40" s="1" cm="1">
        <f t="array" ref="B40">[1]!table_weight[ValueEUR]*(('F+ , F-'!B$2-[1]!tbl_gk[[#This Row],[ValueEUR]])/('F+ , F-'!B$2-'F+ , F-'!B$3))</f>
        <v>4.9386357313346557E-6</v>
      </c>
      <c r="C40" s="1" cm="1">
        <f t="array" ref="C40">[1]!table_weight[WageEUR]*(('F+ , F-'!C$2-[1]!tbl_gk[[#This Row],[WageEUR]])/('F+ , F-'!C$2-'F+ , F-'!C$3))</f>
        <v>3.9120935309418157E-5</v>
      </c>
      <c r="D40" s="1" cm="1">
        <f t="array" ref="D40">[1]!table_weight[Crossing]*(('F+ , F-'!D$2-[1]!tbl_gk[[#This Row],[Crossing]])/('F+ , F-'!D$2-'F+ , F-'!D$3))</f>
        <v>3.6987814836757178E-2</v>
      </c>
      <c r="E40" s="1" cm="1">
        <f t="array" ref="E40">[1]!table_weight[Finishing]*(('F+ , F-'!E$2-[1]!tbl_gk[[#This Row],[Finishing]])/('F+ , F-'!E$2-'F+ , F-'!E$3))</f>
        <v>1.1979008214176926E-2</v>
      </c>
      <c r="F40" s="1" cm="1">
        <f t="array" ref="F40">[1]!table_weight[HeadingAccuracy]*(('F+ , F-'!F$2-[1]!tbl_gk[[#This Row],[HeadingAccuracy]])/('F+ , F-'!F$2-'F+ , F-'!F$3))</f>
        <v>1.1274360672166649E-2</v>
      </c>
      <c r="G40" s="1" cm="1">
        <f t="array" ref="G40">[1]!table_weight[ShortPassing]*(('F+ , F-'!G$2-[1]!tbl_gk[[#This Row],[ShortPassing]])/('F+ , F-'!G$2-'F+ , F-'!G$3))</f>
        <v>5.484728289258417E-2</v>
      </c>
      <c r="H40" s="1" cm="1">
        <f t="array" ref="H40">[1]!table_weight[Volleys]*(('F+ , F-'!H$2-[1]!tbl_gk[[#This Row],[Volleys]])/('F+ , F-'!H$2-'F+ , F-'!H$3))</f>
        <v>1.3888705175857305E-3</v>
      </c>
      <c r="I40" s="1" cm="1">
        <f t="array" ref="I40">[1]!table_weight[Dribbling]*(('F+ , F-'!I$2-[1]!tbl_gk[[#This Row],[Dribbling]])/('F+ , F-'!I$2-'F+ , F-'!I$3))</f>
        <v>1.6623929766613008E-2</v>
      </c>
      <c r="J40" s="1" cm="1">
        <f t="array" ref="J40">[1]!table_weight[Curve]*(('F+ , F-'!J$2-[1]!tbl_gk[[#This Row],[Curve]])/('F+ , F-'!J$2-'F+ , F-'!J$3))</f>
        <v>9.6339113680153961E-3</v>
      </c>
      <c r="K40" s="1" cm="1">
        <f t="array" ref="K40">[1]!table_weight[FKAccuracy]*(('F+ , F-'!K$2-[1]!tbl_gk[[#This Row],[FKAccuracy]])/('F+ , F-'!K$2-'F+ , F-'!K$3))</f>
        <v>9.5832065713416324E-3</v>
      </c>
      <c r="L40" s="1" cm="1">
        <f t="array" ref="L40">[1]!table_weight[LongPassing]*(('F+ , F-'!L$2-[1]!tbl_gk[[#This Row],[LongPassing]])/('F+ , F-'!L$2-'F+ , F-'!L$3))</f>
        <v>2.3281236303259328E-2</v>
      </c>
      <c r="M40" s="1" cm="1">
        <f t="array" ref="M40">[1]!table_weight[BallControl]*(('F+ , F-'!M$2-[1]!tbl_gk[[#This Row],[BallControl]])/('F+ , F-'!M$2-'F+ , F-'!M$3))</f>
        <v>1.0430701030031691E-2</v>
      </c>
      <c r="N40" s="1" cm="1">
        <f t="array" ref="N40">[1]!table_weight[Acceleration]*(('F+ , F-'!N$2-[1]!tbl_gk[[#This Row],[Acceleration]])/('F+ , F-'!N$2-'F+ , F-'!N$3))</f>
        <v>2.9313337747633242E-3</v>
      </c>
      <c r="O40" s="1" cm="1">
        <f t="array" ref="O40">[1]!table_weight[SprintSpeed]*(('F+ , F-'!O$2-[1]!tbl_gk[[#This Row],[SprintSpeed]])/('F+ , F-'!O$2-'F+ , F-'!O$3))</f>
        <v>4.2166108913903209E-3</v>
      </c>
      <c r="P40" s="1" cm="1">
        <f t="array" ref="P40">[1]!table_weight[Agility]*(('F+ , F-'!P$2-[1]!tbl_gk[[#This Row],[Agility]])/('F+ , F-'!P$2-'F+ , F-'!P$3))</f>
        <v>8.1907748473005273E-4</v>
      </c>
      <c r="Q40" s="1" cm="1">
        <f t="array" ref="Q40">[1]!table_weight[Reactions]*(('F+ , F-'!Q$2-[1]!tbl_gk[[#This Row],[Reactions]])/('F+ , F-'!Q$2-'F+ , F-'!Q$3))</f>
        <v>1.7016186002382209E-3</v>
      </c>
      <c r="R40" s="1" cm="1">
        <f t="array" ref="R40">[1]!table_weight[Balance]*(('F+ , F-'!R$2-[1]!tbl_gk[[#This Row],[Balance]])/('F+ , F-'!R$2-'F+ , F-'!R$3))</f>
        <v>1.4280126410162438E-3</v>
      </c>
      <c r="S40" s="1" cm="1">
        <f t="array" ref="S40">[1]!table_weight[ShotPower]*(('F+ , F-'!S$2-[1]!tbl_gk[[#This Row],[ShotPower]])/('F+ , F-'!S$2-'F+ , F-'!S$3))</f>
        <v>7.5315173595909123E-3</v>
      </c>
      <c r="T40" s="1" cm="1">
        <f t="array" ref="T40">[1]!table_weight[Jumping]*(('F+ , F-'!T$2-[1]!tbl_gk[[#This Row],[Jumping]])/('F+ , F-'!T$2-'F+ , F-'!T$3))</f>
        <v>1.7174205324985003E-3</v>
      </c>
      <c r="U40" s="1" cm="1">
        <f t="array" ref="U40">[1]!table_weight[Stamina]*(('F+ , F-'!U$2-[1]!tbl_gk[[#This Row],[Stamina]])/('F+ , F-'!U$2-'F+ , F-'!U$3))</f>
        <v>1.4598074526237249E-2</v>
      </c>
      <c r="V40" s="1" cm="1">
        <f t="array" ref="V40">[1]!table_weight[Strength]*(('F+ , F-'!V$2-[1]!tbl_gk[[#This Row],[Strength]])/('F+ , F-'!V$2-'F+ , F-'!V$3))</f>
        <v>2.5732684311935858E-2</v>
      </c>
      <c r="W40" s="1" cm="1">
        <f t="array" ref="W40">[1]!table_weight[LongShots]*(('F+ , F-'!W$2-[1]!tbl_gk[[#This Row],[LongShots]])/('F+ , F-'!W$2-'F+ , F-'!W$3))</f>
        <v>7.7912248547492196E-3</v>
      </c>
      <c r="X40" s="1" cm="1">
        <f t="array" ref="X40">[1]!table_weight[Aggression]*(('F+ , F-'!X$2-[1]!tbl_gk[[#This Row],[Aggression]])/('F+ , F-'!X$2-'F+ , F-'!X$3))</f>
        <v>1.0952236081533291E-2</v>
      </c>
      <c r="Y40" s="1" cm="1">
        <f t="array" ref="Y40">[1]!table_weight[Interceptions]*(('F+ , F-'!Y$2-[1]!tbl_gk[[#This Row],[Interceptions]])/('F+ , F-'!Y$2-'F+ , F-'!Y$3))</f>
        <v>1.3851066408443219E-2</v>
      </c>
      <c r="Z40" s="1" cm="1">
        <f t="array" ref="Z40">[1]!table_weight[Positioning]*(('F+ , F-'!Z$2-[1]!tbl_gk[[#This Row],[Positioning]])/('F+ , F-'!Z$2-'F+ , F-'!Z$3))</f>
        <v>1.0352229320893639E-3</v>
      </c>
      <c r="AA40" s="1" cm="1">
        <f t="array" ref="AA40">[1]!table_weight[Vision]*(('F+ , F-'!AA$2-[1]!tbl_gk[[#This Row],[Vision]])/('F+ , F-'!AA$2-'F+ , F-'!AA$3))</f>
        <v>3.1944021904472104E-2</v>
      </c>
      <c r="AB40" s="1" cm="1">
        <f t="array" ref="AB40">[1]!table_weight[Penalties]*(('F+ , F-'!AB$2-[1]!tbl_gk[[#This Row],[Penalties]])/('F+ , F-'!AB$2-'F+ , F-'!AB$3))</f>
        <v>2.153089711698467E-3</v>
      </c>
      <c r="AC40" s="1" cm="1">
        <f t="array" ref="AC40">[1]!table_weight[Composure]*(('F+ , F-'!AC$2-[1]!tbl_gk[[#This Row],[Composure]])/('F+ , F-'!AC$2-'F+ , F-'!AC$3))</f>
        <v>5.3373470182910699E-4</v>
      </c>
      <c r="AD40" s="1" cm="1">
        <f t="array" ref="AD40">[1]!table_weight[Marking]*(('F+ , F-'!AD$2-[1]!tbl_gk[[#This Row],[Marking]])/('F+ , F-'!AD$2-'F+ , F-'!AD$3))</f>
        <v>1.2619860505470488E-2</v>
      </c>
      <c r="AE40" s="1" cm="1">
        <f t="array" ref="AE40">[1]!table_weight[StandingTackle]*(('F+ , F-'!AE$2-[1]!tbl_gk[[#This Row],[StandingTackle]])/('F+ , F-'!AE$2-'F+ , F-'!AE$3))</f>
        <v>2.9141914719869356E-2</v>
      </c>
      <c r="AF40" s="1" cm="1">
        <f t="array" ref="AF40">[1]!table_weight[SlidingTackle]*(('F+ , F-'!AF$2-[1]!tbl_gk[[#This Row],[SlidingTackle]])/('F+ , F-'!AF$2-'F+ , F-'!AF$3))</f>
        <v>5.977828660486021E-3</v>
      </c>
      <c r="AG40" s="1" cm="1">
        <f t="array" ref="AG40">[1]!table_weight[GKDiving]*(('F+ , F-'!AG$2-[1]!tbl_gk[[#This Row],[GKDiving]])/('F+ , F-'!AG$2-'F+ , F-'!AG$3))</f>
        <v>5.4659770814318998E-2</v>
      </c>
      <c r="AH40" s="1" cm="1">
        <f t="array" ref="AH40">[1]!table_weight[GKHandling]*(('F+ , F-'!AH$2-[1]!tbl_gk[[#This Row],[GKHandling]])/('F+ , F-'!AH$2-'F+ , F-'!AH$3))</f>
        <v>6.0601050250658012E-2</v>
      </c>
      <c r="AI40" s="1" cm="1">
        <f t="array" ref="AI40">[1]!table_weight[GKKicking]*(('F+ , F-'!AI$2-[1]!tbl_gk[[#This Row],[GKKicking]])/('F+ , F-'!AI$2-'F+ , F-'!AI$3))</f>
        <v>3.3988439306358358E-2</v>
      </c>
      <c r="AJ40" s="1" cm="1">
        <f t="array" ref="AJ40">[1]!table_weight[GKPositioning]*(('F+ , F-'!AJ$2-[1]!tbl_gk[[#This Row],[GKPositioning]])/('F+ , F-'!AJ$2-'F+ , F-'!AJ$3))</f>
        <v>2.1443448550232839E-2</v>
      </c>
      <c r="AK40" s="1" cm="1">
        <f t="array" ref="AK40">[1]!table_weight[GKReflexes]*(('F+ , F-'!AK$2-[1]!tbl_gk[[#This Row],[GKReflexes]])/('F+ , F-'!AK$2-'F+ , F-'!AK$3))</f>
        <v>6.1947740256228193E-2</v>
      </c>
    </row>
    <row r="41" spans="1:37" x14ac:dyDescent="0.55000000000000004">
      <c r="A41" s="8">
        <f>[1]!tbl_gk[[#This Row],[ID]]</f>
        <v>152523</v>
      </c>
      <c r="B41" s="2" cm="1">
        <f t="array" ref="B41">[1]!table_weight[ValueEUR]*(('F+ , F-'!B$2-[1]!tbl_gk[[#This Row],[ValueEUR]])/('F+ , F-'!B$2-'F+ , F-'!B$3))</f>
        <v>8.0252830634188147E-6</v>
      </c>
      <c r="C41" s="2" cm="1">
        <f t="array" ref="C41">[1]!table_weight[WageEUR]*(('F+ , F-'!C$2-[1]!tbl_gk[[#This Row],[WageEUR]])/('F+ , F-'!C$2-'F+ , F-'!C$3))</f>
        <v>2.3472561185650898E-4</v>
      </c>
      <c r="D41" s="2" cm="1">
        <f t="array" ref="D41">[1]!table_weight[Crossing]*(('F+ , F-'!D$2-[1]!tbl_gk[[#This Row],[Crossing]])/('F+ , F-'!D$2-'F+ , F-'!D$3))</f>
        <v>3.4746129089074922E-2</v>
      </c>
      <c r="E41" s="2" cm="1">
        <f t="array" ref="E41">[1]!table_weight[Finishing]*(('F+ , F-'!E$2-[1]!tbl_gk[[#This Row],[Finishing]])/('F+ , F-'!E$2-'F+ , F-'!E$3))</f>
        <v>1.0980757529662181E-2</v>
      </c>
      <c r="F41" s="2" cm="1">
        <f t="array" ref="F41">[1]!table_weight[HeadingAccuracy]*(('F+ , F-'!F$2-[1]!tbl_gk[[#This Row],[HeadingAccuracy]])/('F+ , F-'!F$2-'F+ , F-'!F$3))</f>
        <v>1.0439222844598752E-2</v>
      </c>
      <c r="G41" s="2" cm="1">
        <f t="array" ref="G41">[1]!table_weight[ShortPassing]*(('F+ , F-'!G$2-[1]!tbl_gk[[#This Row],[ShortPassing]])/('F+ , F-'!G$2-'F+ , F-'!G$3))</f>
        <v>3.2345833500754768E-2</v>
      </c>
      <c r="H41" s="2" cm="1">
        <f t="array" ref="H41">[1]!table_weight[Volleys]*(('F+ , F-'!H$2-[1]!tbl_gk[[#This Row],[Volleys]])/('F+ , F-'!H$2-'F+ , F-'!H$3))</f>
        <v>1.3888705175857305E-3</v>
      </c>
      <c r="I41" s="2" cm="1">
        <f t="array" ref="I41">[1]!table_weight[Dribbling]*(('F+ , F-'!I$2-[1]!tbl_gk[[#This Row],[Dribbling]])/('F+ , F-'!I$2-'F+ , F-'!I$3))</f>
        <v>1.9557564431309422E-2</v>
      </c>
      <c r="J41" s="2" cm="1">
        <f t="array" ref="J41">[1]!table_weight[Curve]*(('F+ , F-'!J$2-[1]!tbl_gk[[#This Row],[Curve]])/('F+ , F-'!J$2-'F+ , F-'!J$3))</f>
        <v>8.9578474123651938E-3</v>
      </c>
      <c r="K41" s="2" cm="1">
        <f t="array" ref="K41">[1]!table_weight[FKAccuracy]*(('F+ , F-'!K$2-[1]!tbl_gk[[#This Row],[FKAccuracy]])/('F+ , F-'!K$2-'F+ , F-'!K$3))</f>
        <v>9.5832065713416324E-3</v>
      </c>
      <c r="L41" s="2" cm="1">
        <f t="array" ref="L41">[1]!table_weight[LongPassing]*(('F+ , F-'!L$2-[1]!tbl_gk[[#This Row],[LongPassing]])/('F+ , F-'!L$2-'F+ , F-'!L$3))</f>
        <v>1.4618450702046556E-2</v>
      </c>
      <c r="M41" s="2" cm="1">
        <f t="array" ref="M41">[1]!table_weight[BallControl]*(('F+ , F-'!M$2-[1]!tbl_gk[[#This Row],[BallControl]])/('F+ , F-'!M$2-'F+ , F-'!M$3))</f>
        <v>1.2603763744621627E-2</v>
      </c>
      <c r="N41" s="2" cm="1">
        <f t="array" ref="N41">[1]!table_weight[Acceleration]*(('F+ , F-'!N$2-[1]!tbl_gk[[#This Row],[Acceleration]])/('F+ , F-'!N$2-'F+ , F-'!N$3))</f>
        <v>5.8626675495266484E-3</v>
      </c>
      <c r="O41" s="2" cm="1">
        <f t="array" ref="O41">[1]!table_weight[SprintSpeed]*(('F+ , F-'!O$2-[1]!tbl_gk[[#This Row],[SprintSpeed]])/('F+ , F-'!O$2-'F+ , F-'!O$3))</f>
        <v>1.0119866139336769E-2</v>
      </c>
      <c r="P41" s="2" cm="1">
        <f t="array" ref="P41">[1]!table_weight[Agility]*(('F+ , F-'!P$2-[1]!tbl_gk[[#This Row],[Agility]])/('F+ , F-'!P$2-'F+ , F-'!P$3))</f>
        <v>3.2763099389202109E-3</v>
      </c>
      <c r="Q41" s="2" cm="1">
        <f t="array" ref="Q41">[1]!table_weight[Reactions]*(('F+ , F-'!Q$2-[1]!tbl_gk[[#This Row],[Reactions]])/('F+ , F-'!Q$2-'F+ , F-'!Q$3))</f>
        <v>1.5984902002237835E-3</v>
      </c>
      <c r="R41" s="2" cm="1">
        <f t="array" ref="R41">[1]!table_weight[Balance]*(('F+ , F-'!R$2-[1]!tbl_gk[[#This Row],[Balance]])/('F+ , F-'!R$2-'F+ , F-'!R$3))</f>
        <v>1.4901001471473846E-3</v>
      </c>
      <c r="S41" s="2" cm="1">
        <f t="array" ref="S41">[1]!table_weight[ShotPower]*(('F+ , F-'!S$2-[1]!tbl_gk[[#This Row],[ShotPower]])/('F+ , F-'!S$2-'F+ , F-'!S$3))</f>
        <v>5.7135648934827617E-3</v>
      </c>
      <c r="T41" s="2" cm="1">
        <f t="array" ref="T41">[1]!table_weight[Jumping]*(('F+ , F-'!T$2-[1]!tbl_gk[[#This Row],[Jumping]])/('F+ , F-'!T$2-'F+ , F-'!T$3))</f>
        <v>1.6315495058735752E-3</v>
      </c>
      <c r="U41" s="2" cm="1">
        <f t="array" ref="U41">[1]!table_weight[Stamina]*(('F+ , F-'!U$2-[1]!tbl_gk[[#This Row],[Stamina]])/('F+ , F-'!U$2-'F+ , F-'!U$3))</f>
        <v>7.7283923962432506E-3</v>
      </c>
      <c r="V41" s="2" cm="1">
        <f t="array" ref="V41">[1]!table_weight[Strength]*(('F+ , F-'!V$2-[1]!tbl_gk[[#This Row],[Strength]])/('F+ , F-'!V$2-'F+ , F-'!V$3))</f>
        <v>1.5084677010445158E-2</v>
      </c>
      <c r="W41" s="2" cm="1">
        <f t="array" ref="W41">[1]!table_weight[LongShots]*(('F+ , F-'!W$2-[1]!tbl_gk[[#This Row],[LongShots]])/('F+ , F-'!W$2-'F+ , F-'!W$3))</f>
        <v>7.5315173595909123E-3</v>
      </c>
      <c r="X41" s="2" cm="1">
        <f t="array" ref="X41">[1]!table_weight[Aggression]*(('F+ , F-'!X$2-[1]!tbl_gk[[#This Row],[Aggression]])/('F+ , F-'!X$2-'F+ , F-'!X$3))</f>
        <v>1.034377852144811E-2</v>
      </c>
      <c r="Y41" s="2" cm="1">
        <f t="array" ref="Y41">[1]!table_weight[Interceptions]*(('F+ , F-'!Y$2-[1]!tbl_gk[[#This Row],[Interceptions]])/('F+ , F-'!Y$2-'F+ , F-'!Y$3))</f>
        <v>1.1773406447176737E-2</v>
      </c>
      <c r="Z41" s="2" cm="1">
        <f t="array" ref="Z41">[1]!table_weight[Positioning]*(('F+ , F-'!Z$2-[1]!tbl_gk[[#This Row],[Positioning]])/('F+ , F-'!Z$2-'F+ , F-'!Z$3))</f>
        <v>1.3310009126863251E-3</v>
      </c>
      <c r="AA41" s="2" cm="1">
        <f t="array" ref="AA41">[1]!table_weight[Vision]*(('F+ , F-'!AA$2-[1]!tbl_gk[[#This Row],[Vision]])/('F+ , F-'!AA$2-'F+ , F-'!AA$3))</f>
        <v>1.5617077375519694E-2</v>
      </c>
      <c r="AB41" s="2" cm="1">
        <f t="array" ref="AB41">[1]!table_weight[Penalties]*(('F+ , F-'!AB$2-[1]!tbl_gk[[#This Row],[Penalties]])/('F+ , F-'!AB$2-'F+ , F-'!AB$3))</f>
        <v>1.9965013690294879E-3</v>
      </c>
      <c r="AC41" s="2" cm="1">
        <f t="array" ref="AC41">[1]!table_weight[Composure]*(('F+ , F-'!AC$2-[1]!tbl_gk[[#This Row],[Composure]])/('F+ , F-'!AC$2-'F+ , F-'!AC$3))</f>
        <v>1.067469403658214E-3</v>
      </c>
      <c r="AD41" s="2" cm="1">
        <f t="array" ref="AD41">[1]!table_weight[Marking]*(('F+ , F-'!AD$2-[1]!tbl_gk[[#This Row],[Marking]])/('F+ , F-'!AD$2-'F+ , F-'!AD$3))</f>
        <v>2.6817203574124791E-2</v>
      </c>
      <c r="AE41" s="2" cm="1">
        <f t="array" ref="AE41">[1]!table_weight[StandingTackle]*(('F+ , F-'!AE$2-[1]!tbl_gk[[#This Row],[StandingTackle]])/('F+ , F-'!AE$2-'F+ , F-'!AE$3))</f>
        <v>2.6900228972187096E-2</v>
      </c>
      <c r="AF41" s="2" cm="1">
        <f t="array" ref="AF41">[1]!table_weight[SlidingTackle]*(('F+ , F-'!AF$2-[1]!tbl_gk[[#This Row],[SlidingTackle]])/('F+ , F-'!AF$2-'F+ , F-'!AF$3))</f>
        <v>7.4722858256075263E-3</v>
      </c>
      <c r="AG41" s="2" cm="1">
        <f t="array" ref="AG41">[1]!table_weight[GKDiving]*(('F+ , F-'!AG$2-[1]!tbl_gk[[#This Row],[GKDiving]])/('F+ , F-'!AG$2-'F+ , F-'!AG$3))</f>
        <v>4.7827299462529123E-2</v>
      </c>
      <c r="AH41" s="2" cm="1">
        <f t="array" ref="AH41">[1]!table_weight[GKHandling]*(('F+ , F-'!AH$2-[1]!tbl_gk[[#This Row],[GKHandling]])/('F+ , F-'!AH$2-'F+ , F-'!AH$3))</f>
        <v>5.7036282588854605E-2</v>
      </c>
      <c r="AI41" s="2" cm="1">
        <f t="array" ref="AI41">[1]!table_weight[GKKicking]*(('F+ , F-'!AI$2-[1]!tbl_gk[[#This Row],[GKKicking]])/('F+ , F-'!AI$2-'F+ , F-'!AI$3))</f>
        <v>2.5938545786431375E-2</v>
      </c>
      <c r="AJ41" s="2" cm="1">
        <f t="array" ref="AJ41">[1]!table_weight[GKPositioning]*(('F+ , F-'!AJ$2-[1]!tbl_gk[[#This Row],[GKPositioning]])/('F+ , F-'!AJ$2-'F+ , F-'!AJ$3))</f>
        <v>1.9551379560506409E-2</v>
      </c>
      <c r="AK41" s="2" cm="1">
        <f t="array" ref="AK41">[1]!table_weight[GKReflexes]*(('F+ , F-'!AK$2-[1]!tbl_gk[[#This Row],[GKReflexes]])/('F+ , F-'!AK$2-'F+ , F-'!AK$3))</f>
        <v>5.10157860933644E-2</v>
      </c>
    </row>
    <row r="42" spans="1:37" x14ac:dyDescent="0.55000000000000004">
      <c r="A42" s="7">
        <f>[1]!tbl_gk[[#This Row],[ID]]</f>
        <v>153275</v>
      </c>
      <c r="B42" s="1" cm="1">
        <f t="array" ref="B42">[1]!table_weight[ValueEUR]*(('F+ , F-'!B$2-[1]!tbl_gk[[#This Row],[ValueEUR]])/('F+ , F-'!B$2-'F+ , F-'!B$3))</f>
        <v>1.9013747565638421E-4</v>
      </c>
      <c r="C42" s="1" cm="1">
        <f t="array" ref="C42">[1]!table_weight[WageEUR]*(('F+ , F-'!C$2-[1]!tbl_gk[[#This Row],[WageEUR]])/('F+ , F-'!C$2-'F+ , F-'!C$3))</f>
        <v>2.1125305067085805E-3</v>
      </c>
      <c r="D42" s="1" cm="1">
        <f t="array" ref="D42">[1]!table_weight[Crossing]*(('F+ , F-'!D$2-[1]!tbl_gk[[#This Row],[Crossing]])/('F+ , F-'!D$2-'F+ , F-'!D$3))</f>
        <v>3.5866971962916043E-2</v>
      </c>
      <c r="E42" s="1" cm="1">
        <f t="array" ref="E42">[1]!table_weight[Finishing]*(('F+ , F-'!E$2-[1]!tbl_gk[[#This Row],[Finishing]])/('F+ , F-'!E$2-'F+ , F-'!E$3))</f>
        <v>1.59720109522359E-2</v>
      </c>
      <c r="F42" s="1" cm="1">
        <f t="array" ref="F42">[1]!table_weight[HeadingAccuracy]*(('F+ , F-'!F$2-[1]!tbl_gk[[#This Row],[HeadingAccuracy]])/('F+ , F-'!F$2-'F+ , F-'!F$3))</f>
        <v>1.08567917583827E-2</v>
      </c>
      <c r="G42" s="1" cm="1">
        <f t="array" ref="G42">[1]!table_weight[ShortPassing]*(('F+ , F-'!G$2-[1]!tbl_gk[[#This Row],[ShortPassing]])/('F+ , F-'!G$2-'F+ , F-'!G$3))</f>
        <v>4.2190217609680135E-2</v>
      </c>
      <c r="H42" s="1" cm="1">
        <f t="array" ref="H42">[1]!table_weight[Volleys]*(('F+ , F-'!H$2-[1]!tbl_gk[[#This Row],[Volleys]])/('F+ , F-'!H$2-'F+ , F-'!H$3))</f>
        <v>1.7360881469821632E-3</v>
      </c>
      <c r="I42" s="1" cm="1">
        <f t="array" ref="I42">[1]!table_weight[Dribbling]*(('F+ , F-'!I$2-[1]!tbl_gk[[#This Row],[Dribbling]])/('F+ , F-'!I$2-'F+ , F-'!I$3))</f>
        <v>1.7601807988178481E-2</v>
      </c>
      <c r="J42" s="1" cm="1">
        <f t="array" ref="J42">[1]!table_weight[Curve]*(('F+ , F-'!J$2-[1]!tbl_gk[[#This Row],[Curve]])/('F+ , F-'!J$2-'F+ , F-'!J$3))</f>
        <v>9.4648953791028455E-3</v>
      </c>
      <c r="K42" s="1" cm="1">
        <f t="array" ref="K42">[1]!table_weight[FKAccuracy]*(('F+ , F-'!K$2-[1]!tbl_gk[[#This Row],[FKAccuracy]])/('F+ , F-'!K$2-'F+ , F-'!K$3))</f>
        <v>9.4310921813203358E-3</v>
      </c>
      <c r="L42" s="1" cm="1">
        <f t="array" ref="L42">[1]!table_weight[LongPassing]*(('F+ , F-'!L$2-[1]!tbl_gk[[#This Row],[LongPassing]])/('F+ , F-'!L$2-'F+ , F-'!L$3))</f>
        <v>1.6784147102349749E-2</v>
      </c>
      <c r="M42" s="1" cm="1">
        <f t="array" ref="M42">[1]!table_weight[BallControl]*(('F+ , F-'!M$2-[1]!tbl_gk[[#This Row],[BallControl]])/('F+ , F-'!M$2-'F+ , F-'!M$3))</f>
        <v>9.561475944195718E-3</v>
      </c>
      <c r="N42" s="1" cm="1">
        <f t="array" ref="N42">[1]!table_weight[Acceleration]*(('F+ , F-'!N$2-[1]!tbl_gk[[#This Row],[Acceleration]])/('F+ , F-'!N$2-'F+ , F-'!N$3))</f>
        <v>5.4116931226399828E-3</v>
      </c>
      <c r="O42" s="1" cm="1">
        <f t="array" ref="O42">[1]!table_weight[SprintSpeed]*(('F+ , F-'!O$2-[1]!tbl_gk[[#This Row],[SprintSpeed]])/('F+ , F-'!O$2-'F+ , F-'!O$3))</f>
        <v>6.7465774262245133E-3</v>
      </c>
      <c r="P42" s="1" cm="1">
        <f t="array" ref="P42">[1]!table_weight[Agility]*(('F+ , F-'!P$2-[1]!tbl_gk[[#This Row],[Agility]])/('F+ , F-'!P$2-'F+ , F-'!P$3))</f>
        <v>3.5103320774145116E-3</v>
      </c>
      <c r="Q42" s="1" cm="1">
        <f t="array" ref="Q42">[1]!table_weight[Reactions]*(('F+ , F-'!Q$2-[1]!tbl_gk[[#This Row],[Reactions]])/('F+ , F-'!Q$2-'F+ , F-'!Q$3))</f>
        <v>7.2189880010106353E-4</v>
      </c>
      <c r="R42" s="1" cm="1">
        <f t="array" ref="R42">[1]!table_weight[Balance]*(('F+ , F-'!R$2-[1]!tbl_gk[[#This Row],[Balance]])/('F+ , F-'!R$2-'F+ , F-'!R$3))</f>
        <v>1.4901001471473846E-3</v>
      </c>
      <c r="S42" s="1" cm="1">
        <f t="array" ref="S42">[1]!table_weight[ShotPower]*(('F+ , F-'!S$2-[1]!tbl_gk[[#This Row],[ShotPower]])/('F+ , F-'!S$2-'F+ , F-'!S$3))</f>
        <v>3.3761974370579953E-3</v>
      </c>
      <c r="T42" s="1" cm="1">
        <f t="array" ref="T42">[1]!table_weight[Jumping]*(('F+ , F-'!T$2-[1]!tbl_gk[[#This Row],[Jumping]])/('F+ , F-'!T$2-'F+ , F-'!T$3))</f>
        <v>1.6315495058735752E-3</v>
      </c>
      <c r="U42" s="1" cm="1">
        <f t="array" ref="U42">[1]!table_weight[Stamina]*(('F+ , F-'!U$2-[1]!tbl_gk[[#This Row],[Stamina]])/('F+ , F-'!U$2-'F+ , F-'!U$3))</f>
        <v>1.8032915591234249E-2</v>
      </c>
      <c r="V42" s="1" cm="1">
        <f t="array" ref="V42">[1]!table_weight[Strength]*(('F+ , F-'!V$2-[1]!tbl_gk[[#This Row],[Strength]])/('F+ , F-'!V$2-'F+ , F-'!V$3))</f>
        <v>1.4197343068654266E-2</v>
      </c>
      <c r="W42" s="1" cm="1">
        <f t="array" ref="W42">[1]!table_weight[LongShots]*(('F+ , F-'!W$2-[1]!tbl_gk[[#This Row],[LongShots]])/('F+ , F-'!W$2-'F+ , F-'!W$3))</f>
        <v>8.3106398450658349E-3</v>
      </c>
      <c r="X42" s="1" cm="1">
        <f t="array" ref="X42">[1]!table_weight[Aggression]*(('F+ , F-'!X$2-[1]!tbl_gk[[#This Row],[Aggression]])/('F+ , F-'!X$2-'F+ , F-'!X$3))</f>
        <v>0</v>
      </c>
      <c r="Y42" s="1" cm="1">
        <f t="array" ref="Y42">[1]!table_weight[Interceptions]*(('F+ , F-'!Y$2-[1]!tbl_gk[[#This Row],[Interceptions]])/('F+ , F-'!Y$2-'F+ , F-'!Y$3))</f>
        <v>1.5236173049287543E-2</v>
      </c>
      <c r="Z42" s="1" cm="1">
        <f t="array" ref="Z42">[1]!table_weight[Positioning]*(('F+ , F-'!Z$2-[1]!tbl_gk[[#This Row],[Positioning]])/('F+ , F-'!Z$2-'F+ , F-'!Z$3))</f>
        <v>1.3310009126863251E-3</v>
      </c>
      <c r="AA42" s="1" cm="1">
        <f t="array" ref="AA42">[1]!table_weight[Vision]*(('F+ , F-'!AA$2-[1]!tbl_gk[[#This Row],[Vision]])/('F+ , F-'!AA$2-'F+ , F-'!AA$3))</f>
        <v>3.0524287597606677E-2</v>
      </c>
      <c r="AB42" s="1" cm="1">
        <f t="array" ref="AB42">[1]!table_weight[Penalties]*(('F+ , F-'!AB$2-[1]!tbl_gk[[#This Row],[Penalties]])/('F+ , F-'!AB$2-'F+ , F-'!AB$3))</f>
        <v>2.3488251400346914E-3</v>
      </c>
      <c r="AC42" s="1" cm="1">
        <f t="array" ref="AC42">[1]!table_weight[Composure]*(('F+ , F-'!AC$2-[1]!tbl_gk[[#This Row],[Composure]])/('F+ , F-'!AC$2-'F+ , F-'!AC$3))</f>
        <v>4.8036123164619632E-4</v>
      </c>
      <c r="AD42" s="1" cm="1">
        <f t="array" ref="AD42">[1]!table_weight[Marking]*(('F+ , F-'!AD$2-[1]!tbl_gk[[#This Row],[Marking]])/('F+ , F-'!AD$2-'F+ , F-'!AD$3))</f>
        <v>1.8929790758205733E-2</v>
      </c>
      <c r="AE42" s="1" cm="1">
        <f t="array" ref="AE42">[1]!table_weight[StandingTackle]*(('F+ , F-'!AE$2-[1]!tbl_gk[[#This Row],[StandingTackle]])/('F+ , F-'!AE$2-'F+ , F-'!AE$3))</f>
        <v>2.465854322450484E-2</v>
      </c>
      <c r="AF42" s="1" cm="1">
        <f t="array" ref="AF42">[1]!table_weight[SlidingTackle]*(('F+ , F-'!AF$2-[1]!tbl_gk[[#This Row],[SlidingTackle]])/('F+ , F-'!AF$2-'F+ , F-'!AF$3))</f>
        <v>7.4722858256075263E-3</v>
      </c>
      <c r="AG42" s="1" cm="1">
        <f t="array" ref="AG42">[1]!table_weight[GKDiving]*(('F+ , F-'!AG$2-[1]!tbl_gk[[#This Row],[GKDiving]])/('F+ , F-'!AG$2-'F+ , F-'!AG$3))</f>
        <v>2.5621767569212028E-2</v>
      </c>
      <c r="AH42" s="1" cm="1">
        <f t="array" ref="AH42">[1]!table_weight[GKHandling]*(('F+ , F-'!AH$2-[1]!tbl_gk[[#This Row],[GKHandling]])/('F+ , F-'!AH$2-'F+ , F-'!AH$3))</f>
        <v>3.208290895623072E-2</v>
      </c>
      <c r="AI42" s="1" cm="1">
        <f t="array" ref="AI42">[1]!table_weight[GKKicking]*(('F+ , F-'!AI$2-[1]!tbl_gk[[#This Row],[GKKicking]])/('F+ , F-'!AI$2-'F+ , F-'!AI$3))</f>
        <v>1.5205354426528738E-2</v>
      </c>
      <c r="AJ42" s="1" cm="1">
        <f t="array" ref="AJ42">[1]!table_weight[GKPositioning]*(('F+ , F-'!AJ$2-[1]!tbl_gk[[#This Row],[GKPositioning]])/('F+ , F-'!AJ$2-'F+ , F-'!AJ$3))</f>
        <v>1.1352413938358561E-2</v>
      </c>
      <c r="AK42" s="1" cm="1">
        <f t="array" ref="AK42">[1]!table_weight[GKReflexes]*(('F+ , F-'!AK$2-[1]!tbl_gk[[#This Row],[GKReflexes]])/('F+ , F-'!AK$2-'F+ , F-'!AK$3))</f>
        <v>2.3685900686204898E-2</v>
      </c>
    </row>
    <row r="43" spans="1:37" x14ac:dyDescent="0.55000000000000004">
      <c r="A43" s="8">
        <f>[1]!tbl_gk[[#This Row],[ID]]</f>
        <v>155422</v>
      </c>
      <c r="B43" s="2" cm="1">
        <f t="array" ref="B43">[1]!table_weight[ValueEUR]*(('F+ , F-'!B$2-[1]!tbl_gk[[#This Row],[ValueEUR]])/('F+ , F-'!B$2-'F+ , F-'!B$3))</f>
        <v>4.9386357313346557E-6</v>
      </c>
      <c r="C43" s="2" cm="1">
        <f t="array" ref="C43">[1]!table_weight[WageEUR]*(('F+ , F-'!C$2-[1]!tbl_gk[[#This Row],[WageEUR]])/('F+ , F-'!C$2-'F+ , F-'!C$3))</f>
        <v>3.9120935309418157E-5</v>
      </c>
      <c r="D43" s="2" cm="1">
        <f t="array" ref="D43">[1]!table_weight[Crossing]*(('F+ , F-'!D$2-[1]!tbl_gk[[#This Row],[Crossing]])/('F+ , F-'!D$2-'F+ , F-'!D$3))</f>
        <v>3.9229500584439428E-2</v>
      </c>
      <c r="E43" s="2" cm="1">
        <f t="array" ref="E43">[1]!table_weight[Finishing]*(('F+ , F-'!E$2-[1]!tbl_gk[[#This Row],[Finishing]])/('F+ , F-'!E$2-'F+ , F-'!E$3))</f>
        <v>1.2977258898691668E-2</v>
      </c>
      <c r="F43" s="2" cm="1">
        <f t="array" ref="F43">[1]!table_weight[HeadingAccuracy]*(('F+ , F-'!F$2-[1]!tbl_gk[[#This Row],[HeadingAccuracy]])/('F+ , F-'!F$2-'F+ , F-'!F$3))</f>
        <v>1.0439222844598752E-2</v>
      </c>
      <c r="G43" s="2" cm="1">
        <f t="array" ref="G43">[1]!table_weight[ShortPassing]*(('F+ , F-'!G$2-[1]!tbl_gk[[#This Row],[ShortPassing]])/('F+ , F-'!G$2-'F+ , F-'!G$3))</f>
        <v>5.9066304653552192E-2</v>
      </c>
      <c r="H43" s="2" cm="1">
        <f t="array" ref="H43">[1]!table_weight[Volleys]*(('F+ , F-'!H$2-[1]!tbl_gk[[#This Row],[Volleys]])/('F+ , F-'!H$2-'F+ , F-'!H$3))</f>
        <v>1.6203489371833524E-3</v>
      </c>
      <c r="I43" s="2" cm="1">
        <f t="array" ref="I43">[1]!table_weight[Dribbling]*(('F+ , F-'!I$2-[1]!tbl_gk[[#This Row],[Dribbling]])/('F+ , F-'!I$2-'F+ , F-'!I$3))</f>
        <v>1.7601807988178481E-2</v>
      </c>
      <c r="J43" s="2" cm="1">
        <f t="array" ref="J43">[1]!table_weight[Curve]*(('F+ , F-'!J$2-[1]!tbl_gk[[#This Row],[Curve]])/('F+ , F-'!J$2-'F+ , F-'!J$3))</f>
        <v>9.8029273569279467E-3</v>
      </c>
      <c r="K43" s="2" cm="1">
        <f t="array" ref="K43">[1]!table_weight[FKAccuracy]*(('F+ , F-'!K$2-[1]!tbl_gk[[#This Row],[FKAccuracy]])/('F+ , F-'!K$2-'F+ , F-'!K$3))</f>
        <v>9.5832065713416324E-3</v>
      </c>
      <c r="L43" s="2" cm="1">
        <f t="array" ref="L43">[1]!table_weight[LongPassing]*(('F+ , F-'!L$2-[1]!tbl_gk[[#This Row],[LongPassing]])/('F+ , F-'!L$2-'F+ , F-'!L$3))</f>
        <v>2.9778325504168909E-2</v>
      </c>
      <c r="M43" s="2" cm="1">
        <f t="array" ref="M43">[1]!table_weight[BallControl]*(('F+ , F-'!M$2-[1]!tbl_gk[[#This Row],[BallControl]])/('F+ , F-'!M$2-'F+ , F-'!M$3))</f>
        <v>1.3038376287539614E-2</v>
      </c>
      <c r="N43" s="2" cm="1">
        <f t="array" ref="N43">[1]!table_weight[Acceleration]*(('F+ , F-'!N$2-[1]!tbl_gk[[#This Row],[Acceleration]])/('F+ , F-'!N$2-'F+ , F-'!N$3))</f>
        <v>9.0194885377333049E-3</v>
      </c>
      <c r="O43" s="2" cm="1">
        <f t="array" ref="O43">[1]!table_weight[SprintSpeed]*(('F+ , F-'!O$2-[1]!tbl_gk[[#This Row],[SprintSpeed]])/('F+ , F-'!O$2-'F+ , F-'!O$3))</f>
        <v>1.0119866139336769E-2</v>
      </c>
      <c r="P43" s="2" cm="1">
        <f t="array" ref="P43">[1]!table_weight[Agility]*(('F+ , F-'!P$2-[1]!tbl_gk[[#This Row],[Agility]])/('F+ , F-'!P$2-'F+ , F-'!P$3))</f>
        <v>3.6273431466616623E-3</v>
      </c>
      <c r="Q43" s="2" cm="1">
        <f t="array" ref="Q43">[1]!table_weight[Reactions]*(('F+ , F-'!Q$2-[1]!tbl_gk[[#This Row],[Reactions]])/('F+ , F-'!Q$2-'F+ , F-'!Q$3))</f>
        <v>1.8047470002526586E-3</v>
      </c>
      <c r="R43" s="2" cm="1">
        <f t="array" ref="R43">[1]!table_weight[Balance]*(('F+ , F-'!R$2-[1]!tbl_gk[[#This Row],[Balance]])/('F+ , F-'!R$2-'F+ , F-'!R$3))</f>
        <v>1.9247126900653719E-3</v>
      </c>
      <c r="S43" s="2" cm="1">
        <f t="array" ref="S43">[1]!table_weight[ShotPower]*(('F+ , F-'!S$2-[1]!tbl_gk[[#This Row],[ShotPower]])/('F+ , F-'!S$2-'F+ , F-'!S$3))</f>
        <v>6.2329798837993753E-3</v>
      </c>
      <c r="T43" s="2" cm="1">
        <f t="array" ref="T43">[1]!table_weight[Jumping]*(('F+ , F-'!T$2-[1]!tbl_gk[[#This Row],[Jumping]])/('F+ , F-'!T$2-'F+ , F-'!T$3))</f>
        <v>3.0913569584973006E-3</v>
      </c>
      <c r="U43" s="2" cm="1">
        <f t="array" ref="U43">[1]!table_weight[Stamina]*(('F+ , F-'!U$2-[1]!tbl_gk[[#This Row],[Stamina]])/('F+ , F-'!U$2-'F+ , F-'!U$3))</f>
        <v>2.1467756656231247E-2</v>
      </c>
      <c r="V43" s="2" cm="1">
        <f t="array" ref="V43">[1]!table_weight[Strength]*(('F+ , F-'!V$2-[1]!tbl_gk[[#This Row],[Strength]])/('F+ , F-'!V$2-'F+ , F-'!V$3))</f>
        <v>2.0408680661190511E-2</v>
      </c>
      <c r="W43" s="2" cm="1">
        <f t="array" ref="W43">[1]!table_weight[LongShots]*(('F+ , F-'!W$2-[1]!tbl_gk[[#This Row],[LongShots]])/('F+ , F-'!W$2-'F+ , F-'!W$3))</f>
        <v>9.3494698256990638E-3</v>
      </c>
      <c r="X43" s="2" cm="1">
        <f t="array" ref="X43">[1]!table_weight[Aggression]*(('F+ , F-'!X$2-[1]!tbl_gk[[#This Row],[Aggression]])/('F+ , F-'!X$2-'F+ , F-'!X$3))</f>
        <v>4.2592029205962808E-3</v>
      </c>
      <c r="Y43" s="2" cm="1">
        <f t="array" ref="Y43">[1]!table_weight[Interceptions]*(('F+ , F-'!Y$2-[1]!tbl_gk[[#This Row],[Interceptions]])/('F+ , F-'!Y$2-'F+ , F-'!Y$3))</f>
        <v>1.5236173049287543E-2</v>
      </c>
      <c r="Z43" s="2" cm="1">
        <f t="array" ref="Z43">[1]!table_weight[Positioning]*(('F+ , F-'!Z$2-[1]!tbl_gk[[#This Row],[Positioning]])/('F+ , F-'!Z$2-'F+ , F-'!Z$3))</f>
        <v>5.9155596119392221E-4</v>
      </c>
      <c r="AA43" s="2" cm="1">
        <f t="array" ref="AA43">[1]!table_weight[Vision]*(('F+ , F-'!AA$2-[1]!tbl_gk[[#This Row],[Vision]])/('F+ , F-'!AA$2-'F+ , F-'!AA$3))</f>
        <v>1.6326944528952409E-2</v>
      </c>
      <c r="AB43" s="2" cm="1">
        <f t="array" ref="AB43">[1]!table_weight[Penalties]*(('F+ , F-'!AB$2-[1]!tbl_gk[[#This Row],[Penalties]])/('F+ , F-'!AB$2-'F+ , F-'!AB$3))</f>
        <v>2.3488251400346914E-3</v>
      </c>
      <c r="AC43" s="2" cm="1">
        <f t="array" ref="AC43">[1]!table_weight[Composure]*(('F+ , F-'!AC$2-[1]!tbl_gk[[#This Row],[Composure]])/('F+ , F-'!AC$2-'F+ , F-'!AC$3))</f>
        <v>1.6012041054873211E-4</v>
      </c>
      <c r="AD43" s="2" cm="1">
        <f t="array" ref="AD43">[1]!table_weight[Marking]*(('F+ , F-'!AD$2-[1]!tbl_gk[[#This Row],[Marking]])/('F+ , F-'!AD$2-'F+ , F-'!AD$3))</f>
        <v>2.2084755884573357E-2</v>
      </c>
      <c r="AE43" s="2" cm="1">
        <f t="array" ref="AE43">[1]!table_weight[StandingTackle]*(('F+ , F-'!AE$2-[1]!tbl_gk[[#This Row],[StandingTackle]])/('F+ , F-'!AE$2-'F+ , F-'!AE$3))</f>
        <v>2.241685747682258E-2</v>
      </c>
      <c r="AF43" s="2" cm="1">
        <f t="array" ref="AF43">[1]!table_weight[SlidingTackle]*(('F+ , F-'!AF$2-[1]!tbl_gk[[#This Row],[SlidingTackle]])/('F+ , F-'!AF$2-'F+ , F-'!AF$3))</f>
        <v>9.7139715732897855E-3</v>
      </c>
      <c r="AG43" s="2" cm="1">
        <f t="array" ref="AG43">[1]!table_weight[GKDiving]*(('F+ , F-'!AG$2-[1]!tbl_gk[[#This Row],[GKDiving]])/('F+ , F-'!AG$2-'F+ , F-'!AG$3))</f>
        <v>5.9784124328161402E-2</v>
      </c>
      <c r="AH43" s="2" cm="1">
        <f t="array" ref="AH43">[1]!table_weight[GKHandling]*(('F+ , F-'!AH$2-[1]!tbl_gk[[#This Row],[GKHandling]])/('F+ , F-'!AH$2-'F+ , F-'!AH$3))</f>
        <v>5.3471514927051197E-2</v>
      </c>
      <c r="AI43" s="2" cm="1">
        <f t="array" ref="AI43">[1]!table_weight[GKKicking]*(('F+ , F-'!AI$2-[1]!tbl_gk[[#This Row],[GKKicking]])/('F+ , F-'!AI$2-'F+ , F-'!AI$3))</f>
        <v>2.8621843626407038E-2</v>
      </c>
      <c r="AJ43" s="2" cm="1">
        <f t="array" ref="AJ43">[1]!table_weight[GKPositioning]*(('F+ , F-'!AJ$2-[1]!tbl_gk[[#This Row],[GKPositioning]])/('F+ , F-'!AJ$2-'F+ , F-'!AJ$3))</f>
        <v>1.7028620907537841E-2</v>
      </c>
      <c r="AK43" s="2" cm="1">
        <f t="array" ref="AK43">[1]!table_weight[GKReflexes]*(('F+ , F-'!AK$2-[1]!tbl_gk[[#This Row],[GKReflexes]])/('F+ , F-'!AK$2-'F+ , F-'!AK$3))</f>
        <v>6.1947740256228193E-2</v>
      </c>
    </row>
    <row r="44" spans="1:37" x14ac:dyDescent="0.55000000000000004">
      <c r="A44" s="7">
        <f>[1]!tbl_gk[[#This Row],[ID]]</f>
        <v>155871</v>
      </c>
      <c r="B44" s="1" cm="1">
        <f t="array" ref="B44">[1]!table_weight[ValueEUR]*(('F+ , F-'!B$2-[1]!tbl_gk[[#This Row],[ValueEUR]])/('F+ , F-'!B$2-'F+ , F-'!B$3))</f>
        <v>9.7538055693859437E-5</v>
      </c>
      <c r="C44" s="1" cm="1">
        <f t="array" ref="C44">[1]!table_weight[WageEUR]*(('F+ , F-'!C$2-[1]!tbl_gk[[#This Row],[WageEUR]])/('F+ , F-'!C$2-'F+ , F-'!C$3))</f>
        <v>1.1736280592825449E-3</v>
      </c>
      <c r="D44" s="1" cm="1">
        <f t="array" ref="D44">[1]!table_weight[Crossing]*(('F+ , F-'!D$2-[1]!tbl_gk[[#This Row],[Crossing]])/('F+ , F-'!D$2-'F+ , F-'!D$3))</f>
        <v>3.6987814836757178E-2</v>
      </c>
      <c r="E44" s="1" cm="1">
        <f t="array" ref="E44">[1]!table_weight[Finishing]*(('F+ , F-'!E$2-[1]!tbl_gk[[#This Row],[Finishing]])/('F+ , F-'!E$2-'F+ , F-'!E$3))</f>
        <v>1.3975509583206414E-2</v>
      </c>
      <c r="F44" s="1" cm="1">
        <f t="array" ref="F44">[1]!table_weight[HeadingAccuracy]*(('F+ , F-'!F$2-[1]!tbl_gk[[#This Row],[HeadingAccuracy]])/('F+ , F-'!F$2-'F+ , F-'!F$3))</f>
        <v>1.1274360672166649E-2</v>
      </c>
      <c r="G44" s="1" cm="1">
        <f t="array" ref="G44">[1]!table_weight[ShortPassing]*(('F+ , F-'!G$2-[1]!tbl_gk[[#This Row],[ShortPassing]])/('F+ , F-'!G$2-'F+ , F-'!G$3))</f>
        <v>2.2501449391829405E-2</v>
      </c>
      <c r="H44" s="1" cm="1">
        <f t="array" ref="H44">[1]!table_weight[Volleys]*(('F+ , F-'!H$2-[1]!tbl_gk[[#This Row],[Volleys]])/('F+ , F-'!H$2-'F+ , F-'!H$3))</f>
        <v>1.6203489371833524E-3</v>
      </c>
      <c r="I44" s="1" cm="1">
        <f t="array" ref="I44">[1]!table_weight[Dribbling]*(('F+ , F-'!I$2-[1]!tbl_gk[[#This Row],[Dribbling]])/('F+ , F-'!I$2-'F+ , F-'!I$3))</f>
        <v>1.6623929766613008E-2</v>
      </c>
      <c r="J44" s="1" cm="1">
        <f t="array" ref="J44">[1]!table_weight[Curve]*(('F+ , F-'!J$2-[1]!tbl_gk[[#This Row],[Curve]])/('F+ , F-'!J$2-'F+ , F-'!J$3))</f>
        <v>9.8029273569279467E-3</v>
      </c>
      <c r="K44" s="1" cm="1">
        <f t="array" ref="K44">[1]!table_weight[FKAccuracy]*(('F+ , F-'!K$2-[1]!tbl_gk[[#This Row],[FKAccuracy]])/('F+ , F-'!K$2-'F+ , F-'!K$3))</f>
        <v>9.4310921813203358E-3</v>
      </c>
      <c r="L44" s="1" cm="1">
        <f t="array" ref="L44">[1]!table_weight[LongPassing]*(('F+ , F-'!L$2-[1]!tbl_gk[[#This Row],[LongPassing]])/('F+ , F-'!L$2-'F+ , F-'!L$3))</f>
        <v>8.6627856012127732E-3</v>
      </c>
      <c r="M44" s="1" cm="1">
        <f t="array" ref="M44">[1]!table_weight[BallControl]*(('F+ , F-'!M$2-[1]!tbl_gk[[#This Row],[BallControl]])/('F+ , F-'!M$2-'F+ , F-'!M$3))</f>
        <v>1.2603763744621627E-2</v>
      </c>
      <c r="N44" s="1" cm="1">
        <f t="array" ref="N44">[1]!table_weight[Acceleration]*(('F+ , F-'!N$2-[1]!tbl_gk[[#This Row],[Acceleration]])/('F+ , F-'!N$2-'F+ , F-'!N$3))</f>
        <v>5.1862059091966504E-3</v>
      </c>
      <c r="O44" s="1" cm="1">
        <f t="array" ref="O44">[1]!table_weight[SprintSpeed]*(('F+ , F-'!O$2-[1]!tbl_gk[[#This Row],[SprintSpeed]])/('F+ , F-'!O$2-'F+ , F-'!O$3))</f>
        <v>7.0276848189838679E-3</v>
      </c>
      <c r="P44" s="1" cm="1">
        <f t="array" ref="P44">[1]!table_weight[Agility]*(('F+ , F-'!P$2-[1]!tbl_gk[[#This Row],[Agility]])/('F+ , F-'!P$2-'F+ , F-'!P$3))</f>
        <v>3.0422878004259103E-3</v>
      </c>
      <c r="Q44" s="1" cm="1">
        <f t="array" ref="Q44">[1]!table_weight[Reactions]*(('F+ , F-'!Q$2-[1]!tbl_gk[[#This Row],[Reactions]])/('F+ , F-'!Q$2-'F+ , F-'!Q$3))</f>
        <v>9.7971980013715747E-4</v>
      </c>
      <c r="R44" s="1" cm="1">
        <f t="array" ref="R44">[1]!table_weight[Balance]*(('F+ , F-'!R$2-[1]!tbl_gk[[#This Row],[Balance]])/('F+ , F-'!R$2-'F+ , F-'!R$3))</f>
        <v>1.2417501226228205E-3</v>
      </c>
      <c r="S44" s="1" cm="1">
        <f t="array" ref="S44">[1]!table_weight[ShotPower]*(('F+ , F-'!S$2-[1]!tbl_gk[[#This Row],[ShotPower]])/('F+ , F-'!S$2-'F+ , F-'!S$3))</f>
        <v>4.93444240800784E-3</v>
      </c>
      <c r="T44" s="1" cm="1">
        <f t="array" ref="T44">[1]!table_weight[Jumping]*(('F+ , F-'!T$2-[1]!tbl_gk[[#This Row],[Jumping]])/('F+ , F-'!T$2-'F+ , F-'!T$3))</f>
        <v>1.5456784792486503E-3</v>
      </c>
      <c r="U44" s="1" cm="1">
        <f t="array" ref="U44">[1]!table_weight[Stamina]*(('F+ , F-'!U$2-[1]!tbl_gk[[#This Row],[Stamina]])/('F+ , F-'!U$2-'F+ , F-'!U$3))</f>
        <v>5.1522615974955001E-3</v>
      </c>
      <c r="V44" s="1" cm="1">
        <f t="array" ref="V44">[1]!table_weight[Strength]*(('F+ , F-'!V$2-[1]!tbl_gk[[#This Row],[Strength]])/('F+ , F-'!V$2-'F+ , F-'!V$3))</f>
        <v>1.4197343068654266E-2</v>
      </c>
      <c r="W44" s="1" cm="1">
        <f t="array" ref="W44">[1]!table_weight[LongShots]*(('F+ , F-'!W$2-[1]!tbl_gk[[#This Row],[LongShots]])/('F+ , F-'!W$2-'F+ , F-'!W$3))</f>
        <v>8.8300548353824494E-3</v>
      </c>
      <c r="X44" s="1" cm="1">
        <f t="array" ref="X44">[1]!table_weight[Aggression]*(('F+ , F-'!X$2-[1]!tbl_gk[[#This Row],[Aggression]])/('F+ , F-'!X$2-'F+ , F-'!X$3))</f>
        <v>1.0952236081533291E-2</v>
      </c>
      <c r="Y44" s="1" cm="1">
        <f t="array" ref="Y44">[1]!table_weight[Interceptions]*(('F+ , F-'!Y$2-[1]!tbl_gk[[#This Row],[Interceptions]])/('F+ , F-'!Y$2-'F+ , F-'!Y$3))</f>
        <v>1.7313833010554024E-2</v>
      </c>
      <c r="Z44" s="1" cm="1">
        <f t="array" ref="Z44">[1]!table_weight[Positioning]*(('F+ , F-'!Z$2-[1]!tbl_gk[[#This Row],[Positioning]])/('F+ , F-'!Z$2-'F+ , F-'!Z$3))</f>
        <v>1.4788899029848058E-3</v>
      </c>
      <c r="AA44" s="1" cm="1">
        <f t="array" ref="AA44">[1]!table_weight[Vision]*(('F+ , F-'!AA$2-[1]!tbl_gk[[#This Row],[Vision]])/('F+ , F-'!AA$2-'F+ , F-'!AA$3))</f>
        <v>9.2282729946252754E-3</v>
      </c>
      <c r="AB44" s="1" cm="1">
        <f t="array" ref="AB44">[1]!table_weight[Penalties]*(('F+ , F-'!AB$2-[1]!tbl_gk[[#This Row],[Penalties]])/('F+ , F-'!AB$2-'F+ , F-'!AB$3))</f>
        <v>2.2313838830329571E-3</v>
      </c>
      <c r="AC44" s="1" cm="1">
        <f t="array" ref="AC44">[1]!table_weight[Composure]*(('F+ , F-'!AC$2-[1]!tbl_gk[[#This Row],[Composure]])/('F+ , F-'!AC$2-'F+ , F-'!AC$3))</f>
        <v>4.8036123164619632E-4</v>
      </c>
      <c r="AD44" s="1" cm="1">
        <f t="array" ref="AD44">[1]!table_weight[Marking]*(('F+ , F-'!AD$2-[1]!tbl_gk[[#This Row],[Marking]])/('F+ , F-'!AD$2-'F+ , F-'!AD$3))</f>
        <v>3.3127133826860035E-2</v>
      </c>
      <c r="AE44" s="1" cm="1">
        <f t="array" ref="AE44">[1]!table_weight[StandingTackle]*(('F+ , F-'!AE$2-[1]!tbl_gk[[#This Row],[StandingTackle]])/('F+ , F-'!AE$2-'F+ , F-'!AE$3))</f>
        <v>2.241685747682258E-2</v>
      </c>
      <c r="AF44" s="1" cm="1">
        <f t="array" ref="AF44">[1]!table_weight[SlidingTackle]*(('F+ , F-'!AF$2-[1]!tbl_gk[[#This Row],[SlidingTackle]])/('F+ , F-'!AF$2-'F+ , F-'!AF$3))</f>
        <v>8.2195144081682794E-3</v>
      </c>
      <c r="AG44" s="1" cm="1">
        <f t="array" ref="AG44">[1]!table_weight[GKDiving]*(('F+ , F-'!AG$2-[1]!tbl_gk[[#This Row],[GKDiving]])/('F+ , F-'!AG$2-'F+ , F-'!AG$3))</f>
        <v>4.0994828110739248E-2</v>
      </c>
      <c r="AH44" s="1" cm="1">
        <f t="array" ref="AH44">[1]!table_weight[GKHandling]*(('F+ , F-'!AH$2-[1]!tbl_gk[[#This Row],[GKHandling]])/('F+ , F-'!AH$2-'F+ , F-'!AH$3))</f>
        <v>3.386529278713242E-2</v>
      </c>
      <c r="AI44" s="1" cm="1">
        <f t="array" ref="AI44">[1]!table_weight[GKKicking]*(('F+ , F-'!AI$2-[1]!tbl_gk[[#This Row],[GKKicking]])/('F+ , F-'!AI$2-'F+ , F-'!AI$3))</f>
        <v>2.2360815333130498E-2</v>
      </c>
      <c r="AJ44" s="1" cm="1">
        <f t="array" ref="AJ44">[1]!table_weight[GKPositioning]*(('F+ , F-'!AJ$2-[1]!tbl_gk[[#This Row],[GKPositioning]])/('F+ , F-'!AJ$2-'F+ , F-'!AJ$3))</f>
        <v>1.0091034611874277E-2</v>
      </c>
      <c r="AK44" s="1" cm="1">
        <f t="array" ref="AK44">[1]!table_weight[GKReflexes]*(('F+ , F-'!AK$2-[1]!tbl_gk[[#This Row],[GKReflexes]])/('F+ , F-'!AK$2-'F+ , F-'!AK$3))</f>
        <v>3.6439847209545996E-2</v>
      </c>
    </row>
    <row r="45" spans="1:37" x14ac:dyDescent="0.55000000000000004">
      <c r="A45" s="8">
        <f>[1]!tbl_gk[[#This Row],[ID]]</f>
        <v>156253</v>
      </c>
      <c r="B45" s="2" cm="1">
        <f t="array" ref="B45">[1]!table_weight[ValueEUR]*(('F+ , F-'!B$2-[1]!tbl_gk[[#This Row],[ValueEUR]])/('F+ , F-'!B$2-'F+ , F-'!B$3))</f>
        <v>3.4261785386134169E-5</v>
      </c>
      <c r="C45" s="2" cm="1">
        <f t="array" ref="C45">[1]!table_weight[WageEUR]*(('F+ , F-'!C$2-[1]!tbl_gk[[#This Row],[WageEUR]])/('F+ , F-'!C$2-'F+ , F-'!C$3))</f>
        <v>2.3472561185650898E-4</v>
      </c>
      <c r="D45" s="2" cm="1">
        <f t="array" ref="D45">[1]!table_weight[Crossing]*(('F+ , F-'!D$2-[1]!tbl_gk[[#This Row],[Crossing]])/('F+ , F-'!D$2-'F+ , F-'!D$3))</f>
        <v>3.6987814836757178E-2</v>
      </c>
      <c r="E45" s="2" cm="1">
        <f t="array" ref="E45">[1]!table_weight[Finishing]*(('F+ , F-'!E$2-[1]!tbl_gk[[#This Row],[Finishing]])/('F+ , F-'!E$2-'F+ , F-'!E$3))</f>
        <v>7.9860054761179498E-3</v>
      </c>
      <c r="F45" s="2" cm="1">
        <f t="array" ref="F45">[1]!table_weight[HeadingAccuracy]*(('F+ , F-'!F$2-[1]!tbl_gk[[#This Row],[HeadingAccuracy]])/('F+ , F-'!F$2-'F+ , F-'!F$3))</f>
        <v>1.08567917583827E-2</v>
      </c>
      <c r="G45" s="2" cm="1">
        <f t="array" ref="G45">[1]!table_weight[ShortPassing]*(('F+ , F-'!G$2-[1]!tbl_gk[[#This Row],[ShortPassing]])/('F+ , F-'!G$2-'F+ , F-'!G$3))</f>
        <v>5.6253623479573515E-2</v>
      </c>
      <c r="H45" s="2" cm="1">
        <f t="array" ref="H45">[1]!table_weight[Volleys]*(('F+ , F-'!H$2-[1]!tbl_gk[[#This Row],[Volleys]])/('F+ , F-'!H$2-'F+ , F-'!H$3))</f>
        <v>1.2731313077869197E-3</v>
      </c>
      <c r="I45" s="2" cm="1">
        <f t="array" ref="I45">[1]!table_weight[Dribbling]*(('F+ , F-'!I$2-[1]!tbl_gk[[#This Row],[Dribbling]])/('F+ , F-'!I$2-'F+ , F-'!I$3))</f>
        <v>1.9557564431309422E-2</v>
      </c>
      <c r="J45" s="2" cm="1">
        <f t="array" ref="J45">[1]!table_weight[Curve]*(('F+ , F-'!J$2-[1]!tbl_gk[[#This Row],[Curve]])/('F+ , F-'!J$2-'F+ , F-'!J$3))</f>
        <v>8.6198154345400926E-3</v>
      </c>
      <c r="K45" s="2" cm="1">
        <f t="array" ref="K45">[1]!table_weight[FKAccuracy]*(('F+ , F-'!K$2-[1]!tbl_gk[[#This Row],[FKAccuracy]])/('F+ , F-'!K$2-'F+ , F-'!K$3))</f>
        <v>8.3662914511712649E-3</v>
      </c>
      <c r="L45" s="2" cm="1">
        <f t="array" ref="L45">[1]!table_weight[LongPassing]*(('F+ , F-'!L$2-[1]!tbl_gk[[#This Row],[LongPassing]])/('F+ , F-'!L$2-'F+ , F-'!L$3))</f>
        <v>1.8949843502652941E-2</v>
      </c>
      <c r="M45" s="2" cm="1">
        <f t="array" ref="M45">[1]!table_weight[BallControl]*(('F+ , F-'!M$2-[1]!tbl_gk[[#This Row],[BallControl]])/('F+ , F-'!M$2-'F+ , F-'!M$3))</f>
        <v>1.3472988830457604E-2</v>
      </c>
      <c r="N45" s="2" cm="1">
        <f t="array" ref="N45">[1]!table_weight[Acceleration]*(('F+ , F-'!N$2-[1]!tbl_gk[[#This Row],[Acceleration]])/('F+ , F-'!N$2-'F+ , F-'!N$3))</f>
        <v>5.1862059091966504E-3</v>
      </c>
      <c r="O45" s="2" cm="1">
        <f t="array" ref="O45">[1]!table_weight[SprintSpeed]*(('F+ , F-'!O$2-[1]!tbl_gk[[#This Row],[SprintSpeed]])/('F+ , F-'!O$2-'F+ , F-'!O$3))</f>
        <v>5.3410404624277394E-3</v>
      </c>
      <c r="P45" s="2" cm="1">
        <f t="array" ref="P45">[1]!table_weight[Agility]*(('F+ , F-'!P$2-[1]!tbl_gk[[#This Row],[Agility]])/('F+ , F-'!P$2-'F+ , F-'!P$3))</f>
        <v>1.5211439002129552E-3</v>
      </c>
      <c r="Q45" s="2" cm="1">
        <f t="array" ref="Q45">[1]!table_weight[Reactions]*(('F+ , F-'!Q$2-[1]!tbl_gk[[#This Row],[Reactions]])/('F+ , F-'!Q$2-'F+ , F-'!Q$3))</f>
        <v>1.4437976002021271E-3</v>
      </c>
      <c r="R45" s="2" cm="1">
        <f t="array" ref="R45">[1]!table_weight[Balance]*(('F+ , F-'!R$2-[1]!tbl_gk[[#This Row],[Balance]])/('F+ , F-'!R$2-'F+ , F-'!R$3))</f>
        <v>1.5521876532785257E-3</v>
      </c>
      <c r="S45" s="2" cm="1">
        <f t="array" ref="S45">[1]!table_weight[ShotPower]*(('F+ , F-'!S$2-[1]!tbl_gk[[#This Row],[ShotPower]])/('F+ , F-'!S$2-'F+ , F-'!S$3))</f>
        <v>5.7135648934827617E-3</v>
      </c>
      <c r="T45" s="2" cm="1">
        <f t="array" ref="T45">[1]!table_weight[Jumping]*(('F+ , F-'!T$2-[1]!tbl_gk[[#This Row],[Jumping]])/('F+ , F-'!T$2-'F+ , F-'!T$3))</f>
        <v>1.459807452623725E-3</v>
      </c>
      <c r="U45" s="2" cm="1">
        <f t="array" ref="U45">[1]!table_weight[Stamina]*(('F+ , F-'!U$2-[1]!tbl_gk[[#This Row],[Stamina]])/('F+ , F-'!U$2-'F+ , F-'!U$3))</f>
        <v>8.5871026624924993E-3</v>
      </c>
      <c r="V45" s="2" cm="1">
        <f t="array" ref="V45">[1]!table_weight[Strength]*(('F+ , F-'!V$2-[1]!tbl_gk[[#This Row],[Strength]])/('F+ , F-'!V$2-'F+ , F-'!V$3))</f>
        <v>8.8733394179089167E-3</v>
      </c>
      <c r="W45" s="2" cm="1">
        <f t="array" ref="W45">[1]!table_weight[LongShots]*(('F+ , F-'!W$2-[1]!tbl_gk[[#This Row],[LongShots]])/('F+ , F-'!W$2-'F+ , F-'!W$3))</f>
        <v>8.3106398450658349E-3</v>
      </c>
      <c r="X45" s="2" cm="1">
        <f t="array" ref="X45">[1]!table_weight[Aggression]*(('F+ , F-'!X$2-[1]!tbl_gk[[#This Row],[Aggression]])/('F+ , F-'!X$2-'F+ , F-'!X$3))</f>
        <v>6.6930331609370121E-3</v>
      </c>
      <c r="Y45" s="2" cm="1">
        <f t="array" ref="Y45">[1]!table_weight[Interceptions]*(('F+ , F-'!Y$2-[1]!tbl_gk[[#This Row],[Interceptions]])/('F+ , F-'!Y$2-'F+ , F-'!Y$3))</f>
        <v>1.4543619728865382E-2</v>
      </c>
      <c r="Z45" s="2" cm="1">
        <f t="array" ref="Z45">[1]!table_weight[Positioning]*(('F+ , F-'!Z$2-[1]!tbl_gk[[#This Row],[Positioning]])/('F+ , F-'!Z$2-'F+ , F-'!Z$3))</f>
        <v>1.1831119223878444E-3</v>
      </c>
      <c r="AA45" s="2" cm="1">
        <f t="array" ref="AA45">[1]!table_weight[Vision]*(('F+ , F-'!AA$2-[1]!tbl_gk[[#This Row],[Vision]])/('F+ , F-'!AA$2-'F+ , F-'!AA$3))</f>
        <v>1.1357874454923415E-2</v>
      </c>
      <c r="AB45" s="2" cm="1">
        <f t="array" ref="AB45">[1]!table_weight[Penalties]*(('F+ , F-'!AB$2-[1]!tbl_gk[[#This Row],[Penalties]])/('F+ , F-'!AB$2-'F+ , F-'!AB$3))</f>
        <v>2.1922367973657118E-3</v>
      </c>
      <c r="AC45" s="2" cm="1">
        <f t="array" ref="AC45">[1]!table_weight[Composure]*(('F+ , F-'!AC$2-[1]!tbl_gk[[#This Row],[Composure]])/('F+ , F-'!AC$2-'F+ , F-'!AC$3))</f>
        <v>4.2698776146328564E-4</v>
      </c>
      <c r="AD45" s="2" cm="1">
        <f t="array" ref="AD45">[1]!table_weight[Marking]*(('F+ , F-'!AD$2-[1]!tbl_gk[[#This Row],[Marking]])/('F+ , F-'!AD$2-'F+ , F-'!AD$3))</f>
        <v>1.5774825631838112E-2</v>
      </c>
      <c r="AE45" s="2" cm="1">
        <f t="array" ref="AE45">[1]!table_weight[StandingTackle]*(('F+ , F-'!AE$2-[1]!tbl_gk[[#This Row],[StandingTackle]])/('F+ , F-'!AE$2-'F+ , F-'!AE$3))</f>
        <v>2.9141914719869356E-2</v>
      </c>
      <c r="AF45" s="2" cm="1">
        <f t="array" ref="AF45">[1]!table_weight[SlidingTackle]*(('F+ , F-'!AF$2-[1]!tbl_gk[[#This Row],[SlidingTackle]])/('F+ , F-'!AF$2-'F+ , F-'!AF$3))</f>
        <v>8.9667429907290316E-3</v>
      </c>
      <c r="AG45" s="2" cm="1">
        <f t="array" ref="AG45">[1]!table_weight[GKDiving]*(('F+ , F-'!AG$2-[1]!tbl_gk[[#This Row],[GKDiving]])/('F+ , F-'!AG$2-'F+ , F-'!AG$3))</f>
        <v>4.0994828110739248E-2</v>
      </c>
      <c r="AH45" s="2" cm="1">
        <f t="array" ref="AH45">[1]!table_weight[GKHandling]*(('F+ , F-'!AH$2-[1]!tbl_gk[[#This Row],[GKHandling]])/('F+ , F-'!AH$2-'F+ , F-'!AH$3))</f>
        <v>5.168913109614949E-2</v>
      </c>
      <c r="AI45" s="2" cm="1">
        <f t="array" ref="AI45">[1]!table_weight[GKKicking]*(('F+ , F-'!AI$2-[1]!tbl_gk[[#This Row],[GKKicking]])/('F+ , F-'!AI$2-'F+ , F-'!AI$3))</f>
        <v>2.5938545786431375E-2</v>
      </c>
      <c r="AJ45" s="2" cm="1">
        <f t="array" ref="AJ45">[1]!table_weight[GKPositioning]*(('F+ , F-'!AJ$2-[1]!tbl_gk[[#This Row],[GKPositioning]])/('F+ , F-'!AJ$2-'F+ , F-'!AJ$3))</f>
        <v>1.5767241581053557E-2</v>
      </c>
      <c r="AK45" s="2" cm="1">
        <f t="array" ref="AK45">[1]!table_weight[GKReflexes]*(('F+ , F-'!AK$2-[1]!tbl_gk[[#This Row],[GKReflexes]])/('F+ , F-'!AK$2-'F+ , F-'!AK$3))</f>
        <v>4.55498090119325E-2</v>
      </c>
    </row>
    <row r="46" spans="1:37" x14ac:dyDescent="0.55000000000000004">
      <c r="A46" s="7">
        <f>[1]!tbl_gk[[#This Row],[ID]]</f>
        <v>156437</v>
      </c>
      <c r="B46" s="1" cm="1">
        <f t="array" ref="B46">[1]!table_weight[ValueEUR]*(('F+ , F-'!B$2-[1]!tbl_gk[[#This Row],[ValueEUR]])/('F+ , F-'!B$2-'F+ , F-'!B$3))</f>
        <v>6.2041611374891601E-5</v>
      </c>
      <c r="C46" s="1" cm="1">
        <f t="array" ref="C46">[1]!table_weight[WageEUR]*(('F+ , F-'!C$2-[1]!tbl_gk[[#This Row],[WageEUR]])/('F+ , F-'!C$2-'F+ , F-'!C$3))</f>
        <v>1.4865955417578903E-3</v>
      </c>
      <c r="D46" s="1" cm="1">
        <f t="array" ref="D46">[1]!table_weight[Crossing]*(('F+ , F-'!D$2-[1]!tbl_gk[[#This Row],[Crossing]])/('F+ , F-'!D$2-'F+ , F-'!D$3))</f>
        <v>2.353770035066366E-2</v>
      </c>
      <c r="E46" s="1" cm="1">
        <f t="array" ref="E46">[1]!table_weight[Finishing]*(('F+ , F-'!E$2-[1]!tbl_gk[[#This Row],[Finishing]])/('F+ , F-'!E$2-'F+ , F-'!E$3))</f>
        <v>1.6970261636750646E-2</v>
      </c>
      <c r="F46" s="1" cm="1">
        <f t="array" ref="F46">[1]!table_weight[HeadingAccuracy]*(('F+ , F-'!F$2-[1]!tbl_gk[[#This Row],[HeadingAccuracy]])/('F+ , F-'!F$2-'F+ , F-'!F$3))</f>
        <v>3.7581202240555504E-3</v>
      </c>
      <c r="G46" s="1" cm="1">
        <f t="array" ref="G46">[1]!table_weight[ShortPassing]*(('F+ , F-'!G$2-[1]!tbl_gk[[#This Row],[ShortPassing]])/('F+ , F-'!G$2-'F+ , F-'!G$3))</f>
        <v>4.6409239370648142E-2</v>
      </c>
      <c r="H46" s="1" cm="1">
        <f t="array" ref="H46">[1]!table_weight[Volleys]*(('F+ , F-'!H$2-[1]!tbl_gk[[#This Row],[Volleys]])/('F+ , F-'!H$2-'F+ , F-'!H$3))</f>
        <v>9.2591367839048701E-4</v>
      </c>
      <c r="I46" s="1" cm="1">
        <f t="array" ref="I46">[1]!table_weight[Dribbling]*(('F+ , F-'!I$2-[1]!tbl_gk[[#This Row],[Dribbling]])/('F+ , F-'!I$2-'F+ , F-'!I$3))</f>
        <v>5.867269329392826E-3</v>
      </c>
      <c r="J46" s="1" cm="1">
        <f t="array" ref="J46">[1]!table_weight[Curve]*(('F+ , F-'!J$2-[1]!tbl_gk[[#This Row],[Curve]])/('F+ , F-'!J$2-'F+ , F-'!J$3))</f>
        <v>9.4648953791028455E-3</v>
      </c>
      <c r="K46" s="1" cm="1">
        <f t="array" ref="K46">[1]!table_weight[FKAccuracy]*(('F+ , F-'!K$2-[1]!tbl_gk[[#This Row],[FKAccuracy]])/('F+ , F-'!K$2-'F+ , F-'!K$3))</f>
        <v>7.9099482811073787E-3</v>
      </c>
      <c r="L46" s="1" cm="1">
        <f t="array" ref="L46">[1]!table_weight[LongPassing]*(('F+ , F-'!L$2-[1]!tbl_gk[[#This Row],[LongPassing]])/('F+ , F-'!L$2-'F+ , F-'!L$3))</f>
        <v>2.4905508603486726E-2</v>
      </c>
      <c r="M46" s="1" cm="1">
        <f t="array" ref="M46">[1]!table_weight[BallControl]*(('F+ , F-'!M$2-[1]!tbl_gk[[#This Row],[BallControl]])/('F+ , F-'!M$2-'F+ , F-'!M$3))</f>
        <v>7.3884132296057822E-3</v>
      </c>
      <c r="N46" s="1" cm="1">
        <f t="array" ref="N46">[1]!table_weight[Acceleration]*(('F+ , F-'!N$2-[1]!tbl_gk[[#This Row],[Acceleration]])/('F+ , F-'!N$2-'F+ , F-'!N$3))</f>
        <v>6.0881547629699816E-3</v>
      </c>
      <c r="O46" s="1" cm="1">
        <f t="array" ref="O46">[1]!table_weight[SprintSpeed]*(('F+ , F-'!O$2-[1]!tbl_gk[[#This Row],[SprintSpeed]])/('F+ , F-'!O$2-'F+ , F-'!O$3))</f>
        <v>8.1521143900212863E-3</v>
      </c>
      <c r="P46" s="1" cm="1">
        <f t="array" ref="P46">[1]!table_weight[Agility]*(('F+ , F-'!P$2-[1]!tbl_gk[[#This Row],[Agility]])/('F+ , F-'!P$2-'F+ , F-'!P$3))</f>
        <v>4.3294095621445646E-3</v>
      </c>
      <c r="Q46" s="1" cm="1">
        <f t="array" ref="Q46">[1]!table_weight[Reactions]*(('F+ , F-'!Q$2-[1]!tbl_gk[[#This Row],[Reactions]])/('F+ , F-'!Q$2-'F+ , F-'!Q$3))</f>
        <v>1.1859766001660328E-3</v>
      </c>
      <c r="R46" s="1" cm="1">
        <f t="array" ref="R46">[1]!table_weight[Balance]*(('F+ , F-'!R$2-[1]!tbl_gk[[#This Row],[Balance]])/('F+ , F-'!R$2-'F+ , F-'!R$3))</f>
        <v>2.1730627145899362E-3</v>
      </c>
      <c r="S46" s="1" cm="1">
        <f t="array" ref="S46">[1]!table_weight[ShotPower]*(('F+ , F-'!S$2-[1]!tbl_gk[[#This Row],[ShotPower]])/('F+ , F-'!S$2-'F+ , F-'!S$3))</f>
        <v>5.4538573983244545E-3</v>
      </c>
      <c r="T46" s="1" cm="1">
        <f t="array" ref="T46">[1]!table_weight[Jumping]*(('F+ , F-'!T$2-[1]!tbl_gk[[#This Row],[Jumping]])/('F+ , F-'!T$2-'F+ , F-'!T$3))</f>
        <v>1.459807452623725E-3</v>
      </c>
      <c r="U46" s="1" cm="1">
        <f t="array" ref="U46">[1]!table_weight[Stamina]*(('F+ , F-'!U$2-[1]!tbl_gk[[#This Row],[Stamina]])/('F+ , F-'!U$2-'F+ , F-'!U$3))</f>
        <v>4.2935513312462497E-3</v>
      </c>
      <c r="V46" s="1" cm="1">
        <f t="array" ref="V46">[1]!table_weight[Strength]*(('F+ , F-'!V$2-[1]!tbl_gk[[#This Row],[Strength]])/('F+ , F-'!V$2-'F+ , F-'!V$3))</f>
        <v>5.3240036507453507E-3</v>
      </c>
      <c r="W46" s="1" cm="1">
        <f t="array" ref="W46">[1]!table_weight[LongShots]*(('F+ , F-'!W$2-[1]!tbl_gk[[#This Row],[LongShots]])/('F+ , F-'!W$2-'F+ , F-'!W$3))</f>
        <v>7.271809864432606E-3</v>
      </c>
      <c r="X46" s="1" cm="1">
        <f t="array" ref="X46">[1]!table_weight[Aggression]*(('F+ , F-'!X$2-[1]!tbl_gk[[#This Row],[Aggression]])/('F+ , F-'!X$2-'F+ , F-'!X$3))</f>
        <v>4.2592029205962808E-3</v>
      </c>
      <c r="Y46" s="1" cm="1">
        <f t="array" ref="Y46">[1]!table_weight[Interceptions]*(('F+ , F-'!Y$2-[1]!tbl_gk[[#This Row],[Interceptions]])/('F+ , F-'!Y$2-'F+ , F-'!Y$3))</f>
        <v>2.0084046292242669E-2</v>
      </c>
      <c r="Z46" s="1" cm="1">
        <f t="array" ref="Z46">[1]!table_weight[Positioning]*(('F+ , F-'!Z$2-[1]!tbl_gk[[#This Row],[Positioning]])/('F+ , F-'!Z$2-'F+ , F-'!Z$3))</f>
        <v>1.1831119223878444E-3</v>
      </c>
      <c r="AA46" s="1" cm="1">
        <f t="array" ref="AA46">[1]!table_weight[Vision]*(('F+ , F-'!AA$2-[1]!tbl_gk[[#This Row],[Vision]])/('F+ , F-'!AA$2-'F+ , F-'!AA$3))</f>
        <v>1.9876280296115975E-2</v>
      </c>
      <c r="AB46" s="1" cm="1">
        <f t="array" ref="AB46">[1]!table_weight[Penalties]*(('F+ , F-'!AB$2-[1]!tbl_gk[[#This Row],[Penalties]])/('F+ , F-'!AB$2-'F+ , F-'!AB$3))</f>
        <v>1.9182071976949979E-3</v>
      </c>
      <c r="AC46" s="1" cm="1">
        <f t="array" ref="AC46">[1]!table_weight[Composure]*(('F+ , F-'!AC$2-[1]!tbl_gk[[#This Row],[Composure]])/('F+ , F-'!AC$2-'F+ , F-'!AC$3))</f>
        <v>3.7361429128037491E-4</v>
      </c>
      <c r="AD46" s="1" cm="1">
        <f t="array" ref="AD46">[1]!table_weight[Marking]*(('F+ , F-'!AD$2-[1]!tbl_gk[[#This Row],[Marking]])/('F+ , F-'!AD$2-'F+ , F-'!AD$3))</f>
        <v>2.0507273321389546E-2</v>
      </c>
      <c r="AE46" s="1" cm="1">
        <f t="array" ref="AE46">[1]!table_weight[StandingTackle]*(('F+ , F-'!AE$2-[1]!tbl_gk[[#This Row],[StandingTackle]])/('F+ , F-'!AE$2-'F+ , F-'!AE$3))</f>
        <v>6.7250572430467741E-3</v>
      </c>
      <c r="AF46" s="1" cm="1">
        <f t="array" ref="AF46">[1]!table_weight[SlidingTackle]*(('F+ , F-'!AF$2-[1]!tbl_gk[[#This Row],[SlidingTackle]])/('F+ , F-'!AF$2-'F+ , F-'!AF$3))</f>
        <v>8.9667429907290316E-3</v>
      </c>
      <c r="AG46" s="1" cm="1">
        <f t="array" ref="AG46">[1]!table_weight[GKDiving]*(('F+ , F-'!AG$2-[1]!tbl_gk[[#This Row],[GKDiving]])/('F+ , F-'!AG$2-'F+ , F-'!AG$3))</f>
        <v>3.4162356758949373E-2</v>
      </c>
      <c r="AH46" s="1" cm="1">
        <f t="array" ref="AH46">[1]!table_weight[GKHandling]*(('F+ , F-'!AH$2-[1]!tbl_gk[[#This Row],[GKHandling]])/('F+ , F-'!AH$2-'F+ , F-'!AH$3))</f>
        <v>3.7430060448935834E-2</v>
      </c>
      <c r="AI46" s="1" cm="1">
        <f t="array" ref="AI46">[1]!table_weight[GKKicking]*(('F+ , F-'!AI$2-[1]!tbl_gk[[#This Row],[GKKicking]])/('F+ , F-'!AI$2-'F+ , F-'!AI$3))</f>
        <v>2.5044113173106158E-2</v>
      </c>
      <c r="AJ46" s="1" cm="1">
        <f t="array" ref="AJ46">[1]!table_weight[GKPositioning]*(('F+ , F-'!AJ$2-[1]!tbl_gk[[#This Row],[GKPositioning]])/('F+ , F-'!AJ$2-'F+ , F-'!AJ$3))</f>
        <v>1.1983103601600703E-2</v>
      </c>
      <c r="AK46" s="1" cm="1">
        <f t="array" ref="AK46">[1]!table_weight[GKReflexes]*(('F+ , F-'!AK$2-[1]!tbl_gk[[#This Row],[GKReflexes]])/('F+ , F-'!AK$2-'F+ , F-'!AK$3))</f>
        <v>2.9151877767636801E-2</v>
      </c>
    </row>
    <row r="47" spans="1:37" x14ac:dyDescent="0.55000000000000004">
      <c r="A47" s="8">
        <f>[1]!tbl_gk[[#This Row],[ID]]</f>
        <v>156438</v>
      </c>
      <c r="B47" s="2" cm="1">
        <f t="array" ref="B47">[1]!table_weight[ValueEUR]*(('F+ , F-'!B$2-[1]!tbl_gk[[#This Row],[ValueEUR]])/('F+ , F-'!B$2-'F+ , F-'!B$3))</f>
        <v>1.5741901393629213E-5</v>
      </c>
      <c r="C47" s="2" cm="1">
        <f t="array" ref="C47">[1]!table_weight[WageEUR]*(('F+ , F-'!C$2-[1]!tbl_gk[[#This Row],[WageEUR]])/('F+ , F-'!C$2-'F+ , F-'!C$3))</f>
        <v>3.9120935309418161E-4</v>
      </c>
      <c r="D47" s="2" cm="1">
        <f t="array" ref="D47">[1]!table_weight[Crossing]*(('F+ , F-'!D$2-[1]!tbl_gk[[#This Row],[Crossing]])/('F+ , F-'!D$2-'F+ , F-'!D$3))</f>
        <v>3.2504443341392672E-2</v>
      </c>
      <c r="E47" s="2" cm="1">
        <f t="array" ref="E47">[1]!table_weight[Finishing]*(('F+ , F-'!E$2-[1]!tbl_gk[[#This Row],[Finishing]])/('F+ , F-'!E$2-'F+ , F-'!E$3))</f>
        <v>1.8966763005780131E-2</v>
      </c>
      <c r="F47" s="2" cm="1">
        <f t="array" ref="F47">[1]!table_weight[HeadingAccuracy]*(('F+ , F-'!F$2-[1]!tbl_gk[[#This Row],[HeadingAccuracy]])/('F+ , F-'!F$2-'F+ , F-'!F$3))</f>
        <v>1.0439222844598752E-2</v>
      </c>
      <c r="G47" s="2" cm="1">
        <f t="array" ref="G47">[1]!table_weight[ShortPassing]*(('F+ , F-'!G$2-[1]!tbl_gk[[#This Row],[ShortPassing]])/('F+ , F-'!G$2-'F+ , F-'!G$3))</f>
        <v>5.6253623479573515E-2</v>
      </c>
      <c r="H47" s="2" cm="1">
        <f t="array" ref="H47">[1]!table_weight[Volleys]*(('F+ , F-'!H$2-[1]!tbl_gk[[#This Row],[Volleys]])/('F+ , F-'!H$2-'F+ , F-'!H$3))</f>
        <v>1.3888705175857305E-3</v>
      </c>
      <c r="I47" s="2" cm="1">
        <f t="array" ref="I47">[1]!table_weight[Dribbling]*(('F+ , F-'!I$2-[1]!tbl_gk[[#This Row],[Dribbling]])/('F+ , F-'!I$2-'F+ , F-'!I$3))</f>
        <v>1.7601807988178481E-2</v>
      </c>
      <c r="J47" s="2" cm="1">
        <f t="array" ref="J47">[1]!table_weight[Curve]*(('F+ , F-'!J$2-[1]!tbl_gk[[#This Row],[Curve]])/('F+ , F-'!J$2-'F+ , F-'!J$3))</f>
        <v>9.295879390190295E-3</v>
      </c>
      <c r="K47" s="2" cm="1">
        <f t="array" ref="K47">[1]!table_weight[FKAccuracy]*(('F+ , F-'!K$2-[1]!tbl_gk[[#This Row],[FKAccuracy]])/('F+ , F-'!K$2-'F+ , F-'!K$3))</f>
        <v>8.9747490112564478E-3</v>
      </c>
      <c r="L47" s="2" cm="1">
        <f t="array" ref="L47">[1]!table_weight[LongPassing]*(('F+ , F-'!L$2-[1]!tbl_gk[[#This Row],[LongPassing]])/('F+ , F-'!L$2-'F+ , F-'!L$3))</f>
        <v>2.3822660403335128E-2</v>
      </c>
      <c r="M47" s="2" cm="1">
        <f t="array" ref="M47">[1]!table_weight[BallControl]*(('F+ , F-'!M$2-[1]!tbl_gk[[#This Row],[BallControl]])/('F+ , F-'!M$2-'F+ , F-'!M$3))</f>
        <v>1.0430701030031691E-2</v>
      </c>
      <c r="N47" s="2" cm="1">
        <f t="array" ref="N47">[1]!table_weight[Acceleration]*(('F+ , F-'!N$2-[1]!tbl_gk[[#This Row],[Acceleration]])/('F+ , F-'!N$2-'F+ , F-'!N$3))</f>
        <v>7.2155908301866443E-3</v>
      </c>
      <c r="O47" s="2" cm="1">
        <f t="array" ref="O47">[1]!table_weight[SprintSpeed]*(('F+ , F-'!O$2-[1]!tbl_gk[[#This Row],[SprintSpeed]])/('F+ , F-'!O$2-'F+ , F-'!O$3))</f>
        <v>7.589899604502578E-3</v>
      </c>
      <c r="P47" s="2" cm="1">
        <f t="array" ref="P47">[1]!table_weight[Agility]*(('F+ , F-'!P$2-[1]!tbl_gk[[#This Row],[Agility]])/('F+ , F-'!P$2-'F+ , F-'!P$3))</f>
        <v>3.3933210081673617E-3</v>
      </c>
      <c r="Q47" s="2" cm="1">
        <f t="array" ref="Q47">[1]!table_weight[Reactions]*(('F+ , F-'!Q$2-[1]!tbl_gk[[#This Row],[Reactions]])/('F+ , F-'!Q$2-'F+ , F-'!Q$3))</f>
        <v>1.4437976002021271E-3</v>
      </c>
      <c r="R47" s="2" cm="1">
        <f t="array" ref="R47">[1]!table_weight[Balance]*(('F+ , F-'!R$2-[1]!tbl_gk[[#This Row],[Balance]])/('F+ , F-'!R$2-'F+ , F-'!R$3))</f>
        <v>2.0488877023276536E-3</v>
      </c>
      <c r="S47" s="2" cm="1">
        <f t="array" ref="S47">[1]!table_weight[ShotPower]*(('F+ , F-'!S$2-[1]!tbl_gk[[#This Row],[ShotPower]])/('F+ , F-'!S$2-'F+ , F-'!S$3))</f>
        <v>6.2329798837993753E-3</v>
      </c>
      <c r="T47" s="2" cm="1">
        <f t="array" ref="T47">[1]!table_weight[Jumping]*(('F+ , F-'!T$2-[1]!tbl_gk[[#This Row],[Jumping]])/('F+ , F-'!T$2-'F+ , F-'!T$3))</f>
        <v>1.1163233461240253E-3</v>
      </c>
      <c r="U47" s="2" cm="1">
        <f t="array" ref="U47">[1]!table_weight[Stamina]*(('F+ , F-'!U$2-[1]!tbl_gk[[#This Row],[Stamina]])/('F+ , F-'!U$2-'F+ , F-'!U$3))</f>
        <v>1.5456784792486501E-2</v>
      </c>
      <c r="V47" s="2" cm="1">
        <f t="array" ref="V47">[1]!table_weight[Strength]*(('F+ , F-'!V$2-[1]!tbl_gk[[#This Row],[Strength]])/('F+ , F-'!V$2-'F+ , F-'!V$3))</f>
        <v>1.5084677010445158E-2</v>
      </c>
      <c r="W47" s="2" cm="1">
        <f t="array" ref="W47">[1]!table_weight[LongShots]*(('F+ , F-'!W$2-[1]!tbl_gk[[#This Row],[LongShots]])/('F+ , F-'!W$2-'F+ , F-'!W$3))</f>
        <v>7.7912248547492196E-3</v>
      </c>
      <c r="X47" s="2" cm="1">
        <f t="array" ref="X47">[1]!table_weight[Aggression]*(('F+ , F-'!X$2-[1]!tbl_gk[[#This Row],[Aggression]])/('F+ , F-'!X$2-'F+ , F-'!X$3))</f>
        <v>4.8676604806814636E-3</v>
      </c>
      <c r="Y47" s="2" cm="1">
        <f t="array" ref="Y47">[1]!table_weight[Interceptions]*(('F+ , F-'!Y$2-[1]!tbl_gk[[#This Row],[Interceptions]])/('F+ , F-'!Y$2-'F+ , F-'!Y$3))</f>
        <v>1.5236173049287543E-2</v>
      </c>
      <c r="Z47" s="2" cm="1">
        <f t="array" ref="Z47">[1]!table_weight[Positioning]*(('F+ , F-'!Z$2-[1]!tbl_gk[[#This Row],[Positioning]])/('F+ , F-'!Z$2-'F+ , F-'!Z$3))</f>
        <v>1.6267788932832863E-3</v>
      </c>
      <c r="AA47" s="2" cm="1">
        <f t="array" ref="AA47">[1]!table_weight[Vision]*(('F+ , F-'!AA$2-[1]!tbl_gk[[#This Row],[Vision]])/('F+ , F-'!AA$2-'F+ , F-'!AA$3))</f>
        <v>4.1172294899097378E-2</v>
      </c>
      <c r="AB47" s="2" cm="1">
        <f t="array" ref="AB47">[1]!table_weight[Penalties]*(('F+ , F-'!AB$2-[1]!tbl_gk[[#This Row],[Penalties]])/('F+ , F-'!AB$2-'F+ , F-'!AB$3))</f>
        <v>2.0356484546967322E-3</v>
      </c>
      <c r="AC47" s="2" cm="1">
        <f t="array" ref="AC47">[1]!table_weight[Composure]*(('F+ , F-'!AC$2-[1]!tbl_gk[[#This Row],[Composure]])/('F+ , F-'!AC$2-'F+ , F-'!AC$3))</f>
        <v>1.2809632843898569E-3</v>
      </c>
      <c r="AD47" s="2" cm="1">
        <f t="array" ref="AD47">[1]!table_weight[Marking]*(('F+ , F-'!AD$2-[1]!tbl_gk[[#This Row],[Marking]])/('F+ , F-'!AD$2-'F+ , F-'!AD$3))</f>
        <v>7.8874128159190562E-3</v>
      </c>
      <c r="AE47" s="2" cm="1">
        <f t="array" ref="AE47">[1]!table_weight[StandingTackle]*(('F+ , F-'!AE$2-[1]!tbl_gk[[#This Row],[StandingTackle]])/('F+ , F-'!AE$2-'F+ , F-'!AE$3))</f>
        <v>1.120842873841129E-2</v>
      </c>
      <c r="AF47" s="2" cm="1">
        <f t="array" ref="AF47">[1]!table_weight[SlidingTackle]*(('F+ , F-'!AF$2-[1]!tbl_gk[[#This Row],[SlidingTackle]])/('F+ , F-'!AF$2-'F+ , F-'!AF$3))</f>
        <v>2.9889143302430105E-3</v>
      </c>
      <c r="AG47" s="2" cm="1">
        <f t="array" ref="AG47">[1]!table_weight[GKDiving]*(('F+ , F-'!AG$2-[1]!tbl_gk[[#This Row],[GKDiving]])/('F+ , F-'!AG$2-'F+ , F-'!AG$3))</f>
        <v>4.6119181624581652E-2</v>
      </c>
      <c r="AH47" s="2" cm="1">
        <f t="array" ref="AH47">[1]!table_weight[GKHandling]*(('F+ , F-'!AH$2-[1]!tbl_gk[[#This Row],[GKHandling]])/('F+ , F-'!AH$2-'F+ , F-'!AH$3))</f>
        <v>4.4559595772542655E-2</v>
      </c>
      <c r="AI47" s="2" cm="1">
        <f t="array" ref="AI47">[1]!table_weight[GKKicking]*(('F+ , F-'!AI$2-[1]!tbl_gk[[#This Row],[GKKicking]])/('F+ , F-'!AI$2-'F+ , F-'!AI$3))</f>
        <v>2.8621843626407038E-2</v>
      </c>
      <c r="AJ47" s="2" cm="1">
        <f t="array" ref="AJ47">[1]!table_weight[GKPositioning]*(('F+ , F-'!AJ$2-[1]!tbl_gk[[#This Row],[GKPositioning]])/('F+ , F-'!AJ$2-'F+ , F-'!AJ$3))</f>
        <v>1.5767241581053557E-2</v>
      </c>
      <c r="AK47" s="2" cm="1">
        <f t="array" ref="AK47">[1]!table_weight[GKReflexes]*(('F+ , F-'!AK$2-[1]!tbl_gk[[#This Row],[GKReflexes]])/('F+ , F-'!AK$2-'F+ , F-'!AK$3))</f>
        <v>5.4659770814318998E-2</v>
      </c>
    </row>
    <row r="48" spans="1:37" x14ac:dyDescent="0.55000000000000004">
      <c r="A48" s="7">
        <f>[1]!tbl_gk[[#This Row],[ID]]</f>
        <v>157407</v>
      </c>
      <c r="B48" s="1" cm="1">
        <f t="array" ref="B48">[1]!table_weight[ValueEUR]*(('F+ , F-'!B$2-[1]!tbl_gk[[#This Row],[ValueEUR]])/('F+ , F-'!B$2-'F+ , F-'!B$3))</f>
        <v>4.9386357313346557E-6</v>
      </c>
      <c r="C48" s="1" cm="1">
        <f t="array" ref="C48">[1]!table_weight[WageEUR]*(('F+ , F-'!C$2-[1]!tbl_gk[[#This Row],[WageEUR]])/('F+ , F-'!C$2-'F+ , F-'!C$3))</f>
        <v>0</v>
      </c>
      <c r="D48" s="1" cm="1">
        <f t="array" ref="D48">[1]!table_weight[Crossing]*(('F+ , F-'!D$2-[1]!tbl_gk[[#This Row],[Crossing]])/('F+ , F-'!D$2-'F+ , F-'!D$3))</f>
        <v>3.3625286215233793E-2</v>
      </c>
      <c r="E48" s="1" cm="1">
        <f t="array" ref="E48">[1]!table_weight[Finishing]*(('F+ , F-'!E$2-[1]!tbl_gk[[#This Row],[Finishing]])/('F+ , F-'!E$2-'F+ , F-'!E$3))</f>
        <v>1.2977258898691668E-2</v>
      </c>
      <c r="F48" s="1" cm="1">
        <f t="array" ref="F48">[1]!table_weight[HeadingAccuracy]*(('F+ , F-'!F$2-[1]!tbl_gk[[#This Row],[HeadingAccuracy]])/('F+ , F-'!F$2-'F+ , F-'!F$3))</f>
        <v>1.08567917583827E-2</v>
      </c>
      <c r="G48" s="1" cm="1">
        <f t="array" ref="G48">[1]!table_weight[ShortPassing]*(('F+ , F-'!G$2-[1]!tbl_gk[[#This Row],[ShortPassing]])/('F+ , F-'!G$2-'F+ , F-'!G$3))</f>
        <v>5.6253623479573515E-2</v>
      </c>
      <c r="H48" s="1" cm="1">
        <f t="array" ref="H48">[1]!table_weight[Volleys]*(('F+ , F-'!H$2-[1]!tbl_gk[[#This Row],[Volleys]])/('F+ , F-'!H$2-'F+ , F-'!H$3))</f>
        <v>1.2731313077869197E-3</v>
      </c>
      <c r="I48" s="1" cm="1">
        <f t="array" ref="I48">[1]!table_weight[Dribbling]*(('F+ , F-'!I$2-[1]!tbl_gk[[#This Row],[Dribbling]])/('F+ , F-'!I$2-'F+ , F-'!I$3))</f>
        <v>1.6623929766613008E-2</v>
      </c>
      <c r="J48" s="1" cm="1">
        <f t="array" ref="J48">[1]!table_weight[Curve]*(('F+ , F-'!J$2-[1]!tbl_gk[[#This Row],[Curve]])/('F+ , F-'!J$2-'F+ , F-'!J$3))</f>
        <v>9.1268634012777444E-3</v>
      </c>
      <c r="K48" s="1" cm="1">
        <f t="array" ref="K48">[1]!table_weight[FKAccuracy]*(('F+ , F-'!K$2-[1]!tbl_gk[[#This Row],[FKAccuracy]])/('F+ , F-'!K$2-'F+ , F-'!K$3))</f>
        <v>8.9747490112564478E-3</v>
      </c>
      <c r="L48" s="1" cm="1">
        <f t="array" ref="L48">[1]!table_weight[LongPassing]*(('F+ , F-'!L$2-[1]!tbl_gk[[#This Row],[LongPassing]])/('F+ , F-'!L$2-'F+ , F-'!L$3))</f>
        <v>2.4905508603486726E-2</v>
      </c>
      <c r="M48" s="1" cm="1">
        <f t="array" ref="M48">[1]!table_weight[BallControl]*(('F+ , F-'!M$2-[1]!tbl_gk[[#This Row],[BallControl]])/('F+ , F-'!M$2-'F+ , F-'!M$3))</f>
        <v>1.0430701030031691E-2</v>
      </c>
      <c r="N48" s="1" cm="1">
        <f t="array" ref="N48">[1]!table_weight[Acceleration]*(('F+ , F-'!N$2-[1]!tbl_gk[[#This Row],[Acceleration]])/('F+ , F-'!N$2-'F+ , F-'!N$3))</f>
        <v>3.8332826285366545E-3</v>
      </c>
      <c r="O48" s="1" cm="1">
        <f t="array" ref="O48">[1]!table_weight[SprintSpeed]*(('F+ , F-'!O$2-[1]!tbl_gk[[#This Row],[SprintSpeed]])/('F+ , F-'!O$2-'F+ , F-'!O$3))</f>
        <v>4.7788256769090301E-3</v>
      </c>
      <c r="P48" s="1" cm="1">
        <f t="array" ref="P48">[1]!table_weight[Agility]*(('F+ , F-'!P$2-[1]!tbl_gk[[#This Row],[Agility]])/('F+ , F-'!P$2-'F+ , F-'!P$3))</f>
        <v>2.340221384943008E-3</v>
      </c>
      <c r="Q48" s="1" cm="1">
        <f t="array" ref="Q48">[1]!table_weight[Reactions]*(('F+ , F-'!Q$2-[1]!tbl_gk[[#This Row],[Reactions]])/('F+ , F-'!Q$2-'F+ , F-'!Q$3))</f>
        <v>1.8047470002526586E-3</v>
      </c>
      <c r="R48" s="1" cm="1">
        <f t="array" ref="R48">[1]!table_weight[Balance]*(('F+ , F-'!R$2-[1]!tbl_gk[[#This Row],[Balance]])/('F+ , F-'!R$2-'F+ , F-'!R$3))</f>
        <v>8.6922508583597434E-4</v>
      </c>
      <c r="S48" s="1" cm="1">
        <f t="array" ref="S48">[1]!table_weight[ShotPower]*(('F+ , F-'!S$2-[1]!tbl_gk[[#This Row],[ShotPower]])/('F+ , F-'!S$2-'F+ , F-'!S$3))</f>
        <v>5.7135648934827617E-3</v>
      </c>
      <c r="T48" s="1" cm="1">
        <f t="array" ref="T48">[1]!table_weight[Jumping]*(('F+ , F-'!T$2-[1]!tbl_gk[[#This Row],[Jumping]])/('F+ , F-'!T$2-'F+ , F-'!T$3))</f>
        <v>2.4902597721228252E-3</v>
      </c>
      <c r="U48" s="1" cm="1">
        <f t="array" ref="U48">[1]!table_weight[Stamina]*(('F+ , F-'!U$2-[1]!tbl_gk[[#This Row],[Stamina]])/('F+ , F-'!U$2-'F+ , F-'!U$3))</f>
        <v>1.288065399373875E-2</v>
      </c>
      <c r="V48" s="1" cm="1">
        <f t="array" ref="V48">[1]!table_weight[Strength]*(('F+ , F-'!V$2-[1]!tbl_gk[[#This Row],[Strength]])/('F+ , F-'!V$2-'F+ , F-'!V$3))</f>
        <v>3.0169354020890316E-2</v>
      </c>
      <c r="W48" s="1" cm="1">
        <f t="array" ref="W48">[1]!table_weight[LongShots]*(('F+ , F-'!W$2-[1]!tbl_gk[[#This Row],[LongShots]])/('F+ , F-'!W$2-'F+ , F-'!W$3))</f>
        <v>8.570347340224143E-3</v>
      </c>
      <c r="X48" s="1" cm="1">
        <f t="array" ref="X48">[1]!table_weight[Aggression]*(('F+ , F-'!X$2-[1]!tbl_gk[[#This Row],[Aggression]])/('F+ , F-'!X$2-'F+ , F-'!X$3))</f>
        <v>1.2169151201703659E-3</v>
      </c>
      <c r="Y48" s="1" cm="1">
        <f t="array" ref="Y48">[1]!table_weight[Interceptions]*(('F+ , F-'!Y$2-[1]!tbl_gk[[#This Row],[Interceptions]])/('F+ , F-'!Y$2-'F+ , F-'!Y$3))</f>
        <v>1.6621279690131864E-2</v>
      </c>
      <c r="Z48" s="1" cm="1">
        <f t="array" ref="Z48">[1]!table_weight[Positioning]*(('F+ , F-'!Z$2-[1]!tbl_gk[[#This Row],[Positioning]])/('F+ , F-'!Z$2-'F+ , F-'!Z$3))</f>
        <v>7.394449514924029E-4</v>
      </c>
      <c r="AA48" s="1" cm="1">
        <f t="array" ref="AA48">[1]!table_weight[Vision]*(('F+ , F-'!AA$2-[1]!tbl_gk[[#This Row],[Vision]])/('F+ , F-'!AA$2-'F+ , F-'!AA$3))</f>
        <v>7.8085386877598468E-3</v>
      </c>
      <c r="AB48" s="1" cm="1">
        <f t="array" ref="AB48">[1]!table_weight[Penalties]*(('F+ , F-'!AB$2-[1]!tbl_gk[[#This Row],[Penalties]])/('F+ , F-'!AB$2-'F+ , F-'!AB$3))</f>
        <v>1.3310009126863251E-3</v>
      </c>
      <c r="AC48" s="1" cm="1">
        <f t="array" ref="AC48">[1]!table_weight[Composure]*(('F+ , F-'!AC$2-[1]!tbl_gk[[#This Row],[Composure]])/('F+ , F-'!AC$2-'F+ , F-'!AC$3))</f>
        <v>1.2275898142069463E-3</v>
      </c>
      <c r="AD48" s="1" cm="1">
        <f t="array" ref="AD48">[1]!table_weight[Marking]*(('F+ , F-'!AD$2-[1]!tbl_gk[[#This Row],[Marking]])/('F+ , F-'!AD$2-'F+ , F-'!AD$3))</f>
        <v>1.8929790758205733E-2</v>
      </c>
      <c r="AE48" s="1" cm="1">
        <f t="array" ref="AE48">[1]!table_weight[StandingTackle]*(('F+ , F-'!AE$2-[1]!tbl_gk[[#This Row],[StandingTackle]])/('F+ , F-'!AE$2-'F+ , F-'!AE$3))</f>
        <v>2.241685747682258E-2</v>
      </c>
      <c r="AF48" s="1" cm="1">
        <f t="array" ref="AF48">[1]!table_weight[SlidingTackle]*(('F+ , F-'!AF$2-[1]!tbl_gk[[#This Row],[SlidingTackle]])/('F+ , F-'!AF$2-'F+ , F-'!AF$3))</f>
        <v>7.4722858256075263E-3</v>
      </c>
      <c r="AG48" s="1" cm="1">
        <f t="array" ref="AG48">[1]!table_weight[GKDiving]*(('F+ , F-'!AG$2-[1]!tbl_gk[[#This Row],[GKDiving]])/('F+ , F-'!AG$2-'F+ , F-'!AG$3))</f>
        <v>5.2951652976371534E-2</v>
      </c>
      <c r="AH48" s="1" cm="1">
        <f t="array" ref="AH48">[1]!table_weight[GKHandling]*(('F+ , F-'!AH$2-[1]!tbl_gk[[#This Row],[GKHandling]])/('F+ , F-'!AH$2-'F+ , F-'!AH$3))</f>
        <v>5.168913109614949E-2</v>
      </c>
      <c r="AI48" s="1" cm="1">
        <f t="array" ref="AI48">[1]!table_weight[GKKicking]*(('F+ , F-'!AI$2-[1]!tbl_gk[[#This Row],[GKKicking]])/('F+ , F-'!AI$2-'F+ , F-'!AI$3))</f>
        <v>2.5938545786431375E-2</v>
      </c>
      <c r="AJ48" s="1" cm="1">
        <f t="array" ref="AJ48">[1]!table_weight[GKPositioning]*(('F+ , F-'!AJ$2-[1]!tbl_gk[[#This Row],[GKPositioning]])/('F+ , F-'!AJ$2-'F+ , F-'!AJ$3))</f>
        <v>2.0812758886990693E-2</v>
      </c>
      <c r="AK48" s="1" cm="1">
        <f t="array" ref="AK48">[1]!table_weight[GKReflexes]*(('F+ , F-'!AK$2-[1]!tbl_gk[[#This Row],[GKReflexes]])/('F+ , F-'!AK$2-'F+ , F-'!AK$3))</f>
        <v>5.8303755535273602E-2</v>
      </c>
    </row>
    <row r="49" spans="1:37" x14ac:dyDescent="0.55000000000000004">
      <c r="A49" s="8">
        <f>[1]!tbl_gk[[#This Row],[ID]]</f>
        <v>157734</v>
      </c>
      <c r="B49" s="2" cm="1">
        <f t="array" ref="B49">[1]!table_weight[ValueEUR]*(('F+ , F-'!B$2-[1]!tbl_gk[[#This Row],[ValueEUR]])/('F+ , F-'!B$2-'F+ , F-'!B$3))</f>
        <v>1.2655254061545053E-5</v>
      </c>
      <c r="C49" s="2" cm="1">
        <f t="array" ref="C49">[1]!table_weight[WageEUR]*(('F+ , F-'!C$2-[1]!tbl_gk[[#This Row],[WageEUR]])/('F+ , F-'!C$2-'F+ , F-'!C$3))</f>
        <v>7.8241870618836313E-5</v>
      </c>
      <c r="D49" s="2" cm="1">
        <f t="array" ref="D49">[1]!table_weight[Crossing]*(('F+ , F-'!D$2-[1]!tbl_gk[[#This Row],[Crossing]])/('F+ , F-'!D$2-'F+ , F-'!D$3))</f>
        <v>3.2504443341392672E-2</v>
      </c>
      <c r="E49" s="2" cm="1">
        <f t="array" ref="E49">[1]!table_weight[Finishing]*(('F+ , F-'!E$2-[1]!tbl_gk[[#This Row],[Finishing]])/('F+ , F-'!E$2-'F+ , F-'!E$3))</f>
        <v>1.4973760267721157E-2</v>
      </c>
      <c r="F49" s="2" cm="1">
        <f t="array" ref="F49">[1]!table_weight[HeadingAccuracy]*(('F+ , F-'!F$2-[1]!tbl_gk[[#This Row],[HeadingAccuracy]])/('F+ , F-'!F$2-'F+ , F-'!F$3))</f>
        <v>1.210949849973455E-2</v>
      </c>
      <c r="G49" s="2" cm="1">
        <f t="array" ref="G49">[1]!table_weight[ShortPassing]*(('F+ , F-'!G$2-[1]!tbl_gk[[#This Row],[ShortPassing]])/('F+ , F-'!G$2-'F+ , F-'!G$3))</f>
        <v>4.0783877022690797E-2</v>
      </c>
      <c r="H49" s="2" cm="1">
        <f t="array" ref="H49">[1]!table_weight[Volleys]*(('F+ , F-'!H$2-[1]!tbl_gk[[#This Row],[Volleys]])/('F+ , F-'!H$2-'F+ , F-'!H$3))</f>
        <v>1.6203489371833524E-3</v>
      </c>
      <c r="I49" s="2" cm="1">
        <f t="array" ref="I49">[1]!table_weight[Dribbling]*(('F+ , F-'!I$2-[1]!tbl_gk[[#This Row],[Dribbling]])/('F+ , F-'!I$2-'F+ , F-'!I$3))</f>
        <v>1.9557564431309422E-2</v>
      </c>
      <c r="J49" s="2" cm="1">
        <f t="array" ref="J49">[1]!table_weight[Curve]*(('F+ , F-'!J$2-[1]!tbl_gk[[#This Row],[Curve]])/('F+ , F-'!J$2-'F+ , F-'!J$3))</f>
        <v>9.6339113680153961E-3</v>
      </c>
      <c r="K49" s="2" cm="1">
        <f t="array" ref="K49">[1]!table_weight[FKAccuracy]*(('F+ , F-'!K$2-[1]!tbl_gk[[#This Row],[FKAccuracy]])/('F+ , F-'!K$2-'F+ , F-'!K$3))</f>
        <v>9.2789777912990392E-3</v>
      </c>
      <c r="L49" s="2" cm="1">
        <f t="array" ref="L49">[1]!table_weight[LongPassing]*(('F+ , F-'!L$2-[1]!tbl_gk[[#This Row],[LongPassing]])/('F+ , F-'!L$2-'F+ , F-'!L$3))</f>
        <v>1.2994178401819162E-2</v>
      </c>
      <c r="M49" s="2" cm="1">
        <f t="array" ref="M49">[1]!table_weight[BallControl]*(('F+ , F-'!M$2-[1]!tbl_gk[[#This Row],[BallControl]])/('F+ , F-'!M$2-'F+ , F-'!M$3))</f>
        <v>1.5211439002129552E-2</v>
      </c>
      <c r="N49" s="2" cm="1">
        <f t="array" ref="N49">[1]!table_weight[Acceleration]*(('F+ , F-'!N$2-[1]!tbl_gk[[#This Row],[Acceleration]])/('F+ , F-'!N$2-'F+ , F-'!N$3))</f>
        <v>2.9313337747633242E-3</v>
      </c>
      <c r="O49" s="2" cm="1">
        <f t="array" ref="O49">[1]!table_weight[SprintSpeed]*(('F+ , F-'!O$2-[1]!tbl_gk[[#This Row],[SprintSpeed]])/('F+ , F-'!O$2-'F+ , F-'!O$3))</f>
        <v>3.9355034986309663E-3</v>
      </c>
      <c r="P49" s="2" cm="1">
        <f t="array" ref="P49">[1]!table_weight[Agility]*(('F+ , F-'!P$2-[1]!tbl_gk[[#This Row],[Agility]])/('F+ , F-'!P$2-'F+ , F-'!P$3))</f>
        <v>2.340221384943008E-3</v>
      </c>
      <c r="Q49" s="2" cm="1">
        <f t="array" ref="Q49">[1]!table_weight[Reactions]*(('F+ , F-'!Q$2-[1]!tbl_gk[[#This Row],[Reactions]])/('F+ , F-'!Q$2-'F+ , F-'!Q$3))</f>
        <v>1.6500544002310022E-3</v>
      </c>
      <c r="R49" s="2" cm="1">
        <f t="array" ref="R49">[1]!table_weight[Balance]*(('F+ , F-'!R$2-[1]!tbl_gk[[#This Row],[Balance]])/('F+ , F-'!R$2-'F+ , F-'!R$3))</f>
        <v>2.4214127391145E-3</v>
      </c>
      <c r="S49" s="2" cm="1">
        <f t="array" ref="S49">[1]!table_weight[ShotPower]*(('F+ , F-'!S$2-[1]!tbl_gk[[#This Row],[ShotPower]])/('F+ , F-'!S$2-'F+ , F-'!S$3))</f>
        <v>6.4926873789576834E-3</v>
      </c>
      <c r="T49" s="2" cm="1">
        <f t="array" ref="T49">[1]!table_weight[Jumping]*(('F+ , F-'!T$2-[1]!tbl_gk[[#This Row],[Jumping]])/('F+ , F-'!T$2-'F+ , F-'!T$3))</f>
        <v>1.3739364259988001E-3</v>
      </c>
      <c r="U49" s="2" cm="1">
        <f t="array" ref="U49">[1]!table_weight[Stamina]*(('F+ , F-'!U$2-[1]!tbl_gk[[#This Row],[Stamina]])/('F+ , F-'!U$2-'F+ , F-'!U$3))</f>
        <v>1.3739364259988E-2</v>
      </c>
      <c r="V49" s="2" cm="1">
        <f t="array" ref="V49">[1]!table_weight[Strength]*(('F+ , F-'!V$2-[1]!tbl_gk[[#This Row],[Strength]])/('F+ , F-'!V$2-'F+ , F-'!V$3))</f>
        <v>1.8634012777608722E-2</v>
      </c>
      <c r="W49" s="2" cm="1">
        <f t="array" ref="W49">[1]!table_weight[LongShots]*(('F+ , F-'!W$2-[1]!tbl_gk[[#This Row],[LongShots]])/('F+ , F-'!W$2-'F+ , F-'!W$3))</f>
        <v>8.0509323499075268E-3</v>
      </c>
      <c r="X49" s="2" cm="1">
        <f t="array" ref="X49">[1]!table_weight[Aggression]*(('F+ , F-'!X$2-[1]!tbl_gk[[#This Row],[Aggression]])/('F+ , F-'!X$2-'F+ , F-'!X$3))</f>
        <v>2.4338302403407318E-3</v>
      </c>
      <c r="Y49" s="2" cm="1">
        <f t="array" ref="Y49">[1]!table_weight[Interceptions]*(('F+ , F-'!Y$2-[1]!tbl_gk[[#This Row],[Interceptions]])/('F+ , F-'!Y$2-'F+ , F-'!Y$3))</f>
        <v>9.6957464859102546E-3</v>
      </c>
      <c r="Z49" s="2" cm="1">
        <f t="array" ref="Z49">[1]!table_weight[Positioning]*(('F+ , F-'!Z$2-[1]!tbl_gk[[#This Row],[Positioning]])/('F+ , F-'!Z$2-'F+ , F-'!Z$3))</f>
        <v>1.1831119223878444E-3</v>
      </c>
      <c r="AA49" s="2" cm="1">
        <f t="array" ref="AA49">[1]!table_weight[Vision]*(('F+ , F-'!AA$2-[1]!tbl_gk[[#This Row],[Vision]])/('F+ , F-'!AA$2-'F+ , F-'!AA$3))</f>
        <v>1.2777608761788841E-2</v>
      </c>
      <c r="AB49" s="2" cm="1">
        <f t="array" ref="AB49">[1]!table_weight[Penalties]*(('F+ , F-'!AB$2-[1]!tbl_gk[[#This Row],[Penalties]])/('F+ , F-'!AB$2-'F+ , F-'!AB$3))</f>
        <v>2.3879722257019362E-3</v>
      </c>
      <c r="AC49" s="2" cm="1">
        <f t="array" ref="AC49">[1]!table_weight[Composure]*(('F+ , F-'!AC$2-[1]!tbl_gk[[#This Row],[Composure]])/('F+ , F-'!AC$2-'F+ , F-'!AC$3))</f>
        <v>1.7613245160360534E-3</v>
      </c>
      <c r="AD49" s="2" cm="1">
        <f t="array" ref="AD49">[1]!table_weight[Marking]*(('F+ , F-'!AD$2-[1]!tbl_gk[[#This Row],[Marking]])/('F+ , F-'!AD$2-'F+ , F-'!AD$3))</f>
        <v>2.366223844775717E-2</v>
      </c>
      <c r="AE49" s="2" cm="1">
        <f t="array" ref="AE49">[1]!table_weight[StandingTackle]*(('F+ , F-'!AE$2-[1]!tbl_gk[[#This Row],[StandingTackle]])/('F+ , F-'!AE$2-'F+ , F-'!AE$3))</f>
        <v>2.465854322450484E-2</v>
      </c>
      <c r="AF49" s="2" cm="1">
        <f t="array" ref="AF49">[1]!table_weight[SlidingTackle]*(('F+ , F-'!AF$2-[1]!tbl_gk[[#This Row],[SlidingTackle]])/('F+ , F-'!AF$2-'F+ , F-'!AF$3))</f>
        <v>1.0461200155850536E-2</v>
      </c>
      <c r="AG49" s="2" cm="1">
        <f t="array" ref="AG49">[1]!table_weight[GKDiving]*(('F+ , F-'!AG$2-[1]!tbl_gk[[#This Row],[GKDiving]])/('F+ , F-'!AG$2-'F+ , F-'!AG$3))</f>
        <v>4.6119181624581652E-2</v>
      </c>
      <c r="AH49" s="2" cm="1">
        <f t="array" ref="AH49">[1]!table_weight[GKHandling]*(('F+ , F-'!AH$2-[1]!tbl_gk[[#This Row],[GKHandling]])/('F+ , F-'!AH$2-'F+ , F-'!AH$3))</f>
        <v>4.9906747265247783E-2</v>
      </c>
      <c r="AI49" s="2" cm="1">
        <f t="array" ref="AI49">[1]!table_weight[GKKicking]*(('F+ , F-'!AI$2-[1]!tbl_gk[[#This Row],[GKKicking]])/('F+ , F-'!AI$2-'F+ , F-'!AI$3))</f>
        <v>2.9516276239732256E-2</v>
      </c>
      <c r="AJ49" s="2" cm="1">
        <f t="array" ref="AJ49">[1]!table_weight[GKPositioning]*(('F+ , F-'!AJ$2-[1]!tbl_gk[[#This Row],[GKPositioning]])/('F+ , F-'!AJ$2-'F+ , F-'!AJ$3))</f>
        <v>1.7028620907537841E-2</v>
      </c>
      <c r="AK49" s="2" cm="1">
        <f t="array" ref="AK49">[1]!table_weight[GKReflexes]*(('F+ , F-'!AK$2-[1]!tbl_gk[[#This Row],[GKReflexes]])/('F+ , F-'!AK$2-'F+ , F-'!AK$3))</f>
        <v>4.9193793732887098E-2</v>
      </c>
    </row>
    <row r="50" spans="1:37" x14ac:dyDescent="0.55000000000000004">
      <c r="A50" s="7">
        <f>[1]!tbl_gk[[#This Row],[ID]]</f>
        <v>157804</v>
      </c>
      <c r="B50" s="1" cm="1">
        <f t="array" ref="B50">[1]!table_weight[ValueEUR]*(('F+ , F-'!B$2-[1]!tbl_gk[[#This Row],[ValueEUR]])/('F+ , F-'!B$2-'F+ , F-'!B$3))</f>
        <v>2.1915196057797529E-5</v>
      </c>
      <c r="C50" s="1" cm="1">
        <f t="array" ref="C50">[1]!table_weight[WageEUR]*(('F+ , F-'!C$2-[1]!tbl_gk[[#This Row],[WageEUR]])/('F+ , F-'!C$2-'F+ , F-'!C$3))</f>
        <v>1.6430792829955629E-3</v>
      </c>
      <c r="D50" s="1" cm="1">
        <f t="array" ref="D50">[1]!table_weight[Crossing]*(('F+ , F-'!D$2-[1]!tbl_gk[[#This Row],[Crossing]])/('F+ , F-'!D$2-'F+ , F-'!D$3))</f>
        <v>3.3625286215233793E-2</v>
      </c>
      <c r="E50" s="1" cm="1">
        <f t="array" ref="E50">[1]!table_weight[Finishing]*(('F+ , F-'!E$2-[1]!tbl_gk[[#This Row],[Finishing]])/('F+ , F-'!E$2-'F+ , F-'!E$3))</f>
        <v>7.9860054761179498E-3</v>
      </c>
      <c r="F50" s="1" cm="1">
        <f t="array" ref="F50">[1]!table_weight[HeadingAccuracy]*(('F+ , F-'!F$2-[1]!tbl_gk[[#This Row],[HeadingAccuracy]])/('F+ , F-'!F$2-'F+ , F-'!F$3))</f>
        <v>8.7689471894629514E-3</v>
      </c>
      <c r="G50" s="1" cm="1">
        <f t="array" ref="G50">[1]!table_weight[ShortPassing]*(('F+ , F-'!G$2-[1]!tbl_gk[[#This Row],[ShortPassing]])/('F+ , F-'!G$2-'F+ , F-'!G$3))</f>
        <v>5.3440942305594832E-2</v>
      </c>
      <c r="H50" s="1" cm="1">
        <f t="array" ref="H50">[1]!table_weight[Volleys]*(('F+ , F-'!H$2-[1]!tbl_gk[[#This Row],[Volleys]])/('F+ , F-'!H$2-'F+ , F-'!H$3))</f>
        <v>1.5046097273845413E-3</v>
      </c>
      <c r="I50" s="1" cm="1">
        <f t="array" ref="I50">[1]!table_weight[Dribbling]*(('F+ , F-'!I$2-[1]!tbl_gk[[#This Row],[Dribbling]])/('F+ , F-'!I$2-'F+ , F-'!I$3))</f>
        <v>1.3690295101916595E-2</v>
      </c>
      <c r="J50" s="1" cm="1">
        <f t="array" ref="J50">[1]!table_weight[Curve]*(('F+ , F-'!J$2-[1]!tbl_gk[[#This Row],[Curve]])/('F+ , F-'!J$2-'F+ , F-'!J$3))</f>
        <v>8.6198154345400926E-3</v>
      </c>
      <c r="K50" s="1" cm="1">
        <f t="array" ref="K50">[1]!table_weight[FKAccuracy]*(('F+ , F-'!K$2-[1]!tbl_gk[[#This Row],[FKAccuracy]])/('F+ , F-'!K$2-'F+ , F-'!K$3))</f>
        <v>8.8226346212351529E-3</v>
      </c>
      <c r="L50" s="1" cm="1">
        <f t="array" ref="L50">[1]!table_weight[LongPassing]*(('F+ , F-'!L$2-[1]!tbl_gk[[#This Row],[LongPassing]])/('F+ , F-'!L$2-'F+ , F-'!L$3))</f>
        <v>2.7612629103865718E-2</v>
      </c>
      <c r="M50" s="1" cm="1">
        <f t="array" ref="M50">[1]!table_weight[BallControl]*(('F+ , F-'!M$2-[1]!tbl_gk[[#This Row],[BallControl]])/('F+ , F-'!M$2-'F+ , F-'!M$3))</f>
        <v>1.1734538658785654E-2</v>
      </c>
      <c r="N50" s="1" cm="1">
        <f t="array" ref="N50">[1]!table_weight[Acceleration]*(('F+ , F-'!N$2-[1]!tbl_gk[[#This Row],[Acceleration]])/('F+ , F-'!N$2-'F+ , F-'!N$3))</f>
        <v>7.2155908301866443E-3</v>
      </c>
      <c r="O50" s="1" cm="1">
        <f t="array" ref="O50">[1]!table_weight[SprintSpeed]*(('F+ , F-'!O$2-[1]!tbl_gk[[#This Row],[SprintSpeed]])/('F+ , F-'!O$2-'F+ , F-'!O$3))</f>
        <v>7.8710069972619326E-3</v>
      </c>
      <c r="P50" s="1" cm="1">
        <f t="array" ref="P50">[1]!table_weight[Agility]*(('F+ , F-'!P$2-[1]!tbl_gk[[#This Row],[Agility]])/('F+ , F-'!P$2-'F+ , F-'!P$3))</f>
        <v>3.744354215908813E-3</v>
      </c>
      <c r="Q50" s="1" cm="1">
        <f t="array" ref="Q50">[1]!table_weight[Reactions]*(('F+ , F-'!Q$2-[1]!tbl_gk[[#This Row],[Reactions]])/('F+ , F-'!Q$2-'F+ , F-'!Q$3))</f>
        <v>1.4437976002021271E-3</v>
      </c>
      <c r="R50" s="1" cm="1">
        <f t="array" ref="R50">[1]!table_weight[Balance]*(('F+ , F-'!R$2-[1]!tbl_gk[[#This Row],[Balance]])/('F+ , F-'!R$2-'F+ , F-'!R$3))</f>
        <v>1.6763626655408076E-3</v>
      </c>
      <c r="S50" s="1" cm="1">
        <f t="array" ref="S50">[1]!table_weight[ShotPower]*(('F+ , F-'!S$2-[1]!tbl_gk[[#This Row],[ShotPower]])/('F+ , F-'!S$2-'F+ , F-'!S$3))</f>
        <v>5.9732723886410689E-3</v>
      </c>
      <c r="T50" s="1" cm="1">
        <f t="array" ref="T50">[1]!table_weight[Jumping]*(('F+ , F-'!T$2-[1]!tbl_gk[[#This Row],[Jumping]])/('F+ , F-'!T$2-'F+ , F-'!T$3))</f>
        <v>1.0304523194991002E-3</v>
      </c>
      <c r="U50" s="1" cm="1">
        <f t="array" ref="U50">[1]!table_weight[Stamina]*(('F+ , F-'!U$2-[1]!tbl_gk[[#This Row],[Stamina]])/('F+ , F-'!U$2-'F+ , F-'!U$3))</f>
        <v>1.4598074526237249E-2</v>
      </c>
      <c r="V50" s="1" cm="1">
        <f t="array" ref="V50">[1]!table_weight[Strength]*(('F+ , F-'!V$2-[1]!tbl_gk[[#This Row],[Strength]])/('F+ , F-'!V$2-'F+ , F-'!V$3))</f>
        <v>1.3310009126863375E-2</v>
      </c>
      <c r="W50" s="1" cm="1">
        <f t="array" ref="W50">[1]!table_weight[LongShots]*(('F+ , F-'!W$2-[1]!tbl_gk[[#This Row],[LongShots]])/('F+ , F-'!W$2-'F+ , F-'!W$3))</f>
        <v>6.4926873789576834E-3</v>
      </c>
      <c r="X50" s="1" cm="1">
        <f t="array" ref="X50">[1]!table_weight[Aggression]*(('F+ , F-'!X$2-[1]!tbl_gk[[#This Row],[Aggression]])/('F+ , F-'!X$2-'F+ , F-'!X$3))</f>
        <v>1.3386066321874024E-2</v>
      </c>
      <c r="Y50" s="1" cm="1">
        <f t="array" ref="Y50">[1]!table_weight[Interceptions]*(('F+ , F-'!Y$2-[1]!tbl_gk[[#This Row],[Interceptions]])/('F+ , F-'!Y$2-'F+ , F-'!Y$3))</f>
        <v>1.7313833010554024E-2</v>
      </c>
      <c r="Z50" s="1" cm="1">
        <f t="array" ref="Z50">[1]!table_weight[Positioning]*(('F+ , F-'!Z$2-[1]!tbl_gk[[#This Row],[Positioning]])/('F+ , F-'!Z$2-'F+ , F-'!Z$3))</f>
        <v>1.3310009126863251E-3</v>
      </c>
      <c r="AA50" s="1" cm="1">
        <f t="array" ref="AA50">[1]!table_weight[Vision]*(('F+ , F-'!AA$2-[1]!tbl_gk[[#This Row],[Vision]])/('F+ , F-'!AA$2-'F+ , F-'!AA$3))</f>
        <v>1.8456545989250551E-2</v>
      </c>
      <c r="AB50" s="1" cm="1">
        <f t="array" ref="AB50">[1]!table_weight[Penalties]*(('F+ , F-'!AB$2-[1]!tbl_gk[[#This Row],[Penalties]])/('F+ , F-'!AB$2-'F+ , F-'!AB$3))</f>
        <v>2.1139426260312223E-3</v>
      </c>
      <c r="AC50" s="1" cm="1">
        <f t="array" ref="AC50">[1]!table_weight[Composure]*(('F+ , F-'!AC$2-[1]!tbl_gk[[#This Row],[Composure]])/('F+ , F-'!AC$2-'F+ , F-'!AC$3))</f>
        <v>1.7079510458531426E-3</v>
      </c>
      <c r="AD50" s="1" cm="1">
        <f t="array" ref="AD50">[1]!table_weight[Marking]*(('F+ , F-'!AD$2-[1]!tbl_gk[[#This Row],[Marking]])/('F+ , F-'!AD$2-'F+ , F-'!AD$3))</f>
        <v>3.1549651263676225E-2</v>
      </c>
      <c r="AE50" s="1" cm="1">
        <f t="array" ref="AE50">[1]!table_weight[StandingTackle]*(('F+ , F-'!AE$2-[1]!tbl_gk[[#This Row],[StandingTackle]])/('F+ , F-'!AE$2-'F+ , F-'!AE$3))</f>
        <v>2.241685747682258E-2</v>
      </c>
      <c r="AF50" s="1" cm="1">
        <f t="array" ref="AF50">[1]!table_weight[SlidingTackle]*(('F+ , F-'!AF$2-[1]!tbl_gk[[#This Row],[SlidingTackle]])/('F+ , F-'!AF$2-'F+ , F-'!AF$3))</f>
        <v>3.7361429128037632E-3</v>
      </c>
      <c r="AG50" s="1" cm="1">
        <f t="array" ref="AG50">[1]!table_weight[GKDiving]*(('F+ , F-'!AG$2-[1]!tbl_gk[[#This Row],[GKDiving]])/('F+ , F-'!AG$2-'F+ , F-'!AG$3))</f>
        <v>4.6119181624581652E-2</v>
      </c>
      <c r="AH50" s="1" cm="1">
        <f t="array" ref="AH50">[1]!table_weight[GKHandling]*(('F+ , F-'!AH$2-[1]!tbl_gk[[#This Row],[GKHandling]])/('F+ , F-'!AH$2-'F+ , F-'!AH$3))</f>
        <v>4.4559595772542655E-2</v>
      </c>
      <c r="AI50" s="1" cm="1">
        <f t="array" ref="AI50">[1]!table_weight[GKKicking]*(('F+ , F-'!AI$2-[1]!tbl_gk[[#This Row],[GKKicking]])/('F+ , F-'!AI$2-'F+ , F-'!AI$3))</f>
        <v>2.7727411013081817E-2</v>
      </c>
      <c r="AJ50" s="1" cm="1">
        <f t="array" ref="AJ50">[1]!table_weight[GKPositioning]*(('F+ , F-'!AJ$2-[1]!tbl_gk[[#This Row],[GKPositioning]])/('F+ , F-'!AJ$2-'F+ , F-'!AJ$3))</f>
        <v>1.3875172591327129E-2</v>
      </c>
      <c r="AK50" s="1" cm="1">
        <f t="array" ref="AK50">[1]!table_weight[GKReflexes]*(('F+ , F-'!AK$2-[1]!tbl_gk[[#This Row],[GKReflexes]])/('F+ , F-'!AK$2-'F+ , F-'!AK$3))</f>
        <v>4.9193793732887098E-2</v>
      </c>
    </row>
    <row r="51" spans="1:37" x14ac:dyDescent="0.55000000000000004">
      <c r="A51" s="8">
        <f>[1]!tbl_gk[[#This Row],[ID]]</f>
        <v>157888</v>
      </c>
      <c r="B51" s="2" cm="1">
        <f t="array" ref="B51">[1]!table_weight[ValueEUR]*(('F+ , F-'!B$2-[1]!tbl_gk[[#This Row],[ValueEUR]])/('F+ , F-'!B$2-'F+ , F-'!B$3))</f>
        <v>1.5741901393629213E-5</v>
      </c>
      <c r="C51" s="2" cm="1">
        <f t="array" ref="C51">[1]!table_weight[WageEUR]*(('F+ , F-'!C$2-[1]!tbl_gk[[#This Row],[WageEUR]])/('F+ , F-'!C$2-'F+ , F-'!C$3))</f>
        <v>7.8241870618836313E-5</v>
      </c>
      <c r="D51" s="2" cm="1">
        <f t="array" ref="D51">[1]!table_weight[Crossing]*(('F+ , F-'!D$2-[1]!tbl_gk[[#This Row],[Crossing]])/('F+ , F-'!D$2-'F+ , F-'!D$3))</f>
        <v>3.81086577105983E-2</v>
      </c>
      <c r="E51" s="2" cm="1">
        <f t="array" ref="E51">[1]!table_weight[Finishing]*(('F+ , F-'!E$2-[1]!tbl_gk[[#This Row],[Finishing]])/('F+ , F-'!E$2-'F+ , F-'!E$3))</f>
        <v>1.7968512321265388E-2</v>
      </c>
      <c r="F51" s="2" cm="1">
        <f t="array" ref="F51">[1]!table_weight[HeadingAccuracy]*(('F+ , F-'!F$2-[1]!tbl_gk[[#This Row],[HeadingAccuracy]])/('F+ , F-'!F$2-'F+ , F-'!F$3))</f>
        <v>1.294463632730245E-2</v>
      </c>
      <c r="G51" s="2" cm="1">
        <f t="array" ref="G51">[1]!table_weight[ShortPassing]*(('F+ , F-'!G$2-[1]!tbl_gk[[#This Row],[ShortPassing]])/('F+ , F-'!G$2-'F+ , F-'!G$3))</f>
        <v>4.9221920544626818E-2</v>
      </c>
      <c r="H51" s="2" cm="1">
        <f t="array" ref="H51">[1]!table_weight[Volleys]*(('F+ , F-'!H$2-[1]!tbl_gk[[#This Row],[Volleys]])/('F+ , F-'!H$2-'F+ , F-'!H$3))</f>
        <v>1.2731313077869197E-3</v>
      </c>
      <c r="I51" s="2" cm="1">
        <f t="array" ref="I51">[1]!table_weight[Dribbling]*(('F+ , F-'!I$2-[1]!tbl_gk[[#This Row],[Dribbling]])/('F+ , F-'!I$2-'F+ , F-'!I$3))</f>
        <v>2.1513320874440363E-2</v>
      </c>
      <c r="J51" s="2" cm="1">
        <f t="array" ref="J51">[1]!table_weight[Curve]*(('F+ , F-'!J$2-[1]!tbl_gk[[#This Row],[Curve]])/('F+ , F-'!J$2-'F+ , F-'!J$3))</f>
        <v>9.9719433458404991E-3</v>
      </c>
      <c r="K51" s="2" cm="1">
        <f t="array" ref="K51">[1]!table_weight[FKAccuracy]*(('F+ , F-'!K$2-[1]!tbl_gk[[#This Row],[FKAccuracy]])/('F+ , F-'!K$2-'F+ , F-'!K$3))</f>
        <v>9.7353209613629272E-3</v>
      </c>
      <c r="L51" s="2" cm="1">
        <f t="array" ref="L51">[1]!table_weight[LongPassing]*(('F+ , F-'!L$2-[1]!tbl_gk[[#This Row],[LongPassing]])/('F+ , F-'!L$2-'F+ , F-'!L$3))</f>
        <v>1.7325571202425546E-2</v>
      </c>
      <c r="M51" s="2" cm="1">
        <f t="array" ref="M51">[1]!table_weight[BallControl]*(('F+ , F-'!M$2-[1]!tbl_gk[[#This Row],[BallControl]])/('F+ , F-'!M$2-'F+ , F-'!M$3))</f>
        <v>1.2603763744621627E-2</v>
      </c>
      <c r="N51" s="2" cm="1">
        <f t="array" ref="N51">[1]!table_weight[Acceleration]*(('F+ , F-'!N$2-[1]!tbl_gk[[#This Row],[Acceleration]])/('F+ , F-'!N$2-'F+ , F-'!N$3))</f>
        <v>1.0597899031836633E-2</v>
      </c>
      <c r="O51" s="2" cm="1">
        <f t="array" ref="O51">[1]!table_weight[SprintSpeed]*(('F+ , F-'!O$2-[1]!tbl_gk[[#This Row],[SprintSpeed]])/('F+ , F-'!O$2-'F+ , F-'!O$3))</f>
        <v>8.995436568299351E-3</v>
      </c>
      <c r="P51" s="2" cm="1">
        <f t="array" ref="P51">[1]!table_weight[Agility]*(('F+ , F-'!P$2-[1]!tbl_gk[[#This Row],[Agility]])/('F+ , F-'!P$2-'F+ , F-'!P$3))</f>
        <v>2.8082656619316097E-3</v>
      </c>
      <c r="Q51" s="2" cm="1">
        <f t="array" ref="Q51">[1]!table_weight[Reactions]*(('F+ , F-'!Q$2-[1]!tbl_gk[[#This Row],[Reactions]])/('F+ , F-'!Q$2-'F+ , F-'!Q$3))</f>
        <v>1.5984902002237835E-3</v>
      </c>
      <c r="R51" s="2" cm="1">
        <f t="array" ref="R51">[1]!table_weight[Balance]*(('F+ , F-'!R$2-[1]!tbl_gk[[#This Row],[Balance]])/('F+ , F-'!R$2-'F+ , F-'!R$3))</f>
        <v>8.6922508583597434E-4</v>
      </c>
      <c r="S51" s="2" cm="1">
        <f t="array" ref="S51">[1]!table_weight[ShotPower]*(('F+ , F-'!S$2-[1]!tbl_gk[[#This Row],[ShotPower]])/('F+ , F-'!S$2-'F+ , F-'!S$3))</f>
        <v>5.9732723886410689E-3</v>
      </c>
      <c r="T51" s="2" cm="1">
        <f t="array" ref="T51">[1]!table_weight[Jumping]*(('F+ , F-'!T$2-[1]!tbl_gk[[#This Row],[Jumping]])/('F+ , F-'!T$2-'F+ , F-'!T$3))</f>
        <v>5.152261597495501E-4</v>
      </c>
      <c r="U51" s="2" cm="1">
        <f t="array" ref="U51">[1]!table_weight[Stamina]*(('F+ , F-'!U$2-[1]!tbl_gk[[#This Row],[Stamina]])/('F+ , F-'!U$2-'F+ , F-'!U$3))</f>
        <v>9.4458129287417498E-3</v>
      </c>
      <c r="V51" s="2" cm="1">
        <f t="array" ref="V51">[1]!table_weight[Strength]*(('F+ , F-'!V$2-[1]!tbl_gk[[#This Row],[Strength]])/('F+ , F-'!V$2-'F+ , F-'!V$3))</f>
        <v>1.1535341243281592E-2</v>
      </c>
      <c r="W51" s="2" cm="1">
        <f t="array" ref="W51">[1]!table_weight[LongShots]*(('F+ , F-'!W$2-[1]!tbl_gk[[#This Row],[LongShots]])/('F+ , F-'!W$2-'F+ , F-'!W$3))</f>
        <v>9.3494698256990638E-3</v>
      </c>
      <c r="X51" s="2" cm="1">
        <f t="array" ref="X51">[1]!table_weight[Aggression]*(('F+ , F-'!X$2-[1]!tbl_gk[[#This Row],[Aggression]])/('F+ , F-'!X$2-'F+ , F-'!X$3))</f>
        <v>1.7645269242470306E-2</v>
      </c>
      <c r="Y51" s="2" cm="1">
        <f t="array" ref="Y51">[1]!table_weight[Interceptions]*(('F+ , F-'!Y$2-[1]!tbl_gk[[#This Row],[Interceptions]])/('F+ , F-'!Y$2-'F+ , F-'!Y$3))</f>
        <v>1.9391492971820509E-2</v>
      </c>
      <c r="Z51" s="2" cm="1">
        <f t="array" ref="Z51">[1]!table_weight[Positioning]*(('F+ , F-'!Z$2-[1]!tbl_gk[[#This Row],[Positioning]])/('F+ , F-'!Z$2-'F+ , F-'!Z$3))</f>
        <v>2.0704458641787279E-3</v>
      </c>
      <c r="AA51" s="2" cm="1">
        <f t="array" ref="AA51">[1]!table_weight[Vision]*(('F+ , F-'!AA$2-[1]!tbl_gk[[#This Row],[Vision]])/('F+ , F-'!AA$2-'F+ , F-'!AA$3))</f>
        <v>1.4907210222086981E-2</v>
      </c>
      <c r="AB51" s="2" cm="1">
        <f t="array" ref="AB51">[1]!table_weight[Penalties]*(('F+ , F-'!AB$2-[1]!tbl_gk[[#This Row],[Penalties]])/('F+ , F-'!AB$2-'F+ , F-'!AB$3))</f>
        <v>2.2705309687002014E-3</v>
      </c>
      <c r="AC51" s="2" cm="1">
        <f t="array" ref="AC51">[1]!table_weight[Composure]*(('F+ , F-'!AC$2-[1]!tbl_gk[[#This Row],[Composure]])/('F+ , F-'!AC$2-'F+ , F-'!AC$3))</f>
        <v>1.067469403658214E-3</v>
      </c>
      <c r="AD51" s="2" cm="1">
        <f t="array" ref="AD51">[1]!table_weight[Marking]*(('F+ , F-'!AD$2-[1]!tbl_gk[[#This Row],[Marking]])/('F+ , F-'!AD$2-'F+ , F-'!AD$3))</f>
        <v>3.1549651263676225E-2</v>
      </c>
      <c r="AE51" s="2" cm="1">
        <f t="array" ref="AE51">[1]!table_weight[StandingTackle]*(('F+ , F-'!AE$2-[1]!tbl_gk[[#This Row],[StandingTackle]])/('F+ , F-'!AE$2-'F+ , F-'!AE$3))</f>
        <v>2.6900228972187096E-2</v>
      </c>
      <c r="AF51" s="2" cm="1">
        <f t="array" ref="AF51">[1]!table_weight[SlidingTackle]*(('F+ , F-'!AF$2-[1]!tbl_gk[[#This Row],[SlidingTackle]])/('F+ , F-'!AF$2-'F+ , F-'!AF$3))</f>
        <v>9.7139715732897855E-3</v>
      </c>
      <c r="AG51" s="2" cm="1">
        <f t="array" ref="AG51">[1]!table_weight[GKDiving]*(('F+ , F-'!AG$2-[1]!tbl_gk[[#This Row],[GKDiving]])/('F+ , F-'!AG$2-'F+ , F-'!AG$3))</f>
        <v>4.6119181624581652E-2</v>
      </c>
      <c r="AH51" s="2" cm="1">
        <f t="array" ref="AH51">[1]!table_weight[GKHandling]*(('F+ , F-'!AH$2-[1]!tbl_gk[[#This Row],[GKHandling]])/('F+ , F-'!AH$2-'F+ , F-'!AH$3))</f>
        <v>4.8124363434346076E-2</v>
      </c>
      <c r="AI51" s="2" cm="1">
        <f t="array" ref="AI51">[1]!table_weight[GKKicking]*(('F+ , F-'!AI$2-[1]!tbl_gk[[#This Row],[GKKicking]])/('F+ , F-'!AI$2-'F+ , F-'!AI$3))</f>
        <v>2.6832978399756596E-2</v>
      </c>
      <c r="AJ51" s="2" cm="1">
        <f t="array" ref="AJ51">[1]!table_weight[GKPositioning]*(('F+ , F-'!AJ$2-[1]!tbl_gk[[#This Row],[GKPositioning]])/('F+ , F-'!AJ$2-'F+ , F-'!AJ$3))</f>
        <v>1.6397931244295699E-2</v>
      </c>
      <c r="AK51" s="2" cm="1">
        <f t="array" ref="AK51">[1]!table_weight[GKReflexes]*(('F+ , F-'!AK$2-[1]!tbl_gk[[#This Row],[GKReflexes]])/('F+ , F-'!AK$2-'F+ , F-'!AK$3))</f>
        <v>4.7371801372409796E-2</v>
      </c>
    </row>
    <row r="52" spans="1:37" x14ac:dyDescent="0.55000000000000004">
      <c r="A52" s="7">
        <f>[1]!tbl_gk[[#This Row],[ID]]</f>
        <v>157970</v>
      </c>
      <c r="B52" s="1" cm="1">
        <f t="array" ref="B52">[1]!table_weight[ValueEUR]*(('F+ , F-'!B$2-[1]!tbl_gk[[#This Row],[ValueEUR]])/('F+ , F-'!B$2-'F+ , F-'!B$3))</f>
        <v>3.1175138054050009E-5</v>
      </c>
      <c r="C52" s="1" cm="1">
        <f t="array" ref="C52">[1]!table_weight[WageEUR]*(('F+ , F-'!C$2-[1]!tbl_gk[[#This Row],[WageEUR]])/('F+ , F-'!C$2-'F+ , F-'!C$3))</f>
        <v>7.8241870618836313E-5</v>
      </c>
      <c r="D52" s="1" cm="1">
        <f t="array" ref="D52">[1]!table_weight[Crossing]*(('F+ , F-'!D$2-[1]!tbl_gk[[#This Row],[Crossing]])/('F+ , F-'!D$2-'F+ , F-'!D$3))</f>
        <v>3.0262757593710415E-2</v>
      </c>
      <c r="E52" s="1" cm="1">
        <f t="array" ref="E52">[1]!table_weight[Finishing]*(('F+ , F-'!E$2-[1]!tbl_gk[[#This Row],[Finishing]])/('F+ , F-'!E$2-'F+ , F-'!E$3))</f>
        <v>1.4973760267721157E-2</v>
      </c>
      <c r="F52" s="1" cm="1">
        <f t="array" ref="F52">[1]!table_weight[HeadingAccuracy]*(('F+ , F-'!F$2-[1]!tbl_gk[[#This Row],[HeadingAccuracy]])/('F+ , F-'!F$2-'F+ , F-'!F$3))</f>
        <v>1.210949849973455E-2</v>
      </c>
      <c r="G52" s="1" cm="1">
        <f t="array" ref="G52">[1]!table_weight[ShortPassing]*(('F+ , F-'!G$2-[1]!tbl_gk[[#This Row],[ShortPassing]])/('F+ , F-'!G$2-'F+ , F-'!G$3))</f>
        <v>3.7971195848712121E-2</v>
      </c>
      <c r="H52" s="1" cm="1">
        <f t="array" ref="H52">[1]!table_weight[Volleys]*(('F+ , F-'!H$2-[1]!tbl_gk[[#This Row],[Volleys]])/('F+ , F-'!H$2-'F+ , F-'!H$3))</f>
        <v>1.3888705175857305E-3</v>
      </c>
      <c r="I52" s="1" cm="1">
        <f t="array" ref="I52">[1]!table_weight[Dribbling]*(('F+ , F-'!I$2-[1]!tbl_gk[[#This Row],[Dribbling]])/('F+ , F-'!I$2-'F+ , F-'!I$3))</f>
        <v>1.4668173323482065E-2</v>
      </c>
      <c r="J52" s="1" cm="1">
        <f t="array" ref="J52">[1]!table_weight[Curve]*(('F+ , F-'!J$2-[1]!tbl_gk[[#This Row],[Curve]])/('F+ , F-'!J$2-'F+ , F-'!J$3))</f>
        <v>9.1268634012777444E-3</v>
      </c>
      <c r="K52" s="1" cm="1">
        <f t="array" ref="K52">[1]!table_weight[FKAccuracy]*(('F+ , F-'!K$2-[1]!tbl_gk[[#This Row],[FKAccuracy]])/('F+ , F-'!K$2-'F+ , F-'!K$3))</f>
        <v>8.3662914511712649E-3</v>
      </c>
      <c r="L52" s="1" cm="1">
        <f t="array" ref="L52">[1]!table_weight[LongPassing]*(('F+ , F-'!L$2-[1]!tbl_gk[[#This Row],[LongPassing]])/('F+ , F-'!L$2-'F+ , F-'!L$3))</f>
        <v>1.8408419402577144E-2</v>
      </c>
      <c r="M52" s="1" cm="1">
        <f t="array" ref="M52">[1]!table_weight[BallControl]*(('F+ , F-'!M$2-[1]!tbl_gk[[#This Row],[BallControl]])/('F+ , F-'!M$2-'F+ , F-'!M$3))</f>
        <v>1.1299926115867666E-2</v>
      </c>
      <c r="N52" s="1" cm="1">
        <f t="array" ref="N52">[1]!table_weight[Acceleration]*(('F+ , F-'!N$2-[1]!tbl_gk[[#This Row],[Acceleration]])/('F+ , F-'!N$2-'F+ , F-'!N$3))</f>
        <v>5.8626675495266484E-3</v>
      </c>
      <c r="O52" s="1" cm="1">
        <f t="array" ref="O52">[1]!table_weight[SprintSpeed]*(('F+ , F-'!O$2-[1]!tbl_gk[[#This Row],[SprintSpeed]])/('F+ , F-'!O$2-'F+ , F-'!O$3))</f>
        <v>7.8710069972619326E-3</v>
      </c>
      <c r="P52" s="1" cm="1">
        <f t="array" ref="P52">[1]!table_weight[Agility]*(('F+ , F-'!P$2-[1]!tbl_gk[[#This Row],[Agility]])/('F+ , F-'!P$2-'F+ , F-'!P$3))</f>
        <v>2.8082656619316097E-3</v>
      </c>
      <c r="Q52" s="1" cm="1">
        <f t="array" ref="Q52">[1]!table_weight[Reactions]*(('F+ , F-'!Q$2-[1]!tbl_gk[[#This Row],[Reactions]])/('F+ , F-'!Q$2-'F+ , F-'!Q$3))</f>
        <v>1.9078754002670962E-3</v>
      </c>
      <c r="R52" s="1" cm="1">
        <f t="array" ref="R52">[1]!table_weight[Balance]*(('F+ , F-'!R$2-[1]!tbl_gk[[#This Row],[Balance]])/('F+ , F-'!R$2-'F+ , F-'!R$3))</f>
        <v>1.8626251839342308E-3</v>
      </c>
      <c r="S52" s="1" cm="1">
        <f t="array" ref="S52">[1]!table_weight[ShotPower]*(('F+ , F-'!S$2-[1]!tbl_gk[[#This Row],[ShotPower]])/('F+ , F-'!S$2-'F+ , F-'!S$3))</f>
        <v>4.93444240800784E-3</v>
      </c>
      <c r="T52" s="1" cm="1">
        <f t="array" ref="T52">[1]!table_weight[Jumping]*(('F+ , F-'!T$2-[1]!tbl_gk[[#This Row],[Jumping]])/('F+ , F-'!T$2-'F+ , F-'!T$3))</f>
        <v>1.7174205324985003E-3</v>
      </c>
      <c r="U52" s="1" cm="1">
        <f t="array" ref="U52">[1]!table_weight[Stamina]*(('F+ , F-'!U$2-[1]!tbl_gk[[#This Row],[Stamina]])/('F+ , F-'!U$2-'F+ , F-'!U$3))</f>
        <v>1.8032915591234249E-2</v>
      </c>
      <c r="V52" s="1" cm="1">
        <f t="array" ref="V52">[1]!table_weight[Strength]*(('F+ , F-'!V$2-[1]!tbl_gk[[#This Row],[Strength]])/('F+ , F-'!V$2-'F+ , F-'!V$3))</f>
        <v>1.3310009126863375E-2</v>
      </c>
      <c r="W52" s="1" cm="1">
        <f t="array" ref="W52">[1]!table_weight[LongShots]*(('F+ , F-'!W$2-[1]!tbl_gk[[#This Row],[LongShots]])/('F+ , F-'!W$2-'F+ , F-'!W$3))</f>
        <v>7.7912248547492196E-3</v>
      </c>
      <c r="X52" s="1" cm="1">
        <f t="array" ref="X52">[1]!table_weight[Aggression]*(('F+ , F-'!X$2-[1]!tbl_gk[[#This Row],[Aggression]])/('F+ , F-'!X$2-'F+ , F-'!X$3))</f>
        <v>0</v>
      </c>
      <c r="Y52" s="1" cm="1">
        <f t="array" ref="Y52">[1]!table_weight[Interceptions]*(('F+ , F-'!Y$2-[1]!tbl_gk[[#This Row],[Interceptions]])/('F+ , F-'!Y$2-'F+ , F-'!Y$3))</f>
        <v>1.5236173049287543E-2</v>
      </c>
      <c r="Z52" s="1" cm="1">
        <f t="array" ref="Z52">[1]!table_weight[Positioning]*(('F+ , F-'!Z$2-[1]!tbl_gk[[#This Row],[Positioning]])/('F+ , F-'!Z$2-'F+ , F-'!Z$3))</f>
        <v>4.4366697089544168E-4</v>
      </c>
      <c r="AA52" s="1" cm="1">
        <f t="array" ref="AA52">[1]!table_weight[Vision]*(('F+ , F-'!AA$2-[1]!tbl_gk[[#This Row],[Vision]])/('F+ , F-'!AA$2-'F+ , F-'!AA$3))</f>
        <v>3.8332826285366529E-2</v>
      </c>
      <c r="AB52" s="1" cm="1">
        <f t="array" ref="AB52">[1]!table_weight[Penalties]*(('F+ , F-'!AB$2-[1]!tbl_gk[[#This Row],[Penalties]])/('F+ , F-'!AB$2-'F+ , F-'!AB$3))</f>
        <v>1.8790601120277533E-3</v>
      </c>
      <c r="AC52" s="1" cm="1">
        <f t="array" ref="AC52">[1]!table_weight[Composure]*(('F+ , F-'!AC$2-[1]!tbl_gk[[#This Row],[Composure]])/('F+ , F-'!AC$2-'F+ , F-'!AC$3))</f>
        <v>1.5478306353044107E-3</v>
      </c>
      <c r="AD52" s="1" cm="1">
        <f t="array" ref="AD52">[1]!table_weight[Marking]*(('F+ , F-'!AD$2-[1]!tbl_gk[[#This Row],[Marking]])/('F+ , F-'!AD$2-'F+ , F-'!AD$3))</f>
        <v>2.0507273321389546E-2</v>
      </c>
      <c r="AE52" s="1" cm="1">
        <f t="array" ref="AE52">[1]!table_weight[StandingTackle]*(('F+ , F-'!AE$2-[1]!tbl_gk[[#This Row],[StandingTackle]])/('F+ , F-'!AE$2-'F+ , F-'!AE$3))</f>
        <v>3.5866971962916126E-2</v>
      </c>
      <c r="AF52" s="1" cm="1">
        <f t="array" ref="AF52">[1]!table_weight[SlidingTackle]*(('F+ , F-'!AF$2-[1]!tbl_gk[[#This Row],[SlidingTackle]])/('F+ , F-'!AF$2-'F+ , F-'!AF$3))</f>
        <v>4.4833714953645158E-3</v>
      </c>
      <c r="AG52" s="1" cm="1">
        <f t="array" ref="AG52">[1]!table_weight[GKDiving]*(('F+ , F-'!AG$2-[1]!tbl_gk[[#This Row],[GKDiving]])/('F+ , F-'!AG$2-'F+ , F-'!AG$3))</f>
        <v>3.4162356758949373E-2</v>
      </c>
      <c r="AH52" s="1" cm="1">
        <f t="array" ref="AH52">[1]!table_weight[GKHandling]*(('F+ , F-'!AH$2-[1]!tbl_gk[[#This Row],[GKHandling]])/('F+ , F-'!AH$2-'F+ , F-'!AH$3))</f>
        <v>4.9906747265247783E-2</v>
      </c>
      <c r="AI52" s="1" cm="1">
        <f t="array" ref="AI52">[1]!table_weight[GKKicking]*(('F+ , F-'!AI$2-[1]!tbl_gk[[#This Row],[GKKicking]])/('F+ , F-'!AI$2-'F+ , F-'!AI$3))</f>
        <v>2.2360815333130498E-2</v>
      </c>
      <c r="AJ52" s="1" cm="1">
        <f t="array" ref="AJ52">[1]!table_weight[GKPositioning]*(('F+ , F-'!AJ$2-[1]!tbl_gk[[#This Row],[GKPositioning]])/('F+ , F-'!AJ$2-'F+ , F-'!AJ$3))</f>
        <v>1.5767241581053557E-2</v>
      </c>
      <c r="AK52" s="1" cm="1">
        <f t="array" ref="AK52">[1]!table_weight[GKReflexes]*(('F+ , F-'!AK$2-[1]!tbl_gk[[#This Row],[GKReflexes]])/('F+ , F-'!AK$2-'F+ , F-'!AK$3))</f>
        <v>3.0973870128114096E-2</v>
      </c>
    </row>
    <row r="53" spans="1:37" x14ac:dyDescent="0.55000000000000004">
      <c r="A53" s="8">
        <f>[1]!tbl_gk[[#This Row],[ID]]</f>
        <v>158121</v>
      </c>
      <c r="B53" s="2" cm="1">
        <f t="array" ref="B53">[1]!table_weight[ValueEUR]*(('F+ , F-'!B$2-[1]!tbl_gk[[#This Row],[ValueEUR]])/('F+ , F-'!B$2-'F+ , F-'!B$3))</f>
        <v>2.9045351394911935E-4</v>
      </c>
      <c r="C53" s="2" cm="1">
        <f t="array" ref="C53">[1]!table_weight[WageEUR]*(('F+ , F-'!C$2-[1]!tbl_gk[[#This Row],[WageEUR]])/('F+ , F-'!C$2-'F+ , F-'!C$3))</f>
        <v>2.1125305067085805E-3</v>
      </c>
      <c r="D53" s="2" cm="1">
        <f t="array" ref="D53">[1]!table_weight[Crossing]*(('F+ , F-'!D$2-[1]!tbl_gk[[#This Row],[Crossing]])/('F+ , F-'!D$2-'F+ , F-'!D$3))</f>
        <v>3.6987814836757178E-2</v>
      </c>
      <c r="E53" s="2" cm="1">
        <f t="array" ref="E53">[1]!table_weight[Finishing]*(('F+ , F-'!E$2-[1]!tbl_gk[[#This Row],[Finishing]])/('F+ , F-'!E$2-'F+ , F-'!E$3))</f>
        <v>1.2977258898691668E-2</v>
      </c>
      <c r="F53" s="2" cm="1">
        <f t="array" ref="F53">[1]!table_weight[HeadingAccuracy]*(('F+ , F-'!F$2-[1]!tbl_gk[[#This Row],[HeadingAccuracy]])/('F+ , F-'!F$2-'F+ , F-'!F$3))</f>
        <v>1.00216539308148E-2</v>
      </c>
      <c r="G53" s="2" cm="1">
        <f t="array" ref="G53">[1]!table_weight[ShortPassing]*(('F+ , F-'!G$2-[1]!tbl_gk[[#This Row],[ShortPassing]])/('F+ , F-'!G$2-'F+ , F-'!G$3))</f>
        <v>3.9377536435701459E-2</v>
      </c>
      <c r="H53" s="2" cm="1">
        <f t="array" ref="H53">[1]!table_weight[Volleys]*(('F+ , F-'!H$2-[1]!tbl_gk[[#This Row],[Volleys]])/('F+ , F-'!H$2-'F+ , F-'!H$3))</f>
        <v>1.6203489371833524E-3</v>
      </c>
      <c r="I53" s="2" cm="1">
        <f t="array" ref="I53">[1]!table_weight[Dribbling]*(('F+ , F-'!I$2-[1]!tbl_gk[[#This Row],[Dribbling]])/('F+ , F-'!I$2-'F+ , F-'!I$3))</f>
        <v>1.7601807988178481E-2</v>
      </c>
      <c r="J53" s="2" cm="1">
        <f t="array" ref="J53">[1]!table_weight[Curve]*(('F+ , F-'!J$2-[1]!tbl_gk[[#This Row],[Curve]])/('F+ , F-'!J$2-'F+ , F-'!J$3))</f>
        <v>9.6339113680153961E-3</v>
      </c>
      <c r="K53" s="2" cm="1">
        <f t="array" ref="K53">[1]!table_weight[FKAccuracy]*(('F+ , F-'!K$2-[1]!tbl_gk[[#This Row],[FKAccuracy]])/('F+ , F-'!K$2-'F+ , F-'!K$3))</f>
        <v>9.5832065713416324E-3</v>
      </c>
      <c r="L53" s="2" cm="1">
        <f t="array" ref="L53">[1]!table_weight[LongPassing]*(('F+ , F-'!L$2-[1]!tbl_gk[[#This Row],[LongPassing]])/('F+ , F-'!L$2-'F+ , F-'!L$3))</f>
        <v>1.8949843502652941E-2</v>
      </c>
      <c r="M53" s="2" cm="1">
        <f t="array" ref="M53">[1]!table_weight[BallControl]*(('F+ , F-'!M$2-[1]!tbl_gk[[#This Row],[BallControl]])/('F+ , F-'!M$2-'F+ , F-'!M$3))</f>
        <v>1.5211439002129552E-2</v>
      </c>
      <c r="N53" s="2" cm="1">
        <f t="array" ref="N53">[1]!table_weight[Acceleration]*(('F+ , F-'!N$2-[1]!tbl_gk[[#This Row],[Acceleration]])/('F+ , F-'!N$2-'F+ , F-'!N$3))</f>
        <v>4.0587698419799877E-3</v>
      </c>
      <c r="O53" s="2" cm="1">
        <f t="array" ref="O53">[1]!table_weight[SprintSpeed]*(('F+ , F-'!O$2-[1]!tbl_gk[[#This Row],[SprintSpeed]])/('F+ , F-'!O$2-'F+ , F-'!O$3))</f>
        <v>3.9355034986309663E-3</v>
      </c>
      <c r="P53" s="2" cm="1">
        <f t="array" ref="P53">[1]!table_weight[Agility]*(('F+ , F-'!P$2-[1]!tbl_gk[[#This Row],[Agility]])/('F+ , F-'!P$2-'F+ , F-'!P$3))</f>
        <v>3.744354215908813E-3</v>
      </c>
      <c r="Q53" s="2" cm="1">
        <f t="array" ref="Q53">[1]!table_weight[Reactions]*(('F+ , F-'!Q$2-[1]!tbl_gk[[#This Row],[Reactions]])/('F+ , F-'!Q$2-'F+ , F-'!Q$3))</f>
        <v>8.7659140012271992E-4</v>
      </c>
      <c r="R53" s="2" cm="1">
        <f t="array" ref="R53">[1]!table_weight[Balance]*(('F+ , F-'!R$2-[1]!tbl_gk[[#This Row],[Balance]])/('F+ , F-'!R$2-'F+ , F-'!R$3))</f>
        <v>1.4901001471473846E-3</v>
      </c>
      <c r="S53" s="2" cm="1">
        <f t="array" ref="S53">[1]!table_weight[ShotPower]*(('F+ , F-'!S$2-[1]!tbl_gk[[#This Row],[ShotPower]])/('F+ , F-'!S$2-'F+ , F-'!S$3))</f>
        <v>3.635904932216303E-3</v>
      </c>
      <c r="T53" s="2" cm="1">
        <f t="array" ref="T53">[1]!table_weight[Jumping]*(('F+ , F-'!T$2-[1]!tbl_gk[[#This Row],[Jumping]])/('F+ , F-'!T$2-'F+ , F-'!T$3))</f>
        <v>3.0054859318723757E-3</v>
      </c>
      <c r="U53" s="2" cm="1">
        <f t="array" ref="U53">[1]!table_weight[Stamina]*(('F+ , F-'!U$2-[1]!tbl_gk[[#This Row],[Stamina]])/('F+ , F-'!U$2-'F+ , F-'!U$3))</f>
        <v>1.4598074526237249E-2</v>
      </c>
      <c r="V53" s="2" cm="1">
        <f t="array" ref="V53">[1]!table_weight[Strength]*(('F+ , F-'!V$2-[1]!tbl_gk[[#This Row],[Strength]])/('F+ , F-'!V$2-'F+ , F-'!V$3))</f>
        <v>1.7746678835817833E-2</v>
      </c>
      <c r="W53" s="2" cm="1">
        <f t="array" ref="W53">[1]!table_weight[LongShots]*(('F+ , F-'!W$2-[1]!tbl_gk[[#This Row],[LongShots]])/('F+ , F-'!W$2-'F+ , F-'!W$3))</f>
        <v>7.7912248547492196E-3</v>
      </c>
      <c r="X53" s="2" cm="1">
        <f t="array" ref="X53">[1]!table_weight[Aggression]*(('F+ , F-'!X$2-[1]!tbl_gk[[#This Row],[Aggression]])/('F+ , F-'!X$2-'F+ , F-'!X$3))</f>
        <v>1.3994523881959207E-2</v>
      </c>
      <c r="Y53" s="2" cm="1">
        <f t="array" ref="Y53">[1]!table_weight[Interceptions]*(('F+ , F-'!Y$2-[1]!tbl_gk[[#This Row],[Interceptions]])/('F+ , F-'!Y$2-'F+ , F-'!Y$3))</f>
        <v>1.5236173049287543E-2</v>
      </c>
      <c r="Z53" s="2" cm="1">
        <f t="array" ref="Z53">[1]!table_weight[Positioning]*(('F+ , F-'!Z$2-[1]!tbl_gk[[#This Row],[Positioning]])/('F+ , F-'!Z$2-'F+ , F-'!Z$3))</f>
        <v>1.1831119223878444E-3</v>
      </c>
      <c r="AA53" s="2" cm="1">
        <f t="array" ref="AA53">[1]!table_weight[Vision]*(('F+ , F-'!AA$2-[1]!tbl_gk[[#This Row],[Vision]])/('F+ , F-'!AA$2-'F+ , F-'!AA$3))</f>
        <v>1.5617077375519694E-2</v>
      </c>
      <c r="AB53" s="2" cm="1">
        <f t="array" ref="AB53">[1]!table_weight[Penalties]*(('F+ , F-'!AB$2-[1]!tbl_gk[[#This Row],[Penalties]])/('F+ , F-'!AB$2-'F+ , F-'!AB$3))</f>
        <v>2.3096780543674466E-3</v>
      </c>
      <c r="AC53" s="2" cm="1">
        <f t="array" ref="AC53">[1]!table_weight[Composure]*(('F+ , F-'!AC$2-[1]!tbl_gk[[#This Row],[Composure]])/('F+ , F-'!AC$2-'F+ , F-'!AC$3))</f>
        <v>6.4048164219492846E-4</v>
      </c>
      <c r="AD53" s="2" cm="1">
        <f t="array" ref="AD53">[1]!table_weight[Marking]*(('F+ , F-'!AD$2-[1]!tbl_gk[[#This Row],[Marking]])/('F+ , F-'!AD$2-'F+ , F-'!AD$3))</f>
        <v>2.2084755884573357E-2</v>
      </c>
      <c r="AE53" s="2" cm="1">
        <f t="array" ref="AE53">[1]!table_weight[StandingTackle]*(('F+ , F-'!AE$2-[1]!tbl_gk[[#This Row],[StandingTackle]])/('F+ , F-'!AE$2-'F+ , F-'!AE$3))</f>
        <v>3.1383600467551613E-2</v>
      </c>
      <c r="AF53" s="2" cm="1">
        <f t="array" ref="AF53">[1]!table_weight[SlidingTackle]*(('F+ , F-'!AF$2-[1]!tbl_gk[[#This Row],[SlidingTackle]])/('F+ , F-'!AF$2-'F+ , F-'!AF$3))</f>
        <v>8.2195144081682794E-3</v>
      </c>
      <c r="AG53" s="2" cm="1">
        <f t="array" ref="AG53">[1]!table_weight[GKDiving]*(('F+ , F-'!AG$2-[1]!tbl_gk[[#This Row],[GKDiving]])/('F+ , F-'!AG$2-'F+ , F-'!AG$3))</f>
        <v>2.9038003245106969E-2</v>
      </c>
      <c r="AH53" s="2" cm="1">
        <f t="array" ref="AH53">[1]!table_weight[GKHandling]*(('F+ , F-'!AH$2-[1]!tbl_gk[[#This Row],[GKHandling]])/('F+ , F-'!AH$2-'F+ , F-'!AH$3))</f>
        <v>2.8518141294427302E-2</v>
      </c>
      <c r="AI53" s="2" cm="1">
        <f t="array" ref="AI53">[1]!table_weight[GKKicking]*(('F+ , F-'!AI$2-[1]!tbl_gk[[#This Row],[GKKicking]])/('F+ , F-'!AI$2-'F+ , F-'!AI$3))</f>
        <v>1.6099787039853958E-2</v>
      </c>
      <c r="AJ53" s="2" cm="1">
        <f t="array" ref="AJ53">[1]!table_weight[GKPositioning]*(('F+ , F-'!AJ$2-[1]!tbl_gk[[#This Row],[GKPositioning]])/('F+ , F-'!AJ$2-'F+ , F-'!AJ$3))</f>
        <v>9.4603449486321337E-3</v>
      </c>
      <c r="AK53" s="2" cm="1">
        <f t="array" ref="AK53">[1]!table_weight[GKReflexes]*(('F+ , F-'!AK$2-[1]!tbl_gk[[#This Row],[GKReflexes]])/('F+ , F-'!AK$2-'F+ , F-'!AK$3))</f>
        <v>2.7329885407159499E-2</v>
      </c>
    </row>
    <row r="54" spans="1:37" x14ac:dyDescent="0.55000000000000004">
      <c r="A54" s="7">
        <f>[1]!tbl_gk[[#This Row],[ID]]</f>
        <v>159233</v>
      </c>
      <c r="B54" s="1" cm="1">
        <f t="array" ref="B54">[1]!table_weight[ValueEUR]*(('F+ , F-'!B$2-[1]!tbl_gk[[#This Row],[ValueEUR]])/('F+ , F-'!B$2-'F+ , F-'!B$3))</f>
        <v>1.5741901393629213E-5</v>
      </c>
      <c r="C54" s="1" cm="1">
        <f t="array" ref="C54">[1]!table_weight[WageEUR]*(('F+ , F-'!C$2-[1]!tbl_gk[[#This Row],[WageEUR]])/('F+ , F-'!C$2-'F+ , F-'!C$3))</f>
        <v>2.3472561185650895E-5</v>
      </c>
      <c r="D54" s="1" cm="1">
        <f t="array" ref="D54">[1]!table_weight[Crossing]*(('F+ , F-'!D$2-[1]!tbl_gk[[#This Row],[Crossing]])/('F+ , F-'!D$2-'F+ , F-'!D$3))</f>
        <v>4.0350343458280549E-2</v>
      </c>
      <c r="E54" s="1" cm="1">
        <f t="array" ref="E54">[1]!table_weight[Finishing]*(('F+ , F-'!E$2-[1]!tbl_gk[[#This Row],[Finishing]])/('F+ , F-'!E$2-'F+ , F-'!E$3))</f>
        <v>1.9965013690294877E-2</v>
      </c>
      <c r="F54" s="1" cm="1">
        <f t="array" ref="F54">[1]!table_weight[HeadingAccuracy]*(('F+ , F-'!F$2-[1]!tbl_gk[[#This Row],[HeadingAccuracy]])/('F+ , F-'!F$2-'F+ , F-'!F$3))</f>
        <v>1.25270674135185E-2</v>
      </c>
      <c r="G54" s="1" cm="1">
        <f t="array" ref="G54">[1]!table_weight[ShortPassing]*(('F+ , F-'!G$2-[1]!tbl_gk[[#This Row],[ShortPassing]])/('F+ , F-'!G$2-'F+ , F-'!G$3))</f>
        <v>3.6564855261722783E-2</v>
      </c>
      <c r="H54" s="1" cm="1">
        <f t="array" ref="H54">[1]!table_weight[Volleys]*(('F+ , F-'!H$2-[1]!tbl_gk[[#This Row],[Volleys]])/('F+ , F-'!H$2-'F+ , F-'!H$3))</f>
        <v>1.5046097273845413E-3</v>
      </c>
      <c r="I54" s="1" cm="1">
        <f t="array" ref="I54">[1]!table_weight[Dribbling]*(('F+ , F-'!I$2-[1]!tbl_gk[[#This Row],[Dribbling]])/('F+ , F-'!I$2-'F+ , F-'!I$3))</f>
        <v>2.1513320874440363E-2</v>
      </c>
      <c r="J54" s="1" cm="1">
        <f t="array" ref="J54">[1]!table_weight[Curve]*(('F+ , F-'!J$2-[1]!tbl_gk[[#This Row],[Curve]])/('F+ , F-'!J$2-'F+ , F-'!J$3))</f>
        <v>8.4507994456275402E-3</v>
      </c>
      <c r="K54" s="1" cm="1">
        <f t="array" ref="K54">[1]!table_weight[FKAccuracy]*(('F+ , F-'!K$2-[1]!tbl_gk[[#This Row],[FKAccuracy]])/('F+ , F-'!K$2-'F+ , F-'!K$3))</f>
        <v>9.1268634012777444E-3</v>
      </c>
      <c r="L54" s="1" cm="1">
        <f t="array" ref="L54">[1]!table_weight[LongPassing]*(('F+ , F-'!L$2-[1]!tbl_gk[[#This Row],[LongPassing]])/('F+ , F-'!L$2-'F+ , F-'!L$3))</f>
        <v>2.1115539902956136E-2</v>
      </c>
      <c r="M54" s="1" cm="1">
        <f t="array" ref="M54">[1]!table_weight[BallControl]*(('F+ , F-'!M$2-[1]!tbl_gk[[#This Row],[BallControl]])/('F+ , F-'!M$2-'F+ , F-'!M$3))</f>
        <v>1.0430701030031691E-2</v>
      </c>
      <c r="N54" s="1" cm="1">
        <f t="array" ref="N54">[1]!table_weight[Acceleration]*(('F+ , F-'!N$2-[1]!tbl_gk[[#This Row],[Acceleration]])/('F+ , F-'!N$2-'F+ , F-'!N$3))</f>
        <v>5.4116931226399828E-3</v>
      </c>
      <c r="O54" s="1" cm="1">
        <f t="array" ref="O54">[1]!table_weight[SprintSpeed]*(('F+ , F-'!O$2-[1]!tbl_gk[[#This Row],[SprintSpeed]])/('F+ , F-'!O$2-'F+ , F-'!O$3))</f>
        <v>6.7465774262245133E-3</v>
      </c>
      <c r="P54" s="1" cm="1">
        <f t="array" ref="P54">[1]!table_weight[Agility]*(('F+ , F-'!P$2-[1]!tbl_gk[[#This Row],[Agility]])/('F+ , F-'!P$2-'F+ , F-'!P$3))</f>
        <v>1.170110692471504E-3</v>
      </c>
      <c r="Q54" s="1" cm="1">
        <f t="array" ref="Q54">[1]!table_weight[Reactions]*(('F+ , F-'!Q$2-[1]!tbl_gk[[#This Row],[Reactions]])/('F+ , F-'!Q$2-'F+ , F-'!Q$3))</f>
        <v>1.2891050001804705E-3</v>
      </c>
      <c r="R54" s="1" cm="1">
        <f t="array" ref="R54">[1]!table_weight[Balance]*(('F+ , F-'!R$2-[1]!tbl_gk[[#This Row],[Balance]])/('F+ , F-'!R$2-'F+ , F-'!R$3))</f>
        <v>2.4214127391145E-3</v>
      </c>
      <c r="S54" s="1" cm="1">
        <f t="array" ref="S54">[1]!table_weight[ShotPower]*(('F+ , F-'!S$2-[1]!tbl_gk[[#This Row],[ShotPower]])/('F+ , F-'!S$2-'F+ , F-'!S$3))</f>
        <v>6.7523948741159906E-3</v>
      </c>
      <c r="T54" s="1" cm="1">
        <f t="array" ref="T54">[1]!table_weight[Jumping]*(('F+ , F-'!T$2-[1]!tbl_gk[[#This Row],[Jumping]])/('F+ , F-'!T$2-'F+ , F-'!T$3))</f>
        <v>7.7283923962432515E-4</v>
      </c>
      <c r="U54" s="1" cm="1">
        <f t="array" ref="U54">[1]!table_weight[Stamina]*(('F+ , F-'!U$2-[1]!tbl_gk[[#This Row],[Stamina]])/('F+ , F-'!U$2-'F+ , F-'!U$3))</f>
        <v>9.4458129287417498E-3</v>
      </c>
      <c r="V54" s="1" cm="1">
        <f t="array" ref="V54">[1]!table_weight[Strength]*(('F+ , F-'!V$2-[1]!tbl_gk[[#This Row],[Strength]])/('F+ , F-'!V$2-'F+ , F-'!V$3))</f>
        <v>1.8634012777608722E-2</v>
      </c>
      <c r="W54" s="1" cm="1">
        <f t="array" ref="W54">[1]!table_weight[LongShots]*(('F+ , F-'!W$2-[1]!tbl_gk[[#This Row],[LongShots]])/('F+ , F-'!W$2-'F+ , F-'!W$3))</f>
        <v>7.5315173595909123E-3</v>
      </c>
      <c r="X54" s="1" cm="1">
        <f t="array" ref="X54">[1]!table_weight[Aggression]*(('F+ , F-'!X$2-[1]!tbl_gk[[#This Row],[Aggression]])/('F+ , F-'!X$2-'F+ , F-'!X$3))</f>
        <v>7.301490721022195E-3</v>
      </c>
      <c r="Y54" s="1" cm="1">
        <f t="array" ref="Y54">[1]!table_weight[Interceptions]*(('F+ , F-'!Y$2-[1]!tbl_gk[[#This Row],[Interceptions]])/('F+ , F-'!Y$2-'F+ , F-'!Y$3))</f>
        <v>1.6621279690131864E-2</v>
      </c>
      <c r="Z54" s="1" cm="1">
        <f t="array" ref="Z54">[1]!table_weight[Positioning]*(('F+ , F-'!Z$2-[1]!tbl_gk[[#This Row],[Positioning]])/('F+ , F-'!Z$2-'F+ , F-'!Z$3))</f>
        <v>1.3310009126863251E-3</v>
      </c>
      <c r="AA54" s="1" cm="1">
        <f t="array" ref="AA54">[1]!table_weight[Vision]*(('F+ , F-'!AA$2-[1]!tbl_gk[[#This Row],[Vision]])/('F+ , F-'!AA$2-'F+ , F-'!AA$3))</f>
        <v>2.7684818983875824E-2</v>
      </c>
      <c r="AB54" s="1" cm="1">
        <f t="array" ref="AB54">[1]!table_weight[Penalties]*(('F+ , F-'!AB$2-[1]!tbl_gk[[#This Row],[Penalties]])/('F+ , F-'!AB$2-'F+ , F-'!AB$3))</f>
        <v>1.9965013690294879E-3</v>
      </c>
      <c r="AC54" s="1" cm="1">
        <f t="array" ref="AC54">[1]!table_weight[Composure]*(('F+ , F-'!AC$2-[1]!tbl_gk[[#This Row],[Composure]])/('F+ , F-'!AC$2-'F+ , F-'!AC$3))</f>
        <v>9.0734899310948201E-4</v>
      </c>
      <c r="AD54" s="1" cm="1">
        <f t="array" ref="AD54">[1]!table_weight[Marking]*(('F+ , F-'!AD$2-[1]!tbl_gk[[#This Row],[Marking]])/('F+ , F-'!AD$2-'F+ , F-'!AD$3))</f>
        <v>2.9972168700492414E-2</v>
      </c>
      <c r="AE54" s="1" cm="1">
        <f t="array" ref="AE54">[1]!table_weight[StandingTackle]*(('F+ , F-'!AE$2-[1]!tbl_gk[[#This Row],[StandingTackle]])/('F+ , F-'!AE$2-'F+ , F-'!AE$3))</f>
        <v>2.241685747682258E-2</v>
      </c>
      <c r="AF54" s="1" cm="1">
        <f t="array" ref="AF54">[1]!table_weight[SlidingTackle]*(('F+ , F-'!AF$2-[1]!tbl_gk[[#This Row],[SlidingTackle]])/('F+ , F-'!AF$2-'F+ , F-'!AF$3))</f>
        <v>6.7250572430467732E-3</v>
      </c>
      <c r="AG54" s="1" cm="1">
        <f t="array" ref="AG54">[1]!table_weight[GKDiving]*(('F+ , F-'!AG$2-[1]!tbl_gk[[#This Row],[GKDiving]])/('F+ , F-'!AG$2-'F+ , F-'!AG$3))</f>
        <v>4.4411063786634182E-2</v>
      </c>
      <c r="AH54" s="1" cm="1">
        <f t="array" ref="AH54">[1]!table_weight[GKHandling]*(('F+ , F-'!AH$2-[1]!tbl_gk[[#This Row],[GKHandling]])/('F+ , F-'!AH$2-'F+ , F-'!AH$3))</f>
        <v>4.9906747265247783E-2</v>
      </c>
      <c r="AI54" s="1" cm="1">
        <f t="array" ref="AI54">[1]!table_weight[GKKicking]*(('F+ , F-'!AI$2-[1]!tbl_gk[[#This Row],[GKKicking]])/('F+ , F-'!AI$2-'F+ , F-'!AI$3))</f>
        <v>3.1305141466382698E-2</v>
      </c>
      <c r="AJ54" s="1" cm="1">
        <f t="array" ref="AJ54">[1]!table_weight[GKPositioning]*(('F+ , F-'!AJ$2-[1]!tbl_gk[[#This Row],[GKPositioning]])/('F+ , F-'!AJ$2-'F+ , F-'!AJ$3))</f>
        <v>2.0182069223748555E-2</v>
      </c>
      <c r="AK54" s="1" cm="1">
        <f t="array" ref="AK54">[1]!table_weight[GKReflexes]*(('F+ , F-'!AK$2-[1]!tbl_gk[[#This Row],[GKReflexes]])/('F+ , F-'!AK$2-'F+ , F-'!AK$3))</f>
        <v>4.3727816651455198E-2</v>
      </c>
    </row>
    <row r="55" spans="1:37" x14ac:dyDescent="0.55000000000000004">
      <c r="A55" s="8">
        <f>[1]!tbl_gk[[#This Row],[ID]]</f>
        <v>160016</v>
      </c>
      <c r="B55" s="2" cm="1">
        <f t="array" ref="B55">[1]!table_weight[ValueEUR]*(('F+ , F-'!B$2-[1]!tbl_gk[[#This Row],[ValueEUR]])/('F+ , F-'!B$2-'F+ , F-'!B$3))</f>
        <v>2.5001843389881692E-5</v>
      </c>
      <c r="C55" s="2" cm="1">
        <f t="array" ref="C55">[1]!table_weight[WageEUR]*(('F+ , F-'!C$2-[1]!tbl_gk[[#This Row],[WageEUR]])/('F+ , F-'!C$2-'F+ , F-'!C$3))</f>
        <v>0</v>
      </c>
      <c r="D55" s="2" cm="1">
        <f t="array" ref="D55">[1]!table_weight[Crossing]*(('F+ , F-'!D$2-[1]!tbl_gk[[#This Row],[Crossing]])/('F+ , F-'!D$2-'F+ , F-'!D$3))</f>
        <v>3.9229500584439428E-2</v>
      </c>
      <c r="E55" s="2" cm="1">
        <f t="array" ref="E55">[1]!table_weight[Finishing]*(('F+ , F-'!E$2-[1]!tbl_gk[[#This Row],[Finishing]])/('F+ , F-'!E$2-'F+ , F-'!E$3))</f>
        <v>1.8966763005780131E-2</v>
      </c>
      <c r="F55" s="2" cm="1">
        <f t="array" ref="F55">[1]!table_weight[HeadingAccuracy]*(('F+ , F-'!F$2-[1]!tbl_gk[[#This Row],[HeadingAccuracy]])/('F+ , F-'!F$2-'F+ , F-'!F$3))</f>
        <v>1.210949849973455E-2</v>
      </c>
      <c r="G55" s="2" cm="1">
        <f t="array" ref="G55">[1]!table_weight[ShortPassing]*(('F+ , F-'!G$2-[1]!tbl_gk[[#This Row],[ShortPassing]])/('F+ , F-'!G$2-'F+ , F-'!G$3))</f>
        <v>5.6253623479573515E-2</v>
      </c>
      <c r="H55" s="2" cm="1">
        <f t="array" ref="H55">[1]!table_weight[Volleys]*(('F+ , F-'!H$2-[1]!tbl_gk[[#This Row],[Volleys]])/('F+ , F-'!H$2-'F+ , F-'!H$3))</f>
        <v>1.9675665665797848E-3</v>
      </c>
      <c r="I55" s="2" cm="1">
        <f t="array" ref="I55">[1]!table_weight[Dribbling]*(('F+ , F-'!I$2-[1]!tbl_gk[[#This Row],[Dribbling]])/('F+ , F-'!I$2-'F+ , F-'!I$3))</f>
        <v>2.1513320874440363E-2</v>
      </c>
      <c r="J55" s="2" cm="1">
        <f t="array" ref="J55">[1]!table_weight[Curve]*(('F+ , F-'!J$2-[1]!tbl_gk[[#This Row],[Curve]])/('F+ , F-'!J$2-'F+ , F-'!J$3))</f>
        <v>1.03099753236656E-2</v>
      </c>
      <c r="K55" s="2" cm="1">
        <f t="array" ref="K55">[1]!table_weight[FKAccuracy]*(('F+ , F-'!K$2-[1]!tbl_gk[[#This Row],[FKAccuracy]])/('F+ , F-'!K$2-'F+ , F-'!K$3))</f>
        <v>1.0191664131426815E-2</v>
      </c>
      <c r="L55" s="2" cm="1">
        <f t="array" ref="L55">[1]!table_weight[LongPassing]*(('F+ , F-'!L$2-[1]!tbl_gk[[#This Row],[LongPassing]])/('F+ , F-'!L$2-'F+ , F-'!L$3))</f>
        <v>2.4905508603486726E-2</v>
      </c>
      <c r="M55" s="2" cm="1">
        <f t="array" ref="M55">[1]!table_weight[BallControl]*(('F+ , F-'!M$2-[1]!tbl_gk[[#This Row],[BallControl]])/('F+ , F-'!M$2-'F+ , F-'!M$3))</f>
        <v>1.1299926115867666E-2</v>
      </c>
      <c r="N55" s="2" cm="1">
        <f t="array" ref="N55">[1]!table_weight[Acceleration]*(('F+ , F-'!N$2-[1]!tbl_gk[[#This Row],[Acceleration]])/('F+ , F-'!N$2-'F+ , F-'!N$3))</f>
        <v>6.9901036167433111E-3</v>
      </c>
      <c r="O55" s="2" cm="1">
        <f t="array" ref="O55">[1]!table_weight[SprintSpeed]*(('F+ , F-'!O$2-[1]!tbl_gk[[#This Row],[SprintSpeed]])/('F+ , F-'!O$2-'F+ , F-'!O$3))</f>
        <v>7.589899604502578E-3</v>
      </c>
      <c r="P55" s="2" cm="1">
        <f t="array" ref="P55">[1]!table_weight[Agility]*(('F+ , F-'!P$2-[1]!tbl_gk[[#This Row],[Agility]])/('F+ , F-'!P$2-'F+ , F-'!P$3))</f>
        <v>4.5634317006388652E-3</v>
      </c>
      <c r="Q55" s="2" cm="1">
        <f t="array" ref="Q55">[1]!table_weight[Reactions]*(('F+ , F-'!Q$2-[1]!tbl_gk[[#This Row],[Reactions]])/('F+ , F-'!Q$2-'F+ , F-'!Q$3))</f>
        <v>1.2375408001732517E-3</v>
      </c>
      <c r="R55" s="2" cm="1">
        <f t="array" ref="R55">[1]!table_weight[Balance]*(('F+ , F-'!R$2-[1]!tbl_gk[[#This Row],[Balance]])/('F+ , F-'!R$2-'F+ , F-'!R$3))</f>
        <v>1.7384501716719487E-3</v>
      </c>
      <c r="S55" s="2" cm="1">
        <f t="array" ref="S55">[1]!table_weight[ShotPower]*(('F+ , F-'!S$2-[1]!tbl_gk[[#This Row],[ShotPower]])/('F+ , F-'!S$2-'F+ , F-'!S$3))</f>
        <v>5.1941499031661464E-3</v>
      </c>
      <c r="T55" s="2" cm="1">
        <f t="array" ref="T55">[1]!table_weight[Jumping]*(('F+ , F-'!T$2-[1]!tbl_gk[[#This Row],[Jumping]])/('F+ , F-'!T$2-'F+ , F-'!T$3))</f>
        <v>1.459807452623725E-3</v>
      </c>
      <c r="U55" s="2" cm="1">
        <f t="array" ref="U55">[1]!table_weight[Stamina]*(('F+ , F-'!U$2-[1]!tbl_gk[[#This Row],[Stamina]])/('F+ , F-'!U$2-'F+ , F-'!U$3))</f>
        <v>3.4348410649970001E-3</v>
      </c>
      <c r="V55" s="2" cm="1">
        <f t="array" ref="V55">[1]!table_weight[Strength]*(('F+ , F-'!V$2-[1]!tbl_gk[[#This Row],[Strength]])/('F+ , F-'!V$2-'F+ , F-'!V$3))</f>
        <v>3.5493357671635664E-3</v>
      </c>
      <c r="W55" s="2" cm="1">
        <f t="array" ref="W55">[1]!table_weight[LongShots]*(('F+ , F-'!W$2-[1]!tbl_gk[[#This Row],[LongShots]])/('F+ , F-'!W$2-'F+ , F-'!W$3))</f>
        <v>9.86888481601568E-3</v>
      </c>
      <c r="X55" s="2" cm="1">
        <f t="array" ref="X55">[1]!table_weight[Aggression]*(('F+ , F-'!X$2-[1]!tbl_gk[[#This Row],[Aggression]])/('F+ , F-'!X$2-'F+ , F-'!X$3))</f>
        <v>5.4761180407666456E-3</v>
      </c>
      <c r="Y55" s="2" cm="1">
        <f t="array" ref="Y55">[1]!table_weight[Interceptions]*(('F+ , F-'!Y$2-[1]!tbl_gk[[#This Row],[Interceptions]])/('F+ , F-'!Y$2-'F+ , F-'!Y$3))</f>
        <v>2.2854259573931314E-2</v>
      </c>
      <c r="Z55" s="2" cm="1">
        <f t="array" ref="Z55">[1]!table_weight[Positioning]*(('F+ , F-'!Z$2-[1]!tbl_gk[[#This Row],[Positioning]])/('F+ , F-'!Z$2-'F+ , F-'!Z$3))</f>
        <v>1.3310009126863251E-3</v>
      </c>
      <c r="AA55" s="2" cm="1">
        <f t="array" ref="AA55">[1]!table_weight[Vision]*(('F+ , F-'!AA$2-[1]!tbl_gk[[#This Row],[Vision]])/('F+ , F-'!AA$2-'F+ , F-'!AA$3))</f>
        <v>7.0986715343271346E-4</v>
      </c>
      <c r="AB55" s="2" cm="1">
        <f t="array" ref="AB55">[1]!table_weight[Penalties]*(('F+ , F-'!AB$2-[1]!tbl_gk[[#This Row],[Penalties]])/('F+ , F-'!AB$2-'F+ , F-'!AB$3))</f>
        <v>2.0747955403639775E-3</v>
      </c>
      <c r="AC55" s="2" cm="1">
        <f t="array" ref="AC55">[1]!table_weight[Composure]*(('F+ , F-'!AC$2-[1]!tbl_gk[[#This Row],[Composure]])/('F+ , F-'!AC$2-'F+ , F-'!AC$3))</f>
        <v>1.6012041054873211E-4</v>
      </c>
      <c r="AD55" s="2" cm="1">
        <f t="array" ref="AD55">[1]!table_weight[Marking]*(('F+ , F-'!AD$2-[1]!tbl_gk[[#This Row],[Marking]])/('F+ , F-'!AD$2-'F+ , F-'!AD$3))</f>
        <v>2.9972168700492414E-2</v>
      </c>
      <c r="AE55" s="2" cm="1">
        <f t="array" ref="AE55">[1]!table_weight[StandingTackle]*(('F+ , F-'!AE$2-[1]!tbl_gk[[#This Row],[StandingTackle]])/('F+ , F-'!AE$2-'F+ , F-'!AE$3))</f>
        <v>3.362528621523387E-2</v>
      </c>
      <c r="AF55" s="2" cm="1">
        <f t="array" ref="AF55">[1]!table_weight[SlidingTackle]*(('F+ , F-'!AF$2-[1]!tbl_gk[[#This Row],[SlidingTackle]])/('F+ , F-'!AF$2-'F+ , F-'!AF$3))</f>
        <v>1.120842873841129E-2</v>
      </c>
      <c r="AG55" s="2" cm="1">
        <f t="array" ref="AG55">[1]!table_weight[GKDiving]*(('F+ , F-'!AG$2-[1]!tbl_gk[[#This Row],[GKDiving]])/('F+ , F-'!AG$2-'F+ , F-'!AG$3))</f>
        <v>3.9286710272791778E-2</v>
      </c>
      <c r="AH55" s="2" cm="1">
        <f t="array" ref="AH55">[1]!table_weight[GKHandling]*(('F+ , F-'!AH$2-[1]!tbl_gk[[#This Row],[GKHandling]])/('F+ , F-'!AH$2-'F+ , F-'!AH$3))</f>
        <v>4.4559595772542655E-2</v>
      </c>
      <c r="AI55" s="2" cm="1">
        <f t="array" ref="AI55">[1]!table_weight[GKKicking]*(('F+ , F-'!AI$2-[1]!tbl_gk[[#This Row],[GKKicking]])/('F+ , F-'!AI$2-'F+ , F-'!AI$3))</f>
        <v>2.414968055978094E-2</v>
      </c>
      <c r="AJ55" s="2" cm="1">
        <f t="array" ref="AJ55">[1]!table_weight[GKPositioning]*(('F+ , F-'!AJ$2-[1]!tbl_gk[[#This Row],[GKPositioning]])/('F+ , F-'!AJ$2-'F+ , F-'!AJ$3))</f>
        <v>1.6397931244295699E-2</v>
      </c>
      <c r="AK55" s="2" cm="1">
        <f t="array" ref="AK55">[1]!table_weight[GKReflexes]*(('F+ , F-'!AK$2-[1]!tbl_gk[[#This Row],[GKReflexes]])/('F+ , F-'!AK$2-'F+ , F-'!AK$3))</f>
        <v>4.7371801372409796E-2</v>
      </c>
    </row>
    <row r="56" spans="1:37" x14ac:dyDescent="0.55000000000000004">
      <c r="A56" s="7">
        <f>[1]!tbl_gk[[#This Row],[ID]]</f>
        <v>161663</v>
      </c>
      <c r="B56" s="1" cm="1">
        <f t="array" ref="B56">[1]!table_weight[ValueEUR]*(('F+ , F-'!B$2-[1]!tbl_gk[[#This Row],[ValueEUR]])/('F+ , F-'!B$2-'F+ , F-'!B$3))</f>
        <v>1.4383776567512181E-4</v>
      </c>
      <c r="C56" s="1" cm="1">
        <f t="array" ref="C56">[1]!table_weight[WageEUR]*(('F+ , F-'!C$2-[1]!tbl_gk[[#This Row],[WageEUR]])/('F+ , F-'!C$2-'F+ , F-'!C$3))</f>
        <v>2.3472561185650898E-4</v>
      </c>
      <c r="D56" s="1" cm="1">
        <f t="array" ref="D56">[1]!table_weight[Crossing]*(('F+ , F-'!D$2-[1]!tbl_gk[[#This Row],[Crossing]])/('F+ , F-'!D$2-'F+ , F-'!D$3))</f>
        <v>0</v>
      </c>
      <c r="E56" s="1" cm="1">
        <f t="array" ref="E56">[1]!table_weight[Finishing]*(('F+ , F-'!E$2-[1]!tbl_gk[[#This Row],[Finishing]])/('F+ , F-'!E$2-'F+ , F-'!E$3))</f>
        <v>1.9965013690294877E-2</v>
      </c>
      <c r="F56" s="1" cm="1">
        <f t="array" ref="F56">[1]!table_weight[HeadingAccuracy]*(('F+ , F-'!F$2-[1]!tbl_gk[[#This Row],[HeadingAccuracy]])/('F+ , F-'!F$2-'F+ , F-'!F$3))</f>
        <v>1.1274360672166649E-2</v>
      </c>
      <c r="G56" s="1" cm="1">
        <f t="array" ref="G56">[1]!table_weight[ShortPassing]*(('F+ , F-'!G$2-[1]!tbl_gk[[#This Row],[ShortPassing]])/('F+ , F-'!G$2-'F+ , F-'!G$3))</f>
        <v>6.8910688762477551E-2</v>
      </c>
      <c r="H56" s="1" cm="1">
        <f t="array" ref="H56">[1]!table_weight[Volleys]*(('F+ , F-'!H$2-[1]!tbl_gk[[#This Row],[Volleys]])/('F+ , F-'!H$2-'F+ , F-'!H$3))</f>
        <v>1.3888705175857305E-3</v>
      </c>
      <c r="I56" s="1" cm="1">
        <f t="array" ref="I56">[1]!table_weight[Dribbling]*(('F+ , F-'!I$2-[1]!tbl_gk[[#This Row],[Dribbling]])/('F+ , F-'!I$2-'F+ , F-'!I$3))</f>
        <v>2.2491199096005835E-2</v>
      </c>
      <c r="J56" s="1" cm="1">
        <f t="array" ref="J56">[1]!table_weight[Curve]*(('F+ , F-'!J$2-[1]!tbl_gk[[#This Row],[Curve]])/('F+ , F-'!J$2-'F+ , F-'!J$3))</f>
        <v>0</v>
      </c>
      <c r="K56" s="1" cm="1">
        <f t="array" ref="K56">[1]!table_weight[FKAccuracy]*(('F+ , F-'!K$2-[1]!tbl_gk[[#This Row],[FKAccuracy]])/('F+ , F-'!K$2-'F+ , F-'!K$3))</f>
        <v>0</v>
      </c>
      <c r="L56" s="1" cm="1">
        <f t="array" ref="L56">[1]!table_weight[LongPassing]*(('F+ , F-'!L$2-[1]!tbl_gk[[#This Row],[LongPassing]])/('F+ , F-'!L$2-'F+ , F-'!L$3))</f>
        <v>2.7071205003789917E-2</v>
      </c>
      <c r="M56" s="1" cm="1">
        <f t="array" ref="M56">[1]!table_weight[BallControl]*(('F+ , F-'!M$2-[1]!tbl_gk[[#This Row],[BallControl]])/('F+ , F-'!M$2-'F+ , F-'!M$3))</f>
        <v>1.0430701030031691E-2</v>
      </c>
      <c r="N56" s="1" cm="1">
        <f t="array" ref="N56">[1]!table_weight[Acceleration]*(('F+ , F-'!N$2-[1]!tbl_gk[[#This Row],[Acceleration]])/('F+ , F-'!N$2-'F+ , F-'!N$3))</f>
        <v>5.637180336083316E-3</v>
      </c>
      <c r="O56" s="1" cm="1">
        <f t="array" ref="O56">[1]!table_weight[SprintSpeed]*(('F+ , F-'!O$2-[1]!tbl_gk[[#This Row],[SprintSpeed]])/('F+ , F-'!O$2-'F+ , F-'!O$3))</f>
        <v>7.8710069972619326E-3</v>
      </c>
      <c r="P56" s="1" cm="1">
        <f t="array" ref="P56">[1]!table_weight[Agility]*(('F+ , F-'!P$2-[1]!tbl_gk[[#This Row],[Agility]])/('F+ , F-'!P$2-'F+ , F-'!P$3))</f>
        <v>2.92527673117876E-3</v>
      </c>
      <c r="Q56" s="1" cm="1">
        <f t="array" ref="Q56">[1]!table_weight[Reactions]*(('F+ , F-'!Q$2-[1]!tbl_gk[[#This Row],[Reactions]])/('F+ , F-'!Q$2-'F+ , F-'!Q$3))</f>
        <v>1.2891050001804705E-3</v>
      </c>
      <c r="R56" s="1" cm="1">
        <f t="array" ref="R56">[1]!table_weight[Balance]*(('F+ , F-'!R$2-[1]!tbl_gk[[#This Row],[Balance]])/('F+ , F-'!R$2-'F+ , F-'!R$3))</f>
        <v>1.1175751103605386E-3</v>
      </c>
      <c r="S56" s="1" cm="1">
        <f t="array" ref="S56">[1]!table_weight[ShotPower]*(('F+ , F-'!S$2-[1]!tbl_gk[[#This Row],[ShotPower]])/('F+ , F-'!S$2-'F+ , F-'!S$3))</f>
        <v>4.4150274176912247E-3</v>
      </c>
      <c r="T56" s="1" cm="1">
        <f t="array" ref="T56">[1]!table_weight[Jumping]*(('F+ , F-'!T$2-[1]!tbl_gk[[#This Row],[Jumping]])/('F+ , F-'!T$2-'F+ , F-'!T$3))</f>
        <v>1.2880653993738752E-3</v>
      </c>
      <c r="U56" s="1" cm="1">
        <f t="array" ref="U56">[1]!table_weight[Stamina]*(('F+ , F-'!U$2-[1]!tbl_gk[[#This Row],[Stamina]])/('F+ , F-'!U$2-'F+ , F-'!U$3))</f>
        <v>1.4598074526237249E-2</v>
      </c>
      <c r="V56" s="1" cm="1">
        <f t="array" ref="V56">[1]!table_weight[Strength]*(('F+ , F-'!V$2-[1]!tbl_gk[[#This Row],[Strength]])/('F+ , F-'!V$2-'F+ , F-'!V$3))</f>
        <v>2.2183348544772292E-2</v>
      </c>
      <c r="W56" s="1" cm="1">
        <f t="array" ref="W56">[1]!table_weight[LongShots]*(('F+ , F-'!W$2-[1]!tbl_gk[[#This Row],[LongShots]])/('F+ , F-'!W$2-'F+ , F-'!W$3))</f>
        <v>9.6091773208573719E-3</v>
      </c>
      <c r="X56" s="1" cm="1">
        <f t="array" ref="X56">[1]!table_weight[Aggression]*(('F+ , F-'!X$2-[1]!tbl_gk[[#This Row],[Aggression]])/('F+ , F-'!X$2-'F+ , F-'!X$3))</f>
        <v>8.5184058411925615E-3</v>
      </c>
      <c r="Y56" s="1" cm="1">
        <f t="array" ref="Y56">[1]!table_weight[Interceptions]*(('F+ , F-'!Y$2-[1]!tbl_gk[[#This Row],[Interceptions]])/('F+ , F-'!Y$2-'F+ , F-'!Y$3))</f>
        <v>1.5236173049287543E-2</v>
      </c>
      <c r="Z56" s="1" cm="1">
        <f t="array" ref="Z56">[1]!table_weight[Positioning]*(('F+ , F-'!Z$2-[1]!tbl_gk[[#This Row],[Positioning]])/('F+ , F-'!Z$2-'F+ , F-'!Z$3))</f>
        <v>5.9155596119392221E-4</v>
      </c>
      <c r="AA56" s="1" cm="1">
        <f t="array" ref="AA56">[1]!table_weight[Vision]*(('F+ , F-'!AA$2-[1]!tbl_gk[[#This Row],[Vision]])/('F+ , F-'!AA$2-'F+ , F-'!AA$3))</f>
        <v>1.0648007301490701E-2</v>
      </c>
      <c r="AB56" s="1" cm="1">
        <f t="array" ref="AB56">[1]!table_weight[Penalties]*(('F+ , F-'!AB$2-[1]!tbl_gk[[#This Row],[Penalties]])/('F+ , F-'!AB$2-'F+ , F-'!AB$3))</f>
        <v>2.0356484546967322E-3</v>
      </c>
      <c r="AC56" s="1" cm="1">
        <f t="array" ref="AC56">[1]!table_weight[Composure]*(('F+ , F-'!AC$2-[1]!tbl_gk[[#This Row],[Composure]])/('F+ , F-'!AC$2-'F+ , F-'!AC$3))</f>
        <v>4.8036123164619632E-4</v>
      </c>
      <c r="AD56" s="1" cm="1">
        <f t="array" ref="AD56">[1]!table_weight[Marking]*(('F+ , F-'!AD$2-[1]!tbl_gk[[#This Row],[Marking]])/('F+ , F-'!AD$2-'F+ , F-'!AD$3))</f>
        <v>4.7324476895514332E-3</v>
      </c>
      <c r="AE56" s="1" cm="1">
        <f t="array" ref="AE56">[1]!table_weight[StandingTackle]*(('F+ , F-'!AE$2-[1]!tbl_gk[[#This Row],[StandingTackle]])/('F+ , F-'!AE$2-'F+ , F-'!AE$3))</f>
        <v>3.5866971962916126E-2</v>
      </c>
      <c r="AF56" s="1" cm="1">
        <f t="array" ref="AF56">[1]!table_weight[SlidingTackle]*(('F+ , F-'!AF$2-[1]!tbl_gk[[#This Row],[SlidingTackle]])/('F+ , F-'!AF$2-'F+ , F-'!AF$3))</f>
        <v>1.1955657320972042E-2</v>
      </c>
      <c r="AG56" s="1" cm="1">
        <f t="array" ref="AG56">[1]!table_weight[GKDiving]*(('F+ , F-'!AG$2-[1]!tbl_gk[[#This Row],[GKDiving]])/('F+ , F-'!AG$2-'F+ , F-'!AG$3))</f>
        <v>3.2454238921001903E-2</v>
      </c>
      <c r="AH56" s="1" cm="1">
        <f t="array" ref="AH56">[1]!table_weight[GKHandling]*(('F+ , F-'!AH$2-[1]!tbl_gk[[#This Row],[GKHandling]])/('F+ , F-'!AH$2-'F+ , F-'!AH$3))</f>
        <v>3.0300525125329006E-2</v>
      </c>
      <c r="AI56" s="1" cm="1">
        <f t="array" ref="AI56">[1]!table_weight[GKKicking]*(('F+ , F-'!AI$2-[1]!tbl_gk[[#This Row],[GKKicking]])/('F+ , F-'!AI$2-'F+ , F-'!AI$3))</f>
        <v>1.9677517493154842E-2</v>
      </c>
      <c r="AJ56" s="1" cm="1">
        <f t="array" ref="AJ56">[1]!table_weight[GKPositioning]*(('F+ , F-'!AJ$2-[1]!tbl_gk[[#This Row],[GKPositioning]])/('F+ , F-'!AJ$2-'F+ , F-'!AJ$3))</f>
        <v>1.0091034611874277E-2</v>
      </c>
      <c r="AK56" s="1" cm="1">
        <f t="array" ref="AK56">[1]!table_weight[GKReflexes]*(('F+ , F-'!AK$2-[1]!tbl_gk[[#This Row],[GKReflexes]])/('F+ , F-'!AK$2-'F+ , F-'!AK$3))</f>
        <v>2.55078930466822E-2</v>
      </c>
    </row>
    <row r="57" spans="1:37" x14ac:dyDescent="0.55000000000000004">
      <c r="A57" s="8">
        <f>[1]!tbl_gk[[#This Row],[ID]]</f>
        <v>162220</v>
      </c>
      <c r="B57" s="2" cm="1">
        <f t="array" ref="B57">[1]!table_weight[ValueEUR]*(('F+ , F-'!B$2-[1]!tbl_gk[[#This Row],[ValueEUR]])/('F+ , F-'!B$2-'F+ , F-'!B$3))</f>
        <v>2.2872056730743621E-4</v>
      </c>
      <c r="C57" s="2" cm="1">
        <f t="array" ref="C57">[1]!table_weight[WageEUR]*(('F+ , F-'!C$2-[1]!tbl_gk[[#This Row],[WageEUR]])/('F+ , F-'!C$2-'F+ , F-'!C$3))</f>
        <v>1.0171443180448721E-3</v>
      </c>
      <c r="D57" s="2" cm="1">
        <f t="array" ref="D57">[1]!table_weight[Crossing]*(('F+ , F-'!D$2-[1]!tbl_gk[[#This Row],[Crossing]])/('F+ , F-'!D$2-'F+ , F-'!D$3))</f>
        <v>3.2504443341392672E-2</v>
      </c>
      <c r="E57" s="2" cm="1">
        <f t="array" ref="E57">[1]!table_weight[Finishing]*(('F+ , F-'!E$2-[1]!tbl_gk[[#This Row],[Finishing]])/('F+ , F-'!E$2-'F+ , F-'!E$3))</f>
        <v>1.4973760267721157E-2</v>
      </c>
      <c r="F57" s="2" cm="1">
        <f t="array" ref="F57">[1]!table_weight[HeadingAccuracy]*(('F+ , F-'!F$2-[1]!tbl_gk[[#This Row],[HeadingAccuracy]])/('F+ , F-'!F$2-'F+ , F-'!F$3))</f>
        <v>4.1756891378395E-3</v>
      </c>
      <c r="G57" s="2" cm="1">
        <f t="array" ref="G57">[1]!table_weight[ShortPassing]*(('F+ , F-'!G$2-[1]!tbl_gk[[#This Row],[ShortPassing]])/('F+ , F-'!G$2-'F+ , F-'!G$3))</f>
        <v>2.6720471152797416E-2</v>
      </c>
      <c r="H57" s="2" cm="1">
        <f t="array" ref="H57">[1]!table_weight[Volleys]*(('F+ , F-'!H$2-[1]!tbl_gk[[#This Row],[Volleys]])/('F+ , F-'!H$2-'F+ , F-'!H$3))</f>
        <v>1.5046097273845413E-3</v>
      </c>
      <c r="I57" s="2" cm="1">
        <f t="array" ref="I57">[1]!table_weight[Dribbling]*(('F+ , F-'!I$2-[1]!tbl_gk[[#This Row],[Dribbling]])/('F+ , F-'!I$2-'F+ , F-'!I$3))</f>
        <v>1.3690295101916595E-2</v>
      </c>
      <c r="J57" s="2" cm="1">
        <f t="array" ref="J57">[1]!table_weight[Curve]*(('F+ , F-'!J$2-[1]!tbl_gk[[#This Row],[Curve]])/('F+ , F-'!J$2-'F+ , F-'!J$3))</f>
        <v>8.4507994456275402E-3</v>
      </c>
      <c r="K57" s="2" cm="1">
        <f t="array" ref="K57">[1]!table_weight[FKAccuracy]*(('F+ , F-'!K$2-[1]!tbl_gk[[#This Row],[FKAccuracy]])/('F+ , F-'!K$2-'F+ , F-'!K$3))</f>
        <v>9.5832065713416324E-3</v>
      </c>
      <c r="L57" s="2" cm="1">
        <f t="array" ref="L57">[1]!table_weight[LongPassing]*(('F+ , F-'!L$2-[1]!tbl_gk[[#This Row],[LongPassing]])/('F+ , F-'!L$2-'F+ , F-'!L$3))</f>
        <v>8.6627856012127732E-3</v>
      </c>
      <c r="M57" s="2" cm="1">
        <f t="array" ref="M57">[1]!table_weight[BallControl]*(('F+ , F-'!M$2-[1]!tbl_gk[[#This Row],[BallControl]])/('F+ , F-'!M$2-'F+ , F-'!M$3))</f>
        <v>1.1299926115867666E-2</v>
      </c>
      <c r="N57" s="2" cm="1">
        <f t="array" ref="N57">[1]!table_weight[Acceleration]*(('F+ , F-'!N$2-[1]!tbl_gk[[#This Row],[Acceleration]])/('F+ , F-'!N$2-'F+ , F-'!N$3))</f>
        <v>3.8332826285366545E-3</v>
      </c>
      <c r="O57" s="2" cm="1">
        <f t="array" ref="O57">[1]!table_weight[SprintSpeed]*(('F+ , F-'!O$2-[1]!tbl_gk[[#This Row],[SprintSpeed]])/('F+ , F-'!O$2-'F+ , F-'!O$3))</f>
        <v>7.589899604502578E-3</v>
      </c>
      <c r="P57" s="2" cm="1">
        <f t="array" ref="P57">[1]!table_weight[Agility]*(('F+ , F-'!P$2-[1]!tbl_gk[[#This Row],[Agility]])/('F+ , F-'!P$2-'F+ , F-'!P$3))</f>
        <v>2.1061992464487069E-3</v>
      </c>
      <c r="Q57" s="2" cm="1">
        <f t="array" ref="Q57">[1]!table_weight[Reactions]*(('F+ , F-'!Q$2-[1]!tbl_gk[[#This Row],[Reactions]])/('F+ , F-'!Q$2-'F+ , F-'!Q$3))</f>
        <v>1.1344124001588141E-3</v>
      </c>
      <c r="R57" s="2" cm="1">
        <f t="array" ref="R57">[1]!table_weight[Balance]*(('F+ , F-'!R$2-[1]!tbl_gk[[#This Row],[Balance]])/('F+ , F-'!R$2-'F+ , F-'!R$3))</f>
        <v>1.6142751594096668E-3</v>
      </c>
      <c r="S57" s="2" cm="1">
        <f t="array" ref="S57">[1]!table_weight[ShotPower]*(('F+ , F-'!S$2-[1]!tbl_gk[[#This Row],[ShotPower]])/('F+ , F-'!S$2-'F+ , F-'!S$3))</f>
        <v>3.635904932216303E-3</v>
      </c>
      <c r="T57" s="2" cm="1">
        <f t="array" ref="T57">[1]!table_weight[Jumping]*(('F+ , F-'!T$2-[1]!tbl_gk[[#This Row],[Jumping]])/('F+ , F-'!T$2-'F+ , F-'!T$3))</f>
        <v>1.6315495058735752E-3</v>
      </c>
      <c r="U57" s="2" cm="1">
        <f t="array" ref="U57">[1]!table_weight[Stamina]*(('F+ , F-'!U$2-[1]!tbl_gk[[#This Row],[Stamina]])/('F+ , F-'!U$2-'F+ , F-'!U$3))</f>
        <v>1.6315495058735752E-2</v>
      </c>
      <c r="V57" s="2" cm="1">
        <f t="array" ref="V57">[1]!table_weight[Strength]*(('F+ , F-'!V$2-[1]!tbl_gk[[#This Row],[Strength]])/('F+ , F-'!V$2-'F+ , F-'!V$3))</f>
        <v>1.1535341243281592E-2</v>
      </c>
      <c r="W57" s="2" cm="1">
        <f t="array" ref="W57">[1]!table_weight[LongShots]*(('F+ , F-'!W$2-[1]!tbl_gk[[#This Row],[LongShots]])/('F+ , F-'!W$2-'F+ , F-'!W$3))</f>
        <v>8.8300548353824494E-3</v>
      </c>
      <c r="X57" s="2" cm="1">
        <f t="array" ref="X57">[1]!table_weight[Aggression]*(('F+ , F-'!X$2-[1]!tbl_gk[[#This Row],[Aggression]])/('F+ , F-'!X$2-'F+ , F-'!X$3))</f>
        <v>6.0845756008518293E-3</v>
      </c>
      <c r="Y57" s="2" cm="1">
        <f t="array" ref="Y57">[1]!table_weight[Interceptions]*(('F+ , F-'!Y$2-[1]!tbl_gk[[#This Row],[Interceptions]])/('F+ , F-'!Y$2-'F+ , F-'!Y$3))</f>
        <v>2.2854259573931314E-2</v>
      </c>
      <c r="Z57" s="2" cm="1">
        <f t="array" ref="Z57">[1]!table_weight[Positioning]*(('F+ , F-'!Z$2-[1]!tbl_gk[[#This Row],[Positioning]])/('F+ , F-'!Z$2-'F+ , F-'!Z$3))</f>
        <v>4.4366697089544168E-4</v>
      </c>
      <c r="AA57" s="2" cm="1">
        <f t="array" ref="AA57">[1]!table_weight[Vision]*(('F+ , F-'!AA$2-[1]!tbl_gk[[#This Row],[Vision]])/('F+ , F-'!AA$2-'F+ , F-'!AA$3))</f>
        <v>1.0648007301490701E-2</v>
      </c>
      <c r="AB57" s="2" cm="1">
        <f t="array" ref="AB57">[1]!table_weight[Penalties]*(('F+ , F-'!AB$2-[1]!tbl_gk[[#This Row],[Penalties]])/('F+ , F-'!AB$2-'F+ , F-'!AB$3))</f>
        <v>1.8007659406932635E-3</v>
      </c>
      <c r="AC57" s="2" cm="1">
        <f t="array" ref="AC57">[1]!table_weight[Composure]*(('F+ , F-'!AC$2-[1]!tbl_gk[[#This Row],[Composure]])/('F+ , F-'!AC$2-'F+ , F-'!AC$3))</f>
        <v>2.668673509145535E-4</v>
      </c>
      <c r="AD57" s="2" cm="1">
        <f t="array" ref="AD57">[1]!table_weight[Marking]*(('F+ , F-'!AD$2-[1]!tbl_gk[[#This Row],[Marking]])/('F+ , F-'!AD$2-'F+ , F-'!AD$3))</f>
        <v>2.6817203574124791E-2</v>
      </c>
      <c r="AE57" s="2" cm="1">
        <f t="array" ref="AE57">[1]!table_weight[StandingTackle]*(('F+ , F-'!AE$2-[1]!tbl_gk[[#This Row],[StandingTackle]])/('F+ , F-'!AE$2-'F+ , F-'!AE$3))</f>
        <v>2.465854322450484E-2</v>
      </c>
      <c r="AF57" s="2" cm="1">
        <f t="array" ref="AF57">[1]!table_weight[SlidingTackle]*(('F+ , F-'!AF$2-[1]!tbl_gk[[#This Row],[SlidingTackle]])/('F+ , F-'!AF$2-'F+ , F-'!AF$3))</f>
        <v>8.9667429907290316E-3</v>
      </c>
      <c r="AG57" s="2" cm="1">
        <f t="array" ref="AG57">[1]!table_weight[GKDiving]*(('F+ , F-'!AG$2-[1]!tbl_gk[[#This Row],[GKDiving]])/('F+ , F-'!AG$2-'F+ , F-'!AG$3))</f>
        <v>3.7578592434844307E-2</v>
      </c>
      <c r="AH57" s="2" cm="1">
        <f t="array" ref="AH57">[1]!table_weight[GKHandling]*(('F+ , F-'!AH$2-[1]!tbl_gk[[#This Row],[GKHandling]])/('F+ , F-'!AH$2-'F+ , F-'!AH$3))</f>
        <v>2.4953373632623892E-2</v>
      </c>
      <c r="AI57" s="2" cm="1">
        <f t="array" ref="AI57">[1]!table_weight[GKKicking]*(('F+ , F-'!AI$2-[1]!tbl_gk[[#This Row],[GKKicking]])/('F+ , F-'!AI$2-'F+ , F-'!AI$3))</f>
        <v>1.6994219653179179E-2</v>
      </c>
      <c r="AJ57" s="2" cm="1">
        <f t="array" ref="AJ57">[1]!table_weight[GKPositioning]*(('F+ , F-'!AJ$2-[1]!tbl_gk[[#This Row],[GKPositioning]])/('F+ , F-'!AJ$2-'F+ , F-'!AJ$3))</f>
        <v>1.1352413938358561E-2</v>
      </c>
      <c r="AK57" s="2" cm="1">
        <f t="array" ref="AK57">[1]!table_weight[GKReflexes]*(('F+ , F-'!AK$2-[1]!tbl_gk[[#This Row],[GKReflexes]])/('F+ , F-'!AK$2-'F+ , F-'!AK$3))</f>
        <v>4.0083831930500594E-2</v>
      </c>
    </row>
    <row r="58" spans="1:37" x14ac:dyDescent="0.55000000000000004">
      <c r="A58" s="7">
        <f>[1]!tbl_gk[[#This Row],[ID]]</f>
        <v>162297</v>
      </c>
      <c r="B58" s="1" cm="1">
        <f t="array" ref="B58">[1]!table_weight[ValueEUR]*(('F+ , F-'!B$2-[1]!tbl_gk[[#This Row],[ValueEUR]])/('F+ , F-'!B$2-'F+ , F-'!B$3))</f>
        <v>7.4388200703228241E-5</v>
      </c>
      <c r="C58" s="1" cm="1">
        <f t="array" ref="C58">[1]!table_weight[WageEUR]*(('F+ , F-'!C$2-[1]!tbl_gk[[#This Row],[WageEUR]])/('F+ , F-'!C$2-'F+ , F-'!C$3))</f>
        <v>8.6066057680719962E-4</v>
      </c>
      <c r="D58" s="1" cm="1">
        <f t="array" ref="D58">[1]!table_weight[Crossing]*(('F+ , F-'!D$2-[1]!tbl_gk[[#This Row],[Crossing]])/('F+ , F-'!D$2-'F+ , F-'!D$3))</f>
        <v>3.6987814836757178E-2</v>
      </c>
      <c r="E58" s="1" cm="1">
        <f t="array" ref="E58">[1]!table_weight[Finishing]*(('F+ , F-'!E$2-[1]!tbl_gk[[#This Row],[Finishing]])/('F+ , F-'!E$2-'F+ , F-'!E$3))</f>
        <v>1.6970261636750646E-2</v>
      </c>
      <c r="F58" s="1" cm="1">
        <f t="array" ref="F58">[1]!table_weight[HeadingAccuracy]*(('F+ , F-'!F$2-[1]!tbl_gk[[#This Row],[HeadingAccuracy]])/('F+ , F-'!F$2-'F+ , F-'!F$3))</f>
        <v>1.210949849973455E-2</v>
      </c>
      <c r="G58" s="1" cm="1">
        <f t="array" ref="G58">[1]!table_weight[ShortPassing]*(('F+ , F-'!G$2-[1]!tbl_gk[[#This Row],[ShortPassing]])/('F+ , F-'!G$2-'F+ , F-'!G$3))</f>
        <v>5.2034601718605494E-2</v>
      </c>
      <c r="H58" s="1" cm="1">
        <f t="array" ref="H58">[1]!table_weight[Volleys]*(('F+ , F-'!H$2-[1]!tbl_gk[[#This Row],[Volleys]])/('F+ , F-'!H$2-'F+ , F-'!H$3))</f>
        <v>1.851827356780974E-3</v>
      </c>
      <c r="I58" s="1" cm="1">
        <f t="array" ref="I58">[1]!table_weight[Dribbling]*(('F+ , F-'!I$2-[1]!tbl_gk[[#This Row],[Dribbling]])/('F+ , F-'!I$2-'F+ , F-'!I$3))</f>
        <v>2.0535442652874894E-2</v>
      </c>
      <c r="J58" s="1" cm="1">
        <f t="array" ref="J58">[1]!table_weight[Curve]*(('F+ , F-'!J$2-[1]!tbl_gk[[#This Row],[Curve]])/('F+ , F-'!J$2-'F+ , F-'!J$3))</f>
        <v>9.4648953791028455E-3</v>
      </c>
      <c r="K58" s="1" cm="1">
        <f t="array" ref="K58">[1]!table_weight[FKAccuracy]*(('F+ , F-'!K$2-[1]!tbl_gk[[#This Row],[FKAccuracy]])/('F+ , F-'!K$2-'F+ , F-'!K$3))</f>
        <v>9.7353209613629272E-3</v>
      </c>
      <c r="L58" s="1" cm="1">
        <f t="array" ref="L58">[1]!table_weight[LongPassing]*(('F+ , F-'!L$2-[1]!tbl_gk[[#This Row],[LongPassing]])/('F+ , F-'!L$2-'F+ , F-'!L$3))</f>
        <v>2.1115539902956136E-2</v>
      </c>
      <c r="M58" s="1" cm="1">
        <f t="array" ref="M58">[1]!table_weight[BallControl]*(('F+ , F-'!M$2-[1]!tbl_gk[[#This Row],[BallControl]])/('F+ , F-'!M$2-'F+ , F-'!M$3))</f>
        <v>1.1299926115867666E-2</v>
      </c>
      <c r="N58" s="1" cm="1">
        <f t="array" ref="N58">[1]!table_weight[Acceleration]*(('F+ , F-'!N$2-[1]!tbl_gk[[#This Row],[Acceleration]])/('F+ , F-'!N$2-'F+ , F-'!N$3))</f>
        <v>3.6077954150933221E-3</v>
      </c>
      <c r="O58" s="1" cm="1">
        <f t="array" ref="O58">[1]!table_weight[SprintSpeed]*(('F+ , F-'!O$2-[1]!tbl_gk[[#This Row],[SprintSpeed]])/('F+ , F-'!O$2-'F+ , F-'!O$3))</f>
        <v>7.3087922117432225E-3</v>
      </c>
      <c r="P58" s="1" cm="1">
        <f t="array" ref="P58">[1]!table_weight[Agility]*(('F+ , F-'!P$2-[1]!tbl_gk[[#This Row],[Agility]])/('F+ , F-'!P$2-'F+ , F-'!P$3))</f>
        <v>3.744354215908813E-3</v>
      </c>
      <c r="Q58" s="1" cm="1">
        <f t="array" ref="Q58">[1]!table_weight[Reactions]*(('F+ , F-'!Q$2-[1]!tbl_gk[[#This Row],[Reactions]])/('F+ , F-'!Q$2-'F+ , F-'!Q$3))</f>
        <v>1.0828482001515951E-3</v>
      </c>
      <c r="R58" s="1" cm="1">
        <f t="array" ref="R58">[1]!table_weight[Balance]*(('F+ , F-'!R$2-[1]!tbl_gk[[#This Row],[Balance]])/('F+ , F-'!R$2-'F+ , F-'!R$3))</f>
        <v>2.6076752575079228E-3</v>
      </c>
      <c r="S58" s="1" cm="1">
        <f t="array" ref="S58">[1]!table_weight[ShotPower]*(('F+ , F-'!S$2-[1]!tbl_gk[[#This Row],[ShotPower]])/('F+ , F-'!S$2-'F+ , F-'!S$3))</f>
        <v>6.4926873789576834E-3</v>
      </c>
      <c r="T58" s="1" cm="1">
        <f t="array" ref="T58">[1]!table_weight[Jumping]*(('F+ , F-'!T$2-[1]!tbl_gk[[#This Row],[Jumping]])/('F+ , F-'!T$2-'F+ , F-'!T$3))</f>
        <v>1.6315495058735752E-3</v>
      </c>
      <c r="U58" s="1" cm="1">
        <f t="array" ref="U58">[1]!table_weight[Stamina]*(('F+ , F-'!U$2-[1]!tbl_gk[[#This Row],[Stamina]])/('F+ , F-'!U$2-'F+ , F-'!U$3))</f>
        <v>1.288065399373875E-2</v>
      </c>
      <c r="V58" s="1" cm="1">
        <f t="array" ref="V58">[1]!table_weight[Strength]*(('F+ , F-'!V$2-[1]!tbl_gk[[#This Row],[Strength]])/('F+ , F-'!V$2-'F+ , F-'!V$3))</f>
        <v>3.5493357671635667E-2</v>
      </c>
      <c r="W58" s="1" cm="1">
        <f t="array" ref="W58">[1]!table_weight[LongShots]*(('F+ , F-'!W$2-[1]!tbl_gk[[#This Row],[LongShots]])/('F+ , F-'!W$2-'F+ , F-'!W$3))</f>
        <v>8.8300548353824494E-3</v>
      </c>
      <c r="X58" s="1" cm="1">
        <f t="array" ref="X58">[1]!table_weight[Aggression]*(('F+ , F-'!X$2-[1]!tbl_gk[[#This Row],[Aggression]])/('F+ , F-'!X$2-'F+ , F-'!X$3))</f>
        <v>2.0079099482811037E-2</v>
      </c>
      <c r="Y58" s="1" cm="1">
        <f t="array" ref="Y58">[1]!table_weight[Interceptions]*(('F+ , F-'!Y$2-[1]!tbl_gk[[#This Row],[Interceptions]])/('F+ , F-'!Y$2-'F+ , F-'!Y$3))</f>
        <v>2.1469152933086991E-2</v>
      </c>
      <c r="Z58" s="1" cm="1">
        <f t="array" ref="Z58">[1]!table_weight[Positioning]*(('F+ , F-'!Z$2-[1]!tbl_gk[[#This Row],[Positioning]])/('F+ , F-'!Z$2-'F+ , F-'!Z$3))</f>
        <v>1.4788899029848058E-3</v>
      </c>
      <c r="AA58" s="1" cm="1">
        <f t="array" ref="AA58">[1]!table_weight[Vision]*(('F+ , F-'!AA$2-[1]!tbl_gk[[#This Row],[Vision]])/('F+ , F-'!AA$2-'F+ , F-'!AA$3))</f>
        <v>2.7684818983875824E-2</v>
      </c>
      <c r="AB58" s="1" cm="1">
        <f t="array" ref="AB58">[1]!table_weight[Penalties]*(('F+ , F-'!AB$2-[1]!tbl_gk[[#This Row],[Penalties]])/('F+ , F-'!AB$2-'F+ , F-'!AB$3))</f>
        <v>2.0356484546967322E-3</v>
      </c>
      <c r="AC58" s="1" cm="1">
        <f t="array" ref="AC58">[1]!table_weight[Composure]*(('F+ , F-'!AC$2-[1]!tbl_gk[[#This Row],[Composure]])/('F+ , F-'!AC$2-'F+ , F-'!AC$3))</f>
        <v>5.3373470182910705E-5</v>
      </c>
      <c r="AD58" s="1" cm="1">
        <f t="array" ref="AD58">[1]!table_weight[Marking]*(('F+ , F-'!AD$2-[1]!tbl_gk[[#This Row],[Marking]])/('F+ , F-'!AD$2-'F+ , F-'!AD$3))</f>
        <v>3.4704616390043845E-2</v>
      </c>
      <c r="AE58" s="1" cm="1">
        <f t="array" ref="AE58">[1]!table_weight[StandingTackle]*(('F+ , F-'!AE$2-[1]!tbl_gk[[#This Row],[StandingTackle]])/('F+ , F-'!AE$2-'F+ , F-'!AE$3))</f>
        <v>2.9141914719869356E-2</v>
      </c>
      <c r="AF58" s="1" cm="1">
        <f t="array" ref="AF58">[1]!table_weight[SlidingTackle]*(('F+ , F-'!AF$2-[1]!tbl_gk[[#This Row],[SlidingTackle]])/('F+ , F-'!AF$2-'F+ , F-'!AF$3))</f>
        <v>9.7139715732897855E-3</v>
      </c>
      <c r="AG58" s="1" cm="1">
        <f t="array" ref="AG58">[1]!table_weight[GKDiving]*(('F+ , F-'!AG$2-[1]!tbl_gk[[#This Row],[GKDiving]])/('F+ , F-'!AG$2-'F+ , F-'!AG$3))</f>
        <v>2.9038003245106969E-2</v>
      </c>
      <c r="AH58" s="1" cm="1">
        <f t="array" ref="AH58">[1]!table_weight[GKHandling]*(('F+ , F-'!AH$2-[1]!tbl_gk[[#This Row],[GKHandling]])/('F+ , F-'!AH$2-'F+ , F-'!AH$3))</f>
        <v>3.208290895623072E-2</v>
      </c>
      <c r="AI58" s="1" cm="1">
        <f t="array" ref="AI58">[1]!table_weight[GKKicking]*(('F+ , F-'!AI$2-[1]!tbl_gk[[#This Row],[GKKicking]])/('F+ , F-'!AI$2-'F+ , F-'!AI$3))</f>
        <v>2.9516276239732256E-2</v>
      </c>
      <c r="AJ58" s="1" cm="1">
        <f t="array" ref="AJ58">[1]!table_weight[GKPositioning]*(('F+ , F-'!AJ$2-[1]!tbl_gk[[#This Row],[GKPositioning]])/('F+ , F-'!AJ$2-'F+ , F-'!AJ$3))</f>
        <v>8.8296552853899916E-3</v>
      </c>
      <c r="AK58" s="1" cm="1">
        <f t="array" ref="AK58">[1]!table_weight[GKReflexes]*(('F+ , F-'!AK$2-[1]!tbl_gk[[#This Row],[GKReflexes]])/('F+ , F-'!AK$2-'F+ , F-'!AK$3))</f>
        <v>4.0083831930500594E-2</v>
      </c>
    </row>
    <row r="59" spans="1:37" x14ac:dyDescent="0.55000000000000004">
      <c r="A59" s="8">
        <f>[1]!tbl_gk[[#This Row],[ID]]</f>
        <v>162835</v>
      </c>
      <c r="B59" s="2" cm="1">
        <f t="array" ref="B59">[1]!table_weight[ValueEUR]*(('F+ , F-'!B$2-[1]!tbl_gk[[#This Row],[ValueEUR]])/('F+ , F-'!B$2-'F+ , F-'!B$3))</f>
        <v>1.4479462634806792E-3</v>
      </c>
      <c r="C59" s="2" cm="1">
        <f t="array" ref="C59">[1]!table_weight[WageEUR]*(('F+ , F-'!C$2-[1]!tbl_gk[[#This Row],[WageEUR]])/('F+ , F-'!C$2-'F+ , F-'!C$3))</f>
        <v>7.120010226314105E-3</v>
      </c>
      <c r="D59" s="2" cm="1">
        <f t="array" ref="D59">[1]!table_weight[Crossing]*(('F+ , F-'!D$2-[1]!tbl_gk[[#This Row],[Crossing]])/('F+ , F-'!D$2-'F+ , F-'!D$3))</f>
        <v>3.5866971962916043E-2</v>
      </c>
      <c r="E59" s="2" cm="1">
        <f t="array" ref="E59">[1]!table_weight[Finishing]*(('F+ , F-'!E$2-[1]!tbl_gk[[#This Row],[Finishing]])/('F+ , F-'!E$2-'F+ , F-'!E$3))</f>
        <v>1.6970261636750646E-2</v>
      </c>
      <c r="F59" s="2" cm="1">
        <f t="array" ref="F59">[1]!table_weight[HeadingAccuracy]*(('F+ , F-'!F$2-[1]!tbl_gk[[#This Row],[HeadingAccuracy]])/('F+ , F-'!F$2-'F+ , F-'!F$3))</f>
        <v>1.210949849973455E-2</v>
      </c>
      <c r="G59" s="2" cm="1">
        <f t="array" ref="G59">[1]!table_weight[ShortPassing]*(('F+ , F-'!G$2-[1]!tbl_gk[[#This Row],[ShortPassing]])/('F+ , F-'!G$2-'F+ , F-'!G$3))</f>
        <v>2.9533152326776096E-2</v>
      </c>
      <c r="H59" s="2" cm="1">
        <f t="array" ref="H59">[1]!table_weight[Volleys]*(('F+ , F-'!H$2-[1]!tbl_gk[[#This Row],[Volleys]])/('F+ , F-'!H$2-'F+ , F-'!H$3))</f>
        <v>1.6203489371833524E-3</v>
      </c>
      <c r="I59" s="2" cm="1">
        <f t="array" ref="I59">[1]!table_weight[Dribbling]*(('F+ , F-'!I$2-[1]!tbl_gk[[#This Row],[Dribbling]])/('F+ , F-'!I$2-'F+ , F-'!I$3))</f>
        <v>1.2712416880351124E-2</v>
      </c>
      <c r="J59" s="2" cm="1">
        <f t="array" ref="J59">[1]!table_weight[Curve]*(('F+ , F-'!J$2-[1]!tbl_gk[[#This Row],[Curve]])/('F+ , F-'!J$2-'F+ , F-'!J$3))</f>
        <v>8.2817834567149896E-3</v>
      </c>
      <c r="K59" s="2" cm="1">
        <f t="array" ref="K59">[1]!table_weight[FKAccuracy]*(('F+ , F-'!K$2-[1]!tbl_gk[[#This Row],[FKAccuracy]])/('F+ , F-'!K$2-'F+ , F-'!K$3))</f>
        <v>9.1268634012777444E-3</v>
      </c>
      <c r="L59" s="2" cm="1">
        <f t="array" ref="L59">[1]!table_weight[LongPassing]*(('F+ , F-'!L$2-[1]!tbl_gk[[#This Row],[LongPassing]])/('F+ , F-'!L$2-'F+ , F-'!L$3))</f>
        <v>1.5159874802122355E-2</v>
      </c>
      <c r="M59" s="2" cm="1">
        <f t="array" ref="M59">[1]!table_weight[BallControl]*(('F+ , F-'!M$2-[1]!tbl_gk[[#This Row],[BallControl]])/('F+ , F-'!M$2-'F+ , F-'!M$3))</f>
        <v>1.1299926115867666E-2</v>
      </c>
      <c r="N59" s="2" cm="1">
        <f t="array" ref="N59">[1]!table_weight[Acceleration]*(('F+ , F-'!N$2-[1]!tbl_gk[[#This Row],[Acceleration]])/('F+ , F-'!N$2-'F+ , F-'!N$3))</f>
        <v>5.4116931226399828E-3</v>
      </c>
      <c r="O59" s="2" cm="1">
        <f t="array" ref="O59">[1]!table_weight[SprintSpeed]*(('F+ , F-'!O$2-[1]!tbl_gk[[#This Row],[SprintSpeed]])/('F+ , F-'!O$2-'F+ , F-'!O$3))</f>
        <v>5.0599330696683847E-3</v>
      </c>
      <c r="P59" s="2" cm="1">
        <f t="array" ref="P59">[1]!table_weight[Agility]*(('F+ , F-'!P$2-[1]!tbl_gk[[#This Row],[Agility]])/('F+ , F-'!P$2-'F+ , F-'!P$3))</f>
        <v>3.0422878004259103E-3</v>
      </c>
      <c r="Q59" s="2" cm="1">
        <f t="array" ref="Q59">[1]!table_weight[Reactions]*(('F+ , F-'!Q$2-[1]!tbl_gk[[#This Row],[Reactions]])/('F+ , F-'!Q$2-'F+ , F-'!Q$3))</f>
        <v>5.1564200007218821E-4</v>
      </c>
      <c r="R59" s="2" cm="1">
        <f t="array" ref="R59">[1]!table_weight[Balance]*(('F+ , F-'!R$2-[1]!tbl_gk[[#This Row],[Balance]])/('F+ , F-'!R$2-'F+ , F-'!R$3))</f>
        <v>2.0488877023276536E-3</v>
      </c>
      <c r="S59" s="2" cm="1">
        <f t="array" ref="S59">[1]!table_weight[ShotPower]*(('F+ , F-'!S$2-[1]!tbl_gk[[#This Row],[ShotPower]])/('F+ , F-'!S$2-'F+ , F-'!S$3))</f>
        <v>5.4538573983244545E-3</v>
      </c>
      <c r="T59" s="2" cm="1">
        <f t="array" ref="T59">[1]!table_weight[Jumping]*(('F+ , F-'!T$2-[1]!tbl_gk[[#This Row],[Jumping]])/('F+ , F-'!T$2-'F+ , F-'!T$3))</f>
        <v>7.7283923962432515E-4</v>
      </c>
      <c r="U59" s="2" cm="1">
        <f t="array" ref="U59">[1]!table_weight[Stamina]*(('F+ , F-'!U$2-[1]!tbl_gk[[#This Row],[Stamina]])/('F+ , F-'!U$2-'F+ , F-'!U$3))</f>
        <v>7.7283923962432506E-3</v>
      </c>
      <c r="V59" s="2" cm="1">
        <f t="array" ref="V59">[1]!table_weight[Strength]*(('F+ , F-'!V$2-[1]!tbl_gk[[#This Row],[Strength]])/('F+ , F-'!V$2-'F+ , F-'!V$3))</f>
        <v>1.4197343068654266E-2</v>
      </c>
      <c r="W59" s="2" cm="1">
        <f t="array" ref="W59">[1]!table_weight[LongShots]*(('F+ , F-'!W$2-[1]!tbl_gk[[#This Row],[LongShots]])/('F+ , F-'!W$2-'F+ , F-'!W$3))</f>
        <v>6.7523948741159906E-3</v>
      </c>
      <c r="X59" s="2" cm="1">
        <f t="array" ref="X59">[1]!table_weight[Aggression]*(('F+ , F-'!X$2-[1]!tbl_gk[[#This Row],[Aggression]])/('F+ , F-'!X$2-'F+ , F-'!X$3))</f>
        <v>1.2169151201703659E-2</v>
      </c>
      <c r="Y59" s="2" cm="1">
        <f t="array" ref="Y59">[1]!table_weight[Interceptions]*(('F+ , F-'!Y$2-[1]!tbl_gk[[#This Row],[Interceptions]])/('F+ , F-'!Y$2-'F+ , F-'!Y$3))</f>
        <v>1.5236173049287543E-2</v>
      </c>
      <c r="Z59" s="2" cm="1">
        <f t="array" ref="Z59">[1]!table_weight[Positioning]*(('F+ , F-'!Z$2-[1]!tbl_gk[[#This Row],[Positioning]])/('F+ , F-'!Z$2-'F+ , F-'!Z$3))</f>
        <v>1.1831119223878444E-3</v>
      </c>
      <c r="AA59" s="2" cm="1">
        <f t="array" ref="AA59">[1]!table_weight[Vision]*(('F+ , F-'!AA$2-[1]!tbl_gk[[#This Row],[Vision]])/('F+ , F-'!AA$2-'F+ , F-'!AA$3))</f>
        <v>2.0586147449548689E-2</v>
      </c>
      <c r="AB59" s="2" cm="1">
        <f t="array" ref="AB59">[1]!table_weight[Penalties]*(('F+ , F-'!AB$2-[1]!tbl_gk[[#This Row],[Penalties]])/('F+ , F-'!AB$2-'F+ , F-'!AB$3))</f>
        <v>1.9965013690294879E-3</v>
      </c>
      <c r="AC59" s="2" cm="1">
        <f t="array" ref="AC59">[1]!table_weight[Composure]*(('F+ , F-'!AC$2-[1]!tbl_gk[[#This Row],[Composure]])/('F+ , F-'!AC$2-'F+ , F-'!AC$3))</f>
        <v>3.2024082109746423E-4</v>
      </c>
      <c r="AD59" s="2" cm="1">
        <f t="array" ref="AD59">[1]!table_weight[Marking]*(('F+ , F-'!AD$2-[1]!tbl_gk[[#This Row],[Marking]])/('F+ , F-'!AD$2-'F+ , F-'!AD$3))</f>
        <v>7.8874128159190562E-3</v>
      </c>
      <c r="AE59" s="2" cm="1">
        <f t="array" ref="AE59">[1]!table_weight[StandingTackle]*(('F+ , F-'!AE$2-[1]!tbl_gk[[#This Row],[StandingTackle]])/('F+ , F-'!AE$2-'F+ , F-'!AE$3))</f>
        <v>3.362528621523387E-2</v>
      </c>
      <c r="AF59" s="2" cm="1">
        <f t="array" ref="AF59">[1]!table_weight[SlidingTackle]*(('F+ , F-'!AF$2-[1]!tbl_gk[[#This Row],[SlidingTackle]])/('F+ , F-'!AF$2-'F+ , F-'!AF$3))</f>
        <v>8.9667429907290316E-3</v>
      </c>
      <c r="AG59" s="2" cm="1">
        <f t="array" ref="AG59">[1]!table_weight[GKDiving]*(('F+ , F-'!AG$2-[1]!tbl_gk[[#This Row],[GKDiving]])/('F+ , F-'!AG$2-'F+ , F-'!AG$3))</f>
        <v>1.7081178379474687E-2</v>
      </c>
      <c r="AH59" s="2" cm="1">
        <f t="array" ref="AH59">[1]!table_weight[GKHandling]*(('F+ , F-'!AH$2-[1]!tbl_gk[[#This Row],[GKHandling]])/('F+ , F-'!AH$2-'F+ , F-'!AH$3))</f>
        <v>1.7823838309017064E-2</v>
      </c>
      <c r="AI59" s="2" cm="1">
        <f t="array" ref="AI59">[1]!table_weight[GKKicking]*(('F+ , F-'!AI$2-[1]!tbl_gk[[#This Row],[GKKicking]])/('F+ , F-'!AI$2-'F+ , F-'!AI$3))</f>
        <v>2.5044113173106158E-2</v>
      </c>
      <c r="AJ59" s="2" cm="1">
        <f t="array" ref="AJ59">[1]!table_weight[GKPositioning]*(('F+ , F-'!AJ$2-[1]!tbl_gk[[#This Row],[GKPositioning]])/('F+ , F-'!AJ$2-'F+ , F-'!AJ$3))</f>
        <v>6.3068966324214234E-4</v>
      </c>
      <c r="AK59" s="2" cm="1">
        <f t="array" ref="AK59">[1]!table_weight[GKReflexes]*(('F+ , F-'!AK$2-[1]!tbl_gk[[#This Row],[GKReflexes]])/('F+ , F-'!AK$2-'F+ , F-'!AK$3))</f>
        <v>9.109961802386499E-3</v>
      </c>
    </row>
    <row r="60" spans="1:37" x14ac:dyDescent="0.55000000000000004">
      <c r="A60" s="7">
        <f>[1]!tbl_gk[[#This Row],[ID]]</f>
        <v>162901</v>
      </c>
      <c r="B60" s="1" cm="1">
        <f t="array" ref="B60">[1]!table_weight[ValueEUR]*(('F+ , F-'!B$2-[1]!tbl_gk[[#This Row],[ValueEUR]])/('F+ , F-'!B$2-'F+ , F-'!B$3))</f>
        <v>1.1111930395502975E-5</v>
      </c>
      <c r="C60" s="1" cm="1">
        <f t="array" ref="C60">[1]!table_weight[WageEUR]*(('F+ , F-'!C$2-[1]!tbl_gk[[#This Row],[WageEUR]])/('F+ , F-'!C$2-'F+ , F-'!C$3))</f>
        <v>2.3472561185650898E-4</v>
      </c>
      <c r="D60" s="1" cm="1">
        <f t="array" ref="D60">[1]!table_weight[Crossing]*(('F+ , F-'!D$2-[1]!tbl_gk[[#This Row],[Crossing]])/('F+ , F-'!D$2-'F+ , F-'!D$3))</f>
        <v>3.2504443341392672E-2</v>
      </c>
      <c r="E60" s="1" cm="1">
        <f t="array" ref="E60">[1]!table_weight[Finishing]*(('F+ , F-'!E$2-[1]!tbl_gk[[#This Row],[Finishing]])/('F+ , F-'!E$2-'F+ , F-'!E$3))</f>
        <v>1.2977258898691668E-2</v>
      </c>
      <c r="F60" s="1" cm="1">
        <f t="array" ref="F60">[1]!table_weight[HeadingAccuracy]*(('F+ , F-'!F$2-[1]!tbl_gk[[#This Row],[HeadingAccuracy]])/('F+ , F-'!F$2-'F+ , F-'!F$3))</f>
        <v>1.1691929585950599E-2</v>
      </c>
      <c r="G60" s="1" cm="1">
        <f t="array" ref="G60">[1]!table_weight[ShortPassing]*(('F+ , F-'!G$2-[1]!tbl_gk[[#This Row],[ShortPassing]])/('F+ , F-'!G$2-'F+ , F-'!G$3))</f>
        <v>5.3440942305594832E-2</v>
      </c>
      <c r="H60" s="1" cm="1">
        <f t="array" ref="H60">[1]!table_weight[Volleys]*(('F+ , F-'!H$2-[1]!tbl_gk[[#This Row],[Volleys]])/('F+ , F-'!H$2-'F+ , F-'!H$3))</f>
        <v>1.3888705175857305E-3</v>
      </c>
      <c r="I60" s="1" cm="1">
        <f t="array" ref="I60">[1]!table_weight[Dribbling]*(('F+ , F-'!I$2-[1]!tbl_gk[[#This Row],[Dribbling]])/('F+ , F-'!I$2-'F+ , F-'!I$3))</f>
        <v>1.5646051545047536E-2</v>
      </c>
      <c r="J60" s="1" cm="1">
        <f t="array" ref="J60">[1]!table_weight[Curve]*(('F+ , F-'!J$2-[1]!tbl_gk[[#This Row],[Curve]])/('F+ , F-'!J$2-'F+ , F-'!J$3))</f>
        <v>9.4648953791028455E-3</v>
      </c>
      <c r="K60" s="1" cm="1">
        <f t="array" ref="K60">[1]!table_weight[FKAccuracy]*(('F+ , F-'!K$2-[1]!tbl_gk[[#This Row],[FKAccuracy]])/('F+ , F-'!K$2-'F+ , F-'!K$3))</f>
        <v>9.5832065713416324E-3</v>
      </c>
      <c r="L60" s="1" cm="1">
        <f t="array" ref="L60">[1]!table_weight[LongPassing]*(('F+ , F-'!L$2-[1]!tbl_gk[[#This Row],[LongPassing]])/('F+ , F-'!L$2-'F+ , F-'!L$3))</f>
        <v>1.8949843502652941E-2</v>
      </c>
      <c r="M60" s="1" cm="1">
        <f t="array" ref="M60">[1]!table_weight[BallControl]*(('F+ , F-'!M$2-[1]!tbl_gk[[#This Row],[BallControl]])/('F+ , F-'!M$2-'F+ , F-'!M$3))</f>
        <v>6.5191881437698072E-3</v>
      </c>
      <c r="N60" s="1" cm="1">
        <f t="array" ref="N60">[1]!table_weight[Acceleration]*(('F+ , F-'!N$2-[1]!tbl_gk[[#This Row],[Acceleration]])/('F+ , F-'!N$2-'F+ , F-'!N$3))</f>
        <v>7.4410780436299775E-3</v>
      </c>
      <c r="O60" s="1" cm="1">
        <f t="array" ref="O60">[1]!table_weight[SprintSpeed]*(('F+ , F-'!O$2-[1]!tbl_gk[[#This Row],[SprintSpeed]])/('F+ , F-'!O$2-'F+ , F-'!O$3))</f>
        <v>9.2765439610587065E-3</v>
      </c>
      <c r="P60" s="1" cm="1">
        <f t="array" ref="P60">[1]!table_weight[Agility]*(('F+ , F-'!P$2-[1]!tbl_gk[[#This Row],[Agility]])/('F+ , F-'!P$2-'F+ , F-'!P$3))</f>
        <v>1.7551660387072558E-3</v>
      </c>
      <c r="Q60" s="1" cm="1">
        <f t="array" ref="Q60">[1]!table_weight[Reactions]*(('F+ , F-'!Q$2-[1]!tbl_gk[[#This Row],[Reactions]])/('F+ , F-'!Q$2-'F+ , F-'!Q$3))</f>
        <v>1.4953618002093458E-3</v>
      </c>
      <c r="R60" s="1" cm="1">
        <f t="array" ref="R60">[1]!table_weight[Balance]*(('F+ , F-'!R$2-[1]!tbl_gk[[#This Row],[Balance]])/('F+ , F-'!R$2-'F+ , F-'!R$3))</f>
        <v>1.5521876532785257E-3</v>
      </c>
      <c r="S60" s="1" cm="1">
        <f t="array" ref="S60">[1]!table_weight[ShotPower]*(('F+ , F-'!S$2-[1]!tbl_gk[[#This Row],[ShotPower]])/('F+ , F-'!S$2-'F+ , F-'!S$3))</f>
        <v>5.9732723886410689E-3</v>
      </c>
      <c r="T60" s="1" cm="1">
        <f t="array" ref="T60">[1]!table_weight[Jumping]*(('F+ , F-'!T$2-[1]!tbl_gk[[#This Row],[Jumping]])/('F+ , F-'!T$2-'F+ , F-'!T$3))</f>
        <v>2.91961490524745E-3</v>
      </c>
      <c r="U60" s="1" cm="1">
        <f t="array" ref="U60">[1]!table_weight[Stamina]*(('F+ , F-'!U$2-[1]!tbl_gk[[#This Row],[Stamina]])/('F+ , F-'!U$2-'F+ , F-'!U$3))</f>
        <v>1.5456784792486501E-2</v>
      </c>
      <c r="V60" s="1" cm="1">
        <f t="array" ref="V60">[1]!table_weight[Strength]*(('F+ , F-'!V$2-[1]!tbl_gk[[#This Row],[Strength]])/('F+ , F-'!V$2-'F+ , F-'!V$3))</f>
        <v>2.3070682486563184E-2</v>
      </c>
      <c r="W60" s="1" cm="1">
        <f t="array" ref="W60">[1]!table_weight[LongShots]*(('F+ , F-'!W$2-[1]!tbl_gk[[#This Row],[LongShots]])/('F+ , F-'!W$2-'F+ , F-'!W$3))</f>
        <v>8.570347340224143E-3</v>
      </c>
      <c r="X60" s="1" cm="1">
        <f t="array" ref="X60">[1]!table_weight[Aggression]*(('F+ , F-'!X$2-[1]!tbl_gk[[#This Row],[Aggression]])/('F+ , F-'!X$2-'F+ , F-'!X$3))</f>
        <v>1.3386066321874024E-2</v>
      </c>
      <c r="Y60" s="1" cm="1">
        <f t="array" ref="Y60">[1]!table_weight[Interceptions]*(('F+ , F-'!Y$2-[1]!tbl_gk[[#This Row],[Interceptions]])/('F+ , F-'!Y$2-'F+ , F-'!Y$3))</f>
        <v>2.0084046292242669E-2</v>
      </c>
      <c r="Z60" s="1" cm="1">
        <f t="array" ref="Z60">[1]!table_weight[Positioning]*(('F+ , F-'!Z$2-[1]!tbl_gk[[#This Row],[Positioning]])/('F+ , F-'!Z$2-'F+ , F-'!Z$3))</f>
        <v>1.9225568738802474E-3</v>
      </c>
      <c r="AA60" s="1" cm="1">
        <f t="array" ref="AA60">[1]!table_weight[Vision]*(('F+ , F-'!AA$2-[1]!tbl_gk[[#This Row],[Vision]])/('F+ , F-'!AA$2-'F+ , F-'!AA$3))</f>
        <v>3.1234154751039387E-2</v>
      </c>
      <c r="AB60" s="1" cm="1">
        <f t="array" ref="AB60">[1]!table_weight[Penalties]*(('F+ , F-'!AB$2-[1]!tbl_gk[[#This Row],[Penalties]])/('F+ , F-'!AB$2-'F+ , F-'!AB$3))</f>
        <v>1.9182071976949979E-3</v>
      </c>
      <c r="AC60" s="1" cm="1">
        <f t="array" ref="AC60">[1]!table_weight[Composure]*(('F+ , F-'!AC$2-[1]!tbl_gk[[#This Row],[Composure]])/('F+ , F-'!AC$2-'F+ , F-'!AC$3))</f>
        <v>1.6012041054873211E-3</v>
      </c>
      <c r="AD60" s="1" cm="1">
        <f t="array" ref="AD60">[1]!table_weight[Marking]*(('F+ , F-'!AD$2-[1]!tbl_gk[[#This Row],[Marking]])/('F+ , F-'!AD$2-'F+ , F-'!AD$3))</f>
        <v>0</v>
      </c>
      <c r="AE60" s="1" cm="1">
        <f t="array" ref="AE60">[1]!table_weight[StandingTackle]*(('F+ , F-'!AE$2-[1]!tbl_gk[[#This Row],[StandingTackle]])/('F+ , F-'!AE$2-'F+ , F-'!AE$3))</f>
        <v>2.6900228972187096E-2</v>
      </c>
      <c r="AF60" s="1" cm="1">
        <f t="array" ref="AF60">[1]!table_weight[SlidingTackle]*(('F+ , F-'!AF$2-[1]!tbl_gk[[#This Row],[SlidingTackle]])/('F+ , F-'!AF$2-'F+ , F-'!AF$3))</f>
        <v>7.4722858256075263E-3</v>
      </c>
      <c r="AG60" s="1" cm="1">
        <f t="array" ref="AG60">[1]!table_weight[GKDiving]*(('F+ , F-'!AG$2-[1]!tbl_gk[[#This Row],[GKDiving]])/('F+ , F-'!AG$2-'F+ , F-'!AG$3))</f>
        <v>4.9535417300476586E-2</v>
      </c>
      <c r="AH60" s="1" cm="1">
        <f t="array" ref="AH60">[1]!table_weight[GKHandling]*(('F+ , F-'!AH$2-[1]!tbl_gk[[#This Row],[GKHandling]])/('F+ , F-'!AH$2-'F+ , F-'!AH$3))</f>
        <v>4.9906747265247783E-2</v>
      </c>
      <c r="AI60" s="1" cm="1">
        <f t="array" ref="AI60">[1]!table_weight[GKKicking]*(('F+ , F-'!AI$2-[1]!tbl_gk[[#This Row],[GKKicking]])/('F+ , F-'!AI$2-'F+ , F-'!AI$3))</f>
        <v>2.7727411013081817E-2</v>
      </c>
      <c r="AJ60" s="1" cm="1">
        <f t="array" ref="AJ60">[1]!table_weight[GKPositioning]*(('F+ , F-'!AJ$2-[1]!tbl_gk[[#This Row],[GKPositioning]])/('F+ , F-'!AJ$2-'F+ , F-'!AJ$3))</f>
        <v>1.8920689897264267E-2</v>
      </c>
      <c r="AK60" s="1" cm="1">
        <f t="array" ref="AK60">[1]!table_weight[GKReflexes]*(('F+ , F-'!AK$2-[1]!tbl_gk[[#This Row],[GKReflexes]])/('F+ , F-'!AK$2-'F+ , F-'!AK$3))</f>
        <v>5.2837778453841702E-2</v>
      </c>
    </row>
    <row r="61" spans="1:37" x14ac:dyDescent="0.55000000000000004">
      <c r="A61" s="8">
        <f>[1]!tbl_gk[[#This Row],[ID]]</f>
        <v>163201</v>
      </c>
      <c r="B61" s="2" cm="1">
        <f t="array" ref="B61">[1]!table_weight[ValueEUR]*(('F+ , F-'!B$2-[1]!tbl_gk[[#This Row],[ValueEUR]])/('F+ , F-'!B$2-'F+ , F-'!B$3))</f>
        <v>3.1175138054050009E-5</v>
      </c>
      <c r="C61" s="2" cm="1">
        <f t="array" ref="C61">[1]!table_weight[WageEUR]*(('F+ , F-'!C$2-[1]!tbl_gk[[#This Row],[WageEUR]])/('F+ , F-'!C$2-'F+ , F-'!C$3))</f>
        <v>1.0171443180448721E-3</v>
      </c>
      <c r="D61" s="2" cm="1">
        <f t="array" ref="D61">[1]!table_weight[Crossing]*(('F+ , F-'!D$2-[1]!tbl_gk[[#This Row],[Crossing]])/('F+ , F-'!D$2-'F+ , F-'!D$3))</f>
        <v>3.6987814836757178E-2</v>
      </c>
      <c r="E61" s="2" cm="1">
        <f t="array" ref="E61">[1]!table_weight[Finishing]*(('F+ , F-'!E$2-[1]!tbl_gk[[#This Row],[Finishing]])/('F+ , F-'!E$2-'F+ , F-'!E$3))</f>
        <v>1.7968512321265388E-2</v>
      </c>
      <c r="F61" s="2" cm="1">
        <f t="array" ref="F61">[1]!table_weight[HeadingAccuracy]*(('F+ , F-'!F$2-[1]!tbl_gk[[#This Row],[HeadingAccuracy]])/('F+ , F-'!F$2-'F+ , F-'!F$3))</f>
        <v>8.7689471894629514E-3</v>
      </c>
      <c r="G61" s="2" cm="1">
        <f t="array" ref="G61">[1]!table_weight[ShortPassing]*(('F+ , F-'!G$2-[1]!tbl_gk[[#This Row],[ShortPassing]])/('F+ , F-'!G$2-'F+ , F-'!G$3))</f>
        <v>6.8910688762477551E-2</v>
      </c>
      <c r="H61" s="2" cm="1">
        <f t="array" ref="H61">[1]!table_weight[Volleys]*(('F+ , F-'!H$2-[1]!tbl_gk[[#This Row],[Volleys]])/('F+ , F-'!H$2-'F+ , F-'!H$3))</f>
        <v>1.2731313077869197E-3</v>
      </c>
      <c r="I61" s="2" cm="1">
        <f t="array" ref="I61">[1]!table_weight[Dribbling]*(('F+ , F-'!I$2-[1]!tbl_gk[[#This Row],[Dribbling]])/('F+ , F-'!I$2-'F+ , F-'!I$3))</f>
        <v>2.0535442652874894E-2</v>
      </c>
      <c r="J61" s="2" cm="1">
        <f t="array" ref="J61">[1]!table_weight[Curve]*(('F+ , F-'!J$2-[1]!tbl_gk[[#This Row],[Curve]])/('F+ , F-'!J$2-'F+ , F-'!J$3))</f>
        <v>9.8029273569279467E-3</v>
      </c>
      <c r="K61" s="2" cm="1">
        <f t="array" ref="K61">[1]!table_weight[FKAccuracy]*(('F+ , F-'!K$2-[1]!tbl_gk[[#This Row],[FKAccuracy]])/('F+ , F-'!K$2-'F+ , F-'!K$3))</f>
        <v>9.2789777912990392E-3</v>
      </c>
      <c r="L61" s="2" cm="1">
        <f t="array" ref="L61">[1]!table_weight[LongPassing]*(('F+ , F-'!L$2-[1]!tbl_gk[[#This Row],[LongPassing]])/('F+ , F-'!L$2-'F+ , F-'!L$3))</f>
        <v>2.2739812203183531E-2</v>
      </c>
      <c r="M61" s="2" cm="1">
        <f t="array" ref="M61">[1]!table_weight[BallControl]*(('F+ , F-'!M$2-[1]!tbl_gk[[#This Row],[BallControl]])/('F+ , F-'!M$2-'F+ , F-'!M$3))</f>
        <v>1.3907601373375588E-2</v>
      </c>
      <c r="N61" s="2" cm="1">
        <f t="array" ref="N61">[1]!table_weight[Acceleration]*(('F+ , F-'!N$2-[1]!tbl_gk[[#This Row],[Acceleration]])/('F+ , F-'!N$2-'F+ , F-'!N$3))</f>
        <v>7.4410780436299775E-3</v>
      </c>
      <c r="O61" s="2" cm="1">
        <f t="array" ref="O61">[1]!table_weight[SprintSpeed]*(('F+ , F-'!O$2-[1]!tbl_gk[[#This Row],[SprintSpeed]])/('F+ , F-'!O$2-'F+ , F-'!O$3))</f>
        <v>9.5576513538180603E-3</v>
      </c>
      <c r="P61" s="2" cm="1">
        <f t="array" ref="P61">[1]!table_weight[Agility]*(('F+ , F-'!P$2-[1]!tbl_gk[[#This Row],[Agility]])/('F+ , F-'!P$2-'F+ , F-'!P$3))</f>
        <v>3.0422878004259103E-3</v>
      </c>
      <c r="Q61" s="2" cm="1">
        <f t="array" ref="Q61">[1]!table_weight[Reactions]*(('F+ , F-'!Q$2-[1]!tbl_gk[[#This Row],[Reactions]])/('F+ , F-'!Q$2-'F+ , F-'!Q$3))</f>
        <v>1.5469260002165645E-3</v>
      </c>
      <c r="R61" s="2" cm="1">
        <f t="array" ref="R61">[1]!table_weight[Balance]*(('F+ , F-'!R$2-[1]!tbl_gk[[#This Row],[Balance]])/('F+ , F-'!R$2-'F+ , F-'!R$3))</f>
        <v>2.2351502207210773E-3</v>
      </c>
      <c r="S61" s="2" cm="1">
        <f t="array" ref="S61">[1]!table_weight[ShotPower]*(('F+ , F-'!S$2-[1]!tbl_gk[[#This Row],[ShotPower]])/('F+ , F-'!S$2-'F+ , F-'!S$3))</f>
        <v>5.7135648934827617E-3</v>
      </c>
      <c r="T61" s="2" cm="1">
        <f t="array" ref="T61">[1]!table_weight[Jumping]*(('F+ , F-'!T$2-[1]!tbl_gk[[#This Row],[Jumping]])/('F+ , F-'!T$2-'F+ , F-'!T$3))</f>
        <v>2.7478728519976002E-3</v>
      </c>
      <c r="U61" s="2" cm="1">
        <f t="array" ref="U61">[1]!table_weight[Stamina]*(('F+ , F-'!U$2-[1]!tbl_gk[[#This Row],[Stamina]])/('F+ , F-'!U$2-'F+ , F-'!U$3))</f>
        <v>1.0304523194991E-2</v>
      </c>
      <c r="V61" s="2" cm="1">
        <f t="array" ref="V61">[1]!table_weight[Strength]*(('F+ , F-'!V$2-[1]!tbl_gk[[#This Row],[Strength]])/('F+ , F-'!V$2-'F+ , F-'!V$3))</f>
        <v>3.1944021904472097E-2</v>
      </c>
      <c r="W61" s="2" cm="1">
        <f t="array" ref="W61">[1]!table_weight[LongShots]*(('F+ , F-'!W$2-[1]!tbl_gk[[#This Row],[LongShots]])/('F+ , F-'!W$2-'F+ , F-'!W$3))</f>
        <v>8.3106398450658349E-3</v>
      </c>
      <c r="X61" s="2" cm="1">
        <f t="array" ref="X61">[1]!table_weight[Aggression]*(('F+ , F-'!X$2-[1]!tbl_gk[[#This Row],[Aggression]])/('F+ , F-'!X$2-'F+ , F-'!X$3))</f>
        <v>1.642835412229994E-2</v>
      </c>
      <c r="Y61" s="2" cm="1">
        <f t="array" ref="Y61">[1]!table_weight[Interceptions]*(('F+ , F-'!Y$2-[1]!tbl_gk[[#This Row],[Interceptions]])/('F+ , F-'!Y$2-'F+ , F-'!Y$3))</f>
        <v>2.4239366214775633E-2</v>
      </c>
      <c r="Z61" s="2" cm="1">
        <f t="array" ref="Z61">[1]!table_weight[Positioning]*(('F+ , F-'!Z$2-[1]!tbl_gk[[#This Row],[Positioning]])/('F+ , F-'!Z$2-'F+ , F-'!Z$3))</f>
        <v>2.0704458641787279E-3</v>
      </c>
      <c r="AA61" s="2" cm="1">
        <f t="array" ref="AA61">[1]!table_weight[Vision]*(('F+ , F-'!AA$2-[1]!tbl_gk[[#This Row],[Vision]])/('F+ , F-'!AA$2-'F+ , F-'!AA$3))</f>
        <v>2.1296014602981403E-2</v>
      </c>
      <c r="AB61" s="2" cm="1">
        <f t="array" ref="AB61">[1]!table_weight[Penalties]*(('F+ , F-'!AB$2-[1]!tbl_gk[[#This Row],[Penalties]])/('F+ , F-'!AB$2-'F+ , F-'!AB$3))</f>
        <v>2.3488251400346914E-3</v>
      </c>
      <c r="AC61" s="2" cm="1">
        <f t="array" ref="AC61">[1]!table_weight[Composure]*(('F+ , F-'!AC$2-[1]!tbl_gk[[#This Row],[Composure]])/('F+ , F-'!AC$2-'F+ , F-'!AC$3))</f>
        <v>2.134938807316428E-3</v>
      </c>
      <c r="AD61" s="2" cm="1">
        <f t="array" ref="AD61">[1]!table_weight[Marking]*(('F+ , F-'!AD$2-[1]!tbl_gk[[#This Row],[Marking]])/('F+ , F-'!AD$2-'F+ , F-'!AD$3))</f>
        <v>3.3127133826860035E-2</v>
      </c>
      <c r="AE61" s="2" cm="1">
        <f t="array" ref="AE61">[1]!table_weight[StandingTackle]*(('F+ , F-'!AE$2-[1]!tbl_gk[[#This Row],[StandingTackle]])/('F+ , F-'!AE$2-'F+ , F-'!AE$3))</f>
        <v>1.7933485981458063E-2</v>
      </c>
      <c r="AF61" s="2" cm="1">
        <f t="array" ref="AF61">[1]!table_weight[SlidingTackle]*(('F+ , F-'!AF$2-[1]!tbl_gk[[#This Row],[SlidingTackle]])/('F+ , F-'!AF$2-'F+ , F-'!AF$3))</f>
        <v>9.7139715732897855E-3</v>
      </c>
      <c r="AG61" s="2" cm="1">
        <f t="array" ref="AG61">[1]!table_weight[GKDiving]*(('F+ , F-'!AG$2-[1]!tbl_gk[[#This Row],[GKDiving]])/('F+ , F-'!AG$2-'F+ , F-'!AG$3))</f>
        <v>3.7578592434844307E-2</v>
      </c>
      <c r="AH61" s="2" cm="1">
        <f t="array" ref="AH61">[1]!table_weight[GKHandling]*(('F+ , F-'!AH$2-[1]!tbl_gk[[#This Row],[GKHandling]])/('F+ , F-'!AH$2-'F+ , F-'!AH$3))</f>
        <v>4.6341979603444362E-2</v>
      </c>
      <c r="AI61" s="2" cm="1">
        <f t="array" ref="AI61">[1]!table_weight[GKKicking]*(('F+ , F-'!AI$2-[1]!tbl_gk[[#This Row],[GKKicking]])/('F+ , F-'!AI$2-'F+ , F-'!AI$3))</f>
        <v>2.5938545786431375E-2</v>
      </c>
      <c r="AJ61" s="2" cm="1">
        <f t="array" ref="AJ61">[1]!table_weight[GKPositioning]*(('F+ , F-'!AJ$2-[1]!tbl_gk[[#This Row],[GKPositioning]])/('F+ , F-'!AJ$2-'F+ , F-'!AJ$3))</f>
        <v>1.5767241581053557E-2</v>
      </c>
      <c r="AK61" s="2" cm="1">
        <f t="array" ref="AK61">[1]!table_weight[GKReflexes]*(('F+ , F-'!AK$2-[1]!tbl_gk[[#This Row],[GKReflexes]])/('F+ , F-'!AK$2-'F+ , F-'!AK$3))</f>
        <v>3.8261839570023298E-2</v>
      </c>
    </row>
    <row r="62" spans="1:37" x14ac:dyDescent="0.55000000000000004">
      <c r="A62" s="7">
        <f>[1]!tbl_gk[[#This Row],[ID]]</f>
        <v>163264</v>
      </c>
      <c r="B62" s="1" cm="1">
        <f t="array" ref="B62">[1]!table_weight[ValueEUR]*(('F+ , F-'!B$2-[1]!tbl_gk[[#This Row],[ValueEUR]])/('F+ , F-'!B$2-'F+ , F-'!B$3))</f>
        <v>1.0525467402406984E-4</v>
      </c>
      <c r="C62" s="1" cm="1">
        <f t="array" ref="C62">[1]!table_weight[WageEUR]*(('F+ , F-'!C$2-[1]!tbl_gk[[#This Row],[WageEUR]])/('F+ , F-'!C$2-'F+ , F-'!C$3))</f>
        <v>5.2422053314620338E-3</v>
      </c>
      <c r="D62" s="1" cm="1">
        <f t="array" ref="D62">[1]!table_weight[Crossing]*(('F+ , F-'!D$2-[1]!tbl_gk[[#This Row],[Crossing]])/('F+ , F-'!D$2-'F+ , F-'!D$3))</f>
        <v>3.0262757593710415E-2</v>
      </c>
      <c r="E62" s="1" cm="1">
        <f t="array" ref="E62">[1]!table_weight[Finishing]*(('F+ , F-'!E$2-[1]!tbl_gk[[#This Row],[Finishing]])/('F+ , F-'!E$2-'F+ , F-'!E$3))</f>
        <v>1.4973760267721157E-2</v>
      </c>
      <c r="F62" s="1" cm="1">
        <f t="array" ref="F62">[1]!table_weight[HeadingAccuracy]*(('F+ , F-'!F$2-[1]!tbl_gk[[#This Row],[HeadingAccuracy]])/('F+ , F-'!F$2-'F+ , F-'!F$3))</f>
        <v>9.6040850170308507E-3</v>
      </c>
      <c r="G62" s="1" cm="1">
        <f t="array" ref="G62">[1]!table_weight[ShortPassing]*(('F+ , F-'!G$2-[1]!tbl_gk[[#This Row],[ShortPassing]])/('F+ , F-'!G$2-'F+ , F-'!G$3))</f>
        <v>4.3596558196669473E-2</v>
      </c>
      <c r="H62" s="1" cm="1">
        <f t="array" ref="H62">[1]!table_weight[Volleys]*(('F+ , F-'!H$2-[1]!tbl_gk[[#This Row],[Volleys]])/('F+ , F-'!H$2-'F+ , F-'!H$3))</f>
        <v>1.6203489371833524E-3</v>
      </c>
      <c r="I62" s="1" cm="1">
        <f t="array" ref="I62">[1]!table_weight[Dribbling]*(('F+ , F-'!I$2-[1]!tbl_gk[[#This Row],[Dribbling]])/('F+ , F-'!I$2-'F+ , F-'!I$3))</f>
        <v>1.3690295101916595E-2</v>
      </c>
      <c r="J62" s="1" cm="1">
        <f t="array" ref="J62">[1]!table_weight[Curve]*(('F+ , F-'!J$2-[1]!tbl_gk[[#This Row],[Curve]])/('F+ , F-'!J$2-'F+ , F-'!J$3))</f>
        <v>9.1268634012777444E-3</v>
      </c>
      <c r="K62" s="1" cm="1">
        <f t="array" ref="K62">[1]!table_weight[FKAccuracy]*(('F+ , F-'!K$2-[1]!tbl_gk[[#This Row],[FKAccuracy]])/('F+ , F-'!K$2-'F+ , F-'!K$3))</f>
        <v>9.2789777912990392E-3</v>
      </c>
      <c r="L62" s="1" cm="1">
        <f t="array" ref="L62">[1]!table_weight[LongPassing]*(('F+ , F-'!L$2-[1]!tbl_gk[[#This Row],[LongPassing]])/('F+ , F-'!L$2-'F+ , F-'!L$3))</f>
        <v>1.6784147102349749E-2</v>
      </c>
      <c r="M62" s="1" cm="1">
        <f t="array" ref="M62">[1]!table_weight[BallControl]*(('F+ , F-'!M$2-[1]!tbl_gk[[#This Row],[BallControl]])/('F+ , F-'!M$2-'F+ , F-'!M$3))</f>
        <v>8.2576383154417555E-3</v>
      </c>
      <c r="N62" s="1" cm="1">
        <f t="array" ref="N62">[1]!table_weight[Acceleration]*(('F+ , F-'!N$2-[1]!tbl_gk[[#This Row],[Acceleration]])/('F+ , F-'!N$2-'F+ , F-'!N$3))</f>
        <v>3.3823082016499898E-3</v>
      </c>
      <c r="O62" s="1" cm="1">
        <f t="array" ref="O62">[1]!table_weight[SprintSpeed]*(('F+ , F-'!O$2-[1]!tbl_gk[[#This Row],[SprintSpeed]])/('F+ , F-'!O$2-'F+ , F-'!O$3))</f>
        <v>4.7788256769090301E-3</v>
      </c>
      <c r="P62" s="1" cm="1">
        <f t="array" ref="P62">[1]!table_weight[Agility]*(('F+ , F-'!P$2-[1]!tbl_gk[[#This Row],[Agility]])/('F+ , F-'!P$2-'F+ , F-'!P$3))</f>
        <v>1.8721771079544065E-3</v>
      </c>
      <c r="Q62" s="1" cm="1">
        <f t="array" ref="Q62">[1]!table_weight[Reactions]*(('F+ , F-'!Q$2-[1]!tbl_gk[[#This Row],[Reactions]])/('F+ , F-'!Q$2-'F+ , F-'!Q$3))</f>
        <v>1.2375408001732517E-3</v>
      </c>
      <c r="R62" s="1" cm="1">
        <f t="array" ref="R62">[1]!table_weight[Balance]*(('F+ , F-'!R$2-[1]!tbl_gk[[#This Row],[Balance]])/('F+ , F-'!R$2-'F+ , F-'!R$3))</f>
        <v>1.0554876042293973E-3</v>
      </c>
      <c r="S62" s="1" cm="1">
        <f t="array" ref="S62">[1]!table_weight[ShotPower]*(('F+ , F-'!S$2-[1]!tbl_gk[[#This Row],[ShotPower]])/('F+ , F-'!S$2-'F+ , F-'!S$3))</f>
        <v>4.4150274176912247E-3</v>
      </c>
      <c r="T62" s="1" cm="1">
        <f t="array" ref="T62">[1]!table_weight[Jumping]*(('F+ , F-'!T$2-[1]!tbl_gk[[#This Row],[Jumping]])/('F+ , F-'!T$2-'F+ , F-'!T$3))</f>
        <v>9.4458129287417522E-4</v>
      </c>
      <c r="U62" s="1" cm="1">
        <f t="array" ref="U62">[1]!table_weight[Stamina]*(('F+ , F-'!U$2-[1]!tbl_gk[[#This Row],[Stamina]])/('F+ , F-'!U$2-'F+ , F-'!U$3))</f>
        <v>6.0109718637447497E-3</v>
      </c>
      <c r="V62" s="1" cm="1">
        <f t="array" ref="V62">[1]!table_weight[Strength]*(('F+ , F-'!V$2-[1]!tbl_gk[[#This Row],[Strength]])/('F+ , F-'!V$2-'F+ , F-'!V$3))</f>
        <v>1.6859344894026941E-2</v>
      </c>
      <c r="W62" s="1" cm="1">
        <f t="array" ref="W62">[1]!table_weight[LongShots]*(('F+ , F-'!W$2-[1]!tbl_gk[[#This Row],[LongShots]])/('F+ , F-'!W$2-'F+ , F-'!W$3))</f>
        <v>8.570347340224143E-3</v>
      </c>
      <c r="X62" s="1" cm="1">
        <f t="array" ref="X62">[1]!table_weight[Aggression]*(('F+ , F-'!X$2-[1]!tbl_gk[[#This Row],[Aggression]])/('F+ , F-'!X$2-'F+ , F-'!X$3))</f>
        <v>8.5184058411925615E-3</v>
      </c>
      <c r="Y62" s="1" cm="1">
        <f t="array" ref="Y62">[1]!table_weight[Interceptions]*(('F+ , F-'!Y$2-[1]!tbl_gk[[#This Row],[Interceptions]])/('F+ , F-'!Y$2-'F+ , F-'!Y$3))</f>
        <v>1.3851066408443219E-2</v>
      </c>
      <c r="Z62" s="1" cm="1">
        <f t="array" ref="Z62">[1]!table_weight[Positioning]*(('F+ , F-'!Z$2-[1]!tbl_gk[[#This Row],[Positioning]])/('F+ , F-'!Z$2-'F+ , F-'!Z$3))</f>
        <v>1.1831119223878444E-3</v>
      </c>
      <c r="AA62" s="1" cm="1">
        <f t="array" ref="AA62">[1]!table_weight[Vision]*(('F+ , F-'!AA$2-[1]!tbl_gk[[#This Row],[Vision]])/('F+ , F-'!AA$2-'F+ , F-'!AA$3))</f>
        <v>1.7036811682385123E-2</v>
      </c>
      <c r="AB62" s="1" cm="1">
        <f t="array" ref="AB62">[1]!table_weight[Penalties]*(('F+ , F-'!AB$2-[1]!tbl_gk[[#This Row],[Penalties]])/('F+ , F-'!AB$2-'F+ , F-'!AB$3))</f>
        <v>1.9573542833622431E-3</v>
      </c>
      <c r="AC62" s="1" cm="1">
        <f t="array" ref="AC62">[1]!table_weight[Composure]*(('F+ , F-'!AC$2-[1]!tbl_gk[[#This Row],[Composure]])/('F+ , F-'!AC$2-'F+ , F-'!AC$3))</f>
        <v>5.3373470182910699E-4</v>
      </c>
      <c r="AD62" s="1" cm="1">
        <f t="array" ref="AD62">[1]!table_weight[Marking]*(('F+ , F-'!AD$2-[1]!tbl_gk[[#This Row],[Marking]])/('F+ , F-'!AD$2-'F+ , F-'!AD$3))</f>
        <v>2.2084755884573357E-2</v>
      </c>
      <c r="AE62" s="1" cm="1">
        <f t="array" ref="AE62">[1]!table_weight[StandingTackle]*(('F+ , F-'!AE$2-[1]!tbl_gk[[#This Row],[StandingTackle]])/('F+ , F-'!AE$2-'F+ , F-'!AE$3))</f>
        <v>2.241685747682258E-2</v>
      </c>
      <c r="AF62" s="1" cm="1">
        <f t="array" ref="AF62">[1]!table_weight[SlidingTackle]*(('F+ , F-'!AF$2-[1]!tbl_gk[[#This Row],[SlidingTackle]])/('F+ , F-'!AF$2-'F+ , F-'!AF$3))</f>
        <v>8.9667429907290316E-3</v>
      </c>
      <c r="AG62" s="1" cm="1">
        <f t="array" ref="AG62">[1]!table_weight[GKDiving]*(('F+ , F-'!AG$2-[1]!tbl_gk[[#This Row],[GKDiving]])/('F+ , F-'!AG$2-'F+ , F-'!AG$3))</f>
        <v>3.2454238921001903E-2</v>
      </c>
      <c r="AH62" s="1" cm="1">
        <f t="array" ref="AH62">[1]!table_weight[GKHandling]*(('F+ , F-'!AH$2-[1]!tbl_gk[[#This Row],[GKHandling]])/('F+ , F-'!AH$2-'F+ , F-'!AH$3))</f>
        <v>3.0300525125329006E-2</v>
      </c>
      <c r="AI62" s="1" cm="1">
        <f t="array" ref="AI62">[1]!table_weight[GKKicking]*(('F+ , F-'!AI$2-[1]!tbl_gk[[#This Row],[GKKicking]])/('F+ , F-'!AI$2-'F+ , F-'!AI$3))</f>
        <v>1.9677517493154842E-2</v>
      </c>
      <c r="AJ62" s="1" cm="1">
        <f t="array" ref="AJ62">[1]!table_weight[GKPositioning]*(('F+ , F-'!AJ$2-[1]!tbl_gk[[#This Row],[GKPositioning]])/('F+ , F-'!AJ$2-'F+ , F-'!AJ$3))</f>
        <v>1.0091034611874277E-2</v>
      </c>
      <c r="AK62" s="1" cm="1">
        <f t="array" ref="AK62">[1]!table_weight[GKReflexes]*(('F+ , F-'!AK$2-[1]!tbl_gk[[#This Row],[GKReflexes]])/('F+ , F-'!AK$2-'F+ , F-'!AK$3))</f>
        <v>3.0973870128114096E-2</v>
      </c>
    </row>
    <row r="63" spans="1:37" x14ac:dyDescent="0.55000000000000004">
      <c r="A63" s="8">
        <f>[1]!tbl_gk[[#This Row],[ID]]</f>
        <v>163489</v>
      </c>
      <c r="B63" s="2" cm="1">
        <f t="array" ref="B63">[1]!table_weight[ValueEUR]*(('F+ , F-'!B$2-[1]!tbl_gk[[#This Row],[ValueEUR]])/('F+ , F-'!B$2-'F+ , F-'!B$3))</f>
        <v>7.0715090378048093E-4</v>
      </c>
      <c r="C63" s="2" cm="1">
        <f t="array" ref="C63">[1]!table_weight[WageEUR]*(('F+ , F-'!C$2-[1]!tbl_gk[[#This Row],[WageEUR]])/('F+ , F-'!C$2-'F+ , F-'!C$3))</f>
        <v>3.0514329541346166E-3</v>
      </c>
      <c r="D63" s="2" cm="1">
        <f t="array" ref="D63">[1]!table_weight[Crossing]*(('F+ , F-'!D$2-[1]!tbl_gk[[#This Row],[Crossing]])/('F+ , F-'!D$2-'F+ , F-'!D$3))</f>
        <v>3.81086577105983E-2</v>
      </c>
      <c r="E63" s="2" cm="1">
        <f t="array" ref="E63">[1]!table_weight[Finishing]*(('F+ , F-'!E$2-[1]!tbl_gk[[#This Row],[Finishing]])/('F+ , F-'!E$2-'F+ , F-'!E$3))</f>
        <v>1.6970261636750646E-2</v>
      </c>
      <c r="F63" s="2" cm="1">
        <f t="array" ref="F63">[1]!table_weight[HeadingAccuracy]*(('F+ , F-'!F$2-[1]!tbl_gk[[#This Row],[HeadingAccuracy]])/('F+ , F-'!F$2-'F+ , F-'!F$3))</f>
        <v>1.210949849973455E-2</v>
      </c>
      <c r="G63" s="2" cm="1">
        <f t="array" ref="G63">[1]!table_weight[ShortPassing]*(('F+ , F-'!G$2-[1]!tbl_gk[[#This Row],[ShortPassing]])/('F+ , F-'!G$2-'F+ , F-'!G$3))</f>
        <v>4.5002898783658811E-2</v>
      </c>
      <c r="H63" s="2" cm="1">
        <f t="array" ref="H63">[1]!table_weight[Volleys]*(('F+ , F-'!H$2-[1]!tbl_gk[[#This Row],[Volleys]])/('F+ , F-'!H$2-'F+ , F-'!H$3))</f>
        <v>8.1017446859167619E-4</v>
      </c>
      <c r="I63" s="2" cm="1">
        <f t="array" ref="I63">[1]!table_weight[Dribbling]*(('F+ , F-'!I$2-[1]!tbl_gk[[#This Row],[Dribbling]])/('F+ , F-'!I$2-'F+ , F-'!I$3))</f>
        <v>2.0535442652874894E-2</v>
      </c>
      <c r="J63" s="2" cm="1">
        <f t="array" ref="J63">[1]!table_weight[Curve]*(('F+ , F-'!J$2-[1]!tbl_gk[[#This Row],[Curve]])/('F+ , F-'!J$2-'F+ , F-'!J$3))</f>
        <v>9.1268634012777444E-3</v>
      </c>
      <c r="K63" s="2" cm="1">
        <f t="array" ref="K63">[1]!table_weight[FKAccuracy]*(('F+ , F-'!K$2-[1]!tbl_gk[[#This Row],[FKAccuracy]])/('F+ , F-'!K$2-'F+ , F-'!K$3))</f>
        <v>8.9747490112564478E-3</v>
      </c>
      <c r="L63" s="2" cm="1">
        <f t="array" ref="L63">[1]!table_weight[LongPassing]*(('F+ , F-'!L$2-[1]!tbl_gk[[#This Row],[LongPassing]])/('F+ , F-'!L$2-'F+ , F-'!L$3))</f>
        <v>2.2198388103107734E-2</v>
      </c>
      <c r="M63" s="2" cm="1">
        <f t="array" ref="M63">[1]!table_weight[BallControl]*(('F+ , F-'!M$2-[1]!tbl_gk[[#This Row],[BallControl]])/('F+ , F-'!M$2-'F+ , F-'!M$3))</f>
        <v>1.0430701030031691E-2</v>
      </c>
      <c r="N63" s="2" cm="1">
        <f t="array" ref="N63">[1]!table_weight[Acceleration]*(('F+ , F-'!N$2-[1]!tbl_gk[[#This Row],[Acceleration]])/('F+ , F-'!N$2-'F+ , F-'!N$3))</f>
        <v>3.8332826285366545E-3</v>
      </c>
      <c r="O63" s="2" cm="1">
        <f t="array" ref="O63">[1]!table_weight[SprintSpeed]*(('F+ , F-'!O$2-[1]!tbl_gk[[#This Row],[SprintSpeed]])/('F+ , F-'!O$2-'F+ , F-'!O$3))</f>
        <v>8.7143291755399956E-3</v>
      </c>
      <c r="P63" s="2" cm="1">
        <f t="array" ref="P63">[1]!table_weight[Agility]*(('F+ , F-'!P$2-[1]!tbl_gk[[#This Row],[Agility]])/('F+ , F-'!P$2-'F+ , F-'!P$3))</f>
        <v>1.5211439002129552E-3</v>
      </c>
      <c r="Q63" s="2" cm="1">
        <f t="array" ref="Q63">[1]!table_weight[Reactions]*(('F+ , F-'!Q$2-[1]!tbl_gk[[#This Row],[Reactions]])/('F+ , F-'!Q$2-'F+ , F-'!Q$3))</f>
        <v>7.2189880010106353E-4</v>
      </c>
      <c r="R63" s="2" cm="1">
        <f t="array" ref="R63">[1]!table_weight[Balance]*(('F+ , F-'!R$2-[1]!tbl_gk[[#This Row],[Balance]])/('F+ , F-'!R$2-'F+ , F-'!R$3))</f>
        <v>1.8005376778030898E-3</v>
      </c>
      <c r="S63" s="2" cm="1">
        <f t="array" ref="S63">[1]!table_weight[ShotPower]*(('F+ , F-'!S$2-[1]!tbl_gk[[#This Row],[ShotPower]])/('F+ , F-'!S$2-'F+ , F-'!S$3))</f>
        <v>4.4150274176912247E-3</v>
      </c>
      <c r="T63" s="2" cm="1">
        <f t="array" ref="T63">[1]!table_weight[Jumping]*(('F+ , F-'!T$2-[1]!tbl_gk[[#This Row],[Jumping]])/('F+ , F-'!T$2-'F+ , F-'!T$3))</f>
        <v>3.4348410649970003E-4</v>
      </c>
      <c r="U63" s="2" cm="1">
        <f t="array" ref="U63">[1]!table_weight[Stamina]*(('F+ , F-'!U$2-[1]!tbl_gk[[#This Row],[Stamina]])/('F+ , F-'!U$2-'F+ , F-'!U$3))</f>
        <v>1.2021943727489499E-2</v>
      </c>
      <c r="V63" s="2" cm="1">
        <f t="array" ref="V63">[1]!table_weight[Strength]*(('F+ , F-'!V$2-[1]!tbl_gk[[#This Row],[Strength]])/('F+ , F-'!V$2-'F+ , F-'!V$3))</f>
        <v>3.0169354020890316E-2</v>
      </c>
      <c r="W63" s="2" cm="1">
        <f t="array" ref="W63">[1]!table_weight[LongShots]*(('F+ , F-'!W$2-[1]!tbl_gk[[#This Row],[LongShots]])/('F+ , F-'!W$2-'F+ , F-'!W$3))</f>
        <v>6.7523948741159906E-3</v>
      </c>
      <c r="X63" s="2" cm="1">
        <f t="array" ref="X63">[1]!table_weight[Aggression]*(('F+ , F-'!X$2-[1]!tbl_gk[[#This Row],[Aggression]])/('F+ , F-'!X$2-'F+ , F-'!X$3))</f>
        <v>2.068755704289622E-2</v>
      </c>
      <c r="Y63" s="2" cm="1">
        <f t="array" ref="Y63">[1]!table_weight[Interceptions]*(('F+ , F-'!Y$2-[1]!tbl_gk[[#This Row],[Interceptions]])/('F+ , F-'!Y$2-'F+ , F-'!Y$3))</f>
        <v>2.0084046292242669E-2</v>
      </c>
      <c r="Z63" s="2" cm="1">
        <f t="array" ref="Z63">[1]!table_weight[Positioning]*(('F+ , F-'!Z$2-[1]!tbl_gk[[#This Row],[Positioning]])/('F+ , F-'!Z$2-'F+ , F-'!Z$3))</f>
        <v>1.4788899029848058E-3</v>
      </c>
      <c r="AA63" s="2" cm="1">
        <f t="array" ref="AA63">[1]!table_weight[Vision]*(('F+ , F-'!AA$2-[1]!tbl_gk[[#This Row],[Vision]])/('F+ , F-'!AA$2-'F+ , F-'!AA$3))</f>
        <v>1.7036811682385123E-2</v>
      </c>
      <c r="AB63" s="2" cm="1">
        <f t="array" ref="AB63">[1]!table_weight[Penalties]*(('F+ , F-'!AB$2-[1]!tbl_gk[[#This Row],[Penalties]])/('F+ , F-'!AB$2-'F+ , F-'!AB$3))</f>
        <v>2.0747955403639775E-3</v>
      </c>
      <c r="AC63" s="2" cm="1">
        <f t="array" ref="AC63">[1]!table_weight[Composure]*(('F+ , F-'!AC$2-[1]!tbl_gk[[#This Row],[Composure]])/('F+ , F-'!AC$2-'F+ , F-'!AC$3))</f>
        <v>3.7361429128037491E-4</v>
      </c>
      <c r="AD63" s="2" cm="1">
        <f t="array" ref="AD63">[1]!table_weight[Marking]*(('F+ , F-'!AD$2-[1]!tbl_gk[[#This Row],[Marking]])/('F+ , F-'!AD$2-'F+ , F-'!AD$3))</f>
        <v>3.1549651263676225E-2</v>
      </c>
      <c r="AE63" s="2" cm="1">
        <f t="array" ref="AE63">[1]!table_weight[StandingTackle]*(('F+ , F-'!AE$2-[1]!tbl_gk[[#This Row],[StandingTackle]])/('F+ , F-'!AE$2-'F+ , F-'!AE$3))</f>
        <v>1.7933485981458063E-2</v>
      </c>
      <c r="AF63" s="2" cm="1">
        <f t="array" ref="AF63">[1]!table_weight[SlidingTackle]*(('F+ , F-'!AF$2-[1]!tbl_gk[[#This Row],[SlidingTackle]])/('F+ , F-'!AF$2-'F+ , F-'!AF$3))</f>
        <v>4.4833714953645158E-3</v>
      </c>
      <c r="AG63" s="2" cm="1">
        <f t="array" ref="AG63">[1]!table_weight[GKDiving]*(('F+ , F-'!AG$2-[1]!tbl_gk[[#This Row],[GKDiving]])/('F+ , F-'!AG$2-'F+ , F-'!AG$3))</f>
        <v>1.7081178379474687E-2</v>
      </c>
      <c r="AH63" s="2" cm="1">
        <f t="array" ref="AH63">[1]!table_weight[GKHandling]*(('F+ , F-'!AH$2-[1]!tbl_gk[[#This Row],[GKHandling]])/('F+ , F-'!AH$2-'F+ , F-'!AH$3))</f>
        <v>1.604145447811536E-2</v>
      </c>
      <c r="AI63" s="2" cm="1">
        <f t="array" ref="AI63">[1]!table_weight[GKKicking]*(('F+ , F-'!AI$2-[1]!tbl_gk[[#This Row],[GKKicking]])/('F+ , F-'!AI$2-'F+ , F-'!AI$3))</f>
        <v>1.9677517493154842E-2</v>
      </c>
      <c r="AJ63" s="2" cm="1">
        <f t="array" ref="AJ63">[1]!table_weight[GKPositioning]*(('F+ , F-'!AJ$2-[1]!tbl_gk[[#This Row],[GKPositioning]])/('F+ , F-'!AJ$2-'F+ , F-'!AJ$3))</f>
        <v>8.1989656221478496E-3</v>
      </c>
      <c r="AK63" s="2" cm="1">
        <f t="array" ref="AK63">[1]!table_weight[GKReflexes]*(('F+ , F-'!AK$2-[1]!tbl_gk[[#This Row],[GKReflexes]])/('F+ , F-'!AK$2-'F+ , F-'!AK$3))</f>
        <v>1.6397931244295699E-2</v>
      </c>
    </row>
    <row r="64" spans="1:37" x14ac:dyDescent="0.55000000000000004">
      <c r="A64" s="7">
        <f>[1]!tbl_gk[[#This Row],[ID]]</f>
        <v>163587</v>
      </c>
      <c r="B64" s="1" cm="1">
        <f t="array" ref="B64">[1]!table_weight[ValueEUR]*(('F+ , F-'!B$2-[1]!tbl_gk[[#This Row],[ValueEUR]])/('F+ , F-'!B$2-'F+ , F-'!B$3))</f>
        <v>1.2318809502347879E-3</v>
      </c>
      <c r="C64" s="1" cm="1">
        <f t="array" ref="C64">[1]!table_weight[WageEUR]*(('F+ , F-'!C$2-[1]!tbl_gk[[#This Row],[WageEUR]])/('F+ , F-'!C$2-'F+ , F-'!C$3))</f>
        <v>4.772754107749016E-3</v>
      </c>
      <c r="D64" s="1" cm="1">
        <f t="array" ref="D64">[1]!table_weight[Crossing]*(('F+ , F-'!D$2-[1]!tbl_gk[[#This Row],[Crossing]])/('F+ , F-'!D$2-'F+ , F-'!D$3))</f>
        <v>2.9141914719869291E-2</v>
      </c>
      <c r="E64" s="1" cm="1">
        <f t="array" ref="E64">[1]!table_weight[Finishing]*(('F+ , F-'!E$2-[1]!tbl_gk[[#This Row],[Finishing]])/('F+ , F-'!E$2-'F+ , F-'!E$3))</f>
        <v>1.4973760267721157E-2</v>
      </c>
      <c r="F64" s="1" cm="1">
        <f t="array" ref="F64">[1]!table_weight[HeadingAccuracy]*(('F+ , F-'!F$2-[1]!tbl_gk[[#This Row],[HeadingAccuracy]])/('F+ , F-'!F$2-'F+ , F-'!F$3))</f>
        <v>9.6040850170308507E-3</v>
      </c>
      <c r="G64" s="1" cm="1">
        <f t="array" ref="G64">[1]!table_weight[ShortPassing]*(('F+ , F-'!G$2-[1]!tbl_gk[[#This Row],[ShortPassing]])/('F+ , F-'!G$2-'F+ , F-'!G$3))</f>
        <v>3.2345833500754768E-2</v>
      </c>
      <c r="H64" s="1" cm="1">
        <f t="array" ref="H64">[1]!table_weight[Volleys]*(('F+ , F-'!H$2-[1]!tbl_gk[[#This Row],[Volleys]])/('F+ , F-'!H$2-'F+ , F-'!H$3))</f>
        <v>1.2731313077869197E-3</v>
      </c>
      <c r="I64" s="1" cm="1">
        <f t="array" ref="I64">[1]!table_weight[Dribbling]*(('F+ , F-'!I$2-[1]!tbl_gk[[#This Row],[Dribbling]])/('F+ , F-'!I$2-'F+ , F-'!I$3))</f>
        <v>1.8579686209743949E-2</v>
      </c>
      <c r="J64" s="1" cm="1">
        <f t="array" ref="J64">[1]!table_weight[Curve]*(('F+ , F-'!J$2-[1]!tbl_gk[[#This Row],[Curve]])/('F+ , F-'!J$2-'F+ , F-'!J$3))</f>
        <v>9.4648953791028455E-3</v>
      </c>
      <c r="K64" s="1" cm="1">
        <f t="array" ref="K64">[1]!table_weight[FKAccuracy]*(('F+ , F-'!K$2-[1]!tbl_gk[[#This Row],[FKAccuracy]])/('F+ , F-'!K$2-'F+ , F-'!K$3))</f>
        <v>8.9747490112564478E-3</v>
      </c>
      <c r="L64" s="1" cm="1">
        <f t="array" ref="L64">[1]!table_weight[LongPassing]*(('F+ , F-'!L$2-[1]!tbl_gk[[#This Row],[LongPassing]])/('F+ , F-'!L$2-'F+ , F-'!L$3))</f>
        <v>1.0287057901440168E-2</v>
      </c>
      <c r="M64" s="1" cm="1">
        <f t="array" ref="M64">[1]!table_weight[BallControl]*(('F+ , F-'!M$2-[1]!tbl_gk[[#This Row],[BallControl]])/('F+ , F-'!M$2-'F+ , F-'!M$3))</f>
        <v>3.0422878004259099E-3</v>
      </c>
      <c r="N64" s="1" cm="1">
        <f t="array" ref="N64">[1]!table_weight[Acceleration]*(('F+ , F-'!N$2-[1]!tbl_gk[[#This Row],[Acceleration]])/('F+ , F-'!N$2-'F+ , F-'!N$3))</f>
        <v>5.1862059091966504E-3</v>
      </c>
      <c r="O64" s="1" cm="1">
        <f t="array" ref="O64">[1]!table_weight[SprintSpeed]*(('F+ , F-'!O$2-[1]!tbl_gk[[#This Row],[SprintSpeed]])/('F+ , F-'!O$2-'F+ , F-'!O$3))</f>
        <v>4.4977182841496755E-3</v>
      </c>
      <c r="P64" s="1" cm="1">
        <f t="array" ref="P64">[1]!table_weight[Agility]*(('F+ , F-'!P$2-[1]!tbl_gk[[#This Row],[Agility]])/('F+ , F-'!P$2-'F+ , F-'!P$3))</f>
        <v>1.170110692471504E-3</v>
      </c>
      <c r="Q64" s="1" cm="1">
        <f t="array" ref="Q64">[1]!table_weight[Reactions]*(('F+ , F-'!Q$2-[1]!tbl_gk[[#This Row],[Reactions]])/('F+ , F-'!Q$2-'F+ , F-'!Q$3))</f>
        <v>3.6094940005053177E-4</v>
      </c>
      <c r="R64" s="1" cm="1">
        <f t="array" ref="R64">[1]!table_weight[Balance]*(('F+ , F-'!R$2-[1]!tbl_gk[[#This Row],[Balance]])/('F+ , F-'!R$2-'F+ , F-'!R$3))</f>
        <v>1.3659251348851025E-3</v>
      </c>
      <c r="S64" s="1" cm="1">
        <f t="array" ref="S64">[1]!table_weight[ShotPower]*(('F+ , F-'!S$2-[1]!tbl_gk[[#This Row],[ShotPower]])/('F+ , F-'!S$2-'F+ , F-'!S$3))</f>
        <v>2.8567824467413809E-3</v>
      </c>
      <c r="T64" s="1" cm="1">
        <f t="array" ref="T64">[1]!table_weight[Jumping]*(('F+ , F-'!T$2-[1]!tbl_gk[[#This Row],[Jumping]])/('F+ , F-'!T$2-'F+ , F-'!T$3))</f>
        <v>2.0609046389982004E-3</v>
      </c>
      <c r="U64" s="1" cm="1">
        <f t="array" ref="U64">[1]!table_weight[Stamina]*(('F+ , F-'!U$2-[1]!tbl_gk[[#This Row],[Stamina]])/('F+ , F-'!U$2-'F+ , F-'!U$3))</f>
        <v>9.4458129287417498E-3</v>
      </c>
      <c r="V64" s="1" cm="1">
        <f t="array" ref="V64">[1]!table_weight[Strength]*(('F+ , F-'!V$2-[1]!tbl_gk[[#This Row],[Strength]])/('F+ , F-'!V$2-'F+ , F-'!V$3))</f>
        <v>1.9521346719399615E-2</v>
      </c>
      <c r="W64" s="1" cm="1">
        <f t="array" ref="W64">[1]!table_weight[LongShots]*(('F+ , F-'!W$2-[1]!tbl_gk[[#This Row],[LongShots]])/('F+ , F-'!W$2-'F+ , F-'!W$3))</f>
        <v>8.0509323499075268E-3</v>
      </c>
      <c r="X64" s="1" cm="1">
        <f t="array" ref="X64">[1]!table_weight[Aggression]*(('F+ , F-'!X$2-[1]!tbl_gk[[#This Row],[Aggression]])/('F+ , F-'!X$2-'F+ , F-'!X$3))</f>
        <v>6.0845756008518293E-3</v>
      </c>
      <c r="Y64" s="1" cm="1">
        <f t="array" ref="Y64">[1]!table_weight[Interceptions]*(('F+ , F-'!Y$2-[1]!tbl_gk[[#This Row],[Interceptions]])/('F+ , F-'!Y$2-'F+ , F-'!Y$3))</f>
        <v>1.6621279690131864E-2</v>
      </c>
      <c r="Z64" s="1" cm="1">
        <f t="array" ref="Z64">[1]!table_weight[Positioning]*(('F+ , F-'!Z$2-[1]!tbl_gk[[#This Row],[Positioning]])/('F+ , F-'!Z$2-'F+ , F-'!Z$3))</f>
        <v>1.0352229320893639E-3</v>
      </c>
      <c r="AA64" s="1" cm="1">
        <f t="array" ref="AA64">[1]!table_weight[Vision]*(('F+ , F-'!AA$2-[1]!tbl_gk[[#This Row],[Vision]])/('F+ , F-'!AA$2-'F+ , F-'!AA$3))</f>
        <v>7.8085386877598468E-3</v>
      </c>
      <c r="AB64" s="1" cm="1">
        <f t="array" ref="AB64">[1]!table_weight[Penalties]*(('F+ , F-'!AB$2-[1]!tbl_gk[[#This Row],[Penalties]])/('F+ , F-'!AB$2-'F+ , F-'!AB$3))</f>
        <v>1.8790601120277533E-3</v>
      </c>
      <c r="AC64" s="1" cm="1">
        <f t="array" ref="AC64">[1]!table_weight[Composure]*(('F+ , F-'!AC$2-[1]!tbl_gk[[#This Row],[Composure]])/('F+ , F-'!AC$2-'F+ , F-'!AC$3))</f>
        <v>1.6012041054873211E-4</v>
      </c>
      <c r="AD64" s="1" cm="1">
        <f t="array" ref="AD64">[1]!table_weight[Marking]*(('F+ , F-'!AD$2-[1]!tbl_gk[[#This Row],[Marking]])/('F+ , F-'!AD$2-'F+ , F-'!AD$3))</f>
        <v>2.5239721010940977E-2</v>
      </c>
      <c r="AE64" s="1" cm="1">
        <f t="array" ref="AE64">[1]!table_weight[StandingTackle]*(('F+ , F-'!AE$2-[1]!tbl_gk[[#This Row],[StandingTackle]])/('F+ , F-'!AE$2-'F+ , F-'!AE$3))</f>
        <v>2.465854322450484E-2</v>
      </c>
      <c r="AF64" s="1" cm="1">
        <f t="array" ref="AF64">[1]!table_weight[SlidingTackle]*(('F+ , F-'!AF$2-[1]!tbl_gk[[#This Row],[SlidingTackle]])/('F+ , F-'!AF$2-'F+ , F-'!AF$3))</f>
        <v>8.9667429907290316E-3</v>
      </c>
      <c r="AG64" s="1" cm="1">
        <f t="array" ref="AG64">[1]!table_weight[GKDiving]*(('F+ , F-'!AG$2-[1]!tbl_gk[[#This Row],[GKDiving]])/('F+ , F-'!AG$2-'F+ , F-'!AG$3))</f>
        <v>1.5373060541527218E-2</v>
      </c>
      <c r="AH64" s="1" cm="1">
        <f t="array" ref="AH64">[1]!table_weight[GKHandling]*(('F+ , F-'!AH$2-[1]!tbl_gk[[#This Row],[GKHandling]])/('F+ , F-'!AH$2-'F+ , F-'!AH$3))</f>
        <v>2.1388605970820478E-2</v>
      </c>
      <c r="AI64" s="1" cm="1">
        <f t="array" ref="AI64">[1]!table_weight[GKKicking]*(('F+ , F-'!AI$2-[1]!tbl_gk[[#This Row],[GKKicking]])/('F+ , F-'!AI$2-'F+ , F-'!AI$3))</f>
        <v>1.2522056586553079E-2</v>
      </c>
      <c r="AJ64" s="1" cm="1">
        <f t="array" ref="AJ64">[1]!table_weight[GKPositioning]*(('F+ , F-'!AJ$2-[1]!tbl_gk[[#This Row],[GKPositioning]])/('F+ , F-'!AJ$2-'F+ , F-'!AJ$3))</f>
        <v>6.3068966324214227E-3</v>
      </c>
      <c r="AK64" s="1" cm="1">
        <f t="array" ref="AK64">[1]!table_weight[GKReflexes]*(('F+ , F-'!AK$2-[1]!tbl_gk[[#This Row],[GKReflexes]])/('F+ , F-'!AK$2-'F+ , F-'!AK$3))</f>
        <v>7.2879694419092002E-3</v>
      </c>
    </row>
    <row r="65" spans="1:37" x14ac:dyDescent="0.55000000000000004">
      <c r="A65" s="8">
        <f>[1]!tbl_gk[[#This Row],[ID]]</f>
        <v>163600</v>
      </c>
      <c r="B65" s="2" cm="1">
        <f t="array" ref="B65">[1]!table_weight[ValueEUR]*(('F+ , F-'!B$2-[1]!tbl_gk[[#This Row],[ValueEUR]])/('F+ , F-'!B$2-'F+ , F-'!B$3))</f>
        <v>5.2781669378639128E-5</v>
      </c>
      <c r="C65" s="2" cm="1">
        <f t="array" ref="C65">[1]!table_weight[WageEUR]*(('F+ , F-'!C$2-[1]!tbl_gk[[#This Row],[WageEUR]])/('F+ , F-'!C$2-'F+ , F-'!C$3))</f>
        <v>1.3301118005202175E-3</v>
      </c>
      <c r="D65" s="2" cm="1">
        <f t="array" ref="D65">[1]!table_weight[Crossing]*(('F+ , F-'!D$2-[1]!tbl_gk[[#This Row],[Crossing]])/('F+ , F-'!D$2-'F+ , F-'!D$3))</f>
        <v>3.3625286215233793E-2</v>
      </c>
      <c r="E65" s="2" cm="1">
        <f t="array" ref="E65">[1]!table_weight[Finishing]*(('F+ , F-'!E$2-[1]!tbl_gk[[#This Row],[Finishing]])/('F+ , F-'!E$2-'F+ , F-'!E$3))</f>
        <v>1.9965013690294877E-2</v>
      </c>
      <c r="F65" s="2" cm="1">
        <f t="array" ref="F65">[1]!table_weight[HeadingAccuracy]*(('F+ , F-'!F$2-[1]!tbl_gk[[#This Row],[HeadingAccuracy]])/('F+ , F-'!F$2-'F+ , F-'!F$3))</f>
        <v>1.1274360672166649E-2</v>
      </c>
      <c r="G65" s="2" cm="1">
        <f t="array" ref="G65">[1]!table_weight[ShortPassing]*(('F+ , F-'!G$2-[1]!tbl_gk[[#This Row],[ShortPassing]])/('F+ , F-'!G$2-'F+ , F-'!G$3))</f>
        <v>5.3440942305594832E-2</v>
      </c>
      <c r="H65" s="2" cm="1">
        <f t="array" ref="H65">[1]!table_weight[Volleys]*(('F+ , F-'!H$2-[1]!tbl_gk[[#This Row],[Volleys]])/('F+ , F-'!H$2-'F+ , F-'!H$3))</f>
        <v>1.7360881469821632E-3</v>
      </c>
      <c r="I65" s="2" cm="1">
        <f t="array" ref="I65">[1]!table_weight[Dribbling]*(('F+ , F-'!I$2-[1]!tbl_gk[[#This Row],[Dribbling]])/('F+ , F-'!I$2-'F+ , F-'!I$3))</f>
        <v>1.9557564431309422E-2</v>
      </c>
      <c r="J65" s="2" cm="1">
        <f t="array" ref="J65">[1]!table_weight[Curve]*(('F+ , F-'!J$2-[1]!tbl_gk[[#This Row],[Curve]])/('F+ , F-'!J$2-'F+ , F-'!J$3))</f>
        <v>9.4648953791028455E-3</v>
      </c>
      <c r="K65" s="2" cm="1">
        <f t="array" ref="K65">[1]!table_weight[FKAccuracy]*(('F+ , F-'!K$2-[1]!tbl_gk[[#This Row],[FKAccuracy]])/('F+ , F-'!K$2-'F+ , F-'!K$3))</f>
        <v>9.2789777912990392E-3</v>
      </c>
      <c r="L65" s="2" cm="1">
        <f t="array" ref="L65">[1]!table_weight[LongPassing]*(('F+ , F-'!L$2-[1]!tbl_gk[[#This Row],[LongPassing]])/('F+ , F-'!L$2-'F+ , F-'!L$3))</f>
        <v>2.4364084503410925E-2</v>
      </c>
      <c r="M65" s="2" cm="1">
        <f t="array" ref="M65">[1]!table_weight[BallControl]*(('F+ , F-'!M$2-[1]!tbl_gk[[#This Row],[BallControl]])/('F+ , F-'!M$2-'F+ , F-'!M$3))</f>
        <v>1.0430701030031691E-2</v>
      </c>
      <c r="N65" s="2" cm="1">
        <f t="array" ref="N65">[1]!table_weight[Acceleration]*(('F+ , F-'!N$2-[1]!tbl_gk[[#This Row],[Acceleration]])/('F+ , F-'!N$2-'F+ , F-'!N$3))</f>
        <v>6.0881547629699816E-3</v>
      </c>
      <c r="O65" s="2" cm="1">
        <f t="array" ref="O65">[1]!table_weight[SprintSpeed]*(('F+ , F-'!O$2-[1]!tbl_gk[[#This Row],[SprintSpeed]])/('F+ , F-'!O$2-'F+ , F-'!O$3))</f>
        <v>6.1843626407058041E-3</v>
      </c>
      <c r="P65" s="2" cm="1">
        <f t="array" ref="P65">[1]!table_weight[Agility]*(('F+ , F-'!P$2-[1]!tbl_gk[[#This Row],[Agility]])/('F+ , F-'!P$2-'F+ , F-'!P$3))</f>
        <v>5.4995202546160686E-3</v>
      </c>
      <c r="Q65" s="2" cm="1">
        <f t="array" ref="Q65">[1]!table_weight[Reactions]*(('F+ , F-'!Q$2-[1]!tbl_gk[[#This Row],[Reactions]])/('F+ , F-'!Q$2-'F+ , F-'!Q$3))</f>
        <v>9.7971980013715747E-4</v>
      </c>
      <c r="R65" s="2" cm="1">
        <f t="array" ref="R65">[1]!table_weight[Balance]*(('F+ , F-'!R$2-[1]!tbl_gk[[#This Row],[Balance]])/('F+ , F-'!R$2-'F+ , F-'!R$3))</f>
        <v>2.9181127881636282E-3</v>
      </c>
      <c r="S65" s="2" cm="1">
        <f t="array" ref="S65">[1]!table_weight[ShotPower]*(('F+ , F-'!S$2-[1]!tbl_gk[[#This Row],[ShotPower]])/('F+ , F-'!S$2-'F+ , F-'!S$3))</f>
        <v>4.1553199225329174E-3</v>
      </c>
      <c r="T65" s="2" cm="1">
        <f t="array" ref="T65">[1]!table_weight[Jumping]*(('F+ , F-'!T$2-[1]!tbl_gk[[#This Row],[Jumping]])/('F+ , F-'!T$2-'F+ , F-'!T$3))</f>
        <v>1.3739364259988001E-3</v>
      </c>
      <c r="U65" s="2" cm="1">
        <f t="array" ref="U65">[1]!table_weight[Stamina]*(('F+ , F-'!U$2-[1]!tbl_gk[[#This Row],[Stamina]])/('F+ , F-'!U$2-'F+ , F-'!U$3))</f>
        <v>7.7283923962432506E-3</v>
      </c>
      <c r="V65" s="2" cm="1">
        <f t="array" ref="V65">[1]!table_weight[Strength]*(('F+ , F-'!V$2-[1]!tbl_gk[[#This Row],[Strength]])/('F+ , F-'!V$2-'F+ , F-'!V$3))</f>
        <v>1.2422675185072484E-2</v>
      </c>
      <c r="W65" s="2" cm="1">
        <f t="array" ref="W65">[1]!table_weight[LongShots]*(('F+ , F-'!W$2-[1]!tbl_gk[[#This Row],[LongShots]])/('F+ , F-'!W$2-'F+ , F-'!W$3))</f>
        <v>7.7912248547492196E-3</v>
      </c>
      <c r="X65" s="2" cm="1">
        <f t="array" ref="X65">[1]!table_weight[Aggression]*(('F+ , F-'!X$2-[1]!tbl_gk[[#This Row],[Aggression]])/('F+ , F-'!X$2-'F+ , F-'!X$3))</f>
        <v>1.2777608761788841E-2</v>
      </c>
      <c r="Y65" s="2" cm="1">
        <f t="array" ref="Y65">[1]!table_weight[Interceptions]*(('F+ , F-'!Y$2-[1]!tbl_gk[[#This Row],[Interceptions]])/('F+ , F-'!Y$2-'F+ , F-'!Y$3))</f>
        <v>1.5236173049287543E-2</v>
      </c>
      <c r="Z65" s="2" cm="1">
        <f t="array" ref="Z65">[1]!table_weight[Positioning]*(('F+ , F-'!Z$2-[1]!tbl_gk[[#This Row],[Positioning]])/('F+ , F-'!Z$2-'F+ , F-'!Z$3))</f>
        <v>7.394449514924029E-4</v>
      </c>
      <c r="AA65" s="2" cm="1">
        <f t="array" ref="AA65">[1]!table_weight[Vision]*(('F+ , F-'!AA$2-[1]!tbl_gk[[#This Row],[Vision]])/('F+ , F-'!AA$2-'F+ , F-'!AA$3))</f>
        <v>2.200588175641412E-2</v>
      </c>
      <c r="AB65" s="2" cm="1">
        <f t="array" ref="AB65">[1]!table_weight[Penalties]*(('F+ , F-'!AB$2-[1]!tbl_gk[[#This Row],[Penalties]])/('F+ , F-'!AB$2-'F+ , F-'!AB$3))</f>
        <v>2.1922367973657118E-3</v>
      </c>
      <c r="AC65" s="2" cm="1">
        <f t="array" ref="AC65">[1]!table_weight[Composure]*(('F+ , F-'!AC$2-[1]!tbl_gk[[#This Row],[Composure]])/('F+ , F-'!AC$2-'F+ , F-'!AC$3))</f>
        <v>9.0734899310948201E-4</v>
      </c>
      <c r="AD65" s="2" cm="1">
        <f t="array" ref="AD65">[1]!table_weight[Marking]*(('F+ , F-'!AD$2-[1]!tbl_gk[[#This Row],[Marking]])/('F+ , F-'!AD$2-'F+ , F-'!AD$3))</f>
        <v>2.9972168700492414E-2</v>
      </c>
      <c r="AE65" s="2" cm="1">
        <f t="array" ref="AE65">[1]!table_weight[StandingTackle]*(('F+ , F-'!AE$2-[1]!tbl_gk[[#This Row],[StandingTackle]])/('F+ , F-'!AE$2-'F+ , F-'!AE$3))</f>
        <v>3.1383600467551613E-2</v>
      </c>
      <c r="AF65" s="2" cm="1">
        <f t="array" ref="AF65">[1]!table_weight[SlidingTackle]*(('F+ , F-'!AF$2-[1]!tbl_gk[[#This Row],[SlidingTackle]])/('F+ , F-'!AF$2-'F+ , F-'!AF$3))</f>
        <v>1.0461200155850536E-2</v>
      </c>
      <c r="AG65" s="2" cm="1">
        <f t="array" ref="AG65">[1]!table_weight[GKDiving]*(('F+ , F-'!AG$2-[1]!tbl_gk[[#This Row],[GKDiving]])/('F+ , F-'!AG$2-'F+ , F-'!AG$3))</f>
        <v>3.4162356758949373E-2</v>
      </c>
      <c r="AH65" s="2" cm="1">
        <f t="array" ref="AH65">[1]!table_weight[GKHandling]*(('F+ , F-'!AH$2-[1]!tbl_gk[[#This Row],[GKHandling]])/('F+ , F-'!AH$2-'F+ , F-'!AH$3))</f>
        <v>4.2777211941640955E-2</v>
      </c>
      <c r="AI65" s="2" cm="1">
        <f t="array" ref="AI65">[1]!table_weight[GKKicking]*(('F+ , F-'!AI$2-[1]!tbl_gk[[#This Row],[GKKicking]])/('F+ , F-'!AI$2-'F+ , F-'!AI$3))</f>
        <v>1.8783084879829621E-2</v>
      </c>
      <c r="AJ65" s="2" cm="1">
        <f t="array" ref="AJ65">[1]!table_weight[GKPositioning]*(('F+ , F-'!AJ$2-[1]!tbl_gk[[#This Row],[GKPositioning]])/('F+ , F-'!AJ$2-'F+ , F-'!AJ$3))</f>
        <v>1.3244482928084987E-2</v>
      </c>
      <c r="AK65" s="2" cm="1">
        <f t="array" ref="AK65">[1]!table_weight[GKReflexes]*(('F+ , F-'!AK$2-[1]!tbl_gk[[#This Row],[GKReflexes]])/('F+ , F-'!AK$2-'F+ , F-'!AK$3))</f>
        <v>3.4617854849068701E-2</v>
      </c>
    </row>
    <row r="66" spans="1:37" x14ac:dyDescent="0.55000000000000004">
      <c r="A66" s="7">
        <f>[1]!tbl_gk[[#This Row],[ID]]</f>
        <v>163616</v>
      </c>
      <c r="B66" s="1" cm="1">
        <f t="array" ref="B66">[1]!table_weight[ValueEUR]*(('F+ , F-'!B$2-[1]!tbl_gk[[#This Row],[ValueEUR]])/('F+ , F-'!B$2-'F+ , F-'!B$3))</f>
        <v>4.3521727382386649E-5</v>
      </c>
      <c r="C66" s="1" cm="1">
        <f t="array" ref="C66">[1]!table_weight[WageEUR]*(('F+ , F-'!C$2-[1]!tbl_gk[[#This Row],[WageEUR]])/('F+ , F-'!C$2-'F+ , F-'!C$3))</f>
        <v>7.8241870618836313E-5</v>
      </c>
      <c r="D66" s="1" cm="1">
        <f t="array" ref="D66">[1]!table_weight[Crossing]*(('F+ , F-'!D$2-[1]!tbl_gk[[#This Row],[Crossing]])/('F+ , F-'!D$2-'F+ , F-'!D$3))</f>
        <v>3.1383600467551537E-2</v>
      </c>
      <c r="E66" s="1" cm="1">
        <f t="array" ref="E66">[1]!table_weight[Finishing]*(('F+ , F-'!E$2-[1]!tbl_gk[[#This Row],[Finishing]])/('F+ , F-'!E$2-'F+ , F-'!E$3))</f>
        <v>1.1979008214176926E-2</v>
      </c>
      <c r="F66" s="1" cm="1">
        <f t="array" ref="F66">[1]!table_weight[HeadingAccuracy]*(('F+ , F-'!F$2-[1]!tbl_gk[[#This Row],[HeadingAccuracy]])/('F+ , F-'!F$2-'F+ , F-'!F$3))</f>
        <v>1.00216539308148E-2</v>
      </c>
      <c r="G66" s="1" cm="1">
        <f t="array" ref="G66">[1]!table_weight[ShortPassing]*(('F+ , F-'!G$2-[1]!tbl_gk[[#This Row],[ShortPassing]])/('F+ , F-'!G$2-'F+ , F-'!G$3))</f>
        <v>4.6409239370648142E-2</v>
      </c>
      <c r="H66" s="1" cm="1">
        <f t="array" ref="H66">[1]!table_weight[Volleys]*(('F+ , F-'!H$2-[1]!tbl_gk[[#This Row],[Volleys]])/('F+ , F-'!H$2-'F+ , F-'!H$3))</f>
        <v>1.3888705175857305E-3</v>
      </c>
      <c r="I66" s="1" cm="1">
        <f t="array" ref="I66">[1]!table_weight[Dribbling]*(('F+ , F-'!I$2-[1]!tbl_gk[[#This Row],[Dribbling]])/('F+ , F-'!I$2-'F+ , F-'!I$3))</f>
        <v>1.6623929766613008E-2</v>
      </c>
      <c r="J66" s="1" cm="1">
        <f t="array" ref="J66">[1]!table_weight[Curve]*(('F+ , F-'!J$2-[1]!tbl_gk[[#This Row],[Curve]])/('F+ , F-'!J$2-'F+ , F-'!J$3))</f>
        <v>9.1268634012777444E-3</v>
      </c>
      <c r="K66" s="1" cm="1">
        <f t="array" ref="K66">[1]!table_weight[FKAccuracy]*(('F+ , F-'!K$2-[1]!tbl_gk[[#This Row],[FKAccuracy]])/('F+ , F-'!K$2-'F+ , F-'!K$3))</f>
        <v>8.9747490112564478E-3</v>
      </c>
      <c r="L66" s="1" cm="1">
        <f t="array" ref="L66">[1]!table_weight[LongPassing]*(('F+ , F-'!L$2-[1]!tbl_gk[[#This Row],[LongPassing]])/('F+ , F-'!L$2-'F+ , F-'!L$3))</f>
        <v>1.8408419402577144E-2</v>
      </c>
      <c r="M66" s="1" cm="1">
        <f t="array" ref="M66">[1]!table_weight[BallControl]*(('F+ , F-'!M$2-[1]!tbl_gk[[#This Row],[BallControl]])/('F+ , F-'!M$2-'F+ , F-'!M$3))</f>
        <v>1.0865313572949679E-2</v>
      </c>
      <c r="N66" s="1" cm="1">
        <f t="array" ref="N66">[1]!table_weight[Acceleration]*(('F+ , F-'!N$2-[1]!tbl_gk[[#This Row],[Acceleration]])/('F+ , F-'!N$2-'F+ , F-'!N$3))</f>
        <v>3.3823082016499898E-3</v>
      </c>
      <c r="O66" s="1" cm="1">
        <f t="array" ref="O66">[1]!table_weight[SprintSpeed]*(('F+ , F-'!O$2-[1]!tbl_gk[[#This Row],[SprintSpeed]])/('F+ , F-'!O$2-'F+ , F-'!O$3))</f>
        <v>5.9032552479464486E-3</v>
      </c>
      <c r="P66" s="1" cm="1">
        <f t="array" ref="P66">[1]!table_weight[Agility]*(('F+ , F-'!P$2-[1]!tbl_gk[[#This Row],[Agility]])/('F+ , F-'!P$2-'F+ , F-'!P$3))</f>
        <v>2.92527673117876E-3</v>
      </c>
      <c r="Q66" s="1" cm="1">
        <f t="array" ref="Q66">[1]!table_weight[Reactions]*(('F+ , F-'!Q$2-[1]!tbl_gk[[#This Row],[Reactions]])/('F+ , F-'!Q$2-'F+ , F-'!Q$3))</f>
        <v>7.7346300010828226E-4</v>
      </c>
      <c r="R66" s="1" cm="1">
        <f t="array" ref="R66">[1]!table_weight[Balance]*(('F+ , F-'!R$2-[1]!tbl_gk[[#This Row],[Balance]])/('F+ , F-'!R$2-'F+ , F-'!R$3))</f>
        <v>1.9868001961965125E-3</v>
      </c>
      <c r="S66" s="1" cm="1">
        <f t="array" ref="S66">[1]!table_weight[ShotPower]*(('F+ , F-'!S$2-[1]!tbl_gk[[#This Row],[ShotPower]])/('F+ , F-'!S$2-'F+ , F-'!S$3))</f>
        <v>5.7135648934827617E-3</v>
      </c>
      <c r="T66" s="1" cm="1">
        <f t="array" ref="T66">[1]!table_weight[Jumping]*(('F+ , F-'!T$2-[1]!tbl_gk[[#This Row],[Jumping]])/('F+ , F-'!T$2-'F+ , F-'!T$3))</f>
        <v>1.7174205324985003E-3</v>
      </c>
      <c r="U66" s="1" cm="1">
        <f t="array" ref="U66">[1]!table_weight[Stamina]*(('F+ , F-'!U$2-[1]!tbl_gk[[#This Row],[Stamina]])/('F+ , F-'!U$2-'F+ , F-'!U$3))</f>
        <v>6.0109718637447497E-3</v>
      </c>
      <c r="V66" s="1" cm="1">
        <f t="array" ref="V66">[1]!table_weight[Strength]*(('F+ , F-'!V$2-[1]!tbl_gk[[#This Row],[Strength]])/('F+ , F-'!V$2-'F+ , F-'!V$3))</f>
        <v>1.0648007301490701E-2</v>
      </c>
      <c r="W66" s="1" cm="1">
        <f t="array" ref="W66">[1]!table_weight[LongShots]*(('F+ , F-'!W$2-[1]!tbl_gk[[#This Row],[LongShots]])/('F+ , F-'!W$2-'F+ , F-'!W$3))</f>
        <v>7.7912248547492196E-3</v>
      </c>
      <c r="X66" s="1" cm="1">
        <f t="array" ref="X66">[1]!table_weight[Aggression]*(('F+ , F-'!X$2-[1]!tbl_gk[[#This Row],[Aggression]])/('F+ , F-'!X$2-'F+ , F-'!X$3))</f>
        <v>1.2169151201703659E-3</v>
      </c>
      <c r="Y66" s="1" cm="1">
        <f t="array" ref="Y66">[1]!table_weight[Interceptions]*(('F+ , F-'!Y$2-[1]!tbl_gk[[#This Row],[Interceptions]])/('F+ , F-'!Y$2-'F+ , F-'!Y$3))</f>
        <v>1.5928726369709705E-2</v>
      </c>
      <c r="Z66" s="1" cm="1">
        <f t="array" ref="Z66">[1]!table_weight[Positioning]*(('F+ , F-'!Z$2-[1]!tbl_gk[[#This Row],[Positioning]])/('F+ , F-'!Z$2-'F+ , F-'!Z$3))</f>
        <v>1.1831119223878444E-3</v>
      </c>
      <c r="AA66" s="1" cm="1">
        <f t="array" ref="AA66">[1]!table_weight[Vision]*(('F+ , F-'!AA$2-[1]!tbl_gk[[#This Row],[Vision]])/('F+ , F-'!AA$2-'F+ , F-'!AA$3))</f>
        <v>7.0986715343271337E-3</v>
      </c>
      <c r="AB66" s="1" cm="1">
        <f t="array" ref="AB66">[1]!table_weight[Penalties]*(('F+ , F-'!AB$2-[1]!tbl_gk[[#This Row],[Penalties]])/('F+ , F-'!AB$2-'F+ , F-'!AB$3))</f>
        <v>2.1139426260312223E-3</v>
      </c>
      <c r="AC66" s="1" cm="1">
        <f t="array" ref="AC66">[1]!table_weight[Composure]*(('F+ , F-'!AC$2-[1]!tbl_gk[[#This Row],[Composure]])/('F+ , F-'!AC$2-'F+ , F-'!AC$3))</f>
        <v>1.1742163440240354E-3</v>
      </c>
      <c r="AD66" s="1" cm="1">
        <f t="array" ref="AD66">[1]!table_weight[Marking]*(('F+ , F-'!AD$2-[1]!tbl_gk[[#This Row],[Marking]])/('F+ , F-'!AD$2-'F+ , F-'!AD$3))</f>
        <v>2.0507273321389546E-2</v>
      </c>
      <c r="AE66" s="1" cm="1">
        <f t="array" ref="AE66">[1]!table_weight[StandingTackle]*(('F+ , F-'!AE$2-[1]!tbl_gk[[#This Row],[StandingTackle]])/('F+ , F-'!AE$2-'F+ , F-'!AE$3))</f>
        <v>1.3450114486093548E-2</v>
      </c>
      <c r="AF66" s="1" cm="1">
        <f t="array" ref="AF66">[1]!table_weight[SlidingTackle]*(('F+ , F-'!AF$2-[1]!tbl_gk[[#This Row],[SlidingTackle]])/('F+ , F-'!AF$2-'F+ , F-'!AF$3))</f>
        <v>1.0461200155850536E-2</v>
      </c>
      <c r="AG66" s="1" cm="1">
        <f t="array" ref="AG66">[1]!table_weight[GKDiving]*(('F+ , F-'!AG$2-[1]!tbl_gk[[#This Row],[GKDiving]])/('F+ , F-'!AG$2-'F+ , F-'!AG$3))</f>
        <v>3.7578592434844307E-2</v>
      </c>
      <c r="AH66" s="1" cm="1">
        <f t="array" ref="AH66">[1]!table_weight[GKHandling]*(('F+ , F-'!AH$2-[1]!tbl_gk[[#This Row],[GKHandling]])/('F+ , F-'!AH$2-'F+ , F-'!AH$3))</f>
        <v>4.0994828110739248E-2</v>
      </c>
      <c r="AI66" s="1" cm="1">
        <f t="array" ref="AI66">[1]!table_weight[GKKicking]*(('F+ , F-'!AI$2-[1]!tbl_gk[[#This Row],[GKKicking]])/('F+ , F-'!AI$2-'F+ , F-'!AI$3))</f>
        <v>2.5938545786431375E-2</v>
      </c>
      <c r="AJ66" s="1" cm="1">
        <f t="array" ref="AJ66">[1]!table_weight[GKPositioning]*(('F+ , F-'!AJ$2-[1]!tbl_gk[[#This Row],[GKPositioning]])/('F+ , F-'!AJ$2-'F+ , F-'!AJ$3))</f>
        <v>1.5767241581053557E-2</v>
      </c>
      <c r="AK66" s="1" cm="1">
        <f t="array" ref="AK66">[1]!table_weight[GKReflexes]*(('F+ , F-'!AK$2-[1]!tbl_gk[[#This Row],[GKReflexes]])/('F+ , F-'!AK$2-'F+ , F-'!AK$3))</f>
        <v>3.6439847209545996E-2</v>
      </c>
    </row>
    <row r="67" spans="1:37" x14ac:dyDescent="0.55000000000000004">
      <c r="A67" s="8">
        <f>[1]!tbl_gk[[#This Row],[ID]]</f>
        <v>163705</v>
      </c>
      <c r="B67" s="2" cm="1">
        <f t="array" ref="B67">[1]!table_weight[ValueEUR]*(('F+ , F-'!B$2-[1]!tbl_gk[[#This Row],[ValueEUR]])/('F+ , F-'!B$2-'F+ , F-'!B$3))</f>
        <v>5.8368501049711459E-4</v>
      </c>
      <c r="C67" s="2" cm="1">
        <f t="array" ref="C67">[1]!table_weight[WageEUR]*(('F+ , F-'!C$2-[1]!tbl_gk[[#This Row],[WageEUR]])/('F+ , F-'!C$2-'F+ , F-'!C$3))</f>
        <v>3.83385166032298E-3</v>
      </c>
      <c r="D67" s="2" cm="1">
        <f t="array" ref="D67">[1]!table_weight[Crossing]*(('F+ , F-'!D$2-[1]!tbl_gk[[#This Row],[Crossing]])/('F+ , F-'!D$2-'F+ , F-'!D$3))</f>
        <v>3.3625286215233793E-2</v>
      </c>
      <c r="E67" s="2" cm="1">
        <f t="array" ref="E67">[1]!table_weight[Finishing]*(('F+ , F-'!E$2-[1]!tbl_gk[[#This Row],[Finishing]])/('F+ , F-'!E$2-'F+ , F-'!E$3))</f>
        <v>1.3975509583206414E-2</v>
      </c>
      <c r="F67" s="2" cm="1">
        <f t="array" ref="F67">[1]!table_weight[HeadingAccuracy]*(('F+ , F-'!F$2-[1]!tbl_gk[[#This Row],[HeadingAccuracy]])/('F+ , F-'!F$2-'F+ , F-'!F$3))</f>
        <v>1.08567917583827E-2</v>
      </c>
      <c r="G67" s="2" cm="1">
        <f t="array" ref="G67">[1]!table_weight[ShortPassing]*(('F+ , F-'!G$2-[1]!tbl_gk[[#This Row],[ShortPassing]])/('F+ , F-'!G$2-'F+ , F-'!G$3))</f>
        <v>4.2190217609680133E-3</v>
      </c>
      <c r="H67" s="2" cm="1">
        <f t="array" ref="H67">[1]!table_weight[Volleys]*(('F+ , F-'!H$2-[1]!tbl_gk[[#This Row],[Volleys]])/('F+ , F-'!H$2-'F+ , F-'!H$3))</f>
        <v>1.5046097273845413E-3</v>
      </c>
      <c r="I67" s="2" cm="1">
        <f t="array" ref="I67">[1]!table_weight[Dribbling]*(('F+ , F-'!I$2-[1]!tbl_gk[[#This Row],[Dribbling]])/('F+ , F-'!I$2-'F+ , F-'!I$3))</f>
        <v>1.1734538658785652E-2</v>
      </c>
      <c r="J67" s="2" cm="1">
        <f t="array" ref="J67">[1]!table_weight[Curve]*(('F+ , F-'!J$2-[1]!tbl_gk[[#This Row],[Curve]])/('F+ , F-'!J$2-'F+ , F-'!J$3))</f>
        <v>9.4648953791028455E-3</v>
      </c>
      <c r="K67" s="2" cm="1">
        <f t="array" ref="K67">[1]!table_weight[FKAccuracy]*(('F+ , F-'!K$2-[1]!tbl_gk[[#This Row],[FKAccuracy]])/('F+ , F-'!K$2-'F+ , F-'!K$3))</f>
        <v>9.4310921813203358E-3</v>
      </c>
      <c r="L67" s="2" cm="1">
        <f t="array" ref="L67">[1]!table_weight[LongPassing]*(('F+ , F-'!L$2-[1]!tbl_gk[[#This Row],[LongPassing]])/('F+ , F-'!L$2-'F+ , F-'!L$3))</f>
        <v>1.7325571202425546E-2</v>
      </c>
      <c r="M67" s="2" cm="1">
        <f t="array" ref="M67">[1]!table_weight[BallControl]*(('F+ , F-'!M$2-[1]!tbl_gk[[#This Row],[BallControl]])/('F+ , F-'!M$2-'F+ , F-'!M$3))</f>
        <v>8.692250858359743E-3</v>
      </c>
      <c r="N67" s="2" cm="1">
        <f t="array" ref="N67">[1]!table_weight[Acceleration]*(('F+ , F-'!N$2-[1]!tbl_gk[[#This Row],[Acceleration]])/('F+ , F-'!N$2-'F+ , F-'!N$3))</f>
        <v>2.7058465613199914E-3</v>
      </c>
      <c r="O67" s="2" cm="1">
        <f t="array" ref="O67">[1]!table_weight[SprintSpeed]*(('F+ , F-'!O$2-[1]!tbl_gk[[#This Row],[SprintSpeed]])/('F+ , F-'!O$2-'F+ , F-'!O$3))</f>
        <v>6.1843626407058041E-3</v>
      </c>
      <c r="P67" s="2" cm="1">
        <f t="array" ref="P67">[1]!table_weight[Agility]*(('F+ , F-'!P$2-[1]!tbl_gk[[#This Row],[Agility]])/('F+ , F-'!P$2-'F+ , F-'!P$3))</f>
        <v>2.1061992464487069E-3</v>
      </c>
      <c r="Q67" s="2" cm="1">
        <f t="array" ref="Q67">[1]!table_weight[Reactions]*(('F+ , F-'!Q$2-[1]!tbl_gk[[#This Row],[Reactions]])/('F+ , F-'!Q$2-'F+ , F-'!Q$3))</f>
        <v>4.6407780006496938E-4</v>
      </c>
      <c r="R67" s="2" cm="1">
        <f t="array" ref="R67">[1]!table_weight[Balance]*(('F+ , F-'!R$2-[1]!tbl_gk[[#This Row],[Balance]])/('F+ , F-'!R$2-'F+ , F-'!R$3))</f>
        <v>2.0488877023276536E-3</v>
      </c>
      <c r="S67" s="2" cm="1">
        <f t="array" ref="S67">[1]!table_weight[ShotPower]*(('F+ , F-'!S$2-[1]!tbl_gk[[#This Row],[ShotPower]])/('F+ , F-'!S$2-'F+ , F-'!S$3))</f>
        <v>3.635904932216303E-3</v>
      </c>
      <c r="T67" s="2" cm="1">
        <f t="array" ref="T67">[1]!table_weight[Jumping]*(('F+ , F-'!T$2-[1]!tbl_gk[[#This Row],[Jumping]])/('F+ , F-'!T$2-'F+ , F-'!T$3))</f>
        <v>1.2880653993738752E-3</v>
      </c>
      <c r="U67" s="2" cm="1">
        <f t="array" ref="U67">[1]!table_weight[Stamina]*(('F+ , F-'!U$2-[1]!tbl_gk[[#This Row],[Stamina]])/('F+ , F-'!U$2-'F+ , F-'!U$3))</f>
        <v>1.2021943727489499E-2</v>
      </c>
      <c r="V67" s="2" cm="1">
        <f t="array" ref="V67">[1]!table_weight[Strength]*(('F+ , F-'!V$2-[1]!tbl_gk[[#This Row],[Strength]])/('F+ , F-'!V$2-'F+ , F-'!V$3))</f>
        <v>2.1296014602981403E-2</v>
      </c>
      <c r="W67" s="2" cm="1">
        <f t="array" ref="W67">[1]!table_weight[LongShots]*(('F+ , F-'!W$2-[1]!tbl_gk[[#This Row],[LongShots]])/('F+ , F-'!W$2-'F+ , F-'!W$3))</f>
        <v>9.86888481601568E-3</v>
      </c>
      <c r="X67" s="2" cm="1">
        <f t="array" ref="X67">[1]!table_weight[Aggression]*(('F+ , F-'!X$2-[1]!tbl_gk[[#This Row],[Aggression]])/('F+ , F-'!X$2-'F+ , F-'!X$3))</f>
        <v>4.8676604806814636E-3</v>
      </c>
      <c r="Y67" s="2" cm="1">
        <f t="array" ref="Y67">[1]!table_weight[Interceptions]*(('F+ , F-'!Y$2-[1]!tbl_gk[[#This Row],[Interceptions]])/('F+ , F-'!Y$2-'F+ , F-'!Y$3))</f>
        <v>1.4543619728865382E-2</v>
      </c>
      <c r="Z67" s="2" cm="1">
        <f t="array" ref="Z67">[1]!table_weight[Positioning]*(('F+ , F-'!Z$2-[1]!tbl_gk[[#This Row],[Positioning]])/('F+ , F-'!Z$2-'F+ , F-'!Z$3))</f>
        <v>1.3310009126863251E-3</v>
      </c>
      <c r="AA67" s="2" cm="1">
        <f t="array" ref="AA67">[1]!table_weight[Vision]*(('F+ , F-'!AA$2-[1]!tbl_gk[[#This Row],[Vision]])/('F+ , F-'!AA$2-'F+ , F-'!AA$3))</f>
        <v>7.8085386877598468E-3</v>
      </c>
      <c r="AB67" s="2" cm="1">
        <f t="array" ref="AB67">[1]!table_weight[Penalties]*(('F+ , F-'!AB$2-[1]!tbl_gk[[#This Row],[Penalties]])/('F+ , F-'!AB$2-'F+ , F-'!AB$3))</f>
        <v>2.4662663970364263E-3</v>
      </c>
      <c r="AC67" s="2" cm="1">
        <f t="array" ref="AC67">[1]!table_weight[Composure]*(('F+ , F-'!AC$2-[1]!tbl_gk[[#This Row],[Composure]])/('F+ , F-'!AC$2-'F+ , F-'!AC$3))</f>
        <v>4.2698776146328564E-4</v>
      </c>
      <c r="AD67" s="2" cm="1">
        <f t="array" ref="AD67">[1]!table_weight[Marking]*(('F+ , F-'!AD$2-[1]!tbl_gk[[#This Row],[Marking]])/('F+ , F-'!AD$2-'F+ , F-'!AD$3))</f>
        <v>2.6817203574124791E-2</v>
      </c>
      <c r="AE67" s="2" cm="1">
        <f t="array" ref="AE67">[1]!table_weight[StandingTackle]*(('F+ , F-'!AE$2-[1]!tbl_gk[[#This Row],[StandingTackle]])/('F+ , F-'!AE$2-'F+ , F-'!AE$3))</f>
        <v>2.241685747682258E-2</v>
      </c>
      <c r="AF67" s="2" cm="1">
        <f t="array" ref="AF67">[1]!table_weight[SlidingTackle]*(('F+ , F-'!AF$2-[1]!tbl_gk[[#This Row],[SlidingTackle]])/('F+ , F-'!AF$2-'F+ , F-'!AF$3))</f>
        <v>8.9667429907290316E-3</v>
      </c>
      <c r="AG67" s="2" cm="1">
        <f t="array" ref="AG67">[1]!table_weight[GKDiving]*(('F+ , F-'!AG$2-[1]!tbl_gk[[#This Row],[GKDiving]])/('F+ , F-'!AG$2-'F+ , F-'!AG$3))</f>
        <v>2.2205531893317091E-2</v>
      </c>
      <c r="AH67" s="2" cm="1">
        <f t="array" ref="AH67">[1]!table_weight[GKHandling]*(('F+ , F-'!AH$2-[1]!tbl_gk[[#This Row],[GKHandling]])/('F+ , F-'!AH$2-'F+ , F-'!AH$3))</f>
        <v>1.9606222139918771E-2</v>
      </c>
      <c r="AI67" s="2" cm="1">
        <f t="array" ref="AI67">[1]!table_weight[GKKicking]*(('F+ , F-'!AI$2-[1]!tbl_gk[[#This Row],[GKKicking]])/('F+ , F-'!AI$2-'F+ , F-'!AI$3))</f>
        <v>1.6994219653179179E-2</v>
      </c>
      <c r="AJ67" s="2" cm="1">
        <f t="array" ref="AJ67">[1]!table_weight[GKPositioning]*(('F+ , F-'!AJ$2-[1]!tbl_gk[[#This Row],[GKPositioning]])/('F+ , F-'!AJ$2-'F+ , F-'!AJ$3))</f>
        <v>8.8296552853899916E-3</v>
      </c>
      <c r="AK67" s="2" cm="1">
        <f t="array" ref="AK67">[1]!table_weight[GKReflexes]*(('F+ , F-'!AK$2-[1]!tbl_gk[[#This Row],[GKReflexes]])/('F+ , F-'!AK$2-'F+ , F-'!AK$3))</f>
        <v>1.6397931244295699E-2</v>
      </c>
    </row>
    <row r="68" spans="1:37" x14ac:dyDescent="0.55000000000000004">
      <c r="A68" s="7">
        <f>[1]!tbl_gk[[#This Row],[ID]]</f>
        <v>164484</v>
      </c>
      <c r="B68" s="1" cm="1">
        <f t="array" ref="B68">[1]!table_weight[ValueEUR]*(('F+ , F-'!B$2-[1]!tbl_gk[[#This Row],[ValueEUR]])/('F+ , F-'!B$2-'F+ , F-'!B$3))</f>
        <v>7.4388200703228241E-5</v>
      </c>
      <c r="C68" s="1" cm="1">
        <f t="array" ref="C68">[1]!table_weight[WageEUR]*(('F+ , F-'!C$2-[1]!tbl_gk[[#This Row],[WageEUR]])/('F+ , F-'!C$2-'F+ , F-'!C$3))</f>
        <v>3.9120935309418161E-4</v>
      </c>
      <c r="D68" s="1" cm="1">
        <f t="array" ref="D68">[1]!table_weight[Crossing]*(('F+ , F-'!D$2-[1]!tbl_gk[[#This Row],[Crossing]])/('F+ , F-'!D$2-'F+ , F-'!D$3))</f>
        <v>3.9229500584439428E-2</v>
      </c>
      <c r="E68" s="1" cm="1">
        <f t="array" ref="E68">[1]!table_weight[Finishing]*(('F+ , F-'!E$2-[1]!tbl_gk[[#This Row],[Finishing]])/('F+ , F-'!E$2-'F+ , F-'!E$3))</f>
        <v>1.6970261636750646E-2</v>
      </c>
      <c r="F68" s="1" cm="1">
        <f t="array" ref="F68">[1]!table_weight[HeadingAccuracy]*(('F+ , F-'!F$2-[1]!tbl_gk[[#This Row],[HeadingAccuracy]])/('F+ , F-'!F$2-'F+ , F-'!F$3))</f>
        <v>1.1274360672166649E-2</v>
      </c>
      <c r="G68" s="1" cm="1">
        <f t="array" ref="G68">[1]!table_weight[ShortPassing]*(('F+ , F-'!G$2-[1]!tbl_gk[[#This Row],[ShortPassing]])/('F+ , F-'!G$2-'F+ , F-'!G$3))</f>
        <v>5.484728289258417E-2</v>
      </c>
      <c r="H68" s="1" cm="1">
        <f t="array" ref="H68">[1]!table_weight[Volleys]*(('F+ , F-'!H$2-[1]!tbl_gk[[#This Row],[Volleys]])/('F+ , F-'!H$2-'F+ , F-'!H$3))</f>
        <v>1.5046097273845413E-3</v>
      </c>
      <c r="I68" s="1" cm="1">
        <f t="array" ref="I68">[1]!table_weight[Dribbling]*(('F+ , F-'!I$2-[1]!tbl_gk[[#This Row],[Dribbling]])/('F+ , F-'!I$2-'F+ , F-'!I$3))</f>
        <v>1.9557564431309422E-2</v>
      </c>
      <c r="J68" s="1" cm="1">
        <f t="array" ref="J68">[1]!table_weight[Curve]*(('F+ , F-'!J$2-[1]!tbl_gk[[#This Row],[Curve]])/('F+ , F-'!J$2-'F+ , F-'!J$3))</f>
        <v>9.295879390190295E-3</v>
      </c>
      <c r="K68" s="1" cm="1">
        <f t="array" ref="K68">[1]!table_weight[FKAccuracy]*(('F+ , F-'!K$2-[1]!tbl_gk[[#This Row],[FKAccuracy]])/('F+ , F-'!K$2-'F+ , F-'!K$3))</f>
        <v>9.2789777912990392E-3</v>
      </c>
      <c r="L68" s="1" cm="1">
        <f t="array" ref="L68">[1]!table_weight[LongPassing]*(('F+ , F-'!L$2-[1]!tbl_gk[[#This Row],[LongPassing]])/('F+ , F-'!L$2-'F+ , F-'!L$3))</f>
        <v>1.9491267602728742E-2</v>
      </c>
      <c r="M68" s="1" cm="1">
        <f t="array" ref="M68">[1]!table_weight[BallControl]*(('F+ , F-'!M$2-[1]!tbl_gk[[#This Row],[BallControl]])/('F+ , F-'!M$2-'F+ , F-'!M$3))</f>
        <v>9.9960884871137055E-3</v>
      </c>
      <c r="N68" s="1" cm="1">
        <f t="array" ref="N68">[1]!table_weight[Acceleration]*(('F+ , F-'!N$2-[1]!tbl_gk[[#This Row],[Acceleration]])/('F+ , F-'!N$2-'F+ , F-'!N$3))</f>
        <v>5.4116931226399828E-3</v>
      </c>
      <c r="O68" s="1" cm="1">
        <f t="array" ref="O68">[1]!table_weight[SprintSpeed]*(('F+ , F-'!O$2-[1]!tbl_gk[[#This Row],[SprintSpeed]])/('F+ , F-'!O$2-'F+ , F-'!O$3))</f>
        <v>8.7143291755399956E-3</v>
      </c>
      <c r="P68" s="1" cm="1">
        <f t="array" ref="P68">[1]!table_weight[Agility]*(('F+ , F-'!P$2-[1]!tbl_gk[[#This Row],[Agility]])/('F+ , F-'!P$2-'F+ , F-'!P$3))</f>
        <v>3.744354215908813E-3</v>
      </c>
      <c r="Q68" s="1" cm="1">
        <f t="array" ref="Q68">[1]!table_weight[Reactions]*(('F+ , F-'!Q$2-[1]!tbl_gk[[#This Row],[Reactions]])/('F+ , F-'!Q$2-'F+ , F-'!Q$3))</f>
        <v>1.0828482001515951E-3</v>
      </c>
      <c r="R68" s="1" cm="1">
        <f t="array" ref="R68">[1]!table_weight[Balance]*(('F+ , F-'!R$2-[1]!tbl_gk[[#This Row],[Balance]])/('F+ , F-'!R$2-'F+ , F-'!R$3))</f>
        <v>2.1109752084587947E-3</v>
      </c>
      <c r="S68" s="1" cm="1">
        <f t="array" ref="S68">[1]!table_weight[ShotPower]*(('F+ , F-'!S$2-[1]!tbl_gk[[#This Row],[ShotPower]])/('F+ , F-'!S$2-'F+ , F-'!S$3))</f>
        <v>5.1941499031661464E-3</v>
      </c>
      <c r="T68" s="1" cm="1">
        <f t="array" ref="T68">[1]!table_weight[Jumping]*(('F+ , F-'!T$2-[1]!tbl_gk[[#This Row],[Jumping]])/('F+ , F-'!T$2-'F+ , F-'!T$3))</f>
        <v>1.5456784792486503E-3</v>
      </c>
      <c r="U68" s="1" cm="1">
        <f t="array" ref="U68">[1]!table_weight[Stamina]*(('F+ , F-'!U$2-[1]!tbl_gk[[#This Row],[Stamina]])/('F+ , F-'!U$2-'F+ , F-'!U$3))</f>
        <v>5.1522615974955001E-3</v>
      </c>
      <c r="V68" s="1" cm="1">
        <f t="array" ref="V68">[1]!table_weight[Strength]*(('F+ , F-'!V$2-[1]!tbl_gk[[#This Row],[Strength]])/('F+ , F-'!V$2-'F+ , F-'!V$3))</f>
        <v>7.0986715343271329E-3</v>
      </c>
      <c r="W68" s="1" cm="1">
        <f t="array" ref="W68">[1]!table_weight[LongShots]*(('F+ , F-'!W$2-[1]!tbl_gk[[#This Row],[LongShots]])/('F+ , F-'!W$2-'F+ , F-'!W$3))</f>
        <v>6.7523948741159906E-3</v>
      </c>
      <c r="X68" s="1" cm="1">
        <f t="array" ref="X68">[1]!table_weight[Aggression]*(('F+ , F-'!X$2-[1]!tbl_gk[[#This Row],[Aggression]])/('F+ , F-'!X$2-'F+ , F-'!X$3))</f>
        <v>6.0845756008518295E-4</v>
      </c>
      <c r="Y68" s="1" cm="1">
        <f t="array" ref="Y68">[1]!table_weight[Interceptions]*(('F+ , F-'!Y$2-[1]!tbl_gk[[#This Row],[Interceptions]])/('F+ , F-'!Y$2-'F+ , F-'!Y$3))</f>
        <v>1.5236173049287543E-2</v>
      </c>
      <c r="Z68" s="1" cm="1">
        <f t="array" ref="Z68">[1]!table_weight[Positioning]*(('F+ , F-'!Z$2-[1]!tbl_gk[[#This Row],[Positioning]])/('F+ , F-'!Z$2-'F+ , F-'!Z$3))</f>
        <v>1.0352229320893639E-3</v>
      </c>
      <c r="AA68" s="1" cm="1">
        <f t="array" ref="AA68">[1]!table_weight[Vision]*(('F+ , F-'!AA$2-[1]!tbl_gk[[#This Row],[Vision]])/('F+ , F-'!AA$2-'F+ , F-'!AA$3))</f>
        <v>1.7746678835817837E-2</v>
      </c>
      <c r="AB68" s="1" cm="1">
        <f t="array" ref="AB68">[1]!table_weight[Penalties]*(('F+ , F-'!AB$2-[1]!tbl_gk[[#This Row],[Penalties]])/('F+ , F-'!AB$2-'F+ , F-'!AB$3))</f>
        <v>2.3879722257019362E-3</v>
      </c>
      <c r="AC68" s="1" cm="1">
        <f t="array" ref="AC68">[1]!table_weight[Composure]*(('F+ , F-'!AC$2-[1]!tbl_gk[[#This Row],[Composure]])/('F+ , F-'!AC$2-'F+ , F-'!AC$3))</f>
        <v>2.668673509145535E-4</v>
      </c>
      <c r="AD68" s="1" cm="1">
        <f t="array" ref="AD68">[1]!table_weight[Marking]*(('F+ , F-'!AD$2-[1]!tbl_gk[[#This Row],[Marking]])/('F+ , F-'!AD$2-'F+ , F-'!AD$3))</f>
        <v>1.2619860505470488E-2</v>
      </c>
      <c r="AE68" s="1" cm="1">
        <f t="array" ref="AE68">[1]!table_weight[StandingTackle]*(('F+ , F-'!AE$2-[1]!tbl_gk[[#This Row],[StandingTackle]])/('F+ , F-'!AE$2-'F+ , F-'!AE$3))</f>
        <v>3.1383600467551613E-2</v>
      </c>
      <c r="AF68" s="1" cm="1">
        <f t="array" ref="AF68">[1]!table_weight[SlidingTackle]*(('F+ , F-'!AF$2-[1]!tbl_gk[[#This Row],[SlidingTackle]])/('F+ , F-'!AF$2-'F+ , F-'!AF$3))</f>
        <v>1.120842873841129E-2</v>
      </c>
      <c r="AG68" s="1" cm="1">
        <f t="array" ref="AG68">[1]!table_weight[GKDiving]*(('F+ , F-'!AG$2-[1]!tbl_gk[[#This Row],[GKDiving]])/('F+ , F-'!AG$2-'F+ , F-'!AG$3))</f>
        <v>3.9286710272791778E-2</v>
      </c>
      <c r="AH68" s="1" cm="1">
        <f t="array" ref="AH68">[1]!table_weight[GKHandling]*(('F+ , F-'!AH$2-[1]!tbl_gk[[#This Row],[GKHandling]])/('F+ , F-'!AH$2-'F+ , F-'!AH$3))</f>
        <v>3.386529278713242E-2</v>
      </c>
      <c r="AI68" s="1" cm="1">
        <f t="array" ref="AI68">[1]!table_weight[GKKicking]*(('F+ , F-'!AI$2-[1]!tbl_gk[[#This Row],[GKKicking]])/('F+ , F-'!AI$2-'F+ , F-'!AI$3))</f>
        <v>2.3255247946455719E-2</v>
      </c>
      <c r="AJ68" s="1" cm="1">
        <f t="array" ref="AJ68">[1]!table_weight[GKPositioning]*(('F+ , F-'!AJ$2-[1]!tbl_gk[[#This Row],[GKPositioning]])/('F+ , F-'!AJ$2-'F+ , F-'!AJ$3))</f>
        <v>7.5682759589057076E-3</v>
      </c>
      <c r="AK68" s="1" cm="1">
        <f t="array" ref="AK68">[1]!table_weight[GKReflexes]*(('F+ , F-'!AK$2-[1]!tbl_gk[[#This Row],[GKReflexes]])/('F+ , F-'!AK$2-'F+ , F-'!AK$3))</f>
        <v>4.0083831930500594E-2</v>
      </c>
    </row>
    <row r="69" spans="1:37" x14ac:dyDescent="0.55000000000000004">
      <c r="A69" s="8">
        <f>[1]!tbl_gk[[#This Row],[ID]]</f>
        <v>164505</v>
      </c>
      <c r="B69" s="2" cm="1">
        <f t="array" ref="B69">[1]!table_weight[ValueEUR]*(('F+ , F-'!B$2-[1]!tbl_gk[[#This Row],[ValueEUR]])/('F+ , F-'!B$2-'F+ , F-'!B$3))</f>
        <v>3.1175138054050009E-5</v>
      </c>
      <c r="C69" s="2" cm="1">
        <f t="array" ref="C69">[1]!table_weight[WageEUR]*(('F+ , F-'!C$2-[1]!tbl_gk[[#This Row],[WageEUR]])/('F+ , F-'!C$2-'F+ , F-'!C$3))</f>
        <v>7.8241870618836313E-5</v>
      </c>
      <c r="D69" s="2" cm="1">
        <f t="array" ref="D69">[1]!table_weight[Crossing]*(('F+ , F-'!D$2-[1]!tbl_gk[[#This Row],[Crossing]])/('F+ , F-'!D$2-'F+ , F-'!D$3))</f>
        <v>3.1383600467551537E-2</v>
      </c>
      <c r="E69" s="2" cm="1">
        <f t="array" ref="E69">[1]!table_weight[Finishing]*(('F+ , F-'!E$2-[1]!tbl_gk[[#This Row],[Finishing]])/('F+ , F-'!E$2-'F+ , F-'!E$3))</f>
        <v>1.2977258898691668E-2</v>
      </c>
      <c r="F69" s="2" cm="1">
        <f t="array" ref="F69">[1]!table_weight[HeadingAccuracy]*(('F+ , F-'!F$2-[1]!tbl_gk[[#This Row],[HeadingAccuracy]])/('F+ , F-'!F$2-'F+ , F-'!F$3))</f>
        <v>1.1274360672166649E-2</v>
      </c>
      <c r="G69" s="2" cm="1">
        <f t="array" ref="G69">[1]!table_weight[ShortPassing]*(('F+ , F-'!G$2-[1]!tbl_gk[[#This Row],[ShortPassing]])/('F+ , F-'!G$2-'F+ , F-'!G$3))</f>
        <v>5.2034601718605494E-2</v>
      </c>
      <c r="H69" s="2" cm="1">
        <f t="array" ref="H69">[1]!table_weight[Volleys]*(('F+ , F-'!H$2-[1]!tbl_gk[[#This Row],[Volleys]])/('F+ , F-'!H$2-'F+ , F-'!H$3))</f>
        <v>1.2731313077869197E-3</v>
      </c>
      <c r="I69" s="2" cm="1">
        <f t="array" ref="I69">[1]!table_weight[Dribbling]*(('F+ , F-'!I$2-[1]!tbl_gk[[#This Row],[Dribbling]])/('F+ , F-'!I$2-'F+ , F-'!I$3))</f>
        <v>1.6623929766613008E-2</v>
      </c>
      <c r="J69" s="2" cm="1">
        <f t="array" ref="J69">[1]!table_weight[Curve]*(('F+ , F-'!J$2-[1]!tbl_gk[[#This Row],[Curve]])/('F+ , F-'!J$2-'F+ , F-'!J$3))</f>
        <v>9.1268634012777444E-3</v>
      </c>
      <c r="K69" s="2" cm="1">
        <f t="array" ref="K69">[1]!table_weight[FKAccuracy]*(('F+ , F-'!K$2-[1]!tbl_gk[[#This Row],[FKAccuracy]])/('F+ , F-'!K$2-'F+ , F-'!K$3))</f>
        <v>9.5832065713416324E-3</v>
      </c>
      <c r="L69" s="2" cm="1">
        <f t="array" ref="L69">[1]!table_weight[LongPassing]*(('F+ , F-'!L$2-[1]!tbl_gk[[#This Row],[LongPassing]])/('F+ , F-'!L$2-'F+ , F-'!L$3))</f>
        <v>1.8408419402577144E-2</v>
      </c>
      <c r="M69" s="2" cm="1">
        <f t="array" ref="M69">[1]!table_weight[BallControl]*(('F+ , F-'!M$2-[1]!tbl_gk[[#This Row],[BallControl]])/('F+ , F-'!M$2-'F+ , F-'!M$3))</f>
        <v>8.2576383154417555E-3</v>
      </c>
      <c r="N69" s="2" cm="1">
        <f t="array" ref="N69">[1]!table_weight[Acceleration]*(('F+ , F-'!N$2-[1]!tbl_gk[[#This Row],[Acceleration]])/('F+ , F-'!N$2-'F+ , F-'!N$3))</f>
        <v>6.0881547629699816E-3</v>
      </c>
      <c r="O69" s="2" cm="1">
        <f t="array" ref="O69">[1]!table_weight[SprintSpeed]*(('F+ , F-'!O$2-[1]!tbl_gk[[#This Row],[SprintSpeed]])/('F+ , F-'!O$2-'F+ , F-'!O$3))</f>
        <v>7.8710069972619326E-3</v>
      </c>
      <c r="P69" s="2" cm="1">
        <f t="array" ref="P69">[1]!table_weight[Agility]*(('F+ , F-'!P$2-[1]!tbl_gk[[#This Row],[Agility]])/('F+ , F-'!P$2-'F+ , F-'!P$3))</f>
        <v>3.8613652851559629E-3</v>
      </c>
      <c r="Q69" s="2" cm="1">
        <f t="array" ref="Q69">[1]!table_weight[Reactions]*(('F+ , F-'!Q$2-[1]!tbl_gk[[#This Row],[Reactions]])/('F+ , F-'!Q$2-'F+ , F-'!Q$3))</f>
        <v>1.3406692001876892E-3</v>
      </c>
      <c r="R69" s="2" cm="1">
        <f t="array" ref="R69">[1]!table_weight[Balance]*(('F+ , F-'!R$2-[1]!tbl_gk[[#This Row],[Balance]])/('F+ , F-'!R$2-'F+ , F-'!R$3))</f>
        <v>1.3659251348851025E-3</v>
      </c>
      <c r="S69" s="2" cm="1">
        <f t="array" ref="S69">[1]!table_weight[ShotPower]*(('F+ , F-'!S$2-[1]!tbl_gk[[#This Row],[ShotPower]])/('F+ , F-'!S$2-'F+ , F-'!S$3))</f>
        <v>5.7135648934827617E-3</v>
      </c>
      <c r="T69" s="2" cm="1">
        <f t="array" ref="T69">[1]!table_weight[Jumping]*(('F+ , F-'!T$2-[1]!tbl_gk[[#This Row],[Jumping]])/('F+ , F-'!T$2-'F+ , F-'!T$3))</f>
        <v>1.459807452623725E-3</v>
      </c>
      <c r="U69" s="2" cm="1">
        <f t="array" ref="U69">[1]!table_weight[Stamina]*(('F+ , F-'!U$2-[1]!tbl_gk[[#This Row],[Stamina]])/('F+ , F-'!U$2-'F+ , F-'!U$3))</f>
        <v>1.288065399373875E-2</v>
      </c>
      <c r="V69" s="2" cm="1">
        <f t="array" ref="V69">[1]!table_weight[Strength]*(('F+ , F-'!V$2-[1]!tbl_gk[[#This Row],[Strength]])/('F+ , F-'!V$2-'F+ , F-'!V$3))</f>
        <v>1.9521346719399615E-2</v>
      </c>
      <c r="W69" s="2" cm="1">
        <f t="array" ref="W69">[1]!table_weight[LongShots]*(('F+ , F-'!W$2-[1]!tbl_gk[[#This Row],[LongShots]])/('F+ , F-'!W$2-'F+ , F-'!W$3))</f>
        <v>7.7912248547492196E-3</v>
      </c>
      <c r="X69" s="2" cm="1">
        <f t="array" ref="X69">[1]!table_weight[Aggression]*(('F+ , F-'!X$2-[1]!tbl_gk[[#This Row],[Aggression]])/('F+ , F-'!X$2-'F+ , F-'!X$3))</f>
        <v>6.0845756008518293E-3</v>
      </c>
      <c r="Y69" s="2" cm="1">
        <f t="array" ref="Y69">[1]!table_weight[Interceptions]*(('F+ , F-'!Y$2-[1]!tbl_gk[[#This Row],[Interceptions]])/('F+ , F-'!Y$2-'F+ , F-'!Y$3))</f>
        <v>1.7313833010554024E-2</v>
      </c>
      <c r="Z69" s="2" cm="1">
        <f t="array" ref="Z69">[1]!table_weight[Positioning]*(('F+ , F-'!Z$2-[1]!tbl_gk[[#This Row],[Positioning]])/('F+ , F-'!Z$2-'F+ , F-'!Z$3))</f>
        <v>1.1831119223878444E-3</v>
      </c>
      <c r="AA69" s="2" cm="1">
        <f t="array" ref="AA69">[1]!table_weight[Vision]*(('F+ , F-'!AA$2-[1]!tbl_gk[[#This Row],[Vision]])/('F+ , F-'!AA$2-'F+ , F-'!AA$3))</f>
        <v>1.3487475915221555E-2</v>
      </c>
      <c r="AB69" s="2" cm="1">
        <f t="array" ref="AB69">[1]!table_weight[Penalties]*(('F+ , F-'!AB$2-[1]!tbl_gk[[#This Row],[Penalties]])/('F+ , F-'!AB$2-'F+ , F-'!AB$3))</f>
        <v>1.5267363410225493E-3</v>
      </c>
      <c r="AC69" s="2" cm="1">
        <f t="array" ref="AC69">[1]!table_weight[Composure]*(('F+ , F-'!AC$2-[1]!tbl_gk[[#This Row],[Composure]])/('F+ , F-'!AC$2-'F+ , F-'!AC$3))</f>
        <v>9.0734899310948201E-4</v>
      </c>
      <c r="AD69" s="2" cm="1">
        <f t="array" ref="AD69">[1]!table_weight[Marking]*(('F+ , F-'!AD$2-[1]!tbl_gk[[#This Row],[Marking]])/('F+ , F-'!AD$2-'F+ , F-'!AD$3))</f>
        <v>2.8394686137308601E-2</v>
      </c>
      <c r="AE69" s="2" cm="1">
        <f t="array" ref="AE69">[1]!table_weight[StandingTackle]*(('F+ , F-'!AE$2-[1]!tbl_gk[[#This Row],[StandingTackle]])/('F+ , F-'!AE$2-'F+ , F-'!AE$3))</f>
        <v>2.241685747682258E-2</v>
      </c>
      <c r="AF69" s="2" cm="1">
        <f t="array" ref="AF69">[1]!table_weight[SlidingTackle]*(('F+ , F-'!AF$2-[1]!tbl_gk[[#This Row],[SlidingTackle]])/('F+ , F-'!AF$2-'F+ , F-'!AF$3))</f>
        <v>8.2195144081682794E-3</v>
      </c>
      <c r="AG69" s="2" cm="1">
        <f t="array" ref="AG69">[1]!table_weight[GKDiving]*(('F+ , F-'!AG$2-[1]!tbl_gk[[#This Row],[GKDiving]])/('F+ , F-'!AG$2-'F+ , F-'!AG$3))</f>
        <v>4.2702945948686719E-2</v>
      </c>
      <c r="AH69" s="2" cm="1">
        <f t="array" ref="AH69">[1]!table_weight[GKHandling]*(('F+ , F-'!AH$2-[1]!tbl_gk[[#This Row],[GKHandling]])/('F+ , F-'!AH$2-'F+ , F-'!AH$3))</f>
        <v>3.9212444279837541E-2</v>
      </c>
      <c r="AI69" s="2" cm="1">
        <f t="array" ref="AI69">[1]!table_weight[GKKicking]*(('F+ , F-'!AI$2-[1]!tbl_gk[[#This Row],[GKKicking]])/('F+ , F-'!AI$2-'F+ , F-'!AI$3))</f>
        <v>2.5938545786431375E-2</v>
      </c>
      <c r="AJ69" s="2" cm="1">
        <f t="array" ref="AJ69">[1]!table_weight[GKPositioning]*(('F+ , F-'!AJ$2-[1]!tbl_gk[[#This Row],[GKPositioning]])/('F+ , F-'!AJ$2-'F+ , F-'!AJ$3))</f>
        <v>1.4505862254569271E-2</v>
      </c>
      <c r="AK69" s="2" cm="1">
        <f t="array" ref="AK69">[1]!table_weight[GKReflexes]*(('F+ , F-'!AK$2-[1]!tbl_gk[[#This Row],[GKReflexes]])/('F+ , F-'!AK$2-'F+ , F-'!AK$3))</f>
        <v>4.55498090119325E-2</v>
      </c>
    </row>
    <row r="70" spans="1:37" x14ac:dyDescent="0.55000000000000004">
      <c r="A70" s="7">
        <f>[1]!tbl_gk[[#This Row],[ID]]</f>
        <v>164835</v>
      </c>
      <c r="B70" s="1" cm="1">
        <f t="array" ref="B70">[1]!table_weight[ValueEUR]*(('F+ , F-'!B$2-[1]!tbl_gk[[#This Row],[ValueEUR]])/('F+ , F-'!B$2-'F+ , F-'!B$3))</f>
        <v>1.0466821103097385E-3</v>
      </c>
      <c r="C70" s="1" cm="1">
        <f t="array" ref="C70">[1]!table_weight[WageEUR]*(('F+ , F-'!C$2-[1]!tbl_gk[[#This Row],[WageEUR]])/('F+ , F-'!C$2-'F+ , F-'!C$3))</f>
        <v>6.6505590026010881E-3</v>
      </c>
      <c r="D70" s="1" cm="1">
        <f t="array" ref="D70">[1]!table_weight[Crossing]*(('F+ , F-'!D$2-[1]!tbl_gk[[#This Row],[Crossing]])/('F+ , F-'!D$2-'F+ , F-'!D$3))</f>
        <v>3.3625286215233793E-2</v>
      </c>
      <c r="E70" s="1" cm="1">
        <f t="array" ref="E70">[1]!table_weight[Finishing]*(('F+ , F-'!E$2-[1]!tbl_gk[[#This Row],[Finishing]])/('F+ , F-'!E$2-'F+ , F-'!E$3))</f>
        <v>1.3975509583206414E-2</v>
      </c>
      <c r="F70" s="1" cm="1">
        <f t="array" ref="F70">[1]!table_weight[HeadingAccuracy]*(('F+ , F-'!F$2-[1]!tbl_gk[[#This Row],[HeadingAccuracy]])/('F+ , F-'!F$2-'F+ , F-'!F$3))</f>
        <v>1.1691929585950599E-2</v>
      </c>
      <c r="G70" s="1" cm="1">
        <f t="array" ref="G70">[1]!table_weight[ShortPassing]*(('F+ , F-'!G$2-[1]!tbl_gk[[#This Row],[ShortPassing]])/('F+ , F-'!G$2-'F+ , F-'!G$3))</f>
        <v>6.047264524054153E-2</v>
      </c>
      <c r="H70" s="1" cm="1">
        <f t="array" ref="H70">[1]!table_weight[Volleys]*(('F+ , F-'!H$2-[1]!tbl_gk[[#This Row],[Volleys]])/('F+ , F-'!H$2-'F+ , F-'!H$3))</f>
        <v>1.0416528881892981E-3</v>
      </c>
      <c r="I70" s="1" cm="1">
        <f t="array" ref="I70">[1]!table_weight[Dribbling]*(('F+ , F-'!I$2-[1]!tbl_gk[[#This Row],[Dribbling]])/('F+ , F-'!I$2-'F+ , F-'!I$3))</f>
        <v>1.6623929766613008E-2</v>
      </c>
      <c r="J70" s="1" cm="1">
        <f t="array" ref="J70">[1]!table_weight[Curve]*(('F+ , F-'!J$2-[1]!tbl_gk[[#This Row],[Curve]])/('F+ , F-'!J$2-'F+ , F-'!J$3))</f>
        <v>8.6198154345400926E-3</v>
      </c>
      <c r="K70" s="1" cm="1">
        <f t="array" ref="K70">[1]!table_weight[FKAccuracy]*(('F+ , F-'!K$2-[1]!tbl_gk[[#This Row],[FKAccuracy]])/('F+ , F-'!K$2-'F+ , F-'!K$3))</f>
        <v>9.4310921813203358E-3</v>
      </c>
      <c r="L70" s="1" cm="1">
        <f t="array" ref="L70">[1]!table_weight[LongPassing]*(('F+ , F-'!L$2-[1]!tbl_gk[[#This Row],[LongPassing]])/('F+ , F-'!L$2-'F+ , F-'!L$3))</f>
        <v>1.9491267602728742E-2</v>
      </c>
      <c r="M70" s="1" cm="1">
        <f t="array" ref="M70">[1]!table_weight[BallControl]*(('F+ , F-'!M$2-[1]!tbl_gk[[#This Row],[BallControl]])/('F+ , F-'!M$2-'F+ , F-'!M$3))</f>
        <v>1.0865313572949679E-2</v>
      </c>
      <c r="N70" s="1" cm="1">
        <f t="array" ref="N70">[1]!table_weight[Acceleration]*(('F+ , F-'!N$2-[1]!tbl_gk[[#This Row],[Acceleration]])/('F+ , F-'!N$2-'F+ , F-'!N$3))</f>
        <v>3.3823082016499898E-3</v>
      </c>
      <c r="O70" s="1" cm="1">
        <f t="array" ref="O70">[1]!table_weight[SprintSpeed]*(('F+ , F-'!O$2-[1]!tbl_gk[[#This Row],[SprintSpeed]])/('F+ , F-'!O$2-'F+ , F-'!O$3))</f>
        <v>5.0599330696683847E-3</v>
      </c>
      <c r="P70" s="1" cm="1">
        <f t="array" ref="P70">[1]!table_weight[Agility]*(('F+ , F-'!P$2-[1]!tbl_gk[[#This Row],[Agility]])/('F+ , F-'!P$2-'F+ , F-'!P$3))</f>
        <v>1.9891881772015566E-3</v>
      </c>
      <c r="Q70" s="1" cm="1">
        <f t="array" ref="Q70">[1]!table_weight[Reactions]*(('F+ , F-'!Q$2-[1]!tbl_gk[[#This Row],[Reactions]])/('F+ , F-'!Q$2-'F+ , F-'!Q$3))</f>
        <v>7.7346300010828226E-4</v>
      </c>
      <c r="R70" s="1" cm="1">
        <f t="array" ref="R70">[1]!table_weight[Balance]*(('F+ , F-'!R$2-[1]!tbl_gk[[#This Row],[Balance]])/('F+ , F-'!R$2-'F+ , F-'!R$3))</f>
        <v>1.5521876532785257E-3</v>
      </c>
      <c r="S70" s="1" cm="1">
        <f t="array" ref="S70">[1]!table_weight[ShotPower]*(('F+ , F-'!S$2-[1]!tbl_gk[[#This Row],[ShotPower]])/('F+ , F-'!S$2-'F+ , F-'!S$3))</f>
        <v>4.4150274176912247E-3</v>
      </c>
      <c r="T70" s="1" cm="1">
        <f t="array" ref="T70">[1]!table_weight[Jumping]*(('F+ , F-'!T$2-[1]!tbl_gk[[#This Row],[Jumping]])/('F+ , F-'!T$2-'F+ , F-'!T$3))</f>
        <v>1.2880653993738752E-3</v>
      </c>
      <c r="U70" s="1" cm="1">
        <f t="array" ref="U70">[1]!table_weight[Stamina]*(('F+ , F-'!U$2-[1]!tbl_gk[[#This Row],[Stamina]])/('F+ , F-'!U$2-'F+ , F-'!U$3))</f>
        <v>1.7174205324984999E-2</v>
      </c>
      <c r="V70" s="1" cm="1">
        <f t="array" ref="V70">[1]!table_weight[Strength]*(('F+ , F-'!V$2-[1]!tbl_gk[[#This Row],[Strength]])/('F+ , F-'!V$2-'F+ , F-'!V$3))</f>
        <v>1.7746678835817833E-2</v>
      </c>
      <c r="W70" s="1" cm="1">
        <f t="array" ref="W70">[1]!table_weight[LongShots]*(('F+ , F-'!W$2-[1]!tbl_gk[[#This Row],[LongShots]])/('F+ , F-'!W$2-'F+ , F-'!W$3))</f>
        <v>6.4926873789576834E-3</v>
      </c>
      <c r="X70" s="1" cm="1">
        <f t="array" ref="X70">[1]!table_weight[Aggression]*(('F+ , F-'!X$2-[1]!tbl_gk[[#This Row],[Aggression]])/('F+ , F-'!X$2-'F+ , F-'!X$3))</f>
        <v>1.2169151201703659E-3</v>
      </c>
      <c r="Y70" s="1" cm="1">
        <f t="array" ref="Y70">[1]!table_weight[Interceptions]*(('F+ , F-'!Y$2-[1]!tbl_gk[[#This Row],[Interceptions]])/('F+ , F-'!Y$2-'F+ , F-'!Y$3))</f>
        <v>1.9391492971820509E-2</v>
      </c>
      <c r="Z70" s="1" cm="1">
        <f t="array" ref="Z70">[1]!table_weight[Positioning]*(('F+ , F-'!Z$2-[1]!tbl_gk[[#This Row],[Positioning]])/('F+ , F-'!Z$2-'F+ , F-'!Z$3))</f>
        <v>7.394449514924029E-4</v>
      </c>
      <c r="AA70" s="1" cm="1">
        <f t="array" ref="AA70">[1]!table_weight[Vision]*(('F+ , F-'!AA$2-[1]!tbl_gk[[#This Row],[Vision]])/('F+ , F-'!AA$2-'F+ , F-'!AA$3))</f>
        <v>1.2777608761788841E-2</v>
      </c>
      <c r="AB70" s="1" cm="1">
        <f t="array" ref="AB70">[1]!table_weight[Penalties]*(('F+ , F-'!AB$2-[1]!tbl_gk[[#This Row],[Penalties]])/('F+ , F-'!AB$2-'F+ , F-'!AB$3))</f>
        <v>2.0356484546967322E-3</v>
      </c>
      <c r="AC70" s="1" cm="1">
        <f t="array" ref="AC70">[1]!table_weight[Composure]*(('F+ , F-'!AC$2-[1]!tbl_gk[[#This Row],[Composure]])/('F+ , F-'!AC$2-'F+ , F-'!AC$3))</f>
        <v>3.7361429128037491E-4</v>
      </c>
      <c r="AD70" s="1" cm="1">
        <f t="array" ref="AD70">[1]!table_weight[Marking]*(('F+ , F-'!AD$2-[1]!tbl_gk[[#This Row],[Marking]])/('F+ , F-'!AD$2-'F+ , F-'!AD$3))</f>
        <v>2.5239721010940977E-2</v>
      </c>
      <c r="AE70" s="1" cm="1">
        <f t="array" ref="AE70">[1]!table_weight[StandingTackle]*(('F+ , F-'!AE$2-[1]!tbl_gk[[#This Row],[StandingTackle]])/('F+ , F-'!AE$2-'F+ , F-'!AE$3))</f>
        <v>2.9141914719869356E-2</v>
      </c>
      <c r="AF70" s="1" cm="1">
        <f t="array" ref="AF70">[1]!table_weight[SlidingTackle]*(('F+ , F-'!AF$2-[1]!tbl_gk[[#This Row],[SlidingTackle]])/('F+ , F-'!AF$2-'F+ , F-'!AF$3))</f>
        <v>8.9667429907290316E-3</v>
      </c>
      <c r="AG70" s="1" cm="1">
        <f t="array" ref="AG70">[1]!table_weight[GKDiving]*(('F+ , F-'!AG$2-[1]!tbl_gk[[#This Row],[GKDiving]])/('F+ , F-'!AG$2-'F+ , F-'!AG$3))</f>
        <v>1.3664942703579749E-2</v>
      </c>
      <c r="AH70" s="1" cm="1">
        <f t="array" ref="AH70">[1]!table_weight[GKHandling]*(('F+ , F-'!AH$2-[1]!tbl_gk[[#This Row],[GKHandling]])/('F+ , F-'!AH$2-'F+ , F-'!AH$3))</f>
        <v>1.4259070647213651E-2</v>
      </c>
      <c r="AI70" s="1" cm="1">
        <f t="array" ref="AI70">[1]!table_weight[GKKicking]*(('F+ , F-'!AI$2-[1]!tbl_gk[[#This Row],[GKKicking]])/('F+ , F-'!AI$2-'F+ , F-'!AI$3))</f>
        <v>1.9677517493154842E-2</v>
      </c>
      <c r="AJ70" s="1" cm="1">
        <f t="array" ref="AJ70">[1]!table_weight[GKPositioning]*(('F+ , F-'!AJ$2-[1]!tbl_gk[[#This Row],[GKPositioning]])/('F+ , F-'!AJ$2-'F+ , F-'!AJ$3))</f>
        <v>5.0455173059371387E-3</v>
      </c>
      <c r="AK70" s="1" cm="1">
        <f t="array" ref="AK70">[1]!table_weight[GKReflexes]*(('F+ , F-'!AK$2-[1]!tbl_gk[[#This Row],[GKReflexes]])/('F+ , F-'!AK$2-'F+ , F-'!AK$3))</f>
        <v>1.45759388838184E-2</v>
      </c>
    </row>
    <row r="71" spans="1:37" x14ac:dyDescent="0.55000000000000004">
      <c r="A71" s="8">
        <f>[1]!tbl_gk[[#This Row],[ID]]</f>
        <v>165247</v>
      </c>
      <c r="B71" s="2" cm="1">
        <f t="array" ref="B71">[1]!table_weight[ValueEUR]*(('F+ , F-'!B$2-[1]!tbl_gk[[#This Row],[ValueEUR]])/('F+ , F-'!B$2-'F+ , F-'!B$3))</f>
        <v>5.2781669378639128E-5</v>
      </c>
      <c r="C71" s="2" cm="1">
        <f t="array" ref="C71">[1]!table_weight[WageEUR]*(('F+ , F-'!C$2-[1]!tbl_gk[[#This Row],[WageEUR]])/('F+ , F-'!C$2-'F+ , F-'!C$3))</f>
        <v>0</v>
      </c>
      <c r="D71" s="2" cm="1">
        <f t="array" ref="D71">[1]!table_weight[Crossing]*(('F+ , F-'!D$2-[1]!tbl_gk[[#This Row],[Crossing]])/('F+ , F-'!D$2-'F+ , F-'!D$3))</f>
        <v>2.6900228972187034E-2</v>
      </c>
      <c r="E71" s="2" cm="1">
        <f t="array" ref="E71">[1]!table_weight[Finishing]*(('F+ , F-'!E$2-[1]!tbl_gk[[#This Row],[Finishing]])/('F+ , F-'!E$2-'F+ , F-'!E$3))</f>
        <v>1.0980757529662181E-2</v>
      </c>
      <c r="F71" s="2" cm="1">
        <f t="array" ref="F71">[1]!table_weight[HeadingAccuracy]*(('F+ , F-'!F$2-[1]!tbl_gk[[#This Row],[HeadingAccuracy]])/('F+ , F-'!F$2-'F+ , F-'!F$3))</f>
        <v>1.0439222844598752E-2</v>
      </c>
      <c r="G71" s="2" cm="1">
        <f t="array" ref="G71">[1]!table_weight[ShortPassing]*(('F+ , F-'!G$2-[1]!tbl_gk[[#This Row],[ShortPassing]])/('F+ , F-'!G$2-'F+ , F-'!G$3))</f>
        <v>4.5002898783658811E-2</v>
      </c>
      <c r="H71" s="2" cm="1">
        <f t="array" ref="H71">[1]!table_weight[Volleys]*(('F+ , F-'!H$2-[1]!tbl_gk[[#This Row],[Volleys]])/('F+ , F-'!H$2-'F+ , F-'!H$3))</f>
        <v>1.5046097273845413E-3</v>
      </c>
      <c r="I71" s="2" cm="1">
        <f t="array" ref="I71">[1]!table_weight[Dribbling]*(('F+ , F-'!I$2-[1]!tbl_gk[[#This Row],[Dribbling]])/('F+ , F-'!I$2-'F+ , F-'!I$3))</f>
        <v>1.955756443130942E-3</v>
      </c>
      <c r="J71" s="2" cm="1">
        <f t="array" ref="J71">[1]!table_weight[Curve]*(('F+ , F-'!J$2-[1]!tbl_gk[[#This Row],[Curve]])/('F+ , F-'!J$2-'F+ , F-'!J$3))</f>
        <v>8.4507994456275402E-3</v>
      </c>
      <c r="K71" s="2" cm="1">
        <f t="array" ref="K71">[1]!table_weight[FKAccuracy]*(('F+ , F-'!K$2-[1]!tbl_gk[[#This Row],[FKAccuracy]])/('F+ , F-'!K$2-'F+ , F-'!K$3))</f>
        <v>5.4761180407666456E-3</v>
      </c>
      <c r="L71" s="2" cm="1">
        <f t="array" ref="L71">[1]!table_weight[LongPassing]*(('F+ , F-'!L$2-[1]!tbl_gk[[#This Row],[LongPassing]])/('F+ , F-'!L$2-'F+ , F-'!L$3))</f>
        <v>1.5159874802122355E-2</v>
      </c>
      <c r="M71" s="2" cm="1">
        <f t="array" ref="M71">[1]!table_weight[BallControl]*(('F+ , F-'!M$2-[1]!tbl_gk[[#This Row],[BallControl]])/('F+ , F-'!M$2-'F+ , F-'!M$3))</f>
        <v>7.3884132296057822E-3</v>
      </c>
      <c r="N71" s="2" cm="1">
        <f t="array" ref="N71">[1]!table_weight[Acceleration]*(('F+ , F-'!N$2-[1]!tbl_gk[[#This Row],[Acceleration]])/('F+ , F-'!N$2-'F+ , F-'!N$3))</f>
        <v>6.7646164032999796E-3</v>
      </c>
      <c r="O71" s="2" cm="1">
        <f t="array" ref="O71">[1]!table_weight[SprintSpeed]*(('F+ , F-'!O$2-[1]!tbl_gk[[#This Row],[SprintSpeed]])/('F+ , F-'!O$2-'F+ , F-'!O$3))</f>
        <v>8.4332217827806418E-3</v>
      </c>
      <c r="P71" s="2" cm="1">
        <f t="array" ref="P71">[1]!table_weight[Agility]*(('F+ , F-'!P$2-[1]!tbl_gk[[#This Row],[Agility]])/('F+ , F-'!P$2-'F+ , F-'!P$3))</f>
        <v>1.4041328309658048E-3</v>
      </c>
      <c r="Q71" s="2" cm="1">
        <f t="array" ref="Q71">[1]!table_weight[Reactions]*(('F+ , F-'!Q$2-[1]!tbl_gk[[#This Row],[Reactions]])/('F+ , F-'!Q$2-'F+ , F-'!Q$3))</f>
        <v>1.4953618002093458E-3</v>
      </c>
      <c r="R71" s="2" cm="1">
        <f t="array" ref="R71">[1]!table_weight[Balance]*(('F+ , F-'!R$2-[1]!tbl_gk[[#This Row],[Balance]])/('F+ , F-'!R$2-'F+ , F-'!R$3))</f>
        <v>1.3038376287539614E-3</v>
      </c>
      <c r="S71" s="2" cm="1">
        <f t="array" ref="S71">[1]!table_weight[ShotPower]*(('F+ , F-'!S$2-[1]!tbl_gk[[#This Row],[ShotPower]])/('F+ , F-'!S$2-'F+ , F-'!S$3))</f>
        <v>5.1941499031661468E-4</v>
      </c>
      <c r="T71" s="2" cm="1">
        <f t="array" ref="T71">[1]!table_weight[Jumping]*(('F+ , F-'!T$2-[1]!tbl_gk[[#This Row],[Jumping]])/('F+ , F-'!T$2-'F+ , F-'!T$3))</f>
        <v>1.1163233461240253E-3</v>
      </c>
      <c r="U71" s="2" cm="1">
        <f t="array" ref="U71">[1]!table_weight[Stamina]*(('F+ , F-'!U$2-[1]!tbl_gk[[#This Row],[Stamina]])/('F+ , F-'!U$2-'F+ , F-'!U$3))</f>
        <v>1.7174205324984999E-2</v>
      </c>
      <c r="V71" s="2" cm="1">
        <f t="array" ref="V71">[1]!table_weight[Strength]*(('F+ , F-'!V$2-[1]!tbl_gk[[#This Row],[Strength]])/('F+ , F-'!V$2-'F+ , F-'!V$3))</f>
        <v>1.3310009126863375E-2</v>
      </c>
      <c r="W71" s="2" cm="1">
        <f t="array" ref="W71">[1]!table_weight[LongShots]*(('F+ , F-'!W$2-[1]!tbl_gk[[#This Row],[LongShots]])/('F+ , F-'!W$2-'F+ , F-'!W$3))</f>
        <v>6.4926873789576834E-3</v>
      </c>
      <c r="X71" s="2" cm="1">
        <f t="array" ref="X71">[1]!table_weight[Aggression]*(('F+ , F-'!X$2-[1]!tbl_gk[[#This Row],[Aggression]])/('F+ , F-'!X$2-'F+ , F-'!X$3))</f>
        <v>7.9099482811073787E-3</v>
      </c>
      <c r="Y71" s="2" cm="1">
        <f t="array" ref="Y71">[1]!table_weight[Interceptions]*(('F+ , F-'!Y$2-[1]!tbl_gk[[#This Row],[Interceptions]])/('F+ , F-'!Y$2-'F+ , F-'!Y$3))</f>
        <v>1.3851066408443219E-2</v>
      </c>
      <c r="Z71" s="2" cm="1">
        <f t="array" ref="Z71">[1]!table_weight[Positioning]*(('F+ , F-'!Z$2-[1]!tbl_gk[[#This Row],[Positioning]])/('F+ , F-'!Z$2-'F+ , F-'!Z$3))</f>
        <v>8.8733394179088337E-4</v>
      </c>
      <c r="AA71" s="2" cm="1">
        <f t="array" ref="AA71">[1]!table_weight[Vision]*(('F+ , F-'!AA$2-[1]!tbl_gk[[#This Row],[Vision]])/('F+ , F-'!AA$2-'F+ , F-'!AA$3))</f>
        <v>0</v>
      </c>
      <c r="AB71" s="2" cm="1">
        <f t="array" ref="AB71">[1]!table_weight[Penalties]*(('F+ , F-'!AB$2-[1]!tbl_gk[[#This Row],[Penalties]])/('F+ , F-'!AB$2-'F+ , F-'!AB$3))</f>
        <v>9.7867714168112154E-4</v>
      </c>
      <c r="AC71" s="2" cm="1">
        <f t="array" ref="AC71">[1]!table_weight[Composure]*(('F+ , F-'!AC$2-[1]!tbl_gk[[#This Row],[Composure]])/('F+ , F-'!AC$2-'F+ , F-'!AC$3))</f>
        <v>1.5478306353044107E-3</v>
      </c>
      <c r="AD71" s="2" cm="1">
        <f t="array" ref="AD71">[1]!table_weight[Marking]*(('F+ , F-'!AD$2-[1]!tbl_gk[[#This Row],[Marking]])/('F+ , F-'!AD$2-'F+ , F-'!AD$3))</f>
        <v>2.0507273321389546E-2</v>
      </c>
      <c r="AE71" s="2" cm="1">
        <f t="array" ref="AE71">[1]!table_weight[StandingTackle]*(('F+ , F-'!AE$2-[1]!tbl_gk[[#This Row],[StandingTackle]])/('F+ , F-'!AE$2-'F+ , F-'!AE$3))</f>
        <v>2.017517172914032E-2</v>
      </c>
      <c r="AF71" s="2" cm="1">
        <f t="array" ref="AF71">[1]!table_weight[SlidingTackle]*(('F+ , F-'!AF$2-[1]!tbl_gk[[#This Row],[SlidingTackle]])/('F+ , F-'!AF$2-'F+ , F-'!AF$3))</f>
        <v>7.4722858256075263E-3</v>
      </c>
      <c r="AG71" s="2" cm="1">
        <f t="array" ref="AG71">[1]!table_weight[GKDiving]*(('F+ , F-'!AG$2-[1]!tbl_gk[[#This Row],[GKDiving]])/('F+ , F-'!AG$2-'F+ , F-'!AG$3))</f>
        <v>3.4162356758949373E-2</v>
      </c>
      <c r="AH71" s="2" cm="1">
        <f t="array" ref="AH71">[1]!table_weight[GKHandling]*(('F+ , F-'!AH$2-[1]!tbl_gk[[#This Row],[GKHandling]])/('F+ , F-'!AH$2-'F+ , F-'!AH$3))</f>
        <v>3.9212444279837541E-2</v>
      </c>
      <c r="AI71" s="2" cm="1">
        <f t="array" ref="AI71">[1]!table_weight[GKKicking]*(('F+ , F-'!AI$2-[1]!tbl_gk[[#This Row],[GKKicking]])/('F+ , F-'!AI$2-'F+ , F-'!AI$3))</f>
        <v>2.6832978399756596E-3</v>
      </c>
      <c r="AJ71" s="2" cm="1">
        <f t="array" ref="AJ71">[1]!table_weight[GKPositioning]*(('F+ , F-'!AJ$2-[1]!tbl_gk[[#This Row],[GKPositioning]])/('F+ , F-'!AJ$2-'F+ , F-'!AJ$3))</f>
        <v>1.7028620907537841E-2</v>
      </c>
      <c r="AK71" s="2" cm="1">
        <f t="array" ref="AK71">[1]!table_weight[GKReflexes]*(('F+ , F-'!AK$2-[1]!tbl_gk[[#This Row],[GKReflexes]])/('F+ , F-'!AK$2-'F+ , F-'!AK$3))</f>
        <v>2.7329885407159499E-2</v>
      </c>
    </row>
    <row r="72" spans="1:37" x14ac:dyDescent="0.55000000000000004">
      <c r="A72" s="7">
        <f>[1]!tbl_gk[[#This Row],[ID]]</f>
        <v>165502</v>
      </c>
      <c r="B72" s="1" cm="1">
        <f t="array" ref="B72">[1]!table_weight[ValueEUR]*(('F+ , F-'!B$2-[1]!tbl_gk[[#This Row],[ValueEUR]])/('F+ , F-'!B$2-'F+ , F-'!B$3))</f>
        <v>3.3953120652925753E-6</v>
      </c>
      <c r="C72" s="1" cm="1">
        <f t="array" ref="C72">[1]!table_weight[WageEUR]*(('F+ , F-'!C$2-[1]!tbl_gk[[#This Row],[WageEUR]])/('F+ , F-'!C$2-'F+ , F-'!C$3))</f>
        <v>5.4769309433185425E-5</v>
      </c>
      <c r="D72" s="1" cm="1">
        <f t="array" ref="D72">[1]!table_weight[Crossing]*(('F+ , F-'!D$2-[1]!tbl_gk[[#This Row],[Crossing]])/('F+ , F-'!D$2-'F+ , F-'!D$3))</f>
        <v>3.3625286215233793E-2</v>
      </c>
      <c r="E72" s="1" cm="1">
        <f t="array" ref="E72">[1]!table_weight[Finishing]*(('F+ , F-'!E$2-[1]!tbl_gk[[#This Row],[Finishing]])/('F+ , F-'!E$2-'F+ , F-'!E$3))</f>
        <v>1.2977258898691668E-2</v>
      </c>
      <c r="F72" s="1" cm="1">
        <f t="array" ref="F72">[1]!table_weight[HeadingAccuracy]*(('F+ , F-'!F$2-[1]!tbl_gk[[#This Row],[HeadingAccuracy]])/('F+ , F-'!F$2-'F+ , F-'!F$3))</f>
        <v>1.00216539308148E-2</v>
      </c>
      <c r="G72" s="1" cm="1">
        <f t="array" ref="G72">[1]!table_weight[ShortPassing]*(('F+ , F-'!G$2-[1]!tbl_gk[[#This Row],[ShortPassing]])/('F+ , F-'!G$2-'F+ , F-'!G$3))</f>
        <v>5.0628261131616156E-2</v>
      </c>
      <c r="H72" s="1" cm="1">
        <f t="array" ref="H72">[1]!table_weight[Volleys]*(('F+ , F-'!H$2-[1]!tbl_gk[[#This Row],[Volleys]])/('F+ , F-'!H$2-'F+ , F-'!H$3))</f>
        <v>1.7360881469821632E-3</v>
      </c>
      <c r="I72" s="1" cm="1">
        <f t="array" ref="I72">[1]!table_weight[Dribbling]*(('F+ , F-'!I$2-[1]!tbl_gk[[#This Row],[Dribbling]])/('F+ , F-'!I$2-'F+ , F-'!I$3))</f>
        <v>1.5646051545047536E-2</v>
      </c>
      <c r="J72" s="1" cm="1">
        <f t="array" ref="J72">[1]!table_weight[Curve]*(('F+ , F-'!J$2-[1]!tbl_gk[[#This Row],[Curve]])/('F+ , F-'!J$2-'F+ , F-'!J$3))</f>
        <v>9.4648953791028455E-3</v>
      </c>
      <c r="K72" s="1" cm="1">
        <f t="array" ref="K72">[1]!table_weight[FKAccuracy]*(('F+ , F-'!K$2-[1]!tbl_gk[[#This Row],[FKAccuracy]])/('F+ , F-'!K$2-'F+ , F-'!K$3))</f>
        <v>9.5832065713416324E-3</v>
      </c>
      <c r="L72" s="1" cm="1">
        <f t="array" ref="L72">[1]!table_weight[LongPassing]*(('F+ , F-'!L$2-[1]!tbl_gk[[#This Row],[LongPassing]])/('F+ , F-'!L$2-'F+ , F-'!L$3))</f>
        <v>2.1115539902956136E-2</v>
      </c>
      <c r="M72" s="1" cm="1">
        <f t="array" ref="M72">[1]!table_weight[BallControl]*(('F+ , F-'!M$2-[1]!tbl_gk[[#This Row],[BallControl]])/('F+ , F-'!M$2-'F+ , F-'!M$3))</f>
        <v>1.1299926115867666E-2</v>
      </c>
      <c r="N72" s="1" cm="1">
        <f t="array" ref="N72">[1]!table_weight[Acceleration]*(('F+ , F-'!N$2-[1]!tbl_gk[[#This Row],[Acceleration]])/('F+ , F-'!N$2-'F+ , F-'!N$3))</f>
        <v>4.2842570554233201E-3</v>
      </c>
      <c r="O72" s="1" cm="1">
        <f t="array" ref="O72">[1]!table_weight[SprintSpeed]*(('F+ , F-'!O$2-[1]!tbl_gk[[#This Row],[SprintSpeed]])/('F+ , F-'!O$2-'F+ , F-'!O$3))</f>
        <v>6.4654700334651587E-3</v>
      </c>
      <c r="P72" s="1" cm="1">
        <f t="array" ref="P72">[1]!table_weight[Agility]*(('F+ , F-'!P$2-[1]!tbl_gk[[#This Row],[Agility]])/('F+ , F-'!P$2-'F+ , F-'!P$3))</f>
        <v>2.1061992464487069E-3</v>
      </c>
      <c r="Q72" s="1" cm="1">
        <f t="array" ref="Q72">[1]!table_weight[Reactions]*(('F+ , F-'!Q$2-[1]!tbl_gk[[#This Row],[Reactions]])/('F+ , F-'!Q$2-'F+ , F-'!Q$3))</f>
        <v>1.7531828002454398E-3</v>
      </c>
      <c r="R72" s="1" cm="1">
        <f t="array" ref="R72">[1]!table_weight[Balance]*(('F+ , F-'!R$2-[1]!tbl_gk[[#This Row],[Balance]])/('F+ , F-'!R$2-'F+ , F-'!R$3))</f>
        <v>7.4505007357369231E-4</v>
      </c>
      <c r="S72" s="1" cm="1">
        <f t="array" ref="S72">[1]!table_weight[ShotPower]*(('F+ , F-'!S$2-[1]!tbl_gk[[#This Row],[ShotPower]])/('F+ , F-'!S$2-'F+ , F-'!S$3))</f>
        <v>7.5315173595909123E-3</v>
      </c>
      <c r="T72" s="1" cm="1">
        <f t="array" ref="T72">[1]!table_weight[Jumping]*(('F+ , F-'!T$2-[1]!tbl_gk[[#This Row],[Jumping]])/('F+ , F-'!T$2-'F+ , F-'!T$3))</f>
        <v>1.3739364259988001E-3</v>
      </c>
      <c r="U72" s="1" cm="1">
        <f t="array" ref="U72">[1]!table_weight[Stamina]*(('F+ , F-'!U$2-[1]!tbl_gk[[#This Row],[Stamina]])/('F+ , F-'!U$2-'F+ , F-'!U$3))</f>
        <v>4.2935513312462497E-3</v>
      </c>
      <c r="V72" s="1" cm="1">
        <f t="array" ref="V72">[1]!table_weight[Strength]*(('F+ , F-'!V$2-[1]!tbl_gk[[#This Row],[Strength]])/('F+ , F-'!V$2-'F+ , F-'!V$3))</f>
        <v>1.5084677010445158E-2</v>
      </c>
      <c r="W72" s="1" cm="1">
        <f t="array" ref="W72">[1]!table_weight[LongShots]*(('F+ , F-'!W$2-[1]!tbl_gk[[#This Row],[LongShots]])/('F+ , F-'!W$2-'F+ , F-'!W$3))</f>
        <v>8.3106398450658349E-3</v>
      </c>
      <c r="X72" s="1" cm="1">
        <f t="array" ref="X72">[1]!table_weight[Aggression]*(('F+ , F-'!X$2-[1]!tbl_gk[[#This Row],[Aggression]])/('F+ , F-'!X$2-'F+ , F-'!X$3))</f>
        <v>3.6507453605110975E-3</v>
      </c>
      <c r="Y72" s="1" cm="1">
        <f t="array" ref="Y72">[1]!table_weight[Interceptions]*(('F+ , F-'!Y$2-[1]!tbl_gk[[#This Row],[Interceptions]])/('F+ , F-'!Y$2-'F+ , F-'!Y$3))</f>
        <v>1.4543619728865382E-2</v>
      </c>
      <c r="Z72" s="1" cm="1">
        <f t="array" ref="Z72">[1]!table_weight[Positioning]*(('F+ , F-'!Z$2-[1]!tbl_gk[[#This Row],[Positioning]])/('F+ , F-'!Z$2-'F+ , F-'!Z$3))</f>
        <v>1.0352229320893639E-3</v>
      </c>
      <c r="AA72" s="1" cm="1">
        <f t="array" ref="AA72">[1]!table_weight[Vision]*(('F+ , F-'!AA$2-[1]!tbl_gk[[#This Row],[Vision]])/('F+ , F-'!AA$2-'F+ , F-'!AA$3))</f>
        <v>3.2653889057904818E-2</v>
      </c>
      <c r="AB72" s="1" cm="1">
        <f t="array" ref="AB72">[1]!table_weight[Penalties]*(('F+ , F-'!AB$2-[1]!tbl_gk[[#This Row],[Penalties]])/('F+ , F-'!AB$2-'F+ , F-'!AB$3))</f>
        <v>2.3488251400346914E-3</v>
      </c>
      <c r="AC72" s="1" cm="1">
        <f t="array" ref="AC72">[1]!table_weight[Composure]*(('F+ , F-'!AC$2-[1]!tbl_gk[[#This Row],[Composure]])/('F+ , F-'!AC$2-'F+ , F-'!AC$3))</f>
        <v>5.3373470182910699E-4</v>
      </c>
      <c r="AD72" s="1" cm="1">
        <f t="array" ref="AD72">[1]!table_weight[Marking]*(('F+ , F-'!AD$2-[1]!tbl_gk[[#This Row],[Marking]])/('F+ , F-'!AD$2-'F+ , F-'!AD$3))</f>
        <v>1.8929790758205733E-2</v>
      </c>
      <c r="AE72" s="1" cm="1">
        <f t="array" ref="AE72">[1]!table_weight[StandingTackle]*(('F+ , F-'!AE$2-[1]!tbl_gk[[#This Row],[StandingTackle]])/('F+ , F-'!AE$2-'F+ , F-'!AE$3))</f>
        <v>1.7933485981458063E-2</v>
      </c>
      <c r="AF72" s="1" cm="1">
        <f t="array" ref="AF72">[1]!table_weight[SlidingTackle]*(('F+ , F-'!AF$2-[1]!tbl_gk[[#This Row],[SlidingTackle]])/('F+ , F-'!AF$2-'F+ , F-'!AF$3))</f>
        <v>5.977828660486021E-3</v>
      </c>
      <c r="AG72" s="1" cm="1">
        <f t="array" ref="AG72">[1]!table_weight[GKDiving]*(('F+ , F-'!AG$2-[1]!tbl_gk[[#This Row],[GKDiving]])/('F+ , F-'!AG$2-'F+ , F-'!AG$3))</f>
        <v>5.8076006490213938E-2</v>
      </c>
      <c r="AH72" s="1" cm="1">
        <f t="array" ref="AH72">[1]!table_weight[GKHandling]*(('F+ , F-'!AH$2-[1]!tbl_gk[[#This Row],[GKHandling]])/('F+ , F-'!AH$2-'F+ , F-'!AH$3))</f>
        <v>6.0601050250658012E-2</v>
      </c>
      <c r="AI72" s="1" cm="1">
        <f t="array" ref="AI72">[1]!table_weight[GKKicking]*(('F+ , F-'!AI$2-[1]!tbl_gk[[#This Row],[GKKicking]])/('F+ , F-'!AI$2-'F+ , F-'!AI$3))</f>
        <v>3.3988439306358358E-2</v>
      </c>
      <c r="AJ72" s="1" cm="1">
        <f t="array" ref="AJ72">[1]!table_weight[GKPositioning]*(('F+ , F-'!AJ$2-[1]!tbl_gk[[#This Row],[GKPositioning]])/('F+ , F-'!AJ$2-'F+ , F-'!AJ$3))</f>
        <v>2.1443448550232839E-2</v>
      </c>
      <c r="AK72" s="1" cm="1">
        <f t="array" ref="AK72">[1]!table_weight[GKReflexes]*(('F+ , F-'!AK$2-[1]!tbl_gk[[#This Row],[GKReflexes]])/('F+ , F-'!AK$2-'F+ , F-'!AK$3))</f>
        <v>6.012574789575089E-2</v>
      </c>
    </row>
    <row r="73" spans="1:37" x14ac:dyDescent="0.55000000000000004">
      <c r="A73" s="8">
        <f>[1]!tbl_gk[[#This Row],[ID]]</f>
        <v>165735</v>
      </c>
      <c r="B73" s="2" cm="1">
        <f t="array" ref="B73">[1]!table_weight[ValueEUR]*(('F+ , F-'!B$2-[1]!tbl_gk[[#This Row],[ValueEUR]])/('F+ , F-'!B$2-'F+ , F-'!B$3))</f>
        <v>2.1915196057797529E-5</v>
      </c>
      <c r="C73" s="2" cm="1">
        <f t="array" ref="C73">[1]!table_weight[WageEUR]*(('F+ , F-'!C$2-[1]!tbl_gk[[#This Row],[WageEUR]])/('F+ , F-'!C$2-'F+ , F-'!C$3))</f>
        <v>3.9120935309418157E-5</v>
      </c>
      <c r="D73" s="2" cm="1">
        <f t="array" ref="D73">[1]!table_weight[Crossing]*(('F+ , F-'!D$2-[1]!tbl_gk[[#This Row],[Crossing]])/('F+ , F-'!D$2-'F+ , F-'!D$3))</f>
        <v>2.8021071846028162E-2</v>
      </c>
      <c r="E73" s="2" cm="1">
        <f t="array" ref="E73">[1]!table_weight[Finishing]*(('F+ , F-'!E$2-[1]!tbl_gk[[#This Row],[Finishing]])/('F+ , F-'!E$2-'F+ , F-'!E$3))</f>
        <v>9.9825068451474385E-3</v>
      </c>
      <c r="F73" s="2" cm="1">
        <f t="array" ref="F73">[1]!table_weight[HeadingAccuracy]*(('F+ , F-'!F$2-[1]!tbl_gk[[#This Row],[HeadingAccuracy]])/('F+ , F-'!F$2-'F+ , F-'!F$3))</f>
        <v>1.1691929585950599E-2</v>
      </c>
      <c r="G73" s="2" cm="1">
        <f t="array" ref="G73">[1]!table_weight[ShortPassing]*(('F+ , F-'!G$2-[1]!tbl_gk[[#This Row],[ShortPassing]])/('F+ , F-'!G$2-'F+ , F-'!G$3))</f>
        <v>4.9221920544626818E-2</v>
      </c>
      <c r="H73" s="2" cm="1">
        <f t="array" ref="H73">[1]!table_weight[Volleys]*(('F+ , F-'!H$2-[1]!tbl_gk[[#This Row],[Volleys]])/('F+ , F-'!H$2-'F+ , F-'!H$3))</f>
        <v>1.7360881469821632E-3</v>
      </c>
      <c r="I73" s="2" cm="1">
        <f t="array" ref="I73">[1]!table_weight[Dribbling]*(('F+ , F-'!I$2-[1]!tbl_gk[[#This Row],[Dribbling]])/('F+ , F-'!I$2-'F+ , F-'!I$3))</f>
        <v>1.2712416880351124E-2</v>
      </c>
      <c r="J73" s="2" cm="1">
        <f t="array" ref="J73">[1]!table_weight[Curve]*(('F+ , F-'!J$2-[1]!tbl_gk[[#This Row],[Curve]])/('F+ , F-'!J$2-'F+ , F-'!J$3))</f>
        <v>9.4648953791028455E-3</v>
      </c>
      <c r="K73" s="2" cm="1">
        <f t="array" ref="K73">[1]!table_weight[FKAccuracy]*(('F+ , F-'!K$2-[1]!tbl_gk[[#This Row],[FKAccuracy]])/('F+ , F-'!K$2-'F+ , F-'!K$3))</f>
        <v>9.4310921813203358E-3</v>
      </c>
      <c r="L73" s="2" cm="1">
        <f t="array" ref="L73">[1]!table_weight[LongPassing]*(('F+ , F-'!L$2-[1]!tbl_gk[[#This Row],[LongPassing]])/('F+ , F-'!L$2-'F+ , F-'!L$3))</f>
        <v>2.7071205003789917E-2</v>
      </c>
      <c r="M73" s="2" cm="1">
        <f t="array" ref="M73">[1]!table_weight[BallControl]*(('F+ , F-'!M$2-[1]!tbl_gk[[#This Row],[BallControl]])/('F+ , F-'!M$2-'F+ , F-'!M$3))</f>
        <v>1.0865313572949679E-2</v>
      </c>
      <c r="N73" s="2" cm="1">
        <f t="array" ref="N73">[1]!table_weight[Acceleration]*(('F+ , F-'!N$2-[1]!tbl_gk[[#This Row],[Acceleration]])/('F+ , F-'!N$2-'F+ , F-'!N$3))</f>
        <v>7.2155908301866443E-3</v>
      </c>
      <c r="O73" s="2" cm="1">
        <f t="array" ref="O73">[1]!table_weight[SprintSpeed]*(('F+ , F-'!O$2-[1]!tbl_gk[[#This Row],[SprintSpeed]])/('F+ , F-'!O$2-'F+ , F-'!O$3))</f>
        <v>8.1521143900212863E-3</v>
      </c>
      <c r="P73" s="2" cm="1">
        <f t="array" ref="P73">[1]!table_weight[Agility]*(('F+ , F-'!P$2-[1]!tbl_gk[[#This Row],[Agility]])/('F+ , F-'!P$2-'F+ , F-'!P$3))</f>
        <v>5.265498116121768E-3</v>
      </c>
      <c r="Q73" s="2" cm="1">
        <f t="array" ref="Q73">[1]!table_weight[Reactions]*(('F+ , F-'!Q$2-[1]!tbl_gk[[#This Row],[Reactions]])/('F+ , F-'!Q$2-'F+ , F-'!Q$3))</f>
        <v>1.4953618002093458E-3</v>
      </c>
      <c r="R73" s="2" cm="1">
        <f t="array" ref="R73">[1]!table_weight[Balance]*(('F+ , F-'!R$2-[1]!tbl_gk[[#This Row],[Balance]])/('F+ , F-'!R$2-'F+ , F-'!R$3))</f>
        <v>2.4214127391145E-3</v>
      </c>
      <c r="S73" s="2" cm="1">
        <f t="array" ref="S73">[1]!table_weight[ShotPower]*(('F+ , F-'!S$2-[1]!tbl_gk[[#This Row],[ShotPower]])/('F+ , F-'!S$2-'F+ , F-'!S$3))</f>
        <v>6.4926873789576834E-3</v>
      </c>
      <c r="T73" s="2" cm="1">
        <f t="array" ref="T73">[1]!table_weight[Jumping]*(('F+ , F-'!T$2-[1]!tbl_gk[[#This Row],[Jumping]])/('F+ , F-'!T$2-'F+ , F-'!T$3))</f>
        <v>1.2880653993738752E-3</v>
      </c>
      <c r="U73" s="2" cm="1">
        <f t="array" ref="U73">[1]!table_weight[Stamina]*(('F+ , F-'!U$2-[1]!tbl_gk[[#This Row],[Stamina]])/('F+ , F-'!U$2-'F+ , F-'!U$3))</f>
        <v>4.2935513312462497E-3</v>
      </c>
      <c r="V73" s="2" cm="1">
        <f t="array" ref="V73">[1]!table_weight[Strength]*(('F+ , F-'!V$2-[1]!tbl_gk[[#This Row],[Strength]])/('F+ , F-'!V$2-'F+ , F-'!V$3))</f>
        <v>1.1535341243281592E-2</v>
      </c>
      <c r="W73" s="2" cm="1">
        <f t="array" ref="W73">[1]!table_weight[LongShots]*(('F+ , F-'!W$2-[1]!tbl_gk[[#This Row],[LongShots]])/('F+ , F-'!W$2-'F+ , F-'!W$3))</f>
        <v>8.8300548353824494E-3</v>
      </c>
      <c r="X73" s="2" cm="1">
        <f t="array" ref="X73">[1]!table_weight[Aggression]*(('F+ , F-'!X$2-[1]!tbl_gk[[#This Row],[Aggression]])/('F+ , F-'!X$2-'F+ , F-'!X$3))</f>
        <v>7.9099482811073787E-3</v>
      </c>
      <c r="Y73" s="2" cm="1">
        <f t="array" ref="Y73">[1]!table_weight[Interceptions]*(('F+ , F-'!Y$2-[1]!tbl_gk[[#This Row],[Interceptions]])/('F+ , F-'!Y$2-'F+ , F-'!Y$3))</f>
        <v>1.4543619728865382E-2</v>
      </c>
      <c r="Z73" s="2" cm="1">
        <f t="array" ref="Z73">[1]!table_weight[Positioning]*(('F+ , F-'!Z$2-[1]!tbl_gk[[#This Row],[Positioning]])/('F+ , F-'!Z$2-'F+ , F-'!Z$3))</f>
        <v>4.4366697089544168E-4</v>
      </c>
      <c r="AA73" s="2" cm="1">
        <f t="array" ref="AA73">[1]!table_weight[Vision]*(('F+ , F-'!AA$2-[1]!tbl_gk[[#This Row],[Vision]])/('F+ , F-'!AA$2-'F+ , F-'!AA$3))</f>
        <v>2.8394686137308535E-2</v>
      </c>
      <c r="AB73" s="2" cm="1">
        <f t="array" ref="AB73">[1]!table_weight[Penalties]*(('F+ , F-'!AB$2-[1]!tbl_gk[[#This Row],[Penalties]])/('F+ , F-'!AB$2-'F+ , F-'!AB$3))</f>
        <v>1.5267363410225493E-3</v>
      </c>
      <c r="AC73" s="2" cm="1">
        <f t="array" ref="AC73">[1]!table_weight[Composure]*(('F+ , F-'!AC$2-[1]!tbl_gk[[#This Row],[Composure]])/('F+ , F-'!AC$2-'F+ , F-'!AC$3))</f>
        <v>7.4722858256074981E-4</v>
      </c>
      <c r="AD73" s="2" cm="1">
        <f t="array" ref="AD73">[1]!table_weight[Marking]*(('F+ , F-'!AD$2-[1]!tbl_gk[[#This Row],[Marking]])/('F+ , F-'!AD$2-'F+ , F-'!AD$3))</f>
        <v>2.0507273321389546E-2</v>
      </c>
      <c r="AE73" s="2" cm="1">
        <f t="array" ref="AE73">[1]!table_weight[StandingTackle]*(('F+ , F-'!AE$2-[1]!tbl_gk[[#This Row],[StandingTackle]])/('F+ , F-'!AE$2-'F+ , F-'!AE$3))</f>
        <v>2.6900228972187096E-2</v>
      </c>
      <c r="AF73" s="2" cm="1">
        <f t="array" ref="AF73">[1]!table_weight[SlidingTackle]*(('F+ , F-'!AF$2-[1]!tbl_gk[[#This Row],[SlidingTackle]])/('F+ , F-'!AF$2-'F+ , F-'!AF$3))</f>
        <v>8.9667429907290316E-3</v>
      </c>
      <c r="AG73" s="2" cm="1">
        <f t="array" ref="AG73">[1]!table_weight[GKDiving]*(('F+ , F-'!AG$2-[1]!tbl_gk[[#This Row],[GKDiving]])/('F+ , F-'!AG$2-'F+ , F-'!AG$3))</f>
        <v>4.4411063786634182E-2</v>
      </c>
      <c r="AH73" s="2" cm="1">
        <f t="array" ref="AH73">[1]!table_weight[GKHandling]*(('F+ , F-'!AH$2-[1]!tbl_gk[[#This Row],[GKHandling]])/('F+ , F-'!AH$2-'F+ , F-'!AH$3))</f>
        <v>4.6341979603444362E-2</v>
      </c>
      <c r="AI73" s="2" cm="1">
        <f t="array" ref="AI73">[1]!table_weight[GKKicking]*(('F+ , F-'!AI$2-[1]!tbl_gk[[#This Row],[GKKicking]])/('F+ , F-'!AI$2-'F+ , F-'!AI$3))</f>
        <v>2.9516276239732256E-2</v>
      </c>
      <c r="AJ73" s="2" cm="1">
        <f t="array" ref="AJ73">[1]!table_weight[GKPositioning]*(('F+ , F-'!AJ$2-[1]!tbl_gk[[#This Row],[GKPositioning]])/('F+ , F-'!AJ$2-'F+ , F-'!AJ$3))</f>
        <v>1.4505862254569271E-2</v>
      </c>
      <c r="AK73" s="2" cm="1">
        <f t="array" ref="AK73">[1]!table_weight[GKReflexes]*(('F+ , F-'!AK$2-[1]!tbl_gk[[#This Row],[GKReflexes]])/('F+ , F-'!AK$2-'F+ , F-'!AK$3))</f>
        <v>4.7371801372409796E-2</v>
      </c>
    </row>
    <row r="74" spans="1:37" x14ac:dyDescent="0.55000000000000004">
      <c r="A74" s="7">
        <f>[1]!tbl_gk[[#This Row],[ID]]</f>
        <v>166764</v>
      </c>
      <c r="B74" s="1" cm="1">
        <f t="array" ref="B74">[1]!table_weight[ValueEUR]*(('F+ , F-'!B$2-[1]!tbl_gk[[#This Row],[ValueEUR]])/('F+ , F-'!B$2-'F+ , F-'!B$3))</f>
        <v>3.4261785386134169E-5</v>
      </c>
      <c r="C74" s="1" cm="1">
        <f t="array" ref="C74">[1]!table_weight[WageEUR]*(('F+ , F-'!C$2-[1]!tbl_gk[[#This Row],[WageEUR]])/('F+ , F-'!C$2-'F+ , F-'!C$3))</f>
        <v>2.3472561185650898E-4</v>
      </c>
      <c r="D74" s="1" cm="1">
        <f t="array" ref="D74">[1]!table_weight[Crossing]*(('F+ , F-'!D$2-[1]!tbl_gk[[#This Row],[Crossing]])/('F+ , F-'!D$2-'F+ , F-'!D$3))</f>
        <v>2.9141914719869291E-2</v>
      </c>
      <c r="E74" s="1" cm="1">
        <f t="array" ref="E74">[1]!table_weight[Finishing]*(('F+ , F-'!E$2-[1]!tbl_gk[[#This Row],[Finishing]])/('F+ , F-'!E$2-'F+ , F-'!E$3))</f>
        <v>9.9825068451474385E-3</v>
      </c>
      <c r="F74" s="1" cm="1">
        <f t="array" ref="F74">[1]!table_weight[HeadingAccuracy]*(('F+ , F-'!F$2-[1]!tbl_gk[[#This Row],[HeadingAccuracy]])/('F+ , F-'!F$2-'F+ , F-'!F$3))</f>
        <v>1.1274360672166649E-2</v>
      </c>
      <c r="G74" s="1" cm="1">
        <f t="array" ref="G74">[1]!table_weight[ShortPassing]*(('F+ , F-'!G$2-[1]!tbl_gk[[#This Row],[ShortPassing]])/('F+ , F-'!G$2-'F+ , F-'!G$3))</f>
        <v>4.781557995763748E-2</v>
      </c>
      <c r="H74" s="1" cm="1">
        <f t="array" ref="H74">[1]!table_weight[Volleys]*(('F+ , F-'!H$2-[1]!tbl_gk[[#This Row],[Volleys]])/('F+ , F-'!H$2-'F+ , F-'!H$3))</f>
        <v>1.2731313077869197E-3</v>
      </c>
      <c r="I74" s="1" cm="1">
        <f t="array" ref="I74">[1]!table_weight[Dribbling]*(('F+ , F-'!I$2-[1]!tbl_gk[[#This Row],[Dribbling]])/('F+ , F-'!I$2-'F+ , F-'!I$3))</f>
        <v>1.4668173323482065E-2</v>
      </c>
      <c r="J74" s="1" cm="1">
        <f t="array" ref="J74">[1]!table_weight[Curve]*(('F+ , F-'!J$2-[1]!tbl_gk[[#This Row],[Curve]])/('F+ , F-'!J$2-'F+ , F-'!J$3))</f>
        <v>9.6339113680153961E-3</v>
      </c>
      <c r="K74" s="1" cm="1">
        <f t="array" ref="K74">[1]!table_weight[FKAccuracy]*(('F+ , F-'!K$2-[1]!tbl_gk[[#This Row],[FKAccuracy]])/('F+ , F-'!K$2-'F+ , F-'!K$3))</f>
        <v>8.3662914511712649E-3</v>
      </c>
      <c r="L74" s="1" cm="1">
        <f t="array" ref="L74">[1]!table_weight[LongPassing]*(('F+ , F-'!L$2-[1]!tbl_gk[[#This Row],[LongPassing]])/('F+ , F-'!L$2-'F+ , F-'!L$3))</f>
        <v>1.9491267602728742E-2</v>
      </c>
      <c r="M74" s="1" cm="1">
        <f t="array" ref="M74">[1]!table_weight[BallControl]*(('F+ , F-'!M$2-[1]!tbl_gk[[#This Row],[BallControl]])/('F+ , F-'!M$2-'F+ , F-'!M$3))</f>
        <v>9.9960884871137055E-3</v>
      </c>
      <c r="N74" s="1" cm="1">
        <f t="array" ref="N74">[1]!table_weight[Acceleration]*(('F+ , F-'!N$2-[1]!tbl_gk[[#This Row],[Acceleration]])/('F+ , F-'!N$2-'F+ , F-'!N$3))</f>
        <v>3.3823082016499898E-3</v>
      </c>
      <c r="O74" s="1" cm="1">
        <f t="array" ref="O74">[1]!table_weight[SprintSpeed]*(('F+ , F-'!O$2-[1]!tbl_gk[[#This Row],[SprintSpeed]])/('F+ , F-'!O$2-'F+ , F-'!O$3))</f>
        <v>4.7788256769090301E-3</v>
      </c>
      <c r="P74" s="1" cm="1">
        <f t="array" ref="P74">[1]!table_weight[Agility]*(('F+ , F-'!P$2-[1]!tbl_gk[[#This Row],[Agility]])/('F+ , F-'!P$2-'F+ , F-'!P$3))</f>
        <v>1.6381549694601055E-3</v>
      </c>
      <c r="Q74" s="1" cm="1">
        <f t="array" ref="Q74">[1]!table_weight[Reactions]*(('F+ , F-'!Q$2-[1]!tbl_gk[[#This Row],[Reactions]])/('F+ , F-'!Q$2-'F+ , F-'!Q$3))</f>
        <v>1.4437976002021271E-3</v>
      </c>
      <c r="R74" s="1" cm="1">
        <f t="array" ref="R74">[1]!table_weight[Balance]*(('F+ , F-'!R$2-[1]!tbl_gk[[#This Row],[Balance]])/('F+ , F-'!R$2-'F+ , F-'!R$3))</f>
        <v>1.2417501226228203E-4</v>
      </c>
      <c r="S74" s="1" cm="1">
        <f t="array" ref="S74">[1]!table_weight[ShotPower]*(('F+ , F-'!S$2-[1]!tbl_gk[[#This Row],[ShotPower]])/('F+ , F-'!S$2-'F+ , F-'!S$3))</f>
        <v>5.7135648934827617E-3</v>
      </c>
      <c r="T74" s="1" cm="1">
        <f t="array" ref="T74">[1]!table_weight[Jumping]*(('F+ , F-'!T$2-[1]!tbl_gk[[#This Row],[Jumping]])/('F+ , F-'!T$2-'F+ , F-'!T$3))</f>
        <v>1.6315495058735752E-3</v>
      </c>
      <c r="U74" s="1" cm="1">
        <f t="array" ref="U74">[1]!table_weight[Stamina]*(('F+ , F-'!U$2-[1]!tbl_gk[[#This Row],[Stamina]])/('F+ , F-'!U$2-'F+ , F-'!U$3))</f>
        <v>1.7174205324985E-3</v>
      </c>
      <c r="V74" s="1" cm="1">
        <f t="array" ref="V74">[1]!table_weight[Strength]*(('F+ , F-'!V$2-[1]!tbl_gk[[#This Row],[Strength]])/('F+ , F-'!V$2-'F+ , F-'!V$3))</f>
        <v>1.5084677010445158E-2</v>
      </c>
      <c r="W74" s="1" cm="1">
        <f t="array" ref="W74">[1]!table_weight[LongShots]*(('F+ , F-'!W$2-[1]!tbl_gk[[#This Row],[LongShots]])/('F+ , F-'!W$2-'F+ , F-'!W$3))</f>
        <v>8.0509323499075268E-3</v>
      </c>
      <c r="X74" s="1" cm="1">
        <f t="array" ref="X74">[1]!table_weight[Aggression]*(('F+ , F-'!X$2-[1]!tbl_gk[[#This Row],[Aggression]])/('F+ , F-'!X$2-'F+ , F-'!X$3))</f>
        <v>4.8676604806814636E-3</v>
      </c>
      <c r="Y74" s="1" cm="1">
        <f t="array" ref="Y74">[1]!table_weight[Interceptions]*(('F+ , F-'!Y$2-[1]!tbl_gk[[#This Row],[Interceptions]])/('F+ , F-'!Y$2-'F+ , F-'!Y$3))</f>
        <v>1.8698939651398346E-2</v>
      </c>
      <c r="Z74" s="1" cm="1">
        <f t="array" ref="Z74">[1]!table_weight[Positioning]*(('F+ , F-'!Z$2-[1]!tbl_gk[[#This Row],[Positioning]])/('F+ , F-'!Z$2-'F+ , F-'!Z$3))</f>
        <v>2.957779805969611E-4</v>
      </c>
      <c r="AA74" s="1" cm="1">
        <f t="array" ref="AA74">[1]!table_weight[Vision]*(('F+ , F-'!AA$2-[1]!tbl_gk[[#This Row],[Vision]])/('F+ , F-'!AA$2-'F+ , F-'!AA$3))</f>
        <v>1.9166413142683265E-2</v>
      </c>
      <c r="AB74" s="1" cm="1">
        <f t="array" ref="AB74">[1]!table_weight[Penalties]*(('F+ , F-'!AB$2-[1]!tbl_gk[[#This Row],[Penalties]])/('F+ , F-'!AB$2-'F+ , F-'!AB$3))</f>
        <v>1.9965013690294879E-3</v>
      </c>
      <c r="AC74" s="1" cm="1">
        <f t="array" ref="AC74">[1]!table_weight[Composure]*(('F+ , F-'!AC$2-[1]!tbl_gk[[#This Row],[Composure]])/('F+ , F-'!AC$2-'F+ , F-'!AC$3))</f>
        <v>1.067469403658214E-3</v>
      </c>
      <c r="AD74" s="1" cm="1">
        <f t="array" ref="AD74">[1]!table_weight[Marking]*(('F+ , F-'!AD$2-[1]!tbl_gk[[#This Row],[Marking]])/('F+ , F-'!AD$2-'F+ , F-'!AD$3))</f>
        <v>2.366223844775717E-2</v>
      </c>
      <c r="AE74" s="1" cm="1">
        <f t="array" ref="AE74">[1]!table_weight[StandingTackle]*(('F+ , F-'!AE$2-[1]!tbl_gk[[#This Row],[StandingTackle]])/('F+ , F-'!AE$2-'F+ , F-'!AE$3))</f>
        <v>3.1383600467551613E-2</v>
      </c>
      <c r="AF74" s="1" cm="1">
        <f t="array" ref="AF74">[1]!table_weight[SlidingTackle]*(('F+ , F-'!AF$2-[1]!tbl_gk[[#This Row],[SlidingTackle]])/('F+ , F-'!AF$2-'F+ , F-'!AF$3))</f>
        <v>9.7139715732897855E-3</v>
      </c>
      <c r="AG74" s="1" cm="1">
        <f t="array" ref="AG74">[1]!table_weight[GKDiving]*(('F+ , F-'!AG$2-[1]!tbl_gk[[#This Row],[GKDiving]])/('F+ , F-'!AG$2-'F+ , F-'!AG$3))</f>
        <v>4.2702945948686719E-2</v>
      </c>
      <c r="AH74" s="1" cm="1">
        <f t="array" ref="AH74">[1]!table_weight[GKHandling]*(('F+ , F-'!AH$2-[1]!tbl_gk[[#This Row],[GKHandling]])/('F+ , F-'!AH$2-'F+ , F-'!AH$3))</f>
        <v>4.8124363434346076E-2</v>
      </c>
      <c r="AI74" s="1" cm="1">
        <f t="array" ref="AI74">[1]!table_weight[GKKicking]*(('F+ , F-'!AI$2-[1]!tbl_gk[[#This Row],[GKKicking]])/('F+ , F-'!AI$2-'F+ , F-'!AI$3))</f>
        <v>2.5938545786431375E-2</v>
      </c>
      <c r="AJ74" s="1" cm="1">
        <f t="array" ref="AJ74">[1]!table_weight[GKPositioning]*(('F+ , F-'!AJ$2-[1]!tbl_gk[[#This Row],[GKPositioning]])/('F+ , F-'!AJ$2-'F+ , F-'!AJ$3))</f>
        <v>1.6397931244295699E-2</v>
      </c>
      <c r="AK74" s="1" cm="1">
        <f t="array" ref="AK74">[1]!table_weight[GKReflexes]*(('F+ , F-'!AK$2-[1]!tbl_gk[[#This Row],[GKReflexes]])/('F+ , F-'!AK$2-'F+ , F-'!AK$3))</f>
        <v>4.7371801372409796E-2</v>
      </c>
    </row>
    <row r="75" spans="1:37" x14ac:dyDescent="0.55000000000000004">
      <c r="A75" s="8">
        <f>[1]!tbl_gk[[#This Row],[ID]]</f>
        <v>167495</v>
      </c>
      <c r="B75" s="2" cm="1">
        <f t="array" ref="B75">[1]!table_weight[ValueEUR]*(('F+ , F-'!B$2-[1]!tbl_gk[[#This Row],[ValueEUR]])/('F+ , F-'!B$2-'F+ , F-'!B$3))</f>
        <v>4.1641959157147392E-3</v>
      </c>
      <c r="C75" s="2" cm="1">
        <f t="array" ref="C75">[1]!table_weight[WageEUR]*(('F+ , F-'!C$2-[1]!tbl_gk[[#This Row],[WageEUR]])/('F+ , F-'!C$2-'F+ , F-'!C$3))</f>
        <v>1.1188587498493595E-2</v>
      </c>
      <c r="D75" s="2" cm="1">
        <f t="array" ref="D75">[1]!table_weight[Crossing]*(('F+ , F-'!D$2-[1]!tbl_gk[[#This Row],[Crossing]])/('F+ , F-'!D$2-'F+ , F-'!D$3))</f>
        <v>3.2504443341392672E-2</v>
      </c>
      <c r="E75" s="2" cm="1">
        <f t="array" ref="E75">[1]!table_weight[Finishing]*(('F+ , F-'!E$2-[1]!tbl_gk[[#This Row],[Finishing]])/('F+ , F-'!E$2-'F+ , F-'!E$3))</f>
        <v>1.3975509583206414E-2</v>
      </c>
      <c r="F75" s="2" cm="1">
        <f t="array" ref="F75">[1]!table_weight[HeadingAccuracy]*(('F+ , F-'!F$2-[1]!tbl_gk[[#This Row],[HeadingAccuracy]])/('F+ , F-'!F$2-'F+ , F-'!F$3))</f>
        <v>5.8459647929752995E-3</v>
      </c>
      <c r="G75" s="2" cm="1">
        <f t="array" ref="G75">[1]!table_weight[ShortPassing]*(('F+ , F-'!G$2-[1]!tbl_gk[[#This Row],[ShortPassing]])/('F+ , F-'!G$2-'F+ , F-'!G$3))</f>
        <v>4.2190217609680133E-3</v>
      </c>
      <c r="H75" s="2" cm="1">
        <f t="array" ref="H75">[1]!table_weight[Volleys]*(('F+ , F-'!H$2-[1]!tbl_gk[[#This Row],[Volleys]])/('F+ , F-'!H$2-'F+ , F-'!H$3))</f>
        <v>1.7360881469821632E-3</v>
      </c>
      <c r="I75" s="2" cm="1">
        <f t="array" ref="I75">[1]!table_weight[Dribbling]*(('F+ , F-'!I$2-[1]!tbl_gk[[#This Row],[Dribbling]])/('F+ , F-'!I$2-'F+ , F-'!I$3))</f>
        <v>9.77878221565471E-4</v>
      </c>
      <c r="J75" s="2" cm="1">
        <f t="array" ref="J75">[1]!table_weight[Curve]*(('F+ , F-'!J$2-[1]!tbl_gk[[#This Row],[Curve]])/('F+ , F-'!J$2-'F+ , F-'!J$3))</f>
        <v>9.295879390190295E-3</v>
      </c>
      <c r="K75" s="2" cm="1">
        <f t="array" ref="K75">[1]!table_weight[FKAccuracy]*(('F+ , F-'!K$2-[1]!tbl_gk[[#This Row],[FKAccuracy]])/('F+ , F-'!K$2-'F+ , F-'!K$3))</f>
        <v>9.5832065713416324E-3</v>
      </c>
      <c r="L75" s="2" cm="1">
        <f t="array" ref="L75">[1]!table_weight[LongPassing]*(('F+ , F-'!L$2-[1]!tbl_gk[[#This Row],[LongPassing]])/('F+ , F-'!L$2-'F+ , F-'!L$3))</f>
        <v>0</v>
      </c>
      <c r="M75" s="2" cm="1">
        <f t="array" ref="M75">[1]!table_weight[BallControl]*(('F+ , F-'!M$2-[1]!tbl_gk[[#This Row],[BallControl]])/('F+ , F-'!M$2-'F+ , F-'!M$3))</f>
        <v>4.3461254291798712E-4</v>
      </c>
      <c r="N75" s="2" cm="1">
        <f t="array" ref="N75">[1]!table_weight[Acceleration]*(('F+ , F-'!N$2-[1]!tbl_gk[[#This Row],[Acceleration]])/('F+ , F-'!N$2-'F+ , F-'!N$3))</f>
        <v>2.480359347876659E-3</v>
      </c>
      <c r="O75" s="2" cm="1">
        <f t="array" ref="O75">[1]!table_weight[SprintSpeed]*(('F+ , F-'!O$2-[1]!tbl_gk[[#This Row],[SprintSpeed]])/('F+ , F-'!O$2-'F+ , F-'!O$3))</f>
        <v>1.4055369637967737E-3</v>
      </c>
      <c r="P75" s="2" cm="1">
        <f t="array" ref="P75">[1]!table_weight[Agility]*(('F+ , F-'!P$2-[1]!tbl_gk[[#This Row],[Agility]])/('F+ , F-'!P$2-'F+ , F-'!P$3))</f>
        <v>2.2232103156958572E-3</v>
      </c>
      <c r="Q75" s="2" cm="1">
        <f t="array" ref="Q75">[1]!table_weight[Reactions]*(('F+ , F-'!Q$2-[1]!tbl_gk[[#This Row],[Reactions]])/('F+ , F-'!Q$2-'F+ , F-'!Q$3))</f>
        <v>1.0312840001443764E-4</v>
      </c>
      <c r="R75" s="2" cm="1">
        <f t="array" ref="R75">[1]!table_weight[Balance]*(('F+ , F-'!R$2-[1]!tbl_gk[[#This Row],[Balance]])/('F+ , F-'!R$2-'F+ , F-'!R$3))</f>
        <v>2.1109752084587947E-3</v>
      </c>
      <c r="S75" s="2" cm="1">
        <f t="array" ref="S75">[1]!table_weight[ShotPower]*(('F+ , F-'!S$2-[1]!tbl_gk[[#This Row],[ShotPower]])/('F+ , F-'!S$2-'F+ , F-'!S$3))</f>
        <v>5.1941499031661468E-4</v>
      </c>
      <c r="T75" s="2" cm="1">
        <f t="array" ref="T75">[1]!table_weight[Jumping]*(('F+ , F-'!T$2-[1]!tbl_gk[[#This Row],[Jumping]])/('F+ , F-'!T$2-'F+ , F-'!T$3))</f>
        <v>6.0109718637447508E-4</v>
      </c>
      <c r="U75" s="2" cm="1">
        <f t="array" ref="U75">[1]!table_weight[Stamina]*(('F+ , F-'!U$2-[1]!tbl_gk[[#This Row],[Stamina]])/('F+ , F-'!U$2-'F+ , F-'!U$3))</f>
        <v>1.7174205324985E-3</v>
      </c>
      <c r="V75" s="2" cm="1">
        <f t="array" ref="V75">[1]!table_weight[Strength]*(('F+ , F-'!V$2-[1]!tbl_gk[[#This Row],[Strength]])/('F+ , F-'!V$2-'F+ , F-'!V$3))</f>
        <v>4.4366697089544584E-3</v>
      </c>
      <c r="W75" s="2" cm="1">
        <f t="array" ref="W75">[1]!table_weight[LongShots]*(('F+ , F-'!W$2-[1]!tbl_gk[[#This Row],[LongShots]])/('F+ , F-'!W$2-'F+ , F-'!W$3))</f>
        <v>7.5315173595909123E-3</v>
      </c>
      <c r="X75" s="2" cm="1">
        <f t="array" ref="X75">[1]!table_weight[Aggression]*(('F+ , F-'!X$2-[1]!tbl_gk[[#This Row],[Aggression]])/('F+ , F-'!X$2-'F+ , F-'!X$3))</f>
        <v>9.7353209613629272E-3</v>
      </c>
      <c r="Y75" s="2" cm="1">
        <f t="array" ref="Y75">[1]!table_weight[Interceptions]*(('F+ , F-'!Y$2-[1]!tbl_gk[[#This Row],[Interceptions]])/('F+ , F-'!Y$2-'F+ , F-'!Y$3))</f>
        <v>9.6957464859102546E-3</v>
      </c>
      <c r="Z75" s="2" cm="1">
        <f t="array" ref="Z75">[1]!table_weight[Positioning]*(('F+ , F-'!Z$2-[1]!tbl_gk[[#This Row],[Positioning]])/('F+ , F-'!Z$2-'F+ , F-'!Z$3))</f>
        <v>1.1831119223878444E-3</v>
      </c>
      <c r="AA75" s="2" cm="1">
        <f t="array" ref="AA75">[1]!table_weight[Vision]*(('F+ , F-'!AA$2-[1]!tbl_gk[[#This Row],[Vision]])/('F+ , F-'!AA$2-'F+ , F-'!AA$3))</f>
        <v>0</v>
      </c>
      <c r="AB75" s="2" cm="1">
        <f t="array" ref="AB75">[1]!table_weight[Penalties]*(('F+ , F-'!AB$2-[1]!tbl_gk[[#This Row],[Penalties]])/('F+ , F-'!AB$2-'F+ , F-'!AB$3))</f>
        <v>1.0569713130156111E-3</v>
      </c>
      <c r="AC75" s="2" cm="1">
        <f t="array" ref="AC75">[1]!table_weight[Composure]*(('F+ , F-'!AC$2-[1]!tbl_gk[[#This Row],[Composure]])/('F+ , F-'!AC$2-'F+ , F-'!AC$3))</f>
        <v>0</v>
      </c>
      <c r="AD75" s="2" cm="1">
        <f t="array" ref="AD75">[1]!table_weight[Marking]*(('F+ , F-'!AD$2-[1]!tbl_gk[[#This Row],[Marking]])/('F+ , F-'!AD$2-'F+ , F-'!AD$3))</f>
        <v>2.0507273321389546E-2</v>
      </c>
      <c r="AE75" s="2" cm="1">
        <f t="array" ref="AE75">[1]!table_weight[StandingTackle]*(('F+ , F-'!AE$2-[1]!tbl_gk[[#This Row],[StandingTackle]])/('F+ , F-'!AE$2-'F+ , F-'!AE$3))</f>
        <v>3.362528621523387E-2</v>
      </c>
      <c r="AF75" s="2" cm="1">
        <f t="array" ref="AF75">[1]!table_weight[SlidingTackle]*(('F+ , F-'!AF$2-[1]!tbl_gk[[#This Row],[SlidingTackle]])/('F+ , F-'!AF$2-'F+ , F-'!AF$3))</f>
        <v>1.0461200155850536E-2</v>
      </c>
      <c r="AG75" s="2" cm="1">
        <f t="array" ref="AG75">[1]!table_weight[GKDiving]*(('F+ , F-'!AG$2-[1]!tbl_gk[[#This Row],[GKDiving]])/('F+ , F-'!AG$2-'F+ , F-'!AG$3))</f>
        <v>5.124353513842406E-3</v>
      </c>
      <c r="AH75" s="2" cm="1">
        <f t="array" ref="AH75">[1]!table_weight[GKHandling]*(('F+ , F-'!AH$2-[1]!tbl_gk[[#This Row],[GKHandling]])/('F+ , F-'!AH$2-'F+ , F-'!AH$3))</f>
        <v>3.5647676618034128E-3</v>
      </c>
      <c r="AI75" s="2" cm="1">
        <f t="array" ref="AI75">[1]!table_weight[GKKicking]*(('F+ , F-'!AI$2-[1]!tbl_gk[[#This Row],[GKKicking]])/('F+ , F-'!AI$2-'F+ , F-'!AI$3))</f>
        <v>1.7888652266504399E-3</v>
      </c>
      <c r="AJ75" s="2" cm="1">
        <f t="array" ref="AJ75">[1]!table_weight[GKPositioning]*(('F+ , F-'!AJ$2-[1]!tbl_gk[[#This Row],[GKPositioning]])/('F+ , F-'!AJ$2-'F+ , F-'!AJ$3))</f>
        <v>0</v>
      </c>
      <c r="AK75" s="2" cm="1">
        <f t="array" ref="AK75">[1]!table_weight[GKReflexes]*(('F+ , F-'!AK$2-[1]!tbl_gk[[#This Row],[GKReflexes]])/('F+ , F-'!AK$2-'F+ , F-'!AK$3))</f>
        <v>3.6439847209546001E-3</v>
      </c>
    </row>
    <row r="76" spans="1:37" x14ac:dyDescent="0.55000000000000004">
      <c r="A76" s="7">
        <f>[1]!tbl_gk[[#This Row],[ID]]</f>
        <v>167803</v>
      </c>
      <c r="B76" s="1" cm="1">
        <f t="array" ref="B76">[1]!table_weight[ValueEUR]*(('F+ , F-'!B$2-[1]!tbl_gk[[#This Row],[ValueEUR]])/('F+ , F-'!B$2-'F+ , F-'!B$3))</f>
        <v>9.568606729460893E-6</v>
      </c>
      <c r="C76" s="1" cm="1">
        <f t="array" ref="C76">[1]!table_weight[WageEUR]*(('F+ , F-'!C$2-[1]!tbl_gk[[#This Row],[WageEUR]])/('F+ , F-'!C$2-'F+ , F-'!C$3))</f>
        <v>7.8241870618836313E-5</v>
      </c>
      <c r="D76" s="1" cm="1">
        <f t="array" ref="D76">[1]!table_weight[Crossing]*(('F+ , F-'!D$2-[1]!tbl_gk[[#This Row],[Crossing]])/('F+ , F-'!D$2-'F+ , F-'!D$3))</f>
        <v>2.8021071846028162E-2</v>
      </c>
      <c r="E76" s="1" cm="1">
        <f t="array" ref="E76">[1]!table_weight[Finishing]*(('F+ , F-'!E$2-[1]!tbl_gk[[#This Row],[Finishing]])/('F+ , F-'!E$2-'F+ , F-'!E$3))</f>
        <v>9.9825068451474385E-3</v>
      </c>
      <c r="F76" s="1" cm="1">
        <f t="array" ref="F76">[1]!table_weight[HeadingAccuracy]*(('F+ , F-'!F$2-[1]!tbl_gk[[#This Row],[HeadingAccuracy]])/('F+ , F-'!F$2-'F+ , F-'!F$3))</f>
        <v>6.6811026205431997E-3</v>
      </c>
      <c r="G76" s="1" cm="1">
        <f t="array" ref="G76">[1]!table_weight[ShortPassing]*(('F+ , F-'!G$2-[1]!tbl_gk[[#This Row],[ShortPassing]])/('F+ , F-'!G$2-'F+ , F-'!G$3))</f>
        <v>5.7659964066562854E-2</v>
      </c>
      <c r="H76" s="1" cm="1">
        <f t="array" ref="H76">[1]!table_weight[Volleys]*(('F+ , F-'!H$2-[1]!tbl_gk[[#This Row],[Volleys]])/('F+ , F-'!H$2-'F+ , F-'!H$3))</f>
        <v>9.2591367839048701E-4</v>
      </c>
      <c r="I76" s="1" cm="1">
        <f t="array" ref="I76">[1]!table_weight[Dribbling]*(('F+ , F-'!I$2-[1]!tbl_gk[[#This Row],[Dribbling]])/('F+ , F-'!I$2-'F+ , F-'!I$3))</f>
        <v>1.7601807988178481E-2</v>
      </c>
      <c r="J76" s="1" cm="1">
        <f t="array" ref="J76">[1]!table_weight[Curve]*(('F+ , F-'!J$2-[1]!tbl_gk[[#This Row],[Curve]])/('F+ , F-'!J$2-'F+ , F-'!J$3))</f>
        <v>8.9578474123651938E-3</v>
      </c>
      <c r="K76" s="1" cm="1">
        <f t="array" ref="K76">[1]!table_weight[FKAccuracy]*(('F+ , F-'!K$2-[1]!tbl_gk[[#This Row],[FKAccuracy]])/('F+ , F-'!K$2-'F+ , F-'!K$3))</f>
        <v>9.4310921813203358E-3</v>
      </c>
      <c r="L76" s="1" cm="1">
        <f t="array" ref="L76">[1]!table_weight[LongPassing]*(('F+ , F-'!L$2-[1]!tbl_gk[[#This Row],[LongPassing]])/('F+ , F-'!L$2-'F+ , F-'!L$3))</f>
        <v>2.4364084503410925E-2</v>
      </c>
      <c r="M76" s="1" cm="1">
        <f t="array" ref="M76">[1]!table_weight[BallControl]*(('F+ , F-'!M$2-[1]!tbl_gk[[#This Row],[BallControl]])/('F+ , F-'!M$2-'F+ , F-'!M$3))</f>
        <v>9.9960884871137055E-3</v>
      </c>
      <c r="N76" s="1" cm="1">
        <f t="array" ref="N76">[1]!table_weight[Acceleration]*(('F+ , F-'!N$2-[1]!tbl_gk[[#This Row],[Acceleration]])/('F+ , F-'!N$2-'F+ , F-'!N$3))</f>
        <v>2.0293849209899939E-3</v>
      </c>
      <c r="O76" s="1" cm="1">
        <f t="array" ref="O76">[1]!table_weight[SprintSpeed]*(('F+ , F-'!O$2-[1]!tbl_gk[[#This Row],[SprintSpeed]])/('F+ , F-'!O$2-'F+ , F-'!O$3))</f>
        <v>1.4055369637967737E-3</v>
      </c>
      <c r="P76" s="1" cm="1">
        <f t="array" ref="P76">[1]!table_weight[Agility]*(('F+ , F-'!P$2-[1]!tbl_gk[[#This Row],[Agility]])/('F+ , F-'!P$2-'F+ , F-'!P$3))</f>
        <v>9.3608855397720326E-4</v>
      </c>
      <c r="Q76" s="1" cm="1">
        <f t="array" ref="Q76">[1]!table_weight[Reactions]*(('F+ , F-'!Q$2-[1]!tbl_gk[[#This Row],[Reactions]])/('F+ , F-'!Q$2-'F+ , F-'!Q$3))</f>
        <v>1.7016186002382209E-3</v>
      </c>
      <c r="R76" s="1" cm="1">
        <f t="array" ref="R76">[1]!table_weight[Balance]*(('F+ , F-'!R$2-[1]!tbl_gk[[#This Row],[Balance]])/('F+ , F-'!R$2-'F+ , F-'!R$3))</f>
        <v>1.1796626164916795E-3</v>
      </c>
      <c r="S76" s="1" cm="1">
        <f t="array" ref="S76">[1]!table_weight[ShotPower]*(('F+ , F-'!S$2-[1]!tbl_gk[[#This Row],[ShotPower]])/('F+ , F-'!S$2-'F+ , F-'!S$3))</f>
        <v>7.0121023692742987E-3</v>
      </c>
      <c r="T76" s="1" cm="1">
        <f t="array" ref="T76">[1]!table_weight[Jumping]*(('F+ , F-'!T$2-[1]!tbl_gk[[#This Row],[Jumping]])/('F+ , F-'!T$2-'F+ , F-'!T$3))</f>
        <v>1.3739364259988001E-3</v>
      </c>
      <c r="U76" s="1" cm="1">
        <f t="array" ref="U76">[1]!table_weight[Stamina]*(('F+ , F-'!U$2-[1]!tbl_gk[[#This Row],[Stamina]])/('F+ , F-'!U$2-'F+ , F-'!U$3))</f>
        <v>1.1163233461240251E-2</v>
      </c>
      <c r="V76" s="1" cm="1">
        <f t="array" ref="V76">[1]!table_weight[Strength]*(('F+ , F-'!V$2-[1]!tbl_gk[[#This Row],[Strength]])/('F+ , F-'!V$2-'F+ , F-'!V$3))</f>
        <v>1.5084677010445158E-2</v>
      </c>
      <c r="W76" s="1" cm="1">
        <f t="array" ref="W76">[1]!table_weight[LongShots]*(('F+ , F-'!W$2-[1]!tbl_gk[[#This Row],[LongShots]])/('F+ , F-'!W$2-'F+ , F-'!W$3))</f>
        <v>5.9732723886410689E-3</v>
      </c>
      <c r="X76" s="1" cm="1">
        <f t="array" ref="X76">[1]!table_weight[Aggression]*(('F+ , F-'!X$2-[1]!tbl_gk[[#This Row],[Aggression]])/('F+ , F-'!X$2-'F+ , F-'!X$3))</f>
        <v>5.4761180407666456E-3</v>
      </c>
      <c r="Y76" s="1" cm="1">
        <f t="array" ref="Y76">[1]!table_weight[Interceptions]*(('F+ , F-'!Y$2-[1]!tbl_gk[[#This Row],[Interceptions]])/('F+ , F-'!Y$2-'F+ , F-'!Y$3))</f>
        <v>1.9391492971820509E-2</v>
      </c>
      <c r="Z76" s="1" cm="1">
        <f t="array" ref="Z76">[1]!table_weight[Positioning]*(('F+ , F-'!Z$2-[1]!tbl_gk[[#This Row],[Positioning]])/('F+ , F-'!Z$2-'F+ , F-'!Z$3))</f>
        <v>1.3310009126863251E-3</v>
      </c>
      <c r="AA76" s="1" cm="1">
        <f t="array" ref="AA76">[1]!table_weight[Vision]*(('F+ , F-'!AA$2-[1]!tbl_gk[[#This Row],[Vision]])/('F+ , F-'!AA$2-'F+ , F-'!AA$3))</f>
        <v>2.200588175641412E-2</v>
      </c>
      <c r="AB76" s="1" cm="1">
        <f t="array" ref="AB76">[1]!table_weight[Penalties]*(('F+ , F-'!AB$2-[1]!tbl_gk[[#This Row],[Penalties]])/('F+ , F-'!AB$2-'F+ , F-'!AB$3))</f>
        <v>2.0356484546967322E-3</v>
      </c>
      <c r="AC76" s="1" cm="1">
        <f t="array" ref="AC76">[1]!table_weight[Composure]*(('F+ , F-'!AC$2-[1]!tbl_gk[[#This Row],[Composure]])/('F+ , F-'!AC$2-'F+ , F-'!AC$3))</f>
        <v>1.7079510458531426E-3</v>
      </c>
      <c r="AD76" s="1" cm="1">
        <f t="array" ref="AD76">[1]!table_weight[Marking]*(('F+ , F-'!AD$2-[1]!tbl_gk[[#This Row],[Marking]])/('F+ , F-'!AD$2-'F+ , F-'!AD$3))</f>
        <v>3.3127133826860035E-2</v>
      </c>
      <c r="AE76" s="1" cm="1">
        <f t="array" ref="AE76">[1]!table_weight[StandingTackle]*(('F+ , F-'!AE$2-[1]!tbl_gk[[#This Row],[StandingTackle]])/('F+ , F-'!AE$2-'F+ , F-'!AE$3))</f>
        <v>1.3450114486093548E-2</v>
      </c>
      <c r="AF76" s="1" cm="1">
        <f t="array" ref="AF76">[1]!table_weight[SlidingTackle]*(('F+ , F-'!AF$2-[1]!tbl_gk[[#This Row],[SlidingTackle]])/('F+ , F-'!AF$2-'F+ , F-'!AF$3))</f>
        <v>4.4833714953645158E-3</v>
      </c>
      <c r="AG76" s="1" cm="1">
        <f t="array" ref="AG76">[1]!table_weight[GKDiving]*(('F+ , F-'!AG$2-[1]!tbl_gk[[#This Row],[GKDiving]])/('F+ , F-'!AG$2-'F+ , F-'!AG$3))</f>
        <v>5.2951652976371534E-2</v>
      </c>
      <c r="AH76" s="1" cm="1">
        <f t="array" ref="AH76">[1]!table_weight[GKHandling]*(('F+ , F-'!AH$2-[1]!tbl_gk[[#This Row],[GKHandling]])/('F+ , F-'!AH$2-'F+ , F-'!AH$3))</f>
        <v>5.5253898757952898E-2</v>
      </c>
      <c r="AI76" s="1" cm="1">
        <f t="array" ref="AI76">[1]!table_weight[GKKicking]*(('F+ , F-'!AI$2-[1]!tbl_gk[[#This Row],[GKKicking]])/('F+ , F-'!AI$2-'F+ , F-'!AI$3))</f>
        <v>3.2199574079707916E-2</v>
      </c>
      <c r="AJ76" s="1" cm="1">
        <f t="array" ref="AJ76">[1]!table_weight[GKPositioning]*(('F+ , F-'!AJ$2-[1]!tbl_gk[[#This Row],[GKPositioning]])/('F+ , F-'!AJ$2-'F+ , F-'!AJ$3))</f>
        <v>1.8920689897264267E-2</v>
      </c>
      <c r="AK76" s="1" cm="1">
        <f t="array" ref="AK76">[1]!table_weight[GKReflexes]*(('F+ , F-'!AK$2-[1]!tbl_gk[[#This Row],[GKReflexes]])/('F+ , F-'!AK$2-'F+ , F-'!AK$3))</f>
        <v>5.4659770814318998E-2</v>
      </c>
    </row>
    <row r="77" spans="1:37" x14ac:dyDescent="0.55000000000000004">
      <c r="A77" s="8">
        <f>[1]!tbl_gk[[#This Row],[ID]]</f>
        <v>167948</v>
      </c>
      <c r="B77" s="2" cm="1">
        <f t="array" ref="B77">[1]!table_weight[ValueEUR]*(('F+ , F-'!B$2-[1]!tbl_gk[[#This Row],[ValueEUR]])/('F+ , F-'!B$2-'F+ , F-'!B$3))</f>
        <v>2.7752046162768679E-3</v>
      </c>
      <c r="C77" s="2" cm="1">
        <f t="array" ref="C77">[1]!table_weight[WageEUR]*(('F+ , F-'!C$2-[1]!tbl_gk[[#This Row],[WageEUR]])/('F+ , F-'!C$2-'F+ , F-'!C$3))</f>
        <v>1.2440457428394976E-2</v>
      </c>
      <c r="D77" s="2" cm="1">
        <f t="array" ref="D77">[1]!table_weight[Crossing]*(('F+ , F-'!D$2-[1]!tbl_gk[[#This Row],[Crossing]])/('F+ , F-'!D$2-'F+ , F-'!D$3))</f>
        <v>3.4746129089074922E-2</v>
      </c>
      <c r="E77" s="2" cm="1">
        <f t="array" ref="E77">[1]!table_weight[Finishing]*(('F+ , F-'!E$2-[1]!tbl_gk[[#This Row],[Finishing]])/('F+ , F-'!E$2-'F+ , F-'!E$3))</f>
        <v>1.6970261636750646E-2</v>
      </c>
      <c r="F77" s="2" cm="1">
        <f t="array" ref="F77">[1]!table_weight[HeadingAccuracy]*(('F+ , F-'!F$2-[1]!tbl_gk[[#This Row],[HeadingAccuracy]])/('F+ , F-'!F$2-'F+ , F-'!F$3))</f>
        <v>1.25270674135185E-2</v>
      </c>
      <c r="G77" s="2" cm="1">
        <f t="array" ref="G77">[1]!table_weight[ShortPassing]*(('F+ , F-'!G$2-[1]!tbl_gk[[#This Row],[ShortPassing]])/('F+ , F-'!G$2-'F+ , F-'!G$3))</f>
        <v>1.2657065282904039E-2</v>
      </c>
      <c r="H77" s="2" cm="1">
        <f t="array" ref="H77">[1]!table_weight[Volleys]*(('F+ , F-'!H$2-[1]!tbl_gk[[#This Row],[Volleys]])/('F+ , F-'!H$2-'F+ , F-'!H$3))</f>
        <v>1.2731313077869197E-3</v>
      </c>
      <c r="I77" s="2" cm="1">
        <f t="array" ref="I77">[1]!table_weight[Dribbling]*(('F+ , F-'!I$2-[1]!tbl_gk[[#This Row],[Dribbling]])/('F+ , F-'!I$2-'F+ , F-'!I$3))</f>
        <v>1.8579686209743949E-2</v>
      </c>
      <c r="J77" s="2" cm="1">
        <f t="array" ref="J77">[1]!table_weight[Curve]*(('F+ , F-'!J$2-[1]!tbl_gk[[#This Row],[Curve]])/('F+ , F-'!J$2-'F+ , F-'!J$3))</f>
        <v>9.6339113680153961E-3</v>
      </c>
      <c r="K77" s="2" cm="1">
        <f t="array" ref="K77">[1]!table_weight[FKAccuracy]*(('F+ , F-'!K$2-[1]!tbl_gk[[#This Row],[FKAccuracy]])/('F+ , F-'!K$2-'F+ , F-'!K$3))</f>
        <v>9.7353209613629272E-3</v>
      </c>
      <c r="L77" s="2" cm="1">
        <f t="array" ref="L77">[1]!table_weight[LongPassing]*(('F+ , F-'!L$2-[1]!tbl_gk[[#This Row],[LongPassing]])/('F+ , F-'!L$2-'F+ , F-'!L$3))</f>
        <v>7.0385133009853787E-3</v>
      </c>
      <c r="M77" s="2" cm="1">
        <f t="array" ref="M77">[1]!table_weight[BallControl]*(('F+ , F-'!M$2-[1]!tbl_gk[[#This Row],[BallControl]])/('F+ , F-'!M$2-'F+ , F-'!M$3))</f>
        <v>7.823025772523768E-3</v>
      </c>
      <c r="N77" s="2" cm="1">
        <f t="array" ref="N77">[1]!table_weight[Acceleration]*(('F+ , F-'!N$2-[1]!tbl_gk[[#This Row],[Acceleration]])/('F+ , F-'!N$2-'F+ , F-'!N$3))</f>
        <v>9.0194885377333054E-4</v>
      </c>
      <c r="O77" s="2" cm="1">
        <f t="array" ref="O77">[1]!table_weight[SprintSpeed]*(('F+ , F-'!O$2-[1]!tbl_gk[[#This Row],[SprintSpeed]])/('F+ , F-'!O$2-'F+ , F-'!O$3))</f>
        <v>8.4332217827806416E-4</v>
      </c>
      <c r="P77" s="2" cm="1">
        <f t="array" ref="P77">[1]!table_weight[Agility]*(('F+ , F-'!P$2-[1]!tbl_gk[[#This Row],[Agility]])/('F+ , F-'!P$2-'F+ , F-'!P$3))</f>
        <v>1.8721771079544065E-3</v>
      </c>
      <c r="Q77" s="2" cm="1">
        <f t="array" ref="Q77">[1]!table_weight[Reactions]*(('F+ , F-'!Q$2-[1]!tbl_gk[[#This Row],[Reactions]])/('F+ , F-'!Q$2-'F+ , F-'!Q$3))</f>
        <v>2.578210000360941E-4</v>
      </c>
      <c r="R77" s="2" cm="1">
        <f t="array" ref="R77">[1]!table_weight[Balance]*(('F+ , F-'!R$2-[1]!tbl_gk[[#This Row],[Balance]])/('F+ , F-'!R$2-'F+ , F-'!R$3))</f>
        <v>8.0713757970483338E-4</v>
      </c>
      <c r="S77" s="2" cm="1">
        <f t="array" ref="S77">[1]!table_weight[ShotPower]*(('F+ , F-'!S$2-[1]!tbl_gk[[#This Row],[ShotPower]])/('F+ , F-'!S$2-'F+ , F-'!S$3))</f>
        <v>3.635904932216303E-3</v>
      </c>
      <c r="T77" s="2" cm="1">
        <f t="array" ref="T77">[1]!table_weight[Jumping]*(('F+ , F-'!T$2-[1]!tbl_gk[[#This Row],[Jumping]])/('F+ , F-'!T$2-'F+ , F-'!T$3))</f>
        <v>8.5871026624925013E-4</v>
      </c>
      <c r="U77" s="2" cm="1">
        <f t="array" ref="U77">[1]!table_weight[Stamina]*(('F+ , F-'!U$2-[1]!tbl_gk[[#This Row],[Stamina]])/('F+ , F-'!U$2-'F+ , F-'!U$3))</f>
        <v>3.4348410649970001E-3</v>
      </c>
      <c r="V77" s="2" cm="1">
        <f t="array" ref="V77">[1]!table_weight[Strength]*(('F+ , F-'!V$2-[1]!tbl_gk[[#This Row],[Strength]])/('F+ , F-'!V$2-'F+ , F-'!V$3))</f>
        <v>3.7268025555217445E-2</v>
      </c>
      <c r="W77" s="2" cm="1">
        <f t="array" ref="W77">[1]!table_weight[LongShots]*(('F+ , F-'!W$2-[1]!tbl_gk[[#This Row],[LongShots]])/('F+ , F-'!W$2-'F+ , F-'!W$3))</f>
        <v>8.0509323499075268E-3</v>
      </c>
      <c r="X77" s="2" cm="1">
        <f t="array" ref="X77">[1]!table_weight[Aggression]*(('F+ , F-'!X$2-[1]!tbl_gk[[#This Row],[Aggression]])/('F+ , F-'!X$2-'F+ , F-'!X$3))</f>
        <v>8.5184058411925615E-3</v>
      </c>
      <c r="Y77" s="2" cm="1">
        <f t="array" ref="Y77">[1]!table_weight[Interceptions]*(('F+ , F-'!Y$2-[1]!tbl_gk[[#This Row],[Interceptions]])/('F+ , F-'!Y$2-'F+ , F-'!Y$3))</f>
        <v>1.3158513088021059E-2</v>
      </c>
      <c r="Z77" s="2" cm="1">
        <f t="array" ref="Z77">[1]!table_weight[Positioning]*(('F+ , F-'!Z$2-[1]!tbl_gk[[#This Row],[Positioning]])/('F+ , F-'!Z$2-'F+ , F-'!Z$3))</f>
        <v>1.6267788932832863E-3</v>
      </c>
      <c r="AA77" s="2" cm="1">
        <f t="array" ref="AA77">[1]!table_weight[Vision]*(('F+ , F-'!AA$2-[1]!tbl_gk[[#This Row],[Vision]])/('F+ , F-'!AA$2-'F+ , F-'!AA$3))</f>
        <v>7.8085386877598468E-3</v>
      </c>
      <c r="AB77" s="2" cm="1">
        <f t="array" ref="AB77">[1]!table_weight[Penalties]*(('F+ , F-'!AB$2-[1]!tbl_gk[[#This Row],[Penalties]])/('F+ , F-'!AB$2-'F+ , F-'!AB$3))</f>
        <v>1.3310009126863251E-3</v>
      </c>
      <c r="AC77" s="2" cm="1">
        <f t="array" ref="AC77">[1]!table_weight[Composure]*(('F+ , F-'!AC$2-[1]!tbl_gk[[#This Row],[Composure]])/('F+ , F-'!AC$2-'F+ , F-'!AC$3))</f>
        <v>5.8710817201201772E-4</v>
      </c>
      <c r="AD77" s="2" cm="1">
        <f t="array" ref="AD77">[1]!table_weight[Marking]*(('F+ , F-'!AD$2-[1]!tbl_gk[[#This Row],[Marking]])/('F+ , F-'!AD$2-'F+ , F-'!AD$3))</f>
        <v>9.4648953791028664E-3</v>
      </c>
      <c r="AE77" s="2" cm="1">
        <f t="array" ref="AE77">[1]!table_weight[StandingTackle]*(('F+ , F-'!AE$2-[1]!tbl_gk[[#This Row],[StandingTackle]])/('F+ , F-'!AE$2-'F+ , F-'!AE$3))</f>
        <v>2.9141914719869356E-2</v>
      </c>
      <c r="AF77" s="2" cm="1">
        <f t="array" ref="AF77">[1]!table_weight[SlidingTackle]*(('F+ , F-'!AF$2-[1]!tbl_gk[[#This Row],[SlidingTackle]])/('F+ , F-'!AF$2-'F+ , F-'!AF$3))</f>
        <v>5.230600077925268E-3</v>
      </c>
      <c r="AG77" s="2" cm="1">
        <f t="array" ref="AG77">[1]!table_weight[GKDiving]*(('F+ , F-'!AG$2-[1]!tbl_gk[[#This Row],[GKDiving]])/('F+ , F-'!AG$2-'F+ , F-'!AG$3))</f>
        <v>3.4162356758949373E-3</v>
      </c>
      <c r="AH77" s="2" cm="1">
        <f t="array" ref="AH77">[1]!table_weight[GKHandling]*(('F+ , F-'!AH$2-[1]!tbl_gk[[#This Row],[GKHandling]])/('F+ , F-'!AH$2-'F+ , F-'!AH$3))</f>
        <v>1.2476686816311946E-2</v>
      </c>
      <c r="AI77" s="2" cm="1">
        <f t="array" ref="AI77">[1]!table_weight[GKKicking]*(('F+ , F-'!AI$2-[1]!tbl_gk[[#This Row],[GKKicking]])/('F+ , F-'!AI$2-'F+ , F-'!AI$3))</f>
        <v>1.6994219653179179E-2</v>
      </c>
      <c r="AJ77" s="2" cm="1">
        <f t="array" ref="AJ77">[1]!table_weight[GKPositioning]*(('F+ , F-'!AJ$2-[1]!tbl_gk[[#This Row],[GKPositioning]])/('F+ , F-'!AJ$2-'F+ , F-'!AJ$3))</f>
        <v>4.4148276426949958E-3</v>
      </c>
      <c r="AK77" s="2" cm="1">
        <f t="array" ref="AK77">[1]!table_weight[GKReflexes]*(('F+ , F-'!AK$2-[1]!tbl_gk[[#This Row],[GKReflexes]])/('F+ , F-'!AK$2-'F+ , F-'!AK$3))</f>
        <v>3.6439847209546001E-3</v>
      </c>
    </row>
    <row r="78" spans="1:37" x14ac:dyDescent="0.55000000000000004">
      <c r="A78" s="7">
        <f>[1]!tbl_gk[[#This Row],[ID]]</f>
        <v>168354</v>
      </c>
      <c r="B78" s="1" cm="1">
        <f t="array" ref="B78">[1]!table_weight[ValueEUR]*(('F+ , F-'!B$2-[1]!tbl_gk[[#This Row],[ValueEUR]])/('F+ , F-'!B$2-'F+ , F-'!B$3))</f>
        <v>7.4388200703228241E-5</v>
      </c>
      <c r="C78" s="1" cm="1">
        <f t="array" ref="C78">[1]!table_weight[WageEUR]*(('F+ , F-'!C$2-[1]!tbl_gk[[#This Row],[WageEUR]])/('F+ , F-'!C$2-'F+ , F-'!C$3))</f>
        <v>1.3301118005202175E-3</v>
      </c>
      <c r="D78" s="1" cm="1">
        <f t="array" ref="D78">[1]!table_weight[Crossing]*(('F+ , F-'!D$2-[1]!tbl_gk[[#This Row],[Crossing]])/('F+ , F-'!D$2-'F+ , F-'!D$3))</f>
        <v>3.5866971962916043E-2</v>
      </c>
      <c r="E78" s="1" cm="1">
        <f t="array" ref="E78">[1]!table_weight[Finishing]*(('F+ , F-'!E$2-[1]!tbl_gk[[#This Row],[Finishing]])/('F+ , F-'!E$2-'F+ , F-'!E$3))</f>
        <v>9.9825068451474385E-3</v>
      </c>
      <c r="F78" s="1" cm="1">
        <f t="array" ref="F78">[1]!table_weight[HeadingAccuracy]*(('F+ , F-'!F$2-[1]!tbl_gk[[#This Row],[HeadingAccuracy]])/('F+ , F-'!F$2-'F+ , F-'!F$3))</f>
        <v>1.08567917583827E-2</v>
      </c>
      <c r="G78" s="1" cm="1">
        <f t="array" ref="G78">[1]!table_weight[ShortPassing]*(('F+ , F-'!G$2-[1]!tbl_gk[[#This Row],[ShortPassing]])/('F+ , F-'!G$2-'F+ , F-'!G$3))</f>
        <v>3.7971195848712121E-2</v>
      </c>
      <c r="H78" s="1" cm="1">
        <f t="array" ref="H78">[1]!table_weight[Volleys]*(('F+ , F-'!H$2-[1]!tbl_gk[[#This Row],[Volleys]])/('F+ , F-'!H$2-'F+ , F-'!H$3))</f>
        <v>1.5046097273845413E-3</v>
      </c>
      <c r="I78" s="1" cm="1">
        <f t="array" ref="I78">[1]!table_weight[Dribbling]*(('F+ , F-'!I$2-[1]!tbl_gk[[#This Row],[Dribbling]])/('F+ , F-'!I$2-'F+ , F-'!I$3))</f>
        <v>1.2712416880351124E-2</v>
      </c>
      <c r="J78" s="1" cm="1">
        <f t="array" ref="J78">[1]!table_weight[Curve]*(('F+ , F-'!J$2-[1]!tbl_gk[[#This Row],[Curve]])/('F+ , F-'!J$2-'F+ , F-'!J$3))</f>
        <v>9.295879390190295E-3</v>
      </c>
      <c r="K78" s="1" cm="1">
        <f t="array" ref="K78">[1]!table_weight[FKAccuracy]*(('F+ , F-'!K$2-[1]!tbl_gk[[#This Row],[FKAccuracy]])/('F+ , F-'!K$2-'F+ , F-'!K$3))</f>
        <v>8.8226346212351529E-3</v>
      </c>
      <c r="L78" s="1" cm="1">
        <f t="array" ref="L78">[1]!table_weight[LongPassing]*(('F+ , F-'!L$2-[1]!tbl_gk[[#This Row],[LongPassing]])/('F+ , F-'!L$2-'F+ , F-'!L$3))</f>
        <v>1.6784147102349749E-2</v>
      </c>
      <c r="M78" s="1" cm="1">
        <f t="array" ref="M78">[1]!table_weight[BallControl]*(('F+ , F-'!M$2-[1]!tbl_gk[[#This Row],[BallControl]])/('F+ , F-'!M$2-'F+ , F-'!M$3))</f>
        <v>1.0865313572949679E-2</v>
      </c>
      <c r="N78" s="1" cm="1">
        <f t="array" ref="N78">[1]!table_weight[Acceleration]*(('F+ , F-'!N$2-[1]!tbl_gk[[#This Row],[Acceleration]])/('F+ , F-'!N$2-'F+ , F-'!N$3))</f>
        <v>7.8920524705166431E-3</v>
      </c>
      <c r="O78" s="1" cm="1">
        <f t="array" ref="O78">[1]!table_weight[SprintSpeed]*(('F+ , F-'!O$2-[1]!tbl_gk[[#This Row],[SprintSpeed]])/('F+ , F-'!O$2-'F+ , F-'!O$3))</f>
        <v>6.1843626407058041E-3</v>
      </c>
      <c r="P78" s="1" cm="1">
        <f t="array" ref="P78">[1]!table_weight[Agility]*(('F+ , F-'!P$2-[1]!tbl_gk[[#This Row],[Agility]])/('F+ , F-'!P$2-'F+ , F-'!P$3))</f>
        <v>2.92527673117876E-3</v>
      </c>
      <c r="Q78" s="1" cm="1">
        <f t="array" ref="Q78">[1]!table_weight[Reactions]*(('F+ , F-'!Q$2-[1]!tbl_gk[[#This Row],[Reactions]])/('F+ , F-'!Q$2-'F+ , F-'!Q$3))</f>
        <v>1.1344124001588141E-3</v>
      </c>
      <c r="R78" s="1" cm="1">
        <f t="array" ref="R78">[1]!table_weight[Balance]*(('F+ , F-'!R$2-[1]!tbl_gk[[#This Row],[Balance]])/('F+ , F-'!R$2-'F+ , F-'!R$3))</f>
        <v>1.8005376778030898E-3</v>
      </c>
      <c r="S78" s="1" cm="1">
        <f t="array" ref="S78">[1]!table_weight[ShotPower]*(('F+ , F-'!S$2-[1]!tbl_gk[[#This Row],[ShotPower]])/('F+ , F-'!S$2-'F+ , F-'!S$3))</f>
        <v>4.6747349128495319E-3</v>
      </c>
      <c r="T78" s="1" cm="1">
        <f t="array" ref="T78">[1]!table_weight[Jumping]*(('F+ , F-'!T$2-[1]!tbl_gk[[#This Row],[Jumping]])/('F+ , F-'!T$2-'F+ , F-'!T$3))</f>
        <v>1.2021943727489502E-3</v>
      </c>
      <c r="U78" s="1" cm="1">
        <f t="array" ref="U78">[1]!table_weight[Stamina]*(('F+ , F-'!U$2-[1]!tbl_gk[[#This Row],[Stamina]])/('F+ , F-'!U$2-'F+ , F-'!U$3))</f>
        <v>1.0304523194991E-2</v>
      </c>
      <c r="V78" s="1" cm="1">
        <f t="array" ref="V78">[1]!table_weight[Strength]*(('F+ , F-'!V$2-[1]!tbl_gk[[#This Row],[Strength]])/('F+ , F-'!V$2-'F+ , F-'!V$3))</f>
        <v>1.7746678835817833E-2</v>
      </c>
      <c r="W78" s="1" cm="1">
        <f t="array" ref="W78">[1]!table_weight[LongShots]*(('F+ , F-'!W$2-[1]!tbl_gk[[#This Row],[LongShots]])/('F+ , F-'!W$2-'F+ , F-'!W$3))</f>
        <v>7.0121023692742987E-3</v>
      </c>
      <c r="X78" s="1" cm="1">
        <f t="array" ref="X78">[1]!table_weight[Aggression]*(('F+ , F-'!X$2-[1]!tbl_gk[[#This Row],[Aggression]])/('F+ , F-'!X$2-'F+ , F-'!X$3))</f>
        <v>1.642835412229994E-2</v>
      </c>
      <c r="Y78" s="1" cm="1">
        <f t="array" ref="Y78">[1]!table_weight[Interceptions]*(('F+ , F-'!Y$2-[1]!tbl_gk[[#This Row],[Interceptions]])/('F+ , F-'!Y$2-'F+ , F-'!Y$3))</f>
        <v>2.3546812894353474E-2</v>
      </c>
      <c r="Z78" s="1" cm="1">
        <f t="array" ref="Z78">[1]!table_weight[Positioning]*(('F+ , F-'!Z$2-[1]!tbl_gk[[#This Row],[Positioning]])/('F+ , F-'!Z$2-'F+ , F-'!Z$3))</f>
        <v>1.4788899029848058E-3</v>
      </c>
      <c r="AA78" s="1" cm="1">
        <f t="array" ref="AA78">[1]!table_weight[Vision]*(('F+ , F-'!AA$2-[1]!tbl_gk[[#This Row],[Vision]])/('F+ , F-'!AA$2-'F+ , F-'!AA$3))</f>
        <v>7.0986715343271337E-3</v>
      </c>
      <c r="AB78" s="1" cm="1">
        <f t="array" ref="AB78">[1]!table_weight[Penalties]*(('F+ , F-'!AB$2-[1]!tbl_gk[[#This Row],[Penalties]])/('F+ , F-'!AB$2-'F+ , F-'!AB$3))</f>
        <v>2.0747955403639775E-3</v>
      </c>
      <c r="AC78" s="1" cm="1">
        <f t="array" ref="AC78">[1]!table_weight[Composure]*(('F+ , F-'!AC$2-[1]!tbl_gk[[#This Row],[Composure]])/('F+ , F-'!AC$2-'F+ , F-'!AC$3))</f>
        <v>3.2024082109746423E-4</v>
      </c>
      <c r="AD78" s="1" cm="1">
        <f t="array" ref="AD78">[1]!table_weight[Marking]*(('F+ , F-'!AD$2-[1]!tbl_gk[[#This Row],[Marking]])/('F+ , F-'!AD$2-'F+ , F-'!AD$3))</f>
        <v>4.7324476895514332E-3</v>
      </c>
      <c r="AE78" s="1" cm="1">
        <f t="array" ref="AE78">[1]!table_weight[StandingTackle]*(('F+ , F-'!AE$2-[1]!tbl_gk[[#This Row],[StandingTackle]])/('F+ , F-'!AE$2-'F+ , F-'!AE$3))</f>
        <v>3.362528621523387E-2</v>
      </c>
      <c r="AF78" s="1" cm="1">
        <f t="array" ref="AF78">[1]!table_weight[SlidingTackle]*(('F+ , F-'!AF$2-[1]!tbl_gk[[#This Row],[SlidingTackle]])/('F+ , F-'!AF$2-'F+ , F-'!AF$3))</f>
        <v>9.7139715732897855E-3</v>
      </c>
      <c r="AG78" s="1" cm="1">
        <f t="array" ref="AG78">[1]!table_weight[GKDiving]*(('F+ , F-'!AG$2-[1]!tbl_gk[[#This Row],[GKDiving]])/('F+ , F-'!AG$2-'F+ , F-'!AG$3))</f>
        <v>3.4162356758949373E-2</v>
      </c>
      <c r="AH78" s="1" cm="1">
        <f t="array" ref="AH78">[1]!table_weight[GKHandling]*(('F+ , F-'!AH$2-[1]!tbl_gk[[#This Row],[GKHandling]])/('F+ , F-'!AH$2-'F+ , F-'!AH$3))</f>
        <v>3.208290895623072E-2</v>
      </c>
      <c r="AI78" s="1" cm="1">
        <f t="array" ref="AI78">[1]!table_weight[GKKicking]*(('F+ , F-'!AI$2-[1]!tbl_gk[[#This Row],[GKKicking]])/('F+ , F-'!AI$2-'F+ , F-'!AI$3))</f>
        <v>2.1466382719805277E-2</v>
      </c>
      <c r="AJ78" s="1" cm="1">
        <f t="array" ref="AJ78">[1]!table_weight[GKPositioning]*(('F+ , F-'!AJ$2-[1]!tbl_gk[[#This Row],[GKPositioning]])/('F+ , F-'!AJ$2-'F+ , F-'!AJ$3))</f>
        <v>1.0721724275116419E-2</v>
      </c>
      <c r="AK78" s="1" cm="1">
        <f t="array" ref="AK78">[1]!table_weight[GKReflexes]*(('F+ , F-'!AK$2-[1]!tbl_gk[[#This Row],[GKReflexes]])/('F+ , F-'!AK$2-'F+ , F-'!AK$3))</f>
        <v>3.2795862488591399E-2</v>
      </c>
    </row>
    <row r="79" spans="1:37" x14ac:dyDescent="0.55000000000000004">
      <c r="A79" s="8">
        <f>[1]!tbl_gk[[#This Row],[ID]]</f>
        <v>168435</v>
      </c>
      <c r="B79" s="2" cm="1">
        <f t="array" ref="B79">[1]!table_weight[ValueEUR]*(('F+ , F-'!B$2-[1]!tbl_gk[[#This Row],[ValueEUR]])/('F+ , F-'!B$2-'F+ , F-'!B$3))</f>
        <v>3.6761969725122341E-4</v>
      </c>
      <c r="C79" s="2" cm="1">
        <f t="array" ref="C79">[1]!table_weight[WageEUR]*(('F+ , F-'!C$2-[1]!tbl_gk[[#This Row],[WageEUR]])/('F+ , F-'!C$2-'F+ , F-'!C$3))</f>
        <v>3.5208841778476348E-3</v>
      </c>
      <c r="D79" s="2" cm="1">
        <f t="array" ref="D79">[1]!table_weight[Crossing]*(('F+ , F-'!D$2-[1]!tbl_gk[[#This Row],[Crossing]])/('F+ , F-'!D$2-'F+ , F-'!D$3))</f>
        <v>3.4746129089074922E-2</v>
      </c>
      <c r="E79" s="2" cm="1">
        <f t="array" ref="E79">[1]!table_weight[Finishing]*(('F+ , F-'!E$2-[1]!tbl_gk[[#This Row],[Finishing]])/('F+ , F-'!E$2-'F+ , F-'!E$3))</f>
        <v>1.6970261636750646E-2</v>
      </c>
      <c r="F79" s="2" cm="1">
        <f t="array" ref="F79">[1]!table_weight[HeadingAccuracy]*(('F+ , F-'!F$2-[1]!tbl_gk[[#This Row],[HeadingAccuracy]])/('F+ , F-'!F$2-'F+ , F-'!F$3))</f>
        <v>1.1691929585950599E-2</v>
      </c>
      <c r="G79" s="2" cm="1">
        <f t="array" ref="G79">[1]!table_weight[ShortPassing]*(('F+ , F-'!G$2-[1]!tbl_gk[[#This Row],[ShortPassing]])/('F+ , F-'!G$2-'F+ , F-'!G$3))</f>
        <v>5.6253623479573515E-2</v>
      </c>
      <c r="H79" s="2" cm="1">
        <f t="array" ref="H79">[1]!table_weight[Volleys]*(('F+ , F-'!H$2-[1]!tbl_gk[[#This Row],[Volleys]])/('F+ , F-'!H$2-'F+ , F-'!H$3))</f>
        <v>1.6203489371833524E-3</v>
      </c>
      <c r="I79" s="2" cm="1">
        <f t="array" ref="I79">[1]!table_weight[Dribbling]*(('F+ , F-'!I$2-[1]!tbl_gk[[#This Row],[Dribbling]])/('F+ , F-'!I$2-'F+ , F-'!I$3))</f>
        <v>1.5646051545047536E-2</v>
      </c>
      <c r="J79" s="2" cm="1">
        <f t="array" ref="J79">[1]!table_weight[Curve]*(('F+ , F-'!J$2-[1]!tbl_gk[[#This Row],[Curve]])/('F+ , F-'!J$2-'F+ , F-'!J$3))</f>
        <v>9.8029273569279467E-3</v>
      </c>
      <c r="K79" s="2" cm="1">
        <f t="array" ref="K79">[1]!table_weight[FKAccuracy]*(('F+ , F-'!K$2-[1]!tbl_gk[[#This Row],[FKAccuracy]])/('F+ , F-'!K$2-'F+ , F-'!K$3))</f>
        <v>9.5832065713416324E-3</v>
      </c>
      <c r="L79" s="2" cm="1">
        <f t="array" ref="L79">[1]!table_weight[LongPassing]*(('F+ , F-'!L$2-[1]!tbl_gk[[#This Row],[LongPassing]])/('F+ , F-'!L$2-'F+ , F-'!L$3))</f>
        <v>2.1656964003031933E-2</v>
      </c>
      <c r="M79" s="2" cm="1">
        <f t="array" ref="M79">[1]!table_weight[BallControl]*(('F+ , F-'!M$2-[1]!tbl_gk[[#This Row],[BallControl]])/('F+ , F-'!M$2-'F+ , F-'!M$3))</f>
        <v>1.2603763744621627E-2</v>
      </c>
      <c r="N79" s="2" cm="1">
        <f t="array" ref="N79">[1]!table_weight[Acceleration]*(('F+ , F-'!N$2-[1]!tbl_gk[[#This Row],[Acceleration]])/('F+ , F-'!N$2-'F+ , F-'!N$3))</f>
        <v>4.2842570554233201E-3</v>
      </c>
      <c r="O79" s="2" cm="1">
        <f t="array" ref="O79">[1]!table_weight[SprintSpeed]*(('F+ , F-'!O$2-[1]!tbl_gk[[#This Row],[SprintSpeed]])/('F+ , F-'!O$2-'F+ , F-'!O$3))</f>
        <v>5.3410404624277394E-3</v>
      </c>
      <c r="P79" s="2" cm="1">
        <f t="array" ref="P79">[1]!table_weight[Agility]*(('F+ , F-'!P$2-[1]!tbl_gk[[#This Row],[Agility]])/('F+ , F-'!P$2-'F+ , F-'!P$3))</f>
        <v>2.1061992464487069E-3</v>
      </c>
      <c r="Q79" s="2" cm="1">
        <f t="array" ref="Q79">[1]!table_weight[Reactions]*(('F+ , F-'!Q$2-[1]!tbl_gk[[#This Row],[Reactions]])/('F+ , F-'!Q$2-'F+ , F-'!Q$3))</f>
        <v>7.7346300010828226E-4</v>
      </c>
      <c r="R79" s="2" cm="1">
        <f t="array" ref="R79">[1]!table_weight[Balance]*(('F+ , F-'!R$2-[1]!tbl_gk[[#This Row],[Balance]])/('F+ , F-'!R$2-'F+ , F-'!R$3))</f>
        <v>8.6922508583597434E-4</v>
      </c>
      <c r="S79" s="2" cm="1">
        <f t="array" ref="S79">[1]!table_weight[ShotPower]*(('F+ , F-'!S$2-[1]!tbl_gk[[#This Row],[ShotPower]])/('F+ , F-'!S$2-'F+ , F-'!S$3))</f>
        <v>3.8956124273746098E-3</v>
      </c>
      <c r="T79" s="2" cm="1">
        <f t="array" ref="T79">[1]!table_weight[Jumping]*(('F+ , F-'!T$2-[1]!tbl_gk[[#This Row],[Jumping]])/('F+ , F-'!T$2-'F+ , F-'!T$3))</f>
        <v>1.3739364259988001E-3</v>
      </c>
      <c r="U79" s="2" cm="1">
        <f t="array" ref="U79">[1]!table_weight[Stamina]*(('F+ , F-'!U$2-[1]!tbl_gk[[#This Row],[Stamina]])/('F+ , F-'!U$2-'F+ , F-'!U$3))</f>
        <v>9.4458129287417498E-3</v>
      </c>
      <c r="V79" s="2" cm="1">
        <f t="array" ref="V79">[1]!table_weight[Strength]*(('F+ , F-'!V$2-[1]!tbl_gk[[#This Row],[Strength]])/('F+ , F-'!V$2-'F+ , F-'!V$3))</f>
        <v>1.6859344894026941E-2</v>
      </c>
      <c r="W79" s="2" cm="1">
        <f t="array" ref="W79">[1]!table_weight[LongShots]*(('F+ , F-'!W$2-[1]!tbl_gk[[#This Row],[LongShots]])/('F+ , F-'!W$2-'F+ , F-'!W$3))</f>
        <v>8.0509323499075268E-3</v>
      </c>
      <c r="X79" s="2" cm="1">
        <f t="array" ref="X79">[1]!table_weight[Aggression]*(('F+ , F-'!X$2-[1]!tbl_gk[[#This Row],[Aggression]])/('F+ , F-'!X$2-'F+ , F-'!X$3))</f>
        <v>6.6930331609370121E-3</v>
      </c>
      <c r="Y79" s="2" cm="1">
        <f t="array" ref="Y79">[1]!table_weight[Interceptions]*(('F+ , F-'!Y$2-[1]!tbl_gk[[#This Row],[Interceptions]])/('F+ , F-'!Y$2-'F+ , F-'!Y$3))</f>
        <v>1.6621279690131864E-2</v>
      </c>
      <c r="Z79" s="2" cm="1">
        <f t="array" ref="Z79">[1]!table_weight[Positioning]*(('F+ , F-'!Z$2-[1]!tbl_gk[[#This Row],[Positioning]])/('F+ , F-'!Z$2-'F+ , F-'!Z$3))</f>
        <v>1.4788899029848058E-3</v>
      </c>
      <c r="AA79" s="2" cm="1">
        <f t="array" ref="AA79">[1]!table_weight[Vision]*(('F+ , F-'!AA$2-[1]!tbl_gk[[#This Row],[Vision]])/('F+ , F-'!AA$2-'F+ , F-'!AA$3))</f>
        <v>1.0648007301490701E-2</v>
      </c>
      <c r="AB79" s="2" cm="1">
        <f t="array" ref="AB79">[1]!table_weight[Penalties]*(('F+ , F-'!AB$2-[1]!tbl_gk[[#This Row],[Penalties]])/('F+ , F-'!AB$2-'F+ , F-'!AB$3))</f>
        <v>2.153089711698467E-3</v>
      </c>
      <c r="AC79" s="2" cm="1">
        <f t="array" ref="AC79">[1]!table_weight[Composure]*(('F+ , F-'!AC$2-[1]!tbl_gk[[#This Row],[Composure]])/('F+ , F-'!AC$2-'F+ , F-'!AC$3))</f>
        <v>4.2698776146328564E-4</v>
      </c>
      <c r="AD79" s="2" cm="1">
        <f t="array" ref="AD79">[1]!table_weight[Marking]*(('F+ , F-'!AD$2-[1]!tbl_gk[[#This Row],[Marking]])/('F+ , F-'!AD$2-'F+ , F-'!AD$3))</f>
        <v>2.5239721010940977E-2</v>
      </c>
      <c r="AE79" s="2" cm="1">
        <f t="array" ref="AE79">[1]!table_weight[StandingTackle]*(('F+ , F-'!AE$2-[1]!tbl_gk[[#This Row],[StandingTackle]])/('F+ , F-'!AE$2-'F+ , F-'!AE$3))</f>
        <v>3.1383600467551613E-2</v>
      </c>
      <c r="AF79" s="2" cm="1">
        <f t="array" ref="AF79">[1]!table_weight[SlidingTackle]*(('F+ , F-'!AF$2-[1]!tbl_gk[[#This Row],[SlidingTackle]])/('F+ , F-'!AF$2-'F+ , F-'!AF$3))</f>
        <v>8.9667429907290316E-3</v>
      </c>
      <c r="AG79" s="2" cm="1">
        <f t="array" ref="AG79">[1]!table_weight[GKDiving]*(('F+ , F-'!AG$2-[1]!tbl_gk[[#This Row],[GKDiving]])/('F+ , F-'!AG$2-'F+ , F-'!AG$3))</f>
        <v>2.5621767569212028E-2</v>
      </c>
      <c r="AH79" s="2" cm="1">
        <f t="array" ref="AH79">[1]!table_weight[GKHandling]*(('F+ , F-'!AH$2-[1]!tbl_gk[[#This Row],[GKHandling]])/('F+ , F-'!AH$2-'F+ , F-'!AH$3))</f>
        <v>3.0300525125329006E-2</v>
      </c>
      <c r="AI79" s="2" cm="1">
        <f t="array" ref="AI79">[1]!table_weight[GKKicking]*(('F+ , F-'!AI$2-[1]!tbl_gk[[#This Row],[GKKicking]])/('F+ , F-'!AI$2-'F+ , F-'!AI$3))</f>
        <v>1.78886522665044E-2</v>
      </c>
      <c r="AJ79" s="2" cm="1">
        <f t="array" ref="AJ79">[1]!table_weight[GKPositioning]*(('F+ , F-'!AJ$2-[1]!tbl_gk[[#This Row],[GKPositioning]])/('F+ , F-'!AJ$2-'F+ , F-'!AJ$3))</f>
        <v>7.5682759589057076E-3</v>
      </c>
      <c r="AK79" s="2" cm="1">
        <f t="array" ref="AK79">[1]!table_weight[GKReflexes]*(('F+ , F-'!AK$2-[1]!tbl_gk[[#This Row],[GKReflexes]])/('F+ , F-'!AK$2-'F+ , F-'!AK$3))</f>
        <v>2.7329885407159499E-2</v>
      </c>
    </row>
    <row r="80" spans="1:37" x14ac:dyDescent="0.55000000000000004">
      <c r="A80" s="7">
        <f>[1]!tbl_gk[[#This Row],[ID]]</f>
        <v>168965</v>
      </c>
      <c r="B80" s="1" cm="1">
        <f t="array" ref="B80">[1]!table_weight[ValueEUR]*(('F+ , F-'!B$2-[1]!tbl_gk[[#This Row],[ValueEUR]])/('F+ , F-'!B$2-'F+ , F-'!B$3))</f>
        <v>7.1301553371144074E-5</v>
      </c>
      <c r="C80" s="1" cm="1">
        <f t="array" ref="C80">[1]!table_weight[WageEUR]*(('F+ , F-'!C$2-[1]!tbl_gk[[#This Row],[WageEUR]])/('F+ , F-'!C$2-'F+ , F-'!C$3))</f>
        <v>2.7384654716592714E-3</v>
      </c>
      <c r="D80" s="1" cm="1">
        <f t="array" ref="D80">[1]!table_weight[Crossing]*(('F+ , F-'!D$2-[1]!tbl_gk[[#This Row],[Crossing]])/('F+ , F-'!D$2-'F+ , F-'!D$3))</f>
        <v>3.3625286215233793E-2</v>
      </c>
      <c r="E80" s="1" cm="1">
        <f t="array" ref="E80">[1]!table_weight[Finishing]*(('F+ , F-'!E$2-[1]!tbl_gk[[#This Row],[Finishing]])/('F+ , F-'!E$2-'F+ , F-'!E$3))</f>
        <v>1.59720109522359E-2</v>
      </c>
      <c r="F80" s="1" cm="1">
        <f t="array" ref="F80">[1]!table_weight[HeadingAccuracy]*(('F+ , F-'!F$2-[1]!tbl_gk[[#This Row],[HeadingAccuracy]])/('F+ , F-'!F$2-'F+ , F-'!F$3))</f>
        <v>1.1274360672166649E-2</v>
      </c>
      <c r="G80" s="1" cm="1">
        <f t="array" ref="G80">[1]!table_weight[ShortPassing]*(('F+ , F-'!G$2-[1]!tbl_gk[[#This Row],[ShortPassing]])/('F+ , F-'!G$2-'F+ , F-'!G$3))</f>
        <v>2.1095108804840067E-2</v>
      </c>
      <c r="H80" s="1" cm="1">
        <f t="array" ref="H80">[1]!table_weight[Volleys]*(('F+ , F-'!H$2-[1]!tbl_gk[[#This Row],[Volleys]])/('F+ , F-'!H$2-'F+ , F-'!H$3))</f>
        <v>1.5046097273845413E-3</v>
      </c>
      <c r="I80" s="1" cm="1">
        <f t="array" ref="I80">[1]!table_weight[Dribbling]*(('F+ , F-'!I$2-[1]!tbl_gk[[#This Row],[Dribbling]])/('F+ , F-'!I$2-'F+ , F-'!I$3))</f>
        <v>1.8579686209743949E-2</v>
      </c>
      <c r="J80" s="1" cm="1">
        <f t="array" ref="J80">[1]!table_weight[Curve]*(('F+ , F-'!J$2-[1]!tbl_gk[[#This Row],[Curve]])/('F+ , F-'!J$2-'F+ , F-'!J$3))</f>
        <v>9.4648953791028455E-3</v>
      </c>
      <c r="K80" s="1" cm="1">
        <f t="array" ref="K80">[1]!table_weight[FKAccuracy]*(('F+ , F-'!K$2-[1]!tbl_gk[[#This Row],[FKAccuracy]])/('F+ , F-'!K$2-'F+ , F-'!K$3))</f>
        <v>8.9747490112564478E-3</v>
      </c>
      <c r="L80" s="1" cm="1">
        <f t="array" ref="L80">[1]!table_weight[LongPassing]*(('F+ , F-'!L$2-[1]!tbl_gk[[#This Row],[LongPassing]])/('F+ , F-'!L$2-'F+ , F-'!L$3))</f>
        <v>1.8408419402577144E-2</v>
      </c>
      <c r="M80" s="1" cm="1">
        <f t="array" ref="M80">[1]!table_weight[BallControl]*(('F+ , F-'!M$2-[1]!tbl_gk[[#This Row],[BallControl]])/('F+ , F-'!M$2-'F+ , F-'!M$3))</f>
        <v>1.0430701030031691E-2</v>
      </c>
      <c r="N80" s="1" cm="1">
        <f t="array" ref="N80">[1]!table_weight[Acceleration]*(('F+ , F-'!N$2-[1]!tbl_gk[[#This Row],[Acceleration]])/('F+ , F-'!N$2-'F+ , F-'!N$3))</f>
        <v>4.5097442688666525E-3</v>
      </c>
      <c r="O80" s="1" cm="1">
        <f t="array" ref="O80">[1]!table_weight[SprintSpeed]*(('F+ , F-'!O$2-[1]!tbl_gk[[#This Row],[SprintSpeed]])/('F+ , F-'!O$2-'F+ , F-'!O$3))</f>
        <v>3.3732887131122566E-3</v>
      </c>
      <c r="P80" s="1" cm="1">
        <f t="array" ref="P80">[1]!table_weight[Agility]*(('F+ , F-'!P$2-[1]!tbl_gk[[#This Row],[Agility]])/('F+ , F-'!P$2-'F+ , F-'!P$3))</f>
        <v>3.6273431466616623E-3</v>
      </c>
      <c r="Q80" s="1" cm="1">
        <f t="array" ref="Q80">[1]!table_weight[Reactions]*(('F+ , F-'!Q$2-[1]!tbl_gk[[#This Row],[Reactions]])/('F+ , F-'!Q$2-'F+ , F-'!Q$3))</f>
        <v>1.0312840001443764E-3</v>
      </c>
      <c r="R80" s="1" cm="1">
        <f t="array" ref="R80">[1]!table_weight[Balance]*(('F+ , F-'!R$2-[1]!tbl_gk[[#This Row],[Balance]])/('F+ , F-'!R$2-'F+ , F-'!R$3))</f>
        <v>1.1175751103605386E-3</v>
      </c>
      <c r="S80" s="1" cm="1">
        <f t="array" ref="S80">[1]!table_weight[ShotPower]*(('F+ , F-'!S$2-[1]!tbl_gk[[#This Row],[ShotPower]])/('F+ , F-'!S$2-'F+ , F-'!S$3))</f>
        <v>5.4538573983244545E-3</v>
      </c>
      <c r="T80" s="1" cm="1">
        <f t="array" ref="T80">[1]!table_weight[Jumping]*(('F+ , F-'!T$2-[1]!tbl_gk[[#This Row],[Jumping]])/('F+ , F-'!T$2-'F+ , F-'!T$3))</f>
        <v>1.9750336123732751E-3</v>
      </c>
      <c r="U80" s="1" cm="1">
        <f t="array" ref="U80">[1]!table_weight[Stamina]*(('F+ , F-'!U$2-[1]!tbl_gk[[#This Row],[Stamina]])/('F+ , F-'!U$2-'F+ , F-'!U$3))</f>
        <v>1.1163233461240251E-2</v>
      </c>
      <c r="V80" s="1" cm="1">
        <f t="array" ref="V80">[1]!table_weight[Strength]*(('F+ , F-'!V$2-[1]!tbl_gk[[#This Row],[Strength]])/('F+ , F-'!V$2-'F+ , F-'!V$3))</f>
        <v>8.8733394179089167E-3</v>
      </c>
      <c r="W80" s="1" cm="1">
        <f t="array" ref="W80">[1]!table_weight[LongShots]*(('F+ , F-'!W$2-[1]!tbl_gk[[#This Row],[LongShots]])/('F+ , F-'!W$2-'F+ , F-'!W$3))</f>
        <v>8.3106398450658349E-3</v>
      </c>
      <c r="X80" s="1" cm="1">
        <f t="array" ref="X80">[1]!table_weight[Aggression]*(('F+ , F-'!X$2-[1]!tbl_gk[[#This Row],[Aggression]])/('F+ , F-'!X$2-'F+ , F-'!X$3))</f>
        <v>9.7353209613629272E-3</v>
      </c>
      <c r="Y80" s="1" cm="1">
        <f t="array" ref="Y80">[1]!table_weight[Interceptions]*(('F+ , F-'!Y$2-[1]!tbl_gk[[#This Row],[Interceptions]])/('F+ , F-'!Y$2-'F+ , F-'!Y$3))</f>
        <v>1.1080853126754575E-2</v>
      </c>
      <c r="Z80" s="1" cm="1">
        <f t="array" ref="Z80">[1]!table_weight[Positioning]*(('F+ , F-'!Z$2-[1]!tbl_gk[[#This Row],[Positioning]])/('F+ , F-'!Z$2-'F+ , F-'!Z$3))</f>
        <v>2.957779805969611E-4</v>
      </c>
      <c r="AA80" s="1" cm="1">
        <f t="array" ref="AA80">[1]!table_weight[Vision]*(('F+ , F-'!AA$2-[1]!tbl_gk[[#This Row],[Vision]])/('F+ , F-'!AA$2-'F+ , F-'!AA$3))</f>
        <v>1.9876280296115975E-2</v>
      </c>
      <c r="AB80" s="1" cm="1">
        <f t="array" ref="AB80">[1]!table_weight[Penalties]*(('F+ , F-'!AB$2-[1]!tbl_gk[[#This Row],[Penalties]])/('F+ , F-'!AB$2-'F+ , F-'!AB$3))</f>
        <v>1.9965013690294879E-3</v>
      </c>
      <c r="AC80" s="1" cm="1">
        <f t="array" ref="AC80">[1]!table_weight[Composure]*(('F+ , F-'!AC$2-[1]!tbl_gk[[#This Row],[Composure]])/('F+ , F-'!AC$2-'F+ , F-'!AC$3))</f>
        <v>1.1742163440240354E-3</v>
      </c>
      <c r="AD80" s="1" cm="1">
        <f t="array" ref="AD80">[1]!table_weight[Marking]*(('F+ , F-'!AD$2-[1]!tbl_gk[[#This Row],[Marking]])/('F+ , F-'!AD$2-'F+ , F-'!AD$3))</f>
        <v>2.5239721010940977E-2</v>
      </c>
      <c r="AE80" s="1" cm="1">
        <f t="array" ref="AE80">[1]!table_weight[StandingTackle]*(('F+ , F-'!AE$2-[1]!tbl_gk[[#This Row],[StandingTackle]])/('F+ , F-'!AE$2-'F+ , F-'!AE$3))</f>
        <v>2.6900228972187096E-2</v>
      </c>
      <c r="AF80" s="1" cm="1">
        <f t="array" ref="AF80">[1]!table_weight[SlidingTackle]*(('F+ , F-'!AF$2-[1]!tbl_gk[[#This Row],[SlidingTackle]])/('F+ , F-'!AF$2-'F+ , F-'!AF$3))</f>
        <v>9.7139715732897855E-3</v>
      </c>
      <c r="AG80" s="1" cm="1">
        <f t="array" ref="AG80">[1]!table_weight[GKDiving]*(('F+ , F-'!AG$2-[1]!tbl_gk[[#This Row],[GKDiving]])/('F+ , F-'!AG$2-'F+ , F-'!AG$3))</f>
        <v>3.5870474596896844E-2</v>
      </c>
      <c r="AH80" s="1" cm="1">
        <f t="array" ref="AH80">[1]!table_weight[GKHandling]*(('F+ , F-'!AH$2-[1]!tbl_gk[[#This Row],[GKHandling]])/('F+ , F-'!AH$2-'F+ , F-'!AH$3))</f>
        <v>4.2777211941640955E-2</v>
      </c>
      <c r="AI80" s="1" cm="1">
        <f t="array" ref="AI80">[1]!table_weight[GKKicking]*(('F+ , F-'!AI$2-[1]!tbl_gk[[#This Row],[GKKicking]])/('F+ , F-'!AI$2-'F+ , F-'!AI$3))</f>
        <v>2.5044113173106158E-2</v>
      </c>
      <c r="AJ80" s="1" cm="1">
        <f t="array" ref="AJ80">[1]!table_weight[GKPositioning]*(('F+ , F-'!AJ$2-[1]!tbl_gk[[#This Row],[GKPositioning]])/('F+ , F-'!AJ$2-'F+ , F-'!AJ$3))</f>
        <v>1.3244482928084987E-2</v>
      </c>
      <c r="AK80" s="1" cm="1">
        <f t="array" ref="AK80">[1]!table_weight[GKReflexes]*(('F+ , F-'!AK$2-[1]!tbl_gk[[#This Row],[GKReflexes]])/('F+ , F-'!AK$2-'F+ , F-'!AK$3))</f>
        <v>4.0083831930500594E-2</v>
      </c>
    </row>
    <row r="81" spans="1:37" x14ac:dyDescent="0.55000000000000004">
      <c r="A81" s="8">
        <f>[1]!tbl_gk[[#This Row],[ID]]</f>
        <v>169181</v>
      </c>
      <c r="B81" s="2" cm="1">
        <f t="array" ref="B81">[1]!table_weight[ValueEUR]*(('F+ , F-'!B$2-[1]!tbl_gk[[#This Row],[ValueEUR]])/('F+ , F-'!B$2-'F+ , F-'!B$3))</f>
        <v>1.5741901393629213E-5</v>
      </c>
      <c r="C81" s="2" cm="1">
        <f t="array" ref="C81">[1]!table_weight[WageEUR]*(('F+ , F-'!C$2-[1]!tbl_gk[[#This Row],[WageEUR]])/('F+ , F-'!C$2-'F+ , F-'!C$3))</f>
        <v>7.8241870618836313E-5</v>
      </c>
      <c r="D81" s="2" cm="1">
        <f t="array" ref="D81">[1]!table_weight[Crossing]*(('F+ , F-'!D$2-[1]!tbl_gk[[#This Row],[Crossing]])/('F+ , F-'!D$2-'F+ , F-'!D$3))</f>
        <v>3.4746129089074922E-2</v>
      </c>
      <c r="E81" s="2" cm="1">
        <f t="array" ref="E81">[1]!table_weight[Finishing]*(('F+ , F-'!E$2-[1]!tbl_gk[[#This Row],[Finishing]])/('F+ , F-'!E$2-'F+ , F-'!E$3))</f>
        <v>1.3975509583206414E-2</v>
      </c>
      <c r="F81" s="2" cm="1">
        <f t="array" ref="F81">[1]!table_weight[HeadingAccuracy]*(('F+ , F-'!F$2-[1]!tbl_gk[[#This Row],[HeadingAccuracy]])/('F+ , F-'!F$2-'F+ , F-'!F$3))</f>
        <v>9.6040850170308507E-3</v>
      </c>
      <c r="G81" s="2" cm="1">
        <f t="array" ref="G81">[1]!table_weight[ShortPassing]*(('F+ , F-'!G$2-[1]!tbl_gk[[#This Row],[ShortPassing]])/('F+ , F-'!G$2-'F+ , F-'!G$3))</f>
        <v>1.9688768217850729E-2</v>
      </c>
      <c r="H81" s="2" cm="1">
        <f t="array" ref="H81">[1]!table_weight[Volleys]*(('F+ , F-'!H$2-[1]!tbl_gk[[#This Row],[Volleys]])/('F+ , F-'!H$2-'F+ , F-'!H$3))</f>
        <v>1.7360881469821632E-3</v>
      </c>
      <c r="I81" s="2" cm="1">
        <f t="array" ref="I81">[1]!table_weight[Dribbling]*(('F+ , F-'!I$2-[1]!tbl_gk[[#This Row],[Dribbling]])/('F+ , F-'!I$2-'F+ , F-'!I$3))</f>
        <v>1.0756660437220181E-2</v>
      </c>
      <c r="J81" s="2" cm="1">
        <f t="array" ref="J81">[1]!table_weight[Curve]*(('F+ , F-'!J$2-[1]!tbl_gk[[#This Row],[Curve]])/('F+ , F-'!J$2-'F+ , F-'!J$3))</f>
        <v>8.9578474123651938E-3</v>
      </c>
      <c r="K81" s="2" cm="1">
        <f t="array" ref="K81">[1]!table_weight[FKAccuracy]*(('F+ , F-'!K$2-[1]!tbl_gk[[#This Row],[FKAccuracy]])/('F+ , F-'!K$2-'F+ , F-'!K$3))</f>
        <v>9.2789777912990392E-3</v>
      </c>
      <c r="L81" s="2" cm="1">
        <f t="array" ref="L81">[1]!table_weight[LongPassing]*(('F+ , F-'!L$2-[1]!tbl_gk[[#This Row],[LongPassing]])/('F+ , F-'!L$2-'F+ , F-'!L$3))</f>
        <v>2.1656964003031933E-2</v>
      </c>
      <c r="M81" s="2" cm="1">
        <f t="array" ref="M81">[1]!table_weight[BallControl]*(('F+ , F-'!M$2-[1]!tbl_gk[[#This Row],[BallControl]])/('F+ , F-'!M$2-'F+ , F-'!M$3))</f>
        <v>5.6499630579338331E-3</v>
      </c>
      <c r="N81" s="2" cm="1">
        <f t="array" ref="N81">[1]!table_weight[Acceleration]*(('F+ , F-'!N$2-[1]!tbl_gk[[#This Row],[Acceleration]])/('F+ , F-'!N$2-'F+ , F-'!N$3))</f>
        <v>2.2548721344333262E-3</v>
      </c>
      <c r="O81" s="2" cm="1">
        <f t="array" ref="O81">[1]!table_weight[SprintSpeed]*(('F+ , F-'!O$2-[1]!tbl_gk[[#This Row],[SprintSpeed]])/('F+ , F-'!O$2-'F+ , F-'!O$3))</f>
        <v>4.2166108913903209E-3</v>
      </c>
      <c r="P81" s="2" cm="1">
        <f t="array" ref="P81">[1]!table_weight[Agility]*(('F+ , F-'!P$2-[1]!tbl_gk[[#This Row],[Agility]])/('F+ , F-'!P$2-'F+ , F-'!P$3))</f>
        <v>1.2871217617186543E-3</v>
      </c>
      <c r="Q81" s="2" cm="1">
        <f t="array" ref="Q81">[1]!table_weight[Reactions]*(('F+ , F-'!Q$2-[1]!tbl_gk[[#This Row],[Reactions]])/('F+ , F-'!Q$2-'F+ , F-'!Q$3))</f>
        <v>1.5984902002237835E-3</v>
      </c>
      <c r="R81" s="2" cm="1">
        <f t="array" ref="R81">[1]!table_weight[Balance]*(('F+ , F-'!R$2-[1]!tbl_gk[[#This Row],[Balance]])/('F+ , F-'!R$2-'F+ , F-'!R$3))</f>
        <v>7.4505007357369231E-4</v>
      </c>
      <c r="S81" s="2" cm="1">
        <f t="array" ref="S81">[1]!table_weight[ShotPower]*(('F+ , F-'!S$2-[1]!tbl_gk[[#This Row],[ShotPower]])/('F+ , F-'!S$2-'F+ , F-'!S$3))</f>
        <v>5.7135648934827617E-3</v>
      </c>
      <c r="T81" s="2" cm="1">
        <f t="array" ref="T81">[1]!table_weight[Jumping]*(('F+ , F-'!T$2-[1]!tbl_gk[[#This Row],[Jumping]])/('F+ , F-'!T$2-'F+ , F-'!T$3))</f>
        <v>4.2935513312462506E-4</v>
      </c>
      <c r="U81" s="2" cm="1">
        <f t="array" ref="U81">[1]!table_weight[Stamina]*(('F+ , F-'!U$2-[1]!tbl_gk[[#This Row],[Stamina]])/('F+ , F-'!U$2-'F+ , F-'!U$3))</f>
        <v>8.5871026624924993E-3</v>
      </c>
      <c r="V81" s="2" cm="1">
        <f t="array" ref="V81">[1]!table_weight[Strength]*(('F+ , F-'!V$2-[1]!tbl_gk[[#This Row],[Strength]])/('F+ , F-'!V$2-'F+ , F-'!V$3))</f>
        <v>2.4845350370144969E-2</v>
      </c>
      <c r="W81" s="2" cm="1">
        <f t="array" ref="W81">[1]!table_weight[LongShots]*(('F+ , F-'!W$2-[1]!tbl_gk[[#This Row],[LongShots]])/('F+ , F-'!W$2-'F+ , F-'!W$3))</f>
        <v>8.3106398450658349E-3</v>
      </c>
      <c r="X81" s="2" cm="1">
        <f t="array" ref="X81">[1]!table_weight[Aggression]*(('F+ , F-'!X$2-[1]!tbl_gk[[#This Row],[Aggression]])/('F+ , F-'!X$2-'F+ , F-'!X$3))</f>
        <v>6.0845756008518293E-3</v>
      </c>
      <c r="Y81" s="2" cm="1">
        <f t="array" ref="Y81">[1]!table_weight[Interceptions]*(('F+ , F-'!Y$2-[1]!tbl_gk[[#This Row],[Interceptions]])/('F+ , F-'!Y$2-'F+ , F-'!Y$3))</f>
        <v>1.3158513088021059E-2</v>
      </c>
      <c r="Z81" s="2" cm="1">
        <f t="array" ref="Z81">[1]!table_weight[Positioning]*(('F+ , F-'!Z$2-[1]!tbl_gk[[#This Row],[Positioning]])/('F+ , F-'!Z$2-'F+ , F-'!Z$3))</f>
        <v>1.4788899029848055E-4</v>
      </c>
      <c r="AA81" s="2" cm="1">
        <f t="array" ref="AA81">[1]!table_weight[Vision]*(('F+ , F-'!AA$2-[1]!tbl_gk[[#This Row],[Vision]])/('F+ , F-'!AA$2-'F+ , F-'!AA$3))</f>
        <v>9.9381401480579876E-3</v>
      </c>
      <c r="AB81" s="2" cm="1">
        <f t="array" ref="AB81">[1]!table_weight[Penalties]*(('F+ , F-'!AB$2-[1]!tbl_gk[[#This Row],[Penalties]])/('F+ , F-'!AB$2-'F+ , F-'!AB$3))</f>
        <v>1.7224717693587737E-3</v>
      </c>
      <c r="AC81" s="2" cm="1">
        <f t="array" ref="AC81">[1]!table_weight[Composure]*(('F+ , F-'!AC$2-[1]!tbl_gk[[#This Row],[Composure]])/('F+ , F-'!AC$2-'F+ , F-'!AC$3))</f>
        <v>5.8710817201201772E-4</v>
      </c>
      <c r="AD81" s="2" cm="1">
        <f t="array" ref="AD81">[1]!table_weight[Marking]*(('F+ , F-'!AD$2-[1]!tbl_gk[[#This Row],[Marking]])/('F+ , F-'!AD$2-'F+ , F-'!AD$3))</f>
        <v>2.5239721010940977E-2</v>
      </c>
      <c r="AE81" s="2" cm="1">
        <f t="array" ref="AE81">[1]!table_weight[StandingTackle]*(('F+ , F-'!AE$2-[1]!tbl_gk[[#This Row],[StandingTackle]])/('F+ , F-'!AE$2-'F+ , F-'!AE$3))</f>
        <v>2.017517172914032E-2</v>
      </c>
      <c r="AF81" s="2" cm="1">
        <f t="array" ref="AF81">[1]!table_weight[SlidingTackle]*(('F+ , F-'!AF$2-[1]!tbl_gk[[#This Row],[SlidingTackle]])/('F+ , F-'!AF$2-'F+ , F-'!AF$3))</f>
        <v>8.2195144081682794E-3</v>
      </c>
      <c r="AG81" s="2" cm="1">
        <f t="array" ref="AG81">[1]!table_weight[GKDiving]*(('F+ , F-'!AG$2-[1]!tbl_gk[[#This Row],[GKDiving]])/('F+ , F-'!AG$2-'F+ , F-'!AG$3))</f>
        <v>4.4411063786634182E-2</v>
      </c>
      <c r="AH81" s="2" cm="1">
        <f t="array" ref="AH81">[1]!table_weight[GKHandling]*(('F+ , F-'!AH$2-[1]!tbl_gk[[#This Row],[GKHandling]])/('F+ , F-'!AH$2-'F+ , F-'!AH$3))</f>
        <v>5.168913109614949E-2</v>
      </c>
      <c r="AI81" s="2" cm="1">
        <f t="array" ref="AI81">[1]!table_weight[GKKicking]*(('F+ , F-'!AI$2-[1]!tbl_gk[[#This Row],[GKKicking]])/('F+ , F-'!AI$2-'F+ , F-'!AI$3))</f>
        <v>2.5938545786431375E-2</v>
      </c>
      <c r="AJ81" s="2" cm="1">
        <f t="array" ref="AJ81">[1]!table_weight[GKPositioning]*(('F+ , F-'!AJ$2-[1]!tbl_gk[[#This Row],[GKPositioning]])/('F+ , F-'!AJ$2-'F+ , F-'!AJ$3))</f>
        <v>1.7028620907537841E-2</v>
      </c>
      <c r="AK81" s="2" cm="1">
        <f t="array" ref="AK81">[1]!table_weight[GKReflexes]*(('F+ , F-'!AK$2-[1]!tbl_gk[[#This Row],[GKReflexes]])/('F+ , F-'!AK$2-'F+ , F-'!AK$3))</f>
        <v>4.1905824290977896E-2</v>
      </c>
    </row>
    <row r="82" spans="1:37" x14ac:dyDescent="0.55000000000000004">
      <c r="A82" s="7">
        <f>[1]!tbl_gk[[#This Row],[ID]]</f>
        <v>169404</v>
      </c>
      <c r="B82" s="1" cm="1">
        <f t="array" ref="B82">[1]!table_weight[ValueEUR]*(('F+ , F-'!B$2-[1]!tbl_gk[[#This Row],[ValueEUR]])/('F+ , F-'!B$2-'F+ , F-'!B$3))</f>
        <v>4.3521727382386649E-5</v>
      </c>
      <c r="C82" s="1" cm="1">
        <f t="array" ref="C82">[1]!table_weight[WageEUR]*(('F+ , F-'!C$2-[1]!tbl_gk[[#This Row],[WageEUR]])/('F+ , F-'!C$2-'F+ , F-'!C$3))</f>
        <v>5.4769309433185431E-4</v>
      </c>
      <c r="D82" s="1" cm="1">
        <f t="array" ref="D82">[1]!table_weight[Crossing]*(('F+ , F-'!D$2-[1]!tbl_gk[[#This Row],[Crossing]])/('F+ , F-'!D$2-'F+ , F-'!D$3))</f>
        <v>3.6987814836757178E-2</v>
      </c>
      <c r="E82" s="1" cm="1">
        <f t="array" ref="E82">[1]!table_weight[Finishing]*(('F+ , F-'!E$2-[1]!tbl_gk[[#This Row],[Finishing]])/('F+ , F-'!E$2-'F+ , F-'!E$3))</f>
        <v>1.59720109522359E-2</v>
      </c>
      <c r="F82" s="1" cm="1">
        <f t="array" ref="F82">[1]!table_weight[HeadingAccuracy]*(('F+ , F-'!F$2-[1]!tbl_gk[[#This Row],[HeadingAccuracy]])/('F+ , F-'!F$2-'F+ , F-'!F$3))</f>
        <v>1.08567917583827E-2</v>
      </c>
      <c r="G82" s="1" cm="1">
        <f t="array" ref="G82">[1]!table_weight[ShortPassing]*(('F+ , F-'!G$2-[1]!tbl_gk[[#This Row],[ShortPassing]])/('F+ , F-'!G$2-'F+ , F-'!G$3))</f>
        <v>5.6253623479573515E-2</v>
      </c>
      <c r="H82" s="1" cm="1">
        <f t="array" ref="H82">[1]!table_weight[Volleys]*(('F+ , F-'!H$2-[1]!tbl_gk[[#This Row],[Volleys]])/('F+ , F-'!H$2-'F+ , F-'!H$3))</f>
        <v>2.0833057763785961E-3</v>
      </c>
      <c r="I82" s="1" cm="1">
        <f t="array" ref="I82">[1]!table_weight[Dribbling]*(('F+ , F-'!I$2-[1]!tbl_gk[[#This Row],[Dribbling]])/('F+ , F-'!I$2-'F+ , F-'!I$3))</f>
        <v>1.5646051545047536E-2</v>
      </c>
      <c r="J82" s="1" cm="1">
        <f t="array" ref="J82">[1]!table_weight[Curve]*(('F+ , F-'!J$2-[1]!tbl_gk[[#This Row],[Curve]])/('F+ , F-'!J$2-'F+ , F-'!J$3))</f>
        <v>9.6339113680153961E-3</v>
      </c>
      <c r="K82" s="1" cm="1">
        <f t="array" ref="K82">[1]!table_weight[FKAccuracy]*(('F+ , F-'!K$2-[1]!tbl_gk[[#This Row],[FKAccuracy]])/('F+ , F-'!K$2-'F+ , F-'!K$3))</f>
        <v>8.9747490112564478E-3</v>
      </c>
      <c r="L82" s="1" cm="1">
        <f t="array" ref="L82">[1]!table_weight[LongPassing]*(('F+ , F-'!L$2-[1]!tbl_gk[[#This Row],[LongPassing]])/('F+ , F-'!L$2-'F+ , F-'!L$3))</f>
        <v>2.8154053203941515E-2</v>
      </c>
      <c r="M82" s="1" cm="1">
        <f t="array" ref="M82">[1]!table_weight[BallControl]*(('F+ , F-'!M$2-[1]!tbl_gk[[#This Row],[BallControl]])/('F+ , F-'!M$2-'F+ , F-'!M$3))</f>
        <v>9.9960884871137055E-3</v>
      </c>
      <c r="N82" s="1" cm="1">
        <f t="array" ref="N82">[1]!table_weight[Acceleration]*(('F+ , F-'!N$2-[1]!tbl_gk[[#This Row],[Acceleration]])/('F+ , F-'!N$2-'F+ , F-'!N$3))</f>
        <v>1.0597899031836633E-2</v>
      </c>
      <c r="O82" s="1" cm="1">
        <f t="array" ref="O82">[1]!table_weight[SprintSpeed]*(('F+ , F-'!O$2-[1]!tbl_gk[[#This Row],[SprintSpeed]])/('F+ , F-'!O$2-'F+ , F-'!O$3))</f>
        <v>9.838758746577414E-3</v>
      </c>
      <c r="P82" s="1" cm="1">
        <f t="array" ref="P82">[1]!table_weight[Agility]*(('F+ , F-'!P$2-[1]!tbl_gk[[#This Row],[Agility]])/('F+ , F-'!P$2-'F+ , F-'!P$3))</f>
        <v>5.265498116121768E-3</v>
      </c>
      <c r="Q82" s="1" cm="1">
        <f t="array" ref="Q82">[1]!table_weight[Reactions]*(('F+ , F-'!Q$2-[1]!tbl_gk[[#This Row],[Reactions]])/('F+ , F-'!Q$2-'F+ , F-'!Q$3))</f>
        <v>1.3922334001949081E-3</v>
      </c>
      <c r="R82" s="1" cm="1">
        <f t="array" ref="R82">[1]!table_weight[Balance]*(('F+ , F-'!R$2-[1]!tbl_gk[[#This Row],[Balance]])/('F+ , F-'!R$2-'F+ , F-'!R$3))</f>
        <v>3.0422878004259103E-3</v>
      </c>
      <c r="S82" s="1" cm="1">
        <f t="array" ref="S82">[1]!table_weight[ShotPower]*(('F+ , F-'!S$2-[1]!tbl_gk[[#This Row],[ShotPower]])/('F+ , F-'!S$2-'F+ , F-'!S$3))</f>
        <v>8.0509323499075268E-3</v>
      </c>
      <c r="T82" s="1" cm="1">
        <f t="array" ref="T82">[1]!table_weight[Jumping]*(('F+ , F-'!T$2-[1]!tbl_gk[[#This Row],[Jumping]])/('F+ , F-'!T$2-'F+ , F-'!T$3))</f>
        <v>3.0054859318723757E-3</v>
      </c>
      <c r="U82" s="1" cm="1">
        <f t="array" ref="U82">[1]!table_weight[Stamina]*(('F+ , F-'!U$2-[1]!tbl_gk[[#This Row],[Stamina]])/('F+ , F-'!U$2-'F+ , F-'!U$3))</f>
        <v>1.5456784792486501E-2</v>
      </c>
      <c r="V82" s="1" cm="1">
        <f t="array" ref="V82">[1]!table_weight[Strength]*(('F+ , F-'!V$2-[1]!tbl_gk[[#This Row],[Strength]])/('F+ , F-'!V$2-'F+ , F-'!V$3))</f>
        <v>8.8733394179089167E-3</v>
      </c>
      <c r="W82" s="1" cm="1">
        <f t="array" ref="W82">[1]!table_weight[LongShots]*(('F+ , F-'!W$2-[1]!tbl_gk[[#This Row],[LongShots]])/('F+ , F-'!W$2-'F+ , F-'!W$3))</f>
        <v>9.3494698256990638E-3</v>
      </c>
      <c r="X82" s="1" cm="1">
        <f t="array" ref="X82">[1]!table_weight[Aggression]*(('F+ , F-'!X$2-[1]!tbl_gk[[#This Row],[Aggression]])/('F+ , F-'!X$2-'F+ , F-'!X$3))</f>
        <v>6.6930331609370121E-3</v>
      </c>
      <c r="Y82" s="1" cm="1">
        <f t="array" ref="Y82">[1]!table_weight[Interceptions]*(('F+ , F-'!Y$2-[1]!tbl_gk[[#This Row],[Interceptions]])/('F+ , F-'!Y$2-'F+ , F-'!Y$3))</f>
        <v>2.0776599612664828E-2</v>
      </c>
      <c r="Z82" s="1" cm="1">
        <f t="array" ref="Z82">[1]!table_weight[Positioning]*(('F+ , F-'!Z$2-[1]!tbl_gk[[#This Row],[Positioning]])/('F+ , F-'!Z$2-'F+ , F-'!Z$3))</f>
        <v>1.7746678835817667E-3</v>
      </c>
      <c r="AA82" s="1" cm="1">
        <f t="array" ref="AA82">[1]!table_weight[Vision]*(('F+ , F-'!AA$2-[1]!tbl_gk[[#This Row],[Vision]])/('F+ , F-'!AA$2-'F+ , F-'!AA$3))</f>
        <v>2.6974951830443111E-2</v>
      </c>
      <c r="AB82" s="1" cm="1">
        <f t="array" ref="AB82">[1]!table_weight[Penalties]*(('F+ , F-'!AB$2-[1]!tbl_gk[[#This Row],[Penalties]])/('F+ , F-'!AB$2-'F+ , F-'!AB$3))</f>
        <v>2.1139426260312223E-3</v>
      </c>
      <c r="AC82" s="1" cm="1">
        <f t="array" ref="AC82">[1]!table_weight[Composure]*(('F+ , F-'!AC$2-[1]!tbl_gk[[#This Row],[Composure]])/('F+ , F-'!AC$2-'F+ , F-'!AC$3))</f>
        <v>3.0422878004259103E-3</v>
      </c>
      <c r="AD82" s="1" cm="1">
        <f t="array" ref="AD82">[1]!table_weight[Marking]*(('F+ , F-'!AD$2-[1]!tbl_gk[[#This Row],[Marking]])/('F+ , F-'!AD$2-'F+ , F-'!AD$3))</f>
        <v>2.8394686137308601E-2</v>
      </c>
      <c r="AE82" s="1" cm="1">
        <f t="array" ref="AE82">[1]!table_weight[StandingTackle]*(('F+ , F-'!AE$2-[1]!tbl_gk[[#This Row],[StandingTackle]])/('F+ , F-'!AE$2-'F+ , F-'!AE$3))</f>
        <v>2.6900228972187096E-2</v>
      </c>
      <c r="AF82" s="1" cm="1">
        <f t="array" ref="AF82">[1]!table_weight[SlidingTackle]*(('F+ , F-'!AF$2-[1]!tbl_gk[[#This Row],[SlidingTackle]])/('F+ , F-'!AF$2-'F+ , F-'!AF$3))</f>
        <v>8.2195144081682794E-3</v>
      </c>
      <c r="AG82" s="1" cm="1">
        <f t="array" ref="AG82">[1]!table_weight[GKDiving]*(('F+ , F-'!AG$2-[1]!tbl_gk[[#This Row],[GKDiving]])/('F+ , F-'!AG$2-'F+ , F-'!AG$3))</f>
        <v>3.4162356758949373E-2</v>
      </c>
      <c r="AH82" s="1" cm="1">
        <f t="array" ref="AH82">[1]!table_weight[GKHandling]*(('F+ , F-'!AH$2-[1]!tbl_gk[[#This Row],[GKHandling]])/('F+ , F-'!AH$2-'F+ , F-'!AH$3))</f>
        <v>4.8124363434346076E-2</v>
      </c>
      <c r="AI82" s="1" cm="1">
        <f t="array" ref="AI82">[1]!table_weight[GKKicking]*(('F+ , F-'!AI$2-[1]!tbl_gk[[#This Row],[GKKicking]])/('F+ , F-'!AI$2-'F+ , F-'!AI$3))</f>
        <v>3.6671737146334017E-2</v>
      </c>
      <c r="AJ82" s="1" cm="1">
        <f t="array" ref="AJ82">[1]!table_weight[GKPositioning]*(('F+ , F-'!AJ$2-[1]!tbl_gk[[#This Row],[GKPositioning]])/('F+ , F-'!AJ$2-'F+ , F-'!AJ$3))</f>
        <v>1.3244482928084987E-2</v>
      </c>
      <c r="AK82" s="1" cm="1">
        <f t="array" ref="AK82">[1]!table_weight[GKReflexes]*(('F+ , F-'!AK$2-[1]!tbl_gk[[#This Row],[GKReflexes]])/('F+ , F-'!AK$2-'F+ , F-'!AK$3))</f>
        <v>2.9151877767636801E-2</v>
      </c>
    </row>
    <row r="83" spans="1:37" x14ac:dyDescent="0.55000000000000004">
      <c r="A83" s="8">
        <f>[1]!tbl_gk[[#This Row],[ID]]</f>
        <v>169493</v>
      </c>
      <c r="B83" s="2" cm="1">
        <f t="array" ref="B83">[1]!table_weight[ValueEUR]*(('F+ , F-'!B$2-[1]!tbl_gk[[#This Row],[ValueEUR]])/('F+ , F-'!B$2-'F+ , F-'!B$3))</f>
        <v>4.9695022046554962E-5</v>
      </c>
      <c r="C83" s="2" cm="1">
        <f t="array" ref="C83">[1]!table_weight[WageEUR]*(('F+ , F-'!C$2-[1]!tbl_gk[[#This Row],[WageEUR]])/('F+ , F-'!C$2-'F+ , F-'!C$3))</f>
        <v>1.0171443180448721E-3</v>
      </c>
      <c r="D83" s="2" cm="1">
        <f t="array" ref="D83">[1]!table_weight[Crossing]*(('F+ , F-'!D$2-[1]!tbl_gk[[#This Row],[Crossing]])/('F+ , F-'!D$2-'F+ , F-'!D$3))</f>
        <v>2.9141914719869291E-2</v>
      </c>
      <c r="E83" s="2" cm="1">
        <f t="array" ref="E83">[1]!table_weight[Finishing]*(('F+ , F-'!E$2-[1]!tbl_gk[[#This Row],[Finishing]])/('F+ , F-'!E$2-'F+ , F-'!E$3))</f>
        <v>1.59720109522359E-2</v>
      </c>
      <c r="F83" s="2" cm="1">
        <f t="array" ref="F83">[1]!table_weight[HeadingAccuracy]*(('F+ , F-'!F$2-[1]!tbl_gk[[#This Row],[HeadingAccuracy]])/('F+ , F-'!F$2-'F+ , F-'!F$3))</f>
        <v>7.0986715343271502E-3</v>
      </c>
      <c r="G83" s="2" cm="1">
        <f t="array" ref="G83">[1]!table_weight[ShortPassing]*(('F+ , F-'!G$2-[1]!tbl_gk[[#This Row],[ShortPassing]])/('F+ , F-'!G$2-'F+ , F-'!G$3))</f>
        <v>4.2190217609680135E-2</v>
      </c>
      <c r="H83" s="2" cm="1">
        <f t="array" ref="H83">[1]!table_weight[Volleys]*(('F+ , F-'!H$2-[1]!tbl_gk[[#This Row],[Volleys]])/('F+ , F-'!H$2-'F+ , F-'!H$3))</f>
        <v>1.5046097273845413E-3</v>
      </c>
      <c r="I83" s="2" cm="1">
        <f t="array" ref="I83">[1]!table_weight[Dribbling]*(('F+ , F-'!I$2-[1]!tbl_gk[[#This Row],[Dribbling]])/('F+ , F-'!I$2-'F+ , F-'!I$3))</f>
        <v>1.8579686209743949E-2</v>
      </c>
      <c r="J83" s="2" cm="1">
        <f t="array" ref="J83">[1]!table_weight[Curve]*(('F+ , F-'!J$2-[1]!tbl_gk[[#This Row],[Curve]])/('F+ , F-'!J$2-'F+ , F-'!J$3))</f>
        <v>9.6339113680153961E-3</v>
      </c>
      <c r="K83" s="2" cm="1">
        <f t="array" ref="K83">[1]!table_weight[FKAccuracy]*(('F+ , F-'!K$2-[1]!tbl_gk[[#This Row],[FKAccuracy]])/('F+ , F-'!K$2-'F+ , F-'!K$3))</f>
        <v>8.9747490112564478E-3</v>
      </c>
      <c r="L83" s="2" cm="1">
        <f t="array" ref="L83">[1]!table_weight[LongPassing]*(('F+ , F-'!L$2-[1]!tbl_gk[[#This Row],[LongPassing]])/('F+ , F-'!L$2-'F+ , F-'!L$3))</f>
        <v>2.1115539902956136E-2</v>
      </c>
      <c r="M83" s="2" cm="1">
        <f t="array" ref="M83">[1]!table_weight[BallControl]*(('F+ , F-'!M$2-[1]!tbl_gk[[#This Row],[BallControl]])/('F+ , F-'!M$2-'F+ , F-'!M$3))</f>
        <v>1.0430701030031691E-2</v>
      </c>
      <c r="N83" s="2" cm="1">
        <f t="array" ref="N83">[1]!table_weight[Acceleration]*(('F+ , F-'!N$2-[1]!tbl_gk[[#This Row],[Acceleration]])/('F+ , F-'!N$2-'F+ , F-'!N$3))</f>
        <v>5.1862059091966504E-3</v>
      </c>
      <c r="O83" s="2" cm="1">
        <f t="array" ref="O83">[1]!table_weight[SprintSpeed]*(('F+ , F-'!O$2-[1]!tbl_gk[[#This Row],[SprintSpeed]])/('F+ , F-'!O$2-'F+ , F-'!O$3))</f>
        <v>7.3087922117432225E-3</v>
      </c>
      <c r="P83" s="2" cm="1">
        <f t="array" ref="P83">[1]!table_weight[Agility]*(('F+ , F-'!P$2-[1]!tbl_gk[[#This Row],[Agility]])/('F+ , F-'!P$2-'F+ , F-'!P$3))</f>
        <v>3.0422878004259103E-3</v>
      </c>
      <c r="Q83" s="2" cm="1">
        <f t="array" ref="Q83">[1]!table_weight[Reactions]*(('F+ , F-'!Q$2-[1]!tbl_gk[[#This Row],[Reactions]])/('F+ , F-'!Q$2-'F+ , F-'!Q$3))</f>
        <v>1.0828482001515951E-3</v>
      </c>
      <c r="R83" s="2" cm="1">
        <f t="array" ref="R83">[1]!table_weight[Balance]*(('F+ , F-'!R$2-[1]!tbl_gk[[#This Row],[Balance]])/('F+ , F-'!R$2-'F+ , F-'!R$3))</f>
        <v>1.4901001471473846E-3</v>
      </c>
      <c r="S83" s="2" cm="1">
        <f t="array" ref="S83">[1]!table_weight[ShotPower]*(('F+ , F-'!S$2-[1]!tbl_gk[[#This Row],[ShotPower]])/('F+ , F-'!S$2-'F+ , F-'!S$3))</f>
        <v>6.4926873789576834E-3</v>
      </c>
      <c r="T83" s="2" cm="1">
        <f t="array" ref="T83">[1]!table_weight[Jumping]*(('F+ , F-'!T$2-[1]!tbl_gk[[#This Row],[Jumping]])/('F+ , F-'!T$2-'F+ , F-'!T$3))</f>
        <v>1.8032915591234251E-3</v>
      </c>
      <c r="U83" s="2" cm="1">
        <f t="array" ref="U83">[1]!table_weight[Stamina]*(('F+ , F-'!U$2-[1]!tbl_gk[[#This Row],[Stamina]])/('F+ , F-'!U$2-'F+ , F-'!U$3))</f>
        <v>1.2021943727489499E-2</v>
      </c>
      <c r="V83" s="2" cm="1">
        <f t="array" ref="V83">[1]!table_weight[Strength]*(('F+ , F-'!V$2-[1]!tbl_gk[[#This Row],[Strength]])/('F+ , F-'!V$2-'F+ , F-'!V$3))</f>
        <v>1.8634012777608722E-2</v>
      </c>
      <c r="W83" s="2" cm="1">
        <f t="array" ref="W83">[1]!table_weight[LongShots]*(('F+ , F-'!W$2-[1]!tbl_gk[[#This Row],[LongShots]])/('F+ , F-'!W$2-'F+ , F-'!W$3))</f>
        <v>8.3106398450658349E-3</v>
      </c>
      <c r="X83" s="2" cm="1">
        <f t="array" ref="X83">[1]!table_weight[Aggression]*(('F+ , F-'!X$2-[1]!tbl_gk[[#This Row],[Aggression]])/('F+ , F-'!X$2-'F+ , F-'!X$3))</f>
        <v>4.2592029205962808E-3</v>
      </c>
      <c r="Y83" s="2" cm="1">
        <f t="array" ref="Y83">[1]!table_weight[Interceptions]*(('F+ , F-'!Y$2-[1]!tbl_gk[[#This Row],[Interceptions]])/('F+ , F-'!Y$2-'F+ , F-'!Y$3))</f>
        <v>1.5928726369709705E-2</v>
      </c>
      <c r="Z83" s="2" cm="1">
        <f t="array" ref="Z83">[1]!table_weight[Positioning]*(('F+ , F-'!Z$2-[1]!tbl_gk[[#This Row],[Positioning]])/('F+ , F-'!Z$2-'F+ , F-'!Z$3))</f>
        <v>1.3310009126863251E-3</v>
      </c>
      <c r="AA83" s="2" cm="1">
        <f t="array" ref="AA83">[1]!table_weight[Vision]*(('F+ , F-'!AA$2-[1]!tbl_gk[[#This Row],[Vision]])/('F+ , F-'!AA$2-'F+ , F-'!AA$3))</f>
        <v>2.3425616063279545E-2</v>
      </c>
      <c r="AB83" s="2" cm="1">
        <f t="array" ref="AB83">[1]!table_weight[Penalties]*(('F+ , F-'!AB$2-[1]!tbl_gk[[#This Row],[Penalties]])/('F+ , F-'!AB$2-'F+ , F-'!AB$3))</f>
        <v>2.0356484546967322E-3</v>
      </c>
      <c r="AC83" s="2" cm="1">
        <f t="array" ref="AC83">[1]!table_weight[Composure]*(('F+ , F-'!AC$2-[1]!tbl_gk[[#This Row],[Composure]])/('F+ , F-'!AC$2-'F+ , F-'!AC$3))</f>
        <v>1.5478306353044107E-3</v>
      </c>
      <c r="AD83" s="2" cm="1">
        <f t="array" ref="AD83">[1]!table_weight[Marking]*(('F+ , F-'!AD$2-[1]!tbl_gk[[#This Row],[Marking]])/('F+ , F-'!AD$2-'F+ , F-'!AD$3))</f>
        <v>2.8394686137308601E-2</v>
      </c>
      <c r="AE83" s="2" cm="1">
        <f t="array" ref="AE83">[1]!table_weight[StandingTackle]*(('F+ , F-'!AE$2-[1]!tbl_gk[[#This Row],[StandingTackle]])/('F+ , F-'!AE$2-'F+ , F-'!AE$3))</f>
        <v>2.9141914719869356E-2</v>
      </c>
      <c r="AF83" s="2" cm="1">
        <f t="array" ref="AF83">[1]!table_weight[SlidingTackle]*(('F+ , F-'!AF$2-[1]!tbl_gk[[#This Row],[SlidingTackle]])/('F+ , F-'!AF$2-'F+ , F-'!AF$3))</f>
        <v>8.2195144081682794E-3</v>
      </c>
      <c r="AG83" s="2" cm="1">
        <f t="array" ref="AG83">[1]!table_weight[GKDiving]*(('F+ , F-'!AG$2-[1]!tbl_gk[[#This Row],[GKDiving]])/('F+ , F-'!AG$2-'F+ , F-'!AG$3))</f>
        <v>4.2702945948686719E-2</v>
      </c>
      <c r="AH83" s="2" cm="1">
        <f t="array" ref="AH83">[1]!table_weight[GKHandling]*(('F+ , F-'!AH$2-[1]!tbl_gk[[#This Row],[GKHandling]])/('F+ , F-'!AH$2-'F+ , F-'!AH$3))</f>
        <v>4.2777211941640955E-2</v>
      </c>
      <c r="AI83" s="2" cm="1">
        <f t="array" ref="AI83">[1]!table_weight[GKKicking]*(('F+ , F-'!AI$2-[1]!tbl_gk[[#This Row],[GKKicking]])/('F+ , F-'!AI$2-'F+ , F-'!AI$3))</f>
        <v>2.9516276239732256E-2</v>
      </c>
      <c r="AJ83" s="2" cm="1">
        <f t="array" ref="AJ83">[1]!table_weight[GKPositioning]*(('F+ , F-'!AJ$2-[1]!tbl_gk[[#This Row],[GKPositioning]])/('F+ , F-'!AJ$2-'F+ , F-'!AJ$3))</f>
        <v>1.6397931244295699E-2</v>
      </c>
      <c r="AK83" s="2" cm="1">
        <f t="array" ref="AK83">[1]!table_weight[GKReflexes]*(('F+ , F-'!AK$2-[1]!tbl_gk[[#This Row],[GKReflexes]])/('F+ , F-'!AK$2-'F+ , F-'!AK$3))</f>
        <v>3.6439847209545996E-2</v>
      </c>
    </row>
    <row r="84" spans="1:37" x14ac:dyDescent="0.55000000000000004">
      <c r="A84" s="7">
        <f>[1]!tbl_gk[[#This Row],[ID]]</f>
        <v>169697</v>
      </c>
      <c r="B84" s="1" cm="1">
        <f t="array" ref="B84">[1]!table_weight[ValueEUR]*(('F+ , F-'!B$2-[1]!tbl_gk[[#This Row],[ValueEUR]])/('F+ , F-'!B$2-'F+ , F-'!B$3))</f>
        <v>1.0525467402406984E-4</v>
      </c>
      <c r="C84" s="1" cm="1">
        <f t="array" ref="C84">[1]!table_weight[WageEUR]*(('F+ , F-'!C$2-[1]!tbl_gk[[#This Row],[WageEUR]])/('F+ , F-'!C$2-'F+ , F-'!C$3))</f>
        <v>3.3644004366099622E-3</v>
      </c>
      <c r="D84" s="1" cm="1">
        <f t="array" ref="D84">[1]!table_weight[Crossing]*(('F+ , F-'!D$2-[1]!tbl_gk[[#This Row],[Crossing]])/('F+ , F-'!D$2-'F+ , F-'!D$3))</f>
        <v>3.6987814836757178E-2</v>
      </c>
      <c r="E84" s="1" cm="1">
        <f t="array" ref="E84">[1]!table_weight[Finishing]*(('F+ , F-'!E$2-[1]!tbl_gk[[#This Row],[Finishing]])/('F+ , F-'!E$2-'F+ , F-'!E$3))</f>
        <v>1.2977258898691668E-2</v>
      </c>
      <c r="F84" s="1" cm="1">
        <f t="array" ref="F84">[1]!table_weight[HeadingAccuracy]*(('F+ , F-'!F$2-[1]!tbl_gk[[#This Row],[HeadingAccuracy]])/('F+ , F-'!F$2-'F+ , F-'!F$3))</f>
        <v>9.6040850170308507E-3</v>
      </c>
      <c r="G84" s="1" cm="1">
        <f t="array" ref="G84">[1]!table_weight[ShortPassing]*(('F+ , F-'!G$2-[1]!tbl_gk[[#This Row],[ShortPassing]])/('F+ , F-'!G$2-'F+ , F-'!G$3))</f>
        <v>4.2190217609680135E-2</v>
      </c>
      <c r="H84" s="1" cm="1">
        <f t="array" ref="H84">[1]!table_weight[Volleys]*(('F+ , F-'!H$2-[1]!tbl_gk[[#This Row],[Volleys]])/('F+ , F-'!H$2-'F+ , F-'!H$3))</f>
        <v>1.1573920979881087E-3</v>
      </c>
      <c r="I84" s="1" cm="1">
        <f t="array" ref="I84">[1]!table_weight[Dribbling]*(('F+ , F-'!I$2-[1]!tbl_gk[[#This Row],[Dribbling]])/('F+ , F-'!I$2-'F+ , F-'!I$3))</f>
        <v>1.6623929766613008E-2</v>
      </c>
      <c r="J84" s="1" cm="1">
        <f t="array" ref="J84">[1]!table_weight[Curve]*(('F+ , F-'!J$2-[1]!tbl_gk[[#This Row],[Curve]])/('F+ , F-'!J$2-'F+ , F-'!J$3))</f>
        <v>9.1268634012777444E-3</v>
      </c>
      <c r="K84" s="1" cm="1">
        <f t="array" ref="K84">[1]!table_weight[FKAccuracy]*(('F+ , F-'!K$2-[1]!tbl_gk[[#This Row],[FKAccuracy]])/('F+ , F-'!K$2-'F+ , F-'!K$3))</f>
        <v>9.1268634012777444E-3</v>
      </c>
      <c r="L84" s="1" cm="1">
        <f t="array" ref="L84">[1]!table_weight[LongPassing]*(('F+ , F-'!L$2-[1]!tbl_gk[[#This Row],[LongPassing]])/('F+ , F-'!L$2-'F+ , F-'!L$3))</f>
        <v>1.8408419402577144E-2</v>
      </c>
      <c r="M84" s="1" cm="1">
        <f t="array" ref="M84">[1]!table_weight[BallControl]*(('F+ , F-'!M$2-[1]!tbl_gk[[#This Row],[BallControl]])/('F+ , F-'!M$2-'F+ , F-'!M$3))</f>
        <v>6.0845756008518197E-3</v>
      </c>
      <c r="N84" s="1" cm="1">
        <f t="array" ref="N84">[1]!table_weight[Acceleration]*(('F+ , F-'!N$2-[1]!tbl_gk[[#This Row],[Acceleration]])/('F+ , F-'!N$2-'F+ , F-'!N$3))</f>
        <v>5.4116931226399828E-3</v>
      </c>
      <c r="O84" s="1" cm="1">
        <f t="array" ref="O84">[1]!table_weight[SprintSpeed]*(('F+ , F-'!O$2-[1]!tbl_gk[[#This Row],[SprintSpeed]])/('F+ , F-'!O$2-'F+ , F-'!O$3))</f>
        <v>5.9032552479464486E-3</v>
      </c>
      <c r="P84" s="1" cm="1">
        <f t="array" ref="P84">[1]!table_weight[Agility]*(('F+ , F-'!P$2-[1]!tbl_gk[[#This Row],[Agility]])/('F+ , F-'!P$2-'F+ , F-'!P$3))</f>
        <v>2.340221384943008E-3</v>
      </c>
      <c r="Q84" s="1" cm="1">
        <f t="array" ref="Q84">[1]!table_weight[Reactions]*(('F+ , F-'!Q$2-[1]!tbl_gk[[#This Row],[Reactions]])/('F+ , F-'!Q$2-'F+ , F-'!Q$3))</f>
        <v>8.7659140012271992E-4</v>
      </c>
      <c r="R84" s="1" cm="1">
        <f t="array" ref="R84">[1]!table_weight[Balance]*(('F+ , F-'!R$2-[1]!tbl_gk[[#This Row],[Balance]])/('F+ , F-'!R$2-'F+ , F-'!R$3))</f>
        <v>1.6142751594096668E-3</v>
      </c>
      <c r="S84" s="1" cm="1">
        <f t="array" ref="S84">[1]!table_weight[ShotPower]*(('F+ , F-'!S$2-[1]!tbl_gk[[#This Row],[ShotPower]])/('F+ , F-'!S$2-'F+ , F-'!S$3))</f>
        <v>5.1941499031661464E-3</v>
      </c>
      <c r="T84" s="1" cm="1">
        <f t="array" ref="T84">[1]!table_weight[Jumping]*(('F+ , F-'!T$2-[1]!tbl_gk[[#This Row],[Jumping]])/('F+ , F-'!T$2-'F+ , F-'!T$3))</f>
        <v>1.9750336123732751E-3</v>
      </c>
      <c r="U84" s="1" cm="1">
        <f t="array" ref="U84">[1]!table_weight[Stamina]*(('F+ , F-'!U$2-[1]!tbl_gk[[#This Row],[Stamina]])/('F+ , F-'!U$2-'F+ , F-'!U$3))</f>
        <v>9.4458129287417498E-3</v>
      </c>
      <c r="V84" s="1" cm="1">
        <f t="array" ref="V84">[1]!table_weight[Strength]*(('F+ , F-'!V$2-[1]!tbl_gk[[#This Row],[Strength]])/('F+ , F-'!V$2-'F+ , F-'!V$3))</f>
        <v>2.4845350370144969E-2</v>
      </c>
      <c r="W84" s="1" cm="1">
        <f t="array" ref="W84">[1]!table_weight[LongShots]*(('F+ , F-'!W$2-[1]!tbl_gk[[#This Row],[LongShots]])/('F+ , F-'!W$2-'F+ , F-'!W$3))</f>
        <v>8.0509323499075268E-3</v>
      </c>
      <c r="X84" s="1" cm="1">
        <f t="array" ref="X84">[1]!table_weight[Aggression]*(('F+ , F-'!X$2-[1]!tbl_gk[[#This Row],[Aggression]])/('F+ , F-'!X$2-'F+ , F-'!X$3))</f>
        <v>9.7353209613629272E-3</v>
      </c>
      <c r="Y84" s="1" cm="1">
        <f t="array" ref="Y84">[1]!table_weight[Interceptions]*(('F+ , F-'!Y$2-[1]!tbl_gk[[#This Row],[Interceptions]])/('F+ , F-'!Y$2-'F+ , F-'!Y$3))</f>
        <v>1.8006386330976187E-2</v>
      </c>
      <c r="Z84" s="1" cm="1">
        <f t="array" ref="Z84">[1]!table_weight[Positioning]*(('F+ , F-'!Z$2-[1]!tbl_gk[[#This Row],[Positioning]])/('F+ , F-'!Z$2-'F+ , F-'!Z$3))</f>
        <v>1.3310009126863251E-3</v>
      </c>
      <c r="AA84" s="1" cm="1">
        <f t="array" ref="AA84">[1]!table_weight[Vision]*(('F+ , F-'!AA$2-[1]!tbl_gk[[#This Row],[Vision]])/('F+ , F-'!AA$2-'F+ , F-'!AA$3))</f>
        <v>2.4845350370144972E-2</v>
      </c>
      <c r="AB84" s="1" cm="1">
        <f t="array" ref="AB84">[1]!table_weight[Penalties]*(('F+ , F-'!AB$2-[1]!tbl_gk[[#This Row],[Penalties]])/('F+ , F-'!AB$2-'F+ , F-'!AB$3))</f>
        <v>1.7224717693587737E-3</v>
      </c>
      <c r="AC84" s="1" cm="1">
        <f t="array" ref="AC84">[1]!table_weight[Composure]*(('F+ , F-'!AC$2-[1]!tbl_gk[[#This Row],[Composure]])/('F+ , F-'!AC$2-'F+ , F-'!AC$3))</f>
        <v>1.814697986218964E-3</v>
      </c>
      <c r="AD84" s="1" cm="1">
        <f t="array" ref="AD84">[1]!table_weight[Marking]*(('F+ , F-'!AD$2-[1]!tbl_gk[[#This Row],[Marking]])/('F+ , F-'!AD$2-'F+ , F-'!AD$3))</f>
        <v>2.366223844775717E-2</v>
      </c>
      <c r="AE84" s="1" cm="1">
        <f t="array" ref="AE84">[1]!table_weight[StandingTackle]*(('F+ , F-'!AE$2-[1]!tbl_gk[[#This Row],[StandingTackle]])/('F+ , F-'!AE$2-'F+ , F-'!AE$3))</f>
        <v>2.465854322450484E-2</v>
      </c>
      <c r="AF84" s="1" cm="1">
        <f t="array" ref="AF84">[1]!table_weight[SlidingTackle]*(('F+ , F-'!AF$2-[1]!tbl_gk[[#This Row],[SlidingTackle]])/('F+ , F-'!AF$2-'F+ , F-'!AF$3))</f>
        <v>8.2195144081682794E-3</v>
      </c>
      <c r="AG84" s="1" cm="1">
        <f t="array" ref="AG84">[1]!table_weight[GKDiving]*(('F+ , F-'!AG$2-[1]!tbl_gk[[#This Row],[GKDiving]])/('F+ , F-'!AG$2-'F+ , F-'!AG$3))</f>
        <v>2.5621767569212028E-2</v>
      </c>
      <c r="AH84" s="1" cm="1">
        <f t="array" ref="AH84">[1]!table_weight[GKHandling]*(('F+ , F-'!AH$2-[1]!tbl_gk[[#This Row],[GKHandling]])/('F+ , F-'!AH$2-'F+ , F-'!AH$3))</f>
        <v>3.386529278713242E-2</v>
      </c>
      <c r="AI84" s="1" cm="1">
        <f t="array" ref="AI84">[1]!table_weight[GKKicking]*(('F+ , F-'!AI$2-[1]!tbl_gk[[#This Row],[GKKicking]])/('F+ , F-'!AI$2-'F+ , F-'!AI$3))</f>
        <v>2.414968055978094E-2</v>
      </c>
      <c r="AJ84" s="1" cm="1">
        <f t="array" ref="AJ84">[1]!table_weight[GKPositioning]*(('F+ , F-'!AJ$2-[1]!tbl_gk[[#This Row],[GKPositioning]])/('F+ , F-'!AJ$2-'F+ , F-'!AJ$3))</f>
        <v>1.2613793264842845E-2</v>
      </c>
      <c r="AK84" s="1" cm="1">
        <f t="array" ref="AK84">[1]!table_weight[GKReflexes]*(('F+ , F-'!AK$2-[1]!tbl_gk[[#This Row],[GKReflexes]])/('F+ , F-'!AK$2-'F+ , F-'!AK$3))</f>
        <v>2.9151877767636801E-2</v>
      </c>
    </row>
    <row r="85" spans="1:37" x14ac:dyDescent="0.55000000000000004">
      <c r="A85" s="8">
        <f>[1]!tbl_gk[[#This Row],[ID]]</f>
        <v>169798</v>
      </c>
      <c r="B85" s="2" cm="1">
        <f t="array" ref="B85">[1]!table_weight[ValueEUR]*(('F+ , F-'!B$2-[1]!tbl_gk[[#This Row],[ValueEUR]])/('F+ , F-'!B$2-'F+ , F-'!B$3))</f>
        <v>9.568606729460893E-6</v>
      </c>
      <c r="C85" s="2" cm="1">
        <f t="array" ref="C85">[1]!table_weight[WageEUR]*(('F+ , F-'!C$2-[1]!tbl_gk[[#This Row],[WageEUR]])/('F+ , F-'!C$2-'F+ , F-'!C$3))</f>
        <v>2.3472561185650898E-4</v>
      </c>
      <c r="D85" s="2" cm="1">
        <f t="array" ref="D85">[1]!table_weight[Crossing]*(('F+ , F-'!D$2-[1]!tbl_gk[[#This Row],[Crossing]])/('F+ , F-'!D$2-'F+ , F-'!D$3))</f>
        <v>2.2416857476822528E-2</v>
      </c>
      <c r="E85" s="2" cm="1">
        <f t="array" ref="E85">[1]!table_weight[Finishing]*(('F+ , F-'!E$2-[1]!tbl_gk[[#This Row],[Finishing]])/('F+ , F-'!E$2-'F+ , F-'!E$3))</f>
        <v>1.6970261636750646E-2</v>
      </c>
      <c r="F85" s="2" cm="1">
        <f t="array" ref="F85">[1]!table_weight[HeadingAccuracy]*(('F+ , F-'!F$2-[1]!tbl_gk[[#This Row],[HeadingAccuracy]])/('F+ , F-'!F$2-'F+ , F-'!F$3))</f>
        <v>5.8459647929752995E-3</v>
      </c>
      <c r="G85" s="2" cm="1">
        <f t="array" ref="G85">[1]!table_weight[ShortPassing]*(('F+ , F-'!G$2-[1]!tbl_gk[[#This Row],[ShortPassing]])/('F+ , F-'!G$2-'F+ , F-'!G$3))</f>
        <v>2.8126811739786758E-2</v>
      </c>
      <c r="H85" s="2" cm="1">
        <f t="array" ref="H85">[1]!table_weight[Volleys]*(('F+ , F-'!H$2-[1]!tbl_gk[[#This Row],[Volleys]])/('F+ , F-'!H$2-'F+ , F-'!H$3))</f>
        <v>1.6203489371833524E-3</v>
      </c>
      <c r="I85" s="2" cm="1">
        <f t="array" ref="I85">[1]!table_weight[Dribbling]*(('F+ , F-'!I$2-[1]!tbl_gk[[#This Row],[Dribbling]])/('F+ , F-'!I$2-'F+ , F-'!I$3))</f>
        <v>1.5646051545047536E-2</v>
      </c>
      <c r="J85" s="2" cm="1">
        <f t="array" ref="J85">[1]!table_weight[Curve]*(('F+ , F-'!J$2-[1]!tbl_gk[[#This Row],[Curve]])/('F+ , F-'!J$2-'F+ , F-'!J$3))</f>
        <v>6.5916235675894819E-3</v>
      </c>
      <c r="K85" s="2" cm="1">
        <f t="array" ref="K85">[1]!table_weight[FKAccuracy]*(('F+ , F-'!K$2-[1]!tbl_gk[[#This Row],[FKAccuracy]])/('F+ , F-'!K$2-'F+ , F-'!K$3))</f>
        <v>6.9972619409796035E-3</v>
      </c>
      <c r="L85" s="2" cm="1">
        <f t="array" ref="L85">[1]!table_weight[LongPassing]*(('F+ , F-'!L$2-[1]!tbl_gk[[#This Row],[LongPassing]])/('F+ , F-'!L$2-'F+ , F-'!L$3))</f>
        <v>9.204209701288572E-3</v>
      </c>
      <c r="M85" s="2" cm="1">
        <f t="array" ref="M85">[1]!table_weight[BallControl]*(('F+ , F-'!M$2-[1]!tbl_gk[[#This Row],[BallControl]])/('F+ , F-'!M$2-'F+ , F-'!M$3))</f>
        <v>9.1268634012777305E-3</v>
      </c>
      <c r="N85" s="2" cm="1">
        <f t="array" ref="N85">[1]!table_weight[Acceleration]*(('F+ , F-'!N$2-[1]!tbl_gk[[#This Row],[Acceleration]])/('F+ , F-'!N$2-'F+ , F-'!N$3))</f>
        <v>6.313641976413314E-3</v>
      </c>
      <c r="O85" s="2" cm="1">
        <f t="array" ref="O85">[1]!table_weight[SprintSpeed]*(('F+ , F-'!O$2-[1]!tbl_gk[[#This Row],[SprintSpeed]])/('F+ , F-'!O$2-'F+ , F-'!O$3))</f>
        <v>5.9032552479464486E-3</v>
      </c>
      <c r="P85" s="2" cm="1">
        <f t="array" ref="P85">[1]!table_weight[Agility]*(('F+ , F-'!P$2-[1]!tbl_gk[[#This Row],[Agility]])/('F+ , F-'!P$2-'F+ , F-'!P$3))</f>
        <v>1.8721771079544065E-3</v>
      </c>
      <c r="Q85" s="2" cm="1">
        <f t="array" ref="Q85">[1]!table_weight[Reactions]*(('F+ , F-'!Q$2-[1]!tbl_gk[[#This Row],[Reactions]])/('F+ , F-'!Q$2-'F+ , F-'!Q$3))</f>
        <v>1.8047470002526586E-3</v>
      </c>
      <c r="R85" s="2" cm="1">
        <f t="array" ref="R85">[1]!table_weight[Balance]*(('F+ , F-'!R$2-[1]!tbl_gk[[#This Row],[Balance]])/('F+ , F-'!R$2-'F+ , F-'!R$3))</f>
        <v>1.7384501716719487E-3</v>
      </c>
      <c r="S85" s="2" cm="1">
        <f t="array" ref="S85">[1]!table_weight[ShotPower]*(('F+ , F-'!S$2-[1]!tbl_gk[[#This Row],[ShotPower]])/('F+ , F-'!S$2-'F+ , F-'!S$3))</f>
        <v>5.9732723886410689E-3</v>
      </c>
      <c r="T85" s="2" cm="1">
        <f t="array" ref="T85">[1]!table_weight[Jumping]*(('F+ , F-'!T$2-[1]!tbl_gk[[#This Row],[Jumping]])/('F+ , F-'!T$2-'F+ , F-'!T$3))</f>
        <v>2.4902597721228252E-3</v>
      </c>
      <c r="U85" s="2" cm="1">
        <f t="array" ref="U85">[1]!table_weight[Stamina]*(('F+ , F-'!U$2-[1]!tbl_gk[[#This Row],[Stamina]])/('F+ , F-'!U$2-'F+ , F-'!U$3))</f>
        <v>6.8696821299940002E-3</v>
      </c>
      <c r="V85" s="2" cm="1">
        <f t="array" ref="V85">[1]!table_weight[Strength]*(('F+ , F-'!V$2-[1]!tbl_gk[[#This Row],[Strength]])/('F+ , F-'!V$2-'F+ , F-'!V$3))</f>
        <v>1.9521346719399615E-2</v>
      </c>
      <c r="W85" s="2" cm="1">
        <f t="array" ref="W85">[1]!table_weight[LongShots]*(('F+ , F-'!W$2-[1]!tbl_gk[[#This Row],[LongShots]])/('F+ , F-'!W$2-'F+ , F-'!W$3))</f>
        <v>7.271809864432606E-3</v>
      </c>
      <c r="X85" s="2" cm="1">
        <f t="array" ref="X85">[1]!table_weight[Aggression]*(('F+ , F-'!X$2-[1]!tbl_gk[[#This Row],[Aggression]])/('F+ , F-'!X$2-'F+ , F-'!X$3))</f>
        <v>9.7353209613629272E-3</v>
      </c>
      <c r="Y85" s="2" cm="1">
        <f t="array" ref="Y85">[1]!table_weight[Interceptions]*(('F+ , F-'!Y$2-[1]!tbl_gk[[#This Row],[Interceptions]])/('F+ , F-'!Y$2-'F+ , F-'!Y$3))</f>
        <v>1.5236173049287543E-2</v>
      </c>
      <c r="Z85" s="2" cm="1">
        <f t="array" ref="Z85">[1]!table_weight[Positioning]*(('F+ , F-'!Z$2-[1]!tbl_gk[[#This Row],[Positioning]])/('F+ , F-'!Z$2-'F+ , F-'!Z$3))</f>
        <v>4.4366697089544168E-4</v>
      </c>
      <c r="AA85" s="2" cm="1">
        <f t="array" ref="AA85">[1]!table_weight[Vision]*(('F+ , F-'!AA$2-[1]!tbl_gk[[#This Row],[Vision]])/('F+ , F-'!AA$2-'F+ , F-'!AA$3))</f>
        <v>1.4197343068654267E-2</v>
      </c>
      <c r="AB85" s="2" cm="1">
        <f t="array" ref="AB85">[1]!table_weight[Penalties]*(('F+ , F-'!AB$2-[1]!tbl_gk[[#This Row],[Penalties]])/('F+ , F-'!AB$2-'F+ , F-'!AB$3))</f>
        <v>2.0747955403639775E-3</v>
      </c>
      <c r="AC85" s="2" cm="1">
        <f t="array" ref="AC85">[1]!table_weight[Composure]*(('F+ , F-'!AC$2-[1]!tbl_gk[[#This Row],[Composure]])/('F+ , F-'!AC$2-'F+ , F-'!AC$3))</f>
        <v>8.0060205274366054E-4</v>
      </c>
      <c r="AD85" s="2" cm="1">
        <f t="array" ref="AD85">[1]!table_weight[Marking]*(('F+ , F-'!AD$2-[1]!tbl_gk[[#This Row],[Marking]])/('F+ , F-'!AD$2-'F+ , F-'!AD$3))</f>
        <v>1.2619860505470488E-2</v>
      </c>
      <c r="AE85" s="2" cm="1">
        <f t="array" ref="AE85">[1]!table_weight[StandingTackle]*(('F+ , F-'!AE$2-[1]!tbl_gk[[#This Row],[StandingTackle]])/('F+ , F-'!AE$2-'F+ , F-'!AE$3))</f>
        <v>1.5691800233775807E-2</v>
      </c>
      <c r="AF85" s="2" cm="1">
        <f t="array" ref="AF85">[1]!table_weight[SlidingTackle]*(('F+ , F-'!AF$2-[1]!tbl_gk[[#This Row],[SlidingTackle]])/('F+ , F-'!AF$2-'F+ , F-'!AF$3))</f>
        <v>9.7139715732897855E-3</v>
      </c>
      <c r="AG85" s="2" cm="1">
        <f t="array" ref="AG85">[1]!table_weight[GKDiving]*(('F+ , F-'!AG$2-[1]!tbl_gk[[#This Row],[GKDiving]])/('F+ , F-'!AG$2-'F+ , F-'!AG$3))</f>
        <v>5.2951652976371534E-2</v>
      </c>
      <c r="AH85" s="2" cm="1">
        <f t="array" ref="AH85">[1]!table_weight[GKHandling]*(('F+ , F-'!AH$2-[1]!tbl_gk[[#This Row],[GKHandling]])/('F+ , F-'!AH$2-'F+ , F-'!AH$3))</f>
        <v>5.3471514927051197E-2</v>
      </c>
      <c r="AI85" s="2" cm="1">
        <f t="array" ref="AI85">[1]!table_weight[GKKicking]*(('F+ , F-'!AI$2-[1]!tbl_gk[[#This Row],[GKKicking]])/('F+ , F-'!AI$2-'F+ , F-'!AI$3))</f>
        <v>2.7727411013081817E-2</v>
      </c>
      <c r="AJ85" s="2" cm="1">
        <f t="array" ref="AJ85">[1]!table_weight[GKPositioning]*(('F+ , F-'!AJ$2-[1]!tbl_gk[[#This Row],[GKPositioning]])/('F+ , F-'!AJ$2-'F+ , F-'!AJ$3))</f>
        <v>2.0182069223748555E-2</v>
      </c>
      <c r="AK85" s="2" cm="1">
        <f t="array" ref="AK85">[1]!table_weight[GKReflexes]*(('F+ , F-'!AK$2-[1]!tbl_gk[[#This Row],[GKReflexes]])/('F+ , F-'!AK$2-'F+ , F-'!AK$3))</f>
        <v>5.10157860933644E-2</v>
      </c>
    </row>
    <row r="86" spans="1:37" x14ac:dyDescent="0.55000000000000004">
      <c r="A86" s="7">
        <f>[1]!tbl_gk[[#This Row],[ID]]</f>
        <v>170008</v>
      </c>
      <c r="B86" s="1" cm="1">
        <f t="array" ref="B86">[1]!table_weight[ValueEUR]*(('F+ , F-'!B$2-[1]!tbl_gk[[#This Row],[ValueEUR]])/('F+ , F-'!B$2-'F+ , F-'!B$3))</f>
        <v>4.9695022046554962E-5</v>
      </c>
      <c r="C86" s="1" cm="1">
        <f t="array" ref="C86">[1]!table_weight[WageEUR]*(('F+ , F-'!C$2-[1]!tbl_gk[[#This Row],[WageEUR]])/('F+ , F-'!C$2-'F+ , F-'!C$3))</f>
        <v>1.4865955417578903E-3</v>
      </c>
      <c r="D86" s="1" cm="1">
        <f t="array" ref="D86">[1]!table_weight[Crossing]*(('F+ , F-'!D$2-[1]!tbl_gk[[#This Row],[Crossing]])/('F+ , F-'!D$2-'F+ , F-'!D$3))</f>
        <v>3.6987814836757178E-2</v>
      </c>
      <c r="E86" s="1" cm="1">
        <f t="array" ref="E86">[1]!table_weight[Finishing]*(('F+ , F-'!E$2-[1]!tbl_gk[[#This Row],[Finishing]])/('F+ , F-'!E$2-'F+ , F-'!E$3))</f>
        <v>6.9877547916032071E-3</v>
      </c>
      <c r="F86" s="1" cm="1">
        <f t="array" ref="F86">[1]!table_weight[HeadingAccuracy]*(('F+ , F-'!F$2-[1]!tbl_gk[[#This Row],[HeadingAccuracy]])/('F+ , F-'!F$2-'F+ , F-'!F$3))</f>
        <v>1.1691929585950599E-2</v>
      </c>
      <c r="G86" s="1" cm="1">
        <f t="array" ref="G86">[1]!table_weight[ShortPassing]*(('F+ , F-'!G$2-[1]!tbl_gk[[#This Row],[ShortPassing]])/('F+ , F-'!G$2-'F+ , F-'!G$3))</f>
        <v>4.2190217609680135E-2</v>
      </c>
      <c r="H86" s="1" cm="1">
        <f t="array" ref="H86">[1]!table_weight[Volleys]*(('F+ , F-'!H$2-[1]!tbl_gk[[#This Row],[Volleys]])/('F+ , F-'!H$2-'F+ , F-'!H$3))</f>
        <v>1.3888705175857305E-3</v>
      </c>
      <c r="I86" s="1" cm="1">
        <f t="array" ref="I86">[1]!table_weight[Dribbling]*(('F+ , F-'!I$2-[1]!tbl_gk[[#This Row],[Dribbling]])/('F+ , F-'!I$2-'F+ , F-'!I$3))</f>
        <v>1.2712416880351124E-2</v>
      </c>
      <c r="J86" s="1" cm="1">
        <f t="array" ref="J86">[1]!table_weight[Curve]*(('F+ , F-'!J$2-[1]!tbl_gk[[#This Row],[Curve]])/('F+ , F-'!J$2-'F+ , F-'!J$3))</f>
        <v>9.4648953791028455E-3</v>
      </c>
      <c r="K86" s="1" cm="1">
        <f t="array" ref="K86">[1]!table_weight[FKAccuracy]*(('F+ , F-'!K$2-[1]!tbl_gk[[#This Row],[FKAccuracy]])/('F+ , F-'!K$2-'F+ , F-'!K$3))</f>
        <v>9.4310921813203358E-3</v>
      </c>
      <c r="L86" s="1" cm="1">
        <f t="array" ref="L86">[1]!table_weight[LongPassing]*(('F+ , F-'!L$2-[1]!tbl_gk[[#This Row],[LongPassing]])/('F+ , F-'!L$2-'F+ , F-'!L$3))</f>
        <v>1.9491267602728742E-2</v>
      </c>
      <c r="M86" s="1" cm="1">
        <f t="array" ref="M86">[1]!table_weight[BallControl]*(('F+ , F-'!M$2-[1]!tbl_gk[[#This Row],[BallControl]])/('F+ , F-'!M$2-'F+ , F-'!M$3))</f>
        <v>1.0430701030031691E-2</v>
      </c>
      <c r="N86" s="1" cm="1">
        <f t="array" ref="N86">[1]!table_weight[Acceleration]*(('F+ , F-'!N$2-[1]!tbl_gk[[#This Row],[Acceleration]])/('F+ , F-'!N$2-'F+ , F-'!N$3))</f>
        <v>4.5097442688666525E-3</v>
      </c>
      <c r="O86" s="1" cm="1">
        <f t="array" ref="O86">[1]!table_weight[SprintSpeed]*(('F+ , F-'!O$2-[1]!tbl_gk[[#This Row],[SprintSpeed]])/('F+ , F-'!O$2-'F+ , F-'!O$3))</f>
        <v>5.6221478551870948E-3</v>
      </c>
      <c r="P86" s="1" cm="1">
        <f t="array" ref="P86">[1]!table_weight[Agility]*(('F+ , F-'!P$2-[1]!tbl_gk[[#This Row],[Agility]])/('F+ , F-'!P$2-'F+ , F-'!P$3))</f>
        <v>2.340221384943008E-3</v>
      </c>
      <c r="Q86" s="1" cm="1">
        <f t="array" ref="Q86">[1]!table_weight[Reactions]*(('F+ , F-'!Q$2-[1]!tbl_gk[[#This Row],[Reactions]])/('F+ , F-'!Q$2-'F+ , F-'!Q$3))</f>
        <v>1.3406692001876892E-3</v>
      </c>
      <c r="R86" s="1" cm="1">
        <f t="array" ref="R86">[1]!table_weight[Balance]*(('F+ , F-'!R$2-[1]!tbl_gk[[#This Row],[Balance]])/('F+ , F-'!R$2-'F+ , F-'!R$3))</f>
        <v>8.0713757970483338E-4</v>
      </c>
      <c r="S86" s="1" cm="1">
        <f t="array" ref="S86">[1]!table_weight[ShotPower]*(('F+ , F-'!S$2-[1]!tbl_gk[[#This Row],[ShotPower]])/('F+ , F-'!S$2-'F+ , F-'!S$3))</f>
        <v>5.1941499031661464E-3</v>
      </c>
      <c r="T86" s="1" cm="1">
        <f t="array" ref="T86">[1]!table_weight[Jumping]*(('F+ , F-'!T$2-[1]!tbl_gk[[#This Row],[Jumping]])/('F+ , F-'!T$2-'F+ , F-'!T$3))</f>
        <v>2.5761307987477505E-3</v>
      </c>
      <c r="U86" s="1" cm="1">
        <f t="array" ref="U86">[1]!table_weight[Stamina]*(('F+ , F-'!U$2-[1]!tbl_gk[[#This Row],[Stamina]])/('F+ , F-'!U$2-'F+ , F-'!U$3))</f>
        <v>8.5871026624924993E-3</v>
      </c>
      <c r="V86" s="1" cm="1">
        <f t="array" ref="V86">[1]!table_weight[Strength]*(('F+ , F-'!V$2-[1]!tbl_gk[[#This Row],[Strength]])/('F+ , F-'!V$2-'F+ , F-'!V$3))</f>
        <v>1.8634012777608722E-2</v>
      </c>
      <c r="W86" s="1" cm="1">
        <f t="array" ref="W86">[1]!table_weight[LongShots]*(('F+ , F-'!W$2-[1]!tbl_gk[[#This Row],[LongShots]])/('F+ , F-'!W$2-'F+ , F-'!W$3))</f>
        <v>7.0121023692742987E-3</v>
      </c>
      <c r="X86" s="1" cm="1">
        <f t="array" ref="X86">[1]!table_weight[Aggression]*(('F+ , F-'!X$2-[1]!tbl_gk[[#This Row],[Aggression]])/('F+ , F-'!X$2-'F+ , F-'!X$3))</f>
        <v>6.6930331609370121E-3</v>
      </c>
      <c r="Y86" s="1" cm="1">
        <f t="array" ref="Y86">[1]!table_weight[Interceptions]*(('F+ , F-'!Y$2-[1]!tbl_gk[[#This Row],[Interceptions]])/('F+ , F-'!Y$2-'F+ , F-'!Y$3))</f>
        <v>1.4543619728865382E-2</v>
      </c>
      <c r="Z86" s="1" cm="1">
        <f t="array" ref="Z86">[1]!table_weight[Positioning]*(('F+ , F-'!Z$2-[1]!tbl_gk[[#This Row],[Positioning]])/('F+ , F-'!Z$2-'F+ , F-'!Z$3))</f>
        <v>1.0352229320893639E-3</v>
      </c>
      <c r="AA86" s="1" cm="1">
        <f t="array" ref="AA86">[1]!table_weight[Vision]*(('F+ , F-'!AA$2-[1]!tbl_gk[[#This Row],[Vision]])/('F+ , F-'!AA$2-'F+ , F-'!AA$3))</f>
        <v>1.7036811682385123E-2</v>
      </c>
      <c r="AB86" s="1" cm="1">
        <f t="array" ref="AB86">[1]!table_weight[Penalties]*(('F+ , F-'!AB$2-[1]!tbl_gk[[#This Row],[Penalties]])/('F+ , F-'!AB$2-'F+ , F-'!AB$3))</f>
        <v>2.0356484546967322E-3</v>
      </c>
      <c r="AC86" s="1" cm="1">
        <f t="array" ref="AC86">[1]!table_weight[Composure]*(('F+ , F-'!AC$2-[1]!tbl_gk[[#This Row],[Composure]])/('F+ , F-'!AC$2-'F+ , F-'!AC$3))</f>
        <v>8.5397552292657128E-4</v>
      </c>
      <c r="AD86" s="1" cm="1">
        <f t="array" ref="AD86">[1]!table_weight[Marking]*(('F+ , F-'!AD$2-[1]!tbl_gk[[#This Row],[Marking]])/('F+ , F-'!AD$2-'F+ , F-'!AD$3))</f>
        <v>2.366223844775717E-2</v>
      </c>
      <c r="AE86" s="1" cm="1">
        <f t="array" ref="AE86">[1]!table_weight[StandingTackle]*(('F+ , F-'!AE$2-[1]!tbl_gk[[#This Row],[StandingTackle]])/('F+ , F-'!AE$2-'F+ , F-'!AE$3))</f>
        <v>2.9141914719869356E-2</v>
      </c>
      <c r="AF86" s="1" cm="1">
        <f t="array" ref="AF86">[1]!table_weight[SlidingTackle]*(('F+ , F-'!AF$2-[1]!tbl_gk[[#This Row],[SlidingTackle]])/('F+ , F-'!AF$2-'F+ , F-'!AF$3))</f>
        <v>9.7139715732897855E-3</v>
      </c>
      <c r="AG86" s="1" cm="1">
        <f t="array" ref="AG86">[1]!table_weight[GKDiving]*(('F+ , F-'!AG$2-[1]!tbl_gk[[#This Row],[GKDiving]])/('F+ , F-'!AG$2-'F+ , F-'!AG$3))</f>
        <v>3.7578592434844307E-2</v>
      </c>
      <c r="AH86" s="1" cm="1">
        <f t="array" ref="AH86">[1]!table_weight[GKHandling]*(('F+ , F-'!AH$2-[1]!tbl_gk[[#This Row],[GKHandling]])/('F+ , F-'!AH$2-'F+ , F-'!AH$3))</f>
        <v>4.9906747265247783E-2</v>
      </c>
      <c r="AI86" s="1" cm="1">
        <f t="array" ref="AI86">[1]!table_weight[GKKicking]*(('F+ , F-'!AI$2-[1]!tbl_gk[[#This Row],[GKKicking]])/('F+ , F-'!AI$2-'F+ , F-'!AI$3))</f>
        <v>2.414968055978094E-2</v>
      </c>
      <c r="AJ86" s="1" cm="1">
        <f t="array" ref="AJ86">[1]!table_weight[GKPositioning]*(('F+ , F-'!AJ$2-[1]!tbl_gk[[#This Row],[GKPositioning]])/('F+ , F-'!AJ$2-'F+ , F-'!AJ$3))</f>
        <v>1.5767241581053557E-2</v>
      </c>
      <c r="AK86" s="1" cm="1">
        <f t="array" ref="AK86">[1]!table_weight[GKReflexes]*(('F+ , F-'!AK$2-[1]!tbl_gk[[#This Row],[GKReflexes]])/('F+ , F-'!AK$2-'F+ , F-'!AK$3))</f>
        <v>4.0083831930500594E-2</v>
      </c>
    </row>
    <row r="87" spans="1:37" x14ac:dyDescent="0.55000000000000004">
      <c r="A87" s="8">
        <f>[1]!tbl_gk[[#This Row],[ID]]</f>
        <v>170084</v>
      </c>
      <c r="B87" s="2" cm="1">
        <f t="array" ref="B87">[1]!table_weight[ValueEUR]*(('F+ , F-'!B$2-[1]!tbl_gk[[#This Row],[ValueEUR]])/('F+ , F-'!B$2-'F+ , F-'!B$3))</f>
        <v>1.4383776567512181E-4</v>
      </c>
      <c r="C87" s="2" cm="1">
        <f t="array" ref="C87">[1]!table_weight[WageEUR]*(('F+ , F-'!C$2-[1]!tbl_gk[[#This Row],[WageEUR]])/('F+ , F-'!C$2-'F+ , F-'!C$3))</f>
        <v>3.5208841778476348E-3</v>
      </c>
      <c r="D87" s="2" cm="1">
        <f t="array" ref="D87">[1]!table_weight[Crossing]*(('F+ , F-'!D$2-[1]!tbl_gk[[#This Row],[Crossing]])/('F+ , F-'!D$2-'F+ , F-'!D$3))</f>
        <v>3.6987814836757178E-2</v>
      </c>
      <c r="E87" s="2" cm="1">
        <f t="array" ref="E87">[1]!table_weight[Finishing]*(('F+ , F-'!E$2-[1]!tbl_gk[[#This Row],[Finishing]])/('F+ , F-'!E$2-'F+ , F-'!E$3))</f>
        <v>1.4973760267721157E-2</v>
      </c>
      <c r="F87" s="2" cm="1">
        <f t="array" ref="F87">[1]!table_weight[HeadingAccuracy]*(('F+ , F-'!F$2-[1]!tbl_gk[[#This Row],[HeadingAccuracy]])/('F+ , F-'!F$2-'F+ , F-'!F$3))</f>
        <v>1.0439222844598752E-2</v>
      </c>
      <c r="G87" s="2" cm="1">
        <f t="array" ref="G87">[1]!table_weight[ShortPassing]*(('F+ , F-'!G$2-[1]!tbl_gk[[#This Row],[ShortPassing]])/('F+ , F-'!G$2-'F+ , F-'!G$3))</f>
        <v>4.781557995763748E-2</v>
      </c>
      <c r="H87" s="2" cm="1">
        <f t="array" ref="H87">[1]!table_weight[Volleys]*(('F+ , F-'!H$2-[1]!tbl_gk[[#This Row],[Volleys]])/('F+ , F-'!H$2-'F+ , F-'!H$3))</f>
        <v>1.851827356780974E-3</v>
      </c>
      <c r="I87" s="2" cm="1">
        <f t="array" ref="I87">[1]!table_weight[Dribbling]*(('F+ , F-'!I$2-[1]!tbl_gk[[#This Row],[Dribbling]])/('F+ , F-'!I$2-'F+ , F-'!I$3))</f>
        <v>2.2491199096005835E-2</v>
      </c>
      <c r="J87" s="2" cm="1">
        <f t="array" ref="J87">[1]!table_weight[Curve]*(('F+ , F-'!J$2-[1]!tbl_gk[[#This Row],[Curve]])/('F+ , F-'!J$2-'F+ , F-'!J$3))</f>
        <v>9.6339113680153961E-3</v>
      </c>
      <c r="K87" s="2" cm="1">
        <f t="array" ref="K87">[1]!table_weight[FKAccuracy]*(('F+ , F-'!K$2-[1]!tbl_gk[[#This Row],[FKAccuracy]])/('F+ , F-'!K$2-'F+ , F-'!K$3))</f>
        <v>9.5832065713416324E-3</v>
      </c>
      <c r="L87" s="2" cm="1">
        <f t="array" ref="L87">[1]!table_weight[LongPassing]*(('F+ , F-'!L$2-[1]!tbl_gk[[#This Row],[LongPassing]])/('F+ , F-'!L$2-'F+ , F-'!L$3))</f>
        <v>1.4618450702046556E-2</v>
      </c>
      <c r="M87" s="2" cm="1">
        <f t="array" ref="M87">[1]!table_weight[BallControl]*(('F+ , F-'!M$2-[1]!tbl_gk[[#This Row],[BallControl]])/('F+ , F-'!M$2-'F+ , F-'!M$3))</f>
        <v>1.0430701030031691E-2</v>
      </c>
      <c r="N87" s="2" cm="1">
        <f t="array" ref="N87">[1]!table_weight[Acceleration]*(('F+ , F-'!N$2-[1]!tbl_gk[[#This Row],[Acceleration]])/('F+ , F-'!N$2-'F+ , F-'!N$3))</f>
        <v>5.637180336083316E-3</v>
      </c>
      <c r="O87" s="2" cm="1">
        <f t="array" ref="O87">[1]!table_weight[SprintSpeed]*(('F+ , F-'!O$2-[1]!tbl_gk[[#This Row],[SprintSpeed]])/('F+ , F-'!O$2-'F+ , F-'!O$3))</f>
        <v>6.7465774262245133E-3</v>
      </c>
      <c r="P87" s="2" cm="1">
        <f t="array" ref="P87">[1]!table_weight[Agility]*(('F+ , F-'!P$2-[1]!tbl_gk[[#This Row],[Agility]])/('F+ , F-'!P$2-'F+ , F-'!P$3))</f>
        <v>2.5742435234373086E-3</v>
      </c>
      <c r="Q87" s="2" cm="1">
        <f t="array" ref="Q87">[1]!table_weight[Reactions]*(('F+ , F-'!Q$2-[1]!tbl_gk[[#This Row],[Reactions]])/('F+ , F-'!Q$2-'F+ , F-'!Q$3))</f>
        <v>1.1859766001660328E-3</v>
      </c>
      <c r="R87" s="2" cm="1">
        <f t="array" ref="R87">[1]!table_weight[Balance]*(('F+ , F-'!R$2-[1]!tbl_gk[[#This Row],[Balance]])/('F+ , F-'!R$2-'F+ , F-'!R$3))</f>
        <v>1.1175751103605386E-3</v>
      </c>
      <c r="S87" s="2" cm="1">
        <f t="array" ref="S87">[1]!table_weight[ShotPower]*(('F+ , F-'!S$2-[1]!tbl_gk[[#This Row],[ShotPower]])/('F+ , F-'!S$2-'F+ , F-'!S$3))</f>
        <v>3.1164899418996877E-3</v>
      </c>
      <c r="T87" s="2" cm="1">
        <f t="array" ref="T87">[1]!table_weight[Jumping]*(('F+ , F-'!T$2-[1]!tbl_gk[[#This Row],[Jumping]])/('F+ , F-'!T$2-'F+ , F-'!T$3))</f>
        <v>3.6924541448717756E-3</v>
      </c>
      <c r="U87" s="2" cm="1">
        <f t="array" ref="U87">[1]!table_weight[Stamina]*(('F+ , F-'!U$2-[1]!tbl_gk[[#This Row],[Stamina]])/('F+ , F-'!U$2-'F+ , F-'!U$3))</f>
        <v>1.3739364259988E-2</v>
      </c>
      <c r="V87" s="2" cm="1">
        <f t="array" ref="V87">[1]!table_weight[Strength]*(('F+ , F-'!V$2-[1]!tbl_gk[[#This Row],[Strength]])/('F+ , F-'!V$2-'F+ , F-'!V$3))</f>
        <v>1.5084677010445158E-2</v>
      </c>
      <c r="W87" s="2" cm="1">
        <f t="array" ref="W87">[1]!table_weight[LongShots]*(('F+ , F-'!W$2-[1]!tbl_gk[[#This Row],[LongShots]])/('F+ , F-'!W$2-'F+ , F-'!W$3))</f>
        <v>9.0897623305407575E-3</v>
      </c>
      <c r="X87" s="2" cm="1">
        <f t="array" ref="X87">[1]!table_weight[Aggression]*(('F+ , F-'!X$2-[1]!tbl_gk[[#This Row],[Aggression]])/('F+ , F-'!X$2-'F+ , F-'!X$3))</f>
        <v>1.460298144204439E-2</v>
      </c>
      <c r="Y87" s="2" cm="1">
        <f t="array" ref="Y87">[1]!table_weight[Interceptions]*(('F+ , F-'!Y$2-[1]!tbl_gk[[#This Row],[Interceptions]])/('F+ , F-'!Y$2-'F+ , F-'!Y$3))</f>
        <v>1.5236173049287543E-2</v>
      </c>
      <c r="Z87" s="2" cm="1">
        <f t="array" ref="Z87">[1]!table_weight[Positioning]*(('F+ , F-'!Z$2-[1]!tbl_gk[[#This Row],[Positioning]])/('F+ , F-'!Z$2-'F+ , F-'!Z$3))</f>
        <v>8.8733394179088337E-4</v>
      </c>
      <c r="AA87" s="2" cm="1">
        <f t="array" ref="AA87">[1]!table_weight[Vision]*(('F+ , F-'!AA$2-[1]!tbl_gk[[#This Row],[Vision]])/('F+ , F-'!AA$2-'F+ , F-'!AA$3))</f>
        <v>8.5184058411925615E-3</v>
      </c>
      <c r="AB87" s="2" cm="1">
        <f t="array" ref="AB87">[1]!table_weight[Penalties]*(('F+ , F-'!AB$2-[1]!tbl_gk[[#This Row],[Penalties]])/('F+ , F-'!AB$2-'F+ , F-'!AB$3))</f>
        <v>2.2313838830329571E-3</v>
      </c>
      <c r="AC87" s="2" cm="1">
        <f t="array" ref="AC87">[1]!table_weight[Composure]*(('F+ , F-'!AC$2-[1]!tbl_gk[[#This Row],[Composure]])/('F+ , F-'!AC$2-'F+ , F-'!AC$3))</f>
        <v>8.0060205274366054E-4</v>
      </c>
      <c r="AD87" s="2" cm="1">
        <f t="array" ref="AD87">[1]!table_weight[Marking]*(('F+ , F-'!AD$2-[1]!tbl_gk[[#This Row],[Marking]])/('F+ , F-'!AD$2-'F+ , F-'!AD$3))</f>
        <v>2.6817203574124791E-2</v>
      </c>
      <c r="AE87" s="2" cm="1">
        <f t="array" ref="AE87">[1]!table_weight[StandingTackle]*(('F+ , F-'!AE$2-[1]!tbl_gk[[#This Row],[StandingTackle]])/('F+ , F-'!AE$2-'F+ , F-'!AE$3))</f>
        <v>1.5691800233775807E-2</v>
      </c>
      <c r="AF87" s="2" cm="1">
        <f t="array" ref="AF87">[1]!table_weight[SlidingTackle]*(('F+ , F-'!AF$2-[1]!tbl_gk[[#This Row],[SlidingTackle]])/('F+ , F-'!AF$2-'F+ , F-'!AF$3))</f>
        <v>8.9667429907290316E-3</v>
      </c>
      <c r="AG87" s="2" cm="1">
        <f t="array" ref="AG87">[1]!table_weight[GKDiving]*(('F+ , F-'!AG$2-[1]!tbl_gk[[#This Row],[GKDiving]])/('F+ , F-'!AG$2-'F+ , F-'!AG$3))</f>
        <v>2.3913649731264561E-2</v>
      </c>
      <c r="AH87" s="2" cm="1">
        <f t="array" ref="AH87">[1]!table_weight[GKHandling]*(('F+ , F-'!AH$2-[1]!tbl_gk[[#This Row],[GKHandling]])/('F+ , F-'!AH$2-'F+ , F-'!AH$3))</f>
        <v>2.8518141294427302E-2</v>
      </c>
      <c r="AI87" s="2" cm="1">
        <f t="array" ref="AI87">[1]!table_weight[GKKicking]*(('F+ , F-'!AI$2-[1]!tbl_gk[[#This Row],[GKKicking]])/('F+ , F-'!AI$2-'F+ , F-'!AI$3))</f>
        <v>1.4310921813203519E-2</v>
      </c>
      <c r="AJ87" s="2" cm="1">
        <f t="array" ref="AJ87">[1]!table_weight[GKPositioning]*(('F+ , F-'!AJ$2-[1]!tbl_gk[[#This Row],[GKPositioning]])/('F+ , F-'!AJ$2-'F+ , F-'!AJ$3))</f>
        <v>1.0721724275116419E-2</v>
      </c>
      <c r="AK87" s="2" cm="1">
        <f t="array" ref="AK87">[1]!table_weight[GKReflexes]*(('F+ , F-'!AK$2-[1]!tbl_gk[[#This Row],[GKReflexes]])/('F+ , F-'!AK$2-'F+ , F-'!AK$3))</f>
        <v>3.4617854849068701E-2</v>
      </c>
    </row>
    <row r="88" spans="1:37" x14ac:dyDescent="0.55000000000000004">
      <c r="A88" s="7">
        <f>[1]!tbl_gk[[#This Row],[ID]]</f>
        <v>170280</v>
      </c>
      <c r="B88" s="1" cm="1">
        <f t="array" ref="B88">[1]!table_weight[ValueEUR]*(('F+ , F-'!B$2-[1]!tbl_gk[[#This Row],[ValueEUR]])/('F+ , F-'!B$2-'F+ , F-'!B$3))</f>
        <v>5.8954964042807441E-5</v>
      </c>
      <c r="C88" s="1" cm="1">
        <f t="array" ref="C88">[1]!table_weight[WageEUR]*(('F+ , F-'!C$2-[1]!tbl_gk[[#This Row],[WageEUR]])/('F+ , F-'!C$2-'F+ , F-'!C$3))</f>
        <v>0</v>
      </c>
      <c r="D88" s="1" cm="1">
        <f t="array" ref="D88">[1]!table_weight[Crossing]*(('F+ , F-'!D$2-[1]!tbl_gk[[#This Row],[Crossing]])/('F+ , F-'!D$2-'F+ , F-'!D$3))</f>
        <v>3.1383600467551537E-2</v>
      </c>
      <c r="E88" s="1" cm="1">
        <f t="array" ref="E88">[1]!table_weight[Finishing]*(('F+ , F-'!E$2-[1]!tbl_gk[[#This Row],[Finishing]])/('F+ , F-'!E$2-'F+ , F-'!E$3))</f>
        <v>1.59720109522359E-2</v>
      </c>
      <c r="F88" s="1" cm="1">
        <f t="array" ref="F88">[1]!table_weight[HeadingAccuracy]*(('F+ , F-'!F$2-[1]!tbl_gk[[#This Row],[HeadingAccuracy]])/('F+ , F-'!F$2-'F+ , F-'!F$3))</f>
        <v>1.08567917583827E-2</v>
      </c>
      <c r="G88" s="1" cm="1">
        <f t="array" ref="G88">[1]!table_weight[ShortPassing]*(('F+ , F-'!G$2-[1]!tbl_gk[[#This Row],[ShortPassing]])/('F+ , F-'!G$2-'F+ , F-'!G$3))</f>
        <v>4.2190217609680135E-2</v>
      </c>
      <c r="H88" s="1" cm="1">
        <f t="array" ref="H88">[1]!table_weight[Volleys]*(('F+ , F-'!H$2-[1]!tbl_gk[[#This Row],[Volleys]])/('F+ , F-'!H$2-'F+ , F-'!H$3))</f>
        <v>1.7360881469821632E-3</v>
      </c>
      <c r="I88" s="1" cm="1">
        <f t="array" ref="I88">[1]!table_weight[Dribbling]*(('F+ , F-'!I$2-[1]!tbl_gk[[#This Row],[Dribbling]])/('F+ , F-'!I$2-'F+ , F-'!I$3))</f>
        <v>1.7601807988178481E-2</v>
      </c>
      <c r="J88" s="1" cm="1">
        <f t="array" ref="J88">[1]!table_weight[Curve]*(('F+ , F-'!J$2-[1]!tbl_gk[[#This Row],[Curve]])/('F+ , F-'!J$2-'F+ , F-'!J$3))</f>
        <v>9.8029273569279467E-3</v>
      </c>
      <c r="K88" s="1" cm="1">
        <f t="array" ref="K88">[1]!table_weight[FKAccuracy]*(('F+ , F-'!K$2-[1]!tbl_gk[[#This Row],[FKAccuracy]])/('F+ , F-'!K$2-'F+ , F-'!K$3))</f>
        <v>9.1268634012777444E-3</v>
      </c>
      <c r="L88" s="1" cm="1">
        <f t="array" ref="L88">[1]!table_weight[LongPassing]*(('F+ , F-'!L$2-[1]!tbl_gk[[#This Row],[LongPassing]])/('F+ , F-'!L$2-'F+ , F-'!L$3))</f>
        <v>1.5159874802122355E-2</v>
      </c>
      <c r="M88" s="1" cm="1">
        <f t="array" ref="M88">[1]!table_weight[BallControl]*(('F+ , F-'!M$2-[1]!tbl_gk[[#This Row],[BallControl]])/('F+ , F-'!M$2-'F+ , F-'!M$3))</f>
        <v>3.0422878004259099E-3</v>
      </c>
      <c r="N88" s="1" cm="1">
        <f t="array" ref="N88">[1]!table_weight[Acceleration]*(('F+ , F-'!N$2-[1]!tbl_gk[[#This Row],[Acceleration]])/('F+ , F-'!N$2-'F+ , F-'!N$3))</f>
        <v>5.1862059091966504E-3</v>
      </c>
      <c r="O88" s="1" cm="1">
        <f t="array" ref="O88">[1]!table_weight[SprintSpeed]*(('F+ , F-'!O$2-[1]!tbl_gk[[#This Row],[SprintSpeed]])/('F+ , F-'!O$2-'F+ , F-'!O$3))</f>
        <v>4.7788256769090301E-3</v>
      </c>
      <c r="P88" s="1" cm="1">
        <f t="array" ref="P88">[1]!table_weight[Agility]*(('F+ , F-'!P$2-[1]!tbl_gk[[#This Row],[Agility]])/('F+ , F-'!P$2-'F+ , F-'!P$3))</f>
        <v>2.1061992464487069E-3</v>
      </c>
      <c r="Q88" s="1" cm="1">
        <f t="array" ref="Q88">[1]!table_weight[Reactions]*(('F+ , F-'!Q$2-[1]!tbl_gk[[#This Row],[Reactions]])/('F+ , F-'!Q$2-'F+ , F-'!Q$3))</f>
        <v>1.4953618002093458E-3</v>
      </c>
      <c r="R88" s="1" cm="1">
        <f t="array" ref="R88">[1]!table_weight[Balance]*(('F+ , F-'!R$2-[1]!tbl_gk[[#This Row],[Balance]])/('F+ , F-'!R$2-'F+ , F-'!R$3))</f>
        <v>1.1796626164916795E-3</v>
      </c>
      <c r="S88" s="1" cm="1">
        <f t="array" ref="S88">[1]!table_weight[ShotPower]*(('F+ , F-'!S$2-[1]!tbl_gk[[#This Row],[ShotPower]])/('F+ , F-'!S$2-'F+ , F-'!S$3))</f>
        <v>6.4926873789576834E-3</v>
      </c>
      <c r="T88" s="1" cm="1">
        <f t="array" ref="T88">[1]!table_weight[Jumping]*(('F+ , F-'!T$2-[1]!tbl_gk[[#This Row],[Jumping]])/('F+ , F-'!T$2-'F+ , F-'!T$3))</f>
        <v>2.0609046389982004E-3</v>
      </c>
      <c r="U88" s="1" cm="1">
        <f t="array" ref="U88">[1]!table_weight[Stamina]*(('F+ , F-'!U$2-[1]!tbl_gk[[#This Row],[Stamina]])/('F+ , F-'!U$2-'F+ , F-'!U$3))</f>
        <v>3.4348410649970001E-3</v>
      </c>
      <c r="V88" s="1" cm="1">
        <f t="array" ref="V88">[1]!table_weight[Strength]*(('F+ , F-'!V$2-[1]!tbl_gk[[#This Row],[Strength]])/('F+ , F-'!V$2-'F+ , F-'!V$3))</f>
        <v>1.7746678835817833E-2</v>
      </c>
      <c r="W88" s="1" cm="1">
        <f t="array" ref="W88">[1]!table_weight[LongShots]*(('F+ , F-'!W$2-[1]!tbl_gk[[#This Row],[LongShots]])/('F+ , F-'!W$2-'F+ , F-'!W$3))</f>
        <v>8.8300548353824494E-3</v>
      </c>
      <c r="X88" s="1" cm="1">
        <f t="array" ref="X88">[1]!table_weight[Aggression]*(('F+ , F-'!X$2-[1]!tbl_gk[[#This Row],[Aggression]])/('F+ , F-'!X$2-'F+ , F-'!X$3))</f>
        <v>4.8676604806814636E-3</v>
      </c>
      <c r="Y88" s="1" cm="1">
        <f t="array" ref="Y88">[1]!table_weight[Interceptions]*(('F+ , F-'!Y$2-[1]!tbl_gk[[#This Row],[Interceptions]])/('F+ , F-'!Y$2-'F+ , F-'!Y$3))</f>
        <v>1.7313833010554024E-2</v>
      </c>
      <c r="Z88" s="1" cm="1">
        <f t="array" ref="Z88">[1]!table_weight[Positioning]*(('F+ , F-'!Z$2-[1]!tbl_gk[[#This Row],[Positioning]])/('F+ , F-'!Z$2-'F+ , F-'!Z$3))</f>
        <v>1.3310009126863251E-3</v>
      </c>
      <c r="AA88" s="1" cm="1">
        <f t="array" ref="AA88">[1]!table_weight[Vision]*(('F+ , F-'!AA$2-[1]!tbl_gk[[#This Row],[Vision]])/('F+ , F-'!AA$2-'F+ , F-'!AA$3))</f>
        <v>2.5555217523577683E-2</v>
      </c>
      <c r="AB88" s="1" cm="1">
        <f t="array" ref="AB88">[1]!table_weight[Penalties]*(('F+ , F-'!AB$2-[1]!tbl_gk[[#This Row],[Penalties]])/('F+ , F-'!AB$2-'F+ , F-'!AB$3))</f>
        <v>2.4662663970364263E-3</v>
      </c>
      <c r="AC88" s="1" cm="1">
        <f t="array" ref="AC88">[1]!table_weight[Composure]*(('F+ , F-'!AC$2-[1]!tbl_gk[[#This Row],[Composure]])/('F+ , F-'!AC$2-'F+ , F-'!AC$3))</f>
        <v>6.4048164219492846E-4</v>
      </c>
      <c r="AD88" s="1" cm="1">
        <f t="array" ref="AD88">[1]!table_weight[Marking]*(('F+ , F-'!AD$2-[1]!tbl_gk[[#This Row],[Marking]])/('F+ , F-'!AD$2-'F+ , F-'!AD$3))</f>
        <v>9.4648953791028664E-3</v>
      </c>
      <c r="AE88" s="1" cm="1">
        <f t="array" ref="AE88">[1]!table_weight[StandingTackle]*(('F+ , F-'!AE$2-[1]!tbl_gk[[#This Row],[StandingTackle]])/('F+ , F-'!AE$2-'F+ , F-'!AE$3))</f>
        <v>2.241685747682258E-2</v>
      </c>
      <c r="AF88" s="1" cm="1">
        <f t="array" ref="AF88">[1]!table_weight[SlidingTackle]*(('F+ , F-'!AF$2-[1]!tbl_gk[[#This Row],[SlidingTackle]])/('F+ , F-'!AF$2-'F+ , F-'!AF$3))</f>
        <v>8.9667429907290316E-3</v>
      </c>
      <c r="AG88" s="1" cm="1">
        <f t="array" ref="AG88">[1]!table_weight[GKDiving]*(('F+ , F-'!AG$2-[1]!tbl_gk[[#This Row],[GKDiving]])/('F+ , F-'!AG$2-'F+ , F-'!AG$3))</f>
        <v>4.7827299462529123E-2</v>
      </c>
      <c r="AH88" s="1" cm="1">
        <f t="array" ref="AH88">[1]!table_weight[GKHandling]*(('F+ , F-'!AH$2-[1]!tbl_gk[[#This Row],[GKHandling]])/('F+ , F-'!AH$2-'F+ , F-'!AH$3))</f>
        <v>5.168913109614949E-2</v>
      </c>
      <c r="AI88" s="1" cm="1">
        <f t="array" ref="AI88">[1]!table_weight[GKKicking]*(('F+ , F-'!AI$2-[1]!tbl_gk[[#This Row],[GKKicking]])/('F+ , F-'!AI$2-'F+ , F-'!AI$3))</f>
        <v>2.9516276239732256E-2</v>
      </c>
      <c r="AJ88" s="1" cm="1">
        <f t="array" ref="AJ88">[1]!table_weight[GKPositioning]*(('F+ , F-'!AJ$2-[1]!tbl_gk[[#This Row],[GKPositioning]])/('F+ , F-'!AJ$2-'F+ , F-'!AJ$3))</f>
        <v>1.8920689897264267E-2</v>
      </c>
      <c r="AK88" s="1" cm="1">
        <f t="array" ref="AK88">[1]!table_weight[GKReflexes]*(('F+ , F-'!AK$2-[1]!tbl_gk[[#This Row],[GKReflexes]])/('F+ , F-'!AK$2-'F+ , F-'!AK$3))</f>
        <v>4.9193793732887098E-2</v>
      </c>
    </row>
    <row r="89" spans="1:37" x14ac:dyDescent="0.55000000000000004">
      <c r="A89" s="8">
        <f>[1]!tbl_gk[[#This Row],[ID]]</f>
        <v>170597</v>
      </c>
      <c r="B89" s="2" cm="1">
        <f t="array" ref="B89">[1]!table_weight[ValueEUR]*(('F+ , F-'!B$2-[1]!tbl_gk[[#This Row],[ValueEUR]])/('F+ , F-'!B$2-'F+ , F-'!B$3))</f>
        <v>3.9848617057206497E-4</v>
      </c>
      <c r="C89" s="2" cm="1">
        <f t="array" ref="C89">[1]!table_weight[WageEUR]*(('F+ , F-'!C$2-[1]!tbl_gk[[#This Row],[WageEUR]])/('F+ , F-'!C$2-'F+ , F-'!C$3))</f>
        <v>4.772754107749016E-3</v>
      </c>
      <c r="D89" s="2" cm="1">
        <f t="array" ref="D89">[1]!table_weight[Crossing]*(('F+ , F-'!D$2-[1]!tbl_gk[[#This Row],[Crossing]])/('F+ , F-'!D$2-'F+ , F-'!D$3))</f>
        <v>3.4746129089074922E-2</v>
      </c>
      <c r="E89" s="2" cm="1">
        <f t="array" ref="E89">[1]!table_weight[Finishing]*(('F+ , F-'!E$2-[1]!tbl_gk[[#This Row],[Finishing]])/('F+ , F-'!E$2-'F+ , F-'!E$3))</f>
        <v>1.59720109522359E-2</v>
      </c>
      <c r="F89" s="2" cm="1">
        <f t="array" ref="F89">[1]!table_weight[HeadingAccuracy]*(('F+ , F-'!F$2-[1]!tbl_gk[[#This Row],[HeadingAccuracy]])/('F+ , F-'!F$2-'F+ , F-'!F$3))</f>
        <v>8.351378275679E-3</v>
      </c>
      <c r="G89" s="2" cm="1">
        <f t="array" ref="G89">[1]!table_weight[ShortPassing]*(('F+ , F-'!G$2-[1]!tbl_gk[[#This Row],[ShortPassing]])/('F+ , F-'!G$2-'F+ , F-'!G$3))</f>
        <v>4.5002898783658811E-2</v>
      </c>
      <c r="H89" s="2" cm="1">
        <f t="array" ref="H89">[1]!table_weight[Volleys]*(('F+ , F-'!H$2-[1]!tbl_gk[[#This Row],[Volleys]])/('F+ , F-'!H$2-'F+ , F-'!H$3))</f>
        <v>1.1573920979881087E-3</v>
      </c>
      <c r="I89" s="2" cm="1">
        <f t="array" ref="I89">[1]!table_weight[Dribbling]*(('F+ , F-'!I$2-[1]!tbl_gk[[#This Row],[Dribbling]])/('F+ , F-'!I$2-'F+ , F-'!I$3))</f>
        <v>1.7601807988178481E-2</v>
      </c>
      <c r="J89" s="2" cm="1">
        <f t="array" ref="J89">[1]!table_weight[Curve]*(('F+ , F-'!J$2-[1]!tbl_gk[[#This Row],[Curve]])/('F+ , F-'!J$2-'F+ , F-'!J$3))</f>
        <v>9.4648953791028455E-3</v>
      </c>
      <c r="K89" s="2" cm="1">
        <f t="array" ref="K89">[1]!table_weight[FKAccuracy]*(('F+ , F-'!K$2-[1]!tbl_gk[[#This Row],[FKAccuracy]])/('F+ , F-'!K$2-'F+ , F-'!K$3))</f>
        <v>8.9747490112564478E-3</v>
      </c>
      <c r="L89" s="2" cm="1">
        <f t="array" ref="L89">[1]!table_weight[LongPassing]*(('F+ , F-'!L$2-[1]!tbl_gk[[#This Row],[LongPassing]])/('F+ , F-'!L$2-'F+ , F-'!L$3))</f>
        <v>1.2452754301743363E-2</v>
      </c>
      <c r="M89" s="2" cm="1">
        <f t="array" ref="M89">[1]!table_weight[BallControl]*(('F+ , F-'!M$2-[1]!tbl_gk[[#This Row],[BallControl]])/('F+ , F-'!M$2-'F+ , F-'!M$3))</f>
        <v>9.561475944195718E-3</v>
      </c>
      <c r="N89" s="2" cm="1">
        <f t="array" ref="N89">[1]!table_weight[Acceleration]*(('F+ , F-'!N$2-[1]!tbl_gk[[#This Row],[Acceleration]])/('F+ , F-'!N$2-'F+ , F-'!N$3))</f>
        <v>5.637180336083316E-3</v>
      </c>
      <c r="O89" s="2" cm="1">
        <f t="array" ref="O89">[1]!table_weight[SprintSpeed]*(('F+ , F-'!O$2-[1]!tbl_gk[[#This Row],[SprintSpeed]])/('F+ , F-'!O$2-'F+ , F-'!O$3))</f>
        <v>8.4332217827806418E-3</v>
      </c>
      <c r="P89" s="2" cm="1">
        <f t="array" ref="P89">[1]!table_weight[Agility]*(('F+ , F-'!P$2-[1]!tbl_gk[[#This Row],[Agility]])/('F+ , F-'!P$2-'F+ , F-'!P$3))</f>
        <v>3.0422878004259103E-3</v>
      </c>
      <c r="Q89" s="2" cm="1">
        <f t="array" ref="Q89">[1]!table_weight[Reactions]*(('F+ , F-'!Q$2-[1]!tbl_gk[[#This Row],[Reactions]])/('F+ , F-'!Q$2-'F+ , F-'!Q$3))</f>
        <v>8.7659140012271992E-4</v>
      </c>
      <c r="R89" s="2" cm="1">
        <f t="array" ref="R89">[1]!table_weight[Balance]*(('F+ , F-'!R$2-[1]!tbl_gk[[#This Row],[Balance]])/('F+ , F-'!R$2-'F+ , F-'!R$3))</f>
        <v>1.6763626655408076E-3</v>
      </c>
      <c r="S89" s="2" cm="1">
        <f t="array" ref="S89">[1]!table_weight[ShotPower]*(('F+ , F-'!S$2-[1]!tbl_gk[[#This Row],[ShotPower]])/('F+ , F-'!S$2-'F+ , F-'!S$3))</f>
        <v>4.4150274176912247E-3</v>
      </c>
      <c r="T89" s="2" cm="1">
        <f t="array" ref="T89">[1]!table_weight[Jumping]*(('F+ , F-'!T$2-[1]!tbl_gk[[#This Row],[Jumping]])/('F+ , F-'!T$2-'F+ , F-'!T$3))</f>
        <v>8.5871026624925013E-4</v>
      </c>
      <c r="U89" s="2" cm="1">
        <f t="array" ref="U89">[1]!table_weight[Stamina]*(('F+ , F-'!U$2-[1]!tbl_gk[[#This Row],[Stamina]])/('F+ , F-'!U$2-'F+ , F-'!U$3))</f>
        <v>7.7283923962432506E-3</v>
      </c>
      <c r="V89" s="2" cm="1">
        <f t="array" ref="V89">[1]!table_weight[Strength]*(('F+ , F-'!V$2-[1]!tbl_gk[[#This Row],[Strength]])/('F+ , F-'!V$2-'F+ , F-'!V$3))</f>
        <v>1.9521346719399615E-2</v>
      </c>
      <c r="W89" s="2" cm="1">
        <f t="array" ref="W89">[1]!table_weight[LongShots]*(('F+ , F-'!W$2-[1]!tbl_gk[[#This Row],[LongShots]])/('F+ , F-'!W$2-'F+ , F-'!W$3))</f>
        <v>8.0509323499075268E-3</v>
      </c>
      <c r="X89" s="2" cm="1">
        <f t="array" ref="X89">[1]!table_weight[Aggression]*(('F+ , F-'!X$2-[1]!tbl_gk[[#This Row],[Aggression]])/('F+ , F-'!X$2-'F+ , F-'!X$3))</f>
        <v>5.4761180407666456E-3</v>
      </c>
      <c r="Y89" s="2" cm="1">
        <f t="array" ref="Y89">[1]!table_weight[Interceptions]*(('F+ , F-'!Y$2-[1]!tbl_gk[[#This Row],[Interceptions]])/('F+ , F-'!Y$2-'F+ , F-'!Y$3))</f>
        <v>2.0084046292242669E-2</v>
      </c>
      <c r="Z89" s="2" cm="1">
        <f t="array" ref="Z89">[1]!table_weight[Positioning]*(('F+ , F-'!Z$2-[1]!tbl_gk[[#This Row],[Positioning]])/('F+ , F-'!Z$2-'F+ , F-'!Z$3))</f>
        <v>1.7746678835817667E-3</v>
      </c>
      <c r="AA89" s="2" cm="1">
        <f t="array" ref="AA89">[1]!table_weight[Vision]*(('F+ , F-'!AA$2-[1]!tbl_gk[[#This Row],[Vision]])/('F+ , F-'!AA$2-'F+ , F-'!AA$3))</f>
        <v>1.4197343068654267E-2</v>
      </c>
      <c r="AB89" s="2" cm="1">
        <f t="array" ref="AB89">[1]!table_weight[Penalties]*(('F+ , F-'!AB$2-[1]!tbl_gk[[#This Row],[Penalties]])/('F+ , F-'!AB$2-'F+ , F-'!AB$3))</f>
        <v>2.1139426260312223E-3</v>
      </c>
      <c r="AC89" s="2" cm="1">
        <f t="array" ref="AC89">[1]!table_weight[Composure]*(('F+ , F-'!AC$2-[1]!tbl_gk[[#This Row],[Composure]])/('F+ , F-'!AC$2-'F+ , F-'!AC$3))</f>
        <v>9.6072246329239263E-4</v>
      </c>
      <c r="AD89" s="2" cm="1">
        <f t="array" ref="AD89">[1]!table_weight[Marking]*(('F+ , F-'!AD$2-[1]!tbl_gk[[#This Row],[Marking]])/('F+ , F-'!AD$2-'F+ , F-'!AD$3))</f>
        <v>2.5239721010940977E-2</v>
      </c>
      <c r="AE89" s="2" cm="1">
        <f t="array" ref="AE89">[1]!table_weight[StandingTackle]*(('F+ , F-'!AE$2-[1]!tbl_gk[[#This Row],[StandingTackle]])/('F+ , F-'!AE$2-'F+ , F-'!AE$3))</f>
        <v>1.7933485981458063E-2</v>
      </c>
      <c r="AF89" s="2" cm="1">
        <f t="array" ref="AF89">[1]!table_weight[SlidingTackle]*(('F+ , F-'!AF$2-[1]!tbl_gk[[#This Row],[SlidingTackle]])/('F+ , F-'!AF$2-'F+ , F-'!AF$3))</f>
        <v>8.2195144081682794E-3</v>
      </c>
      <c r="AG89" s="2" cm="1">
        <f t="array" ref="AG89">[1]!table_weight[GKDiving]*(('F+ , F-'!AG$2-[1]!tbl_gk[[#This Row],[GKDiving]])/('F+ , F-'!AG$2-'F+ , F-'!AG$3))</f>
        <v>2.5621767569212028E-2</v>
      </c>
      <c r="AH89" s="2" cm="1">
        <f t="array" ref="AH89">[1]!table_weight[GKHandling]*(('F+ , F-'!AH$2-[1]!tbl_gk[[#This Row],[GKHandling]])/('F+ , F-'!AH$2-'F+ , F-'!AH$3))</f>
        <v>3.0300525125329006E-2</v>
      </c>
      <c r="AI89" s="2" cm="1">
        <f t="array" ref="AI89">[1]!table_weight[GKKicking]*(('F+ , F-'!AI$2-[1]!tbl_gk[[#This Row],[GKKicking]])/('F+ , F-'!AI$2-'F+ , F-'!AI$3))</f>
        <v>1.9677517493154842E-2</v>
      </c>
      <c r="AJ89" s="2" cm="1">
        <f t="array" ref="AJ89">[1]!table_weight[GKPositioning]*(('F+ , F-'!AJ$2-[1]!tbl_gk[[#This Row],[GKPositioning]])/('F+ , F-'!AJ$2-'F+ , F-'!AJ$3))</f>
        <v>1.0091034611874277E-2</v>
      </c>
      <c r="AK89" s="2" cm="1">
        <f t="array" ref="AK89">[1]!table_weight[GKReflexes]*(('F+ , F-'!AK$2-[1]!tbl_gk[[#This Row],[GKReflexes]])/('F+ , F-'!AK$2-'F+ , F-'!AK$3))</f>
        <v>2.0041915965250297E-2</v>
      </c>
    </row>
    <row r="90" spans="1:37" x14ac:dyDescent="0.55000000000000004">
      <c r="A90" s="7">
        <f>[1]!tbl_gk[[#This Row],[ID]]</f>
        <v>170877</v>
      </c>
      <c r="B90" s="1" cm="1">
        <f t="array" ref="B90">[1]!table_weight[ValueEUR]*(('F+ , F-'!B$2-[1]!tbl_gk[[#This Row],[ValueEUR]])/('F+ , F-'!B$2-'F+ , F-'!B$3))</f>
        <v>9.568606729460893E-6</v>
      </c>
      <c r="C90" s="1" cm="1">
        <f t="array" ref="C90">[1]!table_weight[WageEUR]*(('F+ , F-'!C$2-[1]!tbl_gk[[#This Row],[WageEUR]])/('F+ , F-'!C$2-'F+ , F-'!C$3))</f>
        <v>7.8241870618836313E-5</v>
      </c>
      <c r="D90" s="1" cm="1">
        <f t="array" ref="D90">[1]!table_weight[Crossing]*(('F+ , F-'!D$2-[1]!tbl_gk[[#This Row],[Crossing]])/('F+ , F-'!D$2-'F+ , F-'!D$3))</f>
        <v>3.0262757593710415E-2</v>
      </c>
      <c r="E90" s="1" cm="1">
        <f t="array" ref="E90">[1]!table_weight[Finishing]*(('F+ , F-'!E$2-[1]!tbl_gk[[#This Row],[Finishing]])/('F+ , F-'!E$2-'F+ , F-'!E$3))</f>
        <v>1.59720109522359E-2</v>
      </c>
      <c r="F90" s="1" cm="1">
        <f t="array" ref="F90">[1]!table_weight[HeadingAccuracy]*(('F+ , F-'!F$2-[1]!tbl_gk[[#This Row],[HeadingAccuracy]])/('F+ , F-'!F$2-'F+ , F-'!F$3))</f>
        <v>9.6040850170308507E-3</v>
      </c>
      <c r="G90" s="1" cm="1">
        <f t="array" ref="G90">[1]!table_weight[ShortPassing]*(('F+ , F-'!G$2-[1]!tbl_gk[[#This Row],[ShortPassing]])/('F+ , F-'!G$2-'F+ , F-'!G$3))</f>
        <v>6.1878985827530868E-2</v>
      </c>
      <c r="H90" s="1" cm="1">
        <f t="array" ref="H90">[1]!table_weight[Volleys]*(('F+ , F-'!H$2-[1]!tbl_gk[[#This Row],[Volleys]])/('F+ , F-'!H$2-'F+ , F-'!H$3))</f>
        <v>1.2731313077869197E-3</v>
      </c>
      <c r="I90" s="1" cm="1">
        <f t="array" ref="I90">[1]!table_weight[Dribbling]*(('F+ , F-'!I$2-[1]!tbl_gk[[#This Row],[Dribbling]])/('F+ , F-'!I$2-'F+ , F-'!I$3))</f>
        <v>1.5646051545047536E-2</v>
      </c>
      <c r="J90" s="1" cm="1">
        <f t="array" ref="J90">[1]!table_weight[Curve]*(('F+ , F-'!J$2-[1]!tbl_gk[[#This Row],[Curve]])/('F+ , F-'!J$2-'F+ , F-'!J$3))</f>
        <v>9.1268634012777444E-3</v>
      </c>
      <c r="K90" s="1" cm="1">
        <f t="array" ref="K90">[1]!table_weight[FKAccuracy]*(('F+ , F-'!K$2-[1]!tbl_gk[[#This Row],[FKAccuracy]])/('F+ , F-'!K$2-'F+ , F-'!K$3))</f>
        <v>9.5832065713416324E-3</v>
      </c>
      <c r="L90" s="1" cm="1">
        <f t="array" ref="L90">[1]!table_weight[LongPassing]*(('F+ , F-'!L$2-[1]!tbl_gk[[#This Row],[LongPassing]])/('F+ , F-'!L$2-'F+ , F-'!L$3))</f>
        <v>2.3822660403335128E-2</v>
      </c>
      <c r="M90" s="1" cm="1">
        <f t="array" ref="M90">[1]!table_weight[BallControl]*(('F+ , F-'!M$2-[1]!tbl_gk[[#This Row],[BallControl]])/('F+ , F-'!M$2-'F+ , F-'!M$3))</f>
        <v>1.4342213916293577E-2</v>
      </c>
      <c r="N90" s="1" cm="1">
        <f t="array" ref="N90">[1]!table_weight[Acceleration]*(('F+ , F-'!N$2-[1]!tbl_gk[[#This Row],[Acceleration]])/('F+ , F-'!N$2-'F+ , F-'!N$3))</f>
        <v>5.1862059091966504E-3</v>
      </c>
      <c r="O90" s="1" cm="1">
        <f t="array" ref="O90">[1]!table_weight[SprintSpeed]*(('F+ , F-'!O$2-[1]!tbl_gk[[#This Row],[SprintSpeed]])/('F+ , F-'!O$2-'F+ , F-'!O$3))</f>
        <v>1.1806510495892897E-2</v>
      </c>
      <c r="P90" s="1" cm="1">
        <f t="array" ref="P90">[1]!table_weight[Agility]*(('F+ , F-'!P$2-[1]!tbl_gk[[#This Row],[Agility]])/('F+ , F-'!P$2-'F+ , F-'!P$3))</f>
        <v>3.8613652851559629E-3</v>
      </c>
      <c r="Q90" s="1" cm="1">
        <f t="array" ref="Q90">[1]!table_weight[Reactions]*(('F+ , F-'!Q$2-[1]!tbl_gk[[#This Row],[Reactions]])/('F+ , F-'!Q$2-'F+ , F-'!Q$3))</f>
        <v>1.7531828002454398E-3</v>
      </c>
      <c r="R90" s="1" cm="1">
        <f t="array" ref="R90">[1]!table_weight[Balance]*(('F+ , F-'!R$2-[1]!tbl_gk[[#This Row],[Balance]])/('F+ , F-'!R$2-'F+ , F-'!R$3))</f>
        <v>1.8626251839342308E-3</v>
      </c>
      <c r="S90" s="1" cm="1">
        <f t="array" ref="S90">[1]!table_weight[ShotPower]*(('F+ , F-'!S$2-[1]!tbl_gk[[#This Row],[ShotPower]])/('F+ , F-'!S$2-'F+ , F-'!S$3))</f>
        <v>7.0121023692742987E-3</v>
      </c>
      <c r="T90" s="1" cm="1">
        <f t="array" ref="T90">[1]!table_weight[Jumping]*(('F+ , F-'!T$2-[1]!tbl_gk[[#This Row],[Jumping]])/('F+ , F-'!T$2-'F+ , F-'!T$3))</f>
        <v>1.8032915591234251E-3</v>
      </c>
      <c r="U90" s="1" cm="1">
        <f t="array" ref="U90">[1]!table_weight[Stamina]*(('F+ , F-'!U$2-[1]!tbl_gk[[#This Row],[Stamina]])/('F+ , F-'!U$2-'F+ , F-'!U$3))</f>
        <v>1.1163233461240251E-2</v>
      </c>
      <c r="V90" s="1" cm="1">
        <f t="array" ref="V90">[1]!table_weight[Strength]*(('F+ , F-'!V$2-[1]!tbl_gk[[#This Row],[Strength]])/('F+ , F-'!V$2-'F+ , F-'!V$3))</f>
        <v>2.3958016428354077E-2</v>
      </c>
      <c r="W90" s="1" cm="1">
        <f t="array" ref="W90">[1]!table_weight[LongShots]*(('F+ , F-'!W$2-[1]!tbl_gk[[#This Row],[LongShots]])/('F+ , F-'!W$2-'F+ , F-'!W$3))</f>
        <v>8.3106398450658349E-3</v>
      </c>
      <c r="X90" s="1" cm="1">
        <f t="array" ref="X90">[1]!table_weight[Aggression]*(('F+ , F-'!X$2-[1]!tbl_gk[[#This Row],[Aggression]])/('F+ , F-'!X$2-'F+ , F-'!X$3))</f>
        <v>9.1268634012777444E-3</v>
      </c>
      <c r="Y90" s="1" cm="1">
        <f t="array" ref="Y90">[1]!table_weight[Interceptions]*(('F+ , F-'!Y$2-[1]!tbl_gk[[#This Row],[Interceptions]])/('F+ , F-'!Y$2-'F+ , F-'!Y$3))</f>
        <v>2.0776599612664828E-2</v>
      </c>
      <c r="Z90" s="1" cm="1">
        <f t="array" ref="Z90">[1]!table_weight[Positioning]*(('F+ , F-'!Z$2-[1]!tbl_gk[[#This Row],[Positioning]])/('F+ , F-'!Z$2-'F+ , F-'!Z$3))</f>
        <v>1.4788899029848058E-3</v>
      </c>
      <c r="AA90" s="1" cm="1">
        <f t="array" ref="AA90">[1]!table_weight[Vision]*(('F+ , F-'!AA$2-[1]!tbl_gk[[#This Row],[Vision]])/('F+ , F-'!AA$2-'F+ , F-'!AA$3))</f>
        <v>1.9876280296115975E-2</v>
      </c>
      <c r="AB90" s="1" cm="1">
        <f t="array" ref="AB90">[1]!table_weight[Penalties]*(('F+ , F-'!AB$2-[1]!tbl_gk[[#This Row],[Penalties]])/('F+ , F-'!AB$2-'F+ , F-'!AB$3))</f>
        <v>2.4662663970364263E-3</v>
      </c>
      <c r="AC90" s="1" cm="1">
        <f t="array" ref="AC90">[1]!table_weight[Composure]*(('F+ , F-'!AC$2-[1]!tbl_gk[[#This Row],[Composure]])/('F+ , F-'!AC$2-'F+ , F-'!AC$3))</f>
        <v>5.8710817201201772E-4</v>
      </c>
      <c r="AD90" s="1" cm="1">
        <f t="array" ref="AD90">[1]!table_weight[Marking]*(('F+ , F-'!AD$2-[1]!tbl_gk[[#This Row],[Marking]])/('F+ , F-'!AD$2-'F+ , F-'!AD$3))</f>
        <v>1.5774825631838112E-2</v>
      </c>
      <c r="AE90" s="1" cm="1">
        <f t="array" ref="AE90">[1]!table_weight[StandingTackle]*(('F+ , F-'!AE$2-[1]!tbl_gk[[#This Row],[StandingTackle]])/('F+ , F-'!AE$2-'F+ , F-'!AE$3))</f>
        <v>2.6900228972187096E-2</v>
      </c>
      <c r="AF90" s="1" cm="1">
        <f t="array" ref="AF90">[1]!table_weight[SlidingTackle]*(('F+ , F-'!AF$2-[1]!tbl_gk[[#This Row],[SlidingTackle]])/('F+ , F-'!AF$2-'F+ , F-'!AF$3))</f>
        <v>7.4722858256075263E-3</v>
      </c>
      <c r="AG90" s="1" cm="1">
        <f t="array" ref="AG90">[1]!table_weight[GKDiving]*(('F+ , F-'!AG$2-[1]!tbl_gk[[#This Row],[GKDiving]])/('F+ , F-'!AG$2-'F+ , F-'!AG$3))</f>
        <v>5.1243535138424057E-2</v>
      </c>
      <c r="AH90" s="1" cm="1">
        <f t="array" ref="AH90">[1]!table_weight[GKHandling]*(('F+ , F-'!AH$2-[1]!tbl_gk[[#This Row],[GKHandling]])/('F+ , F-'!AH$2-'F+ , F-'!AH$3))</f>
        <v>5.5253898757952898E-2</v>
      </c>
      <c r="AI90" s="1" cm="1">
        <f t="array" ref="AI90">[1]!table_weight[GKKicking]*(('F+ , F-'!AI$2-[1]!tbl_gk[[#This Row],[GKKicking]])/('F+ , F-'!AI$2-'F+ , F-'!AI$3))</f>
        <v>3.2199574079707916E-2</v>
      </c>
      <c r="AJ90" s="1" cm="1">
        <f t="array" ref="AJ90">[1]!table_weight[GKPositioning]*(('F+ , F-'!AJ$2-[1]!tbl_gk[[#This Row],[GKPositioning]])/('F+ , F-'!AJ$2-'F+ , F-'!AJ$3))</f>
        <v>2.0812758886990693E-2</v>
      </c>
      <c r="AK90" s="1" cm="1">
        <f t="array" ref="AK90">[1]!table_weight[GKReflexes]*(('F+ , F-'!AK$2-[1]!tbl_gk[[#This Row],[GKReflexes]])/('F+ , F-'!AK$2-'F+ , F-'!AK$3))</f>
        <v>5.64817631747963E-2</v>
      </c>
    </row>
    <row r="91" spans="1:37" x14ac:dyDescent="0.55000000000000004">
      <c r="A91" s="8">
        <f>[1]!tbl_gk[[#This Row],[ID]]</f>
        <v>171033</v>
      </c>
      <c r="B91" s="2" cm="1">
        <f t="array" ref="B91">[1]!table_weight[ValueEUR]*(('F+ , F-'!B$2-[1]!tbl_gk[[#This Row],[ValueEUR]])/('F+ , F-'!B$2-'F+ , F-'!B$3))</f>
        <v>5.5868316710723288E-5</v>
      </c>
      <c r="C91" s="2" cm="1">
        <f t="array" ref="C91">[1]!table_weight[WageEUR]*(('F+ , F-'!C$2-[1]!tbl_gk[[#This Row],[WageEUR]])/('F+ , F-'!C$2-'F+ , F-'!C$3))</f>
        <v>2.3472561185650898E-4</v>
      </c>
      <c r="D91" s="2" cm="1">
        <f t="array" ref="D91">[1]!table_weight[Crossing]*(('F+ , F-'!D$2-[1]!tbl_gk[[#This Row],[Crossing]])/('F+ , F-'!D$2-'F+ , F-'!D$3))</f>
        <v>3.2504443341392672E-2</v>
      </c>
      <c r="E91" s="2" cm="1">
        <f t="array" ref="E91">[1]!table_weight[Finishing]*(('F+ , F-'!E$2-[1]!tbl_gk[[#This Row],[Finishing]])/('F+ , F-'!E$2-'F+ , F-'!E$3))</f>
        <v>1.59720109522359E-2</v>
      </c>
      <c r="F91" s="2" cm="1">
        <f t="array" ref="F91">[1]!table_weight[HeadingAccuracy]*(('F+ , F-'!F$2-[1]!tbl_gk[[#This Row],[HeadingAccuracy]])/('F+ , F-'!F$2-'F+ , F-'!F$3))</f>
        <v>1.08567917583827E-2</v>
      </c>
      <c r="G91" s="2" cm="1">
        <f t="array" ref="G91">[1]!table_weight[ShortPassing]*(('F+ , F-'!G$2-[1]!tbl_gk[[#This Row],[ShortPassing]])/('F+ , F-'!G$2-'F+ , F-'!G$3))</f>
        <v>4.9221920544626818E-2</v>
      </c>
      <c r="H91" s="2" cm="1">
        <f t="array" ref="H91">[1]!table_weight[Volleys]*(('F+ , F-'!H$2-[1]!tbl_gk[[#This Row],[Volleys]])/('F+ , F-'!H$2-'F+ , F-'!H$3))</f>
        <v>6.9443525879286526E-4</v>
      </c>
      <c r="I91" s="2" cm="1">
        <f t="array" ref="I91">[1]!table_weight[Dribbling]*(('F+ , F-'!I$2-[1]!tbl_gk[[#This Row],[Dribbling]])/('F+ , F-'!I$2-'F+ , F-'!I$3))</f>
        <v>1.3690295101916595E-2</v>
      </c>
      <c r="J91" s="2" cm="1">
        <f t="array" ref="J91">[1]!table_weight[Curve]*(('F+ , F-'!J$2-[1]!tbl_gk[[#This Row],[Curve]])/('F+ , F-'!J$2-'F+ , F-'!J$3))</f>
        <v>9.8029273569279467E-3</v>
      </c>
      <c r="K91" s="2" cm="1">
        <f t="array" ref="K91">[1]!table_weight[FKAccuracy]*(('F+ , F-'!K$2-[1]!tbl_gk[[#This Row],[FKAccuracy]])/('F+ , F-'!K$2-'F+ , F-'!K$3))</f>
        <v>8.9747490112564478E-3</v>
      </c>
      <c r="L91" s="2" cm="1">
        <f t="array" ref="L91">[1]!table_weight[LongPassing]*(('F+ , F-'!L$2-[1]!tbl_gk[[#This Row],[LongPassing]])/('F+ , F-'!L$2-'F+ , F-'!L$3))</f>
        <v>1.9491267602728742E-2</v>
      </c>
      <c r="M91" s="2" cm="1">
        <f t="array" ref="M91">[1]!table_weight[BallControl]*(('F+ , F-'!M$2-[1]!tbl_gk[[#This Row],[BallControl]])/('F+ , F-'!M$2-'F+ , F-'!M$3))</f>
        <v>1.0865313572949679E-2</v>
      </c>
      <c r="N91" s="2" cm="1">
        <f t="array" ref="N91">[1]!table_weight[Acceleration]*(('F+ , F-'!N$2-[1]!tbl_gk[[#This Row],[Acceleration]])/('F+ , F-'!N$2-'F+ , F-'!N$3))</f>
        <v>7.4410780436299775E-3</v>
      </c>
      <c r="O91" s="2" cm="1">
        <f t="array" ref="O91">[1]!table_weight[SprintSpeed]*(('F+ , F-'!O$2-[1]!tbl_gk[[#This Row],[SprintSpeed]])/('F+ , F-'!O$2-'F+ , F-'!O$3))</f>
        <v>7.3087922117432225E-3</v>
      </c>
      <c r="P91" s="2" cm="1">
        <f t="array" ref="P91">[1]!table_weight[Agility]*(('F+ , F-'!P$2-[1]!tbl_gk[[#This Row],[Agility]])/('F+ , F-'!P$2-'F+ , F-'!P$3))</f>
        <v>2.6912545926844589E-3</v>
      </c>
      <c r="Q91" s="2" cm="1">
        <f t="array" ref="Q91">[1]!table_weight[Reactions]*(('F+ , F-'!Q$2-[1]!tbl_gk[[#This Row],[Reactions]])/('F+ , F-'!Q$2-'F+ , F-'!Q$3))</f>
        <v>1.5469260002165645E-3</v>
      </c>
      <c r="R91" s="2" cm="1">
        <f t="array" ref="R91">[1]!table_weight[Balance]*(('F+ , F-'!R$2-[1]!tbl_gk[[#This Row],[Balance]])/('F+ , F-'!R$2-'F+ , F-'!R$3))</f>
        <v>2.1730627145899362E-3</v>
      </c>
      <c r="S91" s="2" cm="1">
        <f t="array" ref="S91">[1]!table_weight[ShotPower]*(('F+ , F-'!S$2-[1]!tbl_gk[[#This Row],[ShotPower]])/('F+ , F-'!S$2-'F+ , F-'!S$3))</f>
        <v>6.7523948741159906E-3</v>
      </c>
      <c r="T91" s="2" cm="1">
        <f t="array" ref="T91">[1]!table_weight[Jumping]*(('F+ , F-'!T$2-[1]!tbl_gk[[#This Row],[Jumping]])/('F+ , F-'!T$2-'F+ , F-'!T$3))</f>
        <v>2.6620018253726754E-3</v>
      </c>
      <c r="U91" s="2" cm="1">
        <f t="array" ref="U91">[1]!table_weight[Stamina]*(('F+ , F-'!U$2-[1]!tbl_gk[[#This Row],[Stamina]])/('F+ , F-'!U$2-'F+ , F-'!U$3))</f>
        <v>1.288065399373875E-2</v>
      </c>
      <c r="V91" s="2" cm="1">
        <f t="array" ref="V91">[1]!table_weight[Strength]*(('F+ , F-'!V$2-[1]!tbl_gk[[#This Row],[Strength]])/('F+ , F-'!V$2-'F+ , F-'!V$3))</f>
        <v>8.8733394179089167E-3</v>
      </c>
      <c r="W91" s="2" cm="1">
        <f t="array" ref="W91">[1]!table_weight[LongShots]*(('F+ , F-'!W$2-[1]!tbl_gk[[#This Row],[LongShots]])/('F+ , F-'!W$2-'F+ , F-'!W$3))</f>
        <v>8.0509323499075268E-3</v>
      </c>
      <c r="X91" s="2" cm="1">
        <f t="array" ref="X91">[1]!table_weight[Aggression]*(('F+ , F-'!X$2-[1]!tbl_gk[[#This Row],[Aggression]])/('F+ , F-'!X$2-'F+ , F-'!X$3))</f>
        <v>7.301490721022195E-3</v>
      </c>
      <c r="Y91" s="2" cm="1">
        <f t="array" ref="Y91">[1]!table_weight[Interceptions]*(('F+ , F-'!Y$2-[1]!tbl_gk[[#This Row],[Interceptions]])/('F+ , F-'!Y$2-'F+ , F-'!Y$3))</f>
        <v>1.5236173049287543E-2</v>
      </c>
      <c r="Z91" s="2" cm="1">
        <f t="array" ref="Z91">[1]!table_weight[Positioning]*(('F+ , F-'!Z$2-[1]!tbl_gk[[#This Row],[Positioning]])/('F+ , F-'!Z$2-'F+ , F-'!Z$3))</f>
        <v>5.9155596119392221E-4</v>
      </c>
      <c r="AA91" s="2" cm="1">
        <f t="array" ref="AA91">[1]!table_weight[Vision]*(('F+ , F-'!AA$2-[1]!tbl_gk[[#This Row],[Vision]])/('F+ , F-'!AA$2-'F+ , F-'!AA$3))</f>
        <v>1.7746678835817837E-2</v>
      </c>
      <c r="AB91" s="2" cm="1">
        <f t="array" ref="AB91">[1]!table_weight[Penalties]*(('F+ , F-'!AB$2-[1]!tbl_gk[[#This Row],[Penalties]])/('F+ , F-'!AB$2-'F+ , F-'!AB$3))</f>
        <v>2.0747955403639775E-3</v>
      </c>
      <c r="AC91" s="2" cm="1">
        <f t="array" ref="AC91">[1]!table_weight[Composure]*(('F+ , F-'!AC$2-[1]!tbl_gk[[#This Row],[Composure]])/('F+ , F-'!AC$2-'F+ , F-'!AC$3))</f>
        <v>1.067469403658214E-3</v>
      </c>
      <c r="AD91" s="2" cm="1">
        <f t="array" ref="AD91">[1]!table_weight[Marking]*(('F+ , F-'!AD$2-[1]!tbl_gk[[#This Row],[Marking]])/('F+ , F-'!AD$2-'F+ , F-'!AD$3))</f>
        <v>1.41973430686543E-2</v>
      </c>
      <c r="AE91" s="2" cm="1">
        <f t="array" ref="AE91">[1]!table_weight[StandingTackle]*(('F+ , F-'!AE$2-[1]!tbl_gk[[#This Row],[StandingTackle]])/('F+ , F-'!AE$2-'F+ , F-'!AE$3))</f>
        <v>1.7933485981458063E-2</v>
      </c>
      <c r="AF91" s="2" cm="1">
        <f t="array" ref="AF91">[1]!table_weight[SlidingTackle]*(('F+ , F-'!AF$2-[1]!tbl_gk[[#This Row],[SlidingTackle]])/('F+ , F-'!AF$2-'F+ , F-'!AF$3))</f>
        <v>5.977828660486021E-3</v>
      </c>
      <c r="AG91" s="2" cm="1">
        <f t="array" ref="AG91">[1]!table_weight[GKDiving]*(('F+ , F-'!AG$2-[1]!tbl_gk[[#This Row],[GKDiving]])/('F+ , F-'!AG$2-'F+ , F-'!AG$3))</f>
        <v>4.2702945948686719E-2</v>
      </c>
      <c r="AH91" s="2" cm="1">
        <f t="array" ref="AH91">[1]!table_weight[GKHandling]*(('F+ , F-'!AH$2-[1]!tbl_gk[[#This Row],[GKHandling]])/('F+ , F-'!AH$2-'F+ , F-'!AH$3))</f>
        <v>5.3471514927051197E-2</v>
      </c>
      <c r="AI91" s="2" cm="1">
        <f t="array" ref="AI91">[1]!table_weight[GKKicking]*(('F+ , F-'!AI$2-[1]!tbl_gk[[#This Row],[GKKicking]])/('F+ , F-'!AI$2-'F+ , F-'!AI$3))</f>
        <v>3.1305141466382698E-2</v>
      </c>
      <c r="AJ91" s="2" cm="1">
        <f t="array" ref="AJ91">[1]!table_weight[GKPositioning]*(('F+ , F-'!AJ$2-[1]!tbl_gk[[#This Row],[GKPositioning]])/('F+ , F-'!AJ$2-'F+ , F-'!AJ$3))</f>
        <v>1.6397931244295699E-2</v>
      </c>
      <c r="AK91" s="2" cm="1">
        <f t="array" ref="AK91">[1]!table_weight[GKReflexes]*(('F+ , F-'!AK$2-[1]!tbl_gk[[#This Row],[GKReflexes]])/('F+ , F-'!AK$2-'F+ , F-'!AK$3))</f>
        <v>4.9193793732887098E-2</v>
      </c>
    </row>
    <row r="92" spans="1:37" x14ac:dyDescent="0.55000000000000004">
      <c r="A92" s="7">
        <f>[1]!tbl_gk[[#This Row],[ID]]</f>
        <v>171490</v>
      </c>
      <c r="B92" s="1" cm="1">
        <f t="array" ref="B92">[1]!table_weight[ValueEUR]*(('F+ , F-'!B$2-[1]!tbl_gk[[#This Row],[ValueEUR]])/('F+ , F-'!B$2-'F+ , F-'!B$3))</f>
        <v>2.5001843389881692E-5</v>
      </c>
      <c r="C92" s="1" cm="1">
        <f t="array" ref="C92">[1]!table_weight[WageEUR]*(('F+ , F-'!C$2-[1]!tbl_gk[[#This Row],[WageEUR]])/('F+ , F-'!C$2-'F+ , F-'!C$3))</f>
        <v>4.6945122371301791E-5</v>
      </c>
      <c r="D92" s="1" cm="1">
        <f t="array" ref="D92">[1]!table_weight[Crossing]*(('F+ , F-'!D$2-[1]!tbl_gk[[#This Row],[Crossing]])/('F+ , F-'!D$2-'F+ , F-'!D$3))</f>
        <v>2.8021071846028162E-2</v>
      </c>
      <c r="E92" s="1" cm="1">
        <f t="array" ref="E92">[1]!table_weight[Finishing]*(('F+ , F-'!E$2-[1]!tbl_gk[[#This Row],[Finishing]])/('F+ , F-'!E$2-'F+ , F-'!E$3))</f>
        <v>1.4973760267721157E-2</v>
      </c>
      <c r="F92" s="1" cm="1">
        <f t="array" ref="F92">[1]!table_weight[HeadingAccuracy]*(('F+ , F-'!F$2-[1]!tbl_gk[[#This Row],[HeadingAccuracy]])/('F+ , F-'!F$2-'F+ , F-'!F$3))</f>
        <v>8.7689471894629514E-3</v>
      </c>
      <c r="G92" s="1" cm="1">
        <f t="array" ref="G92">[1]!table_weight[ShortPassing]*(('F+ , F-'!G$2-[1]!tbl_gk[[#This Row],[ShortPassing]])/('F+ , F-'!G$2-'F+ , F-'!G$3))</f>
        <v>3.7971195848712121E-2</v>
      </c>
      <c r="H92" s="1" cm="1">
        <f t="array" ref="H92">[1]!table_weight[Volleys]*(('F+ , F-'!H$2-[1]!tbl_gk[[#This Row],[Volleys]])/('F+ , F-'!H$2-'F+ , F-'!H$3))</f>
        <v>1.3888705175857305E-3</v>
      </c>
      <c r="I92" s="1" cm="1">
        <f t="array" ref="I92">[1]!table_weight[Dribbling]*(('F+ , F-'!I$2-[1]!tbl_gk[[#This Row],[Dribbling]])/('F+ , F-'!I$2-'F+ , F-'!I$3))</f>
        <v>1.9557564431309422E-2</v>
      </c>
      <c r="J92" s="1" cm="1">
        <f t="array" ref="J92">[1]!table_weight[Curve]*(('F+ , F-'!J$2-[1]!tbl_gk[[#This Row],[Curve]])/('F+ , F-'!J$2-'F+ , F-'!J$3))</f>
        <v>9.6339113680153961E-3</v>
      </c>
      <c r="K92" s="1" cm="1">
        <f t="array" ref="K92">[1]!table_weight[FKAccuracy]*(('F+ , F-'!K$2-[1]!tbl_gk[[#This Row],[FKAccuracy]])/('F+ , F-'!K$2-'F+ , F-'!K$3))</f>
        <v>8.3662914511712649E-3</v>
      </c>
      <c r="L92" s="1" cm="1">
        <f t="array" ref="L92">[1]!table_weight[LongPassing]*(('F+ , F-'!L$2-[1]!tbl_gk[[#This Row],[LongPassing]])/('F+ , F-'!L$2-'F+ , F-'!L$3))</f>
        <v>1.6784147102349749E-2</v>
      </c>
      <c r="M92" s="1" cm="1">
        <f t="array" ref="M92">[1]!table_weight[BallControl]*(('F+ , F-'!M$2-[1]!tbl_gk[[#This Row],[BallControl]])/('F+ , F-'!M$2-'F+ , F-'!M$3))</f>
        <v>1.0865313572949679E-2</v>
      </c>
      <c r="N92" s="1" cm="1">
        <f t="array" ref="N92">[1]!table_weight[Acceleration]*(('F+ , F-'!N$2-[1]!tbl_gk[[#This Row],[Acceleration]])/('F+ , F-'!N$2-'F+ , F-'!N$3))</f>
        <v>6.7646164032999796E-3</v>
      </c>
      <c r="O92" s="1" cm="1">
        <f t="array" ref="O92">[1]!table_weight[SprintSpeed]*(('F+ , F-'!O$2-[1]!tbl_gk[[#This Row],[SprintSpeed]])/('F+ , F-'!O$2-'F+ , F-'!O$3))</f>
        <v>7.0276848189838679E-3</v>
      </c>
      <c r="P92" s="1" cm="1">
        <f t="array" ref="P92">[1]!table_weight[Agility]*(('F+ , F-'!P$2-[1]!tbl_gk[[#This Row],[Agility]])/('F+ , F-'!P$2-'F+ , F-'!P$3))</f>
        <v>1.0530996232243535E-3</v>
      </c>
      <c r="Q92" s="1" cm="1">
        <f t="array" ref="Q92">[1]!table_weight[Reactions]*(('F+ , F-'!Q$2-[1]!tbl_gk[[#This Row],[Reactions]])/('F+ , F-'!Q$2-'F+ , F-'!Q$3))</f>
        <v>1.3406692001876892E-3</v>
      </c>
      <c r="R92" s="1" cm="1">
        <f t="array" ref="R92">[1]!table_weight[Balance]*(('F+ , F-'!R$2-[1]!tbl_gk[[#This Row],[Balance]])/('F+ , F-'!R$2-'F+ , F-'!R$3))</f>
        <v>1.3038376287539614E-3</v>
      </c>
      <c r="S92" s="1" cm="1">
        <f t="array" ref="S92">[1]!table_weight[ShotPower]*(('F+ , F-'!S$2-[1]!tbl_gk[[#This Row],[ShotPower]])/('F+ , F-'!S$2-'F+ , F-'!S$3))</f>
        <v>6.4926873789576834E-3</v>
      </c>
      <c r="T92" s="1" cm="1">
        <f t="array" ref="T92">[1]!table_weight[Jumping]*(('F+ , F-'!T$2-[1]!tbl_gk[[#This Row],[Jumping]])/('F+ , F-'!T$2-'F+ , F-'!T$3))</f>
        <v>1.459807452623725E-3</v>
      </c>
      <c r="U92" s="1" cm="1">
        <f t="array" ref="U92">[1]!table_weight[Stamina]*(('F+ , F-'!U$2-[1]!tbl_gk[[#This Row],[Stamina]])/('F+ , F-'!U$2-'F+ , F-'!U$3))</f>
        <v>1.6315495058735752E-2</v>
      </c>
      <c r="V92" s="1" cm="1">
        <f t="array" ref="V92">[1]!table_weight[Strength]*(('F+ , F-'!V$2-[1]!tbl_gk[[#This Row],[Strength]])/('F+ , F-'!V$2-'F+ , F-'!V$3))</f>
        <v>2.8394686137308531E-2</v>
      </c>
      <c r="W92" s="1" cm="1">
        <f t="array" ref="W92">[1]!table_weight[LongShots]*(('F+ , F-'!W$2-[1]!tbl_gk[[#This Row],[LongShots]])/('F+ , F-'!W$2-'F+ , F-'!W$3))</f>
        <v>7.0121023692742987E-3</v>
      </c>
      <c r="X92" s="1" cm="1">
        <f t="array" ref="X92">[1]!table_weight[Aggression]*(('F+ , F-'!X$2-[1]!tbl_gk[[#This Row],[Aggression]])/('F+ , F-'!X$2-'F+ , F-'!X$3))</f>
        <v>1.8253726802555489E-2</v>
      </c>
      <c r="Y92" s="1" cm="1">
        <f t="array" ref="Y92">[1]!table_weight[Interceptions]*(('F+ , F-'!Y$2-[1]!tbl_gk[[#This Row],[Interceptions]])/('F+ , F-'!Y$2-'F+ , F-'!Y$3))</f>
        <v>1.6621279690131864E-2</v>
      </c>
      <c r="Z92" s="1" cm="1">
        <f t="array" ref="Z92">[1]!table_weight[Positioning]*(('F+ , F-'!Z$2-[1]!tbl_gk[[#This Row],[Positioning]])/('F+ , F-'!Z$2-'F+ , F-'!Z$3))</f>
        <v>1.3310009126863251E-3</v>
      </c>
      <c r="AA92" s="1" cm="1">
        <f t="array" ref="AA92">[1]!table_weight[Vision]*(('F+ , F-'!AA$2-[1]!tbl_gk[[#This Row],[Vision]])/('F+ , F-'!AA$2-'F+ , F-'!AA$3))</f>
        <v>2.2715748909846831E-2</v>
      </c>
      <c r="AB92" s="1" cm="1">
        <f t="array" ref="AB92">[1]!table_weight[Penalties]*(('F+ , F-'!AB$2-[1]!tbl_gk[[#This Row],[Penalties]])/('F+ , F-'!AB$2-'F+ , F-'!AB$3))</f>
        <v>2.2313838830329571E-3</v>
      </c>
      <c r="AC92" s="1" cm="1">
        <f t="array" ref="AC92">[1]!table_weight[Composure]*(('F+ , F-'!AC$2-[1]!tbl_gk[[#This Row],[Composure]])/('F+ , F-'!AC$2-'F+ , F-'!AC$3))</f>
        <v>1.0140959334753034E-3</v>
      </c>
      <c r="AD92" s="1" cm="1">
        <f t="array" ref="AD92">[1]!table_weight[Marking]*(('F+ , F-'!AD$2-[1]!tbl_gk[[#This Row],[Marking]])/('F+ , F-'!AD$2-'F+ , F-'!AD$3))</f>
        <v>2.0507273321389546E-2</v>
      </c>
      <c r="AE92" s="1" cm="1">
        <f t="array" ref="AE92">[1]!table_weight[StandingTackle]*(('F+ , F-'!AE$2-[1]!tbl_gk[[#This Row],[StandingTackle]])/('F+ , F-'!AE$2-'F+ , F-'!AE$3))</f>
        <v>1.5691800233775807E-2</v>
      </c>
      <c r="AF92" s="1" cm="1">
        <f t="array" ref="AF92">[1]!table_weight[SlidingTackle]*(('F+ , F-'!AF$2-[1]!tbl_gk[[#This Row],[SlidingTackle]])/('F+ , F-'!AF$2-'F+ , F-'!AF$3))</f>
        <v>8.2195144081682794E-3</v>
      </c>
      <c r="AG92" s="1" cm="1">
        <f t="array" ref="AG92">[1]!table_weight[GKDiving]*(('F+ , F-'!AG$2-[1]!tbl_gk[[#This Row],[GKDiving]])/('F+ , F-'!AG$2-'F+ , F-'!AG$3))</f>
        <v>4.4411063786634182E-2</v>
      </c>
      <c r="AH92" s="1" cm="1">
        <f t="array" ref="AH92">[1]!table_weight[GKHandling]*(('F+ , F-'!AH$2-[1]!tbl_gk[[#This Row],[GKHandling]])/('F+ , F-'!AH$2-'F+ , F-'!AH$3))</f>
        <v>4.8124363434346076E-2</v>
      </c>
      <c r="AI92" s="1" cm="1">
        <f t="array" ref="AI92">[1]!table_weight[GKKicking]*(('F+ , F-'!AI$2-[1]!tbl_gk[[#This Row],[GKKicking]])/('F+ , F-'!AI$2-'F+ , F-'!AI$3))</f>
        <v>2.9516276239732256E-2</v>
      </c>
      <c r="AJ92" s="1" cm="1">
        <f t="array" ref="AJ92">[1]!table_weight[GKPositioning]*(('F+ , F-'!AJ$2-[1]!tbl_gk[[#This Row],[GKPositioning]])/('F+ , F-'!AJ$2-'F+ , F-'!AJ$3))</f>
        <v>1.3875172591327129E-2</v>
      </c>
      <c r="AK92" s="1" cm="1">
        <f t="array" ref="AK92">[1]!table_weight[GKReflexes]*(('F+ , F-'!AK$2-[1]!tbl_gk[[#This Row],[GKReflexes]])/('F+ , F-'!AK$2-'F+ , F-'!AK$3))</f>
        <v>4.55498090119325E-2</v>
      </c>
    </row>
    <row r="93" spans="1:37" x14ac:dyDescent="0.55000000000000004">
      <c r="A93" s="8">
        <f>[1]!tbl_gk[[#This Row],[ID]]</f>
        <v>172198</v>
      </c>
      <c r="B93" s="2" cm="1">
        <f t="array" ref="B93">[1]!table_weight[ValueEUR]*(('F+ , F-'!B$2-[1]!tbl_gk[[#This Row],[ValueEUR]])/('F+ , F-'!B$2-'F+ , F-'!B$3))</f>
        <v>4.3521727382386649E-5</v>
      </c>
      <c r="C93" s="2" cm="1">
        <f t="array" ref="C93">[1]!table_weight[WageEUR]*(('F+ , F-'!C$2-[1]!tbl_gk[[#This Row],[WageEUR]])/('F+ , F-'!C$2-'F+ , F-'!C$3))</f>
        <v>7.0417683556952691E-4</v>
      </c>
      <c r="D93" s="2" cm="1">
        <f t="array" ref="D93">[1]!table_weight[Crossing]*(('F+ , F-'!D$2-[1]!tbl_gk[[#This Row],[Crossing]])/('F+ , F-'!D$2-'F+ , F-'!D$3))</f>
        <v>3.2504443341392672E-2</v>
      </c>
      <c r="E93" s="2" cm="1">
        <f t="array" ref="E93">[1]!table_weight[Finishing]*(('F+ , F-'!E$2-[1]!tbl_gk[[#This Row],[Finishing]])/('F+ , F-'!E$2-'F+ , F-'!E$3))</f>
        <v>1.2977258898691668E-2</v>
      </c>
      <c r="F93" s="2" cm="1">
        <f t="array" ref="F93">[1]!table_weight[HeadingAccuracy]*(('F+ , F-'!F$2-[1]!tbl_gk[[#This Row],[HeadingAccuracy]])/('F+ , F-'!F$2-'F+ , F-'!F$3))</f>
        <v>1.00216539308148E-2</v>
      </c>
      <c r="G93" s="2" cm="1">
        <f t="array" ref="G93">[1]!table_weight[ShortPassing]*(('F+ , F-'!G$2-[1]!tbl_gk[[#This Row],[ShortPassing]])/('F+ , F-'!G$2-'F+ , F-'!G$3))</f>
        <v>4.3596558196669473E-2</v>
      </c>
      <c r="H93" s="2" cm="1">
        <f t="array" ref="H93">[1]!table_weight[Volleys]*(('F+ , F-'!H$2-[1]!tbl_gk[[#This Row],[Volleys]])/('F+ , F-'!H$2-'F+ , F-'!H$3))</f>
        <v>1.3888705175857305E-3</v>
      </c>
      <c r="I93" s="2" cm="1">
        <f t="array" ref="I93">[1]!table_weight[Dribbling]*(('F+ , F-'!I$2-[1]!tbl_gk[[#This Row],[Dribbling]])/('F+ , F-'!I$2-'F+ , F-'!I$3))</f>
        <v>1.7601807988178481E-2</v>
      </c>
      <c r="J93" s="2" cm="1">
        <f t="array" ref="J93">[1]!table_weight[Curve]*(('F+ , F-'!J$2-[1]!tbl_gk[[#This Row],[Curve]])/('F+ , F-'!J$2-'F+ , F-'!J$3))</f>
        <v>9.295879390190295E-3</v>
      </c>
      <c r="K93" s="2" cm="1">
        <f t="array" ref="K93">[1]!table_weight[FKAccuracy]*(('F+ , F-'!K$2-[1]!tbl_gk[[#This Row],[FKAccuracy]])/('F+ , F-'!K$2-'F+ , F-'!K$3))</f>
        <v>9.5832065713416324E-3</v>
      </c>
      <c r="L93" s="2" cm="1">
        <f t="array" ref="L93">[1]!table_weight[LongPassing]*(('F+ , F-'!L$2-[1]!tbl_gk[[#This Row],[LongPassing]])/('F+ , F-'!L$2-'F+ , F-'!L$3))</f>
        <v>1.7866995302501344E-2</v>
      </c>
      <c r="M93" s="2" cm="1">
        <f t="array" ref="M93">[1]!table_weight[BallControl]*(('F+ , F-'!M$2-[1]!tbl_gk[[#This Row],[BallControl]])/('F+ , F-'!M$2-'F+ , F-'!M$3))</f>
        <v>1.0430701030031691E-2</v>
      </c>
      <c r="N93" s="2" cm="1">
        <f t="array" ref="N93">[1]!table_weight[Acceleration]*(('F+ , F-'!N$2-[1]!tbl_gk[[#This Row],[Acceleration]])/('F+ , F-'!N$2-'F+ , F-'!N$3))</f>
        <v>3.3823082016499898E-3</v>
      </c>
      <c r="O93" s="2" cm="1">
        <f t="array" ref="O93">[1]!table_weight[SprintSpeed]*(('F+ , F-'!O$2-[1]!tbl_gk[[#This Row],[SprintSpeed]])/('F+ , F-'!O$2-'F+ , F-'!O$3))</f>
        <v>3.6543961058716113E-3</v>
      </c>
      <c r="P93" s="2" cm="1">
        <f t="array" ref="P93">[1]!table_weight[Agility]*(('F+ , F-'!P$2-[1]!tbl_gk[[#This Row],[Agility]])/('F+ , F-'!P$2-'F+ , F-'!P$3))</f>
        <v>2.5742435234373086E-3</v>
      </c>
      <c r="Q93" s="2" cm="1">
        <f t="array" ref="Q93">[1]!table_weight[Reactions]*(('F+ , F-'!Q$2-[1]!tbl_gk[[#This Row],[Reactions]])/('F+ , F-'!Q$2-'F+ , F-'!Q$3))</f>
        <v>1.3922334001949081E-3</v>
      </c>
      <c r="R93" s="2" cm="1">
        <f t="array" ref="R93">[1]!table_weight[Balance]*(('F+ , F-'!R$2-[1]!tbl_gk[[#This Row],[Balance]])/('F+ , F-'!R$2-'F+ , F-'!R$3))</f>
        <v>8.0713757970483338E-4</v>
      </c>
      <c r="S93" s="2" cm="1">
        <f t="array" ref="S93">[1]!table_weight[ShotPower]*(('F+ , F-'!S$2-[1]!tbl_gk[[#This Row],[ShotPower]])/('F+ , F-'!S$2-'F+ , F-'!S$3))</f>
        <v>5.4538573983244545E-3</v>
      </c>
      <c r="T93" s="2" cm="1">
        <f t="array" ref="T93">[1]!table_weight[Jumping]*(('F+ , F-'!T$2-[1]!tbl_gk[[#This Row],[Jumping]])/('F+ , F-'!T$2-'F+ , F-'!T$3))</f>
        <v>3.6065831182468503E-3</v>
      </c>
      <c r="U93" s="2" cm="1">
        <f t="array" ref="U93">[1]!table_weight[Stamina]*(('F+ , F-'!U$2-[1]!tbl_gk[[#This Row],[Stamina]])/('F+ , F-'!U$2-'F+ , F-'!U$3))</f>
        <v>1.1163233461240251E-2</v>
      </c>
      <c r="V93" s="2" cm="1">
        <f t="array" ref="V93">[1]!table_weight[Strength]*(('F+ , F-'!V$2-[1]!tbl_gk[[#This Row],[Strength]])/('F+ , F-'!V$2-'F+ , F-'!V$3))</f>
        <v>2.7507352195517646E-2</v>
      </c>
      <c r="W93" s="2" cm="1">
        <f t="array" ref="W93">[1]!table_weight[LongShots]*(('F+ , F-'!W$2-[1]!tbl_gk[[#This Row],[LongShots]])/('F+ , F-'!W$2-'F+ , F-'!W$3))</f>
        <v>8.0509323499075268E-3</v>
      </c>
      <c r="X93" s="2" cm="1">
        <f t="array" ref="X93">[1]!table_weight[Aggression]*(('F+ , F-'!X$2-[1]!tbl_gk[[#This Row],[Aggression]])/('F+ , F-'!X$2-'F+ , F-'!X$3))</f>
        <v>1.5211439002129575E-2</v>
      </c>
      <c r="Y93" s="2" cm="1">
        <f t="array" ref="Y93">[1]!table_weight[Interceptions]*(('F+ , F-'!Y$2-[1]!tbl_gk[[#This Row],[Interceptions]])/('F+ , F-'!Y$2-'F+ , F-'!Y$3))</f>
        <v>1.9391492971820509E-2</v>
      </c>
      <c r="Z93" s="2" cm="1">
        <f t="array" ref="Z93">[1]!table_weight[Positioning]*(('F+ , F-'!Z$2-[1]!tbl_gk[[#This Row],[Positioning]])/('F+ , F-'!Z$2-'F+ , F-'!Z$3))</f>
        <v>1.3310009126863251E-3</v>
      </c>
      <c r="AA93" s="2" cm="1">
        <f t="array" ref="AA93">[1]!table_weight[Vision]*(('F+ , F-'!AA$2-[1]!tbl_gk[[#This Row],[Vision]])/('F+ , F-'!AA$2-'F+ , F-'!AA$3))</f>
        <v>2.9104553290741252E-2</v>
      </c>
      <c r="AB93" s="2" cm="1">
        <f t="array" ref="AB93">[1]!table_weight[Penalties]*(('F+ , F-'!AB$2-[1]!tbl_gk[[#This Row],[Penalties]])/('F+ , F-'!AB$2-'F+ , F-'!AB$3))</f>
        <v>1.9965013690294879E-3</v>
      </c>
      <c r="AC93" s="2" cm="1">
        <f t="array" ref="AC93">[1]!table_weight[Composure]*(('F+ , F-'!AC$2-[1]!tbl_gk[[#This Row],[Composure]])/('F+ , F-'!AC$2-'F+ , F-'!AC$3))</f>
        <v>5.8710817201201772E-4</v>
      </c>
      <c r="AD93" s="2" cm="1">
        <f t="array" ref="AD93">[1]!table_weight[Marking]*(('F+ , F-'!AD$2-[1]!tbl_gk[[#This Row],[Marking]])/('F+ , F-'!AD$2-'F+ , F-'!AD$3))</f>
        <v>2.5239721010940977E-2</v>
      </c>
      <c r="AE93" s="2" cm="1">
        <f t="array" ref="AE93">[1]!table_weight[StandingTackle]*(('F+ , F-'!AE$2-[1]!tbl_gk[[#This Row],[StandingTackle]])/('F+ , F-'!AE$2-'F+ , F-'!AE$3))</f>
        <v>2.6900228972187096E-2</v>
      </c>
      <c r="AF93" s="2" cm="1">
        <f t="array" ref="AF93">[1]!table_weight[SlidingTackle]*(('F+ , F-'!AF$2-[1]!tbl_gk[[#This Row],[SlidingTackle]])/('F+ , F-'!AF$2-'F+ , F-'!AF$3))</f>
        <v>8.2195144081682794E-3</v>
      </c>
      <c r="AG93" s="2" cm="1">
        <f t="array" ref="AG93">[1]!table_weight[GKDiving]*(('F+ , F-'!AG$2-[1]!tbl_gk[[#This Row],[GKDiving]])/('F+ , F-'!AG$2-'F+ , F-'!AG$3))</f>
        <v>3.7578592434844307E-2</v>
      </c>
      <c r="AH93" s="2" cm="1">
        <f t="array" ref="AH93">[1]!table_weight[GKHandling]*(('F+ , F-'!AH$2-[1]!tbl_gk[[#This Row],[GKHandling]])/('F+ , F-'!AH$2-'F+ , F-'!AH$3))</f>
        <v>3.5647676618034127E-2</v>
      </c>
      <c r="AI93" s="2" cm="1">
        <f t="array" ref="AI93">[1]!table_weight[GKKicking]*(('F+ , F-'!AI$2-[1]!tbl_gk[[#This Row],[GKKicking]])/('F+ , F-'!AI$2-'F+ , F-'!AI$3))</f>
        <v>2.5044113173106158E-2</v>
      </c>
      <c r="AJ93" s="2" cm="1">
        <f t="array" ref="AJ93">[1]!table_weight[GKPositioning]*(('F+ , F-'!AJ$2-[1]!tbl_gk[[#This Row],[GKPositioning]])/('F+ , F-'!AJ$2-'F+ , F-'!AJ$3))</f>
        <v>1.1983103601600703E-2</v>
      </c>
      <c r="AK93" s="2" cm="1">
        <f t="array" ref="AK93">[1]!table_weight[GKReflexes]*(('F+ , F-'!AK$2-[1]!tbl_gk[[#This Row],[GKReflexes]])/('F+ , F-'!AK$2-'F+ , F-'!AK$3))</f>
        <v>4.0083831930500594E-2</v>
      </c>
    </row>
    <row r="94" spans="1:37" x14ac:dyDescent="0.55000000000000004">
      <c r="A94" s="7">
        <f>[1]!tbl_gk[[#This Row],[ID]]</f>
        <v>172203</v>
      </c>
      <c r="B94" s="1" cm="1">
        <f t="array" ref="B94">[1]!table_weight[ValueEUR]*(('F+ , F-'!B$2-[1]!tbl_gk[[#This Row],[ValueEUR]])/('F+ , F-'!B$2-'F+ , F-'!B$3))</f>
        <v>3.9848617057206497E-4</v>
      </c>
      <c r="C94" s="1" cm="1">
        <f t="array" ref="C94">[1]!table_weight[WageEUR]*(('F+ , F-'!C$2-[1]!tbl_gk[[#This Row],[WageEUR]])/('F+ , F-'!C$2-'F+ , F-'!C$3))</f>
        <v>8.0589126737401415E-3</v>
      </c>
      <c r="D94" s="1" cm="1">
        <f t="array" ref="D94">[1]!table_weight[Crossing]*(('F+ , F-'!D$2-[1]!tbl_gk[[#This Row],[Crossing]])/('F+ , F-'!D$2-'F+ , F-'!D$3))</f>
        <v>2.8021071846028162E-2</v>
      </c>
      <c r="E94" s="1" cm="1">
        <f t="array" ref="E94">[1]!table_weight[Finishing]*(('F+ , F-'!E$2-[1]!tbl_gk[[#This Row],[Finishing]])/('F+ , F-'!E$2-'F+ , F-'!E$3))</f>
        <v>1.3975509583206414E-2</v>
      </c>
      <c r="F94" s="1" cm="1">
        <f t="array" ref="F94">[1]!table_weight[HeadingAccuracy]*(('F+ , F-'!F$2-[1]!tbl_gk[[#This Row],[HeadingAccuracy]])/('F+ , F-'!F$2-'F+ , F-'!F$3))</f>
        <v>1.08567917583827E-2</v>
      </c>
      <c r="G94" s="1" cm="1">
        <f t="array" ref="G94">[1]!table_weight[ShortPassing]*(('F+ , F-'!G$2-[1]!tbl_gk[[#This Row],[ShortPassing]])/('F+ , F-'!G$2-'F+ , F-'!G$3))</f>
        <v>5.0628261131616156E-2</v>
      </c>
      <c r="H94" s="1" cm="1">
        <f t="array" ref="H94">[1]!table_weight[Volleys]*(('F+ , F-'!H$2-[1]!tbl_gk[[#This Row],[Volleys]])/('F+ , F-'!H$2-'F+ , F-'!H$3))</f>
        <v>8.1017446859167619E-4</v>
      </c>
      <c r="I94" s="1" cm="1">
        <f t="array" ref="I94">[1]!table_weight[Dribbling]*(('F+ , F-'!I$2-[1]!tbl_gk[[#This Row],[Dribbling]])/('F+ , F-'!I$2-'F+ , F-'!I$3))</f>
        <v>1.0756660437220181E-2</v>
      </c>
      <c r="J94" s="1" cm="1">
        <f t="array" ref="J94">[1]!table_weight[Curve]*(('F+ , F-'!J$2-[1]!tbl_gk[[#This Row],[Curve]])/('F+ , F-'!J$2-'F+ , F-'!J$3))</f>
        <v>9.9719433458404991E-3</v>
      </c>
      <c r="K94" s="1" cm="1">
        <f t="array" ref="K94">[1]!table_weight[FKAccuracy]*(('F+ , F-'!K$2-[1]!tbl_gk[[#This Row],[FKAccuracy]])/('F+ , F-'!K$2-'F+ , F-'!K$3))</f>
        <v>8.3662914511712649E-3</v>
      </c>
      <c r="L94" s="1" cm="1">
        <f t="array" ref="L94">[1]!table_weight[LongPassing]*(('F+ , F-'!L$2-[1]!tbl_gk[[#This Row],[LongPassing]])/('F+ , F-'!L$2-'F+ , F-'!L$3))</f>
        <v>1.7325571202425546E-2</v>
      </c>
      <c r="M94" s="1" cm="1">
        <f t="array" ref="M94">[1]!table_weight[BallControl]*(('F+ , F-'!M$2-[1]!tbl_gk[[#This Row],[BallControl]])/('F+ , F-'!M$2-'F+ , F-'!M$3))</f>
        <v>6.0845756008518197E-3</v>
      </c>
      <c r="N94" s="1" cm="1">
        <f t="array" ref="N94">[1]!table_weight[Acceleration]*(('F+ , F-'!N$2-[1]!tbl_gk[[#This Row],[Acceleration]])/('F+ , F-'!N$2-'F+ , F-'!N$3))</f>
        <v>8.7940013242899726E-3</v>
      </c>
      <c r="O94" s="1" cm="1">
        <f t="array" ref="O94">[1]!table_weight[SprintSpeed]*(('F+ , F-'!O$2-[1]!tbl_gk[[#This Row],[SprintSpeed]])/('F+ , F-'!O$2-'F+ , F-'!O$3))</f>
        <v>8.4332217827806418E-3</v>
      </c>
      <c r="P94" s="1" cm="1">
        <f t="array" ref="P94">[1]!table_weight[Agility]*(('F+ , F-'!P$2-[1]!tbl_gk[[#This Row],[Agility]])/('F+ , F-'!P$2-'F+ , F-'!P$3))</f>
        <v>3.0422878004259103E-3</v>
      </c>
      <c r="Q94" s="1" cm="1">
        <f t="array" ref="Q94">[1]!table_weight[Reactions]*(('F+ , F-'!Q$2-[1]!tbl_gk[[#This Row],[Reactions]])/('F+ , F-'!Q$2-'F+ , F-'!Q$3))</f>
        <v>9.7971980013715747E-4</v>
      </c>
      <c r="R94" s="1" cm="1">
        <f t="array" ref="R94">[1]!table_weight[Balance]*(('F+ , F-'!R$2-[1]!tbl_gk[[#This Row],[Balance]])/('F+ , F-'!R$2-'F+ , F-'!R$3))</f>
        <v>1.6763626655408076E-3</v>
      </c>
      <c r="S94" s="1" cm="1">
        <f t="array" ref="S94">[1]!table_weight[ShotPower]*(('F+ , F-'!S$2-[1]!tbl_gk[[#This Row],[ShotPower]])/('F+ , F-'!S$2-'F+ , F-'!S$3))</f>
        <v>5.1941499031661464E-3</v>
      </c>
      <c r="T94" s="1" cm="1">
        <f t="array" ref="T94">[1]!table_weight[Jumping]*(('F+ , F-'!T$2-[1]!tbl_gk[[#This Row],[Jumping]])/('F+ , F-'!T$2-'F+ , F-'!T$3))</f>
        <v>1.2880653993738752E-3</v>
      </c>
      <c r="U94" s="1" cm="1">
        <f t="array" ref="U94">[1]!table_weight[Stamina]*(('F+ , F-'!U$2-[1]!tbl_gk[[#This Row],[Stamina]])/('F+ , F-'!U$2-'F+ , F-'!U$3))</f>
        <v>1.3739364259988E-2</v>
      </c>
      <c r="V94" s="1" cm="1">
        <f t="array" ref="V94">[1]!table_weight[Strength]*(('F+ , F-'!V$2-[1]!tbl_gk[[#This Row],[Strength]])/('F+ , F-'!V$2-'F+ , F-'!V$3))</f>
        <v>4.4366697089544584E-3</v>
      </c>
      <c r="W94" s="1" cm="1">
        <f t="array" ref="W94">[1]!table_weight[LongShots]*(('F+ , F-'!W$2-[1]!tbl_gk[[#This Row],[LongShots]])/('F+ , F-'!W$2-'F+ , F-'!W$3))</f>
        <v>8.570347340224143E-3</v>
      </c>
      <c r="X94" s="1" cm="1">
        <f t="array" ref="X94">[1]!table_weight[Aggression]*(('F+ , F-'!X$2-[1]!tbl_gk[[#This Row],[Aggression]])/('F+ , F-'!X$2-'F+ , F-'!X$3))</f>
        <v>6.0845756008518295E-4</v>
      </c>
      <c r="Y94" s="1" cm="1">
        <f t="array" ref="Y94">[1]!table_weight[Interceptions]*(('F+ , F-'!Y$2-[1]!tbl_gk[[#This Row],[Interceptions]])/('F+ , F-'!Y$2-'F+ , F-'!Y$3))</f>
        <v>1.5236173049287543E-2</v>
      </c>
      <c r="Z94" s="1" cm="1">
        <f t="array" ref="Z94">[1]!table_weight[Positioning]*(('F+ , F-'!Z$2-[1]!tbl_gk[[#This Row],[Positioning]])/('F+ , F-'!Z$2-'F+ , F-'!Z$3))</f>
        <v>1.0352229320893639E-3</v>
      </c>
      <c r="AA94" s="1" cm="1">
        <f t="array" ref="AA94">[1]!table_weight[Vision]*(('F+ , F-'!AA$2-[1]!tbl_gk[[#This Row],[Vision]])/('F+ , F-'!AA$2-'F+ , F-'!AA$3))</f>
        <v>1.5617077375519694E-2</v>
      </c>
      <c r="AB94" s="1" cm="1">
        <f t="array" ref="AB94">[1]!table_weight[Penalties]*(('F+ , F-'!AB$2-[1]!tbl_gk[[#This Row],[Penalties]])/('F+ , F-'!AB$2-'F+ , F-'!AB$3))</f>
        <v>2.0356484546967322E-3</v>
      </c>
      <c r="AC94" s="1" cm="1">
        <f t="array" ref="AC94">[1]!table_weight[Composure]*(('F+ , F-'!AC$2-[1]!tbl_gk[[#This Row],[Composure]])/('F+ , F-'!AC$2-'F+ , F-'!AC$3))</f>
        <v>8.5397552292657128E-4</v>
      </c>
      <c r="AD94" s="1" cm="1">
        <f t="array" ref="AD94">[1]!table_weight[Marking]*(('F+ , F-'!AD$2-[1]!tbl_gk[[#This Row],[Marking]])/('F+ , F-'!AD$2-'F+ , F-'!AD$3))</f>
        <v>2.9972168700492414E-2</v>
      </c>
      <c r="AE94" s="1" cm="1">
        <f t="array" ref="AE94">[1]!table_weight[StandingTackle]*(('F+ , F-'!AE$2-[1]!tbl_gk[[#This Row],[StandingTackle]])/('F+ , F-'!AE$2-'F+ , F-'!AE$3))</f>
        <v>2.6900228972187096E-2</v>
      </c>
      <c r="AF94" s="1" cm="1">
        <f t="array" ref="AF94">[1]!table_weight[SlidingTackle]*(('F+ , F-'!AF$2-[1]!tbl_gk[[#This Row],[SlidingTackle]])/('F+ , F-'!AF$2-'F+ , F-'!AF$3))</f>
        <v>9.7139715732897855E-3</v>
      </c>
      <c r="AG94" s="1" cm="1">
        <f t="array" ref="AG94">[1]!table_weight[GKDiving]*(('F+ , F-'!AG$2-[1]!tbl_gk[[#This Row],[GKDiving]])/('F+ , F-'!AG$2-'F+ , F-'!AG$3))</f>
        <v>2.3913649731264561E-2</v>
      </c>
      <c r="AH94" s="1" cm="1">
        <f t="array" ref="AH94">[1]!table_weight[GKHandling]*(('F+ , F-'!AH$2-[1]!tbl_gk[[#This Row],[GKHandling]])/('F+ , F-'!AH$2-'F+ , F-'!AH$3))</f>
        <v>3.208290895623072E-2</v>
      </c>
      <c r="AI94" s="1" cm="1">
        <f t="array" ref="AI94">[1]!table_weight[GKKicking]*(('F+ , F-'!AI$2-[1]!tbl_gk[[#This Row],[GKKicking]])/('F+ , F-'!AI$2-'F+ , F-'!AI$3))</f>
        <v>2.3255247946455719E-2</v>
      </c>
      <c r="AJ94" s="1" cm="1">
        <f t="array" ref="AJ94">[1]!table_weight[GKPositioning]*(('F+ , F-'!AJ$2-[1]!tbl_gk[[#This Row],[GKPositioning]])/('F+ , F-'!AJ$2-'F+ , F-'!AJ$3))</f>
        <v>1.0091034611874277E-2</v>
      </c>
      <c r="AK94" s="1" cm="1">
        <f t="array" ref="AK94">[1]!table_weight[GKReflexes]*(('F+ , F-'!AK$2-[1]!tbl_gk[[#This Row],[GKReflexes]])/('F+ , F-'!AK$2-'F+ , F-'!AK$3))</f>
        <v>1.6397931244295699E-2</v>
      </c>
    </row>
    <row r="95" spans="1:37" x14ac:dyDescent="0.55000000000000004">
      <c r="A95" s="8">
        <f>[1]!tbl_gk[[#This Row],[ID]]</f>
        <v>172553</v>
      </c>
      <c r="B95" s="2" cm="1">
        <f t="array" ref="B95">[1]!table_weight[ValueEUR]*(('F+ , F-'!B$2-[1]!tbl_gk[[#This Row],[ValueEUR]])/('F+ , F-'!B$2-'F+ , F-'!B$3))</f>
        <v>1.8242085732617382E-4</v>
      </c>
      <c r="C95" s="2" cm="1">
        <f t="array" ref="C95">[1]!table_weight[WageEUR]*(('F+ , F-'!C$2-[1]!tbl_gk[[#This Row],[WageEUR]])/('F+ , F-'!C$2-'F+ , F-'!C$3))</f>
        <v>1.9560467654709084E-3</v>
      </c>
      <c r="D95" s="2" cm="1">
        <f t="array" ref="D95">[1]!table_weight[Crossing]*(('F+ , F-'!D$2-[1]!tbl_gk[[#This Row],[Crossing]])/('F+ , F-'!D$2-'F+ , F-'!D$3))</f>
        <v>3.3625286215233793E-2</v>
      </c>
      <c r="E95" s="2" cm="1">
        <f t="array" ref="E95">[1]!table_weight[Finishing]*(('F+ , F-'!E$2-[1]!tbl_gk[[#This Row],[Finishing]])/('F+ , F-'!E$2-'F+ , F-'!E$3))</f>
        <v>1.4973760267721157E-2</v>
      </c>
      <c r="F95" s="2" cm="1">
        <f t="array" ref="F95">[1]!table_weight[HeadingAccuracy]*(('F+ , F-'!F$2-[1]!tbl_gk[[#This Row],[HeadingAccuracy]])/('F+ , F-'!F$2-'F+ , F-'!F$3))</f>
        <v>9.1865161032469011E-3</v>
      </c>
      <c r="G95" s="2" cm="1">
        <f t="array" ref="G95">[1]!table_weight[ShortPassing]*(('F+ , F-'!G$2-[1]!tbl_gk[[#This Row],[ShortPassing]])/('F+ , F-'!G$2-'F+ , F-'!G$3))</f>
        <v>4.2190217609680135E-2</v>
      </c>
      <c r="H95" s="2" cm="1">
        <f t="array" ref="H95">[1]!table_weight[Volleys]*(('F+ , F-'!H$2-[1]!tbl_gk[[#This Row],[Volleys]])/('F+ , F-'!H$2-'F+ , F-'!H$3))</f>
        <v>1.7360881469821632E-3</v>
      </c>
      <c r="I95" s="2" cm="1">
        <f t="array" ref="I95">[1]!table_weight[Dribbling]*(('F+ , F-'!I$2-[1]!tbl_gk[[#This Row],[Dribbling]])/('F+ , F-'!I$2-'F+ , F-'!I$3))</f>
        <v>1.5646051545047536E-2</v>
      </c>
      <c r="J95" s="2" cm="1">
        <f t="array" ref="J95">[1]!table_weight[Curve]*(('F+ , F-'!J$2-[1]!tbl_gk[[#This Row],[Curve]])/('F+ , F-'!J$2-'F+ , F-'!J$3))</f>
        <v>9.295879390190295E-3</v>
      </c>
      <c r="K95" s="2" cm="1">
        <f t="array" ref="K95">[1]!table_weight[FKAccuracy]*(('F+ , F-'!K$2-[1]!tbl_gk[[#This Row],[FKAccuracy]])/('F+ , F-'!K$2-'F+ , F-'!K$3))</f>
        <v>9.2789777912990392E-3</v>
      </c>
      <c r="L95" s="2" cm="1">
        <f t="array" ref="L95">[1]!table_weight[LongPassing]*(('F+ , F-'!L$2-[1]!tbl_gk[[#This Row],[LongPassing]])/('F+ , F-'!L$2-'F+ , F-'!L$3))</f>
        <v>1.0828482001515967E-2</v>
      </c>
      <c r="M95" s="2" cm="1">
        <f t="array" ref="M95">[1]!table_weight[BallControl]*(('F+ , F-'!M$2-[1]!tbl_gk[[#This Row],[BallControl]])/('F+ , F-'!M$2-'F+ , F-'!M$3))</f>
        <v>1.1734538658785654E-2</v>
      </c>
      <c r="N95" s="2" cm="1">
        <f t="array" ref="N95">[1]!table_weight[Acceleration]*(('F+ , F-'!N$2-[1]!tbl_gk[[#This Row],[Acceleration]])/('F+ , F-'!N$2-'F+ , F-'!N$3))</f>
        <v>5.8626675495266484E-3</v>
      </c>
      <c r="O95" s="2" cm="1">
        <f t="array" ref="O95">[1]!table_weight[SprintSpeed]*(('F+ , F-'!O$2-[1]!tbl_gk[[#This Row],[SprintSpeed]])/('F+ , F-'!O$2-'F+ , F-'!O$3))</f>
        <v>8.7143291755399956E-3</v>
      </c>
      <c r="P95" s="2" cm="1">
        <f t="array" ref="P95">[1]!table_weight[Agility]*(('F+ , F-'!P$2-[1]!tbl_gk[[#This Row],[Agility]])/('F+ , F-'!P$2-'F+ , F-'!P$3))</f>
        <v>4.4464206313917145E-3</v>
      </c>
      <c r="Q95" s="2" cm="1">
        <f t="array" ref="Q95">[1]!table_weight[Reactions]*(('F+ , F-'!Q$2-[1]!tbl_gk[[#This Row],[Reactions]])/('F+ , F-'!Q$2-'F+ , F-'!Q$3))</f>
        <v>1.2891050001804705E-3</v>
      </c>
      <c r="R95" s="2" cm="1">
        <f t="array" ref="R95">[1]!table_weight[Balance]*(('F+ , F-'!R$2-[1]!tbl_gk[[#This Row],[Balance]])/('F+ , F-'!R$2-'F+ , F-'!R$3))</f>
        <v>2.4214127391145E-3</v>
      </c>
      <c r="S95" s="2" cm="1">
        <f t="array" ref="S95">[1]!table_weight[ShotPower]*(('F+ , F-'!S$2-[1]!tbl_gk[[#This Row],[ShotPower]])/('F+ , F-'!S$2-'F+ , F-'!S$3))</f>
        <v>4.6747349128495319E-3</v>
      </c>
      <c r="T95" s="2" cm="1">
        <f t="array" ref="T95">[1]!table_weight[Jumping]*(('F+ , F-'!T$2-[1]!tbl_gk[[#This Row],[Jumping]])/('F+ , F-'!T$2-'F+ , F-'!T$3))</f>
        <v>2.8337438786225251E-3</v>
      </c>
      <c r="U95" s="2" cm="1">
        <f t="array" ref="U95">[1]!table_weight[Stamina]*(('F+ , F-'!U$2-[1]!tbl_gk[[#This Row],[Stamina]])/('F+ , F-'!U$2-'F+ , F-'!U$3))</f>
        <v>8.5871026624924993E-3</v>
      </c>
      <c r="V95" s="2" cm="1">
        <f t="array" ref="V95">[1]!table_weight[Strength]*(('F+ , F-'!V$2-[1]!tbl_gk[[#This Row],[Strength]])/('F+ , F-'!V$2-'F+ , F-'!V$3))</f>
        <v>1.3310009126863375E-2</v>
      </c>
      <c r="W95" s="2" cm="1">
        <f t="array" ref="W95">[1]!table_weight[LongShots]*(('F+ , F-'!W$2-[1]!tbl_gk[[#This Row],[LongShots]])/('F+ , F-'!W$2-'F+ , F-'!W$3))</f>
        <v>7.7912248547492196E-3</v>
      </c>
      <c r="X95" s="2" cm="1">
        <f t="array" ref="X95">[1]!table_weight[Aggression]*(('F+ , F-'!X$2-[1]!tbl_gk[[#This Row],[Aggression]])/('F+ , F-'!X$2-'F+ , F-'!X$3))</f>
        <v>1.7036811682385123E-2</v>
      </c>
      <c r="Y95" s="2" cm="1">
        <f t="array" ref="Y95">[1]!table_weight[Interceptions]*(('F+ , F-'!Y$2-[1]!tbl_gk[[#This Row],[Interceptions]])/('F+ , F-'!Y$2-'F+ , F-'!Y$3))</f>
        <v>1.6621279690131864E-2</v>
      </c>
      <c r="Z95" s="2" cm="1">
        <f t="array" ref="Z95">[1]!table_weight[Positioning]*(('F+ , F-'!Z$2-[1]!tbl_gk[[#This Row],[Positioning]])/('F+ , F-'!Z$2-'F+ , F-'!Z$3))</f>
        <v>1.4788899029848058E-3</v>
      </c>
      <c r="AA95" s="2" cm="1">
        <f t="array" ref="AA95">[1]!table_weight[Vision]*(('F+ , F-'!AA$2-[1]!tbl_gk[[#This Row],[Vision]])/('F+ , F-'!AA$2-'F+ , F-'!AA$3))</f>
        <v>9.2282729946252754E-3</v>
      </c>
      <c r="AB95" s="2" cm="1">
        <f t="array" ref="AB95">[1]!table_weight[Penalties]*(('F+ , F-'!AB$2-[1]!tbl_gk[[#This Row],[Penalties]])/('F+ , F-'!AB$2-'F+ , F-'!AB$3))</f>
        <v>2.427119311369181E-3</v>
      </c>
      <c r="AC95" s="2" cm="1">
        <f t="array" ref="AC95">[1]!table_weight[Composure]*(('F+ , F-'!AC$2-[1]!tbl_gk[[#This Row],[Composure]])/('F+ , F-'!AC$2-'F+ , F-'!AC$3))</f>
        <v>7.4722858256074981E-4</v>
      </c>
      <c r="AD95" s="2" cm="1">
        <f t="array" ref="AD95">[1]!table_weight[Marking]*(('F+ , F-'!AD$2-[1]!tbl_gk[[#This Row],[Marking]])/('F+ , F-'!AD$2-'F+ , F-'!AD$3))</f>
        <v>1.5774825631838112E-2</v>
      </c>
      <c r="AE95" s="2" cm="1">
        <f t="array" ref="AE95">[1]!table_weight[StandingTackle]*(('F+ , F-'!AE$2-[1]!tbl_gk[[#This Row],[StandingTackle]])/('F+ , F-'!AE$2-'F+ , F-'!AE$3))</f>
        <v>2.6900228972187096E-2</v>
      </c>
      <c r="AF95" s="2" cm="1">
        <f t="array" ref="AF95">[1]!table_weight[SlidingTackle]*(('F+ , F-'!AF$2-[1]!tbl_gk[[#This Row],[SlidingTackle]])/('F+ , F-'!AF$2-'F+ , F-'!AF$3))</f>
        <v>7.4722858256075263E-3</v>
      </c>
      <c r="AG95" s="2" cm="1">
        <f t="array" ref="AG95">[1]!table_weight[GKDiving]*(('F+ , F-'!AG$2-[1]!tbl_gk[[#This Row],[GKDiving]])/('F+ , F-'!AG$2-'F+ , F-'!AG$3))</f>
        <v>3.0746121083054436E-2</v>
      </c>
      <c r="AH95" s="2" cm="1">
        <f t="array" ref="AH95">[1]!table_weight[GKHandling]*(('F+ , F-'!AH$2-[1]!tbl_gk[[#This Row],[GKHandling]])/('F+ , F-'!AH$2-'F+ , F-'!AH$3))</f>
        <v>3.208290895623072E-2</v>
      </c>
      <c r="AI95" s="2" cm="1">
        <f t="array" ref="AI95">[1]!table_weight[GKKicking]*(('F+ , F-'!AI$2-[1]!tbl_gk[[#This Row],[GKKicking]])/('F+ , F-'!AI$2-'F+ , F-'!AI$3))</f>
        <v>2.1466382719805277E-2</v>
      </c>
      <c r="AJ95" s="2" cm="1">
        <f t="array" ref="AJ95">[1]!table_weight[GKPositioning]*(('F+ , F-'!AJ$2-[1]!tbl_gk[[#This Row],[GKPositioning]])/('F+ , F-'!AJ$2-'F+ , F-'!AJ$3))</f>
        <v>1.3875172591327129E-2</v>
      </c>
      <c r="AK95" s="2" cm="1">
        <f t="array" ref="AK95">[1]!table_weight[GKReflexes]*(('F+ , F-'!AK$2-[1]!tbl_gk[[#This Row],[GKReflexes]])/('F+ , F-'!AK$2-'F+ , F-'!AK$3))</f>
        <v>3.4617854849068701E-2</v>
      </c>
    </row>
    <row r="96" spans="1:37" x14ac:dyDescent="0.55000000000000004">
      <c r="A96" s="7">
        <f>[1]!tbl_gk[[#This Row],[ID]]</f>
        <v>172723</v>
      </c>
      <c r="B96" s="1" cm="1">
        <f t="array" ref="B96">[1]!table_weight[ValueEUR]*(('F+ , F-'!B$2-[1]!tbl_gk[[#This Row],[ValueEUR]])/('F+ , F-'!B$2-'F+ , F-'!B$3))</f>
        <v>1.9013747565638421E-4</v>
      </c>
      <c r="C96" s="1" cm="1">
        <f t="array" ref="C96">[1]!table_weight[WageEUR]*(('F+ , F-'!C$2-[1]!tbl_gk[[#This Row],[WageEUR]])/('F+ , F-'!C$2-'F+ , F-'!C$3))</f>
        <v>2.5819817304215988E-3</v>
      </c>
      <c r="D96" s="1" cm="1">
        <f t="array" ref="D96">[1]!table_weight[Crossing]*(('F+ , F-'!D$2-[1]!tbl_gk[[#This Row],[Crossing]])/('F+ , F-'!D$2-'F+ , F-'!D$3))</f>
        <v>3.3625286215233793E-2</v>
      </c>
      <c r="E96" s="1" cm="1">
        <f t="array" ref="E96">[1]!table_weight[Finishing]*(('F+ , F-'!E$2-[1]!tbl_gk[[#This Row],[Finishing]])/('F+ , F-'!E$2-'F+ , F-'!E$3))</f>
        <v>7.9860054761179498E-3</v>
      </c>
      <c r="F96" s="1" cm="1">
        <f t="array" ref="F96">[1]!table_weight[HeadingAccuracy]*(('F+ , F-'!F$2-[1]!tbl_gk[[#This Row],[HeadingAccuracy]])/('F+ , F-'!F$2-'F+ , F-'!F$3))</f>
        <v>1.1274360672166649E-2</v>
      </c>
      <c r="G96" s="1" cm="1">
        <f t="array" ref="G96">[1]!table_weight[ShortPassing]*(('F+ , F-'!G$2-[1]!tbl_gk[[#This Row],[ShortPassing]])/('F+ , F-'!G$2-'F+ , F-'!G$3))</f>
        <v>5.2034601718605494E-2</v>
      </c>
      <c r="H96" s="1" cm="1">
        <f t="array" ref="H96">[1]!table_weight[Volleys]*(('F+ , F-'!H$2-[1]!tbl_gk[[#This Row],[Volleys]])/('F+ , F-'!H$2-'F+ , F-'!H$3))</f>
        <v>1.6203489371833524E-3</v>
      </c>
      <c r="I96" s="1" cm="1">
        <f t="array" ref="I96">[1]!table_weight[Dribbling]*(('F+ , F-'!I$2-[1]!tbl_gk[[#This Row],[Dribbling]])/('F+ , F-'!I$2-'F+ , F-'!I$3))</f>
        <v>1.4668173323482065E-2</v>
      </c>
      <c r="J96" s="1" cm="1">
        <f t="array" ref="J96">[1]!table_weight[Curve]*(('F+ , F-'!J$2-[1]!tbl_gk[[#This Row],[Curve]])/('F+ , F-'!J$2-'F+ , F-'!J$3))</f>
        <v>8.7888314234526414E-3</v>
      </c>
      <c r="K96" s="1" cm="1">
        <f t="array" ref="K96">[1]!table_weight[FKAccuracy]*(('F+ , F-'!K$2-[1]!tbl_gk[[#This Row],[FKAccuracy]])/('F+ , F-'!K$2-'F+ , F-'!K$3))</f>
        <v>8.9747490112564478E-3</v>
      </c>
      <c r="L96" s="1" cm="1">
        <f t="array" ref="L96">[1]!table_weight[LongPassing]*(('F+ , F-'!L$2-[1]!tbl_gk[[#This Row],[LongPassing]])/('F+ , F-'!L$2-'F+ , F-'!L$3))</f>
        <v>1.9491267602728742E-2</v>
      </c>
      <c r="M96" s="1" cm="1">
        <f t="array" ref="M96">[1]!table_weight[BallControl]*(('F+ , F-'!M$2-[1]!tbl_gk[[#This Row],[BallControl]])/('F+ , F-'!M$2-'F+ , F-'!M$3))</f>
        <v>9.9960884871137055E-3</v>
      </c>
      <c r="N96" s="1" cm="1">
        <f t="array" ref="N96">[1]!table_weight[Acceleration]*(('F+ , F-'!N$2-[1]!tbl_gk[[#This Row],[Acceleration]])/('F+ , F-'!N$2-'F+ , F-'!N$3))</f>
        <v>5.1862059091966504E-3</v>
      </c>
      <c r="O96" s="1" cm="1">
        <f t="array" ref="O96">[1]!table_weight[SprintSpeed]*(('F+ , F-'!O$2-[1]!tbl_gk[[#This Row],[SprintSpeed]])/('F+ , F-'!O$2-'F+ , F-'!O$3))</f>
        <v>5.9032552479464486E-3</v>
      </c>
      <c r="P96" s="1" cm="1">
        <f t="array" ref="P96">[1]!table_weight[Agility]*(('F+ , F-'!P$2-[1]!tbl_gk[[#This Row],[Agility]])/('F+ , F-'!P$2-'F+ , F-'!P$3))</f>
        <v>3.2763099389202109E-3</v>
      </c>
      <c r="Q96" s="1" cm="1">
        <f t="array" ref="Q96">[1]!table_weight[Reactions]*(('F+ , F-'!Q$2-[1]!tbl_gk[[#This Row],[Reactions]])/('F+ , F-'!Q$2-'F+ , F-'!Q$3))</f>
        <v>9.7971980013715747E-4</v>
      </c>
      <c r="R96" s="1" cm="1">
        <f t="array" ref="R96">[1]!table_weight[Balance]*(('F+ , F-'!R$2-[1]!tbl_gk[[#This Row],[Balance]])/('F+ , F-'!R$2-'F+ , F-'!R$3))</f>
        <v>1.8005376778030898E-3</v>
      </c>
      <c r="S96" s="1" cm="1">
        <f t="array" ref="S96">[1]!table_weight[ShotPower]*(('F+ , F-'!S$2-[1]!tbl_gk[[#This Row],[ShotPower]])/('F+ , F-'!S$2-'F+ , F-'!S$3))</f>
        <v>3.8956124273746098E-3</v>
      </c>
      <c r="T96" s="1" cm="1">
        <f t="array" ref="T96">[1]!table_weight[Jumping]*(('F+ , F-'!T$2-[1]!tbl_gk[[#This Row],[Jumping]])/('F+ , F-'!T$2-'F+ , F-'!T$3))</f>
        <v>3.9500672247465502E-3</v>
      </c>
      <c r="U96" s="1" cm="1">
        <f t="array" ref="U96">[1]!table_weight[Stamina]*(('F+ , F-'!U$2-[1]!tbl_gk[[#This Row],[Stamina]])/('F+ , F-'!U$2-'F+ , F-'!U$3))</f>
        <v>7.7283923962432506E-3</v>
      </c>
      <c r="V96" s="1" cm="1">
        <f t="array" ref="V96">[1]!table_weight[Strength]*(('F+ , F-'!V$2-[1]!tbl_gk[[#This Row],[Strength]])/('F+ , F-'!V$2-'F+ , F-'!V$3))</f>
        <v>5.3240036507453507E-3</v>
      </c>
      <c r="W96" s="1" cm="1">
        <f t="array" ref="W96">[1]!table_weight[LongShots]*(('F+ , F-'!W$2-[1]!tbl_gk[[#This Row],[LongShots]])/('F+ , F-'!W$2-'F+ , F-'!W$3))</f>
        <v>8.570347340224143E-3</v>
      </c>
      <c r="X96" s="1" cm="1">
        <f t="array" ref="X96">[1]!table_weight[Aggression]*(('F+ , F-'!X$2-[1]!tbl_gk[[#This Row],[Aggression]])/('F+ , F-'!X$2-'F+ , F-'!X$3))</f>
        <v>1.8253726802555487E-3</v>
      </c>
      <c r="Y96" s="1" cm="1">
        <f t="array" ref="Y96">[1]!table_weight[Interceptions]*(('F+ , F-'!Y$2-[1]!tbl_gk[[#This Row],[Interceptions]])/('F+ , F-'!Y$2-'F+ , F-'!Y$3))</f>
        <v>1.5928726369709705E-2</v>
      </c>
      <c r="Z96" s="1" cm="1">
        <f t="array" ref="Z96">[1]!table_weight[Positioning]*(('F+ , F-'!Z$2-[1]!tbl_gk[[#This Row],[Positioning]])/('F+ , F-'!Z$2-'F+ , F-'!Z$3))</f>
        <v>1.3310009126863251E-3</v>
      </c>
      <c r="AA96" s="1" cm="1">
        <f t="array" ref="AA96">[1]!table_weight[Vision]*(('F+ , F-'!AA$2-[1]!tbl_gk[[#This Row],[Vision]])/('F+ , F-'!AA$2-'F+ , F-'!AA$3))</f>
        <v>2.5555217523577683E-2</v>
      </c>
      <c r="AB96" s="1" cm="1">
        <f t="array" ref="AB96">[1]!table_weight[Penalties]*(('F+ , F-'!AB$2-[1]!tbl_gk[[#This Row],[Penalties]])/('F+ , F-'!AB$2-'F+ , F-'!AB$3))</f>
        <v>1.3310009126863251E-3</v>
      </c>
      <c r="AC96" s="1" cm="1">
        <f t="array" ref="AC96">[1]!table_weight[Composure]*(('F+ , F-'!AC$2-[1]!tbl_gk[[#This Row],[Composure]])/('F+ , F-'!AC$2-'F+ , F-'!AC$3))</f>
        <v>6.4048164219492846E-4</v>
      </c>
      <c r="AD96" s="1" cm="1">
        <f t="array" ref="AD96">[1]!table_weight[Marking]*(('F+ , F-'!AD$2-[1]!tbl_gk[[#This Row],[Marking]])/('F+ , F-'!AD$2-'F+ , F-'!AD$3))</f>
        <v>1.8929790758205733E-2</v>
      </c>
      <c r="AE96" s="1" cm="1">
        <f t="array" ref="AE96">[1]!table_weight[StandingTackle]*(('F+ , F-'!AE$2-[1]!tbl_gk[[#This Row],[StandingTackle]])/('F+ , F-'!AE$2-'F+ , F-'!AE$3))</f>
        <v>3.1383600467551613E-2</v>
      </c>
      <c r="AF96" s="1" cm="1">
        <f t="array" ref="AF96">[1]!table_weight[SlidingTackle]*(('F+ , F-'!AF$2-[1]!tbl_gk[[#This Row],[SlidingTackle]])/('F+ , F-'!AF$2-'F+ , F-'!AF$3))</f>
        <v>9.7139715732897855E-3</v>
      </c>
      <c r="AG96" s="1" cm="1">
        <f t="array" ref="AG96">[1]!table_weight[GKDiving]*(('F+ , F-'!AG$2-[1]!tbl_gk[[#This Row],[GKDiving]])/('F+ , F-'!AG$2-'F+ , F-'!AG$3))</f>
        <v>2.5621767569212028E-2</v>
      </c>
      <c r="AH96" s="1" cm="1">
        <f t="array" ref="AH96">[1]!table_weight[GKHandling]*(('F+ , F-'!AH$2-[1]!tbl_gk[[#This Row],[GKHandling]])/('F+ , F-'!AH$2-'F+ , F-'!AH$3))</f>
        <v>2.3170989801722181E-2</v>
      </c>
      <c r="AI96" s="1" cm="1">
        <f t="array" ref="AI96">[1]!table_weight[GKKicking]*(('F+ , F-'!AI$2-[1]!tbl_gk[[#This Row],[GKKicking]])/('F+ , F-'!AI$2-'F+ , F-'!AI$3))</f>
        <v>1.78886522665044E-2</v>
      </c>
      <c r="AJ96" s="1" cm="1">
        <f t="array" ref="AJ96">[1]!table_weight[GKPositioning]*(('F+ , F-'!AJ$2-[1]!tbl_gk[[#This Row],[GKPositioning]])/('F+ , F-'!AJ$2-'F+ , F-'!AJ$3))</f>
        <v>1.1352413938358561E-2</v>
      </c>
      <c r="AK96" s="1" cm="1">
        <f t="array" ref="AK96">[1]!table_weight[GKReflexes]*(('F+ , F-'!AK$2-[1]!tbl_gk[[#This Row],[GKReflexes]])/('F+ , F-'!AK$2-'F+ , F-'!AK$3))</f>
        <v>3.4617854849068701E-2</v>
      </c>
    </row>
    <row r="97" spans="1:37" x14ac:dyDescent="0.55000000000000004">
      <c r="A97" s="8">
        <f>[1]!tbl_gk[[#This Row],[ID]]</f>
        <v>172837</v>
      </c>
      <c r="B97" s="2" cm="1">
        <f t="array" ref="B97">[1]!table_weight[ValueEUR]*(('F+ , F-'!B$2-[1]!tbl_gk[[#This Row],[ValueEUR]])/('F+ , F-'!B$2-'F+ , F-'!B$3))</f>
        <v>4.9695022046554962E-5</v>
      </c>
      <c r="C97" s="2" cm="1">
        <f t="array" ref="C97">[1]!table_weight[WageEUR]*(('F+ , F-'!C$2-[1]!tbl_gk[[#This Row],[WageEUR]])/('F+ , F-'!C$2-'F+ , F-'!C$3))</f>
        <v>7.8241870618836313E-5</v>
      </c>
      <c r="D97" s="2" cm="1">
        <f t="array" ref="D97">[1]!table_weight[Crossing]*(('F+ , F-'!D$2-[1]!tbl_gk[[#This Row],[Crossing]])/('F+ , F-'!D$2-'F+ , F-'!D$3))</f>
        <v>3.4746129089074922E-2</v>
      </c>
      <c r="E97" s="2" cm="1">
        <f t="array" ref="E97">[1]!table_weight[Finishing]*(('F+ , F-'!E$2-[1]!tbl_gk[[#This Row],[Finishing]])/('F+ , F-'!E$2-'F+ , F-'!E$3))</f>
        <v>9.9825068451474385E-3</v>
      </c>
      <c r="F97" s="2" cm="1">
        <f t="array" ref="F97">[1]!table_weight[HeadingAccuracy]*(('F+ , F-'!F$2-[1]!tbl_gk[[#This Row],[HeadingAccuracy]])/('F+ , F-'!F$2-'F+ , F-'!F$3))</f>
        <v>5.8459647929752995E-3</v>
      </c>
      <c r="G97" s="2" cm="1">
        <f t="array" ref="G97">[1]!table_weight[ShortPassing]*(('F+ , F-'!G$2-[1]!tbl_gk[[#This Row],[ShortPassing]])/('F+ , F-'!G$2-'F+ , F-'!G$3))</f>
        <v>4.2190217609680135E-2</v>
      </c>
      <c r="H97" s="2" cm="1">
        <f t="array" ref="H97">[1]!table_weight[Volleys]*(('F+ , F-'!H$2-[1]!tbl_gk[[#This Row],[Volleys]])/('F+ , F-'!H$2-'F+ , F-'!H$3))</f>
        <v>1.2731313077869197E-3</v>
      </c>
      <c r="I97" s="2" cm="1">
        <f t="array" ref="I97">[1]!table_weight[Dribbling]*(('F+ , F-'!I$2-[1]!tbl_gk[[#This Row],[Dribbling]])/('F+ , F-'!I$2-'F+ , F-'!I$3))</f>
        <v>6.8451475509582974E-3</v>
      </c>
      <c r="J97" s="2" cm="1">
        <f t="array" ref="J97">[1]!table_weight[Curve]*(('F+ , F-'!J$2-[1]!tbl_gk[[#This Row],[Curve]])/('F+ , F-'!J$2-'F+ , F-'!J$3))</f>
        <v>9.6339113680153961E-3</v>
      </c>
      <c r="K97" s="2" cm="1">
        <f t="array" ref="K97">[1]!table_weight[FKAccuracy]*(('F+ , F-'!K$2-[1]!tbl_gk[[#This Row],[FKAccuracy]])/('F+ , F-'!K$2-'F+ , F-'!K$3))</f>
        <v>9.5832065713416324E-3</v>
      </c>
      <c r="L97" s="2" cm="1">
        <f t="array" ref="L97">[1]!table_weight[LongPassing]*(('F+ , F-'!L$2-[1]!tbl_gk[[#This Row],[LongPassing]])/('F+ , F-'!L$2-'F+ , F-'!L$3))</f>
        <v>1.7866995302501344E-2</v>
      </c>
      <c r="M97" s="2" cm="1">
        <f t="array" ref="M97">[1]!table_weight[BallControl]*(('F+ , F-'!M$2-[1]!tbl_gk[[#This Row],[BallControl]])/('F+ , F-'!M$2-'F+ , F-'!M$3))</f>
        <v>6.0845756008518197E-3</v>
      </c>
      <c r="N97" s="2" cm="1">
        <f t="array" ref="N97">[1]!table_weight[Acceleration]*(('F+ , F-'!N$2-[1]!tbl_gk[[#This Row],[Acceleration]])/('F+ , F-'!N$2-'F+ , F-'!N$3))</f>
        <v>5.1862059091966504E-3</v>
      </c>
      <c r="O97" s="2" cm="1">
        <f t="array" ref="O97">[1]!table_weight[SprintSpeed]*(('F+ , F-'!O$2-[1]!tbl_gk[[#This Row],[SprintSpeed]])/('F+ , F-'!O$2-'F+ , F-'!O$3))</f>
        <v>4.7788256769090301E-3</v>
      </c>
      <c r="P97" s="2" cm="1">
        <f t="array" ref="P97">[1]!table_weight[Agility]*(('F+ , F-'!P$2-[1]!tbl_gk[[#This Row],[Agility]])/('F+ , F-'!P$2-'F+ , F-'!P$3))</f>
        <v>1.170110692471504E-3</v>
      </c>
      <c r="Q97" s="2" cm="1">
        <f t="array" ref="Q97">[1]!table_weight[Reactions]*(('F+ , F-'!Q$2-[1]!tbl_gk[[#This Row],[Reactions]])/('F+ , F-'!Q$2-'F+ , F-'!Q$3))</f>
        <v>9.7971980013715747E-4</v>
      </c>
      <c r="R97" s="2" cm="1">
        <f t="array" ref="R97">[1]!table_weight[Balance]*(('F+ , F-'!R$2-[1]!tbl_gk[[#This Row],[Balance]])/('F+ , F-'!R$2-'F+ , F-'!R$3))</f>
        <v>6.2087506131141027E-4</v>
      </c>
      <c r="S97" s="2" cm="1">
        <f t="array" ref="S97">[1]!table_weight[ShotPower]*(('F+ , F-'!S$2-[1]!tbl_gk[[#This Row],[ShotPower]])/('F+ , F-'!S$2-'F+ , F-'!S$3))</f>
        <v>6.7523948741159906E-3</v>
      </c>
      <c r="T97" s="2" cm="1">
        <f t="array" ref="T97">[1]!table_weight[Jumping]*(('F+ , F-'!T$2-[1]!tbl_gk[[#This Row],[Jumping]])/('F+ , F-'!T$2-'F+ , F-'!T$3))</f>
        <v>1.2880653993738752E-3</v>
      </c>
      <c r="U97" s="2" cm="1">
        <f t="array" ref="U97">[1]!table_weight[Stamina]*(('F+ , F-'!U$2-[1]!tbl_gk[[#This Row],[Stamina]])/('F+ , F-'!U$2-'F+ , F-'!U$3))</f>
        <v>1.1163233461240251E-2</v>
      </c>
      <c r="V97" s="2" cm="1">
        <f t="array" ref="V97">[1]!table_weight[Strength]*(('F+ , F-'!V$2-[1]!tbl_gk[[#This Row],[Strength]])/('F+ , F-'!V$2-'F+ , F-'!V$3))</f>
        <v>1.8634012777608722E-2</v>
      </c>
      <c r="W97" s="2" cm="1">
        <f t="array" ref="W97">[1]!table_weight[LongShots]*(('F+ , F-'!W$2-[1]!tbl_gk[[#This Row],[LongShots]])/('F+ , F-'!W$2-'F+ , F-'!W$3))</f>
        <v>7.7912248547492196E-3</v>
      </c>
      <c r="X97" s="2" cm="1">
        <f t="array" ref="X97">[1]!table_weight[Aggression]*(('F+ , F-'!X$2-[1]!tbl_gk[[#This Row],[Aggression]])/('F+ , F-'!X$2-'F+ , F-'!X$3))</f>
        <v>7.301490721022195E-3</v>
      </c>
      <c r="Y97" s="2" cm="1">
        <f t="array" ref="Y97">[1]!table_weight[Interceptions]*(('F+ , F-'!Y$2-[1]!tbl_gk[[#This Row],[Interceptions]])/('F+ , F-'!Y$2-'F+ , F-'!Y$3))</f>
        <v>1.2465959767598898E-2</v>
      </c>
      <c r="Z97" s="2" cm="1">
        <f t="array" ref="Z97">[1]!table_weight[Positioning]*(('F+ , F-'!Z$2-[1]!tbl_gk[[#This Row],[Positioning]])/('F+ , F-'!Z$2-'F+ , F-'!Z$3))</f>
        <v>2.957779805969611E-4</v>
      </c>
      <c r="AA97" s="2" cm="1">
        <f t="array" ref="AA97">[1]!table_weight[Vision]*(('F+ , F-'!AA$2-[1]!tbl_gk[[#This Row],[Vision]])/('F+ , F-'!AA$2-'F+ , F-'!AA$3))</f>
        <v>2.2715748909846831E-2</v>
      </c>
      <c r="AB97" s="2" cm="1">
        <f t="array" ref="AB97">[1]!table_weight[Penalties]*(('F+ , F-'!AB$2-[1]!tbl_gk[[#This Row],[Penalties]])/('F+ , F-'!AB$2-'F+ , F-'!AB$3))</f>
        <v>1.5658834266897943E-3</v>
      </c>
      <c r="AC97" s="2" cm="1">
        <f t="array" ref="AC97">[1]!table_weight[Composure]*(('F+ , F-'!AC$2-[1]!tbl_gk[[#This Row],[Composure]])/('F+ , F-'!AC$2-'F+ , F-'!AC$3))</f>
        <v>2.668673509145535E-4</v>
      </c>
      <c r="AD97" s="2" cm="1">
        <f t="array" ref="AD97">[1]!table_weight[Marking]*(('F+ , F-'!AD$2-[1]!tbl_gk[[#This Row],[Marking]])/('F+ , F-'!AD$2-'F+ , F-'!AD$3))</f>
        <v>2.366223844775717E-2</v>
      </c>
      <c r="AE97" s="2" cm="1">
        <f t="array" ref="AE97">[1]!table_weight[StandingTackle]*(('F+ , F-'!AE$2-[1]!tbl_gk[[#This Row],[StandingTackle]])/('F+ , F-'!AE$2-'F+ , F-'!AE$3))</f>
        <v>6.7250572430467741E-3</v>
      </c>
      <c r="AF97" s="2" cm="1">
        <f t="array" ref="AF97">[1]!table_weight[SlidingTackle]*(('F+ , F-'!AF$2-[1]!tbl_gk[[#This Row],[SlidingTackle]])/('F+ , F-'!AF$2-'F+ , F-'!AF$3))</f>
        <v>3.7361429128037632E-3</v>
      </c>
      <c r="AG97" s="2" cm="1">
        <f t="array" ref="AG97">[1]!table_weight[GKDiving]*(('F+ , F-'!AG$2-[1]!tbl_gk[[#This Row],[GKDiving]])/('F+ , F-'!AG$2-'F+ , F-'!AG$3))</f>
        <v>4.2702945948686719E-2</v>
      </c>
      <c r="AH97" s="2" cm="1">
        <f t="array" ref="AH97">[1]!table_weight[GKHandling]*(('F+ , F-'!AH$2-[1]!tbl_gk[[#This Row],[GKHandling]])/('F+ , F-'!AH$2-'F+ , F-'!AH$3))</f>
        <v>3.5647676618034127E-2</v>
      </c>
      <c r="AI97" s="2" cm="1">
        <f t="array" ref="AI97">[1]!table_weight[GKKicking]*(('F+ , F-'!AI$2-[1]!tbl_gk[[#This Row],[GKKicking]])/('F+ , F-'!AI$2-'F+ , F-'!AI$3))</f>
        <v>3.0410708853057477E-2</v>
      </c>
      <c r="AJ97" s="2" cm="1">
        <f t="array" ref="AJ97">[1]!table_weight[GKPositioning]*(('F+ , F-'!AJ$2-[1]!tbl_gk[[#This Row],[GKPositioning]])/('F+ , F-'!AJ$2-'F+ , F-'!AJ$3))</f>
        <v>1.5767241581053557E-2</v>
      </c>
      <c r="AK97" s="2" cm="1">
        <f t="array" ref="AK97">[1]!table_weight[GKReflexes]*(('F+ , F-'!AK$2-[1]!tbl_gk[[#This Row],[GKReflexes]])/('F+ , F-'!AK$2-'F+ , F-'!AK$3))</f>
        <v>4.7371801372409796E-2</v>
      </c>
    </row>
    <row r="98" spans="1:37" x14ac:dyDescent="0.55000000000000004">
      <c r="A98" s="7">
        <f>[1]!tbl_gk[[#This Row],[ID]]</f>
        <v>173165</v>
      </c>
      <c r="B98" s="1" cm="1">
        <f t="array" ref="B98">[1]!table_weight[ValueEUR]*(('F+ , F-'!B$2-[1]!tbl_gk[[#This Row],[ValueEUR]])/('F+ , F-'!B$2-'F+ , F-'!B$3))</f>
        <v>9.7538055693859437E-5</v>
      </c>
      <c r="C98" s="1" cm="1">
        <f t="array" ref="C98">[1]!table_weight[WageEUR]*(('F+ , F-'!C$2-[1]!tbl_gk[[#This Row],[WageEUR]])/('F+ , F-'!C$2-'F+ , F-'!C$3))</f>
        <v>7.0417683556952691E-4</v>
      </c>
      <c r="D98" s="1" cm="1">
        <f t="array" ref="D98">[1]!table_weight[Crossing]*(('F+ , F-'!D$2-[1]!tbl_gk[[#This Row],[Crossing]])/('F+ , F-'!D$2-'F+ , F-'!D$3))</f>
        <v>3.3625286215233793E-2</v>
      </c>
      <c r="E98" s="1" cm="1">
        <f t="array" ref="E98">[1]!table_weight[Finishing]*(('F+ , F-'!E$2-[1]!tbl_gk[[#This Row],[Finishing]])/('F+ , F-'!E$2-'F+ , F-'!E$3))</f>
        <v>1.6970261636750646E-2</v>
      </c>
      <c r="F98" s="1" cm="1">
        <f t="array" ref="F98">[1]!table_weight[HeadingAccuracy]*(('F+ , F-'!F$2-[1]!tbl_gk[[#This Row],[HeadingAccuracy]])/('F+ , F-'!F$2-'F+ , F-'!F$3))</f>
        <v>1.1691929585950599E-2</v>
      </c>
      <c r="G98" s="1" cm="1">
        <f t="array" ref="G98">[1]!table_weight[ShortPassing]*(('F+ , F-'!G$2-[1]!tbl_gk[[#This Row],[ShortPassing]])/('F+ , F-'!G$2-'F+ , F-'!G$3))</f>
        <v>3.9377536435701459E-2</v>
      </c>
      <c r="H98" s="1" cm="1">
        <f t="array" ref="H98">[1]!table_weight[Volleys]*(('F+ , F-'!H$2-[1]!tbl_gk[[#This Row],[Volleys]])/('F+ , F-'!H$2-'F+ , F-'!H$3))</f>
        <v>1.6203489371833524E-3</v>
      </c>
      <c r="I98" s="1" cm="1">
        <f t="array" ref="I98">[1]!table_weight[Dribbling]*(('F+ , F-'!I$2-[1]!tbl_gk[[#This Row],[Dribbling]])/('F+ , F-'!I$2-'F+ , F-'!I$3))</f>
        <v>1.4668173323482065E-2</v>
      </c>
      <c r="J98" s="1" cm="1">
        <f t="array" ref="J98">[1]!table_weight[Curve]*(('F+ , F-'!J$2-[1]!tbl_gk[[#This Row],[Curve]])/('F+ , F-'!J$2-'F+ , F-'!J$3))</f>
        <v>9.8029273569279467E-3</v>
      </c>
      <c r="K98" s="1" cm="1">
        <f t="array" ref="K98">[1]!table_weight[FKAccuracy]*(('F+ , F-'!K$2-[1]!tbl_gk[[#This Row],[FKAccuracy]])/('F+ , F-'!K$2-'F+ , F-'!K$3))</f>
        <v>8.8226346212351529E-3</v>
      </c>
      <c r="L98" s="1" cm="1">
        <f t="array" ref="L98">[1]!table_weight[LongPassing]*(('F+ , F-'!L$2-[1]!tbl_gk[[#This Row],[LongPassing]])/('F+ , F-'!L$2-'F+ , F-'!L$3))</f>
        <v>1.4077026601970757E-2</v>
      </c>
      <c r="M98" s="1" cm="1">
        <f t="array" ref="M98">[1]!table_weight[BallControl]*(('F+ , F-'!M$2-[1]!tbl_gk[[#This Row],[BallControl]])/('F+ , F-'!M$2-'F+ , F-'!M$3))</f>
        <v>1.1299926115867666E-2</v>
      </c>
      <c r="N98" s="1" cm="1">
        <f t="array" ref="N98">[1]!table_weight[Acceleration]*(('F+ , F-'!N$2-[1]!tbl_gk[[#This Row],[Acceleration]])/('F+ , F-'!N$2-'F+ , F-'!N$3))</f>
        <v>8.1175396839599755E-3</v>
      </c>
      <c r="O98" s="1" cm="1">
        <f t="array" ref="O98">[1]!table_weight[SprintSpeed]*(('F+ , F-'!O$2-[1]!tbl_gk[[#This Row],[SprintSpeed]])/('F+ , F-'!O$2-'F+ , F-'!O$3))</f>
        <v>9.5576513538180603E-3</v>
      </c>
      <c r="P98" s="1" cm="1">
        <f t="array" ref="P98">[1]!table_weight[Agility]*(('F+ , F-'!P$2-[1]!tbl_gk[[#This Row],[Agility]])/('F+ , F-'!P$2-'F+ , F-'!P$3))</f>
        <v>3.6273431466616623E-3</v>
      </c>
      <c r="Q98" s="1" cm="1">
        <f t="array" ref="Q98">[1]!table_weight[Reactions]*(('F+ , F-'!Q$2-[1]!tbl_gk[[#This Row],[Reactions]])/('F+ , F-'!Q$2-'F+ , F-'!Q$3))</f>
        <v>1.2375408001732517E-3</v>
      </c>
      <c r="R98" s="1" cm="1">
        <f t="array" ref="R98">[1]!table_weight[Balance]*(('F+ , F-'!R$2-[1]!tbl_gk[[#This Row],[Balance]])/('F+ , F-'!R$2-'F+ , F-'!R$3))</f>
        <v>2.5455877513767822E-3</v>
      </c>
      <c r="S98" s="1" cm="1">
        <f t="array" ref="S98">[1]!table_weight[ShotPower]*(('F+ , F-'!S$2-[1]!tbl_gk[[#This Row],[ShotPower]])/('F+ , F-'!S$2-'F+ , F-'!S$3))</f>
        <v>6.4926873789576834E-3</v>
      </c>
      <c r="T98" s="1" cm="1">
        <f t="array" ref="T98">[1]!table_weight[Jumping]*(('F+ , F-'!T$2-[1]!tbl_gk[[#This Row],[Jumping]])/('F+ , F-'!T$2-'F+ , F-'!T$3))</f>
        <v>4.3794223578711763E-3</v>
      </c>
      <c r="U98" s="1" cm="1">
        <f t="array" ref="U98">[1]!table_weight[Stamina]*(('F+ , F-'!U$2-[1]!tbl_gk[[#This Row],[Stamina]])/('F+ , F-'!U$2-'F+ , F-'!U$3))</f>
        <v>2.3185177188729752E-2</v>
      </c>
      <c r="V98" s="1" cm="1">
        <f t="array" ref="V98">[1]!table_weight[Strength]*(('F+ , F-'!V$2-[1]!tbl_gk[[#This Row],[Strength]])/('F+ , F-'!V$2-'F+ , F-'!V$3))</f>
        <v>2.662001825372675E-2</v>
      </c>
      <c r="W98" s="1" cm="1">
        <f t="array" ref="W98">[1]!table_weight[LongShots]*(('F+ , F-'!W$2-[1]!tbl_gk[[#This Row],[LongShots]])/('F+ , F-'!W$2-'F+ , F-'!W$3))</f>
        <v>8.8300548353824494E-3</v>
      </c>
      <c r="X98" s="1" cm="1">
        <f t="array" ref="X98">[1]!table_weight[Aggression]*(('F+ , F-'!X$2-[1]!tbl_gk[[#This Row],[Aggression]])/('F+ , F-'!X$2-'F+ , F-'!X$3))</f>
        <v>1.5819896562214757E-2</v>
      </c>
      <c r="Y98" s="1" cm="1">
        <f t="array" ref="Y98">[1]!table_weight[Interceptions]*(('F+ , F-'!Y$2-[1]!tbl_gk[[#This Row],[Interceptions]])/('F+ , F-'!Y$2-'F+ , F-'!Y$3))</f>
        <v>2.0084046292242669E-2</v>
      </c>
      <c r="Z98" s="1" cm="1">
        <f t="array" ref="Z98">[1]!table_weight[Positioning]*(('F+ , F-'!Z$2-[1]!tbl_gk[[#This Row],[Positioning]])/('F+ , F-'!Z$2-'F+ , F-'!Z$3))</f>
        <v>2.0704458641787279E-3</v>
      </c>
      <c r="AA98" s="1" cm="1">
        <f t="array" ref="AA98">[1]!table_weight[Vision]*(('F+ , F-'!AA$2-[1]!tbl_gk[[#This Row],[Vision]])/('F+ , F-'!AA$2-'F+ , F-'!AA$3))</f>
        <v>7.0986715343271337E-3</v>
      </c>
      <c r="AB98" s="1" cm="1">
        <f t="array" ref="AB98">[1]!table_weight[Penalties]*(('F+ , F-'!AB$2-[1]!tbl_gk[[#This Row],[Penalties]])/('F+ , F-'!AB$2-'F+ , F-'!AB$3))</f>
        <v>1.6441775980242841E-3</v>
      </c>
      <c r="AC98" s="1" cm="1">
        <f t="array" ref="AC98">[1]!table_weight[Composure]*(('F+ , F-'!AC$2-[1]!tbl_gk[[#This Row],[Composure]])/('F+ , F-'!AC$2-'F+ , F-'!AC$3))</f>
        <v>1.1208428738411248E-3</v>
      </c>
      <c r="AD98" s="1" cm="1">
        <f t="array" ref="AD98">[1]!table_weight[Marking]*(('F+ , F-'!AD$2-[1]!tbl_gk[[#This Row],[Marking]])/('F+ , F-'!AD$2-'F+ , F-'!AD$3))</f>
        <v>2.2084755884573357E-2</v>
      </c>
      <c r="AE98" s="1" cm="1">
        <f t="array" ref="AE98">[1]!table_weight[StandingTackle]*(('F+ , F-'!AE$2-[1]!tbl_gk[[#This Row],[StandingTackle]])/('F+ , F-'!AE$2-'F+ , F-'!AE$3))</f>
        <v>3.5866971962916126E-2</v>
      </c>
      <c r="AF98" s="1" cm="1">
        <f t="array" ref="AF98">[1]!table_weight[SlidingTackle]*(('F+ , F-'!AF$2-[1]!tbl_gk[[#This Row],[SlidingTackle]])/('F+ , F-'!AF$2-'F+ , F-'!AF$3))</f>
        <v>1.120842873841129E-2</v>
      </c>
      <c r="AG98" s="1" cm="1">
        <f t="array" ref="AG98">[1]!table_weight[GKDiving]*(('F+ , F-'!AG$2-[1]!tbl_gk[[#This Row],[GKDiving]])/('F+ , F-'!AG$2-'F+ , F-'!AG$3))</f>
        <v>4.4411063786634182E-2</v>
      </c>
      <c r="AH98" s="1" cm="1">
        <f t="array" ref="AH98">[1]!table_weight[GKHandling]*(('F+ , F-'!AH$2-[1]!tbl_gk[[#This Row],[GKHandling]])/('F+ , F-'!AH$2-'F+ , F-'!AH$3))</f>
        <v>4.4559595772542655E-2</v>
      </c>
      <c r="AI98" s="1" cm="1">
        <f t="array" ref="AI98">[1]!table_weight[GKKicking]*(('F+ , F-'!AI$2-[1]!tbl_gk[[#This Row],[GKKicking]])/('F+ , F-'!AI$2-'F+ , F-'!AI$3))</f>
        <v>2.9516276239732256E-2</v>
      </c>
      <c r="AJ98" s="1" cm="1">
        <f t="array" ref="AJ98">[1]!table_weight[GKPositioning]*(('F+ , F-'!AJ$2-[1]!tbl_gk[[#This Row],[GKPositioning]])/('F+ , F-'!AJ$2-'F+ , F-'!AJ$3))</f>
        <v>1.5767241581053557E-2</v>
      </c>
      <c r="AK98" s="1" cm="1">
        <f t="array" ref="AK98">[1]!table_weight[GKReflexes]*(('F+ , F-'!AK$2-[1]!tbl_gk[[#This Row],[GKReflexes]])/('F+ , F-'!AK$2-'F+ , F-'!AK$3))</f>
        <v>3.8261839570023298E-2</v>
      </c>
    </row>
    <row r="99" spans="1:37" x14ac:dyDescent="0.55000000000000004">
      <c r="A99" s="8">
        <f>[1]!tbl_gk[[#This Row],[ID]]</f>
        <v>173178</v>
      </c>
      <c r="B99" s="2" cm="1">
        <f t="array" ref="B99">[1]!table_weight[ValueEUR]*(('F+ , F-'!B$2-[1]!tbl_gk[[#This Row],[ValueEUR]])/('F+ , F-'!B$2-'F+ , F-'!B$3))</f>
        <v>6.2041611374891601E-5</v>
      </c>
      <c r="C99" s="2" cm="1">
        <f t="array" ref="C99">[1]!table_weight[WageEUR]*(('F+ , F-'!C$2-[1]!tbl_gk[[#This Row],[WageEUR]])/('F+ , F-'!C$2-'F+ , F-'!C$3))</f>
        <v>3.9120935309418161E-4</v>
      </c>
      <c r="D99" s="2" cm="1">
        <f t="array" ref="D99">[1]!table_weight[Crossing]*(('F+ , F-'!D$2-[1]!tbl_gk[[#This Row],[Crossing]])/('F+ , F-'!D$2-'F+ , F-'!D$3))</f>
        <v>4.0350343458280549E-2</v>
      </c>
      <c r="E99" s="2" cm="1">
        <f t="array" ref="E99">[1]!table_weight[Finishing]*(('F+ , F-'!E$2-[1]!tbl_gk[[#This Row],[Finishing]])/('F+ , F-'!E$2-'F+ , F-'!E$3))</f>
        <v>1.6970261636750646E-2</v>
      </c>
      <c r="F99" s="2" cm="1">
        <f t="array" ref="F99">[1]!table_weight[HeadingAccuracy]*(('F+ , F-'!F$2-[1]!tbl_gk[[#This Row],[HeadingAccuracy]])/('F+ , F-'!F$2-'F+ , F-'!F$3))</f>
        <v>1.1274360672166649E-2</v>
      </c>
      <c r="G99" s="2" cm="1">
        <f t="array" ref="G99">[1]!table_weight[ShortPassing]*(('F+ , F-'!G$2-[1]!tbl_gk[[#This Row],[ShortPassing]])/('F+ , F-'!G$2-'F+ , F-'!G$3))</f>
        <v>4.6409239370648142E-2</v>
      </c>
      <c r="H99" s="2" cm="1">
        <f t="array" ref="H99">[1]!table_weight[Volleys]*(('F+ , F-'!H$2-[1]!tbl_gk[[#This Row],[Volleys]])/('F+ , F-'!H$2-'F+ , F-'!H$3))</f>
        <v>1.5046097273845413E-3</v>
      </c>
      <c r="I99" s="2" cm="1">
        <f t="array" ref="I99">[1]!table_weight[Dribbling]*(('F+ , F-'!I$2-[1]!tbl_gk[[#This Row],[Dribbling]])/('F+ , F-'!I$2-'F+ , F-'!I$3))</f>
        <v>1.8579686209743949E-2</v>
      </c>
      <c r="J99" s="2" cm="1">
        <f t="array" ref="J99">[1]!table_weight[Curve]*(('F+ , F-'!J$2-[1]!tbl_gk[[#This Row],[Curve]])/('F+ , F-'!J$2-'F+ , F-'!J$3))</f>
        <v>8.2817834567149896E-3</v>
      </c>
      <c r="K99" s="2" cm="1">
        <f t="array" ref="K99">[1]!table_weight[FKAccuracy]*(('F+ , F-'!K$2-[1]!tbl_gk[[#This Row],[FKAccuracy]])/('F+ , F-'!K$2-'F+ , F-'!K$3))</f>
        <v>9.4310921813203358E-3</v>
      </c>
      <c r="L99" s="2" cm="1">
        <f t="array" ref="L99">[1]!table_weight[LongPassing]*(('F+ , F-'!L$2-[1]!tbl_gk[[#This Row],[LongPassing]])/('F+ , F-'!L$2-'F+ , F-'!L$3))</f>
        <v>1.7325571202425546E-2</v>
      </c>
      <c r="M99" s="2" cm="1">
        <f t="array" ref="M99">[1]!table_weight[BallControl]*(('F+ , F-'!M$2-[1]!tbl_gk[[#This Row],[BallControl]])/('F+ , F-'!M$2-'F+ , F-'!M$3))</f>
        <v>1.2603763744621627E-2</v>
      </c>
      <c r="N99" s="2" cm="1">
        <f t="array" ref="N99">[1]!table_weight[Acceleration]*(('F+ , F-'!N$2-[1]!tbl_gk[[#This Row],[Acceleration]])/('F+ , F-'!N$2-'F+ , F-'!N$3))</f>
        <v>2.480359347876659E-3</v>
      </c>
      <c r="O99" s="2" cm="1">
        <f t="array" ref="O99">[1]!table_weight[SprintSpeed]*(('F+ , F-'!O$2-[1]!tbl_gk[[#This Row],[SprintSpeed]])/('F+ , F-'!O$2-'F+ , F-'!O$3))</f>
        <v>1.6866443565561283E-3</v>
      </c>
      <c r="P99" s="2" cm="1">
        <f t="array" ref="P99">[1]!table_weight[Agility]*(('F+ , F-'!P$2-[1]!tbl_gk[[#This Row],[Agility]])/('F+ , F-'!P$2-'F+ , F-'!P$3))</f>
        <v>1.5211439002129552E-3</v>
      </c>
      <c r="Q99" s="2" cm="1">
        <f t="array" ref="Q99">[1]!table_weight[Reactions]*(('F+ , F-'!Q$2-[1]!tbl_gk[[#This Row],[Reactions]])/('F+ , F-'!Q$2-'F+ , F-'!Q$3))</f>
        <v>9.7971980013715747E-4</v>
      </c>
      <c r="R99" s="2" cm="1">
        <f t="array" ref="R99">[1]!table_weight[Balance]*(('F+ , F-'!R$2-[1]!tbl_gk[[#This Row],[Balance]])/('F+ , F-'!R$2-'F+ , F-'!R$3))</f>
        <v>6.8296256744255124E-4</v>
      </c>
      <c r="S99" s="2" cm="1">
        <f t="array" ref="S99">[1]!table_weight[ShotPower]*(('F+ , F-'!S$2-[1]!tbl_gk[[#This Row],[ShotPower]])/('F+ , F-'!S$2-'F+ , F-'!S$3))</f>
        <v>5.4538573983244545E-3</v>
      </c>
      <c r="T99" s="2" cm="1">
        <f t="array" ref="T99">[1]!table_weight[Jumping]*(('F+ , F-'!T$2-[1]!tbl_gk[[#This Row],[Jumping]])/('F+ , F-'!T$2-'F+ , F-'!T$3))</f>
        <v>1.5456784792486503E-3</v>
      </c>
      <c r="U99" s="2" cm="1">
        <f t="array" ref="U99">[1]!table_weight[Stamina]*(('F+ , F-'!U$2-[1]!tbl_gk[[#This Row],[Stamina]])/('F+ , F-'!U$2-'F+ , F-'!U$3))</f>
        <v>8.5871026624925002E-4</v>
      </c>
      <c r="V99" s="2" cm="1">
        <f t="array" ref="V99">[1]!table_weight[Strength]*(('F+ , F-'!V$2-[1]!tbl_gk[[#This Row],[Strength]])/('F+ , F-'!V$2-'F+ , F-'!V$3))</f>
        <v>1.7746678835817833E-2</v>
      </c>
      <c r="W99" s="2" cm="1">
        <f t="array" ref="W99">[1]!table_weight[LongShots]*(('F+ , F-'!W$2-[1]!tbl_gk[[#This Row],[LongShots]])/('F+ , F-'!W$2-'F+ , F-'!W$3))</f>
        <v>6.4926873789576834E-3</v>
      </c>
      <c r="X99" s="2" cm="1">
        <f t="array" ref="X99">[1]!table_weight[Aggression]*(('F+ , F-'!X$2-[1]!tbl_gk[[#This Row],[Aggression]])/('F+ , F-'!X$2-'F+ , F-'!X$3))</f>
        <v>6.0845756008518293E-3</v>
      </c>
      <c r="Y99" s="2" cm="1">
        <f t="array" ref="Y99">[1]!table_weight[Interceptions]*(('F+ , F-'!Y$2-[1]!tbl_gk[[#This Row],[Interceptions]])/('F+ , F-'!Y$2-'F+ , F-'!Y$3))</f>
        <v>1.4543619728865382E-2</v>
      </c>
      <c r="Z99" s="2" cm="1">
        <f t="array" ref="Z99">[1]!table_weight[Positioning]*(('F+ , F-'!Z$2-[1]!tbl_gk[[#This Row],[Positioning]])/('F+ , F-'!Z$2-'F+ , F-'!Z$3))</f>
        <v>1.6267788932832863E-3</v>
      </c>
      <c r="AA99" s="2" cm="1">
        <f t="array" ref="AA99">[1]!table_weight[Vision]*(('F+ , F-'!AA$2-[1]!tbl_gk[[#This Row],[Vision]])/('F+ , F-'!AA$2-'F+ , F-'!AA$3))</f>
        <v>2.7684818983875824E-2</v>
      </c>
      <c r="AB99" s="2" cm="1">
        <f t="array" ref="AB99">[1]!table_weight[Penalties]*(('F+ , F-'!AB$2-[1]!tbl_gk[[#This Row],[Penalties]])/('F+ , F-'!AB$2-'F+ , F-'!AB$3))</f>
        <v>1.9573542833622431E-3</v>
      </c>
      <c r="AC99" s="2" cm="1">
        <f t="array" ref="AC99">[1]!table_weight[Composure]*(('F+ , F-'!AC$2-[1]!tbl_gk[[#This Row],[Composure]])/('F+ , F-'!AC$2-'F+ , F-'!AC$3))</f>
        <v>1.067469403658214E-3</v>
      </c>
      <c r="AD99" s="2" cm="1">
        <f t="array" ref="AD99">[1]!table_weight[Marking]*(('F+ , F-'!AD$2-[1]!tbl_gk[[#This Row],[Marking]])/('F+ , F-'!AD$2-'F+ , F-'!AD$3))</f>
        <v>2.0507273321389546E-2</v>
      </c>
      <c r="AE99" s="2" cm="1">
        <f t="array" ref="AE99">[1]!table_weight[StandingTackle]*(('F+ , F-'!AE$2-[1]!tbl_gk[[#This Row],[StandingTackle]])/('F+ , F-'!AE$2-'F+ , F-'!AE$3))</f>
        <v>3.1383600467551613E-2</v>
      </c>
      <c r="AF99" s="2" cm="1">
        <f t="array" ref="AF99">[1]!table_weight[SlidingTackle]*(('F+ , F-'!AF$2-[1]!tbl_gk[[#This Row],[SlidingTackle]])/('F+ , F-'!AF$2-'F+ , F-'!AF$3))</f>
        <v>9.7139715732897855E-3</v>
      </c>
      <c r="AG99" s="2" cm="1">
        <f t="array" ref="AG99">[1]!table_weight[GKDiving]*(('F+ , F-'!AG$2-[1]!tbl_gk[[#This Row],[GKDiving]])/('F+ , F-'!AG$2-'F+ , F-'!AG$3))</f>
        <v>3.5870474596896844E-2</v>
      </c>
      <c r="AH99" s="2" cm="1">
        <f t="array" ref="AH99">[1]!table_weight[GKHandling]*(('F+ , F-'!AH$2-[1]!tbl_gk[[#This Row],[GKHandling]])/('F+ , F-'!AH$2-'F+ , F-'!AH$3))</f>
        <v>4.0994828110739248E-2</v>
      </c>
      <c r="AI99" s="2" cm="1">
        <f t="array" ref="AI99">[1]!table_weight[GKKicking]*(('F+ , F-'!AI$2-[1]!tbl_gk[[#This Row],[GKKicking]])/('F+ , F-'!AI$2-'F+ , F-'!AI$3))</f>
        <v>2.5044113173106158E-2</v>
      </c>
      <c r="AJ99" s="2" cm="1">
        <f t="array" ref="AJ99">[1]!table_weight[GKPositioning]*(('F+ , F-'!AJ$2-[1]!tbl_gk[[#This Row],[GKPositioning]])/('F+ , F-'!AJ$2-'F+ , F-'!AJ$3))</f>
        <v>1.2613793264842845E-2</v>
      </c>
      <c r="AK99" s="2" cm="1">
        <f t="array" ref="AK99">[1]!table_weight[GKReflexes]*(('F+ , F-'!AK$2-[1]!tbl_gk[[#This Row],[GKReflexes]])/('F+ , F-'!AK$2-'F+ , F-'!AK$3))</f>
        <v>3.2795862488591399E-2</v>
      </c>
    </row>
    <row r="100" spans="1:37" x14ac:dyDescent="0.55000000000000004">
      <c r="A100" s="7">
        <f>[1]!tbl_gk[[#This Row],[ID]]</f>
        <v>173373</v>
      </c>
      <c r="B100" s="1" cm="1">
        <f t="array" ref="B100">[1]!table_weight[ValueEUR]*(('F+ , F-'!B$2-[1]!tbl_gk[[#This Row],[ValueEUR]])/('F+ , F-'!B$2-'F+ , F-'!B$3))</f>
        <v>4.9108559053458981E-4</v>
      </c>
      <c r="C100" s="1" cm="1">
        <f t="array" ref="C100">[1]!table_weight[WageEUR]*(('F+ , F-'!C$2-[1]!tbl_gk[[#This Row],[WageEUR]])/('F+ , F-'!C$2-'F+ , F-'!C$3))</f>
        <v>1.4865955417578903E-3</v>
      </c>
      <c r="D100" s="1" cm="1">
        <f t="array" ref="D100">[1]!table_weight[Crossing]*(('F+ , F-'!D$2-[1]!tbl_gk[[#This Row],[Crossing]])/('F+ , F-'!D$2-'F+ , F-'!D$3))</f>
        <v>3.6987814836757178E-2</v>
      </c>
      <c r="E100" s="1" cm="1">
        <f t="array" ref="E100">[1]!table_weight[Finishing]*(('F+ , F-'!E$2-[1]!tbl_gk[[#This Row],[Finishing]])/('F+ , F-'!E$2-'F+ , F-'!E$3))</f>
        <v>1.2977258898691668E-2</v>
      </c>
      <c r="F100" s="1" cm="1">
        <f t="array" ref="F100">[1]!table_weight[HeadingAccuracy]*(('F+ , F-'!F$2-[1]!tbl_gk[[#This Row],[HeadingAccuracy]])/('F+ , F-'!F$2-'F+ , F-'!F$3))</f>
        <v>1.1274360672166649E-2</v>
      </c>
      <c r="G100" s="1" cm="1">
        <f t="array" ref="G100">[1]!table_weight[ShortPassing]*(('F+ , F-'!G$2-[1]!tbl_gk[[#This Row],[ShortPassing]])/('F+ , F-'!G$2-'F+ , F-'!G$3))</f>
        <v>2.6720471152797416E-2</v>
      </c>
      <c r="H100" s="1" cm="1">
        <f t="array" ref="H100">[1]!table_weight[Volleys]*(('F+ , F-'!H$2-[1]!tbl_gk[[#This Row],[Volleys]])/('F+ , F-'!H$2-'F+ , F-'!H$3))</f>
        <v>1.0416528881892981E-3</v>
      </c>
      <c r="I100" s="1" cm="1">
        <f t="array" ref="I100">[1]!table_weight[Dribbling]*(('F+ , F-'!I$2-[1]!tbl_gk[[#This Row],[Dribbling]])/('F+ , F-'!I$2-'F+ , F-'!I$3))</f>
        <v>1.8579686209743949E-2</v>
      </c>
      <c r="J100" s="1" cm="1">
        <f t="array" ref="J100">[1]!table_weight[Curve]*(('F+ , F-'!J$2-[1]!tbl_gk[[#This Row],[Curve]])/('F+ , F-'!J$2-'F+ , F-'!J$3))</f>
        <v>9.6339113680153961E-3</v>
      </c>
      <c r="K100" s="1" cm="1">
        <f t="array" ref="K100">[1]!table_weight[FKAccuracy]*(('F+ , F-'!K$2-[1]!tbl_gk[[#This Row],[FKAccuracy]])/('F+ , F-'!K$2-'F+ , F-'!K$3))</f>
        <v>9.2789777912990392E-3</v>
      </c>
      <c r="L100" s="1" cm="1">
        <f t="array" ref="L100">[1]!table_weight[LongPassing]*(('F+ , F-'!L$2-[1]!tbl_gk[[#This Row],[LongPassing]])/('F+ , F-'!L$2-'F+ , F-'!L$3))</f>
        <v>1.1369906101591765E-2</v>
      </c>
      <c r="M100" s="1" cm="1">
        <f t="array" ref="M100">[1]!table_weight[BallControl]*(('F+ , F-'!M$2-[1]!tbl_gk[[#This Row],[BallControl]])/('F+ , F-'!M$2-'F+ , F-'!M$3))</f>
        <v>3.0422878004259099E-3</v>
      </c>
      <c r="N100" s="1" cm="1">
        <f t="array" ref="N100">[1]!table_weight[Acceleration]*(('F+ , F-'!N$2-[1]!tbl_gk[[#This Row],[Acceleration]])/('F+ , F-'!N$2-'F+ , F-'!N$3))</f>
        <v>4.0587698419799877E-3</v>
      </c>
      <c r="O100" s="1" cm="1">
        <f t="array" ref="O100">[1]!table_weight[SprintSpeed]*(('F+ , F-'!O$2-[1]!tbl_gk[[#This Row],[SprintSpeed]])/('F+ , F-'!O$2-'F+ , F-'!O$3))</f>
        <v>5.9032552479464486E-3</v>
      </c>
      <c r="P100" s="1" cm="1">
        <f t="array" ref="P100">[1]!table_weight[Agility]*(('F+ , F-'!P$2-[1]!tbl_gk[[#This Row],[Agility]])/('F+ , F-'!P$2-'F+ , F-'!P$3))</f>
        <v>1.7551660387072558E-3</v>
      </c>
      <c r="Q100" s="1" cm="1">
        <f t="array" ref="Q100">[1]!table_weight[Reactions]*(('F+ , F-'!Q$2-[1]!tbl_gk[[#This Row],[Reactions]])/('F+ , F-'!Q$2-'F+ , F-'!Q$3))</f>
        <v>6.7033460009384459E-4</v>
      </c>
      <c r="R100" s="1" cm="1">
        <f t="array" ref="R100">[1]!table_weight[Balance]*(('F+ , F-'!R$2-[1]!tbl_gk[[#This Row],[Balance]])/('F+ , F-'!R$2-'F+ , F-'!R$3))</f>
        <v>1.5521876532785257E-3</v>
      </c>
      <c r="S100" s="1" cm="1">
        <f t="array" ref="S100">[1]!table_weight[ShotPower]*(('F+ , F-'!S$2-[1]!tbl_gk[[#This Row],[ShotPower]])/('F+ , F-'!S$2-'F+ , F-'!S$3))</f>
        <v>3.1164899418996877E-3</v>
      </c>
      <c r="T100" s="1" cm="1">
        <f t="array" ref="T100">[1]!table_weight[Jumping]*(('F+ , F-'!T$2-[1]!tbl_gk[[#This Row],[Jumping]])/('F+ , F-'!T$2-'F+ , F-'!T$3))</f>
        <v>1.8032915591234251E-3</v>
      </c>
      <c r="U100" s="1" cm="1">
        <f t="array" ref="U100">[1]!table_weight[Stamina]*(('F+ , F-'!U$2-[1]!tbl_gk[[#This Row],[Stamina]])/('F+ , F-'!U$2-'F+ , F-'!U$3))</f>
        <v>1.2021943727489499E-2</v>
      </c>
      <c r="V100" s="1" cm="1">
        <f t="array" ref="V100">[1]!table_weight[Strength]*(('F+ , F-'!V$2-[1]!tbl_gk[[#This Row],[Strength]])/('F+ , F-'!V$2-'F+ , F-'!V$3))</f>
        <v>9.7606733596998074E-3</v>
      </c>
      <c r="W100" s="1" cm="1">
        <f t="array" ref="W100">[1]!table_weight[LongShots]*(('F+ , F-'!W$2-[1]!tbl_gk[[#This Row],[LongShots]])/('F+ , F-'!W$2-'F+ , F-'!W$3))</f>
        <v>8.8300548353824494E-3</v>
      </c>
      <c r="X100" s="1" cm="1">
        <f t="array" ref="X100">[1]!table_weight[Aggression]*(('F+ , F-'!X$2-[1]!tbl_gk[[#This Row],[Aggression]])/('F+ , F-'!X$2-'F+ , F-'!X$3))</f>
        <v>7.301490721022195E-3</v>
      </c>
      <c r="Y100" s="1" cm="1">
        <f t="array" ref="Y100">[1]!table_weight[Interceptions]*(('F+ , F-'!Y$2-[1]!tbl_gk[[#This Row],[Interceptions]])/('F+ , F-'!Y$2-'F+ , F-'!Y$3))</f>
        <v>1.5928726369709705E-2</v>
      </c>
      <c r="Z100" s="1" cm="1">
        <f t="array" ref="Z100">[1]!table_weight[Positioning]*(('F+ , F-'!Z$2-[1]!tbl_gk[[#This Row],[Positioning]])/('F+ , F-'!Z$2-'F+ , F-'!Z$3))</f>
        <v>1.3310009126863251E-3</v>
      </c>
      <c r="AA100" s="1" cm="1">
        <f t="array" ref="AA100">[1]!table_weight[Vision]*(('F+ , F-'!AA$2-[1]!tbl_gk[[#This Row],[Vision]])/('F+ , F-'!AA$2-'F+ , F-'!AA$3))</f>
        <v>9.9381401480579876E-3</v>
      </c>
      <c r="AB100" s="1" cm="1">
        <f t="array" ref="AB100">[1]!table_weight[Penalties]*(('F+ , F-'!AB$2-[1]!tbl_gk[[#This Row],[Penalties]])/('F+ , F-'!AB$2-'F+ , F-'!AB$3))</f>
        <v>2.2705309687002014E-3</v>
      </c>
      <c r="AC100" s="1" cm="1">
        <f t="array" ref="AC100">[1]!table_weight[Composure]*(('F+ , F-'!AC$2-[1]!tbl_gk[[#This Row],[Composure]])/('F+ , F-'!AC$2-'F+ , F-'!AC$3))</f>
        <v>4.2698776146328564E-4</v>
      </c>
      <c r="AD100" s="1" cm="1">
        <f t="array" ref="AD100">[1]!table_weight[Marking]*(('F+ , F-'!AD$2-[1]!tbl_gk[[#This Row],[Marking]])/('F+ , F-'!AD$2-'F+ , F-'!AD$3))</f>
        <v>2.5239721010940977E-2</v>
      </c>
      <c r="AE100" s="1" cm="1">
        <f t="array" ref="AE100">[1]!table_weight[StandingTackle]*(('F+ , F-'!AE$2-[1]!tbl_gk[[#This Row],[StandingTackle]])/('F+ , F-'!AE$2-'F+ , F-'!AE$3))</f>
        <v>3.1383600467551613E-2</v>
      </c>
      <c r="AF100" s="1" cm="1">
        <f t="array" ref="AF100">[1]!table_weight[SlidingTackle]*(('F+ , F-'!AF$2-[1]!tbl_gk[[#This Row],[SlidingTackle]])/('F+ , F-'!AF$2-'F+ , F-'!AF$3))</f>
        <v>7.4722858256075263E-3</v>
      </c>
      <c r="AG100" s="1" cm="1">
        <f t="array" ref="AG100">[1]!table_weight[GKDiving]*(('F+ , F-'!AG$2-[1]!tbl_gk[[#This Row],[GKDiving]])/('F+ , F-'!AG$2-'F+ , F-'!AG$3))</f>
        <v>2.0497414055369624E-2</v>
      </c>
      <c r="AH100" s="1" cm="1">
        <f t="array" ref="AH100">[1]!table_weight[GKHandling]*(('F+ , F-'!AH$2-[1]!tbl_gk[[#This Row],[GKHandling]])/('F+ , F-'!AH$2-'F+ , F-'!AH$3))</f>
        <v>2.6735757463525599E-2</v>
      </c>
      <c r="AI100" s="1" cm="1">
        <f t="array" ref="AI100">[1]!table_weight[GKKicking]*(('F+ , F-'!AI$2-[1]!tbl_gk[[#This Row],[GKKicking]])/('F+ , F-'!AI$2-'F+ , F-'!AI$3))</f>
        <v>1.4310921813203519E-2</v>
      </c>
      <c r="AJ100" s="1" cm="1">
        <f t="array" ref="AJ100">[1]!table_weight[GKPositioning]*(('F+ , F-'!AJ$2-[1]!tbl_gk[[#This Row],[GKPositioning]])/('F+ , F-'!AJ$2-'F+ , F-'!AJ$3))</f>
        <v>9.4603449486321337E-3</v>
      </c>
      <c r="AK100" s="1" cm="1">
        <f t="array" ref="AK100">[1]!table_weight[GKReflexes]*(('F+ , F-'!AK$2-[1]!tbl_gk[[#This Row],[GKReflexes]])/('F+ , F-'!AK$2-'F+ , F-'!AK$3))</f>
        <v>1.8219923604772998E-2</v>
      </c>
    </row>
    <row r="101" spans="1:37" x14ac:dyDescent="0.55000000000000004">
      <c r="A101" s="8">
        <f>[1]!tbl_gk[[#This Row],[ID]]</f>
        <v>173415</v>
      </c>
      <c r="B101" s="2" cm="1">
        <f t="array" ref="B101">[1]!table_weight[ValueEUR]*(('F+ , F-'!B$2-[1]!tbl_gk[[#This Row],[ValueEUR]])/('F+ , F-'!B$2-'F+ , F-'!B$3))</f>
        <v>2.1915196057797529E-5</v>
      </c>
      <c r="C101" s="2" cm="1">
        <f t="array" ref="C101">[1]!table_weight[WageEUR]*(('F+ , F-'!C$2-[1]!tbl_gk[[#This Row],[WageEUR]])/('F+ , F-'!C$2-'F+ , F-'!C$3))</f>
        <v>2.3472561185650898E-4</v>
      </c>
      <c r="D101" s="2" cm="1">
        <f t="array" ref="D101">[1]!table_weight[Crossing]*(('F+ , F-'!D$2-[1]!tbl_gk[[#This Row],[Crossing]])/('F+ , F-'!D$2-'F+ , F-'!D$3))</f>
        <v>3.4746129089074922E-2</v>
      </c>
      <c r="E101" s="2" cm="1">
        <f t="array" ref="E101">[1]!table_weight[Finishing]*(('F+ , F-'!E$2-[1]!tbl_gk[[#This Row],[Finishing]])/('F+ , F-'!E$2-'F+ , F-'!E$3))</f>
        <v>1.4973760267721157E-2</v>
      </c>
      <c r="F101" s="2" cm="1">
        <f t="array" ref="F101">[1]!table_weight[HeadingAccuracy]*(('F+ , F-'!F$2-[1]!tbl_gk[[#This Row],[HeadingAccuracy]])/('F+ , F-'!F$2-'F+ , F-'!F$3))</f>
        <v>1.08567917583827E-2</v>
      </c>
      <c r="G101" s="2" cm="1">
        <f t="array" ref="G101">[1]!table_weight[ShortPassing]*(('F+ , F-'!G$2-[1]!tbl_gk[[#This Row],[ShortPassing]])/('F+ , F-'!G$2-'F+ , F-'!G$3))</f>
        <v>7.0317029349466889E-2</v>
      </c>
      <c r="H101" s="2" cm="1">
        <f t="array" ref="H101">[1]!table_weight[Volleys]*(('F+ , F-'!H$2-[1]!tbl_gk[[#This Row],[Volleys]])/('F+ , F-'!H$2-'F+ , F-'!H$3))</f>
        <v>1.3888705175857305E-3</v>
      </c>
      <c r="I101" s="2" cm="1">
        <f t="array" ref="I101">[1]!table_weight[Dribbling]*(('F+ , F-'!I$2-[1]!tbl_gk[[#This Row],[Dribbling]])/('F+ , F-'!I$2-'F+ , F-'!I$3))</f>
        <v>1.7601807988178481E-2</v>
      </c>
      <c r="J101" s="2" cm="1">
        <f t="array" ref="J101">[1]!table_weight[Curve]*(('F+ , F-'!J$2-[1]!tbl_gk[[#This Row],[Curve]])/('F+ , F-'!J$2-'F+ , F-'!J$3))</f>
        <v>9.295879390190295E-3</v>
      </c>
      <c r="K101" s="2" cm="1">
        <f t="array" ref="K101">[1]!table_weight[FKAccuracy]*(('F+ , F-'!K$2-[1]!tbl_gk[[#This Row],[FKAccuracy]])/('F+ , F-'!K$2-'F+ , F-'!K$3))</f>
        <v>9.1268634012777444E-3</v>
      </c>
      <c r="L101" s="2" cm="1">
        <f t="array" ref="L101">[1]!table_weight[LongPassing]*(('F+ , F-'!L$2-[1]!tbl_gk[[#This Row],[LongPassing]])/('F+ , F-'!L$2-'F+ , F-'!L$3))</f>
        <v>2.9236901404093112E-2</v>
      </c>
      <c r="M101" s="2" cm="1">
        <f t="array" ref="M101">[1]!table_weight[BallControl]*(('F+ , F-'!M$2-[1]!tbl_gk[[#This Row],[BallControl]])/('F+ , F-'!M$2-'F+ , F-'!M$3))</f>
        <v>1.4342213916293577E-2</v>
      </c>
      <c r="N101" s="2" cm="1">
        <f t="array" ref="N101">[1]!table_weight[Acceleration]*(('F+ , F-'!N$2-[1]!tbl_gk[[#This Row],[Acceleration]])/('F+ , F-'!N$2-'F+ , F-'!N$3))</f>
        <v>5.4116931226399828E-3</v>
      </c>
      <c r="O101" s="2" cm="1">
        <f t="array" ref="O101">[1]!table_weight[SprintSpeed]*(('F+ , F-'!O$2-[1]!tbl_gk[[#This Row],[SprintSpeed]])/('F+ , F-'!O$2-'F+ , F-'!O$3))</f>
        <v>5.9032552479464486E-3</v>
      </c>
      <c r="P101" s="2" cm="1">
        <f t="array" ref="P101">[1]!table_weight[Agility]*(('F+ , F-'!P$2-[1]!tbl_gk[[#This Row],[Agility]])/('F+ , F-'!P$2-'F+ , F-'!P$3))</f>
        <v>3.744354215908813E-3</v>
      </c>
      <c r="Q101" s="2" cm="1">
        <f t="array" ref="Q101">[1]!table_weight[Reactions]*(('F+ , F-'!Q$2-[1]!tbl_gk[[#This Row],[Reactions]])/('F+ , F-'!Q$2-'F+ , F-'!Q$3))</f>
        <v>1.0828482001515951E-3</v>
      </c>
      <c r="R101" s="2" cm="1">
        <f t="array" ref="R101">[1]!table_weight[Balance]*(('F+ , F-'!R$2-[1]!tbl_gk[[#This Row],[Balance]])/('F+ , F-'!R$2-'F+ , F-'!R$3))</f>
        <v>2.6697627636390639E-3</v>
      </c>
      <c r="S101" s="2" cm="1">
        <f t="array" ref="S101">[1]!table_weight[ShotPower]*(('F+ , F-'!S$2-[1]!tbl_gk[[#This Row],[ShotPower]])/('F+ , F-'!S$2-'F+ , F-'!S$3))</f>
        <v>9.3494698256990638E-3</v>
      </c>
      <c r="T101" s="2" cm="1">
        <f t="array" ref="T101">[1]!table_weight[Jumping]*(('F+ , F-'!T$2-[1]!tbl_gk[[#This Row],[Jumping]])/('F+ , F-'!T$2-'F+ , F-'!T$3))</f>
        <v>1.5456784792486503E-3</v>
      </c>
      <c r="U101" s="2" cm="1">
        <f t="array" ref="U101">[1]!table_weight[Stamina]*(('F+ , F-'!U$2-[1]!tbl_gk[[#This Row],[Stamina]])/('F+ , F-'!U$2-'F+ , F-'!U$3))</f>
        <v>6.8696821299940002E-3</v>
      </c>
      <c r="V101" s="2" cm="1">
        <f t="array" ref="V101">[1]!table_weight[Strength]*(('F+ , F-'!V$2-[1]!tbl_gk[[#This Row],[Strength]])/('F+ , F-'!V$2-'F+ , F-'!V$3))</f>
        <v>1.8634012777608722E-2</v>
      </c>
      <c r="W101" s="2" cm="1">
        <f t="array" ref="W101">[1]!table_weight[LongShots]*(('F+ , F-'!W$2-[1]!tbl_gk[[#This Row],[LongShots]])/('F+ , F-'!W$2-'F+ , F-'!W$3))</f>
        <v>7.7912248547492196E-3</v>
      </c>
      <c r="X101" s="2" cm="1">
        <f t="array" ref="X101">[1]!table_weight[Aggression]*(('F+ , F-'!X$2-[1]!tbl_gk[[#This Row],[Aggression]])/('F+ , F-'!X$2-'F+ , F-'!X$3))</f>
        <v>1.3386066321874024E-2</v>
      </c>
      <c r="Y101" s="2" cm="1">
        <f t="array" ref="Y101">[1]!table_weight[Interceptions]*(('F+ , F-'!Y$2-[1]!tbl_gk[[#This Row],[Interceptions]])/('F+ , F-'!Y$2-'F+ , F-'!Y$3))</f>
        <v>1.5236173049287543E-2</v>
      </c>
      <c r="Z101" s="2" cm="1">
        <f t="array" ref="Z101">[1]!table_weight[Positioning]*(('F+ , F-'!Z$2-[1]!tbl_gk[[#This Row],[Positioning]])/('F+ , F-'!Z$2-'F+ , F-'!Z$3))</f>
        <v>1.1831119223878444E-3</v>
      </c>
      <c r="AA101" s="2" cm="1">
        <f t="array" ref="AA101">[1]!table_weight[Vision]*(('F+ , F-'!AA$2-[1]!tbl_gk[[#This Row],[Vision]])/('F+ , F-'!AA$2-'F+ , F-'!AA$3))</f>
        <v>3.4073623364770246E-2</v>
      </c>
      <c r="AB101" s="2" cm="1">
        <f t="array" ref="AB101">[1]!table_weight[Penalties]*(('F+ , F-'!AB$2-[1]!tbl_gk[[#This Row],[Penalties]])/('F+ , F-'!AB$2-'F+ , F-'!AB$3))</f>
        <v>2.1922367973657118E-3</v>
      </c>
      <c r="AC101" s="2" cm="1">
        <f t="array" ref="AC101">[1]!table_weight[Composure]*(('F+ , F-'!AC$2-[1]!tbl_gk[[#This Row],[Composure]])/('F+ , F-'!AC$2-'F+ , F-'!AC$3))</f>
        <v>9.0734899310948201E-4</v>
      </c>
      <c r="AD101" s="2" cm="1">
        <f t="array" ref="AD101">[1]!table_weight[Marking]*(('F+ , F-'!AD$2-[1]!tbl_gk[[#This Row],[Marking]])/('F+ , F-'!AD$2-'F+ , F-'!AD$3))</f>
        <v>2.2084755884573357E-2</v>
      </c>
      <c r="AE101" s="2" cm="1">
        <f t="array" ref="AE101">[1]!table_weight[StandingTackle]*(('F+ , F-'!AE$2-[1]!tbl_gk[[#This Row],[StandingTackle]])/('F+ , F-'!AE$2-'F+ , F-'!AE$3))</f>
        <v>2.241685747682258E-2</v>
      </c>
      <c r="AF101" s="2" cm="1">
        <f t="array" ref="AF101">[1]!table_weight[SlidingTackle]*(('F+ , F-'!AF$2-[1]!tbl_gk[[#This Row],[SlidingTackle]])/('F+ , F-'!AF$2-'F+ , F-'!AF$3))</f>
        <v>8.9667429907290316E-3</v>
      </c>
      <c r="AG101" s="2" cm="1">
        <f t="array" ref="AG101">[1]!table_weight[GKDiving]*(('F+ , F-'!AG$2-[1]!tbl_gk[[#This Row],[GKDiving]])/('F+ , F-'!AG$2-'F+ , F-'!AG$3))</f>
        <v>4.2702945948686719E-2</v>
      </c>
      <c r="AH101" s="2" cm="1">
        <f t="array" ref="AH101">[1]!table_weight[GKHandling]*(('F+ , F-'!AH$2-[1]!tbl_gk[[#This Row],[GKHandling]])/('F+ , F-'!AH$2-'F+ , F-'!AH$3))</f>
        <v>4.4559595772542655E-2</v>
      </c>
      <c r="AI101" s="2" cm="1">
        <f t="array" ref="AI101">[1]!table_weight[GKKicking]*(('F+ , F-'!AI$2-[1]!tbl_gk[[#This Row],[GKKicking]])/('F+ , F-'!AI$2-'F+ , F-'!AI$3))</f>
        <v>4.2932765439610554E-2</v>
      </c>
      <c r="AJ101" s="2" cm="1">
        <f t="array" ref="AJ101">[1]!table_weight[GKPositioning]*(('F+ , F-'!AJ$2-[1]!tbl_gk[[#This Row],[GKPositioning]])/('F+ , F-'!AJ$2-'F+ , F-'!AJ$3))</f>
        <v>1.7659310570779983E-2</v>
      </c>
      <c r="AK101" s="2" cm="1">
        <f t="array" ref="AK101">[1]!table_weight[GKReflexes]*(('F+ , F-'!AK$2-[1]!tbl_gk[[#This Row],[GKReflexes]])/('F+ , F-'!AK$2-'F+ , F-'!AK$3))</f>
        <v>4.1905824290977896E-2</v>
      </c>
    </row>
    <row r="102" spans="1:37" x14ac:dyDescent="0.55000000000000004">
      <c r="A102" s="7">
        <f>[1]!tbl_gk[[#This Row],[ID]]</f>
        <v>173426</v>
      </c>
      <c r="B102" s="1" cm="1">
        <f t="array" ref="B102">[1]!table_weight[ValueEUR]*(('F+ , F-'!B$2-[1]!tbl_gk[[#This Row],[ValueEUR]])/('F+ , F-'!B$2-'F+ , F-'!B$3))</f>
        <v>1.1084150569514216E-3</v>
      </c>
      <c r="C102" s="1" cm="1">
        <f t="array" ref="C102">[1]!table_weight[WageEUR]*(('F+ , F-'!C$2-[1]!tbl_gk[[#This Row],[WageEUR]])/('F+ , F-'!C$2-'F+ , F-'!C$3))</f>
        <v>3.6773679190853074E-3</v>
      </c>
      <c r="D102" s="1" cm="1">
        <f t="array" ref="D102">[1]!table_weight[Crossing]*(('F+ , F-'!D$2-[1]!tbl_gk[[#This Row],[Crossing]])/('F+ , F-'!D$2-'F+ , F-'!D$3))</f>
        <v>3.6987814836757178E-2</v>
      </c>
      <c r="E102" s="1" cm="1">
        <f t="array" ref="E102">[1]!table_weight[Finishing]*(('F+ , F-'!E$2-[1]!tbl_gk[[#This Row],[Finishing]])/('F+ , F-'!E$2-'F+ , F-'!E$3))</f>
        <v>1.59720109522359E-2</v>
      </c>
      <c r="F102" s="1" cm="1">
        <f t="array" ref="F102">[1]!table_weight[HeadingAccuracy]*(('F+ , F-'!F$2-[1]!tbl_gk[[#This Row],[HeadingAccuracy]])/('F+ , F-'!F$2-'F+ , F-'!F$3))</f>
        <v>9.6040850170308507E-3</v>
      </c>
      <c r="G102" s="1" cm="1">
        <f t="array" ref="G102">[1]!table_weight[ShortPassing]*(('F+ , F-'!G$2-[1]!tbl_gk[[#This Row],[ShortPassing]])/('F+ , F-'!G$2-'F+ , F-'!G$3))</f>
        <v>1.8282427630861391E-2</v>
      </c>
      <c r="H102" s="1" cm="1">
        <f t="array" ref="H102">[1]!table_weight[Volleys]*(('F+ , F-'!H$2-[1]!tbl_gk[[#This Row],[Volleys]])/('F+ , F-'!H$2-'F+ , F-'!H$3))</f>
        <v>1.1573920979881087E-3</v>
      </c>
      <c r="I102" s="1" cm="1">
        <f t="array" ref="I102">[1]!table_weight[Dribbling]*(('F+ , F-'!I$2-[1]!tbl_gk[[#This Row],[Dribbling]])/('F+ , F-'!I$2-'F+ , F-'!I$3))</f>
        <v>1.6623929766613008E-2</v>
      </c>
      <c r="J102" s="1" cm="1">
        <f t="array" ref="J102">[1]!table_weight[Curve]*(('F+ , F-'!J$2-[1]!tbl_gk[[#This Row],[Curve]])/('F+ , F-'!J$2-'F+ , F-'!J$3))</f>
        <v>8.9578474123651938E-3</v>
      </c>
      <c r="K102" s="1" cm="1">
        <f t="array" ref="K102">[1]!table_weight[FKAccuracy]*(('F+ , F-'!K$2-[1]!tbl_gk[[#This Row],[FKAccuracy]])/('F+ , F-'!K$2-'F+ , F-'!K$3))</f>
        <v>9.4310921813203358E-3</v>
      </c>
      <c r="L102" s="1" cm="1">
        <f t="array" ref="L102">[1]!table_weight[LongPassing]*(('F+ , F-'!L$2-[1]!tbl_gk[[#This Row],[LongPassing]])/('F+ , F-'!L$2-'F+ , F-'!L$3))</f>
        <v>1.5159874802122355E-2</v>
      </c>
      <c r="M102" s="1" cm="1">
        <f t="array" ref="M102">[1]!table_weight[BallControl]*(('F+ , F-'!M$2-[1]!tbl_gk[[#This Row],[BallControl]])/('F+ , F-'!M$2-'F+ , F-'!M$3))</f>
        <v>9.1268634012777305E-3</v>
      </c>
      <c r="N102" s="1" cm="1">
        <f t="array" ref="N102">[1]!table_weight[Acceleration]*(('F+ , F-'!N$2-[1]!tbl_gk[[#This Row],[Acceleration]])/('F+ , F-'!N$2-'F+ , F-'!N$3))</f>
        <v>3.3823082016499898E-3</v>
      </c>
      <c r="O102" s="1" cm="1">
        <f t="array" ref="O102">[1]!table_weight[SprintSpeed]*(('F+ , F-'!O$2-[1]!tbl_gk[[#This Row],[SprintSpeed]])/('F+ , F-'!O$2-'F+ , F-'!O$3))</f>
        <v>3.6543961058716113E-3</v>
      </c>
      <c r="P102" s="1" cm="1">
        <f t="array" ref="P102">[1]!table_weight[Agility]*(('F+ , F-'!P$2-[1]!tbl_gk[[#This Row],[Agility]])/('F+ , F-'!P$2-'F+ , F-'!P$3))</f>
        <v>4.2123984928974139E-3</v>
      </c>
      <c r="Q102" s="1" cm="1">
        <f t="array" ref="Q102">[1]!table_weight[Reactions]*(('F+ , F-'!Q$2-[1]!tbl_gk[[#This Row],[Reactions]])/('F+ , F-'!Q$2-'F+ , F-'!Q$3))</f>
        <v>7.7346300010828226E-4</v>
      </c>
      <c r="R102" s="1" cm="1">
        <f t="array" ref="R102">[1]!table_weight[Balance]*(('F+ , F-'!R$2-[1]!tbl_gk[[#This Row],[Balance]])/('F+ , F-'!R$2-'F+ , F-'!R$3))</f>
        <v>1.0554876042293973E-3</v>
      </c>
      <c r="S102" s="1" cm="1">
        <f t="array" ref="S102">[1]!table_weight[ShotPower]*(('F+ , F-'!S$2-[1]!tbl_gk[[#This Row],[ShotPower]])/('F+ , F-'!S$2-'F+ , F-'!S$3))</f>
        <v>3.635904932216303E-3</v>
      </c>
      <c r="T102" s="1" cm="1">
        <f t="array" ref="T102">[1]!table_weight[Jumping]*(('F+ , F-'!T$2-[1]!tbl_gk[[#This Row],[Jumping]])/('F+ , F-'!T$2-'F+ , F-'!T$3))</f>
        <v>1.2880653993738752E-3</v>
      </c>
      <c r="U102" s="1" cm="1">
        <f t="array" ref="U102">[1]!table_weight[Stamina]*(('F+ , F-'!U$2-[1]!tbl_gk[[#This Row],[Stamina]])/('F+ , F-'!U$2-'F+ , F-'!U$3))</f>
        <v>1.2021943727489499E-2</v>
      </c>
      <c r="V102" s="1" cm="1">
        <f t="array" ref="V102">[1]!table_weight[Strength]*(('F+ , F-'!V$2-[1]!tbl_gk[[#This Row],[Strength]])/('F+ , F-'!V$2-'F+ , F-'!V$3))</f>
        <v>1.1535341243281592E-2</v>
      </c>
      <c r="W102" s="1" cm="1">
        <f t="array" ref="W102">[1]!table_weight[LongShots]*(('F+ , F-'!W$2-[1]!tbl_gk[[#This Row],[LongShots]])/('F+ , F-'!W$2-'F+ , F-'!W$3))</f>
        <v>7.5315173595909123E-3</v>
      </c>
      <c r="X102" s="1" cm="1">
        <f t="array" ref="X102">[1]!table_weight[Aggression]*(('F+ , F-'!X$2-[1]!tbl_gk[[#This Row],[Aggression]])/('F+ , F-'!X$2-'F+ , F-'!X$3))</f>
        <v>6.6930331609370121E-3</v>
      </c>
      <c r="Y102" s="1" cm="1">
        <f t="array" ref="Y102">[1]!table_weight[Interceptions]*(('F+ , F-'!Y$2-[1]!tbl_gk[[#This Row],[Interceptions]])/('F+ , F-'!Y$2-'F+ , F-'!Y$3))</f>
        <v>1.5928726369709705E-2</v>
      </c>
      <c r="Z102" s="1" cm="1">
        <f t="array" ref="Z102">[1]!table_weight[Positioning]*(('F+ , F-'!Z$2-[1]!tbl_gk[[#This Row],[Positioning]])/('F+ , F-'!Z$2-'F+ , F-'!Z$3))</f>
        <v>8.8733394179088337E-4</v>
      </c>
      <c r="AA102" s="1" cm="1">
        <f t="array" ref="AA102">[1]!table_weight[Vision]*(('F+ , F-'!AA$2-[1]!tbl_gk[[#This Row],[Vision]])/('F+ , F-'!AA$2-'F+ , F-'!AA$3))</f>
        <v>1.9166413142683265E-2</v>
      </c>
      <c r="AB102" s="1" cm="1">
        <f t="array" ref="AB102">[1]!table_weight[Penalties]*(('F+ , F-'!AB$2-[1]!tbl_gk[[#This Row],[Penalties]])/('F+ , F-'!AB$2-'F+ , F-'!AB$3))</f>
        <v>1.2918538270190803E-3</v>
      </c>
      <c r="AC102" s="1" cm="1">
        <f t="array" ref="AC102">[1]!table_weight[Composure]*(('F+ , F-'!AC$2-[1]!tbl_gk[[#This Row],[Composure]])/('F+ , F-'!AC$2-'F+ , F-'!AC$3))</f>
        <v>4.8036123164619632E-4</v>
      </c>
      <c r="AD102" s="1" cm="1">
        <f t="array" ref="AD102">[1]!table_weight[Marking]*(('F+ , F-'!AD$2-[1]!tbl_gk[[#This Row],[Marking]])/('F+ , F-'!AD$2-'F+ , F-'!AD$3))</f>
        <v>3.6282098953227655E-2</v>
      </c>
      <c r="AE102" s="1" cm="1">
        <f t="array" ref="AE102">[1]!table_weight[StandingTackle]*(('F+ , F-'!AE$2-[1]!tbl_gk[[#This Row],[StandingTackle]])/('F+ , F-'!AE$2-'F+ , F-'!AE$3))</f>
        <v>2.465854322450484E-2</v>
      </c>
      <c r="AF102" s="1" cm="1">
        <f t="array" ref="AF102">[1]!table_weight[SlidingTackle]*(('F+ , F-'!AF$2-[1]!tbl_gk[[#This Row],[SlidingTackle]])/('F+ , F-'!AF$2-'F+ , F-'!AF$3))</f>
        <v>6.7250572430467732E-3</v>
      </c>
      <c r="AG102" s="1" cm="1">
        <f t="array" ref="AG102">[1]!table_weight[GKDiving]*(('F+ , F-'!AG$2-[1]!tbl_gk[[#This Row],[GKDiving]])/('F+ , F-'!AG$2-'F+ , F-'!AG$3))</f>
        <v>1.7081178379474687E-2</v>
      </c>
      <c r="AH102" s="1" cm="1">
        <f t="array" ref="AH102">[1]!table_weight[GKHandling]*(('F+ , F-'!AH$2-[1]!tbl_gk[[#This Row],[GKHandling]])/('F+ , F-'!AH$2-'F+ , F-'!AH$3))</f>
        <v>2.8518141294427302E-2</v>
      </c>
      <c r="AI102" s="1" cm="1">
        <f t="array" ref="AI102">[1]!table_weight[GKKicking]*(('F+ , F-'!AI$2-[1]!tbl_gk[[#This Row],[GKKicking]])/('F+ , F-'!AI$2-'F+ , F-'!AI$3))</f>
        <v>1.6994219653179179E-2</v>
      </c>
      <c r="AJ102" s="1" cm="1">
        <f t="array" ref="AJ102">[1]!table_weight[GKPositioning]*(('F+ , F-'!AJ$2-[1]!tbl_gk[[#This Row],[GKPositioning]])/('F+ , F-'!AJ$2-'F+ , F-'!AJ$3))</f>
        <v>5.0455173059371387E-3</v>
      </c>
      <c r="AK102" s="1" cm="1">
        <f t="array" ref="AK102">[1]!table_weight[GKReflexes]*(('F+ , F-'!AK$2-[1]!tbl_gk[[#This Row],[GKReflexes]])/('F+ , F-'!AK$2-'F+ , F-'!AK$3))</f>
        <v>9.109961802386499E-3</v>
      </c>
    </row>
    <row r="103" spans="1:37" x14ac:dyDescent="0.55000000000000004">
      <c r="A103" s="8">
        <f>[1]!tbl_gk[[#This Row],[ID]]</f>
        <v>173531</v>
      </c>
      <c r="B103" s="2" cm="1">
        <f t="array" ref="B103">[1]!table_weight[ValueEUR]*(('F+ , F-'!B$2-[1]!tbl_gk[[#This Row],[ValueEUR]])/('F+ , F-'!B$2-'F+ , F-'!B$3))</f>
        <v>1.8242085732617382E-4</v>
      </c>
      <c r="C103" s="2" cm="1">
        <f t="array" ref="C103">[1]!table_weight[WageEUR]*(('F+ , F-'!C$2-[1]!tbl_gk[[#This Row],[WageEUR]])/('F+ , F-'!C$2-'F+ , F-'!C$3))</f>
        <v>5.4769309433185431E-4</v>
      </c>
      <c r="D103" s="2" cm="1">
        <f t="array" ref="D103">[1]!table_weight[Crossing]*(('F+ , F-'!D$2-[1]!tbl_gk[[#This Row],[Crossing]])/('F+ , F-'!D$2-'F+ , F-'!D$3))</f>
        <v>3.3625286215233793E-2</v>
      </c>
      <c r="E103" s="2" cm="1">
        <f t="array" ref="E103">[1]!table_weight[Finishing]*(('F+ , F-'!E$2-[1]!tbl_gk[[#This Row],[Finishing]])/('F+ , F-'!E$2-'F+ , F-'!E$3))</f>
        <v>1.3975509583206414E-2</v>
      </c>
      <c r="F103" s="2" cm="1">
        <f t="array" ref="F103">[1]!table_weight[HeadingAccuracy]*(('F+ , F-'!F$2-[1]!tbl_gk[[#This Row],[HeadingAccuracy]])/('F+ , F-'!F$2-'F+ , F-'!F$3))</f>
        <v>1.00216539308148E-2</v>
      </c>
      <c r="G103" s="2" cm="1">
        <f t="array" ref="G103">[1]!table_weight[ShortPassing]*(('F+ , F-'!G$2-[1]!tbl_gk[[#This Row],[ShortPassing]])/('F+ , F-'!G$2-'F+ , F-'!G$3))</f>
        <v>2.8126811739786758E-2</v>
      </c>
      <c r="H103" s="2" cm="1">
        <f t="array" ref="H103">[1]!table_weight[Volleys]*(('F+ , F-'!H$2-[1]!tbl_gk[[#This Row],[Volleys]])/('F+ , F-'!H$2-'F+ , F-'!H$3))</f>
        <v>1.5046097273845413E-3</v>
      </c>
      <c r="I103" s="2" cm="1">
        <f t="array" ref="I103">[1]!table_weight[Dribbling]*(('F+ , F-'!I$2-[1]!tbl_gk[[#This Row],[Dribbling]])/('F+ , F-'!I$2-'F+ , F-'!I$3))</f>
        <v>1.6623929766613008E-2</v>
      </c>
      <c r="J103" s="2" cm="1">
        <f t="array" ref="J103">[1]!table_weight[Curve]*(('F+ , F-'!J$2-[1]!tbl_gk[[#This Row],[Curve]])/('F+ , F-'!J$2-'F+ , F-'!J$3))</f>
        <v>9.4648953791028455E-3</v>
      </c>
      <c r="K103" s="2" cm="1">
        <f t="array" ref="K103">[1]!table_weight[FKAccuracy]*(('F+ , F-'!K$2-[1]!tbl_gk[[#This Row],[FKAccuracy]])/('F+ , F-'!K$2-'F+ , F-'!K$3))</f>
        <v>9.5832065713416324E-3</v>
      </c>
      <c r="L103" s="2" cm="1">
        <f t="array" ref="L103">[1]!table_weight[LongPassing]*(('F+ , F-'!L$2-[1]!tbl_gk[[#This Row],[LongPassing]])/('F+ , F-'!L$2-'F+ , F-'!L$3))</f>
        <v>1.0828482001515967E-2</v>
      </c>
      <c r="M103" s="2" cm="1">
        <f t="array" ref="M103">[1]!table_weight[BallControl]*(('F+ , F-'!M$2-[1]!tbl_gk[[#This Row],[BallControl]])/('F+ , F-'!M$2-'F+ , F-'!M$3))</f>
        <v>1.0430701030031691E-2</v>
      </c>
      <c r="N103" s="2" cm="1">
        <f t="array" ref="N103">[1]!table_weight[Acceleration]*(('F+ , F-'!N$2-[1]!tbl_gk[[#This Row],[Acceleration]])/('F+ , F-'!N$2-'F+ , F-'!N$3))</f>
        <v>3.3823082016499898E-3</v>
      </c>
      <c r="O103" s="2" cm="1">
        <f t="array" ref="O103">[1]!table_weight[SprintSpeed]*(('F+ , F-'!O$2-[1]!tbl_gk[[#This Row],[SprintSpeed]])/('F+ , F-'!O$2-'F+ , F-'!O$3))</f>
        <v>5.6221478551870948E-3</v>
      </c>
      <c r="P103" s="2" cm="1">
        <f t="array" ref="P103">[1]!table_weight[Agility]*(('F+ , F-'!P$2-[1]!tbl_gk[[#This Row],[Agility]])/('F+ , F-'!P$2-'F+ , F-'!P$3))</f>
        <v>1.8721771079544065E-3</v>
      </c>
      <c r="Q103" s="2" cm="1">
        <f t="array" ref="Q103">[1]!table_weight[Reactions]*(('F+ , F-'!Q$2-[1]!tbl_gk[[#This Row],[Reactions]])/('F+ , F-'!Q$2-'F+ , F-'!Q$3))</f>
        <v>1.2891050001804705E-3</v>
      </c>
      <c r="R103" s="2" cm="1">
        <f t="array" ref="R103">[1]!table_weight[Balance]*(('F+ , F-'!R$2-[1]!tbl_gk[[#This Row],[Balance]])/('F+ , F-'!R$2-'F+ , F-'!R$3))</f>
        <v>1.0554876042293973E-3</v>
      </c>
      <c r="S103" s="2" cm="1">
        <f t="array" ref="S103">[1]!table_weight[ShotPower]*(('F+ , F-'!S$2-[1]!tbl_gk[[#This Row],[ShotPower]])/('F+ , F-'!S$2-'F+ , F-'!S$3))</f>
        <v>4.4150274176912247E-3</v>
      </c>
      <c r="T103" s="2" cm="1">
        <f t="array" ref="T103">[1]!table_weight[Jumping]*(('F+ , F-'!T$2-[1]!tbl_gk[[#This Row],[Jumping]])/('F+ , F-'!T$2-'F+ , F-'!T$3))</f>
        <v>2.3185177188729754E-3</v>
      </c>
      <c r="U103" s="2" cm="1">
        <f t="array" ref="U103">[1]!table_weight[Stamina]*(('F+ , F-'!U$2-[1]!tbl_gk[[#This Row],[Stamina]])/('F+ , F-'!U$2-'F+ , F-'!U$3))</f>
        <v>1.4598074526237249E-2</v>
      </c>
      <c r="V103" s="2" cm="1">
        <f t="array" ref="V103">[1]!table_weight[Strength]*(('F+ , F-'!V$2-[1]!tbl_gk[[#This Row],[Strength]])/('F+ , F-'!V$2-'F+ , F-'!V$3))</f>
        <v>2.0408680661190511E-2</v>
      </c>
      <c r="W103" s="2" cm="1">
        <f t="array" ref="W103">[1]!table_weight[LongShots]*(('F+ , F-'!W$2-[1]!tbl_gk[[#This Row],[LongShots]])/('F+ , F-'!W$2-'F+ , F-'!W$3))</f>
        <v>7.7912248547492196E-3</v>
      </c>
      <c r="X103" s="2" cm="1">
        <f t="array" ref="X103">[1]!table_weight[Aggression]*(('F+ , F-'!X$2-[1]!tbl_gk[[#This Row],[Aggression]])/('F+ , F-'!X$2-'F+ , F-'!X$3))</f>
        <v>1.034377852144811E-2</v>
      </c>
      <c r="Y103" s="2" cm="1">
        <f t="array" ref="Y103">[1]!table_weight[Interceptions]*(('F+ , F-'!Y$2-[1]!tbl_gk[[#This Row],[Interceptions]])/('F+ , F-'!Y$2-'F+ , F-'!Y$3))</f>
        <v>1.4543619728865382E-2</v>
      </c>
      <c r="Z103" s="2" cm="1">
        <f t="array" ref="Z103">[1]!table_weight[Positioning]*(('F+ , F-'!Z$2-[1]!tbl_gk[[#This Row],[Positioning]])/('F+ , F-'!Z$2-'F+ , F-'!Z$3))</f>
        <v>8.8733394179088337E-4</v>
      </c>
      <c r="AA103" s="2" cm="1">
        <f t="array" ref="AA103">[1]!table_weight[Vision]*(('F+ , F-'!AA$2-[1]!tbl_gk[[#This Row],[Vision]])/('F+ , F-'!AA$2-'F+ , F-'!AA$3))</f>
        <v>4.9690700740289938E-3</v>
      </c>
      <c r="AB103" s="2" cm="1">
        <f t="array" ref="AB103">[1]!table_weight[Penalties]*(('F+ , F-'!AB$2-[1]!tbl_gk[[#This Row],[Penalties]])/('F+ , F-'!AB$2-'F+ , F-'!AB$3))</f>
        <v>2.4662663970364263E-3</v>
      </c>
      <c r="AC103" s="2" cm="1">
        <f t="array" ref="AC103">[1]!table_weight[Composure]*(('F+ , F-'!AC$2-[1]!tbl_gk[[#This Row],[Composure]])/('F+ , F-'!AC$2-'F+ , F-'!AC$3))</f>
        <v>4.8036123164619632E-4</v>
      </c>
      <c r="AD103" s="2" cm="1">
        <f t="array" ref="AD103">[1]!table_weight[Marking]*(('F+ , F-'!AD$2-[1]!tbl_gk[[#This Row],[Marking]])/('F+ , F-'!AD$2-'F+ , F-'!AD$3))</f>
        <v>2.0507273321389546E-2</v>
      </c>
      <c r="AE103" s="2" cm="1">
        <f t="array" ref="AE103">[1]!table_weight[StandingTackle]*(('F+ , F-'!AE$2-[1]!tbl_gk[[#This Row],[StandingTackle]])/('F+ , F-'!AE$2-'F+ , F-'!AE$3))</f>
        <v>3.1383600467551613E-2</v>
      </c>
      <c r="AF103" s="2" cm="1">
        <f t="array" ref="AF103">[1]!table_weight[SlidingTackle]*(('F+ , F-'!AF$2-[1]!tbl_gk[[#This Row],[SlidingTackle]])/('F+ , F-'!AF$2-'F+ , F-'!AF$3))</f>
        <v>9.7139715732897855E-3</v>
      </c>
      <c r="AG103" s="2" cm="1">
        <f t="array" ref="AG103">[1]!table_weight[GKDiving]*(('F+ , F-'!AG$2-[1]!tbl_gk[[#This Row],[GKDiving]])/('F+ , F-'!AG$2-'F+ , F-'!AG$3))</f>
        <v>3.5870474596896844E-2</v>
      </c>
      <c r="AH103" s="2" cm="1">
        <f t="array" ref="AH103">[1]!table_weight[GKHandling]*(('F+ , F-'!AH$2-[1]!tbl_gk[[#This Row],[GKHandling]])/('F+ , F-'!AH$2-'F+ , F-'!AH$3))</f>
        <v>4.0994828110739248E-2</v>
      </c>
      <c r="AI103" s="2" cm="1">
        <f t="array" ref="AI103">[1]!table_weight[GKKicking]*(('F+ , F-'!AI$2-[1]!tbl_gk[[#This Row],[GKKicking]])/('F+ , F-'!AI$2-'F+ , F-'!AI$3))</f>
        <v>1.9677517493154842E-2</v>
      </c>
      <c r="AJ103" s="2" cm="1">
        <f t="array" ref="AJ103">[1]!table_weight[GKPositioning]*(('F+ , F-'!AJ$2-[1]!tbl_gk[[#This Row],[GKPositioning]])/('F+ , F-'!AJ$2-'F+ , F-'!AJ$3))</f>
        <v>1.6397931244295699E-2</v>
      </c>
      <c r="AK103" s="2" cm="1">
        <f t="array" ref="AK103">[1]!table_weight[GKReflexes]*(('F+ , F-'!AK$2-[1]!tbl_gk[[#This Row],[GKReflexes]])/('F+ , F-'!AK$2-'F+ , F-'!AK$3))</f>
        <v>4.1905824290977896E-2</v>
      </c>
    </row>
    <row r="104" spans="1:37" x14ac:dyDescent="0.55000000000000004">
      <c r="A104" s="7">
        <f>[1]!tbl_gk[[#This Row],[ID]]</f>
        <v>173533</v>
      </c>
      <c r="B104" s="1" cm="1">
        <f t="array" ref="B104">[1]!table_weight[ValueEUR]*(('F+ , F-'!B$2-[1]!tbl_gk[[#This Row],[ValueEUR]])/('F+ , F-'!B$2-'F+ , F-'!B$3))</f>
        <v>1.2068791068449063E-4</v>
      </c>
      <c r="C104" s="1" cm="1">
        <f t="array" ref="C104">[1]!table_weight[WageEUR]*(('F+ , F-'!C$2-[1]!tbl_gk[[#This Row],[WageEUR]])/('F+ , F-'!C$2-'F+ , F-'!C$3))</f>
        <v>1.4865955417578903E-3</v>
      </c>
      <c r="D104" s="1" cm="1">
        <f t="array" ref="D104">[1]!table_weight[Crossing]*(('F+ , F-'!D$2-[1]!tbl_gk[[#This Row],[Crossing]])/('F+ , F-'!D$2-'F+ , F-'!D$3))</f>
        <v>3.4746129089074922E-2</v>
      </c>
      <c r="E104" s="1" cm="1">
        <f t="array" ref="E104">[1]!table_weight[Finishing]*(('F+ , F-'!E$2-[1]!tbl_gk[[#This Row],[Finishing]])/('F+ , F-'!E$2-'F+ , F-'!E$3))</f>
        <v>1.4973760267721157E-2</v>
      </c>
      <c r="F104" s="1" cm="1">
        <f t="array" ref="F104">[1]!table_weight[HeadingAccuracy]*(('F+ , F-'!F$2-[1]!tbl_gk[[#This Row],[HeadingAccuracy]])/('F+ , F-'!F$2-'F+ , F-'!F$3))</f>
        <v>8.351378275679E-3</v>
      </c>
      <c r="G104" s="1" cm="1">
        <f t="array" ref="G104">[1]!table_weight[ShortPassing]*(('F+ , F-'!G$2-[1]!tbl_gk[[#This Row],[ShortPassing]])/('F+ , F-'!G$2-'F+ , F-'!G$3))</f>
        <v>2.390778997881874E-2</v>
      </c>
      <c r="H104" s="1" cm="1">
        <f t="array" ref="H104">[1]!table_weight[Volleys]*(('F+ , F-'!H$2-[1]!tbl_gk[[#This Row],[Volleys]])/('F+ , F-'!H$2-'F+ , F-'!H$3))</f>
        <v>1.7360881469821632E-3</v>
      </c>
      <c r="I104" s="1" cm="1">
        <f t="array" ref="I104">[1]!table_weight[Dribbling]*(('F+ , F-'!I$2-[1]!tbl_gk[[#This Row],[Dribbling]])/('F+ , F-'!I$2-'F+ , F-'!I$3))</f>
        <v>7.823025772523768E-3</v>
      </c>
      <c r="J104" s="1" cm="1">
        <f t="array" ref="J104">[1]!table_weight[Curve]*(('F+ , F-'!J$2-[1]!tbl_gk[[#This Row],[Curve]])/('F+ , F-'!J$2-'F+ , F-'!J$3))</f>
        <v>9.6339113680153961E-3</v>
      </c>
      <c r="K104" s="1" cm="1">
        <f t="array" ref="K104">[1]!table_weight[FKAccuracy]*(('F+ , F-'!K$2-[1]!tbl_gk[[#This Row],[FKAccuracy]])/('F+ , F-'!K$2-'F+ , F-'!K$3))</f>
        <v>8.9747490112564478E-3</v>
      </c>
      <c r="L104" s="1" cm="1">
        <f t="array" ref="L104">[1]!table_weight[LongPassing]*(('F+ , F-'!L$2-[1]!tbl_gk[[#This Row],[LongPassing]])/('F+ , F-'!L$2-'F+ , F-'!L$3))</f>
        <v>1.8949843502652941E-2</v>
      </c>
      <c r="M104" s="1" cm="1">
        <f t="array" ref="M104">[1]!table_weight[BallControl]*(('F+ , F-'!M$2-[1]!tbl_gk[[#This Row],[BallControl]])/('F+ , F-'!M$2-'F+ , F-'!M$3))</f>
        <v>6.0845756008518197E-3</v>
      </c>
      <c r="N104" s="1" cm="1">
        <f t="array" ref="N104">[1]!table_weight[Acceleration]*(('F+ , F-'!N$2-[1]!tbl_gk[[#This Row],[Acceleration]])/('F+ , F-'!N$2-'F+ , F-'!N$3))</f>
        <v>2.2548721344333262E-3</v>
      </c>
      <c r="O104" s="1" cm="1">
        <f t="array" ref="O104">[1]!table_weight[SprintSpeed]*(('F+ , F-'!O$2-[1]!tbl_gk[[#This Row],[SprintSpeed]])/('F+ , F-'!O$2-'F+ , F-'!O$3))</f>
        <v>3.6543961058716113E-3</v>
      </c>
      <c r="P104" s="1" cm="1">
        <f t="array" ref="P104">[1]!table_weight[Agility]*(('F+ , F-'!P$2-[1]!tbl_gk[[#This Row],[Agility]])/('F+ , F-'!P$2-'F+ , F-'!P$3))</f>
        <v>2.340221384943008E-3</v>
      </c>
      <c r="Q104" s="1" cm="1">
        <f t="array" ref="Q104">[1]!table_weight[Reactions]*(('F+ , F-'!Q$2-[1]!tbl_gk[[#This Row],[Reactions]])/('F+ , F-'!Q$2-'F+ , F-'!Q$3))</f>
        <v>1.2891050001804705E-3</v>
      </c>
      <c r="R104" s="1" cm="1">
        <f t="array" ref="R104">[1]!table_weight[Balance]*(('F+ , F-'!R$2-[1]!tbl_gk[[#This Row],[Balance]])/('F+ , F-'!R$2-'F+ , F-'!R$3))</f>
        <v>1.4901001471473846E-3</v>
      </c>
      <c r="S104" s="1" cm="1">
        <f t="array" ref="S104">[1]!table_weight[ShotPower]*(('F+ , F-'!S$2-[1]!tbl_gk[[#This Row],[ShotPower]])/('F+ , F-'!S$2-'F+ , F-'!S$3))</f>
        <v>5.4538573983244545E-3</v>
      </c>
      <c r="T104" s="1" cm="1">
        <f t="array" ref="T104">[1]!table_weight[Jumping]*(('F+ , F-'!T$2-[1]!tbl_gk[[#This Row],[Jumping]])/('F+ , F-'!T$2-'F+ , F-'!T$3))</f>
        <v>2.2326466922480506E-3</v>
      </c>
      <c r="U104" s="1" cm="1">
        <f t="array" ref="U104">[1]!table_weight[Stamina]*(('F+ , F-'!U$2-[1]!tbl_gk[[#This Row],[Stamina]])/('F+ , F-'!U$2-'F+ , F-'!U$3))</f>
        <v>8.5871026624924993E-3</v>
      </c>
      <c r="V104" s="1" cm="1">
        <f t="array" ref="V104">[1]!table_weight[Strength]*(('F+ , F-'!V$2-[1]!tbl_gk[[#This Row],[Strength]])/('F+ , F-'!V$2-'F+ , F-'!V$3))</f>
        <v>3.9930027380590122E-2</v>
      </c>
      <c r="W104" s="1" cm="1">
        <f t="array" ref="W104">[1]!table_weight[LongShots]*(('F+ , F-'!W$2-[1]!tbl_gk[[#This Row],[LongShots]])/('F+ , F-'!W$2-'F+ , F-'!W$3))</f>
        <v>8.3106398450658349E-3</v>
      </c>
      <c r="X104" s="1" cm="1">
        <f t="array" ref="X104">[1]!table_weight[Aggression]*(('F+ , F-'!X$2-[1]!tbl_gk[[#This Row],[Aggression]])/('F+ , F-'!X$2-'F+ , F-'!X$3))</f>
        <v>2.0079099482811037E-2</v>
      </c>
      <c r="Y104" s="1" cm="1">
        <f t="array" ref="Y104">[1]!table_weight[Interceptions]*(('F+ , F-'!Y$2-[1]!tbl_gk[[#This Row],[Interceptions]])/('F+ , F-'!Y$2-'F+ , F-'!Y$3))</f>
        <v>1.3851066408443219E-2</v>
      </c>
      <c r="Z104" s="1" cm="1">
        <f t="array" ref="Z104">[1]!table_weight[Positioning]*(('F+ , F-'!Z$2-[1]!tbl_gk[[#This Row],[Positioning]])/('F+ , F-'!Z$2-'F+ , F-'!Z$3))</f>
        <v>1.1831119223878444E-3</v>
      </c>
      <c r="AA104" s="1" cm="1">
        <f t="array" ref="AA104">[1]!table_weight[Vision]*(('F+ , F-'!AA$2-[1]!tbl_gk[[#This Row],[Vision]])/('F+ , F-'!AA$2-'F+ , F-'!AA$3))</f>
        <v>2.0586147449548689E-2</v>
      </c>
      <c r="AB104" s="1" cm="1">
        <f t="array" ref="AB104">[1]!table_weight[Penalties]*(('F+ , F-'!AB$2-[1]!tbl_gk[[#This Row],[Penalties]])/('F+ , F-'!AB$2-'F+ , F-'!AB$3))</f>
        <v>2.4662663970364263E-3</v>
      </c>
      <c r="AC104" s="1" cm="1">
        <f t="array" ref="AC104">[1]!table_weight[Composure]*(('F+ , F-'!AC$2-[1]!tbl_gk[[#This Row],[Composure]])/('F+ , F-'!AC$2-'F+ , F-'!AC$3))</f>
        <v>4.8036123164619632E-4</v>
      </c>
      <c r="AD104" s="1" cm="1">
        <f t="array" ref="AD104">[1]!table_weight[Marking]*(('F+ , F-'!AD$2-[1]!tbl_gk[[#This Row],[Marking]])/('F+ , F-'!AD$2-'F+ , F-'!AD$3))</f>
        <v>3.6282098953227655E-2</v>
      </c>
      <c r="AE104" s="1" cm="1">
        <f t="array" ref="AE104">[1]!table_weight[StandingTackle]*(('F+ , F-'!AE$2-[1]!tbl_gk[[#This Row],[StandingTackle]])/('F+ , F-'!AE$2-'F+ , F-'!AE$3))</f>
        <v>1.7933485981458063E-2</v>
      </c>
      <c r="AF104" s="1" cm="1">
        <f t="array" ref="AF104">[1]!table_weight[SlidingTackle]*(('F+ , F-'!AF$2-[1]!tbl_gk[[#This Row],[SlidingTackle]])/('F+ , F-'!AF$2-'F+ , F-'!AF$3))</f>
        <v>1.0461200155850536E-2</v>
      </c>
      <c r="AG104" s="1" cm="1">
        <f t="array" ref="AG104">[1]!table_weight[GKDiving]*(('F+ , F-'!AG$2-[1]!tbl_gk[[#This Row],[GKDiving]])/('F+ , F-'!AG$2-'F+ , F-'!AG$3))</f>
        <v>3.4162356758949373E-2</v>
      </c>
      <c r="AH104" s="1" cm="1">
        <f t="array" ref="AH104">[1]!table_weight[GKHandling]*(('F+ , F-'!AH$2-[1]!tbl_gk[[#This Row],[GKHandling]])/('F+ , F-'!AH$2-'F+ , F-'!AH$3))</f>
        <v>4.0994828110739248E-2</v>
      </c>
      <c r="AI104" s="1" cm="1">
        <f t="array" ref="AI104">[1]!table_weight[GKKicking]*(('F+ , F-'!AI$2-[1]!tbl_gk[[#This Row],[GKKicking]])/('F+ , F-'!AI$2-'F+ , F-'!AI$3))</f>
        <v>2.5044113173106158E-2</v>
      </c>
      <c r="AJ104" s="1" cm="1">
        <f t="array" ref="AJ104">[1]!table_weight[GKPositioning]*(('F+ , F-'!AJ$2-[1]!tbl_gk[[#This Row],[GKPositioning]])/('F+ , F-'!AJ$2-'F+ , F-'!AJ$3))</f>
        <v>1.6397931244295699E-2</v>
      </c>
      <c r="AK104" s="1" cm="1">
        <f t="array" ref="AK104">[1]!table_weight[GKReflexes]*(('F+ , F-'!AK$2-[1]!tbl_gk[[#This Row],[GKReflexes]])/('F+ , F-'!AK$2-'F+ , F-'!AK$3))</f>
        <v>4.0083831930500594E-2</v>
      </c>
    </row>
    <row r="105" spans="1:37" x14ac:dyDescent="0.55000000000000004">
      <c r="A105" s="8">
        <f>[1]!tbl_gk[[#This Row],[ID]]</f>
        <v>173895</v>
      </c>
      <c r="B105" s="2" cm="1">
        <f t="array" ref="B105">[1]!table_weight[ValueEUR]*(('F+ , F-'!B$2-[1]!tbl_gk[[#This Row],[ValueEUR]])/('F+ , F-'!B$2-'F+ , F-'!B$3))</f>
        <v>3.7348432718218329E-5</v>
      </c>
      <c r="C105" s="2" cm="1">
        <f t="array" ref="C105">[1]!table_weight[WageEUR]*(('F+ , F-'!C$2-[1]!tbl_gk[[#This Row],[WageEUR]])/('F+ , F-'!C$2-'F+ , F-'!C$3))</f>
        <v>2.3472561185650898E-4</v>
      </c>
      <c r="D105" s="2" cm="1">
        <f t="array" ref="D105">[1]!table_weight[Crossing]*(('F+ , F-'!D$2-[1]!tbl_gk[[#This Row],[Crossing]])/('F+ , F-'!D$2-'F+ , F-'!D$3))</f>
        <v>3.2504443341392672E-2</v>
      </c>
      <c r="E105" s="2" cm="1">
        <f t="array" ref="E105">[1]!table_weight[Finishing]*(('F+ , F-'!E$2-[1]!tbl_gk[[#This Row],[Finishing]])/('F+ , F-'!E$2-'F+ , F-'!E$3))</f>
        <v>1.3975509583206414E-2</v>
      </c>
      <c r="F105" s="2" cm="1">
        <f t="array" ref="F105">[1]!table_weight[HeadingAccuracy]*(('F+ , F-'!F$2-[1]!tbl_gk[[#This Row],[HeadingAccuracy]])/('F+ , F-'!F$2-'F+ , F-'!F$3))</f>
        <v>1.00216539308148E-2</v>
      </c>
      <c r="G105" s="2" cm="1">
        <f t="array" ref="G105">[1]!table_weight[ShortPassing]*(('F+ , F-'!G$2-[1]!tbl_gk[[#This Row],[ShortPassing]])/('F+ , F-'!G$2-'F+ , F-'!G$3))</f>
        <v>3.5158514674733445E-2</v>
      </c>
      <c r="H105" s="2" cm="1">
        <f t="array" ref="H105">[1]!table_weight[Volleys]*(('F+ , F-'!H$2-[1]!tbl_gk[[#This Row],[Volleys]])/('F+ , F-'!H$2-'F+ , F-'!H$3))</f>
        <v>1.2731313077869197E-3</v>
      </c>
      <c r="I105" s="2" cm="1">
        <f t="array" ref="I105">[1]!table_weight[Dribbling]*(('F+ , F-'!I$2-[1]!tbl_gk[[#This Row],[Dribbling]])/('F+ , F-'!I$2-'F+ , F-'!I$3))</f>
        <v>1.6623929766613008E-2</v>
      </c>
      <c r="J105" s="2" cm="1">
        <f t="array" ref="J105">[1]!table_weight[Curve]*(('F+ , F-'!J$2-[1]!tbl_gk[[#This Row],[Curve]])/('F+ , F-'!J$2-'F+ , F-'!J$3))</f>
        <v>8.6198154345400926E-3</v>
      </c>
      <c r="K105" s="2" cm="1">
        <f t="array" ref="K105">[1]!table_weight[FKAccuracy]*(('F+ , F-'!K$2-[1]!tbl_gk[[#This Row],[FKAccuracy]])/('F+ , F-'!K$2-'F+ , F-'!K$3))</f>
        <v>8.3662914511712649E-3</v>
      </c>
      <c r="L105" s="2" cm="1">
        <f t="array" ref="L105">[1]!table_weight[LongPassing]*(('F+ , F-'!L$2-[1]!tbl_gk[[#This Row],[LongPassing]])/('F+ , F-'!L$2-'F+ , F-'!L$3))</f>
        <v>1.4077026601970757E-2</v>
      </c>
      <c r="M105" s="2" cm="1">
        <f t="array" ref="M105">[1]!table_weight[BallControl]*(('F+ , F-'!M$2-[1]!tbl_gk[[#This Row],[BallControl]])/('F+ , F-'!M$2-'F+ , F-'!M$3))</f>
        <v>1.1734538658785654E-2</v>
      </c>
      <c r="N105" s="2" cm="1">
        <f t="array" ref="N105">[1]!table_weight[Acceleration]*(('F+ , F-'!N$2-[1]!tbl_gk[[#This Row],[Acceleration]])/('F+ , F-'!N$2-'F+ , F-'!N$3))</f>
        <v>3.8332826285366545E-3</v>
      </c>
      <c r="O105" s="2" cm="1">
        <f t="array" ref="O105">[1]!table_weight[SprintSpeed]*(('F+ , F-'!O$2-[1]!tbl_gk[[#This Row],[SprintSpeed]])/('F+ , F-'!O$2-'F+ , F-'!O$3))</f>
        <v>3.6543961058716113E-3</v>
      </c>
      <c r="P105" s="2" cm="1">
        <f t="array" ref="P105">[1]!table_weight[Agility]*(('F+ , F-'!P$2-[1]!tbl_gk[[#This Row],[Agility]])/('F+ , F-'!P$2-'F+ , F-'!P$3))</f>
        <v>9.3608855397720326E-4</v>
      </c>
      <c r="Q105" s="2" cm="1">
        <f t="array" ref="Q105">[1]!table_weight[Reactions]*(('F+ , F-'!Q$2-[1]!tbl_gk[[#This Row],[Reactions]])/('F+ , F-'!Q$2-'F+ , F-'!Q$3))</f>
        <v>1.6500544002310022E-3</v>
      </c>
      <c r="R105" s="2" cm="1">
        <f t="array" ref="R105">[1]!table_weight[Balance]*(('F+ , F-'!R$2-[1]!tbl_gk[[#This Row],[Balance]])/('F+ , F-'!R$2-'F+ , F-'!R$3))</f>
        <v>1.5521876532785257E-3</v>
      </c>
      <c r="S105" s="2" cm="1">
        <f t="array" ref="S105">[1]!table_weight[ShotPower]*(('F+ , F-'!S$2-[1]!tbl_gk[[#This Row],[ShotPower]])/('F+ , F-'!S$2-'F+ , F-'!S$3))</f>
        <v>6.2329798837993753E-3</v>
      </c>
      <c r="T105" s="2" cm="1">
        <f t="array" ref="T105">[1]!table_weight[Jumping]*(('F+ , F-'!T$2-[1]!tbl_gk[[#This Row],[Jumping]])/('F+ , F-'!T$2-'F+ , F-'!T$3))</f>
        <v>1.7174205324985003E-3</v>
      </c>
      <c r="U105" s="2" cm="1">
        <f t="array" ref="U105">[1]!table_weight[Stamina]*(('F+ , F-'!U$2-[1]!tbl_gk[[#This Row],[Stamina]])/('F+ , F-'!U$2-'F+ , F-'!U$3))</f>
        <v>4.2935513312462497E-3</v>
      </c>
      <c r="V105" s="2" cm="1">
        <f t="array" ref="V105">[1]!table_weight[Strength]*(('F+ , F-'!V$2-[1]!tbl_gk[[#This Row],[Strength]])/('F+ , F-'!V$2-'F+ , F-'!V$3))</f>
        <v>1.5084677010445158E-2</v>
      </c>
      <c r="W105" s="2" cm="1">
        <f t="array" ref="W105">[1]!table_weight[LongShots]*(('F+ , F-'!W$2-[1]!tbl_gk[[#This Row],[LongShots]])/('F+ , F-'!W$2-'F+ , F-'!W$3))</f>
        <v>8.3106398450658349E-3</v>
      </c>
      <c r="X105" s="2" cm="1">
        <f t="array" ref="X105">[1]!table_weight[Aggression]*(('F+ , F-'!X$2-[1]!tbl_gk[[#This Row],[Aggression]])/('F+ , F-'!X$2-'F+ , F-'!X$3))</f>
        <v>2.4338302403407318E-3</v>
      </c>
      <c r="Y105" s="2" cm="1">
        <f t="array" ref="Y105">[1]!table_weight[Interceptions]*(('F+ , F-'!Y$2-[1]!tbl_gk[[#This Row],[Interceptions]])/('F+ , F-'!Y$2-'F+ , F-'!Y$3))</f>
        <v>1.1773406447176737E-2</v>
      </c>
      <c r="Z105" s="2" cm="1">
        <f t="array" ref="Z105">[1]!table_weight[Positioning]*(('F+ , F-'!Z$2-[1]!tbl_gk[[#This Row],[Positioning]])/('F+ , F-'!Z$2-'F+ , F-'!Z$3))</f>
        <v>5.9155596119392221E-4</v>
      </c>
      <c r="AA105" s="2" cm="1">
        <f t="array" ref="AA105">[1]!table_weight[Vision]*(('F+ , F-'!AA$2-[1]!tbl_gk[[#This Row],[Vision]])/('F+ , F-'!AA$2-'F+ , F-'!AA$3))</f>
        <v>1.6326944528952409E-2</v>
      </c>
      <c r="AB105" s="2" cm="1">
        <f t="array" ref="AB105">[1]!table_weight[Penalties]*(('F+ , F-'!AB$2-[1]!tbl_gk[[#This Row],[Penalties]])/('F+ , F-'!AB$2-'F+ , F-'!AB$3))</f>
        <v>1.9965013690294879E-3</v>
      </c>
      <c r="AC105" s="2" cm="1">
        <f t="array" ref="AC105">[1]!table_weight[Composure]*(('F+ , F-'!AC$2-[1]!tbl_gk[[#This Row],[Composure]])/('F+ , F-'!AC$2-'F+ , F-'!AC$3))</f>
        <v>1.2809632843898569E-3</v>
      </c>
      <c r="AD105" s="2" cm="1">
        <f t="array" ref="AD105">[1]!table_weight[Marking]*(('F+ , F-'!AD$2-[1]!tbl_gk[[#This Row],[Marking]])/('F+ , F-'!AD$2-'F+ , F-'!AD$3))</f>
        <v>9.4648953791028664E-3</v>
      </c>
      <c r="AE105" s="2" cm="1">
        <f t="array" ref="AE105">[1]!table_weight[StandingTackle]*(('F+ , F-'!AE$2-[1]!tbl_gk[[#This Row],[StandingTackle]])/('F+ , F-'!AE$2-'F+ , F-'!AE$3))</f>
        <v>2.017517172914032E-2</v>
      </c>
      <c r="AF105" s="2" cm="1">
        <f t="array" ref="AF105">[1]!table_weight[SlidingTackle]*(('F+ , F-'!AF$2-[1]!tbl_gk[[#This Row],[SlidingTackle]])/('F+ , F-'!AF$2-'F+ , F-'!AF$3))</f>
        <v>8.9667429907290316E-3</v>
      </c>
      <c r="AG105" s="2" cm="1">
        <f t="array" ref="AG105">[1]!table_weight[GKDiving]*(('F+ , F-'!AG$2-[1]!tbl_gk[[#This Row],[GKDiving]])/('F+ , F-'!AG$2-'F+ , F-'!AG$3))</f>
        <v>4.7827299462529123E-2</v>
      </c>
      <c r="AH105" s="2" cm="1">
        <f t="array" ref="AH105">[1]!table_weight[GKHandling]*(('F+ , F-'!AH$2-[1]!tbl_gk[[#This Row],[GKHandling]])/('F+ , F-'!AH$2-'F+ , F-'!AH$3))</f>
        <v>5.168913109614949E-2</v>
      </c>
      <c r="AI105" s="2" cm="1">
        <f t="array" ref="AI105">[1]!table_weight[GKKicking]*(('F+ , F-'!AI$2-[1]!tbl_gk[[#This Row],[GKKicking]])/('F+ , F-'!AI$2-'F+ , F-'!AI$3))</f>
        <v>2.8621843626407038E-2</v>
      </c>
      <c r="AJ105" s="2" cm="1">
        <f t="array" ref="AJ105">[1]!table_weight[GKPositioning]*(('F+ , F-'!AJ$2-[1]!tbl_gk[[#This Row],[GKPositioning]])/('F+ , F-'!AJ$2-'F+ , F-'!AJ$3))</f>
        <v>1.8290000234022125E-2</v>
      </c>
      <c r="AK105" s="2" cm="1">
        <f t="array" ref="AK105">[1]!table_weight[GKReflexes]*(('F+ , F-'!AK$2-[1]!tbl_gk[[#This Row],[GKReflexes]])/('F+ , F-'!AK$2-'F+ , F-'!AK$3))</f>
        <v>4.9193793732887098E-2</v>
      </c>
    </row>
    <row r="106" spans="1:37" x14ac:dyDescent="0.55000000000000004">
      <c r="A106" s="7">
        <f>[1]!tbl_gk[[#This Row],[ID]]</f>
        <v>174543</v>
      </c>
      <c r="B106" s="1" cm="1">
        <f t="array" ref="B106">[1]!table_weight[ValueEUR]*(('F+ , F-'!B$2-[1]!tbl_gk[[#This Row],[ValueEUR]])/('F+ , F-'!B$2-'F+ , F-'!B$3))</f>
        <v>4.9108559053458981E-4</v>
      </c>
      <c r="C106" s="1" cm="1">
        <f t="array" ref="C106">[1]!table_weight[WageEUR]*(('F+ , F-'!C$2-[1]!tbl_gk[[#This Row],[WageEUR]])/('F+ , F-'!C$2-'F+ , F-'!C$3))</f>
        <v>1.6430792829955629E-3</v>
      </c>
      <c r="D106" s="1" cm="1">
        <f t="array" ref="D106">[1]!table_weight[Crossing]*(('F+ , F-'!D$2-[1]!tbl_gk[[#This Row],[Crossing]])/('F+ , F-'!D$2-'F+ , F-'!D$3))</f>
        <v>3.5866971962916043E-2</v>
      </c>
      <c r="E106" s="1" cm="1">
        <f t="array" ref="E106">[1]!table_weight[Finishing]*(('F+ , F-'!E$2-[1]!tbl_gk[[#This Row],[Finishing]])/('F+ , F-'!E$2-'F+ , F-'!E$3))</f>
        <v>1.3975509583206414E-2</v>
      </c>
      <c r="F106" s="1" cm="1">
        <f t="array" ref="F106">[1]!table_weight[HeadingAccuracy]*(('F+ , F-'!F$2-[1]!tbl_gk[[#This Row],[HeadingAccuracy]])/('F+ , F-'!F$2-'F+ , F-'!F$3))</f>
        <v>8.7689471894629514E-3</v>
      </c>
      <c r="G106" s="1" cm="1">
        <f t="array" ref="G106">[1]!table_weight[ShortPassing]*(('F+ , F-'!G$2-[1]!tbl_gk[[#This Row],[ShortPassing]])/('F+ , F-'!G$2-'F+ , F-'!G$3))</f>
        <v>9.8443841089253647E-3</v>
      </c>
      <c r="H106" s="1" cm="1">
        <f t="array" ref="H106">[1]!table_weight[Volleys]*(('F+ , F-'!H$2-[1]!tbl_gk[[#This Row],[Volleys]])/('F+ , F-'!H$2-'F+ , F-'!H$3))</f>
        <v>1.7360881469821632E-3</v>
      </c>
      <c r="I106" s="1" cm="1">
        <f t="array" ref="I106">[1]!table_weight[Dribbling]*(('F+ , F-'!I$2-[1]!tbl_gk[[#This Row],[Dribbling]])/('F+ , F-'!I$2-'F+ , F-'!I$3))</f>
        <v>8.8009039940892403E-3</v>
      </c>
      <c r="J106" s="1" cm="1">
        <f t="array" ref="J106">[1]!table_weight[Curve]*(('F+ , F-'!J$2-[1]!tbl_gk[[#This Row],[Curve]])/('F+ , F-'!J$2-'F+ , F-'!J$3))</f>
        <v>7.4367035121522358E-3</v>
      </c>
      <c r="K106" s="1" cm="1">
        <f t="array" ref="K106">[1]!table_weight[FKAccuracy]*(('F+ , F-'!K$2-[1]!tbl_gk[[#This Row],[FKAccuracy]])/('F+ , F-'!K$2-'F+ , F-'!K$3))</f>
        <v>5.4761180407666456E-3</v>
      </c>
      <c r="L106" s="1" cm="1">
        <f t="array" ref="L106">[1]!table_weight[LongPassing]*(('F+ , F-'!L$2-[1]!tbl_gk[[#This Row],[LongPassing]])/('F+ , F-'!L$2-'F+ , F-'!L$3))</f>
        <v>5.955665100833782E-3</v>
      </c>
      <c r="M106" s="1" cm="1">
        <f t="array" ref="M106">[1]!table_weight[BallControl]*(('F+ , F-'!M$2-[1]!tbl_gk[[#This Row],[BallControl]])/('F+ , F-'!M$2-'F+ , F-'!M$3))</f>
        <v>6.5191881437698072E-3</v>
      </c>
      <c r="N106" s="1" cm="1">
        <f t="array" ref="N106">[1]!table_weight[Acceleration]*(('F+ , F-'!N$2-[1]!tbl_gk[[#This Row],[Acceleration]])/('F+ , F-'!N$2-'F+ , F-'!N$3))</f>
        <v>1.5784104941033285E-3</v>
      </c>
      <c r="O106" s="1" cm="1">
        <f t="array" ref="O106">[1]!table_weight[SprintSpeed]*(('F+ , F-'!O$2-[1]!tbl_gk[[#This Row],[SprintSpeed]])/('F+ , F-'!O$2-'F+ , F-'!O$3))</f>
        <v>3.092181320352902E-3</v>
      </c>
      <c r="P106" s="1" cm="1">
        <f t="array" ref="P106">[1]!table_weight[Agility]*(('F+ , F-'!P$2-[1]!tbl_gk[[#This Row],[Agility]])/('F+ , F-'!P$2-'F+ , F-'!P$3))</f>
        <v>8.1907748473005273E-4</v>
      </c>
      <c r="Q106" s="1" cm="1">
        <f t="array" ref="Q106">[1]!table_weight[Reactions]*(('F+ , F-'!Q$2-[1]!tbl_gk[[#This Row],[Reactions]])/('F+ , F-'!Q$2-'F+ , F-'!Q$3))</f>
        <v>8.7659140012271992E-4</v>
      </c>
      <c r="R106" s="1" cm="1">
        <f t="array" ref="R106">[1]!table_weight[Balance]*(('F+ , F-'!R$2-[1]!tbl_gk[[#This Row],[Balance]])/('F+ , F-'!R$2-'F+ , F-'!R$3))</f>
        <v>4.3461254291798717E-4</v>
      </c>
      <c r="S106" s="1" cm="1">
        <f t="array" ref="S106">[1]!table_weight[ShotPower]*(('F+ , F-'!S$2-[1]!tbl_gk[[#This Row],[ShotPower]])/('F+ , F-'!S$2-'F+ , F-'!S$3))</f>
        <v>1.8179524661081515E-3</v>
      </c>
      <c r="T106" s="1" cm="1">
        <f t="array" ref="T106">[1]!table_weight[Jumping]*(('F+ , F-'!T$2-[1]!tbl_gk[[#This Row],[Jumping]])/('F+ , F-'!T$2-'F+ , F-'!T$3))</f>
        <v>2.5761307987477505E-4</v>
      </c>
      <c r="U106" s="1" cm="1">
        <f t="array" ref="U106">[1]!table_weight[Stamina]*(('F+ , F-'!U$2-[1]!tbl_gk[[#This Row],[Stamina]])/('F+ , F-'!U$2-'F+ , F-'!U$3))</f>
        <v>5.1522615974955001E-3</v>
      </c>
      <c r="V106" s="1" cm="1">
        <f t="array" ref="V106">[1]!table_weight[Strength]*(('F+ , F-'!V$2-[1]!tbl_gk[[#This Row],[Strength]])/('F+ , F-'!V$2-'F+ , F-'!V$3))</f>
        <v>1.4197343068654266E-2</v>
      </c>
      <c r="W106" s="1" cm="1">
        <f t="array" ref="W106">[1]!table_weight[LongShots]*(('F+ , F-'!W$2-[1]!tbl_gk[[#This Row],[LongShots]])/('F+ , F-'!W$2-'F+ , F-'!W$3))</f>
        <v>7.271809864432606E-3</v>
      </c>
      <c r="X106" s="1" cm="1">
        <f t="array" ref="X106">[1]!table_weight[Aggression]*(('F+ , F-'!X$2-[1]!tbl_gk[[#This Row],[Aggression]])/('F+ , F-'!X$2-'F+ , F-'!X$3))</f>
        <v>3.0422878004259146E-3</v>
      </c>
      <c r="Y106" s="1" cm="1">
        <f t="array" ref="Y106">[1]!table_weight[Interceptions]*(('F+ , F-'!Y$2-[1]!tbl_gk[[#This Row],[Interceptions]])/('F+ , F-'!Y$2-'F+ , F-'!Y$3))</f>
        <v>1.4543619728865382E-2</v>
      </c>
      <c r="Z106" s="1" cm="1">
        <f t="array" ref="Z106">[1]!table_weight[Positioning]*(('F+ , F-'!Z$2-[1]!tbl_gk[[#This Row],[Positioning]])/('F+ , F-'!Z$2-'F+ , F-'!Z$3))</f>
        <v>5.9155596119392221E-4</v>
      </c>
      <c r="AA106" s="1" cm="1">
        <f t="array" ref="AA106">[1]!table_weight[Vision]*(('F+ , F-'!AA$2-[1]!tbl_gk[[#This Row],[Vision]])/('F+ , F-'!AA$2-'F+ , F-'!AA$3))</f>
        <v>7.0986715343271346E-4</v>
      </c>
      <c r="AB106" s="1" cm="1">
        <f t="array" ref="AB106">[1]!table_weight[Penalties]*(('F+ , F-'!AB$2-[1]!tbl_gk[[#This Row],[Penalties]])/('F+ , F-'!AB$2-'F+ , F-'!AB$3))</f>
        <v>1.9965013690294879E-3</v>
      </c>
      <c r="AC106" s="1" cm="1">
        <f t="array" ref="AC106">[1]!table_weight[Composure]*(('F+ , F-'!AC$2-[1]!tbl_gk[[#This Row],[Composure]])/('F+ , F-'!AC$2-'F+ , F-'!AC$3))</f>
        <v>3.2024082109746423E-4</v>
      </c>
      <c r="AD106" s="1" cm="1">
        <f t="array" ref="AD106">[1]!table_weight[Marking]*(('F+ , F-'!AD$2-[1]!tbl_gk[[#This Row],[Marking]])/('F+ , F-'!AD$2-'F+ , F-'!AD$3))</f>
        <v>2.366223844775717E-2</v>
      </c>
      <c r="AE106" s="1" cm="1">
        <f t="array" ref="AE106">[1]!table_weight[StandingTackle]*(('F+ , F-'!AE$2-[1]!tbl_gk[[#This Row],[StandingTackle]])/('F+ , F-'!AE$2-'F+ , F-'!AE$3))</f>
        <v>1.5691800233775807E-2</v>
      </c>
      <c r="AF106" s="1" cm="1">
        <f t="array" ref="AF106">[1]!table_weight[SlidingTackle]*(('F+ , F-'!AF$2-[1]!tbl_gk[[#This Row],[SlidingTackle]])/('F+ , F-'!AF$2-'F+ , F-'!AF$3))</f>
        <v>4.4833714953645158E-3</v>
      </c>
      <c r="AG106" s="1" cm="1">
        <f t="array" ref="AG106">[1]!table_weight[GKDiving]*(('F+ , F-'!AG$2-[1]!tbl_gk[[#This Row],[GKDiving]])/('F+ , F-'!AG$2-'F+ , F-'!AG$3))</f>
        <v>2.2205531893317091E-2</v>
      </c>
      <c r="AH106" s="1" cm="1">
        <f t="array" ref="AH106">[1]!table_weight[GKHandling]*(('F+ , F-'!AH$2-[1]!tbl_gk[[#This Row],[GKHandling]])/('F+ , F-'!AH$2-'F+ , F-'!AH$3))</f>
        <v>2.1388605970820478E-2</v>
      </c>
      <c r="AI106" s="1" cm="1">
        <f t="array" ref="AI106">[1]!table_weight[GKKicking]*(('F+ , F-'!AI$2-[1]!tbl_gk[[#This Row],[GKKicking]])/('F+ , F-'!AI$2-'F+ , F-'!AI$3))</f>
        <v>8.0498935199269789E-3</v>
      </c>
      <c r="AJ106" s="1" cm="1">
        <f t="array" ref="AJ106">[1]!table_weight[GKPositioning]*(('F+ , F-'!AJ$2-[1]!tbl_gk[[#This Row],[GKPositioning]])/('F+ , F-'!AJ$2-'F+ , F-'!AJ$3))</f>
        <v>8.1989656221478496E-3</v>
      </c>
      <c r="AK106" s="1" cm="1">
        <f t="array" ref="AK106">[1]!table_weight[GKReflexes]*(('F+ , F-'!AK$2-[1]!tbl_gk[[#This Row],[GKReflexes]])/('F+ , F-'!AK$2-'F+ , F-'!AK$3))</f>
        <v>2.1863908325727599E-2</v>
      </c>
    </row>
    <row r="107" spans="1:37" x14ac:dyDescent="0.55000000000000004">
      <c r="A107" s="8">
        <f>[1]!tbl_gk[[#This Row],[ID]]</f>
        <v>175224</v>
      </c>
      <c r="B107" s="2" cm="1">
        <f t="array" ref="B107">[1]!table_weight[ValueEUR]*(('F+ , F-'!B$2-[1]!tbl_gk[[#This Row],[ValueEUR]])/('F+ , F-'!B$2-'F+ , F-'!B$3))</f>
        <v>3.1175138054050009E-5</v>
      </c>
      <c r="C107" s="2" cm="1">
        <f t="array" ref="C107">[1]!table_weight[WageEUR]*(('F+ , F-'!C$2-[1]!tbl_gk[[#This Row],[WageEUR]])/('F+ , F-'!C$2-'F+ , F-'!C$3))</f>
        <v>0</v>
      </c>
      <c r="D107" s="2" cm="1">
        <f t="array" ref="D107">[1]!table_weight[Crossing]*(('F+ , F-'!D$2-[1]!tbl_gk[[#This Row],[Crossing]])/('F+ , F-'!D$2-'F+ , F-'!D$3))</f>
        <v>2.6900228972187034E-2</v>
      </c>
      <c r="E107" s="2" cm="1">
        <f t="array" ref="E107">[1]!table_weight[Finishing]*(('F+ , F-'!E$2-[1]!tbl_gk[[#This Row],[Finishing]])/('F+ , F-'!E$2-'F+ , F-'!E$3))</f>
        <v>1.8966763005780131E-2</v>
      </c>
      <c r="F107" s="2" cm="1">
        <f t="array" ref="F107">[1]!table_weight[HeadingAccuracy]*(('F+ , F-'!F$2-[1]!tbl_gk[[#This Row],[HeadingAccuracy]])/('F+ , F-'!F$2-'F+ , F-'!F$3))</f>
        <v>1.1691929585950599E-2</v>
      </c>
      <c r="G107" s="2" cm="1">
        <f t="array" ref="G107">[1]!table_weight[ShortPassing]*(('F+ , F-'!G$2-[1]!tbl_gk[[#This Row],[ShortPassing]])/('F+ , F-'!G$2-'F+ , F-'!G$3))</f>
        <v>6.1878985827530868E-2</v>
      </c>
      <c r="H107" s="2" cm="1">
        <f t="array" ref="H107">[1]!table_weight[Volleys]*(('F+ , F-'!H$2-[1]!tbl_gk[[#This Row],[Volleys]])/('F+ , F-'!H$2-'F+ , F-'!H$3))</f>
        <v>1.6203489371833524E-3</v>
      </c>
      <c r="I107" s="2" cm="1">
        <f t="array" ref="I107">[1]!table_weight[Dribbling]*(('F+ , F-'!I$2-[1]!tbl_gk[[#This Row],[Dribbling]])/('F+ , F-'!I$2-'F+ , F-'!I$3))</f>
        <v>2.4446955539136776E-2</v>
      </c>
      <c r="J107" s="2" cm="1">
        <f t="array" ref="J107">[1]!table_weight[Curve]*(('F+ , F-'!J$2-[1]!tbl_gk[[#This Row],[Curve]])/('F+ , F-'!J$2-'F+ , F-'!J$3))</f>
        <v>1.03099753236656E-2</v>
      </c>
      <c r="K107" s="2" cm="1">
        <f t="array" ref="K107">[1]!table_weight[FKAccuracy]*(('F+ , F-'!K$2-[1]!tbl_gk[[#This Row],[FKAccuracy]])/('F+ , F-'!K$2-'F+ , F-'!K$3))</f>
        <v>1.0039549741405519E-2</v>
      </c>
      <c r="L107" s="2" cm="1">
        <f t="array" ref="L107">[1]!table_weight[LongPassing]*(('F+ , F-'!L$2-[1]!tbl_gk[[#This Row],[LongPassing]])/('F+ , F-'!L$2-'F+ , F-'!L$3))</f>
        <v>2.5988356803638323E-2</v>
      </c>
      <c r="M107" s="2" cm="1">
        <f t="array" ref="M107">[1]!table_weight[BallControl]*(('F+ , F-'!M$2-[1]!tbl_gk[[#This Row],[BallControl]])/('F+ , F-'!M$2-'F+ , F-'!M$3))</f>
        <v>1.0865313572949679E-2</v>
      </c>
      <c r="N107" s="2" cm="1">
        <f t="array" ref="N107">[1]!table_weight[Acceleration]*(('F+ , F-'!N$2-[1]!tbl_gk[[#This Row],[Acceleration]])/('F+ , F-'!N$2-'F+ , F-'!N$3))</f>
        <v>6.9901036167433111E-3</v>
      </c>
      <c r="O107" s="2" cm="1">
        <f t="array" ref="O107">[1]!table_weight[SprintSpeed]*(('F+ , F-'!O$2-[1]!tbl_gk[[#This Row],[SprintSpeed]])/('F+ , F-'!O$2-'F+ , F-'!O$3))</f>
        <v>9.2765439610587065E-3</v>
      </c>
      <c r="P107" s="2" cm="1">
        <f t="array" ref="P107">[1]!table_weight[Agility]*(('F+ , F-'!P$2-[1]!tbl_gk[[#This Row],[Agility]])/('F+ , F-'!P$2-'F+ , F-'!P$3))</f>
        <v>4.9144649083803166E-3</v>
      </c>
      <c r="Q107" s="2" cm="1">
        <f t="array" ref="Q107">[1]!table_weight[Reactions]*(('F+ , F-'!Q$2-[1]!tbl_gk[[#This Row],[Reactions]])/('F+ , F-'!Q$2-'F+ , F-'!Q$3))</f>
        <v>1.3922334001949081E-3</v>
      </c>
      <c r="R107" s="2" cm="1">
        <f t="array" ref="R107">[1]!table_weight[Balance]*(('F+ , F-'!R$2-[1]!tbl_gk[[#This Row],[Balance]])/('F+ , F-'!R$2-'F+ , F-'!R$3))</f>
        <v>1.1796626164916795E-3</v>
      </c>
      <c r="S107" s="2" cm="1">
        <f t="array" ref="S107">[1]!table_weight[ShotPower]*(('F+ , F-'!S$2-[1]!tbl_gk[[#This Row],[ShotPower]])/('F+ , F-'!S$2-'F+ , F-'!S$3))</f>
        <v>4.4150274176912247E-3</v>
      </c>
      <c r="T107" s="2" cm="1">
        <f t="array" ref="T107">[1]!table_weight[Jumping]*(('F+ , F-'!T$2-[1]!tbl_gk[[#This Row],[Jumping]])/('F+ , F-'!T$2-'F+ , F-'!T$3))</f>
        <v>1.2021943727489502E-3</v>
      </c>
      <c r="U107" s="2" cm="1">
        <f t="array" ref="U107">[1]!table_weight[Stamina]*(('F+ , F-'!U$2-[1]!tbl_gk[[#This Row],[Stamina]])/('F+ , F-'!U$2-'F+ , F-'!U$3))</f>
        <v>1.288065399373875E-2</v>
      </c>
      <c r="V107" s="2" cm="1">
        <f t="array" ref="V107">[1]!table_weight[Strength]*(('F+ , F-'!V$2-[1]!tbl_gk[[#This Row],[Strength]])/('F+ , F-'!V$2-'F+ , F-'!V$3))</f>
        <v>6.2113375925362422E-3</v>
      </c>
      <c r="W107" s="2" cm="1">
        <f t="array" ref="W107">[1]!table_weight[LongShots]*(('F+ , F-'!W$2-[1]!tbl_gk[[#This Row],[LongShots]])/('F+ , F-'!W$2-'F+ , F-'!W$3))</f>
        <v>9.86888481601568E-3</v>
      </c>
      <c r="X107" s="2" cm="1">
        <f t="array" ref="X107">[1]!table_weight[Aggression]*(('F+ , F-'!X$2-[1]!tbl_gk[[#This Row],[Aggression]])/('F+ , F-'!X$2-'F+ , F-'!X$3))</f>
        <v>1.5211439002129575E-2</v>
      </c>
      <c r="Y107" s="2" cm="1">
        <f t="array" ref="Y107">[1]!table_weight[Interceptions]*(('F+ , F-'!Y$2-[1]!tbl_gk[[#This Row],[Interceptions]])/('F+ , F-'!Y$2-'F+ , F-'!Y$3))</f>
        <v>2.0084046292242669E-2</v>
      </c>
      <c r="Z107" s="2" cm="1">
        <f t="array" ref="Z107">[1]!table_weight[Positioning]*(('F+ , F-'!Z$2-[1]!tbl_gk[[#This Row],[Positioning]])/('F+ , F-'!Z$2-'F+ , F-'!Z$3))</f>
        <v>1.4788899029848058E-3</v>
      </c>
      <c r="AA107" s="2" cm="1">
        <f t="array" ref="AA107">[1]!table_weight[Vision]*(('F+ , F-'!AA$2-[1]!tbl_gk[[#This Row],[Vision]])/('F+ , F-'!AA$2-'F+ , F-'!AA$3))</f>
        <v>1.8456545989250551E-2</v>
      </c>
      <c r="AB107" s="2" cm="1">
        <f t="array" ref="AB107">[1]!table_weight[Penalties]*(('F+ , F-'!AB$2-[1]!tbl_gk[[#This Row],[Penalties]])/('F+ , F-'!AB$2-'F+ , F-'!AB$3))</f>
        <v>2.5837076540381606E-3</v>
      </c>
      <c r="AC107" s="2" cm="1">
        <f t="array" ref="AC107">[1]!table_weight[Composure]*(('F+ , F-'!AC$2-[1]!tbl_gk[[#This Row],[Composure]])/('F+ , F-'!AC$2-'F+ , F-'!AC$3))</f>
        <v>8.0060205274366054E-4</v>
      </c>
      <c r="AD107" s="2" cm="1">
        <f t="array" ref="AD107">[1]!table_weight[Marking]*(('F+ , F-'!AD$2-[1]!tbl_gk[[#This Row],[Marking]])/('F+ , F-'!AD$2-'F+ , F-'!AD$3))</f>
        <v>2.366223844775717E-2</v>
      </c>
      <c r="AE107" s="2" cm="1">
        <f t="array" ref="AE107">[1]!table_weight[StandingTackle]*(('F+ , F-'!AE$2-[1]!tbl_gk[[#This Row],[StandingTackle]])/('F+ , F-'!AE$2-'F+ , F-'!AE$3))</f>
        <v>2.9141914719869356E-2</v>
      </c>
      <c r="AF107" s="2" cm="1">
        <f t="array" ref="AF107">[1]!table_weight[SlidingTackle]*(('F+ , F-'!AF$2-[1]!tbl_gk[[#This Row],[SlidingTackle]])/('F+ , F-'!AF$2-'F+ , F-'!AF$3))</f>
        <v>8.9667429907290316E-3</v>
      </c>
      <c r="AG107" s="2" cm="1">
        <f t="array" ref="AG107">[1]!table_weight[GKDiving]*(('F+ , F-'!AG$2-[1]!tbl_gk[[#This Row],[GKDiving]])/('F+ , F-'!AG$2-'F+ , F-'!AG$3))</f>
        <v>3.0746121083054436E-2</v>
      </c>
      <c r="AH107" s="2" cm="1">
        <f t="array" ref="AH107">[1]!table_weight[GKHandling]*(('F+ , F-'!AH$2-[1]!tbl_gk[[#This Row],[GKHandling]])/('F+ , F-'!AH$2-'F+ , F-'!AH$3))</f>
        <v>5.7036282588854605E-2</v>
      </c>
      <c r="AI107" s="2" cm="1">
        <f t="array" ref="AI107">[1]!table_weight[GKKicking]*(('F+ , F-'!AI$2-[1]!tbl_gk[[#This Row],[GKKicking]])/('F+ , F-'!AI$2-'F+ , F-'!AI$3))</f>
        <v>2.0571950106480059E-2</v>
      </c>
      <c r="AJ107" s="2" cm="1">
        <f t="array" ref="AJ107">[1]!table_weight[GKPositioning]*(('F+ , F-'!AJ$2-[1]!tbl_gk[[#This Row],[GKPositioning]])/('F+ , F-'!AJ$2-'F+ , F-'!AJ$3))</f>
        <v>1.8920689897264267E-2</v>
      </c>
      <c r="AK107" s="2" cm="1">
        <f t="array" ref="AK107">[1]!table_weight[GKReflexes]*(('F+ , F-'!AK$2-[1]!tbl_gk[[#This Row],[GKReflexes]])/('F+ , F-'!AK$2-'F+ , F-'!AK$3))</f>
        <v>2.7329885407159499E-2</v>
      </c>
    </row>
    <row r="108" spans="1:37" x14ac:dyDescent="0.55000000000000004">
      <c r="A108" s="7">
        <f>[1]!tbl_gk[[#This Row],[ID]]</f>
        <v>175281</v>
      </c>
      <c r="B108" s="1" cm="1">
        <f t="array" ref="B108">[1]!table_weight[ValueEUR]*(('F+ , F-'!B$2-[1]!tbl_gk[[#This Row],[ValueEUR]])/('F+ , F-'!B$2-'F+ , F-'!B$3))</f>
        <v>1.0525467402406984E-4</v>
      </c>
      <c r="C108" s="1" cm="1">
        <f t="array" ref="C108">[1]!table_weight[WageEUR]*(('F+ , F-'!C$2-[1]!tbl_gk[[#This Row],[WageEUR]])/('F+ , F-'!C$2-'F+ , F-'!C$3))</f>
        <v>0</v>
      </c>
      <c r="D108" s="1" cm="1">
        <f t="array" ref="D108">[1]!table_weight[Crossing]*(('F+ , F-'!D$2-[1]!tbl_gk[[#This Row],[Crossing]])/('F+ , F-'!D$2-'F+ , F-'!D$3))</f>
        <v>1.0087585864570137E-2</v>
      </c>
      <c r="E108" s="1" cm="1">
        <f t="array" ref="E108">[1]!table_weight[Finishing]*(('F+ , F-'!E$2-[1]!tbl_gk[[#This Row],[Finishing]])/('F+ , F-'!E$2-'F+ , F-'!E$3))</f>
        <v>2.9947520535442314E-3</v>
      </c>
      <c r="F108" s="1" cm="1">
        <f t="array" ref="F108">[1]!table_weight[HeadingAccuracy]*(('F+ , F-'!F$2-[1]!tbl_gk[[#This Row],[HeadingAccuracy]])/('F+ , F-'!F$2-'F+ , F-'!F$3))</f>
        <v>3.7581202240555504E-3</v>
      </c>
      <c r="G108" s="1" cm="1">
        <f t="array" ref="G108">[1]!table_weight[ShortPassing]*(('F+ , F-'!G$2-[1]!tbl_gk[[#This Row],[ShortPassing]])/('F+ , F-'!G$2-'F+ , F-'!G$3))</f>
        <v>4.9221920544626818E-2</v>
      </c>
      <c r="H108" s="1" cm="1">
        <f t="array" ref="H108">[1]!table_weight[Volleys]*(('F+ , F-'!H$2-[1]!tbl_gk[[#This Row],[Volleys]])/('F+ , F-'!H$2-'F+ , F-'!H$3))</f>
        <v>6.9443525879286526E-4</v>
      </c>
      <c r="I108" s="1" cm="1">
        <f t="array" ref="I108">[1]!table_weight[Dribbling]*(('F+ , F-'!I$2-[1]!tbl_gk[[#This Row],[Dribbling]])/('F+ , F-'!I$2-'F+ , F-'!I$3))</f>
        <v>8.8009039940892403E-3</v>
      </c>
      <c r="J108" s="1" cm="1">
        <f t="array" ref="J108">[1]!table_weight[Curve]*(('F+ , F-'!J$2-[1]!tbl_gk[[#This Row],[Curve]])/('F+ , F-'!J$2-'F+ , F-'!J$3))</f>
        <v>5.7465436230267272E-3</v>
      </c>
      <c r="K108" s="1" cm="1">
        <f t="array" ref="K108">[1]!table_weight[FKAccuracy]*(('F+ , F-'!K$2-[1]!tbl_gk[[#This Row],[FKAccuracy]])/('F+ , F-'!K$2-'F+ , F-'!K$3))</f>
        <v>6.3888043808944207E-3</v>
      </c>
      <c r="L108" s="1" cm="1">
        <f t="array" ref="L108">[1]!table_weight[LongPassing]*(('F+ , F-'!L$2-[1]!tbl_gk[[#This Row],[LongPassing]])/('F+ , F-'!L$2-'F+ , F-'!L$3))</f>
        <v>2.1115539902956136E-2</v>
      </c>
      <c r="M108" s="1" cm="1">
        <f t="array" ref="M108">[1]!table_weight[BallControl]*(('F+ , F-'!M$2-[1]!tbl_gk[[#This Row],[BallControl]])/('F+ , F-'!M$2-'F+ , F-'!M$3))</f>
        <v>6.9538006866877939E-3</v>
      </c>
      <c r="N108" s="1" cm="1">
        <f t="array" ref="N108">[1]!table_weight[Acceleration]*(('F+ , F-'!N$2-[1]!tbl_gk[[#This Row],[Acceleration]])/('F+ , F-'!N$2-'F+ , F-'!N$3))</f>
        <v>4.9607186957533181E-3</v>
      </c>
      <c r="O108" s="1" cm="1">
        <f t="array" ref="O108">[1]!table_weight[SprintSpeed]*(('F+ , F-'!O$2-[1]!tbl_gk[[#This Row],[SprintSpeed]])/('F+ , F-'!O$2-'F+ , F-'!O$3))</f>
        <v>5.6221478551870948E-3</v>
      </c>
      <c r="P108" s="1" cm="1">
        <f t="array" ref="P108">[1]!table_weight[Agility]*(('F+ , F-'!P$2-[1]!tbl_gk[[#This Row],[Agility]])/('F+ , F-'!P$2-'F+ , F-'!P$3))</f>
        <v>2.6912545926844589E-3</v>
      </c>
      <c r="Q108" s="1" cm="1">
        <f t="array" ref="Q108">[1]!table_weight[Reactions]*(('F+ , F-'!Q$2-[1]!tbl_gk[[#This Row],[Reactions]])/('F+ , F-'!Q$2-'F+ , F-'!Q$3))</f>
        <v>1.2891050001804705E-3</v>
      </c>
      <c r="R108" s="1" cm="1">
        <f t="array" ref="R108">[1]!table_weight[Balance]*(('F+ , F-'!R$2-[1]!tbl_gk[[#This Row],[Balance]])/('F+ , F-'!R$2-'F+ , F-'!R$3))</f>
        <v>2.4835002452456407E-4</v>
      </c>
      <c r="S108" s="1" cm="1">
        <f t="array" ref="S108">[1]!table_weight[ShotPower]*(('F+ , F-'!S$2-[1]!tbl_gk[[#This Row],[ShotPower]])/('F+ , F-'!S$2-'F+ , F-'!S$3))</f>
        <v>4.1553199225329174E-3</v>
      </c>
      <c r="T108" s="1" cm="1">
        <f t="array" ref="T108">[1]!table_weight[Jumping]*(('F+ , F-'!T$2-[1]!tbl_gk[[#This Row],[Jumping]])/('F+ , F-'!T$2-'F+ , F-'!T$3))</f>
        <v>1.2021943727489502E-3</v>
      </c>
      <c r="U108" s="1" cm="1">
        <f t="array" ref="U108">[1]!table_weight[Stamina]*(('F+ , F-'!U$2-[1]!tbl_gk[[#This Row],[Stamina]])/('F+ , F-'!U$2-'F+ , F-'!U$3))</f>
        <v>4.2935513312462497E-3</v>
      </c>
      <c r="V108" s="1" cm="1">
        <f t="array" ref="V108">[1]!table_weight[Strength]*(('F+ , F-'!V$2-[1]!tbl_gk[[#This Row],[Strength]])/('F+ , F-'!V$2-'F+ , F-'!V$3))</f>
        <v>0</v>
      </c>
      <c r="W108" s="1" cm="1">
        <f t="array" ref="W108">[1]!table_weight[LongShots]*(('F+ , F-'!W$2-[1]!tbl_gk[[#This Row],[LongShots]])/('F+ , F-'!W$2-'F+ , F-'!W$3))</f>
        <v>4.93444240800784E-3</v>
      </c>
      <c r="X108" s="1" cm="1">
        <f t="array" ref="X108">[1]!table_weight[Aggression]*(('F+ , F-'!X$2-[1]!tbl_gk[[#This Row],[Aggression]])/('F+ , F-'!X$2-'F+ , F-'!X$3))</f>
        <v>1.2169151201703659E-3</v>
      </c>
      <c r="Y108" s="1" cm="1">
        <f t="array" ref="Y108">[1]!table_weight[Interceptions]*(('F+ , F-'!Y$2-[1]!tbl_gk[[#This Row],[Interceptions]])/('F+ , F-'!Y$2-'F+ , F-'!Y$3))</f>
        <v>1.6621279690131864E-2</v>
      </c>
      <c r="Z108" s="1" cm="1">
        <f t="array" ref="Z108">[1]!table_weight[Positioning]*(('F+ , F-'!Z$2-[1]!tbl_gk[[#This Row],[Positioning]])/('F+ , F-'!Z$2-'F+ , F-'!Z$3))</f>
        <v>7.394449514924029E-4</v>
      </c>
      <c r="AA108" s="1" cm="1">
        <f t="array" ref="AA108">[1]!table_weight[Vision]*(('F+ , F-'!AA$2-[1]!tbl_gk[[#This Row],[Vision]])/('F+ , F-'!AA$2-'F+ , F-'!AA$3))</f>
        <v>2.8394686137308538E-3</v>
      </c>
      <c r="AB108" s="1" cm="1">
        <f t="array" ref="AB108">[1]!table_weight[Penalties]*(('F+ , F-'!AB$2-[1]!tbl_gk[[#This Row],[Penalties]])/('F+ , F-'!AB$2-'F+ , F-'!AB$3))</f>
        <v>1.9182071976949979E-3</v>
      </c>
      <c r="AC108" s="1" cm="1">
        <f t="array" ref="AC108">[1]!table_weight[Composure]*(('F+ , F-'!AC$2-[1]!tbl_gk[[#This Row],[Composure]])/('F+ , F-'!AC$2-'F+ , F-'!AC$3))</f>
        <v>3.2024082109746423E-4</v>
      </c>
      <c r="AD108" s="1" cm="1">
        <f t="array" ref="AD108">[1]!table_weight[Marking]*(('F+ , F-'!AD$2-[1]!tbl_gk[[#This Row],[Marking]])/('F+ , F-'!AD$2-'F+ , F-'!AD$3))</f>
        <v>7.8874128159190562E-3</v>
      </c>
      <c r="AE108" s="1" cm="1">
        <f t="array" ref="AE108">[1]!table_weight[StandingTackle]*(('F+ , F-'!AE$2-[1]!tbl_gk[[#This Row],[StandingTackle]])/('F+ , F-'!AE$2-'F+ , F-'!AE$3))</f>
        <v>0</v>
      </c>
      <c r="AF108" s="1" cm="1">
        <f t="array" ref="AF108">[1]!table_weight[SlidingTackle]*(('F+ , F-'!AF$2-[1]!tbl_gk[[#This Row],[SlidingTackle]])/('F+ , F-'!AF$2-'F+ , F-'!AF$3))</f>
        <v>7.4722858256075263E-4</v>
      </c>
      <c r="AG108" s="1" cm="1">
        <f t="array" ref="AG108">[1]!table_weight[GKDiving]*(('F+ , F-'!AG$2-[1]!tbl_gk[[#This Row],[GKDiving]])/('F+ , F-'!AG$2-'F+ , F-'!AG$3))</f>
        <v>2.7329885407159499E-2</v>
      </c>
      <c r="AH108" s="1" cm="1">
        <f t="array" ref="AH108">[1]!table_weight[GKHandling]*(('F+ , F-'!AH$2-[1]!tbl_gk[[#This Row],[GKHandling]])/('F+ , F-'!AH$2-'F+ , F-'!AH$3))</f>
        <v>3.0300525125329006E-2</v>
      </c>
      <c r="AI108" s="1" cm="1">
        <f t="array" ref="AI108">[1]!table_weight[GKKicking]*(('F+ , F-'!AI$2-[1]!tbl_gk[[#This Row],[GKKicking]])/('F+ , F-'!AI$2-'F+ , F-'!AI$3))</f>
        <v>1.8783084879829621E-2</v>
      </c>
      <c r="AJ108" s="1" cm="1">
        <f t="array" ref="AJ108">[1]!table_weight[GKPositioning]*(('F+ , F-'!AJ$2-[1]!tbl_gk[[#This Row],[GKPositioning]])/('F+ , F-'!AJ$2-'F+ , F-'!AJ$3))</f>
        <v>1.1983103601600703E-2</v>
      </c>
      <c r="AK108" s="1" cm="1">
        <f t="array" ref="AK108">[1]!table_weight[GKReflexes]*(('F+ , F-'!AK$2-[1]!tbl_gk[[#This Row],[GKReflexes]])/('F+ , F-'!AK$2-'F+ , F-'!AK$3))</f>
        <v>2.7329885407159499E-2</v>
      </c>
    </row>
    <row r="109" spans="1:37" x14ac:dyDescent="0.55000000000000004">
      <c r="A109" s="8">
        <f>[1]!tbl_gk[[#This Row],[ID]]</f>
        <v>175897</v>
      </c>
      <c r="B109" s="2" cm="1">
        <f t="array" ref="B109">[1]!table_weight[ValueEUR]*(('F+ , F-'!B$2-[1]!tbl_gk[[#This Row],[ValueEUR]])/('F+ , F-'!B$2-'F+ , F-'!B$3))</f>
        <v>1.2068791068449063E-4</v>
      </c>
      <c r="C109" s="2" cm="1">
        <f t="array" ref="C109">[1]!table_weight[WageEUR]*(('F+ , F-'!C$2-[1]!tbl_gk[[#This Row],[WageEUR]])/('F+ , F-'!C$2-'F+ , F-'!C$3))</f>
        <v>5.4769309433185431E-4</v>
      </c>
      <c r="D109" s="2" cm="1">
        <f t="array" ref="D109">[1]!table_weight[Crossing]*(('F+ , F-'!D$2-[1]!tbl_gk[[#This Row],[Crossing]])/('F+ , F-'!D$2-'F+ , F-'!D$3))</f>
        <v>3.5866971962916043E-2</v>
      </c>
      <c r="E109" s="2" cm="1">
        <f t="array" ref="E109">[1]!table_weight[Finishing]*(('F+ , F-'!E$2-[1]!tbl_gk[[#This Row],[Finishing]])/('F+ , F-'!E$2-'F+ , F-'!E$3))</f>
        <v>1.3975509583206414E-2</v>
      </c>
      <c r="F109" s="2" cm="1">
        <f t="array" ref="F109">[1]!table_weight[HeadingAccuracy]*(('F+ , F-'!F$2-[1]!tbl_gk[[#This Row],[HeadingAccuracy]])/('F+ , F-'!F$2-'F+ , F-'!F$3))</f>
        <v>1.210949849973455E-2</v>
      </c>
      <c r="G109" s="2" cm="1">
        <f t="array" ref="G109">[1]!table_weight[ShortPassing]*(('F+ , F-'!G$2-[1]!tbl_gk[[#This Row],[ShortPassing]])/('F+ , F-'!G$2-'F+ , F-'!G$3))</f>
        <v>3.7971195848712121E-2</v>
      </c>
      <c r="H109" s="2" cm="1">
        <f t="array" ref="H109">[1]!table_weight[Volleys]*(('F+ , F-'!H$2-[1]!tbl_gk[[#This Row],[Volleys]])/('F+ , F-'!H$2-'F+ , F-'!H$3))</f>
        <v>1.6203489371833524E-3</v>
      </c>
      <c r="I109" s="2" cm="1">
        <f t="array" ref="I109">[1]!table_weight[Dribbling]*(('F+ , F-'!I$2-[1]!tbl_gk[[#This Row],[Dribbling]])/('F+ , F-'!I$2-'F+ , F-'!I$3))</f>
        <v>1.8579686209743949E-2</v>
      </c>
      <c r="J109" s="2" cm="1">
        <f t="array" ref="J109">[1]!table_weight[Curve]*(('F+ , F-'!J$2-[1]!tbl_gk[[#This Row],[Curve]])/('F+ , F-'!J$2-'F+ , F-'!J$3))</f>
        <v>9.8029273569279467E-3</v>
      </c>
      <c r="K109" s="2" cm="1">
        <f t="array" ref="K109">[1]!table_weight[FKAccuracy]*(('F+ , F-'!K$2-[1]!tbl_gk[[#This Row],[FKAccuracy]])/('F+ , F-'!K$2-'F+ , F-'!K$3))</f>
        <v>9.1268634012777444E-3</v>
      </c>
      <c r="L109" s="2" cm="1">
        <f t="array" ref="L109">[1]!table_weight[LongPassing]*(('F+ , F-'!L$2-[1]!tbl_gk[[#This Row],[LongPassing]])/('F+ , F-'!L$2-'F+ , F-'!L$3))</f>
        <v>2.2739812203183531E-2</v>
      </c>
      <c r="M109" s="2" cm="1">
        <f t="array" ref="M109">[1]!table_weight[BallControl]*(('F+ , F-'!M$2-[1]!tbl_gk[[#This Row],[BallControl]])/('F+ , F-'!M$2-'F+ , F-'!M$3))</f>
        <v>1.0430701030031691E-2</v>
      </c>
      <c r="N109" s="2" cm="1">
        <f t="array" ref="N109">[1]!table_weight[Acceleration]*(('F+ , F-'!N$2-[1]!tbl_gk[[#This Row],[Acceleration]])/('F+ , F-'!N$2-'F+ , F-'!N$3))</f>
        <v>3.156820988206657E-3</v>
      </c>
      <c r="O109" s="2" cm="1">
        <f t="array" ref="O109">[1]!table_weight[SprintSpeed]*(('F+ , F-'!O$2-[1]!tbl_gk[[#This Row],[SprintSpeed]])/('F+ , F-'!O$2-'F+ , F-'!O$3))</f>
        <v>4.4977182841496755E-3</v>
      </c>
      <c r="P109" s="2" cm="1">
        <f t="array" ref="P109">[1]!table_weight[Agility]*(('F+ , F-'!P$2-[1]!tbl_gk[[#This Row],[Agility]])/('F+ , F-'!P$2-'F+ , F-'!P$3))</f>
        <v>1.7551660387072558E-3</v>
      </c>
      <c r="Q109" s="2" cm="1">
        <f t="array" ref="Q109">[1]!table_weight[Reactions]*(('F+ , F-'!Q$2-[1]!tbl_gk[[#This Row],[Reactions]])/('F+ , F-'!Q$2-'F+ , F-'!Q$3))</f>
        <v>1.5469260002165645E-3</v>
      </c>
      <c r="R109" s="2" cm="1">
        <f t="array" ref="R109">[1]!table_weight[Balance]*(('F+ , F-'!R$2-[1]!tbl_gk[[#This Row],[Balance]])/('F+ , F-'!R$2-'F+ , F-'!R$3))</f>
        <v>1.1796626164916795E-3</v>
      </c>
      <c r="S109" s="2" cm="1">
        <f t="array" ref="S109">[1]!table_weight[ShotPower]*(('F+ , F-'!S$2-[1]!tbl_gk[[#This Row],[ShotPower]])/('F+ , F-'!S$2-'F+ , F-'!S$3))</f>
        <v>6.2329798837993753E-3</v>
      </c>
      <c r="T109" s="2" cm="1">
        <f t="array" ref="T109">[1]!table_weight[Jumping]*(('F+ , F-'!T$2-[1]!tbl_gk[[#This Row],[Jumping]])/('F+ , F-'!T$2-'F+ , F-'!T$3))</f>
        <v>6.8696821299940006E-4</v>
      </c>
      <c r="U109" s="2" cm="1">
        <f t="array" ref="U109">[1]!table_weight[Stamina]*(('F+ , F-'!U$2-[1]!tbl_gk[[#This Row],[Stamina]])/('F+ , F-'!U$2-'F+ , F-'!U$3))</f>
        <v>2.0609046389982E-2</v>
      </c>
      <c r="V109" s="2" cm="1">
        <f t="array" ref="V109">[1]!table_weight[Strength]*(('F+ , F-'!V$2-[1]!tbl_gk[[#This Row],[Strength]])/('F+ , F-'!V$2-'F+ , F-'!V$3))</f>
        <v>2.3070682486563184E-2</v>
      </c>
      <c r="W109" s="2" cm="1">
        <f t="array" ref="W109">[1]!table_weight[LongShots]*(('F+ , F-'!W$2-[1]!tbl_gk[[#This Row],[LongShots]])/('F+ , F-'!W$2-'F+ , F-'!W$3))</f>
        <v>7.271809864432606E-3</v>
      </c>
      <c r="X109" s="2" cm="1">
        <f t="array" ref="X109">[1]!table_weight[Aggression]*(('F+ , F-'!X$2-[1]!tbl_gk[[#This Row],[Aggression]])/('F+ , F-'!X$2-'F+ , F-'!X$3))</f>
        <v>1.5211439002129575E-2</v>
      </c>
      <c r="Y109" s="2" cm="1">
        <f t="array" ref="Y109">[1]!table_weight[Interceptions]*(('F+ , F-'!Y$2-[1]!tbl_gk[[#This Row],[Interceptions]])/('F+ , F-'!Y$2-'F+ , F-'!Y$3))</f>
        <v>2.3546812894353474E-2</v>
      </c>
      <c r="Z109" s="2" cm="1">
        <f t="array" ref="Z109">[1]!table_weight[Positioning]*(('F+ , F-'!Z$2-[1]!tbl_gk[[#This Row],[Positioning]])/('F+ , F-'!Z$2-'F+ , F-'!Z$3))</f>
        <v>1.4788899029848058E-3</v>
      </c>
      <c r="AA109" s="2" cm="1">
        <f t="array" ref="AA109">[1]!table_weight[Vision]*(('F+ , F-'!AA$2-[1]!tbl_gk[[#This Row],[Vision]])/('F+ , F-'!AA$2-'F+ , F-'!AA$3))</f>
        <v>2.7684818983875824E-2</v>
      </c>
      <c r="AB109" s="2" cm="1">
        <f t="array" ref="AB109">[1]!table_weight[Penalties]*(('F+ , F-'!AB$2-[1]!tbl_gk[[#This Row],[Penalties]])/('F+ , F-'!AB$2-'F+ , F-'!AB$3))</f>
        <v>2.0356484546967322E-3</v>
      </c>
      <c r="AC109" s="2" cm="1">
        <f t="array" ref="AC109">[1]!table_weight[Composure]*(('F+ , F-'!AC$2-[1]!tbl_gk[[#This Row],[Composure]])/('F+ , F-'!AC$2-'F+ , F-'!AC$3))</f>
        <v>1.067469403658214E-3</v>
      </c>
      <c r="AD109" s="2" cm="1">
        <f t="array" ref="AD109">[1]!table_weight[Marking]*(('F+ , F-'!AD$2-[1]!tbl_gk[[#This Row],[Marking]])/('F+ , F-'!AD$2-'F+ , F-'!AD$3))</f>
        <v>1.8929790758205733E-2</v>
      </c>
      <c r="AE109" s="2" cm="1">
        <f t="array" ref="AE109">[1]!table_weight[StandingTackle]*(('F+ , F-'!AE$2-[1]!tbl_gk[[#This Row],[StandingTackle]])/('F+ , F-'!AE$2-'F+ , F-'!AE$3))</f>
        <v>3.1383600467551613E-2</v>
      </c>
      <c r="AF109" s="2" cm="1">
        <f t="array" ref="AF109">[1]!table_weight[SlidingTackle]*(('F+ , F-'!AF$2-[1]!tbl_gk[[#This Row],[SlidingTackle]])/('F+ , F-'!AF$2-'F+ , F-'!AF$3))</f>
        <v>1.120842873841129E-2</v>
      </c>
      <c r="AG109" s="2" cm="1">
        <f t="array" ref="AG109">[1]!table_weight[GKDiving]*(('F+ , F-'!AG$2-[1]!tbl_gk[[#This Row],[GKDiving]])/('F+ , F-'!AG$2-'F+ , F-'!AG$3))</f>
        <v>3.7578592434844307E-2</v>
      </c>
      <c r="AH109" s="2" cm="1">
        <f t="array" ref="AH109">[1]!table_weight[GKHandling]*(('F+ , F-'!AH$2-[1]!tbl_gk[[#This Row],[GKHandling]])/('F+ , F-'!AH$2-'F+ , F-'!AH$3))</f>
        <v>4.0994828110739248E-2</v>
      </c>
      <c r="AI109" s="2" cm="1">
        <f t="array" ref="AI109">[1]!table_weight[GKKicking]*(('F+ , F-'!AI$2-[1]!tbl_gk[[#This Row],[GKKicking]])/('F+ , F-'!AI$2-'F+ , F-'!AI$3))</f>
        <v>2.8621843626407038E-2</v>
      </c>
      <c r="AJ109" s="2" cm="1">
        <f t="array" ref="AJ109">[1]!table_weight[GKPositioning]*(('F+ , F-'!AJ$2-[1]!tbl_gk[[#This Row],[GKPositioning]])/('F+ , F-'!AJ$2-'F+ , F-'!AJ$3))</f>
        <v>1.2613793264842845E-2</v>
      </c>
      <c r="AK109" s="2" cm="1">
        <f t="array" ref="AK109">[1]!table_weight[GKReflexes]*(('F+ , F-'!AK$2-[1]!tbl_gk[[#This Row],[GKReflexes]])/('F+ , F-'!AK$2-'F+ , F-'!AK$3))</f>
        <v>4.1905824290977896E-2</v>
      </c>
    </row>
    <row r="110" spans="1:37" x14ac:dyDescent="0.55000000000000004">
      <c r="A110" s="7">
        <f>[1]!tbl_gk[[#This Row],[ID]]</f>
        <v>175934</v>
      </c>
      <c r="B110" s="1" cm="1">
        <f t="array" ref="B110">[1]!table_weight[ValueEUR]*(('F+ , F-'!B$2-[1]!tbl_gk[[#This Row],[ValueEUR]])/('F+ , F-'!B$2-'F+ , F-'!B$3))</f>
        <v>9.7538055693859437E-5</v>
      </c>
      <c r="C110" s="1" cm="1">
        <f t="array" ref="C110">[1]!table_weight[WageEUR]*(('F+ , F-'!C$2-[1]!tbl_gk[[#This Row],[WageEUR]])/('F+ , F-'!C$2-'F+ , F-'!C$3))</f>
        <v>5.4769309433185431E-4</v>
      </c>
      <c r="D110" s="1" cm="1">
        <f t="array" ref="D110">[1]!table_weight[Crossing]*(('F+ , F-'!D$2-[1]!tbl_gk[[#This Row],[Crossing]])/('F+ , F-'!D$2-'F+ , F-'!D$3))</f>
        <v>3.4746129089074922E-2</v>
      </c>
      <c r="E110" s="1" cm="1">
        <f t="array" ref="E110">[1]!table_weight[Finishing]*(('F+ , F-'!E$2-[1]!tbl_gk[[#This Row],[Finishing]])/('F+ , F-'!E$2-'F+ , F-'!E$3))</f>
        <v>1.2977258898691668E-2</v>
      </c>
      <c r="F110" s="1" cm="1">
        <f t="array" ref="F110">[1]!table_weight[HeadingAccuracy]*(('F+ , F-'!F$2-[1]!tbl_gk[[#This Row],[HeadingAccuracy]])/('F+ , F-'!F$2-'F+ , F-'!F$3))</f>
        <v>8.351378275679E-3</v>
      </c>
      <c r="G110" s="1" cm="1">
        <f t="array" ref="G110">[1]!table_weight[ShortPassing]*(('F+ , F-'!G$2-[1]!tbl_gk[[#This Row],[ShortPassing]])/('F+ , F-'!G$2-'F+ , F-'!G$3))</f>
        <v>3.9377536435701459E-2</v>
      </c>
      <c r="H110" s="1" cm="1">
        <f t="array" ref="H110">[1]!table_weight[Volleys]*(('F+ , F-'!H$2-[1]!tbl_gk[[#This Row],[Volleys]])/('F+ , F-'!H$2-'F+ , F-'!H$3))</f>
        <v>1.7360881469821632E-3</v>
      </c>
      <c r="I110" s="1" cm="1">
        <f t="array" ref="I110">[1]!table_weight[Dribbling]*(('F+ , F-'!I$2-[1]!tbl_gk[[#This Row],[Dribbling]])/('F+ , F-'!I$2-'F+ , F-'!I$3))</f>
        <v>1.0756660437220181E-2</v>
      </c>
      <c r="J110" s="1" cm="1">
        <f t="array" ref="J110">[1]!table_weight[Curve]*(('F+ , F-'!J$2-[1]!tbl_gk[[#This Row],[Curve]])/('F+ , F-'!J$2-'F+ , F-'!J$3))</f>
        <v>9.1268634012777444E-3</v>
      </c>
      <c r="K110" s="1" cm="1">
        <f t="array" ref="K110">[1]!table_weight[FKAccuracy]*(('F+ , F-'!K$2-[1]!tbl_gk[[#This Row],[FKAccuracy]])/('F+ , F-'!K$2-'F+ , F-'!K$3))</f>
        <v>9.1268634012777444E-3</v>
      </c>
      <c r="L110" s="1" cm="1">
        <f t="array" ref="L110">[1]!table_weight[LongPassing]*(('F+ , F-'!L$2-[1]!tbl_gk[[#This Row],[LongPassing]])/('F+ , F-'!L$2-'F+ , F-'!L$3))</f>
        <v>1.8949843502652941E-2</v>
      </c>
      <c r="M110" s="1" cm="1">
        <f t="array" ref="M110">[1]!table_weight[BallControl]*(('F+ , F-'!M$2-[1]!tbl_gk[[#This Row],[BallControl]])/('F+ , F-'!M$2-'F+ , F-'!M$3))</f>
        <v>9.1268634012777305E-3</v>
      </c>
      <c r="N110" s="1" cm="1">
        <f t="array" ref="N110">[1]!table_weight[Acceleration]*(('F+ , F-'!N$2-[1]!tbl_gk[[#This Row],[Acceleration]])/('F+ , F-'!N$2-'F+ , F-'!N$3))</f>
        <v>4.9607186957533181E-3</v>
      </c>
      <c r="O110" s="1" cm="1">
        <f t="array" ref="O110">[1]!table_weight[SprintSpeed]*(('F+ , F-'!O$2-[1]!tbl_gk[[#This Row],[SprintSpeed]])/('F+ , F-'!O$2-'F+ , F-'!O$3))</f>
        <v>5.6221478551870948E-3</v>
      </c>
      <c r="P110" s="1" cm="1">
        <f t="array" ref="P110">[1]!table_weight[Agility]*(('F+ , F-'!P$2-[1]!tbl_gk[[#This Row],[Agility]])/('F+ , F-'!P$2-'F+ , F-'!P$3))</f>
        <v>1.9891881772015566E-3</v>
      </c>
      <c r="Q110" s="1" cm="1">
        <f t="array" ref="Q110">[1]!table_weight[Reactions]*(('F+ , F-'!Q$2-[1]!tbl_gk[[#This Row],[Reactions]])/('F+ , F-'!Q$2-'F+ , F-'!Q$3))</f>
        <v>1.4437976002021271E-3</v>
      </c>
      <c r="R110" s="1" cm="1">
        <f t="array" ref="R110">[1]!table_weight[Balance]*(('F+ , F-'!R$2-[1]!tbl_gk[[#This Row],[Balance]])/('F+ , F-'!R$2-'F+ , F-'!R$3))</f>
        <v>5.5878755518026931E-4</v>
      </c>
      <c r="S110" s="1" cm="1">
        <f t="array" ref="S110">[1]!table_weight[ShotPower]*(('F+ , F-'!S$2-[1]!tbl_gk[[#This Row],[ShotPower]])/('F+ , F-'!S$2-'F+ , F-'!S$3))</f>
        <v>6.2329798837993753E-3</v>
      </c>
      <c r="T110" s="1" cm="1">
        <f t="array" ref="T110">[1]!table_weight[Jumping]*(('F+ , F-'!T$2-[1]!tbl_gk[[#This Row],[Jumping]])/('F+ , F-'!T$2-'F+ , F-'!T$3))</f>
        <v>1.459807452623725E-3</v>
      </c>
      <c r="U110" s="1" cm="1">
        <f t="array" ref="U110">[1]!table_weight[Stamina]*(('F+ , F-'!U$2-[1]!tbl_gk[[#This Row],[Stamina]])/('F+ , F-'!U$2-'F+ , F-'!U$3))</f>
        <v>1.2021943727489499E-2</v>
      </c>
      <c r="V110" s="1" cm="1">
        <f t="array" ref="V110">[1]!table_weight[Strength]*(('F+ , F-'!V$2-[1]!tbl_gk[[#This Row],[Strength]])/('F+ , F-'!V$2-'F+ , F-'!V$3))</f>
        <v>2.8394686137308531E-2</v>
      </c>
      <c r="W110" s="1" cm="1">
        <f t="array" ref="W110">[1]!table_weight[LongShots]*(('F+ , F-'!W$2-[1]!tbl_gk[[#This Row],[LongShots]])/('F+ , F-'!W$2-'F+ , F-'!W$3))</f>
        <v>7.5315173595909123E-3</v>
      </c>
      <c r="X110" s="1" cm="1">
        <f t="array" ref="X110">[1]!table_weight[Aggression]*(('F+ , F-'!X$2-[1]!tbl_gk[[#This Row],[Aggression]])/('F+ , F-'!X$2-'F+ , F-'!X$3))</f>
        <v>1.1560693641618476E-2</v>
      </c>
      <c r="Y110" s="1" cm="1">
        <f t="array" ref="Y110">[1]!table_weight[Interceptions]*(('F+ , F-'!Y$2-[1]!tbl_gk[[#This Row],[Interceptions]])/('F+ , F-'!Y$2-'F+ , F-'!Y$3))</f>
        <v>1.9391492971820509E-2</v>
      </c>
      <c r="Z110" s="1" cm="1">
        <f t="array" ref="Z110">[1]!table_weight[Positioning]*(('F+ , F-'!Z$2-[1]!tbl_gk[[#This Row],[Positioning]])/('F+ , F-'!Z$2-'F+ , F-'!Z$3))</f>
        <v>1.3310009126863251E-3</v>
      </c>
      <c r="AA110" s="1" cm="1">
        <f t="array" ref="AA110">[1]!table_weight[Vision]*(('F+ , F-'!AA$2-[1]!tbl_gk[[#This Row],[Vision]])/('F+ , F-'!AA$2-'F+ , F-'!AA$3))</f>
        <v>1.7036811682385123E-2</v>
      </c>
      <c r="AB110" s="1" cm="1">
        <f t="array" ref="AB110">[1]!table_weight[Penalties]*(('F+ , F-'!AB$2-[1]!tbl_gk[[#This Row],[Penalties]])/('F+ , F-'!AB$2-'F+ , F-'!AB$3))</f>
        <v>1.4484421696880595E-3</v>
      </c>
      <c r="AC110" s="1" cm="1">
        <f t="array" ref="AC110">[1]!table_weight[Composure]*(('F+ , F-'!AC$2-[1]!tbl_gk[[#This Row],[Composure]])/('F+ , F-'!AC$2-'F+ , F-'!AC$3))</f>
        <v>1.2809632843898569E-3</v>
      </c>
      <c r="AD110" s="1" cm="1">
        <f t="array" ref="AD110">[1]!table_weight[Marking]*(('F+ , F-'!AD$2-[1]!tbl_gk[[#This Row],[Marking]])/('F+ , F-'!AD$2-'F+ , F-'!AD$3))</f>
        <v>2.8394686137308601E-2</v>
      </c>
      <c r="AE110" s="1" cm="1">
        <f t="array" ref="AE110">[1]!table_weight[StandingTackle]*(('F+ , F-'!AE$2-[1]!tbl_gk[[#This Row],[StandingTackle]])/('F+ , F-'!AE$2-'F+ , F-'!AE$3))</f>
        <v>1.5691800233775807E-2</v>
      </c>
      <c r="AF110" s="1" cm="1">
        <f t="array" ref="AF110">[1]!table_weight[SlidingTackle]*(('F+ , F-'!AF$2-[1]!tbl_gk[[#This Row],[SlidingTackle]])/('F+ , F-'!AF$2-'F+ , F-'!AF$3))</f>
        <v>1.0461200155850536E-2</v>
      </c>
      <c r="AG110" s="1" cm="1">
        <f t="array" ref="AG110">[1]!table_weight[GKDiving]*(('F+ , F-'!AG$2-[1]!tbl_gk[[#This Row],[GKDiving]])/('F+ , F-'!AG$2-'F+ , F-'!AG$3))</f>
        <v>3.9286710272791778E-2</v>
      </c>
      <c r="AH110" s="1" cm="1">
        <f t="array" ref="AH110">[1]!table_weight[GKHandling]*(('F+ , F-'!AH$2-[1]!tbl_gk[[#This Row],[GKHandling]])/('F+ , F-'!AH$2-'F+ , F-'!AH$3))</f>
        <v>4.2777211941640955E-2</v>
      </c>
      <c r="AI110" s="1" cm="1">
        <f t="array" ref="AI110">[1]!table_weight[GKKicking]*(('F+ , F-'!AI$2-[1]!tbl_gk[[#This Row],[GKKicking]])/('F+ , F-'!AI$2-'F+ , F-'!AI$3))</f>
        <v>2.8621843626407038E-2</v>
      </c>
      <c r="AJ110" s="1" cm="1">
        <f t="array" ref="AJ110">[1]!table_weight[GKPositioning]*(('F+ , F-'!AJ$2-[1]!tbl_gk[[#This Row],[GKPositioning]])/('F+ , F-'!AJ$2-'F+ , F-'!AJ$3))</f>
        <v>1.5767241581053557E-2</v>
      </c>
      <c r="AK110" s="1" cm="1">
        <f t="array" ref="AK110">[1]!table_weight[GKReflexes]*(('F+ , F-'!AK$2-[1]!tbl_gk[[#This Row],[GKReflexes]])/('F+ , F-'!AK$2-'F+ , F-'!AK$3))</f>
        <v>3.8261839570023298E-2</v>
      </c>
    </row>
    <row r="111" spans="1:37" x14ac:dyDescent="0.55000000000000004">
      <c r="A111" s="8">
        <f>[1]!tbl_gk[[#This Row],[ID]]</f>
        <v>176094</v>
      </c>
      <c r="B111" s="2" cm="1">
        <f t="array" ref="B111">[1]!table_weight[ValueEUR]*(('F+ , F-'!B$2-[1]!tbl_gk[[#This Row],[ValueEUR]])/('F+ , F-'!B$2-'F+ , F-'!B$3))</f>
        <v>3.1175138054050009E-5</v>
      </c>
      <c r="C111" s="2" cm="1">
        <f t="array" ref="C111">[1]!table_weight[WageEUR]*(('F+ , F-'!C$2-[1]!tbl_gk[[#This Row],[WageEUR]])/('F+ , F-'!C$2-'F+ , F-'!C$3))</f>
        <v>2.3472561185650898E-4</v>
      </c>
      <c r="D111" s="2" cm="1">
        <f t="array" ref="D111">[1]!table_weight[Crossing]*(('F+ , F-'!D$2-[1]!tbl_gk[[#This Row],[Crossing]])/('F+ , F-'!D$2-'F+ , F-'!D$3))</f>
        <v>3.81086577105983E-2</v>
      </c>
      <c r="E111" s="2" cm="1">
        <f t="array" ref="E111">[1]!table_weight[Finishing]*(('F+ , F-'!E$2-[1]!tbl_gk[[#This Row],[Finishing]])/('F+ , F-'!E$2-'F+ , F-'!E$3))</f>
        <v>1.2977258898691668E-2</v>
      </c>
      <c r="F111" s="2" cm="1">
        <f t="array" ref="F111">[1]!table_weight[HeadingAccuracy]*(('F+ , F-'!F$2-[1]!tbl_gk[[#This Row],[HeadingAccuracy]])/('F+ , F-'!F$2-'F+ , F-'!F$3))</f>
        <v>1.0439222844598752E-2</v>
      </c>
      <c r="G111" s="2" cm="1">
        <f t="array" ref="G111">[1]!table_weight[ShortPassing]*(('F+ , F-'!G$2-[1]!tbl_gk[[#This Row],[ShortPassing]])/('F+ , F-'!G$2-'F+ , F-'!G$3))</f>
        <v>4.3596558196669473E-2</v>
      </c>
      <c r="H111" s="2" cm="1">
        <f t="array" ref="H111">[1]!table_weight[Volleys]*(('F+ , F-'!H$2-[1]!tbl_gk[[#This Row],[Volleys]])/('F+ , F-'!H$2-'F+ , F-'!H$3))</f>
        <v>1.5046097273845413E-3</v>
      </c>
      <c r="I111" s="2" cm="1">
        <f t="array" ref="I111">[1]!table_weight[Dribbling]*(('F+ , F-'!I$2-[1]!tbl_gk[[#This Row],[Dribbling]])/('F+ , F-'!I$2-'F+ , F-'!I$3))</f>
        <v>1.5646051545047536E-2</v>
      </c>
      <c r="J111" s="2" cm="1">
        <f t="array" ref="J111">[1]!table_weight[Curve]*(('F+ , F-'!J$2-[1]!tbl_gk[[#This Row],[Curve]])/('F+ , F-'!J$2-'F+ , F-'!J$3))</f>
        <v>9.4648953791028455E-3</v>
      </c>
      <c r="K111" s="2" cm="1">
        <f t="array" ref="K111">[1]!table_weight[FKAccuracy]*(('F+ , F-'!K$2-[1]!tbl_gk[[#This Row],[FKAccuracy]])/('F+ , F-'!K$2-'F+ , F-'!K$3))</f>
        <v>9.4310921813203358E-3</v>
      </c>
      <c r="L111" s="2" cm="1">
        <f t="array" ref="L111">[1]!table_weight[LongPassing]*(('F+ , F-'!L$2-[1]!tbl_gk[[#This Row],[LongPassing]])/('F+ , F-'!L$2-'F+ , F-'!L$3))</f>
        <v>1.9491267602728742E-2</v>
      </c>
      <c r="M111" s="2" cm="1">
        <f t="array" ref="M111">[1]!table_weight[BallControl]*(('F+ , F-'!M$2-[1]!tbl_gk[[#This Row],[BallControl]])/('F+ , F-'!M$2-'F+ , F-'!M$3))</f>
        <v>1.1734538658785654E-2</v>
      </c>
      <c r="N111" s="2" cm="1">
        <f t="array" ref="N111">[1]!table_weight[Acceleration]*(('F+ , F-'!N$2-[1]!tbl_gk[[#This Row],[Acceleration]])/('F+ , F-'!N$2-'F+ , F-'!N$3))</f>
        <v>3.156820988206657E-3</v>
      </c>
      <c r="O111" s="2" cm="1">
        <f t="array" ref="O111">[1]!table_weight[SprintSpeed]*(('F+ , F-'!O$2-[1]!tbl_gk[[#This Row],[SprintSpeed]])/('F+ , F-'!O$2-'F+ , F-'!O$3))</f>
        <v>4.4977182841496755E-3</v>
      </c>
      <c r="P111" s="2" cm="1">
        <f t="array" ref="P111">[1]!table_weight[Agility]*(('F+ , F-'!P$2-[1]!tbl_gk[[#This Row],[Agility]])/('F+ , F-'!P$2-'F+ , F-'!P$3))</f>
        <v>2.5742435234373086E-3</v>
      </c>
      <c r="Q111" s="2" cm="1">
        <f t="array" ref="Q111">[1]!table_weight[Reactions]*(('F+ , F-'!Q$2-[1]!tbl_gk[[#This Row],[Reactions]])/('F+ , F-'!Q$2-'F+ , F-'!Q$3))</f>
        <v>1.0312840001443764E-3</v>
      </c>
      <c r="R111" s="2" cm="1">
        <f t="array" ref="R111">[1]!table_weight[Balance]*(('F+ , F-'!R$2-[1]!tbl_gk[[#This Row],[Balance]])/('F+ , F-'!R$2-'F+ , F-'!R$3))</f>
        <v>1.8005376778030898E-3</v>
      </c>
      <c r="S111" s="2" cm="1">
        <f t="array" ref="S111">[1]!table_weight[ShotPower]*(('F+ , F-'!S$2-[1]!tbl_gk[[#This Row],[ShotPower]])/('F+ , F-'!S$2-'F+ , F-'!S$3))</f>
        <v>4.4150274176912247E-3</v>
      </c>
      <c r="T111" s="2" cm="1">
        <f t="array" ref="T111">[1]!table_weight[Jumping]*(('F+ , F-'!T$2-[1]!tbl_gk[[#This Row],[Jumping]])/('F+ , F-'!T$2-'F+ , F-'!T$3))</f>
        <v>1.6315495058735752E-3</v>
      </c>
      <c r="U111" s="2" cm="1">
        <f t="array" ref="U111">[1]!table_weight[Stamina]*(('F+ , F-'!U$2-[1]!tbl_gk[[#This Row],[Stamina]])/('F+ , F-'!U$2-'F+ , F-'!U$3))</f>
        <v>1.2021943727489499E-2</v>
      </c>
      <c r="V111" s="2" cm="1">
        <f t="array" ref="V111">[1]!table_weight[Strength]*(('F+ , F-'!V$2-[1]!tbl_gk[[#This Row],[Strength]])/('F+ , F-'!V$2-'F+ , F-'!V$3))</f>
        <v>1.2422675185072484E-2</v>
      </c>
      <c r="W111" s="2" cm="1">
        <f t="array" ref="W111">[1]!table_weight[LongShots]*(('F+ , F-'!W$2-[1]!tbl_gk[[#This Row],[LongShots]])/('F+ , F-'!W$2-'F+ , F-'!W$3))</f>
        <v>8.0509323499075268E-3</v>
      </c>
      <c r="X111" s="2" cm="1">
        <f t="array" ref="X111">[1]!table_weight[Aggression]*(('F+ , F-'!X$2-[1]!tbl_gk[[#This Row],[Aggression]])/('F+ , F-'!X$2-'F+ , F-'!X$3))</f>
        <v>7.9099482811073787E-3</v>
      </c>
      <c r="Y111" s="2" cm="1">
        <f t="array" ref="Y111">[1]!table_weight[Interceptions]*(('F+ , F-'!Y$2-[1]!tbl_gk[[#This Row],[Interceptions]])/('F+ , F-'!Y$2-'F+ , F-'!Y$3))</f>
        <v>1.5236173049287543E-2</v>
      </c>
      <c r="Z111" s="2" cm="1">
        <f t="array" ref="Z111">[1]!table_weight[Positioning]*(('F+ , F-'!Z$2-[1]!tbl_gk[[#This Row],[Positioning]])/('F+ , F-'!Z$2-'F+ , F-'!Z$3))</f>
        <v>1.0352229320893639E-3</v>
      </c>
      <c r="AA111" s="2" cm="1">
        <f t="array" ref="AA111">[1]!table_weight[Vision]*(('F+ , F-'!AA$2-[1]!tbl_gk[[#This Row],[Vision]])/('F+ , F-'!AA$2-'F+ , F-'!AA$3))</f>
        <v>2.4845350370144972E-2</v>
      </c>
      <c r="AB111" s="2" cm="1">
        <f t="array" ref="AB111">[1]!table_weight[Penalties]*(('F+ , F-'!AB$2-[1]!tbl_gk[[#This Row],[Penalties]])/('F+ , F-'!AB$2-'F+ , F-'!AB$3))</f>
        <v>2.0356484546967322E-3</v>
      </c>
      <c r="AC111" s="2" cm="1">
        <f t="array" ref="AC111">[1]!table_weight[Composure]*(('F+ , F-'!AC$2-[1]!tbl_gk[[#This Row],[Composure]])/('F+ , F-'!AC$2-'F+ , F-'!AC$3))</f>
        <v>1.0140959334753034E-3</v>
      </c>
      <c r="AD111" s="2" cm="1">
        <f t="array" ref="AD111">[1]!table_weight[Marking]*(('F+ , F-'!AD$2-[1]!tbl_gk[[#This Row],[Marking]])/('F+ , F-'!AD$2-'F+ , F-'!AD$3))</f>
        <v>3.9437064079595283E-2</v>
      </c>
      <c r="AE111" s="2" cm="1">
        <f t="array" ref="AE111">[1]!table_weight[StandingTackle]*(('F+ , F-'!AE$2-[1]!tbl_gk[[#This Row],[StandingTackle]])/('F+ , F-'!AE$2-'F+ , F-'!AE$3))</f>
        <v>1.7933485981458063E-2</v>
      </c>
      <c r="AF111" s="2" cm="1">
        <f t="array" ref="AF111">[1]!table_weight[SlidingTackle]*(('F+ , F-'!AF$2-[1]!tbl_gk[[#This Row],[SlidingTackle]])/('F+ , F-'!AF$2-'F+ , F-'!AF$3))</f>
        <v>8.2195144081682794E-3</v>
      </c>
      <c r="AG111" s="2" cm="1">
        <f t="array" ref="AG111">[1]!table_weight[GKDiving]*(('F+ , F-'!AG$2-[1]!tbl_gk[[#This Row],[GKDiving]])/('F+ , F-'!AG$2-'F+ , F-'!AG$3))</f>
        <v>3.9286710272791778E-2</v>
      </c>
      <c r="AH111" s="2" cm="1">
        <f t="array" ref="AH111">[1]!table_weight[GKHandling]*(('F+ , F-'!AH$2-[1]!tbl_gk[[#This Row],[GKHandling]])/('F+ , F-'!AH$2-'F+ , F-'!AH$3))</f>
        <v>4.6341979603444362E-2</v>
      </c>
      <c r="AI111" s="2" cm="1">
        <f t="array" ref="AI111">[1]!table_weight[GKKicking]*(('F+ , F-'!AI$2-[1]!tbl_gk[[#This Row],[GKKicking]])/('F+ , F-'!AI$2-'F+ , F-'!AI$3))</f>
        <v>2.0571950106480059E-2</v>
      </c>
      <c r="AJ111" s="2" cm="1">
        <f t="array" ref="AJ111">[1]!table_weight[GKPositioning]*(('F+ , F-'!AJ$2-[1]!tbl_gk[[#This Row],[GKPositioning]])/('F+ , F-'!AJ$2-'F+ , F-'!AJ$3))</f>
        <v>1.5767241581053557E-2</v>
      </c>
      <c r="AK111" s="2" cm="1">
        <f t="array" ref="AK111">[1]!table_weight[GKReflexes]*(('F+ , F-'!AK$2-[1]!tbl_gk[[#This Row],[GKReflexes]])/('F+ , F-'!AK$2-'F+ , F-'!AK$3))</f>
        <v>4.3727816651455198E-2</v>
      </c>
    </row>
    <row r="112" spans="1:37" x14ac:dyDescent="0.55000000000000004">
      <c r="A112" s="7">
        <f>[1]!tbl_gk[[#This Row],[ID]]</f>
        <v>176526</v>
      </c>
      <c r="B112" s="1" cm="1">
        <f t="array" ref="B112">[1]!table_weight[ValueEUR]*(('F+ , F-'!B$2-[1]!tbl_gk[[#This Row],[ValueEUR]])/('F+ , F-'!B$2-'F+ , F-'!B$3))</f>
        <v>1.9013747565638421E-4</v>
      </c>
      <c r="C112" s="1" cm="1">
        <f t="array" ref="C112">[1]!table_weight[WageEUR]*(('F+ , F-'!C$2-[1]!tbl_gk[[#This Row],[WageEUR]])/('F+ , F-'!C$2-'F+ , F-'!C$3))</f>
        <v>1.0171443180448721E-3</v>
      </c>
      <c r="D112" s="1" cm="1">
        <f t="array" ref="D112">[1]!table_weight[Crossing]*(('F+ , F-'!D$2-[1]!tbl_gk[[#This Row],[Crossing]])/('F+ , F-'!D$2-'F+ , F-'!D$3))</f>
        <v>3.4746129089074922E-2</v>
      </c>
      <c r="E112" s="1" cm="1">
        <f t="array" ref="E112">[1]!table_weight[Finishing]*(('F+ , F-'!E$2-[1]!tbl_gk[[#This Row],[Finishing]])/('F+ , F-'!E$2-'F+ , F-'!E$3))</f>
        <v>1.1979008214176926E-2</v>
      </c>
      <c r="F112" s="1" cm="1">
        <f t="array" ref="F112">[1]!table_weight[HeadingAccuracy]*(('F+ , F-'!F$2-[1]!tbl_gk[[#This Row],[HeadingAccuracy]])/('F+ , F-'!F$2-'F+ , F-'!F$3))</f>
        <v>1.1274360672166649E-2</v>
      </c>
      <c r="G112" s="1" cm="1">
        <f t="array" ref="G112">[1]!table_weight[ShortPassing]*(('F+ , F-'!G$2-[1]!tbl_gk[[#This Row],[ShortPassing]])/('F+ , F-'!G$2-'F+ , F-'!G$3))</f>
        <v>3.5158514674733445E-2</v>
      </c>
      <c r="H112" s="1" cm="1">
        <f t="array" ref="H112">[1]!table_weight[Volleys]*(('F+ , F-'!H$2-[1]!tbl_gk[[#This Row],[Volleys]])/('F+ , F-'!H$2-'F+ , F-'!H$3))</f>
        <v>1.5046097273845413E-3</v>
      </c>
      <c r="I112" s="1" cm="1">
        <f t="array" ref="I112">[1]!table_weight[Dribbling]*(('F+ , F-'!I$2-[1]!tbl_gk[[#This Row],[Dribbling]])/('F+ , F-'!I$2-'F+ , F-'!I$3))</f>
        <v>1.1734538658785652E-2</v>
      </c>
      <c r="J112" s="1" cm="1">
        <f t="array" ref="J112">[1]!table_weight[Curve]*(('F+ , F-'!J$2-[1]!tbl_gk[[#This Row],[Curve]])/('F+ , F-'!J$2-'F+ , F-'!J$3))</f>
        <v>9.1268634012777444E-3</v>
      </c>
      <c r="K112" s="1" cm="1">
        <f t="array" ref="K112">[1]!table_weight[FKAccuracy]*(('F+ , F-'!K$2-[1]!tbl_gk[[#This Row],[FKAccuracy]])/('F+ , F-'!K$2-'F+ , F-'!K$3))</f>
        <v>8.9747490112564478E-3</v>
      </c>
      <c r="L112" s="1" cm="1">
        <f t="array" ref="L112">[1]!table_weight[LongPassing]*(('F+ , F-'!L$2-[1]!tbl_gk[[#This Row],[LongPassing]])/('F+ , F-'!L$2-'F+ , F-'!L$3))</f>
        <v>1.5159874802122355E-2</v>
      </c>
      <c r="M112" s="1" cm="1">
        <f t="array" ref="M112">[1]!table_weight[BallControl]*(('F+ , F-'!M$2-[1]!tbl_gk[[#This Row],[BallControl]])/('F+ , F-'!M$2-'F+ , F-'!M$3))</f>
        <v>3.911512886261884E-3</v>
      </c>
      <c r="N112" s="1" cm="1">
        <f t="array" ref="N112">[1]!table_weight[Acceleration]*(('F+ , F-'!N$2-[1]!tbl_gk[[#This Row],[Acceleration]])/('F+ , F-'!N$2-'F+ , F-'!N$3))</f>
        <v>3.3823082016499898E-3</v>
      </c>
      <c r="O112" s="1" cm="1">
        <f t="array" ref="O112">[1]!table_weight[SprintSpeed]*(('F+ , F-'!O$2-[1]!tbl_gk[[#This Row],[SprintSpeed]])/('F+ , F-'!O$2-'F+ , F-'!O$3))</f>
        <v>3.6543961058716113E-3</v>
      </c>
      <c r="P112" s="1" cm="1">
        <f t="array" ref="P112">[1]!table_weight[Agility]*(('F+ , F-'!P$2-[1]!tbl_gk[[#This Row],[Agility]])/('F+ , F-'!P$2-'F+ , F-'!P$3))</f>
        <v>8.1907748473005273E-4</v>
      </c>
      <c r="Q112" s="1" cm="1">
        <f t="array" ref="Q112">[1]!table_weight[Reactions]*(('F+ , F-'!Q$2-[1]!tbl_gk[[#This Row],[Reactions]])/('F+ , F-'!Q$2-'F+ , F-'!Q$3))</f>
        <v>8.7659140012271992E-4</v>
      </c>
      <c r="R112" s="1" cm="1">
        <f t="array" ref="R112">[1]!table_weight[Balance]*(('F+ , F-'!R$2-[1]!tbl_gk[[#This Row],[Balance]])/('F+ , F-'!R$2-'F+ , F-'!R$3))</f>
        <v>6.2087506131141027E-4</v>
      </c>
      <c r="S112" s="1" cm="1">
        <f t="array" ref="S112">[1]!table_weight[ShotPower]*(('F+ , F-'!S$2-[1]!tbl_gk[[#This Row],[ShotPower]])/('F+ , F-'!S$2-'F+ , F-'!S$3))</f>
        <v>4.4150274176912247E-3</v>
      </c>
      <c r="T112" s="1" cm="1">
        <f t="array" ref="T112">[1]!table_weight[Jumping]*(('F+ , F-'!T$2-[1]!tbl_gk[[#This Row],[Jumping]])/('F+ , F-'!T$2-'F+ , F-'!T$3))</f>
        <v>5.152261597495501E-4</v>
      </c>
      <c r="U112" s="1" cm="1">
        <f t="array" ref="U112">[1]!table_weight[Stamina]*(('F+ , F-'!U$2-[1]!tbl_gk[[#This Row],[Stamina]])/('F+ , F-'!U$2-'F+ , F-'!U$3))</f>
        <v>0</v>
      </c>
      <c r="V112" s="1" cm="1">
        <f t="array" ref="V112">[1]!table_weight[Strength]*(('F+ , F-'!V$2-[1]!tbl_gk[[#This Row],[Strength]])/('F+ , F-'!V$2-'F+ , F-'!V$3))</f>
        <v>1.2422675185072484E-2</v>
      </c>
      <c r="W112" s="1" cm="1">
        <f t="array" ref="W112">[1]!table_weight[LongShots]*(('F+ , F-'!W$2-[1]!tbl_gk[[#This Row],[LongShots]])/('F+ , F-'!W$2-'F+ , F-'!W$3))</f>
        <v>6.7523948741159906E-3</v>
      </c>
      <c r="X112" s="1" cm="1">
        <f t="array" ref="X112">[1]!table_weight[Aggression]*(('F+ , F-'!X$2-[1]!tbl_gk[[#This Row],[Aggression]])/('F+ , F-'!X$2-'F+ , F-'!X$3))</f>
        <v>0</v>
      </c>
      <c r="Y112" s="1" cm="1">
        <f t="array" ref="Y112">[1]!table_weight[Interceptions]*(('F+ , F-'!Y$2-[1]!tbl_gk[[#This Row],[Interceptions]])/('F+ , F-'!Y$2-'F+ , F-'!Y$3))</f>
        <v>1.1080853126754575E-2</v>
      </c>
      <c r="Z112" s="1" cm="1">
        <f t="array" ref="Z112">[1]!table_weight[Positioning]*(('F+ , F-'!Z$2-[1]!tbl_gk[[#This Row],[Positioning]])/('F+ , F-'!Z$2-'F+ , F-'!Z$3))</f>
        <v>7.394449514924029E-4</v>
      </c>
      <c r="AA112" s="1" cm="1">
        <f t="array" ref="AA112">[1]!table_weight[Vision]*(('F+ , F-'!AA$2-[1]!tbl_gk[[#This Row],[Vision]])/('F+ , F-'!AA$2-'F+ , F-'!AA$3))</f>
        <v>2.6265084677010397E-2</v>
      </c>
      <c r="AB112" s="1" cm="1">
        <f t="array" ref="AB112">[1]!table_weight[Penalties]*(('F+ , F-'!AB$2-[1]!tbl_gk[[#This Row],[Penalties]])/('F+ , F-'!AB$2-'F+ , F-'!AB$3))</f>
        <v>1.9182071976949979E-3</v>
      </c>
      <c r="AC112" s="1" cm="1">
        <f t="array" ref="AC112">[1]!table_weight[Composure]*(('F+ , F-'!AC$2-[1]!tbl_gk[[#This Row],[Composure]])/('F+ , F-'!AC$2-'F+ , F-'!AC$3))</f>
        <v>6.9385511237783919E-4</v>
      </c>
      <c r="AD112" s="1" cm="1">
        <f t="array" ref="AD112">[1]!table_weight[Marking]*(('F+ , F-'!AD$2-[1]!tbl_gk[[#This Row],[Marking]])/('F+ , F-'!AD$2-'F+ , F-'!AD$3))</f>
        <v>3.1549651263676225E-2</v>
      </c>
      <c r="AE112" s="1" cm="1">
        <f t="array" ref="AE112">[1]!table_weight[StandingTackle]*(('F+ , F-'!AE$2-[1]!tbl_gk[[#This Row],[StandingTackle]])/('F+ , F-'!AE$2-'F+ , F-'!AE$3))</f>
        <v>1.5691800233775807E-2</v>
      </c>
      <c r="AF112" s="1" cm="1">
        <f t="array" ref="AF112">[1]!table_weight[SlidingTackle]*(('F+ , F-'!AF$2-[1]!tbl_gk[[#This Row],[SlidingTackle]])/('F+ , F-'!AF$2-'F+ , F-'!AF$3))</f>
        <v>8.2195144081682794E-3</v>
      </c>
      <c r="AG112" s="1" cm="1">
        <f t="array" ref="AG112">[1]!table_weight[GKDiving]*(('F+ , F-'!AG$2-[1]!tbl_gk[[#This Row],[GKDiving]])/('F+ , F-'!AG$2-'F+ , F-'!AG$3))</f>
        <v>2.3913649731264561E-2</v>
      </c>
      <c r="AH112" s="1" cm="1">
        <f t="array" ref="AH112">[1]!table_weight[GKHandling]*(('F+ , F-'!AH$2-[1]!tbl_gk[[#This Row],[GKHandling]])/('F+ , F-'!AH$2-'F+ , F-'!AH$3))</f>
        <v>3.208290895623072E-2</v>
      </c>
      <c r="AI112" s="1" cm="1">
        <f t="array" ref="AI112">[1]!table_weight[GKKicking]*(('F+ , F-'!AI$2-[1]!tbl_gk[[#This Row],[GKKicking]])/('F+ , F-'!AI$2-'F+ , F-'!AI$3))</f>
        <v>1.9677517493154842E-2</v>
      </c>
      <c r="AJ112" s="1" cm="1">
        <f t="array" ref="AJ112">[1]!table_weight[GKPositioning]*(('F+ , F-'!AJ$2-[1]!tbl_gk[[#This Row],[GKPositioning]])/('F+ , F-'!AJ$2-'F+ , F-'!AJ$3))</f>
        <v>8.1989656221478496E-3</v>
      </c>
      <c r="AK112" s="1" cm="1">
        <f t="array" ref="AK112">[1]!table_weight[GKReflexes]*(('F+ , F-'!AK$2-[1]!tbl_gk[[#This Row],[GKReflexes]])/('F+ , F-'!AK$2-'F+ , F-'!AK$3))</f>
        <v>2.9151877767636801E-2</v>
      </c>
    </row>
    <row r="113" spans="1:37" x14ac:dyDescent="0.55000000000000004">
      <c r="A113" s="8">
        <f>[1]!tbl_gk[[#This Row],[ID]]</f>
        <v>176550</v>
      </c>
      <c r="B113" s="2" cm="1">
        <f t="array" ref="B113">[1]!table_weight[ValueEUR]*(('F+ , F-'!B$2-[1]!tbl_gk[[#This Row],[ValueEUR]])/('F+ , F-'!B$2-'F+ , F-'!B$3))</f>
        <v>2.1578751498600355E-3</v>
      </c>
      <c r="C113" s="2" cm="1">
        <f t="array" ref="C113">[1]!table_weight[WageEUR]*(('F+ , F-'!C$2-[1]!tbl_gk[[#This Row],[WageEUR]])/('F+ , F-'!C$2-'F+ , F-'!C$3))</f>
        <v>5.555172813937379E-3</v>
      </c>
      <c r="D113" s="2" cm="1">
        <f t="array" ref="D113">[1]!table_weight[Crossing]*(('F+ , F-'!D$2-[1]!tbl_gk[[#This Row],[Crossing]])/('F+ , F-'!D$2-'F+ , F-'!D$3))</f>
        <v>3.6987814836757178E-2</v>
      </c>
      <c r="E113" s="2" cm="1">
        <f t="array" ref="E113">[1]!table_weight[Finishing]*(('F+ , F-'!E$2-[1]!tbl_gk[[#This Row],[Finishing]])/('F+ , F-'!E$2-'F+ , F-'!E$3))</f>
        <v>1.6970261636750646E-2</v>
      </c>
      <c r="F113" s="2" cm="1">
        <f t="array" ref="F113">[1]!table_weight[HeadingAccuracy]*(('F+ , F-'!F$2-[1]!tbl_gk[[#This Row],[HeadingAccuracy]])/('F+ , F-'!F$2-'F+ , F-'!F$3))</f>
        <v>1.00216539308148E-2</v>
      </c>
      <c r="G113" s="2" cm="1">
        <f t="array" ref="G113">[1]!table_weight[ShortPassing]*(('F+ , F-'!G$2-[1]!tbl_gk[[#This Row],[ShortPassing]])/('F+ , F-'!G$2-'F+ , F-'!G$3))</f>
        <v>3.7971195848712121E-2</v>
      </c>
      <c r="H113" s="2" cm="1">
        <f t="array" ref="H113">[1]!table_weight[Volleys]*(('F+ , F-'!H$2-[1]!tbl_gk[[#This Row],[Volleys]])/('F+ , F-'!H$2-'F+ , F-'!H$3))</f>
        <v>1.6203489371833524E-3</v>
      </c>
      <c r="I113" s="2" cm="1">
        <f t="array" ref="I113">[1]!table_weight[Dribbling]*(('F+ , F-'!I$2-[1]!tbl_gk[[#This Row],[Dribbling]])/('F+ , F-'!I$2-'F+ , F-'!I$3))</f>
        <v>1.8579686209743949E-2</v>
      </c>
      <c r="J113" s="2" cm="1">
        <f t="array" ref="J113">[1]!table_weight[Curve]*(('F+ , F-'!J$2-[1]!tbl_gk[[#This Row],[Curve]])/('F+ , F-'!J$2-'F+ , F-'!J$3))</f>
        <v>9.9719433458404991E-3</v>
      </c>
      <c r="K113" s="2" cm="1">
        <f t="array" ref="K113">[1]!table_weight[FKAccuracy]*(('F+ , F-'!K$2-[1]!tbl_gk[[#This Row],[FKAccuracy]])/('F+ , F-'!K$2-'F+ , F-'!K$3))</f>
        <v>9.2789777912990392E-3</v>
      </c>
      <c r="L113" s="2" cm="1">
        <f t="array" ref="L113">[1]!table_weight[LongPassing]*(('F+ , F-'!L$2-[1]!tbl_gk[[#This Row],[LongPassing]])/('F+ , F-'!L$2-'F+ , F-'!L$3))</f>
        <v>1.9491267602728742E-2</v>
      </c>
      <c r="M113" s="2" cm="1">
        <f t="array" ref="M113">[1]!table_weight[BallControl]*(('F+ , F-'!M$2-[1]!tbl_gk[[#This Row],[BallControl]])/('F+ , F-'!M$2-'F+ , F-'!M$3))</f>
        <v>6.5191881437698072E-3</v>
      </c>
      <c r="N113" s="2" cm="1">
        <f t="array" ref="N113">[1]!table_weight[Acceleration]*(('F+ , F-'!N$2-[1]!tbl_gk[[#This Row],[Acceleration]])/('F+ , F-'!N$2-'F+ , F-'!N$3))</f>
        <v>6.9901036167433111E-3</v>
      </c>
      <c r="O113" s="2" cm="1">
        <f t="array" ref="O113">[1]!table_weight[SprintSpeed]*(('F+ , F-'!O$2-[1]!tbl_gk[[#This Row],[SprintSpeed]])/('F+ , F-'!O$2-'F+ , F-'!O$3))</f>
        <v>8.7143291755399956E-3</v>
      </c>
      <c r="P113" s="2" cm="1">
        <f t="array" ref="P113">[1]!table_weight[Agility]*(('F+ , F-'!P$2-[1]!tbl_gk[[#This Row],[Agility]])/('F+ , F-'!P$2-'F+ , F-'!P$3))</f>
        <v>3.0422878004259103E-3</v>
      </c>
      <c r="Q113" s="2" cm="1">
        <f t="array" ref="Q113">[1]!table_weight[Reactions]*(('F+ , F-'!Q$2-[1]!tbl_gk[[#This Row],[Reactions]])/('F+ , F-'!Q$2-'F+ , F-'!Q$3))</f>
        <v>6.1877040008662587E-4</v>
      </c>
      <c r="R113" s="2" cm="1">
        <f t="array" ref="R113">[1]!table_weight[Balance]*(('F+ , F-'!R$2-[1]!tbl_gk[[#This Row],[Balance]])/('F+ , F-'!R$2-'F+ , F-'!R$3))</f>
        <v>1.1796626164916795E-3</v>
      </c>
      <c r="S113" s="2" cm="1">
        <f t="array" ref="S113">[1]!table_weight[ShotPower]*(('F+ , F-'!S$2-[1]!tbl_gk[[#This Row],[ShotPower]])/('F+ , F-'!S$2-'F+ , F-'!S$3))</f>
        <v>3.1164899418996877E-3</v>
      </c>
      <c r="T113" s="2" cm="1">
        <f t="array" ref="T113">[1]!table_weight[Jumping]*(('F+ , F-'!T$2-[1]!tbl_gk[[#This Row],[Jumping]])/('F+ , F-'!T$2-'F+ , F-'!T$3))</f>
        <v>7.7283923962432515E-4</v>
      </c>
      <c r="U113" s="2" cm="1">
        <f t="array" ref="U113">[1]!table_weight[Stamina]*(('F+ , F-'!U$2-[1]!tbl_gk[[#This Row],[Stamina]])/('F+ , F-'!U$2-'F+ , F-'!U$3))</f>
        <v>1.3739364259988E-2</v>
      </c>
      <c r="V113" s="2" cm="1">
        <f t="array" ref="V113">[1]!table_weight[Strength]*(('F+ , F-'!V$2-[1]!tbl_gk[[#This Row],[Strength]])/('F+ , F-'!V$2-'F+ , F-'!V$3))</f>
        <v>4.1704695264171907E-2</v>
      </c>
      <c r="W113" s="2" cm="1">
        <f t="array" ref="W113">[1]!table_weight[LongShots]*(('F+ , F-'!W$2-[1]!tbl_gk[[#This Row],[LongShots]])/('F+ , F-'!W$2-'F+ , F-'!W$3))</f>
        <v>8.570347340224143E-3</v>
      </c>
      <c r="X113" s="2" cm="1">
        <f t="array" ref="X113">[1]!table_weight[Aggression]*(('F+ , F-'!X$2-[1]!tbl_gk[[#This Row],[Aggression]])/('F+ , F-'!X$2-'F+ , F-'!X$3))</f>
        <v>1.5211439002129575E-2</v>
      </c>
      <c r="Y113" s="2" cm="1">
        <f t="array" ref="Y113">[1]!table_weight[Interceptions]*(('F+ , F-'!Y$2-[1]!tbl_gk[[#This Row],[Interceptions]])/('F+ , F-'!Y$2-'F+ , F-'!Y$3))</f>
        <v>1.3158513088021059E-2</v>
      </c>
      <c r="Z113" s="2" cm="1">
        <f t="array" ref="Z113">[1]!table_weight[Positioning]*(('F+ , F-'!Z$2-[1]!tbl_gk[[#This Row],[Positioning]])/('F+ , F-'!Z$2-'F+ , F-'!Z$3))</f>
        <v>5.9155596119392221E-4</v>
      </c>
      <c r="AA113" s="2" cm="1">
        <f t="array" ref="AA113">[1]!table_weight[Vision]*(('F+ , F-'!AA$2-[1]!tbl_gk[[#This Row],[Vision]])/('F+ , F-'!AA$2-'F+ , F-'!AA$3))</f>
        <v>1.4197343068654267E-2</v>
      </c>
      <c r="AB113" s="2" cm="1">
        <f t="array" ref="AB113">[1]!table_weight[Penalties]*(('F+ , F-'!AB$2-[1]!tbl_gk[[#This Row],[Penalties]])/('F+ , F-'!AB$2-'F+ , F-'!AB$3))</f>
        <v>1.8790601120277533E-3</v>
      </c>
      <c r="AC113" s="2" cm="1">
        <f t="array" ref="AC113">[1]!table_weight[Composure]*(('F+ , F-'!AC$2-[1]!tbl_gk[[#This Row],[Composure]])/('F+ , F-'!AC$2-'F+ , F-'!AC$3))</f>
        <v>6.9385511237783919E-4</v>
      </c>
      <c r="AD113" s="2" cm="1">
        <f t="array" ref="AD113">[1]!table_weight[Marking]*(('F+ , F-'!AD$2-[1]!tbl_gk[[#This Row],[Marking]])/('F+ , F-'!AD$2-'F+ , F-'!AD$3))</f>
        <v>2.9972168700492414E-2</v>
      </c>
      <c r="AE113" s="2" cm="1">
        <f t="array" ref="AE113">[1]!table_weight[StandingTackle]*(('F+ , F-'!AE$2-[1]!tbl_gk[[#This Row],[StandingTackle]])/('F+ , F-'!AE$2-'F+ , F-'!AE$3))</f>
        <v>2.6900228972187096E-2</v>
      </c>
      <c r="AF113" s="2" cm="1">
        <f t="array" ref="AF113">[1]!table_weight[SlidingTackle]*(('F+ , F-'!AF$2-[1]!tbl_gk[[#This Row],[SlidingTackle]])/('F+ , F-'!AF$2-'F+ , F-'!AF$3))</f>
        <v>9.7139715732897855E-3</v>
      </c>
      <c r="AG113" s="2" cm="1">
        <f t="array" ref="AG113">[1]!table_weight[GKDiving]*(('F+ , F-'!AG$2-[1]!tbl_gk[[#This Row],[GKDiving]])/('F+ , F-'!AG$2-'F+ , F-'!AG$3))</f>
        <v>1.5373060541527218E-2</v>
      </c>
      <c r="AH113" s="2" cm="1">
        <f t="array" ref="AH113">[1]!table_weight[GKHandling]*(('F+ , F-'!AH$2-[1]!tbl_gk[[#This Row],[GKHandling]])/('F+ , F-'!AH$2-'F+ , F-'!AH$3))</f>
        <v>2.4953373632623892E-2</v>
      </c>
      <c r="AI113" s="2" cm="1">
        <f t="array" ref="AI113">[1]!table_weight[GKKicking]*(('F+ , F-'!AI$2-[1]!tbl_gk[[#This Row],[GKKicking]])/('F+ , F-'!AI$2-'F+ , F-'!AI$3))</f>
        <v>1.4310921813203519E-2</v>
      </c>
      <c r="AJ113" s="2" cm="1">
        <f t="array" ref="AJ113">[1]!table_weight[GKPositioning]*(('F+ , F-'!AJ$2-[1]!tbl_gk[[#This Row],[GKPositioning]])/('F+ , F-'!AJ$2-'F+ , F-'!AJ$3))</f>
        <v>6.9375862956635647E-3</v>
      </c>
      <c r="AK113" s="2" cm="1">
        <f t="array" ref="AK113">[1]!table_weight[GKReflexes]*(('F+ , F-'!AK$2-[1]!tbl_gk[[#This Row],[GKReflexes]])/('F+ , F-'!AK$2-'F+ , F-'!AK$3))</f>
        <v>1.45759388838184E-2</v>
      </c>
    </row>
    <row r="114" spans="1:37" x14ac:dyDescent="0.55000000000000004">
      <c r="A114" s="7">
        <f>[1]!tbl_gk[[#This Row],[ID]]</f>
        <v>176583</v>
      </c>
      <c r="B114" s="1" cm="1">
        <f t="array" ref="B114">[1]!table_weight[ValueEUR]*(('F+ , F-'!B$2-[1]!tbl_gk[[#This Row],[ValueEUR]])/('F+ , F-'!B$2-'F+ , F-'!B$3))</f>
        <v>3.7348432718218329E-5</v>
      </c>
      <c r="C114" s="1" cm="1">
        <f t="array" ref="C114">[1]!table_weight[WageEUR]*(('F+ , F-'!C$2-[1]!tbl_gk[[#This Row],[WageEUR]])/('F+ , F-'!C$2-'F+ , F-'!C$3))</f>
        <v>0</v>
      </c>
      <c r="D114" s="1" cm="1">
        <f t="array" ref="D114">[1]!table_weight[Crossing]*(('F+ , F-'!D$2-[1]!tbl_gk[[#This Row],[Crossing]])/('F+ , F-'!D$2-'F+ , F-'!D$3))</f>
        <v>3.3625286215233793E-2</v>
      </c>
      <c r="E114" s="1" cm="1">
        <f t="array" ref="E114">[1]!table_weight[Finishing]*(('F+ , F-'!E$2-[1]!tbl_gk[[#This Row],[Finishing]])/('F+ , F-'!E$2-'F+ , F-'!E$3))</f>
        <v>9.9825068451474385E-3</v>
      </c>
      <c r="F114" s="1" cm="1">
        <f t="array" ref="F114">[1]!table_weight[HeadingAccuracy]*(('F+ , F-'!F$2-[1]!tbl_gk[[#This Row],[HeadingAccuracy]])/('F+ , F-'!F$2-'F+ , F-'!F$3))</f>
        <v>1.0439222844598752E-2</v>
      </c>
      <c r="G114" s="1" cm="1">
        <f t="array" ref="G114">[1]!table_weight[ShortPassing]*(('F+ , F-'!G$2-[1]!tbl_gk[[#This Row],[ShortPassing]])/('F+ , F-'!G$2-'F+ , F-'!G$3))</f>
        <v>5.3440942305594832E-2</v>
      </c>
      <c r="H114" s="1" cm="1">
        <f t="array" ref="H114">[1]!table_weight[Volleys]*(('F+ , F-'!H$2-[1]!tbl_gk[[#This Row],[Volleys]])/('F+ , F-'!H$2-'F+ , F-'!H$3))</f>
        <v>9.2591367839048701E-4</v>
      </c>
      <c r="I114" s="1" cm="1">
        <f t="array" ref="I114">[1]!table_weight[Dribbling]*(('F+ , F-'!I$2-[1]!tbl_gk[[#This Row],[Dribbling]])/('F+ , F-'!I$2-'F+ , F-'!I$3))</f>
        <v>1.1734538658785652E-2</v>
      </c>
      <c r="J114" s="1" cm="1">
        <f t="array" ref="J114">[1]!table_weight[Curve]*(('F+ , F-'!J$2-[1]!tbl_gk[[#This Row],[Curve]])/('F+ , F-'!J$2-'F+ , F-'!J$3))</f>
        <v>9.4648953791028455E-3</v>
      </c>
      <c r="K114" s="1" cm="1">
        <f t="array" ref="K114">[1]!table_weight[FKAccuracy]*(('F+ , F-'!K$2-[1]!tbl_gk[[#This Row],[FKAccuracy]])/('F+ , F-'!K$2-'F+ , F-'!K$3))</f>
        <v>8.6705202312138564E-3</v>
      </c>
      <c r="L114" s="1" cm="1">
        <f t="array" ref="L114">[1]!table_weight[LongPassing]*(('F+ , F-'!L$2-[1]!tbl_gk[[#This Row],[LongPassing]])/('F+ , F-'!L$2-'F+ , F-'!L$3))</f>
        <v>2.4364084503410925E-2</v>
      </c>
      <c r="M114" s="1" cm="1">
        <f t="array" ref="M114">[1]!table_weight[BallControl]*(('F+ , F-'!M$2-[1]!tbl_gk[[#This Row],[BallControl]])/('F+ , F-'!M$2-'F+ , F-'!M$3))</f>
        <v>9.9960884871137055E-3</v>
      </c>
      <c r="N114" s="1" cm="1">
        <f t="array" ref="N114">[1]!table_weight[Acceleration]*(('F+ , F-'!N$2-[1]!tbl_gk[[#This Row],[Acceleration]])/('F+ , F-'!N$2-'F+ , F-'!N$3))</f>
        <v>1.0597899031836633E-2</v>
      </c>
      <c r="O114" s="1" cm="1">
        <f t="array" ref="O114">[1]!table_weight[SprintSpeed]*(('F+ , F-'!O$2-[1]!tbl_gk[[#This Row],[SprintSpeed]])/('F+ , F-'!O$2-'F+ , F-'!O$3))</f>
        <v>1.377426224520838E-2</v>
      </c>
      <c r="P114" s="1" cm="1">
        <f t="array" ref="P114">[1]!table_weight[Agility]*(('F+ , F-'!P$2-[1]!tbl_gk[[#This Row],[Agility]])/('F+ , F-'!P$2-'F+ , F-'!P$3))</f>
        <v>4.4464206313917145E-3</v>
      </c>
      <c r="Q114" s="1" cm="1">
        <f t="array" ref="Q114">[1]!table_weight[Reactions]*(('F+ , F-'!Q$2-[1]!tbl_gk[[#This Row],[Reactions]])/('F+ , F-'!Q$2-'F+ , F-'!Q$3))</f>
        <v>1.7016186002382209E-3</v>
      </c>
      <c r="R114" s="1" cm="1">
        <f t="array" ref="R114">[1]!table_weight[Balance]*(('F+ , F-'!R$2-[1]!tbl_gk[[#This Row],[Balance]])/('F+ , F-'!R$2-'F+ , F-'!R$3))</f>
        <v>2.7318502697702049E-3</v>
      </c>
      <c r="S114" s="1" cm="1">
        <f t="array" ref="S114">[1]!table_weight[ShotPower]*(('F+ , F-'!S$2-[1]!tbl_gk[[#This Row],[ShotPower]])/('F+ , F-'!S$2-'F+ , F-'!S$3))</f>
        <v>6.7523948741159906E-3</v>
      </c>
      <c r="T114" s="1" cm="1">
        <f t="array" ref="T114">[1]!table_weight[Jumping]*(('F+ , F-'!T$2-[1]!tbl_gk[[#This Row],[Jumping]])/('F+ , F-'!T$2-'F+ , F-'!T$3))</f>
        <v>2.1467756656231253E-3</v>
      </c>
      <c r="U114" s="1" cm="1">
        <f t="array" ref="U114">[1]!table_weight[Stamina]*(('F+ , F-'!U$2-[1]!tbl_gk[[#This Row],[Stamina]])/('F+ , F-'!U$2-'F+ , F-'!U$3))</f>
        <v>2.4043887454978999E-2</v>
      </c>
      <c r="V114" s="1" cm="1">
        <f t="array" ref="V114">[1]!table_weight[Strength]*(('F+ , F-'!V$2-[1]!tbl_gk[[#This Row],[Strength]])/('F+ , F-'!V$2-'F+ , F-'!V$3))</f>
        <v>1.5084677010445158E-2</v>
      </c>
      <c r="W114" s="1" cm="1">
        <f t="array" ref="W114">[1]!table_weight[LongShots]*(('F+ , F-'!W$2-[1]!tbl_gk[[#This Row],[LongShots]])/('F+ , F-'!W$2-'F+ , F-'!W$3))</f>
        <v>8.3106398450658349E-3</v>
      </c>
      <c r="X114" s="1" cm="1">
        <f t="array" ref="X114">[1]!table_weight[Aggression]*(('F+ , F-'!X$2-[1]!tbl_gk[[#This Row],[Aggression]])/('F+ , F-'!X$2-'F+ , F-'!X$3))</f>
        <v>4.2592029205962808E-3</v>
      </c>
      <c r="Y114" s="1" cm="1">
        <f t="array" ref="Y114">[1]!table_weight[Interceptions]*(('F+ , F-'!Y$2-[1]!tbl_gk[[#This Row],[Interceptions]])/('F+ , F-'!Y$2-'F+ , F-'!Y$3))</f>
        <v>1.8006386330976187E-2</v>
      </c>
      <c r="Z114" s="1" cm="1">
        <f t="array" ref="Z114">[1]!table_weight[Positioning]*(('F+ , F-'!Z$2-[1]!tbl_gk[[#This Row],[Positioning]])/('F+ , F-'!Z$2-'F+ , F-'!Z$3))</f>
        <v>1.1831119223878444E-3</v>
      </c>
      <c r="AA114" s="1" cm="1">
        <f t="array" ref="AA114">[1]!table_weight[Vision]*(('F+ , F-'!AA$2-[1]!tbl_gk[[#This Row],[Vision]])/('F+ , F-'!AA$2-'F+ , F-'!AA$3))</f>
        <v>2.9104553290741252E-2</v>
      </c>
      <c r="AB114" s="1" cm="1">
        <f t="array" ref="AB114">[1]!table_weight[Penalties]*(('F+ , F-'!AB$2-[1]!tbl_gk[[#This Row],[Penalties]])/('F+ , F-'!AB$2-'F+ , F-'!AB$3))</f>
        <v>2.0356484546967322E-3</v>
      </c>
      <c r="AC114" s="1" cm="1">
        <f t="array" ref="AC114">[1]!table_weight[Composure]*(('F+ , F-'!AC$2-[1]!tbl_gk[[#This Row],[Composure]])/('F+ , F-'!AC$2-'F+ , F-'!AC$3))</f>
        <v>9.6072246329239263E-4</v>
      </c>
      <c r="AD114" s="1" cm="1">
        <f t="array" ref="AD114">[1]!table_weight[Marking]*(('F+ , F-'!AD$2-[1]!tbl_gk[[#This Row],[Marking]])/('F+ , F-'!AD$2-'F+ , F-'!AD$3))</f>
        <v>2.5239721010940977E-2</v>
      </c>
      <c r="AE114" s="1" cm="1">
        <f t="array" ref="AE114">[1]!table_weight[StandingTackle]*(('F+ , F-'!AE$2-[1]!tbl_gk[[#This Row],[StandingTackle]])/('F+ , F-'!AE$2-'F+ , F-'!AE$3))</f>
        <v>2.465854322450484E-2</v>
      </c>
      <c r="AF114" s="1" cm="1">
        <f t="array" ref="AF114">[1]!table_weight[SlidingTackle]*(('F+ , F-'!AF$2-[1]!tbl_gk[[#This Row],[SlidingTackle]])/('F+ , F-'!AF$2-'F+ , F-'!AF$3))</f>
        <v>8.9667429907290316E-3</v>
      </c>
      <c r="AG114" s="1" cm="1">
        <f t="array" ref="AG114">[1]!table_weight[GKDiving]*(('F+ , F-'!AG$2-[1]!tbl_gk[[#This Row],[GKDiving]])/('F+ , F-'!AG$2-'F+ , F-'!AG$3))</f>
        <v>3.0746121083054436E-2</v>
      </c>
      <c r="AH114" s="1" cm="1">
        <f t="array" ref="AH114">[1]!table_weight[GKHandling]*(('F+ , F-'!AH$2-[1]!tbl_gk[[#This Row],[GKHandling]])/('F+ , F-'!AH$2-'F+ , F-'!AH$3))</f>
        <v>3.5647676618034127E-2</v>
      </c>
      <c r="AI114" s="1" cm="1">
        <f t="array" ref="AI114">[1]!table_weight[GKKicking]*(('F+ , F-'!AI$2-[1]!tbl_gk[[#This Row],[GKKicking]])/('F+ , F-'!AI$2-'F+ , F-'!AI$3))</f>
        <v>3.0410708853057477E-2</v>
      </c>
      <c r="AJ114" s="1" cm="1">
        <f t="array" ref="AJ114">[1]!table_weight[GKPositioning]*(('F+ , F-'!AJ$2-[1]!tbl_gk[[#This Row],[GKPositioning]])/('F+ , F-'!AJ$2-'F+ , F-'!AJ$3))</f>
        <v>1.5136551917811415E-2</v>
      </c>
      <c r="AK114" s="1" cm="1">
        <f t="array" ref="AK114">[1]!table_weight[GKReflexes]*(('F+ , F-'!AK$2-[1]!tbl_gk[[#This Row],[GKReflexes]])/('F+ , F-'!AK$2-'F+ , F-'!AK$3))</f>
        <v>3.8261839570023298E-2</v>
      </c>
    </row>
    <row r="115" spans="1:37" x14ac:dyDescent="0.55000000000000004">
      <c r="A115" s="8">
        <f>[1]!tbl_gk[[#This Row],[ID]]</f>
        <v>176630</v>
      </c>
      <c r="B115" s="2" cm="1">
        <f t="array" ref="B115">[1]!table_weight[ValueEUR]*(('F+ , F-'!B$2-[1]!tbl_gk[[#This Row],[ValueEUR]])/('F+ , F-'!B$2-'F+ , F-'!B$3))</f>
        <v>1.4383776567512181E-4</v>
      </c>
      <c r="C115" s="2" cm="1">
        <f t="array" ref="C115">[1]!table_weight[WageEUR]*(('F+ , F-'!C$2-[1]!tbl_gk[[#This Row],[WageEUR]])/('F+ , F-'!C$2-'F+ , F-'!C$3))</f>
        <v>3.9120935309418161E-4</v>
      </c>
      <c r="D115" s="2" cm="1">
        <f t="array" ref="D115">[1]!table_weight[Crossing]*(('F+ , F-'!D$2-[1]!tbl_gk[[#This Row],[Crossing]])/('F+ , F-'!D$2-'F+ , F-'!D$3))</f>
        <v>1.2329271612252392E-2</v>
      </c>
      <c r="E115" s="2" cm="1">
        <f t="array" ref="E115">[1]!table_weight[Finishing]*(('F+ , F-'!E$2-[1]!tbl_gk[[#This Row],[Finishing]])/('F+ , F-'!E$2-'F+ , F-'!E$3))</f>
        <v>1.4973760267721157E-2</v>
      </c>
      <c r="F115" s="2" cm="1">
        <f t="array" ref="F115">[1]!table_weight[HeadingAccuracy]*(('F+ , F-'!F$2-[1]!tbl_gk[[#This Row],[HeadingAccuracy]])/('F+ , F-'!F$2-'F+ , F-'!F$3))</f>
        <v>1.25270674135185E-2</v>
      </c>
      <c r="G115" s="2" cm="1">
        <f t="array" ref="G115">[1]!table_weight[ShortPassing]*(('F+ , F-'!G$2-[1]!tbl_gk[[#This Row],[ShortPassing]])/('F+ , F-'!G$2-'F+ , F-'!G$3))</f>
        <v>1.1250724695914703E-2</v>
      </c>
      <c r="H115" s="2" cm="1">
        <f t="array" ref="H115">[1]!table_weight[Volleys]*(('F+ , F-'!H$2-[1]!tbl_gk[[#This Row],[Volleys]])/('F+ , F-'!H$2-'F+ , F-'!H$3))</f>
        <v>1.3888705175857305E-3</v>
      </c>
      <c r="I115" s="2" cm="1">
        <f t="array" ref="I115">[1]!table_weight[Dribbling]*(('F+ , F-'!I$2-[1]!tbl_gk[[#This Row],[Dribbling]])/('F+ , F-'!I$2-'F+ , F-'!I$3))</f>
        <v>1.955756443130942E-3</v>
      </c>
      <c r="J115" s="2" cm="1">
        <f t="array" ref="J115">[1]!table_weight[Curve]*(('F+ , F-'!J$2-[1]!tbl_gk[[#This Row],[Curve]])/('F+ , F-'!J$2-'F+ , F-'!J$3))</f>
        <v>3.3803197782510163E-3</v>
      </c>
      <c r="K115" s="2" cm="1">
        <f t="array" ref="K115">[1]!table_weight[FKAccuracy]*(('F+ , F-'!K$2-[1]!tbl_gk[[#This Row],[FKAccuracy]])/('F+ , F-'!K$2-'F+ , F-'!K$3))</f>
        <v>5.7803468208092379E-3</v>
      </c>
      <c r="L115" s="2" cm="1">
        <f t="array" ref="L115">[1]!table_weight[LongPassing]*(('F+ , F-'!L$2-[1]!tbl_gk[[#This Row],[LongPassing]])/('F+ , F-'!L$2-'F+ , F-'!L$3))</f>
        <v>4.3313928006063866E-3</v>
      </c>
      <c r="M115" s="2" cm="1">
        <f t="array" ref="M115">[1]!table_weight[BallControl]*(('F+ , F-'!M$2-[1]!tbl_gk[[#This Row],[BallControl]])/('F+ , F-'!M$2-'F+ , F-'!M$3))</f>
        <v>5.2153505150158456E-3</v>
      </c>
      <c r="N115" s="2" cm="1">
        <f t="array" ref="N115">[1]!table_weight[Acceleration]*(('F+ , F-'!N$2-[1]!tbl_gk[[#This Row],[Acceleration]])/('F+ , F-'!N$2-'F+ , F-'!N$3))</f>
        <v>1.3529232806599957E-3</v>
      </c>
      <c r="O115" s="2" cm="1">
        <f t="array" ref="O115">[1]!table_weight[SprintSpeed]*(('F+ , F-'!O$2-[1]!tbl_gk[[#This Row],[SprintSpeed]])/('F+ , F-'!O$2-'F+ , F-'!O$3))</f>
        <v>3.092181320352902E-3</v>
      </c>
      <c r="P115" s="2" cm="1">
        <f t="array" ref="P115">[1]!table_weight[Agility]*(('F+ , F-'!P$2-[1]!tbl_gk[[#This Row],[Agility]])/('F+ , F-'!P$2-'F+ , F-'!P$3))</f>
        <v>1.5211439002129552E-3</v>
      </c>
      <c r="Q115" s="2" cm="1">
        <f t="array" ref="Q115">[1]!table_weight[Reactions]*(('F+ , F-'!Q$2-[1]!tbl_gk[[#This Row],[Reactions]])/('F+ , F-'!Q$2-'F+ , F-'!Q$3))</f>
        <v>8.7659140012271992E-4</v>
      </c>
      <c r="R115" s="2" cm="1">
        <f t="array" ref="R115">[1]!table_weight[Balance]*(('F+ , F-'!R$2-[1]!tbl_gk[[#This Row],[Balance]])/('F+ , F-'!R$2-'F+ , F-'!R$3))</f>
        <v>7.4505007357369231E-4</v>
      </c>
      <c r="S115" s="2" cm="1">
        <f t="array" ref="S115">[1]!table_weight[ShotPower]*(('F+ , F-'!S$2-[1]!tbl_gk[[#This Row],[ShotPower]])/('F+ , F-'!S$2-'F+ , F-'!S$3))</f>
        <v>3.1164899418996877E-3</v>
      </c>
      <c r="T115" s="2" cm="1">
        <f t="array" ref="T115">[1]!table_weight[Jumping]*(('F+ , F-'!T$2-[1]!tbl_gk[[#This Row],[Jumping]])/('F+ , F-'!T$2-'F+ , F-'!T$3))</f>
        <v>8.5871026624925013E-4</v>
      </c>
      <c r="U115" s="2" cm="1">
        <f t="array" ref="U115">[1]!table_weight[Stamina]*(('F+ , F-'!U$2-[1]!tbl_gk[[#This Row],[Stamina]])/('F+ , F-'!U$2-'F+ , F-'!U$3))</f>
        <v>9.4458129287417498E-3</v>
      </c>
      <c r="V115" s="2" cm="1">
        <f t="array" ref="V115">[1]!table_weight[Strength]*(('F+ , F-'!V$2-[1]!tbl_gk[[#This Row],[Strength]])/('F+ , F-'!V$2-'F+ , F-'!V$3))</f>
        <v>2.4845350370144969E-2</v>
      </c>
      <c r="W115" s="2" cm="1">
        <f t="array" ref="W115">[1]!table_weight[LongShots]*(('F+ , F-'!W$2-[1]!tbl_gk[[#This Row],[LongShots]])/('F+ , F-'!W$2-'F+ , F-'!W$3))</f>
        <v>7.0121023692742987E-3</v>
      </c>
      <c r="X115" s="2" cm="1">
        <f t="array" ref="X115">[1]!table_weight[Aggression]*(('F+ , F-'!X$2-[1]!tbl_gk[[#This Row],[Aggression]])/('F+ , F-'!X$2-'F+ , F-'!X$3))</f>
        <v>4.8676604806814636E-3</v>
      </c>
      <c r="Y115" s="2" cm="1">
        <f t="array" ref="Y115">[1]!table_weight[Interceptions]*(('F+ , F-'!Y$2-[1]!tbl_gk[[#This Row],[Interceptions]])/('F+ , F-'!Y$2-'F+ , F-'!Y$3))</f>
        <v>2.2161706253509151E-2</v>
      </c>
      <c r="Z115" s="2" cm="1">
        <f t="array" ref="Z115">[1]!table_weight[Positioning]*(('F+ , F-'!Z$2-[1]!tbl_gk[[#This Row],[Positioning]])/('F+ , F-'!Z$2-'F+ , F-'!Z$3))</f>
        <v>1.6267788932832863E-3</v>
      </c>
      <c r="AA115" s="2" cm="1">
        <f t="array" ref="AA115">[1]!table_weight[Vision]*(('F+ , F-'!AA$2-[1]!tbl_gk[[#This Row],[Vision]])/('F+ , F-'!AA$2-'F+ , F-'!AA$3))</f>
        <v>7.0986715343271337E-3</v>
      </c>
      <c r="AB115" s="2" cm="1">
        <f t="array" ref="AB115">[1]!table_weight[Penalties]*(('F+ , F-'!AB$2-[1]!tbl_gk[[#This Row],[Penalties]])/('F+ , F-'!AB$2-'F+ , F-'!AB$3))</f>
        <v>9.7867714168112154E-4</v>
      </c>
      <c r="AC115" s="2" cm="1">
        <f t="array" ref="AC115">[1]!table_weight[Composure]*(('F+ , F-'!AC$2-[1]!tbl_gk[[#This Row],[Composure]])/('F+ , F-'!AC$2-'F+ , F-'!AC$3))</f>
        <v>4.8036123164619632E-4</v>
      </c>
      <c r="AD115" s="2" cm="1">
        <f t="array" ref="AD115">[1]!table_weight[Marking]*(('F+ , F-'!AD$2-[1]!tbl_gk[[#This Row],[Marking]])/('F+ , F-'!AD$2-'F+ , F-'!AD$3))</f>
        <v>1.8929790758205733E-2</v>
      </c>
      <c r="AE115" s="2" cm="1">
        <f t="array" ref="AE115">[1]!table_weight[StandingTackle]*(('F+ , F-'!AE$2-[1]!tbl_gk[[#This Row],[StandingTackle]])/('F+ , F-'!AE$2-'F+ , F-'!AE$3))</f>
        <v>8.9667429907290316E-3</v>
      </c>
      <c r="AF115" s="2" cm="1">
        <f t="array" ref="AF115">[1]!table_weight[SlidingTackle]*(('F+ , F-'!AF$2-[1]!tbl_gk[[#This Row],[SlidingTackle]])/('F+ , F-'!AF$2-'F+ , F-'!AF$3))</f>
        <v>7.4722858256075263E-4</v>
      </c>
      <c r="AG115" s="2" cm="1">
        <f t="array" ref="AG115">[1]!table_weight[GKDiving]*(('F+ , F-'!AG$2-[1]!tbl_gk[[#This Row],[GKDiving]])/('F+ , F-'!AG$2-'F+ , F-'!AG$3))</f>
        <v>2.7329885407159499E-2</v>
      </c>
      <c r="AH115" s="2" cm="1">
        <f t="array" ref="AH115">[1]!table_weight[GKHandling]*(('F+ , F-'!AH$2-[1]!tbl_gk[[#This Row],[GKHandling]])/('F+ , F-'!AH$2-'F+ , F-'!AH$3))</f>
        <v>3.7430060448935834E-2</v>
      </c>
      <c r="AI115" s="2" cm="1">
        <f t="array" ref="AI115">[1]!table_weight[GKKicking]*(('F+ , F-'!AI$2-[1]!tbl_gk[[#This Row],[GKKicking]])/('F+ , F-'!AI$2-'F+ , F-'!AI$3))</f>
        <v>1.4310921813203519E-2</v>
      </c>
      <c r="AJ115" s="2" cm="1">
        <f t="array" ref="AJ115">[1]!table_weight[GKPositioning]*(('F+ , F-'!AJ$2-[1]!tbl_gk[[#This Row],[GKPositioning]])/('F+ , F-'!AJ$2-'F+ , F-'!AJ$3))</f>
        <v>1.1352413938358561E-2</v>
      </c>
      <c r="AK115" s="2" cm="1">
        <f t="array" ref="AK115">[1]!table_weight[GKReflexes]*(('F+ , F-'!AK$2-[1]!tbl_gk[[#This Row],[GKReflexes]])/('F+ , F-'!AK$2-'F+ , F-'!AK$3))</f>
        <v>2.9151877767636801E-2</v>
      </c>
    </row>
    <row r="116" spans="1:37" x14ac:dyDescent="0.55000000000000004">
      <c r="A116" s="7">
        <f>[1]!tbl_gk[[#This Row],[ID]]</f>
        <v>176772</v>
      </c>
      <c r="B116" s="1" cm="1">
        <f t="array" ref="B116">[1]!table_weight[ValueEUR]*(('F+ , F-'!B$2-[1]!tbl_gk[[#This Row],[ValueEUR]])/('F+ , F-'!B$2-'F+ , F-'!B$3))</f>
        <v>2.2872056730743621E-4</v>
      </c>
      <c r="C116" s="1" cm="1">
        <f t="array" ref="C116">[1]!table_weight[WageEUR]*(('F+ , F-'!C$2-[1]!tbl_gk[[#This Row],[WageEUR]])/('F+ , F-'!C$2-'F+ , F-'!C$3))</f>
        <v>7.0417683556952691E-4</v>
      </c>
      <c r="D116" s="1" cm="1">
        <f t="array" ref="D116">[1]!table_weight[Crossing]*(('F+ , F-'!D$2-[1]!tbl_gk[[#This Row],[Crossing]])/('F+ , F-'!D$2-'F+ , F-'!D$3))</f>
        <v>3.4746129089074922E-2</v>
      </c>
      <c r="E116" s="1" cm="1">
        <f t="array" ref="E116">[1]!table_weight[Finishing]*(('F+ , F-'!E$2-[1]!tbl_gk[[#This Row],[Finishing]])/('F+ , F-'!E$2-'F+ , F-'!E$3))</f>
        <v>1.2977258898691668E-2</v>
      </c>
      <c r="F116" s="1" cm="1">
        <f t="array" ref="F116">[1]!table_weight[HeadingAccuracy]*(('F+ , F-'!F$2-[1]!tbl_gk[[#This Row],[HeadingAccuracy]])/('F+ , F-'!F$2-'F+ , F-'!F$3))</f>
        <v>9.6040850170308507E-3</v>
      </c>
      <c r="G116" s="1" cm="1">
        <f t="array" ref="G116">[1]!table_weight[ShortPassing]*(('F+ , F-'!G$2-[1]!tbl_gk[[#This Row],[ShortPassing]])/('F+ , F-'!G$2-'F+ , F-'!G$3))</f>
        <v>5.3440942305594832E-2</v>
      </c>
      <c r="H116" s="1" cm="1">
        <f t="array" ref="H116">[1]!table_weight[Volleys]*(('F+ , F-'!H$2-[1]!tbl_gk[[#This Row],[Volleys]])/('F+ , F-'!H$2-'F+ , F-'!H$3))</f>
        <v>1.2731313077869197E-3</v>
      </c>
      <c r="I116" s="1" cm="1">
        <f t="array" ref="I116">[1]!table_weight[Dribbling]*(('F+ , F-'!I$2-[1]!tbl_gk[[#This Row],[Dribbling]])/('F+ , F-'!I$2-'F+ , F-'!I$3))</f>
        <v>1.5646051545047536E-2</v>
      </c>
      <c r="J116" s="1" cm="1">
        <f t="array" ref="J116">[1]!table_weight[Curve]*(('F+ , F-'!J$2-[1]!tbl_gk[[#This Row],[Curve]])/('F+ , F-'!J$2-'F+ , F-'!J$3))</f>
        <v>9.8029273569279467E-3</v>
      </c>
      <c r="K116" s="1" cm="1">
        <f t="array" ref="K116">[1]!table_weight[FKAccuracy]*(('F+ , F-'!K$2-[1]!tbl_gk[[#This Row],[FKAccuracy]])/('F+ , F-'!K$2-'F+ , F-'!K$3))</f>
        <v>8.5184058411925615E-3</v>
      </c>
      <c r="L116" s="1" cm="1">
        <f t="array" ref="L116">[1]!table_weight[LongPassing]*(('F+ , F-'!L$2-[1]!tbl_gk[[#This Row],[LongPassing]])/('F+ , F-'!L$2-'F+ , F-'!L$3))</f>
        <v>2.2739812203183531E-2</v>
      </c>
      <c r="M116" s="1" cm="1">
        <f t="array" ref="M116">[1]!table_weight[BallControl]*(('F+ , F-'!M$2-[1]!tbl_gk[[#This Row],[BallControl]])/('F+ , F-'!M$2-'F+ , F-'!M$3))</f>
        <v>1.4342213916293577E-2</v>
      </c>
      <c r="N116" s="1" cm="1">
        <f t="array" ref="N116">[1]!table_weight[Acceleration]*(('F+ , F-'!N$2-[1]!tbl_gk[[#This Row],[Acceleration]])/('F+ , F-'!N$2-'F+ , F-'!N$3))</f>
        <v>3.8332826285366545E-3</v>
      </c>
      <c r="O116" s="1" cm="1">
        <f t="array" ref="O116">[1]!table_weight[SprintSpeed]*(('F+ , F-'!O$2-[1]!tbl_gk[[#This Row],[SprintSpeed]])/('F+ , F-'!O$2-'F+ , F-'!O$3))</f>
        <v>5.6221478551870948E-3</v>
      </c>
      <c r="P116" s="1" cm="1">
        <f t="array" ref="P116">[1]!table_weight[Agility]*(('F+ , F-'!P$2-[1]!tbl_gk[[#This Row],[Agility]])/('F+ , F-'!P$2-'F+ , F-'!P$3))</f>
        <v>1.8721771079544065E-3</v>
      </c>
      <c r="Q116" s="1" cm="1">
        <f t="array" ref="Q116">[1]!table_weight[Reactions]*(('F+ , F-'!Q$2-[1]!tbl_gk[[#This Row],[Reactions]])/('F+ , F-'!Q$2-'F+ , F-'!Q$3))</f>
        <v>1.0828482001515951E-3</v>
      </c>
      <c r="R116" s="1" cm="1">
        <f t="array" ref="R116">[1]!table_weight[Balance]*(('F+ , F-'!R$2-[1]!tbl_gk[[#This Row],[Balance]])/('F+ , F-'!R$2-'F+ , F-'!R$3))</f>
        <v>6.8296256744255124E-4</v>
      </c>
      <c r="S116" s="1" cm="1">
        <f t="array" ref="S116">[1]!table_weight[ShotPower]*(('F+ , F-'!S$2-[1]!tbl_gk[[#This Row],[ShotPower]])/('F+ , F-'!S$2-'F+ , F-'!S$3))</f>
        <v>4.6747349128495319E-3</v>
      </c>
      <c r="T116" s="1" cm="1">
        <f t="array" ref="T116">[1]!table_weight[Jumping]*(('F+ , F-'!T$2-[1]!tbl_gk[[#This Row],[Jumping]])/('F+ , F-'!T$2-'F+ , F-'!T$3))</f>
        <v>2.4902597721228252E-3</v>
      </c>
      <c r="U116" s="1" cm="1">
        <f t="array" ref="U116">[1]!table_weight[Stamina]*(('F+ , F-'!U$2-[1]!tbl_gk[[#This Row],[Stamina]])/('F+ , F-'!U$2-'F+ , F-'!U$3))</f>
        <v>1.2021943727489499E-2</v>
      </c>
      <c r="V116" s="1" cm="1">
        <f t="array" ref="V116">[1]!table_weight[Strength]*(('F+ , F-'!V$2-[1]!tbl_gk[[#This Row],[Strength]])/('F+ , F-'!V$2-'F+ , F-'!V$3))</f>
        <v>1.3310009126863375E-2</v>
      </c>
      <c r="W116" s="1" cm="1">
        <f t="array" ref="W116">[1]!table_weight[LongShots]*(('F+ , F-'!W$2-[1]!tbl_gk[[#This Row],[LongShots]])/('F+ , F-'!W$2-'F+ , F-'!W$3))</f>
        <v>6.7523948741159906E-3</v>
      </c>
      <c r="X116" s="1" cm="1">
        <f t="array" ref="X116">[1]!table_weight[Aggression]*(('F+ , F-'!X$2-[1]!tbl_gk[[#This Row],[Aggression]])/('F+ , F-'!X$2-'F+ , F-'!X$3))</f>
        <v>7.9099482811073787E-3</v>
      </c>
      <c r="Y116" s="1" cm="1">
        <f t="array" ref="Y116">[1]!table_weight[Interceptions]*(('F+ , F-'!Y$2-[1]!tbl_gk[[#This Row],[Interceptions]])/('F+ , F-'!Y$2-'F+ , F-'!Y$3))</f>
        <v>1.8006386330976187E-2</v>
      </c>
      <c r="Z116" s="1" cm="1">
        <f t="array" ref="Z116">[1]!table_weight[Positioning]*(('F+ , F-'!Z$2-[1]!tbl_gk[[#This Row],[Positioning]])/('F+ , F-'!Z$2-'F+ , F-'!Z$3))</f>
        <v>1.3310009126863251E-3</v>
      </c>
      <c r="AA116" s="1" cm="1">
        <f t="array" ref="AA116">[1]!table_weight[Vision]*(('F+ , F-'!AA$2-[1]!tbl_gk[[#This Row],[Vision]])/('F+ , F-'!AA$2-'F+ , F-'!AA$3))</f>
        <v>2.7684818983875824E-2</v>
      </c>
      <c r="AB116" s="1" cm="1">
        <f t="array" ref="AB116">[1]!table_weight[Penalties]*(('F+ , F-'!AB$2-[1]!tbl_gk[[#This Row],[Penalties]])/('F+ , F-'!AB$2-'F+ , F-'!AB$3))</f>
        <v>1.9573542833622431E-3</v>
      </c>
      <c r="AC116" s="1" cm="1">
        <f t="array" ref="AC116">[1]!table_weight[Composure]*(('F+ , F-'!AC$2-[1]!tbl_gk[[#This Row],[Composure]])/('F+ , F-'!AC$2-'F+ , F-'!AC$3))</f>
        <v>6.9385511237783919E-4</v>
      </c>
      <c r="AD116" s="1" cm="1">
        <f t="array" ref="AD116">[1]!table_weight[Marking]*(('F+ , F-'!AD$2-[1]!tbl_gk[[#This Row],[Marking]])/('F+ , F-'!AD$2-'F+ , F-'!AD$3))</f>
        <v>2.8394686137308601E-2</v>
      </c>
      <c r="AE116" s="1" cm="1">
        <f t="array" ref="AE116">[1]!table_weight[StandingTackle]*(('F+ , F-'!AE$2-[1]!tbl_gk[[#This Row],[StandingTackle]])/('F+ , F-'!AE$2-'F+ , F-'!AE$3))</f>
        <v>1.3450114486093548E-2</v>
      </c>
      <c r="AF116" s="1" cm="1">
        <f t="array" ref="AF116">[1]!table_weight[SlidingTackle]*(('F+ , F-'!AF$2-[1]!tbl_gk[[#This Row],[SlidingTackle]])/('F+ , F-'!AF$2-'F+ , F-'!AF$3))</f>
        <v>8.9667429907290316E-3</v>
      </c>
      <c r="AG116" s="1" cm="1">
        <f t="array" ref="AG116">[1]!table_weight[GKDiving]*(('F+ , F-'!AG$2-[1]!tbl_gk[[#This Row],[GKDiving]])/('F+ , F-'!AG$2-'F+ , F-'!AG$3))</f>
        <v>3.5870474596896844E-2</v>
      </c>
      <c r="AH116" s="1" cm="1">
        <f t="array" ref="AH116">[1]!table_weight[GKHandling]*(('F+ , F-'!AH$2-[1]!tbl_gk[[#This Row],[GKHandling]])/('F+ , F-'!AH$2-'F+ , F-'!AH$3))</f>
        <v>3.386529278713242E-2</v>
      </c>
      <c r="AI116" s="1" cm="1">
        <f t="array" ref="AI116">[1]!table_weight[GKKicking]*(('F+ , F-'!AI$2-[1]!tbl_gk[[#This Row],[GKKicking]])/('F+ , F-'!AI$2-'F+ , F-'!AI$3))</f>
        <v>2.1466382719805277E-2</v>
      </c>
      <c r="AJ116" s="1" cm="1">
        <f t="array" ref="AJ116">[1]!table_weight[GKPositioning]*(('F+ , F-'!AJ$2-[1]!tbl_gk[[#This Row],[GKPositioning]])/('F+ , F-'!AJ$2-'F+ , F-'!AJ$3))</f>
        <v>1.1352413938358561E-2</v>
      </c>
      <c r="AK116" s="1" cm="1">
        <f t="array" ref="AK116">[1]!table_weight[GKReflexes]*(('F+ , F-'!AK$2-[1]!tbl_gk[[#This Row],[GKReflexes]])/('F+ , F-'!AK$2-'F+ , F-'!AK$3))</f>
        <v>3.2795862488591399E-2</v>
      </c>
    </row>
    <row r="117" spans="1:37" x14ac:dyDescent="0.55000000000000004">
      <c r="A117" s="8">
        <f>[1]!tbl_gk[[#This Row],[ID]]</f>
        <v>176895</v>
      </c>
      <c r="B117" s="2" cm="1">
        <f t="array" ref="B117">[1]!table_weight[ValueEUR]*(('F+ , F-'!B$2-[1]!tbl_gk[[#This Row],[ValueEUR]])/('F+ , F-'!B$2-'F+ , F-'!B$3))</f>
        <v>2.1915196057797529E-5</v>
      </c>
      <c r="C117" s="2" cm="1">
        <f t="array" ref="C117">[1]!table_weight[WageEUR]*(('F+ , F-'!C$2-[1]!tbl_gk[[#This Row],[WageEUR]])/('F+ , F-'!C$2-'F+ , F-'!C$3))</f>
        <v>4.6945122371301791E-5</v>
      </c>
      <c r="D117" s="2" cm="1">
        <f t="array" ref="D117">[1]!table_weight[Crossing]*(('F+ , F-'!D$2-[1]!tbl_gk[[#This Row],[Crossing]])/('F+ , F-'!D$2-'F+ , F-'!D$3))</f>
        <v>2.353770035066366E-2</v>
      </c>
      <c r="E117" s="2" cm="1">
        <f t="array" ref="E117">[1]!table_weight[Finishing]*(('F+ , F-'!E$2-[1]!tbl_gk[[#This Row],[Finishing]])/('F+ , F-'!E$2-'F+ , F-'!E$3))</f>
        <v>6.9877547916032071E-3</v>
      </c>
      <c r="F117" s="2" cm="1">
        <f t="array" ref="F117">[1]!table_weight[HeadingAccuracy]*(('F+ , F-'!F$2-[1]!tbl_gk[[#This Row],[HeadingAccuracy]])/('F+ , F-'!F$2-'F+ , F-'!F$3))</f>
        <v>1.1274360672166649E-2</v>
      </c>
      <c r="G117" s="2" cm="1">
        <f t="array" ref="G117">[1]!table_weight[ShortPassing]*(('F+ , F-'!G$2-[1]!tbl_gk[[#This Row],[ShortPassing]])/('F+ , F-'!G$2-'F+ , F-'!G$3))</f>
        <v>3.5158514674733445E-2</v>
      </c>
      <c r="H117" s="2" cm="1">
        <f t="array" ref="H117">[1]!table_weight[Volleys]*(('F+ , F-'!H$2-[1]!tbl_gk[[#This Row],[Volleys]])/('F+ , F-'!H$2-'F+ , F-'!H$3))</f>
        <v>1.5046097273845413E-3</v>
      </c>
      <c r="I117" s="2" cm="1">
        <f t="array" ref="I117">[1]!table_weight[Dribbling]*(('F+ , F-'!I$2-[1]!tbl_gk[[#This Row],[Dribbling]])/('F+ , F-'!I$2-'F+ , F-'!I$3))</f>
        <v>1.2712416880351124E-2</v>
      </c>
      <c r="J117" s="2" cm="1">
        <f t="array" ref="J117">[1]!table_weight[Curve]*(('F+ , F-'!J$2-[1]!tbl_gk[[#This Row],[Curve]])/('F+ , F-'!J$2-'F+ , F-'!J$3))</f>
        <v>8.9578474123651938E-3</v>
      </c>
      <c r="K117" s="2" cm="1">
        <f t="array" ref="K117">[1]!table_weight[FKAccuracy]*(('F+ , F-'!K$2-[1]!tbl_gk[[#This Row],[FKAccuracy]])/('F+ , F-'!K$2-'F+ , F-'!K$3))</f>
        <v>6.2366899908731259E-3</v>
      </c>
      <c r="L117" s="2" cm="1">
        <f t="array" ref="L117">[1]!table_weight[LongPassing]*(('F+ , F-'!L$2-[1]!tbl_gk[[#This Row],[LongPassing]])/('F+ , F-'!L$2-'F+ , F-'!L$3))</f>
        <v>1.2452754301743363E-2</v>
      </c>
      <c r="M117" s="2" cm="1">
        <f t="array" ref="M117">[1]!table_weight[BallControl]*(('F+ , F-'!M$2-[1]!tbl_gk[[#This Row],[BallControl]])/('F+ , F-'!M$2-'F+ , F-'!M$3))</f>
        <v>1.1734538658785654E-2</v>
      </c>
      <c r="N117" s="2" cm="1">
        <f t="array" ref="N117">[1]!table_weight[Acceleration]*(('F+ , F-'!N$2-[1]!tbl_gk[[#This Row],[Acceleration]])/('F+ , F-'!N$2-'F+ , F-'!N$3))</f>
        <v>2.9313337747633242E-3</v>
      </c>
      <c r="O117" s="2" cm="1">
        <f t="array" ref="O117">[1]!table_weight[SprintSpeed]*(('F+ , F-'!O$2-[1]!tbl_gk[[#This Row],[SprintSpeed]])/('F+ , F-'!O$2-'F+ , F-'!O$3))</f>
        <v>3.092181320352902E-3</v>
      </c>
      <c r="P117" s="2" cm="1">
        <f t="array" ref="P117">[1]!table_weight[Agility]*(('F+ , F-'!P$2-[1]!tbl_gk[[#This Row],[Agility]])/('F+ , F-'!P$2-'F+ , F-'!P$3))</f>
        <v>1.7551660387072558E-3</v>
      </c>
      <c r="Q117" s="2" cm="1">
        <f t="array" ref="Q117">[1]!table_weight[Reactions]*(('F+ , F-'!Q$2-[1]!tbl_gk[[#This Row],[Reactions]])/('F+ , F-'!Q$2-'F+ , F-'!Q$3))</f>
        <v>1.2375408001732517E-3</v>
      </c>
      <c r="R117" s="2" cm="1">
        <f t="array" ref="R117">[1]!table_weight[Balance]*(('F+ , F-'!R$2-[1]!tbl_gk[[#This Row],[Balance]])/('F+ , F-'!R$2-'F+ , F-'!R$3))</f>
        <v>6.8296256744255124E-4</v>
      </c>
      <c r="S117" s="2" cm="1">
        <f t="array" ref="S117">[1]!table_weight[ShotPower]*(('F+ , F-'!S$2-[1]!tbl_gk[[#This Row],[ShotPower]])/('F+ , F-'!S$2-'F+ , F-'!S$3))</f>
        <v>5.7135648934827617E-3</v>
      </c>
      <c r="T117" s="2" cm="1">
        <f t="array" ref="T117">[1]!table_weight[Jumping]*(('F+ , F-'!T$2-[1]!tbl_gk[[#This Row],[Jumping]])/('F+ , F-'!T$2-'F+ , F-'!T$3))</f>
        <v>1.2880653993738752E-3</v>
      </c>
      <c r="U117" s="2" cm="1">
        <f t="array" ref="U117">[1]!table_weight[Stamina]*(('F+ , F-'!U$2-[1]!tbl_gk[[#This Row],[Stamina]])/('F+ , F-'!U$2-'F+ , F-'!U$3))</f>
        <v>7.7283923962432506E-3</v>
      </c>
      <c r="V117" s="2" cm="1">
        <f t="array" ref="V117">[1]!table_weight[Strength]*(('F+ , F-'!V$2-[1]!tbl_gk[[#This Row],[Strength]])/('F+ , F-'!V$2-'F+ , F-'!V$3))</f>
        <v>1.3310009126863375E-2</v>
      </c>
      <c r="W117" s="2" cm="1">
        <f t="array" ref="W117">[1]!table_weight[LongShots]*(('F+ , F-'!W$2-[1]!tbl_gk[[#This Row],[LongShots]])/('F+ , F-'!W$2-'F+ , F-'!W$3))</f>
        <v>6.4926873789576834E-3</v>
      </c>
      <c r="X117" s="2" cm="1">
        <f t="array" ref="X117">[1]!table_weight[Aggression]*(('F+ , F-'!X$2-[1]!tbl_gk[[#This Row],[Aggression]])/('F+ , F-'!X$2-'F+ , F-'!X$3))</f>
        <v>1.0952236081533291E-2</v>
      </c>
      <c r="Y117" s="2" cm="1">
        <f t="array" ref="Y117">[1]!table_weight[Interceptions]*(('F+ , F-'!Y$2-[1]!tbl_gk[[#This Row],[Interceptions]])/('F+ , F-'!Y$2-'F+ , F-'!Y$3))</f>
        <v>2.2854259573931314E-2</v>
      </c>
      <c r="Z117" s="2" cm="1">
        <f t="array" ref="Z117">[1]!table_weight[Positioning]*(('F+ , F-'!Z$2-[1]!tbl_gk[[#This Row],[Positioning]])/('F+ , F-'!Z$2-'F+ , F-'!Z$3))</f>
        <v>1.0352229320893639E-3</v>
      </c>
      <c r="AA117" s="2" cm="1">
        <f t="array" ref="AA117">[1]!table_weight[Vision]*(('F+ , F-'!AA$2-[1]!tbl_gk[[#This Row],[Vision]])/('F+ , F-'!AA$2-'F+ , F-'!AA$3))</f>
        <v>7.0986715343271337E-3</v>
      </c>
      <c r="AB117" s="2" cm="1">
        <f t="array" ref="AB117">[1]!table_weight[Penalties]*(('F+ , F-'!AB$2-[1]!tbl_gk[[#This Row],[Penalties]])/('F+ , F-'!AB$2-'F+ , F-'!AB$3))</f>
        <v>1.5658834266897943E-3</v>
      </c>
      <c r="AC117" s="2" cm="1">
        <f t="array" ref="AC117">[1]!table_weight[Composure]*(('F+ , F-'!AC$2-[1]!tbl_gk[[#This Row],[Composure]])/('F+ , F-'!AC$2-'F+ , F-'!AC$3))</f>
        <v>3.2024082109746423E-4</v>
      </c>
      <c r="AD117" s="2" cm="1">
        <f t="array" ref="AD117">[1]!table_weight[Marking]*(('F+ , F-'!AD$2-[1]!tbl_gk[[#This Row],[Marking]])/('F+ , F-'!AD$2-'F+ , F-'!AD$3))</f>
        <v>2.9972168700492414E-2</v>
      </c>
      <c r="AE117" s="2" cm="1">
        <f t="array" ref="AE117">[1]!table_weight[StandingTackle]*(('F+ , F-'!AE$2-[1]!tbl_gk[[#This Row],[StandingTackle]])/('F+ , F-'!AE$2-'F+ , F-'!AE$3))</f>
        <v>1.3450114486093548E-2</v>
      </c>
      <c r="AF117" s="2" cm="1">
        <f t="array" ref="AF117">[1]!table_weight[SlidingTackle]*(('F+ , F-'!AF$2-[1]!tbl_gk[[#This Row],[SlidingTackle]])/('F+ , F-'!AF$2-'F+ , F-'!AF$3))</f>
        <v>2.9889143302430105E-3</v>
      </c>
      <c r="AG117" s="2" cm="1">
        <f t="array" ref="AG117">[1]!table_weight[GKDiving]*(('F+ , F-'!AG$2-[1]!tbl_gk[[#This Row],[GKDiving]])/('F+ , F-'!AG$2-'F+ , F-'!AG$3))</f>
        <v>4.6119181624581652E-2</v>
      </c>
      <c r="AH117" s="2" cm="1">
        <f t="array" ref="AH117">[1]!table_weight[GKHandling]*(('F+ , F-'!AH$2-[1]!tbl_gk[[#This Row],[GKHandling]])/('F+ , F-'!AH$2-'F+ , F-'!AH$3))</f>
        <v>5.168913109614949E-2</v>
      </c>
      <c r="AI117" s="2" cm="1">
        <f t="array" ref="AI117">[1]!table_weight[GKKicking]*(('F+ , F-'!AI$2-[1]!tbl_gk[[#This Row],[GKKicking]])/('F+ , F-'!AI$2-'F+ , F-'!AI$3))</f>
        <v>2.5938545786431375E-2</v>
      </c>
      <c r="AJ117" s="2" cm="1">
        <f t="array" ref="AJ117">[1]!table_weight[GKPositioning]*(('F+ , F-'!AJ$2-[1]!tbl_gk[[#This Row],[GKPositioning]])/('F+ , F-'!AJ$2-'F+ , F-'!AJ$3))</f>
        <v>1.7028620907537841E-2</v>
      </c>
      <c r="AK117" s="2" cm="1">
        <f t="array" ref="AK117">[1]!table_weight[GKReflexes]*(('F+ , F-'!AK$2-[1]!tbl_gk[[#This Row],[GKReflexes]])/('F+ , F-'!AK$2-'F+ , F-'!AK$3))</f>
        <v>4.3727816651455198E-2</v>
      </c>
    </row>
    <row r="118" spans="1:37" x14ac:dyDescent="0.55000000000000004">
      <c r="A118" s="7">
        <f>[1]!tbl_gk[[#This Row],[ID]]</f>
        <v>176994</v>
      </c>
      <c r="B118" s="1" cm="1">
        <f t="array" ref="B118">[1]!table_weight[ValueEUR]*(('F+ , F-'!B$2-[1]!tbl_gk[[#This Row],[ValueEUR]])/('F+ , F-'!B$2-'F+ , F-'!B$3))</f>
        <v>4.3521727382386649E-5</v>
      </c>
      <c r="C118" s="1" cm="1">
        <f t="array" ref="C118">[1]!table_weight[WageEUR]*(('F+ , F-'!C$2-[1]!tbl_gk[[#This Row],[WageEUR]])/('F+ , F-'!C$2-'F+ , F-'!C$3))</f>
        <v>2.3472561185650898E-4</v>
      </c>
      <c r="D118" s="1" cm="1">
        <f t="array" ref="D118">[1]!table_weight[Crossing]*(('F+ , F-'!D$2-[1]!tbl_gk[[#This Row],[Crossing]])/('F+ , F-'!D$2-'F+ , F-'!D$3))</f>
        <v>3.81086577105983E-2</v>
      </c>
      <c r="E118" s="1" cm="1">
        <f t="array" ref="E118">[1]!table_weight[Finishing]*(('F+ , F-'!E$2-[1]!tbl_gk[[#This Row],[Finishing]])/('F+ , F-'!E$2-'F+ , F-'!E$3))</f>
        <v>1.7968512321265388E-2</v>
      </c>
      <c r="F118" s="1" cm="1">
        <f t="array" ref="F118">[1]!table_weight[HeadingAccuracy]*(('F+ , F-'!F$2-[1]!tbl_gk[[#This Row],[HeadingAccuracy]])/('F+ , F-'!F$2-'F+ , F-'!F$3))</f>
        <v>1.210949849973455E-2</v>
      </c>
      <c r="G118" s="1" cm="1">
        <f t="array" ref="G118">[1]!table_weight[ShortPassing]*(('F+ , F-'!G$2-[1]!tbl_gk[[#This Row],[ShortPassing]])/('F+ , F-'!G$2-'F+ , F-'!G$3))</f>
        <v>4.781557995763748E-2</v>
      </c>
      <c r="H118" s="1" cm="1">
        <f t="array" ref="H118">[1]!table_weight[Volleys]*(('F+ , F-'!H$2-[1]!tbl_gk[[#This Row],[Volleys]])/('F+ , F-'!H$2-'F+ , F-'!H$3))</f>
        <v>1.851827356780974E-3</v>
      </c>
      <c r="I118" s="1" cm="1">
        <f t="array" ref="I118">[1]!table_weight[Dribbling]*(('F+ , F-'!I$2-[1]!tbl_gk[[#This Row],[Dribbling]])/('F+ , F-'!I$2-'F+ , F-'!I$3))</f>
        <v>2.0535442652874894E-2</v>
      </c>
      <c r="J118" s="1" cm="1">
        <f t="array" ref="J118">[1]!table_weight[Curve]*(('F+ , F-'!J$2-[1]!tbl_gk[[#This Row],[Curve]])/('F+ , F-'!J$2-'F+ , F-'!J$3))</f>
        <v>1.0140959334753048E-2</v>
      </c>
      <c r="K118" s="1" cm="1">
        <f t="array" ref="K118">[1]!table_weight[FKAccuracy]*(('F+ , F-'!K$2-[1]!tbl_gk[[#This Row],[FKAccuracy]])/('F+ , F-'!K$2-'F+ , F-'!K$3))</f>
        <v>9.7353209613629272E-3</v>
      </c>
      <c r="L118" s="1" cm="1">
        <f t="array" ref="L118">[1]!table_weight[LongPassing]*(('F+ , F-'!L$2-[1]!tbl_gk[[#This Row],[LongPassing]])/('F+ , F-'!L$2-'F+ , F-'!L$3))</f>
        <v>2.0574115802880336E-2</v>
      </c>
      <c r="M118" s="1" cm="1">
        <f t="array" ref="M118">[1]!table_weight[BallControl]*(('F+ , F-'!M$2-[1]!tbl_gk[[#This Row],[BallControl]])/('F+ , F-'!M$2-'F+ , F-'!M$3))</f>
        <v>8.2576383154417555E-3</v>
      </c>
      <c r="N118" s="1" cm="1">
        <f t="array" ref="N118">[1]!table_weight[Acceleration]*(('F+ , F-'!N$2-[1]!tbl_gk[[#This Row],[Acceleration]])/('F+ , F-'!N$2-'F+ , F-'!N$3))</f>
        <v>5.8626675495266484E-3</v>
      </c>
      <c r="O118" s="1" cm="1">
        <f t="array" ref="O118">[1]!table_weight[SprintSpeed]*(('F+ , F-'!O$2-[1]!tbl_gk[[#This Row],[SprintSpeed]])/('F+ , F-'!O$2-'F+ , F-'!O$3))</f>
        <v>5.3410404624277394E-3</v>
      </c>
      <c r="P118" s="1" cm="1">
        <f t="array" ref="P118">[1]!table_weight[Agility]*(('F+ , F-'!P$2-[1]!tbl_gk[[#This Row],[Agility]])/('F+ , F-'!P$2-'F+ , F-'!P$3))</f>
        <v>4.4464206313917145E-3</v>
      </c>
      <c r="Q118" s="1" cm="1">
        <f t="array" ref="Q118">[1]!table_weight[Reactions]*(('F+ , F-'!Q$2-[1]!tbl_gk[[#This Row],[Reactions]])/('F+ , F-'!Q$2-'F+ , F-'!Q$3))</f>
        <v>7.7346300010828226E-4</v>
      </c>
      <c r="R118" s="1" cm="1">
        <f t="array" ref="R118">[1]!table_weight[Balance]*(('F+ , F-'!R$2-[1]!tbl_gk[[#This Row],[Balance]])/('F+ , F-'!R$2-'F+ , F-'!R$3))</f>
        <v>2.2972377268522179E-3</v>
      </c>
      <c r="S118" s="1" cm="1">
        <f t="array" ref="S118">[1]!table_weight[ShotPower]*(('F+ , F-'!S$2-[1]!tbl_gk[[#This Row],[ShotPower]])/('F+ , F-'!S$2-'F+ , F-'!S$3))</f>
        <v>4.93444240800784E-3</v>
      </c>
      <c r="T118" s="1" cm="1">
        <f t="array" ref="T118">[1]!table_weight[Jumping]*(('F+ , F-'!T$2-[1]!tbl_gk[[#This Row],[Jumping]])/('F+ , F-'!T$2-'F+ , F-'!T$3))</f>
        <v>1.3739364259988001E-3</v>
      </c>
      <c r="U118" s="1" cm="1">
        <f t="array" ref="U118">[1]!table_weight[Stamina]*(('F+ , F-'!U$2-[1]!tbl_gk[[#This Row],[Stamina]])/('F+ , F-'!U$2-'F+ , F-'!U$3))</f>
        <v>6.0109718637447497E-3</v>
      </c>
      <c r="V118" s="1" cm="1">
        <f t="array" ref="V118">[1]!table_weight[Strength]*(('F+ , F-'!V$2-[1]!tbl_gk[[#This Row],[Strength]])/('F+ , F-'!V$2-'F+ , F-'!V$3))</f>
        <v>1.5084677010445158E-2</v>
      </c>
      <c r="W118" s="1" cm="1">
        <f t="array" ref="W118">[1]!table_weight[LongShots]*(('F+ , F-'!W$2-[1]!tbl_gk[[#This Row],[LongShots]])/('F+ , F-'!W$2-'F+ , F-'!W$3))</f>
        <v>9.6091773208573719E-3</v>
      </c>
      <c r="X118" s="1" cm="1">
        <f t="array" ref="X118">[1]!table_weight[Aggression]*(('F+ , F-'!X$2-[1]!tbl_gk[[#This Row],[Aggression]])/('F+ , F-'!X$2-'F+ , F-'!X$3))</f>
        <v>6.0845756008518293E-3</v>
      </c>
      <c r="Y118" s="1" cm="1">
        <f t="array" ref="Y118">[1]!table_weight[Interceptions]*(('F+ , F-'!Y$2-[1]!tbl_gk[[#This Row],[Interceptions]])/('F+ , F-'!Y$2-'F+ , F-'!Y$3))</f>
        <v>2.1469152933086991E-2</v>
      </c>
      <c r="Z118" s="1" cm="1">
        <f t="array" ref="Z118">[1]!table_weight[Positioning]*(('F+ , F-'!Z$2-[1]!tbl_gk[[#This Row],[Positioning]])/('F+ , F-'!Z$2-'F+ , F-'!Z$3))</f>
        <v>2.0704458641787279E-3</v>
      </c>
      <c r="AA118" s="1" cm="1">
        <f t="array" ref="AA118">[1]!table_weight[Vision]*(('F+ , F-'!AA$2-[1]!tbl_gk[[#This Row],[Vision]])/('F+ , F-'!AA$2-'F+ , F-'!AA$3))</f>
        <v>2.9814420444173963E-2</v>
      </c>
      <c r="AB118" s="1" cm="1">
        <f t="array" ref="AB118">[1]!table_weight[Penalties]*(('F+ , F-'!AB$2-[1]!tbl_gk[[#This Row],[Penalties]])/('F+ , F-'!AB$2-'F+ , F-'!AB$3))</f>
        <v>1.9573542833622431E-3</v>
      </c>
      <c r="AC118" s="1" cm="1">
        <f t="array" ref="AC118">[1]!table_weight[Composure]*(('F+ , F-'!AC$2-[1]!tbl_gk[[#This Row],[Composure]])/('F+ , F-'!AC$2-'F+ , F-'!AC$3))</f>
        <v>5.8710817201201772E-4</v>
      </c>
      <c r="AD118" s="1" cm="1">
        <f t="array" ref="AD118">[1]!table_weight[Marking]*(('F+ , F-'!AD$2-[1]!tbl_gk[[#This Row],[Marking]])/('F+ , F-'!AD$2-'F+ , F-'!AD$3))</f>
        <v>3.1549651263676225E-2</v>
      </c>
      <c r="AE118" s="1" cm="1">
        <f t="array" ref="AE118">[1]!table_weight[StandingTackle]*(('F+ , F-'!AE$2-[1]!tbl_gk[[#This Row],[StandingTackle]])/('F+ , F-'!AE$2-'F+ , F-'!AE$3))</f>
        <v>2.9141914719869356E-2</v>
      </c>
      <c r="AF118" s="1" cm="1">
        <f t="array" ref="AF118">[1]!table_weight[SlidingTackle]*(('F+ , F-'!AF$2-[1]!tbl_gk[[#This Row],[SlidingTackle]])/('F+ , F-'!AF$2-'F+ , F-'!AF$3))</f>
        <v>8.9667429907290316E-3</v>
      </c>
      <c r="AG118" s="1" cm="1">
        <f t="array" ref="AG118">[1]!table_weight[GKDiving]*(('F+ , F-'!AG$2-[1]!tbl_gk[[#This Row],[GKDiving]])/('F+ , F-'!AG$2-'F+ , F-'!AG$3))</f>
        <v>4.0994828110739248E-2</v>
      </c>
      <c r="AH118" s="1" cm="1">
        <f t="array" ref="AH118">[1]!table_weight[GKHandling]*(('F+ , F-'!AH$2-[1]!tbl_gk[[#This Row],[GKHandling]])/('F+ , F-'!AH$2-'F+ , F-'!AH$3))</f>
        <v>4.0994828110739248E-2</v>
      </c>
      <c r="AI118" s="1" cm="1">
        <f t="array" ref="AI118">[1]!table_weight[GKKicking]*(('F+ , F-'!AI$2-[1]!tbl_gk[[#This Row],[GKKicking]])/('F+ , F-'!AI$2-'F+ , F-'!AI$3))</f>
        <v>2.2360815333130498E-2</v>
      </c>
      <c r="AJ118" s="1" cm="1">
        <f t="array" ref="AJ118">[1]!table_weight[GKPositioning]*(('F+ , F-'!AJ$2-[1]!tbl_gk[[#This Row],[GKPositioning]])/('F+ , F-'!AJ$2-'F+ , F-'!AJ$3))</f>
        <v>1.3875172591327129E-2</v>
      </c>
      <c r="AK118" s="1" cm="1">
        <f t="array" ref="AK118">[1]!table_weight[GKReflexes]*(('F+ , F-'!AK$2-[1]!tbl_gk[[#This Row],[GKReflexes]])/('F+ , F-'!AK$2-'F+ , F-'!AK$3))</f>
        <v>4.0083831930500594E-2</v>
      </c>
    </row>
    <row r="119" spans="1:37" x14ac:dyDescent="0.55000000000000004">
      <c r="A119" s="8">
        <f>[1]!tbl_gk[[#This Row],[ID]]</f>
        <v>177299</v>
      </c>
      <c r="B119" s="2" cm="1">
        <f t="array" ref="B119">[1]!table_weight[ValueEUR]*(('F+ , F-'!B$2-[1]!tbl_gk[[#This Row],[ValueEUR]])/('F+ , F-'!B$2-'F+ , F-'!B$3))</f>
        <v>2.5001843389881692E-5</v>
      </c>
      <c r="C119" s="2" cm="1">
        <f t="array" ref="C119">[1]!table_weight[WageEUR]*(('F+ , F-'!C$2-[1]!tbl_gk[[#This Row],[WageEUR]])/('F+ , F-'!C$2-'F+ , F-'!C$3))</f>
        <v>0</v>
      </c>
      <c r="D119" s="2" cm="1">
        <f t="array" ref="D119">[1]!table_weight[Crossing]*(('F+ , F-'!D$2-[1]!tbl_gk[[#This Row],[Crossing]])/('F+ , F-'!D$2-'F+ , F-'!D$3))</f>
        <v>3.1383600467551537E-2</v>
      </c>
      <c r="E119" s="2" cm="1">
        <f t="array" ref="E119">[1]!table_weight[Finishing]*(('F+ , F-'!E$2-[1]!tbl_gk[[#This Row],[Finishing]])/('F+ , F-'!E$2-'F+ , F-'!E$3))</f>
        <v>6.9877547916032071E-3</v>
      </c>
      <c r="F119" s="2" cm="1">
        <f t="array" ref="F119">[1]!table_weight[HeadingAccuracy]*(('F+ , F-'!F$2-[1]!tbl_gk[[#This Row],[HeadingAccuracy]])/('F+ , F-'!F$2-'F+ , F-'!F$3))</f>
        <v>8.7689471894629514E-3</v>
      </c>
      <c r="G119" s="2" cm="1">
        <f t="array" ref="G119">[1]!table_weight[ShortPassing]*(('F+ , F-'!G$2-[1]!tbl_gk[[#This Row],[ShortPassing]])/('F+ , F-'!G$2-'F+ , F-'!G$3))</f>
        <v>5.7659964066562854E-2</v>
      </c>
      <c r="H119" s="2" cm="1">
        <f t="array" ref="H119">[1]!table_weight[Volleys]*(('F+ , F-'!H$2-[1]!tbl_gk[[#This Row],[Volleys]])/('F+ , F-'!H$2-'F+ , F-'!H$3))</f>
        <v>1.0416528881892981E-3</v>
      </c>
      <c r="I119" s="2" cm="1">
        <f t="array" ref="I119">[1]!table_weight[Dribbling]*(('F+ , F-'!I$2-[1]!tbl_gk[[#This Row],[Dribbling]])/('F+ , F-'!I$2-'F+ , F-'!I$3))</f>
        <v>2.0535442652874894E-2</v>
      </c>
      <c r="J119" s="2" cm="1">
        <f t="array" ref="J119">[1]!table_weight[Curve]*(('F+ , F-'!J$2-[1]!tbl_gk[[#This Row],[Curve]])/('F+ , F-'!J$2-'F+ , F-'!J$3))</f>
        <v>8.4507994456275402E-3</v>
      </c>
      <c r="K119" s="2" cm="1">
        <f t="array" ref="K119">[1]!table_weight[FKAccuracy]*(('F+ , F-'!K$2-[1]!tbl_gk[[#This Row],[FKAccuracy]])/('F+ , F-'!K$2-'F+ , F-'!K$3))</f>
        <v>9.1268634012777444E-3</v>
      </c>
      <c r="L119" s="2" cm="1">
        <f t="array" ref="L119">[1]!table_weight[LongPassing]*(('F+ , F-'!L$2-[1]!tbl_gk[[#This Row],[LongPassing]])/('F+ , F-'!L$2-'F+ , F-'!L$3))</f>
        <v>2.3822660403335128E-2</v>
      </c>
      <c r="M119" s="2" cm="1">
        <f t="array" ref="M119">[1]!table_weight[BallControl]*(('F+ , F-'!M$2-[1]!tbl_gk[[#This Row],[BallControl]])/('F+ , F-'!M$2-'F+ , F-'!M$3))</f>
        <v>1.1734538658785654E-2</v>
      </c>
      <c r="N119" s="2" cm="1">
        <f t="array" ref="N119">[1]!table_weight[Acceleration]*(('F+ , F-'!N$2-[1]!tbl_gk[[#This Row],[Acceleration]])/('F+ , F-'!N$2-'F+ , F-'!N$3))</f>
        <v>4.7352314823099848E-3</v>
      </c>
      <c r="O119" s="2" cm="1">
        <f t="array" ref="O119">[1]!table_weight[SprintSpeed]*(('F+ , F-'!O$2-[1]!tbl_gk[[#This Row],[SprintSpeed]])/('F+ , F-'!O$2-'F+ , F-'!O$3))</f>
        <v>5.0599330696683847E-3</v>
      </c>
      <c r="P119" s="2" cm="1">
        <f t="array" ref="P119">[1]!table_weight[Agility]*(('F+ , F-'!P$2-[1]!tbl_gk[[#This Row],[Agility]])/('F+ , F-'!P$2-'F+ , F-'!P$3))</f>
        <v>2.1061992464487069E-3</v>
      </c>
      <c r="Q119" s="2" cm="1">
        <f t="array" ref="Q119">[1]!table_weight[Reactions]*(('F+ , F-'!Q$2-[1]!tbl_gk[[#This Row],[Reactions]])/('F+ , F-'!Q$2-'F+ , F-'!Q$3))</f>
        <v>1.3406692001876892E-3</v>
      </c>
      <c r="R119" s="2" cm="1">
        <f t="array" ref="R119">[1]!table_weight[Balance]*(('F+ , F-'!R$2-[1]!tbl_gk[[#This Row],[Balance]])/('F+ , F-'!R$2-'F+ , F-'!R$3))</f>
        <v>9.3131259196711541E-4</v>
      </c>
      <c r="S119" s="2" cm="1">
        <f t="array" ref="S119">[1]!table_weight[ShotPower]*(('F+ , F-'!S$2-[1]!tbl_gk[[#This Row],[ShotPower]])/('F+ , F-'!S$2-'F+ , F-'!S$3))</f>
        <v>5.7135648934827617E-3</v>
      </c>
      <c r="T119" s="2" cm="1">
        <f t="array" ref="T119">[1]!table_weight[Jumping]*(('F+ , F-'!T$2-[1]!tbl_gk[[#This Row],[Jumping]])/('F+ , F-'!T$2-'F+ , F-'!T$3))</f>
        <v>1.5456784792486503E-3</v>
      </c>
      <c r="U119" s="2" cm="1">
        <f t="array" ref="U119">[1]!table_weight[Stamina]*(('F+ , F-'!U$2-[1]!tbl_gk[[#This Row],[Stamina]])/('F+ , F-'!U$2-'F+ , F-'!U$3))</f>
        <v>1.1163233461240251E-2</v>
      </c>
      <c r="V119" s="2" cm="1">
        <f t="array" ref="V119">[1]!table_weight[Strength]*(('F+ , F-'!V$2-[1]!tbl_gk[[#This Row],[Strength]])/('F+ , F-'!V$2-'F+ , F-'!V$3))</f>
        <v>2.4845350370144969E-2</v>
      </c>
      <c r="W119" s="2" cm="1">
        <f t="array" ref="W119">[1]!table_weight[LongShots]*(('F+ , F-'!W$2-[1]!tbl_gk[[#This Row],[LongShots]])/('F+ , F-'!W$2-'F+ , F-'!W$3))</f>
        <v>7.7912248547492196E-3</v>
      </c>
      <c r="X119" s="2" cm="1">
        <f t="array" ref="X119">[1]!table_weight[Aggression]*(('F+ , F-'!X$2-[1]!tbl_gk[[#This Row],[Aggression]])/('F+ , F-'!X$2-'F+ , F-'!X$3))</f>
        <v>1.3386066321874024E-2</v>
      </c>
      <c r="Y119" s="2" cm="1">
        <f t="array" ref="Y119">[1]!table_weight[Interceptions]*(('F+ , F-'!Y$2-[1]!tbl_gk[[#This Row],[Interceptions]])/('F+ , F-'!Y$2-'F+ , F-'!Y$3))</f>
        <v>1.2465959767598898E-2</v>
      </c>
      <c r="Z119" s="2" cm="1">
        <f t="array" ref="Z119">[1]!table_weight[Positioning]*(('F+ , F-'!Z$2-[1]!tbl_gk[[#This Row],[Positioning]])/('F+ , F-'!Z$2-'F+ , F-'!Z$3))</f>
        <v>1.1831119223878444E-3</v>
      </c>
      <c r="AA119" s="2" cm="1">
        <f t="array" ref="AA119">[1]!table_weight[Vision]*(('F+ , F-'!AA$2-[1]!tbl_gk[[#This Row],[Vision]])/('F+ , F-'!AA$2-'F+ , F-'!AA$3))</f>
        <v>3.1944021904472104E-2</v>
      </c>
      <c r="AB119" s="2" cm="1">
        <f t="array" ref="AB119">[1]!table_weight[Penalties]*(('F+ , F-'!AB$2-[1]!tbl_gk[[#This Row],[Penalties]])/('F+ , F-'!AB$2-'F+ , F-'!AB$3))</f>
        <v>2.3488251400346914E-3</v>
      </c>
      <c r="AC119" s="2" cm="1">
        <f t="array" ref="AC119">[1]!table_weight[Composure]*(('F+ , F-'!AC$2-[1]!tbl_gk[[#This Row],[Composure]])/('F+ , F-'!AC$2-'F+ , F-'!AC$3))</f>
        <v>2.188312277499339E-3</v>
      </c>
      <c r="AD119" s="2" cm="1">
        <f t="array" ref="AD119">[1]!table_weight[Marking]*(('F+ , F-'!AD$2-[1]!tbl_gk[[#This Row],[Marking]])/('F+ , F-'!AD$2-'F+ , F-'!AD$3))</f>
        <v>1.5774825631838112E-2</v>
      </c>
      <c r="AE119" s="2" cm="1">
        <f t="array" ref="AE119">[1]!table_weight[StandingTackle]*(('F+ , F-'!AE$2-[1]!tbl_gk[[#This Row],[StandingTackle]])/('F+ , F-'!AE$2-'F+ , F-'!AE$3))</f>
        <v>2.241685747682258E-2</v>
      </c>
      <c r="AF119" s="2" cm="1">
        <f t="array" ref="AF119">[1]!table_weight[SlidingTackle]*(('F+ , F-'!AF$2-[1]!tbl_gk[[#This Row],[SlidingTackle]])/('F+ , F-'!AF$2-'F+ , F-'!AF$3))</f>
        <v>5.230600077925268E-3</v>
      </c>
      <c r="AG119" s="2" cm="1">
        <f t="array" ref="AG119">[1]!table_weight[GKDiving]*(('F+ , F-'!AG$2-[1]!tbl_gk[[#This Row],[GKDiving]])/('F+ , F-'!AG$2-'F+ , F-'!AG$3))</f>
        <v>4.6119181624581652E-2</v>
      </c>
      <c r="AH119" s="2" cm="1">
        <f t="array" ref="AH119">[1]!table_weight[GKHandling]*(('F+ , F-'!AH$2-[1]!tbl_gk[[#This Row],[GKHandling]])/('F+ , F-'!AH$2-'F+ , F-'!AH$3))</f>
        <v>4.4559595772542655E-2</v>
      </c>
      <c r="AI119" s="2" cm="1">
        <f t="array" ref="AI119">[1]!table_weight[GKKicking]*(('F+ , F-'!AI$2-[1]!tbl_gk[[#This Row],[GKKicking]])/('F+ , F-'!AI$2-'F+ , F-'!AI$3))</f>
        <v>2.5938545786431375E-2</v>
      </c>
      <c r="AJ119" s="2" cm="1">
        <f t="array" ref="AJ119">[1]!table_weight[GKPositioning]*(('F+ , F-'!AJ$2-[1]!tbl_gk[[#This Row],[GKPositioning]])/('F+ , F-'!AJ$2-'F+ , F-'!AJ$3))</f>
        <v>1.5136551917811415E-2</v>
      </c>
      <c r="AK119" s="2" cm="1">
        <f t="array" ref="AK119">[1]!table_weight[GKReflexes]*(('F+ , F-'!AK$2-[1]!tbl_gk[[#This Row],[GKReflexes]])/('F+ , F-'!AK$2-'F+ , F-'!AK$3))</f>
        <v>4.1905824290977896E-2</v>
      </c>
    </row>
    <row r="120" spans="1:37" x14ac:dyDescent="0.55000000000000004">
      <c r="A120" s="7">
        <f>[1]!tbl_gk[[#This Row],[ID]]</f>
        <v>177340</v>
      </c>
      <c r="B120" s="1" cm="1">
        <f t="array" ref="B120">[1]!table_weight[ValueEUR]*(('F+ , F-'!B$2-[1]!tbl_gk[[#This Row],[ValueEUR]])/('F+ , F-'!B$2-'F+ , F-'!B$3))</f>
        <v>2.5001843389881692E-5</v>
      </c>
      <c r="C120" s="1" cm="1">
        <f t="array" ref="C120">[1]!table_weight[WageEUR]*(('F+ , F-'!C$2-[1]!tbl_gk[[#This Row],[WageEUR]])/('F+ , F-'!C$2-'F+ , F-'!C$3))</f>
        <v>4.6945122371301791E-5</v>
      </c>
      <c r="D120" s="1" cm="1">
        <f t="array" ref="D120">[1]!table_weight[Crossing]*(('F+ , F-'!D$2-[1]!tbl_gk[[#This Row],[Crossing]])/('F+ , F-'!D$2-'F+ , F-'!D$3))</f>
        <v>3.3625286215233793E-2</v>
      </c>
      <c r="E120" s="1" cm="1">
        <f t="array" ref="E120">[1]!table_weight[Finishing]*(('F+ , F-'!E$2-[1]!tbl_gk[[#This Row],[Finishing]])/('F+ , F-'!E$2-'F+ , F-'!E$3))</f>
        <v>1.1979008214176926E-2</v>
      </c>
      <c r="F120" s="1" cm="1">
        <f t="array" ref="F120">[1]!table_weight[HeadingAccuracy]*(('F+ , F-'!F$2-[1]!tbl_gk[[#This Row],[HeadingAccuracy]])/('F+ , F-'!F$2-'F+ , F-'!F$3))</f>
        <v>1.1691929585950599E-2</v>
      </c>
      <c r="G120" s="1" cm="1">
        <f t="array" ref="G120">[1]!table_weight[ShortPassing]*(('F+ , F-'!G$2-[1]!tbl_gk[[#This Row],[ShortPassing]])/('F+ , F-'!G$2-'F+ , F-'!G$3))</f>
        <v>4.781557995763748E-2</v>
      </c>
      <c r="H120" s="1" cm="1">
        <f t="array" ref="H120">[1]!table_weight[Volleys]*(('F+ , F-'!H$2-[1]!tbl_gk[[#This Row],[Volleys]])/('F+ , F-'!H$2-'F+ , F-'!H$3))</f>
        <v>1.7360881469821632E-3</v>
      </c>
      <c r="I120" s="1" cm="1">
        <f t="array" ref="I120">[1]!table_weight[Dribbling]*(('F+ , F-'!I$2-[1]!tbl_gk[[#This Row],[Dribbling]])/('F+ , F-'!I$2-'F+ , F-'!I$3))</f>
        <v>1.7601807988178481E-2</v>
      </c>
      <c r="J120" s="1" cm="1">
        <f t="array" ref="J120">[1]!table_weight[Curve]*(('F+ , F-'!J$2-[1]!tbl_gk[[#This Row],[Curve]])/('F+ , F-'!J$2-'F+ , F-'!J$3))</f>
        <v>8.6198154345400926E-3</v>
      </c>
      <c r="K120" s="1" cm="1">
        <f t="array" ref="K120">[1]!table_weight[FKAccuracy]*(('F+ , F-'!K$2-[1]!tbl_gk[[#This Row],[FKAccuracy]])/('F+ , F-'!K$2-'F+ , F-'!K$3))</f>
        <v>8.8226346212351529E-3</v>
      </c>
      <c r="L120" s="1" cm="1">
        <f t="array" ref="L120">[1]!table_weight[LongPassing]*(('F+ , F-'!L$2-[1]!tbl_gk[[#This Row],[LongPassing]])/('F+ , F-'!L$2-'F+ , F-'!L$3))</f>
        <v>2.0574115802880336E-2</v>
      </c>
      <c r="M120" s="1" cm="1">
        <f t="array" ref="M120">[1]!table_weight[BallControl]*(('F+ , F-'!M$2-[1]!tbl_gk[[#This Row],[BallControl]])/('F+ , F-'!M$2-'F+ , F-'!M$3))</f>
        <v>1.0430701030031691E-2</v>
      </c>
      <c r="N120" s="1" cm="1">
        <f t="array" ref="N120">[1]!table_weight[Acceleration]*(('F+ , F-'!N$2-[1]!tbl_gk[[#This Row],[Acceleration]])/('F+ , F-'!N$2-'F+ , F-'!N$3))</f>
        <v>2.9313337747633242E-3</v>
      </c>
      <c r="O120" s="1" cm="1">
        <f t="array" ref="O120">[1]!table_weight[SprintSpeed]*(('F+ , F-'!O$2-[1]!tbl_gk[[#This Row],[SprintSpeed]])/('F+ , F-'!O$2-'F+ , F-'!O$3))</f>
        <v>5.3410404624277394E-3</v>
      </c>
      <c r="P120" s="1" cm="1">
        <f t="array" ref="P120">[1]!table_weight[Agility]*(('F+ , F-'!P$2-[1]!tbl_gk[[#This Row],[Agility]])/('F+ , F-'!P$2-'F+ , F-'!P$3))</f>
        <v>2.4572324541901583E-3</v>
      </c>
      <c r="Q120" s="1" cm="1">
        <f t="array" ref="Q120">[1]!table_weight[Reactions]*(('F+ , F-'!Q$2-[1]!tbl_gk[[#This Row],[Reactions]])/('F+ , F-'!Q$2-'F+ , F-'!Q$3))</f>
        <v>1.2891050001804705E-3</v>
      </c>
      <c r="R120" s="1" cm="1">
        <f t="array" ref="R120">[1]!table_weight[Balance]*(('F+ , F-'!R$2-[1]!tbl_gk[[#This Row],[Balance]])/('F+ , F-'!R$2-'F+ , F-'!R$3))</f>
        <v>2.4214127391145E-3</v>
      </c>
      <c r="S120" s="1" cm="1">
        <f t="array" ref="S120">[1]!table_weight[ShotPower]*(('F+ , F-'!S$2-[1]!tbl_gk[[#This Row],[ShotPower]])/('F+ , F-'!S$2-'F+ , F-'!S$3))</f>
        <v>5.9732723886410689E-3</v>
      </c>
      <c r="T120" s="1" cm="1">
        <f t="array" ref="T120">[1]!table_weight[Jumping]*(('F+ , F-'!T$2-[1]!tbl_gk[[#This Row],[Jumping]])/('F+ , F-'!T$2-'F+ , F-'!T$3))</f>
        <v>1.2021943727489502E-3</v>
      </c>
      <c r="U120" s="1" cm="1">
        <f t="array" ref="U120">[1]!table_weight[Stamina]*(('F+ , F-'!U$2-[1]!tbl_gk[[#This Row],[Stamina]])/('F+ , F-'!U$2-'F+ , F-'!U$3))</f>
        <v>2.1467756656231247E-2</v>
      </c>
      <c r="V120" s="1" cm="1">
        <f t="array" ref="V120">[1]!table_weight[Strength]*(('F+ , F-'!V$2-[1]!tbl_gk[[#This Row],[Strength]])/('F+ , F-'!V$2-'F+ , F-'!V$3))</f>
        <v>2.2183348544772292E-2</v>
      </c>
      <c r="W120" s="1" cm="1">
        <f t="array" ref="W120">[1]!table_weight[LongShots]*(('F+ , F-'!W$2-[1]!tbl_gk[[#This Row],[LongShots]])/('F+ , F-'!W$2-'F+ , F-'!W$3))</f>
        <v>7.7912248547492196E-3</v>
      </c>
      <c r="X120" s="1" cm="1">
        <f t="array" ref="X120">[1]!table_weight[Aggression]*(('F+ , F-'!X$2-[1]!tbl_gk[[#This Row],[Aggression]])/('F+ , F-'!X$2-'F+ , F-'!X$3))</f>
        <v>9.1268634012777444E-3</v>
      </c>
      <c r="Y120" s="1" cm="1">
        <f t="array" ref="Y120">[1]!table_weight[Interceptions]*(('F+ , F-'!Y$2-[1]!tbl_gk[[#This Row],[Interceptions]])/('F+ , F-'!Y$2-'F+ , F-'!Y$3))</f>
        <v>1.7313833010554024E-2</v>
      </c>
      <c r="Z120" s="1" cm="1">
        <f t="array" ref="Z120">[1]!table_weight[Positioning]*(('F+ , F-'!Z$2-[1]!tbl_gk[[#This Row],[Positioning]])/('F+ , F-'!Z$2-'F+ , F-'!Z$3))</f>
        <v>1.4788899029848058E-3</v>
      </c>
      <c r="AA120" s="1" cm="1">
        <f t="array" ref="AA120">[1]!table_weight[Vision]*(('F+ , F-'!AA$2-[1]!tbl_gk[[#This Row],[Vision]])/('F+ , F-'!AA$2-'F+ , F-'!AA$3))</f>
        <v>1.7036811682385123E-2</v>
      </c>
      <c r="AB120" s="1" cm="1">
        <f t="array" ref="AB120">[1]!table_weight[Penalties]*(('F+ , F-'!AB$2-[1]!tbl_gk[[#This Row],[Penalties]])/('F+ , F-'!AB$2-'F+ , F-'!AB$3))</f>
        <v>1.9965013690294879E-3</v>
      </c>
      <c r="AC120" s="1" cm="1">
        <f t="array" ref="AC120">[1]!table_weight[Composure]*(('F+ , F-'!AC$2-[1]!tbl_gk[[#This Row],[Composure]])/('F+ , F-'!AC$2-'F+ , F-'!AC$3))</f>
        <v>8.0060205274366054E-4</v>
      </c>
      <c r="AD120" s="1" cm="1">
        <f t="array" ref="AD120">[1]!table_weight[Marking]*(('F+ , F-'!AD$2-[1]!tbl_gk[[#This Row],[Marking]])/('F+ , F-'!AD$2-'F+ , F-'!AD$3))</f>
        <v>1.5774825631838111E-3</v>
      </c>
      <c r="AE120" s="1" cm="1">
        <f t="array" ref="AE120">[1]!table_weight[StandingTackle]*(('F+ , F-'!AE$2-[1]!tbl_gk[[#This Row],[StandingTackle]])/('F+ , F-'!AE$2-'F+ , F-'!AE$3))</f>
        <v>2.6900228972187096E-2</v>
      </c>
      <c r="AF120" s="1" cm="1">
        <f t="array" ref="AF120">[1]!table_weight[SlidingTackle]*(('F+ , F-'!AF$2-[1]!tbl_gk[[#This Row],[SlidingTackle]])/('F+ , F-'!AF$2-'F+ , F-'!AF$3))</f>
        <v>8.2195144081682794E-3</v>
      </c>
      <c r="AG120" s="1" cm="1">
        <f t="array" ref="AG120">[1]!table_weight[GKDiving]*(('F+ , F-'!AG$2-[1]!tbl_gk[[#This Row],[GKDiving]])/('F+ , F-'!AG$2-'F+ , F-'!AG$3))</f>
        <v>4.2702945948686719E-2</v>
      </c>
      <c r="AH120" s="1" cm="1">
        <f t="array" ref="AH120">[1]!table_weight[GKHandling]*(('F+ , F-'!AH$2-[1]!tbl_gk[[#This Row],[GKHandling]])/('F+ , F-'!AH$2-'F+ , F-'!AH$3))</f>
        <v>4.4559595772542655E-2</v>
      </c>
      <c r="AI120" s="1" cm="1">
        <f t="array" ref="AI120">[1]!table_weight[GKKicking]*(('F+ , F-'!AI$2-[1]!tbl_gk[[#This Row],[GKKicking]])/('F+ , F-'!AI$2-'F+ , F-'!AI$3))</f>
        <v>2.6832978399756596E-2</v>
      </c>
      <c r="AJ120" s="1" cm="1">
        <f t="array" ref="AJ120">[1]!table_weight[GKPositioning]*(('F+ , F-'!AJ$2-[1]!tbl_gk[[#This Row],[GKPositioning]])/('F+ , F-'!AJ$2-'F+ , F-'!AJ$3))</f>
        <v>1.5136551917811415E-2</v>
      </c>
      <c r="AK120" s="1" cm="1">
        <f t="array" ref="AK120">[1]!table_weight[GKReflexes]*(('F+ , F-'!AK$2-[1]!tbl_gk[[#This Row],[GKReflexes]])/('F+ , F-'!AK$2-'F+ , F-'!AK$3))</f>
        <v>4.3727816651455198E-2</v>
      </c>
    </row>
    <row r="121" spans="1:37" x14ac:dyDescent="0.55000000000000004">
      <c r="A121" s="8">
        <f>[1]!tbl_gk[[#This Row],[ID]]</f>
        <v>177475</v>
      </c>
      <c r="B121" s="2" cm="1">
        <f t="array" ref="B121">[1]!table_weight[ValueEUR]*(('F+ , F-'!B$2-[1]!tbl_gk[[#This Row],[ValueEUR]])/('F+ , F-'!B$2-'F+ , F-'!B$3))</f>
        <v>1.5927100233554262E-4</v>
      </c>
      <c r="C121" s="2" cm="1">
        <f t="array" ref="C121">[1]!table_weight[WageEUR]*(('F+ , F-'!C$2-[1]!tbl_gk[[#This Row],[WageEUR]])/('F+ , F-'!C$2-'F+ , F-'!C$3))</f>
        <v>2.4254979891839262E-3</v>
      </c>
      <c r="D121" s="2" cm="1">
        <f t="array" ref="D121">[1]!table_weight[Crossing]*(('F+ , F-'!D$2-[1]!tbl_gk[[#This Row],[Crossing]])/('F+ , F-'!D$2-'F+ , F-'!D$3))</f>
        <v>3.3625286215233793E-2</v>
      </c>
      <c r="E121" s="2" cm="1">
        <f t="array" ref="E121">[1]!table_weight[Finishing]*(('F+ , F-'!E$2-[1]!tbl_gk[[#This Row],[Finishing]])/('F+ , F-'!E$2-'F+ , F-'!E$3))</f>
        <v>1.4973760267721157E-2</v>
      </c>
      <c r="F121" s="2" cm="1">
        <f t="array" ref="F121">[1]!table_weight[HeadingAccuracy]*(('F+ , F-'!F$2-[1]!tbl_gk[[#This Row],[HeadingAccuracy]])/('F+ , F-'!F$2-'F+ , F-'!F$3))</f>
        <v>1.08567917583827E-2</v>
      </c>
      <c r="G121" s="2" cm="1">
        <f t="array" ref="G121">[1]!table_weight[ShortPassing]*(('F+ , F-'!G$2-[1]!tbl_gk[[#This Row],[ShortPassing]])/('F+ , F-'!G$2-'F+ , F-'!G$3))</f>
        <v>4.2190217609680135E-2</v>
      </c>
      <c r="H121" s="2" cm="1">
        <f t="array" ref="H121">[1]!table_weight[Volleys]*(('F+ , F-'!H$2-[1]!tbl_gk[[#This Row],[Volleys]])/('F+ , F-'!H$2-'F+ , F-'!H$3))</f>
        <v>1.6203489371833524E-3</v>
      </c>
      <c r="I121" s="2" cm="1">
        <f t="array" ref="I121">[1]!table_weight[Dribbling]*(('F+ , F-'!I$2-[1]!tbl_gk[[#This Row],[Dribbling]])/('F+ , F-'!I$2-'F+ , F-'!I$3))</f>
        <v>1.7601807988178481E-2</v>
      </c>
      <c r="J121" s="2" cm="1">
        <f t="array" ref="J121">[1]!table_weight[Curve]*(('F+ , F-'!J$2-[1]!tbl_gk[[#This Row],[Curve]])/('F+ , F-'!J$2-'F+ , F-'!J$3))</f>
        <v>9.1268634012777444E-3</v>
      </c>
      <c r="K121" s="2" cm="1">
        <f t="array" ref="K121">[1]!table_weight[FKAccuracy]*(('F+ , F-'!K$2-[1]!tbl_gk[[#This Row],[FKAccuracy]])/('F+ , F-'!K$2-'F+ , F-'!K$3))</f>
        <v>9.1268634012777444E-3</v>
      </c>
      <c r="L121" s="2" cm="1">
        <f t="array" ref="L121">[1]!table_weight[LongPassing]*(('F+ , F-'!L$2-[1]!tbl_gk[[#This Row],[LongPassing]])/('F+ , F-'!L$2-'F+ , F-'!L$3))</f>
        <v>2.2739812203183531E-2</v>
      </c>
      <c r="M121" s="2" cm="1">
        <f t="array" ref="M121">[1]!table_weight[BallControl]*(('F+ , F-'!M$2-[1]!tbl_gk[[#This Row],[BallControl]])/('F+ , F-'!M$2-'F+ , F-'!M$3))</f>
        <v>1.2169151201703639E-2</v>
      </c>
      <c r="N121" s="2" cm="1">
        <f t="array" ref="N121">[1]!table_weight[Acceleration]*(('F+ , F-'!N$2-[1]!tbl_gk[[#This Row],[Acceleration]])/('F+ , F-'!N$2-'F+ , F-'!N$3))</f>
        <v>3.3823082016499898E-3</v>
      </c>
      <c r="O121" s="2" cm="1">
        <f t="array" ref="O121">[1]!table_weight[SprintSpeed]*(('F+ , F-'!O$2-[1]!tbl_gk[[#This Row],[SprintSpeed]])/('F+ , F-'!O$2-'F+ , F-'!O$3))</f>
        <v>6.4654700334651587E-3</v>
      </c>
      <c r="P121" s="2" cm="1">
        <f t="array" ref="P121">[1]!table_weight[Agility]*(('F+ , F-'!P$2-[1]!tbl_gk[[#This Row],[Agility]])/('F+ , F-'!P$2-'F+ , F-'!P$3))</f>
        <v>2.5742435234373086E-3</v>
      </c>
      <c r="Q121" s="2" cm="1">
        <f t="array" ref="Q121">[1]!table_weight[Reactions]*(('F+ , F-'!Q$2-[1]!tbl_gk[[#This Row],[Reactions]])/('F+ , F-'!Q$2-'F+ , F-'!Q$3))</f>
        <v>9.7971980013715747E-4</v>
      </c>
      <c r="R121" s="2" cm="1">
        <f t="array" ref="R121">[1]!table_weight[Balance]*(('F+ , F-'!R$2-[1]!tbl_gk[[#This Row],[Balance]])/('F+ , F-'!R$2-'F+ , F-'!R$3))</f>
        <v>1.7384501716719487E-3</v>
      </c>
      <c r="S121" s="2" cm="1">
        <f t="array" ref="S121">[1]!table_weight[ShotPower]*(('F+ , F-'!S$2-[1]!tbl_gk[[#This Row],[ShotPower]])/('F+ , F-'!S$2-'F+ , F-'!S$3))</f>
        <v>3.3761974370579953E-3</v>
      </c>
      <c r="T121" s="2" cm="1">
        <f t="array" ref="T121">[1]!table_weight[Jumping]*(('F+ , F-'!T$2-[1]!tbl_gk[[#This Row],[Jumping]])/('F+ , F-'!T$2-'F+ , F-'!T$3))</f>
        <v>1.7174205324985003E-3</v>
      </c>
      <c r="U121" s="2" cm="1">
        <f t="array" ref="U121">[1]!table_weight[Stamina]*(('F+ , F-'!U$2-[1]!tbl_gk[[#This Row],[Stamina]])/('F+ , F-'!U$2-'F+ , F-'!U$3))</f>
        <v>3.4348410649970001E-3</v>
      </c>
      <c r="V121" s="2" cm="1">
        <f t="array" ref="V121">[1]!table_weight[Strength]*(('F+ , F-'!V$2-[1]!tbl_gk[[#This Row],[Strength]])/('F+ , F-'!V$2-'F+ , F-'!V$3))</f>
        <v>1.7746678835817833E-2</v>
      </c>
      <c r="W121" s="2" cm="1">
        <f t="array" ref="W121">[1]!table_weight[LongShots]*(('F+ , F-'!W$2-[1]!tbl_gk[[#This Row],[LongShots]])/('F+ , F-'!W$2-'F+ , F-'!W$3))</f>
        <v>8.8300548353824494E-3</v>
      </c>
      <c r="X121" s="2" cm="1">
        <f t="array" ref="X121">[1]!table_weight[Aggression]*(('F+ , F-'!X$2-[1]!tbl_gk[[#This Row],[Aggression]])/('F+ , F-'!X$2-'F+ , F-'!X$3))</f>
        <v>5.4761180407666456E-3</v>
      </c>
      <c r="Y121" s="2" cm="1">
        <f t="array" ref="Y121">[1]!table_weight[Interceptions]*(('F+ , F-'!Y$2-[1]!tbl_gk[[#This Row],[Interceptions]])/('F+ , F-'!Y$2-'F+ , F-'!Y$3))</f>
        <v>2.0084046292242669E-2</v>
      </c>
      <c r="Z121" s="2" cm="1">
        <f t="array" ref="Z121">[1]!table_weight[Positioning]*(('F+ , F-'!Z$2-[1]!tbl_gk[[#This Row],[Positioning]])/('F+ , F-'!Z$2-'F+ , F-'!Z$3))</f>
        <v>5.9155596119392221E-4</v>
      </c>
      <c r="AA121" s="2" cm="1">
        <f t="array" ref="AA121">[1]!table_weight[Vision]*(('F+ , F-'!AA$2-[1]!tbl_gk[[#This Row],[Vision]])/('F+ , F-'!AA$2-'F+ , F-'!AA$3))</f>
        <v>2.7684818983875824E-2</v>
      </c>
      <c r="AB121" s="2" cm="1">
        <f t="array" ref="AB121">[1]!table_weight[Penalties]*(('F+ , F-'!AB$2-[1]!tbl_gk[[#This Row],[Penalties]])/('F+ , F-'!AB$2-'F+ , F-'!AB$3))</f>
        <v>2.1922367973657118E-3</v>
      </c>
      <c r="AC121" s="2" cm="1">
        <f t="array" ref="AC121">[1]!table_weight[Composure]*(('F+ , F-'!AC$2-[1]!tbl_gk[[#This Row],[Composure]])/('F+ , F-'!AC$2-'F+ , F-'!AC$3))</f>
        <v>1.5478306353044107E-3</v>
      </c>
      <c r="AD121" s="2" cm="1">
        <f t="array" ref="AD121">[1]!table_weight[Marking]*(('F+ , F-'!AD$2-[1]!tbl_gk[[#This Row],[Marking]])/('F+ , F-'!AD$2-'F+ , F-'!AD$3))</f>
        <v>2.8394686137308601E-2</v>
      </c>
      <c r="AE121" s="2" cm="1">
        <f t="array" ref="AE121">[1]!table_weight[StandingTackle]*(('F+ , F-'!AE$2-[1]!tbl_gk[[#This Row],[StandingTackle]])/('F+ , F-'!AE$2-'F+ , F-'!AE$3))</f>
        <v>2.241685747682258E-2</v>
      </c>
      <c r="AF121" s="2" cm="1">
        <f t="array" ref="AF121">[1]!table_weight[SlidingTackle]*(('F+ , F-'!AF$2-[1]!tbl_gk[[#This Row],[SlidingTackle]])/('F+ , F-'!AF$2-'F+ , F-'!AF$3))</f>
        <v>9.7139715732897855E-3</v>
      </c>
      <c r="AG121" s="2" cm="1">
        <f t="array" ref="AG121">[1]!table_weight[GKDiving]*(('F+ , F-'!AG$2-[1]!tbl_gk[[#This Row],[GKDiving]])/('F+ , F-'!AG$2-'F+ , F-'!AG$3))</f>
        <v>2.7329885407159499E-2</v>
      </c>
      <c r="AH121" s="2" cm="1">
        <f t="array" ref="AH121">[1]!table_weight[GKHandling]*(('F+ , F-'!AH$2-[1]!tbl_gk[[#This Row],[GKHandling]])/('F+ , F-'!AH$2-'F+ , F-'!AH$3))</f>
        <v>3.7430060448935834E-2</v>
      </c>
      <c r="AI121" s="2" cm="1">
        <f t="array" ref="AI121">[1]!table_weight[GKKicking]*(('F+ , F-'!AI$2-[1]!tbl_gk[[#This Row],[GKKicking]])/('F+ , F-'!AI$2-'F+ , F-'!AI$3))</f>
        <v>1.5205354426528738E-2</v>
      </c>
      <c r="AJ121" s="2" cm="1">
        <f t="array" ref="AJ121">[1]!table_weight[GKPositioning]*(('F+ , F-'!AJ$2-[1]!tbl_gk[[#This Row],[GKPositioning]])/('F+ , F-'!AJ$2-'F+ , F-'!AJ$3))</f>
        <v>1.3875172591327129E-2</v>
      </c>
      <c r="AK121" s="2" cm="1">
        <f t="array" ref="AK121">[1]!table_weight[GKReflexes]*(('F+ , F-'!AK$2-[1]!tbl_gk[[#This Row],[GKReflexes]])/('F+ , F-'!AK$2-'F+ , F-'!AK$3))</f>
        <v>2.3685900686204898E-2</v>
      </c>
    </row>
    <row r="122" spans="1:37" x14ac:dyDescent="0.55000000000000004">
      <c r="A122" s="7">
        <f>[1]!tbl_gk[[#This Row],[ID]]</f>
        <v>177644</v>
      </c>
      <c r="B122" s="1" cm="1">
        <f t="array" ref="B122">[1]!table_weight[ValueEUR]*(('F+ , F-'!B$2-[1]!tbl_gk[[#This Row],[ValueEUR]])/('F+ , F-'!B$2-'F+ , F-'!B$3))</f>
        <v>1.4383776567512181E-4</v>
      </c>
      <c r="C122" s="1" cm="1">
        <f t="array" ref="C122">[1]!table_weight[WageEUR]*(('F+ , F-'!C$2-[1]!tbl_gk[[#This Row],[WageEUR]])/('F+ , F-'!C$2-'F+ , F-'!C$3))</f>
        <v>1.6430792829955629E-3</v>
      </c>
      <c r="D122" s="1" cm="1">
        <f t="array" ref="D122">[1]!table_weight[Crossing]*(('F+ , F-'!D$2-[1]!tbl_gk[[#This Row],[Crossing]])/('F+ , F-'!D$2-'F+ , F-'!D$3))</f>
        <v>2.2416857476822528E-2</v>
      </c>
      <c r="E122" s="1" cm="1">
        <f t="array" ref="E122">[1]!table_weight[Finishing]*(('F+ , F-'!E$2-[1]!tbl_gk[[#This Row],[Finishing]])/('F+ , F-'!E$2-'F+ , F-'!E$3))</f>
        <v>1.2977258898691668E-2</v>
      </c>
      <c r="F122" s="1" cm="1">
        <f t="array" ref="F122">[1]!table_weight[HeadingAccuracy]*(('F+ , F-'!F$2-[1]!tbl_gk[[#This Row],[HeadingAccuracy]])/('F+ , F-'!F$2-'F+ , F-'!F$3))</f>
        <v>1.08567917583827E-2</v>
      </c>
      <c r="G122" s="1" cm="1">
        <f t="array" ref="G122">[1]!table_weight[ShortPassing]*(('F+ , F-'!G$2-[1]!tbl_gk[[#This Row],[ShortPassing]])/('F+ , F-'!G$2-'F+ , F-'!G$3))</f>
        <v>4.0783877022690797E-2</v>
      </c>
      <c r="H122" s="1" cm="1">
        <f t="array" ref="H122">[1]!table_weight[Volleys]*(('F+ , F-'!H$2-[1]!tbl_gk[[#This Row],[Volleys]])/('F+ , F-'!H$2-'F+ , F-'!H$3))</f>
        <v>1.6203489371833524E-3</v>
      </c>
      <c r="I122" s="1" cm="1">
        <f t="array" ref="I122">[1]!table_weight[Dribbling]*(('F+ , F-'!I$2-[1]!tbl_gk[[#This Row],[Dribbling]])/('F+ , F-'!I$2-'F+ , F-'!I$3))</f>
        <v>1.1734538658785652E-2</v>
      </c>
      <c r="J122" s="1" cm="1">
        <f t="array" ref="J122">[1]!table_weight[Curve]*(('F+ , F-'!J$2-[1]!tbl_gk[[#This Row],[Curve]])/('F+ , F-'!J$2-'F+ , F-'!J$3))</f>
        <v>7.4367035121522358E-3</v>
      </c>
      <c r="K122" s="1" cm="1">
        <f t="array" ref="K122">[1]!table_weight[FKAccuracy]*(('F+ , F-'!K$2-[1]!tbl_gk[[#This Row],[FKAccuracy]])/('F+ , F-'!K$2-'F+ , F-'!K$3))</f>
        <v>7.4536051110434907E-3</v>
      </c>
      <c r="L122" s="1" cm="1">
        <f t="array" ref="L122">[1]!table_weight[LongPassing]*(('F+ , F-'!L$2-[1]!tbl_gk[[#This Row],[LongPassing]])/('F+ , F-'!L$2-'F+ , F-'!L$3))</f>
        <v>2.1656964003031933E-2</v>
      </c>
      <c r="M122" s="1" cm="1">
        <f t="array" ref="M122">[1]!table_weight[BallControl]*(('F+ , F-'!M$2-[1]!tbl_gk[[#This Row],[BallControl]])/('F+ , F-'!M$2-'F+ , F-'!M$3))</f>
        <v>7.3884132296057822E-3</v>
      </c>
      <c r="N122" s="1" cm="1">
        <f t="array" ref="N122">[1]!table_weight[Acceleration]*(('F+ , F-'!N$2-[1]!tbl_gk[[#This Row],[Acceleration]])/('F+ , F-'!N$2-'F+ , F-'!N$3))</f>
        <v>4.2842570554233201E-3</v>
      </c>
      <c r="O122" s="1" cm="1">
        <f t="array" ref="O122">[1]!table_weight[SprintSpeed]*(('F+ , F-'!O$2-[1]!tbl_gk[[#This Row],[SprintSpeed]])/('F+ , F-'!O$2-'F+ , F-'!O$3))</f>
        <v>4.4977182841496755E-3</v>
      </c>
      <c r="P122" s="1" cm="1">
        <f t="array" ref="P122">[1]!table_weight[Agility]*(('F+ , F-'!P$2-[1]!tbl_gk[[#This Row],[Agility]])/('F+ , F-'!P$2-'F+ , F-'!P$3))</f>
        <v>3.1592988696730611E-3</v>
      </c>
      <c r="Q122" s="1" cm="1">
        <f t="array" ref="Q122">[1]!table_weight[Reactions]*(('F+ , F-'!Q$2-[1]!tbl_gk[[#This Row],[Reactions]])/('F+ , F-'!Q$2-'F+ , F-'!Q$3))</f>
        <v>8.2502720011550109E-4</v>
      </c>
      <c r="R122" s="1" cm="1">
        <f t="array" ref="R122">[1]!table_weight[Balance]*(('F+ , F-'!R$2-[1]!tbl_gk[[#This Row],[Balance]])/('F+ , F-'!R$2-'F+ , F-'!R$3))</f>
        <v>6.8296256744255124E-4</v>
      </c>
      <c r="S122" s="1" cm="1">
        <f t="array" ref="S122">[1]!table_weight[ShotPower]*(('F+ , F-'!S$2-[1]!tbl_gk[[#This Row],[ShotPower]])/('F+ , F-'!S$2-'F+ , F-'!S$3))</f>
        <v>3.635904932216303E-3</v>
      </c>
      <c r="T122" s="1" cm="1">
        <f t="array" ref="T122">[1]!table_weight[Jumping]*(('F+ , F-'!T$2-[1]!tbl_gk[[#This Row],[Jumping]])/('F+ , F-'!T$2-'F+ , F-'!T$3))</f>
        <v>1.2880653993738752E-3</v>
      </c>
      <c r="U122" s="1" cm="1">
        <f t="array" ref="U122">[1]!table_weight[Stamina]*(('F+ , F-'!U$2-[1]!tbl_gk[[#This Row],[Stamina]])/('F+ , F-'!U$2-'F+ , F-'!U$3))</f>
        <v>3.4348410649970001E-3</v>
      </c>
      <c r="V122" s="1" cm="1">
        <f t="array" ref="V122">[1]!table_weight[Strength]*(('F+ , F-'!V$2-[1]!tbl_gk[[#This Row],[Strength]])/('F+ , F-'!V$2-'F+ , F-'!V$3))</f>
        <v>1.2422675185072484E-2</v>
      </c>
      <c r="W122" s="1" cm="1">
        <f t="array" ref="W122">[1]!table_weight[LongShots]*(('F+ , F-'!W$2-[1]!tbl_gk[[#This Row],[LongShots]])/('F+ , F-'!W$2-'F+ , F-'!W$3))</f>
        <v>8.3106398450658349E-3</v>
      </c>
      <c r="X122" s="1" cm="1">
        <f t="array" ref="X122">[1]!table_weight[Aggression]*(('F+ , F-'!X$2-[1]!tbl_gk[[#This Row],[Aggression]])/('F+ , F-'!X$2-'F+ , F-'!X$3))</f>
        <v>0</v>
      </c>
      <c r="Y122" s="1" cm="1">
        <f t="array" ref="Y122">[1]!table_weight[Interceptions]*(('F+ , F-'!Y$2-[1]!tbl_gk[[#This Row],[Interceptions]])/('F+ , F-'!Y$2-'F+ , F-'!Y$3))</f>
        <v>1.6621279690131864E-2</v>
      </c>
      <c r="Z122" s="1" cm="1">
        <f t="array" ref="Z122">[1]!table_weight[Positioning]*(('F+ , F-'!Z$2-[1]!tbl_gk[[#This Row],[Positioning]])/('F+ , F-'!Z$2-'F+ , F-'!Z$3))</f>
        <v>1.1831119223878444E-3</v>
      </c>
      <c r="AA122" s="1" cm="1">
        <f t="array" ref="AA122">[1]!table_weight[Vision]*(('F+ , F-'!AA$2-[1]!tbl_gk[[#This Row],[Vision]])/('F+ , F-'!AA$2-'F+ , F-'!AA$3))</f>
        <v>5.6789372274617077E-3</v>
      </c>
      <c r="AB122" s="1" cm="1">
        <f t="array" ref="AB122">[1]!table_weight[Penalties]*(('F+ , F-'!AB$2-[1]!tbl_gk[[#This Row],[Penalties]])/('F+ , F-'!AB$2-'F+ , F-'!AB$3))</f>
        <v>1.9965013690294879E-3</v>
      </c>
      <c r="AC122" s="1" cm="1">
        <f t="array" ref="AC122">[1]!table_weight[Composure]*(('F+ , F-'!AC$2-[1]!tbl_gk[[#This Row],[Composure]])/('F+ , F-'!AC$2-'F+ , F-'!AC$3))</f>
        <v>5.3373470182910699E-4</v>
      </c>
      <c r="AD122" s="1" cm="1">
        <f t="array" ref="AD122">[1]!table_weight[Marking]*(('F+ , F-'!AD$2-[1]!tbl_gk[[#This Row],[Marking]])/('F+ , F-'!AD$2-'F+ , F-'!AD$3))</f>
        <v>6.3099302527352442E-3</v>
      </c>
      <c r="AE122" s="1" cm="1">
        <f t="array" ref="AE122">[1]!table_weight[StandingTackle]*(('F+ , F-'!AE$2-[1]!tbl_gk[[#This Row],[StandingTackle]])/('F+ , F-'!AE$2-'F+ , F-'!AE$3))</f>
        <v>2.241685747682258E-2</v>
      </c>
      <c r="AF122" s="1" cm="1">
        <f t="array" ref="AF122">[1]!table_weight[SlidingTackle]*(('F+ , F-'!AF$2-[1]!tbl_gk[[#This Row],[SlidingTackle]])/('F+ , F-'!AF$2-'F+ , F-'!AF$3))</f>
        <v>1.0461200155850536E-2</v>
      </c>
      <c r="AG122" s="1" cm="1">
        <f t="array" ref="AG122">[1]!table_weight[GKDiving]*(('F+ , F-'!AG$2-[1]!tbl_gk[[#This Row],[GKDiving]])/('F+ , F-'!AG$2-'F+ , F-'!AG$3))</f>
        <v>2.5621767569212028E-2</v>
      </c>
      <c r="AH122" s="1" cm="1">
        <f t="array" ref="AH122">[1]!table_weight[GKHandling]*(('F+ , F-'!AH$2-[1]!tbl_gk[[#This Row],[GKHandling]])/('F+ , F-'!AH$2-'F+ , F-'!AH$3))</f>
        <v>3.208290895623072E-2</v>
      </c>
      <c r="AI122" s="1" cm="1">
        <f t="array" ref="AI122">[1]!table_weight[GKKicking]*(('F+ , F-'!AI$2-[1]!tbl_gk[[#This Row],[GKKicking]])/('F+ , F-'!AI$2-'F+ , F-'!AI$3))</f>
        <v>1.6994219653179179E-2</v>
      </c>
      <c r="AJ122" s="1" cm="1">
        <f t="array" ref="AJ122">[1]!table_weight[GKPositioning]*(('F+ , F-'!AJ$2-[1]!tbl_gk[[#This Row],[GKPositioning]])/('F+ , F-'!AJ$2-'F+ , F-'!AJ$3))</f>
        <v>1.2613793264842845E-2</v>
      </c>
      <c r="AK122" s="1" cm="1">
        <f t="array" ref="AK122">[1]!table_weight[GKReflexes]*(('F+ , F-'!AK$2-[1]!tbl_gk[[#This Row],[GKReflexes]])/('F+ , F-'!AK$2-'F+ , F-'!AK$3))</f>
        <v>2.7329885407159499E-2</v>
      </c>
    </row>
    <row r="123" spans="1:37" x14ac:dyDescent="0.55000000000000004">
      <c r="A123" s="8">
        <f>[1]!tbl_gk[[#This Row],[ID]]</f>
        <v>177683</v>
      </c>
      <c r="B123" s="2" cm="1">
        <f t="array" ref="B123">[1]!table_weight[ValueEUR]*(('F+ , F-'!B$2-[1]!tbl_gk[[#This Row],[ValueEUR]])/('F+ , F-'!B$2-'F+ , F-'!B$3))</f>
        <v>5.3988548485484032E-3</v>
      </c>
      <c r="C123" s="2" cm="1">
        <f t="array" ref="C123">[1]!table_weight[WageEUR]*(('F+ , F-'!C$2-[1]!tbl_gk[[#This Row],[WageEUR]])/('F+ , F-'!C$2-'F+ , F-'!C$3))</f>
        <v>6.1811077788880694E-3</v>
      </c>
      <c r="D123" s="2" cm="1">
        <f t="array" ref="D123">[1]!table_weight[Crossing]*(('F+ , F-'!D$2-[1]!tbl_gk[[#This Row],[Crossing]])/('F+ , F-'!D$2-'F+ , F-'!D$3))</f>
        <v>3.4746129089074922E-2</v>
      </c>
      <c r="E123" s="2" cm="1">
        <f t="array" ref="E123">[1]!table_weight[Finishing]*(('F+ , F-'!E$2-[1]!tbl_gk[[#This Row],[Finishing]])/('F+ , F-'!E$2-'F+ , F-'!E$3))</f>
        <v>1.3975509583206414E-2</v>
      </c>
      <c r="F123" s="2" cm="1">
        <f t="array" ref="F123">[1]!table_weight[HeadingAccuracy]*(('F+ , F-'!F$2-[1]!tbl_gk[[#This Row],[HeadingAccuracy]])/('F+ , F-'!F$2-'F+ , F-'!F$3))</f>
        <v>1.210949849973455E-2</v>
      </c>
      <c r="G123" s="2" cm="1">
        <f t="array" ref="G123">[1]!table_weight[ShortPassing]*(('F+ , F-'!G$2-[1]!tbl_gk[[#This Row],[ShortPassing]])/('F+ , F-'!G$2-'F+ , F-'!G$3))</f>
        <v>3.2345833500754768E-2</v>
      </c>
      <c r="H123" s="2" cm="1">
        <f t="array" ref="H123">[1]!table_weight[Volleys]*(('F+ , F-'!H$2-[1]!tbl_gk[[#This Row],[Volleys]])/('F+ , F-'!H$2-'F+ , F-'!H$3))</f>
        <v>2.0833057763785961E-3</v>
      </c>
      <c r="I123" s="2" cm="1">
        <f t="array" ref="I123">[1]!table_weight[Dribbling]*(('F+ , F-'!I$2-[1]!tbl_gk[[#This Row],[Dribbling]])/('F+ , F-'!I$2-'F+ , F-'!I$3))</f>
        <v>1.5646051545047536E-2</v>
      </c>
      <c r="J123" s="2" cm="1">
        <f t="array" ref="J123">[1]!table_weight[Curve]*(('F+ , F-'!J$2-[1]!tbl_gk[[#This Row],[Curve]])/('F+ , F-'!J$2-'F+ , F-'!J$3))</f>
        <v>9.6339113680153961E-3</v>
      </c>
      <c r="K123" s="2" cm="1">
        <f t="array" ref="K123">[1]!table_weight[FKAccuracy]*(('F+ , F-'!K$2-[1]!tbl_gk[[#This Row],[FKAccuracy]])/('F+ , F-'!K$2-'F+ , F-'!K$3))</f>
        <v>9.2789777912990392E-3</v>
      </c>
      <c r="L123" s="2" cm="1">
        <f t="array" ref="L123">[1]!table_weight[LongPassing]*(('F+ , F-'!L$2-[1]!tbl_gk[[#This Row],[LongPassing]])/('F+ , F-'!L$2-'F+ , F-'!L$3))</f>
        <v>2.0032691702804539E-2</v>
      </c>
      <c r="M123" s="2" cm="1">
        <f t="array" ref="M123">[1]!table_weight[BallControl]*(('F+ , F-'!M$2-[1]!tbl_gk[[#This Row],[BallControl]])/('F+ , F-'!M$2-'F+ , F-'!M$3))</f>
        <v>9.561475944195718E-3</v>
      </c>
      <c r="N123" s="2" cm="1">
        <f t="array" ref="N123">[1]!table_weight[Acceleration]*(('F+ , F-'!N$2-[1]!tbl_gk[[#This Row],[Acceleration]])/('F+ , F-'!N$2-'F+ , F-'!N$3))</f>
        <v>3.8332826285366545E-3</v>
      </c>
      <c r="O123" s="2" cm="1">
        <f t="array" ref="O123">[1]!table_weight[SprintSpeed]*(('F+ , F-'!O$2-[1]!tbl_gk[[#This Row],[SprintSpeed]])/('F+ , F-'!O$2-'F+ , F-'!O$3))</f>
        <v>3.092181320352902E-3</v>
      </c>
      <c r="P123" s="2" cm="1">
        <f t="array" ref="P123">[1]!table_weight[Agility]*(('F+ , F-'!P$2-[1]!tbl_gk[[#This Row],[Agility]])/('F+ , F-'!P$2-'F+ , F-'!P$3))</f>
        <v>1.7551660387072558E-3</v>
      </c>
      <c r="Q123" s="2" cm="1">
        <f t="array" ref="Q123">[1]!table_weight[Reactions]*(('F+ , F-'!Q$2-[1]!tbl_gk[[#This Row],[Reactions]])/('F+ , F-'!Q$2-'F+ , F-'!Q$3))</f>
        <v>3.6094940005053177E-4</v>
      </c>
      <c r="R123" s="2" cm="1">
        <f t="array" ref="R123">[1]!table_weight[Balance]*(('F+ , F-'!R$2-[1]!tbl_gk[[#This Row],[Balance]])/('F+ , F-'!R$2-'F+ , F-'!R$3))</f>
        <v>6.8296256744255124E-4</v>
      </c>
      <c r="S123" s="2" cm="1">
        <f t="array" ref="S123">[1]!table_weight[ShotPower]*(('F+ , F-'!S$2-[1]!tbl_gk[[#This Row],[ShotPower]])/('F+ , F-'!S$2-'F+ , F-'!S$3))</f>
        <v>2.0776599612664587E-3</v>
      </c>
      <c r="T123" s="2" cm="1">
        <f t="array" ref="T123">[1]!table_weight[Jumping]*(('F+ , F-'!T$2-[1]!tbl_gk[[#This Row],[Jumping]])/('F+ , F-'!T$2-'F+ , F-'!T$3))</f>
        <v>9.4458129287417522E-4</v>
      </c>
      <c r="U123" s="2" cm="1">
        <f t="array" ref="U123">[1]!table_weight[Stamina]*(('F+ , F-'!U$2-[1]!tbl_gk[[#This Row],[Stamina]])/('F+ , F-'!U$2-'F+ , F-'!U$3))</f>
        <v>0</v>
      </c>
      <c r="V123" s="2" cm="1">
        <f t="array" ref="V123">[1]!table_weight[Strength]*(('F+ , F-'!V$2-[1]!tbl_gk[[#This Row],[Strength]])/('F+ , F-'!V$2-'F+ , F-'!V$3))</f>
        <v>1.5084677010445158E-2</v>
      </c>
      <c r="W123" s="2" cm="1">
        <f t="array" ref="W123">[1]!table_weight[LongShots]*(('F+ , F-'!W$2-[1]!tbl_gk[[#This Row],[LongShots]])/('F+ , F-'!W$2-'F+ , F-'!W$3))</f>
        <v>8.570347340224143E-3</v>
      </c>
      <c r="X123" s="2" cm="1">
        <f t="array" ref="X123">[1]!table_weight[Aggression]*(('F+ , F-'!X$2-[1]!tbl_gk[[#This Row],[Aggression]])/('F+ , F-'!X$2-'F+ , F-'!X$3))</f>
        <v>4.2592029205962808E-3</v>
      </c>
      <c r="Y123" s="2" cm="1">
        <f t="array" ref="Y123">[1]!table_weight[Interceptions]*(('F+ , F-'!Y$2-[1]!tbl_gk[[#This Row],[Interceptions]])/('F+ , F-'!Y$2-'F+ , F-'!Y$3))</f>
        <v>1.5928726369709705E-2</v>
      </c>
      <c r="Z123" s="2" cm="1">
        <f t="array" ref="Z123">[1]!table_weight[Positioning]*(('F+ , F-'!Z$2-[1]!tbl_gk[[#This Row],[Positioning]])/('F+ , F-'!Z$2-'F+ , F-'!Z$3))</f>
        <v>7.394449514924029E-4</v>
      </c>
      <c r="AA123" s="2" cm="1">
        <f t="array" ref="AA123">[1]!table_weight[Vision]*(('F+ , F-'!AA$2-[1]!tbl_gk[[#This Row],[Vision]])/('F+ , F-'!AA$2-'F+ , F-'!AA$3))</f>
        <v>4.2592029205962808E-3</v>
      </c>
      <c r="AB123" s="2" cm="1">
        <f t="array" ref="AB123">[1]!table_weight[Penalties]*(('F+ , F-'!AB$2-[1]!tbl_gk[[#This Row],[Penalties]])/('F+ , F-'!AB$2-'F+ , F-'!AB$3))</f>
        <v>1.9573542833622431E-3</v>
      </c>
      <c r="AC123" s="2" cm="1">
        <f t="array" ref="AC123">[1]!table_weight[Composure]*(('F+ , F-'!AC$2-[1]!tbl_gk[[#This Row],[Composure]])/('F+ , F-'!AC$2-'F+ , F-'!AC$3))</f>
        <v>6.9385511237783919E-4</v>
      </c>
      <c r="AD123" s="2" cm="1">
        <f t="array" ref="AD123">[1]!table_weight[Marking]*(('F+ , F-'!AD$2-[1]!tbl_gk[[#This Row],[Marking]])/('F+ , F-'!AD$2-'F+ , F-'!AD$3))</f>
        <v>3.3127133826860035E-2</v>
      </c>
      <c r="AE123" s="2" cm="1">
        <f t="array" ref="AE123">[1]!table_weight[StandingTackle]*(('F+ , F-'!AE$2-[1]!tbl_gk[[#This Row],[StandingTackle]])/('F+ , F-'!AE$2-'F+ , F-'!AE$3))</f>
        <v>1.3450114486093548E-2</v>
      </c>
      <c r="AF123" s="2" cm="1">
        <f t="array" ref="AF123">[1]!table_weight[SlidingTackle]*(('F+ , F-'!AF$2-[1]!tbl_gk[[#This Row],[SlidingTackle]])/('F+ , F-'!AF$2-'F+ , F-'!AF$3))</f>
        <v>9.7139715732897855E-3</v>
      </c>
      <c r="AG123" s="2" cm="1">
        <f t="array" ref="AG123">[1]!table_weight[GKDiving]*(('F+ , F-'!AG$2-[1]!tbl_gk[[#This Row],[GKDiving]])/('F+ , F-'!AG$2-'F+ , F-'!AG$3))</f>
        <v>2.0497414055369624E-2</v>
      </c>
      <c r="AH123" s="2" cm="1">
        <f t="array" ref="AH123">[1]!table_weight[GKHandling]*(('F+ , F-'!AH$2-[1]!tbl_gk[[#This Row],[GKHandling]])/('F+ , F-'!AH$2-'F+ , F-'!AH$3))</f>
        <v>1.604145447811536E-2</v>
      </c>
      <c r="AI123" s="2" cm="1">
        <f t="array" ref="AI123">[1]!table_weight[GKKicking]*(('F+ , F-'!AI$2-[1]!tbl_gk[[#This Row],[GKKicking]])/('F+ , F-'!AI$2-'F+ , F-'!AI$3))</f>
        <v>9.8387587465774209E-3</v>
      </c>
      <c r="AJ123" s="2" cm="1">
        <f t="array" ref="AJ123">[1]!table_weight[GKPositioning]*(('F+ , F-'!AJ$2-[1]!tbl_gk[[#This Row],[GKPositioning]])/('F+ , F-'!AJ$2-'F+ , F-'!AJ$3))</f>
        <v>3.1534483162107114E-3</v>
      </c>
      <c r="AK123" s="2" cm="1">
        <f t="array" ref="AK123">[1]!table_weight[GKReflexes]*(('F+ , F-'!AK$2-[1]!tbl_gk[[#This Row],[GKReflexes]])/('F+ , F-'!AK$2-'F+ , F-'!AK$3))</f>
        <v>0</v>
      </c>
    </row>
    <row r="124" spans="1:37" x14ac:dyDescent="0.55000000000000004">
      <c r="A124" s="7">
        <f>[1]!tbl_gk[[#This Row],[ID]]</f>
        <v>178005</v>
      </c>
      <c r="B124" s="1" cm="1">
        <f t="array" ref="B124">[1]!table_weight[ValueEUR]*(('F+ , F-'!B$2-[1]!tbl_gk[[#This Row],[ValueEUR]])/('F+ , F-'!B$2-'F+ , F-'!B$3))</f>
        <v>1.5405456834432039E-3</v>
      </c>
      <c r="C124" s="1" cm="1">
        <f t="array" ref="C124">[1]!table_weight[WageEUR]*(('F+ , F-'!C$2-[1]!tbl_gk[[#This Row],[WageEUR]])/('F+ , F-'!C$2-'F+ , F-'!C$3))</f>
        <v>9.1542988624038514E-3</v>
      </c>
      <c r="D124" s="1" cm="1">
        <f t="array" ref="D124">[1]!table_weight[Crossing]*(('F+ , F-'!D$2-[1]!tbl_gk[[#This Row],[Crossing]])/('F+ , F-'!D$2-'F+ , F-'!D$3))</f>
        <v>3.5866971962916043E-2</v>
      </c>
      <c r="E124" s="1" cm="1">
        <f t="array" ref="E124">[1]!table_weight[Finishing]*(('F+ , F-'!E$2-[1]!tbl_gk[[#This Row],[Finishing]])/('F+ , F-'!E$2-'F+ , F-'!E$3))</f>
        <v>1.4973760267721157E-2</v>
      </c>
      <c r="F124" s="1" cm="1">
        <f t="array" ref="F124">[1]!table_weight[HeadingAccuracy]*(('F+ , F-'!F$2-[1]!tbl_gk[[#This Row],[HeadingAccuracy]])/('F+ , F-'!F$2-'F+ , F-'!F$3))</f>
        <v>1.1691929585950599E-2</v>
      </c>
      <c r="G124" s="1" cm="1">
        <f t="array" ref="G124">[1]!table_weight[ShortPassing]*(('F+ , F-'!G$2-[1]!tbl_gk[[#This Row],[ShortPassing]])/('F+ , F-'!G$2-'F+ , F-'!G$3))</f>
        <v>4.0783877022690797E-2</v>
      </c>
      <c r="H124" s="1" cm="1">
        <f t="array" ref="H124">[1]!table_weight[Volleys]*(('F+ , F-'!H$2-[1]!tbl_gk[[#This Row],[Volleys]])/('F+ , F-'!H$2-'F+ , F-'!H$3))</f>
        <v>1.1573920979881087E-3</v>
      </c>
      <c r="I124" s="1" cm="1">
        <f t="array" ref="I124">[1]!table_weight[Dribbling]*(('F+ , F-'!I$2-[1]!tbl_gk[[#This Row],[Dribbling]])/('F+ , F-'!I$2-'F+ , F-'!I$3))</f>
        <v>1.0756660437220181E-2</v>
      </c>
      <c r="J124" s="1" cm="1">
        <f t="array" ref="J124">[1]!table_weight[Curve]*(('F+ , F-'!J$2-[1]!tbl_gk[[#This Row],[Curve]])/('F+ , F-'!J$2-'F+ , F-'!J$3))</f>
        <v>9.9719433458404991E-3</v>
      </c>
      <c r="K124" s="1" cm="1">
        <f t="array" ref="K124">[1]!table_weight[FKAccuracy]*(('F+ , F-'!K$2-[1]!tbl_gk[[#This Row],[FKAccuracy]])/('F+ , F-'!K$2-'F+ , F-'!K$3))</f>
        <v>8.8226346212351529E-3</v>
      </c>
      <c r="L124" s="1" cm="1">
        <f t="array" ref="L124">[1]!table_weight[LongPassing]*(('F+ , F-'!L$2-[1]!tbl_gk[[#This Row],[LongPassing]])/('F+ , F-'!L$2-'F+ , F-'!L$3))</f>
        <v>1.9491267602728742E-2</v>
      </c>
      <c r="M124" s="1" cm="1">
        <f t="array" ref="M124">[1]!table_weight[BallControl]*(('F+ , F-'!M$2-[1]!tbl_gk[[#This Row],[BallControl]])/('F+ , F-'!M$2-'F+ , F-'!M$3))</f>
        <v>9.561475944195718E-3</v>
      </c>
      <c r="N124" s="1" cm="1">
        <f t="array" ref="N124">[1]!table_weight[Acceleration]*(('F+ , F-'!N$2-[1]!tbl_gk[[#This Row],[Acceleration]])/('F+ , F-'!N$2-'F+ , F-'!N$3))</f>
        <v>2.7058465613199914E-3</v>
      </c>
      <c r="O124" s="1" cm="1">
        <f t="array" ref="O124">[1]!table_weight[SprintSpeed]*(('F+ , F-'!O$2-[1]!tbl_gk[[#This Row],[SprintSpeed]])/('F+ , F-'!O$2-'F+ , F-'!O$3))</f>
        <v>2.2488591420748378E-3</v>
      </c>
      <c r="P124" s="1" cm="1">
        <f t="array" ref="P124">[1]!table_weight[Agility]*(('F+ , F-'!P$2-[1]!tbl_gk[[#This Row],[Agility]])/('F+ , F-'!P$2-'F+ , F-'!P$3))</f>
        <v>1.0530996232243535E-3</v>
      </c>
      <c r="Q124" s="1" cm="1">
        <f t="array" ref="Q124">[1]!table_weight[Reactions]*(('F+ , F-'!Q$2-[1]!tbl_gk[[#This Row],[Reactions]])/('F+ , F-'!Q$2-'F+ , F-'!Q$3))</f>
        <v>6.7033460009384459E-4</v>
      </c>
      <c r="R124" s="1" cm="1">
        <f t="array" ref="R124">[1]!table_weight[Balance]*(('F+ , F-'!R$2-[1]!tbl_gk[[#This Row],[Balance]])/('F+ , F-'!R$2-'F+ , F-'!R$3))</f>
        <v>9.3131259196711541E-4</v>
      </c>
      <c r="S124" s="1" cm="1">
        <f t="array" ref="S124">[1]!table_weight[ShotPower]*(('F+ , F-'!S$2-[1]!tbl_gk[[#This Row],[ShotPower]])/('F+ , F-'!S$2-'F+ , F-'!S$3))</f>
        <v>3.1164899418996877E-3</v>
      </c>
      <c r="T124" s="1" cm="1">
        <f t="array" ref="T124">[1]!table_weight[Jumping]*(('F+ , F-'!T$2-[1]!tbl_gk[[#This Row],[Jumping]])/('F+ , F-'!T$2-'F+ , F-'!T$3))</f>
        <v>4.2935513312462506E-4</v>
      </c>
      <c r="U124" s="1" cm="1">
        <f t="array" ref="U124">[1]!table_weight[Stamina]*(('F+ , F-'!U$2-[1]!tbl_gk[[#This Row],[Stamina]])/('F+ , F-'!U$2-'F+ , F-'!U$3))</f>
        <v>0</v>
      </c>
      <c r="V124" s="1" cm="1">
        <f t="array" ref="V124">[1]!table_weight[Strength]*(('F+ , F-'!V$2-[1]!tbl_gk[[#This Row],[Strength]])/('F+ , F-'!V$2-'F+ , F-'!V$3))</f>
        <v>7.0986715343271329E-3</v>
      </c>
      <c r="W124" s="1" cm="1">
        <f t="array" ref="W124">[1]!table_weight[LongShots]*(('F+ , F-'!W$2-[1]!tbl_gk[[#This Row],[LongShots]])/('F+ , F-'!W$2-'F+ , F-'!W$3))</f>
        <v>8.8300548353824494E-3</v>
      </c>
      <c r="X124" s="1" cm="1">
        <f t="array" ref="X124">[1]!table_weight[Aggression]*(('F+ , F-'!X$2-[1]!tbl_gk[[#This Row],[Aggression]])/('F+ , F-'!X$2-'F+ , F-'!X$3))</f>
        <v>4.8676604806814636E-3</v>
      </c>
      <c r="Y124" s="1" cm="1">
        <f t="array" ref="Y124">[1]!table_weight[Interceptions]*(('F+ , F-'!Y$2-[1]!tbl_gk[[#This Row],[Interceptions]])/('F+ , F-'!Y$2-'F+ , F-'!Y$3))</f>
        <v>1.4543619728865382E-2</v>
      </c>
      <c r="Z124" s="1" cm="1">
        <f t="array" ref="Z124">[1]!table_weight[Positioning]*(('F+ , F-'!Z$2-[1]!tbl_gk[[#This Row],[Positioning]])/('F+ , F-'!Z$2-'F+ , F-'!Z$3))</f>
        <v>1.0352229320893639E-3</v>
      </c>
      <c r="AA124" s="1" cm="1">
        <f t="array" ref="AA124">[1]!table_weight[Vision]*(('F+ , F-'!AA$2-[1]!tbl_gk[[#This Row],[Vision]])/('F+ , F-'!AA$2-'F+ , F-'!AA$3))</f>
        <v>4.2592029205962808E-3</v>
      </c>
      <c r="AB124" s="1" cm="1">
        <f t="array" ref="AB124">[1]!table_weight[Penalties]*(('F+ , F-'!AB$2-[1]!tbl_gk[[#This Row],[Penalties]])/('F+ , F-'!AB$2-'F+ , F-'!AB$3))</f>
        <v>1.6441775980242841E-3</v>
      </c>
      <c r="AC124" s="1" cm="1">
        <f t="array" ref="AC124">[1]!table_weight[Composure]*(('F+ , F-'!AC$2-[1]!tbl_gk[[#This Row],[Composure]])/('F+ , F-'!AC$2-'F+ , F-'!AC$3))</f>
        <v>2.1349388073164282E-4</v>
      </c>
      <c r="AD124" s="1" cm="1">
        <f t="array" ref="AD124">[1]!table_weight[Marking]*(('F+ , F-'!AD$2-[1]!tbl_gk[[#This Row],[Marking]])/('F+ , F-'!AD$2-'F+ , F-'!AD$3))</f>
        <v>2.5239721010940977E-2</v>
      </c>
      <c r="AE124" s="1" cm="1">
        <f t="array" ref="AE124">[1]!table_weight[StandingTackle]*(('F+ , F-'!AE$2-[1]!tbl_gk[[#This Row],[StandingTackle]])/('F+ , F-'!AE$2-'F+ , F-'!AE$3))</f>
        <v>2.6900228972187096E-2</v>
      </c>
      <c r="AF124" s="1" cm="1">
        <f t="array" ref="AF124">[1]!table_weight[SlidingTackle]*(('F+ , F-'!AF$2-[1]!tbl_gk[[#This Row],[SlidingTackle]])/('F+ , F-'!AF$2-'F+ , F-'!AF$3))</f>
        <v>1.0461200155850536E-2</v>
      </c>
      <c r="AG124" s="1" cm="1">
        <f t="array" ref="AG124">[1]!table_weight[GKDiving]*(('F+ , F-'!AG$2-[1]!tbl_gk[[#This Row],[GKDiving]])/('F+ , F-'!AG$2-'F+ , F-'!AG$3))</f>
        <v>1.3664942703579749E-2</v>
      </c>
      <c r="AH124" s="1" cm="1">
        <f t="array" ref="AH124">[1]!table_weight[GKHandling]*(('F+ , F-'!AH$2-[1]!tbl_gk[[#This Row],[GKHandling]])/('F+ , F-'!AH$2-'F+ , F-'!AH$3))</f>
        <v>1.7823838309017064E-2</v>
      </c>
      <c r="AI124" s="1" cm="1">
        <f t="array" ref="AI124">[1]!table_weight[GKKicking]*(('F+ , F-'!AI$2-[1]!tbl_gk[[#This Row],[GKKicking]])/('F+ , F-'!AI$2-'F+ , F-'!AI$3))</f>
        <v>1.4310921813203519E-2</v>
      </c>
      <c r="AJ124" s="1" cm="1">
        <f t="array" ref="AJ124">[1]!table_weight[GKPositioning]*(('F+ , F-'!AJ$2-[1]!tbl_gk[[#This Row],[GKPositioning]])/('F+ , F-'!AJ$2-'F+ , F-'!AJ$3))</f>
        <v>6.9375862956635647E-3</v>
      </c>
      <c r="AK124" s="1" cm="1">
        <f t="array" ref="AK124">[1]!table_weight[GKReflexes]*(('F+ , F-'!AK$2-[1]!tbl_gk[[#This Row],[GKReflexes]])/('F+ , F-'!AK$2-'F+ , F-'!AK$3))</f>
        <v>1.27539465233411E-2</v>
      </c>
    </row>
    <row r="125" spans="1:37" x14ac:dyDescent="0.55000000000000004">
      <c r="A125" s="8">
        <f>[1]!tbl_gk[[#This Row],[ID]]</f>
        <v>178022</v>
      </c>
      <c r="B125" s="2" cm="1">
        <f t="array" ref="B125">[1]!table_weight[ValueEUR]*(('F+ , F-'!B$2-[1]!tbl_gk[[#This Row],[ValueEUR]])/('F+ , F-'!B$2-'F+ , F-'!B$3))</f>
        <v>2.8088490721965849E-5</v>
      </c>
      <c r="C125" s="2" cm="1">
        <f t="array" ref="C125">[1]!table_weight[WageEUR]*(('F+ , F-'!C$2-[1]!tbl_gk[[#This Row],[WageEUR]])/('F+ , F-'!C$2-'F+ , F-'!C$3))</f>
        <v>3.9120935309418161E-4</v>
      </c>
      <c r="D125" s="2" cm="1">
        <f t="array" ref="D125">[1]!table_weight[Crossing]*(('F+ , F-'!D$2-[1]!tbl_gk[[#This Row],[Crossing]])/('F+ , F-'!D$2-'F+ , F-'!D$3))</f>
        <v>3.5866971962916043E-2</v>
      </c>
      <c r="E125" s="2" cm="1">
        <f t="array" ref="E125">[1]!table_weight[Finishing]*(('F+ , F-'!E$2-[1]!tbl_gk[[#This Row],[Finishing]])/('F+ , F-'!E$2-'F+ , F-'!E$3))</f>
        <v>8.9842561606326941E-3</v>
      </c>
      <c r="F125" s="2" cm="1">
        <f t="array" ref="F125">[1]!table_weight[HeadingAccuracy]*(('F+ , F-'!F$2-[1]!tbl_gk[[#This Row],[HeadingAccuracy]])/('F+ , F-'!F$2-'F+ , F-'!F$3))</f>
        <v>9.6040850170308507E-3</v>
      </c>
      <c r="G125" s="2" cm="1">
        <f t="array" ref="G125">[1]!table_weight[ShortPassing]*(('F+ , F-'!G$2-[1]!tbl_gk[[#This Row],[ShortPassing]])/('F+ , F-'!G$2-'F+ , F-'!G$3))</f>
        <v>4.6409239370648142E-2</v>
      </c>
      <c r="H125" s="2" cm="1">
        <f t="array" ref="H125">[1]!table_weight[Volleys]*(('F+ , F-'!H$2-[1]!tbl_gk[[#This Row],[Volleys]])/('F+ , F-'!H$2-'F+ , F-'!H$3))</f>
        <v>1.2731313077869197E-3</v>
      </c>
      <c r="I125" s="2" cm="1">
        <f t="array" ref="I125">[1]!table_weight[Dribbling]*(('F+ , F-'!I$2-[1]!tbl_gk[[#This Row],[Dribbling]])/('F+ , F-'!I$2-'F+ , F-'!I$3))</f>
        <v>1.7601807988178481E-2</v>
      </c>
      <c r="J125" s="2" cm="1">
        <f t="array" ref="J125">[1]!table_weight[Curve]*(('F+ , F-'!J$2-[1]!tbl_gk[[#This Row],[Curve]])/('F+ , F-'!J$2-'F+ , F-'!J$3))</f>
        <v>9.6339113680153961E-3</v>
      </c>
      <c r="K125" s="2" cm="1">
        <f t="array" ref="K125">[1]!table_weight[FKAccuracy]*(('F+ , F-'!K$2-[1]!tbl_gk[[#This Row],[FKAccuracy]])/('F+ , F-'!K$2-'F+ , F-'!K$3))</f>
        <v>9.1268634012777444E-3</v>
      </c>
      <c r="L125" s="2" cm="1">
        <f t="array" ref="L125">[1]!table_weight[LongPassing]*(('F+ , F-'!L$2-[1]!tbl_gk[[#This Row],[LongPassing]])/('F+ , F-'!L$2-'F+ , F-'!L$3))</f>
        <v>2.3822660403335128E-2</v>
      </c>
      <c r="M125" s="2" cm="1">
        <f t="array" ref="M125">[1]!table_weight[BallControl]*(('F+ , F-'!M$2-[1]!tbl_gk[[#This Row],[BallControl]])/('F+ , F-'!M$2-'F+ , F-'!M$3))</f>
        <v>1.3472988830457604E-2</v>
      </c>
      <c r="N125" s="2" cm="1">
        <f t="array" ref="N125">[1]!table_weight[Acceleration]*(('F+ , F-'!N$2-[1]!tbl_gk[[#This Row],[Acceleration]])/('F+ , F-'!N$2-'F+ , F-'!N$3))</f>
        <v>4.7352314823099848E-3</v>
      </c>
      <c r="O125" s="2" cm="1">
        <f t="array" ref="O125">[1]!table_weight[SprintSpeed]*(('F+ , F-'!O$2-[1]!tbl_gk[[#This Row],[SprintSpeed]])/('F+ , F-'!O$2-'F+ , F-'!O$3))</f>
        <v>5.0599330696683847E-3</v>
      </c>
      <c r="P125" s="2" cm="1">
        <f t="array" ref="P125">[1]!table_weight[Agility]*(('F+ , F-'!P$2-[1]!tbl_gk[[#This Row],[Agility]])/('F+ , F-'!P$2-'F+ , F-'!P$3))</f>
        <v>2.5742435234373086E-3</v>
      </c>
      <c r="Q125" s="2" cm="1">
        <f t="array" ref="Q125">[1]!table_weight[Reactions]*(('F+ , F-'!Q$2-[1]!tbl_gk[[#This Row],[Reactions]])/('F+ , F-'!Q$2-'F+ , F-'!Q$3))</f>
        <v>1.7531828002454398E-3</v>
      </c>
      <c r="R125" s="2" cm="1">
        <f t="array" ref="R125">[1]!table_weight[Balance]*(('F+ , F-'!R$2-[1]!tbl_gk[[#This Row],[Balance]])/('F+ , F-'!R$2-'F+ , F-'!R$3))</f>
        <v>1.6763626655408076E-3</v>
      </c>
      <c r="S125" s="2" cm="1">
        <f t="array" ref="S125">[1]!table_weight[ShotPower]*(('F+ , F-'!S$2-[1]!tbl_gk[[#This Row],[ShotPower]])/('F+ , F-'!S$2-'F+ , F-'!S$3))</f>
        <v>5.7135648934827617E-3</v>
      </c>
      <c r="T125" s="2" cm="1">
        <f t="array" ref="T125">[1]!table_weight[Jumping]*(('F+ , F-'!T$2-[1]!tbl_gk[[#This Row],[Jumping]])/('F+ , F-'!T$2-'F+ , F-'!T$3))</f>
        <v>1.0304523194991002E-3</v>
      </c>
      <c r="U125" s="2" cm="1">
        <f t="array" ref="U125">[1]!table_weight[Stamina]*(('F+ , F-'!U$2-[1]!tbl_gk[[#This Row],[Stamina]])/('F+ , F-'!U$2-'F+ , F-'!U$3))</f>
        <v>1.6315495058735752E-2</v>
      </c>
      <c r="V125" s="2" cm="1">
        <f t="array" ref="V125">[1]!table_weight[Strength]*(('F+ , F-'!V$2-[1]!tbl_gk[[#This Row],[Strength]])/('F+ , F-'!V$2-'F+ , F-'!V$3))</f>
        <v>1.8634012777608722E-2</v>
      </c>
      <c r="W125" s="2" cm="1">
        <f t="array" ref="W125">[1]!table_weight[LongShots]*(('F+ , F-'!W$2-[1]!tbl_gk[[#This Row],[LongShots]])/('F+ , F-'!W$2-'F+ , F-'!W$3))</f>
        <v>8.570347340224143E-3</v>
      </c>
      <c r="X125" s="2" cm="1">
        <f t="array" ref="X125">[1]!table_weight[Aggression]*(('F+ , F-'!X$2-[1]!tbl_gk[[#This Row],[Aggression]])/('F+ , F-'!X$2-'F+ , F-'!X$3))</f>
        <v>7.9099482811073787E-3</v>
      </c>
      <c r="Y125" s="2" cm="1">
        <f t="array" ref="Y125">[1]!table_weight[Interceptions]*(('F+ , F-'!Y$2-[1]!tbl_gk[[#This Row],[Interceptions]])/('F+ , F-'!Y$2-'F+ , F-'!Y$3))</f>
        <v>1.6621279690131864E-2</v>
      </c>
      <c r="Z125" s="2" cm="1">
        <f t="array" ref="Z125">[1]!table_weight[Positioning]*(('F+ , F-'!Z$2-[1]!tbl_gk[[#This Row],[Positioning]])/('F+ , F-'!Z$2-'F+ , F-'!Z$3))</f>
        <v>1.6267788932832863E-3</v>
      </c>
      <c r="AA125" s="2" cm="1">
        <f t="array" ref="AA125">[1]!table_weight[Vision]*(('F+ , F-'!AA$2-[1]!tbl_gk[[#This Row],[Vision]])/('F+ , F-'!AA$2-'F+ , F-'!AA$3))</f>
        <v>1.9166413142683265E-2</v>
      </c>
      <c r="AB125" s="2" cm="1">
        <f t="array" ref="AB125">[1]!table_weight[Penalties]*(('F+ , F-'!AB$2-[1]!tbl_gk[[#This Row],[Penalties]])/('F+ , F-'!AB$2-'F+ , F-'!AB$3))</f>
        <v>2.427119311369181E-3</v>
      </c>
      <c r="AC125" s="2" cm="1">
        <f t="array" ref="AC125">[1]!table_weight[Composure]*(('F+ , F-'!AC$2-[1]!tbl_gk[[#This Row],[Composure]])/('F+ , F-'!AC$2-'F+ , F-'!AC$3))</f>
        <v>1.2275898142069463E-3</v>
      </c>
      <c r="AD125" s="2" cm="1">
        <f t="array" ref="AD125">[1]!table_weight[Marking]*(('F+ , F-'!AD$2-[1]!tbl_gk[[#This Row],[Marking]])/('F+ , F-'!AD$2-'F+ , F-'!AD$3))</f>
        <v>1.5774825631838112E-2</v>
      </c>
      <c r="AE125" s="2" cm="1">
        <f t="array" ref="AE125">[1]!table_weight[StandingTackle]*(('F+ , F-'!AE$2-[1]!tbl_gk[[#This Row],[StandingTackle]])/('F+ , F-'!AE$2-'F+ , F-'!AE$3))</f>
        <v>2.465854322450484E-2</v>
      </c>
      <c r="AF125" s="2" cm="1">
        <f t="array" ref="AF125">[1]!table_weight[SlidingTackle]*(('F+ , F-'!AF$2-[1]!tbl_gk[[#This Row],[SlidingTackle]])/('F+ , F-'!AF$2-'F+ , F-'!AF$3))</f>
        <v>7.4722858256075263E-3</v>
      </c>
      <c r="AG125" s="2" cm="1">
        <f t="array" ref="AG125">[1]!table_weight[GKDiving]*(('F+ , F-'!AG$2-[1]!tbl_gk[[#This Row],[GKDiving]])/('F+ , F-'!AG$2-'F+ , F-'!AG$3))</f>
        <v>3.9286710272791778E-2</v>
      </c>
      <c r="AH125" s="2" cm="1">
        <f t="array" ref="AH125">[1]!table_weight[GKHandling]*(('F+ , F-'!AH$2-[1]!tbl_gk[[#This Row],[GKHandling]])/('F+ , F-'!AH$2-'F+ , F-'!AH$3))</f>
        <v>5.3471514927051197E-2</v>
      </c>
      <c r="AI125" s="2" cm="1">
        <f t="array" ref="AI125">[1]!table_weight[GKKicking]*(('F+ , F-'!AI$2-[1]!tbl_gk[[#This Row],[GKKicking]])/('F+ , F-'!AI$2-'F+ , F-'!AI$3))</f>
        <v>2.5938545786431375E-2</v>
      </c>
      <c r="AJ125" s="2" cm="1">
        <f t="array" ref="AJ125">[1]!table_weight[GKPositioning]*(('F+ , F-'!AJ$2-[1]!tbl_gk[[#This Row],[GKPositioning]])/('F+ , F-'!AJ$2-'F+ , F-'!AJ$3))</f>
        <v>1.7659310570779983E-2</v>
      </c>
      <c r="AK125" s="2" cm="1">
        <f t="array" ref="AK125">[1]!table_weight[GKReflexes]*(('F+ , F-'!AK$2-[1]!tbl_gk[[#This Row],[GKReflexes]])/('F+ , F-'!AK$2-'F+ , F-'!AK$3))</f>
        <v>4.1905824290977896E-2</v>
      </c>
    </row>
    <row r="126" spans="1:37" x14ac:dyDescent="0.55000000000000004">
      <c r="A126" s="7">
        <f>[1]!tbl_gk[[#This Row],[ID]]</f>
        <v>178086</v>
      </c>
      <c r="B126" s="1" cm="1">
        <f t="array" ref="B126">[1]!table_weight[ValueEUR]*(('F+ , F-'!B$2-[1]!tbl_gk[[#This Row],[ValueEUR]])/('F+ , F-'!B$2-'F+ , F-'!B$3))</f>
        <v>8.923497437055305E-4</v>
      </c>
      <c r="C126" s="1" cm="1">
        <f t="array" ref="C126">[1]!table_weight[WageEUR]*(('F+ , F-'!C$2-[1]!tbl_gk[[#This Row],[WageEUR]])/('F+ , F-'!C$2-'F+ , F-'!C$3))</f>
        <v>1.3301118005202175E-3</v>
      </c>
      <c r="D126" s="1" cm="1">
        <f t="array" ref="D126">[1]!table_weight[Crossing]*(('F+ , F-'!D$2-[1]!tbl_gk[[#This Row],[Crossing]])/('F+ , F-'!D$2-'F+ , F-'!D$3))</f>
        <v>3.5866971962916043E-2</v>
      </c>
      <c r="E126" s="1" cm="1">
        <f t="array" ref="E126">[1]!table_weight[Finishing]*(('F+ , F-'!E$2-[1]!tbl_gk[[#This Row],[Finishing]])/('F+ , F-'!E$2-'F+ , F-'!E$3))</f>
        <v>1.59720109522359E-2</v>
      </c>
      <c r="F126" s="1" cm="1">
        <f t="array" ref="F126">[1]!table_weight[HeadingAccuracy]*(('F+ , F-'!F$2-[1]!tbl_gk[[#This Row],[HeadingAccuracy]])/('F+ , F-'!F$2-'F+ , F-'!F$3))</f>
        <v>6.6811026205431997E-3</v>
      </c>
      <c r="G126" s="1" cm="1">
        <f t="array" ref="G126">[1]!table_weight[ShortPassing]*(('F+ , F-'!G$2-[1]!tbl_gk[[#This Row],[ShortPassing]])/('F+ , F-'!G$2-'F+ , F-'!G$3))</f>
        <v>4.0783877022690797E-2</v>
      </c>
      <c r="H126" s="1" cm="1">
        <f t="array" ref="H126">[1]!table_weight[Volleys]*(('F+ , F-'!H$2-[1]!tbl_gk[[#This Row],[Volleys]])/('F+ , F-'!H$2-'F+ , F-'!H$3))</f>
        <v>1.2731313077869197E-3</v>
      </c>
      <c r="I126" s="1" cm="1">
        <f t="array" ref="I126">[1]!table_weight[Dribbling]*(('F+ , F-'!I$2-[1]!tbl_gk[[#This Row],[Dribbling]])/('F+ , F-'!I$2-'F+ , F-'!I$3))</f>
        <v>1.8579686209743949E-2</v>
      </c>
      <c r="J126" s="1" cm="1">
        <f t="array" ref="J126">[1]!table_weight[Curve]*(('F+ , F-'!J$2-[1]!tbl_gk[[#This Row],[Curve]])/('F+ , F-'!J$2-'F+ , F-'!J$3))</f>
        <v>9.8029273569279467E-3</v>
      </c>
      <c r="K126" s="1" cm="1">
        <f t="array" ref="K126">[1]!table_weight[FKAccuracy]*(('F+ , F-'!K$2-[1]!tbl_gk[[#This Row],[FKAccuracy]])/('F+ , F-'!K$2-'F+ , F-'!K$3))</f>
        <v>9.4310921813203358E-3</v>
      </c>
      <c r="L126" s="1" cm="1">
        <f t="array" ref="L126">[1]!table_weight[LongPassing]*(('F+ , F-'!L$2-[1]!tbl_gk[[#This Row],[LongPassing]])/('F+ , F-'!L$2-'F+ , F-'!L$3))</f>
        <v>1.3535602501894959E-2</v>
      </c>
      <c r="M126" s="1" cm="1">
        <f t="array" ref="M126">[1]!table_weight[BallControl]*(('F+ , F-'!M$2-[1]!tbl_gk[[#This Row],[BallControl]])/('F+ , F-'!M$2-'F+ , F-'!M$3))</f>
        <v>1.3907601373375588E-2</v>
      </c>
      <c r="N126" s="1" cm="1">
        <f t="array" ref="N126">[1]!table_weight[Acceleration]*(('F+ , F-'!N$2-[1]!tbl_gk[[#This Row],[Acceleration]])/('F+ , F-'!N$2-'F+ , F-'!N$3))</f>
        <v>2.0293849209899939E-3</v>
      </c>
      <c r="O126" s="1" cm="1">
        <f t="array" ref="O126">[1]!table_weight[SprintSpeed]*(('F+ , F-'!O$2-[1]!tbl_gk[[#This Row],[SprintSpeed]])/('F+ , F-'!O$2-'F+ , F-'!O$3))</f>
        <v>3.092181320352902E-3</v>
      </c>
      <c r="P126" s="1" cm="1">
        <f t="array" ref="P126">[1]!table_weight[Agility]*(('F+ , F-'!P$2-[1]!tbl_gk[[#This Row],[Agility]])/('F+ , F-'!P$2-'F+ , F-'!P$3))</f>
        <v>1.7551660387072558E-3</v>
      </c>
      <c r="Q126" s="1" cm="1">
        <f t="array" ref="Q126">[1]!table_weight[Reactions]*(('F+ , F-'!Q$2-[1]!tbl_gk[[#This Row],[Reactions]])/('F+ , F-'!Q$2-'F+ , F-'!Q$3))</f>
        <v>6.7033460009384459E-4</v>
      </c>
      <c r="R126" s="1" cm="1">
        <f t="array" ref="R126">[1]!table_weight[Balance]*(('F+ , F-'!R$2-[1]!tbl_gk[[#This Row],[Balance]])/('F+ , F-'!R$2-'F+ , F-'!R$3))</f>
        <v>1.1175751103605386E-3</v>
      </c>
      <c r="S126" s="1" cm="1">
        <f t="array" ref="S126">[1]!table_weight[ShotPower]*(('F+ , F-'!S$2-[1]!tbl_gk[[#This Row],[ShotPower]])/('F+ , F-'!S$2-'F+ , F-'!S$3))</f>
        <v>2.8567824467413809E-3</v>
      </c>
      <c r="T126" s="1" cm="1">
        <f t="array" ref="T126">[1]!table_weight[Jumping]*(('F+ , F-'!T$2-[1]!tbl_gk[[#This Row],[Jumping]])/('F+ , F-'!T$2-'F+ , F-'!T$3))</f>
        <v>1.1163233461240253E-3</v>
      </c>
      <c r="U126" s="1" cm="1">
        <f t="array" ref="U126">[1]!table_weight[Stamina]*(('F+ , F-'!U$2-[1]!tbl_gk[[#This Row],[Stamina]])/('F+ , F-'!U$2-'F+ , F-'!U$3))</f>
        <v>1.1163233461240251E-2</v>
      </c>
      <c r="V126" s="1" cm="1">
        <f t="array" ref="V126">[1]!table_weight[Strength]*(('F+ , F-'!V$2-[1]!tbl_gk[[#This Row],[Strength]])/('F+ , F-'!V$2-'F+ , F-'!V$3))</f>
        <v>7.0986715343271329E-3</v>
      </c>
      <c r="W126" s="1" cm="1">
        <f t="array" ref="W126">[1]!table_weight[LongShots]*(('F+ , F-'!W$2-[1]!tbl_gk[[#This Row],[LongShots]])/('F+ , F-'!W$2-'F+ , F-'!W$3))</f>
        <v>8.570347340224143E-3</v>
      </c>
      <c r="X126" s="1" cm="1">
        <f t="array" ref="X126">[1]!table_weight[Aggression]*(('F+ , F-'!X$2-[1]!tbl_gk[[#This Row],[Aggression]])/('F+ , F-'!X$2-'F+ , F-'!X$3))</f>
        <v>2.4338302403407318E-3</v>
      </c>
      <c r="Y126" s="1" cm="1">
        <f t="array" ref="Y126">[1]!table_weight[Interceptions]*(('F+ , F-'!Y$2-[1]!tbl_gk[[#This Row],[Interceptions]])/('F+ , F-'!Y$2-'F+ , F-'!Y$3))</f>
        <v>1.6621279690131864E-2</v>
      </c>
      <c r="Z126" s="1" cm="1">
        <f t="array" ref="Z126">[1]!table_weight[Positioning]*(('F+ , F-'!Z$2-[1]!tbl_gk[[#This Row],[Positioning]])/('F+ , F-'!Z$2-'F+ , F-'!Z$3))</f>
        <v>1.3310009126863251E-3</v>
      </c>
      <c r="AA126" s="1" cm="1">
        <f t="array" ref="AA126">[1]!table_weight[Vision]*(('F+ , F-'!AA$2-[1]!tbl_gk[[#This Row],[Vision]])/('F+ , F-'!AA$2-'F+ , F-'!AA$3))</f>
        <v>1.9876280296115975E-2</v>
      </c>
      <c r="AB126" s="1" cm="1">
        <f t="array" ref="AB126">[1]!table_weight[Penalties]*(('F+ , F-'!AB$2-[1]!tbl_gk[[#This Row],[Penalties]])/('F+ , F-'!AB$2-'F+ , F-'!AB$3))</f>
        <v>1.9182071976949979E-3</v>
      </c>
      <c r="AC126" s="1" cm="1">
        <f t="array" ref="AC126">[1]!table_weight[Composure]*(('F+ , F-'!AC$2-[1]!tbl_gk[[#This Row],[Composure]])/('F+ , F-'!AC$2-'F+ , F-'!AC$3))</f>
        <v>3.7361429128037491E-4</v>
      </c>
      <c r="AD126" s="1" cm="1">
        <f t="array" ref="AD126">[1]!table_weight[Marking]*(('F+ , F-'!AD$2-[1]!tbl_gk[[#This Row],[Marking]])/('F+ , F-'!AD$2-'F+ , F-'!AD$3))</f>
        <v>1.5774825631838112E-2</v>
      </c>
      <c r="AE126" s="1" cm="1">
        <f t="array" ref="AE126">[1]!table_weight[StandingTackle]*(('F+ , F-'!AE$2-[1]!tbl_gk[[#This Row],[StandingTackle]])/('F+ , F-'!AE$2-'F+ , F-'!AE$3))</f>
        <v>2.465854322450484E-2</v>
      </c>
      <c r="AF126" s="1" cm="1">
        <f t="array" ref="AF126">[1]!table_weight[SlidingTackle]*(('F+ , F-'!AF$2-[1]!tbl_gk[[#This Row],[SlidingTackle]])/('F+ , F-'!AF$2-'F+ , F-'!AF$3))</f>
        <v>5.230600077925268E-3</v>
      </c>
      <c r="AG126" s="1" cm="1">
        <f t="array" ref="AG126">[1]!table_weight[GKDiving]*(('F+ , F-'!AG$2-[1]!tbl_gk[[#This Row],[GKDiving]])/('F+ , F-'!AG$2-'F+ , F-'!AG$3))</f>
        <v>1.8789296217422154E-2</v>
      </c>
      <c r="AH126" s="1" cm="1">
        <f t="array" ref="AH126">[1]!table_weight[GKHandling]*(('F+ , F-'!AH$2-[1]!tbl_gk[[#This Row],[GKHandling]])/('F+ , F-'!AH$2-'F+ , F-'!AH$3))</f>
        <v>1.4259070647213651E-2</v>
      </c>
      <c r="AI126" s="1" cm="1">
        <f t="array" ref="AI126">[1]!table_weight[GKKicking]*(('F+ , F-'!AI$2-[1]!tbl_gk[[#This Row],[GKKicking]])/('F+ , F-'!AI$2-'F+ , F-'!AI$3))</f>
        <v>1.3416489199878298E-2</v>
      </c>
      <c r="AJ126" s="1" cm="1">
        <f t="array" ref="AJ126">[1]!table_weight[GKPositioning]*(('F+ , F-'!AJ$2-[1]!tbl_gk[[#This Row],[GKPositioning]])/('F+ , F-'!AJ$2-'F+ , F-'!AJ$3))</f>
        <v>5.0455173059371387E-3</v>
      </c>
      <c r="AK126" s="1" cm="1">
        <f t="array" ref="AK126">[1]!table_weight[GKReflexes]*(('F+ , F-'!AK$2-[1]!tbl_gk[[#This Row],[GKReflexes]])/('F+ , F-'!AK$2-'F+ , F-'!AK$3))</f>
        <v>1.8219923604772998E-2</v>
      </c>
    </row>
    <row r="127" spans="1:37" x14ac:dyDescent="0.55000000000000004">
      <c r="A127" s="8">
        <f>[1]!tbl_gk[[#This Row],[ID]]</f>
        <v>178283</v>
      </c>
      <c r="B127" s="2" cm="1">
        <f t="array" ref="B127">[1]!table_weight[ValueEUR]*(('F+ , F-'!B$2-[1]!tbl_gk[[#This Row],[ValueEUR]])/('F+ , F-'!B$2-'F+ , F-'!B$3))</f>
        <v>9.7538055693859437E-5</v>
      </c>
      <c r="C127" s="2" cm="1">
        <f t="array" ref="C127">[1]!table_weight[WageEUR]*(('F+ , F-'!C$2-[1]!tbl_gk[[#This Row],[WageEUR]])/('F+ , F-'!C$2-'F+ , F-'!C$3))</f>
        <v>1.7995630242332353E-3</v>
      </c>
      <c r="D127" s="2" cm="1">
        <f t="array" ref="D127">[1]!table_weight[Crossing]*(('F+ , F-'!D$2-[1]!tbl_gk[[#This Row],[Crossing]])/('F+ , F-'!D$2-'F+ , F-'!D$3))</f>
        <v>3.6987814836757178E-2</v>
      </c>
      <c r="E127" s="2" cm="1">
        <f t="array" ref="E127">[1]!table_weight[Finishing]*(('F+ , F-'!E$2-[1]!tbl_gk[[#This Row],[Finishing]])/('F+ , F-'!E$2-'F+ , F-'!E$3))</f>
        <v>1.3975509583206414E-2</v>
      </c>
      <c r="F127" s="2" cm="1">
        <f t="array" ref="F127">[1]!table_weight[HeadingAccuracy]*(('F+ , F-'!F$2-[1]!tbl_gk[[#This Row],[HeadingAccuracy]])/('F+ , F-'!F$2-'F+ , F-'!F$3))</f>
        <v>1.1274360672166649E-2</v>
      </c>
      <c r="G127" s="2" cm="1">
        <f t="array" ref="G127">[1]!table_weight[ShortPassing]*(('F+ , F-'!G$2-[1]!tbl_gk[[#This Row],[ShortPassing]])/('F+ , F-'!G$2-'F+ , F-'!G$3))</f>
        <v>6.3285326414520199E-2</v>
      </c>
      <c r="H127" s="2" cm="1">
        <f t="array" ref="H127">[1]!table_weight[Volleys]*(('F+ , F-'!H$2-[1]!tbl_gk[[#This Row],[Volleys]])/('F+ , F-'!H$2-'F+ , F-'!H$3))</f>
        <v>1.0416528881892981E-3</v>
      </c>
      <c r="I127" s="2" cm="1">
        <f t="array" ref="I127">[1]!table_weight[Dribbling]*(('F+ , F-'!I$2-[1]!tbl_gk[[#This Row],[Dribbling]])/('F+ , F-'!I$2-'F+ , F-'!I$3))</f>
        <v>1.0756660437220181E-2</v>
      </c>
      <c r="J127" s="2" cm="1">
        <f t="array" ref="J127">[1]!table_weight[Curve]*(('F+ , F-'!J$2-[1]!tbl_gk[[#This Row],[Curve]])/('F+ , F-'!J$2-'F+ , F-'!J$3))</f>
        <v>8.7888314234526414E-3</v>
      </c>
      <c r="K127" s="2" cm="1">
        <f t="array" ref="K127">[1]!table_weight[FKAccuracy]*(('F+ , F-'!K$2-[1]!tbl_gk[[#This Row],[FKAccuracy]])/('F+ , F-'!K$2-'F+ , F-'!K$3))</f>
        <v>8.9747490112564478E-3</v>
      </c>
      <c r="L127" s="2" cm="1">
        <f t="array" ref="L127">[1]!table_weight[LongPassing]*(('F+ , F-'!L$2-[1]!tbl_gk[[#This Row],[LongPassing]])/('F+ , F-'!L$2-'F+ , F-'!L$3))</f>
        <v>3.031974960424471E-2</v>
      </c>
      <c r="M127" s="2" cm="1">
        <f t="array" ref="M127">[1]!table_weight[BallControl]*(('F+ , F-'!M$2-[1]!tbl_gk[[#This Row],[BallControl]])/('F+ , F-'!M$2-'F+ , F-'!M$3))</f>
        <v>1.3472988830457604E-2</v>
      </c>
      <c r="N127" s="2" cm="1">
        <f t="array" ref="N127">[1]!table_weight[Acceleration]*(('F+ , F-'!N$2-[1]!tbl_gk[[#This Row],[Acceleration]])/('F+ , F-'!N$2-'F+ , F-'!N$3))</f>
        <v>2.0293849209899939E-3</v>
      </c>
      <c r="O127" s="2" cm="1">
        <f t="array" ref="O127">[1]!table_weight[SprintSpeed]*(('F+ , F-'!O$2-[1]!tbl_gk[[#This Row],[SprintSpeed]])/('F+ , F-'!O$2-'F+ , F-'!O$3))</f>
        <v>2.2488591420748378E-3</v>
      </c>
      <c r="P127" s="2" cm="1">
        <f t="array" ref="P127">[1]!table_weight[Agility]*(('F+ , F-'!P$2-[1]!tbl_gk[[#This Row],[Agility]])/('F+ , F-'!P$2-'F+ , F-'!P$3))</f>
        <v>2.1061992464487069E-3</v>
      </c>
      <c r="Q127" s="2" cm="1">
        <f t="array" ref="Q127">[1]!table_weight[Reactions]*(('F+ , F-'!Q$2-[1]!tbl_gk[[#This Row],[Reactions]])/('F+ , F-'!Q$2-'F+ , F-'!Q$3))</f>
        <v>1.1344124001588141E-3</v>
      </c>
      <c r="R127" s="2" cm="1">
        <f t="array" ref="R127">[1]!table_weight[Balance]*(('F+ , F-'!R$2-[1]!tbl_gk[[#This Row],[Balance]])/('F+ , F-'!R$2-'F+ , F-'!R$3))</f>
        <v>2.2351502207210773E-3</v>
      </c>
      <c r="S127" s="2" cm="1">
        <f t="array" ref="S127">[1]!table_weight[ShotPower]*(('F+ , F-'!S$2-[1]!tbl_gk[[#This Row],[ShotPower]])/('F+ , F-'!S$2-'F+ , F-'!S$3))</f>
        <v>4.93444240800784E-3</v>
      </c>
      <c r="T127" s="2" cm="1">
        <f t="array" ref="T127">[1]!table_weight[Jumping]*(('F+ , F-'!T$2-[1]!tbl_gk[[#This Row],[Jumping]])/('F+ , F-'!T$2-'F+ , F-'!T$3))</f>
        <v>7.7283923962432515E-4</v>
      </c>
      <c r="U127" s="2" cm="1">
        <f t="array" ref="U127">[1]!table_weight[Stamina]*(('F+ , F-'!U$2-[1]!tbl_gk[[#This Row],[Stamina]])/('F+ , F-'!U$2-'F+ , F-'!U$3))</f>
        <v>6.0109718637447497E-3</v>
      </c>
      <c r="V127" s="2" cm="1">
        <f t="array" ref="V127">[1]!table_weight[Strength]*(('F+ , F-'!V$2-[1]!tbl_gk[[#This Row],[Strength]])/('F+ , F-'!V$2-'F+ , F-'!V$3))</f>
        <v>1.3310009126863375E-2</v>
      </c>
      <c r="W127" s="2" cm="1">
        <f t="array" ref="W127">[1]!table_weight[LongShots]*(('F+ , F-'!W$2-[1]!tbl_gk[[#This Row],[LongShots]])/('F+ , F-'!W$2-'F+ , F-'!W$3))</f>
        <v>6.4926873789576834E-3</v>
      </c>
      <c r="X127" s="2" cm="1">
        <f t="array" ref="X127">[1]!table_weight[Aggression]*(('F+ , F-'!X$2-[1]!tbl_gk[[#This Row],[Aggression]])/('F+ , F-'!X$2-'F+ , F-'!X$3))</f>
        <v>6.0845756008518293E-3</v>
      </c>
      <c r="Y127" s="2" cm="1">
        <f t="array" ref="Y127">[1]!table_weight[Interceptions]*(('F+ , F-'!Y$2-[1]!tbl_gk[[#This Row],[Interceptions]])/('F+ , F-'!Y$2-'F+ , F-'!Y$3))</f>
        <v>1.3158513088021059E-2</v>
      </c>
      <c r="Z127" s="2" cm="1">
        <f t="array" ref="Z127">[1]!table_weight[Positioning]*(('F+ , F-'!Z$2-[1]!tbl_gk[[#This Row],[Positioning]])/('F+ , F-'!Z$2-'F+ , F-'!Z$3))</f>
        <v>1.0352229320893639E-3</v>
      </c>
      <c r="AA127" s="2" cm="1">
        <f t="array" ref="AA127">[1]!table_weight[Vision]*(('F+ , F-'!AA$2-[1]!tbl_gk[[#This Row],[Vision]])/('F+ , F-'!AA$2-'F+ , F-'!AA$3))</f>
        <v>2.0586147449548689E-2</v>
      </c>
      <c r="AB127" s="2" cm="1">
        <f t="array" ref="AB127">[1]!table_weight[Penalties]*(('F+ , F-'!AB$2-[1]!tbl_gk[[#This Row],[Penalties]])/('F+ , F-'!AB$2-'F+ , F-'!AB$3))</f>
        <v>2.1139426260312223E-3</v>
      </c>
      <c r="AC127" s="2" cm="1">
        <f t="array" ref="AC127">[1]!table_weight[Composure]*(('F+ , F-'!AC$2-[1]!tbl_gk[[#This Row],[Composure]])/('F+ , F-'!AC$2-'F+ , F-'!AC$3))</f>
        <v>7.4722858256074981E-4</v>
      </c>
      <c r="AD127" s="2" cm="1">
        <f t="array" ref="AD127">[1]!table_weight[Marking]*(('F+ , F-'!AD$2-[1]!tbl_gk[[#This Row],[Marking]])/('F+ , F-'!AD$2-'F+ , F-'!AD$3))</f>
        <v>1.41973430686543E-2</v>
      </c>
      <c r="AE127" s="2" cm="1">
        <f t="array" ref="AE127">[1]!table_weight[StandingTackle]*(('F+ , F-'!AE$2-[1]!tbl_gk[[#This Row],[StandingTackle]])/('F+ , F-'!AE$2-'F+ , F-'!AE$3))</f>
        <v>2.9141914719869356E-2</v>
      </c>
      <c r="AF127" s="2" cm="1">
        <f t="array" ref="AF127">[1]!table_weight[SlidingTackle]*(('F+ , F-'!AF$2-[1]!tbl_gk[[#This Row],[SlidingTackle]])/('F+ , F-'!AF$2-'F+ , F-'!AF$3))</f>
        <v>1.0461200155850536E-2</v>
      </c>
      <c r="AG127" s="2" cm="1">
        <f t="array" ref="AG127">[1]!table_weight[GKDiving]*(('F+ , F-'!AG$2-[1]!tbl_gk[[#This Row],[GKDiving]])/('F+ , F-'!AG$2-'F+ , F-'!AG$3))</f>
        <v>3.0746121083054436E-2</v>
      </c>
      <c r="AH127" s="2" cm="1">
        <f t="array" ref="AH127">[1]!table_weight[GKHandling]*(('F+ , F-'!AH$2-[1]!tbl_gk[[#This Row],[GKHandling]])/('F+ , F-'!AH$2-'F+ , F-'!AH$3))</f>
        <v>4.0994828110739248E-2</v>
      </c>
      <c r="AI127" s="2" cm="1">
        <f t="array" ref="AI127">[1]!table_weight[GKKicking]*(('F+ , F-'!AI$2-[1]!tbl_gk[[#This Row],[GKKicking]])/('F+ , F-'!AI$2-'F+ , F-'!AI$3))</f>
        <v>2.2360815333130498E-2</v>
      </c>
      <c r="AJ127" s="2" cm="1">
        <f t="array" ref="AJ127">[1]!table_weight[GKPositioning]*(('F+ , F-'!AJ$2-[1]!tbl_gk[[#This Row],[GKPositioning]])/('F+ , F-'!AJ$2-'F+ , F-'!AJ$3))</f>
        <v>1.3244482928084987E-2</v>
      </c>
      <c r="AK127" s="2" cm="1">
        <f t="array" ref="AK127">[1]!table_weight[GKReflexes]*(('F+ , F-'!AK$2-[1]!tbl_gk[[#This Row],[GKReflexes]])/('F+ , F-'!AK$2-'F+ , F-'!AK$3))</f>
        <v>3.2795862488591399E-2</v>
      </c>
    </row>
    <row r="128" spans="1:37" x14ac:dyDescent="0.55000000000000004">
      <c r="A128" s="7">
        <f>[1]!tbl_gk[[#This Row],[ID]]</f>
        <v>178363</v>
      </c>
      <c r="B128" s="1" cm="1">
        <f t="array" ref="B128">[1]!table_weight[ValueEUR]*(('F+ , F-'!B$2-[1]!tbl_gk[[#This Row],[ValueEUR]])/('F+ , F-'!B$2-'F+ , F-'!B$3))</f>
        <v>3.4261785386134169E-5</v>
      </c>
      <c r="C128" s="1" cm="1">
        <f t="array" ref="C128">[1]!table_weight[WageEUR]*(('F+ , F-'!C$2-[1]!tbl_gk[[#This Row],[WageEUR]])/('F+ , F-'!C$2-'F+ , F-'!C$3))</f>
        <v>7.8241870618836313E-5</v>
      </c>
      <c r="D128" s="1" cm="1">
        <f t="array" ref="D128">[1]!table_weight[Crossing]*(('F+ , F-'!D$2-[1]!tbl_gk[[#This Row],[Crossing]])/('F+ , F-'!D$2-'F+ , F-'!D$3))</f>
        <v>3.6987814836757178E-2</v>
      </c>
      <c r="E128" s="1" cm="1">
        <f t="array" ref="E128">[1]!table_weight[Finishing]*(('F+ , F-'!E$2-[1]!tbl_gk[[#This Row],[Finishing]])/('F+ , F-'!E$2-'F+ , F-'!E$3))</f>
        <v>1.4973760267721157E-2</v>
      </c>
      <c r="F128" s="1" cm="1">
        <f t="array" ref="F128">[1]!table_weight[HeadingAccuracy]*(('F+ , F-'!F$2-[1]!tbl_gk[[#This Row],[HeadingAccuracy]])/('F+ , F-'!F$2-'F+ , F-'!F$3))</f>
        <v>1.00216539308148E-2</v>
      </c>
      <c r="G128" s="1" cm="1">
        <f t="array" ref="G128">[1]!table_weight[ShortPassing]*(('F+ , F-'!G$2-[1]!tbl_gk[[#This Row],[ShortPassing]])/('F+ , F-'!G$2-'F+ , F-'!G$3))</f>
        <v>4.0783877022690797E-2</v>
      </c>
      <c r="H128" s="1" cm="1">
        <f t="array" ref="H128">[1]!table_weight[Volleys]*(('F+ , F-'!H$2-[1]!tbl_gk[[#This Row],[Volleys]])/('F+ , F-'!H$2-'F+ , F-'!H$3))</f>
        <v>1.5046097273845413E-3</v>
      </c>
      <c r="I128" s="1" cm="1">
        <f t="array" ref="I128">[1]!table_weight[Dribbling]*(('F+ , F-'!I$2-[1]!tbl_gk[[#This Row],[Dribbling]])/('F+ , F-'!I$2-'F+ , F-'!I$3))</f>
        <v>2.0535442652874894E-2</v>
      </c>
      <c r="J128" s="1" cm="1">
        <f t="array" ref="J128">[1]!table_weight[Curve]*(('F+ , F-'!J$2-[1]!tbl_gk[[#This Row],[Curve]])/('F+ , F-'!J$2-'F+ , F-'!J$3))</f>
        <v>9.8029273569279467E-3</v>
      </c>
      <c r="K128" s="1" cm="1">
        <f t="array" ref="K128">[1]!table_weight[FKAccuracy]*(('F+ , F-'!K$2-[1]!tbl_gk[[#This Row],[FKAccuracy]])/('F+ , F-'!K$2-'F+ , F-'!K$3))</f>
        <v>9.7353209613629272E-3</v>
      </c>
      <c r="L128" s="1" cm="1">
        <f t="array" ref="L128">[1]!table_weight[LongPassing]*(('F+ , F-'!L$2-[1]!tbl_gk[[#This Row],[LongPassing]])/('F+ , F-'!L$2-'F+ , F-'!L$3))</f>
        <v>1.8949843502652941E-2</v>
      </c>
      <c r="M128" s="1" cm="1">
        <f t="array" ref="M128">[1]!table_weight[BallControl]*(('F+ , F-'!M$2-[1]!tbl_gk[[#This Row],[BallControl]])/('F+ , F-'!M$2-'F+ , F-'!M$3))</f>
        <v>1.3038376287539614E-2</v>
      </c>
      <c r="N128" s="1" cm="1">
        <f t="array" ref="N128">[1]!table_weight[Acceleration]*(('F+ , F-'!N$2-[1]!tbl_gk[[#This Row],[Acceleration]])/('F+ , F-'!N$2-'F+ , F-'!N$3))</f>
        <v>2.7058465613199914E-3</v>
      </c>
      <c r="O128" s="1" cm="1">
        <f t="array" ref="O128">[1]!table_weight[SprintSpeed]*(('F+ , F-'!O$2-[1]!tbl_gk[[#This Row],[SprintSpeed]])/('F+ , F-'!O$2-'F+ , F-'!O$3))</f>
        <v>2.5299665348341924E-3</v>
      </c>
      <c r="P128" s="1" cm="1">
        <f t="array" ref="P128">[1]!table_weight[Agility]*(('F+ , F-'!P$2-[1]!tbl_gk[[#This Row],[Agility]])/('F+ , F-'!P$2-'F+ , F-'!P$3))</f>
        <v>3.744354215908813E-3</v>
      </c>
      <c r="Q128" s="1" cm="1">
        <f t="array" ref="Q128">[1]!table_weight[Reactions]*(('F+ , F-'!Q$2-[1]!tbl_gk[[#This Row],[Reactions]])/('F+ , F-'!Q$2-'F+ , F-'!Q$3))</f>
        <v>1.0828482001515951E-3</v>
      </c>
      <c r="R128" s="1" cm="1">
        <f t="array" ref="R128">[1]!table_weight[Balance]*(('F+ , F-'!R$2-[1]!tbl_gk[[#This Row],[Balance]])/('F+ , F-'!R$2-'F+ , F-'!R$3))</f>
        <v>1.9247126900653719E-3</v>
      </c>
      <c r="S128" s="1" cm="1">
        <f t="array" ref="S128">[1]!table_weight[ShotPower]*(('F+ , F-'!S$2-[1]!tbl_gk[[#This Row],[ShotPower]])/('F+ , F-'!S$2-'F+ , F-'!S$3))</f>
        <v>6.2329798837993753E-3</v>
      </c>
      <c r="T128" s="1" cm="1">
        <f t="array" ref="T128">[1]!table_weight[Jumping]*(('F+ , F-'!T$2-[1]!tbl_gk[[#This Row],[Jumping]])/('F+ , F-'!T$2-'F+ , F-'!T$3))</f>
        <v>2.4902597721228252E-3</v>
      </c>
      <c r="U128" s="1" cm="1">
        <f t="array" ref="U128">[1]!table_weight[Stamina]*(('F+ , F-'!U$2-[1]!tbl_gk[[#This Row],[Stamina]])/('F+ , F-'!U$2-'F+ , F-'!U$3))</f>
        <v>1.5456784792486501E-2</v>
      </c>
      <c r="V128" s="1" cm="1">
        <f t="array" ref="V128">[1]!table_weight[Strength]*(('F+ , F-'!V$2-[1]!tbl_gk[[#This Row],[Strength]])/('F+ , F-'!V$2-'F+ , F-'!V$3))</f>
        <v>1.3310009126863375E-2</v>
      </c>
      <c r="W128" s="1" cm="1">
        <f t="array" ref="W128">[1]!table_weight[LongShots]*(('F+ , F-'!W$2-[1]!tbl_gk[[#This Row],[LongShots]])/('F+ , F-'!W$2-'F+ , F-'!W$3))</f>
        <v>8.8300548353824494E-3</v>
      </c>
      <c r="X128" s="1" cm="1">
        <f t="array" ref="X128">[1]!table_weight[Aggression]*(('F+ , F-'!X$2-[1]!tbl_gk[[#This Row],[Aggression]])/('F+ , F-'!X$2-'F+ , F-'!X$3))</f>
        <v>9.7353209613629272E-3</v>
      </c>
      <c r="Y128" s="1" cm="1">
        <f t="array" ref="Y128">[1]!table_weight[Interceptions]*(('F+ , F-'!Y$2-[1]!tbl_gk[[#This Row],[Interceptions]])/('F+ , F-'!Y$2-'F+ , F-'!Y$3))</f>
        <v>1.6621279690131864E-2</v>
      </c>
      <c r="Z128" s="1" cm="1">
        <f t="array" ref="Z128">[1]!table_weight[Positioning]*(('F+ , F-'!Z$2-[1]!tbl_gk[[#This Row],[Positioning]])/('F+ , F-'!Z$2-'F+ , F-'!Z$3))</f>
        <v>1.3310009126863251E-3</v>
      </c>
      <c r="AA128" s="1" cm="1">
        <f t="array" ref="AA128">[1]!table_weight[Vision]*(('F+ , F-'!AA$2-[1]!tbl_gk[[#This Row],[Vision]])/('F+ , F-'!AA$2-'F+ , F-'!AA$3))</f>
        <v>2.6974951830443111E-2</v>
      </c>
      <c r="AB128" s="1" cm="1">
        <f t="array" ref="AB128">[1]!table_weight[Penalties]*(('F+ , F-'!AB$2-[1]!tbl_gk[[#This Row],[Penalties]])/('F+ , F-'!AB$2-'F+ , F-'!AB$3))</f>
        <v>2.3096780543674466E-3</v>
      </c>
      <c r="AC128" s="1" cm="1">
        <f t="array" ref="AC128">[1]!table_weight[Composure]*(('F+ , F-'!AC$2-[1]!tbl_gk[[#This Row],[Composure]])/('F+ , F-'!AC$2-'F+ , F-'!AC$3))</f>
        <v>6.9385511237783919E-4</v>
      </c>
      <c r="AD128" s="1" cm="1">
        <f t="array" ref="AD128">[1]!table_weight[Marking]*(('F+ , F-'!AD$2-[1]!tbl_gk[[#This Row],[Marking]])/('F+ , F-'!AD$2-'F+ , F-'!AD$3))</f>
        <v>1.8929790758205733E-2</v>
      </c>
      <c r="AE128" s="1" cm="1">
        <f t="array" ref="AE128">[1]!table_weight[StandingTackle]*(('F+ , F-'!AE$2-[1]!tbl_gk[[#This Row],[StandingTackle]])/('F+ , F-'!AE$2-'F+ , F-'!AE$3))</f>
        <v>2.6900228972187096E-2</v>
      </c>
      <c r="AF128" s="1" cm="1">
        <f t="array" ref="AF128">[1]!table_weight[SlidingTackle]*(('F+ , F-'!AF$2-[1]!tbl_gk[[#This Row],[SlidingTackle]])/('F+ , F-'!AF$2-'F+ , F-'!AF$3))</f>
        <v>9.7139715732897855E-3</v>
      </c>
      <c r="AG128" s="1" cm="1">
        <f t="array" ref="AG128">[1]!table_weight[GKDiving]*(('F+ , F-'!AG$2-[1]!tbl_gk[[#This Row],[GKDiving]])/('F+ , F-'!AG$2-'F+ , F-'!AG$3))</f>
        <v>4.7827299462529123E-2</v>
      </c>
      <c r="AH128" s="1" cm="1">
        <f t="array" ref="AH128">[1]!table_weight[GKHandling]*(('F+ , F-'!AH$2-[1]!tbl_gk[[#This Row],[GKHandling]])/('F+ , F-'!AH$2-'F+ , F-'!AH$3))</f>
        <v>4.8124363434346076E-2</v>
      </c>
      <c r="AI128" s="1" cm="1">
        <f t="array" ref="AI128">[1]!table_weight[GKKicking]*(('F+ , F-'!AI$2-[1]!tbl_gk[[#This Row],[GKKicking]])/('F+ , F-'!AI$2-'F+ , F-'!AI$3))</f>
        <v>2.8621843626407038E-2</v>
      </c>
      <c r="AJ128" s="1" cm="1">
        <f t="array" ref="AJ128">[1]!table_weight[GKPositioning]*(('F+ , F-'!AJ$2-[1]!tbl_gk[[#This Row],[GKPositioning]])/('F+ , F-'!AJ$2-'F+ , F-'!AJ$3))</f>
        <v>1.6397931244295699E-2</v>
      </c>
      <c r="AK128" s="1" cm="1">
        <f t="array" ref="AK128">[1]!table_weight[GKReflexes]*(('F+ , F-'!AK$2-[1]!tbl_gk[[#This Row],[GKReflexes]])/('F+ , F-'!AK$2-'F+ , F-'!AK$3))</f>
        <v>4.3727816651455198E-2</v>
      </c>
    </row>
    <row r="129" spans="1:37" x14ac:dyDescent="0.55000000000000004">
      <c r="A129" s="8">
        <f>[1]!tbl_gk[[#This Row],[ID]]</f>
        <v>178434</v>
      </c>
      <c r="B129" s="2" cm="1">
        <f t="array" ref="B129">[1]!table_weight[ValueEUR]*(('F+ , F-'!B$2-[1]!tbl_gk[[#This Row],[ValueEUR]])/('F+ , F-'!B$2-'F+ , F-'!B$3))</f>
        <v>1.1111930395502975E-5</v>
      </c>
      <c r="C129" s="2" cm="1">
        <f t="array" ref="C129">[1]!table_weight[WageEUR]*(('F+ , F-'!C$2-[1]!tbl_gk[[#This Row],[WageEUR]])/('F+ , F-'!C$2-'F+ , F-'!C$3))</f>
        <v>0</v>
      </c>
      <c r="D129" s="2" cm="1">
        <f t="array" ref="D129">[1]!table_weight[Crossing]*(('F+ , F-'!D$2-[1]!tbl_gk[[#This Row],[Crossing]])/('F+ , F-'!D$2-'F+ , F-'!D$3))</f>
        <v>3.1383600467551537E-2</v>
      </c>
      <c r="E129" s="2" cm="1">
        <f t="array" ref="E129">[1]!table_weight[Finishing]*(('F+ , F-'!E$2-[1]!tbl_gk[[#This Row],[Finishing]])/('F+ , F-'!E$2-'F+ , F-'!E$3))</f>
        <v>1.7968512321265388E-2</v>
      </c>
      <c r="F129" s="2" cm="1">
        <f t="array" ref="F129">[1]!table_weight[HeadingAccuracy]*(('F+ , F-'!F$2-[1]!tbl_gk[[#This Row],[HeadingAccuracy]])/('F+ , F-'!F$2-'F+ , F-'!F$3))</f>
        <v>1.294463632730245E-2</v>
      </c>
      <c r="G129" s="2" cm="1">
        <f t="array" ref="G129">[1]!table_weight[ShortPassing]*(('F+ , F-'!G$2-[1]!tbl_gk[[#This Row],[ShortPassing]])/('F+ , F-'!G$2-'F+ , F-'!G$3))</f>
        <v>5.484728289258417E-2</v>
      </c>
      <c r="H129" s="2" cm="1">
        <f t="array" ref="H129">[1]!table_weight[Volleys]*(('F+ , F-'!H$2-[1]!tbl_gk[[#This Row],[Volleys]])/('F+ , F-'!H$2-'F+ , F-'!H$3))</f>
        <v>1.6203489371833524E-3</v>
      </c>
      <c r="I129" s="2" cm="1">
        <f t="array" ref="I129">[1]!table_weight[Dribbling]*(('F+ , F-'!I$2-[1]!tbl_gk[[#This Row],[Dribbling]])/('F+ , F-'!I$2-'F+ , F-'!I$3))</f>
        <v>1.4668173323482065E-2</v>
      </c>
      <c r="J129" s="2" cm="1">
        <f t="array" ref="J129">[1]!table_weight[Curve]*(('F+ , F-'!J$2-[1]!tbl_gk[[#This Row],[Curve]])/('F+ , F-'!J$2-'F+ , F-'!J$3))</f>
        <v>8.2817834567149896E-3</v>
      </c>
      <c r="K129" s="2" cm="1">
        <f t="array" ref="K129">[1]!table_weight[FKAccuracy]*(('F+ , F-'!K$2-[1]!tbl_gk[[#This Row],[FKAccuracy]])/('F+ , F-'!K$2-'F+ , F-'!K$3))</f>
        <v>9.4310921813203358E-3</v>
      </c>
      <c r="L129" s="2" cm="1">
        <f t="array" ref="L129">[1]!table_weight[LongPassing]*(('F+ , F-'!L$2-[1]!tbl_gk[[#This Row],[LongPassing]])/('F+ , F-'!L$2-'F+ , F-'!L$3))</f>
        <v>1.6784147102349749E-2</v>
      </c>
      <c r="M129" s="2" cm="1">
        <f t="array" ref="M129">[1]!table_weight[BallControl]*(('F+ , F-'!M$2-[1]!tbl_gk[[#This Row],[BallControl]])/('F+ , F-'!M$2-'F+ , F-'!M$3))</f>
        <v>9.9960884871137055E-3</v>
      </c>
      <c r="N129" s="2" cm="1">
        <f t="array" ref="N129">[1]!table_weight[Acceleration]*(('F+ , F-'!N$2-[1]!tbl_gk[[#This Row],[Acceleration]])/('F+ , F-'!N$2-'F+ , F-'!N$3))</f>
        <v>7.8920524705166431E-3</v>
      </c>
      <c r="O129" s="2" cm="1">
        <f t="array" ref="O129">[1]!table_weight[SprintSpeed]*(('F+ , F-'!O$2-[1]!tbl_gk[[#This Row],[SprintSpeed]])/('F+ , F-'!O$2-'F+ , F-'!O$3))</f>
        <v>8.1521143900212863E-3</v>
      </c>
      <c r="P129" s="2" cm="1">
        <f t="array" ref="P129">[1]!table_weight[Agility]*(('F+ , F-'!P$2-[1]!tbl_gk[[#This Row],[Agility]])/('F+ , F-'!P$2-'F+ , F-'!P$3))</f>
        <v>4.4464206313917145E-3</v>
      </c>
      <c r="Q129" s="2" cm="1">
        <f t="array" ref="Q129">[1]!table_weight[Reactions]*(('F+ , F-'!Q$2-[1]!tbl_gk[[#This Row],[Reactions]])/('F+ , F-'!Q$2-'F+ , F-'!Q$3))</f>
        <v>1.3406692001876892E-3</v>
      </c>
      <c r="R129" s="2" cm="1">
        <f t="array" ref="R129">[1]!table_weight[Balance]*(('F+ , F-'!R$2-[1]!tbl_gk[[#This Row],[Balance]])/('F+ , F-'!R$2-'F+ , F-'!R$3))</f>
        <v>2.4214127391145E-3</v>
      </c>
      <c r="S129" s="2" cm="1">
        <f t="array" ref="S129">[1]!table_weight[ShotPower]*(('F+ , F-'!S$2-[1]!tbl_gk[[#This Row],[ShotPower]])/('F+ , F-'!S$2-'F+ , F-'!S$3))</f>
        <v>7.5315173595909123E-3</v>
      </c>
      <c r="T129" s="2" cm="1">
        <f t="array" ref="T129">[1]!table_weight[Jumping]*(('F+ , F-'!T$2-[1]!tbl_gk[[#This Row],[Jumping]])/('F+ , F-'!T$2-'F+ , F-'!T$3))</f>
        <v>1.2021943727489502E-3</v>
      </c>
      <c r="U129" s="2" cm="1">
        <f t="array" ref="U129">[1]!table_weight[Stamina]*(('F+ , F-'!U$2-[1]!tbl_gk[[#This Row],[Stamina]])/('F+ , F-'!U$2-'F+ , F-'!U$3))</f>
        <v>1.288065399373875E-2</v>
      </c>
      <c r="V129" s="2" cm="1">
        <f t="array" ref="V129">[1]!table_weight[Strength]*(('F+ , F-'!V$2-[1]!tbl_gk[[#This Row],[Strength]])/('F+ , F-'!V$2-'F+ , F-'!V$3))</f>
        <v>1.7746678835817833E-2</v>
      </c>
      <c r="W129" s="2" cm="1">
        <f t="array" ref="W129">[1]!table_weight[LongShots]*(('F+ , F-'!W$2-[1]!tbl_gk[[#This Row],[LongShots]])/('F+ , F-'!W$2-'F+ , F-'!W$3))</f>
        <v>7.271809864432606E-3</v>
      </c>
      <c r="X129" s="2" cm="1">
        <f t="array" ref="X129">[1]!table_weight[Aggression]*(('F+ , F-'!X$2-[1]!tbl_gk[[#This Row],[Aggression]])/('F+ , F-'!X$2-'F+ , F-'!X$3))</f>
        <v>4.2592029205962808E-3</v>
      </c>
      <c r="Y129" s="2" cm="1">
        <f t="array" ref="Y129">[1]!table_weight[Interceptions]*(('F+ , F-'!Y$2-[1]!tbl_gk[[#This Row],[Interceptions]])/('F+ , F-'!Y$2-'F+ , F-'!Y$3))</f>
        <v>1.5928726369709705E-2</v>
      </c>
      <c r="Z129" s="2" cm="1">
        <f t="array" ref="Z129">[1]!table_weight[Positioning]*(('F+ , F-'!Z$2-[1]!tbl_gk[[#This Row],[Positioning]])/('F+ , F-'!Z$2-'F+ , F-'!Z$3))</f>
        <v>1.3310009126863251E-3</v>
      </c>
      <c r="AA129" s="2" cm="1">
        <f t="array" ref="AA129">[1]!table_weight[Vision]*(('F+ , F-'!AA$2-[1]!tbl_gk[[#This Row],[Vision]])/('F+ , F-'!AA$2-'F+ , F-'!AA$3))</f>
        <v>2.5555217523577683E-2</v>
      </c>
      <c r="AB129" s="2" cm="1">
        <f t="array" ref="AB129">[1]!table_weight[Penalties]*(('F+ , F-'!AB$2-[1]!tbl_gk[[#This Row],[Penalties]])/('F+ , F-'!AB$2-'F+ , F-'!AB$3))</f>
        <v>1.4092950840208149E-3</v>
      </c>
      <c r="AC129" s="2" cm="1">
        <f t="array" ref="AC129">[1]!table_weight[Composure]*(('F+ , F-'!AC$2-[1]!tbl_gk[[#This Row],[Composure]])/('F+ , F-'!AC$2-'F+ , F-'!AC$3))</f>
        <v>9.0734899310948201E-4</v>
      </c>
      <c r="AD129" s="2" cm="1">
        <f t="array" ref="AD129">[1]!table_weight[Marking]*(('F+ , F-'!AD$2-[1]!tbl_gk[[#This Row],[Marking]])/('F+ , F-'!AD$2-'F+ , F-'!AD$3))</f>
        <v>2.366223844775717E-2</v>
      </c>
      <c r="AE129" s="2" cm="1">
        <f t="array" ref="AE129">[1]!table_weight[StandingTackle]*(('F+ , F-'!AE$2-[1]!tbl_gk[[#This Row],[StandingTackle]])/('F+ , F-'!AE$2-'F+ , F-'!AE$3))</f>
        <v>3.1383600467551613E-2</v>
      </c>
      <c r="AF129" s="2" cm="1">
        <f t="array" ref="AF129">[1]!table_weight[SlidingTackle]*(('F+ , F-'!AF$2-[1]!tbl_gk[[#This Row],[SlidingTackle]])/('F+ , F-'!AF$2-'F+ , F-'!AF$3))</f>
        <v>8.9667429907290316E-3</v>
      </c>
      <c r="AG129" s="2" cm="1">
        <f t="array" ref="AG129">[1]!table_weight[GKDiving]*(('F+ , F-'!AG$2-[1]!tbl_gk[[#This Row],[GKDiving]])/('F+ , F-'!AG$2-'F+ , F-'!AG$3))</f>
        <v>4.9535417300476586E-2</v>
      </c>
      <c r="AH129" s="2" cm="1">
        <f t="array" ref="AH129">[1]!table_weight[GKHandling]*(('F+ , F-'!AH$2-[1]!tbl_gk[[#This Row],[GKHandling]])/('F+ , F-'!AH$2-'F+ , F-'!AH$3))</f>
        <v>5.5253898757952898E-2</v>
      </c>
      <c r="AI129" s="2" cm="1">
        <f t="array" ref="AI129">[1]!table_weight[GKKicking]*(('F+ , F-'!AI$2-[1]!tbl_gk[[#This Row],[GKKicking]])/('F+ , F-'!AI$2-'F+ , F-'!AI$3))</f>
        <v>3.3988439306358358E-2</v>
      </c>
      <c r="AJ129" s="2" cm="1">
        <f t="array" ref="AJ129">[1]!table_weight[GKPositioning]*(('F+ , F-'!AJ$2-[1]!tbl_gk[[#This Row],[GKPositioning]])/('F+ , F-'!AJ$2-'F+ , F-'!AJ$3))</f>
        <v>1.8920689897264267E-2</v>
      </c>
      <c r="AK129" s="2" cm="1">
        <f t="array" ref="AK129">[1]!table_weight[GKReflexes]*(('F+ , F-'!AK$2-[1]!tbl_gk[[#This Row],[GKReflexes]])/('F+ , F-'!AK$2-'F+ , F-'!AK$3))</f>
        <v>4.9193793732887098E-2</v>
      </c>
    </row>
    <row r="130" spans="1:37" x14ac:dyDescent="0.55000000000000004">
      <c r="A130" s="7">
        <f>[1]!tbl_gk[[#This Row],[ID]]</f>
        <v>178566</v>
      </c>
      <c r="B130" s="1" cm="1">
        <f t="array" ref="B130">[1]!table_weight[ValueEUR]*(('F+ , F-'!B$2-[1]!tbl_gk[[#This Row],[ValueEUR]])/('F+ , F-'!B$2-'F+ , F-'!B$3))</f>
        <v>1.0525467402406984E-4</v>
      </c>
      <c r="C130" s="1" cm="1">
        <f t="array" ref="C130">[1]!table_weight[WageEUR]*(('F+ , F-'!C$2-[1]!tbl_gk[[#This Row],[WageEUR]])/('F+ , F-'!C$2-'F+ , F-'!C$3))</f>
        <v>1.0171443180448721E-3</v>
      </c>
      <c r="D130" s="1" cm="1">
        <f t="array" ref="D130">[1]!table_weight[Crossing]*(('F+ , F-'!D$2-[1]!tbl_gk[[#This Row],[Crossing]])/('F+ , F-'!D$2-'F+ , F-'!D$3))</f>
        <v>3.6987814836757178E-2</v>
      </c>
      <c r="E130" s="1" cm="1">
        <f t="array" ref="E130">[1]!table_weight[Finishing]*(('F+ , F-'!E$2-[1]!tbl_gk[[#This Row],[Finishing]])/('F+ , F-'!E$2-'F+ , F-'!E$3))</f>
        <v>1.59720109522359E-2</v>
      </c>
      <c r="F130" s="1" cm="1">
        <f t="array" ref="F130">[1]!table_weight[HeadingAccuracy]*(('F+ , F-'!F$2-[1]!tbl_gk[[#This Row],[HeadingAccuracy]])/('F+ , F-'!F$2-'F+ , F-'!F$3))</f>
        <v>1.1274360672166649E-2</v>
      </c>
      <c r="G130" s="1" cm="1">
        <f t="array" ref="G130">[1]!table_weight[ShortPassing]*(('F+ , F-'!G$2-[1]!tbl_gk[[#This Row],[ShortPassing]])/('F+ , F-'!G$2-'F+ , F-'!G$3))</f>
        <v>7.0317029349466889E-2</v>
      </c>
      <c r="H130" s="1" cm="1">
        <f t="array" ref="H130">[1]!table_weight[Volleys]*(('F+ , F-'!H$2-[1]!tbl_gk[[#This Row],[Volleys]])/('F+ , F-'!H$2-'F+ , F-'!H$3))</f>
        <v>1.3888705175857305E-3</v>
      </c>
      <c r="I130" s="1" cm="1">
        <f t="array" ref="I130">[1]!table_weight[Dribbling]*(('F+ , F-'!I$2-[1]!tbl_gk[[#This Row],[Dribbling]])/('F+ , F-'!I$2-'F+ , F-'!I$3))</f>
        <v>1.9557564431309422E-2</v>
      </c>
      <c r="J130" s="1" cm="1">
        <f t="array" ref="J130">[1]!table_weight[Curve]*(('F+ , F-'!J$2-[1]!tbl_gk[[#This Row],[Curve]])/('F+ , F-'!J$2-'F+ , F-'!J$3))</f>
        <v>9.4648953791028455E-3</v>
      </c>
      <c r="K130" s="1" cm="1">
        <f t="array" ref="K130">[1]!table_weight[FKAccuracy]*(('F+ , F-'!K$2-[1]!tbl_gk[[#This Row],[FKAccuracy]])/('F+ , F-'!K$2-'F+ , F-'!K$3))</f>
        <v>9.2789777912990392E-3</v>
      </c>
      <c r="L130" s="1" cm="1">
        <f t="array" ref="L130">[1]!table_weight[LongPassing]*(('F+ , F-'!L$2-[1]!tbl_gk[[#This Row],[LongPassing]])/('F+ , F-'!L$2-'F+ , F-'!L$3))</f>
        <v>3.031974960424471E-2</v>
      </c>
      <c r="M130" s="1" cm="1">
        <f t="array" ref="M130">[1]!table_weight[BallControl]*(('F+ , F-'!M$2-[1]!tbl_gk[[#This Row],[BallControl]])/('F+ , F-'!M$2-'F+ , F-'!M$3))</f>
        <v>1.3907601373375588E-2</v>
      </c>
      <c r="N130" s="1" cm="1">
        <f t="array" ref="N130">[1]!table_weight[Acceleration]*(('F+ , F-'!N$2-[1]!tbl_gk[[#This Row],[Acceleration]])/('F+ , F-'!N$2-'F+ , F-'!N$3))</f>
        <v>6.313641976413314E-3</v>
      </c>
      <c r="O130" s="1" cm="1">
        <f t="array" ref="O130">[1]!table_weight[SprintSpeed]*(('F+ , F-'!O$2-[1]!tbl_gk[[#This Row],[SprintSpeed]])/('F+ , F-'!O$2-'F+ , F-'!O$3))</f>
        <v>7.8710069972619326E-3</v>
      </c>
      <c r="P130" s="1" cm="1">
        <f t="array" ref="P130">[1]!table_weight[Agility]*(('F+ , F-'!P$2-[1]!tbl_gk[[#This Row],[Agility]])/('F+ , F-'!P$2-'F+ , F-'!P$3))</f>
        <v>3.744354215908813E-3</v>
      </c>
      <c r="Q130" s="1" cm="1">
        <f t="array" ref="Q130">[1]!table_weight[Reactions]*(('F+ , F-'!Q$2-[1]!tbl_gk[[#This Row],[Reactions]])/('F+ , F-'!Q$2-'F+ , F-'!Q$3))</f>
        <v>1.3922334001949081E-3</v>
      </c>
      <c r="R130" s="1" cm="1">
        <f t="array" ref="R130">[1]!table_weight[Balance]*(('F+ , F-'!R$2-[1]!tbl_gk[[#This Row],[Balance]])/('F+ , F-'!R$2-'F+ , F-'!R$3))</f>
        <v>1.6142751594096668E-3</v>
      </c>
      <c r="S130" s="1" cm="1">
        <f t="array" ref="S130">[1]!table_weight[ShotPower]*(('F+ , F-'!S$2-[1]!tbl_gk[[#This Row],[ShotPower]])/('F+ , F-'!S$2-'F+ , F-'!S$3))</f>
        <v>3.635904932216303E-3</v>
      </c>
      <c r="T130" s="1" cm="1">
        <f t="array" ref="T130">[1]!table_weight[Jumping]*(('F+ , F-'!T$2-[1]!tbl_gk[[#This Row],[Jumping]])/('F+ , F-'!T$2-'F+ , F-'!T$3))</f>
        <v>1.5456784792486503E-3</v>
      </c>
      <c r="U130" s="1" cm="1">
        <f t="array" ref="U130">[1]!table_weight[Stamina]*(('F+ , F-'!U$2-[1]!tbl_gk[[#This Row],[Stamina]])/('F+ , F-'!U$2-'F+ , F-'!U$3))</f>
        <v>1.1163233461240251E-2</v>
      </c>
      <c r="V130" s="1" cm="1">
        <f t="array" ref="V130">[1]!table_weight[Strength]*(('F+ , F-'!V$2-[1]!tbl_gk[[#This Row],[Strength]])/('F+ , F-'!V$2-'F+ , F-'!V$3))</f>
        <v>4.1704695264171907E-2</v>
      </c>
      <c r="W130" s="1" cm="1">
        <f t="array" ref="W130">[1]!table_weight[LongShots]*(('F+ , F-'!W$2-[1]!tbl_gk[[#This Row],[LongShots]])/('F+ , F-'!W$2-'F+ , F-'!W$3))</f>
        <v>8.0509323499075268E-3</v>
      </c>
      <c r="X130" s="1" cm="1">
        <f t="array" ref="X130">[1]!table_weight[Aggression]*(('F+ , F-'!X$2-[1]!tbl_gk[[#This Row],[Aggression]])/('F+ , F-'!X$2-'F+ , F-'!X$3))</f>
        <v>1.7036811682385123E-2</v>
      </c>
      <c r="Y130" s="1" cm="1">
        <f t="array" ref="Y130">[1]!table_weight[Interceptions]*(('F+ , F-'!Y$2-[1]!tbl_gk[[#This Row],[Interceptions]])/('F+ , F-'!Y$2-'F+ , F-'!Y$3))</f>
        <v>1.3851066408443219E-2</v>
      </c>
      <c r="Z130" s="1" cm="1">
        <f t="array" ref="Z130">[1]!table_weight[Positioning]*(('F+ , F-'!Z$2-[1]!tbl_gk[[#This Row],[Positioning]])/('F+ , F-'!Z$2-'F+ , F-'!Z$3))</f>
        <v>1.4788899029848058E-3</v>
      </c>
      <c r="AA130" s="1" cm="1">
        <f t="array" ref="AA130">[1]!table_weight[Vision]*(('F+ , F-'!AA$2-[1]!tbl_gk[[#This Row],[Vision]])/('F+ , F-'!AA$2-'F+ , F-'!AA$3))</f>
        <v>1.2067741608356128E-2</v>
      </c>
      <c r="AB130" s="1" cm="1">
        <f t="array" ref="AB130">[1]!table_weight[Penalties]*(('F+ , F-'!AB$2-[1]!tbl_gk[[#This Row],[Penalties]])/('F+ , F-'!AB$2-'F+ , F-'!AB$3))</f>
        <v>2.153089711698467E-3</v>
      </c>
      <c r="AC130" s="1" cm="1">
        <f t="array" ref="AC130">[1]!table_weight[Composure]*(('F+ , F-'!AC$2-[1]!tbl_gk[[#This Row],[Composure]])/('F+ , F-'!AC$2-'F+ , F-'!AC$3))</f>
        <v>2.0281918669506067E-3</v>
      </c>
      <c r="AD130" s="1" cm="1">
        <f t="array" ref="AD130">[1]!table_weight[Marking]*(('F+ , F-'!AD$2-[1]!tbl_gk[[#This Row],[Marking]])/('F+ , F-'!AD$2-'F+ , F-'!AD$3))</f>
        <v>1.5774825631838112E-2</v>
      </c>
      <c r="AE130" s="1" cm="1">
        <f t="array" ref="AE130">[1]!table_weight[StandingTackle]*(('F+ , F-'!AE$2-[1]!tbl_gk[[#This Row],[StandingTackle]])/('F+ , F-'!AE$2-'F+ , F-'!AE$3))</f>
        <v>2.465854322450484E-2</v>
      </c>
      <c r="AF130" s="1" cm="1">
        <f t="array" ref="AF130">[1]!table_weight[SlidingTackle]*(('F+ , F-'!AF$2-[1]!tbl_gk[[#This Row],[SlidingTackle]])/('F+ , F-'!AF$2-'F+ , F-'!AF$3))</f>
        <v>1.0461200155850536E-2</v>
      </c>
      <c r="AG130" s="1" cm="1">
        <f t="array" ref="AG130">[1]!table_weight[GKDiving]*(('F+ , F-'!AG$2-[1]!tbl_gk[[#This Row],[GKDiving]])/('F+ , F-'!AG$2-'F+ , F-'!AG$3))</f>
        <v>2.5621767569212028E-2</v>
      </c>
      <c r="AH130" s="1" cm="1">
        <f t="array" ref="AH130">[1]!table_weight[GKHandling]*(('F+ , F-'!AH$2-[1]!tbl_gk[[#This Row],[GKHandling]])/('F+ , F-'!AH$2-'F+ , F-'!AH$3))</f>
        <v>3.9212444279837541E-2</v>
      </c>
      <c r="AI130" s="1" cm="1">
        <f t="array" ref="AI130">[1]!table_weight[GKKicking]*(('F+ , F-'!AI$2-[1]!tbl_gk[[#This Row],[GKKicking]])/('F+ , F-'!AI$2-'F+ , F-'!AI$3))</f>
        <v>1.6099787039853958E-2</v>
      </c>
      <c r="AJ130" s="1" cm="1">
        <f t="array" ref="AJ130">[1]!table_weight[GKPositioning]*(('F+ , F-'!AJ$2-[1]!tbl_gk[[#This Row],[GKPositioning]])/('F+ , F-'!AJ$2-'F+ , F-'!AJ$3))</f>
        <v>1.1983103601600703E-2</v>
      </c>
      <c r="AK130" s="1" cm="1">
        <f t="array" ref="AK130">[1]!table_weight[GKReflexes]*(('F+ , F-'!AK$2-[1]!tbl_gk[[#This Row],[GKReflexes]])/('F+ , F-'!AK$2-'F+ , F-'!AK$3))</f>
        <v>2.0041915965250297E-2</v>
      </c>
    </row>
    <row r="131" spans="1:37" x14ac:dyDescent="0.55000000000000004">
      <c r="A131" s="8">
        <f>[1]!tbl_gk[[#This Row],[ID]]</f>
        <v>178571</v>
      </c>
      <c r="B131" s="2" cm="1">
        <f t="array" ref="B131">[1]!table_weight[ValueEUR]*(('F+ , F-'!B$2-[1]!tbl_gk[[#This Row],[ValueEUR]])/('F+ , F-'!B$2-'F+ , F-'!B$3))</f>
        <v>6.2041611374891601E-5</v>
      </c>
      <c r="C131" s="2" cm="1">
        <f t="array" ref="C131">[1]!table_weight[WageEUR]*(('F+ , F-'!C$2-[1]!tbl_gk[[#This Row],[WageEUR]])/('F+ , F-'!C$2-'F+ , F-'!C$3))</f>
        <v>7.0417683556952691E-4</v>
      </c>
      <c r="D131" s="2" cm="1">
        <f t="array" ref="D131">[1]!table_weight[Crossing]*(('F+ , F-'!D$2-[1]!tbl_gk[[#This Row],[Crossing]])/('F+ , F-'!D$2-'F+ , F-'!D$3))</f>
        <v>3.81086577105983E-2</v>
      </c>
      <c r="E131" s="2" cm="1">
        <f t="array" ref="E131">[1]!table_weight[Finishing]*(('F+ , F-'!E$2-[1]!tbl_gk[[#This Row],[Finishing]])/('F+ , F-'!E$2-'F+ , F-'!E$3))</f>
        <v>1.2977258898691668E-2</v>
      </c>
      <c r="F131" s="2" cm="1">
        <f t="array" ref="F131">[1]!table_weight[HeadingAccuracy]*(('F+ , F-'!F$2-[1]!tbl_gk[[#This Row],[HeadingAccuracy]])/('F+ , F-'!F$2-'F+ , F-'!F$3))</f>
        <v>1.210949849973455E-2</v>
      </c>
      <c r="G131" s="2" cm="1">
        <f t="array" ref="G131">[1]!table_weight[ShortPassing]*(('F+ , F-'!G$2-[1]!tbl_gk[[#This Row],[ShortPassing]])/('F+ , F-'!G$2-'F+ , F-'!G$3))</f>
        <v>3.5158514674733445E-2</v>
      </c>
      <c r="H131" s="2" cm="1">
        <f t="array" ref="H131">[1]!table_weight[Volleys]*(('F+ , F-'!H$2-[1]!tbl_gk[[#This Row],[Volleys]])/('F+ , F-'!H$2-'F+ , F-'!H$3))</f>
        <v>8.1017446859167619E-4</v>
      </c>
      <c r="I131" s="2" cm="1">
        <f t="array" ref="I131">[1]!table_weight[Dribbling]*(('F+ , F-'!I$2-[1]!tbl_gk[[#This Row],[Dribbling]])/('F+ , F-'!I$2-'F+ , F-'!I$3))</f>
        <v>1.6623929766613008E-2</v>
      </c>
      <c r="J131" s="2" cm="1">
        <f t="array" ref="J131">[1]!table_weight[Curve]*(('F+ , F-'!J$2-[1]!tbl_gk[[#This Row],[Curve]])/('F+ , F-'!J$2-'F+ , F-'!J$3))</f>
        <v>9.1268634012777444E-3</v>
      </c>
      <c r="K131" s="2" cm="1">
        <f t="array" ref="K131">[1]!table_weight[FKAccuracy]*(('F+ , F-'!K$2-[1]!tbl_gk[[#This Row],[FKAccuracy]])/('F+ , F-'!K$2-'F+ , F-'!K$3))</f>
        <v>9.5832065713416324E-3</v>
      </c>
      <c r="L131" s="2" cm="1">
        <f t="array" ref="L131">[1]!table_weight[LongPassing]*(('F+ , F-'!L$2-[1]!tbl_gk[[#This Row],[LongPassing]])/('F+ , F-'!L$2-'F+ , F-'!L$3))</f>
        <v>1.7325571202425546E-2</v>
      </c>
      <c r="M131" s="2" cm="1">
        <f t="array" ref="M131">[1]!table_weight[BallControl]*(('F+ , F-'!M$2-[1]!tbl_gk[[#This Row],[BallControl]])/('F+ , F-'!M$2-'F+ , F-'!M$3))</f>
        <v>7.823025772523768E-3</v>
      </c>
      <c r="N131" s="2" cm="1">
        <f t="array" ref="N131">[1]!table_weight[Acceleration]*(('F+ , F-'!N$2-[1]!tbl_gk[[#This Row],[Acceleration]])/('F+ , F-'!N$2-'F+ , F-'!N$3))</f>
        <v>6.313641976413314E-3</v>
      </c>
      <c r="O131" s="2" cm="1">
        <f t="array" ref="O131">[1]!table_weight[SprintSpeed]*(('F+ , F-'!O$2-[1]!tbl_gk[[#This Row],[SprintSpeed]])/('F+ , F-'!O$2-'F+ , F-'!O$3))</f>
        <v>6.1843626407058041E-3</v>
      </c>
      <c r="P131" s="2" cm="1">
        <f t="array" ref="P131">[1]!table_weight[Agility]*(('F+ , F-'!P$2-[1]!tbl_gk[[#This Row],[Agility]])/('F+ , F-'!P$2-'F+ , F-'!P$3))</f>
        <v>1.2871217617186543E-3</v>
      </c>
      <c r="Q131" s="2" cm="1">
        <f t="array" ref="Q131">[1]!table_weight[Reactions]*(('F+ , F-'!Q$2-[1]!tbl_gk[[#This Row],[Reactions]])/('F+ , F-'!Q$2-'F+ , F-'!Q$3))</f>
        <v>1.1344124001588141E-3</v>
      </c>
      <c r="R131" s="2" cm="1">
        <f t="array" ref="R131">[1]!table_weight[Balance]*(('F+ , F-'!R$2-[1]!tbl_gk[[#This Row],[Balance]])/('F+ , F-'!R$2-'F+ , F-'!R$3))</f>
        <v>6.2087506131141017E-5</v>
      </c>
      <c r="S131" s="2" cm="1">
        <f t="array" ref="S131">[1]!table_weight[ShotPower]*(('F+ , F-'!S$2-[1]!tbl_gk[[#This Row],[ShotPower]])/('F+ , F-'!S$2-'F+ , F-'!S$3))</f>
        <v>6.4926873789576834E-3</v>
      </c>
      <c r="T131" s="2" cm="1">
        <f t="array" ref="T131">[1]!table_weight[Jumping]*(('F+ , F-'!T$2-[1]!tbl_gk[[#This Row],[Jumping]])/('F+ , F-'!T$2-'F+ , F-'!T$3))</f>
        <v>7.7283923962432515E-4</v>
      </c>
      <c r="U131" s="2" cm="1">
        <f t="array" ref="U131">[1]!table_weight[Stamina]*(('F+ , F-'!U$2-[1]!tbl_gk[[#This Row],[Stamina]])/('F+ , F-'!U$2-'F+ , F-'!U$3))</f>
        <v>1.2021943727489499E-2</v>
      </c>
      <c r="V131" s="2" cm="1">
        <f t="array" ref="V131">[1]!table_weight[Strength]*(('F+ , F-'!V$2-[1]!tbl_gk[[#This Row],[Strength]])/('F+ , F-'!V$2-'F+ , F-'!V$3))</f>
        <v>1.4197343068654266E-2</v>
      </c>
      <c r="W131" s="2" cm="1">
        <f t="array" ref="W131">[1]!table_weight[LongShots]*(('F+ , F-'!W$2-[1]!tbl_gk[[#This Row],[LongShots]])/('F+ , F-'!W$2-'F+ , F-'!W$3))</f>
        <v>7.271809864432606E-3</v>
      </c>
      <c r="X131" s="2" cm="1">
        <f t="array" ref="X131">[1]!table_weight[Aggression]*(('F+ , F-'!X$2-[1]!tbl_gk[[#This Row],[Aggression]])/('F+ , F-'!X$2-'F+ , F-'!X$3))</f>
        <v>9.7353209613629272E-3</v>
      </c>
      <c r="Y131" s="2" cm="1">
        <f t="array" ref="Y131">[1]!table_weight[Interceptions]*(('F+ , F-'!Y$2-[1]!tbl_gk[[#This Row],[Interceptions]])/('F+ , F-'!Y$2-'F+ , F-'!Y$3))</f>
        <v>1.5928726369709705E-2</v>
      </c>
      <c r="Z131" s="2" cm="1">
        <f t="array" ref="Z131">[1]!table_weight[Positioning]*(('F+ , F-'!Z$2-[1]!tbl_gk[[#This Row],[Positioning]])/('F+ , F-'!Z$2-'F+ , F-'!Z$3))</f>
        <v>1.1831119223878444E-3</v>
      </c>
      <c r="AA131" s="2" cm="1">
        <f t="array" ref="AA131">[1]!table_weight[Vision]*(('F+ , F-'!AA$2-[1]!tbl_gk[[#This Row],[Vision]])/('F+ , F-'!AA$2-'F+ , F-'!AA$3))</f>
        <v>1.7746678835817837E-2</v>
      </c>
      <c r="AB131" s="2" cm="1">
        <f t="array" ref="AB131">[1]!table_weight[Penalties]*(('F+ , F-'!AB$2-[1]!tbl_gk[[#This Row],[Penalties]])/('F+ , F-'!AB$2-'F+ , F-'!AB$3))</f>
        <v>1.9965013690294879E-3</v>
      </c>
      <c r="AC131" s="2" cm="1">
        <f t="array" ref="AC131">[1]!table_weight[Composure]*(('F+ , F-'!AC$2-[1]!tbl_gk[[#This Row],[Composure]])/('F+ , F-'!AC$2-'F+ , F-'!AC$3))</f>
        <v>1.2275898142069463E-3</v>
      </c>
      <c r="AD131" s="2" cm="1">
        <f t="array" ref="AD131">[1]!table_weight[Marking]*(('F+ , F-'!AD$2-[1]!tbl_gk[[#This Row],[Marking]])/('F+ , F-'!AD$2-'F+ , F-'!AD$3))</f>
        <v>2.2084755884573357E-2</v>
      </c>
      <c r="AE131" s="2" cm="1">
        <f t="array" ref="AE131">[1]!table_weight[StandingTackle]*(('F+ , F-'!AE$2-[1]!tbl_gk[[#This Row],[StandingTackle]])/('F+ , F-'!AE$2-'F+ , F-'!AE$3))</f>
        <v>2.465854322450484E-2</v>
      </c>
      <c r="AF131" s="2" cm="1">
        <f t="array" ref="AF131">[1]!table_weight[SlidingTackle]*(('F+ , F-'!AF$2-[1]!tbl_gk[[#This Row],[SlidingTackle]])/('F+ , F-'!AF$2-'F+ , F-'!AF$3))</f>
        <v>5.977828660486021E-3</v>
      </c>
      <c r="AG131" s="2" cm="1">
        <f t="array" ref="AG131">[1]!table_weight[GKDiving]*(('F+ , F-'!AG$2-[1]!tbl_gk[[#This Row],[GKDiving]])/('F+ , F-'!AG$2-'F+ , F-'!AG$3))</f>
        <v>3.2454238921001903E-2</v>
      </c>
      <c r="AH131" s="2" cm="1">
        <f t="array" ref="AH131">[1]!table_weight[GKHandling]*(('F+ , F-'!AH$2-[1]!tbl_gk[[#This Row],[GKHandling]])/('F+ , F-'!AH$2-'F+ , F-'!AH$3))</f>
        <v>3.386529278713242E-2</v>
      </c>
      <c r="AI131" s="2" cm="1">
        <f t="array" ref="AI131">[1]!table_weight[GKKicking]*(('F+ , F-'!AI$2-[1]!tbl_gk[[#This Row],[GKKicking]])/('F+ , F-'!AI$2-'F+ , F-'!AI$3))</f>
        <v>2.9516276239732256E-2</v>
      </c>
      <c r="AJ131" s="2" cm="1">
        <f t="array" ref="AJ131">[1]!table_weight[GKPositioning]*(('F+ , F-'!AJ$2-[1]!tbl_gk[[#This Row],[GKPositioning]])/('F+ , F-'!AJ$2-'F+ , F-'!AJ$3))</f>
        <v>1.2613793264842845E-2</v>
      </c>
      <c r="AK131" s="2" cm="1">
        <f t="array" ref="AK131">[1]!table_weight[GKReflexes]*(('F+ , F-'!AK$2-[1]!tbl_gk[[#This Row],[GKReflexes]])/('F+ , F-'!AK$2-'F+ , F-'!AK$3))</f>
        <v>3.8261839570023298E-2</v>
      </c>
    </row>
    <row r="132" spans="1:37" x14ac:dyDescent="0.55000000000000004">
      <c r="A132" s="7">
        <f>[1]!tbl_gk[[#This Row],[ID]]</f>
        <v>178750</v>
      </c>
      <c r="B132" s="1" cm="1">
        <f t="array" ref="B132">[1]!table_weight[ValueEUR]*(('F+ , F-'!B$2-[1]!tbl_gk[[#This Row],[ValueEUR]])/('F+ , F-'!B$2-'F+ , F-'!B$3))</f>
        <v>1.6948780500474119E-3</v>
      </c>
      <c r="C132" s="1" cm="1">
        <f t="array" ref="C132">[1]!table_weight[WageEUR]*(('F+ , F-'!C$2-[1]!tbl_gk[[#This Row],[WageEUR]])/('F+ , F-'!C$2-'F+ , F-'!C$3))</f>
        <v>3.2079166953722892E-3</v>
      </c>
      <c r="D132" s="1" cm="1">
        <f t="array" ref="D132">[1]!table_weight[Crossing]*(('F+ , F-'!D$2-[1]!tbl_gk[[#This Row],[Crossing]])/('F+ , F-'!D$2-'F+ , F-'!D$3))</f>
        <v>2.2416857476822528E-2</v>
      </c>
      <c r="E132" s="1" cm="1">
        <f t="array" ref="E132">[1]!table_weight[Finishing]*(('F+ , F-'!E$2-[1]!tbl_gk[[#This Row],[Finishing]])/('F+ , F-'!E$2-'F+ , F-'!E$3))</f>
        <v>1.2977258898691668E-2</v>
      </c>
      <c r="F132" s="1" cm="1">
        <f t="array" ref="F132">[1]!table_weight[HeadingAccuracy]*(('F+ , F-'!F$2-[1]!tbl_gk[[#This Row],[HeadingAccuracy]])/('F+ , F-'!F$2-'F+ , F-'!F$3))</f>
        <v>1.08567917583827E-2</v>
      </c>
      <c r="G132" s="1" cm="1">
        <f t="array" ref="G132">[1]!table_weight[ShortPassing]*(('F+ , F-'!G$2-[1]!tbl_gk[[#This Row],[ShortPassing]])/('F+ , F-'!G$2-'F+ , F-'!G$3))</f>
        <v>3.3752174087744106E-2</v>
      </c>
      <c r="H132" s="1" cm="1">
        <f t="array" ref="H132">[1]!table_weight[Volleys]*(('F+ , F-'!H$2-[1]!tbl_gk[[#This Row],[Volleys]])/('F+ , F-'!H$2-'F+ , F-'!H$3))</f>
        <v>1.2731313077869197E-3</v>
      </c>
      <c r="I132" s="1" cm="1">
        <f t="array" ref="I132">[1]!table_weight[Dribbling]*(('F+ , F-'!I$2-[1]!tbl_gk[[#This Row],[Dribbling]])/('F+ , F-'!I$2-'F+ , F-'!I$3))</f>
        <v>1.5646051545047536E-2</v>
      </c>
      <c r="J132" s="1" cm="1">
        <f t="array" ref="J132">[1]!table_weight[Curve]*(('F+ , F-'!J$2-[1]!tbl_gk[[#This Row],[Curve]])/('F+ , F-'!J$2-'F+ , F-'!J$3))</f>
        <v>7.774735489977337E-3</v>
      </c>
      <c r="K132" s="1" cm="1">
        <f t="array" ref="K132">[1]!table_weight[FKAccuracy]*(('F+ , F-'!K$2-[1]!tbl_gk[[#This Row],[FKAccuracy]])/('F+ , F-'!K$2-'F+ , F-'!K$3))</f>
        <v>7.9099482811073787E-3</v>
      </c>
      <c r="L132" s="1" cm="1">
        <f t="array" ref="L132">[1]!table_weight[LongPassing]*(('F+ , F-'!L$2-[1]!tbl_gk[[#This Row],[LongPassing]])/('F+ , F-'!L$2-'F+ , F-'!L$3))</f>
        <v>1.5701298902198155E-2</v>
      </c>
      <c r="M132" s="1" cm="1">
        <f t="array" ref="M132">[1]!table_weight[BallControl]*(('F+ , F-'!M$2-[1]!tbl_gk[[#This Row],[BallControl]])/('F+ , F-'!M$2-'F+ , F-'!M$3))</f>
        <v>1.4342213916293577E-2</v>
      </c>
      <c r="N132" s="1" cm="1">
        <f t="array" ref="N132">[1]!table_weight[Acceleration]*(('F+ , F-'!N$2-[1]!tbl_gk[[#This Row],[Acceleration]])/('F+ , F-'!N$2-'F+ , F-'!N$3))</f>
        <v>1.3529232806599957E-3</v>
      </c>
      <c r="O132" s="1" cm="1">
        <f t="array" ref="O132">[1]!table_weight[SprintSpeed]*(('F+ , F-'!O$2-[1]!tbl_gk[[#This Row],[SprintSpeed]])/('F+ , F-'!O$2-'F+ , F-'!O$3))</f>
        <v>3.092181320352902E-3</v>
      </c>
      <c r="P132" s="1" cm="1">
        <f t="array" ref="P132">[1]!table_weight[Agility]*(('F+ , F-'!P$2-[1]!tbl_gk[[#This Row],[Agility]])/('F+ , F-'!P$2-'F+ , F-'!P$3))</f>
        <v>9.3608855397720326E-4</v>
      </c>
      <c r="Q132" s="1" cm="1">
        <f t="array" ref="Q132">[1]!table_weight[Reactions]*(('F+ , F-'!Q$2-[1]!tbl_gk[[#This Row],[Reactions]])/('F+ , F-'!Q$2-'F+ , F-'!Q$3))</f>
        <v>5.6720620007940704E-4</v>
      </c>
      <c r="R132" s="1" cm="1">
        <f t="array" ref="R132">[1]!table_weight[Balance]*(('F+ , F-'!R$2-[1]!tbl_gk[[#This Row],[Balance]])/('F+ , F-'!R$2-'F+ , F-'!R$3))</f>
        <v>6.8296256744255124E-4</v>
      </c>
      <c r="S132" s="1" cm="1">
        <f t="array" ref="S132">[1]!table_weight[ShotPower]*(('F+ , F-'!S$2-[1]!tbl_gk[[#This Row],[ShotPower]])/('F+ , F-'!S$2-'F+ , F-'!S$3))</f>
        <v>2.8567824467413809E-3</v>
      </c>
      <c r="T132" s="1" cm="1">
        <f t="array" ref="T132">[1]!table_weight[Jumping]*(('F+ , F-'!T$2-[1]!tbl_gk[[#This Row],[Jumping]])/('F+ , F-'!T$2-'F+ , F-'!T$3))</f>
        <v>9.4458129287417522E-4</v>
      </c>
      <c r="U132" s="1" cm="1">
        <f t="array" ref="U132">[1]!table_weight[Stamina]*(('F+ , F-'!U$2-[1]!tbl_gk[[#This Row],[Stamina]])/('F+ , F-'!U$2-'F+ , F-'!U$3))</f>
        <v>5.1522615974955001E-3</v>
      </c>
      <c r="V132" s="1" cm="1">
        <f t="array" ref="V132">[1]!table_weight[Strength]*(('F+ , F-'!V$2-[1]!tbl_gk[[#This Row],[Strength]])/('F+ , F-'!V$2-'F+ , F-'!V$3))</f>
        <v>1.0648007301490701E-2</v>
      </c>
      <c r="W132" s="1" cm="1">
        <f t="array" ref="W132">[1]!table_weight[LongShots]*(('F+ , F-'!W$2-[1]!tbl_gk[[#This Row],[LongShots]])/('F+ , F-'!W$2-'F+ , F-'!W$3))</f>
        <v>8.3106398450658349E-3</v>
      </c>
      <c r="X132" s="1" cm="1">
        <f t="array" ref="X132">[1]!table_weight[Aggression]*(('F+ , F-'!X$2-[1]!tbl_gk[[#This Row],[Aggression]])/('F+ , F-'!X$2-'F+ , F-'!X$3))</f>
        <v>1.5211439002129575E-2</v>
      </c>
      <c r="Y132" s="1" cm="1">
        <f t="array" ref="Y132">[1]!table_weight[Interceptions]*(('F+ , F-'!Y$2-[1]!tbl_gk[[#This Row],[Interceptions]])/('F+ , F-'!Y$2-'F+ , F-'!Y$3))</f>
        <v>1.5236173049287543E-2</v>
      </c>
      <c r="Z132" s="1" cm="1">
        <f t="array" ref="Z132">[1]!table_weight[Positioning]*(('F+ , F-'!Z$2-[1]!tbl_gk[[#This Row],[Positioning]])/('F+ , F-'!Z$2-'F+ , F-'!Z$3))</f>
        <v>1.1831119223878444E-3</v>
      </c>
      <c r="AA132" s="1" cm="1">
        <f t="array" ref="AA132">[1]!table_weight[Vision]*(('F+ , F-'!AA$2-[1]!tbl_gk[[#This Row],[Vision]])/('F+ , F-'!AA$2-'F+ , F-'!AA$3))</f>
        <v>1.7036811682385123E-2</v>
      </c>
      <c r="AB132" s="1" cm="1">
        <f t="array" ref="AB132">[1]!table_weight[Penalties]*(('F+ , F-'!AB$2-[1]!tbl_gk[[#This Row],[Penalties]])/('F+ , F-'!AB$2-'F+ , F-'!AB$3))</f>
        <v>2.3096780543674466E-3</v>
      </c>
      <c r="AC132" s="1" cm="1">
        <f t="array" ref="AC132">[1]!table_weight[Composure]*(('F+ , F-'!AC$2-[1]!tbl_gk[[#This Row],[Composure]])/('F+ , F-'!AC$2-'F+ , F-'!AC$3))</f>
        <v>3.2024082109746423E-4</v>
      </c>
      <c r="AD132" s="1" cm="1">
        <f t="array" ref="AD132">[1]!table_weight[Marking]*(('F+ , F-'!AD$2-[1]!tbl_gk[[#This Row],[Marking]])/('F+ , F-'!AD$2-'F+ , F-'!AD$3))</f>
        <v>9.4648953791028664E-3</v>
      </c>
      <c r="AE132" s="1" cm="1">
        <f t="array" ref="AE132">[1]!table_weight[StandingTackle]*(('F+ , F-'!AE$2-[1]!tbl_gk[[#This Row],[StandingTackle]])/('F+ , F-'!AE$2-'F+ , F-'!AE$3))</f>
        <v>2.241685747682258E-2</v>
      </c>
      <c r="AF132" s="1" cm="1">
        <f t="array" ref="AF132">[1]!table_weight[SlidingTackle]*(('F+ , F-'!AF$2-[1]!tbl_gk[[#This Row],[SlidingTackle]])/('F+ , F-'!AF$2-'F+ , F-'!AF$3))</f>
        <v>8.2195144081682794E-3</v>
      </c>
      <c r="AG132" s="1" cm="1">
        <f t="array" ref="AG132">[1]!table_weight[GKDiving]*(('F+ , F-'!AG$2-[1]!tbl_gk[[#This Row],[GKDiving]])/('F+ , F-'!AG$2-'F+ , F-'!AG$3))</f>
        <v>1.7081178379474687E-2</v>
      </c>
      <c r="AH132" s="1" cm="1">
        <f t="array" ref="AH132">[1]!table_weight[GKHandling]*(('F+ , F-'!AH$2-[1]!tbl_gk[[#This Row],[GKHandling]])/('F+ , F-'!AH$2-'F+ , F-'!AH$3))</f>
        <v>2.3170989801722181E-2</v>
      </c>
      <c r="AI132" s="1" cm="1">
        <f t="array" ref="AI132">[1]!table_weight[GKKicking]*(('F+ , F-'!AI$2-[1]!tbl_gk[[#This Row],[GKKicking]])/('F+ , F-'!AI$2-'F+ , F-'!AI$3))</f>
        <v>1.3416489199878298E-2</v>
      </c>
      <c r="AJ132" s="1" cm="1">
        <f t="array" ref="AJ132">[1]!table_weight[GKPositioning]*(('F+ , F-'!AJ$2-[1]!tbl_gk[[#This Row],[GKPositioning]])/('F+ , F-'!AJ$2-'F+ , F-'!AJ$3))</f>
        <v>8.8296552853899916E-3</v>
      </c>
      <c r="AK132" s="1" cm="1">
        <f t="array" ref="AK132">[1]!table_weight[GKReflexes]*(('F+ , F-'!AK$2-[1]!tbl_gk[[#This Row],[GKReflexes]])/('F+ , F-'!AK$2-'F+ , F-'!AK$3))</f>
        <v>2.1863908325727599E-2</v>
      </c>
    </row>
    <row r="133" spans="1:37" x14ac:dyDescent="0.55000000000000004">
      <c r="A133" s="8">
        <f>[1]!tbl_gk[[#This Row],[ID]]</f>
        <v>179547</v>
      </c>
      <c r="B133" s="2" cm="1">
        <f t="array" ref="B133">[1]!table_weight[ValueEUR]*(('F+ , F-'!B$2-[1]!tbl_gk[[#This Row],[ValueEUR]])/('F+ , F-'!B$2-'F+ , F-'!B$3))</f>
        <v>8.210481903343863E-5</v>
      </c>
      <c r="C133" s="2" cm="1">
        <f t="array" ref="C133">[1]!table_weight[WageEUR]*(('F+ , F-'!C$2-[1]!tbl_gk[[#This Row],[WageEUR]])/('F+ , F-'!C$2-'F+ , F-'!C$3))</f>
        <v>1.1736280592825449E-3</v>
      </c>
      <c r="D133" s="2" cm="1">
        <f t="array" ref="D133">[1]!table_weight[Crossing]*(('F+ , F-'!D$2-[1]!tbl_gk[[#This Row],[Crossing]])/('F+ , F-'!D$2-'F+ , F-'!D$3))</f>
        <v>3.6987814836757178E-2</v>
      </c>
      <c r="E133" s="2" cm="1">
        <f t="array" ref="E133">[1]!table_weight[Finishing]*(('F+ , F-'!E$2-[1]!tbl_gk[[#This Row],[Finishing]])/('F+ , F-'!E$2-'F+ , F-'!E$3))</f>
        <v>1.0980757529662181E-2</v>
      </c>
      <c r="F133" s="2" cm="1">
        <f t="array" ref="F133">[1]!table_weight[HeadingAccuracy]*(('F+ , F-'!F$2-[1]!tbl_gk[[#This Row],[HeadingAccuracy]])/('F+ , F-'!F$2-'F+ , F-'!F$3))</f>
        <v>1.0439222844598752E-2</v>
      </c>
      <c r="G133" s="2" cm="1">
        <f t="array" ref="G133">[1]!table_weight[ShortPassing]*(('F+ , F-'!G$2-[1]!tbl_gk[[#This Row],[ShortPassing]])/('F+ , F-'!G$2-'F+ , F-'!G$3))</f>
        <v>2.1095108804840067E-2</v>
      </c>
      <c r="H133" s="2" cm="1">
        <f t="array" ref="H133">[1]!table_weight[Volleys]*(('F+ , F-'!H$2-[1]!tbl_gk[[#This Row],[Volleys]])/('F+ , F-'!H$2-'F+ , F-'!H$3))</f>
        <v>1.2731313077869197E-3</v>
      </c>
      <c r="I133" s="2" cm="1">
        <f t="array" ref="I133">[1]!table_weight[Dribbling]*(('F+ , F-'!I$2-[1]!tbl_gk[[#This Row],[Dribbling]])/('F+ , F-'!I$2-'F+ , F-'!I$3))</f>
        <v>1.5646051545047536E-2</v>
      </c>
      <c r="J133" s="2" cm="1">
        <f t="array" ref="J133">[1]!table_weight[Curve]*(('F+ , F-'!J$2-[1]!tbl_gk[[#This Row],[Curve]])/('F+ , F-'!J$2-'F+ , F-'!J$3))</f>
        <v>9.6339113680153961E-3</v>
      </c>
      <c r="K133" s="2" cm="1">
        <f t="array" ref="K133">[1]!table_weight[FKAccuracy]*(('F+ , F-'!K$2-[1]!tbl_gk[[#This Row],[FKAccuracy]])/('F+ , F-'!K$2-'F+ , F-'!K$3))</f>
        <v>8.9747490112564478E-3</v>
      </c>
      <c r="L133" s="2" cm="1">
        <f t="array" ref="L133">[1]!table_weight[LongPassing]*(('F+ , F-'!L$2-[1]!tbl_gk[[#This Row],[LongPassing]])/('F+ , F-'!L$2-'F+ , F-'!L$3))</f>
        <v>1.8949843502652941E-2</v>
      </c>
      <c r="M133" s="2" cm="1">
        <f t="array" ref="M133">[1]!table_weight[BallControl]*(('F+ , F-'!M$2-[1]!tbl_gk[[#This Row],[BallControl]])/('F+ , F-'!M$2-'F+ , F-'!M$3))</f>
        <v>9.9960884871137055E-3</v>
      </c>
      <c r="N133" s="2" cm="1">
        <f t="array" ref="N133">[1]!table_weight[Acceleration]*(('F+ , F-'!N$2-[1]!tbl_gk[[#This Row],[Acceleration]])/('F+ , F-'!N$2-'F+ , F-'!N$3))</f>
        <v>2.480359347876659E-3</v>
      </c>
      <c r="O133" s="2" cm="1">
        <f t="array" ref="O133">[1]!table_weight[SprintSpeed]*(('F+ , F-'!O$2-[1]!tbl_gk[[#This Row],[SprintSpeed]])/('F+ , F-'!O$2-'F+ , F-'!O$3))</f>
        <v>2.5299665348341924E-3</v>
      </c>
      <c r="P133" s="2" cm="1">
        <f t="array" ref="P133">[1]!table_weight[Agility]*(('F+ , F-'!P$2-[1]!tbl_gk[[#This Row],[Agility]])/('F+ , F-'!P$2-'F+ , F-'!P$3))</f>
        <v>3.2763099389202109E-3</v>
      </c>
      <c r="Q133" s="2" cm="1">
        <f t="array" ref="Q133">[1]!table_weight[Reactions]*(('F+ , F-'!Q$2-[1]!tbl_gk[[#This Row],[Reactions]])/('F+ , F-'!Q$2-'F+ , F-'!Q$3))</f>
        <v>9.7971980013715747E-4</v>
      </c>
      <c r="R133" s="2" cm="1">
        <f t="array" ref="R133">[1]!table_weight[Balance]*(('F+ , F-'!R$2-[1]!tbl_gk[[#This Row],[Balance]])/('F+ , F-'!R$2-'F+ , F-'!R$3))</f>
        <v>1.5521876532785257E-3</v>
      </c>
      <c r="S133" s="2" cm="1">
        <f t="array" ref="S133">[1]!table_weight[ShotPower]*(('F+ , F-'!S$2-[1]!tbl_gk[[#This Row],[ShotPower]])/('F+ , F-'!S$2-'F+ , F-'!S$3))</f>
        <v>5.1941499031661464E-3</v>
      </c>
      <c r="T133" s="2" cm="1">
        <f t="array" ref="T133">[1]!table_weight[Jumping]*(('F+ , F-'!T$2-[1]!tbl_gk[[#This Row],[Jumping]])/('F+ , F-'!T$2-'F+ , F-'!T$3))</f>
        <v>7.7283923962432515E-4</v>
      </c>
      <c r="U133" s="2" cm="1">
        <f t="array" ref="U133">[1]!table_weight[Stamina]*(('F+ , F-'!U$2-[1]!tbl_gk[[#This Row],[Stamina]])/('F+ , F-'!U$2-'F+ , F-'!U$3))</f>
        <v>1.2021943727489499E-2</v>
      </c>
      <c r="V133" s="2" cm="1">
        <f t="array" ref="V133">[1]!table_weight[Strength]*(('F+ , F-'!V$2-[1]!tbl_gk[[#This Row],[Strength]])/('F+ , F-'!V$2-'F+ , F-'!V$3))</f>
        <v>1.5972010952236049E-2</v>
      </c>
      <c r="W133" s="2" cm="1">
        <f t="array" ref="W133">[1]!table_weight[LongShots]*(('F+ , F-'!W$2-[1]!tbl_gk[[#This Row],[LongShots]])/('F+ , F-'!W$2-'F+ , F-'!W$3))</f>
        <v>8.570347340224143E-3</v>
      </c>
      <c r="X133" s="2" cm="1">
        <f t="array" ref="X133">[1]!table_weight[Aggression]*(('F+ , F-'!X$2-[1]!tbl_gk[[#This Row],[Aggression]])/('F+ , F-'!X$2-'F+ , F-'!X$3))</f>
        <v>9.7353209613629272E-3</v>
      </c>
      <c r="Y133" s="2" cm="1">
        <f t="array" ref="Y133">[1]!table_weight[Interceptions]*(('F+ , F-'!Y$2-[1]!tbl_gk[[#This Row],[Interceptions]])/('F+ , F-'!Y$2-'F+ , F-'!Y$3))</f>
        <v>1.9391492971820509E-2</v>
      </c>
      <c r="Z133" s="2" cm="1">
        <f t="array" ref="Z133">[1]!table_weight[Positioning]*(('F+ , F-'!Z$2-[1]!tbl_gk[[#This Row],[Positioning]])/('F+ , F-'!Z$2-'F+ , F-'!Z$3))</f>
        <v>1.1831119223878444E-3</v>
      </c>
      <c r="AA133" s="2" cm="1">
        <f t="array" ref="AA133">[1]!table_weight[Vision]*(('F+ , F-'!AA$2-[1]!tbl_gk[[#This Row],[Vision]])/('F+ , F-'!AA$2-'F+ , F-'!AA$3))</f>
        <v>9.2282729946252754E-3</v>
      </c>
      <c r="AB133" s="2" cm="1">
        <f t="array" ref="AB133">[1]!table_weight[Penalties]*(('F+ , F-'!AB$2-[1]!tbl_gk[[#This Row],[Penalties]])/('F+ , F-'!AB$2-'F+ , F-'!AB$3))</f>
        <v>1.2135596556845905E-3</v>
      </c>
      <c r="AC133" s="2" cm="1">
        <f t="array" ref="AC133">[1]!table_weight[Composure]*(('F+ , F-'!AC$2-[1]!tbl_gk[[#This Row],[Composure]])/('F+ , F-'!AC$2-'F+ , F-'!AC$3))</f>
        <v>6.9385511237783919E-4</v>
      </c>
      <c r="AD133" s="2" cm="1">
        <f t="array" ref="AD133">[1]!table_weight[Marking]*(('F+ , F-'!AD$2-[1]!tbl_gk[[#This Row],[Marking]])/('F+ , F-'!AD$2-'F+ , F-'!AD$3))</f>
        <v>1.1042377942286678E-2</v>
      </c>
      <c r="AE133" s="2" cm="1">
        <f t="array" ref="AE133">[1]!table_weight[StandingTackle]*(('F+ , F-'!AE$2-[1]!tbl_gk[[#This Row],[StandingTackle]])/('F+ , F-'!AE$2-'F+ , F-'!AE$3))</f>
        <v>3.1383600467551613E-2</v>
      </c>
      <c r="AF133" s="2" cm="1">
        <f t="array" ref="AF133">[1]!table_weight[SlidingTackle]*(('F+ , F-'!AF$2-[1]!tbl_gk[[#This Row],[SlidingTackle]])/('F+ , F-'!AF$2-'F+ , F-'!AF$3))</f>
        <v>3.7361429128037632E-3</v>
      </c>
      <c r="AG133" s="2" cm="1">
        <f t="array" ref="AG133">[1]!table_weight[GKDiving]*(('F+ , F-'!AG$2-[1]!tbl_gk[[#This Row],[GKDiving]])/('F+ , F-'!AG$2-'F+ , F-'!AG$3))</f>
        <v>3.7578592434844307E-2</v>
      </c>
      <c r="AH133" s="2" cm="1">
        <f t="array" ref="AH133">[1]!table_weight[GKHandling]*(('F+ , F-'!AH$2-[1]!tbl_gk[[#This Row],[GKHandling]])/('F+ , F-'!AH$2-'F+ , F-'!AH$3))</f>
        <v>4.0994828110739248E-2</v>
      </c>
      <c r="AI133" s="2" cm="1">
        <f t="array" ref="AI133">[1]!table_weight[GKKicking]*(('F+ , F-'!AI$2-[1]!tbl_gk[[#This Row],[GKKicking]])/('F+ , F-'!AI$2-'F+ , F-'!AI$3))</f>
        <v>2.414968055978094E-2</v>
      </c>
      <c r="AJ133" s="2" cm="1">
        <f t="array" ref="AJ133">[1]!table_weight[GKPositioning]*(('F+ , F-'!AJ$2-[1]!tbl_gk[[#This Row],[GKPositioning]])/('F+ , F-'!AJ$2-'F+ , F-'!AJ$3))</f>
        <v>1.1983103601600703E-2</v>
      </c>
      <c r="AK133" s="2" cm="1">
        <f t="array" ref="AK133">[1]!table_weight[GKReflexes]*(('F+ , F-'!AK$2-[1]!tbl_gk[[#This Row],[GKReflexes]])/('F+ , F-'!AK$2-'F+ , F-'!AK$3))</f>
        <v>3.4617854849068701E-2</v>
      </c>
    </row>
    <row r="134" spans="1:37" x14ac:dyDescent="0.55000000000000004">
      <c r="A134" s="7">
        <f>[1]!tbl_gk[[#This Row],[ID]]</f>
        <v>179573</v>
      </c>
      <c r="B134" s="1" cm="1">
        <f t="array" ref="B134">[1]!table_weight[ValueEUR]*(('F+ , F-'!B$2-[1]!tbl_gk[[#This Row],[ValueEUR]])/('F+ , F-'!B$2-'F+ , F-'!B$3))</f>
        <v>7.1301553371144074E-5</v>
      </c>
      <c r="C134" s="1" cm="1">
        <f t="array" ref="C134">[1]!table_weight[WageEUR]*(('F+ , F-'!C$2-[1]!tbl_gk[[#This Row],[WageEUR]])/('F+ , F-'!C$2-'F+ , F-'!C$3))</f>
        <v>5.4769309433185425E-5</v>
      </c>
      <c r="D134" s="1" cm="1">
        <f t="array" ref="D134">[1]!table_weight[Crossing]*(('F+ , F-'!D$2-[1]!tbl_gk[[#This Row],[Crossing]])/('F+ , F-'!D$2-'F+ , F-'!D$3))</f>
        <v>2.6900228972187034E-2</v>
      </c>
      <c r="E134" s="1" cm="1">
        <f t="array" ref="E134">[1]!table_weight[Finishing]*(('F+ , F-'!E$2-[1]!tbl_gk[[#This Row],[Finishing]])/('F+ , F-'!E$2-'F+ , F-'!E$3))</f>
        <v>1.4973760267721157E-2</v>
      </c>
      <c r="F134" s="1" cm="1">
        <f t="array" ref="F134">[1]!table_weight[HeadingAccuracy]*(('F+ , F-'!F$2-[1]!tbl_gk[[#This Row],[HeadingAccuracy]])/('F+ , F-'!F$2-'F+ , F-'!F$3))</f>
        <v>9.6040850170308507E-3</v>
      </c>
      <c r="G134" s="1" cm="1">
        <f t="array" ref="G134">[1]!table_weight[ShortPassing]*(('F+ , F-'!G$2-[1]!tbl_gk[[#This Row],[ShortPassing]])/('F+ , F-'!G$2-'F+ , F-'!G$3))</f>
        <v>7.0317029349466889E-2</v>
      </c>
      <c r="H134" s="1" cm="1">
        <f t="array" ref="H134">[1]!table_weight[Volleys]*(('F+ , F-'!H$2-[1]!tbl_gk[[#This Row],[Volleys]])/('F+ , F-'!H$2-'F+ , F-'!H$3))</f>
        <v>1.851827356780974E-3</v>
      </c>
      <c r="I134" s="1" cm="1">
        <f t="array" ref="I134">[1]!table_weight[Dribbling]*(('F+ , F-'!I$2-[1]!tbl_gk[[#This Row],[Dribbling]])/('F+ , F-'!I$2-'F+ , F-'!I$3))</f>
        <v>1.8579686209743949E-2</v>
      </c>
      <c r="J134" s="1" cm="1">
        <f t="array" ref="J134">[1]!table_weight[Curve]*(('F+ , F-'!J$2-[1]!tbl_gk[[#This Row],[Curve]])/('F+ , F-'!J$2-'F+ , F-'!J$3))</f>
        <v>8.2817834567149896E-3</v>
      </c>
      <c r="K134" s="1" cm="1">
        <f t="array" ref="K134">[1]!table_weight[FKAccuracy]*(('F+ , F-'!K$2-[1]!tbl_gk[[#This Row],[FKAccuracy]])/('F+ , F-'!K$2-'F+ , F-'!K$3))</f>
        <v>8.0620626711286735E-3</v>
      </c>
      <c r="L134" s="1" cm="1">
        <f t="array" ref="L134">[1]!table_weight[LongPassing]*(('F+ , F-'!L$2-[1]!tbl_gk[[#This Row],[LongPassing]])/('F+ , F-'!L$2-'F+ , F-'!L$3))</f>
        <v>2.9778325504168909E-2</v>
      </c>
      <c r="M134" s="1" cm="1">
        <f t="array" ref="M134">[1]!table_weight[BallControl]*(('F+ , F-'!M$2-[1]!tbl_gk[[#This Row],[BallControl]])/('F+ , F-'!M$2-'F+ , F-'!M$3))</f>
        <v>1.4342213916293577E-2</v>
      </c>
      <c r="N134" s="1" cm="1">
        <f t="array" ref="N134">[1]!table_weight[Acceleration]*(('F+ , F-'!N$2-[1]!tbl_gk[[#This Row],[Acceleration]])/('F+ , F-'!N$2-'F+ , F-'!N$3))</f>
        <v>9.6959501780633037E-3</v>
      </c>
      <c r="O134" s="1" cm="1">
        <f t="array" ref="O134">[1]!table_weight[SprintSpeed]*(('F+ , F-'!O$2-[1]!tbl_gk[[#This Row],[SprintSpeed]])/('F+ , F-'!O$2-'F+ , F-'!O$3))</f>
        <v>1.0400973532096125E-2</v>
      </c>
      <c r="P134" s="1" cm="1">
        <f t="array" ref="P134">[1]!table_weight[Agility]*(('F+ , F-'!P$2-[1]!tbl_gk[[#This Row],[Agility]])/('F+ , F-'!P$2-'F+ , F-'!P$3))</f>
        <v>5.0314759776274665E-3</v>
      </c>
      <c r="Q134" s="1" cm="1">
        <f t="array" ref="Q134">[1]!table_weight[Reactions]*(('F+ , F-'!Q$2-[1]!tbl_gk[[#This Row],[Reactions]])/('F+ , F-'!Q$2-'F+ , F-'!Q$3))</f>
        <v>1.7531828002454398E-3</v>
      </c>
      <c r="R134" s="1" cm="1">
        <f t="array" ref="R134">[1]!table_weight[Balance]*(('F+ , F-'!R$2-[1]!tbl_gk[[#This Row],[Balance]])/('F+ , F-'!R$2-'F+ , F-'!R$3))</f>
        <v>2.359325232983359E-3</v>
      </c>
      <c r="S134" s="1" cm="1">
        <f t="array" ref="S134">[1]!table_weight[ShotPower]*(('F+ , F-'!S$2-[1]!tbl_gk[[#This Row],[ShotPower]])/('F+ , F-'!S$2-'F+ , F-'!S$3))</f>
        <v>5.9732723886410689E-3</v>
      </c>
      <c r="T134" s="1" cm="1">
        <f t="array" ref="T134">[1]!table_weight[Jumping]*(('F+ , F-'!T$2-[1]!tbl_gk[[#This Row],[Jumping]])/('F+ , F-'!T$2-'F+ , F-'!T$3))</f>
        <v>2.1467756656231253E-3</v>
      </c>
      <c r="U134" s="1" cm="1">
        <f t="array" ref="U134">[1]!table_weight[Stamina]*(('F+ , F-'!U$2-[1]!tbl_gk[[#This Row],[Stamina]])/('F+ , F-'!U$2-'F+ , F-'!U$3))</f>
        <v>9.4458129287417498E-3</v>
      </c>
      <c r="V134" s="1" cm="1">
        <f t="array" ref="V134">[1]!table_weight[Strength]*(('F+ , F-'!V$2-[1]!tbl_gk[[#This Row],[Strength]])/('F+ , F-'!V$2-'F+ , F-'!V$3))</f>
        <v>1.7746678835817833E-2</v>
      </c>
      <c r="W134" s="1" cm="1">
        <f t="array" ref="W134">[1]!table_weight[LongShots]*(('F+ , F-'!W$2-[1]!tbl_gk[[#This Row],[LongShots]])/('F+ , F-'!W$2-'F+ , F-'!W$3))</f>
        <v>8.3106398450658349E-3</v>
      </c>
      <c r="X134" s="1" cm="1">
        <f t="array" ref="X134">[1]!table_weight[Aggression]*(('F+ , F-'!X$2-[1]!tbl_gk[[#This Row],[Aggression]])/('F+ , F-'!X$2-'F+ , F-'!X$3))</f>
        <v>1.9470641922725854E-2</v>
      </c>
      <c r="Y134" s="1" cm="1">
        <f t="array" ref="Y134">[1]!table_weight[Interceptions]*(('F+ , F-'!Y$2-[1]!tbl_gk[[#This Row],[Interceptions]])/('F+ , F-'!Y$2-'F+ , F-'!Y$3))</f>
        <v>1.7313833010554024E-2</v>
      </c>
      <c r="Z134" s="1" cm="1">
        <f t="array" ref="Z134">[1]!table_weight[Positioning]*(('F+ , F-'!Z$2-[1]!tbl_gk[[#This Row],[Positioning]])/('F+ , F-'!Z$2-'F+ , F-'!Z$3))</f>
        <v>0</v>
      </c>
      <c r="AA134" s="1" cm="1">
        <f t="array" ref="AA134">[1]!table_weight[Vision]*(('F+ , F-'!AA$2-[1]!tbl_gk[[#This Row],[Vision]])/('F+ , F-'!AA$2-'F+ , F-'!AA$3))</f>
        <v>1.5617077375519694E-2</v>
      </c>
      <c r="AB134" s="1" cm="1">
        <f t="array" ref="AB134">[1]!table_weight[Penalties]*(('F+ , F-'!AB$2-[1]!tbl_gk[[#This Row],[Penalties]])/('F+ , F-'!AB$2-'F+ , F-'!AB$3))</f>
        <v>2.0356484546967322E-3</v>
      </c>
      <c r="AC134" s="1" cm="1">
        <f t="array" ref="AC134">[1]!table_weight[Composure]*(('F+ , F-'!AC$2-[1]!tbl_gk[[#This Row],[Composure]])/('F+ , F-'!AC$2-'F+ , F-'!AC$3))</f>
        <v>3.0422878004259103E-3</v>
      </c>
      <c r="AD134" s="1" cm="1">
        <f t="array" ref="AD134">[1]!table_weight[Marking]*(('F+ , F-'!AD$2-[1]!tbl_gk[[#This Row],[Marking]])/('F+ , F-'!AD$2-'F+ , F-'!AD$3))</f>
        <v>2.8394686137308601E-2</v>
      </c>
      <c r="AE134" s="1" cm="1">
        <f t="array" ref="AE134">[1]!table_weight[StandingTackle]*(('F+ , F-'!AE$2-[1]!tbl_gk[[#This Row],[StandingTackle]])/('F+ , F-'!AE$2-'F+ , F-'!AE$3))</f>
        <v>4.4833714953645158E-3</v>
      </c>
      <c r="AF134" s="1" cm="1">
        <f t="array" ref="AF134">[1]!table_weight[SlidingTackle]*(('F+ , F-'!AF$2-[1]!tbl_gk[[#This Row],[SlidingTackle]])/('F+ , F-'!AF$2-'F+ , F-'!AF$3))</f>
        <v>8.9667429907290316E-3</v>
      </c>
      <c r="AG134" s="1" cm="1">
        <f t="array" ref="AG134">[1]!table_weight[GKDiving]*(('F+ , F-'!AG$2-[1]!tbl_gk[[#This Row],[GKDiving]])/('F+ , F-'!AG$2-'F+ , F-'!AG$3))</f>
        <v>4.4411063786634182E-2</v>
      </c>
      <c r="AH134" s="1" cm="1">
        <f t="array" ref="AH134">[1]!table_weight[GKHandling]*(('F+ , F-'!AH$2-[1]!tbl_gk[[#This Row],[GKHandling]])/('F+ , F-'!AH$2-'F+ , F-'!AH$3))</f>
        <v>5.168913109614949E-2</v>
      </c>
      <c r="AI134" s="1" cm="1">
        <f t="array" ref="AI134">[1]!table_weight[GKKicking]*(('F+ , F-'!AI$2-[1]!tbl_gk[[#This Row],[GKKicking]])/('F+ , F-'!AI$2-'F+ , F-'!AI$3))</f>
        <v>2.7727411013081817E-2</v>
      </c>
      <c r="AJ134" s="1" cm="1">
        <f t="array" ref="AJ134">[1]!table_weight[GKPositioning]*(('F+ , F-'!AJ$2-[1]!tbl_gk[[#This Row],[GKPositioning]])/('F+ , F-'!AJ$2-'F+ , F-'!AJ$3))</f>
        <v>1.7659310570779983E-2</v>
      </c>
      <c r="AK134" s="1" cm="1">
        <f t="array" ref="AK134">[1]!table_weight[GKReflexes]*(('F+ , F-'!AK$2-[1]!tbl_gk[[#This Row],[GKReflexes]])/('F+ , F-'!AK$2-'F+ , F-'!AK$3))</f>
        <v>4.55498090119325E-2</v>
      </c>
    </row>
    <row r="135" spans="1:37" x14ac:dyDescent="0.55000000000000004">
      <c r="A135" s="8">
        <f>[1]!tbl_gk[[#This Row],[ID]]</f>
        <v>179783</v>
      </c>
      <c r="B135" s="2" cm="1">
        <f t="array" ref="B135">[1]!table_weight[ValueEUR]*(('F+ , F-'!B$2-[1]!tbl_gk[[#This Row],[ValueEUR]])/('F+ , F-'!B$2-'F+ , F-'!B$3))</f>
        <v>1.5927100233554262E-4</v>
      </c>
      <c r="C135" s="2" cm="1">
        <f t="array" ref="C135">[1]!table_weight[WageEUR]*(('F+ , F-'!C$2-[1]!tbl_gk[[#This Row],[WageEUR]])/('F+ , F-'!C$2-'F+ , F-'!C$3))</f>
        <v>1.4865955417578903E-3</v>
      </c>
      <c r="D135" s="2" cm="1">
        <f t="array" ref="D135">[1]!table_weight[Crossing]*(('F+ , F-'!D$2-[1]!tbl_gk[[#This Row],[Crossing]])/('F+ , F-'!D$2-'F+ , F-'!D$3))</f>
        <v>3.3625286215233793E-2</v>
      </c>
      <c r="E135" s="2" cm="1">
        <f t="array" ref="E135">[1]!table_weight[Finishing]*(('F+ , F-'!E$2-[1]!tbl_gk[[#This Row],[Finishing]])/('F+ , F-'!E$2-'F+ , F-'!E$3))</f>
        <v>1.59720109522359E-2</v>
      </c>
      <c r="F135" s="2" cm="1">
        <f t="array" ref="F135">[1]!table_weight[HeadingAccuracy]*(('F+ , F-'!F$2-[1]!tbl_gk[[#This Row],[HeadingAccuracy]])/('F+ , F-'!F$2-'F+ , F-'!F$3))</f>
        <v>1.00216539308148E-2</v>
      </c>
      <c r="G135" s="2" cm="1">
        <f t="array" ref="G135">[1]!table_weight[ShortPassing]*(('F+ , F-'!G$2-[1]!tbl_gk[[#This Row],[ShortPassing]])/('F+ , F-'!G$2-'F+ , F-'!G$3))</f>
        <v>5.3440942305594832E-2</v>
      </c>
      <c r="H135" s="2" cm="1">
        <f t="array" ref="H135">[1]!table_weight[Volleys]*(('F+ , F-'!H$2-[1]!tbl_gk[[#This Row],[Volleys]])/('F+ , F-'!H$2-'F+ , F-'!H$3))</f>
        <v>1.7360881469821632E-3</v>
      </c>
      <c r="I135" s="2" cm="1">
        <f t="array" ref="I135">[1]!table_weight[Dribbling]*(('F+ , F-'!I$2-[1]!tbl_gk[[#This Row],[Dribbling]])/('F+ , F-'!I$2-'F+ , F-'!I$3))</f>
        <v>1.5646051545047536E-2</v>
      </c>
      <c r="J135" s="2" cm="1">
        <f t="array" ref="J135">[1]!table_weight[Curve]*(('F+ , F-'!J$2-[1]!tbl_gk[[#This Row],[Curve]])/('F+ , F-'!J$2-'F+ , F-'!J$3))</f>
        <v>8.6198154345400926E-3</v>
      </c>
      <c r="K135" s="2" cm="1">
        <f t="array" ref="K135">[1]!table_weight[FKAccuracy]*(('F+ , F-'!K$2-[1]!tbl_gk[[#This Row],[FKAccuracy]])/('F+ , F-'!K$2-'F+ , F-'!K$3))</f>
        <v>9.5832065713416324E-3</v>
      </c>
      <c r="L135" s="2" cm="1">
        <f t="array" ref="L135">[1]!table_weight[LongPassing]*(('F+ , F-'!L$2-[1]!tbl_gk[[#This Row],[LongPassing]])/('F+ , F-'!L$2-'F+ , F-'!L$3))</f>
        <v>2.2739812203183531E-2</v>
      </c>
      <c r="M135" s="2" cm="1">
        <f t="array" ref="M135">[1]!table_weight[BallControl]*(('F+ , F-'!M$2-[1]!tbl_gk[[#This Row],[BallControl]])/('F+ , F-'!M$2-'F+ , F-'!M$3))</f>
        <v>9.9960884871137055E-3</v>
      </c>
      <c r="N135" s="2" cm="1">
        <f t="array" ref="N135">[1]!table_weight[Acceleration]*(('F+ , F-'!N$2-[1]!tbl_gk[[#This Row],[Acceleration]])/('F+ , F-'!N$2-'F+ , F-'!N$3))</f>
        <v>6.0881547629699816E-3</v>
      </c>
      <c r="O135" s="2" cm="1">
        <f t="array" ref="O135">[1]!table_weight[SprintSpeed]*(('F+ , F-'!O$2-[1]!tbl_gk[[#This Row],[SprintSpeed]])/('F+ , F-'!O$2-'F+ , F-'!O$3))</f>
        <v>5.0599330696683847E-3</v>
      </c>
      <c r="P135" s="2" cm="1">
        <f t="array" ref="P135">[1]!table_weight[Agility]*(('F+ , F-'!P$2-[1]!tbl_gk[[#This Row],[Agility]])/('F+ , F-'!P$2-'F+ , F-'!P$3))</f>
        <v>3.6273431466616623E-3</v>
      </c>
      <c r="Q135" s="2" cm="1">
        <f t="array" ref="Q135">[1]!table_weight[Reactions]*(('F+ , F-'!Q$2-[1]!tbl_gk[[#This Row],[Reactions]])/('F+ , F-'!Q$2-'F+ , F-'!Q$3))</f>
        <v>8.2502720011550109E-4</v>
      </c>
      <c r="R135" s="2" cm="1">
        <f t="array" ref="R135">[1]!table_weight[Balance]*(('F+ , F-'!R$2-[1]!tbl_gk[[#This Row],[Balance]])/('F+ , F-'!R$2-'F+ , F-'!R$3))</f>
        <v>2.0488877023276536E-3</v>
      </c>
      <c r="S135" s="2" cm="1">
        <f t="array" ref="S135">[1]!table_weight[ShotPower]*(('F+ , F-'!S$2-[1]!tbl_gk[[#This Row],[ShotPower]])/('F+ , F-'!S$2-'F+ , F-'!S$3))</f>
        <v>1.0648007301490601E-2</v>
      </c>
      <c r="T135" s="2" cm="1">
        <f t="array" ref="T135">[1]!table_weight[Jumping]*(('F+ , F-'!T$2-[1]!tbl_gk[[#This Row],[Jumping]])/('F+ , F-'!T$2-'F+ , F-'!T$3))</f>
        <v>1.1163233461240253E-3</v>
      </c>
      <c r="U135" s="2" cm="1">
        <f t="array" ref="U135">[1]!table_weight[Stamina]*(('F+ , F-'!U$2-[1]!tbl_gk[[#This Row],[Stamina]])/('F+ , F-'!U$2-'F+ , F-'!U$3))</f>
        <v>1.1163233461240251E-2</v>
      </c>
      <c r="V135" s="2" cm="1">
        <f t="array" ref="V135">[1]!table_weight[Strength]*(('F+ , F-'!V$2-[1]!tbl_gk[[#This Row],[Strength]])/('F+ , F-'!V$2-'F+ , F-'!V$3))</f>
        <v>1.2422675185072484E-2</v>
      </c>
      <c r="W135" s="2" cm="1">
        <f t="array" ref="W135">[1]!table_weight[LongShots]*(('F+ , F-'!W$2-[1]!tbl_gk[[#This Row],[LongShots]])/('F+ , F-'!W$2-'F+ , F-'!W$3))</f>
        <v>9.3494698256990638E-3</v>
      </c>
      <c r="X135" s="2" cm="1">
        <f t="array" ref="X135">[1]!table_weight[Aggression]*(('F+ , F-'!X$2-[1]!tbl_gk[[#This Row],[Aggression]])/('F+ , F-'!X$2-'F+ , F-'!X$3))</f>
        <v>5.4761180407666456E-3</v>
      </c>
      <c r="Y135" s="2" cm="1">
        <f t="array" ref="Y135">[1]!table_weight[Interceptions]*(('F+ , F-'!Y$2-[1]!tbl_gk[[#This Row],[Interceptions]])/('F+ , F-'!Y$2-'F+ , F-'!Y$3))</f>
        <v>1.4543619728865382E-2</v>
      </c>
      <c r="Z135" s="2" cm="1">
        <f t="array" ref="Z135">[1]!table_weight[Positioning]*(('F+ , F-'!Z$2-[1]!tbl_gk[[#This Row],[Positioning]])/('F+ , F-'!Z$2-'F+ , F-'!Z$3))</f>
        <v>1.3310009126863251E-3</v>
      </c>
      <c r="AA135" s="2" cm="1">
        <f t="array" ref="AA135">[1]!table_weight[Vision]*(('F+ , F-'!AA$2-[1]!tbl_gk[[#This Row],[Vision]])/('F+ , F-'!AA$2-'F+ , F-'!AA$3))</f>
        <v>1.9876280296115975E-2</v>
      </c>
      <c r="AB135" s="2" cm="1">
        <f t="array" ref="AB135">[1]!table_weight[Penalties]*(('F+ , F-'!AB$2-[1]!tbl_gk[[#This Row],[Penalties]])/('F+ , F-'!AB$2-'F+ , F-'!AB$3))</f>
        <v>2.0747955403639775E-3</v>
      </c>
      <c r="AC135" s="2" cm="1">
        <f t="array" ref="AC135">[1]!table_weight[Composure]*(('F+ , F-'!AC$2-[1]!tbl_gk[[#This Row],[Composure]])/('F+ , F-'!AC$2-'F+ , F-'!AC$3))</f>
        <v>4.8036123164619632E-4</v>
      </c>
      <c r="AD135" s="2" cm="1">
        <f t="array" ref="AD135">[1]!table_weight[Marking]*(('F+ , F-'!AD$2-[1]!tbl_gk[[#This Row],[Marking]])/('F+ , F-'!AD$2-'F+ , F-'!AD$3))</f>
        <v>3.1549651263676225E-2</v>
      </c>
      <c r="AE135" s="2" cm="1">
        <f t="array" ref="AE135">[1]!table_weight[StandingTackle]*(('F+ , F-'!AE$2-[1]!tbl_gk[[#This Row],[StandingTackle]])/('F+ , F-'!AE$2-'F+ , F-'!AE$3))</f>
        <v>2.9141914719869356E-2</v>
      </c>
      <c r="AF135" s="2" cm="1">
        <f t="array" ref="AF135">[1]!table_weight[SlidingTackle]*(('F+ , F-'!AF$2-[1]!tbl_gk[[#This Row],[SlidingTackle]])/('F+ , F-'!AF$2-'F+ , F-'!AF$3))</f>
        <v>1.120842873841129E-2</v>
      </c>
      <c r="AG135" s="2" cm="1">
        <f t="array" ref="AG135">[1]!table_weight[GKDiving]*(('F+ , F-'!AG$2-[1]!tbl_gk[[#This Row],[GKDiving]])/('F+ , F-'!AG$2-'F+ , F-'!AG$3))</f>
        <v>3.0746121083054436E-2</v>
      </c>
      <c r="AH135" s="2" cm="1">
        <f t="array" ref="AH135">[1]!table_weight[GKHandling]*(('F+ , F-'!AH$2-[1]!tbl_gk[[#This Row],[GKHandling]])/('F+ , F-'!AH$2-'F+ , F-'!AH$3))</f>
        <v>4.4559595772542655E-2</v>
      </c>
      <c r="AI135" s="2" cm="1">
        <f t="array" ref="AI135">[1]!table_weight[GKKicking]*(('F+ , F-'!AI$2-[1]!tbl_gk[[#This Row],[GKKicking]])/('F+ , F-'!AI$2-'F+ , F-'!AI$3))</f>
        <v>4.9193793732887098E-2</v>
      </c>
      <c r="AJ135" s="2" cm="1">
        <f t="array" ref="AJ135">[1]!table_weight[GKPositioning]*(('F+ , F-'!AJ$2-[1]!tbl_gk[[#This Row],[GKPositioning]])/('F+ , F-'!AJ$2-'F+ , F-'!AJ$3))</f>
        <v>1.3244482928084987E-2</v>
      </c>
      <c r="AK135" s="2" cm="1">
        <f t="array" ref="AK135">[1]!table_weight[GKReflexes]*(('F+ , F-'!AK$2-[1]!tbl_gk[[#This Row],[GKReflexes]])/('F+ , F-'!AK$2-'F+ , F-'!AK$3))</f>
        <v>2.55078930466822E-2</v>
      </c>
    </row>
    <row r="136" spans="1:37" x14ac:dyDescent="0.55000000000000004">
      <c r="A136" s="7">
        <f>[1]!tbl_gk[[#This Row],[ID]]</f>
        <v>180717</v>
      </c>
      <c r="B136" s="1" cm="1">
        <f t="array" ref="B136">[1]!table_weight[ValueEUR]*(('F+ , F-'!B$2-[1]!tbl_gk[[#This Row],[ValueEUR]])/('F+ , F-'!B$2-'F+ , F-'!B$3))</f>
        <v>1.1111930395502975E-5</v>
      </c>
      <c r="C136" s="1" cm="1">
        <f t="array" ref="C136">[1]!table_weight[WageEUR]*(('F+ , F-'!C$2-[1]!tbl_gk[[#This Row],[WageEUR]])/('F+ , F-'!C$2-'F+ , F-'!C$3))</f>
        <v>7.8241870618836323E-6</v>
      </c>
      <c r="D136" s="1" cm="1">
        <f t="array" ref="D136">[1]!table_weight[Crossing]*(('F+ , F-'!D$2-[1]!tbl_gk[[#This Row],[Crossing]])/('F+ , F-'!D$2-'F+ , F-'!D$3))</f>
        <v>3.81086577105983E-2</v>
      </c>
      <c r="E136" s="1" cm="1">
        <f t="array" ref="E136">[1]!table_weight[Finishing]*(('F+ , F-'!E$2-[1]!tbl_gk[[#This Row],[Finishing]])/('F+ , F-'!E$2-'F+ , F-'!E$3))</f>
        <v>1.6970261636750646E-2</v>
      </c>
      <c r="F136" s="1" cm="1">
        <f t="array" ref="F136">[1]!table_weight[HeadingAccuracy]*(('F+ , F-'!F$2-[1]!tbl_gk[[#This Row],[HeadingAccuracy]])/('F+ , F-'!F$2-'F+ , F-'!F$3))</f>
        <v>1.210949849973455E-2</v>
      </c>
      <c r="G136" s="1" cm="1">
        <f t="array" ref="G136">[1]!table_weight[ShortPassing]*(('F+ , F-'!G$2-[1]!tbl_gk[[#This Row],[ShortPassing]])/('F+ , F-'!G$2-'F+ , F-'!G$3))</f>
        <v>6.4691667001509537E-2</v>
      </c>
      <c r="H136" s="1" cm="1">
        <f t="array" ref="H136">[1]!table_weight[Volleys]*(('F+ , F-'!H$2-[1]!tbl_gk[[#This Row],[Volleys]])/('F+ , F-'!H$2-'F+ , F-'!H$3))</f>
        <v>1.851827356780974E-3</v>
      </c>
      <c r="I136" s="1" cm="1">
        <f t="array" ref="I136">[1]!table_weight[Dribbling]*(('F+ , F-'!I$2-[1]!tbl_gk[[#This Row],[Dribbling]])/('F+ , F-'!I$2-'F+ , F-'!I$3))</f>
        <v>2.0535442652874894E-2</v>
      </c>
      <c r="J136" s="1" cm="1">
        <f t="array" ref="J136">[1]!table_weight[Curve]*(('F+ , F-'!J$2-[1]!tbl_gk[[#This Row],[Curve]])/('F+ , F-'!J$2-'F+ , F-'!J$3))</f>
        <v>9.4648953791028455E-3</v>
      </c>
      <c r="K136" s="1" cm="1">
        <f t="array" ref="K136">[1]!table_weight[FKAccuracy]*(('F+ , F-'!K$2-[1]!tbl_gk[[#This Row],[FKAccuracy]])/('F+ , F-'!K$2-'F+ , F-'!K$3))</f>
        <v>9.4310921813203358E-3</v>
      </c>
      <c r="L136" s="1" cm="1">
        <f t="array" ref="L136">[1]!table_weight[LongPassing]*(('F+ , F-'!L$2-[1]!tbl_gk[[#This Row],[LongPassing]])/('F+ , F-'!L$2-'F+ , F-'!L$3))</f>
        <v>2.7071205003789917E-2</v>
      </c>
      <c r="M136" s="1" cm="1">
        <f t="array" ref="M136">[1]!table_weight[BallControl]*(('F+ , F-'!M$2-[1]!tbl_gk[[#This Row],[BallControl]])/('F+ , F-'!M$2-'F+ , F-'!M$3))</f>
        <v>1.2169151201703639E-2</v>
      </c>
      <c r="N136" s="1" cm="1">
        <f t="array" ref="N136">[1]!table_weight[Acceleration]*(('F+ , F-'!N$2-[1]!tbl_gk[[#This Row],[Acceleration]])/('F+ , F-'!N$2-'F+ , F-'!N$3))</f>
        <v>6.7646164032999796E-3</v>
      </c>
      <c r="O136" s="1" cm="1">
        <f t="array" ref="O136">[1]!table_weight[SprintSpeed]*(('F+ , F-'!O$2-[1]!tbl_gk[[#This Row],[SprintSpeed]])/('F+ , F-'!O$2-'F+ , F-'!O$3))</f>
        <v>7.0276848189838679E-3</v>
      </c>
      <c r="P136" s="1" cm="1">
        <f t="array" ref="P136">[1]!table_weight[Agility]*(('F+ , F-'!P$2-[1]!tbl_gk[[#This Row],[Agility]])/('F+ , F-'!P$2-'F+ , F-'!P$3))</f>
        <v>3.1592988696730611E-3</v>
      </c>
      <c r="Q136" s="1" cm="1">
        <f t="array" ref="Q136">[1]!table_weight[Reactions]*(('F+ , F-'!Q$2-[1]!tbl_gk[[#This Row],[Reactions]])/('F+ , F-'!Q$2-'F+ , F-'!Q$3))</f>
        <v>1.5984902002237835E-3</v>
      </c>
      <c r="R136" s="1" cm="1">
        <f t="array" ref="R136">[1]!table_weight[Balance]*(('F+ , F-'!R$2-[1]!tbl_gk[[#This Row],[Balance]])/('F+ , F-'!R$2-'F+ , F-'!R$3))</f>
        <v>1.3659251348851025E-3</v>
      </c>
      <c r="S136" s="1" cm="1">
        <f t="array" ref="S136">[1]!table_weight[ShotPower]*(('F+ , F-'!S$2-[1]!tbl_gk[[#This Row],[ShotPower]])/('F+ , F-'!S$2-'F+ , F-'!S$3))</f>
        <v>6.7523948741159906E-3</v>
      </c>
      <c r="T136" s="1" cm="1">
        <f t="array" ref="T136">[1]!table_weight[Jumping]*(('F+ , F-'!T$2-[1]!tbl_gk[[#This Row],[Jumping]])/('F+ , F-'!T$2-'F+ , F-'!T$3))</f>
        <v>3.3489700383720756E-3</v>
      </c>
      <c r="U136" s="1" cm="1">
        <f t="array" ref="U136">[1]!table_weight[Stamina]*(('F+ , F-'!U$2-[1]!tbl_gk[[#This Row],[Stamina]])/('F+ , F-'!U$2-'F+ , F-'!U$3))</f>
        <v>5.1522615974955001E-3</v>
      </c>
      <c r="V136" s="1" cm="1">
        <f t="array" ref="V136">[1]!table_weight[Strength]*(('F+ , F-'!V$2-[1]!tbl_gk[[#This Row],[Strength]])/('F+ , F-'!V$2-'F+ , F-'!V$3))</f>
        <v>1.4197343068654266E-2</v>
      </c>
      <c r="W136" s="1" cm="1">
        <f t="array" ref="W136">[1]!table_weight[LongShots]*(('F+ , F-'!W$2-[1]!tbl_gk[[#This Row],[LongShots]])/('F+ , F-'!W$2-'F+ , F-'!W$3))</f>
        <v>9.0897623305407575E-3</v>
      </c>
      <c r="X136" s="1" cm="1">
        <f t="array" ref="X136">[1]!table_weight[Aggression]*(('F+ , F-'!X$2-[1]!tbl_gk[[#This Row],[Aggression]])/('F+ , F-'!X$2-'F+ , F-'!X$3))</f>
        <v>6.0845756008518295E-4</v>
      </c>
      <c r="Y136" s="1" cm="1">
        <f t="array" ref="Y136">[1]!table_weight[Interceptions]*(('F+ , F-'!Y$2-[1]!tbl_gk[[#This Row],[Interceptions]])/('F+ , F-'!Y$2-'F+ , F-'!Y$3))</f>
        <v>1.8006386330976187E-2</v>
      </c>
      <c r="Z136" s="1" cm="1">
        <f t="array" ref="Z136">[1]!table_weight[Positioning]*(('F+ , F-'!Z$2-[1]!tbl_gk[[#This Row],[Positioning]])/('F+ , F-'!Z$2-'F+ , F-'!Z$3))</f>
        <v>1.7746678835817667E-3</v>
      </c>
      <c r="AA136" s="1" cm="1">
        <f t="array" ref="AA136">[1]!table_weight[Vision]*(('F+ , F-'!AA$2-[1]!tbl_gk[[#This Row],[Vision]])/('F+ , F-'!AA$2-'F+ , F-'!AA$3))</f>
        <v>2.4845350370144972E-2</v>
      </c>
      <c r="AB136" s="1" cm="1">
        <f t="array" ref="AB136">[1]!table_weight[Penalties]*(('F+ , F-'!AB$2-[1]!tbl_gk[[#This Row],[Penalties]])/('F+ , F-'!AB$2-'F+ , F-'!AB$3))</f>
        <v>2.0747955403639775E-3</v>
      </c>
      <c r="AC136" s="1" cm="1">
        <f t="array" ref="AC136">[1]!table_weight[Composure]*(('F+ , F-'!AC$2-[1]!tbl_gk[[#This Row],[Composure]])/('F+ , F-'!AC$2-'F+ , F-'!AC$3))</f>
        <v>4.2698776146328564E-4</v>
      </c>
      <c r="AD136" s="1" cm="1">
        <f t="array" ref="AD136">[1]!table_weight[Marking]*(('F+ , F-'!AD$2-[1]!tbl_gk[[#This Row],[Marking]])/('F+ , F-'!AD$2-'F+ , F-'!AD$3))</f>
        <v>2.6817203574124791E-2</v>
      </c>
      <c r="AE136" s="1" cm="1">
        <f t="array" ref="AE136">[1]!table_weight[StandingTackle]*(('F+ , F-'!AE$2-[1]!tbl_gk[[#This Row],[StandingTackle]])/('F+ , F-'!AE$2-'F+ , F-'!AE$3))</f>
        <v>3.1383600467551613E-2</v>
      </c>
      <c r="AF136" s="1" cm="1">
        <f t="array" ref="AF136">[1]!table_weight[SlidingTackle]*(('F+ , F-'!AF$2-[1]!tbl_gk[[#This Row],[SlidingTackle]])/('F+ , F-'!AF$2-'F+ , F-'!AF$3))</f>
        <v>1.120842873841129E-2</v>
      </c>
      <c r="AG136" s="1" cm="1">
        <f t="array" ref="AG136">[1]!table_weight[GKDiving]*(('F+ , F-'!AG$2-[1]!tbl_gk[[#This Row],[GKDiving]])/('F+ , F-'!AG$2-'F+ , F-'!AG$3))</f>
        <v>4.6119181624581652E-2</v>
      </c>
      <c r="AH136" s="1" cm="1">
        <f t="array" ref="AH136">[1]!table_weight[GKHandling]*(('F+ , F-'!AH$2-[1]!tbl_gk[[#This Row],[GKHandling]])/('F+ , F-'!AH$2-'F+ , F-'!AH$3))</f>
        <v>5.5253898757952898E-2</v>
      </c>
      <c r="AI136" s="1" cm="1">
        <f t="array" ref="AI136">[1]!table_weight[GKKicking]*(('F+ , F-'!AI$2-[1]!tbl_gk[[#This Row],[GKKicking]])/('F+ , F-'!AI$2-'F+ , F-'!AI$3))</f>
        <v>3.0410708853057477E-2</v>
      </c>
      <c r="AJ136" s="1" cm="1">
        <f t="array" ref="AJ136">[1]!table_weight[GKPositioning]*(('F+ , F-'!AJ$2-[1]!tbl_gk[[#This Row],[GKPositioning]])/('F+ , F-'!AJ$2-'F+ , F-'!AJ$3))</f>
        <v>1.8290000234022125E-2</v>
      </c>
      <c r="AK136" s="1" cm="1">
        <f t="array" ref="AK136">[1]!table_weight[GKReflexes]*(('F+ , F-'!AK$2-[1]!tbl_gk[[#This Row],[GKReflexes]])/('F+ , F-'!AK$2-'F+ , F-'!AK$3))</f>
        <v>4.9193793732887098E-2</v>
      </c>
    </row>
    <row r="137" spans="1:37" x14ac:dyDescent="0.55000000000000004">
      <c r="A137" s="8">
        <f>[1]!tbl_gk[[#This Row],[ID]]</f>
        <v>180739</v>
      </c>
      <c r="B137" s="2" cm="1">
        <f t="array" ref="B137">[1]!table_weight[ValueEUR]*(('F+ , F-'!B$2-[1]!tbl_gk[[#This Row],[ValueEUR]])/('F+ , F-'!B$2-'F+ , F-'!B$3))</f>
        <v>7.4388200703228241E-5</v>
      </c>
      <c r="C137" s="2" cm="1">
        <f t="array" ref="C137">[1]!table_weight[WageEUR]*(('F+ , F-'!C$2-[1]!tbl_gk[[#This Row],[WageEUR]])/('F+ , F-'!C$2-'F+ , F-'!C$3))</f>
        <v>1.1736280592825449E-3</v>
      </c>
      <c r="D137" s="2" cm="1">
        <f t="array" ref="D137">[1]!table_weight[Crossing]*(('F+ , F-'!D$2-[1]!tbl_gk[[#This Row],[Crossing]])/('F+ , F-'!D$2-'F+ , F-'!D$3))</f>
        <v>3.0262757593710415E-2</v>
      </c>
      <c r="E137" s="2" cm="1">
        <f t="array" ref="E137">[1]!table_weight[Finishing]*(('F+ , F-'!E$2-[1]!tbl_gk[[#This Row],[Finishing]])/('F+ , F-'!E$2-'F+ , F-'!E$3))</f>
        <v>1.2977258898691668E-2</v>
      </c>
      <c r="F137" s="2" cm="1">
        <f t="array" ref="F137">[1]!table_weight[HeadingAccuracy]*(('F+ , F-'!F$2-[1]!tbl_gk[[#This Row],[HeadingAccuracy]])/('F+ , F-'!F$2-'F+ , F-'!F$3))</f>
        <v>1.0439222844598752E-2</v>
      </c>
      <c r="G137" s="2" cm="1">
        <f t="array" ref="G137">[1]!table_weight[ShortPassing]*(('F+ , F-'!G$2-[1]!tbl_gk[[#This Row],[ShortPassing]])/('F+ , F-'!G$2-'F+ , F-'!G$3))</f>
        <v>4.2190217609680135E-2</v>
      </c>
      <c r="H137" s="2" cm="1">
        <f t="array" ref="H137">[1]!table_weight[Volleys]*(('F+ , F-'!H$2-[1]!tbl_gk[[#This Row],[Volleys]])/('F+ , F-'!H$2-'F+ , F-'!H$3))</f>
        <v>1.5046097273845413E-3</v>
      </c>
      <c r="I137" s="2" cm="1">
        <f t="array" ref="I137">[1]!table_weight[Dribbling]*(('F+ , F-'!I$2-[1]!tbl_gk[[#This Row],[Dribbling]])/('F+ , F-'!I$2-'F+ , F-'!I$3))</f>
        <v>1.8579686209743949E-2</v>
      </c>
      <c r="J137" s="2" cm="1">
        <f t="array" ref="J137">[1]!table_weight[Curve]*(('F+ , F-'!J$2-[1]!tbl_gk[[#This Row],[Curve]])/('F+ , F-'!J$2-'F+ , F-'!J$3))</f>
        <v>9.4648953791028455E-3</v>
      </c>
      <c r="K137" s="2" cm="1">
        <f t="array" ref="K137">[1]!table_weight[FKAccuracy]*(('F+ , F-'!K$2-[1]!tbl_gk[[#This Row],[FKAccuracy]])/('F+ , F-'!K$2-'F+ , F-'!K$3))</f>
        <v>9.1268634012777444E-3</v>
      </c>
      <c r="L137" s="2" cm="1">
        <f t="array" ref="L137">[1]!table_weight[LongPassing]*(('F+ , F-'!L$2-[1]!tbl_gk[[#This Row],[LongPassing]])/('F+ , F-'!L$2-'F+ , F-'!L$3))</f>
        <v>1.8949843502652941E-2</v>
      </c>
      <c r="M137" s="2" cm="1">
        <f t="array" ref="M137">[1]!table_weight[BallControl]*(('F+ , F-'!M$2-[1]!tbl_gk[[#This Row],[BallControl]])/('F+ , F-'!M$2-'F+ , F-'!M$3))</f>
        <v>8.2576383154417555E-3</v>
      </c>
      <c r="N137" s="2" cm="1">
        <f t="array" ref="N137">[1]!table_weight[Acceleration]*(('F+ , F-'!N$2-[1]!tbl_gk[[#This Row],[Acceleration]])/('F+ , F-'!N$2-'F+ , F-'!N$3))</f>
        <v>4.9607186957533181E-3</v>
      </c>
      <c r="O137" s="2" cm="1">
        <f t="array" ref="O137">[1]!table_weight[SprintSpeed]*(('F+ , F-'!O$2-[1]!tbl_gk[[#This Row],[SprintSpeed]])/('F+ , F-'!O$2-'F+ , F-'!O$3))</f>
        <v>6.4654700334651587E-3</v>
      </c>
      <c r="P137" s="2" cm="1">
        <f t="array" ref="P137">[1]!table_weight[Agility]*(('F+ , F-'!P$2-[1]!tbl_gk[[#This Row],[Agility]])/('F+ , F-'!P$2-'F+ , F-'!P$3))</f>
        <v>1.0530996232243535E-3</v>
      </c>
      <c r="Q137" s="2" cm="1">
        <f t="array" ref="Q137">[1]!table_weight[Reactions]*(('F+ , F-'!Q$2-[1]!tbl_gk[[#This Row],[Reactions]])/('F+ , F-'!Q$2-'F+ , F-'!Q$3))</f>
        <v>9.7971980013715747E-4</v>
      </c>
      <c r="R137" s="2" cm="1">
        <f t="array" ref="R137">[1]!table_weight[Balance]*(('F+ , F-'!R$2-[1]!tbl_gk[[#This Row],[Balance]])/('F+ , F-'!R$2-'F+ , F-'!R$3))</f>
        <v>1.4901001471473846E-3</v>
      </c>
      <c r="S137" s="2" cm="1">
        <f t="array" ref="S137">[1]!table_weight[ShotPower]*(('F+ , F-'!S$2-[1]!tbl_gk[[#This Row],[ShotPower]])/('F+ , F-'!S$2-'F+ , F-'!S$3))</f>
        <v>4.1553199225329174E-3</v>
      </c>
      <c r="T137" s="2" cm="1">
        <f t="array" ref="T137">[1]!table_weight[Jumping]*(('F+ , F-'!T$2-[1]!tbl_gk[[#This Row],[Jumping]])/('F+ , F-'!T$2-'F+ , F-'!T$3))</f>
        <v>1.2880653993738752E-3</v>
      </c>
      <c r="U137" s="2" cm="1">
        <f t="array" ref="U137">[1]!table_weight[Stamina]*(('F+ , F-'!U$2-[1]!tbl_gk[[#This Row],[Stamina]])/('F+ , F-'!U$2-'F+ , F-'!U$3))</f>
        <v>1.288065399373875E-2</v>
      </c>
      <c r="V137" s="2" cm="1">
        <f t="array" ref="V137">[1]!table_weight[Strength]*(('F+ , F-'!V$2-[1]!tbl_gk[[#This Row],[Strength]])/('F+ , F-'!V$2-'F+ , F-'!V$3))</f>
        <v>2.2183348544772292E-2</v>
      </c>
      <c r="W137" s="2" cm="1">
        <f t="array" ref="W137">[1]!table_weight[LongShots]*(('F+ , F-'!W$2-[1]!tbl_gk[[#This Row],[LongShots]])/('F+ , F-'!W$2-'F+ , F-'!W$3))</f>
        <v>6.7523948741159906E-3</v>
      </c>
      <c r="X137" s="2" cm="1">
        <f t="array" ref="X137">[1]!table_weight[Aggression]*(('F+ , F-'!X$2-[1]!tbl_gk[[#This Row],[Aggression]])/('F+ , F-'!X$2-'F+ , F-'!X$3))</f>
        <v>1.7645269242470306E-2</v>
      </c>
      <c r="Y137" s="2" cm="1">
        <f t="array" ref="Y137">[1]!table_weight[Interceptions]*(('F+ , F-'!Y$2-[1]!tbl_gk[[#This Row],[Interceptions]])/('F+ , F-'!Y$2-'F+ , F-'!Y$3))</f>
        <v>1.7313833010554024E-2</v>
      </c>
      <c r="Z137" s="2" cm="1">
        <f t="array" ref="Z137">[1]!table_weight[Positioning]*(('F+ , F-'!Z$2-[1]!tbl_gk[[#This Row],[Positioning]])/('F+ , F-'!Z$2-'F+ , F-'!Z$3))</f>
        <v>1.3310009126863251E-3</v>
      </c>
      <c r="AA137" s="2" cm="1">
        <f t="array" ref="AA137">[1]!table_weight[Vision]*(('F+ , F-'!AA$2-[1]!tbl_gk[[#This Row],[Vision]])/('F+ , F-'!AA$2-'F+ , F-'!AA$3))</f>
        <v>2.9104553290741252E-2</v>
      </c>
      <c r="AB137" s="2" cm="1">
        <f t="array" ref="AB137">[1]!table_weight[Penalties]*(('F+ , F-'!AB$2-[1]!tbl_gk[[#This Row],[Penalties]])/('F+ , F-'!AB$2-'F+ , F-'!AB$3))</f>
        <v>1.9573542833622431E-3</v>
      </c>
      <c r="AC137" s="2" cm="1">
        <f t="array" ref="AC137">[1]!table_weight[Composure]*(('F+ , F-'!AC$2-[1]!tbl_gk[[#This Row],[Composure]])/('F+ , F-'!AC$2-'F+ , F-'!AC$3))</f>
        <v>1.3877102247556784E-3</v>
      </c>
      <c r="AD137" s="2" cm="1">
        <f t="array" ref="AD137">[1]!table_weight[Marking]*(('F+ , F-'!AD$2-[1]!tbl_gk[[#This Row],[Marking]])/('F+ , F-'!AD$2-'F+ , F-'!AD$3))</f>
        <v>3.1549651263676225E-2</v>
      </c>
      <c r="AE137" s="2" cm="1">
        <f t="array" ref="AE137">[1]!table_weight[StandingTackle]*(('F+ , F-'!AE$2-[1]!tbl_gk[[#This Row],[StandingTackle]])/('F+ , F-'!AE$2-'F+ , F-'!AE$3))</f>
        <v>2.6900228972187096E-2</v>
      </c>
      <c r="AF137" s="2" cm="1">
        <f t="array" ref="AF137">[1]!table_weight[SlidingTackle]*(('F+ , F-'!AF$2-[1]!tbl_gk[[#This Row],[SlidingTackle]])/('F+ , F-'!AF$2-'F+ , F-'!AF$3))</f>
        <v>9.7139715732897855E-3</v>
      </c>
      <c r="AG137" s="2" cm="1">
        <f t="array" ref="AG137">[1]!table_weight[GKDiving]*(('F+ , F-'!AG$2-[1]!tbl_gk[[#This Row],[GKDiving]])/('F+ , F-'!AG$2-'F+ , F-'!AG$3))</f>
        <v>3.0746121083054436E-2</v>
      </c>
      <c r="AH137" s="2" cm="1">
        <f t="array" ref="AH137">[1]!table_weight[GKHandling]*(('F+ , F-'!AH$2-[1]!tbl_gk[[#This Row],[GKHandling]])/('F+ , F-'!AH$2-'F+ , F-'!AH$3))</f>
        <v>3.386529278713242E-2</v>
      </c>
      <c r="AI137" s="2" cm="1">
        <f t="array" ref="AI137">[1]!table_weight[GKKicking]*(('F+ , F-'!AI$2-[1]!tbl_gk[[#This Row],[GKKicking]])/('F+ , F-'!AI$2-'F+ , F-'!AI$3))</f>
        <v>1.8783084879829621E-2</v>
      </c>
      <c r="AJ137" s="2" cm="1">
        <f t="array" ref="AJ137">[1]!table_weight[GKPositioning]*(('F+ , F-'!AJ$2-[1]!tbl_gk[[#This Row],[GKPositioning]])/('F+ , F-'!AJ$2-'F+ , F-'!AJ$3))</f>
        <v>1.2613793264842845E-2</v>
      </c>
      <c r="AK137" s="2" cm="1">
        <f t="array" ref="AK137">[1]!table_weight[GKReflexes]*(('F+ , F-'!AK$2-[1]!tbl_gk[[#This Row],[GKReflexes]])/('F+ , F-'!AK$2-'F+ , F-'!AK$3))</f>
        <v>3.4617854849068701E-2</v>
      </c>
    </row>
    <row r="138" spans="1:37" x14ac:dyDescent="0.55000000000000004">
      <c r="A138" s="7">
        <f>[1]!tbl_gk[[#This Row],[ID]]</f>
        <v>181001</v>
      </c>
      <c r="B138" s="1" cm="1">
        <f t="array" ref="B138">[1]!table_weight[ValueEUR]*(('F+ , F-'!B$2-[1]!tbl_gk[[#This Row],[ValueEUR]])/('F+ , F-'!B$2-'F+ , F-'!B$3))</f>
        <v>1.2655254061545053E-5</v>
      </c>
      <c r="C138" s="1" cm="1">
        <f t="array" ref="C138">[1]!table_weight[WageEUR]*(('F+ , F-'!C$2-[1]!tbl_gk[[#This Row],[WageEUR]])/('F+ , F-'!C$2-'F+ , F-'!C$3))</f>
        <v>6.2593496495069059E-5</v>
      </c>
      <c r="D138" s="1" cm="1">
        <f t="array" ref="D138">[1]!table_weight[Crossing]*(('F+ , F-'!D$2-[1]!tbl_gk[[#This Row],[Crossing]])/('F+ , F-'!D$2-'F+ , F-'!D$3))</f>
        <v>3.0262757593710415E-2</v>
      </c>
      <c r="E138" s="1" cm="1">
        <f t="array" ref="E138">[1]!table_weight[Finishing]*(('F+ , F-'!E$2-[1]!tbl_gk[[#This Row],[Finishing]])/('F+ , F-'!E$2-'F+ , F-'!E$3))</f>
        <v>1.6970261636750646E-2</v>
      </c>
      <c r="F138" s="1" cm="1">
        <f t="array" ref="F138">[1]!table_weight[HeadingAccuracy]*(('F+ , F-'!F$2-[1]!tbl_gk[[#This Row],[HeadingAccuracy]])/('F+ , F-'!F$2-'F+ , F-'!F$3))</f>
        <v>1.1691929585950599E-2</v>
      </c>
      <c r="G138" s="1" cm="1">
        <f t="array" ref="G138">[1]!table_weight[ShortPassing]*(('F+ , F-'!G$2-[1]!tbl_gk[[#This Row],[ShortPassing]])/('F+ , F-'!G$2-'F+ , F-'!G$3))</f>
        <v>5.2034601718605494E-2</v>
      </c>
      <c r="H138" s="1" cm="1">
        <f t="array" ref="H138">[1]!table_weight[Volleys]*(('F+ , F-'!H$2-[1]!tbl_gk[[#This Row],[Volleys]])/('F+ , F-'!H$2-'F+ , F-'!H$3))</f>
        <v>1.851827356780974E-3</v>
      </c>
      <c r="I138" s="1" cm="1">
        <f t="array" ref="I138">[1]!table_weight[Dribbling]*(('F+ , F-'!I$2-[1]!tbl_gk[[#This Row],[Dribbling]])/('F+ , F-'!I$2-'F+ , F-'!I$3))</f>
        <v>1.8579686209743949E-2</v>
      </c>
      <c r="J138" s="1" cm="1">
        <f t="array" ref="J138">[1]!table_weight[Curve]*(('F+ , F-'!J$2-[1]!tbl_gk[[#This Row],[Curve]])/('F+ , F-'!J$2-'F+ , F-'!J$3))</f>
        <v>8.2817834567149896E-3</v>
      </c>
      <c r="K138" s="1" cm="1">
        <f t="array" ref="K138">[1]!table_weight[FKAccuracy]*(('F+ , F-'!K$2-[1]!tbl_gk[[#This Row],[FKAccuracy]])/('F+ , F-'!K$2-'F+ , F-'!K$3))</f>
        <v>9.2789777912990392E-3</v>
      </c>
      <c r="L138" s="1" cm="1">
        <f t="array" ref="L138">[1]!table_weight[LongPassing]*(('F+ , F-'!L$2-[1]!tbl_gk[[#This Row],[LongPassing]])/('F+ , F-'!L$2-'F+ , F-'!L$3))</f>
        <v>2.3281236303259328E-2</v>
      </c>
      <c r="M138" s="1" cm="1">
        <f t="array" ref="M138">[1]!table_weight[BallControl]*(('F+ , F-'!M$2-[1]!tbl_gk[[#This Row],[BallControl]])/('F+ , F-'!M$2-'F+ , F-'!M$3))</f>
        <v>1.3472988830457604E-2</v>
      </c>
      <c r="N138" s="1" cm="1">
        <f t="array" ref="N138">[1]!table_weight[Acceleration]*(('F+ , F-'!N$2-[1]!tbl_gk[[#This Row],[Acceleration]])/('F+ , F-'!N$2-'F+ , F-'!N$3))</f>
        <v>1.3529232806599957E-3</v>
      </c>
      <c r="O138" s="1" cm="1">
        <f t="array" ref="O138">[1]!table_weight[SprintSpeed]*(('F+ , F-'!O$2-[1]!tbl_gk[[#This Row],[SprintSpeed]])/('F+ , F-'!O$2-'F+ , F-'!O$3))</f>
        <v>4.4977182841496755E-3</v>
      </c>
      <c r="P138" s="1" cm="1">
        <f t="array" ref="P138">[1]!table_weight[Agility]*(('F+ , F-'!P$2-[1]!tbl_gk[[#This Row],[Agility]])/('F+ , F-'!P$2-'F+ , F-'!P$3))</f>
        <v>3.6273431466616623E-3</v>
      </c>
      <c r="Q138" s="1" cm="1">
        <f t="array" ref="Q138">[1]!table_weight[Reactions]*(('F+ , F-'!Q$2-[1]!tbl_gk[[#This Row],[Reactions]])/('F+ , F-'!Q$2-'F+ , F-'!Q$3))</f>
        <v>1.4953618002093458E-3</v>
      </c>
      <c r="R138" s="1" cm="1">
        <f t="array" ref="R138">[1]!table_weight[Balance]*(('F+ , F-'!R$2-[1]!tbl_gk[[#This Row],[Balance]])/('F+ , F-'!R$2-'F+ , F-'!R$3))</f>
        <v>2.9802002942947692E-3</v>
      </c>
      <c r="S138" s="1" cm="1">
        <f t="array" ref="S138">[1]!table_weight[ShotPower]*(('F+ , F-'!S$2-[1]!tbl_gk[[#This Row],[ShotPower]])/('F+ , F-'!S$2-'F+ , F-'!S$3))</f>
        <v>5.7135648934827617E-3</v>
      </c>
      <c r="T138" s="1" cm="1">
        <f t="array" ref="T138">[1]!table_weight[Jumping]*(('F+ , F-'!T$2-[1]!tbl_gk[[#This Row],[Jumping]])/('F+ , F-'!T$2-'F+ , F-'!T$3))</f>
        <v>2.1467756656231253E-3</v>
      </c>
      <c r="U138" s="1" cm="1">
        <f t="array" ref="U138">[1]!table_weight[Stamina]*(('F+ , F-'!U$2-[1]!tbl_gk[[#This Row],[Stamina]])/('F+ , F-'!U$2-'F+ , F-'!U$3))</f>
        <v>2.0609046389982E-2</v>
      </c>
      <c r="V138" s="1" cm="1">
        <f t="array" ref="V138">[1]!table_weight[Strength]*(('F+ , F-'!V$2-[1]!tbl_gk[[#This Row],[Strength]])/('F+ , F-'!V$2-'F+ , F-'!V$3))</f>
        <v>1.8634012777608722E-2</v>
      </c>
      <c r="W138" s="1" cm="1">
        <f t="array" ref="W138">[1]!table_weight[LongShots]*(('F+ , F-'!W$2-[1]!tbl_gk[[#This Row],[LongShots]])/('F+ , F-'!W$2-'F+ , F-'!W$3))</f>
        <v>8.570347340224143E-3</v>
      </c>
      <c r="X138" s="1" cm="1">
        <f t="array" ref="X138">[1]!table_weight[Aggression]*(('F+ , F-'!X$2-[1]!tbl_gk[[#This Row],[Aggression]])/('F+ , F-'!X$2-'F+ , F-'!X$3))</f>
        <v>7.9099482811073787E-3</v>
      </c>
      <c r="Y138" s="1" cm="1">
        <f t="array" ref="Y138">[1]!table_weight[Interceptions]*(('F+ , F-'!Y$2-[1]!tbl_gk[[#This Row],[Interceptions]])/('F+ , F-'!Y$2-'F+ , F-'!Y$3))</f>
        <v>1.5236173049287543E-2</v>
      </c>
      <c r="Z138" s="1" cm="1">
        <f t="array" ref="Z138">[1]!table_weight[Positioning]*(('F+ , F-'!Z$2-[1]!tbl_gk[[#This Row],[Positioning]])/('F+ , F-'!Z$2-'F+ , F-'!Z$3))</f>
        <v>1.3310009126863251E-3</v>
      </c>
      <c r="AA138" s="1" cm="1">
        <f t="array" ref="AA138">[1]!table_weight[Vision]*(('F+ , F-'!AA$2-[1]!tbl_gk[[#This Row],[Vision]])/('F+ , F-'!AA$2-'F+ , F-'!AA$3))</f>
        <v>1.9876280296115975E-2</v>
      </c>
      <c r="AB138" s="1" cm="1">
        <f t="array" ref="AB138">[1]!table_weight[Penalties]*(('F+ , F-'!AB$2-[1]!tbl_gk[[#This Row],[Penalties]])/('F+ , F-'!AB$2-'F+ , F-'!AB$3))</f>
        <v>2.153089711698467E-3</v>
      </c>
      <c r="AC138" s="1" cm="1">
        <f t="array" ref="AC138">[1]!table_weight[Composure]*(('F+ , F-'!AC$2-[1]!tbl_gk[[#This Row],[Composure]])/('F+ , F-'!AC$2-'F+ , F-'!AC$3))</f>
        <v>1.3343367545727675E-3</v>
      </c>
      <c r="AD138" s="1" cm="1">
        <f t="array" ref="AD138">[1]!table_weight[Marking]*(('F+ , F-'!AD$2-[1]!tbl_gk[[#This Row],[Marking]])/('F+ , F-'!AD$2-'F+ , F-'!AD$3))</f>
        <v>2.6817203574124791E-2</v>
      </c>
      <c r="AE138" s="1" cm="1">
        <f t="array" ref="AE138">[1]!table_weight[StandingTackle]*(('F+ , F-'!AE$2-[1]!tbl_gk[[#This Row],[StandingTackle]])/('F+ , F-'!AE$2-'F+ , F-'!AE$3))</f>
        <v>2.9141914719869356E-2</v>
      </c>
      <c r="AF138" s="1" cm="1">
        <f t="array" ref="AF138">[1]!table_weight[SlidingTackle]*(('F+ , F-'!AF$2-[1]!tbl_gk[[#This Row],[SlidingTackle]])/('F+ , F-'!AF$2-'F+ , F-'!AF$3))</f>
        <v>9.7139715732897855E-3</v>
      </c>
      <c r="AG138" s="1" cm="1">
        <f t="array" ref="AG138">[1]!table_weight[GKDiving]*(('F+ , F-'!AG$2-[1]!tbl_gk[[#This Row],[GKDiving]])/('F+ , F-'!AG$2-'F+ , F-'!AG$3))</f>
        <v>4.0994828110739248E-2</v>
      </c>
      <c r="AH138" s="1" cm="1">
        <f t="array" ref="AH138">[1]!table_weight[GKHandling]*(('F+ , F-'!AH$2-[1]!tbl_gk[[#This Row],[GKHandling]])/('F+ , F-'!AH$2-'F+ , F-'!AH$3))</f>
        <v>5.3471514927051197E-2</v>
      </c>
      <c r="AI138" s="1" cm="1">
        <f t="array" ref="AI138">[1]!table_weight[GKKicking]*(('F+ , F-'!AI$2-[1]!tbl_gk[[#This Row],[GKKicking]])/('F+ , F-'!AI$2-'F+ , F-'!AI$3))</f>
        <v>2.5938545786431375E-2</v>
      </c>
      <c r="AJ138" s="1" cm="1">
        <f t="array" ref="AJ138">[1]!table_weight[GKPositioning]*(('F+ , F-'!AJ$2-[1]!tbl_gk[[#This Row],[GKPositioning]])/('F+ , F-'!AJ$2-'F+ , F-'!AJ$3))</f>
        <v>1.5767241581053557E-2</v>
      </c>
      <c r="AK138" s="1" cm="1">
        <f t="array" ref="AK138">[1]!table_weight[GKReflexes]*(('F+ , F-'!AK$2-[1]!tbl_gk[[#This Row],[GKReflexes]])/('F+ , F-'!AK$2-'F+ , F-'!AK$3))</f>
        <v>5.8303755535273602E-2</v>
      </c>
    </row>
    <row r="139" spans="1:37" x14ac:dyDescent="0.55000000000000004">
      <c r="A139" s="8">
        <f>[1]!tbl_gk[[#This Row],[ID]]</f>
        <v>181468</v>
      </c>
      <c r="B139" s="2" cm="1">
        <f t="array" ref="B139">[1]!table_weight[ValueEUR]*(('F+ , F-'!B$2-[1]!tbl_gk[[#This Row],[ValueEUR]])/('F+ , F-'!B$2-'F+ , F-'!B$3))</f>
        <v>7.4388200703228241E-5</v>
      </c>
      <c r="C139" s="2" cm="1">
        <f t="array" ref="C139">[1]!table_weight[WageEUR]*(('F+ , F-'!C$2-[1]!tbl_gk[[#This Row],[WageEUR]])/('F+ , F-'!C$2-'F+ , F-'!C$3))</f>
        <v>3.9120935309418161E-4</v>
      </c>
      <c r="D139" s="2" cm="1">
        <f t="array" ref="D139">[1]!table_weight[Crossing]*(('F+ , F-'!D$2-[1]!tbl_gk[[#This Row],[Crossing]])/('F+ , F-'!D$2-'F+ , F-'!D$3))</f>
        <v>3.4746129089074922E-2</v>
      </c>
      <c r="E139" s="2" cm="1">
        <f t="array" ref="E139">[1]!table_weight[Finishing]*(('F+ , F-'!E$2-[1]!tbl_gk[[#This Row],[Finishing]])/('F+ , F-'!E$2-'F+ , F-'!E$3))</f>
        <v>1.2977258898691668E-2</v>
      </c>
      <c r="F139" s="2" cm="1">
        <f t="array" ref="F139">[1]!table_weight[HeadingAccuracy]*(('F+ , F-'!F$2-[1]!tbl_gk[[#This Row],[HeadingAccuracy]])/('F+ , F-'!F$2-'F+ , F-'!F$3))</f>
        <v>1.08567917583827E-2</v>
      </c>
      <c r="G139" s="2" cm="1">
        <f t="array" ref="G139">[1]!table_weight[ShortPassing]*(('F+ , F-'!G$2-[1]!tbl_gk[[#This Row],[ShortPassing]])/('F+ , F-'!G$2-'F+ , F-'!G$3))</f>
        <v>4.781557995763748E-2</v>
      </c>
      <c r="H139" s="2" cm="1">
        <f t="array" ref="H139">[1]!table_weight[Volleys]*(('F+ , F-'!H$2-[1]!tbl_gk[[#This Row],[Volleys]])/('F+ , F-'!H$2-'F+ , F-'!H$3))</f>
        <v>1.7360881469821632E-3</v>
      </c>
      <c r="I139" s="2" cm="1">
        <f t="array" ref="I139">[1]!table_weight[Dribbling]*(('F+ , F-'!I$2-[1]!tbl_gk[[#This Row],[Dribbling]])/('F+ , F-'!I$2-'F+ , F-'!I$3))</f>
        <v>1.0756660437220181E-2</v>
      </c>
      <c r="J139" s="2" cm="1">
        <f t="array" ref="J139">[1]!table_weight[Curve]*(('F+ , F-'!J$2-[1]!tbl_gk[[#This Row],[Curve]])/('F+ , F-'!J$2-'F+ , F-'!J$3))</f>
        <v>9.4648953791028455E-3</v>
      </c>
      <c r="K139" s="2" cm="1">
        <f t="array" ref="K139">[1]!table_weight[FKAccuracy]*(('F+ , F-'!K$2-[1]!tbl_gk[[#This Row],[FKAccuracy]])/('F+ , F-'!K$2-'F+ , F-'!K$3))</f>
        <v>9.1268634012777444E-3</v>
      </c>
      <c r="L139" s="2" cm="1">
        <f t="array" ref="L139">[1]!table_weight[LongPassing]*(('F+ , F-'!L$2-[1]!tbl_gk[[#This Row],[LongPassing]])/('F+ , F-'!L$2-'F+ , F-'!L$3))</f>
        <v>8.1213615011369745E-3</v>
      </c>
      <c r="M139" s="2" cm="1">
        <f t="array" ref="M139">[1]!table_weight[BallControl]*(('F+ , F-'!M$2-[1]!tbl_gk[[#This Row],[BallControl]])/('F+ , F-'!M$2-'F+ , F-'!M$3))</f>
        <v>1.2169151201703639E-2</v>
      </c>
      <c r="N139" s="2" cm="1">
        <f t="array" ref="N139">[1]!table_weight[Acceleration]*(('F+ , F-'!N$2-[1]!tbl_gk[[#This Row],[Acceleration]])/('F+ , F-'!N$2-'F+ , F-'!N$3))</f>
        <v>1.5784104941033285E-3</v>
      </c>
      <c r="O139" s="2" cm="1">
        <f t="array" ref="O139">[1]!table_weight[SprintSpeed]*(('F+ , F-'!O$2-[1]!tbl_gk[[#This Row],[SprintSpeed]])/('F+ , F-'!O$2-'F+ , F-'!O$3))</f>
        <v>1.1244295710374189E-3</v>
      </c>
      <c r="P139" s="2" cm="1">
        <f t="array" ref="P139">[1]!table_weight[Agility]*(('F+ , F-'!P$2-[1]!tbl_gk[[#This Row],[Agility]])/('F+ , F-'!P$2-'F+ , F-'!P$3))</f>
        <v>1.4041328309658048E-3</v>
      </c>
      <c r="Q139" s="2" cm="1">
        <f t="array" ref="Q139">[1]!table_weight[Reactions]*(('F+ , F-'!Q$2-[1]!tbl_gk[[#This Row],[Reactions]])/('F+ , F-'!Q$2-'F+ , F-'!Q$3))</f>
        <v>1.5469260002165645E-3</v>
      </c>
      <c r="R139" s="2" cm="1">
        <f t="array" ref="R139">[1]!table_weight[Balance]*(('F+ , F-'!R$2-[1]!tbl_gk[[#This Row],[Balance]])/('F+ , F-'!R$2-'F+ , F-'!R$3))</f>
        <v>1.4280126410162438E-3</v>
      </c>
      <c r="S139" s="2" cm="1">
        <f t="array" ref="S139">[1]!table_weight[ShotPower]*(('F+ , F-'!S$2-[1]!tbl_gk[[#This Row],[ShotPower]])/('F+ , F-'!S$2-'F+ , F-'!S$3))</f>
        <v>5.4538573983244545E-3</v>
      </c>
      <c r="T139" s="2" cm="1">
        <f t="array" ref="T139">[1]!table_weight[Jumping]*(('F+ , F-'!T$2-[1]!tbl_gk[[#This Row],[Jumping]])/('F+ , F-'!T$2-'F+ , F-'!T$3))</f>
        <v>1.6315495058735752E-3</v>
      </c>
      <c r="U139" s="2" cm="1">
        <f t="array" ref="U139">[1]!table_weight[Stamina]*(('F+ , F-'!U$2-[1]!tbl_gk[[#This Row],[Stamina]])/('F+ , F-'!U$2-'F+ , F-'!U$3))</f>
        <v>5.1522615974955001E-3</v>
      </c>
      <c r="V139" s="2" cm="1">
        <f t="array" ref="V139">[1]!table_weight[Strength]*(('F+ , F-'!V$2-[1]!tbl_gk[[#This Row],[Strength]])/('F+ , F-'!V$2-'F+ , F-'!V$3))</f>
        <v>1.3310009126863375E-2</v>
      </c>
      <c r="W139" s="2" cm="1">
        <f t="array" ref="W139">[1]!table_weight[LongShots]*(('F+ , F-'!W$2-[1]!tbl_gk[[#This Row],[LongShots]])/('F+ , F-'!W$2-'F+ , F-'!W$3))</f>
        <v>7.0121023692742987E-3</v>
      </c>
      <c r="X139" s="2" cm="1">
        <f t="array" ref="X139">[1]!table_weight[Aggression]*(('F+ , F-'!X$2-[1]!tbl_gk[[#This Row],[Aggression]])/('F+ , F-'!X$2-'F+ , F-'!X$3))</f>
        <v>0</v>
      </c>
      <c r="Y139" s="2" cm="1">
        <f t="array" ref="Y139">[1]!table_weight[Interceptions]*(('F+ , F-'!Y$2-[1]!tbl_gk[[#This Row],[Interceptions]])/('F+ , F-'!Y$2-'F+ , F-'!Y$3))</f>
        <v>1.3158513088021059E-2</v>
      </c>
      <c r="Z139" s="2" cm="1">
        <f t="array" ref="Z139">[1]!table_weight[Positioning]*(('F+ , F-'!Z$2-[1]!tbl_gk[[#This Row],[Positioning]])/('F+ , F-'!Z$2-'F+ , F-'!Z$3))</f>
        <v>7.394449514924029E-4</v>
      </c>
      <c r="AA139" s="2" cm="1">
        <f t="array" ref="AA139">[1]!table_weight[Vision]*(('F+ , F-'!AA$2-[1]!tbl_gk[[#This Row],[Vision]])/('F+ , F-'!AA$2-'F+ , F-'!AA$3))</f>
        <v>1.2777608761788841E-2</v>
      </c>
      <c r="AB139" s="2" cm="1">
        <f t="array" ref="AB139">[1]!table_weight[Penalties]*(('F+ , F-'!AB$2-[1]!tbl_gk[[#This Row],[Penalties]])/('F+ , F-'!AB$2-'F+ , F-'!AB$3))</f>
        <v>1.3310009126863251E-3</v>
      </c>
      <c r="AC139" s="2" cm="1">
        <f t="array" ref="AC139">[1]!table_weight[Composure]*(('F+ , F-'!AC$2-[1]!tbl_gk[[#This Row],[Composure]])/('F+ , F-'!AC$2-'F+ , F-'!AC$3))</f>
        <v>1.0140959334753034E-3</v>
      </c>
      <c r="AD139" s="2" cm="1">
        <f t="array" ref="AD139">[1]!table_weight[Marking]*(('F+ , F-'!AD$2-[1]!tbl_gk[[#This Row],[Marking]])/('F+ , F-'!AD$2-'F+ , F-'!AD$3))</f>
        <v>2.366223844775717E-2</v>
      </c>
      <c r="AE139" s="2" cm="1">
        <f t="array" ref="AE139">[1]!table_weight[StandingTackle]*(('F+ , F-'!AE$2-[1]!tbl_gk[[#This Row],[StandingTackle]])/('F+ , F-'!AE$2-'F+ , F-'!AE$3))</f>
        <v>2.465854322450484E-2</v>
      </c>
      <c r="AF139" s="2" cm="1">
        <f t="array" ref="AF139">[1]!table_weight[SlidingTackle]*(('F+ , F-'!AF$2-[1]!tbl_gk[[#This Row],[SlidingTackle]])/('F+ , F-'!AF$2-'F+ , F-'!AF$3))</f>
        <v>8.9667429907290316E-3</v>
      </c>
      <c r="AG139" s="2" cm="1">
        <f t="array" ref="AG139">[1]!table_weight[GKDiving]*(('F+ , F-'!AG$2-[1]!tbl_gk[[#This Row],[GKDiving]])/('F+ , F-'!AG$2-'F+ , F-'!AG$3))</f>
        <v>4.6119181624581652E-2</v>
      </c>
      <c r="AH139" s="2" cm="1">
        <f t="array" ref="AH139">[1]!table_weight[GKHandling]*(('F+ , F-'!AH$2-[1]!tbl_gk[[#This Row],[GKHandling]])/('F+ , F-'!AH$2-'F+ , F-'!AH$3))</f>
        <v>4.9906747265247783E-2</v>
      </c>
      <c r="AI139" s="2" cm="1">
        <f t="array" ref="AI139">[1]!table_weight[GKKicking]*(('F+ , F-'!AI$2-[1]!tbl_gk[[#This Row],[GKKicking]])/('F+ , F-'!AI$2-'F+ , F-'!AI$3))</f>
        <v>2.5044113173106158E-2</v>
      </c>
      <c r="AJ139" s="2" cm="1">
        <f t="array" ref="AJ139">[1]!table_weight[GKPositioning]*(('F+ , F-'!AJ$2-[1]!tbl_gk[[#This Row],[GKPositioning]])/('F+ , F-'!AJ$2-'F+ , F-'!AJ$3))</f>
        <v>1.7659310570779983E-2</v>
      </c>
      <c r="AK139" s="2" cm="1">
        <f t="array" ref="AK139">[1]!table_weight[GKReflexes]*(('F+ , F-'!AK$2-[1]!tbl_gk[[#This Row],[GKReflexes]])/('F+ , F-'!AK$2-'F+ , F-'!AK$3))</f>
        <v>4.9193793732887098E-2</v>
      </c>
    </row>
    <row r="140" spans="1:37" x14ac:dyDescent="0.55000000000000004">
      <c r="A140" s="7">
        <f>[1]!tbl_gk[[#This Row],[ID]]</f>
        <v>181481</v>
      </c>
      <c r="B140" s="1" cm="1">
        <f t="array" ref="B140">[1]!table_weight[ValueEUR]*(('F+ , F-'!B$2-[1]!tbl_gk[[#This Row],[ValueEUR]])/('F+ , F-'!B$2-'F+ , F-'!B$3))</f>
        <v>5.2781669378639128E-5</v>
      </c>
      <c r="C140" s="1" cm="1">
        <f t="array" ref="C140">[1]!table_weight[WageEUR]*(('F+ , F-'!C$2-[1]!tbl_gk[[#This Row],[WageEUR]])/('F+ , F-'!C$2-'F+ , F-'!C$3))</f>
        <v>7.8241870618836313E-5</v>
      </c>
      <c r="D140" s="1" cm="1">
        <f t="array" ref="D140">[1]!table_weight[Crossing]*(('F+ , F-'!D$2-[1]!tbl_gk[[#This Row],[Crossing]])/('F+ , F-'!D$2-'F+ , F-'!D$3))</f>
        <v>3.6987814836757178E-2</v>
      </c>
      <c r="E140" s="1" cm="1">
        <f t="array" ref="E140">[1]!table_weight[Finishing]*(('F+ , F-'!E$2-[1]!tbl_gk[[#This Row],[Finishing]])/('F+ , F-'!E$2-'F+ , F-'!E$3))</f>
        <v>9.9825068451474385E-3</v>
      </c>
      <c r="F140" s="1" cm="1">
        <f t="array" ref="F140">[1]!table_weight[HeadingAccuracy]*(('F+ , F-'!F$2-[1]!tbl_gk[[#This Row],[HeadingAccuracy]])/('F+ , F-'!F$2-'F+ , F-'!F$3))</f>
        <v>9.6040850170308507E-3</v>
      </c>
      <c r="G140" s="1" cm="1">
        <f t="array" ref="G140">[1]!table_weight[ShortPassing]*(('F+ , F-'!G$2-[1]!tbl_gk[[#This Row],[ShortPassing]])/('F+ , F-'!G$2-'F+ , F-'!G$3))</f>
        <v>5.3440942305594832E-2</v>
      </c>
      <c r="H140" s="1" cm="1">
        <f t="array" ref="H140">[1]!table_weight[Volleys]*(('F+ , F-'!H$2-[1]!tbl_gk[[#This Row],[Volleys]])/('F+ , F-'!H$2-'F+ , F-'!H$3))</f>
        <v>1.7360881469821632E-3</v>
      </c>
      <c r="I140" s="1" cm="1">
        <f t="array" ref="I140">[1]!table_weight[Dribbling]*(('F+ , F-'!I$2-[1]!tbl_gk[[#This Row],[Dribbling]])/('F+ , F-'!I$2-'F+ , F-'!I$3))</f>
        <v>1.9557564431309422E-2</v>
      </c>
      <c r="J140" s="1" cm="1">
        <f t="array" ref="J140">[1]!table_weight[Curve]*(('F+ , F-'!J$2-[1]!tbl_gk[[#This Row],[Curve]])/('F+ , F-'!J$2-'F+ , F-'!J$3))</f>
        <v>9.1268634012777444E-3</v>
      </c>
      <c r="K140" s="1" cm="1">
        <f t="array" ref="K140">[1]!table_weight[FKAccuracy]*(('F+ , F-'!K$2-[1]!tbl_gk[[#This Row],[FKAccuracy]])/('F+ , F-'!K$2-'F+ , F-'!K$3))</f>
        <v>9.2789777912990392E-3</v>
      </c>
      <c r="L140" s="1" cm="1">
        <f t="array" ref="L140">[1]!table_weight[LongPassing]*(('F+ , F-'!L$2-[1]!tbl_gk[[#This Row],[LongPassing]])/('F+ , F-'!L$2-'F+ , F-'!L$3))</f>
        <v>3.031974960424471E-2</v>
      </c>
      <c r="M140" s="1" cm="1">
        <f t="array" ref="M140">[1]!table_weight[BallControl]*(('F+ , F-'!M$2-[1]!tbl_gk[[#This Row],[BallControl]])/('F+ , F-'!M$2-'F+ , F-'!M$3))</f>
        <v>1.2603763744621627E-2</v>
      </c>
      <c r="N140" s="1" cm="1">
        <f t="array" ref="N140">[1]!table_weight[Acceleration]*(('F+ , F-'!N$2-[1]!tbl_gk[[#This Row],[Acceleration]])/('F+ , F-'!N$2-'F+ , F-'!N$3))</f>
        <v>2.7058465613199914E-3</v>
      </c>
      <c r="O140" s="1" cm="1">
        <f t="array" ref="O140">[1]!table_weight[SprintSpeed]*(('F+ , F-'!O$2-[1]!tbl_gk[[#This Row],[SprintSpeed]])/('F+ , F-'!O$2-'F+ , F-'!O$3))</f>
        <v>5.0599330696683847E-3</v>
      </c>
      <c r="P140" s="1" cm="1">
        <f t="array" ref="P140">[1]!table_weight[Agility]*(('F+ , F-'!P$2-[1]!tbl_gk[[#This Row],[Agility]])/('F+ , F-'!P$2-'F+ , F-'!P$3))</f>
        <v>3.3933210081673617E-3</v>
      </c>
      <c r="Q140" s="1" cm="1">
        <f t="array" ref="Q140">[1]!table_weight[Reactions]*(('F+ , F-'!Q$2-[1]!tbl_gk[[#This Row],[Reactions]])/('F+ , F-'!Q$2-'F+ , F-'!Q$3))</f>
        <v>1.0828482001515951E-3</v>
      </c>
      <c r="R140" s="1" cm="1">
        <f t="array" ref="R140">[1]!table_weight[Balance]*(('F+ , F-'!R$2-[1]!tbl_gk[[#This Row],[Balance]])/('F+ , F-'!R$2-'F+ , F-'!R$3))</f>
        <v>6.8296256744255124E-4</v>
      </c>
      <c r="S140" s="1" cm="1">
        <f t="array" ref="S140">[1]!table_weight[ShotPower]*(('F+ , F-'!S$2-[1]!tbl_gk[[#This Row],[ShotPower]])/('F+ , F-'!S$2-'F+ , F-'!S$3))</f>
        <v>5.9732723886410689E-3</v>
      </c>
      <c r="T140" s="1" cm="1">
        <f t="array" ref="T140">[1]!table_weight[Jumping]*(('F+ , F-'!T$2-[1]!tbl_gk[[#This Row],[Jumping]])/('F+ , F-'!T$2-'F+ , F-'!T$3))</f>
        <v>1.3739364259988001E-3</v>
      </c>
      <c r="U140" s="1" cm="1">
        <f t="array" ref="U140">[1]!table_weight[Stamina]*(('F+ , F-'!U$2-[1]!tbl_gk[[#This Row],[Stamina]])/('F+ , F-'!U$2-'F+ , F-'!U$3))</f>
        <v>1.1163233461240251E-2</v>
      </c>
      <c r="V140" s="1" cm="1">
        <f t="array" ref="V140">[1]!table_weight[Strength]*(('F+ , F-'!V$2-[1]!tbl_gk[[#This Row],[Strength]])/('F+ , F-'!V$2-'F+ , F-'!V$3))</f>
        <v>9.7606733596998074E-3</v>
      </c>
      <c r="W140" s="1" cm="1">
        <f t="array" ref="W140">[1]!table_weight[LongShots]*(('F+ , F-'!W$2-[1]!tbl_gk[[#This Row],[LongShots]])/('F+ , F-'!W$2-'F+ , F-'!W$3))</f>
        <v>8.3106398450658349E-3</v>
      </c>
      <c r="X140" s="1" cm="1">
        <f t="array" ref="X140">[1]!table_weight[Aggression]*(('F+ , F-'!X$2-[1]!tbl_gk[[#This Row],[Aggression]])/('F+ , F-'!X$2-'F+ , F-'!X$3))</f>
        <v>2.4338302403407318E-3</v>
      </c>
      <c r="Y140" s="1" cm="1">
        <f t="array" ref="Y140">[1]!table_weight[Interceptions]*(('F+ , F-'!Y$2-[1]!tbl_gk[[#This Row],[Interceptions]])/('F+ , F-'!Y$2-'F+ , F-'!Y$3))</f>
        <v>1.8698939651398346E-2</v>
      </c>
      <c r="Z140" s="1" cm="1">
        <f t="array" ref="Z140">[1]!table_weight[Positioning]*(('F+ , F-'!Z$2-[1]!tbl_gk[[#This Row],[Positioning]])/('F+ , F-'!Z$2-'F+ , F-'!Z$3))</f>
        <v>2.0704458641787279E-3</v>
      </c>
      <c r="AA140" s="1" cm="1">
        <f t="array" ref="AA140">[1]!table_weight[Vision]*(('F+ , F-'!AA$2-[1]!tbl_gk[[#This Row],[Vision]])/('F+ , F-'!AA$2-'F+ , F-'!AA$3))</f>
        <v>2.4135483216712255E-2</v>
      </c>
      <c r="AB140" s="1" cm="1">
        <f t="array" ref="AB140">[1]!table_weight[Penalties]*(('F+ , F-'!AB$2-[1]!tbl_gk[[#This Row],[Penalties]])/('F+ , F-'!AB$2-'F+ , F-'!AB$3))</f>
        <v>1.4484421696880595E-3</v>
      </c>
      <c r="AC140" s="1" cm="1">
        <f t="array" ref="AC140">[1]!table_weight[Composure]*(('F+ , F-'!AC$2-[1]!tbl_gk[[#This Row],[Composure]])/('F+ , F-'!AC$2-'F+ , F-'!AC$3))</f>
        <v>1.9748183967676961E-3</v>
      </c>
      <c r="AD140" s="1" cm="1">
        <f t="array" ref="AD140">[1]!table_weight[Marking]*(('F+ , F-'!AD$2-[1]!tbl_gk[[#This Row],[Marking]])/('F+ , F-'!AD$2-'F+ , F-'!AD$3))</f>
        <v>1.1042377942286678E-2</v>
      </c>
      <c r="AE140" s="1" cm="1">
        <f t="array" ref="AE140">[1]!table_weight[StandingTackle]*(('F+ , F-'!AE$2-[1]!tbl_gk[[#This Row],[StandingTackle]])/('F+ , F-'!AE$2-'F+ , F-'!AE$3))</f>
        <v>2.241685747682258E-2</v>
      </c>
      <c r="AF140" s="1" cm="1">
        <f t="array" ref="AF140">[1]!table_weight[SlidingTackle]*(('F+ , F-'!AF$2-[1]!tbl_gk[[#This Row],[SlidingTackle]])/('F+ , F-'!AF$2-'F+ , F-'!AF$3))</f>
        <v>1.0461200155850536E-2</v>
      </c>
      <c r="AG140" s="1" cm="1">
        <f t="array" ref="AG140">[1]!table_weight[GKDiving]*(('F+ , F-'!AG$2-[1]!tbl_gk[[#This Row],[GKDiving]])/('F+ , F-'!AG$2-'F+ , F-'!AG$3))</f>
        <v>3.5870474596896844E-2</v>
      </c>
      <c r="AH140" s="1" cm="1">
        <f t="array" ref="AH140">[1]!table_weight[GKHandling]*(('F+ , F-'!AH$2-[1]!tbl_gk[[#This Row],[GKHandling]])/('F+ , F-'!AH$2-'F+ , F-'!AH$3))</f>
        <v>3.9212444279837541E-2</v>
      </c>
      <c r="AI140" s="1" cm="1">
        <f t="array" ref="AI140">[1]!table_weight[GKKicking]*(('F+ , F-'!AI$2-[1]!tbl_gk[[#This Row],[GKKicking]])/('F+ , F-'!AI$2-'F+ , F-'!AI$3))</f>
        <v>2.6832978399756596E-2</v>
      </c>
      <c r="AJ140" s="1" cm="1">
        <f t="array" ref="AJ140">[1]!table_weight[GKPositioning]*(('F+ , F-'!AJ$2-[1]!tbl_gk[[#This Row],[GKPositioning]])/('F+ , F-'!AJ$2-'F+ , F-'!AJ$3))</f>
        <v>1.3244482928084987E-2</v>
      </c>
      <c r="AK140" s="1" cm="1">
        <f t="array" ref="AK140">[1]!table_weight[GKReflexes]*(('F+ , F-'!AK$2-[1]!tbl_gk[[#This Row],[GKReflexes]])/('F+ , F-'!AK$2-'F+ , F-'!AK$3))</f>
        <v>3.4617854849068701E-2</v>
      </c>
    </row>
    <row r="141" spans="1:37" x14ac:dyDescent="0.55000000000000004">
      <c r="A141" s="8">
        <f>[1]!tbl_gk[[#This Row],[ID]]</f>
        <v>182043</v>
      </c>
      <c r="B141" s="2" cm="1">
        <f t="array" ref="B141">[1]!table_weight[ValueEUR]*(('F+ , F-'!B$2-[1]!tbl_gk[[#This Row],[ValueEUR]])/('F+ , F-'!B$2-'F+ , F-'!B$3))</f>
        <v>5.2781669378639128E-5</v>
      </c>
      <c r="C141" s="2" cm="1">
        <f t="array" ref="C141">[1]!table_weight[WageEUR]*(('F+ , F-'!C$2-[1]!tbl_gk[[#This Row],[WageEUR]])/('F+ , F-'!C$2-'F+ , F-'!C$3))</f>
        <v>5.4769309433185431E-4</v>
      </c>
      <c r="D141" s="2" cm="1">
        <f t="array" ref="D141">[1]!table_weight[Crossing]*(('F+ , F-'!D$2-[1]!tbl_gk[[#This Row],[Crossing]])/('F+ , F-'!D$2-'F+ , F-'!D$3))</f>
        <v>2.9141914719869291E-2</v>
      </c>
      <c r="E141" s="2" cm="1">
        <f t="array" ref="E141">[1]!table_weight[Finishing]*(('F+ , F-'!E$2-[1]!tbl_gk[[#This Row],[Finishing]])/('F+ , F-'!E$2-'F+ , F-'!E$3))</f>
        <v>1.59720109522359E-2</v>
      </c>
      <c r="F141" s="2" cm="1">
        <f t="array" ref="F141">[1]!table_weight[HeadingAccuracy]*(('F+ , F-'!F$2-[1]!tbl_gk[[#This Row],[HeadingAccuracy]])/('F+ , F-'!F$2-'F+ , F-'!F$3))</f>
        <v>1.1691929585950599E-2</v>
      </c>
      <c r="G141" s="2" cm="1">
        <f t="array" ref="G141">[1]!table_weight[ShortPassing]*(('F+ , F-'!G$2-[1]!tbl_gk[[#This Row],[ShortPassing]])/('F+ , F-'!G$2-'F+ , F-'!G$3))</f>
        <v>5.6253623479573515E-2</v>
      </c>
      <c r="H141" s="2" cm="1">
        <f t="array" ref="H141">[1]!table_weight[Volleys]*(('F+ , F-'!H$2-[1]!tbl_gk[[#This Row],[Volleys]])/('F+ , F-'!H$2-'F+ , F-'!H$3))</f>
        <v>1.7360881469821632E-3</v>
      </c>
      <c r="I141" s="2" cm="1">
        <f t="array" ref="I141">[1]!table_weight[Dribbling]*(('F+ , F-'!I$2-[1]!tbl_gk[[#This Row],[Dribbling]])/('F+ , F-'!I$2-'F+ , F-'!I$3))</f>
        <v>1.7601807988178481E-2</v>
      </c>
      <c r="J141" s="2" cm="1">
        <f t="array" ref="J141">[1]!table_weight[Curve]*(('F+ , F-'!J$2-[1]!tbl_gk[[#This Row],[Curve]])/('F+ , F-'!J$2-'F+ , F-'!J$3))</f>
        <v>9.4648953791028455E-3</v>
      </c>
      <c r="K141" s="2" cm="1">
        <f t="array" ref="K141">[1]!table_weight[FKAccuracy]*(('F+ , F-'!K$2-[1]!tbl_gk[[#This Row],[FKAccuracy]])/('F+ , F-'!K$2-'F+ , F-'!K$3))</f>
        <v>8.9747490112564478E-3</v>
      </c>
      <c r="L141" s="2" cm="1">
        <f t="array" ref="L141">[1]!table_weight[LongPassing]*(('F+ , F-'!L$2-[1]!tbl_gk[[#This Row],[LongPassing]])/('F+ , F-'!L$2-'F+ , F-'!L$3))</f>
        <v>1.2452754301743363E-2</v>
      </c>
      <c r="M141" s="2" cm="1">
        <f t="array" ref="M141">[1]!table_weight[BallControl]*(('F+ , F-'!M$2-[1]!tbl_gk[[#This Row],[BallControl]])/('F+ , F-'!M$2-'F+ , F-'!M$3))</f>
        <v>9.561475944195718E-3</v>
      </c>
      <c r="N141" s="2" cm="1">
        <f t="array" ref="N141">[1]!table_weight[Acceleration]*(('F+ , F-'!N$2-[1]!tbl_gk[[#This Row],[Acceleration]])/('F+ , F-'!N$2-'F+ , F-'!N$3))</f>
        <v>7.8920524705166431E-3</v>
      </c>
      <c r="O141" s="2" cm="1">
        <f t="array" ref="O141">[1]!table_weight[SprintSpeed]*(('F+ , F-'!O$2-[1]!tbl_gk[[#This Row],[SprintSpeed]])/('F+ , F-'!O$2-'F+ , F-'!O$3))</f>
        <v>8.1521143900212863E-3</v>
      </c>
      <c r="P141" s="2" cm="1">
        <f t="array" ref="P141">[1]!table_weight[Agility]*(('F+ , F-'!P$2-[1]!tbl_gk[[#This Row],[Agility]])/('F+ , F-'!P$2-'F+ , F-'!P$3))</f>
        <v>4.5634317006388652E-3</v>
      </c>
      <c r="Q141" s="2" cm="1">
        <f t="array" ref="Q141">[1]!table_weight[Reactions]*(('F+ , F-'!Q$2-[1]!tbl_gk[[#This Row],[Reactions]])/('F+ , F-'!Q$2-'F+ , F-'!Q$3))</f>
        <v>1.0312840001443764E-3</v>
      </c>
      <c r="R141" s="2" cm="1">
        <f t="array" ref="R141">[1]!table_weight[Balance]*(('F+ , F-'!R$2-[1]!tbl_gk[[#This Row],[Balance]])/('F+ , F-'!R$2-'F+ , F-'!R$3))</f>
        <v>1.5521876532785257E-3</v>
      </c>
      <c r="S141" s="2" cm="1">
        <f t="array" ref="S141">[1]!table_weight[ShotPower]*(('F+ , F-'!S$2-[1]!tbl_gk[[#This Row],[ShotPower]])/('F+ , F-'!S$2-'F+ , F-'!S$3))</f>
        <v>4.6747349128495319E-3</v>
      </c>
      <c r="T141" s="2" cm="1">
        <f t="array" ref="T141">[1]!table_weight[Jumping]*(('F+ , F-'!T$2-[1]!tbl_gk[[#This Row],[Jumping]])/('F+ , F-'!T$2-'F+ , F-'!T$3))</f>
        <v>2.4902597721228252E-3</v>
      </c>
      <c r="U141" s="2" cm="1">
        <f t="array" ref="U141">[1]!table_weight[Stamina]*(('F+ , F-'!U$2-[1]!tbl_gk[[#This Row],[Stamina]])/('F+ , F-'!U$2-'F+ , F-'!U$3))</f>
        <v>3.4348410649970001E-3</v>
      </c>
      <c r="V141" s="2" cm="1">
        <f t="array" ref="V141">[1]!table_weight[Strength]*(('F+ , F-'!V$2-[1]!tbl_gk[[#This Row],[Strength]])/('F+ , F-'!V$2-'F+ , F-'!V$3))</f>
        <v>4.2592029205962806E-2</v>
      </c>
      <c r="W141" s="2" cm="1">
        <f t="array" ref="W141">[1]!table_weight[LongShots]*(('F+ , F-'!W$2-[1]!tbl_gk[[#This Row],[LongShots]])/('F+ , F-'!W$2-'F+ , F-'!W$3))</f>
        <v>8.8300548353824494E-3</v>
      </c>
      <c r="X141" s="2" cm="1">
        <f t="array" ref="X141">[1]!table_weight[Aggression]*(('F+ , F-'!X$2-[1]!tbl_gk[[#This Row],[Aggression]])/('F+ , F-'!X$2-'F+ , F-'!X$3))</f>
        <v>3.0422878004259146E-3</v>
      </c>
      <c r="Y141" s="2" cm="1">
        <f t="array" ref="Y141">[1]!table_weight[Interceptions]*(('F+ , F-'!Y$2-[1]!tbl_gk[[#This Row],[Interceptions]])/('F+ , F-'!Y$2-'F+ , F-'!Y$3))</f>
        <v>1.1773406447176737E-2</v>
      </c>
      <c r="Z141" s="2" cm="1">
        <f t="array" ref="Z141">[1]!table_weight[Positioning]*(('F+ , F-'!Z$2-[1]!tbl_gk[[#This Row],[Positioning]])/('F+ , F-'!Z$2-'F+ , F-'!Z$3))</f>
        <v>1.0352229320893639E-3</v>
      </c>
      <c r="AA141" s="2" cm="1">
        <f t="array" ref="AA141">[1]!table_weight[Vision]*(('F+ , F-'!AA$2-[1]!tbl_gk[[#This Row],[Vision]])/('F+ , F-'!AA$2-'F+ , F-'!AA$3))</f>
        <v>1.4197343068654269E-3</v>
      </c>
      <c r="AB141" s="2" cm="1">
        <f t="array" ref="AB141">[1]!table_weight[Penalties]*(('F+ , F-'!AB$2-[1]!tbl_gk[[#This Row],[Penalties]])/('F+ , F-'!AB$2-'F+ , F-'!AB$3))</f>
        <v>2.1922367973657118E-3</v>
      </c>
      <c r="AC141" s="2" cm="1">
        <f t="array" ref="AC141">[1]!table_weight[Composure]*(('F+ , F-'!AC$2-[1]!tbl_gk[[#This Row],[Composure]])/('F+ , F-'!AC$2-'F+ , F-'!AC$3))</f>
        <v>4.2698776146328564E-4</v>
      </c>
      <c r="AD141" s="2" cm="1">
        <f t="array" ref="AD141">[1]!table_weight[Marking]*(('F+ , F-'!AD$2-[1]!tbl_gk[[#This Row],[Marking]])/('F+ , F-'!AD$2-'F+ , F-'!AD$3))</f>
        <v>0</v>
      </c>
      <c r="AE141" s="2" cm="1">
        <f t="array" ref="AE141">[1]!table_weight[StandingTackle]*(('F+ , F-'!AE$2-[1]!tbl_gk[[#This Row],[StandingTackle]])/('F+ , F-'!AE$2-'F+ , F-'!AE$3))</f>
        <v>3.1383600467551613E-2</v>
      </c>
      <c r="AF141" s="2" cm="1">
        <f t="array" ref="AF141">[1]!table_weight[SlidingTackle]*(('F+ , F-'!AF$2-[1]!tbl_gk[[#This Row],[SlidingTackle]])/('F+ , F-'!AF$2-'F+ , F-'!AF$3))</f>
        <v>1.0461200155850536E-2</v>
      </c>
      <c r="AG141" s="2" cm="1">
        <f t="array" ref="AG141">[1]!table_weight[GKDiving]*(('F+ , F-'!AG$2-[1]!tbl_gk[[#This Row],[GKDiving]])/('F+ , F-'!AG$2-'F+ , F-'!AG$3))</f>
        <v>3.4162356758949373E-2</v>
      </c>
      <c r="AH141" s="2" cm="1">
        <f t="array" ref="AH141">[1]!table_weight[GKHandling]*(('F+ , F-'!AH$2-[1]!tbl_gk[[#This Row],[GKHandling]])/('F+ , F-'!AH$2-'F+ , F-'!AH$3))</f>
        <v>4.2777211941640955E-2</v>
      </c>
      <c r="AI141" s="2" cm="1">
        <f t="array" ref="AI141">[1]!table_weight[GKKicking]*(('F+ , F-'!AI$2-[1]!tbl_gk[[#This Row],[GKKicking]])/('F+ , F-'!AI$2-'F+ , F-'!AI$3))</f>
        <v>2.1466382719805277E-2</v>
      </c>
      <c r="AJ141" s="2" cm="1">
        <f t="array" ref="AJ141">[1]!table_weight[GKPositioning]*(('F+ , F-'!AJ$2-[1]!tbl_gk[[#This Row],[GKPositioning]])/('F+ , F-'!AJ$2-'F+ , F-'!AJ$3))</f>
        <v>1.2613793264842845E-2</v>
      </c>
      <c r="AK141" s="2" cm="1">
        <f t="array" ref="AK141">[1]!table_weight[GKReflexes]*(('F+ , F-'!AK$2-[1]!tbl_gk[[#This Row],[GKReflexes]])/('F+ , F-'!AK$2-'F+ , F-'!AK$3))</f>
        <v>3.6439847209545996E-2</v>
      </c>
    </row>
    <row r="142" spans="1:37" x14ac:dyDescent="0.55000000000000004">
      <c r="A142" s="7">
        <f>[1]!tbl_gk[[#This Row],[ID]]</f>
        <v>182206</v>
      </c>
      <c r="B142" s="1" cm="1">
        <f t="array" ref="B142">[1]!table_weight[ValueEUR]*(('F+ , F-'!B$2-[1]!tbl_gk[[#This Row],[ValueEUR]])/('F+ , F-'!B$2-'F+ , F-'!B$3))</f>
        <v>2.1915196057797529E-5</v>
      </c>
      <c r="C142" s="1" cm="1">
        <f t="array" ref="C142">[1]!table_weight[WageEUR]*(('F+ , F-'!C$2-[1]!tbl_gk[[#This Row],[WageEUR]])/('F+ , F-'!C$2-'F+ , F-'!C$3))</f>
        <v>2.3472561185650898E-4</v>
      </c>
      <c r="D142" s="1" cm="1">
        <f t="array" ref="D142">[1]!table_weight[Crossing]*(('F+ , F-'!D$2-[1]!tbl_gk[[#This Row],[Crossing]])/('F+ , F-'!D$2-'F+ , F-'!D$3))</f>
        <v>2.353770035066366E-2</v>
      </c>
      <c r="E142" s="1" cm="1">
        <f t="array" ref="E142">[1]!table_weight[Finishing]*(('F+ , F-'!E$2-[1]!tbl_gk[[#This Row],[Finishing]])/('F+ , F-'!E$2-'F+ , F-'!E$3))</f>
        <v>7.9860054761179498E-3</v>
      </c>
      <c r="F142" s="1" cm="1">
        <f t="array" ref="F142">[1]!table_weight[HeadingAccuracy]*(('F+ , F-'!F$2-[1]!tbl_gk[[#This Row],[HeadingAccuracy]])/('F+ , F-'!F$2-'F+ , F-'!F$3))</f>
        <v>1.1691929585950599E-2</v>
      </c>
      <c r="G142" s="1" cm="1">
        <f t="array" ref="G142">[1]!table_weight[ShortPassing]*(('F+ , F-'!G$2-[1]!tbl_gk[[#This Row],[ShortPassing]])/('F+ , F-'!G$2-'F+ , F-'!G$3))</f>
        <v>4.0783877022690797E-2</v>
      </c>
      <c r="H142" s="1" cm="1">
        <f t="array" ref="H142">[1]!table_weight[Volleys]*(('F+ , F-'!H$2-[1]!tbl_gk[[#This Row],[Volleys]])/('F+ , F-'!H$2-'F+ , F-'!H$3))</f>
        <v>1.6203489371833524E-3</v>
      </c>
      <c r="I142" s="1" cm="1">
        <f t="array" ref="I142">[1]!table_weight[Dribbling]*(('F+ , F-'!I$2-[1]!tbl_gk[[#This Row],[Dribbling]])/('F+ , F-'!I$2-'F+ , F-'!I$3))</f>
        <v>1.6623929766613008E-2</v>
      </c>
      <c r="J142" s="1" cm="1">
        <f t="array" ref="J142">[1]!table_weight[Curve]*(('F+ , F-'!J$2-[1]!tbl_gk[[#This Row],[Curve]])/('F+ , F-'!J$2-'F+ , F-'!J$3))</f>
        <v>9.8029273569279467E-3</v>
      </c>
      <c r="K142" s="1" cm="1">
        <f t="array" ref="K142">[1]!table_weight[FKAccuracy]*(('F+ , F-'!K$2-[1]!tbl_gk[[#This Row],[FKAccuracy]])/('F+ , F-'!K$2-'F+ , F-'!K$3))</f>
        <v>9.5832065713416324E-3</v>
      </c>
      <c r="L142" s="1" cm="1">
        <f t="array" ref="L142">[1]!table_weight[LongPassing]*(('F+ , F-'!L$2-[1]!tbl_gk[[#This Row],[LongPassing]])/('F+ , F-'!L$2-'F+ , F-'!L$3))</f>
        <v>1.5159874802122355E-2</v>
      </c>
      <c r="M142" s="1" cm="1">
        <f t="array" ref="M142">[1]!table_weight[BallControl]*(('F+ , F-'!M$2-[1]!tbl_gk[[#This Row],[BallControl]])/('F+ , F-'!M$2-'F+ , F-'!M$3))</f>
        <v>6.0845756008518197E-3</v>
      </c>
      <c r="N142" s="1" cm="1">
        <f t="array" ref="N142">[1]!table_weight[Acceleration]*(('F+ , F-'!N$2-[1]!tbl_gk[[#This Row],[Acceleration]])/('F+ , F-'!N$2-'F+ , F-'!N$3))</f>
        <v>2.480359347876659E-3</v>
      </c>
      <c r="O142" s="1" cm="1">
        <f t="array" ref="O142">[1]!table_weight[SprintSpeed]*(('F+ , F-'!O$2-[1]!tbl_gk[[#This Row],[SprintSpeed]])/('F+ , F-'!O$2-'F+ , F-'!O$3))</f>
        <v>4.2166108913903209E-3</v>
      </c>
      <c r="P142" s="1" cm="1">
        <f t="array" ref="P142">[1]!table_weight[Agility]*(('F+ , F-'!P$2-[1]!tbl_gk[[#This Row],[Agility]])/('F+ , F-'!P$2-'F+ , F-'!P$3))</f>
        <v>1.6381549694601055E-3</v>
      </c>
      <c r="Q142" s="1" cm="1">
        <f t="array" ref="Q142">[1]!table_weight[Reactions]*(('F+ , F-'!Q$2-[1]!tbl_gk[[#This Row],[Reactions]])/('F+ , F-'!Q$2-'F+ , F-'!Q$3))</f>
        <v>1.7531828002454398E-3</v>
      </c>
      <c r="R142" s="1" cm="1">
        <f t="array" ref="R142">[1]!table_weight[Balance]*(('F+ , F-'!R$2-[1]!tbl_gk[[#This Row],[Balance]])/('F+ , F-'!R$2-'F+ , F-'!R$3))</f>
        <v>1.1175751103605386E-3</v>
      </c>
      <c r="S142" s="1" cm="1">
        <f t="array" ref="S142">[1]!table_weight[ShotPower]*(('F+ , F-'!S$2-[1]!tbl_gk[[#This Row],[ShotPower]])/('F+ , F-'!S$2-'F+ , F-'!S$3))</f>
        <v>6.4926873789576834E-3</v>
      </c>
      <c r="T142" s="1" cm="1">
        <f t="array" ref="T142">[1]!table_weight[Jumping]*(('F+ , F-'!T$2-[1]!tbl_gk[[#This Row],[Jumping]])/('F+ , F-'!T$2-'F+ , F-'!T$3))</f>
        <v>1.6315495058735752E-3</v>
      </c>
      <c r="U142" s="1" cm="1">
        <f t="array" ref="U142">[1]!table_weight[Stamina]*(('F+ , F-'!U$2-[1]!tbl_gk[[#This Row],[Stamina]])/('F+ , F-'!U$2-'F+ , F-'!U$3))</f>
        <v>1.1163233461240251E-2</v>
      </c>
      <c r="V142" s="1" cm="1">
        <f t="array" ref="V142">[1]!table_weight[Strength]*(('F+ , F-'!V$2-[1]!tbl_gk[[#This Row],[Strength]])/('F+ , F-'!V$2-'F+ , F-'!V$3))</f>
        <v>1.0648007301490701E-2</v>
      </c>
      <c r="W142" s="1" cm="1">
        <f t="array" ref="W142">[1]!table_weight[LongShots]*(('F+ , F-'!W$2-[1]!tbl_gk[[#This Row],[LongShots]])/('F+ , F-'!W$2-'F+ , F-'!W$3))</f>
        <v>8.8300548353824494E-3</v>
      </c>
      <c r="X142" s="1" cm="1">
        <f t="array" ref="X142">[1]!table_weight[Aggression]*(('F+ , F-'!X$2-[1]!tbl_gk[[#This Row],[Aggression]])/('F+ , F-'!X$2-'F+ , F-'!X$3))</f>
        <v>9.7353209613629272E-3</v>
      </c>
      <c r="Y142" s="1" cm="1">
        <f t="array" ref="Y142">[1]!table_weight[Interceptions]*(('F+ , F-'!Y$2-[1]!tbl_gk[[#This Row],[Interceptions]])/('F+ , F-'!Y$2-'F+ , F-'!Y$3))</f>
        <v>1.9391492971820509E-2</v>
      </c>
      <c r="Z142" s="1" cm="1">
        <f t="array" ref="Z142">[1]!table_weight[Positioning]*(('F+ , F-'!Z$2-[1]!tbl_gk[[#This Row],[Positioning]])/('F+ , F-'!Z$2-'F+ , F-'!Z$3))</f>
        <v>1.1831119223878444E-3</v>
      </c>
      <c r="AA142" s="1" cm="1">
        <f t="array" ref="AA142">[1]!table_weight[Vision]*(('F+ , F-'!AA$2-[1]!tbl_gk[[#This Row],[Vision]])/('F+ , F-'!AA$2-'F+ , F-'!AA$3))</f>
        <v>1.7746678835817837E-2</v>
      </c>
      <c r="AB142" s="1" cm="1">
        <f t="array" ref="AB142">[1]!table_weight[Penalties]*(('F+ , F-'!AB$2-[1]!tbl_gk[[#This Row],[Penalties]])/('F+ , F-'!AB$2-'F+ , F-'!AB$3))</f>
        <v>2.3488251400346914E-3</v>
      </c>
      <c r="AC142" s="1" cm="1">
        <f t="array" ref="AC142">[1]!table_weight[Composure]*(('F+ , F-'!AC$2-[1]!tbl_gk[[#This Row],[Composure]])/('F+ , F-'!AC$2-'F+ , F-'!AC$3))</f>
        <v>1.2275898142069463E-3</v>
      </c>
      <c r="AD142" s="1" cm="1">
        <f t="array" ref="AD142">[1]!table_weight[Marking]*(('F+ , F-'!AD$2-[1]!tbl_gk[[#This Row],[Marking]])/('F+ , F-'!AD$2-'F+ , F-'!AD$3))</f>
        <v>3.1549651263676225E-2</v>
      </c>
      <c r="AE142" s="1" cm="1">
        <f t="array" ref="AE142">[1]!table_weight[StandingTackle]*(('F+ , F-'!AE$2-[1]!tbl_gk[[#This Row],[StandingTackle]])/('F+ , F-'!AE$2-'F+ , F-'!AE$3))</f>
        <v>1.3450114486093548E-2</v>
      </c>
      <c r="AF142" s="1" cm="1">
        <f t="array" ref="AF142">[1]!table_weight[SlidingTackle]*(('F+ , F-'!AF$2-[1]!tbl_gk[[#This Row],[SlidingTackle]])/('F+ , F-'!AF$2-'F+ , F-'!AF$3))</f>
        <v>4.4833714953645158E-3</v>
      </c>
      <c r="AG142" s="1" cm="1">
        <f t="array" ref="AG142">[1]!table_weight[GKDiving]*(('F+ , F-'!AG$2-[1]!tbl_gk[[#This Row],[GKDiving]])/('F+ , F-'!AG$2-'F+ , F-'!AG$3))</f>
        <v>4.9535417300476586E-2</v>
      </c>
      <c r="AH142" s="1" cm="1">
        <f t="array" ref="AH142">[1]!table_weight[GKHandling]*(('F+ , F-'!AH$2-[1]!tbl_gk[[#This Row],[GKHandling]])/('F+ , F-'!AH$2-'F+ , F-'!AH$3))</f>
        <v>5.3471514927051197E-2</v>
      </c>
      <c r="AI142" s="1" cm="1">
        <f t="array" ref="AI142">[1]!table_weight[GKKicking]*(('F+ , F-'!AI$2-[1]!tbl_gk[[#This Row],[GKKicking]])/('F+ , F-'!AI$2-'F+ , F-'!AI$3))</f>
        <v>2.9516276239732256E-2</v>
      </c>
      <c r="AJ142" s="1" cm="1">
        <f t="array" ref="AJ142">[1]!table_weight[GKPositioning]*(('F+ , F-'!AJ$2-[1]!tbl_gk[[#This Row],[GKPositioning]])/('F+ , F-'!AJ$2-'F+ , F-'!AJ$3))</f>
        <v>2.0182069223748555E-2</v>
      </c>
      <c r="AK142" s="1" cm="1">
        <f t="array" ref="AK142">[1]!table_weight[GKReflexes]*(('F+ , F-'!AK$2-[1]!tbl_gk[[#This Row],[GKReflexes]])/('F+ , F-'!AK$2-'F+ , F-'!AK$3))</f>
        <v>5.4659770814318998E-2</v>
      </c>
    </row>
    <row r="143" spans="1:37" x14ac:dyDescent="0.55000000000000004">
      <c r="A143" s="8">
        <f>[1]!tbl_gk[[#This Row],[ID]]</f>
        <v>182207</v>
      </c>
      <c r="B143" s="2" cm="1">
        <f t="array" ref="B143">[1]!table_weight[ValueEUR]*(('F+ , F-'!B$2-[1]!tbl_gk[[#This Row],[ValueEUR]])/('F+ , F-'!B$2-'F+ , F-'!B$3))</f>
        <v>3.7348432718218329E-5</v>
      </c>
      <c r="C143" s="2" cm="1">
        <f t="array" ref="C143">[1]!table_weight[WageEUR]*(('F+ , F-'!C$2-[1]!tbl_gk[[#This Row],[WageEUR]])/('F+ , F-'!C$2-'F+ , F-'!C$3))</f>
        <v>3.9120935309418161E-4</v>
      </c>
      <c r="D143" s="2" cm="1">
        <f t="array" ref="D143">[1]!table_weight[Crossing]*(('F+ , F-'!D$2-[1]!tbl_gk[[#This Row],[Crossing]])/('F+ , F-'!D$2-'F+ , F-'!D$3))</f>
        <v>3.6987814836757178E-2</v>
      </c>
      <c r="E143" s="2" cm="1">
        <f t="array" ref="E143">[1]!table_weight[Finishing]*(('F+ , F-'!E$2-[1]!tbl_gk[[#This Row],[Finishing]])/('F+ , F-'!E$2-'F+ , F-'!E$3))</f>
        <v>1.1979008214176926E-2</v>
      </c>
      <c r="F143" s="2" cm="1">
        <f t="array" ref="F143">[1]!table_weight[HeadingAccuracy]*(('F+ , F-'!F$2-[1]!tbl_gk[[#This Row],[HeadingAccuracy]])/('F+ , F-'!F$2-'F+ , F-'!F$3))</f>
        <v>1.1691929585950599E-2</v>
      </c>
      <c r="G143" s="2" cm="1">
        <f t="array" ref="G143">[1]!table_weight[ShortPassing]*(('F+ , F-'!G$2-[1]!tbl_gk[[#This Row],[ShortPassing]])/('F+ , F-'!G$2-'F+ , F-'!G$3))</f>
        <v>3.5158514674733445E-2</v>
      </c>
      <c r="H143" s="2" cm="1">
        <f t="array" ref="H143">[1]!table_weight[Volleys]*(('F+ , F-'!H$2-[1]!tbl_gk[[#This Row],[Volleys]])/('F+ , F-'!H$2-'F+ , F-'!H$3))</f>
        <v>1.6203489371833524E-3</v>
      </c>
      <c r="I143" s="2" cm="1">
        <f t="array" ref="I143">[1]!table_weight[Dribbling]*(('F+ , F-'!I$2-[1]!tbl_gk[[#This Row],[Dribbling]])/('F+ , F-'!I$2-'F+ , F-'!I$3))</f>
        <v>1.7601807988178481E-2</v>
      </c>
      <c r="J143" s="2" cm="1">
        <f t="array" ref="J143">[1]!table_weight[Curve]*(('F+ , F-'!J$2-[1]!tbl_gk[[#This Row],[Curve]])/('F+ , F-'!J$2-'F+ , F-'!J$3))</f>
        <v>9.1268634012777444E-3</v>
      </c>
      <c r="K143" s="2" cm="1">
        <f t="array" ref="K143">[1]!table_weight[FKAccuracy]*(('F+ , F-'!K$2-[1]!tbl_gk[[#This Row],[FKAccuracy]])/('F+ , F-'!K$2-'F+ , F-'!K$3))</f>
        <v>9.4310921813203358E-3</v>
      </c>
      <c r="L143" s="2" cm="1">
        <f t="array" ref="L143">[1]!table_weight[LongPassing]*(('F+ , F-'!L$2-[1]!tbl_gk[[#This Row],[LongPassing]])/('F+ , F-'!L$2-'F+ , F-'!L$3))</f>
        <v>1.0828482001515967E-2</v>
      </c>
      <c r="M143" s="2" cm="1">
        <f t="array" ref="M143">[1]!table_weight[BallControl]*(('F+ , F-'!M$2-[1]!tbl_gk[[#This Row],[BallControl]])/('F+ , F-'!M$2-'F+ , F-'!M$3))</f>
        <v>1.0865313572949679E-2</v>
      </c>
      <c r="N143" s="2" cm="1">
        <f t="array" ref="N143">[1]!table_weight[Acceleration]*(('F+ , F-'!N$2-[1]!tbl_gk[[#This Row],[Acceleration]])/('F+ , F-'!N$2-'F+ , F-'!N$3))</f>
        <v>8.3430268974033078E-3</v>
      </c>
      <c r="O143" s="2" cm="1">
        <f t="array" ref="O143">[1]!table_weight[SprintSpeed]*(('F+ , F-'!O$2-[1]!tbl_gk[[#This Row],[SprintSpeed]])/('F+ , F-'!O$2-'F+ , F-'!O$3))</f>
        <v>8.995436568299351E-3</v>
      </c>
      <c r="P143" s="2" cm="1">
        <f t="array" ref="P143">[1]!table_weight[Agility]*(('F+ , F-'!P$2-[1]!tbl_gk[[#This Row],[Agility]])/('F+ , F-'!P$2-'F+ , F-'!P$3))</f>
        <v>5.3825091853689179E-3</v>
      </c>
      <c r="Q143" s="2" cm="1">
        <f t="array" ref="Q143">[1]!table_weight[Reactions]*(('F+ , F-'!Q$2-[1]!tbl_gk[[#This Row],[Reactions]])/('F+ , F-'!Q$2-'F+ , F-'!Q$3))</f>
        <v>1.2375408001732517E-3</v>
      </c>
      <c r="R143" s="2" cm="1">
        <f t="array" ref="R143">[1]!table_weight[Balance]*(('F+ , F-'!R$2-[1]!tbl_gk[[#This Row],[Balance]])/('F+ , F-'!R$2-'F+ , F-'!R$3))</f>
        <v>1.9868001961965125E-3</v>
      </c>
      <c r="S143" s="2" cm="1">
        <f t="array" ref="S143">[1]!table_weight[ShotPower]*(('F+ , F-'!S$2-[1]!tbl_gk[[#This Row],[ShotPower]])/('F+ , F-'!S$2-'F+ , F-'!S$3))</f>
        <v>4.93444240800784E-3</v>
      </c>
      <c r="T143" s="2" cm="1">
        <f t="array" ref="T143">[1]!table_weight[Jumping]*(('F+ , F-'!T$2-[1]!tbl_gk[[#This Row],[Jumping]])/('F+ , F-'!T$2-'F+ , F-'!T$3))</f>
        <v>2.8337438786225251E-3</v>
      </c>
      <c r="U143" s="2" cm="1">
        <f t="array" ref="U143">[1]!table_weight[Stamina]*(('F+ , F-'!U$2-[1]!tbl_gk[[#This Row],[Stamina]])/('F+ , F-'!U$2-'F+ , F-'!U$3))</f>
        <v>1.7174205324984999E-2</v>
      </c>
      <c r="V143" s="2" cm="1">
        <f t="array" ref="V143">[1]!table_weight[Strength]*(('F+ , F-'!V$2-[1]!tbl_gk[[#This Row],[Strength]])/('F+ , F-'!V$2-'F+ , F-'!V$3))</f>
        <v>2.3070682486563184E-2</v>
      </c>
      <c r="W143" s="2" cm="1">
        <f t="array" ref="W143">[1]!table_weight[LongShots]*(('F+ , F-'!W$2-[1]!tbl_gk[[#This Row],[LongShots]])/('F+ , F-'!W$2-'F+ , F-'!W$3))</f>
        <v>8.3106398450658349E-3</v>
      </c>
      <c r="X143" s="2" cm="1">
        <f t="array" ref="X143">[1]!table_weight[Aggression]*(('F+ , F-'!X$2-[1]!tbl_gk[[#This Row],[Aggression]])/('F+ , F-'!X$2-'F+ , F-'!X$3))</f>
        <v>3.6507453605110975E-3</v>
      </c>
      <c r="Y143" s="2" cm="1">
        <f t="array" ref="Y143">[1]!table_weight[Interceptions]*(('F+ , F-'!Y$2-[1]!tbl_gk[[#This Row],[Interceptions]])/('F+ , F-'!Y$2-'F+ , F-'!Y$3))</f>
        <v>1.5236173049287543E-2</v>
      </c>
      <c r="Z143" s="2" cm="1">
        <f t="array" ref="Z143">[1]!table_weight[Positioning]*(('F+ , F-'!Z$2-[1]!tbl_gk[[#This Row],[Positioning]])/('F+ , F-'!Z$2-'F+ , F-'!Z$3))</f>
        <v>1.0352229320893639E-3</v>
      </c>
      <c r="AA143" s="2" cm="1">
        <f t="array" ref="AA143">[1]!table_weight[Vision]*(('F+ , F-'!AA$2-[1]!tbl_gk[[#This Row],[Vision]])/('F+ , F-'!AA$2-'F+ , F-'!AA$3))</f>
        <v>1.2777608761788841E-2</v>
      </c>
      <c r="AB143" s="2" cm="1">
        <f t="array" ref="AB143">[1]!table_weight[Penalties]*(('F+ , F-'!AB$2-[1]!tbl_gk[[#This Row],[Penalties]])/('F+ , F-'!AB$2-'F+ , F-'!AB$3))</f>
        <v>1.2135596556845905E-3</v>
      </c>
      <c r="AC143" s="2" cm="1">
        <f t="array" ref="AC143">[1]!table_weight[Composure]*(('F+ , F-'!AC$2-[1]!tbl_gk[[#This Row],[Composure]])/('F+ , F-'!AC$2-'F+ , F-'!AC$3))</f>
        <v>1.4944571651214996E-3</v>
      </c>
      <c r="AD143" s="2" cm="1">
        <f t="array" ref="AD143">[1]!table_weight[Marking]*(('F+ , F-'!AD$2-[1]!tbl_gk[[#This Row],[Marking]])/('F+ , F-'!AD$2-'F+ , F-'!AD$3))</f>
        <v>0</v>
      </c>
      <c r="AE143" s="2" cm="1">
        <f t="array" ref="AE143">[1]!table_weight[StandingTackle]*(('F+ , F-'!AE$2-[1]!tbl_gk[[#This Row],[StandingTackle]])/('F+ , F-'!AE$2-'F+ , F-'!AE$3))</f>
        <v>2.241685747682258E-2</v>
      </c>
      <c r="AF143" s="2" cm="1">
        <f t="array" ref="AF143">[1]!table_weight[SlidingTackle]*(('F+ , F-'!AF$2-[1]!tbl_gk[[#This Row],[SlidingTackle]])/('F+ , F-'!AF$2-'F+ , F-'!AF$3))</f>
        <v>8.9667429907290316E-3</v>
      </c>
      <c r="AG143" s="2" cm="1">
        <f t="array" ref="AG143">[1]!table_weight[GKDiving]*(('F+ , F-'!AG$2-[1]!tbl_gk[[#This Row],[GKDiving]])/('F+ , F-'!AG$2-'F+ , F-'!AG$3))</f>
        <v>3.7578592434844307E-2</v>
      </c>
      <c r="AH143" s="2" cm="1">
        <f t="array" ref="AH143">[1]!table_weight[GKHandling]*(('F+ , F-'!AH$2-[1]!tbl_gk[[#This Row],[GKHandling]])/('F+ , F-'!AH$2-'F+ , F-'!AH$3))</f>
        <v>4.2777211941640955E-2</v>
      </c>
      <c r="AI143" s="2" cm="1">
        <f t="array" ref="AI143">[1]!table_weight[GKKicking]*(('F+ , F-'!AI$2-[1]!tbl_gk[[#This Row],[GKKicking]])/('F+ , F-'!AI$2-'F+ , F-'!AI$3))</f>
        <v>2.2360815333130498E-2</v>
      </c>
      <c r="AJ143" s="2" cm="1">
        <f t="array" ref="AJ143">[1]!table_weight[GKPositioning]*(('F+ , F-'!AJ$2-[1]!tbl_gk[[#This Row],[GKPositioning]])/('F+ , F-'!AJ$2-'F+ , F-'!AJ$3))</f>
        <v>1.5136551917811415E-2</v>
      </c>
      <c r="AK143" s="2" cm="1">
        <f t="array" ref="AK143">[1]!table_weight[GKReflexes]*(('F+ , F-'!AK$2-[1]!tbl_gk[[#This Row],[GKReflexes]])/('F+ , F-'!AK$2-'F+ , F-'!AK$3))</f>
        <v>3.8261839570023298E-2</v>
      </c>
    </row>
    <row r="144" spans="1:37" x14ac:dyDescent="0.55000000000000004">
      <c r="A144" s="7">
        <f>[1]!tbl_gk[[#This Row],[ID]]</f>
        <v>182224</v>
      </c>
      <c r="B144" s="1" cm="1">
        <f t="array" ref="B144">[1]!table_weight[ValueEUR]*(('F+ , F-'!B$2-[1]!tbl_gk[[#This Row],[ValueEUR]])/('F+ , F-'!B$2-'F+ , F-'!B$3))</f>
        <v>1.8242085732617382E-4</v>
      </c>
      <c r="C144" s="1" cm="1">
        <f t="array" ref="C144">[1]!table_weight[WageEUR]*(('F+ , F-'!C$2-[1]!tbl_gk[[#This Row],[WageEUR]])/('F+ , F-'!C$2-'F+ , F-'!C$3))</f>
        <v>1.4865955417578903E-3</v>
      </c>
      <c r="D144" s="1" cm="1">
        <f t="array" ref="D144">[1]!table_weight[Crossing]*(('F+ , F-'!D$2-[1]!tbl_gk[[#This Row],[Crossing]])/('F+ , F-'!D$2-'F+ , F-'!D$3))</f>
        <v>3.81086577105983E-2</v>
      </c>
      <c r="E144" s="1" cm="1">
        <f t="array" ref="E144">[1]!table_weight[Finishing]*(('F+ , F-'!E$2-[1]!tbl_gk[[#This Row],[Finishing]])/('F+ , F-'!E$2-'F+ , F-'!E$3))</f>
        <v>1.1979008214176926E-2</v>
      </c>
      <c r="F144" s="1" cm="1">
        <f t="array" ref="F144">[1]!table_weight[HeadingAccuracy]*(('F+ , F-'!F$2-[1]!tbl_gk[[#This Row],[HeadingAccuracy]])/('F+ , F-'!F$2-'F+ , F-'!F$3))</f>
        <v>7.9338093618950504E-3</v>
      </c>
      <c r="G144" s="1" cm="1">
        <f t="array" ref="G144">[1]!table_weight[ShortPassing]*(('F+ , F-'!G$2-[1]!tbl_gk[[#This Row],[ShortPassing]])/('F+ , F-'!G$2-'F+ , F-'!G$3))</f>
        <v>4.6409239370648142E-2</v>
      </c>
      <c r="H144" s="1" cm="1">
        <f t="array" ref="H144">[1]!table_weight[Volleys]*(('F+ , F-'!H$2-[1]!tbl_gk[[#This Row],[Volleys]])/('F+ , F-'!H$2-'F+ , F-'!H$3))</f>
        <v>2.5462626155738394E-3</v>
      </c>
      <c r="I144" s="1" cm="1">
        <f t="array" ref="I144">[1]!table_weight[Dribbling]*(('F+ , F-'!I$2-[1]!tbl_gk[[#This Row],[Dribbling]])/('F+ , F-'!I$2-'F+ , F-'!I$3))</f>
        <v>6.8451475509582974E-3</v>
      </c>
      <c r="J144" s="1" cm="1">
        <f t="array" ref="J144">[1]!table_weight[Curve]*(('F+ , F-'!J$2-[1]!tbl_gk[[#This Row],[Curve]])/('F+ , F-'!J$2-'F+ , F-'!J$3))</f>
        <v>7.774735489977337E-3</v>
      </c>
      <c r="K144" s="1" cm="1">
        <f t="array" ref="K144">[1]!table_weight[FKAccuracy]*(('F+ , F-'!K$2-[1]!tbl_gk[[#This Row],[FKAccuracy]])/('F+ , F-'!K$2-'F+ , F-'!K$3))</f>
        <v>8.5184058411925615E-3</v>
      </c>
      <c r="L144" s="1" cm="1">
        <f t="array" ref="L144">[1]!table_weight[LongPassing]*(('F+ , F-'!L$2-[1]!tbl_gk[[#This Row],[LongPassing]])/('F+ , F-'!L$2-'F+ , F-'!L$3))</f>
        <v>1.1369906101591765E-2</v>
      </c>
      <c r="M144" s="1" cm="1">
        <f t="array" ref="M144">[1]!table_weight[BallControl]*(('F+ , F-'!M$2-[1]!tbl_gk[[#This Row],[BallControl]])/('F+ , F-'!M$2-'F+ , F-'!M$3))</f>
        <v>1.0865313572949679E-2</v>
      </c>
      <c r="N144" s="1" cm="1">
        <f t="array" ref="N144">[1]!table_weight[Acceleration]*(('F+ , F-'!N$2-[1]!tbl_gk[[#This Row],[Acceleration]])/('F+ , F-'!N$2-'F+ , F-'!N$3))</f>
        <v>4.5097442688666527E-4</v>
      </c>
      <c r="O144" s="1" cm="1">
        <f t="array" ref="O144">[1]!table_weight[SprintSpeed]*(('F+ , F-'!O$2-[1]!tbl_gk[[#This Row],[SprintSpeed]])/('F+ , F-'!O$2-'F+ , F-'!O$3))</f>
        <v>2.5299665348341924E-3</v>
      </c>
      <c r="P144" s="1" cm="1">
        <f t="array" ref="P144">[1]!table_weight[Agility]*(('F+ , F-'!P$2-[1]!tbl_gk[[#This Row],[Agility]])/('F+ , F-'!P$2-'F+ , F-'!P$3))</f>
        <v>2.1061992464487069E-3</v>
      </c>
      <c r="Q144" s="1" cm="1">
        <f t="array" ref="Q144">[1]!table_weight[Reactions]*(('F+ , F-'!Q$2-[1]!tbl_gk[[#This Row],[Reactions]])/('F+ , F-'!Q$2-'F+ , F-'!Q$3))</f>
        <v>9.7971980013715747E-4</v>
      </c>
      <c r="R144" s="1" cm="1">
        <f t="array" ref="R144">[1]!table_weight[Balance]*(('F+ , F-'!R$2-[1]!tbl_gk[[#This Row],[Balance]])/('F+ , F-'!R$2-'F+ , F-'!R$3))</f>
        <v>3.7252503678684615E-4</v>
      </c>
      <c r="S144" s="1" cm="1">
        <f t="array" ref="S144">[1]!table_weight[ShotPower]*(('F+ , F-'!S$2-[1]!tbl_gk[[#This Row],[ShotPower]])/('F+ , F-'!S$2-'F+ , F-'!S$3))</f>
        <v>4.4150274176912247E-3</v>
      </c>
      <c r="T144" s="1" cm="1">
        <f t="array" ref="T144">[1]!table_weight[Jumping]*(('F+ , F-'!T$2-[1]!tbl_gk[[#This Row],[Jumping]])/('F+ , F-'!T$2-'F+ , F-'!T$3))</f>
        <v>1.1163233461240253E-3</v>
      </c>
      <c r="U144" s="1" cm="1">
        <f t="array" ref="U144">[1]!table_weight[Stamina]*(('F+ , F-'!U$2-[1]!tbl_gk[[#This Row],[Stamina]])/('F+ , F-'!U$2-'F+ , F-'!U$3))</f>
        <v>0</v>
      </c>
      <c r="V144" s="1" cm="1">
        <f t="array" ref="V144">[1]!table_weight[Strength]*(('F+ , F-'!V$2-[1]!tbl_gk[[#This Row],[Strength]])/('F+ , F-'!V$2-'F+ , F-'!V$3))</f>
        <v>2.5732684311935858E-2</v>
      </c>
      <c r="W144" s="1" cm="1">
        <f t="array" ref="W144">[1]!table_weight[LongShots]*(('F+ , F-'!W$2-[1]!tbl_gk[[#This Row],[LongShots]])/('F+ , F-'!W$2-'F+ , F-'!W$3))</f>
        <v>8.3106398450658349E-3</v>
      </c>
      <c r="X144" s="1" cm="1">
        <f t="array" ref="X144">[1]!table_weight[Aggression]*(('F+ , F-'!X$2-[1]!tbl_gk[[#This Row],[Aggression]])/('F+ , F-'!X$2-'F+ , F-'!X$3))</f>
        <v>6.0845756008518293E-3</v>
      </c>
      <c r="Y144" s="1" cm="1">
        <f t="array" ref="Y144">[1]!table_weight[Interceptions]*(('F+ , F-'!Y$2-[1]!tbl_gk[[#This Row],[Interceptions]])/('F+ , F-'!Y$2-'F+ , F-'!Y$3))</f>
        <v>2.0776599612664828E-2</v>
      </c>
      <c r="Z144" s="1" cm="1">
        <f t="array" ref="Z144">[1]!table_weight[Positioning]*(('F+ , F-'!Z$2-[1]!tbl_gk[[#This Row],[Positioning]])/('F+ , F-'!Z$2-'F+ , F-'!Z$3))</f>
        <v>8.8733394179088337E-4</v>
      </c>
      <c r="AA144" s="1" cm="1">
        <f t="array" ref="AA144">[1]!table_weight[Vision]*(('F+ , F-'!AA$2-[1]!tbl_gk[[#This Row],[Vision]])/('F+ , F-'!AA$2-'F+ , F-'!AA$3))</f>
        <v>0</v>
      </c>
      <c r="AB144" s="1" cm="1">
        <f t="array" ref="AB144">[1]!table_weight[Penalties]*(('F+ , F-'!AB$2-[1]!tbl_gk[[#This Row],[Penalties]])/('F+ , F-'!AB$2-'F+ , F-'!AB$3))</f>
        <v>2.0356484546967322E-3</v>
      </c>
      <c r="AC144" s="1" cm="1">
        <f t="array" ref="AC144">[1]!table_weight[Composure]*(('F+ , F-'!AC$2-[1]!tbl_gk[[#This Row],[Composure]])/('F+ , F-'!AC$2-'F+ , F-'!AC$3))</f>
        <v>4.2698776146328564E-4</v>
      </c>
      <c r="AD144" s="1" cm="1">
        <f t="array" ref="AD144">[1]!table_weight[Marking]*(('F+ , F-'!AD$2-[1]!tbl_gk[[#This Row],[Marking]])/('F+ , F-'!AD$2-'F+ , F-'!AD$3))</f>
        <v>4.7324476895514332E-3</v>
      </c>
      <c r="AE144" s="1" cm="1">
        <f t="array" ref="AE144">[1]!table_weight[StandingTackle]*(('F+ , F-'!AE$2-[1]!tbl_gk[[#This Row],[StandingTackle]])/('F+ , F-'!AE$2-'F+ , F-'!AE$3))</f>
        <v>2.9141914719869356E-2</v>
      </c>
      <c r="AF144" s="1" cm="1">
        <f t="array" ref="AF144">[1]!table_weight[SlidingTackle]*(('F+ , F-'!AF$2-[1]!tbl_gk[[#This Row],[SlidingTackle]])/('F+ , F-'!AF$2-'F+ , F-'!AF$3))</f>
        <v>9.7139715732897855E-3</v>
      </c>
      <c r="AG144" s="1" cm="1">
        <f t="array" ref="AG144">[1]!table_weight[GKDiving]*(('F+ , F-'!AG$2-[1]!tbl_gk[[#This Row],[GKDiving]])/('F+ , F-'!AG$2-'F+ , F-'!AG$3))</f>
        <v>3.4162356758949373E-2</v>
      </c>
      <c r="AH144" s="1" cm="1">
        <f t="array" ref="AH144">[1]!table_weight[GKHandling]*(('F+ , F-'!AH$2-[1]!tbl_gk[[#This Row],[GKHandling]])/('F+ , F-'!AH$2-'F+ , F-'!AH$3))</f>
        <v>3.7430060448935834E-2</v>
      </c>
      <c r="AI144" s="1" cm="1">
        <f t="array" ref="AI144">[1]!table_weight[GKKicking]*(('F+ , F-'!AI$2-[1]!tbl_gk[[#This Row],[GKKicking]])/('F+ , F-'!AI$2-'F+ , F-'!AI$3))</f>
        <v>2.0571950106480059E-2</v>
      </c>
      <c r="AJ144" s="1" cm="1">
        <f t="array" ref="AJ144">[1]!table_weight[GKPositioning]*(('F+ , F-'!AJ$2-[1]!tbl_gk[[#This Row],[GKPositioning]])/('F+ , F-'!AJ$2-'F+ , F-'!AJ$3))</f>
        <v>1.4505862254569271E-2</v>
      </c>
      <c r="AK144" s="1" cm="1">
        <f t="array" ref="AK144">[1]!table_weight[GKReflexes]*(('F+ , F-'!AK$2-[1]!tbl_gk[[#This Row],[GKReflexes]])/('F+ , F-'!AK$2-'F+ , F-'!AK$3))</f>
        <v>3.2795862488591399E-2</v>
      </c>
    </row>
    <row r="145" spans="1:37" x14ac:dyDescent="0.55000000000000004">
      <c r="A145" s="8">
        <f>[1]!tbl_gk[[#This Row],[ID]]</f>
        <v>182365</v>
      </c>
      <c r="B145" s="2" cm="1">
        <f t="array" ref="B145">[1]!table_weight[ValueEUR]*(('F+ , F-'!B$2-[1]!tbl_gk[[#This Row],[ValueEUR]])/('F+ , F-'!B$2-'F+ , F-'!B$3))</f>
        <v>5.5868316710723288E-5</v>
      </c>
      <c r="C145" s="2" cm="1">
        <f t="array" ref="C145">[1]!table_weight[WageEUR]*(('F+ , F-'!C$2-[1]!tbl_gk[[#This Row],[WageEUR]])/('F+ , F-'!C$2-'F+ , F-'!C$3))</f>
        <v>2.3472561185650898E-4</v>
      </c>
      <c r="D145" s="2" cm="1">
        <f t="array" ref="D145">[1]!table_weight[Crossing]*(('F+ , F-'!D$2-[1]!tbl_gk[[#This Row],[Crossing]])/('F+ , F-'!D$2-'F+ , F-'!D$3))</f>
        <v>3.4746129089074922E-2</v>
      </c>
      <c r="E145" s="2" cm="1">
        <f t="array" ref="E145">[1]!table_weight[Finishing]*(('F+ , F-'!E$2-[1]!tbl_gk[[#This Row],[Finishing]])/('F+ , F-'!E$2-'F+ , F-'!E$3))</f>
        <v>1.3975509583206414E-2</v>
      </c>
      <c r="F145" s="2" cm="1">
        <f t="array" ref="F145">[1]!table_weight[HeadingAccuracy]*(('F+ , F-'!F$2-[1]!tbl_gk[[#This Row],[HeadingAccuracy]])/('F+ , F-'!F$2-'F+ , F-'!F$3))</f>
        <v>1.1691929585950599E-2</v>
      </c>
      <c r="G145" s="2" cm="1">
        <f t="array" ref="G145">[1]!table_weight[ShortPassing]*(('F+ , F-'!G$2-[1]!tbl_gk[[#This Row],[ShortPassing]])/('F+ , F-'!G$2-'F+ , F-'!G$3))</f>
        <v>4.3596558196669473E-2</v>
      </c>
      <c r="H145" s="2" cm="1">
        <f t="array" ref="H145">[1]!table_weight[Volleys]*(('F+ , F-'!H$2-[1]!tbl_gk[[#This Row],[Volleys]])/('F+ , F-'!H$2-'F+ , F-'!H$3))</f>
        <v>1.6203489371833524E-3</v>
      </c>
      <c r="I145" s="2" cm="1">
        <f t="array" ref="I145">[1]!table_weight[Dribbling]*(('F+ , F-'!I$2-[1]!tbl_gk[[#This Row],[Dribbling]])/('F+ , F-'!I$2-'F+ , F-'!I$3))</f>
        <v>1.5646051545047536E-2</v>
      </c>
      <c r="J145" s="2" cm="1">
        <f t="array" ref="J145">[1]!table_weight[Curve]*(('F+ , F-'!J$2-[1]!tbl_gk[[#This Row],[Curve]])/('F+ , F-'!J$2-'F+ , F-'!J$3))</f>
        <v>9.6339113680153961E-3</v>
      </c>
      <c r="K145" s="2" cm="1">
        <f t="array" ref="K145">[1]!table_weight[FKAccuracy]*(('F+ , F-'!K$2-[1]!tbl_gk[[#This Row],[FKAccuracy]])/('F+ , F-'!K$2-'F+ , F-'!K$3))</f>
        <v>8.5184058411925615E-3</v>
      </c>
      <c r="L145" s="2" cm="1">
        <f t="array" ref="L145">[1]!table_weight[LongPassing]*(('F+ , F-'!L$2-[1]!tbl_gk[[#This Row],[LongPassing]])/('F+ , F-'!L$2-'F+ , F-'!L$3))</f>
        <v>1.6242723002273949E-2</v>
      </c>
      <c r="M145" s="2" cm="1">
        <f t="array" ref="M145">[1]!table_weight[BallControl]*(('F+ , F-'!M$2-[1]!tbl_gk[[#This Row],[BallControl]])/('F+ , F-'!M$2-'F+ , F-'!M$3))</f>
        <v>1.0430701030031691E-2</v>
      </c>
      <c r="N145" s="2" cm="1">
        <f t="array" ref="N145">[1]!table_weight[Acceleration]*(('F+ , F-'!N$2-[1]!tbl_gk[[#This Row],[Acceleration]])/('F+ , F-'!N$2-'F+ , F-'!N$3))</f>
        <v>7.4410780436299775E-3</v>
      </c>
      <c r="O145" s="2" cm="1">
        <f t="array" ref="O145">[1]!table_weight[SprintSpeed]*(('F+ , F-'!O$2-[1]!tbl_gk[[#This Row],[SprintSpeed]])/('F+ , F-'!O$2-'F+ , F-'!O$3))</f>
        <v>8.1521143900212863E-3</v>
      </c>
      <c r="P145" s="2" cm="1">
        <f t="array" ref="P145">[1]!table_weight[Agility]*(('F+ , F-'!P$2-[1]!tbl_gk[[#This Row],[Agility]])/('F+ , F-'!P$2-'F+ , F-'!P$3))</f>
        <v>2.5742435234373086E-3</v>
      </c>
      <c r="Q145" s="2" cm="1">
        <f t="array" ref="Q145">[1]!table_weight[Reactions]*(('F+ , F-'!Q$2-[1]!tbl_gk[[#This Row],[Reactions]])/('F+ , F-'!Q$2-'F+ , F-'!Q$3))</f>
        <v>1.5469260002165645E-3</v>
      </c>
      <c r="R145" s="2" cm="1">
        <f t="array" ref="R145">[1]!table_weight[Balance]*(('F+ , F-'!R$2-[1]!tbl_gk[[#This Row],[Balance]])/('F+ , F-'!R$2-'F+ , F-'!R$3))</f>
        <v>1.6763626655408076E-3</v>
      </c>
      <c r="S145" s="2" cm="1">
        <f t="array" ref="S145">[1]!table_weight[ShotPower]*(('F+ , F-'!S$2-[1]!tbl_gk[[#This Row],[ShotPower]])/('F+ , F-'!S$2-'F+ , F-'!S$3))</f>
        <v>5.1941499031661464E-3</v>
      </c>
      <c r="T145" s="2" cm="1">
        <f t="array" ref="T145">[1]!table_weight[Jumping]*(('F+ , F-'!T$2-[1]!tbl_gk[[#This Row],[Jumping]])/('F+ , F-'!T$2-'F+ , F-'!T$3))</f>
        <v>3.3489700383720756E-3</v>
      </c>
      <c r="U145" s="2" cm="1">
        <f t="array" ref="U145">[1]!table_weight[Stamina]*(('F+ , F-'!U$2-[1]!tbl_gk[[#This Row],[Stamina]])/('F+ , F-'!U$2-'F+ , F-'!U$3))</f>
        <v>1.5456784792486501E-2</v>
      </c>
      <c r="V145" s="2" cm="1">
        <f t="array" ref="V145">[1]!table_weight[Strength]*(('F+ , F-'!V$2-[1]!tbl_gk[[#This Row],[Strength]])/('F+ , F-'!V$2-'F+ , F-'!V$3))</f>
        <v>3.0169354020890316E-2</v>
      </c>
      <c r="W145" s="2" cm="1">
        <f t="array" ref="W145">[1]!table_weight[LongShots]*(('F+ , F-'!W$2-[1]!tbl_gk[[#This Row],[LongShots]])/('F+ , F-'!W$2-'F+ , F-'!W$3))</f>
        <v>7.7912248547492196E-3</v>
      </c>
      <c r="X145" s="2" cm="1">
        <f t="array" ref="X145">[1]!table_weight[Aggression]*(('F+ , F-'!X$2-[1]!tbl_gk[[#This Row],[Aggression]])/('F+ , F-'!X$2-'F+ , F-'!X$3))</f>
        <v>1.2169151201703659E-2</v>
      </c>
      <c r="Y145" s="2" cm="1">
        <f t="array" ref="Y145">[1]!table_weight[Interceptions]*(('F+ , F-'!Y$2-[1]!tbl_gk[[#This Row],[Interceptions]])/('F+ , F-'!Y$2-'F+ , F-'!Y$3))</f>
        <v>1.7313833010554024E-2</v>
      </c>
      <c r="Z145" s="2" cm="1">
        <f t="array" ref="Z145">[1]!table_weight[Positioning]*(('F+ , F-'!Z$2-[1]!tbl_gk[[#This Row],[Positioning]])/('F+ , F-'!Z$2-'F+ , F-'!Z$3))</f>
        <v>1.9225568738802474E-3</v>
      </c>
      <c r="AA145" s="2" cm="1">
        <f t="array" ref="AA145">[1]!table_weight[Vision]*(('F+ , F-'!AA$2-[1]!tbl_gk[[#This Row],[Vision]])/('F+ , F-'!AA$2-'F+ , F-'!AA$3))</f>
        <v>2.1296014602981403E-2</v>
      </c>
      <c r="AB145" s="2" cm="1">
        <f t="array" ref="AB145">[1]!table_weight[Penalties]*(('F+ , F-'!AB$2-[1]!tbl_gk[[#This Row],[Penalties]])/('F+ , F-'!AB$2-'F+ , F-'!AB$3))</f>
        <v>1.1352654843501007E-3</v>
      </c>
      <c r="AC145" s="2" cm="1">
        <f t="array" ref="AC145">[1]!table_weight[Composure]*(('F+ , F-'!AC$2-[1]!tbl_gk[[#This Row],[Composure]])/('F+ , F-'!AC$2-'F+ , F-'!AC$3))</f>
        <v>1.8680714564018749E-3</v>
      </c>
      <c r="AD145" s="2" cm="1">
        <f t="array" ref="AD145">[1]!table_weight[Marking]*(('F+ , F-'!AD$2-[1]!tbl_gk[[#This Row],[Marking]])/('F+ , F-'!AD$2-'F+ , F-'!AD$3))</f>
        <v>3.4704616390043845E-2</v>
      </c>
      <c r="AE145" s="2" cm="1">
        <f t="array" ref="AE145">[1]!table_weight[StandingTackle]*(('F+ , F-'!AE$2-[1]!tbl_gk[[#This Row],[StandingTackle]])/('F+ , F-'!AE$2-'F+ , F-'!AE$3))</f>
        <v>2.6900228972187096E-2</v>
      </c>
      <c r="AF145" s="2" cm="1">
        <f t="array" ref="AF145">[1]!table_weight[SlidingTackle]*(('F+ , F-'!AF$2-[1]!tbl_gk[[#This Row],[SlidingTackle]])/('F+ , F-'!AF$2-'F+ , F-'!AF$3))</f>
        <v>8.9667429907290316E-3</v>
      </c>
      <c r="AG145" s="2" cm="1">
        <f t="array" ref="AG145">[1]!table_weight[GKDiving]*(('F+ , F-'!AG$2-[1]!tbl_gk[[#This Row],[GKDiving]])/('F+ , F-'!AG$2-'F+ , F-'!AG$3))</f>
        <v>4.4411063786634182E-2</v>
      </c>
      <c r="AH145" s="2" cm="1">
        <f t="array" ref="AH145">[1]!table_weight[GKHandling]*(('F+ , F-'!AH$2-[1]!tbl_gk[[#This Row],[GKHandling]])/('F+ , F-'!AH$2-'F+ , F-'!AH$3))</f>
        <v>4.8124363434346076E-2</v>
      </c>
      <c r="AI145" s="2" cm="1">
        <f t="array" ref="AI145">[1]!table_weight[GKKicking]*(('F+ , F-'!AI$2-[1]!tbl_gk[[#This Row],[GKKicking]])/('F+ , F-'!AI$2-'F+ , F-'!AI$3))</f>
        <v>2.414968055978094E-2</v>
      </c>
      <c r="AJ145" s="2" cm="1">
        <f t="array" ref="AJ145">[1]!table_weight[GKPositioning]*(('F+ , F-'!AJ$2-[1]!tbl_gk[[#This Row],[GKPositioning]])/('F+ , F-'!AJ$2-'F+ , F-'!AJ$3))</f>
        <v>1.7028620907537841E-2</v>
      </c>
      <c r="AK145" s="2" cm="1">
        <f t="array" ref="AK145">[1]!table_weight[GKReflexes]*(('F+ , F-'!AK$2-[1]!tbl_gk[[#This Row],[GKReflexes]])/('F+ , F-'!AK$2-'F+ , F-'!AK$3))</f>
        <v>4.7371801372409796E-2</v>
      </c>
    </row>
    <row r="146" spans="1:37" x14ac:dyDescent="0.55000000000000004">
      <c r="A146" s="7">
        <f>[1]!tbl_gk[[#This Row],[ID]]</f>
        <v>182422</v>
      </c>
      <c r="B146" s="1" cm="1">
        <f t="array" ref="B146">[1]!table_weight[ValueEUR]*(('F+ , F-'!B$2-[1]!tbl_gk[[#This Row],[ValueEUR]])/('F+ , F-'!B$2-'F+ , F-'!B$3))</f>
        <v>2.1915196057797529E-5</v>
      </c>
      <c r="C146" s="1" cm="1">
        <f t="array" ref="C146">[1]!table_weight[WageEUR]*(('F+ , F-'!C$2-[1]!tbl_gk[[#This Row],[WageEUR]])/('F+ , F-'!C$2-'F+ , F-'!C$3))</f>
        <v>2.3472561185650898E-4</v>
      </c>
      <c r="D146" s="1" cm="1">
        <f t="array" ref="D146">[1]!table_weight[Crossing]*(('F+ , F-'!D$2-[1]!tbl_gk[[#This Row],[Crossing]])/('F+ , F-'!D$2-'F+ , F-'!D$3))</f>
        <v>3.2504443341392672E-2</v>
      </c>
      <c r="E146" s="1" cm="1">
        <f t="array" ref="E146">[1]!table_weight[Finishing]*(('F+ , F-'!E$2-[1]!tbl_gk[[#This Row],[Finishing]])/('F+ , F-'!E$2-'F+ , F-'!E$3))</f>
        <v>1.4973760267721157E-2</v>
      </c>
      <c r="F146" s="1" cm="1">
        <f t="array" ref="F146">[1]!table_weight[HeadingAccuracy]*(('F+ , F-'!F$2-[1]!tbl_gk[[#This Row],[HeadingAccuracy]])/('F+ , F-'!F$2-'F+ , F-'!F$3))</f>
        <v>9.1865161032469011E-3</v>
      </c>
      <c r="G146" s="1" cm="1">
        <f t="array" ref="G146">[1]!table_weight[ShortPassing]*(('F+ , F-'!G$2-[1]!tbl_gk[[#This Row],[ShortPassing]])/('F+ , F-'!G$2-'F+ , F-'!G$3))</f>
        <v>7.0317029349466889E-2</v>
      </c>
      <c r="H146" s="1" cm="1">
        <f t="array" ref="H146">[1]!table_weight[Volleys]*(('F+ , F-'!H$2-[1]!tbl_gk[[#This Row],[Volleys]])/('F+ , F-'!H$2-'F+ , F-'!H$3))</f>
        <v>1.5046097273845413E-3</v>
      </c>
      <c r="I146" s="1" cm="1">
        <f t="array" ref="I146">[1]!table_weight[Dribbling]*(('F+ , F-'!I$2-[1]!tbl_gk[[#This Row],[Dribbling]])/('F+ , F-'!I$2-'F+ , F-'!I$3))</f>
        <v>1.3690295101916595E-2</v>
      </c>
      <c r="J146" s="1" cm="1">
        <f t="array" ref="J146">[1]!table_weight[Curve]*(('F+ , F-'!J$2-[1]!tbl_gk[[#This Row],[Curve]])/('F+ , F-'!J$2-'F+ , F-'!J$3))</f>
        <v>9.6339113680153961E-3</v>
      </c>
      <c r="K146" s="1" cm="1">
        <f t="array" ref="K146">[1]!table_weight[FKAccuracy]*(('F+ , F-'!K$2-[1]!tbl_gk[[#This Row],[FKAccuracy]])/('F+ , F-'!K$2-'F+ , F-'!K$3))</f>
        <v>8.9747490112564478E-3</v>
      </c>
      <c r="L146" s="1" cm="1">
        <f t="array" ref="L146">[1]!table_weight[LongPassing]*(('F+ , F-'!L$2-[1]!tbl_gk[[#This Row],[LongPassing]])/('F+ , F-'!L$2-'F+ , F-'!L$3))</f>
        <v>1.7866995302501344E-2</v>
      </c>
      <c r="M146" s="1" cm="1">
        <f t="array" ref="M146">[1]!table_weight[BallControl]*(('F+ , F-'!M$2-[1]!tbl_gk[[#This Row],[BallControl]])/('F+ , F-'!M$2-'F+ , F-'!M$3))</f>
        <v>1.0865313572949679E-2</v>
      </c>
      <c r="N146" s="1" cm="1">
        <f t="array" ref="N146">[1]!table_weight[Acceleration]*(('F+ , F-'!N$2-[1]!tbl_gk[[#This Row],[Acceleration]])/('F+ , F-'!N$2-'F+ , F-'!N$3))</f>
        <v>6.7646164032999785E-4</v>
      </c>
      <c r="O146" s="1" cm="1">
        <f t="array" ref="O146">[1]!table_weight[SprintSpeed]*(('F+ , F-'!O$2-[1]!tbl_gk[[#This Row],[SprintSpeed]])/('F+ , F-'!O$2-'F+ , F-'!O$3))</f>
        <v>5.6221478551870948E-3</v>
      </c>
      <c r="P146" s="1" cm="1">
        <f t="array" ref="P146">[1]!table_weight[Agility]*(('F+ , F-'!P$2-[1]!tbl_gk[[#This Row],[Agility]])/('F+ , F-'!P$2-'F+ , F-'!P$3))</f>
        <v>1.6381549694601055E-3</v>
      </c>
      <c r="Q146" s="1" cm="1">
        <f t="array" ref="Q146">[1]!table_weight[Reactions]*(('F+ , F-'!Q$2-[1]!tbl_gk[[#This Row],[Reactions]])/('F+ , F-'!Q$2-'F+ , F-'!Q$3))</f>
        <v>1.4953618002093458E-3</v>
      </c>
      <c r="R146" s="1" cm="1">
        <f t="array" ref="R146">[1]!table_weight[Balance]*(('F+ , F-'!R$2-[1]!tbl_gk[[#This Row],[Balance]])/('F+ , F-'!R$2-'F+ , F-'!R$3))</f>
        <v>2.8560252820324875E-3</v>
      </c>
      <c r="S146" s="1" cm="1">
        <f t="array" ref="S146">[1]!table_weight[ShotPower]*(('F+ , F-'!S$2-[1]!tbl_gk[[#This Row],[ShotPower]])/('F+ , F-'!S$2-'F+ , F-'!S$3))</f>
        <v>4.4150274176912247E-3</v>
      </c>
      <c r="T146" s="1" cm="1">
        <f t="array" ref="T146">[1]!table_weight[Jumping]*(('F+ , F-'!T$2-[1]!tbl_gk[[#This Row],[Jumping]])/('F+ , F-'!T$2-'F+ , F-'!T$3))</f>
        <v>2.4043887454979003E-3</v>
      </c>
      <c r="U146" s="1" cm="1">
        <f t="array" ref="U146">[1]!table_weight[Stamina]*(('F+ , F-'!U$2-[1]!tbl_gk[[#This Row],[Stamina]])/('F+ , F-'!U$2-'F+ , F-'!U$3))</f>
        <v>6.8696821299940002E-3</v>
      </c>
      <c r="V146" s="1" cm="1">
        <f t="array" ref="V146">[1]!table_weight[Strength]*(('F+ , F-'!V$2-[1]!tbl_gk[[#This Row],[Strength]])/('F+ , F-'!V$2-'F+ , F-'!V$3))</f>
        <v>1.7746678835817833E-2</v>
      </c>
      <c r="W146" s="1" cm="1">
        <f t="array" ref="W146">[1]!table_weight[LongShots]*(('F+ , F-'!W$2-[1]!tbl_gk[[#This Row],[LongShots]])/('F+ , F-'!W$2-'F+ , F-'!W$3))</f>
        <v>8.8300548353824494E-3</v>
      </c>
      <c r="X146" s="1" cm="1">
        <f t="array" ref="X146">[1]!table_weight[Aggression]*(('F+ , F-'!X$2-[1]!tbl_gk[[#This Row],[Aggression]])/('F+ , F-'!X$2-'F+ , F-'!X$3))</f>
        <v>9.1268634012777444E-3</v>
      </c>
      <c r="Y146" s="1" cm="1">
        <f t="array" ref="Y146">[1]!table_weight[Interceptions]*(('F+ , F-'!Y$2-[1]!tbl_gk[[#This Row],[Interceptions]])/('F+ , F-'!Y$2-'F+ , F-'!Y$3))</f>
        <v>2.1469152933086991E-2</v>
      </c>
      <c r="Z146" s="1" cm="1">
        <f t="array" ref="Z146">[1]!table_weight[Positioning]*(('F+ , F-'!Z$2-[1]!tbl_gk[[#This Row],[Positioning]])/('F+ , F-'!Z$2-'F+ , F-'!Z$3))</f>
        <v>1.0352229320893639E-3</v>
      </c>
      <c r="AA146" s="1" cm="1">
        <f t="array" ref="AA146">[1]!table_weight[Vision]*(('F+ , F-'!AA$2-[1]!tbl_gk[[#This Row],[Vision]])/('F+ , F-'!AA$2-'F+ , F-'!AA$3))</f>
        <v>1.7746678835817837E-2</v>
      </c>
      <c r="AB146" s="1" cm="1">
        <f t="array" ref="AB146">[1]!table_weight[Penalties]*(('F+ , F-'!AB$2-[1]!tbl_gk[[#This Row],[Penalties]])/('F+ , F-'!AB$2-'F+ , F-'!AB$3))</f>
        <v>2.153089711698467E-3</v>
      </c>
      <c r="AC146" s="1" cm="1">
        <f t="array" ref="AC146">[1]!table_weight[Composure]*(('F+ , F-'!AC$2-[1]!tbl_gk[[#This Row],[Composure]])/('F+ , F-'!AC$2-'F+ , F-'!AC$3))</f>
        <v>3.7361429128037491E-4</v>
      </c>
      <c r="AD146" s="1" cm="1">
        <f t="array" ref="AD146">[1]!table_weight[Marking]*(('F+ , F-'!AD$2-[1]!tbl_gk[[#This Row],[Marking]])/('F+ , F-'!AD$2-'F+ , F-'!AD$3))</f>
        <v>1.5774825631838112E-2</v>
      </c>
      <c r="AE146" s="1" cm="1">
        <f t="array" ref="AE146">[1]!table_weight[StandingTackle]*(('F+ , F-'!AE$2-[1]!tbl_gk[[#This Row],[StandingTackle]])/('F+ , F-'!AE$2-'F+ , F-'!AE$3))</f>
        <v>1.7933485981458063E-2</v>
      </c>
      <c r="AF146" s="1" cm="1">
        <f t="array" ref="AF146">[1]!table_weight[SlidingTackle]*(('F+ , F-'!AF$2-[1]!tbl_gk[[#This Row],[SlidingTackle]])/('F+ , F-'!AF$2-'F+ , F-'!AF$3))</f>
        <v>7.4722858256075263E-4</v>
      </c>
      <c r="AG146" s="1" cm="1">
        <f t="array" ref="AG146">[1]!table_weight[GKDiving]*(('F+ , F-'!AG$2-[1]!tbl_gk[[#This Row],[GKDiving]])/('F+ , F-'!AG$2-'F+ , F-'!AG$3))</f>
        <v>4.9535417300476586E-2</v>
      </c>
      <c r="AH146" s="1" cm="1">
        <f t="array" ref="AH146">[1]!table_weight[GKHandling]*(('F+ , F-'!AH$2-[1]!tbl_gk[[#This Row],[GKHandling]])/('F+ , F-'!AH$2-'F+ , F-'!AH$3))</f>
        <v>5.5253898757952898E-2</v>
      </c>
      <c r="AI146" s="1" cm="1">
        <f t="array" ref="AI146">[1]!table_weight[GKKicking]*(('F+ , F-'!AI$2-[1]!tbl_gk[[#This Row],[GKKicking]])/('F+ , F-'!AI$2-'F+ , F-'!AI$3))</f>
        <v>2.0571950106480059E-2</v>
      </c>
      <c r="AJ146" s="1" cm="1">
        <f t="array" ref="AJ146">[1]!table_weight[GKPositioning]*(('F+ , F-'!AJ$2-[1]!tbl_gk[[#This Row],[GKPositioning]])/('F+ , F-'!AJ$2-'F+ , F-'!AJ$3))</f>
        <v>2.0182069223748555E-2</v>
      </c>
      <c r="AK146" s="1" cm="1">
        <f t="array" ref="AK146">[1]!table_weight[GKReflexes]*(('F+ , F-'!AK$2-[1]!tbl_gk[[#This Row],[GKReflexes]])/('F+ , F-'!AK$2-'F+ , F-'!AK$3))</f>
        <v>3.6439847209545996E-2</v>
      </c>
    </row>
    <row r="147" spans="1:37" x14ac:dyDescent="0.55000000000000004">
      <c r="A147" s="8">
        <f>[1]!tbl_gk[[#This Row],[ID]]</f>
        <v>182451</v>
      </c>
      <c r="B147" s="2" cm="1">
        <f t="array" ref="B147">[1]!table_weight[ValueEUR]*(('F+ , F-'!B$2-[1]!tbl_gk[[#This Row],[ValueEUR]])/('F+ , F-'!B$2-'F+ , F-'!B$3))</f>
        <v>1.5741901393629213E-5</v>
      </c>
      <c r="C147" s="2" cm="1">
        <f t="array" ref="C147">[1]!table_weight[WageEUR]*(('F+ , F-'!C$2-[1]!tbl_gk[[#This Row],[WageEUR]])/('F+ , F-'!C$2-'F+ , F-'!C$3))</f>
        <v>7.8241870618836313E-5</v>
      </c>
      <c r="D147" s="2" cm="1">
        <f t="array" ref="D147">[1]!table_weight[Crossing]*(('F+ , F-'!D$2-[1]!tbl_gk[[#This Row],[Crossing]])/('F+ , F-'!D$2-'F+ , F-'!D$3))</f>
        <v>3.5866971962916043E-2</v>
      </c>
      <c r="E147" s="2" cm="1">
        <f t="array" ref="E147">[1]!table_weight[Finishing]*(('F+ , F-'!E$2-[1]!tbl_gk[[#This Row],[Finishing]])/('F+ , F-'!E$2-'F+ , F-'!E$3))</f>
        <v>1.59720109522359E-2</v>
      </c>
      <c r="F147" s="2" cm="1">
        <f t="array" ref="F147">[1]!table_weight[HeadingAccuracy]*(('F+ , F-'!F$2-[1]!tbl_gk[[#This Row],[HeadingAccuracy]])/('F+ , F-'!F$2-'F+ , F-'!F$3))</f>
        <v>1.25270674135185E-2</v>
      </c>
      <c r="G147" s="2" cm="1">
        <f t="array" ref="G147">[1]!table_weight[ShortPassing]*(('F+ , F-'!G$2-[1]!tbl_gk[[#This Row],[ShortPassing]])/('F+ , F-'!G$2-'F+ , F-'!G$3))</f>
        <v>7.4536051110434903E-2</v>
      </c>
      <c r="H147" s="2" cm="1">
        <f t="array" ref="H147">[1]!table_weight[Volleys]*(('F+ , F-'!H$2-[1]!tbl_gk[[#This Row],[Volleys]])/('F+ , F-'!H$2-'F+ , F-'!H$3))</f>
        <v>1.6203489371833524E-3</v>
      </c>
      <c r="I147" s="2" cm="1">
        <f t="array" ref="I147">[1]!table_weight[Dribbling]*(('F+ , F-'!I$2-[1]!tbl_gk[[#This Row],[Dribbling]])/('F+ , F-'!I$2-'F+ , F-'!I$3))</f>
        <v>1.7601807988178481E-2</v>
      </c>
      <c r="J147" s="2" cm="1">
        <f t="array" ref="J147">[1]!table_weight[Curve]*(('F+ , F-'!J$2-[1]!tbl_gk[[#This Row],[Curve]])/('F+ , F-'!J$2-'F+ , F-'!J$3))</f>
        <v>8.7888314234526414E-3</v>
      </c>
      <c r="K147" s="2" cm="1">
        <f t="array" ref="K147">[1]!table_weight[FKAccuracy]*(('F+ , F-'!K$2-[1]!tbl_gk[[#This Row],[FKAccuracy]])/('F+ , F-'!K$2-'F+ , F-'!K$3))</f>
        <v>8.5184058411925615E-3</v>
      </c>
      <c r="L147" s="2" cm="1">
        <f t="array" ref="L147">[1]!table_weight[LongPassing]*(('F+ , F-'!L$2-[1]!tbl_gk[[#This Row],[LongPassing]])/('F+ , F-'!L$2-'F+ , F-'!L$3))</f>
        <v>3.1402597804396311E-2</v>
      </c>
      <c r="M147" s="2" cm="1">
        <f t="array" ref="M147">[1]!table_weight[BallControl]*(('F+ , F-'!M$2-[1]!tbl_gk[[#This Row],[BallControl]])/('F+ , F-'!M$2-'F+ , F-'!M$3))</f>
        <v>1.2603763744621627E-2</v>
      </c>
      <c r="N147" s="2" cm="1">
        <f t="array" ref="N147">[1]!table_weight[Acceleration]*(('F+ , F-'!N$2-[1]!tbl_gk[[#This Row],[Acceleration]])/('F+ , F-'!N$2-'F+ , F-'!N$3))</f>
        <v>9.4704629646199696E-3</v>
      </c>
      <c r="O147" s="2" cm="1">
        <f t="array" ref="O147">[1]!table_weight[SprintSpeed]*(('F+ , F-'!O$2-[1]!tbl_gk[[#This Row],[SprintSpeed]])/('F+ , F-'!O$2-'F+ , F-'!O$3))</f>
        <v>3.9355034986309663E-3</v>
      </c>
      <c r="P147" s="2" cm="1">
        <f t="array" ref="P147">[1]!table_weight[Agility]*(('F+ , F-'!P$2-[1]!tbl_gk[[#This Row],[Agility]])/('F+ , F-'!P$2-'F+ , F-'!P$3))</f>
        <v>2.6912545926844589E-3</v>
      </c>
      <c r="Q147" s="2" cm="1">
        <f t="array" ref="Q147">[1]!table_weight[Reactions]*(('F+ , F-'!Q$2-[1]!tbl_gk[[#This Row],[Reactions]])/('F+ , F-'!Q$2-'F+ , F-'!Q$3))</f>
        <v>1.2891050001804705E-3</v>
      </c>
      <c r="R147" s="2" cm="1">
        <f t="array" ref="R147">[1]!table_weight[Balance]*(('F+ , F-'!R$2-[1]!tbl_gk[[#This Row],[Balance]])/('F+ , F-'!R$2-'F+ , F-'!R$3))</f>
        <v>1.1796626164916795E-3</v>
      </c>
      <c r="S147" s="2" cm="1">
        <f t="array" ref="S147">[1]!table_weight[ShotPower]*(('F+ , F-'!S$2-[1]!tbl_gk[[#This Row],[ShotPower]])/('F+ , F-'!S$2-'F+ , F-'!S$3))</f>
        <v>7.5315173595909123E-3</v>
      </c>
      <c r="T147" s="2" cm="1">
        <f t="array" ref="T147">[1]!table_weight[Jumping]*(('F+ , F-'!T$2-[1]!tbl_gk[[#This Row],[Jumping]])/('F+ , F-'!T$2-'F+ , F-'!T$3))</f>
        <v>2.4043887454979003E-3</v>
      </c>
      <c r="U147" s="2" cm="1">
        <f t="array" ref="U147">[1]!table_weight[Stamina]*(('F+ , F-'!U$2-[1]!tbl_gk[[#This Row],[Stamina]])/('F+ , F-'!U$2-'F+ , F-'!U$3))</f>
        <v>1.5456784792486501E-2</v>
      </c>
      <c r="V147" s="2" cm="1">
        <f t="array" ref="V147">[1]!table_weight[Strength]*(('F+ , F-'!V$2-[1]!tbl_gk[[#This Row],[Strength]])/('F+ , F-'!V$2-'F+ , F-'!V$3))</f>
        <v>2.0408680661190511E-2</v>
      </c>
      <c r="W147" s="2" cm="1">
        <f t="array" ref="W147">[1]!table_weight[LongShots]*(('F+ , F-'!W$2-[1]!tbl_gk[[#This Row],[LongShots]])/('F+ , F-'!W$2-'F+ , F-'!W$3))</f>
        <v>9.3494698256990638E-3</v>
      </c>
      <c r="X147" s="2" cm="1">
        <f t="array" ref="X147">[1]!table_weight[Aggression]*(('F+ , F-'!X$2-[1]!tbl_gk[[#This Row],[Aggression]])/('F+ , F-'!X$2-'F+ , F-'!X$3))</f>
        <v>6.6930331609370121E-3</v>
      </c>
      <c r="Y147" s="2" cm="1">
        <f t="array" ref="Y147">[1]!table_weight[Interceptions]*(('F+ , F-'!Y$2-[1]!tbl_gk[[#This Row],[Interceptions]])/('F+ , F-'!Y$2-'F+ , F-'!Y$3))</f>
        <v>2.2161706253509151E-2</v>
      </c>
      <c r="Z147" s="2" cm="1">
        <f t="array" ref="Z147">[1]!table_weight[Positioning]*(('F+ , F-'!Z$2-[1]!tbl_gk[[#This Row],[Positioning]])/('F+ , F-'!Z$2-'F+ , F-'!Z$3))</f>
        <v>1.6267788932832863E-3</v>
      </c>
      <c r="AA147" s="2" cm="1">
        <f t="array" ref="AA147">[1]!table_weight[Vision]*(('F+ , F-'!AA$2-[1]!tbl_gk[[#This Row],[Vision]])/('F+ , F-'!AA$2-'F+ , F-'!AA$3))</f>
        <v>1.7036811682385123E-2</v>
      </c>
      <c r="AB147" s="2" cm="1">
        <f t="array" ref="AB147">[1]!table_weight[Penalties]*(('F+ , F-'!AB$2-[1]!tbl_gk[[#This Row],[Penalties]])/('F+ , F-'!AB$2-'F+ , F-'!AB$3))</f>
        <v>2.3096780543674466E-3</v>
      </c>
      <c r="AC147" s="2" cm="1">
        <f t="array" ref="AC147">[1]!table_weight[Composure]*(('F+ , F-'!AC$2-[1]!tbl_gk[[#This Row],[Composure]])/('F+ , F-'!AC$2-'F+ , F-'!AC$3))</f>
        <v>5.3373470182910699E-4</v>
      </c>
      <c r="AD147" s="2" cm="1">
        <f t="array" ref="AD147">[1]!table_weight[Marking]*(('F+ , F-'!AD$2-[1]!tbl_gk[[#This Row],[Marking]])/('F+ , F-'!AD$2-'F+ , F-'!AD$3))</f>
        <v>2.9972168700492414E-2</v>
      </c>
      <c r="AE147" s="2" cm="1">
        <f t="array" ref="AE147">[1]!table_weight[StandingTackle]*(('F+ , F-'!AE$2-[1]!tbl_gk[[#This Row],[StandingTackle]])/('F+ , F-'!AE$2-'F+ , F-'!AE$3))</f>
        <v>4.2592029205962903E-2</v>
      </c>
      <c r="AF147" s="2" cm="1">
        <f t="array" ref="AF147">[1]!table_weight[SlidingTackle]*(('F+ , F-'!AF$2-[1]!tbl_gk[[#This Row],[SlidingTackle]])/('F+ , F-'!AF$2-'F+ , F-'!AF$3))</f>
        <v>1.1955657320972042E-2</v>
      </c>
      <c r="AG147" s="2" cm="1">
        <f t="array" ref="AG147">[1]!table_weight[GKDiving]*(('F+ , F-'!AG$2-[1]!tbl_gk[[#This Row],[GKDiving]])/('F+ , F-'!AG$2-'F+ , F-'!AG$3))</f>
        <v>5.1243535138424057E-2</v>
      </c>
      <c r="AH147" s="2" cm="1">
        <f t="array" ref="AH147">[1]!table_weight[GKHandling]*(('F+ , F-'!AH$2-[1]!tbl_gk[[#This Row],[GKHandling]])/('F+ , F-'!AH$2-'F+ , F-'!AH$3))</f>
        <v>5.3471514927051197E-2</v>
      </c>
      <c r="AI147" s="2" cm="1">
        <f t="array" ref="AI147">[1]!table_weight[GKKicking]*(('F+ , F-'!AI$2-[1]!tbl_gk[[#This Row],[GKKicking]])/('F+ , F-'!AI$2-'F+ , F-'!AI$3))</f>
        <v>3.3988439306358358E-2</v>
      </c>
      <c r="AJ147" s="2" cm="1">
        <f t="array" ref="AJ147">[1]!table_weight[GKPositioning]*(('F+ , F-'!AJ$2-[1]!tbl_gk[[#This Row],[GKPositioning]])/('F+ , F-'!AJ$2-'F+ , F-'!AJ$3))</f>
        <v>1.9551379560506409E-2</v>
      </c>
      <c r="AK147" s="2" cm="1">
        <f t="array" ref="AK147">[1]!table_weight[GKReflexes]*(('F+ , F-'!AK$2-[1]!tbl_gk[[#This Row],[GKReflexes]])/('F+ , F-'!AK$2-'F+ , F-'!AK$3))</f>
        <v>5.64817631747963E-2</v>
      </c>
    </row>
    <row r="148" spans="1:37" x14ac:dyDescent="0.55000000000000004">
      <c r="A148" s="7">
        <f>[1]!tbl_gk[[#This Row],[ID]]</f>
        <v>182474</v>
      </c>
      <c r="B148" s="1" cm="1">
        <f t="array" ref="B148">[1]!table_weight[ValueEUR]*(('F+ , F-'!B$2-[1]!tbl_gk[[#This Row],[ValueEUR]])/('F+ , F-'!B$2-'F+ , F-'!B$3))</f>
        <v>1.5741901393629213E-5</v>
      </c>
      <c r="C148" s="1" cm="1">
        <f t="array" ref="C148">[1]!table_weight[WageEUR]*(('F+ , F-'!C$2-[1]!tbl_gk[[#This Row],[WageEUR]])/('F+ , F-'!C$2-'F+ , F-'!C$3))</f>
        <v>7.8241870618836313E-5</v>
      </c>
      <c r="D148" s="1" cm="1">
        <f t="array" ref="D148">[1]!table_weight[Crossing]*(('F+ , F-'!D$2-[1]!tbl_gk[[#This Row],[Crossing]])/('F+ , F-'!D$2-'F+ , F-'!D$3))</f>
        <v>4.0350343458280549E-2</v>
      </c>
      <c r="E148" s="1" cm="1">
        <f t="array" ref="E148">[1]!table_weight[Finishing]*(('F+ , F-'!E$2-[1]!tbl_gk[[#This Row],[Finishing]])/('F+ , F-'!E$2-'F+ , F-'!E$3))</f>
        <v>1.6970261636750646E-2</v>
      </c>
      <c r="F148" s="1" cm="1">
        <f t="array" ref="F148">[1]!table_weight[HeadingAccuracy]*(('F+ , F-'!F$2-[1]!tbl_gk[[#This Row],[HeadingAccuracy]])/('F+ , F-'!F$2-'F+ , F-'!F$3))</f>
        <v>7.9338093618950504E-3</v>
      </c>
      <c r="G148" s="1" cm="1">
        <f t="array" ref="G148">[1]!table_weight[ShortPassing]*(('F+ , F-'!G$2-[1]!tbl_gk[[#This Row],[ShortPassing]])/('F+ , F-'!G$2-'F+ , F-'!G$3))</f>
        <v>7.4536051110434903E-2</v>
      </c>
      <c r="H148" s="1" cm="1">
        <f t="array" ref="H148">[1]!table_weight[Volleys]*(('F+ , F-'!H$2-[1]!tbl_gk[[#This Row],[Volleys]])/('F+ , F-'!H$2-'F+ , F-'!H$3))</f>
        <v>1.1573920979881087E-3</v>
      </c>
      <c r="I148" s="1" cm="1">
        <f t="array" ref="I148">[1]!table_weight[Dribbling]*(('F+ , F-'!I$2-[1]!tbl_gk[[#This Row],[Dribbling]])/('F+ , F-'!I$2-'F+ , F-'!I$3))</f>
        <v>1.4668173323482065E-2</v>
      </c>
      <c r="J148" s="1" cm="1">
        <f t="array" ref="J148">[1]!table_weight[Curve]*(('F+ , F-'!J$2-[1]!tbl_gk[[#This Row],[Curve]])/('F+ , F-'!J$2-'F+ , F-'!J$3))</f>
        <v>8.6198154345400926E-3</v>
      </c>
      <c r="K148" s="1" cm="1">
        <f t="array" ref="K148">[1]!table_weight[FKAccuracy]*(('F+ , F-'!K$2-[1]!tbl_gk[[#This Row],[FKAccuracy]])/('F+ , F-'!K$2-'F+ , F-'!K$3))</f>
        <v>8.0620626711286735E-3</v>
      </c>
      <c r="L148" s="1" cm="1">
        <f t="array" ref="L148">[1]!table_weight[LongPassing]*(('F+ , F-'!L$2-[1]!tbl_gk[[#This Row],[LongPassing]])/('F+ , F-'!L$2-'F+ , F-'!L$3))</f>
        <v>3.1402597804396311E-2</v>
      </c>
      <c r="M148" s="1" cm="1">
        <f t="array" ref="M148">[1]!table_weight[BallControl]*(('F+ , F-'!M$2-[1]!tbl_gk[[#This Row],[BallControl]])/('F+ , F-'!M$2-'F+ , F-'!M$3))</f>
        <v>1.0865313572949679E-2</v>
      </c>
      <c r="N148" s="1" cm="1">
        <f t="array" ref="N148">[1]!table_weight[Acceleration]*(('F+ , F-'!N$2-[1]!tbl_gk[[#This Row],[Acceleration]])/('F+ , F-'!N$2-'F+ , F-'!N$3))</f>
        <v>2.2548721344333262E-3</v>
      </c>
      <c r="O148" s="1" cm="1">
        <f t="array" ref="O148">[1]!table_weight[SprintSpeed]*(('F+ , F-'!O$2-[1]!tbl_gk[[#This Row],[SprintSpeed]])/('F+ , F-'!O$2-'F+ , F-'!O$3))</f>
        <v>3.092181320352902E-3</v>
      </c>
      <c r="P148" s="1" cm="1">
        <f t="array" ref="P148">[1]!table_weight[Agility]*(('F+ , F-'!P$2-[1]!tbl_gk[[#This Row],[Agility]])/('F+ , F-'!P$2-'F+ , F-'!P$3))</f>
        <v>1.4041328309658048E-3</v>
      </c>
      <c r="Q148" s="1" cm="1">
        <f t="array" ref="Q148">[1]!table_weight[Reactions]*(('F+ , F-'!Q$2-[1]!tbl_gk[[#This Row],[Reactions]])/('F+ , F-'!Q$2-'F+ , F-'!Q$3))</f>
        <v>1.5984902002237835E-3</v>
      </c>
      <c r="R148" s="1" cm="1">
        <f t="array" ref="R148">[1]!table_weight[Balance]*(('F+ , F-'!R$2-[1]!tbl_gk[[#This Row],[Balance]])/('F+ , F-'!R$2-'F+ , F-'!R$3))</f>
        <v>2.1109752084587947E-3</v>
      </c>
      <c r="S148" s="1" cm="1">
        <f t="array" ref="S148">[1]!table_weight[ShotPower]*(('F+ , F-'!S$2-[1]!tbl_gk[[#This Row],[ShotPower]])/('F+ , F-'!S$2-'F+ , F-'!S$3))</f>
        <v>5.9732723886410689E-3</v>
      </c>
      <c r="T148" s="1" cm="1">
        <f t="array" ref="T148">[1]!table_weight[Jumping]*(('F+ , F-'!T$2-[1]!tbl_gk[[#This Row],[Jumping]])/('F+ , F-'!T$2-'F+ , F-'!T$3))</f>
        <v>2.8337438786225251E-3</v>
      </c>
      <c r="U148" s="1" cm="1">
        <f t="array" ref="U148">[1]!table_weight[Stamina]*(('F+ , F-'!U$2-[1]!tbl_gk[[#This Row],[Stamina]])/('F+ , F-'!U$2-'F+ , F-'!U$3))</f>
        <v>1.4598074526237249E-2</v>
      </c>
      <c r="V148" s="1" cm="1">
        <f t="array" ref="V148">[1]!table_weight[Strength]*(('F+ , F-'!V$2-[1]!tbl_gk[[#This Row],[Strength]])/('F+ , F-'!V$2-'F+ , F-'!V$3))</f>
        <v>5.2352702565662608E-2</v>
      </c>
      <c r="W148" s="1" cm="1">
        <f t="array" ref="W148">[1]!table_weight[LongShots]*(('F+ , F-'!W$2-[1]!tbl_gk[[#This Row],[LongShots]])/('F+ , F-'!W$2-'F+ , F-'!W$3))</f>
        <v>6.7523948741159906E-3</v>
      </c>
      <c r="X148" s="1" cm="1">
        <f t="array" ref="X148">[1]!table_weight[Aggression]*(('F+ , F-'!X$2-[1]!tbl_gk[[#This Row],[Aggression]])/('F+ , F-'!X$2-'F+ , F-'!X$3))</f>
        <v>1.9470641922725854E-2</v>
      </c>
      <c r="Y148" s="1" cm="1">
        <f t="array" ref="Y148">[1]!table_weight[Interceptions]*(('F+ , F-'!Y$2-[1]!tbl_gk[[#This Row],[Interceptions]])/('F+ , F-'!Y$2-'F+ , F-'!Y$3))</f>
        <v>2.2161706253509151E-2</v>
      </c>
      <c r="Z148" s="1" cm="1">
        <f t="array" ref="Z148">[1]!table_weight[Positioning]*(('F+ , F-'!Z$2-[1]!tbl_gk[[#This Row],[Positioning]])/('F+ , F-'!Z$2-'F+ , F-'!Z$3))</f>
        <v>5.9155596119392221E-4</v>
      </c>
      <c r="AA148" s="1" cm="1">
        <f t="array" ref="AA148">[1]!table_weight[Vision]*(('F+ , F-'!AA$2-[1]!tbl_gk[[#This Row],[Vision]])/('F+ , F-'!AA$2-'F+ , F-'!AA$3))</f>
        <v>1.8456545989250551E-2</v>
      </c>
      <c r="AB148" s="1" cm="1">
        <f t="array" ref="AB148">[1]!table_weight[Penalties]*(('F+ , F-'!AB$2-[1]!tbl_gk[[#This Row],[Penalties]])/('F+ , F-'!AB$2-'F+ , F-'!AB$3))</f>
        <v>2.2705309687002014E-3</v>
      </c>
      <c r="AC148" s="1" cm="1">
        <f t="array" ref="AC148">[1]!table_weight[Composure]*(('F+ , F-'!AC$2-[1]!tbl_gk[[#This Row],[Composure]])/('F+ , F-'!AC$2-'F+ , F-'!AC$3))</f>
        <v>7.4722858256074981E-4</v>
      </c>
      <c r="AD148" s="1" cm="1">
        <f t="array" ref="AD148">[1]!table_weight[Marking]*(('F+ , F-'!AD$2-[1]!tbl_gk[[#This Row],[Marking]])/('F+ , F-'!AD$2-'F+ , F-'!AD$3))</f>
        <v>6.3099302527352442E-3</v>
      </c>
      <c r="AE148" s="1" cm="1">
        <f t="array" ref="AE148">[1]!table_weight[StandingTackle]*(('F+ , F-'!AE$2-[1]!tbl_gk[[#This Row],[StandingTackle]])/('F+ , F-'!AE$2-'F+ , F-'!AE$3))</f>
        <v>1.120842873841129E-2</v>
      </c>
      <c r="AF148" s="1" cm="1">
        <f t="array" ref="AF148">[1]!table_weight[SlidingTackle]*(('F+ , F-'!AF$2-[1]!tbl_gk[[#This Row],[SlidingTackle]])/('F+ , F-'!AF$2-'F+ , F-'!AF$3))</f>
        <v>7.4722858256075263E-4</v>
      </c>
      <c r="AG148" s="1" cm="1">
        <f t="array" ref="AG148">[1]!table_weight[GKDiving]*(('F+ , F-'!AG$2-[1]!tbl_gk[[#This Row],[GKDiving]])/('F+ , F-'!AG$2-'F+ , F-'!AG$3))</f>
        <v>5.1243535138424057E-2</v>
      </c>
      <c r="AH148" s="1" cm="1">
        <f t="array" ref="AH148">[1]!table_weight[GKHandling]*(('F+ , F-'!AH$2-[1]!tbl_gk[[#This Row],[GKHandling]])/('F+ , F-'!AH$2-'F+ , F-'!AH$3))</f>
        <v>5.5253898757952898E-2</v>
      </c>
      <c r="AI148" s="1" cm="1">
        <f t="array" ref="AI148">[1]!table_weight[GKKicking]*(('F+ , F-'!AI$2-[1]!tbl_gk[[#This Row],[GKKicking]])/('F+ , F-'!AI$2-'F+ , F-'!AI$3))</f>
        <v>2.7727411013081817E-2</v>
      </c>
      <c r="AJ148" s="1" cm="1">
        <f t="array" ref="AJ148">[1]!table_weight[GKPositioning]*(('F+ , F-'!AJ$2-[1]!tbl_gk[[#This Row],[GKPositioning]])/('F+ , F-'!AJ$2-'F+ , F-'!AJ$3))</f>
        <v>1.8920689897264267E-2</v>
      </c>
      <c r="AK148" s="1" cm="1">
        <f t="array" ref="AK148">[1]!table_weight[GKReflexes]*(('F+ , F-'!AK$2-[1]!tbl_gk[[#This Row],[GKReflexes]])/('F+ , F-'!AK$2-'F+ , F-'!AK$3))</f>
        <v>5.4659770814318998E-2</v>
      </c>
    </row>
    <row r="149" spans="1:37" x14ac:dyDescent="0.55000000000000004">
      <c r="A149" s="8">
        <f>[1]!tbl_gk[[#This Row],[ID]]</f>
        <v>182494</v>
      </c>
      <c r="B149" s="2" cm="1">
        <f t="array" ref="B149">[1]!table_weight[ValueEUR]*(('F+ , F-'!B$2-[1]!tbl_gk[[#This Row],[ValueEUR]])/('F+ , F-'!B$2-'F+ , F-'!B$3))</f>
        <v>5.8368501049711459E-4</v>
      </c>
      <c r="C149" s="2" cm="1">
        <f t="array" ref="C149">[1]!table_weight[WageEUR]*(('F+ , F-'!C$2-[1]!tbl_gk[[#This Row],[WageEUR]])/('F+ , F-'!C$2-'F+ , F-'!C$3))</f>
        <v>5.2422053314620338E-3</v>
      </c>
      <c r="D149" s="2" cm="1">
        <f t="array" ref="D149">[1]!table_weight[Crossing]*(('F+ , F-'!D$2-[1]!tbl_gk[[#This Row],[Crossing]])/('F+ , F-'!D$2-'F+ , F-'!D$3))</f>
        <v>3.2504443341392672E-2</v>
      </c>
      <c r="E149" s="2" cm="1">
        <f t="array" ref="E149">[1]!table_weight[Finishing]*(('F+ , F-'!E$2-[1]!tbl_gk[[#This Row],[Finishing]])/('F+ , F-'!E$2-'F+ , F-'!E$3))</f>
        <v>1.6970261636750646E-2</v>
      </c>
      <c r="F149" s="2" cm="1">
        <f t="array" ref="F149">[1]!table_weight[HeadingAccuracy]*(('F+ , F-'!F$2-[1]!tbl_gk[[#This Row],[HeadingAccuracy]])/('F+ , F-'!F$2-'F+ , F-'!F$3))</f>
        <v>1.1274360672166649E-2</v>
      </c>
      <c r="G149" s="2" cm="1">
        <f t="array" ref="G149">[1]!table_weight[ShortPassing]*(('F+ , F-'!G$2-[1]!tbl_gk[[#This Row],[ShortPassing]])/('F+ , F-'!G$2-'F+ , F-'!G$3))</f>
        <v>2.6720471152797416E-2</v>
      </c>
      <c r="H149" s="2" cm="1">
        <f t="array" ref="H149">[1]!table_weight[Volleys]*(('F+ , F-'!H$2-[1]!tbl_gk[[#This Row],[Volleys]])/('F+ , F-'!H$2-'F+ , F-'!H$3))</f>
        <v>1.851827356780974E-3</v>
      </c>
      <c r="I149" s="2" cm="1">
        <f t="array" ref="I149">[1]!table_weight[Dribbling]*(('F+ , F-'!I$2-[1]!tbl_gk[[#This Row],[Dribbling]])/('F+ , F-'!I$2-'F+ , F-'!I$3))</f>
        <v>5.867269329392826E-3</v>
      </c>
      <c r="J149" s="2" cm="1">
        <f t="array" ref="J149">[1]!table_weight[Curve]*(('F+ , F-'!J$2-[1]!tbl_gk[[#This Row],[Curve]])/('F+ , F-'!J$2-'F+ , F-'!J$3))</f>
        <v>9.295879390190295E-3</v>
      </c>
      <c r="K149" s="2" cm="1">
        <f t="array" ref="K149">[1]!table_weight[FKAccuracy]*(('F+ , F-'!K$2-[1]!tbl_gk[[#This Row],[FKAccuracy]])/('F+ , F-'!K$2-'F+ , F-'!K$3))</f>
        <v>9.7353209613629272E-3</v>
      </c>
      <c r="L149" s="2" cm="1">
        <f t="array" ref="L149">[1]!table_weight[LongPassing]*(('F+ , F-'!L$2-[1]!tbl_gk[[#This Row],[LongPassing]])/('F+ , F-'!L$2-'F+ , F-'!L$3))</f>
        <v>1.1369906101591765E-2</v>
      </c>
      <c r="M149" s="2" cm="1">
        <f t="array" ref="M149">[1]!table_weight[BallControl]*(('F+ , F-'!M$2-[1]!tbl_gk[[#This Row],[BallControl]])/('F+ , F-'!M$2-'F+ , F-'!M$3))</f>
        <v>8.692250858359743E-3</v>
      </c>
      <c r="N149" s="2" cm="1">
        <f t="array" ref="N149">[1]!table_weight[Acceleration]*(('F+ , F-'!N$2-[1]!tbl_gk[[#This Row],[Acceleration]])/('F+ , F-'!N$2-'F+ , F-'!N$3))</f>
        <v>3.3823082016499898E-3</v>
      </c>
      <c r="O149" s="2" cm="1">
        <f t="array" ref="O149">[1]!table_weight[SprintSpeed]*(('F+ , F-'!O$2-[1]!tbl_gk[[#This Row],[SprintSpeed]])/('F+ , F-'!O$2-'F+ , F-'!O$3))</f>
        <v>3.6543961058716113E-3</v>
      </c>
      <c r="P149" s="2" cm="1">
        <f t="array" ref="P149">[1]!table_weight[Agility]*(('F+ , F-'!P$2-[1]!tbl_gk[[#This Row],[Agility]])/('F+ , F-'!P$2-'F+ , F-'!P$3))</f>
        <v>7.0206641548290242E-4</v>
      </c>
      <c r="Q149" s="2" cm="1">
        <f t="array" ref="Q149">[1]!table_weight[Reactions]*(('F+ , F-'!Q$2-[1]!tbl_gk[[#This Row],[Reactions]])/('F+ , F-'!Q$2-'F+ , F-'!Q$3))</f>
        <v>5.6720620007940704E-4</v>
      </c>
      <c r="R149" s="2" cm="1">
        <f t="array" ref="R149">[1]!table_weight[Balance]*(('F+ , F-'!R$2-[1]!tbl_gk[[#This Row],[Balance]])/('F+ , F-'!R$2-'F+ , F-'!R$3))</f>
        <v>4.3461254291798717E-4</v>
      </c>
      <c r="S149" s="2" cm="1">
        <f t="array" ref="S149">[1]!table_weight[ShotPower]*(('F+ , F-'!S$2-[1]!tbl_gk[[#This Row],[ShotPower]])/('F+ , F-'!S$2-'F+ , F-'!S$3))</f>
        <v>4.1553199225329174E-3</v>
      </c>
      <c r="T149" s="2" cm="1">
        <f t="array" ref="T149">[1]!table_weight[Jumping]*(('F+ , F-'!T$2-[1]!tbl_gk[[#This Row],[Jumping]])/('F+ , F-'!T$2-'F+ , F-'!T$3))</f>
        <v>0</v>
      </c>
      <c r="U149" s="2" cm="1">
        <f t="array" ref="U149">[1]!table_weight[Stamina]*(('F+ , F-'!U$2-[1]!tbl_gk[[#This Row],[Stamina]])/('F+ , F-'!U$2-'F+ , F-'!U$3))</f>
        <v>4.2935513312462497E-3</v>
      </c>
      <c r="V149" s="2" cm="1">
        <f t="array" ref="V149">[1]!table_weight[Strength]*(('F+ , F-'!V$2-[1]!tbl_gk[[#This Row],[Strength]])/('F+ , F-'!V$2-'F+ , F-'!V$3))</f>
        <v>1.5084677010445158E-2</v>
      </c>
      <c r="W149" s="2" cm="1">
        <f t="array" ref="W149">[1]!table_weight[LongShots]*(('F+ , F-'!W$2-[1]!tbl_gk[[#This Row],[LongShots]])/('F+ , F-'!W$2-'F+ , F-'!W$3))</f>
        <v>9.0897623305407575E-3</v>
      </c>
      <c r="X149" s="2" cm="1">
        <f t="array" ref="X149">[1]!table_weight[Aggression]*(('F+ , F-'!X$2-[1]!tbl_gk[[#This Row],[Aggression]])/('F+ , F-'!X$2-'F+ , F-'!X$3))</f>
        <v>7.9099482811073787E-3</v>
      </c>
      <c r="Y149" s="2" cm="1">
        <f t="array" ref="Y149">[1]!table_weight[Interceptions]*(('F+ , F-'!Y$2-[1]!tbl_gk[[#This Row],[Interceptions]])/('F+ , F-'!Y$2-'F+ , F-'!Y$3))</f>
        <v>1.4543619728865382E-2</v>
      </c>
      <c r="Z149" s="2" cm="1">
        <f t="array" ref="Z149">[1]!table_weight[Positioning]*(('F+ , F-'!Z$2-[1]!tbl_gk[[#This Row],[Positioning]])/('F+ , F-'!Z$2-'F+ , F-'!Z$3))</f>
        <v>1.0352229320893639E-3</v>
      </c>
      <c r="AA149" s="2" cm="1">
        <f t="array" ref="AA149">[1]!table_weight[Vision]*(('F+ , F-'!AA$2-[1]!tbl_gk[[#This Row],[Vision]])/('F+ , F-'!AA$2-'F+ , F-'!AA$3))</f>
        <v>5.6789372274617077E-3</v>
      </c>
      <c r="AB149" s="2" cm="1">
        <f t="array" ref="AB149">[1]!table_weight[Penalties]*(('F+ , F-'!AB$2-[1]!tbl_gk[[#This Row],[Penalties]])/('F+ , F-'!AB$2-'F+ , F-'!AB$3))</f>
        <v>1.9573542833622431E-3</v>
      </c>
      <c r="AC149" s="2" cm="1">
        <f t="array" ref="AC149">[1]!table_weight[Composure]*(('F+ , F-'!AC$2-[1]!tbl_gk[[#This Row],[Composure]])/('F+ , F-'!AC$2-'F+ , F-'!AC$3))</f>
        <v>5.3373470182910699E-4</v>
      </c>
      <c r="AD149" s="2" cm="1">
        <f t="array" ref="AD149">[1]!table_weight[Marking]*(('F+ , F-'!AD$2-[1]!tbl_gk[[#This Row],[Marking]])/('F+ , F-'!AD$2-'F+ , F-'!AD$3))</f>
        <v>2.8394686137308601E-2</v>
      </c>
      <c r="AE149" s="2" cm="1">
        <f t="array" ref="AE149">[1]!table_weight[StandingTackle]*(('F+ , F-'!AE$2-[1]!tbl_gk[[#This Row],[StandingTackle]])/('F+ , F-'!AE$2-'F+ , F-'!AE$3))</f>
        <v>2.017517172914032E-2</v>
      </c>
      <c r="AF149" s="2" cm="1">
        <f t="array" ref="AF149">[1]!table_weight[SlidingTackle]*(('F+ , F-'!AF$2-[1]!tbl_gk[[#This Row],[SlidingTackle]])/('F+ , F-'!AF$2-'F+ , F-'!AF$3))</f>
        <v>6.7250572430467732E-3</v>
      </c>
      <c r="AG149" s="2" cm="1">
        <f t="array" ref="AG149">[1]!table_weight[GKDiving]*(('F+ , F-'!AG$2-[1]!tbl_gk[[#This Row],[GKDiving]])/('F+ , F-'!AG$2-'F+ , F-'!AG$3))</f>
        <v>2.3913649731264561E-2</v>
      </c>
      <c r="AH149" s="2" cm="1">
        <f t="array" ref="AH149">[1]!table_weight[GKHandling]*(('F+ , F-'!AH$2-[1]!tbl_gk[[#This Row],[GKHandling]])/('F+ , F-'!AH$2-'F+ , F-'!AH$3))</f>
        <v>1.7823838309017064E-2</v>
      </c>
      <c r="AI149" s="2" cm="1">
        <f t="array" ref="AI149">[1]!table_weight[GKKicking]*(('F+ , F-'!AI$2-[1]!tbl_gk[[#This Row],[GKKicking]])/('F+ , F-'!AI$2-'F+ , F-'!AI$3))</f>
        <v>1.8783084879829621E-2</v>
      </c>
      <c r="AJ149" s="2" cm="1">
        <f t="array" ref="AJ149">[1]!table_weight[GKPositioning]*(('F+ , F-'!AJ$2-[1]!tbl_gk[[#This Row],[GKPositioning]])/('F+ , F-'!AJ$2-'F+ , F-'!AJ$3))</f>
        <v>5.6762069691792807E-3</v>
      </c>
      <c r="AK149" s="2" cm="1">
        <f t="array" ref="AK149">[1]!table_weight[GKReflexes]*(('F+ , F-'!AK$2-[1]!tbl_gk[[#This Row],[GKReflexes]])/('F+ , F-'!AK$2-'F+ , F-'!AK$3))</f>
        <v>2.3685900686204898E-2</v>
      </c>
    </row>
    <row r="150" spans="1:37" x14ac:dyDescent="0.55000000000000004">
      <c r="A150" s="7">
        <f>[1]!tbl_gk[[#This Row],[ID]]</f>
        <v>182520</v>
      </c>
      <c r="B150" s="1" cm="1">
        <f t="array" ref="B150">[1]!table_weight[ValueEUR]*(('F+ , F-'!B$2-[1]!tbl_gk[[#This Row],[ValueEUR]])/('F+ , F-'!B$2-'F+ , F-'!B$3))</f>
        <v>8.210481903343863E-5</v>
      </c>
      <c r="C150" s="1" cm="1">
        <f t="array" ref="C150">[1]!table_weight[WageEUR]*(('F+ , F-'!C$2-[1]!tbl_gk[[#This Row],[WageEUR]])/('F+ , F-'!C$2-'F+ , F-'!C$3))</f>
        <v>2.3472561185650898E-4</v>
      </c>
      <c r="D150" s="1" cm="1">
        <f t="array" ref="D150">[1]!table_weight[Crossing]*(('F+ , F-'!D$2-[1]!tbl_gk[[#This Row],[Crossing]])/('F+ , F-'!D$2-'F+ , F-'!D$3))</f>
        <v>3.3625286215233793E-2</v>
      </c>
      <c r="E150" s="1" cm="1">
        <f t="array" ref="E150">[1]!table_weight[Finishing]*(('F+ , F-'!E$2-[1]!tbl_gk[[#This Row],[Finishing]])/('F+ , F-'!E$2-'F+ , F-'!E$3))</f>
        <v>1.4973760267721157E-2</v>
      </c>
      <c r="F150" s="1" cm="1">
        <f t="array" ref="F150">[1]!table_weight[HeadingAccuracy]*(('F+ , F-'!F$2-[1]!tbl_gk[[#This Row],[HeadingAccuracy]])/('F+ , F-'!F$2-'F+ , F-'!F$3))</f>
        <v>8.351378275679E-3</v>
      </c>
      <c r="G150" s="1" cm="1">
        <f t="array" ref="G150">[1]!table_weight[ShortPassing]*(('F+ , F-'!G$2-[1]!tbl_gk[[#This Row],[ShortPassing]])/('F+ , F-'!G$2-'F+ , F-'!G$3))</f>
        <v>4.0783877022690797E-2</v>
      </c>
      <c r="H150" s="1" cm="1">
        <f t="array" ref="H150">[1]!table_weight[Volleys]*(('F+ , F-'!H$2-[1]!tbl_gk[[#This Row],[Volleys]])/('F+ , F-'!H$2-'F+ , F-'!H$3))</f>
        <v>6.9443525879286526E-4</v>
      </c>
      <c r="I150" s="1" cm="1">
        <f t="array" ref="I150">[1]!table_weight[Dribbling]*(('F+ , F-'!I$2-[1]!tbl_gk[[#This Row],[Dribbling]])/('F+ , F-'!I$2-'F+ , F-'!I$3))</f>
        <v>1.2712416880351124E-2</v>
      </c>
      <c r="J150" s="1" cm="1">
        <f t="array" ref="J150">[1]!table_weight[Curve]*(('F+ , F-'!J$2-[1]!tbl_gk[[#This Row],[Curve]])/('F+ , F-'!J$2-'F+ , F-'!J$3))</f>
        <v>9.4648953791028455E-3</v>
      </c>
      <c r="K150" s="1" cm="1">
        <f t="array" ref="K150">[1]!table_weight[FKAccuracy]*(('F+ , F-'!K$2-[1]!tbl_gk[[#This Row],[FKAccuracy]])/('F+ , F-'!K$2-'F+ , F-'!K$3))</f>
        <v>9.4310921813203358E-3</v>
      </c>
      <c r="L150" s="1" cm="1">
        <f t="array" ref="L150">[1]!table_weight[LongPassing]*(('F+ , F-'!L$2-[1]!tbl_gk[[#This Row],[LongPassing]])/('F+ , F-'!L$2-'F+ , F-'!L$3))</f>
        <v>1.7325571202425546E-2</v>
      </c>
      <c r="M150" s="1" cm="1">
        <f t="array" ref="M150">[1]!table_weight[BallControl]*(('F+ , F-'!M$2-[1]!tbl_gk[[#This Row],[BallControl]])/('F+ , F-'!M$2-'F+ , F-'!M$3))</f>
        <v>6.9538006866877939E-3</v>
      </c>
      <c r="N150" s="1" cm="1">
        <f t="array" ref="N150">[1]!table_weight[Acceleration]*(('F+ , F-'!N$2-[1]!tbl_gk[[#This Row],[Acceleration]])/('F+ , F-'!N$2-'F+ , F-'!N$3))</f>
        <v>2.9313337747633242E-3</v>
      </c>
      <c r="O150" s="1" cm="1">
        <f t="array" ref="O150">[1]!table_weight[SprintSpeed]*(('F+ , F-'!O$2-[1]!tbl_gk[[#This Row],[SprintSpeed]])/('F+ , F-'!O$2-'F+ , F-'!O$3))</f>
        <v>5.9032552479464486E-3</v>
      </c>
      <c r="P150" s="1" cm="1">
        <f t="array" ref="P150">[1]!table_weight[Agility]*(('F+ , F-'!P$2-[1]!tbl_gk[[#This Row],[Agility]])/('F+ , F-'!P$2-'F+ , F-'!P$3))</f>
        <v>3.0422878004259103E-3</v>
      </c>
      <c r="Q150" s="1" cm="1">
        <f t="array" ref="Q150">[1]!table_weight[Reactions]*(('F+ , F-'!Q$2-[1]!tbl_gk[[#This Row],[Reactions]])/('F+ , F-'!Q$2-'F+ , F-'!Q$3))</f>
        <v>1.3922334001949081E-3</v>
      </c>
      <c r="R150" s="1" cm="1">
        <f t="array" ref="R150">[1]!table_weight[Balance]*(('F+ , F-'!R$2-[1]!tbl_gk[[#This Row],[Balance]])/('F+ , F-'!R$2-'F+ , F-'!R$3))</f>
        <v>1.9247126900653719E-3</v>
      </c>
      <c r="S150" s="1" cm="1">
        <f t="array" ref="S150">[1]!table_weight[ShotPower]*(('F+ , F-'!S$2-[1]!tbl_gk[[#This Row],[ShotPower]])/('F+ , F-'!S$2-'F+ , F-'!S$3))</f>
        <v>6.7523948741159906E-3</v>
      </c>
      <c r="T150" s="1" cm="1">
        <f t="array" ref="T150">[1]!table_weight[Jumping]*(('F+ , F-'!T$2-[1]!tbl_gk[[#This Row],[Jumping]])/('F+ , F-'!T$2-'F+ , F-'!T$3))</f>
        <v>6.8696821299940006E-4</v>
      </c>
      <c r="U150" s="1" cm="1">
        <f t="array" ref="U150">[1]!table_weight[Stamina]*(('F+ , F-'!U$2-[1]!tbl_gk[[#This Row],[Stamina]])/('F+ , F-'!U$2-'F+ , F-'!U$3))</f>
        <v>9.4458129287417498E-3</v>
      </c>
      <c r="V150" s="1" cm="1">
        <f t="array" ref="V150">[1]!table_weight[Strength]*(('F+ , F-'!V$2-[1]!tbl_gk[[#This Row],[Strength]])/('F+ , F-'!V$2-'F+ , F-'!V$3))</f>
        <v>2.1296014602981403E-2</v>
      </c>
      <c r="W150" s="1" cm="1">
        <f t="array" ref="W150">[1]!table_weight[LongShots]*(('F+ , F-'!W$2-[1]!tbl_gk[[#This Row],[LongShots]])/('F+ , F-'!W$2-'F+ , F-'!W$3))</f>
        <v>7.7912248547492196E-3</v>
      </c>
      <c r="X150" s="1" cm="1">
        <f t="array" ref="X150">[1]!table_weight[Aggression]*(('F+ , F-'!X$2-[1]!tbl_gk[[#This Row],[Aggression]])/('F+ , F-'!X$2-'F+ , F-'!X$3))</f>
        <v>1.460298144204439E-2</v>
      </c>
      <c r="Y150" s="1" cm="1">
        <f t="array" ref="Y150">[1]!table_weight[Interceptions]*(('F+ , F-'!Y$2-[1]!tbl_gk[[#This Row],[Interceptions]])/('F+ , F-'!Y$2-'F+ , F-'!Y$3))</f>
        <v>1.8698939651398346E-2</v>
      </c>
      <c r="Z150" s="1" cm="1">
        <f t="array" ref="Z150">[1]!table_weight[Positioning]*(('F+ , F-'!Z$2-[1]!tbl_gk[[#This Row],[Positioning]])/('F+ , F-'!Z$2-'F+ , F-'!Z$3))</f>
        <v>1.6267788932832863E-3</v>
      </c>
      <c r="AA150" s="1" cm="1">
        <f t="array" ref="AA150">[1]!table_weight[Vision]*(('F+ , F-'!AA$2-[1]!tbl_gk[[#This Row],[Vision]])/('F+ , F-'!AA$2-'F+ , F-'!AA$3))</f>
        <v>1.7746678835817837E-2</v>
      </c>
      <c r="AB150" s="1" cm="1">
        <f t="array" ref="AB150">[1]!table_weight[Penalties]*(('F+ , F-'!AB$2-[1]!tbl_gk[[#This Row],[Penalties]])/('F+ , F-'!AB$2-'F+ , F-'!AB$3))</f>
        <v>1.4875892553553045E-3</v>
      </c>
      <c r="AC150" s="1" cm="1">
        <f t="array" ref="AC150">[1]!table_weight[Composure]*(('F+ , F-'!AC$2-[1]!tbl_gk[[#This Row],[Composure]])/('F+ , F-'!AC$2-'F+ , F-'!AC$3))</f>
        <v>1.2275898142069463E-3</v>
      </c>
      <c r="AD150" s="1" cm="1">
        <f t="array" ref="AD150">[1]!table_weight[Marking]*(('F+ , F-'!AD$2-[1]!tbl_gk[[#This Row],[Marking]])/('F+ , F-'!AD$2-'F+ , F-'!AD$3))</f>
        <v>2.366223844775717E-2</v>
      </c>
      <c r="AE150" s="1" cm="1">
        <f t="array" ref="AE150">[1]!table_weight[StandingTackle]*(('F+ , F-'!AE$2-[1]!tbl_gk[[#This Row],[StandingTackle]])/('F+ , F-'!AE$2-'F+ , F-'!AE$3))</f>
        <v>2.9141914719869356E-2</v>
      </c>
      <c r="AF150" s="1" cm="1">
        <f t="array" ref="AF150">[1]!table_weight[SlidingTackle]*(('F+ , F-'!AF$2-[1]!tbl_gk[[#This Row],[SlidingTackle]])/('F+ , F-'!AF$2-'F+ , F-'!AF$3))</f>
        <v>9.7139715732897855E-3</v>
      </c>
      <c r="AG150" s="1" cm="1">
        <f t="array" ref="AG150">[1]!table_weight[GKDiving]*(('F+ , F-'!AG$2-[1]!tbl_gk[[#This Row],[GKDiving]])/('F+ , F-'!AG$2-'F+ , F-'!AG$3))</f>
        <v>2.9038003245106969E-2</v>
      </c>
      <c r="AH150" s="1" cm="1">
        <f t="array" ref="AH150">[1]!table_weight[GKHandling]*(('F+ , F-'!AH$2-[1]!tbl_gk[[#This Row],[GKHandling]])/('F+ , F-'!AH$2-'F+ , F-'!AH$3))</f>
        <v>3.7430060448935834E-2</v>
      </c>
      <c r="AI150" s="1" cm="1">
        <f t="array" ref="AI150">[1]!table_weight[GKKicking]*(('F+ , F-'!AI$2-[1]!tbl_gk[[#This Row],[GKKicking]])/('F+ , F-'!AI$2-'F+ , F-'!AI$3))</f>
        <v>3.1305141466382698E-2</v>
      </c>
      <c r="AJ150" s="1" cm="1">
        <f t="array" ref="AJ150">[1]!table_weight[GKPositioning]*(('F+ , F-'!AJ$2-[1]!tbl_gk[[#This Row],[GKPositioning]])/('F+ , F-'!AJ$2-'F+ , F-'!AJ$3))</f>
        <v>1.4505862254569271E-2</v>
      </c>
      <c r="AK150" s="1" cm="1">
        <f t="array" ref="AK150">[1]!table_weight[GKReflexes]*(('F+ , F-'!AK$2-[1]!tbl_gk[[#This Row],[GKReflexes]])/('F+ , F-'!AK$2-'F+ , F-'!AK$3))</f>
        <v>3.2795862488591399E-2</v>
      </c>
    </row>
    <row r="151" spans="1:37" x14ac:dyDescent="0.55000000000000004">
      <c r="A151" s="8">
        <f>[1]!tbl_gk[[#This Row],[ID]]</f>
        <v>182743</v>
      </c>
      <c r="B151" s="2" cm="1">
        <f t="array" ref="B151">[1]!table_weight[ValueEUR]*(('F+ , F-'!B$2-[1]!tbl_gk[[#This Row],[ValueEUR]])/('F+ , F-'!B$2-'F+ , F-'!B$3))</f>
        <v>3.7348432718218329E-5</v>
      </c>
      <c r="C151" s="2" cm="1">
        <f t="array" ref="C151">[1]!table_weight[WageEUR]*(('F+ , F-'!C$2-[1]!tbl_gk[[#This Row],[WageEUR]])/('F+ , F-'!C$2-'F+ , F-'!C$3))</f>
        <v>3.9120935309418161E-4</v>
      </c>
      <c r="D151" s="2" cm="1">
        <f t="array" ref="D151">[1]!table_weight[Crossing]*(('F+ , F-'!D$2-[1]!tbl_gk[[#This Row],[Crossing]])/('F+ , F-'!D$2-'F+ , F-'!D$3))</f>
        <v>3.6987814836757178E-2</v>
      </c>
      <c r="E151" s="2" cm="1">
        <f t="array" ref="E151">[1]!table_weight[Finishing]*(('F+ , F-'!E$2-[1]!tbl_gk[[#This Row],[Finishing]])/('F+ , F-'!E$2-'F+ , F-'!E$3))</f>
        <v>1.3975509583206414E-2</v>
      </c>
      <c r="F151" s="2" cm="1">
        <f t="array" ref="F151">[1]!table_weight[HeadingAccuracy]*(('F+ , F-'!F$2-[1]!tbl_gk[[#This Row],[HeadingAccuracy]])/('F+ , F-'!F$2-'F+ , F-'!F$3))</f>
        <v>1.08567917583827E-2</v>
      </c>
      <c r="G151" s="2" cm="1">
        <f t="array" ref="G151">[1]!table_weight[ShortPassing]*(('F+ , F-'!G$2-[1]!tbl_gk[[#This Row],[ShortPassing]])/('F+ , F-'!G$2-'F+ , F-'!G$3))</f>
        <v>4.3596558196669473E-2</v>
      </c>
      <c r="H151" s="2" cm="1">
        <f t="array" ref="H151">[1]!table_weight[Volleys]*(('F+ , F-'!H$2-[1]!tbl_gk[[#This Row],[Volleys]])/('F+ , F-'!H$2-'F+ , F-'!H$3))</f>
        <v>1.7360881469821632E-3</v>
      </c>
      <c r="I151" s="2" cm="1">
        <f t="array" ref="I151">[1]!table_weight[Dribbling]*(('F+ , F-'!I$2-[1]!tbl_gk[[#This Row],[Dribbling]])/('F+ , F-'!I$2-'F+ , F-'!I$3))</f>
        <v>1.1734538658785652E-2</v>
      </c>
      <c r="J151" s="2" cm="1">
        <f t="array" ref="J151">[1]!table_weight[Curve]*(('F+ , F-'!J$2-[1]!tbl_gk[[#This Row],[Curve]])/('F+ , F-'!J$2-'F+ , F-'!J$3))</f>
        <v>8.6198154345400926E-3</v>
      </c>
      <c r="K151" s="2" cm="1">
        <f t="array" ref="K151">[1]!table_weight[FKAccuracy]*(('F+ , F-'!K$2-[1]!tbl_gk[[#This Row],[FKAccuracy]])/('F+ , F-'!K$2-'F+ , F-'!K$3))</f>
        <v>9.7353209613629272E-3</v>
      </c>
      <c r="L151" s="2" cm="1">
        <f t="array" ref="L151">[1]!table_weight[LongPassing]*(('F+ , F-'!L$2-[1]!tbl_gk[[#This Row],[LongPassing]])/('F+ , F-'!L$2-'F+ , F-'!L$3))</f>
        <v>1.5701298902198155E-2</v>
      </c>
      <c r="M151" s="2" cm="1">
        <f t="array" ref="M151">[1]!table_weight[BallControl]*(('F+ , F-'!M$2-[1]!tbl_gk[[#This Row],[BallControl]])/('F+ , F-'!M$2-'F+ , F-'!M$3))</f>
        <v>1.1299926115867666E-2</v>
      </c>
      <c r="N151" s="2" cm="1">
        <f t="array" ref="N151">[1]!table_weight[Acceleration]*(('F+ , F-'!N$2-[1]!tbl_gk[[#This Row],[Acceleration]])/('F+ , F-'!N$2-'F+ , F-'!N$3))</f>
        <v>9.4704629646199696E-3</v>
      </c>
      <c r="O151" s="2" cm="1">
        <f t="array" ref="O151">[1]!table_weight[SprintSpeed]*(('F+ , F-'!O$2-[1]!tbl_gk[[#This Row],[SprintSpeed]])/('F+ , F-'!O$2-'F+ , F-'!O$3))</f>
        <v>1.0400973532096125E-2</v>
      </c>
      <c r="P151" s="2" cm="1">
        <f t="array" ref="P151">[1]!table_weight[Agility]*(('F+ , F-'!P$2-[1]!tbl_gk[[#This Row],[Agility]])/('F+ , F-'!P$2-'F+ , F-'!P$3))</f>
        <v>5.1484870468746172E-3</v>
      </c>
      <c r="Q151" s="2" cm="1">
        <f t="array" ref="Q151">[1]!table_weight[Reactions]*(('F+ , F-'!Q$2-[1]!tbl_gk[[#This Row],[Reactions]])/('F+ , F-'!Q$2-'F+ , F-'!Q$3))</f>
        <v>1.2891050001804705E-3</v>
      </c>
      <c r="R151" s="2" cm="1">
        <f t="array" ref="R151">[1]!table_weight[Balance]*(('F+ , F-'!R$2-[1]!tbl_gk[[#This Row],[Balance]])/('F+ , F-'!R$2-'F+ , F-'!R$3))</f>
        <v>1.8626251839342308E-3</v>
      </c>
      <c r="S151" s="2" cm="1">
        <f t="array" ref="S151">[1]!table_weight[ShotPower]*(('F+ , F-'!S$2-[1]!tbl_gk[[#This Row],[ShotPower]])/('F+ , F-'!S$2-'F+ , F-'!S$3))</f>
        <v>4.93444240800784E-3</v>
      </c>
      <c r="T151" s="2" cm="1">
        <f t="array" ref="T151">[1]!table_weight[Jumping]*(('F+ , F-'!T$2-[1]!tbl_gk[[#This Row],[Jumping]])/('F+ , F-'!T$2-'F+ , F-'!T$3))</f>
        <v>2.0609046389982004E-3</v>
      </c>
      <c r="U151" s="2" cm="1">
        <f t="array" ref="U151">[1]!table_weight[Stamina]*(('F+ , F-'!U$2-[1]!tbl_gk[[#This Row],[Stamina]])/('F+ , F-'!U$2-'F+ , F-'!U$3))</f>
        <v>1.288065399373875E-2</v>
      </c>
      <c r="V151" s="2" cm="1">
        <f t="array" ref="V151">[1]!table_weight[Strength]*(('F+ , F-'!V$2-[1]!tbl_gk[[#This Row],[Strength]])/('F+ , F-'!V$2-'F+ , F-'!V$3))</f>
        <v>1.5084677010445158E-2</v>
      </c>
      <c r="W151" s="2" cm="1">
        <f t="array" ref="W151">[1]!table_weight[LongShots]*(('F+ , F-'!W$2-[1]!tbl_gk[[#This Row],[LongShots]])/('F+ , F-'!W$2-'F+ , F-'!W$3))</f>
        <v>9.3494698256990638E-3</v>
      </c>
      <c r="X151" s="2" cm="1">
        <f t="array" ref="X151">[1]!table_weight[Aggression]*(('F+ , F-'!X$2-[1]!tbl_gk[[#This Row],[Aggression]])/('F+ , F-'!X$2-'F+ , F-'!X$3))</f>
        <v>8.5184058411925615E-3</v>
      </c>
      <c r="Y151" s="2" cm="1">
        <f t="array" ref="Y151">[1]!table_weight[Interceptions]*(('F+ , F-'!Y$2-[1]!tbl_gk[[#This Row],[Interceptions]])/('F+ , F-'!Y$2-'F+ , F-'!Y$3))</f>
        <v>2.5624472855619959E-2</v>
      </c>
      <c r="Z151" s="2" cm="1">
        <f t="array" ref="Z151">[1]!table_weight[Positioning]*(('F+ , F-'!Z$2-[1]!tbl_gk[[#This Row],[Positioning]])/('F+ , F-'!Z$2-'F+ , F-'!Z$3))</f>
        <v>1.7746678835817667E-3</v>
      </c>
      <c r="AA151" s="2" cm="1">
        <f t="array" ref="AA151">[1]!table_weight[Vision]*(('F+ , F-'!AA$2-[1]!tbl_gk[[#This Row],[Vision]])/('F+ , F-'!AA$2-'F+ , F-'!AA$3))</f>
        <v>2.9104553290741252E-2</v>
      </c>
      <c r="AB151" s="2" cm="1">
        <f t="array" ref="AB151">[1]!table_weight[Penalties]*(('F+ , F-'!AB$2-[1]!tbl_gk[[#This Row],[Penalties]])/('F+ , F-'!AB$2-'F+ , F-'!AB$3))</f>
        <v>2.1139426260312223E-3</v>
      </c>
      <c r="AC151" s="2" cm="1">
        <f t="array" ref="AC151">[1]!table_weight[Composure]*(('F+ , F-'!AC$2-[1]!tbl_gk[[#This Row],[Composure]])/('F+ , F-'!AC$2-'F+ , F-'!AC$3))</f>
        <v>1.1208428738411248E-3</v>
      </c>
      <c r="AD151" s="2" cm="1">
        <f t="array" ref="AD151">[1]!table_weight[Marking]*(('F+ , F-'!AD$2-[1]!tbl_gk[[#This Row],[Marking]])/('F+ , F-'!AD$2-'F+ , F-'!AD$3))</f>
        <v>2.9972168700492414E-2</v>
      </c>
      <c r="AE151" s="2" cm="1">
        <f t="array" ref="AE151">[1]!table_weight[StandingTackle]*(('F+ , F-'!AE$2-[1]!tbl_gk[[#This Row],[StandingTackle]])/('F+ , F-'!AE$2-'F+ , F-'!AE$3))</f>
        <v>2.6900228972187096E-2</v>
      </c>
      <c r="AF151" s="2" cm="1">
        <f t="array" ref="AF151">[1]!table_weight[SlidingTackle]*(('F+ , F-'!AF$2-[1]!tbl_gk[[#This Row],[SlidingTackle]])/('F+ , F-'!AF$2-'F+ , F-'!AF$3))</f>
        <v>1.1955657320972042E-2</v>
      </c>
      <c r="AG151" s="2" cm="1">
        <f t="array" ref="AG151">[1]!table_weight[GKDiving]*(('F+ , F-'!AG$2-[1]!tbl_gk[[#This Row],[GKDiving]])/('F+ , F-'!AG$2-'F+ , F-'!AG$3))</f>
        <v>3.2454238921001903E-2</v>
      </c>
      <c r="AH151" s="2" cm="1">
        <f t="array" ref="AH151">[1]!table_weight[GKHandling]*(('F+ , F-'!AH$2-[1]!tbl_gk[[#This Row],[GKHandling]])/('F+ , F-'!AH$2-'F+ , F-'!AH$3))</f>
        <v>4.2777211941640955E-2</v>
      </c>
      <c r="AI151" s="2" cm="1">
        <f t="array" ref="AI151">[1]!table_weight[GKKicking]*(('F+ , F-'!AI$2-[1]!tbl_gk[[#This Row],[GKKicking]])/('F+ , F-'!AI$2-'F+ , F-'!AI$3))</f>
        <v>2.2360815333130498E-2</v>
      </c>
      <c r="AJ151" s="2" cm="1">
        <f t="array" ref="AJ151">[1]!table_weight[GKPositioning]*(('F+ , F-'!AJ$2-[1]!tbl_gk[[#This Row],[GKPositioning]])/('F+ , F-'!AJ$2-'F+ , F-'!AJ$3))</f>
        <v>1.6397931244295699E-2</v>
      </c>
      <c r="AK151" s="2" cm="1">
        <f t="array" ref="AK151">[1]!table_weight[GKReflexes]*(('F+ , F-'!AK$2-[1]!tbl_gk[[#This Row],[GKReflexes]])/('F+ , F-'!AK$2-'F+ , F-'!AK$3))</f>
        <v>3.8261839570023298E-2</v>
      </c>
    </row>
    <row r="152" spans="1:37" x14ac:dyDescent="0.55000000000000004">
      <c r="A152" s="7">
        <f>[1]!tbl_gk[[#This Row],[ID]]</f>
        <v>182897</v>
      </c>
      <c r="B152" s="1" cm="1">
        <f t="array" ref="B152">[1]!table_weight[ValueEUR]*(('F+ , F-'!B$2-[1]!tbl_gk[[#This Row],[ValueEUR]])/('F+ , F-'!B$2-'F+ , F-'!B$3))</f>
        <v>6.8214906039059921E-5</v>
      </c>
      <c r="C152" s="1" cm="1">
        <f t="array" ref="C152">[1]!table_weight[WageEUR]*(('F+ , F-'!C$2-[1]!tbl_gk[[#This Row],[WageEUR]])/('F+ , F-'!C$2-'F+ , F-'!C$3))</f>
        <v>3.9120935309418161E-4</v>
      </c>
      <c r="D152" s="1" cm="1">
        <f t="array" ref="D152">[1]!table_weight[Crossing]*(('F+ , F-'!D$2-[1]!tbl_gk[[#This Row],[Crossing]])/('F+ , F-'!D$2-'F+ , F-'!D$3))</f>
        <v>2.9141914719869291E-2</v>
      </c>
      <c r="E152" s="1" cm="1">
        <f t="array" ref="E152">[1]!table_weight[Finishing]*(('F+ , F-'!E$2-[1]!tbl_gk[[#This Row],[Finishing]])/('F+ , F-'!E$2-'F+ , F-'!E$3))</f>
        <v>1.2977258898691668E-2</v>
      </c>
      <c r="F152" s="1" cm="1">
        <f t="array" ref="F152">[1]!table_weight[HeadingAccuracy]*(('F+ , F-'!F$2-[1]!tbl_gk[[#This Row],[HeadingAccuracy]])/('F+ , F-'!F$2-'F+ , F-'!F$3))</f>
        <v>9.6040850170308507E-3</v>
      </c>
      <c r="G152" s="1" cm="1">
        <f t="array" ref="G152">[1]!table_weight[ShortPassing]*(('F+ , F-'!G$2-[1]!tbl_gk[[#This Row],[ShortPassing]])/('F+ , F-'!G$2-'F+ , F-'!G$3))</f>
        <v>3.6564855261722783E-2</v>
      </c>
      <c r="H152" s="1" cm="1">
        <f t="array" ref="H152">[1]!table_weight[Volleys]*(('F+ , F-'!H$2-[1]!tbl_gk[[#This Row],[Volleys]])/('F+ , F-'!H$2-'F+ , F-'!H$3))</f>
        <v>1.0416528881892981E-3</v>
      </c>
      <c r="I152" s="1" cm="1">
        <f t="array" ref="I152">[1]!table_weight[Dribbling]*(('F+ , F-'!I$2-[1]!tbl_gk[[#This Row],[Dribbling]])/('F+ , F-'!I$2-'F+ , F-'!I$3))</f>
        <v>1.4668173323482065E-2</v>
      </c>
      <c r="J152" s="1" cm="1">
        <f t="array" ref="J152">[1]!table_weight[Curve]*(('F+ , F-'!J$2-[1]!tbl_gk[[#This Row],[Curve]])/('F+ , F-'!J$2-'F+ , F-'!J$3))</f>
        <v>8.7888314234526414E-3</v>
      </c>
      <c r="K152" s="1" cm="1">
        <f t="array" ref="K152">[1]!table_weight[FKAccuracy]*(('F+ , F-'!K$2-[1]!tbl_gk[[#This Row],[FKAccuracy]])/('F+ , F-'!K$2-'F+ , F-'!K$3))</f>
        <v>9.8874353513842238E-3</v>
      </c>
      <c r="L152" s="1" cm="1">
        <f t="array" ref="L152">[1]!table_weight[LongPassing]*(('F+ , F-'!L$2-[1]!tbl_gk[[#This Row],[LongPassing]])/('F+ , F-'!L$2-'F+ , F-'!L$3))</f>
        <v>1.7325571202425546E-2</v>
      </c>
      <c r="M152" s="1" cm="1">
        <f t="array" ref="M152">[1]!table_weight[BallControl]*(('F+ , F-'!M$2-[1]!tbl_gk[[#This Row],[BallControl]])/('F+ , F-'!M$2-'F+ , F-'!M$3))</f>
        <v>6.0845756008518197E-3</v>
      </c>
      <c r="N152" s="1" cm="1">
        <f t="array" ref="N152">[1]!table_weight[Acceleration]*(('F+ , F-'!N$2-[1]!tbl_gk[[#This Row],[Acceleration]])/('F+ , F-'!N$2-'F+ , F-'!N$3))</f>
        <v>7.8920524705166431E-3</v>
      </c>
      <c r="O152" s="1" cm="1">
        <f t="array" ref="O152">[1]!table_weight[SprintSpeed]*(('F+ , F-'!O$2-[1]!tbl_gk[[#This Row],[SprintSpeed]])/('F+ , F-'!O$2-'F+ , F-'!O$3))</f>
        <v>8.7143291755399956E-3</v>
      </c>
      <c r="P152" s="1" cm="1">
        <f t="array" ref="P152">[1]!table_weight[Agility]*(('F+ , F-'!P$2-[1]!tbl_gk[[#This Row],[Agility]])/('F+ , F-'!P$2-'F+ , F-'!P$3))</f>
        <v>3.3933210081673617E-3</v>
      </c>
      <c r="Q152" s="1" cm="1">
        <f t="array" ref="Q152">[1]!table_weight[Reactions]*(('F+ , F-'!Q$2-[1]!tbl_gk[[#This Row],[Reactions]])/('F+ , F-'!Q$2-'F+ , F-'!Q$3))</f>
        <v>1.4437976002021271E-3</v>
      </c>
      <c r="R152" s="1" cm="1">
        <f t="array" ref="R152">[1]!table_weight[Balance]*(('F+ , F-'!R$2-[1]!tbl_gk[[#This Row],[Balance]])/('F+ , F-'!R$2-'F+ , F-'!R$3))</f>
        <v>2.1109752084587947E-3</v>
      </c>
      <c r="S152" s="1" cm="1">
        <f t="array" ref="S152">[1]!table_weight[ShotPower]*(('F+ , F-'!S$2-[1]!tbl_gk[[#This Row],[ShotPower]])/('F+ , F-'!S$2-'F+ , F-'!S$3))</f>
        <v>5.4538573983244545E-3</v>
      </c>
      <c r="T152" s="1" cm="1">
        <f t="array" ref="T152">[1]!table_weight[Jumping]*(('F+ , F-'!T$2-[1]!tbl_gk[[#This Row],[Jumping]])/('F+ , F-'!T$2-'F+ , F-'!T$3))</f>
        <v>2.8337438786225251E-3</v>
      </c>
      <c r="U152" s="1" cm="1">
        <f t="array" ref="U152">[1]!table_weight[Stamina]*(('F+ , F-'!U$2-[1]!tbl_gk[[#This Row],[Stamina]])/('F+ , F-'!U$2-'F+ , F-'!U$3))</f>
        <v>1.6315495058735752E-2</v>
      </c>
      <c r="V152" s="1" cm="1">
        <f t="array" ref="V152">[1]!table_weight[Strength]*(('F+ , F-'!V$2-[1]!tbl_gk[[#This Row],[Strength]])/('F+ , F-'!V$2-'F+ , F-'!V$3))</f>
        <v>2.4845350370144969E-2</v>
      </c>
      <c r="W152" s="1" cm="1">
        <f t="array" ref="W152">[1]!table_weight[LongShots]*(('F+ , F-'!W$2-[1]!tbl_gk[[#This Row],[LongShots]])/('F+ , F-'!W$2-'F+ , F-'!W$3))</f>
        <v>7.0121023692742987E-3</v>
      </c>
      <c r="X152" s="1" cm="1">
        <f t="array" ref="X152">[1]!table_weight[Aggression]*(('F+ , F-'!X$2-[1]!tbl_gk[[#This Row],[Aggression]])/('F+ , F-'!X$2-'F+ , F-'!X$3))</f>
        <v>1.2777608761788841E-2</v>
      </c>
      <c r="Y152" s="1" cm="1">
        <f t="array" ref="Y152">[1]!table_weight[Interceptions]*(('F+ , F-'!Y$2-[1]!tbl_gk[[#This Row],[Interceptions]])/('F+ , F-'!Y$2-'F+ , F-'!Y$3))</f>
        <v>2.0084046292242669E-2</v>
      </c>
      <c r="Z152" s="1" cm="1">
        <f t="array" ref="Z152">[1]!table_weight[Positioning]*(('F+ , F-'!Z$2-[1]!tbl_gk[[#This Row],[Positioning]])/('F+ , F-'!Z$2-'F+ , F-'!Z$3))</f>
        <v>8.8733394179088337E-4</v>
      </c>
      <c r="AA152" s="1" cm="1">
        <f t="array" ref="AA152">[1]!table_weight[Vision]*(('F+ , F-'!AA$2-[1]!tbl_gk[[#This Row],[Vision]])/('F+ , F-'!AA$2-'F+ , F-'!AA$3))</f>
        <v>1.9166413142683265E-2</v>
      </c>
      <c r="AB152" s="1" cm="1">
        <f t="array" ref="AB152">[1]!table_weight[Penalties]*(('F+ , F-'!AB$2-[1]!tbl_gk[[#This Row],[Penalties]])/('F+ , F-'!AB$2-'F+ , F-'!AB$3))</f>
        <v>1.7616188550260185E-3</v>
      </c>
      <c r="AC152" s="1" cm="1">
        <f t="array" ref="AC152">[1]!table_weight[Composure]*(('F+ , F-'!AC$2-[1]!tbl_gk[[#This Row],[Composure]])/('F+ , F-'!AC$2-'F+ , F-'!AC$3))</f>
        <v>1.5478306353044107E-3</v>
      </c>
      <c r="AD152" s="1" cm="1">
        <f t="array" ref="AD152">[1]!table_weight[Marking]*(('F+ , F-'!AD$2-[1]!tbl_gk[[#This Row],[Marking]])/('F+ , F-'!AD$2-'F+ , F-'!AD$3))</f>
        <v>2.2084755884573357E-2</v>
      </c>
      <c r="AE152" s="1" cm="1">
        <f t="array" ref="AE152">[1]!table_weight[StandingTackle]*(('F+ , F-'!AE$2-[1]!tbl_gk[[#This Row],[StandingTackle]])/('F+ , F-'!AE$2-'F+ , F-'!AE$3))</f>
        <v>3.362528621523387E-2</v>
      </c>
      <c r="AF152" s="1" cm="1">
        <f t="array" ref="AF152">[1]!table_weight[SlidingTackle]*(('F+ , F-'!AF$2-[1]!tbl_gk[[#This Row],[SlidingTackle]])/('F+ , F-'!AF$2-'F+ , F-'!AF$3))</f>
        <v>1.1955657320972042E-2</v>
      </c>
      <c r="AG152" s="1" cm="1">
        <f t="array" ref="AG152">[1]!table_weight[GKDiving]*(('F+ , F-'!AG$2-[1]!tbl_gk[[#This Row],[GKDiving]])/('F+ , F-'!AG$2-'F+ , F-'!AG$3))</f>
        <v>4.6119181624581652E-2</v>
      </c>
      <c r="AH152" s="1" cm="1">
        <f t="array" ref="AH152">[1]!table_weight[GKHandling]*(('F+ , F-'!AH$2-[1]!tbl_gk[[#This Row],[GKHandling]])/('F+ , F-'!AH$2-'F+ , F-'!AH$3))</f>
        <v>4.8124363434346076E-2</v>
      </c>
      <c r="AI152" s="1" cm="1">
        <f t="array" ref="AI152">[1]!table_weight[GKKicking]*(('F+ , F-'!AI$2-[1]!tbl_gk[[#This Row],[GKKicking]])/('F+ , F-'!AI$2-'F+ , F-'!AI$3))</f>
        <v>2.5044113173106158E-2</v>
      </c>
      <c r="AJ152" s="1" cm="1">
        <f t="array" ref="AJ152">[1]!table_weight[GKPositioning]*(('F+ , F-'!AJ$2-[1]!tbl_gk[[#This Row],[GKPositioning]])/('F+ , F-'!AJ$2-'F+ , F-'!AJ$3))</f>
        <v>1.3244482928084987E-2</v>
      </c>
      <c r="AK152" s="1" cm="1">
        <f t="array" ref="AK152">[1]!table_weight[GKReflexes]*(('F+ , F-'!AK$2-[1]!tbl_gk[[#This Row],[GKReflexes]])/('F+ , F-'!AK$2-'F+ , F-'!AK$3))</f>
        <v>4.9193793732887098E-2</v>
      </c>
    </row>
    <row r="153" spans="1:37" x14ac:dyDescent="0.55000000000000004">
      <c r="A153" s="8">
        <f>[1]!tbl_gk[[#This Row],[ID]]</f>
        <v>183031</v>
      </c>
      <c r="B153" s="2" cm="1">
        <f t="array" ref="B153">[1]!table_weight[ValueEUR]*(('F+ , F-'!B$2-[1]!tbl_gk[[#This Row],[ValueEUR]])/('F+ , F-'!B$2-'F+ , F-'!B$3))</f>
        <v>1.8519883992504958E-6</v>
      </c>
      <c r="C153" s="2" cm="1">
        <f t="array" ref="C153">[1]!table_weight[WageEUR]*(('F+ , F-'!C$2-[1]!tbl_gk[[#This Row],[WageEUR]])/('F+ , F-'!C$2-'F+ , F-'!C$3))</f>
        <v>3.9120935309418157E-5</v>
      </c>
      <c r="D153" s="2" cm="1">
        <f t="array" ref="D153">[1]!table_weight[Crossing]*(('F+ , F-'!D$2-[1]!tbl_gk[[#This Row],[Crossing]])/('F+ , F-'!D$2-'F+ , F-'!D$3))</f>
        <v>3.4746129089074922E-2</v>
      </c>
      <c r="E153" s="2" cm="1">
        <f t="array" ref="E153">[1]!table_weight[Finishing]*(('F+ , F-'!E$2-[1]!tbl_gk[[#This Row],[Finishing]])/('F+ , F-'!E$2-'F+ , F-'!E$3))</f>
        <v>1.2977258898691668E-2</v>
      </c>
      <c r="F153" s="2" cm="1">
        <f t="array" ref="F153">[1]!table_weight[HeadingAccuracy]*(('F+ , F-'!F$2-[1]!tbl_gk[[#This Row],[HeadingAccuracy]])/('F+ , F-'!F$2-'F+ , F-'!F$3))</f>
        <v>7.9338093618950504E-3</v>
      </c>
      <c r="G153" s="2" cm="1">
        <f t="array" ref="G153">[1]!table_weight[ShortPassing]*(('F+ , F-'!G$2-[1]!tbl_gk[[#This Row],[ShortPassing]])/('F+ , F-'!G$2-'F+ , F-'!G$3))</f>
        <v>2.6720471152797416E-2</v>
      </c>
      <c r="H153" s="2" cm="1">
        <f t="array" ref="H153">[1]!table_weight[Volleys]*(('F+ , F-'!H$2-[1]!tbl_gk[[#This Row],[Volleys]])/('F+ , F-'!H$2-'F+ , F-'!H$3))</f>
        <v>1.0416528881892981E-3</v>
      </c>
      <c r="I153" s="2" cm="1">
        <f t="array" ref="I153">[1]!table_weight[Dribbling]*(('F+ , F-'!I$2-[1]!tbl_gk[[#This Row],[Dribbling]])/('F+ , F-'!I$2-'F+ , F-'!I$3))</f>
        <v>6.8451475509582974E-3</v>
      </c>
      <c r="J153" s="2" cm="1">
        <f t="array" ref="J153">[1]!table_weight[Curve]*(('F+ , F-'!J$2-[1]!tbl_gk[[#This Row],[Curve]])/('F+ , F-'!J$2-'F+ , F-'!J$3))</f>
        <v>8.4507994456275402E-3</v>
      </c>
      <c r="K153" s="2" cm="1">
        <f t="array" ref="K153">[1]!table_weight[FKAccuracy]*(('F+ , F-'!K$2-[1]!tbl_gk[[#This Row],[FKAccuracy]])/('F+ , F-'!K$2-'F+ , F-'!K$3))</f>
        <v>9.1268634012777444E-3</v>
      </c>
      <c r="L153" s="2" cm="1">
        <f t="array" ref="L153">[1]!table_weight[LongPassing]*(('F+ , F-'!L$2-[1]!tbl_gk[[#This Row],[LongPassing]])/('F+ , F-'!L$2-'F+ , F-'!L$3))</f>
        <v>1.3535602501894959E-2</v>
      </c>
      <c r="M153" s="2" cm="1">
        <f t="array" ref="M153">[1]!table_weight[BallControl]*(('F+ , F-'!M$2-[1]!tbl_gk[[#This Row],[BallControl]])/('F+ , F-'!M$2-'F+ , F-'!M$3))</f>
        <v>1.4776826459211564E-2</v>
      </c>
      <c r="N153" s="2" cm="1">
        <f t="array" ref="N153">[1]!table_weight[Acceleration]*(('F+ , F-'!N$2-[1]!tbl_gk[[#This Row],[Acceleration]])/('F+ , F-'!N$2-'F+ , F-'!N$3))</f>
        <v>3.3823082016499898E-3</v>
      </c>
      <c r="O153" s="2" cm="1">
        <f t="array" ref="O153">[1]!table_weight[SprintSpeed]*(('F+ , F-'!O$2-[1]!tbl_gk[[#This Row],[SprintSpeed]])/('F+ , F-'!O$2-'F+ , F-'!O$3))</f>
        <v>3.6543961058716113E-3</v>
      </c>
      <c r="P153" s="2" cm="1">
        <f t="array" ref="P153">[1]!table_weight[Agility]*(('F+ , F-'!P$2-[1]!tbl_gk[[#This Row],[Agility]])/('F+ , F-'!P$2-'F+ , F-'!P$3))</f>
        <v>1.5211439002129552E-3</v>
      </c>
      <c r="Q153" s="2" cm="1">
        <f t="array" ref="Q153">[1]!table_weight[Reactions]*(('F+ , F-'!Q$2-[1]!tbl_gk[[#This Row],[Reactions]])/('F+ , F-'!Q$2-'F+ , F-'!Q$3))</f>
        <v>1.8047470002526586E-3</v>
      </c>
      <c r="R153" s="2" cm="1">
        <f t="array" ref="R153">[1]!table_weight[Balance]*(('F+ , F-'!R$2-[1]!tbl_gk[[#This Row],[Balance]])/('F+ , F-'!R$2-'F+ , F-'!R$3))</f>
        <v>4.9670004904912813E-4</v>
      </c>
      <c r="S153" s="2" cm="1">
        <f t="array" ref="S153">[1]!table_weight[ShotPower]*(('F+ , F-'!S$2-[1]!tbl_gk[[#This Row],[ShotPower]])/('F+ , F-'!S$2-'F+ , F-'!S$3))</f>
        <v>6.7523948741159906E-3</v>
      </c>
      <c r="T153" s="2" cm="1">
        <f t="array" ref="T153">[1]!table_weight[Jumping]*(('F+ , F-'!T$2-[1]!tbl_gk[[#This Row],[Jumping]])/('F+ , F-'!T$2-'F+ , F-'!T$3))</f>
        <v>1.5456784792486503E-3</v>
      </c>
      <c r="U153" s="2" cm="1">
        <f t="array" ref="U153">[1]!table_weight[Stamina]*(('F+ , F-'!U$2-[1]!tbl_gk[[#This Row],[Stamina]])/('F+ , F-'!U$2-'F+ , F-'!U$3))</f>
        <v>7.7283923962432506E-3</v>
      </c>
      <c r="V153" s="2" cm="1">
        <f t="array" ref="V153">[1]!table_weight[Strength]*(('F+ , F-'!V$2-[1]!tbl_gk[[#This Row],[Strength]])/('F+ , F-'!V$2-'F+ , F-'!V$3))</f>
        <v>1.8634012777608722E-2</v>
      </c>
      <c r="W153" s="2" cm="1">
        <f t="array" ref="W153">[1]!table_weight[LongShots]*(('F+ , F-'!W$2-[1]!tbl_gk[[#This Row],[LongShots]])/('F+ , F-'!W$2-'F+ , F-'!W$3))</f>
        <v>7.7912248547492196E-3</v>
      </c>
      <c r="X153" s="2" cm="1">
        <f t="array" ref="X153">[1]!table_weight[Aggression]*(('F+ , F-'!X$2-[1]!tbl_gk[[#This Row],[Aggression]])/('F+ , F-'!X$2-'F+ , F-'!X$3))</f>
        <v>6.6930331609370121E-3</v>
      </c>
      <c r="Y153" s="2" cm="1">
        <f t="array" ref="Y153">[1]!table_weight[Interceptions]*(('F+ , F-'!Y$2-[1]!tbl_gk[[#This Row],[Interceptions]])/('F+ , F-'!Y$2-'F+ , F-'!Y$3))</f>
        <v>2.2161706253509151E-2</v>
      </c>
      <c r="Z153" s="2" cm="1">
        <f t="array" ref="Z153">[1]!table_weight[Positioning]*(('F+ , F-'!Z$2-[1]!tbl_gk[[#This Row],[Positioning]])/('F+ , F-'!Z$2-'F+ , F-'!Z$3))</f>
        <v>1.0352229320893639E-3</v>
      </c>
      <c r="AA153" s="2" cm="1">
        <f t="array" ref="AA153">[1]!table_weight[Vision]*(('F+ , F-'!AA$2-[1]!tbl_gk[[#This Row],[Vision]])/('F+ , F-'!AA$2-'F+ , F-'!AA$3))</f>
        <v>1.1357874454923415E-2</v>
      </c>
      <c r="AB153" s="2" cm="1">
        <f t="array" ref="AB153">[1]!table_weight[Penalties]*(('F+ , F-'!AB$2-[1]!tbl_gk[[#This Row],[Penalties]])/('F+ , F-'!AB$2-'F+ , F-'!AB$3))</f>
        <v>2.3096780543674466E-3</v>
      </c>
      <c r="AC153" s="2" cm="1">
        <f t="array" ref="AC153">[1]!table_weight[Composure]*(('F+ , F-'!AC$2-[1]!tbl_gk[[#This Row],[Composure]])/('F+ , F-'!AC$2-'F+ , F-'!AC$3))</f>
        <v>2.668673509145535E-4</v>
      </c>
      <c r="AD153" s="2" cm="1">
        <f t="array" ref="AD153">[1]!table_weight[Marking]*(('F+ , F-'!AD$2-[1]!tbl_gk[[#This Row],[Marking]])/('F+ , F-'!AD$2-'F+ , F-'!AD$3))</f>
        <v>3.1549651263676221E-3</v>
      </c>
      <c r="AE153" s="2" cm="1">
        <f t="array" ref="AE153">[1]!table_weight[StandingTackle]*(('F+ , F-'!AE$2-[1]!tbl_gk[[#This Row],[StandingTackle]])/('F+ , F-'!AE$2-'F+ , F-'!AE$3))</f>
        <v>4.4833714953645158E-3</v>
      </c>
      <c r="AF153" s="2" cm="1">
        <f t="array" ref="AF153">[1]!table_weight[SlidingTackle]*(('F+ , F-'!AF$2-[1]!tbl_gk[[#This Row],[SlidingTackle]])/('F+ , F-'!AF$2-'F+ , F-'!AF$3))</f>
        <v>5.230600077925268E-3</v>
      </c>
      <c r="AG153" s="2" cm="1">
        <f t="array" ref="AG153">[1]!table_weight[GKDiving]*(('F+ , F-'!AG$2-[1]!tbl_gk[[#This Row],[GKDiving]])/('F+ , F-'!AG$2-'F+ , F-'!AG$3))</f>
        <v>5.6367888652266468E-2</v>
      </c>
      <c r="AH153" s="2" cm="1">
        <f t="array" ref="AH153">[1]!table_weight[GKHandling]*(('F+ , F-'!AH$2-[1]!tbl_gk[[#This Row],[GKHandling]])/('F+ , F-'!AH$2-'F+ , F-'!AH$3))</f>
        <v>6.416581791246144E-2</v>
      </c>
      <c r="AI153" s="2" cm="1">
        <f t="array" ref="AI153">[1]!table_weight[GKKicking]*(('F+ , F-'!AI$2-[1]!tbl_gk[[#This Row],[GKKicking]])/('F+ , F-'!AI$2-'F+ , F-'!AI$3))</f>
        <v>3.1305141466382698E-2</v>
      </c>
      <c r="AJ153" s="2" cm="1">
        <f t="array" ref="AJ153">[1]!table_weight[GKPositioning]*(('F+ , F-'!AJ$2-[1]!tbl_gk[[#This Row],[GKPositioning]])/('F+ , F-'!AJ$2-'F+ , F-'!AJ$3))</f>
        <v>2.2704827876717123E-2</v>
      </c>
      <c r="AK153" s="2" cm="1">
        <f t="array" ref="AK153">[1]!table_weight[GKReflexes]*(('F+ , F-'!AK$2-[1]!tbl_gk[[#This Row],[GKReflexes]])/('F+ , F-'!AK$2-'F+ , F-'!AK$3))</f>
        <v>6.5591724977182797E-2</v>
      </c>
    </row>
    <row r="154" spans="1:37" x14ac:dyDescent="0.55000000000000004">
      <c r="A154" s="7">
        <f>[1]!tbl_gk[[#This Row],[ID]]</f>
        <v>183244</v>
      </c>
      <c r="B154" s="1" cm="1">
        <f t="array" ref="B154">[1]!table_weight[ValueEUR]*(('F+ , F-'!B$2-[1]!tbl_gk[[#This Row],[ValueEUR]])/('F+ , F-'!B$2-'F+ , F-'!B$3))</f>
        <v>6.8214906039059921E-5</v>
      </c>
      <c r="C154" s="1" cm="1">
        <f t="array" ref="C154">[1]!table_weight[WageEUR]*(('F+ , F-'!C$2-[1]!tbl_gk[[#This Row],[WageEUR]])/('F+ , F-'!C$2-'F+ , F-'!C$3))</f>
        <v>2.3472561185650898E-4</v>
      </c>
      <c r="D154" s="1" cm="1">
        <f t="array" ref="D154">[1]!table_weight[Crossing]*(('F+ , F-'!D$2-[1]!tbl_gk[[#This Row],[Crossing]])/('F+ , F-'!D$2-'F+ , F-'!D$3))</f>
        <v>3.0262757593710415E-2</v>
      </c>
      <c r="E154" s="1" cm="1">
        <f t="array" ref="E154">[1]!table_weight[Finishing]*(('F+ , F-'!E$2-[1]!tbl_gk[[#This Row],[Finishing]])/('F+ , F-'!E$2-'F+ , F-'!E$3))</f>
        <v>1.59720109522359E-2</v>
      </c>
      <c r="F154" s="1" cm="1">
        <f t="array" ref="F154">[1]!table_weight[HeadingAccuracy]*(('F+ , F-'!F$2-[1]!tbl_gk[[#This Row],[HeadingAccuracy]])/('F+ , F-'!F$2-'F+ , F-'!F$3))</f>
        <v>1.08567917583827E-2</v>
      </c>
      <c r="G154" s="1" cm="1">
        <f t="array" ref="G154">[1]!table_weight[ShortPassing]*(('F+ , F-'!G$2-[1]!tbl_gk[[#This Row],[ShortPassing]])/('F+ , F-'!G$2-'F+ , F-'!G$3))</f>
        <v>5.9066304653552192E-2</v>
      </c>
      <c r="H154" s="1" cm="1">
        <f t="array" ref="H154">[1]!table_weight[Volleys]*(('F+ , F-'!H$2-[1]!tbl_gk[[#This Row],[Volleys]])/('F+ , F-'!H$2-'F+ , F-'!H$3))</f>
        <v>1.2731313077869197E-3</v>
      </c>
      <c r="I154" s="1" cm="1">
        <f t="array" ref="I154">[1]!table_weight[Dribbling]*(('F+ , F-'!I$2-[1]!tbl_gk[[#This Row],[Dribbling]])/('F+ , F-'!I$2-'F+ , F-'!I$3))</f>
        <v>1.8579686209743949E-2</v>
      </c>
      <c r="J154" s="1" cm="1">
        <f t="array" ref="J154">[1]!table_weight[Curve]*(('F+ , F-'!J$2-[1]!tbl_gk[[#This Row],[Curve]])/('F+ , F-'!J$2-'F+ , F-'!J$3))</f>
        <v>9.6339113680153961E-3</v>
      </c>
      <c r="K154" s="1" cm="1">
        <f t="array" ref="K154">[1]!table_weight[FKAccuracy]*(('F+ , F-'!K$2-[1]!tbl_gk[[#This Row],[FKAccuracy]])/('F+ , F-'!K$2-'F+ , F-'!K$3))</f>
        <v>9.1268634012777444E-3</v>
      </c>
      <c r="L154" s="1" cm="1">
        <f t="array" ref="L154">[1]!table_weight[LongPassing]*(('F+ , F-'!L$2-[1]!tbl_gk[[#This Row],[LongPassing]])/('F+ , F-'!L$2-'F+ , F-'!L$3))</f>
        <v>2.5988356803638323E-2</v>
      </c>
      <c r="M154" s="1" cm="1">
        <f t="array" ref="M154">[1]!table_weight[BallControl]*(('F+ , F-'!M$2-[1]!tbl_gk[[#This Row],[BallControl]])/('F+ , F-'!M$2-'F+ , F-'!M$3))</f>
        <v>1.1734538658785654E-2</v>
      </c>
      <c r="N154" s="1" cm="1">
        <f t="array" ref="N154">[1]!table_weight[Acceleration]*(('F+ , F-'!N$2-[1]!tbl_gk[[#This Row],[Acceleration]])/('F+ , F-'!N$2-'F+ , F-'!N$3))</f>
        <v>5.637180336083316E-3</v>
      </c>
      <c r="O154" s="1" cm="1">
        <f t="array" ref="O154">[1]!table_weight[SprintSpeed]*(('F+ , F-'!O$2-[1]!tbl_gk[[#This Row],[SprintSpeed]])/('F+ , F-'!O$2-'F+ , F-'!O$3))</f>
        <v>6.1843626407058041E-3</v>
      </c>
      <c r="P154" s="1" cm="1">
        <f t="array" ref="P154">[1]!table_weight[Agility]*(('F+ , F-'!P$2-[1]!tbl_gk[[#This Row],[Agility]])/('F+ , F-'!P$2-'F+ , F-'!P$3))</f>
        <v>3.5103320774145116E-3</v>
      </c>
      <c r="Q154" s="1" cm="1">
        <f t="array" ref="Q154">[1]!table_weight[Reactions]*(('F+ , F-'!Q$2-[1]!tbl_gk[[#This Row],[Reactions]])/('F+ , F-'!Q$2-'F+ , F-'!Q$3))</f>
        <v>1.2891050001804705E-3</v>
      </c>
      <c r="R154" s="1" cm="1">
        <f t="array" ref="R154">[1]!table_weight[Balance]*(('F+ , F-'!R$2-[1]!tbl_gk[[#This Row],[Balance]])/('F+ , F-'!R$2-'F+ , F-'!R$3))</f>
        <v>2.9802002942947692E-3</v>
      </c>
      <c r="S154" s="1" cm="1">
        <f t="array" ref="S154">[1]!table_weight[ShotPower]*(('F+ , F-'!S$2-[1]!tbl_gk[[#This Row],[ShotPower]])/('F+ , F-'!S$2-'F+ , F-'!S$3))</f>
        <v>5.9732723886410689E-3</v>
      </c>
      <c r="T154" s="1" cm="1">
        <f t="array" ref="T154">[1]!table_weight[Jumping]*(('F+ , F-'!T$2-[1]!tbl_gk[[#This Row],[Jumping]])/('F+ , F-'!T$2-'F+ , F-'!T$3))</f>
        <v>4.1218092779964008E-3</v>
      </c>
      <c r="U154" s="1" cm="1">
        <f t="array" ref="U154">[1]!table_weight[Stamina]*(('F+ , F-'!U$2-[1]!tbl_gk[[#This Row],[Stamina]])/('F+ , F-'!U$2-'F+ , F-'!U$3))</f>
        <v>9.4458129287417498E-3</v>
      </c>
      <c r="V154" s="1" cm="1">
        <f t="array" ref="V154">[1]!table_weight[Strength]*(('F+ , F-'!V$2-[1]!tbl_gk[[#This Row],[Strength]])/('F+ , F-'!V$2-'F+ , F-'!V$3))</f>
        <v>1.4197343068654266E-2</v>
      </c>
      <c r="W154" s="1" cm="1">
        <f t="array" ref="W154">[1]!table_weight[LongShots]*(('F+ , F-'!W$2-[1]!tbl_gk[[#This Row],[LongShots]])/('F+ , F-'!W$2-'F+ , F-'!W$3))</f>
        <v>8.0509323499075268E-3</v>
      </c>
      <c r="X154" s="1" cm="1">
        <f t="array" ref="X154">[1]!table_weight[Aggression]*(('F+ , F-'!X$2-[1]!tbl_gk[[#This Row],[Aggression]])/('F+ , F-'!X$2-'F+ , F-'!X$3))</f>
        <v>1.1560693641618476E-2</v>
      </c>
      <c r="Y154" s="1" cm="1">
        <f t="array" ref="Y154">[1]!table_weight[Interceptions]*(('F+ , F-'!Y$2-[1]!tbl_gk[[#This Row],[Interceptions]])/('F+ , F-'!Y$2-'F+ , F-'!Y$3))</f>
        <v>1.7313833010554024E-2</v>
      </c>
      <c r="Z154" s="1" cm="1">
        <f t="array" ref="Z154">[1]!table_weight[Positioning]*(('F+ , F-'!Z$2-[1]!tbl_gk[[#This Row],[Positioning]])/('F+ , F-'!Z$2-'F+ , F-'!Z$3))</f>
        <v>1.9225568738802474E-3</v>
      </c>
      <c r="AA154" s="1" cm="1">
        <f t="array" ref="AA154">[1]!table_weight[Vision]*(('F+ , F-'!AA$2-[1]!tbl_gk[[#This Row],[Vision]])/('F+ , F-'!AA$2-'F+ , F-'!AA$3))</f>
        <v>2.4135483216712255E-2</v>
      </c>
      <c r="AB154" s="1" cm="1">
        <f t="array" ref="AB154">[1]!table_weight[Penalties]*(('F+ , F-'!AB$2-[1]!tbl_gk[[#This Row],[Penalties]])/('F+ , F-'!AB$2-'F+ , F-'!AB$3))</f>
        <v>2.1139426260312223E-3</v>
      </c>
      <c r="AC154" s="1" cm="1">
        <f t="array" ref="AC154">[1]!table_weight[Composure]*(('F+ , F-'!AC$2-[1]!tbl_gk[[#This Row],[Composure]])/('F+ , F-'!AC$2-'F+ , F-'!AC$3))</f>
        <v>1.2275898142069463E-3</v>
      </c>
      <c r="AD154" s="1" cm="1">
        <f t="array" ref="AD154">[1]!table_weight[Marking]*(('F+ , F-'!AD$2-[1]!tbl_gk[[#This Row],[Marking]])/('F+ , F-'!AD$2-'F+ , F-'!AD$3))</f>
        <v>2.8394686137308601E-2</v>
      </c>
      <c r="AE154" s="1" cm="1">
        <f t="array" ref="AE154">[1]!table_weight[StandingTackle]*(('F+ , F-'!AE$2-[1]!tbl_gk[[#This Row],[StandingTackle]])/('F+ , F-'!AE$2-'F+ , F-'!AE$3))</f>
        <v>2.241685747682258E-2</v>
      </c>
      <c r="AF154" s="1" cm="1">
        <f t="array" ref="AF154">[1]!table_weight[SlidingTackle]*(('F+ , F-'!AF$2-[1]!tbl_gk[[#This Row],[SlidingTackle]])/('F+ , F-'!AF$2-'F+ , F-'!AF$3))</f>
        <v>9.7139715732897855E-3</v>
      </c>
      <c r="AG154" s="1" cm="1">
        <f t="array" ref="AG154">[1]!table_weight[GKDiving]*(('F+ , F-'!AG$2-[1]!tbl_gk[[#This Row],[GKDiving]])/('F+ , F-'!AG$2-'F+ , F-'!AG$3))</f>
        <v>4.4411063786634182E-2</v>
      </c>
      <c r="AH154" s="1" cm="1">
        <f t="array" ref="AH154">[1]!table_weight[GKHandling]*(('F+ , F-'!AH$2-[1]!tbl_gk[[#This Row],[GKHandling]])/('F+ , F-'!AH$2-'F+ , F-'!AH$3))</f>
        <v>4.6341979603444362E-2</v>
      </c>
      <c r="AI154" s="1" cm="1">
        <f t="array" ref="AI154">[1]!table_weight[GKKicking]*(('F+ , F-'!AI$2-[1]!tbl_gk[[#This Row],[GKKicking]])/('F+ , F-'!AI$2-'F+ , F-'!AI$3))</f>
        <v>2.6832978399756596E-2</v>
      </c>
      <c r="AJ154" s="1" cm="1">
        <f t="array" ref="AJ154">[1]!table_weight[GKPositioning]*(('F+ , F-'!AJ$2-[1]!tbl_gk[[#This Row],[GKPositioning]])/('F+ , F-'!AJ$2-'F+ , F-'!AJ$3))</f>
        <v>1.6397931244295699E-2</v>
      </c>
      <c r="AK154" s="1" cm="1">
        <f t="array" ref="AK154">[1]!table_weight[GKReflexes]*(('F+ , F-'!AK$2-[1]!tbl_gk[[#This Row],[GKReflexes]])/('F+ , F-'!AK$2-'F+ , F-'!AK$3))</f>
        <v>4.55498090119325E-2</v>
      </c>
    </row>
    <row r="155" spans="1:37" x14ac:dyDescent="0.55000000000000004">
      <c r="A155" s="8">
        <f>[1]!tbl_gk[[#This Row],[ID]]</f>
        <v>183475</v>
      </c>
      <c r="B155" s="2" cm="1">
        <f t="array" ref="B155">[1]!table_weight[ValueEUR]*(('F+ , F-'!B$2-[1]!tbl_gk[[#This Row],[ValueEUR]])/('F+ , F-'!B$2-'F+ , F-'!B$3))</f>
        <v>1.8242085732617382E-4</v>
      </c>
      <c r="C155" s="2" cm="1">
        <f t="array" ref="C155">[1]!table_weight[WageEUR]*(('F+ , F-'!C$2-[1]!tbl_gk[[#This Row],[WageEUR]])/('F+ , F-'!C$2-'F+ , F-'!C$3))</f>
        <v>2.3472561185650898E-4</v>
      </c>
      <c r="D155" s="2" cm="1">
        <f t="array" ref="D155">[1]!table_weight[Crossing]*(('F+ , F-'!D$2-[1]!tbl_gk[[#This Row],[Crossing]])/('F+ , F-'!D$2-'F+ , F-'!D$3))</f>
        <v>3.2504443341392672E-2</v>
      </c>
      <c r="E155" s="2" cm="1">
        <f t="array" ref="E155">[1]!table_weight[Finishing]*(('F+ , F-'!E$2-[1]!tbl_gk[[#This Row],[Finishing]])/('F+ , F-'!E$2-'F+ , F-'!E$3))</f>
        <v>1.4973760267721157E-2</v>
      </c>
      <c r="F155" s="2" cm="1">
        <f t="array" ref="F155">[1]!table_weight[HeadingAccuracy]*(('F+ , F-'!F$2-[1]!tbl_gk[[#This Row],[HeadingAccuracy]])/('F+ , F-'!F$2-'F+ , F-'!F$3))</f>
        <v>1.1274360672166649E-2</v>
      </c>
      <c r="G155" s="2" cm="1">
        <f t="array" ref="G155">[1]!table_weight[ShortPassing]*(('F+ , F-'!G$2-[1]!tbl_gk[[#This Row],[ShortPassing]])/('F+ , F-'!G$2-'F+ , F-'!G$3))</f>
        <v>3.7971195848712121E-2</v>
      </c>
      <c r="H155" s="2" cm="1">
        <f t="array" ref="H155">[1]!table_weight[Volleys]*(('F+ , F-'!H$2-[1]!tbl_gk[[#This Row],[Volleys]])/('F+ , F-'!H$2-'F+ , F-'!H$3))</f>
        <v>1.3888705175857305E-3</v>
      </c>
      <c r="I155" s="2" cm="1">
        <f t="array" ref="I155">[1]!table_weight[Dribbling]*(('F+ , F-'!I$2-[1]!tbl_gk[[#This Row],[Dribbling]])/('F+ , F-'!I$2-'F+ , F-'!I$3))</f>
        <v>1.0756660437220181E-2</v>
      </c>
      <c r="J155" s="2" cm="1">
        <f t="array" ref="J155">[1]!table_weight[Curve]*(('F+ , F-'!J$2-[1]!tbl_gk[[#This Row],[Curve]])/('F+ , F-'!J$2-'F+ , F-'!J$3))</f>
        <v>9.4648953791028455E-3</v>
      </c>
      <c r="K155" s="2" cm="1">
        <f t="array" ref="K155">[1]!table_weight[FKAccuracy]*(('F+ , F-'!K$2-[1]!tbl_gk[[#This Row],[FKAccuracy]])/('F+ , F-'!K$2-'F+ , F-'!K$3))</f>
        <v>9.1268634012777444E-3</v>
      </c>
      <c r="L155" s="2" cm="1">
        <f t="array" ref="L155">[1]!table_weight[LongPassing]*(('F+ , F-'!L$2-[1]!tbl_gk[[#This Row],[LongPassing]])/('F+ , F-'!L$2-'F+ , F-'!L$3))</f>
        <v>1.5701298902198155E-2</v>
      </c>
      <c r="M155" s="2" cm="1">
        <f t="array" ref="M155">[1]!table_weight[BallControl]*(('F+ , F-'!M$2-[1]!tbl_gk[[#This Row],[BallControl]])/('F+ , F-'!M$2-'F+ , F-'!M$3))</f>
        <v>6.5191881437698072E-3</v>
      </c>
      <c r="N155" s="2" cm="1">
        <f t="array" ref="N155">[1]!table_weight[Acceleration]*(('F+ , F-'!N$2-[1]!tbl_gk[[#This Row],[Acceleration]])/('F+ , F-'!N$2-'F+ , F-'!N$3))</f>
        <v>4.2842570554233201E-3</v>
      </c>
      <c r="O155" s="2" cm="1">
        <f t="array" ref="O155">[1]!table_weight[SprintSpeed]*(('F+ , F-'!O$2-[1]!tbl_gk[[#This Row],[SprintSpeed]])/('F+ , F-'!O$2-'F+ , F-'!O$3))</f>
        <v>5.0599330696683847E-3</v>
      </c>
      <c r="P155" s="2" cm="1">
        <f t="array" ref="P155">[1]!table_weight[Agility]*(('F+ , F-'!P$2-[1]!tbl_gk[[#This Row],[Agility]])/('F+ , F-'!P$2-'F+ , F-'!P$3))</f>
        <v>2.1061992464487069E-3</v>
      </c>
      <c r="Q155" s="2" cm="1">
        <f t="array" ref="Q155">[1]!table_weight[Reactions]*(('F+ , F-'!Q$2-[1]!tbl_gk[[#This Row],[Reactions]])/('F+ , F-'!Q$2-'F+ , F-'!Q$3))</f>
        <v>1.3922334001949081E-3</v>
      </c>
      <c r="R155" s="2" cm="1">
        <f t="array" ref="R155">[1]!table_weight[Balance]*(('F+ , F-'!R$2-[1]!tbl_gk[[#This Row],[Balance]])/('F+ , F-'!R$2-'F+ , F-'!R$3))</f>
        <v>1.4901001471473846E-3</v>
      </c>
      <c r="S155" s="2" cm="1">
        <f t="array" ref="S155">[1]!table_weight[ShotPower]*(('F+ , F-'!S$2-[1]!tbl_gk[[#This Row],[ShotPower]])/('F+ , F-'!S$2-'F+ , F-'!S$3))</f>
        <v>5.1941499031661464E-3</v>
      </c>
      <c r="T155" s="2" cm="1">
        <f t="array" ref="T155">[1]!table_weight[Jumping]*(('F+ , F-'!T$2-[1]!tbl_gk[[#This Row],[Jumping]])/('F+ , F-'!T$2-'F+ , F-'!T$3))</f>
        <v>1.3739364259988001E-3</v>
      </c>
      <c r="U155" s="2" cm="1">
        <f t="array" ref="U155">[1]!table_weight[Stamina]*(('F+ , F-'!U$2-[1]!tbl_gk[[#This Row],[Stamina]])/('F+ , F-'!U$2-'F+ , F-'!U$3))</f>
        <v>9.4458129287417498E-3</v>
      </c>
      <c r="V155" s="2" cm="1">
        <f t="array" ref="V155">[1]!table_weight[Strength]*(('F+ , F-'!V$2-[1]!tbl_gk[[#This Row],[Strength]])/('F+ , F-'!V$2-'F+ , F-'!V$3))</f>
        <v>2.5732684311935858E-2</v>
      </c>
      <c r="W155" s="2" cm="1">
        <f t="array" ref="W155">[1]!table_weight[LongShots]*(('F+ , F-'!W$2-[1]!tbl_gk[[#This Row],[LongShots]])/('F+ , F-'!W$2-'F+ , F-'!W$3))</f>
        <v>8.570347340224143E-3</v>
      </c>
      <c r="X155" s="2" cm="1">
        <f t="array" ref="X155">[1]!table_weight[Aggression]*(('F+ , F-'!X$2-[1]!tbl_gk[[#This Row],[Aggression]])/('F+ , F-'!X$2-'F+ , F-'!X$3))</f>
        <v>6.0845756008518293E-3</v>
      </c>
      <c r="Y155" s="2" cm="1">
        <f t="array" ref="Y155">[1]!table_weight[Interceptions]*(('F+ , F-'!Y$2-[1]!tbl_gk[[#This Row],[Interceptions]])/('F+ , F-'!Y$2-'F+ , F-'!Y$3))</f>
        <v>1.8006386330976187E-2</v>
      </c>
      <c r="Z155" s="2" cm="1">
        <f t="array" ref="Z155">[1]!table_weight[Positioning]*(('F+ , F-'!Z$2-[1]!tbl_gk[[#This Row],[Positioning]])/('F+ , F-'!Z$2-'F+ , F-'!Z$3))</f>
        <v>1.3310009126863251E-3</v>
      </c>
      <c r="AA155" s="2" cm="1">
        <f t="array" ref="AA155">[1]!table_weight[Vision]*(('F+ , F-'!AA$2-[1]!tbl_gk[[#This Row],[Vision]])/('F+ , F-'!AA$2-'F+ , F-'!AA$3))</f>
        <v>9.9381401480579876E-3</v>
      </c>
      <c r="AB155" s="2" cm="1">
        <f t="array" ref="AB155">[1]!table_weight[Penalties]*(('F+ , F-'!AB$2-[1]!tbl_gk[[#This Row],[Penalties]])/('F+ , F-'!AB$2-'F+ , F-'!AB$3))</f>
        <v>1.9182071976949979E-3</v>
      </c>
      <c r="AC155" s="2" cm="1">
        <f t="array" ref="AC155">[1]!table_weight[Composure]*(('F+ , F-'!AC$2-[1]!tbl_gk[[#This Row],[Composure]])/('F+ , F-'!AC$2-'F+ , F-'!AC$3))</f>
        <v>7.4722858256074981E-4</v>
      </c>
      <c r="AD155" s="2" cm="1">
        <f t="array" ref="AD155">[1]!table_weight[Marking]*(('F+ , F-'!AD$2-[1]!tbl_gk[[#This Row],[Marking]])/('F+ , F-'!AD$2-'F+ , F-'!AD$3))</f>
        <v>1.41973430686543E-2</v>
      </c>
      <c r="AE155" s="2" cm="1">
        <f t="array" ref="AE155">[1]!table_weight[StandingTackle]*(('F+ , F-'!AE$2-[1]!tbl_gk[[#This Row],[StandingTackle]])/('F+ , F-'!AE$2-'F+ , F-'!AE$3))</f>
        <v>2.017517172914032E-2</v>
      </c>
      <c r="AF155" s="2" cm="1">
        <f t="array" ref="AF155">[1]!table_weight[SlidingTackle]*(('F+ , F-'!AF$2-[1]!tbl_gk[[#This Row],[SlidingTackle]])/('F+ , F-'!AF$2-'F+ , F-'!AF$3))</f>
        <v>6.7250572430467732E-3</v>
      </c>
      <c r="AG155" s="2" cm="1">
        <f t="array" ref="AG155">[1]!table_weight[GKDiving]*(('F+ , F-'!AG$2-[1]!tbl_gk[[#This Row],[GKDiving]])/('F+ , F-'!AG$2-'F+ , F-'!AG$3))</f>
        <v>4.0994828110739248E-2</v>
      </c>
      <c r="AH155" s="2" cm="1">
        <f t="array" ref="AH155">[1]!table_weight[GKHandling]*(('F+ , F-'!AH$2-[1]!tbl_gk[[#This Row],[GKHandling]])/('F+ , F-'!AH$2-'F+ , F-'!AH$3))</f>
        <v>3.9212444279837541E-2</v>
      </c>
      <c r="AI155" s="2" cm="1">
        <f t="array" ref="AI155">[1]!table_weight[GKKicking]*(('F+ , F-'!AI$2-[1]!tbl_gk[[#This Row],[GKKicking]])/('F+ , F-'!AI$2-'F+ , F-'!AI$3))</f>
        <v>2.414968055978094E-2</v>
      </c>
      <c r="AJ155" s="2" cm="1">
        <f t="array" ref="AJ155">[1]!table_weight[GKPositioning]*(('F+ , F-'!AJ$2-[1]!tbl_gk[[#This Row],[GKPositioning]])/('F+ , F-'!AJ$2-'F+ , F-'!AJ$3))</f>
        <v>1.5136551917811415E-2</v>
      </c>
      <c r="AK155" s="2" cm="1">
        <f t="array" ref="AK155">[1]!table_weight[GKReflexes]*(('F+ , F-'!AK$2-[1]!tbl_gk[[#This Row],[GKReflexes]])/('F+ , F-'!AK$2-'F+ , F-'!AK$3))</f>
        <v>3.6439847209545996E-2</v>
      </c>
    </row>
    <row r="156" spans="1:37" x14ac:dyDescent="0.55000000000000004">
      <c r="A156" s="7">
        <f>[1]!tbl_gk[[#This Row],[ID]]</f>
        <v>183513</v>
      </c>
      <c r="B156" s="1" cm="1">
        <f t="array" ref="B156">[1]!table_weight[ValueEUR]*(('F+ , F-'!B$2-[1]!tbl_gk[[#This Row],[ValueEUR]])/('F+ , F-'!B$2-'F+ , F-'!B$3))</f>
        <v>8.210481903343863E-5</v>
      </c>
      <c r="C156" s="1" cm="1">
        <f t="array" ref="C156">[1]!table_weight[WageEUR]*(('F+ , F-'!C$2-[1]!tbl_gk[[#This Row],[WageEUR]])/('F+ , F-'!C$2-'F+ , F-'!C$3))</f>
        <v>8.6066057680719962E-4</v>
      </c>
      <c r="D156" s="1" cm="1">
        <f t="array" ref="D156">[1]!table_weight[Crossing]*(('F+ , F-'!D$2-[1]!tbl_gk[[#This Row],[Crossing]])/('F+ , F-'!D$2-'F+ , F-'!D$3))</f>
        <v>2.8021071846028162E-2</v>
      </c>
      <c r="E156" s="1" cm="1">
        <f t="array" ref="E156">[1]!table_weight[Finishing]*(('F+ , F-'!E$2-[1]!tbl_gk[[#This Row],[Finishing]])/('F+ , F-'!E$2-'F+ , F-'!E$3))</f>
        <v>1.4973760267721157E-2</v>
      </c>
      <c r="F156" s="1" cm="1">
        <f t="array" ref="F156">[1]!table_weight[HeadingAccuracy]*(('F+ , F-'!F$2-[1]!tbl_gk[[#This Row],[HeadingAccuracy]])/('F+ , F-'!F$2-'F+ , F-'!F$3))</f>
        <v>1.08567917583827E-2</v>
      </c>
      <c r="G156" s="1" cm="1">
        <f t="array" ref="G156">[1]!table_weight[ShortPassing]*(('F+ , F-'!G$2-[1]!tbl_gk[[#This Row],[ShortPassing]])/('F+ , F-'!G$2-'F+ , F-'!G$3))</f>
        <v>5.7659964066562854E-2</v>
      </c>
      <c r="H156" s="1" cm="1">
        <f t="array" ref="H156">[1]!table_weight[Volleys]*(('F+ , F-'!H$2-[1]!tbl_gk[[#This Row],[Volleys]])/('F+ , F-'!H$2-'F+ , F-'!H$3))</f>
        <v>1.7360881469821632E-3</v>
      </c>
      <c r="I156" s="1" cm="1">
        <f t="array" ref="I156">[1]!table_weight[Dribbling]*(('F+ , F-'!I$2-[1]!tbl_gk[[#This Row],[Dribbling]])/('F+ , F-'!I$2-'F+ , F-'!I$3))</f>
        <v>1.8579686209743949E-2</v>
      </c>
      <c r="J156" s="1" cm="1">
        <f t="array" ref="J156">[1]!table_weight[Curve]*(('F+ , F-'!J$2-[1]!tbl_gk[[#This Row],[Curve]])/('F+ , F-'!J$2-'F+ , F-'!J$3))</f>
        <v>9.8029273569279467E-3</v>
      </c>
      <c r="K156" s="1" cm="1">
        <f t="array" ref="K156">[1]!table_weight[FKAccuracy]*(('F+ , F-'!K$2-[1]!tbl_gk[[#This Row],[FKAccuracy]])/('F+ , F-'!K$2-'F+ , F-'!K$3))</f>
        <v>9.7353209613629272E-3</v>
      </c>
      <c r="L156" s="1" cm="1">
        <f t="array" ref="L156">[1]!table_weight[LongPassing]*(('F+ , F-'!L$2-[1]!tbl_gk[[#This Row],[LongPassing]])/('F+ , F-'!L$2-'F+ , F-'!L$3))</f>
        <v>2.5988356803638323E-2</v>
      </c>
      <c r="M156" s="1" cm="1">
        <f t="array" ref="M156">[1]!table_weight[BallControl]*(('F+ , F-'!M$2-[1]!tbl_gk[[#This Row],[BallControl]])/('F+ , F-'!M$2-'F+ , F-'!M$3))</f>
        <v>1.0430701030031691E-2</v>
      </c>
      <c r="N156" s="1" cm="1">
        <f t="array" ref="N156">[1]!table_weight[Acceleration]*(('F+ , F-'!N$2-[1]!tbl_gk[[#This Row],[Acceleration]])/('F+ , F-'!N$2-'F+ , F-'!N$3))</f>
        <v>5.4116931226399828E-3</v>
      </c>
      <c r="O156" s="1" cm="1">
        <f t="array" ref="O156">[1]!table_weight[SprintSpeed]*(('F+ , F-'!O$2-[1]!tbl_gk[[#This Row],[SprintSpeed]])/('F+ , F-'!O$2-'F+ , F-'!O$3))</f>
        <v>4.7788256769090301E-3</v>
      </c>
      <c r="P156" s="1" cm="1">
        <f t="array" ref="P156">[1]!table_weight[Agility]*(('F+ , F-'!P$2-[1]!tbl_gk[[#This Row],[Agility]])/('F+ , F-'!P$2-'F+ , F-'!P$3))</f>
        <v>3.0422878004259103E-3</v>
      </c>
      <c r="Q156" s="1" cm="1">
        <f t="array" ref="Q156">[1]!table_weight[Reactions]*(('F+ , F-'!Q$2-[1]!tbl_gk[[#This Row],[Reactions]])/('F+ , F-'!Q$2-'F+ , F-'!Q$3))</f>
        <v>1.2891050001804705E-3</v>
      </c>
      <c r="R156" s="1" cm="1">
        <f t="array" ref="R156">[1]!table_weight[Balance]*(('F+ , F-'!R$2-[1]!tbl_gk[[#This Row],[Balance]])/('F+ , F-'!R$2-'F+ , F-'!R$3))</f>
        <v>1.6142751594096668E-3</v>
      </c>
      <c r="S156" s="1" cm="1">
        <f t="array" ref="S156">[1]!table_weight[ShotPower]*(('F+ , F-'!S$2-[1]!tbl_gk[[#This Row],[ShotPower]])/('F+ , F-'!S$2-'F+ , F-'!S$3))</f>
        <v>6.7523948741159906E-3</v>
      </c>
      <c r="T156" s="1" cm="1">
        <f t="array" ref="T156">[1]!table_weight[Jumping]*(('F+ , F-'!T$2-[1]!tbl_gk[[#This Row],[Jumping]])/('F+ , F-'!T$2-'F+ , F-'!T$3))</f>
        <v>2.2326466922480506E-3</v>
      </c>
      <c r="U156" s="1" cm="1">
        <f t="array" ref="U156">[1]!table_weight[Stamina]*(('F+ , F-'!U$2-[1]!tbl_gk[[#This Row],[Stamina]])/('F+ , F-'!U$2-'F+ , F-'!U$3))</f>
        <v>5.1522615974955001E-3</v>
      </c>
      <c r="V156" s="1" cm="1">
        <f t="array" ref="V156">[1]!table_weight[Strength]*(('F+ , F-'!V$2-[1]!tbl_gk[[#This Row],[Strength]])/('F+ , F-'!V$2-'F+ , F-'!V$3))</f>
        <v>5.3240036507453507E-3</v>
      </c>
      <c r="W156" s="1" cm="1">
        <f t="array" ref="W156">[1]!table_weight[LongShots]*(('F+ , F-'!W$2-[1]!tbl_gk[[#This Row],[LongShots]])/('F+ , F-'!W$2-'F+ , F-'!W$3))</f>
        <v>8.3106398450658349E-3</v>
      </c>
      <c r="X156" s="1" cm="1">
        <f t="array" ref="X156">[1]!table_weight[Aggression]*(('F+ , F-'!X$2-[1]!tbl_gk[[#This Row],[Aggression]])/('F+ , F-'!X$2-'F+ , F-'!X$3))</f>
        <v>7.301490721022195E-3</v>
      </c>
      <c r="Y156" s="1" cm="1">
        <f t="array" ref="Y156">[1]!table_weight[Interceptions]*(('F+ , F-'!Y$2-[1]!tbl_gk[[#This Row],[Interceptions]])/('F+ , F-'!Y$2-'F+ , F-'!Y$3))</f>
        <v>1.4543619728865382E-2</v>
      </c>
      <c r="Z156" s="1" cm="1">
        <f t="array" ref="Z156">[1]!table_weight[Positioning]*(('F+ , F-'!Z$2-[1]!tbl_gk[[#This Row],[Positioning]])/('F+ , F-'!Z$2-'F+ , F-'!Z$3))</f>
        <v>1.0352229320893639E-3</v>
      </c>
      <c r="AA156" s="1" cm="1">
        <f t="array" ref="AA156">[1]!table_weight[Vision]*(('F+ , F-'!AA$2-[1]!tbl_gk[[#This Row],[Vision]])/('F+ , F-'!AA$2-'F+ , F-'!AA$3))</f>
        <v>2.6974951830443111E-2</v>
      </c>
      <c r="AB156" s="1" cm="1">
        <f t="array" ref="AB156">[1]!table_weight[Penalties]*(('F+ , F-'!AB$2-[1]!tbl_gk[[#This Row],[Penalties]])/('F+ , F-'!AB$2-'F+ , F-'!AB$3))</f>
        <v>2.0747955403639775E-3</v>
      </c>
      <c r="AC156" s="1" cm="1">
        <f t="array" ref="AC156">[1]!table_weight[Composure]*(('F+ , F-'!AC$2-[1]!tbl_gk[[#This Row],[Composure]])/('F+ , F-'!AC$2-'F+ , F-'!AC$3))</f>
        <v>8.0060205274366054E-4</v>
      </c>
      <c r="AD156" s="1" cm="1">
        <f t="array" ref="AD156">[1]!table_weight[Marking]*(('F+ , F-'!AD$2-[1]!tbl_gk[[#This Row],[Marking]])/('F+ , F-'!AD$2-'F+ , F-'!AD$3))</f>
        <v>1.5774825631838112E-2</v>
      </c>
      <c r="AE156" s="1" cm="1">
        <f t="array" ref="AE156">[1]!table_weight[StandingTackle]*(('F+ , F-'!AE$2-[1]!tbl_gk[[#This Row],[StandingTackle]])/('F+ , F-'!AE$2-'F+ , F-'!AE$3))</f>
        <v>2.6900228972187096E-2</v>
      </c>
      <c r="AF156" s="1" cm="1">
        <f t="array" ref="AF156">[1]!table_weight[SlidingTackle]*(('F+ , F-'!AF$2-[1]!tbl_gk[[#This Row],[SlidingTackle]])/('F+ , F-'!AF$2-'F+ , F-'!AF$3))</f>
        <v>9.7139715732897855E-3</v>
      </c>
      <c r="AG156" s="1" cm="1">
        <f t="array" ref="AG156">[1]!table_weight[GKDiving]*(('F+ , F-'!AG$2-[1]!tbl_gk[[#This Row],[GKDiving]])/('F+ , F-'!AG$2-'F+ , F-'!AG$3))</f>
        <v>3.4162356758949373E-2</v>
      </c>
      <c r="AH156" s="1" cm="1">
        <f t="array" ref="AH156">[1]!table_weight[GKHandling]*(('F+ , F-'!AH$2-[1]!tbl_gk[[#This Row],[GKHandling]])/('F+ , F-'!AH$2-'F+ , F-'!AH$3))</f>
        <v>5.3471514927051197E-2</v>
      </c>
      <c r="AI156" s="1" cm="1">
        <f t="array" ref="AI156">[1]!table_weight[GKKicking]*(('F+ , F-'!AI$2-[1]!tbl_gk[[#This Row],[GKKicking]])/('F+ , F-'!AI$2-'F+ , F-'!AI$3))</f>
        <v>3.1305141466382698E-2</v>
      </c>
      <c r="AJ156" s="1" cm="1">
        <f t="array" ref="AJ156">[1]!table_weight[GKPositioning]*(('F+ , F-'!AJ$2-[1]!tbl_gk[[#This Row],[GKPositioning]])/('F+ , F-'!AJ$2-'F+ , F-'!AJ$3))</f>
        <v>1.7659310570779983E-2</v>
      </c>
      <c r="AK156" s="1" cm="1">
        <f t="array" ref="AK156">[1]!table_weight[GKReflexes]*(('F+ , F-'!AK$2-[1]!tbl_gk[[#This Row],[GKReflexes]])/('F+ , F-'!AK$2-'F+ , F-'!AK$3))</f>
        <v>3.6439847209545996E-2</v>
      </c>
    </row>
    <row r="157" spans="1:37" x14ac:dyDescent="0.55000000000000004">
      <c r="A157" s="8">
        <f>[1]!tbl_gk[[#This Row],[ID]]</f>
        <v>183533</v>
      </c>
      <c r="B157" s="2" cm="1">
        <f t="array" ref="B157">[1]!table_weight[ValueEUR]*(('F+ , F-'!B$2-[1]!tbl_gk[[#This Row],[ValueEUR]])/('F+ , F-'!B$2-'F+ , F-'!B$3))</f>
        <v>4.6608374714470808E-5</v>
      </c>
      <c r="C157" s="2" cm="1">
        <f t="array" ref="C157">[1]!table_weight[WageEUR]*(('F+ , F-'!C$2-[1]!tbl_gk[[#This Row],[WageEUR]])/('F+ , F-'!C$2-'F+ , F-'!C$3))</f>
        <v>7.8241870618836313E-5</v>
      </c>
      <c r="D157" s="2" cm="1">
        <f t="array" ref="D157">[1]!table_weight[Crossing]*(('F+ , F-'!D$2-[1]!tbl_gk[[#This Row],[Crossing]])/('F+ , F-'!D$2-'F+ , F-'!D$3))</f>
        <v>3.2504443341392672E-2</v>
      </c>
      <c r="E157" s="2" cm="1">
        <f t="array" ref="E157">[1]!table_weight[Finishing]*(('F+ , F-'!E$2-[1]!tbl_gk[[#This Row],[Finishing]])/('F+ , F-'!E$2-'F+ , F-'!E$3))</f>
        <v>1.3975509583206414E-2</v>
      </c>
      <c r="F157" s="2" cm="1">
        <f t="array" ref="F157">[1]!table_weight[HeadingAccuracy]*(('F+ , F-'!F$2-[1]!tbl_gk[[#This Row],[HeadingAccuracy]])/('F+ , F-'!F$2-'F+ , F-'!F$3))</f>
        <v>1.1274360672166649E-2</v>
      </c>
      <c r="G157" s="2" cm="1">
        <f t="array" ref="G157">[1]!table_weight[ShortPassing]*(('F+ , F-'!G$2-[1]!tbl_gk[[#This Row],[ShortPassing]])/('F+ , F-'!G$2-'F+ , F-'!G$3))</f>
        <v>5.484728289258417E-2</v>
      </c>
      <c r="H157" s="2" cm="1">
        <f t="array" ref="H157">[1]!table_weight[Volleys]*(('F+ , F-'!H$2-[1]!tbl_gk[[#This Row],[Volleys]])/('F+ , F-'!H$2-'F+ , F-'!H$3))</f>
        <v>1.3888705175857305E-3</v>
      </c>
      <c r="I157" s="2" cm="1">
        <f t="array" ref="I157">[1]!table_weight[Dribbling]*(('F+ , F-'!I$2-[1]!tbl_gk[[#This Row],[Dribbling]])/('F+ , F-'!I$2-'F+ , F-'!I$3))</f>
        <v>1.7601807988178481E-2</v>
      </c>
      <c r="J157" s="2" cm="1">
        <f t="array" ref="J157">[1]!table_weight[Curve]*(('F+ , F-'!J$2-[1]!tbl_gk[[#This Row],[Curve]])/('F+ , F-'!J$2-'F+ , F-'!J$3))</f>
        <v>9.295879390190295E-3</v>
      </c>
      <c r="K157" s="2" cm="1">
        <f t="array" ref="K157">[1]!table_weight[FKAccuracy]*(('F+ , F-'!K$2-[1]!tbl_gk[[#This Row],[FKAccuracy]])/('F+ , F-'!K$2-'F+ , F-'!K$3))</f>
        <v>9.4310921813203358E-3</v>
      </c>
      <c r="L157" s="2" cm="1">
        <f t="array" ref="L157">[1]!table_weight[LongPassing]*(('F+ , F-'!L$2-[1]!tbl_gk[[#This Row],[LongPassing]])/('F+ , F-'!L$2-'F+ , F-'!L$3))</f>
        <v>2.4364084503410925E-2</v>
      </c>
      <c r="M157" s="2" cm="1">
        <f t="array" ref="M157">[1]!table_weight[BallControl]*(('F+ , F-'!M$2-[1]!tbl_gk[[#This Row],[BallControl]])/('F+ , F-'!M$2-'F+ , F-'!M$3))</f>
        <v>1.0430701030031691E-2</v>
      </c>
      <c r="N157" s="2" cm="1">
        <f t="array" ref="N157">[1]!table_weight[Acceleration]*(('F+ , F-'!N$2-[1]!tbl_gk[[#This Row],[Acceleration]])/('F+ , F-'!N$2-'F+ , F-'!N$3))</f>
        <v>2.480359347876659E-3</v>
      </c>
      <c r="O157" s="2" cm="1">
        <f t="array" ref="O157">[1]!table_weight[SprintSpeed]*(('F+ , F-'!O$2-[1]!tbl_gk[[#This Row],[SprintSpeed]])/('F+ , F-'!O$2-'F+ , F-'!O$3))</f>
        <v>3.3732887131122566E-3</v>
      </c>
      <c r="P157" s="2" cm="1">
        <f t="array" ref="P157">[1]!table_weight[Agility]*(('F+ , F-'!P$2-[1]!tbl_gk[[#This Row],[Agility]])/('F+ , F-'!P$2-'F+ , F-'!P$3))</f>
        <v>2.5742435234373086E-3</v>
      </c>
      <c r="Q157" s="2" cm="1">
        <f t="array" ref="Q157">[1]!table_weight[Reactions]*(('F+ , F-'!Q$2-[1]!tbl_gk[[#This Row],[Reactions]])/('F+ , F-'!Q$2-'F+ , F-'!Q$3))</f>
        <v>1.7016186002382209E-3</v>
      </c>
      <c r="R157" s="2" cm="1">
        <f t="array" ref="R157">[1]!table_weight[Balance]*(('F+ , F-'!R$2-[1]!tbl_gk[[#This Row],[Balance]])/('F+ , F-'!R$2-'F+ , F-'!R$3))</f>
        <v>1.2417501226228205E-3</v>
      </c>
      <c r="S157" s="2" cm="1">
        <f t="array" ref="S157">[1]!table_weight[ShotPower]*(('F+ , F-'!S$2-[1]!tbl_gk[[#This Row],[ShotPower]])/('F+ , F-'!S$2-'F+ , F-'!S$3))</f>
        <v>7.271809864432606E-3</v>
      </c>
      <c r="T157" s="2" cm="1">
        <f t="array" ref="T157">[1]!table_weight[Jumping]*(('F+ , F-'!T$2-[1]!tbl_gk[[#This Row],[Jumping]])/('F+ , F-'!T$2-'F+ , F-'!T$3))</f>
        <v>3.2630990117471503E-3</v>
      </c>
      <c r="U157" s="2" cm="1">
        <f t="array" ref="U157">[1]!table_weight[Stamina]*(('F+ , F-'!U$2-[1]!tbl_gk[[#This Row],[Stamina]])/('F+ , F-'!U$2-'F+ , F-'!U$3))</f>
        <v>1.3739364259988E-2</v>
      </c>
      <c r="V157" s="2" cm="1">
        <f t="array" ref="V157">[1]!table_weight[Strength]*(('F+ , F-'!V$2-[1]!tbl_gk[[#This Row],[Strength]])/('F+ , F-'!V$2-'F+ , F-'!V$3))</f>
        <v>2.3958016428354077E-2</v>
      </c>
      <c r="W157" s="2" cm="1">
        <f t="array" ref="W157">[1]!table_weight[LongShots]*(('F+ , F-'!W$2-[1]!tbl_gk[[#This Row],[LongShots]])/('F+ , F-'!W$2-'F+ , F-'!W$3))</f>
        <v>7.7912248547492196E-3</v>
      </c>
      <c r="X157" s="2" cm="1">
        <f t="array" ref="X157">[1]!table_weight[Aggression]*(('F+ , F-'!X$2-[1]!tbl_gk[[#This Row],[Aggression]])/('F+ , F-'!X$2-'F+ , F-'!X$3))</f>
        <v>4.2592029205962808E-3</v>
      </c>
      <c r="Y157" s="2" cm="1">
        <f t="array" ref="Y157">[1]!table_weight[Interceptions]*(('F+ , F-'!Y$2-[1]!tbl_gk[[#This Row],[Interceptions]])/('F+ , F-'!Y$2-'F+ , F-'!Y$3))</f>
        <v>2.2161706253509151E-2</v>
      </c>
      <c r="Z157" s="2" cm="1">
        <f t="array" ref="Z157">[1]!table_weight[Positioning]*(('F+ , F-'!Z$2-[1]!tbl_gk[[#This Row],[Positioning]])/('F+ , F-'!Z$2-'F+ , F-'!Z$3))</f>
        <v>1.0352229320893639E-3</v>
      </c>
      <c r="AA157" s="2" cm="1">
        <f t="array" ref="AA157">[1]!table_weight[Vision]*(('F+ , F-'!AA$2-[1]!tbl_gk[[#This Row],[Vision]])/('F+ , F-'!AA$2-'F+ , F-'!AA$3))</f>
        <v>2.5555217523577683E-2</v>
      </c>
      <c r="AB157" s="2" cm="1">
        <f t="array" ref="AB157">[1]!table_weight[Penalties]*(('F+ , F-'!AB$2-[1]!tbl_gk[[#This Row],[Penalties]])/('F+ , F-'!AB$2-'F+ , F-'!AB$3))</f>
        <v>2.0356484546967322E-3</v>
      </c>
      <c r="AC157" s="2" cm="1">
        <f t="array" ref="AC157">[1]!table_weight[Composure]*(('F+ , F-'!AC$2-[1]!tbl_gk[[#This Row],[Composure]])/('F+ , F-'!AC$2-'F+ , F-'!AC$3))</f>
        <v>1.0140959334753034E-3</v>
      </c>
      <c r="AD157" s="2" cm="1">
        <f t="array" ref="AD157">[1]!table_weight[Marking]*(('F+ , F-'!AD$2-[1]!tbl_gk[[#This Row],[Marking]])/('F+ , F-'!AD$2-'F+ , F-'!AD$3))</f>
        <v>1.8929790758205733E-2</v>
      </c>
      <c r="AE157" s="2" cm="1">
        <f t="array" ref="AE157">[1]!table_weight[StandingTackle]*(('F+ , F-'!AE$2-[1]!tbl_gk[[#This Row],[StandingTackle]])/('F+ , F-'!AE$2-'F+ , F-'!AE$3))</f>
        <v>2.6900228972187096E-2</v>
      </c>
      <c r="AF157" s="2" cm="1">
        <f t="array" ref="AF157">[1]!table_weight[SlidingTackle]*(('F+ , F-'!AF$2-[1]!tbl_gk[[#This Row],[SlidingTackle]])/('F+ , F-'!AF$2-'F+ , F-'!AF$3))</f>
        <v>8.2195144081682794E-3</v>
      </c>
      <c r="AG157" s="2" cm="1">
        <f t="array" ref="AG157">[1]!table_weight[GKDiving]*(('F+ , F-'!AG$2-[1]!tbl_gk[[#This Row],[GKDiving]])/('F+ , F-'!AG$2-'F+ , F-'!AG$3))</f>
        <v>5.1243535138424057E-2</v>
      </c>
      <c r="AH157" s="2" cm="1">
        <f t="array" ref="AH157">[1]!table_weight[GKHandling]*(('F+ , F-'!AH$2-[1]!tbl_gk[[#This Row],[GKHandling]])/('F+ , F-'!AH$2-'F+ , F-'!AH$3))</f>
        <v>5.3471514927051197E-2</v>
      </c>
      <c r="AI157" s="2" cm="1">
        <f t="array" ref="AI157">[1]!table_weight[GKKicking]*(('F+ , F-'!AI$2-[1]!tbl_gk[[#This Row],[GKKicking]])/('F+ , F-'!AI$2-'F+ , F-'!AI$3))</f>
        <v>3.309400669303314E-2</v>
      </c>
      <c r="AJ157" s="2" cm="1">
        <f t="array" ref="AJ157">[1]!table_weight[GKPositioning]*(('F+ , F-'!AJ$2-[1]!tbl_gk[[#This Row],[GKPositioning]])/('F+ , F-'!AJ$2-'F+ , F-'!AJ$3))</f>
        <v>2.0812758886990693E-2</v>
      </c>
      <c r="AK157" s="2" cm="1">
        <f t="array" ref="AK157">[1]!table_weight[GKReflexes]*(('F+ , F-'!AK$2-[1]!tbl_gk[[#This Row],[GKReflexes]])/('F+ , F-'!AK$2-'F+ , F-'!AK$3))</f>
        <v>5.10157860933644E-2</v>
      </c>
    </row>
    <row r="158" spans="1:37" x14ac:dyDescent="0.55000000000000004">
      <c r="A158" s="7">
        <f>[1]!tbl_gk[[#This Row],[ID]]</f>
        <v>183549</v>
      </c>
      <c r="B158" s="1" cm="1">
        <f t="array" ref="B158">[1]!table_weight[ValueEUR]*(('F+ , F-'!B$2-[1]!tbl_gk[[#This Row],[ValueEUR]])/('F+ , F-'!B$2-'F+ , F-'!B$3))</f>
        <v>3.1175138054050009E-5</v>
      </c>
      <c r="C158" s="1" cm="1">
        <f t="array" ref="C158">[1]!table_weight[WageEUR]*(('F+ , F-'!C$2-[1]!tbl_gk[[#This Row],[WageEUR]])/('F+ , F-'!C$2-'F+ , F-'!C$3))</f>
        <v>7.8241870618836313E-5</v>
      </c>
      <c r="D158" s="1" cm="1">
        <f t="array" ref="D158">[1]!table_weight[Crossing]*(('F+ , F-'!D$2-[1]!tbl_gk[[#This Row],[Crossing]])/('F+ , F-'!D$2-'F+ , F-'!D$3))</f>
        <v>3.5866971962916043E-2</v>
      </c>
      <c r="E158" s="1" cm="1">
        <f t="array" ref="E158">[1]!table_weight[Finishing]*(('F+ , F-'!E$2-[1]!tbl_gk[[#This Row],[Finishing]])/('F+ , F-'!E$2-'F+ , F-'!E$3))</f>
        <v>1.1979008214176926E-2</v>
      </c>
      <c r="F158" s="1" cm="1">
        <f t="array" ref="F158">[1]!table_weight[HeadingAccuracy]*(('F+ , F-'!F$2-[1]!tbl_gk[[#This Row],[HeadingAccuracy]])/('F+ , F-'!F$2-'F+ , F-'!F$3))</f>
        <v>1.1274360672166649E-2</v>
      </c>
      <c r="G158" s="1" cm="1">
        <f t="array" ref="G158">[1]!table_weight[ShortPassing]*(('F+ , F-'!G$2-[1]!tbl_gk[[#This Row],[ShortPassing]])/('F+ , F-'!G$2-'F+ , F-'!G$3))</f>
        <v>5.3440942305594832E-2</v>
      </c>
      <c r="H158" s="1" cm="1">
        <f t="array" ref="H158">[1]!table_weight[Volleys]*(('F+ , F-'!H$2-[1]!tbl_gk[[#This Row],[Volleys]])/('F+ , F-'!H$2-'F+ , F-'!H$3))</f>
        <v>1.2731313077869197E-3</v>
      </c>
      <c r="I158" s="1" cm="1">
        <f t="array" ref="I158">[1]!table_weight[Dribbling]*(('F+ , F-'!I$2-[1]!tbl_gk[[#This Row],[Dribbling]])/('F+ , F-'!I$2-'F+ , F-'!I$3))</f>
        <v>1.6623929766613008E-2</v>
      </c>
      <c r="J158" s="1" cm="1">
        <f t="array" ref="J158">[1]!table_weight[Curve]*(('F+ , F-'!J$2-[1]!tbl_gk[[#This Row],[Curve]])/('F+ , F-'!J$2-'F+ , F-'!J$3))</f>
        <v>9.6339113680153961E-3</v>
      </c>
      <c r="K158" s="1" cm="1">
        <f t="array" ref="K158">[1]!table_weight[FKAccuracy]*(('F+ , F-'!K$2-[1]!tbl_gk[[#This Row],[FKAccuracy]])/('F+ , F-'!K$2-'F+ , F-'!K$3))</f>
        <v>9.2789777912990392E-3</v>
      </c>
      <c r="L158" s="1" cm="1">
        <f t="array" ref="L158">[1]!table_weight[LongPassing]*(('F+ , F-'!L$2-[1]!tbl_gk[[#This Row],[LongPassing]])/('F+ , F-'!L$2-'F+ , F-'!L$3))</f>
        <v>1.8949843502652941E-2</v>
      </c>
      <c r="M158" s="1" cm="1">
        <f t="array" ref="M158">[1]!table_weight[BallControl]*(('F+ , F-'!M$2-[1]!tbl_gk[[#This Row],[BallControl]])/('F+ , F-'!M$2-'F+ , F-'!M$3))</f>
        <v>1.3472988830457604E-2</v>
      </c>
      <c r="N158" s="1" cm="1">
        <f t="array" ref="N158">[1]!table_weight[Acceleration]*(('F+ , F-'!N$2-[1]!tbl_gk[[#This Row],[Acceleration]])/('F+ , F-'!N$2-'F+ , F-'!N$3))</f>
        <v>5.637180336083316E-3</v>
      </c>
      <c r="O158" s="1" cm="1">
        <f t="array" ref="O158">[1]!table_weight[SprintSpeed]*(('F+ , F-'!O$2-[1]!tbl_gk[[#This Row],[SprintSpeed]])/('F+ , F-'!O$2-'F+ , F-'!O$3))</f>
        <v>7.0276848189838679E-3</v>
      </c>
      <c r="P158" s="1" cm="1">
        <f t="array" ref="P158">[1]!table_weight[Agility]*(('F+ , F-'!P$2-[1]!tbl_gk[[#This Row],[Agility]])/('F+ , F-'!P$2-'F+ , F-'!P$3))</f>
        <v>3.6273431466616623E-3</v>
      </c>
      <c r="Q158" s="1" cm="1">
        <f t="array" ref="Q158">[1]!table_weight[Reactions]*(('F+ , F-'!Q$2-[1]!tbl_gk[[#This Row],[Reactions]])/('F+ , F-'!Q$2-'F+ , F-'!Q$3))</f>
        <v>1.8047470002526586E-3</v>
      </c>
      <c r="R158" s="1" cm="1">
        <f t="array" ref="R158">[1]!table_weight[Balance]*(('F+ , F-'!R$2-[1]!tbl_gk[[#This Row],[Balance]])/('F+ , F-'!R$2-'F+ , F-'!R$3))</f>
        <v>1.9868001961965125E-3</v>
      </c>
      <c r="S158" s="1" cm="1">
        <f t="array" ref="S158">[1]!table_weight[ShotPower]*(('F+ , F-'!S$2-[1]!tbl_gk[[#This Row],[ShotPower]])/('F+ , F-'!S$2-'F+ , F-'!S$3))</f>
        <v>6.7523948741159906E-3</v>
      </c>
      <c r="T158" s="1" cm="1">
        <f t="array" ref="T158">[1]!table_weight[Jumping]*(('F+ , F-'!T$2-[1]!tbl_gk[[#This Row],[Jumping]])/('F+ , F-'!T$2-'F+ , F-'!T$3))</f>
        <v>2.3185177188729754E-3</v>
      </c>
      <c r="U158" s="1" cm="1">
        <f t="array" ref="U158">[1]!table_weight[Stamina]*(('F+ , F-'!U$2-[1]!tbl_gk[[#This Row],[Stamina]])/('F+ , F-'!U$2-'F+ , F-'!U$3))</f>
        <v>1.975033612373275E-2</v>
      </c>
      <c r="V158" s="1" cm="1">
        <f t="array" ref="V158">[1]!table_weight[Strength]*(('F+ , F-'!V$2-[1]!tbl_gk[[#This Row],[Strength]])/('F+ , F-'!V$2-'F+ , F-'!V$3))</f>
        <v>2.9282020079099427E-2</v>
      </c>
      <c r="W158" s="1" cm="1">
        <f t="array" ref="W158">[1]!table_weight[LongShots]*(('F+ , F-'!W$2-[1]!tbl_gk[[#This Row],[LongShots]])/('F+ , F-'!W$2-'F+ , F-'!W$3))</f>
        <v>7.5315173595909123E-3</v>
      </c>
      <c r="X158" s="1" cm="1">
        <f t="array" ref="X158">[1]!table_weight[Aggression]*(('F+ , F-'!X$2-[1]!tbl_gk[[#This Row],[Aggression]])/('F+ , F-'!X$2-'F+ , F-'!X$3))</f>
        <v>1.1560693641618476E-2</v>
      </c>
      <c r="Y158" s="1" cm="1">
        <f t="array" ref="Y158">[1]!table_weight[Interceptions]*(('F+ , F-'!Y$2-[1]!tbl_gk[[#This Row],[Interceptions]])/('F+ , F-'!Y$2-'F+ , F-'!Y$3))</f>
        <v>2.0776599612664828E-2</v>
      </c>
      <c r="Z158" s="1" cm="1">
        <f t="array" ref="Z158">[1]!table_weight[Positioning]*(('F+ , F-'!Z$2-[1]!tbl_gk[[#This Row],[Positioning]])/('F+ , F-'!Z$2-'F+ , F-'!Z$3))</f>
        <v>1.7746678835817667E-3</v>
      </c>
      <c r="AA158" s="1" cm="1">
        <f t="array" ref="AA158">[1]!table_weight[Vision]*(('F+ , F-'!AA$2-[1]!tbl_gk[[#This Row],[Vision]])/('F+ , F-'!AA$2-'F+ , F-'!AA$3))</f>
        <v>3.1234154751039387E-2</v>
      </c>
      <c r="AB158" s="1" cm="1">
        <f t="array" ref="AB158">[1]!table_weight[Penalties]*(('F+ , F-'!AB$2-[1]!tbl_gk[[#This Row],[Penalties]])/('F+ , F-'!AB$2-'F+ , F-'!AB$3))</f>
        <v>2.3879722257019362E-3</v>
      </c>
      <c r="AC158" s="1" cm="1">
        <f t="array" ref="AC158">[1]!table_weight[Composure]*(('F+ , F-'!AC$2-[1]!tbl_gk[[#This Row],[Composure]])/('F+ , F-'!AC$2-'F+ , F-'!AC$3))</f>
        <v>1.441083694938589E-3</v>
      </c>
      <c r="AD158" s="1" cm="1">
        <f t="array" ref="AD158">[1]!table_weight[Marking]*(('F+ , F-'!AD$2-[1]!tbl_gk[[#This Row],[Marking]])/('F+ , F-'!AD$2-'F+ , F-'!AD$3))</f>
        <v>7.8874128159190562E-3</v>
      </c>
      <c r="AE158" s="1" cm="1">
        <f t="array" ref="AE158">[1]!table_weight[StandingTackle]*(('F+ , F-'!AE$2-[1]!tbl_gk[[#This Row],[StandingTackle]])/('F+ , F-'!AE$2-'F+ , F-'!AE$3))</f>
        <v>2.9141914719869356E-2</v>
      </c>
      <c r="AF158" s="1" cm="1">
        <f t="array" ref="AF158">[1]!table_weight[SlidingTackle]*(('F+ , F-'!AF$2-[1]!tbl_gk[[#This Row],[SlidingTackle]])/('F+ , F-'!AF$2-'F+ , F-'!AF$3))</f>
        <v>8.9667429907290316E-3</v>
      </c>
      <c r="AG158" s="1" cm="1">
        <f t="array" ref="AG158">[1]!table_weight[GKDiving]*(('F+ , F-'!AG$2-[1]!tbl_gk[[#This Row],[GKDiving]])/('F+ , F-'!AG$2-'F+ , F-'!AG$3))</f>
        <v>5.2951652976371534E-2</v>
      </c>
      <c r="AH158" s="1" cm="1">
        <f t="array" ref="AH158">[1]!table_weight[GKHandling]*(('F+ , F-'!AH$2-[1]!tbl_gk[[#This Row],[GKHandling]])/('F+ , F-'!AH$2-'F+ , F-'!AH$3))</f>
        <v>5.7036282588854605E-2</v>
      </c>
      <c r="AI158" s="1" cm="1">
        <f t="array" ref="AI158">[1]!table_weight[GKKicking]*(('F+ , F-'!AI$2-[1]!tbl_gk[[#This Row],[GKKicking]])/('F+ , F-'!AI$2-'F+ , F-'!AI$3))</f>
        <v>3.0410708853057477E-2</v>
      </c>
      <c r="AJ158" s="1" cm="1">
        <f t="array" ref="AJ158">[1]!table_weight[GKPositioning]*(('F+ , F-'!AJ$2-[1]!tbl_gk[[#This Row],[GKPositioning]])/('F+ , F-'!AJ$2-'F+ , F-'!AJ$3))</f>
        <v>2.0812758886990693E-2</v>
      </c>
      <c r="AK158" s="1" cm="1">
        <f t="array" ref="AK158">[1]!table_weight[GKReflexes]*(('F+ , F-'!AK$2-[1]!tbl_gk[[#This Row],[GKReflexes]])/('F+ , F-'!AK$2-'F+ , F-'!AK$3))</f>
        <v>5.4659770814318998E-2</v>
      </c>
    </row>
    <row r="159" spans="1:37" x14ac:dyDescent="0.55000000000000004">
      <c r="A159" s="8">
        <f>[1]!tbl_gk[[#This Row],[ID]]</f>
        <v>183567</v>
      </c>
      <c r="B159" s="2" cm="1">
        <f t="array" ref="B159">[1]!table_weight[ValueEUR]*(('F+ , F-'!B$2-[1]!tbl_gk[[#This Row],[ValueEUR]])/('F+ , F-'!B$2-'F+ , F-'!B$3))</f>
        <v>9.7538055693859437E-5</v>
      </c>
      <c r="C159" s="2" cm="1">
        <f t="array" ref="C159">[1]!table_weight[WageEUR]*(('F+ , F-'!C$2-[1]!tbl_gk[[#This Row],[WageEUR]])/('F+ , F-'!C$2-'F+ , F-'!C$3))</f>
        <v>3.9120935309418161E-4</v>
      </c>
      <c r="D159" s="2" cm="1">
        <f t="array" ref="D159">[1]!table_weight[Crossing]*(('F+ , F-'!D$2-[1]!tbl_gk[[#This Row],[Crossing]])/('F+ , F-'!D$2-'F+ , F-'!D$3))</f>
        <v>3.2504443341392672E-2</v>
      </c>
      <c r="E159" s="2" cm="1">
        <f t="array" ref="E159">[1]!table_weight[Finishing]*(('F+ , F-'!E$2-[1]!tbl_gk[[#This Row],[Finishing]])/('F+ , F-'!E$2-'F+ , F-'!E$3))</f>
        <v>6.9877547916032071E-3</v>
      </c>
      <c r="F159" s="2" cm="1">
        <f t="array" ref="F159">[1]!table_weight[HeadingAccuracy]*(('F+ , F-'!F$2-[1]!tbl_gk[[#This Row],[HeadingAccuracy]])/('F+ , F-'!F$2-'F+ , F-'!F$3))</f>
        <v>8.351378275679E-3</v>
      </c>
      <c r="G159" s="2" cm="1">
        <f t="array" ref="G159">[1]!table_weight[ShortPassing]*(('F+ , F-'!G$2-[1]!tbl_gk[[#This Row],[ShortPassing]])/('F+ , F-'!G$2-'F+ , F-'!G$3))</f>
        <v>3.9377536435701459E-2</v>
      </c>
      <c r="H159" s="2" cm="1">
        <f t="array" ref="H159">[1]!table_weight[Volleys]*(('F+ , F-'!H$2-[1]!tbl_gk[[#This Row],[Volleys]])/('F+ , F-'!H$2-'F+ , F-'!H$3))</f>
        <v>1.3888705175857305E-3</v>
      </c>
      <c r="I159" s="2" cm="1">
        <f t="array" ref="I159">[1]!table_weight[Dribbling]*(('F+ , F-'!I$2-[1]!tbl_gk[[#This Row],[Dribbling]])/('F+ , F-'!I$2-'F+ , F-'!I$3))</f>
        <v>1.6623929766613008E-2</v>
      </c>
      <c r="J159" s="2" cm="1">
        <f t="array" ref="J159">[1]!table_weight[Curve]*(('F+ , F-'!J$2-[1]!tbl_gk[[#This Row],[Curve]])/('F+ , F-'!J$2-'F+ , F-'!J$3))</f>
        <v>9.295879390190295E-3</v>
      </c>
      <c r="K159" s="2" cm="1">
        <f t="array" ref="K159">[1]!table_weight[FKAccuracy]*(('F+ , F-'!K$2-[1]!tbl_gk[[#This Row],[FKAccuracy]])/('F+ , F-'!K$2-'F+ , F-'!K$3))</f>
        <v>9.4310921813203358E-3</v>
      </c>
      <c r="L159" s="2" cm="1">
        <f t="array" ref="L159">[1]!table_weight[LongPassing]*(('F+ , F-'!L$2-[1]!tbl_gk[[#This Row],[LongPassing]])/('F+ , F-'!L$2-'F+ , F-'!L$3))</f>
        <v>1.5159874802122355E-2</v>
      </c>
      <c r="M159" s="2" cm="1">
        <f t="array" ref="M159">[1]!table_weight[BallControl]*(('F+ , F-'!M$2-[1]!tbl_gk[[#This Row],[BallControl]])/('F+ , F-'!M$2-'F+ , F-'!M$3))</f>
        <v>7.3884132296057822E-3</v>
      </c>
      <c r="N159" s="2" cm="1">
        <f t="array" ref="N159">[1]!table_weight[Acceleration]*(('F+ , F-'!N$2-[1]!tbl_gk[[#This Row],[Acceleration]])/('F+ , F-'!N$2-'F+ , F-'!N$3))</f>
        <v>7.4410780436299775E-3</v>
      </c>
      <c r="O159" s="2" cm="1">
        <f t="array" ref="O159">[1]!table_weight[SprintSpeed]*(('F+ , F-'!O$2-[1]!tbl_gk[[#This Row],[SprintSpeed]])/('F+ , F-'!O$2-'F+ , F-'!O$3))</f>
        <v>8.7143291755399956E-3</v>
      </c>
      <c r="P159" s="2" cm="1">
        <f t="array" ref="P159">[1]!table_weight[Agility]*(('F+ , F-'!P$2-[1]!tbl_gk[[#This Row],[Agility]])/('F+ , F-'!P$2-'F+ , F-'!P$3))</f>
        <v>3.5103320774145116E-3</v>
      </c>
      <c r="Q159" s="2" cm="1">
        <f t="array" ref="Q159">[1]!table_weight[Reactions]*(('F+ , F-'!Q$2-[1]!tbl_gk[[#This Row],[Reactions]])/('F+ , F-'!Q$2-'F+ , F-'!Q$3))</f>
        <v>1.2375408001732517E-3</v>
      </c>
      <c r="R159" s="2" cm="1">
        <f t="array" ref="R159">[1]!table_weight[Balance]*(('F+ , F-'!R$2-[1]!tbl_gk[[#This Row],[Balance]])/('F+ , F-'!R$2-'F+ , F-'!R$3))</f>
        <v>1.9247126900653719E-3</v>
      </c>
      <c r="S159" s="2" cm="1">
        <f t="array" ref="S159">[1]!table_weight[ShotPower]*(('F+ , F-'!S$2-[1]!tbl_gk[[#This Row],[ShotPower]])/('F+ , F-'!S$2-'F+ , F-'!S$3))</f>
        <v>4.4150274176912247E-3</v>
      </c>
      <c r="T159" s="2" cm="1">
        <f t="array" ref="T159">[1]!table_weight[Jumping]*(('F+ , F-'!T$2-[1]!tbl_gk[[#This Row],[Jumping]])/('F+ , F-'!T$2-'F+ , F-'!T$3))</f>
        <v>7.7283923962432515E-4</v>
      </c>
      <c r="U159" s="2" cm="1">
        <f t="array" ref="U159">[1]!table_weight[Stamina]*(('F+ , F-'!U$2-[1]!tbl_gk[[#This Row],[Stamina]])/('F+ , F-'!U$2-'F+ , F-'!U$3))</f>
        <v>9.4458129287417498E-3</v>
      </c>
      <c r="V159" s="2" cm="1">
        <f t="array" ref="V159">[1]!table_weight[Strength]*(('F+ , F-'!V$2-[1]!tbl_gk[[#This Row],[Strength]])/('F+ , F-'!V$2-'F+ , F-'!V$3))</f>
        <v>1.4197343068654266E-2</v>
      </c>
      <c r="W159" s="2" cm="1">
        <f t="array" ref="W159">[1]!table_weight[LongShots]*(('F+ , F-'!W$2-[1]!tbl_gk[[#This Row],[LongShots]])/('F+ , F-'!W$2-'F+ , F-'!W$3))</f>
        <v>7.7912248547492196E-3</v>
      </c>
      <c r="X159" s="2" cm="1">
        <f t="array" ref="X159">[1]!table_weight[Aggression]*(('F+ , F-'!X$2-[1]!tbl_gk[[#This Row],[Aggression]])/('F+ , F-'!X$2-'F+ , F-'!X$3))</f>
        <v>8.5184058411925615E-3</v>
      </c>
      <c r="Y159" s="2" cm="1">
        <f t="array" ref="Y159">[1]!table_weight[Interceptions]*(('F+ , F-'!Y$2-[1]!tbl_gk[[#This Row],[Interceptions]])/('F+ , F-'!Y$2-'F+ , F-'!Y$3))</f>
        <v>1.8006386330976187E-2</v>
      </c>
      <c r="Z159" s="2" cm="1">
        <f t="array" ref="Z159">[1]!table_weight[Positioning]*(('F+ , F-'!Z$2-[1]!tbl_gk[[#This Row],[Positioning]])/('F+ , F-'!Z$2-'F+ , F-'!Z$3))</f>
        <v>1.3310009126863251E-3</v>
      </c>
      <c r="AA159" s="2" cm="1">
        <f t="array" ref="AA159">[1]!table_weight[Vision]*(('F+ , F-'!AA$2-[1]!tbl_gk[[#This Row],[Vision]])/('F+ , F-'!AA$2-'F+ , F-'!AA$3))</f>
        <v>9.9381401480579876E-3</v>
      </c>
      <c r="AB159" s="2" cm="1">
        <f t="array" ref="AB159">[1]!table_weight[Penalties]*(('F+ , F-'!AB$2-[1]!tbl_gk[[#This Row],[Penalties]])/('F+ , F-'!AB$2-'F+ , F-'!AB$3))</f>
        <v>1.9182071976949979E-3</v>
      </c>
      <c r="AC159" s="2" cm="1">
        <f t="array" ref="AC159">[1]!table_weight[Composure]*(('F+ , F-'!AC$2-[1]!tbl_gk[[#This Row],[Composure]])/('F+ , F-'!AC$2-'F+ , F-'!AC$3))</f>
        <v>1.0140959334753034E-3</v>
      </c>
      <c r="AD159" s="2" cm="1">
        <f t="array" ref="AD159">[1]!table_weight[Marking]*(('F+ , F-'!AD$2-[1]!tbl_gk[[#This Row],[Marking]])/('F+ , F-'!AD$2-'F+ , F-'!AD$3))</f>
        <v>2.2084755884573357E-2</v>
      </c>
      <c r="AE159" s="2" cm="1">
        <f t="array" ref="AE159">[1]!table_weight[StandingTackle]*(('F+ , F-'!AE$2-[1]!tbl_gk[[#This Row],[StandingTackle]])/('F+ , F-'!AE$2-'F+ , F-'!AE$3))</f>
        <v>2.241685747682258E-2</v>
      </c>
      <c r="AF159" s="2" cm="1">
        <f t="array" ref="AF159">[1]!table_weight[SlidingTackle]*(('F+ , F-'!AF$2-[1]!tbl_gk[[#This Row],[SlidingTackle]])/('F+ , F-'!AF$2-'F+ , F-'!AF$3))</f>
        <v>8.9667429907290316E-3</v>
      </c>
      <c r="AG159" s="2" cm="1">
        <f t="array" ref="AG159">[1]!table_weight[GKDiving]*(('F+ , F-'!AG$2-[1]!tbl_gk[[#This Row],[GKDiving]])/('F+ , F-'!AG$2-'F+ , F-'!AG$3))</f>
        <v>3.9286710272791778E-2</v>
      </c>
      <c r="AH159" s="2" cm="1">
        <f t="array" ref="AH159">[1]!table_weight[GKHandling]*(('F+ , F-'!AH$2-[1]!tbl_gk[[#This Row],[GKHandling]])/('F+ , F-'!AH$2-'F+ , F-'!AH$3))</f>
        <v>4.6341979603444362E-2</v>
      </c>
      <c r="AI159" s="2" cm="1">
        <f t="array" ref="AI159">[1]!table_weight[GKKicking]*(('F+ , F-'!AI$2-[1]!tbl_gk[[#This Row],[GKKicking]])/('F+ , F-'!AI$2-'F+ , F-'!AI$3))</f>
        <v>1.9677517493154842E-2</v>
      </c>
      <c r="AJ159" s="2" cm="1">
        <f t="array" ref="AJ159">[1]!table_weight[GKPositioning]*(('F+ , F-'!AJ$2-[1]!tbl_gk[[#This Row],[GKPositioning]])/('F+ , F-'!AJ$2-'F+ , F-'!AJ$3))</f>
        <v>1.7028620907537841E-2</v>
      </c>
      <c r="AK159" s="2" cm="1">
        <f t="array" ref="AK159">[1]!table_weight[GKReflexes]*(('F+ , F-'!AK$2-[1]!tbl_gk[[#This Row],[GKReflexes]])/('F+ , F-'!AK$2-'F+ , F-'!AK$3))</f>
        <v>3.6439847209545996E-2</v>
      </c>
    </row>
    <row r="160" spans="1:37" x14ac:dyDescent="0.55000000000000004">
      <c r="A160" s="7">
        <f>[1]!tbl_gk[[#This Row],[ID]]</f>
        <v>183596</v>
      </c>
      <c r="B160" s="1" cm="1">
        <f t="array" ref="B160">[1]!table_weight[ValueEUR]*(('F+ , F-'!B$2-[1]!tbl_gk[[#This Row],[ValueEUR]])/('F+ , F-'!B$2-'F+ , F-'!B$3))</f>
        <v>2.1915196057797529E-5</v>
      </c>
      <c r="C160" s="1" cm="1">
        <f t="array" ref="C160">[1]!table_weight[WageEUR]*(('F+ , F-'!C$2-[1]!tbl_gk[[#This Row],[WageEUR]])/('F+ , F-'!C$2-'F+ , F-'!C$3))</f>
        <v>0</v>
      </c>
      <c r="D160" s="1" cm="1">
        <f t="array" ref="D160">[1]!table_weight[Crossing]*(('F+ , F-'!D$2-[1]!tbl_gk[[#This Row],[Crossing]])/('F+ , F-'!D$2-'F+ , F-'!D$3))</f>
        <v>3.6987814836757178E-2</v>
      </c>
      <c r="E160" s="1" cm="1">
        <f t="array" ref="E160">[1]!table_weight[Finishing]*(('F+ , F-'!E$2-[1]!tbl_gk[[#This Row],[Finishing]])/('F+ , F-'!E$2-'F+ , F-'!E$3))</f>
        <v>1.6970261636750646E-2</v>
      </c>
      <c r="F160" s="1" cm="1">
        <f t="array" ref="F160">[1]!table_weight[HeadingAccuracy]*(('F+ , F-'!F$2-[1]!tbl_gk[[#This Row],[HeadingAccuracy]])/('F+ , F-'!F$2-'F+ , F-'!F$3))</f>
        <v>1.08567917583827E-2</v>
      </c>
      <c r="G160" s="1" cm="1">
        <f t="array" ref="G160">[1]!table_weight[ShortPassing]*(('F+ , F-'!G$2-[1]!tbl_gk[[#This Row],[ShortPassing]])/('F+ , F-'!G$2-'F+ , F-'!G$3))</f>
        <v>5.6253623479573515E-2</v>
      </c>
      <c r="H160" s="1" cm="1">
        <f t="array" ref="H160">[1]!table_weight[Volleys]*(('F+ , F-'!H$2-[1]!tbl_gk[[#This Row],[Volleys]])/('F+ , F-'!H$2-'F+ , F-'!H$3))</f>
        <v>1.851827356780974E-3</v>
      </c>
      <c r="I160" s="1" cm="1">
        <f t="array" ref="I160">[1]!table_weight[Dribbling]*(('F+ , F-'!I$2-[1]!tbl_gk[[#This Row],[Dribbling]])/('F+ , F-'!I$2-'F+ , F-'!I$3))</f>
        <v>1.1734538658785652E-2</v>
      </c>
      <c r="J160" s="1" cm="1">
        <f t="array" ref="J160">[1]!table_weight[Curve]*(('F+ , F-'!J$2-[1]!tbl_gk[[#This Row],[Curve]])/('F+ , F-'!J$2-'F+ , F-'!J$3))</f>
        <v>9.9719433458404991E-3</v>
      </c>
      <c r="K160" s="1" cm="1">
        <f t="array" ref="K160">[1]!table_weight[FKAccuracy]*(('F+ , F-'!K$2-[1]!tbl_gk[[#This Row],[FKAccuracy]])/('F+ , F-'!K$2-'F+ , F-'!K$3))</f>
        <v>9.4310921813203358E-3</v>
      </c>
      <c r="L160" s="1" cm="1">
        <f t="array" ref="L160">[1]!table_weight[LongPassing]*(('F+ , F-'!L$2-[1]!tbl_gk[[#This Row],[LongPassing]])/('F+ , F-'!L$2-'F+ , F-'!L$3))</f>
        <v>2.4364084503410925E-2</v>
      </c>
      <c r="M160" s="1" cm="1">
        <f t="array" ref="M160">[1]!table_weight[BallControl]*(('F+ , F-'!M$2-[1]!tbl_gk[[#This Row],[BallControl]])/('F+ , F-'!M$2-'F+ , F-'!M$3))</f>
        <v>1.0865313572949679E-2</v>
      </c>
      <c r="N160" s="1" cm="1">
        <f t="array" ref="N160">[1]!table_weight[Acceleration]*(('F+ , F-'!N$2-[1]!tbl_gk[[#This Row],[Acceleration]])/('F+ , F-'!N$2-'F+ , F-'!N$3))</f>
        <v>6.5391291898566463E-3</v>
      </c>
      <c r="O160" s="1" cm="1">
        <f t="array" ref="O160">[1]!table_weight[SprintSpeed]*(('F+ , F-'!O$2-[1]!tbl_gk[[#This Row],[SprintSpeed]])/('F+ , F-'!O$2-'F+ , F-'!O$3))</f>
        <v>7.0276848189838679E-3</v>
      </c>
      <c r="P160" s="1" cm="1">
        <f t="array" ref="P160">[1]!table_weight[Agility]*(('F+ , F-'!P$2-[1]!tbl_gk[[#This Row],[Agility]])/('F+ , F-'!P$2-'F+ , F-'!P$3))</f>
        <v>3.3933210081673617E-3</v>
      </c>
      <c r="Q160" s="1" cm="1">
        <f t="array" ref="Q160">[1]!table_weight[Reactions]*(('F+ , F-'!Q$2-[1]!tbl_gk[[#This Row],[Reactions]])/('F+ , F-'!Q$2-'F+ , F-'!Q$3))</f>
        <v>1.3406692001876892E-3</v>
      </c>
      <c r="R160" s="1" cm="1">
        <f t="array" ref="R160">[1]!table_weight[Balance]*(('F+ , F-'!R$2-[1]!tbl_gk[[#This Row],[Balance]])/('F+ , F-'!R$2-'F+ , F-'!R$3))</f>
        <v>9.9340009809825627E-4</v>
      </c>
      <c r="S160" s="1" cm="1">
        <f t="array" ref="S160">[1]!table_weight[ShotPower]*(('F+ , F-'!S$2-[1]!tbl_gk[[#This Row],[ShotPower]])/('F+ , F-'!S$2-'F+ , F-'!S$3))</f>
        <v>5.7135648934827617E-3</v>
      </c>
      <c r="T160" s="1" cm="1">
        <f t="array" ref="T160">[1]!table_weight[Jumping]*(('F+ , F-'!T$2-[1]!tbl_gk[[#This Row],[Jumping]])/('F+ , F-'!T$2-'F+ , F-'!T$3))</f>
        <v>1.8891625857483504E-3</v>
      </c>
      <c r="U160" s="1" cm="1">
        <f t="array" ref="U160">[1]!table_weight[Stamina]*(('F+ , F-'!U$2-[1]!tbl_gk[[#This Row],[Stamina]])/('F+ , F-'!U$2-'F+ , F-'!U$3))</f>
        <v>1.8032915591234249E-2</v>
      </c>
      <c r="V160" s="1" cm="1">
        <f t="array" ref="V160">[1]!table_weight[Strength]*(('F+ , F-'!V$2-[1]!tbl_gk[[#This Row],[Strength]])/('F+ , F-'!V$2-'F+ , F-'!V$3))</f>
        <v>1.4197343068654266E-2</v>
      </c>
      <c r="W160" s="1" cm="1">
        <f t="array" ref="W160">[1]!table_weight[LongShots]*(('F+ , F-'!W$2-[1]!tbl_gk[[#This Row],[LongShots]])/('F+ , F-'!W$2-'F+ , F-'!W$3))</f>
        <v>8.570347340224143E-3</v>
      </c>
      <c r="X160" s="1" cm="1">
        <f t="array" ref="X160">[1]!table_weight[Aggression]*(('F+ , F-'!X$2-[1]!tbl_gk[[#This Row],[Aggression]])/('F+ , F-'!X$2-'F+ , F-'!X$3))</f>
        <v>9.7353209613629272E-3</v>
      </c>
      <c r="Y160" s="1" cm="1">
        <f t="array" ref="Y160">[1]!table_weight[Interceptions]*(('F+ , F-'!Y$2-[1]!tbl_gk[[#This Row],[Interceptions]])/('F+ , F-'!Y$2-'F+ , F-'!Y$3))</f>
        <v>2.1469152933086991E-2</v>
      </c>
      <c r="Z160" s="1" cm="1">
        <f t="array" ref="Z160">[1]!table_weight[Positioning]*(('F+ , F-'!Z$2-[1]!tbl_gk[[#This Row],[Positioning]])/('F+ , F-'!Z$2-'F+ , F-'!Z$3))</f>
        <v>7.394449514924029E-4</v>
      </c>
      <c r="AA160" s="1" cm="1">
        <f t="array" ref="AA160">[1]!table_weight[Vision]*(('F+ , F-'!AA$2-[1]!tbl_gk[[#This Row],[Vision]])/('F+ , F-'!AA$2-'F+ , F-'!AA$3))</f>
        <v>1.7036811682385123E-2</v>
      </c>
      <c r="AB160" s="1" cm="1">
        <f t="array" ref="AB160">[1]!table_weight[Penalties]*(('F+ , F-'!AB$2-[1]!tbl_gk[[#This Row],[Penalties]])/('F+ , F-'!AB$2-'F+ , F-'!AB$3))</f>
        <v>2.0356484546967322E-3</v>
      </c>
      <c r="AC160" s="1" cm="1">
        <f t="array" ref="AC160">[1]!table_weight[Composure]*(('F+ , F-'!AC$2-[1]!tbl_gk[[#This Row],[Composure]])/('F+ , F-'!AC$2-'F+ , F-'!AC$3))</f>
        <v>1.7079510458531426E-3</v>
      </c>
      <c r="AD160" s="1" cm="1">
        <f t="array" ref="AD160">[1]!table_weight[Marking]*(('F+ , F-'!AD$2-[1]!tbl_gk[[#This Row],[Marking]])/('F+ , F-'!AD$2-'F+ , F-'!AD$3))</f>
        <v>3.4704616390043845E-2</v>
      </c>
      <c r="AE160" s="1" cm="1">
        <f t="array" ref="AE160">[1]!table_weight[StandingTackle]*(('F+ , F-'!AE$2-[1]!tbl_gk[[#This Row],[StandingTackle]])/('F+ , F-'!AE$2-'F+ , F-'!AE$3))</f>
        <v>2.241685747682258E-2</v>
      </c>
      <c r="AF160" s="1" cm="1">
        <f t="array" ref="AF160">[1]!table_weight[SlidingTackle]*(('F+ , F-'!AF$2-[1]!tbl_gk[[#This Row],[SlidingTackle]])/('F+ , F-'!AF$2-'F+ , F-'!AF$3))</f>
        <v>1.120842873841129E-2</v>
      </c>
      <c r="AG160" s="1" cm="1">
        <f t="array" ref="AG160">[1]!table_weight[GKDiving]*(('F+ , F-'!AG$2-[1]!tbl_gk[[#This Row],[GKDiving]])/('F+ , F-'!AG$2-'F+ , F-'!AG$3))</f>
        <v>4.2702945948686719E-2</v>
      </c>
      <c r="AH160" s="1" cm="1">
        <f t="array" ref="AH160">[1]!table_weight[GKHandling]*(('F+ , F-'!AH$2-[1]!tbl_gk[[#This Row],[GKHandling]])/('F+ , F-'!AH$2-'F+ , F-'!AH$3))</f>
        <v>4.6341979603444362E-2</v>
      </c>
      <c r="AI160" s="1" cm="1">
        <f t="array" ref="AI160">[1]!table_weight[GKKicking]*(('F+ , F-'!AI$2-[1]!tbl_gk[[#This Row],[GKKicking]])/('F+ , F-'!AI$2-'F+ , F-'!AI$3))</f>
        <v>2.5938545786431375E-2</v>
      </c>
      <c r="AJ160" s="1" cm="1">
        <f t="array" ref="AJ160">[1]!table_weight[GKPositioning]*(('F+ , F-'!AJ$2-[1]!tbl_gk[[#This Row],[GKPositioning]])/('F+ , F-'!AJ$2-'F+ , F-'!AJ$3))</f>
        <v>1.7659310570779983E-2</v>
      </c>
      <c r="AK160" s="1" cm="1">
        <f t="array" ref="AK160">[1]!table_weight[GKReflexes]*(('F+ , F-'!AK$2-[1]!tbl_gk[[#This Row],[GKReflexes]])/('F+ , F-'!AK$2-'F+ , F-'!AK$3))</f>
        <v>4.3727816651455198E-2</v>
      </c>
    </row>
    <row r="161" spans="1:37" x14ac:dyDescent="0.55000000000000004">
      <c r="A161" s="8">
        <f>[1]!tbl_gk[[#This Row],[ID]]</f>
        <v>183789</v>
      </c>
      <c r="B161" s="2" cm="1">
        <f t="array" ref="B161">[1]!table_weight[ValueEUR]*(('F+ , F-'!B$2-[1]!tbl_gk[[#This Row],[ValueEUR]])/('F+ , F-'!B$2-'F+ , F-'!B$3))</f>
        <v>1.2655254061545053E-5</v>
      </c>
      <c r="C161" s="2" cm="1">
        <f t="array" ref="C161">[1]!table_weight[WageEUR]*(('F+ , F-'!C$2-[1]!tbl_gk[[#This Row],[WageEUR]])/('F+ , F-'!C$2-'F+ , F-'!C$3))</f>
        <v>0</v>
      </c>
      <c r="D161" s="2" cm="1">
        <f t="array" ref="D161">[1]!table_weight[Crossing]*(('F+ , F-'!D$2-[1]!tbl_gk[[#This Row],[Crossing]])/('F+ , F-'!D$2-'F+ , F-'!D$3))</f>
        <v>3.3625286215233793E-2</v>
      </c>
      <c r="E161" s="2" cm="1">
        <f t="array" ref="E161">[1]!table_weight[Finishing]*(('F+ , F-'!E$2-[1]!tbl_gk[[#This Row],[Finishing]])/('F+ , F-'!E$2-'F+ , F-'!E$3))</f>
        <v>1.3975509583206414E-2</v>
      </c>
      <c r="F161" s="2" cm="1">
        <f t="array" ref="F161">[1]!table_weight[HeadingAccuracy]*(('F+ , F-'!F$2-[1]!tbl_gk[[#This Row],[HeadingAccuracy]])/('F+ , F-'!F$2-'F+ , F-'!F$3))</f>
        <v>1.00216539308148E-2</v>
      </c>
      <c r="G161" s="2" cm="1">
        <f t="array" ref="G161">[1]!table_weight[ShortPassing]*(('F+ , F-'!G$2-[1]!tbl_gk[[#This Row],[ShortPassing]])/('F+ , F-'!G$2-'F+ , F-'!G$3))</f>
        <v>4.9221920544626818E-2</v>
      </c>
      <c r="H161" s="2" cm="1">
        <f t="array" ref="H161">[1]!table_weight[Volleys]*(('F+ , F-'!H$2-[1]!tbl_gk[[#This Row],[Volleys]])/('F+ , F-'!H$2-'F+ , F-'!H$3))</f>
        <v>1.6203489371833524E-3</v>
      </c>
      <c r="I161" s="2" cm="1">
        <f t="array" ref="I161">[1]!table_weight[Dribbling]*(('F+ , F-'!I$2-[1]!tbl_gk[[#This Row],[Dribbling]])/('F+ , F-'!I$2-'F+ , F-'!I$3))</f>
        <v>1.8579686209743949E-2</v>
      </c>
      <c r="J161" s="2" cm="1">
        <f t="array" ref="J161">[1]!table_weight[Curve]*(('F+ , F-'!J$2-[1]!tbl_gk[[#This Row],[Curve]])/('F+ , F-'!J$2-'F+ , F-'!J$3))</f>
        <v>8.6198154345400926E-3</v>
      </c>
      <c r="K161" s="2" cm="1">
        <f t="array" ref="K161">[1]!table_weight[FKAccuracy]*(('F+ , F-'!K$2-[1]!tbl_gk[[#This Row],[FKAccuracy]])/('F+ , F-'!K$2-'F+ , F-'!K$3))</f>
        <v>8.9747490112564478E-3</v>
      </c>
      <c r="L161" s="2" cm="1">
        <f t="array" ref="L161">[1]!table_weight[LongPassing]*(('F+ , F-'!L$2-[1]!tbl_gk[[#This Row],[LongPassing]])/('F+ , F-'!L$2-'F+ , F-'!L$3))</f>
        <v>2.3281236303259328E-2</v>
      </c>
      <c r="M161" s="2" cm="1">
        <f t="array" ref="M161">[1]!table_weight[BallControl]*(('F+ , F-'!M$2-[1]!tbl_gk[[#This Row],[BallControl]])/('F+ , F-'!M$2-'F+ , F-'!M$3))</f>
        <v>9.9960884871137055E-3</v>
      </c>
      <c r="N161" s="2" cm="1">
        <f t="array" ref="N161">[1]!table_weight[Acceleration]*(('F+ , F-'!N$2-[1]!tbl_gk[[#This Row],[Acceleration]])/('F+ , F-'!N$2-'F+ , F-'!N$3))</f>
        <v>6.5391291898566463E-3</v>
      </c>
      <c r="O161" s="2" cm="1">
        <f t="array" ref="O161">[1]!table_weight[SprintSpeed]*(('F+ , F-'!O$2-[1]!tbl_gk[[#This Row],[SprintSpeed]])/('F+ , F-'!O$2-'F+ , F-'!O$3))</f>
        <v>9.5576513538180603E-3</v>
      </c>
      <c r="P161" s="2" cm="1">
        <f t="array" ref="P161">[1]!table_weight[Agility]*(('F+ , F-'!P$2-[1]!tbl_gk[[#This Row],[Agility]])/('F+ , F-'!P$2-'F+ , F-'!P$3))</f>
        <v>3.6273431466616623E-3</v>
      </c>
      <c r="Q161" s="2" cm="1">
        <f t="array" ref="Q161">[1]!table_weight[Reactions]*(('F+ , F-'!Q$2-[1]!tbl_gk[[#This Row],[Reactions]])/('F+ , F-'!Q$2-'F+ , F-'!Q$3))</f>
        <v>1.6500544002310022E-3</v>
      </c>
      <c r="R161" s="2" cm="1">
        <f t="array" ref="R161">[1]!table_weight[Balance]*(('F+ , F-'!R$2-[1]!tbl_gk[[#This Row],[Balance]])/('F+ , F-'!R$2-'F+ , F-'!R$3))</f>
        <v>1.2417501226228205E-3</v>
      </c>
      <c r="S161" s="2" cm="1">
        <f t="array" ref="S161">[1]!table_weight[ShotPower]*(('F+ , F-'!S$2-[1]!tbl_gk[[#This Row],[ShotPower]])/('F+ , F-'!S$2-'F+ , F-'!S$3))</f>
        <v>6.2329798837993753E-3</v>
      </c>
      <c r="T161" s="2" cm="1">
        <f t="array" ref="T161">[1]!table_weight[Jumping]*(('F+ , F-'!T$2-[1]!tbl_gk[[#This Row],[Jumping]])/('F+ , F-'!T$2-'F+ , F-'!T$3))</f>
        <v>2.0609046389982004E-3</v>
      </c>
      <c r="U161" s="2" cm="1">
        <f t="array" ref="U161">[1]!table_weight[Stamina]*(('F+ , F-'!U$2-[1]!tbl_gk[[#This Row],[Stamina]])/('F+ , F-'!U$2-'F+ , F-'!U$3))</f>
        <v>1.288065399373875E-2</v>
      </c>
      <c r="V161" s="2" cm="1">
        <f t="array" ref="V161">[1]!table_weight[Strength]*(('F+ , F-'!V$2-[1]!tbl_gk[[#This Row],[Strength]])/('F+ , F-'!V$2-'F+ , F-'!V$3))</f>
        <v>1.5084677010445158E-2</v>
      </c>
      <c r="W161" s="2" cm="1">
        <f t="array" ref="W161">[1]!table_weight[LongShots]*(('F+ , F-'!W$2-[1]!tbl_gk[[#This Row],[LongShots]])/('F+ , F-'!W$2-'F+ , F-'!W$3))</f>
        <v>8.570347340224143E-3</v>
      </c>
      <c r="X161" s="2" cm="1">
        <f t="array" ref="X161">[1]!table_weight[Aggression]*(('F+ , F-'!X$2-[1]!tbl_gk[[#This Row],[Aggression]])/('F+ , F-'!X$2-'F+ , F-'!X$3))</f>
        <v>1.3386066321874024E-2</v>
      </c>
      <c r="Y161" s="2" cm="1">
        <f t="array" ref="Y161">[1]!table_weight[Interceptions]*(('F+ , F-'!Y$2-[1]!tbl_gk[[#This Row],[Interceptions]])/('F+ , F-'!Y$2-'F+ , F-'!Y$3))</f>
        <v>1.2465959767598898E-2</v>
      </c>
      <c r="Z161" s="2" cm="1">
        <f t="array" ref="Z161">[1]!table_weight[Positioning]*(('F+ , F-'!Z$2-[1]!tbl_gk[[#This Row],[Positioning]])/('F+ , F-'!Z$2-'F+ , F-'!Z$3))</f>
        <v>1.0352229320893639E-3</v>
      </c>
      <c r="AA161" s="2" cm="1">
        <f t="array" ref="AA161">[1]!table_weight[Vision]*(('F+ , F-'!AA$2-[1]!tbl_gk[[#This Row],[Vision]])/('F+ , F-'!AA$2-'F+ , F-'!AA$3))</f>
        <v>2.4845350370144972E-2</v>
      </c>
      <c r="AB161" s="2" cm="1">
        <f t="array" ref="AB161">[1]!table_weight[Penalties]*(('F+ , F-'!AB$2-[1]!tbl_gk[[#This Row],[Penalties]])/('F+ , F-'!AB$2-'F+ , F-'!AB$3))</f>
        <v>1.9573542833622431E-3</v>
      </c>
      <c r="AC161" s="2" cm="1">
        <f t="array" ref="AC161">[1]!table_weight[Composure]*(('F+ , F-'!AC$2-[1]!tbl_gk[[#This Row],[Composure]])/('F+ , F-'!AC$2-'F+ , F-'!AC$3))</f>
        <v>1.3877102247556784E-3</v>
      </c>
      <c r="AD161" s="2" cm="1">
        <f t="array" ref="AD161">[1]!table_weight[Marking]*(('F+ , F-'!AD$2-[1]!tbl_gk[[#This Row],[Marking]])/('F+ , F-'!AD$2-'F+ , F-'!AD$3))</f>
        <v>2.0507273321389546E-2</v>
      </c>
      <c r="AE161" s="2" cm="1">
        <f t="array" ref="AE161">[1]!table_weight[StandingTackle]*(('F+ , F-'!AE$2-[1]!tbl_gk[[#This Row],[StandingTackle]])/('F+ , F-'!AE$2-'F+ , F-'!AE$3))</f>
        <v>1.7933485981458063E-2</v>
      </c>
      <c r="AF161" s="2" cm="1">
        <f t="array" ref="AF161">[1]!table_weight[SlidingTackle]*(('F+ , F-'!AF$2-[1]!tbl_gk[[#This Row],[SlidingTackle]])/('F+ , F-'!AF$2-'F+ , F-'!AF$3))</f>
        <v>9.7139715732897855E-3</v>
      </c>
      <c r="AG161" s="2" cm="1">
        <f t="array" ref="AG161">[1]!table_weight[GKDiving]*(('F+ , F-'!AG$2-[1]!tbl_gk[[#This Row],[GKDiving]])/('F+ , F-'!AG$2-'F+ , F-'!AG$3))</f>
        <v>4.7827299462529123E-2</v>
      </c>
      <c r="AH161" s="2" cm="1">
        <f t="array" ref="AH161">[1]!table_weight[GKHandling]*(('F+ , F-'!AH$2-[1]!tbl_gk[[#This Row],[GKHandling]])/('F+ , F-'!AH$2-'F+ , F-'!AH$3))</f>
        <v>4.9906747265247783E-2</v>
      </c>
      <c r="AI161" s="2" cm="1">
        <f t="array" ref="AI161">[1]!table_weight[GKKicking]*(('F+ , F-'!AI$2-[1]!tbl_gk[[#This Row],[GKKicking]])/('F+ , F-'!AI$2-'F+ , F-'!AI$3))</f>
        <v>2.8621843626407038E-2</v>
      </c>
      <c r="AJ161" s="2" cm="1">
        <f t="array" ref="AJ161">[1]!table_weight[GKPositioning]*(('F+ , F-'!AJ$2-[1]!tbl_gk[[#This Row],[GKPositioning]])/('F+ , F-'!AJ$2-'F+ , F-'!AJ$3))</f>
        <v>1.7028620907537841E-2</v>
      </c>
      <c r="AK161" s="2" cm="1">
        <f t="array" ref="AK161">[1]!table_weight[GKReflexes]*(('F+ , F-'!AK$2-[1]!tbl_gk[[#This Row],[GKReflexes]])/('F+ , F-'!AK$2-'F+ , F-'!AK$3))</f>
        <v>4.9193793732887098E-2</v>
      </c>
    </row>
    <row r="162" spans="1:37" x14ac:dyDescent="0.55000000000000004">
      <c r="A162" s="7">
        <f>[1]!tbl_gk[[#This Row],[ID]]</f>
        <v>184040</v>
      </c>
      <c r="B162" s="1" cm="1">
        <f t="array" ref="B162">[1]!table_weight[ValueEUR]*(('F+ , F-'!B$2-[1]!tbl_gk[[#This Row],[ValueEUR]])/('F+ , F-'!B$2-'F+ , F-'!B$3))</f>
        <v>1.5155438400533223E-4</v>
      </c>
      <c r="C162" s="1" cm="1">
        <f t="array" ref="C162">[1]!table_weight[WageEUR]*(('F+ , F-'!C$2-[1]!tbl_gk[[#This Row],[WageEUR]])/('F+ , F-'!C$2-'F+ , F-'!C$3))</f>
        <v>5.4769309433185431E-4</v>
      </c>
      <c r="D162" s="1" cm="1">
        <f t="array" ref="D162">[1]!table_weight[Crossing]*(('F+ , F-'!D$2-[1]!tbl_gk[[#This Row],[Crossing]])/('F+ , F-'!D$2-'F+ , F-'!D$3))</f>
        <v>4.0350343458280549E-2</v>
      </c>
      <c r="E162" s="1" cm="1">
        <f t="array" ref="E162">[1]!table_weight[Finishing]*(('F+ , F-'!E$2-[1]!tbl_gk[[#This Row],[Finishing]])/('F+ , F-'!E$2-'F+ , F-'!E$3))</f>
        <v>6.9877547916032071E-3</v>
      </c>
      <c r="F162" s="1" cm="1">
        <f t="array" ref="F162">[1]!table_weight[HeadingAccuracy]*(('F+ , F-'!F$2-[1]!tbl_gk[[#This Row],[HeadingAccuracy]])/('F+ , F-'!F$2-'F+ , F-'!F$3))</f>
        <v>1.1274360672166649E-2</v>
      </c>
      <c r="G162" s="1" cm="1">
        <f t="array" ref="G162">[1]!table_weight[ShortPassing]*(('F+ , F-'!G$2-[1]!tbl_gk[[#This Row],[ShortPassing]])/('F+ , F-'!G$2-'F+ , F-'!G$3))</f>
        <v>7.1723369936456227E-2</v>
      </c>
      <c r="H162" s="1" cm="1">
        <f t="array" ref="H162">[1]!table_weight[Volleys]*(('F+ , F-'!H$2-[1]!tbl_gk[[#This Row],[Volleys]])/('F+ , F-'!H$2-'F+ , F-'!H$3))</f>
        <v>1.5046097273845413E-3</v>
      </c>
      <c r="I162" s="1" cm="1">
        <f t="array" ref="I162">[1]!table_weight[Dribbling]*(('F+ , F-'!I$2-[1]!tbl_gk[[#This Row],[Dribbling]])/('F+ , F-'!I$2-'F+ , F-'!I$3))</f>
        <v>1.7601807988178481E-2</v>
      </c>
      <c r="J162" s="1" cm="1">
        <f t="array" ref="J162">[1]!table_weight[Curve]*(('F+ , F-'!J$2-[1]!tbl_gk[[#This Row],[Curve]])/('F+ , F-'!J$2-'F+ , F-'!J$3))</f>
        <v>9.295879390190295E-3</v>
      </c>
      <c r="K162" s="1" cm="1">
        <f t="array" ref="K162">[1]!table_weight[FKAccuracy]*(('F+ , F-'!K$2-[1]!tbl_gk[[#This Row],[FKAccuracy]])/('F+ , F-'!K$2-'F+ , F-'!K$3))</f>
        <v>9.2789777912990392E-3</v>
      </c>
      <c r="L162" s="1" cm="1">
        <f t="array" ref="L162">[1]!table_weight[LongPassing]*(('F+ , F-'!L$2-[1]!tbl_gk[[#This Row],[LongPassing]])/('F+ , F-'!L$2-'F+ , F-'!L$3))</f>
        <v>3.0861173704320507E-2</v>
      </c>
      <c r="M162" s="1" cm="1">
        <f t="array" ref="M162">[1]!table_weight[BallControl]*(('F+ , F-'!M$2-[1]!tbl_gk[[#This Row],[BallControl]])/('F+ , F-'!M$2-'F+ , F-'!M$3))</f>
        <v>1.0430701030031691E-2</v>
      </c>
      <c r="N162" s="1" cm="1">
        <f t="array" ref="N162">[1]!table_weight[Acceleration]*(('F+ , F-'!N$2-[1]!tbl_gk[[#This Row],[Acceleration]])/('F+ , F-'!N$2-'F+ , F-'!N$3))</f>
        <v>3.156820988206657E-3</v>
      </c>
      <c r="O162" s="1" cm="1">
        <f t="array" ref="O162">[1]!table_weight[SprintSpeed]*(('F+ , F-'!O$2-[1]!tbl_gk[[#This Row],[SprintSpeed]])/('F+ , F-'!O$2-'F+ , F-'!O$3))</f>
        <v>4.7788256769090301E-3</v>
      </c>
      <c r="P162" s="1" cm="1">
        <f t="array" ref="P162">[1]!table_weight[Agility]*(('F+ , F-'!P$2-[1]!tbl_gk[[#This Row],[Agility]])/('F+ , F-'!P$2-'F+ , F-'!P$3))</f>
        <v>2.5742435234373086E-3</v>
      </c>
      <c r="Q162" s="1" cm="1">
        <f t="array" ref="Q162">[1]!table_weight[Reactions]*(('F+ , F-'!Q$2-[1]!tbl_gk[[#This Row],[Reactions]])/('F+ , F-'!Q$2-'F+ , F-'!Q$3))</f>
        <v>1.0312840001443764E-3</v>
      </c>
      <c r="R162" s="1" cm="1">
        <f t="array" ref="R162">[1]!table_weight[Balance]*(('F+ , F-'!R$2-[1]!tbl_gk[[#This Row],[Balance]])/('F+ , F-'!R$2-'F+ , F-'!R$3))</f>
        <v>1.1175751103605386E-3</v>
      </c>
      <c r="S162" s="1" cm="1">
        <f t="array" ref="S162">[1]!table_weight[ShotPower]*(('F+ , F-'!S$2-[1]!tbl_gk[[#This Row],[ShotPower]])/('F+ , F-'!S$2-'F+ , F-'!S$3))</f>
        <v>5.7135648934827617E-3</v>
      </c>
      <c r="T162" s="1" cm="1">
        <f t="array" ref="T162">[1]!table_weight[Jumping]*(('F+ , F-'!T$2-[1]!tbl_gk[[#This Row],[Jumping]])/('F+ , F-'!T$2-'F+ , F-'!T$3))</f>
        <v>1.459807452623725E-3</v>
      </c>
      <c r="U162" s="1" cm="1">
        <f t="array" ref="U162">[1]!table_weight[Stamina]*(('F+ , F-'!U$2-[1]!tbl_gk[[#This Row],[Stamina]])/('F+ , F-'!U$2-'F+ , F-'!U$3))</f>
        <v>1.0304523194991E-2</v>
      </c>
      <c r="V162" s="1" cm="1">
        <f t="array" ref="V162">[1]!table_weight[Strength]*(('F+ , F-'!V$2-[1]!tbl_gk[[#This Row],[Strength]])/('F+ , F-'!V$2-'F+ , F-'!V$3))</f>
        <v>1.5972010952236049E-2</v>
      </c>
      <c r="W162" s="1" cm="1">
        <f t="array" ref="W162">[1]!table_weight[LongShots]*(('F+ , F-'!W$2-[1]!tbl_gk[[#This Row],[LongShots]])/('F+ , F-'!W$2-'F+ , F-'!W$3))</f>
        <v>7.5315173595909123E-3</v>
      </c>
      <c r="X162" s="1" cm="1">
        <f t="array" ref="X162">[1]!table_weight[Aggression]*(('F+ , F-'!X$2-[1]!tbl_gk[[#This Row],[Aggression]])/('F+ , F-'!X$2-'F+ , F-'!X$3))</f>
        <v>1.2777608761788841E-2</v>
      </c>
      <c r="Y162" s="1" cm="1">
        <f t="array" ref="Y162">[1]!table_weight[Interceptions]*(('F+ , F-'!Y$2-[1]!tbl_gk[[#This Row],[Interceptions]])/('F+ , F-'!Y$2-'F+ , F-'!Y$3))</f>
        <v>1.3851066408443219E-2</v>
      </c>
      <c r="Z162" s="1" cm="1">
        <f t="array" ref="Z162">[1]!table_weight[Positioning]*(('F+ , F-'!Z$2-[1]!tbl_gk[[#This Row],[Positioning]])/('F+ , F-'!Z$2-'F+ , F-'!Z$3))</f>
        <v>7.394449514924029E-4</v>
      </c>
      <c r="AA162" s="1" cm="1">
        <f t="array" ref="AA162">[1]!table_weight[Vision]*(('F+ , F-'!AA$2-[1]!tbl_gk[[#This Row],[Vision]])/('F+ , F-'!AA$2-'F+ , F-'!AA$3))</f>
        <v>1.9876280296115975E-2</v>
      </c>
      <c r="AB162" s="1" cm="1">
        <f t="array" ref="AB162">[1]!table_weight[Penalties]*(('F+ , F-'!AB$2-[1]!tbl_gk[[#This Row],[Penalties]])/('F+ , F-'!AB$2-'F+ , F-'!AB$3))</f>
        <v>2.3488251400346914E-3</v>
      </c>
      <c r="AC162" s="1" cm="1">
        <f t="array" ref="AC162">[1]!table_weight[Composure]*(('F+ , F-'!AC$2-[1]!tbl_gk[[#This Row],[Composure]])/('F+ , F-'!AC$2-'F+ , F-'!AC$3))</f>
        <v>7.4722858256074981E-4</v>
      </c>
      <c r="AD162" s="1" cm="1">
        <f t="array" ref="AD162">[1]!table_weight[Marking]*(('F+ , F-'!AD$2-[1]!tbl_gk[[#This Row],[Marking]])/('F+ , F-'!AD$2-'F+ , F-'!AD$3))</f>
        <v>1.1042377942286678E-2</v>
      </c>
      <c r="AE162" s="1" cm="1">
        <f t="array" ref="AE162">[1]!table_weight[StandingTackle]*(('F+ , F-'!AE$2-[1]!tbl_gk[[#This Row],[StandingTackle]])/('F+ , F-'!AE$2-'F+ , F-'!AE$3))</f>
        <v>2.465854322450484E-2</v>
      </c>
      <c r="AF162" s="1" cm="1">
        <f t="array" ref="AF162">[1]!table_weight[SlidingTackle]*(('F+ , F-'!AF$2-[1]!tbl_gk[[#This Row],[SlidingTackle]])/('F+ , F-'!AF$2-'F+ , F-'!AF$3))</f>
        <v>8.2195144081682794E-3</v>
      </c>
      <c r="AG162" s="1" cm="1">
        <f t="array" ref="AG162">[1]!table_weight[GKDiving]*(('F+ , F-'!AG$2-[1]!tbl_gk[[#This Row],[GKDiving]])/('F+ , F-'!AG$2-'F+ , F-'!AG$3))</f>
        <v>4.2702945948686719E-2</v>
      </c>
      <c r="AH162" s="1" cm="1">
        <f t="array" ref="AH162">[1]!table_weight[GKHandling]*(('F+ , F-'!AH$2-[1]!tbl_gk[[#This Row],[GKHandling]])/('F+ , F-'!AH$2-'F+ , F-'!AH$3))</f>
        <v>4.6341979603444362E-2</v>
      </c>
      <c r="AI162" s="1" cm="1">
        <f t="array" ref="AI162">[1]!table_weight[GKKicking]*(('F+ , F-'!AI$2-[1]!tbl_gk[[#This Row],[GKKicking]])/('F+ , F-'!AI$2-'F+ , F-'!AI$3))</f>
        <v>2.5938545786431375E-2</v>
      </c>
      <c r="AJ162" s="1" cm="1">
        <f t="array" ref="AJ162">[1]!table_weight[GKPositioning]*(('F+ , F-'!AJ$2-[1]!tbl_gk[[#This Row],[GKPositioning]])/('F+ , F-'!AJ$2-'F+ , F-'!AJ$3))</f>
        <v>1.5767241581053557E-2</v>
      </c>
      <c r="AK162" s="1" cm="1">
        <f t="array" ref="AK162">[1]!table_weight[GKReflexes]*(('F+ , F-'!AK$2-[1]!tbl_gk[[#This Row],[GKReflexes]])/('F+ , F-'!AK$2-'F+ , F-'!AK$3))</f>
        <v>4.1905824290977896E-2</v>
      </c>
    </row>
    <row r="163" spans="1:37" x14ac:dyDescent="0.55000000000000004">
      <c r="A163" s="8">
        <f>[1]!tbl_gk[[#This Row],[ID]]</f>
        <v>184084</v>
      </c>
      <c r="B163" s="2" cm="1">
        <f t="array" ref="B163">[1]!table_weight[ValueEUR]*(('F+ , F-'!B$2-[1]!tbl_gk[[#This Row],[ValueEUR]])/('F+ , F-'!B$2-'F+ , F-'!B$3))</f>
        <v>1.8242085732617382E-4</v>
      </c>
      <c r="C163" s="2" cm="1">
        <f t="array" ref="C163">[1]!table_weight[WageEUR]*(('F+ , F-'!C$2-[1]!tbl_gk[[#This Row],[WageEUR]])/('F+ , F-'!C$2-'F+ , F-'!C$3))</f>
        <v>7.0417683556952691E-4</v>
      </c>
      <c r="D163" s="2" cm="1">
        <f t="array" ref="D163">[1]!table_weight[Crossing]*(('F+ , F-'!D$2-[1]!tbl_gk[[#This Row],[Crossing]])/('F+ , F-'!D$2-'F+ , F-'!D$3))</f>
        <v>3.81086577105983E-2</v>
      </c>
      <c r="E163" s="2" cm="1">
        <f t="array" ref="E163">[1]!table_weight[Finishing]*(('F+ , F-'!E$2-[1]!tbl_gk[[#This Row],[Finishing]])/('F+ , F-'!E$2-'F+ , F-'!E$3))</f>
        <v>1.6970261636750646E-2</v>
      </c>
      <c r="F163" s="2" cm="1">
        <f t="array" ref="F163">[1]!table_weight[HeadingAccuracy]*(('F+ , F-'!F$2-[1]!tbl_gk[[#This Row],[HeadingAccuracy]])/('F+ , F-'!F$2-'F+ , F-'!F$3))</f>
        <v>1.0439222844598752E-2</v>
      </c>
      <c r="G163" s="2" cm="1">
        <f t="array" ref="G163">[1]!table_weight[ShortPassing]*(('F+ , F-'!G$2-[1]!tbl_gk[[#This Row],[ShortPassing]])/('F+ , F-'!G$2-'F+ , F-'!G$3))</f>
        <v>4.5002898783658811E-2</v>
      </c>
      <c r="H163" s="2" cm="1">
        <f t="array" ref="H163">[1]!table_weight[Volleys]*(('F+ , F-'!H$2-[1]!tbl_gk[[#This Row],[Volleys]])/('F+ , F-'!H$2-'F+ , F-'!H$3))</f>
        <v>1.1573920979881087E-3</v>
      </c>
      <c r="I163" s="2" cm="1">
        <f t="array" ref="I163">[1]!table_weight[Dribbling]*(('F+ , F-'!I$2-[1]!tbl_gk[[#This Row],[Dribbling]])/('F+ , F-'!I$2-'F+ , F-'!I$3))</f>
        <v>1.4668173323482065E-2</v>
      </c>
      <c r="J163" s="2" cm="1">
        <f t="array" ref="J163">[1]!table_weight[Curve]*(('F+ , F-'!J$2-[1]!tbl_gk[[#This Row],[Curve]])/('F+ , F-'!J$2-'F+ , F-'!J$3))</f>
        <v>9.9719433458404991E-3</v>
      </c>
      <c r="K163" s="2" cm="1">
        <f t="array" ref="K163">[1]!table_weight[FKAccuracy]*(('F+ , F-'!K$2-[1]!tbl_gk[[#This Row],[FKAccuracy]])/('F+ , F-'!K$2-'F+ , F-'!K$3))</f>
        <v>9.2789777912990392E-3</v>
      </c>
      <c r="L163" s="2" cm="1">
        <f t="array" ref="L163">[1]!table_weight[LongPassing]*(('F+ , F-'!L$2-[1]!tbl_gk[[#This Row],[LongPassing]])/('F+ , F-'!L$2-'F+ , F-'!L$3))</f>
        <v>1.6242723002273949E-2</v>
      </c>
      <c r="M163" s="2" cm="1">
        <f t="array" ref="M163">[1]!table_weight[BallControl]*(('F+ , F-'!M$2-[1]!tbl_gk[[#This Row],[BallControl]])/('F+ , F-'!M$2-'F+ , F-'!M$3))</f>
        <v>1.1299926115867666E-2</v>
      </c>
      <c r="N163" s="2" cm="1">
        <f t="array" ref="N163">[1]!table_weight[Acceleration]*(('F+ , F-'!N$2-[1]!tbl_gk[[#This Row],[Acceleration]])/('F+ , F-'!N$2-'F+ , F-'!N$3))</f>
        <v>4.0587698419799877E-3</v>
      </c>
      <c r="O163" s="2" cm="1">
        <f t="array" ref="O163">[1]!table_weight[SprintSpeed]*(('F+ , F-'!O$2-[1]!tbl_gk[[#This Row],[SprintSpeed]])/('F+ , F-'!O$2-'F+ , F-'!O$3))</f>
        <v>3.3732887131122566E-3</v>
      </c>
      <c r="P163" s="2" cm="1">
        <f t="array" ref="P163">[1]!table_weight[Agility]*(('F+ , F-'!P$2-[1]!tbl_gk[[#This Row],[Agility]])/('F+ , F-'!P$2-'F+ , F-'!P$3))</f>
        <v>2.92527673117876E-3</v>
      </c>
      <c r="Q163" s="2" cm="1">
        <f t="array" ref="Q163">[1]!table_weight[Reactions]*(('F+ , F-'!Q$2-[1]!tbl_gk[[#This Row],[Reactions]])/('F+ , F-'!Q$2-'F+ , F-'!Q$3))</f>
        <v>1.5469260002165645E-3</v>
      </c>
      <c r="R163" s="2" cm="1">
        <f t="array" ref="R163">[1]!table_weight[Balance]*(('F+ , F-'!R$2-[1]!tbl_gk[[#This Row],[Balance]])/('F+ , F-'!R$2-'F+ , F-'!R$3))</f>
        <v>1.8005376778030898E-3</v>
      </c>
      <c r="S163" s="2" cm="1">
        <f t="array" ref="S163">[1]!table_weight[ShotPower]*(('F+ , F-'!S$2-[1]!tbl_gk[[#This Row],[ShotPower]])/('F+ , F-'!S$2-'F+ , F-'!S$3))</f>
        <v>4.93444240800784E-3</v>
      </c>
      <c r="T163" s="2" cm="1">
        <f t="array" ref="T163">[1]!table_weight[Jumping]*(('F+ , F-'!T$2-[1]!tbl_gk[[#This Row],[Jumping]])/('F+ , F-'!T$2-'F+ , F-'!T$3))</f>
        <v>6.8696821299940006E-4</v>
      </c>
      <c r="U163" s="2" cm="1">
        <f t="array" ref="U163">[1]!table_weight[Stamina]*(('F+ , F-'!U$2-[1]!tbl_gk[[#This Row],[Stamina]])/('F+ , F-'!U$2-'F+ , F-'!U$3))</f>
        <v>1.5456784792486501E-2</v>
      </c>
      <c r="V163" s="2" cm="1">
        <f t="array" ref="V163">[1]!table_weight[Strength]*(('F+ , F-'!V$2-[1]!tbl_gk[[#This Row],[Strength]])/('F+ , F-'!V$2-'F+ , F-'!V$3))</f>
        <v>1.5084677010445158E-2</v>
      </c>
      <c r="W163" s="2" cm="1">
        <f t="array" ref="W163">[1]!table_weight[LongShots]*(('F+ , F-'!W$2-[1]!tbl_gk[[#This Row],[LongShots]])/('F+ , F-'!W$2-'F+ , F-'!W$3))</f>
        <v>8.0509323499075268E-3</v>
      </c>
      <c r="X163" s="2" cm="1">
        <f t="array" ref="X163">[1]!table_weight[Aggression]*(('F+ , F-'!X$2-[1]!tbl_gk[[#This Row],[Aggression]])/('F+ , F-'!X$2-'F+ , F-'!X$3))</f>
        <v>1.460298144204439E-2</v>
      </c>
      <c r="Y163" s="2" cm="1">
        <f t="array" ref="Y163">[1]!table_weight[Interceptions]*(('F+ , F-'!Y$2-[1]!tbl_gk[[#This Row],[Interceptions]])/('F+ , F-'!Y$2-'F+ , F-'!Y$3))</f>
        <v>1.7313833010554024E-2</v>
      </c>
      <c r="Z163" s="2" cm="1">
        <f t="array" ref="Z163">[1]!table_weight[Positioning]*(('F+ , F-'!Z$2-[1]!tbl_gk[[#This Row],[Positioning]])/('F+ , F-'!Z$2-'F+ , F-'!Z$3))</f>
        <v>1.4788899029848058E-3</v>
      </c>
      <c r="AA163" s="2" cm="1">
        <f t="array" ref="AA163">[1]!table_weight[Vision]*(('F+ , F-'!AA$2-[1]!tbl_gk[[#This Row],[Vision]])/('F+ , F-'!AA$2-'F+ , F-'!AA$3))</f>
        <v>3.4073623364770246E-2</v>
      </c>
      <c r="AB163" s="2" cm="1">
        <f t="array" ref="AB163">[1]!table_weight[Penalties]*(('F+ , F-'!AB$2-[1]!tbl_gk[[#This Row],[Penalties]])/('F+ , F-'!AB$2-'F+ , F-'!AB$3))</f>
        <v>2.4662663970364263E-3</v>
      </c>
      <c r="AC163" s="2" cm="1">
        <f t="array" ref="AC163">[1]!table_weight[Composure]*(('F+ , F-'!AC$2-[1]!tbl_gk[[#This Row],[Composure]])/('F+ , F-'!AC$2-'F+ , F-'!AC$3))</f>
        <v>8.5397552292657128E-4</v>
      </c>
      <c r="AD163" s="2" cm="1">
        <f t="array" ref="AD163">[1]!table_weight[Marking]*(('F+ , F-'!AD$2-[1]!tbl_gk[[#This Row],[Marking]])/('F+ , F-'!AD$2-'F+ , F-'!AD$3))</f>
        <v>2.9972168700492414E-2</v>
      </c>
      <c r="AE163" s="2" cm="1">
        <f t="array" ref="AE163">[1]!table_weight[StandingTackle]*(('F+ , F-'!AE$2-[1]!tbl_gk[[#This Row],[StandingTackle]])/('F+ , F-'!AE$2-'F+ , F-'!AE$3))</f>
        <v>2.465854322450484E-2</v>
      </c>
      <c r="AF163" s="2" cm="1">
        <f t="array" ref="AF163">[1]!table_weight[SlidingTackle]*(('F+ , F-'!AF$2-[1]!tbl_gk[[#This Row],[SlidingTackle]])/('F+ , F-'!AF$2-'F+ , F-'!AF$3))</f>
        <v>1.120842873841129E-2</v>
      </c>
      <c r="AG163" s="2" cm="1">
        <f t="array" ref="AG163">[1]!table_weight[GKDiving]*(('F+ , F-'!AG$2-[1]!tbl_gk[[#This Row],[GKDiving]])/('F+ , F-'!AG$2-'F+ , F-'!AG$3))</f>
        <v>3.2454238921001903E-2</v>
      </c>
      <c r="AH163" s="2" cm="1">
        <f t="array" ref="AH163">[1]!table_weight[GKHandling]*(('F+ , F-'!AH$2-[1]!tbl_gk[[#This Row],[GKHandling]])/('F+ , F-'!AH$2-'F+ , F-'!AH$3))</f>
        <v>3.208290895623072E-2</v>
      </c>
      <c r="AI163" s="2" cm="1">
        <f t="array" ref="AI163">[1]!table_weight[GKKicking]*(('F+ , F-'!AI$2-[1]!tbl_gk[[#This Row],[GKKicking]])/('F+ , F-'!AI$2-'F+ , F-'!AI$3))</f>
        <v>2.2360815333130498E-2</v>
      </c>
      <c r="AJ163" s="2" cm="1">
        <f t="array" ref="AJ163">[1]!table_weight[GKPositioning]*(('F+ , F-'!AJ$2-[1]!tbl_gk[[#This Row],[GKPositioning]])/('F+ , F-'!AJ$2-'F+ , F-'!AJ$3))</f>
        <v>1.3875172591327129E-2</v>
      </c>
      <c r="AK163" s="2" cm="1">
        <f t="array" ref="AK163">[1]!table_weight[GKReflexes]*(('F+ , F-'!AK$2-[1]!tbl_gk[[#This Row],[GKReflexes]])/('F+ , F-'!AK$2-'F+ , F-'!AK$3))</f>
        <v>3.0973870128114096E-2</v>
      </c>
    </row>
    <row r="164" spans="1:37" x14ac:dyDescent="0.55000000000000004">
      <c r="A164" s="7">
        <f>[1]!tbl_gk[[#This Row],[ID]]</f>
        <v>184148</v>
      </c>
      <c r="B164" s="1" cm="1">
        <f t="array" ref="B164">[1]!table_weight[ValueEUR]*(('F+ , F-'!B$2-[1]!tbl_gk[[#This Row],[ValueEUR]])/('F+ , F-'!B$2-'F+ , F-'!B$3))</f>
        <v>8.9821437363649033E-5</v>
      </c>
      <c r="C164" s="1" cm="1">
        <f t="array" ref="C164">[1]!table_weight[WageEUR]*(('F+ , F-'!C$2-[1]!tbl_gk[[#This Row],[WageEUR]])/('F+ , F-'!C$2-'F+ , F-'!C$3))</f>
        <v>3.9120935309418161E-4</v>
      </c>
      <c r="D164" s="1" cm="1">
        <f t="array" ref="D164">[1]!table_weight[Crossing]*(('F+ , F-'!D$2-[1]!tbl_gk[[#This Row],[Crossing]])/('F+ , F-'!D$2-'F+ , F-'!D$3))</f>
        <v>3.81086577105983E-2</v>
      </c>
      <c r="E164" s="1" cm="1">
        <f t="array" ref="E164">[1]!table_weight[Finishing]*(('F+ , F-'!E$2-[1]!tbl_gk[[#This Row],[Finishing]])/('F+ , F-'!E$2-'F+ , F-'!E$3))</f>
        <v>1.59720109522359E-2</v>
      </c>
      <c r="F164" s="1" cm="1">
        <f t="array" ref="F164">[1]!table_weight[HeadingAccuracy]*(('F+ , F-'!F$2-[1]!tbl_gk[[#This Row],[HeadingAccuracy]])/('F+ , F-'!F$2-'F+ , F-'!F$3))</f>
        <v>1.1691929585950599E-2</v>
      </c>
      <c r="G164" s="1" cm="1">
        <f t="array" ref="G164">[1]!table_weight[ShortPassing]*(('F+ , F-'!G$2-[1]!tbl_gk[[#This Row],[ShortPassing]])/('F+ , F-'!G$2-'F+ , F-'!G$3))</f>
        <v>5.2034601718605494E-2</v>
      </c>
      <c r="H164" s="1" cm="1">
        <f t="array" ref="H164">[1]!table_weight[Volleys]*(('F+ , F-'!H$2-[1]!tbl_gk[[#This Row],[Volleys]])/('F+ , F-'!H$2-'F+ , F-'!H$3))</f>
        <v>6.9443525879286526E-4</v>
      </c>
      <c r="I164" s="1" cm="1">
        <f t="array" ref="I164">[1]!table_weight[Dribbling]*(('F+ , F-'!I$2-[1]!tbl_gk[[#This Row],[Dribbling]])/('F+ , F-'!I$2-'F+ , F-'!I$3))</f>
        <v>1.3690295101916595E-2</v>
      </c>
      <c r="J164" s="1" cm="1">
        <f t="array" ref="J164">[1]!table_weight[Curve]*(('F+ , F-'!J$2-[1]!tbl_gk[[#This Row],[Curve]])/('F+ , F-'!J$2-'F+ , F-'!J$3))</f>
        <v>8.9578474123651938E-3</v>
      </c>
      <c r="K164" s="1" cm="1">
        <f t="array" ref="K164">[1]!table_weight[FKAccuracy]*(('F+ , F-'!K$2-[1]!tbl_gk[[#This Row],[FKAccuracy]])/('F+ , F-'!K$2-'F+ , F-'!K$3))</f>
        <v>9.5832065713416324E-3</v>
      </c>
      <c r="L164" s="1" cm="1">
        <f t="array" ref="L164">[1]!table_weight[LongPassing]*(('F+ , F-'!L$2-[1]!tbl_gk[[#This Row],[LongPassing]])/('F+ , F-'!L$2-'F+ , F-'!L$3))</f>
        <v>2.4905508603486726E-2</v>
      </c>
      <c r="M164" s="1" cm="1">
        <f t="array" ref="M164">[1]!table_weight[BallControl]*(('F+ , F-'!M$2-[1]!tbl_gk[[#This Row],[BallControl]])/('F+ , F-'!M$2-'F+ , F-'!M$3))</f>
        <v>9.561475944195718E-3</v>
      </c>
      <c r="N164" s="1" cm="1">
        <f t="array" ref="N164">[1]!table_weight[Acceleration]*(('F+ , F-'!N$2-[1]!tbl_gk[[#This Row],[Acceleration]])/('F+ , F-'!N$2-'F+ , F-'!N$3))</f>
        <v>4.9607186957533181E-3</v>
      </c>
      <c r="O164" s="1" cm="1">
        <f t="array" ref="O164">[1]!table_weight[SprintSpeed]*(('F+ , F-'!O$2-[1]!tbl_gk[[#This Row],[SprintSpeed]])/('F+ , F-'!O$2-'F+ , F-'!O$3))</f>
        <v>6.4654700334651587E-3</v>
      </c>
      <c r="P164" s="1" cm="1">
        <f t="array" ref="P164">[1]!table_weight[Agility]*(('F+ , F-'!P$2-[1]!tbl_gk[[#This Row],[Agility]])/('F+ , F-'!P$2-'F+ , F-'!P$3))</f>
        <v>3.744354215908813E-3</v>
      </c>
      <c r="Q164" s="1" cm="1">
        <f t="array" ref="Q164">[1]!table_weight[Reactions]*(('F+ , F-'!Q$2-[1]!tbl_gk[[#This Row],[Reactions]])/('F+ , F-'!Q$2-'F+ , F-'!Q$3))</f>
        <v>1.6500544002310022E-3</v>
      </c>
      <c r="R164" s="1" cm="1">
        <f t="array" ref="R164">[1]!table_weight[Balance]*(('F+ , F-'!R$2-[1]!tbl_gk[[#This Row],[Balance]])/('F+ , F-'!R$2-'F+ , F-'!R$3))</f>
        <v>1.3659251348851025E-3</v>
      </c>
      <c r="S164" s="1" cm="1">
        <f t="array" ref="S164">[1]!table_weight[ShotPower]*(('F+ , F-'!S$2-[1]!tbl_gk[[#This Row],[ShotPower]])/('F+ , F-'!S$2-'F+ , F-'!S$3))</f>
        <v>5.9732723886410689E-3</v>
      </c>
      <c r="T164" s="1" cm="1">
        <f t="array" ref="T164">[1]!table_weight[Jumping]*(('F+ , F-'!T$2-[1]!tbl_gk[[#This Row],[Jumping]])/('F+ , F-'!T$2-'F+ , F-'!T$3))</f>
        <v>1.8032915591234251E-3</v>
      </c>
      <c r="U164" s="1" cm="1">
        <f t="array" ref="U164">[1]!table_weight[Stamina]*(('F+ , F-'!U$2-[1]!tbl_gk[[#This Row],[Stamina]])/('F+ , F-'!U$2-'F+ , F-'!U$3))</f>
        <v>1.0304523194991E-2</v>
      </c>
      <c r="V164" s="1" cm="1">
        <f t="array" ref="V164">[1]!table_weight[Strength]*(('F+ , F-'!V$2-[1]!tbl_gk[[#This Row],[Strength]])/('F+ , F-'!V$2-'F+ , F-'!V$3))</f>
        <v>2.0408680661190511E-2</v>
      </c>
      <c r="W164" s="1" cm="1">
        <f t="array" ref="W164">[1]!table_weight[LongShots]*(('F+ , F-'!W$2-[1]!tbl_gk[[#This Row],[LongShots]])/('F+ , F-'!W$2-'F+ , F-'!W$3))</f>
        <v>7.271809864432606E-3</v>
      </c>
      <c r="X164" s="1" cm="1">
        <f t="array" ref="X164">[1]!table_weight[Aggression]*(('F+ , F-'!X$2-[1]!tbl_gk[[#This Row],[Aggression]])/('F+ , F-'!X$2-'F+ , F-'!X$3))</f>
        <v>1.2777608761788841E-2</v>
      </c>
      <c r="Y164" s="1" cm="1">
        <f t="array" ref="Y164">[1]!table_weight[Interceptions]*(('F+ , F-'!Y$2-[1]!tbl_gk[[#This Row],[Interceptions]])/('F+ , F-'!Y$2-'F+ , F-'!Y$3))</f>
        <v>2.0084046292242669E-2</v>
      </c>
      <c r="Z164" s="1" cm="1">
        <f t="array" ref="Z164">[1]!table_weight[Positioning]*(('F+ , F-'!Z$2-[1]!tbl_gk[[#This Row],[Positioning]])/('F+ , F-'!Z$2-'F+ , F-'!Z$3))</f>
        <v>1.6267788932832863E-3</v>
      </c>
      <c r="AA164" s="1" cm="1">
        <f t="array" ref="AA164">[1]!table_weight[Vision]*(('F+ , F-'!AA$2-[1]!tbl_gk[[#This Row],[Vision]])/('F+ , F-'!AA$2-'F+ , F-'!AA$3))</f>
        <v>2.8394686137308535E-2</v>
      </c>
      <c r="AB164" s="1" cm="1">
        <f t="array" ref="AB164">[1]!table_weight[Penalties]*(('F+ , F-'!AB$2-[1]!tbl_gk[[#This Row],[Penalties]])/('F+ , F-'!AB$2-'F+ , F-'!AB$3))</f>
        <v>1.4875892553553045E-3</v>
      </c>
      <c r="AC164" s="1" cm="1">
        <f t="array" ref="AC164">[1]!table_weight[Composure]*(('F+ , F-'!AC$2-[1]!tbl_gk[[#This Row],[Composure]])/('F+ , F-'!AC$2-'F+ , F-'!AC$3))</f>
        <v>2.401806158230982E-3</v>
      </c>
      <c r="AD164" s="1" cm="1">
        <f t="array" ref="AD164">[1]!table_weight[Marking]*(('F+ , F-'!AD$2-[1]!tbl_gk[[#This Row],[Marking]])/('F+ , F-'!AD$2-'F+ , F-'!AD$3))</f>
        <v>2.8394686137308601E-2</v>
      </c>
      <c r="AE164" s="1" cm="1">
        <f t="array" ref="AE164">[1]!table_weight[StandingTackle]*(('F+ , F-'!AE$2-[1]!tbl_gk[[#This Row],[StandingTackle]])/('F+ , F-'!AE$2-'F+ , F-'!AE$3))</f>
        <v>2.6900228972187096E-2</v>
      </c>
      <c r="AF164" s="1" cm="1">
        <f t="array" ref="AF164">[1]!table_weight[SlidingTackle]*(('F+ , F-'!AF$2-[1]!tbl_gk[[#This Row],[SlidingTackle]])/('F+ , F-'!AF$2-'F+ , F-'!AF$3))</f>
        <v>9.7139715732897855E-3</v>
      </c>
      <c r="AG164" s="1" cm="1">
        <f t="array" ref="AG164">[1]!table_weight[GKDiving]*(('F+ , F-'!AG$2-[1]!tbl_gk[[#This Row],[GKDiving]])/('F+ , F-'!AG$2-'F+ , F-'!AG$3))</f>
        <v>4.0994828110739248E-2</v>
      </c>
      <c r="AH164" s="1" cm="1">
        <f t="array" ref="AH164">[1]!table_weight[GKHandling]*(('F+ , F-'!AH$2-[1]!tbl_gk[[#This Row],[GKHandling]])/('F+ , F-'!AH$2-'F+ , F-'!AH$3))</f>
        <v>5.3471514927051197E-2</v>
      </c>
      <c r="AI164" s="1" cm="1">
        <f t="array" ref="AI164">[1]!table_weight[GKKicking]*(('F+ , F-'!AI$2-[1]!tbl_gk[[#This Row],[GKKicking]])/('F+ , F-'!AI$2-'F+ , F-'!AI$3))</f>
        <v>2.7727411013081817E-2</v>
      </c>
      <c r="AJ164" s="1" cm="1">
        <f t="array" ref="AJ164">[1]!table_weight[GKPositioning]*(('F+ , F-'!AJ$2-[1]!tbl_gk[[#This Row],[GKPositioning]])/('F+ , F-'!AJ$2-'F+ , F-'!AJ$3))</f>
        <v>1.9551379560506409E-2</v>
      </c>
      <c r="AK164" s="1" cm="1">
        <f t="array" ref="AK164">[1]!table_weight[GKReflexes]*(('F+ , F-'!AK$2-[1]!tbl_gk[[#This Row],[GKReflexes]])/('F+ , F-'!AK$2-'F+ , F-'!AK$3))</f>
        <v>4.1905824290977896E-2</v>
      </c>
    </row>
    <row r="165" spans="1:37" x14ac:dyDescent="0.55000000000000004">
      <c r="A165" s="8">
        <f>[1]!tbl_gk[[#This Row],[ID]]</f>
        <v>184167</v>
      </c>
      <c r="B165" s="2" cm="1">
        <f t="array" ref="B165">[1]!table_weight[ValueEUR]*(('F+ , F-'!B$2-[1]!tbl_gk[[#This Row],[ValueEUR]])/('F+ , F-'!B$2-'F+ , F-'!B$3))</f>
        <v>6.4541795713879782E-4</v>
      </c>
      <c r="C165" s="2" cm="1">
        <f t="array" ref="C165">[1]!table_weight[WageEUR]*(('F+ , F-'!C$2-[1]!tbl_gk[[#This Row],[WageEUR]])/('F+ , F-'!C$2-'F+ , F-'!C$3))</f>
        <v>1.6430792829955629E-3</v>
      </c>
      <c r="D165" s="2" cm="1">
        <f t="array" ref="D165">[1]!table_weight[Crossing]*(('F+ , F-'!D$2-[1]!tbl_gk[[#This Row],[Crossing]])/('F+ , F-'!D$2-'F+ , F-'!D$3))</f>
        <v>2.6900228972187034E-2</v>
      </c>
      <c r="E165" s="2" cm="1">
        <f t="array" ref="E165">[1]!table_weight[Finishing]*(('F+ , F-'!E$2-[1]!tbl_gk[[#This Row],[Finishing]])/('F+ , F-'!E$2-'F+ , F-'!E$3))</f>
        <v>1.59720109522359E-2</v>
      </c>
      <c r="F165" s="2" cm="1">
        <f t="array" ref="F165">[1]!table_weight[HeadingAccuracy]*(('F+ , F-'!F$2-[1]!tbl_gk[[#This Row],[HeadingAccuracy]])/('F+ , F-'!F$2-'F+ , F-'!F$3))</f>
        <v>8.351378275679E-3</v>
      </c>
      <c r="G165" s="2" cm="1">
        <f t="array" ref="G165">[1]!table_weight[ShortPassing]*(('F+ , F-'!G$2-[1]!tbl_gk[[#This Row],[ShortPassing]])/('F+ , F-'!G$2-'F+ , F-'!G$3))</f>
        <v>3.7971195848712121E-2</v>
      </c>
      <c r="H165" s="2" cm="1">
        <f t="array" ref="H165">[1]!table_weight[Volleys]*(('F+ , F-'!H$2-[1]!tbl_gk[[#This Row],[Volleys]])/('F+ , F-'!H$2-'F+ , F-'!H$3))</f>
        <v>1.6203489371833524E-3</v>
      </c>
      <c r="I165" s="2" cm="1">
        <f t="array" ref="I165">[1]!table_weight[Dribbling]*(('F+ , F-'!I$2-[1]!tbl_gk[[#This Row],[Dribbling]])/('F+ , F-'!I$2-'F+ , F-'!I$3))</f>
        <v>1.4668173323482065E-2</v>
      </c>
      <c r="J165" s="2" cm="1">
        <f t="array" ref="J165">[1]!table_weight[Curve]*(('F+ , F-'!J$2-[1]!tbl_gk[[#This Row],[Curve]])/('F+ , F-'!J$2-'F+ , F-'!J$3))</f>
        <v>8.9578474123651938E-3</v>
      </c>
      <c r="K165" s="2" cm="1">
        <f t="array" ref="K165">[1]!table_weight[FKAccuracy]*(('F+ , F-'!K$2-[1]!tbl_gk[[#This Row],[FKAccuracy]])/('F+ , F-'!K$2-'F+ , F-'!K$3))</f>
        <v>9.1268634012777444E-3</v>
      </c>
      <c r="L165" s="2" cm="1">
        <f t="array" ref="L165">[1]!table_weight[LongPassing]*(('F+ , F-'!L$2-[1]!tbl_gk[[#This Row],[LongPassing]])/('F+ , F-'!L$2-'F+ , F-'!L$3))</f>
        <v>1.4077026601970757E-2</v>
      </c>
      <c r="M165" s="2" cm="1">
        <f t="array" ref="M165">[1]!table_weight[BallControl]*(('F+ , F-'!M$2-[1]!tbl_gk[[#This Row],[BallControl]])/('F+ , F-'!M$2-'F+ , F-'!M$3))</f>
        <v>5.6499630579338331E-3</v>
      </c>
      <c r="N165" s="2" cm="1">
        <f t="array" ref="N165">[1]!table_weight[Acceleration]*(('F+ , F-'!N$2-[1]!tbl_gk[[#This Row],[Acceleration]])/('F+ , F-'!N$2-'F+ , F-'!N$3))</f>
        <v>4.2842570554233201E-3</v>
      </c>
      <c r="O165" s="2" cm="1">
        <f t="array" ref="O165">[1]!table_weight[SprintSpeed]*(('F+ , F-'!O$2-[1]!tbl_gk[[#This Row],[SprintSpeed]])/('F+ , F-'!O$2-'F+ , F-'!O$3))</f>
        <v>4.7788256769090301E-3</v>
      </c>
      <c r="P165" s="2" cm="1">
        <f t="array" ref="P165">[1]!table_weight[Agility]*(('F+ , F-'!P$2-[1]!tbl_gk[[#This Row],[Agility]])/('F+ , F-'!P$2-'F+ , F-'!P$3))</f>
        <v>2.8082656619316097E-3</v>
      </c>
      <c r="Q165" s="2" cm="1">
        <f t="array" ref="Q165">[1]!table_weight[Reactions]*(('F+ , F-'!Q$2-[1]!tbl_gk[[#This Row],[Reactions]])/('F+ , F-'!Q$2-'F+ , F-'!Q$3))</f>
        <v>9.2815560012993875E-4</v>
      </c>
      <c r="R165" s="2" cm="1">
        <f t="array" ref="R165">[1]!table_weight[Balance]*(('F+ , F-'!R$2-[1]!tbl_gk[[#This Row],[Balance]])/('F+ , F-'!R$2-'F+ , F-'!R$3))</f>
        <v>1.2417501226228205E-3</v>
      </c>
      <c r="S165" s="2" cm="1">
        <f t="array" ref="S165">[1]!table_weight[ShotPower]*(('F+ , F-'!S$2-[1]!tbl_gk[[#This Row],[ShotPower]])/('F+ , F-'!S$2-'F+ , F-'!S$3))</f>
        <v>2.8567824467413809E-3</v>
      </c>
      <c r="T165" s="2" cm="1">
        <f t="array" ref="T165">[1]!table_weight[Jumping]*(('F+ , F-'!T$2-[1]!tbl_gk[[#This Row],[Jumping]])/('F+ , F-'!T$2-'F+ , F-'!T$3))</f>
        <v>1.3739364259988001E-3</v>
      </c>
      <c r="U165" s="2" cm="1">
        <f t="array" ref="U165">[1]!table_weight[Stamina]*(('F+ , F-'!U$2-[1]!tbl_gk[[#This Row],[Stamina]])/('F+ , F-'!U$2-'F+ , F-'!U$3))</f>
        <v>1.2021943727489499E-2</v>
      </c>
      <c r="V165" s="2" cm="1">
        <f t="array" ref="V165">[1]!table_weight[Strength]*(('F+ , F-'!V$2-[1]!tbl_gk[[#This Row],[Strength]])/('F+ , F-'!V$2-'F+ , F-'!V$3))</f>
        <v>1.4197343068654266E-2</v>
      </c>
      <c r="W165" s="2" cm="1">
        <f t="array" ref="W165">[1]!table_weight[LongShots]*(('F+ , F-'!W$2-[1]!tbl_gk[[#This Row],[LongShots]])/('F+ , F-'!W$2-'F+ , F-'!W$3))</f>
        <v>7.7912248547492196E-3</v>
      </c>
      <c r="X165" s="2" cm="1">
        <f t="array" ref="X165">[1]!table_weight[Aggression]*(('F+ , F-'!X$2-[1]!tbl_gk[[#This Row],[Aggression]])/('F+ , F-'!X$2-'F+ , F-'!X$3))</f>
        <v>1.2777608761788841E-2</v>
      </c>
      <c r="Y165" s="2" cm="1">
        <f t="array" ref="Y165">[1]!table_weight[Interceptions]*(('F+ , F-'!Y$2-[1]!tbl_gk[[#This Row],[Interceptions]])/('F+ , F-'!Y$2-'F+ , F-'!Y$3))</f>
        <v>1.8698939651398346E-2</v>
      </c>
      <c r="Z165" s="2" cm="1">
        <f t="array" ref="Z165">[1]!table_weight[Positioning]*(('F+ , F-'!Z$2-[1]!tbl_gk[[#This Row],[Positioning]])/('F+ , F-'!Z$2-'F+ , F-'!Z$3))</f>
        <v>5.9155596119392221E-4</v>
      </c>
      <c r="AA165" s="2" cm="1">
        <f t="array" ref="AA165">[1]!table_weight[Vision]*(('F+ , F-'!AA$2-[1]!tbl_gk[[#This Row],[Vision]])/('F+ , F-'!AA$2-'F+ , F-'!AA$3))</f>
        <v>1.0648007301490701E-2</v>
      </c>
      <c r="AB165" s="2" cm="1">
        <f t="array" ref="AB165">[1]!table_weight[Penalties]*(('F+ , F-'!AB$2-[1]!tbl_gk[[#This Row],[Penalties]])/('F+ , F-'!AB$2-'F+ , F-'!AB$3))</f>
        <v>1.8399130263605083E-3</v>
      </c>
      <c r="AC165" s="2" cm="1">
        <f t="array" ref="AC165">[1]!table_weight[Composure]*(('F+ , F-'!AC$2-[1]!tbl_gk[[#This Row],[Composure]])/('F+ , F-'!AC$2-'F+ , F-'!AC$3))</f>
        <v>1.814697986218964E-3</v>
      </c>
      <c r="AD165" s="2" cm="1">
        <f t="array" ref="AD165">[1]!table_weight[Marking]*(('F+ , F-'!AD$2-[1]!tbl_gk[[#This Row],[Marking]])/('F+ , F-'!AD$2-'F+ , F-'!AD$3))</f>
        <v>1.41973430686543E-2</v>
      </c>
      <c r="AE165" s="2" cm="1">
        <f t="array" ref="AE165">[1]!table_weight[StandingTackle]*(('F+ , F-'!AE$2-[1]!tbl_gk[[#This Row],[StandingTackle]])/('F+ , F-'!AE$2-'F+ , F-'!AE$3))</f>
        <v>2.465854322450484E-2</v>
      </c>
      <c r="AF165" s="2" cm="1">
        <f t="array" ref="AF165">[1]!table_weight[SlidingTackle]*(('F+ , F-'!AF$2-[1]!tbl_gk[[#This Row],[SlidingTackle]])/('F+ , F-'!AF$2-'F+ , F-'!AF$3))</f>
        <v>4.4833714953645158E-3</v>
      </c>
      <c r="AG165" s="2" cm="1">
        <f t="array" ref="AG165">[1]!table_weight[GKDiving]*(('F+ , F-'!AG$2-[1]!tbl_gk[[#This Row],[GKDiving]])/('F+ , F-'!AG$2-'F+ , F-'!AG$3))</f>
        <v>2.7329885407159499E-2</v>
      </c>
      <c r="AH165" s="2" cm="1">
        <f t="array" ref="AH165">[1]!table_weight[GKHandling]*(('F+ , F-'!AH$2-[1]!tbl_gk[[#This Row],[GKHandling]])/('F+ , F-'!AH$2-'F+ , F-'!AH$3))</f>
        <v>3.386529278713242E-2</v>
      </c>
      <c r="AI165" s="2" cm="1">
        <f t="array" ref="AI165">[1]!table_weight[GKKicking]*(('F+ , F-'!AI$2-[1]!tbl_gk[[#This Row],[GKKicking]])/('F+ , F-'!AI$2-'F+ , F-'!AI$3))</f>
        <v>1.2522056586553079E-2</v>
      </c>
      <c r="AJ165" s="2" cm="1">
        <f t="array" ref="AJ165">[1]!table_weight[GKPositioning]*(('F+ , F-'!AJ$2-[1]!tbl_gk[[#This Row],[GKPositioning]])/('F+ , F-'!AJ$2-'F+ , F-'!AJ$3))</f>
        <v>1.1983103601600703E-2</v>
      </c>
      <c r="AK165" s="2" cm="1">
        <f t="array" ref="AK165">[1]!table_weight[GKReflexes]*(('F+ , F-'!AK$2-[1]!tbl_gk[[#This Row],[GKReflexes]])/('F+ , F-'!AK$2-'F+ , F-'!AK$3))</f>
        <v>2.7329885407159499E-2</v>
      </c>
    </row>
    <row r="166" spans="1:37" x14ac:dyDescent="0.55000000000000004">
      <c r="A166" s="7">
        <f>[1]!tbl_gk[[#This Row],[ID]]</f>
        <v>184254</v>
      </c>
      <c r="B166" s="1" cm="1">
        <f t="array" ref="B166">[1]!table_weight[ValueEUR]*(('F+ , F-'!B$2-[1]!tbl_gk[[#This Row],[ValueEUR]])/('F+ , F-'!B$2-'F+ , F-'!B$3))</f>
        <v>4.9695022046554962E-5</v>
      </c>
      <c r="C166" s="1" cm="1">
        <f t="array" ref="C166">[1]!table_weight[WageEUR]*(('F+ , F-'!C$2-[1]!tbl_gk[[#This Row],[WageEUR]])/('F+ , F-'!C$2-'F+ , F-'!C$3))</f>
        <v>3.9120935309418161E-4</v>
      </c>
      <c r="D166" s="1" cm="1">
        <f t="array" ref="D166">[1]!table_weight[Crossing]*(('F+ , F-'!D$2-[1]!tbl_gk[[#This Row],[Crossing]])/('F+ , F-'!D$2-'F+ , F-'!D$3))</f>
        <v>3.6987814836757178E-2</v>
      </c>
      <c r="E166" s="1" cm="1">
        <f t="array" ref="E166">[1]!table_weight[Finishing]*(('F+ , F-'!E$2-[1]!tbl_gk[[#This Row],[Finishing]])/('F+ , F-'!E$2-'F+ , F-'!E$3))</f>
        <v>1.59720109522359E-2</v>
      </c>
      <c r="F166" s="1" cm="1">
        <f t="array" ref="F166">[1]!table_weight[HeadingAccuracy]*(('F+ , F-'!F$2-[1]!tbl_gk[[#This Row],[HeadingAccuracy]])/('F+ , F-'!F$2-'F+ , F-'!F$3))</f>
        <v>1.210949849973455E-2</v>
      </c>
      <c r="G166" s="1" cm="1">
        <f t="array" ref="G166">[1]!table_weight[ShortPassing]*(('F+ , F-'!G$2-[1]!tbl_gk[[#This Row],[ShortPassing]])/('F+ , F-'!G$2-'F+ , F-'!G$3))</f>
        <v>6.047264524054153E-2</v>
      </c>
      <c r="H166" s="1" cm="1">
        <f t="array" ref="H166">[1]!table_weight[Volleys]*(('F+ , F-'!H$2-[1]!tbl_gk[[#This Row],[Volleys]])/('F+ , F-'!H$2-'F+ , F-'!H$3))</f>
        <v>2.0833057763785961E-3</v>
      </c>
      <c r="I166" s="1" cm="1">
        <f t="array" ref="I166">[1]!table_weight[Dribbling]*(('F+ , F-'!I$2-[1]!tbl_gk[[#This Row],[Dribbling]])/('F+ , F-'!I$2-'F+ , F-'!I$3))</f>
        <v>2.1513320874440363E-2</v>
      </c>
      <c r="J166" s="1" cm="1">
        <f t="array" ref="J166">[1]!table_weight[Curve]*(('F+ , F-'!J$2-[1]!tbl_gk[[#This Row],[Curve]])/('F+ , F-'!J$2-'F+ , F-'!J$3))</f>
        <v>9.9719433458404991E-3</v>
      </c>
      <c r="K166" s="1" cm="1">
        <f t="array" ref="K166">[1]!table_weight[FKAccuracy]*(('F+ , F-'!K$2-[1]!tbl_gk[[#This Row],[FKAccuracy]])/('F+ , F-'!K$2-'F+ , F-'!K$3))</f>
        <v>9.8874353513842238E-3</v>
      </c>
      <c r="L166" s="1" cm="1">
        <f t="array" ref="L166">[1]!table_weight[LongPassing]*(('F+ , F-'!L$2-[1]!tbl_gk[[#This Row],[LongPassing]])/('F+ , F-'!L$2-'F+ , F-'!L$3))</f>
        <v>2.4905508603486726E-2</v>
      </c>
      <c r="M166" s="1" cm="1">
        <f t="array" ref="M166">[1]!table_weight[BallControl]*(('F+ , F-'!M$2-[1]!tbl_gk[[#This Row],[BallControl]])/('F+ , F-'!M$2-'F+ , F-'!M$3))</f>
        <v>1.1299926115867666E-2</v>
      </c>
      <c r="N166" s="1" cm="1">
        <f t="array" ref="N166">[1]!table_weight[Acceleration]*(('F+ , F-'!N$2-[1]!tbl_gk[[#This Row],[Acceleration]])/('F+ , F-'!N$2-'F+ , F-'!N$3))</f>
        <v>7.2155908301866443E-3</v>
      </c>
      <c r="O166" s="1" cm="1">
        <f t="array" ref="O166">[1]!table_weight[SprintSpeed]*(('F+ , F-'!O$2-[1]!tbl_gk[[#This Row],[SprintSpeed]])/('F+ , F-'!O$2-'F+ , F-'!O$3))</f>
        <v>8.1521143900212863E-3</v>
      </c>
      <c r="P166" s="1" cm="1">
        <f t="array" ref="P166">[1]!table_weight[Agility]*(('F+ , F-'!P$2-[1]!tbl_gk[[#This Row],[Agility]])/('F+ , F-'!P$2-'F+ , F-'!P$3))</f>
        <v>3.8613652851559629E-3</v>
      </c>
      <c r="Q166" s="1" cm="1">
        <f t="array" ref="Q166">[1]!table_weight[Reactions]*(('F+ , F-'!Q$2-[1]!tbl_gk[[#This Row],[Reactions]])/('F+ , F-'!Q$2-'F+ , F-'!Q$3))</f>
        <v>1.5984902002237835E-3</v>
      </c>
      <c r="R166" s="1" cm="1">
        <f t="array" ref="R166">[1]!table_weight[Balance]*(('F+ , F-'!R$2-[1]!tbl_gk[[#This Row],[Balance]])/('F+ , F-'!R$2-'F+ , F-'!R$3))</f>
        <v>1.8005376778030898E-3</v>
      </c>
      <c r="S166" s="1" cm="1">
        <f t="array" ref="S166">[1]!table_weight[ShotPower]*(('F+ , F-'!S$2-[1]!tbl_gk[[#This Row],[ShotPower]])/('F+ , F-'!S$2-'F+ , F-'!S$3))</f>
        <v>5.4538573983244545E-3</v>
      </c>
      <c r="T166" s="1" cm="1">
        <f t="array" ref="T166">[1]!table_weight[Jumping]*(('F+ , F-'!T$2-[1]!tbl_gk[[#This Row],[Jumping]])/('F+ , F-'!T$2-'F+ , F-'!T$3))</f>
        <v>2.2326466922480506E-3</v>
      </c>
      <c r="U166" s="1" cm="1">
        <f t="array" ref="U166">[1]!table_weight[Stamina]*(('F+ , F-'!U$2-[1]!tbl_gk[[#This Row],[Stamina]])/('F+ , F-'!U$2-'F+ , F-'!U$3))</f>
        <v>1.6315495058735752E-2</v>
      </c>
      <c r="V166" s="1" cm="1">
        <f t="array" ref="V166">[1]!table_weight[Strength]*(('F+ , F-'!V$2-[1]!tbl_gk[[#This Row],[Strength]])/('F+ , F-'!V$2-'F+ , F-'!V$3))</f>
        <v>1.5084677010445158E-2</v>
      </c>
      <c r="W166" s="1" cm="1">
        <f t="array" ref="W166">[1]!table_weight[LongShots]*(('F+ , F-'!W$2-[1]!tbl_gk[[#This Row],[LongShots]])/('F+ , F-'!W$2-'F+ , F-'!W$3))</f>
        <v>9.0897623305407575E-3</v>
      </c>
      <c r="X166" s="1" cm="1">
        <f t="array" ref="X166">[1]!table_weight[Aggression]*(('F+ , F-'!X$2-[1]!tbl_gk[[#This Row],[Aggression]])/('F+ , F-'!X$2-'F+ , F-'!X$3))</f>
        <v>1.7036811682385123E-2</v>
      </c>
      <c r="Y166" s="1" cm="1">
        <f t="array" ref="Y166">[1]!table_weight[Interceptions]*(('F+ , F-'!Y$2-[1]!tbl_gk[[#This Row],[Interceptions]])/('F+ , F-'!Y$2-'F+ , F-'!Y$3))</f>
        <v>2.0084046292242669E-2</v>
      </c>
      <c r="Z166" s="1" cm="1">
        <f t="array" ref="Z166">[1]!table_weight[Positioning]*(('F+ , F-'!Z$2-[1]!tbl_gk[[#This Row],[Positioning]])/('F+ , F-'!Z$2-'F+ , F-'!Z$3))</f>
        <v>4.4366697089544168E-4</v>
      </c>
      <c r="AA166" s="1" cm="1">
        <f t="array" ref="AA166">[1]!table_weight[Vision]*(('F+ , F-'!AA$2-[1]!tbl_gk[[#This Row],[Vision]])/('F+ , F-'!AA$2-'F+ , F-'!AA$3))</f>
        <v>2.3425616063279545E-2</v>
      </c>
      <c r="AB166" s="1" cm="1">
        <f t="array" ref="AB166">[1]!table_weight[Penalties]*(('F+ , F-'!AB$2-[1]!tbl_gk[[#This Row],[Penalties]])/('F+ , F-'!AB$2-'F+ , F-'!AB$3))</f>
        <v>2.153089711698467E-3</v>
      </c>
      <c r="AC166" s="1" cm="1">
        <f t="array" ref="AC166">[1]!table_weight[Composure]*(('F+ , F-'!AC$2-[1]!tbl_gk[[#This Row],[Composure]])/('F+ , F-'!AC$2-'F+ , F-'!AC$3))</f>
        <v>1.3877102247556784E-3</v>
      </c>
      <c r="AD166" s="1" cm="1">
        <f t="array" ref="AD166">[1]!table_weight[Marking]*(('F+ , F-'!AD$2-[1]!tbl_gk[[#This Row],[Marking]])/('F+ , F-'!AD$2-'F+ , F-'!AD$3))</f>
        <v>2.366223844775717E-2</v>
      </c>
      <c r="AE166" s="1" cm="1">
        <f t="array" ref="AE166">[1]!table_weight[StandingTackle]*(('F+ , F-'!AE$2-[1]!tbl_gk[[#This Row],[StandingTackle]])/('F+ , F-'!AE$2-'F+ , F-'!AE$3))</f>
        <v>4.0350343458280639E-2</v>
      </c>
      <c r="AF166" s="1" cm="1">
        <f t="array" ref="AF166">[1]!table_weight[SlidingTackle]*(('F+ , F-'!AF$2-[1]!tbl_gk[[#This Row],[SlidingTackle]])/('F+ , F-'!AF$2-'F+ , F-'!AF$3))</f>
        <v>1.2702885903532796E-2</v>
      </c>
      <c r="AG166" s="1" cm="1">
        <f t="array" ref="AG166">[1]!table_weight[GKDiving]*(('F+ , F-'!AG$2-[1]!tbl_gk[[#This Row],[GKDiving]])/('F+ , F-'!AG$2-'F+ , F-'!AG$3))</f>
        <v>3.7578592434844307E-2</v>
      </c>
      <c r="AH166" s="1" cm="1">
        <f t="array" ref="AH166">[1]!table_weight[GKHandling]*(('F+ , F-'!AH$2-[1]!tbl_gk[[#This Row],[GKHandling]])/('F+ , F-'!AH$2-'F+ , F-'!AH$3))</f>
        <v>4.4559595772542655E-2</v>
      </c>
      <c r="AI166" s="1" cm="1">
        <f t="array" ref="AI166">[1]!table_weight[GKKicking]*(('F+ , F-'!AI$2-[1]!tbl_gk[[#This Row],[GKKicking]])/('F+ , F-'!AI$2-'F+ , F-'!AI$3))</f>
        <v>2.5044113173106158E-2</v>
      </c>
      <c r="AJ166" s="1" cm="1">
        <f t="array" ref="AJ166">[1]!table_weight[GKPositioning]*(('F+ , F-'!AJ$2-[1]!tbl_gk[[#This Row],[GKPositioning]])/('F+ , F-'!AJ$2-'F+ , F-'!AJ$3))</f>
        <v>1.7028620907537841E-2</v>
      </c>
      <c r="AK166" s="1" cm="1">
        <f t="array" ref="AK166">[1]!table_weight[GKReflexes]*(('F+ , F-'!AK$2-[1]!tbl_gk[[#This Row],[GKReflexes]])/('F+ , F-'!AK$2-'F+ , F-'!AK$3))</f>
        <v>3.4617854849068701E-2</v>
      </c>
    </row>
    <row r="167" spans="1:37" x14ac:dyDescent="0.55000000000000004">
      <c r="A167" s="8">
        <f>[1]!tbl_gk[[#This Row],[ID]]</f>
        <v>184282</v>
      </c>
      <c r="B167" s="2" cm="1">
        <f t="array" ref="B167">[1]!table_weight[ValueEUR]*(('F+ , F-'!B$2-[1]!tbl_gk[[#This Row],[ValueEUR]])/('F+ , F-'!B$2-'F+ , F-'!B$3))</f>
        <v>4.6608374714470808E-5</v>
      </c>
      <c r="C167" s="2" cm="1">
        <f t="array" ref="C167">[1]!table_weight[WageEUR]*(('F+ , F-'!C$2-[1]!tbl_gk[[#This Row],[WageEUR]])/('F+ , F-'!C$2-'F+ , F-'!C$3))</f>
        <v>0</v>
      </c>
      <c r="D167" s="2" cm="1">
        <f t="array" ref="D167">[1]!table_weight[Crossing]*(('F+ , F-'!D$2-[1]!tbl_gk[[#This Row],[Crossing]])/('F+ , F-'!D$2-'F+ , F-'!D$3))</f>
        <v>3.2504443341392672E-2</v>
      </c>
      <c r="E167" s="2" cm="1">
        <f t="array" ref="E167">[1]!table_weight[Finishing]*(('F+ , F-'!E$2-[1]!tbl_gk[[#This Row],[Finishing]])/('F+ , F-'!E$2-'F+ , F-'!E$3))</f>
        <v>1.2977258898691668E-2</v>
      </c>
      <c r="F167" s="2" cm="1">
        <f t="array" ref="F167">[1]!table_weight[HeadingAccuracy]*(('F+ , F-'!F$2-[1]!tbl_gk[[#This Row],[HeadingAccuracy]])/('F+ , F-'!F$2-'F+ , F-'!F$3))</f>
        <v>1.1274360672166649E-2</v>
      </c>
      <c r="G167" s="2" cm="1">
        <f t="array" ref="G167">[1]!table_weight[ShortPassing]*(('F+ , F-'!G$2-[1]!tbl_gk[[#This Row],[ShortPassing]])/('F+ , F-'!G$2-'F+ , F-'!G$3))</f>
        <v>5.3440942305594832E-2</v>
      </c>
      <c r="H167" s="2" cm="1">
        <f t="array" ref="H167">[1]!table_weight[Volleys]*(('F+ , F-'!H$2-[1]!tbl_gk[[#This Row],[Volleys]])/('F+ , F-'!H$2-'F+ , F-'!H$3))</f>
        <v>1.6203489371833524E-3</v>
      </c>
      <c r="I167" s="2" cm="1">
        <f t="array" ref="I167">[1]!table_weight[Dribbling]*(('F+ , F-'!I$2-[1]!tbl_gk[[#This Row],[Dribbling]])/('F+ , F-'!I$2-'F+ , F-'!I$3))</f>
        <v>1.8579686209743949E-2</v>
      </c>
      <c r="J167" s="2" cm="1">
        <f t="array" ref="J167">[1]!table_weight[Curve]*(('F+ , F-'!J$2-[1]!tbl_gk[[#This Row],[Curve]])/('F+ , F-'!J$2-'F+ , F-'!J$3))</f>
        <v>9.8029273569279467E-3</v>
      </c>
      <c r="K167" s="2" cm="1">
        <f t="array" ref="K167">[1]!table_weight[FKAccuracy]*(('F+ , F-'!K$2-[1]!tbl_gk[[#This Row],[FKAccuracy]])/('F+ , F-'!K$2-'F+ , F-'!K$3))</f>
        <v>9.4310921813203358E-3</v>
      </c>
      <c r="L167" s="2" cm="1">
        <f t="array" ref="L167">[1]!table_weight[LongPassing]*(('F+ , F-'!L$2-[1]!tbl_gk[[#This Row],[LongPassing]])/('F+ , F-'!L$2-'F+ , F-'!L$3))</f>
        <v>2.8154053203941515E-2</v>
      </c>
      <c r="M167" s="2" cm="1">
        <f t="array" ref="M167">[1]!table_weight[BallControl]*(('F+ , F-'!M$2-[1]!tbl_gk[[#This Row],[BallControl]])/('F+ , F-'!M$2-'F+ , F-'!M$3))</f>
        <v>1.0865313572949679E-2</v>
      </c>
      <c r="N167" s="2" cm="1">
        <f t="array" ref="N167">[1]!table_weight[Acceleration]*(('F+ , F-'!N$2-[1]!tbl_gk[[#This Row],[Acceleration]])/('F+ , F-'!N$2-'F+ , F-'!N$3))</f>
        <v>2.2548721344333262E-3</v>
      </c>
      <c r="O167" s="2" cm="1">
        <f t="array" ref="O167">[1]!table_weight[SprintSpeed]*(('F+ , F-'!O$2-[1]!tbl_gk[[#This Row],[SprintSpeed]])/('F+ , F-'!O$2-'F+ , F-'!O$3))</f>
        <v>3.092181320352902E-3</v>
      </c>
      <c r="P167" s="2" cm="1">
        <f t="array" ref="P167">[1]!table_weight[Agility]*(('F+ , F-'!P$2-[1]!tbl_gk[[#This Row],[Agility]])/('F+ , F-'!P$2-'F+ , F-'!P$3))</f>
        <v>1.9891881772015566E-3</v>
      </c>
      <c r="Q167" s="2" cm="1">
        <f t="array" ref="Q167">[1]!table_weight[Reactions]*(('F+ , F-'!Q$2-[1]!tbl_gk[[#This Row],[Reactions]])/('F+ , F-'!Q$2-'F+ , F-'!Q$3))</f>
        <v>1.5984902002237835E-3</v>
      </c>
      <c r="R167" s="2" cm="1">
        <f t="array" ref="R167">[1]!table_weight[Balance]*(('F+ , F-'!R$2-[1]!tbl_gk[[#This Row],[Balance]])/('F+ , F-'!R$2-'F+ , F-'!R$3))</f>
        <v>1.4280126410162438E-3</v>
      </c>
      <c r="S167" s="2" cm="1">
        <f t="array" ref="S167">[1]!table_weight[ShotPower]*(('F+ , F-'!S$2-[1]!tbl_gk[[#This Row],[ShotPower]])/('F+ , F-'!S$2-'F+ , F-'!S$3))</f>
        <v>7.0121023692742987E-3</v>
      </c>
      <c r="T167" s="2" cm="1">
        <f t="array" ref="T167">[1]!table_weight[Jumping]*(('F+ , F-'!T$2-[1]!tbl_gk[[#This Row],[Jumping]])/('F+ , F-'!T$2-'F+ , F-'!T$3))</f>
        <v>4.2076803046213257E-3</v>
      </c>
      <c r="U167" s="2" cm="1">
        <f t="array" ref="U167">[1]!table_weight[Stamina]*(('F+ , F-'!U$2-[1]!tbl_gk[[#This Row],[Stamina]])/('F+ , F-'!U$2-'F+ , F-'!U$3))</f>
        <v>1.0304523194991E-2</v>
      </c>
      <c r="V167" s="2" cm="1">
        <f t="array" ref="V167">[1]!table_weight[Strength]*(('F+ , F-'!V$2-[1]!tbl_gk[[#This Row],[Strength]])/('F+ , F-'!V$2-'F+ , F-'!V$3))</f>
        <v>1.9521346719399615E-2</v>
      </c>
      <c r="W167" s="2" cm="1">
        <f t="array" ref="W167">[1]!table_weight[LongShots]*(('F+ , F-'!W$2-[1]!tbl_gk[[#This Row],[LongShots]])/('F+ , F-'!W$2-'F+ , F-'!W$3))</f>
        <v>8.0509323499075268E-3</v>
      </c>
      <c r="X167" s="2" cm="1">
        <f t="array" ref="X167">[1]!table_weight[Aggression]*(('F+ , F-'!X$2-[1]!tbl_gk[[#This Row],[Aggression]])/('F+ , F-'!X$2-'F+ , F-'!X$3))</f>
        <v>6.0845756008518295E-4</v>
      </c>
      <c r="Y167" s="2" cm="1">
        <f t="array" ref="Y167">[1]!table_weight[Interceptions]*(('F+ , F-'!Y$2-[1]!tbl_gk[[#This Row],[Interceptions]])/('F+ , F-'!Y$2-'F+ , F-'!Y$3))</f>
        <v>2.0776599612664828E-2</v>
      </c>
      <c r="Z167" s="2" cm="1">
        <f t="array" ref="Z167">[1]!table_weight[Positioning]*(('F+ , F-'!Z$2-[1]!tbl_gk[[#This Row],[Positioning]])/('F+ , F-'!Z$2-'F+ , F-'!Z$3))</f>
        <v>1.0352229320893639E-3</v>
      </c>
      <c r="AA167" s="2" cm="1">
        <f t="array" ref="AA167">[1]!table_weight[Vision]*(('F+ , F-'!AA$2-[1]!tbl_gk[[#This Row],[Vision]])/('F+ , F-'!AA$2-'F+ , F-'!AA$3))</f>
        <v>2.0586147449548689E-2</v>
      </c>
      <c r="AB167" s="2" cm="1">
        <f t="array" ref="AB167">[1]!table_weight[Penalties]*(('F+ , F-'!AB$2-[1]!tbl_gk[[#This Row],[Penalties]])/('F+ , F-'!AB$2-'F+ , F-'!AB$3))</f>
        <v>2.4662663970364263E-3</v>
      </c>
      <c r="AC167" s="2" cm="1">
        <f t="array" ref="AC167">[1]!table_weight[Composure]*(('F+ , F-'!AC$2-[1]!tbl_gk[[#This Row],[Composure]])/('F+ , F-'!AC$2-'F+ , F-'!AC$3))</f>
        <v>2.4551796284138926E-3</v>
      </c>
      <c r="AD167" s="2" cm="1">
        <f t="array" ref="AD167">[1]!table_weight[Marking]*(('F+ , F-'!AD$2-[1]!tbl_gk[[#This Row],[Marking]])/('F+ , F-'!AD$2-'F+ , F-'!AD$3))</f>
        <v>2.0507273321389546E-2</v>
      </c>
      <c r="AE167" s="2" cm="1">
        <f t="array" ref="AE167">[1]!table_weight[StandingTackle]*(('F+ , F-'!AE$2-[1]!tbl_gk[[#This Row],[StandingTackle]])/('F+ , F-'!AE$2-'F+ , F-'!AE$3))</f>
        <v>2.6900228972187096E-2</v>
      </c>
      <c r="AF167" s="2" cm="1">
        <f t="array" ref="AF167">[1]!table_weight[SlidingTackle]*(('F+ , F-'!AF$2-[1]!tbl_gk[[#This Row],[SlidingTackle]])/('F+ , F-'!AF$2-'F+ , F-'!AF$3))</f>
        <v>7.4722858256075263E-3</v>
      </c>
      <c r="AG167" s="2" cm="1">
        <f t="array" ref="AG167">[1]!table_weight[GKDiving]*(('F+ , F-'!AG$2-[1]!tbl_gk[[#This Row],[GKDiving]])/('F+ , F-'!AG$2-'F+ , F-'!AG$3))</f>
        <v>4.7827299462529123E-2</v>
      </c>
      <c r="AH167" s="2" cm="1">
        <f t="array" ref="AH167">[1]!table_weight[GKHandling]*(('F+ , F-'!AH$2-[1]!tbl_gk[[#This Row],[GKHandling]])/('F+ , F-'!AH$2-'F+ , F-'!AH$3))</f>
        <v>5.3471514927051197E-2</v>
      </c>
      <c r="AI167" s="2" cm="1">
        <f t="array" ref="AI167">[1]!table_weight[GKKicking]*(('F+ , F-'!AI$2-[1]!tbl_gk[[#This Row],[GKKicking]])/('F+ , F-'!AI$2-'F+ , F-'!AI$3))</f>
        <v>3.2199574079707916E-2</v>
      </c>
      <c r="AJ167" s="2" cm="1">
        <f t="array" ref="AJ167">[1]!table_weight[GKPositioning]*(('F+ , F-'!AJ$2-[1]!tbl_gk[[#This Row],[GKPositioning]])/('F+ , F-'!AJ$2-'F+ , F-'!AJ$3))</f>
        <v>2.0182069223748555E-2</v>
      </c>
      <c r="AK167" s="2" cm="1">
        <f t="array" ref="AK167">[1]!table_weight[GKReflexes]*(('F+ , F-'!AK$2-[1]!tbl_gk[[#This Row],[GKReflexes]])/('F+ , F-'!AK$2-'F+ , F-'!AK$3))</f>
        <v>5.2837778453841702E-2</v>
      </c>
    </row>
    <row r="168" spans="1:37" x14ac:dyDescent="0.55000000000000004">
      <c r="A168" s="7">
        <f>[1]!tbl_gk[[#This Row],[ID]]</f>
        <v>184436</v>
      </c>
      <c r="B168" s="1" cm="1">
        <f t="array" ref="B168">[1]!table_weight[ValueEUR]*(('F+ , F-'!B$2-[1]!tbl_gk[[#This Row],[ValueEUR]])/('F+ , F-'!B$2-'F+ , F-'!B$3))</f>
        <v>2.8273689561890902E-4</v>
      </c>
      <c r="C168" s="1" cm="1">
        <f t="array" ref="C168">[1]!table_weight[WageEUR]*(('F+ , F-'!C$2-[1]!tbl_gk[[#This Row],[WageEUR]])/('F+ , F-'!C$2-'F+ , F-'!C$3))</f>
        <v>4.772754107749016E-3</v>
      </c>
      <c r="D168" s="1" cm="1">
        <f t="array" ref="D168">[1]!table_weight[Crossing]*(('F+ , F-'!D$2-[1]!tbl_gk[[#This Row],[Crossing]])/('F+ , F-'!D$2-'F+ , F-'!D$3))</f>
        <v>3.3625286215233793E-2</v>
      </c>
      <c r="E168" s="1" cm="1">
        <f t="array" ref="E168">[1]!table_weight[Finishing]*(('F+ , F-'!E$2-[1]!tbl_gk[[#This Row],[Finishing]])/('F+ , F-'!E$2-'F+ , F-'!E$3))</f>
        <v>1.59720109522359E-2</v>
      </c>
      <c r="F168" s="1" cm="1">
        <f t="array" ref="F168">[1]!table_weight[HeadingAccuracy]*(('F+ , F-'!F$2-[1]!tbl_gk[[#This Row],[HeadingAccuracy]])/('F+ , F-'!F$2-'F+ , F-'!F$3))</f>
        <v>9.1865161032469011E-3</v>
      </c>
      <c r="G168" s="1" cm="1">
        <f t="array" ref="G168">[1]!table_weight[ShortPassing]*(('F+ , F-'!G$2-[1]!tbl_gk[[#This Row],[ShortPassing]])/('F+ , F-'!G$2-'F+ , F-'!G$3))</f>
        <v>4.6409239370648142E-2</v>
      </c>
      <c r="H168" s="1" cm="1">
        <f t="array" ref="H168">[1]!table_weight[Volleys]*(('F+ , F-'!H$2-[1]!tbl_gk[[#This Row],[Volleys]])/('F+ , F-'!H$2-'F+ , F-'!H$3))</f>
        <v>1.5046097273845413E-3</v>
      </c>
      <c r="I168" s="1" cm="1">
        <f t="array" ref="I168">[1]!table_weight[Dribbling]*(('F+ , F-'!I$2-[1]!tbl_gk[[#This Row],[Dribbling]])/('F+ , F-'!I$2-'F+ , F-'!I$3))</f>
        <v>1.6623929766613008E-2</v>
      </c>
      <c r="J168" s="1" cm="1">
        <f t="array" ref="J168">[1]!table_weight[Curve]*(('F+ , F-'!J$2-[1]!tbl_gk[[#This Row],[Curve]])/('F+ , F-'!J$2-'F+ , F-'!J$3))</f>
        <v>9.8029273569279467E-3</v>
      </c>
      <c r="K168" s="1" cm="1">
        <f t="array" ref="K168">[1]!table_weight[FKAccuracy]*(('F+ , F-'!K$2-[1]!tbl_gk[[#This Row],[FKAccuracy]])/('F+ , F-'!K$2-'F+ , F-'!K$3))</f>
        <v>9.5832065713416324E-3</v>
      </c>
      <c r="L168" s="1" cm="1">
        <f t="array" ref="L168">[1]!table_weight[LongPassing]*(('F+ , F-'!L$2-[1]!tbl_gk[[#This Row],[LongPassing]])/('F+ , F-'!L$2-'F+ , F-'!L$3))</f>
        <v>2.1656964003031933E-2</v>
      </c>
      <c r="M168" s="1" cm="1">
        <f t="array" ref="M168">[1]!table_weight[BallControl]*(('F+ , F-'!M$2-[1]!tbl_gk[[#This Row],[BallControl]])/('F+ , F-'!M$2-'F+ , F-'!M$3))</f>
        <v>1.0430701030031691E-2</v>
      </c>
      <c r="N168" s="1" cm="1">
        <f t="array" ref="N168">[1]!table_weight[Acceleration]*(('F+ , F-'!N$2-[1]!tbl_gk[[#This Row],[Acceleration]])/('F+ , F-'!N$2-'F+ , F-'!N$3))</f>
        <v>1.3529232806599957E-3</v>
      </c>
      <c r="O168" s="1" cm="1">
        <f t="array" ref="O168">[1]!table_weight[SprintSpeed]*(('F+ , F-'!O$2-[1]!tbl_gk[[#This Row],[SprintSpeed]])/('F+ , F-'!O$2-'F+ , F-'!O$3))</f>
        <v>1.6866443565561283E-3</v>
      </c>
      <c r="P168" s="1" cm="1">
        <f t="array" ref="P168">[1]!table_weight[Agility]*(('F+ , F-'!P$2-[1]!tbl_gk[[#This Row],[Agility]])/('F+ , F-'!P$2-'F+ , F-'!P$3))</f>
        <v>4.3294095621445646E-3</v>
      </c>
      <c r="Q168" s="1" cm="1">
        <f t="array" ref="Q168">[1]!table_weight[Reactions]*(('F+ , F-'!Q$2-[1]!tbl_gk[[#This Row],[Reactions]])/('F+ , F-'!Q$2-'F+ , F-'!Q$3))</f>
        <v>1.0828482001515951E-3</v>
      </c>
      <c r="R168" s="1" cm="1">
        <f t="array" ref="R168">[1]!table_weight[Balance]*(('F+ , F-'!R$2-[1]!tbl_gk[[#This Row],[Balance]])/('F+ , F-'!R$2-'F+ , F-'!R$3))</f>
        <v>1.5521876532785257E-3</v>
      </c>
      <c r="S168" s="1" cm="1">
        <f t="array" ref="S168">[1]!table_weight[ShotPower]*(('F+ , F-'!S$2-[1]!tbl_gk[[#This Row],[ShotPower]])/('F+ , F-'!S$2-'F+ , F-'!S$3))</f>
        <v>4.93444240800784E-3</v>
      </c>
      <c r="T168" s="1" cm="1">
        <f t="array" ref="T168">[1]!table_weight[Jumping]*(('F+ , F-'!T$2-[1]!tbl_gk[[#This Row],[Jumping]])/('F+ , F-'!T$2-'F+ , F-'!T$3))</f>
        <v>3.4348410649970003E-4</v>
      </c>
      <c r="U168" s="1" cm="1">
        <f t="array" ref="U168">[1]!table_weight[Stamina]*(('F+ , F-'!U$2-[1]!tbl_gk[[#This Row],[Stamina]])/('F+ , F-'!U$2-'F+ , F-'!U$3))</f>
        <v>5.1522615974955001E-3</v>
      </c>
      <c r="V168" s="1" cm="1">
        <f t="array" ref="V168">[1]!table_weight[Strength]*(('F+ , F-'!V$2-[1]!tbl_gk[[#This Row],[Strength]])/('F+ , F-'!V$2-'F+ , F-'!V$3))</f>
        <v>1.6859344894026941E-2</v>
      </c>
      <c r="W168" s="1" cm="1">
        <f t="array" ref="W168">[1]!table_weight[LongShots]*(('F+ , F-'!W$2-[1]!tbl_gk[[#This Row],[LongShots]])/('F+ , F-'!W$2-'F+ , F-'!W$3))</f>
        <v>8.3106398450658349E-3</v>
      </c>
      <c r="X168" s="1" cm="1">
        <f t="array" ref="X168">[1]!table_weight[Aggression]*(('F+ , F-'!X$2-[1]!tbl_gk[[#This Row],[Aggression]])/('F+ , F-'!X$2-'F+ , F-'!X$3))</f>
        <v>4.8676604806814636E-3</v>
      </c>
      <c r="Y168" s="1" cm="1">
        <f t="array" ref="Y168">[1]!table_weight[Interceptions]*(('F+ , F-'!Y$2-[1]!tbl_gk[[#This Row],[Interceptions]])/('F+ , F-'!Y$2-'F+ , F-'!Y$3))</f>
        <v>1.3851066408443219E-2</v>
      </c>
      <c r="Z168" s="1" cm="1">
        <f t="array" ref="Z168">[1]!table_weight[Positioning]*(('F+ , F-'!Z$2-[1]!tbl_gk[[#This Row],[Positioning]])/('F+ , F-'!Z$2-'F+ , F-'!Z$3))</f>
        <v>4.4366697089544168E-4</v>
      </c>
      <c r="AA168" s="1" cm="1">
        <f t="array" ref="AA168">[1]!table_weight[Vision]*(('F+ , F-'!AA$2-[1]!tbl_gk[[#This Row],[Vision]])/('F+ , F-'!AA$2-'F+ , F-'!AA$3))</f>
        <v>1.8456545989250551E-2</v>
      </c>
      <c r="AB168" s="1" cm="1">
        <f t="array" ref="AB168">[1]!table_weight[Penalties]*(('F+ , F-'!AB$2-[1]!tbl_gk[[#This Row],[Penalties]])/('F+ , F-'!AB$2-'F+ , F-'!AB$3))</f>
        <v>2.0747955403639775E-3</v>
      </c>
      <c r="AC168" s="1" cm="1">
        <f t="array" ref="AC168">[1]!table_weight[Composure]*(('F+ , F-'!AC$2-[1]!tbl_gk[[#This Row],[Composure]])/('F+ , F-'!AC$2-'F+ , F-'!AC$3))</f>
        <v>6.4048164219492846E-4</v>
      </c>
      <c r="AD168" s="1" cm="1">
        <f t="array" ref="AD168">[1]!table_weight[Marking]*(('F+ , F-'!AD$2-[1]!tbl_gk[[#This Row],[Marking]])/('F+ , F-'!AD$2-'F+ , F-'!AD$3))</f>
        <v>2.366223844775717E-2</v>
      </c>
      <c r="AE168" s="1" cm="1">
        <f t="array" ref="AE168">[1]!table_weight[StandingTackle]*(('F+ , F-'!AE$2-[1]!tbl_gk[[#This Row],[StandingTackle]])/('F+ , F-'!AE$2-'F+ , F-'!AE$3))</f>
        <v>2.9141914719869356E-2</v>
      </c>
      <c r="AF168" s="1" cm="1">
        <f t="array" ref="AF168">[1]!table_weight[SlidingTackle]*(('F+ , F-'!AF$2-[1]!tbl_gk[[#This Row],[SlidingTackle]])/('F+ , F-'!AF$2-'F+ , F-'!AF$3))</f>
        <v>5.977828660486021E-3</v>
      </c>
      <c r="AG168" s="1" cm="1">
        <f t="array" ref="AG168">[1]!table_weight[GKDiving]*(('F+ , F-'!AG$2-[1]!tbl_gk[[#This Row],[GKDiving]])/('F+ , F-'!AG$2-'F+ , F-'!AG$3))</f>
        <v>3.0746121083054436E-2</v>
      </c>
      <c r="AH168" s="1" cm="1">
        <f t="array" ref="AH168">[1]!table_weight[GKHandling]*(('F+ , F-'!AH$2-[1]!tbl_gk[[#This Row],[GKHandling]])/('F+ , F-'!AH$2-'F+ , F-'!AH$3))</f>
        <v>3.7430060448935834E-2</v>
      </c>
      <c r="AI168" s="1" cm="1">
        <f t="array" ref="AI168">[1]!table_weight[GKKicking]*(('F+ , F-'!AI$2-[1]!tbl_gk[[#This Row],[GKKicking]])/('F+ , F-'!AI$2-'F+ , F-'!AI$3))</f>
        <v>2.2360815333130498E-2</v>
      </c>
      <c r="AJ168" s="1" cm="1">
        <f t="array" ref="AJ168">[1]!table_weight[GKPositioning]*(('F+ , F-'!AJ$2-[1]!tbl_gk[[#This Row],[GKPositioning]])/('F+ , F-'!AJ$2-'F+ , F-'!AJ$3))</f>
        <v>1.2613793264842845E-2</v>
      </c>
      <c r="AK168" s="1" cm="1">
        <f t="array" ref="AK168">[1]!table_weight[GKReflexes]*(('F+ , F-'!AK$2-[1]!tbl_gk[[#This Row],[GKReflexes]])/('F+ , F-'!AK$2-'F+ , F-'!AK$3))</f>
        <v>3.4617854849068701E-2</v>
      </c>
    </row>
    <row r="169" spans="1:37" x14ac:dyDescent="0.55000000000000004">
      <c r="A169" s="8">
        <f>[1]!tbl_gk[[#This Row],[ID]]</f>
        <v>184585</v>
      </c>
      <c r="B169" s="2" cm="1">
        <f t="array" ref="B169">[1]!table_weight[ValueEUR]*(('F+ , F-'!B$2-[1]!tbl_gk[[#This Row],[ValueEUR]])/('F+ , F-'!B$2-'F+ , F-'!B$3))</f>
        <v>2.8088490721965849E-5</v>
      </c>
      <c r="C169" s="2" cm="1">
        <f t="array" ref="C169">[1]!table_weight[WageEUR]*(('F+ , F-'!C$2-[1]!tbl_gk[[#This Row],[WageEUR]])/('F+ , F-'!C$2-'F+ , F-'!C$3))</f>
        <v>0</v>
      </c>
      <c r="D169" s="2" cm="1">
        <f t="array" ref="D169">[1]!table_weight[Crossing]*(('F+ , F-'!D$2-[1]!tbl_gk[[#This Row],[Crossing]])/('F+ , F-'!D$2-'F+ , F-'!D$3))</f>
        <v>3.2504443341392672E-2</v>
      </c>
      <c r="E169" s="2" cm="1">
        <f t="array" ref="E169">[1]!table_weight[Finishing]*(('F+ , F-'!E$2-[1]!tbl_gk[[#This Row],[Finishing]])/('F+ , F-'!E$2-'F+ , F-'!E$3))</f>
        <v>1.59720109522359E-2</v>
      </c>
      <c r="F169" s="2" cm="1">
        <f t="array" ref="F169">[1]!table_weight[HeadingAccuracy]*(('F+ , F-'!F$2-[1]!tbl_gk[[#This Row],[HeadingAccuracy]])/('F+ , F-'!F$2-'F+ , F-'!F$3))</f>
        <v>1.1691929585950599E-2</v>
      </c>
      <c r="G169" s="2" cm="1">
        <f t="array" ref="G169">[1]!table_weight[ShortPassing]*(('F+ , F-'!G$2-[1]!tbl_gk[[#This Row],[ShortPassing]])/('F+ , F-'!G$2-'F+ , F-'!G$3))</f>
        <v>6.6098007588498875E-2</v>
      </c>
      <c r="H169" s="2" cm="1">
        <f t="array" ref="H169">[1]!table_weight[Volleys]*(('F+ , F-'!H$2-[1]!tbl_gk[[#This Row],[Volleys]])/('F+ , F-'!H$2-'F+ , F-'!H$3))</f>
        <v>1.7360881469821632E-3</v>
      </c>
      <c r="I169" s="2" cm="1">
        <f t="array" ref="I169">[1]!table_weight[Dribbling]*(('F+ , F-'!I$2-[1]!tbl_gk[[#This Row],[Dribbling]])/('F+ , F-'!I$2-'F+ , F-'!I$3))</f>
        <v>1.9557564431309422E-2</v>
      </c>
      <c r="J169" s="2" cm="1">
        <f t="array" ref="J169">[1]!table_weight[Curve]*(('F+ , F-'!J$2-[1]!tbl_gk[[#This Row],[Curve]])/('F+ , F-'!J$2-'F+ , F-'!J$3))</f>
        <v>8.6198154345400926E-3</v>
      </c>
      <c r="K169" s="2" cm="1">
        <f t="array" ref="K169">[1]!table_weight[FKAccuracy]*(('F+ , F-'!K$2-[1]!tbl_gk[[#This Row],[FKAccuracy]])/('F+ , F-'!K$2-'F+ , F-'!K$3))</f>
        <v>9.4310921813203358E-3</v>
      </c>
      <c r="L169" s="2" cm="1">
        <f t="array" ref="L169">[1]!table_weight[LongPassing]*(('F+ , F-'!L$2-[1]!tbl_gk[[#This Row],[LongPassing]])/('F+ , F-'!L$2-'F+ , F-'!L$3))</f>
        <v>3.031974960424471E-2</v>
      </c>
      <c r="M169" s="2" cm="1">
        <f t="array" ref="M169">[1]!table_weight[BallControl]*(('F+ , F-'!M$2-[1]!tbl_gk[[#This Row],[BallControl]])/('F+ , F-'!M$2-'F+ , F-'!M$3))</f>
        <v>1.2603763744621627E-2</v>
      </c>
      <c r="N169" s="2" cm="1">
        <f t="array" ref="N169">[1]!table_weight[Acceleration]*(('F+ , F-'!N$2-[1]!tbl_gk[[#This Row],[Acceleration]])/('F+ , F-'!N$2-'F+ , F-'!N$3))</f>
        <v>2.9313337747633242E-3</v>
      </c>
      <c r="O169" s="2" cm="1">
        <f t="array" ref="O169">[1]!table_weight[SprintSpeed]*(('F+ , F-'!O$2-[1]!tbl_gk[[#This Row],[SprintSpeed]])/('F+ , F-'!O$2-'F+ , F-'!O$3))</f>
        <v>2.5299665348341924E-3</v>
      </c>
      <c r="P169" s="2" cm="1">
        <f t="array" ref="P169">[1]!table_weight[Agility]*(('F+ , F-'!P$2-[1]!tbl_gk[[#This Row],[Agility]])/('F+ , F-'!P$2-'F+ , F-'!P$3))</f>
        <v>4.095387423650264E-3</v>
      </c>
      <c r="Q169" s="2" cm="1">
        <f t="array" ref="Q169">[1]!table_weight[Reactions]*(('F+ , F-'!Q$2-[1]!tbl_gk[[#This Row],[Reactions]])/('F+ , F-'!Q$2-'F+ , F-'!Q$3))</f>
        <v>1.3922334001949081E-3</v>
      </c>
      <c r="R169" s="2" cm="1">
        <f t="array" ref="R169">[1]!table_weight[Balance]*(('F+ , F-'!R$2-[1]!tbl_gk[[#This Row],[Balance]])/('F+ , F-'!R$2-'F+ , F-'!R$3))</f>
        <v>1.7384501716719487E-3</v>
      </c>
      <c r="S169" s="2" cm="1">
        <f t="array" ref="S169">[1]!table_weight[ShotPower]*(('F+ , F-'!S$2-[1]!tbl_gk[[#This Row],[ShotPower]])/('F+ , F-'!S$2-'F+ , F-'!S$3))</f>
        <v>4.93444240800784E-3</v>
      </c>
      <c r="T169" s="2" cm="1">
        <f t="array" ref="T169">[1]!table_weight[Jumping]*(('F+ , F-'!T$2-[1]!tbl_gk[[#This Row],[Jumping]])/('F+ , F-'!T$2-'F+ , F-'!T$3))</f>
        <v>1.8032915591234251E-3</v>
      </c>
      <c r="U169" s="2" cm="1">
        <f t="array" ref="U169">[1]!table_weight[Stamina]*(('F+ , F-'!U$2-[1]!tbl_gk[[#This Row],[Stamina]])/('F+ , F-'!U$2-'F+ , F-'!U$3))</f>
        <v>1.0304523194991E-2</v>
      </c>
      <c r="V169" s="2" cm="1">
        <f t="array" ref="V169">[1]!table_weight[Strength]*(('F+ , F-'!V$2-[1]!tbl_gk[[#This Row],[Strength]])/('F+ , F-'!V$2-'F+ , F-'!V$3))</f>
        <v>9.7606733596998074E-3</v>
      </c>
      <c r="W169" s="2" cm="1">
        <f t="array" ref="W169">[1]!table_weight[LongShots]*(('F+ , F-'!W$2-[1]!tbl_gk[[#This Row],[LongShots]])/('F+ , F-'!W$2-'F+ , F-'!W$3))</f>
        <v>8.0509323499075268E-3</v>
      </c>
      <c r="X169" s="2" cm="1">
        <f t="array" ref="X169">[1]!table_weight[Aggression]*(('F+ , F-'!X$2-[1]!tbl_gk[[#This Row],[Aggression]])/('F+ , F-'!X$2-'F+ , F-'!X$3))</f>
        <v>1.5211439002129575E-2</v>
      </c>
      <c r="Y169" s="2" cm="1">
        <f t="array" ref="Y169">[1]!table_weight[Interceptions]*(('F+ , F-'!Y$2-[1]!tbl_gk[[#This Row],[Interceptions]])/('F+ , F-'!Y$2-'F+ , F-'!Y$3))</f>
        <v>1.3851066408443219E-2</v>
      </c>
      <c r="Z169" s="2" cm="1">
        <f t="array" ref="Z169">[1]!table_weight[Positioning]*(('F+ , F-'!Z$2-[1]!tbl_gk[[#This Row],[Positioning]])/('F+ , F-'!Z$2-'F+ , F-'!Z$3))</f>
        <v>1.0352229320893639E-3</v>
      </c>
      <c r="AA169" s="2" cm="1">
        <f t="array" ref="AA169">[1]!table_weight[Vision]*(('F+ , F-'!AA$2-[1]!tbl_gk[[#This Row],[Vision]])/('F+ , F-'!AA$2-'F+ , F-'!AA$3))</f>
        <v>2.2715748909846831E-2</v>
      </c>
      <c r="AB169" s="2" cm="1">
        <f t="array" ref="AB169">[1]!table_weight[Penalties]*(('F+ , F-'!AB$2-[1]!tbl_gk[[#This Row],[Penalties]])/('F+ , F-'!AB$2-'F+ , F-'!AB$3))</f>
        <v>2.1922367973657118E-3</v>
      </c>
      <c r="AC169" s="2" cm="1">
        <f t="array" ref="AC169">[1]!table_weight[Composure]*(('F+ , F-'!AC$2-[1]!tbl_gk[[#This Row],[Composure]])/('F+ , F-'!AC$2-'F+ , F-'!AC$3))</f>
        <v>1.1208428738411248E-3</v>
      </c>
      <c r="AD169" s="2" cm="1">
        <f t="array" ref="AD169">[1]!table_weight[Marking]*(('F+ , F-'!AD$2-[1]!tbl_gk[[#This Row],[Marking]])/('F+ , F-'!AD$2-'F+ , F-'!AD$3))</f>
        <v>1.2619860505470488E-2</v>
      </c>
      <c r="AE169" s="2" cm="1">
        <f t="array" ref="AE169">[1]!table_weight[StandingTackle]*(('F+ , F-'!AE$2-[1]!tbl_gk[[#This Row],[StandingTackle]])/('F+ , F-'!AE$2-'F+ , F-'!AE$3))</f>
        <v>3.1383600467551613E-2</v>
      </c>
      <c r="AF169" s="2" cm="1">
        <f t="array" ref="AF169">[1]!table_weight[SlidingTackle]*(('F+ , F-'!AF$2-[1]!tbl_gk[[#This Row],[SlidingTackle]])/('F+ , F-'!AF$2-'F+ , F-'!AF$3))</f>
        <v>6.7250572430467732E-3</v>
      </c>
      <c r="AG169" s="2" cm="1">
        <f t="array" ref="AG169">[1]!table_weight[GKDiving]*(('F+ , F-'!AG$2-[1]!tbl_gk[[#This Row],[GKDiving]])/('F+ , F-'!AG$2-'F+ , F-'!AG$3))</f>
        <v>4.9535417300476586E-2</v>
      </c>
      <c r="AH169" s="2" cm="1">
        <f t="array" ref="AH169">[1]!table_weight[GKHandling]*(('F+ , F-'!AH$2-[1]!tbl_gk[[#This Row],[GKHandling]])/('F+ , F-'!AH$2-'F+ , F-'!AH$3))</f>
        <v>5.168913109614949E-2</v>
      </c>
      <c r="AI169" s="2" cm="1">
        <f t="array" ref="AI169">[1]!table_weight[GKKicking]*(('F+ , F-'!AI$2-[1]!tbl_gk[[#This Row],[GKKicking]])/('F+ , F-'!AI$2-'F+ , F-'!AI$3))</f>
        <v>2.2360815333130498E-2</v>
      </c>
      <c r="AJ169" s="2" cm="1">
        <f t="array" ref="AJ169">[1]!table_weight[GKPositioning]*(('F+ , F-'!AJ$2-[1]!tbl_gk[[#This Row],[GKPositioning]])/('F+ , F-'!AJ$2-'F+ , F-'!AJ$3))</f>
        <v>1.4505862254569271E-2</v>
      </c>
      <c r="AK169" s="2" cm="1">
        <f t="array" ref="AK169">[1]!table_weight[GKReflexes]*(('F+ , F-'!AK$2-[1]!tbl_gk[[#This Row],[GKReflexes]])/('F+ , F-'!AK$2-'F+ , F-'!AK$3))</f>
        <v>5.10157860933644E-2</v>
      </c>
    </row>
    <row r="170" spans="1:37" x14ac:dyDescent="0.55000000000000004">
      <c r="A170" s="7">
        <f>[1]!tbl_gk[[#This Row],[ID]]</f>
        <v>184630</v>
      </c>
      <c r="B170" s="1" cm="1">
        <f t="array" ref="B170">[1]!table_weight[ValueEUR]*(('F+ , F-'!B$2-[1]!tbl_gk[[#This Row],[ValueEUR]])/('F+ , F-'!B$2-'F+ , F-'!B$3))</f>
        <v>6.2041611374891601E-5</v>
      </c>
      <c r="C170" s="1" cm="1">
        <f t="array" ref="C170">[1]!table_weight[WageEUR]*(('F+ , F-'!C$2-[1]!tbl_gk[[#This Row],[WageEUR]])/('F+ , F-'!C$2-'F+ , F-'!C$3))</f>
        <v>1.3301118005202175E-3</v>
      </c>
      <c r="D170" s="1" cm="1">
        <f t="array" ref="D170">[1]!table_weight[Crossing]*(('F+ , F-'!D$2-[1]!tbl_gk[[#This Row],[Crossing]])/('F+ , F-'!D$2-'F+ , F-'!D$3))</f>
        <v>3.5866971962916043E-2</v>
      </c>
      <c r="E170" s="1" cm="1">
        <f t="array" ref="E170">[1]!table_weight[Finishing]*(('F+ , F-'!E$2-[1]!tbl_gk[[#This Row],[Finishing]])/('F+ , F-'!E$2-'F+ , F-'!E$3))</f>
        <v>1.4973760267721157E-2</v>
      </c>
      <c r="F170" s="1" cm="1">
        <f t="array" ref="F170">[1]!table_weight[HeadingAccuracy]*(('F+ , F-'!F$2-[1]!tbl_gk[[#This Row],[HeadingAccuracy]])/('F+ , F-'!F$2-'F+ , F-'!F$3))</f>
        <v>1.0439222844598752E-2</v>
      </c>
      <c r="G170" s="1" cm="1">
        <f t="array" ref="G170">[1]!table_weight[ShortPassing]*(('F+ , F-'!G$2-[1]!tbl_gk[[#This Row],[ShortPassing]])/('F+ , F-'!G$2-'F+ , F-'!G$3))</f>
        <v>3.5158514674733445E-2</v>
      </c>
      <c r="H170" s="1" cm="1">
        <f t="array" ref="H170">[1]!table_weight[Volleys]*(('F+ , F-'!H$2-[1]!tbl_gk[[#This Row],[Volleys]])/('F+ , F-'!H$2-'F+ , F-'!H$3))</f>
        <v>1.5046097273845413E-3</v>
      </c>
      <c r="I170" s="1" cm="1">
        <f t="array" ref="I170">[1]!table_weight[Dribbling]*(('F+ , F-'!I$2-[1]!tbl_gk[[#This Row],[Dribbling]])/('F+ , F-'!I$2-'F+ , F-'!I$3))</f>
        <v>1.9557564431309422E-2</v>
      </c>
      <c r="J170" s="1" cm="1">
        <f t="array" ref="J170">[1]!table_weight[Curve]*(('F+ , F-'!J$2-[1]!tbl_gk[[#This Row],[Curve]])/('F+ , F-'!J$2-'F+ , F-'!J$3))</f>
        <v>8.2817834567149896E-3</v>
      </c>
      <c r="K170" s="1" cm="1">
        <f t="array" ref="K170">[1]!table_weight[FKAccuracy]*(('F+ , F-'!K$2-[1]!tbl_gk[[#This Row],[FKAccuracy]])/('F+ , F-'!K$2-'F+ , F-'!K$3))</f>
        <v>8.5184058411925615E-3</v>
      </c>
      <c r="L170" s="1" cm="1">
        <f t="array" ref="L170">[1]!table_weight[LongPassing]*(('F+ , F-'!L$2-[1]!tbl_gk[[#This Row],[LongPassing]])/('F+ , F-'!L$2-'F+ , F-'!L$3))</f>
        <v>2.0032691702804539E-2</v>
      </c>
      <c r="M170" s="1" cm="1">
        <f t="array" ref="M170">[1]!table_weight[BallControl]*(('F+ , F-'!M$2-[1]!tbl_gk[[#This Row],[BallControl]])/('F+ , F-'!M$2-'F+ , F-'!M$3))</f>
        <v>9.561475944195718E-3</v>
      </c>
      <c r="N170" s="1" cm="1">
        <f t="array" ref="N170">[1]!table_weight[Acceleration]*(('F+ , F-'!N$2-[1]!tbl_gk[[#This Row],[Acceleration]])/('F+ , F-'!N$2-'F+ , F-'!N$3))</f>
        <v>4.0587698419799877E-3</v>
      </c>
      <c r="O170" s="1" cm="1">
        <f t="array" ref="O170">[1]!table_weight[SprintSpeed]*(('F+ , F-'!O$2-[1]!tbl_gk[[#This Row],[SprintSpeed]])/('F+ , F-'!O$2-'F+ , F-'!O$3))</f>
        <v>3.6543961058716113E-3</v>
      </c>
      <c r="P170" s="1" cm="1">
        <f t="array" ref="P170">[1]!table_weight[Agility]*(('F+ , F-'!P$2-[1]!tbl_gk[[#This Row],[Agility]])/('F+ , F-'!P$2-'F+ , F-'!P$3))</f>
        <v>7.0206641548290242E-4</v>
      </c>
      <c r="Q170" s="1" cm="1">
        <f t="array" ref="Q170">[1]!table_weight[Reactions]*(('F+ , F-'!Q$2-[1]!tbl_gk[[#This Row],[Reactions]])/('F+ , F-'!Q$2-'F+ , F-'!Q$3))</f>
        <v>1.3406692001876892E-3</v>
      </c>
      <c r="R170" s="1" cm="1">
        <f t="array" ref="R170">[1]!table_weight[Balance]*(('F+ , F-'!R$2-[1]!tbl_gk[[#This Row],[Balance]])/('F+ , F-'!R$2-'F+ , F-'!R$3))</f>
        <v>1.0554876042293973E-3</v>
      </c>
      <c r="S170" s="1" cm="1">
        <f t="array" ref="S170">[1]!table_weight[ShotPower]*(('F+ , F-'!S$2-[1]!tbl_gk[[#This Row],[ShotPower]])/('F+ , F-'!S$2-'F+ , F-'!S$3))</f>
        <v>5.1941499031661464E-3</v>
      </c>
      <c r="T170" s="1" cm="1">
        <f t="array" ref="T170">[1]!table_weight[Jumping]*(('F+ , F-'!T$2-[1]!tbl_gk[[#This Row],[Jumping]])/('F+ , F-'!T$2-'F+ , F-'!T$3))</f>
        <v>9.4458129287417522E-4</v>
      </c>
      <c r="U170" s="1" cm="1">
        <f t="array" ref="U170">[1]!table_weight[Stamina]*(('F+ , F-'!U$2-[1]!tbl_gk[[#This Row],[Stamina]])/('F+ , F-'!U$2-'F+ , F-'!U$3))</f>
        <v>6.8696821299940002E-3</v>
      </c>
      <c r="V170" s="1" cm="1">
        <f t="array" ref="V170">[1]!table_weight[Strength]*(('F+ , F-'!V$2-[1]!tbl_gk[[#This Row],[Strength]])/('F+ , F-'!V$2-'F+ , F-'!V$3))</f>
        <v>2.4845350370144969E-2</v>
      </c>
      <c r="W170" s="1" cm="1">
        <f t="array" ref="W170">[1]!table_weight[LongShots]*(('F+ , F-'!W$2-[1]!tbl_gk[[#This Row],[LongShots]])/('F+ , F-'!W$2-'F+ , F-'!W$3))</f>
        <v>8.570347340224143E-3</v>
      </c>
      <c r="X170" s="1" cm="1">
        <f t="array" ref="X170">[1]!table_weight[Aggression]*(('F+ , F-'!X$2-[1]!tbl_gk[[#This Row],[Aggression]])/('F+ , F-'!X$2-'F+ , F-'!X$3))</f>
        <v>7.9099482811073787E-3</v>
      </c>
      <c r="Y170" s="1" cm="1">
        <f t="array" ref="Y170">[1]!table_weight[Interceptions]*(('F+ , F-'!Y$2-[1]!tbl_gk[[#This Row],[Interceptions]])/('F+ , F-'!Y$2-'F+ , F-'!Y$3))</f>
        <v>1.3851066408443219E-2</v>
      </c>
      <c r="Z170" s="1" cm="1">
        <f t="array" ref="Z170">[1]!table_weight[Positioning]*(('F+ , F-'!Z$2-[1]!tbl_gk[[#This Row],[Positioning]])/('F+ , F-'!Z$2-'F+ , F-'!Z$3))</f>
        <v>8.8733394179088337E-4</v>
      </c>
      <c r="AA170" s="1" cm="1">
        <f t="array" ref="AA170">[1]!table_weight[Vision]*(('F+ , F-'!AA$2-[1]!tbl_gk[[#This Row],[Vision]])/('F+ , F-'!AA$2-'F+ , F-'!AA$3))</f>
        <v>1.9876280296115975E-2</v>
      </c>
      <c r="AB170" s="1" cm="1">
        <f t="array" ref="AB170">[1]!table_weight[Penalties]*(('F+ , F-'!AB$2-[1]!tbl_gk[[#This Row],[Penalties]])/('F+ , F-'!AB$2-'F+ , F-'!AB$3))</f>
        <v>1.2918538270190803E-3</v>
      </c>
      <c r="AC170" s="1" cm="1">
        <f t="array" ref="AC170">[1]!table_weight[Composure]*(('F+ , F-'!AC$2-[1]!tbl_gk[[#This Row],[Composure]])/('F+ , F-'!AC$2-'F+ , F-'!AC$3))</f>
        <v>5.3373470182910699E-4</v>
      </c>
      <c r="AD170" s="1" cm="1">
        <f t="array" ref="AD170">[1]!table_weight[Marking]*(('F+ , F-'!AD$2-[1]!tbl_gk[[#This Row],[Marking]])/('F+ , F-'!AD$2-'F+ , F-'!AD$3))</f>
        <v>1.5774825631838111E-3</v>
      </c>
      <c r="AE170" s="1" cm="1">
        <f t="array" ref="AE170">[1]!table_weight[StandingTackle]*(('F+ , F-'!AE$2-[1]!tbl_gk[[#This Row],[StandingTackle]])/('F+ , F-'!AE$2-'F+ , F-'!AE$3))</f>
        <v>2.9141914719869356E-2</v>
      </c>
      <c r="AF170" s="1" cm="1">
        <f t="array" ref="AF170">[1]!table_weight[SlidingTackle]*(('F+ , F-'!AF$2-[1]!tbl_gk[[#This Row],[SlidingTackle]])/('F+ , F-'!AF$2-'F+ , F-'!AF$3))</f>
        <v>1.0461200155850536E-2</v>
      </c>
      <c r="AG170" s="1" cm="1">
        <f t="array" ref="AG170">[1]!table_weight[GKDiving]*(('F+ , F-'!AG$2-[1]!tbl_gk[[#This Row],[GKDiving]])/('F+ , F-'!AG$2-'F+ , F-'!AG$3))</f>
        <v>3.5870474596896844E-2</v>
      </c>
      <c r="AH170" s="1" cm="1">
        <f t="array" ref="AH170">[1]!table_weight[GKHandling]*(('F+ , F-'!AH$2-[1]!tbl_gk[[#This Row],[GKHandling]])/('F+ , F-'!AH$2-'F+ , F-'!AH$3))</f>
        <v>4.6341979603444362E-2</v>
      </c>
      <c r="AI170" s="1" cm="1">
        <f t="array" ref="AI170">[1]!table_weight[GKKicking]*(('F+ , F-'!AI$2-[1]!tbl_gk[[#This Row],[GKKicking]])/('F+ , F-'!AI$2-'F+ , F-'!AI$3))</f>
        <v>2.3255247946455719E-2</v>
      </c>
      <c r="AJ170" s="1" cm="1">
        <f t="array" ref="AJ170">[1]!table_weight[GKPositioning]*(('F+ , F-'!AJ$2-[1]!tbl_gk[[#This Row],[GKPositioning]])/('F+ , F-'!AJ$2-'F+ , F-'!AJ$3))</f>
        <v>1.7028620907537841E-2</v>
      </c>
      <c r="AK170" s="1" cm="1">
        <f t="array" ref="AK170">[1]!table_weight[GKReflexes]*(('F+ , F-'!AK$2-[1]!tbl_gk[[#This Row],[GKReflexes]])/('F+ , F-'!AK$2-'F+ , F-'!AK$3))</f>
        <v>2.7329885407159499E-2</v>
      </c>
    </row>
    <row r="171" spans="1:37" x14ac:dyDescent="0.55000000000000004">
      <c r="A171" s="8">
        <f>[1]!tbl_gk[[#This Row],[ID]]</f>
        <v>184763</v>
      </c>
      <c r="B171" s="2" cm="1">
        <f t="array" ref="B171">[1]!table_weight[ValueEUR]*(('F+ , F-'!B$2-[1]!tbl_gk[[#This Row],[ValueEUR]])/('F+ , F-'!B$2-'F+ , F-'!B$3))</f>
        <v>5.5868316710723288E-5</v>
      </c>
      <c r="C171" s="2" cm="1">
        <f t="array" ref="C171">[1]!table_weight[WageEUR]*(('F+ , F-'!C$2-[1]!tbl_gk[[#This Row],[WageEUR]])/('F+ , F-'!C$2-'F+ , F-'!C$3))</f>
        <v>7.8241870618836313E-5</v>
      </c>
      <c r="D171" s="2" cm="1">
        <f t="array" ref="D171">[1]!table_weight[Crossing]*(('F+ , F-'!D$2-[1]!tbl_gk[[#This Row],[Crossing]])/('F+ , F-'!D$2-'F+ , F-'!D$3))</f>
        <v>3.5866971962916043E-2</v>
      </c>
      <c r="E171" s="2" cm="1">
        <f t="array" ref="E171">[1]!table_weight[Finishing]*(('F+ , F-'!E$2-[1]!tbl_gk[[#This Row],[Finishing]])/('F+ , F-'!E$2-'F+ , F-'!E$3))</f>
        <v>1.2977258898691668E-2</v>
      </c>
      <c r="F171" s="2" cm="1">
        <f t="array" ref="F171">[1]!table_weight[HeadingAccuracy]*(('F+ , F-'!F$2-[1]!tbl_gk[[#This Row],[HeadingAccuracy]])/('F+ , F-'!F$2-'F+ , F-'!F$3))</f>
        <v>1.0439222844598752E-2</v>
      </c>
      <c r="G171" s="2" cm="1">
        <f t="array" ref="G171">[1]!table_weight[ShortPassing]*(('F+ , F-'!G$2-[1]!tbl_gk[[#This Row],[ShortPassing]])/('F+ , F-'!G$2-'F+ , F-'!G$3))</f>
        <v>5.0628261131616156E-2</v>
      </c>
      <c r="H171" s="2" cm="1">
        <f t="array" ref="H171">[1]!table_weight[Volleys]*(('F+ , F-'!H$2-[1]!tbl_gk[[#This Row],[Volleys]])/('F+ , F-'!H$2-'F+ , F-'!H$3))</f>
        <v>1.3888705175857305E-3</v>
      </c>
      <c r="I171" s="2" cm="1">
        <f t="array" ref="I171">[1]!table_weight[Dribbling]*(('F+ , F-'!I$2-[1]!tbl_gk[[#This Row],[Dribbling]])/('F+ , F-'!I$2-'F+ , F-'!I$3))</f>
        <v>1.9557564431309422E-2</v>
      </c>
      <c r="J171" s="2" cm="1">
        <f t="array" ref="J171">[1]!table_weight[Curve]*(('F+ , F-'!J$2-[1]!tbl_gk[[#This Row],[Curve]])/('F+ , F-'!J$2-'F+ , F-'!J$3))</f>
        <v>1.0140959334753048E-2</v>
      </c>
      <c r="K171" s="2" cm="1">
        <f t="array" ref="K171">[1]!table_weight[FKAccuracy]*(('F+ , F-'!K$2-[1]!tbl_gk[[#This Row],[FKAccuracy]])/('F+ , F-'!K$2-'F+ , F-'!K$3))</f>
        <v>8.3662914511712649E-3</v>
      </c>
      <c r="L171" s="2" cm="1">
        <f t="array" ref="L171">[1]!table_weight[LongPassing]*(('F+ , F-'!L$2-[1]!tbl_gk[[#This Row],[LongPassing]])/('F+ , F-'!L$2-'F+ , F-'!L$3))</f>
        <v>1.5701298902198155E-2</v>
      </c>
      <c r="M171" s="2" cm="1">
        <f t="array" ref="M171">[1]!table_weight[BallControl]*(('F+ , F-'!M$2-[1]!tbl_gk[[#This Row],[BallControl]])/('F+ , F-'!M$2-'F+ , F-'!M$3))</f>
        <v>1.4776826459211564E-2</v>
      </c>
      <c r="N171" s="2" cm="1">
        <f t="array" ref="N171">[1]!table_weight[Acceleration]*(('F+ , F-'!N$2-[1]!tbl_gk[[#This Row],[Acceleration]])/('F+ , F-'!N$2-'F+ , F-'!N$3))</f>
        <v>5.8626675495266484E-3</v>
      </c>
      <c r="O171" s="2" cm="1">
        <f t="array" ref="O171">[1]!table_weight[SprintSpeed]*(('F+ , F-'!O$2-[1]!tbl_gk[[#This Row],[SprintSpeed]])/('F+ , F-'!O$2-'F+ , F-'!O$3))</f>
        <v>7.3087922117432225E-3</v>
      </c>
      <c r="P171" s="2" cm="1">
        <f t="array" ref="P171">[1]!table_weight[Agility]*(('F+ , F-'!P$2-[1]!tbl_gk[[#This Row],[Agility]])/('F+ , F-'!P$2-'F+ , F-'!P$3))</f>
        <v>0</v>
      </c>
      <c r="Q171" s="2" cm="1">
        <f t="array" ref="Q171">[1]!table_weight[Reactions]*(('F+ , F-'!Q$2-[1]!tbl_gk[[#This Row],[Reactions]])/('F+ , F-'!Q$2-'F+ , F-'!Q$3))</f>
        <v>1.2375408001732517E-3</v>
      </c>
      <c r="R171" s="2" cm="1">
        <f t="array" ref="R171">[1]!table_weight[Balance]*(('F+ , F-'!R$2-[1]!tbl_gk[[#This Row],[Balance]])/('F+ , F-'!R$2-'F+ , F-'!R$3))</f>
        <v>1.4280126410162438E-3</v>
      </c>
      <c r="S171" s="2" cm="1">
        <f t="array" ref="S171">[1]!table_weight[ShotPower]*(('F+ , F-'!S$2-[1]!tbl_gk[[#This Row],[ShotPower]])/('F+ , F-'!S$2-'F+ , F-'!S$3))</f>
        <v>7.5315173595909123E-3</v>
      </c>
      <c r="T171" s="2" cm="1">
        <f t="array" ref="T171">[1]!table_weight[Jumping]*(('F+ , F-'!T$2-[1]!tbl_gk[[#This Row],[Jumping]])/('F+ , F-'!T$2-'F+ , F-'!T$3))</f>
        <v>1.459807452623725E-3</v>
      </c>
      <c r="U171" s="2" cm="1">
        <f t="array" ref="U171">[1]!table_weight[Stamina]*(('F+ , F-'!U$2-[1]!tbl_gk[[#This Row],[Stamina]])/('F+ , F-'!U$2-'F+ , F-'!U$3))</f>
        <v>9.4458129287417498E-3</v>
      </c>
      <c r="V171" s="2" cm="1">
        <f t="array" ref="V171">[1]!table_weight[Strength]*(('F+ , F-'!V$2-[1]!tbl_gk[[#This Row],[Strength]])/('F+ , F-'!V$2-'F+ , F-'!V$3))</f>
        <v>7.0986715343271329E-3</v>
      </c>
      <c r="W171" s="2" cm="1">
        <f t="array" ref="W171">[1]!table_weight[LongShots]*(('F+ , F-'!W$2-[1]!tbl_gk[[#This Row],[LongShots]])/('F+ , F-'!W$2-'F+ , F-'!W$3))</f>
        <v>8.0509323499075268E-3</v>
      </c>
      <c r="X171" s="2" cm="1">
        <f t="array" ref="X171">[1]!table_weight[Aggression]*(('F+ , F-'!X$2-[1]!tbl_gk[[#This Row],[Aggression]])/('F+ , F-'!X$2-'F+ , F-'!X$3))</f>
        <v>1.8253726802555489E-2</v>
      </c>
      <c r="Y171" s="2" cm="1">
        <f t="array" ref="Y171">[1]!table_weight[Interceptions]*(('F+ , F-'!Y$2-[1]!tbl_gk[[#This Row],[Interceptions]])/('F+ , F-'!Y$2-'F+ , F-'!Y$3))</f>
        <v>1.4543619728865382E-2</v>
      </c>
      <c r="Z171" s="2" cm="1">
        <f t="array" ref="Z171">[1]!table_weight[Positioning]*(('F+ , F-'!Z$2-[1]!tbl_gk[[#This Row],[Positioning]])/('F+ , F-'!Z$2-'F+ , F-'!Z$3))</f>
        <v>1.1831119223878444E-3</v>
      </c>
      <c r="AA171" s="2" cm="1">
        <f t="array" ref="AA171">[1]!table_weight[Vision]*(('F+ , F-'!AA$2-[1]!tbl_gk[[#This Row],[Vision]])/('F+ , F-'!AA$2-'F+ , F-'!AA$3))</f>
        <v>1.9876280296115975E-2</v>
      </c>
      <c r="AB171" s="2" cm="1">
        <f t="array" ref="AB171">[1]!table_weight[Penalties]*(('F+ , F-'!AB$2-[1]!tbl_gk[[#This Row],[Penalties]])/('F+ , F-'!AB$2-'F+ , F-'!AB$3))</f>
        <v>1.5267363410225493E-3</v>
      </c>
      <c r="AC171" s="2" cm="1">
        <f t="array" ref="AC171">[1]!table_weight[Composure]*(('F+ , F-'!AC$2-[1]!tbl_gk[[#This Row],[Composure]])/('F+ , F-'!AC$2-'F+ , F-'!AC$3))</f>
        <v>8.5397552292657128E-4</v>
      </c>
      <c r="AD171" s="2" cm="1">
        <f t="array" ref="AD171">[1]!table_weight[Marking]*(('F+ , F-'!AD$2-[1]!tbl_gk[[#This Row],[Marking]])/('F+ , F-'!AD$2-'F+ , F-'!AD$3))</f>
        <v>2.6817203574124791E-2</v>
      </c>
      <c r="AE171" s="2" cm="1">
        <f t="array" ref="AE171">[1]!table_weight[StandingTackle]*(('F+ , F-'!AE$2-[1]!tbl_gk[[#This Row],[StandingTackle]])/('F+ , F-'!AE$2-'F+ , F-'!AE$3))</f>
        <v>1.7933485981458063E-2</v>
      </c>
      <c r="AF171" s="2" cm="1">
        <f t="array" ref="AF171">[1]!table_weight[SlidingTackle]*(('F+ , F-'!AF$2-[1]!tbl_gk[[#This Row],[SlidingTackle]])/('F+ , F-'!AF$2-'F+ , F-'!AF$3))</f>
        <v>1.1955657320972042E-2</v>
      </c>
      <c r="AG171" s="2" cm="1">
        <f t="array" ref="AG171">[1]!table_weight[GKDiving]*(('F+ , F-'!AG$2-[1]!tbl_gk[[#This Row],[GKDiving]])/('F+ , F-'!AG$2-'F+ , F-'!AG$3))</f>
        <v>4.2702945948686719E-2</v>
      </c>
      <c r="AH171" s="2" cm="1">
        <f t="array" ref="AH171">[1]!table_weight[GKHandling]*(('F+ , F-'!AH$2-[1]!tbl_gk[[#This Row],[GKHandling]])/('F+ , F-'!AH$2-'F+ , F-'!AH$3))</f>
        <v>5.3471514927051197E-2</v>
      </c>
      <c r="AI171" s="2" cm="1">
        <f t="array" ref="AI171">[1]!table_weight[GKKicking]*(('F+ , F-'!AI$2-[1]!tbl_gk[[#This Row],[GKKicking]])/('F+ , F-'!AI$2-'F+ , F-'!AI$3))</f>
        <v>3.3988439306358358E-2</v>
      </c>
      <c r="AJ171" s="2" cm="1">
        <f t="array" ref="AJ171">[1]!table_weight[GKPositioning]*(('F+ , F-'!AJ$2-[1]!tbl_gk[[#This Row],[GKPositioning]])/('F+ , F-'!AJ$2-'F+ , F-'!AJ$3))</f>
        <v>1.8290000234022125E-2</v>
      </c>
      <c r="AK171" s="2" cm="1">
        <f t="array" ref="AK171">[1]!table_weight[GKReflexes]*(('F+ , F-'!AK$2-[1]!tbl_gk[[#This Row],[GKReflexes]])/('F+ , F-'!AK$2-'F+ , F-'!AK$3))</f>
        <v>4.3727816651455198E-2</v>
      </c>
    </row>
    <row r="172" spans="1:37" x14ac:dyDescent="0.55000000000000004">
      <c r="A172" s="7">
        <f>[1]!tbl_gk[[#This Row],[ID]]</f>
        <v>184781</v>
      </c>
      <c r="B172" s="1" cm="1">
        <f t="array" ref="B172">[1]!table_weight[ValueEUR]*(('F+ , F-'!B$2-[1]!tbl_gk[[#This Row],[ValueEUR]])/('F+ , F-'!B$2-'F+ , F-'!B$3))</f>
        <v>6.2041611374891601E-5</v>
      </c>
      <c r="C172" s="1" cm="1">
        <f t="array" ref="C172">[1]!table_weight[WageEUR]*(('F+ , F-'!C$2-[1]!tbl_gk[[#This Row],[WageEUR]])/('F+ , F-'!C$2-'F+ , F-'!C$3))</f>
        <v>1.1736280592825449E-3</v>
      </c>
      <c r="D172" s="1" cm="1">
        <f t="array" ref="D172">[1]!table_weight[Crossing]*(('F+ , F-'!D$2-[1]!tbl_gk[[#This Row],[Crossing]])/('F+ , F-'!D$2-'F+ , F-'!D$3))</f>
        <v>3.6987814836757178E-2</v>
      </c>
      <c r="E172" s="1" cm="1">
        <f t="array" ref="E172">[1]!table_weight[Finishing]*(('F+ , F-'!E$2-[1]!tbl_gk[[#This Row],[Finishing]])/('F+ , F-'!E$2-'F+ , F-'!E$3))</f>
        <v>1.4973760267721157E-2</v>
      </c>
      <c r="F172" s="1" cm="1">
        <f t="array" ref="F172">[1]!table_weight[HeadingAccuracy]*(('F+ , F-'!F$2-[1]!tbl_gk[[#This Row],[HeadingAccuracy]])/('F+ , F-'!F$2-'F+ , F-'!F$3))</f>
        <v>1.1691929585950599E-2</v>
      </c>
      <c r="G172" s="1" cm="1">
        <f t="array" ref="G172">[1]!table_weight[ShortPassing]*(('F+ , F-'!G$2-[1]!tbl_gk[[#This Row],[ShortPassing]])/('F+ , F-'!G$2-'F+ , F-'!G$3))</f>
        <v>6.3285326414520199E-2</v>
      </c>
      <c r="H172" s="1" cm="1">
        <f t="array" ref="H172">[1]!table_weight[Volleys]*(('F+ , F-'!H$2-[1]!tbl_gk[[#This Row],[Volleys]])/('F+ , F-'!H$2-'F+ , F-'!H$3))</f>
        <v>1.1573920979881087E-3</v>
      </c>
      <c r="I172" s="1" cm="1">
        <f t="array" ref="I172">[1]!table_weight[Dribbling]*(('F+ , F-'!I$2-[1]!tbl_gk[[#This Row],[Dribbling]])/('F+ , F-'!I$2-'F+ , F-'!I$3))</f>
        <v>1.6623929766613008E-2</v>
      </c>
      <c r="J172" s="1" cm="1">
        <f t="array" ref="J172">[1]!table_weight[Curve]*(('F+ , F-'!J$2-[1]!tbl_gk[[#This Row],[Curve]])/('F+ , F-'!J$2-'F+ , F-'!J$3))</f>
        <v>9.9719433458404991E-3</v>
      </c>
      <c r="K172" s="1" cm="1">
        <f t="array" ref="K172">[1]!table_weight[FKAccuracy]*(('F+ , F-'!K$2-[1]!tbl_gk[[#This Row],[FKAccuracy]])/('F+ , F-'!K$2-'F+ , F-'!K$3))</f>
        <v>9.4310921813203358E-3</v>
      </c>
      <c r="L172" s="1" cm="1">
        <f t="array" ref="L172">[1]!table_weight[LongPassing]*(('F+ , F-'!L$2-[1]!tbl_gk[[#This Row],[LongPassing]])/('F+ , F-'!L$2-'F+ , F-'!L$3))</f>
        <v>2.9778325504168909E-2</v>
      </c>
      <c r="M172" s="1" cm="1">
        <f t="array" ref="M172">[1]!table_weight[BallControl]*(('F+ , F-'!M$2-[1]!tbl_gk[[#This Row],[BallControl]])/('F+ , F-'!M$2-'F+ , F-'!M$3))</f>
        <v>1.1299926115867666E-2</v>
      </c>
      <c r="N172" s="1" cm="1">
        <f t="array" ref="N172">[1]!table_weight[Acceleration]*(('F+ , F-'!N$2-[1]!tbl_gk[[#This Row],[Acceleration]])/('F+ , F-'!N$2-'F+ , F-'!N$3))</f>
        <v>4.7352314823099848E-3</v>
      </c>
      <c r="O172" s="1" cm="1">
        <f t="array" ref="O172">[1]!table_weight[SprintSpeed]*(('F+ , F-'!O$2-[1]!tbl_gk[[#This Row],[SprintSpeed]])/('F+ , F-'!O$2-'F+ , F-'!O$3))</f>
        <v>6.1843626407058041E-3</v>
      </c>
      <c r="P172" s="1" cm="1">
        <f t="array" ref="P172">[1]!table_weight[Agility]*(('F+ , F-'!P$2-[1]!tbl_gk[[#This Row],[Agility]])/('F+ , F-'!P$2-'F+ , F-'!P$3))</f>
        <v>4.2123984928974139E-3</v>
      </c>
      <c r="Q172" s="1" cm="1">
        <f t="array" ref="Q172">[1]!table_weight[Reactions]*(('F+ , F-'!Q$2-[1]!tbl_gk[[#This Row],[Reactions]])/('F+ , F-'!Q$2-'F+ , F-'!Q$3))</f>
        <v>1.1344124001588141E-3</v>
      </c>
      <c r="R172" s="1" cm="1">
        <f t="array" ref="R172">[1]!table_weight[Balance]*(('F+ , F-'!R$2-[1]!tbl_gk[[#This Row],[Balance]])/('F+ , F-'!R$2-'F+ , F-'!R$3))</f>
        <v>1.7384501716719487E-3</v>
      </c>
      <c r="S172" s="1" cm="1">
        <f t="array" ref="S172">[1]!table_weight[ShotPower]*(('F+ , F-'!S$2-[1]!tbl_gk[[#This Row],[ShotPower]])/('F+ , F-'!S$2-'F+ , F-'!S$3))</f>
        <v>6.2329798837993753E-3</v>
      </c>
      <c r="T172" s="1" cm="1">
        <f t="array" ref="T172">[1]!table_weight[Jumping]*(('F+ , F-'!T$2-[1]!tbl_gk[[#This Row],[Jumping]])/('F+ , F-'!T$2-'F+ , F-'!T$3))</f>
        <v>2.3185177188729754E-3</v>
      </c>
      <c r="U172" s="1" cm="1">
        <f t="array" ref="U172">[1]!table_weight[Stamina]*(('F+ , F-'!U$2-[1]!tbl_gk[[#This Row],[Stamina]])/('F+ , F-'!U$2-'F+ , F-'!U$3))</f>
        <v>1.288065399373875E-2</v>
      </c>
      <c r="V172" s="1" cm="1">
        <f t="array" ref="V172">[1]!table_weight[Strength]*(('F+ , F-'!V$2-[1]!tbl_gk[[#This Row],[Strength]])/('F+ , F-'!V$2-'F+ , F-'!V$3))</f>
        <v>2.4845350370144969E-2</v>
      </c>
      <c r="W172" s="1" cm="1">
        <f t="array" ref="W172">[1]!table_weight[LongShots]*(('F+ , F-'!W$2-[1]!tbl_gk[[#This Row],[LongShots]])/('F+ , F-'!W$2-'F+ , F-'!W$3))</f>
        <v>8.0509323499075268E-3</v>
      </c>
      <c r="X172" s="1" cm="1">
        <f t="array" ref="X172">[1]!table_weight[Aggression]*(('F+ , F-'!X$2-[1]!tbl_gk[[#This Row],[Aggression]])/('F+ , F-'!X$2-'F+ , F-'!X$3))</f>
        <v>1.5819896562214757E-2</v>
      </c>
      <c r="Y172" s="1" cm="1">
        <f t="array" ref="Y172">[1]!table_weight[Interceptions]*(('F+ , F-'!Y$2-[1]!tbl_gk[[#This Row],[Interceptions]])/('F+ , F-'!Y$2-'F+ , F-'!Y$3))</f>
        <v>2.1469152933086991E-2</v>
      </c>
      <c r="Z172" s="1" cm="1">
        <f t="array" ref="Z172">[1]!table_weight[Positioning]*(('F+ , F-'!Z$2-[1]!tbl_gk[[#This Row],[Positioning]])/('F+ , F-'!Z$2-'F+ , F-'!Z$3))</f>
        <v>1.1831119223878444E-3</v>
      </c>
      <c r="AA172" s="1" cm="1">
        <f t="array" ref="AA172">[1]!table_weight[Vision]*(('F+ , F-'!AA$2-[1]!tbl_gk[[#This Row],[Vision]])/('F+ , F-'!AA$2-'F+ , F-'!AA$3))</f>
        <v>3.1944021904472104E-2</v>
      </c>
      <c r="AB172" s="1" cm="1">
        <f t="array" ref="AB172">[1]!table_weight[Penalties]*(('F+ , F-'!AB$2-[1]!tbl_gk[[#This Row],[Penalties]])/('F+ , F-'!AB$2-'F+ , F-'!AB$3))</f>
        <v>2.0356484546967322E-3</v>
      </c>
      <c r="AC172" s="1" cm="1">
        <f t="array" ref="AC172">[1]!table_weight[Composure]*(('F+ , F-'!AC$2-[1]!tbl_gk[[#This Row],[Composure]])/('F+ , F-'!AC$2-'F+ , F-'!AC$3))</f>
        <v>9.0734899310948201E-4</v>
      </c>
      <c r="AD172" s="1" cm="1">
        <f t="array" ref="AD172">[1]!table_weight[Marking]*(('F+ , F-'!AD$2-[1]!tbl_gk[[#This Row],[Marking]])/('F+ , F-'!AD$2-'F+ , F-'!AD$3))</f>
        <v>2.9972168700492414E-2</v>
      </c>
      <c r="AE172" s="1" cm="1">
        <f t="array" ref="AE172">[1]!table_weight[StandingTackle]*(('F+ , F-'!AE$2-[1]!tbl_gk[[#This Row],[StandingTackle]])/('F+ , F-'!AE$2-'F+ , F-'!AE$3))</f>
        <v>2.6900228972187096E-2</v>
      </c>
      <c r="AF172" s="1" cm="1">
        <f t="array" ref="AF172">[1]!table_weight[SlidingTackle]*(('F+ , F-'!AF$2-[1]!tbl_gk[[#This Row],[SlidingTackle]])/('F+ , F-'!AF$2-'F+ , F-'!AF$3))</f>
        <v>9.7139715732897855E-3</v>
      </c>
      <c r="AG172" s="1" cm="1">
        <f t="array" ref="AG172">[1]!table_weight[GKDiving]*(('F+ , F-'!AG$2-[1]!tbl_gk[[#This Row],[GKDiving]])/('F+ , F-'!AG$2-'F+ , F-'!AG$3))</f>
        <v>3.7578592434844307E-2</v>
      </c>
      <c r="AH172" s="1" cm="1">
        <f t="array" ref="AH172">[1]!table_weight[GKHandling]*(('F+ , F-'!AH$2-[1]!tbl_gk[[#This Row],[GKHandling]])/('F+ , F-'!AH$2-'F+ , F-'!AH$3))</f>
        <v>4.9906747265247783E-2</v>
      </c>
      <c r="AI172" s="1" cm="1">
        <f t="array" ref="AI172">[1]!table_weight[GKKicking]*(('F+ , F-'!AI$2-[1]!tbl_gk[[#This Row],[GKKicking]])/('F+ , F-'!AI$2-'F+ , F-'!AI$3))</f>
        <v>2.8621843626407038E-2</v>
      </c>
      <c r="AJ172" s="1" cm="1">
        <f t="array" ref="AJ172">[1]!table_weight[GKPositioning]*(('F+ , F-'!AJ$2-[1]!tbl_gk[[#This Row],[GKPositioning]])/('F+ , F-'!AJ$2-'F+ , F-'!AJ$3))</f>
        <v>1.3244482928084987E-2</v>
      </c>
      <c r="AK172" s="1" cm="1">
        <f t="array" ref="AK172">[1]!table_weight[GKReflexes]*(('F+ , F-'!AK$2-[1]!tbl_gk[[#This Row],[GKReflexes]])/('F+ , F-'!AK$2-'F+ , F-'!AK$3))</f>
        <v>3.4617854849068701E-2</v>
      </c>
    </row>
    <row r="173" spans="1:37" x14ac:dyDescent="0.55000000000000004">
      <c r="A173" s="8">
        <f>[1]!tbl_gk[[#This Row],[ID]]</f>
        <v>185122</v>
      </c>
      <c r="B173" s="2" cm="1">
        <f t="array" ref="B173">[1]!table_weight[ValueEUR]*(('F+ , F-'!B$2-[1]!tbl_gk[[#This Row],[ValueEUR]])/('F+ , F-'!B$2-'F+ , F-'!B$3))</f>
        <v>8.1768374474241456E-3</v>
      </c>
      <c r="C173" s="2" cm="1">
        <f t="array" ref="C173">[1]!table_weight[WageEUR]*(('F+ , F-'!C$2-[1]!tbl_gk[[#This Row],[WageEUR]])/('F+ , F-'!C$2-'F+ , F-'!C$3))</f>
        <v>1.0093201309829885E-2</v>
      </c>
      <c r="D173" s="2" cm="1">
        <f t="array" ref="D173">[1]!table_weight[Crossing]*(('F+ , F-'!D$2-[1]!tbl_gk[[#This Row],[Crossing]])/('F+ , F-'!D$2-'F+ , F-'!D$3))</f>
        <v>3.1383600467551537E-2</v>
      </c>
      <c r="E173" s="2" cm="1">
        <f t="array" ref="E173">[1]!table_weight[Finishing]*(('F+ , F-'!E$2-[1]!tbl_gk[[#This Row],[Finishing]])/('F+ , F-'!E$2-'F+ , F-'!E$3))</f>
        <v>1.6970261636750646E-2</v>
      </c>
      <c r="F173" s="2" cm="1">
        <f t="array" ref="F173">[1]!table_weight[HeadingAccuracy]*(('F+ , F-'!F$2-[1]!tbl_gk[[#This Row],[HeadingAccuracy]])/('F+ , F-'!F$2-'F+ , F-'!F$3))</f>
        <v>6.6811026205431997E-3</v>
      </c>
      <c r="G173" s="2" cm="1">
        <f t="array" ref="G173">[1]!table_weight[ShortPassing]*(('F+ , F-'!G$2-[1]!tbl_gk[[#This Row],[ShortPassing]])/('F+ , F-'!G$2-'F+ , F-'!G$3))</f>
        <v>3.9377536435701459E-2</v>
      </c>
      <c r="H173" s="2" cm="1">
        <f t="array" ref="H173">[1]!table_weight[Volleys]*(('F+ , F-'!H$2-[1]!tbl_gk[[#This Row],[Volleys]])/('F+ , F-'!H$2-'F+ , F-'!H$3))</f>
        <v>1.851827356780974E-3</v>
      </c>
      <c r="I173" s="2" cm="1">
        <f t="array" ref="I173">[1]!table_weight[Dribbling]*(('F+ , F-'!I$2-[1]!tbl_gk[[#This Row],[Dribbling]])/('F+ , F-'!I$2-'F+ , F-'!I$3))</f>
        <v>1.1734538658785652E-2</v>
      </c>
      <c r="J173" s="2" cm="1">
        <f t="array" ref="J173">[1]!table_weight[Curve]*(('F+ , F-'!J$2-[1]!tbl_gk[[#This Row],[Curve]])/('F+ , F-'!J$2-'F+ , F-'!J$3))</f>
        <v>8.6198154345400926E-3</v>
      </c>
      <c r="K173" s="2" cm="1">
        <f t="array" ref="K173">[1]!table_weight[FKAccuracy]*(('F+ , F-'!K$2-[1]!tbl_gk[[#This Row],[FKAccuracy]])/('F+ , F-'!K$2-'F+ , F-'!K$3))</f>
        <v>9.5832065713416324E-3</v>
      </c>
      <c r="L173" s="2" cm="1">
        <f t="array" ref="L173">[1]!table_weight[LongPassing]*(('F+ , F-'!L$2-[1]!tbl_gk[[#This Row],[LongPassing]])/('F+ , F-'!L$2-'F+ , F-'!L$3))</f>
        <v>2.0032691702804539E-2</v>
      </c>
      <c r="M173" s="2" cm="1">
        <f t="array" ref="M173">[1]!table_weight[BallControl]*(('F+ , F-'!M$2-[1]!tbl_gk[[#This Row],[BallControl]])/('F+ , F-'!M$2-'F+ , F-'!M$3))</f>
        <v>9.561475944195718E-3</v>
      </c>
      <c r="N173" s="2" cm="1">
        <f t="array" ref="N173">[1]!table_weight[Acceleration]*(('F+ , F-'!N$2-[1]!tbl_gk[[#This Row],[Acceleration]])/('F+ , F-'!N$2-'F+ , F-'!N$3))</f>
        <v>5.1862059091966504E-3</v>
      </c>
      <c r="O173" s="2" cm="1">
        <f t="array" ref="O173">[1]!table_weight[SprintSpeed]*(('F+ , F-'!O$2-[1]!tbl_gk[[#This Row],[SprintSpeed]])/('F+ , F-'!O$2-'F+ , F-'!O$3))</f>
        <v>5.9032552479464486E-3</v>
      </c>
      <c r="P173" s="2" cm="1">
        <f t="array" ref="P173">[1]!table_weight[Agility]*(('F+ , F-'!P$2-[1]!tbl_gk[[#This Row],[Agility]])/('F+ , F-'!P$2-'F+ , F-'!P$3))</f>
        <v>3.3933210081673617E-3</v>
      </c>
      <c r="Q173" s="2" cm="1">
        <f t="array" ref="Q173">[1]!table_weight[Reactions]*(('F+ , F-'!Q$2-[1]!tbl_gk[[#This Row],[Reactions]])/('F+ , F-'!Q$2-'F+ , F-'!Q$3))</f>
        <v>4.1251360005775054E-4</v>
      </c>
      <c r="R173" s="2" cm="1">
        <f t="array" ref="R173">[1]!table_weight[Balance]*(('F+ , F-'!R$2-[1]!tbl_gk[[#This Row],[Balance]])/('F+ , F-'!R$2-'F+ , F-'!R$3))</f>
        <v>1.6763626655408076E-3</v>
      </c>
      <c r="S173" s="2" cm="1">
        <f t="array" ref="S173">[1]!table_weight[ShotPower]*(('F+ , F-'!S$2-[1]!tbl_gk[[#This Row],[ShotPower]])/('F+ , F-'!S$2-'F+ , F-'!S$3))</f>
        <v>3.3761974370579953E-3</v>
      </c>
      <c r="T173" s="2" cm="1">
        <f t="array" ref="T173">[1]!table_weight[Jumping]*(('F+ , F-'!T$2-[1]!tbl_gk[[#This Row],[Jumping]])/('F+ , F-'!T$2-'F+ , F-'!T$3))</f>
        <v>1.459807452623725E-3</v>
      </c>
      <c r="U173" s="2" cm="1">
        <f t="array" ref="U173">[1]!table_weight[Stamina]*(('F+ , F-'!U$2-[1]!tbl_gk[[#This Row],[Stamina]])/('F+ , F-'!U$2-'F+ , F-'!U$3))</f>
        <v>6.8696821299940002E-3</v>
      </c>
      <c r="V173" s="2" cm="1">
        <f t="array" ref="V173">[1]!table_weight[Strength]*(('F+ , F-'!V$2-[1]!tbl_gk[[#This Row],[Strength]])/('F+ , F-'!V$2-'F+ , F-'!V$3))</f>
        <v>9.7606733596998074E-3</v>
      </c>
      <c r="W173" s="2" cm="1">
        <f t="array" ref="W173">[1]!table_weight[LongShots]*(('F+ , F-'!W$2-[1]!tbl_gk[[#This Row],[LongShots]])/('F+ , F-'!W$2-'F+ , F-'!W$3))</f>
        <v>8.570347340224143E-3</v>
      </c>
      <c r="X173" s="2" cm="1">
        <f t="array" ref="X173">[1]!table_weight[Aggression]*(('F+ , F-'!X$2-[1]!tbl_gk[[#This Row],[Aggression]])/('F+ , F-'!X$2-'F+ , F-'!X$3))</f>
        <v>6.6930331609370121E-3</v>
      </c>
      <c r="Y173" s="2" cm="1">
        <f t="array" ref="Y173">[1]!table_weight[Interceptions]*(('F+ , F-'!Y$2-[1]!tbl_gk[[#This Row],[Interceptions]])/('F+ , F-'!Y$2-'F+ , F-'!Y$3))</f>
        <v>1.4543619728865382E-2</v>
      </c>
      <c r="Z173" s="2" cm="1">
        <f t="array" ref="Z173">[1]!table_weight[Positioning]*(('F+ , F-'!Z$2-[1]!tbl_gk[[#This Row],[Positioning]])/('F+ , F-'!Z$2-'F+ , F-'!Z$3))</f>
        <v>1.3310009126863251E-3</v>
      </c>
      <c r="AA173" s="2" cm="1">
        <f t="array" ref="AA173">[1]!table_weight[Vision]*(('F+ , F-'!AA$2-[1]!tbl_gk[[#This Row],[Vision]])/('F+ , F-'!AA$2-'F+ , F-'!AA$3))</f>
        <v>1.8456545989250551E-2</v>
      </c>
      <c r="AB173" s="2" cm="1">
        <f t="array" ref="AB173">[1]!table_weight[Penalties]*(('F+ , F-'!AB$2-[1]!tbl_gk[[#This Row],[Penalties]])/('F+ , F-'!AB$2-'F+ , F-'!AB$3))</f>
        <v>1.9573542833622431E-3</v>
      </c>
      <c r="AC173" s="2" cm="1">
        <f t="array" ref="AC173">[1]!table_weight[Composure]*(('F+ , F-'!AC$2-[1]!tbl_gk[[#This Row],[Composure]])/('F+ , F-'!AC$2-'F+ , F-'!AC$3))</f>
        <v>1.3343367545727675E-3</v>
      </c>
      <c r="AD173" s="2" cm="1">
        <f t="array" ref="AD173">[1]!table_weight[Marking]*(('F+ , F-'!AD$2-[1]!tbl_gk[[#This Row],[Marking]])/('F+ , F-'!AD$2-'F+ , F-'!AD$3))</f>
        <v>7.8874128159190562E-3</v>
      </c>
      <c r="AE173" s="2" cm="1">
        <f t="array" ref="AE173">[1]!table_weight[StandingTackle]*(('F+ , F-'!AE$2-[1]!tbl_gk[[#This Row],[StandingTackle]])/('F+ , F-'!AE$2-'F+ , F-'!AE$3))</f>
        <v>2.017517172914032E-2</v>
      </c>
      <c r="AF173" s="2" cm="1">
        <f t="array" ref="AF173">[1]!table_weight[SlidingTackle]*(('F+ , F-'!AF$2-[1]!tbl_gk[[#This Row],[SlidingTackle]])/('F+ , F-'!AF$2-'F+ , F-'!AF$3))</f>
        <v>3.7361429128037632E-3</v>
      </c>
      <c r="AG173" s="2" cm="1">
        <f t="array" ref="AG173">[1]!table_weight[GKDiving]*(('F+ , F-'!AG$2-[1]!tbl_gk[[#This Row],[GKDiving]])/('F+ , F-'!AG$2-'F+ , F-'!AG$3))</f>
        <v>8.5405891897373434E-3</v>
      </c>
      <c r="AH173" s="2" cm="1">
        <f t="array" ref="AH173">[1]!table_weight[GKHandling]*(('F+ , F-'!AH$2-[1]!tbl_gk[[#This Row],[GKHandling]])/('F+ , F-'!AH$2-'F+ , F-'!AH$3))</f>
        <v>1.0694302985410239E-2</v>
      </c>
      <c r="AI173" s="2" cm="1">
        <f t="array" ref="AI173">[1]!table_weight[GKKicking]*(('F+ , F-'!AI$2-[1]!tbl_gk[[#This Row],[GKKicking]])/('F+ , F-'!AI$2-'F+ , F-'!AI$3))</f>
        <v>1.5205354426528738E-2</v>
      </c>
      <c r="AJ173" s="2" cm="1">
        <f t="array" ref="AJ173">[1]!table_weight[GKPositioning]*(('F+ , F-'!AJ$2-[1]!tbl_gk[[#This Row],[GKPositioning]])/('F+ , F-'!AJ$2-'F+ , F-'!AJ$3))</f>
        <v>5.0455173059371387E-3</v>
      </c>
      <c r="AK173" s="2" cm="1">
        <f t="array" ref="AK173">[1]!table_weight[GKReflexes]*(('F+ , F-'!AK$2-[1]!tbl_gk[[#This Row],[GKReflexes]])/('F+ , F-'!AK$2-'F+ , F-'!AK$3))</f>
        <v>9.109961802386499E-3</v>
      </c>
    </row>
    <row r="174" spans="1:37" x14ac:dyDescent="0.55000000000000004">
      <c r="A174" s="7">
        <f>[1]!tbl_gk[[#This Row],[ID]]</f>
        <v>185172</v>
      </c>
      <c r="B174" s="1" cm="1">
        <f t="array" ref="B174">[1]!table_weight[ValueEUR]*(('F+ , F-'!B$2-[1]!tbl_gk[[#This Row],[ValueEUR]])/('F+ , F-'!B$2-'F+ , F-'!B$3))</f>
        <v>2.132873306470154E-4</v>
      </c>
      <c r="C174" s="1" cm="1">
        <f t="array" ref="C174">[1]!table_weight[WageEUR]*(('F+ , F-'!C$2-[1]!tbl_gk[[#This Row],[WageEUR]])/('F+ , F-'!C$2-'F+ , F-'!C$3))</f>
        <v>1.3301118005202175E-3</v>
      </c>
      <c r="D174" s="1" cm="1">
        <f t="array" ref="D174">[1]!table_weight[Crossing]*(('F+ , F-'!D$2-[1]!tbl_gk[[#This Row],[Crossing]])/('F+ , F-'!D$2-'F+ , F-'!D$3))</f>
        <v>4.0350343458280549E-2</v>
      </c>
      <c r="E174" s="1" cm="1">
        <f t="array" ref="E174">[1]!table_weight[Finishing]*(('F+ , F-'!E$2-[1]!tbl_gk[[#This Row],[Finishing]])/('F+ , F-'!E$2-'F+ , F-'!E$3))</f>
        <v>1.1979008214176926E-2</v>
      </c>
      <c r="F174" s="1" cm="1">
        <f t="array" ref="F174">[1]!table_weight[HeadingAccuracy]*(('F+ , F-'!F$2-[1]!tbl_gk[[#This Row],[HeadingAccuracy]])/('F+ , F-'!F$2-'F+ , F-'!F$3))</f>
        <v>1.25270674135185E-2</v>
      </c>
      <c r="G174" s="1" cm="1">
        <f t="array" ref="G174">[1]!table_weight[ShortPassing]*(('F+ , F-'!G$2-[1]!tbl_gk[[#This Row],[ShortPassing]])/('F+ , F-'!G$2-'F+ , F-'!G$3))</f>
        <v>4.9221920544626818E-2</v>
      </c>
      <c r="H174" s="1" cm="1">
        <f t="array" ref="H174">[1]!table_weight[Volleys]*(('F+ , F-'!H$2-[1]!tbl_gk[[#This Row],[Volleys]])/('F+ , F-'!H$2-'F+ , F-'!H$3))</f>
        <v>2.1990449861774069E-3</v>
      </c>
      <c r="I174" s="1" cm="1">
        <f t="array" ref="I174">[1]!table_weight[Dribbling]*(('F+ , F-'!I$2-[1]!tbl_gk[[#This Row],[Dribbling]])/('F+ , F-'!I$2-'F+ , F-'!I$3))</f>
        <v>1.6623929766613008E-2</v>
      </c>
      <c r="J174" s="1" cm="1">
        <f t="array" ref="J174">[1]!table_weight[Curve]*(('F+ , F-'!J$2-[1]!tbl_gk[[#This Row],[Curve]])/('F+ , F-'!J$2-'F+ , F-'!J$3))</f>
        <v>1.0140959334753048E-2</v>
      </c>
      <c r="K174" s="1" cm="1">
        <f t="array" ref="K174">[1]!table_weight[FKAccuracy]*(('F+ , F-'!K$2-[1]!tbl_gk[[#This Row],[FKAccuracy]])/('F+ , F-'!K$2-'F+ , F-'!K$3))</f>
        <v>1.0648007301490701E-2</v>
      </c>
      <c r="L174" s="1" cm="1">
        <f t="array" ref="L174">[1]!table_weight[LongPassing]*(('F+ , F-'!L$2-[1]!tbl_gk[[#This Row],[LongPassing]])/('F+ , F-'!L$2-'F+ , F-'!L$3))</f>
        <v>2.3281236303259328E-2</v>
      </c>
      <c r="M174" s="1" cm="1">
        <f t="array" ref="M174">[1]!table_weight[BallControl]*(('F+ , F-'!M$2-[1]!tbl_gk[[#This Row],[BallControl]])/('F+ , F-'!M$2-'F+ , F-'!M$3))</f>
        <v>1.2169151201703639E-2</v>
      </c>
      <c r="N174" s="1" cm="1">
        <f t="array" ref="N174">[1]!table_weight[Acceleration]*(('F+ , F-'!N$2-[1]!tbl_gk[[#This Row],[Acceleration]])/('F+ , F-'!N$2-'F+ , F-'!N$3))</f>
        <v>6.5391291898566463E-3</v>
      </c>
      <c r="O174" s="1" cm="1">
        <f t="array" ref="O174">[1]!table_weight[SprintSpeed]*(('F+ , F-'!O$2-[1]!tbl_gk[[#This Row],[SprintSpeed]])/('F+ , F-'!O$2-'F+ , F-'!O$3))</f>
        <v>6.4654700334651587E-3</v>
      </c>
      <c r="P174" s="1" cm="1">
        <f t="array" ref="P174">[1]!table_weight[Agility]*(('F+ , F-'!P$2-[1]!tbl_gk[[#This Row],[Agility]])/('F+ , F-'!P$2-'F+ , F-'!P$3))</f>
        <v>1.7551660387072558E-3</v>
      </c>
      <c r="Q174" s="1" cm="1">
        <f t="array" ref="Q174">[1]!table_weight[Reactions]*(('F+ , F-'!Q$2-[1]!tbl_gk[[#This Row],[Reactions]])/('F+ , F-'!Q$2-'F+ , F-'!Q$3))</f>
        <v>1.1344124001588141E-3</v>
      </c>
      <c r="R174" s="1" cm="1">
        <f t="array" ref="R174">[1]!table_weight[Balance]*(('F+ , F-'!R$2-[1]!tbl_gk[[#This Row],[Balance]])/('F+ , F-'!R$2-'F+ , F-'!R$3))</f>
        <v>2.1109752084587947E-3</v>
      </c>
      <c r="S174" s="1" cm="1">
        <f t="array" ref="S174">[1]!table_weight[ShotPower]*(('F+ , F-'!S$2-[1]!tbl_gk[[#This Row],[ShotPower]])/('F+ , F-'!S$2-'F+ , F-'!S$3))</f>
        <v>6.2329798837993753E-3</v>
      </c>
      <c r="T174" s="1" cm="1">
        <f t="array" ref="T174">[1]!table_weight[Jumping]*(('F+ , F-'!T$2-[1]!tbl_gk[[#This Row],[Jumping]])/('F+ , F-'!T$2-'F+ , F-'!T$3))</f>
        <v>1.1163233461240253E-3</v>
      </c>
      <c r="U174" s="1" cm="1">
        <f t="array" ref="U174">[1]!table_weight[Stamina]*(('F+ , F-'!U$2-[1]!tbl_gk[[#This Row],[Stamina]])/('F+ , F-'!U$2-'F+ , F-'!U$3))</f>
        <v>1.2021943727489499E-2</v>
      </c>
      <c r="V174" s="1" cm="1">
        <f t="array" ref="V174">[1]!table_weight[Strength]*(('F+ , F-'!V$2-[1]!tbl_gk[[#This Row],[Strength]])/('F+ , F-'!V$2-'F+ , F-'!V$3))</f>
        <v>2.1296014602981403E-2</v>
      </c>
      <c r="W174" s="1" cm="1">
        <f t="array" ref="W174">[1]!table_weight[LongShots]*(('F+ , F-'!W$2-[1]!tbl_gk[[#This Row],[LongShots]])/('F+ , F-'!W$2-'F+ , F-'!W$3))</f>
        <v>1.0128592311173986E-2</v>
      </c>
      <c r="X174" s="1" cm="1">
        <f t="array" ref="X174">[1]!table_weight[Aggression]*(('F+ , F-'!X$2-[1]!tbl_gk[[#This Row],[Aggression]])/('F+ , F-'!X$2-'F+ , F-'!X$3))</f>
        <v>2.068755704289622E-2</v>
      </c>
      <c r="Y174" s="1" cm="1">
        <f t="array" ref="Y174">[1]!table_weight[Interceptions]*(('F+ , F-'!Y$2-[1]!tbl_gk[[#This Row],[Interceptions]])/('F+ , F-'!Y$2-'F+ , F-'!Y$3))</f>
        <v>1.9391492971820509E-2</v>
      </c>
      <c r="Z174" s="1" cm="1">
        <f t="array" ref="Z174">[1]!table_weight[Positioning]*(('F+ , F-'!Z$2-[1]!tbl_gk[[#This Row],[Positioning]])/('F+ , F-'!Z$2-'F+ , F-'!Z$3))</f>
        <v>1.4788899029848058E-3</v>
      </c>
      <c r="AA174" s="1" cm="1">
        <f t="array" ref="AA174">[1]!table_weight[Vision]*(('F+ , F-'!AA$2-[1]!tbl_gk[[#This Row],[Vision]])/('F+ , F-'!AA$2-'F+ , F-'!AA$3))</f>
        <v>1.5617077375519694E-2</v>
      </c>
      <c r="AB174" s="1" cm="1">
        <f t="array" ref="AB174">[1]!table_weight[Penalties]*(('F+ , F-'!AB$2-[1]!tbl_gk[[#This Row],[Penalties]])/('F+ , F-'!AB$2-'F+ , F-'!AB$3))</f>
        <v>2.0356484546967322E-3</v>
      </c>
      <c r="AC174" s="1" cm="1">
        <f t="array" ref="AC174">[1]!table_weight[Composure]*(('F+ , F-'!AC$2-[1]!tbl_gk[[#This Row],[Composure]])/('F+ , F-'!AC$2-'F+ , F-'!AC$3))</f>
        <v>4.2698776146328564E-4</v>
      </c>
      <c r="AD174" s="1" cm="1">
        <f t="array" ref="AD174">[1]!table_weight[Marking]*(('F+ , F-'!AD$2-[1]!tbl_gk[[#This Row],[Marking]])/('F+ , F-'!AD$2-'F+ , F-'!AD$3))</f>
        <v>1.5774825631838112E-2</v>
      </c>
      <c r="AE174" s="1" cm="1">
        <f t="array" ref="AE174">[1]!table_weight[StandingTackle]*(('F+ , F-'!AE$2-[1]!tbl_gk[[#This Row],[StandingTackle]])/('F+ , F-'!AE$2-'F+ , F-'!AE$3))</f>
        <v>3.362528621523387E-2</v>
      </c>
      <c r="AF174" s="1" cm="1">
        <f t="array" ref="AF174">[1]!table_weight[SlidingTackle]*(('F+ , F-'!AF$2-[1]!tbl_gk[[#This Row],[SlidingTackle]])/('F+ , F-'!AF$2-'F+ , F-'!AF$3))</f>
        <v>1.120842873841129E-2</v>
      </c>
      <c r="AG174" s="1" cm="1">
        <f t="array" ref="AG174">[1]!table_weight[GKDiving]*(('F+ , F-'!AG$2-[1]!tbl_gk[[#This Row],[GKDiving]])/('F+ , F-'!AG$2-'F+ , F-'!AG$3))</f>
        <v>3.4162356758949373E-2</v>
      </c>
      <c r="AH174" s="1" cm="1">
        <f t="array" ref="AH174">[1]!table_weight[GKHandling]*(('F+ , F-'!AH$2-[1]!tbl_gk[[#This Row],[GKHandling]])/('F+ , F-'!AH$2-'F+ , F-'!AH$3))</f>
        <v>4.6341979603444362E-2</v>
      </c>
      <c r="AI174" s="1" cm="1">
        <f t="array" ref="AI174">[1]!table_weight[GKKicking]*(('F+ , F-'!AI$2-[1]!tbl_gk[[#This Row],[GKKicking]])/('F+ , F-'!AI$2-'F+ , F-'!AI$3))</f>
        <v>2.8621843626407038E-2</v>
      </c>
      <c r="AJ174" s="1" cm="1">
        <f t="array" ref="AJ174">[1]!table_weight[GKPositioning]*(('F+ , F-'!AJ$2-[1]!tbl_gk[[#This Row],[GKPositioning]])/('F+ , F-'!AJ$2-'F+ , F-'!AJ$3))</f>
        <v>1.5136551917811415E-2</v>
      </c>
      <c r="AK174" s="1" cm="1">
        <f t="array" ref="AK174">[1]!table_weight[GKReflexes]*(('F+ , F-'!AK$2-[1]!tbl_gk[[#This Row],[GKReflexes]])/('F+ , F-'!AK$2-'F+ , F-'!AK$3))</f>
        <v>3.2795862488591399E-2</v>
      </c>
    </row>
    <row r="175" spans="1:37" x14ac:dyDescent="0.55000000000000004">
      <c r="A175" s="8">
        <f>[1]!tbl_gk[[#This Row],[ID]]</f>
        <v>185181</v>
      </c>
      <c r="B175" s="2" cm="1">
        <f t="array" ref="B175">[1]!table_weight[ValueEUR]*(('F+ , F-'!B$2-[1]!tbl_gk[[#This Row],[ValueEUR]])/('F+ , F-'!B$2-'F+ , F-'!B$3))</f>
        <v>4.2935264389290658E-4</v>
      </c>
      <c r="C175" s="2" cm="1">
        <f t="array" ref="C175">[1]!table_weight[WageEUR]*(('F+ , F-'!C$2-[1]!tbl_gk[[#This Row],[WageEUR]])/('F+ , F-'!C$2-'F+ , F-'!C$3))</f>
        <v>1.1736280592825449E-3</v>
      </c>
      <c r="D175" s="2" cm="1">
        <f t="array" ref="D175">[1]!table_weight[Crossing]*(('F+ , F-'!D$2-[1]!tbl_gk[[#This Row],[Crossing]])/('F+ , F-'!D$2-'F+ , F-'!D$3))</f>
        <v>2.2416857476822528E-2</v>
      </c>
      <c r="E175" s="2" cm="1">
        <f t="array" ref="E175">[1]!table_weight[Finishing]*(('F+ , F-'!E$2-[1]!tbl_gk[[#This Row],[Finishing]])/('F+ , F-'!E$2-'F+ , F-'!E$3))</f>
        <v>1.2977258898691668E-2</v>
      </c>
      <c r="F175" s="2" cm="1">
        <f t="array" ref="F175">[1]!table_weight[HeadingAccuracy]*(('F+ , F-'!F$2-[1]!tbl_gk[[#This Row],[HeadingAccuracy]])/('F+ , F-'!F$2-'F+ , F-'!F$3))</f>
        <v>1.210949849973455E-2</v>
      </c>
      <c r="G175" s="2" cm="1">
        <f t="array" ref="G175">[1]!table_weight[ShortPassing]*(('F+ , F-'!G$2-[1]!tbl_gk[[#This Row],[ShortPassing]])/('F+ , F-'!G$2-'F+ , F-'!G$3))</f>
        <v>4.5002898783658811E-2</v>
      </c>
      <c r="H175" s="2" cm="1">
        <f t="array" ref="H175">[1]!table_weight[Volleys]*(('F+ , F-'!H$2-[1]!tbl_gk[[#This Row],[Volleys]])/('F+ , F-'!H$2-'F+ , F-'!H$3))</f>
        <v>8.1017446859167619E-4</v>
      </c>
      <c r="I175" s="2" cm="1">
        <f t="array" ref="I175">[1]!table_weight[Dribbling]*(('F+ , F-'!I$2-[1]!tbl_gk[[#This Row],[Dribbling]])/('F+ , F-'!I$2-'F+ , F-'!I$3))</f>
        <v>1.7601807988178481E-2</v>
      </c>
      <c r="J175" s="2" cm="1">
        <f t="array" ref="J175">[1]!table_weight[Curve]*(('F+ , F-'!J$2-[1]!tbl_gk[[#This Row],[Curve]])/('F+ , F-'!J$2-'F+ , F-'!J$3))</f>
        <v>7.4367035121522358E-3</v>
      </c>
      <c r="K175" s="2" cm="1">
        <f t="array" ref="K175">[1]!table_weight[FKAccuracy]*(('F+ , F-'!K$2-[1]!tbl_gk[[#This Row],[FKAccuracy]])/('F+ , F-'!K$2-'F+ , F-'!K$3))</f>
        <v>8.9747490112564478E-3</v>
      </c>
      <c r="L175" s="2" cm="1">
        <f t="array" ref="L175">[1]!table_weight[LongPassing]*(('F+ , F-'!L$2-[1]!tbl_gk[[#This Row],[LongPassing]])/('F+ , F-'!L$2-'F+ , F-'!L$3))</f>
        <v>1.7866995302501344E-2</v>
      </c>
      <c r="M175" s="2" cm="1">
        <f t="array" ref="M175">[1]!table_weight[BallControl]*(('F+ , F-'!M$2-[1]!tbl_gk[[#This Row],[BallControl]])/('F+ , F-'!M$2-'F+ , F-'!M$3))</f>
        <v>1.4342213916293577E-2</v>
      </c>
      <c r="N175" s="2" cm="1">
        <f t="array" ref="N175">[1]!table_weight[Acceleration]*(('F+ , F-'!N$2-[1]!tbl_gk[[#This Row],[Acceleration]])/('F+ , F-'!N$2-'F+ , F-'!N$3))</f>
        <v>6.7646164032999796E-3</v>
      </c>
      <c r="O175" s="2" cm="1">
        <f t="array" ref="O175">[1]!table_weight[SprintSpeed]*(('F+ , F-'!O$2-[1]!tbl_gk[[#This Row],[SprintSpeed]])/('F+ , F-'!O$2-'F+ , F-'!O$3))</f>
        <v>6.1843626407058041E-3</v>
      </c>
      <c r="P175" s="2" cm="1">
        <f t="array" ref="P175">[1]!table_weight[Agility]*(('F+ , F-'!P$2-[1]!tbl_gk[[#This Row],[Agility]])/('F+ , F-'!P$2-'F+ , F-'!P$3))</f>
        <v>3.5103320774145116E-3</v>
      </c>
      <c r="Q175" s="2" cm="1">
        <f t="array" ref="Q175">[1]!table_weight[Reactions]*(('F+ , F-'!Q$2-[1]!tbl_gk[[#This Row],[Reactions]])/('F+ , F-'!Q$2-'F+ , F-'!Q$3))</f>
        <v>7.7346300010828226E-4</v>
      </c>
      <c r="R175" s="2" cm="1">
        <f t="array" ref="R175">[1]!table_weight[Balance]*(('F+ , F-'!R$2-[1]!tbl_gk[[#This Row],[Balance]])/('F+ , F-'!R$2-'F+ , F-'!R$3))</f>
        <v>1.3659251348851025E-3</v>
      </c>
      <c r="S175" s="2" cm="1">
        <f t="array" ref="S175">[1]!table_weight[ShotPower]*(('F+ , F-'!S$2-[1]!tbl_gk[[#This Row],[ShotPower]])/('F+ , F-'!S$2-'F+ , F-'!S$3))</f>
        <v>4.4150274176912247E-3</v>
      </c>
      <c r="T175" s="2" cm="1">
        <f t="array" ref="T175">[1]!table_weight[Jumping]*(('F+ , F-'!T$2-[1]!tbl_gk[[#This Row],[Jumping]])/('F+ , F-'!T$2-'F+ , F-'!T$3))</f>
        <v>1.6315495058735752E-3</v>
      </c>
      <c r="U175" s="2" cm="1">
        <f t="array" ref="U175">[1]!table_weight[Stamina]*(('F+ , F-'!U$2-[1]!tbl_gk[[#This Row],[Stamina]])/('F+ , F-'!U$2-'F+ , F-'!U$3))</f>
        <v>9.4458129287417498E-3</v>
      </c>
      <c r="V175" s="2" cm="1">
        <f t="array" ref="V175">[1]!table_weight[Strength]*(('F+ , F-'!V$2-[1]!tbl_gk[[#This Row],[Strength]])/('F+ , F-'!V$2-'F+ , F-'!V$3))</f>
        <v>1.3310009126863375E-2</v>
      </c>
      <c r="W175" s="2" cm="1">
        <f t="array" ref="W175">[1]!table_weight[LongShots]*(('F+ , F-'!W$2-[1]!tbl_gk[[#This Row],[LongShots]])/('F+ , F-'!W$2-'F+ , F-'!W$3))</f>
        <v>8.8300548353824494E-3</v>
      </c>
      <c r="X175" s="2" cm="1">
        <f t="array" ref="X175">[1]!table_weight[Aggression]*(('F+ , F-'!X$2-[1]!tbl_gk[[#This Row],[Aggression]])/('F+ , F-'!X$2-'F+ , F-'!X$3))</f>
        <v>6.0845756008518293E-3</v>
      </c>
      <c r="Y175" s="2" cm="1">
        <f t="array" ref="Y175">[1]!table_weight[Interceptions]*(('F+ , F-'!Y$2-[1]!tbl_gk[[#This Row],[Interceptions]])/('F+ , F-'!Y$2-'F+ , F-'!Y$3))</f>
        <v>1.7313833010554024E-2</v>
      </c>
      <c r="Z175" s="2" cm="1">
        <f t="array" ref="Z175">[1]!table_weight[Positioning]*(('F+ , F-'!Z$2-[1]!tbl_gk[[#This Row],[Positioning]])/('F+ , F-'!Z$2-'F+ , F-'!Z$3))</f>
        <v>1.0352229320893639E-3</v>
      </c>
      <c r="AA175" s="2" cm="1">
        <f t="array" ref="AA175">[1]!table_weight[Vision]*(('F+ , F-'!AA$2-[1]!tbl_gk[[#This Row],[Vision]])/('F+ , F-'!AA$2-'F+ , F-'!AA$3))</f>
        <v>1.7746678835817837E-2</v>
      </c>
      <c r="AB175" s="2" cm="1">
        <f t="array" ref="AB175">[1]!table_weight[Penalties]*(('F+ , F-'!AB$2-[1]!tbl_gk[[#This Row],[Penalties]])/('F+ , F-'!AB$2-'F+ , F-'!AB$3))</f>
        <v>1.9182071976949979E-3</v>
      </c>
      <c r="AC175" s="2" cm="1">
        <f t="array" ref="AC175">[1]!table_weight[Composure]*(('F+ , F-'!AC$2-[1]!tbl_gk[[#This Row],[Composure]])/('F+ , F-'!AC$2-'F+ , F-'!AC$3))</f>
        <v>6.9385511237783919E-4</v>
      </c>
      <c r="AD175" s="2" cm="1">
        <f t="array" ref="AD175">[1]!table_weight[Marking]*(('F+ , F-'!AD$2-[1]!tbl_gk[[#This Row],[Marking]])/('F+ , F-'!AD$2-'F+ , F-'!AD$3))</f>
        <v>1.7352308195021923E-2</v>
      </c>
      <c r="AE175" s="2" cm="1">
        <f t="array" ref="AE175">[1]!table_weight[StandingTackle]*(('F+ , F-'!AE$2-[1]!tbl_gk[[#This Row],[StandingTackle]])/('F+ , F-'!AE$2-'F+ , F-'!AE$3))</f>
        <v>2.241685747682258E-2</v>
      </c>
      <c r="AF175" s="2" cm="1">
        <f t="array" ref="AF175">[1]!table_weight[SlidingTackle]*(('F+ , F-'!AF$2-[1]!tbl_gk[[#This Row],[SlidingTackle]])/('F+ , F-'!AF$2-'F+ , F-'!AF$3))</f>
        <v>1.0461200155850536E-2</v>
      </c>
      <c r="AG175" s="2" cm="1">
        <f t="array" ref="AG175">[1]!table_weight[GKDiving]*(('F+ , F-'!AG$2-[1]!tbl_gk[[#This Row],[GKDiving]])/('F+ , F-'!AG$2-'F+ , F-'!AG$3))</f>
        <v>2.7329885407159499E-2</v>
      </c>
      <c r="AH175" s="2" cm="1">
        <f t="array" ref="AH175">[1]!table_weight[GKHandling]*(('F+ , F-'!AH$2-[1]!tbl_gk[[#This Row],[GKHandling]])/('F+ , F-'!AH$2-'F+ , F-'!AH$3))</f>
        <v>3.0300525125329006E-2</v>
      </c>
      <c r="AI175" s="2" cm="1">
        <f t="array" ref="AI175">[1]!table_weight[GKKicking]*(('F+ , F-'!AI$2-[1]!tbl_gk[[#This Row],[GKKicking]])/('F+ , F-'!AI$2-'F+ , F-'!AI$3))</f>
        <v>2.0571950106480059E-2</v>
      </c>
      <c r="AJ175" s="2" cm="1">
        <f t="array" ref="AJ175">[1]!table_weight[GKPositioning]*(('F+ , F-'!AJ$2-[1]!tbl_gk[[#This Row],[GKPositioning]])/('F+ , F-'!AJ$2-'F+ , F-'!AJ$3))</f>
        <v>1.1983103601600703E-2</v>
      </c>
      <c r="AK175" s="2" cm="1">
        <f t="array" ref="AK175">[1]!table_weight[GKReflexes]*(('F+ , F-'!AK$2-[1]!tbl_gk[[#This Row],[GKReflexes]])/('F+ , F-'!AK$2-'F+ , F-'!AK$3))</f>
        <v>3.4617854849068701E-2</v>
      </c>
    </row>
    <row r="176" spans="1:37" x14ac:dyDescent="0.55000000000000004">
      <c r="A176" s="7">
        <f>[1]!tbl_gk[[#This Row],[ID]]</f>
        <v>185405</v>
      </c>
      <c r="B176" s="1" cm="1">
        <f t="array" ref="B176">[1]!table_weight[ValueEUR]*(('F+ , F-'!B$2-[1]!tbl_gk[[#This Row],[ValueEUR]])/('F+ , F-'!B$2-'F+ , F-'!B$3))</f>
        <v>5.2781669378639128E-5</v>
      </c>
      <c r="C176" s="1" cm="1">
        <f t="array" ref="C176">[1]!table_weight[WageEUR]*(('F+ , F-'!C$2-[1]!tbl_gk[[#This Row],[WageEUR]])/('F+ , F-'!C$2-'F+ , F-'!C$3))</f>
        <v>3.9120935309418161E-4</v>
      </c>
      <c r="D176" s="1" cm="1">
        <f t="array" ref="D176">[1]!table_weight[Crossing]*(('F+ , F-'!D$2-[1]!tbl_gk[[#This Row],[Crossing]])/('F+ , F-'!D$2-'F+ , F-'!D$3))</f>
        <v>3.6987814836757178E-2</v>
      </c>
      <c r="E176" s="1" cm="1">
        <f t="array" ref="E176">[1]!table_weight[Finishing]*(('F+ , F-'!E$2-[1]!tbl_gk[[#This Row],[Finishing]])/('F+ , F-'!E$2-'F+ , F-'!E$3))</f>
        <v>1.59720109522359E-2</v>
      </c>
      <c r="F176" s="1" cm="1">
        <f t="array" ref="F176">[1]!table_weight[HeadingAccuracy]*(('F+ , F-'!F$2-[1]!tbl_gk[[#This Row],[HeadingAccuracy]])/('F+ , F-'!F$2-'F+ , F-'!F$3))</f>
        <v>1.1691929585950599E-2</v>
      </c>
      <c r="G176" s="1" cm="1">
        <f t="array" ref="G176">[1]!table_weight[ShortPassing]*(('F+ , F-'!G$2-[1]!tbl_gk[[#This Row],[ShortPassing]])/('F+ , F-'!G$2-'F+ , F-'!G$3))</f>
        <v>5.9066304653552192E-2</v>
      </c>
      <c r="H176" s="1" cm="1">
        <f t="array" ref="H176">[1]!table_weight[Volleys]*(('F+ , F-'!H$2-[1]!tbl_gk[[#This Row],[Volleys]])/('F+ , F-'!H$2-'F+ , F-'!H$3))</f>
        <v>1.7360881469821632E-3</v>
      </c>
      <c r="I176" s="1" cm="1">
        <f t="array" ref="I176">[1]!table_weight[Dribbling]*(('F+ , F-'!I$2-[1]!tbl_gk[[#This Row],[Dribbling]])/('F+ , F-'!I$2-'F+ , F-'!I$3))</f>
        <v>1.9557564431309422E-2</v>
      </c>
      <c r="J176" s="1" cm="1">
        <f t="array" ref="J176">[1]!table_weight[Curve]*(('F+ , F-'!J$2-[1]!tbl_gk[[#This Row],[Curve]])/('F+ , F-'!J$2-'F+ , F-'!J$3))</f>
        <v>9.8029273569279467E-3</v>
      </c>
      <c r="K176" s="1" cm="1">
        <f t="array" ref="K176">[1]!table_weight[FKAccuracy]*(('F+ , F-'!K$2-[1]!tbl_gk[[#This Row],[FKAccuracy]])/('F+ , F-'!K$2-'F+ , F-'!K$3))</f>
        <v>9.5832065713416324E-3</v>
      </c>
      <c r="L176" s="1" cm="1">
        <f t="array" ref="L176">[1]!table_weight[LongPassing]*(('F+ , F-'!L$2-[1]!tbl_gk[[#This Row],[LongPassing]])/('F+ , F-'!L$2-'F+ , F-'!L$3))</f>
        <v>2.9236901404093112E-2</v>
      </c>
      <c r="M176" s="1" cm="1">
        <f t="array" ref="M176">[1]!table_weight[BallControl]*(('F+ , F-'!M$2-[1]!tbl_gk[[#This Row],[BallControl]])/('F+ , F-'!M$2-'F+ , F-'!M$3))</f>
        <v>9.9960884871137055E-3</v>
      </c>
      <c r="N176" s="1" cm="1">
        <f t="array" ref="N176">[1]!table_weight[Acceleration]*(('F+ , F-'!N$2-[1]!tbl_gk[[#This Row],[Acceleration]])/('F+ , F-'!N$2-'F+ , F-'!N$3))</f>
        <v>5.4116931226399828E-3</v>
      </c>
      <c r="O176" s="1" cm="1">
        <f t="array" ref="O176">[1]!table_weight[SprintSpeed]*(('F+ , F-'!O$2-[1]!tbl_gk[[#This Row],[SprintSpeed]])/('F+ , F-'!O$2-'F+ , F-'!O$3))</f>
        <v>9.2765439610587065E-3</v>
      </c>
      <c r="P176" s="1" cm="1">
        <f t="array" ref="P176">[1]!table_weight[Agility]*(('F+ , F-'!P$2-[1]!tbl_gk[[#This Row],[Agility]])/('F+ , F-'!P$2-'F+ , F-'!P$3))</f>
        <v>3.6273431466616623E-3</v>
      </c>
      <c r="Q176" s="1" cm="1">
        <f t="array" ref="Q176">[1]!table_weight[Reactions]*(('F+ , F-'!Q$2-[1]!tbl_gk[[#This Row],[Reactions]])/('F+ , F-'!Q$2-'F+ , F-'!Q$3))</f>
        <v>1.4953618002093458E-3</v>
      </c>
      <c r="R176" s="1" cm="1">
        <f t="array" ref="R176">[1]!table_weight[Balance]*(('F+ , F-'!R$2-[1]!tbl_gk[[#This Row],[Balance]])/('F+ , F-'!R$2-'F+ , F-'!R$3))</f>
        <v>1.5521876532785257E-3</v>
      </c>
      <c r="S176" s="1" cm="1">
        <f t="array" ref="S176">[1]!table_weight[ShotPower]*(('F+ , F-'!S$2-[1]!tbl_gk[[#This Row],[ShotPower]])/('F+ , F-'!S$2-'F+ , F-'!S$3))</f>
        <v>6.7523948741159906E-3</v>
      </c>
      <c r="T176" s="1" cm="1">
        <f t="array" ref="T176">[1]!table_weight[Jumping]*(('F+ , F-'!T$2-[1]!tbl_gk[[#This Row],[Jumping]])/('F+ , F-'!T$2-'F+ , F-'!T$3))</f>
        <v>1.2021943727489502E-3</v>
      </c>
      <c r="U176" s="1" cm="1">
        <f t="array" ref="U176">[1]!table_weight[Stamina]*(('F+ , F-'!U$2-[1]!tbl_gk[[#This Row],[Stamina]])/('F+ , F-'!U$2-'F+ , F-'!U$3))</f>
        <v>7.7283923962432506E-3</v>
      </c>
      <c r="V176" s="1" cm="1">
        <f t="array" ref="V176">[1]!table_weight[Strength]*(('F+ , F-'!V$2-[1]!tbl_gk[[#This Row],[Strength]])/('F+ , F-'!V$2-'F+ , F-'!V$3))</f>
        <v>1.3310009126863375E-2</v>
      </c>
      <c r="W176" s="1" cm="1">
        <f t="array" ref="W176">[1]!table_weight[LongShots]*(('F+ , F-'!W$2-[1]!tbl_gk[[#This Row],[LongShots]])/('F+ , F-'!W$2-'F+ , F-'!W$3))</f>
        <v>8.8300548353824494E-3</v>
      </c>
      <c r="X176" s="1" cm="1">
        <f t="array" ref="X176">[1]!table_weight[Aggression]*(('F+ , F-'!X$2-[1]!tbl_gk[[#This Row],[Aggression]])/('F+ , F-'!X$2-'F+ , F-'!X$3))</f>
        <v>6.6930331609370121E-3</v>
      </c>
      <c r="Y176" s="1" cm="1">
        <f t="array" ref="Y176">[1]!table_weight[Interceptions]*(('F+ , F-'!Y$2-[1]!tbl_gk[[#This Row],[Interceptions]])/('F+ , F-'!Y$2-'F+ , F-'!Y$3))</f>
        <v>1.5928726369709705E-2</v>
      </c>
      <c r="Z176" s="1" cm="1">
        <f t="array" ref="Z176">[1]!table_weight[Positioning]*(('F+ , F-'!Z$2-[1]!tbl_gk[[#This Row],[Positioning]])/('F+ , F-'!Z$2-'F+ , F-'!Z$3))</f>
        <v>1.0352229320893639E-3</v>
      </c>
      <c r="AA176" s="1" cm="1">
        <f t="array" ref="AA176">[1]!table_weight[Vision]*(('F+ , F-'!AA$2-[1]!tbl_gk[[#This Row],[Vision]])/('F+ , F-'!AA$2-'F+ , F-'!AA$3))</f>
        <v>1.8456545989250551E-2</v>
      </c>
      <c r="AB176" s="1" cm="1">
        <f t="array" ref="AB176">[1]!table_weight[Penalties]*(('F+ , F-'!AB$2-[1]!tbl_gk[[#This Row],[Penalties]])/('F+ , F-'!AB$2-'F+ , F-'!AB$3))</f>
        <v>2.3879722257019362E-3</v>
      </c>
      <c r="AC176" s="1" cm="1">
        <f t="array" ref="AC176">[1]!table_weight[Composure]*(('F+ , F-'!AC$2-[1]!tbl_gk[[#This Row],[Composure]])/('F+ , F-'!AC$2-'F+ , F-'!AC$3))</f>
        <v>5.8710817201201772E-4</v>
      </c>
      <c r="AD176" s="1" cm="1">
        <f t="array" ref="AD176">[1]!table_weight[Marking]*(('F+ , F-'!AD$2-[1]!tbl_gk[[#This Row],[Marking]])/('F+ , F-'!AD$2-'F+ , F-'!AD$3))</f>
        <v>2.366223844775717E-2</v>
      </c>
      <c r="AE176" s="1" cm="1">
        <f t="array" ref="AE176">[1]!table_weight[StandingTackle]*(('F+ , F-'!AE$2-[1]!tbl_gk[[#This Row],[StandingTackle]])/('F+ , F-'!AE$2-'F+ , F-'!AE$3))</f>
        <v>3.1383600467551613E-2</v>
      </c>
      <c r="AF176" s="1" cm="1">
        <f t="array" ref="AF176">[1]!table_weight[SlidingTackle]*(('F+ , F-'!AF$2-[1]!tbl_gk[[#This Row],[SlidingTackle]])/('F+ , F-'!AF$2-'F+ , F-'!AF$3))</f>
        <v>1.0461200155850536E-2</v>
      </c>
      <c r="AG176" s="1" cm="1">
        <f t="array" ref="AG176">[1]!table_weight[GKDiving]*(('F+ , F-'!AG$2-[1]!tbl_gk[[#This Row],[GKDiving]])/('F+ , F-'!AG$2-'F+ , F-'!AG$3))</f>
        <v>3.2454238921001903E-2</v>
      </c>
      <c r="AH176" s="1" cm="1">
        <f t="array" ref="AH176">[1]!table_weight[GKHandling]*(('F+ , F-'!AH$2-[1]!tbl_gk[[#This Row],[GKHandling]])/('F+ , F-'!AH$2-'F+ , F-'!AH$3))</f>
        <v>4.4559595772542655E-2</v>
      </c>
      <c r="AI176" s="1" cm="1">
        <f t="array" ref="AI176">[1]!table_weight[GKKicking]*(('F+ , F-'!AI$2-[1]!tbl_gk[[#This Row],[GKKicking]])/('F+ , F-'!AI$2-'F+ , F-'!AI$3))</f>
        <v>3.0410708853057477E-2</v>
      </c>
      <c r="AJ176" s="1" cm="1">
        <f t="array" ref="AJ176">[1]!table_weight[GKPositioning]*(('F+ , F-'!AJ$2-[1]!tbl_gk[[#This Row],[GKPositioning]])/('F+ , F-'!AJ$2-'F+ , F-'!AJ$3))</f>
        <v>1.1352413938358561E-2</v>
      </c>
      <c r="AK176" s="1" cm="1">
        <f t="array" ref="AK176">[1]!table_weight[GKReflexes]*(('F+ , F-'!AK$2-[1]!tbl_gk[[#This Row],[GKReflexes]])/('F+ , F-'!AK$2-'F+ , F-'!AK$3))</f>
        <v>3.2795862488591399E-2</v>
      </c>
    </row>
    <row r="177" spans="1:37" x14ac:dyDescent="0.55000000000000004">
      <c r="A177" s="8">
        <f>[1]!tbl_gk[[#This Row],[ID]]</f>
        <v>186148</v>
      </c>
      <c r="B177" s="2" cm="1">
        <f t="array" ref="B177">[1]!table_weight[ValueEUR]*(('F+ , F-'!B$2-[1]!tbl_gk[[#This Row],[ValueEUR]])/('F+ , F-'!B$2-'F+ , F-'!B$3))</f>
        <v>3.0588675060954019E-4</v>
      </c>
      <c r="C177" s="2" cm="1">
        <f t="array" ref="C177">[1]!table_weight[WageEUR]*(('F+ , F-'!C$2-[1]!tbl_gk[[#This Row],[WageEUR]])/('F+ , F-'!C$2-'F+ , F-'!C$3))</f>
        <v>2.5819817304215988E-3</v>
      </c>
      <c r="D177" s="2" cm="1">
        <f t="array" ref="D177">[1]!table_weight[Crossing]*(('F+ , F-'!D$2-[1]!tbl_gk[[#This Row],[Crossing]])/('F+ , F-'!D$2-'F+ , F-'!D$3))</f>
        <v>3.2504443341392672E-2</v>
      </c>
      <c r="E177" s="2" cm="1">
        <f t="array" ref="E177">[1]!table_weight[Finishing]*(('F+ , F-'!E$2-[1]!tbl_gk[[#This Row],[Finishing]])/('F+ , F-'!E$2-'F+ , F-'!E$3))</f>
        <v>1.6970261636750646E-2</v>
      </c>
      <c r="F177" s="2" cm="1">
        <f t="array" ref="F177">[1]!table_weight[HeadingAccuracy]*(('F+ , F-'!F$2-[1]!tbl_gk[[#This Row],[HeadingAccuracy]])/('F+ , F-'!F$2-'F+ , F-'!F$3))</f>
        <v>1.08567917583827E-2</v>
      </c>
      <c r="G177" s="2" cm="1">
        <f t="array" ref="G177">[1]!table_weight[ShortPassing]*(('F+ , F-'!G$2-[1]!tbl_gk[[#This Row],[ShortPassing]])/('F+ , F-'!G$2-'F+ , F-'!G$3))</f>
        <v>5.3440942305594832E-2</v>
      </c>
      <c r="H177" s="2" cm="1">
        <f t="array" ref="H177">[1]!table_weight[Volleys]*(('F+ , F-'!H$2-[1]!tbl_gk[[#This Row],[Volleys]])/('F+ , F-'!H$2-'F+ , F-'!H$3))</f>
        <v>1.6203489371833524E-3</v>
      </c>
      <c r="I177" s="2" cm="1">
        <f t="array" ref="I177">[1]!table_weight[Dribbling]*(('F+ , F-'!I$2-[1]!tbl_gk[[#This Row],[Dribbling]])/('F+ , F-'!I$2-'F+ , F-'!I$3))</f>
        <v>1.8579686209743949E-2</v>
      </c>
      <c r="J177" s="2" cm="1">
        <f t="array" ref="J177">[1]!table_weight[Curve]*(('F+ , F-'!J$2-[1]!tbl_gk[[#This Row],[Curve]])/('F+ , F-'!J$2-'F+ , F-'!J$3))</f>
        <v>9.8029273569279467E-3</v>
      </c>
      <c r="K177" s="2" cm="1">
        <f t="array" ref="K177">[1]!table_weight[FKAccuracy]*(('F+ , F-'!K$2-[1]!tbl_gk[[#This Row],[FKAccuracy]])/('F+ , F-'!K$2-'F+ , F-'!K$3))</f>
        <v>9.7353209613629272E-3</v>
      </c>
      <c r="L177" s="2" cm="1">
        <f t="array" ref="L177">[1]!table_weight[LongPassing]*(('F+ , F-'!L$2-[1]!tbl_gk[[#This Row],[LongPassing]])/('F+ , F-'!L$2-'F+ , F-'!L$3))</f>
        <v>2.4905508603486726E-2</v>
      </c>
      <c r="M177" s="2" cm="1">
        <f t="array" ref="M177">[1]!table_weight[BallControl]*(('F+ , F-'!M$2-[1]!tbl_gk[[#This Row],[BallControl]])/('F+ , F-'!M$2-'F+ , F-'!M$3))</f>
        <v>1.0865313572949679E-2</v>
      </c>
      <c r="N177" s="2" cm="1">
        <f t="array" ref="N177">[1]!table_weight[Acceleration]*(('F+ , F-'!N$2-[1]!tbl_gk[[#This Row],[Acceleration]])/('F+ , F-'!N$2-'F+ , F-'!N$3))</f>
        <v>4.2842570554233201E-3</v>
      </c>
      <c r="O177" s="2" cm="1">
        <f t="array" ref="O177">[1]!table_weight[SprintSpeed]*(('F+ , F-'!O$2-[1]!tbl_gk[[#This Row],[SprintSpeed]])/('F+ , F-'!O$2-'F+ , F-'!O$3))</f>
        <v>4.2166108913903209E-3</v>
      </c>
      <c r="P177" s="2" cm="1">
        <f t="array" ref="P177">[1]!table_weight[Agility]*(('F+ , F-'!P$2-[1]!tbl_gk[[#This Row],[Agility]])/('F+ , F-'!P$2-'F+ , F-'!P$3))</f>
        <v>3.1592988696730611E-3</v>
      </c>
      <c r="Q177" s="2" cm="1">
        <f t="array" ref="Q177">[1]!table_weight[Reactions]*(('F+ , F-'!Q$2-[1]!tbl_gk[[#This Row],[Reactions]])/('F+ , F-'!Q$2-'F+ , F-'!Q$3))</f>
        <v>7.2189880010106353E-4</v>
      </c>
      <c r="R177" s="2" cm="1">
        <f t="array" ref="R177">[1]!table_weight[Balance]*(('F+ , F-'!R$2-[1]!tbl_gk[[#This Row],[Balance]])/('F+ , F-'!R$2-'F+ , F-'!R$3))</f>
        <v>1.7384501716719487E-3</v>
      </c>
      <c r="S177" s="2" cm="1">
        <f t="array" ref="S177">[1]!table_weight[ShotPower]*(('F+ , F-'!S$2-[1]!tbl_gk[[#This Row],[ShotPower]])/('F+ , F-'!S$2-'F+ , F-'!S$3))</f>
        <v>4.4150274176912247E-3</v>
      </c>
      <c r="T177" s="2" cm="1">
        <f t="array" ref="T177">[1]!table_weight[Jumping]*(('F+ , F-'!T$2-[1]!tbl_gk[[#This Row],[Jumping]])/('F+ , F-'!T$2-'F+ , F-'!T$3))</f>
        <v>1.2880653993738752E-3</v>
      </c>
      <c r="U177" s="2" cm="1">
        <f t="array" ref="U177">[1]!table_weight[Stamina]*(('F+ , F-'!U$2-[1]!tbl_gk[[#This Row],[Stamina]])/('F+ , F-'!U$2-'F+ , F-'!U$3))</f>
        <v>1.1163233461240251E-2</v>
      </c>
      <c r="V177" s="2" cm="1">
        <f t="array" ref="V177">[1]!table_weight[Strength]*(('F+ , F-'!V$2-[1]!tbl_gk[[#This Row],[Strength]])/('F+ , F-'!V$2-'F+ , F-'!V$3))</f>
        <v>2.662001825372675E-2</v>
      </c>
      <c r="W177" s="2" cm="1">
        <f t="array" ref="W177">[1]!table_weight[LongShots]*(('F+ , F-'!W$2-[1]!tbl_gk[[#This Row],[LongShots]])/('F+ , F-'!W$2-'F+ , F-'!W$3))</f>
        <v>8.0509323499075268E-3</v>
      </c>
      <c r="X177" s="2" cm="1">
        <f t="array" ref="X177">[1]!table_weight[Aggression]*(('F+ , F-'!X$2-[1]!tbl_gk[[#This Row],[Aggression]])/('F+ , F-'!X$2-'F+ , F-'!X$3))</f>
        <v>7.9099482811073787E-3</v>
      </c>
      <c r="Y177" s="2" cm="1">
        <f t="array" ref="Y177">[1]!table_weight[Interceptions]*(('F+ , F-'!Y$2-[1]!tbl_gk[[#This Row],[Interceptions]])/('F+ , F-'!Y$2-'F+ , F-'!Y$3))</f>
        <v>1.5928726369709705E-2</v>
      </c>
      <c r="Z177" s="2" cm="1">
        <f t="array" ref="Z177">[1]!table_weight[Positioning]*(('F+ , F-'!Z$2-[1]!tbl_gk[[#This Row],[Positioning]])/('F+ , F-'!Z$2-'F+ , F-'!Z$3))</f>
        <v>7.394449514924029E-4</v>
      </c>
      <c r="AA177" s="2" cm="1">
        <f t="array" ref="AA177">[1]!table_weight[Vision]*(('F+ , F-'!AA$2-[1]!tbl_gk[[#This Row],[Vision]])/('F+ , F-'!AA$2-'F+ , F-'!AA$3))</f>
        <v>1.9876280296115975E-2</v>
      </c>
      <c r="AB177" s="2" cm="1">
        <f t="array" ref="AB177">[1]!table_weight[Penalties]*(('F+ , F-'!AB$2-[1]!tbl_gk[[#This Row],[Penalties]])/('F+ , F-'!AB$2-'F+ , F-'!AB$3))</f>
        <v>1.9573542833622431E-3</v>
      </c>
      <c r="AC177" s="2" cm="1">
        <f t="array" ref="AC177">[1]!table_weight[Composure]*(('F+ , F-'!AC$2-[1]!tbl_gk[[#This Row],[Composure]])/('F+ , F-'!AC$2-'F+ , F-'!AC$3))</f>
        <v>6.4048164219492846E-4</v>
      </c>
      <c r="AD177" s="2" cm="1">
        <f t="array" ref="AD177">[1]!table_weight[Marking]*(('F+ , F-'!AD$2-[1]!tbl_gk[[#This Row],[Marking]])/('F+ , F-'!AD$2-'F+ , F-'!AD$3))</f>
        <v>1.5774825631838112E-2</v>
      </c>
      <c r="AE177" s="2" cm="1">
        <f t="array" ref="AE177">[1]!table_weight[StandingTackle]*(('F+ , F-'!AE$2-[1]!tbl_gk[[#This Row],[StandingTackle]])/('F+ , F-'!AE$2-'F+ , F-'!AE$3))</f>
        <v>2.9141914719869356E-2</v>
      </c>
      <c r="AF177" s="2" cm="1">
        <f t="array" ref="AF177">[1]!table_weight[SlidingTackle]*(('F+ , F-'!AF$2-[1]!tbl_gk[[#This Row],[SlidingTackle]])/('F+ , F-'!AF$2-'F+ , F-'!AF$3))</f>
        <v>8.9667429907290316E-3</v>
      </c>
      <c r="AG177" s="2" cm="1">
        <f t="array" ref="AG177">[1]!table_weight[GKDiving]*(('F+ , F-'!AG$2-[1]!tbl_gk[[#This Row],[GKDiving]])/('F+ , F-'!AG$2-'F+ , F-'!AG$3))</f>
        <v>3.4162356758949373E-2</v>
      </c>
      <c r="AH177" s="2" cm="1">
        <f t="array" ref="AH177">[1]!table_weight[GKHandling]*(('F+ , F-'!AH$2-[1]!tbl_gk[[#This Row],[GKHandling]])/('F+ , F-'!AH$2-'F+ , F-'!AH$3))</f>
        <v>3.7430060448935834E-2</v>
      </c>
      <c r="AI177" s="2" cm="1">
        <f t="array" ref="AI177">[1]!table_weight[GKKicking]*(('F+ , F-'!AI$2-[1]!tbl_gk[[#This Row],[GKKicking]])/('F+ , F-'!AI$2-'F+ , F-'!AI$3))</f>
        <v>2.0571950106480059E-2</v>
      </c>
      <c r="AJ177" s="2" cm="1">
        <f t="array" ref="AJ177">[1]!table_weight[GKPositioning]*(('F+ , F-'!AJ$2-[1]!tbl_gk[[#This Row],[GKPositioning]])/('F+ , F-'!AJ$2-'F+ , F-'!AJ$3))</f>
        <v>1.1352413938358561E-2</v>
      </c>
      <c r="AK177" s="2" cm="1">
        <f t="array" ref="AK177">[1]!table_weight[GKReflexes]*(('F+ , F-'!AK$2-[1]!tbl_gk[[#This Row],[GKReflexes]])/('F+ , F-'!AK$2-'F+ , F-'!AK$3))</f>
        <v>2.9151877767636801E-2</v>
      </c>
    </row>
    <row r="178" spans="1:37" x14ac:dyDescent="0.55000000000000004">
      <c r="A178" s="7">
        <f>[1]!tbl_gk[[#This Row],[ID]]</f>
        <v>186153</v>
      </c>
      <c r="B178" s="1" cm="1">
        <f t="array" ref="B178">[1]!table_weight[ValueEUR]*(('F+ , F-'!B$2-[1]!tbl_gk[[#This Row],[ValueEUR]])/('F+ , F-'!B$2-'F+ , F-'!B$3))</f>
        <v>1.0337490579883058E-2</v>
      </c>
      <c r="C178" s="1" cm="1">
        <f t="array" ref="C178">[1]!table_weight[WageEUR]*(('F+ , F-'!C$2-[1]!tbl_gk[[#This Row],[WageEUR]])/('F+ , F-'!C$2-'F+ , F-'!C$3))</f>
        <v>1.9482225784090246E-2</v>
      </c>
      <c r="D178" s="1" cm="1">
        <f t="array" ref="D178">[1]!table_weight[Crossing]*(('F+ , F-'!D$2-[1]!tbl_gk[[#This Row],[Crossing]])/('F+ , F-'!D$2-'F+ , F-'!D$3))</f>
        <v>3.5866971962916043E-2</v>
      </c>
      <c r="E178" s="1" cm="1">
        <f t="array" ref="E178">[1]!table_weight[Finishing]*(('F+ , F-'!E$2-[1]!tbl_gk[[#This Row],[Finishing]])/('F+ , F-'!E$2-'F+ , F-'!E$3))</f>
        <v>1.4973760267721157E-2</v>
      </c>
      <c r="F178" s="1" cm="1">
        <f t="array" ref="F178">[1]!table_weight[HeadingAccuracy]*(('F+ , F-'!F$2-[1]!tbl_gk[[#This Row],[HeadingAccuracy]])/('F+ , F-'!F$2-'F+ , F-'!F$3))</f>
        <v>9.6040850170308507E-3</v>
      </c>
      <c r="G178" s="1" cm="1">
        <f t="array" ref="G178">[1]!table_weight[ShortPassing]*(('F+ , F-'!G$2-[1]!tbl_gk[[#This Row],[ShortPassing]])/('F+ , F-'!G$2-'F+ , F-'!G$3))</f>
        <v>4.3596558196669473E-2</v>
      </c>
      <c r="H178" s="1" cm="1">
        <f t="array" ref="H178">[1]!table_weight[Volleys]*(('F+ , F-'!H$2-[1]!tbl_gk[[#This Row],[Volleys]])/('F+ , F-'!H$2-'F+ , F-'!H$3))</f>
        <v>1.3888705175857305E-3</v>
      </c>
      <c r="I178" s="1" cm="1">
        <f t="array" ref="I178">[1]!table_weight[Dribbling]*(('F+ , F-'!I$2-[1]!tbl_gk[[#This Row],[Dribbling]])/('F+ , F-'!I$2-'F+ , F-'!I$3))</f>
        <v>1.9557564431309422E-2</v>
      </c>
      <c r="J178" s="1" cm="1">
        <f t="array" ref="J178">[1]!table_weight[Curve]*(('F+ , F-'!J$2-[1]!tbl_gk[[#This Row],[Curve]])/('F+ , F-'!J$2-'F+ , F-'!J$3))</f>
        <v>8.9578474123651938E-3</v>
      </c>
      <c r="K178" s="1" cm="1">
        <f t="array" ref="K178">[1]!table_weight[FKAccuracy]*(('F+ , F-'!K$2-[1]!tbl_gk[[#This Row],[FKAccuracy]])/('F+ , F-'!K$2-'F+ , F-'!K$3))</f>
        <v>9.1268634012777444E-3</v>
      </c>
      <c r="L178" s="1" cm="1">
        <f t="array" ref="L178">[1]!table_weight[LongPassing]*(('F+ , F-'!L$2-[1]!tbl_gk[[#This Row],[LongPassing]])/('F+ , F-'!L$2-'F+ , F-'!L$3))</f>
        <v>1.7325571202425546E-2</v>
      </c>
      <c r="M178" s="1" cm="1">
        <f t="array" ref="M178">[1]!table_weight[BallControl]*(('F+ , F-'!M$2-[1]!tbl_gk[[#This Row],[BallControl]])/('F+ , F-'!M$2-'F+ , F-'!M$3))</f>
        <v>1.0865313572949679E-2</v>
      </c>
      <c r="N178" s="1" cm="1">
        <f t="array" ref="N178">[1]!table_weight[Acceleration]*(('F+ , F-'!N$2-[1]!tbl_gk[[#This Row],[Acceleration]])/('F+ , F-'!N$2-'F+ , F-'!N$3))</f>
        <v>3.156820988206657E-3</v>
      </c>
      <c r="O178" s="1" cm="1">
        <f t="array" ref="O178">[1]!table_weight[SprintSpeed]*(('F+ , F-'!O$2-[1]!tbl_gk[[#This Row],[SprintSpeed]])/('F+ , F-'!O$2-'F+ , F-'!O$3))</f>
        <v>5.0599330696683847E-3</v>
      </c>
      <c r="P178" s="1" cm="1">
        <f t="array" ref="P178">[1]!table_weight[Agility]*(('F+ , F-'!P$2-[1]!tbl_gk[[#This Row],[Agility]])/('F+ , F-'!P$2-'F+ , F-'!P$3))</f>
        <v>1.7551660387072558E-3</v>
      </c>
      <c r="Q178" s="1" cm="1">
        <f t="array" ref="Q178">[1]!table_weight[Reactions]*(('F+ , F-'!Q$2-[1]!tbl_gk[[#This Row],[Reactions]])/('F+ , F-'!Q$2-'F+ , F-'!Q$3))</f>
        <v>3.6094940005053177E-4</v>
      </c>
      <c r="R178" s="1" cm="1">
        <f t="array" ref="R178">[1]!table_weight[Balance]*(('F+ , F-'!R$2-[1]!tbl_gk[[#This Row],[Balance]])/('F+ , F-'!R$2-'F+ , F-'!R$3))</f>
        <v>1.1175751103605386E-3</v>
      </c>
      <c r="S178" s="1" cm="1">
        <f t="array" ref="S178">[1]!table_weight[ShotPower]*(('F+ , F-'!S$2-[1]!tbl_gk[[#This Row],[ShotPower]])/('F+ , F-'!S$2-'F+ , F-'!S$3))</f>
        <v>3.8956124273746098E-3</v>
      </c>
      <c r="T178" s="1" cm="1">
        <f t="array" ref="T178">[1]!table_weight[Jumping]*(('F+ , F-'!T$2-[1]!tbl_gk[[#This Row],[Jumping]])/('F+ , F-'!T$2-'F+ , F-'!T$3))</f>
        <v>1.1163233461240253E-3</v>
      </c>
      <c r="U178" s="1" cm="1">
        <f t="array" ref="U178">[1]!table_weight[Stamina]*(('F+ , F-'!U$2-[1]!tbl_gk[[#This Row],[Stamina]])/('F+ , F-'!U$2-'F+ , F-'!U$3))</f>
        <v>0</v>
      </c>
      <c r="V178" s="1" cm="1">
        <f t="array" ref="V178">[1]!table_weight[Strength]*(('F+ , F-'!V$2-[1]!tbl_gk[[#This Row],[Strength]])/('F+ , F-'!V$2-'F+ , F-'!V$3))</f>
        <v>1.7746678835817833E-2</v>
      </c>
      <c r="W178" s="1" cm="1">
        <f t="array" ref="W178">[1]!table_weight[LongShots]*(('F+ , F-'!W$2-[1]!tbl_gk[[#This Row],[LongShots]])/('F+ , F-'!W$2-'F+ , F-'!W$3))</f>
        <v>8.0509323499075268E-3</v>
      </c>
      <c r="X178" s="1" cm="1">
        <f t="array" ref="X178">[1]!table_weight[Aggression]*(('F+ , F-'!X$2-[1]!tbl_gk[[#This Row],[Aggression]])/('F+ , F-'!X$2-'F+ , F-'!X$3))</f>
        <v>3.0422878004259146E-3</v>
      </c>
      <c r="Y178" s="1" cm="1">
        <f t="array" ref="Y178">[1]!table_weight[Interceptions]*(('F+ , F-'!Y$2-[1]!tbl_gk[[#This Row],[Interceptions]])/('F+ , F-'!Y$2-'F+ , F-'!Y$3))</f>
        <v>2.0084046292242669E-2</v>
      </c>
      <c r="Z178" s="1" cm="1">
        <f t="array" ref="Z178">[1]!table_weight[Positioning]*(('F+ , F-'!Z$2-[1]!tbl_gk[[#This Row],[Positioning]])/('F+ , F-'!Z$2-'F+ , F-'!Z$3))</f>
        <v>8.8733394179088337E-4</v>
      </c>
      <c r="AA178" s="1" cm="1">
        <f t="array" ref="AA178">[1]!table_weight[Vision]*(('F+ , F-'!AA$2-[1]!tbl_gk[[#This Row],[Vision]])/('F+ , F-'!AA$2-'F+ , F-'!AA$3))</f>
        <v>1.5617077375519694E-2</v>
      </c>
      <c r="AB178" s="1" cm="1">
        <f t="array" ref="AB178">[1]!table_weight[Penalties]*(('F+ , F-'!AB$2-[1]!tbl_gk[[#This Row],[Penalties]])/('F+ , F-'!AB$2-'F+ , F-'!AB$3))</f>
        <v>2.1922367973657118E-3</v>
      </c>
      <c r="AC178" s="1" cm="1">
        <f t="array" ref="AC178">[1]!table_weight[Composure]*(('F+ , F-'!AC$2-[1]!tbl_gk[[#This Row],[Composure]])/('F+ , F-'!AC$2-'F+ , F-'!AC$3))</f>
        <v>2.668673509145535E-4</v>
      </c>
      <c r="AD178" s="1" cm="1">
        <f t="array" ref="AD178">[1]!table_weight[Marking]*(('F+ , F-'!AD$2-[1]!tbl_gk[[#This Row],[Marking]])/('F+ , F-'!AD$2-'F+ , F-'!AD$3))</f>
        <v>1.5774825631838112E-2</v>
      </c>
      <c r="AE178" s="1" cm="1">
        <f t="array" ref="AE178">[1]!table_weight[StandingTackle]*(('F+ , F-'!AE$2-[1]!tbl_gk[[#This Row],[StandingTackle]])/('F+ , F-'!AE$2-'F+ , F-'!AE$3))</f>
        <v>2.6900228972187096E-2</v>
      </c>
      <c r="AF178" s="1" cm="1">
        <f t="array" ref="AF178">[1]!table_weight[SlidingTackle]*(('F+ , F-'!AF$2-[1]!tbl_gk[[#This Row],[SlidingTackle]])/('F+ , F-'!AF$2-'F+ , F-'!AF$3))</f>
        <v>9.7139715732897855E-3</v>
      </c>
      <c r="AG178" s="1" cm="1">
        <f t="array" ref="AG178">[1]!table_weight[GKDiving]*(('F+ , F-'!AG$2-[1]!tbl_gk[[#This Row],[GKDiving]])/('F+ , F-'!AG$2-'F+ , F-'!AG$3))</f>
        <v>6.8324713517898747E-3</v>
      </c>
      <c r="AH178" s="1" cm="1">
        <f t="array" ref="AH178">[1]!table_weight[GKHandling]*(('F+ , F-'!AH$2-[1]!tbl_gk[[#This Row],[GKHandling]])/('F+ , F-'!AH$2-'F+ , F-'!AH$3))</f>
        <v>1.604145447811536E-2</v>
      </c>
      <c r="AI178" s="1" cm="1">
        <f t="array" ref="AI178">[1]!table_weight[GKKicking]*(('F+ , F-'!AI$2-[1]!tbl_gk[[#This Row],[GKKicking]])/('F+ , F-'!AI$2-'F+ , F-'!AI$3))</f>
        <v>1.78886522665044E-2</v>
      </c>
      <c r="AJ178" s="1" cm="1">
        <f t="array" ref="AJ178">[1]!table_weight[GKPositioning]*(('F+ , F-'!AJ$2-[1]!tbl_gk[[#This Row],[GKPositioning]])/('F+ , F-'!AJ$2-'F+ , F-'!AJ$3))</f>
        <v>3.1534483162107114E-3</v>
      </c>
      <c r="AK178" s="1" cm="1">
        <f t="array" ref="AK178">[1]!table_weight[GKReflexes]*(('F+ , F-'!AK$2-[1]!tbl_gk[[#This Row],[GKReflexes]])/('F+ , F-'!AK$2-'F+ , F-'!AK$3))</f>
        <v>5.4659770814318998E-3</v>
      </c>
    </row>
    <row r="179" spans="1:37" x14ac:dyDescent="0.55000000000000004">
      <c r="A179" s="8">
        <f>[1]!tbl_gk[[#This Row],[ID]]</f>
        <v>186494</v>
      </c>
      <c r="B179" s="2" cm="1">
        <f t="array" ref="B179">[1]!table_weight[ValueEUR]*(('F+ , F-'!B$2-[1]!tbl_gk[[#This Row],[ValueEUR]])/('F+ , F-'!B$2-'F+ , F-'!B$3))</f>
        <v>4.9695022046554962E-5</v>
      </c>
      <c r="C179" s="2" cm="1">
        <f t="array" ref="C179">[1]!table_weight[WageEUR]*(('F+ , F-'!C$2-[1]!tbl_gk[[#This Row],[WageEUR]])/('F+ , F-'!C$2-'F+ , F-'!C$3))</f>
        <v>7.8241870618836313E-5</v>
      </c>
      <c r="D179" s="2" cm="1">
        <f t="array" ref="D179">[1]!table_weight[Crossing]*(('F+ , F-'!D$2-[1]!tbl_gk[[#This Row],[Crossing]])/('F+ , F-'!D$2-'F+ , F-'!D$3))</f>
        <v>3.4746129089074922E-2</v>
      </c>
      <c r="E179" s="2" cm="1">
        <f t="array" ref="E179">[1]!table_weight[Finishing]*(('F+ , F-'!E$2-[1]!tbl_gk[[#This Row],[Finishing]])/('F+ , F-'!E$2-'F+ , F-'!E$3))</f>
        <v>1.4973760267721157E-2</v>
      </c>
      <c r="F179" s="2" cm="1">
        <f t="array" ref="F179">[1]!table_weight[HeadingAccuracy]*(('F+ , F-'!F$2-[1]!tbl_gk[[#This Row],[HeadingAccuracy]])/('F+ , F-'!F$2-'F+ , F-'!F$3))</f>
        <v>1.1691929585950599E-2</v>
      </c>
      <c r="G179" s="2" cm="1">
        <f t="array" ref="G179">[1]!table_weight[ShortPassing]*(('F+ , F-'!G$2-[1]!tbl_gk[[#This Row],[ShortPassing]])/('F+ , F-'!G$2-'F+ , F-'!G$3))</f>
        <v>3.9377536435701459E-2</v>
      </c>
      <c r="H179" s="2" cm="1">
        <f t="array" ref="H179">[1]!table_weight[Volleys]*(('F+ , F-'!H$2-[1]!tbl_gk[[#This Row],[Volleys]])/('F+ , F-'!H$2-'F+ , F-'!H$3))</f>
        <v>1.2731313077869197E-3</v>
      </c>
      <c r="I179" s="2" cm="1">
        <f t="array" ref="I179">[1]!table_weight[Dribbling]*(('F+ , F-'!I$2-[1]!tbl_gk[[#This Row],[Dribbling]])/('F+ , F-'!I$2-'F+ , F-'!I$3))</f>
        <v>1.5646051545047536E-2</v>
      </c>
      <c r="J179" s="2" cm="1">
        <f t="array" ref="J179">[1]!table_weight[Curve]*(('F+ , F-'!J$2-[1]!tbl_gk[[#This Row],[Curve]])/('F+ , F-'!J$2-'F+ , F-'!J$3))</f>
        <v>8.9578474123651938E-3</v>
      </c>
      <c r="K179" s="2" cm="1">
        <f t="array" ref="K179">[1]!table_weight[FKAccuracy]*(('F+ , F-'!K$2-[1]!tbl_gk[[#This Row],[FKAccuracy]])/('F+ , F-'!K$2-'F+ , F-'!K$3))</f>
        <v>9.5832065713416324E-3</v>
      </c>
      <c r="L179" s="2" cm="1">
        <f t="array" ref="L179">[1]!table_weight[LongPassing]*(('F+ , F-'!L$2-[1]!tbl_gk[[#This Row],[LongPassing]])/('F+ , F-'!L$2-'F+ , F-'!L$3))</f>
        <v>1.6242723002273949E-2</v>
      </c>
      <c r="M179" s="2" cm="1">
        <f t="array" ref="M179">[1]!table_weight[BallControl]*(('F+ , F-'!M$2-[1]!tbl_gk[[#This Row],[BallControl]])/('F+ , F-'!M$2-'F+ , F-'!M$3))</f>
        <v>9.9960884871137055E-3</v>
      </c>
      <c r="N179" s="2" cm="1">
        <f t="array" ref="N179">[1]!table_weight[Acceleration]*(('F+ , F-'!N$2-[1]!tbl_gk[[#This Row],[Acceleration]])/('F+ , F-'!N$2-'F+ , F-'!N$3))</f>
        <v>7.666565257073309E-3</v>
      </c>
      <c r="O179" s="2" cm="1">
        <f t="array" ref="O179">[1]!table_weight[SprintSpeed]*(('F+ , F-'!O$2-[1]!tbl_gk[[#This Row],[SprintSpeed]])/('F+ , F-'!O$2-'F+ , F-'!O$3))</f>
        <v>1.0400973532096125E-2</v>
      </c>
      <c r="P179" s="2" cm="1">
        <f t="array" ref="P179">[1]!table_weight[Agility]*(('F+ , F-'!P$2-[1]!tbl_gk[[#This Row],[Agility]])/('F+ , F-'!P$2-'F+ , F-'!P$3))</f>
        <v>1.7551660387072558E-3</v>
      </c>
      <c r="Q179" s="2" cm="1">
        <f t="array" ref="Q179">[1]!table_weight[Reactions]*(('F+ , F-'!Q$2-[1]!tbl_gk[[#This Row],[Reactions]])/('F+ , F-'!Q$2-'F+ , F-'!Q$3))</f>
        <v>1.7016186002382209E-3</v>
      </c>
      <c r="R179" s="2" cm="1">
        <f t="array" ref="R179">[1]!table_weight[Balance]*(('F+ , F-'!R$2-[1]!tbl_gk[[#This Row],[Balance]])/('F+ , F-'!R$2-'F+ , F-'!R$3))</f>
        <v>1.0554876042293973E-3</v>
      </c>
      <c r="S179" s="2" cm="1">
        <f t="array" ref="S179">[1]!table_weight[ShotPower]*(('F+ , F-'!S$2-[1]!tbl_gk[[#This Row],[ShotPower]])/('F+ , F-'!S$2-'F+ , F-'!S$3))</f>
        <v>5.9732723886410689E-3</v>
      </c>
      <c r="T179" s="2" cm="1">
        <f t="array" ref="T179">[1]!table_weight[Jumping]*(('F+ , F-'!T$2-[1]!tbl_gk[[#This Row],[Jumping]])/('F+ , F-'!T$2-'F+ , F-'!T$3))</f>
        <v>3.4348410649970005E-3</v>
      </c>
      <c r="U179" s="2" cm="1">
        <f t="array" ref="U179">[1]!table_weight[Stamina]*(('F+ , F-'!U$2-[1]!tbl_gk[[#This Row],[Stamina]])/('F+ , F-'!U$2-'F+ , F-'!U$3))</f>
        <v>1.288065399373875E-2</v>
      </c>
      <c r="V179" s="2" cm="1">
        <f t="array" ref="V179">[1]!table_weight[Strength]*(('F+ , F-'!V$2-[1]!tbl_gk[[#This Row],[Strength]])/('F+ , F-'!V$2-'F+ , F-'!V$3))</f>
        <v>1.7746678835817833E-2</v>
      </c>
      <c r="W179" s="2" cm="1">
        <f t="array" ref="W179">[1]!table_weight[LongShots]*(('F+ , F-'!W$2-[1]!tbl_gk[[#This Row],[LongShots]])/('F+ , F-'!W$2-'F+ , F-'!W$3))</f>
        <v>8.0509323499075268E-3</v>
      </c>
      <c r="X179" s="2" cm="1">
        <f t="array" ref="X179">[1]!table_weight[Aggression]*(('F+ , F-'!X$2-[1]!tbl_gk[[#This Row],[Aggression]])/('F+ , F-'!X$2-'F+ , F-'!X$3))</f>
        <v>3.0422878004259146E-3</v>
      </c>
      <c r="Y179" s="2" cm="1">
        <f t="array" ref="Y179">[1]!table_weight[Interceptions]*(('F+ , F-'!Y$2-[1]!tbl_gk[[#This Row],[Interceptions]])/('F+ , F-'!Y$2-'F+ , F-'!Y$3))</f>
        <v>1.2465959767598898E-2</v>
      </c>
      <c r="Z179" s="2" cm="1">
        <f t="array" ref="Z179">[1]!table_weight[Positioning]*(('F+ , F-'!Z$2-[1]!tbl_gk[[#This Row],[Positioning]])/('F+ , F-'!Z$2-'F+ , F-'!Z$3))</f>
        <v>8.8733394179088337E-4</v>
      </c>
      <c r="AA179" s="2" cm="1">
        <f t="array" ref="AA179">[1]!table_weight[Vision]*(('F+ , F-'!AA$2-[1]!tbl_gk[[#This Row],[Vision]])/('F+ , F-'!AA$2-'F+ , F-'!AA$3))</f>
        <v>1.9166413142683265E-2</v>
      </c>
      <c r="AB179" s="2" cm="1">
        <f t="array" ref="AB179">[1]!table_weight[Penalties]*(('F+ , F-'!AB$2-[1]!tbl_gk[[#This Row],[Penalties]])/('F+ , F-'!AB$2-'F+ , F-'!AB$3))</f>
        <v>2.3879722257019362E-3</v>
      </c>
      <c r="AC179" s="2" cm="1">
        <f t="array" ref="AC179">[1]!table_weight[Composure]*(('F+ , F-'!AC$2-[1]!tbl_gk[[#This Row],[Composure]])/('F+ , F-'!AC$2-'F+ , F-'!AC$3))</f>
        <v>1.2809632843898569E-3</v>
      </c>
      <c r="AD179" s="2" cm="1">
        <f t="array" ref="AD179">[1]!table_weight[Marking]*(('F+ , F-'!AD$2-[1]!tbl_gk[[#This Row],[Marking]])/('F+ , F-'!AD$2-'F+ , F-'!AD$3))</f>
        <v>1.5774825631838112E-2</v>
      </c>
      <c r="AE179" s="2" cm="1">
        <f t="array" ref="AE179">[1]!table_weight[StandingTackle]*(('F+ , F-'!AE$2-[1]!tbl_gk[[#This Row],[StandingTackle]])/('F+ , F-'!AE$2-'F+ , F-'!AE$3))</f>
        <v>2.6900228972187096E-2</v>
      </c>
      <c r="AF179" s="2" cm="1">
        <f t="array" ref="AF179">[1]!table_weight[SlidingTackle]*(('F+ , F-'!AF$2-[1]!tbl_gk[[#This Row],[SlidingTackle]])/('F+ , F-'!AF$2-'F+ , F-'!AF$3))</f>
        <v>8.9667429907290316E-3</v>
      </c>
      <c r="AG179" s="2" cm="1">
        <f t="array" ref="AG179">[1]!table_weight[GKDiving]*(('F+ , F-'!AG$2-[1]!tbl_gk[[#This Row],[GKDiving]])/('F+ , F-'!AG$2-'F+ , F-'!AG$3))</f>
        <v>5.1243535138424057E-2</v>
      </c>
      <c r="AH179" s="2" cm="1">
        <f t="array" ref="AH179">[1]!table_weight[GKHandling]*(('F+ , F-'!AH$2-[1]!tbl_gk[[#This Row],[GKHandling]])/('F+ , F-'!AH$2-'F+ , F-'!AH$3))</f>
        <v>5.168913109614949E-2</v>
      </c>
      <c r="AI179" s="2" cm="1">
        <f t="array" ref="AI179">[1]!table_weight[GKKicking]*(('F+ , F-'!AI$2-[1]!tbl_gk[[#This Row],[GKKicking]])/('F+ , F-'!AI$2-'F+ , F-'!AI$3))</f>
        <v>2.7727411013081817E-2</v>
      </c>
      <c r="AJ179" s="2" cm="1">
        <f t="array" ref="AJ179">[1]!table_weight[GKPositioning]*(('F+ , F-'!AJ$2-[1]!tbl_gk[[#This Row],[GKPositioning]])/('F+ , F-'!AJ$2-'F+ , F-'!AJ$3))</f>
        <v>1.9551379560506409E-2</v>
      </c>
      <c r="AK179" s="2" cm="1">
        <f t="array" ref="AK179">[1]!table_weight[GKReflexes]*(('F+ , F-'!AK$2-[1]!tbl_gk[[#This Row],[GKReflexes]])/('F+ , F-'!AK$2-'F+ , F-'!AK$3))</f>
        <v>5.4659770814318998E-2</v>
      </c>
    </row>
    <row r="180" spans="1:37" x14ac:dyDescent="0.55000000000000004">
      <c r="A180" s="7">
        <f>[1]!tbl_gk[[#This Row],[ID]]</f>
        <v>186508</v>
      </c>
      <c r="B180" s="1" cm="1">
        <f t="array" ref="B180">[1]!table_weight[ValueEUR]*(('F+ , F-'!B$2-[1]!tbl_gk[[#This Row],[ValueEUR]])/('F+ , F-'!B$2-'F+ , F-'!B$3))</f>
        <v>7.4388200703228241E-5</v>
      </c>
      <c r="C180" s="1" cm="1">
        <f t="array" ref="C180">[1]!table_weight[WageEUR]*(('F+ , F-'!C$2-[1]!tbl_gk[[#This Row],[WageEUR]])/('F+ , F-'!C$2-'F+ , F-'!C$3))</f>
        <v>5.4769309433185425E-5</v>
      </c>
      <c r="D180" s="1" cm="1">
        <f t="array" ref="D180">[1]!table_weight[Crossing]*(('F+ , F-'!D$2-[1]!tbl_gk[[#This Row],[Crossing]])/('F+ , F-'!D$2-'F+ , F-'!D$3))</f>
        <v>3.2504443341392672E-2</v>
      </c>
      <c r="E180" s="1" cm="1">
        <f t="array" ref="E180">[1]!table_weight[Finishing]*(('F+ , F-'!E$2-[1]!tbl_gk[[#This Row],[Finishing]])/('F+ , F-'!E$2-'F+ , F-'!E$3))</f>
        <v>1.8966763005780131E-2</v>
      </c>
      <c r="F180" s="1" cm="1">
        <f t="array" ref="F180">[1]!table_weight[HeadingAccuracy]*(('F+ , F-'!F$2-[1]!tbl_gk[[#This Row],[HeadingAccuracy]])/('F+ , F-'!F$2-'F+ , F-'!F$3))</f>
        <v>1.294463632730245E-2</v>
      </c>
      <c r="G180" s="1" cm="1">
        <f t="array" ref="G180">[1]!table_weight[ShortPassing]*(('F+ , F-'!G$2-[1]!tbl_gk[[#This Row],[ShortPassing]])/('F+ , F-'!G$2-'F+ , F-'!G$3))</f>
        <v>5.7659964066562854E-2</v>
      </c>
      <c r="H180" s="1" cm="1">
        <f t="array" ref="H180">[1]!table_weight[Volleys]*(('F+ , F-'!H$2-[1]!tbl_gk[[#This Row],[Volleys]])/('F+ , F-'!H$2-'F+ , F-'!H$3))</f>
        <v>2.1990449861774069E-3</v>
      </c>
      <c r="I180" s="1" cm="1">
        <f t="array" ref="I180">[1]!table_weight[Dribbling]*(('F+ , F-'!I$2-[1]!tbl_gk[[#This Row],[Dribbling]])/('F+ , F-'!I$2-'F+ , F-'!I$3))</f>
        <v>2.3469077317571304E-2</v>
      </c>
      <c r="J180" s="1" cm="1">
        <f t="array" ref="J180">[1]!table_weight[Curve]*(('F+ , F-'!J$2-[1]!tbl_gk[[#This Row],[Curve]])/('F+ , F-'!J$2-'F+ , F-'!J$3))</f>
        <v>9.4648953791028455E-3</v>
      </c>
      <c r="K180" s="1" cm="1">
        <f t="array" ref="K180">[1]!table_weight[FKAccuracy]*(('F+ , F-'!K$2-[1]!tbl_gk[[#This Row],[FKAccuracy]])/('F+ , F-'!K$2-'F+ , F-'!K$3))</f>
        <v>1.0039549741405519E-2</v>
      </c>
      <c r="L180" s="1" cm="1">
        <f t="array" ref="L180">[1]!table_weight[LongPassing]*(('F+ , F-'!L$2-[1]!tbl_gk[[#This Row],[LongPassing]])/('F+ , F-'!L$2-'F+ , F-'!L$3))</f>
        <v>3.031974960424471E-2</v>
      </c>
      <c r="M180" s="1" cm="1">
        <f t="array" ref="M180">[1]!table_weight[BallControl]*(('F+ , F-'!M$2-[1]!tbl_gk[[#This Row],[BallControl]])/('F+ , F-'!M$2-'F+ , F-'!M$3))</f>
        <v>1.4776826459211564E-2</v>
      </c>
      <c r="N180" s="1" cm="1">
        <f t="array" ref="N180">[1]!table_weight[Acceleration]*(('F+ , F-'!N$2-[1]!tbl_gk[[#This Row],[Acceleration]])/('F+ , F-'!N$2-'F+ , F-'!N$3))</f>
        <v>9.6959501780633037E-3</v>
      </c>
      <c r="O180" s="1" cm="1">
        <f t="array" ref="O180">[1]!table_weight[SprintSpeed]*(('F+ , F-'!O$2-[1]!tbl_gk[[#This Row],[SprintSpeed]])/('F+ , F-'!O$2-'F+ , F-'!O$3))</f>
        <v>1.0682080924855479E-2</v>
      </c>
      <c r="P180" s="1" cm="1">
        <f t="array" ref="P180">[1]!table_weight[Agility]*(('F+ , F-'!P$2-[1]!tbl_gk[[#This Row],[Agility]])/('F+ , F-'!P$2-'F+ , F-'!P$3))</f>
        <v>1.5211439002129552E-3</v>
      </c>
      <c r="Q180" s="1" cm="1">
        <f t="array" ref="Q180">[1]!table_weight[Reactions]*(('F+ , F-'!Q$2-[1]!tbl_gk[[#This Row],[Reactions]])/('F+ , F-'!Q$2-'F+ , F-'!Q$3))</f>
        <v>1.2891050001804705E-3</v>
      </c>
      <c r="R180" s="1" cm="1">
        <f t="array" ref="R180">[1]!table_weight[Balance]*(('F+ , F-'!R$2-[1]!tbl_gk[[#This Row],[Balance]])/('F+ , F-'!R$2-'F+ , F-'!R$3))</f>
        <v>8.0713757970483338E-4</v>
      </c>
      <c r="S180" s="1" cm="1">
        <f t="array" ref="S180">[1]!table_weight[ShotPower]*(('F+ , F-'!S$2-[1]!tbl_gk[[#This Row],[ShotPower]])/('F+ , F-'!S$2-'F+ , F-'!S$3))</f>
        <v>6.2329798837993753E-3</v>
      </c>
      <c r="T180" s="1" cm="1">
        <f t="array" ref="T180">[1]!table_weight[Jumping]*(('F+ , F-'!T$2-[1]!tbl_gk[[#This Row],[Jumping]])/('F+ , F-'!T$2-'F+ , F-'!T$3))</f>
        <v>2.5761307987477505E-3</v>
      </c>
      <c r="U180" s="1" cm="1">
        <f t="array" ref="U180">[1]!table_weight[Stamina]*(('F+ , F-'!U$2-[1]!tbl_gk[[#This Row],[Stamina]])/('F+ , F-'!U$2-'F+ , F-'!U$3))</f>
        <v>1.3739364259988E-2</v>
      </c>
      <c r="V180" s="1" cm="1">
        <f t="array" ref="V180">[1]!table_weight[Strength]*(('F+ , F-'!V$2-[1]!tbl_gk[[#This Row],[Strength]])/('F+ , F-'!V$2-'F+ , F-'!V$3))</f>
        <v>1.5084677010445158E-2</v>
      </c>
      <c r="W180" s="1" cm="1">
        <f t="array" ref="W180">[1]!table_weight[LongShots]*(('F+ , F-'!W$2-[1]!tbl_gk[[#This Row],[LongShots]])/('F+ , F-'!W$2-'F+ , F-'!W$3))</f>
        <v>9.3494698256990638E-3</v>
      </c>
      <c r="X180" s="1" cm="1">
        <f t="array" ref="X180">[1]!table_weight[Aggression]*(('F+ , F-'!X$2-[1]!tbl_gk[[#This Row],[Aggression]])/('F+ , F-'!X$2-'F+ , F-'!X$3))</f>
        <v>1.0952236081533291E-2</v>
      </c>
      <c r="Y180" s="1" cm="1">
        <f t="array" ref="Y180">[1]!table_weight[Interceptions]*(('F+ , F-'!Y$2-[1]!tbl_gk[[#This Row],[Interceptions]])/('F+ , F-'!Y$2-'F+ , F-'!Y$3))</f>
        <v>1.3158513088021059E-2</v>
      </c>
      <c r="Z180" s="1" cm="1">
        <f t="array" ref="Z180">[1]!table_weight[Positioning]*(('F+ , F-'!Z$2-[1]!tbl_gk[[#This Row],[Positioning]])/('F+ , F-'!Z$2-'F+ , F-'!Z$3))</f>
        <v>5.9155596119392221E-4</v>
      </c>
      <c r="AA180" s="1" cm="1">
        <f t="array" ref="AA180">[1]!table_weight[Vision]*(('F+ , F-'!AA$2-[1]!tbl_gk[[#This Row],[Vision]])/('F+ , F-'!AA$2-'F+ , F-'!AA$3))</f>
        <v>1.2067741608356128E-2</v>
      </c>
      <c r="AB180" s="1" cm="1">
        <f t="array" ref="AB180">[1]!table_weight[Penalties]*(('F+ , F-'!AB$2-[1]!tbl_gk[[#This Row],[Penalties]])/('F+ , F-'!AB$2-'F+ , F-'!AB$3))</f>
        <v>1.9965013690294879E-3</v>
      </c>
      <c r="AC180" s="1" cm="1">
        <f t="array" ref="AC180">[1]!table_weight[Composure]*(('F+ , F-'!AC$2-[1]!tbl_gk[[#This Row],[Composure]])/('F+ , F-'!AC$2-'F+ , F-'!AC$3))</f>
        <v>1.2809632843898569E-3</v>
      </c>
      <c r="AD180" s="1" cm="1">
        <f t="array" ref="AD180">[1]!table_weight[Marking]*(('F+ , F-'!AD$2-[1]!tbl_gk[[#This Row],[Marking]])/('F+ , F-'!AD$2-'F+ , F-'!AD$3))</f>
        <v>1.1042377942286678E-2</v>
      </c>
      <c r="AE180" s="1" cm="1">
        <f t="array" ref="AE180">[1]!table_weight[StandingTackle]*(('F+ , F-'!AE$2-[1]!tbl_gk[[#This Row],[StandingTackle]])/('F+ , F-'!AE$2-'F+ , F-'!AE$3))</f>
        <v>2.465854322450484E-2</v>
      </c>
      <c r="AF180" s="1" cm="1">
        <f t="array" ref="AF180">[1]!table_weight[SlidingTackle]*(('F+ , F-'!AF$2-[1]!tbl_gk[[#This Row],[SlidingTackle]])/('F+ , F-'!AF$2-'F+ , F-'!AF$3))</f>
        <v>1.120842873841129E-2</v>
      </c>
      <c r="AG180" s="1" cm="1">
        <f t="array" ref="AG180">[1]!table_weight[GKDiving]*(('F+ , F-'!AG$2-[1]!tbl_gk[[#This Row],[GKDiving]])/('F+ , F-'!AG$2-'F+ , F-'!AG$3))</f>
        <v>4.7827299462529123E-2</v>
      </c>
      <c r="AH180" s="1" cm="1">
        <f t="array" ref="AH180">[1]!table_weight[GKHandling]*(('F+ , F-'!AH$2-[1]!tbl_gk[[#This Row],[GKHandling]])/('F+ , F-'!AH$2-'F+ , F-'!AH$3))</f>
        <v>4.8124363434346076E-2</v>
      </c>
      <c r="AI180" s="1" cm="1">
        <f t="array" ref="AI180">[1]!table_weight[GKKicking]*(('F+ , F-'!AI$2-[1]!tbl_gk[[#This Row],[GKKicking]])/('F+ , F-'!AI$2-'F+ , F-'!AI$3))</f>
        <v>2.8621843626407038E-2</v>
      </c>
      <c r="AJ180" s="1" cm="1">
        <f t="array" ref="AJ180">[1]!table_weight[GKPositioning]*(('F+ , F-'!AJ$2-[1]!tbl_gk[[#This Row],[GKPositioning]])/('F+ , F-'!AJ$2-'F+ , F-'!AJ$3))</f>
        <v>1.8920689897264267E-2</v>
      </c>
      <c r="AK180" s="1" cm="1">
        <f t="array" ref="AK180">[1]!table_weight[GKReflexes]*(('F+ , F-'!AK$2-[1]!tbl_gk[[#This Row],[GKReflexes]])/('F+ , F-'!AK$2-'F+ , F-'!AK$3))</f>
        <v>5.10157860933644E-2</v>
      </c>
    </row>
    <row r="181" spans="1:37" x14ac:dyDescent="0.55000000000000004">
      <c r="A181" s="8">
        <f>[1]!tbl_gk[[#This Row],[ID]]</f>
        <v>186569</v>
      </c>
      <c r="B181" s="2" cm="1">
        <f t="array" ref="B181">[1]!table_weight[ValueEUR]*(('F+ , F-'!B$2-[1]!tbl_gk[[#This Row],[ValueEUR]])/('F+ , F-'!B$2-'F+ , F-'!B$3))</f>
        <v>5.5281853717627303E-4</v>
      </c>
      <c r="C181" s="2" cm="1">
        <f t="array" ref="C181">[1]!table_weight[WageEUR]*(('F+ , F-'!C$2-[1]!tbl_gk[[#This Row],[WageEUR]])/('F+ , F-'!C$2-'F+ , F-'!C$3))</f>
        <v>5.2422053314620338E-3</v>
      </c>
      <c r="D181" s="2" cm="1">
        <f t="array" ref="D181">[1]!table_weight[Crossing]*(('F+ , F-'!D$2-[1]!tbl_gk[[#This Row],[Crossing]])/('F+ , F-'!D$2-'F+ , F-'!D$3))</f>
        <v>3.3625286215233793E-2</v>
      </c>
      <c r="E181" s="2" cm="1">
        <f t="array" ref="E181">[1]!table_weight[Finishing]*(('F+ , F-'!E$2-[1]!tbl_gk[[#This Row],[Finishing]])/('F+ , F-'!E$2-'F+ , F-'!E$3))</f>
        <v>1.4973760267721157E-2</v>
      </c>
      <c r="F181" s="2" cm="1">
        <f t="array" ref="F181">[1]!table_weight[HeadingAccuracy]*(('F+ , F-'!F$2-[1]!tbl_gk[[#This Row],[HeadingAccuracy]])/('F+ , F-'!F$2-'F+ , F-'!F$3))</f>
        <v>1.294463632730245E-2</v>
      </c>
      <c r="G181" s="2" cm="1">
        <f t="array" ref="G181">[1]!table_weight[ShortPassing]*(('F+ , F-'!G$2-[1]!tbl_gk[[#This Row],[ShortPassing]])/('F+ , F-'!G$2-'F+ , F-'!G$3))</f>
        <v>3.9377536435701459E-2</v>
      </c>
      <c r="H181" s="2" cm="1">
        <f t="array" ref="H181">[1]!table_weight[Volleys]*(('F+ , F-'!H$2-[1]!tbl_gk[[#This Row],[Volleys]])/('F+ , F-'!H$2-'F+ , F-'!H$3))</f>
        <v>1.5046097273845413E-3</v>
      </c>
      <c r="I181" s="2" cm="1">
        <f t="array" ref="I181">[1]!table_weight[Dribbling]*(('F+ , F-'!I$2-[1]!tbl_gk[[#This Row],[Dribbling]])/('F+ , F-'!I$2-'F+ , F-'!I$3))</f>
        <v>1.7601807988178481E-2</v>
      </c>
      <c r="J181" s="2" cm="1">
        <f t="array" ref="J181">[1]!table_weight[Curve]*(('F+ , F-'!J$2-[1]!tbl_gk[[#This Row],[Curve]])/('F+ , F-'!J$2-'F+ , F-'!J$3))</f>
        <v>9.6339113680153961E-3</v>
      </c>
      <c r="K181" s="2" cm="1">
        <f t="array" ref="K181">[1]!table_weight[FKAccuracy]*(('F+ , F-'!K$2-[1]!tbl_gk[[#This Row],[FKAccuracy]])/('F+ , F-'!K$2-'F+ , F-'!K$3))</f>
        <v>8.9747490112564478E-3</v>
      </c>
      <c r="L181" s="2" cm="1">
        <f t="array" ref="L181">[1]!table_weight[LongPassing]*(('F+ , F-'!L$2-[1]!tbl_gk[[#This Row],[LongPassing]])/('F+ , F-'!L$2-'F+ , F-'!L$3))</f>
        <v>2.0574115802880336E-2</v>
      </c>
      <c r="M181" s="2" cm="1">
        <f t="array" ref="M181">[1]!table_weight[BallControl]*(('F+ , F-'!M$2-[1]!tbl_gk[[#This Row],[BallControl]])/('F+ , F-'!M$2-'F+ , F-'!M$3))</f>
        <v>1.0865313572949679E-2</v>
      </c>
      <c r="N181" s="2" cm="1">
        <f t="array" ref="N181">[1]!table_weight[Acceleration]*(('F+ , F-'!N$2-[1]!tbl_gk[[#This Row],[Acceleration]])/('F+ , F-'!N$2-'F+ , F-'!N$3))</f>
        <v>5.4116931226399828E-3</v>
      </c>
      <c r="O181" s="2" cm="1">
        <f t="array" ref="O181">[1]!table_weight[SprintSpeed]*(('F+ , F-'!O$2-[1]!tbl_gk[[#This Row],[SprintSpeed]])/('F+ , F-'!O$2-'F+ , F-'!O$3))</f>
        <v>7.0276848189838679E-3</v>
      </c>
      <c r="P181" s="2" cm="1">
        <f t="array" ref="P181">[1]!table_weight[Agility]*(('F+ , F-'!P$2-[1]!tbl_gk[[#This Row],[Agility]])/('F+ , F-'!P$2-'F+ , F-'!P$3))</f>
        <v>3.9783763544031132E-3</v>
      </c>
      <c r="Q181" s="2" cm="1">
        <f t="array" ref="Q181">[1]!table_weight[Reactions]*(('F+ , F-'!Q$2-[1]!tbl_gk[[#This Row],[Reactions]])/('F+ , F-'!Q$2-'F+ , F-'!Q$3))</f>
        <v>7.2189880010106353E-4</v>
      </c>
      <c r="R181" s="2" cm="1">
        <f t="array" ref="R181">[1]!table_weight[Balance]*(('F+ , F-'!R$2-[1]!tbl_gk[[#This Row],[Balance]])/('F+ , F-'!R$2-'F+ , F-'!R$3))</f>
        <v>1.8626251839342308E-3</v>
      </c>
      <c r="S181" s="2" cm="1">
        <f t="array" ref="S181">[1]!table_weight[ShotPower]*(('F+ , F-'!S$2-[1]!tbl_gk[[#This Row],[ShotPower]])/('F+ , F-'!S$2-'F+ , F-'!S$3))</f>
        <v>5.9732723886410689E-3</v>
      </c>
      <c r="T181" s="2" cm="1">
        <f t="array" ref="T181">[1]!table_weight[Jumping]*(('F+ , F-'!T$2-[1]!tbl_gk[[#This Row],[Jumping]])/('F+ , F-'!T$2-'F+ , F-'!T$3))</f>
        <v>1.5456784792486503E-3</v>
      </c>
      <c r="U181" s="2" cm="1">
        <f t="array" ref="U181">[1]!table_weight[Stamina]*(('F+ , F-'!U$2-[1]!tbl_gk[[#This Row],[Stamina]])/('F+ , F-'!U$2-'F+ , F-'!U$3))</f>
        <v>1.3739364259988E-2</v>
      </c>
      <c r="V181" s="2" cm="1">
        <f t="array" ref="V181">[1]!table_weight[Strength]*(('F+ , F-'!V$2-[1]!tbl_gk[[#This Row],[Strength]])/('F+ , F-'!V$2-'F+ , F-'!V$3))</f>
        <v>1.9521346719399615E-2</v>
      </c>
      <c r="W181" s="2" cm="1">
        <f t="array" ref="W181">[1]!table_weight[LongShots]*(('F+ , F-'!W$2-[1]!tbl_gk[[#This Row],[LongShots]])/('F+ , F-'!W$2-'F+ , F-'!W$3))</f>
        <v>8.8300548353824494E-3</v>
      </c>
      <c r="X181" s="2" cm="1">
        <f t="array" ref="X181">[1]!table_weight[Aggression]*(('F+ , F-'!X$2-[1]!tbl_gk[[#This Row],[Aggression]])/('F+ , F-'!X$2-'F+ , F-'!X$3))</f>
        <v>1.2169151201703659E-2</v>
      </c>
      <c r="Y181" s="2" cm="1">
        <f t="array" ref="Y181">[1]!table_weight[Interceptions]*(('F+ , F-'!Y$2-[1]!tbl_gk[[#This Row],[Interceptions]])/('F+ , F-'!Y$2-'F+ , F-'!Y$3))</f>
        <v>2.0776599612664828E-2</v>
      </c>
      <c r="Z181" s="2" cm="1">
        <f t="array" ref="Z181">[1]!table_weight[Positioning]*(('F+ , F-'!Z$2-[1]!tbl_gk[[#This Row],[Positioning]])/('F+ , F-'!Z$2-'F+ , F-'!Z$3))</f>
        <v>1.7746678835817667E-3</v>
      </c>
      <c r="AA181" s="2" cm="1">
        <f t="array" ref="AA181">[1]!table_weight[Vision]*(('F+ , F-'!AA$2-[1]!tbl_gk[[#This Row],[Vision]])/('F+ , F-'!AA$2-'F+ , F-'!AA$3))</f>
        <v>1.9876280296115975E-2</v>
      </c>
      <c r="AB181" s="2" cm="1">
        <f t="array" ref="AB181">[1]!table_weight[Penalties]*(('F+ , F-'!AB$2-[1]!tbl_gk[[#This Row],[Penalties]])/('F+ , F-'!AB$2-'F+ , F-'!AB$3))</f>
        <v>2.0356484546967322E-3</v>
      </c>
      <c r="AC181" s="2" cm="1">
        <f t="array" ref="AC181">[1]!table_weight[Composure]*(('F+ , F-'!AC$2-[1]!tbl_gk[[#This Row],[Composure]])/('F+ , F-'!AC$2-'F+ , F-'!AC$3))</f>
        <v>1.3343367545727675E-3</v>
      </c>
      <c r="AD181" s="2" cm="1">
        <f t="array" ref="AD181">[1]!table_weight[Marking]*(('F+ , F-'!AD$2-[1]!tbl_gk[[#This Row],[Marking]])/('F+ , F-'!AD$2-'F+ , F-'!AD$3))</f>
        <v>2.2084755884573357E-2</v>
      </c>
      <c r="AE181" s="2" cm="1">
        <f t="array" ref="AE181">[1]!table_weight[StandingTackle]*(('F+ , F-'!AE$2-[1]!tbl_gk[[#This Row],[StandingTackle]])/('F+ , F-'!AE$2-'F+ , F-'!AE$3))</f>
        <v>1.5691800233775807E-2</v>
      </c>
      <c r="AF181" s="2" cm="1">
        <f t="array" ref="AF181">[1]!table_weight[SlidingTackle]*(('F+ , F-'!AF$2-[1]!tbl_gk[[#This Row],[SlidingTackle]])/('F+ , F-'!AF$2-'F+ , F-'!AF$3))</f>
        <v>8.2195144081682794E-3</v>
      </c>
      <c r="AG181" s="2" cm="1">
        <f t="array" ref="AG181">[1]!table_weight[GKDiving]*(('F+ , F-'!AG$2-[1]!tbl_gk[[#This Row],[GKDiving]])/('F+ , F-'!AG$2-'F+ , F-'!AG$3))</f>
        <v>2.5621767569212028E-2</v>
      </c>
      <c r="AH181" s="2" cm="1">
        <f t="array" ref="AH181">[1]!table_weight[GKHandling]*(('F+ , F-'!AH$2-[1]!tbl_gk[[#This Row],[GKHandling]])/('F+ , F-'!AH$2-'F+ , F-'!AH$3))</f>
        <v>3.7430060448935834E-2</v>
      </c>
      <c r="AI181" s="2" cm="1">
        <f t="array" ref="AI181">[1]!table_weight[GKKicking]*(('F+ , F-'!AI$2-[1]!tbl_gk[[#This Row],[GKKicking]])/('F+ , F-'!AI$2-'F+ , F-'!AI$3))</f>
        <v>2.7727411013081817E-2</v>
      </c>
      <c r="AJ181" s="2" cm="1">
        <f t="array" ref="AJ181">[1]!table_weight[GKPositioning]*(('F+ , F-'!AJ$2-[1]!tbl_gk[[#This Row],[GKPositioning]])/('F+ , F-'!AJ$2-'F+ , F-'!AJ$3))</f>
        <v>1.1352413938358561E-2</v>
      </c>
      <c r="AK181" s="2" cm="1">
        <f t="array" ref="AK181">[1]!table_weight[GKReflexes]*(('F+ , F-'!AK$2-[1]!tbl_gk[[#This Row],[GKReflexes]])/('F+ , F-'!AK$2-'F+ , F-'!AK$3))</f>
        <v>2.0041915965250297E-2</v>
      </c>
    </row>
    <row r="182" spans="1:37" x14ac:dyDescent="0.55000000000000004">
      <c r="A182" s="7">
        <f>[1]!tbl_gk[[#This Row],[ID]]</f>
        <v>186611</v>
      </c>
      <c r="B182" s="1" cm="1">
        <f t="array" ref="B182">[1]!table_weight[ValueEUR]*(('F+ , F-'!B$2-[1]!tbl_gk[[#This Row],[ValueEUR]])/('F+ , F-'!B$2-'F+ , F-'!B$3))</f>
        <v>8.9821437363649033E-5</v>
      </c>
      <c r="C182" s="1" cm="1">
        <f t="array" ref="C182">[1]!table_weight[WageEUR]*(('F+ , F-'!C$2-[1]!tbl_gk[[#This Row],[WageEUR]])/('F+ , F-'!C$2-'F+ , F-'!C$3))</f>
        <v>3.9120935309418157E-5</v>
      </c>
      <c r="D182" s="1" cm="1">
        <f t="array" ref="D182">[1]!table_weight[Crossing]*(('F+ , F-'!D$2-[1]!tbl_gk[[#This Row],[Crossing]])/('F+ , F-'!D$2-'F+ , F-'!D$3))</f>
        <v>3.4746129089074922E-2</v>
      </c>
      <c r="E182" s="1" cm="1">
        <f t="array" ref="E182">[1]!table_weight[Finishing]*(('F+ , F-'!E$2-[1]!tbl_gk[[#This Row],[Finishing]])/('F+ , F-'!E$2-'F+ , F-'!E$3))</f>
        <v>8.9842561606326941E-3</v>
      </c>
      <c r="F182" s="1" cm="1">
        <f t="array" ref="F182">[1]!table_weight[HeadingAccuracy]*(('F+ , F-'!F$2-[1]!tbl_gk[[#This Row],[HeadingAccuracy]])/('F+ , F-'!F$2-'F+ , F-'!F$3))</f>
        <v>1.25270674135185E-2</v>
      </c>
      <c r="G182" s="1" cm="1">
        <f t="array" ref="G182">[1]!table_weight[ShortPassing]*(('F+ , F-'!G$2-[1]!tbl_gk[[#This Row],[ShortPassing]])/('F+ , F-'!G$2-'F+ , F-'!G$3))</f>
        <v>4.0783877022690797E-2</v>
      </c>
      <c r="H182" s="1" cm="1">
        <f t="array" ref="H182">[1]!table_weight[Volleys]*(('F+ , F-'!H$2-[1]!tbl_gk[[#This Row],[Volleys]])/('F+ , F-'!H$2-'F+ , F-'!H$3))</f>
        <v>1.1573920979881087E-3</v>
      </c>
      <c r="I182" s="1" cm="1">
        <f t="array" ref="I182">[1]!table_weight[Dribbling]*(('F+ , F-'!I$2-[1]!tbl_gk[[#This Row],[Dribbling]])/('F+ , F-'!I$2-'F+ , F-'!I$3))</f>
        <v>1.7601807988178481E-2</v>
      </c>
      <c r="J182" s="1" cm="1">
        <f t="array" ref="J182">[1]!table_weight[Curve]*(('F+ , F-'!J$2-[1]!tbl_gk[[#This Row],[Curve]])/('F+ , F-'!J$2-'F+ , F-'!J$3))</f>
        <v>9.4648953791028455E-3</v>
      </c>
      <c r="K182" s="1" cm="1">
        <f t="array" ref="K182">[1]!table_weight[FKAccuracy]*(('F+ , F-'!K$2-[1]!tbl_gk[[#This Row],[FKAccuracy]])/('F+ , F-'!K$2-'F+ , F-'!K$3))</f>
        <v>9.4310921813203358E-3</v>
      </c>
      <c r="L182" s="1" cm="1">
        <f t="array" ref="L182">[1]!table_weight[LongPassing]*(('F+ , F-'!L$2-[1]!tbl_gk[[#This Row],[LongPassing]])/('F+ , F-'!L$2-'F+ , F-'!L$3))</f>
        <v>2.2739812203183531E-2</v>
      </c>
      <c r="M182" s="1" cm="1">
        <f t="array" ref="M182">[1]!table_weight[BallControl]*(('F+ , F-'!M$2-[1]!tbl_gk[[#This Row],[BallControl]])/('F+ , F-'!M$2-'F+ , F-'!M$3))</f>
        <v>7.823025772523768E-3</v>
      </c>
      <c r="N182" s="1" cm="1">
        <f t="array" ref="N182">[1]!table_weight[Acceleration]*(('F+ , F-'!N$2-[1]!tbl_gk[[#This Row],[Acceleration]])/('F+ , F-'!N$2-'F+ , F-'!N$3))</f>
        <v>6.0881547629699816E-3</v>
      </c>
      <c r="O182" s="1" cm="1">
        <f t="array" ref="O182">[1]!table_weight[SprintSpeed]*(('F+ , F-'!O$2-[1]!tbl_gk[[#This Row],[SprintSpeed]])/('F+ , F-'!O$2-'F+ , F-'!O$3))</f>
        <v>7.0276848189838679E-3</v>
      </c>
      <c r="P182" s="1" cm="1">
        <f t="array" ref="P182">[1]!table_weight[Agility]*(('F+ , F-'!P$2-[1]!tbl_gk[[#This Row],[Agility]])/('F+ , F-'!P$2-'F+ , F-'!P$3))</f>
        <v>2.1061992464487069E-3</v>
      </c>
      <c r="Q182" s="1" cm="1">
        <f t="array" ref="Q182">[1]!table_weight[Reactions]*(('F+ , F-'!Q$2-[1]!tbl_gk[[#This Row],[Reactions]])/('F+ , F-'!Q$2-'F+ , F-'!Q$3))</f>
        <v>1.3406692001876892E-3</v>
      </c>
      <c r="R182" s="1" cm="1">
        <f t="array" ref="R182">[1]!table_weight[Balance]*(('F+ , F-'!R$2-[1]!tbl_gk[[#This Row],[Balance]])/('F+ , F-'!R$2-'F+ , F-'!R$3))</f>
        <v>2.4214127391145E-3</v>
      </c>
      <c r="S182" s="1" cm="1">
        <f t="array" ref="S182">[1]!table_weight[ShotPower]*(('F+ , F-'!S$2-[1]!tbl_gk[[#This Row],[ShotPower]])/('F+ , F-'!S$2-'F+ , F-'!S$3))</f>
        <v>6.2329798837993753E-3</v>
      </c>
      <c r="T182" s="1" cm="1">
        <f t="array" ref="T182">[1]!table_weight[Jumping]*(('F+ , F-'!T$2-[1]!tbl_gk[[#This Row],[Jumping]])/('F+ , F-'!T$2-'F+ , F-'!T$3))</f>
        <v>1.8032915591234251E-3</v>
      </c>
      <c r="U182" s="1" cm="1">
        <f t="array" ref="U182">[1]!table_weight[Stamina]*(('F+ , F-'!U$2-[1]!tbl_gk[[#This Row],[Stamina]])/('F+ , F-'!U$2-'F+ , F-'!U$3))</f>
        <v>1.1163233461240251E-2</v>
      </c>
      <c r="V182" s="1" cm="1">
        <f t="array" ref="V182">[1]!table_weight[Strength]*(('F+ , F-'!V$2-[1]!tbl_gk[[#This Row],[Strength]])/('F+ , F-'!V$2-'F+ , F-'!V$3))</f>
        <v>2.662001825372675E-2</v>
      </c>
      <c r="W182" s="1" cm="1">
        <f t="array" ref="W182">[1]!table_weight[LongShots]*(('F+ , F-'!W$2-[1]!tbl_gk[[#This Row],[LongShots]])/('F+ , F-'!W$2-'F+ , F-'!W$3))</f>
        <v>8.3106398450658349E-3</v>
      </c>
      <c r="X182" s="1" cm="1">
        <f t="array" ref="X182">[1]!table_weight[Aggression]*(('F+ , F-'!X$2-[1]!tbl_gk[[#This Row],[Aggression]])/('F+ , F-'!X$2-'F+ , F-'!X$3))</f>
        <v>7.9099482811073787E-3</v>
      </c>
      <c r="Y182" s="1" cm="1">
        <f t="array" ref="Y182">[1]!table_weight[Interceptions]*(('F+ , F-'!Y$2-[1]!tbl_gk[[#This Row],[Interceptions]])/('F+ , F-'!Y$2-'F+ , F-'!Y$3))</f>
        <v>1.2465959767598898E-2</v>
      </c>
      <c r="Z182" s="1" cm="1">
        <f t="array" ref="Z182">[1]!table_weight[Positioning]*(('F+ , F-'!Z$2-[1]!tbl_gk[[#This Row],[Positioning]])/('F+ , F-'!Z$2-'F+ , F-'!Z$3))</f>
        <v>1.0352229320893639E-3</v>
      </c>
      <c r="AA182" s="1" cm="1">
        <f t="array" ref="AA182">[1]!table_weight[Vision]*(('F+ , F-'!AA$2-[1]!tbl_gk[[#This Row],[Vision]])/('F+ , F-'!AA$2-'F+ , F-'!AA$3))</f>
        <v>3.2653889057904818E-2</v>
      </c>
      <c r="AB182" s="1" cm="1">
        <f t="array" ref="AB182">[1]!table_weight[Penalties]*(('F+ , F-'!AB$2-[1]!tbl_gk[[#This Row],[Penalties]])/('F+ , F-'!AB$2-'F+ , F-'!AB$3))</f>
        <v>2.3879722257019362E-3</v>
      </c>
      <c r="AC182" s="1" cm="1">
        <f t="array" ref="AC182">[1]!table_weight[Composure]*(('F+ , F-'!AC$2-[1]!tbl_gk[[#This Row],[Composure]])/('F+ , F-'!AC$2-'F+ , F-'!AC$3))</f>
        <v>1.0140959334753034E-3</v>
      </c>
      <c r="AD182" s="1" cm="1">
        <f t="array" ref="AD182">[1]!table_weight[Marking]*(('F+ , F-'!AD$2-[1]!tbl_gk[[#This Row],[Marking]])/('F+ , F-'!AD$2-'F+ , F-'!AD$3))</f>
        <v>1.41973430686543E-2</v>
      </c>
      <c r="AE182" s="1" cm="1">
        <f t="array" ref="AE182">[1]!table_weight[StandingTackle]*(('F+ , F-'!AE$2-[1]!tbl_gk[[#This Row],[StandingTackle]])/('F+ , F-'!AE$2-'F+ , F-'!AE$3))</f>
        <v>2.6900228972187096E-2</v>
      </c>
      <c r="AF182" s="1" cm="1">
        <f t="array" ref="AF182">[1]!table_weight[SlidingTackle]*(('F+ , F-'!AF$2-[1]!tbl_gk[[#This Row],[SlidingTackle]])/('F+ , F-'!AF$2-'F+ , F-'!AF$3))</f>
        <v>9.7139715732897855E-3</v>
      </c>
      <c r="AG182" s="1" cm="1">
        <f t="array" ref="AG182">[1]!table_weight[GKDiving]*(('F+ , F-'!AG$2-[1]!tbl_gk[[#This Row],[GKDiving]])/('F+ , F-'!AG$2-'F+ , F-'!AG$3))</f>
        <v>4.9535417300476586E-2</v>
      </c>
      <c r="AH182" s="1" cm="1">
        <f t="array" ref="AH182">[1]!table_weight[GKHandling]*(('F+ , F-'!AH$2-[1]!tbl_gk[[#This Row],[GKHandling]])/('F+ , F-'!AH$2-'F+ , F-'!AH$3))</f>
        <v>4.9906747265247783E-2</v>
      </c>
      <c r="AI182" s="1" cm="1">
        <f t="array" ref="AI182">[1]!table_weight[GKKicking]*(('F+ , F-'!AI$2-[1]!tbl_gk[[#This Row],[GKKicking]])/('F+ , F-'!AI$2-'F+ , F-'!AI$3))</f>
        <v>2.8621843626407038E-2</v>
      </c>
      <c r="AJ182" s="1" cm="1">
        <f t="array" ref="AJ182">[1]!table_weight[GKPositioning]*(('F+ , F-'!AJ$2-[1]!tbl_gk[[#This Row],[GKPositioning]])/('F+ , F-'!AJ$2-'F+ , F-'!AJ$3))</f>
        <v>1.7028620907537841E-2</v>
      </c>
      <c r="AK182" s="1" cm="1">
        <f t="array" ref="AK182">[1]!table_weight[GKReflexes]*(('F+ , F-'!AK$2-[1]!tbl_gk[[#This Row],[GKReflexes]])/('F+ , F-'!AK$2-'F+ , F-'!AK$3))</f>
        <v>4.3727816651455198E-2</v>
      </c>
    </row>
    <row r="183" spans="1:37" x14ac:dyDescent="0.55000000000000004">
      <c r="A183" s="8">
        <f>[1]!tbl_gk[[#This Row],[ID]]</f>
        <v>186680</v>
      </c>
      <c r="B183" s="2" cm="1">
        <f t="array" ref="B183">[1]!table_weight[ValueEUR]*(('F+ , F-'!B$2-[1]!tbl_gk[[#This Row],[ValueEUR]])/('F+ , F-'!B$2-'F+ , F-'!B$3))</f>
        <v>7.1301553371144074E-5</v>
      </c>
      <c r="C183" s="2" cm="1">
        <f t="array" ref="C183">[1]!table_weight[WageEUR]*(('F+ , F-'!C$2-[1]!tbl_gk[[#This Row],[WageEUR]])/('F+ , F-'!C$2-'F+ , F-'!C$3))</f>
        <v>5.4769309433185431E-4</v>
      </c>
      <c r="D183" s="2" cm="1">
        <f t="array" ref="D183">[1]!table_weight[Crossing]*(('F+ , F-'!D$2-[1]!tbl_gk[[#This Row],[Crossing]])/('F+ , F-'!D$2-'F+ , F-'!D$3))</f>
        <v>2.353770035066366E-2</v>
      </c>
      <c r="E183" s="2" cm="1">
        <f t="array" ref="E183">[1]!table_weight[Finishing]*(('F+ , F-'!E$2-[1]!tbl_gk[[#This Row],[Finishing]])/('F+ , F-'!E$2-'F+ , F-'!E$3))</f>
        <v>1.3975509583206414E-2</v>
      </c>
      <c r="F183" s="2" cm="1">
        <f t="array" ref="F183">[1]!table_weight[HeadingAccuracy]*(('F+ , F-'!F$2-[1]!tbl_gk[[#This Row],[HeadingAccuracy]])/('F+ , F-'!F$2-'F+ , F-'!F$3))</f>
        <v>1.08567917583827E-2</v>
      </c>
      <c r="G183" s="2" cm="1">
        <f t="array" ref="G183">[1]!table_weight[ShortPassing]*(('F+ , F-'!G$2-[1]!tbl_gk[[#This Row],[ShortPassing]])/('F+ , F-'!G$2-'F+ , F-'!G$3))</f>
        <v>4.781557995763748E-2</v>
      </c>
      <c r="H183" s="2" cm="1">
        <f t="array" ref="H183">[1]!table_weight[Volleys]*(('F+ , F-'!H$2-[1]!tbl_gk[[#This Row],[Volleys]])/('F+ , F-'!H$2-'F+ , F-'!H$3))</f>
        <v>1.5046097273845413E-3</v>
      </c>
      <c r="I183" s="2" cm="1">
        <f t="array" ref="I183">[1]!table_weight[Dribbling]*(('F+ , F-'!I$2-[1]!tbl_gk[[#This Row],[Dribbling]])/('F+ , F-'!I$2-'F+ , F-'!I$3))</f>
        <v>1.4668173323482065E-2</v>
      </c>
      <c r="J183" s="2" cm="1">
        <f t="array" ref="J183">[1]!table_weight[Curve]*(('F+ , F-'!J$2-[1]!tbl_gk[[#This Row],[Curve]])/('F+ , F-'!J$2-'F+ , F-'!J$3))</f>
        <v>7.6057195010647873E-3</v>
      </c>
      <c r="K183" s="2" cm="1">
        <f t="array" ref="K183">[1]!table_weight[FKAccuracy]*(('F+ , F-'!K$2-[1]!tbl_gk[[#This Row],[FKAccuracy]])/('F+ , F-'!K$2-'F+ , F-'!K$3))</f>
        <v>9.1268634012777444E-3</v>
      </c>
      <c r="L183" s="2" cm="1">
        <f t="array" ref="L183">[1]!table_weight[LongPassing]*(('F+ , F-'!L$2-[1]!tbl_gk[[#This Row],[LongPassing]])/('F+ , F-'!L$2-'F+ , F-'!L$3))</f>
        <v>2.2739812203183531E-2</v>
      </c>
      <c r="M183" s="2" cm="1">
        <f t="array" ref="M183">[1]!table_weight[BallControl]*(('F+ , F-'!M$2-[1]!tbl_gk[[#This Row],[BallControl]])/('F+ , F-'!M$2-'F+ , F-'!M$3))</f>
        <v>1.4342213916293577E-2</v>
      </c>
      <c r="N183" s="2" cm="1">
        <f t="array" ref="N183">[1]!table_weight[Acceleration]*(('F+ , F-'!N$2-[1]!tbl_gk[[#This Row],[Acceleration]])/('F+ , F-'!N$2-'F+ , F-'!N$3))</f>
        <v>6.5391291898566463E-3</v>
      </c>
      <c r="O183" s="2" cm="1">
        <f t="array" ref="O183">[1]!table_weight[SprintSpeed]*(('F+ , F-'!O$2-[1]!tbl_gk[[#This Row],[SprintSpeed]])/('F+ , F-'!O$2-'F+ , F-'!O$3))</f>
        <v>5.0599330696683847E-3</v>
      </c>
      <c r="P183" s="2" cm="1">
        <f t="array" ref="P183">[1]!table_weight[Agility]*(('F+ , F-'!P$2-[1]!tbl_gk[[#This Row],[Agility]])/('F+ , F-'!P$2-'F+ , F-'!P$3))</f>
        <v>3.5103320774145116E-3</v>
      </c>
      <c r="Q183" s="2" cm="1">
        <f t="array" ref="Q183">[1]!table_weight[Reactions]*(('F+ , F-'!Q$2-[1]!tbl_gk[[#This Row],[Reactions]])/('F+ , F-'!Q$2-'F+ , F-'!Q$3))</f>
        <v>1.3406692001876892E-3</v>
      </c>
      <c r="R183" s="2" cm="1">
        <f t="array" ref="R183">[1]!table_weight[Balance]*(('F+ , F-'!R$2-[1]!tbl_gk[[#This Row],[Balance]])/('F+ , F-'!R$2-'F+ , F-'!R$3))</f>
        <v>1.2417501226228205E-3</v>
      </c>
      <c r="S183" s="2" cm="1">
        <f t="array" ref="S183">[1]!table_weight[ShotPower]*(('F+ , F-'!S$2-[1]!tbl_gk[[#This Row],[ShotPower]])/('F+ , F-'!S$2-'F+ , F-'!S$3))</f>
        <v>6.4926873789576834E-3</v>
      </c>
      <c r="T183" s="2" cm="1">
        <f t="array" ref="T183">[1]!table_weight[Jumping]*(('F+ , F-'!T$2-[1]!tbl_gk[[#This Row],[Jumping]])/('F+ , F-'!T$2-'F+ , F-'!T$3))</f>
        <v>1.6315495058735752E-3</v>
      </c>
      <c r="U183" s="2" cm="1">
        <f t="array" ref="U183">[1]!table_weight[Stamina]*(('F+ , F-'!U$2-[1]!tbl_gk[[#This Row],[Stamina]])/('F+ , F-'!U$2-'F+ , F-'!U$3))</f>
        <v>1.1163233461240251E-2</v>
      </c>
      <c r="V183" s="2" cm="1">
        <f t="array" ref="V183">[1]!table_weight[Strength]*(('F+ , F-'!V$2-[1]!tbl_gk[[#This Row],[Strength]])/('F+ , F-'!V$2-'F+ , F-'!V$3))</f>
        <v>5.3240036507453507E-3</v>
      </c>
      <c r="W183" s="2" cm="1">
        <f t="array" ref="W183">[1]!table_weight[LongShots]*(('F+ , F-'!W$2-[1]!tbl_gk[[#This Row],[LongShots]])/('F+ , F-'!W$2-'F+ , F-'!W$3))</f>
        <v>8.570347340224143E-3</v>
      </c>
      <c r="X183" s="2" cm="1">
        <f t="array" ref="X183">[1]!table_weight[Aggression]*(('F+ , F-'!X$2-[1]!tbl_gk[[#This Row],[Aggression]])/('F+ , F-'!X$2-'F+ , F-'!X$3))</f>
        <v>1.460298144204439E-2</v>
      </c>
      <c r="Y183" s="2" cm="1">
        <f t="array" ref="Y183">[1]!table_weight[Interceptions]*(('F+ , F-'!Y$2-[1]!tbl_gk[[#This Row],[Interceptions]])/('F+ , F-'!Y$2-'F+ , F-'!Y$3))</f>
        <v>1.5928726369709705E-2</v>
      </c>
      <c r="Z183" s="2" cm="1">
        <f t="array" ref="Z183">[1]!table_weight[Positioning]*(('F+ , F-'!Z$2-[1]!tbl_gk[[#This Row],[Positioning]])/('F+ , F-'!Z$2-'F+ , F-'!Z$3))</f>
        <v>1.3310009126863251E-3</v>
      </c>
      <c r="AA183" s="2" cm="1">
        <f t="array" ref="AA183">[1]!table_weight[Vision]*(('F+ , F-'!AA$2-[1]!tbl_gk[[#This Row],[Vision]])/('F+ , F-'!AA$2-'F+ , F-'!AA$3))</f>
        <v>1.7746678835817837E-2</v>
      </c>
      <c r="AB183" s="2" cm="1">
        <f t="array" ref="AB183">[1]!table_weight[Penalties]*(('F+ , F-'!AB$2-[1]!tbl_gk[[#This Row],[Penalties]])/('F+ , F-'!AB$2-'F+ , F-'!AB$3))</f>
        <v>1.9573542833622431E-3</v>
      </c>
      <c r="AC183" s="2" cm="1">
        <f t="array" ref="AC183">[1]!table_weight[Composure]*(('F+ , F-'!AC$2-[1]!tbl_gk[[#This Row],[Composure]])/('F+ , F-'!AC$2-'F+ , F-'!AC$3))</f>
        <v>8.5397552292657128E-4</v>
      </c>
      <c r="AD183" s="2" cm="1">
        <f t="array" ref="AD183">[1]!table_weight[Marking]*(('F+ , F-'!AD$2-[1]!tbl_gk[[#This Row],[Marking]])/('F+ , F-'!AD$2-'F+ , F-'!AD$3))</f>
        <v>1.8929790758205733E-2</v>
      </c>
      <c r="AE183" s="2" cm="1">
        <f t="array" ref="AE183">[1]!table_weight[StandingTackle]*(('F+ , F-'!AE$2-[1]!tbl_gk[[#This Row],[StandingTackle]])/('F+ , F-'!AE$2-'F+ , F-'!AE$3))</f>
        <v>3.1383600467551613E-2</v>
      </c>
      <c r="AF183" s="2" cm="1">
        <f t="array" ref="AF183">[1]!table_weight[SlidingTackle]*(('F+ , F-'!AF$2-[1]!tbl_gk[[#This Row],[SlidingTackle]])/('F+ , F-'!AF$2-'F+ , F-'!AF$3))</f>
        <v>1.0461200155850536E-2</v>
      </c>
      <c r="AG183" s="2" cm="1">
        <f t="array" ref="AG183">[1]!table_weight[GKDiving]*(('F+ , F-'!AG$2-[1]!tbl_gk[[#This Row],[GKDiving]])/('F+ , F-'!AG$2-'F+ , F-'!AG$3))</f>
        <v>4.0994828110739248E-2</v>
      </c>
      <c r="AH183" s="2" cm="1">
        <f t="array" ref="AH183">[1]!table_weight[GKHandling]*(('F+ , F-'!AH$2-[1]!tbl_gk[[#This Row],[GKHandling]])/('F+ , F-'!AH$2-'F+ , F-'!AH$3))</f>
        <v>4.2777211941640955E-2</v>
      </c>
      <c r="AI183" s="2" cm="1">
        <f t="array" ref="AI183">[1]!table_weight[GKKicking]*(('F+ , F-'!AI$2-[1]!tbl_gk[[#This Row],[GKKicking]])/('F+ , F-'!AI$2-'F+ , F-'!AI$3))</f>
        <v>2.9516276239732256E-2</v>
      </c>
      <c r="AJ183" s="2" cm="1">
        <f t="array" ref="AJ183">[1]!table_weight[GKPositioning]*(('F+ , F-'!AJ$2-[1]!tbl_gk[[#This Row],[GKPositioning]])/('F+ , F-'!AJ$2-'F+ , F-'!AJ$3))</f>
        <v>1.1983103601600703E-2</v>
      </c>
      <c r="AK183" s="2" cm="1">
        <f t="array" ref="AK183">[1]!table_weight[GKReflexes]*(('F+ , F-'!AK$2-[1]!tbl_gk[[#This Row],[GKReflexes]])/('F+ , F-'!AK$2-'F+ , F-'!AK$3))</f>
        <v>3.4617854849068701E-2</v>
      </c>
    </row>
    <row r="184" spans="1:37" x14ac:dyDescent="0.55000000000000004">
      <c r="A184" s="7">
        <f>[1]!tbl_gk[[#This Row],[ID]]</f>
        <v>186941</v>
      </c>
      <c r="B184" s="1" cm="1">
        <f t="array" ref="B184">[1]!table_weight[ValueEUR]*(('F+ , F-'!B$2-[1]!tbl_gk[[#This Row],[ValueEUR]])/('F+ , F-'!B$2-'F+ , F-'!B$3))</f>
        <v>6.2041611374891601E-5</v>
      </c>
      <c r="C184" s="1" cm="1">
        <f t="array" ref="C184">[1]!table_weight[WageEUR]*(('F+ , F-'!C$2-[1]!tbl_gk[[#This Row],[WageEUR]])/('F+ , F-'!C$2-'F+ , F-'!C$3))</f>
        <v>1.0171443180448721E-3</v>
      </c>
      <c r="D184" s="1" cm="1">
        <f t="array" ref="D184">[1]!table_weight[Crossing]*(('F+ , F-'!D$2-[1]!tbl_gk[[#This Row],[Crossing]])/('F+ , F-'!D$2-'F+ , F-'!D$3))</f>
        <v>3.6987814836757178E-2</v>
      </c>
      <c r="E184" s="1" cm="1">
        <f t="array" ref="E184">[1]!table_weight[Finishing]*(('F+ , F-'!E$2-[1]!tbl_gk[[#This Row],[Finishing]])/('F+ , F-'!E$2-'F+ , F-'!E$3))</f>
        <v>1.59720109522359E-2</v>
      </c>
      <c r="F184" s="1" cm="1">
        <f t="array" ref="F184">[1]!table_weight[HeadingAccuracy]*(('F+ , F-'!F$2-[1]!tbl_gk[[#This Row],[HeadingAccuracy]])/('F+ , F-'!F$2-'F+ , F-'!F$3))</f>
        <v>9.6040850170308507E-3</v>
      </c>
      <c r="G184" s="1" cm="1">
        <f t="array" ref="G184">[1]!table_weight[ShortPassing]*(('F+ , F-'!G$2-[1]!tbl_gk[[#This Row],[ShortPassing]])/('F+ , F-'!G$2-'F+ , F-'!G$3))</f>
        <v>6.1878985827530868E-2</v>
      </c>
      <c r="H184" s="1" cm="1">
        <f t="array" ref="H184">[1]!table_weight[Volleys]*(('F+ , F-'!H$2-[1]!tbl_gk[[#This Row],[Volleys]])/('F+ , F-'!H$2-'F+ , F-'!H$3))</f>
        <v>1.7360881469821632E-3</v>
      </c>
      <c r="I184" s="1" cm="1">
        <f t="array" ref="I184">[1]!table_weight[Dribbling]*(('F+ , F-'!I$2-[1]!tbl_gk[[#This Row],[Dribbling]])/('F+ , F-'!I$2-'F+ , F-'!I$3))</f>
        <v>1.6623929766613008E-2</v>
      </c>
      <c r="J184" s="1" cm="1">
        <f t="array" ref="J184">[1]!table_weight[Curve]*(('F+ , F-'!J$2-[1]!tbl_gk[[#This Row],[Curve]])/('F+ , F-'!J$2-'F+ , F-'!J$3))</f>
        <v>9.4648953791028455E-3</v>
      </c>
      <c r="K184" s="1" cm="1">
        <f t="array" ref="K184">[1]!table_weight[FKAccuracy]*(('F+ , F-'!K$2-[1]!tbl_gk[[#This Row],[FKAccuracy]])/('F+ , F-'!K$2-'F+ , F-'!K$3))</f>
        <v>9.5832065713416324E-3</v>
      </c>
      <c r="L184" s="1" cm="1">
        <f t="array" ref="L184">[1]!table_weight[LongPassing]*(('F+ , F-'!L$2-[1]!tbl_gk[[#This Row],[LongPassing]])/('F+ , F-'!L$2-'F+ , F-'!L$3))</f>
        <v>2.7071205003789917E-2</v>
      </c>
      <c r="M184" s="1" cm="1">
        <f t="array" ref="M184">[1]!table_weight[BallControl]*(('F+ , F-'!M$2-[1]!tbl_gk[[#This Row],[BallControl]])/('F+ , F-'!M$2-'F+ , F-'!M$3))</f>
        <v>1.1734538658785654E-2</v>
      </c>
      <c r="N184" s="1" cm="1">
        <f t="array" ref="N184">[1]!table_weight[Acceleration]*(('F+ , F-'!N$2-[1]!tbl_gk[[#This Row],[Acceleration]])/('F+ , F-'!N$2-'F+ , F-'!N$3))</f>
        <v>6.9901036167433111E-3</v>
      </c>
      <c r="O184" s="1" cm="1">
        <f t="array" ref="O184">[1]!table_weight[SprintSpeed]*(('F+ , F-'!O$2-[1]!tbl_gk[[#This Row],[SprintSpeed]])/('F+ , F-'!O$2-'F+ , F-'!O$3))</f>
        <v>8.995436568299351E-3</v>
      </c>
      <c r="P184" s="1" cm="1">
        <f t="array" ref="P184">[1]!table_weight[Agility]*(('F+ , F-'!P$2-[1]!tbl_gk[[#This Row],[Agility]])/('F+ , F-'!P$2-'F+ , F-'!P$3))</f>
        <v>3.1592988696730611E-3</v>
      </c>
      <c r="Q184" s="1" cm="1">
        <f t="array" ref="Q184">[1]!table_weight[Reactions]*(('F+ , F-'!Q$2-[1]!tbl_gk[[#This Row],[Reactions]])/('F+ , F-'!Q$2-'F+ , F-'!Q$3))</f>
        <v>1.1859766001660328E-3</v>
      </c>
      <c r="R184" s="1" cm="1">
        <f t="array" ref="R184">[1]!table_weight[Balance]*(('F+ , F-'!R$2-[1]!tbl_gk[[#This Row],[Balance]])/('F+ , F-'!R$2-'F+ , F-'!R$3))</f>
        <v>2.359325232983359E-3</v>
      </c>
      <c r="S184" s="1" cm="1">
        <f t="array" ref="S184">[1]!table_weight[ShotPower]*(('F+ , F-'!S$2-[1]!tbl_gk[[#This Row],[ShotPower]])/('F+ , F-'!S$2-'F+ , F-'!S$3))</f>
        <v>5.4538573983244545E-3</v>
      </c>
      <c r="T184" s="1" cm="1">
        <f t="array" ref="T184">[1]!table_weight[Jumping]*(('F+ , F-'!T$2-[1]!tbl_gk[[#This Row],[Jumping]])/('F+ , F-'!T$2-'F+ , F-'!T$3))</f>
        <v>1.7174205324985003E-3</v>
      </c>
      <c r="U184" s="1" cm="1">
        <f t="array" ref="U184">[1]!table_weight[Stamina]*(('F+ , F-'!U$2-[1]!tbl_gk[[#This Row],[Stamina]])/('F+ , F-'!U$2-'F+ , F-'!U$3))</f>
        <v>1.5456784792486501E-2</v>
      </c>
      <c r="V184" s="1" cm="1">
        <f t="array" ref="V184">[1]!table_weight[Strength]*(('F+ , F-'!V$2-[1]!tbl_gk[[#This Row],[Strength]])/('F+ , F-'!V$2-'F+ , F-'!V$3))</f>
        <v>1.0648007301490701E-2</v>
      </c>
      <c r="W184" s="1" cm="1">
        <f t="array" ref="W184">[1]!table_weight[LongShots]*(('F+ , F-'!W$2-[1]!tbl_gk[[#This Row],[LongShots]])/('F+ , F-'!W$2-'F+ , F-'!W$3))</f>
        <v>8.3106398450658349E-3</v>
      </c>
      <c r="X184" s="1" cm="1">
        <f t="array" ref="X184">[1]!table_weight[Aggression]*(('F+ , F-'!X$2-[1]!tbl_gk[[#This Row],[Aggression]])/('F+ , F-'!X$2-'F+ , F-'!X$3))</f>
        <v>1.034377852144811E-2</v>
      </c>
      <c r="Y184" s="1" cm="1">
        <f t="array" ref="Y184">[1]!table_weight[Interceptions]*(('F+ , F-'!Y$2-[1]!tbl_gk[[#This Row],[Interceptions]])/('F+ , F-'!Y$2-'F+ , F-'!Y$3))</f>
        <v>2.0776599612664828E-2</v>
      </c>
      <c r="Z184" s="1" cm="1">
        <f t="array" ref="Z184">[1]!table_weight[Positioning]*(('F+ , F-'!Z$2-[1]!tbl_gk[[#This Row],[Positioning]])/('F+ , F-'!Z$2-'F+ , F-'!Z$3))</f>
        <v>1.4788899029848058E-3</v>
      </c>
      <c r="AA184" s="1" cm="1">
        <f t="array" ref="AA184">[1]!table_weight[Vision]*(('F+ , F-'!AA$2-[1]!tbl_gk[[#This Row],[Vision]])/('F+ , F-'!AA$2-'F+ , F-'!AA$3))</f>
        <v>2.4845350370144972E-2</v>
      </c>
      <c r="AB184" s="1" cm="1">
        <f t="array" ref="AB184">[1]!table_weight[Penalties]*(('F+ , F-'!AB$2-[1]!tbl_gk[[#This Row],[Penalties]])/('F+ , F-'!AB$2-'F+ , F-'!AB$3))</f>
        <v>1.9965013690294879E-3</v>
      </c>
      <c r="AC184" s="1" cm="1">
        <f t="array" ref="AC184">[1]!table_weight[Composure]*(('F+ , F-'!AC$2-[1]!tbl_gk[[#This Row],[Composure]])/('F+ , F-'!AC$2-'F+ , F-'!AC$3))</f>
        <v>1.814697986218964E-3</v>
      </c>
      <c r="AD184" s="1" cm="1">
        <f t="array" ref="AD184">[1]!table_weight[Marking]*(('F+ , F-'!AD$2-[1]!tbl_gk[[#This Row],[Marking]])/('F+ , F-'!AD$2-'F+ , F-'!AD$3))</f>
        <v>2.8394686137308601E-2</v>
      </c>
      <c r="AE184" s="1" cm="1">
        <f t="array" ref="AE184">[1]!table_weight[StandingTackle]*(('F+ , F-'!AE$2-[1]!tbl_gk[[#This Row],[StandingTackle]])/('F+ , F-'!AE$2-'F+ , F-'!AE$3))</f>
        <v>2.6900228972187096E-2</v>
      </c>
      <c r="AF184" s="1" cm="1">
        <f t="array" ref="AF184">[1]!table_weight[SlidingTackle]*(('F+ , F-'!AF$2-[1]!tbl_gk[[#This Row],[SlidingTackle]])/('F+ , F-'!AF$2-'F+ , F-'!AF$3))</f>
        <v>8.2195144081682794E-3</v>
      </c>
      <c r="AG184" s="1" cm="1">
        <f t="array" ref="AG184">[1]!table_weight[GKDiving]*(('F+ , F-'!AG$2-[1]!tbl_gk[[#This Row],[GKDiving]])/('F+ , F-'!AG$2-'F+ , F-'!AG$3))</f>
        <v>3.4162356758949373E-2</v>
      </c>
      <c r="AH184" s="1" cm="1">
        <f t="array" ref="AH184">[1]!table_weight[GKHandling]*(('F+ , F-'!AH$2-[1]!tbl_gk[[#This Row],[GKHandling]])/('F+ , F-'!AH$2-'F+ , F-'!AH$3))</f>
        <v>4.2777211941640955E-2</v>
      </c>
      <c r="AI184" s="1" cm="1">
        <f t="array" ref="AI184">[1]!table_weight[GKKicking]*(('F+ , F-'!AI$2-[1]!tbl_gk[[#This Row],[GKKicking]])/('F+ , F-'!AI$2-'F+ , F-'!AI$3))</f>
        <v>2.5044113173106158E-2</v>
      </c>
      <c r="AJ184" s="1" cm="1">
        <f t="array" ref="AJ184">[1]!table_weight[GKPositioning]*(('F+ , F-'!AJ$2-[1]!tbl_gk[[#This Row],[GKPositioning]])/('F+ , F-'!AJ$2-'F+ , F-'!AJ$3))</f>
        <v>1.4505862254569271E-2</v>
      </c>
      <c r="AK184" s="1" cm="1">
        <f t="array" ref="AK184">[1]!table_weight[GKReflexes]*(('F+ , F-'!AK$2-[1]!tbl_gk[[#This Row],[GKReflexes]])/('F+ , F-'!AK$2-'F+ , F-'!AK$3))</f>
        <v>4.1905824290977896E-2</v>
      </c>
    </row>
    <row r="185" spans="1:37" x14ac:dyDescent="0.55000000000000004">
      <c r="A185" s="8">
        <f>[1]!tbl_gk[[#This Row],[ID]]</f>
        <v>186998</v>
      </c>
      <c r="B185" s="2" cm="1">
        <f t="array" ref="B185">[1]!table_weight[ValueEUR]*(('F+ , F-'!B$2-[1]!tbl_gk[[#This Row],[ValueEUR]])/('F+ , F-'!B$2-'F+ , F-'!B$3))</f>
        <v>1.3612114734491143E-4</v>
      </c>
      <c r="C185" s="2" cm="1">
        <f t="array" ref="C185">[1]!table_weight[WageEUR]*(('F+ , F-'!C$2-[1]!tbl_gk[[#This Row],[WageEUR]])/('F+ , F-'!C$2-'F+ , F-'!C$3))</f>
        <v>3.9120935309418161E-4</v>
      </c>
      <c r="D185" s="2" cm="1">
        <f t="array" ref="D185">[1]!table_weight[Crossing]*(('F+ , F-'!D$2-[1]!tbl_gk[[#This Row],[Crossing]])/('F+ , F-'!D$2-'F+ , F-'!D$3))</f>
        <v>3.5866971962916043E-2</v>
      </c>
      <c r="E185" s="2" cm="1">
        <f t="array" ref="E185">[1]!table_weight[Finishing]*(('F+ , F-'!E$2-[1]!tbl_gk[[#This Row],[Finishing]])/('F+ , F-'!E$2-'F+ , F-'!E$3))</f>
        <v>9.9825068451474385E-3</v>
      </c>
      <c r="F185" s="2" cm="1">
        <f t="array" ref="F185">[1]!table_weight[HeadingAccuracy]*(('F+ , F-'!F$2-[1]!tbl_gk[[#This Row],[HeadingAccuracy]])/('F+ , F-'!F$2-'F+ , F-'!F$3))</f>
        <v>1.0439222844598752E-2</v>
      </c>
      <c r="G185" s="2" cm="1">
        <f t="array" ref="G185">[1]!table_weight[ShortPassing]*(('F+ , F-'!G$2-[1]!tbl_gk[[#This Row],[ShortPassing]])/('F+ , F-'!G$2-'F+ , F-'!G$3))</f>
        <v>4.3596558196669473E-2</v>
      </c>
      <c r="H185" s="2" cm="1">
        <f t="array" ref="H185">[1]!table_weight[Volleys]*(('F+ , F-'!H$2-[1]!tbl_gk[[#This Row],[Volleys]])/('F+ , F-'!H$2-'F+ , F-'!H$3))</f>
        <v>1.2731313077869197E-3</v>
      </c>
      <c r="I185" s="2" cm="1">
        <f t="array" ref="I185">[1]!table_weight[Dribbling]*(('F+ , F-'!I$2-[1]!tbl_gk[[#This Row],[Dribbling]])/('F+ , F-'!I$2-'F+ , F-'!I$3))</f>
        <v>1.2712416880351124E-2</v>
      </c>
      <c r="J185" s="2" cm="1">
        <f t="array" ref="J185">[1]!table_weight[Curve]*(('F+ , F-'!J$2-[1]!tbl_gk[[#This Row],[Curve]])/('F+ , F-'!J$2-'F+ , F-'!J$3))</f>
        <v>9.295879390190295E-3</v>
      </c>
      <c r="K185" s="2" cm="1">
        <f t="array" ref="K185">[1]!table_weight[FKAccuracy]*(('F+ , F-'!K$2-[1]!tbl_gk[[#This Row],[FKAccuracy]])/('F+ , F-'!K$2-'F+ , F-'!K$3))</f>
        <v>9.4310921813203358E-3</v>
      </c>
      <c r="L185" s="2" cm="1">
        <f t="array" ref="L185">[1]!table_weight[LongPassing]*(('F+ , F-'!L$2-[1]!tbl_gk[[#This Row],[LongPassing]])/('F+ , F-'!L$2-'F+ , F-'!L$3))</f>
        <v>1.7866995302501344E-2</v>
      </c>
      <c r="M185" s="2" cm="1">
        <f t="array" ref="M185">[1]!table_weight[BallControl]*(('F+ , F-'!M$2-[1]!tbl_gk[[#This Row],[BallControl]])/('F+ , F-'!M$2-'F+ , F-'!M$3))</f>
        <v>1.1299926115867666E-2</v>
      </c>
      <c r="N185" s="2" cm="1">
        <f t="array" ref="N185">[1]!table_weight[Acceleration]*(('F+ , F-'!N$2-[1]!tbl_gk[[#This Row],[Acceleration]])/('F+ , F-'!N$2-'F+ , F-'!N$3))</f>
        <v>1.3529232806599957E-3</v>
      </c>
      <c r="O185" s="2" cm="1">
        <f t="array" ref="O185">[1]!table_weight[SprintSpeed]*(('F+ , F-'!O$2-[1]!tbl_gk[[#This Row],[SprintSpeed]])/('F+ , F-'!O$2-'F+ , F-'!O$3))</f>
        <v>2.5299665348341924E-3</v>
      </c>
      <c r="P185" s="2" cm="1">
        <f t="array" ref="P185">[1]!table_weight[Agility]*(('F+ , F-'!P$2-[1]!tbl_gk[[#This Row],[Agility]])/('F+ , F-'!P$2-'F+ , F-'!P$3))</f>
        <v>3.5103320774145116E-3</v>
      </c>
      <c r="Q185" s="2" cm="1">
        <f t="array" ref="Q185">[1]!table_weight[Reactions]*(('F+ , F-'!Q$2-[1]!tbl_gk[[#This Row],[Reactions]])/('F+ , F-'!Q$2-'F+ , F-'!Q$3))</f>
        <v>1.1344124001588141E-3</v>
      </c>
      <c r="R185" s="2" cm="1">
        <f t="array" ref="R185">[1]!table_weight[Balance]*(('F+ , F-'!R$2-[1]!tbl_gk[[#This Row],[Balance]])/('F+ , F-'!R$2-'F+ , F-'!R$3))</f>
        <v>1.4280126410162438E-3</v>
      </c>
      <c r="S185" s="2" cm="1">
        <f t="array" ref="S185">[1]!table_weight[ShotPower]*(('F+ , F-'!S$2-[1]!tbl_gk[[#This Row],[ShotPower]])/('F+ , F-'!S$2-'F+ , F-'!S$3))</f>
        <v>4.4150274176912247E-3</v>
      </c>
      <c r="T185" s="2" cm="1">
        <f t="array" ref="T185">[1]!table_weight[Jumping]*(('F+ , F-'!T$2-[1]!tbl_gk[[#This Row],[Jumping]])/('F+ , F-'!T$2-'F+ , F-'!T$3))</f>
        <v>7.7283923962432515E-4</v>
      </c>
      <c r="U185" s="2" cm="1">
        <f t="array" ref="U185">[1]!table_weight[Stamina]*(('F+ , F-'!U$2-[1]!tbl_gk[[#This Row],[Stamina]])/('F+ , F-'!U$2-'F+ , F-'!U$3))</f>
        <v>9.4458129287417498E-3</v>
      </c>
      <c r="V185" s="2" cm="1">
        <f t="array" ref="V185">[1]!table_weight[Strength]*(('F+ , F-'!V$2-[1]!tbl_gk[[#This Row],[Strength]])/('F+ , F-'!V$2-'F+ , F-'!V$3))</f>
        <v>8.8733394179089167E-3</v>
      </c>
      <c r="W185" s="2" cm="1">
        <f t="array" ref="W185">[1]!table_weight[LongShots]*(('F+ , F-'!W$2-[1]!tbl_gk[[#This Row],[LongShots]])/('F+ , F-'!W$2-'F+ , F-'!W$3))</f>
        <v>7.5315173595909123E-3</v>
      </c>
      <c r="X185" s="2" cm="1">
        <f t="array" ref="X185">[1]!table_weight[Aggression]*(('F+ , F-'!X$2-[1]!tbl_gk[[#This Row],[Aggression]])/('F+ , F-'!X$2-'F+ , F-'!X$3))</f>
        <v>9.7353209613629272E-3</v>
      </c>
      <c r="Y185" s="2" cm="1">
        <f t="array" ref="Y185">[1]!table_weight[Interceptions]*(('F+ , F-'!Y$2-[1]!tbl_gk[[#This Row],[Interceptions]])/('F+ , F-'!Y$2-'F+ , F-'!Y$3))</f>
        <v>2.2161706253509151E-2</v>
      </c>
      <c r="Z185" s="2" cm="1">
        <f t="array" ref="Z185">[1]!table_weight[Positioning]*(('F+ , F-'!Z$2-[1]!tbl_gk[[#This Row],[Positioning]])/('F+ , F-'!Z$2-'F+ , F-'!Z$3))</f>
        <v>5.9155596119392221E-4</v>
      </c>
      <c r="AA185" s="2" cm="1">
        <f t="array" ref="AA185">[1]!table_weight[Vision]*(('F+ , F-'!AA$2-[1]!tbl_gk[[#This Row],[Vision]])/('F+ , F-'!AA$2-'F+ , F-'!AA$3))</f>
        <v>1.2777608761788841E-2</v>
      </c>
      <c r="AB185" s="2" cm="1">
        <f t="array" ref="AB185">[1]!table_weight[Penalties]*(('F+ , F-'!AB$2-[1]!tbl_gk[[#This Row],[Penalties]])/('F+ , F-'!AB$2-'F+ , F-'!AB$3))</f>
        <v>2.0356484546967322E-3</v>
      </c>
      <c r="AC185" s="2" cm="1">
        <f t="array" ref="AC185">[1]!table_weight[Composure]*(('F+ , F-'!AC$2-[1]!tbl_gk[[#This Row],[Composure]])/('F+ , F-'!AC$2-'F+ , F-'!AC$3))</f>
        <v>1.1742163440240354E-3</v>
      </c>
      <c r="AD185" s="2" cm="1">
        <f t="array" ref="AD185">[1]!table_weight[Marking]*(('F+ , F-'!AD$2-[1]!tbl_gk[[#This Row],[Marking]])/('F+ , F-'!AD$2-'F+ , F-'!AD$3))</f>
        <v>7.8874128159190562E-3</v>
      </c>
      <c r="AE185" s="2" cm="1">
        <f t="array" ref="AE185">[1]!table_weight[StandingTackle]*(('F+ , F-'!AE$2-[1]!tbl_gk[[#This Row],[StandingTackle]])/('F+ , F-'!AE$2-'F+ , F-'!AE$3))</f>
        <v>2.241685747682258E-2</v>
      </c>
      <c r="AF185" s="2" cm="1">
        <f t="array" ref="AF185">[1]!table_weight[SlidingTackle]*(('F+ , F-'!AF$2-[1]!tbl_gk[[#This Row],[SlidingTackle]])/('F+ , F-'!AF$2-'F+ , F-'!AF$3))</f>
        <v>8.2195144081682794E-3</v>
      </c>
      <c r="AG185" s="2" cm="1">
        <f t="array" ref="AG185">[1]!table_weight[GKDiving]*(('F+ , F-'!AG$2-[1]!tbl_gk[[#This Row],[GKDiving]])/('F+ , F-'!AG$2-'F+ , F-'!AG$3))</f>
        <v>3.5870474596896844E-2</v>
      </c>
      <c r="AH185" s="2" cm="1">
        <f t="array" ref="AH185">[1]!table_weight[GKHandling]*(('F+ , F-'!AH$2-[1]!tbl_gk[[#This Row],[GKHandling]])/('F+ , F-'!AH$2-'F+ , F-'!AH$3))</f>
        <v>4.6341979603444362E-2</v>
      </c>
      <c r="AI185" s="2" cm="1">
        <f t="array" ref="AI185">[1]!table_weight[GKKicking]*(('F+ , F-'!AI$2-[1]!tbl_gk[[#This Row],[GKKicking]])/('F+ , F-'!AI$2-'F+ , F-'!AI$3))</f>
        <v>2.0571950106480059E-2</v>
      </c>
      <c r="AJ185" s="2" cm="1">
        <f t="array" ref="AJ185">[1]!table_weight[GKPositioning]*(('F+ , F-'!AJ$2-[1]!tbl_gk[[#This Row],[GKPositioning]])/('F+ , F-'!AJ$2-'F+ , F-'!AJ$3))</f>
        <v>1.3244482928084987E-2</v>
      </c>
      <c r="AK185" s="2" cm="1">
        <f t="array" ref="AK185">[1]!table_weight[GKReflexes]*(('F+ , F-'!AK$2-[1]!tbl_gk[[#This Row],[GKReflexes]])/('F+ , F-'!AK$2-'F+ , F-'!AK$3))</f>
        <v>4.0083831930500594E-2</v>
      </c>
    </row>
    <row r="186" spans="1:37" x14ac:dyDescent="0.55000000000000004">
      <c r="A186" s="7">
        <f>[1]!tbl_gk[[#This Row],[ID]]</f>
        <v>187144</v>
      </c>
      <c r="B186" s="1" cm="1">
        <f t="array" ref="B186">[1]!table_weight[ValueEUR]*(('F+ , F-'!B$2-[1]!tbl_gk[[#This Row],[ValueEUR]])/('F+ , F-'!B$2-'F+ , F-'!B$3))</f>
        <v>4.9386357313346557E-6</v>
      </c>
      <c r="C186" s="1" cm="1">
        <f t="array" ref="C186">[1]!table_weight[WageEUR]*(('F+ , F-'!C$2-[1]!tbl_gk[[#This Row],[WageEUR]])/('F+ , F-'!C$2-'F+ , F-'!C$3))</f>
        <v>6.2593496495069059E-5</v>
      </c>
      <c r="D186" s="1" cm="1">
        <f t="array" ref="D186">[1]!table_weight[Crossing]*(('F+ , F-'!D$2-[1]!tbl_gk[[#This Row],[Crossing]])/('F+ , F-'!D$2-'F+ , F-'!D$3))</f>
        <v>3.5866971962916043E-2</v>
      </c>
      <c r="E186" s="1" cm="1">
        <f t="array" ref="E186">[1]!table_weight[Finishing]*(('F+ , F-'!E$2-[1]!tbl_gk[[#This Row],[Finishing]])/('F+ , F-'!E$2-'F+ , F-'!E$3))</f>
        <v>1.2977258898691668E-2</v>
      </c>
      <c r="F186" s="1" cm="1">
        <f t="array" ref="F186">[1]!table_weight[HeadingAccuracy]*(('F+ , F-'!F$2-[1]!tbl_gk[[#This Row],[HeadingAccuracy]])/('F+ , F-'!F$2-'F+ , F-'!F$3))</f>
        <v>1.00216539308148E-2</v>
      </c>
      <c r="G186" s="1" cm="1">
        <f t="array" ref="G186">[1]!table_weight[ShortPassing]*(('F+ , F-'!G$2-[1]!tbl_gk[[#This Row],[ShortPassing]])/('F+ , F-'!G$2-'F+ , F-'!G$3))</f>
        <v>7.1723369936456227E-2</v>
      </c>
      <c r="H186" s="1" cm="1">
        <f t="array" ref="H186">[1]!table_weight[Volleys]*(('F+ , F-'!H$2-[1]!tbl_gk[[#This Row],[Volleys]])/('F+ , F-'!H$2-'F+ , F-'!H$3))</f>
        <v>1.5046097273845413E-3</v>
      </c>
      <c r="I186" s="1" cm="1">
        <f t="array" ref="I186">[1]!table_weight[Dribbling]*(('F+ , F-'!I$2-[1]!tbl_gk[[#This Row],[Dribbling]])/('F+ , F-'!I$2-'F+ , F-'!I$3))</f>
        <v>1.7601807988178481E-2</v>
      </c>
      <c r="J186" s="1" cm="1">
        <f t="array" ref="J186">[1]!table_weight[Curve]*(('F+ , F-'!J$2-[1]!tbl_gk[[#This Row],[Curve]])/('F+ , F-'!J$2-'F+ , F-'!J$3))</f>
        <v>8.6198154345400926E-3</v>
      </c>
      <c r="K186" s="1" cm="1">
        <f t="array" ref="K186">[1]!table_weight[FKAccuracy]*(('F+ , F-'!K$2-[1]!tbl_gk[[#This Row],[FKAccuracy]])/('F+ , F-'!K$2-'F+ , F-'!K$3))</f>
        <v>9.1268634012777444E-3</v>
      </c>
      <c r="L186" s="1" cm="1">
        <f t="array" ref="L186">[1]!table_weight[LongPassing]*(('F+ , F-'!L$2-[1]!tbl_gk[[#This Row],[LongPassing]])/('F+ , F-'!L$2-'F+ , F-'!L$3))</f>
        <v>2.9778325504168909E-2</v>
      </c>
      <c r="M186" s="1" cm="1">
        <f t="array" ref="M186">[1]!table_weight[BallControl]*(('F+ , F-'!M$2-[1]!tbl_gk[[#This Row],[BallControl]])/('F+ , F-'!M$2-'F+ , F-'!M$3))</f>
        <v>1.3907601373375588E-2</v>
      </c>
      <c r="N186" s="1" cm="1">
        <f t="array" ref="N186">[1]!table_weight[Acceleration]*(('F+ , F-'!N$2-[1]!tbl_gk[[#This Row],[Acceleration]])/('F+ , F-'!N$2-'F+ , F-'!N$3))</f>
        <v>7.666565257073309E-3</v>
      </c>
      <c r="O186" s="1" cm="1">
        <f t="array" ref="O186">[1]!table_weight[SprintSpeed]*(('F+ , F-'!O$2-[1]!tbl_gk[[#This Row],[SprintSpeed]])/('F+ , F-'!O$2-'F+ , F-'!O$3))</f>
        <v>7.8710069972619326E-3</v>
      </c>
      <c r="P186" s="1" cm="1">
        <f t="array" ref="P186">[1]!table_weight[Agility]*(('F+ , F-'!P$2-[1]!tbl_gk[[#This Row],[Agility]])/('F+ , F-'!P$2-'F+ , F-'!P$3))</f>
        <v>1.1701106924715041E-4</v>
      </c>
      <c r="Q186" s="1" cm="1">
        <f t="array" ref="Q186">[1]!table_weight[Reactions]*(('F+ , F-'!Q$2-[1]!tbl_gk[[#This Row],[Reactions]])/('F+ , F-'!Q$2-'F+ , F-'!Q$3))</f>
        <v>1.6500544002310022E-3</v>
      </c>
      <c r="R186" s="1" cm="1">
        <f t="array" ref="R186">[1]!table_weight[Balance]*(('F+ , F-'!R$2-[1]!tbl_gk[[#This Row],[Balance]])/('F+ , F-'!R$2-'F+ , F-'!R$3))</f>
        <v>1.4901001471473846E-3</v>
      </c>
      <c r="S186" s="1" cm="1">
        <f t="array" ref="S186">[1]!table_weight[ShotPower]*(('F+ , F-'!S$2-[1]!tbl_gk[[#This Row],[ShotPower]])/('F+ , F-'!S$2-'F+ , F-'!S$3))</f>
        <v>6.4926873789576834E-3</v>
      </c>
      <c r="T186" s="1" cm="1">
        <f t="array" ref="T186">[1]!table_weight[Jumping]*(('F+ , F-'!T$2-[1]!tbl_gk[[#This Row],[Jumping]])/('F+ , F-'!T$2-'F+ , F-'!T$3))</f>
        <v>2.3185177188729754E-3</v>
      </c>
      <c r="U186" s="1" cm="1">
        <f t="array" ref="U186">[1]!table_weight[Stamina]*(('F+ , F-'!U$2-[1]!tbl_gk[[#This Row],[Stamina]])/('F+ , F-'!U$2-'F+ , F-'!U$3))</f>
        <v>2.0609046389982E-2</v>
      </c>
      <c r="V186" s="1" cm="1">
        <f t="array" ref="V186">[1]!table_weight[Strength]*(('F+ , F-'!V$2-[1]!tbl_gk[[#This Row],[Strength]])/('F+ , F-'!V$2-'F+ , F-'!V$3))</f>
        <v>1.7746678835817833E-2</v>
      </c>
      <c r="W186" s="1" cm="1">
        <f t="array" ref="W186">[1]!table_weight[LongShots]*(('F+ , F-'!W$2-[1]!tbl_gk[[#This Row],[LongShots]])/('F+ , F-'!W$2-'F+ , F-'!W$3))</f>
        <v>8.8300548353824494E-3</v>
      </c>
      <c r="X186" s="1" cm="1">
        <f t="array" ref="X186">[1]!table_weight[Aggression]*(('F+ , F-'!X$2-[1]!tbl_gk[[#This Row],[Aggression]])/('F+ , F-'!X$2-'F+ , F-'!X$3))</f>
        <v>1.642835412229994E-2</v>
      </c>
      <c r="Y186" s="1" cm="1">
        <f t="array" ref="Y186">[1]!table_weight[Interceptions]*(('F+ , F-'!Y$2-[1]!tbl_gk[[#This Row],[Interceptions]])/('F+ , F-'!Y$2-'F+ , F-'!Y$3))</f>
        <v>2.2161706253509151E-2</v>
      </c>
      <c r="Z186" s="1" cm="1">
        <f t="array" ref="Z186">[1]!table_weight[Positioning]*(('F+ , F-'!Z$2-[1]!tbl_gk[[#This Row],[Positioning]])/('F+ , F-'!Z$2-'F+ , F-'!Z$3))</f>
        <v>1.0352229320893639E-3</v>
      </c>
      <c r="AA186" s="1" cm="1">
        <f t="array" ref="AA186">[1]!table_weight[Vision]*(('F+ , F-'!AA$2-[1]!tbl_gk[[#This Row],[Vision]])/('F+ , F-'!AA$2-'F+ , F-'!AA$3))</f>
        <v>1.1357874454923415E-2</v>
      </c>
      <c r="AB186" s="1" cm="1">
        <f t="array" ref="AB186">[1]!table_weight[Penalties]*(('F+ , F-'!AB$2-[1]!tbl_gk[[#This Row],[Penalties]])/('F+ , F-'!AB$2-'F+ , F-'!AB$3))</f>
        <v>2.1139426260312223E-3</v>
      </c>
      <c r="AC186" s="1" cm="1">
        <f t="array" ref="AC186">[1]!table_weight[Composure]*(('F+ , F-'!AC$2-[1]!tbl_gk[[#This Row],[Composure]])/('F+ , F-'!AC$2-'F+ , F-'!AC$3))</f>
        <v>4.8036123164619632E-4</v>
      </c>
      <c r="AD186" s="1" cm="1">
        <f t="array" ref="AD186">[1]!table_weight[Marking]*(('F+ , F-'!AD$2-[1]!tbl_gk[[#This Row],[Marking]])/('F+ , F-'!AD$2-'F+ , F-'!AD$3))</f>
        <v>3.1549651263676221E-3</v>
      </c>
      <c r="AE186" s="1" cm="1">
        <f t="array" ref="AE186">[1]!table_weight[StandingTackle]*(('F+ , F-'!AE$2-[1]!tbl_gk[[#This Row],[StandingTackle]])/('F+ , F-'!AE$2-'F+ , F-'!AE$3))</f>
        <v>2.465854322450484E-2</v>
      </c>
      <c r="AF186" s="1" cm="1">
        <f t="array" ref="AF186">[1]!table_weight[SlidingTackle]*(('F+ , F-'!AF$2-[1]!tbl_gk[[#This Row],[SlidingTackle]])/('F+ , F-'!AF$2-'F+ , F-'!AF$3))</f>
        <v>7.4722858256075263E-3</v>
      </c>
      <c r="AG186" s="1" cm="1">
        <f t="array" ref="AG186">[1]!table_weight[GKDiving]*(('F+ , F-'!AG$2-[1]!tbl_gk[[#This Row],[GKDiving]])/('F+ , F-'!AG$2-'F+ , F-'!AG$3))</f>
        <v>5.1243535138424057E-2</v>
      </c>
      <c r="AH186" s="1" cm="1">
        <f t="array" ref="AH186">[1]!table_weight[GKHandling]*(('F+ , F-'!AH$2-[1]!tbl_gk[[#This Row],[GKHandling]])/('F+ , F-'!AH$2-'F+ , F-'!AH$3))</f>
        <v>5.168913109614949E-2</v>
      </c>
      <c r="AI186" s="1" cm="1">
        <f t="array" ref="AI186">[1]!table_weight[GKKicking]*(('F+ , F-'!AI$2-[1]!tbl_gk[[#This Row],[GKKicking]])/('F+ , F-'!AI$2-'F+ , F-'!AI$3))</f>
        <v>2.9516276239732256E-2</v>
      </c>
      <c r="AJ186" s="1" cm="1">
        <f t="array" ref="AJ186">[1]!table_weight[GKPositioning]*(('F+ , F-'!AJ$2-[1]!tbl_gk[[#This Row],[GKPositioning]])/('F+ , F-'!AJ$2-'F+ , F-'!AJ$3))</f>
        <v>1.9551379560506409E-2</v>
      </c>
      <c r="AK186" s="1" cm="1">
        <f t="array" ref="AK186">[1]!table_weight[GKReflexes]*(('F+ , F-'!AK$2-[1]!tbl_gk[[#This Row],[GKReflexes]])/('F+ , F-'!AK$2-'F+ , F-'!AK$3))</f>
        <v>5.8303755535273602E-2</v>
      </c>
    </row>
    <row r="187" spans="1:37" x14ac:dyDescent="0.55000000000000004">
      <c r="A187" s="8">
        <f>[1]!tbl_gk[[#This Row],[ID]]</f>
        <v>188017</v>
      </c>
      <c r="B187" s="2" cm="1">
        <f t="array" ref="B187">[1]!table_weight[ValueEUR]*(('F+ , F-'!B$2-[1]!tbl_gk[[#This Row],[ValueEUR]])/('F+ , F-'!B$2-'F+ , F-'!B$3))</f>
        <v>2.1915196057797529E-5</v>
      </c>
      <c r="C187" s="2" cm="1">
        <f t="array" ref="C187">[1]!table_weight[WageEUR]*(('F+ , F-'!C$2-[1]!tbl_gk[[#This Row],[WageEUR]])/('F+ , F-'!C$2-'F+ , F-'!C$3))</f>
        <v>0</v>
      </c>
      <c r="D187" s="2" cm="1">
        <f t="array" ref="D187">[1]!table_weight[Crossing]*(('F+ , F-'!D$2-[1]!tbl_gk[[#This Row],[Crossing]])/('F+ , F-'!D$2-'F+ , F-'!D$3))</f>
        <v>3.3625286215233793E-2</v>
      </c>
      <c r="E187" s="2" cm="1">
        <f t="array" ref="E187">[1]!table_weight[Finishing]*(('F+ , F-'!E$2-[1]!tbl_gk[[#This Row],[Finishing]])/('F+ , F-'!E$2-'F+ , F-'!E$3))</f>
        <v>1.6970261636750646E-2</v>
      </c>
      <c r="F187" s="2" cm="1">
        <f t="array" ref="F187">[1]!table_weight[HeadingAccuracy]*(('F+ , F-'!F$2-[1]!tbl_gk[[#This Row],[HeadingAccuracy]])/('F+ , F-'!F$2-'F+ , F-'!F$3))</f>
        <v>1.08567917583827E-2</v>
      </c>
      <c r="G187" s="2" cm="1">
        <f t="array" ref="G187">[1]!table_weight[ShortPassing]*(('F+ , F-'!G$2-[1]!tbl_gk[[#This Row],[ShortPassing]])/('F+ , F-'!G$2-'F+ , F-'!G$3))</f>
        <v>4.6409239370648142E-2</v>
      </c>
      <c r="H187" s="2" cm="1">
        <f t="array" ref="H187">[1]!table_weight[Volleys]*(('F+ , F-'!H$2-[1]!tbl_gk[[#This Row],[Volleys]])/('F+ , F-'!H$2-'F+ , F-'!H$3))</f>
        <v>1.7360881469821632E-3</v>
      </c>
      <c r="I187" s="2" cm="1">
        <f t="array" ref="I187">[1]!table_weight[Dribbling]*(('F+ , F-'!I$2-[1]!tbl_gk[[#This Row],[Dribbling]])/('F+ , F-'!I$2-'F+ , F-'!I$3))</f>
        <v>1.8579686209743949E-2</v>
      </c>
      <c r="J187" s="2" cm="1">
        <f t="array" ref="J187">[1]!table_weight[Curve]*(('F+ , F-'!J$2-[1]!tbl_gk[[#This Row],[Curve]])/('F+ , F-'!J$2-'F+ , F-'!J$3))</f>
        <v>9.9719433458404991E-3</v>
      </c>
      <c r="K187" s="2" cm="1">
        <f t="array" ref="K187">[1]!table_weight[FKAccuracy]*(('F+ , F-'!K$2-[1]!tbl_gk[[#This Row],[FKAccuracy]])/('F+ , F-'!K$2-'F+ , F-'!K$3))</f>
        <v>9.4310921813203358E-3</v>
      </c>
      <c r="L187" s="2" cm="1">
        <f t="array" ref="L187">[1]!table_weight[LongPassing]*(('F+ , F-'!L$2-[1]!tbl_gk[[#This Row],[LongPassing]])/('F+ , F-'!L$2-'F+ , F-'!L$3))</f>
        <v>1.7325571202425546E-2</v>
      </c>
      <c r="M187" s="2" cm="1">
        <f t="array" ref="M187">[1]!table_weight[BallControl]*(('F+ , F-'!M$2-[1]!tbl_gk[[#This Row],[BallControl]])/('F+ , F-'!M$2-'F+ , F-'!M$3))</f>
        <v>1.1299926115867666E-2</v>
      </c>
      <c r="N187" s="2" cm="1">
        <f t="array" ref="N187">[1]!table_weight[Acceleration]*(('F+ , F-'!N$2-[1]!tbl_gk[[#This Row],[Acceleration]])/('F+ , F-'!N$2-'F+ , F-'!N$3))</f>
        <v>5.637180336083316E-3</v>
      </c>
      <c r="O187" s="2" cm="1">
        <f t="array" ref="O187">[1]!table_weight[SprintSpeed]*(('F+ , F-'!O$2-[1]!tbl_gk[[#This Row],[SprintSpeed]])/('F+ , F-'!O$2-'F+ , F-'!O$3))</f>
        <v>7.3087922117432225E-3</v>
      </c>
      <c r="P187" s="2" cm="1">
        <f t="array" ref="P187">[1]!table_weight[Agility]*(('F+ , F-'!P$2-[1]!tbl_gk[[#This Row],[Agility]])/('F+ , F-'!P$2-'F+ , F-'!P$3))</f>
        <v>2.6912545926844589E-3</v>
      </c>
      <c r="Q187" s="2" cm="1">
        <f t="array" ref="Q187">[1]!table_weight[Reactions]*(('F+ , F-'!Q$2-[1]!tbl_gk[[#This Row],[Reactions]])/('F+ , F-'!Q$2-'F+ , F-'!Q$3))</f>
        <v>1.1859766001660328E-3</v>
      </c>
      <c r="R187" s="2" cm="1">
        <f t="array" ref="R187">[1]!table_weight[Balance]*(('F+ , F-'!R$2-[1]!tbl_gk[[#This Row],[Balance]])/('F+ , F-'!R$2-'F+ , F-'!R$3))</f>
        <v>2.2351502207210773E-3</v>
      </c>
      <c r="S187" s="2" cm="1">
        <f t="array" ref="S187">[1]!table_weight[ShotPower]*(('F+ , F-'!S$2-[1]!tbl_gk[[#This Row],[ShotPower]])/('F+ , F-'!S$2-'F+ , F-'!S$3))</f>
        <v>5.9732723886410689E-3</v>
      </c>
      <c r="T187" s="2" cm="1">
        <f t="array" ref="T187">[1]!table_weight[Jumping]*(('F+ , F-'!T$2-[1]!tbl_gk[[#This Row],[Jumping]])/('F+ , F-'!T$2-'F+ , F-'!T$3))</f>
        <v>2.0609046389982004E-3</v>
      </c>
      <c r="U187" s="2" cm="1">
        <f t="array" ref="U187">[1]!table_weight[Stamina]*(('F+ , F-'!U$2-[1]!tbl_gk[[#This Row],[Stamina]])/('F+ , F-'!U$2-'F+ , F-'!U$3))</f>
        <v>1.7174205324984999E-2</v>
      </c>
      <c r="V187" s="2" cm="1">
        <f t="array" ref="V187">[1]!table_weight[Strength]*(('F+ , F-'!V$2-[1]!tbl_gk[[#This Row],[Strength]])/('F+ , F-'!V$2-'F+ , F-'!V$3))</f>
        <v>1.3310009126863375E-2</v>
      </c>
      <c r="W187" s="2" cm="1">
        <f t="array" ref="W187">[1]!table_weight[LongShots]*(('F+ , F-'!W$2-[1]!tbl_gk[[#This Row],[LongShots]])/('F+ , F-'!W$2-'F+ , F-'!W$3))</f>
        <v>8.8300548353824494E-3</v>
      </c>
      <c r="X187" s="2" cm="1">
        <f t="array" ref="X187">[1]!table_weight[Aggression]*(('F+ , F-'!X$2-[1]!tbl_gk[[#This Row],[Aggression]])/('F+ , F-'!X$2-'F+ , F-'!X$3))</f>
        <v>4.2592029205962808E-3</v>
      </c>
      <c r="Y187" s="2" cm="1">
        <f t="array" ref="Y187">[1]!table_weight[Interceptions]*(('F+ , F-'!Y$2-[1]!tbl_gk[[#This Row],[Interceptions]])/('F+ , F-'!Y$2-'F+ , F-'!Y$3))</f>
        <v>1.7313833010554024E-2</v>
      </c>
      <c r="Z187" s="2" cm="1">
        <f t="array" ref="Z187">[1]!table_weight[Positioning]*(('F+ , F-'!Z$2-[1]!tbl_gk[[#This Row],[Positioning]])/('F+ , F-'!Z$2-'F+ , F-'!Z$3))</f>
        <v>1.4788899029848058E-3</v>
      </c>
      <c r="AA187" s="2" cm="1">
        <f t="array" ref="AA187">[1]!table_weight[Vision]*(('F+ , F-'!AA$2-[1]!tbl_gk[[#This Row],[Vision]])/('F+ , F-'!AA$2-'F+ , F-'!AA$3))</f>
        <v>2.7684818983875824E-2</v>
      </c>
      <c r="AB187" s="2" cm="1">
        <f t="array" ref="AB187">[1]!table_weight[Penalties]*(('F+ , F-'!AB$2-[1]!tbl_gk[[#This Row],[Penalties]])/('F+ , F-'!AB$2-'F+ , F-'!AB$3))</f>
        <v>1.9965013690294879E-3</v>
      </c>
      <c r="AC187" s="2" cm="1">
        <f t="array" ref="AC187">[1]!table_weight[Composure]*(('F+ , F-'!AC$2-[1]!tbl_gk[[#This Row],[Composure]])/('F+ , F-'!AC$2-'F+ , F-'!AC$3))</f>
        <v>8.0060205274366054E-4</v>
      </c>
      <c r="AD187" s="2" cm="1">
        <f t="array" ref="AD187">[1]!table_weight[Marking]*(('F+ , F-'!AD$2-[1]!tbl_gk[[#This Row],[Marking]])/('F+ , F-'!AD$2-'F+ , F-'!AD$3))</f>
        <v>1.5774825631838112E-2</v>
      </c>
      <c r="AE187" s="2" cm="1">
        <f t="array" ref="AE187">[1]!table_weight[StandingTackle]*(('F+ , F-'!AE$2-[1]!tbl_gk[[#This Row],[StandingTackle]])/('F+ , F-'!AE$2-'F+ , F-'!AE$3))</f>
        <v>3.1383600467551613E-2</v>
      </c>
      <c r="AF187" s="2" cm="1">
        <f t="array" ref="AF187">[1]!table_weight[SlidingTackle]*(('F+ , F-'!AF$2-[1]!tbl_gk[[#This Row],[SlidingTackle]])/('F+ , F-'!AF$2-'F+ , F-'!AF$3))</f>
        <v>8.9667429907290316E-3</v>
      </c>
      <c r="AG187" s="2" cm="1">
        <f t="array" ref="AG187">[1]!table_weight[GKDiving]*(('F+ , F-'!AG$2-[1]!tbl_gk[[#This Row],[GKDiving]])/('F+ , F-'!AG$2-'F+ , F-'!AG$3))</f>
        <v>5.1243535138424057E-2</v>
      </c>
      <c r="AH187" s="2" cm="1">
        <f t="array" ref="AH187">[1]!table_weight[GKHandling]*(('F+ , F-'!AH$2-[1]!tbl_gk[[#This Row],[GKHandling]])/('F+ , F-'!AH$2-'F+ , F-'!AH$3))</f>
        <v>4.6341979603444362E-2</v>
      </c>
      <c r="AI187" s="2" cm="1">
        <f t="array" ref="AI187">[1]!table_weight[GKKicking]*(('F+ , F-'!AI$2-[1]!tbl_gk[[#This Row],[GKKicking]])/('F+ , F-'!AI$2-'F+ , F-'!AI$3))</f>
        <v>2.7727411013081817E-2</v>
      </c>
      <c r="AJ187" s="2" cm="1">
        <f t="array" ref="AJ187">[1]!table_weight[GKPositioning]*(('F+ , F-'!AJ$2-[1]!tbl_gk[[#This Row],[GKPositioning]])/('F+ , F-'!AJ$2-'F+ , F-'!AJ$3))</f>
        <v>1.3875172591327129E-2</v>
      </c>
      <c r="AK187" s="2" cm="1">
        <f t="array" ref="AK187">[1]!table_weight[GKReflexes]*(('F+ , F-'!AK$2-[1]!tbl_gk[[#This Row],[GKReflexes]])/('F+ , F-'!AK$2-'F+ , F-'!AK$3))</f>
        <v>5.10157860933644E-2</v>
      </c>
    </row>
    <row r="188" spans="1:37" x14ac:dyDescent="0.55000000000000004">
      <c r="A188" s="7">
        <f>[1]!tbl_gk[[#This Row],[ID]]</f>
        <v>188094</v>
      </c>
      <c r="B188" s="1" cm="1">
        <f t="array" ref="B188">[1]!table_weight[ValueEUR]*(('F+ , F-'!B$2-[1]!tbl_gk[[#This Row],[ValueEUR]])/('F+ , F-'!B$2-'F+ , F-'!B$3))</f>
        <v>8.210481903343863E-5</v>
      </c>
      <c r="C188" s="1" cm="1">
        <f t="array" ref="C188">[1]!table_weight[WageEUR]*(('F+ , F-'!C$2-[1]!tbl_gk[[#This Row],[WageEUR]])/('F+ , F-'!C$2-'F+ , F-'!C$3))</f>
        <v>3.0514329541346166E-3</v>
      </c>
      <c r="D188" s="1" cm="1">
        <f t="array" ref="D188">[1]!table_weight[Crossing]*(('F+ , F-'!D$2-[1]!tbl_gk[[#This Row],[Crossing]])/('F+ , F-'!D$2-'F+ , F-'!D$3))</f>
        <v>2.5779386098345909E-2</v>
      </c>
      <c r="E188" s="1" cm="1">
        <f t="array" ref="E188">[1]!table_weight[Finishing]*(('F+ , F-'!E$2-[1]!tbl_gk[[#This Row],[Finishing]])/('F+ , F-'!E$2-'F+ , F-'!E$3))</f>
        <v>6.9877547916032071E-3</v>
      </c>
      <c r="F188" s="1" cm="1">
        <f t="array" ref="F188">[1]!table_weight[HeadingAccuracy]*(('F+ , F-'!F$2-[1]!tbl_gk[[#This Row],[HeadingAccuracy]])/('F+ , F-'!F$2-'F+ , F-'!F$3))</f>
        <v>1.0439222844598752E-2</v>
      </c>
      <c r="G188" s="1" cm="1">
        <f t="array" ref="G188">[1]!table_weight[ShortPassing]*(('F+ , F-'!G$2-[1]!tbl_gk[[#This Row],[ShortPassing]])/('F+ , F-'!G$2-'F+ , F-'!G$3))</f>
        <v>4.6409239370648142E-2</v>
      </c>
      <c r="H188" s="1" cm="1">
        <f t="array" ref="H188">[1]!table_weight[Volleys]*(('F+ , F-'!H$2-[1]!tbl_gk[[#This Row],[Volleys]])/('F+ , F-'!H$2-'F+ , F-'!H$3))</f>
        <v>1.5046097273845413E-3</v>
      </c>
      <c r="I188" s="1" cm="1">
        <f t="array" ref="I188">[1]!table_weight[Dribbling]*(('F+ , F-'!I$2-[1]!tbl_gk[[#This Row],[Dribbling]])/('F+ , F-'!I$2-'F+ , F-'!I$3))</f>
        <v>1.4668173323482065E-2</v>
      </c>
      <c r="J188" s="1" cm="1">
        <f t="array" ref="J188">[1]!table_weight[Curve]*(('F+ , F-'!J$2-[1]!tbl_gk[[#This Row],[Curve]])/('F+ , F-'!J$2-'F+ , F-'!J$3))</f>
        <v>9.1268634012777444E-3</v>
      </c>
      <c r="K188" s="1" cm="1">
        <f t="array" ref="K188">[1]!table_weight[FKAccuracy]*(('F+ , F-'!K$2-[1]!tbl_gk[[#This Row],[FKAccuracy]])/('F+ , F-'!K$2-'F+ , F-'!K$3))</f>
        <v>8.0620626711286735E-3</v>
      </c>
      <c r="L188" s="1" cm="1">
        <f t="array" ref="L188">[1]!table_weight[LongPassing]*(('F+ , F-'!L$2-[1]!tbl_gk[[#This Row],[LongPassing]])/('F+ , F-'!L$2-'F+ , F-'!L$3))</f>
        <v>1.6242723002273949E-2</v>
      </c>
      <c r="M188" s="1" cm="1">
        <f t="array" ref="M188">[1]!table_weight[BallControl]*(('F+ , F-'!M$2-[1]!tbl_gk[[#This Row],[BallControl]])/('F+ , F-'!M$2-'F+ , F-'!M$3))</f>
        <v>1.0430701030031691E-2</v>
      </c>
      <c r="N188" s="1" cm="1">
        <f t="array" ref="N188">[1]!table_weight[Acceleration]*(('F+ , F-'!N$2-[1]!tbl_gk[[#This Row],[Acceleration]])/('F+ , F-'!N$2-'F+ , F-'!N$3))</f>
        <v>3.6077954150933221E-3</v>
      </c>
      <c r="O188" s="1" cm="1">
        <f t="array" ref="O188">[1]!table_weight[SprintSpeed]*(('F+ , F-'!O$2-[1]!tbl_gk[[#This Row],[SprintSpeed]])/('F+ , F-'!O$2-'F+ , F-'!O$3))</f>
        <v>3.092181320352902E-3</v>
      </c>
      <c r="P188" s="1" cm="1">
        <f t="array" ref="P188">[1]!table_weight[Agility]*(('F+ , F-'!P$2-[1]!tbl_gk[[#This Row],[Agility]])/('F+ , F-'!P$2-'F+ , F-'!P$3))</f>
        <v>1.4041328309658048E-3</v>
      </c>
      <c r="Q188" s="1" cm="1">
        <f t="array" ref="Q188">[1]!table_weight[Reactions]*(('F+ , F-'!Q$2-[1]!tbl_gk[[#This Row],[Reactions]])/('F+ , F-'!Q$2-'F+ , F-'!Q$3))</f>
        <v>1.3406692001876892E-3</v>
      </c>
      <c r="R188" s="1" cm="1">
        <f t="array" ref="R188">[1]!table_weight[Balance]*(('F+ , F-'!R$2-[1]!tbl_gk[[#This Row],[Balance]])/('F+ , F-'!R$2-'F+ , F-'!R$3))</f>
        <v>3.7252503678684615E-4</v>
      </c>
      <c r="S188" s="1" cm="1">
        <f t="array" ref="S188">[1]!table_weight[ShotPower]*(('F+ , F-'!S$2-[1]!tbl_gk[[#This Row],[ShotPower]])/('F+ , F-'!S$2-'F+ , F-'!S$3))</f>
        <v>4.4150274176912247E-3</v>
      </c>
      <c r="T188" s="1" cm="1">
        <f t="array" ref="T188">[1]!table_weight[Jumping]*(('F+ , F-'!T$2-[1]!tbl_gk[[#This Row],[Jumping]])/('F+ , F-'!T$2-'F+ , F-'!T$3))</f>
        <v>2.0609046389982004E-3</v>
      </c>
      <c r="U188" s="1" cm="1">
        <f t="array" ref="U188">[1]!table_weight[Stamina]*(('F+ , F-'!U$2-[1]!tbl_gk[[#This Row],[Stamina]])/('F+ , F-'!U$2-'F+ , F-'!U$3))</f>
        <v>6.8696821299940002E-3</v>
      </c>
      <c r="V188" s="1" cm="1">
        <f t="array" ref="V188">[1]!table_weight[Strength]*(('F+ , F-'!V$2-[1]!tbl_gk[[#This Row],[Strength]])/('F+ , F-'!V$2-'F+ , F-'!V$3))</f>
        <v>2.1296014602981403E-2</v>
      </c>
      <c r="W188" s="1" cm="1">
        <f t="array" ref="W188">[1]!table_weight[LongShots]*(('F+ , F-'!W$2-[1]!tbl_gk[[#This Row],[LongShots]])/('F+ , F-'!W$2-'F+ , F-'!W$3))</f>
        <v>6.7523948741159906E-3</v>
      </c>
      <c r="X188" s="1" cm="1">
        <f t="array" ref="X188">[1]!table_weight[Aggression]*(('F+ , F-'!X$2-[1]!tbl_gk[[#This Row],[Aggression]])/('F+ , F-'!X$2-'F+ , F-'!X$3))</f>
        <v>2.4338302403407318E-3</v>
      </c>
      <c r="Y188" s="1" cm="1">
        <f t="array" ref="Y188">[1]!table_weight[Interceptions]*(('F+ , F-'!Y$2-[1]!tbl_gk[[#This Row],[Interceptions]])/('F+ , F-'!Y$2-'F+ , F-'!Y$3))</f>
        <v>1.8006386330976187E-2</v>
      </c>
      <c r="Z188" s="1" cm="1">
        <f t="array" ref="Z188">[1]!table_weight[Positioning]*(('F+ , F-'!Z$2-[1]!tbl_gk[[#This Row],[Positioning]])/('F+ , F-'!Z$2-'F+ , F-'!Z$3))</f>
        <v>4.4366697089544168E-4</v>
      </c>
      <c r="AA188" s="1" cm="1">
        <f t="array" ref="AA188">[1]!table_weight[Vision]*(('F+ , F-'!AA$2-[1]!tbl_gk[[#This Row],[Vision]])/('F+ , F-'!AA$2-'F+ , F-'!AA$3))</f>
        <v>1.7036811682385123E-2</v>
      </c>
      <c r="AB188" s="1" cm="1">
        <f t="array" ref="AB188">[1]!table_weight[Penalties]*(('F+ , F-'!AB$2-[1]!tbl_gk[[#This Row],[Penalties]])/('F+ , F-'!AB$2-'F+ , F-'!AB$3))</f>
        <v>1.8790601120277533E-3</v>
      </c>
      <c r="AC188" s="1" cm="1">
        <f t="array" ref="AC188">[1]!table_weight[Composure]*(('F+ , F-'!AC$2-[1]!tbl_gk[[#This Row],[Composure]])/('F+ , F-'!AC$2-'F+ , F-'!AC$3))</f>
        <v>9.6072246329239263E-4</v>
      </c>
      <c r="AD188" s="1" cm="1">
        <f t="array" ref="AD188">[1]!table_weight[Marking]*(('F+ , F-'!AD$2-[1]!tbl_gk[[#This Row],[Marking]])/('F+ , F-'!AD$2-'F+ , F-'!AD$3))</f>
        <v>9.4648953791028664E-3</v>
      </c>
      <c r="AE188" s="1" cm="1">
        <f t="array" ref="AE188">[1]!table_weight[StandingTackle]*(('F+ , F-'!AE$2-[1]!tbl_gk[[#This Row],[StandingTackle]])/('F+ , F-'!AE$2-'F+ , F-'!AE$3))</f>
        <v>1.7933485981458063E-2</v>
      </c>
      <c r="AF188" s="1" cm="1">
        <f t="array" ref="AF188">[1]!table_weight[SlidingTackle]*(('F+ , F-'!AF$2-[1]!tbl_gk[[#This Row],[SlidingTackle]])/('F+ , F-'!AF$2-'F+ , F-'!AF$3))</f>
        <v>8.2195144081682794E-3</v>
      </c>
      <c r="AG188" s="1" cm="1">
        <f t="array" ref="AG188">[1]!table_weight[GKDiving]*(('F+ , F-'!AG$2-[1]!tbl_gk[[#This Row],[GKDiving]])/('F+ , F-'!AG$2-'F+ , F-'!AG$3))</f>
        <v>3.4162356758949373E-2</v>
      </c>
      <c r="AH188" s="1" cm="1">
        <f t="array" ref="AH188">[1]!table_weight[GKHandling]*(('F+ , F-'!AH$2-[1]!tbl_gk[[#This Row],[GKHandling]])/('F+ , F-'!AH$2-'F+ , F-'!AH$3))</f>
        <v>3.386529278713242E-2</v>
      </c>
      <c r="AI188" s="1" cm="1">
        <f t="array" ref="AI188">[1]!table_weight[GKKicking]*(('F+ , F-'!AI$2-[1]!tbl_gk[[#This Row],[GKKicking]])/('F+ , F-'!AI$2-'F+ , F-'!AI$3))</f>
        <v>2.0571950106480059E-2</v>
      </c>
      <c r="AJ188" s="1" cm="1">
        <f t="array" ref="AJ188">[1]!table_weight[GKPositioning]*(('F+ , F-'!AJ$2-[1]!tbl_gk[[#This Row],[GKPositioning]])/('F+ , F-'!AJ$2-'F+ , F-'!AJ$3))</f>
        <v>1.4505862254569271E-2</v>
      </c>
      <c r="AK188" s="1" cm="1">
        <f t="array" ref="AK188">[1]!table_weight[GKReflexes]*(('F+ , F-'!AK$2-[1]!tbl_gk[[#This Row],[GKReflexes]])/('F+ , F-'!AK$2-'F+ , F-'!AK$3))</f>
        <v>3.8261839570023298E-2</v>
      </c>
    </row>
    <row r="189" spans="1:37" x14ac:dyDescent="0.55000000000000004">
      <c r="A189" s="8">
        <f>[1]!tbl_gk[[#This Row],[ID]]</f>
        <v>188104</v>
      </c>
      <c r="B189" s="2" cm="1">
        <f t="array" ref="B189">[1]!table_weight[ValueEUR]*(('F+ , F-'!B$2-[1]!tbl_gk[[#This Row],[ValueEUR]])/('F+ , F-'!B$2-'F+ , F-'!B$3))</f>
        <v>3.4261785386134169E-5</v>
      </c>
      <c r="C189" s="2" cm="1">
        <f t="array" ref="C189">[1]!table_weight[WageEUR]*(('F+ , F-'!C$2-[1]!tbl_gk[[#This Row],[WageEUR]])/('F+ , F-'!C$2-'F+ , F-'!C$3))</f>
        <v>0</v>
      </c>
      <c r="D189" s="2" cm="1">
        <f t="array" ref="D189">[1]!table_weight[Crossing]*(('F+ , F-'!D$2-[1]!tbl_gk[[#This Row],[Crossing]])/('F+ , F-'!D$2-'F+ , F-'!D$3))</f>
        <v>3.2504443341392672E-2</v>
      </c>
      <c r="E189" s="2" cm="1">
        <f t="array" ref="E189">[1]!table_weight[Finishing]*(('F+ , F-'!E$2-[1]!tbl_gk[[#This Row],[Finishing]])/('F+ , F-'!E$2-'F+ , F-'!E$3))</f>
        <v>1.2977258898691668E-2</v>
      </c>
      <c r="F189" s="2" cm="1">
        <f t="array" ref="F189">[1]!table_weight[HeadingAccuracy]*(('F+ , F-'!F$2-[1]!tbl_gk[[#This Row],[HeadingAccuracy]])/('F+ , F-'!F$2-'F+ , F-'!F$3))</f>
        <v>1.08567917583827E-2</v>
      </c>
      <c r="G189" s="2" cm="1">
        <f t="array" ref="G189">[1]!table_weight[ShortPassing]*(('F+ , F-'!G$2-[1]!tbl_gk[[#This Row],[ShortPassing]])/('F+ , F-'!G$2-'F+ , F-'!G$3))</f>
        <v>6.3285326414520199E-2</v>
      </c>
      <c r="H189" s="2" cm="1">
        <f t="array" ref="H189">[1]!table_weight[Volleys]*(('F+ , F-'!H$2-[1]!tbl_gk[[#This Row],[Volleys]])/('F+ , F-'!H$2-'F+ , F-'!H$3))</f>
        <v>1.3888705175857305E-3</v>
      </c>
      <c r="I189" s="2" cm="1">
        <f t="array" ref="I189">[1]!table_weight[Dribbling]*(('F+ , F-'!I$2-[1]!tbl_gk[[#This Row],[Dribbling]])/('F+ , F-'!I$2-'F+ , F-'!I$3))</f>
        <v>1.6623929766613008E-2</v>
      </c>
      <c r="J189" s="2" cm="1">
        <f t="array" ref="J189">[1]!table_weight[Curve]*(('F+ , F-'!J$2-[1]!tbl_gk[[#This Row],[Curve]])/('F+ , F-'!J$2-'F+ , F-'!J$3))</f>
        <v>9.1268634012777444E-3</v>
      </c>
      <c r="K189" s="2" cm="1">
        <f t="array" ref="K189">[1]!table_weight[FKAccuracy]*(('F+ , F-'!K$2-[1]!tbl_gk[[#This Row],[FKAccuracy]])/('F+ , F-'!K$2-'F+ , F-'!K$3))</f>
        <v>8.9747490112564478E-3</v>
      </c>
      <c r="L189" s="2" cm="1">
        <f t="array" ref="L189">[1]!table_weight[LongPassing]*(('F+ , F-'!L$2-[1]!tbl_gk[[#This Row],[LongPassing]])/('F+ , F-'!L$2-'F+ , F-'!L$3))</f>
        <v>2.652978090371412E-2</v>
      </c>
      <c r="M189" s="2" cm="1">
        <f t="array" ref="M189">[1]!table_weight[BallControl]*(('F+ , F-'!M$2-[1]!tbl_gk[[#This Row],[BallControl]])/('F+ , F-'!M$2-'F+ , F-'!M$3))</f>
        <v>1.0865313572949679E-2</v>
      </c>
      <c r="N189" s="2" cm="1">
        <f t="array" ref="N189">[1]!table_weight[Acceleration]*(('F+ , F-'!N$2-[1]!tbl_gk[[#This Row],[Acceleration]])/('F+ , F-'!N$2-'F+ , F-'!N$3))</f>
        <v>4.7352314823099848E-3</v>
      </c>
      <c r="O189" s="2" cm="1">
        <f t="array" ref="O189">[1]!table_weight[SprintSpeed]*(('F+ , F-'!O$2-[1]!tbl_gk[[#This Row],[SprintSpeed]])/('F+ , F-'!O$2-'F+ , F-'!O$3))</f>
        <v>2.8110739275935474E-3</v>
      </c>
      <c r="P189" s="2" cm="1">
        <f t="array" ref="P189">[1]!table_weight[Agility]*(('F+ , F-'!P$2-[1]!tbl_gk[[#This Row],[Agility]])/('F+ , F-'!P$2-'F+ , F-'!P$3))</f>
        <v>2.92527673117876E-3</v>
      </c>
      <c r="Q189" s="2" cm="1">
        <f t="array" ref="Q189">[1]!table_weight[Reactions]*(('F+ , F-'!Q$2-[1]!tbl_gk[[#This Row],[Reactions]])/('F+ , F-'!Q$2-'F+ , F-'!Q$3))</f>
        <v>1.5984902002237835E-3</v>
      </c>
      <c r="R189" s="2" cm="1">
        <f t="array" ref="R189">[1]!table_weight[Balance]*(('F+ , F-'!R$2-[1]!tbl_gk[[#This Row],[Balance]])/('F+ , F-'!R$2-'F+ , F-'!R$3))</f>
        <v>8.0713757970483338E-4</v>
      </c>
      <c r="S189" s="2" cm="1">
        <f t="array" ref="S189">[1]!table_weight[ShotPower]*(('F+ , F-'!S$2-[1]!tbl_gk[[#This Row],[ShotPower]])/('F+ , F-'!S$2-'F+ , F-'!S$3))</f>
        <v>7.0121023692742987E-3</v>
      </c>
      <c r="T189" s="2" cm="1">
        <f t="array" ref="T189">[1]!table_weight[Jumping]*(('F+ , F-'!T$2-[1]!tbl_gk[[#This Row],[Jumping]])/('F+ , F-'!T$2-'F+ , F-'!T$3))</f>
        <v>1.8032915591234251E-3</v>
      </c>
      <c r="U189" s="2" cm="1">
        <f t="array" ref="U189">[1]!table_weight[Stamina]*(('F+ , F-'!U$2-[1]!tbl_gk[[#This Row],[Stamina]])/('F+ , F-'!U$2-'F+ , F-'!U$3))</f>
        <v>0</v>
      </c>
      <c r="V189" s="2" cm="1">
        <f t="array" ref="V189">[1]!table_weight[Strength]*(('F+ , F-'!V$2-[1]!tbl_gk[[#This Row],[Strength]])/('F+ , F-'!V$2-'F+ , F-'!V$3))</f>
        <v>2.662001825372675E-2</v>
      </c>
      <c r="W189" s="2" cm="1">
        <f t="array" ref="W189">[1]!table_weight[LongShots]*(('F+ , F-'!W$2-[1]!tbl_gk[[#This Row],[LongShots]])/('F+ , F-'!W$2-'F+ , F-'!W$3))</f>
        <v>8.0509323499075268E-3</v>
      </c>
      <c r="X189" s="2" cm="1">
        <f t="array" ref="X189">[1]!table_weight[Aggression]*(('F+ , F-'!X$2-[1]!tbl_gk[[#This Row],[Aggression]])/('F+ , F-'!X$2-'F+ , F-'!X$3))</f>
        <v>1.2169151201703659E-2</v>
      </c>
      <c r="Y189" s="2" cm="1">
        <f t="array" ref="Y189">[1]!table_weight[Interceptions]*(('F+ , F-'!Y$2-[1]!tbl_gk[[#This Row],[Interceptions]])/('F+ , F-'!Y$2-'F+ , F-'!Y$3))</f>
        <v>1.4543619728865382E-2</v>
      </c>
      <c r="Z189" s="2" cm="1">
        <f t="array" ref="Z189">[1]!table_weight[Positioning]*(('F+ , F-'!Z$2-[1]!tbl_gk[[#This Row],[Positioning]])/('F+ , F-'!Z$2-'F+ , F-'!Z$3))</f>
        <v>7.394449514924029E-4</v>
      </c>
      <c r="AA189" s="2" cm="1">
        <f t="array" ref="AA189">[1]!table_weight[Vision]*(('F+ , F-'!AA$2-[1]!tbl_gk[[#This Row],[Vision]])/('F+ , F-'!AA$2-'F+ , F-'!AA$3))</f>
        <v>3.4073623364770246E-2</v>
      </c>
      <c r="AB189" s="2" cm="1">
        <f t="array" ref="AB189">[1]!table_weight[Penalties]*(('F+ , F-'!AB$2-[1]!tbl_gk[[#This Row],[Penalties]])/('F+ , F-'!AB$2-'F+ , F-'!AB$3))</f>
        <v>2.3096780543674466E-3</v>
      </c>
      <c r="AC189" s="2" cm="1">
        <f t="array" ref="AC189">[1]!table_weight[Composure]*(('F+ , F-'!AC$2-[1]!tbl_gk[[#This Row],[Composure]])/('F+ , F-'!AC$2-'F+ , F-'!AC$3))</f>
        <v>2.0281918669506067E-3</v>
      </c>
      <c r="AD189" s="2" cm="1">
        <f t="array" ref="AD189">[1]!table_weight[Marking]*(('F+ , F-'!AD$2-[1]!tbl_gk[[#This Row],[Marking]])/('F+ , F-'!AD$2-'F+ , F-'!AD$3))</f>
        <v>2.5239721010940977E-2</v>
      </c>
      <c r="AE189" s="2" cm="1">
        <f t="array" ref="AE189">[1]!table_weight[StandingTackle]*(('F+ , F-'!AE$2-[1]!tbl_gk[[#This Row],[StandingTackle]])/('F+ , F-'!AE$2-'F+ , F-'!AE$3))</f>
        <v>2.465854322450484E-2</v>
      </c>
      <c r="AF189" s="2" cm="1">
        <f t="array" ref="AF189">[1]!table_weight[SlidingTackle]*(('F+ , F-'!AF$2-[1]!tbl_gk[[#This Row],[SlidingTackle]])/('F+ , F-'!AF$2-'F+ , F-'!AF$3))</f>
        <v>7.4722858256075263E-3</v>
      </c>
      <c r="AG189" s="2" cm="1">
        <f t="array" ref="AG189">[1]!table_weight[GKDiving]*(('F+ , F-'!AG$2-[1]!tbl_gk[[#This Row],[GKDiving]])/('F+ , F-'!AG$2-'F+ , F-'!AG$3))</f>
        <v>4.7827299462529123E-2</v>
      </c>
      <c r="AH189" s="2" cm="1">
        <f t="array" ref="AH189">[1]!table_weight[GKHandling]*(('F+ , F-'!AH$2-[1]!tbl_gk[[#This Row],[GKHandling]])/('F+ , F-'!AH$2-'F+ , F-'!AH$3))</f>
        <v>6.773058557426484E-2</v>
      </c>
      <c r="AI189" s="2" cm="1">
        <f t="array" ref="AI189">[1]!table_weight[GKKicking]*(('F+ , F-'!AI$2-[1]!tbl_gk[[#This Row],[GKKicking]])/('F+ , F-'!AI$2-'F+ , F-'!AI$3))</f>
        <v>3.2199574079707916E-2</v>
      </c>
      <c r="AJ189" s="2" cm="1">
        <f t="array" ref="AJ189">[1]!table_weight[GKPositioning]*(('F+ , F-'!AJ$2-[1]!tbl_gk[[#This Row],[GKPositioning]])/('F+ , F-'!AJ$2-'F+ , F-'!AJ$3))</f>
        <v>1.5767241581053557E-2</v>
      </c>
      <c r="AK189" s="2" cm="1">
        <f t="array" ref="AK189">[1]!table_weight[GKReflexes]*(('F+ , F-'!AK$2-[1]!tbl_gk[[#This Row],[GKReflexes]])/('F+ , F-'!AK$2-'F+ , F-'!AK$3))</f>
        <v>6.3769732616705502E-2</v>
      </c>
    </row>
    <row r="190" spans="1:37" x14ac:dyDescent="0.55000000000000004">
      <c r="A190" s="7">
        <f>[1]!tbl_gk[[#This Row],[ID]]</f>
        <v>188202</v>
      </c>
      <c r="B190" s="1" cm="1">
        <f t="array" ref="B190">[1]!table_weight[ValueEUR]*(('F+ , F-'!B$2-[1]!tbl_gk[[#This Row],[ValueEUR]])/('F+ , F-'!B$2-'F+ , F-'!B$3))</f>
        <v>1.6698762066575301E-4</v>
      </c>
      <c r="C190" s="1" cm="1">
        <f t="array" ref="C190">[1]!table_weight[WageEUR]*(('F+ , F-'!C$2-[1]!tbl_gk[[#This Row],[WageEUR]])/('F+ , F-'!C$2-'F+ , F-'!C$3))</f>
        <v>5.4769309433185431E-4</v>
      </c>
      <c r="D190" s="1" cm="1">
        <f t="array" ref="D190">[1]!table_weight[Crossing]*(('F+ , F-'!D$2-[1]!tbl_gk[[#This Row],[Crossing]])/('F+ , F-'!D$2-'F+ , F-'!D$3))</f>
        <v>3.3625286215233793E-2</v>
      </c>
      <c r="E190" s="1" cm="1">
        <f t="array" ref="E190">[1]!table_weight[Finishing]*(('F+ , F-'!E$2-[1]!tbl_gk[[#This Row],[Finishing]])/('F+ , F-'!E$2-'F+ , F-'!E$3))</f>
        <v>1.59720109522359E-2</v>
      </c>
      <c r="F190" s="1" cm="1">
        <f t="array" ref="F190">[1]!table_weight[HeadingAccuracy]*(('F+ , F-'!F$2-[1]!tbl_gk[[#This Row],[HeadingAccuracy]])/('F+ , F-'!F$2-'F+ , F-'!F$3))</f>
        <v>1.08567917583827E-2</v>
      </c>
      <c r="G190" s="1" cm="1">
        <f t="array" ref="G190">[1]!table_weight[ShortPassing]*(('F+ , F-'!G$2-[1]!tbl_gk[[#This Row],[ShortPassing]])/('F+ , F-'!G$2-'F+ , F-'!G$3))</f>
        <v>5.2034601718605494E-2</v>
      </c>
      <c r="H190" s="1" cm="1">
        <f t="array" ref="H190">[1]!table_weight[Volleys]*(('F+ , F-'!H$2-[1]!tbl_gk[[#This Row],[Volleys]])/('F+ , F-'!H$2-'F+ , F-'!H$3))</f>
        <v>1.5046097273845413E-3</v>
      </c>
      <c r="I190" s="1" cm="1">
        <f t="array" ref="I190">[1]!table_weight[Dribbling]*(('F+ , F-'!I$2-[1]!tbl_gk[[#This Row],[Dribbling]])/('F+ , F-'!I$2-'F+ , F-'!I$3))</f>
        <v>1.8579686209743949E-2</v>
      </c>
      <c r="J190" s="1" cm="1">
        <f t="array" ref="J190">[1]!table_weight[Curve]*(('F+ , F-'!J$2-[1]!tbl_gk[[#This Row],[Curve]])/('F+ , F-'!J$2-'F+ , F-'!J$3))</f>
        <v>8.9578474123651938E-3</v>
      </c>
      <c r="K190" s="1" cm="1">
        <f t="array" ref="K190">[1]!table_weight[FKAccuracy]*(('F+ , F-'!K$2-[1]!tbl_gk[[#This Row],[FKAccuracy]])/('F+ , F-'!K$2-'F+ , F-'!K$3))</f>
        <v>8.6705202312138564E-3</v>
      </c>
      <c r="L190" s="1" cm="1">
        <f t="array" ref="L190">[1]!table_weight[LongPassing]*(('F+ , F-'!L$2-[1]!tbl_gk[[#This Row],[LongPassing]])/('F+ , F-'!L$2-'F+ , F-'!L$3))</f>
        <v>1.8949843502652941E-2</v>
      </c>
      <c r="M190" s="1" cm="1">
        <f t="array" ref="M190">[1]!table_weight[BallControl]*(('F+ , F-'!M$2-[1]!tbl_gk[[#This Row],[BallControl]])/('F+ , F-'!M$2-'F+ , F-'!M$3))</f>
        <v>1.2169151201703639E-2</v>
      </c>
      <c r="N190" s="1" cm="1">
        <f t="array" ref="N190">[1]!table_weight[Acceleration]*(('F+ , F-'!N$2-[1]!tbl_gk[[#This Row],[Acceleration]])/('F+ , F-'!N$2-'F+ , F-'!N$3))</f>
        <v>6.5391291898566463E-3</v>
      </c>
      <c r="O190" s="1" cm="1">
        <f t="array" ref="O190">[1]!table_weight[SprintSpeed]*(('F+ , F-'!O$2-[1]!tbl_gk[[#This Row],[SprintSpeed]])/('F+ , F-'!O$2-'F+ , F-'!O$3))</f>
        <v>6.4654700334651587E-3</v>
      </c>
      <c r="P190" s="1" cm="1">
        <f t="array" ref="P190">[1]!table_weight[Agility]*(('F+ , F-'!P$2-[1]!tbl_gk[[#This Row],[Agility]])/('F+ , F-'!P$2-'F+ , F-'!P$3))</f>
        <v>3.1592988696730611E-3</v>
      </c>
      <c r="Q190" s="1" cm="1">
        <f t="array" ref="Q190">[1]!table_weight[Reactions]*(('F+ , F-'!Q$2-[1]!tbl_gk[[#This Row],[Reactions]])/('F+ , F-'!Q$2-'F+ , F-'!Q$3))</f>
        <v>1.4437976002021271E-3</v>
      </c>
      <c r="R190" s="1" cm="1">
        <f t="array" ref="R190">[1]!table_weight[Balance]*(('F+ , F-'!R$2-[1]!tbl_gk[[#This Row],[Balance]])/('F+ , F-'!R$2-'F+ , F-'!R$3))</f>
        <v>2.2351502207210773E-3</v>
      </c>
      <c r="S190" s="1" cm="1">
        <f t="array" ref="S190">[1]!table_weight[ShotPower]*(('F+ , F-'!S$2-[1]!tbl_gk[[#This Row],[ShotPower]])/('F+ , F-'!S$2-'F+ , F-'!S$3))</f>
        <v>5.7135648934827617E-3</v>
      </c>
      <c r="T190" s="1" cm="1">
        <f t="array" ref="T190">[1]!table_weight[Jumping]*(('F+ , F-'!T$2-[1]!tbl_gk[[#This Row],[Jumping]])/('F+ , F-'!T$2-'F+ , F-'!T$3))</f>
        <v>1.3739364259988001E-3</v>
      </c>
      <c r="U190" s="1" cm="1">
        <f t="array" ref="U190">[1]!table_weight[Stamina]*(('F+ , F-'!U$2-[1]!tbl_gk[[#This Row],[Stamina]])/('F+ , F-'!U$2-'F+ , F-'!U$3))</f>
        <v>1.5456784792486501E-2</v>
      </c>
      <c r="V190" s="1" cm="1">
        <f t="array" ref="V190">[1]!table_weight[Strength]*(('F+ , F-'!V$2-[1]!tbl_gk[[#This Row],[Strength]])/('F+ , F-'!V$2-'F+ , F-'!V$3))</f>
        <v>2.1296014602981403E-2</v>
      </c>
      <c r="W190" s="1" cm="1">
        <f t="array" ref="W190">[1]!table_weight[LongShots]*(('F+ , F-'!W$2-[1]!tbl_gk[[#This Row],[LongShots]])/('F+ , F-'!W$2-'F+ , F-'!W$3))</f>
        <v>8.570347340224143E-3</v>
      </c>
      <c r="X190" s="1" cm="1">
        <f t="array" ref="X190">[1]!table_weight[Aggression]*(('F+ , F-'!X$2-[1]!tbl_gk[[#This Row],[Aggression]])/('F+ , F-'!X$2-'F+ , F-'!X$3))</f>
        <v>1.0952236081533291E-2</v>
      </c>
      <c r="Y190" s="1" cm="1">
        <f t="array" ref="Y190">[1]!table_weight[Interceptions]*(('F+ , F-'!Y$2-[1]!tbl_gk[[#This Row],[Interceptions]])/('F+ , F-'!Y$2-'F+ , F-'!Y$3))</f>
        <v>2.1469152933086991E-2</v>
      </c>
      <c r="Z190" s="1" cm="1">
        <f t="array" ref="Z190">[1]!table_weight[Positioning]*(('F+ , F-'!Z$2-[1]!tbl_gk[[#This Row],[Positioning]])/('F+ , F-'!Z$2-'F+ , F-'!Z$3))</f>
        <v>2.2183348544772088E-3</v>
      </c>
      <c r="AA190" s="1" cm="1">
        <f t="array" ref="AA190">[1]!table_weight[Vision]*(('F+ , F-'!AA$2-[1]!tbl_gk[[#This Row],[Vision]])/('F+ , F-'!AA$2-'F+ , F-'!AA$3))</f>
        <v>2.1296014602981403E-2</v>
      </c>
      <c r="AB190" s="1" cm="1">
        <f t="array" ref="AB190">[1]!table_weight[Penalties]*(('F+ , F-'!AB$2-[1]!tbl_gk[[#This Row],[Penalties]])/('F+ , F-'!AB$2-'F+ , F-'!AB$3))</f>
        <v>2.1139426260312223E-3</v>
      </c>
      <c r="AC190" s="1" cm="1">
        <f t="array" ref="AC190">[1]!table_weight[Composure]*(('F+ , F-'!AC$2-[1]!tbl_gk[[#This Row],[Composure]])/('F+ , F-'!AC$2-'F+ , F-'!AC$3))</f>
        <v>1.814697986218964E-3</v>
      </c>
      <c r="AD190" s="1" cm="1">
        <f t="array" ref="AD190">[1]!table_weight[Marking]*(('F+ , F-'!AD$2-[1]!tbl_gk[[#This Row],[Marking]])/('F+ , F-'!AD$2-'F+ , F-'!AD$3))</f>
        <v>3.1549651263676225E-2</v>
      </c>
      <c r="AE190" s="1" cm="1">
        <f t="array" ref="AE190">[1]!table_weight[StandingTackle]*(('F+ , F-'!AE$2-[1]!tbl_gk[[#This Row],[StandingTackle]])/('F+ , F-'!AE$2-'F+ , F-'!AE$3))</f>
        <v>1.120842873841129E-2</v>
      </c>
      <c r="AF190" s="1" cm="1">
        <f t="array" ref="AF190">[1]!table_weight[SlidingTackle]*(('F+ , F-'!AF$2-[1]!tbl_gk[[#This Row],[SlidingTackle]])/('F+ , F-'!AF$2-'F+ , F-'!AF$3))</f>
        <v>4.4833714953645158E-3</v>
      </c>
      <c r="AG190" s="1" cm="1">
        <f t="array" ref="AG190">[1]!table_weight[GKDiving]*(('F+ , F-'!AG$2-[1]!tbl_gk[[#This Row],[GKDiving]])/('F+ , F-'!AG$2-'F+ , F-'!AG$3))</f>
        <v>4.2702945948686719E-2</v>
      </c>
      <c r="AH190" s="1" cm="1">
        <f t="array" ref="AH190">[1]!table_weight[GKHandling]*(('F+ , F-'!AH$2-[1]!tbl_gk[[#This Row],[GKHandling]])/('F+ , F-'!AH$2-'F+ , F-'!AH$3))</f>
        <v>3.9212444279837541E-2</v>
      </c>
      <c r="AI190" s="1" cm="1">
        <f t="array" ref="AI190">[1]!table_weight[GKKicking]*(('F+ , F-'!AI$2-[1]!tbl_gk[[#This Row],[GKKicking]])/('F+ , F-'!AI$2-'F+ , F-'!AI$3))</f>
        <v>2.5938545786431375E-2</v>
      </c>
      <c r="AJ190" s="1" cm="1">
        <f t="array" ref="AJ190">[1]!table_weight[GKPositioning]*(('F+ , F-'!AJ$2-[1]!tbl_gk[[#This Row],[GKPositioning]])/('F+ , F-'!AJ$2-'F+ , F-'!AJ$3))</f>
        <v>1.4505862254569271E-2</v>
      </c>
      <c r="AK190" s="1" cm="1">
        <f t="array" ref="AK190">[1]!table_weight[GKReflexes]*(('F+ , F-'!AK$2-[1]!tbl_gk[[#This Row],[GKReflexes]])/('F+ , F-'!AK$2-'F+ , F-'!AK$3))</f>
        <v>4.55498090119325E-2</v>
      </c>
    </row>
    <row r="191" spans="1:37" x14ac:dyDescent="0.55000000000000004">
      <c r="A191" s="8">
        <f>[1]!tbl_gk[[#This Row],[ID]]</f>
        <v>188278</v>
      </c>
      <c r="B191" s="2" cm="1">
        <f t="array" ref="B191">[1]!table_weight[ValueEUR]*(('F+ , F-'!B$2-[1]!tbl_gk[[#This Row],[ValueEUR]])/('F+ , F-'!B$2-'F+ , F-'!B$3))</f>
        <v>2.2872056730743621E-4</v>
      </c>
      <c r="C191" s="2" cm="1">
        <f t="array" ref="C191">[1]!table_weight[WageEUR]*(('F+ , F-'!C$2-[1]!tbl_gk[[#This Row],[WageEUR]])/('F+ , F-'!C$2-'F+ , F-'!C$3))</f>
        <v>3.9120935309418161E-4</v>
      </c>
      <c r="D191" s="2" cm="1">
        <f t="array" ref="D191">[1]!table_weight[Crossing]*(('F+ , F-'!D$2-[1]!tbl_gk[[#This Row],[Crossing]])/('F+ , F-'!D$2-'F+ , F-'!D$3))</f>
        <v>3.5866971962916043E-2</v>
      </c>
      <c r="E191" s="2" cm="1">
        <f t="array" ref="E191">[1]!table_weight[Finishing]*(('F+ , F-'!E$2-[1]!tbl_gk[[#This Row],[Finishing]])/('F+ , F-'!E$2-'F+ , F-'!E$3))</f>
        <v>1.7968512321265388E-2</v>
      </c>
      <c r="F191" s="2" cm="1">
        <f t="array" ref="F191">[1]!table_weight[HeadingAccuracy]*(('F+ , F-'!F$2-[1]!tbl_gk[[#This Row],[HeadingAccuracy]])/('F+ , F-'!F$2-'F+ , F-'!F$3))</f>
        <v>1.1691929585950599E-2</v>
      </c>
      <c r="G191" s="2" cm="1">
        <f t="array" ref="G191">[1]!table_weight[ShortPassing]*(('F+ , F-'!G$2-[1]!tbl_gk[[#This Row],[ShortPassing]])/('F+ , F-'!G$2-'F+ , F-'!G$3))</f>
        <v>4.781557995763748E-2</v>
      </c>
      <c r="H191" s="2" cm="1">
        <f t="array" ref="H191">[1]!table_weight[Volleys]*(('F+ , F-'!H$2-[1]!tbl_gk[[#This Row],[Volleys]])/('F+ , F-'!H$2-'F+ , F-'!H$3))</f>
        <v>1.2731313077869197E-3</v>
      </c>
      <c r="I191" s="2" cm="1">
        <f t="array" ref="I191">[1]!table_weight[Dribbling]*(('F+ , F-'!I$2-[1]!tbl_gk[[#This Row],[Dribbling]])/('F+ , F-'!I$2-'F+ , F-'!I$3))</f>
        <v>1.7601807988178481E-2</v>
      </c>
      <c r="J191" s="2" cm="1">
        <f t="array" ref="J191">[1]!table_weight[Curve]*(('F+ , F-'!J$2-[1]!tbl_gk[[#This Row],[Curve]])/('F+ , F-'!J$2-'F+ , F-'!J$3))</f>
        <v>9.6339113680153961E-3</v>
      </c>
      <c r="K191" s="2" cm="1">
        <f t="array" ref="K191">[1]!table_weight[FKAccuracy]*(('F+ , F-'!K$2-[1]!tbl_gk[[#This Row],[FKAccuracy]])/('F+ , F-'!K$2-'F+ , F-'!K$3))</f>
        <v>9.5832065713416324E-3</v>
      </c>
      <c r="L191" s="2" cm="1">
        <f t="array" ref="L191">[1]!table_weight[LongPassing]*(('F+ , F-'!L$2-[1]!tbl_gk[[#This Row],[LongPassing]])/('F+ , F-'!L$2-'F+ , F-'!L$3))</f>
        <v>2.7612629103865718E-2</v>
      </c>
      <c r="M191" s="2" cm="1">
        <f t="array" ref="M191">[1]!table_weight[BallControl]*(('F+ , F-'!M$2-[1]!tbl_gk[[#This Row],[BallControl]])/('F+ , F-'!M$2-'F+ , F-'!M$3))</f>
        <v>1.3472988830457604E-2</v>
      </c>
      <c r="N191" s="2" cm="1">
        <f t="array" ref="N191">[1]!table_weight[Acceleration]*(('F+ , F-'!N$2-[1]!tbl_gk[[#This Row],[Acceleration]])/('F+ , F-'!N$2-'F+ , F-'!N$3))</f>
        <v>4.2842570554233201E-3</v>
      </c>
      <c r="O191" s="2" cm="1">
        <f t="array" ref="O191">[1]!table_weight[SprintSpeed]*(('F+ , F-'!O$2-[1]!tbl_gk[[#This Row],[SprintSpeed]])/('F+ , F-'!O$2-'F+ , F-'!O$3))</f>
        <v>4.2166108913903209E-3</v>
      </c>
      <c r="P191" s="2" cm="1">
        <f t="array" ref="P191">[1]!table_weight[Agility]*(('F+ , F-'!P$2-[1]!tbl_gk[[#This Row],[Agility]])/('F+ , F-'!P$2-'F+ , F-'!P$3))</f>
        <v>4.6804427698860163E-4</v>
      </c>
      <c r="Q191" s="2" cm="1">
        <f t="array" ref="Q191">[1]!table_weight[Reactions]*(('F+ , F-'!Q$2-[1]!tbl_gk[[#This Row],[Reactions]])/('F+ , F-'!Q$2-'F+ , F-'!Q$3))</f>
        <v>1.6500544002310022E-3</v>
      </c>
      <c r="R191" s="2" cm="1">
        <f t="array" ref="R191">[1]!table_weight[Balance]*(('F+ , F-'!R$2-[1]!tbl_gk[[#This Row],[Balance]])/('F+ , F-'!R$2-'F+ , F-'!R$3))</f>
        <v>1.7384501716719487E-3</v>
      </c>
      <c r="S191" s="2" cm="1">
        <f t="array" ref="S191">[1]!table_weight[ShotPower]*(('F+ , F-'!S$2-[1]!tbl_gk[[#This Row],[ShotPower]])/('F+ , F-'!S$2-'F+ , F-'!S$3))</f>
        <v>5.7135648934827617E-3</v>
      </c>
      <c r="T191" s="2" cm="1">
        <f t="array" ref="T191">[1]!table_weight[Jumping]*(('F+ , F-'!T$2-[1]!tbl_gk[[#This Row],[Jumping]])/('F+ , F-'!T$2-'F+ , F-'!T$3))</f>
        <v>1.5456784792486503E-3</v>
      </c>
      <c r="U191" s="2" cm="1">
        <f t="array" ref="U191">[1]!table_weight[Stamina]*(('F+ , F-'!U$2-[1]!tbl_gk[[#This Row],[Stamina]])/('F+ , F-'!U$2-'F+ , F-'!U$3))</f>
        <v>1.1163233461240251E-2</v>
      </c>
      <c r="V191" s="2" cm="1">
        <f t="array" ref="V191">[1]!table_weight[Strength]*(('F+ , F-'!V$2-[1]!tbl_gk[[#This Row],[Strength]])/('F+ , F-'!V$2-'F+ , F-'!V$3))</f>
        <v>2.0408680661190511E-2</v>
      </c>
      <c r="W191" s="2" cm="1">
        <f t="array" ref="W191">[1]!table_weight[LongShots]*(('F+ , F-'!W$2-[1]!tbl_gk[[#This Row],[LongShots]])/('F+ , F-'!W$2-'F+ , F-'!W$3))</f>
        <v>8.570347340224143E-3</v>
      </c>
      <c r="X191" s="2" cm="1">
        <f t="array" ref="X191">[1]!table_weight[Aggression]*(('F+ , F-'!X$2-[1]!tbl_gk[[#This Row],[Aggression]])/('F+ , F-'!X$2-'F+ , F-'!X$3))</f>
        <v>3.0422878004259146E-3</v>
      </c>
      <c r="Y191" s="2" cm="1">
        <f t="array" ref="Y191">[1]!table_weight[Interceptions]*(('F+ , F-'!Y$2-[1]!tbl_gk[[#This Row],[Interceptions]])/('F+ , F-'!Y$2-'F+ , F-'!Y$3))</f>
        <v>1.4543619728865382E-2</v>
      </c>
      <c r="Z191" s="2" cm="1">
        <f t="array" ref="Z191">[1]!table_weight[Positioning]*(('F+ , F-'!Z$2-[1]!tbl_gk[[#This Row],[Positioning]])/('F+ , F-'!Z$2-'F+ , F-'!Z$3))</f>
        <v>1.6267788932832863E-3</v>
      </c>
      <c r="AA191" s="2" cm="1">
        <f t="array" ref="AA191">[1]!table_weight[Vision]*(('F+ , F-'!AA$2-[1]!tbl_gk[[#This Row],[Vision]])/('F+ , F-'!AA$2-'F+ , F-'!AA$3))</f>
        <v>2.6265084677010397E-2</v>
      </c>
      <c r="AB191" s="2" cm="1">
        <f t="array" ref="AB191">[1]!table_weight[Penalties]*(('F+ , F-'!AB$2-[1]!tbl_gk[[#This Row],[Penalties]])/('F+ , F-'!AB$2-'F+ , F-'!AB$3))</f>
        <v>2.3488251400346914E-3</v>
      </c>
      <c r="AC191" s="2" cm="1">
        <f t="array" ref="AC191">[1]!table_weight[Composure]*(('F+ , F-'!AC$2-[1]!tbl_gk[[#This Row],[Composure]])/('F+ , F-'!AC$2-'F+ , F-'!AC$3))</f>
        <v>3.7361429128037491E-4</v>
      </c>
      <c r="AD191" s="2" cm="1">
        <f t="array" ref="AD191">[1]!table_weight[Marking]*(('F+ , F-'!AD$2-[1]!tbl_gk[[#This Row],[Marking]])/('F+ , F-'!AD$2-'F+ , F-'!AD$3))</f>
        <v>2.8394686137308601E-2</v>
      </c>
      <c r="AE191" s="2" cm="1">
        <f t="array" ref="AE191">[1]!table_weight[StandingTackle]*(('F+ , F-'!AE$2-[1]!tbl_gk[[#This Row],[StandingTackle]])/('F+ , F-'!AE$2-'F+ , F-'!AE$3))</f>
        <v>2.465854322450484E-2</v>
      </c>
      <c r="AF191" s="2" cm="1">
        <f t="array" ref="AF191">[1]!table_weight[SlidingTackle]*(('F+ , F-'!AF$2-[1]!tbl_gk[[#This Row],[SlidingTackle]])/('F+ , F-'!AF$2-'F+ , F-'!AF$3))</f>
        <v>8.2195144081682794E-3</v>
      </c>
      <c r="AG191" s="2" cm="1">
        <f t="array" ref="AG191">[1]!table_weight[GKDiving]*(('F+ , F-'!AG$2-[1]!tbl_gk[[#This Row],[GKDiving]])/('F+ , F-'!AG$2-'F+ , F-'!AG$3))</f>
        <v>3.2454238921001903E-2</v>
      </c>
      <c r="AH191" s="2" cm="1">
        <f t="array" ref="AH191">[1]!table_weight[GKHandling]*(('F+ , F-'!AH$2-[1]!tbl_gk[[#This Row],[GKHandling]])/('F+ , F-'!AH$2-'F+ , F-'!AH$3))</f>
        <v>4.2777211941640955E-2</v>
      </c>
      <c r="AI191" s="2" cm="1">
        <f t="array" ref="AI191">[1]!table_weight[GKKicking]*(('F+ , F-'!AI$2-[1]!tbl_gk[[#This Row],[GKKicking]])/('F+ , F-'!AI$2-'F+ , F-'!AI$3))</f>
        <v>2.5938545786431375E-2</v>
      </c>
      <c r="AJ191" s="2" cm="1">
        <f t="array" ref="AJ191">[1]!table_weight[GKPositioning]*(('F+ , F-'!AJ$2-[1]!tbl_gk[[#This Row],[GKPositioning]])/('F+ , F-'!AJ$2-'F+ , F-'!AJ$3))</f>
        <v>1.3875172591327129E-2</v>
      </c>
      <c r="AK191" s="2" cm="1">
        <f t="array" ref="AK191">[1]!table_weight[GKReflexes]*(('F+ , F-'!AK$2-[1]!tbl_gk[[#This Row],[GKReflexes]])/('F+ , F-'!AK$2-'F+ , F-'!AK$3))</f>
        <v>3.4617854849068701E-2</v>
      </c>
    </row>
    <row r="192" spans="1:37" x14ac:dyDescent="0.55000000000000004">
      <c r="A192" s="7">
        <f>[1]!tbl_gk[[#This Row],[ID]]</f>
        <v>188400</v>
      </c>
      <c r="B192" s="1" cm="1">
        <f t="array" ref="B192">[1]!table_weight[ValueEUR]*(('F+ , F-'!B$2-[1]!tbl_gk[[#This Row],[ValueEUR]])/('F+ , F-'!B$2-'F+ , F-'!B$3))</f>
        <v>7.0715090378048093E-4</v>
      </c>
      <c r="C192" s="1" cm="1">
        <f t="array" ref="C192">[1]!table_weight[WageEUR]*(('F+ , F-'!C$2-[1]!tbl_gk[[#This Row],[WageEUR]])/('F+ , F-'!C$2-'F+ , F-'!C$3))</f>
        <v>4.1468191427983248E-3</v>
      </c>
      <c r="D192" s="1" cm="1">
        <f t="array" ref="D192">[1]!table_weight[Crossing]*(('F+ , F-'!D$2-[1]!tbl_gk[[#This Row],[Crossing]])/('F+ , F-'!D$2-'F+ , F-'!D$3))</f>
        <v>2.9141914719869291E-2</v>
      </c>
      <c r="E192" s="1" cm="1">
        <f t="array" ref="E192">[1]!table_weight[Finishing]*(('F+ , F-'!E$2-[1]!tbl_gk[[#This Row],[Finishing]])/('F+ , F-'!E$2-'F+ , F-'!E$3))</f>
        <v>1.2977258898691668E-2</v>
      </c>
      <c r="F192" s="1" cm="1">
        <f t="array" ref="F192">[1]!table_weight[HeadingAccuracy]*(('F+ , F-'!F$2-[1]!tbl_gk[[#This Row],[HeadingAccuracy]])/('F+ , F-'!F$2-'F+ , F-'!F$3))</f>
        <v>1.210949849973455E-2</v>
      </c>
      <c r="G192" s="1" cm="1">
        <f t="array" ref="G192">[1]!table_weight[ShortPassing]*(('F+ , F-'!G$2-[1]!tbl_gk[[#This Row],[ShortPassing]])/('F+ , F-'!G$2-'F+ , F-'!G$3))</f>
        <v>3.2345833500754768E-2</v>
      </c>
      <c r="H192" s="1" cm="1">
        <f t="array" ref="H192">[1]!table_weight[Volleys]*(('F+ , F-'!H$2-[1]!tbl_gk[[#This Row],[Volleys]])/('F+ , F-'!H$2-'F+ , F-'!H$3))</f>
        <v>1.0416528881892981E-3</v>
      </c>
      <c r="I192" s="1" cm="1">
        <f t="array" ref="I192">[1]!table_weight[Dribbling]*(('F+ , F-'!I$2-[1]!tbl_gk[[#This Row],[Dribbling]])/('F+ , F-'!I$2-'F+ , F-'!I$3))</f>
        <v>1.9557564431309422E-2</v>
      </c>
      <c r="J192" s="1" cm="1">
        <f t="array" ref="J192">[1]!table_weight[Curve]*(('F+ , F-'!J$2-[1]!tbl_gk[[#This Row],[Curve]])/('F+ , F-'!J$2-'F+ , F-'!J$3))</f>
        <v>9.8029273569279467E-3</v>
      </c>
      <c r="K192" s="1" cm="1">
        <f t="array" ref="K192">[1]!table_weight[FKAccuracy]*(('F+ , F-'!K$2-[1]!tbl_gk[[#This Row],[FKAccuracy]])/('F+ , F-'!K$2-'F+ , F-'!K$3))</f>
        <v>8.6705202312138564E-3</v>
      </c>
      <c r="L192" s="1" cm="1">
        <f t="array" ref="L192">[1]!table_weight[LongPassing]*(('F+ , F-'!L$2-[1]!tbl_gk[[#This Row],[LongPassing]])/('F+ , F-'!L$2-'F+ , F-'!L$3))</f>
        <v>1.1911330201667564E-2</v>
      </c>
      <c r="M192" s="1" cm="1">
        <f t="array" ref="M192">[1]!table_weight[BallControl]*(('F+ , F-'!M$2-[1]!tbl_gk[[#This Row],[BallControl]])/('F+ , F-'!M$2-'F+ , F-'!M$3))</f>
        <v>1.3472988830457604E-2</v>
      </c>
      <c r="N192" s="1" cm="1">
        <f t="array" ref="N192">[1]!table_weight[Acceleration]*(('F+ , F-'!N$2-[1]!tbl_gk[[#This Row],[Acceleration]])/('F+ , F-'!N$2-'F+ , F-'!N$3))</f>
        <v>4.0587698419799877E-3</v>
      </c>
      <c r="O192" s="1" cm="1">
        <f t="array" ref="O192">[1]!table_weight[SprintSpeed]*(('F+ , F-'!O$2-[1]!tbl_gk[[#This Row],[SprintSpeed]])/('F+ , F-'!O$2-'F+ , F-'!O$3))</f>
        <v>5.6221478551870948E-3</v>
      </c>
      <c r="P192" s="1" cm="1">
        <f t="array" ref="P192">[1]!table_weight[Agility]*(('F+ , F-'!P$2-[1]!tbl_gk[[#This Row],[Agility]])/('F+ , F-'!P$2-'F+ , F-'!P$3))</f>
        <v>1.2871217617186543E-3</v>
      </c>
      <c r="Q192" s="1" cm="1">
        <f t="array" ref="Q192">[1]!table_weight[Reactions]*(('F+ , F-'!Q$2-[1]!tbl_gk[[#This Row],[Reactions]])/('F+ , F-'!Q$2-'F+ , F-'!Q$3))</f>
        <v>1.0312840001443764E-3</v>
      </c>
      <c r="R192" s="1" cm="1">
        <f t="array" ref="R192">[1]!table_weight[Balance]*(('F+ , F-'!R$2-[1]!tbl_gk[[#This Row],[Balance]])/('F+ , F-'!R$2-'F+ , F-'!R$3))</f>
        <v>1.6763626655408076E-3</v>
      </c>
      <c r="S192" s="1" cm="1">
        <f t="array" ref="S192">[1]!table_weight[ShotPower]*(('F+ , F-'!S$2-[1]!tbl_gk[[#This Row],[ShotPower]])/('F+ , F-'!S$2-'F+ , F-'!S$3))</f>
        <v>4.6747349128495319E-3</v>
      </c>
      <c r="T192" s="1" cm="1">
        <f t="array" ref="T192">[1]!table_weight[Jumping]*(('F+ , F-'!T$2-[1]!tbl_gk[[#This Row],[Jumping]])/('F+ , F-'!T$2-'F+ , F-'!T$3))</f>
        <v>1.5456784792486503E-3</v>
      </c>
      <c r="U192" s="1" cm="1">
        <f t="array" ref="U192">[1]!table_weight[Stamina]*(('F+ , F-'!U$2-[1]!tbl_gk[[#This Row],[Stamina]])/('F+ , F-'!U$2-'F+ , F-'!U$3))</f>
        <v>1.2021943727489499E-2</v>
      </c>
      <c r="V192" s="1" cm="1">
        <f t="array" ref="V192">[1]!table_weight[Strength]*(('F+ , F-'!V$2-[1]!tbl_gk[[#This Row],[Strength]])/('F+ , F-'!V$2-'F+ , F-'!V$3))</f>
        <v>2.0408680661190511E-2</v>
      </c>
      <c r="W192" s="1" cm="1">
        <f t="array" ref="W192">[1]!table_weight[LongShots]*(('F+ , F-'!W$2-[1]!tbl_gk[[#This Row],[LongShots]])/('F+ , F-'!W$2-'F+ , F-'!W$3))</f>
        <v>7.7912248547492196E-3</v>
      </c>
      <c r="X192" s="1" cm="1">
        <f t="array" ref="X192">[1]!table_weight[Aggression]*(('F+ , F-'!X$2-[1]!tbl_gk[[#This Row],[Aggression]])/('F+ , F-'!X$2-'F+ , F-'!X$3))</f>
        <v>9.7353209613629272E-3</v>
      </c>
      <c r="Y192" s="1" cm="1">
        <f t="array" ref="Y192">[1]!table_weight[Interceptions]*(('F+ , F-'!Y$2-[1]!tbl_gk[[#This Row],[Interceptions]])/('F+ , F-'!Y$2-'F+ , F-'!Y$3))</f>
        <v>1.8698939651398346E-2</v>
      </c>
      <c r="Z192" s="1" cm="1">
        <f t="array" ref="Z192">[1]!table_weight[Positioning]*(('F+ , F-'!Z$2-[1]!tbl_gk[[#This Row],[Positioning]])/('F+ , F-'!Z$2-'F+ , F-'!Z$3))</f>
        <v>2.957779805969611E-4</v>
      </c>
      <c r="AA192" s="1" cm="1">
        <f t="array" ref="AA192">[1]!table_weight[Vision]*(('F+ , F-'!AA$2-[1]!tbl_gk[[#This Row],[Vision]])/('F+ , F-'!AA$2-'F+ , F-'!AA$3))</f>
        <v>1.2067741608356128E-2</v>
      </c>
      <c r="AB192" s="1" cm="1">
        <f t="array" ref="AB192">[1]!table_weight[Penalties]*(('F+ , F-'!AB$2-[1]!tbl_gk[[#This Row],[Penalties]])/('F+ , F-'!AB$2-'F+ , F-'!AB$3))</f>
        <v>1.9573542833622431E-3</v>
      </c>
      <c r="AC192" s="1" cm="1">
        <f t="array" ref="AC192">[1]!table_weight[Composure]*(('F+ , F-'!AC$2-[1]!tbl_gk[[#This Row],[Composure]])/('F+ , F-'!AC$2-'F+ , F-'!AC$3))</f>
        <v>1.2275898142069463E-3</v>
      </c>
      <c r="AD192" s="1" cm="1">
        <f t="array" ref="AD192">[1]!table_weight[Marking]*(('F+ , F-'!AD$2-[1]!tbl_gk[[#This Row],[Marking]])/('F+ , F-'!AD$2-'F+ , F-'!AD$3))</f>
        <v>2.0507273321389546E-2</v>
      </c>
      <c r="AE192" s="1" cm="1">
        <f t="array" ref="AE192">[1]!table_weight[StandingTackle]*(('F+ , F-'!AE$2-[1]!tbl_gk[[#This Row],[StandingTackle]])/('F+ , F-'!AE$2-'F+ , F-'!AE$3))</f>
        <v>3.1383600467551613E-2</v>
      </c>
      <c r="AF192" s="1" cm="1">
        <f t="array" ref="AF192">[1]!table_weight[SlidingTackle]*(('F+ , F-'!AF$2-[1]!tbl_gk[[#This Row],[SlidingTackle]])/('F+ , F-'!AF$2-'F+ , F-'!AF$3))</f>
        <v>5.977828660486021E-3</v>
      </c>
      <c r="AG192" s="1" cm="1">
        <f t="array" ref="AG192">[1]!table_weight[GKDiving]*(('F+ , F-'!AG$2-[1]!tbl_gk[[#This Row],[GKDiving]])/('F+ , F-'!AG$2-'F+ , F-'!AG$3))</f>
        <v>3.0746121083054436E-2</v>
      </c>
      <c r="AH192" s="1" cm="1">
        <f t="array" ref="AH192">[1]!table_weight[GKHandling]*(('F+ , F-'!AH$2-[1]!tbl_gk[[#This Row],[GKHandling]])/('F+ , F-'!AH$2-'F+ , F-'!AH$3))</f>
        <v>2.6735757463525599E-2</v>
      </c>
      <c r="AI192" s="1" cm="1">
        <f t="array" ref="AI192">[1]!table_weight[GKKicking]*(('F+ , F-'!AI$2-[1]!tbl_gk[[#This Row],[GKKicking]])/('F+ , F-'!AI$2-'F+ , F-'!AI$3))</f>
        <v>2.1466382719805277E-2</v>
      </c>
      <c r="AJ192" s="1" cm="1">
        <f t="array" ref="AJ192">[1]!table_weight[GKPositioning]*(('F+ , F-'!AJ$2-[1]!tbl_gk[[#This Row],[GKPositioning]])/('F+ , F-'!AJ$2-'F+ , F-'!AJ$3))</f>
        <v>1.5136551917811415E-2</v>
      </c>
      <c r="AK192" s="1" cm="1">
        <f t="array" ref="AK192">[1]!table_weight[GKReflexes]*(('F+ , F-'!AK$2-[1]!tbl_gk[[#This Row],[GKReflexes]])/('F+ , F-'!AK$2-'F+ , F-'!AK$3))</f>
        <v>2.9151877767636801E-2</v>
      </c>
    </row>
    <row r="193" spans="1:37" x14ac:dyDescent="0.55000000000000004">
      <c r="A193" s="8">
        <f>[1]!tbl_gk[[#This Row],[ID]]</f>
        <v>188524</v>
      </c>
      <c r="B193" s="2" cm="1">
        <f t="array" ref="B193">[1]!table_weight[ValueEUR]*(('F+ , F-'!B$2-[1]!tbl_gk[[#This Row],[ValueEUR]])/('F+ , F-'!B$2-'F+ , F-'!B$3))</f>
        <v>1.8242085732617382E-4</v>
      </c>
      <c r="C193" s="2" cm="1">
        <f t="array" ref="C193">[1]!table_weight[WageEUR]*(('F+ , F-'!C$2-[1]!tbl_gk[[#This Row],[WageEUR]])/('F+ , F-'!C$2-'F+ , F-'!C$3))</f>
        <v>2.4254979891839262E-3</v>
      </c>
      <c r="D193" s="2" cm="1">
        <f t="array" ref="D193">[1]!table_weight[Crossing]*(('F+ , F-'!D$2-[1]!tbl_gk[[#This Row],[Crossing]])/('F+ , F-'!D$2-'F+ , F-'!D$3))</f>
        <v>3.5866971962916043E-2</v>
      </c>
      <c r="E193" s="2" cm="1">
        <f t="array" ref="E193">[1]!table_weight[Finishing]*(('F+ , F-'!E$2-[1]!tbl_gk[[#This Row],[Finishing]])/('F+ , F-'!E$2-'F+ , F-'!E$3))</f>
        <v>1.1979008214176926E-2</v>
      </c>
      <c r="F193" s="2" cm="1">
        <f t="array" ref="F193">[1]!table_weight[HeadingAccuracy]*(('F+ , F-'!F$2-[1]!tbl_gk[[#This Row],[HeadingAccuracy]])/('F+ , F-'!F$2-'F+ , F-'!F$3))</f>
        <v>9.6040850170308507E-3</v>
      </c>
      <c r="G193" s="2" cm="1">
        <f t="array" ref="G193">[1]!table_weight[ShortPassing]*(('F+ , F-'!G$2-[1]!tbl_gk[[#This Row],[ShortPassing]])/('F+ , F-'!G$2-'F+ , F-'!G$3))</f>
        <v>4.0783877022690797E-2</v>
      </c>
      <c r="H193" s="2" cm="1">
        <f t="array" ref="H193">[1]!table_weight[Volleys]*(('F+ , F-'!H$2-[1]!tbl_gk[[#This Row],[Volleys]])/('F+ , F-'!H$2-'F+ , F-'!H$3))</f>
        <v>1.3888705175857305E-3</v>
      </c>
      <c r="I193" s="2" cm="1">
        <f t="array" ref="I193">[1]!table_weight[Dribbling]*(('F+ , F-'!I$2-[1]!tbl_gk[[#This Row],[Dribbling]])/('F+ , F-'!I$2-'F+ , F-'!I$3))</f>
        <v>1.6623929766613008E-2</v>
      </c>
      <c r="J193" s="2" cm="1">
        <f t="array" ref="J193">[1]!table_weight[Curve]*(('F+ , F-'!J$2-[1]!tbl_gk[[#This Row],[Curve]])/('F+ , F-'!J$2-'F+ , F-'!J$3))</f>
        <v>8.9578474123651938E-3</v>
      </c>
      <c r="K193" s="2" cm="1">
        <f t="array" ref="K193">[1]!table_weight[FKAccuracy]*(('F+ , F-'!K$2-[1]!tbl_gk[[#This Row],[FKAccuracy]])/('F+ , F-'!K$2-'F+ , F-'!K$3))</f>
        <v>9.4310921813203358E-3</v>
      </c>
      <c r="L193" s="2" cm="1">
        <f t="array" ref="L193">[1]!table_weight[LongPassing]*(('F+ , F-'!L$2-[1]!tbl_gk[[#This Row],[LongPassing]])/('F+ , F-'!L$2-'F+ , F-'!L$3))</f>
        <v>2.1115539902956136E-2</v>
      </c>
      <c r="M193" s="2" cm="1">
        <f t="array" ref="M193">[1]!table_weight[BallControl]*(('F+ , F-'!M$2-[1]!tbl_gk[[#This Row],[BallControl]])/('F+ , F-'!M$2-'F+ , F-'!M$3))</f>
        <v>1.2169151201703639E-2</v>
      </c>
      <c r="N193" s="2" cm="1">
        <f t="array" ref="N193">[1]!table_weight[Acceleration]*(('F+ , F-'!N$2-[1]!tbl_gk[[#This Row],[Acceleration]])/('F+ , F-'!N$2-'F+ , F-'!N$3))</f>
        <v>3.6077954150933221E-3</v>
      </c>
      <c r="O193" s="2" cm="1">
        <f t="array" ref="O193">[1]!table_weight[SprintSpeed]*(('F+ , F-'!O$2-[1]!tbl_gk[[#This Row],[SprintSpeed]])/('F+ , F-'!O$2-'F+ , F-'!O$3))</f>
        <v>3.9355034986309663E-3</v>
      </c>
      <c r="P193" s="2" cm="1">
        <f t="array" ref="P193">[1]!table_weight[Agility]*(('F+ , F-'!P$2-[1]!tbl_gk[[#This Row],[Agility]])/('F+ , F-'!P$2-'F+ , F-'!P$3))</f>
        <v>2.4572324541901583E-3</v>
      </c>
      <c r="Q193" s="2" cm="1">
        <f t="array" ref="Q193">[1]!table_weight[Reactions]*(('F+ , F-'!Q$2-[1]!tbl_gk[[#This Row],[Reactions]])/('F+ , F-'!Q$2-'F+ , F-'!Q$3))</f>
        <v>1.4953618002093458E-3</v>
      </c>
      <c r="R193" s="2" cm="1">
        <f t="array" ref="R193">[1]!table_weight[Balance]*(('F+ , F-'!R$2-[1]!tbl_gk[[#This Row],[Balance]])/('F+ , F-'!R$2-'F+ , F-'!R$3))</f>
        <v>1.1796626164916795E-3</v>
      </c>
      <c r="S193" s="2" cm="1">
        <f t="array" ref="S193">[1]!table_weight[ShotPower]*(('F+ , F-'!S$2-[1]!tbl_gk[[#This Row],[ShotPower]])/('F+ , F-'!S$2-'F+ , F-'!S$3))</f>
        <v>5.1941499031661464E-3</v>
      </c>
      <c r="T193" s="2" cm="1">
        <f t="array" ref="T193">[1]!table_weight[Jumping]*(('F+ , F-'!T$2-[1]!tbl_gk[[#This Row],[Jumping]])/('F+ , F-'!T$2-'F+ , F-'!T$3))</f>
        <v>1.0304523194991002E-3</v>
      </c>
      <c r="U193" s="2" cm="1">
        <f t="array" ref="U193">[1]!table_weight[Stamina]*(('F+ , F-'!U$2-[1]!tbl_gk[[#This Row],[Stamina]])/('F+ , F-'!U$2-'F+ , F-'!U$3))</f>
        <v>1.2021943727489499E-2</v>
      </c>
      <c r="V193" s="2" cm="1">
        <f t="array" ref="V193">[1]!table_weight[Strength]*(('F+ , F-'!V$2-[1]!tbl_gk[[#This Row],[Strength]])/('F+ , F-'!V$2-'F+ , F-'!V$3))</f>
        <v>2.1296014602981403E-2</v>
      </c>
      <c r="W193" s="2" cm="1">
        <f t="array" ref="W193">[1]!table_weight[LongShots]*(('F+ , F-'!W$2-[1]!tbl_gk[[#This Row],[LongShots]])/('F+ , F-'!W$2-'F+ , F-'!W$3))</f>
        <v>8.570347340224143E-3</v>
      </c>
      <c r="X193" s="2" cm="1">
        <f t="array" ref="X193">[1]!table_weight[Aggression]*(('F+ , F-'!X$2-[1]!tbl_gk[[#This Row],[Aggression]])/('F+ , F-'!X$2-'F+ , F-'!X$3))</f>
        <v>9.7353209613629272E-3</v>
      </c>
      <c r="Y193" s="2" cm="1">
        <f t="array" ref="Y193">[1]!table_weight[Interceptions]*(('F+ , F-'!Y$2-[1]!tbl_gk[[#This Row],[Interceptions]])/('F+ , F-'!Y$2-'F+ , F-'!Y$3))</f>
        <v>1.1773406447176737E-2</v>
      </c>
      <c r="Z193" s="2" cm="1">
        <f t="array" ref="Z193">[1]!table_weight[Positioning]*(('F+ , F-'!Z$2-[1]!tbl_gk[[#This Row],[Positioning]])/('F+ , F-'!Z$2-'F+ , F-'!Z$3))</f>
        <v>4.4366697089544168E-4</v>
      </c>
      <c r="AA193" s="2" cm="1">
        <f t="array" ref="AA193">[1]!table_weight[Vision]*(('F+ , F-'!AA$2-[1]!tbl_gk[[#This Row],[Vision]])/('F+ , F-'!AA$2-'F+ , F-'!AA$3))</f>
        <v>1.2067741608356128E-2</v>
      </c>
      <c r="AB193" s="2" cm="1">
        <f t="array" ref="AB193">[1]!table_weight[Penalties]*(('F+ , F-'!AB$2-[1]!tbl_gk[[#This Row],[Penalties]])/('F+ , F-'!AB$2-'F+ , F-'!AB$3))</f>
        <v>2.427119311369181E-3</v>
      </c>
      <c r="AC193" s="2" cm="1">
        <f t="array" ref="AC193">[1]!table_weight[Composure]*(('F+ , F-'!AC$2-[1]!tbl_gk[[#This Row],[Composure]])/('F+ , F-'!AC$2-'F+ , F-'!AC$3))</f>
        <v>4.2698776146328564E-4</v>
      </c>
      <c r="AD193" s="2" cm="1">
        <f t="array" ref="AD193">[1]!table_weight[Marking]*(('F+ , F-'!AD$2-[1]!tbl_gk[[#This Row],[Marking]])/('F+ , F-'!AD$2-'F+ , F-'!AD$3))</f>
        <v>1.2619860505470488E-2</v>
      </c>
      <c r="AE193" s="2" cm="1">
        <f t="array" ref="AE193">[1]!table_weight[StandingTackle]*(('F+ , F-'!AE$2-[1]!tbl_gk[[#This Row],[StandingTackle]])/('F+ , F-'!AE$2-'F+ , F-'!AE$3))</f>
        <v>6.7250572430467741E-3</v>
      </c>
      <c r="AF193" s="2" cm="1">
        <f t="array" ref="AF193">[1]!table_weight[SlidingTackle]*(('F+ , F-'!AF$2-[1]!tbl_gk[[#This Row],[SlidingTackle]])/('F+ , F-'!AF$2-'F+ , F-'!AF$3))</f>
        <v>7.4722858256075263E-3</v>
      </c>
      <c r="AG193" s="2" cm="1">
        <f t="array" ref="AG193">[1]!table_weight[GKDiving]*(('F+ , F-'!AG$2-[1]!tbl_gk[[#This Row],[GKDiving]])/('F+ , F-'!AG$2-'F+ , F-'!AG$3))</f>
        <v>2.9038003245106969E-2</v>
      </c>
      <c r="AH193" s="2" cm="1">
        <f t="array" ref="AH193">[1]!table_weight[GKHandling]*(('F+ , F-'!AH$2-[1]!tbl_gk[[#This Row],[GKHandling]])/('F+ , F-'!AH$2-'F+ , F-'!AH$3))</f>
        <v>3.7430060448935834E-2</v>
      </c>
      <c r="AI193" s="2" cm="1">
        <f t="array" ref="AI193">[1]!table_weight[GKKicking]*(('F+ , F-'!AI$2-[1]!tbl_gk[[#This Row],[GKKicking]])/('F+ , F-'!AI$2-'F+ , F-'!AI$3))</f>
        <v>2.3255247946455719E-2</v>
      </c>
      <c r="AJ193" s="2" cm="1">
        <f t="array" ref="AJ193">[1]!table_weight[GKPositioning]*(('F+ , F-'!AJ$2-[1]!tbl_gk[[#This Row],[GKPositioning]])/('F+ , F-'!AJ$2-'F+ , F-'!AJ$3))</f>
        <v>9.4603449486321337E-3</v>
      </c>
      <c r="AK193" s="2" cm="1">
        <f t="array" ref="AK193">[1]!table_weight[GKReflexes]*(('F+ , F-'!AK$2-[1]!tbl_gk[[#This Row],[GKReflexes]])/('F+ , F-'!AK$2-'F+ , F-'!AK$3))</f>
        <v>3.6439847209545996E-2</v>
      </c>
    </row>
    <row r="194" spans="1:37" x14ac:dyDescent="0.55000000000000004">
      <c r="A194" s="7">
        <f>[1]!tbl_gk[[#This Row],[ID]]</f>
        <v>188836</v>
      </c>
      <c r="B194" s="1" cm="1">
        <f t="array" ref="B194">[1]!table_weight[ValueEUR]*(('F+ , F-'!B$2-[1]!tbl_gk[[#This Row],[ValueEUR]])/('F+ , F-'!B$2-'F+ , F-'!B$3))</f>
        <v>1.1297129235428024E-4</v>
      </c>
      <c r="C194" s="1" cm="1">
        <f t="array" ref="C194">[1]!table_weight[WageEUR]*(('F+ , F-'!C$2-[1]!tbl_gk[[#This Row],[WageEUR]])/('F+ , F-'!C$2-'F+ , F-'!C$3))</f>
        <v>1.6430792829955629E-3</v>
      </c>
      <c r="D194" s="1" cm="1">
        <f t="array" ref="D194">[1]!table_weight[Crossing]*(('F+ , F-'!D$2-[1]!tbl_gk[[#This Row],[Crossing]])/('F+ , F-'!D$2-'F+ , F-'!D$3))</f>
        <v>3.6987814836757178E-2</v>
      </c>
      <c r="E194" s="1" cm="1">
        <f t="array" ref="E194">[1]!table_weight[Finishing]*(('F+ , F-'!E$2-[1]!tbl_gk[[#This Row],[Finishing]])/('F+ , F-'!E$2-'F+ , F-'!E$3))</f>
        <v>1.1979008214176926E-2</v>
      </c>
      <c r="F194" s="1" cm="1">
        <f t="array" ref="F194">[1]!table_weight[HeadingAccuracy]*(('F+ , F-'!F$2-[1]!tbl_gk[[#This Row],[HeadingAccuracy]])/('F+ , F-'!F$2-'F+ , F-'!F$3))</f>
        <v>4.5932580516234505E-3</v>
      </c>
      <c r="G194" s="1" cm="1">
        <f t="array" ref="G194">[1]!table_weight[ShortPassing]*(('F+ , F-'!G$2-[1]!tbl_gk[[#This Row],[ShortPassing]])/('F+ , F-'!G$2-'F+ , F-'!G$3))</f>
        <v>1.4063405869893379E-2</v>
      </c>
      <c r="H194" s="1" cm="1">
        <f t="array" ref="H194">[1]!table_weight[Volleys]*(('F+ , F-'!H$2-[1]!tbl_gk[[#This Row],[Volleys]])/('F+ , F-'!H$2-'F+ , F-'!H$3))</f>
        <v>1.6203489371833524E-3</v>
      </c>
      <c r="I194" s="1" cm="1">
        <f t="array" ref="I194">[1]!table_weight[Dribbling]*(('F+ , F-'!I$2-[1]!tbl_gk[[#This Row],[Dribbling]])/('F+ , F-'!I$2-'F+ , F-'!I$3))</f>
        <v>1.8579686209743949E-2</v>
      </c>
      <c r="J194" s="1" cm="1">
        <f t="array" ref="J194">[1]!table_weight[Curve]*(('F+ , F-'!J$2-[1]!tbl_gk[[#This Row],[Curve]])/('F+ , F-'!J$2-'F+ , F-'!J$3))</f>
        <v>8.4507994456275402E-3</v>
      </c>
      <c r="K194" s="1" cm="1">
        <f t="array" ref="K194">[1]!table_weight[FKAccuracy]*(('F+ , F-'!K$2-[1]!tbl_gk[[#This Row],[FKAccuracy]])/('F+ , F-'!K$2-'F+ , F-'!K$3))</f>
        <v>8.9747490112564478E-3</v>
      </c>
      <c r="L194" s="1" cm="1">
        <f t="array" ref="L194">[1]!table_weight[LongPassing]*(('F+ , F-'!L$2-[1]!tbl_gk[[#This Row],[LongPassing]])/('F+ , F-'!L$2-'F+ , F-'!L$3))</f>
        <v>1.2452754301743363E-2</v>
      </c>
      <c r="M194" s="1" cm="1">
        <f t="array" ref="M194">[1]!table_weight[BallControl]*(('F+ , F-'!M$2-[1]!tbl_gk[[#This Row],[BallControl]])/('F+ , F-'!M$2-'F+ , F-'!M$3))</f>
        <v>4.780737972097859E-3</v>
      </c>
      <c r="N194" s="1" cm="1">
        <f t="array" ref="N194">[1]!table_weight[Acceleration]*(('F+ , F-'!N$2-[1]!tbl_gk[[#This Row],[Acceleration]])/('F+ , F-'!N$2-'F+ , F-'!N$3))</f>
        <v>6.9901036167433111E-3</v>
      </c>
      <c r="O194" s="1" cm="1">
        <f t="array" ref="O194">[1]!table_weight[SprintSpeed]*(('F+ , F-'!O$2-[1]!tbl_gk[[#This Row],[SprintSpeed]])/('F+ , F-'!O$2-'F+ , F-'!O$3))</f>
        <v>8.1521143900212863E-3</v>
      </c>
      <c r="P194" s="1" cm="1">
        <f t="array" ref="P194">[1]!table_weight[Agility]*(('F+ , F-'!P$2-[1]!tbl_gk[[#This Row],[Agility]])/('F+ , F-'!P$2-'F+ , F-'!P$3))</f>
        <v>3.9783763544031132E-3</v>
      </c>
      <c r="Q194" s="1" cm="1">
        <f t="array" ref="Q194">[1]!table_weight[Reactions]*(('F+ , F-'!Q$2-[1]!tbl_gk[[#This Row],[Reactions]])/('F+ , F-'!Q$2-'F+ , F-'!Q$3))</f>
        <v>1.5469260002165645E-3</v>
      </c>
      <c r="R194" s="1" cm="1">
        <f t="array" ref="R194">[1]!table_weight[Balance]*(('F+ , F-'!R$2-[1]!tbl_gk[[#This Row],[Balance]])/('F+ , F-'!R$2-'F+ , F-'!R$3))</f>
        <v>1.5521876532785257E-3</v>
      </c>
      <c r="S194" s="1" cm="1">
        <f t="array" ref="S194">[1]!table_weight[ShotPower]*(('F+ , F-'!S$2-[1]!tbl_gk[[#This Row],[ShotPower]])/('F+ , F-'!S$2-'F+ , F-'!S$3))</f>
        <v>5.1941499031661464E-3</v>
      </c>
      <c r="T194" s="1" cm="1">
        <f t="array" ref="T194">[1]!table_weight[Jumping]*(('F+ , F-'!T$2-[1]!tbl_gk[[#This Row],[Jumping]])/('F+ , F-'!T$2-'F+ , F-'!T$3))</f>
        <v>2.4043887454979003E-3</v>
      </c>
      <c r="U194" s="1" cm="1">
        <f t="array" ref="U194">[1]!table_weight[Stamina]*(('F+ , F-'!U$2-[1]!tbl_gk[[#This Row],[Stamina]])/('F+ , F-'!U$2-'F+ , F-'!U$3))</f>
        <v>1.3739364259988E-2</v>
      </c>
      <c r="V194" s="1" cm="1">
        <f t="array" ref="V194">[1]!table_weight[Strength]*(('F+ , F-'!V$2-[1]!tbl_gk[[#This Row],[Strength]])/('F+ , F-'!V$2-'F+ , F-'!V$3))</f>
        <v>2.662001825372675E-2</v>
      </c>
      <c r="W194" s="1" cm="1">
        <f t="array" ref="W194">[1]!table_weight[LongShots]*(('F+ , F-'!W$2-[1]!tbl_gk[[#This Row],[LongShots]])/('F+ , F-'!W$2-'F+ , F-'!W$3))</f>
        <v>8.570347340224143E-3</v>
      </c>
      <c r="X194" s="1" cm="1">
        <f t="array" ref="X194">[1]!table_weight[Aggression]*(('F+ , F-'!X$2-[1]!tbl_gk[[#This Row],[Aggression]])/('F+ , F-'!X$2-'F+ , F-'!X$3))</f>
        <v>3.6507453605110975E-3</v>
      </c>
      <c r="Y194" s="1" cm="1">
        <f t="array" ref="Y194">[1]!table_weight[Interceptions]*(('F+ , F-'!Y$2-[1]!tbl_gk[[#This Row],[Interceptions]])/('F+ , F-'!Y$2-'F+ , F-'!Y$3))</f>
        <v>2.2854259573931314E-2</v>
      </c>
      <c r="Z194" s="1" cm="1">
        <f t="array" ref="Z194">[1]!table_weight[Positioning]*(('F+ , F-'!Z$2-[1]!tbl_gk[[#This Row],[Positioning]])/('F+ , F-'!Z$2-'F+ , F-'!Z$3))</f>
        <v>1.0352229320893639E-3</v>
      </c>
      <c r="AA194" s="1" cm="1">
        <f t="array" ref="AA194">[1]!table_weight[Vision]*(('F+ , F-'!AA$2-[1]!tbl_gk[[#This Row],[Vision]])/('F+ , F-'!AA$2-'F+ , F-'!AA$3))</f>
        <v>2.1296014602981403E-2</v>
      </c>
      <c r="AB194" s="1" cm="1">
        <f t="array" ref="AB194">[1]!table_weight[Penalties]*(('F+ , F-'!AB$2-[1]!tbl_gk[[#This Row],[Penalties]])/('F+ , F-'!AB$2-'F+ , F-'!AB$3))</f>
        <v>1.9573542833622431E-3</v>
      </c>
      <c r="AC194" s="1" cm="1">
        <f t="array" ref="AC194">[1]!table_weight[Composure]*(('F+ , F-'!AC$2-[1]!tbl_gk[[#This Row],[Composure]])/('F+ , F-'!AC$2-'F+ , F-'!AC$3))</f>
        <v>9.6072246329239263E-4</v>
      </c>
      <c r="AD194" s="1" cm="1">
        <f t="array" ref="AD194">[1]!table_weight[Marking]*(('F+ , F-'!AD$2-[1]!tbl_gk[[#This Row],[Marking]])/('F+ , F-'!AD$2-'F+ , F-'!AD$3))</f>
        <v>3.1549651263676225E-2</v>
      </c>
      <c r="AE194" s="1" cm="1">
        <f t="array" ref="AE194">[1]!table_weight[StandingTackle]*(('F+ , F-'!AE$2-[1]!tbl_gk[[#This Row],[StandingTackle]])/('F+ , F-'!AE$2-'F+ , F-'!AE$3))</f>
        <v>1.5691800233775807E-2</v>
      </c>
      <c r="AF194" s="1" cm="1">
        <f t="array" ref="AF194">[1]!table_weight[SlidingTackle]*(('F+ , F-'!AF$2-[1]!tbl_gk[[#This Row],[SlidingTackle]])/('F+ , F-'!AF$2-'F+ , F-'!AF$3))</f>
        <v>8.2195144081682794E-3</v>
      </c>
      <c r="AG194" s="1" cm="1">
        <f t="array" ref="AG194">[1]!table_weight[GKDiving]*(('F+ , F-'!AG$2-[1]!tbl_gk[[#This Row],[GKDiving]])/('F+ , F-'!AG$2-'F+ , F-'!AG$3))</f>
        <v>4.6119181624581652E-2</v>
      </c>
      <c r="AH194" s="1" cm="1">
        <f t="array" ref="AH194">[1]!table_weight[GKHandling]*(('F+ , F-'!AH$2-[1]!tbl_gk[[#This Row],[GKHandling]])/('F+ , F-'!AH$2-'F+ , F-'!AH$3))</f>
        <v>4.4559595772542655E-2</v>
      </c>
      <c r="AI194" s="1" cm="1">
        <f t="array" ref="AI194">[1]!table_weight[GKKicking]*(('F+ , F-'!AI$2-[1]!tbl_gk[[#This Row],[GKKicking]])/('F+ , F-'!AI$2-'F+ , F-'!AI$3))</f>
        <v>2.3255247946455719E-2</v>
      </c>
      <c r="AJ194" s="1" cm="1">
        <f t="array" ref="AJ194">[1]!table_weight[GKPositioning]*(('F+ , F-'!AJ$2-[1]!tbl_gk[[#This Row],[GKPositioning]])/('F+ , F-'!AJ$2-'F+ , F-'!AJ$3))</f>
        <v>1.5767241581053557E-2</v>
      </c>
      <c r="AK194" s="1" cm="1">
        <f t="array" ref="AK194">[1]!table_weight[GKReflexes]*(('F+ , F-'!AK$2-[1]!tbl_gk[[#This Row],[GKReflexes]])/('F+ , F-'!AK$2-'F+ , F-'!AK$3))</f>
        <v>4.7371801372409796E-2</v>
      </c>
    </row>
    <row r="195" spans="1:37" x14ac:dyDescent="0.55000000000000004">
      <c r="A195" s="8">
        <f>[1]!tbl_gk[[#This Row],[ID]]</f>
        <v>188938</v>
      </c>
      <c r="B195" s="2" cm="1">
        <f t="array" ref="B195">[1]!table_weight[ValueEUR]*(('F+ , F-'!B$2-[1]!tbl_gk[[#This Row],[ValueEUR]])/('F+ , F-'!B$2-'F+ , F-'!B$3))</f>
        <v>7.4388200703228241E-5</v>
      </c>
      <c r="C195" s="2" cm="1">
        <f t="array" ref="C195">[1]!table_weight[WageEUR]*(('F+ , F-'!C$2-[1]!tbl_gk[[#This Row],[WageEUR]])/('F+ , F-'!C$2-'F+ , F-'!C$3))</f>
        <v>5.4769309433185431E-4</v>
      </c>
      <c r="D195" s="2" cm="1">
        <f t="array" ref="D195">[1]!table_weight[Crossing]*(('F+ , F-'!D$2-[1]!tbl_gk[[#This Row],[Crossing]])/('F+ , F-'!D$2-'F+ , F-'!D$3))</f>
        <v>3.3625286215233793E-2</v>
      </c>
      <c r="E195" s="2" cm="1">
        <f t="array" ref="E195">[1]!table_weight[Finishing]*(('F+ , F-'!E$2-[1]!tbl_gk[[#This Row],[Finishing]])/('F+ , F-'!E$2-'F+ , F-'!E$3))</f>
        <v>1.59720109522359E-2</v>
      </c>
      <c r="F195" s="2" cm="1">
        <f t="array" ref="F195">[1]!table_weight[HeadingAccuracy]*(('F+ , F-'!F$2-[1]!tbl_gk[[#This Row],[HeadingAccuracy]])/('F+ , F-'!F$2-'F+ , F-'!F$3))</f>
        <v>1.1274360672166649E-2</v>
      </c>
      <c r="G195" s="2" cm="1">
        <f t="array" ref="G195">[1]!table_weight[ShortPassing]*(('F+ , F-'!G$2-[1]!tbl_gk[[#This Row],[ShortPassing]])/('F+ , F-'!G$2-'F+ , F-'!G$3))</f>
        <v>5.3440942305594832E-2</v>
      </c>
      <c r="H195" s="2" cm="1">
        <f t="array" ref="H195">[1]!table_weight[Volleys]*(('F+ , F-'!H$2-[1]!tbl_gk[[#This Row],[Volleys]])/('F+ , F-'!H$2-'F+ , F-'!H$3))</f>
        <v>1.2731313077869197E-3</v>
      </c>
      <c r="I195" s="2" cm="1">
        <f t="array" ref="I195">[1]!table_weight[Dribbling]*(('F+ , F-'!I$2-[1]!tbl_gk[[#This Row],[Dribbling]])/('F+ , F-'!I$2-'F+ , F-'!I$3))</f>
        <v>1.7601807988178481E-2</v>
      </c>
      <c r="J195" s="2" cm="1">
        <f t="array" ref="J195">[1]!table_weight[Curve]*(('F+ , F-'!J$2-[1]!tbl_gk[[#This Row],[Curve]])/('F+ , F-'!J$2-'F+ , F-'!J$3))</f>
        <v>9.6339113680153961E-3</v>
      </c>
      <c r="K195" s="2" cm="1">
        <f t="array" ref="K195">[1]!table_weight[FKAccuracy]*(('F+ , F-'!K$2-[1]!tbl_gk[[#This Row],[FKAccuracy]])/('F+ , F-'!K$2-'F+ , F-'!K$3))</f>
        <v>9.1268634012777444E-3</v>
      </c>
      <c r="L195" s="2" cm="1">
        <f t="array" ref="L195">[1]!table_weight[LongPassing]*(('F+ , F-'!L$2-[1]!tbl_gk[[#This Row],[LongPassing]])/('F+ , F-'!L$2-'F+ , F-'!L$3))</f>
        <v>1.2994178401819162E-2</v>
      </c>
      <c r="M195" s="2" cm="1">
        <f t="array" ref="M195">[1]!table_weight[BallControl]*(('F+ , F-'!M$2-[1]!tbl_gk[[#This Row],[BallControl]])/('F+ , F-'!M$2-'F+ , F-'!M$3))</f>
        <v>1.0865313572949679E-2</v>
      </c>
      <c r="N195" s="2" cm="1">
        <f t="array" ref="N195">[1]!table_weight[Acceleration]*(('F+ , F-'!N$2-[1]!tbl_gk[[#This Row],[Acceleration]])/('F+ , F-'!N$2-'F+ , F-'!N$3))</f>
        <v>4.7352314823099848E-3</v>
      </c>
      <c r="O195" s="2" cm="1">
        <f t="array" ref="O195">[1]!table_weight[SprintSpeed]*(('F+ , F-'!O$2-[1]!tbl_gk[[#This Row],[SprintSpeed]])/('F+ , F-'!O$2-'F+ , F-'!O$3))</f>
        <v>4.2166108913903209E-3</v>
      </c>
      <c r="P195" s="2" cm="1">
        <f t="array" ref="P195">[1]!table_weight[Agility]*(('F+ , F-'!P$2-[1]!tbl_gk[[#This Row],[Agility]])/('F+ , F-'!P$2-'F+ , F-'!P$3))</f>
        <v>5.85055346235752E-4</v>
      </c>
      <c r="Q195" s="2" cm="1">
        <f t="array" ref="Q195">[1]!table_weight[Reactions]*(('F+ , F-'!Q$2-[1]!tbl_gk[[#This Row],[Reactions]])/('F+ , F-'!Q$2-'F+ , F-'!Q$3))</f>
        <v>1.4437976002021271E-3</v>
      </c>
      <c r="R195" s="2" cm="1">
        <f t="array" ref="R195">[1]!table_weight[Balance]*(('F+ , F-'!R$2-[1]!tbl_gk[[#This Row],[Balance]])/('F+ , F-'!R$2-'F+ , F-'!R$3))</f>
        <v>9.9340009809825627E-4</v>
      </c>
      <c r="S195" s="2" cm="1">
        <f t="array" ref="S195">[1]!table_weight[ShotPower]*(('F+ , F-'!S$2-[1]!tbl_gk[[#This Row],[ShotPower]])/('F+ , F-'!S$2-'F+ , F-'!S$3))</f>
        <v>5.1941499031661464E-3</v>
      </c>
      <c r="T195" s="2" cm="1">
        <f t="array" ref="T195">[1]!table_weight[Jumping]*(('F+ , F-'!T$2-[1]!tbl_gk[[#This Row],[Jumping]])/('F+ , F-'!T$2-'F+ , F-'!T$3))</f>
        <v>2.0609046389982004E-3</v>
      </c>
      <c r="U195" s="2" cm="1">
        <f t="array" ref="U195">[1]!table_weight[Stamina]*(('F+ , F-'!U$2-[1]!tbl_gk[[#This Row],[Stamina]])/('F+ , F-'!U$2-'F+ , F-'!U$3))</f>
        <v>6.0109718637447497E-3</v>
      </c>
      <c r="V195" s="2" cm="1">
        <f t="array" ref="V195">[1]!table_weight[Strength]*(('F+ , F-'!V$2-[1]!tbl_gk[[#This Row],[Strength]])/('F+ , F-'!V$2-'F+ , F-'!V$3))</f>
        <v>1.8634012777608722E-2</v>
      </c>
      <c r="W195" s="2" cm="1">
        <f t="array" ref="W195">[1]!table_weight[LongShots]*(('F+ , F-'!W$2-[1]!tbl_gk[[#This Row],[LongShots]])/('F+ , F-'!W$2-'F+ , F-'!W$3))</f>
        <v>7.7912248547492196E-3</v>
      </c>
      <c r="X195" s="2" cm="1">
        <f t="array" ref="X195">[1]!table_weight[Aggression]*(('F+ , F-'!X$2-[1]!tbl_gk[[#This Row],[Aggression]])/('F+ , F-'!X$2-'F+ , F-'!X$3))</f>
        <v>1.2169151201703659E-2</v>
      </c>
      <c r="Y195" s="2" cm="1">
        <f t="array" ref="Y195">[1]!table_weight[Interceptions]*(('F+ , F-'!Y$2-[1]!tbl_gk[[#This Row],[Interceptions]])/('F+ , F-'!Y$2-'F+ , F-'!Y$3))</f>
        <v>1.3851066408443219E-2</v>
      </c>
      <c r="Z195" s="2" cm="1">
        <f t="array" ref="Z195">[1]!table_weight[Positioning]*(('F+ , F-'!Z$2-[1]!tbl_gk[[#This Row],[Positioning]])/('F+ , F-'!Z$2-'F+ , F-'!Z$3))</f>
        <v>4.4366697089544168E-4</v>
      </c>
      <c r="AA195" s="2" cm="1">
        <f t="array" ref="AA195">[1]!table_weight[Vision]*(('F+ , F-'!AA$2-[1]!tbl_gk[[#This Row],[Vision]])/('F+ , F-'!AA$2-'F+ , F-'!AA$3))</f>
        <v>2.7684818983875824E-2</v>
      </c>
      <c r="AB195" s="2" cm="1">
        <f t="array" ref="AB195">[1]!table_weight[Penalties]*(('F+ , F-'!AB$2-[1]!tbl_gk[[#This Row],[Penalties]])/('F+ , F-'!AB$2-'F+ , F-'!AB$3))</f>
        <v>2.3488251400346914E-3</v>
      </c>
      <c r="AC195" s="2" cm="1">
        <f t="array" ref="AC195">[1]!table_weight[Composure]*(('F+ , F-'!AC$2-[1]!tbl_gk[[#This Row],[Composure]])/('F+ , F-'!AC$2-'F+ , F-'!AC$3))</f>
        <v>6.4048164219492846E-4</v>
      </c>
      <c r="AD195" s="2" cm="1">
        <f t="array" ref="AD195">[1]!table_weight[Marking]*(('F+ , F-'!AD$2-[1]!tbl_gk[[#This Row],[Marking]])/('F+ , F-'!AD$2-'F+ , F-'!AD$3))</f>
        <v>2.8394686137308601E-2</v>
      </c>
      <c r="AE195" s="2" cm="1">
        <f t="array" ref="AE195">[1]!table_weight[StandingTackle]*(('F+ , F-'!AE$2-[1]!tbl_gk[[#This Row],[StandingTackle]])/('F+ , F-'!AE$2-'F+ , F-'!AE$3))</f>
        <v>2.465854322450484E-2</v>
      </c>
      <c r="AF195" s="2" cm="1">
        <f t="array" ref="AF195">[1]!table_weight[SlidingTackle]*(('F+ , F-'!AF$2-[1]!tbl_gk[[#This Row],[SlidingTackle]])/('F+ , F-'!AF$2-'F+ , F-'!AF$3))</f>
        <v>7.4722858256075263E-3</v>
      </c>
      <c r="AG195" s="2" cm="1">
        <f t="array" ref="AG195">[1]!table_weight[GKDiving]*(('F+ , F-'!AG$2-[1]!tbl_gk[[#This Row],[GKDiving]])/('F+ , F-'!AG$2-'F+ , F-'!AG$3))</f>
        <v>2.7329885407159499E-2</v>
      </c>
      <c r="AH195" s="2" cm="1">
        <f t="array" ref="AH195">[1]!table_weight[GKHandling]*(('F+ , F-'!AH$2-[1]!tbl_gk[[#This Row],[GKHandling]])/('F+ , F-'!AH$2-'F+ , F-'!AH$3))</f>
        <v>3.9212444279837541E-2</v>
      </c>
      <c r="AI195" s="2" cm="1">
        <f t="array" ref="AI195">[1]!table_weight[GKKicking]*(('F+ , F-'!AI$2-[1]!tbl_gk[[#This Row],[GKKicking]])/('F+ , F-'!AI$2-'F+ , F-'!AI$3))</f>
        <v>2.3255247946455719E-2</v>
      </c>
      <c r="AJ195" s="2" cm="1">
        <f t="array" ref="AJ195">[1]!table_weight[GKPositioning]*(('F+ , F-'!AJ$2-[1]!tbl_gk[[#This Row],[GKPositioning]])/('F+ , F-'!AJ$2-'F+ , F-'!AJ$3))</f>
        <v>1.0721724275116419E-2</v>
      </c>
      <c r="AK195" s="2" cm="1">
        <f t="array" ref="AK195">[1]!table_weight[GKReflexes]*(('F+ , F-'!AK$2-[1]!tbl_gk[[#This Row],[GKReflexes]])/('F+ , F-'!AK$2-'F+ , F-'!AK$3))</f>
        <v>3.0973870128114096E-2</v>
      </c>
    </row>
    <row r="196" spans="1:37" x14ac:dyDescent="0.55000000000000004">
      <c r="A196" s="7">
        <f>[1]!tbl_gk[[#This Row],[ID]]</f>
        <v>188943</v>
      </c>
      <c r="B196" s="1" cm="1">
        <f t="array" ref="B196">[1]!table_weight[ValueEUR]*(('F+ , F-'!B$2-[1]!tbl_gk[[#This Row],[ValueEUR]])/('F+ , F-'!B$2-'F+ , F-'!B$3))</f>
        <v>1.1109152412904099E-2</v>
      </c>
      <c r="C196" s="1" cm="1">
        <f t="array" ref="C196">[1]!table_weight[WageEUR]*(('F+ , F-'!C$2-[1]!tbl_gk[[#This Row],[WageEUR]])/('F+ , F-'!C$2-'F+ , F-'!C$3))</f>
        <v>6.6505590026010881E-3</v>
      </c>
      <c r="D196" s="1" cm="1">
        <f t="array" ref="D196">[1]!table_weight[Crossing]*(('F+ , F-'!D$2-[1]!tbl_gk[[#This Row],[Crossing]])/('F+ , F-'!D$2-'F+ , F-'!D$3))</f>
        <v>3.4746129089074922E-2</v>
      </c>
      <c r="E196" s="1" cm="1">
        <f t="array" ref="E196">[1]!table_weight[Finishing]*(('F+ , F-'!E$2-[1]!tbl_gk[[#This Row],[Finishing]])/('F+ , F-'!E$2-'F+ , F-'!E$3))</f>
        <v>1.3975509583206414E-2</v>
      </c>
      <c r="F196" s="1" cm="1">
        <f t="array" ref="F196">[1]!table_weight[HeadingAccuracy]*(('F+ , F-'!F$2-[1]!tbl_gk[[#This Row],[HeadingAccuracy]])/('F+ , F-'!F$2-'F+ , F-'!F$3))</f>
        <v>1.1691929585950599E-2</v>
      </c>
      <c r="G196" s="1" cm="1">
        <f t="array" ref="G196">[1]!table_weight[ShortPassing]*(('F+ , F-'!G$2-[1]!tbl_gk[[#This Row],[ShortPassing]])/('F+ , F-'!G$2-'F+ , F-'!G$3))</f>
        <v>5.3440942305594832E-2</v>
      </c>
      <c r="H196" s="1" cm="1">
        <f t="array" ref="H196">[1]!table_weight[Volleys]*(('F+ , F-'!H$2-[1]!tbl_gk[[#This Row],[Volleys]])/('F+ , F-'!H$2-'F+ , F-'!H$3))</f>
        <v>1.6203489371833524E-3</v>
      </c>
      <c r="I196" s="1" cm="1">
        <f t="array" ref="I196">[1]!table_weight[Dribbling]*(('F+ , F-'!I$2-[1]!tbl_gk[[#This Row],[Dribbling]])/('F+ , F-'!I$2-'F+ , F-'!I$3))</f>
        <v>2.0535442652874894E-2</v>
      </c>
      <c r="J196" s="1" cm="1">
        <f t="array" ref="J196">[1]!table_weight[Curve]*(('F+ , F-'!J$2-[1]!tbl_gk[[#This Row],[Curve]])/('F+ , F-'!J$2-'F+ , F-'!J$3))</f>
        <v>9.295879390190295E-3</v>
      </c>
      <c r="K196" s="1" cm="1">
        <f t="array" ref="K196">[1]!table_weight[FKAccuracy]*(('F+ , F-'!K$2-[1]!tbl_gk[[#This Row],[FKAccuracy]])/('F+ , F-'!K$2-'F+ , F-'!K$3))</f>
        <v>9.4310921813203358E-3</v>
      </c>
      <c r="L196" s="1" cm="1">
        <f t="array" ref="L196">[1]!table_weight[LongPassing]*(('F+ , F-'!L$2-[1]!tbl_gk[[#This Row],[LongPassing]])/('F+ , F-'!L$2-'F+ , F-'!L$3))</f>
        <v>3.031974960424471E-2</v>
      </c>
      <c r="M196" s="1" cm="1">
        <f t="array" ref="M196">[1]!table_weight[BallControl]*(('F+ , F-'!M$2-[1]!tbl_gk[[#This Row],[BallControl]])/('F+ , F-'!M$2-'F+ , F-'!M$3))</f>
        <v>9.9960884871137055E-3</v>
      </c>
      <c r="N196" s="1" cm="1">
        <f t="array" ref="N196">[1]!table_weight[Acceleration]*(('F+ , F-'!N$2-[1]!tbl_gk[[#This Row],[Acceleration]])/('F+ , F-'!N$2-'F+ , F-'!N$3))</f>
        <v>4.9607186957533181E-3</v>
      </c>
      <c r="O196" s="1" cm="1">
        <f t="array" ref="O196">[1]!table_weight[SprintSpeed]*(('F+ , F-'!O$2-[1]!tbl_gk[[#This Row],[SprintSpeed]])/('F+ , F-'!O$2-'F+ , F-'!O$3))</f>
        <v>4.2166108913903209E-3</v>
      </c>
      <c r="P196" s="1" cm="1">
        <f t="array" ref="P196">[1]!table_weight[Agility]*(('F+ , F-'!P$2-[1]!tbl_gk[[#This Row],[Agility]])/('F+ , F-'!P$2-'F+ , F-'!P$3))</f>
        <v>3.2763099389202109E-3</v>
      </c>
      <c r="Q196" s="1" cm="1">
        <f t="array" ref="Q196">[1]!table_weight[Reactions]*(('F+ , F-'!Q$2-[1]!tbl_gk[[#This Row],[Reactions]])/('F+ , F-'!Q$2-'F+ , F-'!Q$3))</f>
        <v>3.0938520004331294E-4</v>
      </c>
      <c r="R196" s="1" cm="1">
        <f t="array" ref="R196">[1]!table_weight[Balance]*(('F+ , F-'!R$2-[1]!tbl_gk[[#This Row],[Balance]])/('F+ , F-'!R$2-'F+ , F-'!R$3))</f>
        <v>1.9868001961965125E-3</v>
      </c>
      <c r="S196" s="1" cm="1">
        <f t="array" ref="S196">[1]!table_weight[ShotPower]*(('F+ , F-'!S$2-[1]!tbl_gk[[#This Row],[ShotPower]])/('F+ , F-'!S$2-'F+ , F-'!S$3))</f>
        <v>2.8567824467413809E-3</v>
      </c>
      <c r="T196" s="1" cm="1">
        <f t="array" ref="T196">[1]!table_weight[Jumping]*(('F+ , F-'!T$2-[1]!tbl_gk[[#This Row],[Jumping]])/('F+ , F-'!T$2-'F+ , F-'!T$3))</f>
        <v>6.8696821299940006E-4</v>
      </c>
      <c r="U196" s="1" cm="1">
        <f t="array" ref="U196">[1]!table_weight[Stamina]*(('F+ , F-'!U$2-[1]!tbl_gk[[#This Row],[Stamina]])/('F+ , F-'!U$2-'F+ , F-'!U$3))</f>
        <v>0</v>
      </c>
      <c r="V196" s="1" cm="1">
        <f t="array" ref="V196">[1]!table_weight[Strength]*(('F+ , F-'!V$2-[1]!tbl_gk[[#This Row],[Strength]])/('F+ , F-'!V$2-'F+ , F-'!V$3))</f>
        <v>8.8733394179089167E-3</v>
      </c>
      <c r="W196" s="1" cm="1">
        <f t="array" ref="W196">[1]!table_weight[LongShots]*(('F+ , F-'!W$2-[1]!tbl_gk[[#This Row],[LongShots]])/('F+ , F-'!W$2-'F+ , F-'!W$3))</f>
        <v>8.3106398450658349E-3</v>
      </c>
      <c r="X196" s="1" cm="1">
        <f t="array" ref="X196">[1]!table_weight[Aggression]*(('F+ , F-'!X$2-[1]!tbl_gk[[#This Row],[Aggression]])/('F+ , F-'!X$2-'F+ , F-'!X$3))</f>
        <v>9.1268634012777444E-3</v>
      </c>
      <c r="Y196" s="1" cm="1">
        <f t="array" ref="Y196">[1]!table_weight[Interceptions]*(('F+ , F-'!Y$2-[1]!tbl_gk[[#This Row],[Interceptions]])/('F+ , F-'!Y$2-'F+ , F-'!Y$3))</f>
        <v>1.5236173049287543E-2</v>
      </c>
      <c r="Z196" s="1" cm="1">
        <f t="array" ref="Z196">[1]!table_weight[Positioning]*(('F+ , F-'!Z$2-[1]!tbl_gk[[#This Row],[Positioning]])/('F+ , F-'!Z$2-'F+ , F-'!Z$3))</f>
        <v>1.1831119223878444E-3</v>
      </c>
      <c r="AA196" s="1" cm="1">
        <f t="array" ref="AA196">[1]!table_weight[Vision]*(('F+ , F-'!AA$2-[1]!tbl_gk[[#This Row],[Vision]])/('F+ , F-'!AA$2-'F+ , F-'!AA$3))</f>
        <v>1.7036811682385123E-2</v>
      </c>
      <c r="AB196" s="1" cm="1">
        <f t="array" ref="AB196">[1]!table_weight[Penalties]*(('F+ , F-'!AB$2-[1]!tbl_gk[[#This Row],[Penalties]])/('F+ , F-'!AB$2-'F+ , F-'!AB$3))</f>
        <v>2.2313838830329571E-3</v>
      </c>
      <c r="AC196" s="1" cm="1">
        <f t="array" ref="AC196">[1]!table_weight[Composure]*(('F+ , F-'!AC$2-[1]!tbl_gk[[#This Row],[Composure]])/('F+ , F-'!AC$2-'F+ , F-'!AC$3))</f>
        <v>3.2024082109746423E-4</v>
      </c>
      <c r="AD196" s="1" cm="1">
        <f t="array" ref="AD196">[1]!table_weight[Marking]*(('F+ , F-'!AD$2-[1]!tbl_gk[[#This Row],[Marking]])/('F+ , F-'!AD$2-'F+ , F-'!AD$3))</f>
        <v>2.366223844775717E-2</v>
      </c>
      <c r="AE196" s="1" cm="1">
        <f t="array" ref="AE196">[1]!table_weight[StandingTackle]*(('F+ , F-'!AE$2-[1]!tbl_gk[[#This Row],[StandingTackle]])/('F+ , F-'!AE$2-'F+ , F-'!AE$3))</f>
        <v>2.465854322450484E-2</v>
      </c>
      <c r="AF196" s="1" cm="1">
        <f t="array" ref="AF196">[1]!table_weight[SlidingTackle]*(('F+ , F-'!AF$2-[1]!tbl_gk[[#This Row],[SlidingTackle]])/('F+ , F-'!AF$2-'F+ , F-'!AF$3))</f>
        <v>1.120842873841129E-2</v>
      </c>
      <c r="AG196" s="1" cm="1">
        <f t="array" ref="AG196">[1]!table_weight[GKDiving]*(('F+ , F-'!AG$2-[1]!tbl_gk[[#This Row],[GKDiving]])/('F+ , F-'!AG$2-'F+ , F-'!AG$3))</f>
        <v>1.0248707027684812E-2</v>
      </c>
      <c r="AH196" s="1" cm="1">
        <f t="array" ref="AH196">[1]!table_weight[GKHandling]*(('F+ , F-'!AH$2-[1]!tbl_gk[[#This Row],[GKHandling]])/('F+ , F-'!AH$2-'F+ , F-'!AH$3))</f>
        <v>1.4259070647213651E-2</v>
      </c>
      <c r="AI196" s="1" cm="1">
        <f t="array" ref="AI196">[1]!table_weight[GKKicking]*(('F+ , F-'!AI$2-[1]!tbl_gk[[#This Row],[GKKicking]])/('F+ , F-'!AI$2-'F+ , F-'!AI$3))</f>
        <v>1.2522056586553079E-2</v>
      </c>
      <c r="AJ196" s="1" cm="1">
        <f t="array" ref="AJ196">[1]!table_weight[GKPositioning]*(('F+ , F-'!AJ$2-[1]!tbl_gk[[#This Row],[GKPositioning]])/('F+ , F-'!AJ$2-'F+ , F-'!AJ$3))</f>
        <v>3.7841379794528538E-3</v>
      </c>
      <c r="AK196" s="1" cm="1">
        <f t="array" ref="AK196">[1]!table_weight[GKReflexes]*(('F+ , F-'!AK$2-[1]!tbl_gk[[#This Row],[GKReflexes]])/('F+ , F-'!AK$2-'F+ , F-'!AK$3))</f>
        <v>5.4659770814318998E-3</v>
      </c>
    </row>
    <row r="197" spans="1:37" x14ac:dyDescent="0.55000000000000004">
      <c r="A197" s="8">
        <f>[1]!tbl_gk[[#This Row],[ID]]</f>
        <v>188968</v>
      </c>
      <c r="B197" s="2" cm="1">
        <f t="array" ref="B197">[1]!table_weight[ValueEUR]*(('F+ , F-'!B$2-[1]!tbl_gk[[#This Row],[ValueEUR]])/('F+ , F-'!B$2-'F+ , F-'!B$3))</f>
        <v>2.4415380396785701E-4</v>
      </c>
      <c r="C197" s="2" cm="1">
        <f t="array" ref="C197">[1]!table_weight[WageEUR]*(('F+ , F-'!C$2-[1]!tbl_gk[[#This Row],[WageEUR]])/('F+ , F-'!C$2-'F+ , F-'!C$3))</f>
        <v>8.6066057680719962E-4</v>
      </c>
      <c r="D197" s="2" cm="1">
        <f t="array" ref="D197">[1]!table_weight[Crossing]*(('F+ , F-'!D$2-[1]!tbl_gk[[#This Row],[Crossing]])/('F+ , F-'!D$2-'F+ , F-'!D$3))</f>
        <v>3.5866971962916043E-2</v>
      </c>
      <c r="E197" s="2" cm="1">
        <f t="array" ref="E197">[1]!table_weight[Finishing]*(('F+ , F-'!E$2-[1]!tbl_gk[[#This Row],[Finishing]])/('F+ , F-'!E$2-'F+ , F-'!E$3))</f>
        <v>1.1979008214176926E-2</v>
      </c>
      <c r="F197" s="2" cm="1">
        <f t="array" ref="F197">[1]!table_weight[HeadingAccuracy]*(('F+ , F-'!F$2-[1]!tbl_gk[[#This Row],[HeadingAccuracy]])/('F+ , F-'!F$2-'F+ , F-'!F$3))</f>
        <v>7.5162404481111007E-3</v>
      </c>
      <c r="G197" s="2" cm="1">
        <f t="array" ref="G197">[1]!table_weight[ShortPassing]*(('F+ , F-'!G$2-[1]!tbl_gk[[#This Row],[ShortPassing]])/('F+ , F-'!G$2-'F+ , F-'!G$3))</f>
        <v>4.0783877022690797E-2</v>
      </c>
      <c r="H197" s="2" cm="1">
        <f t="array" ref="H197">[1]!table_weight[Volleys]*(('F+ , F-'!H$2-[1]!tbl_gk[[#This Row],[Volleys]])/('F+ , F-'!H$2-'F+ , F-'!H$3))</f>
        <v>1.3888705175857305E-3</v>
      </c>
      <c r="I197" s="2" cm="1">
        <f t="array" ref="I197">[1]!table_weight[Dribbling]*(('F+ , F-'!I$2-[1]!tbl_gk[[#This Row],[Dribbling]])/('F+ , F-'!I$2-'F+ , F-'!I$3))</f>
        <v>1.6623929766613008E-2</v>
      </c>
      <c r="J197" s="2" cm="1">
        <f t="array" ref="J197">[1]!table_weight[Curve]*(('F+ , F-'!J$2-[1]!tbl_gk[[#This Row],[Curve]])/('F+ , F-'!J$2-'F+ , F-'!J$3))</f>
        <v>8.9578474123651938E-3</v>
      </c>
      <c r="K197" s="2" cm="1">
        <f t="array" ref="K197">[1]!table_weight[FKAccuracy]*(('F+ , F-'!K$2-[1]!tbl_gk[[#This Row],[FKAccuracy]])/('F+ , F-'!K$2-'F+ , F-'!K$3))</f>
        <v>8.8226346212351529E-3</v>
      </c>
      <c r="L197" s="2" cm="1">
        <f t="array" ref="L197">[1]!table_weight[LongPassing]*(('F+ , F-'!L$2-[1]!tbl_gk[[#This Row],[LongPassing]])/('F+ , F-'!L$2-'F+ , F-'!L$3))</f>
        <v>2.1656964003031933E-2</v>
      </c>
      <c r="M197" s="2" cm="1">
        <f t="array" ref="M197">[1]!table_weight[BallControl]*(('F+ , F-'!M$2-[1]!tbl_gk[[#This Row],[BallControl]])/('F+ , F-'!M$2-'F+ , F-'!M$3))</f>
        <v>9.561475944195718E-3</v>
      </c>
      <c r="N197" s="2" cm="1">
        <f t="array" ref="N197">[1]!table_weight[Acceleration]*(('F+ , F-'!N$2-[1]!tbl_gk[[#This Row],[Acceleration]])/('F+ , F-'!N$2-'F+ , F-'!N$3))</f>
        <v>6.5391291898566463E-3</v>
      </c>
      <c r="O197" s="2" cm="1">
        <f t="array" ref="O197">[1]!table_weight[SprintSpeed]*(('F+ , F-'!O$2-[1]!tbl_gk[[#This Row],[SprintSpeed]])/('F+ , F-'!O$2-'F+ , F-'!O$3))</f>
        <v>8.4332217827806418E-3</v>
      </c>
      <c r="P197" s="2" cm="1">
        <f t="array" ref="P197">[1]!table_weight[Agility]*(('F+ , F-'!P$2-[1]!tbl_gk[[#This Row],[Agility]])/('F+ , F-'!P$2-'F+ , F-'!P$3))</f>
        <v>2.8082656619316097E-3</v>
      </c>
      <c r="Q197" s="2" cm="1">
        <f t="array" ref="Q197">[1]!table_weight[Reactions]*(('F+ , F-'!Q$2-[1]!tbl_gk[[#This Row],[Reactions]])/('F+ , F-'!Q$2-'F+ , F-'!Q$3))</f>
        <v>1.0312840001443764E-3</v>
      </c>
      <c r="R197" s="2" cm="1">
        <f t="array" ref="R197">[1]!table_weight[Balance]*(('F+ , F-'!R$2-[1]!tbl_gk[[#This Row],[Balance]])/('F+ , F-'!R$2-'F+ , F-'!R$3))</f>
        <v>6.8296256744255124E-4</v>
      </c>
      <c r="S197" s="2" cm="1">
        <f t="array" ref="S197">[1]!table_weight[ShotPower]*(('F+ , F-'!S$2-[1]!tbl_gk[[#This Row],[ShotPower]])/('F+ , F-'!S$2-'F+ , F-'!S$3))</f>
        <v>5.7135648934827617E-3</v>
      </c>
      <c r="T197" s="2" cm="1">
        <f t="array" ref="T197">[1]!table_weight[Jumping]*(('F+ , F-'!T$2-[1]!tbl_gk[[#This Row],[Jumping]])/('F+ , F-'!T$2-'F+ , F-'!T$3))</f>
        <v>2.5761307987477505E-3</v>
      </c>
      <c r="U197" s="2" cm="1">
        <f t="array" ref="U197">[1]!table_weight[Stamina]*(('F+ , F-'!U$2-[1]!tbl_gk[[#This Row],[Stamina]])/('F+ , F-'!U$2-'F+ , F-'!U$3))</f>
        <v>1.0304523194991E-2</v>
      </c>
      <c r="V197" s="2" cm="1">
        <f t="array" ref="V197">[1]!table_weight[Strength]*(('F+ , F-'!V$2-[1]!tbl_gk[[#This Row],[Strength]])/('F+ , F-'!V$2-'F+ , F-'!V$3))</f>
        <v>5.0578034682080823E-2</v>
      </c>
      <c r="W197" s="2" cm="1">
        <f t="array" ref="W197">[1]!table_weight[LongShots]*(('F+ , F-'!W$2-[1]!tbl_gk[[#This Row],[LongShots]])/('F+ , F-'!W$2-'F+ , F-'!W$3))</f>
        <v>8.3106398450658349E-3</v>
      </c>
      <c r="X197" s="2" cm="1">
        <f t="array" ref="X197">[1]!table_weight[Aggression]*(('F+ , F-'!X$2-[1]!tbl_gk[[#This Row],[Aggression]])/('F+ , F-'!X$2-'F+ , F-'!X$3))</f>
        <v>1.460298144204439E-2</v>
      </c>
      <c r="Y197" s="2" cm="1">
        <f t="array" ref="Y197">[1]!table_weight[Interceptions]*(('F+ , F-'!Y$2-[1]!tbl_gk[[#This Row],[Interceptions]])/('F+ , F-'!Y$2-'F+ , F-'!Y$3))</f>
        <v>1.3851066408443219E-2</v>
      </c>
      <c r="Z197" s="2" cm="1">
        <f t="array" ref="Z197">[1]!table_weight[Positioning]*(('F+ , F-'!Z$2-[1]!tbl_gk[[#This Row],[Positioning]])/('F+ , F-'!Z$2-'F+ , F-'!Z$3))</f>
        <v>4.4366697089544168E-4</v>
      </c>
      <c r="AA197" s="2" cm="1">
        <f t="array" ref="AA197">[1]!table_weight[Vision]*(('F+ , F-'!AA$2-[1]!tbl_gk[[#This Row],[Vision]])/('F+ , F-'!AA$2-'F+ , F-'!AA$3))</f>
        <v>1.2067741608356128E-2</v>
      </c>
      <c r="AB197" s="2" cm="1">
        <f t="array" ref="AB197">[1]!table_weight[Penalties]*(('F+ , F-'!AB$2-[1]!tbl_gk[[#This Row],[Penalties]])/('F+ , F-'!AB$2-'F+ , F-'!AB$3))</f>
        <v>2.1922367973657118E-3</v>
      </c>
      <c r="AC197" s="2" cm="1">
        <f t="array" ref="AC197">[1]!table_weight[Composure]*(('F+ , F-'!AC$2-[1]!tbl_gk[[#This Row],[Composure]])/('F+ , F-'!AC$2-'F+ , F-'!AC$3))</f>
        <v>9.0734899310948201E-4</v>
      </c>
      <c r="AD197" s="2" cm="1">
        <f t="array" ref="AD197">[1]!table_weight[Marking]*(('F+ , F-'!AD$2-[1]!tbl_gk[[#This Row],[Marking]])/('F+ , F-'!AD$2-'F+ , F-'!AD$3))</f>
        <v>1.8929790758205733E-2</v>
      </c>
      <c r="AE197" s="2" cm="1">
        <f t="array" ref="AE197">[1]!table_weight[StandingTackle]*(('F+ , F-'!AE$2-[1]!tbl_gk[[#This Row],[StandingTackle]])/('F+ , F-'!AE$2-'F+ , F-'!AE$3))</f>
        <v>1.5691800233775807E-2</v>
      </c>
      <c r="AF197" s="2" cm="1">
        <f t="array" ref="AF197">[1]!table_weight[SlidingTackle]*(('F+ , F-'!AF$2-[1]!tbl_gk[[#This Row],[SlidingTackle]])/('F+ , F-'!AF$2-'F+ , F-'!AF$3))</f>
        <v>5.977828660486021E-3</v>
      </c>
      <c r="AG197" s="2" cm="1">
        <f t="array" ref="AG197">[1]!table_weight[GKDiving]*(('F+ , F-'!AG$2-[1]!tbl_gk[[#This Row],[GKDiving]])/('F+ , F-'!AG$2-'F+ , F-'!AG$3))</f>
        <v>3.4162356758949373E-2</v>
      </c>
      <c r="AH197" s="2" cm="1">
        <f t="array" ref="AH197">[1]!table_weight[GKHandling]*(('F+ , F-'!AH$2-[1]!tbl_gk[[#This Row],[GKHandling]])/('F+ , F-'!AH$2-'F+ , F-'!AH$3))</f>
        <v>3.7430060448935834E-2</v>
      </c>
      <c r="AI197" s="2" cm="1">
        <f t="array" ref="AI197">[1]!table_weight[GKKicking]*(('F+ , F-'!AI$2-[1]!tbl_gk[[#This Row],[GKKicking]])/('F+ , F-'!AI$2-'F+ , F-'!AI$3))</f>
        <v>2.5938545786431375E-2</v>
      </c>
      <c r="AJ197" s="2" cm="1">
        <f t="array" ref="AJ197">[1]!table_weight[GKPositioning]*(('F+ , F-'!AJ$2-[1]!tbl_gk[[#This Row],[GKPositioning]])/('F+ , F-'!AJ$2-'F+ , F-'!AJ$3))</f>
        <v>1.3244482928084987E-2</v>
      </c>
      <c r="AK197" s="2" cm="1">
        <f t="array" ref="AK197">[1]!table_weight[GKReflexes]*(('F+ , F-'!AK$2-[1]!tbl_gk[[#This Row],[GKReflexes]])/('F+ , F-'!AK$2-'F+ , F-'!AK$3))</f>
        <v>3.6439847209545996E-2</v>
      </c>
    </row>
    <row r="198" spans="1:37" x14ac:dyDescent="0.55000000000000004">
      <c r="A198" s="7">
        <f>[1]!tbl_gk[[#This Row],[ID]]</f>
        <v>189013</v>
      </c>
      <c r="B198" s="1" cm="1">
        <f t="array" ref="B198">[1]!table_weight[ValueEUR]*(('F+ , F-'!B$2-[1]!tbl_gk[[#This Row],[ValueEUR]])/('F+ , F-'!B$2-'F+ , F-'!B$3))</f>
        <v>3.7348432718218329E-5</v>
      </c>
      <c r="C198" s="1" cm="1">
        <f t="array" ref="C198">[1]!table_weight[WageEUR]*(('F+ , F-'!C$2-[1]!tbl_gk[[#This Row],[WageEUR]])/('F+ , F-'!C$2-'F+ , F-'!C$3))</f>
        <v>7.8241870618836313E-5</v>
      </c>
      <c r="D198" s="1" cm="1">
        <f t="array" ref="D198">[1]!table_weight[Crossing]*(('F+ , F-'!D$2-[1]!tbl_gk[[#This Row],[Crossing]])/('F+ , F-'!D$2-'F+ , F-'!D$3))</f>
        <v>2.5779386098345909E-2</v>
      </c>
      <c r="E198" s="1" cm="1">
        <f t="array" ref="E198">[1]!table_weight[Finishing]*(('F+ , F-'!E$2-[1]!tbl_gk[[#This Row],[Finishing]])/('F+ , F-'!E$2-'F+ , F-'!E$3))</f>
        <v>1.4973760267721157E-2</v>
      </c>
      <c r="F198" s="1" cm="1">
        <f t="array" ref="F198">[1]!table_weight[HeadingAccuracy]*(('F+ , F-'!F$2-[1]!tbl_gk[[#This Row],[HeadingAccuracy]])/('F+ , F-'!F$2-'F+ , F-'!F$3))</f>
        <v>1.08567917583827E-2</v>
      </c>
      <c r="G198" s="1" cm="1">
        <f t="array" ref="G198">[1]!table_weight[ShortPassing]*(('F+ , F-'!G$2-[1]!tbl_gk[[#This Row],[ShortPassing]])/('F+ , F-'!G$2-'F+ , F-'!G$3))</f>
        <v>3.9377536435701459E-2</v>
      </c>
      <c r="H198" s="1" cm="1">
        <f t="array" ref="H198">[1]!table_weight[Volleys]*(('F+ , F-'!H$2-[1]!tbl_gk[[#This Row],[Volleys]])/('F+ , F-'!H$2-'F+ , F-'!H$3))</f>
        <v>1.7360881469821632E-3</v>
      </c>
      <c r="I198" s="1" cm="1">
        <f t="array" ref="I198">[1]!table_weight[Dribbling]*(('F+ , F-'!I$2-[1]!tbl_gk[[#This Row],[Dribbling]])/('F+ , F-'!I$2-'F+ , F-'!I$3))</f>
        <v>1.6623929766613008E-2</v>
      </c>
      <c r="J198" s="1" cm="1">
        <f t="array" ref="J198">[1]!table_weight[Curve]*(('F+ , F-'!J$2-[1]!tbl_gk[[#This Row],[Curve]])/('F+ , F-'!J$2-'F+ , F-'!J$3))</f>
        <v>9.6339113680153961E-3</v>
      </c>
      <c r="K198" s="1" cm="1">
        <f t="array" ref="K198">[1]!table_weight[FKAccuracy]*(('F+ , F-'!K$2-[1]!tbl_gk[[#This Row],[FKAccuracy]])/('F+ , F-'!K$2-'F+ , F-'!K$3))</f>
        <v>9.4310921813203358E-3</v>
      </c>
      <c r="L198" s="1" cm="1">
        <f t="array" ref="L198">[1]!table_weight[LongPassing]*(('F+ , F-'!L$2-[1]!tbl_gk[[#This Row],[LongPassing]])/('F+ , F-'!L$2-'F+ , F-'!L$3))</f>
        <v>1.9491267602728742E-2</v>
      </c>
      <c r="M198" s="1" cm="1">
        <f t="array" ref="M198">[1]!table_weight[BallControl]*(('F+ , F-'!M$2-[1]!tbl_gk[[#This Row],[BallControl]])/('F+ , F-'!M$2-'F+ , F-'!M$3))</f>
        <v>1.1299926115867666E-2</v>
      </c>
      <c r="N198" s="1" cm="1">
        <f t="array" ref="N198">[1]!table_weight[Acceleration]*(('F+ , F-'!N$2-[1]!tbl_gk[[#This Row],[Acceleration]])/('F+ , F-'!N$2-'F+ , F-'!N$3))</f>
        <v>8.3430268974033078E-3</v>
      </c>
      <c r="O198" s="1" cm="1">
        <f t="array" ref="O198">[1]!table_weight[SprintSpeed]*(('F+ , F-'!O$2-[1]!tbl_gk[[#This Row],[SprintSpeed]])/('F+ , F-'!O$2-'F+ , F-'!O$3))</f>
        <v>7.8710069972619326E-3</v>
      </c>
      <c r="P198" s="1" cm="1">
        <f t="array" ref="P198">[1]!table_weight[Agility]*(('F+ , F-'!P$2-[1]!tbl_gk[[#This Row],[Agility]])/('F+ , F-'!P$2-'F+ , F-'!P$3))</f>
        <v>3.9783763544031132E-3</v>
      </c>
      <c r="Q198" s="1" cm="1">
        <f t="array" ref="Q198">[1]!table_weight[Reactions]*(('F+ , F-'!Q$2-[1]!tbl_gk[[#This Row],[Reactions]])/('F+ , F-'!Q$2-'F+ , F-'!Q$3))</f>
        <v>2.1656964003031903E-3</v>
      </c>
      <c r="R198" s="1" cm="1">
        <f t="array" ref="R198">[1]!table_weight[Balance]*(('F+ , F-'!R$2-[1]!tbl_gk[[#This Row],[Balance]])/('F+ , F-'!R$2-'F+ , F-'!R$3))</f>
        <v>1.1175751103605386E-3</v>
      </c>
      <c r="S198" s="1" cm="1">
        <f t="array" ref="S198">[1]!table_weight[ShotPower]*(('F+ , F-'!S$2-[1]!tbl_gk[[#This Row],[ShotPower]])/('F+ , F-'!S$2-'F+ , F-'!S$3))</f>
        <v>5.9732723886410689E-3</v>
      </c>
      <c r="T198" s="1" cm="1">
        <f t="array" ref="T198">[1]!table_weight[Jumping]*(('F+ , F-'!T$2-[1]!tbl_gk[[#This Row],[Jumping]])/('F+ , F-'!T$2-'F+ , F-'!T$3))</f>
        <v>2.7478728519976002E-3</v>
      </c>
      <c r="U198" s="1" cm="1">
        <f t="array" ref="U198">[1]!table_weight[Stamina]*(('F+ , F-'!U$2-[1]!tbl_gk[[#This Row],[Stamina]])/('F+ , F-'!U$2-'F+ , F-'!U$3))</f>
        <v>1.6315495058735752E-2</v>
      </c>
      <c r="V198" s="1" cm="1">
        <f t="array" ref="V198">[1]!table_weight[Strength]*(('F+ , F-'!V$2-[1]!tbl_gk[[#This Row],[Strength]])/('F+ , F-'!V$2-'F+ , F-'!V$3))</f>
        <v>1.6859344894026941E-2</v>
      </c>
      <c r="W198" s="1" cm="1">
        <f t="array" ref="W198">[1]!table_weight[LongShots]*(('F+ , F-'!W$2-[1]!tbl_gk[[#This Row],[LongShots]])/('F+ , F-'!W$2-'F+ , F-'!W$3))</f>
        <v>8.570347340224143E-3</v>
      </c>
      <c r="X198" s="1" cm="1">
        <f t="array" ref="X198">[1]!table_weight[Aggression]*(('F+ , F-'!X$2-[1]!tbl_gk[[#This Row],[Aggression]])/('F+ , F-'!X$2-'F+ , F-'!X$3))</f>
        <v>1.3386066321874024E-2</v>
      </c>
      <c r="Y198" s="1" cm="1">
        <f t="array" ref="Y198">[1]!table_weight[Interceptions]*(('F+ , F-'!Y$2-[1]!tbl_gk[[#This Row],[Interceptions]])/('F+ , F-'!Y$2-'F+ , F-'!Y$3))</f>
        <v>1.4543619728865382E-2</v>
      </c>
      <c r="Z198" s="1" cm="1">
        <f t="array" ref="Z198">[1]!table_weight[Positioning]*(('F+ , F-'!Z$2-[1]!tbl_gk[[#This Row],[Positioning]])/('F+ , F-'!Z$2-'F+ , F-'!Z$3))</f>
        <v>7.394449514924029E-4</v>
      </c>
      <c r="AA198" s="1" cm="1">
        <f t="array" ref="AA198">[1]!table_weight[Vision]*(('F+ , F-'!AA$2-[1]!tbl_gk[[#This Row],[Vision]])/('F+ , F-'!AA$2-'F+ , F-'!AA$3))</f>
        <v>1.9876280296115975E-2</v>
      </c>
      <c r="AB198" s="1" cm="1">
        <f t="array" ref="AB198">[1]!table_weight[Penalties]*(('F+ , F-'!AB$2-[1]!tbl_gk[[#This Row],[Penalties]])/('F+ , F-'!AB$2-'F+ , F-'!AB$3))</f>
        <v>1.9965013690294879E-3</v>
      </c>
      <c r="AC198" s="1" cm="1">
        <f t="array" ref="AC198">[1]!table_weight[Composure]*(('F+ , F-'!AC$2-[1]!tbl_gk[[#This Row],[Composure]])/('F+ , F-'!AC$2-'F+ , F-'!AC$3))</f>
        <v>7.4722858256074981E-4</v>
      </c>
      <c r="AD198" s="1" cm="1">
        <f t="array" ref="AD198">[1]!table_weight[Marking]*(('F+ , F-'!AD$2-[1]!tbl_gk[[#This Row],[Marking]])/('F+ , F-'!AD$2-'F+ , F-'!AD$3))</f>
        <v>2.5239721010940977E-2</v>
      </c>
      <c r="AE198" s="1" cm="1">
        <f t="array" ref="AE198">[1]!table_weight[StandingTackle]*(('F+ , F-'!AE$2-[1]!tbl_gk[[#This Row],[StandingTackle]])/('F+ , F-'!AE$2-'F+ , F-'!AE$3))</f>
        <v>2.2416857476822579E-3</v>
      </c>
      <c r="AF198" s="1" cm="1">
        <f t="array" ref="AF198">[1]!table_weight[SlidingTackle]*(('F+ , F-'!AF$2-[1]!tbl_gk[[#This Row],[SlidingTackle]])/('F+ , F-'!AF$2-'F+ , F-'!AF$3))</f>
        <v>2.2416857476822579E-3</v>
      </c>
      <c r="AG198" s="1" cm="1">
        <f t="array" ref="AG198">[1]!table_weight[GKDiving]*(('F+ , F-'!AG$2-[1]!tbl_gk[[#This Row],[GKDiving]])/('F+ , F-'!AG$2-'F+ , F-'!AG$3))</f>
        <v>4.9535417300476586E-2</v>
      </c>
      <c r="AH198" s="1" cm="1">
        <f t="array" ref="AH198">[1]!table_weight[GKHandling]*(('F+ , F-'!AH$2-[1]!tbl_gk[[#This Row],[GKHandling]])/('F+ , F-'!AH$2-'F+ , F-'!AH$3))</f>
        <v>4.8124363434346076E-2</v>
      </c>
      <c r="AI198" s="1" cm="1">
        <f t="array" ref="AI198">[1]!table_weight[GKKicking]*(('F+ , F-'!AI$2-[1]!tbl_gk[[#This Row],[GKKicking]])/('F+ , F-'!AI$2-'F+ , F-'!AI$3))</f>
        <v>2.7727411013081817E-2</v>
      </c>
      <c r="AJ198" s="1" cm="1">
        <f t="array" ref="AJ198">[1]!table_weight[GKPositioning]*(('F+ , F-'!AJ$2-[1]!tbl_gk[[#This Row],[GKPositioning]])/('F+ , F-'!AJ$2-'F+ , F-'!AJ$3))</f>
        <v>1.5136551917811415E-2</v>
      </c>
      <c r="AK198" s="1" cm="1">
        <f t="array" ref="AK198">[1]!table_weight[GKReflexes]*(('F+ , F-'!AK$2-[1]!tbl_gk[[#This Row],[GKReflexes]])/('F+ , F-'!AK$2-'F+ , F-'!AK$3))</f>
        <v>5.4659770814318998E-2</v>
      </c>
    </row>
    <row r="199" spans="1:37" x14ac:dyDescent="0.55000000000000004">
      <c r="A199" s="8">
        <f>[1]!tbl_gk[[#This Row],[ID]]</f>
        <v>189024</v>
      </c>
      <c r="B199" s="2" cm="1">
        <f t="array" ref="B199">[1]!table_weight[ValueEUR]*(('F+ , F-'!B$2-[1]!tbl_gk[[#This Row],[ValueEUR]])/('F+ , F-'!B$2-'F+ , F-'!B$3))</f>
        <v>3.1175138054050009E-5</v>
      </c>
      <c r="C199" s="2" cm="1">
        <f t="array" ref="C199">[1]!table_weight[WageEUR]*(('F+ , F-'!C$2-[1]!tbl_gk[[#This Row],[WageEUR]])/('F+ , F-'!C$2-'F+ , F-'!C$3))</f>
        <v>0</v>
      </c>
      <c r="D199" s="2" cm="1">
        <f t="array" ref="D199">[1]!table_weight[Crossing]*(('F+ , F-'!D$2-[1]!tbl_gk[[#This Row],[Crossing]])/('F+ , F-'!D$2-'F+ , F-'!D$3))</f>
        <v>3.5866971962916043E-2</v>
      </c>
      <c r="E199" s="2" cm="1">
        <f t="array" ref="E199">[1]!table_weight[Finishing]*(('F+ , F-'!E$2-[1]!tbl_gk[[#This Row],[Finishing]])/('F+ , F-'!E$2-'F+ , F-'!E$3))</f>
        <v>1.2977258898691668E-2</v>
      </c>
      <c r="F199" s="2" cm="1">
        <f t="array" ref="F199">[1]!table_weight[HeadingAccuracy]*(('F+ , F-'!F$2-[1]!tbl_gk[[#This Row],[HeadingAccuracy]])/('F+ , F-'!F$2-'F+ , F-'!F$3))</f>
        <v>1.00216539308148E-2</v>
      </c>
      <c r="G199" s="2" cm="1">
        <f t="array" ref="G199">[1]!table_weight[ShortPassing]*(('F+ , F-'!G$2-[1]!tbl_gk[[#This Row],[ShortPassing]])/('F+ , F-'!G$2-'F+ , F-'!G$3))</f>
        <v>6.8910688762477551E-2</v>
      </c>
      <c r="H199" s="2" cm="1">
        <f t="array" ref="H199">[1]!table_weight[Volleys]*(('F+ , F-'!H$2-[1]!tbl_gk[[#This Row],[Volleys]])/('F+ , F-'!H$2-'F+ , F-'!H$3))</f>
        <v>1.1573920979881087E-3</v>
      </c>
      <c r="I199" s="2" cm="1">
        <f t="array" ref="I199">[1]!table_weight[Dribbling]*(('F+ , F-'!I$2-[1]!tbl_gk[[#This Row],[Dribbling]])/('F+ , F-'!I$2-'F+ , F-'!I$3))</f>
        <v>1.2712416880351124E-2</v>
      </c>
      <c r="J199" s="2" cm="1">
        <f t="array" ref="J199">[1]!table_weight[Curve]*(('F+ , F-'!J$2-[1]!tbl_gk[[#This Row],[Curve]])/('F+ , F-'!J$2-'F+ , F-'!J$3))</f>
        <v>8.4507994456275402E-3</v>
      </c>
      <c r="K199" s="2" cm="1">
        <f t="array" ref="K199">[1]!table_weight[FKAccuracy]*(('F+ , F-'!K$2-[1]!tbl_gk[[#This Row],[FKAccuracy]])/('F+ , F-'!K$2-'F+ , F-'!K$3))</f>
        <v>8.2141770611499701E-3</v>
      </c>
      <c r="L199" s="2" cm="1">
        <f t="array" ref="L199">[1]!table_weight[LongPassing]*(('F+ , F-'!L$2-[1]!tbl_gk[[#This Row],[LongPassing]])/('F+ , F-'!L$2-'F+ , F-'!L$3))</f>
        <v>3.031974960424471E-2</v>
      </c>
      <c r="M199" s="2" cm="1">
        <f t="array" ref="M199">[1]!table_weight[BallControl]*(('F+ , F-'!M$2-[1]!tbl_gk[[#This Row],[BallControl]])/('F+ , F-'!M$2-'F+ , F-'!M$3))</f>
        <v>1.5211439002129552E-2</v>
      </c>
      <c r="N199" s="2" cm="1">
        <f t="array" ref="N199">[1]!table_weight[Acceleration]*(('F+ , F-'!N$2-[1]!tbl_gk[[#This Row],[Acceleration]])/('F+ , F-'!N$2-'F+ , F-'!N$3))</f>
        <v>6.313641976413314E-3</v>
      </c>
      <c r="O199" s="2" cm="1">
        <f t="array" ref="O199">[1]!table_weight[SprintSpeed]*(('F+ , F-'!O$2-[1]!tbl_gk[[#This Row],[SprintSpeed]])/('F+ , F-'!O$2-'F+ , F-'!O$3))</f>
        <v>8.7143291755399956E-3</v>
      </c>
      <c r="P199" s="2" cm="1">
        <f t="array" ref="P199">[1]!table_weight[Agility]*(('F+ , F-'!P$2-[1]!tbl_gk[[#This Row],[Agility]])/('F+ , F-'!P$2-'F+ , F-'!P$3))</f>
        <v>4.9144649083803166E-3</v>
      </c>
      <c r="Q199" s="2" cm="1">
        <f t="array" ref="Q199">[1]!table_weight[Reactions]*(('F+ , F-'!Q$2-[1]!tbl_gk[[#This Row],[Reactions]])/('F+ , F-'!Q$2-'F+ , F-'!Q$3))</f>
        <v>1.2891050001804705E-3</v>
      </c>
      <c r="R199" s="2" cm="1">
        <f t="array" ref="R199">[1]!table_weight[Balance]*(('F+ , F-'!R$2-[1]!tbl_gk[[#This Row],[Balance]])/('F+ , F-'!R$2-'F+ , F-'!R$3))</f>
        <v>2.359325232983359E-3</v>
      </c>
      <c r="S199" s="2" cm="1">
        <f t="array" ref="S199">[1]!table_weight[ShotPower]*(('F+ , F-'!S$2-[1]!tbl_gk[[#This Row],[ShotPower]])/('F+ , F-'!S$2-'F+ , F-'!S$3))</f>
        <v>4.4150274176912247E-3</v>
      </c>
      <c r="T199" s="2" cm="1">
        <f t="array" ref="T199">[1]!table_weight[Jumping]*(('F+ , F-'!T$2-[1]!tbl_gk[[#This Row],[Jumping]])/('F+ , F-'!T$2-'F+ , F-'!T$3))</f>
        <v>2.0609046389982004E-3</v>
      </c>
      <c r="U199" s="2" cm="1">
        <f t="array" ref="U199">[1]!table_weight[Stamina]*(('F+ , F-'!U$2-[1]!tbl_gk[[#This Row],[Stamina]])/('F+ , F-'!U$2-'F+ , F-'!U$3))</f>
        <v>1.288065399373875E-2</v>
      </c>
      <c r="V199" s="2" cm="1">
        <f t="array" ref="V199">[1]!table_weight[Strength]*(('F+ , F-'!V$2-[1]!tbl_gk[[#This Row],[Strength]])/('F+ , F-'!V$2-'F+ , F-'!V$3))</f>
        <v>1.7746678835817833E-2</v>
      </c>
      <c r="W199" s="2" cm="1">
        <f t="array" ref="W199">[1]!table_weight[LongShots]*(('F+ , F-'!W$2-[1]!tbl_gk[[#This Row],[LongShots]])/('F+ , F-'!W$2-'F+ , F-'!W$3))</f>
        <v>8.0509323499075268E-3</v>
      </c>
      <c r="X199" s="2" cm="1">
        <f t="array" ref="X199">[1]!table_weight[Aggression]*(('F+ , F-'!X$2-[1]!tbl_gk[[#This Row],[Aggression]])/('F+ , F-'!X$2-'F+ , F-'!X$3))</f>
        <v>9.1268634012777444E-3</v>
      </c>
      <c r="Y199" s="2" cm="1">
        <f t="array" ref="Y199">[1]!table_weight[Interceptions]*(('F+ , F-'!Y$2-[1]!tbl_gk[[#This Row],[Interceptions]])/('F+ , F-'!Y$2-'F+ , F-'!Y$3))</f>
        <v>1.8006386330976187E-2</v>
      </c>
      <c r="Z199" s="2" cm="1">
        <f t="array" ref="Z199">[1]!table_weight[Positioning]*(('F+ , F-'!Z$2-[1]!tbl_gk[[#This Row],[Positioning]])/('F+ , F-'!Z$2-'F+ , F-'!Z$3))</f>
        <v>5.9155596119392221E-4</v>
      </c>
      <c r="AA199" s="2" cm="1">
        <f t="array" ref="AA199">[1]!table_weight[Vision]*(('F+ , F-'!AA$2-[1]!tbl_gk[[#This Row],[Vision]])/('F+ , F-'!AA$2-'F+ , F-'!AA$3))</f>
        <v>2.1296014602981403E-2</v>
      </c>
      <c r="AB199" s="2" cm="1">
        <f t="array" ref="AB199">[1]!table_weight[Penalties]*(('F+ , F-'!AB$2-[1]!tbl_gk[[#This Row],[Penalties]])/('F+ , F-'!AB$2-'F+ , F-'!AB$3))</f>
        <v>2.3879722257019362E-3</v>
      </c>
      <c r="AC199" s="2" cm="1">
        <f t="array" ref="AC199">[1]!table_weight[Composure]*(('F+ , F-'!AC$2-[1]!tbl_gk[[#This Row],[Composure]])/('F+ , F-'!AC$2-'F+ , F-'!AC$3))</f>
        <v>1.067469403658214E-3</v>
      </c>
      <c r="AD199" s="2" cm="1">
        <f t="array" ref="AD199">[1]!table_weight[Marking]*(('F+ , F-'!AD$2-[1]!tbl_gk[[#This Row],[Marking]])/('F+ , F-'!AD$2-'F+ , F-'!AD$3))</f>
        <v>2.366223844775717E-2</v>
      </c>
      <c r="AE199" s="2" cm="1">
        <f t="array" ref="AE199">[1]!table_weight[StandingTackle]*(('F+ , F-'!AE$2-[1]!tbl_gk[[#This Row],[StandingTackle]])/('F+ , F-'!AE$2-'F+ , F-'!AE$3))</f>
        <v>2.017517172914032E-2</v>
      </c>
      <c r="AF199" s="2" cm="1">
        <f t="array" ref="AF199">[1]!table_weight[SlidingTackle]*(('F+ , F-'!AF$2-[1]!tbl_gk[[#This Row],[SlidingTackle]])/('F+ , F-'!AF$2-'F+ , F-'!AF$3))</f>
        <v>8.2195144081682794E-3</v>
      </c>
      <c r="AG199" s="2" cm="1">
        <f t="array" ref="AG199">[1]!table_weight[GKDiving]*(('F+ , F-'!AG$2-[1]!tbl_gk[[#This Row],[GKDiving]])/('F+ , F-'!AG$2-'F+ , F-'!AG$3))</f>
        <v>3.9286710272791778E-2</v>
      </c>
      <c r="AH199" s="2" cm="1">
        <f t="array" ref="AH199">[1]!table_weight[GKHandling]*(('F+ , F-'!AH$2-[1]!tbl_gk[[#This Row],[GKHandling]])/('F+ , F-'!AH$2-'F+ , F-'!AH$3))</f>
        <v>4.4559595772542655E-2</v>
      </c>
      <c r="AI199" s="2" cm="1">
        <f t="array" ref="AI199">[1]!table_weight[GKKicking]*(('F+ , F-'!AI$2-[1]!tbl_gk[[#This Row],[GKKicking]])/('F+ , F-'!AI$2-'F+ , F-'!AI$3))</f>
        <v>2.0571950106480059E-2</v>
      </c>
      <c r="AJ199" s="2" cm="1">
        <f t="array" ref="AJ199">[1]!table_weight[GKPositioning]*(('F+ , F-'!AJ$2-[1]!tbl_gk[[#This Row],[GKPositioning]])/('F+ , F-'!AJ$2-'F+ , F-'!AJ$3))</f>
        <v>1.6397931244295699E-2</v>
      </c>
      <c r="AK199" s="2" cm="1">
        <f t="array" ref="AK199">[1]!table_weight[GKReflexes]*(('F+ , F-'!AK$2-[1]!tbl_gk[[#This Row],[GKReflexes]])/('F+ , F-'!AK$2-'F+ , F-'!AK$3))</f>
        <v>4.3727816651455198E-2</v>
      </c>
    </row>
    <row r="200" spans="1:37" x14ac:dyDescent="0.55000000000000004">
      <c r="A200" s="7">
        <f>[1]!tbl_gk[[#This Row],[ID]]</f>
        <v>189061</v>
      </c>
      <c r="B200" s="1" cm="1">
        <f t="array" ref="B200">[1]!table_weight[ValueEUR]*(('F+ , F-'!B$2-[1]!tbl_gk[[#This Row],[ValueEUR]])/('F+ , F-'!B$2-'F+ , F-'!B$3))</f>
        <v>2.4415380396785701E-4</v>
      </c>
      <c r="C200" s="1" cm="1">
        <f t="array" ref="C200">[1]!table_weight[WageEUR]*(('F+ , F-'!C$2-[1]!tbl_gk[[#This Row],[WageEUR]])/('F+ , F-'!C$2-'F+ , F-'!C$3))</f>
        <v>1.1736280592825449E-3</v>
      </c>
      <c r="D200" s="1" cm="1">
        <f t="array" ref="D200">[1]!table_weight[Crossing]*(('F+ , F-'!D$2-[1]!tbl_gk[[#This Row],[Crossing]])/('F+ , F-'!D$2-'F+ , F-'!D$3))</f>
        <v>3.6987814836757178E-2</v>
      </c>
      <c r="E200" s="1" cm="1">
        <f t="array" ref="E200">[1]!table_weight[Finishing]*(('F+ , F-'!E$2-[1]!tbl_gk[[#This Row],[Finishing]])/('F+ , F-'!E$2-'F+ , F-'!E$3))</f>
        <v>1.2977258898691668E-2</v>
      </c>
      <c r="F200" s="1" cm="1">
        <f t="array" ref="F200">[1]!table_weight[HeadingAccuracy]*(('F+ , F-'!F$2-[1]!tbl_gk[[#This Row],[HeadingAccuracy]])/('F+ , F-'!F$2-'F+ , F-'!F$3))</f>
        <v>1.08567917583827E-2</v>
      </c>
      <c r="G200" s="1" cm="1">
        <f t="array" ref="G200">[1]!table_weight[ShortPassing]*(('F+ , F-'!G$2-[1]!tbl_gk[[#This Row],[ShortPassing]])/('F+ , F-'!G$2-'F+ , F-'!G$3))</f>
        <v>5.6253623479573515E-2</v>
      </c>
      <c r="H200" s="1" cm="1">
        <f t="array" ref="H200">[1]!table_weight[Volleys]*(('F+ , F-'!H$2-[1]!tbl_gk[[#This Row],[Volleys]])/('F+ , F-'!H$2-'F+ , F-'!H$3))</f>
        <v>1.7360881469821632E-3</v>
      </c>
      <c r="I200" s="1" cm="1">
        <f t="array" ref="I200">[1]!table_weight[Dribbling]*(('F+ , F-'!I$2-[1]!tbl_gk[[#This Row],[Dribbling]])/('F+ , F-'!I$2-'F+ , F-'!I$3))</f>
        <v>1.9557564431309422E-2</v>
      </c>
      <c r="J200" s="1" cm="1">
        <f t="array" ref="J200">[1]!table_weight[Curve]*(('F+ , F-'!J$2-[1]!tbl_gk[[#This Row],[Curve]])/('F+ , F-'!J$2-'F+ , F-'!J$3))</f>
        <v>9.1268634012777444E-3</v>
      </c>
      <c r="K200" s="1" cm="1">
        <f t="array" ref="K200">[1]!table_weight[FKAccuracy]*(('F+ , F-'!K$2-[1]!tbl_gk[[#This Row],[FKAccuracy]])/('F+ , F-'!K$2-'F+ , F-'!K$3))</f>
        <v>9.5832065713416324E-3</v>
      </c>
      <c r="L200" s="1" cm="1">
        <f t="array" ref="L200">[1]!table_weight[LongPassing]*(('F+ , F-'!L$2-[1]!tbl_gk[[#This Row],[LongPassing]])/('F+ , F-'!L$2-'F+ , F-'!L$3))</f>
        <v>2.4905508603486726E-2</v>
      </c>
      <c r="M200" s="1" cm="1">
        <f t="array" ref="M200">[1]!table_weight[BallControl]*(('F+ , F-'!M$2-[1]!tbl_gk[[#This Row],[BallControl]])/('F+ , F-'!M$2-'F+ , F-'!M$3))</f>
        <v>1.1734538658785654E-2</v>
      </c>
      <c r="N200" s="1" cm="1">
        <f t="array" ref="N200">[1]!table_weight[Acceleration]*(('F+ , F-'!N$2-[1]!tbl_gk[[#This Row],[Acceleration]])/('F+ , F-'!N$2-'F+ , F-'!N$3))</f>
        <v>3.8332826285366545E-3</v>
      </c>
      <c r="O200" s="1" cm="1">
        <f t="array" ref="O200">[1]!table_weight[SprintSpeed]*(('F+ , F-'!O$2-[1]!tbl_gk[[#This Row],[SprintSpeed]])/('F+ , F-'!O$2-'F+ , F-'!O$3))</f>
        <v>6.1843626407058041E-3</v>
      </c>
      <c r="P200" s="1" cm="1">
        <f t="array" ref="P200">[1]!table_weight[Agility]*(('F+ , F-'!P$2-[1]!tbl_gk[[#This Row],[Agility]])/('F+ , F-'!P$2-'F+ , F-'!P$3))</f>
        <v>3.3933210081673617E-3</v>
      </c>
      <c r="Q200" s="1" cm="1">
        <f t="array" ref="Q200">[1]!table_weight[Reactions]*(('F+ , F-'!Q$2-[1]!tbl_gk[[#This Row],[Reactions]])/('F+ , F-'!Q$2-'F+ , F-'!Q$3))</f>
        <v>1.2375408001732517E-3</v>
      </c>
      <c r="R200" s="1" cm="1">
        <f t="array" ref="R200">[1]!table_weight[Balance]*(('F+ , F-'!R$2-[1]!tbl_gk[[#This Row],[Balance]])/('F+ , F-'!R$2-'F+ , F-'!R$3))</f>
        <v>2.359325232983359E-3</v>
      </c>
      <c r="S200" s="1" cm="1">
        <f t="array" ref="S200">[1]!table_weight[ShotPower]*(('F+ , F-'!S$2-[1]!tbl_gk[[#This Row],[ShotPower]])/('F+ , F-'!S$2-'F+ , F-'!S$3))</f>
        <v>5.1941499031661464E-3</v>
      </c>
      <c r="T200" s="1" cm="1">
        <f t="array" ref="T200">[1]!table_weight[Jumping]*(('F+ , F-'!T$2-[1]!tbl_gk[[#This Row],[Jumping]])/('F+ , F-'!T$2-'F+ , F-'!T$3))</f>
        <v>1.8032915591234251E-3</v>
      </c>
      <c r="U200" s="1" cm="1">
        <f t="array" ref="U200">[1]!table_weight[Stamina]*(('F+ , F-'!U$2-[1]!tbl_gk[[#This Row],[Stamina]])/('F+ , F-'!U$2-'F+ , F-'!U$3))</f>
        <v>1.1163233461240251E-2</v>
      </c>
      <c r="V200" s="1" cm="1">
        <f t="array" ref="V200">[1]!table_weight[Strength]*(('F+ , F-'!V$2-[1]!tbl_gk[[#This Row],[Strength]])/('F+ , F-'!V$2-'F+ , F-'!V$3))</f>
        <v>1.7746678835817833E-2</v>
      </c>
      <c r="W200" s="1" cm="1">
        <f t="array" ref="W200">[1]!table_weight[LongShots]*(('F+ , F-'!W$2-[1]!tbl_gk[[#This Row],[LongShots]])/('F+ , F-'!W$2-'F+ , F-'!W$3))</f>
        <v>7.7912248547492196E-3</v>
      </c>
      <c r="X200" s="1" cm="1">
        <f t="array" ref="X200">[1]!table_weight[Aggression]*(('F+ , F-'!X$2-[1]!tbl_gk[[#This Row],[Aggression]])/('F+ , F-'!X$2-'F+ , F-'!X$3))</f>
        <v>7.9099482811073787E-3</v>
      </c>
      <c r="Y200" s="1" cm="1">
        <f t="array" ref="Y200">[1]!table_weight[Interceptions]*(('F+ , F-'!Y$2-[1]!tbl_gk[[#This Row],[Interceptions]])/('F+ , F-'!Y$2-'F+ , F-'!Y$3))</f>
        <v>1.8006386330976187E-2</v>
      </c>
      <c r="Z200" s="1" cm="1">
        <f t="array" ref="Z200">[1]!table_weight[Positioning]*(('F+ , F-'!Z$2-[1]!tbl_gk[[#This Row],[Positioning]])/('F+ , F-'!Z$2-'F+ , F-'!Z$3))</f>
        <v>8.8733394179088337E-4</v>
      </c>
      <c r="AA200" s="1" cm="1">
        <f t="array" ref="AA200">[1]!table_weight[Vision]*(('F+ , F-'!AA$2-[1]!tbl_gk[[#This Row],[Vision]])/('F+ , F-'!AA$2-'F+ , F-'!AA$3))</f>
        <v>3.6913091978501102E-2</v>
      </c>
      <c r="AB200" s="1" cm="1">
        <f t="array" ref="AB200">[1]!table_weight[Penalties]*(('F+ , F-'!AB$2-[1]!tbl_gk[[#This Row],[Penalties]])/('F+ , F-'!AB$2-'F+ , F-'!AB$3))</f>
        <v>2.2313838830329571E-3</v>
      </c>
      <c r="AC200" s="1" cm="1">
        <f t="array" ref="AC200">[1]!table_weight[Composure]*(('F+ , F-'!AC$2-[1]!tbl_gk[[#This Row],[Composure]])/('F+ , F-'!AC$2-'F+ , F-'!AC$3))</f>
        <v>1.814697986218964E-3</v>
      </c>
      <c r="AD200" s="1" cm="1">
        <f t="array" ref="AD200">[1]!table_weight[Marking]*(('F+ , F-'!AD$2-[1]!tbl_gk[[#This Row],[Marking]])/('F+ , F-'!AD$2-'F+ , F-'!AD$3))</f>
        <v>1.8929790758205733E-2</v>
      </c>
      <c r="AE200" s="1" cm="1">
        <f t="array" ref="AE200">[1]!table_weight[StandingTackle]*(('F+ , F-'!AE$2-[1]!tbl_gk[[#This Row],[StandingTackle]])/('F+ , F-'!AE$2-'F+ , F-'!AE$3))</f>
        <v>2.465854322450484E-2</v>
      </c>
      <c r="AF200" s="1" cm="1">
        <f t="array" ref="AF200">[1]!table_weight[SlidingTackle]*(('F+ , F-'!AF$2-[1]!tbl_gk[[#This Row],[SlidingTackle]])/('F+ , F-'!AF$2-'F+ , F-'!AF$3))</f>
        <v>8.2195144081682794E-3</v>
      </c>
      <c r="AG200" s="1" cm="1">
        <f t="array" ref="AG200">[1]!table_weight[GKDiving]*(('F+ , F-'!AG$2-[1]!tbl_gk[[#This Row],[GKDiving]])/('F+ , F-'!AG$2-'F+ , F-'!AG$3))</f>
        <v>3.4162356758949373E-2</v>
      </c>
      <c r="AH200" s="1" cm="1">
        <f t="array" ref="AH200">[1]!table_weight[GKHandling]*(('F+ , F-'!AH$2-[1]!tbl_gk[[#This Row],[GKHandling]])/('F+ , F-'!AH$2-'F+ , F-'!AH$3))</f>
        <v>3.9212444279837541E-2</v>
      </c>
      <c r="AI200" s="1" cm="1">
        <f t="array" ref="AI200">[1]!table_weight[GKKicking]*(('F+ , F-'!AI$2-[1]!tbl_gk[[#This Row],[GKKicking]])/('F+ , F-'!AI$2-'F+ , F-'!AI$3))</f>
        <v>2.3255247946455719E-2</v>
      </c>
      <c r="AJ200" s="1" cm="1">
        <f t="array" ref="AJ200">[1]!table_weight[GKPositioning]*(('F+ , F-'!AJ$2-[1]!tbl_gk[[#This Row],[GKPositioning]])/('F+ , F-'!AJ$2-'F+ , F-'!AJ$3))</f>
        <v>1.1983103601600703E-2</v>
      </c>
      <c r="AK200" s="1" cm="1">
        <f t="array" ref="AK200">[1]!table_weight[GKReflexes]*(('F+ , F-'!AK$2-[1]!tbl_gk[[#This Row],[GKReflexes]])/('F+ , F-'!AK$2-'F+ , F-'!AK$3))</f>
        <v>3.6439847209545996E-2</v>
      </c>
    </row>
    <row r="201" spans="1:37" x14ac:dyDescent="0.55000000000000004">
      <c r="A201" s="8">
        <f>[1]!tbl_gk[[#This Row],[ID]]</f>
        <v>189084</v>
      </c>
      <c r="B201" s="2" cm="1">
        <f t="array" ref="B201">[1]!table_weight[ValueEUR]*(('F+ , F-'!B$2-[1]!tbl_gk[[#This Row],[ValueEUR]])/('F+ , F-'!B$2-'F+ , F-'!B$3))</f>
        <v>3.0588675060954019E-4</v>
      </c>
      <c r="C201" s="2" cm="1">
        <f t="array" ref="C201">[1]!table_weight[WageEUR]*(('F+ , F-'!C$2-[1]!tbl_gk[[#This Row],[WageEUR]])/('F+ , F-'!C$2-'F+ , F-'!C$3))</f>
        <v>8.6066057680719962E-4</v>
      </c>
      <c r="D201" s="2" cm="1">
        <f t="array" ref="D201">[1]!table_weight[Crossing]*(('F+ , F-'!D$2-[1]!tbl_gk[[#This Row],[Crossing]])/('F+ , F-'!D$2-'F+ , F-'!D$3))</f>
        <v>2.6900228972187034E-2</v>
      </c>
      <c r="E201" s="2" cm="1">
        <f t="array" ref="E201">[1]!table_weight[Finishing]*(('F+ , F-'!E$2-[1]!tbl_gk[[#This Row],[Finishing]])/('F+ , F-'!E$2-'F+ , F-'!E$3))</f>
        <v>1.0980757529662181E-2</v>
      </c>
      <c r="F201" s="2" cm="1">
        <f t="array" ref="F201">[1]!table_weight[HeadingAccuracy]*(('F+ , F-'!F$2-[1]!tbl_gk[[#This Row],[HeadingAccuracy]])/('F+ , F-'!F$2-'F+ , F-'!F$3))</f>
        <v>1.1691929585950599E-2</v>
      </c>
      <c r="G201" s="2" cm="1">
        <f t="array" ref="G201">[1]!table_weight[ShortPassing]*(('F+ , F-'!G$2-[1]!tbl_gk[[#This Row],[ShortPassing]])/('F+ , F-'!G$2-'F+ , F-'!G$3))</f>
        <v>2.6720471152797416E-2</v>
      </c>
      <c r="H201" s="2" cm="1">
        <f t="array" ref="H201">[1]!table_weight[Volleys]*(('F+ , F-'!H$2-[1]!tbl_gk[[#This Row],[Volleys]])/('F+ , F-'!H$2-'F+ , F-'!H$3))</f>
        <v>9.2591367839048701E-4</v>
      </c>
      <c r="I201" s="2" cm="1">
        <f t="array" ref="I201">[1]!table_weight[Dribbling]*(('F+ , F-'!I$2-[1]!tbl_gk[[#This Row],[Dribbling]])/('F+ , F-'!I$2-'F+ , F-'!I$3))</f>
        <v>1.8579686209743949E-2</v>
      </c>
      <c r="J201" s="2" cm="1">
        <f t="array" ref="J201">[1]!table_weight[Curve]*(('F+ , F-'!J$2-[1]!tbl_gk[[#This Row],[Curve]])/('F+ , F-'!J$2-'F+ , F-'!J$3))</f>
        <v>9.4648953791028455E-3</v>
      </c>
      <c r="K201" s="2" cm="1">
        <f t="array" ref="K201">[1]!table_weight[FKAccuracy]*(('F+ , F-'!K$2-[1]!tbl_gk[[#This Row],[FKAccuracy]])/('F+ , F-'!K$2-'F+ , F-'!K$3))</f>
        <v>9.4310921813203358E-3</v>
      </c>
      <c r="L201" s="2" cm="1">
        <f t="array" ref="L201">[1]!table_weight[LongPassing]*(('F+ , F-'!L$2-[1]!tbl_gk[[#This Row],[LongPassing]])/('F+ , F-'!L$2-'F+ , F-'!L$3))</f>
        <v>1.1911330201667564E-2</v>
      </c>
      <c r="M201" s="2" cm="1">
        <f t="array" ref="M201">[1]!table_weight[BallControl]*(('F+ , F-'!M$2-[1]!tbl_gk[[#This Row],[BallControl]])/('F+ , F-'!M$2-'F+ , F-'!M$3))</f>
        <v>8.692250858359743E-3</v>
      </c>
      <c r="N201" s="2" cm="1">
        <f t="array" ref="N201">[1]!table_weight[Acceleration]*(('F+ , F-'!N$2-[1]!tbl_gk[[#This Row],[Acceleration]])/('F+ , F-'!N$2-'F+ , F-'!N$3))</f>
        <v>4.2842570554233201E-3</v>
      </c>
      <c r="O201" s="2" cm="1">
        <f t="array" ref="O201">[1]!table_weight[SprintSpeed]*(('F+ , F-'!O$2-[1]!tbl_gk[[#This Row],[SprintSpeed]])/('F+ , F-'!O$2-'F+ , F-'!O$3))</f>
        <v>5.9032552479464486E-3</v>
      </c>
      <c r="P201" s="2" cm="1">
        <f t="array" ref="P201">[1]!table_weight[Agility]*(('F+ , F-'!P$2-[1]!tbl_gk[[#This Row],[Agility]])/('F+ , F-'!P$2-'F+ , F-'!P$3))</f>
        <v>2.6912545926844589E-3</v>
      </c>
      <c r="Q201" s="2" cm="1">
        <f t="array" ref="Q201">[1]!table_weight[Reactions]*(('F+ , F-'!Q$2-[1]!tbl_gk[[#This Row],[Reactions]])/('F+ , F-'!Q$2-'F+ , F-'!Q$3))</f>
        <v>7.7346300010828226E-4</v>
      </c>
      <c r="R201" s="2" cm="1">
        <f t="array" ref="R201">[1]!table_weight[Balance]*(('F+ , F-'!R$2-[1]!tbl_gk[[#This Row],[Balance]])/('F+ , F-'!R$2-'F+ , F-'!R$3))</f>
        <v>1.4280126410162438E-3</v>
      </c>
      <c r="S201" s="2" cm="1">
        <f t="array" ref="S201">[1]!table_weight[ShotPower]*(('F+ , F-'!S$2-[1]!tbl_gk[[#This Row],[ShotPower]])/('F+ , F-'!S$2-'F+ , F-'!S$3))</f>
        <v>4.93444240800784E-3</v>
      </c>
      <c r="T201" s="2" cm="1">
        <f t="array" ref="T201">[1]!table_weight[Jumping]*(('F+ , F-'!T$2-[1]!tbl_gk[[#This Row],[Jumping]])/('F+ , F-'!T$2-'F+ , F-'!T$3))</f>
        <v>1.2021943727489502E-3</v>
      </c>
      <c r="U201" s="2" cm="1">
        <f t="array" ref="U201">[1]!table_weight[Stamina]*(('F+ , F-'!U$2-[1]!tbl_gk[[#This Row],[Stamina]])/('F+ , F-'!U$2-'F+ , F-'!U$3))</f>
        <v>9.4458129287417498E-3</v>
      </c>
      <c r="V201" s="2" cm="1">
        <f t="array" ref="V201">[1]!table_weight[Strength]*(('F+ , F-'!V$2-[1]!tbl_gk[[#This Row],[Strength]])/('F+ , F-'!V$2-'F+ , F-'!V$3))</f>
        <v>1.7746678835817833E-2</v>
      </c>
      <c r="W201" s="2" cm="1">
        <f t="array" ref="W201">[1]!table_weight[LongShots]*(('F+ , F-'!W$2-[1]!tbl_gk[[#This Row],[LongShots]])/('F+ , F-'!W$2-'F+ , F-'!W$3))</f>
        <v>8.570347340224143E-3</v>
      </c>
      <c r="X201" s="2" cm="1">
        <f t="array" ref="X201">[1]!table_weight[Aggression]*(('F+ , F-'!X$2-[1]!tbl_gk[[#This Row],[Aggression]])/('F+ , F-'!X$2-'F+ , F-'!X$3))</f>
        <v>1.0952236081533291E-2</v>
      </c>
      <c r="Y201" s="2" cm="1">
        <f t="array" ref="Y201">[1]!table_weight[Interceptions]*(('F+ , F-'!Y$2-[1]!tbl_gk[[#This Row],[Interceptions]])/('F+ , F-'!Y$2-'F+ , F-'!Y$3))</f>
        <v>2.0776599612664828E-2</v>
      </c>
      <c r="Z201" s="2" cm="1">
        <f t="array" ref="Z201">[1]!table_weight[Positioning]*(('F+ , F-'!Z$2-[1]!tbl_gk[[#This Row],[Positioning]])/('F+ , F-'!Z$2-'F+ , F-'!Z$3))</f>
        <v>1.6267788932832863E-3</v>
      </c>
      <c r="AA201" s="2" cm="1">
        <f t="array" ref="AA201">[1]!table_weight[Vision]*(('F+ , F-'!AA$2-[1]!tbl_gk[[#This Row],[Vision]])/('F+ , F-'!AA$2-'F+ , F-'!AA$3))</f>
        <v>6.3888043808944207E-3</v>
      </c>
      <c r="AB201" s="2" cm="1">
        <f t="array" ref="AB201">[1]!table_weight[Penalties]*(('F+ , F-'!AB$2-[1]!tbl_gk[[#This Row],[Penalties]])/('F+ , F-'!AB$2-'F+ , F-'!AB$3))</f>
        <v>1.4484421696880595E-3</v>
      </c>
      <c r="AC201" s="2" cm="1">
        <f t="array" ref="AC201">[1]!table_weight[Composure]*(('F+ , F-'!AC$2-[1]!tbl_gk[[#This Row],[Composure]])/('F+ , F-'!AC$2-'F+ , F-'!AC$3))</f>
        <v>5.3373470182910699E-4</v>
      </c>
      <c r="AD201" s="2" cm="1">
        <f t="array" ref="AD201">[1]!table_weight[Marking]*(('F+ , F-'!AD$2-[1]!tbl_gk[[#This Row],[Marking]])/('F+ , F-'!AD$2-'F+ , F-'!AD$3))</f>
        <v>2.0507273321389546E-2</v>
      </c>
      <c r="AE201" s="2" cm="1">
        <f t="array" ref="AE201">[1]!table_weight[StandingTackle]*(('F+ , F-'!AE$2-[1]!tbl_gk[[#This Row],[StandingTackle]])/('F+ , F-'!AE$2-'F+ , F-'!AE$3))</f>
        <v>1.7933485981458063E-2</v>
      </c>
      <c r="AF201" s="2" cm="1">
        <f t="array" ref="AF201">[1]!table_weight[SlidingTackle]*(('F+ , F-'!AF$2-[1]!tbl_gk[[#This Row],[SlidingTackle]])/('F+ , F-'!AF$2-'F+ , F-'!AF$3))</f>
        <v>8.9667429907290316E-3</v>
      </c>
      <c r="AG201" s="2" cm="1">
        <f t="array" ref="AG201">[1]!table_weight[GKDiving]*(('F+ , F-'!AG$2-[1]!tbl_gk[[#This Row],[GKDiving]])/('F+ , F-'!AG$2-'F+ , F-'!AG$3))</f>
        <v>2.7329885407159499E-2</v>
      </c>
      <c r="AH201" s="2" cm="1">
        <f t="array" ref="AH201">[1]!table_weight[GKHandling]*(('F+ , F-'!AH$2-[1]!tbl_gk[[#This Row],[GKHandling]])/('F+ , F-'!AH$2-'F+ , F-'!AH$3))</f>
        <v>3.7430060448935834E-2</v>
      </c>
      <c r="AI201" s="2" cm="1">
        <f t="array" ref="AI201">[1]!table_weight[GKKicking]*(('F+ , F-'!AI$2-[1]!tbl_gk[[#This Row],[GKKicking]])/('F+ , F-'!AI$2-'F+ , F-'!AI$3))</f>
        <v>2.2360815333130498E-2</v>
      </c>
      <c r="AJ201" s="2" cm="1">
        <f t="array" ref="AJ201">[1]!table_weight[GKPositioning]*(('F+ , F-'!AJ$2-[1]!tbl_gk[[#This Row],[GKPositioning]])/('F+ , F-'!AJ$2-'F+ , F-'!AJ$3))</f>
        <v>1.4505862254569271E-2</v>
      </c>
      <c r="AK201" s="2" cm="1">
        <f t="array" ref="AK201">[1]!table_weight[GKReflexes]*(('F+ , F-'!AK$2-[1]!tbl_gk[[#This Row],[GKReflexes]])/('F+ , F-'!AK$2-'F+ , F-'!AK$3))</f>
        <v>2.7329885407159499E-2</v>
      </c>
    </row>
    <row r="202" spans="1:37" x14ac:dyDescent="0.55000000000000004">
      <c r="A202" s="7">
        <f>[1]!tbl_gk[[#This Row],[ID]]</f>
        <v>189233</v>
      </c>
      <c r="B202" s="1" cm="1">
        <f t="array" ref="B202">[1]!table_weight[ValueEUR]*(('F+ , F-'!B$2-[1]!tbl_gk[[#This Row],[ValueEUR]])/('F+ , F-'!B$2-'F+ , F-'!B$3))</f>
        <v>3.7348432718218329E-5</v>
      </c>
      <c r="C202" s="1" cm="1">
        <f t="array" ref="C202">[1]!table_weight[WageEUR]*(('F+ , F-'!C$2-[1]!tbl_gk[[#This Row],[WageEUR]])/('F+ , F-'!C$2-'F+ , F-'!C$3))</f>
        <v>7.8241870618836313E-5</v>
      </c>
      <c r="D202" s="1" cm="1">
        <f t="array" ref="D202">[1]!table_weight[Crossing]*(('F+ , F-'!D$2-[1]!tbl_gk[[#This Row],[Crossing]])/('F+ , F-'!D$2-'F+ , F-'!D$3))</f>
        <v>3.1383600467551537E-2</v>
      </c>
      <c r="E202" s="1" cm="1">
        <f t="array" ref="E202">[1]!table_weight[Finishing]*(('F+ , F-'!E$2-[1]!tbl_gk[[#This Row],[Finishing]])/('F+ , F-'!E$2-'F+ , F-'!E$3))</f>
        <v>1.4973760267721157E-2</v>
      </c>
      <c r="F202" s="1" cm="1">
        <f t="array" ref="F202">[1]!table_weight[HeadingAccuracy]*(('F+ , F-'!F$2-[1]!tbl_gk[[#This Row],[HeadingAccuracy]])/('F+ , F-'!F$2-'F+ , F-'!F$3))</f>
        <v>1.1274360672166649E-2</v>
      </c>
      <c r="G202" s="1" cm="1">
        <f t="array" ref="G202">[1]!table_weight[ShortPassing]*(('F+ , F-'!G$2-[1]!tbl_gk[[#This Row],[ShortPassing]])/('F+ , F-'!G$2-'F+ , F-'!G$3))</f>
        <v>6.3285326414520199E-2</v>
      </c>
      <c r="H202" s="1" cm="1">
        <f t="array" ref="H202">[1]!table_weight[Volleys]*(('F+ , F-'!H$2-[1]!tbl_gk[[#This Row],[Volleys]])/('F+ , F-'!H$2-'F+ , F-'!H$3))</f>
        <v>9.2591367839048701E-4</v>
      </c>
      <c r="I202" s="1" cm="1">
        <f t="array" ref="I202">[1]!table_weight[Dribbling]*(('F+ , F-'!I$2-[1]!tbl_gk[[#This Row],[Dribbling]])/('F+ , F-'!I$2-'F+ , F-'!I$3))</f>
        <v>1.4668173323482065E-2</v>
      </c>
      <c r="J202" s="1" cm="1">
        <f t="array" ref="J202">[1]!table_weight[Curve]*(('F+ , F-'!J$2-[1]!tbl_gk[[#This Row],[Curve]])/('F+ , F-'!J$2-'F+ , F-'!J$3))</f>
        <v>8.4507994456275402E-3</v>
      </c>
      <c r="K202" s="1" cm="1">
        <f t="array" ref="K202">[1]!table_weight[FKAccuracy]*(('F+ , F-'!K$2-[1]!tbl_gk[[#This Row],[FKAccuracy]])/('F+ , F-'!K$2-'F+ , F-'!K$3))</f>
        <v>9.4310921813203358E-3</v>
      </c>
      <c r="L202" s="1" cm="1">
        <f t="array" ref="L202">[1]!table_weight[LongPassing]*(('F+ , F-'!L$2-[1]!tbl_gk[[#This Row],[LongPassing]])/('F+ , F-'!L$2-'F+ , F-'!L$3))</f>
        <v>2.5446932703562523E-2</v>
      </c>
      <c r="M202" s="1" cm="1">
        <f t="array" ref="M202">[1]!table_weight[BallControl]*(('F+ , F-'!M$2-[1]!tbl_gk[[#This Row],[BallControl]])/('F+ , F-'!M$2-'F+ , F-'!M$3))</f>
        <v>1.3472988830457604E-2</v>
      </c>
      <c r="N202" s="1" cm="1">
        <f t="array" ref="N202">[1]!table_weight[Acceleration]*(('F+ , F-'!N$2-[1]!tbl_gk[[#This Row],[Acceleration]])/('F+ , F-'!N$2-'F+ , F-'!N$3))</f>
        <v>7.666565257073309E-3</v>
      </c>
      <c r="O202" s="1" cm="1">
        <f t="array" ref="O202">[1]!table_weight[SprintSpeed]*(('F+ , F-'!O$2-[1]!tbl_gk[[#This Row],[SprintSpeed]])/('F+ , F-'!O$2-'F+ , F-'!O$3))</f>
        <v>9.2765439610587065E-3</v>
      </c>
      <c r="P202" s="1" cm="1">
        <f t="array" ref="P202">[1]!table_weight[Agility]*(('F+ , F-'!P$2-[1]!tbl_gk[[#This Row],[Agility]])/('F+ , F-'!P$2-'F+ , F-'!P$3))</f>
        <v>4.4464206313917145E-3</v>
      </c>
      <c r="Q202" s="1" cm="1">
        <f t="array" ref="Q202">[1]!table_weight[Reactions]*(('F+ , F-'!Q$2-[1]!tbl_gk[[#This Row],[Reactions]])/('F+ , F-'!Q$2-'F+ , F-'!Q$3))</f>
        <v>1.2891050001804705E-3</v>
      </c>
      <c r="R202" s="1" cm="1">
        <f t="array" ref="R202">[1]!table_weight[Balance]*(('F+ , F-'!R$2-[1]!tbl_gk[[#This Row],[Balance]])/('F+ , F-'!R$2-'F+ , F-'!R$3))</f>
        <v>5.5878755518026931E-4</v>
      </c>
      <c r="S202" s="1" cm="1">
        <f t="array" ref="S202">[1]!table_weight[ShotPower]*(('F+ , F-'!S$2-[1]!tbl_gk[[#This Row],[ShotPower]])/('F+ , F-'!S$2-'F+ , F-'!S$3))</f>
        <v>6.7523948741159906E-3</v>
      </c>
      <c r="T202" s="1" cm="1">
        <f t="array" ref="T202">[1]!table_weight[Jumping]*(('F+ , F-'!T$2-[1]!tbl_gk[[#This Row],[Jumping]])/('F+ , F-'!T$2-'F+ , F-'!T$3))</f>
        <v>1.2021943727489502E-3</v>
      </c>
      <c r="U202" s="1" cm="1">
        <f t="array" ref="U202">[1]!table_weight[Stamina]*(('F+ , F-'!U$2-[1]!tbl_gk[[#This Row],[Stamina]])/('F+ , F-'!U$2-'F+ , F-'!U$3))</f>
        <v>1.288065399373875E-2</v>
      </c>
      <c r="V202" s="1" cm="1">
        <f t="array" ref="V202">[1]!table_weight[Strength]*(('F+ , F-'!V$2-[1]!tbl_gk[[#This Row],[Strength]])/('F+ , F-'!V$2-'F+ , F-'!V$3))</f>
        <v>1.1535341243281592E-2</v>
      </c>
      <c r="W202" s="1" cm="1">
        <f t="array" ref="W202">[1]!table_weight[LongShots]*(('F+ , F-'!W$2-[1]!tbl_gk[[#This Row],[LongShots]])/('F+ , F-'!W$2-'F+ , F-'!W$3))</f>
        <v>8.0509323499075268E-3</v>
      </c>
      <c r="X202" s="1" cm="1">
        <f t="array" ref="X202">[1]!table_weight[Aggression]*(('F+ , F-'!X$2-[1]!tbl_gk[[#This Row],[Aggression]])/('F+ , F-'!X$2-'F+ , F-'!X$3))</f>
        <v>6.0845756008518293E-3</v>
      </c>
      <c r="Y202" s="1" cm="1">
        <f t="array" ref="Y202">[1]!table_weight[Interceptions]*(('F+ , F-'!Y$2-[1]!tbl_gk[[#This Row],[Interceptions]])/('F+ , F-'!Y$2-'F+ , F-'!Y$3))</f>
        <v>1.5928726369709705E-2</v>
      </c>
      <c r="Z202" s="1" cm="1">
        <f t="array" ref="Z202">[1]!table_weight[Positioning]*(('F+ , F-'!Z$2-[1]!tbl_gk[[#This Row],[Positioning]])/('F+ , F-'!Z$2-'F+ , F-'!Z$3))</f>
        <v>8.8733394179088337E-4</v>
      </c>
      <c r="AA202" s="1" cm="1">
        <f t="array" ref="AA202">[1]!table_weight[Vision]*(('F+ , F-'!AA$2-[1]!tbl_gk[[#This Row],[Vision]])/('F+ , F-'!AA$2-'F+ , F-'!AA$3))</f>
        <v>2.1296014602981403E-2</v>
      </c>
      <c r="AB202" s="1" cm="1">
        <f t="array" ref="AB202">[1]!table_weight[Penalties]*(('F+ , F-'!AB$2-[1]!tbl_gk[[#This Row],[Penalties]])/('F+ , F-'!AB$2-'F+ , F-'!AB$3))</f>
        <v>2.2313838830329571E-3</v>
      </c>
      <c r="AC202" s="1" cm="1">
        <f t="array" ref="AC202">[1]!table_weight[Composure]*(('F+ , F-'!AC$2-[1]!tbl_gk[[#This Row],[Composure]])/('F+ , F-'!AC$2-'F+ , F-'!AC$3))</f>
        <v>1.1742163440240354E-3</v>
      </c>
      <c r="AD202" s="1" cm="1">
        <f t="array" ref="AD202">[1]!table_weight[Marking]*(('F+ , F-'!AD$2-[1]!tbl_gk[[#This Row],[Marking]])/('F+ , F-'!AD$2-'F+ , F-'!AD$3))</f>
        <v>1.8929790758205733E-2</v>
      </c>
      <c r="AE202" s="1" cm="1">
        <f t="array" ref="AE202">[1]!table_weight[StandingTackle]*(('F+ , F-'!AE$2-[1]!tbl_gk[[#This Row],[StandingTackle]])/('F+ , F-'!AE$2-'F+ , F-'!AE$3))</f>
        <v>2.465854322450484E-2</v>
      </c>
      <c r="AF202" s="1" cm="1">
        <f t="array" ref="AF202">[1]!table_weight[SlidingTackle]*(('F+ , F-'!AF$2-[1]!tbl_gk[[#This Row],[SlidingTackle]])/('F+ , F-'!AF$2-'F+ , F-'!AF$3))</f>
        <v>8.2195144081682794E-3</v>
      </c>
      <c r="AG202" s="1" cm="1">
        <f t="array" ref="AG202">[1]!table_weight[GKDiving]*(('F+ , F-'!AG$2-[1]!tbl_gk[[#This Row],[GKDiving]])/('F+ , F-'!AG$2-'F+ , F-'!AG$3))</f>
        <v>4.0994828110739248E-2</v>
      </c>
      <c r="AH202" s="1" cm="1">
        <f t="array" ref="AH202">[1]!table_weight[GKHandling]*(('F+ , F-'!AH$2-[1]!tbl_gk[[#This Row],[GKHandling]])/('F+ , F-'!AH$2-'F+ , F-'!AH$3))</f>
        <v>5.168913109614949E-2</v>
      </c>
      <c r="AI202" s="1" cm="1">
        <f t="array" ref="AI202">[1]!table_weight[GKKicking]*(('F+ , F-'!AI$2-[1]!tbl_gk[[#This Row],[GKKicking]])/('F+ , F-'!AI$2-'F+ , F-'!AI$3))</f>
        <v>3.0410708853057477E-2</v>
      </c>
      <c r="AJ202" s="1" cm="1">
        <f t="array" ref="AJ202">[1]!table_weight[GKPositioning]*(('F+ , F-'!AJ$2-[1]!tbl_gk[[#This Row],[GKPositioning]])/('F+ , F-'!AJ$2-'F+ , F-'!AJ$3))</f>
        <v>2.2074138213474981E-2</v>
      </c>
      <c r="AK202" s="1" cm="1">
        <f t="array" ref="AK202">[1]!table_weight[GKReflexes]*(('F+ , F-'!AK$2-[1]!tbl_gk[[#This Row],[GKReflexes]])/('F+ , F-'!AK$2-'F+ , F-'!AK$3))</f>
        <v>5.10157860933644E-2</v>
      </c>
    </row>
    <row r="203" spans="1:37" x14ac:dyDescent="0.55000000000000004">
      <c r="A203" s="8">
        <f>[1]!tbl_gk[[#This Row],[ID]]</f>
        <v>189296</v>
      </c>
      <c r="B203" s="2" cm="1">
        <f t="array" ref="B203">[1]!table_weight[ValueEUR]*(('F+ , F-'!B$2-[1]!tbl_gk[[#This Row],[ValueEUR]])/('F+ , F-'!B$2-'F+ , F-'!B$3))</f>
        <v>3.0588675060954019E-4</v>
      </c>
      <c r="C203" s="2" cm="1">
        <f t="array" ref="C203">[1]!table_weight[WageEUR]*(('F+ , F-'!C$2-[1]!tbl_gk[[#This Row],[WageEUR]])/('F+ , F-'!C$2-'F+ , F-'!C$3))</f>
        <v>3.6773679190853074E-3</v>
      </c>
      <c r="D203" s="2" cm="1">
        <f t="array" ref="D203">[1]!table_weight[Crossing]*(('F+ , F-'!D$2-[1]!tbl_gk[[#This Row],[Crossing]])/('F+ , F-'!D$2-'F+ , F-'!D$3))</f>
        <v>3.6987814836757178E-2</v>
      </c>
      <c r="E203" s="2" cm="1">
        <f t="array" ref="E203">[1]!table_weight[Finishing]*(('F+ , F-'!E$2-[1]!tbl_gk[[#This Row],[Finishing]])/('F+ , F-'!E$2-'F+ , F-'!E$3))</f>
        <v>1.3975509583206414E-2</v>
      </c>
      <c r="F203" s="2" cm="1">
        <f t="array" ref="F203">[1]!table_weight[HeadingAccuracy]*(('F+ , F-'!F$2-[1]!tbl_gk[[#This Row],[HeadingAccuracy]])/('F+ , F-'!F$2-'F+ , F-'!F$3))</f>
        <v>1.1274360672166649E-2</v>
      </c>
      <c r="G203" s="2" cm="1">
        <f t="array" ref="G203">[1]!table_weight[ShortPassing]*(('F+ , F-'!G$2-[1]!tbl_gk[[#This Row],[ShortPassing]])/('F+ , F-'!G$2-'F+ , F-'!G$3))</f>
        <v>6.047264524054153E-2</v>
      </c>
      <c r="H203" s="2" cm="1">
        <f t="array" ref="H203">[1]!table_weight[Volleys]*(('F+ , F-'!H$2-[1]!tbl_gk[[#This Row],[Volleys]])/('F+ , F-'!H$2-'F+ , F-'!H$3))</f>
        <v>1.7360881469821632E-3</v>
      </c>
      <c r="I203" s="2" cm="1">
        <f t="array" ref="I203">[1]!table_weight[Dribbling]*(('F+ , F-'!I$2-[1]!tbl_gk[[#This Row],[Dribbling]])/('F+ , F-'!I$2-'F+ , F-'!I$3))</f>
        <v>1.8579686209743949E-2</v>
      </c>
      <c r="J203" s="2" cm="1">
        <f t="array" ref="J203">[1]!table_weight[Curve]*(('F+ , F-'!J$2-[1]!tbl_gk[[#This Row],[Curve]])/('F+ , F-'!J$2-'F+ , F-'!J$3))</f>
        <v>9.4648953791028455E-3</v>
      </c>
      <c r="K203" s="2" cm="1">
        <f t="array" ref="K203">[1]!table_weight[FKAccuracy]*(('F+ , F-'!K$2-[1]!tbl_gk[[#This Row],[FKAccuracy]])/('F+ , F-'!K$2-'F+ , F-'!K$3))</f>
        <v>9.4310921813203358E-3</v>
      </c>
      <c r="L203" s="2" cm="1">
        <f t="array" ref="L203">[1]!table_weight[LongPassing]*(('F+ , F-'!L$2-[1]!tbl_gk[[#This Row],[LongPassing]])/('F+ , F-'!L$2-'F+ , F-'!L$3))</f>
        <v>2.2739812203183531E-2</v>
      </c>
      <c r="M203" s="2" cm="1">
        <f t="array" ref="M203">[1]!table_weight[BallControl]*(('F+ , F-'!M$2-[1]!tbl_gk[[#This Row],[BallControl]])/('F+ , F-'!M$2-'F+ , F-'!M$3))</f>
        <v>1.1734538658785654E-2</v>
      </c>
      <c r="N203" s="2" cm="1">
        <f t="array" ref="N203">[1]!table_weight[Acceleration]*(('F+ , F-'!N$2-[1]!tbl_gk[[#This Row],[Acceleration]])/('F+ , F-'!N$2-'F+ , F-'!N$3))</f>
        <v>8.3430268974033078E-3</v>
      </c>
      <c r="O203" s="2" cm="1">
        <f t="array" ref="O203">[1]!table_weight[SprintSpeed]*(('F+ , F-'!O$2-[1]!tbl_gk[[#This Row],[SprintSpeed]])/('F+ , F-'!O$2-'F+ , F-'!O$3))</f>
        <v>1.0400973532096125E-2</v>
      </c>
      <c r="P203" s="2" cm="1">
        <f t="array" ref="P203">[1]!table_weight[Agility]*(('F+ , F-'!P$2-[1]!tbl_gk[[#This Row],[Agility]])/('F+ , F-'!P$2-'F+ , F-'!P$3))</f>
        <v>4.3294095621445646E-3</v>
      </c>
      <c r="Q203" s="2" cm="1">
        <f t="array" ref="Q203">[1]!table_weight[Reactions]*(('F+ , F-'!Q$2-[1]!tbl_gk[[#This Row],[Reactions]])/('F+ , F-'!Q$2-'F+ , F-'!Q$3))</f>
        <v>8.2502720011550109E-4</v>
      </c>
      <c r="R203" s="2" cm="1">
        <f t="array" ref="R203">[1]!table_weight[Balance]*(('F+ , F-'!R$2-[1]!tbl_gk[[#This Row],[Balance]])/('F+ , F-'!R$2-'F+ , F-'!R$3))</f>
        <v>2.4214127391145E-3</v>
      </c>
      <c r="S203" s="2" cm="1">
        <f t="array" ref="S203">[1]!table_weight[ShotPower]*(('F+ , F-'!S$2-[1]!tbl_gk[[#This Row],[ShotPower]])/('F+ , F-'!S$2-'F+ , F-'!S$3))</f>
        <v>5.1941499031661464E-3</v>
      </c>
      <c r="T203" s="2" cm="1">
        <f t="array" ref="T203">[1]!table_weight[Jumping]*(('F+ , F-'!T$2-[1]!tbl_gk[[#This Row],[Jumping]])/('F+ , F-'!T$2-'F+ , F-'!T$3))</f>
        <v>2.3185177188729754E-3</v>
      </c>
      <c r="U203" s="2" cm="1">
        <f t="array" ref="U203">[1]!table_weight[Stamina]*(('F+ , F-'!U$2-[1]!tbl_gk[[#This Row],[Stamina]])/('F+ , F-'!U$2-'F+ , F-'!U$3))</f>
        <v>5.1522615974955001E-3</v>
      </c>
      <c r="V203" s="2" cm="1">
        <f t="array" ref="V203">[1]!table_weight[Strength]*(('F+ , F-'!V$2-[1]!tbl_gk[[#This Row],[Strength]])/('F+ , F-'!V$2-'F+ , F-'!V$3))</f>
        <v>1.8634012777608722E-2</v>
      </c>
      <c r="W203" s="2" cm="1">
        <f t="array" ref="W203">[1]!table_weight[LongShots]*(('F+ , F-'!W$2-[1]!tbl_gk[[#This Row],[LongShots]])/('F+ , F-'!W$2-'F+ , F-'!W$3))</f>
        <v>7.7912248547492196E-3</v>
      </c>
      <c r="X203" s="2" cm="1">
        <f t="array" ref="X203">[1]!table_weight[Aggression]*(('F+ , F-'!X$2-[1]!tbl_gk[[#This Row],[Aggression]])/('F+ , F-'!X$2-'F+ , F-'!X$3))</f>
        <v>1.2777608761788841E-2</v>
      </c>
      <c r="Y203" s="2" cm="1">
        <f t="array" ref="Y203">[1]!table_weight[Interceptions]*(('F+ , F-'!Y$2-[1]!tbl_gk[[#This Row],[Interceptions]])/('F+ , F-'!Y$2-'F+ , F-'!Y$3))</f>
        <v>1.5236173049287543E-2</v>
      </c>
      <c r="Z203" s="2" cm="1">
        <f t="array" ref="Z203">[1]!table_weight[Positioning]*(('F+ , F-'!Z$2-[1]!tbl_gk[[#This Row],[Positioning]])/('F+ , F-'!Z$2-'F+ , F-'!Z$3))</f>
        <v>1.1831119223878444E-3</v>
      </c>
      <c r="AA203" s="2" cm="1">
        <f t="array" ref="AA203">[1]!table_weight[Vision]*(('F+ , F-'!AA$2-[1]!tbl_gk[[#This Row],[Vision]])/('F+ , F-'!AA$2-'F+ , F-'!AA$3))</f>
        <v>1.9876280296115975E-2</v>
      </c>
      <c r="AB203" s="2" cm="1">
        <f t="array" ref="AB203">[1]!table_weight[Penalties]*(('F+ , F-'!AB$2-[1]!tbl_gk[[#This Row],[Penalties]])/('F+ , F-'!AB$2-'F+ , F-'!AB$3))</f>
        <v>2.0356484546967322E-3</v>
      </c>
      <c r="AC203" s="2" cm="1">
        <f t="array" ref="AC203">[1]!table_weight[Composure]*(('F+ , F-'!AC$2-[1]!tbl_gk[[#This Row],[Composure]])/('F+ , F-'!AC$2-'F+ , F-'!AC$3))</f>
        <v>5.8710817201201772E-4</v>
      </c>
      <c r="AD203" s="2" cm="1">
        <f t="array" ref="AD203">[1]!table_weight[Marking]*(('F+ , F-'!AD$2-[1]!tbl_gk[[#This Row],[Marking]])/('F+ , F-'!AD$2-'F+ , F-'!AD$3))</f>
        <v>1.5774825631838112E-2</v>
      </c>
      <c r="AE203" s="2" cm="1">
        <f t="array" ref="AE203">[1]!table_weight[StandingTackle]*(('F+ , F-'!AE$2-[1]!tbl_gk[[#This Row],[StandingTackle]])/('F+ , F-'!AE$2-'F+ , F-'!AE$3))</f>
        <v>3.362528621523387E-2</v>
      </c>
      <c r="AF203" s="2" cm="1">
        <f t="array" ref="AF203">[1]!table_weight[SlidingTackle]*(('F+ , F-'!AF$2-[1]!tbl_gk[[#This Row],[SlidingTackle]])/('F+ , F-'!AF$2-'F+ , F-'!AF$3))</f>
        <v>1.0461200155850536E-2</v>
      </c>
      <c r="AG203" s="2" cm="1">
        <f t="array" ref="AG203">[1]!table_weight[GKDiving]*(('F+ , F-'!AG$2-[1]!tbl_gk[[#This Row],[GKDiving]])/('F+ , F-'!AG$2-'F+ , F-'!AG$3))</f>
        <v>3.4162356758949373E-2</v>
      </c>
      <c r="AH203" s="2" cm="1">
        <f t="array" ref="AH203">[1]!table_weight[GKHandling]*(('F+ , F-'!AH$2-[1]!tbl_gk[[#This Row],[GKHandling]])/('F+ , F-'!AH$2-'F+ , F-'!AH$3))</f>
        <v>3.208290895623072E-2</v>
      </c>
      <c r="AI203" s="2" cm="1">
        <f t="array" ref="AI203">[1]!table_weight[GKKicking]*(('F+ , F-'!AI$2-[1]!tbl_gk[[#This Row],[GKKicking]])/('F+ , F-'!AI$2-'F+ , F-'!AI$3))</f>
        <v>2.414968055978094E-2</v>
      </c>
      <c r="AJ203" s="2" cm="1">
        <f t="array" ref="AJ203">[1]!table_weight[GKPositioning]*(('F+ , F-'!AJ$2-[1]!tbl_gk[[#This Row],[GKPositioning]])/('F+ , F-'!AJ$2-'F+ , F-'!AJ$3))</f>
        <v>1.1983103601600703E-2</v>
      </c>
      <c r="AK203" s="2" cm="1">
        <f t="array" ref="AK203">[1]!table_weight[GKReflexes]*(('F+ , F-'!AK$2-[1]!tbl_gk[[#This Row],[GKReflexes]])/('F+ , F-'!AK$2-'F+ , F-'!AK$3))</f>
        <v>2.9151877767636801E-2</v>
      </c>
    </row>
    <row r="204" spans="1:37" x14ac:dyDescent="0.55000000000000004">
      <c r="A204" s="7">
        <f>[1]!tbl_gk[[#This Row],[ID]]</f>
        <v>189324</v>
      </c>
      <c r="B204" s="1" cm="1">
        <f t="array" ref="B204">[1]!table_weight[ValueEUR]*(('F+ , F-'!B$2-[1]!tbl_gk[[#This Row],[ValueEUR]])/('F+ , F-'!B$2-'F+ , F-'!B$3))</f>
        <v>8.6148327038468883E-4</v>
      </c>
      <c r="C204" s="1" cm="1">
        <f t="array" ref="C204">[1]!table_weight[WageEUR]*(('F+ , F-'!C$2-[1]!tbl_gk[[#This Row],[WageEUR]])/('F+ , F-'!C$2-'F+ , F-'!C$3))</f>
        <v>5.2422053314620338E-3</v>
      </c>
      <c r="D204" s="1" cm="1">
        <f t="array" ref="D204">[1]!table_weight[Crossing]*(('F+ , F-'!D$2-[1]!tbl_gk[[#This Row],[Crossing]])/('F+ , F-'!D$2-'F+ , F-'!D$3))</f>
        <v>3.6987814836757178E-2</v>
      </c>
      <c r="E204" s="1" cm="1">
        <f t="array" ref="E204">[1]!table_weight[Finishing]*(('F+ , F-'!E$2-[1]!tbl_gk[[#This Row],[Finishing]])/('F+ , F-'!E$2-'F+ , F-'!E$3))</f>
        <v>9.9825068451474385E-3</v>
      </c>
      <c r="F204" s="1" cm="1">
        <f t="array" ref="F204">[1]!table_weight[HeadingAccuracy]*(('F+ , F-'!F$2-[1]!tbl_gk[[#This Row],[HeadingAccuracy]])/('F+ , F-'!F$2-'F+ , F-'!F$3))</f>
        <v>9.6040850170308507E-3</v>
      </c>
      <c r="G204" s="1" cm="1">
        <f t="array" ref="G204">[1]!table_weight[ShortPassing]*(('F+ , F-'!G$2-[1]!tbl_gk[[#This Row],[ShortPassing]])/('F+ , F-'!G$2-'F+ , F-'!G$3))</f>
        <v>4.2190217609680135E-2</v>
      </c>
      <c r="H204" s="1" cm="1">
        <f t="array" ref="H204">[1]!table_weight[Volleys]*(('F+ , F-'!H$2-[1]!tbl_gk[[#This Row],[Volleys]])/('F+ , F-'!H$2-'F+ , F-'!H$3))</f>
        <v>1.6203489371833524E-3</v>
      </c>
      <c r="I204" s="1" cm="1">
        <f t="array" ref="I204">[1]!table_weight[Dribbling]*(('F+ , F-'!I$2-[1]!tbl_gk[[#This Row],[Dribbling]])/('F+ , F-'!I$2-'F+ , F-'!I$3))</f>
        <v>1.3690295101916595E-2</v>
      </c>
      <c r="J204" s="1" cm="1">
        <f t="array" ref="J204">[1]!table_weight[Curve]*(('F+ , F-'!J$2-[1]!tbl_gk[[#This Row],[Curve]])/('F+ , F-'!J$2-'F+ , F-'!J$3))</f>
        <v>9.1268634012777444E-3</v>
      </c>
      <c r="K204" s="1" cm="1">
        <f t="array" ref="K204">[1]!table_weight[FKAccuracy]*(('F+ , F-'!K$2-[1]!tbl_gk[[#This Row],[FKAccuracy]])/('F+ , F-'!K$2-'F+ , F-'!K$3))</f>
        <v>8.5184058411925615E-3</v>
      </c>
      <c r="L204" s="1" cm="1">
        <f t="array" ref="L204">[1]!table_weight[LongPassing]*(('F+ , F-'!L$2-[1]!tbl_gk[[#This Row],[LongPassing]])/('F+ , F-'!L$2-'F+ , F-'!L$3))</f>
        <v>1.7866995302501344E-2</v>
      </c>
      <c r="M204" s="1" cm="1">
        <f t="array" ref="M204">[1]!table_weight[BallControl]*(('F+ , F-'!M$2-[1]!tbl_gk[[#This Row],[BallControl]])/('F+ , F-'!M$2-'F+ , F-'!M$3))</f>
        <v>1.3038376287539614E-2</v>
      </c>
      <c r="N204" s="1" cm="1">
        <f t="array" ref="N204">[1]!table_weight[Acceleration]*(('F+ , F-'!N$2-[1]!tbl_gk[[#This Row],[Acceleration]])/('F+ , F-'!N$2-'F+ , F-'!N$3))</f>
        <v>1.5784104941033285E-3</v>
      </c>
      <c r="O204" s="1" cm="1">
        <f t="array" ref="O204">[1]!table_weight[SprintSpeed]*(('F+ , F-'!O$2-[1]!tbl_gk[[#This Row],[SprintSpeed]])/('F+ , F-'!O$2-'F+ , F-'!O$3))</f>
        <v>2.5299665348341924E-3</v>
      </c>
      <c r="P204" s="1" cm="1">
        <f t="array" ref="P204">[1]!table_weight[Agility]*(('F+ , F-'!P$2-[1]!tbl_gk[[#This Row],[Agility]])/('F+ , F-'!P$2-'F+ , F-'!P$3))</f>
        <v>4.095387423650264E-3</v>
      </c>
      <c r="Q204" s="1" cm="1">
        <f t="array" ref="Q204">[1]!table_weight[Reactions]*(('F+ , F-'!Q$2-[1]!tbl_gk[[#This Row],[Reactions]])/('F+ , F-'!Q$2-'F+ , F-'!Q$3))</f>
        <v>7.7346300010828226E-4</v>
      </c>
      <c r="R204" s="1" cm="1">
        <f t="array" ref="R204">[1]!table_weight[Balance]*(('F+ , F-'!R$2-[1]!tbl_gk[[#This Row],[Balance]])/('F+ , F-'!R$2-'F+ , F-'!R$3))</f>
        <v>1.6142751594096668E-3</v>
      </c>
      <c r="S204" s="1" cm="1">
        <f t="array" ref="S204">[1]!table_weight[ShotPower]*(('F+ , F-'!S$2-[1]!tbl_gk[[#This Row],[ShotPower]])/('F+ , F-'!S$2-'F+ , F-'!S$3))</f>
        <v>6.2329798837993753E-3</v>
      </c>
      <c r="T204" s="1" cm="1">
        <f t="array" ref="T204">[1]!table_weight[Jumping]*(('F+ , F-'!T$2-[1]!tbl_gk[[#This Row],[Jumping]])/('F+ , F-'!T$2-'F+ , F-'!T$3))</f>
        <v>1.3739364259988001E-3</v>
      </c>
      <c r="U204" s="1" cm="1">
        <f t="array" ref="U204">[1]!table_weight[Stamina]*(('F+ , F-'!U$2-[1]!tbl_gk[[#This Row],[Stamina]])/('F+ , F-'!U$2-'F+ , F-'!U$3))</f>
        <v>8.5871026624924993E-3</v>
      </c>
      <c r="V204" s="1" cm="1">
        <f t="array" ref="V204">[1]!table_weight[Strength]*(('F+ , F-'!V$2-[1]!tbl_gk[[#This Row],[Strength]])/('F+ , F-'!V$2-'F+ , F-'!V$3))</f>
        <v>1.9521346719399615E-2</v>
      </c>
      <c r="W204" s="1" cm="1">
        <f t="array" ref="W204">[1]!table_weight[LongShots]*(('F+ , F-'!W$2-[1]!tbl_gk[[#This Row],[LongShots]])/('F+ , F-'!W$2-'F+ , F-'!W$3))</f>
        <v>8.0509323499075268E-3</v>
      </c>
      <c r="X204" s="1" cm="1">
        <f t="array" ref="X204">[1]!table_weight[Aggression]*(('F+ , F-'!X$2-[1]!tbl_gk[[#This Row],[Aggression]])/('F+ , F-'!X$2-'F+ , F-'!X$3))</f>
        <v>6.0845756008518293E-3</v>
      </c>
      <c r="Y204" s="1" cm="1">
        <f t="array" ref="Y204">[1]!table_weight[Interceptions]*(('F+ , F-'!Y$2-[1]!tbl_gk[[#This Row],[Interceptions]])/('F+ , F-'!Y$2-'F+ , F-'!Y$3))</f>
        <v>1.5236173049287543E-2</v>
      </c>
      <c r="Z204" s="1" cm="1">
        <f t="array" ref="Z204">[1]!table_weight[Positioning]*(('F+ , F-'!Z$2-[1]!tbl_gk[[#This Row],[Positioning]])/('F+ , F-'!Z$2-'F+ , F-'!Z$3))</f>
        <v>5.9155596119392221E-4</v>
      </c>
      <c r="AA204" s="1" cm="1">
        <f t="array" ref="AA204">[1]!table_weight[Vision]*(('F+ , F-'!AA$2-[1]!tbl_gk[[#This Row],[Vision]])/('F+ , F-'!AA$2-'F+ , F-'!AA$3))</f>
        <v>1.4197343068654267E-2</v>
      </c>
      <c r="AB204" s="1" cm="1">
        <f t="array" ref="AB204">[1]!table_weight[Penalties]*(('F+ , F-'!AB$2-[1]!tbl_gk[[#This Row],[Penalties]])/('F+ , F-'!AB$2-'F+ , F-'!AB$3))</f>
        <v>1.2918538270190803E-3</v>
      </c>
      <c r="AC204" s="1" cm="1">
        <f t="array" ref="AC204">[1]!table_weight[Composure]*(('F+ , F-'!AC$2-[1]!tbl_gk[[#This Row],[Composure]])/('F+ , F-'!AC$2-'F+ , F-'!AC$3))</f>
        <v>4.8036123164619632E-4</v>
      </c>
      <c r="AD204" s="1" cm="1">
        <f t="array" ref="AD204">[1]!table_weight[Marking]*(('F+ , F-'!AD$2-[1]!tbl_gk[[#This Row],[Marking]])/('F+ , F-'!AD$2-'F+ , F-'!AD$3))</f>
        <v>2.6817203574124791E-2</v>
      </c>
      <c r="AE204" s="1" cm="1">
        <f t="array" ref="AE204">[1]!table_weight[StandingTackle]*(('F+ , F-'!AE$2-[1]!tbl_gk[[#This Row],[StandingTackle]])/('F+ , F-'!AE$2-'F+ , F-'!AE$3))</f>
        <v>2.6900228972187096E-2</v>
      </c>
      <c r="AF204" s="1" cm="1">
        <f t="array" ref="AF204">[1]!table_weight[SlidingTackle]*(('F+ , F-'!AF$2-[1]!tbl_gk[[#This Row],[SlidingTackle]])/('F+ , F-'!AF$2-'F+ , F-'!AF$3))</f>
        <v>9.7139715732897855E-3</v>
      </c>
      <c r="AG204" s="1" cm="1">
        <f t="array" ref="AG204">[1]!table_weight[GKDiving]*(('F+ , F-'!AG$2-[1]!tbl_gk[[#This Row],[GKDiving]])/('F+ , F-'!AG$2-'F+ , F-'!AG$3))</f>
        <v>2.7329885407159499E-2</v>
      </c>
      <c r="AH204" s="1" cm="1">
        <f t="array" ref="AH204">[1]!table_weight[GKHandling]*(('F+ , F-'!AH$2-[1]!tbl_gk[[#This Row],[GKHandling]])/('F+ , F-'!AH$2-'F+ , F-'!AH$3))</f>
        <v>3.208290895623072E-2</v>
      </c>
      <c r="AI204" s="1" cm="1">
        <f t="array" ref="AI204">[1]!table_weight[GKKicking]*(('F+ , F-'!AI$2-[1]!tbl_gk[[#This Row],[GKKicking]])/('F+ , F-'!AI$2-'F+ , F-'!AI$3))</f>
        <v>2.8621843626407038E-2</v>
      </c>
      <c r="AJ204" s="1" cm="1">
        <f t="array" ref="AJ204">[1]!table_weight[GKPositioning]*(('F+ , F-'!AJ$2-[1]!tbl_gk[[#This Row],[GKPositioning]])/('F+ , F-'!AJ$2-'F+ , F-'!AJ$3))</f>
        <v>1.1983103601600703E-2</v>
      </c>
      <c r="AK204" s="1" cm="1">
        <f t="array" ref="AK204">[1]!table_weight[GKReflexes]*(('F+ , F-'!AK$2-[1]!tbl_gk[[#This Row],[GKReflexes]])/('F+ , F-'!AK$2-'F+ , F-'!AK$3))</f>
        <v>1.8219923604772998E-2</v>
      </c>
    </row>
    <row r="205" spans="1:37" x14ac:dyDescent="0.55000000000000004">
      <c r="A205" s="8">
        <f>[1]!tbl_gk[[#This Row],[ID]]</f>
        <v>189342</v>
      </c>
      <c r="B205" s="2" cm="1">
        <f t="array" ref="B205">[1]!table_weight[ValueEUR]*(('F+ , F-'!B$2-[1]!tbl_gk[[#This Row],[ValueEUR]])/('F+ , F-'!B$2-'F+ , F-'!B$3))</f>
        <v>4.6021911721374819E-4</v>
      </c>
      <c r="C205" s="2" cm="1">
        <f t="array" ref="C205">[1]!table_weight[WageEUR]*(('F+ , F-'!C$2-[1]!tbl_gk[[#This Row],[WageEUR]])/('F+ , F-'!C$2-'F+ , F-'!C$3))</f>
        <v>7.2764939675517776E-3</v>
      </c>
      <c r="D205" s="2" cm="1">
        <f t="array" ref="D205">[1]!table_weight[Crossing]*(('F+ , F-'!D$2-[1]!tbl_gk[[#This Row],[Crossing]])/('F+ , F-'!D$2-'F+ , F-'!D$3))</f>
        <v>3.4746129089074922E-2</v>
      </c>
      <c r="E205" s="2" cm="1">
        <f t="array" ref="E205">[1]!table_weight[Finishing]*(('F+ , F-'!E$2-[1]!tbl_gk[[#This Row],[Finishing]])/('F+ , F-'!E$2-'F+ , F-'!E$3))</f>
        <v>1.59720109522359E-2</v>
      </c>
      <c r="F205" s="2" cm="1">
        <f t="array" ref="F205">[1]!table_weight[HeadingAccuracy]*(('F+ , F-'!F$2-[1]!tbl_gk[[#This Row],[HeadingAccuracy]])/('F+ , F-'!F$2-'F+ , F-'!F$3))</f>
        <v>1.08567917583827E-2</v>
      </c>
      <c r="G205" s="2" cm="1">
        <f t="array" ref="G205">[1]!table_weight[ShortPassing]*(('F+ , F-'!G$2-[1]!tbl_gk[[#This Row],[ShortPassing]])/('F+ , F-'!G$2-'F+ , F-'!G$3))</f>
        <v>5.484728289258417E-2</v>
      </c>
      <c r="H205" s="2" cm="1">
        <f t="array" ref="H205">[1]!table_weight[Volleys]*(('F+ , F-'!H$2-[1]!tbl_gk[[#This Row],[Volleys]])/('F+ , F-'!H$2-'F+ , F-'!H$3))</f>
        <v>2.0833057763785961E-3</v>
      </c>
      <c r="I205" s="2" cm="1">
        <f t="array" ref="I205">[1]!table_weight[Dribbling]*(('F+ , F-'!I$2-[1]!tbl_gk[[#This Row],[Dribbling]])/('F+ , F-'!I$2-'F+ , F-'!I$3))</f>
        <v>1.2712416880351124E-2</v>
      </c>
      <c r="J205" s="2" cm="1">
        <f t="array" ref="J205">[1]!table_weight[Curve]*(('F+ , F-'!J$2-[1]!tbl_gk[[#This Row],[Curve]])/('F+ , F-'!J$2-'F+ , F-'!J$3))</f>
        <v>9.8029273569279467E-3</v>
      </c>
      <c r="K205" s="2" cm="1">
        <f t="array" ref="K205">[1]!table_weight[FKAccuracy]*(('F+ , F-'!K$2-[1]!tbl_gk[[#This Row],[FKAccuracy]])/('F+ , F-'!K$2-'F+ , F-'!K$3))</f>
        <v>8.5184058411925615E-3</v>
      </c>
      <c r="L205" s="2" cm="1">
        <f t="array" ref="L205">[1]!table_weight[LongPassing]*(('F+ , F-'!L$2-[1]!tbl_gk[[#This Row],[LongPassing]])/('F+ , F-'!L$2-'F+ , F-'!L$3))</f>
        <v>2.1656964003031933E-2</v>
      </c>
      <c r="M205" s="2" cm="1">
        <f t="array" ref="M205">[1]!table_weight[BallControl]*(('F+ , F-'!M$2-[1]!tbl_gk[[#This Row],[BallControl]])/('F+ , F-'!M$2-'F+ , F-'!M$3))</f>
        <v>1.0865313572949679E-2</v>
      </c>
      <c r="N205" s="2" cm="1">
        <f t="array" ref="N205">[1]!table_weight[Acceleration]*(('F+ , F-'!N$2-[1]!tbl_gk[[#This Row],[Acceleration]])/('F+ , F-'!N$2-'F+ , F-'!N$3))</f>
        <v>4.9607186957533181E-3</v>
      </c>
      <c r="O205" s="2" cm="1">
        <f t="array" ref="O205">[1]!table_weight[SprintSpeed]*(('F+ , F-'!O$2-[1]!tbl_gk[[#This Row],[SprintSpeed]])/('F+ , F-'!O$2-'F+ , F-'!O$3))</f>
        <v>6.7465774262245133E-3</v>
      </c>
      <c r="P205" s="2" cm="1">
        <f t="array" ref="P205">[1]!table_weight[Agility]*(('F+ , F-'!P$2-[1]!tbl_gk[[#This Row],[Agility]])/('F+ , F-'!P$2-'F+ , F-'!P$3))</f>
        <v>3.9783763544031132E-3</v>
      </c>
      <c r="Q205" s="2" cm="1">
        <f t="array" ref="Q205">[1]!table_weight[Reactions]*(('F+ , F-'!Q$2-[1]!tbl_gk[[#This Row],[Reactions]])/('F+ , F-'!Q$2-'F+ , F-'!Q$3))</f>
        <v>1.3922334001949081E-3</v>
      </c>
      <c r="R205" s="2" cm="1">
        <f t="array" ref="R205">[1]!table_weight[Balance]*(('F+ , F-'!R$2-[1]!tbl_gk[[#This Row],[Balance]])/('F+ , F-'!R$2-'F+ , F-'!R$3))</f>
        <v>1.8005376778030898E-3</v>
      </c>
      <c r="S205" s="2" cm="1">
        <f t="array" ref="S205">[1]!table_weight[ShotPower]*(('F+ , F-'!S$2-[1]!tbl_gk[[#This Row],[ShotPower]])/('F+ , F-'!S$2-'F+ , F-'!S$3))</f>
        <v>5.9732723886410689E-3</v>
      </c>
      <c r="T205" s="2" cm="1">
        <f t="array" ref="T205">[1]!table_weight[Jumping]*(('F+ , F-'!T$2-[1]!tbl_gk[[#This Row],[Jumping]])/('F+ , F-'!T$2-'F+ , F-'!T$3))</f>
        <v>1.1163233461240253E-3</v>
      </c>
      <c r="U205" s="2" cm="1">
        <f t="array" ref="U205">[1]!table_weight[Stamina]*(('F+ , F-'!U$2-[1]!tbl_gk[[#This Row],[Stamina]])/('F+ , F-'!U$2-'F+ , F-'!U$3))</f>
        <v>9.4458129287417498E-3</v>
      </c>
      <c r="V205" s="2" cm="1">
        <f t="array" ref="V205">[1]!table_weight[Strength]*(('F+ , F-'!V$2-[1]!tbl_gk[[#This Row],[Strength]])/('F+ , F-'!V$2-'F+ , F-'!V$3))</f>
        <v>2.2183348544772292E-2</v>
      </c>
      <c r="W205" s="2" cm="1">
        <f t="array" ref="W205">[1]!table_weight[LongShots]*(('F+ , F-'!W$2-[1]!tbl_gk[[#This Row],[LongShots]])/('F+ , F-'!W$2-'F+ , F-'!W$3))</f>
        <v>1.0128592311173986E-2</v>
      </c>
      <c r="X205" s="2" cm="1">
        <f t="array" ref="X205">[1]!table_weight[Aggression]*(('F+ , F-'!X$2-[1]!tbl_gk[[#This Row],[Aggression]])/('F+ , F-'!X$2-'F+ , F-'!X$3))</f>
        <v>7.9099482811073787E-3</v>
      </c>
      <c r="Y205" s="2" cm="1">
        <f t="array" ref="Y205">[1]!table_weight[Interceptions]*(('F+ , F-'!Y$2-[1]!tbl_gk[[#This Row],[Interceptions]])/('F+ , F-'!Y$2-'F+ , F-'!Y$3))</f>
        <v>1.8006386330976187E-2</v>
      </c>
      <c r="Z205" s="2" cm="1">
        <f t="array" ref="Z205">[1]!table_weight[Positioning]*(('F+ , F-'!Z$2-[1]!tbl_gk[[#This Row],[Positioning]])/('F+ , F-'!Z$2-'F+ , F-'!Z$3))</f>
        <v>1.3310009126863251E-3</v>
      </c>
      <c r="AA205" s="2" cm="1">
        <f t="array" ref="AA205">[1]!table_weight[Vision]*(('F+ , F-'!AA$2-[1]!tbl_gk[[#This Row],[Vision]])/('F+ , F-'!AA$2-'F+ , F-'!AA$3))</f>
        <v>2.4845350370144972E-2</v>
      </c>
      <c r="AB205" s="2" cm="1">
        <f t="array" ref="AB205">[1]!table_weight[Penalties]*(('F+ , F-'!AB$2-[1]!tbl_gk[[#This Row],[Penalties]])/('F+ , F-'!AB$2-'F+ , F-'!AB$3))</f>
        <v>2.0356484546967322E-3</v>
      </c>
      <c r="AC205" s="2" cm="1">
        <f t="array" ref="AC205">[1]!table_weight[Composure]*(('F+ , F-'!AC$2-[1]!tbl_gk[[#This Row],[Composure]])/('F+ , F-'!AC$2-'F+ , F-'!AC$3))</f>
        <v>3.2024082109746423E-4</v>
      </c>
      <c r="AD205" s="2" cm="1">
        <f t="array" ref="AD205">[1]!table_weight[Marking]*(('F+ , F-'!AD$2-[1]!tbl_gk[[#This Row],[Marking]])/('F+ , F-'!AD$2-'F+ , F-'!AD$3))</f>
        <v>1.5774825631838112E-2</v>
      </c>
      <c r="AE205" s="2" cm="1">
        <f t="array" ref="AE205">[1]!table_weight[StandingTackle]*(('F+ , F-'!AE$2-[1]!tbl_gk[[#This Row],[StandingTackle]])/('F+ , F-'!AE$2-'F+ , F-'!AE$3))</f>
        <v>2.9141914719869356E-2</v>
      </c>
      <c r="AF205" s="2" cm="1">
        <f t="array" ref="AF205">[1]!table_weight[SlidingTackle]*(('F+ , F-'!AF$2-[1]!tbl_gk[[#This Row],[SlidingTackle]])/('F+ , F-'!AF$2-'F+ , F-'!AF$3))</f>
        <v>8.9667429907290316E-3</v>
      </c>
      <c r="AG205" s="2" cm="1">
        <f t="array" ref="AG205">[1]!table_weight[GKDiving]*(('F+ , F-'!AG$2-[1]!tbl_gk[[#This Row],[GKDiving]])/('F+ , F-'!AG$2-'F+ , F-'!AG$3))</f>
        <v>2.7329885407159499E-2</v>
      </c>
      <c r="AH205" s="2" cm="1">
        <f t="array" ref="AH205">[1]!table_weight[GKHandling]*(('F+ , F-'!AH$2-[1]!tbl_gk[[#This Row],[GKHandling]])/('F+ , F-'!AH$2-'F+ , F-'!AH$3))</f>
        <v>3.208290895623072E-2</v>
      </c>
      <c r="AI205" s="2" cm="1">
        <f t="array" ref="AI205">[1]!table_weight[GKKicking]*(('F+ , F-'!AI$2-[1]!tbl_gk[[#This Row],[GKKicking]])/('F+ , F-'!AI$2-'F+ , F-'!AI$3))</f>
        <v>2.7727411013081817E-2</v>
      </c>
      <c r="AJ205" s="2" cm="1">
        <f t="array" ref="AJ205">[1]!table_weight[GKPositioning]*(('F+ , F-'!AJ$2-[1]!tbl_gk[[#This Row],[GKPositioning]])/('F+ , F-'!AJ$2-'F+ , F-'!AJ$3))</f>
        <v>1.0721724275116419E-2</v>
      </c>
      <c r="AK205" s="2" cm="1">
        <f t="array" ref="AK205">[1]!table_weight[GKReflexes]*(('F+ , F-'!AK$2-[1]!tbl_gk[[#This Row],[GKReflexes]])/('F+ , F-'!AK$2-'F+ , F-'!AK$3))</f>
        <v>2.55078930466822E-2</v>
      </c>
    </row>
    <row r="206" spans="1:37" x14ac:dyDescent="0.55000000000000004">
      <c r="A206" s="7">
        <f>[1]!tbl_gk[[#This Row],[ID]]</f>
        <v>189357</v>
      </c>
      <c r="B206" s="1" cm="1">
        <f t="array" ref="B206">[1]!table_weight[ValueEUR]*(('F+ , F-'!B$2-[1]!tbl_gk[[#This Row],[ValueEUR]])/('F+ , F-'!B$2-'F+ , F-'!B$3))</f>
        <v>8.210481903343863E-5</v>
      </c>
      <c r="C206" s="1" cm="1">
        <f t="array" ref="C206">[1]!table_weight[WageEUR]*(('F+ , F-'!C$2-[1]!tbl_gk[[#This Row],[WageEUR]])/('F+ , F-'!C$2-'F+ , F-'!C$3))</f>
        <v>8.6066057680719962E-4</v>
      </c>
      <c r="D206" s="1" cm="1">
        <f t="array" ref="D206">[1]!table_weight[Crossing]*(('F+ , F-'!D$2-[1]!tbl_gk[[#This Row],[Crossing]])/('F+ , F-'!D$2-'F+ , F-'!D$3))</f>
        <v>2.6900228972187034E-2</v>
      </c>
      <c r="E206" s="1" cm="1">
        <f t="array" ref="E206">[1]!table_weight[Finishing]*(('F+ , F-'!E$2-[1]!tbl_gk[[#This Row],[Finishing]])/('F+ , F-'!E$2-'F+ , F-'!E$3))</f>
        <v>6.9877547916032071E-3</v>
      </c>
      <c r="F206" s="1" cm="1">
        <f t="array" ref="F206">[1]!table_weight[HeadingAccuracy]*(('F+ , F-'!F$2-[1]!tbl_gk[[#This Row],[HeadingAccuracy]])/('F+ , F-'!F$2-'F+ , F-'!F$3))</f>
        <v>9.1865161032469011E-3</v>
      </c>
      <c r="G206" s="1" cm="1">
        <f t="array" ref="G206">[1]!table_weight[ShortPassing]*(('F+ , F-'!G$2-[1]!tbl_gk[[#This Row],[ShortPassing]])/('F+ , F-'!G$2-'F+ , F-'!G$3))</f>
        <v>3.0939492913765434E-2</v>
      </c>
      <c r="H206" s="1" cm="1">
        <f t="array" ref="H206">[1]!table_weight[Volleys]*(('F+ , F-'!H$2-[1]!tbl_gk[[#This Row],[Volleys]])/('F+ , F-'!H$2-'F+ , F-'!H$3))</f>
        <v>6.9443525879286526E-4</v>
      </c>
      <c r="I206" s="1" cm="1">
        <f t="array" ref="I206">[1]!table_weight[Dribbling]*(('F+ , F-'!I$2-[1]!tbl_gk[[#This Row],[Dribbling]])/('F+ , F-'!I$2-'F+ , F-'!I$3))</f>
        <v>1.4668173323482065E-2</v>
      </c>
      <c r="J206" s="1" cm="1">
        <f t="array" ref="J206">[1]!table_weight[Curve]*(('F+ , F-'!J$2-[1]!tbl_gk[[#This Row],[Curve]])/('F+ , F-'!J$2-'F+ , F-'!J$3))</f>
        <v>8.6198154345400926E-3</v>
      </c>
      <c r="K206" s="1" cm="1">
        <f t="array" ref="K206">[1]!table_weight[FKAccuracy]*(('F+ , F-'!K$2-[1]!tbl_gk[[#This Row],[FKAccuracy]])/('F+ , F-'!K$2-'F+ , F-'!K$3))</f>
        <v>8.3662914511712649E-3</v>
      </c>
      <c r="L206" s="1" cm="1">
        <f t="array" ref="L206">[1]!table_weight[LongPassing]*(('F+ , F-'!L$2-[1]!tbl_gk[[#This Row],[LongPassing]])/('F+ , F-'!L$2-'F+ , F-'!L$3))</f>
        <v>1.9491267602728742E-2</v>
      </c>
      <c r="M206" s="1" cm="1">
        <f t="array" ref="M206">[1]!table_weight[BallControl]*(('F+ , F-'!M$2-[1]!tbl_gk[[#This Row],[BallControl]])/('F+ , F-'!M$2-'F+ , F-'!M$3))</f>
        <v>6.0845756008518197E-3</v>
      </c>
      <c r="N206" s="1" cm="1">
        <f t="array" ref="N206">[1]!table_weight[Acceleration]*(('F+ , F-'!N$2-[1]!tbl_gk[[#This Row],[Acceleration]])/('F+ , F-'!N$2-'F+ , F-'!N$3))</f>
        <v>2.0293849209899939E-3</v>
      </c>
      <c r="O206" s="1" cm="1">
        <f t="array" ref="O206">[1]!table_weight[SprintSpeed]*(('F+ , F-'!O$2-[1]!tbl_gk[[#This Row],[SprintSpeed]])/('F+ , F-'!O$2-'F+ , F-'!O$3))</f>
        <v>6.1843626407058041E-3</v>
      </c>
      <c r="P206" s="1" cm="1">
        <f t="array" ref="P206">[1]!table_weight[Agility]*(('F+ , F-'!P$2-[1]!tbl_gk[[#This Row],[Agility]])/('F+ , F-'!P$2-'F+ , F-'!P$3))</f>
        <v>2.92527673117876E-3</v>
      </c>
      <c r="Q206" s="1" cm="1">
        <f t="array" ref="Q206">[1]!table_weight[Reactions]*(('F+ , F-'!Q$2-[1]!tbl_gk[[#This Row],[Reactions]])/('F+ , F-'!Q$2-'F+ , F-'!Q$3))</f>
        <v>1.0312840001443764E-3</v>
      </c>
      <c r="R206" s="1" cm="1">
        <f t="array" ref="R206">[1]!table_weight[Balance]*(('F+ , F-'!R$2-[1]!tbl_gk[[#This Row],[Balance]])/('F+ , F-'!R$2-'F+ , F-'!R$3))</f>
        <v>1.8005376778030898E-3</v>
      </c>
      <c r="S206" s="1" cm="1">
        <f t="array" ref="S206">[1]!table_weight[ShotPower]*(('F+ , F-'!S$2-[1]!tbl_gk[[#This Row],[ShotPower]])/('F+ , F-'!S$2-'F+ , F-'!S$3))</f>
        <v>4.4150274176912247E-3</v>
      </c>
      <c r="T206" s="1" cm="1">
        <f t="array" ref="T206">[1]!table_weight[Jumping]*(('F+ , F-'!T$2-[1]!tbl_gk[[#This Row],[Jumping]])/('F+ , F-'!T$2-'F+ , F-'!T$3))</f>
        <v>6.8696821299940006E-4</v>
      </c>
      <c r="U206" s="1" cm="1">
        <f t="array" ref="U206">[1]!table_weight[Stamina]*(('F+ , F-'!U$2-[1]!tbl_gk[[#This Row],[Stamina]])/('F+ , F-'!U$2-'F+ , F-'!U$3))</f>
        <v>8.5871026624925002E-4</v>
      </c>
      <c r="V206" s="1" cm="1">
        <f t="array" ref="V206">[1]!table_weight[Strength]*(('F+ , F-'!V$2-[1]!tbl_gk[[#This Row],[Strength]])/('F+ , F-'!V$2-'F+ , F-'!V$3))</f>
        <v>1.3310009126863375E-2</v>
      </c>
      <c r="W206" s="1" cm="1">
        <f t="array" ref="W206">[1]!table_weight[LongShots]*(('F+ , F-'!W$2-[1]!tbl_gk[[#This Row],[LongShots]])/('F+ , F-'!W$2-'F+ , F-'!W$3))</f>
        <v>6.4926873789576834E-3</v>
      </c>
      <c r="X206" s="1" cm="1">
        <f t="array" ref="X206">[1]!table_weight[Aggression]*(('F+ , F-'!X$2-[1]!tbl_gk[[#This Row],[Aggression]])/('F+ , F-'!X$2-'F+ , F-'!X$3))</f>
        <v>0</v>
      </c>
      <c r="Y206" s="1" cm="1">
        <f t="array" ref="Y206">[1]!table_weight[Interceptions]*(('F+ , F-'!Y$2-[1]!tbl_gk[[#This Row],[Interceptions]])/('F+ , F-'!Y$2-'F+ , F-'!Y$3))</f>
        <v>9.6957464859102546E-3</v>
      </c>
      <c r="Z206" s="1" cm="1">
        <f t="array" ref="Z206">[1]!table_weight[Positioning]*(('F+ , F-'!Z$2-[1]!tbl_gk[[#This Row],[Positioning]])/('F+ , F-'!Z$2-'F+ , F-'!Z$3))</f>
        <v>0</v>
      </c>
      <c r="AA206" s="1" cm="1">
        <f t="array" ref="AA206">[1]!table_weight[Vision]*(('F+ , F-'!AA$2-[1]!tbl_gk[[#This Row],[Vision]])/('F+ , F-'!AA$2-'F+ , F-'!AA$3))</f>
        <v>1.0648007301490701E-2</v>
      </c>
      <c r="AB206" s="1" cm="1">
        <f t="array" ref="AB206">[1]!table_weight[Penalties]*(('F+ , F-'!AB$2-[1]!tbl_gk[[#This Row],[Penalties]])/('F+ , F-'!AB$2-'F+ , F-'!AB$3))</f>
        <v>2.1139426260312223E-3</v>
      </c>
      <c r="AC206" s="1" cm="1">
        <f t="array" ref="AC206">[1]!table_weight[Composure]*(('F+ , F-'!AC$2-[1]!tbl_gk[[#This Row],[Composure]])/('F+ , F-'!AC$2-'F+ , F-'!AC$3))</f>
        <v>6.4048164219492846E-4</v>
      </c>
      <c r="AD206" s="1" cm="1">
        <f t="array" ref="AD206">[1]!table_weight[Marking]*(('F+ , F-'!AD$2-[1]!tbl_gk[[#This Row],[Marking]])/('F+ , F-'!AD$2-'F+ , F-'!AD$3))</f>
        <v>1.5774825631838112E-2</v>
      </c>
      <c r="AE206" s="1" cm="1">
        <f t="array" ref="AE206">[1]!table_weight[StandingTackle]*(('F+ , F-'!AE$2-[1]!tbl_gk[[#This Row],[StandingTackle]])/('F+ , F-'!AE$2-'F+ , F-'!AE$3))</f>
        <v>1.3450114486093548E-2</v>
      </c>
      <c r="AF206" s="1" cm="1">
        <f t="array" ref="AF206">[1]!table_weight[SlidingTackle]*(('F+ , F-'!AF$2-[1]!tbl_gk[[#This Row],[SlidingTackle]])/('F+ , F-'!AF$2-'F+ , F-'!AF$3))</f>
        <v>8.2195144081682794E-3</v>
      </c>
      <c r="AG206" s="1" cm="1">
        <f t="array" ref="AG206">[1]!table_weight[GKDiving]*(('F+ , F-'!AG$2-[1]!tbl_gk[[#This Row],[GKDiving]])/('F+ , F-'!AG$2-'F+ , F-'!AG$3))</f>
        <v>3.5870474596896844E-2</v>
      </c>
      <c r="AH206" s="1" cm="1">
        <f t="array" ref="AH206">[1]!table_weight[GKHandling]*(('F+ , F-'!AH$2-[1]!tbl_gk[[#This Row],[GKHandling]])/('F+ , F-'!AH$2-'F+ , F-'!AH$3))</f>
        <v>3.9212444279837541E-2</v>
      </c>
      <c r="AI206" s="1" cm="1">
        <f t="array" ref="AI206">[1]!table_weight[GKKicking]*(('F+ , F-'!AI$2-[1]!tbl_gk[[#This Row],[GKKicking]])/('F+ , F-'!AI$2-'F+ , F-'!AI$3))</f>
        <v>2.0571950106480059E-2</v>
      </c>
      <c r="AJ206" s="1" cm="1">
        <f t="array" ref="AJ206">[1]!table_weight[GKPositioning]*(('F+ , F-'!AJ$2-[1]!tbl_gk[[#This Row],[GKPositioning]])/('F+ , F-'!AJ$2-'F+ , F-'!AJ$3))</f>
        <v>1.2613793264842845E-2</v>
      </c>
      <c r="AK206" s="1" cm="1">
        <f t="array" ref="AK206">[1]!table_weight[GKReflexes]*(('F+ , F-'!AK$2-[1]!tbl_gk[[#This Row],[GKReflexes]])/('F+ , F-'!AK$2-'F+ , F-'!AK$3))</f>
        <v>3.6439847209545996E-2</v>
      </c>
    </row>
    <row r="207" spans="1:37" x14ac:dyDescent="0.55000000000000004">
      <c r="A207" s="8">
        <f>[1]!tbl_gk[[#This Row],[ID]]</f>
        <v>189387</v>
      </c>
      <c r="B207" s="2" cm="1">
        <f t="array" ref="B207">[1]!table_weight[ValueEUR]*(('F+ , F-'!B$2-[1]!tbl_gk[[#This Row],[ValueEUR]])/('F+ , F-'!B$2-'F+ , F-'!B$3))</f>
        <v>5.5868316710723288E-5</v>
      </c>
      <c r="C207" s="2" cm="1">
        <f t="array" ref="C207">[1]!table_weight[WageEUR]*(('F+ , F-'!C$2-[1]!tbl_gk[[#This Row],[WageEUR]])/('F+ , F-'!C$2-'F+ , F-'!C$3))</f>
        <v>3.9120935309418161E-4</v>
      </c>
      <c r="D207" s="2" cm="1">
        <f t="array" ref="D207">[1]!table_weight[Crossing]*(('F+ , F-'!D$2-[1]!tbl_gk[[#This Row],[Crossing]])/('F+ , F-'!D$2-'F+ , F-'!D$3))</f>
        <v>3.5866971962916043E-2</v>
      </c>
      <c r="E207" s="2" cm="1">
        <f t="array" ref="E207">[1]!table_weight[Finishing]*(('F+ , F-'!E$2-[1]!tbl_gk[[#This Row],[Finishing]])/('F+ , F-'!E$2-'F+ , F-'!E$3))</f>
        <v>1.2977258898691668E-2</v>
      </c>
      <c r="F207" s="2" cm="1">
        <f t="array" ref="F207">[1]!table_weight[HeadingAccuracy]*(('F+ , F-'!F$2-[1]!tbl_gk[[#This Row],[HeadingAccuracy]])/('F+ , F-'!F$2-'F+ , F-'!F$3))</f>
        <v>1.0439222844598752E-2</v>
      </c>
      <c r="G207" s="2" cm="1">
        <f t="array" ref="G207">[1]!table_weight[ShortPassing]*(('F+ , F-'!G$2-[1]!tbl_gk[[#This Row],[ShortPassing]])/('F+ , F-'!G$2-'F+ , F-'!G$3))</f>
        <v>4.5002898783658811E-2</v>
      </c>
      <c r="H207" s="2" cm="1">
        <f t="array" ref="H207">[1]!table_weight[Volleys]*(('F+ , F-'!H$2-[1]!tbl_gk[[#This Row],[Volleys]])/('F+ , F-'!H$2-'F+ , F-'!H$3))</f>
        <v>1.6203489371833524E-3</v>
      </c>
      <c r="I207" s="2" cm="1">
        <f t="array" ref="I207">[1]!table_weight[Dribbling]*(('F+ , F-'!I$2-[1]!tbl_gk[[#This Row],[Dribbling]])/('F+ , F-'!I$2-'F+ , F-'!I$3))</f>
        <v>1.7601807988178481E-2</v>
      </c>
      <c r="J207" s="2" cm="1">
        <f t="array" ref="J207">[1]!table_weight[Curve]*(('F+ , F-'!J$2-[1]!tbl_gk[[#This Row],[Curve]])/('F+ , F-'!J$2-'F+ , F-'!J$3))</f>
        <v>9.295879390190295E-3</v>
      </c>
      <c r="K207" s="2" cm="1">
        <f t="array" ref="K207">[1]!table_weight[FKAccuracy]*(('F+ , F-'!K$2-[1]!tbl_gk[[#This Row],[FKAccuracy]])/('F+ , F-'!K$2-'F+ , F-'!K$3))</f>
        <v>9.4310921813203358E-3</v>
      </c>
      <c r="L207" s="2" cm="1">
        <f t="array" ref="L207">[1]!table_weight[LongPassing]*(('F+ , F-'!L$2-[1]!tbl_gk[[#This Row],[LongPassing]])/('F+ , F-'!L$2-'F+ , F-'!L$3))</f>
        <v>2.0574115802880336E-2</v>
      </c>
      <c r="M207" s="2" cm="1">
        <f t="array" ref="M207">[1]!table_weight[BallControl]*(('F+ , F-'!M$2-[1]!tbl_gk[[#This Row],[BallControl]])/('F+ , F-'!M$2-'F+ , F-'!M$3))</f>
        <v>1.1299926115867666E-2</v>
      </c>
      <c r="N207" s="2" cm="1">
        <f t="array" ref="N207">[1]!table_weight[Acceleration]*(('F+ , F-'!N$2-[1]!tbl_gk[[#This Row],[Acceleration]])/('F+ , F-'!N$2-'F+ , F-'!N$3))</f>
        <v>4.7352314823099848E-3</v>
      </c>
      <c r="O207" s="2" cm="1">
        <f t="array" ref="O207">[1]!table_weight[SprintSpeed]*(('F+ , F-'!O$2-[1]!tbl_gk[[#This Row],[SprintSpeed]])/('F+ , F-'!O$2-'F+ , F-'!O$3))</f>
        <v>4.4977182841496755E-3</v>
      </c>
      <c r="P207" s="2" cm="1">
        <f t="array" ref="P207">[1]!table_weight[Agility]*(('F+ , F-'!P$2-[1]!tbl_gk[[#This Row],[Agility]])/('F+ , F-'!P$2-'F+ , F-'!P$3))</f>
        <v>2.5742435234373086E-3</v>
      </c>
      <c r="Q207" s="2" cm="1">
        <f t="array" ref="Q207">[1]!table_weight[Reactions]*(('F+ , F-'!Q$2-[1]!tbl_gk[[#This Row],[Reactions]])/('F+ , F-'!Q$2-'F+ , F-'!Q$3))</f>
        <v>1.3406692001876892E-3</v>
      </c>
      <c r="R207" s="2" cm="1">
        <f t="array" ref="R207">[1]!table_weight[Balance]*(('F+ , F-'!R$2-[1]!tbl_gk[[#This Row],[Balance]])/('F+ , F-'!R$2-'F+ , F-'!R$3))</f>
        <v>2.0488877023276536E-3</v>
      </c>
      <c r="S207" s="2" cm="1">
        <f t="array" ref="S207">[1]!table_weight[ShotPower]*(('F+ , F-'!S$2-[1]!tbl_gk[[#This Row],[ShotPower]])/('F+ , F-'!S$2-'F+ , F-'!S$3))</f>
        <v>5.7135648934827617E-3</v>
      </c>
      <c r="T207" s="2" cm="1">
        <f t="array" ref="T207">[1]!table_weight[Jumping]*(('F+ , F-'!T$2-[1]!tbl_gk[[#This Row],[Jumping]])/('F+ , F-'!T$2-'F+ , F-'!T$3))</f>
        <v>2.2326466922480506E-3</v>
      </c>
      <c r="U207" s="2" cm="1">
        <f t="array" ref="U207">[1]!table_weight[Stamina]*(('F+ , F-'!U$2-[1]!tbl_gk[[#This Row],[Stamina]])/('F+ , F-'!U$2-'F+ , F-'!U$3))</f>
        <v>8.5871026624924993E-3</v>
      </c>
      <c r="V207" s="2" cm="1">
        <f t="array" ref="V207">[1]!table_weight[Strength]*(('F+ , F-'!V$2-[1]!tbl_gk[[#This Row],[Strength]])/('F+ , F-'!V$2-'F+ , F-'!V$3))</f>
        <v>2.3070682486563184E-2</v>
      </c>
      <c r="W207" s="2" cm="1">
        <f t="array" ref="W207">[1]!table_weight[LongShots]*(('F+ , F-'!W$2-[1]!tbl_gk[[#This Row],[LongShots]])/('F+ , F-'!W$2-'F+ , F-'!W$3))</f>
        <v>8.0509323499075268E-3</v>
      </c>
      <c r="X207" s="2" cm="1">
        <f t="array" ref="X207">[1]!table_weight[Aggression]*(('F+ , F-'!X$2-[1]!tbl_gk[[#This Row],[Aggression]])/('F+ , F-'!X$2-'F+ , F-'!X$3))</f>
        <v>4.8676604806814636E-3</v>
      </c>
      <c r="Y207" s="2" cm="1">
        <f t="array" ref="Y207">[1]!table_weight[Interceptions]*(('F+ , F-'!Y$2-[1]!tbl_gk[[#This Row],[Interceptions]])/('F+ , F-'!Y$2-'F+ , F-'!Y$3))</f>
        <v>1.5236173049287543E-2</v>
      </c>
      <c r="Z207" s="2" cm="1">
        <f t="array" ref="Z207">[1]!table_weight[Positioning]*(('F+ , F-'!Z$2-[1]!tbl_gk[[#This Row],[Positioning]])/('F+ , F-'!Z$2-'F+ , F-'!Z$3))</f>
        <v>1.0352229320893639E-3</v>
      </c>
      <c r="AA207" s="2" cm="1">
        <f t="array" ref="AA207">[1]!table_weight[Vision]*(('F+ , F-'!AA$2-[1]!tbl_gk[[#This Row],[Vision]])/('F+ , F-'!AA$2-'F+ , F-'!AA$3))</f>
        <v>3.9042693438799236E-2</v>
      </c>
      <c r="AB207" s="2" cm="1">
        <f t="array" ref="AB207">[1]!table_weight[Penalties]*(('F+ , F-'!AB$2-[1]!tbl_gk[[#This Row],[Penalties]])/('F+ , F-'!AB$2-'F+ , F-'!AB$3))</f>
        <v>1.6833246836915287E-3</v>
      </c>
      <c r="AC207" s="2" cm="1">
        <f t="array" ref="AC207">[1]!table_weight[Composure]*(('F+ , F-'!AC$2-[1]!tbl_gk[[#This Row],[Composure]])/('F+ , F-'!AC$2-'F+ , F-'!AC$3))</f>
        <v>1.5478306353044107E-3</v>
      </c>
      <c r="AD207" s="2" cm="1">
        <f t="array" ref="AD207">[1]!table_weight[Marking]*(('F+ , F-'!AD$2-[1]!tbl_gk[[#This Row],[Marking]])/('F+ , F-'!AD$2-'F+ , F-'!AD$3))</f>
        <v>2.8394686137308601E-2</v>
      </c>
      <c r="AE207" s="2" cm="1">
        <f t="array" ref="AE207">[1]!table_weight[StandingTackle]*(('F+ , F-'!AE$2-[1]!tbl_gk[[#This Row],[StandingTackle]])/('F+ , F-'!AE$2-'F+ , F-'!AE$3))</f>
        <v>3.362528621523387E-2</v>
      </c>
      <c r="AF207" s="2" cm="1">
        <f t="array" ref="AF207">[1]!table_weight[SlidingTackle]*(('F+ , F-'!AF$2-[1]!tbl_gk[[#This Row],[SlidingTackle]])/('F+ , F-'!AF$2-'F+ , F-'!AF$3))</f>
        <v>8.9667429907290316E-3</v>
      </c>
      <c r="AG207" s="2" cm="1">
        <f t="array" ref="AG207">[1]!table_weight[GKDiving]*(('F+ , F-'!AG$2-[1]!tbl_gk[[#This Row],[GKDiving]])/('F+ , F-'!AG$2-'F+ , F-'!AG$3))</f>
        <v>4.4411063786634182E-2</v>
      </c>
      <c r="AH207" s="2" cm="1">
        <f t="array" ref="AH207">[1]!table_weight[GKHandling]*(('F+ , F-'!AH$2-[1]!tbl_gk[[#This Row],[GKHandling]])/('F+ , F-'!AH$2-'F+ , F-'!AH$3))</f>
        <v>4.9906747265247783E-2</v>
      </c>
      <c r="AI207" s="2" cm="1">
        <f t="array" ref="AI207">[1]!table_weight[GKKicking]*(('F+ , F-'!AI$2-[1]!tbl_gk[[#This Row],[GKKicking]])/('F+ , F-'!AI$2-'F+ , F-'!AI$3))</f>
        <v>2.5938545786431375E-2</v>
      </c>
      <c r="AJ207" s="2" cm="1">
        <f t="array" ref="AJ207">[1]!table_weight[GKPositioning]*(('F+ , F-'!AJ$2-[1]!tbl_gk[[#This Row],[GKPositioning]])/('F+ , F-'!AJ$2-'F+ , F-'!AJ$3))</f>
        <v>1.8920689897264267E-2</v>
      </c>
      <c r="AK207" s="2" cm="1">
        <f t="array" ref="AK207">[1]!table_weight[GKReflexes]*(('F+ , F-'!AK$2-[1]!tbl_gk[[#This Row],[GKReflexes]])/('F+ , F-'!AK$2-'F+ , F-'!AK$3))</f>
        <v>4.55498090119325E-2</v>
      </c>
    </row>
    <row r="208" spans="1:37" x14ac:dyDescent="0.55000000000000004">
      <c r="A208" s="7">
        <f>[1]!tbl_gk[[#This Row],[ID]]</f>
        <v>189430</v>
      </c>
      <c r="B208" s="1" cm="1">
        <f t="array" ref="B208">[1]!table_weight[ValueEUR]*(('F+ , F-'!B$2-[1]!tbl_gk[[#This Row],[ValueEUR]])/('F+ , F-'!B$2-'F+ , F-'!B$3))</f>
        <v>1.6698762066575301E-4</v>
      </c>
      <c r="C208" s="1" cm="1">
        <f t="array" ref="C208">[1]!table_weight[WageEUR]*(('F+ , F-'!C$2-[1]!tbl_gk[[#This Row],[WageEUR]])/('F+ , F-'!C$2-'F+ , F-'!C$3))</f>
        <v>7.04176835569527E-5</v>
      </c>
      <c r="D208" s="1" cm="1">
        <f t="array" ref="D208">[1]!table_weight[Crossing]*(('F+ , F-'!D$2-[1]!tbl_gk[[#This Row],[Crossing]])/('F+ , F-'!D$2-'F+ , F-'!D$3))</f>
        <v>3.3625286215233793E-2</v>
      </c>
      <c r="E208" s="1" cm="1">
        <f t="array" ref="E208">[1]!table_weight[Finishing]*(('F+ , F-'!E$2-[1]!tbl_gk[[#This Row],[Finishing]])/('F+ , F-'!E$2-'F+ , F-'!E$3))</f>
        <v>1.1979008214176926E-2</v>
      </c>
      <c r="F208" s="1" cm="1">
        <f t="array" ref="F208">[1]!table_weight[HeadingAccuracy]*(('F+ , F-'!F$2-[1]!tbl_gk[[#This Row],[HeadingAccuracy]])/('F+ , F-'!F$2-'F+ , F-'!F$3))</f>
        <v>8.7689471894629514E-3</v>
      </c>
      <c r="G208" s="1" cm="1">
        <f t="array" ref="G208">[1]!table_weight[ShortPassing]*(('F+ , F-'!G$2-[1]!tbl_gk[[#This Row],[ShortPassing]])/('F+ , F-'!G$2-'F+ , F-'!G$3))</f>
        <v>3.7971195848712121E-2</v>
      </c>
      <c r="H208" s="1" cm="1">
        <f t="array" ref="H208">[1]!table_weight[Volleys]*(('F+ , F-'!H$2-[1]!tbl_gk[[#This Row],[Volleys]])/('F+ , F-'!H$2-'F+ , F-'!H$3))</f>
        <v>1.6203489371833524E-3</v>
      </c>
      <c r="I208" s="1" cm="1">
        <f t="array" ref="I208">[1]!table_weight[Dribbling]*(('F+ , F-'!I$2-[1]!tbl_gk[[#This Row],[Dribbling]])/('F+ , F-'!I$2-'F+ , F-'!I$3))</f>
        <v>2.0535442652874894E-2</v>
      </c>
      <c r="J208" s="1" cm="1">
        <f t="array" ref="J208">[1]!table_weight[Curve]*(('F+ , F-'!J$2-[1]!tbl_gk[[#This Row],[Curve]])/('F+ , F-'!J$2-'F+ , F-'!J$3))</f>
        <v>8.9578474123651938E-3</v>
      </c>
      <c r="K208" s="1" cm="1">
        <f t="array" ref="K208">[1]!table_weight[FKAccuracy]*(('F+ , F-'!K$2-[1]!tbl_gk[[#This Row],[FKAccuracy]])/('F+ , F-'!K$2-'F+ , F-'!K$3))</f>
        <v>9.1268634012777444E-3</v>
      </c>
      <c r="L208" s="1" cm="1">
        <f t="array" ref="L208">[1]!table_weight[LongPassing]*(('F+ , F-'!L$2-[1]!tbl_gk[[#This Row],[LongPassing]])/('F+ , F-'!L$2-'F+ , F-'!L$3))</f>
        <v>1.7866995302501344E-2</v>
      </c>
      <c r="M208" s="1" cm="1">
        <f t="array" ref="M208">[1]!table_weight[BallControl]*(('F+ , F-'!M$2-[1]!tbl_gk[[#This Row],[BallControl]])/('F+ , F-'!M$2-'F+ , F-'!M$3))</f>
        <v>1.0430701030031691E-2</v>
      </c>
      <c r="N208" s="1" cm="1">
        <f t="array" ref="N208">[1]!table_weight[Acceleration]*(('F+ , F-'!N$2-[1]!tbl_gk[[#This Row],[Acceleration]])/('F+ , F-'!N$2-'F+ , F-'!N$3))</f>
        <v>4.5097442688666525E-3</v>
      </c>
      <c r="O208" s="1" cm="1">
        <f t="array" ref="O208">[1]!table_weight[SprintSpeed]*(('F+ , F-'!O$2-[1]!tbl_gk[[#This Row],[SprintSpeed]])/('F+ , F-'!O$2-'F+ , F-'!O$3))</f>
        <v>8.4332217827806418E-3</v>
      </c>
      <c r="P208" s="1" cm="1">
        <f t="array" ref="P208">[1]!table_weight[Agility]*(('F+ , F-'!P$2-[1]!tbl_gk[[#This Row],[Agility]])/('F+ , F-'!P$2-'F+ , F-'!P$3))</f>
        <v>1.5211439002129552E-3</v>
      </c>
      <c r="Q208" s="1" cm="1">
        <f t="array" ref="Q208">[1]!table_weight[Reactions]*(('F+ , F-'!Q$2-[1]!tbl_gk[[#This Row],[Reactions]])/('F+ , F-'!Q$2-'F+ , F-'!Q$3))</f>
        <v>1.4953618002093458E-3</v>
      </c>
      <c r="R208" s="1" cm="1">
        <f t="array" ref="R208">[1]!table_weight[Balance]*(('F+ , F-'!R$2-[1]!tbl_gk[[#This Row],[Balance]])/('F+ , F-'!R$2-'F+ , F-'!R$3))</f>
        <v>2.0488877023276536E-3</v>
      </c>
      <c r="S208" s="1" cm="1">
        <f t="array" ref="S208">[1]!table_weight[ShotPower]*(('F+ , F-'!S$2-[1]!tbl_gk[[#This Row],[ShotPower]])/('F+ , F-'!S$2-'F+ , F-'!S$3))</f>
        <v>7.7912248547492196E-3</v>
      </c>
      <c r="T208" s="1" cm="1">
        <f t="array" ref="T208">[1]!table_weight[Jumping]*(('F+ , F-'!T$2-[1]!tbl_gk[[#This Row],[Jumping]])/('F+ , F-'!T$2-'F+ , F-'!T$3))</f>
        <v>6.0109718637447508E-4</v>
      </c>
      <c r="U208" s="1" cm="1">
        <f t="array" ref="U208">[1]!table_weight[Stamina]*(('F+ , F-'!U$2-[1]!tbl_gk[[#This Row],[Stamina]])/('F+ , F-'!U$2-'F+ , F-'!U$3))</f>
        <v>4.2935513312462497E-3</v>
      </c>
      <c r="V208" s="1" cm="1">
        <f t="array" ref="V208">[1]!table_weight[Strength]*(('F+ , F-'!V$2-[1]!tbl_gk[[#This Row],[Strength]])/('F+ , F-'!V$2-'F+ , F-'!V$3))</f>
        <v>3.1944021904472097E-2</v>
      </c>
      <c r="W208" s="1" cm="1">
        <f t="array" ref="W208">[1]!table_weight[LongShots]*(('F+ , F-'!W$2-[1]!tbl_gk[[#This Row],[LongShots]])/('F+ , F-'!W$2-'F+ , F-'!W$3))</f>
        <v>8.570347340224143E-3</v>
      </c>
      <c r="X208" s="1" cm="1">
        <f t="array" ref="X208">[1]!table_weight[Aggression]*(('F+ , F-'!X$2-[1]!tbl_gk[[#This Row],[Aggression]])/('F+ , F-'!X$2-'F+ , F-'!X$3))</f>
        <v>1.1560693641618476E-2</v>
      </c>
      <c r="Y208" s="1" cm="1">
        <f t="array" ref="Y208">[1]!table_weight[Interceptions]*(('F+ , F-'!Y$2-[1]!tbl_gk[[#This Row],[Interceptions]])/('F+ , F-'!Y$2-'F+ , F-'!Y$3))</f>
        <v>1.6621279690131864E-2</v>
      </c>
      <c r="Z208" s="1" cm="1">
        <f t="array" ref="Z208">[1]!table_weight[Positioning]*(('F+ , F-'!Z$2-[1]!tbl_gk[[#This Row],[Positioning]])/('F+ , F-'!Z$2-'F+ , F-'!Z$3))</f>
        <v>8.8733394179088337E-4</v>
      </c>
      <c r="AA208" s="1" cm="1">
        <f t="array" ref="AA208">[1]!table_weight[Vision]*(('F+ , F-'!AA$2-[1]!tbl_gk[[#This Row],[Vision]])/('F+ , F-'!AA$2-'F+ , F-'!AA$3))</f>
        <v>2.5555217523577683E-2</v>
      </c>
      <c r="AB208" s="1" cm="1">
        <f t="array" ref="AB208">[1]!table_weight[Penalties]*(('F+ , F-'!AB$2-[1]!tbl_gk[[#This Row],[Penalties]])/('F+ , F-'!AB$2-'F+ , F-'!AB$3))</f>
        <v>1.9965013690294879E-3</v>
      </c>
      <c r="AC208" s="1" cm="1">
        <f t="array" ref="AC208">[1]!table_weight[Composure]*(('F+ , F-'!AC$2-[1]!tbl_gk[[#This Row],[Composure]])/('F+ , F-'!AC$2-'F+ , F-'!AC$3))</f>
        <v>8.0060205274366054E-4</v>
      </c>
      <c r="AD208" s="1" cm="1">
        <f t="array" ref="AD208">[1]!table_weight[Marking]*(('F+ , F-'!AD$2-[1]!tbl_gk[[#This Row],[Marking]])/('F+ , F-'!AD$2-'F+ , F-'!AD$3))</f>
        <v>2.8394686137308601E-2</v>
      </c>
      <c r="AE208" s="1" cm="1">
        <f t="array" ref="AE208">[1]!table_weight[StandingTackle]*(('F+ , F-'!AE$2-[1]!tbl_gk[[#This Row],[StandingTackle]])/('F+ , F-'!AE$2-'F+ , F-'!AE$3))</f>
        <v>3.1383600467551613E-2</v>
      </c>
      <c r="AF208" s="1" cm="1">
        <f t="array" ref="AF208">[1]!table_weight[SlidingTackle]*(('F+ , F-'!AF$2-[1]!tbl_gk[[#This Row],[SlidingTackle]])/('F+ , F-'!AF$2-'F+ , F-'!AF$3))</f>
        <v>8.2195144081682794E-3</v>
      </c>
      <c r="AG208" s="1" cm="1">
        <f t="array" ref="AG208">[1]!table_weight[GKDiving]*(('F+ , F-'!AG$2-[1]!tbl_gk[[#This Row],[GKDiving]])/('F+ , F-'!AG$2-'F+ , F-'!AG$3))</f>
        <v>3.7578592434844307E-2</v>
      </c>
      <c r="AH208" s="1" cm="1">
        <f t="array" ref="AH208">[1]!table_weight[GKHandling]*(('F+ , F-'!AH$2-[1]!tbl_gk[[#This Row],[GKHandling]])/('F+ , F-'!AH$2-'F+ , F-'!AH$3))</f>
        <v>4.4559595772542655E-2</v>
      </c>
      <c r="AI208" s="1" cm="1">
        <f t="array" ref="AI208">[1]!table_weight[GKKicking]*(('F+ , F-'!AI$2-[1]!tbl_gk[[#This Row],[GKKicking]])/('F+ , F-'!AI$2-'F+ , F-'!AI$3))</f>
        <v>3.57773045330088E-2</v>
      </c>
      <c r="AJ208" s="1" cm="1">
        <f t="array" ref="AJ208">[1]!table_weight[GKPositioning]*(('F+ , F-'!AJ$2-[1]!tbl_gk[[#This Row],[GKPositioning]])/('F+ , F-'!AJ$2-'F+ , F-'!AJ$3))</f>
        <v>1.5136551917811415E-2</v>
      </c>
      <c r="AK208" s="1" cm="1">
        <f t="array" ref="AK208">[1]!table_weight[GKReflexes]*(('F+ , F-'!AK$2-[1]!tbl_gk[[#This Row],[GKReflexes]])/('F+ , F-'!AK$2-'F+ , F-'!AK$3))</f>
        <v>3.8261839570023298E-2</v>
      </c>
    </row>
    <row r="209" spans="1:37" x14ac:dyDescent="0.55000000000000004">
      <c r="A209" s="8">
        <f>[1]!tbl_gk[[#This Row],[ID]]</f>
        <v>189690</v>
      </c>
      <c r="B209" s="2" cm="1">
        <f t="array" ref="B209">[1]!table_weight[ValueEUR]*(('F+ , F-'!B$2-[1]!tbl_gk[[#This Row],[ValueEUR]])/('F+ , F-'!B$2-'F+ , F-'!B$3))</f>
        <v>5.8368501049711459E-4</v>
      </c>
      <c r="C209" s="2" cm="1">
        <f t="array" ref="C209">[1]!table_weight[WageEUR]*(('F+ , F-'!C$2-[1]!tbl_gk[[#This Row],[WageEUR]])/('F+ , F-'!C$2-'F+ , F-'!C$3))</f>
        <v>4.4597866252736708E-3</v>
      </c>
      <c r="D209" s="2" cm="1">
        <f t="array" ref="D209">[1]!table_weight[Crossing]*(('F+ , F-'!D$2-[1]!tbl_gk[[#This Row],[Crossing]])/('F+ , F-'!D$2-'F+ , F-'!D$3))</f>
        <v>1.1208428738411264E-2</v>
      </c>
      <c r="E209" s="2" cm="1">
        <f t="array" ref="E209">[1]!table_weight[Finishing]*(('F+ , F-'!E$2-[1]!tbl_gk[[#This Row],[Finishing]])/('F+ , F-'!E$2-'F+ , F-'!E$3))</f>
        <v>1.59720109522359E-2</v>
      </c>
      <c r="F209" s="2" cm="1">
        <f t="array" ref="F209">[1]!table_weight[HeadingAccuracy]*(('F+ , F-'!F$2-[1]!tbl_gk[[#This Row],[HeadingAccuracy]])/('F+ , F-'!F$2-'F+ , F-'!F$3))</f>
        <v>7.9338093618950504E-3</v>
      </c>
      <c r="G209" s="2" cm="1">
        <f t="array" ref="G209">[1]!table_weight[ShortPassing]*(('F+ , F-'!G$2-[1]!tbl_gk[[#This Row],[ShortPassing]])/('F+ , F-'!G$2-'F+ , F-'!G$3))</f>
        <v>2.6720471152797416E-2</v>
      </c>
      <c r="H209" s="2" cm="1">
        <f t="array" ref="H209">[1]!table_weight[Volleys]*(('F+ , F-'!H$2-[1]!tbl_gk[[#This Row],[Volleys]])/('F+ , F-'!H$2-'F+ , F-'!H$3))</f>
        <v>1.5046097273845413E-3</v>
      </c>
      <c r="I209" s="2" cm="1">
        <f t="array" ref="I209">[1]!table_weight[Dribbling]*(('F+ , F-'!I$2-[1]!tbl_gk[[#This Row],[Dribbling]])/('F+ , F-'!I$2-'F+ , F-'!I$3))</f>
        <v>1.4668173323482065E-2</v>
      </c>
      <c r="J209" s="2" cm="1">
        <f t="array" ref="J209">[1]!table_weight[Curve]*(('F+ , F-'!J$2-[1]!tbl_gk[[#This Row],[Curve]])/('F+ , F-'!J$2-'F+ , F-'!J$3))</f>
        <v>6.2535915897643807E-3</v>
      </c>
      <c r="K209" s="2" cm="1">
        <f t="array" ref="K209">[1]!table_weight[FKAccuracy]*(('F+ , F-'!K$2-[1]!tbl_gk[[#This Row],[FKAccuracy]])/('F+ , F-'!K$2-'F+ , F-'!K$3))</f>
        <v>8.2141770611499701E-3</v>
      </c>
      <c r="L209" s="2" cm="1">
        <f t="array" ref="L209">[1]!table_weight[LongPassing]*(('F+ , F-'!L$2-[1]!tbl_gk[[#This Row],[LongPassing]])/('F+ , F-'!L$2-'F+ , F-'!L$3))</f>
        <v>1.7325571202425546E-2</v>
      </c>
      <c r="M209" s="2" cm="1">
        <f t="array" ref="M209">[1]!table_weight[BallControl]*(('F+ , F-'!M$2-[1]!tbl_gk[[#This Row],[BallControl]])/('F+ , F-'!M$2-'F+ , F-'!M$3))</f>
        <v>9.9960884871137055E-3</v>
      </c>
      <c r="N209" s="2" cm="1">
        <f t="array" ref="N209">[1]!table_weight[Acceleration]*(('F+ , F-'!N$2-[1]!tbl_gk[[#This Row],[Acceleration]])/('F+ , F-'!N$2-'F+ , F-'!N$3))</f>
        <v>3.156820988206657E-3</v>
      </c>
      <c r="O209" s="2" cm="1">
        <f t="array" ref="O209">[1]!table_weight[SprintSpeed]*(('F+ , F-'!O$2-[1]!tbl_gk[[#This Row],[SprintSpeed]])/('F+ , F-'!O$2-'F+ , F-'!O$3))</f>
        <v>3.6543961058716113E-3</v>
      </c>
      <c r="P209" s="2" cm="1">
        <f t="array" ref="P209">[1]!table_weight[Agility]*(('F+ , F-'!P$2-[1]!tbl_gk[[#This Row],[Agility]])/('F+ , F-'!P$2-'F+ , F-'!P$3))</f>
        <v>8.1907748473005273E-4</v>
      </c>
      <c r="Q209" s="2" cm="1">
        <f t="array" ref="Q209">[1]!table_weight[Reactions]*(('F+ , F-'!Q$2-[1]!tbl_gk[[#This Row],[Reactions]])/('F+ , F-'!Q$2-'F+ , F-'!Q$3))</f>
        <v>7.7346300010828226E-4</v>
      </c>
      <c r="R209" s="2" cm="1">
        <f t="array" ref="R209">[1]!table_weight[Balance]*(('F+ , F-'!R$2-[1]!tbl_gk[[#This Row],[Balance]])/('F+ , F-'!R$2-'F+ , F-'!R$3))</f>
        <v>1.3038376287539614E-3</v>
      </c>
      <c r="S209" s="2" cm="1">
        <f t="array" ref="S209">[1]!table_weight[ShotPower]*(('F+ , F-'!S$2-[1]!tbl_gk[[#This Row],[ShotPower]])/('F+ , F-'!S$2-'F+ , F-'!S$3))</f>
        <v>2.8567824467413809E-3</v>
      </c>
      <c r="T209" s="2" cm="1">
        <f t="array" ref="T209">[1]!table_weight[Jumping]*(('F+ , F-'!T$2-[1]!tbl_gk[[#This Row],[Jumping]])/('F+ , F-'!T$2-'F+ , F-'!T$3))</f>
        <v>1.3739364259988001E-3</v>
      </c>
      <c r="U209" s="2" cm="1">
        <f t="array" ref="U209">[1]!table_weight[Stamina]*(('F+ , F-'!U$2-[1]!tbl_gk[[#This Row],[Stamina]])/('F+ , F-'!U$2-'F+ , F-'!U$3))</f>
        <v>3.4348410649970001E-3</v>
      </c>
      <c r="V209" s="2" cm="1">
        <f t="array" ref="V209">[1]!table_weight[Strength]*(('F+ , F-'!V$2-[1]!tbl_gk[[#This Row],[Strength]])/('F+ , F-'!V$2-'F+ , F-'!V$3))</f>
        <v>2.0408680661190511E-2</v>
      </c>
      <c r="W209" s="2" cm="1">
        <f t="array" ref="W209">[1]!table_weight[LongShots]*(('F+ , F-'!W$2-[1]!tbl_gk[[#This Row],[LongShots]])/('F+ , F-'!W$2-'F+ , F-'!W$3))</f>
        <v>7.7912248547492196E-3</v>
      </c>
      <c r="X209" s="2" cm="1">
        <f t="array" ref="X209">[1]!table_weight[Aggression]*(('F+ , F-'!X$2-[1]!tbl_gk[[#This Row],[Aggression]])/('F+ , F-'!X$2-'F+ , F-'!X$3))</f>
        <v>1.2777608761788841E-2</v>
      </c>
      <c r="Y209" s="2" cm="1">
        <f t="array" ref="Y209">[1]!table_weight[Interceptions]*(('F+ , F-'!Y$2-[1]!tbl_gk[[#This Row],[Interceptions]])/('F+ , F-'!Y$2-'F+ , F-'!Y$3))</f>
        <v>1.1773406447176737E-2</v>
      </c>
      <c r="Z209" s="2" cm="1">
        <f t="array" ref="Z209">[1]!table_weight[Positioning]*(('F+ , F-'!Z$2-[1]!tbl_gk[[#This Row],[Positioning]])/('F+ , F-'!Z$2-'F+ , F-'!Z$3))</f>
        <v>1.0352229320893639E-3</v>
      </c>
      <c r="AA209" s="2" cm="1">
        <f t="array" ref="AA209">[1]!table_weight[Vision]*(('F+ , F-'!AA$2-[1]!tbl_gk[[#This Row],[Vision]])/('F+ , F-'!AA$2-'F+ , F-'!AA$3))</f>
        <v>1.1357874454923415E-2</v>
      </c>
      <c r="AB209" s="2" cm="1">
        <f t="array" ref="AB209">[1]!table_weight[Penalties]*(('F+ , F-'!AB$2-[1]!tbl_gk[[#This Row],[Penalties]])/('F+ , F-'!AB$2-'F+ , F-'!AB$3))</f>
        <v>1.7616188550260185E-3</v>
      </c>
      <c r="AC209" s="2" cm="1">
        <f t="array" ref="AC209">[1]!table_weight[Composure]*(('F+ , F-'!AC$2-[1]!tbl_gk[[#This Row],[Composure]])/('F+ , F-'!AC$2-'F+ , F-'!AC$3))</f>
        <v>4.2698776146328564E-4</v>
      </c>
      <c r="AD209" s="2" cm="1">
        <f t="array" ref="AD209">[1]!table_weight[Marking]*(('F+ , F-'!AD$2-[1]!tbl_gk[[#This Row],[Marking]])/('F+ , F-'!AD$2-'F+ , F-'!AD$3))</f>
        <v>1.1042377942286678E-2</v>
      </c>
      <c r="AE209" s="2" cm="1">
        <f t="array" ref="AE209">[1]!table_weight[StandingTackle]*(('F+ , F-'!AE$2-[1]!tbl_gk[[#This Row],[StandingTackle]])/('F+ , F-'!AE$2-'F+ , F-'!AE$3))</f>
        <v>2.241685747682258E-2</v>
      </c>
      <c r="AF209" s="2" cm="1">
        <f t="array" ref="AF209">[1]!table_weight[SlidingTackle]*(('F+ , F-'!AF$2-[1]!tbl_gk[[#This Row],[SlidingTackle]])/('F+ , F-'!AF$2-'F+ , F-'!AF$3))</f>
        <v>5.977828660486021E-3</v>
      </c>
      <c r="AG209" s="2" cm="1">
        <f t="array" ref="AG209">[1]!table_weight[GKDiving]*(('F+ , F-'!AG$2-[1]!tbl_gk[[#This Row],[GKDiving]])/('F+ , F-'!AG$2-'F+ , F-'!AG$3))</f>
        <v>1.7081178379474687E-2</v>
      </c>
      <c r="AH209" s="2" cm="1">
        <f t="array" ref="AH209">[1]!table_weight[GKHandling]*(('F+ , F-'!AH$2-[1]!tbl_gk[[#This Row],[GKHandling]])/('F+ , F-'!AH$2-'F+ , F-'!AH$3))</f>
        <v>2.3170989801722181E-2</v>
      </c>
      <c r="AI209" s="2" cm="1">
        <f t="array" ref="AI209">[1]!table_weight[GKKicking]*(('F+ , F-'!AI$2-[1]!tbl_gk[[#This Row],[GKKicking]])/('F+ , F-'!AI$2-'F+ , F-'!AI$3))</f>
        <v>1.3416489199878298E-2</v>
      </c>
      <c r="AJ209" s="2" cm="1">
        <f t="array" ref="AJ209">[1]!table_weight[GKPositioning]*(('F+ , F-'!AJ$2-[1]!tbl_gk[[#This Row],[GKPositioning]])/('F+ , F-'!AJ$2-'F+ , F-'!AJ$3))</f>
        <v>8.8296552853899916E-3</v>
      </c>
      <c r="AK209" s="2" cm="1">
        <f t="array" ref="AK209">[1]!table_weight[GKReflexes]*(('F+ , F-'!AK$2-[1]!tbl_gk[[#This Row],[GKReflexes]])/('F+ , F-'!AK$2-'F+ , F-'!AK$3))</f>
        <v>1.6397931244295699E-2</v>
      </c>
    </row>
    <row r="210" spans="1:37" x14ac:dyDescent="0.55000000000000004">
      <c r="A210" s="7">
        <f>[1]!tbl_gk[[#This Row],[ID]]</f>
        <v>189908</v>
      </c>
      <c r="B210" s="1" cm="1">
        <f t="array" ref="B210">[1]!table_weight[ValueEUR]*(('F+ , F-'!B$2-[1]!tbl_gk[[#This Row],[ValueEUR]])/('F+ , F-'!B$2-'F+ , F-'!B$3))</f>
        <v>1.2318809502347879E-3</v>
      </c>
      <c r="C210" s="1" cm="1">
        <f t="array" ref="C210">[1]!table_weight[WageEUR]*(('F+ , F-'!C$2-[1]!tbl_gk[[#This Row],[WageEUR]])/('F+ , F-'!C$2-'F+ , F-'!C$3))</f>
        <v>3.5208841778476348E-3</v>
      </c>
      <c r="D210" s="1" cm="1">
        <f t="array" ref="D210">[1]!table_weight[Crossing]*(('F+ , F-'!D$2-[1]!tbl_gk[[#This Row],[Crossing]])/('F+ , F-'!D$2-'F+ , F-'!D$3))</f>
        <v>2.8021071846028162E-2</v>
      </c>
      <c r="E210" s="1" cm="1">
        <f t="array" ref="E210">[1]!table_weight[Finishing]*(('F+ , F-'!E$2-[1]!tbl_gk[[#This Row],[Finishing]])/('F+ , F-'!E$2-'F+ , F-'!E$3))</f>
        <v>1.59720109522359E-2</v>
      </c>
      <c r="F210" s="1" cm="1">
        <f t="array" ref="F210">[1]!table_weight[HeadingAccuracy]*(('F+ , F-'!F$2-[1]!tbl_gk[[#This Row],[HeadingAccuracy]])/('F+ , F-'!F$2-'F+ , F-'!F$3))</f>
        <v>1.210949849973455E-2</v>
      </c>
      <c r="G210" s="1" cm="1">
        <f t="array" ref="G210">[1]!table_weight[ShortPassing]*(('F+ , F-'!G$2-[1]!tbl_gk[[#This Row],[ShortPassing]])/('F+ , F-'!G$2-'F+ , F-'!G$3))</f>
        <v>4.781557995763748E-2</v>
      </c>
      <c r="H210" s="1" cm="1">
        <f t="array" ref="H210">[1]!table_weight[Volleys]*(('F+ , F-'!H$2-[1]!tbl_gk[[#This Row],[Volleys]])/('F+ , F-'!H$2-'F+ , F-'!H$3))</f>
        <v>1.0416528881892981E-3</v>
      </c>
      <c r="I210" s="1" cm="1">
        <f t="array" ref="I210">[1]!table_weight[Dribbling]*(('F+ , F-'!I$2-[1]!tbl_gk[[#This Row],[Dribbling]])/('F+ , F-'!I$2-'F+ , F-'!I$3))</f>
        <v>1.2712416880351124E-2</v>
      </c>
      <c r="J210" s="1" cm="1">
        <f t="array" ref="J210">[1]!table_weight[Curve]*(('F+ , F-'!J$2-[1]!tbl_gk[[#This Row],[Curve]])/('F+ , F-'!J$2-'F+ , F-'!J$3))</f>
        <v>9.6339113680153961E-3</v>
      </c>
      <c r="K210" s="1" cm="1">
        <f t="array" ref="K210">[1]!table_weight[FKAccuracy]*(('F+ , F-'!K$2-[1]!tbl_gk[[#This Row],[FKAccuracy]])/('F+ , F-'!K$2-'F+ , F-'!K$3))</f>
        <v>8.3662914511712649E-3</v>
      </c>
      <c r="L210" s="1" cm="1">
        <f t="array" ref="L210">[1]!table_weight[LongPassing]*(('F+ , F-'!L$2-[1]!tbl_gk[[#This Row],[LongPassing]])/('F+ , F-'!L$2-'F+ , F-'!L$3))</f>
        <v>2.2739812203183531E-2</v>
      </c>
      <c r="M210" s="1" cm="1">
        <f t="array" ref="M210">[1]!table_weight[BallControl]*(('F+ , F-'!M$2-[1]!tbl_gk[[#This Row],[BallControl]])/('F+ , F-'!M$2-'F+ , F-'!M$3))</f>
        <v>1.0430701030031691E-2</v>
      </c>
      <c r="N210" s="1" cm="1">
        <f t="array" ref="N210">[1]!table_weight[Acceleration]*(('F+ , F-'!N$2-[1]!tbl_gk[[#This Row],[Acceleration]])/('F+ , F-'!N$2-'F+ , F-'!N$3))</f>
        <v>3.156820988206657E-3</v>
      </c>
      <c r="O210" s="1" cm="1">
        <f t="array" ref="O210">[1]!table_weight[SprintSpeed]*(('F+ , F-'!O$2-[1]!tbl_gk[[#This Row],[SprintSpeed]])/('F+ , F-'!O$2-'F+ , F-'!O$3))</f>
        <v>3.9355034986309663E-3</v>
      </c>
      <c r="P210" s="1" cm="1">
        <f t="array" ref="P210">[1]!table_weight[Agility]*(('F+ , F-'!P$2-[1]!tbl_gk[[#This Row],[Agility]])/('F+ , F-'!P$2-'F+ , F-'!P$3))</f>
        <v>2.5742435234373086E-3</v>
      </c>
      <c r="Q210" s="1" cm="1">
        <f t="array" ref="Q210">[1]!table_weight[Reactions]*(('F+ , F-'!Q$2-[1]!tbl_gk[[#This Row],[Reactions]])/('F+ , F-'!Q$2-'F+ , F-'!Q$3))</f>
        <v>7.7346300010828226E-4</v>
      </c>
      <c r="R210" s="1" cm="1">
        <f t="array" ref="R210">[1]!table_weight[Balance]*(('F+ , F-'!R$2-[1]!tbl_gk[[#This Row],[Balance]])/('F+ , F-'!R$2-'F+ , F-'!R$3))</f>
        <v>1.9247126900653719E-3</v>
      </c>
      <c r="S210" s="1" cm="1">
        <f t="array" ref="S210">[1]!table_weight[ShotPower]*(('F+ , F-'!S$2-[1]!tbl_gk[[#This Row],[ShotPower]])/('F+ , F-'!S$2-'F+ , F-'!S$3))</f>
        <v>6.7523948741159906E-3</v>
      </c>
      <c r="T210" s="1" cm="1">
        <f t="array" ref="T210">[1]!table_weight[Jumping]*(('F+ , F-'!T$2-[1]!tbl_gk[[#This Row],[Jumping]])/('F+ , F-'!T$2-'F+ , F-'!T$3))</f>
        <v>1.5456784792486503E-3</v>
      </c>
      <c r="U210" s="1" cm="1">
        <f t="array" ref="U210">[1]!table_weight[Stamina]*(('F+ , F-'!U$2-[1]!tbl_gk[[#This Row],[Stamina]])/('F+ , F-'!U$2-'F+ , F-'!U$3))</f>
        <v>1.2021943727489499E-2</v>
      </c>
      <c r="V210" s="1" cm="1">
        <f t="array" ref="V210">[1]!table_weight[Strength]*(('F+ , F-'!V$2-[1]!tbl_gk[[#This Row],[Strength]])/('F+ , F-'!V$2-'F+ , F-'!V$3))</f>
        <v>2.3958016428354077E-2</v>
      </c>
      <c r="W210" s="1" cm="1">
        <f t="array" ref="W210">[1]!table_weight[LongShots]*(('F+ , F-'!W$2-[1]!tbl_gk[[#This Row],[LongShots]])/('F+ , F-'!W$2-'F+ , F-'!W$3))</f>
        <v>7.7912248547492196E-3</v>
      </c>
      <c r="X210" s="1" cm="1">
        <f t="array" ref="X210">[1]!table_weight[Aggression]*(('F+ , F-'!X$2-[1]!tbl_gk[[#This Row],[Aggression]])/('F+ , F-'!X$2-'F+ , F-'!X$3))</f>
        <v>7.301490721022195E-3</v>
      </c>
      <c r="Y210" s="1" cm="1">
        <f t="array" ref="Y210">[1]!table_weight[Interceptions]*(('F+ , F-'!Y$2-[1]!tbl_gk[[#This Row],[Interceptions]])/('F+ , F-'!Y$2-'F+ , F-'!Y$3))</f>
        <v>1.8698939651398346E-2</v>
      </c>
      <c r="Z210" s="1" cm="1">
        <f t="array" ref="Z210">[1]!table_weight[Positioning]*(('F+ , F-'!Z$2-[1]!tbl_gk[[#This Row],[Positioning]])/('F+ , F-'!Z$2-'F+ , F-'!Z$3))</f>
        <v>1.0352229320893639E-3</v>
      </c>
      <c r="AA210" s="1" cm="1">
        <f t="array" ref="AA210">[1]!table_weight[Vision]*(('F+ , F-'!AA$2-[1]!tbl_gk[[#This Row],[Vision]])/('F+ , F-'!AA$2-'F+ , F-'!AA$3))</f>
        <v>2.6974951830443111E-2</v>
      </c>
      <c r="AB210" s="1" cm="1">
        <f t="array" ref="AB210">[1]!table_weight[Penalties]*(('F+ , F-'!AB$2-[1]!tbl_gk[[#This Row],[Penalties]])/('F+ , F-'!AB$2-'F+ , F-'!AB$3))</f>
        <v>2.0356484546967322E-3</v>
      </c>
      <c r="AC210" s="1" cm="1">
        <f t="array" ref="AC210">[1]!table_weight[Composure]*(('F+ , F-'!AC$2-[1]!tbl_gk[[#This Row],[Composure]])/('F+ , F-'!AC$2-'F+ , F-'!AC$3))</f>
        <v>6.4048164219492846E-4</v>
      </c>
      <c r="AD210" s="1" cm="1">
        <f t="array" ref="AD210">[1]!table_weight[Marking]*(('F+ , F-'!AD$2-[1]!tbl_gk[[#This Row],[Marking]])/('F+ , F-'!AD$2-'F+ , F-'!AD$3))</f>
        <v>1.8929790758205733E-2</v>
      </c>
      <c r="AE210" s="1" cm="1">
        <f t="array" ref="AE210">[1]!table_weight[StandingTackle]*(('F+ , F-'!AE$2-[1]!tbl_gk[[#This Row],[StandingTackle]])/('F+ , F-'!AE$2-'F+ , F-'!AE$3))</f>
        <v>2.9141914719869356E-2</v>
      </c>
      <c r="AF210" s="1" cm="1">
        <f t="array" ref="AF210">[1]!table_weight[SlidingTackle]*(('F+ , F-'!AF$2-[1]!tbl_gk[[#This Row],[SlidingTackle]])/('F+ , F-'!AF$2-'F+ , F-'!AF$3))</f>
        <v>9.7139715732897855E-3</v>
      </c>
      <c r="AG210" s="1" cm="1">
        <f t="array" ref="AG210">[1]!table_weight[GKDiving]*(('F+ , F-'!AG$2-[1]!tbl_gk[[#This Row],[GKDiving]])/('F+ , F-'!AG$2-'F+ , F-'!AG$3))</f>
        <v>2.0497414055369624E-2</v>
      </c>
      <c r="AH210" s="1" cm="1">
        <f t="array" ref="AH210">[1]!table_weight[GKHandling]*(('F+ , F-'!AH$2-[1]!tbl_gk[[#This Row],[GKHandling]])/('F+ , F-'!AH$2-'F+ , F-'!AH$3))</f>
        <v>3.0300525125329006E-2</v>
      </c>
      <c r="AI210" s="1" cm="1">
        <f t="array" ref="AI210">[1]!table_weight[GKKicking]*(('F+ , F-'!AI$2-[1]!tbl_gk[[#This Row],[GKKicking]])/('F+ , F-'!AI$2-'F+ , F-'!AI$3))</f>
        <v>3.0410708853057477E-2</v>
      </c>
      <c r="AJ210" s="1" cm="1">
        <f t="array" ref="AJ210">[1]!table_weight[GKPositioning]*(('F+ , F-'!AJ$2-[1]!tbl_gk[[#This Row],[GKPositioning]])/('F+ , F-'!AJ$2-'F+ , F-'!AJ$3))</f>
        <v>1.0721724275116419E-2</v>
      </c>
      <c r="AK210" s="1" cm="1">
        <f t="array" ref="AK210">[1]!table_weight[GKReflexes]*(('F+ , F-'!AK$2-[1]!tbl_gk[[#This Row],[GKReflexes]])/('F+ , F-'!AK$2-'F+ , F-'!AK$3))</f>
        <v>1.6397931244295699E-2</v>
      </c>
    </row>
    <row r="211" spans="1:37" x14ac:dyDescent="0.55000000000000004">
      <c r="A211" s="8">
        <f>[1]!tbl_gk[[#This Row],[ID]]</f>
        <v>189917</v>
      </c>
      <c r="B211" s="2" cm="1">
        <f t="array" ref="B211">[1]!table_weight[ValueEUR]*(('F+ , F-'!B$2-[1]!tbl_gk[[#This Row],[ValueEUR]])/('F+ , F-'!B$2-'F+ , F-'!B$3))</f>
        <v>2.1915196057797529E-5</v>
      </c>
      <c r="C211" s="2" cm="1">
        <f t="array" ref="C211">[1]!table_weight[WageEUR]*(('F+ , F-'!C$2-[1]!tbl_gk[[#This Row],[WageEUR]])/('F+ , F-'!C$2-'F+ , F-'!C$3))</f>
        <v>0</v>
      </c>
      <c r="D211" s="2" cm="1">
        <f t="array" ref="D211">[1]!table_weight[Crossing]*(('F+ , F-'!D$2-[1]!tbl_gk[[#This Row],[Crossing]])/('F+ , F-'!D$2-'F+ , F-'!D$3))</f>
        <v>3.9229500584439428E-2</v>
      </c>
      <c r="E211" s="2" cm="1">
        <f t="array" ref="E211">[1]!table_weight[Finishing]*(('F+ , F-'!E$2-[1]!tbl_gk[[#This Row],[Finishing]])/('F+ , F-'!E$2-'F+ , F-'!E$3))</f>
        <v>1.4973760267721157E-2</v>
      </c>
      <c r="F211" s="2" cm="1">
        <f t="array" ref="F211">[1]!table_weight[HeadingAccuracy]*(('F+ , F-'!F$2-[1]!tbl_gk[[#This Row],[HeadingAccuracy]])/('F+ , F-'!F$2-'F+ , F-'!F$3))</f>
        <v>1.25270674135185E-2</v>
      </c>
      <c r="G211" s="2" cm="1">
        <f t="array" ref="G211">[1]!table_weight[ShortPassing]*(('F+ , F-'!G$2-[1]!tbl_gk[[#This Row],[ShortPassing]])/('F+ , F-'!G$2-'F+ , F-'!G$3))</f>
        <v>2.2501449391829405E-2</v>
      </c>
      <c r="H211" s="2" cm="1">
        <f t="array" ref="H211">[1]!table_weight[Volleys]*(('F+ , F-'!H$2-[1]!tbl_gk[[#This Row],[Volleys]])/('F+ , F-'!H$2-'F+ , F-'!H$3))</f>
        <v>2.0833057763785961E-3</v>
      </c>
      <c r="I211" s="2" cm="1">
        <f t="array" ref="I211">[1]!table_weight[Dribbling]*(('F+ , F-'!I$2-[1]!tbl_gk[[#This Row],[Dribbling]])/('F+ , F-'!I$2-'F+ , F-'!I$3))</f>
        <v>0</v>
      </c>
      <c r="J211" s="2" cm="1">
        <f t="array" ref="J211">[1]!table_weight[Curve]*(('F+ , F-'!J$2-[1]!tbl_gk[[#This Row],[Curve]])/('F+ , F-'!J$2-'F+ , F-'!J$3))</f>
        <v>1.0140959334753048E-2</v>
      </c>
      <c r="K211" s="2" cm="1">
        <f t="array" ref="K211">[1]!table_weight[FKAccuracy]*(('F+ , F-'!K$2-[1]!tbl_gk[[#This Row],[FKAccuracy]])/('F+ , F-'!K$2-'F+ , F-'!K$3))</f>
        <v>1.0039549741405519E-2</v>
      </c>
      <c r="L211" s="2" cm="1">
        <f t="array" ref="L211">[1]!table_weight[LongPassing]*(('F+ , F-'!L$2-[1]!tbl_gk[[#This Row],[LongPassing]])/('F+ , F-'!L$2-'F+ , F-'!L$3))</f>
        <v>1.9491267602728742E-2</v>
      </c>
      <c r="M211" s="2" cm="1">
        <f t="array" ref="M211">[1]!table_weight[BallControl]*(('F+ , F-'!M$2-[1]!tbl_gk[[#This Row],[BallControl]])/('F+ , F-'!M$2-'F+ , F-'!M$3))</f>
        <v>3.4769003433438969E-3</v>
      </c>
      <c r="N211" s="2" cm="1">
        <f t="array" ref="N211">[1]!table_weight[Acceleration]*(('F+ , F-'!N$2-[1]!tbl_gk[[#This Row],[Acceleration]])/('F+ , F-'!N$2-'F+ , F-'!N$3))</f>
        <v>7.4410780436299775E-3</v>
      </c>
      <c r="O211" s="2" cm="1">
        <f t="array" ref="O211">[1]!table_weight[SprintSpeed]*(('F+ , F-'!O$2-[1]!tbl_gk[[#This Row],[SprintSpeed]])/('F+ , F-'!O$2-'F+ , F-'!O$3))</f>
        <v>8.4332217827806418E-3</v>
      </c>
      <c r="P211" s="2" cm="1">
        <f t="array" ref="P211">[1]!table_weight[Agility]*(('F+ , F-'!P$2-[1]!tbl_gk[[#This Row],[Agility]])/('F+ , F-'!P$2-'F+ , F-'!P$3))</f>
        <v>3.3933210081673617E-3</v>
      </c>
      <c r="Q211" s="2" cm="1">
        <f t="array" ref="Q211">[1]!table_weight[Reactions]*(('F+ , F-'!Q$2-[1]!tbl_gk[[#This Row],[Reactions]])/('F+ , F-'!Q$2-'F+ , F-'!Q$3))</f>
        <v>1.7016186002382209E-3</v>
      </c>
      <c r="R211" s="2" cm="1">
        <f t="array" ref="R211">[1]!table_weight[Balance]*(('F+ , F-'!R$2-[1]!tbl_gk[[#This Row],[Balance]])/('F+ , F-'!R$2-'F+ , F-'!R$3))</f>
        <v>2.5455877513767822E-3</v>
      </c>
      <c r="S211" s="2" cm="1">
        <f t="array" ref="S211">[1]!table_weight[ShotPower]*(('F+ , F-'!S$2-[1]!tbl_gk[[#This Row],[ShotPower]])/('F+ , F-'!S$2-'F+ , F-'!S$3))</f>
        <v>5.4538573983244545E-3</v>
      </c>
      <c r="T211" s="2" cm="1">
        <f t="array" ref="T211">[1]!table_weight[Jumping]*(('F+ , F-'!T$2-[1]!tbl_gk[[#This Row],[Jumping]])/('F+ , F-'!T$2-'F+ , F-'!T$3))</f>
        <v>2.4043887454979003E-3</v>
      </c>
      <c r="U211" s="2" cm="1">
        <f t="array" ref="U211">[1]!table_weight[Stamina]*(('F+ , F-'!U$2-[1]!tbl_gk[[#This Row],[Stamina]])/('F+ , F-'!U$2-'F+ , F-'!U$3))</f>
        <v>1.5456784792486501E-2</v>
      </c>
      <c r="V211" s="2" cm="1">
        <f t="array" ref="V211">[1]!table_weight[Strength]*(('F+ , F-'!V$2-[1]!tbl_gk[[#This Row],[Strength]])/('F+ , F-'!V$2-'F+ , F-'!V$3))</f>
        <v>1.7746678835817833E-2</v>
      </c>
      <c r="W211" s="2" cm="1">
        <f t="array" ref="W211">[1]!table_weight[LongShots]*(('F+ , F-'!W$2-[1]!tbl_gk[[#This Row],[LongShots]])/('F+ , F-'!W$2-'F+ , F-'!W$3))</f>
        <v>7.5315173595909123E-3</v>
      </c>
      <c r="X211" s="2" cm="1">
        <f t="array" ref="X211">[1]!table_weight[Aggression]*(('F+ , F-'!X$2-[1]!tbl_gk[[#This Row],[Aggression]])/('F+ , F-'!X$2-'F+ , F-'!X$3))</f>
        <v>6.6930331609370121E-3</v>
      </c>
      <c r="Y211" s="2" cm="1">
        <f t="array" ref="Y211">[1]!table_weight[Interceptions]*(('F+ , F-'!Y$2-[1]!tbl_gk[[#This Row],[Interceptions]])/('F+ , F-'!Y$2-'F+ , F-'!Y$3))</f>
        <v>2.0084046292242669E-2</v>
      </c>
      <c r="Z211" s="2" cm="1">
        <f t="array" ref="Z211">[1]!table_weight[Positioning]*(('F+ , F-'!Z$2-[1]!tbl_gk[[#This Row],[Positioning]])/('F+ , F-'!Z$2-'F+ , F-'!Z$3))</f>
        <v>2.0704458641787279E-3</v>
      </c>
      <c r="AA211" s="2" cm="1">
        <f t="array" ref="AA211">[1]!table_weight[Vision]*(('F+ , F-'!AA$2-[1]!tbl_gk[[#This Row],[Vision]])/('F+ , F-'!AA$2-'F+ , F-'!AA$3))</f>
        <v>2.200588175641412E-2</v>
      </c>
      <c r="AB211" s="2" cm="1">
        <f t="array" ref="AB211">[1]!table_weight[Penalties]*(('F+ , F-'!AB$2-[1]!tbl_gk[[#This Row],[Penalties]])/('F+ , F-'!AB$2-'F+ , F-'!AB$3))</f>
        <v>1.4875892553553045E-3</v>
      </c>
      <c r="AC211" s="2" cm="1">
        <f t="array" ref="AC211">[1]!table_weight[Composure]*(('F+ , F-'!AC$2-[1]!tbl_gk[[#This Row],[Composure]])/('F+ , F-'!AC$2-'F+ , F-'!AC$3))</f>
        <v>1.1742163440240354E-3</v>
      </c>
      <c r="AD211" s="2" cm="1">
        <f t="array" ref="AD211">[1]!table_weight[Marking]*(('F+ , F-'!AD$2-[1]!tbl_gk[[#This Row],[Marking]])/('F+ , F-'!AD$2-'F+ , F-'!AD$3))</f>
        <v>1.5774825631838112E-2</v>
      </c>
      <c r="AE211" s="2" cm="1">
        <f t="array" ref="AE211">[1]!table_weight[StandingTackle]*(('F+ , F-'!AE$2-[1]!tbl_gk[[#This Row],[StandingTackle]])/('F+ , F-'!AE$2-'F+ , F-'!AE$3))</f>
        <v>3.362528621523387E-2</v>
      </c>
      <c r="AF211" s="2" cm="1">
        <f t="array" ref="AF211">[1]!table_weight[SlidingTackle]*(('F+ , F-'!AF$2-[1]!tbl_gk[[#This Row],[SlidingTackle]])/('F+ , F-'!AF$2-'F+ , F-'!AF$3))</f>
        <v>1.1955657320972042E-2</v>
      </c>
      <c r="AG211" s="2" cm="1">
        <f t="array" ref="AG211">[1]!table_weight[GKDiving]*(('F+ , F-'!AG$2-[1]!tbl_gk[[#This Row],[GKDiving]])/('F+ , F-'!AG$2-'F+ , F-'!AG$3))</f>
        <v>4.6119181624581652E-2</v>
      </c>
      <c r="AH211" s="2" cm="1">
        <f t="array" ref="AH211">[1]!table_weight[GKHandling]*(('F+ , F-'!AH$2-[1]!tbl_gk[[#This Row],[GKHandling]])/('F+ , F-'!AH$2-'F+ , F-'!AH$3))</f>
        <v>5.3471514927051197E-2</v>
      </c>
      <c r="AI211" s="2" cm="1">
        <f t="array" ref="AI211">[1]!table_weight[GKKicking]*(('F+ , F-'!AI$2-[1]!tbl_gk[[#This Row],[GKKicking]])/('F+ , F-'!AI$2-'F+ , F-'!AI$3))</f>
        <v>2.5044113173106158E-2</v>
      </c>
      <c r="AJ211" s="2" cm="1">
        <f t="array" ref="AJ211">[1]!table_weight[GKPositioning]*(('F+ , F-'!AJ$2-[1]!tbl_gk[[#This Row],[GKPositioning]])/('F+ , F-'!AJ$2-'F+ , F-'!AJ$3))</f>
        <v>2.3335517539959265E-2</v>
      </c>
      <c r="AK211" s="2" cm="1">
        <f t="array" ref="AK211">[1]!table_weight[GKReflexes]*(('F+ , F-'!AK$2-[1]!tbl_gk[[#This Row],[GKReflexes]])/('F+ , F-'!AK$2-'F+ , F-'!AK$3))</f>
        <v>5.4659770814318998E-2</v>
      </c>
    </row>
    <row r="212" spans="1:37" x14ac:dyDescent="0.55000000000000004">
      <c r="A212" s="7">
        <f>[1]!tbl_gk[[#This Row],[ID]]</f>
        <v>189936</v>
      </c>
      <c r="B212" s="1" cm="1">
        <f t="array" ref="B212">[1]!table_weight[ValueEUR]*(('F+ , F-'!B$2-[1]!tbl_gk[[#This Row],[ValueEUR]])/('F+ , F-'!B$2-'F+ , F-'!B$3))</f>
        <v>1.5741901393629213E-5</v>
      </c>
      <c r="C212" s="1" cm="1">
        <f t="array" ref="C212">[1]!table_weight[WageEUR]*(('F+ , F-'!C$2-[1]!tbl_gk[[#This Row],[WageEUR]])/('F+ , F-'!C$2-'F+ , F-'!C$3))</f>
        <v>7.8241870618836313E-5</v>
      </c>
      <c r="D212" s="1" cm="1">
        <f t="array" ref="D212">[1]!table_weight[Crossing]*(('F+ , F-'!D$2-[1]!tbl_gk[[#This Row],[Crossing]])/('F+ , F-'!D$2-'F+ , F-'!D$3))</f>
        <v>3.1383600467551537E-2</v>
      </c>
      <c r="E212" s="1" cm="1">
        <f t="array" ref="E212">[1]!table_weight[Finishing]*(('F+ , F-'!E$2-[1]!tbl_gk[[#This Row],[Finishing]])/('F+ , F-'!E$2-'F+ , F-'!E$3))</f>
        <v>1.4973760267721157E-2</v>
      </c>
      <c r="F212" s="1" cm="1">
        <f t="array" ref="F212">[1]!table_weight[HeadingAccuracy]*(('F+ , F-'!F$2-[1]!tbl_gk[[#This Row],[HeadingAccuracy]])/('F+ , F-'!F$2-'F+ , F-'!F$3))</f>
        <v>1.1274360672166649E-2</v>
      </c>
      <c r="G212" s="1" cm="1">
        <f t="array" ref="G212">[1]!table_weight[ShortPassing]*(('F+ , F-'!G$2-[1]!tbl_gk[[#This Row],[ShortPassing]])/('F+ , F-'!G$2-'F+ , F-'!G$3))</f>
        <v>3.7971195848712121E-2</v>
      </c>
      <c r="H212" s="1" cm="1">
        <f t="array" ref="H212">[1]!table_weight[Volleys]*(('F+ , F-'!H$2-[1]!tbl_gk[[#This Row],[Volleys]])/('F+ , F-'!H$2-'F+ , F-'!H$3))</f>
        <v>1.3888705175857305E-3</v>
      </c>
      <c r="I212" s="1" cm="1">
        <f t="array" ref="I212">[1]!table_weight[Dribbling]*(('F+ , F-'!I$2-[1]!tbl_gk[[#This Row],[Dribbling]])/('F+ , F-'!I$2-'F+ , F-'!I$3))</f>
        <v>1.3690295101916595E-2</v>
      </c>
      <c r="J212" s="1" cm="1">
        <f t="array" ref="J212">[1]!table_weight[Curve]*(('F+ , F-'!J$2-[1]!tbl_gk[[#This Row],[Curve]])/('F+ , F-'!J$2-'F+ , F-'!J$3))</f>
        <v>9.295879390190295E-3</v>
      </c>
      <c r="K212" s="1" cm="1">
        <f t="array" ref="K212">[1]!table_weight[FKAccuracy]*(('F+ , F-'!K$2-[1]!tbl_gk[[#This Row],[FKAccuracy]])/('F+ , F-'!K$2-'F+ , F-'!K$3))</f>
        <v>9.2789777912990392E-3</v>
      </c>
      <c r="L212" s="1" cm="1">
        <f t="array" ref="L212">[1]!table_weight[LongPassing]*(('F+ , F-'!L$2-[1]!tbl_gk[[#This Row],[LongPassing]])/('F+ , F-'!L$2-'F+ , F-'!L$3))</f>
        <v>1.8408419402577144E-2</v>
      </c>
      <c r="M212" s="1" cm="1">
        <f t="array" ref="M212">[1]!table_weight[BallControl]*(('F+ , F-'!M$2-[1]!tbl_gk[[#This Row],[BallControl]])/('F+ , F-'!M$2-'F+ , F-'!M$3))</f>
        <v>1.2603763744621627E-2</v>
      </c>
      <c r="N212" s="1" cm="1">
        <f t="array" ref="N212">[1]!table_weight[Acceleration]*(('F+ , F-'!N$2-[1]!tbl_gk[[#This Row],[Acceleration]])/('F+ , F-'!N$2-'F+ , F-'!N$3))</f>
        <v>5.637180336083316E-3</v>
      </c>
      <c r="O212" s="1" cm="1">
        <f t="array" ref="O212">[1]!table_weight[SprintSpeed]*(('F+ , F-'!O$2-[1]!tbl_gk[[#This Row],[SprintSpeed]])/('F+ , F-'!O$2-'F+ , F-'!O$3))</f>
        <v>7.0276848189838679E-3</v>
      </c>
      <c r="P212" s="1" cm="1">
        <f t="array" ref="P212">[1]!table_weight[Agility]*(('F+ , F-'!P$2-[1]!tbl_gk[[#This Row],[Agility]])/('F+ , F-'!P$2-'F+ , F-'!P$3))</f>
        <v>3.744354215908813E-3</v>
      </c>
      <c r="Q212" s="1" cm="1">
        <f t="array" ref="Q212">[1]!table_weight[Reactions]*(('F+ , F-'!Q$2-[1]!tbl_gk[[#This Row],[Reactions]])/('F+ , F-'!Q$2-'F+ , F-'!Q$3))</f>
        <v>1.0828482001515951E-3</v>
      </c>
      <c r="R212" s="1" cm="1">
        <f t="array" ref="R212">[1]!table_weight[Balance]*(('F+ , F-'!R$2-[1]!tbl_gk[[#This Row],[Balance]])/('F+ , F-'!R$2-'F+ , F-'!R$3))</f>
        <v>2.1730627145899362E-3</v>
      </c>
      <c r="S212" s="1" cm="1">
        <f t="array" ref="S212">[1]!table_weight[ShotPower]*(('F+ , F-'!S$2-[1]!tbl_gk[[#This Row],[ShotPower]])/('F+ , F-'!S$2-'F+ , F-'!S$3))</f>
        <v>5.7135648934827617E-3</v>
      </c>
      <c r="T212" s="1" cm="1">
        <f t="array" ref="T212">[1]!table_weight[Jumping]*(('F+ , F-'!T$2-[1]!tbl_gk[[#This Row],[Jumping]])/('F+ , F-'!T$2-'F+ , F-'!T$3))</f>
        <v>2.4902597721228252E-3</v>
      </c>
      <c r="U212" s="1" cm="1">
        <f t="array" ref="U212">[1]!table_weight[Stamina]*(('F+ , F-'!U$2-[1]!tbl_gk[[#This Row],[Stamina]])/('F+ , F-'!U$2-'F+ , F-'!U$3))</f>
        <v>6.8696821299940002E-3</v>
      </c>
      <c r="V212" s="1" cm="1">
        <f t="array" ref="V212">[1]!table_weight[Strength]*(('F+ , F-'!V$2-[1]!tbl_gk[[#This Row],[Strength]])/('F+ , F-'!V$2-'F+ , F-'!V$3))</f>
        <v>1.7746678835817833E-2</v>
      </c>
      <c r="W212" s="1" cm="1">
        <f t="array" ref="W212">[1]!table_weight[LongShots]*(('F+ , F-'!W$2-[1]!tbl_gk[[#This Row],[LongShots]])/('F+ , F-'!W$2-'F+ , F-'!W$3))</f>
        <v>7.5315173595909123E-3</v>
      </c>
      <c r="X212" s="1" cm="1">
        <f t="array" ref="X212">[1]!table_weight[Aggression]*(('F+ , F-'!X$2-[1]!tbl_gk[[#This Row],[Aggression]])/('F+ , F-'!X$2-'F+ , F-'!X$3))</f>
        <v>6.0845756008518293E-3</v>
      </c>
      <c r="Y212" s="1" cm="1">
        <f t="array" ref="Y212">[1]!table_weight[Interceptions]*(('F+ , F-'!Y$2-[1]!tbl_gk[[#This Row],[Interceptions]])/('F+ , F-'!Y$2-'F+ , F-'!Y$3))</f>
        <v>1.5236173049287543E-2</v>
      </c>
      <c r="Z212" s="1" cm="1">
        <f t="array" ref="Z212">[1]!table_weight[Positioning]*(('F+ , F-'!Z$2-[1]!tbl_gk[[#This Row],[Positioning]])/('F+ , F-'!Z$2-'F+ , F-'!Z$3))</f>
        <v>4.4366697089544168E-4</v>
      </c>
      <c r="AA212" s="1" cm="1">
        <f t="array" ref="AA212">[1]!table_weight[Vision]*(('F+ , F-'!AA$2-[1]!tbl_gk[[#This Row],[Vision]])/('F+ , F-'!AA$2-'F+ , F-'!AA$3))</f>
        <v>2.200588175641412E-2</v>
      </c>
      <c r="AB212" s="1" cm="1">
        <f t="array" ref="AB212">[1]!table_weight[Penalties]*(('F+ , F-'!AB$2-[1]!tbl_gk[[#This Row],[Penalties]])/('F+ , F-'!AB$2-'F+ , F-'!AB$3))</f>
        <v>1.9573542833622431E-3</v>
      </c>
      <c r="AC212" s="1" cm="1">
        <f t="array" ref="AC212">[1]!table_weight[Composure]*(('F+ , F-'!AC$2-[1]!tbl_gk[[#This Row],[Composure]])/('F+ , F-'!AC$2-'F+ , F-'!AC$3))</f>
        <v>1.1208428738411248E-3</v>
      </c>
      <c r="AD212" s="1" cm="1">
        <f t="array" ref="AD212">[1]!table_weight[Marking]*(('F+ , F-'!AD$2-[1]!tbl_gk[[#This Row],[Marking]])/('F+ , F-'!AD$2-'F+ , F-'!AD$3))</f>
        <v>1.5774825631838112E-2</v>
      </c>
      <c r="AE212" s="1" cm="1">
        <f t="array" ref="AE212">[1]!table_weight[StandingTackle]*(('F+ , F-'!AE$2-[1]!tbl_gk[[#This Row],[StandingTackle]])/('F+ , F-'!AE$2-'F+ , F-'!AE$3))</f>
        <v>2.017517172914032E-2</v>
      </c>
      <c r="AF212" s="1" cm="1">
        <f t="array" ref="AF212">[1]!table_weight[SlidingTackle]*(('F+ , F-'!AF$2-[1]!tbl_gk[[#This Row],[SlidingTackle]])/('F+ , F-'!AF$2-'F+ , F-'!AF$3))</f>
        <v>6.7250572430467732E-3</v>
      </c>
      <c r="AG212" s="1" cm="1">
        <f t="array" ref="AG212">[1]!table_weight[GKDiving]*(('F+ , F-'!AG$2-[1]!tbl_gk[[#This Row],[GKDiving]])/('F+ , F-'!AG$2-'F+ , F-'!AG$3))</f>
        <v>4.4411063786634182E-2</v>
      </c>
      <c r="AH212" s="1" cm="1">
        <f t="array" ref="AH212">[1]!table_weight[GKHandling]*(('F+ , F-'!AH$2-[1]!tbl_gk[[#This Row],[GKHandling]])/('F+ , F-'!AH$2-'F+ , F-'!AH$3))</f>
        <v>5.3471514927051197E-2</v>
      </c>
      <c r="AI212" s="1" cm="1">
        <f t="array" ref="AI212">[1]!table_weight[GKKicking]*(('F+ , F-'!AI$2-[1]!tbl_gk[[#This Row],[GKKicking]])/('F+ , F-'!AI$2-'F+ , F-'!AI$3))</f>
        <v>2.5938545786431375E-2</v>
      </c>
      <c r="AJ212" s="1" cm="1">
        <f t="array" ref="AJ212">[1]!table_weight[GKPositioning]*(('F+ , F-'!AJ$2-[1]!tbl_gk[[#This Row],[GKPositioning]])/('F+ , F-'!AJ$2-'F+ , F-'!AJ$3))</f>
        <v>1.6397931244295699E-2</v>
      </c>
      <c r="AK212" s="1" cm="1">
        <f t="array" ref="AK212">[1]!table_weight[GKReflexes]*(('F+ , F-'!AK$2-[1]!tbl_gk[[#This Row],[GKReflexes]])/('F+ , F-'!AK$2-'F+ , F-'!AK$3))</f>
        <v>5.10157860933644E-2</v>
      </c>
    </row>
    <row r="213" spans="1:37" x14ac:dyDescent="0.55000000000000004">
      <c r="A213" s="8">
        <f>[1]!tbl_gk[[#This Row],[ID]]</f>
        <v>190061</v>
      </c>
      <c r="B213" s="2" cm="1">
        <f t="array" ref="B213">[1]!table_weight[ValueEUR]*(('F+ , F-'!B$2-[1]!tbl_gk[[#This Row],[ValueEUR]])/('F+ , F-'!B$2-'F+ , F-'!B$3))</f>
        <v>3.1175138054050009E-5</v>
      </c>
      <c r="C213" s="2" cm="1">
        <f t="array" ref="C213">[1]!table_weight[WageEUR]*(('F+ , F-'!C$2-[1]!tbl_gk[[#This Row],[WageEUR]])/('F+ , F-'!C$2-'F+ , F-'!C$3))</f>
        <v>2.3472561185650898E-4</v>
      </c>
      <c r="D213" s="2" cm="1">
        <f t="array" ref="D213">[1]!table_weight[Crossing]*(('F+ , F-'!D$2-[1]!tbl_gk[[#This Row],[Crossing]])/('F+ , F-'!D$2-'F+ , F-'!D$3))</f>
        <v>2.8021071846028162E-2</v>
      </c>
      <c r="E213" s="2" cm="1">
        <f t="array" ref="E213">[1]!table_weight[Finishing]*(('F+ , F-'!E$2-[1]!tbl_gk[[#This Row],[Finishing]])/('F+ , F-'!E$2-'F+ , F-'!E$3))</f>
        <v>1.59720109522359E-2</v>
      </c>
      <c r="F213" s="2" cm="1">
        <f t="array" ref="F213">[1]!table_weight[HeadingAccuracy]*(('F+ , F-'!F$2-[1]!tbl_gk[[#This Row],[HeadingAccuracy]])/('F+ , F-'!F$2-'F+ , F-'!F$3))</f>
        <v>1.1691929585950599E-2</v>
      </c>
      <c r="G213" s="2" cm="1">
        <f t="array" ref="G213">[1]!table_weight[ShortPassing]*(('F+ , F-'!G$2-[1]!tbl_gk[[#This Row],[ShortPassing]])/('F+ , F-'!G$2-'F+ , F-'!G$3))</f>
        <v>4.2190217609680135E-2</v>
      </c>
      <c r="H213" s="2" cm="1">
        <f t="array" ref="H213">[1]!table_weight[Volleys]*(('F+ , F-'!H$2-[1]!tbl_gk[[#This Row],[Volleys]])/('F+ , F-'!H$2-'F+ , F-'!H$3))</f>
        <v>1.9675665665797848E-3</v>
      </c>
      <c r="I213" s="2" cm="1">
        <f t="array" ref="I213">[1]!table_weight[Dribbling]*(('F+ , F-'!I$2-[1]!tbl_gk[[#This Row],[Dribbling]])/('F+ , F-'!I$2-'F+ , F-'!I$3))</f>
        <v>1.9557564431309422E-2</v>
      </c>
      <c r="J213" s="2" cm="1">
        <f t="array" ref="J213">[1]!table_weight[Curve]*(('F+ , F-'!J$2-[1]!tbl_gk[[#This Row],[Curve]])/('F+ , F-'!J$2-'F+ , F-'!J$3))</f>
        <v>9.9719433458404991E-3</v>
      </c>
      <c r="K213" s="2" cm="1">
        <f t="array" ref="K213">[1]!table_weight[FKAccuracy]*(('F+ , F-'!K$2-[1]!tbl_gk[[#This Row],[FKAccuracy]])/('F+ , F-'!K$2-'F+ , F-'!K$3))</f>
        <v>9.7353209613629272E-3</v>
      </c>
      <c r="L213" s="2" cm="1">
        <f t="array" ref="L213">[1]!table_weight[LongPassing]*(('F+ , F-'!L$2-[1]!tbl_gk[[#This Row],[LongPassing]])/('F+ , F-'!L$2-'F+ , F-'!L$3))</f>
        <v>2.0574115802880336E-2</v>
      </c>
      <c r="M213" s="2" cm="1">
        <f t="array" ref="M213">[1]!table_weight[BallControl]*(('F+ , F-'!M$2-[1]!tbl_gk[[#This Row],[BallControl]])/('F+ , F-'!M$2-'F+ , F-'!M$3))</f>
        <v>9.561475944195718E-3</v>
      </c>
      <c r="N213" s="2" cm="1">
        <f t="array" ref="N213">[1]!table_weight[Acceleration]*(('F+ , F-'!N$2-[1]!tbl_gk[[#This Row],[Acceleration]])/('F+ , F-'!N$2-'F+ , F-'!N$3))</f>
        <v>2.480359347876659E-3</v>
      </c>
      <c r="O213" s="2" cm="1">
        <f t="array" ref="O213">[1]!table_weight[SprintSpeed]*(('F+ , F-'!O$2-[1]!tbl_gk[[#This Row],[SprintSpeed]])/('F+ , F-'!O$2-'F+ , F-'!O$3))</f>
        <v>4.2166108913903209E-3</v>
      </c>
      <c r="P213" s="2" cm="1">
        <f t="array" ref="P213">[1]!table_weight[Agility]*(('F+ , F-'!P$2-[1]!tbl_gk[[#This Row],[Agility]])/('F+ , F-'!P$2-'F+ , F-'!P$3))</f>
        <v>1.8721771079544065E-3</v>
      </c>
      <c r="Q213" s="2" cm="1">
        <f t="array" ref="Q213">[1]!table_weight[Reactions]*(('F+ , F-'!Q$2-[1]!tbl_gk[[#This Row],[Reactions]])/('F+ , F-'!Q$2-'F+ , F-'!Q$3))</f>
        <v>1.8047470002526586E-3</v>
      </c>
      <c r="R213" s="2" cm="1">
        <f t="array" ref="R213">[1]!table_weight[Balance]*(('F+ , F-'!R$2-[1]!tbl_gk[[#This Row],[Balance]])/('F+ , F-'!R$2-'F+ , F-'!R$3))</f>
        <v>1.4280126410162438E-3</v>
      </c>
      <c r="S213" s="2" cm="1">
        <f t="array" ref="S213">[1]!table_weight[ShotPower]*(('F+ , F-'!S$2-[1]!tbl_gk[[#This Row],[ShotPower]])/('F+ , F-'!S$2-'F+ , F-'!S$3))</f>
        <v>7.271809864432606E-3</v>
      </c>
      <c r="T213" s="2" cm="1">
        <f t="array" ref="T213">[1]!table_weight[Jumping]*(('F+ , F-'!T$2-[1]!tbl_gk[[#This Row],[Jumping]])/('F+ , F-'!T$2-'F+ , F-'!T$3))</f>
        <v>1.3739364259988001E-3</v>
      </c>
      <c r="U213" s="2" cm="1">
        <f t="array" ref="U213">[1]!table_weight[Stamina]*(('F+ , F-'!U$2-[1]!tbl_gk[[#This Row],[Stamina]])/('F+ , F-'!U$2-'F+ , F-'!U$3))</f>
        <v>8.5871026624925002E-4</v>
      </c>
      <c r="V213" s="2" cm="1">
        <f t="array" ref="V213">[1]!table_weight[Strength]*(('F+ , F-'!V$2-[1]!tbl_gk[[#This Row],[Strength]])/('F+ , F-'!V$2-'F+ , F-'!V$3))</f>
        <v>1.4197343068654266E-2</v>
      </c>
      <c r="W213" s="2" cm="1">
        <f t="array" ref="W213">[1]!table_weight[LongShots]*(('F+ , F-'!W$2-[1]!tbl_gk[[#This Row],[LongShots]])/('F+ , F-'!W$2-'F+ , F-'!W$3))</f>
        <v>8.570347340224143E-3</v>
      </c>
      <c r="X213" s="2" cm="1">
        <f t="array" ref="X213">[1]!table_weight[Aggression]*(('F+ , F-'!X$2-[1]!tbl_gk[[#This Row],[Aggression]])/('F+ , F-'!X$2-'F+ , F-'!X$3))</f>
        <v>1.3386066321874024E-2</v>
      </c>
      <c r="Y213" s="2" cm="1">
        <f t="array" ref="Y213">[1]!table_weight[Interceptions]*(('F+ , F-'!Y$2-[1]!tbl_gk[[#This Row],[Interceptions]])/('F+ , F-'!Y$2-'F+ , F-'!Y$3))</f>
        <v>1.4543619728865382E-2</v>
      </c>
      <c r="Z213" s="2" cm="1">
        <f t="array" ref="Z213">[1]!table_weight[Positioning]*(('F+ , F-'!Z$2-[1]!tbl_gk[[#This Row],[Positioning]])/('F+ , F-'!Z$2-'F+ , F-'!Z$3))</f>
        <v>7.394449514924029E-4</v>
      </c>
      <c r="AA213" s="2" cm="1">
        <f t="array" ref="AA213">[1]!table_weight[Vision]*(('F+ , F-'!AA$2-[1]!tbl_gk[[#This Row],[Vision]])/('F+ , F-'!AA$2-'F+ , F-'!AA$3))</f>
        <v>2.4845350370144972E-2</v>
      </c>
      <c r="AB213" s="2" cm="1">
        <f t="array" ref="AB213">[1]!table_weight[Penalties]*(('F+ , F-'!AB$2-[1]!tbl_gk[[#This Row],[Penalties]])/('F+ , F-'!AB$2-'F+ , F-'!AB$3))</f>
        <v>1.8790601120277533E-3</v>
      </c>
      <c r="AC213" s="2" cm="1">
        <f t="array" ref="AC213">[1]!table_weight[Composure]*(('F+ , F-'!AC$2-[1]!tbl_gk[[#This Row],[Composure]])/('F+ , F-'!AC$2-'F+ , F-'!AC$3))</f>
        <v>1.2809632843898569E-3</v>
      </c>
      <c r="AD213" s="2" cm="1">
        <f t="array" ref="AD213">[1]!table_weight[Marking]*(('F+ , F-'!AD$2-[1]!tbl_gk[[#This Row],[Marking]])/('F+ , F-'!AD$2-'F+ , F-'!AD$3))</f>
        <v>3.4704616390043845E-2</v>
      </c>
      <c r="AE213" s="2" cm="1">
        <f t="array" ref="AE213">[1]!table_weight[StandingTackle]*(('F+ , F-'!AE$2-[1]!tbl_gk[[#This Row],[StandingTackle]])/('F+ , F-'!AE$2-'F+ , F-'!AE$3))</f>
        <v>2.6900228972187096E-2</v>
      </c>
      <c r="AF213" s="2" cm="1">
        <f t="array" ref="AF213">[1]!table_weight[SlidingTackle]*(('F+ , F-'!AF$2-[1]!tbl_gk[[#This Row],[SlidingTackle]])/('F+ , F-'!AF$2-'F+ , F-'!AF$3))</f>
        <v>9.7139715732897855E-3</v>
      </c>
      <c r="AG213" s="2" cm="1">
        <f t="array" ref="AG213">[1]!table_weight[GKDiving]*(('F+ , F-'!AG$2-[1]!tbl_gk[[#This Row],[GKDiving]])/('F+ , F-'!AG$2-'F+ , F-'!AG$3))</f>
        <v>4.9535417300476586E-2</v>
      </c>
      <c r="AH213" s="2" cm="1">
        <f t="array" ref="AH213">[1]!table_weight[GKHandling]*(('F+ , F-'!AH$2-[1]!tbl_gk[[#This Row],[GKHandling]])/('F+ , F-'!AH$2-'F+ , F-'!AH$3))</f>
        <v>5.5253898757952898E-2</v>
      </c>
      <c r="AI213" s="2" cm="1">
        <f t="array" ref="AI213">[1]!table_weight[GKKicking]*(('F+ , F-'!AI$2-[1]!tbl_gk[[#This Row],[GKKicking]])/('F+ , F-'!AI$2-'F+ , F-'!AI$3))</f>
        <v>3.309400669303314E-2</v>
      </c>
      <c r="AJ213" s="2" cm="1">
        <f t="array" ref="AJ213">[1]!table_weight[GKPositioning]*(('F+ , F-'!AJ$2-[1]!tbl_gk[[#This Row],[GKPositioning]])/('F+ , F-'!AJ$2-'F+ , F-'!AJ$3))</f>
        <v>2.2074138213474981E-2</v>
      </c>
      <c r="AK213" s="2" cm="1">
        <f t="array" ref="AK213">[1]!table_weight[GKReflexes]*(('F+ , F-'!AK$2-[1]!tbl_gk[[#This Row],[GKReflexes]])/('F+ , F-'!AK$2-'F+ , F-'!AK$3))</f>
        <v>5.4659770814318998E-2</v>
      </c>
    </row>
    <row r="214" spans="1:37" x14ac:dyDescent="0.55000000000000004">
      <c r="A214" s="7">
        <f>[1]!tbl_gk[[#This Row],[ID]]</f>
        <v>190113</v>
      </c>
      <c r="B214" s="1" cm="1">
        <f t="array" ref="B214">[1]!table_weight[ValueEUR]*(('F+ , F-'!B$2-[1]!tbl_gk[[#This Row],[ValueEUR]])/('F+ , F-'!B$2-'F+ , F-'!B$3))</f>
        <v>3.0588675060954019E-4</v>
      </c>
      <c r="C214" s="1" cm="1">
        <f t="array" ref="C214">[1]!table_weight[WageEUR]*(('F+ , F-'!C$2-[1]!tbl_gk[[#This Row],[WageEUR]])/('F+ , F-'!C$2-'F+ , F-'!C$3))</f>
        <v>4.1468191427983248E-3</v>
      </c>
      <c r="D214" s="1" cm="1">
        <f t="array" ref="D214">[1]!table_weight[Crossing]*(('F+ , F-'!D$2-[1]!tbl_gk[[#This Row],[Crossing]])/('F+ , F-'!D$2-'F+ , F-'!D$3))</f>
        <v>3.2504443341392672E-2</v>
      </c>
      <c r="E214" s="1" cm="1">
        <f t="array" ref="E214">[1]!table_weight[Finishing]*(('F+ , F-'!E$2-[1]!tbl_gk[[#This Row],[Finishing]])/('F+ , F-'!E$2-'F+ , F-'!E$3))</f>
        <v>1.1979008214176926E-2</v>
      </c>
      <c r="F214" s="1" cm="1">
        <f t="array" ref="F214">[1]!table_weight[HeadingAccuracy]*(('F+ , F-'!F$2-[1]!tbl_gk[[#This Row],[HeadingAccuracy]])/('F+ , F-'!F$2-'F+ , F-'!F$3))</f>
        <v>1.0439222844598752E-2</v>
      </c>
      <c r="G214" s="1" cm="1">
        <f t="array" ref="G214">[1]!table_weight[ShortPassing]*(('F+ , F-'!G$2-[1]!tbl_gk[[#This Row],[ShortPassing]])/('F+ , F-'!G$2-'F+ , F-'!G$3))</f>
        <v>5.0628261131616156E-2</v>
      </c>
      <c r="H214" s="1" cm="1">
        <f t="array" ref="H214">[1]!table_weight[Volleys]*(('F+ , F-'!H$2-[1]!tbl_gk[[#This Row],[Volleys]])/('F+ , F-'!H$2-'F+ , F-'!H$3))</f>
        <v>1.1573920979881087E-3</v>
      </c>
      <c r="I214" s="1" cm="1">
        <f t="array" ref="I214">[1]!table_weight[Dribbling]*(('F+ , F-'!I$2-[1]!tbl_gk[[#This Row],[Dribbling]])/('F+ , F-'!I$2-'F+ , F-'!I$3))</f>
        <v>1.5646051545047536E-2</v>
      </c>
      <c r="J214" s="1" cm="1">
        <f t="array" ref="J214">[1]!table_weight[Curve]*(('F+ , F-'!J$2-[1]!tbl_gk[[#This Row],[Curve]])/('F+ , F-'!J$2-'F+ , F-'!J$3))</f>
        <v>8.9578474123651938E-3</v>
      </c>
      <c r="K214" s="1" cm="1">
        <f t="array" ref="K214">[1]!table_weight[FKAccuracy]*(('F+ , F-'!K$2-[1]!tbl_gk[[#This Row],[FKAccuracy]])/('F+ , F-'!K$2-'F+ , F-'!K$3))</f>
        <v>8.8226346212351529E-3</v>
      </c>
      <c r="L214" s="1" cm="1">
        <f t="array" ref="L214">[1]!table_weight[LongPassing]*(('F+ , F-'!L$2-[1]!tbl_gk[[#This Row],[LongPassing]])/('F+ , F-'!L$2-'F+ , F-'!L$3))</f>
        <v>2.1656964003031933E-2</v>
      </c>
      <c r="M214" s="1" cm="1">
        <f t="array" ref="M214">[1]!table_weight[BallControl]*(('F+ , F-'!M$2-[1]!tbl_gk[[#This Row],[BallControl]])/('F+ , F-'!M$2-'F+ , F-'!M$3))</f>
        <v>9.561475944195718E-3</v>
      </c>
      <c r="N214" s="1" cm="1">
        <f t="array" ref="N214">[1]!table_weight[Acceleration]*(('F+ , F-'!N$2-[1]!tbl_gk[[#This Row],[Acceleration]])/('F+ , F-'!N$2-'F+ , F-'!N$3))</f>
        <v>2.2548721344333262E-3</v>
      </c>
      <c r="O214" s="1" cm="1">
        <f t="array" ref="O214">[1]!table_weight[SprintSpeed]*(('F+ , F-'!O$2-[1]!tbl_gk[[#This Row],[SprintSpeed]])/('F+ , F-'!O$2-'F+ , F-'!O$3))</f>
        <v>2.2488591420748378E-3</v>
      </c>
      <c r="P214" s="1" cm="1">
        <f t="array" ref="P214">[1]!table_weight[Agility]*(('F+ , F-'!P$2-[1]!tbl_gk[[#This Row],[Agility]])/('F+ , F-'!P$2-'F+ , F-'!P$3))</f>
        <v>1.9891881772015566E-3</v>
      </c>
      <c r="Q214" s="1" cm="1">
        <f t="array" ref="Q214">[1]!table_weight[Reactions]*(('F+ , F-'!Q$2-[1]!tbl_gk[[#This Row],[Reactions]])/('F+ , F-'!Q$2-'F+ , F-'!Q$3))</f>
        <v>1.2375408001732517E-3</v>
      </c>
      <c r="R214" s="1" cm="1">
        <f t="array" ref="R214">[1]!table_weight[Balance]*(('F+ , F-'!R$2-[1]!tbl_gk[[#This Row],[Balance]])/('F+ , F-'!R$2-'F+ , F-'!R$3))</f>
        <v>1.1796626164916795E-3</v>
      </c>
      <c r="S214" s="1" cm="1">
        <f t="array" ref="S214">[1]!table_weight[ShotPower]*(('F+ , F-'!S$2-[1]!tbl_gk[[#This Row],[ShotPower]])/('F+ , F-'!S$2-'F+ , F-'!S$3))</f>
        <v>4.1553199225329174E-3</v>
      </c>
      <c r="T214" s="1" cm="1">
        <f t="array" ref="T214">[1]!table_weight[Jumping]*(('F+ , F-'!T$2-[1]!tbl_gk[[#This Row],[Jumping]])/('F+ , F-'!T$2-'F+ , F-'!T$3))</f>
        <v>8.5871026624925013E-4</v>
      </c>
      <c r="U214" s="1" cm="1">
        <f t="array" ref="U214">[1]!table_weight[Stamina]*(('F+ , F-'!U$2-[1]!tbl_gk[[#This Row],[Stamina]])/('F+ , F-'!U$2-'F+ , F-'!U$3))</f>
        <v>5.1522615974955001E-3</v>
      </c>
      <c r="V214" s="1" cm="1">
        <f t="array" ref="V214">[1]!table_weight[Strength]*(('F+ , F-'!V$2-[1]!tbl_gk[[#This Row],[Strength]])/('F+ , F-'!V$2-'F+ , F-'!V$3))</f>
        <v>1.2422675185072484E-2</v>
      </c>
      <c r="W214" s="1" cm="1">
        <f t="array" ref="W214">[1]!table_weight[LongShots]*(('F+ , F-'!W$2-[1]!tbl_gk[[#This Row],[LongShots]])/('F+ , F-'!W$2-'F+ , F-'!W$3))</f>
        <v>7.7912248547492196E-3</v>
      </c>
      <c r="X214" s="1" cm="1">
        <f t="array" ref="X214">[1]!table_weight[Aggression]*(('F+ , F-'!X$2-[1]!tbl_gk[[#This Row],[Aggression]])/('F+ , F-'!X$2-'F+ , F-'!X$3))</f>
        <v>6.0845756008518293E-3</v>
      </c>
      <c r="Y214" s="1" cm="1">
        <f t="array" ref="Y214">[1]!table_weight[Interceptions]*(('F+ , F-'!Y$2-[1]!tbl_gk[[#This Row],[Interceptions]])/('F+ , F-'!Y$2-'F+ , F-'!Y$3))</f>
        <v>1.3158513088021059E-2</v>
      </c>
      <c r="Z214" s="1" cm="1">
        <f t="array" ref="Z214">[1]!table_weight[Positioning]*(('F+ , F-'!Z$2-[1]!tbl_gk[[#This Row],[Positioning]])/('F+ , F-'!Z$2-'F+ , F-'!Z$3))</f>
        <v>7.394449514924029E-4</v>
      </c>
      <c r="AA214" s="1" cm="1">
        <f t="array" ref="AA214">[1]!table_weight[Vision]*(('F+ , F-'!AA$2-[1]!tbl_gk[[#This Row],[Vision]])/('F+ , F-'!AA$2-'F+ , F-'!AA$3))</f>
        <v>1.3487475915221555E-2</v>
      </c>
      <c r="AB214" s="1" cm="1">
        <f t="array" ref="AB214">[1]!table_weight[Penalties]*(('F+ , F-'!AB$2-[1]!tbl_gk[[#This Row],[Penalties]])/('F+ , F-'!AB$2-'F+ , F-'!AB$3))</f>
        <v>2.2705309687002014E-3</v>
      </c>
      <c r="AC214" s="1" cm="1">
        <f t="array" ref="AC214">[1]!table_weight[Composure]*(('F+ , F-'!AC$2-[1]!tbl_gk[[#This Row],[Composure]])/('F+ , F-'!AC$2-'F+ , F-'!AC$3))</f>
        <v>7.4722858256074981E-4</v>
      </c>
      <c r="AD214" s="1" cm="1">
        <f t="array" ref="AD214">[1]!table_weight[Marking]*(('F+ , F-'!AD$2-[1]!tbl_gk[[#This Row],[Marking]])/('F+ , F-'!AD$2-'F+ , F-'!AD$3))</f>
        <v>1.2619860505470488E-2</v>
      </c>
      <c r="AE214" s="1" cm="1">
        <f t="array" ref="AE214">[1]!table_weight[StandingTackle]*(('F+ , F-'!AE$2-[1]!tbl_gk[[#This Row],[StandingTackle]])/('F+ , F-'!AE$2-'F+ , F-'!AE$3))</f>
        <v>2.6900228972187096E-2</v>
      </c>
      <c r="AF214" s="1" cm="1">
        <f t="array" ref="AF214">[1]!table_weight[SlidingTackle]*(('F+ , F-'!AF$2-[1]!tbl_gk[[#This Row],[SlidingTackle]])/('F+ , F-'!AF$2-'F+ , F-'!AF$3))</f>
        <v>9.7139715732897855E-3</v>
      </c>
      <c r="AG214" s="1" cm="1">
        <f t="array" ref="AG214">[1]!table_weight[GKDiving]*(('F+ , F-'!AG$2-[1]!tbl_gk[[#This Row],[GKDiving]])/('F+ , F-'!AG$2-'F+ , F-'!AG$3))</f>
        <v>3.0746121083054436E-2</v>
      </c>
      <c r="AH214" s="1" cm="1">
        <f t="array" ref="AH214">[1]!table_weight[GKHandling]*(('F+ , F-'!AH$2-[1]!tbl_gk[[#This Row],[GKHandling]])/('F+ , F-'!AH$2-'F+ , F-'!AH$3))</f>
        <v>3.0300525125329006E-2</v>
      </c>
      <c r="AI214" s="1" cm="1">
        <f t="array" ref="AI214">[1]!table_weight[GKKicking]*(('F+ , F-'!AI$2-[1]!tbl_gk[[#This Row],[GKKicking]])/('F+ , F-'!AI$2-'F+ , F-'!AI$3))</f>
        <v>1.8783084879829621E-2</v>
      </c>
      <c r="AJ214" s="1" cm="1">
        <f t="array" ref="AJ214">[1]!table_weight[GKPositioning]*(('F+ , F-'!AJ$2-[1]!tbl_gk[[#This Row],[GKPositioning]])/('F+ , F-'!AJ$2-'F+ , F-'!AJ$3))</f>
        <v>8.1989656221478496E-3</v>
      </c>
      <c r="AK214" s="1" cm="1">
        <f t="array" ref="AK214">[1]!table_weight[GKReflexes]*(('F+ , F-'!AK$2-[1]!tbl_gk[[#This Row],[GKReflexes]])/('F+ , F-'!AK$2-'F+ , F-'!AK$3))</f>
        <v>3.6439847209545996E-2</v>
      </c>
    </row>
    <row r="215" spans="1:37" x14ac:dyDescent="0.55000000000000004">
      <c r="A215" s="8">
        <f>[1]!tbl_gk[[#This Row],[ID]]</f>
        <v>190120</v>
      </c>
      <c r="B215" s="2" cm="1">
        <f t="array" ref="B215">[1]!table_weight[ValueEUR]*(('F+ , F-'!B$2-[1]!tbl_gk[[#This Row],[ValueEUR]])/('F+ , F-'!B$2-'F+ , F-'!B$3))</f>
        <v>2.4415380396785701E-4</v>
      </c>
      <c r="C215" s="2" cm="1">
        <f t="array" ref="C215">[1]!table_weight[WageEUR]*(('F+ , F-'!C$2-[1]!tbl_gk[[#This Row],[WageEUR]])/('F+ , F-'!C$2-'F+ , F-'!C$3))</f>
        <v>1.4865955417578903E-3</v>
      </c>
      <c r="D215" s="2" cm="1">
        <f t="array" ref="D215">[1]!table_weight[Crossing]*(('F+ , F-'!D$2-[1]!tbl_gk[[#This Row],[Crossing]])/('F+ , F-'!D$2-'F+ , F-'!D$3))</f>
        <v>3.2504443341392672E-2</v>
      </c>
      <c r="E215" s="2" cm="1">
        <f t="array" ref="E215">[1]!table_weight[Finishing]*(('F+ , F-'!E$2-[1]!tbl_gk[[#This Row],[Finishing]])/('F+ , F-'!E$2-'F+ , F-'!E$3))</f>
        <v>1.4973760267721157E-2</v>
      </c>
      <c r="F215" s="2" cm="1">
        <f t="array" ref="F215">[1]!table_weight[HeadingAccuracy]*(('F+ , F-'!F$2-[1]!tbl_gk[[#This Row],[HeadingAccuracy]])/('F+ , F-'!F$2-'F+ , F-'!F$3))</f>
        <v>7.9338093618950504E-3</v>
      </c>
      <c r="G215" s="2" cm="1">
        <f t="array" ref="G215">[1]!table_weight[ShortPassing]*(('F+ , F-'!G$2-[1]!tbl_gk[[#This Row],[ShortPassing]])/('F+ , F-'!G$2-'F+ , F-'!G$3))</f>
        <v>3.2345833500754768E-2</v>
      </c>
      <c r="H215" s="2" cm="1">
        <f t="array" ref="H215">[1]!table_weight[Volleys]*(('F+ , F-'!H$2-[1]!tbl_gk[[#This Row],[Volleys]])/('F+ , F-'!H$2-'F+ , F-'!H$3))</f>
        <v>9.2591367839048701E-4</v>
      </c>
      <c r="I215" s="2" cm="1">
        <f t="array" ref="I215">[1]!table_weight[Dribbling]*(('F+ , F-'!I$2-[1]!tbl_gk[[#This Row],[Dribbling]])/('F+ , F-'!I$2-'F+ , F-'!I$3))</f>
        <v>1.4668173323482065E-2</v>
      </c>
      <c r="J215" s="2" cm="1">
        <f t="array" ref="J215">[1]!table_weight[Curve]*(('F+ , F-'!J$2-[1]!tbl_gk[[#This Row],[Curve]])/('F+ , F-'!J$2-'F+ , F-'!J$3))</f>
        <v>9.1268634012777444E-3</v>
      </c>
      <c r="K215" s="2" cm="1">
        <f t="array" ref="K215">[1]!table_weight[FKAccuracy]*(('F+ , F-'!K$2-[1]!tbl_gk[[#This Row],[FKAccuracy]])/('F+ , F-'!K$2-'F+ , F-'!K$3))</f>
        <v>8.8226346212351529E-3</v>
      </c>
      <c r="L215" s="2" cm="1">
        <f t="array" ref="L215">[1]!table_weight[LongPassing]*(('F+ , F-'!L$2-[1]!tbl_gk[[#This Row],[LongPassing]])/('F+ , F-'!L$2-'F+ , F-'!L$3))</f>
        <v>1.4077026601970757E-2</v>
      </c>
      <c r="M215" s="2" cm="1">
        <f t="array" ref="M215">[1]!table_weight[BallControl]*(('F+ , F-'!M$2-[1]!tbl_gk[[#This Row],[BallControl]])/('F+ , F-'!M$2-'F+ , F-'!M$3))</f>
        <v>1.1299926115867666E-2</v>
      </c>
      <c r="N215" s="2" cm="1">
        <f t="array" ref="N215">[1]!table_weight[Acceleration]*(('F+ , F-'!N$2-[1]!tbl_gk[[#This Row],[Acceleration]])/('F+ , F-'!N$2-'F+ , F-'!N$3))</f>
        <v>5.1862059091966504E-3</v>
      </c>
      <c r="O215" s="2" cm="1">
        <f t="array" ref="O215">[1]!table_weight[SprintSpeed]*(('F+ , F-'!O$2-[1]!tbl_gk[[#This Row],[SprintSpeed]])/('F+ , F-'!O$2-'F+ , F-'!O$3))</f>
        <v>5.6221478551870948E-3</v>
      </c>
      <c r="P215" s="2" cm="1">
        <f t="array" ref="P215">[1]!table_weight[Agility]*(('F+ , F-'!P$2-[1]!tbl_gk[[#This Row],[Agility]])/('F+ , F-'!P$2-'F+ , F-'!P$3))</f>
        <v>3.1592988696730611E-3</v>
      </c>
      <c r="Q215" s="2" cm="1">
        <f t="array" ref="Q215">[1]!table_weight[Reactions]*(('F+ , F-'!Q$2-[1]!tbl_gk[[#This Row],[Reactions]])/('F+ , F-'!Q$2-'F+ , F-'!Q$3))</f>
        <v>1.2375408001732517E-3</v>
      </c>
      <c r="R215" s="2" cm="1">
        <f t="array" ref="R215">[1]!table_weight[Balance]*(('F+ , F-'!R$2-[1]!tbl_gk[[#This Row],[Balance]])/('F+ , F-'!R$2-'F+ , F-'!R$3))</f>
        <v>1.8005376778030898E-3</v>
      </c>
      <c r="S215" s="2" cm="1">
        <f t="array" ref="S215">[1]!table_weight[ShotPower]*(('F+ , F-'!S$2-[1]!tbl_gk[[#This Row],[ShotPower]])/('F+ , F-'!S$2-'F+ , F-'!S$3))</f>
        <v>5.1941499031661464E-3</v>
      </c>
      <c r="T215" s="2" cm="1">
        <f t="array" ref="T215">[1]!table_weight[Jumping]*(('F+ , F-'!T$2-[1]!tbl_gk[[#This Row],[Jumping]])/('F+ , F-'!T$2-'F+ , F-'!T$3))</f>
        <v>2.3185177188729754E-3</v>
      </c>
      <c r="U215" s="2" cm="1">
        <f t="array" ref="U215">[1]!table_weight[Stamina]*(('F+ , F-'!U$2-[1]!tbl_gk[[#This Row],[Stamina]])/('F+ , F-'!U$2-'F+ , F-'!U$3))</f>
        <v>1.0304523194991E-2</v>
      </c>
      <c r="V215" s="2" cm="1">
        <f t="array" ref="V215">[1]!table_weight[Strength]*(('F+ , F-'!V$2-[1]!tbl_gk[[#This Row],[Strength]])/('F+ , F-'!V$2-'F+ , F-'!V$3))</f>
        <v>1.7746678835817833E-2</v>
      </c>
      <c r="W215" s="2" cm="1">
        <f t="array" ref="W215">[1]!table_weight[LongShots]*(('F+ , F-'!W$2-[1]!tbl_gk[[#This Row],[LongShots]])/('F+ , F-'!W$2-'F+ , F-'!W$3))</f>
        <v>8.0509323499075268E-3</v>
      </c>
      <c r="X215" s="2" cm="1">
        <f t="array" ref="X215">[1]!table_weight[Aggression]*(('F+ , F-'!X$2-[1]!tbl_gk[[#This Row],[Aggression]])/('F+ , F-'!X$2-'F+ , F-'!X$3))</f>
        <v>7.9099482811073787E-3</v>
      </c>
      <c r="Y215" s="2" cm="1">
        <f t="array" ref="Y215">[1]!table_weight[Interceptions]*(('F+ , F-'!Y$2-[1]!tbl_gk[[#This Row],[Interceptions]])/('F+ , F-'!Y$2-'F+ , F-'!Y$3))</f>
        <v>1.8006386330976187E-2</v>
      </c>
      <c r="Z215" s="2" cm="1">
        <f t="array" ref="Z215">[1]!table_weight[Positioning]*(('F+ , F-'!Z$2-[1]!tbl_gk[[#This Row],[Positioning]])/('F+ , F-'!Z$2-'F+ , F-'!Z$3))</f>
        <v>8.8733394179088337E-4</v>
      </c>
      <c r="AA215" s="2" cm="1">
        <f t="array" ref="AA215">[1]!table_weight[Vision]*(('F+ , F-'!AA$2-[1]!tbl_gk[[#This Row],[Vision]])/('F+ , F-'!AA$2-'F+ , F-'!AA$3))</f>
        <v>1.4907210222086981E-2</v>
      </c>
      <c r="AB215" s="2" cm="1">
        <f t="array" ref="AB215">[1]!table_weight[Penalties]*(('F+ , F-'!AB$2-[1]!tbl_gk[[#This Row],[Penalties]])/('F+ , F-'!AB$2-'F+ , F-'!AB$3))</f>
        <v>2.1139426260312223E-3</v>
      </c>
      <c r="AC215" s="2" cm="1">
        <f t="array" ref="AC215">[1]!table_weight[Composure]*(('F+ , F-'!AC$2-[1]!tbl_gk[[#This Row],[Composure]])/('F+ , F-'!AC$2-'F+ , F-'!AC$3))</f>
        <v>1.3343367545727675E-3</v>
      </c>
      <c r="AD215" s="2" cm="1">
        <f t="array" ref="AD215">[1]!table_weight[Marking]*(('F+ , F-'!AD$2-[1]!tbl_gk[[#This Row],[Marking]])/('F+ , F-'!AD$2-'F+ , F-'!AD$3))</f>
        <v>1.2619860505470488E-2</v>
      </c>
      <c r="AE215" s="2" cm="1">
        <f t="array" ref="AE215">[1]!table_weight[StandingTackle]*(('F+ , F-'!AE$2-[1]!tbl_gk[[#This Row],[StandingTackle]])/('F+ , F-'!AE$2-'F+ , F-'!AE$3))</f>
        <v>1.5691800233775807E-2</v>
      </c>
      <c r="AF215" s="2" cm="1">
        <f t="array" ref="AF215">[1]!table_weight[SlidingTackle]*(('F+ , F-'!AF$2-[1]!tbl_gk[[#This Row],[SlidingTackle]])/('F+ , F-'!AF$2-'F+ , F-'!AF$3))</f>
        <v>6.7250572430467732E-3</v>
      </c>
      <c r="AG215" s="2" cm="1">
        <f t="array" ref="AG215">[1]!table_weight[GKDiving]*(('F+ , F-'!AG$2-[1]!tbl_gk[[#This Row],[GKDiving]])/('F+ , F-'!AG$2-'F+ , F-'!AG$3))</f>
        <v>3.2454238921001903E-2</v>
      </c>
      <c r="AH215" s="2" cm="1">
        <f t="array" ref="AH215">[1]!table_weight[GKHandling]*(('F+ , F-'!AH$2-[1]!tbl_gk[[#This Row],[GKHandling]])/('F+ , F-'!AH$2-'F+ , F-'!AH$3))</f>
        <v>3.7430060448935834E-2</v>
      </c>
      <c r="AI215" s="2" cm="1">
        <f t="array" ref="AI215">[1]!table_weight[GKKicking]*(('F+ , F-'!AI$2-[1]!tbl_gk[[#This Row],[GKKicking]])/('F+ , F-'!AI$2-'F+ , F-'!AI$3))</f>
        <v>2.3255247946455719E-2</v>
      </c>
      <c r="AJ215" s="2" cm="1">
        <f t="array" ref="AJ215">[1]!table_weight[GKPositioning]*(('F+ , F-'!AJ$2-[1]!tbl_gk[[#This Row],[GKPositioning]])/('F+ , F-'!AJ$2-'F+ , F-'!AJ$3))</f>
        <v>1.4505862254569271E-2</v>
      </c>
      <c r="AK215" s="2" cm="1">
        <f t="array" ref="AK215">[1]!table_weight[GKReflexes]*(('F+ , F-'!AK$2-[1]!tbl_gk[[#This Row],[GKReflexes]])/('F+ , F-'!AK$2-'F+ , F-'!AK$3))</f>
        <v>3.4617854849068701E-2</v>
      </c>
    </row>
    <row r="216" spans="1:37" x14ac:dyDescent="0.55000000000000004">
      <c r="A216" s="7">
        <f>[1]!tbl_gk[[#This Row],[ID]]</f>
        <v>190179</v>
      </c>
      <c r="B216" s="1" cm="1">
        <f t="array" ref="B216">[1]!table_weight[ValueEUR]*(('F+ , F-'!B$2-[1]!tbl_gk[[#This Row],[ValueEUR]])/('F+ , F-'!B$2-'F+ , F-'!B$3))</f>
        <v>8.9821437363649033E-5</v>
      </c>
      <c r="C216" s="1" cm="1">
        <f t="array" ref="C216">[1]!table_weight[WageEUR]*(('F+ , F-'!C$2-[1]!tbl_gk[[#This Row],[WageEUR]])/('F+ , F-'!C$2-'F+ , F-'!C$3))</f>
        <v>8.6066057680719962E-4</v>
      </c>
      <c r="D216" s="1" cm="1">
        <f t="array" ref="D216">[1]!table_weight[Crossing]*(('F+ , F-'!D$2-[1]!tbl_gk[[#This Row],[Crossing]])/('F+ , F-'!D$2-'F+ , F-'!D$3))</f>
        <v>3.1383600467551537E-2</v>
      </c>
      <c r="E216" s="1" cm="1">
        <f t="array" ref="E216">[1]!table_weight[Finishing]*(('F+ , F-'!E$2-[1]!tbl_gk[[#This Row],[Finishing]])/('F+ , F-'!E$2-'F+ , F-'!E$3))</f>
        <v>1.3975509583206414E-2</v>
      </c>
      <c r="F216" s="1" cm="1">
        <f t="array" ref="F216">[1]!table_weight[HeadingAccuracy]*(('F+ , F-'!F$2-[1]!tbl_gk[[#This Row],[HeadingAccuracy]])/('F+ , F-'!F$2-'F+ , F-'!F$3))</f>
        <v>1.1691929585950599E-2</v>
      </c>
      <c r="G216" s="1" cm="1">
        <f t="array" ref="G216">[1]!table_weight[ShortPassing]*(('F+ , F-'!G$2-[1]!tbl_gk[[#This Row],[ShortPassing]])/('F+ , F-'!G$2-'F+ , F-'!G$3))</f>
        <v>4.781557995763748E-2</v>
      </c>
      <c r="H216" s="1" cm="1">
        <f t="array" ref="H216">[1]!table_weight[Volleys]*(('F+ , F-'!H$2-[1]!tbl_gk[[#This Row],[Volleys]])/('F+ , F-'!H$2-'F+ , F-'!H$3))</f>
        <v>1.3888705175857305E-3</v>
      </c>
      <c r="I216" s="1" cm="1">
        <f t="array" ref="I216">[1]!table_weight[Dribbling]*(('F+ , F-'!I$2-[1]!tbl_gk[[#This Row],[Dribbling]])/('F+ , F-'!I$2-'F+ , F-'!I$3))</f>
        <v>1.9557564431309422E-2</v>
      </c>
      <c r="J216" s="1" cm="1">
        <f t="array" ref="J216">[1]!table_weight[Curve]*(('F+ , F-'!J$2-[1]!tbl_gk[[#This Row],[Curve]])/('F+ , F-'!J$2-'F+ , F-'!J$3))</f>
        <v>8.9578474123651938E-3</v>
      </c>
      <c r="K216" s="1" cm="1">
        <f t="array" ref="K216">[1]!table_weight[FKAccuracy]*(('F+ , F-'!K$2-[1]!tbl_gk[[#This Row],[FKAccuracy]])/('F+ , F-'!K$2-'F+ , F-'!K$3))</f>
        <v>9.5832065713416324E-3</v>
      </c>
      <c r="L216" s="1" cm="1">
        <f t="array" ref="L216">[1]!table_weight[LongPassing]*(('F+ , F-'!L$2-[1]!tbl_gk[[#This Row],[LongPassing]])/('F+ , F-'!L$2-'F+ , F-'!L$3))</f>
        <v>2.0574115802880336E-2</v>
      </c>
      <c r="M216" s="1" cm="1">
        <f t="array" ref="M216">[1]!table_weight[BallControl]*(('F+ , F-'!M$2-[1]!tbl_gk[[#This Row],[BallControl]])/('F+ , F-'!M$2-'F+ , F-'!M$3))</f>
        <v>1.0430701030031691E-2</v>
      </c>
      <c r="N216" s="1" cm="1">
        <f t="array" ref="N216">[1]!table_weight[Acceleration]*(('F+ , F-'!N$2-[1]!tbl_gk[[#This Row],[Acceleration]])/('F+ , F-'!N$2-'F+ , F-'!N$3))</f>
        <v>6.0881547629699816E-3</v>
      </c>
      <c r="O216" s="1" cm="1">
        <f t="array" ref="O216">[1]!table_weight[SprintSpeed]*(('F+ , F-'!O$2-[1]!tbl_gk[[#This Row],[SprintSpeed]])/('F+ , F-'!O$2-'F+ , F-'!O$3))</f>
        <v>8.7143291755399956E-3</v>
      </c>
      <c r="P216" s="1" cm="1">
        <f t="array" ref="P216">[1]!table_weight[Agility]*(('F+ , F-'!P$2-[1]!tbl_gk[[#This Row],[Agility]])/('F+ , F-'!P$2-'F+ , F-'!P$3))</f>
        <v>2.6912545926844589E-3</v>
      </c>
      <c r="Q216" s="1" cm="1">
        <f t="array" ref="Q216">[1]!table_weight[Reactions]*(('F+ , F-'!Q$2-[1]!tbl_gk[[#This Row],[Reactions]])/('F+ , F-'!Q$2-'F+ , F-'!Q$3))</f>
        <v>1.7016186002382209E-3</v>
      </c>
      <c r="R216" s="1" cm="1">
        <f t="array" ref="R216">[1]!table_weight[Balance]*(('F+ , F-'!R$2-[1]!tbl_gk[[#This Row],[Balance]])/('F+ , F-'!R$2-'F+ , F-'!R$3))</f>
        <v>1.1796626164916795E-3</v>
      </c>
      <c r="S216" s="1" cm="1">
        <f t="array" ref="S216">[1]!table_weight[ShotPower]*(('F+ , F-'!S$2-[1]!tbl_gk[[#This Row],[ShotPower]])/('F+ , F-'!S$2-'F+ , F-'!S$3))</f>
        <v>5.9732723886410689E-3</v>
      </c>
      <c r="T216" s="1" cm="1">
        <f t="array" ref="T216">[1]!table_weight[Jumping]*(('F+ , F-'!T$2-[1]!tbl_gk[[#This Row],[Jumping]])/('F+ , F-'!T$2-'F+ , F-'!T$3))</f>
        <v>2.2326466922480506E-3</v>
      </c>
      <c r="U216" s="1" cm="1">
        <f t="array" ref="U216">[1]!table_weight[Stamina]*(('F+ , F-'!U$2-[1]!tbl_gk[[#This Row],[Stamina]])/('F+ , F-'!U$2-'F+ , F-'!U$3))</f>
        <v>2.3185177188729752E-2</v>
      </c>
      <c r="V216" s="1" cm="1">
        <f t="array" ref="V216">[1]!table_weight[Strength]*(('F+ , F-'!V$2-[1]!tbl_gk[[#This Row],[Strength]])/('F+ , F-'!V$2-'F+ , F-'!V$3))</f>
        <v>1.8634012777608722E-2</v>
      </c>
      <c r="W216" s="1" cm="1">
        <f t="array" ref="W216">[1]!table_weight[LongShots]*(('F+ , F-'!W$2-[1]!tbl_gk[[#This Row],[LongShots]])/('F+ , F-'!W$2-'F+ , F-'!W$3))</f>
        <v>8.570347340224143E-3</v>
      </c>
      <c r="X216" s="1" cm="1">
        <f t="array" ref="X216">[1]!table_weight[Aggression]*(('F+ , F-'!X$2-[1]!tbl_gk[[#This Row],[Aggression]])/('F+ , F-'!X$2-'F+ , F-'!X$3))</f>
        <v>7.9099482811073787E-3</v>
      </c>
      <c r="Y216" s="1" cm="1">
        <f t="array" ref="Y216">[1]!table_weight[Interceptions]*(('F+ , F-'!Y$2-[1]!tbl_gk[[#This Row],[Interceptions]])/('F+ , F-'!Y$2-'F+ , F-'!Y$3))</f>
        <v>1.8698939651398346E-2</v>
      </c>
      <c r="Z216" s="1" cm="1">
        <f t="array" ref="Z216">[1]!table_weight[Positioning]*(('F+ , F-'!Z$2-[1]!tbl_gk[[#This Row],[Positioning]])/('F+ , F-'!Z$2-'F+ , F-'!Z$3))</f>
        <v>1.1831119223878444E-3</v>
      </c>
      <c r="AA216" s="1" cm="1">
        <f t="array" ref="AA216">[1]!table_weight[Vision]*(('F+ , F-'!AA$2-[1]!tbl_gk[[#This Row],[Vision]])/('F+ , F-'!AA$2-'F+ , F-'!AA$3))</f>
        <v>2.8394686137308535E-2</v>
      </c>
      <c r="AB216" s="1" cm="1">
        <f t="array" ref="AB216">[1]!table_weight[Penalties]*(('F+ , F-'!AB$2-[1]!tbl_gk[[#This Row],[Penalties]])/('F+ , F-'!AB$2-'F+ , F-'!AB$3))</f>
        <v>2.0747955403639775E-3</v>
      </c>
      <c r="AC216" s="1" cm="1">
        <f t="array" ref="AC216">[1]!table_weight[Composure]*(('F+ , F-'!AC$2-[1]!tbl_gk[[#This Row],[Composure]])/('F+ , F-'!AC$2-'F+ , F-'!AC$3))</f>
        <v>1.1208428738411248E-3</v>
      </c>
      <c r="AD216" s="1" cm="1">
        <f t="array" ref="AD216">[1]!table_weight[Marking]*(('F+ , F-'!AD$2-[1]!tbl_gk[[#This Row],[Marking]])/('F+ , F-'!AD$2-'F+ , F-'!AD$3))</f>
        <v>3.3127133826860035E-2</v>
      </c>
      <c r="AE216" s="1" cm="1">
        <f t="array" ref="AE216">[1]!table_weight[StandingTackle]*(('F+ , F-'!AE$2-[1]!tbl_gk[[#This Row],[StandingTackle]])/('F+ , F-'!AE$2-'F+ , F-'!AE$3))</f>
        <v>2.9141914719869356E-2</v>
      </c>
      <c r="AF216" s="1" cm="1">
        <f t="array" ref="AF216">[1]!table_weight[SlidingTackle]*(('F+ , F-'!AF$2-[1]!tbl_gk[[#This Row],[SlidingTackle]])/('F+ , F-'!AF$2-'F+ , F-'!AF$3))</f>
        <v>5.977828660486021E-3</v>
      </c>
      <c r="AG216" s="1" cm="1">
        <f t="array" ref="AG216">[1]!table_weight[GKDiving]*(('F+ , F-'!AG$2-[1]!tbl_gk[[#This Row],[GKDiving]])/('F+ , F-'!AG$2-'F+ , F-'!AG$3))</f>
        <v>4.4411063786634182E-2</v>
      </c>
      <c r="AH216" s="1" cm="1">
        <f t="array" ref="AH216">[1]!table_weight[GKHandling]*(('F+ , F-'!AH$2-[1]!tbl_gk[[#This Row],[GKHandling]])/('F+ , F-'!AH$2-'F+ , F-'!AH$3))</f>
        <v>4.8124363434346076E-2</v>
      </c>
      <c r="AI216" s="1" cm="1">
        <f t="array" ref="AI216">[1]!table_weight[GKKicking]*(('F+ , F-'!AI$2-[1]!tbl_gk[[#This Row],[GKKicking]])/('F+ , F-'!AI$2-'F+ , F-'!AI$3))</f>
        <v>2.7727411013081817E-2</v>
      </c>
      <c r="AJ216" s="1" cm="1">
        <f t="array" ref="AJ216">[1]!table_weight[GKPositioning]*(('F+ , F-'!AJ$2-[1]!tbl_gk[[#This Row],[GKPositioning]])/('F+ , F-'!AJ$2-'F+ , F-'!AJ$3))</f>
        <v>1.7659310570779983E-2</v>
      </c>
      <c r="AK216" s="1" cm="1">
        <f t="array" ref="AK216">[1]!table_weight[GKReflexes]*(('F+ , F-'!AK$2-[1]!tbl_gk[[#This Row],[GKReflexes]])/('F+ , F-'!AK$2-'F+ , F-'!AK$3))</f>
        <v>4.7371801372409796E-2</v>
      </c>
    </row>
    <row r="217" spans="1:37" x14ac:dyDescent="0.55000000000000004">
      <c r="A217" s="8">
        <f>[1]!tbl_gk[[#This Row],[ID]]</f>
        <v>190243</v>
      </c>
      <c r="B217" s="2" cm="1">
        <f t="array" ref="B217">[1]!table_weight[ValueEUR]*(('F+ , F-'!B$2-[1]!tbl_gk[[#This Row],[ValueEUR]])/('F+ , F-'!B$2-'F+ , F-'!B$3))</f>
        <v>7.3801737710132249E-4</v>
      </c>
      <c r="C217" s="2" cm="1">
        <f t="array" ref="C217">[1]!table_weight[WageEUR]*(('F+ , F-'!C$2-[1]!tbl_gk[[#This Row],[WageEUR]])/('F+ , F-'!C$2-'F+ , F-'!C$3))</f>
        <v>2.5819817304215988E-3</v>
      </c>
      <c r="D217" s="2" cm="1">
        <f t="array" ref="D217">[1]!table_weight[Crossing]*(('F+ , F-'!D$2-[1]!tbl_gk[[#This Row],[Crossing]])/('F+ , F-'!D$2-'F+ , F-'!D$3))</f>
        <v>3.5866971962916043E-2</v>
      </c>
      <c r="E217" s="2" cm="1">
        <f t="array" ref="E217">[1]!table_weight[Finishing]*(('F+ , F-'!E$2-[1]!tbl_gk[[#This Row],[Finishing]])/('F+ , F-'!E$2-'F+ , F-'!E$3))</f>
        <v>0</v>
      </c>
      <c r="F217" s="2" cm="1">
        <f t="array" ref="F217">[1]!table_weight[HeadingAccuracy]*(('F+ , F-'!F$2-[1]!tbl_gk[[#This Row],[HeadingAccuracy]])/('F+ , F-'!F$2-'F+ , F-'!F$3))</f>
        <v>8.7689471894629514E-3</v>
      </c>
      <c r="G217" s="2" cm="1">
        <f t="array" ref="G217">[1]!table_weight[ShortPassing]*(('F+ , F-'!G$2-[1]!tbl_gk[[#This Row],[ShortPassing]])/('F+ , F-'!G$2-'F+ , F-'!G$3))</f>
        <v>4.781557995763748E-2</v>
      </c>
      <c r="H217" s="2" cm="1">
        <f t="array" ref="H217">[1]!table_weight[Volleys]*(('F+ , F-'!H$2-[1]!tbl_gk[[#This Row],[Volleys]])/('F+ , F-'!H$2-'F+ , F-'!H$3))</f>
        <v>0</v>
      </c>
      <c r="I217" s="2" cm="1">
        <f t="array" ref="I217">[1]!table_weight[Dribbling]*(('F+ , F-'!I$2-[1]!tbl_gk[[#This Row],[Dribbling]])/('F+ , F-'!I$2-'F+ , F-'!I$3))</f>
        <v>1.7601807988178481E-2</v>
      </c>
      <c r="J217" s="2" cm="1">
        <f t="array" ref="J217">[1]!table_weight[Curve]*(('F+ , F-'!J$2-[1]!tbl_gk[[#This Row],[Curve]])/('F+ , F-'!J$2-'F+ , F-'!J$3))</f>
        <v>9.1268634012777444E-3</v>
      </c>
      <c r="K217" s="2" cm="1">
        <f t="array" ref="K217">[1]!table_weight[FKAccuracy]*(('F+ , F-'!K$2-[1]!tbl_gk[[#This Row],[FKAccuracy]])/('F+ , F-'!K$2-'F+ , F-'!K$3))</f>
        <v>8.6705202312138564E-3</v>
      </c>
      <c r="L217" s="2" cm="1">
        <f t="array" ref="L217">[1]!table_weight[LongPassing]*(('F+ , F-'!L$2-[1]!tbl_gk[[#This Row],[LongPassing]])/('F+ , F-'!L$2-'F+ , F-'!L$3))</f>
        <v>1.8949843502652941E-2</v>
      </c>
      <c r="M217" s="2" cm="1">
        <f t="array" ref="M217">[1]!table_weight[BallControl]*(('F+ , F-'!M$2-[1]!tbl_gk[[#This Row],[BallControl]])/('F+ , F-'!M$2-'F+ , F-'!M$3))</f>
        <v>1.3038376287539614E-2</v>
      </c>
      <c r="N217" s="2" cm="1">
        <f t="array" ref="N217">[1]!table_weight[Acceleration]*(('F+ , F-'!N$2-[1]!tbl_gk[[#This Row],[Acceleration]])/('F+ , F-'!N$2-'F+ , F-'!N$3))</f>
        <v>5.637180336083316E-3</v>
      </c>
      <c r="O217" s="2" cm="1">
        <f t="array" ref="O217">[1]!table_weight[SprintSpeed]*(('F+ , F-'!O$2-[1]!tbl_gk[[#This Row],[SprintSpeed]])/('F+ , F-'!O$2-'F+ , F-'!O$3))</f>
        <v>5.3410404624277394E-3</v>
      </c>
      <c r="P217" s="2" cm="1">
        <f t="array" ref="P217">[1]!table_weight[Agility]*(('F+ , F-'!P$2-[1]!tbl_gk[[#This Row],[Agility]])/('F+ , F-'!P$2-'F+ , F-'!P$3))</f>
        <v>3.3933210081673617E-3</v>
      </c>
      <c r="Q217" s="2" cm="1">
        <f t="array" ref="Q217">[1]!table_weight[Reactions]*(('F+ , F-'!Q$2-[1]!tbl_gk[[#This Row],[Reactions]])/('F+ , F-'!Q$2-'F+ , F-'!Q$3))</f>
        <v>8.2502720011550109E-4</v>
      </c>
      <c r="R217" s="2" cm="1">
        <f t="array" ref="R217">[1]!table_weight[Balance]*(('F+ , F-'!R$2-[1]!tbl_gk[[#This Row],[Balance]])/('F+ , F-'!R$2-'F+ , F-'!R$3))</f>
        <v>2.359325232983359E-3</v>
      </c>
      <c r="S217" s="2" cm="1">
        <f t="array" ref="S217">[1]!table_weight[ShotPower]*(('F+ , F-'!S$2-[1]!tbl_gk[[#This Row],[ShotPower]])/('F+ , F-'!S$2-'F+ , F-'!S$3))</f>
        <v>2.8567824467413809E-3</v>
      </c>
      <c r="T217" s="2" cm="1">
        <f t="array" ref="T217">[1]!table_weight[Jumping]*(('F+ , F-'!T$2-[1]!tbl_gk[[#This Row],[Jumping]])/('F+ , F-'!T$2-'F+ , F-'!T$3))</f>
        <v>1.459807452623725E-3</v>
      </c>
      <c r="U217" s="2" cm="1">
        <f t="array" ref="U217">[1]!table_weight[Stamina]*(('F+ , F-'!U$2-[1]!tbl_gk[[#This Row],[Stamina]])/('F+ , F-'!U$2-'F+ , F-'!U$3))</f>
        <v>6.0109718637447497E-3</v>
      </c>
      <c r="V217" s="2" cm="1">
        <f t="array" ref="V217">[1]!table_weight[Strength]*(('F+ , F-'!V$2-[1]!tbl_gk[[#This Row],[Strength]])/('F+ , F-'!V$2-'F+ , F-'!V$3))</f>
        <v>6.2113375925362422E-3</v>
      </c>
      <c r="W217" s="2" cm="1">
        <f t="array" ref="W217">[1]!table_weight[LongShots]*(('F+ , F-'!W$2-[1]!tbl_gk[[#This Row],[LongShots]])/('F+ , F-'!W$2-'F+ , F-'!W$3))</f>
        <v>8.570347340224143E-3</v>
      </c>
      <c r="X217" s="2" cm="1">
        <f t="array" ref="X217">[1]!table_weight[Aggression]*(('F+ , F-'!X$2-[1]!tbl_gk[[#This Row],[Aggression]])/('F+ , F-'!X$2-'F+ , F-'!X$3))</f>
        <v>1.2169151201703659E-2</v>
      </c>
      <c r="Y217" s="2" cm="1">
        <f t="array" ref="Y217">[1]!table_weight[Interceptions]*(('F+ , F-'!Y$2-[1]!tbl_gk[[#This Row],[Interceptions]])/('F+ , F-'!Y$2-'F+ , F-'!Y$3))</f>
        <v>1.4543619728865382E-2</v>
      </c>
      <c r="Z217" s="2" cm="1">
        <f t="array" ref="Z217">[1]!table_weight[Positioning]*(('F+ , F-'!Z$2-[1]!tbl_gk[[#This Row],[Positioning]])/('F+ , F-'!Z$2-'F+ , F-'!Z$3))</f>
        <v>1.7746678835817667E-3</v>
      </c>
      <c r="AA217" s="2" cm="1">
        <f t="array" ref="AA217">[1]!table_weight[Vision]*(('F+ , F-'!AA$2-[1]!tbl_gk[[#This Row],[Vision]])/('F+ , F-'!AA$2-'F+ , F-'!AA$3))</f>
        <v>3.1944021904472104E-2</v>
      </c>
      <c r="AB217" s="2" cm="1">
        <f t="array" ref="AB217">[1]!table_weight[Penalties]*(('F+ , F-'!AB$2-[1]!tbl_gk[[#This Row],[Penalties]])/('F+ , F-'!AB$2-'F+ , F-'!AB$3))</f>
        <v>2.0356484546967322E-3</v>
      </c>
      <c r="AC217" s="2" cm="1">
        <f t="array" ref="AC217">[1]!table_weight[Composure]*(('F+ , F-'!AC$2-[1]!tbl_gk[[#This Row],[Composure]])/('F+ , F-'!AC$2-'F+ , F-'!AC$3))</f>
        <v>1.3877102247556784E-3</v>
      </c>
      <c r="AD217" s="2" cm="1">
        <f t="array" ref="AD217">[1]!table_weight[Marking]*(('F+ , F-'!AD$2-[1]!tbl_gk[[#This Row],[Marking]])/('F+ , F-'!AD$2-'F+ , F-'!AD$3))</f>
        <v>2.6817203574124791E-2</v>
      </c>
      <c r="AE217" s="2" cm="1">
        <f t="array" ref="AE217">[1]!table_weight[StandingTackle]*(('F+ , F-'!AE$2-[1]!tbl_gk[[#This Row],[StandingTackle]])/('F+ , F-'!AE$2-'F+ , F-'!AE$3))</f>
        <v>2.241685747682258E-2</v>
      </c>
      <c r="AF217" s="2" cm="1">
        <f t="array" ref="AF217">[1]!table_weight[SlidingTackle]*(('F+ , F-'!AF$2-[1]!tbl_gk[[#This Row],[SlidingTackle]])/('F+ , F-'!AF$2-'F+ , F-'!AF$3))</f>
        <v>8.2195144081682794E-3</v>
      </c>
      <c r="AG217" s="2" cm="1">
        <f t="array" ref="AG217">[1]!table_weight[GKDiving]*(('F+ , F-'!AG$2-[1]!tbl_gk[[#This Row],[GKDiving]])/('F+ , F-'!AG$2-'F+ , F-'!AG$3))</f>
        <v>1.5373060541527218E-2</v>
      </c>
      <c r="AH217" s="2" cm="1">
        <f t="array" ref="AH217">[1]!table_weight[GKHandling]*(('F+ , F-'!AH$2-[1]!tbl_gk[[#This Row],[GKHandling]])/('F+ , F-'!AH$2-'F+ , F-'!AH$3))</f>
        <v>3.0300525125329006E-2</v>
      </c>
      <c r="AI217" s="2" cm="1">
        <f t="array" ref="AI217">[1]!table_weight[GKKicking]*(('F+ , F-'!AI$2-[1]!tbl_gk[[#This Row],[GKKicking]])/('F+ , F-'!AI$2-'F+ , F-'!AI$3))</f>
        <v>1.2522056586553079E-2</v>
      </c>
      <c r="AJ217" s="2" cm="1">
        <f t="array" ref="AJ217">[1]!table_weight[GKPositioning]*(('F+ , F-'!AJ$2-[1]!tbl_gk[[#This Row],[GKPositioning]])/('F+ , F-'!AJ$2-'F+ , F-'!AJ$3))</f>
        <v>8.8296552853899916E-3</v>
      </c>
      <c r="AK217" s="2" cm="1">
        <f t="array" ref="AK217">[1]!table_weight[GKReflexes]*(('F+ , F-'!AK$2-[1]!tbl_gk[[#This Row],[GKReflexes]])/('F+ , F-'!AK$2-'F+ , F-'!AK$3))</f>
        <v>2.0041915965250297E-2</v>
      </c>
    </row>
    <row r="218" spans="1:37" x14ac:dyDescent="0.55000000000000004">
      <c r="A218" s="7">
        <f>[1]!tbl_gk[[#This Row],[ID]]</f>
        <v>190435</v>
      </c>
      <c r="B218" s="1" cm="1">
        <f t="array" ref="B218">[1]!table_weight[ValueEUR]*(('F+ , F-'!B$2-[1]!tbl_gk[[#This Row],[ValueEUR]])/('F+ , F-'!B$2-'F+ , F-'!B$3))</f>
        <v>1.2068791068449063E-4</v>
      </c>
      <c r="C218" s="1" cm="1">
        <f t="array" ref="C218">[1]!table_weight[WageEUR]*(('F+ , F-'!C$2-[1]!tbl_gk[[#This Row],[WageEUR]])/('F+ , F-'!C$2-'F+ , F-'!C$3))</f>
        <v>3.9120935309418161E-4</v>
      </c>
      <c r="D218" s="1" cm="1">
        <f t="array" ref="D218">[1]!table_weight[Crossing]*(('F+ , F-'!D$2-[1]!tbl_gk[[#This Row],[Crossing]])/('F+ , F-'!D$2-'F+ , F-'!D$3))</f>
        <v>3.3625286215233793E-2</v>
      </c>
      <c r="E218" s="1" cm="1">
        <f t="array" ref="E218">[1]!table_weight[Finishing]*(('F+ , F-'!E$2-[1]!tbl_gk[[#This Row],[Finishing]])/('F+ , F-'!E$2-'F+ , F-'!E$3))</f>
        <v>1.2977258898691668E-2</v>
      </c>
      <c r="F218" s="1" cm="1">
        <f t="array" ref="F218">[1]!table_weight[HeadingAccuracy]*(('F+ , F-'!F$2-[1]!tbl_gk[[#This Row],[HeadingAccuracy]])/('F+ , F-'!F$2-'F+ , F-'!F$3))</f>
        <v>8.7689471894629514E-3</v>
      </c>
      <c r="G218" s="1" cm="1">
        <f t="array" ref="G218">[1]!table_weight[ShortPassing]*(('F+ , F-'!G$2-[1]!tbl_gk[[#This Row],[ShortPassing]])/('F+ , F-'!G$2-'F+ , F-'!G$3))</f>
        <v>4.781557995763748E-2</v>
      </c>
      <c r="H218" s="1" cm="1">
        <f t="array" ref="H218">[1]!table_weight[Volleys]*(('F+ , F-'!H$2-[1]!tbl_gk[[#This Row],[Volleys]])/('F+ , F-'!H$2-'F+ , F-'!H$3))</f>
        <v>1.3888705175857305E-3</v>
      </c>
      <c r="I218" s="1" cm="1">
        <f t="array" ref="I218">[1]!table_weight[Dribbling]*(('F+ , F-'!I$2-[1]!tbl_gk[[#This Row],[Dribbling]])/('F+ , F-'!I$2-'F+ , F-'!I$3))</f>
        <v>1.7601807988178481E-2</v>
      </c>
      <c r="J218" s="1" cm="1">
        <f t="array" ref="J218">[1]!table_weight[Curve]*(('F+ , F-'!J$2-[1]!tbl_gk[[#This Row],[Curve]])/('F+ , F-'!J$2-'F+ , F-'!J$3))</f>
        <v>8.4507994456275402E-3</v>
      </c>
      <c r="K218" s="1" cm="1">
        <f t="array" ref="K218">[1]!table_weight[FKAccuracy]*(('F+ , F-'!K$2-[1]!tbl_gk[[#This Row],[FKAccuracy]])/('F+ , F-'!K$2-'F+ , F-'!K$3))</f>
        <v>8.8226346212351529E-3</v>
      </c>
      <c r="L218" s="1" cm="1">
        <f t="array" ref="L218">[1]!table_weight[LongPassing]*(('F+ , F-'!L$2-[1]!tbl_gk[[#This Row],[LongPassing]])/('F+ , F-'!L$2-'F+ , F-'!L$3))</f>
        <v>2.3281236303259328E-2</v>
      </c>
      <c r="M218" s="1" cm="1">
        <f t="array" ref="M218">[1]!table_weight[BallControl]*(('F+ , F-'!M$2-[1]!tbl_gk[[#This Row],[BallControl]])/('F+ , F-'!M$2-'F+ , F-'!M$3))</f>
        <v>1.0430701030031691E-2</v>
      </c>
      <c r="N218" s="1" cm="1">
        <f t="array" ref="N218">[1]!table_weight[Acceleration]*(('F+ , F-'!N$2-[1]!tbl_gk[[#This Row],[Acceleration]])/('F+ , F-'!N$2-'F+ , F-'!N$3))</f>
        <v>6.0881547629699816E-3</v>
      </c>
      <c r="O218" s="1" cm="1">
        <f t="array" ref="O218">[1]!table_weight[SprintSpeed]*(('F+ , F-'!O$2-[1]!tbl_gk[[#This Row],[SprintSpeed]])/('F+ , F-'!O$2-'F+ , F-'!O$3))</f>
        <v>8.4332217827806418E-3</v>
      </c>
      <c r="P218" s="1" cm="1">
        <f t="array" ref="P218">[1]!table_weight[Agility]*(('F+ , F-'!P$2-[1]!tbl_gk[[#This Row],[Agility]])/('F+ , F-'!P$2-'F+ , F-'!P$3))</f>
        <v>4.2123984928974139E-3</v>
      </c>
      <c r="Q218" s="1" cm="1">
        <f t="array" ref="Q218">[1]!table_weight[Reactions]*(('F+ , F-'!Q$2-[1]!tbl_gk[[#This Row],[Reactions]])/('F+ , F-'!Q$2-'F+ , F-'!Q$3))</f>
        <v>1.1344124001588141E-3</v>
      </c>
      <c r="R218" s="1" cm="1">
        <f t="array" ref="R218">[1]!table_weight[Balance]*(('F+ , F-'!R$2-[1]!tbl_gk[[#This Row],[Balance]])/('F+ , F-'!R$2-'F+ , F-'!R$3))</f>
        <v>2.0488877023276536E-3</v>
      </c>
      <c r="S218" s="1" cm="1">
        <f t="array" ref="S218">[1]!table_weight[ShotPower]*(('F+ , F-'!S$2-[1]!tbl_gk[[#This Row],[ShotPower]])/('F+ , F-'!S$2-'F+ , F-'!S$3))</f>
        <v>5.4538573983244545E-3</v>
      </c>
      <c r="T218" s="1" cm="1">
        <f t="array" ref="T218">[1]!table_weight[Jumping]*(('F+ , F-'!T$2-[1]!tbl_gk[[#This Row],[Jumping]])/('F+ , F-'!T$2-'F+ , F-'!T$3))</f>
        <v>1.6315495058735752E-3</v>
      </c>
      <c r="U218" s="1" cm="1">
        <f t="array" ref="U218">[1]!table_weight[Stamina]*(('F+ , F-'!U$2-[1]!tbl_gk[[#This Row],[Stamina]])/('F+ , F-'!U$2-'F+ , F-'!U$3))</f>
        <v>1.1163233461240251E-2</v>
      </c>
      <c r="V218" s="1" cm="1">
        <f t="array" ref="V218">[1]!table_weight[Strength]*(('F+ , F-'!V$2-[1]!tbl_gk[[#This Row],[Strength]])/('F+ , F-'!V$2-'F+ , F-'!V$3))</f>
        <v>1.6859344894026941E-2</v>
      </c>
      <c r="W218" s="1" cm="1">
        <f t="array" ref="W218">[1]!table_weight[LongShots]*(('F+ , F-'!W$2-[1]!tbl_gk[[#This Row],[LongShots]])/('F+ , F-'!W$2-'F+ , F-'!W$3))</f>
        <v>7.271809864432606E-3</v>
      </c>
      <c r="X218" s="1" cm="1">
        <f t="array" ref="X218">[1]!table_weight[Aggression]*(('F+ , F-'!X$2-[1]!tbl_gk[[#This Row],[Aggression]])/('F+ , F-'!X$2-'F+ , F-'!X$3))</f>
        <v>1.2169151201703659E-2</v>
      </c>
      <c r="Y218" s="1" cm="1">
        <f t="array" ref="Y218">[1]!table_weight[Interceptions]*(('F+ , F-'!Y$2-[1]!tbl_gk[[#This Row],[Interceptions]])/('F+ , F-'!Y$2-'F+ , F-'!Y$3))</f>
        <v>1.4543619728865382E-2</v>
      </c>
      <c r="Z218" s="1" cm="1">
        <f t="array" ref="Z218">[1]!table_weight[Positioning]*(('F+ , F-'!Z$2-[1]!tbl_gk[[#This Row],[Positioning]])/('F+ , F-'!Z$2-'F+ , F-'!Z$3))</f>
        <v>1.7746678835817667E-3</v>
      </c>
      <c r="AA218" s="1" cm="1">
        <f t="array" ref="AA218">[1]!table_weight[Vision]*(('F+ , F-'!AA$2-[1]!tbl_gk[[#This Row],[Vision]])/('F+ , F-'!AA$2-'F+ , F-'!AA$3))</f>
        <v>2.1296014602981403E-2</v>
      </c>
      <c r="AB218" s="1" cm="1">
        <f t="array" ref="AB218">[1]!table_weight[Penalties]*(('F+ , F-'!AB$2-[1]!tbl_gk[[#This Row],[Penalties]])/('F+ , F-'!AB$2-'F+ , F-'!AB$3))</f>
        <v>1.9965013690294879E-3</v>
      </c>
      <c r="AC218" s="1" cm="1">
        <f t="array" ref="AC218">[1]!table_weight[Composure]*(('F+ , F-'!AC$2-[1]!tbl_gk[[#This Row],[Composure]])/('F+ , F-'!AC$2-'F+ , F-'!AC$3))</f>
        <v>9.0734899310948201E-4</v>
      </c>
      <c r="AD218" s="1" cm="1">
        <f t="array" ref="AD218">[1]!table_weight[Marking]*(('F+ , F-'!AD$2-[1]!tbl_gk[[#This Row],[Marking]])/('F+ , F-'!AD$2-'F+ , F-'!AD$3))</f>
        <v>1.5774825631838111E-3</v>
      </c>
      <c r="AE218" s="1" cm="1">
        <f t="array" ref="AE218">[1]!table_weight[StandingTackle]*(('F+ , F-'!AE$2-[1]!tbl_gk[[#This Row],[StandingTackle]])/('F+ , F-'!AE$2-'F+ , F-'!AE$3))</f>
        <v>2.6900228972187096E-2</v>
      </c>
      <c r="AF218" s="1" cm="1">
        <f t="array" ref="AF218">[1]!table_weight[SlidingTackle]*(('F+ , F-'!AF$2-[1]!tbl_gk[[#This Row],[SlidingTackle]])/('F+ , F-'!AF$2-'F+ , F-'!AF$3))</f>
        <v>9.7139715732897855E-3</v>
      </c>
      <c r="AG218" s="1" cm="1">
        <f t="array" ref="AG218">[1]!table_weight[GKDiving]*(('F+ , F-'!AG$2-[1]!tbl_gk[[#This Row],[GKDiving]])/('F+ , F-'!AG$2-'F+ , F-'!AG$3))</f>
        <v>4.2702945948686719E-2</v>
      </c>
      <c r="AH218" s="1" cm="1">
        <f t="array" ref="AH218">[1]!table_weight[GKHandling]*(('F+ , F-'!AH$2-[1]!tbl_gk[[#This Row],[GKHandling]])/('F+ , F-'!AH$2-'F+ , F-'!AH$3))</f>
        <v>4.0994828110739248E-2</v>
      </c>
      <c r="AI218" s="1" cm="1">
        <f t="array" ref="AI218">[1]!table_weight[GKKicking]*(('F+ , F-'!AI$2-[1]!tbl_gk[[#This Row],[GKKicking]])/('F+ , F-'!AI$2-'F+ , F-'!AI$3))</f>
        <v>2.5044113173106158E-2</v>
      </c>
      <c r="AJ218" s="1" cm="1">
        <f t="array" ref="AJ218">[1]!table_weight[GKPositioning]*(('F+ , F-'!AJ$2-[1]!tbl_gk[[#This Row],[GKPositioning]])/('F+ , F-'!AJ$2-'F+ , F-'!AJ$3))</f>
        <v>1.4505862254569271E-2</v>
      </c>
      <c r="AK218" s="1" cm="1">
        <f t="array" ref="AK218">[1]!table_weight[GKReflexes]*(('F+ , F-'!AK$2-[1]!tbl_gk[[#This Row],[GKReflexes]])/('F+ , F-'!AK$2-'F+ , F-'!AK$3))</f>
        <v>3.8261839570023298E-2</v>
      </c>
    </row>
    <row r="219" spans="1:37" x14ac:dyDescent="0.55000000000000004">
      <c r="A219" s="8">
        <f>[1]!tbl_gk[[#This Row],[ID]]</f>
        <v>190459</v>
      </c>
      <c r="B219" s="2" cm="1">
        <f t="array" ref="B219">[1]!table_weight[ValueEUR]*(('F+ , F-'!B$2-[1]!tbl_gk[[#This Row],[ValueEUR]])/('F+ , F-'!B$2-'F+ , F-'!B$3))</f>
        <v>3.6761969725122341E-4</v>
      </c>
      <c r="C219" s="2" cm="1">
        <f t="array" ref="C219">[1]!table_weight[WageEUR]*(('F+ , F-'!C$2-[1]!tbl_gk[[#This Row],[WageEUR]])/('F+ , F-'!C$2-'F+ , F-'!C$3))</f>
        <v>7.0417683556952691E-4</v>
      </c>
      <c r="D219" s="2" cm="1">
        <f t="array" ref="D219">[1]!table_weight[Crossing]*(('F+ , F-'!D$2-[1]!tbl_gk[[#This Row],[Crossing]])/('F+ , F-'!D$2-'F+ , F-'!D$3))</f>
        <v>3.2504443341392672E-2</v>
      </c>
      <c r="E219" s="2" cm="1">
        <f t="array" ref="E219">[1]!table_weight[Finishing]*(('F+ , F-'!E$2-[1]!tbl_gk[[#This Row],[Finishing]])/('F+ , F-'!E$2-'F+ , F-'!E$3))</f>
        <v>1.1979008214176926E-2</v>
      </c>
      <c r="F219" s="2" cm="1">
        <f t="array" ref="F219">[1]!table_weight[HeadingAccuracy]*(('F+ , F-'!F$2-[1]!tbl_gk[[#This Row],[HeadingAccuracy]])/('F+ , F-'!F$2-'F+ , F-'!F$3))</f>
        <v>8.7689471894629514E-3</v>
      </c>
      <c r="G219" s="2" cm="1">
        <f t="array" ref="G219">[1]!table_weight[ShortPassing]*(('F+ , F-'!G$2-[1]!tbl_gk[[#This Row],[ShortPassing]])/('F+ , F-'!G$2-'F+ , F-'!G$3))</f>
        <v>2.8126811739786758E-2</v>
      </c>
      <c r="H219" s="2" cm="1">
        <f t="array" ref="H219">[1]!table_weight[Volleys]*(('F+ , F-'!H$2-[1]!tbl_gk[[#This Row],[Volleys]])/('F+ , F-'!H$2-'F+ , F-'!H$3))</f>
        <v>1.2731313077869197E-3</v>
      </c>
      <c r="I219" s="2" cm="1">
        <f t="array" ref="I219">[1]!table_weight[Dribbling]*(('F+ , F-'!I$2-[1]!tbl_gk[[#This Row],[Dribbling]])/('F+ , F-'!I$2-'F+ , F-'!I$3))</f>
        <v>1.0756660437220181E-2</v>
      </c>
      <c r="J219" s="2" cm="1">
        <f t="array" ref="J219">[1]!table_weight[Curve]*(('F+ , F-'!J$2-[1]!tbl_gk[[#This Row],[Curve]])/('F+ , F-'!J$2-'F+ , F-'!J$3))</f>
        <v>9.1268634012777444E-3</v>
      </c>
      <c r="K219" s="2" cm="1">
        <f t="array" ref="K219">[1]!table_weight[FKAccuracy]*(('F+ , F-'!K$2-[1]!tbl_gk[[#This Row],[FKAccuracy]])/('F+ , F-'!K$2-'F+ , F-'!K$3))</f>
        <v>8.2141770611499701E-3</v>
      </c>
      <c r="L219" s="2" cm="1">
        <f t="array" ref="L219">[1]!table_weight[LongPassing]*(('F+ , F-'!L$2-[1]!tbl_gk[[#This Row],[LongPassing]])/('F+ , F-'!L$2-'F+ , F-'!L$3))</f>
        <v>1.1911330201667564E-2</v>
      </c>
      <c r="M219" s="2" cm="1">
        <f t="array" ref="M219">[1]!table_weight[BallControl]*(('F+ , F-'!M$2-[1]!tbl_gk[[#This Row],[BallControl]])/('F+ , F-'!M$2-'F+ , F-'!M$3))</f>
        <v>7.3884132296057822E-3</v>
      </c>
      <c r="N219" s="2" cm="1">
        <f t="array" ref="N219">[1]!table_weight[Acceleration]*(('F+ , F-'!N$2-[1]!tbl_gk[[#This Row],[Acceleration]])/('F+ , F-'!N$2-'F+ , F-'!N$3))</f>
        <v>7.4410780436299775E-3</v>
      </c>
      <c r="O219" s="2" cm="1">
        <f t="array" ref="O219">[1]!table_weight[SprintSpeed]*(('F+ , F-'!O$2-[1]!tbl_gk[[#This Row],[SprintSpeed]])/('F+ , F-'!O$2-'F+ , F-'!O$3))</f>
        <v>8.7143291755399956E-3</v>
      </c>
      <c r="P219" s="2" cm="1">
        <f t="array" ref="P219">[1]!table_weight[Agility]*(('F+ , F-'!P$2-[1]!tbl_gk[[#This Row],[Agility]])/('F+ , F-'!P$2-'F+ , F-'!P$3))</f>
        <v>2.8082656619316097E-3</v>
      </c>
      <c r="Q219" s="2" cm="1">
        <f t="array" ref="Q219">[1]!table_weight[Reactions]*(('F+ , F-'!Q$2-[1]!tbl_gk[[#This Row],[Reactions]])/('F+ , F-'!Q$2-'F+ , F-'!Q$3))</f>
        <v>1.5984902002237835E-3</v>
      </c>
      <c r="R219" s="2" cm="1">
        <f t="array" ref="R219">[1]!table_weight[Balance]*(('F+ , F-'!R$2-[1]!tbl_gk[[#This Row],[Balance]])/('F+ , F-'!R$2-'F+ , F-'!R$3))</f>
        <v>1.7384501716719487E-3</v>
      </c>
      <c r="S219" s="2" cm="1">
        <f t="array" ref="S219">[1]!table_weight[ShotPower]*(('F+ , F-'!S$2-[1]!tbl_gk[[#This Row],[ShotPower]])/('F+ , F-'!S$2-'F+ , F-'!S$3))</f>
        <v>4.1553199225329174E-3</v>
      </c>
      <c r="T219" s="2" cm="1">
        <f t="array" ref="T219">[1]!table_weight[Jumping]*(('F+ , F-'!T$2-[1]!tbl_gk[[#This Row],[Jumping]])/('F+ , F-'!T$2-'F+ , F-'!T$3))</f>
        <v>2.7478728519976002E-3</v>
      </c>
      <c r="U219" s="2" cm="1">
        <f t="array" ref="U219">[1]!table_weight[Stamina]*(('F+ , F-'!U$2-[1]!tbl_gk[[#This Row],[Stamina]])/('F+ , F-'!U$2-'F+ , F-'!U$3))</f>
        <v>9.4458129287417498E-3</v>
      </c>
      <c r="V219" s="2" cm="1">
        <f t="array" ref="V219">[1]!table_weight[Strength]*(('F+ , F-'!V$2-[1]!tbl_gk[[#This Row],[Strength]])/('F+ , F-'!V$2-'F+ , F-'!V$3))</f>
        <v>1.1535341243281592E-2</v>
      </c>
      <c r="W219" s="2" cm="1">
        <f t="array" ref="W219">[1]!table_weight[LongShots]*(('F+ , F-'!W$2-[1]!tbl_gk[[#This Row],[LongShots]])/('F+ , F-'!W$2-'F+ , F-'!W$3))</f>
        <v>7.7912248547492196E-3</v>
      </c>
      <c r="X219" s="2" cm="1">
        <f t="array" ref="X219">[1]!table_weight[Aggression]*(('F+ , F-'!X$2-[1]!tbl_gk[[#This Row],[Aggression]])/('F+ , F-'!X$2-'F+ , F-'!X$3))</f>
        <v>1.034377852144811E-2</v>
      </c>
      <c r="Y219" s="2" cm="1">
        <f t="array" ref="Y219">[1]!table_weight[Interceptions]*(('F+ , F-'!Y$2-[1]!tbl_gk[[#This Row],[Interceptions]])/('F+ , F-'!Y$2-'F+ , F-'!Y$3))</f>
        <v>1.5236173049287543E-2</v>
      </c>
      <c r="Z219" s="2" cm="1">
        <f t="array" ref="Z219">[1]!table_weight[Positioning]*(('F+ , F-'!Z$2-[1]!tbl_gk[[#This Row],[Positioning]])/('F+ , F-'!Z$2-'F+ , F-'!Z$3))</f>
        <v>4.4366697089544168E-4</v>
      </c>
      <c r="AA219" s="2" cm="1">
        <f t="array" ref="AA219">[1]!table_weight[Vision]*(('F+ , F-'!AA$2-[1]!tbl_gk[[#This Row],[Vision]])/('F+ , F-'!AA$2-'F+ , F-'!AA$3))</f>
        <v>5.6789372274617077E-3</v>
      </c>
      <c r="AB219" s="2" cm="1">
        <f t="array" ref="AB219">[1]!table_weight[Penalties]*(('F+ , F-'!AB$2-[1]!tbl_gk[[#This Row],[Penalties]])/('F+ , F-'!AB$2-'F+ , F-'!AB$3))</f>
        <v>2.0356484546967322E-3</v>
      </c>
      <c r="AC219" s="2" cm="1">
        <f t="array" ref="AC219">[1]!table_weight[Composure]*(('F+ , F-'!AC$2-[1]!tbl_gk[[#This Row],[Composure]])/('F+ , F-'!AC$2-'F+ , F-'!AC$3))</f>
        <v>4.2698776146328564E-4</v>
      </c>
      <c r="AD219" s="2" cm="1">
        <f t="array" ref="AD219">[1]!table_weight[Marking]*(('F+ , F-'!AD$2-[1]!tbl_gk[[#This Row],[Marking]])/('F+ , F-'!AD$2-'F+ , F-'!AD$3))</f>
        <v>9.4648953791028664E-3</v>
      </c>
      <c r="AE219" s="2" cm="1">
        <f t="array" ref="AE219">[1]!table_weight[StandingTackle]*(('F+ , F-'!AE$2-[1]!tbl_gk[[#This Row],[StandingTackle]])/('F+ , F-'!AE$2-'F+ , F-'!AE$3))</f>
        <v>2.465854322450484E-2</v>
      </c>
      <c r="AF219" s="2" cm="1">
        <f t="array" ref="AF219">[1]!table_weight[SlidingTackle]*(('F+ , F-'!AF$2-[1]!tbl_gk[[#This Row],[SlidingTackle]])/('F+ , F-'!AF$2-'F+ , F-'!AF$3))</f>
        <v>8.2195144081682794E-3</v>
      </c>
      <c r="AG219" s="2" cm="1">
        <f t="array" ref="AG219">[1]!table_weight[GKDiving]*(('F+ , F-'!AG$2-[1]!tbl_gk[[#This Row],[GKDiving]])/('F+ , F-'!AG$2-'F+ , F-'!AG$3))</f>
        <v>2.9038003245106969E-2</v>
      </c>
      <c r="AH219" s="2" cm="1">
        <f t="array" ref="AH219">[1]!table_weight[GKHandling]*(('F+ , F-'!AH$2-[1]!tbl_gk[[#This Row],[GKHandling]])/('F+ , F-'!AH$2-'F+ , F-'!AH$3))</f>
        <v>3.5647676618034127E-2</v>
      </c>
      <c r="AI219" s="2" cm="1">
        <f t="array" ref="AI219">[1]!table_weight[GKKicking]*(('F+ , F-'!AI$2-[1]!tbl_gk[[#This Row],[GKKicking]])/('F+ , F-'!AI$2-'F+ , F-'!AI$3))</f>
        <v>1.8783084879829621E-2</v>
      </c>
      <c r="AJ219" s="2" cm="1">
        <f t="array" ref="AJ219">[1]!table_weight[GKPositioning]*(('F+ , F-'!AJ$2-[1]!tbl_gk[[#This Row],[GKPositioning]])/('F+ , F-'!AJ$2-'F+ , F-'!AJ$3))</f>
        <v>1.1983103601600703E-2</v>
      </c>
      <c r="AK219" s="2" cm="1">
        <f t="array" ref="AK219">[1]!table_weight[GKReflexes]*(('F+ , F-'!AK$2-[1]!tbl_gk[[#This Row],[GKReflexes]])/('F+ , F-'!AK$2-'F+ , F-'!AK$3))</f>
        <v>2.9151877767636801E-2</v>
      </c>
    </row>
    <row r="220" spans="1:37" x14ac:dyDescent="0.55000000000000004">
      <c r="A220" s="7">
        <f>[1]!tbl_gk[[#This Row],[ID]]</f>
        <v>190569</v>
      </c>
      <c r="B220" s="1" cm="1">
        <f t="array" ref="B220">[1]!table_weight[ValueEUR]*(('F+ , F-'!B$2-[1]!tbl_gk[[#This Row],[ValueEUR]])/('F+ , F-'!B$2-'F+ , F-'!B$3))</f>
        <v>1.0525467402406984E-4</v>
      </c>
      <c r="C220" s="1" cm="1">
        <f t="array" ref="C220">[1]!table_weight[WageEUR]*(('F+ , F-'!C$2-[1]!tbl_gk[[#This Row],[WageEUR]])/('F+ , F-'!C$2-'F+ , F-'!C$3))</f>
        <v>5.4769309433185431E-4</v>
      </c>
      <c r="D220" s="1" cm="1">
        <f t="array" ref="D220">[1]!table_weight[Crossing]*(('F+ , F-'!D$2-[1]!tbl_gk[[#This Row],[Crossing]])/('F+ , F-'!D$2-'F+ , F-'!D$3))</f>
        <v>3.2504443341392672E-2</v>
      </c>
      <c r="E220" s="1" cm="1">
        <f t="array" ref="E220">[1]!table_weight[Finishing]*(('F+ , F-'!E$2-[1]!tbl_gk[[#This Row],[Finishing]])/('F+ , F-'!E$2-'F+ , F-'!E$3))</f>
        <v>9.9825068451474385E-3</v>
      </c>
      <c r="F220" s="1" cm="1">
        <f t="array" ref="F220">[1]!table_weight[HeadingAccuracy]*(('F+ , F-'!F$2-[1]!tbl_gk[[#This Row],[HeadingAccuracy]])/('F+ , F-'!F$2-'F+ , F-'!F$3))</f>
        <v>1.1274360672166649E-2</v>
      </c>
      <c r="G220" s="1" cm="1">
        <f t="array" ref="G220">[1]!table_weight[ShortPassing]*(('F+ , F-'!G$2-[1]!tbl_gk[[#This Row],[ShortPassing]])/('F+ , F-'!G$2-'F+ , F-'!G$3))</f>
        <v>4.3596558196669473E-2</v>
      </c>
      <c r="H220" s="1" cm="1">
        <f t="array" ref="H220">[1]!table_weight[Volleys]*(('F+ , F-'!H$2-[1]!tbl_gk[[#This Row],[Volleys]])/('F+ , F-'!H$2-'F+ , F-'!H$3))</f>
        <v>1.3888705175857305E-3</v>
      </c>
      <c r="I220" s="1" cm="1">
        <f t="array" ref="I220">[1]!table_weight[Dribbling]*(('F+ , F-'!I$2-[1]!tbl_gk[[#This Row],[Dribbling]])/('F+ , F-'!I$2-'F+ , F-'!I$3))</f>
        <v>1.2712416880351124E-2</v>
      </c>
      <c r="J220" s="1" cm="1">
        <f t="array" ref="J220">[1]!table_weight[Curve]*(('F+ , F-'!J$2-[1]!tbl_gk[[#This Row],[Curve]])/('F+ , F-'!J$2-'F+ , F-'!J$3))</f>
        <v>9.9719433458404991E-3</v>
      </c>
      <c r="K220" s="1" cm="1">
        <f t="array" ref="K220">[1]!table_weight[FKAccuracy]*(('F+ , F-'!K$2-[1]!tbl_gk[[#This Row],[FKAccuracy]])/('F+ , F-'!K$2-'F+ , F-'!K$3))</f>
        <v>8.9747490112564478E-3</v>
      </c>
      <c r="L220" s="1" cm="1">
        <f t="array" ref="L220">[1]!table_weight[LongPassing]*(('F+ , F-'!L$2-[1]!tbl_gk[[#This Row],[LongPassing]])/('F+ , F-'!L$2-'F+ , F-'!L$3))</f>
        <v>1.8949843502652941E-2</v>
      </c>
      <c r="M220" s="1" cm="1">
        <f t="array" ref="M220">[1]!table_weight[BallControl]*(('F+ , F-'!M$2-[1]!tbl_gk[[#This Row],[BallControl]])/('F+ , F-'!M$2-'F+ , F-'!M$3))</f>
        <v>9.1268634012777305E-3</v>
      </c>
      <c r="N220" s="1" cm="1">
        <f t="array" ref="N220">[1]!table_weight[Acceleration]*(('F+ , F-'!N$2-[1]!tbl_gk[[#This Row],[Acceleration]])/('F+ , F-'!N$2-'F+ , F-'!N$3))</f>
        <v>7.2155908301866443E-3</v>
      </c>
      <c r="O220" s="1" cm="1">
        <f t="array" ref="O220">[1]!table_weight[SprintSpeed]*(('F+ , F-'!O$2-[1]!tbl_gk[[#This Row],[SprintSpeed]])/('F+ , F-'!O$2-'F+ , F-'!O$3))</f>
        <v>7.8710069972619326E-3</v>
      </c>
      <c r="P220" s="1" cm="1">
        <f t="array" ref="P220">[1]!table_weight[Agility]*(('F+ , F-'!P$2-[1]!tbl_gk[[#This Row],[Agility]])/('F+ , F-'!P$2-'F+ , F-'!P$3))</f>
        <v>3.3933210081673617E-3</v>
      </c>
      <c r="Q220" s="1" cm="1">
        <f t="array" ref="Q220">[1]!table_weight[Reactions]*(('F+ , F-'!Q$2-[1]!tbl_gk[[#This Row],[Reactions]])/('F+ , F-'!Q$2-'F+ , F-'!Q$3))</f>
        <v>1.0312840001443764E-3</v>
      </c>
      <c r="R220" s="1" cm="1">
        <f t="array" ref="R220">[1]!table_weight[Balance]*(('F+ , F-'!R$2-[1]!tbl_gk[[#This Row],[Balance]])/('F+ , F-'!R$2-'F+ , F-'!R$3))</f>
        <v>6.8296256744255124E-4</v>
      </c>
      <c r="S220" s="1" cm="1">
        <f t="array" ref="S220">[1]!table_weight[ShotPower]*(('F+ , F-'!S$2-[1]!tbl_gk[[#This Row],[ShotPower]])/('F+ , F-'!S$2-'F+ , F-'!S$3))</f>
        <v>5.1941499031661464E-3</v>
      </c>
      <c r="T220" s="1" cm="1">
        <f t="array" ref="T220">[1]!table_weight[Jumping]*(('F+ , F-'!T$2-[1]!tbl_gk[[#This Row],[Jumping]])/('F+ , F-'!T$2-'F+ , F-'!T$3))</f>
        <v>5.152261597495501E-4</v>
      </c>
      <c r="U220" s="1" cm="1">
        <f t="array" ref="U220">[1]!table_weight[Stamina]*(('F+ , F-'!U$2-[1]!tbl_gk[[#This Row],[Stamina]])/('F+ , F-'!U$2-'F+ , F-'!U$3))</f>
        <v>1.7174205324984999E-2</v>
      </c>
      <c r="V220" s="1" cm="1">
        <f t="array" ref="V220">[1]!table_weight[Strength]*(('F+ , F-'!V$2-[1]!tbl_gk[[#This Row],[Strength]])/('F+ , F-'!V$2-'F+ , F-'!V$3))</f>
        <v>1.7746678835817833E-2</v>
      </c>
      <c r="W220" s="1" cm="1">
        <f t="array" ref="W220">[1]!table_weight[LongShots]*(('F+ , F-'!W$2-[1]!tbl_gk[[#This Row],[LongShots]])/('F+ , F-'!W$2-'F+ , F-'!W$3))</f>
        <v>8.570347340224143E-3</v>
      </c>
      <c r="X220" s="1" cm="1">
        <f t="array" ref="X220">[1]!table_weight[Aggression]*(('F+ , F-'!X$2-[1]!tbl_gk[[#This Row],[Aggression]])/('F+ , F-'!X$2-'F+ , F-'!X$3))</f>
        <v>1.2169151201703659E-3</v>
      </c>
      <c r="Y220" s="1" cm="1">
        <f t="array" ref="Y220">[1]!table_weight[Interceptions]*(('F+ , F-'!Y$2-[1]!tbl_gk[[#This Row],[Interceptions]])/('F+ , F-'!Y$2-'F+ , F-'!Y$3))</f>
        <v>2.0084046292242669E-2</v>
      </c>
      <c r="Z220" s="1" cm="1">
        <f t="array" ref="Z220">[1]!table_weight[Positioning]*(('F+ , F-'!Z$2-[1]!tbl_gk[[#This Row],[Positioning]])/('F+ , F-'!Z$2-'F+ , F-'!Z$3))</f>
        <v>1.1831119223878444E-3</v>
      </c>
      <c r="AA220" s="1" cm="1">
        <f t="array" ref="AA220">[1]!table_weight[Vision]*(('F+ , F-'!AA$2-[1]!tbl_gk[[#This Row],[Vision]])/('F+ , F-'!AA$2-'F+ , F-'!AA$3))</f>
        <v>1.2067741608356128E-2</v>
      </c>
      <c r="AB220" s="1" cm="1">
        <f t="array" ref="AB220">[1]!table_weight[Penalties]*(('F+ , F-'!AB$2-[1]!tbl_gk[[#This Row],[Penalties]])/('F+ , F-'!AB$2-'F+ , F-'!AB$3))</f>
        <v>2.1139426260312223E-3</v>
      </c>
      <c r="AC220" s="1" cm="1">
        <f t="array" ref="AC220">[1]!table_weight[Composure]*(('F+ , F-'!AC$2-[1]!tbl_gk[[#This Row],[Composure]])/('F+ , F-'!AC$2-'F+ , F-'!AC$3))</f>
        <v>1.0140959334753034E-3</v>
      </c>
      <c r="AD220" s="1" cm="1">
        <f t="array" ref="AD220">[1]!table_weight[Marking]*(('F+ , F-'!AD$2-[1]!tbl_gk[[#This Row],[Marking]])/('F+ , F-'!AD$2-'F+ , F-'!AD$3))</f>
        <v>2.8394686137308601E-2</v>
      </c>
      <c r="AE220" s="1" cm="1">
        <f t="array" ref="AE220">[1]!table_weight[StandingTackle]*(('F+ , F-'!AE$2-[1]!tbl_gk[[#This Row],[StandingTackle]])/('F+ , F-'!AE$2-'F+ , F-'!AE$3))</f>
        <v>1.120842873841129E-2</v>
      </c>
      <c r="AF220" s="1" cm="1">
        <f t="array" ref="AF220">[1]!table_weight[SlidingTackle]*(('F+ , F-'!AF$2-[1]!tbl_gk[[#This Row],[SlidingTackle]])/('F+ , F-'!AF$2-'F+ , F-'!AF$3))</f>
        <v>9.7139715732897855E-3</v>
      </c>
      <c r="AG220" s="1" cm="1">
        <f t="array" ref="AG220">[1]!table_weight[GKDiving]*(('F+ , F-'!AG$2-[1]!tbl_gk[[#This Row],[GKDiving]])/('F+ , F-'!AG$2-'F+ , F-'!AG$3))</f>
        <v>3.0746121083054436E-2</v>
      </c>
      <c r="AH220" s="1" cm="1">
        <f t="array" ref="AH220">[1]!table_weight[GKHandling]*(('F+ , F-'!AH$2-[1]!tbl_gk[[#This Row],[GKHandling]])/('F+ , F-'!AH$2-'F+ , F-'!AH$3))</f>
        <v>3.7430060448935834E-2</v>
      </c>
      <c r="AI220" s="1" cm="1">
        <f t="array" ref="AI220">[1]!table_weight[GKKicking]*(('F+ , F-'!AI$2-[1]!tbl_gk[[#This Row],[GKKicking]])/('F+ , F-'!AI$2-'F+ , F-'!AI$3))</f>
        <v>2.3255247946455719E-2</v>
      </c>
      <c r="AJ220" s="1" cm="1">
        <f t="array" ref="AJ220">[1]!table_weight[GKPositioning]*(('F+ , F-'!AJ$2-[1]!tbl_gk[[#This Row],[GKPositioning]])/('F+ , F-'!AJ$2-'F+ , F-'!AJ$3))</f>
        <v>1.0091034611874277E-2</v>
      </c>
      <c r="AK220" s="1" cm="1">
        <f t="array" ref="AK220">[1]!table_weight[GKReflexes]*(('F+ , F-'!AK$2-[1]!tbl_gk[[#This Row],[GKReflexes]])/('F+ , F-'!AK$2-'F+ , F-'!AK$3))</f>
        <v>3.0973870128114096E-2</v>
      </c>
    </row>
    <row r="221" spans="1:37" x14ac:dyDescent="0.55000000000000004">
      <c r="A221" s="8">
        <f>[1]!tbl_gk[[#This Row],[ID]]</f>
        <v>190669</v>
      </c>
      <c r="B221" s="2" cm="1">
        <f t="array" ref="B221">[1]!table_weight[ValueEUR]*(('F+ , F-'!B$2-[1]!tbl_gk[[#This Row],[ValueEUR]])/('F+ , F-'!B$2-'F+ , F-'!B$3))</f>
        <v>3.0588675060954019E-4</v>
      </c>
      <c r="C221" s="2" cm="1">
        <f t="array" ref="C221">[1]!table_weight[WageEUR]*(('F+ , F-'!C$2-[1]!tbl_gk[[#This Row],[WageEUR]])/('F+ , F-'!C$2-'F+ , F-'!C$3))</f>
        <v>5.4769309433185431E-4</v>
      </c>
      <c r="D221" s="2" cm="1">
        <f t="array" ref="D221">[1]!table_weight[Crossing]*(('F+ , F-'!D$2-[1]!tbl_gk[[#This Row],[Crossing]])/('F+ , F-'!D$2-'F+ , F-'!D$3))</f>
        <v>3.2504443341392672E-2</v>
      </c>
      <c r="E221" s="2" cm="1">
        <f t="array" ref="E221">[1]!table_weight[Finishing]*(('F+ , F-'!E$2-[1]!tbl_gk[[#This Row],[Finishing]])/('F+ , F-'!E$2-'F+ , F-'!E$3))</f>
        <v>1.1979008214176926E-2</v>
      </c>
      <c r="F221" s="2" cm="1">
        <f t="array" ref="F221">[1]!table_weight[HeadingAccuracy]*(('F+ , F-'!F$2-[1]!tbl_gk[[#This Row],[HeadingAccuracy]])/('F+ , F-'!F$2-'F+ , F-'!F$3))</f>
        <v>9.6040850170308507E-3</v>
      </c>
      <c r="G221" s="2" cm="1">
        <f t="array" ref="G221">[1]!table_weight[ShortPassing]*(('F+ , F-'!G$2-[1]!tbl_gk[[#This Row],[ShortPassing]])/('F+ , F-'!G$2-'F+ , F-'!G$3))</f>
        <v>4.6409239370648142E-2</v>
      </c>
      <c r="H221" s="2" cm="1">
        <f t="array" ref="H221">[1]!table_weight[Volleys]*(('F+ , F-'!H$2-[1]!tbl_gk[[#This Row],[Volleys]])/('F+ , F-'!H$2-'F+ , F-'!H$3))</f>
        <v>1.3888705175857305E-3</v>
      </c>
      <c r="I221" s="2" cm="1">
        <f t="array" ref="I221">[1]!table_weight[Dribbling]*(('F+ , F-'!I$2-[1]!tbl_gk[[#This Row],[Dribbling]])/('F+ , F-'!I$2-'F+ , F-'!I$3))</f>
        <v>1.4668173323482065E-2</v>
      </c>
      <c r="J221" s="2" cm="1">
        <f t="array" ref="J221">[1]!table_weight[Curve]*(('F+ , F-'!J$2-[1]!tbl_gk[[#This Row],[Curve]])/('F+ , F-'!J$2-'F+ , F-'!J$3))</f>
        <v>9.4648953791028455E-3</v>
      </c>
      <c r="K221" s="2" cm="1">
        <f t="array" ref="K221">[1]!table_weight[FKAccuracy]*(('F+ , F-'!K$2-[1]!tbl_gk[[#This Row],[FKAccuracy]])/('F+ , F-'!K$2-'F+ , F-'!K$3))</f>
        <v>9.2789777912990392E-3</v>
      </c>
      <c r="L221" s="2" cm="1">
        <f t="array" ref="L221">[1]!table_weight[LongPassing]*(('F+ , F-'!L$2-[1]!tbl_gk[[#This Row],[LongPassing]])/('F+ , F-'!L$2-'F+ , F-'!L$3))</f>
        <v>1.5701298902198155E-2</v>
      </c>
      <c r="M221" s="2" cm="1">
        <f t="array" ref="M221">[1]!table_weight[BallControl]*(('F+ , F-'!M$2-[1]!tbl_gk[[#This Row],[BallControl]])/('F+ , F-'!M$2-'F+ , F-'!M$3))</f>
        <v>1.0865313572949679E-2</v>
      </c>
      <c r="N221" s="2" cm="1">
        <f t="array" ref="N221">[1]!table_weight[Acceleration]*(('F+ , F-'!N$2-[1]!tbl_gk[[#This Row],[Acceleration]])/('F+ , F-'!N$2-'F+ , F-'!N$3))</f>
        <v>7.2155908301866443E-3</v>
      </c>
      <c r="O221" s="2" cm="1">
        <f t="array" ref="O221">[1]!table_weight[SprintSpeed]*(('F+ , F-'!O$2-[1]!tbl_gk[[#This Row],[SprintSpeed]])/('F+ , F-'!O$2-'F+ , F-'!O$3))</f>
        <v>8.7143291755399956E-3</v>
      </c>
      <c r="P221" s="2" cm="1">
        <f t="array" ref="P221">[1]!table_weight[Agility]*(('F+ , F-'!P$2-[1]!tbl_gk[[#This Row],[Agility]])/('F+ , F-'!P$2-'F+ , F-'!P$3))</f>
        <v>4.9144649083803166E-3</v>
      </c>
      <c r="Q221" s="2" cm="1">
        <f t="array" ref="Q221">[1]!table_weight[Reactions]*(('F+ , F-'!Q$2-[1]!tbl_gk[[#This Row],[Reactions]])/('F+ , F-'!Q$2-'F+ , F-'!Q$3))</f>
        <v>1.1344124001588141E-3</v>
      </c>
      <c r="R221" s="2" cm="1">
        <f t="array" ref="R221">[1]!table_weight[Balance]*(('F+ , F-'!R$2-[1]!tbl_gk[[#This Row],[Balance]])/('F+ , F-'!R$2-'F+ , F-'!R$3))</f>
        <v>1.6763626655408076E-3</v>
      </c>
      <c r="S221" s="2" cm="1">
        <f t="array" ref="S221">[1]!table_weight[ShotPower]*(('F+ , F-'!S$2-[1]!tbl_gk[[#This Row],[ShotPower]])/('F+ , F-'!S$2-'F+ , F-'!S$3))</f>
        <v>5.1941499031661464E-3</v>
      </c>
      <c r="T221" s="2" cm="1">
        <f t="array" ref="T221">[1]!table_weight[Jumping]*(('F+ , F-'!T$2-[1]!tbl_gk[[#This Row],[Jumping]])/('F+ , F-'!T$2-'F+ , F-'!T$3))</f>
        <v>2.0609046389982004E-3</v>
      </c>
      <c r="U221" s="2" cm="1">
        <f t="array" ref="U221">[1]!table_weight[Stamina]*(('F+ , F-'!U$2-[1]!tbl_gk[[#This Row],[Stamina]])/('F+ , F-'!U$2-'F+ , F-'!U$3))</f>
        <v>8.5871026624924993E-3</v>
      </c>
      <c r="V221" s="2" cm="1">
        <f t="array" ref="V221">[1]!table_weight[Strength]*(('F+ , F-'!V$2-[1]!tbl_gk[[#This Row],[Strength]])/('F+ , F-'!V$2-'F+ , F-'!V$3))</f>
        <v>2.2183348544772292E-2</v>
      </c>
      <c r="W221" s="2" cm="1">
        <f t="array" ref="W221">[1]!table_weight[LongShots]*(('F+ , F-'!W$2-[1]!tbl_gk[[#This Row],[LongShots]])/('F+ , F-'!W$2-'F+ , F-'!W$3))</f>
        <v>8.570347340224143E-3</v>
      </c>
      <c r="X221" s="2" cm="1">
        <f t="array" ref="X221">[1]!table_weight[Aggression]*(('F+ , F-'!X$2-[1]!tbl_gk[[#This Row],[Aggression]])/('F+ , F-'!X$2-'F+ , F-'!X$3))</f>
        <v>1.3386066321874024E-2</v>
      </c>
      <c r="Y221" s="2" cm="1">
        <f t="array" ref="Y221">[1]!table_weight[Interceptions]*(('F+ , F-'!Y$2-[1]!tbl_gk[[#This Row],[Interceptions]])/('F+ , F-'!Y$2-'F+ , F-'!Y$3))</f>
        <v>2.0084046292242669E-2</v>
      </c>
      <c r="Z221" s="2" cm="1">
        <f t="array" ref="Z221">[1]!table_weight[Positioning]*(('F+ , F-'!Z$2-[1]!tbl_gk[[#This Row],[Positioning]])/('F+ , F-'!Z$2-'F+ , F-'!Z$3))</f>
        <v>1.7746678835817667E-3</v>
      </c>
      <c r="AA221" s="2" cm="1">
        <f t="array" ref="AA221">[1]!table_weight[Vision]*(('F+ , F-'!AA$2-[1]!tbl_gk[[#This Row],[Vision]])/('F+ , F-'!AA$2-'F+ , F-'!AA$3))</f>
        <v>1.6326944528952409E-2</v>
      </c>
      <c r="AB221" s="2" cm="1">
        <f t="array" ref="AB221">[1]!table_weight[Penalties]*(('F+ , F-'!AB$2-[1]!tbl_gk[[#This Row],[Penalties]])/('F+ , F-'!AB$2-'F+ , F-'!AB$3))</f>
        <v>1.9965013690294879E-3</v>
      </c>
      <c r="AC221" s="2" cm="1">
        <f t="array" ref="AC221">[1]!table_weight[Composure]*(('F+ , F-'!AC$2-[1]!tbl_gk[[#This Row],[Composure]])/('F+ , F-'!AC$2-'F+ , F-'!AC$3))</f>
        <v>7.4722858256074981E-4</v>
      </c>
      <c r="AD221" s="2" cm="1">
        <f t="array" ref="AD221">[1]!table_weight[Marking]*(('F+ , F-'!AD$2-[1]!tbl_gk[[#This Row],[Marking]])/('F+ , F-'!AD$2-'F+ , F-'!AD$3))</f>
        <v>1.2619860505470488E-2</v>
      </c>
      <c r="AE221" s="2" cm="1">
        <f t="array" ref="AE221">[1]!table_weight[StandingTackle]*(('F+ , F-'!AE$2-[1]!tbl_gk[[#This Row],[StandingTackle]])/('F+ , F-'!AE$2-'F+ , F-'!AE$3))</f>
        <v>2.6900228972187096E-2</v>
      </c>
      <c r="AF221" s="2" cm="1">
        <f t="array" ref="AF221">[1]!table_weight[SlidingTackle]*(('F+ , F-'!AF$2-[1]!tbl_gk[[#This Row],[SlidingTackle]])/('F+ , F-'!AF$2-'F+ , F-'!AF$3))</f>
        <v>5.230600077925268E-3</v>
      </c>
      <c r="AG221" s="2" cm="1">
        <f t="array" ref="AG221">[1]!table_weight[GKDiving]*(('F+ , F-'!AG$2-[1]!tbl_gk[[#This Row],[GKDiving]])/('F+ , F-'!AG$2-'F+ , F-'!AG$3))</f>
        <v>3.0746121083054436E-2</v>
      </c>
      <c r="AH221" s="2" cm="1">
        <f t="array" ref="AH221">[1]!table_weight[GKHandling]*(('F+ , F-'!AH$2-[1]!tbl_gk[[#This Row],[GKHandling]])/('F+ , F-'!AH$2-'F+ , F-'!AH$3))</f>
        <v>4.0994828110739248E-2</v>
      </c>
      <c r="AI221" s="2" cm="1">
        <f t="array" ref="AI221">[1]!table_weight[GKKicking]*(('F+ , F-'!AI$2-[1]!tbl_gk[[#This Row],[GKKicking]])/('F+ , F-'!AI$2-'F+ , F-'!AI$3))</f>
        <v>2.3255247946455719E-2</v>
      </c>
      <c r="AJ221" s="2" cm="1">
        <f t="array" ref="AJ221">[1]!table_weight[GKPositioning]*(('F+ , F-'!AJ$2-[1]!tbl_gk[[#This Row],[GKPositioning]])/('F+ , F-'!AJ$2-'F+ , F-'!AJ$3))</f>
        <v>1.3244482928084987E-2</v>
      </c>
      <c r="AK221" s="2" cm="1">
        <f t="array" ref="AK221">[1]!table_weight[GKReflexes]*(('F+ , F-'!AK$2-[1]!tbl_gk[[#This Row],[GKReflexes]])/('F+ , F-'!AK$2-'F+ , F-'!AK$3))</f>
        <v>3.2795862488591399E-2</v>
      </c>
    </row>
    <row r="222" spans="1:37" x14ac:dyDescent="0.55000000000000004">
      <c r="A222" s="7">
        <f>[1]!tbl_gk[[#This Row],[ID]]</f>
        <v>190698</v>
      </c>
      <c r="B222" s="1" cm="1">
        <f t="array" ref="B222">[1]!table_weight[ValueEUR]*(('F+ , F-'!B$2-[1]!tbl_gk[[#This Row],[ValueEUR]])/('F+ , F-'!B$2-'F+ , F-'!B$3))</f>
        <v>1.5741901393629213E-5</v>
      </c>
      <c r="C222" s="1" cm="1">
        <f t="array" ref="C222">[1]!table_weight[WageEUR]*(('F+ , F-'!C$2-[1]!tbl_gk[[#This Row],[WageEUR]])/('F+ , F-'!C$2-'F+ , F-'!C$3))</f>
        <v>7.8241870618836313E-5</v>
      </c>
      <c r="D222" s="1" cm="1">
        <f t="array" ref="D222">[1]!table_weight[Crossing]*(('F+ , F-'!D$2-[1]!tbl_gk[[#This Row],[Crossing]])/('F+ , F-'!D$2-'F+ , F-'!D$3))</f>
        <v>3.6987814836757178E-2</v>
      </c>
      <c r="E222" s="1" cm="1">
        <f t="array" ref="E222">[1]!table_weight[Finishing]*(('F+ , F-'!E$2-[1]!tbl_gk[[#This Row],[Finishing]])/('F+ , F-'!E$2-'F+ , F-'!E$3))</f>
        <v>1.3975509583206414E-2</v>
      </c>
      <c r="F222" s="1" cm="1">
        <f t="array" ref="F222">[1]!table_weight[HeadingAccuracy]*(('F+ , F-'!F$2-[1]!tbl_gk[[#This Row],[HeadingAccuracy]])/('F+ , F-'!F$2-'F+ , F-'!F$3))</f>
        <v>1.0439222844598752E-2</v>
      </c>
      <c r="G222" s="1" cm="1">
        <f t="array" ref="G222">[1]!table_weight[ShortPassing]*(('F+ , F-'!G$2-[1]!tbl_gk[[#This Row],[ShortPassing]])/('F+ , F-'!G$2-'F+ , F-'!G$3))</f>
        <v>5.6253623479573515E-2</v>
      </c>
      <c r="H222" s="1" cm="1">
        <f t="array" ref="H222">[1]!table_weight[Volleys]*(('F+ , F-'!H$2-[1]!tbl_gk[[#This Row],[Volleys]])/('F+ , F-'!H$2-'F+ , F-'!H$3))</f>
        <v>1.2731313077869197E-3</v>
      </c>
      <c r="I222" s="1" cm="1">
        <f t="array" ref="I222">[1]!table_weight[Dribbling]*(('F+ , F-'!I$2-[1]!tbl_gk[[#This Row],[Dribbling]])/('F+ , F-'!I$2-'F+ , F-'!I$3))</f>
        <v>1.9557564431309422E-2</v>
      </c>
      <c r="J222" s="1" cm="1">
        <f t="array" ref="J222">[1]!table_weight[Curve]*(('F+ , F-'!J$2-[1]!tbl_gk[[#This Row],[Curve]])/('F+ , F-'!J$2-'F+ , F-'!J$3))</f>
        <v>9.4648953791028455E-3</v>
      </c>
      <c r="K222" s="1" cm="1">
        <f t="array" ref="K222">[1]!table_weight[FKAccuracy]*(('F+ , F-'!K$2-[1]!tbl_gk[[#This Row],[FKAccuracy]])/('F+ , F-'!K$2-'F+ , F-'!K$3))</f>
        <v>8.5184058411925615E-3</v>
      </c>
      <c r="L222" s="1" cm="1">
        <f t="array" ref="L222">[1]!table_weight[LongPassing]*(('F+ , F-'!L$2-[1]!tbl_gk[[#This Row],[LongPassing]])/('F+ , F-'!L$2-'F+ , F-'!L$3))</f>
        <v>2.3822660403335128E-2</v>
      </c>
      <c r="M222" s="1" cm="1">
        <f t="array" ref="M222">[1]!table_weight[BallControl]*(('F+ , F-'!M$2-[1]!tbl_gk[[#This Row],[BallControl]])/('F+ , F-'!M$2-'F+ , F-'!M$3))</f>
        <v>1.0865313572949679E-2</v>
      </c>
      <c r="N222" s="1" cm="1">
        <f t="array" ref="N222">[1]!table_weight[Acceleration]*(('F+ , F-'!N$2-[1]!tbl_gk[[#This Row],[Acceleration]])/('F+ , F-'!N$2-'F+ , F-'!N$3))</f>
        <v>9.6959501780633037E-3</v>
      </c>
      <c r="O222" s="1" cm="1">
        <f t="array" ref="O222">[1]!table_weight[SprintSpeed]*(('F+ , F-'!O$2-[1]!tbl_gk[[#This Row],[SprintSpeed]])/('F+ , F-'!O$2-'F+ , F-'!O$3))</f>
        <v>1.0682080924855479E-2</v>
      </c>
      <c r="P222" s="1" cm="1">
        <f t="array" ref="P222">[1]!table_weight[Agility]*(('F+ , F-'!P$2-[1]!tbl_gk[[#This Row],[Agility]])/('F+ , F-'!P$2-'F+ , F-'!P$3))</f>
        <v>3.3933210081673617E-3</v>
      </c>
      <c r="Q222" s="1" cm="1">
        <f t="array" ref="Q222">[1]!table_weight[Reactions]*(('F+ , F-'!Q$2-[1]!tbl_gk[[#This Row],[Reactions]])/('F+ , F-'!Q$2-'F+ , F-'!Q$3))</f>
        <v>1.5469260002165645E-3</v>
      </c>
      <c r="R222" s="1" cm="1">
        <f t="array" ref="R222">[1]!table_weight[Balance]*(('F+ , F-'!R$2-[1]!tbl_gk[[#This Row],[Balance]])/('F+ , F-'!R$2-'F+ , F-'!R$3))</f>
        <v>1.9247126900653719E-3</v>
      </c>
      <c r="S222" s="1" cm="1">
        <f t="array" ref="S222">[1]!table_weight[ShotPower]*(('F+ , F-'!S$2-[1]!tbl_gk[[#This Row],[ShotPower]])/('F+ , F-'!S$2-'F+ , F-'!S$3))</f>
        <v>6.7523948741159906E-3</v>
      </c>
      <c r="T222" s="1" cm="1">
        <f t="array" ref="T222">[1]!table_weight[Jumping]*(('F+ , F-'!T$2-[1]!tbl_gk[[#This Row],[Jumping]])/('F+ , F-'!T$2-'F+ , F-'!T$3))</f>
        <v>1.8891625857483504E-3</v>
      </c>
      <c r="U222" s="1" cm="1">
        <f t="array" ref="U222">[1]!table_weight[Stamina]*(('F+ , F-'!U$2-[1]!tbl_gk[[#This Row],[Stamina]])/('F+ , F-'!U$2-'F+ , F-'!U$3))</f>
        <v>1.975033612373275E-2</v>
      </c>
      <c r="V222" s="1" cm="1">
        <f t="array" ref="V222">[1]!table_weight[Strength]*(('F+ , F-'!V$2-[1]!tbl_gk[[#This Row],[Strength]])/('F+ , F-'!V$2-'F+ , F-'!V$3))</f>
        <v>2.7507352195517646E-2</v>
      </c>
      <c r="W222" s="1" cm="1">
        <f t="array" ref="W222">[1]!table_weight[LongShots]*(('F+ , F-'!W$2-[1]!tbl_gk[[#This Row],[LongShots]])/('F+ , F-'!W$2-'F+ , F-'!W$3))</f>
        <v>8.3106398450658349E-3</v>
      </c>
      <c r="X222" s="1" cm="1">
        <f t="array" ref="X222">[1]!table_weight[Aggression]*(('F+ , F-'!X$2-[1]!tbl_gk[[#This Row],[Aggression]])/('F+ , F-'!X$2-'F+ , F-'!X$3))</f>
        <v>1.1560693641618476E-2</v>
      </c>
      <c r="Y222" s="1" cm="1">
        <f t="array" ref="Y222">[1]!table_weight[Interceptions]*(('F+ , F-'!Y$2-[1]!tbl_gk[[#This Row],[Interceptions]])/('F+ , F-'!Y$2-'F+ , F-'!Y$3))</f>
        <v>1.5928726369709705E-2</v>
      </c>
      <c r="Z222" s="1" cm="1">
        <f t="array" ref="Z222">[1]!table_weight[Positioning]*(('F+ , F-'!Z$2-[1]!tbl_gk[[#This Row],[Positioning]])/('F+ , F-'!Z$2-'F+ , F-'!Z$3))</f>
        <v>7.394449514924029E-4</v>
      </c>
      <c r="AA222" s="1" cm="1">
        <f t="array" ref="AA222">[1]!table_weight[Vision]*(('F+ , F-'!AA$2-[1]!tbl_gk[[#This Row],[Vision]])/('F+ , F-'!AA$2-'F+ , F-'!AA$3))</f>
        <v>1.9166413142683265E-2</v>
      </c>
      <c r="AB222" s="1" cm="1">
        <f t="array" ref="AB222">[1]!table_weight[Penalties]*(('F+ , F-'!AB$2-[1]!tbl_gk[[#This Row],[Penalties]])/('F+ , F-'!AB$2-'F+ , F-'!AB$3))</f>
        <v>2.3096780543674466E-3</v>
      </c>
      <c r="AC222" s="1" cm="1">
        <f t="array" ref="AC222">[1]!table_weight[Composure]*(('F+ , F-'!AC$2-[1]!tbl_gk[[#This Row],[Composure]])/('F+ , F-'!AC$2-'F+ , F-'!AC$3))</f>
        <v>6.9385511237783919E-4</v>
      </c>
      <c r="AD222" s="1" cm="1">
        <f t="array" ref="AD222">[1]!table_weight[Marking]*(('F+ , F-'!AD$2-[1]!tbl_gk[[#This Row],[Marking]])/('F+ , F-'!AD$2-'F+ , F-'!AD$3))</f>
        <v>1.7352308195021923E-2</v>
      </c>
      <c r="AE222" s="1" cm="1">
        <f t="array" ref="AE222">[1]!table_weight[StandingTackle]*(('F+ , F-'!AE$2-[1]!tbl_gk[[#This Row],[StandingTackle]])/('F+ , F-'!AE$2-'F+ , F-'!AE$3))</f>
        <v>2.9141914719869356E-2</v>
      </c>
      <c r="AF222" s="1" cm="1">
        <f t="array" ref="AF222">[1]!table_weight[SlidingTackle]*(('F+ , F-'!AF$2-[1]!tbl_gk[[#This Row],[SlidingTackle]])/('F+ , F-'!AF$2-'F+ , F-'!AF$3))</f>
        <v>8.9667429907290316E-3</v>
      </c>
      <c r="AG222" s="1" cm="1">
        <f t="array" ref="AG222">[1]!table_weight[GKDiving]*(('F+ , F-'!AG$2-[1]!tbl_gk[[#This Row],[GKDiving]])/('F+ , F-'!AG$2-'F+ , F-'!AG$3))</f>
        <v>4.4411063786634182E-2</v>
      </c>
      <c r="AH222" s="1" cm="1">
        <f t="array" ref="AH222">[1]!table_weight[GKHandling]*(('F+ , F-'!AH$2-[1]!tbl_gk[[#This Row],[GKHandling]])/('F+ , F-'!AH$2-'F+ , F-'!AH$3))</f>
        <v>4.8124363434346076E-2</v>
      </c>
      <c r="AI222" s="1" cm="1">
        <f t="array" ref="AI222">[1]!table_weight[GKKicking]*(('F+ , F-'!AI$2-[1]!tbl_gk[[#This Row],[GKKicking]])/('F+ , F-'!AI$2-'F+ , F-'!AI$3))</f>
        <v>3.1305141466382698E-2</v>
      </c>
      <c r="AJ222" s="1" cm="1">
        <f t="array" ref="AJ222">[1]!table_weight[GKPositioning]*(('F+ , F-'!AJ$2-[1]!tbl_gk[[#This Row],[GKPositioning]])/('F+ , F-'!AJ$2-'F+ , F-'!AJ$3))</f>
        <v>1.7028620907537841E-2</v>
      </c>
      <c r="AK222" s="1" cm="1">
        <f t="array" ref="AK222">[1]!table_weight[GKReflexes]*(('F+ , F-'!AK$2-[1]!tbl_gk[[#This Row],[GKReflexes]])/('F+ , F-'!AK$2-'F+ , F-'!AK$3))</f>
        <v>4.9193793732887098E-2</v>
      </c>
    </row>
    <row r="223" spans="1:37" x14ac:dyDescent="0.55000000000000004">
      <c r="A223" s="8">
        <f>[1]!tbl_gk[[#This Row],[ID]]</f>
        <v>190734</v>
      </c>
      <c r="B223" s="2" cm="1">
        <f t="array" ref="B223">[1]!table_weight[ValueEUR]*(('F+ , F-'!B$2-[1]!tbl_gk[[#This Row],[ValueEUR]])/('F+ , F-'!B$2-'F+ , F-'!B$3))</f>
        <v>4.6021911721374819E-4</v>
      </c>
      <c r="C223" s="2" cm="1">
        <f t="array" ref="C223">[1]!table_weight[WageEUR]*(('F+ , F-'!C$2-[1]!tbl_gk[[#This Row],[WageEUR]])/('F+ , F-'!C$2-'F+ , F-'!C$3))</f>
        <v>1.0171443180448721E-3</v>
      </c>
      <c r="D223" s="2" cm="1">
        <f t="array" ref="D223">[1]!table_weight[Crossing]*(('F+ , F-'!D$2-[1]!tbl_gk[[#This Row],[Crossing]])/('F+ , F-'!D$2-'F+ , F-'!D$3))</f>
        <v>3.81086577105983E-2</v>
      </c>
      <c r="E223" s="2" cm="1">
        <f t="array" ref="E223">[1]!table_weight[Finishing]*(('F+ , F-'!E$2-[1]!tbl_gk[[#This Row],[Finishing]])/('F+ , F-'!E$2-'F+ , F-'!E$3))</f>
        <v>9.9825068451474385E-3</v>
      </c>
      <c r="F223" s="2" cm="1">
        <f t="array" ref="F223">[1]!table_weight[HeadingAccuracy]*(('F+ , F-'!F$2-[1]!tbl_gk[[#This Row],[HeadingAccuracy]])/('F+ , F-'!F$2-'F+ , F-'!F$3))</f>
        <v>9.6040850170308507E-3</v>
      </c>
      <c r="G223" s="2" cm="1">
        <f t="array" ref="G223">[1]!table_weight[ShortPassing]*(('F+ , F-'!G$2-[1]!tbl_gk[[#This Row],[ShortPassing]])/('F+ , F-'!G$2-'F+ , F-'!G$3))</f>
        <v>6.047264524054153E-2</v>
      </c>
      <c r="H223" s="2" cm="1">
        <f t="array" ref="H223">[1]!table_weight[Volleys]*(('F+ , F-'!H$2-[1]!tbl_gk[[#This Row],[Volleys]])/('F+ , F-'!H$2-'F+ , F-'!H$3))</f>
        <v>1.5046097273845413E-3</v>
      </c>
      <c r="I223" s="2" cm="1">
        <f t="array" ref="I223">[1]!table_weight[Dribbling]*(('F+ , F-'!I$2-[1]!tbl_gk[[#This Row],[Dribbling]])/('F+ , F-'!I$2-'F+ , F-'!I$3))</f>
        <v>9.7787822156547109E-3</v>
      </c>
      <c r="J223" s="2" cm="1">
        <f t="array" ref="J223">[1]!table_weight[Curve]*(('F+ , F-'!J$2-[1]!tbl_gk[[#This Row],[Curve]])/('F+ , F-'!J$2-'F+ , F-'!J$3))</f>
        <v>9.1268634012777444E-3</v>
      </c>
      <c r="K223" s="2" cm="1">
        <f t="array" ref="K223">[1]!table_weight[FKAccuracy]*(('F+ , F-'!K$2-[1]!tbl_gk[[#This Row],[FKAccuracy]])/('F+ , F-'!K$2-'F+ , F-'!K$3))</f>
        <v>8.6705202312138564E-3</v>
      </c>
      <c r="L223" s="2" cm="1">
        <f t="array" ref="L223">[1]!table_weight[LongPassing]*(('F+ , F-'!L$2-[1]!tbl_gk[[#This Row],[LongPassing]])/('F+ , F-'!L$2-'F+ , F-'!L$3))</f>
        <v>2.4364084503410925E-2</v>
      </c>
      <c r="M223" s="2" cm="1">
        <f t="array" ref="M223">[1]!table_weight[BallControl]*(('F+ , F-'!M$2-[1]!tbl_gk[[#This Row],[BallControl]])/('F+ , F-'!M$2-'F+ , F-'!M$3))</f>
        <v>8.2576383154417555E-3</v>
      </c>
      <c r="N223" s="2" cm="1">
        <f t="array" ref="N223">[1]!table_weight[Acceleration]*(('F+ , F-'!N$2-[1]!tbl_gk[[#This Row],[Acceleration]])/('F+ , F-'!N$2-'F+ , F-'!N$3))</f>
        <v>4.9607186957533181E-3</v>
      </c>
      <c r="O223" s="2" cm="1">
        <f t="array" ref="O223">[1]!table_weight[SprintSpeed]*(('F+ , F-'!O$2-[1]!tbl_gk[[#This Row],[SprintSpeed]])/('F+ , F-'!O$2-'F+ , F-'!O$3))</f>
        <v>5.6221478551870948E-3</v>
      </c>
      <c r="P223" s="2" cm="1">
        <f t="array" ref="P223">[1]!table_weight[Agility]*(('F+ , F-'!P$2-[1]!tbl_gk[[#This Row],[Agility]])/('F+ , F-'!P$2-'F+ , F-'!P$3))</f>
        <v>2.8082656619316097E-3</v>
      </c>
      <c r="Q223" s="2" cm="1">
        <f t="array" ref="Q223">[1]!table_weight[Reactions]*(('F+ , F-'!Q$2-[1]!tbl_gk[[#This Row],[Reactions]])/('F+ , F-'!Q$2-'F+ , F-'!Q$3))</f>
        <v>8.7659140012271992E-4</v>
      </c>
      <c r="R223" s="2" cm="1">
        <f t="array" ref="R223">[1]!table_weight[Balance]*(('F+ , F-'!R$2-[1]!tbl_gk[[#This Row],[Balance]])/('F+ , F-'!R$2-'F+ , F-'!R$3))</f>
        <v>1.0554876042293973E-3</v>
      </c>
      <c r="S223" s="2" cm="1">
        <f t="array" ref="S223">[1]!table_weight[ShotPower]*(('F+ , F-'!S$2-[1]!tbl_gk[[#This Row],[ShotPower]])/('F+ , F-'!S$2-'F+ , F-'!S$3))</f>
        <v>5.4538573983244545E-3</v>
      </c>
      <c r="T223" s="2" cm="1">
        <f t="array" ref="T223">[1]!table_weight[Jumping]*(('F+ , F-'!T$2-[1]!tbl_gk[[#This Row],[Jumping]])/('F+ , F-'!T$2-'F+ , F-'!T$3))</f>
        <v>1.8891625857483504E-3</v>
      </c>
      <c r="U223" s="2" cm="1">
        <f t="array" ref="U223">[1]!table_weight[Stamina]*(('F+ , F-'!U$2-[1]!tbl_gk[[#This Row],[Stamina]])/('F+ , F-'!U$2-'F+ , F-'!U$3))</f>
        <v>1.3739364259988E-2</v>
      </c>
      <c r="V223" s="2" cm="1">
        <f t="array" ref="V223">[1]!table_weight[Strength]*(('F+ , F-'!V$2-[1]!tbl_gk[[#This Row],[Strength]])/('F+ , F-'!V$2-'F+ , F-'!V$3))</f>
        <v>9.7606733596998074E-3</v>
      </c>
      <c r="W223" s="2" cm="1">
        <f t="array" ref="W223">[1]!table_weight[LongShots]*(('F+ , F-'!W$2-[1]!tbl_gk[[#This Row],[LongShots]])/('F+ , F-'!W$2-'F+ , F-'!W$3))</f>
        <v>7.7912248547492196E-3</v>
      </c>
      <c r="X223" s="2" cm="1">
        <f t="array" ref="X223">[1]!table_weight[Aggression]*(('F+ , F-'!X$2-[1]!tbl_gk[[#This Row],[Aggression]])/('F+ , F-'!X$2-'F+ , F-'!X$3))</f>
        <v>1.5819896562214757E-2</v>
      </c>
      <c r="Y223" s="2" cm="1">
        <f t="array" ref="Y223">[1]!table_weight[Interceptions]*(('F+ , F-'!Y$2-[1]!tbl_gk[[#This Row],[Interceptions]])/('F+ , F-'!Y$2-'F+ , F-'!Y$3))</f>
        <v>1.8698939651398346E-2</v>
      </c>
      <c r="Z223" s="2" cm="1">
        <f t="array" ref="Z223">[1]!table_weight[Positioning]*(('F+ , F-'!Z$2-[1]!tbl_gk[[#This Row],[Positioning]])/('F+ , F-'!Z$2-'F+ , F-'!Z$3))</f>
        <v>7.394449514924029E-4</v>
      </c>
      <c r="AA223" s="2" cm="1">
        <f t="array" ref="AA223">[1]!table_weight[Vision]*(('F+ , F-'!AA$2-[1]!tbl_gk[[#This Row],[Vision]])/('F+ , F-'!AA$2-'F+ , F-'!AA$3))</f>
        <v>1.7036811682385123E-2</v>
      </c>
      <c r="AB223" s="2" cm="1">
        <f t="array" ref="AB223">[1]!table_weight[Penalties]*(('F+ , F-'!AB$2-[1]!tbl_gk[[#This Row],[Penalties]])/('F+ , F-'!AB$2-'F+ , F-'!AB$3))</f>
        <v>1.7616188550260185E-3</v>
      </c>
      <c r="AC223" s="2" cm="1">
        <f t="array" ref="AC223">[1]!table_weight[Composure]*(('F+ , F-'!AC$2-[1]!tbl_gk[[#This Row],[Composure]])/('F+ , F-'!AC$2-'F+ , F-'!AC$3))</f>
        <v>2.4551796284138926E-3</v>
      </c>
      <c r="AD223" s="2" cm="1">
        <f t="array" ref="AD223">[1]!table_weight[Marking]*(('F+ , F-'!AD$2-[1]!tbl_gk[[#This Row],[Marking]])/('F+ , F-'!AD$2-'F+ , F-'!AD$3))</f>
        <v>2.6817203574124791E-2</v>
      </c>
      <c r="AE223" s="2" cm="1">
        <f t="array" ref="AE223">[1]!table_weight[StandingTackle]*(('F+ , F-'!AE$2-[1]!tbl_gk[[#This Row],[StandingTackle]])/('F+ , F-'!AE$2-'F+ , F-'!AE$3))</f>
        <v>2.241685747682258E-2</v>
      </c>
      <c r="AF223" s="2" cm="1">
        <f t="array" ref="AF223">[1]!table_weight[SlidingTackle]*(('F+ , F-'!AF$2-[1]!tbl_gk[[#This Row],[SlidingTackle]])/('F+ , F-'!AF$2-'F+ , F-'!AF$3))</f>
        <v>8.9667429907290316E-3</v>
      </c>
      <c r="AG223" s="2" cm="1">
        <f t="array" ref="AG223">[1]!table_weight[GKDiving]*(('F+ , F-'!AG$2-[1]!tbl_gk[[#This Row],[GKDiving]])/('F+ , F-'!AG$2-'F+ , F-'!AG$3))</f>
        <v>2.5621767569212028E-2</v>
      </c>
      <c r="AH223" s="2" cm="1">
        <f t="array" ref="AH223">[1]!table_weight[GKHandling]*(('F+ , F-'!AH$2-[1]!tbl_gk[[#This Row],[GKHandling]])/('F+ , F-'!AH$2-'F+ , F-'!AH$3))</f>
        <v>3.208290895623072E-2</v>
      </c>
      <c r="AI223" s="2" cm="1">
        <f t="array" ref="AI223">[1]!table_weight[GKKicking]*(('F+ , F-'!AI$2-[1]!tbl_gk[[#This Row],[GKKicking]])/('F+ , F-'!AI$2-'F+ , F-'!AI$3))</f>
        <v>2.5044113173106158E-2</v>
      </c>
      <c r="AJ223" s="2" cm="1">
        <f t="array" ref="AJ223">[1]!table_weight[GKPositioning]*(('F+ , F-'!AJ$2-[1]!tbl_gk[[#This Row],[GKPositioning]])/('F+ , F-'!AJ$2-'F+ , F-'!AJ$3))</f>
        <v>1.2613793264842845E-2</v>
      </c>
      <c r="AK223" s="2" cm="1">
        <f t="array" ref="AK223">[1]!table_weight[GKReflexes]*(('F+ , F-'!AK$2-[1]!tbl_gk[[#This Row],[GKReflexes]])/('F+ , F-'!AK$2-'F+ , F-'!AK$3))</f>
        <v>3.0973870128114096E-2</v>
      </c>
    </row>
    <row r="224" spans="1:37" x14ac:dyDescent="0.55000000000000004">
      <c r="A224" s="7">
        <f>[1]!tbl_gk[[#This Row],[ID]]</f>
        <v>190745</v>
      </c>
      <c r="B224" s="1" cm="1">
        <f t="array" ref="B224">[1]!table_weight[ValueEUR]*(('F+ , F-'!B$2-[1]!tbl_gk[[#This Row],[ValueEUR]])/('F+ , F-'!B$2-'F+ , F-'!B$3))</f>
        <v>2.9295369828810755E-3</v>
      </c>
      <c r="C224" s="1" cm="1">
        <f t="array" ref="C224">[1]!table_weight[WageEUR]*(('F+ , F-'!C$2-[1]!tbl_gk[[#This Row],[WageEUR]])/('F+ , F-'!C$2-'F+ , F-'!C$3))</f>
        <v>2.4254979891839262E-3</v>
      </c>
      <c r="D224" s="1" cm="1">
        <f t="array" ref="D224">[1]!table_weight[Crossing]*(('F+ , F-'!D$2-[1]!tbl_gk[[#This Row],[Crossing]])/('F+ , F-'!D$2-'F+ , F-'!D$3))</f>
        <v>3.5866971962916043E-2</v>
      </c>
      <c r="E224" s="1" cm="1">
        <f t="array" ref="E224">[1]!table_weight[Finishing]*(('F+ , F-'!E$2-[1]!tbl_gk[[#This Row],[Finishing]])/('F+ , F-'!E$2-'F+ , F-'!E$3))</f>
        <v>6.9877547916032071E-3</v>
      </c>
      <c r="F224" s="1" cm="1">
        <f t="array" ref="F224">[1]!table_weight[HeadingAccuracy]*(('F+ , F-'!F$2-[1]!tbl_gk[[#This Row],[HeadingAccuracy]])/('F+ , F-'!F$2-'F+ , F-'!F$3))</f>
        <v>1.1274360672166649E-2</v>
      </c>
      <c r="G224" s="1" cm="1">
        <f t="array" ref="G224">[1]!table_weight[ShortPassing]*(('F+ , F-'!G$2-[1]!tbl_gk[[#This Row],[ShortPassing]])/('F+ , F-'!G$2-'F+ , F-'!G$3))</f>
        <v>5.7659964066562854E-2</v>
      </c>
      <c r="H224" s="1" cm="1">
        <f t="array" ref="H224">[1]!table_weight[Volleys]*(('F+ , F-'!H$2-[1]!tbl_gk[[#This Row],[Volleys]])/('F+ , F-'!H$2-'F+ , F-'!H$3))</f>
        <v>6.9443525879286526E-4</v>
      </c>
      <c r="I224" s="1" cm="1">
        <f t="array" ref="I224">[1]!table_weight[Dribbling]*(('F+ , F-'!I$2-[1]!tbl_gk[[#This Row],[Dribbling]])/('F+ , F-'!I$2-'F+ , F-'!I$3))</f>
        <v>1.2712416880351124E-2</v>
      </c>
      <c r="J224" s="1" cm="1">
        <f t="array" ref="J224">[1]!table_weight[Curve]*(('F+ , F-'!J$2-[1]!tbl_gk[[#This Row],[Curve]])/('F+ , F-'!J$2-'F+ , F-'!J$3))</f>
        <v>8.9578474123651938E-3</v>
      </c>
      <c r="K224" s="1" cm="1">
        <f t="array" ref="K224">[1]!table_weight[FKAccuracy]*(('F+ , F-'!K$2-[1]!tbl_gk[[#This Row],[FKAccuracy]])/('F+ , F-'!K$2-'F+ , F-'!K$3))</f>
        <v>9.5832065713416324E-3</v>
      </c>
      <c r="L224" s="1" cm="1">
        <f t="array" ref="L224">[1]!table_weight[LongPassing]*(('F+ , F-'!L$2-[1]!tbl_gk[[#This Row],[LongPassing]])/('F+ , F-'!L$2-'F+ , F-'!L$3))</f>
        <v>2.5988356803638323E-2</v>
      </c>
      <c r="M224" s="1" cm="1">
        <f t="array" ref="M224">[1]!table_weight[BallControl]*(('F+ , F-'!M$2-[1]!tbl_gk[[#This Row],[BallControl]])/('F+ , F-'!M$2-'F+ , F-'!M$3))</f>
        <v>1.1734538658785654E-2</v>
      </c>
      <c r="N224" s="1" cm="1">
        <f t="array" ref="N224">[1]!table_weight[Acceleration]*(('F+ , F-'!N$2-[1]!tbl_gk[[#This Row],[Acceleration]])/('F+ , F-'!N$2-'F+ , F-'!N$3))</f>
        <v>1.5784104941033285E-3</v>
      </c>
      <c r="O224" s="1" cm="1">
        <f t="array" ref="O224">[1]!table_weight[SprintSpeed]*(('F+ , F-'!O$2-[1]!tbl_gk[[#This Row],[SprintSpeed]])/('F+ , F-'!O$2-'F+ , F-'!O$3))</f>
        <v>1.1244295710374189E-3</v>
      </c>
      <c r="P224" s="1" cm="1">
        <f t="array" ref="P224">[1]!table_weight[Agility]*(('F+ , F-'!P$2-[1]!tbl_gk[[#This Row],[Agility]])/('F+ , F-'!P$2-'F+ , F-'!P$3))</f>
        <v>5.85055346235752E-4</v>
      </c>
      <c r="Q224" s="1" cm="1">
        <f t="array" ref="Q224">[1]!table_weight[Reactions]*(('F+ , F-'!Q$2-[1]!tbl_gk[[#This Row],[Reactions]])/('F+ , F-'!Q$2-'F+ , F-'!Q$3))</f>
        <v>8.7659140012271992E-4</v>
      </c>
      <c r="R224" s="1" cm="1">
        <f t="array" ref="R224">[1]!table_weight[Balance]*(('F+ , F-'!R$2-[1]!tbl_gk[[#This Row],[Balance]])/('F+ , F-'!R$2-'F+ , F-'!R$3))</f>
        <v>2.1730627145899362E-3</v>
      </c>
      <c r="S224" s="1" cm="1">
        <f t="array" ref="S224">[1]!table_weight[ShotPower]*(('F+ , F-'!S$2-[1]!tbl_gk[[#This Row],[ShotPower]])/('F+ , F-'!S$2-'F+ , F-'!S$3))</f>
        <v>6.4926873789576834E-3</v>
      </c>
      <c r="T224" s="1" cm="1">
        <f t="array" ref="T224">[1]!table_weight[Jumping]*(('F+ , F-'!T$2-[1]!tbl_gk[[#This Row],[Jumping]])/('F+ , F-'!T$2-'F+ , F-'!T$3))</f>
        <v>8.5871026624925013E-4</v>
      </c>
      <c r="U224" s="1" cm="1">
        <f t="array" ref="U224">[1]!table_weight[Stamina]*(('F+ , F-'!U$2-[1]!tbl_gk[[#This Row],[Stamina]])/('F+ , F-'!U$2-'F+ , F-'!U$3))</f>
        <v>9.4458129287417498E-3</v>
      </c>
      <c r="V224" s="1" cm="1">
        <f t="array" ref="V224">[1]!table_weight[Strength]*(('F+ , F-'!V$2-[1]!tbl_gk[[#This Row],[Strength]])/('F+ , F-'!V$2-'F+ , F-'!V$3))</f>
        <v>2.2183348544772292E-2</v>
      </c>
      <c r="W224" s="1" cm="1">
        <f t="array" ref="W224">[1]!table_weight[LongShots]*(('F+ , F-'!W$2-[1]!tbl_gk[[#This Row],[LongShots]])/('F+ , F-'!W$2-'F+ , F-'!W$3))</f>
        <v>7.5315173595909123E-3</v>
      </c>
      <c r="X224" s="1" cm="1">
        <f t="array" ref="X224">[1]!table_weight[Aggression]*(('F+ , F-'!X$2-[1]!tbl_gk[[#This Row],[Aggression]])/('F+ , F-'!X$2-'F+ , F-'!X$3))</f>
        <v>8.5184058411925615E-3</v>
      </c>
      <c r="Y224" s="1" cm="1">
        <f t="array" ref="Y224">[1]!table_weight[Interceptions]*(('F+ , F-'!Y$2-[1]!tbl_gk[[#This Row],[Interceptions]])/('F+ , F-'!Y$2-'F+ , F-'!Y$3))</f>
        <v>2.2854259573931314E-2</v>
      </c>
      <c r="Z224" s="1" cm="1">
        <f t="array" ref="Z224">[1]!table_weight[Positioning]*(('F+ , F-'!Z$2-[1]!tbl_gk[[#This Row],[Positioning]])/('F+ , F-'!Z$2-'F+ , F-'!Z$3))</f>
        <v>8.8733394179088337E-4</v>
      </c>
      <c r="AA224" s="1" cm="1">
        <f t="array" ref="AA224">[1]!table_weight[Vision]*(('F+ , F-'!AA$2-[1]!tbl_gk[[#This Row],[Vision]])/('F+ , F-'!AA$2-'F+ , F-'!AA$3))</f>
        <v>1.6326944528952409E-2</v>
      </c>
      <c r="AB224" s="1" cm="1">
        <f t="array" ref="AB224">[1]!table_weight[Penalties]*(('F+ , F-'!AB$2-[1]!tbl_gk[[#This Row],[Penalties]])/('F+ , F-'!AB$2-'F+ , F-'!AB$3))</f>
        <v>2.2705309687002014E-3</v>
      </c>
      <c r="AC224" s="1" cm="1">
        <f t="array" ref="AC224">[1]!table_weight[Composure]*(('F+ , F-'!AC$2-[1]!tbl_gk[[#This Row],[Composure]])/('F+ , F-'!AC$2-'F+ , F-'!AC$3))</f>
        <v>1.3877102247556784E-3</v>
      </c>
      <c r="AD224" s="1" cm="1">
        <f t="array" ref="AD224">[1]!table_weight[Marking]*(('F+ , F-'!AD$2-[1]!tbl_gk[[#This Row],[Marking]])/('F+ , F-'!AD$2-'F+ , F-'!AD$3))</f>
        <v>3.4704616390043845E-2</v>
      </c>
      <c r="AE224" s="1" cm="1">
        <f t="array" ref="AE224">[1]!table_weight[StandingTackle]*(('F+ , F-'!AE$2-[1]!tbl_gk[[#This Row],[StandingTackle]])/('F+ , F-'!AE$2-'F+ , F-'!AE$3))</f>
        <v>1.5691800233775807E-2</v>
      </c>
      <c r="AF224" s="1" cm="1">
        <f t="array" ref="AF224">[1]!table_weight[SlidingTackle]*(('F+ , F-'!AF$2-[1]!tbl_gk[[#This Row],[SlidingTackle]])/('F+ , F-'!AF$2-'F+ , F-'!AF$3))</f>
        <v>6.7250572430467732E-3</v>
      </c>
      <c r="AG224" s="1" cm="1">
        <f t="array" ref="AG224">[1]!table_weight[GKDiving]*(('F+ , F-'!AG$2-[1]!tbl_gk[[#This Row],[GKDiving]])/('F+ , F-'!AG$2-'F+ , F-'!AG$3))</f>
        <v>1.5373060541527218E-2</v>
      </c>
      <c r="AH224" s="1" cm="1">
        <f t="array" ref="AH224">[1]!table_weight[GKHandling]*(('F+ , F-'!AH$2-[1]!tbl_gk[[#This Row],[GKHandling]])/('F+ , F-'!AH$2-'F+ , F-'!AH$3))</f>
        <v>2.3170989801722181E-2</v>
      </c>
      <c r="AI224" s="1" cm="1">
        <f t="array" ref="AI224">[1]!table_weight[GKKicking]*(('F+ , F-'!AI$2-[1]!tbl_gk[[#This Row],[GKKicking]])/('F+ , F-'!AI$2-'F+ , F-'!AI$3))</f>
        <v>2.9516276239732256E-2</v>
      </c>
      <c r="AJ224" s="1" cm="1">
        <f t="array" ref="AJ224">[1]!table_weight[GKPositioning]*(('F+ , F-'!AJ$2-[1]!tbl_gk[[#This Row],[GKPositioning]])/('F+ , F-'!AJ$2-'F+ , F-'!AJ$3))</f>
        <v>6.9375862956635647E-3</v>
      </c>
      <c r="AK224" s="1" cm="1">
        <f t="array" ref="AK224">[1]!table_weight[GKReflexes]*(('F+ , F-'!AK$2-[1]!tbl_gk[[#This Row],[GKReflexes]])/('F+ , F-'!AK$2-'F+ , F-'!AK$3))</f>
        <v>1.27539465233411E-2</v>
      </c>
    </row>
    <row r="225" spans="1:37" x14ac:dyDescent="0.55000000000000004">
      <c r="A225" s="8">
        <f>[1]!tbl_gk[[#This Row],[ID]]</f>
        <v>190778</v>
      </c>
      <c r="B225" s="2" cm="1">
        <f t="array" ref="B225">[1]!table_weight[ValueEUR]*(('F+ , F-'!B$2-[1]!tbl_gk[[#This Row],[ValueEUR]])/('F+ , F-'!B$2-'F+ , F-'!B$3))</f>
        <v>3.0588675060954019E-4</v>
      </c>
      <c r="C225" s="2" cm="1">
        <f t="array" ref="C225">[1]!table_weight[WageEUR]*(('F+ , F-'!C$2-[1]!tbl_gk[[#This Row],[WageEUR]])/('F+ , F-'!C$2-'F+ , F-'!C$3))</f>
        <v>1.3301118005202175E-3</v>
      </c>
      <c r="D225" s="2" cm="1">
        <f t="array" ref="D225">[1]!table_weight[Crossing]*(('F+ , F-'!D$2-[1]!tbl_gk[[#This Row],[Crossing]])/('F+ , F-'!D$2-'F+ , F-'!D$3))</f>
        <v>3.0262757593710415E-2</v>
      </c>
      <c r="E225" s="2" cm="1">
        <f t="array" ref="E225">[1]!table_weight[Finishing]*(('F+ , F-'!E$2-[1]!tbl_gk[[#This Row],[Finishing]])/('F+ , F-'!E$2-'F+ , F-'!E$3))</f>
        <v>1.4973760267721157E-2</v>
      </c>
      <c r="F225" s="2" cm="1">
        <f t="array" ref="F225">[1]!table_weight[HeadingAccuracy]*(('F+ , F-'!F$2-[1]!tbl_gk[[#This Row],[HeadingAccuracy]])/('F+ , F-'!F$2-'F+ , F-'!F$3))</f>
        <v>8.351378275679E-3</v>
      </c>
      <c r="G225" s="2" cm="1">
        <f t="array" ref="G225">[1]!table_weight[ShortPassing]*(('F+ , F-'!G$2-[1]!tbl_gk[[#This Row],[ShortPassing]])/('F+ , F-'!G$2-'F+ , F-'!G$3))</f>
        <v>3.6564855261722783E-2</v>
      </c>
      <c r="H225" s="2" cm="1">
        <f t="array" ref="H225">[1]!table_weight[Volleys]*(('F+ , F-'!H$2-[1]!tbl_gk[[#This Row],[Volleys]])/('F+ , F-'!H$2-'F+ , F-'!H$3))</f>
        <v>8.1017446859167619E-4</v>
      </c>
      <c r="I225" s="2" cm="1">
        <f t="array" ref="I225">[1]!table_weight[Dribbling]*(('F+ , F-'!I$2-[1]!tbl_gk[[#This Row],[Dribbling]])/('F+ , F-'!I$2-'F+ , F-'!I$3))</f>
        <v>1.5646051545047536E-2</v>
      </c>
      <c r="J225" s="2" cm="1">
        <f t="array" ref="J225">[1]!table_weight[Curve]*(('F+ , F-'!J$2-[1]!tbl_gk[[#This Row],[Curve]])/('F+ , F-'!J$2-'F+ , F-'!J$3))</f>
        <v>9.4648953791028455E-3</v>
      </c>
      <c r="K225" s="2" cm="1">
        <f t="array" ref="K225">[1]!table_weight[FKAccuracy]*(('F+ , F-'!K$2-[1]!tbl_gk[[#This Row],[FKAccuracy]])/('F+ , F-'!K$2-'F+ , F-'!K$3))</f>
        <v>8.2141770611499701E-3</v>
      </c>
      <c r="L225" s="2" cm="1">
        <f t="array" ref="L225">[1]!table_weight[LongPassing]*(('F+ , F-'!L$2-[1]!tbl_gk[[#This Row],[LongPassing]])/('F+ , F-'!L$2-'F+ , F-'!L$3))</f>
        <v>1.6784147102349749E-2</v>
      </c>
      <c r="M225" s="2" cm="1">
        <f t="array" ref="M225">[1]!table_weight[BallControl]*(('F+ , F-'!M$2-[1]!tbl_gk[[#This Row],[BallControl]])/('F+ , F-'!M$2-'F+ , F-'!M$3))</f>
        <v>5.6499630579338331E-3</v>
      </c>
      <c r="N225" s="2" cm="1">
        <f t="array" ref="N225">[1]!table_weight[Acceleration]*(('F+ , F-'!N$2-[1]!tbl_gk[[#This Row],[Acceleration]])/('F+ , F-'!N$2-'F+ , F-'!N$3))</f>
        <v>2.2548721344333262E-3</v>
      </c>
      <c r="O225" s="2" cm="1">
        <f t="array" ref="O225">[1]!table_weight[SprintSpeed]*(('F+ , F-'!O$2-[1]!tbl_gk[[#This Row],[SprintSpeed]])/('F+ , F-'!O$2-'F+ , F-'!O$3))</f>
        <v>5.6221478551870948E-3</v>
      </c>
      <c r="P225" s="2" cm="1">
        <f t="array" ref="P225">[1]!table_weight[Agility]*(('F+ , F-'!P$2-[1]!tbl_gk[[#This Row],[Agility]])/('F+ , F-'!P$2-'F+ , F-'!P$3))</f>
        <v>1.8721771079544065E-3</v>
      </c>
      <c r="Q225" s="2" cm="1">
        <f t="array" ref="Q225">[1]!table_weight[Reactions]*(('F+ , F-'!Q$2-[1]!tbl_gk[[#This Row],[Reactions]])/('F+ , F-'!Q$2-'F+ , F-'!Q$3))</f>
        <v>1.2375408001732517E-3</v>
      </c>
      <c r="R225" s="2" cm="1">
        <f t="array" ref="R225">[1]!table_weight[Balance]*(('F+ , F-'!R$2-[1]!tbl_gk[[#This Row],[Balance]])/('F+ , F-'!R$2-'F+ , F-'!R$3))</f>
        <v>1.6763626655408076E-3</v>
      </c>
      <c r="S225" s="2" cm="1">
        <f t="array" ref="S225">[1]!table_weight[ShotPower]*(('F+ , F-'!S$2-[1]!tbl_gk[[#This Row],[ShotPower]])/('F+ , F-'!S$2-'F+ , F-'!S$3))</f>
        <v>3.635904932216303E-3</v>
      </c>
      <c r="T225" s="2" cm="1">
        <f t="array" ref="T225">[1]!table_weight[Jumping]*(('F+ , F-'!T$2-[1]!tbl_gk[[#This Row],[Jumping]])/('F+ , F-'!T$2-'F+ , F-'!T$3))</f>
        <v>2.3185177188729754E-3</v>
      </c>
      <c r="U225" s="2" cm="1">
        <f t="array" ref="U225">[1]!table_weight[Stamina]*(('F+ , F-'!U$2-[1]!tbl_gk[[#This Row],[Stamina]])/('F+ , F-'!U$2-'F+ , F-'!U$3))</f>
        <v>4.2935513312462497E-3</v>
      </c>
      <c r="V225" s="2" cm="1">
        <f t="array" ref="V225">[1]!table_weight[Strength]*(('F+ , F-'!V$2-[1]!tbl_gk[[#This Row],[Strength]])/('F+ , F-'!V$2-'F+ , F-'!V$3))</f>
        <v>1.5972010952236049E-2</v>
      </c>
      <c r="W225" s="2" cm="1">
        <f t="array" ref="W225">[1]!table_weight[LongShots]*(('F+ , F-'!W$2-[1]!tbl_gk[[#This Row],[LongShots]])/('F+ , F-'!W$2-'F+ , F-'!W$3))</f>
        <v>7.271809864432606E-3</v>
      </c>
      <c r="X225" s="2" cm="1">
        <f t="array" ref="X225">[1]!table_weight[Aggression]*(('F+ , F-'!X$2-[1]!tbl_gk[[#This Row],[Aggression]])/('F+ , F-'!X$2-'F+ , F-'!X$3))</f>
        <v>1.642835412229994E-2</v>
      </c>
      <c r="Y225" s="2" cm="1">
        <f t="array" ref="Y225">[1]!table_weight[Interceptions]*(('F+ , F-'!Y$2-[1]!tbl_gk[[#This Row],[Interceptions]])/('F+ , F-'!Y$2-'F+ , F-'!Y$3))</f>
        <v>1.6621279690131864E-2</v>
      </c>
      <c r="Z225" s="2" cm="1">
        <f t="array" ref="Z225">[1]!table_weight[Positioning]*(('F+ , F-'!Z$2-[1]!tbl_gk[[#This Row],[Positioning]])/('F+ , F-'!Z$2-'F+ , F-'!Z$3))</f>
        <v>1.3310009126863251E-3</v>
      </c>
      <c r="AA225" s="2" cm="1">
        <f t="array" ref="AA225">[1]!table_weight[Vision]*(('F+ , F-'!AA$2-[1]!tbl_gk[[#This Row],[Vision]])/('F+ , F-'!AA$2-'F+ , F-'!AA$3))</f>
        <v>9.2282729946252754E-3</v>
      </c>
      <c r="AB225" s="2" cm="1">
        <f t="array" ref="AB225">[1]!table_weight[Penalties]*(('F+ , F-'!AB$2-[1]!tbl_gk[[#This Row],[Penalties]])/('F+ , F-'!AB$2-'F+ , F-'!AB$3))</f>
        <v>1.8399130263605083E-3</v>
      </c>
      <c r="AC225" s="2" cm="1">
        <f t="array" ref="AC225">[1]!table_weight[Composure]*(('F+ , F-'!AC$2-[1]!tbl_gk[[#This Row],[Composure]])/('F+ , F-'!AC$2-'F+ , F-'!AC$3))</f>
        <v>1.5478306353044107E-3</v>
      </c>
      <c r="AD225" s="2" cm="1">
        <f t="array" ref="AD225">[1]!table_weight[Marking]*(('F+ , F-'!AD$2-[1]!tbl_gk[[#This Row],[Marking]])/('F+ , F-'!AD$2-'F+ , F-'!AD$3))</f>
        <v>1.1042377942286678E-2</v>
      </c>
      <c r="AE225" s="2" cm="1">
        <f t="array" ref="AE225">[1]!table_weight[StandingTackle]*(('F+ , F-'!AE$2-[1]!tbl_gk[[#This Row],[StandingTackle]])/('F+ , F-'!AE$2-'F+ , F-'!AE$3))</f>
        <v>1.5691800233775807E-2</v>
      </c>
      <c r="AF225" s="2" cm="1">
        <f t="array" ref="AF225">[1]!table_weight[SlidingTackle]*(('F+ , F-'!AF$2-[1]!tbl_gk[[#This Row],[SlidingTackle]])/('F+ , F-'!AF$2-'F+ , F-'!AF$3))</f>
        <v>6.7250572430467732E-3</v>
      </c>
      <c r="AG225" s="2" cm="1">
        <f t="array" ref="AG225">[1]!table_weight[GKDiving]*(('F+ , F-'!AG$2-[1]!tbl_gk[[#This Row],[GKDiving]])/('F+ , F-'!AG$2-'F+ , F-'!AG$3))</f>
        <v>3.4162356758949373E-2</v>
      </c>
      <c r="AH225" s="2" cm="1">
        <f t="array" ref="AH225">[1]!table_weight[GKHandling]*(('F+ , F-'!AH$2-[1]!tbl_gk[[#This Row],[GKHandling]])/('F+ , F-'!AH$2-'F+ , F-'!AH$3))</f>
        <v>3.0300525125329006E-2</v>
      </c>
      <c r="AI225" s="2" cm="1">
        <f t="array" ref="AI225">[1]!table_weight[GKKicking]*(('F+ , F-'!AI$2-[1]!tbl_gk[[#This Row],[GKKicking]])/('F+ , F-'!AI$2-'F+ , F-'!AI$3))</f>
        <v>1.6994219653179179E-2</v>
      </c>
      <c r="AJ225" s="2" cm="1">
        <f t="array" ref="AJ225">[1]!table_weight[GKPositioning]*(('F+ , F-'!AJ$2-[1]!tbl_gk[[#This Row],[GKPositioning]])/('F+ , F-'!AJ$2-'F+ , F-'!AJ$3))</f>
        <v>1.2613793264842845E-2</v>
      </c>
      <c r="AK225" s="2" cm="1">
        <f t="array" ref="AK225">[1]!table_weight[GKReflexes]*(('F+ , F-'!AK$2-[1]!tbl_gk[[#This Row],[GKReflexes]])/('F+ , F-'!AK$2-'F+ , F-'!AK$3))</f>
        <v>3.6439847209545996E-2</v>
      </c>
    </row>
    <row r="226" spans="1:37" x14ac:dyDescent="0.55000000000000004">
      <c r="A226" s="7">
        <f>[1]!tbl_gk[[#This Row],[ID]]</f>
        <v>190780</v>
      </c>
      <c r="B226" s="1" cm="1">
        <f t="array" ref="B226">[1]!table_weight[ValueEUR]*(('F+ , F-'!B$2-[1]!tbl_gk[[#This Row],[ValueEUR]])/('F+ , F-'!B$2-'F+ , F-'!B$3))</f>
        <v>3.0588675060954019E-4</v>
      </c>
      <c r="C226" s="1" cm="1">
        <f t="array" ref="C226">[1]!table_weight[WageEUR]*(('F+ , F-'!C$2-[1]!tbl_gk[[#This Row],[WageEUR]])/('F+ , F-'!C$2-'F+ , F-'!C$3))</f>
        <v>8.6066057680719962E-4</v>
      </c>
      <c r="D226" s="1" cm="1">
        <f t="array" ref="D226">[1]!table_weight[Crossing]*(('F+ , F-'!D$2-[1]!tbl_gk[[#This Row],[Crossing]])/('F+ , F-'!D$2-'F+ , F-'!D$3))</f>
        <v>3.4746129089074922E-2</v>
      </c>
      <c r="E226" s="1" cm="1">
        <f t="array" ref="E226">[1]!table_weight[Finishing]*(('F+ , F-'!E$2-[1]!tbl_gk[[#This Row],[Finishing]])/('F+ , F-'!E$2-'F+ , F-'!E$3))</f>
        <v>1.4973760267721157E-2</v>
      </c>
      <c r="F226" s="1" cm="1">
        <f t="array" ref="F226">[1]!table_weight[HeadingAccuracy]*(('F+ , F-'!F$2-[1]!tbl_gk[[#This Row],[HeadingAccuracy]])/('F+ , F-'!F$2-'F+ , F-'!F$3))</f>
        <v>1.0439222844598752E-2</v>
      </c>
      <c r="G226" s="1" cm="1">
        <f t="array" ref="G226">[1]!table_weight[ShortPassing]*(('F+ , F-'!G$2-[1]!tbl_gk[[#This Row],[ShortPassing]])/('F+ , F-'!G$2-'F+ , F-'!G$3))</f>
        <v>2.8126811739786758E-2</v>
      </c>
      <c r="H226" s="1" cm="1">
        <f t="array" ref="H226">[1]!table_weight[Volleys]*(('F+ , F-'!H$2-[1]!tbl_gk[[#This Row],[Volleys]])/('F+ , F-'!H$2-'F+ , F-'!H$3))</f>
        <v>1.0416528881892981E-3</v>
      </c>
      <c r="I226" s="1" cm="1">
        <f t="array" ref="I226">[1]!table_weight[Dribbling]*(('F+ , F-'!I$2-[1]!tbl_gk[[#This Row],[Dribbling]])/('F+ , F-'!I$2-'F+ , F-'!I$3))</f>
        <v>1.1734538658785652E-2</v>
      </c>
      <c r="J226" s="1" cm="1">
        <f t="array" ref="J226">[1]!table_weight[Curve]*(('F+ , F-'!J$2-[1]!tbl_gk[[#This Row],[Curve]])/('F+ , F-'!J$2-'F+ , F-'!J$3))</f>
        <v>9.4648953791028455E-3</v>
      </c>
      <c r="K226" s="1" cm="1">
        <f t="array" ref="K226">[1]!table_weight[FKAccuracy]*(('F+ , F-'!K$2-[1]!tbl_gk[[#This Row],[FKAccuracy]])/('F+ , F-'!K$2-'F+ , F-'!K$3))</f>
        <v>8.3662914511712649E-3</v>
      </c>
      <c r="L226" s="1" cm="1">
        <f t="array" ref="L226">[1]!table_weight[LongPassing]*(('F+ , F-'!L$2-[1]!tbl_gk[[#This Row],[LongPassing]])/('F+ , F-'!L$2-'F+ , F-'!L$3))</f>
        <v>1.1911330201667564E-2</v>
      </c>
      <c r="M226" s="1" cm="1">
        <f t="array" ref="M226">[1]!table_weight[BallControl]*(('F+ , F-'!M$2-[1]!tbl_gk[[#This Row],[BallControl]])/('F+ , F-'!M$2-'F+ , F-'!M$3))</f>
        <v>1.1734538658785654E-2</v>
      </c>
      <c r="N226" s="1" cm="1">
        <f t="array" ref="N226">[1]!table_weight[Acceleration]*(('F+ , F-'!N$2-[1]!tbl_gk[[#This Row],[Acceleration]])/('F+ , F-'!N$2-'F+ , F-'!N$3))</f>
        <v>5.1862059091966504E-3</v>
      </c>
      <c r="O226" s="1" cm="1">
        <f t="array" ref="O226">[1]!table_weight[SprintSpeed]*(('F+ , F-'!O$2-[1]!tbl_gk[[#This Row],[SprintSpeed]])/('F+ , F-'!O$2-'F+ , F-'!O$3))</f>
        <v>6.1843626407058041E-3</v>
      </c>
      <c r="P226" s="1" cm="1">
        <f t="array" ref="P226">[1]!table_weight[Agility]*(('F+ , F-'!P$2-[1]!tbl_gk[[#This Row],[Agility]])/('F+ , F-'!P$2-'F+ , F-'!P$3))</f>
        <v>3.0422878004259103E-3</v>
      </c>
      <c r="Q226" s="1" cm="1">
        <f t="array" ref="Q226">[1]!table_weight[Reactions]*(('F+ , F-'!Q$2-[1]!tbl_gk[[#This Row],[Reactions]])/('F+ , F-'!Q$2-'F+ , F-'!Q$3))</f>
        <v>8.2502720011550109E-4</v>
      </c>
      <c r="R226" s="1" cm="1">
        <f t="array" ref="R226">[1]!table_weight[Balance]*(('F+ , F-'!R$2-[1]!tbl_gk[[#This Row],[Balance]])/('F+ , F-'!R$2-'F+ , F-'!R$3))</f>
        <v>1.0554876042293973E-3</v>
      </c>
      <c r="S226" s="1" cm="1">
        <f t="array" ref="S226">[1]!table_weight[ShotPower]*(('F+ , F-'!S$2-[1]!tbl_gk[[#This Row],[ShotPower]])/('F+ , F-'!S$2-'F+ , F-'!S$3))</f>
        <v>4.4150274176912247E-3</v>
      </c>
      <c r="T226" s="1" cm="1">
        <f t="array" ref="T226">[1]!table_weight[Jumping]*(('F+ , F-'!T$2-[1]!tbl_gk[[#This Row],[Jumping]])/('F+ , F-'!T$2-'F+ , F-'!T$3))</f>
        <v>1.1163233461240253E-3</v>
      </c>
      <c r="U226" s="1" cm="1">
        <f t="array" ref="U226">[1]!table_weight[Stamina]*(('F+ , F-'!U$2-[1]!tbl_gk[[#This Row],[Stamina]])/('F+ , F-'!U$2-'F+ , F-'!U$3))</f>
        <v>8.5871026624924993E-3</v>
      </c>
      <c r="V226" s="1" cm="1">
        <f t="array" ref="V226">[1]!table_weight[Strength]*(('F+ , F-'!V$2-[1]!tbl_gk[[#This Row],[Strength]])/('F+ , F-'!V$2-'F+ , F-'!V$3))</f>
        <v>1.1535341243281592E-2</v>
      </c>
      <c r="W226" s="1" cm="1">
        <f t="array" ref="W226">[1]!table_weight[LongShots]*(('F+ , F-'!W$2-[1]!tbl_gk[[#This Row],[LongShots]])/('F+ , F-'!W$2-'F+ , F-'!W$3))</f>
        <v>6.4926873789576834E-3</v>
      </c>
      <c r="X226" s="1" cm="1">
        <f t="array" ref="X226">[1]!table_weight[Aggression]*(('F+ , F-'!X$2-[1]!tbl_gk[[#This Row],[Aggression]])/('F+ , F-'!X$2-'F+ , F-'!X$3))</f>
        <v>9.1268634012777444E-3</v>
      </c>
      <c r="Y226" s="1" cm="1">
        <f t="array" ref="Y226">[1]!table_weight[Interceptions]*(('F+ , F-'!Y$2-[1]!tbl_gk[[#This Row],[Interceptions]])/('F+ , F-'!Y$2-'F+ , F-'!Y$3))</f>
        <v>1.8006386330976187E-2</v>
      </c>
      <c r="Z226" s="1" cm="1">
        <f t="array" ref="Z226">[1]!table_weight[Positioning]*(('F+ , F-'!Z$2-[1]!tbl_gk[[#This Row],[Positioning]])/('F+ , F-'!Z$2-'F+ , F-'!Z$3))</f>
        <v>1.0352229320893639E-3</v>
      </c>
      <c r="AA226" s="1" cm="1">
        <f t="array" ref="AA226">[1]!table_weight[Vision]*(('F+ , F-'!AA$2-[1]!tbl_gk[[#This Row],[Vision]])/('F+ , F-'!AA$2-'F+ , F-'!AA$3))</f>
        <v>2.4845350370144972E-2</v>
      </c>
      <c r="AB226" s="1" cm="1">
        <f t="array" ref="AB226">[1]!table_weight[Penalties]*(('F+ , F-'!AB$2-[1]!tbl_gk[[#This Row],[Penalties]])/('F+ , F-'!AB$2-'F+ , F-'!AB$3))</f>
        <v>2.2705309687002014E-3</v>
      </c>
      <c r="AC226" s="1" cm="1">
        <f t="array" ref="AC226">[1]!table_weight[Composure]*(('F+ , F-'!AC$2-[1]!tbl_gk[[#This Row],[Composure]])/('F+ , F-'!AC$2-'F+ , F-'!AC$3))</f>
        <v>1.067469403658214E-3</v>
      </c>
      <c r="AD226" s="1" cm="1">
        <f t="array" ref="AD226">[1]!table_weight[Marking]*(('F+ , F-'!AD$2-[1]!tbl_gk[[#This Row],[Marking]])/('F+ , F-'!AD$2-'F+ , F-'!AD$3))</f>
        <v>2.2084755884573357E-2</v>
      </c>
      <c r="AE226" s="1" cm="1">
        <f t="array" ref="AE226">[1]!table_weight[StandingTackle]*(('F+ , F-'!AE$2-[1]!tbl_gk[[#This Row],[StandingTackle]])/('F+ , F-'!AE$2-'F+ , F-'!AE$3))</f>
        <v>2.241685747682258E-2</v>
      </c>
      <c r="AF226" s="1" cm="1">
        <f t="array" ref="AF226">[1]!table_weight[SlidingTackle]*(('F+ , F-'!AF$2-[1]!tbl_gk[[#This Row],[SlidingTackle]])/('F+ , F-'!AF$2-'F+ , F-'!AF$3))</f>
        <v>7.4722858256075263E-3</v>
      </c>
      <c r="AG226" s="1" cm="1">
        <f t="array" ref="AG226">[1]!table_weight[GKDiving]*(('F+ , F-'!AG$2-[1]!tbl_gk[[#This Row],[GKDiving]])/('F+ , F-'!AG$2-'F+ , F-'!AG$3))</f>
        <v>2.9038003245106969E-2</v>
      </c>
      <c r="AH226" s="1" cm="1">
        <f t="array" ref="AH226">[1]!table_weight[GKHandling]*(('F+ , F-'!AH$2-[1]!tbl_gk[[#This Row],[GKHandling]])/('F+ , F-'!AH$2-'F+ , F-'!AH$3))</f>
        <v>4.0994828110739248E-2</v>
      </c>
      <c r="AI226" s="1" cm="1">
        <f t="array" ref="AI226">[1]!table_weight[GKKicking]*(('F+ , F-'!AI$2-[1]!tbl_gk[[#This Row],[GKKicking]])/('F+ , F-'!AI$2-'F+ , F-'!AI$3))</f>
        <v>2.0571950106480059E-2</v>
      </c>
      <c r="AJ226" s="1" cm="1">
        <f t="array" ref="AJ226">[1]!table_weight[GKPositioning]*(('F+ , F-'!AJ$2-[1]!tbl_gk[[#This Row],[GKPositioning]])/('F+ , F-'!AJ$2-'F+ , F-'!AJ$3))</f>
        <v>1.3244482928084987E-2</v>
      </c>
      <c r="AK226" s="1" cm="1">
        <f t="array" ref="AK226">[1]!table_weight[GKReflexes]*(('F+ , F-'!AK$2-[1]!tbl_gk[[#This Row],[GKReflexes]])/('F+ , F-'!AK$2-'F+ , F-'!AK$3))</f>
        <v>2.55078930466822E-2</v>
      </c>
    </row>
    <row r="227" spans="1:37" x14ac:dyDescent="0.55000000000000004">
      <c r="A227" s="8">
        <f>[1]!tbl_gk[[#This Row],[ID]]</f>
        <v>190941</v>
      </c>
      <c r="B227" s="2" cm="1">
        <f t="array" ref="B227">[1]!table_weight[ValueEUR]*(('F+ , F-'!B$2-[1]!tbl_gk[[#This Row],[ValueEUR]])/('F+ , F-'!B$2-'F+ , F-'!B$3))</f>
        <v>5.5531872151526112E-3</v>
      </c>
      <c r="C227" s="2" cm="1">
        <f t="array" ref="C227">[1]!table_weight[WageEUR]*(('F+ , F-'!C$2-[1]!tbl_gk[[#This Row],[WageEUR]])/('F+ , F-'!C$2-'F+ , F-'!C$3))</f>
        <v>8.5283638974531593E-3</v>
      </c>
      <c r="D227" s="2" cm="1">
        <f t="array" ref="D227">[1]!table_weight[Crossing]*(('F+ , F-'!D$2-[1]!tbl_gk[[#This Row],[Crossing]])/('F+ , F-'!D$2-'F+ , F-'!D$3))</f>
        <v>3.6987814836757178E-2</v>
      </c>
      <c r="E227" s="2" cm="1">
        <f t="array" ref="E227">[1]!table_weight[Finishing]*(('F+ , F-'!E$2-[1]!tbl_gk[[#This Row],[Finishing]])/('F+ , F-'!E$2-'F+ , F-'!E$3))</f>
        <v>1.59720109522359E-2</v>
      </c>
      <c r="F227" s="2" cm="1">
        <f t="array" ref="F227">[1]!table_weight[HeadingAccuracy]*(('F+ , F-'!F$2-[1]!tbl_gk[[#This Row],[HeadingAccuracy]])/('F+ , F-'!F$2-'F+ , F-'!F$3))</f>
        <v>1.1691929585950599E-2</v>
      </c>
      <c r="G227" s="2" cm="1">
        <f t="array" ref="G227">[1]!table_weight[ShortPassing]*(('F+ , F-'!G$2-[1]!tbl_gk[[#This Row],[ShortPassing]])/('F+ , F-'!G$2-'F+ , F-'!G$3))</f>
        <v>4.6409239370648142E-2</v>
      </c>
      <c r="H227" s="2" cm="1">
        <f t="array" ref="H227">[1]!table_weight[Volleys]*(('F+ , F-'!H$2-[1]!tbl_gk[[#This Row],[Volleys]])/('F+ , F-'!H$2-'F+ , F-'!H$3))</f>
        <v>1.9675665665797848E-3</v>
      </c>
      <c r="I227" s="2" cm="1">
        <f t="array" ref="I227">[1]!table_weight[Dribbling]*(('F+ , F-'!I$2-[1]!tbl_gk[[#This Row],[Dribbling]])/('F+ , F-'!I$2-'F+ , F-'!I$3))</f>
        <v>2.0535442652874894E-2</v>
      </c>
      <c r="J227" s="2" cm="1">
        <f t="array" ref="J227">[1]!table_weight[Curve]*(('F+ , F-'!J$2-[1]!tbl_gk[[#This Row],[Curve]])/('F+ , F-'!J$2-'F+ , F-'!J$3))</f>
        <v>9.8029273569279467E-3</v>
      </c>
      <c r="K227" s="2" cm="1">
        <f t="array" ref="K227">[1]!table_weight[FKAccuracy]*(('F+ , F-'!K$2-[1]!tbl_gk[[#This Row],[FKAccuracy]])/('F+ , F-'!K$2-'F+ , F-'!K$3))</f>
        <v>8.9747490112564478E-3</v>
      </c>
      <c r="L227" s="2" cm="1">
        <f t="array" ref="L227">[1]!table_weight[LongPassing]*(('F+ , F-'!L$2-[1]!tbl_gk[[#This Row],[LongPassing]])/('F+ , F-'!L$2-'F+ , F-'!L$3))</f>
        <v>1.8949843502652941E-2</v>
      </c>
      <c r="M227" s="2" cm="1">
        <f t="array" ref="M227">[1]!table_weight[BallControl]*(('F+ , F-'!M$2-[1]!tbl_gk[[#This Row],[BallControl]])/('F+ , F-'!M$2-'F+ , F-'!M$3))</f>
        <v>1.1734538658785654E-2</v>
      </c>
      <c r="N227" s="2" cm="1">
        <f t="array" ref="N227">[1]!table_weight[Acceleration]*(('F+ , F-'!N$2-[1]!tbl_gk[[#This Row],[Acceleration]])/('F+ , F-'!N$2-'F+ , F-'!N$3))</f>
        <v>6.0881547629699816E-3</v>
      </c>
      <c r="O227" s="2" cm="1">
        <f t="array" ref="O227">[1]!table_weight[SprintSpeed]*(('F+ , F-'!O$2-[1]!tbl_gk[[#This Row],[SprintSpeed]])/('F+ , F-'!O$2-'F+ , F-'!O$3))</f>
        <v>5.9032552479464486E-3</v>
      </c>
      <c r="P227" s="2" cm="1">
        <f t="array" ref="P227">[1]!table_weight[Agility]*(('F+ , F-'!P$2-[1]!tbl_gk[[#This Row],[Agility]])/('F+ , F-'!P$2-'F+ , F-'!P$3))</f>
        <v>3.1592988696730611E-3</v>
      </c>
      <c r="Q227" s="2" cm="1">
        <f t="array" ref="Q227">[1]!table_weight[Reactions]*(('F+ , F-'!Q$2-[1]!tbl_gk[[#This Row],[Reactions]])/('F+ , F-'!Q$2-'F+ , F-'!Q$3))</f>
        <v>3.0938520004331294E-4</v>
      </c>
      <c r="R227" s="2" cm="1">
        <f t="array" ref="R227">[1]!table_weight[Balance]*(('F+ , F-'!R$2-[1]!tbl_gk[[#This Row],[Balance]])/('F+ , F-'!R$2-'F+ , F-'!R$3))</f>
        <v>1.8626251839342308E-3</v>
      </c>
      <c r="S227" s="2" cm="1">
        <f t="array" ref="S227">[1]!table_weight[ShotPower]*(('F+ , F-'!S$2-[1]!tbl_gk[[#This Row],[ShotPower]])/('F+ , F-'!S$2-'F+ , F-'!S$3))</f>
        <v>4.6747349128495319E-3</v>
      </c>
      <c r="T227" s="2" cm="1">
        <f t="array" ref="T227">[1]!table_weight[Jumping]*(('F+ , F-'!T$2-[1]!tbl_gk[[#This Row],[Jumping]])/('F+ , F-'!T$2-'F+ , F-'!T$3))</f>
        <v>1.2880653993738752E-3</v>
      </c>
      <c r="U227" s="2" cm="1">
        <f t="array" ref="U227">[1]!table_weight[Stamina]*(('F+ , F-'!U$2-[1]!tbl_gk[[#This Row],[Stamina]])/('F+ , F-'!U$2-'F+ , F-'!U$3))</f>
        <v>9.4458129287417498E-3</v>
      </c>
      <c r="V227" s="2" cm="1">
        <f t="array" ref="V227">[1]!table_weight[Strength]*(('F+ , F-'!V$2-[1]!tbl_gk[[#This Row],[Strength]])/('F+ , F-'!V$2-'F+ , F-'!V$3))</f>
        <v>2.662001825372675E-2</v>
      </c>
      <c r="W227" s="2" cm="1">
        <f t="array" ref="W227">[1]!table_weight[LongShots]*(('F+ , F-'!W$2-[1]!tbl_gk[[#This Row],[LongShots]])/('F+ , F-'!W$2-'F+ , F-'!W$3))</f>
        <v>8.0509323499075268E-3</v>
      </c>
      <c r="X227" s="2" cm="1">
        <f t="array" ref="X227">[1]!table_weight[Aggression]*(('F+ , F-'!X$2-[1]!tbl_gk[[#This Row],[Aggression]])/('F+ , F-'!X$2-'F+ , F-'!X$3))</f>
        <v>8.5184058411925615E-3</v>
      </c>
      <c r="Y227" s="2" cm="1">
        <f t="array" ref="Y227">[1]!table_weight[Interceptions]*(('F+ , F-'!Y$2-[1]!tbl_gk[[#This Row],[Interceptions]])/('F+ , F-'!Y$2-'F+ , F-'!Y$3))</f>
        <v>1.8006386330976187E-2</v>
      </c>
      <c r="Z227" s="2" cm="1">
        <f t="array" ref="Z227">[1]!table_weight[Positioning]*(('F+ , F-'!Z$2-[1]!tbl_gk[[#This Row],[Positioning]])/('F+ , F-'!Z$2-'F+ , F-'!Z$3))</f>
        <v>1.6267788932832863E-3</v>
      </c>
      <c r="AA227" s="2" cm="1">
        <f t="array" ref="AA227">[1]!table_weight[Vision]*(('F+ , F-'!AA$2-[1]!tbl_gk[[#This Row],[Vision]])/('F+ , F-'!AA$2-'F+ , F-'!AA$3))</f>
        <v>1.2067741608356128E-2</v>
      </c>
      <c r="AB227" s="2" cm="1">
        <f t="array" ref="AB227">[1]!table_weight[Penalties]*(('F+ , F-'!AB$2-[1]!tbl_gk[[#This Row],[Penalties]])/('F+ , F-'!AB$2-'F+ , F-'!AB$3))</f>
        <v>2.1139426260312223E-3</v>
      </c>
      <c r="AC227" s="2" cm="1">
        <f t="array" ref="AC227">[1]!table_weight[Composure]*(('F+ , F-'!AC$2-[1]!tbl_gk[[#This Row],[Composure]])/('F+ , F-'!AC$2-'F+ , F-'!AC$3))</f>
        <v>1.1742163440240354E-3</v>
      </c>
      <c r="AD227" s="2" cm="1">
        <f t="array" ref="AD227">[1]!table_weight[Marking]*(('F+ , F-'!AD$2-[1]!tbl_gk[[#This Row],[Marking]])/('F+ , F-'!AD$2-'F+ , F-'!AD$3))</f>
        <v>3.1549651263676225E-2</v>
      </c>
      <c r="AE227" s="2" cm="1">
        <f t="array" ref="AE227">[1]!table_weight[StandingTackle]*(('F+ , F-'!AE$2-[1]!tbl_gk[[#This Row],[StandingTackle]])/('F+ , F-'!AE$2-'F+ , F-'!AE$3))</f>
        <v>3.362528621523387E-2</v>
      </c>
      <c r="AF227" s="2" cm="1">
        <f t="array" ref="AF227">[1]!table_weight[SlidingTackle]*(('F+ , F-'!AF$2-[1]!tbl_gk[[#This Row],[SlidingTackle]])/('F+ , F-'!AF$2-'F+ , F-'!AF$3))</f>
        <v>8.9667429907290316E-3</v>
      </c>
      <c r="AG227" s="2" cm="1">
        <f t="array" ref="AG227">[1]!table_weight[GKDiving]*(('F+ , F-'!AG$2-[1]!tbl_gk[[#This Row],[GKDiving]])/('F+ , F-'!AG$2-'F+ , F-'!AG$3))</f>
        <v>1.0248707027684812E-2</v>
      </c>
      <c r="AH227" s="2" cm="1">
        <f t="array" ref="AH227">[1]!table_weight[GKHandling]*(('F+ , F-'!AH$2-[1]!tbl_gk[[#This Row],[GKHandling]])/('F+ , F-'!AH$2-'F+ , F-'!AH$3))</f>
        <v>2.3170989801722181E-2</v>
      </c>
      <c r="AI227" s="2" cm="1">
        <f t="array" ref="AI227">[1]!table_weight[GKKicking]*(('F+ , F-'!AI$2-[1]!tbl_gk[[#This Row],[GKKicking]])/('F+ , F-'!AI$2-'F+ , F-'!AI$3))</f>
        <v>2.1466382719805277E-2</v>
      </c>
      <c r="AJ227" s="2" cm="1">
        <f t="array" ref="AJ227">[1]!table_weight[GKPositioning]*(('F+ , F-'!AJ$2-[1]!tbl_gk[[#This Row],[GKPositioning]])/('F+ , F-'!AJ$2-'F+ , F-'!AJ$3))</f>
        <v>5.6762069691792807E-3</v>
      </c>
      <c r="AK227" s="2" cm="1">
        <f t="array" ref="AK227">[1]!table_weight[GKReflexes]*(('F+ , F-'!AK$2-[1]!tbl_gk[[#This Row],[GKReflexes]])/('F+ , F-'!AK$2-'F+ , F-'!AK$3))</f>
        <v>5.4659770814318998E-3</v>
      </c>
    </row>
    <row r="228" spans="1:37" x14ac:dyDescent="0.55000000000000004">
      <c r="A228" s="7">
        <f>[1]!tbl_gk[[#This Row],[ID]]</f>
        <v>190947</v>
      </c>
      <c r="B228" s="1" cm="1">
        <f t="array" ref="B228">[1]!table_weight[ValueEUR]*(('F+ , F-'!B$2-[1]!tbl_gk[[#This Row],[ValueEUR]])/('F+ , F-'!B$2-'F+ , F-'!B$3))</f>
        <v>2.8273689561890902E-4</v>
      </c>
      <c r="C228" s="1" cm="1">
        <f t="array" ref="C228">[1]!table_weight[WageEUR]*(('F+ , F-'!C$2-[1]!tbl_gk[[#This Row],[WageEUR]])/('F+ , F-'!C$2-'F+ , F-'!C$3))</f>
        <v>8.6066057680719962E-4</v>
      </c>
      <c r="D228" s="1" cm="1">
        <f t="array" ref="D228">[1]!table_weight[Crossing]*(('F+ , F-'!D$2-[1]!tbl_gk[[#This Row],[Crossing]])/('F+ , F-'!D$2-'F+ , F-'!D$3))</f>
        <v>3.5866971962916043E-2</v>
      </c>
      <c r="E228" s="1" cm="1">
        <f t="array" ref="E228">[1]!table_weight[Finishing]*(('F+ , F-'!E$2-[1]!tbl_gk[[#This Row],[Finishing]])/('F+ , F-'!E$2-'F+ , F-'!E$3))</f>
        <v>1.3975509583206414E-2</v>
      </c>
      <c r="F228" s="1" cm="1">
        <f t="array" ref="F228">[1]!table_weight[HeadingAccuracy]*(('F+ , F-'!F$2-[1]!tbl_gk[[#This Row],[HeadingAccuracy]])/('F+ , F-'!F$2-'F+ , F-'!F$3))</f>
        <v>8.7689471894629514E-3</v>
      </c>
      <c r="G228" s="1" cm="1">
        <f t="array" ref="G228">[1]!table_weight[ShortPassing]*(('F+ , F-'!G$2-[1]!tbl_gk[[#This Row],[ShortPassing]])/('F+ , F-'!G$2-'F+ , F-'!G$3))</f>
        <v>5.6253623479573515E-2</v>
      </c>
      <c r="H228" s="1" cm="1">
        <f t="array" ref="H228">[1]!table_weight[Volleys]*(('F+ , F-'!H$2-[1]!tbl_gk[[#This Row],[Volleys]])/('F+ , F-'!H$2-'F+ , F-'!H$3))</f>
        <v>1.5046097273845413E-3</v>
      </c>
      <c r="I228" s="1" cm="1">
        <f t="array" ref="I228">[1]!table_weight[Dribbling]*(('F+ , F-'!I$2-[1]!tbl_gk[[#This Row],[Dribbling]])/('F+ , F-'!I$2-'F+ , F-'!I$3))</f>
        <v>1.6623929766613008E-2</v>
      </c>
      <c r="J228" s="1" cm="1">
        <f t="array" ref="J228">[1]!table_weight[Curve]*(('F+ , F-'!J$2-[1]!tbl_gk[[#This Row],[Curve]])/('F+ , F-'!J$2-'F+ , F-'!J$3))</f>
        <v>9.1268634012777444E-3</v>
      </c>
      <c r="K228" s="1" cm="1">
        <f t="array" ref="K228">[1]!table_weight[FKAccuracy]*(('F+ , F-'!K$2-[1]!tbl_gk[[#This Row],[FKAccuracy]])/('F+ , F-'!K$2-'F+ , F-'!K$3))</f>
        <v>8.9747490112564478E-3</v>
      </c>
      <c r="L228" s="1" cm="1">
        <f t="array" ref="L228">[1]!table_weight[LongPassing]*(('F+ , F-'!L$2-[1]!tbl_gk[[#This Row],[LongPassing]])/('F+ , F-'!L$2-'F+ , F-'!L$3))</f>
        <v>2.2739812203183531E-2</v>
      </c>
      <c r="M228" s="1" cm="1">
        <f t="array" ref="M228">[1]!table_weight[BallControl]*(('F+ , F-'!M$2-[1]!tbl_gk[[#This Row],[BallControl]])/('F+ , F-'!M$2-'F+ , F-'!M$3))</f>
        <v>1.0865313572949679E-2</v>
      </c>
      <c r="N228" s="1" cm="1">
        <f t="array" ref="N228">[1]!table_weight[Acceleration]*(('F+ , F-'!N$2-[1]!tbl_gk[[#This Row],[Acceleration]])/('F+ , F-'!N$2-'F+ , F-'!N$3))</f>
        <v>3.8332826285366545E-3</v>
      </c>
      <c r="O228" s="1" cm="1">
        <f t="array" ref="O228">[1]!table_weight[SprintSpeed]*(('F+ , F-'!O$2-[1]!tbl_gk[[#This Row],[SprintSpeed]])/('F+ , F-'!O$2-'F+ , F-'!O$3))</f>
        <v>8.7143291755399956E-3</v>
      </c>
      <c r="P228" s="1" cm="1">
        <f t="array" ref="P228">[1]!table_weight[Agility]*(('F+ , F-'!P$2-[1]!tbl_gk[[#This Row],[Agility]])/('F+ , F-'!P$2-'F+ , F-'!P$3))</f>
        <v>3.744354215908813E-3</v>
      </c>
      <c r="Q228" s="1" cm="1">
        <f t="array" ref="Q228">[1]!table_weight[Reactions]*(('F+ , F-'!Q$2-[1]!tbl_gk[[#This Row],[Reactions]])/('F+ , F-'!Q$2-'F+ , F-'!Q$3))</f>
        <v>1.2891050001804705E-3</v>
      </c>
      <c r="R228" s="1" cm="1">
        <f t="array" ref="R228">[1]!table_weight[Balance]*(('F+ , F-'!R$2-[1]!tbl_gk[[#This Row],[Balance]])/('F+ , F-'!R$2-'F+ , F-'!R$3))</f>
        <v>7.4505007357369231E-4</v>
      </c>
      <c r="S228" s="1" cm="1">
        <f t="array" ref="S228">[1]!table_weight[ShotPower]*(('F+ , F-'!S$2-[1]!tbl_gk[[#This Row],[ShotPower]])/('F+ , F-'!S$2-'F+ , F-'!S$3))</f>
        <v>5.9732723886410689E-3</v>
      </c>
      <c r="T228" s="1" cm="1">
        <f t="array" ref="T228">[1]!table_weight[Jumping]*(('F+ , F-'!T$2-[1]!tbl_gk[[#This Row],[Jumping]])/('F+ , F-'!T$2-'F+ , F-'!T$3))</f>
        <v>2.2326466922480506E-3</v>
      </c>
      <c r="U228" s="1" cm="1">
        <f t="array" ref="U228">[1]!table_weight[Stamina]*(('F+ , F-'!U$2-[1]!tbl_gk[[#This Row],[Stamina]])/('F+ , F-'!U$2-'F+ , F-'!U$3))</f>
        <v>6.8696821299940002E-3</v>
      </c>
      <c r="V228" s="1" cm="1">
        <f t="array" ref="V228">[1]!table_weight[Strength]*(('F+ , F-'!V$2-[1]!tbl_gk[[#This Row],[Strength]])/('F+ , F-'!V$2-'F+ , F-'!V$3))</f>
        <v>5.3240036507453507E-3</v>
      </c>
      <c r="W228" s="1" cm="1">
        <f t="array" ref="W228">[1]!table_weight[LongShots]*(('F+ , F-'!W$2-[1]!tbl_gk[[#This Row],[LongShots]])/('F+ , F-'!W$2-'F+ , F-'!W$3))</f>
        <v>7.271809864432606E-3</v>
      </c>
      <c r="X228" s="1" cm="1">
        <f t="array" ref="X228">[1]!table_weight[Aggression]*(('F+ , F-'!X$2-[1]!tbl_gk[[#This Row],[Aggression]])/('F+ , F-'!X$2-'F+ , F-'!X$3))</f>
        <v>5.4761180407666456E-3</v>
      </c>
      <c r="Y228" s="1" cm="1">
        <f t="array" ref="Y228">[1]!table_weight[Interceptions]*(('F+ , F-'!Y$2-[1]!tbl_gk[[#This Row],[Interceptions]])/('F+ , F-'!Y$2-'F+ , F-'!Y$3))</f>
        <v>1.7313833010554024E-2</v>
      </c>
      <c r="Z228" s="1" cm="1">
        <f t="array" ref="Z228">[1]!table_weight[Positioning]*(('F+ , F-'!Z$2-[1]!tbl_gk[[#This Row],[Positioning]])/('F+ , F-'!Z$2-'F+ , F-'!Z$3))</f>
        <v>7.394449514924029E-4</v>
      </c>
      <c r="AA228" s="1" cm="1">
        <f t="array" ref="AA228">[1]!table_weight[Vision]*(('F+ , F-'!AA$2-[1]!tbl_gk[[#This Row],[Vision]])/('F+ , F-'!AA$2-'F+ , F-'!AA$3))</f>
        <v>1.3487475915221555E-2</v>
      </c>
      <c r="AB228" s="1" cm="1">
        <f t="array" ref="AB228">[1]!table_weight[Penalties]*(('F+ , F-'!AB$2-[1]!tbl_gk[[#This Row],[Penalties]])/('F+ , F-'!AB$2-'F+ , F-'!AB$3))</f>
        <v>2.4662663970364263E-3</v>
      </c>
      <c r="AC228" s="1" cm="1">
        <f t="array" ref="AC228">[1]!table_weight[Composure]*(('F+ , F-'!AC$2-[1]!tbl_gk[[#This Row],[Composure]])/('F+ , F-'!AC$2-'F+ , F-'!AC$3))</f>
        <v>8.0060205274366054E-4</v>
      </c>
      <c r="AD228" s="1" cm="1">
        <f t="array" ref="AD228">[1]!table_weight[Marking]*(('F+ , F-'!AD$2-[1]!tbl_gk[[#This Row],[Marking]])/('F+ , F-'!AD$2-'F+ , F-'!AD$3))</f>
        <v>2.8394686137308601E-2</v>
      </c>
      <c r="AE228" s="1" cm="1">
        <f t="array" ref="AE228">[1]!table_weight[StandingTackle]*(('F+ , F-'!AE$2-[1]!tbl_gk[[#This Row],[StandingTackle]])/('F+ , F-'!AE$2-'F+ , F-'!AE$3))</f>
        <v>2.465854322450484E-2</v>
      </c>
      <c r="AF228" s="1" cm="1">
        <f t="array" ref="AF228">[1]!table_weight[SlidingTackle]*(('F+ , F-'!AF$2-[1]!tbl_gk[[#This Row],[SlidingTackle]])/('F+ , F-'!AF$2-'F+ , F-'!AF$3))</f>
        <v>5.230600077925268E-3</v>
      </c>
      <c r="AG228" s="1" cm="1">
        <f t="array" ref="AG228">[1]!table_weight[GKDiving]*(('F+ , F-'!AG$2-[1]!tbl_gk[[#This Row],[GKDiving]])/('F+ , F-'!AG$2-'F+ , F-'!AG$3))</f>
        <v>4.0994828110739248E-2</v>
      </c>
      <c r="AH228" s="1" cm="1">
        <f t="array" ref="AH228">[1]!table_weight[GKHandling]*(('F+ , F-'!AH$2-[1]!tbl_gk[[#This Row],[GKHandling]])/('F+ , F-'!AH$2-'F+ , F-'!AH$3))</f>
        <v>4.4559595772542655E-2</v>
      </c>
      <c r="AI228" s="1" cm="1">
        <f t="array" ref="AI228">[1]!table_weight[GKKicking]*(('F+ , F-'!AI$2-[1]!tbl_gk[[#This Row],[GKKicking]])/('F+ , F-'!AI$2-'F+ , F-'!AI$3))</f>
        <v>2.6832978399756596E-2</v>
      </c>
      <c r="AJ228" s="1" cm="1">
        <f t="array" ref="AJ228">[1]!table_weight[GKPositioning]*(('F+ , F-'!AJ$2-[1]!tbl_gk[[#This Row],[GKPositioning]])/('F+ , F-'!AJ$2-'F+ , F-'!AJ$3))</f>
        <v>1.0721724275116419E-2</v>
      </c>
      <c r="AK228" s="1" cm="1">
        <f t="array" ref="AK228">[1]!table_weight[GKReflexes]*(('F+ , F-'!AK$2-[1]!tbl_gk[[#This Row],[GKReflexes]])/('F+ , F-'!AK$2-'F+ , F-'!AK$3))</f>
        <v>3.8261839570023298E-2</v>
      </c>
    </row>
    <row r="229" spans="1:37" x14ac:dyDescent="0.55000000000000004">
      <c r="A229" s="8">
        <f>[1]!tbl_gk[[#This Row],[ID]]</f>
        <v>191011</v>
      </c>
      <c r="B229" s="2" cm="1">
        <f t="array" ref="B229">[1]!table_weight[ValueEUR]*(('F+ , F-'!B$2-[1]!tbl_gk[[#This Row],[ValueEUR]])/('F+ , F-'!B$2-'F+ , F-'!B$3))</f>
        <v>6.7628443045963937E-4</v>
      </c>
      <c r="C229" s="2" cm="1">
        <f t="array" ref="C229">[1]!table_weight[WageEUR]*(('F+ , F-'!C$2-[1]!tbl_gk[[#This Row],[WageEUR]])/('F+ , F-'!C$2-'F+ , F-'!C$3))</f>
        <v>2.5819817304215988E-3</v>
      </c>
      <c r="D229" s="2" cm="1">
        <f t="array" ref="D229">[1]!table_weight[Crossing]*(('F+ , F-'!D$2-[1]!tbl_gk[[#This Row],[Crossing]])/('F+ , F-'!D$2-'F+ , F-'!D$3))</f>
        <v>3.5866971962916043E-2</v>
      </c>
      <c r="E229" s="2" cm="1">
        <f t="array" ref="E229">[1]!table_weight[Finishing]*(('F+ , F-'!E$2-[1]!tbl_gk[[#This Row],[Finishing]])/('F+ , F-'!E$2-'F+ , F-'!E$3))</f>
        <v>1.2977258898691668E-2</v>
      </c>
      <c r="F229" s="2" cm="1">
        <f t="array" ref="F229">[1]!table_weight[HeadingAccuracy]*(('F+ , F-'!F$2-[1]!tbl_gk[[#This Row],[HeadingAccuracy]])/('F+ , F-'!F$2-'F+ , F-'!F$3))</f>
        <v>1.08567917583827E-2</v>
      </c>
      <c r="G229" s="2" cm="1">
        <f t="array" ref="G229">[1]!table_weight[ShortPassing]*(('F+ , F-'!G$2-[1]!tbl_gk[[#This Row],[ShortPassing]])/('F+ , F-'!G$2-'F+ , F-'!G$3))</f>
        <v>4.3596558196669473E-2</v>
      </c>
      <c r="H229" s="2" cm="1">
        <f t="array" ref="H229">[1]!table_weight[Volleys]*(('F+ , F-'!H$2-[1]!tbl_gk[[#This Row],[Volleys]])/('F+ , F-'!H$2-'F+ , F-'!H$3))</f>
        <v>9.2591367839048701E-4</v>
      </c>
      <c r="I229" s="2" cm="1">
        <f t="array" ref="I229">[1]!table_weight[Dribbling]*(('F+ , F-'!I$2-[1]!tbl_gk[[#This Row],[Dribbling]])/('F+ , F-'!I$2-'F+ , F-'!I$3))</f>
        <v>1.6623929766613008E-2</v>
      </c>
      <c r="J229" s="2" cm="1">
        <f t="array" ref="J229">[1]!table_weight[Curve]*(('F+ , F-'!J$2-[1]!tbl_gk[[#This Row],[Curve]])/('F+ , F-'!J$2-'F+ , F-'!J$3))</f>
        <v>9.4648953791028455E-3</v>
      </c>
      <c r="K229" s="2" cm="1">
        <f t="array" ref="K229">[1]!table_weight[FKAccuracy]*(('F+ , F-'!K$2-[1]!tbl_gk[[#This Row],[FKAccuracy]])/('F+ , F-'!K$2-'F+ , F-'!K$3))</f>
        <v>9.2789777912990392E-3</v>
      </c>
      <c r="L229" s="2" cm="1">
        <f t="array" ref="L229">[1]!table_weight[LongPassing]*(('F+ , F-'!L$2-[1]!tbl_gk[[#This Row],[LongPassing]])/('F+ , F-'!L$2-'F+ , F-'!L$3))</f>
        <v>2.0032691702804539E-2</v>
      </c>
      <c r="M229" s="2" cm="1">
        <f t="array" ref="M229">[1]!table_weight[BallControl]*(('F+ , F-'!M$2-[1]!tbl_gk[[#This Row],[BallControl]])/('F+ , F-'!M$2-'F+ , F-'!M$3))</f>
        <v>1.0865313572949679E-2</v>
      </c>
      <c r="N229" s="2" cm="1">
        <f t="array" ref="N229">[1]!table_weight[Acceleration]*(('F+ , F-'!N$2-[1]!tbl_gk[[#This Row],[Acceleration]])/('F+ , F-'!N$2-'F+ , F-'!N$3))</f>
        <v>5.1862059091966504E-3</v>
      </c>
      <c r="O229" s="2" cm="1">
        <f t="array" ref="O229">[1]!table_weight[SprintSpeed]*(('F+ , F-'!O$2-[1]!tbl_gk[[#This Row],[SprintSpeed]])/('F+ , F-'!O$2-'F+ , F-'!O$3))</f>
        <v>5.3410404624277394E-3</v>
      </c>
      <c r="P229" s="2" cm="1">
        <f t="array" ref="P229">[1]!table_weight[Agility]*(('F+ , F-'!P$2-[1]!tbl_gk[[#This Row],[Agility]])/('F+ , F-'!P$2-'F+ , F-'!P$3))</f>
        <v>3.5103320774145116E-3</v>
      </c>
      <c r="Q229" s="2" cm="1">
        <f t="array" ref="Q229">[1]!table_weight[Reactions]*(('F+ , F-'!Q$2-[1]!tbl_gk[[#This Row],[Reactions]])/('F+ , F-'!Q$2-'F+ , F-'!Q$3))</f>
        <v>8.7659140012271992E-4</v>
      </c>
      <c r="R229" s="2" cm="1">
        <f t="array" ref="R229">[1]!table_weight[Balance]*(('F+ , F-'!R$2-[1]!tbl_gk[[#This Row],[Balance]])/('F+ , F-'!R$2-'F+ , F-'!R$3))</f>
        <v>2.1730627145899362E-3</v>
      </c>
      <c r="S229" s="2" cm="1">
        <f t="array" ref="S229">[1]!table_weight[ShotPower]*(('F+ , F-'!S$2-[1]!tbl_gk[[#This Row],[ShotPower]])/('F+ , F-'!S$2-'F+ , F-'!S$3))</f>
        <v>4.4150274176912247E-3</v>
      </c>
      <c r="T229" s="2" cm="1">
        <f t="array" ref="T229">[1]!table_weight[Jumping]*(('F+ , F-'!T$2-[1]!tbl_gk[[#This Row],[Jumping]])/('F+ , F-'!T$2-'F+ , F-'!T$3))</f>
        <v>2.3185177188729754E-3</v>
      </c>
      <c r="U229" s="2" cm="1">
        <f t="array" ref="U229">[1]!table_weight[Stamina]*(('F+ , F-'!U$2-[1]!tbl_gk[[#This Row],[Stamina]])/('F+ , F-'!U$2-'F+ , F-'!U$3))</f>
        <v>1.88916258574835E-2</v>
      </c>
      <c r="V229" s="2" cm="1">
        <f t="array" ref="V229">[1]!table_weight[Strength]*(('F+ , F-'!V$2-[1]!tbl_gk[[#This Row],[Strength]])/('F+ , F-'!V$2-'F+ , F-'!V$3))</f>
        <v>1.5084677010445158E-2</v>
      </c>
      <c r="W229" s="2" cm="1">
        <f t="array" ref="W229">[1]!table_weight[LongShots]*(('F+ , F-'!W$2-[1]!tbl_gk[[#This Row],[LongShots]])/('F+ , F-'!W$2-'F+ , F-'!W$3))</f>
        <v>6.7523948741159906E-3</v>
      </c>
      <c r="X229" s="2" cm="1">
        <f t="array" ref="X229">[1]!table_weight[Aggression]*(('F+ , F-'!X$2-[1]!tbl_gk[[#This Row],[Aggression]])/('F+ , F-'!X$2-'F+ , F-'!X$3))</f>
        <v>2.0079099482811037E-2</v>
      </c>
      <c r="Y229" s="2" cm="1">
        <f t="array" ref="Y229">[1]!table_weight[Interceptions]*(('F+ , F-'!Y$2-[1]!tbl_gk[[#This Row],[Interceptions]])/('F+ , F-'!Y$2-'F+ , F-'!Y$3))</f>
        <v>1.6621279690131864E-2</v>
      </c>
      <c r="Z229" s="2" cm="1">
        <f t="array" ref="Z229">[1]!table_weight[Positioning]*(('F+ , F-'!Z$2-[1]!tbl_gk[[#This Row],[Positioning]])/('F+ , F-'!Z$2-'F+ , F-'!Z$3))</f>
        <v>1.4788899029848058E-3</v>
      </c>
      <c r="AA229" s="2" cm="1">
        <f t="array" ref="AA229">[1]!table_weight[Vision]*(('F+ , F-'!AA$2-[1]!tbl_gk[[#This Row],[Vision]])/('F+ , F-'!AA$2-'F+ , F-'!AA$3))</f>
        <v>1.8456545989250551E-2</v>
      </c>
      <c r="AB229" s="2" cm="1">
        <f t="array" ref="AB229">[1]!table_weight[Penalties]*(('F+ , F-'!AB$2-[1]!tbl_gk[[#This Row],[Penalties]])/('F+ , F-'!AB$2-'F+ , F-'!AB$3))</f>
        <v>2.2313838830329571E-3</v>
      </c>
      <c r="AC229" s="2" cm="1">
        <f t="array" ref="AC229">[1]!table_weight[Composure]*(('F+ , F-'!AC$2-[1]!tbl_gk[[#This Row],[Composure]])/('F+ , F-'!AC$2-'F+ , F-'!AC$3))</f>
        <v>3.7361429128037491E-4</v>
      </c>
      <c r="AD229" s="2" cm="1">
        <f t="array" ref="AD229">[1]!table_weight[Marking]*(('F+ , F-'!AD$2-[1]!tbl_gk[[#This Row],[Marking]])/('F+ , F-'!AD$2-'F+ , F-'!AD$3))</f>
        <v>3.1549651263676221E-3</v>
      </c>
      <c r="AE229" s="2" cm="1">
        <f t="array" ref="AE229">[1]!table_weight[StandingTackle]*(('F+ , F-'!AE$2-[1]!tbl_gk[[#This Row],[StandingTackle]])/('F+ , F-'!AE$2-'F+ , F-'!AE$3))</f>
        <v>1.3450114486093548E-2</v>
      </c>
      <c r="AF229" s="2" cm="1">
        <f t="array" ref="AF229">[1]!table_weight[SlidingTackle]*(('F+ , F-'!AF$2-[1]!tbl_gk[[#This Row],[SlidingTackle]])/('F+ , F-'!AF$2-'F+ , F-'!AF$3))</f>
        <v>4.4833714953645158E-3</v>
      </c>
      <c r="AG229" s="2" cm="1">
        <f t="array" ref="AG229">[1]!table_weight[GKDiving]*(('F+ , F-'!AG$2-[1]!tbl_gk[[#This Row],[GKDiving]])/('F+ , F-'!AG$2-'F+ , F-'!AG$3))</f>
        <v>2.7329885407159499E-2</v>
      </c>
      <c r="AH229" s="2" cm="1">
        <f t="array" ref="AH229">[1]!table_weight[GKHandling]*(('F+ , F-'!AH$2-[1]!tbl_gk[[#This Row],[GKHandling]])/('F+ , F-'!AH$2-'F+ , F-'!AH$3))</f>
        <v>3.386529278713242E-2</v>
      </c>
      <c r="AI229" s="2" cm="1">
        <f t="array" ref="AI229">[1]!table_weight[GKKicking]*(('F+ , F-'!AI$2-[1]!tbl_gk[[#This Row],[GKKicking]])/('F+ , F-'!AI$2-'F+ , F-'!AI$3))</f>
        <v>2.0571950106480059E-2</v>
      </c>
      <c r="AJ229" s="2" cm="1">
        <f t="array" ref="AJ229">[1]!table_weight[GKPositioning]*(('F+ , F-'!AJ$2-[1]!tbl_gk[[#This Row],[GKPositioning]])/('F+ , F-'!AJ$2-'F+ , F-'!AJ$3))</f>
        <v>1.1983103601600703E-2</v>
      </c>
      <c r="AK229" s="2" cm="1">
        <f t="array" ref="AK229">[1]!table_weight[GKReflexes]*(('F+ , F-'!AK$2-[1]!tbl_gk[[#This Row],[GKReflexes]])/('F+ , F-'!AK$2-'F+ , F-'!AK$3))</f>
        <v>2.55078930466822E-2</v>
      </c>
    </row>
    <row r="230" spans="1:37" x14ac:dyDescent="0.55000000000000004">
      <c r="A230" s="7">
        <f>[1]!tbl_gk[[#This Row],[ID]]</f>
        <v>191528</v>
      </c>
      <c r="B230" s="1" cm="1">
        <f t="array" ref="B230">[1]!table_weight[ValueEUR]*(('F+ , F-'!B$2-[1]!tbl_gk[[#This Row],[ValueEUR]])/('F+ , F-'!B$2-'F+ , F-'!B$3))</f>
        <v>3.7348432718218329E-5</v>
      </c>
      <c r="C230" s="1" cm="1">
        <f t="array" ref="C230">[1]!table_weight[WageEUR]*(('F+ , F-'!C$2-[1]!tbl_gk[[#This Row],[WageEUR]])/('F+ , F-'!C$2-'F+ , F-'!C$3))</f>
        <v>3.9120935309418161E-4</v>
      </c>
      <c r="D230" s="1" cm="1">
        <f t="array" ref="D230">[1]!table_weight[Crossing]*(('F+ , F-'!D$2-[1]!tbl_gk[[#This Row],[Crossing]])/('F+ , F-'!D$2-'F+ , F-'!D$3))</f>
        <v>2.6900228972187034E-2</v>
      </c>
      <c r="E230" s="1" cm="1">
        <f t="array" ref="E230">[1]!table_weight[Finishing]*(('F+ , F-'!E$2-[1]!tbl_gk[[#This Row],[Finishing]])/('F+ , F-'!E$2-'F+ , F-'!E$3))</f>
        <v>1.4973760267721157E-2</v>
      </c>
      <c r="F230" s="1" cm="1">
        <f t="array" ref="F230">[1]!table_weight[HeadingAccuracy]*(('F+ , F-'!F$2-[1]!tbl_gk[[#This Row],[HeadingAccuracy]])/('F+ , F-'!F$2-'F+ , F-'!F$3))</f>
        <v>6.26353370675925E-3</v>
      </c>
      <c r="G230" s="1" cm="1">
        <f t="array" ref="G230">[1]!table_weight[ShortPassing]*(('F+ , F-'!G$2-[1]!tbl_gk[[#This Row],[ShortPassing]])/('F+ , F-'!G$2-'F+ , F-'!G$3))</f>
        <v>5.2034601718605494E-2</v>
      </c>
      <c r="H230" s="1" cm="1">
        <f t="array" ref="H230">[1]!table_weight[Volleys]*(('F+ , F-'!H$2-[1]!tbl_gk[[#This Row],[Volleys]])/('F+ , F-'!H$2-'F+ , F-'!H$3))</f>
        <v>1.2731313077869197E-3</v>
      </c>
      <c r="I230" s="1" cm="1">
        <f t="array" ref="I230">[1]!table_weight[Dribbling]*(('F+ , F-'!I$2-[1]!tbl_gk[[#This Row],[Dribbling]])/('F+ , F-'!I$2-'F+ , F-'!I$3))</f>
        <v>2.933634664696413E-3</v>
      </c>
      <c r="J230" s="1" cm="1">
        <f t="array" ref="J230">[1]!table_weight[Curve]*(('F+ , F-'!J$2-[1]!tbl_gk[[#This Row],[Curve]])/('F+ , F-'!J$2-'F+ , F-'!J$3))</f>
        <v>7.4367035121522358E-3</v>
      </c>
      <c r="K230" s="1" cm="1">
        <f t="array" ref="K230">[1]!table_weight[FKAccuracy]*(('F+ , F-'!K$2-[1]!tbl_gk[[#This Row],[FKAccuracy]])/('F+ , F-'!K$2-'F+ , F-'!K$3))</f>
        <v>7.6057195010647873E-3</v>
      </c>
      <c r="L230" s="1" cm="1">
        <f t="array" ref="L230">[1]!table_weight[LongPassing]*(('F+ , F-'!L$2-[1]!tbl_gk[[#This Row],[LongPassing]])/('F+ , F-'!L$2-'F+ , F-'!L$3))</f>
        <v>1.4077026601970757E-2</v>
      </c>
      <c r="M230" s="1" cm="1">
        <f t="array" ref="M230">[1]!table_weight[BallControl]*(('F+ , F-'!M$2-[1]!tbl_gk[[#This Row],[BallControl]])/('F+ , F-'!M$2-'F+ , F-'!M$3))</f>
        <v>6.0845756008518197E-3</v>
      </c>
      <c r="N230" s="1" cm="1">
        <f t="array" ref="N230">[1]!table_weight[Acceleration]*(('F+ , F-'!N$2-[1]!tbl_gk[[#This Row],[Acceleration]])/('F+ , F-'!N$2-'F+ , F-'!N$3))</f>
        <v>6.313641976413314E-3</v>
      </c>
      <c r="O230" s="1" cm="1">
        <f t="array" ref="O230">[1]!table_weight[SprintSpeed]*(('F+ , F-'!O$2-[1]!tbl_gk[[#This Row],[SprintSpeed]])/('F+ , F-'!O$2-'F+ , F-'!O$3))</f>
        <v>3.9355034986309663E-3</v>
      </c>
      <c r="P230" s="1" cm="1">
        <f t="array" ref="P230">[1]!table_weight[Agility]*(('F+ , F-'!P$2-[1]!tbl_gk[[#This Row],[Agility]])/('F+ , F-'!P$2-'F+ , F-'!P$3))</f>
        <v>1.4041328309658048E-3</v>
      </c>
      <c r="Q230" s="1" cm="1">
        <f t="array" ref="Q230">[1]!table_weight[Reactions]*(('F+ , F-'!Q$2-[1]!tbl_gk[[#This Row],[Reactions]])/('F+ , F-'!Q$2-'F+ , F-'!Q$3))</f>
        <v>1.4953618002093458E-3</v>
      </c>
      <c r="R230" s="1" cm="1">
        <f t="array" ref="R230">[1]!table_weight[Balance]*(('F+ , F-'!R$2-[1]!tbl_gk[[#This Row],[Balance]])/('F+ , F-'!R$2-'F+ , F-'!R$3))</f>
        <v>8.0713757970483338E-4</v>
      </c>
      <c r="S230" s="1" cm="1">
        <f t="array" ref="S230">[1]!table_weight[ShotPower]*(('F+ , F-'!S$2-[1]!tbl_gk[[#This Row],[ShotPower]])/('F+ , F-'!S$2-'F+ , F-'!S$3))</f>
        <v>7.271809864432606E-3</v>
      </c>
      <c r="T230" s="1" cm="1">
        <f t="array" ref="T230">[1]!table_weight[Jumping]*(('F+ , F-'!T$2-[1]!tbl_gk[[#This Row],[Jumping]])/('F+ , F-'!T$2-'F+ , F-'!T$3))</f>
        <v>1.6315495058735752E-3</v>
      </c>
      <c r="U230" s="1" cm="1">
        <f t="array" ref="U230">[1]!table_weight[Stamina]*(('F+ , F-'!U$2-[1]!tbl_gk[[#This Row],[Stamina]])/('F+ , F-'!U$2-'F+ , F-'!U$3))</f>
        <v>1.4598074526237249E-2</v>
      </c>
      <c r="V230" s="1" cm="1">
        <f t="array" ref="V230">[1]!table_weight[Strength]*(('F+ , F-'!V$2-[1]!tbl_gk[[#This Row],[Strength]])/('F+ , F-'!V$2-'F+ , F-'!V$3))</f>
        <v>2.4845350370144969E-2</v>
      </c>
      <c r="W230" s="1" cm="1">
        <f t="array" ref="W230">[1]!table_weight[LongShots]*(('F+ , F-'!W$2-[1]!tbl_gk[[#This Row],[LongShots]])/('F+ , F-'!W$2-'F+ , F-'!W$3))</f>
        <v>8.570347340224143E-3</v>
      </c>
      <c r="X230" s="1" cm="1">
        <f t="array" ref="X230">[1]!table_weight[Aggression]*(('F+ , F-'!X$2-[1]!tbl_gk[[#This Row],[Aggression]])/('F+ , F-'!X$2-'F+ , F-'!X$3))</f>
        <v>9.7353209613629272E-3</v>
      </c>
      <c r="Y230" s="1" cm="1">
        <f t="array" ref="Y230">[1]!table_weight[Interceptions]*(('F+ , F-'!Y$2-[1]!tbl_gk[[#This Row],[Interceptions]])/('F+ , F-'!Y$2-'F+ , F-'!Y$3))</f>
        <v>1.3158513088021059E-2</v>
      </c>
      <c r="Z230" s="1" cm="1">
        <f t="array" ref="Z230">[1]!table_weight[Positioning]*(('F+ , F-'!Z$2-[1]!tbl_gk[[#This Row],[Positioning]])/('F+ , F-'!Z$2-'F+ , F-'!Z$3))</f>
        <v>8.8733394179088337E-4</v>
      </c>
      <c r="AA230" s="1" cm="1">
        <f t="array" ref="AA230">[1]!table_weight[Vision]*(('F+ , F-'!AA$2-[1]!tbl_gk[[#This Row],[Vision]])/('F+ , F-'!AA$2-'F+ , F-'!AA$3))</f>
        <v>1.4197343068654267E-2</v>
      </c>
      <c r="AB230" s="1" cm="1">
        <f t="array" ref="AB230">[1]!table_weight[Penalties]*(('F+ , F-'!AB$2-[1]!tbl_gk[[#This Row],[Penalties]])/('F+ , F-'!AB$2-'F+ , F-'!AB$3))</f>
        <v>2.3096780543674466E-3</v>
      </c>
      <c r="AC230" s="1" cm="1">
        <f t="array" ref="AC230">[1]!table_weight[Composure]*(('F+ , F-'!AC$2-[1]!tbl_gk[[#This Row],[Composure]])/('F+ , F-'!AC$2-'F+ , F-'!AC$3))</f>
        <v>1.1208428738411248E-3</v>
      </c>
      <c r="AD230" s="1" cm="1">
        <f t="array" ref="AD230">[1]!table_weight[Marking]*(('F+ , F-'!AD$2-[1]!tbl_gk[[#This Row],[Marking]])/('F+ , F-'!AD$2-'F+ , F-'!AD$3))</f>
        <v>2.2084755884573357E-2</v>
      </c>
      <c r="AE230" s="1" cm="1">
        <f t="array" ref="AE230">[1]!table_weight[StandingTackle]*(('F+ , F-'!AE$2-[1]!tbl_gk[[#This Row],[StandingTackle]])/('F+ , F-'!AE$2-'F+ , F-'!AE$3))</f>
        <v>2.9141914719869356E-2</v>
      </c>
      <c r="AF230" s="1" cm="1">
        <f t="array" ref="AF230">[1]!table_weight[SlidingTackle]*(('F+ , F-'!AF$2-[1]!tbl_gk[[#This Row],[SlidingTackle]])/('F+ , F-'!AF$2-'F+ , F-'!AF$3))</f>
        <v>8.9667429907290316E-3</v>
      </c>
      <c r="AG230" s="1" cm="1">
        <f t="array" ref="AG230">[1]!table_weight[GKDiving]*(('F+ , F-'!AG$2-[1]!tbl_gk[[#This Row],[GKDiving]])/('F+ , F-'!AG$2-'F+ , F-'!AG$3))</f>
        <v>4.7827299462529123E-2</v>
      </c>
      <c r="AH230" s="1" cm="1">
        <f t="array" ref="AH230">[1]!table_weight[GKHandling]*(('F+ , F-'!AH$2-[1]!tbl_gk[[#This Row],[GKHandling]])/('F+ , F-'!AH$2-'F+ , F-'!AH$3))</f>
        <v>5.3471514927051197E-2</v>
      </c>
      <c r="AI230" s="1" cm="1">
        <f t="array" ref="AI230">[1]!table_weight[GKKicking]*(('F+ , F-'!AI$2-[1]!tbl_gk[[#This Row],[GKKicking]])/('F+ , F-'!AI$2-'F+ , F-'!AI$3))</f>
        <v>3.309400669303314E-2</v>
      </c>
      <c r="AJ230" s="1" cm="1">
        <f t="array" ref="AJ230">[1]!table_weight[GKPositioning]*(('F+ , F-'!AJ$2-[1]!tbl_gk[[#This Row],[GKPositioning]])/('F+ , F-'!AJ$2-'F+ , F-'!AJ$3))</f>
        <v>1.8290000234022125E-2</v>
      </c>
      <c r="AK230" s="1" cm="1">
        <f t="array" ref="AK230">[1]!table_weight[GKReflexes]*(('F+ , F-'!AK$2-[1]!tbl_gk[[#This Row],[GKReflexes]])/('F+ , F-'!AK$2-'F+ , F-'!AK$3))</f>
        <v>4.9193793732887098E-2</v>
      </c>
    </row>
    <row r="231" spans="1:37" x14ac:dyDescent="0.55000000000000004">
      <c r="A231" s="8">
        <f>[1]!tbl_gk[[#This Row],[ID]]</f>
        <v>191628</v>
      </c>
      <c r="B231" s="2" cm="1">
        <f t="array" ref="B231">[1]!table_weight[ValueEUR]*(('F+ , F-'!B$2-[1]!tbl_gk[[#This Row],[ValueEUR]])/('F+ , F-'!B$2-'F+ , F-'!B$3))</f>
        <v>2.8273689561890902E-4</v>
      </c>
      <c r="C231" s="2" cm="1">
        <f t="array" ref="C231">[1]!table_weight[WageEUR]*(('F+ , F-'!C$2-[1]!tbl_gk[[#This Row],[WageEUR]])/('F+ , F-'!C$2-'F+ , F-'!C$3))</f>
        <v>3.9120935309418161E-4</v>
      </c>
      <c r="D231" s="2" cm="1">
        <f t="array" ref="D231">[1]!table_weight[Crossing]*(('F+ , F-'!D$2-[1]!tbl_gk[[#This Row],[Crossing]])/('F+ , F-'!D$2-'F+ , F-'!D$3))</f>
        <v>3.6987814836757178E-2</v>
      </c>
      <c r="E231" s="2" cm="1">
        <f t="array" ref="E231">[1]!table_weight[Finishing]*(('F+ , F-'!E$2-[1]!tbl_gk[[#This Row],[Finishing]])/('F+ , F-'!E$2-'F+ , F-'!E$3))</f>
        <v>1.0980757529662181E-2</v>
      </c>
      <c r="F231" s="2" cm="1">
        <f t="array" ref="F231">[1]!table_weight[HeadingAccuracy]*(('F+ , F-'!F$2-[1]!tbl_gk[[#This Row],[HeadingAccuracy]])/('F+ , F-'!F$2-'F+ , F-'!F$3))</f>
        <v>9.1865161032469011E-3</v>
      </c>
      <c r="G231" s="2" cm="1">
        <f t="array" ref="G231">[1]!table_weight[ShortPassing]*(('F+ , F-'!G$2-[1]!tbl_gk[[#This Row],[ShortPassing]])/('F+ , F-'!G$2-'F+ , F-'!G$3))</f>
        <v>6.8910688762477551E-2</v>
      </c>
      <c r="H231" s="2" cm="1">
        <f t="array" ref="H231">[1]!table_weight[Volleys]*(('F+ , F-'!H$2-[1]!tbl_gk[[#This Row],[Volleys]])/('F+ , F-'!H$2-'F+ , F-'!H$3))</f>
        <v>1.3888705175857305E-3</v>
      </c>
      <c r="I231" s="2" cm="1">
        <f t="array" ref="I231">[1]!table_weight[Dribbling]*(('F+ , F-'!I$2-[1]!tbl_gk[[#This Row],[Dribbling]])/('F+ , F-'!I$2-'F+ , F-'!I$3))</f>
        <v>1.3690295101916595E-2</v>
      </c>
      <c r="J231" s="2" cm="1">
        <f t="array" ref="J231">[1]!table_weight[Curve]*(('F+ , F-'!J$2-[1]!tbl_gk[[#This Row],[Curve]])/('F+ , F-'!J$2-'F+ , F-'!J$3))</f>
        <v>9.1268634012777444E-3</v>
      </c>
      <c r="K231" s="2" cm="1">
        <f t="array" ref="K231">[1]!table_weight[FKAccuracy]*(('F+ , F-'!K$2-[1]!tbl_gk[[#This Row],[FKAccuracy]])/('F+ , F-'!K$2-'F+ , F-'!K$3))</f>
        <v>9.1268634012777444E-3</v>
      </c>
      <c r="L231" s="2" cm="1">
        <f t="array" ref="L231">[1]!table_weight[LongPassing]*(('F+ , F-'!L$2-[1]!tbl_gk[[#This Row],[LongPassing]])/('F+ , F-'!L$2-'F+ , F-'!L$3))</f>
        <v>2.9778325504168909E-2</v>
      </c>
      <c r="M231" s="2" cm="1">
        <f t="array" ref="M231">[1]!table_weight[BallControl]*(('F+ , F-'!M$2-[1]!tbl_gk[[#This Row],[BallControl]])/('F+ , F-'!M$2-'F+ , F-'!M$3))</f>
        <v>1.3907601373375588E-2</v>
      </c>
      <c r="N231" s="2" cm="1">
        <f t="array" ref="N231">[1]!table_weight[Acceleration]*(('F+ , F-'!N$2-[1]!tbl_gk[[#This Row],[Acceleration]])/('F+ , F-'!N$2-'F+ , F-'!N$3))</f>
        <v>3.6077954150933221E-3</v>
      </c>
      <c r="O231" s="2" cm="1">
        <f t="array" ref="O231">[1]!table_weight[SprintSpeed]*(('F+ , F-'!O$2-[1]!tbl_gk[[#This Row],[SprintSpeed]])/('F+ , F-'!O$2-'F+ , F-'!O$3))</f>
        <v>3.092181320352902E-3</v>
      </c>
      <c r="P231" s="2" cm="1">
        <f t="array" ref="P231">[1]!table_weight[Agility]*(('F+ , F-'!P$2-[1]!tbl_gk[[#This Row],[Agility]])/('F+ , F-'!P$2-'F+ , F-'!P$3))</f>
        <v>7.0206641548290242E-4</v>
      </c>
      <c r="Q231" s="2" cm="1">
        <f t="array" ref="Q231">[1]!table_weight[Reactions]*(('F+ , F-'!Q$2-[1]!tbl_gk[[#This Row],[Reactions]])/('F+ , F-'!Q$2-'F+ , F-'!Q$3))</f>
        <v>1.1859766001660328E-3</v>
      </c>
      <c r="R231" s="2" cm="1">
        <f t="array" ref="R231">[1]!table_weight[Balance]*(('F+ , F-'!R$2-[1]!tbl_gk[[#This Row],[Balance]])/('F+ , F-'!R$2-'F+ , F-'!R$3))</f>
        <v>1.5521876532785257E-3</v>
      </c>
      <c r="S231" s="2" cm="1">
        <f t="array" ref="S231">[1]!table_weight[ShotPower]*(('F+ , F-'!S$2-[1]!tbl_gk[[#This Row],[ShotPower]])/('F+ , F-'!S$2-'F+ , F-'!S$3))</f>
        <v>5.1941499031661464E-3</v>
      </c>
      <c r="T231" s="2" cm="1">
        <f t="array" ref="T231">[1]!table_weight[Jumping]*(('F+ , F-'!T$2-[1]!tbl_gk[[#This Row],[Jumping]])/('F+ , F-'!T$2-'F+ , F-'!T$3))</f>
        <v>8.5871026624925013E-4</v>
      </c>
      <c r="U231" s="2" cm="1">
        <f t="array" ref="U231">[1]!table_weight[Stamina]*(('F+ , F-'!U$2-[1]!tbl_gk[[#This Row],[Stamina]])/('F+ , F-'!U$2-'F+ , F-'!U$3))</f>
        <v>1.2021943727489499E-2</v>
      </c>
      <c r="V231" s="2" cm="1">
        <f t="array" ref="V231">[1]!table_weight[Strength]*(('F+ , F-'!V$2-[1]!tbl_gk[[#This Row],[Strength]])/('F+ , F-'!V$2-'F+ , F-'!V$3))</f>
        <v>2.9282020079099427E-2</v>
      </c>
      <c r="W231" s="2" cm="1">
        <f t="array" ref="W231">[1]!table_weight[LongShots]*(('F+ , F-'!W$2-[1]!tbl_gk[[#This Row],[LongShots]])/('F+ , F-'!W$2-'F+ , F-'!W$3))</f>
        <v>7.271809864432606E-3</v>
      </c>
      <c r="X231" s="2" cm="1">
        <f t="array" ref="X231">[1]!table_weight[Aggression]*(('F+ , F-'!X$2-[1]!tbl_gk[[#This Row],[Aggression]])/('F+ , F-'!X$2-'F+ , F-'!X$3))</f>
        <v>1.8253726802555489E-2</v>
      </c>
      <c r="Y231" s="2" cm="1">
        <f t="array" ref="Y231">[1]!table_weight[Interceptions]*(('F+ , F-'!Y$2-[1]!tbl_gk[[#This Row],[Interceptions]])/('F+ , F-'!Y$2-'F+ , F-'!Y$3))</f>
        <v>1.9391492971820509E-2</v>
      </c>
      <c r="Z231" s="2" cm="1">
        <f t="array" ref="Z231">[1]!table_weight[Positioning]*(('F+ , F-'!Z$2-[1]!tbl_gk[[#This Row],[Positioning]])/('F+ , F-'!Z$2-'F+ , F-'!Z$3))</f>
        <v>8.8733394179088337E-4</v>
      </c>
      <c r="AA231" s="2" cm="1">
        <f t="array" ref="AA231">[1]!table_weight[Vision]*(('F+ , F-'!AA$2-[1]!tbl_gk[[#This Row],[Vision]])/('F+ , F-'!AA$2-'F+ , F-'!AA$3))</f>
        <v>1.9876280296115975E-2</v>
      </c>
      <c r="AB231" s="2" cm="1">
        <f t="array" ref="AB231">[1]!table_weight[Penalties]*(('F+ , F-'!AB$2-[1]!tbl_gk[[#This Row],[Penalties]])/('F+ , F-'!AB$2-'F+ , F-'!AB$3))</f>
        <v>1.9182071976949979E-3</v>
      </c>
      <c r="AC231" s="2" cm="1">
        <f t="array" ref="AC231">[1]!table_weight[Composure]*(('F+ , F-'!AC$2-[1]!tbl_gk[[#This Row],[Composure]])/('F+ , F-'!AC$2-'F+ , F-'!AC$3))</f>
        <v>6.9385511237783919E-4</v>
      </c>
      <c r="AD231" s="2" cm="1">
        <f t="array" ref="AD231">[1]!table_weight[Marking]*(('F+ , F-'!AD$2-[1]!tbl_gk[[#This Row],[Marking]])/('F+ , F-'!AD$2-'F+ , F-'!AD$3))</f>
        <v>2.366223844775717E-2</v>
      </c>
      <c r="AE231" s="2" cm="1">
        <f t="array" ref="AE231">[1]!table_weight[StandingTackle]*(('F+ , F-'!AE$2-[1]!tbl_gk[[#This Row],[StandingTackle]])/('F+ , F-'!AE$2-'F+ , F-'!AE$3))</f>
        <v>2.9141914719869356E-2</v>
      </c>
      <c r="AF231" s="2" cm="1">
        <f t="array" ref="AF231">[1]!table_weight[SlidingTackle]*(('F+ , F-'!AF$2-[1]!tbl_gk[[#This Row],[SlidingTackle]])/('F+ , F-'!AF$2-'F+ , F-'!AF$3))</f>
        <v>1.0461200155850536E-2</v>
      </c>
      <c r="AG231" s="2" cm="1">
        <f t="array" ref="AG231">[1]!table_weight[GKDiving]*(('F+ , F-'!AG$2-[1]!tbl_gk[[#This Row],[GKDiving]])/('F+ , F-'!AG$2-'F+ , F-'!AG$3))</f>
        <v>3.4162356758949373E-2</v>
      </c>
      <c r="AH231" s="2" cm="1">
        <f t="array" ref="AH231">[1]!table_weight[GKHandling]*(('F+ , F-'!AH$2-[1]!tbl_gk[[#This Row],[GKHandling]])/('F+ , F-'!AH$2-'F+ , F-'!AH$3))</f>
        <v>3.5647676618034127E-2</v>
      </c>
      <c r="AI231" s="2" cm="1">
        <f t="array" ref="AI231">[1]!table_weight[GKKicking]*(('F+ , F-'!AI$2-[1]!tbl_gk[[#This Row],[GKKicking]])/('F+ , F-'!AI$2-'F+ , F-'!AI$3))</f>
        <v>2.3255247946455719E-2</v>
      </c>
      <c r="AJ231" s="2" cm="1">
        <f t="array" ref="AJ231">[1]!table_weight[GKPositioning]*(('F+ , F-'!AJ$2-[1]!tbl_gk[[#This Row],[GKPositioning]])/('F+ , F-'!AJ$2-'F+ , F-'!AJ$3))</f>
        <v>1.3875172591327129E-2</v>
      </c>
      <c r="AK231" s="2" cm="1">
        <f t="array" ref="AK231">[1]!table_weight[GKReflexes]*(('F+ , F-'!AK$2-[1]!tbl_gk[[#This Row],[GKReflexes]])/('F+ , F-'!AK$2-'F+ , F-'!AK$3))</f>
        <v>3.2795862488591399E-2</v>
      </c>
    </row>
    <row r="232" spans="1:37" x14ac:dyDescent="0.55000000000000004">
      <c r="A232" s="7">
        <f>[1]!tbl_gk[[#This Row],[ID]]</f>
        <v>191655</v>
      </c>
      <c r="B232" s="1" cm="1">
        <f t="array" ref="B232">[1]!table_weight[ValueEUR]*(('F+ , F-'!B$2-[1]!tbl_gk[[#This Row],[ValueEUR]])/('F+ , F-'!B$2-'F+ , F-'!B$3))</f>
        <v>2.5958704062827779E-4</v>
      </c>
      <c r="C232" s="1" cm="1">
        <f t="array" ref="C232">[1]!table_weight[WageEUR]*(('F+ , F-'!C$2-[1]!tbl_gk[[#This Row],[WageEUR]])/('F+ , F-'!C$2-'F+ , F-'!C$3))</f>
        <v>1.9560467654709084E-3</v>
      </c>
      <c r="D232" s="1" cm="1">
        <f t="array" ref="D232">[1]!table_weight[Crossing]*(('F+ , F-'!D$2-[1]!tbl_gk[[#This Row],[Crossing]])/('F+ , F-'!D$2-'F+ , F-'!D$3))</f>
        <v>3.3625286215233793E-2</v>
      </c>
      <c r="E232" s="1" cm="1">
        <f t="array" ref="E232">[1]!table_weight[Finishing]*(('F+ , F-'!E$2-[1]!tbl_gk[[#This Row],[Finishing]])/('F+ , F-'!E$2-'F+ , F-'!E$3))</f>
        <v>1.4973760267721157E-2</v>
      </c>
      <c r="F232" s="1" cm="1">
        <f t="array" ref="F232">[1]!table_weight[HeadingAccuracy]*(('F+ , F-'!F$2-[1]!tbl_gk[[#This Row],[HeadingAccuracy]])/('F+ , F-'!F$2-'F+ , F-'!F$3))</f>
        <v>1.1691929585950599E-2</v>
      </c>
      <c r="G232" s="1" cm="1">
        <f t="array" ref="G232">[1]!table_weight[ShortPassing]*(('F+ , F-'!G$2-[1]!tbl_gk[[#This Row],[ShortPassing]])/('F+ , F-'!G$2-'F+ , F-'!G$3))</f>
        <v>2.5314130565808078E-2</v>
      </c>
      <c r="H232" s="1" cm="1">
        <f t="array" ref="H232">[1]!table_weight[Volleys]*(('F+ , F-'!H$2-[1]!tbl_gk[[#This Row],[Volleys]])/('F+ , F-'!H$2-'F+ , F-'!H$3))</f>
        <v>1.3888705175857305E-3</v>
      </c>
      <c r="I232" s="1" cm="1">
        <f t="array" ref="I232">[1]!table_weight[Dribbling]*(('F+ , F-'!I$2-[1]!tbl_gk[[#This Row],[Dribbling]])/('F+ , F-'!I$2-'F+ , F-'!I$3))</f>
        <v>1.7601807988178481E-2</v>
      </c>
      <c r="J232" s="1" cm="1">
        <f t="array" ref="J232">[1]!table_weight[Curve]*(('F+ , F-'!J$2-[1]!tbl_gk[[#This Row],[Curve]])/('F+ , F-'!J$2-'F+ , F-'!J$3))</f>
        <v>8.9578474123651938E-3</v>
      </c>
      <c r="K232" s="1" cm="1">
        <f t="array" ref="K232">[1]!table_weight[FKAccuracy]*(('F+ , F-'!K$2-[1]!tbl_gk[[#This Row],[FKAccuracy]])/('F+ , F-'!K$2-'F+ , F-'!K$3))</f>
        <v>9.4310921813203358E-3</v>
      </c>
      <c r="L232" s="1" cm="1">
        <f t="array" ref="L232">[1]!table_weight[LongPassing]*(('F+ , F-'!L$2-[1]!tbl_gk[[#This Row],[LongPassing]])/('F+ , F-'!L$2-'F+ , F-'!L$3))</f>
        <v>2.3281236303259328E-2</v>
      </c>
      <c r="M232" s="1" cm="1">
        <f t="array" ref="M232">[1]!table_weight[BallControl]*(('F+ , F-'!M$2-[1]!tbl_gk[[#This Row],[BallControl]])/('F+ , F-'!M$2-'F+ , F-'!M$3))</f>
        <v>9.561475944195718E-3</v>
      </c>
      <c r="N232" s="1" cm="1">
        <f t="array" ref="N232">[1]!table_weight[Acceleration]*(('F+ , F-'!N$2-[1]!tbl_gk[[#This Row],[Acceleration]])/('F+ , F-'!N$2-'F+ , F-'!N$3))</f>
        <v>6.5391291898566463E-3</v>
      </c>
      <c r="O232" s="1" cm="1">
        <f t="array" ref="O232">[1]!table_weight[SprintSpeed]*(('F+ , F-'!O$2-[1]!tbl_gk[[#This Row],[SprintSpeed]])/('F+ , F-'!O$2-'F+ , F-'!O$3))</f>
        <v>8.1521143900212863E-3</v>
      </c>
      <c r="P232" s="1" cm="1">
        <f t="array" ref="P232">[1]!table_weight[Agility]*(('F+ , F-'!P$2-[1]!tbl_gk[[#This Row],[Agility]])/('F+ , F-'!P$2-'F+ , F-'!P$3))</f>
        <v>3.744354215908813E-3</v>
      </c>
      <c r="Q232" s="1" cm="1">
        <f t="array" ref="Q232">[1]!table_weight[Reactions]*(('F+ , F-'!Q$2-[1]!tbl_gk[[#This Row],[Reactions]])/('F+ , F-'!Q$2-'F+ , F-'!Q$3))</f>
        <v>1.1859766001660328E-3</v>
      </c>
      <c r="R232" s="1" cm="1">
        <f t="array" ref="R232">[1]!table_weight[Balance]*(('F+ , F-'!R$2-[1]!tbl_gk[[#This Row],[Balance]])/('F+ , F-'!R$2-'F+ , F-'!R$3))</f>
        <v>6.8296256744255124E-4</v>
      </c>
      <c r="S232" s="1" cm="1">
        <f t="array" ref="S232">[1]!table_weight[ShotPower]*(('F+ , F-'!S$2-[1]!tbl_gk[[#This Row],[ShotPower]])/('F+ , F-'!S$2-'F+ , F-'!S$3))</f>
        <v>5.1941499031661464E-3</v>
      </c>
      <c r="T232" s="1" cm="1">
        <f t="array" ref="T232">[1]!table_weight[Jumping]*(('F+ , F-'!T$2-[1]!tbl_gk[[#This Row],[Jumping]])/('F+ , F-'!T$2-'F+ , F-'!T$3))</f>
        <v>1.3739364259988001E-3</v>
      </c>
      <c r="U232" s="1" cm="1">
        <f t="array" ref="U232">[1]!table_weight[Stamina]*(('F+ , F-'!U$2-[1]!tbl_gk[[#This Row],[Stamina]])/('F+ , F-'!U$2-'F+ , F-'!U$3))</f>
        <v>8.5871026624924993E-3</v>
      </c>
      <c r="V232" s="1" cm="1">
        <f t="array" ref="V232">[1]!table_weight[Strength]*(('F+ , F-'!V$2-[1]!tbl_gk[[#This Row],[Strength]])/('F+ , F-'!V$2-'F+ , F-'!V$3))</f>
        <v>3.3718689788053882E-2</v>
      </c>
      <c r="W232" s="1" cm="1">
        <f t="array" ref="W232">[1]!table_weight[LongShots]*(('F+ , F-'!W$2-[1]!tbl_gk[[#This Row],[LongShots]])/('F+ , F-'!W$2-'F+ , F-'!W$3))</f>
        <v>6.4926873789576834E-3</v>
      </c>
      <c r="X232" s="1" cm="1">
        <f t="array" ref="X232">[1]!table_weight[Aggression]*(('F+ , F-'!X$2-[1]!tbl_gk[[#This Row],[Aggression]])/('F+ , F-'!X$2-'F+ , F-'!X$3))</f>
        <v>1.0952236081533291E-2</v>
      </c>
      <c r="Y232" s="1" cm="1">
        <f t="array" ref="Y232">[1]!table_weight[Interceptions]*(('F+ , F-'!Y$2-[1]!tbl_gk[[#This Row],[Interceptions]])/('F+ , F-'!Y$2-'F+ , F-'!Y$3))</f>
        <v>1.3158513088021059E-2</v>
      </c>
      <c r="Z232" s="1" cm="1">
        <f t="array" ref="Z232">[1]!table_weight[Positioning]*(('F+ , F-'!Z$2-[1]!tbl_gk[[#This Row],[Positioning]])/('F+ , F-'!Z$2-'F+ , F-'!Z$3))</f>
        <v>5.9155596119392221E-4</v>
      </c>
      <c r="AA232" s="1" cm="1">
        <f t="array" ref="AA232">[1]!table_weight[Vision]*(('F+ , F-'!AA$2-[1]!tbl_gk[[#This Row],[Vision]])/('F+ , F-'!AA$2-'F+ , F-'!AA$3))</f>
        <v>7.8085386877598468E-3</v>
      </c>
      <c r="AB232" s="1" cm="1">
        <f t="array" ref="AB232">[1]!table_weight[Penalties]*(('F+ , F-'!AB$2-[1]!tbl_gk[[#This Row],[Penalties]])/('F+ , F-'!AB$2-'F+ , F-'!AB$3))</f>
        <v>2.427119311369181E-3</v>
      </c>
      <c r="AC232" s="1" cm="1">
        <f t="array" ref="AC232">[1]!table_weight[Composure]*(('F+ , F-'!AC$2-[1]!tbl_gk[[#This Row],[Composure]])/('F+ , F-'!AC$2-'F+ , F-'!AC$3))</f>
        <v>5.3373470182910699E-4</v>
      </c>
      <c r="AD232" s="1" cm="1">
        <f t="array" ref="AD232">[1]!table_weight[Marking]*(('F+ , F-'!AD$2-[1]!tbl_gk[[#This Row],[Marking]])/('F+ , F-'!AD$2-'F+ , F-'!AD$3))</f>
        <v>2.366223844775717E-2</v>
      </c>
      <c r="AE232" s="1" cm="1">
        <f t="array" ref="AE232">[1]!table_weight[StandingTackle]*(('F+ , F-'!AE$2-[1]!tbl_gk[[#This Row],[StandingTackle]])/('F+ , F-'!AE$2-'F+ , F-'!AE$3))</f>
        <v>1.5691800233775807E-2</v>
      </c>
      <c r="AF232" s="1" cm="1">
        <f t="array" ref="AF232">[1]!table_weight[SlidingTackle]*(('F+ , F-'!AF$2-[1]!tbl_gk[[#This Row],[SlidingTackle]])/('F+ , F-'!AF$2-'F+ , F-'!AF$3))</f>
        <v>9.7139715732897855E-3</v>
      </c>
      <c r="AG232" s="1" cm="1">
        <f t="array" ref="AG232">[1]!table_weight[GKDiving]*(('F+ , F-'!AG$2-[1]!tbl_gk[[#This Row],[GKDiving]])/('F+ , F-'!AG$2-'F+ , F-'!AG$3))</f>
        <v>3.2454238921001903E-2</v>
      </c>
      <c r="AH232" s="1" cm="1">
        <f t="array" ref="AH232">[1]!table_weight[GKHandling]*(('F+ , F-'!AH$2-[1]!tbl_gk[[#This Row],[GKHandling]])/('F+ , F-'!AH$2-'F+ , F-'!AH$3))</f>
        <v>4.4559595772542655E-2</v>
      </c>
      <c r="AI232" s="1" cm="1">
        <f t="array" ref="AI232">[1]!table_weight[GKKicking]*(('F+ , F-'!AI$2-[1]!tbl_gk[[#This Row],[GKKicking]])/('F+ , F-'!AI$2-'F+ , F-'!AI$3))</f>
        <v>2.3255247946455719E-2</v>
      </c>
      <c r="AJ232" s="1" cm="1">
        <f t="array" ref="AJ232">[1]!table_weight[GKPositioning]*(('F+ , F-'!AJ$2-[1]!tbl_gk[[#This Row],[GKPositioning]])/('F+ , F-'!AJ$2-'F+ , F-'!AJ$3))</f>
        <v>1.2613793264842845E-2</v>
      </c>
      <c r="AK232" s="1" cm="1">
        <f t="array" ref="AK232">[1]!table_weight[GKReflexes]*(('F+ , F-'!AK$2-[1]!tbl_gk[[#This Row],[GKReflexes]])/('F+ , F-'!AK$2-'F+ , F-'!AK$3))</f>
        <v>3.0973870128114096E-2</v>
      </c>
    </row>
    <row r="233" spans="1:37" x14ac:dyDescent="0.55000000000000004">
      <c r="A233" s="8">
        <f>[1]!tbl_gk[[#This Row],[ID]]</f>
        <v>191685</v>
      </c>
      <c r="B233" s="2" cm="1">
        <f t="array" ref="B233">[1]!table_weight[ValueEUR]*(('F+ , F-'!B$2-[1]!tbl_gk[[#This Row],[ValueEUR]])/('F+ , F-'!B$2-'F+ , F-'!B$3))</f>
        <v>4.9386357313346557E-6</v>
      </c>
      <c r="C233" s="2" cm="1">
        <f t="array" ref="C233">[1]!table_weight[WageEUR]*(('F+ , F-'!C$2-[1]!tbl_gk[[#This Row],[WageEUR]])/('F+ , F-'!C$2-'F+ , F-'!C$3))</f>
        <v>3.1296748247534529E-5</v>
      </c>
      <c r="D233" s="2" cm="1">
        <f t="array" ref="D233">[1]!table_weight[Crossing]*(('F+ , F-'!D$2-[1]!tbl_gk[[#This Row],[Crossing]])/('F+ , F-'!D$2-'F+ , F-'!D$3))</f>
        <v>3.5866971962916043E-2</v>
      </c>
      <c r="E233" s="2" cm="1">
        <f t="array" ref="E233">[1]!table_weight[Finishing]*(('F+ , F-'!E$2-[1]!tbl_gk[[#This Row],[Finishing]])/('F+ , F-'!E$2-'F+ , F-'!E$3))</f>
        <v>1.59720109522359E-2</v>
      </c>
      <c r="F233" s="2" cm="1">
        <f t="array" ref="F233">[1]!table_weight[HeadingAccuracy]*(('F+ , F-'!F$2-[1]!tbl_gk[[#This Row],[HeadingAccuracy]])/('F+ , F-'!F$2-'F+ , F-'!F$3))</f>
        <v>1.1691929585950599E-2</v>
      </c>
      <c r="G233" s="2" cm="1">
        <f t="array" ref="G233">[1]!table_weight[ShortPassing]*(('F+ , F-'!G$2-[1]!tbl_gk[[#This Row],[ShortPassing]])/('F+ , F-'!G$2-'F+ , F-'!G$3))</f>
        <v>4.3596558196669473E-2</v>
      </c>
      <c r="H233" s="2" cm="1">
        <f t="array" ref="H233">[1]!table_weight[Volleys]*(('F+ , F-'!H$2-[1]!tbl_gk[[#This Row],[Volleys]])/('F+ , F-'!H$2-'F+ , F-'!H$3))</f>
        <v>1.7360881469821632E-3</v>
      </c>
      <c r="I233" s="2" cm="1">
        <f t="array" ref="I233">[1]!table_weight[Dribbling]*(('F+ , F-'!I$2-[1]!tbl_gk[[#This Row],[Dribbling]])/('F+ , F-'!I$2-'F+ , F-'!I$3))</f>
        <v>1.8579686209743949E-2</v>
      </c>
      <c r="J233" s="2" cm="1">
        <f t="array" ref="J233">[1]!table_weight[Curve]*(('F+ , F-'!J$2-[1]!tbl_gk[[#This Row],[Curve]])/('F+ , F-'!J$2-'F+ , F-'!J$3))</f>
        <v>9.9719433458404991E-3</v>
      </c>
      <c r="K233" s="2" cm="1">
        <f t="array" ref="K233">[1]!table_weight[FKAccuracy]*(('F+ , F-'!K$2-[1]!tbl_gk[[#This Row],[FKAccuracy]])/('F+ , F-'!K$2-'F+ , F-'!K$3))</f>
        <v>9.2789777912990392E-3</v>
      </c>
      <c r="L233" s="2" cm="1">
        <f t="array" ref="L233">[1]!table_weight[LongPassing]*(('F+ , F-'!L$2-[1]!tbl_gk[[#This Row],[LongPassing]])/('F+ , F-'!L$2-'F+ , F-'!L$3))</f>
        <v>1.8949843502652941E-2</v>
      </c>
      <c r="M233" s="2" cm="1">
        <f t="array" ref="M233">[1]!table_weight[BallControl]*(('F+ , F-'!M$2-[1]!tbl_gk[[#This Row],[BallControl]])/('F+ , F-'!M$2-'F+ , F-'!M$3))</f>
        <v>1.3907601373375588E-2</v>
      </c>
      <c r="N233" s="2" cm="1">
        <f t="array" ref="N233">[1]!table_weight[Acceleration]*(('F+ , F-'!N$2-[1]!tbl_gk[[#This Row],[Acceleration]])/('F+ , F-'!N$2-'F+ , F-'!N$3))</f>
        <v>5.637180336083316E-3</v>
      </c>
      <c r="O233" s="2" cm="1">
        <f t="array" ref="O233">[1]!table_weight[SprintSpeed]*(('F+ , F-'!O$2-[1]!tbl_gk[[#This Row],[SprintSpeed]])/('F+ , F-'!O$2-'F+ , F-'!O$3))</f>
        <v>5.9032552479464486E-3</v>
      </c>
      <c r="P233" s="2" cm="1">
        <f t="array" ref="P233">[1]!table_weight[Agility]*(('F+ , F-'!P$2-[1]!tbl_gk[[#This Row],[Agility]])/('F+ , F-'!P$2-'F+ , F-'!P$3))</f>
        <v>3.2763099389202109E-3</v>
      </c>
      <c r="Q233" s="2" cm="1">
        <f t="array" ref="Q233">[1]!table_weight[Reactions]*(('F+ , F-'!Q$2-[1]!tbl_gk[[#This Row],[Reactions]])/('F+ , F-'!Q$2-'F+ , F-'!Q$3))</f>
        <v>1.9594396002743149E-3</v>
      </c>
      <c r="R233" s="2" cm="1">
        <f t="array" ref="R233">[1]!table_weight[Balance]*(('F+ , F-'!R$2-[1]!tbl_gk[[#This Row],[Balance]])/('F+ , F-'!R$2-'F+ , F-'!R$3))</f>
        <v>8.0713757970483338E-4</v>
      </c>
      <c r="S233" s="2" cm="1">
        <f t="array" ref="S233">[1]!table_weight[ShotPower]*(('F+ , F-'!S$2-[1]!tbl_gk[[#This Row],[ShotPower]])/('F+ , F-'!S$2-'F+ , F-'!S$3))</f>
        <v>7.0121023692742987E-3</v>
      </c>
      <c r="T233" s="2" cm="1">
        <f t="array" ref="T233">[1]!table_weight[Jumping]*(('F+ , F-'!T$2-[1]!tbl_gk[[#This Row],[Jumping]])/('F+ , F-'!T$2-'F+ , F-'!T$3))</f>
        <v>2.6620018253726754E-3</v>
      </c>
      <c r="U233" s="2" cm="1">
        <f t="array" ref="U233">[1]!table_weight[Stamina]*(('F+ , F-'!U$2-[1]!tbl_gk[[#This Row],[Stamina]])/('F+ , F-'!U$2-'F+ , F-'!U$3))</f>
        <v>0</v>
      </c>
      <c r="V233" s="2" cm="1">
        <f t="array" ref="V233">[1]!table_weight[Strength]*(('F+ , F-'!V$2-[1]!tbl_gk[[#This Row],[Strength]])/('F+ , F-'!V$2-'F+ , F-'!V$3))</f>
        <v>2.2183348544772292E-2</v>
      </c>
      <c r="W233" s="2" cm="1">
        <f t="array" ref="W233">[1]!table_weight[LongShots]*(('F+ , F-'!W$2-[1]!tbl_gk[[#This Row],[LongShots]])/('F+ , F-'!W$2-'F+ , F-'!W$3))</f>
        <v>8.3106398450658349E-3</v>
      </c>
      <c r="X233" s="2" cm="1">
        <f t="array" ref="X233">[1]!table_weight[Aggression]*(('F+ , F-'!X$2-[1]!tbl_gk[[#This Row],[Aggression]])/('F+ , F-'!X$2-'F+ , F-'!X$3))</f>
        <v>8.5184058411925615E-3</v>
      </c>
      <c r="Y233" s="2" cm="1">
        <f t="array" ref="Y233">[1]!table_weight[Interceptions]*(('F+ , F-'!Y$2-[1]!tbl_gk[[#This Row],[Interceptions]])/('F+ , F-'!Y$2-'F+ , F-'!Y$3))</f>
        <v>1.3851066408443219E-2</v>
      </c>
      <c r="Z233" s="2" cm="1">
        <f t="array" ref="Z233">[1]!table_weight[Positioning]*(('F+ , F-'!Z$2-[1]!tbl_gk[[#This Row],[Positioning]])/('F+ , F-'!Z$2-'F+ , F-'!Z$3))</f>
        <v>1.1831119223878444E-3</v>
      </c>
      <c r="AA233" s="2" cm="1">
        <f t="array" ref="AA233">[1]!table_weight[Vision]*(('F+ , F-'!AA$2-[1]!tbl_gk[[#This Row],[Vision]])/('F+ , F-'!AA$2-'F+ , F-'!AA$3))</f>
        <v>2.6974951830443111E-2</v>
      </c>
      <c r="AB233" s="2" cm="1">
        <f t="array" ref="AB233">[1]!table_weight[Penalties]*(('F+ , F-'!AB$2-[1]!tbl_gk[[#This Row],[Penalties]])/('F+ , F-'!AB$2-'F+ , F-'!AB$3))</f>
        <v>2.427119311369181E-3</v>
      </c>
      <c r="AC233" s="2" cm="1">
        <f t="array" ref="AC233">[1]!table_weight[Composure]*(('F+ , F-'!AC$2-[1]!tbl_gk[[#This Row],[Composure]])/('F+ , F-'!AC$2-'F+ , F-'!AC$3))</f>
        <v>1.441083694938589E-3</v>
      </c>
      <c r="AD233" s="2" cm="1">
        <f t="array" ref="AD233">[1]!table_weight[Marking]*(('F+ , F-'!AD$2-[1]!tbl_gk[[#This Row],[Marking]])/('F+ , F-'!AD$2-'F+ , F-'!AD$3))</f>
        <v>2.366223844775717E-2</v>
      </c>
      <c r="AE233" s="2" cm="1">
        <f t="array" ref="AE233">[1]!table_weight[StandingTackle]*(('F+ , F-'!AE$2-[1]!tbl_gk[[#This Row],[StandingTackle]])/('F+ , F-'!AE$2-'F+ , F-'!AE$3))</f>
        <v>2.465854322450484E-2</v>
      </c>
      <c r="AF233" s="2" cm="1">
        <f t="array" ref="AF233">[1]!table_weight[SlidingTackle]*(('F+ , F-'!AF$2-[1]!tbl_gk[[#This Row],[SlidingTackle]])/('F+ , F-'!AF$2-'F+ , F-'!AF$3))</f>
        <v>9.7139715732897855E-3</v>
      </c>
      <c r="AG233" s="2" cm="1">
        <f t="array" ref="AG233">[1]!table_weight[GKDiving]*(('F+ , F-'!AG$2-[1]!tbl_gk[[#This Row],[GKDiving]])/('F+ , F-'!AG$2-'F+ , F-'!AG$3))</f>
        <v>5.1243535138424057E-2</v>
      </c>
      <c r="AH233" s="2" cm="1">
        <f t="array" ref="AH233">[1]!table_weight[GKHandling]*(('F+ , F-'!AH$2-[1]!tbl_gk[[#This Row],[GKHandling]])/('F+ , F-'!AH$2-'F+ , F-'!AH$3))</f>
        <v>5.8818666419756312E-2</v>
      </c>
      <c r="AI233" s="2" cm="1">
        <f t="array" ref="AI233">[1]!table_weight[GKKicking]*(('F+ , F-'!AI$2-[1]!tbl_gk[[#This Row],[GKKicking]])/('F+ , F-'!AI$2-'F+ , F-'!AI$3))</f>
        <v>3.2199574079707916E-2</v>
      </c>
      <c r="AJ233" s="2" cm="1">
        <f t="array" ref="AJ233">[1]!table_weight[GKPositioning]*(('F+ , F-'!AJ$2-[1]!tbl_gk[[#This Row],[GKPositioning]])/('F+ , F-'!AJ$2-'F+ , F-'!AJ$3))</f>
        <v>2.2074138213474981E-2</v>
      </c>
      <c r="AK233" s="2" cm="1">
        <f t="array" ref="AK233">[1]!table_weight[GKReflexes]*(('F+ , F-'!AK$2-[1]!tbl_gk[[#This Row],[GKReflexes]])/('F+ , F-'!AK$2-'F+ , F-'!AK$3))</f>
        <v>5.64817631747963E-2</v>
      </c>
    </row>
    <row r="234" spans="1:37" x14ac:dyDescent="0.55000000000000004">
      <c r="A234" s="7">
        <f>[1]!tbl_gk[[#This Row],[ID]]</f>
        <v>191827</v>
      </c>
      <c r="B234" s="1" cm="1">
        <f t="array" ref="B234">[1]!table_weight[ValueEUR]*(('F+ , F-'!B$2-[1]!tbl_gk[[#This Row],[ValueEUR]])/('F+ , F-'!B$2-'F+ , F-'!B$3))</f>
        <v>1.5741901393629213E-5</v>
      </c>
      <c r="C234" s="1" cm="1">
        <f t="array" ref="C234">[1]!table_weight[WageEUR]*(('F+ , F-'!C$2-[1]!tbl_gk[[#This Row],[WageEUR]])/('F+ , F-'!C$2-'F+ , F-'!C$3))</f>
        <v>7.04176835569527E-5</v>
      </c>
      <c r="D234" s="1" cm="1">
        <f t="array" ref="D234">[1]!table_weight[Crossing]*(('F+ , F-'!D$2-[1]!tbl_gk[[#This Row],[Crossing]])/('F+ , F-'!D$2-'F+ , F-'!D$3))</f>
        <v>3.4746129089074922E-2</v>
      </c>
      <c r="E234" s="1" cm="1">
        <f t="array" ref="E234">[1]!table_weight[Finishing]*(('F+ , F-'!E$2-[1]!tbl_gk[[#This Row],[Finishing]])/('F+ , F-'!E$2-'F+ , F-'!E$3))</f>
        <v>1.59720109522359E-2</v>
      </c>
      <c r="F234" s="1" cm="1">
        <f t="array" ref="F234">[1]!table_weight[HeadingAccuracy]*(('F+ , F-'!F$2-[1]!tbl_gk[[#This Row],[HeadingAccuracy]])/('F+ , F-'!F$2-'F+ , F-'!F$3))</f>
        <v>1.1691929585950599E-2</v>
      </c>
      <c r="G234" s="1" cm="1">
        <f t="array" ref="G234">[1]!table_weight[ShortPassing]*(('F+ , F-'!G$2-[1]!tbl_gk[[#This Row],[ShortPassing]])/('F+ , F-'!G$2-'F+ , F-'!G$3))</f>
        <v>2.5314130565808078E-2</v>
      </c>
      <c r="H234" s="1" cm="1">
        <f t="array" ref="H234">[1]!table_weight[Volleys]*(('F+ , F-'!H$2-[1]!tbl_gk[[#This Row],[Volleys]])/('F+ , F-'!H$2-'F+ , F-'!H$3))</f>
        <v>1.2731313077869197E-3</v>
      </c>
      <c r="I234" s="1" cm="1">
        <f t="array" ref="I234">[1]!table_weight[Dribbling]*(('F+ , F-'!I$2-[1]!tbl_gk[[#This Row],[Dribbling]])/('F+ , F-'!I$2-'F+ , F-'!I$3))</f>
        <v>1.8579686209743949E-2</v>
      </c>
      <c r="J234" s="1" cm="1">
        <f t="array" ref="J234">[1]!table_weight[Curve]*(('F+ , F-'!J$2-[1]!tbl_gk[[#This Row],[Curve]])/('F+ , F-'!J$2-'F+ , F-'!J$3))</f>
        <v>9.8029273569279467E-3</v>
      </c>
      <c r="K234" s="1" cm="1">
        <f t="array" ref="K234">[1]!table_weight[FKAccuracy]*(('F+ , F-'!K$2-[1]!tbl_gk[[#This Row],[FKAccuracy]])/('F+ , F-'!K$2-'F+ , F-'!K$3))</f>
        <v>9.2789777912990392E-3</v>
      </c>
      <c r="L234" s="1" cm="1">
        <f t="array" ref="L234">[1]!table_weight[LongPassing]*(('F+ , F-'!L$2-[1]!tbl_gk[[#This Row],[LongPassing]])/('F+ , F-'!L$2-'F+ , F-'!L$3))</f>
        <v>1.3535602501894959E-2</v>
      </c>
      <c r="M234" s="1" cm="1">
        <f t="array" ref="M234">[1]!table_weight[BallControl]*(('F+ , F-'!M$2-[1]!tbl_gk[[#This Row],[BallControl]])/('F+ , F-'!M$2-'F+ , F-'!M$3))</f>
        <v>6.0845756008518197E-3</v>
      </c>
      <c r="N234" s="1" cm="1">
        <f t="array" ref="N234">[1]!table_weight[Acceleration]*(('F+ , F-'!N$2-[1]!tbl_gk[[#This Row],[Acceleration]])/('F+ , F-'!N$2-'F+ , F-'!N$3))</f>
        <v>2.480359347876659E-3</v>
      </c>
      <c r="O234" s="1" cm="1">
        <f t="array" ref="O234">[1]!table_weight[SprintSpeed]*(('F+ , F-'!O$2-[1]!tbl_gk[[#This Row],[SprintSpeed]])/('F+ , F-'!O$2-'F+ , F-'!O$3))</f>
        <v>2.2488591420748378E-3</v>
      </c>
      <c r="P234" s="1" cm="1">
        <f t="array" ref="P234">[1]!table_weight[Agility]*(('F+ , F-'!P$2-[1]!tbl_gk[[#This Row],[Agility]])/('F+ , F-'!P$2-'F+ , F-'!P$3))</f>
        <v>1.6381549694601055E-3</v>
      </c>
      <c r="Q234" s="1" cm="1">
        <f t="array" ref="Q234">[1]!table_weight[Reactions]*(('F+ , F-'!Q$2-[1]!tbl_gk[[#This Row],[Reactions]])/('F+ , F-'!Q$2-'F+ , F-'!Q$3))</f>
        <v>1.6500544002310022E-3</v>
      </c>
      <c r="R234" s="1" cm="1">
        <f t="array" ref="R234">[1]!table_weight[Balance]*(('F+ , F-'!R$2-[1]!tbl_gk[[#This Row],[Balance]])/('F+ , F-'!R$2-'F+ , F-'!R$3))</f>
        <v>6.2087506131141027E-4</v>
      </c>
      <c r="S234" s="1" cm="1">
        <f t="array" ref="S234">[1]!table_weight[ShotPower]*(('F+ , F-'!S$2-[1]!tbl_gk[[#This Row],[ShotPower]])/('F+ , F-'!S$2-'F+ , F-'!S$3))</f>
        <v>5.1941499031661464E-3</v>
      </c>
      <c r="T234" s="1" cm="1">
        <f t="array" ref="T234">[1]!table_weight[Jumping]*(('F+ , F-'!T$2-[1]!tbl_gk[[#This Row],[Jumping]])/('F+ , F-'!T$2-'F+ , F-'!T$3))</f>
        <v>2.5761307987477505E-3</v>
      </c>
      <c r="U234" s="1" cm="1">
        <f t="array" ref="U234">[1]!table_weight[Stamina]*(('F+ , F-'!U$2-[1]!tbl_gk[[#This Row],[Stamina]])/('F+ , F-'!U$2-'F+ , F-'!U$3))</f>
        <v>1.288065399373875E-2</v>
      </c>
      <c r="V234" s="1" cm="1">
        <f t="array" ref="V234">[1]!table_weight[Strength]*(('F+ , F-'!V$2-[1]!tbl_gk[[#This Row],[Strength]])/('F+ , F-'!V$2-'F+ , F-'!V$3))</f>
        <v>4.8803366798499039E-2</v>
      </c>
      <c r="W234" s="1" cm="1">
        <f t="array" ref="W234">[1]!table_weight[LongShots]*(('F+ , F-'!W$2-[1]!tbl_gk[[#This Row],[LongShots]])/('F+ , F-'!W$2-'F+ , F-'!W$3))</f>
        <v>8.8300548353824494E-3</v>
      </c>
      <c r="X234" s="1" cm="1">
        <f t="array" ref="X234">[1]!table_weight[Aggression]*(('F+ , F-'!X$2-[1]!tbl_gk[[#This Row],[Aggression]])/('F+ , F-'!X$2-'F+ , F-'!X$3))</f>
        <v>6.0845756008518293E-3</v>
      </c>
      <c r="Y234" s="1" cm="1">
        <f t="array" ref="Y234">[1]!table_weight[Interceptions]*(('F+ , F-'!Y$2-[1]!tbl_gk[[#This Row],[Interceptions]])/('F+ , F-'!Y$2-'F+ , F-'!Y$3))</f>
        <v>2.2161706253509151E-2</v>
      </c>
      <c r="Z234" s="1" cm="1">
        <f t="array" ref="Z234">[1]!table_weight[Positioning]*(('F+ , F-'!Z$2-[1]!tbl_gk[[#This Row],[Positioning]])/('F+ , F-'!Z$2-'F+ , F-'!Z$3))</f>
        <v>8.8733394179088337E-4</v>
      </c>
      <c r="AA234" s="1" cm="1">
        <f t="array" ref="AA234">[1]!table_weight[Vision]*(('F+ , F-'!AA$2-[1]!tbl_gk[[#This Row],[Vision]])/('F+ , F-'!AA$2-'F+ , F-'!AA$3))</f>
        <v>4.9690700740289938E-3</v>
      </c>
      <c r="AB234" s="1" cm="1">
        <f t="array" ref="AB234">[1]!table_weight[Penalties]*(('F+ , F-'!AB$2-[1]!tbl_gk[[#This Row],[Penalties]])/('F+ , F-'!AB$2-'F+ , F-'!AB$3))</f>
        <v>1.8790601120277533E-3</v>
      </c>
      <c r="AC234" s="1" cm="1">
        <f t="array" ref="AC234">[1]!table_weight[Composure]*(('F+ , F-'!AC$2-[1]!tbl_gk[[#This Row],[Composure]])/('F+ , F-'!AC$2-'F+ , F-'!AC$3))</f>
        <v>1.3343367545727675E-3</v>
      </c>
      <c r="AD234" s="1" cm="1">
        <f t="array" ref="AD234">[1]!table_weight[Marking]*(('F+ , F-'!AD$2-[1]!tbl_gk[[#This Row],[Marking]])/('F+ , F-'!AD$2-'F+ , F-'!AD$3))</f>
        <v>2.9972168700492414E-2</v>
      </c>
      <c r="AE234" s="1" cm="1">
        <f t="array" ref="AE234">[1]!table_weight[StandingTackle]*(('F+ , F-'!AE$2-[1]!tbl_gk[[#This Row],[StandingTackle]])/('F+ , F-'!AE$2-'F+ , F-'!AE$3))</f>
        <v>8.9667429907290316E-3</v>
      </c>
      <c r="AF234" s="1" cm="1">
        <f t="array" ref="AF234">[1]!table_weight[SlidingTackle]*(('F+ , F-'!AF$2-[1]!tbl_gk[[#This Row],[SlidingTackle]])/('F+ , F-'!AF$2-'F+ , F-'!AF$3))</f>
        <v>4.4833714953645158E-3</v>
      </c>
      <c r="AG234" s="1" cm="1">
        <f t="array" ref="AG234">[1]!table_weight[GKDiving]*(('F+ , F-'!AG$2-[1]!tbl_gk[[#This Row],[GKDiving]])/('F+ , F-'!AG$2-'F+ , F-'!AG$3))</f>
        <v>3.7578592434844307E-2</v>
      </c>
      <c r="AH234" s="1" cm="1">
        <f t="array" ref="AH234">[1]!table_weight[GKHandling]*(('F+ , F-'!AH$2-[1]!tbl_gk[[#This Row],[GKHandling]])/('F+ , F-'!AH$2-'F+ , F-'!AH$3))</f>
        <v>6.0601050250658012E-2</v>
      </c>
      <c r="AI234" s="1" cm="1">
        <f t="array" ref="AI234">[1]!table_weight[GKKicking]*(('F+ , F-'!AI$2-[1]!tbl_gk[[#This Row],[GKKicking]])/('F+ , F-'!AI$2-'F+ , F-'!AI$3))</f>
        <v>2.414968055978094E-2</v>
      </c>
      <c r="AJ234" s="1" cm="1">
        <f t="array" ref="AJ234">[1]!table_weight[GKPositioning]*(('F+ , F-'!AJ$2-[1]!tbl_gk[[#This Row],[GKPositioning]])/('F+ , F-'!AJ$2-'F+ , F-'!AJ$3))</f>
        <v>1.3875172591327129E-2</v>
      </c>
      <c r="AK234" s="1" cm="1">
        <f t="array" ref="AK234">[1]!table_weight[GKReflexes]*(('F+ , F-'!AK$2-[1]!tbl_gk[[#This Row],[GKReflexes]])/('F+ , F-'!AK$2-'F+ , F-'!AK$3))</f>
        <v>5.2837778453841702E-2</v>
      </c>
    </row>
    <row r="235" spans="1:37" x14ac:dyDescent="0.55000000000000004">
      <c r="A235" s="8">
        <f>[1]!tbl_gk[[#This Row],[ID]]</f>
        <v>191848</v>
      </c>
      <c r="B235" s="2" cm="1">
        <f t="array" ref="B235">[1]!table_weight[ValueEUR]*(('F+ , F-'!B$2-[1]!tbl_gk[[#This Row],[ValueEUR]])/('F+ , F-'!B$2-'F+ , F-'!B$3))</f>
        <v>1.2655254061545053E-5</v>
      </c>
      <c r="C235" s="2" cm="1">
        <f t="array" ref="C235">[1]!table_weight[WageEUR]*(('F+ , F-'!C$2-[1]!tbl_gk[[#This Row],[WageEUR]])/('F+ , F-'!C$2-'F+ , F-'!C$3))</f>
        <v>5.4769309433185431E-4</v>
      </c>
      <c r="D235" s="2" cm="1">
        <f t="array" ref="D235">[1]!table_weight[Crossing]*(('F+ , F-'!D$2-[1]!tbl_gk[[#This Row],[Crossing]])/('F+ , F-'!D$2-'F+ , F-'!D$3))</f>
        <v>3.3625286215233793E-2</v>
      </c>
      <c r="E235" s="2" cm="1">
        <f t="array" ref="E235">[1]!table_weight[Finishing]*(('F+ , F-'!E$2-[1]!tbl_gk[[#This Row],[Finishing]])/('F+ , F-'!E$2-'F+ , F-'!E$3))</f>
        <v>1.59720109522359E-2</v>
      </c>
      <c r="F235" s="2" cm="1">
        <f t="array" ref="F235">[1]!table_weight[HeadingAccuracy]*(('F+ , F-'!F$2-[1]!tbl_gk[[#This Row],[HeadingAccuracy]])/('F+ , F-'!F$2-'F+ , F-'!F$3))</f>
        <v>1.1274360672166649E-2</v>
      </c>
      <c r="G235" s="2" cm="1">
        <f t="array" ref="G235">[1]!table_weight[ShortPassing]*(('F+ , F-'!G$2-[1]!tbl_gk[[#This Row],[ShortPassing]])/('F+ , F-'!G$2-'F+ , F-'!G$3))</f>
        <v>5.7659964066562854E-2</v>
      </c>
      <c r="H235" s="2" cm="1">
        <f t="array" ref="H235">[1]!table_weight[Volleys]*(('F+ , F-'!H$2-[1]!tbl_gk[[#This Row],[Volleys]])/('F+ , F-'!H$2-'F+ , F-'!H$3))</f>
        <v>1.6203489371833524E-3</v>
      </c>
      <c r="I235" s="2" cm="1">
        <f t="array" ref="I235">[1]!table_weight[Dribbling]*(('F+ , F-'!I$2-[1]!tbl_gk[[#This Row],[Dribbling]])/('F+ , F-'!I$2-'F+ , F-'!I$3))</f>
        <v>1.9557564431309422E-2</v>
      </c>
      <c r="J235" s="2" cm="1">
        <f t="array" ref="J235">[1]!table_weight[Curve]*(('F+ , F-'!J$2-[1]!tbl_gk[[#This Row],[Curve]])/('F+ , F-'!J$2-'F+ , F-'!J$3))</f>
        <v>9.8029273569279467E-3</v>
      </c>
      <c r="K235" s="2" cm="1">
        <f t="array" ref="K235">[1]!table_weight[FKAccuracy]*(('F+ , F-'!K$2-[1]!tbl_gk[[#This Row],[FKAccuracy]])/('F+ , F-'!K$2-'F+ , F-'!K$3))</f>
        <v>9.2789777912990392E-3</v>
      </c>
      <c r="L235" s="2" cm="1">
        <f t="array" ref="L235">[1]!table_weight[LongPassing]*(('F+ , F-'!L$2-[1]!tbl_gk[[#This Row],[LongPassing]])/('F+ , F-'!L$2-'F+ , F-'!L$3))</f>
        <v>2.0574115802880336E-2</v>
      </c>
      <c r="M235" s="2" cm="1">
        <f t="array" ref="M235">[1]!table_weight[BallControl]*(('F+ , F-'!M$2-[1]!tbl_gk[[#This Row],[BallControl]])/('F+ , F-'!M$2-'F+ , F-'!M$3))</f>
        <v>1.1734538658785654E-2</v>
      </c>
      <c r="N235" s="2" cm="1">
        <f t="array" ref="N235">[1]!table_weight[Acceleration]*(('F+ , F-'!N$2-[1]!tbl_gk[[#This Row],[Acceleration]])/('F+ , F-'!N$2-'F+ , F-'!N$3))</f>
        <v>6.313641976413314E-3</v>
      </c>
      <c r="O235" s="2" cm="1">
        <f t="array" ref="O235">[1]!table_weight[SprintSpeed]*(('F+ , F-'!O$2-[1]!tbl_gk[[#This Row],[SprintSpeed]])/('F+ , F-'!O$2-'F+ , F-'!O$3))</f>
        <v>8.7143291755399956E-3</v>
      </c>
      <c r="P235" s="2" cm="1">
        <f t="array" ref="P235">[1]!table_weight[Agility]*(('F+ , F-'!P$2-[1]!tbl_gk[[#This Row],[Agility]])/('F+ , F-'!P$2-'F+ , F-'!P$3))</f>
        <v>3.1592988696730611E-3</v>
      </c>
      <c r="Q235" s="2" cm="1">
        <f t="array" ref="Q235">[1]!table_weight[Reactions]*(('F+ , F-'!Q$2-[1]!tbl_gk[[#This Row],[Reactions]])/('F+ , F-'!Q$2-'F+ , F-'!Q$3))</f>
        <v>1.2891050001804705E-3</v>
      </c>
      <c r="R235" s="2" cm="1">
        <f t="array" ref="R235">[1]!table_weight[Balance]*(('F+ , F-'!R$2-[1]!tbl_gk[[#This Row],[Balance]])/('F+ , F-'!R$2-'F+ , F-'!R$3))</f>
        <v>2.4214127391145E-3</v>
      </c>
      <c r="S235" s="2" cm="1">
        <f t="array" ref="S235">[1]!table_weight[ShotPower]*(('F+ , F-'!S$2-[1]!tbl_gk[[#This Row],[ShotPower]])/('F+ , F-'!S$2-'F+ , F-'!S$3))</f>
        <v>5.1941499031661464E-3</v>
      </c>
      <c r="T235" s="2" cm="1">
        <f t="array" ref="T235">[1]!table_weight[Jumping]*(('F+ , F-'!T$2-[1]!tbl_gk[[#This Row],[Jumping]])/('F+ , F-'!T$2-'F+ , F-'!T$3))</f>
        <v>3.3489700383720756E-3</v>
      </c>
      <c r="U235" s="2" cm="1">
        <f t="array" ref="U235">[1]!table_weight[Stamina]*(('F+ , F-'!U$2-[1]!tbl_gk[[#This Row],[Stamina]])/('F+ , F-'!U$2-'F+ , F-'!U$3))</f>
        <v>6.0109718637447497E-3</v>
      </c>
      <c r="V235" s="2" cm="1">
        <f t="array" ref="V235">[1]!table_weight[Strength]*(('F+ , F-'!V$2-[1]!tbl_gk[[#This Row],[Strength]])/('F+ , F-'!V$2-'F+ , F-'!V$3))</f>
        <v>1.2422675185072484E-2</v>
      </c>
      <c r="W235" s="2" cm="1">
        <f t="array" ref="W235">[1]!table_weight[LongShots]*(('F+ , F-'!W$2-[1]!tbl_gk[[#This Row],[LongShots]])/('F+ , F-'!W$2-'F+ , F-'!W$3))</f>
        <v>8.3106398450658349E-3</v>
      </c>
      <c r="X235" s="2" cm="1">
        <f t="array" ref="X235">[1]!table_weight[Aggression]*(('F+ , F-'!X$2-[1]!tbl_gk[[#This Row],[Aggression]])/('F+ , F-'!X$2-'F+ , F-'!X$3))</f>
        <v>9.1268634012777444E-3</v>
      </c>
      <c r="Y235" s="2" cm="1">
        <f t="array" ref="Y235">[1]!table_weight[Interceptions]*(('F+ , F-'!Y$2-[1]!tbl_gk[[#This Row],[Interceptions]])/('F+ , F-'!Y$2-'F+ , F-'!Y$3))</f>
        <v>1.5236173049287543E-2</v>
      </c>
      <c r="Z235" s="2" cm="1">
        <f t="array" ref="Z235">[1]!table_weight[Positioning]*(('F+ , F-'!Z$2-[1]!tbl_gk[[#This Row],[Positioning]])/('F+ , F-'!Z$2-'F+ , F-'!Z$3))</f>
        <v>1.0352229320893639E-3</v>
      </c>
      <c r="AA235" s="2" cm="1">
        <f t="array" ref="AA235">[1]!table_weight[Vision]*(('F+ , F-'!AA$2-[1]!tbl_gk[[#This Row],[Vision]])/('F+ , F-'!AA$2-'F+ , F-'!AA$3))</f>
        <v>9.2282729946252754E-3</v>
      </c>
      <c r="AB235" s="2" cm="1">
        <f t="array" ref="AB235">[1]!table_weight[Penalties]*(('F+ , F-'!AB$2-[1]!tbl_gk[[#This Row],[Penalties]])/('F+ , F-'!AB$2-'F+ , F-'!AB$3))</f>
        <v>2.427119311369181E-3</v>
      </c>
      <c r="AC235" s="2" cm="1">
        <f t="array" ref="AC235">[1]!table_weight[Composure]*(('F+ , F-'!AC$2-[1]!tbl_gk[[#This Row],[Composure]])/('F+ , F-'!AC$2-'F+ , F-'!AC$3))</f>
        <v>1.3343367545727675E-3</v>
      </c>
      <c r="AD235" s="2" cm="1">
        <f t="array" ref="AD235">[1]!table_weight[Marking]*(('F+ , F-'!AD$2-[1]!tbl_gk[[#This Row],[Marking]])/('F+ , F-'!AD$2-'F+ , F-'!AD$3))</f>
        <v>1.8929790758205733E-2</v>
      </c>
      <c r="AE235" s="2" cm="1">
        <f t="array" ref="AE235">[1]!table_weight[StandingTackle]*(('F+ , F-'!AE$2-[1]!tbl_gk[[#This Row],[StandingTackle]])/('F+ , F-'!AE$2-'F+ , F-'!AE$3))</f>
        <v>3.1383600467551613E-2</v>
      </c>
      <c r="AF235" s="2" cm="1">
        <f t="array" ref="AF235">[1]!table_weight[SlidingTackle]*(('F+ , F-'!AF$2-[1]!tbl_gk[[#This Row],[SlidingTackle]])/('F+ , F-'!AF$2-'F+ , F-'!AF$3))</f>
        <v>9.7139715732897855E-3</v>
      </c>
      <c r="AG235" s="2" cm="1">
        <f t="array" ref="AG235">[1]!table_weight[GKDiving]*(('F+ , F-'!AG$2-[1]!tbl_gk[[#This Row],[GKDiving]])/('F+ , F-'!AG$2-'F+ , F-'!AG$3))</f>
        <v>4.7827299462529123E-2</v>
      </c>
      <c r="AH235" s="2" cm="1">
        <f t="array" ref="AH235">[1]!table_weight[GKHandling]*(('F+ , F-'!AH$2-[1]!tbl_gk[[#This Row],[GKHandling]])/('F+ , F-'!AH$2-'F+ , F-'!AH$3))</f>
        <v>4.8124363434346076E-2</v>
      </c>
      <c r="AI235" s="2" cm="1">
        <f t="array" ref="AI235">[1]!table_weight[GKKicking]*(('F+ , F-'!AI$2-[1]!tbl_gk[[#This Row],[GKKicking]])/('F+ , F-'!AI$2-'F+ , F-'!AI$3))</f>
        <v>2.3255247946455719E-2</v>
      </c>
      <c r="AJ235" s="2" cm="1">
        <f t="array" ref="AJ235">[1]!table_weight[GKPositioning]*(('F+ , F-'!AJ$2-[1]!tbl_gk[[#This Row],[GKPositioning]])/('F+ , F-'!AJ$2-'F+ , F-'!AJ$3))</f>
        <v>1.8920689897264267E-2</v>
      </c>
      <c r="AK235" s="2" cm="1">
        <f t="array" ref="AK235">[1]!table_weight[GKReflexes]*(('F+ , F-'!AK$2-[1]!tbl_gk[[#This Row],[GKReflexes]])/('F+ , F-'!AK$2-'F+ , F-'!AK$3))</f>
        <v>5.4659770814318998E-2</v>
      </c>
    </row>
    <row r="236" spans="1:37" x14ac:dyDescent="0.55000000000000004">
      <c r="A236" s="7">
        <f>[1]!tbl_gk[[#This Row],[ID]]</f>
        <v>191924</v>
      </c>
      <c r="B236" s="1" cm="1">
        <f t="array" ref="B236">[1]!table_weight[ValueEUR]*(('F+ , F-'!B$2-[1]!tbl_gk[[#This Row],[ValueEUR]])/('F+ , F-'!B$2-'F+ , F-'!B$3))</f>
        <v>1.8828548725713373E-5</v>
      </c>
      <c r="C236" s="1" cm="1">
        <f t="array" ref="C236">[1]!table_weight[WageEUR]*(('F+ , F-'!C$2-[1]!tbl_gk[[#This Row],[WageEUR]])/('F+ , F-'!C$2-'F+ , F-'!C$3))</f>
        <v>7.8241870618836313E-5</v>
      </c>
      <c r="D236" s="1" cm="1">
        <f t="array" ref="D236">[1]!table_weight[Crossing]*(('F+ , F-'!D$2-[1]!tbl_gk[[#This Row],[Crossing]])/('F+ , F-'!D$2-'F+ , F-'!D$3))</f>
        <v>3.4746129089074922E-2</v>
      </c>
      <c r="E236" s="1" cm="1">
        <f t="array" ref="E236">[1]!table_weight[Finishing]*(('F+ , F-'!E$2-[1]!tbl_gk[[#This Row],[Finishing]])/('F+ , F-'!E$2-'F+ , F-'!E$3))</f>
        <v>1.3975509583206414E-2</v>
      </c>
      <c r="F236" s="1" cm="1">
        <f t="array" ref="F236">[1]!table_weight[HeadingAccuracy]*(('F+ , F-'!F$2-[1]!tbl_gk[[#This Row],[HeadingAccuracy]])/('F+ , F-'!F$2-'F+ , F-'!F$3))</f>
        <v>1.0439222844598752E-2</v>
      </c>
      <c r="G236" s="1" cm="1">
        <f t="array" ref="G236">[1]!table_weight[ShortPassing]*(('F+ , F-'!G$2-[1]!tbl_gk[[#This Row],[ShortPassing]])/('F+ , F-'!G$2-'F+ , F-'!G$3))</f>
        <v>4.3596558196669473E-2</v>
      </c>
      <c r="H236" s="1" cm="1">
        <f t="array" ref="H236">[1]!table_weight[Volleys]*(('F+ , F-'!H$2-[1]!tbl_gk[[#This Row],[Volleys]])/('F+ , F-'!H$2-'F+ , F-'!H$3))</f>
        <v>1.851827356780974E-3</v>
      </c>
      <c r="I236" s="1" cm="1">
        <f t="array" ref="I236">[1]!table_weight[Dribbling]*(('F+ , F-'!I$2-[1]!tbl_gk[[#This Row],[Dribbling]])/('F+ , F-'!I$2-'F+ , F-'!I$3))</f>
        <v>1.6623929766613008E-2</v>
      </c>
      <c r="J236" s="1" cm="1">
        <f t="array" ref="J236">[1]!table_weight[Curve]*(('F+ , F-'!J$2-[1]!tbl_gk[[#This Row],[Curve]])/('F+ , F-'!J$2-'F+ , F-'!J$3))</f>
        <v>9.4648953791028455E-3</v>
      </c>
      <c r="K236" s="1" cm="1">
        <f t="array" ref="K236">[1]!table_weight[FKAccuracy]*(('F+ , F-'!K$2-[1]!tbl_gk[[#This Row],[FKAccuracy]])/('F+ , F-'!K$2-'F+ , F-'!K$3))</f>
        <v>9.8874353513842238E-3</v>
      </c>
      <c r="L236" s="1" cm="1">
        <f t="array" ref="L236">[1]!table_weight[LongPassing]*(('F+ , F-'!L$2-[1]!tbl_gk[[#This Row],[LongPassing]])/('F+ , F-'!L$2-'F+ , F-'!L$3))</f>
        <v>1.9491267602728742E-2</v>
      </c>
      <c r="M236" s="1" cm="1">
        <f t="array" ref="M236">[1]!table_weight[BallControl]*(('F+ , F-'!M$2-[1]!tbl_gk[[#This Row],[BallControl]])/('F+ , F-'!M$2-'F+ , F-'!M$3))</f>
        <v>1.3472988830457604E-2</v>
      </c>
      <c r="N236" s="1" cm="1">
        <f t="array" ref="N236">[1]!table_weight[Acceleration]*(('F+ , F-'!N$2-[1]!tbl_gk[[#This Row],[Acceleration]])/('F+ , F-'!N$2-'F+ , F-'!N$3))</f>
        <v>6.0881547629699816E-3</v>
      </c>
      <c r="O236" s="1" cm="1">
        <f t="array" ref="O236">[1]!table_weight[SprintSpeed]*(('F+ , F-'!O$2-[1]!tbl_gk[[#This Row],[SprintSpeed]])/('F+ , F-'!O$2-'F+ , F-'!O$3))</f>
        <v>7.0276848189838679E-3</v>
      </c>
      <c r="P236" s="1" cm="1">
        <f t="array" ref="P236">[1]!table_weight[Agility]*(('F+ , F-'!P$2-[1]!tbl_gk[[#This Row],[Agility]])/('F+ , F-'!P$2-'F+ , F-'!P$3))</f>
        <v>5.265498116121768E-3</v>
      </c>
      <c r="Q236" s="1" cm="1">
        <f t="array" ref="Q236">[1]!table_weight[Reactions]*(('F+ , F-'!Q$2-[1]!tbl_gk[[#This Row],[Reactions]])/('F+ , F-'!Q$2-'F+ , F-'!Q$3))</f>
        <v>1.5984902002237835E-3</v>
      </c>
      <c r="R236" s="1" cm="1">
        <f t="array" ref="R236">[1]!table_weight[Balance]*(('F+ , F-'!R$2-[1]!tbl_gk[[#This Row],[Balance]])/('F+ , F-'!R$2-'F+ , F-'!R$3))</f>
        <v>1.1175751103605386E-3</v>
      </c>
      <c r="S236" s="1" cm="1">
        <f t="array" ref="S236">[1]!table_weight[ShotPower]*(('F+ , F-'!S$2-[1]!tbl_gk[[#This Row],[ShotPower]])/('F+ , F-'!S$2-'F+ , F-'!S$3))</f>
        <v>7.5315173595909123E-3</v>
      </c>
      <c r="T236" s="1" cm="1">
        <f t="array" ref="T236">[1]!table_weight[Jumping]*(('F+ , F-'!T$2-[1]!tbl_gk[[#This Row],[Jumping]])/('F+ , F-'!T$2-'F+ , F-'!T$3))</f>
        <v>2.0609046389982004E-3</v>
      </c>
      <c r="U236" s="1" cm="1">
        <f t="array" ref="U236">[1]!table_weight[Stamina]*(('F+ , F-'!U$2-[1]!tbl_gk[[#This Row],[Stamina]])/('F+ , F-'!U$2-'F+ , F-'!U$3))</f>
        <v>2.0609046389982E-2</v>
      </c>
      <c r="V236" s="1" cm="1">
        <f t="array" ref="V236">[1]!table_weight[Strength]*(('F+ , F-'!V$2-[1]!tbl_gk[[#This Row],[Strength]])/('F+ , F-'!V$2-'F+ , F-'!V$3))</f>
        <v>1.1535341243281592E-2</v>
      </c>
      <c r="W236" s="1" cm="1">
        <f t="array" ref="W236">[1]!table_weight[LongShots]*(('F+ , F-'!W$2-[1]!tbl_gk[[#This Row],[LongShots]])/('F+ , F-'!W$2-'F+ , F-'!W$3))</f>
        <v>8.3106398450658349E-3</v>
      </c>
      <c r="X236" s="1" cm="1">
        <f t="array" ref="X236">[1]!table_weight[Aggression]*(('F+ , F-'!X$2-[1]!tbl_gk[[#This Row],[Aggression]])/('F+ , F-'!X$2-'F+ , F-'!X$3))</f>
        <v>1.3386066321874024E-2</v>
      </c>
      <c r="Y236" s="1" cm="1">
        <f t="array" ref="Y236">[1]!table_weight[Interceptions]*(('F+ , F-'!Y$2-[1]!tbl_gk[[#This Row],[Interceptions]])/('F+ , F-'!Y$2-'F+ , F-'!Y$3))</f>
        <v>1.5928726369709705E-2</v>
      </c>
      <c r="Z236" s="1" cm="1">
        <f t="array" ref="Z236">[1]!table_weight[Positioning]*(('F+ , F-'!Z$2-[1]!tbl_gk[[#This Row],[Positioning]])/('F+ , F-'!Z$2-'F+ , F-'!Z$3))</f>
        <v>7.394449514924029E-4</v>
      </c>
      <c r="AA236" s="1" cm="1">
        <f t="array" ref="AA236">[1]!table_weight[Vision]*(('F+ , F-'!AA$2-[1]!tbl_gk[[#This Row],[Vision]])/('F+ , F-'!AA$2-'F+ , F-'!AA$3))</f>
        <v>2.0586147449548689E-2</v>
      </c>
      <c r="AB236" s="1" cm="1">
        <f t="array" ref="AB236">[1]!table_weight[Penalties]*(('F+ , F-'!AB$2-[1]!tbl_gk[[#This Row],[Penalties]])/('F+ , F-'!AB$2-'F+ , F-'!AB$3))</f>
        <v>2.2705309687002014E-3</v>
      </c>
      <c r="AC236" s="1" cm="1">
        <f t="array" ref="AC236">[1]!table_weight[Composure]*(('F+ , F-'!AC$2-[1]!tbl_gk[[#This Row],[Composure]])/('F+ , F-'!AC$2-'F+ , F-'!AC$3))</f>
        <v>5.8710817201201772E-4</v>
      </c>
      <c r="AD236" s="1" cm="1">
        <f t="array" ref="AD236">[1]!table_weight[Marking]*(('F+ , F-'!AD$2-[1]!tbl_gk[[#This Row],[Marking]])/('F+ , F-'!AD$2-'F+ , F-'!AD$3))</f>
        <v>2.366223844775717E-2</v>
      </c>
      <c r="AE236" s="1" cm="1">
        <f t="array" ref="AE236">[1]!table_weight[StandingTackle]*(('F+ , F-'!AE$2-[1]!tbl_gk[[#This Row],[StandingTackle]])/('F+ , F-'!AE$2-'F+ , F-'!AE$3))</f>
        <v>1.7933485981458063E-2</v>
      </c>
      <c r="AF236" s="1" cm="1">
        <f t="array" ref="AF236">[1]!table_weight[SlidingTackle]*(('F+ , F-'!AF$2-[1]!tbl_gk[[#This Row],[SlidingTackle]])/('F+ , F-'!AF$2-'F+ , F-'!AF$3))</f>
        <v>6.7250572430467732E-3</v>
      </c>
      <c r="AG236" s="1" cm="1">
        <f t="array" ref="AG236">[1]!table_weight[GKDiving]*(('F+ , F-'!AG$2-[1]!tbl_gk[[#This Row],[GKDiving]])/('F+ , F-'!AG$2-'F+ , F-'!AG$3))</f>
        <v>5.4659770814318998E-2</v>
      </c>
      <c r="AH236" s="1" cm="1">
        <f t="array" ref="AH236">[1]!table_weight[GKHandling]*(('F+ , F-'!AH$2-[1]!tbl_gk[[#This Row],[GKHandling]])/('F+ , F-'!AH$2-'F+ , F-'!AH$3))</f>
        <v>5.8818666419756312E-2</v>
      </c>
      <c r="AI236" s="1" cm="1">
        <f t="array" ref="AI236">[1]!table_weight[GKKicking]*(('F+ , F-'!AI$2-[1]!tbl_gk[[#This Row],[GKKicking]])/('F+ , F-'!AI$2-'F+ , F-'!AI$3))</f>
        <v>3.3988439306358358E-2</v>
      </c>
      <c r="AJ236" s="1" cm="1">
        <f t="array" ref="AJ236">[1]!table_weight[GKPositioning]*(('F+ , F-'!AJ$2-[1]!tbl_gk[[#This Row],[GKPositioning]])/('F+ , F-'!AJ$2-'F+ , F-'!AJ$3))</f>
        <v>2.2074138213474981E-2</v>
      </c>
      <c r="AK236" s="1" cm="1">
        <f t="array" ref="AK236">[1]!table_weight[GKReflexes]*(('F+ , F-'!AK$2-[1]!tbl_gk[[#This Row],[GKReflexes]])/('F+ , F-'!AK$2-'F+ , F-'!AK$3))</f>
        <v>5.8303755535273602E-2</v>
      </c>
    </row>
    <row r="237" spans="1:37" x14ac:dyDescent="0.55000000000000004">
      <c r="A237" s="8">
        <f>[1]!tbl_gk[[#This Row],[ID]]</f>
        <v>192119</v>
      </c>
      <c r="B237" s="2" cm="1">
        <f t="array" ref="B237">[1]!table_weight[ValueEUR]*(('F+ , F-'!B$2-[1]!tbl_gk[[#This Row],[ValueEUR]])/('F+ , F-'!B$2-'F+ , F-'!B$3))</f>
        <v>2.7777048006158558E-2</v>
      </c>
      <c r="C237" s="2" cm="1">
        <f t="array" ref="C237">[1]!table_weight[WageEUR]*(('F+ , F-'!C$2-[1]!tbl_gk[[#This Row],[WageEUR]])/('F+ , F-'!C$2-'F+ , F-'!C$3))</f>
        <v>3.9042693438799327E-2</v>
      </c>
      <c r="D237" s="2" cm="1">
        <f t="array" ref="D237">[1]!table_weight[Crossing]*(('F+ , F-'!D$2-[1]!tbl_gk[[#This Row],[Crossing]])/('F+ , F-'!D$2-'F+ , F-'!D$3))</f>
        <v>3.3625286215233793E-2</v>
      </c>
      <c r="E237" s="2" cm="1">
        <f t="array" ref="E237">[1]!table_weight[Finishing]*(('F+ , F-'!E$2-[1]!tbl_gk[[#This Row],[Finishing]])/('F+ , F-'!E$2-'F+ , F-'!E$3))</f>
        <v>1.2977258898691668E-2</v>
      </c>
      <c r="F237" s="2" cm="1">
        <f t="array" ref="F237">[1]!table_weight[HeadingAccuracy]*(('F+ , F-'!F$2-[1]!tbl_gk[[#This Row],[HeadingAccuracy]])/('F+ , F-'!F$2-'F+ , F-'!F$3))</f>
        <v>1.08567917583827E-2</v>
      </c>
      <c r="G237" s="2" cm="1">
        <f t="array" ref="G237">[1]!table_weight[ShortPassing]*(('F+ , F-'!G$2-[1]!tbl_gk[[#This Row],[ShortPassing]])/('F+ , F-'!G$2-'F+ , F-'!G$3))</f>
        <v>4.2190217609680135E-2</v>
      </c>
      <c r="H237" s="2" cm="1">
        <f t="array" ref="H237">[1]!table_weight[Volleys]*(('F+ , F-'!H$2-[1]!tbl_gk[[#This Row],[Volleys]])/('F+ , F-'!H$2-'F+ , F-'!H$3))</f>
        <v>1.6203489371833524E-3</v>
      </c>
      <c r="I237" s="2" cm="1">
        <f t="array" ref="I237">[1]!table_weight[Dribbling]*(('F+ , F-'!I$2-[1]!tbl_gk[[#This Row],[Dribbling]])/('F+ , F-'!I$2-'F+ , F-'!I$3))</f>
        <v>1.7601807988178481E-2</v>
      </c>
      <c r="J237" s="2" cm="1">
        <f t="array" ref="J237">[1]!table_weight[Curve]*(('F+ , F-'!J$2-[1]!tbl_gk[[#This Row],[Curve]])/('F+ , F-'!J$2-'F+ , F-'!J$3))</f>
        <v>8.4507994456275402E-3</v>
      </c>
      <c r="K237" s="2" cm="1">
        <f t="array" ref="K237">[1]!table_weight[FKAccuracy]*(('F+ , F-'!K$2-[1]!tbl_gk[[#This Row],[FKAccuracy]])/('F+ , F-'!K$2-'F+ , F-'!K$3))</f>
        <v>8.2141770611499701E-3</v>
      </c>
      <c r="L237" s="2" cm="1">
        <f t="array" ref="L237">[1]!table_weight[LongPassing]*(('F+ , F-'!L$2-[1]!tbl_gk[[#This Row],[LongPassing]])/('F+ , F-'!L$2-'F+ , F-'!L$3))</f>
        <v>1.7866995302501344E-2</v>
      </c>
      <c r="M237" s="2" cm="1">
        <f t="array" ref="M237">[1]!table_weight[BallControl]*(('F+ , F-'!M$2-[1]!tbl_gk[[#This Row],[BallControl]])/('F+ , F-'!M$2-'F+ , F-'!M$3))</f>
        <v>1.0430701030031691E-2</v>
      </c>
      <c r="N237" s="2" cm="1">
        <f t="array" ref="N237">[1]!table_weight[Acceleration]*(('F+ , F-'!N$2-[1]!tbl_gk[[#This Row],[Acceleration]])/('F+ , F-'!N$2-'F+ , F-'!N$3))</f>
        <v>5.1862059091966504E-3</v>
      </c>
      <c r="O237" s="2" cm="1">
        <f t="array" ref="O237">[1]!table_weight[SprintSpeed]*(('F+ , F-'!O$2-[1]!tbl_gk[[#This Row],[SprintSpeed]])/('F+ , F-'!O$2-'F+ , F-'!O$3))</f>
        <v>3.6543961058716113E-3</v>
      </c>
      <c r="P237" s="2" cm="1">
        <f t="array" ref="P237">[1]!table_weight[Agility]*(('F+ , F-'!P$2-[1]!tbl_gk[[#This Row],[Agility]])/('F+ , F-'!P$2-'F+ , F-'!P$3))</f>
        <v>8.1907748473005273E-4</v>
      </c>
      <c r="Q237" s="2" cm="1">
        <f t="array" ref="Q237">[1]!table_weight[Reactions]*(('F+ , F-'!Q$2-[1]!tbl_gk[[#This Row],[Reactions]])/('F+ , F-'!Q$2-'F+ , F-'!Q$3))</f>
        <v>2.578210000360941E-4</v>
      </c>
      <c r="R237" s="2" cm="1">
        <f t="array" ref="R237">[1]!table_weight[Balance]*(('F+ , F-'!R$2-[1]!tbl_gk[[#This Row],[Balance]])/('F+ , F-'!R$2-'F+ , F-'!R$3))</f>
        <v>1.4901001471473846E-3</v>
      </c>
      <c r="S237" s="2" cm="1">
        <f t="array" ref="S237">[1]!table_weight[ShotPower]*(('F+ , F-'!S$2-[1]!tbl_gk[[#This Row],[ShotPower]])/('F+ , F-'!S$2-'F+ , F-'!S$3))</f>
        <v>3.635904932216303E-3</v>
      </c>
      <c r="T237" s="2" cm="1">
        <f t="array" ref="T237">[1]!table_weight[Jumping]*(('F+ , F-'!T$2-[1]!tbl_gk[[#This Row],[Jumping]])/('F+ , F-'!T$2-'F+ , F-'!T$3))</f>
        <v>1.3739364259988001E-3</v>
      </c>
      <c r="U237" s="2" cm="1">
        <f t="array" ref="U237">[1]!table_weight[Stamina]*(('F+ , F-'!U$2-[1]!tbl_gk[[#This Row],[Stamina]])/('F+ , F-'!U$2-'F+ , F-'!U$3))</f>
        <v>6.0109718637447497E-3</v>
      </c>
      <c r="V237" s="2" cm="1">
        <f t="array" ref="V237">[1]!table_weight[Strength]*(('F+ , F-'!V$2-[1]!tbl_gk[[#This Row],[Strength]])/('F+ , F-'!V$2-'F+ , F-'!V$3))</f>
        <v>1.3310009126863375E-2</v>
      </c>
      <c r="W237" s="2" cm="1">
        <f t="array" ref="W237">[1]!table_weight[LongShots]*(('F+ , F-'!W$2-[1]!tbl_gk[[#This Row],[LongShots]])/('F+ , F-'!W$2-'F+ , F-'!W$3))</f>
        <v>7.271809864432606E-3</v>
      </c>
      <c r="X237" s="2" cm="1">
        <f t="array" ref="X237">[1]!table_weight[Aggression]*(('F+ , F-'!X$2-[1]!tbl_gk[[#This Row],[Aggression]])/('F+ , F-'!X$2-'F+ , F-'!X$3))</f>
        <v>1.3386066321874024E-2</v>
      </c>
      <c r="Y237" s="2" cm="1">
        <f t="array" ref="Y237">[1]!table_weight[Interceptions]*(('F+ , F-'!Y$2-[1]!tbl_gk[[#This Row],[Interceptions]])/('F+ , F-'!Y$2-'F+ , F-'!Y$3))</f>
        <v>2.0084046292242669E-2</v>
      </c>
      <c r="Z237" s="2" cm="1">
        <f t="array" ref="Z237">[1]!table_weight[Positioning]*(('F+ , F-'!Z$2-[1]!tbl_gk[[#This Row],[Positioning]])/('F+ , F-'!Z$2-'F+ , F-'!Z$3))</f>
        <v>1.0352229320893639E-3</v>
      </c>
      <c r="AA237" s="2" cm="1">
        <f t="array" ref="AA237">[1]!table_weight[Vision]*(('F+ , F-'!AA$2-[1]!tbl_gk[[#This Row],[Vision]])/('F+ , F-'!AA$2-'F+ , F-'!AA$3))</f>
        <v>1.8456545989250551E-2</v>
      </c>
      <c r="AB237" s="2" cm="1">
        <f t="array" ref="AB237">[1]!table_weight[Penalties]*(('F+ , F-'!AB$2-[1]!tbl_gk[[#This Row],[Penalties]])/('F+ , F-'!AB$2-'F+ , F-'!AB$3))</f>
        <v>1.8399130263605083E-3</v>
      </c>
      <c r="AC237" s="2" cm="1">
        <f t="array" ref="AC237">[1]!table_weight[Composure]*(('F+ , F-'!AC$2-[1]!tbl_gk[[#This Row],[Composure]])/('F+ , F-'!AC$2-'F+ , F-'!AC$3))</f>
        <v>2.1349388073164282E-4</v>
      </c>
      <c r="AD237" s="2" cm="1">
        <f t="array" ref="AD237">[1]!table_weight[Marking]*(('F+ , F-'!AD$2-[1]!tbl_gk[[#This Row],[Marking]])/('F+ , F-'!AD$2-'F+ , F-'!AD$3))</f>
        <v>1.5774825631838112E-2</v>
      </c>
      <c r="AE237" s="2" cm="1">
        <f t="array" ref="AE237">[1]!table_weight[StandingTackle]*(('F+ , F-'!AE$2-[1]!tbl_gk[[#This Row],[StandingTackle]])/('F+ , F-'!AE$2-'F+ , F-'!AE$3))</f>
        <v>1.5691800233775807E-2</v>
      </c>
      <c r="AF237" s="2" cm="1">
        <f t="array" ref="AF237">[1]!table_weight[SlidingTackle]*(('F+ , F-'!AF$2-[1]!tbl_gk[[#This Row],[SlidingTackle]])/('F+ , F-'!AF$2-'F+ , F-'!AF$3))</f>
        <v>6.7250572430467732E-3</v>
      </c>
      <c r="AG237" s="2" cm="1">
        <f t="array" ref="AG237">[1]!table_weight[GKDiving]*(('F+ , F-'!AG$2-[1]!tbl_gk[[#This Row],[GKDiving]])/('F+ , F-'!AG$2-'F+ , F-'!AG$3))</f>
        <v>1.0248707027684812E-2</v>
      </c>
      <c r="AH237" s="2" cm="1">
        <f t="array" ref="AH237">[1]!table_weight[GKHandling]*(('F+ , F-'!AH$2-[1]!tbl_gk[[#This Row],[GKHandling]])/('F+ , F-'!AH$2-'F+ , F-'!AH$3))</f>
        <v>1.7823838309017064E-3</v>
      </c>
      <c r="AI237" s="2" cm="1">
        <f t="array" ref="AI237">[1]!table_weight[GKKicking]*(('F+ , F-'!AI$2-[1]!tbl_gk[[#This Row],[GKKicking]])/('F+ , F-'!AI$2-'F+ , F-'!AI$3))</f>
        <v>1.6099787039853958E-2</v>
      </c>
      <c r="AJ237" s="2" cm="1">
        <f t="array" ref="AJ237">[1]!table_weight[GKPositioning]*(('F+ , F-'!AJ$2-[1]!tbl_gk[[#This Row],[GKPositioning]])/('F+ , F-'!AJ$2-'F+ , F-'!AJ$3))</f>
        <v>1.2613793264842847E-3</v>
      </c>
      <c r="AK237" s="2" cm="1">
        <f t="array" ref="AK237">[1]!table_weight[GKReflexes]*(('F+ , F-'!AK$2-[1]!tbl_gk[[#This Row],[GKReflexes]])/('F+ , F-'!AK$2-'F+ , F-'!AK$3))</f>
        <v>0</v>
      </c>
    </row>
    <row r="238" spans="1:37" x14ac:dyDescent="0.55000000000000004">
      <c r="A238" s="7">
        <f>[1]!tbl_gk[[#This Row],[ID]]</f>
        <v>192120</v>
      </c>
      <c r="B238" s="1" cm="1">
        <f t="array" ref="B238">[1]!table_weight[ValueEUR]*(('F+ , F-'!B$2-[1]!tbl_gk[[#This Row],[ValueEUR]])/('F+ , F-'!B$2-'F+ , F-'!B$3))</f>
        <v>8.0252830634188147E-6</v>
      </c>
      <c r="C238" s="1" cm="1">
        <f t="array" ref="C238">[1]!table_weight[WageEUR]*(('F+ , F-'!C$2-[1]!tbl_gk[[#This Row],[WageEUR]])/('F+ , F-'!C$2-'F+ , F-'!C$3))</f>
        <v>7.8241870618836313E-5</v>
      </c>
      <c r="D238" s="1" cm="1">
        <f t="array" ref="D238">[1]!table_weight[Crossing]*(('F+ , F-'!D$2-[1]!tbl_gk[[#This Row],[Crossing]])/('F+ , F-'!D$2-'F+ , F-'!D$3))</f>
        <v>3.0262757593710415E-2</v>
      </c>
      <c r="E238" s="1" cm="1">
        <f t="array" ref="E238">[1]!table_weight[Finishing]*(('F+ , F-'!E$2-[1]!tbl_gk[[#This Row],[Finishing]])/('F+ , F-'!E$2-'F+ , F-'!E$3))</f>
        <v>1.59720109522359E-2</v>
      </c>
      <c r="F238" s="1" cm="1">
        <f t="array" ref="F238">[1]!table_weight[HeadingAccuracy]*(('F+ , F-'!F$2-[1]!tbl_gk[[#This Row],[HeadingAccuracy]])/('F+ , F-'!F$2-'F+ , F-'!F$3))</f>
        <v>1.210949849973455E-2</v>
      </c>
      <c r="G238" s="1" cm="1">
        <f t="array" ref="G238">[1]!table_weight[ShortPassing]*(('F+ , F-'!G$2-[1]!tbl_gk[[#This Row],[ShortPassing]])/('F+ , F-'!G$2-'F+ , F-'!G$3))</f>
        <v>5.6253623479573515E-2</v>
      </c>
      <c r="H238" s="1" cm="1">
        <f t="array" ref="H238">[1]!table_weight[Volleys]*(('F+ , F-'!H$2-[1]!tbl_gk[[#This Row],[Volleys]])/('F+ , F-'!H$2-'F+ , F-'!H$3))</f>
        <v>2.4305234057750281E-3</v>
      </c>
      <c r="I238" s="1" cm="1">
        <f t="array" ref="I238">[1]!table_weight[Dribbling]*(('F+ , F-'!I$2-[1]!tbl_gk[[#This Row],[Dribbling]])/('F+ , F-'!I$2-'F+ , F-'!I$3))</f>
        <v>1.8579686209743949E-2</v>
      </c>
      <c r="J238" s="1" cm="1">
        <f t="array" ref="J238">[1]!table_weight[Curve]*(('F+ , F-'!J$2-[1]!tbl_gk[[#This Row],[Curve]])/('F+ , F-'!J$2-'F+ , F-'!J$3))</f>
        <v>8.7888314234526414E-3</v>
      </c>
      <c r="K238" s="1" cm="1">
        <f t="array" ref="K238">[1]!table_weight[FKAccuracy]*(('F+ , F-'!K$2-[1]!tbl_gk[[#This Row],[FKAccuracy]])/('F+ , F-'!K$2-'F+ , F-'!K$3))</f>
        <v>8.5184058411925615E-3</v>
      </c>
      <c r="L238" s="1" cm="1">
        <f t="array" ref="L238">[1]!table_weight[LongPassing]*(('F+ , F-'!L$2-[1]!tbl_gk[[#This Row],[LongPassing]])/('F+ , F-'!L$2-'F+ , F-'!L$3))</f>
        <v>1.4077026601970757E-2</v>
      </c>
      <c r="M238" s="1" cm="1">
        <f t="array" ref="M238">[1]!table_weight[BallControl]*(('F+ , F-'!M$2-[1]!tbl_gk[[#This Row],[BallControl]])/('F+ , F-'!M$2-'F+ , F-'!M$3))</f>
        <v>1.1734538658785654E-2</v>
      </c>
      <c r="N238" s="1" cm="1">
        <f t="array" ref="N238">[1]!table_weight[Acceleration]*(('F+ , F-'!N$2-[1]!tbl_gk[[#This Row],[Acceleration]])/('F+ , F-'!N$2-'F+ , F-'!N$3))</f>
        <v>6.5391291898566463E-3</v>
      </c>
      <c r="O238" s="1" cm="1">
        <f t="array" ref="O238">[1]!table_weight[SprintSpeed]*(('F+ , F-'!O$2-[1]!tbl_gk[[#This Row],[SprintSpeed]])/('F+ , F-'!O$2-'F+ , F-'!O$3))</f>
        <v>4.4977182841496755E-3</v>
      </c>
      <c r="P238" s="1" cm="1">
        <f t="array" ref="P238">[1]!table_weight[Agility]*(('F+ , F-'!P$2-[1]!tbl_gk[[#This Row],[Agility]])/('F+ , F-'!P$2-'F+ , F-'!P$3))</f>
        <v>4.095387423650264E-3</v>
      </c>
      <c r="Q238" s="1" cm="1">
        <f t="array" ref="Q238">[1]!table_weight[Reactions]*(('F+ , F-'!Q$2-[1]!tbl_gk[[#This Row],[Reactions]])/('F+ , F-'!Q$2-'F+ , F-'!Q$3))</f>
        <v>1.8047470002526586E-3</v>
      </c>
      <c r="R238" s="1" cm="1">
        <f t="array" ref="R238">[1]!table_weight[Balance]*(('F+ , F-'!R$2-[1]!tbl_gk[[#This Row],[Balance]])/('F+ , F-'!R$2-'F+ , F-'!R$3))</f>
        <v>2.7318502697702049E-3</v>
      </c>
      <c r="S238" s="1" cm="1">
        <f t="array" ref="S238">[1]!table_weight[ShotPower]*(('F+ , F-'!S$2-[1]!tbl_gk[[#This Row],[ShotPower]])/('F+ , F-'!S$2-'F+ , F-'!S$3))</f>
        <v>8.0509323499075268E-3</v>
      </c>
      <c r="T238" s="1" cm="1">
        <f t="array" ref="T238">[1]!table_weight[Jumping]*(('F+ , F-'!T$2-[1]!tbl_gk[[#This Row],[Jumping]])/('F+ , F-'!T$2-'F+ , F-'!T$3))</f>
        <v>1.2880653993738752E-3</v>
      </c>
      <c r="U238" s="1" cm="1">
        <f t="array" ref="U238">[1]!table_weight[Stamina]*(('F+ , F-'!U$2-[1]!tbl_gk[[#This Row],[Stamina]])/('F+ , F-'!U$2-'F+ , F-'!U$3))</f>
        <v>8.5871026624924993E-3</v>
      </c>
      <c r="V238" s="1" cm="1">
        <f t="array" ref="V238">[1]!table_weight[Strength]*(('F+ , F-'!V$2-[1]!tbl_gk[[#This Row],[Strength]])/('F+ , F-'!V$2-'F+ , F-'!V$3))</f>
        <v>4.5254031031335476E-2</v>
      </c>
      <c r="W238" s="1" cm="1">
        <f t="array" ref="W238">[1]!table_weight[LongShots]*(('F+ , F-'!W$2-[1]!tbl_gk[[#This Row],[LongShots]])/('F+ , F-'!W$2-'F+ , F-'!W$3))</f>
        <v>7.7912248547492196E-3</v>
      </c>
      <c r="X238" s="1" cm="1">
        <f t="array" ref="X238">[1]!table_weight[Aggression]*(('F+ , F-'!X$2-[1]!tbl_gk[[#This Row],[Aggression]])/('F+ , F-'!X$2-'F+ , F-'!X$3))</f>
        <v>6.6930331609370121E-3</v>
      </c>
      <c r="Y238" s="1" cm="1">
        <f t="array" ref="Y238">[1]!table_weight[Interceptions]*(('F+ , F-'!Y$2-[1]!tbl_gk[[#This Row],[Interceptions]])/('F+ , F-'!Y$2-'F+ , F-'!Y$3))</f>
        <v>2.2161706253509151E-2</v>
      </c>
      <c r="Z238" s="1" cm="1">
        <f t="array" ref="Z238">[1]!table_weight[Positioning]*(('F+ , F-'!Z$2-[1]!tbl_gk[[#This Row],[Positioning]])/('F+ , F-'!Z$2-'F+ , F-'!Z$3))</f>
        <v>1.4788899029848058E-3</v>
      </c>
      <c r="AA238" s="1" cm="1">
        <f t="array" ref="AA238">[1]!table_weight[Vision]*(('F+ , F-'!AA$2-[1]!tbl_gk[[#This Row],[Vision]])/('F+ , F-'!AA$2-'F+ , F-'!AA$3))</f>
        <v>7.0986715343271337E-3</v>
      </c>
      <c r="AB238" s="1" cm="1">
        <f t="array" ref="AB238">[1]!table_weight[Penalties]*(('F+ , F-'!AB$2-[1]!tbl_gk[[#This Row],[Penalties]])/('F+ , F-'!AB$2-'F+ , F-'!AB$3))</f>
        <v>2.3096780543674466E-3</v>
      </c>
      <c r="AC238" s="1" cm="1">
        <f t="array" ref="AC238">[1]!table_weight[Composure]*(('F+ , F-'!AC$2-[1]!tbl_gk[[#This Row],[Composure]])/('F+ , F-'!AC$2-'F+ , F-'!AC$3))</f>
        <v>9.0734899310948201E-4</v>
      </c>
      <c r="AD238" s="1" cm="1">
        <f t="array" ref="AD238">[1]!table_weight[Marking]*(('F+ , F-'!AD$2-[1]!tbl_gk[[#This Row],[Marking]])/('F+ , F-'!AD$2-'F+ , F-'!AD$3))</f>
        <v>2.8394686137308601E-2</v>
      </c>
      <c r="AE238" s="1" cm="1">
        <f t="array" ref="AE238">[1]!table_weight[StandingTackle]*(('F+ , F-'!AE$2-[1]!tbl_gk[[#This Row],[StandingTackle]])/('F+ , F-'!AE$2-'F+ , F-'!AE$3))</f>
        <v>3.362528621523387E-2</v>
      </c>
      <c r="AF238" s="1" cm="1">
        <f t="array" ref="AF238">[1]!table_weight[SlidingTackle]*(('F+ , F-'!AF$2-[1]!tbl_gk[[#This Row],[SlidingTackle]])/('F+ , F-'!AF$2-'F+ , F-'!AF$3))</f>
        <v>1.41973430686543E-2</v>
      </c>
      <c r="AG238" s="1" cm="1">
        <f t="array" ref="AG238">[1]!table_weight[GKDiving]*(('F+ , F-'!AG$2-[1]!tbl_gk[[#This Row],[GKDiving]])/('F+ , F-'!AG$2-'F+ , F-'!AG$3))</f>
        <v>5.2951652976371534E-2</v>
      </c>
      <c r="AH238" s="1" cm="1">
        <f t="array" ref="AH238">[1]!table_weight[GKHandling]*(('F+ , F-'!AH$2-[1]!tbl_gk[[#This Row],[GKHandling]])/('F+ , F-'!AH$2-'F+ , F-'!AH$3))</f>
        <v>4.9906747265247783E-2</v>
      </c>
      <c r="AI238" s="1" cm="1">
        <f t="array" ref="AI238">[1]!table_weight[GKKicking]*(('F+ , F-'!AI$2-[1]!tbl_gk[[#This Row],[GKKicking]])/('F+ , F-'!AI$2-'F+ , F-'!AI$3))</f>
        <v>3.6671737146334017E-2</v>
      </c>
      <c r="AJ238" s="1" cm="1">
        <f t="array" ref="AJ238">[1]!table_weight[GKPositioning]*(('F+ , F-'!AJ$2-[1]!tbl_gk[[#This Row],[GKPositioning]])/('F+ , F-'!AJ$2-'F+ , F-'!AJ$3))</f>
        <v>2.4596896866443549E-2</v>
      </c>
      <c r="AK238" s="1" cm="1">
        <f t="array" ref="AK238">[1]!table_weight[GKReflexes]*(('F+ , F-'!AK$2-[1]!tbl_gk[[#This Row],[GKReflexes]])/('F+ , F-'!AK$2-'F+ , F-'!AK$3))</f>
        <v>6.1947740256228193E-2</v>
      </c>
    </row>
    <row r="239" spans="1:37" x14ac:dyDescent="0.55000000000000004">
      <c r="A239" s="8">
        <f>[1]!tbl_gk[[#This Row],[ID]]</f>
        <v>192129</v>
      </c>
      <c r="B239" s="2" cm="1">
        <f t="array" ref="B239">[1]!table_weight[ValueEUR]*(('F+ , F-'!B$2-[1]!tbl_gk[[#This Row],[ValueEUR]])/('F+ , F-'!B$2-'F+ , F-'!B$3))</f>
        <v>2.2872056730743621E-4</v>
      </c>
      <c r="C239" s="2" cm="1">
        <f t="array" ref="C239">[1]!table_weight[WageEUR]*(('F+ , F-'!C$2-[1]!tbl_gk[[#This Row],[WageEUR]])/('F+ , F-'!C$2-'F+ , F-'!C$3))</f>
        <v>7.0417683556952691E-4</v>
      </c>
      <c r="D239" s="2" cm="1">
        <f t="array" ref="D239">[1]!table_weight[Crossing]*(('F+ , F-'!D$2-[1]!tbl_gk[[#This Row],[Crossing]])/('F+ , F-'!D$2-'F+ , F-'!D$3))</f>
        <v>3.6987814836757178E-2</v>
      </c>
      <c r="E239" s="2" cm="1">
        <f t="array" ref="E239">[1]!table_weight[Finishing]*(('F+ , F-'!E$2-[1]!tbl_gk[[#This Row],[Finishing]])/('F+ , F-'!E$2-'F+ , F-'!E$3))</f>
        <v>1.3975509583206414E-2</v>
      </c>
      <c r="F239" s="2" cm="1">
        <f t="array" ref="F239">[1]!table_weight[HeadingAccuracy]*(('F+ , F-'!F$2-[1]!tbl_gk[[#This Row],[HeadingAccuracy]])/('F+ , F-'!F$2-'F+ , F-'!F$3))</f>
        <v>1.08567917583827E-2</v>
      </c>
      <c r="G239" s="2" cm="1">
        <f t="array" ref="G239">[1]!table_weight[ShortPassing]*(('F+ , F-'!G$2-[1]!tbl_gk[[#This Row],[ShortPassing]])/('F+ , F-'!G$2-'F+ , F-'!G$3))</f>
        <v>3.0939492913765434E-2</v>
      </c>
      <c r="H239" s="2" cm="1">
        <f t="array" ref="H239">[1]!table_weight[Volleys]*(('F+ , F-'!H$2-[1]!tbl_gk[[#This Row],[Volleys]])/('F+ , F-'!H$2-'F+ , F-'!H$3))</f>
        <v>1.7360881469821632E-3</v>
      </c>
      <c r="I239" s="2" cm="1">
        <f t="array" ref="I239">[1]!table_weight[Dribbling]*(('F+ , F-'!I$2-[1]!tbl_gk[[#This Row],[Dribbling]])/('F+ , F-'!I$2-'F+ , F-'!I$3))</f>
        <v>1.6623929766613008E-2</v>
      </c>
      <c r="J239" s="2" cm="1">
        <f t="array" ref="J239">[1]!table_weight[Curve]*(('F+ , F-'!J$2-[1]!tbl_gk[[#This Row],[Curve]])/('F+ , F-'!J$2-'F+ , F-'!J$3))</f>
        <v>8.2817834567149896E-3</v>
      </c>
      <c r="K239" s="2" cm="1">
        <f t="array" ref="K239">[1]!table_weight[FKAccuracy]*(('F+ , F-'!K$2-[1]!tbl_gk[[#This Row],[FKAccuracy]])/('F+ , F-'!K$2-'F+ , F-'!K$3))</f>
        <v>9.5832065713416324E-3</v>
      </c>
      <c r="L239" s="2" cm="1">
        <f t="array" ref="L239">[1]!table_weight[LongPassing]*(('F+ , F-'!L$2-[1]!tbl_gk[[#This Row],[LongPassing]])/('F+ , F-'!L$2-'F+ , F-'!L$3))</f>
        <v>2.2739812203183531E-2</v>
      </c>
      <c r="M239" s="2" cm="1">
        <f t="array" ref="M239">[1]!table_weight[BallControl]*(('F+ , F-'!M$2-[1]!tbl_gk[[#This Row],[BallControl]])/('F+ , F-'!M$2-'F+ , F-'!M$3))</f>
        <v>9.9960884871137055E-3</v>
      </c>
      <c r="N239" s="2" cm="1">
        <f t="array" ref="N239">[1]!table_weight[Acceleration]*(('F+ , F-'!N$2-[1]!tbl_gk[[#This Row],[Acceleration]])/('F+ , F-'!N$2-'F+ , F-'!N$3))</f>
        <v>3.156820988206657E-3</v>
      </c>
      <c r="O239" s="2" cm="1">
        <f t="array" ref="O239">[1]!table_weight[SprintSpeed]*(('F+ , F-'!O$2-[1]!tbl_gk[[#This Row],[SprintSpeed]])/('F+ , F-'!O$2-'F+ , F-'!O$3))</f>
        <v>4.7788256769090301E-3</v>
      </c>
      <c r="P239" s="2" cm="1">
        <f t="array" ref="P239">[1]!table_weight[Agility]*(('F+ , F-'!P$2-[1]!tbl_gk[[#This Row],[Agility]])/('F+ , F-'!P$2-'F+ , F-'!P$3))</f>
        <v>1.5211439002129552E-3</v>
      </c>
      <c r="Q239" s="2" cm="1">
        <f t="array" ref="Q239">[1]!table_weight[Reactions]*(('F+ , F-'!Q$2-[1]!tbl_gk[[#This Row],[Reactions]])/('F+ , F-'!Q$2-'F+ , F-'!Q$3))</f>
        <v>7.7346300010828226E-4</v>
      </c>
      <c r="R239" s="2" cm="1">
        <f t="array" ref="R239">[1]!table_weight[Balance]*(('F+ , F-'!R$2-[1]!tbl_gk[[#This Row],[Balance]])/('F+ , F-'!R$2-'F+ , F-'!R$3))</f>
        <v>1.4901001471473846E-3</v>
      </c>
      <c r="S239" s="2" cm="1">
        <f t="array" ref="S239">[1]!table_weight[ShotPower]*(('F+ , F-'!S$2-[1]!tbl_gk[[#This Row],[ShotPower]])/('F+ , F-'!S$2-'F+ , F-'!S$3))</f>
        <v>4.1553199225329174E-3</v>
      </c>
      <c r="T239" s="2" cm="1">
        <f t="array" ref="T239">[1]!table_weight[Jumping]*(('F+ , F-'!T$2-[1]!tbl_gk[[#This Row],[Jumping]])/('F+ , F-'!T$2-'F+ , F-'!T$3))</f>
        <v>1.7174205324985001E-4</v>
      </c>
      <c r="U239" s="2" cm="1">
        <f t="array" ref="U239">[1]!table_weight[Stamina]*(('F+ , F-'!U$2-[1]!tbl_gk[[#This Row],[Stamina]])/('F+ , F-'!U$2-'F+ , F-'!U$3))</f>
        <v>1.1163233461240251E-2</v>
      </c>
      <c r="V239" s="2" cm="1">
        <f t="array" ref="V239">[1]!table_weight[Strength]*(('F+ , F-'!V$2-[1]!tbl_gk[[#This Row],[Strength]])/('F+ , F-'!V$2-'F+ , F-'!V$3))</f>
        <v>1.0648007301490701E-2</v>
      </c>
      <c r="W239" s="2" cm="1">
        <f t="array" ref="W239">[1]!table_weight[LongShots]*(('F+ , F-'!W$2-[1]!tbl_gk[[#This Row],[LongShots]])/('F+ , F-'!W$2-'F+ , F-'!W$3))</f>
        <v>8.570347340224143E-3</v>
      </c>
      <c r="X239" s="2" cm="1">
        <f t="array" ref="X239">[1]!table_weight[Aggression]*(('F+ , F-'!X$2-[1]!tbl_gk[[#This Row],[Aggression]])/('F+ , F-'!X$2-'F+ , F-'!X$3))</f>
        <v>1.2777608761788841E-2</v>
      </c>
      <c r="Y239" s="2" cm="1">
        <f t="array" ref="Y239">[1]!table_weight[Interceptions]*(('F+ , F-'!Y$2-[1]!tbl_gk[[#This Row],[Interceptions]])/('F+ , F-'!Y$2-'F+ , F-'!Y$3))</f>
        <v>1.4543619728865382E-2</v>
      </c>
      <c r="Z239" s="2" cm="1">
        <f t="array" ref="Z239">[1]!table_weight[Positioning]*(('F+ , F-'!Z$2-[1]!tbl_gk[[#This Row],[Positioning]])/('F+ , F-'!Z$2-'F+ , F-'!Z$3))</f>
        <v>7.394449514924029E-4</v>
      </c>
      <c r="AA239" s="2" cm="1">
        <f t="array" ref="AA239">[1]!table_weight[Vision]*(('F+ , F-'!AA$2-[1]!tbl_gk[[#This Row],[Vision]])/('F+ , F-'!AA$2-'F+ , F-'!AA$3))</f>
        <v>2.5555217523577683E-2</v>
      </c>
      <c r="AB239" s="2" cm="1">
        <f t="array" ref="AB239">[1]!table_weight[Penalties]*(('F+ , F-'!AB$2-[1]!tbl_gk[[#This Row],[Penalties]])/('F+ , F-'!AB$2-'F+ , F-'!AB$3))</f>
        <v>2.3879722257019362E-3</v>
      </c>
      <c r="AC239" s="2" cm="1">
        <f t="array" ref="AC239">[1]!table_weight[Composure]*(('F+ , F-'!AC$2-[1]!tbl_gk[[#This Row],[Composure]])/('F+ , F-'!AC$2-'F+ , F-'!AC$3))</f>
        <v>1.067469403658214E-3</v>
      </c>
      <c r="AD239" s="2" cm="1">
        <f t="array" ref="AD239">[1]!table_weight[Marking]*(('F+ , F-'!AD$2-[1]!tbl_gk[[#This Row],[Marking]])/('F+ , F-'!AD$2-'F+ , F-'!AD$3))</f>
        <v>2.0507273321389546E-2</v>
      </c>
      <c r="AE239" s="2" cm="1">
        <f t="array" ref="AE239">[1]!table_weight[StandingTackle]*(('F+ , F-'!AE$2-[1]!tbl_gk[[#This Row],[StandingTackle]])/('F+ , F-'!AE$2-'F+ , F-'!AE$3))</f>
        <v>2.6900228972187096E-2</v>
      </c>
      <c r="AF239" s="2" cm="1">
        <f t="array" ref="AF239">[1]!table_weight[SlidingTackle]*(('F+ , F-'!AF$2-[1]!tbl_gk[[#This Row],[SlidingTackle]])/('F+ , F-'!AF$2-'F+ , F-'!AF$3))</f>
        <v>7.4722858256075263E-3</v>
      </c>
      <c r="AG239" s="2" cm="1">
        <f t="array" ref="AG239">[1]!table_weight[GKDiving]*(('F+ , F-'!AG$2-[1]!tbl_gk[[#This Row],[GKDiving]])/('F+ , F-'!AG$2-'F+ , F-'!AG$3))</f>
        <v>3.4162356758949373E-2</v>
      </c>
      <c r="AH239" s="2" cm="1">
        <f t="array" ref="AH239">[1]!table_weight[GKHandling]*(('F+ , F-'!AH$2-[1]!tbl_gk[[#This Row],[GKHandling]])/('F+ , F-'!AH$2-'F+ , F-'!AH$3))</f>
        <v>3.5647676618034127E-2</v>
      </c>
      <c r="AI239" s="2" cm="1">
        <f t="array" ref="AI239">[1]!table_weight[GKKicking]*(('F+ , F-'!AI$2-[1]!tbl_gk[[#This Row],[GKKicking]])/('F+ , F-'!AI$2-'F+ , F-'!AI$3))</f>
        <v>1.8783084879829621E-2</v>
      </c>
      <c r="AJ239" s="2" cm="1">
        <f t="array" ref="AJ239">[1]!table_weight[GKPositioning]*(('F+ , F-'!AJ$2-[1]!tbl_gk[[#This Row],[GKPositioning]])/('F+ , F-'!AJ$2-'F+ , F-'!AJ$3))</f>
        <v>1.2613793264842845E-2</v>
      </c>
      <c r="AK239" s="2" cm="1">
        <f t="array" ref="AK239">[1]!table_weight[GKReflexes]*(('F+ , F-'!AK$2-[1]!tbl_gk[[#This Row],[GKReflexes]])/('F+ , F-'!AK$2-'F+ , F-'!AK$3))</f>
        <v>3.2795862488591399E-2</v>
      </c>
    </row>
    <row r="240" spans="1:37" x14ac:dyDescent="0.55000000000000004">
      <c r="A240" s="7">
        <f>[1]!tbl_gk[[#This Row],[ID]]</f>
        <v>192201</v>
      </c>
      <c r="B240" s="1" cm="1">
        <f t="array" ref="B240">[1]!table_weight[ValueEUR]*(('F+ , F-'!B$2-[1]!tbl_gk[[#This Row],[ValueEUR]])/('F+ , F-'!B$2-'F+ , F-'!B$3))</f>
        <v>1.2068791068449063E-4</v>
      </c>
      <c r="C240" s="1" cm="1">
        <f t="array" ref="C240">[1]!table_weight[WageEUR]*(('F+ , F-'!C$2-[1]!tbl_gk[[#This Row],[WageEUR]])/('F+ , F-'!C$2-'F+ , F-'!C$3))</f>
        <v>2.3472561185650898E-4</v>
      </c>
      <c r="D240" s="1" cm="1">
        <f t="array" ref="D240">[1]!table_weight[Crossing]*(('F+ , F-'!D$2-[1]!tbl_gk[[#This Row],[Crossing]])/('F+ , F-'!D$2-'F+ , F-'!D$3))</f>
        <v>2.8021071846028162E-2</v>
      </c>
      <c r="E240" s="1" cm="1">
        <f t="array" ref="E240">[1]!table_weight[Finishing]*(('F+ , F-'!E$2-[1]!tbl_gk[[#This Row],[Finishing]])/('F+ , F-'!E$2-'F+ , F-'!E$3))</f>
        <v>8.9842561606326941E-3</v>
      </c>
      <c r="F240" s="1" cm="1">
        <f t="array" ref="F240">[1]!table_weight[HeadingAccuracy]*(('F+ , F-'!F$2-[1]!tbl_gk[[#This Row],[HeadingAccuracy]])/('F+ , F-'!F$2-'F+ , F-'!F$3))</f>
        <v>6.26353370675925E-3</v>
      </c>
      <c r="G240" s="1" cm="1">
        <f t="array" ref="G240">[1]!table_weight[ShortPassing]*(('F+ , F-'!G$2-[1]!tbl_gk[[#This Row],[ShortPassing]])/('F+ , F-'!G$2-'F+ , F-'!G$3))</f>
        <v>6.047264524054153E-2</v>
      </c>
      <c r="H240" s="1" cm="1">
        <f t="array" ref="H240">[1]!table_weight[Volleys]*(('F+ , F-'!H$2-[1]!tbl_gk[[#This Row],[Volleys]])/('F+ , F-'!H$2-'F+ , F-'!H$3))</f>
        <v>9.2591367839048701E-4</v>
      </c>
      <c r="I240" s="1" cm="1">
        <f t="array" ref="I240">[1]!table_weight[Dribbling]*(('F+ , F-'!I$2-[1]!tbl_gk[[#This Row],[Dribbling]])/('F+ , F-'!I$2-'F+ , F-'!I$3))</f>
        <v>1.5646051545047536E-2</v>
      </c>
      <c r="J240" s="1" cm="1">
        <f t="array" ref="J240">[1]!table_weight[Curve]*(('F+ , F-'!J$2-[1]!tbl_gk[[#This Row],[Curve]])/('F+ , F-'!J$2-'F+ , F-'!J$3))</f>
        <v>8.2817834567149896E-3</v>
      </c>
      <c r="K240" s="1" cm="1">
        <f t="array" ref="K240">[1]!table_weight[FKAccuracy]*(('F+ , F-'!K$2-[1]!tbl_gk[[#This Row],[FKAccuracy]])/('F+ , F-'!K$2-'F+ , F-'!K$3))</f>
        <v>8.8226346212351529E-3</v>
      </c>
      <c r="L240" s="1" cm="1">
        <f t="array" ref="L240">[1]!table_weight[LongPassing]*(('F+ , F-'!L$2-[1]!tbl_gk[[#This Row],[LongPassing]])/('F+ , F-'!L$2-'F+ , F-'!L$3))</f>
        <v>2.4905508603486726E-2</v>
      </c>
      <c r="M240" s="1" cm="1">
        <f t="array" ref="M240">[1]!table_weight[BallControl]*(('F+ , F-'!M$2-[1]!tbl_gk[[#This Row],[BallControl]])/('F+ , F-'!M$2-'F+ , F-'!M$3))</f>
        <v>1.1299926115867666E-2</v>
      </c>
      <c r="N240" s="1" cm="1">
        <f t="array" ref="N240">[1]!table_weight[Acceleration]*(('F+ , F-'!N$2-[1]!tbl_gk[[#This Row],[Acceleration]])/('F+ , F-'!N$2-'F+ , F-'!N$3))</f>
        <v>5.4116931226399828E-3</v>
      </c>
      <c r="O240" s="1" cm="1">
        <f t="array" ref="O240">[1]!table_weight[SprintSpeed]*(('F+ , F-'!O$2-[1]!tbl_gk[[#This Row],[SprintSpeed]])/('F+ , F-'!O$2-'F+ , F-'!O$3))</f>
        <v>6.4654700334651587E-3</v>
      </c>
      <c r="P240" s="1" cm="1">
        <f t="array" ref="P240">[1]!table_weight[Agility]*(('F+ , F-'!P$2-[1]!tbl_gk[[#This Row],[Agility]])/('F+ , F-'!P$2-'F+ , F-'!P$3))</f>
        <v>3.744354215908813E-3</v>
      </c>
      <c r="Q240" s="1" cm="1">
        <f t="array" ref="Q240">[1]!table_weight[Reactions]*(('F+ , F-'!Q$2-[1]!tbl_gk[[#This Row],[Reactions]])/('F+ , F-'!Q$2-'F+ , F-'!Q$3))</f>
        <v>1.4437976002021271E-3</v>
      </c>
      <c r="R240" s="1" cm="1">
        <f t="array" ref="R240">[1]!table_weight[Balance]*(('F+ , F-'!R$2-[1]!tbl_gk[[#This Row],[Balance]])/('F+ , F-'!R$2-'F+ , F-'!R$3))</f>
        <v>2.0488877023276536E-3</v>
      </c>
      <c r="S240" s="1" cm="1">
        <f t="array" ref="S240">[1]!table_weight[ShotPower]*(('F+ , F-'!S$2-[1]!tbl_gk[[#This Row],[ShotPower]])/('F+ , F-'!S$2-'F+ , F-'!S$3))</f>
        <v>4.93444240800784E-3</v>
      </c>
      <c r="T240" s="1" cm="1">
        <f t="array" ref="T240">[1]!table_weight[Jumping]*(('F+ , F-'!T$2-[1]!tbl_gk[[#This Row],[Jumping]])/('F+ , F-'!T$2-'F+ , F-'!T$3))</f>
        <v>2.2326466922480506E-3</v>
      </c>
      <c r="U240" s="1" cm="1">
        <f t="array" ref="U240">[1]!table_weight[Stamina]*(('F+ , F-'!U$2-[1]!tbl_gk[[#This Row],[Stamina]])/('F+ , F-'!U$2-'F+ , F-'!U$3))</f>
        <v>1.7174205324984999E-2</v>
      </c>
      <c r="V240" s="1" cm="1">
        <f t="array" ref="V240">[1]!table_weight[Strength]*(('F+ , F-'!V$2-[1]!tbl_gk[[#This Row],[Strength]])/('F+ , F-'!V$2-'F+ , F-'!V$3))</f>
        <v>1.3310009126863375E-2</v>
      </c>
      <c r="W240" s="1" cm="1">
        <f t="array" ref="W240">[1]!table_weight[LongShots]*(('F+ , F-'!W$2-[1]!tbl_gk[[#This Row],[LongShots]])/('F+ , F-'!W$2-'F+ , F-'!W$3))</f>
        <v>8.3106398450658349E-3</v>
      </c>
      <c r="X240" s="1" cm="1">
        <f t="array" ref="X240">[1]!table_weight[Aggression]*(('F+ , F-'!X$2-[1]!tbl_gk[[#This Row],[Aggression]])/('F+ , F-'!X$2-'F+ , F-'!X$3))</f>
        <v>1.2777608761788841E-2</v>
      </c>
      <c r="Y240" s="1" cm="1">
        <f t="array" ref="Y240">[1]!table_weight[Interceptions]*(('F+ , F-'!Y$2-[1]!tbl_gk[[#This Row],[Interceptions]])/('F+ , F-'!Y$2-'F+ , F-'!Y$3))</f>
        <v>1.1080853126754575E-2</v>
      </c>
      <c r="Z240" s="1" cm="1">
        <f t="array" ref="Z240">[1]!table_weight[Positioning]*(('F+ , F-'!Z$2-[1]!tbl_gk[[#This Row],[Positioning]])/('F+ , F-'!Z$2-'F+ , F-'!Z$3))</f>
        <v>5.9155596119392221E-4</v>
      </c>
      <c r="AA240" s="1" cm="1">
        <f t="array" ref="AA240">[1]!table_weight[Vision]*(('F+ , F-'!AA$2-[1]!tbl_gk[[#This Row],[Vision]])/('F+ , F-'!AA$2-'F+ , F-'!AA$3))</f>
        <v>1.9876280296115975E-2</v>
      </c>
      <c r="AB240" s="1" cm="1">
        <f t="array" ref="AB240">[1]!table_weight[Penalties]*(('F+ , F-'!AB$2-[1]!tbl_gk[[#This Row],[Penalties]])/('F+ , F-'!AB$2-'F+ , F-'!AB$3))</f>
        <v>2.2313838830329571E-3</v>
      </c>
      <c r="AC240" s="1" cm="1">
        <f t="array" ref="AC240">[1]!table_weight[Composure]*(('F+ , F-'!AC$2-[1]!tbl_gk[[#This Row],[Composure]])/('F+ , F-'!AC$2-'F+ , F-'!AC$3))</f>
        <v>1.1208428738411248E-3</v>
      </c>
      <c r="AD240" s="1" cm="1">
        <f t="array" ref="AD240">[1]!table_weight[Marking]*(('F+ , F-'!AD$2-[1]!tbl_gk[[#This Row],[Marking]])/('F+ , F-'!AD$2-'F+ , F-'!AD$3))</f>
        <v>7.8874128159190562E-3</v>
      </c>
      <c r="AE240" s="1" cm="1">
        <f t="array" ref="AE240">[1]!table_weight[StandingTackle]*(('F+ , F-'!AE$2-[1]!tbl_gk[[#This Row],[StandingTackle]])/('F+ , F-'!AE$2-'F+ , F-'!AE$3))</f>
        <v>2.241685747682258E-2</v>
      </c>
      <c r="AF240" s="1" cm="1">
        <f t="array" ref="AF240">[1]!table_weight[SlidingTackle]*(('F+ , F-'!AF$2-[1]!tbl_gk[[#This Row],[SlidingTackle]])/('F+ , F-'!AF$2-'F+ , F-'!AF$3))</f>
        <v>5.977828660486021E-3</v>
      </c>
      <c r="AG240" s="1" cm="1">
        <f t="array" ref="AG240">[1]!table_weight[GKDiving]*(('F+ , F-'!AG$2-[1]!tbl_gk[[#This Row],[GKDiving]])/('F+ , F-'!AG$2-'F+ , F-'!AG$3))</f>
        <v>3.5870474596896844E-2</v>
      </c>
      <c r="AH240" s="1" cm="1">
        <f t="array" ref="AH240">[1]!table_weight[GKHandling]*(('F+ , F-'!AH$2-[1]!tbl_gk[[#This Row],[GKHandling]])/('F+ , F-'!AH$2-'F+ , F-'!AH$3))</f>
        <v>3.5647676618034127E-2</v>
      </c>
      <c r="AI240" s="1" cm="1">
        <f t="array" ref="AI240">[1]!table_weight[GKKicking]*(('F+ , F-'!AI$2-[1]!tbl_gk[[#This Row],[GKKicking]])/('F+ , F-'!AI$2-'F+ , F-'!AI$3))</f>
        <v>2.2360815333130498E-2</v>
      </c>
      <c r="AJ240" s="1" cm="1">
        <f t="array" ref="AJ240">[1]!table_weight[GKPositioning]*(('F+ , F-'!AJ$2-[1]!tbl_gk[[#This Row],[GKPositioning]])/('F+ , F-'!AJ$2-'F+ , F-'!AJ$3))</f>
        <v>1.4505862254569271E-2</v>
      </c>
      <c r="AK240" s="1" cm="1">
        <f t="array" ref="AK240">[1]!table_weight[GKReflexes]*(('F+ , F-'!AK$2-[1]!tbl_gk[[#This Row],[GKReflexes]])/('F+ , F-'!AK$2-'F+ , F-'!AK$3))</f>
        <v>4.3727816651455198E-2</v>
      </c>
    </row>
    <row r="241" spans="1:37" x14ac:dyDescent="0.55000000000000004">
      <c r="A241" s="8">
        <f>[1]!tbl_gk[[#This Row],[ID]]</f>
        <v>192297</v>
      </c>
      <c r="B241" s="2" cm="1">
        <f t="array" ref="B241">[1]!table_weight[ValueEUR]*(('F+ , F-'!B$2-[1]!tbl_gk[[#This Row],[ValueEUR]])/('F+ , F-'!B$2-'F+ , F-'!B$3))</f>
        <v>8.210481903343863E-5</v>
      </c>
      <c r="C241" s="2" cm="1">
        <f t="array" ref="C241">[1]!table_weight[WageEUR]*(('F+ , F-'!C$2-[1]!tbl_gk[[#This Row],[WageEUR]])/('F+ , F-'!C$2-'F+ , F-'!C$3))</f>
        <v>1.0171443180448721E-3</v>
      </c>
      <c r="D241" s="2" cm="1">
        <f t="array" ref="D241">[1]!table_weight[Crossing]*(('F+ , F-'!D$2-[1]!tbl_gk[[#This Row],[Crossing]])/('F+ , F-'!D$2-'F+ , F-'!D$3))</f>
        <v>2.8021071846028162E-2</v>
      </c>
      <c r="E241" s="2" cm="1">
        <f t="array" ref="E241">[1]!table_weight[Finishing]*(('F+ , F-'!E$2-[1]!tbl_gk[[#This Row],[Finishing]])/('F+ , F-'!E$2-'F+ , F-'!E$3))</f>
        <v>1.2977258898691668E-2</v>
      </c>
      <c r="F241" s="2" cm="1">
        <f t="array" ref="F241">[1]!table_weight[HeadingAccuracy]*(('F+ , F-'!F$2-[1]!tbl_gk[[#This Row],[HeadingAccuracy]])/('F+ , F-'!F$2-'F+ , F-'!F$3))</f>
        <v>1.00216539308148E-2</v>
      </c>
      <c r="G241" s="2" cm="1">
        <f t="array" ref="G241">[1]!table_weight[ShortPassing]*(('F+ , F-'!G$2-[1]!tbl_gk[[#This Row],[ShortPassing]])/('F+ , F-'!G$2-'F+ , F-'!G$3))</f>
        <v>6.7504348175488213E-2</v>
      </c>
      <c r="H241" s="2" cm="1">
        <f t="array" ref="H241">[1]!table_weight[Volleys]*(('F+ , F-'!H$2-[1]!tbl_gk[[#This Row],[Volleys]])/('F+ , F-'!H$2-'F+ , F-'!H$3))</f>
        <v>1.3888705175857305E-3</v>
      </c>
      <c r="I241" s="2" cm="1">
        <f t="array" ref="I241">[1]!table_weight[Dribbling]*(('F+ , F-'!I$2-[1]!tbl_gk[[#This Row],[Dribbling]])/('F+ , F-'!I$2-'F+ , F-'!I$3))</f>
        <v>1.7601807988178481E-2</v>
      </c>
      <c r="J241" s="2" cm="1">
        <f t="array" ref="J241">[1]!table_weight[Curve]*(('F+ , F-'!J$2-[1]!tbl_gk[[#This Row],[Curve]])/('F+ , F-'!J$2-'F+ , F-'!J$3))</f>
        <v>8.9578474123651938E-3</v>
      </c>
      <c r="K241" s="2" cm="1">
        <f t="array" ref="K241">[1]!table_weight[FKAccuracy]*(('F+ , F-'!K$2-[1]!tbl_gk[[#This Row],[FKAccuracy]])/('F+ , F-'!K$2-'F+ , F-'!K$3))</f>
        <v>8.6705202312138564E-3</v>
      </c>
      <c r="L241" s="2" cm="1">
        <f t="array" ref="L241">[1]!table_weight[LongPassing]*(('F+ , F-'!L$2-[1]!tbl_gk[[#This Row],[LongPassing]])/('F+ , F-'!L$2-'F+ , F-'!L$3))</f>
        <v>2.9778325504168909E-2</v>
      </c>
      <c r="M241" s="2" cm="1">
        <f t="array" ref="M241">[1]!table_weight[BallControl]*(('F+ , F-'!M$2-[1]!tbl_gk[[#This Row],[BallControl]])/('F+ , F-'!M$2-'F+ , F-'!M$3))</f>
        <v>1.2169151201703639E-2</v>
      </c>
      <c r="N241" s="2" cm="1">
        <f t="array" ref="N241">[1]!table_weight[Acceleration]*(('F+ , F-'!N$2-[1]!tbl_gk[[#This Row],[Acceleration]])/('F+ , F-'!N$2-'F+ , F-'!N$3))</f>
        <v>7.2155908301866443E-3</v>
      </c>
      <c r="O241" s="2" cm="1">
        <f t="array" ref="O241">[1]!table_weight[SprintSpeed]*(('F+ , F-'!O$2-[1]!tbl_gk[[#This Row],[SprintSpeed]])/('F+ , F-'!O$2-'F+ , F-'!O$3))</f>
        <v>8.7143291755399956E-3</v>
      </c>
      <c r="P241" s="2" cm="1">
        <f t="array" ref="P241">[1]!table_weight[Agility]*(('F+ , F-'!P$2-[1]!tbl_gk[[#This Row],[Agility]])/('F+ , F-'!P$2-'F+ , F-'!P$3))</f>
        <v>3.744354215908813E-3</v>
      </c>
      <c r="Q241" s="2" cm="1">
        <f t="array" ref="Q241">[1]!table_weight[Reactions]*(('F+ , F-'!Q$2-[1]!tbl_gk[[#This Row],[Reactions]])/('F+ , F-'!Q$2-'F+ , F-'!Q$3))</f>
        <v>1.2891050001804705E-3</v>
      </c>
      <c r="R241" s="2" cm="1">
        <f t="array" ref="R241">[1]!table_weight[Balance]*(('F+ , F-'!R$2-[1]!tbl_gk[[#This Row],[Balance]])/('F+ , F-'!R$2-'F+ , F-'!R$3))</f>
        <v>8.0713757970483338E-4</v>
      </c>
      <c r="S241" s="2" cm="1">
        <f t="array" ref="S241">[1]!table_weight[ShotPower]*(('F+ , F-'!S$2-[1]!tbl_gk[[#This Row],[ShotPower]])/('F+ , F-'!S$2-'F+ , F-'!S$3))</f>
        <v>5.4538573983244545E-3</v>
      </c>
      <c r="T241" s="2" cm="1">
        <f t="array" ref="T241">[1]!table_weight[Jumping]*(('F+ , F-'!T$2-[1]!tbl_gk[[#This Row],[Jumping]])/('F+ , F-'!T$2-'F+ , F-'!T$3))</f>
        <v>2.3185177188729754E-3</v>
      </c>
      <c r="U241" s="2" cm="1">
        <f t="array" ref="U241">[1]!table_weight[Stamina]*(('F+ , F-'!U$2-[1]!tbl_gk[[#This Row],[Stamina]])/('F+ , F-'!U$2-'F+ , F-'!U$3))</f>
        <v>6.0109718637447497E-3</v>
      </c>
      <c r="V241" s="2" cm="1">
        <f t="array" ref="V241">[1]!table_weight[Strength]*(('F+ , F-'!V$2-[1]!tbl_gk[[#This Row],[Strength]])/('F+ , F-'!V$2-'F+ , F-'!V$3))</f>
        <v>3.9930027380590122E-2</v>
      </c>
      <c r="W241" s="2" cm="1">
        <f t="array" ref="W241">[1]!table_weight[LongShots]*(('F+ , F-'!W$2-[1]!tbl_gk[[#This Row],[LongShots]])/('F+ , F-'!W$2-'F+ , F-'!W$3))</f>
        <v>8.570347340224143E-3</v>
      </c>
      <c r="X241" s="2" cm="1">
        <f t="array" ref="X241">[1]!table_weight[Aggression]*(('F+ , F-'!X$2-[1]!tbl_gk[[#This Row],[Aggression]])/('F+ , F-'!X$2-'F+ , F-'!X$3))</f>
        <v>7.301490721022195E-3</v>
      </c>
      <c r="Y241" s="2" cm="1">
        <f t="array" ref="Y241">[1]!table_weight[Interceptions]*(('F+ , F-'!Y$2-[1]!tbl_gk[[#This Row],[Interceptions]])/('F+ , F-'!Y$2-'F+ , F-'!Y$3))</f>
        <v>1.9391492971820509E-2</v>
      </c>
      <c r="Z241" s="2" cm="1">
        <f t="array" ref="Z241">[1]!table_weight[Positioning]*(('F+ , F-'!Z$2-[1]!tbl_gk[[#This Row],[Positioning]])/('F+ , F-'!Z$2-'F+ , F-'!Z$3))</f>
        <v>1.0352229320893639E-3</v>
      </c>
      <c r="AA241" s="2" cm="1">
        <f t="array" ref="AA241">[1]!table_weight[Vision]*(('F+ , F-'!AA$2-[1]!tbl_gk[[#This Row],[Vision]])/('F+ , F-'!AA$2-'F+ , F-'!AA$3))</f>
        <v>3.6203224825068381E-2</v>
      </c>
      <c r="AB241" s="2" cm="1">
        <f t="array" ref="AB241">[1]!table_weight[Penalties]*(('F+ , F-'!AB$2-[1]!tbl_gk[[#This Row],[Penalties]])/('F+ , F-'!AB$2-'F+ , F-'!AB$3))</f>
        <v>2.4662663970364263E-3</v>
      </c>
      <c r="AC241" s="2" cm="1">
        <f t="array" ref="AC241">[1]!table_weight[Composure]*(('F+ , F-'!AC$2-[1]!tbl_gk[[#This Row],[Composure]])/('F+ , F-'!AC$2-'F+ , F-'!AC$3))</f>
        <v>2.0815653371335178E-3</v>
      </c>
      <c r="AD241" s="2" cm="1">
        <f t="array" ref="AD241">[1]!table_weight[Marking]*(('F+ , F-'!AD$2-[1]!tbl_gk[[#This Row],[Marking]])/('F+ , F-'!AD$2-'F+ , F-'!AD$3))</f>
        <v>1.1042377942286678E-2</v>
      </c>
      <c r="AE241" s="2" cm="1">
        <f t="array" ref="AE241">[1]!table_weight[StandingTackle]*(('F+ , F-'!AE$2-[1]!tbl_gk[[#This Row],[StandingTackle]])/('F+ , F-'!AE$2-'F+ , F-'!AE$3))</f>
        <v>2.465854322450484E-2</v>
      </c>
      <c r="AF241" s="2" cm="1">
        <f t="array" ref="AF241">[1]!table_weight[SlidingTackle]*(('F+ , F-'!AF$2-[1]!tbl_gk[[#This Row],[SlidingTackle]])/('F+ , F-'!AF$2-'F+ , F-'!AF$3))</f>
        <v>8.2195144081682794E-3</v>
      </c>
      <c r="AG241" s="2" cm="1">
        <f t="array" ref="AG241">[1]!table_weight[GKDiving]*(('F+ , F-'!AG$2-[1]!tbl_gk[[#This Row],[GKDiving]])/('F+ , F-'!AG$2-'F+ , F-'!AG$3))</f>
        <v>3.0746121083054436E-2</v>
      </c>
      <c r="AH241" s="2" cm="1">
        <f t="array" ref="AH241">[1]!table_weight[GKHandling]*(('F+ , F-'!AH$2-[1]!tbl_gk[[#This Row],[GKHandling]])/('F+ , F-'!AH$2-'F+ , F-'!AH$3))</f>
        <v>4.4559595772542655E-2</v>
      </c>
      <c r="AI241" s="2" cm="1">
        <f t="array" ref="AI241">[1]!table_weight[GKKicking]*(('F+ , F-'!AI$2-[1]!tbl_gk[[#This Row],[GKKicking]])/('F+ , F-'!AI$2-'F+ , F-'!AI$3))</f>
        <v>2.5044113173106158E-2</v>
      </c>
      <c r="AJ241" s="2" cm="1">
        <f t="array" ref="AJ241">[1]!table_weight[GKPositioning]*(('F+ , F-'!AJ$2-[1]!tbl_gk[[#This Row],[GKPositioning]])/('F+ , F-'!AJ$2-'F+ , F-'!AJ$3))</f>
        <v>1.3244482928084987E-2</v>
      </c>
      <c r="AK241" s="2" cm="1">
        <f t="array" ref="AK241">[1]!table_weight[GKReflexes]*(('F+ , F-'!AK$2-[1]!tbl_gk[[#This Row],[GKReflexes]])/('F+ , F-'!AK$2-'F+ , F-'!AK$3))</f>
        <v>3.0973870128114096E-2</v>
      </c>
    </row>
    <row r="242" spans="1:37" x14ac:dyDescent="0.55000000000000004">
      <c r="A242" s="7">
        <f>[1]!tbl_gk[[#This Row],[ID]]</f>
        <v>192317</v>
      </c>
      <c r="B242" s="1" cm="1">
        <f t="array" ref="B242">[1]!table_weight[ValueEUR]*(('F+ , F-'!B$2-[1]!tbl_gk[[#This Row],[ValueEUR]])/('F+ , F-'!B$2-'F+ , F-'!B$3))</f>
        <v>3.9848617057206497E-4</v>
      </c>
      <c r="C242" s="1" cm="1">
        <f t="array" ref="C242">[1]!table_weight[WageEUR]*(('F+ , F-'!C$2-[1]!tbl_gk[[#This Row],[WageEUR]])/('F+ , F-'!C$2-'F+ , F-'!C$3))</f>
        <v>5.0857215902243612E-3</v>
      </c>
      <c r="D242" s="1" cm="1">
        <f t="array" ref="D242">[1]!table_weight[Crossing]*(('F+ , F-'!D$2-[1]!tbl_gk[[#This Row],[Crossing]])/('F+ , F-'!D$2-'F+ , F-'!D$3))</f>
        <v>3.6987814836757178E-2</v>
      </c>
      <c r="E242" s="1" cm="1">
        <f t="array" ref="E242">[1]!table_weight[Finishing]*(('F+ , F-'!E$2-[1]!tbl_gk[[#This Row],[Finishing]])/('F+ , F-'!E$2-'F+ , F-'!E$3))</f>
        <v>1.59720109522359E-2</v>
      </c>
      <c r="F242" s="1" cm="1">
        <f t="array" ref="F242">[1]!table_weight[HeadingAccuracy]*(('F+ , F-'!F$2-[1]!tbl_gk[[#This Row],[HeadingAccuracy]])/('F+ , F-'!F$2-'F+ , F-'!F$3))</f>
        <v>1.1274360672166649E-2</v>
      </c>
      <c r="G242" s="1" cm="1">
        <f t="array" ref="G242">[1]!table_weight[ShortPassing]*(('F+ , F-'!G$2-[1]!tbl_gk[[#This Row],[ShortPassing]])/('F+ , F-'!G$2-'F+ , F-'!G$3))</f>
        <v>3.2345833500754768E-2</v>
      </c>
      <c r="H242" s="1" cm="1">
        <f t="array" ref="H242">[1]!table_weight[Volleys]*(('F+ , F-'!H$2-[1]!tbl_gk[[#This Row],[Volleys]])/('F+ , F-'!H$2-'F+ , F-'!H$3))</f>
        <v>1.7360881469821632E-3</v>
      </c>
      <c r="I242" s="1" cm="1">
        <f t="array" ref="I242">[1]!table_weight[Dribbling]*(('F+ , F-'!I$2-[1]!tbl_gk[[#This Row],[Dribbling]])/('F+ , F-'!I$2-'F+ , F-'!I$3))</f>
        <v>1.9557564431309422E-2</v>
      </c>
      <c r="J242" s="1" cm="1">
        <f t="array" ref="J242">[1]!table_weight[Curve]*(('F+ , F-'!J$2-[1]!tbl_gk[[#This Row],[Curve]])/('F+ , F-'!J$2-'F+ , F-'!J$3))</f>
        <v>9.6339113680153961E-3</v>
      </c>
      <c r="K242" s="1" cm="1">
        <f t="array" ref="K242">[1]!table_weight[FKAccuracy]*(('F+ , F-'!K$2-[1]!tbl_gk[[#This Row],[FKAccuracy]])/('F+ , F-'!K$2-'F+ , F-'!K$3))</f>
        <v>9.5832065713416324E-3</v>
      </c>
      <c r="L242" s="1" cm="1">
        <f t="array" ref="L242">[1]!table_weight[LongPassing]*(('F+ , F-'!L$2-[1]!tbl_gk[[#This Row],[LongPassing]])/('F+ , F-'!L$2-'F+ , F-'!L$3))</f>
        <v>2.3281236303259328E-2</v>
      </c>
      <c r="M242" s="1" cm="1">
        <f t="array" ref="M242">[1]!table_weight[BallControl]*(('F+ , F-'!M$2-[1]!tbl_gk[[#This Row],[BallControl]])/('F+ , F-'!M$2-'F+ , F-'!M$3))</f>
        <v>1.0865313572949679E-2</v>
      </c>
      <c r="N242" s="1" cm="1">
        <f t="array" ref="N242">[1]!table_weight[Acceleration]*(('F+ , F-'!N$2-[1]!tbl_gk[[#This Row],[Acceleration]])/('F+ , F-'!N$2-'F+ , F-'!N$3))</f>
        <v>2.7058465613199914E-3</v>
      </c>
      <c r="O242" s="1" cm="1">
        <f t="array" ref="O242">[1]!table_weight[SprintSpeed]*(('F+ , F-'!O$2-[1]!tbl_gk[[#This Row],[SprintSpeed]])/('F+ , F-'!O$2-'F+ , F-'!O$3))</f>
        <v>5.0599330696683847E-3</v>
      </c>
      <c r="P242" s="1" cm="1">
        <f t="array" ref="P242">[1]!table_weight[Agility]*(('F+ , F-'!P$2-[1]!tbl_gk[[#This Row],[Agility]])/('F+ , F-'!P$2-'F+ , F-'!P$3))</f>
        <v>3.8613652851559629E-3</v>
      </c>
      <c r="Q242" s="1" cm="1">
        <f t="array" ref="Q242">[1]!table_weight[Reactions]*(('F+ , F-'!Q$2-[1]!tbl_gk[[#This Row],[Reactions]])/('F+ , F-'!Q$2-'F+ , F-'!Q$3))</f>
        <v>1.1344124001588141E-3</v>
      </c>
      <c r="R242" s="1" cm="1">
        <f t="array" ref="R242">[1]!table_weight[Balance]*(('F+ , F-'!R$2-[1]!tbl_gk[[#This Row],[Balance]])/('F+ , F-'!R$2-'F+ , F-'!R$3))</f>
        <v>6.2087506131141027E-4</v>
      </c>
      <c r="S242" s="1" cm="1">
        <f t="array" ref="S242">[1]!table_weight[ShotPower]*(('F+ , F-'!S$2-[1]!tbl_gk[[#This Row],[ShotPower]])/('F+ , F-'!S$2-'F+ , F-'!S$3))</f>
        <v>4.4150274176912247E-3</v>
      </c>
      <c r="T242" s="1" cm="1">
        <f t="array" ref="T242">[1]!table_weight[Jumping]*(('F+ , F-'!T$2-[1]!tbl_gk[[#This Row],[Jumping]])/('F+ , F-'!T$2-'F+ , F-'!T$3))</f>
        <v>2.4043887454979003E-3</v>
      </c>
      <c r="U242" s="1" cm="1">
        <f t="array" ref="U242">[1]!table_weight[Stamina]*(('F+ , F-'!U$2-[1]!tbl_gk[[#This Row],[Stamina]])/('F+ , F-'!U$2-'F+ , F-'!U$3))</f>
        <v>5.1522615974955001E-3</v>
      </c>
      <c r="V242" s="1" cm="1">
        <f t="array" ref="V242">[1]!table_weight[Strength]*(('F+ , F-'!V$2-[1]!tbl_gk[[#This Row],[Strength]])/('F+ , F-'!V$2-'F+ , F-'!V$3))</f>
        <v>2.1296014602981403E-2</v>
      </c>
      <c r="W242" s="1" cm="1">
        <f t="array" ref="W242">[1]!table_weight[LongShots]*(('F+ , F-'!W$2-[1]!tbl_gk[[#This Row],[LongShots]])/('F+ , F-'!W$2-'F+ , F-'!W$3))</f>
        <v>8.8300548353824494E-3</v>
      </c>
      <c r="X242" s="1" cm="1">
        <f t="array" ref="X242">[1]!table_weight[Aggression]*(('F+ , F-'!X$2-[1]!tbl_gk[[#This Row],[Aggression]])/('F+ , F-'!X$2-'F+ , F-'!X$3))</f>
        <v>1.3994523881959207E-2</v>
      </c>
      <c r="Y242" s="1" cm="1">
        <f t="array" ref="Y242">[1]!table_weight[Interceptions]*(('F+ , F-'!Y$2-[1]!tbl_gk[[#This Row],[Interceptions]])/('F+ , F-'!Y$2-'F+ , F-'!Y$3))</f>
        <v>1.5236173049287543E-2</v>
      </c>
      <c r="Z242" s="1" cm="1">
        <f t="array" ref="Z242">[1]!table_weight[Positioning]*(('F+ , F-'!Z$2-[1]!tbl_gk[[#This Row],[Positioning]])/('F+ , F-'!Z$2-'F+ , F-'!Z$3))</f>
        <v>5.9155596119392221E-4</v>
      </c>
      <c r="AA242" s="1" cm="1">
        <f t="array" ref="AA242">[1]!table_weight[Vision]*(('F+ , F-'!AA$2-[1]!tbl_gk[[#This Row],[Vision]])/('F+ , F-'!AA$2-'F+ , F-'!AA$3))</f>
        <v>1.9876280296115975E-2</v>
      </c>
      <c r="AB242" s="1" cm="1">
        <f t="array" ref="AB242">[1]!table_weight[Penalties]*(('F+ , F-'!AB$2-[1]!tbl_gk[[#This Row],[Penalties]])/('F+ , F-'!AB$2-'F+ , F-'!AB$3))</f>
        <v>1.2918538270190803E-3</v>
      </c>
      <c r="AC242" s="1" cm="1">
        <f t="array" ref="AC242">[1]!table_weight[Composure]*(('F+ , F-'!AC$2-[1]!tbl_gk[[#This Row],[Composure]])/('F+ , F-'!AC$2-'F+ , F-'!AC$3))</f>
        <v>2.134938807316428E-3</v>
      </c>
      <c r="AD242" s="1" cm="1">
        <f t="array" ref="AD242">[1]!table_weight[Marking]*(('F+ , F-'!AD$2-[1]!tbl_gk[[#This Row],[Marking]])/('F+ , F-'!AD$2-'F+ , F-'!AD$3))</f>
        <v>2.8394686137308601E-2</v>
      </c>
      <c r="AE242" s="1" cm="1">
        <f t="array" ref="AE242">[1]!table_weight[StandingTackle]*(('F+ , F-'!AE$2-[1]!tbl_gk[[#This Row],[StandingTackle]])/('F+ , F-'!AE$2-'F+ , F-'!AE$3))</f>
        <v>2.9141914719869356E-2</v>
      </c>
      <c r="AF242" s="1" cm="1">
        <f t="array" ref="AF242">[1]!table_weight[SlidingTackle]*(('F+ , F-'!AF$2-[1]!tbl_gk[[#This Row],[SlidingTackle]])/('F+ , F-'!AF$2-'F+ , F-'!AF$3))</f>
        <v>1.0461200155850536E-2</v>
      </c>
      <c r="AG242" s="1" cm="1">
        <f t="array" ref="AG242">[1]!table_weight[GKDiving]*(('F+ , F-'!AG$2-[1]!tbl_gk[[#This Row],[GKDiving]])/('F+ , F-'!AG$2-'F+ , F-'!AG$3))</f>
        <v>3.0746121083054436E-2</v>
      </c>
      <c r="AH242" s="1" cm="1">
        <f t="array" ref="AH242">[1]!table_weight[GKHandling]*(('F+ , F-'!AH$2-[1]!tbl_gk[[#This Row],[GKHandling]])/('F+ , F-'!AH$2-'F+ , F-'!AH$3))</f>
        <v>3.5647676618034127E-2</v>
      </c>
      <c r="AI242" s="1" cm="1">
        <f t="array" ref="AI242">[1]!table_weight[GKKicking]*(('F+ , F-'!AI$2-[1]!tbl_gk[[#This Row],[GKKicking]])/('F+ , F-'!AI$2-'F+ , F-'!AI$3))</f>
        <v>2.0571950106480059E-2</v>
      </c>
      <c r="AJ242" s="1" cm="1">
        <f t="array" ref="AJ242">[1]!table_weight[GKPositioning]*(('F+ , F-'!AJ$2-[1]!tbl_gk[[#This Row],[GKPositioning]])/('F+ , F-'!AJ$2-'F+ , F-'!AJ$3))</f>
        <v>1.3244482928084987E-2</v>
      </c>
      <c r="AK242" s="1" cm="1">
        <f t="array" ref="AK242">[1]!table_weight[GKReflexes]*(('F+ , F-'!AK$2-[1]!tbl_gk[[#This Row],[GKReflexes]])/('F+ , F-'!AK$2-'F+ , F-'!AK$3))</f>
        <v>3.4617854849068701E-2</v>
      </c>
    </row>
    <row r="243" spans="1:37" x14ac:dyDescent="0.55000000000000004">
      <c r="A243" s="8">
        <f>[1]!tbl_gk[[#This Row],[ID]]</f>
        <v>192448</v>
      </c>
      <c r="B243" s="2" cm="1">
        <f t="array" ref="B243">[1]!table_weight[ValueEUR]*(('F+ , F-'!B$2-[1]!tbl_gk[[#This Row],[ValueEUR]])/('F+ , F-'!B$2-'F+ , F-'!B$3))</f>
        <v>2.1140756242177615E-2</v>
      </c>
      <c r="C243" s="2" cm="1">
        <f t="array" ref="C243">[1]!table_weight[WageEUR]*(('F+ , F-'!C$2-[1]!tbl_gk[[#This Row],[WageEUR]])/('F+ , F-'!C$2-'F+ , F-'!C$3))</f>
        <v>3.2783343789292416E-2</v>
      </c>
      <c r="D243" s="2" cm="1">
        <f t="array" ref="D243">[1]!table_weight[Crossing]*(('F+ , F-'!D$2-[1]!tbl_gk[[#This Row],[Crossing]])/('F+ , F-'!D$2-'F+ , F-'!D$3))</f>
        <v>2.9141914719869291E-2</v>
      </c>
      <c r="E243" s="2" cm="1">
        <f t="array" ref="E243">[1]!table_weight[Finishing]*(('F+ , F-'!E$2-[1]!tbl_gk[[#This Row],[Finishing]])/('F+ , F-'!E$2-'F+ , F-'!E$3))</f>
        <v>1.2977258898691668E-2</v>
      </c>
      <c r="F243" s="2" cm="1">
        <f t="array" ref="F243">[1]!table_weight[HeadingAccuracy]*(('F+ , F-'!F$2-[1]!tbl_gk[[#This Row],[HeadingAccuracy]])/('F+ , F-'!F$2-'F+ , F-'!F$3))</f>
        <v>1.1691929585950599E-2</v>
      </c>
      <c r="G243" s="2" cm="1">
        <f t="array" ref="G243">[1]!table_weight[ShortPassing]*(('F+ , F-'!G$2-[1]!tbl_gk[[#This Row],[ShortPassing]])/('F+ , F-'!G$2-'F+ , F-'!G$3))</f>
        <v>2.8126811739786757E-3</v>
      </c>
      <c r="H243" s="2" cm="1">
        <f t="array" ref="H243">[1]!table_weight[Volleys]*(('F+ , F-'!H$2-[1]!tbl_gk[[#This Row],[Volleys]])/('F+ , F-'!H$2-'F+ , F-'!H$3))</f>
        <v>1.3888705175857305E-3</v>
      </c>
      <c r="I243" s="2" cm="1">
        <f t="array" ref="I243">[1]!table_weight[Dribbling]*(('F+ , F-'!I$2-[1]!tbl_gk[[#This Row],[Dribbling]])/('F+ , F-'!I$2-'F+ , F-'!I$3))</f>
        <v>9.7787822156547109E-3</v>
      </c>
      <c r="J243" s="2" cm="1">
        <f t="array" ref="J243">[1]!table_weight[Curve]*(('F+ , F-'!J$2-[1]!tbl_gk[[#This Row],[Curve]])/('F+ , F-'!J$2-'F+ , F-'!J$3))</f>
        <v>8.6198154345400926E-3</v>
      </c>
      <c r="K243" s="2" cm="1">
        <f t="array" ref="K243">[1]!table_weight[FKAccuracy]*(('F+ , F-'!K$2-[1]!tbl_gk[[#This Row],[FKAccuracy]])/('F+ , F-'!K$2-'F+ , F-'!K$3))</f>
        <v>9.4310921813203358E-3</v>
      </c>
      <c r="L243" s="2" cm="1">
        <f t="array" ref="L243">[1]!table_weight[LongPassing]*(('F+ , F-'!L$2-[1]!tbl_gk[[#This Row],[LongPassing]])/('F+ , F-'!L$2-'F+ , F-'!L$3))</f>
        <v>2.7071205003789916E-3</v>
      </c>
      <c r="M243" s="2" cm="1">
        <f t="array" ref="M243">[1]!table_weight[BallControl]*(('F+ , F-'!M$2-[1]!tbl_gk[[#This Row],[BallControl]])/('F+ , F-'!M$2-'F+ , F-'!M$3))</f>
        <v>7.3884132296057822E-3</v>
      </c>
      <c r="N243" s="2" cm="1">
        <f t="array" ref="N243">[1]!table_weight[Acceleration]*(('F+ , F-'!N$2-[1]!tbl_gk[[#This Row],[Acceleration]])/('F+ , F-'!N$2-'F+ , F-'!N$3))</f>
        <v>4.5097442688666525E-3</v>
      </c>
      <c r="O243" s="2" cm="1">
        <f t="array" ref="O243">[1]!table_weight[SprintSpeed]*(('F+ , F-'!O$2-[1]!tbl_gk[[#This Row],[SprintSpeed]])/('F+ , F-'!O$2-'F+ , F-'!O$3))</f>
        <v>4.2166108913903209E-3</v>
      </c>
      <c r="P243" s="2" cm="1">
        <f t="array" ref="P243">[1]!table_weight[Agility]*(('F+ , F-'!P$2-[1]!tbl_gk[[#This Row],[Agility]])/('F+ , F-'!P$2-'F+ , F-'!P$3))</f>
        <v>3.6273431466616623E-3</v>
      </c>
      <c r="Q243" s="2" cm="1">
        <f t="array" ref="Q243">[1]!table_weight[Reactions]*(('F+ , F-'!Q$2-[1]!tbl_gk[[#This Row],[Reactions]])/('F+ , F-'!Q$2-'F+ , F-'!Q$3))</f>
        <v>2.0625680002887527E-4</v>
      </c>
      <c r="R243" s="2" cm="1">
        <f t="array" ref="R243">[1]!table_weight[Balance]*(('F+ , F-'!R$2-[1]!tbl_gk[[#This Row],[Balance]])/('F+ , F-'!R$2-'F+ , F-'!R$3))</f>
        <v>1.6142751594096668E-3</v>
      </c>
      <c r="S243" s="2" cm="1">
        <f t="array" ref="S243">[1]!table_weight[ShotPower]*(('F+ , F-'!S$2-[1]!tbl_gk[[#This Row],[ShotPower]])/('F+ , F-'!S$2-'F+ , F-'!S$3))</f>
        <v>1.2985374757915366E-3</v>
      </c>
      <c r="T243" s="2" cm="1">
        <f t="array" ref="T243">[1]!table_weight[Jumping]*(('F+ , F-'!T$2-[1]!tbl_gk[[#This Row],[Jumping]])/('F+ , F-'!T$2-'F+ , F-'!T$3))</f>
        <v>4.2935513312462506E-4</v>
      </c>
      <c r="U243" s="2" cm="1">
        <f t="array" ref="U243">[1]!table_weight[Stamina]*(('F+ , F-'!U$2-[1]!tbl_gk[[#This Row],[Stamina]])/('F+ , F-'!U$2-'F+ , F-'!U$3))</f>
        <v>8.5871026624924993E-3</v>
      </c>
      <c r="V243" s="2" cm="1">
        <f t="array" ref="V243">[1]!table_weight[Strength]*(('F+ , F-'!V$2-[1]!tbl_gk[[#This Row],[Strength]])/('F+ , F-'!V$2-'F+ , F-'!V$3))</f>
        <v>6.2113375925362422E-3</v>
      </c>
      <c r="W243" s="2" cm="1">
        <f t="array" ref="W243">[1]!table_weight[LongShots]*(('F+ , F-'!W$2-[1]!tbl_gk[[#This Row],[LongShots]])/('F+ , F-'!W$2-'F+ , F-'!W$3))</f>
        <v>9.0897623305407575E-3</v>
      </c>
      <c r="X243" s="2" cm="1">
        <f t="array" ref="X243">[1]!table_weight[Aggression]*(('F+ , F-'!X$2-[1]!tbl_gk[[#This Row],[Aggression]])/('F+ , F-'!X$2-'F+ , F-'!X$3))</f>
        <v>1.2169151201703659E-3</v>
      </c>
      <c r="Y243" s="2" cm="1">
        <f t="array" ref="Y243">[1]!table_weight[Interceptions]*(('F+ , F-'!Y$2-[1]!tbl_gk[[#This Row],[Interceptions]])/('F+ , F-'!Y$2-'F+ , F-'!Y$3))</f>
        <v>1.5236173049287543E-2</v>
      </c>
      <c r="Z243" s="2" cm="1">
        <f t="array" ref="Z243">[1]!table_weight[Positioning]*(('F+ , F-'!Z$2-[1]!tbl_gk[[#This Row],[Positioning]])/('F+ , F-'!Z$2-'F+ , F-'!Z$3))</f>
        <v>1.3310009126863251E-3</v>
      </c>
      <c r="AA243" s="2" cm="1">
        <f t="array" ref="AA243">[1]!table_weight[Vision]*(('F+ , F-'!AA$2-[1]!tbl_gk[[#This Row],[Vision]])/('F+ , F-'!AA$2-'F+ , F-'!AA$3))</f>
        <v>0</v>
      </c>
      <c r="AB243" s="2" cm="1">
        <f t="array" ref="AB243">[1]!table_weight[Penalties]*(('F+ , F-'!AB$2-[1]!tbl_gk[[#This Row],[Penalties]])/('F+ , F-'!AB$2-'F+ , F-'!AB$3))</f>
        <v>1.9182071976949979E-3</v>
      </c>
      <c r="AC243" s="2" cm="1">
        <f t="array" ref="AC243">[1]!table_weight[Composure]*(('F+ , F-'!AC$2-[1]!tbl_gk[[#This Row],[Composure]])/('F+ , F-'!AC$2-'F+ , F-'!AC$3))</f>
        <v>0</v>
      </c>
      <c r="AD243" s="2" cm="1">
        <f t="array" ref="AD243">[1]!table_weight[Marking]*(('F+ , F-'!AD$2-[1]!tbl_gk[[#This Row],[Marking]])/('F+ , F-'!AD$2-'F+ , F-'!AD$3))</f>
        <v>7.8874128159190562E-3</v>
      </c>
      <c r="AE243" s="2" cm="1">
        <f t="array" ref="AE243">[1]!table_weight[StandingTackle]*(('F+ , F-'!AE$2-[1]!tbl_gk[[#This Row],[StandingTackle]])/('F+ , F-'!AE$2-'F+ , F-'!AE$3))</f>
        <v>2.6900228972187096E-2</v>
      </c>
      <c r="AF243" s="2" cm="1">
        <f t="array" ref="AF243">[1]!table_weight[SlidingTackle]*(('F+ , F-'!AF$2-[1]!tbl_gk[[#This Row],[SlidingTackle]])/('F+ , F-'!AF$2-'F+ , F-'!AF$3))</f>
        <v>1.120842873841129E-2</v>
      </c>
      <c r="AG243" s="2" cm="1">
        <f t="array" ref="AG243">[1]!table_weight[GKDiving]*(('F+ , F-'!AG$2-[1]!tbl_gk[[#This Row],[GKDiving]])/('F+ , F-'!AG$2-'F+ , F-'!AG$3))</f>
        <v>6.8324713517898747E-3</v>
      </c>
      <c r="AH243" s="2" cm="1">
        <f t="array" ref="AH243">[1]!table_weight[GKHandling]*(('F+ , F-'!AH$2-[1]!tbl_gk[[#This Row],[GKHandling]])/('F+ , F-'!AH$2-'F+ , F-'!AH$3))</f>
        <v>8.9119191545085318E-3</v>
      </c>
      <c r="AI243" s="2" cm="1">
        <f t="array" ref="AI243">[1]!table_weight[GKKicking]*(('F+ , F-'!AI$2-[1]!tbl_gk[[#This Row],[GKKicking]])/('F+ , F-'!AI$2-'F+ , F-'!AI$3))</f>
        <v>5.3665956799513193E-3</v>
      </c>
      <c r="AJ243" s="2" cm="1">
        <f t="array" ref="AJ243">[1]!table_weight[GKPositioning]*(('F+ , F-'!AJ$2-[1]!tbl_gk[[#This Row],[GKPositioning]])/('F+ , F-'!AJ$2-'F+ , F-'!AJ$3))</f>
        <v>3.7841379794528538E-3</v>
      </c>
      <c r="AK243" s="2" cm="1">
        <f t="array" ref="AK243">[1]!table_weight[GKReflexes]*(('F+ , F-'!AK$2-[1]!tbl_gk[[#This Row],[GKReflexes]])/('F+ , F-'!AK$2-'F+ , F-'!AK$3))</f>
        <v>0</v>
      </c>
    </row>
    <row r="244" spans="1:37" x14ac:dyDescent="0.55000000000000004">
      <c r="A244" s="7">
        <f>[1]!tbl_gk[[#This Row],[ID]]</f>
        <v>192563</v>
      </c>
      <c r="B244" s="1" cm="1">
        <f t="array" ref="B244">[1]!table_weight[ValueEUR]*(('F+ , F-'!B$2-[1]!tbl_gk[[#This Row],[ValueEUR]])/('F+ , F-'!B$2-'F+ , F-'!B$3))</f>
        <v>4.3185282823189472E-3</v>
      </c>
      <c r="C244" s="1" cm="1">
        <f t="array" ref="C244">[1]!table_weight[WageEUR]*(('F+ , F-'!C$2-[1]!tbl_gk[[#This Row],[WageEUR]])/('F+ , F-'!C$2-'F+ , F-'!C$3))</f>
        <v>7.7459451912647963E-3</v>
      </c>
      <c r="D244" s="1" cm="1">
        <f t="array" ref="D244">[1]!table_weight[Crossing]*(('F+ , F-'!D$2-[1]!tbl_gk[[#This Row],[Crossing]])/('F+ , F-'!D$2-'F+ , F-'!D$3))</f>
        <v>3.9229500584439428E-2</v>
      </c>
      <c r="E244" s="1" cm="1">
        <f t="array" ref="E244">[1]!table_weight[Finishing]*(('F+ , F-'!E$2-[1]!tbl_gk[[#This Row],[Finishing]])/('F+ , F-'!E$2-'F+ , F-'!E$3))</f>
        <v>1.7968512321265388E-2</v>
      </c>
      <c r="F244" s="1" cm="1">
        <f t="array" ref="F244">[1]!table_weight[HeadingAccuracy]*(('F+ , F-'!F$2-[1]!tbl_gk[[#This Row],[HeadingAccuracy]])/('F+ , F-'!F$2-'F+ , F-'!F$3))</f>
        <v>1.08567917583827E-2</v>
      </c>
      <c r="G244" s="1" cm="1">
        <f t="array" ref="G244">[1]!table_weight[ShortPassing]*(('F+ , F-'!G$2-[1]!tbl_gk[[#This Row],[ShortPassing]])/('F+ , F-'!G$2-'F+ , F-'!G$3))</f>
        <v>1.8282427630861391E-2</v>
      </c>
      <c r="H244" s="1" cm="1">
        <f t="array" ref="H244">[1]!table_weight[Volleys]*(('F+ , F-'!H$2-[1]!tbl_gk[[#This Row],[Volleys]])/('F+ , F-'!H$2-'F+ , F-'!H$3))</f>
        <v>1.851827356780974E-3</v>
      </c>
      <c r="I244" s="1" cm="1">
        <f t="array" ref="I244">[1]!table_weight[Dribbling]*(('F+ , F-'!I$2-[1]!tbl_gk[[#This Row],[Dribbling]])/('F+ , F-'!I$2-'F+ , F-'!I$3))</f>
        <v>1.4668173323482065E-2</v>
      </c>
      <c r="J244" s="1" cm="1">
        <f t="array" ref="J244">[1]!table_weight[Curve]*(('F+ , F-'!J$2-[1]!tbl_gk[[#This Row],[Curve]])/('F+ , F-'!J$2-'F+ , F-'!J$3))</f>
        <v>1.0140959334753048E-2</v>
      </c>
      <c r="K244" s="1" cm="1">
        <f t="array" ref="K244">[1]!table_weight[FKAccuracy]*(('F+ , F-'!K$2-[1]!tbl_gk[[#This Row],[FKAccuracy]])/('F+ , F-'!K$2-'F+ , F-'!K$3))</f>
        <v>1.0039549741405519E-2</v>
      </c>
      <c r="L244" s="1" cm="1">
        <f t="array" ref="L244">[1]!table_weight[LongPassing]*(('F+ , F-'!L$2-[1]!tbl_gk[[#This Row],[LongPassing]])/('F+ , F-'!L$2-'F+ , F-'!L$3))</f>
        <v>1.0828482001515967E-2</v>
      </c>
      <c r="M244" s="1" cm="1">
        <f t="array" ref="M244">[1]!table_weight[BallControl]*(('F+ , F-'!M$2-[1]!tbl_gk[[#This Row],[BallControl]])/('F+ , F-'!M$2-'F+ , F-'!M$3))</f>
        <v>5.2153505150158456E-3</v>
      </c>
      <c r="N244" s="1" cm="1">
        <f t="array" ref="N244">[1]!table_weight[Acceleration]*(('F+ , F-'!N$2-[1]!tbl_gk[[#This Row],[Acceleration]])/('F+ , F-'!N$2-'F+ , F-'!N$3))</f>
        <v>2.2548721344333262E-3</v>
      </c>
      <c r="O244" s="1" cm="1">
        <f t="array" ref="O244">[1]!table_weight[SprintSpeed]*(('F+ , F-'!O$2-[1]!tbl_gk[[#This Row],[SprintSpeed]])/('F+ , F-'!O$2-'F+ , F-'!O$3))</f>
        <v>2.5299665348341924E-3</v>
      </c>
      <c r="P244" s="1" cm="1">
        <f t="array" ref="P244">[1]!table_weight[Agility]*(('F+ , F-'!P$2-[1]!tbl_gk[[#This Row],[Agility]])/('F+ , F-'!P$2-'F+ , F-'!P$3))</f>
        <v>2.1061992464487069E-3</v>
      </c>
      <c r="Q244" s="1" cm="1">
        <f t="array" ref="Q244">[1]!table_weight[Reactions]*(('F+ , F-'!Q$2-[1]!tbl_gk[[#This Row],[Reactions]])/('F+ , F-'!Q$2-'F+ , F-'!Q$3))</f>
        <v>7.2189880010106353E-4</v>
      </c>
      <c r="R244" s="1" cm="1">
        <f t="array" ref="R244">[1]!table_weight[Balance]*(('F+ , F-'!R$2-[1]!tbl_gk[[#This Row],[Balance]])/('F+ , F-'!R$2-'F+ , F-'!R$3))</f>
        <v>1.5521876532785257E-3</v>
      </c>
      <c r="S244" s="1" cm="1">
        <f t="array" ref="S244">[1]!table_weight[ShotPower]*(('F+ , F-'!S$2-[1]!tbl_gk[[#This Row],[ShotPower]])/('F+ , F-'!S$2-'F+ , F-'!S$3))</f>
        <v>3.635904932216303E-3</v>
      </c>
      <c r="T244" s="1" cm="1">
        <f t="array" ref="T244">[1]!table_weight[Jumping]*(('F+ , F-'!T$2-[1]!tbl_gk[[#This Row],[Jumping]])/('F+ , F-'!T$2-'F+ , F-'!T$3))</f>
        <v>9.4458129287417522E-4</v>
      </c>
      <c r="U244" s="1" cm="1">
        <f t="array" ref="U244">[1]!table_weight[Stamina]*(('F+ , F-'!U$2-[1]!tbl_gk[[#This Row],[Stamina]])/('F+ , F-'!U$2-'F+ , F-'!U$3))</f>
        <v>1.7174205324985E-3</v>
      </c>
      <c r="V244" s="1" cm="1">
        <f t="array" ref="V244">[1]!table_weight[Strength]*(('F+ , F-'!V$2-[1]!tbl_gk[[#This Row],[Strength]])/('F+ , F-'!V$2-'F+ , F-'!V$3))</f>
        <v>1.3310009126863375E-2</v>
      </c>
      <c r="W244" s="1" cm="1">
        <f t="array" ref="W244">[1]!table_weight[LongShots]*(('F+ , F-'!W$2-[1]!tbl_gk[[#This Row],[LongShots]])/('F+ , F-'!W$2-'F+ , F-'!W$3))</f>
        <v>8.0509323499075268E-3</v>
      </c>
      <c r="X244" s="1" cm="1">
        <f t="array" ref="X244">[1]!table_weight[Aggression]*(('F+ , F-'!X$2-[1]!tbl_gk[[#This Row],[Aggression]])/('F+ , F-'!X$2-'F+ , F-'!X$3))</f>
        <v>1.034377852144811E-2</v>
      </c>
      <c r="Y244" s="1" cm="1">
        <f t="array" ref="Y244">[1]!table_weight[Interceptions]*(('F+ , F-'!Y$2-[1]!tbl_gk[[#This Row],[Interceptions]])/('F+ , F-'!Y$2-'F+ , F-'!Y$3))</f>
        <v>1.3158513088021059E-2</v>
      </c>
      <c r="Z244" s="1" cm="1">
        <f t="array" ref="Z244">[1]!table_weight[Positioning]*(('F+ , F-'!Z$2-[1]!tbl_gk[[#This Row],[Positioning]])/('F+ , F-'!Z$2-'F+ , F-'!Z$3))</f>
        <v>1.9225568738802474E-3</v>
      </c>
      <c r="AA244" s="1" cm="1">
        <f t="array" ref="AA244">[1]!table_weight[Vision]*(('F+ , F-'!AA$2-[1]!tbl_gk[[#This Row],[Vision]])/('F+ , F-'!AA$2-'F+ , F-'!AA$3))</f>
        <v>9.9381401480579876E-3</v>
      </c>
      <c r="AB244" s="1" cm="1">
        <f t="array" ref="AB244">[1]!table_weight[Penalties]*(('F+ , F-'!AB$2-[1]!tbl_gk[[#This Row],[Penalties]])/('F+ , F-'!AB$2-'F+ , F-'!AB$3))</f>
        <v>1.9965013690294879E-3</v>
      </c>
      <c r="AC244" s="1" cm="1">
        <f t="array" ref="AC244">[1]!table_weight[Composure]*(('F+ , F-'!AC$2-[1]!tbl_gk[[#This Row],[Composure]])/('F+ , F-'!AC$2-'F+ , F-'!AC$3))</f>
        <v>4.2698776146328564E-4</v>
      </c>
      <c r="AD244" s="1" cm="1">
        <f t="array" ref="AD244">[1]!table_weight[Marking]*(('F+ , F-'!AD$2-[1]!tbl_gk[[#This Row],[Marking]])/('F+ , F-'!AD$2-'F+ , F-'!AD$3))</f>
        <v>4.7324476895514332E-3</v>
      </c>
      <c r="AE244" s="1" cm="1">
        <f t="array" ref="AE244">[1]!table_weight[StandingTackle]*(('F+ , F-'!AE$2-[1]!tbl_gk[[#This Row],[StandingTackle]])/('F+ , F-'!AE$2-'F+ , F-'!AE$3))</f>
        <v>2.241685747682258E-2</v>
      </c>
      <c r="AF244" s="1" cm="1">
        <f t="array" ref="AF244">[1]!table_weight[SlidingTackle]*(('F+ , F-'!AF$2-[1]!tbl_gk[[#This Row],[SlidingTackle]])/('F+ , F-'!AF$2-'F+ , F-'!AF$3))</f>
        <v>5.230600077925268E-3</v>
      </c>
      <c r="AG244" s="1" cm="1">
        <f t="array" ref="AG244">[1]!table_weight[GKDiving]*(('F+ , F-'!AG$2-[1]!tbl_gk[[#This Row],[GKDiving]])/('F+ , F-'!AG$2-'F+ , F-'!AG$3))</f>
        <v>1.3664942703579749E-2</v>
      </c>
      <c r="AH244" s="1" cm="1">
        <f t="array" ref="AH244">[1]!table_weight[GKHandling]*(('F+ , F-'!AH$2-[1]!tbl_gk[[#This Row],[GKHandling]])/('F+ , F-'!AH$2-'F+ , F-'!AH$3))</f>
        <v>2.1388605970820478E-2</v>
      </c>
      <c r="AI244" s="1" cm="1">
        <f t="array" ref="AI244">[1]!table_weight[GKKicking]*(('F+ , F-'!AI$2-[1]!tbl_gk[[#This Row],[GKKicking]])/('F+ , F-'!AI$2-'F+ , F-'!AI$3))</f>
        <v>1.6994219653179179E-2</v>
      </c>
      <c r="AJ244" s="1" cm="1">
        <f t="array" ref="AJ244">[1]!table_weight[GKPositioning]*(('F+ , F-'!AJ$2-[1]!tbl_gk[[#This Row],[GKPositioning]])/('F+ , F-'!AJ$2-'F+ , F-'!AJ$3))</f>
        <v>7.5682759589057076E-3</v>
      </c>
      <c r="AK244" s="1" cm="1">
        <f t="array" ref="AK244">[1]!table_weight[GKReflexes]*(('F+ , F-'!AK$2-[1]!tbl_gk[[#This Row],[GKReflexes]])/('F+ , F-'!AK$2-'F+ , F-'!AK$3))</f>
        <v>1.45759388838184E-2</v>
      </c>
    </row>
    <row r="245" spans="1:37" x14ac:dyDescent="0.55000000000000004">
      <c r="A245" s="8">
        <f>[1]!tbl_gk[[#This Row],[ID]]</f>
        <v>192593</v>
      </c>
      <c r="B245" s="2" cm="1">
        <f t="array" ref="B245">[1]!table_weight[ValueEUR]*(('F+ , F-'!B$2-[1]!tbl_gk[[#This Row],[ValueEUR]])/('F+ , F-'!B$2-'F+ , F-'!B$3))</f>
        <v>3.1175138054050009E-5</v>
      </c>
      <c r="C245" s="2" cm="1">
        <f t="array" ref="C245">[1]!table_weight[WageEUR]*(('F+ , F-'!C$2-[1]!tbl_gk[[#This Row],[WageEUR]])/('F+ , F-'!C$2-'F+ , F-'!C$3))</f>
        <v>0</v>
      </c>
      <c r="D245" s="2" cm="1">
        <f t="array" ref="D245">[1]!table_weight[Crossing]*(('F+ , F-'!D$2-[1]!tbl_gk[[#This Row],[Crossing]])/('F+ , F-'!D$2-'F+ , F-'!D$3))</f>
        <v>3.6987814836757178E-2</v>
      </c>
      <c r="E245" s="2" cm="1">
        <f t="array" ref="E245">[1]!table_weight[Finishing]*(('F+ , F-'!E$2-[1]!tbl_gk[[#This Row],[Finishing]])/('F+ , F-'!E$2-'F+ , F-'!E$3))</f>
        <v>1.6970261636750646E-2</v>
      </c>
      <c r="F245" s="2" cm="1">
        <f t="array" ref="F245">[1]!table_weight[HeadingAccuracy]*(('F+ , F-'!F$2-[1]!tbl_gk[[#This Row],[HeadingAccuracy]])/('F+ , F-'!F$2-'F+ , F-'!F$3))</f>
        <v>1.08567917583827E-2</v>
      </c>
      <c r="G245" s="2" cm="1">
        <f t="array" ref="G245">[1]!table_weight[ShortPassing]*(('F+ , F-'!G$2-[1]!tbl_gk[[#This Row],[ShortPassing]])/('F+ , F-'!G$2-'F+ , F-'!G$3))</f>
        <v>5.484728289258417E-2</v>
      </c>
      <c r="H245" s="2" cm="1">
        <f t="array" ref="H245">[1]!table_weight[Volleys]*(('F+ , F-'!H$2-[1]!tbl_gk[[#This Row],[Volleys]])/('F+ , F-'!H$2-'F+ , F-'!H$3))</f>
        <v>1.5046097273845413E-3</v>
      </c>
      <c r="I245" s="2" cm="1">
        <f t="array" ref="I245">[1]!table_weight[Dribbling]*(('F+ , F-'!I$2-[1]!tbl_gk[[#This Row],[Dribbling]])/('F+ , F-'!I$2-'F+ , F-'!I$3))</f>
        <v>1.9557564431309422E-2</v>
      </c>
      <c r="J245" s="2" cm="1">
        <f t="array" ref="J245">[1]!table_weight[Curve]*(('F+ , F-'!J$2-[1]!tbl_gk[[#This Row],[Curve]])/('F+ , F-'!J$2-'F+ , F-'!J$3))</f>
        <v>7.6057195010647873E-3</v>
      </c>
      <c r="K245" s="2" cm="1">
        <f t="array" ref="K245">[1]!table_weight[FKAccuracy]*(('F+ , F-'!K$2-[1]!tbl_gk[[#This Row],[FKAccuracy]])/('F+ , F-'!K$2-'F+ , F-'!K$3))</f>
        <v>5.3240036507453507E-3</v>
      </c>
      <c r="L245" s="2" cm="1">
        <f t="array" ref="L245">[1]!table_weight[LongPassing]*(('F+ , F-'!L$2-[1]!tbl_gk[[#This Row],[LongPassing]])/('F+ , F-'!L$2-'F+ , F-'!L$3))</f>
        <v>2.2739812203183531E-2</v>
      </c>
      <c r="M245" s="2" cm="1">
        <f t="array" ref="M245">[1]!table_weight[BallControl]*(('F+ , F-'!M$2-[1]!tbl_gk[[#This Row],[BallControl]])/('F+ , F-'!M$2-'F+ , F-'!M$3))</f>
        <v>1.2169151201703639E-2</v>
      </c>
      <c r="N245" s="2" cm="1">
        <f t="array" ref="N245">[1]!table_weight[Acceleration]*(('F+ , F-'!N$2-[1]!tbl_gk[[#This Row],[Acceleration]])/('F+ , F-'!N$2-'F+ , F-'!N$3))</f>
        <v>5.4116931226399828E-3</v>
      </c>
      <c r="O245" s="2" cm="1">
        <f t="array" ref="O245">[1]!table_weight[SprintSpeed]*(('F+ , F-'!O$2-[1]!tbl_gk[[#This Row],[SprintSpeed]])/('F+ , F-'!O$2-'F+ , F-'!O$3))</f>
        <v>6.1843626407058041E-3</v>
      </c>
      <c r="P245" s="2" cm="1">
        <f t="array" ref="P245">[1]!table_weight[Agility]*(('F+ , F-'!P$2-[1]!tbl_gk[[#This Row],[Agility]])/('F+ , F-'!P$2-'F+ , F-'!P$3))</f>
        <v>3.8613652851559629E-3</v>
      </c>
      <c r="Q245" s="2" cm="1">
        <f t="array" ref="Q245">[1]!table_weight[Reactions]*(('F+ , F-'!Q$2-[1]!tbl_gk[[#This Row],[Reactions]])/('F+ , F-'!Q$2-'F+ , F-'!Q$3))</f>
        <v>1.4437976002021271E-3</v>
      </c>
      <c r="R245" s="2" cm="1">
        <f t="array" ref="R245">[1]!table_weight[Balance]*(('F+ , F-'!R$2-[1]!tbl_gk[[#This Row],[Balance]])/('F+ , F-'!R$2-'F+ , F-'!R$3))</f>
        <v>1.9868001961965125E-3</v>
      </c>
      <c r="S245" s="2" cm="1">
        <f t="array" ref="S245">[1]!table_weight[ShotPower]*(('F+ , F-'!S$2-[1]!tbl_gk[[#This Row],[ShotPower]])/('F+ , F-'!S$2-'F+ , F-'!S$3))</f>
        <v>4.6747349128495319E-3</v>
      </c>
      <c r="T245" s="2" cm="1">
        <f t="array" ref="T245">[1]!table_weight[Jumping]*(('F+ , F-'!T$2-[1]!tbl_gk[[#This Row],[Jumping]])/('F+ , F-'!T$2-'F+ , F-'!T$3))</f>
        <v>7.7283923962432515E-4</v>
      </c>
      <c r="U245" s="2" cm="1">
        <f t="array" ref="U245">[1]!table_weight[Stamina]*(('F+ , F-'!U$2-[1]!tbl_gk[[#This Row],[Stamina]])/('F+ , F-'!U$2-'F+ , F-'!U$3))</f>
        <v>1.1163233461240251E-2</v>
      </c>
      <c r="V245" s="2" cm="1">
        <f t="array" ref="V245">[1]!table_weight[Strength]*(('F+ , F-'!V$2-[1]!tbl_gk[[#This Row],[Strength]])/('F+ , F-'!V$2-'F+ , F-'!V$3))</f>
        <v>7.0986715343271329E-3</v>
      </c>
      <c r="W245" s="2" cm="1">
        <f t="array" ref="W245">[1]!table_weight[LongShots]*(('F+ , F-'!W$2-[1]!tbl_gk[[#This Row],[LongShots]])/('F+ , F-'!W$2-'F+ , F-'!W$3))</f>
        <v>8.0509323499075268E-3</v>
      </c>
      <c r="X245" s="2" cm="1">
        <f t="array" ref="X245">[1]!table_weight[Aggression]*(('F+ , F-'!X$2-[1]!tbl_gk[[#This Row],[Aggression]])/('F+ , F-'!X$2-'F+ , F-'!X$3))</f>
        <v>8.5184058411925615E-3</v>
      </c>
      <c r="Y245" s="2" cm="1">
        <f t="array" ref="Y245">[1]!table_weight[Interceptions]*(('F+ , F-'!Y$2-[1]!tbl_gk[[#This Row],[Interceptions]])/('F+ , F-'!Y$2-'F+ , F-'!Y$3))</f>
        <v>1.6621279690131864E-2</v>
      </c>
      <c r="Z245" s="2" cm="1">
        <f t="array" ref="Z245">[1]!table_weight[Positioning]*(('F+ , F-'!Z$2-[1]!tbl_gk[[#This Row],[Positioning]])/('F+ , F-'!Z$2-'F+ , F-'!Z$3))</f>
        <v>7.394449514924029E-4</v>
      </c>
      <c r="AA245" s="2" cm="1">
        <f t="array" ref="AA245">[1]!table_weight[Vision]*(('F+ , F-'!AA$2-[1]!tbl_gk[[#This Row],[Vision]])/('F+ , F-'!AA$2-'F+ , F-'!AA$3))</f>
        <v>1.2777608761788841E-2</v>
      </c>
      <c r="AB245" s="2" cm="1">
        <f t="array" ref="AB245">[1]!table_weight[Penalties]*(('F+ , F-'!AB$2-[1]!tbl_gk[[#This Row],[Penalties]])/('F+ , F-'!AB$2-'F+ , F-'!AB$3))</f>
        <v>1.9965013690294879E-3</v>
      </c>
      <c r="AC245" s="2" cm="1">
        <f t="array" ref="AC245">[1]!table_weight[Composure]*(('F+ , F-'!AC$2-[1]!tbl_gk[[#This Row],[Composure]])/('F+ , F-'!AC$2-'F+ , F-'!AC$3))</f>
        <v>2.668673509145535E-4</v>
      </c>
      <c r="AD245" s="2" cm="1">
        <f t="array" ref="AD245">[1]!table_weight[Marking]*(('F+ , F-'!AD$2-[1]!tbl_gk[[#This Row],[Marking]])/('F+ , F-'!AD$2-'F+ , F-'!AD$3))</f>
        <v>2.5239721010940977E-2</v>
      </c>
      <c r="AE245" s="2" cm="1">
        <f t="array" ref="AE245">[1]!table_weight[StandingTackle]*(('F+ , F-'!AE$2-[1]!tbl_gk[[#This Row],[StandingTackle]])/('F+ , F-'!AE$2-'F+ , F-'!AE$3))</f>
        <v>2.465854322450484E-2</v>
      </c>
      <c r="AF245" s="2" cm="1">
        <f t="array" ref="AF245">[1]!table_weight[SlidingTackle]*(('F+ , F-'!AF$2-[1]!tbl_gk[[#This Row],[SlidingTackle]])/('F+ , F-'!AF$2-'F+ , F-'!AF$3))</f>
        <v>8.9667429907290316E-3</v>
      </c>
      <c r="AG245" s="2" cm="1">
        <f t="array" ref="AG245">[1]!table_weight[GKDiving]*(('F+ , F-'!AG$2-[1]!tbl_gk[[#This Row],[GKDiving]])/('F+ , F-'!AG$2-'F+ , F-'!AG$3))</f>
        <v>4.6119181624581652E-2</v>
      </c>
      <c r="AH245" s="2" cm="1">
        <f t="array" ref="AH245">[1]!table_weight[GKHandling]*(('F+ , F-'!AH$2-[1]!tbl_gk[[#This Row],[GKHandling]])/('F+ , F-'!AH$2-'F+ , F-'!AH$3))</f>
        <v>3.9212444279837541E-2</v>
      </c>
      <c r="AI245" s="2" cm="1">
        <f t="array" ref="AI245">[1]!table_weight[GKKicking]*(('F+ , F-'!AI$2-[1]!tbl_gk[[#This Row],[GKKicking]])/('F+ , F-'!AI$2-'F+ , F-'!AI$3))</f>
        <v>2.1466382719805277E-2</v>
      </c>
      <c r="AJ245" s="2" cm="1">
        <f t="array" ref="AJ245">[1]!table_weight[GKPositioning]*(('F+ , F-'!AJ$2-[1]!tbl_gk[[#This Row],[GKPositioning]])/('F+ , F-'!AJ$2-'F+ , F-'!AJ$3))</f>
        <v>1.3244482928084987E-2</v>
      </c>
      <c r="AK245" s="2" cm="1">
        <f t="array" ref="AK245">[1]!table_weight[GKReflexes]*(('F+ , F-'!AK$2-[1]!tbl_gk[[#This Row],[GKReflexes]])/('F+ , F-'!AK$2-'F+ , F-'!AK$3))</f>
        <v>4.55498090119325E-2</v>
      </c>
    </row>
    <row r="246" spans="1:37" x14ac:dyDescent="0.55000000000000004">
      <c r="A246" s="7">
        <f>[1]!tbl_gk[[#This Row],[ID]]</f>
        <v>192665</v>
      </c>
      <c r="B246" s="1" cm="1">
        <f t="array" ref="B246">[1]!table_weight[ValueEUR]*(('F+ , F-'!B$2-[1]!tbl_gk[[#This Row],[ValueEUR]])/('F+ , F-'!B$2-'F+ , F-'!B$3))</f>
        <v>1.9013747565638421E-4</v>
      </c>
      <c r="C246" s="1" cm="1">
        <f t="array" ref="C246">[1]!table_weight[WageEUR]*(('F+ , F-'!C$2-[1]!tbl_gk[[#This Row],[WageEUR]])/('F+ , F-'!C$2-'F+ , F-'!C$3))</f>
        <v>1.0171443180448721E-3</v>
      </c>
      <c r="D246" s="1" cm="1">
        <f t="array" ref="D246">[1]!table_weight[Crossing]*(('F+ , F-'!D$2-[1]!tbl_gk[[#This Row],[Crossing]])/('F+ , F-'!D$2-'F+ , F-'!D$3))</f>
        <v>3.3625286215233793E-2</v>
      </c>
      <c r="E246" s="1" cm="1">
        <f t="array" ref="E246">[1]!table_weight[Finishing]*(('F+ , F-'!E$2-[1]!tbl_gk[[#This Row],[Finishing]])/('F+ , F-'!E$2-'F+ , F-'!E$3))</f>
        <v>1.4973760267721157E-2</v>
      </c>
      <c r="F246" s="1" cm="1">
        <f t="array" ref="F246">[1]!table_weight[HeadingAccuracy]*(('F+ , F-'!F$2-[1]!tbl_gk[[#This Row],[HeadingAccuracy]])/('F+ , F-'!F$2-'F+ , F-'!F$3))</f>
        <v>1.00216539308148E-2</v>
      </c>
      <c r="G246" s="1" cm="1">
        <f t="array" ref="G246">[1]!table_weight[ShortPassing]*(('F+ , F-'!G$2-[1]!tbl_gk[[#This Row],[ShortPassing]])/('F+ , F-'!G$2-'F+ , F-'!G$3))</f>
        <v>5.484728289258417E-2</v>
      </c>
      <c r="H246" s="1" cm="1">
        <f t="array" ref="H246">[1]!table_weight[Volleys]*(('F+ , F-'!H$2-[1]!tbl_gk[[#This Row],[Volleys]])/('F+ , F-'!H$2-'F+ , F-'!H$3))</f>
        <v>1.6203489371833524E-3</v>
      </c>
      <c r="I246" s="1" cm="1">
        <f t="array" ref="I246">[1]!table_weight[Dribbling]*(('F+ , F-'!I$2-[1]!tbl_gk[[#This Row],[Dribbling]])/('F+ , F-'!I$2-'F+ , F-'!I$3))</f>
        <v>1.8579686209743949E-2</v>
      </c>
      <c r="J246" s="1" cm="1">
        <f t="array" ref="J246">[1]!table_weight[Curve]*(('F+ , F-'!J$2-[1]!tbl_gk[[#This Row],[Curve]])/('F+ , F-'!J$2-'F+ , F-'!J$3))</f>
        <v>9.1268634012777444E-3</v>
      </c>
      <c r="K246" s="1" cm="1">
        <f t="array" ref="K246">[1]!table_weight[FKAccuracy]*(('F+ , F-'!K$2-[1]!tbl_gk[[#This Row],[FKAccuracy]])/('F+ , F-'!K$2-'F+ , F-'!K$3))</f>
        <v>9.4310921813203358E-3</v>
      </c>
      <c r="L246" s="1" cm="1">
        <f t="array" ref="L246">[1]!table_weight[LongPassing]*(('F+ , F-'!L$2-[1]!tbl_gk[[#This Row],[LongPassing]])/('F+ , F-'!L$2-'F+ , F-'!L$3))</f>
        <v>2.652978090371412E-2</v>
      </c>
      <c r="M246" s="1" cm="1">
        <f t="array" ref="M246">[1]!table_weight[BallControl]*(('F+ , F-'!M$2-[1]!tbl_gk[[#This Row],[BallControl]])/('F+ , F-'!M$2-'F+ , F-'!M$3))</f>
        <v>1.4342213916293577E-2</v>
      </c>
      <c r="N246" s="1" cm="1">
        <f t="array" ref="N246">[1]!table_weight[Acceleration]*(('F+ , F-'!N$2-[1]!tbl_gk[[#This Row],[Acceleration]])/('F+ , F-'!N$2-'F+ , F-'!N$3))</f>
        <v>6.7646164032999796E-3</v>
      </c>
      <c r="O246" s="1" cm="1">
        <f t="array" ref="O246">[1]!table_weight[SprintSpeed]*(('F+ , F-'!O$2-[1]!tbl_gk[[#This Row],[SprintSpeed]])/('F+ , F-'!O$2-'F+ , F-'!O$3))</f>
        <v>6.1843626407058041E-3</v>
      </c>
      <c r="P246" s="1" cm="1">
        <f t="array" ref="P246">[1]!table_weight[Agility]*(('F+ , F-'!P$2-[1]!tbl_gk[[#This Row],[Agility]])/('F+ , F-'!P$2-'F+ , F-'!P$3))</f>
        <v>3.6273431466616623E-3</v>
      </c>
      <c r="Q246" s="1" cm="1">
        <f t="array" ref="Q246">[1]!table_weight[Reactions]*(('F+ , F-'!Q$2-[1]!tbl_gk[[#This Row],[Reactions]])/('F+ , F-'!Q$2-'F+ , F-'!Q$3))</f>
        <v>8.2502720011550109E-4</v>
      </c>
      <c r="R246" s="1" cm="1">
        <f t="array" ref="R246">[1]!table_weight[Balance]*(('F+ , F-'!R$2-[1]!tbl_gk[[#This Row],[Balance]])/('F+ , F-'!R$2-'F+ , F-'!R$3))</f>
        <v>2.1730627145899362E-3</v>
      </c>
      <c r="S246" s="1" cm="1">
        <f t="array" ref="S246">[1]!table_weight[ShotPower]*(('F+ , F-'!S$2-[1]!tbl_gk[[#This Row],[ShotPower]])/('F+ , F-'!S$2-'F+ , F-'!S$3))</f>
        <v>6.2329798837993753E-3</v>
      </c>
      <c r="T246" s="1" cm="1">
        <f t="array" ref="T246">[1]!table_weight[Jumping]*(('F+ , F-'!T$2-[1]!tbl_gk[[#This Row],[Jumping]])/('F+ , F-'!T$2-'F+ , F-'!T$3))</f>
        <v>1.9750336123732751E-3</v>
      </c>
      <c r="U246" s="1" cm="1">
        <f t="array" ref="U246">[1]!table_weight[Stamina]*(('F+ , F-'!U$2-[1]!tbl_gk[[#This Row],[Stamina]])/('F+ , F-'!U$2-'F+ , F-'!U$3))</f>
        <v>7.7283923962432506E-3</v>
      </c>
      <c r="V246" s="1" cm="1">
        <f t="array" ref="V246">[1]!table_weight[Strength]*(('F+ , F-'!V$2-[1]!tbl_gk[[#This Row],[Strength]])/('F+ , F-'!V$2-'F+ , F-'!V$3))</f>
        <v>9.7606733596998074E-3</v>
      </c>
      <c r="W246" s="1" cm="1">
        <f t="array" ref="W246">[1]!table_weight[LongShots]*(('F+ , F-'!W$2-[1]!tbl_gk[[#This Row],[LongShots]])/('F+ , F-'!W$2-'F+ , F-'!W$3))</f>
        <v>7.5315173595909123E-3</v>
      </c>
      <c r="X246" s="1" cm="1">
        <f t="array" ref="X246">[1]!table_weight[Aggression]*(('F+ , F-'!X$2-[1]!tbl_gk[[#This Row],[Aggression]])/('F+ , F-'!X$2-'F+ , F-'!X$3))</f>
        <v>1.3994523881959207E-2</v>
      </c>
      <c r="Y246" s="1" cm="1">
        <f t="array" ref="Y246">[1]!table_weight[Interceptions]*(('F+ , F-'!Y$2-[1]!tbl_gk[[#This Row],[Interceptions]])/('F+ , F-'!Y$2-'F+ , F-'!Y$3))</f>
        <v>1.5928726369709705E-2</v>
      </c>
      <c r="Z246" s="1" cm="1">
        <f t="array" ref="Z246">[1]!table_weight[Positioning]*(('F+ , F-'!Z$2-[1]!tbl_gk[[#This Row],[Positioning]])/('F+ , F-'!Z$2-'F+ , F-'!Z$3))</f>
        <v>1.1831119223878444E-3</v>
      </c>
      <c r="AA246" s="1" cm="1">
        <f t="array" ref="AA246">[1]!table_weight[Vision]*(('F+ , F-'!AA$2-[1]!tbl_gk[[#This Row],[Vision]])/('F+ , F-'!AA$2-'F+ , F-'!AA$3))</f>
        <v>1.4907210222086981E-2</v>
      </c>
      <c r="AB246" s="1" cm="1">
        <f t="array" ref="AB246">[1]!table_weight[Penalties]*(('F+ , F-'!AB$2-[1]!tbl_gk[[#This Row],[Penalties]])/('F+ , F-'!AB$2-'F+ , F-'!AB$3))</f>
        <v>2.0747955403639775E-3</v>
      </c>
      <c r="AC246" s="1" cm="1">
        <f t="array" ref="AC246">[1]!table_weight[Composure]*(('F+ , F-'!AC$2-[1]!tbl_gk[[#This Row],[Composure]])/('F+ , F-'!AC$2-'F+ , F-'!AC$3))</f>
        <v>2.5085530985968032E-3</v>
      </c>
      <c r="AD246" s="1" cm="1">
        <f t="array" ref="AD246">[1]!table_weight[Marking]*(('F+ , F-'!AD$2-[1]!tbl_gk[[#This Row],[Marking]])/('F+ , F-'!AD$2-'F+ , F-'!AD$3))</f>
        <v>2.2084755884573357E-2</v>
      </c>
      <c r="AE246" s="1" cm="1">
        <f t="array" ref="AE246">[1]!table_weight[StandingTackle]*(('F+ , F-'!AE$2-[1]!tbl_gk[[#This Row],[StandingTackle]])/('F+ , F-'!AE$2-'F+ , F-'!AE$3))</f>
        <v>2.465854322450484E-2</v>
      </c>
      <c r="AF246" s="1" cm="1">
        <f t="array" ref="AF246">[1]!table_weight[SlidingTackle]*(('F+ , F-'!AF$2-[1]!tbl_gk[[#This Row],[SlidingTackle]])/('F+ , F-'!AF$2-'F+ , F-'!AF$3))</f>
        <v>9.7139715732897855E-3</v>
      </c>
      <c r="AG246" s="1" cm="1">
        <f t="array" ref="AG246">[1]!table_weight[GKDiving]*(('F+ , F-'!AG$2-[1]!tbl_gk[[#This Row],[GKDiving]])/('F+ , F-'!AG$2-'F+ , F-'!AG$3))</f>
        <v>2.3913649731264561E-2</v>
      </c>
      <c r="AH246" s="1" cm="1">
        <f t="array" ref="AH246">[1]!table_weight[GKHandling]*(('F+ , F-'!AH$2-[1]!tbl_gk[[#This Row],[GKHandling]])/('F+ , F-'!AH$2-'F+ , F-'!AH$3))</f>
        <v>3.5647676618034127E-2</v>
      </c>
      <c r="AI246" s="1" cm="1">
        <f t="array" ref="AI246">[1]!table_weight[GKKicking]*(('F+ , F-'!AI$2-[1]!tbl_gk[[#This Row],[GKKicking]])/('F+ , F-'!AI$2-'F+ , F-'!AI$3))</f>
        <v>2.8621843626407038E-2</v>
      </c>
      <c r="AJ246" s="1" cm="1">
        <f t="array" ref="AJ246">[1]!table_weight[GKPositioning]*(('F+ , F-'!AJ$2-[1]!tbl_gk[[#This Row],[GKPositioning]])/('F+ , F-'!AJ$2-'F+ , F-'!AJ$3))</f>
        <v>8.8296552853899916E-3</v>
      </c>
      <c r="AK246" s="1" cm="1">
        <f t="array" ref="AK246">[1]!table_weight[GKReflexes]*(('F+ , F-'!AK$2-[1]!tbl_gk[[#This Row],[GKReflexes]])/('F+ , F-'!AK$2-'F+ , F-'!AK$3))</f>
        <v>2.55078930466822E-2</v>
      </c>
    </row>
    <row r="247" spans="1:37" x14ac:dyDescent="0.55000000000000004">
      <c r="A247" s="8">
        <f>[1]!tbl_gk[[#This Row],[ID]]</f>
        <v>192792</v>
      </c>
      <c r="B247" s="2" cm="1">
        <f t="array" ref="B247">[1]!table_weight[ValueEUR]*(('F+ , F-'!B$2-[1]!tbl_gk[[#This Row],[ValueEUR]])/('F+ , F-'!B$2-'F+ , F-'!B$3))</f>
        <v>2.1915196057797529E-5</v>
      </c>
      <c r="C247" s="2" cm="1">
        <f t="array" ref="C247">[1]!table_weight[WageEUR]*(('F+ , F-'!C$2-[1]!tbl_gk[[#This Row],[WageEUR]])/('F+ , F-'!C$2-'F+ , F-'!C$3))</f>
        <v>0</v>
      </c>
      <c r="D247" s="2" cm="1">
        <f t="array" ref="D247">[1]!table_weight[Crossing]*(('F+ , F-'!D$2-[1]!tbl_gk[[#This Row],[Crossing]])/('F+ , F-'!D$2-'F+ , F-'!D$3))</f>
        <v>2.6900228972187034E-2</v>
      </c>
      <c r="E247" s="2" cm="1">
        <f t="array" ref="E247">[1]!table_weight[Finishing]*(('F+ , F-'!E$2-[1]!tbl_gk[[#This Row],[Finishing]])/('F+ , F-'!E$2-'F+ , F-'!E$3))</f>
        <v>1.4973760267721157E-2</v>
      </c>
      <c r="F247" s="2" cm="1">
        <f t="array" ref="F247">[1]!table_weight[HeadingAccuracy]*(('F+ , F-'!F$2-[1]!tbl_gk[[#This Row],[HeadingAccuracy]])/('F+ , F-'!F$2-'F+ , F-'!F$3))</f>
        <v>1.25270674135185E-2</v>
      </c>
      <c r="G247" s="2" cm="1">
        <f t="array" ref="G247">[1]!table_weight[ShortPassing]*(('F+ , F-'!G$2-[1]!tbl_gk[[#This Row],[ShortPassing]])/('F+ , F-'!G$2-'F+ , F-'!G$3))</f>
        <v>5.3440942305594832E-2</v>
      </c>
      <c r="H247" s="2" cm="1">
        <f t="array" ref="H247">[1]!table_weight[Volleys]*(('F+ , F-'!H$2-[1]!tbl_gk[[#This Row],[Volleys]])/('F+ , F-'!H$2-'F+ , F-'!H$3))</f>
        <v>1.6203489371833524E-3</v>
      </c>
      <c r="I247" s="2" cm="1">
        <f t="array" ref="I247">[1]!table_weight[Dribbling]*(('F+ , F-'!I$2-[1]!tbl_gk[[#This Row],[Dribbling]])/('F+ , F-'!I$2-'F+ , F-'!I$3))</f>
        <v>1.6623929766613008E-2</v>
      </c>
      <c r="J247" s="2" cm="1">
        <f t="array" ref="J247">[1]!table_weight[Curve]*(('F+ , F-'!J$2-[1]!tbl_gk[[#This Row],[Curve]])/('F+ , F-'!J$2-'F+ , F-'!J$3))</f>
        <v>7.2676875232396852E-3</v>
      </c>
      <c r="K247" s="2" cm="1">
        <f t="array" ref="K247">[1]!table_weight[FKAccuracy]*(('F+ , F-'!K$2-[1]!tbl_gk[[#This Row],[FKAccuracy]])/('F+ , F-'!K$2-'F+ , F-'!K$3))</f>
        <v>9.2789777912990392E-3</v>
      </c>
      <c r="L247" s="2" cm="1">
        <f t="array" ref="L247">[1]!table_weight[LongPassing]*(('F+ , F-'!L$2-[1]!tbl_gk[[#This Row],[LongPassing]])/('F+ , F-'!L$2-'F+ , F-'!L$3))</f>
        <v>2.4364084503410925E-2</v>
      </c>
      <c r="M247" s="2" cm="1">
        <f t="array" ref="M247">[1]!table_weight[BallControl]*(('F+ , F-'!M$2-[1]!tbl_gk[[#This Row],[BallControl]])/('F+ , F-'!M$2-'F+ , F-'!M$3))</f>
        <v>1.0865313572949679E-2</v>
      </c>
      <c r="N247" s="2" cm="1">
        <f t="array" ref="N247">[1]!table_weight[Acceleration]*(('F+ , F-'!N$2-[1]!tbl_gk[[#This Row],[Acceleration]])/('F+ , F-'!N$2-'F+ , F-'!N$3))</f>
        <v>7.4410780436299775E-3</v>
      </c>
      <c r="O247" s="2" cm="1">
        <f t="array" ref="O247">[1]!table_weight[SprintSpeed]*(('F+ , F-'!O$2-[1]!tbl_gk[[#This Row],[SprintSpeed]])/('F+ , F-'!O$2-'F+ , F-'!O$3))</f>
        <v>8.4332217827806418E-3</v>
      </c>
      <c r="P247" s="2" cm="1">
        <f t="array" ref="P247">[1]!table_weight[Agility]*(('F+ , F-'!P$2-[1]!tbl_gk[[#This Row],[Agility]])/('F+ , F-'!P$2-'F+ , F-'!P$3))</f>
        <v>3.744354215908813E-3</v>
      </c>
      <c r="Q247" s="2" cm="1">
        <f t="array" ref="Q247">[1]!table_weight[Reactions]*(('F+ , F-'!Q$2-[1]!tbl_gk[[#This Row],[Reactions]])/('F+ , F-'!Q$2-'F+ , F-'!Q$3))</f>
        <v>1.5469260002165645E-3</v>
      </c>
      <c r="R247" s="2" cm="1">
        <f t="array" ref="R247">[1]!table_weight[Balance]*(('F+ , F-'!R$2-[1]!tbl_gk[[#This Row],[Balance]])/('F+ , F-'!R$2-'F+ , F-'!R$3))</f>
        <v>2.0488877023276536E-3</v>
      </c>
      <c r="S247" s="2" cm="1">
        <f t="array" ref="S247">[1]!table_weight[ShotPower]*(('F+ , F-'!S$2-[1]!tbl_gk[[#This Row],[ShotPower]])/('F+ , F-'!S$2-'F+ , F-'!S$3))</f>
        <v>5.1941499031661464E-3</v>
      </c>
      <c r="T247" s="2" cm="1">
        <f t="array" ref="T247">[1]!table_weight[Jumping]*(('F+ , F-'!T$2-[1]!tbl_gk[[#This Row],[Jumping]])/('F+ , F-'!T$2-'F+ , F-'!T$3))</f>
        <v>2.2326466922480506E-3</v>
      </c>
      <c r="U247" s="2" cm="1">
        <f t="array" ref="U247">[1]!table_weight[Stamina]*(('F+ , F-'!U$2-[1]!tbl_gk[[#This Row],[Stamina]])/('F+ , F-'!U$2-'F+ , F-'!U$3))</f>
        <v>2.1467756656231247E-2</v>
      </c>
      <c r="V247" s="2" cm="1">
        <f t="array" ref="V247">[1]!table_weight[Strength]*(('F+ , F-'!V$2-[1]!tbl_gk[[#This Row],[Strength]])/('F+ , F-'!V$2-'F+ , F-'!V$3))</f>
        <v>2.662001825372675E-2</v>
      </c>
      <c r="W247" s="2" cm="1">
        <f t="array" ref="W247">[1]!table_weight[LongShots]*(('F+ , F-'!W$2-[1]!tbl_gk[[#This Row],[LongShots]])/('F+ , F-'!W$2-'F+ , F-'!W$3))</f>
        <v>7.7912248547492196E-3</v>
      </c>
      <c r="X247" s="2" cm="1">
        <f t="array" ref="X247">[1]!table_weight[Aggression]*(('F+ , F-'!X$2-[1]!tbl_gk[[#This Row],[Aggression]])/('F+ , F-'!X$2-'F+ , F-'!X$3))</f>
        <v>2.4338302403407318E-3</v>
      </c>
      <c r="Y247" s="2" cm="1">
        <f t="array" ref="Y247">[1]!table_weight[Interceptions]*(('F+ , F-'!Y$2-[1]!tbl_gk[[#This Row],[Interceptions]])/('F+ , F-'!Y$2-'F+ , F-'!Y$3))</f>
        <v>1.0388299806332414E-2</v>
      </c>
      <c r="Z247" s="2" cm="1">
        <f t="array" ref="Z247">[1]!table_weight[Positioning]*(('F+ , F-'!Z$2-[1]!tbl_gk[[#This Row],[Positioning]])/('F+ , F-'!Z$2-'F+ , F-'!Z$3))</f>
        <v>1.0352229320893639E-3</v>
      </c>
      <c r="AA247" s="2" cm="1">
        <f t="array" ref="AA247">[1]!table_weight[Vision]*(('F+ , F-'!AA$2-[1]!tbl_gk[[#This Row],[Vision]])/('F+ , F-'!AA$2-'F+ , F-'!AA$3))</f>
        <v>2.1296014602981403E-2</v>
      </c>
      <c r="AB247" s="2" cm="1">
        <f t="array" ref="AB247">[1]!table_weight[Penalties]*(('F+ , F-'!AB$2-[1]!tbl_gk[[#This Row],[Penalties]])/('F+ , F-'!AB$2-'F+ , F-'!AB$3))</f>
        <v>1.6441775980242841E-3</v>
      </c>
      <c r="AC247" s="2" cm="1">
        <f t="array" ref="AC247">[1]!table_weight[Composure]*(('F+ , F-'!AC$2-[1]!tbl_gk[[#This Row],[Composure]])/('F+ , F-'!AC$2-'F+ , F-'!AC$3))</f>
        <v>1.4944571651214996E-3</v>
      </c>
      <c r="AD247" s="2" cm="1">
        <f t="array" ref="AD247">[1]!table_weight[Marking]*(('F+ , F-'!AD$2-[1]!tbl_gk[[#This Row],[Marking]])/('F+ , F-'!AD$2-'F+ , F-'!AD$3))</f>
        <v>2.5239721010940977E-2</v>
      </c>
      <c r="AE247" s="2" cm="1">
        <f t="array" ref="AE247">[1]!table_weight[StandingTackle]*(('F+ , F-'!AE$2-[1]!tbl_gk[[#This Row],[StandingTackle]])/('F+ , F-'!AE$2-'F+ , F-'!AE$3))</f>
        <v>3.1383600467551613E-2</v>
      </c>
      <c r="AF247" s="2" cm="1">
        <f t="array" ref="AF247">[1]!table_weight[SlidingTackle]*(('F+ , F-'!AF$2-[1]!tbl_gk[[#This Row],[SlidingTackle]])/('F+ , F-'!AF$2-'F+ , F-'!AF$3))</f>
        <v>8.2195144081682794E-3</v>
      </c>
      <c r="AG247" s="2" cm="1">
        <f t="array" ref="AG247">[1]!table_weight[GKDiving]*(('F+ , F-'!AG$2-[1]!tbl_gk[[#This Row],[GKDiving]])/('F+ , F-'!AG$2-'F+ , F-'!AG$3))</f>
        <v>4.0994828110739248E-2</v>
      </c>
      <c r="AH247" s="2" cm="1">
        <f t="array" ref="AH247">[1]!table_weight[GKHandling]*(('F+ , F-'!AH$2-[1]!tbl_gk[[#This Row],[GKHandling]])/('F+ , F-'!AH$2-'F+ , F-'!AH$3))</f>
        <v>5.168913109614949E-2</v>
      </c>
      <c r="AI247" s="2" cm="1">
        <f t="array" ref="AI247">[1]!table_weight[GKKicking]*(('F+ , F-'!AI$2-[1]!tbl_gk[[#This Row],[GKKicking]])/('F+ , F-'!AI$2-'F+ , F-'!AI$3))</f>
        <v>2.3255247946455719E-2</v>
      </c>
      <c r="AJ247" s="2" cm="1">
        <f t="array" ref="AJ247">[1]!table_weight[GKPositioning]*(('F+ , F-'!AJ$2-[1]!tbl_gk[[#This Row],[GKPositioning]])/('F+ , F-'!AJ$2-'F+ , F-'!AJ$3))</f>
        <v>1.6397931244295699E-2</v>
      </c>
      <c r="AK247" s="2" cm="1">
        <f t="array" ref="AK247">[1]!table_weight[GKReflexes]*(('F+ , F-'!AK$2-[1]!tbl_gk[[#This Row],[GKReflexes]])/('F+ , F-'!AK$2-'F+ , F-'!AK$3))</f>
        <v>4.55498090119325E-2</v>
      </c>
    </row>
    <row r="248" spans="1:37" x14ac:dyDescent="0.55000000000000004">
      <c r="A248" s="7">
        <f>[1]!tbl_gk[[#This Row],[ID]]</f>
        <v>192984</v>
      </c>
      <c r="B248" s="1" cm="1">
        <f t="array" ref="B248">[1]!table_weight[ValueEUR]*(('F+ , F-'!B$2-[1]!tbl_gk[[#This Row],[ValueEUR]])/('F+ , F-'!B$2-'F+ , F-'!B$3))</f>
        <v>9.7201611134662257E-3</v>
      </c>
      <c r="C248" s="1" cm="1">
        <f t="array" ref="C248">[1]!table_weight[WageEUR]*(('F+ , F-'!C$2-[1]!tbl_gk[[#This Row],[WageEUR]])/('F+ , F-'!C$2-'F+ , F-'!C$3))</f>
        <v>8.5283638974531593E-3</v>
      </c>
      <c r="D248" s="1" cm="1">
        <f t="array" ref="D248">[1]!table_weight[Crossing]*(('F+ , F-'!D$2-[1]!tbl_gk[[#This Row],[Crossing]])/('F+ , F-'!D$2-'F+ , F-'!D$3))</f>
        <v>3.2504443341392672E-2</v>
      </c>
      <c r="E248" s="1" cm="1">
        <f t="array" ref="E248">[1]!table_weight[Finishing]*(('F+ , F-'!E$2-[1]!tbl_gk[[#This Row],[Finishing]])/('F+ , F-'!E$2-'F+ , F-'!E$3))</f>
        <v>1.1979008214176926E-2</v>
      </c>
      <c r="F248" s="1" cm="1">
        <f t="array" ref="F248">[1]!table_weight[HeadingAccuracy]*(('F+ , F-'!F$2-[1]!tbl_gk[[#This Row],[HeadingAccuracy]])/('F+ , F-'!F$2-'F+ , F-'!F$3))</f>
        <v>1.0439222844598752E-2</v>
      </c>
      <c r="G248" s="1" cm="1">
        <f t="array" ref="G248">[1]!table_weight[ShortPassing]*(('F+ , F-'!G$2-[1]!tbl_gk[[#This Row],[ShortPassing]])/('F+ , F-'!G$2-'F+ , F-'!G$3))</f>
        <v>3.9377536435701459E-2</v>
      </c>
      <c r="H248" s="1" cm="1">
        <f t="array" ref="H248">[1]!table_weight[Volleys]*(('F+ , F-'!H$2-[1]!tbl_gk[[#This Row],[Volleys]])/('F+ , F-'!H$2-'F+ , F-'!H$3))</f>
        <v>1.5046097273845413E-3</v>
      </c>
      <c r="I248" s="1" cm="1">
        <f t="array" ref="I248">[1]!table_weight[Dribbling]*(('F+ , F-'!I$2-[1]!tbl_gk[[#This Row],[Dribbling]])/('F+ , F-'!I$2-'F+ , F-'!I$3))</f>
        <v>1.6623929766613008E-2</v>
      </c>
      <c r="J248" s="1" cm="1">
        <f t="array" ref="J248">[1]!table_weight[Curve]*(('F+ , F-'!J$2-[1]!tbl_gk[[#This Row],[Curve]])/('F+ , F-'!J$2-'F+ , F-'!J$3))</f>
        <v>8.2817834567149896E-3</v>
      </c>
      <c r="K248" s="1" cm="1">
        <f t="array" ref="K248">[1]!table_weight[FKAccuracy]*(('F+ , F-'!K$2-[1]!tbl_gk[[#This Row],[FKAccuracy]])/('F+ , F-'!K$2-'F+ , F-'!K$3))</f>
        <v>9.2789777912990392E-3</v>
      </c>
      <c r="L248" s="1" cm="1">
        <f t="array" ref="L248">[1]!table_weight[LongPassing]*(('F+ , F-'!L$2-[1]!tbl_gk[[#This Row],[LongPassing]])/('F+ , F-'!L$2-'F+ , F-'!L$3))</f>
        <v>1.6784147102349749E-2</v>
      </c>
      <c r="M248" s="1" cm="1">
        <f t="array" ref="M248">[1]!table_weight[BallControl]*(('F+ , F-'!M$2-[1]!tbl_gk[[#This Row],[BallControl]])/('F+ , F-'!M$2-'F+ , F-'!M$3))</f>
        <v>1.0430701030031691E-2</v>
      </c>
      <c r="N248" s="1" cm="1">
        <f t="array" ref="N248">[1]!table_weight[Acceleration]*(('F+ , F-'!N$2-[1]!tbl_gk[[#This Row],[Acceleration]])/('F+ , F-'!N$2-'F+ , F-'!N$3))</f>
        <v>4.7352314823099848E-3</v>
      </c>
      <c r="O248" s="1" cm="1">
        <f t="array" ref="O248">[1]!table_weight[SprintSpeed]*(('F+ , F-'!O$2-[1]!tbl_gk[[#This Row],[SprintSpeed]])/('F+ , F-'!O$2-'F+ , F-'!O$3))</f>
        <v>5.3410404624277394E-3</v>
      </c>
      <c r="P248" s="1" cm="1">
        <f t="array" ref="P248">[1]!table_weight[Agility]*(('F+ , F-'!P$2-[1]!tbl_gk[[#This Row],[Agility]])/('F+ , F-'!P$2-'F+ , F-'!P$3))</f>
        <v>2.340221384943008E-3</v>
      </c>
      <c r="Q248" s="1" cm="1">
        <f t="array" ref="Q248">[1]!table_weight[Reactions]*(('F+ , F-'!Q$2-[1]!tbl_gk[[#This Row],[Reactions]])/('F+ , F-'!Q$2-'F+ , F-'!Q$3))</f>
        <v>4.6407780006496938E-4</v>
      </c>
      <c r="R248" s="1" cm="1">
        <f t="array" ref="R248">[1]!table_weight[Balance]*(('F+ , F-'!R$2-[1]!tbl_gk[[#This Row],[Balance]])/('F+ , F-'!R$2-'F+ , F-'!R$3))</f>
        <v>1.6142751594096668E-3</v>
      </c>
      <c r="S248" s="1" cm="1">
        <f t="array" ref="S248">[1]!table_weight[ShotPower]*(('F+ , F-'!S$2-[1]!tbl_gk[[#This Row],[ShotPower]])/('F+ , F-'!S$2-'F+ , F-'!S$3))</f>
        <v>2.8567824467413809E-3</v>
      </c>
      <c r="T248" s="1" cm="1">
        <f t="array" ref="T248">[1]!table_weight[Jumping]*(('F+ , F-'!T$2-[1]!tbl_gk[[#This Row],[Jumping]])/('F+ , F-'!T$2-'F+ , F-'!T$3))</f>
        <v>2.2326466922480506E-3</v>
      </c>
      <c r="U248" s="1" cm="1">
        <f t="array" ref="U248">[1]!table_weight[Stamina]*(('F+ , F-'!U$2-[1]!tbl_gk[[#This Row],[Stamina]])/('F+ , F-'!U$2-'F+ , F-'!U$3))</f>
        <v>8.5871026624925002E-4</v>
      </c>
      <c r="V248" s="1" cm="1">
        <f t="array" ref="V248">[1]!table_weight[Strength]*(('F+ , F-'!V$2-[1]!tbl_gk[[#This Row],[Strength]])/('F+ , F-'!V$2-'F+ , F-'!V$3))</f>
        <v>1.1535341243281592E-2</v>
      </c>
      <c r="W248" s="1" cm="1">
        <f t="array" ref="W248">[1]!table_weight[LongShots]*(('F+ , F-'!W$2-[1]!tbl_gk[[#This Row],[LongShots]])/('F+ , F-'!W$2-'F+ , F-'!W$3))</f>
        <v>7.0121023692742987E-3</v>
      </c>
      <c r="X248" s="1" cm="1">
        <f t="array" ref="X248">[1]!table_weight[Aggression]*(('F+ , F-'!X$2-[1]!tbl_gk[[#This Row],[Aggression]])/('F+ , F-'!X$2-'F+ , F-'!X$3))</f>
        <v>7.301490721022195E-3</v>
      </c>
      <c r="Y248" s="1" cm="1">
        <f t="array" ref="Y248">[1]!table_weight[Interceptions]*(('F+ , F-'!Y$2-[1]!tbl_gk[[#This Row],[Interceptions]])/('F+ , F-'!Y$2-'F+ , F-'!Y$3))</f>
        <v>1.9391492971820509E-2</v>
      </c>
      <c r="Z248" s="1" cm="1">
        <f t="array" ref="Z248">[1]!table_weight[Positioning]*(('F+ , F-'!Z$2-[1]!tbl_gk[[#This Row],[Positioning]])/('F+ , F-'!Z$2-'F+ , F-'!Z$3))</f>
        <v>7.394449514924029E-4</v>
      </c>
      <c r="AA248" s="1" cm="1">
        <f t="array" ref="AA248">[1]!table_weight[Vision]*(('F+ , F-'!AA$2-[1]!tbl_gk[[#This Row],[Vision]])/('F+ , F-'!AA$2-'F+ , F-'!AA$3))</f>
        <v>1.9876280296115975E-2</v>
      </c>
      <c r="AB248" s="1" cm="1">
        <f t="array" ref="AB248">[1]!table_weight[Penalties]*(('F+ , F-'!AB$2-[1]!tbl_gk[[#This Row],[Penalties]])/('F+ , F-'!AB$2-'F+ , F-'!AB$3))</f>
        <v>2.1139426260312223E-3</v>
      </c>
      <c r="AC248" s="1" cm="1">
        <f t="array" ref="AC248">[1]!table_weight[Composure]*(('F+ , F-'!AC$2-[1]!tbl_gk[[#This Row],[Composure]])/('F+ , F-'!AC$2-'F+ , F-'!AC$3))</f>
        <v>1.6012041054873211E-3</v>
      </c>
      <c r="AD248" s="1" cm="1">
        <f t="array" ref="AD248">[1]!table_weight[Marking]*(('F+ , F-'!AD$2-[1]!tbl_gk[[#This Row],[Marking]])/('F+ , F-'!AD$2-'F+ , F-'!AD$3))</f>
        <v>2.9972168700492414E-2</v>
      </c>
      <c r="AE248" s="1" cm="1">
        <f t="array" ref="AE248">[1]!table_weight[StandingTackle]*(('F+ , F-'!AE$2-[1]!tbl_gk[[#This Row],[StandingTackle]])/('F+ , F-'!AE$2-'F+ , F-'!AE$3))</f>
        <v>1.3450114486093548E-2</v>
      </c>
      <c r="AF248" s="1" cm="1">
        <f t="array" ref="AF248">[1]!table_weight[SlidingTackle]*(('F+ , F-'!AF$2-[1]!tbl_gk[[#This Row],[SlidingTackle]])/('F+ , F-'!AF$2-'F+ , F-'!AF$3))</f>
        <v>5.977828660486021E-3</v>
      </c>
      <c r="AG248" s="1" cm="1">
        <f t="array" ref="AG248">[1]!table_weight[GKDiving]*(('F+ , F-'!AG$2-[1]!tbl_gk[[#This Row],[GKDiving]])/('F+ , F-'!AG$2-'F+ , F-'!AG$3))</f>
        <v>1.0248707027684812E-2</v>
      </c>
      <c r="AH248" s="1" cm="1">
        <f t="array" ref="AH248">[1]!table_weight[GKHandling]*(('F+ , F-'!AH$2-[1]!tbl_gk[[#This Row],[GKHandling]])/('F+ , F-'!AH$2-'F+ , F-'!AH$3))</f>
        <v>1.4259070647213651E-2</v>
      </c>
      <c r="AI248" s="1" cm="1">
        <f t="array" ref="AI248">[1]!table_weight[GKKicking]*(('F+ , F-'!AI$2-[1]!tbl_gk[[#This Row],[GKKicking]])/('F+ , F-'!AI$2-'F+ , F-'!AI$3))</f>
        <v>1.2522056586553079E-2</v>
      </c>
      <c r="AJ248" s="1" cm="1">
        <f t="array" ref="AJ248">[1]!table_weight[GKPositioning]*(('F+ , F-'!AJ$2-[1]!tbl_gk[[#This Row],[GKPositioning]])/('F+ , F-'!AJ$2-'F+ , F-'!AJ$3))</f>
        <v>4.4148276426949958E-3</v>
      </c>
      <c r="AK248" s="1" cm="1">
        <f t="array" ref="AK248">[1]!table_weight[GKReflexes]*(('F+ , F-'!AK$2-[1]!tbl_gk[[#This Row],[GKReflexes]])/('F+ , F-'!AK$2-'F+ , F-'!AK$3))</f>
        <v>7.2879694419092002E-3</v>
      </c>
    </row>
    <row r="249" spans="1:37" x14ac:dyDescent="0.55000000000000004">
      <c r="A249" s="8">
        <f>[1]!tbl_gk[[#This Row],[ID]]</f>
        <v>193013</v>
      </c>
      <c r="B249" s="2" cm="1">
        <f t="array" ref="B249">[1]!table_weight[ValueEUR]*(('F+ , F-'!B$2-[1]!tbl_gk[[#This Row],[ValueEUR]])/('F+ , F-'!B$2-'F+ , F-'!B$3))</f>
        <v>1.6698762066575301E-4</v>
      </c>
      <c r="C249" s="2" cm="1">
        <f t="array" ref="C249">[1]!table_weight[WageEUR]*(('F+ , F-'!C$2-[1]!tbl_gk[[#This Row],[WageEUR]])/('F+ , F-'!C$2-'F+ , F-'!C$3))</f>
        <v>1.3301118005202175E-3</v>
      </c>
      <c r="D249" s="2" cm="1">
        <f t="array" ref="D249">[1]!table_weight[Crossing]*(('F+ , F-'!D$2-[1]!tbl_gk[[#This Row],[Crossing]])/('F+ , F-'!D$2-'F+ , F-'!D$3))</f>
        <v>3.3625286215233793E-2</v>
      </c>
      <c r="E249" s="2" cm="1">
        <f t="array" ref="E249">[1]!table_weight[Finishing]*(('F+ , F-'!E$2-[1]!tbl_gk[[#This Row],[Finishing]])/('F+ , F-'!E$2-'F+ , F-'!E$3))</f>
        <v>1.59720109522359E-2</v>
      </c>
      <c r="F249" s="2" cm="1">
        <f t="array" ref="F249">[1]!table_weight[HeadingAccuracy]*(('F+ , F-'!F$2-[1]!tbl_gk[[#This Row],[HeadingAccuracy]])/('F+ , F-'!F$2-'F+ , F-'!F$3))</f>
        <v>1.1274360672166649E-2</v>
      </c>
      <c r="G249" s="2" cm="1">
        <f t="array" ref="G249">[1]!table_weight[ShortPassing]*(('F+ , F-'!G$2-[1]!tbl_gk[[#This Row],[ShortPassing]])/('F+ , F-'!G$2-'F+ , F-'!G$3))</f>
        <v>5.9066304653552192E-2</v>
      </c>
      <c r="H249" s="2" cm="1">
        <f t="array" ref="H249">[1]!table_weight[Volleys]*(('F+ , F-'!H$2-[1]!tbl_gk[[#This Row],[Volleys]])/('F+ , F-'!H$2-'F+ , F-'!H$3))</f>
        <v>1.5046097273845413E-3</v>
      </c>
      <c r="I249" s="2" cm="1">
        <f t="array" ref="I249">[1]!table_weight[Dribbling]*(('F+ , F-'!I$2-[1]!tbl_gk[[#This Row],[Dribbling]])/('F+ , F-'!I$2-'F+ , F-'!I$3))</f>
        <v>1.7601807988178481E-2</v>
      </c>
      <c r="J249" s="2" cm="1">
        <f t="array" ref="J249">[1]!table_weight[Curve]*(('F+ , F-'!J$2-[1]!tbl_gk[[#This Row],[Curve]])/('F+ , F-'!J$2-'F+ , F-'!J$3))</f>
        <v>9.9719433458404991E-3</v>
      </c>
      <c r="K249" s="2" cm="1">
        <f t="array" ref="K249">[1]!table_weight[FKAccuracy]*(('F+ , F-'!K$2-[1]!tbl_gk[[#This Row],[FKAccuracy]])/('F+ , F-'!K$2-'F+ , F-'!K$3))</f>
        <v>9.1268634012777444E-3</v>
      </c>
      <c r="L249" s="2" cm="1">
        <f t="array" ref="L249">[1]!table_weight[LongPassing]*(('F+ , F-'!L$2-[1]!tbl_gk[[#This Row],[LongPassing]])/('F+ , F-'!L$2-'F+ , F-'!L$3))</f>
        <v>2.1115539902956136E-2</v>
      </c>
      <c r="M249" s="2" cm="1">
        <f t="array" ref="M249">[1]!table_weight[BallControl]*(('F+ , F-'!M$2-[1]!tbl_gk[[#This Row],[BallControl]])/('F+ , F-'!M$2-'F+ , F-'!M$3))</f>
        <v>1.0865313572949679E-2</v>
      </c>
      <c r="N249" s="2" cm="1">
        <f t="array" ref="N249">[1]!table_weight[Acceleration]*(('F+ , F-'!N$2-[1]!tbl_gk[[#This Row],[Acceleration]])/('F+ , F-'!N$2-'F+ , F-'!N$3))</f>
        <v>8.3430268974033078E-3</v>
      </c>
      <c r="O249" s="2" cm="1">
        <f t="array" ref="O249">[1]!table_weight[SprintSpeed]*(('F+ , F-'!O$2-[1]!tbl_gk[[#This Row],[SprintSpeed]])/('F+ , F-'!O$2-'F+ , F-'!O$3))</f>
        <v>1.0963188317614834E-2</v>
      </c>
      <c r="P249" s="2" cm="1">
        <f t="array" ref="P249">[1]!table_weight[Agility]*(('F+ , F-'!P$2-[1]!tbl_gk[[#This Row],[Agility]])/('F+ , F-'!P$2-'F+ , F-'!P$3))</f>
        <v>4.2123984928974139E-3</v>
      </c>
      <c r="Q249" s="2" cm="1">
        <f t="array" ref="Q249">[1]!table_weight[Reactions]*(('F+ , F-'!Q$2-[1]!tbl_gk[[#This Row],[Reactions]])/('F+ , F-'!Q$2-'F+ , F-'!Q$3))</f>
        <v>1.3922334001949081E-3</v>
      </c>
      <c r="R249" s="2" cm="1">
        <f t="array" ref="R249">[1]!table_weight[Balance]*(('F+ , F-'!R$2-[1]!tbl_gk[[#This Row],[Balance]])/('F+ , F-'!R$2-'F+ , F-'!R$3))</f>
        <v>1.3038376287539614E-3</v>
      </c>
      <c r="S249" s="2" cm="1">
        <f t="array" ref="S249">[1]!table_weight[ShotPower]*(('F+ , F-'!S$2-[1]!tbl_gk[[#This Row],[ShotPower]])/('F+ , F-'!S$2-'F+ , F-'!S$3))</f>
        <v>6.4926873789576834E-3</v>
      </c>
      <c r="T249" s="2" cm="1">
        <f t="array" ref="T249">[1]!table_weight[Jumping]*(('F+ , F-'!T$2-[1]!tbl_gk[[#This Row],[Jumping]])/('F+ , F-'!T$2-'F+ , F-'!T$3))</f>
        <v>3.4348410649970005E-3</v>
      </c>
      <c r="U249" s="2" cm="1">
        <f t="array" ref="U249">[1]!table_weight[Stamina]*(('F+ , F-'!U$2-[1]!tbl_gk[[#This Row],[Stamina]])/('F+ , F-'!U$2-'F+ , F-'!U$3))</f>
        <v>1.4598074526237249E-2</v>
      </c>
      <c r="V249" s="2" cm="1">
        <f t="array" ref="V249">[1]!table_weight[Strength]*(('F+ , F-'!V$2-[1]!tbl_gk[[#This Row],[Strength]])/('F+ , F-'!V$2-'F+ , F-'!V$3))</f>
        <v>3.9042693438799229E-2</v>
      </c>
      <c r="W249" s="2" cm="1">
        <f t="array" ref="W249">[1]!table_weight[LongShots]*(('F+ , F-'!W$2-[1]!tbl_gk[[#This Row],[LongShots]])/('F+ , F-'!W$2-'F+ , F-'!W$3))</f>
        <v>8.8300548353824494E-3</v>
      </c>
      <c r="X249" s="2" cm="1">
        <f t="array" ref="X249">[1]!table_weight[Aggression]*(('F+ , F-'!X$2-[1]!tbl_gk[[#This Row],[Aggression]])/('F+ , F-'!X$2-'F+ , F-'!X$3))</f>
        <v>1.5819896562214757E-2</v>
      </c>
      <c r="Y249" s="2" cm="1">
        <f t="array" ref="Y249">[1]!table_weight[Interceptions]*(('F+ , F-'!Y$2-[1]!tbl_gk[[#This Row],[Interceptions]])/('F+ , F-'!Y$2-'F+ , F-'!Y$3))</f>
        <v>2.0084046292242669E-2</v>
      </c>
      <c r="Z249" s="2" cm="1">
        <f t="array" ref="Z249">[1]!table_weight[Positioning]*(('F+ , F-'!Z$2-[1]!tbl_gk[[#This Row],[Positioning]])/('F+ , F-'!Z$2-'F+ , F-'!Z$3))</f>
        <v>1.4788899029848058E-3</v>
      </c>
      <c r="AA249" s="2" cm="1">
        <f t="array" ref="AA249">[1]!table_weight[Vision]*(('F+ , F-'!AA$2-[1]!tbl_gk[[#This Row],[Vision]])/('F+ , F-'!AA$2-'F+ , F-'!AA$3))</f>
        <v>2.3425616063279545E-2</v>
      </c>
      <c r="AB249" s="2" cm="1">
        <f t="array" ref="AB249">[1]!table_weight[Penalties]*(('F+ , F-'!AB$2-[1]!tbl_gk[[#This Row],[Penalties]])/('F+ , F-'!AB$2-'F+ , F-'!AB$3))</f>
        <v>2.2313838830329571E-3</v>
      </c>
      <c r="AC249" s="2" cm="1">
        <f t="array" ref="AC249">[1]!table_weight[Composure]*(('F+ , F-'!AC$2-[1]!tbl_gk[[#This Row],[Composure]])/('F+ , F-'!AC$2-'F+ , F-'!AC$3))</f>
        <v>1.2275898142069463E-3</v>
      </c>
      <c r="AD249" s="2" cm="1">
        <f t="array" ref="AD249">[1]!table_weight[Marking]*(('F+ , F-'!AD$2-[1]!tbl_gk[[#This Row],[Marking]])/('F+ , F-'!AD$2-'F+ , F-'!AD$3))</f>
        <v>2.0507273321389546E-2</v>
      </c>
      <c r="AE249" s="2" cm="1">
        <f t="array" ref="AE249">[1]!table_weight[StandingTackle]*(('F+ , F-'!AE$2-[1]!tbl_gk[[#This Row],[StandingTackle]])/('F+ , F-'!AE$2-'F+ , F-'!AE$3))</f>
        <v>2.6900228972187096E-2</v>
      </c>
      <c r="AF249" s="2" cm="1">
        <f t="array" ref="AF249">[1]!table_weight[SlidingTackle]*(('F+ , F-'!AF$2-[1]!tbl_gk[[#This Row],[SlidingTackle]])/('F+ , F-'!AF$2-'F+ , F-'!AF$3))</f>
        <v>8.2195144081682794E-3</v>
      </c>
      <c r="AG249" s="2" cm="1">
        <f t="array" ref="AG249">[1]!table_weight[GKDiving]*(('F+ , F-'!AG$2-[1]!tbl_gk[[#This Row],[GKDiving]])/('F+ , F-'!AG$2-'F+ , F-'!AG$3))</f>
        <v>3.9286710272791778E-2</v>
      </c>
      <c r="AH249" s="2" cm="1">
        <f t="array" ref="AH249">[1]!table_weight[GKHandling]*(('F+ , F-'!AH$2-[1]!tbl_gk[[#This Row],[GKHandling]])/('F+ , F-'!AH$2-'F+ , F-'!AH$3))</f>
        <v>4.4559595772542655E-2</v>
      </c>
      <c r="AI249" s="2" cm="1">
        <f t="array" ref="AI249">[1]!table_weight[GKKicking]*(('F+ , F-'!AI$2-[1]!tbl_gk[[#This Row],[GKKicking]])/('F+ , F-'!AI$2-'F+ , F-'!AI$3))</f>
        <v>2.9516276239732256E-2</v>
      </c>
      <c r="AJ249" s="2" cm="1">
        <f t="array" ref="AJ249">[1]!table_weight[GKPositioning]*(('F+ , F-'!AJ$2-[1]!tbl_gk[[#This Row],[GKPositioning]])/('F+ , F-'!AJ$2-'F+ , F-'!AJ$3))</f>
        <v>1.5136551917811415E-2</v>
      </c>
      <c r="AK249" s="2" cm="1">
        <f t="array" ref="AK249">[1]!table_weight[GKReflexes]*(('F+ , F-'!AK$2-[1]!tbl_gk[[#This Row],[GKReflexes]])/('F+ , F-'!AK$2-'F+ , F-'!AK$3))</f>
        <v>4.1905824290977896E-2</v>
      </c>
    </row>
    <row r="250" spans="1:37" x14ac:dyDescent="0.55000000000000004">
      <c r="A250" s="7">
        <f>[1]!tbl_gk[[#This Row],[ID]]</f>
        <v>193041</v>
      </c>
      <c r="B250" s="1" cm="1">
        <f t="array" ref="B250">[1]!table_weight[ValueEUR]*(('F+ , F-'!B$2-[1]!tbl_gk[[#This Row],[ValueEUR]])/('F+ , F-'!B$2-'F+ , F-'!B$3))</f>
        <v>3.0838693494852835E-3</v>
      </c>
      <c r="C250" s="1" cm="1">
        <f t="array" ref="C250">[1]!table_weight[WageEUR]*(('F+ , F-'!C$2-[1]!tbl_gk[[#This Row],[WageEUR]])/('F+ , F-'!C$2-'F+ , F-'!C$3))</f>
        <v>1.3222876134583339E-2</v>
      </c>
      <c r="D250" s="1" cm="1">
        <f t="array" ref="D250">[1]!table_weight[Crossing]*(('F+ , F-'!D$2-[1]!tbl_gk[[#This Row],[Crossing]])/('F+ , F-'!D$2-'F+ , F-'!D$3))</f>
        <v>3.6987814836757178E-2</v>
      </c>
      <c r="E250" s="1" cm="1">
        <f t="array" ref="E250">[1]!table_weight[Finishing]*(('F+ , F-'!E$2-[1]!tbl_gk[[#This Row],[Finishing]])/('F+ , F-'!E$2-'F+ , F-'!E$3))</f>
        <v>1.1979008214176926E-2</v>
      </c>
      <c r="F250" s="1" cm="1">
        <f t="array" ref="F250">[1]!table_weight[HeadingAccuracy]*(('F+ , F-'!F$2-[1]!tbl_gk[[#This Row],[HeadingAccuracy]])/('F+ , F-'!F$2-'F+ , F-'!F$3))</f>
        <v>1.1691929585950599E-2</v>
      </c>
      <c r="G250" s="1" cm="1">
        <f t="array" ref="G250">[1]!table_weight[ShortPassing]*(('F+ , F-'!G$2-[1]!tbl_gk[[#This Row],[ShortPassing]])/('F+ , F-'!G$2-'F+ , F-'!G$3))</f>
        <v>3.2345833500754768E-2</v>
      </c>
      <c r="H250" s="1" cm="1">
        <f t="array" ref="H250">[1]!table_weight[Volleys]*(('F+ , F-'!H$2-[1]!tbl_gk[[#This Row],[Volleys]])/('F+ , F-'!H$2-'F+ , F-'!H$3))</f>
        <v>1.7360881469821632E-3</v>
      </c>
      <c r="I250" s="1" cm="1">
        <f t="array" ref="I250">[1]!table_weight[Dribbling]*(('F+ , F-'!I$2-[1]!tbl_gk[[#This Row],[Dribbling]])/('F+ , F-'!I$2-'F+ , F-'!I$3))</f>
        <v>6.8451475509582974E-3</v>
      </c>
      <c r="J250" s="1" cm="1">
        <f t="array" ref="J250">[1]!table_weight[Curve]*(('F+ , F-'!J$2-[1]!tbl_gk[[#This Row],[Curve]])/('F+ , F-'!J$2-'F+ , F-'!J$3))</f>
        <v>8.112767467802439E-3</v>
      </c>
      <c r="K250" s="1" cm="1">
        <f t="array" ref="K250">[1]!table_weight[FKAccuracy]*(('F+ , F-'!K$2-[1]!tbl_gk[[#This Row],[FKAccuracy]])/('F+ , F-'!K$2-'F+ , F-'!K$3))</f>
        <v>8.9747490112564478E-3</v>
      </c>
      <c r="L250" s="1" cm="1">
        <f t="array" ref="L250">[1]!table_weight[LongPassing]*(('F+ , F-'!L$2-[1]!tbl_gk[[#This Row],[LongPassing]])/('F+ , F-'!L$2-'F+ , F-'!L$3))</f>
        <v>1.6784147102349749E-2</v>
      </c>
      <c r="M250" s="1" cm="1">
        <f t="array" ref="M250">[1]!table_weight[BallControl]*(('F+ , F-'!M$2-[1]!tbl_gk[[#This Row],[BallControl]])/('F+ , F-'!M$2-'F+ , F-'!M$3))</f>
        <v>7.3884132296057822E-3</v>
      </c>
      <c r="N250" s="1" cm="1">
        <f t="array" ref="N250">[1]!table_weight[Acceleration]*(('F+ , F-'!N$2-[1]!tbl_gk[[#This Row],[Acceleration]])/('F+ , F-'!N$2-'F+ , F-'!N$3))</f>
        <v>2.480359347876659E-3</v>
      </c>
      <c r="O250" s="1" cm="1">
        <f t="array" ref="O250">[1]!table_weight[SprintSpeed]*(('F+ , F-'!O$2-[1]!tbl_gk[[#This Row],[SprintSpeed]])/('F+ , F-'!O$2-'F+ , F-'!O$3))</f>
        <v>3.3732887131122566E-3</v>
      </c>
      <c r="P250" s="1" cm="1">
        <f t="array" ref="P250">[1]!table_weight[Agility]*(('F+ , F-'!P$2-[1]!tbl_gk[[#This Row],[Agility]])/('F+ , F-'!P$2-'F+ , F-'!P$3))</f>
        <v>1.170110692471504E-3</v>
      </c>
      <c r="Q250" s="1" cm="1">
        <f t="array" ref="Q250">[1]!table_weight[Reactions]*(('F+ , F-'!Q$2-[1]!tbl_gk[[#This Row],[Reactions]])/('F+ , F-'!Q$2-'F+ , F-'!Q$3))</f>
        <v>2.0625680002887527E-4</v>
      </c>
      <c r="R250" s="1" cm="1">
        <f t="array" ref="R250">[1]!table_weight[Balance]*(('F+ , F-'!R$2-[1]!tbl_gk[[#This Row],[Balance]])/('F+ , F-'!R$2-'F+ , F-'!R$3))</f>
        <v>4.9670004904912813E-4</v>
      </c>
      <c r="S250" s="1" cm="1">
        <f t="array" ref="S250">[1]!table_weight[ShotPower]*(('F+ , F-'!S$2-[1]!tbl_gk[[#This Row],[ShotPower]])/('F+ , F-'!S$2-'F+ , F-'!S$3))</f>
        <v>3.635904932216303E-3</v>
      </c>
      <c r="T250" s="1" cm="1">
        <f t="array" ref="T250">[1]!table_weight[Jumping]*(('F+ , F-'!T$2-[1]!tbl_gk[[#This Row],[Jumping]])/('F+ , F-'!T$2-'F+ , F-'!T$3))</f>
        <v>8.5871026624925013E-4</v>
      </c>
      <c r="U250" s="1" cm="1">
        <f t="array" ref="U250">[1]!table_weight[Stamina]*(('F+ , F-'!U$2-[1]!tbl_gk[[#This Row],[Stamina]])/('F+ , F-'!U$2-'F+ , F-'!U$3))</f>
        <v>5.1522615974955001E-3</v>
      </c>
      <c r="V250" s="1" cm="1">
        <f t="array" ref="V250">[1]!table_weight[Strength]*(('F+ , F-'!V$2-[1]!tbl_gk[[#This Row],[Strength]])/('F+ , F-'!V$2-'F+ , F-'!V$3))</f>
        <v>8.8733394179089167E-3</v>
      </c>
      <c r="W250" s="1" cm="1">
        <f t="array" ref="W250">[1]!table_weight[LongShots]*(('F+ , F-'!W$2-[1]!tbl_gk[[#This Row],[LongShots]])/('F+ , F-'!W$2-'F+ , F-'!W$3))</f>
        <v>8.3106398450658349E-3</v>
      </c>
      <c r="X250" s="1" cm="1">
        <f t="array" ref="X250">[1]!table_weight[Aggression]*(('F+ , F-'!X$2-[1]!tbl_gk[[#This Row],[Aggression]])/('F+ , F-'!X$2-'F+ , F-'!X$3))</f>
        <v>7.9099482811073787E-3</v>
      </c>
      <c r="Y250" s="1" cm="1">
        <f t="array" ref="Y250">[1]!table_weight[Interceptions]*(('F+ , F-'!Y$2-[1]!tbl_gk[[#This Row],[Interceptions]])/('F+ , F-'!Y$2-'F+ , F-'!Y$3))</f>
        <v>1.5236173049287543E-2</v>
      </c>
      <c r="Z250" s="1" cm="1">
        <f t="array" ref="Z250">[1]!table_weight[Positioning]*(('F+ , F-'!Z$2-[1]!tbl_gk[[#This Row],[Positioning]])/('F+ , F-'!Z$2-'F+ , F-'!Z$3))</f>
        <v>5.9155596119392221E-4</v>
      </c>
      <c r="AA250" s="1" cm="1">
        <f t="array" ref="AA250">[1]!table_weight[Vision]*(('F+ , F-'!AA$2-[1]!tbl_gk[[#This Row],[Vision]])/('F+ , F-'!AA$2-'F+ , F-'!AA$3))</f>
        <v>1.4197343068654269E-3</v>
      </c>
      <c r="AB250" s="1" cm="1">
        <f t="array" ref="AB250">[1]!table_weight[Penalties]*(('F+ , F-'!AB$2-[1]!tbl_gk[[#This Row],[Penalties]])/('F+ , F-'!AB$2-'F+ , F-'!AB$3))</f>
        <v>1.9182071976949979E-3</v>
      </c>
      <c r="AC250" s="1" cm="1">
        <f t="array" ref="AC250">[1]!table_weight[Composure]*(('F+ , F-'!AC$2-[1]!tbl_gk[[#This Row],[Composure]])/('F+ , F-'!AC$2-'F+ , F-'!AC$3))</f>
        <v>1.6012041054873211E-4</v>
      </c>
      <c r="AD250" s="1" cm="1">
        <f t="array" ref="AD250">[1]!table_weight[Marking]*(('F+ , F-'!AD$2-[1]!tbl_gk[[#This Row],[Marking]])/('F+ , F-'!AD$2-'F+ , F-'!AD$3))</f>
        <v>3.1549651263676221E-3</v>
      </c>
      <c r="AE250" s="1" cm="1">
        <f t="array" ref="AE250">[1]!table_weight[StandingTackle]*(('F+ , F-'!AE$2-[1]!tbl_gk[[#This Row],[StandingTackle]])/('F+ , F-'!AE$2-'F+ , F-'!AE$3))</f>
        <v>2.465854322450484E-2</v>
      </c>
      <c r="AF250" s="1" cm="1">
        <f t="array" ref="AF250">[1]!table_weight[SlidingTackle]*(('F+ , F-'!AF$2-[1]!tbl_gk[[#This Row],[SlidingTackle]])/('F+ , F-'!AF$2-'F+ , F-'!AF$3))</f>
        <v>8.2195144081682794E-3</v>
      </c>
      <c r="AG250" s="1" cm="1">
        <f t="array" ref="AG250">[1]!table_weight[GKDiving]*(('F+ , F-'!AG$2-[1]!tbl_gk[[#This Row],[GKDiving]])/('F+ , F-'!AG$2-'F+ , F-'!AG$3))</f>
        <v>1.7081178379474687E-3</v>
      </c>
      <c r="AH250" s="1" cm="1">
        <f t="array" ref="AH250">[1]!table_weight[GKHandling]*(('F+ , F-'!AH$2-[1]!tbl_gk[[#This Row],[GKHandling]])/('F+ , F-'!AH$2-'F+ , F-'!AH$3))</f>
        <v>1.0694302985410239E-2</v>
      </c>
      <c r="AI250" s="1" cm="1">
        <f t="array" ref="AI250">[1]!table_weight[GKKicking]*(('F+ , F-'!AI$2-[1]!tbl_gk[[#This Row],[GKKicking]])/('F+ , F-'!AI$2-'F+ , F-'!AI$3))</f>
        <v>1.6099787039853958E-2</v>
      </c>
      <c r="AJ250" s="1" cm="1">
        <f t="array" ref="AJ250">[1]!table_weight[GKPositioning]*(('F+ , F-'!AJ$2-[1]!tbl_gk[[#This Row],[GKPositioning]])/('F+ , F-'!AJ$2-'F+ , F-'!AJ$3))</f>
        <v>2.5227586529685694E-3</v>
      </c>
      <c r="AK250" s="1" cm="1">
        <f t="array" ref="AK250">[1]!table_weight[GKReflexes]*(('F+ , F-'!AK$2-[1]!tbl_gk[[#This Row],[GKReflexes]])/('F+ , F-'!AK$2-'F+ , F-'!AK$3))</f>
        <v>1.8219923604773001E-3</v>
      </c>
    </row>
    <row r="251" spans="1:37" x14ac:dyDescent="0.55000000000000004">
      <c r="A251" s="8">
        <f>[1]!tbl_gk[[#This Row],[ID]]</f>
        <v>193080</v>
      </c>
      <c r="B251" s="2" cm="1">
        <f t="array" ref="B251">[1]!table_weight[ValueEUR]*(('F+ , F-'!B$2-[1]!tbl_gk[[#This Row],[ValueEUR]])/('F+ , F-'!B$2-'F+ , F-'!B$3))</f>
        <v>1.2961140812154593E-2</v>
      </c>
      <c r="C251" s="2" cm="1">
        <f t="array" ref="C251">[1]!table_weight[WageEUR]*(('F+ , F-'!C$2-[1]!tbl_gk[[#This Row],[WageEUR]])/('F+ , F-'!C$2-'F+ , F-'!C$3))</f>
        <v>2.3394319315032063E-2</v>
      </c>
      <c r="D251" s="2" cm="1">
        <f t="array" ref="D251">[1]!table_weight[Crossing]*(('F+ , F-'!D$2-[1]!tbl_gk[[#This Row],[Crossing]])/('F+ , F-'!D$2-'F+ , F-'!D$3))</f>
        <v>3.0262757593710415E-2</v>
      </c>
      <c r="E251" s="2" cm="1">
        <f t="array" ref="E251">[1]!table_weight[Finishing]*(('F+ , F-'!E$2-[1]!tbl_gk[[#This Row],[Finishing]])/('F+ , F-'!E$2-'F+ , F-'!E$3))</f>
        <v>1.3975509583206414E-2</v>
      </c>
      <c r="F251" s="2" cm="1">
        <f t="array" ref="F251">[1]!table_weight[HeadingAccuracy]*(('F+ , F-'!F$2-[1]!tbl_gk[[#This Row],[HeadingAccuracy]])/('F+ , F-'!F$2-'F+ , F-'!F$3))</f>
        <v>7.5162404481111007E-3</v>
      </c>
      <c r="G251" s="2" cm="1">
        <f t="array" ref="G251">[1]!table_weight[ShortPassing]*(('F+ , F-'!G$2-[1]!tbl_gk[[#This Row],[ShortPassing]])/('F+ , F-'!G$2-'F+ , F-'!G$3))</f>
        <v>2.1095108804840067E-2</v>
      </c>
      <c r="H251" s="2" cm="1">
        <f t="array" ref="H251">[1]!table_weight[Volleys]*(('F+ , F-'!H$2-[1]!tbl_gk[[#This Row],[Volleys]])/('F+ , F-'!H$2-'F+ , F-'!H$3))</f>
        <v>1.5046097273845413E-3</v>
      </c>
      <c r="I251" s="2" cm="1">
        <f t="array" ref="I251">[1]!table_weight[Dribbling]*(('F+ , F-'!I$2-[1]!tbl_gk[[#This Row],[Dribbling]])/('F+ , F-'!I$2-'F+ , F-'!I$3))</f>
        <v>1.2712416880351124E-2</v>
      </c>
      <c r="J251" s="2" cm="1">
        <f t="array" ref="J251">[1]!table_weight[Curve]*(('F+ , F-'!J$2-[1]!tbl_gk[[#This Row],[Curve]])/('F+ , F-'!J$2-'F+ , F-'!J$3))</f>
        <v>8.112767467802439E-3</v>
      </c>
      <c r="K251" s="2" cm="1">
        <f t="array" ref="K251">[1]!table_weight[FKAccuracy]*(('F+ , F-'!K$2-[1]!tbl_gk[[#This Row],[FKAccuracy]])/('F+ , F-'!K$2-'F+ , F-'!K$3))</f>
        <v>8.3662914511712649E-3</v>
      </c>
      <c r="L251" s="2" cm="1">
        <f t="array" ref="L251">[1]!table_weight[LongPassing]*(('F+ , F-'!L$2-[1]!tbl_gk[[#This Row],[LongPassing]])/('F+ , F-'!L$2-'F+ , F-'!L$3))</f>
        <v>9.7456338013643708E-3</v>
      </c>
      <c r="M251" s="2" cm="1">
        <f t="array" ref="M251">[1]!table_weight[BallControl]*(('F+ , F-'!M$2-[1]!tbl_gk[[#This Row],[BallControl]])/('F+ , F-'!M$2-'F+ , F-'!M$3))</f>
        <v>5.6499630579338331E-3</v>
      </c>
      <c r="N251" s="2" cm="1">
        <f t="array" ref="N251">[1]!table_weight[Acceleration]*(('F+ , F-'!N$2-[1]!tbl_gk[[#This Row],[Acceleration]])/('F+ , F-'!N$2-'F+ , F-'!N$3))</f>
        <v>2.9313337747633242E-3</v>
      </c>
      <c r="O251" s="2" cm="1">
        <f t="array" ref="O251">[1]!table_weight[SprintSpeed]*(('F+ , F-'!O$2-[1]!tbl_gk[[#This Row],[SprintSpeed]])/('F+ , F-'!O$2-'F+ , F-'!O$3))</f>
        <v>4.2166108913903209E-3</v>
      </c>
      <c r="P251" s="2" cm="1">
        <f t="array" ref="P251">[1]!table_weight[Agility]*(('F+ , F-'!P$2-[1]!tbl_gk[[#This Row],[Agility]])/('F+ , F-'!P$2-'F+ , F-'!P$3))</f>
        <v>8.1907748473005273E-4</v>
      </c>
      <c r="Q251" s="2" cm="1">
        <f t="array" ref="Q251">[1]!table_weight[Reactions]*(('F+ , F-'!Q$2-[1]!tbl_gk[[#This Row],[Reactions]])/('F+ , F-'!Q$2-'F+ , F-'!Q$3))</f>
        <v>0</v>
      </c>
      <c r="R251" s="2" cm="1">
        <f t="array" ref="R251">[1]!table_weight[Balance]*(('F+ , F-'!R$2-[1]!tbl_gk[[#This Row],[Balance]])/('F+ , F-'!R$2-'F+ , F-'!R$3))</f>
        <v>1.6142751594096668E-3</v>
      </c>
      <c r="S251" s="2" cm="1">
        <f t="array" ref="S251">[1]!table_weight[ShotPower]*(('F+ , F-'!S$2-[1]!tbl_gk[[#This Row],[ShotPower]])/('F+ , F-'!S$2-'F+ , F-'!S$3))</f>
        <v>3.3761974370579953E-3</v>
      </c>
      <c r="T251" s="2" cm="1">
        <f t="array" ref="T251">[1]!table_weight[Jumping]*(('F+ , F-'!T$2-[1]!tbl_gk[[#This Row],[Jumping]])/('F+ , F-'!T$2-'F+ , F-'!T$3))</f>
        <v>1.459807452623725E-3</v>
      </c>
      <c r="U251" s="2" cm="1">
        <f t="array" ref="U251">[1]!table_weight[Stamina]*(('F+ , F-'!U$2-[1]!tbl_gk[[#This Row],[Stamina]])/('F+ , F-'!U$2-'F+ , F-'!U$3))</f>
        <v>1.7174205324985E-3</v>
      </c>
      <c r="V251" s="2" cm="1">
        <f t="array" ref="V251">[1]!table_weight[Strength]*(('F+ , F-'!V$2-[1]!tbl_gk[[#This Row],[Strength]])/('F+ , F-'!V$2-'F+ , F-'!V$3))</f>
        <v>2.662001825372675E-2</v>
      </c>
      <c r="W251" s="2" cm="1">
        <f t="array" ref="W251">[1]!table_weight[LongShots]*(('F+ , F-'!W$2-[1]!tbl_gk[[#This Row],[LongShots]])/('F+ , F-'!W$2-'F+ , F-'!W$3))</f>
        <v>8.570347340224143E-3</v>
      </c>
      <c r="X251" s="2" cm="1">
        <f t="array" ref="X251">[1]!table_weight[Aggression]*(('F+ , F-'!X$2-[1]!tbl_gk[[#This Row],[Aggression]])/('F+ , F-'!X$2-'F+ , F-'!X$3))</f>
        <v>9.1268634012777444E-3</v>
      </c>
      <c r="Y251" s="2" cm="1">
        <f t="array" ref="Y251">[1]!table_weight[Interceptions]*(('F+ , F-'!Y$2-[1]!tbl_gk[[#This Row],[Interceptions]])/('F+ , F-'!Y$2-'F+ , F-'!Y$3))</f>
        <v>9.6957464859102546E-3</v>
      </c>
      <c r="Z251" s="2" cm="1">
        <f t="array" ref="Z251">[1]!table_weight[Positioning]*(('F+ , F-'!Z$2-[1]!tbl_gk[[#This Row],[Positioning]])/('F+ , F-'!Z$2-'F+ , F-'!Z$3))</f>
        <v>1.1831119223878444E-3</v>
      </c>
      <c r="AA251" s="2" cm="1">
        <f t="array" ref="AA251">[1]!table_weight[Vision]*(('F+ , F-'!AA$2-[1]!tbl_gk[[#This Row],[Vision]])/('F+ , F-'!AA$2-'F+ , F-'!AA$3))</f>
        <v>1.2067741608356128E-2</v>
      </c>
      <c r="AB251" s="2" cm="1">
        <f t="array" ref="AB251">[1]!table_weight[Penalties]*(('F+ , F-'!AB$2-[1]!tbl_gk[[#This Row],[Penalties]])/('F+ , F-'!AB$2-'F+ , F-'!AB$3))</f>
        <v>1.7616188550260185E-3</v>
      </c>
      <c r="AC251" s="2" cm="1">
        <f t="array" ref="AC251">[1]!table_weight[Composure]*(('F+ , F-'!AC$2-[1]!tbl_gk[[#This Row],[Composure]])/('F+ , F-'!AC$2-'F+ , F-'!AC$3))</f>
        <v>6.4048164219492846E-4</v>
      </c>
      <c r="AD251" s="2" cm="1">
        <f t="array" ref="AD251">[1]!table_weight[Marking]*(('F+ , F-'!AD$2-[1]!tbl_gk[[#This Row],[Marking]])/('F+ , F-'!AD$2-'F+ , F-'!AD$3))</f>
        <v>7.8874128159190562E-3</v>
      </c>
      <c r="AE251" s="2" cm="1">
        <f t="array" ref="AE251">[1]!table_weight[StandingTackle]*(('F+ , F-'!AE$2-[1]!tbl_gk[[#This Row],[StandingTackle]])/('F+ , F-'!AE$2-'F+ , F-'!AE$3))</f>
        <v>8.9667429907290316E-3</v>
      </c>
      <c r="AF251" s="2" cm="1">
        <f t="array" ref="AF251">[1]!table_weight[SlidingTackle]*(('F+ , F-'!AF$2-[1]!tbl_gk[[#This Row],[SlidingTackle]])/('F+ , F-'!AF$2-'F+ , F-'!AF$3))</f>
        <v>8.9667429907290316E-3</v>
      </c>
      <c r="AG251" s="2" cm="1">
        <f t="array" ref="AG251">[1]!table_weight[GKDiving]*(('F+ , F-'!AG$2-[1]!tbl_gk[[#This Row],[GKDiving]])/('F+ , F-'!AG$2-'F+ , F-'!AG$3))</f>
        <v>3.4162356758949373E-3</v>
      </c>
      <c r="AH251" s="2" cm="1">
        <f t="array" ref="AH251">[1]!table_weight[GKHandling]*(('F+ , F-'!AH$2-[1]!tbl_gk[[#This Row],[GKHandling]])/('F+ , F-'!AH$2-'F+ , F-'!AH$3))</f>
        <v>1.7823838309017064E-2</v>
      </c>
      <c r="AI251" s="2" cm="1">
        <f t="array" ref="AI251">[1]!table_weight[GKKicking]*(('F+ , F-'!AI$2-[1]!tbl_gk[[#This Row],[GKKicking]])/('F+ , F-'!AI$2-'F+ , F-'!AI$3))</f>
        <v>1.5205354426528738E-2</v>
      </c>
      <c r="AJ251" s="2" cm="1">
        <f t="array" ref="AJ251">[1]!table_weight[GKPositioning]*(('F+ , F-'!AJ$2-[1]!tbl_gk[[#This Row],[GKPositioning]])/('F+ , F-'!AJ$2-'F+ , F-'!AJ$3))</f>
        <v>4.4148276426949958E-3</v>
      </c>
      <c r="AK251" s="2" cm="1">
        <f t="array" ref="AK251">[1]!table_weight[GKReflexes]*(('F+ , F-'!AK$2-[1]!tbl_gk[[#This Row],[GKReflexes]])/('F+ , F-'!AK$2-'F+ , F-'!AK$3))</f>
        <v>1.8219923604773001E-3</v>
      </c>
    </row>
    <row r="252" spans="1:37" x14ac:dyDescent="0.55000000000000004">
      <c r="A252" s="7">
        <f>[1]!tbl_gk[[#This Row],[ID]]</f>
        <v>193105</v>
      </c>
      <c r="B252" s="1" cm="1">
        <f t="array" ref="B252">[1]!table_weight[ValueEUR]*(('F+ , F-'!B$2-[1]!tbl_gk[[#This Row],[ValueEUR]])/('F+ , F-'!B$2-'F+ , F-'!B$3))</f>
        <v>6.1705166815694433E-3</v>
      </c>
      <c r="C252" s="1" cm="1">
        <f t="array" ref="C252">[1]!table_weight[WageEUR]*(('F+ , F-'!C$2-[1]!tbl_gk[[#This Row],[WageEUR]])/('F+ , F-'!C$2-'F+ , F-'!C$3))</f>
        <v>9.9367175685922127E-3</v>
      </c>
      <c r="D252" s="1" cm="1">
        <f t="array" ref="D252">[1]!table_weight[Crossing]*(('F+ , F-'!D$2-[1]!tbl_gk[[#This Row],[Crossing]])/('F+ , F-'!D$2-'F+ , F-'!D$3))</f>
        <v>2.6900228972187034E-2</v>
      </c>
      <c r="E252" s="1" cm="1">
        <f t="array" ref="E252">[1]!table_weight[Finishing]*(('F+ , F-'!E$2-[1]!tbl_gk[[#This Row],[Finishing]])/('F+ , F-'!E$2-'F+ , F-'!E$3))</f>
        <v>7.9860054761179498E-3</v>
      </c>
      <c r="F252" s="1" cm="1">
        <f t="array" ref="F252">[1]!table_weight[HeadingAccuracy]*(('F+ , F-'!F$2-[1]!tbl_gk[[#This Row],[HeadingAccuracy]])/('F+ , F-'!F$2-'F+ , F-'!F$3))</f>
        <v>1.0439222844598752E-2</v>
      </c>
      <c r="G252" s="1" cm="1">
        <f t="array" ref="G252">[1]!table_weight[ShortPassing]*(('F+ , F-'!G$2-[1]!tbl_gk[[#This Row],[ShortPassing]])/('F+ , F-'!G$2-'F+ , F-'!G$3))</f>
        <v>2.1095108804840067E-2</v>
      </c>
      <c r="H252" s="1" cm="1">
        <f t="array" ref="H252">[1]!table_weight[Volleys]*(('F+ , F-'!H$2-[1]!tbl_gk[[#This Row],[Volleys]])/('F+ , F-'!H$2-'F+ , F-'!H$3))</f>
        <v>1.1573920979881087E-3</v>
      </c>
      <c r="I252" s="1" cm="1">
        <f t="array" ref="I252">[1]!table_weight[Dribbling]*(('F+ , F-'!I$2-[1]!tbl_gk[[#This Row],[Dribbling]])/('F+ , F-'!I$2-'F+ , F-'!I$3))</f>
        <v>1.5646051545047536E-2</v>
      </c>
      <c r="J252" s="1" cm="1">
        <f t="array" ref="J252">[1]!table_weight[Curve]*(('F+ , F-'!J$2-[1]!tbl_gk[[#This Row],[Curve]])/('F+ , F-'!J$2-'F+ , F-'!J$3))</f>
        <v>8.9578474123651938E-3</v>
      </c>
      <c r="K252" s="1" cm="1">
        <f t="array" ref="K252">[1]!table_weight[FKAccuracy]*(('F+ , F-'!K$2-[1]!tbl_gk[[#This Row],[FKAccuracy]])/('F+ , F-'!K$2-'F+ , F-'!K$3))</f>
        <v>8.8226346212351529E-3</v>
      </c>
      <c r="L252" s="1" cm="1">
        <f t="array" ref="L252">[1]!table_weight[LongPassing]*(('F+ , F-'!L$2-[1]!tbl_gk[[#This Row],[LongPassing]])/('F+ , F-'!L$2-'F+ , F-'!L$3))</f>
        <v>1.6784147102349749E-2</v>
      </c>
      <c r="M252" s="1" cm="1">
        <f t="array" ref="M252">[1]!table_weight[BallControl]*(('F+ , F-'!M$2-[1]!tbl_gk[[#This Row],[BallControl]])/('F+ , F-'!M$2-'F+ , F-'!M$3))</f>
        <v>1.0865313572949679E-2</v>
      </c>
      <c r="N252" s="1" cm="1">
        <f t="array" ref="N252">[1]!table_weight[Acceleration]*(('F+ , F-'!N$2-[1]!tbl_gk[[#This Row],[Acceleration]])/('F+ , F-'!N$2-'F+ , F-'!N$3))</f>
        <v>2.0293849209899939E-3</v>
      </c>
      <c r="O252" s="1" cm="1">
        <f t="array" ref="O252">[1]!table_weight[SprintSpeed]*(('F+ , F-'!O$2-[1]!tbl_gk[[#This Row],[SprintSpeed]])/('F+ , F-'!O$2-'F+ , F-'!O$3))</f>
        <v>3.092181320352902E-3</v>
      </c>
      <c r="P252" s="1" cm="1">
        <f t="array" ref="P252">[1]!table_weight[Agility]*(('F+ , F-'!P$2-[1]!tbl_gk[[#This Row],[Agility]])/('F+ , F-'!P$2-'F+ , F-'!P$3))</f>
        <v>1.4041328309658048E-3</v>
      </c>
      <c r="Q252" s="1" cm="1">
        <f t="array" ref="Q252">[1]!table_weight[Reactions]*(('F+ , F-'!Q$2-[1]!tbl_gk[[#This Row],[Reactions]])/('F+ , F-'!Q$2-'F+ , F-'!Q$3))</f>
        <v>7.2189880010106353E-4</v>
      </c>
      <c r="R252" s="1" cm="1">
        <f t="array" ref="R252">[1]!table_weight[Balance]*(('F+ , F-'!R$2-[1]!tbl_gk[[#This Row],[Balance]])/('F+ , F-'!R$2-'F+ , F-'!R$3))</f>
        <v>6.8296256744255124E-4</v>
      </c>
      <c r="S252" s="1" cm="1">
        <f t="array" ref="S252">[1]!table_weight[ShotPower]*(('F+ , F-'!S$2-[1]!tbl_gk[[#This Row],[ShotPower]])/('F+ , F-'!S$2-'F+ , F-'!S$3))</f>
        <v>3.635904932216303E-3</v>
      </c>
      <c r="T252" s="1" cm="1">
        <f t="array" ref="T252">[1]!table_weight[Jumping]*(('F+ , F-'!T$2-[1]!tbl_gk[[#This Row],[Jumping]])/('F+ , F-'!T$2-'F+ , F-'!T$3))</f>
        <v>1.0304523194991002E-3</v>
      </c>
      <c r="U252" s="1" cm="1">
        <f t="array" ref="U252">[1]!table_weight[Stamina]*(('F+ , F-'!U$2-[1]!tbl_gk[[#This Row],[Stamina]])/('F+ , F-'!U$2-'F+ , F-'!U$3))</f>
        <v>6.0109718637447497E-3</v>
      </c>
      <c r="V252" s="1" cm="1">
        <f t="array" ref="V252">[1]!table_weight[Strength]*(('F+ , F-'!V$2-[1]!tbl_gk[[#This Row],[Strength]])/('F+ , F-'!V$2-'F+ , F-'!V$3))</f>
        <v>4.4366697089544584E-3</v>
      </c>
      <c r="W252" s="1" cm="1">
        <f t="array" ref="W252">[1]!table_weight[LongShots]*(('F+ , F-'!W$2-[1]!tbl_gk[[#This Row],[LongShots]])/('F+ , F-'!W$2-'F+ , F-'!W$3))</f>
        <v>8.0509323499075268E-3</v>
      </c>
      <c r="X252" s="1" cm="1">
        <f t="array" ref="X252">[1]!table_weight[Aggression]*(('F+ , F-'!X$2-[1]!tbl_gk[[#This Row],[Aggression]])/('F+ , F-'!X$2-'F+ , F-'!X$3))</f>
        <v>1.1560693641618476E-2</v>
      </c>
      <c r="Y252" s="1" cm="1">
        <f t="array" ref="Y252">[1]!table_weight[Interceptions]*(('F+ , F-'!Y$2-[1]!tbl_gk[[#This Row],[Interceptions]])/('F+ , F-'!Y$2-'F+ , F-'!Y$3))</f>
        <v>1.4543619728865382E-2</v>
      </c>
      <c r="Z252" s="1" cm="1">
        <f t="array" ref="Z252">[1]!table_weight[Positioning]*(('F+ , F-'!Z$2-[1]!tbl_gk[[#This Row],[Positioning]])/('F+ , F-'!Z$2-'F+ , F-'!Z$3))</f>
        <v>4.4366697089544168E-4</v>
      </c>
      <c r="AA252" s="1" cm="1">
        <f t="array" ref="AA252">[1]!table_weight[Vision]*(('F+ , F-'!AA$2-[1]!tbl_gk[[#This Row],[Vision]])/('F+ , F-'!AA$2-'F+ , F-'!AA$3))</f>
        <v>1.3487475915221555E-2</v>
      </c>
      <c r="AB252" s="1" cm="1">
        <f t="array" ref="AB252">[1]!table_weight[Penalties]*(('F+ , F-'!AB$2-[1]!tbl_gk[[#This Row],[Penalties]])/('F+ , F-'!AB$2-'F+ , F-'!AB$3))</f>
        <v>1.9182071976949979E-3</v>
      </c>
      <c r="AC252" s="1" cm="1">
        <f t="array" ref="AC252">[1]!table_weight[Composure]*(('F+ , F-'!AC$2-[1]!tbl_gk[[#This Row],[Composure]])/('F+ , F-'!AC$2-'F+ , F-'!AC$3))</f>
        <v>3.2024082109746423E-4</v>
      </c>
      <c r="AD252" s="1" cm="1">
        <f t="array" ref="AD252">[1]!table_weight[Marking]*(('F+ , F-'!AD$2-[1]!tbl_gk[[#This Row],[Marking]])/('F+ , F-'!AD$2-'F+ , F-'!AD$3))</f>
        <v>2.6817203574124791E-2</v>
      </c>
      <c r="AE252" s="1" cm="1">
        <f t="array" ref="AE252">[1]!table_weight[StandingTackle]*(('F+ , F-'!AE$2-[1]!tbl_gk[[#This Row],[StandingTackle]])/('F+ , F-'!AE$2-'F+ , F-'!AE$3))</f>
        <v>1.5691800233775807E-2</v>
      </c>
      <c r="AF252" s="1" cm="1">
        <f t="array" ref="AF252">[1]!table_weight[SlidingTackle]*(('F+ , F-'!AF$2-[1]!tbl_gk[[#This Row],[SlidingTackle]])/('F+ , F-'!AF$2-'F+ , F-'!AF$3))</f>
        <v>9.7139715732897855E-3</v>
      </c>
      <c r="AG252" s="1" cm="1">
        <f t="array" ref="AG252">[1]!table_weight[GKDiving]*(('F+ , F-'!AG$2-[1]!tbl_gk[[#This Row],[GKDiving]])/('F+ , F-'!AG$2-'F+ , F-'!AG$3))</f>
        <v>8.5405891897373434E-3</v>
      </c>
      <c r="AH252" s="1" cm="1">
        <f t="array" ref="AH252">[1]!table_weight[GKHandling]*(('F+ , F-'!AH$2-[1]!tbl_gk[[#This Row],[GKHandling]])/('F+ , F-'!AH$2-'F+ , F-'!AH$3))</f>
        <v>1.9606222139918771E-2</v>
      </c>
      <c r="AI252" s="1" cm="1">
        <f t="array" ref="AI252">[1]!table_weight[GKKicking]*(('F+ , F-'!AI$2-[1]!tbl_gk[[#This Row],[GKKicking]])/('F+ , F-'!AI$2-'F+ , F-'!AI$3))</f>
        <v>1.6099787039853958E-2</v>
      </c>
      <c r="AJ252" s="1" cm="1">
        <f t="array" ref="AJ252">[1]!table_weight[GKPositioning]*(('F+ , F-'!AJ$2-[1]!tbl_gk[[#This Row],[GKPositioning]])/('F+ , F-'!AJ$2-'F+ , F-'!AJ$3))</f>
        <v>8.1989656221478496E-3</v>
      </c>
      <c r="AK252" s="1" cm="1">
        <f t="array" ref="AK252">[1]!table_weight[GKReflexes]*(('F+ , F-'!AK$2-[1]!tbl_gk[[#This Row],[GKReflexes]])/('F+ , F-'!AK$2-'F+ , F-'!AK$3))</f>
        <v>1.09319541628638E-2</v>
      </c>
    </row>
    <row r="253" spans="1:37" x14ac:dyDescent="0.55000000000000004">
      <c r="A253" s="8">
        <f>[1]!tbl_gk[[#This Row],[ID]]</f>
        <v>193107</v>
      </c>
      <c r="B253" s="2" cm="1">
        <f t="array" ref="B253">[1]!table_weight[ValueEUR]*(('F+ , F-'!B$2-[1]!tbl_gk[[#This Row],[ValueEUR]])/('F+ , F-'!B$2-'F+ , F-'!B$3))</f>
        <v>1.4383776567512181E-4</v>
      </c>
      <c r="C253" s="2" cm="1">
        <f t="array" ref="C253">[1]!table_weight[WageEUR]*(('F+ , F-'!C$2-[1]!tbl_gk[[#This Row],[WageEUR]])/('F+ , F-'!C$2-'F+ , F-'!C$3))</f>
        <v>1.7995630242332353E-3</v>
      </c>
      <c r="D253" s="2" cm="1">
        <f t="array" ref="D253">[1]!table_weight[Crossing]*(('F+ , F-'!D$2-[1]!tbl_gk[[#This Row],[Crossing]])/('F+ , F-'!D$2-'F+ , F-'!D$3))</f>
        <v>2.8021071846028162E-2</v>
      </c>
      <c r="E253" s="2" cm="1">
        <f t="array" ref="E253">[1]!table_weight[Finishing]*(('F+ , F-'!E$2-[1]!tbl_gk[[#This Row],[Finishing]])/('F+ , F-'!E$2-'F+ , F-'!E$3))</f>
        <v>1.4973760267721157E-2</v>
      </c>
      <c r="F253" s="2" cm="1">
        <f t="array" ref="F253">[1]!table_weight[HeadingAccuracy]*(('F+ , F-'!F$2-[1]!tbl_gk[[#This Row],[HeadingAccuracy]])/('F+ , F-'!F$2-'F+ , F-'!F$3))</f>
        <v>1.08567917583827E-2</v>
      </c>
      <c r="G253" s="2" cm="1">
        <f t="array" ref="G253">[1]!table_weight[ShortPassing]*(('F+ , F-'!G$2-[1]!tbl_gk[[#This Row],[ShortPassing]])/('F+ , F-'!G$2-'F+ , F-'!G$3))</f>
        <v>4.6409239370648142E-2</v>
      </c>
      <c r="H253" s="2" cm="1">
        <f t="array" ref="H253">[1]!table_weight[Volleys]*(('F+ , F-'!H$2-[1]!tbl_gk[[#This Row],[Volleys]])/('F+ , F-'!H$2-'F+ , F-'!H$3))</f>
        <v>1.7360881469821632E-3</v>
      </c>
      <c r="I253" s="2" cm="1">
        <f t="array" ref="I253">[1]!table_weight[Dribbling]*(('F+ , F-'!I$2-[1]!tbl_gk[[#This Row],[Dribbling]])/('F+ , F-'!I$2-'F+ , F-'!I$3))</f>
        <v>1.6623929766613008E-2</v>
      </c>
      <c r="J253" s="2" cm="1">
        <f t="array" ref="J253">[1]!table_weight[Curve]*(('F+ , F-'!J$2-[1]!tbl_gk[[#This Row],[Curve]])/('F+ , F-'!J$2-'F+ , F-'!J$3))</f>
        <v>9.4648953791028455E-3</v>
      </c>
      <c r="K253" s="2" cm="1">
        <f t="array" ref="K253">[1]!table_weight[FKAccuracy]*(('F+ , F-'!K$2-[1]!tbl_gk[[#This Row],[FKAccuracy]])/('F+ , F-'!K$2-'F+ , F-'!K$3))</f>
        <v>8.8226346212351529E-3</v>
      </c>
      <c r="L253" s="2" cm="1">
        <f t="array" ref="L253">[1]!table_weight[LongPassing]*(('F+ , F-'!L$2-[1]!tbl_gk[[#This Row],[LongPassing]])/('F+ , F-'!L$2-'F+ , F-'!L$3))</f>
        <v>3.031974960424471E-2</v>
      </c>
      <c r="M253" s="2" cm="1">
        <f t="array" ref="M253">[1]!table_weight[BallControl]*(('F+ , F-'!M$2-[1]!tbl_gk[[#This Row],[BallControl]])/('F+ , F-'!M$2-'F+ , F-'!M$3))</f>
        <v>1.3038376287539614E-2</v>
      </c>
      <c r="N253" s="2" cm="1">
        <f t="array" ref="N253">[1]!table_weight[Acceleration]*(('F+ , F-'!N$2-[1]!tbl_gk[[#This Row],[Acceleration]])/('F+ , F-'!N$2-'F+ , F-'!N$3))</f>
        <v>6.0881547629699816E-3</v>
      </c>
      <c r="O253" s="2" cm="1">
        <f t="array" ref="O253">[1]!table_weight[SprintSpeed]*(('F+ , F-'!O$2-[1]!tbl_gk[[#This Row],[SprintSpeed]])/('F+ , F-'!O$2-'F+ , F-'!O$3))</f>
        <v>4.4977182841496755E-3</v>
      </c>
      <c r="P253" s="2" cm="1">
        <f t="array" ref="P253">[1]!table_weight[Agility]*(('F+ , F-'!P$2-[1]!tbl_gk[[#This Row],[Agility]])/('F+ , F-'!P$2-'F+ , F-'!P$3))</f>
        <v>2.5742435234373086E-3</v>
      </c>
      <c r="Q253" s="2" cm="1">
        <f t="array" ref="Q253">[1]!table_weight[Reactions]*(('F+ , F-'!Q$2-[1]!tbl_gk[[#This Row],[Reactions]])/('F+ , F-'!Q$2-'F+ , F-'!Q$3))</f>
        <v>9.7971980013715747E-4</v>
      </c>
      <c r="R253" s="2" cm="1">
        <f t="array" ref="R253">[1]!table_weight[Balance]*(('F+ , F-'!R$2-[1]!tbl_gk[[#This Row],[Balance]])/('F+ , F-'!R$2-'F+ , F-'!R$3))</f>
        <v>1.1796626164916795E-3</v>
      </c>
      <c r="S253" s="2" cm="1">
        <f t="array" ref="S253">[1]!table_weight[ShotPower]*(('F+ , F-'!S$2-[1]!tbl_gk[[#This Row],[ShotPower]])/('F+ , F-'!S$2-'F+ , F-'!S$3))</f>
        <v>4.4150274176912247E-3</v>
      </c>
      <c r="T253" s="2" cm="1">
        <f t="array" ref="T253">[1]!table_weight[Jumping]*(('F+ , F-'!T$2-[1]!tbl_gk[[#This Row],[Jumping]])/('F+ , F-'!T$2-'F+ , F-'!T$3))</f>
        <v>2.4043887454979003E-3</v>
      </c>
      <c r="U253" s="2" cm="1">
        <f t="array" ref="U253">[1]!table_weight[Stamina]*(('F+ , F-'!U$2-[1]!tbl_gk[[#This Row],[Stamina]])/('F+ , F-'!U$2-'F+ , F-'!U$3))</f>
        <v>1.288065399373875E-2</v>
      </c>
      <c r="V253" s="2" cm="1">
        <f t="array" ref="V253">[1]!table_weight[Strength]*(('F+ , F-'!V$2-[1]!tbl_gk[[#This Row],[Strength]])/('F+ , F-'!V$2-'F+ , F-'!V$3))</f>
        <v>2.4845350370144969E-2</v>
      </c>
      <c r="W253" s="2" cm="1">
        <f t="array" ref="W253">[1]!table_weight[LongShots]*(('F+ , F-'!W$2-[1]!tbl_gk[[#This Row],[LongShots]])/('F+ , F-'!W$2-'F+ , F-'!W$3))</f>
        <v>8.3106398450658349E-3</v>
      </c>
      <c r="X253" s="2" cm="1">
        <f t="array" ref="X253">[1]!table_weight[Aggression]*(('F+ , F-'!X$2-[1]!tbl_gk[[#This Row],[Aggression]])/('F+ , F-'!X$2-'F+ , F-'!X$3))</f>
        <v>9.7353209613629272E-3</v>
      </c>
      <c r="Y253" s="2" cm="1">
        <f t="array" ref="Y253">[1]!table_weight[Interceptions]*(('F+ , F-'!Y$2-[1]!tbl_gk[[#This Row],[Interceptions]])/('F+ , F-'!Y$2-'F+ , F-'!Y$3))</f>
        <v>1.9391492971820509E-2</v>
      </c>
      <c r="Z253" s="2" cm="1">
        <f t="array" ref="Z253">[1]!table_weight[Positioning]*(('F+ , F-'!Z$2-[1]!tbl_gk[[#This Row],[Positioning]])/('F+ , F-'!Z$2-'F+ , F-'!Z$3))</f>
        <v>1.6267788932832863E-3</v>
      </c>
      <c r="AA253" s="2" cm="1">
        <f t="array" ref="AA253">[1]!table_weight[Vision]*(('F+ , F-'!AA$2-[1]!tbl_gk[[#This Row],[Vision]])/('F+ , F-'!AA$2-'F+ , F-'!AA$3))</f>
        <v>2.6265084677010397E-2</v>
      </c>
      <c r="AB253" s="2" cm="1">
        <f t="array" ref="AB253">[1]!table_weight[Penalties]*(('F+ , F-'!AB$2-[1]!tbl_gk[[#This Row],[Penalties]])/('F+ , F-'!AB$2-'F+ , F-'!AB$3))</f>
        <v>2.3488251400346914E-3</v>
      </c>
      <c r="AC253" s="2" cm="1">
        <f t="array" ref="AC253">[1]!table_weight[Composure]*(('F+ , F-'!AC$2-[1]!tbl_gk[[#This Row],[Composure]])/('F+ , F-'!AC$2-'F+ , F-'!AC$3))</f>
        <v>1.3877102247556784E-3</v>
      </c>
      <c r="AD253" s="2" cm="1">
        <f t="array" ref="AD253">[1]!table_weight[Marking]*(('F+ , F-'!AD$2-[1]!tbl_gk[[#This Row],[Marking]])/('F+ , F-'!AD$2-'F+ , F-'!AD$3))</f>
        <v>2.9972168700492414E-2</v>
      </c>
      <c r="AE253" s="2" cm="1">
        <f t="array" ref="AE253">[1]!table_weight[StandingTackle]*(('F+ , F-'!AE$2-[1]!tbl_gk[[#This Row],[StandingTackle]])/('F+ , F-'!AE$2-'F+ , F-'!AE$3))</f>
        <v>3.1383600467551613E-2</v>
      </c>
      <c r="AF253" s="2" cm="1">
        <f t="array" ref="AF253">[1]!table_weight[SlidingTackle]*(('F+ , F-'!AF$2-[1]!tbl_gk[[#This Row],[SlidingTackle]])/('F+ , F-'!AF$2-'F+ , F-'!AF$3))</f>
        <v>8.9667429907290316E-3</v>
      </c>
      <c r="AG253" s="2" cm="1">
        <f t="array" ref="AG253">[1]!table_weight[GKDiving]*(('F+ , F-'!AG$2-[1]!tbl_gk[[#This Row],[GKDiving]])/('F+ , F-'!AG$2-'F+ , F-'!AG$3))</f>
        <v>3.5870474596896844E-2</v>
      </c>
      <c r="AH253" s="2" cm="1">
        <f t="array" ref="AH253">[1]!table_weight[GKHandling]*(('F+ , F-'!AH$2-[1]!tbl_gk[[#This Row],[GKHandling]])/('F+ , F-'!AH$2-'F+ , F-'!AH$3))</f>
        <v>3.5647676618034127E-2</v>
      </c>
      <c r="AI253" s="2" cm="1">
        <f t="array" ref="AI253">[1]!table_weight[GKKicking]*(('F+ , F-'!AI$2-[1]!tbl_gk[[#This Row],[GKKicking]])/('F+ , F-'!AI$2-'F+ , F-'!AI$3))</f>
        <v>2.0571950106480059E-2</v>
      </c>
      <c r="AJ253" s="2" cm="1">
        <f t="array" ref="AJ253">[1]!table_weight[GKPositioning]*(('F+ , F-'!AJ$2-[1]!tbl_gk[[#This Row],[GKPositioning]])/('F+ , F-'!AJ$2-'F+ , F-'!AJ$3))</f>
        <v>1.0091034611874277E-2</v>
      </c>
      <c r="AK253" s="2" cm="1">
        <f t="array" ref="AK253">[1]!table_weight[GKReflexes]*(('F+ , F-'!AK$2-[1]!tbl_gk[[#This Row],[GKReflexes]])/('F+ , F-'!AK$2-'F+ , F-'!AK$3))</f>
        <v>2.1863908325727599E-2</v>
      </c>
    </row>
    <row r="254" spans="1:37" x14ac:dyDescent="0.55000000000000004">
      <c r="A254" s="7">
        <f>[1]!tbl_gk[[#This Row],[ID]]</f>
        <v>193182</v>
      </c>
      <c r="B254" s="1" cm="1">
        <f t="array" ref="B254">[1]!table_weight[ValueEUR]*(('F+ , F-'!B$2-[1]!tbl_gk[[#This Row],[ValueEUR]])/('F+ , F-'!B$2-'F+ , F-'!B$3))</f>
        <v>6.7628443045963937E-4</v>
      </c>
      <c r="C254" s="1" cm="1">
        <f t="array" ref="C254">[1]!table_weight[WageEUR]*(('F+ , F-'!C$2-[1]!tbl_gk[[#This Row],[WageEUR]])/('F+ , F-'!C$2-'F+ , F-'!C$3))</f>
        <v>2.8949492128969444E-3</v>
      </c>
      <c r="D254" s="1" cm="1">
        <f t="array" ref="D254">[1]!table_weight[Crossing]*(('F+ , F-'!D$2-[1]!tbl_gk[[#This Row],[Crossing]])/('F+ , F-'!D$2-'F+ , F-'!D$3))</f>
        <v>2.5779386098345909E-2</v>
      </c>
      <c r="E254" s="1" cm="1">
        <f t="array" ref="E254">[1]!table_weight[Finishing]*(('F+ , F-'!E$2-[1]!tbl_gk[[#This Row],[Finishing]])/('F+ , F-'!E$2-'F+ , F-'!E$3))</f>
        <v>1.3975509583206414E-2</v>
      </c>
      <c r="F254" s="1" cm="1">
        <f t="array" ref="F254">[1]!table_weight[HeadingAccuracy]*(('F+ , F-'!F$2-[1]!tbl_gk[[#This Row],[HeadingAccuracy]])/('F+ , F-'!F$2-'F+ , F-'!F$3))</f>
        <v>7.9338093618950504E-3</v>
      </c>
      <c r="G254" s="1" cm="1">
        <f t="array" ref="G254">[1]!table_weight[ShortPassing]*(('F+ , F-'!G$2-[1]!tbl_gk[[#This Row],[ShortPassing]])/('F+ , F-'!G$2-'F+ , F-'!G$3))</f>
        <v>1.9688768217850729E-2</v>
      </c>
      <c r="H254" s="1" cm="1">
        <f t="array" ref="H254">[1]!table_weight[Volleys]*(('F+ , F-'!H$2-[1]!tbl_gk[[#This Row],[Volleys]])/('F+ , F-'!H$2-'F+ , F-'!H$3))</f>
        <v>1.5046097273845413E-3</v>
      </c>
      <c r="I254" s="1" cm="1">
        <f t="array" ref="I254">[1]!table_weight[Dribbling]*(('F+ , F-'!I$2-[1]!tbl_gk[[#This Row],[Dribbling]])/('F+ , F-'!I$2-'F+ , F-'!I$3))</f>
        <v>1.8579686209743949E-2</v>
      </c>
      <c r="J254" s="1" cm="1">
        <f t="array" ref="J254">[1]!table_weight[Curve]*(('F+ , F-'!J$2-[1]!tbl_gk[[#This Row],[Curve]])/('F+ , F-'!J$2-'F+ , F-'!J$3))</f>
        <v>8.2817834567149896E-3</v>
      </c>
      <c r="K254" s="1" cm="1">
        <f t="array" ref="K254">[1]!table_weight[FKAccuracy]*(('F+ , F-'!K$2-[1]!tbl_gk[[#This Row],[FKAccuracy]])/('F+ , F-'!K$2-'F+ , F-'!K$3))</f>
        <v>9.1268634012777444E-3</v>
      </c>
      <c r="L254" s="1" cm="1">
        <f t="array" ref="L254">[1]!table_weight[LongPassing]*(('F+ , F-'!L$2-[1]!tbl_gk[[#This Row],[LongPassing]])/('F+ , F-'!L$2-'F+ , F-'!L$3))</f>
        <v>1.1911330201667564E-2</v>
      </c>
      <c r="M254" s="1" cm="1">
        <f t="array" ref="M254">[1]!table_weight[BallControl]*(('F+ , F-'!M$2-[1]!tbl_gk[[#This Row],[BallControl]])/('F+ , F-'!M$2-'F+ , F-'!M$3))</f>
        <v>8.2576383154417555E-3</v>
      </c>
      <c r="N254" s="1" cm="1">
        <f t="array" ref="N254">[1]!table_weight[Acceleration]*(('F+ , F-'!N$2-[1]!tbl_gk[[#This Row],[Acceleration]])/('F+ , F-'!N$2-'F+ , F-'!N$3))</f>
        <v>4.2842570554233201E-3</v>
      </c>
      <c r="O254" s="1" cm="1">
        <f t="array" ref="O254">[1]!table_weight[SprintSpeed]*(('F+ , F-'!O$2-[1]!tbl_gk[[#This Row],[SprintSpeed]])/('F+ , F-'!O$2-'F+ , F-'!O$3))</f>
        <v>7.0276848189838679E-3</v>
      </c>
      <c r="P254" s="1" cm="1">
        <f t="array" ref="P254">[1]!table_weight[Agility]*(('F+ , F-'!P$2-[1]!tbl_gk[[#This Row],[Agility]])/('F+ , F-'!P$2-'F+ , F-'!P$3))</f>
        <v>9.3608855397720326E-4</v>
      </c>
      <c r="Q254" s="1" cm="1">
        <f t="array" ref="Q254">[1]!table_weight[Reactions]*(('F+ , F-'!Q$2-[1]!tbl_gk[[#This Row],[Reactions]])/('F+ , F-'!Q$2-'F+ , F-'!Q$3))</f>
        <v>1.0828482001515951E-3</v>
      </c>
      <c r="R254" s="1" cm="1">
        <f t="array" ref="R254">[1]!table_weight[Balance]*(('F+ , F-'!R$2-[1]!tbl_gk[[#This Row],[Balance]])/('F+ , F-'!R$2-'F+ , F-'!R$3))</f>
        <v>1.6763626655408076E-3</v>
      </c>
      <c r="S254" s="1" cm="1">
        <f t="array" ref="S254">[1]!table_weight[ShotPower]*(('F+ , F-'!S$2-[1]!tbl_gk[[#This Row],[ShotPower]])/('F+ , F-'!S$2-'F+ , F-'!S$3))</f>
        <v>4.1553199225329174E-3</v>
      </c>
      <c r="T254" s="1" cm="1">
        <f t="array" ref="T254">[1]!table_weight[Jumping]*(('F+ , F-'!T$2-[1]!tbl_gk[[#This Row],[Jumping]])/('F+ , F-'!T$2-'F+ , F-'!T$3))</f>
        <v>2.2326466922480506E-3</v>
      </c>
      <c r="U254" s="1" cm="1">
        <f t="array" ref="U254">[1]!table_weight[Stamina]*(('F+ , F-'!U$2-[1]!tbl_gk[[#This Row],[Stamina]])/('F+ , F-'!U$2-'F+ , F-'!U$3))</f>
        <v>9.4458129287417498E-3</v>
      </c>
      <c r="V254" s="1" cm="1">
        <f t="array" ref="V254">[1]!table_weight[Strength]*(('F+ , F-'!V$2-[1]!tbl_gk[[#This Row],[Strength]])/('F+ , F-'!V$2-'F+ , F-'!V$3))</f>
        <v>1.2422675185072484E-2</v>
      </c>
      <c r="W254" s="1" cm="1">
        <f t="array" ref="W254">[1]!table_weight[LongShots]*(('F+ , F-'!W$2-[1]!tbl_gk[[#This Row],[LongShots]])/('F+ , F-'!W$2-'F+ , F-'!W$3))</f>
        <v>7.7912248547492196E-3</v>
      </c>
      <c r="X254" s="1" cm="1">
        <f t="array" ref="X254">[1]!table_weight[Aggression]*(('F+ , F-'!X$2-[1]!tbl_gk[[#This Row],[Aggression]])/('F+ , F-'!X$2-'F+ , F-'!X$3))</f>
        <v>9.1268634012777444E-3</v>
      </c>
      <c r="Y254" s="1" cm="1">
        <f t="array" ref="Y254">[1]!table_weight[Interceptions]*(('F+ , F-'!Y$2-[1]!tbl_gk[[#This Row],[Interceptions]])/('F+ , F-'!Y$2-'F+ , F-'!Y$3))</f>
        <v>1.7313833010554024E-2</v>
      </c>
      <c r="Z254" s="1" cm="1">
        <f t="array" ref="Z254">[1]!table_weight[Positioning]*(('F+ , F-'!Z$2-[1]!tbl_gk[[#This Row],[Positioning]])/('F+ , F-'!Z$2-'F+ , F-'!Z$3))</f>
        <v>1.1831119223878444E-3</v>
      </c>
      <c r="AA254" s="1" cm="1">
        <f t="array" ref="AA254">[1]!table_weight[Vision]*(('F+ , F-'!AA$2-[1]!tbl_gk[[#This Row],[Vision]])/('F+ , F-'!AA$2-'F+ , F-'!AA$3))</f>
        <v>7.0986715343271337E-3</v>
      </c>
      <c r="AB254" s="1" cm="1">
        <f t="array" ref="AB254">[1]!table_weight[Penalties]*(('F+ , F-'!AB$2-[1]!tbl_gk[[#This Row],[Penalties]])/('F+ , F-'!AB$2-'F+ , F-'!AB$3))</f>
        <v>2.3488251400346914E-3</v>
      </c>
      <c r="AC254" s="1" cm="1">
        <f t="array" ref="AC254">[1]!table_weight[Composure]*(('F+ , F-'!AC$2-[1]!tbl_gk[[#This Row],[Composure]])/('F+ , F-'!AC$2-'F+ , F-'!AC$3))</f>
        <v>9.0734899310948201E-4</v>
      </c>
      <c r="AD254" s="1" cm="1">
        <f t="array" ref="AD254">[1]!table_weight[Marking]*(('F+ , F-'!AD$2-[1]!tbl_gk[[#This Row],[Marking]])/('F+ , F-'!AD$2-'F+ , F-'!AD$3))</f>
        <v>2.8394686137308601E-2</v>
      </c>
      <c r="AE254" s="1" cm="1">
        <f t="array" ref="AE254">[1]!table_weight[StandingTackle]*(('F+ , F-'!AE$2-[1]!tbl_gk[[#This Row],[StandingTackle]])/('F+ , F-'!AE$2-'F+ , F-'!AE$3))</f>
        <v>1.120842873841129E-2</v>
      </c>
      <c r="AF254" s="1" cm="1">
        <f t="array" ref="AF254">[1]!table_weight[SlidingTackle]*(('F+ , F-'!AF$2-[1]!tbl_gk[[#This Row],[SlidingTackle]])/('F+ , F-'!AF$2-'F+ , F-'!AF$3))</f>
        <v>1.0461200155850536E-2</v>
      </c>
      <c r="AG254" s="1" cm="1">
        <f t="array" ref="AG254">[1]!table_weight[GKDiving]*(('F+ , F-'!AG$2-[1]!tbl_gk[[#This Row],[GKDiving]])/('F+ , F-'!AG$2-'F+ , F-'!AG$3))</f>
        <v>2.7329885407159499E-2</v>
      </c>
      <c r="AH254" s="1" cm="1">
        <f t="array" ref="AH254">[1]!table_weight[GKHandling]*(('F+ , F-'!AH$2-[1]!tbl_gk[[#This Row],[GKHandling]])/('F+ , F-'!AH$2-'F+ , F-'!AH$3))</f>
        <v>3.386529278713242E-2</v>
      </c>
      <c r="AI254" s="1" cm="1">
        <f t="array" ref="AI254">[1]!table_weight[GKKicking]*(('F+ , F-'!AI$2-[1]!tbl_gk[[#This Row],[GKKicking]])/('F+ , F-'!AI$2-'F+ , F-'!AI$3))</f>
        <v>1.8783084879829621E-2</v>
      </c>
      <c r="AJ254" s="1" cm="1">
        <f t="array" ref="AJ254">[1]!table_weight[GKPositioning]*(('F+ , F-'!AJ$2-[1]!tbl_gk[[#This Row],[GKPositioning]])/('F+ , F-'!AJ$2-'F+ , F-'!AJ$3))</f>
        <v>1.1352413938358561E-2</v>
      </c>
      <c r="AK254" s="1" cm="1">
        <f t="array" ref="AK254">[1]!table_weight[GKReflexes]*(('F+ , F-'!AK$2-[1]!tbl_gk[[#This Row],[GKReflexes]])/('F+ , F-'!AK$2-'F+ , F-'!AK$3))</f>
        <v>2.55078930466822E-2</v>
      </c>
    </row>
    <row r="255" spans="1:37" x14ac:dyDescent="0.55000000000000004">
      <c r="A255" s="8">
        <f>[1]!tbl_gk[[#This Row],[ID]]</f>
        <v>193186</v>
      </c>
      <c r="B255" s="2" cm="1">
        <f t="array" ref="B255">[1]!table_weight[ValueEUR]*(('F+ , F-'!B$2-[1]!tbl_gk[[#This Row],[ValueEUR]])/('F+ , F-'!B$2-'F+ , F-'!B$3))</f>
        <v>2.132873306470154E-4</v>
      </c>
      <c r="C255" s="2" cm="1">
        <f t="array" ref="C255">[1]!table_weight[WageEUR]*(('F+ , F-'!C$2-[1]!tbl_gk[[#This Row],[WageEUR]])/('F+ , F-'!C$2-'F+ , F-'!C$3))</f>
        <v>1.7995630242332353E-3</v>
      </c>
      <c r="D255" s="2" cm="1">
        <f t="array" ref="D255">[1]!table_weight[Crossing]*(('F+ , F-'!D$2-[1]!tbl_gk[[#This Row],[Crossing]])/('F+ , F-'!D$2-'F+ , F-'!D$3))</f>
        <v>3.6987814836757178E-2</v>
      </c>
      <c r="E255" s="2" cm="1">
        <f t="array" ref="E255">[1]!table_weight[Finishing]*(('F+ , F-'!E$2-[1]!tbl_gk[[#This Row],[Finishing]])/('F+ , F-'!E$2-'F+ , F-'!E$3))</f>
        <v>1.3975509583206414E-2</v>
      </c>
      <c r="F255" s="2" cm="1">
        <f t="array" ref="F255">[1]!table_weight[HeadingAccuracy]*(('F+ , F-'!F$2-[1]!tbl_gk[[#This Row],[HeadingAccuracy]])/('F+ , F-'!F$2-'F+ , F-'!F$3))</f>
        <v>1.1691929585950599E-2</v>
      </c>
      <c r="G255" s="2" cm="1">
        <f t="array" ref="G255">[1]!table_weight[ShortPassing]*(('F+ , F-'!G$2-[1]!tbl_gk[[#This Row],[ShortPassing]])/('F+ , F-'!G$2-'F+ , F-'!G$3))</f>
        <v>4.5002898783658811E-2</v>
      </c>
      <c r="H255" s="2" cm="1">
        <f t="array" ref="H255">[1]!table_weight[Volleys]*(('F+ , F-'!H$2-[1]!tbl_gk[[#This Row],[Volleys]])/('F+ , F-'!H$2-'F+ , F-'!H$3))</f>
        <v>1.7360881469821632E-3</v>
      </c>
      <c r="I255" s="2" cm="1">
        <f t="array" ref="I255">[1]!table_weight[Dribbling]*(('F+ , F-'!I$2-[1]!tbl_gk[[#This Row],[Dribbling]])/('F+ , F-'!I$2-'F+ , F-'!I$3))</f>
        <v>9.7787822156547109E-3</v>
      </c>
      <c r="J255" s="2" cm="1">
        <f t="array" ref="J255">[1]!table_weight[Curve]*(('F+ , F-'!J$2-[1]!tbl_gk[[#This Row],[Curve]])/('F+ , F-'!J$2-'F+ , F-'!J$3))</f>
        <v>8.6198154345400926E-3</v>
      </c>
      <c r="K255" s="2" cm="1">
        <f t="array" ref="K255">[1]!table_weight[FKAccuracy]*(('F+ , F-'!K$2-[1]!tbl_gk[[#This Row],[FKAccuracy]])/('F+ , F-'!K$2-'F+ , F-'!K$3))</f>
        <v>8.5184058411925615E-3</v>
      </c>
      <c r="L255" s="2" cm="1">
        <f t="array" ref="L255">[1]!table_weight[LongPassing]*(('F+ , F-'!L$2-[1]!tbl_gk[[#This Row],[LongPassing]])/('F+ , F-'!L$2-'F+ , F-'!L$3))</f>
        <v>1.8949843502652941E-2</v>
      </c>
      <c r="M255" s="2" cm="1">
        <f t="array" ref="M255">[1]!table_weight[BallControl]*(('F+ , F-'!M$2-[1]!tbl_gk[[#This Row],[BallControl]])/('F+ , F-'!M$2-'F+ , F-'!M$3))</f>
        <v>6.5191881437698072E-3</v>
      </c>
      <c r="N255" s="2" cm="1">
        <f t="array" ref="N255">[1]!table_weight[Acceleration]*(('F+ , F-'!N$2-[1]!tbl_gk[[#This Row],[Acceleration]])/('F+ , F-'!N$2-'F+ , F-'!N$3))</f>
        <v>4.2842570554233201E-3</v>
      </c>
      <c r="O255" s="2" cm="1">
        <f t="array" ref="O255">[1]!table_weight[SprintSpeed]*(('F+ , F-'!O$2-[1]!tbl_gk[[#This Row],[SprintSpeed]])/('F+ , F-'!O$2-'F+ , F-'!O$3))</f>
        <v>4.7788256769090301E-3</v>
      </c>
      <c r="P255" s="2" cm="1">
        <f t="array" ref="P255">[1]!table_weight[Agility]*(('F+ , F-'!P$2-[1]!tbl_gk[[#This Row],[Agility]])/('F+ , F-'!P$2-'F+ , F-'!P$3))</f>
        <v>1.8721771079544065E-3</v>
      </c>
      <c r="Q255" s="2" cm="1">
        <f t="array" ref="Q255">[1]!table_weight[Reactions]*(('F+ , F-'!Q$2-[1]!tbl_gk[[#This Row],[Reactions]])/('F+ , F-'!Q$2-'F+ , F-'!Q$3))</f>
        <v>1.0312840001443764E-3</v>
      </c>
      <c r="R255" s="2" cm="1">
        <f t="array" ref="R255">[1]!table_weight[Balance]*(('F+ , F-'!R$2-[1]!tbl_gk[[#This Row],[Balance]])/('F+ , F-'!R$2-'F+ , F-'!R$3))</f>
        <v>6.8296256744255124E-4</v>
      </c>
      <c r="S255" s="2" cm="1">
        <f t="array" ref="S255">[1]!table_weight[ShotPower]*(('F+ , F-'!S$2-[1]!tbl_gk[[#This Row],[ShotPower]])/('F+ , F-'!S$2-'F+ , F-'!S$3))</f>
        <v>6.4926873789576834E-3</v>
      </c>
      <c r="T255" s="2" cm="1">
        <f t="array" ref="T255">[1]!table_weight[Jumping]*(('F+ , F-'!T$2-[1]!tbl_gk[[#This Row],[Jumping]])/('F+ , F-'!T$2-'F+ , F-'!T$3))</f>
        <v>3.1772279851222255E-3</v>
      </c>
      <c r="U255" s="2" cm="1">
        <f t="array" ref="U255">[1]!table_weight[Stamina]*(('F+ , F-'!U$2-[1]!tbl_gk[[#This Row],[Stamina]])/('F+ , F-'!U$2-'F+ , F-'!U$3))</f>
        <v>9.4458129287417498E-3</v>
      </c>
      <c r="V255" s="2" cm="1">
        <f t="array" ref="V255">[1]!table_weight[Strength]*(('F+ , F-'!V$2-[1]!tbl_gk[[#This Row],[Strength]])/('F+ , F-'!V$2-'F+ , F-'!V$3))</f>
        <v>7.9860054761180244E-3</v>
      </c>
      <c r="W255" s="2" cm="1">
        <f t="array" ref="W255">[1]!table_weight[LongShots]*(('F+ , F-'!W$2-[1]!tbl_gk[[#This Row],[LongShots]])/('F+ , F-'!W$2-'F+ , F-'!W$3))</f>
        <v>8.8300548353824494E-3</v>
      </c>
      <c r="X255" s="2" cm="1">
        <f t="array" ref="X255">[1]!table_weight[Aggression]*(('F+ , F-'!X$2-[1]!tbl_gk[[#This Row],[Aggression]])/('F+ , F-'!X$2-'F+ , F-'!X$3))</f>
        <v>1.7645269242470306E-2</v>
      </c>
      <c r="Y255" s="2" cm="1">
        <f t="array" ref="Y255">[1]!table_weight[Interceptions]*(('F+ , F-'!Y$2-[1]!tbl_gk[[#This Row],[Interceptions]])/('F+ , F-'!Y$2-'F+ , F-'!Y$3))</f>
        <v>1.3851066408443219E-2</v>
      </c>
      <c r="Z255" s="2" cm="1">
        <f t="array" ref="Z255">[1]!table_weight[Positioning]*(('F+ , F-'!Z$2-[1]!tbl_gk[[#This Row],[Positioning]])/('F+ , F-'!Z$2-'F+ , F-'!Z$3))</f>
        <v>2.957779805969611E-4</v>
      </c>
      <c r="AA255" s="2" cm="1">
        <f t="array" ref="AA255">[1]!table_weight[Vision]*(('F+ , F-'!AA$2-[1]!tbl_gk[[#This Row],[Vision]])/('F+ , F-'!AA$2-'F+ , F-'!AA$3))</f>
        <v>1.5617077375519694E-2</v>
      </c>
      <c r="AB255" s="2" cm="1">
        <f t="array" ref="AB255">[1]!table_weight[Penalties]*(('F+ , F-'!AB$2-[1]!tbl_gk[[#This Row],[Penalties]])/('F+ , F-'!AB$2-'F+ , F-'!AB$3))</f>
        <v>1.2135596556845905E-3</v>
      </c>
      <c r="AC255" s="2" cm="1">
        <f t="array" ref="AC255">[1]!table_weight[Composure]*(('F+ , F-'!AC$2-[1]!tbl_gk[[#This Row],[Composure]])/('F+ , F-'!AC$2-'F+ , F-'!AC$3))</f>
        <v>5.3373470182910699E-4</v>
      </c>
      <c r="AD255" s="2" cm="1">
        <f t="array" ref="AD255">[1]!table_weight[Marking]*(('F+ , F-'!AD$2-[1]!tbl_gk[[#This Row],[Marking]])/('F+ , F-'!AD$2-'F+ , F-'!AD$3))</f>
        <v>2.8394686137308601E-2</v>
      </c>
      <c r="AE255" s="2" cm="1">
        <f t="array" ref="AE255">[1]!table_weight[StandingTackle]*(('F+ , F-'!AE$2-[1]!tbl_gk[[#This Row],[StandingTackle]])/('F+ , F-'!AE$2-'F+ , F-'!AE$3))</f>
        <v>2.465854322450484E-2</v>
      </c>
      <c r="AF255" s="2" cm="1">
        <f t="array" ref="AF255">[1]!table_weight[SlidingTackle]*(('F+ , F-'!AF$2-[1]!tbl_gk[[#This Row],[SlidingTackle]])/('F+ , F-'!AF$2-'F+ , F-'!AF$3))</f>
        <v>8.9667429907290316E-3</v>
      </c>
      <c r="AG255" s="2" cm="1">
        <f t="array" ref="AG255">[1]!table_weight[GKDiving]*(('F+ , F-'!AG$2-[1]!tbl_gk[[#This Row],[GKDiving]])/('F+ , F-'!AG$2-'F+ , F-'!AG$3))</f>
        <v>3.5870474596896844E-2</v>
      </c>
      <c r="AH255" s="2" cm="1">
        <f t="array" ref="AH255">[1]!table_weight[GKHandling]*(('F+ , F-'!AH$2-[1]!tbl_gk[[#This Row],[GKHandling]])/('F+ , F-'!AH$2-'F+ , F-'!AH$3))</f>
        <v>4.9906747265247783E-2</v>
      </c>
      <c r="AI255" s="2" cm="1">
        <f t="array" ref="AI255">[1]!table_weight[GKKicking]*(('F+ , F-'!AI$2-[1]!tbl_gk[[#This Row],[GKKicking]])/('F+ , F-'!AI$2-'F+ , F-'!AI$3))</f>
        <v>2.9516276239732256E-2</v>
      </c>
      <c r="AJ255" s="2" cm="1">
        <f t="array" ref="AJ255">[1]!table_weight[GKPositioning]*(('F+ , F-'!AJ$2-[1]!tbl_gk[[#This Row],[GKPositioning]])/('F+ , F-'!AJ$2-'F+ , F-'!AJ$3))</f>
        <v>1.3244482928084987E-2</v>
      </c>
      <c r="AK255" s="2" cm="1">
        <f t="array" ref="AK255">[1]!table_weight[GKReflexes]*(('F+ , F-'!AK$2-[1]!tbl_gk[[#This Row],[GKReflexes]])/('F+ , F-'!AK$2-'F+ , F-'!AK$3))</f>
        <v>3.6439847209545996E-2</v>
      </c>
    </row>
    <row r="256" spans="1:37" x14ac:dyDescent="0.55000000000000004">
      <c r="A256" s="7">
        <f>[1]!tbl_gk[[#This Row],[ID]]</f>
        <v>193247</v>
      </c>
      <c r="B256" s="1" cm="1">
        <f t="array" ref="B256">[1]!table_weight[ValueEUR]*(('F+ , F-'!B$2-[1]!tbl_gk[[#This Row],[ValueEUR]])/('F+ , F-'!B$2-'F+ , F-'!B$3))</f>
        <v>9.2321621702637206E-4</v>
      </c>
      <c r="C256" s="1" cm="1">
        <f t="array" ref="C256">[1]!table_weight[WageEUR]*(('F+ , F-'!C$2-[1]!tbl_gk[[#This Row],[WageEUR]])/('F+ , F-'!C$2-'F+ , F-'!C$3))</f>
        <v>2.7384654716592714E-3</v>
      </c>
      <c r="D256" s="1" cm="1">
        <f t="array" ref="D256">[1]!table_weight[Crossing]*(('F+ , F-'!D$2-[1]!tbl_gk[[#This Row],[Crossing]])/('F+ , F-'!D$2-'F+ , F-'!D$3))</f>
        <v>3.6987814836757178E-2</v>
      </c>
      <c r="E256" s="1" cm="1">
        <f t="array" ref="E256">[1]!table_weight[Finishing]*(('F+ , F-'!E$2-[1]!tbl_gk[[#This Row],[Finishing]])/('F+ , F-'!E$2-'F+ , F-'!E$3))</f>
        <v>1.4973760267721157E-2</v>
      </c>
      <c r="F256" s="1" cm="1">
        <f t="array" ref="F256">[1]!table_weight[HeadingAccuracy]*(('F+ , F-'!F$2-[1]!tbl_gk[[#This Row],[HeadingAccuracy]])/('F+ , F-'!F$2-'F+ , F-'!F$3))</f>
        <v>1.08567917583827E-2</v>
      </c>
      <c r="G256" s="1" cm="1">
        <f t="array" ref="G256">[1]!table_weight[ShortPassing]*(('F+ , F-'!G$2-[1]!tbl_gk[[#This Row],[ShortPassing]])/('F+ , F-'!G$2-'F+ , F-'!G$3))</f>
        <v>5.484728289258417E-2</v>
      </c>
      <c r="H256" s="1" cm="1">
        <f t="array" ref="H256">[1]!table_weight[Volleys]*(('F+ , F-'!H$2-[1]!tbl_gk[[#This Row],[Volleys]])/('F+ , F-'!H$2-'F+ , F-'!H$3))</f>
        <v>1.5046097273845413E-3</v>
      </c>
      <c r="I256" s="1" cm="1">
        <f t="array" ref="I256">[1]!table_weight[Dribbling]*(('F+ , F-'!I$2-[1]!tbl_gk[[#This Row],[Dribbling]])/('F+ , F-'!I$2-'F+ , F-'!I$3))</f>
        <v>1.9557564431309422E-2</v>
      </c>
      <c r="J256" s="1" cm="1">
        <f t="array" ref="J256">[1]!table_weight[Curve]*(('F+ , F-'!J$2-[1]!tbl_gk[[#This Row],[Curve]])/('F+ , F-'!J$2-'F+ , F-'!J$3))</f>
        <v>8.7888314234526414E-3</v>
      </c>
      <c r="K256" s="1" cm="1">
        <f t="array" ref="K256">[1]!table_weight[FKAccuracy]*(('F+ , F-'!K$2-[1]!tbl_gk[[#This Row],[FKAccuracy]])/('F+ , F-'!K$2-'F+ , F-'!K$3))</f>
        <v>8.6705202312138564E-3</v>
      </c>
      <c r="L256" s="1" cm="1">
        <f t="array" ref="L256">[1]!table_weight[LongPassing]*(('F+ , F-'!L$2-[1]!tbl_gk[[#This Row],[LongPassing]])/('F+ , F-'!L$2-'F+ , F-'!L$3))</f>
        <v>2.8695477304017315E-2</v>
      </c>
      <c r="M256" s="1" cm="1">
        <f t="array" ref="M256">[1]!table_weight[BallControl]*(('F+ , F-'!M$2-[1]!tbl_gk[[#This Row],[BallControl]])/('F+ , F-'!M$2-'F+ , F-'!M$3))</f>
        <v>1.1734538658785654E-2</v>
      </c>
      <c r="N256" s="1" cm="1">
        <f t="array" ref="N256">[1]!table_weight[Acceleration]*(('F+ , F-'!N$2-[1]!tbl_gk[[#This Row],[Acceleration]])/('F+ , F-'!N$2-'F+ , F-'!N$3))</f>
        <v>5.4116931226399828E-3</v>
      </c>
      <c r="O256" s="1" cm="1">
        <f t="array" ref="O256">[1]!table_weight[SprintSpeed]*(('F+ , F-'!O$2-[1]!tbl_gk[[#This Row],[SprintSpeed]])/('F+ , F-'!O$2-'F+ , F-'!O$3))</f>
        <v>6.1843626407058041E-3</v>
      </c>
      <c r="P256" s="1" cm="1">
        <f t="array" ref="P256">[1]!table_weight[Agility]*(('F+ , F-'!P$2-[1]!tbl_gk[[#This Row],[Agility]])/('F+ , F-'!P$2-'F+ , F-'!P$3))</f>
        <v>2.92527673117876E-3</v>
      </c>
      <c r="Q256" s="1" cm="1">
        <f t="array" ref="Q256">[1]!table_weight[Reactions]*(('F+ , F-'!Q$2-[1]!tbl_gk[[#This Row],[Reactions]])/('F+ , F-'!Q$2-'F+ , F-'!Q$3))</f>
        <v>1.0312840001443764E-3</v>
      </c>
      <c r="R256" s="1" cm="1">
        <f t="array" ref="R256">[1]!table_weight[Balance]*(('F+ , F-'!R$2-[1]!tbl_gk[[#This Row],[Balance]])/('F+ , F-'!R$2-'F+ , F-'!R$3))</f>
        <v>1.7384501716719487E-3</v>
      </c>
      <c r="S256" s="1" cm="1">
        <f t="array" ref="S256">[1]!table_weight[ShotPower]*(('F+ , F-'!S$2-[1]!tbl_gk[[#This Row],[ShotPower]])/('F+ , F-'!S$2-'F+ , F-'!S$3))</f>
        <v>5.1941499031661464E-3</v>
      </c>
      <c r="T256" s="1" cm="1">
        <f t="array" ref="T256">[1]!table_weight[Jumping]*(('F+ , F-'!T$2-[1]!tbl_gk[[#This Row],[Jumping]])/('F+ , F-'!T$2-'F+ , F-'!T$3))</f>
        <v>1.8032915591234251E-3</v>
      </c>
      <c r="U256" s="1" cm="1">
        <f t="array" ref="U256">[1]!table_weight[Stamina]*(('F+ , F-'!U$2-[1]!tbl_gk[[#This Row],[Stamina]])/('F+ , F-'!U$2-'F+ , F-'!U$3))</f>
        <v>1.1163233461240251E-2</v>
      </c>
      <c r="V256" s="1" cm="1">
        <f t="array" ref="V256">[1]!table_weight[Strength]*(('F+ , F-'!V$2-[1]!tbl_gk[[#This Row],[Strength]])/('F+ , F-'!V$2-'F+ , F-'!V$3))</f>
        <v>2.9282020079099427E-2</v>
      </c>
      <c r="W256" s="1" cm="1">
        <f t="array" ref="W256">[1]!table_weight[LongShots]*(('F+ , F-'!W$2-[1]!tbl_gk[[#This Row],[LongShots]])/('F+ , F-'!W$2-'F+ , F-'!W$3))</f>
        <v>7.5315173595909123E-3</v>
      </c>
      <c r="X256" s="1" cm="1">
        <f t="array" ref="X256">[1]!table_weight[Aggression]*(('F+ , F-'!X$2-[1]!tbl_gk[[#This Row],[Aggression]])/('F+ , F-'!X$2-'F+ , F-'!X$3))</f>
        <v>9.1268634012777444E-3</v>
      </c>
      <c r="Y256" s="1" cm="1">
        <f t="array" ref="Y256">[1]!table_weight[Interceptions]*(('F+ , F-'!Y$2-[1]!tbl_gk[[#This Row],[Interceptions]])/('F+ , F-'!Y$2-'F+ , F-'!Y$3))</f>
        <v>2.2161706253509151E-2</v>
      </c>
      <c r="Z256" s="1" cm="1">
        <f t="array" ref="Z256">[1]!table_weight[Positioning]*(('F+ , F-'!Z$2-[1]!tbl_gk[[#This Row],[Positioning]])/('F+ , F-'!Z$2-'F+ , F-'!Z$3))</f>
        <v>1.1831119223878444E-3</v>
      </c>
      <c r="AA256" s="1" cm="1">
        <f t="array" ref="AA256">[1]!table_weight[Vision]*(('F+ , F-'!AA$2-[1]!tbl_gk[[#This Row],[Vision]])/('F+ , F-'!AA$2-'F+ , F-'!AA$3))</f>
        <v>1.0648007301490701E-2</v>
      </c>
      <c r="AB256" s="1" cm="1">
        <f t="array" ref="AB256">[1]!table_weight[Penalties]*(('F+ , F-'!AB$2-[1]!tbl_gk[[#This Row],[Penalties]])/('F+ , F-'!AB$2-'F+ , F-'!AB$3))</f>
        <v>2.153089711698467E-3</v>
      </c>
      <c r="AC256" s="1" cm="1">
        <f t="array" ref="AC256">[1]!table_weight[Composure]*(('F+ , F-'!AC$2-[1]!tbl_gk[[#This Row],[Composure]])/('F+ , F-'!AC$2-'F+ , F-'!AC$3))</f>
        <v>3.2024082109746423E-4</v>
      </c>
      <c r="AD256" s="1" cm="1">
        <f t="array" ref="AD256">[1]!table_weight[Marking]*(('F+ , F-'!AD$2-[1]!tbl_gk[[#This Row],[Marking]])/('F+ , F-'!AD$2-'F+ , F-'!AD$3))</f>
        <v>2.8394686137308601E-2</v>
      </c>
      <c r="AE256" s="1" cm="1">
        <f t="array" ref="AE256">[1]!table_weight[StandingTackle]*(('F+ , F-'!AE$2-[1]!tbl_gk[[#This Row],[StandingTackle]])/('F+ , F-'!AE$2-'F+ , F-'!AE$3))</f>
        <v>3.5866971962916126E-2</v>
      </c>
      <c r="AF256" s="1" cm="1">
        <f t="array" ref="AF256">[1]!table_weight[SlidingTackle]*(('F+ , F-'!AF$2-[1]!tbl_gk[[#This Row],[SlidingTackle]])/('F+ , F-'!AF$2-'F+ , F-'!AF$3))</f>
        <v>4.4833714953645158E-3</v>
      </c>
      <c r="AG256" s="1" cm="1">
        <f t="array" ref="AG256">[1]!table_weight[GKDiving]*(('F+ , F-'!AG$2-[1]!tbl_gk[[#This Row],[GKDiving]])/('F+ , F-'!AG$2-'F+ , F-'!AG$3))</f>
        <v>2.0497414055369624E-2</v>
      </c>
      <c r="AH256" s="1" cm="1">
        <f t="array" ref="AH256">[1]!table_weight[GKHandling]*(('F+ , F-'!AH$2-[1]!tbl_gk[[#This Row],[GKHandling]])/('F+ , F-'!AH$2-'F+ , F-'!AH$3))</f>
        <v>3.386529278713242E-2</v>
      </c>
      <c r="AI256" s="1" cm="1">
        <f t="array" ref="AI256">[1]!table_weight[GKKicking]*(('F+ , F-'!AI$2-[1]!tbl_gk[[#This Row],[GKKicking]])/('F+ , F-'!AI$2-'F+ , F-'!AI$3))</f>
        <v>2.3255247946455719E-2</v>
      </c>
      <c r="AJ256" s="1" cm="1">
        <f t="array" ref="AJ256">[1]!table_weight[GKPositioning]*(('F+ , F-'!AJ$2-[1]!tbl_gk[[#This Row],[GKPositioning]])/('F+ , F-'!AJ$2-'F+ , F-'!AJ$3))</f>
        <v>1.0091034611874277E-2</v>
      </c>
      <c r="AK256" s="1" cm="1">
        <f t="array" ref="AK256">[1]!table_weight[GKReflexes]*(('F+ , F-'!AK$2-[1]!tbl_gk[[#This Row],[GKReflexes]])/('F+ , F-'!AK$2-'F+ , F-'!AK$3))</f>
        <v>2.3685900686204898E-2</v>
      </c>
    </row>
    <row r="257" spans="1:37" x14ac:dyDescent="0.55000000000000004">
      <c r="A257" s="8">
        <f>[1]!tbl_gk[[#This Row],[ID]]</f>
        <v>193272</v>
      </c>
      <c r="B257" s="2" cm="1">
        <f t="array" ref="B257">[1]!table_weight[ValueEUR]*(('F+ , F-'!B$2-[1]!tbl_gk[[#This Row],[ValueEUR]])/('F+ , F-'!B$2-'F+ , F-'!B$3))</f>
        <v>2.132873306470154E-4</v>
      </c>
      <c r="C257" s="2" cm="1">
        <f t="array" ref="C257">[1]!table_weight[WageEUR]*(('F+ , F-'!C$2-[1]!tbl_gk[[#This Row],[WageEUR]])/('F+ , F-'!C$2-'F+ , F-'!C$3))</f>
        <v>3.9120935309418161E-4</v>
      </c>
      <c r="D257" s="2" cm="1">
        <f t="array" ref="D257">[1]!table_weight[Crossing]*(('F+ , F-'!D$2-[1]!tbl_gk[[#This Row],[Crossing]])/('F+ , F-'!D$2-'F+ , F-'!D$3))</f>
        <v>3.5866971962916043E-2</v>
      </c>
      <c r="E257" s="2" cm="1">
        <f t="array" ref="E257">[1]!table_weight[Finishing]*(('F+ , F-'!E$2-[1]!tbl_gk[[#This Row],[Finishing]])/('F+ , F-'!E$2-'F+ , F-'!E$3))</f>
        <v>1.1979008214176926E-2</v>
      </c>
      <c r="F257" s="2" cm="1">
        <f t="array" ref="F257">[1]!table_weight[HeadingAccuracy]*(('F+ , F-'!F$2-[1]!tbl_gk[[#This Row],[HeadingAccuracy]])/('F+ , F-'!F$2-'F+ , F-'!F$3))</f>
        <v>1.1274360672166649E-2</v>
      </c>
      <c r="G257" s="2" cm="1">
        <f t="array" ref="G257">[1]!table_weight[ShortPassing]*(('F+ , F-'!G$2-[1]!tbl_gk[[#This Row],[ShortPassing]])/('F+ , F-'!G$2-'F+ , F-'!G$3))</f>
        <v>5.484728289258417E-2</v>
      </c>
      <c r="H257" s="2" cm="1">
        <f t="array" ref="H257">[1]!table_weight[Volleys]*(('F+ , F-'!H$2-[1]!tbl_gk[[#This Row],[Volleys]])/('F+ , F-'!H$2-'F+ , F-'!H$3))</f>
        <v>2.0833057763785961E-3</v>
      </c>
      <c r="I257" s="2" cm="1">
        <f t="array" ref="I257">[1]!table_weight[Dribbling]*(('F+ , F-'!I$2-[1]!tbl_gk[[#This Row],[Dribbling]])/('F+ , F-'!I$2-'F+ , F-'!I$3))</f>
        <v>2.0535442652874894E-2</v>
      </c>
      <c r="J257" s="2" cm="1">
        <f t="array" ref="J257">[1]!table_weight[Curve]*(('F+ , F-'!J$2-[1]!tbl_gk[[#This Row],[Curve]])/('F+ , F-'!J$2-'F+ , F-'!J$3))</f>
        <v>8.4507994456275402E-3</v>
      </c>
      <c r="K257" s="2" cm="1">
        <f t="array" ref="K257">[1]!table_weight[FKAccuracy]*(('F+ , F-'!K$2-[1]!tbl_gk[[#This Row],[FKAccuracy]])/('F+ , F-'!K$2-'F+ , F-'!K$3))</f>
        <v>8.8226346212351529E-3</v>
      </c>
      <c r="L257" s="2" cm="1">
        <f t="array" ref="L257">[1]!table_weight[LongPassing]*(('F+ , F-'!L$2-[1]!tbl_gk[[#This Row],[LongPassing]])/('F+ , F-'!L$2-'F+ , F-'!L$3))</f>
        <v>2.3281236303259328E-2</v>
      </c>
      <c r="M257" s="2" cm="1">
        <f t="array" ref="M257">[1]!table_weight[BallControl]*(('F+ , F-'!M$2-[1]!tbl_gk[[#This Row],[BallControl]])/('F+ , F-'!M$2-'F+ , F-'!M$3))</f>
        <v>1.0430701030031691E-2</v>
      </c>
      <c r="N257" s="2" cm="1">
        <f t="array" ref="N257">[1]!table_weight[Acceleration]*(('F+ , F-'!N$2-[1]!tbl_gk[[#This Row],[Acceleration]])/('F+ , F-'!N$2-'F+ , F-'!N$3))</f>
        <v>2.9313337747633242E-3</v>
      </c>
      <c r="O257" s="2" cm="1">
        <f t="array" ref="O257">[1]!table_weight[SprintSpeed]*(('F+ , F-'!O$2-[1]!tbl_gk[[#This Row],[SprintSpeed]])/('F+ , F-'!O$2-'F+ , F-'!O$3))</f>
        <v>4.2166108913903209E-3</v>
      </c>
      <c r="P257" s="2" cm="1">
        <f t="array" ref="P257">[1]!table_weight[Agility]*(('F+ , F-'!P$2-[1]!tbl_gk[[#This Row],[Agility]])/('F+ , F-'!P$2-'F+ , F-'!P$3))</f>
        <v>3.9783763544031132E-3</v>
      </c>
      <c r="Q257" s="2" cm="1">
        <f t="array" ref="Q257">[1]!table_weight[Reactions]*(('F+ , F-'!Q$2-[1]!tbl_gk[[#This Row],[Reactions]])/('F+ , F-'!Q$2-'F+ , F-'!Q$3))</f>
        <v>1.2891050001804705E-3</v>
      </c>
      <c r="R257" s="2" cm="1">
        <f t="array" ref="R257">[1]!table_weight[Balance]*(('F+ , F-'!R$2-[1]!tbl_gk[[#This Row],[Balance]])/('F+ , F-'!R$2-'F+ , F-'!R$3))</f>
        <v>1.6763626655408076E-3</v>
      </c>
      <c r="S257" s="2" cm="1">
        <f t="array" ref="S257">[1]!table_weight[ShotPower]*(('F+ , F-'!S$2-[1]!tbl_gk[[#This Row],[ShotPower]])/('F+ , F-'!S$2-'F+ , F-'!S$3))</f>
        <v>6.7523948741159906E-3</v>
      </c>
      <c r="T257" s="2" cm="1">
        <f t="array" ref="T257">[1]!table_weight[Jumping]*(('F+ , F-'!T$2-[1]!tbl_gk[[#This Row],[Jumping]])/('F+ , F-'!T$2-'F+ , F-'!T$3))</f>
        <v>2.4902597721228252E-3</v>
      </c>
      <c r="U257" s="2" cm="1">
        <f t="array" ref="U257">[1]!table_weight[Stamina]*(('F+ , F-'!U$2-[1]!tbl_gk[[#This Row],[Stamina]])/('F+ , F-'!U$2-'F+ , F-'!U$3))</f>
        <v>1.3739364259988E-2</v>
      </c>
      <c r="V257" s="2" cm="1">
        <f t="array" ref="V257">[1]!table_weight[Strength]*(('F+ , F-'!V$2-[1]!tbl_gk[[#This Row],[Strength]])/('F+ , F-'!V$2-'F+ , F-'!V$3))</f>
        <v>2.3070682486563184E-2</v>
      </c>
      <c r="W257" s="2" cm="1">
        <f t="array" ref="W257">[1]!table_weight[LongShots]*(('F+ , F-'!W$2-[1]!tbl_gk[[#This Row],[LongShots]])/('F+ , F-'!W$2-'F+ , F-'!W$3))</f>
        <v>8.570347340224143E-3</v>
      </c>
      <c r="X257" s="2" cm="1">
        <f t="array" ref="X257">[1]!table_weight[Aggression]*(('F+ , F-'!X$2-[1]!tbl_gk[[#This Row],[Aggression]])/('F+ , F-'!X$2-'F+ , F-'!X$3))</f>
        <v>1.7645269242470306E-2</v>
      </c>
      <c r="Y257" s="2" cm="1">
        <f t="array" ref="Y257">[1]!table_weight[Interceptions]*(('F+ , F-'!Y$2-[1]!tbl_gk[[#This Row],[Interceptions]])/('F+ , F-'!Y$2-'F+ , F-'!Y$3))</f>
        <v>2.2161706253509151E-2</v>
      </c>
      <c r="Z257" s="2" cm="1">
        <f t="array" ref="Z257">[1]!table_weight[Positioning]*(('F+ , F-'!Z$2-[1]!tbl_gk[[#This Row],[Positioning]])/('F+ , F-'!Z$2-'F+ , F-'!Z$3))</f>
        <v>1.0352229320893639E-3</v>
      </c>
      <c r="AA257" s="2" cm="1">
        <f t="array" ref="AA257">[1]!table_weight[Vision]*(('F+ , F-'!AA$2-[1]!tbl_gk[[#This Row],[Vision]])/('F+ , F-'!AA$2-'F+ , F-'!AA$3))</f>
        <v>1.7746678835817837E-2</v>
      </c>
      <c r="AB257" s="2" cm="1">
        <f t="array" ref="AB257">[1]!table_weight[Penalties]*(('F+ , F-'!AB$2-[1]!tbl_gk[[#This Row],[Penalties]])/('F+ , F-'!AB$2-'F+ , F-'!AB$3))</f>
        <v>2.2705309687002014E-3</v>
      </c>
      <c r="AC257" s="2" cm="1">
        <f t="array" ref="AC257">[1]!table_weight[Composure]*(('F+ , F-'!AC$2-[1]!tbl_gk[[#This Row],[Composure]])/('F+ , F-'!AC$2-'F+ , F-'!AC$3))</f>
        <v>1.0140959334753034E-3</v>
      </c>
      <c r="AD257" s="2" cm="1">
        <f t="array" ref="AD257">[1]!table_weight[Marking]*(('F+ , F-'!AD$2-[1]!tbl_gk[[#This Row],[Marking]])/('F+ , F-'!AD$2-'F+ , F-'!AD$3))</f>
        <v>2.6817203574124791E-2</v>
      </c>
      <c r="AE257" s="2" cm="1">
        <f t="array" ref="AE257">[1]!table_weight[StandingTackle]*(('F+ , F-'!AE$2-[1]!tbl_gk[[#This Row],[StandingTackle]])/('F+ , F-'!AE$2-'F+ , F-'!AE$3))</f>
        <v>2.6900228972187096E-2</v>
      </c>
      <c r="AF257" s="2" cm="1">
        <f t="array" ref="AF257">[1]!table_weight[SlidingTackle]*(('F+ , F-'!AF$2-[1]!tbl_gk[[#This Row],[SlidingTackle]])/('F+ , F-'!AF$2-'F+ , F-'!AF$3))</f>
        <v>3.7361429128037632E-3</v>
      </c>
      <c r="AG257" s="2" cm="1">
        <f t="array" ref="AG257">[1]!table_weight[GKDiving]*(('F+ , F-'!AG$2-[1]!tbl_gk[[#This Row],[GKDiving]])/('F+ , F-'!AG$2-'F+ , F-'!AG$3))</f>
        <v>3.7578592434844307E-2</v>
      </c>
      <c r="AH257" s="2" cm="1">
        <f t="array" ref="AH257">[1]!table_weight[GKHandling]*(('F+ , F-'!AH$2-[1]!tbl_gk[[#This Row],[GKHandling]])/('F+ , F-'!AH$2-'F+ , F-'!AH$3))</f>
        <v>4.9906747265247783E-2</v>
      </c>
      <c r="AI257" s="2" cm="1">
        <f t="array" ref="AI257">[1]!table_weight[GKKicking]*(('F+ , F-'!AI$2-[1]!tbl_gk[[#This Row],[GKKicking]])/('F+ , F-'!AI$2-'F+ , F-'!AI$3))</f>
        <v>3.0410708853057477E-2</v>
      </c>
      <c r="AJ257" s="2" cm="1">
        <f t="array" ref="AJ257">[1]!table_weight[GKPositioning]*(('F+ , F-'!AJ$2-[1]!tbl_gk[[#This Row],[GKPositioning]])/('F+ , F-'!AJ$2-'F+ , F-'!AJ$3))</f>
        <v>1.5767241581053557E-2</v>
      </c>
      <c r="AK257" s="2" cm="1">
        <f t="array" ref="AK257">[1]!table_weight[GKReflexes]*(('F+ , F-'!AK$2-[1]!tbl_gk[[#This Row],[GKReflexes]])/('F+ , F-'!AK$2-'F+ , F-'!AK$3))</f>
        <v>3.8261839570023298E-2</v>
      </c>
    </row>
    <row r="258" spans="1:37" x14ac:dyDescent="0.55000000000000004">
      <c r="A258" s="7">
        <f>[1]!tbl_gk[[#This Row],[ID]]</f>
        <v>193277</v>
      </c>
      <c r="B258" s="1" cm="1">
        <f t="array" ref="B258">[1]!table_weight[ValueEUR]*(('F+ , F-'!B$2-[1]!tbl_gk[[#This Row],[ValueEUR]])/('F+ , F-'!B$2-'F+ , F-'!B$3))</f>
        <v>2.8273689561890902E-4</v>
      </c>
      <c r="C258" s="1" cm="1">
        <f t="array" ref="C258">[1]!table_weight[WageEUR]*(('F+ , F-'!C$2-[1]!tbl_gk[[#This Row],[WageEUR]])/('F+ , F-'!C$2-'F+ , F-'!C$3))</f>
        <v>1.4865955417578903E-3</v>
      </c>
      <c r="D258" s="1" cm="1">
        <f t="array" ref="D258">[1]!table_weight[Crossing]*(('F+ , F-'!D$2-[1]!tbl_gk[[#This Row],[Crossing]])/('F+ , F-'!D$2-'F+ , F-'!D$3))</f>
        <v>3.4746129089074922E-2</v>
      </c>
      <c r="E258" s="1" cm="1">
        <f t="array" ref="E258">[1]!table_weight[Finishing]*(('F+ , F-'!E$2-[1]!tbl_gk[[#This Row],[Finishing]])/('F+ , F-'!E$2-'F+ , F-'!E$3))</f>
        <v>1.59720109522359E-2</v>
      </c>
      <c r="F258" s="1" cm="1">
        <f t="array" ref="F258">[1]!table_weight[HeadingAccuracy]*(('F+ , F-'!F$2-[1]!tbl_gk[[#This Row],[HeadingAccuracy]])/('F+ , F-'!F$2-'F+ , F-'!F$3))</f>
        <v>1.0439222844598752E-2</v>
      </c>
      <c r="G258" s="1" cm="1">
        <f t="array" ref="G258">[1]!table_weight[ShortPassing]*(('F+ , F-'!G$2-[1]!tbl_gk[[#This Row],[ShortPassing]])/('F+ , F-'!G$2-'F+ , F-'!G$3))</f>
        <v>4.5002898783658811E-2</v>
      </c>
      <c r="H258" s="1" cm="1">
        <f t="array" ref="H258">[1]!table_weight[Volleys]*(('F+ , F-'!H$2-[1]!tbl_gk[[#This Row],[Volleys]])/('F+ , F-'!H$2-'F+ , F-'!H$3))</f>
        <v>1.851827356780974E-3</v>
      </c>
      <c r="I258" s="1" cm="1">
        <f t="array" ref="I258">[1]!table_weight[Dribbling]*(('F+ , F-'!I$2-[1]!tbl_gk[[#This Row],[Dribbling]])/('F+ , F-'!I$2-'F+ , F-'!I$3))</f>
        <v>1.7601807988178481E-2</v>
      </c>
      <c r="J258" s="1" cm="1">
        <f t="array" ref="J258">[1]!table_weight[Curve]*(('F+ , F-'!J$2-[1]!tbl_gk[[#This Row],[Curve]])/('F+ , F-'!J$2-'F+ , F-'!J$3))</f>
        <v>8.112767467802439E-3</v>
      </c>
      <c r="K258" s="1" cm="1">
        <f t="array" ref="K258">[1]!table_weight[FKAccuracy]*(('F+ , F-'!K$2-[1]!tbl_gk[[#This Row],[FKAccuracy]])/('F+ , F-'!K$2-'F+ , F-'!K$3))</f>
        <v>9.7353209613629272E-3</v>
      </c>
      <c r="L258" s="1" cm="1">
        <f t="array" ref="L258">[1]!table_weight[LongPassing]*(('F+ , F-'!L$2-[1]!tbl_gk[[#This Row],[LongPassing]])/('F+ , F-'!L$2-'F+ , F-'!L$3))</f>
        <v>2.5988356803638323E-2</v>
      </c>
      <c r="M258" s="1" cm="1">
        <f t="array" ref="M258">[1]!table_weight[BallControl]*(('F+ , F-'!M$2-[1]!tbl_gk[[#This Row],[BallControl]])/('F+ , F-'!M$2-'F+ , F-'!M$3))</f>
        <v>7.3884132296057822E-3</v>
      </c>
      <c r="N258" s="1" cm="1">
        <f t="array" ref="N258">[1]!table_weight[Acceleration]*(('F+ , F-'!N$2-[1]!tbl_gk[[#This Row],[Acceleration]])/('F+ , F-'!N$2-'F+ , F-'!N$3))</f>
        <v>4.5097442688666525E-3</v>
      </c>
      <c r="O258" s="1" cm="1">
        <f t="array" ref="O258">[1]!table_weight[SprintSpeed]*(('F+ , F-'!O$2-[1]!tbl_gk[[#This Row],[SprintSpeed]])/('F+ , F-'!O$2-'F+ , F-'!O$3))</f>
        <v>4.7788256769090301E-3</v>
      </c>
      <c r="P258" s="1" cm="1">
        <f t="array" ref="P258">[1]!table_weight[Agility]*(('F+ , F-'!P$2-[1]!tbl_gk[[#This Row],[Agility]])/('F+ , F-'!P$2-'F+ , F-'!P$3))</f>
        <v>1.0530996232243535E-3</v>
      </c>
      <c r="Q258" s="1" cm="1">
        <f t="array" ref="Q258">[1]!table_weight[Reactions]*(('F+ , F-'!Q$2-[1]!tbl_gk[[#This Row],[Reactions]])/('F+ , F-'!Q$2-'F+ , F-'!Q$3))</f>
        <v>1.1859766001660328E-3</v>
      </c>
      <c r="R258" s="1" cm="1">
        <f t="array" ref="R258">[1]!table_weight[Balance]*(('F+ , F-'!R$2-[1]!tbl_gk[[#This Row],[Balance]])/('F+ , F-'!R$2-'F+ , F-'!R$3))</f>
        <v>6.2087506131141027E-4</v>
      </c>
      <c r="S258" s="1" cm="1">
        <f t="array" ref="S258">[1]!table_weight[ShotPower]*(('F+ , F-'!S$2-[1]!tbl_gk[[#This Row],[ShotPower]])/('F+ , F-'!S$2-'F+ , F-'!S$3))</f>
        <v>3.635904932216303E-3</v>
      </c>
      <c r="T258" s="1" cm="1">
        <f t="array" ref="T258">[1]!table_weight[Jumping]*(('F+ , F-'!T$2-[1]!tbl_gk[[#This Row],[Jumping]])/('F+ , F-'!T$2-'F+ , F-'!T$3))</f>
        <v>3.4348410649970003E-4</v>
      </c>
      <c r="U258" s="1" cm="1">
        <f t="array" ref="U258">[1]!table_weight[Stamina]*(('F+ , F-'!U$2-[1]!tbl_gk[[#This Row],[Stamina]])/('F+ , F-'!U$2-'F+ , F-'!U$3))</f>
        <v>6.0109718637447497E-3</v>
      </c>
      <c r="V258" s="1" cm="1">
        <f t="array" ref="V258">[1]!table_weight[Strength]*(('F+ , F-'!V$2-[1]!tbl_gk[[#This Row],[Strength]])/('F+ , F-'!V$2-'F+ , F-'!V$3))</f>
        <v>1.6859344894026941E-2</v>
      </c>
      <c r="W258" s="1" cm="1">
        <f t="array" ref="W258">[1]!table_weight[LongShots]*(('F+ , F-'!W$2-[1]!tbl_gk[[#This Row],[LongShots]])/('F+ , F-'!W$2-'F+ , F-'!W$3))</f>
        <v>7.271809864432606E-3</v>
      </c>
      <c r="X258" s="1" cm="1">
        <f t="array" ref="X258">[1]!table_weight[Aggression]*(('F+ , F-'!X$2-[1]!tbl_gk[[#This Row],[Aggression]])/('F+ , F-'!X$2-'F+ , F-'!X$3))</f>
        <v>1.3994523881959207E-2</v>
      </c>
      <c r="Y258" s="1" cm="1">
        <f t="array" ref="Y258">[1]!table_weight[Interceptions]*(('F+ , F-'!Y$2-[1]!tbl_gk[[#This Row],[Interceptions]])/('F+ , F-'!Y$2-'F+ , F-'!Y$3))</f>
        <v>1.5236173049287543E-2</v>
      </c>
      <c r="Z258" s="1" cm="1">
        <f t="array" ref="Z258">[1]!table_weight[Positioning]*(('F+ , F-'!Z$2-[1]!tbl_gk[[#This Row],[Positioning]])/('F+ , F-'!Z$2-'F+ , F-'!Z$3))</f>
        <v>1.0352229320893639E-3</v>
      </c>
      <c r="AA258" s="1" cm="1">
        <f t="array" ref="AA258">[1]!table_weight[Vision]*(('F+ , F-'!AA$2-[1]!tbl_gk[[#This Row],[Vision]])/('F+ , F-'!AA$2-'F+ , F-'!AA$3))</f>
        <v>1.5617077375519694E-2</v>
      </c>
      <c r="AB258" s="1" cm="1">
        <f t="array" ref="AB258">[1]!table_weight[Penalties]*(('F+ , F-'!AB$2-[1]!tbl_gk[[#This Row],[Penalties]])/('F+ , F-'!AB$2-'F+ , F-'!AB$3))</f>
        <v>2.3096780543674466E-3</v>
      </c>
      <c r="AC258" s="1" cm="1">
        <f t="array" ref="AC258">[1]!table_weight[Composure]*(('F+ , F-'!AC$2-[1]!tbl_gk[[#This Row],[Composure]])/('F+ , F-'!AC$2-'F+ , F-'!AC$3))</f>
        <v>2.2416857476822497E-3</v>
      </c>
      <c r="AD258" s="1" cm="1">
        <f t="array" ref="AD258">[1]!table_weight[Marking]*(('F+ , F-'!AD$2-[1]!tbl_gk[[#This Row],[Marking]])/('F+ , F-'!AD$2-'F+ , F-'!AD$3))</f>
        <v>1.2619860505470488E-2</v>
      </c>
      <c r="AE258" s="1" cm="1">
        <f t="array" ref="AE258">[1]!table_weight[StandingTackle]*(('F+ , F-'!AE$2-[1]!tbl_gk[[#This Row],[StandingTackle]])/('F+ , F-'!AE$2-'F+ , F-'!AE$3))</f>
        <v>2.2416857476822579E-3</v>
      </c>
      <c r="AF258" s="1" cm="1">
        <f t="array" ref="AF258">[1]!table_weight[SlidingTackle]*(('F+ , F-'!AF$2-[1]!tbl_gk[[#This Row],[SlidingTackle]])/('F+ , F-'!AF$2-'F+ , F-'!AF$3))</f>
        <v>1.4944571651215053E-3</v>
      </c>
      <c r="AG258" s="1" cm="1">
        <f t="array" ref="AG258">[1]!table_weight[GKDiving]*(('F+ , F-'!AG$2-[1]!tbl_gk[[#This Row],[GKDiving]])/('F+ , F-'!AG$2-'F+ , F-'!AG$3))</f>
        <v>3.2454238921001903E-2</v>
      </c>
      <c r="AH258" s="1" cm="1">
        <f t="array" ref="AH258">[1]!table_weight[GKHandling]*(('F+ , F-'!AH$2-[1]!tbl_gk[[#This Row],[GKHandling]])/('F+ , F-'!AH$2-'F+ , F-'!AH$3))</f>
        <v>3.9212444279837541E-2</v>
      </c>
      <c r="AI258" s="1" cm="1">
        <f t="array" ref="AI258">[1]!table_weight[GKKicking]*(('F+ , F-'!AI$2-[1]!tbl_gk[[#This Row],[GKKicking]])/('F+ , F-'!AI$2-'F+ , F-'!AI$3))</f>
        <v>1.6099787039853958E-2</v>
      </c>
      <c r="AJ258" s="1" cm="1">
        <f t="array" ref="AJ258">[1]!table_weight[GKPositioning]*(('F+ , F-'!AJ$2-[1]!tbl_gk[[#This Row],[GKPositioning]])/('F+ , F-'!AJ$2-'F+ , F-'!AJ$3))</f>
        <v>1.3875172591327129E-2</v>
      </c>
      <c r="AK258" s="1" cm="1">
        <f t="array" ref="AK258">[1]!table_weight[GKReflexes]*(('F+ , F-'!AK$2-[1]!tbl_gk[[#This Row],[GKReflexes]])/('F+ , F-'!AK$2-'F+ , F-'!AK$3))</f>
        <v>3.0973870128114096E-2</v>
      </c>
    </row>
    <row r="259" spans="1:37" x14ac:dyDescent="0.55000000000000004">
      <c r="A259" s="8">
        <f>[1]!tbl_gk[[#This Row],[ID]]</f>
        <v>193302</v>
      </c>
      <c r="B259" s="2" cm="1">
        <f t="array" ref="B259">[1]!table_weight[ValueEUR]*(('F+ , F-'!B$2-[1]!tbl_gk[[#This Row],[ValueEUR]])/('F+ , F-'!B$2-'F+ , F-'!B$3))</f>
        <v>1.1297129235428024E-4</v>
      </c>
      <c r="C259" s="2" cm="1">
        <f t="array" ref="C259">[1]!table_weight[WageEUR]*(('F+ , F-'!C$2-[1]!tbl_gk[[#This Row],[WageEUR]])/('F+ , F-'!C$2-'F+ , F-'!C$3))</f>
        <v>7.8241870618836313E-5</v>
      </c>
      <c r="D259" s="2" cm="1">
        <f t="array" ref="D259">[1]!table_weight[Crossing]*(('F+ , F-'!D$2-[1]!tbl_gk[[#This Row],[Crossing]])/('F+ , F-'!D$2-'F+ , F-'!D$3))</f>
        <v>3.5866971962916043E-2</v>
      </c>
      <c r="E259" s="2" cm="1">
        <f t="array" ref="E259">[1]!table_weight[Finishing]*(('F+ , F-'!E$2-[1]!tbl_gk[[#This Row],[Finishing]])/('F+ , F-'!E$2-'F+ , F-'!E$3))</f>
        <v>1.3975509583206414E-2</v>
      </c>
      <c r="F259" s="2" cm="1">
        <f t="array" ref="F259">[1]!table_weight[HeadingAccuracy]*(('F+ , F-'!F$2-[1]!tbl_gk[[#This Row],[HeadingAccuracy]])/('F+ , F-'!F$2-'F+ , F-'!F$3))</f>
        <v>1.1691929585950599E-2</v>
      </c>
      <c r="G259" s="2" cm="1">
        <f t="array" ref="G259">[1]!table_weight[ShortPassing]*(('F+ , F-'!G$2-[1]!tbl_gk[[#This Row],[ShortPassing]])/('F+ , F-'!G$2-'F+ , F-'!G$3))</f>
        <v>5.2034601718605494E-2</v>
      </c>
      <c r="H259" s="2" cm="1">
        <f t="array" ref="H259">[1]!table_weight[Volleys]*(('F+ , F-'!H$2-[1]!tbl_gk[[#This Row],[Volleys]])/('F+ , F-'!H$2-'F+ , F-'!H$3))</f>
        <v>1.6203489371833524E-3</v>
      </c>
      <c r="I259" s="2" cm="1">
        <f t="array" ref="I259">[1]!table_weight[Dribbling]*(('F+ , F-'!I$2-[1]!tbl_gk[[#This Row],[Dribbling]])/('F+ , F-'!I$2-'F+ , F-'!I$3))</f>
        <v>1.6623929766613008E-2</v>
      </c>
      <c r="J259" s="2" cm="1">
        <f t="array" ref="J259">[1]!table_weight[Curve]*(('F+ , F-'!J$2-[1]!tbl_gk[[#This Row],[Curve]])/('F+ , F-'!J$2-'F+ , F-'!J$3))</f>
        <v>9.8029273569279467E-3</v>
      </c>
      <c r="K259" s="2" cm="1">
        <f t="array" ref="K259">[1]!table_weight[FKAccuracy]*(('F+ , F-'!K$2-[1]!tbl_gk[[#This Row],[FKAccuracy]])/('F+ , F-'!K$2-'F+ , F-'!K$3))</f>
        <v>9.4310921813203358E-3</v>
      </c>
      <c r="L259" s="2" cm="1">
        <f t="array" ref="L259">[1]!table_weight[LongPassing]*(('F+ , F-'!L$2-[1]!tbl_gk[[#This Row],[LongPassing]])/('F+ , F-'!L$2-'F+ , F-'!L$3))</f>
        <v>2.3822660403335128E-2</v>
      </c>
      <c r="M259" s="2" cm="1">
        <f t="array" ref="M259">[1]!table_weight[BallControl]*(('F+ , F-'!M$2-[1]!tbl_gk[[#This Row],[BallControl]])/('F+ , F-'!M$2-'F+ , F-'!M$3))</f>
        <v>8.692250858359743E-3</v>
      </c>
      <c r="N259" s="2" cm="1">
        <f t="array" ref="N259">[1]!table_weight[Acceleration]*(('F+ , F-'!N$2-[1]!tbl_gk[[#This Row],[Acceleration]])/('F+ , F-'!N$2-'F+ , F-'!N$3))</f>
        <v>4.0587698419799877E-3</v>
      </c>
      <c r="O259" s="2" cm="1">
        <f t="array" ref="O259">[1]!table_weight[SprintSpeed]*(('F+ , F-'!O$2-[1]!tbl_gk[[#This Row],[SprintSpeed]])/('F+ , F-'!O$2-'F+ , F-'!O$3))</f>
        <v>3.6543961058716113E-3</v>
      </c>
      <c r="P259" s="2" cm="1">
        <f t="array" ref="P259">[1]!table_weight[Agility]*(('F+ , F-'!P$2-[1]!tbl_gk[[#This Row],[Agility]])/('F+ , F-'!P$2-'F+ , F-'!P$3))</f>
        <v>2.1061992464487069E-3</v>
      </c>
      <c r="Q259" s="2" cm="1">
        <f t="array" ref="Q259">[1]!table_weight[Reactions]*(('F+ , F-'!Q$2-[1]!tbl_gk[[#This Row],[Reactions]])/('F+ , F-'!Q$2-'F+ , F-'!Q$3))</f>
        <v>1.4437976002021271E-3</v>
      </c>
      <c r="R259" s="2" cm="1">
        <f t="array" ref="R259">[1]!table_weight[Balance]*(('F+ , F-'!R$2-[1]!tbl_gk[[#This Row],[Balance]])/('F+ , F-'!R$2-'F+ , F-'!R$3))</f>
        <v>1.6142751594096668E-3</v>
      </c>
      <c r="S259" s="2" cm="1">
        <f t="array" ref="S259">[1]!table_weight[ShotPower]*(('F+ , F-'!S$2-[1]!tbl_gk[[#This Row],[ShotPower]])/('F+ , F-'!S$2-'F+ , F-'!S$3))</f>
        <v>6.7523948741159906E-3</v>
      </c>
      <c r="T259" s="2" cm="1">
        <f t="array" ref="T259">[1]!table_weight[Jumping]*(('F+ , F-'!T$2-[1]!tbl_gk[[#This Row],[Jumping]])/('F+ , F-'!T$2-'F+ , F-'!T$3))</f>
        <v>2.8337438786225251E-3</v>
      </c>
      <c r="U259" s="2" cm="1">
        <f t="array" ref="U259">[1]!table_weight[Stamina]*(('F+ , F-'!U$2-[1]!tbl_gk[[#This Row],[Stamina]])/('F+ , F-'!U$2-'F+ , F-'!U$3))</f>
        <v>2.5761307987477501E-3</v>
      </c>
      <c r="V259" s="2" cm="1">
        <f t="array" ref="V259">[1]!table_weight[Strength]*(('F+ , F-'!V$2-[1]!tbl_gk[[#This Row],[Strength]])/('F+ , F-'!V$2-'F+ , F-'!V$3))</f>
        <v>1.5972010952236049E-2</v>
      </c>
      <c r="W259" s="2" cm="1">
        <f t="array" ref="W259">[1]!table_weight[LongShots]*(('F+ , F-'!W$2-[1]!tbl_gk[[#This Row],[LongShots]])/('F+ , F-'!W$2-'F+ , F-'!W$3))</f>
        <v>8.3106398450658349E-3</v>
      </c>
      <c r="X259" s="2" cm="1">
        <f t="array" ref="X259">[1]!table_weight[Aggression]*(('F+ , F-'!X$2-[1]!tbl_gk[[#This Row],[Aggression]])/('F+ , F-'!X$2-'F+ , F-'!X$3))</f>
        <v>4.2592029205962808E-3</v>
      </c>
      <c r="Y259" s="2" cm="1">
        <f t="array" ref="Y259">[1]!table_weight[Interceptions]*(('F+ , F-'!Y$2-[1]!tbl_gk[[#This Row],[Interceptions]])/('F+ , F-'!Y$2-'F+ , F-'!Y$3))</f>
        <v>1.6621279690131864E-2</v>
      </c>
      <c r="Z259" s="2" cm="1">
        <f t="array" ref="Z259">[1]!table_weight[Positioning]*(('F+ , F-'!Z$2-[1]!tbl_gk[[#This Row],[Positioning]])/('F+ , F-'!Z$2-'F+ , F-'!Z$3))</f>
        <v>1.0352229320893639E-3</v>
      </c>
      <c r="AA259" s="2" cm="1">
        <f t="array" ref="AA259">[1]!table_weight[Vision]*(('F+ , F-'!AA$2-[1]!tbl_gk[[#This Row],[Vision]])/('F+ , F-'!AA$2-'F+ , F-'!AA$3))</f>
        <v>3.4073623364770246E-2</v>
      </c>
      <c r="AB259" s="2" cm="1">
        <f t="array" ref="AB259">[1]!table_weight[Penalties]*(('F+ , F-'!AB$2-[1]!tbl_gk[[#This Row],[Penalties]])/('F+ , F-'!AB$2-'F+ , F-'!AB$3))</f>
        <v>2.3096780543674466E-3</v>
      </c>
      <c r="AC259" s="2" cm="1">
        <f t="array" ref="AC259">[1]!table_weight[Composure]*(('F+ , F-'!AC$2-[1]!tbl_gk[[#This Row],[Composure]])/('F+ , F-'!AC$2-'F+ , F-'!AC$3))</f>
        <v>1.0140959334753034E-3</v>
      </c>
      <c r="AD259" s="2" cm="1">
        <f t="array" ref="AD259">[1]!table_weight[Marking]*(('F+ , F-'!AD$2-[1]!tbl_gk[[#This Row],[Marking]])/('F+ , F-'!AD$2-'F+ , F-'!AD$3))</f>
        <v>2.8394686137308601E-2</v>
      </c>
      <c r="AE259" s="2" cm="1">
        <f t="array" ref="AE259">[1]!table_weight[StandingTackle]*(('F+ , F-'!AE$2-[1]!tbl_gk[[#This Row],[StandingTackle]])/('F+ , F-'!AE$2-'F+ , F-'!AE$3))</f>
        <v>3.1383600467551613E-2</v>
      </c>
      <c r="AF259" s="2" cm="1">
        <f t="array" ref="AF259">[1]!table_weight[SlidingTackle]*(('F+ , F-'!AF$2-[1]!tbl_gk[[#This Row],[SlidingTackle]])/('F+ , F-'!AF$2-'F+ , F-'!AF$3))</f>
        <v>1.0461200155850536E-2</v>
      </c>
      <c r="AG259" s="2" cm="1">
        <f t="array" ref="AG259">[1]!table_weight[GKDiving]*(('F+ , F-'!AG$2-[1]!tbl_gk[[#This Row],[GKDiving]])/('F+ , F-'!AG$2-'F+ , F-'!AG$3))</f>
        <v>4.0994828110739248E-2</v>
      </c>
      <c r="AH259" s="2" cm="1">
        <f t="array" ref="AH259">[1]!table_weight[GKHandling]*(('F+ , F-'!AH$2-[1]!tbl_gk[[#This Row],[GKHandling]])/('F+ , F-'!AH$2-'F+ , F-'!AH$3))</f>
        <v>4.8124363434346076E-2</v>
      </c>
      <c r="AI259" s="2" cm="1">
        <f t="array" ref="AI259">[1]!table_weight[GKKicking]*(('F+ , F-'!AI$2-[1]!tbl_gk[[#This Row],[GKKicking]])/('F+ , F-'!AI$2-'F+ , F-'!AI$3))</f>
        <v>3.1305141466382698E-2</v>
      </c>
      <c r="AJ259" s="2" cm="1">
        <f t="array" ref="AJ259">[1]!table_weight[GKPositioning]*(('F+ , F-'!AJ$2-[1]!tbl_gk[[#This Row],[GKPositioning]])/('F+ , F-'!AJ$2-'F+ , F-'!AJ$3))</f>
        <v>1.6397931244295699E-2</v>
      </c>
      <c r="AK259" s="2" cm="1">
        <f t="array" ref="AK259">[1]!table_weight[GKReflexes]*(('F+ , F-'!AK$2-[1]!tbl_gk[[#This Row],[GKReflexes]])/('F+ , F-'!AK$2-'F+ , F-'!AK$3))</f>
        <v>4.1905824290977896E-2</v>
      </c>
    </row>
    <row r="260" spans="1:37" x14ac:dyDescent="0.55000000000000004">
      <c r="A260" s="7">
        <f>[1]!tbl_gk[[#This Row],[ID]]</f>
        <v>193312</v>
      </c>
      <c r="B260" s="1" cm="1">
        <f t="array" ref="B260">[1]!table_weight[ValueEUR]*(('F+ , F-'!B$2-[1]!tbl_gk[[#This Row],[ValueEUR]])/('F+ , F-'!B$2-'F+ , F-'!B$3))</f>
        <v>1.0525467402406984E-4</v>
      </c>
      <c r="C260" s="1" cm="1">
        <f t="array" ref="C260">[1]!table_weight[WageEUR]*(('F+ , F-'!C$2-[1]!tbl_gk[[#This Row],[WageEUR]])/('F+ , F-'!C$2-'F+ , F-'!C$3))</f>
        <v>0</v>
      </c>
      <c r="D260" s="1" cm="1">
        <f t="array" ref="D260">[1]!table_weight[Crossing]*(('F+ , F-'!D$2-[1]!tbl_gk[[#This Row],[Crossing]])/('F+ , F-'!D$2-'F+ , F-'!D$3))</f>
        <v>3.81086577105983E-2</v>
      </c>
      <c r="E260" s="1" cm="1">
        <f t="array" ref="E260">[1]!table_weight[Finishing]*(('F+ , F-'!E$2-[1]!tbl_gk[[#This Row],[Finishing]])/('F+ , F-'!E$2-'F+ , F-'!E$3))</f>
        <v>1.4973760267721157E-2</v>
      </c>
      <c r="F260" s="1" cm="1">
        <f t="array" ref="F260">[1]!table_weight[HeadingAccuracy]*(('F+ , F-'!F$2-[1]!tbl_gk[[#This Row],[HeadingAccuracy]])/('F+ , F-'!F$2-'F+ , F-'!F$3))</f>
        <v>8.351378275679E-3</v>
      </c>
      <c r="G260" s="1" cm="1">
        <f t="array" ref="G260">[1]!table_weight[ShortPassing]*(('F+ , F-'!G$2-[1]!tbl_gk[[#This Row],[ShortPassing]])/('F+ , F-'!G$2-'F+ , F-'!G$3))</f>
        <v>5.484728289258417E-2</v>
      </c>
      <c r="H260" s="1" cm="1">
        <f t="array" ref="H260">[1]!table_weight[Volleys]*(('F+ , F-'!H$2-[1]!tbl_gk[[#This Row],[Volleys]])/('F+ , F-'!H$2-'F+ , F-'!H$3))</f>
        <v>1.7360881469821632E-3</v>
      </c>
      <c r="I260" s="1" cm="1">
        <f t="array" ref="I260">[1]!table_weight[Dribbling]*(('F+ , F-'!I$2-[1]!tbl_gk[[#This Row],[Dribbling]])/('F+ , F-'!I$2-'F+ , F-'!I$3))</f>
        <v>1.5646051545047536E-2</v>
      </c>
      <c r="J260" s="1" cm="1">
        <f t="array" ref="J260">[1]!table_weight[Curve]*(('F+ , F-'!J$2-[1]!tbl_gk[[#This Row],[Curve]])/('F+ , F-'!J$2-'F+ , F-'!J$3))</f>
        <v>9.295879390190295E-3</v>
      </c>
      <c r="K260" s="1" cm="1">
        <f t="array" ref="K260">[1]!table_weight[FKAccuracy]*(('F+ , F-'!K$2-[1]!tbl_gk[[#This Row],[FKAccuracy]])/('F+ , F-'!K$2-'F+ , F-'!K$3))</f>
        <v>9.5832065713416324E-3</v>
      </c>
      <c r="L260" s="1" cm="1">
        <f t="array" ref="L260">[1]!table_weight[LongPassing]*(('F+ , F-'!L$2-[1]!tbl_gk[[#This Row],[LongPassing]])/('F+ , F-'!L$2-'F+ , F-'!L$3))</f>
        <v>2.3281236303259328E-2</v>
      </c>
      <c r="M260" s="1" cm="1">
        <f t="array" ref="M260">[1]!table_weight[BallControl]*(('F+ , F-'!M$2-[1]!tbl_gk[[#This Row],[BallControl]])/('F+ , F-'!M$2-'F+ , F-'!M$3))</f>
        <v>1.1734538658785654E-2</v>
      </c>
      <c r="N260" s="1" cm="1">
        <f t="array" ref="N260">[1]!table_weight[Acceleration]*(('F+ , F-'!N$2-[1]!tbl_gk[[#This Row],[Acceleration]])/('F+ , F-'!N$2-'F+ , F-'!N$3))</f>
        <v>4.9607186957533181E-3</v>
      </c>
      <c r="O260" s="1" cm="1">
        <f t="array" ref="O260">[1]!table_weight[SprintSpeed]*(('F+ , F-'!O$2-[1]!tbl_gk[[#This Row],[SprintSpeed]])/('F+ , F-'!O$2-'F+ , F-'!O$3))</f>
        <v>6.7465774262245133E-3</v>
      </c>
      <c r="P260" s="1" cm="1">
        <f t="array" ref="P260">[1]!table_weight[Agility]*(('F+ , F-'!P$2-[1]!tbl_gk[[#This Row],[Agility]])/('F+ , F-'!P$2-'F+ , F-'!P$3))</f>
        <v>5.85055346235752E-4</v>
      </c>
      <c r="Q260" s="1" cm="1">
        <f t="array" ref="Q260">[1]!table_weight[Reactions]*(('F+ , F-'!Q$2-[1]!tbl_gk[[#This Row],[Reactions]])/('F+ , F-'!Q$2-'F+ , F-'!Q$3))</f>
        <v>1.2375408001732517E-3</v>
      </c>
      <c r="R260" s="1" cm="1">
        <f t="array" ref="R260">[1]!table_weight[Balance]*(('F+ , F-'!R$2-[1]!tbl_gk[[#This Row],[Balance]])/('F+ , F-'!R$2-'F+ , F-'!R$3))</f>
        <v>8.0713757970483338E-4</v>
      </c>
      <c r="S260" s="1" cm="1">
        <f t="array" ref="S260">[1]!table_weight[ShotPower]*(('F+ , F-'!S$2-[1]!tbl_gk[[#This Row],[ShotPower]])/('F+ , F-'!S$2-'F+ , F-'!S$3))</f>
        <v>5.9732723886410689E-3</v>
      </c>
      <c r="T260" s="1" cm="1">
        <f t="array" ref="T260">[1]!table_weight[Jumping]*(('F+ , F-'!T$2-[1]!tbl_gk[[#This Row],[Jumping]])/('F+ , F-'!T$2-'F+ , F-'!T$3))</f>
        <v>1.459807452623725E-3</v>
      </c>
      <c r="U260" s="1" cm="1">
        <f t="array" ref="U260">[1]!table_weight[Stamina]*(('F+ , F-'!U$2-[1]!tbl_gk[[#This Row],[Stamina]])/('F+ , F-'!U$2-'F+ , F-'!U$3))</f>
        <v>6.0109718637447497E-3</v>
      </c>
      <c r="V260" s="1" cm="1">
        <f t="array" ref="V260">[1]!table_weight[Strength]*(('F+ , F-'!V$2-[1]!tbl_gk[[#This Row],[Strength]])/('F+ , F-'!V$2-'F+ , F-'!V$3))</f>
        <v>2.7507352195517646E-2</v>
      </c>
      <c r="W260" s="1" cm="1">
        <f t="array" ref="W260">[1]!table_weight[LongShots]*(('F+ , F-'!W$2-[1]!tbl_gk[[#This Row],[LongShots]])/('F+ , F-'!W$2-'F+ , F-'!W$3))</f>
        <v>8.3106398450658349E-3</v>
      </c>
      <c r="X260" s="1" cm="1">
        <f t="array" ref="X260">[1]!table_weight[Aggression]*(('F+ , F-'!X$2-[1]!tbl_gk[[#This Row],[Aggression]])/('F+ , F-'!X$2-'F+ , F-'!X$3))</f>
        <v>1.0952236081533291E-2</v>
      </c>
      <c r="Y260" s="1" cm="1">
        <f t="array" ref="Y260">[1]!table_weight[Interceptions]*(('F+ , F-'!Y$2-[1]!tbl_gk[[#This Row],[Interceptions]])/('F+ , F-'!Y$2-'F+ , F-'!Y$3))</f>
        <v>1.8006386330976187E-2</v>
      </c>
      <c r="Z260" s="1" cm="1">
        <f t="array" ref="Z260">[1]!table_weight[Positioning]*(('F+ , F-'!Z$2-[1]!tbl_gk[[#This Row],[Positioning]])/('F+ , F-'!Z$2-'F+ , F-'!Z$3))</f>
        <v>1.0352229320893639E-3</v>
      </c>
      <c r="AA260" s="1" cm="1">
        <f t="array" ref="AA260">[1]!table_weight[Vision]*(('F+ , F-'!AA$2-[1]!tbl_gk[[#This Row],[Vision]])/('F+ , F-'!AA$2-'F+ , F-'!AA$3))</f>
        <v>1.7036811682385123E-2</v>
      </c>
      <c r="AB260" s="1" cm="1">
        <f t="array" ref="AB260">[1]!table_weight[Penalties]*(('F+ , F-'!AB$2-[1]!tbl_gk[[#This Row],[Penalties]])/('F+ , F-'!AB$2-'F+ , F-'!AB$3))</f>
        <v>2.2705309687002014E-3</v>
      </c>
      <c r="AC260" s="1" cm="1">
        <f t="array" ref="AC260">[1]!table_weight[Composure]*(('F+ , F-'!AC$2-[1]!tbl_gk[[#This Row],[Composure]])/('F+ , F-'!AC$2-'F+ , F-'!AC$3))</f>
        <v>3.7361429128037491E-4</v>
      </c>
      <c r="AD260" s="1" cm="1">
        <f t="array" ref="AD260">[1]!table_weight[Marking]*(('F+ , F-'!AD$2-[1]!tbl_gk[[#This Row],[Marking]])/('F+ , F-'!AD$2-'F+ , F-'!AD$3))</f>
        <v>1.1042377942286678E-2</v>
      </c>
      <c r="AE260" s="1" cm="1">
        <f t="array" ref="AE260">[1]!table_weight[StandingTackle]*(('F+ , F-'!AE$2-[1]!tbl_gk[[#This Row],[StandingTackle]])/('F+ , F-'!AE$2-'F+ , F-'!AE$3))</f>
        <v>2.017517172914032E-2</v>
      </c>
      <c r="AF260" s="1" cm="1">
        <f t="array" ref="AF260">[1]!table_weight[SlidingTackle]*(('F+ , F-'!AF$2-[1]!tbl_gk[[#This Row],[SlidingTackle]])/('F+ , F-'!AF$2-'F+ , F-'!AF$3))</f>
        <v>9.7139715732897855E-3</v>
      </c>
      <c r="AG260" s="1" cm="1">
        <f t="array" ref="AG260">[1]!table_weight[GKDiving]*(('F+ , F-'!AG$2-[1]!tbl_gk[[#This Row],[GKDiving]])/('F+ , F-'!AG$2-'F+ , F-'!AG$3))</f>
        <v>4.0994828110739248E-2</v>
      </c>
      <c r="AH260" s="1" cm="1">
        <f t="array" ref="AH260">[1]!table_weight[GKHandling]*(('F+ , F-'!AH$2-[1]!tbl_gk[[#This Row],[GKHandling]])/('F+ , F-'!AH$2-'F+ , F-'!AH$3))</f>
        <v>5.168913109614949E-2</v>
      </c>
      <c r="AI260" s="1" cm="1">
        <f t="array" ref="AI260">[1]!table_weight[GKKicking]*(('F+ , F-'!AI$2-[1]!tbl_gk[[#This Row],[GKKicking]])/('F+ , F-'!AI$2-'F+ , F-'!AI$3))</f>
        <v>2.6832978399756596E-2</v>
      </c>
      <c r="AJ260" s="1" cm="1">
        <f t="array" ref="AJ260">[1]!table_weight[GKPositioning]*(('F+ , F-'!AJ$2-[1]!tbl_gk[[#This Row],[GKPositioning]])/('F+ , F-'!AJ$2-'F+ , F-'!AJ$3))</f>
        <v>1.7659310570779983E-2</v>
      </c>
      <c r="AK260" s="1" cm="1">
        <f t="array" ref="AK260">[1]!table_weight[GKReflexes]*(('F+ , F-'!AK$2-[1]!tbl_gk[[#This Row],[GKReflexes]])/('F+ , F-'!AK$2-'F+ , F-'!AK$3))</f>
        <v>4.1905824290977896E-2</v>
      </c>
    </row>
    <row r="261" spans="1:37" x14ac:dyDescent="0.55000000000000004">
      <c r="A261" s="8">
        <f>[1]!tbl_gk[[#This Row],[ID]]</f>
        <v>193314</v>
      </c>
      <c r="B261" s="2" cm="1">
        <f t="array" ref="B261">[1]!table_weight[ValueEUR]*(('F+ , F-'!B$2-[1]!tbl_gk[[#This Row],[ValueEUR]])/('F+ , F-'!B$2-'F+ , F-'!B$3))</f>
        <v>1.6948780500474119E-3</v>
      </c>
      <c r="C261" s="2" cm="1">
        <f t="array" ref="C261">[1]!table_weight[WageEUR]*(('F+ , F-'!C$2-[1]!tbl_gk[[#This Row],[WageEUR]])/('F+ , F-'!C$2-'F+ , F-'!C$3))</f>
        <v>3.2079166953722892E-3</v>
      </c>
      <c r="D261" s="2" cm="1">
        <f t="array" ref="D261">[1]!table_weight[Crossing]*(('F+ , F-'!D$2-[1]!tbl_gk[[#This Row],[Crossing]])/('F+ , F-'!D$2-'F+ , F-'!D$3))</f>
        <v>1.5691800233775768E-2</v>
      </c>
      <c r="E261" s="2" cm="1">
        <f t="array" ref="E261">[1]!table_weight[Finishing]*(('F+ , F-'!E$2-[1]!tbl_gk[[#This Row],[Finishing]])/('F+ , F-'!E$2-'F+ , F-'!E$3))</f>
        <v>1.4973760267721157E-2</v>
      </c>
      <c r="F261" s="2" cm="1">
        <f t="array" ref="F261">[1]!table_weight[HeadingAccuracy]*(('F+ , F-'!F$2-[1]!tbl_gk[[#This Row],[HeadingAccuracy]])/('F+ , F-'!F$2-'F+ , F-'!F$3))</f>
        <v>7.9338093618950504E-3</v>
      </c>
      <c r="G261" s="2" cm="1">
        <f t="array" ref="G261">[1]!table_weight[ShortPassing]*(('F+ , F-'!G$2-[1]!tbl_gk[[#This Row],[ShortPassing]])/('F+ , F-'!G$2-'F+ , F-'!G$3))</f>
        <v>3.5158514674733445E-2</v>
      </c>
      <c r="H261" s="2" cm="1">
        <f t="array" ref="H261">[1]!table_weight[Volleys]*(('F+ , F-'!H$2-[1]!tbl_gk[[#This Row],[Volleys]])/('F+ , F-'!H$2-'F+ , F-'!H$3))</f>
        <v>1.2731313077869197E-3</v>
      </c>
      <c r="I261" s="2" cm="1">
        <f t="array" ref="I261">[1]!table_weight[Dribbling]*(('F+ , F-'!I$2-[1]!tbl_gk[[#This Row],[Dribbling]])/('F+ , F-'!I$2-'F+ , F-'!I$3))</f>
        <v>8.8009039940892403E-3</v>
      </c>
      <c r="J261" s="2" cm="1">
        <f t="array" ref="J261">[1]!table_weight[Curve]*(('F+ , F-'!J$2-[1]!tbl_gk[[#This Row],[Curve]])/('F+ , F-'!J$2-'F+ , F-'!J$3))</f>
        <v>5.9155596119392787E-3</v>
      </c>
      <c r="K261" s="2" cm="1">
        <f t="array" ref="K261">[1]!table_weight[FKAccuracy]*(('F+ , F-'!K$2-[1]!tbl_gk[[#This Row],[FKAccuracy]])/('F+ , F-'!K$2-'F+ , F-'!K$3))</f>
        <v>9.1268634012777444E-3</v>
      </c>
      <c r="L261" s="2" cm="1">
        <f t="array" ref="L261">[1]!table_weight[LongPassing]*(('F+ , F-'!L$2-[1]!tbl_gk[[#This Row],[LongPassing]])/('F+ , F-'!L$2-'F+ , F-'!L$3))</f>
        <v>1.7866995302501344E-2</v>
      </c>
      <c r="M261" s="2" cm="1">
        <f t="array" ref="M261">[1]!table_weight[BallControl]*(('F+ , F-'!M$2-[1]!tbl_gk[[#This Row],[BallControl]])/('F+ , F-'!M$2-'F+ , F-'!M$3))</f>
        <v>1.4342213916293577E-2</v>
      </c>
      <c r="N261" s="2" cm="1">
        <f t="array" ref="N261">[1]!table_weight[Acceleration]*(('F+ , F-'!N$2-[1]!tbl_gk[[#This Row],[Acceleration]])/('F+ , F-'!N$2-'F+ , F-'!N$3))</f>
        <v>1.5784104941033285E-3</v>
      </c>
      <c r="O261" s="2" cm="1">
        <f t="array" ref="O261">[1]!table_weight[SprintSpeed]*(('F+ , F-'!O$2-[1]!tbl_gk[[#This Row],[SprintSpeed]])/('F+ , F-'!O$2-'F+ , F-'!O$3))</f>
        <v>3.3732887131122566E-3</v>
      </c>
      <c r="P261" s="2" cm="1">
        <f t="array" ref="P261">[1]!table_weight[Agility]*(('F+ , F-'!P$2-[1]!tbl_gk[[#This Row],[Agility]])/('F+ , F-'!P$2-'F+ , F-'!P$3))</f>
        <v>1.8721771079544065E-3</v>
      </c>
      <c r="Q261" s="2" cm="1">
        <f t="array" ref="Q261">[1]!table_weight[Reactions]*(('F+ , F-'!Q$2-[1]!tbl_gk[[#This Row],[Reactions]])/('F+ , F-'!Q$2-'F+ , F-'!Q$3))</f>
        <v>6.7033460009384459E-4</v>
      </c>
      <c r="R261" s="2" cm="1">
        <f t="array" ref="R261">[1]!table_weight[Balance]*(('F+ , F-'!R$2-[1]!tbl_gk[[#This Row],[Balance]])/('F+ , F-'!R$2-'F+ , F-'!R$3))</f>
        <v>1.3038376287539614E-3</v>
      </c>
      <c r="S261" s="2" cm="1">
        <f t="array" ref="S261">[1]!table_weight[ShotPower]*(('F+ , F-'!S$2-[1]!tbl_gk[[#This Row],[ShotPower]])/('F+ , F-'!S$2-'F+ , F-'!S$3))</f>
        <v>5.1941499031661464E-3</v>
      </c>
      <c r="T261" s="2" cm="1">
        <f t="array" ref="T261">[1]!table_weight[Jumping]*(('F+ , F-'!T$2-[1]!tbl_gk[[#This Row],[Jumping]])/('F+ , F-'!T$2-'F+ , F-'!T$3))</f>
        <v>8.5871026624925013E-4</v>
      </c>
      <c r="U261" s="2" cm="1">
        <f t="array" ref="U261">[1]!table_weight[Stamina]*(('F+ , F-'!U$2-[1]!tbl_gk[[#This Row],[Stamina]])/('F+ , F-'!U$2-'F+ , F-'!U$3))</f>
        <v>2.5761307987477501E-3</v>
      </c>
      <c r="V261" s="2" cm="1">
        <f t="array" ref="V261">[1]!table_weight[Strength]*(('F+ , F-'!V$2-[1]!tbl_gk[[#This Row],[Strength]])/('F+ , F-'!V$2-'F+ , F-'!V$3))</f>
        <v>3.2831355846262997E-2</v>
      </c>
      <c r="W261" s="2" cm="1">
        <f t="array" ref="W261">[1]!table_weight[LongShots]*(('F+ , F-'!W$2-[1]!tbl_gk[[#This Row],[LongShots]])/('F+ , F-'!W$2-'F+ , F-'!W$3))</f>
        <v>8.570347340224143E-3</v>
      </c>
      <c r="X261" s="2" cm="1">
        <f t="array" ref="X261">[1]!table_weight[Aggression]*(('F+ , F-'!X$2-[1]!tbl_gk[[#This Row],[Aggression]])/('F+ , F-'!X$2-'F+ , F-'!X$3))</f>
        <v>1.8253726802555489E-2</v>
      </c>
      <c r="Y261" s="2" cm="1">
        <f t="array" ref="Y261">[1]!table_weight[Interceptions]*(('F+ , F-'!Y$2-[1]!tbl_gk[[#This Row],[Interceptions]])/('F+ , F-'!Y$2-'F+ , F-'!Y$3))</f>
        <v>1.3851066408443219E-2</v>
      </c>
      <c r="Z261" s="2" cm="1">
        <f t="array" ref="Z261">[1]!table_weight[Positioning]*(('F+ , F-'!Z$2-[1]!tbl_gk[[#This Row],[Positioning]])/('F+ , F-'!Z$2-'F+ , F-'!Z$3))</f>
        <v>7.394449514924029E-4</v>
      </c>
      <c r="AA261" s="2" cm="1">
        <f t="array" ref="AA261">[1]!table_weight[Vision]*(('F+ , F-'!AA$2-[1]!tbl_gk[[#This Row],[Vision]])/('F+ , F-'!AA$2-'F+ , F-'!AA$3))</f>
        <v>1.5617077375519694E-2</v>
      </c>
      <c r="AB261" s="2" cm="1">
        <f t="array" ref="AB261">[1]!table_weight[Penalties]*(('F+ , F-'!AB$2-[1]!tbl_gk[[#This Row],[Penalties]])/('F+ , F-'!AB$2-'F+ , F-'!AB$3))</f>
        <v>1.9573542833622431E-3</v>
      </c>
      <c r="AC261" s="2" cm="1">
        <f t="array" ref="AC261">[1]!table_weight[Composure]*(('F+ , F-'!AC$2-[1]!tbl_gk[[#This Row],[Composure]])/('F+ , F-'!AC$2-'F+ , F-'!AC$3))</f>
        <v>8.0060205274366054E-4</v>
      </c>
      <c r="AD261" s="2" cm="1">
        <f t="array" ref="AD261">[1]!table_weight[Marking]*(('F+ , F-'!AD$2-[1]!tbl_gk[[#This Row],[Marking]])/('F+ , F-'!AD$2-'F+ , F-'!AD$3))</f>
        <v>2.5239721010940977E-2</v>
      </c>
      <c r="AE261" s="2" cm="1">
        <f t="array" ref="AE261">[1]!table_weight[StandingTackle]*(('F+ , F-'!AE$2-[1]!tbl_gk[[#This Row],[StandingTackle]])/('F+ , F-'!AE$2-'F+ , F-'!AE$3))</f>
        <v>2.6900228972187096E-2</v>
      </c>
      <c r="AF261" s="2" cm="1">
        <f t="array" ref="AF261">[1]!table_weight[SlidingTackle]*(('F+ , F-'!AF$2-[1]!tbl_gk[[#This Row],[SlidingTackle]])/('F+ , F-'!AF$2-'F+ , F-'!AF$3))</f>
        <v>9.7139715732897855E-3</v>
      </c>
      <c r="AG261" s="2" cm="1">
        <f t="array" ref="AG261">[1]!table_weight[GKDiving]*(('F+ , F-'!AG$2-[1]!tbl_gk[[#This Row],[GKDiving]])/('F+ , F-'!AG$2-'F+ , F-'!AG$3))</f>
        <v>2.0497414055369624E-2</v>
      </c>
      <c r="AH261" s="2" cm="1">
        <f t="array" ref="AH261">[1]!table_weight[GKHandling]*(('F+ , F-'!AH$2-[1]!tbl_gk[[#This Row],[GKHandling]])/('F+ , F-'!AH$2-'F+ , F-'!AH$3))</f>
        <v>2.8518141294427302E-2</v>
      </c>
      <c r="AI261" s="2" cm="1">
        <f t="array" ref="AI261">[1]!table_weight[GKKicking]*(('F+ , F-'!AI$2-[1]!tbl_gk[[#This Row],[GKKicking]])/('F+ , F-'!AI$2-'F+ , F-'!AI$3))</f>
        <v>2.414968055978094E-2</v>
      </c>
      <c r="AJ261" s="2" cm="1">
        <f t="array" ref="AJ261">[1]!table_weight[GKPositioning]*(('F+ , F-'!AJ$2-[1]!tbl_gk[[#This Row],[GKPositioning]])/('F+ , F-'!AJ$2-'F+ , F-'!AJ$3))</f>
        <v>9.4603449486321337E-3</v>
      </c>
      <c r="AK261" s="2" cm="1">
        <f t="array" ref="AK261">[1]!table_weight[GKReflexes]*(('F+ , F-'!AK$2-[1]!tbl_gk[[#This Row],[GKReflexes]])/('F+ , F-'!AK$2-'F+ , F-'!AK$3))</f>
        <v>1.8219923604772998E-2</v>
      </c>
    </row>
    <row r="262" spans="1:37" x14ac:dyDescent="0.55000000000000004">
      <c r="A262" s="7">
        <f>[1]!tbl_gk[[#This Row],[ID]]</f>
        <v>193336</v>
      </c>
      <c r="B262" s="1" cm="1">
        <f t="array" ref="B262">[1]!table_weight[ValueEUR]*(('F+ , F-'!B$2-[1]!tbl_gk[[#This Row],[ValueEUR]])/('F+ , F-'!B$2-'F+ , F-'!B$3))</f>
        <v>2.4415380396785701E-4</v>
      </c>
      <c r="C262" s="1" cm="1">
        <f t="array" ref="C262">[1]!table_weight[WageEUR]*(('F+ , F-'!C$2-[1]!tbl_gk[[#This Row],[WageEUR]])/('F+ , F-'!C$2-'F+ , F-'!C$3))</f>
        <v>7.8241870618836323E-6</v>
      </c>
      <c r="D262" s="1" cm="1">
        <f t="array" ref="D262">[1]!table_weight[Crossing]*(('F+ , F-'!D$2-[1]!tbl_gk[[#This Row],[Crossing]])/('F+ , F-'!D$2-'F+ , F-'!D$3))</f>
        <v>3.6987814836757178E-2</v>
      </c>
      <c r="E262" s="1" cm="1">
        <f t="array" ref="E262">[1]!table_weight[Finishing]*(('F+ , F-'!E$2-[1]!tbl_gk[[#This Row],[Finishing]])/('F+ , F-'!E$2-'F+ , F-'!E$3))</f>
        <v>1.6970261636750646E-2</v>
      </c>
      <c r="F262" s="1" cm="1">
        <f t="array" ref="F262">[1]!table_weight[HeadingAccuracy]*(('F+ , F-'!F$2-[1]!tbl_gk[[#This Row],[HeadingAccuracy]])/('F+ , F-'!F$2-'F+ , F-'!F$3))</f>
        <v>1.08567917583827E-2</v>
      </c>
      <c r="G262" s="1" cm="1">
        <f t="array" ref="G262">[1]!table_weight[ShortPassing]*(('F+ , F-'!G$2-[1]!tbl_gk[[#This Row],[ShortPassing]])/('F+ , F-'!G$2-'F+ , F-'!G$3))</f>
        <v>5.484728289258417E-2</v>
      </c>
      <c r="H262" s="1" cm="1">
        <f t="array" ref="H262">[1]!table_weight[Volleys]*(('F+ , F-'!H$2-[1]!tbl_gk[[#This Row],[Volleys]])/('F+ , F-'!H$2-'F+ , F-'!H$3))</f>
        <v>1.851827356780974E-3</v>
      </c>
      <c r="I262" s="1" cm="1">
        <f t="array" ref="I262">[1]!table_weight[Dribbling]*(('F+ , F-'!I$2-[1]!tbl_gk[[#This Row],[Dribbling]])/('F+ , F-'!I$2-'F+ , F-'!I$3))</f>
        <v>1.7601807988178481E-2</v>
      </c>
      <c r="J262" s="1" cm="1">
        <f t="array" ref="J262">[1]!table_weight[Curve]*(('F+ , F-'!J$2-[1]!tbl_gk[[#This Row],[Curve]])/('F+ , F-'!J$2-'F+ , F-'!J$3))</f>
        <v>9.6339113680153961E-3</v>
      </c>
      <c r="K262" s="1" cm="1">
        <f t="array" ref="K262">[1]!table_weight[FKAccuracy]*(('F+ , F-'!K$2-[1]!tbl_gk[[#This Row],[FKAccuracy]])/('F+ , F-'!K$2-'F+ , F-'!K$3))</f>
        <v>9.2789777912990392E-3</v>
      </c>
      <c r="L262" s="1" cm="1">
        <f t="array" ref="L262">[1]!table_weight[LongPassing]*(('F+ , F-'!L$2-[1]!tbl_gk[[#This Row],[LongPassing]])/('F+ , F-'!L$2-'F+ , F-'!L$3))</f>
        <v>2.1656964003031933E-2</v>
      </c>
      <c r="M262" s="1" cm="1">
        <f t="array" ref="M262">[1]!table_weight[BallControl]*(('F+ , F-'!M$2-[1]!tbl_gk[[#This Row],[BallControl]])/('F+ , F-'!M$2-'F+ , F-'!M$3))</f>
        <v>1.1299926115867666E-2</v>
      </c>
      <c r="N262" s="1" cm="1">
        <f t="array" ref="N262">[1]!table_weight[Acceleration]*(('F+ , F-'!N$2-[1]!tbl_gk[[#This Row],[Acceleration]])/('F+ , F-'!N$2-'F+ , F-'!N$3))</f>
        <v>2.7058465613199914E-3</v>
      </c>
      <c r="O262" s="1" cm="1">
        <f t="array" ref="O262">[1]!table_weight[SprintSpeed]*(('F+ , F-'!O$2-[1]!tbl_gk[[#This Row],[SprintSpeed]])/('F+ , F-'!O$2-'F+ , F-'!O$3))</f>
        <v>6.1843626407058041E-3</v>
      </c>
      <c r="P262" s="1" cm="1">
        <f t="array" ref="P262">[1]!table_weight[Agility]*(('F+ , F-'!P$2-[1]!tbl_gk[[#This Row],[Agility]])/('F+ , F-'!P$2-'F+ , F-'!P$3))</f>
        <v>1.7551660387072558E-3</v>
      </c>
      <c r="Q262" s="1" cm="1">
        <f t="array" ref="Q262">[1]!table_weight[Reactions]*(('F+ , F-'!Q$2-[1]!tbl_gk[[#This Row],[Reactions]])/('F+ , F-'!Q$2-'F+ , F-'!Q$3))</f>
        <v>1.1859766001660328E-3</v>
      </c>
      <c r="R262" s="1" cm="1">
        <f t="array" ref="R262">[1]!table_weight[Balance]*(('F+ , F-'!R$2-[1]!tbl_gk[[#This Row],[Balance]])/('F+ , F-'!R$2-'F+ , F-'!R$3))</f>
        <v>2.359325232983359E-3</v>
      </c>
      <c r="S262" s="1" cm="1">
        <f t="array" ref="S262">[1]!table_weight[ShotPower]*(('F+ , F-'!S$2-[1]!tbl_gk[[#This Row],[ShotPower]])/('F+ , F-'!S$2-'F+ , F-'!S$3))</f>
        <v>5.4538573983244545E-3</v>
      </c>
      <c r="T262" s="1" cm="1">
        <f t="array" ref="T262">[1]!table_weight[Jumping]*(('F+ , F-'!T$2-[1]!tbl_gk[[#This Row],[Jumping]])/('F+ , F-'!T$2-'F+ , F-'!T$3))</f>
        <v>9.4458129287417522E-4</v>
      </c>
      <c r="U262" s="1" cm="1">
        <f t="array" ref="U262">[1]!table_weight[Stamina]*(('F+ , F-'!U$2-[1]!tbl_gk[[#This Row],[Stamina]])/('F+ , F-'!U$2-'F+ , F-'!U$3))</f>
        <v>2.1467756656231247E-2</v>
      </c>
      <c r="V262" s="1" cm="1">
        <f t="array" ref="V262">[1]!table_weight[Strength]*(('F+ , F-'!V$2-[1]!tbl_gk[[#This Row],[Strength]])/('F+ , F-'!V$2-'F+ , F-'!V$3))</f>
        <v>2.3070682486563184E-2</v>
      </c>
      <c r="W262" s="1" cm="1">
        <f t="array" ref="W262">[1]!table_weight[LongShots]*(('F+ , F-'!W$2-[1]!tbl_gk[[#This Row],[LongShots]])/('F+ , F-'!W$2-'F+ , F-'!W$3))</f>
        <v>7.5315173595909123E-3</v>
      </c>
      <c r="X262" s="1" cm="1">
        <f t="array" ref="X262">[1]!table_weight[Aggression]*(('F+ , F-'!X$2-[1]!tbl_gk[[#This Row],[Aggression]])/('F+ , F-'!X$2-'F+ , F-'!X$3))</f>
        <v>1.2169151201703659E-2</v>
      </c>
      <c r="Y262" s="1" cm="1">
        <f t="array" ref="Y262">[1]!table_weight[Interceptions]*(('F+ , F-'!Y$2-[1]!tbl_gk[[#This Row],[Interceptions]])/('F+ , F-'!Y$2-'F+ , F-'!Y$3))</f>
        <v>1.5928726369709705E-2</v>
      </c>
      <c r="Z262" s="1" cm="1">
        <f t="array" ref="Z262">[1]!table_weight[Positioning]*(('F+ , F-'!Z$2-[1]!tbl_gk[[#This Row],[Positioning]])/('F+ , F-'!Z$2-'F+ , F-'!Z$3))</f>
        <v>1.3310009126863251E-3</v>
      </c>
      <c r="AA262" s="1" cm="1">
        <f t="array" ref="AA262">[1]!table_weight[Vision]*(('F+ , F-'!AA$2-[1]!tbl_gk[[#This Row],[Vision]])/('F+ , F-'!AA$2-'F+ , F-'!AA$3))</f>
        <v>3.3363756211337532E-2</v>
      </c>
      <c r="AB262" s="1" cm="1">
        <f t="array" ref="AB262">[1]!table_weight[Penalties]*(('F+ , F-'!AB$2-[1]!tbl_gk[[#This Row],[Penalties]])/('F+ , F-'!AB$2-'F+ , F-'!AB$3))</f>
        <v>1.9965013690294879E-3</v>
      </c>
      <c r="AC262" s="1" cm="1">
        <f t="array" ref="AC262">[1]!table_weight[Composure]*(('F+ , F-'!AC$2-[1]!tbl_gk[[#This Row],[Composure]])/('F+ , F-'!AC$2-'F+ , F-'!AC$3))</f>
        <v>0</v>
      </c>
      <c r="AD262" s="1" cm="1">
        <f t="array" ref="AD262">[1]!table_weight[Marking]*(('F+ , F-'!AD$2-[1]!tbl_gk[[#This Row],[Marking]])/('F+ , F-'!AD$2-'F+ , F-'!AD$3))</f>
        <v>1.7352308195021923E-2</v>
      </c>
      <c r="AE262" s="1" cm="1">
        <f t="array" ref="AE262">[1]!table_weight[StandingTackle]*(('F+ , F-'!AE$2-[1]!tbl_gk[[#This Row],[StandingTackle]])/('F+ , F-'!AE$2-'F+ , F-'!AE$3))</f>
        <v>3.362528621523387E-2</v>
      </c>
      <c r="AF262" s="1" cm="1">
        <f t="array" ref="AF262">[1]!table_weight[SlidingTackle]*(('F+ , F-'!AF$2-[1]!tbl_gk[[#This Row],[SlidingTackle]])/('F+ , F-'!AF$2-'F+ , F-'!AF$3))</f>
        <v>1.0461200155850536E-2</v>
      </c>
      <c r="AG262" s="1" cm="1">
        <f t="array" ref="AG262">[1]!table_weight[GKDiving]*(('F+ , F-'!AG$2-[1]!tbl_gk[[#This Row],[GKDiving]])/('F+ , F-'!AG$2-'F+ , F-'!AG$3))</f>
        <v>3.4162356758949373E-2</v>
      </c>
      <c r="AH262" s="1" cm="1">
        <f t="array" ref="AH262">[1]!table_weight[GKHandling]*(('F+ , F-'!AH$2-[1]!tbl_gk[[#This Row],[GKHandling]])/('F+ , F-'!AH$2-'F+ , F-'!AH$3))</f>
        <v>3.7430060448935834E-2</v>
      </c>
      <c r="AI262" s="1" cm="1">
        <f t="array" ref="AI262">[1]!table_weight[GKKicking]*(('F+ , F-'!AI$2-[1]!tbl_gk[[#This Row],[GKKicking]])/('F+ , F-'!AI$2-'F+ , F-'!AI$3))</f>
        <v>2.5044113173106158E-2</v>
      </c>
      <c r="AJ262" s="1" cm="1">
        <f t="array" ref="AJ262">[1]!table_weight[GKPositioning]*(('F+ , F-'!AJ$2-[1]!tbl_gk[[#This Row],[GKPositioning]])/('F+ , F-'!AJ$2-'F+ , F-'!AJ$3))</f>
        <v>1.3875172591327129E-2</v>
      </c>
      <c r="AK262" s="1" cm="1">
        <f t="array" ref="AK262">[1]!table_weight[GKReflexes]*(('F+ , F-'!AK$2-[1]!tbl_gk[[#This Row],[GKReflexes]])/('F+ , F-'!AK$2-'F+ , F-'!AK$3))</f>
        <v>3.4617854849068701E-2</v>
      </c>
    </row>
    <row r="263" spans="1:37" x14ac:dyDescent="0.55000000000000004">
      <c r="A263" s="8">
        <f>[1]!tbl_gk[[#This Row],[ID]]</f>
        <v>193359</v>
      </c>
      <c r="B263" s="2" cm="1">
        <f t="array" ref="B263">[1]!table_weight[ValueEUR]*(('F+ , F-'!B$2-[1]!tbl_gk[[#This Row],[ValueEUR]])/('F+ , F-'!B$2-'F+ , F-'!B$3))</f>
        <v>1.8242085732617382E-4</v>
      </c>
      <c r="C263" s="2" cm="1">
        <f t="array" ref="C263">[1]!table_weight[WageEUR]*(('F+ , F-'!C$2-[1]!tbl_gk[[#This Row],[WageEUR]])/('F+ , F-'!C$2-'F+ , F-'!C$3))</f>
        <v>3.9120935309418161E-4</v>
      </c>
      <c r="D263" s="2" cm="1">
        <f t="array" ref="D263">[1]!table_weight[Crossing]*(('F+ , F-'!D$2-[1]!tbl_gk[[#This Row],[Crossing]])/('F+ , F-'!D$2-'F+ , F-'!D$3))</f>
        <v>3.6987814836757178E-2</v>
      </c>
      <c r="E263" s="2" cm="1">
        <f t="array" ref="E263">[1]!table_weight[Finishing]*(('F+ , F-'!E$2-[1]!tbl_gk[[#This Row],[Finishing]])/('F+ , F-'!E$2-'F+ , F-'!E$3))</f>
        <v>1.1979008214176926E-2</v>
      </c>
      <c r="F263" s="2" cm="1">
        <f t="array" ref="F263">[1]!table_weight[HeadingAccuracy]*(('F+ , F-'!F$2-[1]!tbl_gk[[#This Row],[HeadingAccuracy]])/('F+ , F-'!F$2-'F+ , F-'!F$3))</f>
        <v>1.1691929585950599E-2</v>
      </c>
      <c r="G263" s="2" cm="1">
        <f t="array" ref="G263">[1]!table_weight[ShortPassing]*(('F+ , F-'!G$2-[1]!tbl_gk[[#This Row],[ShortPassing]])/('F+ , F-'!G$2-'F+ , F-'!G$3))</f>
        <v>5.7659964066562854E-2</v>
      </c>
      <c r="H263" s="2" cm="1">
        <f t="array" ref="H263">[1]!table_weight[Volleys]*(('F+ , F-'!H$2-[1]!tbl_gk[[#This Row],[Volleys]])/('F+ , F-'!H$2-'F+ , F-'!H$3))</f>
        <v>1.851827356780974E-3</v>
      </c>
      <c r="I263" s="2" cm="1">
        <f t="array" ref="I263">[1]!table_weight[Dribbling]*(('F+ , F-'!I$2-[1]!tbl_gk[[#This Row],[Dribbling]])/('F+ , F-'!I$2-'F+ , F-'!I$3))</f>
        <v>1.7601807988178481E-2</v>
      </c>
      <c r="J263" s="2" cm="1">
        <f t="array" ref="J263">[1]!table_weight[Curve]*(('F+ , F-'!J$2-[1]!tbl_gk[[#This Row],[Curve]])/('F+ , F-'!J$2-'F+ , F-'!J$3))</f>
        <v>9.295879390190295E-3</v>
      </c>
      <c r="K263" s="2" cm="1">
        <f t="array" ref="K263">[1]!table_weight[FKAccuracy]*(('F+ , F-'!K$2-[1]!tbl_gk[[#This Row],[FKAccuracy]])/('F+ , F-'!K$2-'F+ , F-'!K$3))</f>
        <v>9.2789777912990392E-3</v>
      </c>
      <c r="L263" s="2" cm="1">
        <f t="array" ref="L263">[1]!table_weight[LongPassing]*(('F+ , F-'!L$2-[1]!tbl_gk[[#This Row],[LongPassing]])/('F+ , F-'!L$2-'F+ , F-'!L$3))</f>
        <v>1.8949843502652941E-2</v>
      </c>
      <c r="M263" s="2" cm="1">
        <f t="array" ref="M263">[1]!table_weight[BallControl]*(('F+ , F-'!M$2-[1]!tbl_gk[[#This Row],[BallControl]])/('F+ , F-'!M$2-'F+ , F-'!M$3))</f>
        <v>1.1299926115867666E-2</v>
      </c>
      <c r="N263" s="2" cm="1">
        <f t="array" ref="N263">[1]!table_weight[Acceleration]*(('F+ , F-'!N$2-[1]!tbl_gk[[#This Row],[Acceleration]])/('F+ , F-'!N$2-'F+ , F-'!N$3))</f>
        <v>7.2155908301866443E-3</v>
      </c>
      <c r="O263" s="2" cm="1">
        <f t="array" ref="O263">[1]!table_weight[SprintSpeed]*(('F+ , F-'!O$2-[1]!tbl_gk[[#This Row],[SprintSpeed]])/('F+ , F-'!O$2-'F+ , F-'!O$3))</f>
        <v>7.0276848189838679E-3</v>
      </c>
      <c r="P263" s="2" cm="1">
        <f t="array" ref="P263">[1]!table_weight[Agility]*(('F+ , F-'!P$2-[1]!tbl_gk[[#This Row],[Agility]])/('F+ , F-'!P$2-'F+ , F-'!P$3))</f>
        <v>2.5742435234373086E-3</v>
      </c>
      <c r="Q263" s="2" cm="1">
        <f t="array" ref="Q263">[1]!table_weight[Reactions]*(('F+ , F-'!Q$2-[1]!tbl_gk[[#This Row],[Reactions]])/('F+ , F-'!Q$2-'F+ , F-'!Q$3))</f>
        <v>1.0312840001443764E-3</v>
      </c>
      <c r="R263" s="2" cm="1">
        <f t="array" ref="R263">[1]!table_weight[Balance]*(('F+ , F-'!R$2-[1]!tbl_gk[[#This Row],[Balance]])/('F+ , F-'!R$2-'F+ , F-'!R$3))</f>
        <v>2.5455877513767822E-3</v>
      </c>
      <c r="S263" s="2" cm="1">
        <f t="array" ref="S263">[1]!table_weight[ShotPower]*(('F+ , F-'!S$2-[1]!tbl_gk[[#This Row],[ShotPower]])/('F+ , F-'!S$2-'F+ , F-'!S$3))</f>
        <v>5.1941499031661464E-3</v>
      </c>
      <c r="T263" s="2" cm="1">
        <f t="array" ref="T263">[1]!table_weight[Jumping]*(('F+ , F-'!T$2-[1]!tbl_gk[[#This Row],[Jumping]])/('F+ , F-'!T$2-'F+ , F-'!T$3))</f>
        <v>1.2021943727489502E-3</v>
      </c>
      <c r="U263" s="2" cm="1">
        <f t="array" ref="U263">[1]!table_weight[Stamina]*(('F+ , F-'!U$2-[1]!tbl_gk[[#This Row],[Stamina]])/('F+ , F-'!U$2-'F+ , F-'!U$3))</f>
        <v>1.4598074526237249E-2</v>
      </c>
      <c r="V263" s="2" cm="1">
        <f t="array" ref="V263">[1]!table_weight[Strength]*(('F+ , F-'!V$2-[1]!tbl_gk[[#This Row],[Strength]])/('F+ , F-'!V$2-'F+ , F-'!V$3))</f>
        <v>1.6859344894026941E-2</v>
      </c>
      <c r="W263" s="2" cm="1">
        <f t="array" ref="W263">[1]!table_weight[LongShots]*(('F+ , F-'!W$2-[1]!tbl_gk[[#This Row],[LongShots]])/('F+ , F-'!W$2-'F+ , F-'!W$3))</f>
        <v>8.3106398450658349E-3</v>
      </c>
      <c r="X263" s="2" cm="1">
        <f t="array" ref="X263">[1]!table_weight[Aggression]*(('F+ , F-'!X$2-[1]!tbl_gk[[#This Row],[Aggression]])/('F+ , F-'!X$2-'F+ , F-'!X$3))</f>
        <v>1.3386066321874024E-2</v>
      </c>
      <c r="Y263" s="2" cm="1">
        <f t="array" ref="Y263">[1]!table_weight[Interceptions]*(('F+ , F-'!Y$2-[1]!tbl_gk[[#This Row],[Interceptions]])/('F+ , F-'!Y$2-'F+ , F-'!Y$3))</f>
        <v>1.2465959767598898E-2</v>
      </c>
      <c r="Z263" s="2" cm="1">
        <f t="array" ref="Z263">[1]!table_weight[Positioning]*(('F+ , F-'!Z$2-[1]!tbl_gk[[#This Row],[Positioning]])/('F+ , F-'!Z$2-'F+ , F-'!Z$3))</f>
        <v>2.957779805969611E-4</v>
      </c>
      <c r="AA263" s="2" cm="1">
        <f t="array" ref="AA263">[1]!table_weight[Vision]*(('F+ , F-'!AA$2-[1]!tbl_gk[[#This Row],[Vision]])/('F+ , F-'!AA$2-'F+ , F-'!AA$3))</f>
        <v>2.0586147449548689E-2</v>
      </c>
      <c r="AB263" s="2" cm="1">
        <f t="array" ref="AB263">[1]!table_weight[Penalties]*(('F+ , F-'!AB$2-[1]!tbl_gk[[#This Row],[Penalties]])/('F+ , F-'!AB$2-'F+ , F-'!AB$3))</f>
        <v>2.1139426260312223E-3</v>
      </c>
      <c r="AC263" s="2" cm="1">
        <f t="array" ref="AC263">[1]!table_weight[Composure]*(('F+ , F-'!AC$2-[1]!tbl_gk[[#This Row],[Composure]])/('F+ , F-'!AC$2-'F+ , F-'!AC$3))</f>
        <v>4.8036123164619632E-4</v>
      </c>
      <c r="AD263" s="2" cm="1">
        <f t="array" ref="AD263">[1]!table_weight[Marking]*(('F+ , F-'!AD$2-[1]!tbl_gk[[#This Row],[Marking]])/('F+ , F-'!AD$2-'F+ , F-'!AD$3))</f>
        <v>2.5239721010940977E-2</v>
      </c>
      <c r="AE263" s="2" cm="1">
        <f t="array" ref="AE263">[1]!table_weight[StandingTackle]*(('F+ , F-'!AE$2-[1]!tbl_gk[[#This Row],[StandingTackle]])/('F+ , F-'!AE$2-'F+ , F-'!AE$3))</f>
        <v>3.1383600467551613E-2</v>
      </c>
      <c r="AF263" s="2" cm="1">
        <f t="array" ref="AF263">[1]!table_weight[SlidingTackle]*(('F+ , F-'!AF$2-[1]!tbl_gk[[#This Row],[SlidingTackle]])/('F+ , F-'!AF$2-'F+ , F-'!AF$3))</f>
        <v>8.2195144081682794E-3</v>
      </c>
      <c r="AG263" s="2" cm="1">
        <f t="array" ref="AG263">[1]!table_weight[GKDiving]*(('F+ , F-'!AG$2-[1]!tbl_gk[[#This Row],[GKDiving]])/('F+ , F-'!AG$2-'F+ , F-'!AG$3))</f>
        <v>3.7578592434844307E-2</v>
      </c>
      <c r="AH263" s="2" cm="1">
        <f t="array" ref="AH263">[1]!table_weight[GKHandling]*(('F+ , F-'!AH$2-[1]!tbl_gk[[#This Row],[GKHandling]])/('F+ , F-'!AH$2-'F+ , F-'!AH$3))</f>
        <v>5.168913109614949E-2</v>
      </c>
      <c r="AI263" s="2" cm="1">
        <f t="array" ref="AI263">[1]!table_weight[GKKicking]*(('F+ , F-'!AI$2-[1]!tbl_gk[[#This Row],[GKKicking]])/('F+ , F-'!AI$2-'F+ , F-'!AI$3))</f>
        <v>2.3255247946455719E-2</v>
      </c>
      <c r="AJ263" s="2" cm="1">
        <f t="array" ref="AJ263">[1]!table_weight[GKPositioning]*(('F+ , F-'!AJ$2-[1]!tbl_gk[[#This Row],[GKPositioning]])/('F+ , F-'!AJ$2-'F+ , F-'!AJ$3))</f>
        <v>1.5767241581053557E-2</v>
      </c>
      <c r="AK263" s="2" cm="1">
        <f t="array" ref="AK263">[1]!table_weight[GKReflexes]*(('F+ , F-'!AK$2-[1]!tbl_gk[[#This Row],[GKReflexes]])/('F+ , F-'!AK$2-'F+ , F-'!AK$3))</f>
        <v>3.6439847209545996E-2</v>
      </c>
    </row>
    <row r="264" spans="1:37" x14ac:dyDescent="0.55000000000000004">
      <c r="A264" s="7">
        <f>[1]!tbl_gk[[#This Row],[ID]]</f>
        <v>193411</v>
      </c>
      <c r="B264" s="1" cm="1">
        <f t="array" ref="B264">[1]!table_weight[ValueEUR]*(('F+ , F-'!B$2-[1]!tbl_gk[[#This Row],[ValueEUR]])/('F+ , F-'!B$2-'F+ , F-'!B$3))</f>
        <v>9.7538055693859437E-5</v>
      </c>
      <c r="C264" s="1" cm="1">
        <f t="array" ref="C264">[1]!table_weight[WageEUR]*(('F+ , F-'!C$2-[1]!tbl_gk[[#This Row],[WageEUR]])/('F+ , F-'!C$2-'F+ , F-'!C$3))</f>
        <v>8.6066057680719962E-4</v>
      </c>
      <c r="D264" s="1" cm="1">
        <f t="array" ref="D264">[1]!table_weight[Crossing]*(('F+ , F-'!D$2-[1]!tbl_gk[[#This Row],[Crossing]])/('F+ , F-'!D$2-'F+ , F-'!D$3))</f>
        <v>2.6900228972187034E-2</v>
      </c>
      <c r="E264" s="1" cm="1">
        <f t="array" ref="E264">[1]!table_weight[Finishing]*(('F+ , F-'!E$2-[1]!tbl_gk[[#This Row],[Finishing]])/('F+ , F-'!E$2-'F+ , F-'!E$3))</f>
        <v>1.2977258898691668E-2</v>
      </c>
      <c r="F264" s="1" cm="1">
        <f t="array" ref="F264">[1]!table_weight[HeadingAccuracy]*(('F+ , F-'!F$2-[1]!tbl_gk[[#This Row],[HeadingAccuracy]])/('F+ , F-'!F$2-'F+ , F-'!F$3))</f>
        <v>1.00216539308148E-2</v>
      </c>
      <c r="G264" s="1" cm="1">
        <f t="array" ref="G264">[1]!table_weight[ShortPassing]*(('F+ , F-'!G$2-[1]!tbl_gk[[#This Row],[ShortPassing]])/('F+ , F-'!G$2-'F+ , F-'!G$3))</f>
        <v>4.781557995763748E-2</v>
      </c>
      <c r="H264" s="1" cm="1">
        <f t="array" ref="H264">[1]!table_weight[Volleys]*(('F+ , F-'!H$2-[1]!tbl_gk[[#This Row],[Volleys]])/('F+ , F-'!H$2-'F+ , F-'!H$3))</f>
        <v>1.3888705175857305E-3</v>
      </c>
      <c r="I264" s="1" cm="1">
        <f t="array" ref="I264">[1]!table_weight[Dribbling]*(('F+ , F-'!I$2-[1]!tbl_gk[[#This Row],[Dribbling]])/('F+ , F-'!I$2-'F+ , F-'!I$3))</f>
        <v>1.5646051545047536E-2</v>
      </c>
      <c r="J264" s="1" cm="1">
        <f t="array" ref="J264">[1]!table_weight[Curve]*(('F+ , F-'!J$2-[1]!tbl_gk[[#This Row],[Curve]])/('F+ , F-'!J$2-'F+ , F-'!J$3))</f>
        <v>8.9578474123651938E-3</v>
      </c>
      <c r="K264" s="1" cm="1">
        <f t="array" ref="K264">[1]!table_weight[FKAccuracy]*(('F+ , F-'!K$2-[1]!tbl_gk[[#This Row],[FKAccuracy]])/('F+ , F-'!K$2-'F+ , F-'!K$3))</f>
        <v>9.4310921813203358E-3</v>
      </c>
      <c r="L264" s="1" cm="1">
        <f t="array" ref="L264">[1]!table_weight[LongPassing]*(('F+ , F-'!L$2-[1]!tbl_gk[[#This Row],[LongPassing]])/('F+ , F-'!L$2-'F+ , F-'!L$3))</f>
        <v>2.4905508603486726E-2</v>
      </c>
      <c r="M264" s="1" cm="1">
        <f t="array" ref="M264">[1]!table_weight[BallControl]*(('F+ , F-'!M$2-[1]!tbl_gk[[#This Row],[BallControl]])/('F+ , F-'!M$2-'F+ , F-'!M$3))</f>
        <v>1.1299926115867666E-2</v>
      </c>
      <c r="N264" s="1" cm="1">
        <f t="array" ref="N264">[1]!table_weight[Acceleration]*(('F+ , F-'!N$2-[1]!tbl_gk[[#This Row],[Acceleration]])/('F+ , F-'!N$2-'F+ , F-'!N$3))</f>
        <v>3.8332826285366545E-3</v>
      </c>
      <c r="O264" s="1" cm="1">
        <f t="array" ref="O264">[1]!table_weight[SprintSpeed]*(('F+ , F-'!O$2-[1]!tbl_gk[[#This Row],[SprintSpeed]])/('F+ , F-'!O$2-'F+ , F-'!O$3))</f>
        <v>3.092181320352902E-3</v>
      </c>
      <c r="P264" s="1" cm="1">
        <f t="array" ref="P264">[1]!table_weight[Agility]*(('F+ , F-'!P$2-[1]!tbl_gk[[#This Row],[Agility]])/('F+ , F-'!P$2-'F+ , F-'!P$3))</f>
        <v>2.1061992464487069E-3</v>
      </c>
      <c r="Q264" s="1" cm="1">
        <f t="array" ref="Q264">[1]!table_weight[Reactions]*(('F+ , F-'!Q$2-[1]!tbl_gk[[#This Row],[Reactions]])/('F+ , F-'!Q$2-'F+ , F-'!Q$3))</f>
        <v>1.4953618002093458E-3</v>
      </c>
      <c r="R264" s="1" cm="1">
        <f t="array" ref="R264">[1]!table_weight[Balance]*(('F+ , F-'!R$2-[1]!tbl_gk[[#This Row],[Balance]])/('F+ , F-'!R$2-'F+ , F-'!R$3))</f>
        <v>2.7318502697702049E-3</v>
      </c>
      <c r="S264" s="1" cm="1">
        <f t="array" ref="S264">[1]!table_weight[ShotPower]*(('F+ , F-'!S$2-[1]!tbl_gk[[#This Row],[ShotPower]])/('F+ , F-'!S$2-'F+ , F-'!S$3))</f>
        <v>5.9732723886410689E-3</v>
      </c>
      <c r="T264" s="1" cm="1">
        <f t="array" ref="T264">[1]!table_weight[Jumping]*(('F+ , F-'!T$2-[1]!tbl_gk[[#This Row],[Jumping]])/('F+ , F-'!T$2-'F+ , F-'!T$3))</f>
        <v>1.5456784792486503E-3</v>
      </c>
      <c r="U264" s="1" cm="1">
        <f t="array" ref="U264">[1]!table_weight[Stamina]*(('F+ , F-'!U$2-[1]!tbl_gk[[#This Row],[Stamina]])/('F+ , F-'!U$2-'F+ , F-'!U$3))</f>
        <v>0</v>
      </c>
      <c r="V264" s="1" cm="1">
        <f t="array" ref="V264">[1]!table_weight[Strength]*(('F+ , F-'!V$2-[1]!tbl_gk[[#This Row],[Strength]])/('F+ , F-'!V$2-'F+ , F-'!V$3))</f>
        <v>4.4366697089544584E-2</v>
      </c>
      <c r="W264" s="1" cm="1">
        <f t="array" ref="W264">[1]!table_weight[LongShots]*(('F+ , F-'!W$2-[1]!tbl_gk[[#This Row],[LongShots]])/('F+ , F-'!W$2-'F+ , F-'!W$3))</f>
        <v>8.570347340224143E-3</v>
      </c>
      <c r="X264" s="1" cm="1">
        <f t="array" ref="X264">[1]!table_weight[Aggression]*(('F+ , F-'!X$2-[1]!tbl_gk[[#This Row],[Aggression]])/('F+ , F-'!X$2-'F+ , F-'!X$3))</f>
        <v>1.034377852144811E-2</v>
      </c>
      <c r="Y264" s="1" cm="1">
        <f t="array" ref="Y264">[1]!table_weight[Interceptions]*(('F+ , F-'!Y$2-[1]!tbl_gk[[#This Row],[Interceptions]])/('F+ , F-'!Y$2-'F+ , F-'!Y$3))</f>
        <v>1.3851066408443219E-2</v>
      </c>
      <c r="Z264" s="1" cm="1">
        <f t="array" ref="Z264">[1]!table_weight[Positioning]*(('F+ , F-'!Z$2-[1]!tbl_gk[[#This Row],[Positioning]])/('F+ , F-'!Z$2-'F+ , F-'!Z$3))</f>
        <v>1.0352229320893639E-3</v>
      </c>
      <c r="AA264" s="1" cm="1">
        <f t="array" ref="AA264">[1]!table_weight[Vision]*(('F+ , F-'!AA$2-[1]!tbl_gk[[#This Row],[Vision]])/('F+ , F-'!AA$2-'F+ , F-'!AA$3))</f>
        <v>5.6789372274617077E-3</v>
      </c>
      <c r="AB264" s="1" cm="1">
        <f t="array" ref="AB264">[1]!table_weight[Penalties]*(('F+ , F-'!AB$2-[1]!tbl_gk[[#This Row],[Penalties]])/('F+ , F-'!AB$2-'F+ , F-'!AB$3))</f>
        <v>2.3879722257019362E-3</v>
      </c>
      <c r="AC264" s="1" cm="1">
        <f t="array" ref="AC264">[1]!table_weight[Composure]*(('F+ , F-'!AC$2-[1]!tbl_gk[[#This Row],[Composure]])/('F+ , F-'!AC$2-'F+ , F-'!AC$3))</f>
        <v>1.0140959334753034E-3</v>
      </c>
      <c r="AD264" s="1" cm="1">
        <f t="array" ref="AD264">[1]!table_weight[Marking]*(('F+ , F-'!AD$2-[1]!tbl_gk[[#This Row],[Marking]])/('F+ , F-'!AD$2-'F+ , F-'!AD$3))</f>
        <v>1.5774825631838111E-3</v>
      </c>
      <c r="AE264" s="1" cm="1">
        <f t="array" ref="AE264">[1]!table_weight[StandingTackle]*(('F+ , F-'!AE$2-[1]!tbl_gk[[#This Row],[StandingTackle]])/('F+ , F-'!AE$2-'F+ , F-'!AE$3))</f>
        <v>2.241685747682258E-2</v>
      </c>
      <c r="AF264" s="1" cm="1">
        <f t="array" ref="AF264">[1]!table_weight[SlidingTackle]*(('F+ , F-'!AF$2-[1]!tbl_gk[[#This Row],[SlidingTackle]])/('F+ , F-'!AF$2-'F+ , F-'!AF$3))</f>
        <v>4.4833714953645158E-3</v>
      </c>
      <c r="AG264" s="1" cm="1">
        <f t="array" ref="AG264">[1]!table_weight[GKDiving]*(('F+ , F-'!AG$2-[1]!tbl_gk[[#This Row],[GKDiving]])/('F+ , F-'!AG$2-'F+ , F-'!AG$3))</f>
        <v>3.9286710272791778E-2</v>
      </c>
      <c r="AH264" s="1" cm="1">
        <f t="array" ref="AH264">[1]!table_weight[GKHandling]*(('F+ , F-'!AH$2-[1]!tbl_gk[[#This Row],[GKHandling]])/('F+ , F-'!AH$2-'F+ , F-'!AH$3))</f>
        <v>4.4559595772542655E-2</v>
      </c>
      <c r="AI264" s="1" cm="1">
        <f t="array" ref="AI264">[1]!table_weight[GKKicking]*(('F+ , F-'!AI$2-[1]!tbl_gk[[#This Row],[GKKicking]])/('F+ , F-'!AI$2-'F+ , F-'!AI$3))</f>
        <v>2.6832978399756596E-2</v>
      </c>
      <c r="AJ264" s="1" cm="1">
        <f t="array" ref="AJ264">[1]!table_weight[GKPositioning]*(('F+ , F-'!AJ$2-[1]!tbl_gk[[#This Row],[GKPositioning]])/('F+ , F-'!AJ$2-'F+ , F-'!AJ$3))</f>
        <v>1.4505862254569271E-2</v>
      </c>
      <c r="AK264" s="1" cm="1">
        <f t="array" ref="AK264">[1]!table_weight[GKReflexes]*(('F+ , F-'!AK$2-[1]!tbl_gk[[#This Row],[GKReflexes]])/('F+ , F-'!AK$2-'F+ , F-'!AK$3))</f>
        <v>3.6439847209545996E-2</v>
      </c>
    </row>
    <row r="265" spans="1:37" x14ac:dyDescent="0.55000000000000004">
      <c r="A265" s="8">
        <f>[1]!tbl_gk[[#This Row],[ID]]</f>
        <v>193443</v>
      </c>
      <c r="B265" s="2" cm="1">
        <f t="array" ref="B265">[1]!table_weight[ValueEUR]*(('F+ , F-'!B$2-[1]!tbl_gk[[#This Row],[ValueEUR]])/('F+ , F-'!B$2-'F+ , F-'!B$3))</f>
        <v>7.4388200703228241E-5</v>
      </c>
      <c r="C265" s="2" cm="1">
        <f t="array" ref="C265">[1]!table_weight[WageEUR]*(('F+ , F-'!C$2-[1]!tbl_gk[[#This Row],[WageEUR]])/('F+ , F-'!C$2-'F+ , F-'!C$3))</f>
        <v>2.3472561185650898E-4</v>
      </c>
      <c r="D265" s="2" cm="1">
        <f t="array" ref="D265">[1]!table_weight[Crossing]*(('F+ , F-'!D$2-[1]!tbl_gk[[#This Row],[Crossing]])/('F+ , F-'!D$2-'F+ , F-'!D$3))</f>
        <v>3.3625286215233793E-2</v>
      </c>
      <c r="E265" s="2" cm="1">
        <f t="array" ref="E265">[1]!table_weight[Finishing]*(('F+ , F-'!E$2-[1]!tbl_gk[[#This Row],[Finishing]])/('F+ , F-'!E$2-'F+ , F-'!E$3))</f>
        <v>7.9860054761179498E-3</v>
      </c>
      <c r="F265" s="2" cm="1">
        <f t="array" ref="F265">[1]!table_weight[HeadingAccuracy]*(('F+ , F-'!F$2-[1]!tbl_gk[[#This Row],[HeadingAccuracy]])/('F+ , F-'!F$2-'F+ , F-'!F$3))</f>
        <v>1.08567917583827E-2</v>
      </c>
      <c r="G265" s="2" cm="1">
        <f t="array" ref="G265">[1]!table_weight[ShortPassing]*(('F+ , F-'!G$2-[1]!tbl_gk[[#This Row],[ShortPassing]])/('F+ , F-'!G$2-'F+ , F-'!G$3))</f>
        <v>3.9377536435701459E-2</v>
      </c>
      <c r="H265" s="2" cm="1">
        <f t="array" ref="H265">[1]!table_weight[Volleys]*(('F+ , F-'!H$2-[1]!tbl_gk[[#This Row],[Volleys]])/('F+ , F-'!H$2-'F+ , F-'!H$3))</f>
        <v>1.1573920979881087E-3</v>
      </c>
      <c r="I265" s="2" cm="1">
        <f t="array" ref="I265">[1]!table_weight[Dribbling]*(('F+ , F-'!I$2-[1]!tbl_gk[[#This Row],[Dribbling]])/('F+ , F-'!I$2-'F+ , F-'!I$3))</f>
        <v>1.5646051545047536E-2</v>
      </c>
      <c r="J265" s="2" cm="1">
        <f t="array" ref="J265">[1]!table_weight[Curve]*(('F+ , F-'!J$2-[1]!tbl_gk[[#This Row],[Curve]])/('F+ , F-'!J$2-'F+ , F-'!J$3))</f>
        <v>8.9578474123651938E-3</v>
      </c>
      <c r="K265" s="2" cm="1">
        <f t="array" ref="K265">[1]!table_weight[FKAccuracy]*(('F+ , F-'!K$2-[1]!tbl_gk[[#This Row],[FKAccuracy]])/('F+ , F-'!K$2-'F+ , F-'!K$3))</f>
        <v>8.6705202312138564E-3</v>
      </c>
      <c r="L265" s="2" cm="1">
        <f t="array" ref="L265">[1]!table_weight[LongPassing]*(('F+ , F-'!L$2-[1]!tbl_gk[[#This Row],[LongPassing]])/('F+ , F-'!L$2-'F+ , F-'!L$3))</f>
        <v>2.5988356803638323E-2</v>
      </c>
      <c r="M265" s="2" cm="1">
        <f t="array" ref="M265">[1]!table_weight[BallControl]*(('F+ , F-'!M$2-[1]!tbl_gk[[#This Row],[BallControl]])/('F+ , F-'!M$2-'F+ , F-'!M$3))</f>
        <v>1.1299926115867666E-2</v>
      </c>
      <c r="N265" s="2" cm="1">
        <f t="array" ref="N265">[1]!table_weight[Acceleration]*(('F+ , F-'!N$2-[1]!tbl_gk[[#This Row],[Acceleration]])/('F+ , F-'!N$2-'F+ , F-'!N$3))</f>
        <v>6.0881547629699816E-3</v>
      </c>
      <c r="O265" s="2" cm="1">
        <f t="array" ref="O265">[1]!table_weight[SprintSpeed]*(('F+ , F-'!O$2-[1]!tbl_gk[[#This Row],[SprintSpeed]])/('F+ , F-'!O$2-'F+ , F-'!O$3))</f>
        <v>9.2765439610587065E-3</v>
      </c>
      <c r="P265" s="2" cm="1">
        <f t="array" ref="P265">[1]!table_weight[Agility]*(('F+ , F-'!P$2-[1]!tbl_gk[[#This Row],[Agility]])/('F+ , F-'!P$2-'F+ , F-'!P$3))</f>
        <v>4.095387423650264E-3</v>
      </c>
      <c r="Q265" s="2" cm="1">
        <f t="array" ref="Q265">[1]!table_weight[Reactions]*(('F+ , F-'!Q$2-[1]!tbl_gk[[#This Row],[Reactions]])/('F+ , F-'!Q$2-'F+ , F-'!Q$3))</f>
        <v>1.4437976002021271E-3</v>
      </c>
      <c r="R265" s="2" cm="1">
        <f t="array" ref="R265">[1]!table_weight[Balance]*(('F+ , F-'!R$2-[1]!tbl_gk[[#This Row],[Balance]])/('F+ , F-'!R$2-'F+ , F-'!R$3))</f>
        <v>3.7252503678684615E-4</v>
      </c>
      <c r="S265" s="2" cm="1">
        <f t="array" ref="S265">[1]!table_weight[ShotPower]*(('F+ , F-'!S$2-[1]!tbl_gk[[#This Row],[ShotPower]])/('F+ , F-'!S$2-'F+ , F-'!S$3))</f>
        <v>5.9732723886410689E-3</v>
      </c>
      <c r="T265" s="2" cm="1">
        <f t="array" ref="T265">[1]!table_weight[Jumping]*(('F+ , F-'!T$2-[1]!tbl_gk[[#This Row],[Jumping]])/('F+ , F-'!T$2-'F+ , F-'!T$3))</f>
        <v>2.1467756656231253E-3</v>
      </c>
      <c r="U265" s="2" cm="1">
        <f t="array" ref="U265">[1]!table_weight[Stamina]*(('F+ , F-'!U$2-[1]!tbl_gk[[#This Row],[Stamina]])/('F+ , F-'!U$2-'F+ , F-'!U$3))</f>
        <v>1.288065399373875E-2</v>
      </c>
      <c r="V265" s="2" cm="1">
        <f t="array" ref="V265">[1]!table_weight[Strength]*(('F+ , F-'!V$2-[1]!tbl_gk[[#This Row],[Strength]])/('F+ , F-'!V$2-'F+ , F-'!V$3))</f>
        <v>1.9521346719399615E-2</v>
      </c>
      <c r="W265" s="2" cm="1">
        <f t="array" ref="W265">[1]!table_weight[LongShots]*(('F+ , F-'!W$2-[1]!tbl_gk[[#This Row],[LongShots]])/('F+ , F-'!W$2-'F+ , F-'!W$3))</f>
        <v>7.271809864432606E-3</v>
      </c>
      <c r="X265" s="2" cm="1">
        <f t="array" ref="X265">[1]!table_weight[Aggression]*(('F+ , F-'!X$2-[1]!tbl_gk[[#This Row],[Aggression]])/('F+ , F-'!X$2-'F+ , F-'!X$3))</f>
        <v>9.7353209613629272E-3</v>
      </c>
      <c r="Y265" s="2" cm="1">
        <f t="array" ref="Y265">[1]!table_weight[Interceptions]*(('F+ , F-'!Y$2-[1]!tbl_gk[[#This Row],[Interceptions]])/('F+ , F-'!Y$2-'F+ , F-'!Y$3))</f>
        <v>2.0776599612664828E-2</v>
      </c>
      <c r="Z265" s="2" cm="1">
        <f t="array" ref="Z265">[1]!table_weight[Positioning]*(('F+ , F-'!Z$2-[1]!tbl_gk[[#This Row],[Positioning]])/('F+ , F-'!Z$2-'F+ , F-'!Z$3))</f>
        <v>1.0352229320893639E-3</v>
      </c>
      <c r="AA265" s="2" cm="1">
        <f t="array" ref="AA265">[1]!table_weight[Vision]*(('F+ , F-'!AA$2-[1]!tbl_gk[[#This Row],[Vision]])/('F+ , F-'!AA$2-'F+ , F-'!AA$3))</f>
        <v>3.3363756211337532E-2</v>
      </c>
      <c r="AB265" s="2" cm="1">
        <f t="array" ref="AB265">[1]!table_weight[Penalties]*(('F+ , F-'!AB$2-[1]!tbl_gk[[#This Row],[Penalties]])/('F+ , F-'!AB$2-'F+ , F-'!AB$3))</f>
        <v>2.1922367973657118E-3</v>
      </c>
      <c r="AC265" s="2" cm="1">
        <f t="array" ref="AC265">[1]!table_weight[Composure]*(('F+ , F-'!AC$2-[1]!tbl_gk[[#This Row],[Composure]])/('F+ , F-'!AC$2-'F+ , F-'!AC$3))</f>
        <v>1.814697986218964E-3</v>
      </c>
      <c r="AD265" s="2" cm="1">
        <f t="array" ref="AD265">[1]!table_weight[Marking]*(('F+ , F-'!AD$2-[1]!tbl_gk[[#This Row],[Marking]])/('F+ , F-'!AD$2-'F+ , F-'!AD$3))</f>
        <v>3.1549651263676225E-2</v>
      </c>
      <c r="AE265" s="2" cm="1">
        <f t="array" ref="AE265">[1]!table_weight[StandingTackle]*(('F+ , F-'!AE$2-[1]!tbl_gk[[#This Row],[StandingTackle]])/('F+ , F-'!AE$2-'F+ , F-'!AE$3))</f>
        <v>2.017517172914032E-2</v>
      </c>
      <c r="AF265" s="2" cm="1">
        <f t="array" ref="AF265">[1]!table_weight[SlidingTackle]*(('F+ , F-'!AF$2-[1]!tbl_gk[[#This Row],[SlidingTackle]])/('F+ , F-'!AF$2-'F+ , F-'!AF$3))</f>
        <v>8.2195144081682794E-3</v>
      </c>
      <c r="AG265" s="2" cm="1">
        <f t="array" ref="AG265">[1]!table_weight[GKDiving]*(('F+ , F-'!AG$2-[1]!tbl_gk[[#This Row],[GKDiving]])/('F+ , F-'!AG$2-'F+ , F-'!AG$3))</f>
        <v>4.4411063786634182E-2</v>
      </c>
      <c r="AH265" s="2" cm="1">
        <f t="array" ref="AH265">[1]!table_weight[GKHandling]*(('F+ , F-'!AH$2-[1]!tbl_gk[[#This Row],[GKHandling]])/('F+ , F-'!AH$2-'F+ , F-'!AH$3))</f>
        <v>4.9906747265247783E-2</v>
      </c>
      <c r="AI265" s="2" cm="1">
        <f t="array" ref="AI265">[1]!table_weight[GKKicking]*(('F+ , F-'!AI$2-[1]!tbl_gk[[#This Row],[GKKicking]])/('F+ , F-'!AI$2-'F+ , F-'!AI$3))</f>
        <v>2.7727411013081817E-2</v>
      </c>
      <c r="AJ265" s="2" cm="1">
        <f t="array" ref="AJ265">[1]!table_weight[GKPositioning]*(('F+ , F-'!AJ$2-[1]!tbl_gk[[#This Row],[GKPositioning]])/('F+ , F-'!AJ$2-'F+ , F-'!AJ$3))</f>
        <v>1.8920689897264267E-2</v>
      </c>
      <c r="AK265" s="2" cm="1">
        <f t="array" ref="AK265">[1]!table_weight[GKReflexes]*(('F+ , F-'!AK$2-[1]!tbl_gk[[#This Row],[GKReflexes]])/('F+ , F-'!AK$2-'F+ , F-'!AK$3))</f>
        <v>4.9193793732887098E-2</v>
      </c>
    </row>
    <row r="266" spans="1:37" x14ac:dyDescent="0.55000000000000004">
      <c r="A266" s="7">
        <f>[1]!tbl_gk[[#This Row],[ID]]</f>
        <v>193512</v>
      </c>
      <c r="B266" s="1" cm="1">
        <f t="array" ref="B266">[1]!table_weight[ValueEUR]*(('F+ , F-'!B$2-[1]!tbl_gk[[#This Row],[ValueEUR]])/('F+ , F-'!B$2-'F+ , F-'!B$3))</f>
        <v>3.6761969725122341E-4</v>
      </c>
      <c r="C266" s="1" cm="1">
        <f t="array" ref="C266">[1]!table_weight[WageEUR]*(('F+ , F-'!C$2-[1]!tbl_gk[[#This Row],[WageEUR]])/('F+ , F-'!C$2-'F+ , F-'!C$3))</f>
        <v>1.5648374123767265E-5</v>
      </c>
      <c r="D266" s="1" cm="1">
        <f t="array" ref="D266">[1]!table_weight[Crossing]*(('F+ , F-'!D$2-[1]!tbl_gk[[#This Row],[Crossing]])/('F+ , F-'!D$2-'F+ , F-'!D$3))</f>
        <v>2.1296014602981403E-2</v>
      </c>
      <c r="E266" s="1" cm="1">
        <f t="array" ref="E266">[1]!table_weight[Finishing]*(('F+ , F-'!E$2-[1]!tbl_gk[[#This Row],[Finishing]])/('F+ , F-'!E$2-'F+ , F-'!E$3))</f>
        <v>1.4973760267721157E-2</v>
      </c>
      <c r="F266" s="1" cm="1">
        <f t="array" ref="F266">[1]!table_weight[HeadingAccuracy]*(('F+ , F-'!F$2-[1]!tbl_gk[[#This Row],[HeadingAccuracy]])/('F+ , F-'!F$2-'F+ , F-'!F$3))</f>
        <v>7.9338093618950504E-3</v>
      </c>
      <c r="G266" s="1" cm="1">
        <f t="array" ref="G266">[1]!table_weight[ShortPassing]*(('F+ , F-'!G$2-[1]!tbl_gk[[#This Row],[ShortPassing]])/('F+ , F-'!G$2-'F+ , F-'!G$3))</f>
        <v>5.9066304653552192E-2</v>
      </c>
      <c r="H266" s="1" cm="1">
        <f t="array" ref="H266">[1]!table_weight[Volleys]*(('F+ , F-'!H$2-[1]!tbl_gk[[#This Row],[Volleys]])/('F+ , F-'!H$2-'F+ , F-'!H$3))</f>
        <v>1.7360881469821632E-3</v>
      </c>
      <c r="I266" s="1" cm="1">
        <f t="array" ref="I266">[1]!table_weight[Dribbling]*(('F+ , F-'!I$2-[1]!tbl_gk[[#This Row],[Dribbling]])/('F+ , F-'!I$2-'F+ , F-'!I$3))</f>
        <v>1.4668173323482065E-2</v>
      </c>
      <c r="J266" s="1" cm="1">
        <f t="array" ref="J266">[1]!table_weight[Curve]*(('F+ , F-'!J$2-[1]!tbl_gk[[#This Row],[Curve]])/('F+ , F-'!J$2-'F+ , F-'!J$3))</f>
        <v>9.1268634012777444E-3</v>
      </c>
      <c r="K266" s="1" cm="1">
        <f t="array" ref="K266">[1]!table_weight[FKAccuracy]*(('F+ , F-'!K$2-[1]!tbl_gk[[#This Row],[FKAccuracy]])/('F+ , F-'!K$2-'F+ , F-'!K$3))</f>
        <v>9.8874353513842238E-3</v>
      </c>
      <c r="L266" s="1" cm="1">
        <f t="array" ref="L266">[1]!table_weight[LongPassing]*(('F+ , F-'!L$2-[1]!tbl_gk[[#This Row],[LongPassing]])/('F+ , F-'!L$2-'F+ , F-'!L$3))</f>
        <v>2.5446932703562523E-2</v>
      </c>
      <c r="M266" s="1" cm="1">
        <f t="array" ref="M266">[1]!table_weight[BallControl]*(('F+ , F-'!M$2-[1]!tbl_gk[[#This Row],[BallControl]])/('F+ , F-'!M$2-'F+ , F-'!M$3))</f>
        <v>1.3907601373375588E-2</v>
      </c>
      <c r="N266" s="1" cm="1">
        <f t="array" ref="N266">[1]!table_weight[Acceleration]*(('F+ , F-'!N$2-[1]!tbl_gk[[#This Row],[Acceleration]])/('F+ , F-'!N$2-'F+ , F-'!N$3))</f>
        <v>3.8332826285366545E-3</v>
      </c>
      <c r="O266" s="1" cm="1">
        <f t="array" ref="O266">[1]!table_weight[SprintSpeed]*(('F+ , F-'!O$2-[1]!tbl_gk[[#This Row],[SprintSpeed]])/('F+ , F-'!O$2-'F+ , F-'!O$3))</f>
        <v>6.7465774262245133E-3</v>
      </c>
      <c r="P266" s="1" cm="1">
        <f t="array" ref="P266">[1]!table_weight[Agility]*(('F+ , F-'!P$2-[1]!tbl_gk[[#This Row],[Agility]])/('F+ , F-'!P$2-'F+ , F-'!P$3))</f>
        <v>4.4464206313917145E-3</v>
      </c>
      <c r="Q266" s="1" cm="1">
        <f t="array" ref="Q266">[1]!table_weight[Reactions]*(('F+ , F-'!Q$2-[1]!tbl_gk[[#This Row],[Reactions]])/('F+ , F-'!Q$2-'F+ , F-'!Q$3))</f>
        <v>1.2375408001732517E-3</v>
      </c>
      <c r="R266" s="1" cm="1">
        <f t="array" ref="R266">[1]!table_weight[Balance]*(('F+ , F-'!R$2-[1]!tbl_gk[[#This Row],[Balance]])/('F+ , F-'!R$2-'F+ , F-'!R$3))</f>
        <v>8.6922508583597434E-4</v>
      </c>
      <c r="S266" s="1" cm="1">
        <f t="array" ref="S266">[1]!table_weight[ShotPower]*(('F+ , F-'!S$2-[1]!tbl_gk[[#This Row],[ShotPower]])/('F+ , F-'!S$2-'F+ , F-'!S$3))</f>
        <v>5.4538573983244545E-3</v>
      </c>
      <c r="T266" s="1" cm="1">
        <f t="array" ref="T266">[1]!table_weight[Jumping]*(('F+ , F-'!T$2-[1]!tbl_gk[[#This Row],[Jumping]])/('F+ , F-'!T$2-'F+ , F-'!T$3))</f>
        <v>1.2880653993738752E-3</v>
      </c>
      <c r="U266" s="1" cm="1">
        <f t="array" ref="U266">[1]!table_weight[Stamina]*(('F+ , F-'!U$2-[1]!tbl_gk[[#This Row],[Stamina]])/('F+ , F-'!U$2-'F+ , F-'!U$3))</f>
        <v>2.5761307987477501E-3</v>
      </c>
      <c r="V266" s="1" cm="1">
        <f t="array" ref="V266">[1]!table_weight[Strength]*(('F+ , F-'!V$2-[1]!tbl_gk[[#This Row],[Strength]])/('F+ , F-'!V$2-'F+ , F-'!V$3))</f>
        <v>1.5084677010445158E-2</v>
      </c>
      <c r="W266" s="1" cm="1">
        <f t="array" ref="W266">[1]!table_weight[LongShots]*(('F+ , F-'!W$2-[1]!tbl_gk[[#This Row],[LongShots]])/('F+ , F-'!W$2-'F+ , F-'!W$3))</f>
        <v>8.3106398450658349E-3</v>
      </c>
      <c r="X266" s="1" cm="1">
        <f t="array" ref="X266">[1]!table_weight[Aggression]*(('F+ , F-'!X$2-[1]!tbl_gk[[#This Row],[Aggression]])/('F+ , F-'!X$2-'F+ , F-'!X$3))</f>
        <v>1.1560693641618476E-2</v>
      </c>
      <c r="Y266" s="1" cm="1">
        <f t="array" ref="Y266">[1]!table_weight[Interceptions]*(('F+ , F-'!Y$2-[1]!tbl_gk[[#This Row],[Interceptions]])/('F+ , F-'!Y$2-'F+ , F-'!Y$3))</f>
        <v>1.2465959767598898E-2</v>
      </c>
      <c r="Z266" s="1" cm="1">
        <f t="array" ref="Z266">[1]!table_weight[Positioning]*(('F+ , F-'!Z$2-[1]!tbl_gk[[#This Row],[Positioning]])/('F+ , F-'!Z$2-'F+ , F-'!Z$3))</f>
        <v>5.9155596119392221E-4</v>
      </c>
      <c r="AA266" s="1" cm="1">
        <f t="array" ref="AA266">[1]!table_weight[Vision]*(('F+ , F-'!AA$2-[1]!tbl_gk[[#This Row],[Vision]])/('F+ , F-'!AA$2-'F+ , F-'!AA$3))</f>
        <v>3.6913091978501102E-2</v>
      </c>
      <c r="AB266" s="1" cm="1">
        <f t="array" ref="AB266">[1]!table_weight[Penalties]*(('F+ , F-'!AB$2-[1]!tbl_gk[[#This Row],[Penalties]])/('F+ , F-'!AB$2-'F+ , F-'!AB$3))</f>
        <v>1.9573542833622431E-3</v>
      </c>
      <c r="AC266" s="1" cm="1">
        <f t="array" ref="AC266">[1]!table_weight[Composure]*(('F+ , F-'!AC$2-[1]!tbl_gk[[#This Row],[Composure]])/('F+ , F-'!AC$2-'F+ , F-'!AC$3))</f>
        <v>7.4722858256074981E-4</v>
      </c>
      <c r="AD266" s="1" cm="1">
        <f t="array" ref="AD266">[1]!table_weight[Marking]*(('F+ , F-'!AD$2-[1]!tbl_gk[[#This Row],[Marking]])/('F+ , F-'!AD$2-'F+ , F-'!AD$3))</f>
        <v>2.5239721010940977E-2</v>
      </c>
      <c r="AE266" s="1" cm="1">
        <f t="array" ref="AE266">[1]!table_weight[StandingTackle]*(('F+ , F-'!AE$2-[1]!tbl_gk[[#This Row],[StandingTackle]])/('F+ , F-'!AE$2-'F+ , F-'!AE$3))</f>
        <v>2.465854322450484E-2</v>
      </c>
      <c r="AF266" s="1" cm="1">
        <f t="array" ref="AF266">[1]!table_weight[SlidingTackle]*(('F+ , F-'!AF$2-[1]!tbl_gk[[#This Row],[SlidingTackle]])/('F+ , F-'!AF$2-'F+ , F-'!AF$3))</f>
        <v>8.9667429907290316E-3</v>
      </c>
      <c r="AG266" s="1" cm="1">
        <f t="array" ref="AG266">[1]!table_weight[GKDiving]*(('F+ , F-'!AG$2-[1]!tbl_gk[[#This Row],[GKDiving]])/('F+ , F-'!AG$2-'F+ , F-'!AG$3))</f>
        <v>2.9038003245106969E-2</v>
      </c>
      <c r="AH266" s="1" cm="1">
        <f t="array" ref="AH266">[1]!table_weight[GKHandling]*(('F+ , F-'!AH$2-[1]!tbl_gk[[#This Row],[GKHandling]])/('F+ , F-'!AH$2-'F+ , F-'!AH$3))</f>
        <v>3.386529278713242E-2</v>
      </c>
      <c r="AI266" s="1" cm="1">
        <f t="array" ref="AI266">[1]!table_weight[GKKicking]*(('F+ , F-'!AI$2-[1]!tbl_gk[[#This Row],[GKKicking]])/('F+ , F-'!AI$2-'F+ , F-'!AI$3))</f>
        <v>2.5044113173106158E-2</v>
      </c>
      <c r="AJ266" s="1" cm="1">
        <f t="array" ref="AJ266">[1]!table_weight[GKPositioning]*(('F+ , F-'!AJ$2-[1]!tbl_gk[[#This Row],[GKPositioning]])/('F+ , F-'!AJ$2-'F+ , F-'!AJ$3))</f>
        <v>1.1983103601600703E-2</v>
      </c>
      <c r="AK266" s="1" cm="1">
        <f t="array" ref="AK266">[1]!table_weight[GKReflexes]*(('F+ , F-'!AK$2-[1]!tbl_gk[[#This Row],[GKReflexes]])/('F+ , F-'!AK$2-'F+ , F-'!AK$3))</f>
        <v>3.2795862488591399E-2</v>
      </c>
    </row>
    <row r="267" spans="1:37" x14ac:dyDescent="0.55000000000000004">
      <c r="A267" s="8">
        <f>[1]!tbl_gk[[#This Row],[ID]]</f>
        <v>193698</v>
      </c>
      <c r="B267" s="2" cm="1">
        <f t="array" ref="B267">[1]!table_weight[ValueEUR]*(('F+ , F-'!B$2-[1]!tbl_gk[[#This Row],[ValueEUR]])/('F+ , F-'!B$2-'F+ , F-'!B$3))</f>
        <v>5.5531872151526112E-3</v>
      </c>
      <c r="C267" s="2" cm="1">
        <f t="array" ref="C267">[1]!table_weight[WageEUR]*(('F+ , F-'!C$2-[1]!tbl_gk[[#This Row],[WageEUR]])/('F+ , F-'!C$2-'F+ , F-'!C$3))</f>
        <v>6.1811077788880694E-3</v>
      </c>
      <c r="D267" s="2" cm="1">
        <f t="array" ref="D267">[1]!table_weight[Crossing]*(('F+ , F-'!D$2-[1]!tbl_gk[[#This Row],[Crossing]])/('F+ , F-'!D$2-'F+ , F-'!D$3))</f>
        <v>3.3625286215233793E-2</v>
      </c>
      <c r="E267" s="2" cm="1">
        <f t="array" ref="E267">[1]!table_weight[Finishing]*(('F+ , F-'!E$2-[1]!tbl_gk[[#This Row],[Finishing]])/('F+ , F-'!E$2-'F+ , F-'!E$3))</f>
        <v>1.59720109522359E-2</v>
      </c>
      <c r="F267" s="2" cm="1">
        <f t="array" ref="F267">[1]!table_weight[HeadingAccuracy]*(('F+ , F-'!F$2-[1]!tbl_gk[[#This Row],[HeadingAccuracy]])/('F+ , F-'!F$2-'F+ , F-'!F$3))</f>
        <v>9.6040850170308507E-3</v>
      </c>
      <c r="G267" s="2" cm="1">
        <f t="array" ref="G267">[1]!table_weight[ShortPassing]*(('F+ , F-'!G$2-[1]!tbl_gk[[#This Row],[ShortPassing]])/('F+ , F-'!G$2-'F+ , F-'!G$3))</f>
        <v>4.6409239370648142E-2</v>
      </c>
      <c r="H267" s="2" cm="1">
        <f t="array" ref="H267">[1]!table_weight[Volleys]*(('F+ , F-'!H$2-[1]!tbl_gk[[#This Row],[Volleys]])/('F+ , F-'!H$2-'F+ , F-'!H$3))</f>
        <v>1.7360881469821632E-3</v>
      </c>
      <c r="I267" s="2" cm="1">
        <f t="array" ref="I267">[1]!table_weight[Dribbling]*(('F+ , F-'!I$2-[1]!tbl_gk[[#This Row],[Dribbling]])/('F+ , F-'!I$2-'F+ , F-'!I$3))</f>
        <v>1.1734538658785652E-2</v>
      </c>
      <c r="J267" s="2" cm="1">
        <f t="array" ref="J267">[1]!table_weight[Curve]*(('F+ , F-'!J$2-[1]!tbl_gk[[#This Row],[Curve]])/('F+ , F-'!J$2-'F+ , F-'!J$3))</f>
        <v>9.6339113680153961E-3</v>
      </c>
      <c r="K267" s="2" cm="1">
        <f t="array" ref="K267">[1]!table_weight[FKAccuracy]*(('F+ , F-'!K$2-[1]!tbl_gk[[#This Row],[FKAccuracy]])/('F+ , F-'!K$2-'F+ , F-'!K$3))</f>
        <v>9.5832065713416324E-3</v>
      </c>
      <c r="L267" s="2" cm="1">
        <f t="array" ref="L267">[1]!table_weight[LongPassing]*(('F+ , F-'!L$2-[1]!tbl_gk[[#This Row],[LongPassing]])/('F+ , F-'!L$2-'F+ , F-'!L$3))</f>
        <v>2.3281236303259328E-2</v>
      </c>
      <c r="M267" s="2" cm="1">
        <f t="array" ref="M267">[1]!table_weight[BallControl]*(('F+ , F-'!M$2-[1]!tbl_gk[[#This Row],[BallControl]])/('F+ , F-'!M$2-'F+ , F-'!M$3))</f>
        <v>1.3038376287539614E-2</v>
      </c>
      <c r="N267" s="2" cm="1">
        <f t="array" ref="N267">[1]!table_weight[Acceleration]*(('F+ , F-'!N$2-[1]!tbl_gk[[#This Row],[Acceleration]])/('F+ , F-'!N$2-'F+ , F-'!N$3))</f>
        <v>4.0587698419799877E-3</v>
      </c>
      <c r="O267" s="2" cm="1">
        <f t="array" ref="O267">[1]!table_weight[SprintSpeed]*(('F+ , F-'!O$2-[1]!tbl_gk[[#This Row],[SprintSpeed]])/('F+ , F-'!O$2-'F+ , F-'!O$3))</f>
        <v>3.9355034986309663E-3</v>
      </c>
      <c r="P267" s="2" cm="1">
        <f t="array" ref="P267">[1]!table_weight[Agility]*(('F+ , F-'!P$2-[1]!tbl_gk[[#This Row],[Agility]])/('F+ , F-'!P$2-'F+ , F-'!P$3))</f>
        <v>2.92527673117876E-3</v>
      </c>
      <c r="Q267" s="2" cm="1">
        <f t="array" ref="Q267">[1]!table_weight[Reactions]*(('F+ , F-'!Q$2-[1]!tbl_gk[[#This Row],[Reactions]])/('F+ , F-'!Q$2-'F+ , F-'!Q$3))</f>
        <v>3.6094940005053177E-4</v>
      </c>
      <c r="R267" s="2" cm="1">
        <f t="array" ref="R267">[1]!table_weight[Balance]*(('F+ , F-'!R$2-[1]!tbl_gk[[#This Row],[Balance]])/('F+ , F-'!R$2-'F+ , F-'!R$3))</f>
        <v>1.6142751594096668E-3</v>
      </c>
      <c r="S267" s="2" cm="1">
        <f t="array" ref="S267">[1]!table_weight[ShotPower]*(('F+ , F-'!S$2-[1]!tbl_gk[[#This Row],[ShotPower]])/('F+ , F-'!S$2-'F+ , F-'!S$3))</f>
        <v>2.8567824467413809E-3</v>
      </c>
      <c r="T267" s="2" cm="1">
        <f t="array" ref="T267">[1]!table_weight[Jumping]*(('F+ , F-'!T$2-[1]!tbl_gk[[#This Row],[Jumping]])/('F+ , F-'!T$2-'F+ , F-'!T$3))</f>
        <v>9.4458129287417522E-4</v>
      </c>
      <c r="U267" s="2" cm="1">
        <f t="array" ref="U267">[1]!table_weight[Stamina]*(('F+ , F-'!U$2-[1]!tbl_gk[[#This Row],[Stamina]])/('F+ , F-'!U$2-'F+ , F-'!U$3))</f>
        <v>5.1522615974955001E-3</v>
      </c>
      <c r="V267" s="2" cm="1">
        <f t="array" ref="V267">[1]!table_weight[Strength]*(('F+ , F-'!V$2-[1]!tbl_gk[[#This Row],[Strength]])/('F+ , F-'!V$2-'F+ , F-'!V$3))</f>
        <v>1.4197343068654266E-2</v>
      </c>
      <c r="W267" s="2" cm="1">
        <f t="array" ref="W267">[1]!table_weight[LongShots]*(('F+ , F-'!W$2-[1]!tbl_gk[[#This Row],[LongShots]])/('F+ , F-'!W$2-'F+ , F-'!W$3))</f>
        <v>8.3106398450658349E-3</v>
      </c>
      <c r="X267" s="2" cm="1">
        <f t="array" ref="X267">[1]!table_weight[Aggression]*(('F+ , F-'!X$2-[1]!tbl_gk[[#This Row],[Aggression]])/('F+ , F-'!X$2-'F+ , F-'!X$3))</f>
        <v>7.9099482811073787E-3</v>
      </c>
      <c r="Y267" s="2" cm="1">
        <f t="array" ref="Y267">[1]!table_weight[Interceptions]*(('F+ , F-'!Y$2-[1]!tbl_gk[[#This Row],[Interceptions]])/('F+ , F-'!Y$2-'F+ , F-'!Y$3))</f>
        <v>1.5928726369709705E-2</v>
      </c>
      <c r="Z267" s="2" cm="1">
        <f t="array" ref="Z267">[1]!table_weight[Positioning]*(('F+ , F-'!Z$2-[1]!tbl_gk[[#This Row],[Positioning]])/('F+ , F-'!Z$2-'F+ , F-'!Z$3))</f>
        <v>1.4788899029848058E-3</v>
      </c>
      <c r="AA267" s="2" cm="1">
        <f t="array" ref="AA267">[1]!table_weight[Vision]*(('F+ , F-'!AA$2-[1]!tbl_gk[[#This Row],[Vision]])/('F+ , F-'!AA$2-'F+ , F-'!AA$3))</f>
        <v>2.0586147449548689E-2</v>
      </c>
      <c r="AB267" s="2" cm="1">
        <f t="array" ref="AB267">[1]!table_weight[Penalties]*(('F+ , F-'!AB$2-[1]!tbl_gk[[#This Row],[Penalties]])/('F+ , F-'!AB$2-'F+ , F-'!AB$3))</f>
        <v>2.0356484546967322E-3</v>
      </c>
      <c r="AC267" s="2" cm="1">
        <f t="array" ref="AC267">[1]!table_weight[Composure]*(('F+ , F-'!AC$2-[1]!tbl_gk[[#This Row],[Composure]])/('F+ , F-'!AC$2-'F+ , F-'!AC$3))</f>
        <v>9.6072246329239263E-4</v>
      </c>
      <c r="AD267" s="2" cm="1">
        <f t="array" ref="AD267">[1]!table_weight[Marking]*(('F+ , F-'!AD$2-[1]!tbl_gk[[#This Row],[Marking]])/('F+ , F-'!AD$2-'F+ , F-'!AD$3))</f>
        <v>2.366223844775717E-2</v>
      </c>
      <c r="AE267" s="2" cm="1">
        <f t="array" ref="AE267">[1]!table_weight[StandingTackle]*(('F+ , F-'!AE$2-[1]!tbl_gk[[#This Row],[StandingTackle]])/('F+ , F-'!AE$2-'F+ , F-'!AE$3))</f>
        <v>1.5691800233775807E-2</v>
      </c>
      <c r="AF267" s="2" cm="1">
        <f t="array" ref="AF267">[1]!table_weight[SlidingTackle]*(('F+ , F-'!AF$2-[1]!tbl_gk[[#This Row],[SlidingTackle]])/('F+ , F-'!AF$2-'F+ , F-'!AF$3))</f>
        <v>8.2195144081682794E-3</v>
      </c>
      <c r="AG267" s="2" cm="1">
        <f t="array" ref="AG267">[1]!table_weight[GKDiving]*(('F+ , F-'!AG$2-[1]!tbl_gk[[#This Row],[GKDiving]])/('F+ , F-'!AG$2-'F+ , F-'!AG$3))</f>
        <v>1.1956824865632281E-2</v>
      </c>
      <c r="AH267" s="2" cm="1">
        <f t="array" ref="AH267">[1]!table_weight[GKHandling]*(('F+ , F-'!AH$2-[1]!tbl_gk[[#This Row],[GKHandling]])/('F+ , F-'!AH$2-'F+ , F-'!AH$3))</f>
        <v>1.4259070647213651E-2</v>
      </c>
      <c r="AI267" s="2" cm="1">
        <f t="array" ref="AI267">[1]!table_weight[GKKicking]*(('F+ , F-'!AI$2-[1]!tbl_gk[[#This Row],[GKKicking]])/('F+ , F-'!AI$2-'F+ , F-'!AI$3))</f>
        <v>1.2522056586553079E-2</v>
      </c>
      <c r="AJ267" s="2" cm="1">
        <f t="array" ref="AJ267">[1]!table_weight[GKPositioning]*(('F+ , F-'!AJ$2-[1]!tbl_gk[[#This Row],[GKPositioning]])/('F+ , F-'!AJ$2-'F+ , F-'!AJ$3))</f>
        <v>7.5682759589057076E-3</v>
      </c>
      <c r="AK267" s="2" cm="1">
        <f t="array" ref="AK267">[1]!table_weight[GKReflexes]*(('F+ , F-'!AK$2-[1]!tbl_gk[[#This Row],[GKReflexes]])/('F+ , F-'!AK$2-'F+ , F-'!AK$3))</f>
        <v>1.09319541628638E-2</v>
      </c>
    </row>
    <row r="268" spans="1:37" x14ac:dyDescent="0.55000000000000004">
      <c r="A268" s="7">
        <f>[1]!tbl_gk[[#This Row],[ID]]</f>
        <v>193786</v>
      </c>
      <c r="B268" s="1" cm="1">
        <f t="array" ref="B268">[1]!table_weight[ValueEUR]*(('F+ , F-'!B$2-[1]!tbl_gk[[#This Row],[ValueEUR]])/('F+ , F-'!B$2-'F+ , F-'!B$3))</f>
        <v>6.1455148381795615E-4</v>
      </c>
      <c r="C268" s="1" cm="1">
        <f t="array" ref="C268">[1]!table_weight[WageEUR]*(('F+ , F-'!C$2-[1]!tbl_gk[[#This Row],[WageEUR]])/('F+ , F-'!C$2-'F+ , F-'!C$3))</f>
        <v>2.7384654716592714E-3</v>
      </c>
      <c r="D268" s="1" cm="1">
        <f t="array" ref="D268">[1]!table_weight[Crossing]*(('F+ , F-'!D$2-[1]!tbl_gk[[#This Row],[Crossing]])/('F+ , F-'!D$2-'F+ , F-'!D$3))</f>
        <v>2.9141914719869291E-2</v>
      </c>
      <c r="E268" s="1" cm="1">
        <f t="array" ref="E268">[1]!table_weight[Finishing]*(('F+ , F-'!E$2-[1]!tbl_gk[[#This Row],[Finishing]])/('F+ , F-'!E$2-'F+ , F-'!E$3))</f>
        <v>1.6970261636750646E-2</v>
      </c>
      <c r="F268" s="1" cm="1">
        <f t="array" ref="F268">[1]!table_weight[HeadingAccuracy]*(('F+ , F-'!F$2-[1]!tbl_gk[[#This Row],[HeadingAccuracy]])/('F+ , F-'!F$2-'F+ , F-'!F$3))</f>
        <v>1.1691929585950599E-2</v>
      </c>
      <c r="G268" s="1" cm="1">
        <f t="array" ref="G268">[1]!table_weight[ShortPassing]*(('F+ , F-'!G$2-[1]!tbl_gk[[#This Row],[ShortPassing]])/('F+ , F-'!G$2-'F+ , F-'!G$3))</f>
        <v>4.5002898783658811E-2</v>
      </c>
      <c r="H268" s="1" cm="1">
        <f t="array" ref="H268">[1]!table_weight[Volleys]*(('F+ , F-'!H$2-[1]!tbl_gk[[#This Row],[Volleys]])/('F+ , F-'!H$2-'F+ , F-'!H$3))</f>
        <v>1.0416528881892981E-3</v>
      </c>
      <c r="I268" s="1" cm="1">
        <f t="array" ref="I268">[1]!table_weight[Dribbling]*(('F+ , F-'!I$2-[1]!tbl_gk[[#This Row],[Dribbling]])/('F+ , F-'!I$2-'F+ , F-'!I$3))</f>
        <v>1.7601807988178481E-2</v>
      </c>
      <c r="J268" s="1" cm="1">
        <f t="array" ref="J268">[1]!table_weight[Curve]*(('F+ , F-'!J$2-[1]!tbl_gk[[#This Row],[Curve]])/('F+ , F-'!J$2-'F+ , F-'!J$3))</f>
        <v>9.295879390190295E-3</v>
      </c>
      <c r="K268" s="1" cm="1">
        <f t="array" ref="K268">[1]!table_weight[FKAccuracy]*(('F+ , F-'!K$2-[1]!tbl_gk[[#This Row],[FKAccuracy]])/('F+ , F-'!K$2-'F+ , F-'!K$3))</f>
        <v>8.3662914511712649E-3</v>
      </c>
      <c r="L268" s="1" cm="1">
        <f t="array" ref="L268">[1]!table_weight[LongPassing]*(('F+ , F-'!L$2-[1]!tbl_gk[[#This Row],[LongPassing]])/('F+ , F-'!L$2-'F+ , F-'!L$3))</f>
        <v>2.0032691702804539E-2</v>
      </c>
      <c r="M268" s="1" cm="1">
        <f t="array" ref="M268">[1]!table_weight[BallControl]*(('F+ , F-'!M$2-[1]!tbl_gk[[#This Row],[BallControl]])/('F+ , F-'!M$2-'F+ , F-'!M$3))</f>
        <v>1.5211439002129552E-2</v>
      </c>
      <c r="N268" s="1" cm="1">
        <f t="array" ref="N268">[1]!table_weight[Acceleration]*(('F+ , F-'!N$2-[1]!tbl_gk[[#This Row],[Acceleration]])/('F+ , F-'!N$2-'F+ , F-'!N$3))</f>
        <v>3.156820988206657E-3</v>
      </c>
      <c r="O268" s="1" cm="1">
        <f t="array" ref="O268">[1]!table_weight[SprintSpeed]*(('F+ , F-'!O$2-[1]!tbl_gk[[#This Row],[SprintSpeed]])/('F+ , F-'!O$2-'F+ , F-'!O$3))</f>
        <v>5.3410404624277394E-3</v>
      </c>
      <c r="P268" s="1" cm="1">
        <f t="array" ref="P268">[1]!table_weight[Agility]*(('F+ , F-'!P$2-[1]!tbl_gk[[#This Row],[Agility]])/('F+ , F-'!P$2-'F+ , F-'!P$3))</f>
        <v>2.5742435234373086E-3</v>
      </c>
      <c r="Q268" s="1" cm="1">
        <f t="array" ref="Q268">[1]!table_weight[Reactions]*(('F+ , F-'!Q$2-[1]!tbl_gk[[#This Row],[Reactions]])/('F+ , F-'!Q$2-'F+ , F-'!Q$3))</f>
        <v>8.7659140012271992E-4</v>
      </c>
      <c r="R268" s="1" cm="1">
        <f t="array" ref="R268">[1]!table_weight[Balance]*(('F+ , F-'!R$2-[1]!tbl_gk[[#This Row],[Balance]])/('F+ , F-'!R$2-'F+ , F-'!R$3))</f>
        <v>2.2351502207210773E-3</v>
      </c>
      <c r="S268" s="1" cm="1">
        <f t="array" ref="S268">[1]!table_weight[ShotPower]*(('F+ , F-'!S$2-[1]!tbl_gk[[#This Row],[ShotPower]])/('F+ , F-'!S$2-'F+ , F-'!S$3))</f>
        <v>5.4538573983244545E-3</v>
      </c>
      <c r="T268" s="1" cm="1">
        <f t="array" ref="T268">[1]!table_weight[Jumping]*(('F+ , F-'!T$2-[1]!tbl_gk[[#This Row],[Jumping]])/('F+ , F-'!T$2-'F+ , F-'!T$3))</f>
        <v>7.7283923962432515E-4</v>
      </c>
      <c r="U268" s="1" cm="1">
        <f t="array" ref="U268">[1]!table_weight[Stamina]*(('F+ , F-'!U$2-[1]!tbl_gk[[#This Row],[Stamina]])/('F+ , F-'!U$2-'F+ , F-'!U$3))</f>
        <v>1.3739364259988E-2</v>
      </c>
      <c r="V268" s="1" cm="1">
        <f t="array" ref="V268">[1]!table_weight[Strength]*(('F+ , F-'!V$2-[1]!tbl_gk[[#This Row],[Strength]])/('F+ , F-'!V$2-'F+ , F-'!V$3))</f>
        <v>2.7507352195517646E-2</v>
      </c>
      <c r="W268" s="1" cm="1">
        <f t="array" ref="W268">[1]!table_weight[LongShots]*(('F+ , F-'!W$2-[1]!tbl_gk[[#This Row],[LongShots]])/('F+ , F-'!W$2-'F+ , F-'!W$3))</f>
        <v>7.0121023692742987E-3</v>
      </c>
      <c r="X268" s="1" cm="1">
        <f t="array" ref="X268">[1]!table_weight[Aggression]*(('F+ , F-'!X$2-[1]!tbl_gk[[#This Row],[Aggression]])/('F+ , F-'!X$2-'F+ , F-'!X$3))</f>
        <v>1.460298144204439E-2</v>
      </c>
      <c r="Y268" s="1" cm="1">
        <f t="array" ref="Y268">[1]!table_weight[Interceptions]*(('F+ , F-'!Y$2-[1]!tbl_gk[[#This Row],[Interceptions]])/('F+ , F-'!Y$2-'F+ , F-'!Y$3))</f>
        <v>2.3546812894353474E-2</v>
      </c>
      <c r="Z268" s="1" cm="1">
        <f t="array" ref="Z268">[1]!table_weight[Positioning]*(('F+ , F-'!Z$2-[1]!tbl_gk[[#This Row],[Positioning]])/('F+ , F-'!Z$2-'F+ , F-'!Z$3))</f>
        <v>1.3310009126863251E-3</v>
      </c>
      <c r="AA268" s="1" cm="1">
        <f t="array" ref="AA268">[1]!table_weight[Vision]*(('F+ , F-'!AA$2-[1]!tbl_gk[[#This Row],[Vision]])/('F+ , F-'!AA$2-'F+ , F-'!AA$3))</f>
        <v>2.5555217523577683E-2</v>
      </c>
      <c r="AB268" s="1" cm="1">
        <f t="array" ref="AB268">[1]!table_weight[Penalties]*(('F+ , F-'!AB$2-[1]!tbl_gk[[#This Row],[Penalties]])/('F+ , F-'!AB$2-'F+ , F-'!AB$3))</f>
        <v>2.0747955403639775E-3</v>
      </c>
      <c r="AC268" s="1" cm="1">
        <f t="array" ref="AC268">[1]!table_weight[Composure]*(('F+ , F-'!AC$2-[1]!tbl_gk[[#This Row],[Composure]])/('F+ , F-'!AC$2-'F+ , F-'!AC$3))</f>
        <v>1.0674694036582141E-4</v>
      </c>
      <c r="AD268" s="1" cm="1">
        <f t="array" ref="AD268">[1]!table_weight[Marking]*(('F+ , F-'!AD$2-[1]!tbl_gk[[#This Row],[Marking]])/('F+ , F-'!AD$2-'F+ , F-'!AD$3))</f>
        <v>1.8929790758205733E-2</v>
      </c>
      <c r="AE268" s="1" cm="1">
        <f t="array" ref="AE268">[1]!table_weight[StandingTackle]*(('F+ , F-'!AE$2-[1]!tbl_gk[[#This Row],[StandingTackle]])/('F+ , F-'!AE$2-'F+ , F-'!AE$3))</f>
        <v>3.1383600467551613E-2</v>
      </c>
      <c r="AF268" s="1" cm="1">
        <f t="array" ref="AF268">[1]!table_weight[SlidingTackle]*(('F+ , F-'!AF$2-[1]!tbl_gk[[#This Row],[SlidingTackle]])/('F+ , F-'!AF$2-'F+ , F-'!AF$3))</f>
        <v>1.120842873841129E-2</v>
      </c>
      <c r="AG268" s="1" cm="1">
        <f t="array" ref="AG268">[1]!table_weight[GKDiving]*(('F+ , F-'!AG$2-[1]!tbl_gk[[#This Row],[GKDiving]])/('F+ , F-'!AG$2-'F+ , F-'!AG$3))</f>
        <v>2.5621767569212028E-2</v>
      </c>
      <c r="AH268" s="1" cm="1">
        <f t="array" ref="AH268">[1]!table_weight[GKHandling]*(('F+ , F-'!AH$2-[1]!tbl_gk[[#This Row],[GKHandling]])/('F+ , F-'!AH$2-'F+ , F-'!AH$3))</f>
        <v>3.386529278713242E-2</v>
      </c>
      <c r="AI268" s="1" cm="1">
        <f t="array" ref="AI268">[1]!table_weight[GKKicking]*(('F+ , F-'!AI$2-[1]!tbl_gk[[#This Row],[GKKicking]])/('F+ , F-'!AI$2-'F+ , F-'!AI$3))</f>
        <v>2.5044113173106158E-2</v>
      </c>
      <c r="AJ268" s="1" cm="1">
        <f t="array" ref="AJ268">[1]!table_weight[GKPositioning]*(('F+ , F-'!AJ$2-[1]!tbl_gk[[#This Row],[GKPositioning]])/('F+ , F-'!AJ$2-'F+ , F-'!AJ$3))</f>
        <v>1.3244482928084987E-2</v>
      </c>
      <c r="AK268" s="1" cm="1">
        <f t="array" ref="AK268">[1]!table_weight[GKReflexes]*(('F+ , F-'!AK$2-[1]!tbl_gk[[#This Row],[GKReflexes]])/('F+ , F-'!AK$2-'F+ , F-'!AK$3))</f>
        <v>2.55078930466822E-2</v>
      </c>
    </row>
    <row r="269" spans="1:37" x14ac:dyDescent="0.55000000000000004">
      <c r="A269" s="8">
        <f>[1]!tbl_gk[[#This Row],[ID]]</f>
        <v>193913</v>
      </c>
      <c r="B269" s="2" cm="1">
        <f t="array" ref="B269">[1]!table_weight[ValueEUR]*(('F+ , F-'!B$2-[1]!tbl_gk[[#This Row],[ValueEUR]])/('F+ , F-'!B$2-'F+ , F-'!B$3))</f>
        <v>4.6608374714470808E-5</v>
      </c>
      <c r="C269" s="2" cm="1">
        <f t="array" ref="C269">[1]!table_weight[WageEUR]*(('F+ , F-'!C$2-[1]!tbl_gk[[#This Row],[WageEUR]])/('F+ , F-'!C$2-'F+ , F-'!C$3))</f>
        <v>0</v>
      </c>
      <c r="D269" s="2" cm="1">
        <f t="array" ref="D269">[1]!table_weight[Crossing]*(('F+ , F-'!D$2-[1]!tbl_gk[[#This Row],[Crossing]])/('F+ , F-'!D$2-'F+ , F-'!D$3))</f>
        <v>3.2504443341392672E-2</v>
      </c>
      <c r="E269" s="2" cm="1">
        <f t="array" ref="E269">[1]!table_weight[Finishing]*(('F+ , F-'!E$2-[1]!tbl_gk[[#This Row],[Finishing]])/('F+ , F-'!E$2-'F+ , F-'!E$3))</f>
        <v>1.4973760267721157E-2</v>
      </c>
      <c r="F269" s="2" cm="1">
        <f t="array" ref="F269">[1]!table_weight[HeadingAccuracy]*(('F+ , F-'!F$2-[1]!tbl_gk[[#This Row],[HeadingAccuracy]])/('F+ , F-'!F$2-'F+ , F-'!F$3))</f>
        <v>1.1274360672166649E-2</v>
      </c>
      <c r="G269" s="2" cm="1">
        <f t="array" ref="G269">[1]!table_weight[ShortPassing]*(('F+ , F-'!G$2-[1]!tbl_gk[[#This Row],[ShortPassing]])/('F+ , F-'!G$2-'F+ , F-'!G$3))</f>
        <v>2.390778997881874E-2</v>
      </c>
      <c r="H269" s="2" cm="1">
        <f t="array" ref="H269">[1]!table_weight[Volleys]*(('F+ , F-'!H$2-[1]!tbl_gk[[#This Row],[Volleys]])/('F+ , F-'!H$2-'F+ , F-'!H$3))</f>
        <v>6.9443525879286526E-4</v>
      </c>
      <c r="I269" s="2" cm="1">
        <f t="array" ref="I269">[1]!table_weight[Dribbling]*(('F+ , F-'!I$2-[1]!tbl_gk[[#This Row],[Dribbling]])/('F+ , F-'!I$2-'F+ , F-'!I$3))</f>
        <v>1.0756660437220181E-2</v>
      </c>
      <c r="J269" s="2" cm="1">
        <f t="array" ref="J269">[1]!table_weight[Curve]*(('F+ , F-'!J$2-[1]!tbl_gk[[#This Row],[Curve]])/('F+ , F-'!J$2-'F+ , F-'!J$3))</f>
        <v>8.9578474123651938E-3</v>
      </c>
      <c r="K269" s="2" cm="1">
        <f t="array" ref="K269">[1]!table_weight[FKAccuracy]*(('F+ , F-'!K$2-[1]!tbl_gk[[#This Row],[FKAccuracy]])/('F+ , F-'!K$2-'F+ , F-'!K$3))</f>
        <v>9.2789777912990392E-3</v>
      </c>
      <c r="L269" s="2" cm="1">
        <f t="array" ref="L269">[1]!table_weight[LongPassing]*(('F+ , F-'!L$2-[1]!tbl_gk[[#This Row],[LongPassing]])/('F+ , F-'!L$2-'F+ , F-'!L$3))</f>
        <v>1.4077026601970757E-2</v>
      </c>
      <c r="M269" s="2" cm="1">
        <f t="array" ref="M269">[1]!table_weight[BallControl]*(('F+ , F-'!M$2-[1]!tbl_gk[[#This Row],[BallControl]])/('F+ , F-'!M$2-'F+ , F-'!M$3))</f>
        <v>8.692250858359743E-3</v>
      </c>
      <c r="N269" s="2" cm="1">
        <f t="array" ref="N269">[1]!table_weight[Acceleration]*(('F+ , F-'!N$2-[1]!tbl_gk[[#This Row],[Acceleration]])/('F+ , F-'!N$2-'F+ , F-'!N$3))</f>
        <v>9.0194885377333049E-3</v>
      </c>
      <c r="O269" s="2" cm="1">
        <f t="array" ref="O269">[1]!table_weight[SprintSpeed]*(('F+ , F-'!O$2-[1]!tbl_gk[[#This Row],[SprintSpeed]])/('F+ , F-'!O$2-'F+ , F-'!O$3))</f>
        <v>1.3212047459689671E-2</v>
      </c>
      <c r="P269" s="2" cm="1">
        <f t="array" ref="P269">[1]!table_weight[Agility]*(('F+ , F-'!P$2-[1]!tbl_gk[[#This Row],[Agility]])/('F+ , F-'!P$2-'F+ , F-'!P$3))</f>
        <v>5.85055346235752E-3</v>
      </c>
      <c r="Q269" s="2" cm="1">
        <f t="array" ref="Q269">[1]!table_weight[Reactions]*(('F+ , F-'!Q$2-[1]!tbl_gk[[#This Row],[Reactions]])/('F+ , F-'!Q$2-'F+ , F-'!Q$3))</f>
        <v>1.4437976002021271E-3</v>
      </c>
      <c r="R269" s="2" cm="1">
        <f t="array" ref="R269">[1]!table_weight[Balance]*(('F+ , F-'!R$2-[1]!tbl_gk[[#This Row],[Balance]])/('F+ , F-'!R$2-'F+ , F-'!R$3))</f>
        <v>1.5521876532785257E-3</v>
      </c>
      <c r="S269" s="2" cm="1">
        <f t="array" ref="S269">[1]!table_weight[ShotPower]*(('F+ , F-'!S$2-[1]!tbl_gk[[#This Row],[ShotPower]])/('F+ , F-'!S$2-'F+ , F-'!S$3))</f>
        <v>5.9732723886410689E-3</v>
      </c>
      <c r="T269" s="2" cm="1">
        <f t="array" ref="T269">[1]!table_weight[Jumping]*(('F+ , F-'!T$2-[1]!tbl_gk[[#This Row],[Jumping]])/('F+ , F-'!T$2-'F+ , F-'!T$3))</f>
        <v>2.7478728519976002E-3</v>
      </c>
      <c r="U269" s="2" cm="1">
        <f t="array" ref="U269">[1]!table_weight[Stamina]*(('F+ , F-'!U$2-[1]!tbl_gk[[#This Row],[Stamina]])/('F+ , F-'!U$2-'F+ , F-'!U$3))</f>
        <v>8.5871026624924993E-3</v>
      </c>
      <c r="V269" s="2" cm="1">
        <f t="array" ref="V269">[1]!table_weight[Strength]*(('F+ , F-'!V$2-[1]!tbl_gk[[#This Row],[Strength]])/('F+ , F-'!V$2-'F+ , F-'!V$3))</f>
        <v>2.3070682486563184E-2</v>
      </c>
      <c r="W269" s="2" cm="1">
        <f t="array" ref="W269">[1]!table_weight[LongShots]*(('F+ , F-'!W$2-[1]!tbl_gk[[#This Row],[LongShots]])/('F+ , F-'!W$2-'F+ , F-'!W$3))</f>
        <v>8.3106398450658349E-3</v>
      </c>
      <c r="X269" s="2" cm="1">
        <f t="array" ref="X269">[1]!table_weight[Aggression]*(('F+ , F-'!X$2-[1]!tbl_gk[[#This Row],[Aggression]])/('F+ , F-'!X$2-'F+ , F-'!X$3))</f>
        <v>1.8253726802555489E-2</v>
      </c>
      <c r="Y269" s="2" cm="1">
        <f t="array" ref="Y269">[1]!table_weight[Interceptions]*(('F+ , F-'!Y$2-[1]!tbl_gk[[#This Row],[Interceptions]])/('F+ , F-'!Y$2-'F+ , F-'!Y$3))</f>
        <v>1.3158513088021059E-2</v>
      </c>
      <c r="Z269" s="2" cm="1">
        <f t="array" ref="Z269">[1]!table_weight[Positioning]*(('F+ , F-'!Z$2-[1]!tbl_gk[[#This Row],[Positioning]])/('F+ , F-'!Z$2-'F+ , F-'!Z$3))</f>
        <v>2.6620018253726502E-3</v>
      </c>
      <c r="AA269" s="2" cm="1">
        <f t="array" ref="AA269">[1]!table_weight[Vision]*(('F+ , F-'!AA$2-[1]!tbl_gk[[#This Row],[Vision]])/('F+ , F-'!AA$2-'F+ , F-'!AA$3))</f>
        <v>8.5184058411925615E-3</v>
      </c>
      <c r="AB269" s="2" cm="1">
        <f t="array" ref="AB269">[1]!table_weight[Penalties]*(('F+ , F-'!AB$2-[1]!tbl_gk[[#This Row],[Penalties]])/('F+ , F-'!AB$2-'F+ , F-'!AB$3))</f>
        <v>2.3879722257019362E-3</v>
      </c>
      <c r="AC269" s="2" cm="1">
        <f t="array" ref="AC269">[1]!table_weight[Composure]*(('F+ , F-'!AC$2-[1]!tbl_gk[[#This Row],[Composure]])/('F+ , F-'!AC$2-'F+ , F-'!AC$3))</f>
        <v>2.401806158230982E-3</v>
      </c>
      <c r="AD269" s="2" cm="1">
        <f t="array" ref="AD269">[1]!table_weight[Marking]*(('F+ , F-'!AD$2-[1]!tbl_gk[[#This Row],[Marking]])/('F+ , F-'!AD$2-'F+ , F-'!AD$3))</f>
        <v>2.366223844775717E-2</v>
      </c>
      <c r="AE269" s="2" cm="1">
        <f t="array" ref="AE269">[1]!table_weight[StandingTackle]*(('F+ , F-'!AE$2-[1]!tbl_gk[[#This Row],[StandingTackle]])/('F+ , F-'!AE$2-'F+ , F-'!AE$3))</f>
        <v>2.6900228972187096E-2</v>
      </c>
      <c r="AF269" s="2" cm="1">
        <f t="array" ref="AF269">[1]!table_weight[SlidingTackle]*(('F+ , F-'!AF$2-[1]!tbl_gk[[#This Row],[SlidingTackle]])/('F+ , F-'!AF$2-'F+ , F-'!AF$3))</f>
        <v>7.4722858256075263E-3</v>
      </c>
      <c r="AG269" s="2" cm="1">
        <f t="array" ref="AG269">[1]!table_weight[GKDiving]*(('F+ , F-'!AG$2-[1]!tbl_gk[[#This Row],[GKDiving]])/('F+ , F-'!AG$2-'F+ , F-'!AG$3))</f>
        <v>5.1243535138424057E-2</v>
      </c>
      <c r="AH269" s="2" cm="1">
        <f t="array" ref="AH269">[1]!table_weight[GKHandling]*(('F+ , F-'!AH$2-[1]!tbl_gk[[#This Row],[GKHandling]])/('F+ , F-'!AH$2-'F+ , F-'!AH$3))</f>
        <v>6.0601050250658012E-2</v>
      </c>
      <c r="AI269" s="2" cm="1">
        <f t="array" ref="AI269">[1]!table_weight[GKKicking]*(('F+ , F-'!AI$2-[1]!tbl_gk[[#This Row],[GKKicking]])/('F+ , F-'!AI$2-'F+ , F-'!AI$3))</f>
        <v>2.7727411013081817E-2</v>
      </c>
      <c r="AJ269" s="2" cm="1">
        <f t="array" ref="AJ269">[1]!table_weight[GKPositioning]*(('F+ , F-'!AJ$2-[1]!tbl_gk[[#This Row],[GKPositioning]])/('F+ , F-'!AJ$2-'F+ , F-'!AJ$3))</f>
        <v>1.9551379560506409E-2</v>
      </c>
      <c r="AK269" s="2" cm="1">
        <f t="array" ref="AK269">[1]!table_weight[GKReflexes]*(('F+ , F-'!AK$2-[1]!tbl_gk[[#This Row],[GKReflexes]])/('F+ , F-'!AK$2-'F+ , F-'!AK$3))</f>
        <v>4.9193793732887098E-2</v>
      </c>
    </row>
    <row r="270" spans="1:37" x14ac:dyDescent="0.55000000000000004">
      <c r="A270" s="7">
        <f>[1]!tbl_gk[[#This Row],[ID]]</f>
        <v>194094</v>
      </c>
      <c r="B270" s="1" cm="1">
        <f t="array" ref="B270">[1]!table_weight[ValueEUR]*(('F+ , F-'!B$2-[1]!tbl_gk[[#This Row],[ValueEUR]])/('F+ , F-'!B$2-'F+ , F-'!B$3))</f>
        <v>3.1175138054050009E-5</v>
      </c>
      <c r="C270" s="1" cm="1">
        <f t="array" ref="C270">[1]!table_weight[WageEUR]*(('F+ , F-'!C$2-[1]!tbl_gk[[#This Row],[WageEUR]])/('F+ , F-'!C$2-'F+ , F-'!C$3))</f>
        <v>5.4769309433185425E-5</v>
      </c>
      <c r="D270" s="1" cm="1">
        <f t="array" ref="D270">[1]!table_weight[Crossing]*(('F+ , F-'!D$2-[1]!tbl_gk[[#This Row],[Crossing]])/('F+ , F-'!D$2-'F+ , F-'!D$3))</f>
        <v>1.5691800233775768E-2</v>
      </c>
      <c r="E270" s="1" cm="1">
        <f t="array" ref="E270">[1]!table_weight[Finishing]*(('F+ , F-'!E$2-[1]!tbl_gk[[#This Row],[Finishing]])/('F+ , F-'!E$2-'F+ , F-'!E$3))</f>
        <v>1.6970261636750646E-2</v>
      </c>
      <c r="F270" s="1" cm="1">
        <f t="array" ref="F270">[1]!table_weight[HeadingAccuracy]*(('F+ , F-'!F$2-[1]!tbl_gk[[#This Row],[HeadingAccuracy]])/('F+ , F-'!F$2-'F+ , F-'!F$3))</f>
        <v>4.1756891378395E-3</v>
      </c>
      <c r="G270" s="1" cm="1">
        <f t="array" ref="G270">[1]!table_weight[ShortPassing]*(('F+ , F-'!G$2-[1]!tbl_gk[[#This Row],[ShortPassing]])/('F+ , F-'!G$2-'F+ , F-'!G$3))</f>
        <v>1.9688768217850729E-2</v>
      </c>
      <c r="H270" s="1" cm="1">
        <f t="array" ref="H270">[1]!table_weight[Volleys]*(('F+ , F-'!H$2-[1]!tbl_gk[[#This Row],[Volleys]])/('F+ , F-'!H$2-'F+ , F-'!H$3))</f>
        <v>1.2731313077869197E-3</v>
      </c>
      <c r="I270" s="1" cm="1">
        <f t="array" ref="I270">[1]!table_weight[Dribbling]*(('F+ , F-'!I$2-[1]!tbl_gk[[#This Row],[Dribbling]])/('F+ , F-'!I$2-'F+ , F-'!I$3))</f>
        <v>1.0756660437220181E-2</v>
      </c>
      <c r="J270" s="1" cm="1">
        <f t="array" ref="J270">[1]!table_weight[Curve]*(('F+ , F-'!J$2-[1]!tbl_gk[[#This Row],[Curve]])/('F+ , F-'!J$2-'F+ , F-'!J$3))</f>
        <v>6.7606395565020325E-3</v>
      </c>
      <c r="K270" s="1" cm="1">
        <f t="array" ref="K270">[1]!table_weight[FKAccuracy]*(('F+ , F-'!K$2-[1]!tbl_gk[[#This Row],[FKAccuracy]])/('F+ , F-'!K$2-'F+ , F-'!K$3))</f>
        <v>6.9972619409796035E-3</v>
      </c>
      <c r="L270" s="1" cm="1">
        <f t="array" ref="L270">[1]!table_weight[LongPassing]*(('F+ , F-'!L$2-[1]!tbl_gk[[#This Row],[LongPassing]])/('F+ , F-'!L$2-'F+ , F-'!L$3))</f>
        <v>1.5159874802122355E-2</v>
      </c>
      <c r="M270" s="1" cm="1">
        <f t="array" ref="M270">[1]!table_weight[BallControl]*(('F+ , F-'!M$2-[1]!tbl_gk[[#This Row],[BallControl]])/('F+ , F-'!M$2-'F+ , F-'!M$3))</f>
        <v>6.9538006866877939E-3</v>
      </c>
      <c r="N270" s="1" cm="1">
        <f t="array" ref="N270">[1]!table_weight[Acceleration]*(('F+ , F-'!N$2-[1]!tbl_gk[[#This Row],[Acceleration]])/('F+ , F-'!N$2-'F+ , F-'!N$3))</f>
        <v>4.5097442688666525E-3</v>
      </c>
      <c r="O270" s="1" cm="1">
        <f t="array" ref="O270">[1]!table_weight[SprintSpeed]*(('F+ , F-'!O$2-[1]!tbl_gk[[#This Row],[SprintSpeed]])/('F+ , F-'!O$2-'F+ , F-'!O$3))</f>
        <v>4.7788256769090301E-3</v>
      </c>
      <c r="P270" s="1" cm="1">
        <f t="array" ref="P270">[1]!table_weight[Agility]*(('F+ , F-'!P$2-[1]!tbl_gk[[#This Row],[Agility]])/('F+ , F-'!P$2-'F+ , F-'!P$3))</f>
        <v>1.2871217617186543E-3</v>
      </c>
      <c r="Q270" s="1" cm="1">
        <f t="array" ref="Q270">[1]!table_weight[Reactions]*(('F+ , F-'!Q$2-[1]!tbl_gk[[#This Row],[Reactions]])/('F+ , F-'!Q$2-'F+ , F-'!Q$3))</f>
        <v>1.5469260002165645E-3</v>
      </c>
      <c r="R270" s="1" cm="1">
        <f t="array" ref="R270">[1]!table_weight[Balance]*(('F+ , F-'!R$2-[1]!tbl_gk[[#This Row],[Balance]])/('F+ , F-'!R$2-'F+ , F-'!R$3))</f>
        <v>1.9868001961965125E-3</v>
      </c>
      <c r="S270" s="1" cm="1">
        <f t="array" ref="S270">[1]!table_weight[ShotPower]*(('F+ , F-'!S$2-[1]!tbl_gk[[#This Row],[ShotPower]])/('F+ , F-'!S$2-'F+ , F-'!S$3))</f>
        <v>7.0121023692742987E-3</v>
      </c>
      <c r="T270" s="1" cm="1">
        <f t="array" ref="T270">[1]!table_weight[Jumping]*(('F+ , F-'!T$2-[1]!tbl_gk[[#This Row],[Jumping]])/('F+ , F-'!T$2-'F+ , F-'!T$3))</f>
        <v>1.6315495058735752E-3</v>
      </c>
      <c r="U270" s="1" cm="1">
        <f t="array" ref="U270">[1]!table_weight[Stamina]*(('F+ , F-'!U$2-[1]!tbl_gk[[#This Row],[Stamina]])/('F+ , F-'!U$2-'F+ , F-'!U$3))</f>
        <v>0</v>
      </c>
      <c r="V270" s="1" cm="1">
        <f t="array" ref="V270">[1]!table_weight[Strength]*(('F+ , F-'!V$2-[1]!tbl_gk[[#This Row],[Strength]])/('F+ , F-'!V$2-'F+ , F-'!V$3))</f>
        <v>9.7606733596998074E-3</v>
      </c>
      <c r="W270" s="1" cm="1">
        <f t="array" ref="W270">[1]!table_weight[LongShots]*(('F+ , F-'!W$2-[1]!tbl_gk[[#This Row],[LongShots]])/('F+ , F-'!W$2-'F+ , F-'!W$3))</f>
        <v>6.7523948741159906E-3</v>
      </c>
      <c r="X270" s="1" cm="1">
        <f t="array" ref="X270">[1]!table_weight[Aggression]*(('F+ , F-'!X$2-[1]!tbl_gk[[#This Row],[Aggression]])/('F+ , F-'!X$2-'F+ , F-'!X$3))</f>
        <v>7.301490721022195E-3</v>
      </c>
      <c r="Y270" s="1" cm="1">
        <f t="array" ref="Y270">[1]!table_weight[Interceptions]*(('F+ , F-'!Y$2-[1]!tbl_gk[[#This Row],[Interceptions]])/('F+ , F-'!Y$2-'F+ , F-'!Y$3))</f>
        <v>2.2161706253509151E-2</v>
      </c>
      <c r="Z270" s="1" cm="1">
        <f t="array" ref="Z270">[1]!table_weight[Positioning]*(('F+ , F-'!Z$2-[1]!tbl_gk[[#This Row],[Positioning]])/('F+ , F-'!Z$2-'F+ , F-'!Z$3))</f>
        <v>5.9155596119392221E-4</v>
      </c>
      <c r="AA270" s="1" cm="1">
        <f t="array" ref="AA270">[1]!table_weight[Vision]*(('F+ , F-'!AA$2-[1]!tbl_gk[[#This Row],[Vision]])/('F+ , F-'!AA$2-'F+ , F-'!AA$3))</f>
        <v>2.200588175641412E-2</v>
      </c>
      <c r="AB270" s="1" cm="1">
        <f t="array" ref="AB270">[1]!table_weight[Penalties]*(('F+ , F-'!AB$2-[1]!tbl_gk[[#This Row],[Penalties]])/('F+ , F-'!AB$2-'F+ , F-'!AB$3))</f>
        <v>2.2313838830329571E-3</v>
      </c>
      <c r="AC270" s="1" cm="1">
        <f t="array" ref="AC270">[1]!table_weight[Composure]*(('F+ , F-'!AC$2-[1]!tbl_gk[[#This Row],[Composure]])/('F+ , F-'!AC$2-'F+ , F-'!AC$3))</f>
        <v>1.7613245160360534E-3</v>
      </c>
      <c r="AD270" s="1" cm="1">
        <f t="array" ref="AD270">[1]!table_weight[Marking]*(('F+ , F-'!AD$2-[1]!tbl_gk[[#This Row],[Marking]])/('F+ , F-'!AD$2-'F+ , F-'!AD$3))</f>
        <v>2.9972168700492414E-2</v>
      </c>
      <c r="AE270" s="1" cm="1">
        <f t="array" ref="AE270">[1]!table_weight[StandingTackle]*(('F+ , F-'!AE$2-[1]!tbl_gk[[#This Row],[StandingTackle]])/('F+ , F-'!AE$2-'F+ , F-'!AE$3))</f>
        <v>2.241685747682258E-2</v>
      </c>
      <c r="AF270" s="1" cm="1">
        <f t="array" ref="AF270">[1]!table_weight[SlidingTackle]*(('F+ , F-'!AF$2-[1]!tbl_gk[[#This Row],[SlidingTackle]])/('F+ , F-'!AF$2-'F+ , F-'!AF$3))</f>
        <v>3.7361429128037632E-3</v>
      </c>
      <c r="AG270" s="1" cm="1">
        <f t="array" ref="AG270">[1]!table_weight[GKDiving]*(('F+ , F-'!AG$2-[1]!tbl_gk[[#This Row],[GKDiving]])/('F+ , F-'!AG$2-'F+ , F-'!AG$3))</f>
        <v>5.1243535138424057E-2</v>
      </c>
      <c r="AH270" s="1" cm="1">
        <f t="array" ref="AH270">[1]!table_weight[GKHandling]*(('F+ , F-'!AH$2-[1]!tbl_gk[[#This Row],[GKHandling]])/('F+ , F-'!AH$2-'F+ , F-'!AH$3))</f>
        <v>5.5253898757952898E-2</v>
      </c>
      <c r="AI270" s="1" cm="1">
        <f t="array" ref="AI270">[1]!table_weight[GKKicking]*(('F+ , F-'!AI$2-[1]!tbl_gk[[#This Row],[GKKicking]])/('F+ , F-'!AI$2-'F+ , F-'!AI$3))</f>
        <v>3.2199574079707916E-2</v>
      </c>
      <c r="AJ270" s="1" cm="1">
        <f t="array" ref="AJ270">[1]!table_weight[GKPositioning]*(('F+ , F-'!AJ$2-[1]!tbl_gk[[#This Row],[GKPositioning]])/('F+ , F-'!AJ$2-'F+ , F-'!AJ$3))</f>
        <v>1.8290000234022125E-2</v>
      </c>
      <c r="AK270" s="1" cm="1">
        <f t="array" ref="AK270">[1]!table_weight[GKReflexes]*(('F+ , F-'!AK$2-[1]!tbl_gk[[#This Row],[GKReflexes]])/('F+ , F-'!AK$2-'F+ , F-'!AK$3))</f>
        <v>5.2837778453841702E-2</v>
      </c>
    </row>
    <row r="271" spans="1:37" x14ac:dyDescent="0.55000000000000004">
      <c r="A271" s="8">
        <f>[1]!tbl_gk[[#This Row],[ID]]</f>
        <v>194150</v>
      </c>
      <c r="B271" s="2" cm="1">
        <f t="array" ref="B271">[1]!table_weight[ValueEUR]*(('F+ , F-'!B$2-[1]!tbl_gk[[#This Row],[ValueEUR]])/('F+ , F-'!B$2-'F+ , F-'!B$3))</f>
        <v>2.4415380396785701E-4</v>
      </c>
      <c r="C271" s="2" cm="1">
        <f t="array" ref="C271">[1]!table_weight[WageEUR]*(('F+ , F-'!C$2-[1]!tbl_gk[[#This Row],[WageEUR]])/('F+ , F-'!C$2-'F+ , F-'!C$3))</f>
        <v>1.4865955417578903E-3</v>
      </c>
      <c r="D271" s="2" cm="1">
        <f t="array" ref="D271">[1]!table_weight[Crossing]*(('F+ , F-'!D$2-[1]!tbl_gk[[#This Row],[Crossing]])/('F+ , F-'!D$2-'F+ , F-'!D$3))</f>
        <v>3.3625286215233793E-2</v>
      </c>
      <c r="E271" s="2" cm="1">
        <f t="array" ref="E271">[1]!table_weight[Finishing]*(('F+ , F-'!E$2-[1]!tbl_gk[[#This Row],[Finishing]])/('F+ , F-'!E$2-'F+ , F-'!E$3))</f>
        <v>1.3975509583206414E-2</v>
      </c>
      <c r="F271" s="2" cm="1">
        <f t="array" ref="F271">[1]!table_weight[HeadingAccuracy]*(('F+ , F-'!F$2-[1]!tbl_gk[[#This Row],[HeadingAccuracy]])/('F+ , F-'!F$2-'F+ , F-'!F$3))</f>
        <v>7.9338093618950504E-3</v>
      </c>
      <c r="G271" s="2" cm="1">
        <f t="array" ref="G271">[1]!table_weight[ShortPassing]*(('F+ , F-'!G$2-[1]!tbl_gk[[#This Row],[ShortPassing]])/('F+ , F-'!G$2-'F+ , F-'!G$3))</f>
        <v>1.8282427630861391E-2</v>
      </c>
      <c r="H271" s="2" cm="1">
        <f t="array" ref="H271">[1]!table_weight[Volleys]*(('F+ , F-'!H$2-[1]!tbl_gk[[#This Row],[Volleys]])/('F+ , F-'!H$2-'F+ , F-'!H$3))</f>
        <v>1.3888705175857305E-3</v>
      </c>
      <c r="I271" s="2" cm="1">
        <f t="array" ref="I271">[1]!table_weight[Dribbling]*(('F+ , F-'!I$2-[1]!tbl_gk[[#This Row],[Dribbling]])/('F+ , F-'!I$2-'F+ , F-'!I$3))</f>
        <v>1.6623929766613008E-2</v>
      </c>
      <c r="J271" s="2" cm="1">
        <f t="array" ref="J271">[1]!table_weight[Curve]*(('F+ , F-'!J$2-[1]!tbl_gk[[#This Row],[Curve]])/('F+ , F-'!J$2-'F+ , F-'!J$3))</f>
        <v>9.295879390190295E-3</v>
      </c>
      <c r="K271" s="2" cm="1">
        <f t="array" ref="K271">[1]!table_weight[FKAccuracy]*(('F+ , F-'!K$2-[1]!tbl_gk[[#This Row],[FKAccuracy]])/('F+ , F-'!K$2-'F+ , F-'!K$3))</f>
        <v>9.4310921813203358E-3</v>
      </c>
      <c r="L271" s="2" cm="1">
        <f t="array" ref="L271">[1]!table_weight[LongPassing]*(('F+ , F-'!L$2-[1]!tbl_gk[[#This Row],[LongPassing]])/('F+ , F-'!L$2-'F+ , F-'!L$3))</f>
        <v>5.955665100833782E-3</v>
      </c>
      <c r="M271" s="2" cm="1">
        <f t="array" ref="M271">[1]!table_weight[BallControl]*(('F+ , F-'!M$2-[1]!tbl_gk[[#This Row],[BallControl]])/('F+ , F-'!M$2-'F+ , F-'!M$3))</f>
        <v>5.6499630579338331E-3</v>
      </c>
      <c r="N271" s="2" cm="1">
        <f t="array" ref="N271">[1]!table_weight[Acceleration]*(('F+ , F-'!N$2-[1]!tbl_gk[[#This Row],[Acceleration]])/('F+ , F-'!N$2-'F+ , F-'!N$3))</f>
        <v>3.3823082016499898E-3</v>
      </c>
      <c r="O271" s="2" cm="1">
        <f t="array" ref="O271">[1]!table_weight[SprintSpeed]*(('F+ , F-'!O$2-[1]!tbl_gk[[#This Row],[SprintSpeed]])/('F+ , F-'!O$2-'F+ , F-'!O$3))</f>
        <v>4.7788256769090301E-3</v>
      </c>
      <c r="P271" s="2" cm="1">
        <f t="array" ref="P271">[1]!table_weight[Agility]*(('F+ , F-'!P$2-[1]!tbl_gk[[#This Row],[Agility]])/('F+ , F-'!P$2-'F+ , F-'!P$3))</f>
        <v>1.4041328309658048E-3</v>
      </c>
      <c r="Q271" s="2" cm="1">
        <f t="array" ref="Q271">[1]!table_weight[Reactions]*(('F+ , F-'!Q$2-[1]!tbl_gk[[#This Row],[Reactions]])/('F+ , F-'!Q$2-'F+ , F-'!Q$3))</f>
        <v>1.2891050001804705E-3</v>
      </c>
      <c r="R271" s="2" cm="1">
        <f t="array" ref="R271">[1]!table_weight[Balance]*(('F+ , F-'!R$2-[1]!tbl_gk[[#This Row],[Balance]])/('F+ , F-'!R$2-'F+ , F-'!R$3))</f>
        <v>1.8626251839342308E-3</v>
      </c>
      <c r="S271" s="2" cm="1">
        <f t="array" ref="S271">[1]!table_weight[ShotPower]*(('F+ , F-'!S$2-[1]!tbl_gk[[#This Row],[ShotPower]])/('F+ , F-'!S$2-'F+ , F-'!S$3))</f>
        <v>3.8956124273746098E-3</v>
      </c>
      <c r="T271" s="2" cm="1">
        <f t="array" ref="T271">[1]!table_weight[Jumping]*(('F+ , F-'!T$2-[1]!tbl_gk[[#This Row],[Jumping]])/('F+ , F-'!T$2-'F+ , F-'!T$3))</f>
        <v>3.2630990117471503E-3</v>
      </c>
      <c r="U271" s="2" cm="1">
        <f t="array" ref="U271">[1]!table_weight[Stamina]*(('F+ , F-'!U$2-[1]!tbl_gk[[#This Row],[Stamina]])/('F+ , F-'!U$2-'F+ , F-'!U$3))</f>
        <v>7.7283923962432506E-3</v>
      </c>
      <c r="V271" s="2" cm="1">
        <f t="array" ref="V271">[1]!table_weight[Strength]*(('F+ , F-'!V$2-[1]!tbl_gk[[#This Row],[Strength]])/('F+ , F-'!V$2-'F+ , F-'!V$3))</f>
        <v>2.2183348544772292E-2</v>
      </c>
      <c r="W271" s="2" cm="1">
        <f t="array" ref="W271">[1]!table_weight[LongShots]*(('F+ , F-'!W$2-[1]!tbl_gk[[#This Row],[LongShots]])/('F+ , F-'!W$2-'F+ , F-'!W$3))</f>
        <v>6.7523948741159906E-3</v>
      </c>
      <c r="X271" s="2" cm="1">
        <f t="array" ref="X271">[1]!table_weight[Aggression]*(('F+ , F-'!X$2-[1]!tbl_gk[[#This Row],[Aggression]])/('F+ , F-'!X$2-'F+ , F-'!X$3))</f>
        <v>6.6930331609370121E-3</v>
      </c>
      <c r="Y271" s="2" cm="1">
        <f t="array" ref="Y271">[1]!table_weight[Interceptions]*(('F+ , F-'!Y$2-[1]!tbl_gk[[#This Row],[Interceptions]])/('F+ , F-'!Y$2-'F+ , F-'!Y$3))</f>
        <v>1.4543619728865382E-2</v>
      </c>
      <c r="Z271" s="2" cm="1">
        <f t="array" ref="Z271">[1]!table_weight[Positioning]*(('F+ , F-'!Z$2-[1]!tbl_gk[[#This Row],[Positioning]])/('F+ , F-'!Z$2-'F+ , F-'!Z$3))</f>
        <v>1.0352229320893639E-3</v>
      </c>
      <c r="AA271" s="2" cm="1">
        <f t="array" ref="AA271">[1]!table_weight[Vision]*(('F+ , F-'!AA$2-[1]!tbl_gk[[#This Row],[Vision]])/('F+ , F-'!AA$2-'F+ , F-'!AA$3))</f>
        <v>6.3888043808944207E-3</v>
      </c>
      <c r="AB271" s="2" cm="1">
        <f t="array" ref="AB271">[1]!table_weight[Penalties]*(('F+ , F-'!AB$2-[1]!tbl_gk[[#This Row],[Penalties]])/('F+ , F-'!AB$2-'F+ , F-'!AB$3))</f>
        <v>2.4662663970364263E-3</v>
      </c>
      <c r="AC271" s="2" cm="1">
        <f t="array" ref="AC271">[1]!table_weight[Composure]*(('F+ , F-'!AC$2-[1]!tbl_gk[[#This Row],[Composure]])/('F+ , F-'!AC$2-'F+ , F-'!AC$3))</f>
        <v>1.1208428738411248E-3</v>
      </c>
      <c r="AD271" s="2" cm="1">
        <f t="array" ref="AD271">[1]!table_weight[Marking]*(('F+ , F-'!AD$2-[1]!tbl_gk[[#This Row],[Marking]])/('F+ , F-'!AD$2-'F+ , F-'!AD$3))</f>
        <v>2.366223844775717E-2</v>
      </c>
      <c r="AE271" s="2" cm="1">
        <f t="array" ref="AE271">[1]!table_weight[StandingTackle]*(('F+ , F-'!AE$2-[1]!tbl_gk[[#This Row],[StandingTackle]])/('F+ , F-'!AE$2-'F+ , F-'!AE$3))</f>
        <v>2.6900228972187096E-2</v>
      </c>
      <c r="AF271" s="2" cm="1">
        <f t="array" ref="AF271">[1]!table_weight[SlidingTackle]*(('F+ , F-'!AF$2-[1]!tbl_gk[[#This Row],[SlidingTackle]])/('F+ , F-'!AF$2-'F+ , F-'!AF$3))</f>
        <v>5.230600077925268E-3</v>
      </c>
      <c r="AG271" s="2" cm="1">
        <f t="array" ref="AG271">[1]!table_weight[GKDiving]*(('F+ , F-'!AG$2-[1]!tbl_gk[[#This Row],[GKDiving]])/('F+ , F-'!AG$2-'F+ , F-'!AG$3))</f>
        <v>3.5870474596896844E-2</v>
      </c>
      <c r="AH271" s="2" cm="1">
        <f t="array" ref="AH271">[1]!table_weight[GKHandling]*(('F+ , F-'!AH$2-[1]!tbl_gk[[#This Row],[GKHandling]])/('F+ , F-'!AH$2-'F+ , F-'!AH$3))</f>
        <v>3.7430060448935834E-2</v>
      </c>
      <c r="AI271" s="2" cm="1">
        <f t="array" ref="AI271">[1]!table_weight[GKKicking]*(('F+ , F-'!AI$2-[1]!tbl_gk[[#This Row],[GKKicking]])/('F+ , F-'!AI$2-'F+ , F-'!AI$3))</f>
        <v>1.78886522665044E-2</v>
      </c>
      <c r="AJ271" s="2" cm="1">
        <f t="array" ref="AJ271">[1]!table_weight[GKPositioning]*(('F+ , F-'!AJ$2-[1]!tbl_gk[[#This Row],[GKPositioning]])/('F+ , F-'!AJ$2-'F+ , F-'!AJ$3))</f>
        <v>1.4505862254569271E-2</v>
      </c>
      <c r="AK271" s="2" cm="1">
        <f t="array" ref="AK271">[1]!table_weight[GKReflexes]*(('F+ , F-'!AK$2-[1]!tbl_gk[[#This Row],[GKReflexes]])/('F+ , F-'!AK$2-'F+ , F-'!AK$3))</f>
        <v>3.6439847209545996E-2</v>
      </c>
    </row>
    <row r="272" spans="1:37" x14ac:dyDescent="0.55000000000000004">
      <c r="A272" s="7">
        <f>[1]!tbl_gk[[#This Row],[ID]]</f>
        <v>194333</v>
      </c>
      <c r="B272" s="1" cm="1">
        <f t="array" ref="B272">[1]!table_weight[ValueEUR]*(('F+ , F-'!B$2-[1]!tbl_gk[[#This Row],[ValueEUR]])/('F+ , F-'!B$2-'F+ , F-'!B$3))</f>
        <v>5.5281853717627303E-4</v>
      </c>
      <c r="C272" s="1" cm="1">
        <f t="array" ref="C272">[1]!table_weight[WageEUR]*(('F+ , F-'!C$2-[1]!tbl_gk[[#This Row],[WageEUR]])/('F+ , F-'!C$2-'F+ , F-'!C$3))</f>
        <v>3.2079166953722892E-3</v>
      </c>
      <c r="D272" s="1" cm="1">
        <f t="array" ref="D272">[1]!table_weight[Crossing]*(('F+ , F-'!D$2-[1]!tbl_gk[[#This Row],[Crossing]])/('F+ , F-'!D$2-'F+ , F-'!D$3))</f>
        <v>2.9141914719869291E-2</v>
      </c>
      <c r="E272" s="1" cm="1">
        <f t="array" ref="E272">[1]!table_weight[Finishing]*(('F+ , F-'!E$2-[1]!tbl_gk[[#This Row],[Finishing]])/('F+ , F-'!E$2-'F+ , F-'!E$3))</f>
        <v>1.3975509583206414E-2</v>
      </c>
      <c r="F272" s="1" cm="1">
        <f t="array" ref="F272">[1]!table_weight[HeadingAccuracy]*(('F+ , F-'!F$2-[1]!tbl_gk[[#This Row],[HeadingAccuracy]])/('F+ , F-'!F$2-'F+ , F-'!F$3))</f>
        <v>0</v>
      </c>
      <c r="G272" s="1" cm="1">
        <f t="array" ref="G272">[1]!table_weight[ShortPassing]*(('F+ , F-'!G$2-[1]!tbl_gk[[#This Row],[ShortPassing]])/('F+ , F-'!G$2-'F+ , F-'!G$3))</f>
        <v>5.484728289258417E-2</v>
      </c>
      <c r="H272" s="1" cm="1">
        <f t="array" ref="H272">[1]!table_weight[Volleys]*(('F+ , F-'!H$2-[1]!tbl_gk[[#This Row],[Volleys]])/('F+ , F-'!H$2-'F+ , F-'!H$3))</f>
        <v>1.2731313077869197E-3</v>
      </c>
      <c r="I272" s="1" cm="1">
        <f t="array" ref="I272">[1]!table_weight[Dribbling]*(('F+ , F-'!I$2-[1]!tbl_gk[[#This Row],[Dribbling]])/('F+ , F-'!I$2-'F+ , F-'!I$3))</f>
        <v>1.2712416880351124E-2</v>
      </c>
      <c r="J272" s="1" cm="1">
        <f t="array" ref="J272">[1]!table_weight[Curve]*(('F+ , F-'!J$2-[1]!tbl_gk[[#This Row],[Curve]])/('F+ , F-'!J$2-'F+ , F-'!J$3))</f>
        <v>8.4507994456275402E-3</v>
      </c>
      <c r="K272" s="1" cm="1">
        <f t="array" ref="K272">[1]!table_weight[FKAccuracy]*(('F+ , F-'!K$2-[1]!tbl_gk[[#This Row],[FKAccuracy]])/('F+ , F-'!K$2-'F+ , F-'!K$3))</f>
        <v>9.4310921813203358E-3</v>
      </c>
      <c r="L272" s="1" cm="1">
        <f t="array" ref="L272">[1]!table_weight[LongPassing]*(('F+ , F-'!L$2-[1]!tbl_gk[[#This Row],[LongPassing]])/('F+ , F-'!L$2-'F+ , F-'!L$3))</f>
        <v>2.5988356803638323E-2</v>
      </c>
      <c r="M272" s="1" cm="1">
        <f t="array" ref="M272">[1]!table_weight[BallControl]*(('F+ , F-'!M$2-[1]!tbl_gk[[#This Row],[BallControl]])/('F+ , F-'!M$2-'F+ , F-'!M$3))</f>
        <v>1.2169151201703639E-2</v>
      </c>
      <c r="N272" s="1" cm="1">
        <f t="array" ref="N272">[1]!table_weight[Acceleration]*(('F+ , F-'!N$2-[1]!tbl_gk[[#This Row],[Acceleration]])/('F+ , F-'!N$2-'F+ , F-'!N$3))</f>
        <v>8.5685141108466402E-3</v>
      </c>
      <c r="O272" s="1" cm="1">
        <f t="array" ref="O272">[1]!table_weight[SprintSpeed]*(('F+ , F-'!O$2-[1]!tbl_gk[[#This Row],[SprintSpeed]])/('F+ , F-'!O$2-'F+ , F-'!O$3))</f>
        <v>1.0119866139336769E-2</v>
      </c>
      <c r="P272" s="1" cm="1">
        <f t="array" ref="P272">[1]!table_weight[Agility]*(('F+ , F-'!P$2-[1]!tbl_gk[[#This Row],[Agility]])/('F+ , F-'!P$2-'F+ , F-'!P$3))</f>
        <v>3.744354215908813E-3</v>
      </c>
      <c r="Q272" s="1" cm="1">
        <f t="array" ref="Q272">[1]!table_weight[Reactions]*(('F+ , F-'!Q$2-[1]!tbl_gk[[#This Row],[Reactions]])/('F+ , F-'!Q$2-'F+ , F-'!Q$3))</f>
        <v>6.1877040008662587E-4</v>
      </c>
      <c r="R272" s="1" cm="1">
        <f t="array" ref="R272">[1]!table_weight[Balance]*(('F+ , F-'!R$2-[1]!tbl_gk[[#This Row],[Balance]])/('F+ , F-'!R$2-'F+ , F-'!R$3))</f>
        <v>1.8005376778030898E-3</v>
      </c>
      <c r="S272" s="1" cm="1">
        <f t="array" ref="S272">[1]!table_weight[ShotPower]*(('F+ , F-'!S$2-[1]!tbl_gk[[#This Row],[ShotPower]])/('F+ , F-'!S$2-'F+ , F-'!S$3))</f>
        <v>5.7135648934827617E-3</v>
      </c>
      <c r="T272" s="1" cm="1">
        <f t="array" ref="T272">[1]!table_weight[Jumping]*(('F+ , F-'!T$2-[1]!tbl_gk[[#This Row],[Jumping]])/('F+ , F-'!T$2-'F+ , F-'!T$3))</f>
        <v>1.5456784792486503E-3</v>
      </c>
      <c r="U272" s="1" cm="1">
        <f t="array" ref="U272">[1]!table_weight[Stamina]*(('F+ , F-'!U$2-[1]!tbl_gk[[#This Row],[Stamina]])/('F+ , F-'!U$2-'F+ , F-'!U$3))</f>
        <v>2.1467756656231247E-2</v>
      </c>
      <c r="V272" s="1" cm="1">
        <f t="array" ref="V272">[1]!table_weight[Strength]*(('F+ , F-'!V$2-[1]!tbl_gk[[#This Row],[Strength]])/('F+ , F-'!V$2-'F+ , F-'!V$3))</f>
        <v>1.5084677010445158E-2</v>
      </c>
      <c r="W272" s="1" cm="1">
        <f t="array" ref="W272">[1]!table_weight[LongShots]*(('F+ , F-'!W$2-[1]!tbl_gk[[#This Row],[LongShots]])/('F+ , F-'!W$2-'F+ , F-'!W$3))</f>
        <v>8.3106398450658349E-3</v>
      </c>
      <c r="X272" s="1" cm="1">
        <f t="array" ref="X272">[1]!table_weight[Aggression]*(('F+ , F-'!X$2-[1]!tbl_gk[[#This Row],[Aggression]])/('F+ , F-'!X$2-'F+ , F-'!X$3))</f>
        <v>1.3994523881959207E-2</v>
      </c>
      <c r="Y272" s="1" cm="1">
        <f t="array" ref="Y272">[1]!table_weight[Interceptions]*(('F+ , F-'!Y$2-[1]!tbl_gk[[#This Row],[Interceptions]])/('F+ , F-'!Y$2-'F+ , F-'!Y$3))</f>
        <v>2.2161706253509151E-2</v>
      </c>
      <c r="Z272" s="1" cm="1">
        <f t="array" ref="Z272">[1]!table_weight[Positioning]*(('F+ , F-'!Z$2-[1]!tbl_gk[[#This Row],[Positioning]])/('F+ , F-'!Z$2-'F+ , F-'!Z$3))</f>
        <v>1.1831119223878444E-3</v>
      </c>
      <c r="AA272" s="1" cm="1">
        <f t="array" ref="AA272">[1]!table_weight[Vision]*(('F+ , F-'!AA$2-[1]!tbl_gk[[#This Row],[Vision]])/('F+ , F-'!AA$2-'F+ , F-'!AA$3))</f>
        <v>1.5617077375519694E-2</v>
      </c>
      <c r="AB272" s="1" cm="1">
        <f t="array" ref="AB272">[1]!table_weight[Penalties]*(('F+ , F-'!AB$2-[1]!tbl_gk[[#This Row],[Penalties]])/('F+ , F-'!AB$2-'F+ , F-'!AB$3))</f>
        <v>2.153089711698467E-3</v>
      </c>
      <c r="AC272" s="1" cm="1">
        <f t="array" ref="AC272">[1]!table_weight[Composure]*(('F+ , F-'!AC$2-[1]!tbl_gk[[#This Row],[Composure]])/('F+ , F-'!AC$2-'F+ , F-'!AC$3))</f>
        <v>2.0815653371335178E-3</v>
      </c>
      <c r="AD272" s="1" cm="1">
        <f t="array" ref="AD272">[1]!table_weight[Marking]*(('F+ , F-'!AD$2-[1]!tbl_gk[[#This Row],[Marking]])/('F+ , F-'!AD$2-'F+ , F-'!AD$3))</f>
        <v>2.6817203574124791E-2</v>
      </c>
      <c r="AE272" s="1" cm="1">
        <f t="array" ref="AE272">[1]!table_weight[StandingTackle]*(('F+ , F-'!AE$2-[1]!tbl_gk[[#This Row],[StandingTackle]])/('F+ , F-'!AE$2-'F+ , F-'!AE$3))</f>
        <v>2.465854322450484E-2</v>
      </c>
      <c r="AF272" s="1" cm="1">
        <f t="array" ref="AF272">[1]!table_weight[SlidingTackle]*(('F+ , F-'!AF$2-[1]!tbl_gk[[#This Row],[SlidingTackle]])/('F+ , F-'!AF$2-'F+ , F-'!AF$3))</f>
        <v>8.9667429907290316E-3</v>
      </c>
      <c r="AG272" s="1" cm="1">
        <f t="array" ref="AG272">[1]!table_weight[GKDiving]*(('F+ , F-'!AG$2-[1]!tbl_gk[[#This Row],[GKDiving]])/('F+ , F-'!AG$2-'F+ , F-'!AG$3))</f>
        <v>1.8789296217422154E-2</v>
      </c>
      <c r="AH272" s="1" cm="1">
        <f t="array" ref="AH272">[1]!table_weight[GKHandling]*(('F+ , F-'!AH$2-[1]!tbl_gk[[#This Row],[GKHandling]])/('F+ , F-'!AH$2-'F+ , F-'!AH$3))</f>
        <v>3.208290895623072E-2</v>
      </c>
      <c r="AI272" s="1" cm="1">
        <f t="array" ref="AI272">[1]!table_weight[GKKicking]*(('F+ , F-'!AI$2-[1]!tbl_gk[[#This Row],[GKKicking]])/('F+ , F-'!AI$2-'F+ , F-'!AI$3))</f>
        <v>2.5938545786431375E-2</v>
      </c>
      <c r="AJ272" s="1" cm="1">
        <f t="array" ref="AJ272">[1]!table_weight[GKPositioning]*(('F+ , F-'!AJ$2-[1]!tbl_gk[[#This Row],[GKPositioning]])/('F+ , F-'!AJ$2-'F+ , F-'!AJ$3))</f>
        <v>9.4603449486321337E-3</v>
      </c>
      <c r="AK272" s="1" cm="1">
        <f t="array" ref="AK272">[1]!table_weight[GKReflexes]*(('F+ , F-'!AK$2-[1]!tbl_gk[[#This Row],[GKReflexes]])/('F+ , F-'!AK$2-'F+ , F-'!AK$3))</f>
        <v>1.6397931244295699E-2</v>
      </c>
    </row>
    <row r="273" spans="1:37" x14ac:dyDescent="0.55000000000000004">
      <c r="A273" s="8">
        <f>[1]!tbl_gk[[#This Row],[ID]]</f>
        <v>194372</v>
      </c>
      <c r="B273" s="2" cm="1">
        <f t="array" ref="B273">[1]!table_weight[ValueEUR]*(('F+ , F-'!B$2-[1]!tbl_gk[[#This Row],[ValueEUR]])/('F+ , F-'!B$2-'F+ , F-'!B$3))</f>
        <v>2.132873306470154E-4</v>
      </c>
      <c r="C273" s="2" cm="1">
        <f t="array" ref="C273">[1]!table_weight[WageEUR]*(('F+ , F-'!C$2-[1]!tbl_gk[[#This Row],[WageEUR]])/('F+ , F-'!C$2-'F+ , F-'!C$3))</f>
        <v>8.6066057680719962E-4</v>
      </c>
      <c r="D273" s="2" cm="1">
        <f t="array" ref="D273">[1]!table_weight[Crossing]*(('F+ , F-'!D$2-[1]!tbl_gk[[#This Row],[Crossing]])/('F+ , F-'!D$2-'F+ , F-'!D$3))</f>
        <v>3.5866971962916043E-2</v>
      </c>
      <c r="E273" s="2" cm="1">
        <f t="array" ref="E273">[1]!table_weight[Finishing]*(('F+ , F-'!E$2-[1]!tbl_gk[[#This Row],[Finishing]])/('F+ , F-'!E$2-'F+ , F-'!E$3))</f>
        <v>1.4973760267721157E-2</v>
      </c>
      <c r="F273" s="2" cm="1">
        <f t="array" ref="F273">[1]!table_weight[HeadingAccuracy]*(('F+ , F-'!F$2-[1]!tbl_gk[[#This Row],[HeadingAccuracy]])/('F+ , F-'!F$2-'F+ , F-'!F$3))</f>
        <v>1.0439222844598752E-2</v>
      </c>
      <c r="G273" s="2" cm="1">
        <f t="array" ref="G273">[1]!table_weight[ShortPassing]*(('F+ , F-'!G$2-[1]!tbl_gk[[#This Row],[ShortPassing]])/('F+ , F-'!G$2-'F+ , F-'!G$3))</f>
        <v>6.8910688762477551E-2</v>
      </c>
      <c r="H273" s="2" cm="1">
        <f t="array" ref="H273">[1]!table_weight[Volleys]*(('F+ , F-'!H$2-[1]!tbl_gk[[#This Row],[Volleys]])/('F+ , F-'!H$2-'F+ , F-'!H$3))</f>
        <v>1.5046097273845413E-3</v>
      </c>
      <c r="I273" s="2" cm="1">
        <f t="array" ref="I273">[1]!table_weight[Dribbling]*(('F+ , F-'!I$2-[1]!tbl_gk[[#This Row],[Dribbling]])/('F+ , F-'!I$2-'F+ , F-'!I$3))</f>
        <v>1.5646051545047536E-2</v>
      </c>
      <c r="J273" s="2" cm="1">
        <f t="array" ref="J273">[1]!table_weight[Curve]*(('F+ , F-'!J$2-[1]!tbl_gk[[#This Row],[Curve]])/('F+ , F-'!J$2-'F+ , F-'!J$3))</f>
        <v>7.6057195010647873E-3</v>
      </c>
      <c r="K273" s="2" cm="1">
        <f t="array" ref="K273">[1]!table_weight[FKAccuracy]*(('F+ , F-'!K$2-[1]!tbl_gk[[#This Row],[FKAccuracy]])/('F+ , F-'!K$2-'F+ , F-'!K$3))</f>
        <v>9.2789777912990392E-3</v>
      </c>
      <c r="L273" s="2" cm="1">
        <f t="array" ref="L273">[1]!table_weight[LongPassing]*(('F+ , F-'!L$2-[1]!tbl_gk[[#This Row],[LongPassing]])/('F+ , F-'!L$2-'F+ , F-'!L$3))</f>
        <v>2.9236901404093112E-2</v>
      </c>
      <c r="M273" s="2" cm="1">
        <f t="array" ref="M273">[1]!table_weight[BallControl]*(('F+ , F-'!M$2-[1]!tbl_gk[[#This Row],[BallControl]])/('F+ , F-'!M$2-'F+ , F-'!M$3))</f>
        <v>9.561475944195718E-3</v>
      </c>
      <c r="N273" s="2" cm="1">
        <f t="array" ref="N273">[1]!table_weight[Acceleration]*(('F+ , F-'!N$2-[1]!tbl_gk[[#This Row],[Acceleration]])/('F+ , F-'!N$2-'F+ , F-'!N$3))</f>
        <v>2.9313337747633242E-3</v>
      </c>
      <c r="O273" s="2" cm="1">
        <f t="array" ref="O273">[1]!table_weight[SprintSpeed]*(('F+ , F-'!O$2-[1]!tbl_gk[[#This Row],[SprintSpeed]])/('F+ , F-'!O$2-'F+ , F-'!O$3))</f>
        <v>2.5299665348341924E-3</v>
      </c>
      <c r="P273" s="2" cm="1">
        <f t="array" ref="P273">[1]!table_weight[Agility]*(('F+ , F-'!P$2-[1]!tbl_gk[[#This Row],[Agility]])/('F+ , F-'!P$2-'F+ , F-'!P$3))</f>
        <v>1.8721771079544065E-3</v>
      </c>
      <c r="Q273" s="2" cm="1">
        <f t="array" ref="Q273">[1]!table_weight[Reactions]*(('F+ , F-'!Q$2-[1]!tbl_gk[[#This Row],[Reactions]])/('F+ , F-'!Q$2-'F+ , F-'!Q$3))</f>
        <v>1.0828482001515951E-3</v>
      </c>
      <c r="R273" s="2" cm="1">
        <f t="array" ref="R273">[1]!table_weight[Balance]*(('F+ , F-'!R$2-[1]!tbl_gk[[#This Row],[Balance]])/('F+ , F-'!R$2-'F+ , F-'!R$3))</f>
        <v>2.2972377268522179E-3</v>
      </c>
      <c r="S273" s="2" cm="1">
        <f t="array" ref="S273">[1]!table_weight[ShotPower]*(('F+ , F-'!S$2-[1]!tbl_gk[[#This Row],[ShotPower]])/('F+ , F-'!S$2-'F+ , F-'!S$3))</f>
        <v>5.4538573983244545E-3</v>
      </c>
      <c r="T273" s="2" cm="1">
        <f t="array" ref="T273">[1]!table_weight[Jumping]*(('F+ , F-'!T$2-[1]!tbl_gk[[#This Row],[Jumping]])/('F+ , F-'!T$2-'F+ , F-'!T$3))</f>
        <v>8.5871026624925013E-4</v>
      </c>
      <c r="U273" s="2" cm="1">
        <f t="array" ref="U273">[1]!table_weight[Stamina]*(('F+ , F-'!U$2-[1]!tbl_gk[[#This Row],[Stamina]])/('F+ , F-'!U$2-'F+ , F-'!U$3))</f>
        <v>1.5456784792486501E-2</v>
      </c>
      <c r="V273" s="2" cm="1">
        <f t="array" ref="V273">[1]!table_weight[Strength]*(('F+ , F-'!V$2-[1]!tbl_gk[[#This Row],[Strength]])/('F+ , F-'!V$2-'F+ , F-'!V$3))</f>
        <v>3.7268025555217445E-2</v>
      </c>
      <c r="W273" s="2" cm="1">
        <f t="array" ref="W273">[1]!table_weight[LongShots]*(('F+ , F-'!W$2-[1]!tbl_gk[[#This Row],[LongShots]])/('F+ , F-'!W$2-'F+ , F-'!W$3))</f>
        <v>7.7912248547492196E-3</v>
      </c>
      <c r="X273" s="2" cm="1">
        <f t="array" ref="X273">[1]!table_weight[Aggression]*(('F+ , F-'!X$2-[1]!tbl_gk[[#This Row],[Aggression]])/('F+ , F-'!X$2-'F+ , F-'!X$3))</f>
        <v>9.7353209613629272E-3</v>
      </c>
      <c r="Y273" s="2" cm="1">
        <f t="array" ref="Y273">[1]!table_weight[Interceptions]*(('F+ , F-'!Y$2-[1]!tbl_gk[[#This Row],[Interceptions]])/('F+ , F-'!Y$2-'F+ , F-'!Y$3))</f>
        <v>1.4543619728865382E-2</v>
      </c>
      <c r="Z273" s="2" cm="1">
        <f t="array" ref="Z273">[1]!table_weight[Positioning]*(('F+ , F-'!Z$2-[1]!tbl_gk[[#This Row],[Positioning]])/('F+ , F-'!Z$2-'F+ , F-'!Z$3))</f>
        <v>7.394449514924029E-4</v>
      </c>
      <c r="AA273" s="2" cm="1">
        <f t="array" ref="AA273">[1]!table_weight[Vision]*(('F+ , F-'!AA$2-[1]!tbl_gk[[#This Row],[Vision]])/('F+ , F-'!AA$2-'F+ , F-'!AA$3))</f>
        <v>1.7036811682385123E-2</v>
      </c>
      <c r="AB273" s="2" cm="1">
        <f t="array" ref="AB273">[1]!table_weight[Penalties]*(('F+ , F-'!AB$2-[1]!tbl_gk[[#This Row],[Penalties]])/('F+ , F-'!AB$2-'F+ , F-'!AB$3))</f>
        <v>2.0747955403639775E-3</v>
      </c>
      <c r="AC273" s="2" cm="1">
        <f t="array" ref="AC273">[1]!table_weight[Composure]*(('F+ , F-'!AC$2-[1]!tbl_gk[[#This Row],[Composure]])/('F+ , F-'!AC$2-'F+ , F-'!AC$3))</f>
        <v>5.3373470182910699E-4</v>
      </c>
      <c r="AD273" s="2" cm="1">
        <f t="array" ref="AD273">[1]!table_weight[Marking]*(('F+ , F-'!AD$2-[1]!tbl_gk[[#This Row],[Marking]])/('F+ , F-'!AD$2-'F+ , F-'!AD$3))</f>
        <v>2.8394686137308601E-2</v>
      </c>
      <c r="AE273" s="2" cm="1">
        <f t="array" ref="AE273">[1]!table_weight[StandingTackle]*(('F+ , F-'!AE$2-[1]!tbl_gk[[#This Row],[StandingTackle]])/('F+ , F-'!AE$2-'F+ , F-'!AE$3))</f>
        <v>2.017517172914032E-2</v>
      </c>
      <c r="AF273" s="2" cm="1">
        <f t="array" ref="AF273">[1]!table_weight[SlidingTackle]*(('F+ , F-'!AF$2-[1]!tbl_gk[[#This Row],[SlidingTackle]])/('F+ , F-'!AF$2-'F+ , F-'!AF$3))</f>
        <v>8.2195144081682794E-3</v>
      </c>
      <c r="AG273" s="2" cm="1">
        <f t="array" ref="AG273">[1]!table_weight[GKDiving]*(('F+ , F-'!AG$2-[1]!tbl_gk[[#This Row],[GKDiving]])/('F+ , F-'!AG$2-'F+ , F-'!AG$3))</f>
        <v>3.4162356758949373E-2</v>
      </c>
      <c r="AH273" s="2" cm="1">
        <f t="array" ref="AH273">[1]!table_weight[GKHandling]*(('F+ , F-'!AH$2-[1]!tbl_gk[[#This Row],[GKHandling]])/('F+ , F-'!AH$2-'F+ , F-'!AH$3))</f>
        <v>4.2777211941640955E-2</v>
      </c>
      <c r="AI273" s="2" cm="1">
        <f t="array" ref="AI273">[1]!table_weight[GKKicking]*(('F+ , F-'!AI$2-[1]!tbl_gk[[#This Row],[GKKicking]])/('F+ , F-'!AI$2-'F+ , F-'!AI$3))</f>
        <v>2.5044113173106158E-2</v>
      </c>
      <c r="AJ273" s="2" cm="1">
        <f t="array" ref="AJ273">[1]!table_weight[GKPositioning]*(('F+ , F-'!AJ$2-[1]!tbl_gk[[#This Row],[GKPositioning]])/('F+ , F-'!AJ$2-'F+ , F-'!AJ$3))</f>
        <v>1.4505862254569271E-2</v>
      </c>
      <c r="AK273" s="2" cm="1">
        <f t="array" ref="AK273">[1]!table_weight[GKReflexes]*(('F+ , F-'!AK$2-[1]!tbl_gk[[#This Row],[GKReflexes]])/('F+ , F-'!AK$2-'F+ , F-'!AK$3))</f>
        <v>3.4617854849068701E-2</v>
      </c>
    </row>
    <row r="274" spans="1:37" x14ac:dyDescent="0.55000000000000004">
      <c r="A274" s="7">
        <f>[1]!tbl_gk[[#This Row],[ID]]</f>
        <v>194404</v>
      </c>
      <c r="B274" s="1" cm="1">
        <f t="array" ref="B274">[1]!table_weight[ValueEUR]*(('F+ , F-'!B$2-[1]!tbl_gk[[#This Row],[ValueEUR]])/('F+ , F-'!B$2-'F+ , F-'!B$3))</f>
        <v>4.009863549110532E-3</v>
      </c>
      <c r="C274" s="1" cm="1">
        <f t="array" ref="C274">[1]!table_weight[WageEUR]*(('F+ , F-'!C$2-[1]!tbl_gk[[#This Row],[WageEUR]])/('F+ , F-'!C$2-'F+ , F-'!C$3))</f>
        <v>7.2764939675517776E-3</v>
      </c>
      <c r="D274" s="1" cm="1">
        <f t="array" ref="D274">[1]!table_weight[Crossing]*(('F+ , F-'!D$2-[1]!tbl_gk[[#This Row],[Crossing]])/('F+ , F-'!D$2-'F+ , F-'!D$3))</f>
        <v>3.6987814836757178E-2</v>
      </c>
      <c r="E274" s="1" cm="1">
        <f t="array" ref="E274">[1]!table_weight[Finishing]*(('F+ , F-'!E$2-[1]!tbl_gk[[#This Row],[Finishing]])/('F+ , F-'!E$2-'F+ , F-'!E$3))</f>
        <v>1.1979008214176926E-2</v>
      </c>
      <c r="F274" s="1" cm="1">
        <f t="array" ref="F274">[1]!table_weight[HeadingAccuracy]*(('F+ , F-'!F$2-[1]!tbl_gk[[#This Row],[HeadingAccuracy]])/('F+ , F-'!F$2-'F+ , F-'!F$3))</f>
        <v>1.0439222844598752E-2</v>
      </c>
      <c r="G274" s="1" cm="1">
        <f t="array" ref="G274">[1]!table_weight[ShortPassing]*(('F+ , F-'!G$2-[1]!tbl_gk[[#This Row],[ShortPassing]])/('F+ , F-'!G$2-'F+ , F-'!G$3))</f>
        <v>3.7971195848712121E-2</v>
      </c>
      <c r="H274" s="1" cm="1">
        <f t="array" ref="H274">[1]!table_weight[Volleys]*(('F+ , F-'!H$2-[1]!tbl_gk[[#This Row],[Volleys]])/('F+ , F-'!H$2-'F+ , F-'!H$3))</f>
        <v>1.6203489371833524E-3</v>
      </c>
      <c r="I274" s="1" cm="1">
        <f t="array" ref="I274">[1]!table_weight[Dribbling]*(('F+ , F-'!I$2-[1]!tbl_gk[[#This Row],[Dribbling]])/('F+ , F-'!I$2-'F+ , F-'!I$3))</f>
        <v>1.1734538658785652E-2</v>
      </c>
      <c r="J274" s="1" cm="1">
        <f t="array" ref="J274">[1]!table_weight[Curve]*(('F+ , F-'!J$2-[1]!tbl_gk[[#This Row],[Curve]])/('F+ , F-'!J$2-'F+ , F-'!J$3))</f>
        <v>9.6339113680153961E-3</v>
      </c>
      <c r="K274" s="1" cm="1">
        <f t="array" ref="K274">[1]!table_weight[FKAccuracy]*(('F+ , F-'!K$2-[1]!tbl_gk[[#This Row],[FKAccuracy]])/('F+ , F-'!K$2-'F+ , F-'!K$3))</f>
        <v>9.2789777912990392E-3</v>
      </c>
      <c r="L274" s="1" cm="1">
        <f t="array" ref="L274">[1]!table_weight[LongPassing]*(('F+ , F-'!L$2-[1]!tbl_gk[[#This Row],[LongPassing]])/('F+ , F-'!L$2-'F+ , F-'!L$3))</f>
        <v>1.4618450702046556E-2</v>
      </c>
      <c r="M274" s="1" cm="1">
        <f t="array" ref="M274">[1]!table_weight[BallControl]*(('F+ , F-'!M$2-[1]!tbl_gk[[#This Row],[BallControl]])/('F+ , F-'!M$2-'F+ , F-'!M$3))</f>
        <v>9.9960884871137055E-3</v>
      </c>
      <c r="N274" s="1" cm="1">
        <f t="array" ref="N274">[1]!table_weight[Acceleration]*(('F+ , F-'!N$2-[1]!tbl_gk[[#This Row],[Acceleration]])/('F+ , F-'!N$2-'F+ , F-'!N$3))</f>
        <v>2.0293849209899939E-3</v>
      </c>
      <c r="O274" s="1" cm="1">
        <f t="array" ref="O274">[1]!table_weight[SprintSpeed]*(('F+ , F-'!O$2-[1]!tbl_gk[[#This Row],[SprintSpeed]])/('F+ , F-'!O$2-'F+ , F-'!O$3))</f>
        <v>3.6543961058716113E-3</v>
      </c>
      <c r="P274" s="1" cm="1">
        <f t="array" ref="P274">[1]!table_weight[Agility]*(('F+ , F-'!P$2-[1]!tbl_gk[[#This Row],[Agility]])/('F+ , F-'!P$2-'F+ , F-'!P$3))</f>
        <v>1.2871217617186543E-3</v>
      </c>
      <c r="Q274" s="1" cm="1">
        <f t="array" ref="Q274">[1]!table_weight[Reactions]*(('F+ , F-'!Q$2-[1]!tbl_gk[[#This Row],[Reactions]])/('F+ , F-'!Q$2-'F+ , F-'!Q$3))</f>
        <v>6.1877040008662587E-4</v>
      </c>
      <c r="R274" s="1" cm="1">
        <f t="array" ref="R274">[1]!table_weight[Balance]*(('F+ , F-'!R$2-[1]!tbl_gk[[#This Row],[Balance]])/('F+ , F-'!R$2-'F+ , F-'!R$3))</f>
        <v>1.2417501226228205E-3</v>
      </c>
      <c r="S274" s="1" cm="1">
        <f t="array" ref="S274">[1]!table_weight[ShotPower]*(('F+ , F-'!S$2-[1]!tbl_gk[[#This Row],[ShotPower]])/('F+ , F-'!S$2-'F+ , F-'!S$3))</f>
        <v>3.1164899418996877E-3</v>
      </c>
      <c r="T274" s="1" cm="1">
        <f t="array" ref="T274">[1]!table_weight[Jumping]*(('F+ , F-'!T$2-[1]!tbl_gk[[#This Row],[Jumping]])/('F+ , F-'!T$2-'F+ , F-'!T$3))</f>
        <v>8.5871026624925007E-5</v>
      </c>
      <c r="U274" s="1" cm="1">
        <f t="array" ref="U274">[1]!table_weight[Stamina]*(('F+ , F-'!U$2-[1]!tbl_gk[[#This Row],[Stamina]])/('F+ , F-'!U$2-'F+ , F-'!U$3))</f>
        <v>4.2935513312462497E-3</v>
      </c>
      <c r="V274" s="1" cm="1">
        <f t="array" ref="V274">[1]!table_weight[Strength]*(('F+ , F-'!V$2-[1]!tbl_gk[[#This Row],[Strength]])/('F+ , F-'!V$2-'F+ , F-'!V$3))</f>
        <v>2.1296014602981403E-2</v>
      </c>
      <c r="W274" s="1" cm="1">
        <f t="array" ref="W274">[1]!table_weight[LongShots]*(('F+ , F-'!W$2-[1]!tbl_gk[[#This Row],[LongShots]])/('F+ , F-'!W$2-'F+ , F-'!W$3))</f>
        <v>6.4926873789576834E-3</v>
      </c>
      <c r="X274" s="1" cm="1">
        <f t="array" ref="X274">[1]!table_weight[Aggression]*(('F+ , F-'!X$2-[1]!tbl_gk[[#This Row],[Aggression]])/('F+ , F-'!X$2-'F+ , F-'!X$3))</f>
        <v>3.0422878004259146E-3</v>
      </c>
      <c r="Y274" s="1" cm="1">
        <f t="array" ref="Y274">[1]!table_weight[Interceptions]*(('F+ , F-'!Y$2-[1]!tbl_gk[[#This Row],[Interceptions]])/('F+ , F-'!Y$2-'F+ , F-'!Y$3))</f>
        <v>2.0084046292242669E-2</v>
      </c>
      <c r="Z274" s="1" cm="1">
        <f t="array" ref="Z274">[1]!table_weight[Positioning]*(('F+ , F-'!Z$2-[1]!tbl_gk[[#This Row],[Positioning]])/('F+ , F-'!Z$2-'F+ , F-'!Z$3))</f>
        <v>1.3310009126863251E-3</v>
      </c>
      <c r="AA274" s="1" cm="1">
        <f t="array" ref="AA274">[1]!table_weight[Vision]*(('F+ , F-'!AA$2-[1]!tbl_gk[[#This Row],[Vision]])/('F+ , F-'!AA$2-'F+ , F-'!AA$3))</f>
        <v>1.9876280296115975E-2</v>
      </c>
      <c r="AB274" s="1" cm="1">
        <f t="array" ref="AB274">[1]!table_weight[Penalties]*(('F+ , F-'!AB$2-[1]!tbl_gk[[#This Row],[Penalties]])/('F+ , F-'!AB$2-'F+ , F-'!AB$3))</f>
        <v>2.0356484546967322E-3</v>
      </c>
      <c r="AC274" s="1" cm="1">
        <f t="array" ref="AC274">[1]!table_weight[Composure]*(('F+ , F-'!AC$2-[1]!tbl_gk[[#This Row],[Composure]])/('F+ , F-'!AC$2-'F+ , F-'!AC$3))</f>
        <v>3.2024082109746423E-4</v>
      </c>
      <c r="AD274" s="1" cm="1">
        <f t="array" ref="AD274">[1]!table_weight[Marking]*(('F+ , F-'!AD$2-[1]!tbl_gk[[#This Row],[Marking]])/('F+ , F-'!AD$2-'F+ , F-'!AD$3))</f>
        <v>2.0507273321389546E-2</v>
      </c>
      <c r="AE274" s="1" cm="1">
        <f t="array" ref="AE274">[1]!table_weight[StandingTackle]*(('F+ , F-'!AE$2-[1]!tbl_gk[[#This Row],[StandingTackle]])/('F+ , F-'!AE$2-'F+ , F-'!AE$3))</f>
        <v>2.465854322450484E-2</v>
      </c>
      <c r="AF274" s="1" cm="1">
        <f t="array" ref="AF274">[1]!table_weight[SlidingTackle]*(('F+ , F-'!AF$2-[1]!tbl_gk[[#This Row],[SlidingTackle]])/('F+ , F-'!AF$2-'F+ , F-'!AF$3))</f>
        <v>7.4722858256075263E-3</v>
      </c>
      <c r="AG274" s="1" cm="1">
        <f t="array" ref="AG274">[1]!table_weight[GKDiving]*(('F+ , F-'!AG$2-[1]!tbl_gk[[#This Row],[GKDiving]])/('F+ , F-'!AG$2-'F+ , F-'!AG$3))</f>
        <v>1.3664942703579749E-2</v>
      </c>
      <c r="AH274" s="1" cm="1">
        <f t="array" ref="AH274">[1]!table_weight[GKHandling]*(('F+ , F-'!AH$2-[1]!tbl_gk[[#This Row],[GKHandling]])/('F+ , F-'!AH$2-'F+ , F-'!AH$3))</f>
        <v>2.1388605970820478E-2</v>
      </c>
      <c r="AI274" s="1" cm="1">
        <f t="array" ref="AI274">[1]!table_weight[GKKicking]*(('F+ , F-'!AI$2-[1]!tbl_gk[[#This Row],[GKKicking]])/('F+ , F-'!AI$2-'F+ , F-'!AI$3))</f>
        <v>1.4310921813203519E-2</v>
      </c>
      <c r="AJ274" s="1" cm="1">
        <f t="array" ref="AJ274">[1]!table_weight[GKPositioning]*(('F+ , F-'!AJ$2-[1]!tbl_gk[[#This Row],[GKPositioning]])/('F+ , F-'!AJ$2-'F+ , F-'!AJ$3))</f>
        <v>8.1989656221478496E-3</v>
      </c>
      <c r="AK274" s="1" cm="1">
        <f t="array" ref="AK274">[1]!table_weight[GKReflexes]*(('F+ , F-'!AK$2-[1]!tbl_gk[[#This Row],[GKReflexes]])/('F+ , F-'!AK$2-'F+ , F-'!AK$3))</f>
        <v>1.8219923604772998E-2</v>
      </c>
    </row>
    <row r="275" spans="1:37" x14ac:dyDescent="0.55000000000000004">
      <c r="A275" s="8">
        <f>[1]!tbl_gk[[#This Row],[ID]]</f>
        <v>194730</v>
      </c>
      <c r="B275" s="2" cm="1">
        <f t="array" ref="B275">[1]!table_weight[ValueEUR]*(('F+ , F-'!B$2-[1]!tbl_gk[[#This Row],[ValueEUR]])/('F+ , F-'!B$2-'F+ , F-'!B$3))</f>
        <v>1.5927100233554262E-4</v>
      </c>
      <c r="C275" s="2" cm="1">
        <f t="array" ref="C275">[1]!table_weight[WageEUR]*(('F+ , F-'!C$2-[1]!tbl_gk[[#This Row],[WageEUR]])/('F+ , F-'!C$2-'F+ , F-'!C$3))</f>
        <v>2.2690142479462536E-3</v>
      </c>
      <c r="D275" s="2" cm="1">
        <f t="array" ref="D275">[1]!table_weight[Crossing]*(('F+ , F-'!D$2-[1]!tbl_gk[[#This Row],[Crossing]])/('F+ , F-'!D$2-'F+ , F-'!D$3))</f>
        <v>1.4570957359934645E-2</v>
      </c>
      <c r="E275" s="2" cm="1">
        <f t="array" ref="E275">[1]!table_weight[Finishing]*(('F+ , F-'!E$2-[1]!tbl_gk[[#This Row],[Finishing]])/('F+ , F-'!E$2-'F+ , F-'!E$3))</f>
        <v>1.2977258898691668E-2</v>
      </c>
      <c r="F275" s="2" cm="1">
        <f t="array" ref="F275">[1]!table_weight[HeadingAccuracy]*(('F+ , F-'!F$2-[1]!tbl_gk[[#This Row],[HeadingAccuracy]])/('F+ , F-'!F$2-'F+ , F-'!F$3))</f>
        <v>8.351378275679E-3</v>
      </c>
      <c r="G275" s="2" cm="1">
        <f t="array" ref="G275">[1]!table_weight[ShortPassing]*(('F+ , F-'!G$2-[1]!tbl_gk[[#This Row],[ShortPassing]])/('F+ , F-'!G$2-'F+ , F-'!G$3))</f>
        <v>5.3440942305594832E-2</v>
      </c>
      <c r="H275" s="2" cm="1">
        <f t="array" ref="H275">[1]!table_weight[Volleys]*(('F+ , F-'!H$2-[1]!tbl_gk[[#This Row],[Volleys]])/('F+ , F-'!H$2-'F+ , F-'!H$3))</f>
        <v>1.2731313077869197E-3</v>
      </c>
      <c r="I275" s="2" cm="1">
        <f t="array" ref="I275">[1]!table_weight[Dribbling]*(('F+ , F-'!I$2-[1]!tbl_gk[[#This Row],[Dribbling]])/('F+ , F-'!I$2-'F+ , F-'!I$3))</f>
        <v>1.7601807988178481E-2</v>
      </c>
      <c r="J275" s="2" cm="1">
        <f t="array" ref="J275">[1]!table_weight[Curve]*(('F+ , F-'!J$2-[1]!tbl_gk[[#This Row],[Curve]])/('F+ , F-'!J$2-'F+ , F-'!J$3))</f>
        <v>6.5916235675894819E-3</v>
      </c>
      <c r="K275" s="2" cm="1">
        <f t="array" ref="K275">[1]!table_weight[FKAccuracy]*(('F+ , F-'!K$2-[1]!tbl_gk[[#This Row],[FKAccuracy]])/('F+ , F-'!K$2-'F+ , F-'!K$3))</f>
        <v>9.4310921813203358E-3</v>
      </c>
      <c r="L275" s="2" cm="1">
        <f t="array" ref="L275">[1]!table_weight[LongPassing]*(('F+ , F-'!L$2-[1]!tbl_gk[[#This Row],[LongPassing]])/('F+ , F-'!L$2-'F+ , F-'!L$3))</f>
        <v>2.2198388103107734E-2</v>
      </c>
      <c r="M275" s="2" cm="1">
        <f t="array" ref="M275">[1]!table_weight[BallControl]*(('F+ , F-'!M$2-[1]!tbl_gk[[#This Row],[BallControl]])/('F+ , F-'!M$2-'F+ , F-'!M$3))</f>
        <v>1.0865313572949679E-2</v>
      </c>
      <c r="N275" s="2" cm="1">
        <f t="array" ref="N275">[1]!table_weight[Acceleration]*(('F+ , F-'!N$2-[1]!tbl_gk[[#This Row],[Acceleration]])/('F+ , F-'!N$2-'F+ , F-'!N$3))</f>
        <v>1.5784104941033285E-3</v>
      </c>
      <c r="O275" s="2" cm="1">
        <f t="array" ref="O275">[1]!table_weight[SprintSpeed]*(('F+ , F-'!O$2-[1]!tbl_gk[[#This Row],[SprintSpeed]])/('F+ , F-'!O$2-'F+ , F-'!O$3))</f>
        <v>1.1244295710374189E-3</v>
      </c>
      <c r="P275" s="2" cm="1">
        <f t="array" ref="P275">[1]!table_weight[Agility]*(('F+ , F-'!P$2-[1]!tbl_gk[[#This Row],[Agility]])/('F+ , F-'!P$2-'F+ , F-'!P$3))</f>
        <v>1.6381549694601055E-3</v>
      </c>
      <c r="Q275" s="2" cm="1">
        <f t="array" ref="Q275">[1]!table_weight[Reactions]*(('F+ , F-'!Q$2-[1]!tbl_gk[[#This Row],[Reactions]])/('F+ , F-'!Q$2-'F+ , F-'!Q$3))</f>
        <v>1.1344124001588141E-3</v>
      </c>
      <c r="R275" s="2" cm="1">
        <f t="array" ref="R275">[1]!table_weight[Balance]*(('F+ , F-'!R$2-[1]!tbl_gk[[#This Row],[Balance]])/('F+ , F-'!R$2-'F+ , F-'!R$3))</f>
        <v>7.4505007357369231E-4</v>
      </c>
      <c r="S275" s="2" cm="1">
        <f t="array" ref="S275">[1]!table_weight[ShotPower]*(('F+ , F-'!S$2-[1]!tbl_gk[[#This Row],[ShotPower]])/('F+ , F-'!S$2-'F+ , F-'!S$3))</f>
        <v>4.1553199225329174E-3</v>
      </c>
      <c r="T275" s="2" cm="1">
        <f t="array" ref="T275">[1]!table_weight[Jumping]*(('F+ , F-'!T$2-[1]!tbl_gk[[#This Row],[Jumping]])/('F+ , F-'!T$2-'F+ , F-'!T$3))</f>
        <v>1.2021943727489502E-3</v>
      </c>
      <c r="U275" s="2" cm="1">
        <f t="array" ref="U275">[1]!table_weight[Stamina]*(('F+ , F-'!U$2-[1]!tbl_gk[[#This Row],[Stamina]])/('F+ , F-'!U$2-'F+ , F-'!U$3))</f>
        <v>2.5761307987477501E-3</v>
      </c>
      <c r="V275" s="2" cm="1">
        <f t="array" ref="V275">[1]!table_weight[Strength]*(('F+ , F-'!V$2-[1]!tbl_gk[[#This Row],[Strength]])/('F+ , F-'!V$2-'F+ , F-'!V$3))</f>
        <v>1.2422675185072484E-2</v>
      </c>
      <c r="W275" s="2" cm="1">
        <f t="array" ref="W275">[1]!table_weight[LongShots]*(('F+ , F-'!W$2-[1]!tbl_gk[[#This Row],[LongShots]])/('F+ , F-'!W$2-'F+ , F-'!W$3))</f>
        <v>7.7912248547492196E-3</v>
      </c>
      <c r="X275" s="2" cm="1">
        <f t="array" ref="X275">[1]!table_weight[Aggression]*(('F+ , F-'!X$2-[1]!tbl_gk[[#This Row],[Aggression]])/('F+ , F-'!X$2-'F+ , F-'!X$3))</f>
        <v>1.9470641922725854E-2</v>
      </c>
      <c r="Y275" s="2" cm="1">
        <f t="array" ref="Y275">[1]!table_weight[Interceptions]*(('F+ , F-'!Y$2-[1]!tbl_gk[[#This Row],[Interceptions]])/('F+ , F-'!Y$2-'F+ , F-'!Y$3))</f>
        <v>1.5928726369709705E-2</v>
      </c>
      <c r="Z275" s="2" cm="1">
        <f t="array" ref="Z275">[1]!table_weight[Positioning]*(('F+ , F-'!Z$2-[1]!tbl_gk[[#This Row],[Positioning]])/('F+ , F-'!Z$2-'F+ , F-'!Z$3))</f>
        <v>1.3310009126863251E-3</v>
      </c>
      <c r="AA275" s="2" cm="1">
        <f t="array" ref="AA275">[1]!table_weight[Vision]*(('F+ , F-'!AA$2-[1]!tbl_gk[[#This Row],[Vision]])/('F+ , F-'!AA$2-'F+ , F-'!AA$3))</f>
        <v>1.9876280296115975E-2</v>
      </c>
      <c r="AB275" s="2" cm="1">
        <f t="array" ref="AB275">[1]!table_weight[Penalties]*(('F+ , F-'!AB$2-[1]!tbl_gk[[#This Row],[Penalties]])/('F+ , F-'!AB$2-'F+ , F-'!AB$3))</f>
        <v>1.7224717693587737E-3</v>
      </c>
      <c r="AC275" s="2" cm="1">
        <f t="array" ref="AC275">[1]!table_weight[Composure]*(('F+ , F-'!AC$2-[1]!tbl_gk[[#This Row],[Composure]])/('F+ , F-'!AC$2-'F+ , F-'!AC$3))</f>
        <v>9.0734899310948201E-4</v>
      </c>
      <c r="AD275" s="2" cm="1">
        <f t="array" ref="AD275">[1]!table_weight[Marking]*(('F+ , F-'!AD$2-[1]!tbl_gk[[#This Row],[Marking]])/('F+ , F-'!AD$2-'F+ , F-'!AD$3))</f>
        <v>7.8874128159190562E-3</v>
      </c>
      <c r="AE275" s="2" cm="1">
        <f t="array" ref="AE275">[1]!table_weight[StandingTackle]*(('F+ , F-'!AE$2-[1]!tbl_gk[[#This Row],[StandingTackle]])/('F+ , F-'!AE$2-'F+ , F-'!AE$3))</f>
        <v>1.120842873841129E-2</v>
      </c>
      <c r="AF275" s="2" cm="1">
        <f t="array" ref="AF275">[1]!table_weight[SlidingTackle]*(('F+ , F-'!AF$2-[1]!tbl_gk[[#This Row],[SlidingTackle]])/('F+ , F-'!AF$2-'F+ , F-'!AF$3))</f>
        <v>2.9889143302430105E-3</v>
      </c>
      <c r="AG275" s="2" cm="1">
        <f t="array" ref="AG275">[1]!table_weight[GKDiving]*(('F+ , F-'!AG$2-[1]!tbl_gk[[#This Row],[GKDiving]])/('F+ , F-'!AG$2-'F+ , F-'!AG$3))</f>
        <v>3.0746121083054436E-2</v>
      </c>
      <c r="AH275" s="2" cm="1">
        <f t="array" ref="AH275">[1]!table_weight[GKHandling]*(('F+ , F-'!AH$2-[1]!tbl_gk[[#This Row],[GKHandling]])/('F+ , F-'!AH$2-'F+ , F-'!AH$3))</f>
        <v>3.0300525125329006E-2</v>
      </c>
      <c r="AI275" s="2" cm="1">
        <f t="array" ref="AI275">[1]!table_weight[GKKicking]*(('F+ , F-'!AI$2-[1]!tbl_gk[[#This Row],[GKKicking]])/('F+ , F-'!AI$2-'F+ , F-'!AI$3))</f>
        <v>1.8783084879829621E-2</v>
      </c>
      <c r="AJ275" s="2" cm="1">
        <f t="array" ref="AJ275">[1]!table_weight[GKPositioning]*(('F+ , F-'!AJ$2-[1]!tbl_gk[[#This Row],[GKPositioning]])/('F+ , F-'!AJ$2-'F+ , F-'!AJ$3))</f>
        <v>1.2613793264842845E-2</v>
      </c>
      <c r="AK275" s="2" cm="1">
        <f t="array" ref="AK275">[1]!table_weight[GKReflexes]*(('F+ , F-'!AK$2-[1]!tbl_gk[[#This Row],[GKReflexes]])/('F+ , F-'!AK$2-'F+ , F-'!AK$3))</f>
        <v>3.0973870128114096E-2</v>
      </c>
    </row>
    <row r="276" spans="1:37" x14ac:dyDescent="0.55000000000000004">
      <c r="A276" s="7">
        <f>[1]!tbl_gk[[#This Row],[ID]]</f>
        <v>194894</v>
      </c>
      <c r="B276" s="1" cm="1">
        <f t="array" ref="B276">[1]!table_weight[ValueEUR]*(('F+ , F-'!B$2-[1]!tbl_gk[[#This Row],[ValueEUR]])/('F+ , F-'!B$2-'F+ , F-'!B$3))</f>
        <v>4.9695022046554962E-5</v>
      </c>
      <c r="C276" s="1" cm="1">
        <f t="array" ref="C276">[1]!table_weight[WageEUR]*(('F+ , F-'!C$2-[1]!tbl_gk[[#This Row],[WageEUR]])/('F+ , F-'!C$2-'F+ , F-'!C$3))</f>
        <v>7.0417683556952691E-4</v>
      </c>
      <c r="D276" s="1" cm="1">
        <f t="array" ref="D276">[1]!table_weight[Crossing]*(('F+ , F-'!D$2-[1]!tbl_gk[[#This Row],[Crossing]])/('F+ , F-'!D$2-'F+ , F-'!D$3))</f>
        <v>2.8021071846028162E-2</v>
      </c>
      <c r="E276" s="1" cm="1">
        <f t="array" ref="E276">[1]!table_weight[Finishing]*(('F+ , F-'!E$2-[1]!tbl_gk[[#This Row],[Finishing]])/('F+ , F-'!E$2-'F+ , F-'!E$3))</f>
        <v>1.59720109522359E-2</v>
      </c>
      <c r="F276" s="1" cm="1">
        <f t="array" ref="F276">[1]!table_weight[HeadingAccuracy]*(('F+ , F-'!F$2-[1]!tbl_gk[[#This Row],[HeadingAccuracy]])/('F+ , F-'!F$2-'F+ , F-'!F$3))</f>
        <v>1.0439222844598752E-2</v>
      </c>
      <c r="G276" s="1" cm="1">
        <f t="array" ref="G276">[1]!table_weight[ShortPassing]*(('F+ , F-'!G$2-[1]!tbl_gk[[#This Row],[ShortPassing]])/('F+ , F-'!G$2-'F+ , F-'!G$3))</f>
        <v>6.4691667001509537E-2</v>
      </c>
      <c r="H276" s="1" cm="1">
        <f t="array" ref="H276">[1]!table_weight[Volleys]*(('F+ , F-'!H$2-[1]!tbl_gk[[#This Row],[Volleys]])/('F+ , F-'!H$2-'F+ , F-'!H$3))</f>
        <v>1.1573920979881087E-3</v>
      </c>
      <c r="I276" s="1" cm="1">
        <f t="array" ref="I276">[1]!table_weight[Dribbling]*(('F+ , F-'!I$2-[1]!tbl_gk[[#This Row],[Dribbling]])/('F+ , F-'!I$2-'F+ , F-'!I$3))</f>
        <v>9.7787822156547109E-3</v>
      </c>
      <c r="J276" s="1" cm="1">
        <f t="array" ref="J276">[1]!table_weight[Curve]*(('F+ , F-'!J$2-[1]!tbl_gk[[#This Row],[Curve]])/('F+ , F-'!J$2-'F+ , F-'!J$3))</f>
        <v>7.9437514788898884E-3</v>
      </c>
      <c r="K276" s="1" cm="1">
        <f t="array" ref="K276">[1]!table_weight[FKAccuracy]*(('F+ , F-'!K$2-[1]!tbl_gk[[#This Row],[FKAccuracy]])/('F+ , F-'!K$2-'F+ , F-'!K$3))</f>
        <v>7.9099482811073787E-3</v>
      </c>
      <c r="L276" s="1" cm="1">
        <f t="array" ref="L276">[1]!table_weight[LongPassing]*(('F+ , F-'!L$2-[1]!tbl_gk[[#This Row],[LongPassing]])/('F+ , F-'!L$2-'F+ , F-'!L$3))</f>
        <v>3.031974960424471E-2</v>
      </c>
      <c r="M276" s="1" cm="1">
        <f t="array" ref="M276">[1]!table_weight[BallControl]*(('F+ , F-'!M$2-[1]!tbl_gk[[#This Row],[BallControl]])/('F+ , F-'!M$2-'F+ , F-'!M$3))</f>
        <v>1.2169151201703639E-2</v>
      </c>
      <c r="N276" s="1" cm="1">
        <f t="array" ref="N276">[1]!table_weight[Acceleration]*(('F+ , F-'!N$2-[1]!tbl_gk[[#This Row],[Acceleration]])/('F+ , F-'!N$2-'F+ , F-'!N$3))</f>
        <v>9.6959501780633037E-3</v>
      </c>
      <c r="O276" s="1" cm="1">
        <f t="array" ref="O276">[1]!table_weight[SprintSpeed]*(('F+ , F-'!O$2-[1]!tbl_gk[[#This Row],[SprintSpeed]])/('F+ , F-'!O$2-'F+ , F-'!O$3))</f>
        <v>1.2368725281411608E-2</v>
      </c>
      <c r="P276" s="1" cm="1">
        <f t="array" ref="P276">[1]!table_weight[Agility]*(('F+ , F-'!P$2-[1]!tbl_gk[[#This Row],[Agility]])/('F+ , F-'!P$2-'F+ , F-'!P$3))</f>
        <v>1.7551660387072558E-3</v>
      </c>
      <c r="Q276" s="1" cm="1">
        <f t="array" ref="Q276">[1]!table_weight[Reactions]*(('F+ , F-'!Q$2-[1]!tbl_gk[[#This Row],[Reactions]])/('F+ , F-'!Q$2-'F+ , F-'!Q$3))</f>
        <v>2.1141322002959716E-3</v>
      </c>
      <c r="R276" s="1" cm="1">
        <f t="array" ref="R276">[1]!table_weight[Balance]*(('F+ , F-'!R$2-[1]!tbl_gk[[#This Row],[Balance]])/('F+ , F-'!R$2-'F+ , F-'!R$3))</f>
        <v>1.8005376778030898E-3</v>
      </c>
      <c r="S276" s="1" cm="1">
        <f t="array" ref="S276">[1]!table_weight[ShotPower]*(('F+ , F-'!S$2-[1]!tbl_gk[[#This Row],[ShotPower]])/('F+ , F-'!S$2-'F+ , F-'!S$3))</f>
        <v>5.9732723886410689E-3</v>
      </c>
      <c r="T276" s="1" cm="1">
        <f t="array" ref="T276">[1]!table_weight[Jumping]*(('F+ , F-'!T$2-[1]!tbl_gk[[#This Row],[Jumping]])/('F+ , F-'!T$2-'F+ , F-'!T$3))</f>
        <v>2.4902597721228252E-3</v>
      </c>
      <c r="U276" s="1" cm="1">
        <f t="array" ref="U276">[1]!table_weight[Stamina]*(('F+ , F-'!U$2-[1]!tbl_gk[[#This Row],[Stamina]])/('F+ , F-'!U$2-'F+ , F-'!U$3))</f>
        <v>1.975033612373275E-2</v>
      </c>
      <c r="V276" s="1" cm="1">
        <f t="array" ref="V276">[1]!table_weight[Strength]*(('F+ , F-'!V$2-[1]!tbl_gk[[#This Row],[Strength]])/('F+ , F-'!V$2-'F+ , F-'!V$3))</f>
        <v>5.32400365074535E-2</v>
      </c>
      <c r="W276" s="1" cm="1">
        <f t="array" ref="W276">[1]!table_weight[LongShots]*(('F+ , F-'!W$2-[1]!tbl_gk[[#This Row],[LongShots]])/('F+ , F-'!W$2-'F+ , F-'!W$3))</f>
        <v>8.570347340224143E-3</v>
      </c>
      <c r="X276" s="1" cm="1">
        <f t="array" ref="X276">[1]!table_weight[Aggression]*(('F+ , F-'!X$2-[1]!tbl_gk[[#This Row],[Aggression]])/('F+ , F-'!X$2-'F+ , F-'!X$3))</f>
        <v>1.8862184362640672E-2</v>
      </c>
      <c r="Y276" s="1" cm="1">
        <f t="array" ref="Y276">[1]!table_weight[Interceptions]*(('F+ , F-'!Y$2-[1]!tbl_gk[[#This Row],[Interceptions]])/('F+ , F-'!Y$2-'F+ , F-'!Y$3))</f>
        <v>1.1773406447176737E-2</v>
      </c>
      <c r="Z276" s="1" cm="1">
        <f t="array" ref="Z276">[1]!table_weight[Positioning]*(('F+ , F-'!Z$2-[1]!tbl_gk[[#This Row],[Positioning]])/('F+ , F-'!Z$2-'F+ , F-'!Z$3))</f>
        <v>1.3310009126863251E-3</v>
      </c>
      <c r="AA276" s="1" cm="1">
        <f t="array" ref="AA276">[1]!table_weight[Vision]*(('F+ , F-'!AA$2-[1]!tbl_gk[[#This Row],[Vision]])/('F+ , F-'!AA$2-'F+ , F-'!AA$3))</f>
        <v>3.4073623364770246E-2</v>
      </c>
      <c r="AB276" s="1" cm="1">
        <f t="array" ref="AB276">[1]!table_weight[Penalties]*(('F+ , F-'!AB$2-[1]!tbl_gk[[#This Row],[Penalties]])/('F+ , F-'!AB$2-'F+ , F-'!AB$3))</f>
        <v>2.3488251400346914E-3</v>
      </c>
      <c r="AC276" s="1" cm="1">
        <f t="array" ref="AC276">[1]!table_weight[Composure]*(('F+ , F-'!AC$2-[1]!tbl_gk[[#This Row],[Composure]])/('F+ , F-'!AC$2-'F+ , F-'!AC$3))</f>
        <v>1.4944571651214996E-3</v>
      </c>
      <c r="AD276" s="1" cm="1">
        <f t="array" ref="AD276">[1]!table_weight[Marking]*(('F+ , F-'!AD$2-[1]!tbl_gk[[#This Row],[Marking]])/('F+ , F-'!AD$2-'F+ , F-'!AD$3))</f>
        <v>1.5774825631838112E-2</v>
      </c>
      <c r="AE276" s="1" cm="1">
        <f t="array" ref="AE276">[1]!table_weight[StandingTackle]*(('F+ , F-'!AE$2-[1]!tbl_gk[[#This Row],[StandingTackle]])/('F+ , F-'!AE$2-'F+ , F-'!AE$3))</f>
        <v>1.7933485981458063E-2</v>
      </c>
      <c r="AF276" s="1" cm="1">
        <f t="array" ref="AF276">[1]!table_weight[SlidingTackle]*(('F+ , F-'!AF$2-[1]!tbl_gk[[#This Row],[SlidingTackle]])/('F+ , F-'!AF$2-'F+ , F-'!AF$3))</f>
        <v>6.7250572430467732E-3</v>
      </c>
      <c r="AG276" s="1" cm="1">
        <f t="array" ref="AG276">[1]!table_weight[GKDiving]*(('F+ , F-'!AG$2-[1]!tbl_gk[[#This Row],[GKDiving]])/('F+ , F-'!AG$2-'F+ , F-'!AG$3))</f>
        <v>4.6119181624581652E-2</v>
      </c>
      <c r="AH276" s="1" cm="1">
        <f t="array" ref="AH276">[1]!table_weight[GKHandling]*(('F+ , F-'!AH$2-[1]!tbl_gk[[#This Row],[GKHandling]])/('F+ , F-'!AH$2-'F+ , F-'!AH$3))</f>
        <v>4.9906747265247783E-2</v>
      </c>
      <c r="AI276" s="1" cm="1">
        <f t="array" ref="AI276">[1]!table_weight[GKKicking]*(('F+ , F-'!AI$2-[1]!tbl_gk[[#This Row],[GKKicking]])/('F+ , F-'!AI$2-'F+ , F-'!AI$3))</f>
        <v>2.6832978399756596E-2</v>
      </c>
      <c r="AJ276" s="1" cm="1">
        <f t="array" ref="AJ276">[1]!table_weight[GKPositioning]*(('F+ , F-'!AJ$2-[1]!tbl_gk[[#This Row],[GKPositioning]])/('F+ , F-'!AJ$2-'F+ , F-'!AJ$3))</f>
        <v>1.9551379560506409E-2</v>
      </c>
      <c r="AK276" s="1" cm="1">
        <f t="array" ref="AK276">[1]!table_weight[GKReflexes]*(('F+ , F-'!AK$2-[1]!tbl_gk[[#This Row],[GKReflexes]])/('F+ , F-'!AK$2-'F+ , F-'!AK$3))</f>
        <v>5.10157860933644E-2</v>
      </c>
    </row>
    <row r="277" spans="1:37" x14ac:dyDescent="0.55000000000000004">
      <c r="A277" s="8">
        <f>[1]!tbl_gk[[#This Row],[ID]]</f>
        <v>194904</v>
      </c>
      <c r="B277" s="2" cm="1">
        <f t="array" ref="B277">[1]!table_weight[ValueEUR]*(('F+ , F-'!B$2-[1]!tbl_gk[[#This Row],[ValueEUR]])/('F+ , F-'!B$2-'F+ , F-'!B$3))</f>
        <v>3.6761969725122341E-4</v>
      </c>
      <c r="C277" s="2" cm="1">
        <f t="array" ref="C277">[1]!table_weight[WageEUR]*(('F+ , F-'!C$2-[1]!tbl_gk[[#This Row],[WageEUR]])/('F+ , F-'!C$2-'F+ , F-'!C$3))</f>
        <v>7.0417683556952691E-4</v>
      </c>
      <c r="D277" s="2" cm="1">
        <f t="array" ref="D277">[1]!table_weight[Crossing]*(('F+ , F-'!D$2-[1]!tbl_gk[[#This Row],[Crossing]])/('F+ , F-'!D$2-'F+ , F-'!D$3))</f>
        <v>3.2504443341392672E-2</v>
      </c>
      <c r="E277" s="2" cm="1">
        <f t="array" ref="E277">[1]!table_weight[Finishing]*(('F+ , F-'!E$2-[1]!tbl_gk[[#This Row],[Finishing]])/('F+ , F-'!E$2-'F+ , F-'!E$3))</f>
        <v>1.4973760267721157E-2</v>
      </c>
      <c r="F277" s="2" cm="1">
        <f t="array" ref="F277">[1]!table_weight[HeadingAccuracy]*(('F+ , F-'!F$2-[1]!tbl_gk[[#This Row],[HeadingAccuracy]])/('F+ , F-'!F$2-'F+ , F-'!F$3))</f>
        <v>1.1691929585950599E-2</v>
      </c>
      <c r="G277" s="2" cm="1">
        <f t="array" ref="G277">[1]!table_weight[ShortPassing]*(('F+ , F-'!G$2-[1]!tbl_gk[[#This Row],[ShortPassing]])/('F+ , F-'!G$2-'F+ , F-'!G$3))</f>
        <v>3.9377536435701459E-2</v>
      </c>
      <c r="H277" s="2" cm="1">
        <f t="array" ref="H277">[1]!table_weight[Volleys]*(('F+ , F-'!H$2-[1]!tbl_gk[[#This Row],[Volleys]])/('F+ , F-'!H$2-'F+ , F-'!H$3))</f>
        <v>1.3888705175857305E-3</v>
      </c>
      <c r="I277" s="2" cm="1">
        <f t="array" ref="I277">[1]!table_weight[Dribbling]*(('F+ , F-'!I$2-[1]!tbl_gk[[#This Row],[Dribbling]])/('F+ , F-'!I$2-'F+ , F-'!I$3))</f>
        <v>1.9557564431309422E-2</v>
      </c>
      <c r="J277" s="2" cm="1">
        <f t="array" ref="J277">[1]!table_weight[Curve]*(('F+ , F-'!J$2-[1]!tbl_gk[[#This Row],[Curve]])/('F+ , F-'!J$2-'F+ , F-'!J$3))</f>
        <v>9.1268634012777444E-3</v>
      </c>
      <c r="K277" s="2" cm="1">
        <f t="array" ref="K277">[1]!table_weight[FKAccuracy]*(('F+ , F-'!K$2-[1]!tbl_gk[[#This Row],[FKAccuracy]])/('F+ , F-'!K$2-'F+ , F-'!K$3))</f>
        <v>9.4310921813203358E-3</v>
      </c>
      <c r="L277" s="2" cm="1">
        <f t="array" ref="L277">[1]!table_weight[LongPassing]*(('F+ , F-'!L$2-[1]!tbl_gk[[#This Row],[LongPassing]])/('F+ , F-'!L$2-'F+ , F-'!L$3))</f>
        <v>2.2739812203183531E-2</v>
      </c>
      <c r="M277" s="2" cm="1">
        <f t="array" ref="M277">[1]!table_weight[BallControl]*(('F+ , F-'!M$2-[1]!tbl_gk[[#This Row],[BallControl]])/('F+ , F-'!M$2-'F+ , F-'!M$3))</f>
        <v>1.0865313572949679E-2</v>
      </c>
      <c r="N277" s="2" cm="1">
        <f t="array" ref="N277">[1]!table_weight[Acceleration]*(('F+ , F-'!N$2-[1]!tbl_gk[[#This Row],[Acceleration]])/('F+ , F-'!N$2-'F+ , F-'!N$3))</f>
        <v>5.637180336083316E-3</v>
      </c>
      <c r="O277" s="2" cm="1">
        <f t="array" ref="O277">[1]!table_weight[SprintSpeed]*(('F+ , F-'!O$2-[1]!tbl_gk[[#This Row],[SprintSpeed]])/('F+ , F-'!O$2-'F+ , F-'!O$3))</f>
        <v>6.7465774262245133E-3</v>
      </c>
      <c r="P277" s="2" cm="1">
        <f t="array" ref="P277">[1]!table_weight[Agility]*(('F+ , F-'!P$2-[1]!tbl_gk[[#This Row],[Agility]])/('F+ , F-'!P$2-'F+ , F-'!P$3))</f>
        <v>4.2123984928974139E-3</v>
      </c>
      <c r="Q277" s="2" cm="1">
        <f t="array" ref="Q277">[1]!table_weight[Reactions]*(('F+ , F-'!Q$2-[1]!tbl_gk[[#This Row],[Reactions]])/('F+ , F-'!Q$2-'F+ , F-'!Q$3))</f>
        <v>1.2375408001732517E-3</v>
      </c>
      <c r="R277" s="2" cm="1">
        <f t="array" ref="R277">[1]!table_weight[Balance]*(('F+ , F-'!R$2-[1]!tbl_gk[[#This Row],[Balance]])/('F+ , F-'!R$2-'F+ , F-'!R$3))</f>
        <v>1.4280126410162438E-3</v>
      </c>
      <c r="S277" s="2" cm="1">
        <f t="array" ref="S277">[1]!table_weight[ShotPower]*(('F+ , F-'!S$2-[1]!tbl_gk[[#This Row],[ShotPower]])/('F+ , F-'!S$2-'F+ , F-'!S$3))</f>
        <v>5.1941499031661464E-3</v>
      </c>
      <c r="T277" s="2" cm="1">
        <f t="array" ref="T277">[1]!table_weight[Jumping]*(('F+ , F-'!T$2-[1]!tbl_gk[[#This Row],[Jumping]])/('F+ , F-'!T$2-'F+ , F-'!T$3))</f>
        <v>1.3739364259988001E-3</v>
      </c>
      <c r="U277" s="2" cm="1">
        <f t="array" ref="U277">[1]!table_weight[Stamina]*(('F+ , F-'!U$2-[1]!tbl_gk[[#This Row],[Stamina]])/('F+ , F-'!U$2-'F+ , F-'!U$3))</f>
        <v>1.88916258574835E-2</v>
      </c>
      <c r="V277" s="2" cm="1">
        <f t="array" ref="V277">[1]!table_weight[Strength]*(('F+ , F-'!V$2-[1]!tbl_gk[[#This Row],[Strength]])/('F+ , F-'!V$2-'F+ , F-'!V$3))</f>
        <v>8.8733394179089167E-3</v>
      </c>
      <c r="W277" s="2" cm="1">
        <f t="array" ref="W277">[1]!table_weight[LongShots]*(('F+ , F-'!W$2-[1]!tbl_gk[[#This Row],[LongShots]])/('F+ , F-'!W$2-'F+ , F-'!W$3))</f>
        <v>6.4926873789576834E-3</v>
      </c>
      <c r="X277" s="2" cm="1">
        <f t="array" ref="X277">[1]!table_weight[Aggression]*(('F+ , F-'!X$2-[1]!tbl_gk[[#This Row],[Aggression]])/('F+ , F-'!X$2-'F+ , F-'!X$3))</f>
        <v>8.5184058411925615E-3</v>
      </c>
      <c r="Y277" s="2" cm="1">
        <f t="array" ref="Y277">[1]!table_weight[Interceptions]*(('F+ , F-'!Y$2-[1]!tbl_gk[[#This Row],[Interceptions]])/('F+ , F-'!Y$2-'F+ , F-'!Y$3))</f>
        <v>1.7313833010554024E-2</v>
      </c>
      <c r="Z277" s="2" cm="1">
        <f t="array" ref="Z277">[1]!table_weight[Positioning]*(('F+ , F-'!Z$2-[1]!tbl_gk[[#This Row],[Positioning]])/('F+ , F-'!Z$2-'F+ , F-'!Z$3))</f>
        <v>7.394449514924029E-4</v>
      </c>
      <c r="AA277" s="2" cm="1">
        <f t="array" ref="AA277">[1]!table_weight[Vision]*(('F+ , F-'!AA$2-[1]!tbl_gk[[#This Row],[Vision]])/('F+ , F-'!AA$2-'F+ , F-'!AA$3))</f>
        <v>1.9166413142683265E-2</v>
      </c>
      <c r="AB277" s="2" cm="1">
        <f t="array" ref="AB277">[1]!table_weight[Penalties]*(('F+ , F-'!AB$2-[1]!tbl_gk[[#This Row],[Penalties]])/('F+ , F-'!AB$2-'F+ , F-'!AB$3))</f>
        <v>1.9965013690294879E-3</v>
      </c>
      <c r="AC277" s="2" cm="1">
        <f t="array" ref="AC277">[1]!table_weight[Composure]*(('F+ , F-'!AC$2-[1]!tbl_gk[[#This Row],[Composure]])/('F+ , F-'!AC$2-'F+ , F-'!AC$3))</f>
        <v>2.0281918669506067E-3</v>
      </c>
      <c r="AD277" s="2" cm="1">
        <f t="array" ref="AD277">[1]!table_weight[Marking]*(('F+ , F-'!AD$2-[1]!tbl_gk[[#This Row],[Marking]])/('F+ , F-'!AD$2-'F+ , F-'!AD$3))</f>
        <v>1.7352308195021923E-2</v>
      </c>
      <c r="AE277" s="2" cm="1">
        <f t="array" ref="AE277">[1]!table_weight[StandingTackle]*(('F+ , F-'!AE$2-[1]!tbl_gk[[#This Row],[StandingTackle]])/('F+ , F-'!AE$2-'F+ , F-'!AE$3))</f>
        <v>1.5691800233775807E-2</v>
      </c>
      <c r="AF277" s="2" cm="1">
        <f t="array" ref="AF277">[1]!table_weight[SlidingTackle]*(('F+ , F-'!AF$2-[1]!tbl_gk[[#This Row],[SlidingTackle]])/('F+ , F-'!AF$2-'F+ , F-'!AF$3))</f>
        <v>9.7139715732897855E-3</v>
      </c>
      <c r="AG277" s="2" cm="1">
        <f t="array" ref="AG277">[1]!table_weight[GKDiving]*(('F+ , F-'!AG$2-[1]!tbl_gk[[#This Row],[GKDiving]])/('F+ , F-'!AG$2-'F+ , F-'!AG$3))</f>
        <v>2.7329885407159499E-2</v>
      </c>
      <c r="AH277" s="2" cm="1">
        <f t="array" ref="AH277">[1]!table_weight[GKHandling]*(('F+ , F-'!AH$2-[1]!tbl_gk[[#This Row],[GKHandling]])/('F+ , F-'!AH$2-'F+ , F-'!AH$3))</f>
        <v>4.2777211941640955E-2</v>
      </c>
      <c r="AI277" s="2" cm="1">
        <f t="array" ref="AI277">[1]!table_weight[GKKicking]*(('F+ , F-'!AI$2-[1]!tbl_gk[[#This Row],[GKKicking]])/('F+ , F-'!AI$2-'F+ , F-'!AI$3))</f>
        <v>2.3255247946455719E-2</v>
      </c>
      <c r="AJ277" s="2" cm="1">
        <f t="array" ref="AJ277">[1]!table_weight[GKPositioning]*(('F+ , F-'!AJ$2-[1]!tbl_gk[[#This Row],[GKPositioning]])/('F+ , F-'!AJ$2-'F+ , F-'!AJ$3))</f>
        <v>1.1983103601600703E-2</v>
      </c>
      <c r="AK277" s="2" cm="1">
        <f t="array" ref="AK277">[1]!table_weight[GKReflexes]*(('F+ , F-'!AK$2-[1]!tbl_gk[[#This Row],[GKReflexes]])/('F+ , F-'!AK$2-'F+ , F-'!AK$3))</f>
        <v>2.9151877767636801E-2</v>
      </c>
    </row>
    <row r="278" spans="1:37" x14ac:dyDescent="0.55000000000000004">
      <c r="A278" s="7">
        <f>[1]!tbl_gk[[#This Row],[ID]]</f>
        <v>194911</v>
      </c>
      <c r="B278" s="1" cm="1">
        <f t="array" ref="B278">[1]!table_weight[ValueEUR]*(('F+ , F-'!B$2-[1]!tbl_gk[[#This Row],[ValueEUR]])/('F+ , F-'!B$2-'F+ , F-'!B$3))</f>
        <v>7.4388200703228241E-5</v>
      </c>
      <c r="C278" s="1" cm="1">
        <f t="array" ref="C278">[1]!table_weight[WageEUR]*(('F+ , F-'!C$2-[1]!tbl_gk[[#This Row],[WageEUR]])/('F+ , F-'!C$2-'F+ , F-'!C$3))</f>
        <v>4.3033028840359982E-3</v>
      </c>
      <c r="D278" s="1" cm="1">
        <f t="array" ref="D278">[1]!table_weight[Crossing]*(('F+ , F-'!D$2-[1]!tbl_gk[[#This Row],[Crossing]])/('F+ , F-'!D$2-'F+ , F-'!D$3))</f>
        <v>3.5866971962916043E-2</v>
      </c>
      <c r="E278" s="1" cm="1">
        <f t="array" ref="E278">[1]!table_weight[Finishing]*(('F+ , F-'!E$2-[1]!tbl_gk[[#This Row],[Finishing]])/('F+ , F-'!E$2-'F+ , F-'!E$3))</f>
        <v>1.0980757529662181E-2</v>
      </c>
      <c r="F278" s="1" cm="1">
        <f t="array" ref="F278">[1]!table_weight[HeadingAccuracy]*(('F+ , F-'!F$2-[1]!tbl_gk[[#This Row],[HeadingAccuracy]])/('F+ , F-'!F$2-'F+ , F-'!F$3))</f>
        <v>1.00216539308148E-2</v>
      </c>
      <c r="G278" s="1" cm="1">
        <f t="array" ref="G278">[1]!table_weight[ShortPassing]*(('F+ , F-'!G$2-[1]!tbl_gk[[#This Row],[ShortPassing]])/('F+ , F-'!G$2-'F+ , F-'!G$3))</f>
        <v>5.9066304653552192E-2</v>
      </c>
      <c r="H278" s="1" cm="1">
        <f t="array" ref="H278">[1]!table_weight[Volleys]*(('F+ , F-'!H$2-[1]!tbl_gk[[#This Row],[Volleys]])/('F+ , F-'!H$2-'F+ , F-'!H$3))</f>
        <v>1.6203489371833524E-3</v>
      </c>
      <c r="I278" s="1" cm="1">
        <f t="array" ref="I278">[1]!table_weight[Dribbling]*(('F+ , F-'!I$2-[1]!tbl_gk[[#This Row],[Dribbling]])/('F+ , F-'!I$2-'F+ , F-'!I$3))</f>
        <v>1.5646051545047536E-2</v>
      </c>
      <c r="J278" s="1" cm="1">
        <f t="array" ref="J278">[1]!table_weight[Curve]*(('F+ , F-'!J$2-[1]!tbl_gk[[#This Row],[Curve]])/('F+ , F-'!J$2-'F+ , F-'!J$3))</f>
        <v>9.6339113680153961E-3</v>
      </c>
      <c r="K278" s="1" cm="1">
        <f t="array" ref="K278">[1]!table_weight[FKAccuracy]*(('F+ , F-'!K$2-[1]!tbl_gk[[#This Row],[FKAccuracy]])/('F+ , F-'!K$2-'F+ , F-'!K$3))</f>
        <v>8.6705202312138564E-3</v>
      </c>
      <c r="L278" s="1" cm="1">
        <f t="array" ref="L278">[1]!table_weight[LongPassing]*(('F+ , F-'!L$2-[1]!tbl_gk[[#This Row],[LongPassing]])/('F+ , F-'!L$2-'F+ , F-'!L$3))</f>
        <v>1.9491267602728742E-2</v>
      </c>
      <c r="M278" s="1" cm="1">
        <f t="array" ref="M278">[1]!table_weight[BallControl]*(('F+ , F-'!M$2-[1]!tbl_gk[[#This Row],[BallControl]])/('F+ , F-'!M$2-'F+ , F-'!M$3))</f>
        <v>1.0430701030031691E-2</v>
      </c>
      <c r="N278" s="1" cm="1">
        <f t="array" ref="N278">[1]!table_weight[Acceleration]*(('F+ , F-'!N$2-[1]!tbl_gk[[#This Row],[Acceleration]])/('F+ , F-'!N$2-'F+ , F-'!N$3))</f>
        <v>4.7352314823099848E-3</v>
      </c>
      <c r="O278" s="1" cm="1">
        <f t="array" ref="O278">[1]!table_weight[SprintSpeed]*(('F+ , F-'!O$2-[1]!tbl_gk[[#This Row],[SprintSpeed]])/('F+ , F-'!O$2-'F+ , F-'!O$3))</f>
        <v>6.4654700334651587E-3</v>
      </c>
      <c r="P278" s="1" cm="1">
        <f t="array" ref="P278">[1]!table_weight[Agility]*(('F+ , F-'!P$2-[1]!tbl_gk[[#This Row],[Agility]])/('F+ , F-'!P$2-'F+ , F-'!P$3))</f>
        <v>1.9891881772015566E-3</v>
      </c>
      <c r="Q278" s="1" cm="1">
        <f t="array" ref="Q278">[1]!table_weight[Reactions]*(('F+ , F-'!Q$2-[1]!tbl_gk[[#This Row],[Reactions]])/('F+ , F-'!Q$2-'F+ , F-'!Q$3))</f>
        <v>9.2815560012993875E-4</v>
      </c>
      <c r="R278" s="1" cm="1">
        <f t="array" ref="R278">[1]!table_weight[Balance]*(('F+ , F-'!R$2-[1]!tbl_gk[[#This Row],[Balance]])/('F+ , F-'!R$2-'F+ , F-'!R$3))</f>
        <v>1.3038376287539614E-3</v>
      </c>
      <c r="S278" s="1" cm="1">
        <f t="array" ref="S278">[1]!table_weight[ShotPower]*(('F+ , F-'!S$2-[1]!tbl_gk[[#This Row],[ShotPower]])/('F+ , F-'!S$2-'F+ , F-'!S$3))</f>
        <v>5.1941499031661464E-3</v>
      </c>
      <c r="T278" s="1" cm="1">
        <f t="array" ref="T278">[1]!table_weight[Jumping]*(('F+ , F-'!T$2-[1]!tbl_gk[[#This Row],[Jumping]])/('F+ , F-'!T$2-'F+ , F-'!T$3))</f>
        <v>1.2880653993738752E-3</v>
      </c>
      <c r="U278" s="1" cm="1">
        <f t="array" ref="U278">[1]!table_weight[Stamina]*(('F+ , F-'!U$2-[1]!tbl_gk[[#This Row],[Stamina]])/('F+ , F-'!U$2-'F+ , F-'!U$3))</f>
        <v>6.0109718637447497E-3</v>
      </c>
      <c r="V278" s="1" cm="1">
        <f t="array" ref="V278">[1]!table_weight[Strength]*(('F+ , F-'!V$2-[1]!tbl_gk[[#This Row],[Strength]])/('F+ , F-'!V$2-'F+ , F-'!V$3))</f>
        <v>1.9521346719399615E-2</v>
      </c>
      <c r="W278" s="1" cm="1">
        <f t="array" ref="W278">[1]!table_weight[LongShots]*(('F+ , F-'!W$2-[1]!tbl_gk[[#This Row],[LongShots]])/('F+ , F-'!W$2-'F+ , F-'!W$3))</f>
        <v>6.4926873789576834E-3</v>
      </c>
      <c r="X278" s="1" cm="1">
        <f t="array" ref="X278">[1]!table_weight[Aggression]*(('F+ , F-'!X$2-[1]!tbl_gk[[#This Row],[Aggression]])/('F+ , F-'!X$2-'F+ , F-'!X$3))</f>
        <v>4.2592029205962808E-3</v>
      </c>
      <c r="Y278" s="1" cm="1">
        <f t="array" ref="Y278">[1]!table_weight[Interceptions]*(('F+ , F-'!Y$2-[1]!tbl_gk[[#This Row],[Interceptions]])/('F+ , F-'!Y$2-'F+ , F-'!Y$3))</f>
        <v>1.3158513088021059E-2</v>
      </c>
      <c r="Z278" s="1" cm="1">
        <f t="array" ref="Z278">[1]!table_weight[Positioning]*(('F+ , F-'!Z$2-[1]!tbl_gk[[#This Row],[Positioning]])/('F+ , F-'!Z$2-'F+ , F-'!Z$3))</f>
        <v>1.1831119223878444E-3</v>
      </c>
      <c r="AA278" s="1" cm="1">
        <f t="array" ref="AA278">[1]!table_weight[Vision]*(('F+ , F-'!AA$2-[1]!tbl_gk[[#This Row],[Vision]])/('F+ , F-'!AA$2-'F+ , F-'!AA$3))</f>
        <v>2.6974951830443111E-2</v>
      </c>
      <c r="AB278" s="1" cm="1">
        <f t="array" ref="AB278">[1]!table_weight[Penalties]*(('F+ , F-'!AB$2-[1]!tbl_gk[[#This Row],[Penalties]])/('F+ , F-'!AB$2-'F+ , F-'!AB$3))</f>
        <v>1.1744125700173457E-3</v>
      </c>
      <c r="AC278" s="1" cm="1">
        <f t="array" ref="AC278">[1]!table_weight[Composure]*(('F+ , F-'!AC$2-[1]!tbl_gk[[#This Row],[Composure]])/('F+ , F-'!AC$2-'F+ , F-'!AC$3))</f>
        <v>6.9385511237783919E-4</v>
      </c>
      <c r="AD278" s="1" cm="1">
        <f t="array" ref="AD278">[1]!table_weight[Marking]*(('F+ , F-'!AD$2-[1]!tbl_gk[[#This Row],[Marking]])/('F+ , F-'!AD$2-'F+ , F-'!AD$3))</f>
        <v>1.8929790758205733E-2</v>
      </c>
      <c r="AE278" s="1" cm="1">
        <f t="array" ref="AE278">[1]!table_weight[StandingTackle]*(('F+ , F-'!AE$2-[1]!tbl_gk[[#This Row],[StandingTackle]])/('F+ , F-'!AE$2-'F+ , F-'!AE$3))</f>
        <v>1.3450114486093548E-2</v>
      </c>
      <c r="AF278" s="1" cm="1">
        <f t="array" ref="AF278">[1]!table_weight[SlidingTackle]*(('F+ , F-'!AF$2-[1]!tbl_gk[[#This Row],[SlidingTackle]])/('F+ , F-'!AF$2-'F+ , F-'!AF$3))</f>
        <v>8.2195144081682794E-3</v>
      </c>
      <c r="AG278" s="1" cm="1">
        <f t="array" ref="AG278">[1]!table_weight[GKDiving]*(('F+ , F-'!AG$2-[1]!tbl_gk[[#This Row],[GKDiving]])/('F+ , F-'!AG$2-'F+ , F-'!AG$3))</f>
        <v>2.9038003245106969E-2</v>
      </c>
      <c r="AH278" s="1" cm="1">
        <f t="array" ref="AH278">[1]!table_weight[GKHandling]*(('F+ , F-'!AH$2-[1]!tbl_gk[[#This Row],[GKHandling]])/('F+ , F-'!AH$2-'F+ , F-'!AH$3))</f>
        <v>3.5647676618034127E-2</v>
      </c>
      <c r="AI278" s="1" cm="1">
        <f t="array" ref="AI278">[1]!table_weight[GKKicking]*(('F+ , F-'!AI$2-[1]!tbl_gk[[#This Row],[GKKicking]])/('F+ , F-'!AI$2-'F+ , F-'!AI$3))</f>
        <v>2.3255247946455719E-2</v>
      </c>
      <c r="AJ278" s="1" cm="1">
        <f t="array" ref="AJ278">[1]!table_weight[GKPositioning]*(('F+ , F-'!AJ$2-[1]!tbl_gk[[#This Row],[GKPositioning]])/('F+ , F-'!AJ$2-'F+ , F-'!AJ$3))</f>
        <v>1.3875172591327129E-2</v>
      </c>
      <c r="AK278" s="1" cm="1">
        <f t="array" ref="AK278">[1]!table_weight[GKReflexes]*(('F+ , F-'!AK$2-[1]!tbl_gk[[#This Row],[GKReflexes]])/('F+ , F-'!AK$2-'F+ , F-'!AK$3))</f>
        <v>2.9151877767636801E-2</v>
      </c>
    </row>
    <row r="279" spans="1:37" x14ac:dyDescent="0.55000000000000004">
      <c r="A279" s="8">
        <f>[1]!tbl_gk[[#This Row],[ID]]</f>
        <v>194934</v>
      </c>
      <c r="B279" s="2" cm="1">
        <f t="array" ref="B279">[1]!table_weight[ValueEUR]*(('F+ , F-'!B$2-[1]!tbl_gk[[#This Row],[ValueEUR]])/('F+ , F-'!B$2-'F+ , F-'!B$3))</f>
        <v>1.2840452901470104E-4</v>
      </c>
      <c r="C279" s="2" cm="1">
        <f t="array" ref="C279">[1]!table_weight[WageEUR]*(('F+ , F-'!C$2-[1]!tbl_gk[[#This Row],[WageEUR]])/('F+ , F-'!C$2-'F+ , F-'!C$3))</f>
        <v>3.9120935309418161E-4</v>
      </c>
      <c r="D279" s="2" cm="1">
        <f t="array" ref="D279">[1]!table_weight[Crossing]*(('F+ , F-'!D$2-[1]!tbl_gk[[#This Row],[Crossing]])/('F+ , F-'!D$2-'F+ , F-'!D$3))</f>
        <v>1.6812643107616897E-2</v>
      </c>
      <c r="E279" s="2" cm="1">
        <f t="array" ref="E279">[1]!table_weight[Finishing]*(('F+ , F-'!E$2-[1]!tbl_gk[[#This Row],[Finishing]])/('F+ , F-'!E$2-'F+ , F-'!E$3))</f>
        <v>1.3975509583206414E-2</v>
      </c>
      <c r="F279" s="2" cm="1">
        <f t="array" ref="F279">[1]!table_weight[HeadingAccuracy]*(('F+ , F-'!F$2-[1]!tbl_gk[[#This Row],[HeadingAccuracy]])/('F+ , F-'!F$2-'F+ , F-'!F$3))</f>
        <v>1.08567917583827E-2</v>
      </c>
      <c r="G279" s="2" cm="1">
        <f t="array" ref="G279">[1]!table_weight[ShortPassing]*(('F+ , F-'!G$2-[1]!tbl_gk[[#This Row],[ShortPassing]])/('F+ , F-'!G$2-'F+ , F-'!G$3))</f>
        <v>4.0783877022690797E-2</v>
      </c>
      <c r="H279" s="2" cm="1">
        <f t="array" ref="H279">[1]!table_weight[Volleys]*(('F+ , F-'!H$2-[1]!tbl_gk[[#This Row],[Volleys]])/('F+ , F-'!H$2-'F+ , F-'!H$3))</f>
        <v>8.1017446859167619E-4</v>
      </c>
      <c r="I279" s="2" cm="1">
        <f t="array" ref="I279">[1]!table_weight[Dribbling]*(('F+ , F-'!I$2-[1]!tbl_gk[[#This Row],[Dribbling]])/('F+ , F-'!I$2-'F+ , F-'!I$3))</f>
        <v>1.8579686209743949E-2</v>
      </c>
      <c r="J279" s="2" cm="1">
        <f t="array" ref="J279">[1]!table_weight[Curve]*(('F+ , F-'!J$2-[1]!tbl_gk[[#This Row],[Curve]])/('F+ , F-'!J$2-'F+ , F-'!J$3))</f>
        <v>7.6057195010647873E-3</v>
      </c>
      <c r="K279" s="2" cm="1">
        <f t="array" ref="K279">[1]!table_weight[FKAccuracy]*(('F+ , F-'!K$2-[1]!tbl_gk[[#This Row],[FKAccuracy]])/('F+ , F-'!K$2-'F+ , F-'!K$3))</f>
        <v>9.7353209613629272E-3</v>
      </c>
      <c r="L279" s="2" cm="1">
        <f t="array" ref="L279">[1]!table_weight[LongPassing]*(('F+ , F-'!L$2-[1]!tbl_gk[[#This Row],[LongPassing]])/('F+ , F-'!L$2-'F+ , F-'!L$3))</f>
        <v>2.4364084503410925E-2</v>
      </c>
      <c r="M279" s="2" cm="1">
        <f t="array" ref="M279">[1]!table_weight[BallControl]*(('F+ , F-'!M$2-[1]!tbl_gk[[#This Row],[BallControl]])/('F+ , F-'!M$2-'F+ , F-'!M$3))</f>
        <v>1.1734538658785654E-2</v>
      </c>
      <c r="N279" s="2" cm="1">
        <f t="array" ref="N279">[1]!table_weight[Acceleration]*(('F+ , F-'!N$2-[1]!tbl_gk[[#This Row],[Acceleration]])/('F+ , F-'!N$2-'F+ , F-'!N$3))</f>
        <v>3.6077954150933221E-3</v>
      </c>
      <c r="O279" s="2" cm="1">
        <f t="array" ref="O279">[1]!table_weight[SprintSpeed]*(('F+ , F-'!O$2-[1]!tbl_gk[[#This Row],[SprintSpeed]])/('F+ , F-'!O$2-'F+ , F-'!O$3))</f>
        <v>3.6543961058716113E-3</v>
      </c>
      <c r="P279" s="2" cm="1">
        <f t="array" ref="P279">[1]!table_weight[Agility]*(('F+ , F-'!P$2-[1]!tbl_gk[[#This Row],[Agility]])/('F+ , F-'!P$2-'F+ , F-'!P$3))</f>
        <v>5.85055346235752E-4</v>
      </c>
      <c r="Q279" s="2" cm="1">
        <f t="array" ref="Q279">[1]!table_weight[Reactions]*(('F+ , F-'!Q$2-[1]!tbl_gk[[#This Row],[Reactions]])/('F+ , F-'!Q$2-'F+ , F-'!Q$3))</f>
        <v>1.2375408001732517E-3</v>
      </c>
      <c r="R279" s="2" cm="1">
        <f t="array" ref="R279">[1]!table_weight[Balance]*(('F+ , F-'!R$2-[1]!tbl_gk[[#This Row],[Balance]])/('F+ , F-'!R$2-'F+ , F-'!R$3))</f>
        <v>9.3131259196711541E-4</v>
      </c>
      <c r="S279" s="2" cm="1">
        <f t="array" ref="S279">[1]!table_weight[ShotPower]*(('F+ , F-'!S$2-[1]!tbl_gk[[#This Row],[ShotPower]])/('F+ , F-'!S$2-'F+ , F-'!S$3))</f>
        <v>6.2329798837993753E-3</v>
      </c>
      <c r="T279" s="2" cm="1">
        <f t="array" ref="T279">[1]!table_weight[Jumping]*(('F+ , F-'!T$2-[1]!tbl_gk[[#This Row],[Jumping]])/('F+ , F-'!T$2-'F+ , F-'!T$3))</f>
        <v>6.0109718637447508E-4</v>
      </c>
      <c r="U279" s="2" cm="1">
        <f t="array" ref="U279">[1]!table_weight[Stamina]*(('F+ , F-'!U$2-[1]!tbl_gk[[#This Row],[Stamina]])/('F+ , F-'!U$2-'F+ , F-'!U$3))</f>
        <v>4.2935513312462497E-3</v>
      </c>
      <c r="V279" s="2" cm="1">
        <f t="array" ref="V279">[1]!table_weight[Strength]*(('F+ , F-'!V$2-[1]!tbl_gk[[#This Row],[Strength]])/('F+ , F-'!V$2-'F+ , F-'!V$3))</f>
        <v>1.6859344894026941E-2</v>
      </c>
      <c r="W279" s="2" cm="1">
        <f t="array" ref="W279">[1]!table_weight[LongShots]*(('F+ , F-'!W$2-[1]!tbl_gk[[#This Row],[LongShots]])/('F+ , F-'!W$2-'F+ , F-'!W$3))</f>
        <v>9.0897623305407575E-3</v>
      </c>
      <c r="X279" s="2" cm="1">
        <f t="array" ref="X279">[1]!table_weight[Aggression]*(('F+ , F-'!X$2-[1]!tbl_gk[[#This Row],[Aggression]])/('F+ , F-'!X$2-'F+ , F-'!X$3))</f>
        <v>8.5184058411925615E-3</v>
      </c>
      <c r="Y279" s="2" cm="1">
        <f t="array" ref="Y279">[1]!table_weight[Interceptions]*(('F+ , F-'!Y$2-[1]!tbl_gk[[#This Row],[Interceptions]])/('F+ , F-'!Y$2-'F+ , F-'!Y$3))</f>
        <v>1.3158513088021059E-2</v>
      </c>
      <c r="Z279" s="2" cm="1">
        <f t="array" ref="Z279">[1]!table_weight[Positioning]*(('F+ , F-'!Z$2-[1]!tbl_gk[[#This Row],[Positioning]])/('F+ , F-'!Z$2-'F+ , F-'!Z$3))</f>
        <v>7.394449514924029E-4</v>
      </c>
      <c r="AA279" s="2" cm="1">
        <f t="array" ref="AA279">[1]!table_weight[Vision]*(('F+ , F-'!AA$2-[1]!tbl_gk[[#This Row],[Vision]])/('F+ , F-'!AA$2-'F+ , F-'!AA$3))</f>
        <v>1.1357874454923415E-2</v>
      </c>
      <c r="AB279" s="2" cm="1">
        <f t="array" ref="AB279">[1]!table_weight[Penalties]*(('F+ , F-'!AB$2-[1]!tbl_gk[[#This Row],[Penalties]])/('F+ , F-'!AB$2-'F+ , F-'!AB$3))</f>
        <v>1.9182071976949979E-3</v>
      </c>
      <c r="AC279" s="2" cm="1">
        <f t="array" ref="AC279">[1]!table_weight[Composure]*(('F+ , F-'!AC$2-[1]!tbl_gk[[#This Row],[Composure]])/('F+ , F-'!AC$2-'F+ , F-'!AC$3))</f>
        <v>1.2275898142069463E-3</v>
      </c>
      <c r="AD279" s="2" cm="1">
        <f t="array" ref="AD279">[1]!table_weight[Marking]*(('F+ , F-'!AD$2-[1]!tbl_gk[[#This Row],[Marking]])/('F+ , F-'!AD$2-'F+ , F-'!AD$3))</f>
        <v>2.2084755884573357E-2</v>
      </c>
      <c r="AE279" s="2" cm="1">
        <f t="array" ref="AE279">[1]!table_weight[StandingTackle]*(('F+ , F-'!AE$2-[1]!tbl_gk[[#This Row],[StandingTackle]])/('F+ , F-'!AE$2-'F+ , F-'!AE$3))</f>
        <v>2.6900228972187096E-2</v>
      </c>
      <c r="AF279" s="2" cm="1">
        <f t="array" ref="AF279">[1]!table_weight[SlidingTackle]*(('F+ , F-'!AF$2-[1]!tbl_gk[[#This Row],[SlidingTackle]])/('F+ , F-'!AF$2-'F+ , F-'!AF$3))</f>
        <v>9.7139715732897855E-3</v>
      </c>
      <c r="AG279" s="2" cm="1">
        <f t="array" ref="AG279">[1]!table_weight[GKDiving]*(('F+ , F-'!AG$2-[1]!tbl_gk[[#This Row],[GKDiving]])/('F+ , F-'!AG$2-'F+ , F-'!AG$3))</f>
        <v>4.0994828110739248E-2</v>
      </c>
      <c r="AH279" s="2" cm="1">
        <f t="array" ref="AH279">[1]!table_weight[GKHandling]*(('F+ , F-'!AH$2-[1]!tbl_gk[[#This Row],[GKHandling]])/('F+ , F-'!AH$2-'F+ , F-'!AH$3))</f>
        <v>4.6341979603444362E-2</v>
      </c>
      <c r="AI279" s="2" cm="1">
        <f t="array" ref="AI279">[1]!table_weight[GKKicking]*(('F+ , F-'!AI$2-[1]!tbl_gk[[#This Row],[GKKicking]])/('F+ , F-'!AI$2-'F+ , F-'!AI$3))</f>
        <v>2.8621843626407038E-2</v>
      </c>
      <c r="AJ279" s="2" cm="1">
        <f t="array" ref="AJ279">[1]!table_weight[GKPositioning]*(('F+ , F-'!AJ$2-[1]!tbl_gk[[#This Row],[GKPositioning]])/('F+ , F-'!AJ$2-'F+ , F-'!AJ$3))</f>
        <v>1.7028620907537841E-2</v>
      </c>
      <c r="AK279" s="2" cm="1">
        <f t="array" ref="AK279">[1]!table_weight[GKReflexes]*(('F+ , F-'!AK$2-[1]!tbl_gk[[#This Row],[GKReflexes]])/('F+ , F-'!AK$2-'F+ , F-'!AK$3))</f>
        <v>3.8261839570023298E-2</v>
      </c>
    </row>
    <row r="280" spans="1:37" x14ac:dyDescent="0.55000000000000004">
      <c r="A280" s="7">
        <f>[1]!tbl_gk[[#This Row],[ID]]</f>
        <v>195356</v>
      </c>
      <c r="B280" s="1" cm="1">
        <f t="array" ref="B280">[1]!table_weight[ValueEUR]*(('F+ , F-'!B$2-[1]!tbl_gk[[#This Row],[ValueEUR]])/('F+ , F-'!B$2-'F+ , F-'!B$3))</f>
        <v>9.7538055693859437E-5</v>
      </c>
      <c r="C280" s="1" cm="1">
        <f t="array" ref="C280">[1]!table_weight[WageEUR]*(('F+ , F-'!C$2-[1]!tbl_gk[[#This Row],[WageEUR]])/('F+ , F-'!C$2-'F+ , F-'!C$3))</f>
        <v>2.3472561185650898E-4</v>
      </c>
      <c r="D280" s="1" cm="1">
        <f t="array" ref="D280">[1]!table_weight[Crossing]*(('F+ , F-'!D$2-[1]!tbl_gk[[#This Row],[Crossing]])/('F+ , F-'!D$2-'F+ , F-'!D$3))</f>
        <v>2.9141914719869291E-2</v>
      </c>
      <c r="E280" s="1" cm="1">
        <f t="array" ref="E280">[1]!table_weight[Finishing]*(('F+ , F-'!E$2-[1]!tbl_gk[[#This Row],[Finishing]])/('F+ , F-'!E$2-'F+ , F-'!E$3))</f>
        <v>1.3975509583206414E-2</v>
      </c>
      <c r="F280" s="1" cm="1">
        <f t="array" ref="F280">[1]!table_weight[HeadingAccuracy]*(('F+ , F-'!F$2-[1]!tbl_gk[[#This Row],[HeadingAccuracy]])/('F+ , F-'!F$2-'F+ , F-'!F$3))</f>
        <v>1.00216539308148E-2</v>
      </c>
      <c r="G280" s="1" cm="1">
        <f t="array" ref="G280">[1]!table_weight[ShortPassing]*(('F+ , F-'!G$2-[1]!tbl_gk[[#This Row],[ShortPassing]])/('F+ , F-'!G$2-'F+ , F-'!G$3))</f>
        <v>5.0628261131616156E-2</v>
      </c>
      <c r="H280" s="1" cm="1">
        <f t="array" ref="H280">[1]!table_weight[Volleys]*(('F+ , F-'!H$2-[1]!tbl_gk[[#This Row],[Volleys]])/('F+ , F-'!H$2-'F+ , F-'!H$3))</f>
        <v>1.2731313077869197E-3</v>
      </c>
      <c r="I280" s="1" cm="1">
        <f t="array" ref="I280">[1]!table_weight[Dribbling]*(('F+ , F-'!I$2-[1]!tbl_gk[[#This Row],[Dribbling]])/('F+ , F-'!I$2-'F+ , F-'!I$3))</f>
        <v>1.7601807988178481E-2</v>
      </c>
      <c r="J280" s="1" cm="1">
        <f t="array" ref="J280">[1]!table_weight[Curve]*(('F+ , F-'!J$2-[1]!tbl_gk[[#This Row],[Curve]])/('F+ , F-'!J$2-'F+ , F-'!J$3))</f>
        <v>8.9578474123651938E-3</v>
      </c>
      <c r="K280" s="1" cm="1">
        <f t="array" ref="K280">[1]!table_weight[FKAccuracy]*(('F+ , F-'!K$2-[1]!tbl_gk[[#This Row],[FKAccuracy]])/('F+ , F-'!K$2-'F+ , F-'!K$3))</f>
        <v>8.8226346212351529E-3</v>
      </c>
      <c r="L280" s="1" cm="1">
        <f t="array" ref="L280">[1]!table_weight[LongPassing]*(('F+ , F-'!L$2-[1]!tbl_gk[[#This Row],[LongPassing]])/('F+ , F-'!L$2-'F+ , F-'!L$3))</f>
        <v>2.0574115802880336E-2</v>
      </c>
      <c r="M280" s="1" cm="1">
        <f t="array" ref="M280">[1]!table_weight[BallControl]*(('F+ , F-'!M$2-[1]!tbl_gk[[#This Row],[BallControl]])/('F+ , F-'!M$2-'F+ , F-'!M$3))</f>
        <v>1.2603763744621627E-2</v>
      </c>
      <c r="N280" s="1" cm="1">
        <f t="array" ref="N280">[1]!table_weight[Acceleration]*(('F+ , F-'!N$2-[1]!tbl_gk[[#This Row],[Acceleration]])/('F+ , F-'!N$2-'F+ , F-'!N$3))</f>
        <v>6.7646164032999796E-3</v>
      </c>
      <c r="O280" s="1" cm="1">
        <f t="array" ref="O280">[1]!table_weight[SprintSpeed]*(('F+ , F-'!O$2-[1]!tbl_gk[[#This Row],[SprintSpeed]])/('F+ , F-'!O$2-'F+ , F-'!O$3))</f>
        <v>8.4332217827806418E-3</v>
      </c>
      <c r="P280" s="1" cm="1">
        <f t="array" ref="P280">[1]!table_weight[Agility]*(('F+ , F-'!P$2-[1]!tbl_gk[[#This Row],[Agility]])/('F+ , F-'!P$2-'F+ , F-'!P$3))</f>
        <v>3.5103320774145116E-3</v>
      </c>
      <c r="Q280" s="1" cm="1">
        <f t="array" ref="Q280">[1]!table_weight[Reactions]*(('F+ , F-'!Q$2-[1]!tbl_gk[[#This Row],[Reactions]])/('F+ , F-'!Q$2-'F+ , F-'!Q$3))</f>
        <v>2.1141322002959716E-3</v>
      </c>
      <c r="R280" s="1" cm="1">
        <f t="array" ref="R280">[1]!table_weight[Balance]*(('F+ , F-'!R$2-[1]!tbl_gk[[#This Row],[Balance]])/('F+ , F-'!R$2-'F+ , F-'!R$3))</f>
        <v>1.8005376778030898E-3</v>
      </c>
      <c r="S280" s="1" cm="1">
        <f t="array" ref="S280">[1]!table_weight[ShotPower]*(('F+ , F-'!S$2-[1]!tbl_gk[[#This Row],[ShotPower]])/('F+ , F-'!S$2-'F+ , F-'!S$3))</f>
        <v>6.4926873789576834E-3</v>
      </c>
      <c r="T280" s="1" cm="1">
        <f t="array" ref="T280">[1]!table_weight[Jumping]*(('F+ , F-'!T$2-[1]!tbl_gk[[#This Row],[Jumping]])/('F+ , F-'!T$2-'F+ , F-'!T$3))</f>
        <v>2.4902597721228252E-3</v>
      </c>
      <c r="U280" s="1" cm="1">
        <f t="array" ref="U280">[1]!table_weight[Stamina]*(('F+ , F-'!U$2-[1]!tbl_gk[[#This Row],[Stamina]])/('F+ , F-'!U$2-'F+ , F-'!U$3))</f>
        <v>1.288065399373875E-2</v>
      </c>
      <c r="V280" s="1" cm="1">
        <f t="array" ref="V280">[1]!table_weight[Strength]*(('F+ , F-'!V$2-[1]!tbl_gk[[#This Row],[Strength]])/('F+ , F-'!V$2-'F+ , F-'!V$3))</f>
        <v>1.1535341243281592E-2</v>
      </c>
      <c r="W280" s="1" cm="1">
        <f t="array" ref="W280">[1]!table_weight[LongShots]*(('F+ , F-'!W$2-[1]!tbl_gk[[#This Row],[LongShots]])/('F+ , F-'!W$2-'F+ , F-'!W$3))</f>
        <v>8.0509323499075268E-3</v>
      </c>
      <c r="X280" s="1" cm="1">
        <f t="array" ref="X280">[1]!table_weight[Aggression]*(('F+ , F-'!X$2-[1]!tbl_gk[[#This Row],[Aggression]])/('F+ , F-'!X$2-'F+ , F-'!X$3))</f>
        <v>4.2592029205962808E-3</v>
      </c>
      <c r="Y280" s="1" cm="1">
        <f t="array" ref="Y280">[1]!table_weight[Interceptions]*(('F+ , F-'!Y$2-[1]!tbl_gk[[#This Row],[Interceptions]])/('F+ , F-'!Y$2-'F+ , F-'!Y$3))</f>
        <v>2.0776599612664828E-2</v>
      </c>
      <c r="Z280" s="1" cm="1">
        <f t="array" ref="Z280">[1]!table_weight[Positioning]*(('F+ , F-'!Z$2-[1]!tbl_gk[[#This Row],[Positioning]])/('F+ , F-'!Z$2-'F+ , F-'!Z$3))</f>
        <v>1.6267788932832863E-3</v>
      </c>
      <c r="AA280" s="1" cm="1">
        <f t="array" ref="AA280">[1]!table_weight[Vision]*(('F+ , F-'!AA$2-[1]!tbl_gk[[#This Row],[Vision]])/('F+ , F-'!AA$2-'F+ , F-'!AA$3))</f>
        <v>2.7684818983875824E-2</v>
      </c>
      <c r="AB280" s="1" cm="1">
        <f t="array" ref="AB280">[1]!table_weight[Penalties]*(('F+ , F-'!AB$2-[1]!tbl_gk[[#This Row],[Penalties]])/('F+ , F-'!AB$2-'F+ , F-'!AB$3))</f>
        <v>2.3096780543674466E-3</v>
      </c>
      <c r="AC280" s="1" cm="1">
        <f t="array" ref="AC280">[1]!table_weight[Composure]*(('F+ , F-'!AC$2-[1]!tbl_gk[[#This Row],[Composure]])/('F+ , F-'!AC$2-'F+ , F-'!AC$3))</f>
        <v>1.6012041054873211E-3</v>
      </c>
      <c r="AD280" s="1" cm="1">
        <f t="array" ref="AD280">[1]!table_weight[Marking]*(('F+ , F-'!AD$2-[1]!tbl_gk[[#This Row],[Marking]])/('F+ , F-'!AD$2-'F+ , F-'!AD$3))</f>
        <v>2.366223844775717E-2</v>
      </c>
      <c r="AE280" s="1" cm="1">
        <f t="array" ref="AE280">[1]!table_weight[StandingTackle]*(('F+ , F-'!AE$2-[1]!tbl_gk[[#This Row],[StandingTackle]])/('F+ , F-'!AE$2-'F+ , F-'!AE$3))</f>
        <v>3.362528621523387E-2</v>
      </c>
      <c r="AF280" s="1" cm="1">
        <f t="array" ref="AF280">[1]!table_weight[SlidingTackle]*(('F+ , F-'!AF$2-[1]!tbl_gk[[#This Row],[SlidingTackle]])/('F+ , F-'!AF$2-'F+ , F-'!AF$3))</f>
        <v>9.7139715732897855E-3</v>
      </c>
      <c r="AG280" s="1" cm="1">
        <f t="array" ref="AG280">[1]!table_weight[GKDiving]*(('F+ , F-'!AG$2-[1]!tbl_gk[[#This Row],[GKDiving]])/('F+ , F-'!AG$2-'F+ , F-'!AG$3))</f>
        <v>3.9286710272791778E-2</v>
      </c>
      <c r="AH280" s="1" cm="1">
        <f t="array" ref="AH280">[1]!table_weight[GKHandling]*(('F+ , F-'!AH$2-[1]!tbl_gk[[#This Row],[GKHandling]])/('F+ , F-'!AH$2-'F+ , F-'!AH$3))</f>
        <v>5.168913109614949E-2</v>
      </c>
      <c r="AI280" s="1" cm="1">
        <f t="array" ref="AI280">[1]!table_weight[GKKicking]*(('F+ , F-'!AI$2-[1]!tbl_gk[[#This Row],[GKKicking]])/('F+ , F-'!AI$2-'F+ , F-'!AI$3))</f>
        <v>2.9516276239732256E-2</v>
      </c>
      <c r="AJ280" s="1" cm="1">
        <f t="array" ref="AJ280">[1]!table_weight[GKPositioning]*(('F+ , F-'!AJ$2-[1]!tbl_gk[[#This Row],[GKPositioning]])/('F+ , F-'!AJ$2-'F+ , F-'!AJ$3))</f>
        <v>1.7028620907537841E-2</v>
      </c>
      <c r="AK280" s="1" cm="1">
        <f t="array" ref="AK280">[1]!table_weight[GKReflexes]*(('F+ , F-'!AK$2-[1]!tbl_gk[[#This Row],[GKReflexes]])/('F+ , F-'!AK$2-'F+ , F-'!AK$3))</f>
        <v>4.7371801372409796E-2</v>
      </c>
    </row>
    <row r="281" spans="1:37" x14ac:dyDescent="0.55000000000000004">
      <c r="A281" s="8">
        <f>[1]!tbl_gk[[#This Row],[ID]]</f>
        <v>196316</v>
      </c>
      <c r="B281" s="2" cm="1">
        <f t="array" ref="B281">[1]!table_weight[ValueEUR]*(('F+ , F-'!B$2-[1]!tbl_gk[[#This Row],[ValueEUR]])/('F+ , F-'!B$2-'F+ , F-'!B$3))</f>
        <v>2.132873306470154E-4</v>
      </c>
      <c r="C281" s="2" cm="1">
        <f t="array" ref="C281">[1]!table_weight[WageEUR]*(('F+ , F-'!C$2-[1]!tbl_gk[[#This Row],[WageEUR]])/('F+ , F-'!C$2-'F+ , F-'!C$3))</f>
        <v>3.9120935309418161E-4</v>
      </c>
      <c r="D281" s="2" cm="1">
        <f t="array" ref="D281">[1]!table_weight[Crossing]*(('F+ , F-'!D$2-[1]!tbl_gk[[#This Row],[Crossing]])/('F+ , F-'!D$2-'F+ , F-'!D$3))</f>
        <v>3.5866971962916043E-2</v>
      </c>
      <c r="E281" s="2" cm="1">
        <f t="array" ref="E281">[1]!table_weight[Finishing]*(('F+ , F-'!E$2-[1]!tbl_gk[[#This Row],[Finishing]])/('F+ , F-'!E$2-'F+ , F-'!E$3))</f>
        <v>1.3975509583206414E-2</v>
      </c>
      <c r="F281" s="2" cm="1">
        <f t="array" ref="F281">[1]!table_weight[HeadingAccuracy]*(('F+ , F-'!F$2-[1]!tbl_gk[[#This Row],[HeadingAccuracy]])/('F+ , F-'!F$2-'F+ , F-'!F$3))</f>
        <v>1.08567917583827E-2</v>
      </c>
      <c r="G281" s="2" cm="1">
        <f t="array" ref="G281">[1]!table_weight[ShortPassing]*(('F+ , F-'!G$2-[1]!tbl_gk[[#This Row],[ShortPassing]])/('F+ , F-'!G$2-'F+ , F-'!G$3))</f>
        <v>3.7971195848712121E-2</v>
      </c>
      <c r="H281" s="2" cm="1">
        <f t="array" ref="H281">[1]!table_weight[Volleys]*(('F+ , F-'!H$2-[1]!tbl_gk[[#This Row],[Volleys]])/('F+ , F-'!H$2-'F+ , F-'!H$3))</f>
        <v>1.2731313077869197E-3</v>
      </c>
      <c r="I281" s="2" cm="1">
        <f t="array" ref="I281">[1]!table_weight[Dribbling]*(('F+ , F-'!I$2-[1]!tbl_gk[[#This Row],[Dribbling]])/('F+ , F-'!I$2-'F+ , F-'!I$3))</f>
        <v>1.1734538658785652E-2</v>
      </c>
      <c r="J281" s="2" cm="1">
        <f t="array" ref="J281">[1]!table_weight[Curve]*(('F+ , F-'!J$2-[1]!tbl_gk[[#This Row],[Curve]])/('F+ , F-'!J$2-'F+ , F-'!J$3))</f>
        <v>8.9578474123651938E-3</v>
      </c>
      <c r="K281" s="2" cm="1">
        <f t="array" ref="K281">[1]!table_weight[FKAccuracy]*(('F+ , F-'!K$2-[1]!tbl_gk[[#This Row],[FKAccuracy]])/('F+ , F-'!K$2-'F+ , F-'!K$3))</f>
        <v>9.4310921813203358E-3</v>
      </c>
      <c r="L281" s="2" cm="1">
        <f t="array" ref="L281">[1]!table_weight[LongPassing]*(('F+ , F-'!L$2-[1]!tbl_gk[[#This Row],[LongPassing]])/('F+ , F-'!L$2-'F+ , F-'!L$3))</f>
        <v>1.7866995302501344E-2</v>
      </c>
      <c r="M281" s="2" cm="1">
        <f t="array" ref="M281">[1]!table_weight[BallControl]*(('F+ , F-'!M$2-[1]!tbl_gk[[#This Row],[BallControl]])/('F+ , F-'!M$2-'F+ , F-'!M$3))</f>
        <v>1.4342213916293577E-2</v>
      </c>
      <c r="N281" s="2" cm="1">
        <f t="array" ref="N281">[1]!table_weight[Acceleration]*(('F+ , F-'!N$2-[1]!tbl_gk[[#This Row],[Acceleration]])/('F+ , F-'!N$2-'F+ , F-'!N$3))</f>
        <v>5.637180336083316E-3</v>
      </c>
      <c r="O281" s="2" cm="1">
        <f t="array" ref="O281">[1]!table_weight[SprintSpeed]*(('F+ , F-'!O$2-[1]!tbl_gk[[#This Row],[SprintSpeed]])/('F+ , F-'!O$2-'F+ , F-'!O$3))</f>
        <v>7.3087922117432225E-3</v>
      </c>
      <c r="P281" s="2" cm="1">
        <f t="array" ref="P281">[1]!table_weight[Agility]*(('F+ , F-'!P$2-[1]!tbl_gk[[#This Row],[Agility]])/('F+ , F-'!P$2-'F+ , F-'!P$3))</f>
        <v>4.5634317006388652E-3</v>
      </c>
      <c r="Q281" s="2" cm="1">
        <f t="array" ref="Q281">[1]!table_weight[Reactions]*(('F+ , F-'!Q$2-[1]!tbl_gk[[#This Row],[Reactions]])/('F+ , F-'!Q$2-'F+ , F-'!Q$3))</f>
        <v>1.1344124001588141E-3</v>
      </c>
      <c r="R281" s="2" cm="1">
        <f t="array" ref="R281">[1]!table_weight[Balance]*(('F+ , F-'!R$2-[1]!tbl_gk[[#This Row],[Balance]])/('F+ , F-'!R$2-'F+ , F-'!R$3))</f>
        <v>2.2351502207210773E-3</v>
      </c>
      <c r="S281" s="2" cm="1">
        <f t="array" ref="S281">[1]!table_weight[ShotPower]*(('F+ , F-'!S$2-[1]!tbl_gk[[#This Row],[ShotPower]])/('F+ , F-'!S$2-'F+ , F-'!S$3))</f>
        <v>5.4538573983244545E-3</v>
      </c>
      <c r="T281" s="2" cm="1">
        <f t="array" ref="T281">[1]!table_weight[Jumping]*(('F+ , F-'!T$2-[1]!tbl_gk[[#This Row],[Jumping]])/('F+ , F-'!T$2-'F+ , F-'!T$3))</f>
        <v>1.6315495058735752E-3</v>
      </c>
      <c r="U281" s="2" cm="1">
        <f t="array" ref="U281">[1]!table_weight[Stamina]*(('F+ , F-'!U$2-[1]!tbl_gk[[#This Row],[Stamina]])/('F+ , F-'!U$2-'F+ , F-'!U$3))</f>
        <v>1.7174205324984999E-2</v>
      </c>
      <c r="V281" s="2" cm="1">
        <f t="array" ref="V281">[1]!table_weight[Strength]*(('F+ , F-'!V$2-[1]!tbl_gk[[#This Row],[Strength]])/('F+ , F-'!V$2-'F+ , F-'!V$3))</f>
        <v>2.0408680661190511E-2</v>
      </c>
      <c r="W281" s="2" cm="1">
        <f t="array" ref="W281">[1]!table_weight[LongShots]*(('F+ , F-'!W$2-[1]!tbl_gk[[#This Row],[LongShots]])/('F+ , F-'!W$2-'F+ , F-'!W$3))</f>
        <v>7.271809864432606E-3</v>
      </c>
      <c r="X281" s="2" cm="1">
        <f t="array" ref="X281">[1]!table_weight[Aggression]*(('F+ , F-'!X$2-[1]!tbl_gk[[#This Row],[Aggression]])/('F+ , F-'!X$2-'F+ , F-'!X$3))</f>
        <v>1.3386066321874024E-2</v>
      </c>
      <c r="Y281" s="2" cm="1">
        <f t="array" ref="Y281">[1]!table_weight[Interceptions]*(('F+ , F-'!Y$2-[1]!tbl_gk[[#This Row],[Interceptions]])/('F+ , F-'!Y$2-'F+ , F-'!Y$3))</f>
        <v>1.8006386330976187E-2</v>
      </c>
      <c r="Z281" s="2" cm="1">
        <f t="array" ref="Z281">[1]!table_weight[Positioning]*(('F+ , F-'!Z$2-[1]!tbl_gk[[#This Row],[Positioning]])/('F+ , F-'!Z$2-'F+ , F-'!Z$3))</f>
        <v>1.1831119223878444E-3</v>
      </c>
      <c r="AA281" s="2" cm="1">
        <f t="array" ref="AA281">[1]!table_weight[Vision]*(('F+ , F-'!AA$2-[1]!tbl_gk[[#This Row],[Vision]])/('F+ , F-'!AA$2-'F+ , F-'!AA$3))</f>
        <v>1.6326944528952409E-2</v>
      </c>
      <c r="AB281" s="2" cm="1">
        <f t="array" ref="AB281">[1]!table_weight[Penalties]*(('F+ , F-'!AB$2-[1]!tbl_gk[[#This Row],[Penalties]])/('F+ , F-'!AB$2-'F+ , F-'!AB$3))</f>
        <v>1.8790601120277533E-3</v>
      </c>
      <c r="AC281" s="2" cm="1">
        <f t="array" ref="AC281">[1]!table_weight[Composure]*(('F+ , F-'!AC$2-[1]!tbl_gk[[#This Row],[Composure]])/('F+ , F-'!AC$2-'F+ , F-'!AC$3))</f>
        <v>1.3877102247556784E-3</v>
      </c>
      <c r="AD281" s="2" cm="1">
        <f t="array" ref="AD281">[1]!table_weight[Marking]*(('F+ , F-'!AD$2-[1]!tbl_gk[[#This Row],[Marking]])/('F+ , F-'!AD$2-'F+ , F-'!AD$3))</f>
        <v>2.6817203574124791E-2</v>
      </c>
      <c r="AE281" s="2" cm="1">
        <f t="array" ref="AE281">[1]!table_weight[StandingTackle]*(('F+ , F-'!AE$2-[1]!tbl_gk[[#This Row],[StandingTackle]])/('F+ , F-'!AE$2-'F+ , F-'!AE$3))</f>
        <v>3.810865771059839E-2</v>
      </c>
      <c r="AF281" s="2" cm="1">
        <f t="array" ref="AF281">[1]!table_weight[SlidingTackle]*(('F+ , F-'!AF$2-[1]!tbl_gk[[#This Row],[SlidingTackle]])/('F+ , F-'!AF$2-'F+ , F-'!AF$3))</f>
        <v>1.1955657320972042E-2</v>
      </c>
      <c r="AG281" s="2" cm="1">
        <f t="array" ref="AG281">[1]!table_weight[GKDiving]*(('F+ , F-'!AG$2-[1]!tbl_gk[[#This Row],[GKDiving]])/('F+ , F-'!AG$2-'F+ , F-'!AG$3))</f>
        <v>4.0994828110739248E-2</v>
      </c>
      <c r="AH281" s="2" cm="1">
        <f t="array" ref="AH281">[1]!table_weight[GKHandling]*(('F+ , F-'!AH$2-[1]!tbl_gk[[#This Row],[GKHandling]])/('F+ , F-'!AH$2-'F+ , F-'!AH$3))</f>
        <v>4.0994828110739248E-2</v>
      </c>
      <c r="AI281" s="2" cm="1">
        <f t="array" ref="AI281">[1]!table_weight[GKKicking]*(('F+ , F-'!AI$2-[1]!tbl_gk[[#This Row],[GKKicking]])/('F+ , F-'!AI$2-'F+ , F-'!AI$3))</f>
        <v>2.5044113173106158E-2</v>
      </c>
      <c r="AJ281" s="2" cm="1">
        <f t="array" ref="AJ281">[1]!table_weight[GKPositioning]*(('F+ , F-'!AJ$2-[1]!tbl_gk[[#This Row],[GKPositioning]])/('F+ , F-'!AJ$2-'F+ , F-'!AJ$3))</f>
        <v>1.3875172591327129E-2</v>
      </c>
      <c r="AK281" s="2" cm="1">
        <f t="array" ref="AK281">[1]!table_weight[GKReflexes]*(('F+ , F-'!AK$2-[1]!tbl_gk[[#This Row],[GKReflexes]])/('F+ , F-'!AK$2-'F+ , F-'!AK$3))</f>
        <v>3.8261839570023298E-2</v>
      </c>
    </row>
    <row r="282" spans="1:37" x14ac:dyDescent="0.55000000000000004">
      <c r="A282" s="7">
        <f>[1]!tbl_gk[[#This Row],[ID]]</f>
        <v>196885</v>
      </c>
      <c r="B282" s="1" cm="1">
        <f t="array" ref="B282">[1]!table_weight[ValueEUR]*(('F+ , F-'!B$2-[1]!tbl_gk[[#This Row],[ValueEUR]])/('F+ , F-'!B$2-'F+ , F-'!B$3))</f>
        <v>1.0525467402406984E-4</v>
      </c>
      <c r="C282" s="1" cm="1">
        <f t="array" ref="C282">[1]!table_weight[WageEUR]*(('F+ , F-'!C$2-[1]!tbl_gk[[#This Row],[WageEUR]])/('F+ , F-'!C$2-'F+ , F-'!C$3))</f>
        <v>7.0417683556952691E-4</v>
      </c>
      <c r="D282" s="1" cm="1">
        <f t="array" ref="D282">[1]!table_weight[Crossing]*(('F+ , F-'!D$2-[1]!tbl_gk[[#This Row],[Crossing]])/('F+ , F-'!D$2-'F+ , F-'!D$3))</f>
        <v>3.3625286215233793E-2</v>
      </c>
      <c r="E282" s="1" cm="1">
        <f t="array" ref="E282">[1]!table_weight[Finishing]*(('F+ , F-'!E$2-[1]!tbl_gk[[#This Row],[Finishing]])/('F+ , F-'!E$2-'F+ , F-'!E$3))</f>
        <v>9.9825068451474385E-3</v>
      </c>
      <c r="F282" s="1" cm="1">
        <f t="array" ref="F282">[1]!table_weight[HeadingAccuracy]*(('F+ , F-'!F$2-[1]!tbl_gk[[#This Row],[HeadingAccuracy]])/('F+ , F-'!F$2-'F+ , F-'!F$3))</f>
        <v>1.1274360672166649E-2</v>
      </c>
      <c r="G282" s="1" cm="1">
        <f t="array" ref="G282">[1]!table_weight[ShortPassing]*(('F+ , F-'!G$2-[1]!tbl_gk[[#This Row],[ShortPassing]])/('F+ , F-'!G$2-'F+ , F-'!G$3))</f>
        <v>5.3440942305594832E-2</v>
      </c>
      <c r="H282" s="1" cm="1">
        <f t="array" ref="H282">[1]!table_weight[Volleys]*(('F+ , F-'!H$2-[1]!tbl_gk[[#This Row],[Volleys]])/('F+ , F-'!H$2-'F+ , F-'!H$3))</f>
        <v>1.6203489371833524E-3</v>
      </c>
      <c r="I282" s="1" cm="1">
        <f t="array" ref="I282">[1]!table_weight[Dribbling]*(('F+ , F-'!I$2-[1]!tbl_gk[[#This Row],[Dribbling]])/('F+ , F-'!I$2-'F+ , F-'!I$3))</f>
        <v>1.0756660437220181E-2</v>
      </c>
      <c r="J282" s="1" cm="1">
        <f t="array" ref="J282">[1]!table_weight[Curve]*(('F+ , F-'!J$2-[1]!tbl_gk[[#This Row],[Curve]])/('F+ , F-'!J$2-'F+ , F-'!J$3))</f>
        <v>6.0845756008518293E-3</v>
      </c>
      <c r="K282" s="1" cm="1">
        <f t="array" ref="K282">[1]!table_weight[FKAccuracy]*(('F+ , F-'!K$2-[1]!tbl_gk[[#This Row],[FKAccuracy]])/('F+ , F-'!K$2-'F+ , F-'!K$3))</f>
        <v>8.5184058411925615E-3</v>
      </c>
      <c r="L282" s="1" cm="1">
        <f t="array" ref="L282">[1]!table_weight[LongPassing]*(('F+ , F-'!L$2-[1]!tbl_gk[[#This Row],[LongPassing]])/('F+ , F-'!L$2-'F+ , F-'!L$3))</f>
        <v>2.5446932703562523E-2</v>
      </c>
      <c r="M282" s="1" cm="1">
        <f t="array" ref="M282">[1]!table_weight[BallControl]*(('F+ , F-'!M$2-[1]!tbl_gk[[#This Row],[BallControl]])/('F+ , F-'!M$2-'F+ , F-'!M$3))</f>
        <v>7.3884132296057822E-3</v>
      </c>
      <c r="N282" s="1" cm="1">
        <f t="array" ref="N282">[1]!table_weight[Acceleration]*(('F+ , F-'!N$2-[1]!tbl_gk[[#This Row],[Acceleration]])/('F+ , F-'!N$2-'F+ , F-'!N$3))</f>
        <v>7.4410780436299775E-3</v>
      </c>
      <c r="O282" s="1" cm="1">
        <f t="array" ref="O282">[1]!table_weight[SprintSpeed]*(('F+ , F-'!O$2-[1]!tbl_gk[[#This Row],[SprintSpeed]])/('F+ , F-'!O$2-'F+ , F-'!O$3))</f>
        <v>7.8710069972619326E-3</v>
      </c>
      <c r="P282" s="1" cm="1">
        <f t="array" ref="P282">[1]!table_weight[Agility]*(('F+ , F-'!P$2-[1]!tbl_gk[[#This Row],[Agility]])/('F+ , F-'!P$2-'F+ , F-'!P$3))</f>
        <v>3.6273431466616623E-3</v>
      </c>
      <c r="Q282" s="1" cm="1">
        <f t="array" ref="Q282">[1]!table_weight[Reactions]*(('F+ , F-'!Q$2-[1]!tbl_gk[[#This Row],[Reactions]])/('F+ , F-'!Q$2-'F+ , F-'!Q$3))</f>
        <v>1.0312840001443764E-3</v>
      </c>
      <c r="R282" s="1" cm="1">
        <f t="array" ref="R282">[1]!table_weight[Balance]*(('F+ , F-'!R$2-[1]!tbl_gk[[#This Row],[Balance]])/('F+ , F-'!R$2-'F+ , F-'!R$3))</f>
        <v>2.2351502207210773E-3</v>
      </c>
      <c r="S282" s="1" cm="1">
        <f t="array" ref="S282">[1]!table_weight[ShotPower]*(('F+ , F-'!S$2-[1]!tbl_gk[[#This Row],[ShotPower]])/('F+ , F-'!S$2-'F+ , F-'!S$3))</f>
        <v>5.1941499031661464E-3</v>
      </c>
      <c r="T282" s="1" cm="1">
        <f t="array" ref="T282">[1]!table_weight[Jumping]*(('F+ , F-'!T$2-[1]!tbl_gk[[#This Row],[Jumping]])/('F+ , F-'!T$2-'F+ , F-'!T$3))</f>
        <v>3.7783251714967009E-3</v>
      </c>
      <c r="U282" s="1" cm="1">
        <f t="array" ref="U282">[1]!table_weight[Stamina]*(('F+ , F-'!U$2-[1]!tbl_gk[[#This Row],[Stamina]])/('F+ , F-'!U$2-'F+ , F-'!U$3))</f>
        <v>1.7174205324984999E-2</v>
      </c>
      <c r="V282" s="1" cm="1">
        <f t="array" ref="V282">[1]!table_weight[Strength]*(('F+ , F-'!V$2-[1]!tbl_gk[[#This Row],[Strength]])/('F+ , F-'!V$2-'F+ , F-'!V$3))</f>
        <v>1.3310009126863375E-2</v>
      </c>
      <c r="W282" s="1" cm="1">
        <f t="array" ref="W282">[1]!table_weight[LongShots]*(('F+ , F-'!W$2-[1]!tbl_gk[[#This Row],[LongShots]])/('F+ , F-'!W$2-'F+ , F-'!W$3))</f>
        <v>6.4926873789576834E-3</v>
      </c>
      <c r="X282" s="1" cm="1">
        <f t="array" ref="X282">[1]!table_weight[Aggression]*(('F+ , F-'!X$2-[1]!tbl_gk[[#This Row],[Aggression]])/('F+ , F-'!X$2-'F+ , F-'!X$3))</f>
        <v>3.0422878004259146E-3</v>
      </c>
      <c r="Y282" s="1" cm="1">
        <f t="array" ref="Y282">[1]!table_weight[Interceptions]*(('F+ , F-'!Y$2-[1]!tbl_gk[[#This Row],[Interceptions]])/('F+ , F-'!Y$2-'F+ , F-'!Y$3))</f>
        <v>1.1773406447176737E-2</v>
      </c>
      <c r="Z282" s="1" cm="1">
        <f t="array" ref="Z282">[1]!table_weight[Positioning]*(('F+ , F-'!Z$2-[1]!tbl_gk[[#This Row],[Positioning]])/('F+ , F-'!Z$2-'F+ , F-'!Z$3))</f>
        <v>4.4366697089544168E-4</v>
      </c>
      <c r="AA282" s="1" cm="1">
        <f t="array" ref="AA282">[1]!table_weight[Vision]*(('F+ , F-'!AA$2-[1]!tbl_gk[[#This Row],[Vision]])/('F+ , F-'!AA$2-'F+ , F-'!AA$3))</f>
        <v>1.0648007301490701E-2</v>
      </c>
      <c r="AB282" s="1" cm="1">
        <f t="array" ref="AB282">[1]!table_weight[Penalties]*(('F+ , F-'!AB$2-[1]!tbl_gk[[#This Row],[Penalties]])/('F+ , F-'!AB$2-'F+ , F-'!AB$3))</f>
        <v>2.3488251400346914E-3</v>
      </c>
      <c r="AC282" s="1" cm="1">
        <f t="array" ref="AC282">[1]!table_weight[Composure]*(('F+ , F-'!AC$2-[1]!tbl_gk[[#This Row],[Composure]])/('F+ , F-'!AC$2-'F+ , F-'!AC$3))</f>
        <v>9.6072246329239263E-4</v>
      </c>
      <c r="AD282" s="1" cm="1">
        <f t="array" ref="AD282">[1]!table_weight[Marking]*(('F+ , F-'!AD$2-[1]!tbl_gk[[#This Row],[Marking]])/('F+ , F-'!AD$2-'F+ , F-'!AD$3))</f>
        <v>1.1042377942286678E-2</v>
      </c>
      <c r="AE282" s="1" cm="1">
        <f t="array" ref="AE282">[1]!table_weight[StandingTackle]*(('F+ , F-'!AE$2-[1]!tbl_gk[[#This Row],[StandingTackle]])/('F+ , F-'!AE$2-'F+ , F-'!AE$3))</f>
        <v>0</v>
      </c>
      <c r="AF282" s="1" cm="1">
        <f t="array" ref="AF282">[1]!table_weight[SlidingTackle]*(('F+ , F-'!AF$2-[1]!tbl_gk[[#This Row],[SlidingTackle]])/('F+ , F-'!AF$2-'F+ , F-'!AF$3))</f>
        <v>2.2416857476822579E-3</v>
      </c>
      <c r="AG282" s="1" cm="1">
        <f t="array" ref="AG282">[1]!table_weight[GKDiving]*(('F+ , F-'!AG$2-[1]!tbl_gk[[#This Row],[GKDiving]])/('F+ , F-'!AG$2-'F+ , F-'!AG$3))</f>
        <v>2.9038003245106969E-2</v>
      </c>
      <c r="AH282" s="1" cm="1">
        <f t="array" ref="AH282">[1]!table_weight[GKHandling]*(('F+ , F-'!AH$2-[1]!tbl_gk[[#This Row],[GKHandling]])/('F+ , F-'!AH$2-'F+ , F-'!AH$3))</f>
        <v>3.386529278713242E-2</v>
      </c>
      <c r="AI282" s="1" cm="1">
        <f t="array" ref="AI282">[1]!table_weight[GKKicking]*(('F+ , F-'!AI$2-[1]!tbl_gk[[#This Row],[GKKicking]])/('F+ , F-'!AI$2-'F+ , F-'!AI$3))</f>
        <v>2.414968055978094E-2</v>
      </c>
      <c r="AJ282" s="1" cm="1">
        <f t="array" ref="AJ282">[1]!table_weight[GKPositioning]*(('F+ , F-'!AJ$2-[1]!tbl_gk[[#This Row],[GKPositioning]])/('F+ , F-'!AJ$2-'F+ , F-'!AJ$3))</f>
        <v>1.0091034611874277E-2</v>
      </c>
      <c r="AK282" s="1" cm="1">
        <f t="array" ref="AK282">[1]!table_weight[GKReflexes]*(('F+ , F-'!AK$2-[1]!tbl_gk[[#This Row],[GKReflexes]])/('F+ , F-'!AK$2-'F+ , F-'!AK$3))</f>
        <v>2.9151877767636801E-2</v>
      </c>
    </row>
    <row r="283" spans="1:37" x14ac:dyDescent="0.55000000000000004">
      <c r="A283" s="8">
        <f>[1]!tbl_gk[[#This Row],[ID]]</f>
        <v>197641</v>
      </c>
      <c r="B283" s="2" cm="1">
        <f t="array" ref="B283">[1]!table_weight[ValueEUR]*(('F+ , F-'!B$2-[1]!tbl_gk[[#This Row],[ValueEUR]])/('F+ , F-'!B$2-'F+ , F-'!B$3))</f>
        <v>3.0588675060954019E-4</v>
      </c>
      <c r="C283" s="2" cm="1">
        <f t="array" ref="C283">[1]!table_weight[WageEUR]*(('F+ , F-'!C$2-[1]!tbl_gk[[#This Row],[WageEUR]])/('F+ , F-'!C$2-'F+ , F-'!C$3))</f>
        <v>1.7995630242332353E-3</v>
      </c>
      <c r="D283" s="2" cm="1">
        <f t="array" ref="D283">[1]!table_weight[Crossing]*(('F+ , F-'!D$2-[1]!tbl_gk[[#This Row],[Crossing]])/('F+ , F-'!D$2-'F+ , F-'!D$3))</f>
        <v>3.5866971962916043E-2</v>
      </c>
      <c r="E283" s="2" cm="1">
        <f t="array" ref="E283">[1]!table_weight[Finishing]*(('F+ , F-'!E$2-[1]!tbl_gk[[#This Row],[Finishing]])/('F+ , F-'!E$2-'F+ , F-'!E$3))</f>
        <v>1.3975509583206414E-2</v>
      </c>
      <c r="F283" s="2" cm="1">
        <f t="array" ref="F283">[1]!table_weight[HeadingAccuracy]*(('F+ , F-'!F$2-[1]!tbl_gk[[#This Row],[HeadingAccuracy]])/('F+ , F-'!F$2-'F+ , F-'!F$3))</f>
        <v>1.1274360672166649E-2</v>
      </c>
      <c r="G283" s="2" cm="1">
        <f t="array" ref="G283">[1]!table_weight[ShortPassing]*(('F+ , F-'!G$2-[1]!tbl_gk[[#This Row],[ShortPassing]])/('F+ , F-'!G$2-'F+ , F-'!G$3))</f>
        <v>5.6253623479573515E-2</v>
      </c>
      <c r="H283" s="2" cm="1">
        <f t="array" ref="H283">[1]!table_weight[Volleys]*(('F+ , F-'!H$2-[1]!tbl_gk[[#This Row],[Volleys]])/('F+ , F-'!H$2-'F+ , F-'!H$3))</f>
        <v>1.851827356780974E-3</v>
      </c>
      <c r="I283" s="2" cm="1">
        <f t="array" ref="I283">[1]!table_weight[Dribbling]*(('F+ , F-'!I$2-[1]!tbl_gk[[#This Row],[Dribbling]])/('F+ , F-'!I$2-'F+ , F-'!I$3))</f>
        <v>1.6623929766613008E-2</v>
      </c>
      <c r="J283" s="2" cm="1">
        <f t="array" ref="J283">[1]!table_weight[Curve]*(('F+ , F-'!J$2-[1]!tbl_gk[[#This Row],[Curve]])/('F+ , F-'!J$2-'F+ , F-'!J$3))</f>
        <v>9.8029273569279467E-3</v>
      </c>
      <c r="K283" s="2" cm="1">
        <f t="array" ref="K283">[1]!table_weight[FKAccuracy]*(('F+ , F-'!K$2-[1]!tbl_gk[[#This Row],[FKAccuracy]])/('F+ , F-'!K$2-'F+ , F-'!K$3))</f>
        <v>8.3662914511712649E-3</v>
      </c>
      <c r="L283" s="2" cm="1">
        <f t="array" ref="L283">[1]!table_weight[LongPassing]*(('F+ , F-'!L$2-[1]!tbl_gk[[#This Row],[LongPassing]])/('F+ , F-'!L$2-'F+ , F-'!L$3))</f>
        <v>2.9236901404093112E-2</v>
      </c>
      <c r="M283" s="2" cm="1">
        <f t="array" ref="M283">[1]!table_weight[BallControl]*(('F+ , F-'!M$2-[1]!tbl_gk[[#This Row],[BallControl]])/('F+ , F-'!M$2-'F+ , F-'!M$3))</f>
        <v>1.2603763744621627E-2</v>
      </c>
      <c r="N283" s="2" cm="1">
        <f t="array" ref="N283">[1]!table_weight[Acceleration]*(('F+ , F-'!N$2-[1]!tbl_gk[[#This Row],[Acceleration]])/('F+ , F-'!N$2-'F+ , F-'!N$3))</f>
        <v>4.2842570554233201E-3</v>
      </c>
      <c r="O283" s="2" cm="1">
        <f t="array" ref="O283">[1]!table_weight[SprintSpeed]*(('F+ , F-'!O$2-[1]!tbl_gk[[#This Row],[SprintSpeed]])/('F+ , F-'!O$2-'F+ , F-'!O$3))</f>
        <v>5.3410404624277394E-3</v>
      </c>
      <c r="P283" s="2" cm="1">
        <f t="array" ref="P283">[1]!table_weight[Agility]*(('F+ , F-'!P$2-[1]!tbl_gk[[#This Row],[Agility]])/('F+ , F-'!P$2-'F+ , F-'!P$3))</f>
        <v>3.8613652851559629E-3</v>
      </c>
      <c r="Q283" s="2" cm="1">
        <f t="array" ref="Q283">[1]!table_weight[Reactions]*(('F+ , F-'!Q$2-[1]!tbl_gk[[#This Row],[Reactions]])/('F+ , F-'!Q$2-'F+ , F-'!Q$3))</f>
        <v>1.0312840001443764E-3</v>
      </c>
      <c r="R283" s="2" cm="1">
        <f t="array" ref="R283">[1]!table_weight[Balance]*(('F+ , F-'!R$2-[1]!tbl_gk[[#This Row],[Balance]])/('F+ , F-'!R$2-'F+ , F-'!R$3))</f>
        <v>1.8005376778030898E-3</v>
      </c>
      <c r="S283" s="2" cm="1">
        <f t="array" ref="S283">[1]!table_weight[ShotPower]*(('F+ , F-'!S$2-[1]!tbl_gk[[#This Row],[ShotPower]])/('F+ , F-'!S$2-'F+ , F-'!S$3))</f>
        <v>4.4150274176912247E-3</v>
      </c>
      <c r="T283" s="2" cm="1">
        <f t="array" ref="T283">[1]!table_weight[Jumping]*(('F+ , F-'!T$2-[1]!tbl_gk[[#This Row],[Jumping]])/('F+ , F-'!T$2-'F+ , F-'!T$3))</f>
        <v>2.4902597721228252E-3</v>
      </c>
      <c r="U283" s="2" cm="1">
        <f t="array" ref="U283">[1]!table_weight[Stamina]*(('F+ , F-'!U$2-[1]!tbl_gk[[#This Row],[Stamina]])/('F+ , F-'!U$2-'F+ , F-'!U$3))</f>
        <v>1.4598074526237249E-2</v>
      </c>
      <c r="V283" s="2" cm="1">
        <f t="array" ref="V283">[1]!table_weight[Strength]*(('F+ , F-'!V$2-[1]!tbl_gk[[#This Row],[Strength]])/('F+ , F-'!V$2-'F+ , F-'!V$3))</f>
        <v>3.9930027380590122E-2</v>
      </c>
      <c r="W283" s="2" cm="1">
        <f t="array" ref="W283">[1]!table_weight[LongShots]*(('F+ , F-'!W$2-[1]!tbl_gk[[#This Row],[LongShots]])/('F+ , F-'!W$2-'F+ , F-'!W$3))</f>
        <v>8.8300548353824494E-3</v>
      </c>
      <c r="X283" s="2" cm="1">
        <f t="array" ref="X283">[1]!table_weight[Aggression]*(('F+ , F-'!X$2-[1]!tbl_gk[[#This Row],[Aggression]])/('F+ , F-'!X$2-'F+ , F-'!X$3))</f>
        <v>1.2169151201703659E-2</v>
      </c>
      <c r="Y283" s="2" cm="1">
        <f t="array" ref="Y283">[1]!table_weight[Interceptions]*(('F+ , F-'!Y$2-[1]!tbl_gk[[#This Row],[Interceptions]])/('F+ , F-'!Y$2-'F+ , F-'!Y$3))</f>
        <v>2.0084046292242669E-2</v>
      </c>
      <c r="Z283" s="2" cm="1">
        <f t="array" ref="Z283">[1]!table_weight[Positioning]*(('F+ , F-'!Z$2-[1]!tbl_gk[[#This Row],[Positioning]])/('F+ , F-'!Z$2-'F+ , F-'!Z$3))</f>
        <v>1.6267788932832863E-3</v>
      </c>
      <c r="AA283" s="2" cm="1">
        <f t="array" ref="AA283">[1]!table_weight[Vision]*(('F+ , F-'!AA$2-[1]!tbl_gk[[#This Row],[Vision]])/('F+ , F-'!AA$2-'F+ , F-'!AA$3))</f>
        <v>1.5617077375519694E-2</v>
      </c>
      <c r="AB283" s="2" cm="1">
        <f t="array" ref="AB283">[1]!table_weight[Penalties]*(('F+ , F-'!AB$2-[1]!tbl_gk[[#This Row],[Penalties]])/('F+ , F-'!AB$2-'F+ , F-'!AB$3))</f>
        <v>2.0356484546967322E-3</v>
      </c>
      <c r="AC283" s="2" cm="1">
        <f t="array" ref="AC283">[1]!table_weight[Composure]*(('F+ , F-'!AC$2-[1]!tbl_gk[[#This Row],[Composure]])/('F+ , F-'!AC$2-'F+ , F-'!AC$3))</f>
        <v>5.3373470182910699E-4</v>
      </c>
      <c r="AD283" s="2" cm="1">
        <f t="array" ref="AD283">[1]!table_weight[Marking]*(('F+ , F-'!AD$2-[1]!tbl_gk[[#This Row],[Marking]])/('F+ , F-'!AD$2-'F+ , F-'!AD$3))</f>
        <v>2.5239721010940977E-2</v>
      </c>
      <c r="AE283" s="2" cm="1">
        <f t="array" ref="AE283">[1]!table_weight[StandingTackle]*(('F+ , F-'!AE$2-[1]!tbl_gk[[#This Row],[StandingTackle]])/('F+ , F-'!AE$2-'F+ , F-'!AE$3))</f>
        <v>2.9141914719869356E-2</v>
      </c>
      <c r="AF283" s="2" cm="1">
        <f t="array" ref="AF283">[1]!table_weight[SlidingTackle]*(('F+ , F-'!AF$2-[1]!tbl_gk[[#This Row],[SlidingTackle]])/('F+ , F-'!AF$2-'F+ , F-'!AF$3))</f>
        <v>5.977828660486021E-3</v>
      </c>
      <c r="AG283" s="2" cm="1">
        <f t="array" ref="AG283">[1]!table_weight[GKDiving]*(('F+ , F-'!AG$2-[1]!tbl_gk[[#This Row],[GKDiving]])/('F+ , F-'!AG$2-'F+ , F-'!AG$3))</f>
        <v>3.0746121083054436E-2</v>
      </c>
      <c r="AH283" s="2" cm="1">
        <f t="array" ref="AH283">[1]!table_weight[GKHandling]*(('F+ , F-'!AH$2-[1]!tbl_gk[[#This Row],[GKHandling]])/('F+ , F-'!AH$2-'F+ , F-'!AH$3))</f>
        <v>3.208290895623072E-2</v>
      </c>
      <c r="AI283" s="2" cm="1">
        <f t="array" ref="AI283">[1]!table_weight[GKKicking]*(('F+ , F-'!AI$2-[1]!tbl_gk[[#This Row],[GKKicking]])/('F+ , F-'!AI$2-'F+ , F-'!AI$3))</f>
        <v>1.9677517493154842E-2</v>
      </c>
      <c r="AJ283" s="2" cm="1">
        <f t="array" ref="AJ283">[1]!table_weight[GKPositioning]*(('F+ , F-'!AJ$2-[1]!tbl_gk[[#This Row],[GKPositioning]])/('F+ , F-'!AJ$2-'F+ , F-'!AJ$3))</f>
        <v>1.1983103601600703E-2</v>
      </c>
      <c r="AK283" s="2" cm="1">
        <f t="array" ref="AK283">[1]!table_weight[GKReflexes]*(('F+ , F-'!AK$2-[1]!tbl_gk[[#This Row],[GKReflexes]])/('F+ , F-'!AK$2-'F+ , F-'!AK$3))</f>
        <v>3.0973870128114096E-2</v>
      </c>
    </row>
    <row r="284" spans="1:37" x14ac:dyDescent="0.55000000000000004">
      <c r="A284" s="7">
        <f>[1]!tbl_gk[[#This Row],[ID]]</f>
        <v>197689</v>
      </c>
      <c r="B284" s="1" cm="1">
        <f t="array" ref="B284">[1]!table_weight[ValueEUR]*(('F+ , F-'!B$2-[1]!tbl_gk[[#This Row],[ValueEUR]])/('F+ , F-'!B$2-'F+ , F-'!B$3))</f>
        <v>1.978540939865946E-4</v>
      </c>
      <c r="C284" s="1" cm="1">
        <f t="array" ref="C284">[1]!table_weight[WageEUR]*(('F+ , F-'!C$2-[1]!tbl_gk[[#This Row],[WageEUR]])/('F+ , F-'!C$2-'F+ , F-'!C$3))</f>
        <v>7.8241870618836313E-5</v>
      </c>
      <c r="D284" s="1" cm="1">
        <f t="array" ref="D284">[1]!table_weight[Crossing]*(('F+ , F-'!D$2-[1]!tbl_gk[[#This Row],[Crossing]])/('F+ , F-'!D$2-'F+ , F-'!D$3))</f>
        <v>3.4746129089074922E-2</v>
      </c>
      <c r="E284" s="1" cm="1">
        <f t="array" ref="E284">[1]!table_weight[Finishing]*(('F+ , F-'!E$2-[1]!tbl_gk[[#This Row],[Finishing]])/('F+ , F-'!E$2-'F+ , F-'!E$3))</f>
        <v>1.4973760267721157E-2</v>
      </c>
      <c r="F284" s="1" cm="1">
        <f t="array" ref="F284">[1]!table_weight[HeadingAccuracy]*(('F+ , F-'!F$2-[1]!tbl_gk[[#This Row],[HeadingAccuracy]])/('F+ , F-'!F$2-'F+ , F-'!F$3))</f>
        <v>1.1274360672166649E-2</v>
      </c>
      <c r="G284" s="1" cm="1">
        <f t="array" ref="G284">[1]!table_weight[ShortPassing]*(('F+ , F-'!G$2-[1]!tbl_gk[[#This Row],[ShortPassing]])/('F+ , F-'!G$2-'F+ , F-'!G$3))</f>
        <v>4.781557995763748E-2</v>
      </c>
      <c r="H284" s="1" cm="1">
        <f t="array" ref="H284">[1]!table_weight[Volleys]*(('F+ , F-'!H$2-[1]!tbl_gk[[#This Row],[Volleys]])/('F+ , F-'!H$2-'F+ , F-'!H$3))</f>
        <v>1.7360881469821632E-3</v>
      </c>
      <c r="I284" s="1" cm="1">
        <f t="array" ref="I284">[1]!table_weight[Dribbling]*(('F+ , F-'!I$2-[1]!tbl_gk[[#This Row],[Dribbling]])/('F+ , F-'!I$2-'F+ , F-'!I$3))</f>
        <v>1.8579686209743949E-2</v>
      </c>
      <c r="J284" s="1" cm="1">
        <f t="array" ref="J284">[1]!table_weight[Curve]*(('F+ , F-'!J$2-[1]!tbl_gk[[#This Row],[Curve]])/('F+ , F-'!J$2-'F+ , F-'!J$3))</f>
        <v>9.6339113680153961E-3</v>
      </c>
      <c r="K284" s="1" cm="1">
        <f t="array" ref="K284">[1]!table_weight[FKAccuracy]*(('F+ , F-'!K$2-[1]!tbl_gk[[#This Row],[FKAccuracy]])/('F+ , F-'!K$2-'F+ , F-'!K$3))</f>
        <v>9.4310921813203358E-3</v>
      </c>
      <c r="L284" s="1" cm="1">
        <f t="array" ref="L284">[1]!table_weight[LongPassing]*(('F+ , F-'!L$2-[1]!tbl_gk[[#This Row],[LongPassing]])/('F+ , F-'!L$2-'F+ , F-'!L$3))</f>
        <v>2.3281236303259328E-2</v>
      </c>
      <c r="M284" s="1" cm="1">
        <f t="array" ref="M284">[1]!table_weight[BallControl]*(('F+ , F-'!M$2-[1]!tbl_gk[[#This Row],[BallControl]])/('F+ , F-'!M$2-'F+ , F-'!M$3))</f>
        <v>1.1299926115867666E-2</v>
      </c>
      <c r="N284" s="1" cm="1">
        <f t="array" ref="N284">[1]!table_weight[Acceleration]*(('F+ , F-'!N$2-[1]!tbl_gk[[#This Row],[Acceleration]])/('F+ , F-'!N$2-'F+ , F-'!N$3))</f>
        <v>7.4410780436299775E-3</v>
      </c>
      <c r="O284" s="1" cm="1">
        <f t="array" ref="O284">[1]!table_weight[SprintSpeed]*(('F+ , F-'!O$2-[1]!tbl_gk[[#This Row],[SprintSpeed]])/('F+ , F-'!O$2-'F+ , F-'!O$3))</f>
        <v>9.838758746577414E-3</v>
      </c>
      <c r="P284" s="1" cm="1">
        <f t="array" ref="P284">[1]!table_weight[Agility]*(('F+ , F-'!P$2-[1]!tbl_gk[[#This Row],[Agility]])/('F+ , F-'!P$2-'F+ , F-'!P$3))</f>
        <v>3.1592988696730611E-3</v>
      </c>
      <c r="Q284" s="1" cm="1">
        <f t="array" ref="Q284">[1]!table_weight[Reactions]*(('F+ , F-'!Q$2-[1]!tbl_gk[[#This Row],[Reactions]])/('F+ , F-'!Q$2-'F+ , F-'!Q$3))</f>
        <v>1.4437976002021271E-3</v>
      </c>
      <c r="R284" s="1" cm="1">
        <f t="array" ref="R284">[1]!table_weight[Balance]*(('F+ , F-'!R$2-[1]!tbl_gk[[#This Row],[Balance]])/('F+ , F-'!R$2-'F+ , F-'!R$3))</f>
        <v>1.9868001961965125E-3</v>
      </c>
      <c r="S284" s="1" cm="1">
        <f t="array" ref="S284">[1]!table_weight[ShotPower]*(('F+ , F-'!S$2-[1]!tbl_gk[[#This Row],[ShotPower]])/('F+ , F-'!S$2-'F+ , F-'!S$3))</f>
        <v>7.5315173595909123E-3</v>
      </c>
      <c r="T284" s="1" cm="1">
        <f t="array" ref="T284">[1]!table_weight[Jumping]*(('F+ , F-'!T$2-[1]!tbl_gk[[#This Row],[Jumping]])/('F+ , F-'!T$2-'F+ , F-'!T$3))</f>
        <v>3.6924541448717756E-3</v>
      </c>
      <c r="U284" s="1" cm="1">
        <f t="array" ref="U284">[1]!table_weight[Stamina]*(('F+ , F-'!U$2-[1]!tbl_gk[[#This Row],[Stamina]])/('F+ , F-'!U$2-'F+ , F-'!U$3))</f>
        <v>1.3739364259988E-2</v>
      </c>
      <c r="V284" s="1" cm="1">
        <f t="array" ref="V284">[1]!table_weight[Strength]*(('F+ , F-'!V$2-[1]!tbl_gk[[#This Row],[Strength]])/('F+ , F-'!V$2-'F+ , F-'!V$3))</f>
        <v>3.2831355846262997E-2</v>
      </c>
      <c r="W284" s="1" cm="1">
        <f t="array" ref="W284">[1]!table_weight[LongShots]*(('F+ , F-'!W$2-[1]!tbl_gk[[#This Row],[LongShots]])/('F+ , F-'!W$2-'F+ , F-'!W$3))</f>
        <v>8.570347340224143E-3</v>
      </c>
      <c r="X284" s="1" cm="1">
        <f t="array" ref="X284">[1]!table_weight[Aggression]*(('F+ , F-'!X$2-[1]!tbl_gk[[#This Row],[Aggression]])/('F+ , F-'!X$2-'F+ , F-'!X$3))</f>
        <v>7.301490721022195E-3</v>
      </c>
      <c r="Y284" s="1" cm="1">
        <f t="array" ref="Y284">[1]!table_weight[Interceptions]*(('F+ , F-'!Y$2-[1]!tbl_gk[[#This Row],[Interceptions]])/('F+ , F-'!Y$2-'F+ , F-'!Y$3))</f>
        <v>2.3546812894353474E-2</v>
      </c>
      <c r="Z284" s="1" cm="1">
        <f t="array" ref="Z284">[1]!table_weight[Positioning]*(('F+ , F-'!Z$2-[1]!tbl_gk[[#This Row],[Positioning]])/('F+ , F-'!Z$2-'F+ , F-'!Z$3))</f>
        <v>1.3310009126863251E-3</v>
      </c>
      <c r="AA284" s="1" cm="1">
        <f t="array" ref="AA284">[1]!table_weight[Vision]*(('F+ , F-'!AA$2-[1]!tbl_gk[[#This Row],[Vision]])/('F+ , F-'!AA$2-'F+ , F-'!AA$3))</f>
        <v>1.7036811682385123E-2</v>
      </c>
      <c r="AB284" s="1" cm="1">
        <f t="array" ref="AB284">[1]!table_weight[Penalties]*(('F+ , F-'!AB$2-[1]!tbl_gk[[#This Row],[Penalties]])/('F+ , F-'!AB$2-'F+ , F-'!AB$3))</f>
        <v>1.9965013690294879E-3</v>
      </c>
      <c r="AC284" s="1" cm="1">
        <f t="array" ref="AC284">[1]!table_weight[Composure]*(('F+ , F-'!AC$2-[1]!tbl_gk[[#This Row],[Composure]])/('F+ , F-'!AC$2-'F+ , F-'!AC$3))</f>
        <v>8.0060205274366054E-4</v>
      </c>
      <c r="AD284" s="1" cm="1">
        <f t="array" ref="AD284">[1]!table_weight[Marking]*(('F+ , F-'!AD$2-[1]!tbl_gk[[#This Row],[Marking]])/('F+ , F-'!AD$2-'F+ , F-'!AD$3))</f>
        <v>1.1042377942286678E-2</v>
      </c>
      <c r="AE284" s="1" cm="1">
        <f t="array" ref="AE284">[1]!table_weight[StandingTackle]*(('F+ , F-'!AE$2-[1]!tbl_gk[[#This Row],[StandingTackle]])/('F+ , F-'!AE$2-'F+ , F-'!AE$3))</f>
        <v>3.362528621523387E-2</v>
      </c>
      <c r="AF284" s="1" cm="1">
        <f t="array" ref="AF284">[1]!table_weight[SlidingTackle]*(('F+ , F-'!AF$2-[1]!tbl_gk[[#This Row],[SlidingTackle]])/('F+ , F-'!AF$2-'F+ , F-'!AF$3))</f>
        <v>9.7139715732897855E-3</v>
      </c>
      <c r="AG284" s="1" cm="1">
        <f t="array" ref="AG284">[1]!table_weight[GKDiving]*(('F+ , F-'!AG$2-[1]!tbl_gk[[#This Row],[GKDiving]])/('F+ , F-'!AG$2-'F+ , F-'!AG$3))</f>
        <v>3.4162356758949373E-2</v>
      </c>
      <c r="AH284" s="1" cm="1">
        <f t="array" ref="AH284">[1]!table_weight[GKHandling]*(('F+ , F-'!AH$2-[1]!tbl_gk[[#This Row],[GKHandling]])/('F+ , F-'!AH$2-'F+ , F-'!AH$3))</f>
        <v>4.9906747265247783E-2</v>
      </c>
      <c r="AI284" s="1" cm="1">
        <f t="array" ref="AI284">[1]!table_weight[GKKicking]*(('F+ , F-'!AI$2-[1]!tbl_gk[[#This Row],[GKKicking]])/('F+ , F-'!AI$2-'F+ , F-'!AI$3))</f>
        <v>3.4882871919683582E-2</v>
      </c>
      <c r="AJ284" s="1" cm="1">
        <f t="array" ref="AJ284">[1]!table_weight[GKPositioning]*(('F+ , F-'!AJ$2-[1]!tbl_gk[[#This Row],[GKPositioning]])/('F+ , F-'!AJ$2-'F+ , F-'!AJ$3))</f>
        <v>1.5136551917811415E-2</v>
      </c>
      <c r="AK284" s="1" cm="1">
        <f t="array" ref="AK284">[1]!table_weight[GKReflexes]*(('F+ , F-'!AK$2-[1]!tbl_gk[[#This Row],[GKReflexes]])/('F+ , F-'!AK$2-'F+ , F-'!AK$3))</f>
        <v>3.0973870128114096E-2</v>
      </c>
    </row>
    <row r="285" spans="1:37" x14ac:dyDescent="0.55000000000000004">
      <c r="A285" s="8">
        <f>[1]!tbl_gk[[#This Row],[ID]]</f>
        <v>197928</v>
      </c>
      <c r="B285" s="2" cm="1">
        <f t="array" ref="B285">[1]!table_weight[ValueEUR]*(('F+ , F-'!B$2-[1]!tbl_gk[[#This Row],[ValueEUR]])/('F+ , F-'!B$2-'F+ , F-'!B$3))</f>
        <v>3.0588675060954019E-4</v>
      </c>
      <c r="C285" s="2" cm="1">
        <f t="array" ref="C285">[1]!table_weight[WageEUR]*(('F+ , F-'!C$2-[1]!tbl_gk[[#This Row],[WageEUR]])/('F+ , F-'!C$2-'F+ , F-'!C$3))</f>
        <v>3.9120935309418161E-4</v>
      </c>
      <c r="D285" s="2" cm="1">
        <f t="array" ref="D285">[1]!table_weight[Crossing]*(('F+ , F-'!D$2-[1]!tbl_gk[[#This Row],[Crossing]])/('F+ , F-'!D$2-'F+ , F-'!D$3))</f>
        <v>3.6987814836757178E-2</v>
      </c>
      <c r="E285" s="2" cm="1">
        <f t="array" ref="E285">[1]!table_weight[Finishing]*(('F+ , F-'!E$2-[1]!tbl_gk[[#This Row],[Finishing]])/('F+ , F-'!E$2-'F+ , F-'!E$3))</f>
        <v>1.3975509583206414E-2</v>
      </c>
      <c r="F285" s="2" cm="1">
        <f t="array" ref="F285">[1]!table_weight[HeadingAccuracy]*(('F+ , F-'!F$2-[1]!tbl_gk[[#This Row],[HeadingAccuracy]])/('F+ , F-'!F$2-'F+ , F-'!F$3))</f>
        <v>1.08567917583827E-2</v>
      </c>
      <c r="G285" s="2" cm="1">
        <f t="array" ref="G285">[1]!table_weight[ShortPassing]*(('F+ , F-'!G$2-[1]!tbl_gk[[#This Row],[ShortPassing]])/('F+ , F-'!G$2-'F+ , F-'!G$3))</f>
        <v>4.2190217609680135E-2</v>
      </c>
      <c r="H285" s="2" cm="1">
        <f t="array" ref="H285">[1]!table_weight[Volleys]*(('F+ , F-'!H$2-[1]!tbl_gk[[#This Row],[Volleys]])/('F+ , F-'!H$2-'F+ , F-'!H$3))</f>
        <v>1.3888705175857305E-3</v>
      </c>
      <c r="I285" s="2" cm="1">
        <f t="array" ref="I285">[1]!table_weight[Dribbling]*(('F+ , F-'!I$2-[1]!tbl_gk[[#This Row],[Dribbling]])/('F+ , F-'!I$2-'F+ , F-'!I$3))</f>
        <v>1.9557564431309422E-2</v>
      </c>
      <c r="J285" s="2" cm="1">
        <f t="array" ref="J285">[1]!table_weight[Curve]*(('F+ , F-'!J$2-[1]!tbl_gk[[#This Row],[Curve]])/('F+ , F-'!J$2-'F+ , F-'!J$3))</f>
        <v>9.295879390190295E-3</v>
      </c>
      <c r="K285" s="2" cm="1">
        <f t="array" ref="K285">[1]!table_weight[FKAccuracy]*(('F+ , F-'!K$2-[1]!tbl_gk[[#This Row],[FKAccuracy]])/('F+ , F-'!K$2-'F+ , F-'!K$3))</f>
        <v>9.2789777912990392E-3</v>
      </c>
      <c r="L285" s="2" cm="1">
        <f t="array" ref="L285">[1]!table_weight[LongPassing]*(('F+ , F-'!L$2-[1]!tbl_gk[[#This Row],[LongPassing]])/('F+ , F-'!L$2-'F+ , F-'!L$3))</f>
        <v>1.2452754301743363E-2</v>
      </c>
      <c r="M285" s="2" cm="1">
        <f t="array" ref="M285">[1]!table_weight[BallControl]*(('F+ , F-'!M$2-[1]!tbl_gk[[#This Row],[BallControl]])/('F+ , F-'!M$2-'F+ , F-'!M$3))</f>
        <v>9.9960884871137055E-3</v>
      </c>
      <c r="N285" s="2" cm="1">
        <f t="array" ref="N285">[1]!table_weight[Acceleration]*(('F+ , F-'!N$2-[1]!tbl_gk[[#This Row],[Acceleration]])/('F+ , F-'!N$2-'F+ , F-'!N$3))</f>
        <v>2.480359347876659E-3</v>
      </c>
      <c r="O285" s="2" cm="1">
        <f t="array" ref="O285">[1]!table_weight[SprintSpeed]*(('F+ , F-'!O$2-[1]!tbl_gk[[#This Row],[SprintSpeed]])/('F+ , F-'!O$2-'F+ , F-'!O$3))</f>
        <v>6.4654700334651587E-3</v>
      </c>
      <c r="P285" s="2" cm="1">
        <f t="array" ref="P285">[1]!table_weight[Agility]*(('F+ , F-'!P$2-[1]!tbl_gk[[#This Row],[Agility]])/('F+ , F-'!P$2-'F+ , F-'!P$3))</f>
        <v>1.6381549694601055E-3</v>
      </c>
      <c r="Q285" s="2" cm="1">
        <f t="array" ref="Q285">[1]!table_weight[Reactions]*(('F+ , F-'!Q$2-[1]!tbl_gk[[#This Row],[Reactions]])/('F+ , F-'!Q$2-'F+ , F-'!Q$3))</f>
        <v>1.2891050001804705E-3</v>
      </c>
      <c r="R285" s="2" cm="1">
        <f t="array" ref="R285">[1]!table_weight[Balance]*(('F+ , F-'!R$2-[1]!tbl_gk[[#This Row],[Balance]])/('F+ , F-'!R$2-'F+ , F-'!R$3))</f>
        <v>8.6922508583597434E-4</v>
      </c>
      <c r="S285" s="2" cm="1">
        <f t="array" ref="S285">[1]!table_weight[ShotPower]*(('F+ , F-'!S$2-[1]!tbl_gk[[#This Row],[ShotPower]])/('F+ , F-'!S$2-'F+ , F-'!S$3))</f>
        <v>5.9732723886410689E-3</v>
      </c>
      <c r="T285" s="2" cm="1">
        <f t="array" ref="T285">[1]!table_weight[Jumping]*(('F+ , F-'!T$2-[1]!tbl_gk[[#This Row],[Jumping]])/('F+ , F-'!T$2-'F+ , F-'!T$3))</f>
        <v>1.1163233461240253E-3</v>
      </c>
      <c r="U285" s="2" cm="1">
        <f t="array" ref="U285">[1]!table_weight[Stamina]*(('F+ , F-'!U$2-[1]!tbl_gk[[#This Row],[Stamina]])/('F+ , F-'!U$2-'F+ , F-'!U$3))</f>
        <v>6.0109718637447497E-3</v>
      </c>
      <c r="V285" s="2" cm="1">
        <f t="array" ref="V285">[1]!table_weight[Strength]*(('F+ , F-'!V$2-[1]!tbl_gk[[#This Row],[Strength]])/('F+ , F-'!V$2-'F+ , F-'!V$3))</f>
        <v>1.8634012777608722E-2</v>
      </c>
      <c r="W285" s="2" cm="1">
        <f t="array" ref="W285">[1]!table_weight[LongShots]*(('F+ , F-'!W$2-[1]!tbl_gk[[#This Row],[LongShots]])/('F+ , F-'!W$2-'F+ , F-'!W$3))</f>
        <v>7.7912248547492196E-3</v>
      </c>
      <c r="X285" s="2" cm="1">
        <f t="array" ref="X285">[1]!table_weight[Aggression]*(('F+ , F-'!X$2-[1]!tbl_gk[[#This Row],[Aggression]])/('F+ , F-'!X$2-'F+ , F-'!X$3))</f>
        <v>4.8676604806814636E-3</v>
      </c>
      <c r="Y285" s="2" cm="1">
        <f t="array" ref="Y285">[1]!table_weight[Interceptions]*(('F+ , F-'!Y$2-[1]!tbl_gk[[#This Row],[Interceptions]])/('F+ , F-'!Y$2-'F+ , F-'!Y$3))</f>
        <v>1.4543619728865382E-2</v>
      </c>
      <c r="Z285" s="2" cm="1">
        <f t="array" ref="Z285">[1]!table_weight[Positioning]*(('F+ , F-'!Z$2-[1]!tbl_gk[[#This Row],[Positioning]])/('F+ , F-'!Z$2-'F+ , F-'!Z$3))</f>
        <v>1.0352229320893639E-3</v>
      </c>
      <c r="AA285" s="2" cm="1">
        <f t="array" ref="AA285">[1]!table_weight[Vision]*(('F+ , F-'!AA$2-[1]!tbl_gk[[#This Row],[Vision]])/('F+ , F-'!AA$2-'F+ , F-'!AA$3))</f>
        <v>1.9166413142683265E-2</v>
      </c>
      <c r="AB285" s="2" cm="1">
        <f t="array" ref="AB285">[1]!table_weight[Penalties]*(('F+ , F-'!AB$2-[1]!tbl_gk[[#This Row],[Penalties]])/('F+ , F-'!AB$2-'F+ , F-'!AB$3))</f>
        <v>2.2313838830329571E-3</v>
      </c>
      <c r="AC285" s="2" cm="1">
        <f t="array" ref="AC285">[1]!table_weight[Composure]*(('F+ , F-'!AC$2-[1]!tbl_gk[[#This Row],[Composure]])/('F+ , F-'!AC$2-'F+ , F-'!AC$3))</f>
        <v>1.6012041054873211E-4</v>
      </c>
      <c r="AD285" s="2" cm="1">
        <f t="array" ref="AD285">[1]!table_weight[Marking]*(('F+ , F-'!AD$2-[1]!tbl_gk[[#This Row],[Marking]])/('F+ , F-'!AD$2-'F+ , F-'!AD$3))</f>
        <v>2.5239721010940977E-2</v>
      </c>
      <c r="AE285" s="2" cm="1">
        <f t="array" ref="AE285">[1]!table_weight[StandingTackle]*(('F+ , F-'!AE$2-[1]!tbl_gk[[#This Row],[StandingTackle]])/('F+ , F-'!AE$2-'F+ , F-'!AE$3))</f>
        <v>2.465854322450484E-2</v>
      </c>
      <c r="AF285" s="2" cm="1">
        <f t="array" ref="AF285">[1]!table_weight[SlidingTackle]*(('F+ , F-'!AF$2-[1]!tbl_gk[[#This Row],[SlidingTackle]])/('F+ , F-'!AF$2-'F+ , F-'!AF$3))</f>
        <v>5.977828660486021E-3</v>
      </c>
      <c r="AG285" s="2" cm="1">
        <f t="array" ref="AG285">[1]!table_weight[GKDiving]*(('F+ , F-'!AG$2-[1]!tbl_gk[[#This Row],[GKDiving]])/('F+ , F-'!AG$2-'F+ , F-'!AG$3))</f>
        <v>3.5870474596896844E-2</v>
      </c>
      <c r="AH285" s="2" cm="1">
        <f t="array" ref="AH285">[1]!table_weight[GKHandling]*(('F+ , F-'!AH$2-[1]!tbl_gk[[#This Row],[GKHandling]])/('F+ , F-'!AH$2-'F+ , F-'!AH$3))</f>
        <v>4.2777211941640955E-2</v>
      </c>
      <c r="AI285" s="2" cm="1">
        <f t="array" ref="AI285">[1]!table_weight[GKKicking]*(('F+ , F-'!AI$2-[1]!tbl_gk[[#This Row],[GKKicking]])/('F+ , F-'!AI$2-'F+ , F-'!AI$3))</f>
        <v>2.6832978399756596E-2</v>
      </c>
      <c r="AJ285" s="2" cm="1">
        <f t="array" ref="AJ285">[1]!table_weight[GKPositioning]*(('F+ , F-'!AJ$2-[1]!tbl_gk[[#This Row],[GKPositioning]])/('F+ , F-'!AJ$2-'F+ , F-'!AJ$3))</f>
        <v>1.5136551917811415E-2</v>
      </c>
      <c r="AK285" s="2" cm="1">
        <f t="array" ref="AK285">[1]!table_weight[GKReflexes]*(('F+ , F-'!AK$2-[1]!tbl_gk[[#This Row],[GKReflexes]])/('F+ , F-'!AK$2-'F+ , F-'!AK$3))</f>
        <v>3.8261839570023298E-2</v>
      </c>
    </row>
    <row r="286" spans="1:37" x14ac:dyDescent="0.55000000000000004">
      <c r="A286" s="7">
        <f>[1]!tbl_gk[[#This Row],[ID]]</f>
        <v>197998</v>
      </c>
      <c r="B286" s="1" cm="1">
        <f t="array" ref="B286">[1]!table_weight[ValueEUR]*(('F+ , F-'!B$2-[1]!tbl_gk[[#This Row],[ValueEUR]])/('F+ , F-'!B$2-'F+ , F-'!B$3))</f>
        <v>7.4388200703228241E-5</v>
      </c>
      <c r="C286" s="1" cm="1">
        <f t="array" ref="C286">[1]!table_weight[WageEUR]*(('F+ , F-'!C$2-[1]!tbl_gk[[#This Row],[WageEUR]])/('F+ , F-'!C$2-'F+ , F-'!C$3))</f>
        <v>2.3472561185650895E-5</v>
      </c>
      <c r="D286" s="1" cm="1">
        <f t="array" ref="D286">[1]!table_weight[Crossing]*(('F+ , F-'!D$2-[1]!tbl_gk[[#This Row],[Crossing]])/('F+ , F-'!D$2-'F+ , F-'!D$3))</f>
        <v>3.5866971962916043E-2</v>
      </c>
      <c r="E286" s="1" cm="1">
        <f t="array" ref="E286">[1]!table_weight[Finishing]*(('F+ , F-'!E$2-[1]!tbl_gk[[#This Row],[Finishing]])/('F+ , F-'!E$2-'F+ , F-'!E$3))</f>
        <v>1.59720109522359E-2</v>
      </c>
      <c r="F286" s="1" cm="1">
        <f t="array" ref="F286">[1]!table_weight[HeadingAccuracy]*(('F+ , F-'!F$2-[1]!tbl_gk[[#This Row],[HeadingAccuracy]])/('F+ , F-'!F$2-'F+ , F-'!F$3))</f>
        <v>9.6040850170308507E-3</v>
      </c>
      <c r="G286" s="1" cm="1">
        <f t="array" ref="G286">[1]!table_weight[ShortPassing]*(('F+ , F-'!G$2-[1]!tbl_gk[[#This Row],[ShortPassing]])/('F+ , F-'!G$2-'F+ , F-'!G$3))</f>
        <v>5.484728289258417E-2</v>
      </c>
      <c r="H286" s="1" cm="1">
        <f t="array" ref="H286">[1]!table_weight[Volleys]*(('F+ , F-'!H$2-[1]!tbl_gk[[#This Row],[Volleys]])/('F+ , F-'!H$2-'F+ , F-'!H$3))</f>
        <v>1.5046097273845413E-3</v>
      </c>
      <c r="I286" s="1" cm="1">
        <f t="array" ref="I286">[1]!table_weight[Dribbling]*(('F+ , F-'!I$2-[1]!tbl_gk[[#This Row],[Dribbling]])/('F+ , F-'!I$2-'F+ , F-'!I$3))</f>
        <v>1.7601807988178481E-2</v>
      </c>
      <c r="J286" s="1" cm="1">
        <f t="array" ref="J286">[1]!table_weight[Curve]*(('F+ , F-'!J$2-[1]!tbl_gk[[#This Row],[Curve]])/('F+ , F-'!J$2-'F+ , F-'!J$3))</f>
        <v>8.4507994456275402E-3</v>
      </c>
      <c r="K286" s="1" cm="1">
        <f t="array" ref="K286">[1]!table_weight[FKAccuracy]*(('F+ , F-'!K$2-[1]!tbl_gk[[#This Row],[FKAccuracy]])/('F+ , F-'!K$2-'F+ , F-'!K$3))</f>
        <v>8.9747490112564478E-3</v>
      </c>
      <c r="L286" s="1" cm="1">
        <f t="array" ref="L286">[1]!table_weight[LongPassing]*(('F+ , F-'!L$2-[1]!tbl_gk[[#This Row],[LongPassing]])/('F+ , F-'!L$2-'F+ , F-'!L$3))</f>
        <v>2.652978090371412E-2</v>
      </c>
      <c r="M286" s="1" cm="1">
        <f t="array" ref="M286">[1]!table_weight[BallControl]*(('F+ , F-'!M$2-[1]!tbl_gk[[#This Row],[BallControl]])/('F+ , F-'!M$2-'F+ , F-'!M$3))</f>
        <v>9.9960884871137055E-3</v>
      </c>
      <c r="N286" s="1" cm="1">
        <f t="array" ref="N286">[1]!table_weight[Acceleration]*(('F+ , F-'!N$2-[1]!tbl_gk[[#This Row],[Acceleration]])/('F+ , F-'!N$2-'F+ , F-'!N$3))</f>
        <v>7.8920524705166431E-3</v>
      </c>
      <c r="O286" s="1" cm="1">
        <f t="array" ref="O286">[1]!table_weight[SprintSpeed]*(('F+ , F-'!O$2-[1]!tbl_gk[[#This Row],[SprintSpeed]])/('F+ , F-'!O$2-'F+ , F-'!O$3))</f>
        <v>1.0682080924855479E-2</v>
      </c>
      <c r="P286" s="1" cm="1">
        <f t="array" ref="P286">[1]!table_weight[Agility]*(('F+ , F-'!P$2-[1]!tbl_gk[[#This Row],[Agility]])/('F+ , F-'!P$2-'F+ , F-'!P$3))</f>
        <v>3.744354215908813E-3</v>
      </c>
      <c r="Q286" s="1" cm="1">
        <f t="array" ref="Q286">[1]!table_weight[Reactions]*(('F+ , F-'!Q$2-[1]!tbl_gk[[#This Row],[Reactions]])/('F+ , F-'!Q$2-'F+ , F-'!Q$3))</f>
        <v>1.7531828002454398E-3</v>
      </c>
      <c r="R286" s="1" cm="1">
        <f t="array" ref="R286">[1]!table_weight[Balance]*(('F+ , F-'!R$2-[1]!tbl_gk[[#This Row],[Balance]])/('F+ , F-'!R$2-'F+ , F-'!R$3))</f>
        <v>2.2972377268522179E-3</v>
      </c>
      <c r="S286" s="1" cm="1">
        <f t="array" ref="S286">[1]!table_weight[ShotPower]*(('F+ , F-'!S$2-[1]!tbl_gk[[#This Row],[ShotPower]])/('F+ , F-'!S$2-'F+ , F-'!S$3))</f>
        <v>7.0121023692742987E-3</v>
      </c>
      <c r="T286" s="1" cm="1">
        <f t="array" ref="T286">[1]!table_weight[Jumping]*(('F+ , F-'!T$2-[1]!tbl_gk[[#This Row],[Jumping]])/('F+ , F-'!T$2-'F+ , F-'!T$3))</f>
        <v>2.4902597721228252E-3</v>
      </c>
      <c r="U286" s="1" cm="1">
        <f t="array" ref="U286">[1]!table_weight[Stamina]*(('F+ , F-'!U$2-[1]!tbl_gk[[#This Row],[Stamina]])/('F+ , F-'!U$2-'F+ , F-'!U$3))</f>
        <v>1.1163233461240251E-2</v>
      </c>
      <c r="V286" s="1" cm="1">
        <f t="array" ref="V286">[1]!table_weight[Strength]*(('F+ , F-'!V$2-[1]!tbl_gk[[#This Row],[Strength]])/('F+ , F-'!V$2-'F+ , F-'!V$3))</f>
        <v>1.6859344894026941E-2</v>
      </c>
      <c r="W286" s="1" cm="1">
        <f t="array" ref="W286">[1]!table_weight[LongShots]*(('F+ , F-'!W$2-[1]!tbl_gk[[#This Row],[LongShots]])/('F+ , F-'!W$2-'F+ , F-'!W$3))</f>
        <v>8.0509323499075268E-3</v>
      </c>
      <c r="X286" s="1" cm="1">
        <f t="array" ref="X286">[1]!table_weight[Aggression]*(('F+ , F-'!X$2-[1]!tbl_gk[[#This Row],[Aggression]])/('F+ , F-'!X$2-'F+ , F-'!X$3))</f>
        <v>1.9470641922725854E-2</v>
      </c>
      <c r="Y286" s="1" cm="1">
        <f t="array" ref="Y286">[1]!table_weight[Interceptions]*(('F+ , F-'!Y$2-[1]!tbl_gk[[#This Row],[Interceptions]])/('F+ , F-'!Y$2-'F+ , F-'!Y$3))</f>
        <v>1.5928726369709705E-2</v>
      </c>
      <c r="Z286" s="1" cm="1">
        <f t="array" ref="Z286">[1]!table_weight[Positioning]*(('F+ , F-'!Z$2-[1]!tbl_gk[[#This Row],[Positioning]])/('F+ , F-'!Z$2-'F+ , F-'!Z$3))</f>
        <v>1.3310009126863251E-3</v>
      </c>
      <c r="AA286" s="1" cm="1">
        <f t="array" ref="AA286">[1]!table_weight[Vision]*(('F+ , F-'!AA$2-[1]!tbl_gk[[#This Row],[Vision]])/('F+ , F-'!AA$2-'F+ , F-'!AA$3))</f>
        <v>2.8394686137308535E-2</v>
      </c>
      <c r="AB286" s="1" cm="1">
        <f t="array" ref="AB286">[1]!table_weight[Penalties]*(('F+ , F-'!AB$2-[1]!tbl_gk[[#This Row],[Penalties]])/('F+ , F-'!AB$2-'F+ , F-'!AB$3))</f>
        <v>2.2313838830329571E-3</v>
      </c>
      <c r="AC286" s="1" cm="1">
        <f t="array" ref="AC286">[1]!table_weight[Composure]*(('F+ , F-'!AC$2-[1]!tbl_gk[[#This Row],[Composure]])/('F+ , F-'!AC$2-'F+ , F-'!AC$3))</f>
        <v>1.441083694938589E-3</v>
      </c>
      <c r="AD286" s="1" cm="1">
        <f t="array" ref="AD286">[1]!table_weight[Marking]*(('F+ , F-'!AD$2-[1]!tbl_gk[[#This Row],[Marking]])/('F+ , F-'!AD$2-'F+ , F-'!AD$3))</f>
        <v>2.8394686137308601E-2</v>
      </c>
      <c r="AE286" s="1" cm="1">
        <f t="array" ref="AE286">[1]!table_weight[StandingTackle]*(('F+ , F-'!AE$2-[1]!tbl_gk[[#This Row],[StandingTackle]])/('F+ , F-'!AE$2-'F+ , F-'!AE$3))</f>
        <v>1.7933485981458063E-2</v>
      </c>
      <c r="AF286" s="1" cm="1">
        <f t="array" ref="AF286">[1]!table_weight[SlidingTackle]*(('F+ , F-'!AF$2-[1]!tbl_gk[[#This Row],[SlidingTackle]])/('F+ , F-'!AF$2-'F+ , F-'!AF$3))</f>
        <v>7.4722858256075263E-3</v>
      </c>
      <c r="AG286" s="1" cm="1">
        <f t="array" ref="AG286">[1]!table_weight[GKDiving]*(('F+ , F-'!AG$2-[1]!tbl_gk[[#This Row],[GKDiving]])/('F+ , F-'!AG$2-'F+ , F-'!AG$3))</f>
        <v>4.6119181624581652E-2</v>
      </c>
      <c r="AH286" s="1" cm="1">
        <f t="array" ref="AH286">[1]!table_weight[GKHandling]*(('F+ , F-'!AH$2-[1]!tbl_gk[[#This Row],[GKHandling]])/('F+ , F-'!AH$2-'F+ , F-'!AH$3))</f>
        <v>4.4559595772542655E-2</v>
      </c>
      <c r="AI286" s="1" cm="1">
        <f t="array" ref="AI286">[1]!table_weight[GKKicking]*(('F+ , F-'!AI$2-[1]!tbl_gk[[#This Row],[GKKicking]])/('F+ , F-'!AI$2-'F+ , F-'!AI$3))</f>
        <v>3.2199574079707916E-2</v>
      </c>
      <c r="AJ286" s="1" cm="1">
        <f t="array" ref="AJ286">[1]!table_weight[GKPositioning]*(('F+ , F-'!AJ$2-[1]!tbl_gk[[#This Row],[GKPositioning]])/('F+ , F-'!AJ$2-'F+ , F-'!AJ$3))</f>
        <v>1.7028620907537841E-2</v>
      </c>
      <c r="AK286" s="1" cm="1">
        <f t="array" ref="AK286">[1]!table_weight[GKReflexes]*(('F+ , F-'!AK$2-[1]!tbl_gk[[#This Row],[GKReflexes]])/('F+ , F-'!AK$2-'F+ , F-'!AK$3))</f>
        <v>4.9193793732887098E-2</v>
      </c>
    </row>
    <row r="287" spans="1:37" x14ac:dyDescent="0.55000000000000004">
      <c r="A287" s="8">
        <f>[1]!tbl_gk[[#This Row],[ID]]</f>
        <v>198009</v>
      </c>
      <c r="B287" s="2" cm="1">
        <f t="array" ref="B287">[1]!table_weight[ValueEUR]*(('F+ , F-'!B$2-[1]!tbl_gk[[#This Row],[ValueEUR]])/('F+ , F-'!B$2-'F+ , F-'!B$3))</f>
        <v>4.1641959157147392E-3</v>
      </c>
      <c r="C287" s="2" cm="1">
        <f t="array" ref="C287">[1]!table_weight[WageEUR]*(('F+ , F-'!C$2-[1]!tbl_gk[[#This Row],[WageEUR]])/('F+ , F-'!C$2-'F+ , F-'!C$3))</f>
        <v>1.2127489945919629E-2</v>
      </c>
      <c r="D287" s="2" cm="1">
        <f t="array" ref="D287">[1]!table_weight[Crossing]*(('F+ , F-'!D$2-[1]!tbl_gk[[#This Row],[Crossing]])/('F+ , F-'!D$2-'F+ , F-'!D$3))</f>
        <v>3.6987814836757178E-2</v>
      </c>
      <c r="E287" s="2" cm="1">
        <f t="array" ref="E287">[1]!table_weight[Finishing]*(('F+ , F-'!E$2-[1]!tbl_gk[[#This Row],[Finishing]])/('F+ , F-'!E$2-'F+ , F-'!E$3))</f>
        <v>1.59720109522359E-2</v>
      </c>
      <c r="F287" s="2" cm="1">
        <f t="array" ref="F287">[1]!table_weight[HeadingAccuracy]*(('F+ , F-'!F$2-[1]!tbl_gk[[#This Row],[HeadingAccuracy]])/('F+ , F-'!F$2-'F+ , F-'!F$3))</f>
        <v>1.1274360672166649E-2</v>
      </c>
      <c r="G287" s="2" cm="1">
        <f t="array" ref="G287">[1]!table_weight[ShortPassing]*(('F+ , F-'!G$2-[1]!tbl_gk[[#This Row],[ShortPassing]])/('F+ , F-'!G$2-'F+ , F-'!G$3))</f>
        <v>4.2190217609680135E-2</v>
      </c>
      <c r="H287" s="2" cm="1">
        <f t="array" ref="H287">[1]!table_weight[Volleys]*(('F+ , F-'!H$2-[1]!tbl_gk[[#This Row],[Volleys]])/('F+ , F-'!H$2-'F+ , F-'!H$3))</f>
        <v>8.1017446859167619E-4</v>
      </c>
      <c r="I287" s="2" cm="1">
        <f t="array" ref="I287">[1]!table_weight[Dribbling]*(('F+ , F-'!I$2-[1]!tbl_gk[[#This Row],[Dribbling]])/('F+ , F-'!I$2-'F+ , F-'!I$3))</f>
        <v>1.1734538658785652E-2</v>
      </c>
      <c r="J287" s="2" cm="1">
        <f t="array" ref="J287">[1]!table_weight[Curve]*(('F+ , F-'!J$2-[1]!tbl_gk[[#This Row],[Curve]])/('F+ , F-'!J$2-'F+ , F-'!J$3))</f>
        <v>9.1268634012777444E-3</v>
      </c>
      <c r="K287" s="2" cm="1">
        <f t="array" ref="K287">[1]!table_weight[FKAccuracy]*(('F+ , F-'!K$2-[1]!tbl_gk[[#This Row],[FKAccuracy]])/('F+ , F-'!K$2-'F+ , F-'!K$3))</f>
        <v>9.2789777912990392E-3</v>
      </c>
      <c r="L287" s="2" cm="1">
        <f t="array" ref="L287">[1]!table_weight[LongPassing]*(('F+ , F-'!L$2-[1]!tbl_gk[[#This Row],[LongPassing]])/('F+ , F-'!L$2-'F+ , F-'!L$3))</f>
        <v>2.0032691702804539E-2</v>
      </c>
      <c r="M287" s="2" cm="1">
        <f t="array" ref="M287">[1]!table_weight[BallControl]*(('F+ , F-'!M$2-[1]!tbl_gk[[#This Row],[BallControl]])/('F+ , F-'!M$2-'F+ , F-'!M$3))</f>
        <v>1.0430701030031691E-2</v>
      </c>
      <c r="N287" s="2" cm="1">
        <f t="array" ref="N287">[1]!table_weight[Acceleration]*(('F+ , F-'!N$2-[1]!tbl_gk[[#This Row],[Acceleration]])/('F+ , F-'!N$2-'F+ , F-'!N$3))</f>
        <v>1.8038977075466611E-3</v>
      </c>
      <c r="O287" s="2" cm="1">
        <f t="array" ref="O287">[1]!table_weight[SprintSpeed]*(('F+ , F-'!O$2-[1]!tbl_gk[[#This Row],[SprintSpeed]])/('F+ , F-'!O$2-'F+ , F-'!O$3))</f>
        <v>2.5299665348341924E-3</v>
      </c>
      <c r="P287" s="2" cm="1">
        <f t="array" ref="P287">[1]!table_weight[Agility]*(('F+ , F-'!P$2-[1]!tbl_gk[[#This Row],[Agility]])/('F+ , F-'!P$2-'F+ , F-'!P$3))</f>
        <v>1.9891881772015566E-3</v>
      </c>
      <c r="Q287" s="2" cm="1">
        <f t="array" ref="Q287">[1]!table_weight[Reactions]*(('F+ , F-'!Q$2-[1]!tbl_gk[[#This Row],[Reactions]])/('F+ , F-'!Q$2-'F+ , F-'!Q$3))</f>
        <v>7.7346300010828226E-4</v>
      </c>
      <c r="R287" s="2" cm="1">
        <f t="array" ref="R287">[1]!table_weight[Balance]*(('F+ , F-'!R$2-[1]!tbl_gk[[#This Row],[Balance]])/('F+ , F-'!R$2-'F+ , F-'!R$3))</f>
        <v>2.4214127391145E-3</v>
      </c>
      <c r="S287" s="2" cm="1">
        <f t="array" ref="S287">[1]!table_weight[ShotPower]*(('F+ , F-'!S$2-[1]!tbl_gk[[#This Row],[ShotPower]])/('F+ , F-'!S$2-'F+ , F-'!S$3))</f>
        <v>4.4150274176912247E-3</v>
      </c>
      <c r="T287" s="2" cm="1">
        <f t="array" ref="T287">[1]!table_weight[Jumping]*(('F+ , F-'!T$2-[1]!tbl_gk[[#This Row],[Jumping]])/('F+ , F-'!T$2-'F+ , F-'!T$3))</f>
        <v>7.7283923962432515E-4</v>
      </c>
      <c r="U287" s="2" cm="1">
        <f t="array" ref="U287">[1]!table_weight[Stamina]*(('F+ , F-'!U$2-[1]!tbl_gk[[#This Row],[Stamina]])/('F+ , F-'!U$2-'F+ , F-'!U$3))</f>
        <v>1.288065399373875E-2</v>
      </c>
      <c r="V287" s="2" cm="1">
        <f t="array" ref="V287">[1]!table_weight[Strength]*(('F+ , F-'!V$2-[1]!tbl_gk[[#This Row],[Strength]])/('F+ , F-'!V$2-'F+ , F-'!V$3))</f>
        <v>2.9282020079099427E-2</v>
      </c>
      <c r="W287" s="2" cm="1">
        <f t="array" ref="W287">[1]!table_weight[LongShots]*(('F+ , F-'!W$2-[1]!tbl_gk[[#This Row],[LongShots]])/('F+ , F-'!W$2-'F+ , F-'!W$3))</f>
        <v>7.271809864432606E-3</v>
      </c>
      <c r="X287" s="2" cm="1">
        <f t="array" ref="X287">[1]!table_weight[Aggression]*(('F+ , F-'!X$2-[1]!tbl_gk[[#This Row],[Aggression]])/('F+ , F-'!X$2-'F+ , F-'!X$3))</f>
        <v>1.2169151201703659E-2</v>
      </c>
      <c r="Y287" s="2" cm="1">
        <f t="array" ref="Y287">[1]!table_weight[Interceptions]*(('F+ , F-'!Y$2-[1]!tbl_gk[[#This Row],[Interceptions]])/('F+ , F-'!Y$2-'F+ , F-'!Y$3))</f>
        <v>1.7313833010554024E-2</v>
      </c>
      <c r="Z287" s="2" cm="1">
        <f t="array" ref="Z287">[1]!table_weight[Positioning]*(('F+ , F-'!Z$2-[1]!tbl_gk[[#This Row],[Positioning]])/('F+ , F-'!Z$2-'F+ , F-'!Z$3))</f>
        <v>1.1831119223878444E-3</v>
      </c>
      <c r="AA287" s="2" cm="1">
        <f t="array" ref="AA287">[1]!table_weight[Vision]*(('F+ , F-'!AA$2-[1]!tbl_gk[[#This Row],[Vision]])/('F+ , F-'!AA$2-'F+ , F-'!AA$3))</f>
        <v>1.8456545989250551E-2</v>
      </c>
      <c r="AB287" s="2" cm="1">
        <f t="array" ref="AB287">[1]!table_weight[Penalties]*(('F+ , F-'!AB$2-[1]!tbl_gk[[#This Row],[Penalties]])/('F+ , F-'!AB$2-'F+ , F-'!AB$3))</f>
        <v>2.0747955403639775E-3</v>
      </c>
      <c r="AC287" s="2" cm="1">
        <f t="array" ref="AC287">[1]!table_weight[Composure]*(('F+ , F-'!AC$2-[1]!tbl_gk[[#This Row],[Composure]])/('F+ , F-'!AC$2-'F+ , F-'!AC$3))</f>
        <v>2.668673509145535E-4</v>
      </c>
      <c r="AD287" s="2" cm="1">
        <f t="array" ref="AD287">[1]!table_weight[Marking]*(('F+ , F-'!AD$2-[1]!tbl_gk[[#This Row],[Marking]])/('F+ , F-'!AD$2-'F+ , F-'!AD$3))</f>
        <v>1.5774825631838112E-2</v>
      </c>
      <c r="AE287" s="2" cm="1">
        <f t="array" ref="AE287">[1]!table_weight[StandingTackle]*(('F+ , F-'!AE$2-[1]!tbl_gk[[#This Row],[StandingTackle]])/('F+ , F-'!AE$2-'F+ , F-'!AE$3))</f>
        <v>2.9141914719869356E-2</v>
      </c>
      <c r="AF287" s="2" cm="1">
        <f t="array" ref="AF287">[1]!table_weight[SlidingTackle]*(('F+ , F-'!AF$2-[1]!tbl_gk[[#This Row],[SlidingTackle]])/('F+ , F-'!AF$2-'F+ , F-'!AF$3))</f>
        <v>4.4833714953645158E-3</v>
      </c>
      <c r="AG287" s="2" cm="1">
        <f t="array" ref="AG287">[1]!table_weight[GKDiving]*(('F+ , F-'!AG$2-[1]!tbl_gk[[#This Row],[GKDiving]])/('F+ , F-'!AG$2-'F+ , F-'!AG$3))</f>
        <v>1.8789296217422154E-2</v>
      </c>
      <c r="AH287" s="2" cm="1">
        <f t="array" ref="AH287">[1]!table_weight[GKHandling]*(('F+ , F-'!AH$2-[1]!tbl_gk[[#This Row],[GKHandling]])/('F+ , F-'!AH$2-'F+ , F-'!AH$3))</f>
        <v>1.9606222139918771E-2</v>
      </c>
      <c r="AI287" s="2" cm="1">
        <f t="array" ref="AI287">[1]!table_weight[GKKicking]*(('F+ , F-'!AI$2-[1]!tbl_gk[[#This Row],[GKKicking]])/('F+ , F-'!AI$2-'F+ , F-'!AI$3))</f>
        <v>1.9677517493154842E-2</v>
      </c>
      <c r="AJ287" s="2" cm="1">
        <f t="array" ref="AJ287">[1]!table_weight[GKPositioning]*(('F+ , F-'!AJ$2-[1]!tbl_gk[[#This Row],[GKPositioning]])/('F+ , F-'!AJ$2-'F+ , F-'!AJ$3))</f>
        <v>7.5682759589057076E-3</v>
      </c>
      <c r="AK287" s="2" cm="1">
        <f t="array" ref="AK287">[1]!table_weight[GKReflexes]*(('F+ , F-'!AK$2-[1]!tbl_gk[[#This Row],[GKReflexes]])/('F+ , F-'!AK$2-'F+ , F-'!AK$3))</f>
        <v>1.6397931244295699E-2</v>
      </c>
    </row>
    <row r="288" spans="1:37" x14ac:dyDescent="0.55000000000000004">
      <c r="A288" s="7">
        <f>[1]!tbl_gk[[#This Row],[ID]]</f>
        <v>198039</v>
      </c>
      <c r="B288" s="1" cm="1">
        <f t="array" ref="B288">[1]!table_weight[ValueEUR]*(('F+ , F-'!B$2-[1]!tbl_gk[[#This Row],[ValueEUR]])/('F+ , F-'!B$2-'F+ , F-'!B$3))</f>
        <v>2.0557071231680501E-4</v>
      </c>
      <c r="C288" s="1" cm="1">
        <f t="array" ref="C288">[1]!table_weight[WageEUR]*(('F+ , F-'!C$2-[1]!tbl_gk[[#This Row],[WageEUR]])/('F+ , F-'!C$2-'F+ , F-'!C$3))</f>
        <v>2.7384654716592714E-3</v>
      </c>
      <c r="D288" s="1" cm="1">
        <f t="array" ref="D288">[1]!table_weight[Crossing]*(('F+ , F-'!D$2-[1]!tbl_gk[[#This Row],[Crossing]])/('F+ , F-'!D$2-'F+ , F-'!D$3))</f>
        <v>3.4746129089074922E-2</v>
      </c>
      <c r="E288" s="1" cm="1">
        <f t="array" ref="E288">[1]!table_weight[Finishing]*(('F+ , F-'!E$2-[1]!tbl_gk[[#This Row],[Finishing]])/('F+ , F-'!E$2-'F+ , F-'!E$3))</f>
        <v>1.0980757529662181E-2</v>
      </c>
      <c r="F288" s="1" cm="1">
        <f t="array" ref="F288">[1]!table_weight[HeadingAccuracy]*(('F+ , F-'!F$2-[1]!tbl_gk[[#This Row],[HeadingAccuracy]])/('F+ , F-'!F$2-'F+ , F-'!F$3))</f>
        <v>1.1691929585950599E-2</v>
      </c>
      <c r="G288" s="1" cm="1">
        <f t="array" ref="G288">[1]!table_weight[ShortPassing]*(('F+ , F-'!G$2-[1]!tbl_gk[[#This Row],[ShortPassing]])/('F+ , F-'!G$2-'F+ , F-'!G$3))</f>
        <v>4.0783877022690797E-2</v>
      </c>
      <c r="H288" s="1" cm="1">
        <f t="array" ref="H288">[1]!table_weight[Volleys]*(('F+ , F-'!H$2-[1]!tbl_gk[[#This Row],[Volleys]])/('F+ , F-'!H$2-'F+ , F-'!H$3))</f>
        <v>1.6203489371833524E-3</v>
      </c>
      <c r="I288" s="1" cm="1">
        <f t="array" ref="I288">[1]!table_weight[Dribbling]*(('F+ , F-'!I$2-[1]!tbl_gk[[#This Row],[Dribbling]])/('F+ , F-'!I$2-'F+ , F-'!I$3))</f>
        <v>1.3690295101916595E-2</v>
      </c>
      <c r="J288" s="1" cm="1">
        <f t="array" ref="J288">[1]!table_weight[Curve]*(('F+ , F-'!J$2-[1]!tbl_gk[[#This Row],[Curve]])/('F+ , F-'!J$2-'F+ , F-'!J$3))</f>
        <v>9.6339113680153961E-3</v>
      </c>
      <c r="K288" s="1" cm="1">
        <f t="array" ref="K288">[1]!table_weight[FKAccuracy]*(('F+ , F-'!K$2-[1]!tbl_gk[[#This Row],[FKAccuracy]])/('F+ , F-'!K$2-'F+ , F-'!K$3))</f>
        <v>8.9747490112564478E-3</v>
      </c>
      <c r="L288" s="1" cm="1">
        <f t="array" ref="L288">[1]!table_weight[LongPassing]*(('F+ , F-'!L$2-[1]!tbl_gk[[#This Row],[LongPassing]])/('F+ , F-'!L$2-'F+ , F-'!L$3))</f>
        <v>1.7866995302501344E-2</v>
      </c>
      <c r="M288" s="1" cm="1">
        <f t="array" ref="M288">[1]!table_weight[BallControl]*(('F+ , F-'!M$2-[1]!tbl_gk[[#This Row],[BallControl]])/('F+ , F-'!M$2-'F+ , F-'!M$3))</f>
        <v>7.823025772523768E-3</v>
      </c>
      <c r="N288" s="1" cm="1">
        <f t="array" ref="N288">[1]!table_weight[Acceleration]*(('F+ , F-'!N$2-[1]!tbl_gk[[#This Row],[Acceleration]])/('F+ , F-'!N$2-'F+ , F-'!N$3))</f>
        <v>6.9901036167433111E-3</v>
      </c>
      <c r="O288" s="1" cm="1">
        <f t="array" ref="O288">[1]!table_weight[SprintSpeed]*(('F+ , F-'!O$2-[1]!tbl_gk[[#This Row],[SprintSpeed]])/('F+ , F-'!O$2-'F+ , F-'!O$3))</f>
        <v>8.4332217827806418E-3</v>
      </c>
      <c r="P288" s="1" cm="1">
        <f t="array" ref="P288">[1]!table_weight[Agility]*(('F+ , F-'!P$2-[1]!tbl_gk[[#This Row],[Agility]])/('F+ , F-'!P$2-'F+ , F-'!P$3))</f>
        <v>3.8613652851559629E-3</v>
      </c>
      <c r="Q288" s="1" cm="1">
        <f t="array" ref="Q288">[1]!table_weight[Reactions]*(('F+ , F-'!Q$2-[1]!tbl_gk[[#This Row],[Reactions]])/('F+ , F-'!Q$2-'F+ , F-'!Q$3))</f>
        <v>1.5984902002237835E-3</v>
      </c>
      <c r="R288" s="1" cm="1">
        <f t="array" ref="R288">[1]!table_weight[Balance]*(('F+ , F-'!R$2-[1]!tbl_gk[[#This Row],[Balance]])/('F+ , F-'!R$2-'F+ , F-'!R$3))</f>
        <v>9.9340009809825627E-4</v>
      </c>
      <c r="S288" s="1" cm="1">
        <f t="array" ref="S288">[1]!table_weight[ShotPower]*(('F+ , F-'!S$2-[1]!tbl_gk[[#This Row],[ShotPower]])/('F+ , F-'!S$2-'F+ , F-'!S$3))</f>
        <v>5.7135648934827617E-3</v>
      </c>
      <c r="T288" s="1" cm="1">
        <f t="array" ref="T288">[1]!table_weight[Jumping]*(('F+ , F-'!T$2-[1]!tbl_gk[[#This Row],[Jumping]])/('F+ , F-'!T$2-'F+ , F-'!T$3))</f>
        <v>1.2880653993738752E-3</v>
      </c>
      <c r="U288" s="1" cm="1">
        <f t="array" ref="U288">[1]!table_weight[Stamina]*(('F+ , F-'!U$2-[1]!tbl_gk[[#This Row],[Stamina]])/('F+ , F-'!U$2-'F+ , F-'!U$3))</f>
        <v>1.7174205324984999E-2</v>
      </c>
      <c r="V288" s="1" cm="1">
        <f t="array" ref="V288">[1]!table_weight[Strength]*(('F+ , F-'!V$2-[1]!tbl_gk[[#This Row],[Strength]])/('F+ , F-'!V$2-'F+ , F-'!V$3))</f>
        <v>1.6859344894026941E-2</v>
      </c>
      <c r="W288" s="1" cm="1">
        <f t="array" ref="W288">[1]!table_weight[LongShots]*(('F+ , F-'!W$2-[1]!tbl_gk[[#This Row],[LongShots]])/('F+ , F-'!W$2-'F+ , F-'!W$3))</f>
        <v>8.570347340224143E-3</v>
      </c>
      <c r="X288" s="1" cm="1">
        <f t="array" ref="X288">[1]!table_weight[Aggression]*(('F+ , F-'!X$2-[1]!tbl_gk[[#This Row],[Aggression]])/('F+ , F-'!X$2-'F+ , F-'!X$3))</f>
        <v>1.1560693641618476E-2</v>
      </c>
      <c r="Y288" s="1" cm="1">
        <f t="array" ref="Y288">[1]!table_weight[Interceptions]*(('F+ , F-'!Y$2-[1]!tbl_gk[[#This Row],[Interceptions]])/('F+ , F-'!Y$2-'F+ , F-'!Y$3))</f>
        <v>1.6621279690131864E-2</v>
      </c>
      <c r="Z288" s="1" cm="1">
        <f t="array" ref="Z288">[1]!table_weight[Positioning]*(('F+ , F-'!Z$2-[1]!tbl_gk[[#This Row],[Positioning]])/('F+ , F-'!Z$2-'F+ , F-'!Z$3))</f>
        <v>1.3310009126863251E-3</v>
      </c>
      <c r="AA288" s="1" cm="1">
        <f t="array" ref="AA288">[1]!table_weight[Vision]*(('F+ , F-'!AA$2-[1]!tbl_gk[[#This Row],[Vision]])/('F+ , F-'!AA$2-'F+ , F-'!AA$3))</f>
        <v>1.9876280296115975E-2</v>
      </c>
      <c r="AB288" s="1" cm="1">
        <f t="array" ref="AB288">[1]!table_weight[Penalties]*(('F+ , F-'!AB$2-[1]!tbl_gk[[#This Row],[Penalties]])/('F+ , F-'!AB$2-'F+ , F-'!AB$3))</f>
        <v>2.153089711698467E-3</v>
      </c>
      <c r="AC288" s="1" cm="1">
        <f t="array" ref="AC288">[1]!table_weight[Composure]*(('F+ , F-'!AC$2-[1]!tbl_gk[[#This Row],[Composure]])/('F+ , F-'!AC$2-'F+ , F-'!AC$3))</f>
        <v>1.067469403658214E-3</v>
      </c>
      <c r="AD288" s="1" cm="1">
        <f t="array" ref="AD288">[1]!table_weight[Marking]*(('F+ , F-'!AD$2-[1]!tbl_gk[[#This Row],[Marking]])/('F+ , F-'!AD$2-'F+ , F-'!AD$3))</f>
        <v>2.8394686137308601E-2</v>
      </c>
      <c r="AE288" s="1" cm="1">
        <f t="array" ref="AE288">[1]!table_weight[StandingTackle]*(('F+ , F-'!AE$2-[1]!tbl_gk[[#This Row],[StandingTackle]])/('F+ , F-'!AE$2-'F+ , F-'!AE$3))</f>
        <v>3.1383600467551613E-2</v>
      </c>
      <c r="AF288" s="1" cm="1">
        <f t="array" ref="AF288">[1]!table_weight[SlidingTackle]*(('F+ , F-'!AF$2-[1]!tbl_gk[[#This Row],[SlidingTackle]])/('F+ , F-'!AF$2-'F+ , F-'!AF$3))</f>
        <v>4.4833714953645158E-3</v>
      </c>
      <c r="AG288" s="1" cm="1">
        <f t="array" ref="AG288">[1]!table_weight[GKDiving]*(('F+ , F-'!AG$2-[1]!tbl_gk[[#This Row],[GKDiving]])/('F+ , F-'!AG$2-'F+ , F-'!AG$3))</f>
        <v>3.7578592434844307E-2</v>
      </c>
      <c r="AH288" s="1" cm="1">
        <f t="array" ref="AH288">[1]!table_weight[GKHandling]*(('F+ , F-'!AH$2-[1]!tbl_gk[[#This Row],[GKHandling]])/('F+ , F-'!AH$2-'F+ , F-'!AH$3))</f>
        <v>4.4559595772542655E-2</v>
      </c>
      <c r="AI288" s="1" cm="1">
        <f t="array" ref="AI288">[1]!table_weight[GKKicking]*(('F+ , F-'!AI$2-[1]!tbl_gk[[#This Row],[GKKicking]])/('F+ , F-'!AI$2-'F+ , F-'!AI$3))</f>
        <v>2.5938545786431375E-2</v>
      </c>
      <c r="AJ288" s="1" cm="1">
        <f t="array" ref="AJ288">[1]!table_weight[GKPositioning]*(('F+ , F-'!AJ$2-[1]!tbl_gk[[#This Row],[GKPositioning]])/('F+ , F-'!AJ$2-'F+ , F-'!AJ$3))</f>
        <v>1.5136551917811415E-2</v>
      </c>
      <c r="AK288" s="1" cm="1">
        <f t="array" ref="AK288">[1]!table_weight[GKReflexes]*(('F+ , F-'!AK$2-[1]!tbl_gk[[#This Row],[GKReflexes]])/('F+ , F-'!AK$2-'F+ , F-'!AK$3))</f>
        <v>3.6439847209545996E-2</v>
      </c>
    </row>
    <row r="289" spans="1:37" x14ac:dyDescent="0.55000000000000004">
      <c r="A289" s="8">
        <f>[1]!tbl_gk[[#This Row],[ID]]</f>
        <v>198285</v>
      </c>
      <c r="B289" s="2" cm="1">
        <f t="array" ref="B289">[1]!table_weight[ValueEUR]*(('F+ , F-'!B$2-[1]!tbl_gk[[#This Row],[ValueEUR]])/('F+ , F-'!B$2-'F+ , F-'!B$3))</f>
        <v>5.8368501049711459E-4</v>
      </c>
      <c r="C289" s="2" cm="1">
        <f t="array" ref="C289">[1]!table_weight[WageEUR]*(('F+ , F-'!C$2-[1]!tbl_gk[[#This Row],[WageEUR]])/('F+ , F-'!C$2-'F+ , F-'!C$3))</f>
        <v>1.7995630242332353E-3</v>
      </c>
      <c r="D289" s="2" cm="1">
        <f t="array" ref="D289">[1]!table_weight[Crossing]*(('F+ , F-'!D$2-[1]!tbl_gk[[#This Row],[Crossing]])/('F+ , F-'!D$2-'F+ , F-'!D$3))</f>
        <v>2.9141914719869291E-2</v>
      </c>
      <c r="E289" s="2" cm="1">
        <f t="array" ref="E289">[1]!table_weight[Finishing]*(('F+ , F-'!E$2-[1]!tbl_gk[[#This Row],[Finishing]])/('F+ , F-'!E$2-'F+ , F-'!E$3))</f>
        <v>1.59720109522359E-2</v>
      </c>
      <c r="F289" s="2" cm="1">
        <f t="array" ref="F289">[1]!table_weight[HeadingAccuracy]*(('F+ , F-'!F$2-[1]!tbl_gk[[#This Row],[HeadingAccuracy]])/('F+ , F-'!F$2-'F+ , F-'!F$3))</f>
        <v>1.00216539308148E-2</v>
      </c>
      <c r="G289" s="2" cm="1">
        <f t="array" ref="G289">[1]!table_weight[ShortPassing]*(('F+ , F-'!G$2-[1]!tbl_gk[[#This Row],[ShortPassing]])/('F+ , F-'!G$2-'F+ , F-'!G$3))</f>
        <v>3.3752174087744106E-2</v>
      </c>
      <c r="H289" s="2" cm="1">
        <f t="array" ref="H289">[1]!table_weight[Volleys]*(('F+ , F-'!H$2-[1]!tbl_gk[[#This Row],[Volleys]])/('F+ , F-'!H$2-'F+ , F-'!H$3))</f>
        <v>1.851827356780974E-3</v>
      </c>
      <c r="I289" s="2" cm="1">
        <f t="array" ref="I289">[1]!table_weight[Dribbling]*(('F+ , F-'!I$2-[1]!tbl_gk[[#This Row],[Dribbling]])/('F+ , F-'!I$2-'F+ , F-'!I$3))</f>
        <v>1.8579686209743949E-2</v>
      </c>
      <c r="J289" s="2" cm="1">
        <f t="array" ref="J289">[1]!table_weight[Curve]*(('F+ , F-'!J$2-[1]!tbl_gk[[#This Row],[Curve]])/('F+ , F-'!J$2-'F+ , F-'!J$3))</f>
        <v>9.8029273569279467E-3</v>
      </c>
      <c r="K289" s="2" cm="1">
        <f t="array" ref="K289">[1]!table_weight[FKAccuracy]*(('F+ , F-'!K$2-[1]!tbl_gk[[#This Row],[FKAccuracy]])/('F+ , F-'!K$2-'F+ , F-'!K$3))</f>
        <v>8.9747490112564478E-3</v>
      </c>
      <c r="L289" s="2" cm="1">
        <f t="array" ref="L289">[1]!table_weight[LongPassing]*(('F+ , F-'!L$2-[1]!tbl_gk[[#This Row],[LongPassing]])/('F+ , F-'!L$2-'F+ , F-'!L$3))</f>
        <v>1.4618450702046556E-2</v>
      </c>
      <c r="M289" s="2" cm="1">
        <f t="array" ref="M289">[1]!table_weight[BallControl]*(('F+ , F-'!M$2-[1]!tbl_gk[[#This Row],[BallControl]])/('F+ , F-'!M$2-'F+ , F-'!M$3))</f>
        <v>7.823025772523768E-3</v>
      </c>
      <c r="N289" s="2" cm="1">
        <f t="array" ref="N289">[1]!table_weight[Acceleration]*(('F+ , F-'!N$2-[1]!tbl_gk[[#This Row],[Acceleration]])/('F+ , F-'!N$2-'F+ , F-'!N$3))</f>
        <v>5.637180336083316E-3</v>
      </c>
      <c r="O289" s="2" cm="1">
        <f t="array" ref="O289">[1]!table_weight[SprintSpeed]*(('F+ , F-'!O$2-[1]!tbl_gk[[#This Row],[SprintSpeed]])/('F+ , F-'!O$2-'F+ , F-'!O$3))</f>
        <v>6.4654700334651587E-3</v>
      </c>
      <c r="P289" s="2" cm="1">
        <f t="array" ref="P289">[1]!table_weight[Agility]*(('F+ , F-'!P$2-[1]!tbl_gk[[#This Row],[Agility]])/('F+ , F-'!P$2-'F+ , F-'!P$3))</f>
        <v>3.2763099389202109E-3</v>
      </c>
      <c r="Q289" s="2" cm="1">
        <f t="array" ref="Q289">[1]!table_weight[Reactions]*(('F+ , F-'!Q$2-[1]!tbl_gk[[#This Row],[Reactions]])/('F+ , F-'!Q$2-'F+ , F-'!Q$3))</f>
        <v>1.3922334001949081E-3</v>
      </c>
      <c r="R289" s="2" cm="1">
        <f t="array" ref="R289">[1]!table_weight[Balance]*(('F+ , F-'!R$2-[1]!tbl_gk[[#This Row],[Balance]])/('F+ , F-'!R$2-'F+ , F-'!R$3))</f>
        <v>1.8005376778030898E-3</v>
      </c>
      <c r="S289" s="2" cm="1">
        <f t="array" ref="S289">[1]!table_weight[ShotPower]*(('F+ , F-'!S$2-[1]!tbl_gk[[#This Row],[ShotPower]])/('F+ , F-'!S$2-'F+ , F-'!S$3))</f>
        <v>4.6747349128495319E-3</v>
      </c>
      <c r="T289" s="2" cm="1">
        <f t="array" ref="T289">[1]!table_weight[Jumping]*(('F+ , F-'!T$2-[1]!tbl_gk[[#This Row],[Jumping]])/('F+ , F-'!T$2-'F+ , F-'!T$3))</f>
        <v>1.459807452623725E-3</v>
      </c>
      <c r="U289" s="2" cm="1">
        <f t="array" ref="U289">[1]!table_weight[Stamina]*(('F+ , F-'!U$2-[1]!tbl_gk[[#This Row],[Stamina]])/('F+ , F-'!U$2-'F+ , F-'!U$3))</f>
        <v>1.3739364259988E-2</v>
      </c>
      <c r="V289" s="2" cm="1">
        <f t="array" ref="V289">[1]!table_weight[Strength]*(('F+ , F-'!V$2-[1]!tbl_gk[[#This Row],[Strength]])/('F+ , F-'!V$2-'F+ , F-'!V$3))</f>
        <v>2.662001825372675E-2</v>
      </c>
      <c r="W289" s="2" cm="1">
        <f t="array" ref="W289">[1]!table_weight[LongShots]*(('F+ , F-'!W$2-[1]!tbl_gk[[#This Row],[LongShots]])/('F+ , F-'!W$2-'F+ , F-'!W$3))</f>
        <v>8.0509323499075268E-3</v>
      </c>
      <c r="X289" s="2" cm="1">
        <f t="array" ref="X289">[1]!table_weight[Aggression]*(('F+ , F-'!X$2-[1]!tbl_gk[[#This Row],[Aggression]])/('F+ , F-'!X$2-'F+ , F-'!X$3))</f>
        <v>1.1560693641618476E-2</v>
      </c>
      <c r="Y289" s="2" cm="1">
        <f t="array" ref="Y289">[1]!table_weight[Interceptions]*(('F+ , F-'!Y$2-[1]!tbl_gk[[#This Row],[Interceptions]])/('F+ , F-'!Y$2-'F+ , F-'!Y$3))</f>
        <v>2.4239366214775633E-2</v>
      </c>
      <c r="Z289" s="2" cm="1">
        <f t="array" ref="Z289">[1]!table_weight[Positioning]*(('F+ , F-'!Z$2-[1]!tbl_gk[[#This Row],[Positioning]])/('F+ , F-'!Z$2-'F+ , F-'!Z$3))</f>
        <v>2.2183348544772088E-3</v>
      </c>
      <c r="AA289" s="2" cm="1">
        <f t="array" ref="AA289">[1]!table_weight[Vision]*(('F+ , F-'!AA$2-[1]!tbl_gk[[#This Row],[Vision]])/('F+ , F-'!AA$2-'F+ , F-'!AA$3))</f>
        <v>1.4197343068654267E-2</v>
      </c>
      <c r="AB289" s="2" cm="1">
        <f t="array" ref="AB289">[1]!table_weight[Penalties]*(('F+ , F-'!AB$2-[1]!tbl_gk[[#This Row],[Penalties]])/('F+ , F-'!AB$2-'F+ , F-'!AB$3))</f>
        <v>1.9965013690294879E-3</v>
      </c>
      <c r="AC289" s="2" cm="1">
        <f t="array" ref="AC289">[1]!table_weight[Composure]*(('F+ , F-'!AC$2-[1]!tbl_gk[[#This Row],[Composure]])/('F+ , F-'!AC$2-'F+ , F-'!AC$3))</f>
        <v>1.3877102247556784E-3</v>
      </c>
      <c r="AD289" s="2" cm="1">
        <f t="array" ref="AD289">[1]!table_weight[Marking]*(('F+ , F-'!AD$2-[1]!tbl_gk[[#This Row],[Marking]])/('F+ , F-'!AD$2-'F+ , F-'!AD$3))</f>
        <v>2.8394686137308601E-2</v>
      </c>
      <c r="AE289" s="2" cm="1">
        <f t="array" ref="AE289">[1]!table_weight[StandingTackle]*(('F+ , F-'!AE$2-[1]!tbl_gk[[#This Row],[StandingTackle]])/('F+ , F-'!AE$2-'F+ , F-'!AE$3))</f>
        <v>3.1383600467551613E-2</v>
      </c>
      <c r="AF289" s="2" cm="1">
        <f t="array" ref="AF289">[1]!table_weight[SlidingTackle]*(('F+ , F-'!AF$2-[1]!tbl_gk[[#This Row],[SlidingTackle]])/('F+ , F-'!AF$2-'F+ , F-'!AF$3))</f>
        <v>8.9667429907290316E-3</v>
      </c>
      <c r="AG289" s="2" cm="1">
        <f t="array" ref="AG289">[1]!table_weight[GKDiving]*(('F+ , F-'!AG$2-[1]!tbl_gk[[#This Row],[GKDiving]])/('F+ , F-'!AG$2-'F+ , F-'!AG$3))</f>
        <v>2.9038003245106969E-2</v>
      </c>
      <c r="AH289" s="2" cm="1">
        <f t="array" ref="AH289">[1]!table_weight[GKHandling]*(('F+ , F-'!AH$2-[1]!tbl_gk[[#This Row],[GKHandling]])/('F+ , F-'!AH$2-'F+ , F-'!AH$3))</f>
        <v>3.386529278713242E-2</v>
      </c>
      <c r="AI289" s="2" cm="1">
        <f t="array" ref="AI289">[1]!table_weight[GKKicking]*(('F+ , F-'!AI$2-[1]!tbl_gk[[#This Row],[GKKicking]])/('F+ , F-'!AI$2-'F+ , F-'!AI$3))</f>
        <v>2.1466382719805277E-2</v>
      </c>
      <c r="AJ289" s="2" cm="1">
        <f t="array" ref="AJ289">[1]!table_weight[GKPositioning]*(('F+ , F-'!AJ$2-[1]!tbl_gk[[#This Row],[GKPositioning]])/('F+ , F-'!AJ$2-'F+ , F-'!AJ$3))</f>
        <v>1.1352413938358561E-2</v>
      </c>
      <c r="AK289" s="2" cm="1">
        <f t="array" ref="AK289">[1]!table_weight[GKReflexes]*(('F+ , F-'!AK$2-[1]!tbl_gk[[#This Row],[GKReflexes]])/('F+ , F-'!AK$2-'F+ , F-'!AK$3))</f>
        <v>2.9151877767636801E-2</v>
      </c>
    </row>
    <row r="290" spans="1:37" x14ac:dyDescent="0.55000000000000004">
      <c r="A290" s="7">
        <f>[1]!tbl_gk[[#This Row],[ID]]</f>
        <v>198350</v>
      </c>
      <c r="B290" s="1" cm="1">
        <f t="array" ref="B290">[1]!table_weight[ValueEUR]*(('F+ , F-'!B$2-[1]!tbl_gk[[#This Row],[ValueEUR]])/('F+ , F-'!B$2-'F+ , F-'!B$3))</f>
        <v>7.9975032374300572E-4</v>
      </c>
      <c r="C290" s="1" cm="1">
        <f t="array" ref="C290">[1]!table_weight[WageEUR]*(('F+ , F-'!C$2-[1]!tbl_gk[[#This Row],[WageEUR]])/('F+ , F-'!C$2-'F+ , F-'!C$3))</f>
        <v>3.3644004366099622E-3</v>
      </c>
      <c r="D290" s="1" cm="1">
        <f t="array" ref="D290">[1]!table_weight[Crossing]*(('F+ , F-'!D$2-[1]!tbl_gk[[#This Row],[Crossing]])/('F+ , F-'!D$2-'F+ , F-'!D$3))</f>
        <v>2.9141914719869291E-2</v>
      </c>
      <c r="E290" s="1" cm="1">
        <f t="array" ref="E290">[1]!table_weight[Finishing]*(('F+ , F-'!E$2-[1]!tbl_gk[[#This Row],[Finishing]])/('F+ , F-'!E$2-'F+ , F-'!E$3))</f>
        <v>1.59720109522359E-2</v>
      </c>
      <c r="F290" s="1" cm="1">
        <f t="array" ref="F290">[1]!table_weight[HeadingAccuracy]*(('F+ , F-'!F$2-[1]!tbl_gk[[#This Row],[HeadingAccuracy]])/('F+ , F-'!F$2-'F+ , F-'!F$3))</f>
        <v>1.1691929585950599E-2</v>
      </c>
      <c r="G290" s="1" cm="1">
        <f t="array" ref="G290">[1]!table_weight[ShortPassing]*(('F+ , F-'!G$2-[1]!tbl_gk[[#This Row],[ShortPassing]])/('F+ , F-'!G$2-'F+ , F-'!G$3))</f>
        <v>2.8126811739786758E-2</v>
      </c>
      <c r="H290" s="1" cm="1">
        <f t="array" ref="H290">[1]!table_weight[Volleys]*(('F+ , F-'!H$2-[1]!tbl_gk[[#This Row],[Volleys]])/('F+ , F-'!H$2-'F+ , F-'!H$3))</f>
        <v>1.5046097273845413E-3</v>
      </c>
      <c r="I290" s="1" cm="1">
        <f t="array" ref="I290">[1]!table_weight[Dribbling]*(('F+ , F-'!I$2-[1]!tbl_gk[[#This Row],[Dribbling]])/('F+ , F-'!I$2-'F+ , F-'!I$3))</f>
        <v>1.3690295101916595E-2</v>
      </c>
      <c r="J290" s="1" cm="1">
        <f t="array" ref="J290">[1]!table_weight[Curve]*(('F+ , F-'!J$2-[1]!tbl_gk[[#This Row],[Curve]])/('F+ , F-'!J$2-'F+ , F-'!J$3))</f>
        <v>9.6339113680153961E-3</v>
      </c>
      <c r="K290" s="1" cm="1">
        <f t="array" ref="K290">[1]!table_weight[FKAccuracy]*(('F+ , F-'!K$2-[1]!tbl_gk[[#This Row],[FKAccuracy]])/('F+ , F-'!K$2-'F+ , F-'!K$3))</f>
        <v>9.4310921813203358E-3</v>
      </c>
      <c r="L290" s="1" cm="1">
        <f t="array" ref="L290">[1]!table_weight[LongPassing]*(('F+ , F-'!L$2-[1]!tbl_gk[[#This Row],[LongPassing]])/('F+ , F-'!L$2-'F+ , F-'!L$3))</f>
        <v>2.2739812203183531E-2</v>
      </c>
      <c r="M290" s="1" cm="1">
        <f t="array" ref="M290">[1]!table_weight[BallControl]*(('F+ , F-'!M$2-[1]!tbl_gk[[#This Row],[BallControl]])/('F+ , F-'!M$2-'F+ , F-'!M$3))</f>
        <v>7.3884132296057822E-3</v>
      </c>
      <c r="N290" s="1" cm="1">
        <f t="array" ref="N290">[1]!table_weight[Acceleration]*(('F+ , F-'!N$2-[1]!tbl_gk[[#This Row],[Acceleration]])/('F+ , F-'!N$2-'F+ , F-'!N$3))</f>
        <v>3.8332826285366545E-3</v>
      </c>
      <c r="O290" s="1" cm="1">
        <f t="array" ref="O290">[1]!table_weight[SprintSpeed]*(('F+ , F-'!O$2-[1]!tbl_gk[[#This Row],[SprintSpeed]])/('F+ , F-'!O$2-'F+ , F-'!O$3))</f>
        <v>6.1843626407058041E-3</v>
      </c>
      <c r="P290" s="1" cm="1">
        <f t="array" ref="P290">[1]!table_weight[Agility]*(('F+ , F-'!P$2-[1]!tbl_gk[[#This Row],[Agility]])/('F+ , F-'!P$2-'F+ , F-'!P$3))</f>
        <v>2.2232103156958572E-3</v>
      </c>
      <c r="Q290" s="1" cm="1">
        <f t="array" ref="Q290">[1]!table_weight[Reactions]*(('F+ , F-'!Q$2-[1]!tbl_gk[[#This Row],[Reactions]])/('F+ , F-'!Q$2-'F+ , F-'!Q$3))</f>
        <v>8.7659140012271992E-4</v>
      </c>
      <c r="R290" s="1" cm="1">
        <f t="array" ref="R290">[1]!table_weight[Balance]*(('F+ , F-'!R$2-[1]!tbl_gk[[#This Row],[Balance]])/('F+ , F-'!R$2-'F+ , F-'!R$3))</f>
        <v>1.7384501716719487E-3</v>
      </c>
      <c r="S290" s="1" cm="1">
        <f t="array" ref="S290">[1]!table_weight[ShotPower]*(('F+ , F-'!S$2-[1]!tbl_gk[[#This Row],[ShotPower]])/('F+ , F-'!S$2-'F+ , F-'!S$3))</f>
        <v>4.6747349128495319E-3</v>
      </c>
      <c r="T290" s="1" cm="1">
        <f t="array" ref="T290">[1]!table_weight[Jumping]*(('F+ , F-'!T$2-[1]!tbl_gk[[#This Row],[Jumping]])/('F+ , F-'!T$2-'F+ , F-'!T$3))</f>
        <v>7.7283923962432515E-4</v>
      </c>
      <c r="U290" s="1" cm="1">
        <f t="array" ref="U290">[1]!table_weight[Stamina]*(('F+ , F-'!U$2-[1]!tbl_gk[[#This Row],[Stamina]])/('F+ , F-'!U$2-'F+ , F-'!U$3))</f>
        <v>1.2021943727489499E-2</v>
      </c>
      <c r="V290" s="1" cm="1">
        <f t="array" ref="V290">[1]!table_weight[Strength]*(('F+ , F-'!V$2-[1]!tbl_gk[[#This Row],[Strength]])/('F+ , F-'!V$2-'F+ , F-'!V$3))</f>
        <v>1.5972010952236049E-2</v>
      </c>
      <c r="W290" s="1" cm="1">
        <f t="array" ref="W290">[1]!table_weight[LongShots]*(('F+ , F-'!W$2-[1]!tbl_gk[[#This Row],[LongShots]])/('F+ , F-'!W$2-'F+ , F-'!W$3))</f>
        <v>8.3106398450658349E-3</v>
      </c>
      <c r="X290" s="1" cm="1">
        <f t="array" ref="X290">[1]!table_weight[Aggression]*(('F+ , F-'!X$2-[1]!tbl_gk[[#This Row],[Aggression]])/('F+ , F-'!X$2-'F+ , F-'!X$3))</f>
        <v>1.2777608761788841E-2</v>
      </c>
      <c r="Y290" s="1" cm="1">
        <f t="array" ref="Y290">[1]!table_weight[Interceptions]*(('F+ , F-'!Y$2-[1]!tbl_gk[[#This Row],[Interceptions]])/('F+ , F-'!Y$2-'F+ , F-'!Y$3))</f>
        <v>1.5236173049287543E-2</v>
      </c>
      <c r="Z290" s="1" cm="1">
        <f t="array" ref="Z290">[1]!table_weight[Positioning]*(('F+ , F-'!Z$2-[1]!tbl_gk[[#This Row],[Positioning]])/('F+ , F-'!Z$2-'F+ , F-'!Z$3))</f>
        <v>1.1831119223878444E-3</v>
      </c>
      <c r="AA290" s="1" cm="1">
        <f t="array" ref="AA290">[1]!table_weight[Vision]*(('F+ , F-'!AA$2-[1]!tbl_gk[[#This Row],[Vision]])/('F+ , F-'!AA$2-'F+ , F-'!AA$3))</f>
        <v>1.4197343068654267E-2</v>
      </c>
      <c r="AB290" s="1" cm="1">
        <f t="array" ref="AB290">[1]!table_weight[Penalties]*(('F+ , F-'!AB$2-[1]!tbl_gk[[#This Row],[Penalties]])/('F+ , F-'!AB$2-'F+ , F-'!AB$3))</f>
        <v>2.0356484546967322E-3</v>
      </c>
      <c r="AC290" s="1" cm="1">
        <f t="array" ref="AC290">[1]!table_weight[Composure]*(('F+ , F-'!AC$2-[1]!tbl_gk[[#This Row],[Composure]])/('F+ , F-'!AC$2-'F+ , F-'!AC$3))</f>
        <v>8.0060205274366054E-4</v>
      </c>
      <c r="AD290" s="1" cm="1">
        <f t="array" ref="AD290">[1]!table_weight[Marking]*(('F+ , F-'!AD$2-[1]!tbl_gk[[#This Row],[Marking]])/('F+ , F-'!AD$2-'F+ , F-'!AD$3))</f>
        <v>0</v>
      </c>
      <c r="AE290" s="1" cm="1">
        <f t="array" ref="AE290">[1]!table_weight[StandingTackle]*(('F+ , F-'!AE$2-[1]!tbl_gk[[#This Row],[StandingTackle]])/('F+ , F-'!AE$2-'F+ , F-'!AE$3))</f>
        <v>3.1383600467551613E-2</v>
      </c>
      <c r="AF290" s="1" cm="1">
        <f t="array" ref="AF290">[1]!table_weight[SlidingTackle]*(('F+ , F-'!AF$2-[1]!tbl_gk[[#This Row],[SlidingTackle]])/('F+ , F-'!AF$2-'F+ , F-'!AF$3))</f>
        <v>8.9667429907290316E-3</v>
      </c>
      <c r="AG290" s="1" cm="1">
        <f t="array" ref="AG290">[1]!table_weight[GKDiving]*(('F+ , F-'!AG$2-[1]!tbl_gk[[#This Row],[GKDiving]])/('F+ , F-'!AG$2-'F+ , F-'!AG$3))</f>
        <v>2.2205531893317091E-2</v>
      </c>
      <c r="AH290" s="1" cm="1">
        <f t="array" ref="AH290">[1]!table_weight[GKHandling]*(('F+ , F-'!AH$2-[1]!tbl_gk[[#This Row],[GKHandling]])/('F+ , F-'!AH$2-'F+ , F-'!AH$3))</f>
        <v>4.2777211941640955E-2</v>
      </c>
      <c r="AI290" s="1" cm="1">
        <f t="array" ref="AI290">[1]!table_weight[GKKicking]*(('F+ , F-'!AI$2-[1]!tbl_gk[[#This Row],[GKKicking]])/('F+ , F-'!AI$2-'F+ , F-'!AI$3))</f>
        <v>2.1466382719805277E-2</v>
      </c>
      <c r="AJ290" s="1" cm="1">
        <f t="array" ref="AJ290">[1]!table_weight[GKPositioning]*(('F+ , F-'!AJ$2-[1]!tbl_gk[[#This Row],[GKPositioning]])/('F+ , F-'!AJ$2-'F+ , F-'!AJ$3))</f>
        <v>1.1983103601600703E-2</v>
      </c>
      <c r="AK290" s="1" cm="1">
        <f t="array" ref="AK290">[1]!table_weight[GKReflexes]*(('F+ , F-'!AK$2-[1]!tbl_gk[[#This Row],[GKReflexes]])/('F+ , F-'!AK$2-'F+ , F-'!AK$3))</f>
        <v>3.0973870128114096E-2</v>
      </c>
    </row>
    <row r="291" spans="1:37" x14ac:dyDescent="0.55000000000000004">
      <c r="A291" s="8">
        <f>[1]!tbl_gk[[#This Row],[ID]]</f>
        <v>198355</v>
      </c>
      <c r="B291" s="2" cm="1">
        <f t="array" ref="B291">[1]!table_weight[ValueEUR]*(('F+ , F-'!B$2-[1]!tbl_gk[[#This Row],[ValueEUR]])/('F+ , F-'!B$2-'F+ , F-'!B$3))</f>
        <v>6.2041611374891601E-5</v>
      </c>
      <c r="C291" s="2" cm="1">
        <f t="array" ref="C291">[1]!table_weight[WageEUR]*(('F+ , F-'!C$2-[1]!tbl_gk[[#This Row],[WageEUR]])/('F+ , F-'!C$2-'F+ , F-'!C$3))</f>
        <v>3.9120935309418161E-4</v>
      </c>
      <c r="D291" s="2" cm="1">
        <f t="array" ref="D291">[1]!table_weight[Crossing]*(('F+ , F-'!D$2-[1]!tbl_gk[[#This Row],[Crossing]])/('F+ , F-'!D$2-'F+ , F-'!D$3))</f>
        <v>3.5866971962916043E-2</v>
      </c>
      <c r="E291" s="2" cm="1">
        <f t="array" ref="E291">[1]!table_weight[Finishing]*(('F+ , F-'!E$2-[1]!tbl_gk[[#This Row],[Finishing]])/('F+ , F-'!E$2-'F+ , F-'!E$3))</f>
        <v>1.59720109522359E-2</v>
      </c>
      <c r="F291" s="2" cm="1">
        <f t="array" ref="F291">[1]!table_weight[HeadingAccuracy]*(('F+ , F-'!F$2-[1]!tbl_gk[[#This Row],[HeadingAccuracy]])/('F+ , F-'!F$2-'F+ , F-'!F$3))</f>
        <v>1.210949849973455E-2</v>
      </c>
      <c r="G291" s="2" cm="1">
        <f t="array" ref="G291">[1]!table_weight[ShortPassing]*(('F+ , F-'!G$2-[1]!tbl_gk[[#This Row],[ShortPassing]])/('F+ , F-'!G$2-'F+ , F-'!G$3))</f>
        <v>1.6876087043872053E-2</v>
      </c>
      <c r="H291" s="2" cm="1">
        <f t="array" ref="H291">[1]!table_weight[Volleys]*(('F+ , F-'!H$2-[1]!tbl_gk[[#This Row],[Volleys]])/('F+ , F-'!H$2-'F+ , F-'!H$3))</f>
        <v>1.7360881469821632E-3</v>
      </c>
      <c r="I291" s="2" cm="1">
        <f t="array" ref="I291">[1]!table_weight[Dribbling]*(('F+ , F-'!I$2-[1]!tbl_gk[[#This Row],[Dribbling]])/('F+ , F-'!I$2-'F+ , F-'!I$3))</f>
        <v>1.8579686209743949E-2</v>
      </c>
      <c r="J291" s="2" cm="1">
        <f t="array" ref="J291">[1]!table_weight[Curve]*(('F+ , F-'!J$2-[1]!tbl_gk[[#This Row],[Curve]])/('F+ , F-'!J$2-'F+ , F-'!J$3))</f>
        <v>9.8029273569279467E-3</v>
      </c>
      <c r="K291" s="2" cm="1">
        <f t="array" ref="K291">[1]!table_weight[FKAccuracy]*(('F+ , F-'!K$2-[1]!tbl_gk[[#This Row],[FKAccuracy]])/('F+ , F-'!K$2-'F+ , F-'!K$3))</f>
        <v>8.8226346212351529E-3</v>
      </c>
      <c r="L291" s="2" cm="1">
        <f t="array" ref="L291">[1]!table_weight[LongPassing]*(('F+ , F-'!L$2-[1]!tbl_gk[[#This Row],[LongPassing]])/('F+ , F-'!L$2-'F+ , F-'!L$3))</f>
        <v>3.7899687005305887E-3</v>
      </c>
      <c r="M291" s="2" cm="1">
        <f t="array" ref="M291">[1]!table_weight[BallControl]*(('F+ , F-'!M$2-[1]!tbl_gk[[#This Row],[BallControl]])/('F+ , F-'!M$2-'F+ , F-'!M$3))</f>
        <v>1.3038376287539614E-2</v>
      </c>
      <c r="N291" s="2" cm="1">
        <f t="array" ref="N291">[1]!table_weight[Acceleration]*(('F+ , F-'!N$2-[1]!tbl_gk[[#This Row],[Acceleration]])/('F+ , F-'!N$2-'F+ , F-'!N$3))</f>
        <v>3.8332826285366545E-3</v>
      </c>
      <c r="O291" s="2" cm="1">
        <f t="array" ref="O291">[1]!table_weight[SprintSpeed]*(('F+ , F-'!O$2-[1]!tbl_gk[[#This Row],[SprintSpeed]])/('F+ , F-'!O$2-'F+ , F-'!O$3))</f>
        <v>5.3410404624277394E-3</v>
      </c>
      <c r="P291" s="2" cm="1">
        <f t="array" ref="P291">[1]!table_weight[Agility]*(('F+ , F-'!P$2-[1]!tbl_gk[[#This Row],[Agility]])/('F+ , F-'!P$2-'F+ , F-'!P$3))</f>
        <v>3.3933210081673617E-3</v>
      </c>
      <c r="Q291" s="2" cm="1">
        <f t="array" ref="Q291">[1]!table_weight[Reactions]*(('F+ , F-'!Q$2-[1]!tbl_gk[[#This Row],[Reactions]])/('F+ , F-'!Q$2-'F+ , F-'!Q$3))</f>
        <v>1.0312840001443764E-3</v>
      </c>
      <c r="R291" s="2" cm="1">
        <f t="array" ref="R291">[1]!table_weight[Balance]*(('F+ , F-'!R$2-[1]!tbl_gk[[#This Row],[Balance]])/('F+ , F-'!R$2-'F+ , F-'!R$3))</f>
        <v>1.6763626655408076E-3</v>
      </c>
      <c r="S291" s="2" cm="1">
        <f t="array" ref="S291">[1]!table_weight[ShotPower]*(('F+ , F-'!S$2-[1]!tbl_gk[[#This Row],[ShotPower]])/('F+ , F-'!S$2-'F+ , F-'!S$3))</f>
        <v>5.7135648934827617E-3</v>
      </c>
      <c r="T291" s="2" cm="1">
        <f t="array" ref="T291">[1]!table_weight[Jumping]*(('F+ , F-'!T$2-[1]!tbl_gk[[#This Row],[Jumping]])/('F+ , F-'!T$2-'F+ , F-'!T$3))</f>
        <v>1.8032915591234251E-3</v>
      </c>
      <c r="U291" s="2" cm="1">
        <f t="array" ref="U291">[1]!table_weight[Stamina]*(('F+ , F-'!U$2-[1]!tbl_gk[[#This Row],[Stamina]])/('F+ , F-'!U$2-'F+ , F-'!U$3))</f>
        <v>1.5456784792486501E-2</v>
      </c>
      <c r="V291" s="2" cm="1">
        <f t="array" ref="V291">[1]!table_weight[Strength]*(('F+ , F-'!V$2-[1]!tbl_gk[[#This Row],[Strength]])/('F+ , F-'!V$2-'F+ , F-'!V$3))</f>
        <v>2.7507352195517646E-2</v>
      </c>
      <c r="W291" s="2" cm="1">
        <f t="array" ref="W291">[1]!table_weight[LongShots]*(('F+ , F-'!W$2-[1]!tbl_gk[[#This Row],[LongShots]])/('F+ , F-'!W$2-'F+ , F-'!W$3))</f>
        <v>8.0509323499075268E-3</v>
      </c>
      <c r="X291" s="2" cm="1">
        <f t="array" ref="X291">[1]!table_weight[Aggression]*(('F+ , F-'!X$2-[1]!tbl_gk[[#This Row],[Aggression]])/('F+ , F-'!X$2-'F+ , F-'!X$3))</f>
        <v>6.6930331609370121E-3</v>
      </c>
      <c r="Y291" s="2" cm="1">
        <f t="array" ref="Y291">[1]!table_weight[Interceptions]*(('F+ , F-'!Y$2-[1]!tbl_gk[[#This Row],[Interceptions]])/('F+ , F-'!Y$2-'F+ , F-'!Y$3))</f>
        <v>2.0776599612664828E-2</v>
      </c>
      <c r="Z291" s="2" cm="1">
        <f t="array" ref="Z291">[1]!table_weight[Positioning]*(('F+ , F-'!Z$2-[1]!tbl_gk[[#This Row],[Positioning]])/('F+ , F-'!Z$2-'F+ , F-'!Z$3))</f>
        <v>1.4788899029848058E-3</v>
      </c>
      <c r="AA291" s="2" cm="1">
        <f t="array" ref="AA291">[1]!table_weight[Vision]*(('F+ , F-'!AA$2-[1]!tbl_gk[[#This Row],[Vision]])/('F+ , F-'!AA$2-'F+ , F-'!AA$3))</f>
        <v>1.2067741608356128E-2</v>
      </c>
      <c r="AB291" s="2" cm="1">
        <f t="array" ref="AB291">[1]!table_weight[Penalties]*(('F+ , F-'!AB$2-[1]!tbl_gk[[#This Row],[Penalties]])/('F+ , F-'!AB$2-'F+ , F-'!AB$3))</f>
        <v>1.9573542833622431E-3</v>
      </c>
      <c r="AC291" s="2" cm="1">
        <f t="array" ref="AC291">[1]!table_weight[Composure]*(('F+ , F-'!AC$2-[1]!tbl_gk[[#This Row],[Composure]])/('F+ , F-'!AC$2-'F+ , F-'!AC$3))</f>
        <v>4.8036123164619632E-4</v>
      </c>
      <c r="AD291" s="2" cm="1">
        <f t="array" ref="AD291">[1]!table_weight[Marking]*(('F+ , F-'!AD$2-[1]!tbl_gk[[#This Row],[Marking]])/('F+ , F-'!AD$2-'F+ , F-'!AD$3))</f>
        <v>2.6817203574124791E-2</v>
      </c>
      <c r="AE291" s="2" cm="1">
        <f t="array" ref="AE291">[1]!table_weight[StandingTackle]*(('F+ , F-'!AE$2-[1]!tbl_gk[[#This Row],[StandingTackle]])/('F+ , F-'!AE$2-'F+ , F-'!AE$3))</f>
        <v>2.465854322450484E-2</v>
      </c>
      <c r="AF291" s="2" cm="1">
        <f t="array" ref="AF291">[1]!table_weight[SlidingTackle]*(('F+ , F-'!AF$2-[1]!tbl_gk[[#This Row],[SlidingTackle]])/('F+ , F-'!AF$2-'F+ , F-'!AF$3))</f>
        <v>8.9667429907290316E-3</v>
      </c>
      <c r="AG291" s="2" cm="1">
        <f t="array" ref="AG291">[1]!table_weight[GKDiving]*(('F+ , F-'!AG$2-[1]!tbl_gk[[#This Row],[GKDiving]])/('F+ , F-'!AG$2-'F+ , F-'!AG$3))</f>
        <v>3.4162356758949373E-2</v>
      </c>
      <c r="AH291" s="2" cm="1">
        <f t="array" ref="AH291">[1]!table_weight[GKHandling]*(('F+ , F-'!AH$2-[1]!tbl_gk[[#This Row],[GKHandling]])/('F+ , F-'!AH$2-'F+ , F-'!AH$3))</f>
        <v>3.9212444279837541E-2</v>
      </c>
      <c r="AI291" s="2" cm="1">
        <f t="array" ref="AI291">[1]!table_weight[GKKicking]*(('F+ , F-'!AI$2-[1]!tbl_gk[[#This Row],[GKKicking]])/('F+ , F-'!AI$2-'F+ , F-'!AI$3))</f>
        <v>2.5938545786431375E-2</v>
      </c>
      <c r="AJ291" s="2" cm="1">
        <f t="array" ref="AJ291">[1]!table_weight[GKPositioning]*(('F+ , F-'!AJ$2-[1]!tbl_gk[[#This Row],[GKPositioning]])/('F+ , F-'!AJ$2-'F+ , F-'!AJ$3))</f>
        <v>1.1352413938358561E-2</v>
      </c>
      <c r="AK291" s="2" cm="1">
        <f t="array" ref="AK291">[1]!table_weight[GKReflexes]*(('F+ , F-'!AK$2-[1]!tbl_gk[[#This Row],[GKReflexes]])/('F+ , F-'!AK$2-'F+ , F-'!AK$3))</f>
        <v>3.2795862488591399E-2</v>
      </c>
    </row>
    <row r="292" spans="1:37" x14ac:dyDescent="0.55000000000000004">
      <c r="A292" s="7">
        <f>[1]!tbl_gk[[#This Row],[ID]]</f>
        <v>198513</v>
      </c>
      <c r="B292" s="1" cm="1">
        <f t="array" ref="B292">[1]!table_weight[ValueEUR]*(('F+ , F-'!B$2-[1]!tbl_gk[[#This Row],[ValueEUR]])/('F+ , F-'!B$2-'F+ , F-'!B$3))</f>
        <v>9.8494916366805517E-4</v>
      </c>
      <c r="C292" s="1" cm="1">
        <f t="array" ref="C292">[1]!table_weight[WageEUR]*(('F+ , F-'!C$2-[1]!tbl_gk[[#This Row],[WageEUR]])/('F+ , F-'!C$2-'F+ , F-'!C$3))</f>
        <v>1.3301118005202175E-3</v>
      </c>
      <c r="D292" s="1" cm="1">
        <f t="array" ref="D292">[1]!table_weight[Crossing]*(('F+ , F-'!D$2-[1]!tbl_gk[[#This Row],[Crossing]])/('F+ , F-'!D$2-'F+ , F-'!D$3))</f>
        <v>3.81086577105983E-2</v>
      </c>
      <c r="E292" s="1" cm="1">
        <f t="array" ref="E292">[1]!table_weight[Finishing]*(('F+ , F-'!E$2-[1]!tbl_gk[[#This Row],[Finishing]])/('F+ , F-'!E$2-'F+ , F-'!E$3))</f>
        <v>1.2977258898691668E-2</v>
      </c>
      <c r="F292" s="1" cm="1">
        <f t="array" ref="F292">[1]!table_weight[HeadingAccuracy]*(('F+ , F-'!F$2-[1]!tbl_gk[[#This Row],[HeadingAccuracy]])/('F+ , F-'!F$2-'F+ , F-'!F$3))</f>
        <v>7.5162404481111007E-3</v>
      </c>
      <c r="G292" s="1" cm="1">
        <f t="array" ref="G292">[1]!table_weight[ShortPassing]*(('F+ , F-'!G$2-[1]!tbl_gk[[#This Row],[ShortPassing]])/('F+ , F-'!G$2-'F+ , F-'!G$3))</f>
        <v>5.3440942305594832E-2</v>
      </c>
      <c r="H292" s="1" cm="1">
        <f t="array" ref="H292">[1]!table_weight[Volleys]*(('F+ , F-'!H$2-[1]!tbl_gk[[#This Row],[Volleys]])/('F+ , F-'!H$2-'F+ , F-'!H$3))</f>
        <v>1.851827356780974E-3</v>
      </c>
      <c r="I292" s="1" cm="1">
        <f t="array" ref="I292">[1]!table_weight[Dribbling]*(('F+ , F-'!I$2-[1]!tbl_gk[[#This Row],[Dribbling]])/('F+ , F-'!I$2-'F+ , F-'!I$3))</f>
        <v>1.4668173323482065E-2</v>
      </c>
      <c r="J292" s="1" cm="1">
        <f t="array" ref="J292">[1]!table_weight[Curve]*(('F+ , F-'!J$2-[1]!tbl_gk[[#This Row],[Curve]])/('F+ , F-'!J$2-'F+ , F-'!J$3))</f>
        <v>9.1268634012777444E-3</v>
      </c>
      <c r="K292" s="1" cm="1">
        <f t="array" ref="K292">[1]!table_weight[FKAccuracy]*(('F+ , F-'!K$2-[1]!tbl_gk[[#This Row],[FKAccuracy]])/('F+ , F-'!K$2-'F+ , F-'!K$3))</f>
        <v>9.2789777912990392E-3</v>
      </c>
      <c r="L292" s="1" cm="1">
        <f t="array" ref="L292">[1]!table_weight[LongPassing]*(('F+ , F-'!L$2-[1]!tbl_gk[[#This Row],[LongPassing]])/('F+ , F-'!L$2-'F+ , F-'!L$3))</f>
        <v>2.4364084503410925E-2</v>
      </c>
      <c r="M292" s="1" cm="1">
        <f t="array" ref="M292">[1]!table_weight[BallControl]*(('F+ , F-'!M$2-[1]!tbl_gk[[#This Row],[BallControl]])/('F+ , F-'!M$2-'F+ , F-'!M$3))</f>
        <v>1.1734538658785654E-2</v>
      </c>
      <c r="N292" s="1" cm="1">
        <f t="array" ref="N292">[1]!table_weight[Acceleration]*(('F+ , F-'!N$2-[1]!tbl_gk[[#This Row],[Acceleration]])/('F+ , F-'!N$2-'F+ , F-'!N$3))</f>
        <v>2.2548721344333262E-3</v>
      </c>
      <c r="O292" s="1" cm="1">
        <f t="array" ref="O292">[1]!table_weight[SprintSpeed]*(('F+ , F-'!O$2-[1]!tbl_gk[[#This Row],[SprintSpeed]])/('F+ , F-'!O$2-'F+ , F-'!O$3))</f>
        <v>3.092181320352902E-3</v>
      </c>
      <c r="P292" s="1" cm="1">
        <f t="array" ref="P292">[1]!table_weight[Agility]*(('F+ , F-'!P$2-[1]!tbl_gk[[#This Row],[Agility]])/('F+ , F-'!P$2-'F+ , F-'!P$3))</f>
        <v>9.3608855397720326E-4</v>
      </c>
      <c r="Q292" s="1" cm="1">
        <f t="array" ref="Q292">[1]!table_weight[Reactions]*(('F+ , F-'!Q$2-[1]!tbl_gk[[#This Row],[Reactions]])/('F+ , F-'!Q$2-'F+ , F-'!Q$3))</f>
        <v>9.7971980013715747E-4</v>
      </c>
      <c r="R292" s="1" cm="1">
        <f t="array" ref="R292">[1]!table_weight[Balance]*(('F+ , F-'!R$2-[1]!tbl_gk[[#This Row],[Balance]])/('F+ , F-'!R$2-'F+ , F-'!R$3))</f>
        <v>2.4835002452456407E-4</v>
      </c>
      <c r="S292" s="1" cm="1">
        <f t="array" ref="S292">[1]!table_weight[ShotPower]*(('F+ , F-'!S$2-[1]!tbl_gk[[#This Row],[ShotPower]])/('F+ , F-'!S$2-'F+ , F-'!S$3))</f>
        <v>5.7135648934827617E-3</v>
      </c>
      <c r="T292" s="1" cm="1">
        <f t="array" ref="T292">[1]!table_weight[Jumping]*(('F+ , F-'!T$2-[1]!tbl_gk[[#This Row],[Jumping]])/('F+ , F-'!T$2-'F+ , F-'!T$3))</f>
        <v>1.0304523194991002E-3</v>
      </c>
      <c r="U292" s="1" cm="1">
        <f t="array" ref="U292">[1]!table_weight[Stamina]*(('F+ , F-'!U$2-[1]!tbl_gk[[#This Row],[Stamina]])/('F+ , F-'!U$2-'F+ , F-'!U$3))</f>
        <v>8.5871026624925002E-4</v>
      </c>
      <c r="V292" s="1" cm="1">
        <f t="array" ref="V292">[1]!table_weight[Strength]*(('F+ , F-'!V$2-[1]!tbl_gk[[#This Row],[Strength]])/('F+ , F-'!V$2-'F+ , F-'!V$3))</f>
        <v>7.0986715343271329E-3</v>
      </c>
      <c r="W292" s="1" cm="1">
        <f t="array" ref="W292">[1]!table_weight[LongShots]*(('F+ , F-'!W$2-[1]!tbl_gk[[#This Row],[LongShots]])/('F+ , F-'!W$2-'F+ , F-'!W$3))</f>
        <v>7.5315173595909123E-3</v>
      </c>
      <c r="X292" s="1" cm="1">
        <f t="array" ref="X292">[1]!table_weight[Aggression]*(('F+ , F-'!X$2-[1]!tbl_gk[[#This Row],[Aggression]])/('F+ , F-'!X$2-'F+ , F-'!X$3))</f>
        <v>1.0952236081533291E-2</v>
      </c>
      <c r="Y292" s="1" cm="1">
        <f t="array" ref="Y292">[1]!table_weight[Interceptions]*(('F+ , F-'!Y$2-[1]!tbl_gk[[#This Row],[Interceptions]])/('F+ , F-'!Y$2-'F+ , F-'!Y$3))</f>
        <v>1.5928726369709705E-2</v>
      </c>
      <c r="Z292" s="1" cm="1">
        <f t="array" ref="Z292">[1]!table_weight[Positioning]*(('F+ , F-'!Z$2-[1]!tbl_gk[[#This Row],[Positioning]])/('F+ , F-'!Z$2-'F+ , F-'!Z$3))</f>
        <v>1.4788899029848058E-3</v>
      </c>
      <c r="AA292" s="1" cm="1">
        <f t="array" ref="AA292">[1]!table_weight[Vision]*(('F+ , F-'!AA$2-[1]!tbl_gk[[#This Row],[Vision]])/('F+ , F-'!AA$2-'F+ , F-'!AA$3))</f>
        <v>1.0648007301490701E-2</v>
      </c>
      <c r="AB292" s="1" cm="1">
        <f t="array" ref="AB292">[1]!table_weight[Penalties]*(('F+ , F-'!AB$2-[1]!tbl_gk[[#This Row],[Penalties]])/('F+ , F-'!AB$2-'F+ , F-'!AB$3))</f>
        <v>2.3879722257019362E-3</v>
      </c>
      <c r="AC292" s="1" cm="1">
        <f t="array" ref="AC292">[1]!table_weight[Composure]*(('F+ , F-'!AC$2-[1]!tbl_gk[[#This Row],[Composure]])/('F+ , F-'!AC$2-'F+ , F-'!AC$3))</f>
        <v>1.3877102247556784E-3</v>
      </c>
      <c r="AD292" s="1" cm="1">
        <f t="array" ref="AD292">[1]!table_weight[Marking]*(('F+ , F-'!AD$2-[1]!tbl_gk[[#This Row],[Marking]])/('F+ , F-'!AD$2-'F+ , F-'!AD$3))</f>
        <v>1.41973430686543E-2</v>
      </c>
      <c r="AE292" s="1" cm="1">
        <f t="array" ref="AE292">[1]!table_weight[StandingTackle]*(('F+ , F-'!AE$2-[1]!tbl_gk[[#This Row],[StandingTackle]])/('F+ , F-'!AE$2-'F+ , F-'!AE$3))</f>
        <v>1.7933485981458063E-2</v>
      </c>
      <c r="AF292" s="1" cm="1">
        <f t="array" ref="AF292">[1]!table_weight[SlidingTackle]*(('F+ , F-'!AF$2-[1]!tbl_gk[[#This Row],[SlidingTackle]])/('F+ , F-'!AF$2-'F+ , F-'!AF$3))</f>
        <v>8.9667429907290316E-3</v>
      </c>
      <c r="AG292" s="1" cm="1">
        <f t="array" ref="AG292">[1]!table_weight[GKDiving]*(('F+ , F-'!AG$2-[1]!tbl_gk[[#This Row],[GKDiving]])/('F+ , F-'!AG$2-'F+ , F-'!AG$3))</f>
        <v>2.0497414055369624E-2</v>
      </c>
      <c r="AH292" s="1" cm="1">
        <f t="array" ref="AH292">[1]!table_weight[GKHandling]*(('F+ , F-'!AH$2-[1]!tbl_gk[[#This Row],[GKHandling]])/('F+ , F-'!AH$2-'F+ , F-'!AH$3))</f>
        <v>3.208290895623072E-2</v>
      </c>
      <c r="AI292" s="1" cm="1">
        <f t="array" ref="AI292">[1]!table_weight[GKKicking]*(('F+ , F-'!AI$2-[1]!tbl_gk[[#This Row],[GKKicking]])/('F+ , F-'!AI$2-'F+ , F-'!AI$3))</f>
        <v>2.5938545786431375E-2</v>
      </c>
      <c r="AJ292" s="1" cm="1">
        <f t="array" ref="AJ292">[1]!table_weight[GKPositioning]*(('F+ , F-'!AJ$2-[1]!tbl_gk[[#This Row],[GKPositioning]])/('F+ , F-'!AJ$2-'F+ , F-'!AJ$3))</f>
        <v>1.2613793264842845E-2</v>
      </c>
      <c r="AK292" s="1" cm="1">
        <f t="array" ref="AK292">[1]!table_weight[GKReflexes]*(('F+ , F-'!AK$2-[1]!tbl_gk[[#This Row],[GKReflexes]])/('F+ , F-'!AK$2-'F+ , F-'!AK$3))</f>
        <v>2.9151877767636801E-2</v>
      </c>
    </row>
    <row r="293" spans="1:37" x14ac:dyDescent="0.55000000000000004">
      <c r="A293" s="8">
        <f>[1]!tbl_gk[[#This Row],[ID]]</f>
        <v>198625</v>
      </c>
      <c r="B293" s="2" cm="1">
        <f t="array" ref="B293">[1]!table_weight[ValueEUR]*(('F+ , F-'!B$2-[1]!tbl_gk[[#This Row],[ValueEUR]])/('F+ , F-'!B$2-'F+ , F-'!B$3))</f>
        <v>2.0557071231680501E-4</v>
      </c>
      <c r="C293" s="2" cm="1">
        <f t="array" ref="C293">[1]!table_weight[WageEUR]*(('F+ , F-'!C$2-[1]!tbl_gk[[#This Row],[WageEUR]])/('F+ , F-'!C$2-'F+ , F-'!C$3))</f>
        <v>1.7995630242332353E-3</v>
      </c>
      <c r="D293" s="2" cm="1">
        <f t="array" ref="D293">[1]!table_weight[Crossing]*(('F+ , F-'!D$2-[1]!tbl_gk[[#This Row],[Crossing]])/('F+ , F-'!D$2-'F+ , F-'!D$3))</f>
        <v>3.1383600467551537E-2</v>
      </c>
      <c r="E293" s="2" cm="1">
        <f t="array" ref="E293">[1]!table_weight[Finishing]*(('F+ , F-'!E$2-[1]!tbl_gk[[#This Row],[Finishing]])/('F+ , F-'!E$2-'F+ , F-'!E$3))</f>
        <v>1.4973760267721157E-2</v>
      </c>
      <c r="F293" s="2" cm="1">
        <f t="array" ref="F293">[1]!table_weight[HeadingAccuracy]*(('F+ , F-'!F$2-[1]!tbl_gk[[#This Row],[HeadingAccuracy]])/('F+ , F-'!F$2-'F+ , F-'!F$3))</f>
        <v>9.6040850170308507E-3</v>
      </c>
      <c r="G293" s="2" cm="1">
        <f t="array" ref="G293">[1]!table_weight[ShortPassing]*(('F+ , F-'!G$2-[1]!tbl_gk[[#This Row],[ShortPassing]])/('F+ , F-'!G$2-'F+ , F-'!G$3))</f>
        <v>1.5469746456882717E-2</v>
      </c>
      <c r="H293" s="2" cm="1">
        <f t="array" ref="H293">[1]!table_weight[Volleys]*(('F+ , F-'!H$2-[1]!tbl_gk[[#This Row],[Volleys]])/('F+ , F-'!H$2-'F+ , F-'!H$3))</f>
        <v>1.2731313077869197E-3</v>
      </c>
      <c r="I293" s="2" cm="1">
        <f t="array" ref="I293">[1]!table_weight[Dribbling]*(('F+ , F-'!I$2-[1]!tbl_gk[[#This Row],[Dribbling]])/('F+ , F-'!I$2-'F+ , F-'!I$3))</f>
        <v>1.7601807988178481E-2</v>
      </c>
      <c r="J293" s="2" cm="1">
        <f t="array" ref="J293">[1]!table_weight[Curve]*(('F+ , F-'!J$2-[1]!tbl_gk[[#This Row],[Curve]])/('F+ , F-'!J$2-'F+ , F-'!J$3))</f>
        <v>8.9578474123651938E-3</v>
      </c>
      <c r="K293" s="2" cm="1">
        <f t="array" ref="K293">[1]!table_weight[FKAccuracy]*(('F+ , F-'!K$2-[1]!tbl_gk[[#This Row],[FKAccuracy]])/('F+ , F-'!K$2-'F+ , F-'!K$3))</f>
        <v>8.0620626711286735E-3</v>
      </c>
      <c r="L293" s="2" cm="1">
        <f t="array" ref="L293">[1]!table_weight[LongPassing]*(('F+ , F-'!L$2-[1]!tbl_gk[[#This Row],[LongPassing]])/('F+ , F-'!L$2-'F+ , F-'!L$3))</f>
        <v>1.2452754301743363E-2</v>
      </c>
      <c r="M293" s="2" cm="1">
        <f t="array" ref="M293">[1]!table_weight[BallControl]*(('F+ , F-'!M$2-[1]!tbl_gk[[#This Row],[BallControl]])/('F+ , F-'!M$2-'F+ , F-'!M$3))</f>
        <v>3.0422878004259099E-3</v>
      </c>
      <c r="N293" s="2" cm="1">
        <f t="array" ref="N293">[1]!table_weight[Acceleration]*(('F+ , F-'!N$2-[1]!tbl_gk[[#This Row],[Acceleration]])/('F+ , F-'!N$2-'F+ , F-'!N$3))</f>
        <v>2.2548721344333262E-3</v>
      </c>
      <c r="O293" s="2" cm="1">
        <f t="array" ref="O293">[1]!table_weight[SprintSpeed]*(('F+ , F-'!O$2-[1]!tbl_gk[[#This Row],[SprintSpeed]])/('F+ , F-'!O$2-'F+ , F-'!O$3))</f>
        <v>3.6543961058716113E-3</v>
      </c>
      <c r="P293" s="2" cm="1">
        <f t="array" ref="P293">[1]!table_weight[Agility]*(('F+ , F-'!P$2-[1]!tbl_gk[[#This Row],[Agility]])/('F+ , F-'!P$2-'F+ , F-'!P$3))</f>
        <v>5.85055346235752E-4</v>
      </c>
      <c r="Q293" s="2" cm="1">
        <f t="array" ref="Q293">[1]!table_weight[Reactions]*(('F+ , F-'!Q$2-[1]!tbl_gk[[#This Row],[Reactions]])/('F+ , F-'!Q$2-'F+ , F-'!Q$3))</f>
        <v>1.2891050001804705E-3</v>
      </c>
      <c r="R293" s="2" cm="1">
        <f t="array" ref="R293">[1]!table_weight[Balance]*(('F+ , F-'!R$2-[1]!tbl_gk[[#This Row],[Balance]])/('F+ , F-'!R$2-'F+ , F-'!R$3))</f>
        <v>9.9340009809825627E-4</v>
      </c>
      <c r="S293" s="2" cm="1">
        <f t="array" ref="S293">[1]!table_weight[ShotPower]*(('F+ , F-'!S$2-[1]!tbl_gk[[#This Row],[ShotPower]])/('F+ , F-'!S$2-'F+ , F-'!S$3))</f>
        <v>4.93444240800784E-3</v>
      </c>
      <c r="T293" s="2" cm="1">
        <f t="array" ref="T293">[1]!table_weight[Jumping]*(('F+ , F-'!T$2-[1]!tbl_gk[[#This Row],[Jumping]])/('F+ , F-'!T$2-'F+ , F-'!T$3))</f>
        <v>1.0304523194991002E-3</v>
      </c>
      <c r="U293" s="2" cm="1">
        <f t="array" ref="U293">[1]!table_weight[Stamina]*(('F+ , F-'!U$2-[1]!tbl_gk[[#This Row],[Stamina]])/('F+ , F-'!U$2-'F+ , F-'!U$3))</f>
        <v>1.288065399373875E-2</v>
      </c>
      <c r="V293" s="2" cm="1">
        <f t="array" ref="V293">[1]!table_weight[Strength]*(('F+ , F-'!V$2-[1]!tbl_gk[[#This Row],[Strength]])/('F+ , F-'!V$2-'F+ , F-'!V$3))</f>
        <v>1.6859344894026941E-2</v>
      </c>
      <c r="W293" s="2" cm="1">
        <f t="array" ref="W293">[1]!table_weight[LongShots]*(('F+ , F-'!W$2-[1]!tbl_gk[[#This Row],[LongShots]])/('F+ , F-'!W$2-'F+ , F-'!W$3))</f>
        <v>8.0509323499075268E-3</v>
      </c>
      <c r="X293" s="2" cm="1">
        <f t="array" ref="X293">[1]!table_weight[Aggression]*(('F+ , F-'!X$2-[1]!tbl_gk[[#This Row],[Aggression]])/('F+ , F-'!X$2-'F+ , F-'!X$3))</f>
        <v>7.9099482811073787E-3</v>
      </c>
      <c r="Y293" s="2" cm="1">
        <f t="array" ref="Y293">[1]!table_weight[Interceptions]*(('F+ , F-'!Y$2-[1]!tbl_gk[[#This Row],[Interceptions]])/('F+ , F-'!Y$2-'F+ , F-'!Y$3))</f>
        <v>1.3851066408443219E-2</v>
      </c>
      <c r="Z293" s="2" cm="1">
        <f t="array" ref="Z293">[1]!table_weight[Positioning]*(('F+ , F-'!Z$2-[1]!tbl_gk[[#This Row],[Positioning]])/('F+ , F-'!Z$2-'F+ , F-'!Z$3))</f>
        <v>8.8733394179088337E-4</v>
      </c>
      <c r="AA293" s="2" cm="1">
        <f t="array" ref="AA293">[1]!table_weight[Vision]*(('F+ , F-'!AA$2-[1]!tbl_gk[[#This Row],[Vision]])/('F+ , F-'!AA$2-'F+ , F-'!AA$3))</f>
        <v>5.6789372274617077E-3</v>
      </c>
      <c r="AB293" s="2" cm="1">
        <f t="array" ref="AB293">[1]!table_weight[Penalties]*(('F+ , F-'!AB$2-[1]!tbl_gk[[#This Row],[Penalties]])/('F+ , F-'!AB$2-'F+ , F-'!AB$3))</f>
        <v>2.153089711698467E-3</v>
      </c>
      <c r="AC293" s="2" cm="1">
        <f t="array" ref="AC293">[1]!table_weight[Composure]*(('F+ , F-'!AC$2-[1]!tbl_gk[[#This Row],[Composure]])/('F+ , F-'!AC$2-'F+ , F-'!AC$3))</f>
        <v>5.8710817201201772E-4</v>
      </c>
      <c r="AD293" s="2" cm="1">
        <f t="array" ref="AD293">[1]!table_weight[Marking]*(('F+ , F-'!AD$2-[1]!tbl_gk[[#This Row],[Marking]])/('F+ , F-'!AD$2-'F+ , F-'!AD$3))</f>
        <v>2.0507273321389546E-2</v>
      </c>
      <c r="AE293" s="2" cm="1">
        <f t="array" ref="AE293">[1]!table_weight[StandingTackle]*(('F+ , F-'!AE$2-[1]!tbl_gk[[#This Row],[StandingTackle]])/('F+ , F-'!AE$2-'F+ , F-'!AE$3))</f>
        <v>3.1383600467551613E-2</v>
      </c>
      <c r="AF293" s="2" cm="1">
        <f t="array" ref="AF293">[1]!table_weight[SlidingTackle]*(('F+ , F-'!AF$2-[1]!tbl_gk[[#This Row],[SlidingTackle]])/('F+ , F-'!AF$2-'F+ , F-'!AF$3))</f>
        <v>1.120842873841129E-2</v>
      </c>
      <c r="AG293" s="2" cm="1">
        <f t="array" ref="AG293">[1]!table_weight[GKDiving]*(('F+ , F-'!AG$2-[1]!tbl_gk[[#This Row],[GKDiving]])/('F+ , F-'!AG$2-'F+ , F-'!AG$3))</f>
        <v>3.7578592434844307E-2</v>
      </c>
      <c r="AH293" s="2" cm="1">
        <f t="array" ref="AH293">[1]!table_weight[GKHandling]*(('F+ , F-'!AH$2-[1]!tbl_gk[[#This Row],[GKHandling]])/('F+ , F-'!AH$2-'F+ , F-'!AH$3))</f>
        <v>4.9906747265247783E-2</v>
      </c>
      <c r="AI293" s="2" cm="1">
        <f t="array" ref="AI293">[1]!table_weight[GKKicking]*(('F+ , F-'!AI$2-[1]!tbl_gk[[#This Row],[GKKicking]])/('F+ , F-'!AI$2-'F+ , F-'!AI$3))</f>
        <v>2.2360815333130498E-2</v>
      </c>
      <c r="AJ293" s="2" cm="1">
        <f t="array" ref="AJ293">[1]!table_weight[GKPositioning]*(('F+ , F-'!AJ$2-[1]!tbl_gk[[#This Row],[GKPositioning]])/('F+ , F-'!AJ$2-'F+ , F-'!AJ$3))</f>
        <v>1.8920689897264267E-2</v>
      </c>
      <c r="AK293" s="2" cm="1">
        <f t="array" ref="AK293">[1]!table_weight[GKReflexes]*(('F+ , F-'!AK$2-[1]!tbl_gk[[#This Row],[GKReflexes]])/('F+ , F-'!AK$2-'F+ , F-'!AK$3))</f>
        <v>3.2795862488591399E-2</v>
      </c>
    </row>
    <row r="294" spans="1:37" x14ac:dyDescent="0.55000000000000004">
      <c r="A294" s="7">
        <f>[1]!tbl_gk[[#This Row],[ID]]</f>
        <v>198633</v>
      </c>
      <c r="B294" s="1" cm="1">
        <f t="array" ref="B294">[1]!table_weight[ValueEUR]*(('F+ , F-'!B$2-[1]!tbl_gk[[#This Row],[ValueEUR]])/('F+ , F-'!B$2-'F+ , F-'!B$3))</f>
        <v>1.1297129235428024E-4</v>
      </c>
      <c r="C294" s="1" cm="1">
        <f t="array" ref="C294">[1]!table_weight[WageEUR]*(('F+ , F-'!C$2-[1]!tbl_gk[[#This Row],[WageEUR]])/('F+ , F-'!C$2-'F+ , F-'!C$3))</f>
        <v>7.8241870618836313E-5</v>
      </c>
      <c r="D294" s="1" cm="1">
        <f t="array" ref="D294">[1]!table_weight[Crossing]*(('F+ , F-'!D$2-[1]!tbl_gk[[#This Row],[Crossing]])/('F+ , F-'!D$2-'F+ , F-'!D$3))</f>
        <v>3.4746129089074922E-2</v>
      </c>
      <c r="E294" s="1" cm="1">
        <f t="array" ref="E294">[1]!table_weight[Finishing]*(('F+ , F-'!E$2-[1]!tbl_gk[[#This Row],[Finishing]])/('F+ , F-'!E$2-'F+ , F-'!E$3))</f>
        <v>7.9860054761179498E-3</v>
      </c>
      <c r="F294" s="1" cm="1">
        <f t="array" ref="F294">[1]!table_weight[HeadingAccuracy]*(('F+ , F-'!F$2-[1]!tbl_gk[[#This Row],[HeadingAccuracy]])/('F+ , F-'!F$2-'F+ , F-'!F$3))</f>
        <v>3.3405513102715998E-3</v>
      </c>
      <c r="G294" s="1" cm="1">
        <f t="array" ref="G294">[1]!table_weight[ShortPassing]*(('F+ , F-'!G$2-[1]!tbl_gk[[#This Row],[ShortPassing]])/('F+ , F-'!G$2-'F+ , F-'!G$3))</f>
        <v>4.6409239370648142E-2</v>
      </c>
      <c r="H294" s="1" cm="1">
        <f t="array" ref="H294">[1]!table_weight[Volleys]*(('F+ , F-'!H$2-[1]!tbl_gk[[#This Row],[Volleys]])/('F+ , F-'!H$2-'F+ , F-'!H$3))</f>
        <v>1.1573920979881087E-3</v>
      </c>
      <c r="I294" s="1" cm="1">
        <f t="array" ref="I294">[1]!table_weight[Dribbling]*(('F+ , F-'!I$2-[1]!tbl_gk[[#This Row],[Dribbling]])/('F+ , F-'!I$2-'F+ , F-'!I$3))</f>
        <v>9.77878221565471E-4</v>
      </c>
      <c r="J294" s="1" cm="1">
        <f t="array" ref="J294">[1]!table_weight[Curve]*(('F+ , F-'!J$2-[1]!tbl_gk[[#This Row],[Curve]])/('F+ , F-'!J$2-'F+ , F-'!J$3))</f>
        <v>9.8029273569279467E-3</v>
      </c>
      <c r="K294" s="1" cm="1">
        <f t="array" ref="K294">[1]!table_weight[FKAccuracy]*(('F+ , F-'!K$2-[1]!tbl_gk[[#This Row],[FKAccuracy]])/('F+ , F-'!K$2-'F+ , F-'!K$3))</f>
        <v>7.7578338910860821E-3</v>
      </c>
      <c r="L294" s="1" cm="1">
        <f t="array" ref="L294">[1]!table_weight[LongPassing]*(('F+ , F-'!L$2-[1]!tbl_gk[[#This Row],[LongPassing]])/('F+ , F-'!L$2-'F+ , F-'!L$3))</f>
        <v>2.1656964003031933E-2</v>
      </c>
      <c r="M294" s="1" cm="1">
        <f t="array" ref="M294">[1]!table_weight[BallControl]*(('F+ , F-'!M$2-[1]!tbl_gk[[#This Row],[BallControl]])/('F+ , F-'!M$2-'F+ , F-'!M$3))</f>
        <v>9.1268634012777305E-3</v>
      </c>
      <c r="N294" s="1" cm="1">
        <f t="array" ref="N294">[1]!table_weight[Acceleration]*(('F+ , F-'!N$2-[1]!tbl_gk[[#This Row],[Acceleration]])/('F+ , F-'!N$2-'F+ , F-'!N$3))</f>
        <v>4.7352314823099848E-3</v>
      </c>
      <c r="O294" s="1" cm="1">
        <f t="array" ref="O294">[1]!table_weight[SprintSpeed]*(('F+ , F-'!O$2-[1]!tbl_gk[[#This Row],[SprintSpeed]])/('F+ , F-'!O$2-'F+ , F-'!O$3))</f>
        <v>6.1843626407058041E-3</v>
      </c>
      <c r="P294" s="1" cm="1">
        <f t="array" ref="P294">[1]!table_weight[Agility]*(('F+ , F-'!P$2-[1]!tbl_gk[[#This Row],[Agility]])/('F+ , F-'!P$2-'F+ , F-'!P$3))</f>
        <v>1.6381549694601055E-3</v>
      </c>
      <c r="Q294" s="1" cm="1">
        <f t="array" ref="Q294">[1]!table_weight[Reactions]*(('F+ , F-'!Q$2-[1]!tbl_gk[[#This Row],[Reactions]])/('F+ , F-'!Q$2-'F+ , F-'!Q$3))</f>
        <v>1.4437976002021271E-3</v>
      </c>
      <c r="R294" s="1" cm="1">
        <f t="array" ref="R294">[1]!table_weight[Balance]*(('F+ , F-'!R$2-[1]!tbl_gk[[#This Row],[Balance]])/('F+ , F-'!R$2-'F+ , F-'!R$3))</f>
        <v>1.9247126900653719E-3</v>
      </c>
      <c r="S294" s="1" cm="1">
        <f t="array" ref="S294">[1]!table_weight[ShotPower]*(('F+ , F-'!S$2-[1]!tbl_gk[[#This Row],[ShotPower]])/('F+ , F-'!S$2-'F+ , F-'!S$3))</f>
        <v>4.93444240800784E-3</v>
      </c>
      <c r="T294" s="1" cm="1">
        <f t="array" ref="T294">[1]!table_weight[Jumping]*(('F+ , F-'!T$2-[1]!tbl_gk[[#This Row],[Jumping]])/('F+ , F-'!T$2-'F+ , F-'!T$3))</f>
        <v>1.459807452623725E-3</v>
      </c>
      <c r="U294" s="1" cm="1">
        <f t="array" ref="U294">[1]!table_weight[Stamina]*(('F+ , F-'!U$2-[1]!tbl_gk[[#This Row],[Stamina]])/('F+ , F-'!U$2-'F+ , F-'!U$3))</f>
        <v>8.5871026624924993E-3</v>
      </c>
      <c r="V294" s="1" cm="1">
        <f t="array" ref="V294">[1]!table_weight[Strength]*(('F+ , F-'!V$2-[1]!tbl_gk[[#This Row],[Strength]])/('F+ , F-'!V$2-'F+ , F-'!V$3))</f>
        <v>3.1944021904472097E-2</v>
      </c>
      <c r="W294" s="1" cm="1">
        <f t="array" ref="W294">[1]!table_weight[LongShots]*(('F+ , F-'!W$2-[1]!tbl_gk[[#This Row],[LongShots]])/('F+ , F-'!W$2-'F+ , F-'!W$3))</f>
        <v>6.4926873789576834E-3</v>
      </c>
      <c r="X294" s="1" cm="1">
        <f t="array" ref="X294">[1]!table_weight[Aggression]*(('F+ , F-'!X$2-[1]!tbl_gk[[#This Row],[Aggression]])/('F+ , F-'!X$2-'F+ , F-'!X$3))</f>
        <v>1.2169151201703659E-3</v>
      </c>
      <c r="Y294" s="1" cm="1">
        <f t="array" ref="Y294">[1]!table_weight[Interceptions]*(('F+ , F-'!Y$2-[1]!tbl_gk[[#This Row],[Interceptions]])/('F+ , F-'!Y$2-'F+ , F-'!Y$3))</f>
        <v>9.0031931654880933E-3</v>
      </c>
      <c r="Z294" s="1" cm="1">
        <f t="array" ref="Z294">[1]!table_weight[Positioning]*(('F+ , F-'!Z$2-[1]!tbl_gk[[#This Row],[Positioning]])/('F+ , F-'!Z$2-'F+ , F-'!Z$3))</f>
        <v>1.1831119223878444E-3</v>
      </c>
      <c r="AA294" s="1" cm="1">
        <f t="array" ref="AA294">[1]!table_weight[Vision]*(('F+ , F-'!AA$2-[1]!tbl_gk[[#This Row],[Vision]])/('F+ , F-'!AA$2-'F+ , F-'!AA$3))</f>
        <v>2.4845350370144972E-2</v>
      </c>
      <c r="AB294" s="1" cm="1">
        <f t="array" ref="AB294">[1]!table_weight[Penalties]*(('F+ , F-'!AB$2-[1]!tbl_gk[[#This Row],[Penalties]])/('F+ , F-'!AB$2-'F+ , F-'!AB$3))</f>
        <v>1.3701479983535699E-3</v>
      </c>
      <c r="AC294" s="1" cm="1">
        <f t="array" ref="AC294">[1]!table_weight[Composure]*(('F+ , F-'!AC$2-[1]!tbl_gk[[#This Row],[Composure]])/('F+ , F-'!AC$2-'F+ , F-'!AC$3))</f>
        <v>1.1742163440240354E-3</v>
      </c>
      <c r="AD294" s="1" cm="1">
        <f t="array" ref="AD294">[1]!table_weight[Marking]*(('F+ , F-'!AD$2-[1]!tbl_gk[[#This Row],[Marking]])/('F+ , F-'!AD$2-'F+ , F-'!AD$3))</f>
        <v>2.9972168700492414E-2</v>
      </c>
      <c r="AE294" s="1" cm="1">
        <f t="array" ref="AE294">[1]!table_weight[StandingTackle]*(('F+ , F-'!AE$2-[1]!tbl_gk[[#This Row],[StandingTackle]])/('F+ , F-'!AE$2-'F+ , F-'!AE$3))</f>
        <v>6.7250572430467741E-3</v>
      </c>
      <c r="AF294" s="1" cm="1">
        <f t="array" ref="AF294">[1]!table_weight[SlidingTackle]*(('F+ , F-'!AF$2-[1]!tbl_gk[[#This Row],[SlidingTackle]])/('F+ , F-'!AF$2-'F+ , F-'!AF$3))</f>
        <v>2.9889143302430105E-3</v>
      </c>
      <c r="AG294" s="1" cm="1">
        <f t="array" ref="AG294">[1]!table_weight[GKDiving]*(('F+ , F-'!AG$2-[1]!tbl_gk[[#This Row],[GKDiving]])/('F+ , F-'!AG$2-'F+ , F-'!AG$3))</f>
        <v>4.0994828110739248E-2</v>
      </c>
      <c r="AH294" s="1" cm="1">
        <f t="array" ref="AH294">[1]!table_weight[GKHandling]*(('F+ , F-'!AH$2-[1]!tbl_gk[[#This Row],[GKHandling]])/('F+ , F-'!AH$2-'F+ , F-'!AH$3))</f>
        <v>4.0994828110739248E-2</v>
      </c>
      <c r="AI294" s="1" cm="1">
        <f t="array" ref="AI294">[1]!table_weight[GKKicking]*(('F+ , F-'!AI$2-[1]!tbl_gk[[#This Row],[GKKicking]])/('F+ , F-'!AI$2-'F+ , F-'!AI$3))</f>
        <v>2.2360815333130498E-2</v>
      </c>
      <c r="AJ294" s="1" cm="1">
        <f t="array" ref="AJ294">[1]!table_weight[GKPositioning]*(('F+ , F-'!AJ$2-[1]!tbl_gk[[#This Row],[GKPositioning]])/('F+ , F-'!AJ$2-'F+ , F-'!AJ$3))</f>
        <v>1.8920689897264267E-2</v>
      </c>
      <c r="AK294" s="1" cm="1">
        <f t="array" ref="AK294">[1]!table_weight[GKReflexes]*(('F+ , F-'!AK$2-[1]!tbl_gk[[#This Row],[GKReflexes]])/('F+ , F-'!AK$2-'F+ , F-'!AK$3))</f>
        <v>4.9193793732887098E-2</v>
      </c>
    </row>
    <row r="295" spans="1:37" x14ac:dyDescent="0.55000000000000004">
      <c r="A295" s="8">
        <f>[1]!tbl_gk[[#This Row],[ID]]</f>
        <v>198653</v>
      </c>
      <c r="B295" s="2" cm="1">
        <f t="array" ref="B295">[1]!table_weight[ValueEUR]*(('F+ , F-'!B$2-[1]!tbl_gk[[#This Row],[ValueEUR]])/('F+ , F-'!B$2-'F+ , F-'!B$3))</f>
        <v>1.9013747565638421E-4</v>
      </c>
      <c r="C295" s="2" cm="1">
        <f t="array" ref="C295">[1]!table_weight[WageEUR]*(('F+ , F-'!C$2-[1]!tbl_gk[[#This Row],[WageEUR]])/('F+ , F-'!C$2-'F+ , F-'!C$3))</f>
        <v>0</v>
      </c>
      <c r="D295" s="2" cm="1">
        <f t="array" ref="D295">[1]!table_weight[Crossing]*(('F+ , F-'!D$2-[1]!tbl_gk[[#This Row],[Crossing]])/('F+ , F-'!D$2-'F+ , F-'!D$3))</f>
        <v>3.9229500584439428E-2</v>
      </c>
      <c r="E295" s="2" cm="1">
        <f t="array" ref="E295">[1]!table_weight[Finishing]*(('F+ , F-'!E$2-[1]!tbl_gk[[#This Row],[Finishing]])/('F+ , F-'!E$2-'F+ , F-'!E$3))</f>
        <v>1.3975509583206414E-2</v>
      </c>
      <c r="F295" s="2" cm="1">
        <f t="array" ref="F295">[1]!table_weight[HeadingAccuracy]*(('F+ , F-'!F$2-[1]!tbl_gk[[#This Row],[HeadingAccuracy]])/('F+ , F-'!F$2-'F+ , F-'!F$3))</f>
        <v>1.25270674135185E-2</v>
      </c>
      <c r="G295" s="2" cm="1">
        <f t="array" ref="G295">[1]!table_weight[ShortPassing]*(('F+ , F-'!G$2-[1]!tbl_gk[[#This Row],[ShortPassing]])/('F+ , F-'!G$2-'F+ , F-'!G$3))</f>
        <v>3.5158514674733445E-2</v>
      </c>
      <c r="H295" s="2" cm="1">
        <f t="array" ref="H295">[1]!table_weight[Volleys]*(('F+ , F-'!H$2-[1]!tbl_gk[[#This Row],[Volleys]])/('F+ , F-'!H$2-'F+ , F-'!H$3))</f>
        <v>1.5046097273845413E-3</v>
      </c>
      <c r="I295" s="2" cm="1">
        <f t="array" ref="I295">[1]!table_weight[Dribbling]*(('F+ , F-'!I$2-[1]!tbl_gk[[#This Row],[Dribbling]])/('F+ , F-'!I$2-'F+ , F-'!I$3))</f>
        <v>1.9557564431309422E-2</v>
      </c>
      <c r="J295" s="2" cm="1">
        <f t="array" ref="J295">[1]!table_weight[Curve]*(('F+ , F-'!J$2-[1]!tbl_gk[[#This Row],[Curve]])/('F+ , F-'!J$2-'F+ , F-'!J$3))</f>
        <v>9.4648953791028455E-3</v>
      </c>
      <c r="K295" s="2" cm="1">
        <f t="array" ref="K295">[1]!table_weight[FKAccuracy]*(('F+ , F-'!K$2-[1]!tbl_gk[[#This Row],[FKAccuracy]])/('F+ , F-'!K$2-'F+ , F-'!K$3))</f>
        <v>9.4310921813203358E-3</v>
      </c>
      <c r="L295" s="2" cm="1">
        <f t="array" ref="L295">[1]!table_weight[LongPassing]*(('F+ , F-'!L$2-[1]!tbl_gk[[#This Row],[LongPassing]])/('F+ , F-'!L$2-'F+ , F-'!L$3))</f>
        <v>1.8949843502652941E-2</v>
      </c>
      <c r="M295" s="2" cm="1">
        <f t="array" ref="M295">[1]!table_weight[BallControl]*(('F+ , F-'!M$2-[1]!tbl_gk[[#This Row],[BallControl]])/('F+ , F-'!M$2-'F+ , F-'!M$3))</f>
        <v>1.3038376287539614E-2</v>
      </c>
      <c r="N295" s="2" cm="1">
        <f t="array" ref="N295">[1]!table_weight[Acceleration]*(('F+ , F-'!N$2-[1]!tbl_gk[[#This Row],[Acceleration]])/('F+ , F-'!N$2-'F+ , F-'!N$3))</f>
        <v>7.8920524705166431E-3</v>
      </c>
      <c r="O295" s="2" cm="1">
        <f t="array" ref="O295">[1]!table_weight[SprintSpeed]*(('F+ , F-'!O$2-[1]!tbl_gk[[#This Row],[SprintSpeed]])/('F+ , F-'!O$2-'F+ , F-'!O$3))</f>
        <v>9.2765439610587065E-3</v>
      </c>
      <c r="P295" s="2" cm="1">
        <f t="array" ref="P295">[1]!table_weight[Agility]*(('F+ , F-'!P$2-[1]!tbl_gk[[#This Row],[Agility]])/('F+ , F-'!P$2-'F+ , F-'!P$3))</f>
        <v>4.2123984928974139E-3</v>
      </c>
      <c r="Q295" s="2" cm="1">
        <f t="array" ref="Q295">[1]!table_weight[Reactions]*(('F+ , F-'!Q$2-[1]!tbl_gk[[#This Row],[Reactions]])/('F+ , F-'!Q$2-'F+ , F-'!Q$3))</f>
        <v>1.3922334001949081E-3</v>
      </c>
      <c r="R295" s="2" cm="1">
        <f t="array" ref="R295">[1]!table_weight[Balance]*(('F+ , F-'!R$2-[1]!tbl_gk[[#This Row],[Balance]])/('F+ , F-'!R$2-'F+ , F-'!R$3))</f>
        <v>1.8626251839342308E-3</v>
      </c>
      <c r="S295" s="2" cm="1">
        <f t="array" ref="S295">[1]!table_weight[ShotPower]*(('F+ , F-'!S$2-[1]!tbl_gk[[#This Row],[ShotPower]])/('F+ , F-'!S$2-'F+ , F-'!S$3))</f>
        <v>4.1553199225329174E-3</v>
      </c>
      <c r="T295" s="2" cm="1">
        <f t="array" ref="T295">[1]!table_weight[Jumping]*(('F+ , F-'!T$2-[1]!tbl_gk[[#This Row],[Jumping]])/('F+ , F-'!T$2-'F+ , F-'!T$3))</f>
        <v>3.2630990117471503E-3</v>
      </c>
      <c r="U295" s="2" cm="1">
        <f t="array" ref="U295">[1]!table_weight[Stamina]*(('F+ , F-'!U$2-[1]!tbl_gk[[#This Row],[Stamina]])/('F+ , F-'!U$2-'F+ , F-'!U$3))</f>
        <v>1.88916258574835E-2</v>
      </c>
      <c r="V295" s="2" cm="1">
        <f t="array" ref="V295">[1]!table_weight[Strength]*(('F+ , F-'!V$2-[1]!tbl_gk[[#This Row],[Strength]])/('F+ , F-'!V$2-'F+ , F-'!V$3))</f>
        <v>3.7268025555217445E-2</v>
      </c>
      <c r="W295" s="2" cm="1">
        <f t="array" ref="W295">[1]!table_weight[LongShots]*(('F+ , F-'!W$2-[1]!tbl_gk[[#This Row],[LongShots]])/('F+ , F-'!W$2-'F+ , F-'!W$3))</f>
        <v>7.7912248547492196E-3</v>
      </c>
      <c r="X295" s="2" cm="1">
        <f t="array" ref="X295">[1]!table_weight[Aggression]*(('F+ , F-'!X$2-[1]!tbl_gk[[#This Row],[Aggression]])/('F+ , F-'!X$2-'F+ , F-'!X$3))</f>
        <v>7.301490721022195E-3</v>
      </c>
      <c r="Y295" s="2" cm="1">
        <f t="array" ref="Y295">[1]!table_weight[Interceptions]*(('F+ , F-'!Y$2-[1]!tbl_gk[[#This Row],[Interceptions]])/('F+ , F-'!Y$2-'F+ , F-'!Y$3))</f>
        <v>1.4543619728865382E-2</v>
      </c>
      <c r="Z295" s="2" cm="1">
        <f t="array" ref="Z295">[1]!table_weight[Positioning]*(('F+ , F-'!Z$2-[1]!tbl_gk[[#This Row],[Positioning]])/('F+ , F-'!Z$2-'F+ , F-'!Z$3))</f>
        <v>1.0352229320893639E-3</v>
      </c>
      <c r="AA295" s="2" cm="1">
        <f t="array" ref="AA295">[1]!table_weight[Vision]*(('F+ , F-'!AA$2-[1]!tbl_gk[[#This Row],[Vision]])/('F+ , F-'!AA$2-'F+ , F-'!AA$3))</f>
        <v>1.6326944528952409E-2</v>
      </c>
      <c r="AB295" s="2" cm="1">
        <f t="array" ref="AB295">[1]!table_weight[Penalties]*(('F+ , F-'!AB$2-[1]!tbl_gk[[#This Row],[Penalties]])/('F+ , F-'!AB$2-'F+ , F-'!AB$3))</f>
        <v>1.9182071976949979E-3</v>
      </c>
      <c r="AC295" s="2" cm="1">
        <f t="array" ref="AC295">[1]!table_weight[Composure]*(('F+ , F-'!AC$2-[1]!tbl_gk[[#This Row],[Composure]])/('F+ , F-'!AC$2-'F+ , F-'!AC$3))</f>
        <v>2.1349388073164282E-4</v>
      </c>
      <c r="AD295" s="2" cm="1">
        <f t="array" ref="AD295">[1]!table_weight[Marking]*(('F+ , F-'!AD$2-[1]!tbl_gk[[#This Row],[Marking]])/('F+ , F-'!AD$2-'F+ , F-'!AD$3))</f>
        <v>9.4648953791028664E-3</v>
      </c>
      <c r="AE295" s="2" cm="1">
        <f t="array" ref="AE295">[1]!table_weight[StandingTackle]*(('F+ , F-'!AE$2-[1]!tbl_gk[[#This Row],[StandingTackle]])/('F+ , F-'!AE$2-'F+ , F-'!AE$3))</f>
        <v>1.5691800233775807E-2</v>
      </c>
      <c r="AF295" s="2" cm="1">
        <f t="array" ref="AF295">[1]!table_weight[SlidingTackle]*(('F+ , F-'!AF$2-[1]!tbl_gk[[#This Row],[SlidingTackle]])/('F+ , F-'!AF$2-'F+ , F-'!AF$3))</f>
        <v>8.9667429907290316E-3</v>
      </c>
      <c r="AG295" s="2" cm="1">
        <f t="array" ref="AG295">[1]!table_weight[GKDiving]*(('F+ , F-'!AG$2-[1]!tbl_gk[[#This Row],[GKDiving]])/('F+ , F-'!AG$2-'F+ , F-'!AG$3))</f>
        <v>2.0497414055369624E-2</v>
      </c>
      <c r="AH295" s="2" cm="1">
        <f t="array" ref="AH295">[1]!table_weight[GKHandling]*(('F+ , F-'!AH$2-[1]!tbl_gk[[#This Row],[GKHandling]])/('F+ , F-'!AH$2-'F+ , F-'!AH$3))</f>
        <v>3.0300525125329006E-2</v>
      </c>
      <c r="AI295" s="2" cm="1">
        <f t="array" ref="AI295">[1]!table_weight[GKKicking]*(('F+ , F-'!AI$2-[1]!tbl_gk[[#This Row],[GKKicking]])/('F+ , F-'!AI$2-'F+ , F-'!AI$3))</f>
        <v>1.8783084879829621E-2</v>
      </c>
      <c r="AJ295" s="2" cm="1">
        <f t="array" ref="AJ295">[1]!table_weight[GKPositioning]*(('F+ , F-'!AJ$2-[1]!tbl_gk[[#This Row],[GKPositioning]])/('F+ , F-'!AJ$2-'F+ , F-'!AJ$3))</f>
        <v>1.1352413938358561E-2</v>
      </c>
      <c r="AK295" s="2" cm="1">
        <f t="array" ref="AK295">[1]!table_weight[GKReflexes]*(('F+ , F-'!AK$2-[1]!tbl_gk[[#This Row],[GKReflexes]])/('F+ , F-'!AK$2-'F+ , F-'!AK$3))</f>
        <v>1.6397931244295699E-2</v>
      </c>
    </row>
    <row r="296" spans="1:37" x14ac:dyDescent="0.55000000000000004">
      <c r="A296" s="7">
        <f>[1]!tbl_gk[[#This Row],[ID]]</f>
        <v>199005</v>
      </c>
      <c r="B296" s="1" cm="1">
        <f t="array" ref="B296">[1]!table_weight[ValueEUR]*(('F+ , F-'!B$2-[1]!tbl_gk[[#This Row],[ValueEUR]])/('F+ , F-'!B$2-'F+ , F-'!B$3))</f>
        <v>2.9295369828810755E-3</v>
      </c>
      <c r="C296" s="1" cm="1">
        <f t="array" ref="C296">[1]!table_weight[WageEUR]*(('F+ , F-'!C$2-[1]!tbl_gk[[#This Row],[WageEUR]])/('F+ , F-'!C$2-'F+ , F-'!C$3))</f>
        <v>3.0514329541346166E-3</v>
      </c>
      <c r="D296" s="1" cm="1">
        <f t="array" ref="D296">[1]!table_weight[Crossing]*(('F+ , F-'!D$2-[1]!tbl_gk[[#This Row],[Crossing]])/('F+ , F-'!D$2-'F+ , F-'!D$3))</f>
        <v>2.353770035066366E-2</v>
      </c>
      <c r="E296" s="1" cm="1">
        <f t="array" ref="E296">[1]!table_weight[Finishing]*(('F+ , F-'!E$2-[1]!tbl_gk[[#This Row],[Finishing]])/('F+ , F-'!E$2-'F+ , F-'!E$3))</f>
        <v>1.59720109522359E-2</v>
      </c>
      <c r="F296" s="1" cm="1">
        <f t="array" ref="F296">[1]!table_weight[HeadingAccuracy]*(('F+ , F-'!F$2-[1]!tbl_gk[[#This Row],[HeadingAccuracy]])/('F+ , F-'!F$2-'F+ , F-'!F$3))</f>
        <v>1.0439222844598752E-2</v>
      </c>
      <c r="G296" s="1" cm="1">
        <f t="array" ref="G296">[1]!table_weight[ShortPassing]*(('F+ , F-'!G$2-[1]!tbl_gk[[#This Row],[ShortPassing]])/('F+ , F-'!G$2-'F+ , F-'!G$3))</f>
        <v>3.2345833500754768E-2</v>
      </c>
      <c r="H296" s="1" cm="1">
        <f t="array" ref="H296">[1]!table_weight[Volleys]*(('F+ , F-'!H$2-[1]!tbl_gk[[#This Row],[Volleys]])/('F+ , F-'!H$2-'F+ , F-'!H$3))</f>
        <v>1.2731313077869197E-3</v>
      </c>
      <c r="I296" s="1" cm="1">
        <f t="array" ref="I296">[1]!table_weight[Dribbling]*(('F+ , F-'!I$2-[1]!tbl_gk[[#This Row],[Dribbling]])/('F+ , F-'!I$2-'F+ , F-'!I$3))</f>
        <v>1.7601807988178481E-2</v>
      </c>
      <c r="J296" s="1" cm="1">
        <f t="array" ref="J296">[1]!table_weight[Curve]*(('F+ , F-'!J$2-[1]!tbl_gk[[#This Row],[Curve]])/('F+ , F-'!J$2-'F+ , F-'!J$3))</f>
        <v>7.774735489977337E-3</v>
      </c>
      <c r="K296" s="1" cm="1">
        <f t="array" ref="K296">[1]!table_weight[FKAccuracy]*(('F+ , F-'!K$2-[1]!tbl_gk[[#This Row],[FKAccuracy]])/('F+ , F-'!K$2-'F+ , F-'!K$3))</f>
        <v>9.4310921813203358E-3</v>
      </c>
      <c r="L296" s="1" cm="1">
        <f t="array" ref="L296">[1]!table_weight[LongPassing]*(('F+ , F-'!L$2-[1]!tbl_gk[[#This Row],[LongPassing]])/('F+ , F-'!L$2-'F+ , F-'!L$3))</f>
        <v>1.2452754301743363E-2</v>
      </c>
      <c r="M296" s="1" cm="1">
        <f t="array" ref="M296">[1]!table_weight[BallControl]*(('F+ , F-'!M$2-[1]!tbl_gk[[#This Row],[BallControl]])/('F+ , F-'!M$2-'F+ , F-'!M$3))</f>
        <v>9.9960884871137055E-3</v>
      </c>
      <c r="N296" s="1" cm="1">
        <f t="array" ref="N296">[1]!table_weight[Acceleration]*(('F+ , F-'!N$2-[1]!tbl_gk[[#This Row],[Acceleration]])/('F+ , F-'!N$2-'F+ , F-'!N$3))</f>
        <v>2.7058465613199914E-3</v>
      </c>
      <c r="O296" s="1" cm="1">
        <f t="array" ref="O296">[1]!table_weight[SprintSpeed]*(('F+ , F-'!O$2-[1]!tbl_gk[[#This Row],[SprintSpeed]])/('F+ , F-'!O$2-'F+ , F-'!O$3))</f>
        <v>3.6543961058716113E-3</v>
      </c>
      <c r="P296" s="1" cm="1">
        <f t="array" ref="P296">[1]!table_weight[Agility]*(('F+ , F-'!P$2-[1]!tbl_gk[[#This Row],[Agility]])/('F+ , F-'!P$2-'F+ , F-'!P$3))</f>
        <v>1.9891881772015566E-3</v>
      </c>
      <c r="Q296" s="1" cm="1">
        <f t="array" ref="Q296">[1]!table_weight[Reactions]*(('F+ , F-'!Q$2-[1]!tbl_gk[[#This Row],[Reactions]])/('F+ , F-'!Q$2-'F+ , F-'!Q$3))</f>
        <v>8.2502720011550109E-4</v>
      </c>
      <c r="R296" s="1" cm="1">
        <f t="array" ref="R296">[1]!table_weight[Balance]*(('F+ , F-'!R$2-[1]!tbl_gk[[#This Row],[Balance]])/('F+ , F-'!R$2-'F+ , F-'!R$3))</f>
        <v>1.1796626164916795E-3</v>
      </c>
      <c r="S296" s="1" cm="1">
        <f t="array" ref="S296">[1]!table_weight[ShotPower]*(('F+ , F-'!S$2-[1]!tbl_gk[[#This Row],[ShotPower]])/('F+ , F-'!S$2-'F+ , F-'!S$3))</f>
        <v>2.0776599612664587E-3</v>
      </c>
      <c r="T296" s="1" cm="1">
        <f t="array" ref="T296">[1]!table_weight[Jumping]*(('F+ , F-'!T$2-[1]!tbl_gk[[#This Row],[Jumping]])/('F+ , F-'!T$2-'F+ , F-'!T$3))</f>
        <v>5.152261597495501E-4</v>
      </c>
      <c r="U296" s="1" cm="1">
        <f t="array" ref="U296">[1]!table_weight[Stamina]*(('F+ , F-'!U$2-[1]!tbl_gk[[#This Row],[Stamina]])/('F+ , F-'!U$2-'F+ , F-'!U$3))</f>
        <v>9.4458129287417498E-3</v>
      </c>
      <c r="V296" s="1" cm="1">
        <f t="array" ref="V296">[1]!table_weight[Strength]*(('F+ , F-'!V$2-[1]!tbl_gk[[#This Row],[Strength]])/('F+ , F-'!V$2-'F+ , F-'!V$3))</f>
        <v>1.7746678835817833E-2</v>
      </c>
      <c r="W296" s="1" cm="1">
        <f t="array" ref="W296">[1]!table_weight[LongShots]*(('F+ , F-'!W$2-[1]!tbl_gk[[#This Row],[LongShots]])/('F+ , F-'!W$2-'F+ , F-'!W$3))</f>
        <v>7.0121023692742987E-3</v>
      </c>
      <c r="X296" s="1" cm="1">
        <f t="array" ref="X296">[1]!table_weight[Aggression]*(('F+ , F-'!X$2-[1]!tbl_gk[[#This Row],[Aggression]])/('F+ , F-'!X$2-'F+ , F-'!X$3))</f>
        <v>5.4761180407666456E-3</v>
      </c>
      <c r="Y296" s="1" cm="1">
        <f t="array" ref="Y296">[1]!table_weight[Interceptions]*(('F+ , F-'!Y$2-[1]!tbl_gk[[#This Row],[Interceptions]])/('F+ , F-'!Y$2-'F+ , F-'!Y$3))</f>
        <v>1.4543619728865382E-2</v>
      </c>
      <c r="Z296" s="1" cm="1">
        <f t="array" ref="Z296">[1]!table_weight[Positioning]*(('F+ , F-'!Z$2-[1]!tbl_gk[[#This Row],[Positioning]])/('F+ , F-'!Z$2-'F+ , F-'!Z$3))</f>
        <v>1.4788899029848058E-3</v>
      </c>
      <c r="AA296" s="1" cm="1">
        <f t="array" ref="AA296">[1]!table_weight[Vision]*(('F+ , F-'!AA$2-[1]!tbl_gk[[#This Row],[Vision]])/('F+ , F-'!AA$2-'F+ , F-'!AA$3))</f>
        <v>1.4197343068654269E-3</v>
      </c>
      <c r="AB296" s="1" cm="1">
        <f t="array" ref="AB296">[1]!table_weight[Penalties]*(('F+ , F-'!AB$2-[1]!tbl_gk[[#This Row],[Penalties]])/('F+ , F-'!AB$2-'F+ , F-'!AB$3))</f>
        <v>1.9182071976949979E-3</v>
      </c>
      <c r="AC296" s="1" cm="1">
        <f t="array" ref="AC296">[1]!table_weight[Composure]*(('F+ , F-'!AC$2-[1]!tbl_gk[[#This Row],[Composure]])/('F+ , F-'!AC$2-'F+ , F-'!AC$3))</f>
        <v>3.2024082109746423E-4</v>
      </c>
      <c r="AD296" s="1" cm="1">
        <f t="array" ref="AD296">[1]!table_weight[Marking]*(('F+ , F-'!AD$2-[1]!tbl_gk[[#This Row],[Marking]])/('F+ , F-'!AD$2-'F+ , F-'!AD$3))</f>
        <v>3.1549651263676225E-2</v>
      </c>
      <c r="AE296" s="1" cm="1">
        <f t="array" ref="AE296">[1]!table_weight[StandingTackle]*(('F+ , F-'!AE$2-[1]!tbl_gk[[#This Row],[StandingTackle]])/('F+ , F-'!AE$2-'F+ , F-'!AE$3))</f>
        <v>1.120842873841129E-2</v>
      </c>
      <c r="AF296" s="1" cm="1">
        <f t="array" ref="AF296">[1]!table_weight[SlidingTackle]*(('F+ , F-'!AF$2-[1]!tbl_gk[[#This Row],[SlidingTackle]])/('F+ , F-'!AF$2-'F+ , F-'!AF$3))</f>
        <v>5.977828660486021E-3</v>
      </c>
      <c r="AG296" s="1" cm="1">
        <f t="array" ref="AG296">[1]!table_weight[GKDiving]*(('F+ , F-'!AG$2-[1]!tbl_gk[[#This Row],[GKDiving]])/('F+ , F-'!AG$2-'F+ , F-'!AG$3))</f>
        <v>2.0497414055369624E-2</v>
      </c>
      <c r="AH296" s="1" cm="1">
        <f t="array" ref="AH296">[1]!table_weight[GKHandling]*(('F+ , F-'!AH$2-[1]!tbl_gk[[#This Row],[GKHandling]])/('F+ , F-'!AH$2-'F+ , F-'!AH$3))</f>
        <v>2.4953373632623892E-2</v>
      </c>
      <c r="AI296" s="1" cm="1">
        <f t="array" ref="AI296">[1]!table_weight[GKKicking]*(('F+ , F-'!AI$2-[1]!tbl_gk[[#This Row],[GKKicking]])/('F+ , F-'!AI$2-'F+ , F-'!AI$3))</f>
        <v>9.8387587465774209E-3</v>
      </c>
      <c r="AJ296" s="1" cm="1">
        <f t="array" ref="AJ296">[1]!table_weight[GKPositioning]*(('F+ , F-'!AJ$2-[1]!tbl_gk[[#This Row],[GKPositioning]])/('F+ , F-'!AJ$2-'F+ , F-'!AJ$3))</f>
        <v>9.4603449486321337E-3</v>
      </c>
      <c r="AK296" s="1" cm="1">
        <f t="array" ref="AK296">[1]!table_weight[GKReflexes]*(('F+ , F-'!AK$2-[1]!tbl_gk[[#This Row],[GKReflexes]])/('F+ , F-'!AK$2-'F+ , F-'!AK$3))</f>
        <v>1.8219923604772998E-2</v>
      </c>
    </row>
    <row r="297" spans="1:37" x14ac:dyDescent="0.55000000000000004">
      <c r="A297" s="8">
        <f>[1]!tbl_gk[[#This Row],[ID]]</f>
        <v>199007</v>
      </c>
      <c r="B297" s="2" cm="1">
        <f t="array" ref="B297">[1]!table_weight[ValueEUR]*(('F+ , F-'!B$2-[1]!tbl_gk[[#This Row],[ValueEUR]])/('F+ , F-'!B$2-'F+ , F-'!B$3))</f>
        <v>3.1175138054050009E-5</v>
      </c>
      <c r="C297" s="2" cm="1">
        <f t="array" ref="C297">[1]!table_weight[WageEUR]*(('F+ , F-'!C$2-[1]!tbl_gk[[#This Row],[WageEUR]])/('F+ , F-'!C$2-'F+ , F-'!C$3))</f>
        <v>0</v>
      </c>
      <c r="D297" s="2" cm="1">
        <f t="array" ref="D297">[1]!table_weight[Crossing]*(('F+ , F-'!D$2-[1]!tbl_gk[[#This Row],[Crossing]])/('F+ , F-'!D$2-'F+ , F-'!D$3))</f>
        <v>3.4746129089074922E-2</v>
      </c>
      <c r="E297" s="2" cm="1">
        <f t="array" ref="E297">[1]!table_weight[Finishing]*(('F+ , F-'!E$2-[1]!tbl_gk[[#This Row],[Finishing]])/('F+ , F-'!E$2-'F+ , F-'!E$3))</f>
        <v>1.1979008214176926E-2</v>
      </c>
      <c r="F297" s="2" cm="1">
        <f t="array" ref="F297">[1]!table_weight[HeadingAccuracy]*(('F+ , F-'!F$2-[1]!tbl_gk[[#This Row],[HeadingAccuracy]])/('F+ , F-'!F$2-'F+ , F-'!F$3))</f>
        <v>1.1691929585950599E-2</v>
      </c>
      <c r="G297" s="2" cm="1">
        <f t="array" ref="G297">[1]!table_weight[ShortPassing]*(('F+ , F-'!G$2-[1]!tbl_gk[[#This Row],[ShortPassing]])/('F+ , F-'!G$2-'F+ , F-'!G$3))</f>
        <v>6.7504348175488213E-2</v>
      </c>
      <c r="H297" s="2" cm="1">
        <f t="array" ref="H297">[1]!table_weight[Volleys]*(('F+ , F-'!H$2-[1]!tbl_gk[[#This Row],[Volleys]])/('F+ , F-'!H$2-'F+ , F-'!H$3))</f>
        <v>1.6203489371833524E-3</v>
      </c>
      <c r="I297" s="2" cm="1">
        <f t="array" ref="I297">[1]!table_weight[Dribbling]*(('F+ , F-'!I$2-[1]!tbl_gk[[#This Row],[Dribbling]])/('F+ , F-'!I$2-'F+ , F-'!I$3))</f>
        <v>1.8579686209743949E-2</v>
      </c>
      <c r="J297" s="2" cm="1">
        <f t="array" ref="J297">[1]!table_weight[Curve]*(('F+ , F-'!J$2-[1]!tbl_gk[[#This Row],[Curve]])/('F+ , F-'!J$2-'F+ , F-'!J$3))</f>
        <v>8.4507994456275402E-3</v>
      </c>
      <c r="K297" s="2" cm="1">
        <f t="array" ref="K297">[1]!table_weight[FKAccuracy]*(('F+ , F-'!K$2-[1]!tbl_gk[[#This Row],[FKAccuracy]])/('F+ , F-'!K$2-'F+ , F-'!K$3))</f>
        <v>8.9747490112564478E-3</v>
      </c>
      <c r="L297" s="2" cm="1">
        <f t="array" ref="L297">[1]!table_weight[LongPassing]*(('F+ , F-'!L$2-[1]!tbl_gk[[#This Row],[LongPassing]])/('F+ , F-'!L$2-'F+ , F-'!L$3))</f>
        <v>2.5988356803638323E-2</v>
      </c>
      <c r="M297" s="2" cm="1">
        <f t="array" ref="M297">[1]!table_weight[BallControl]*(('F+ , F-'!M$2-[1]!tbl_gk[[#This Row],[BallControl]])/('F+ , F-'!M$2-'F+ , F-'!M$3))</f>
        <v>9.9960884871137055E-3</v>
      </c>
      <c r="N297" s="2" cm="1">
        <f t="array" ref="N297">[1]!table_weight[Acceleration]*(('F+ , F-'!N$2-[1]!tbl_gk[[#This Row],[Acceleration]])/('F+ , F-'!N$2-'F+ , F-'!N$3))</f>
        <v>5.637180336083316E-3</v>
      </c>
      <c r="O297" s="2" cm="1">
        <f t="array" ref="O297">[1]!table_weight[SprintSpeed]*(('F+ , F-'!O$2-[1]!tbl_gk[[#This Row],[SprintSpeed]])/('F+ , F-'!O$2-'F+ , F-'!O$3))</f>
        <v>6.4654700334651587E-3</v>
      </c>
      <c r="P297" s="2" cm="1">
        <f t="array" ref="P297">[1]!table_weight[Agility]*(('F+ , F-'!P$2-[1]!tbl_gk[[#This Row],[Agility]])/('F+ , F-'!P$2-'F+ , F-'!P$3))</f>
        <v>1.8721771079544065E-3</v>
      </c>
      <c r="Q297" s="2" cm="1">
        <f t="array" ref="Q297">[1]!table_weight[Reactions]*(('F+ , F-'!Q$2-[1]!tbl_gk[[#This Row],[Reactions]])/('F+ , F-'!Q$2-'F+ , F-'!Q$3))</f>
        <v>2.1656964003031903E-3</v>
      </c>
      <c r="R297" s="2" cm="1">
        <f t="array" ref="R297">[1]!table_weight[Balance]*(('F+ , F-'!R$2-[1]!tbl_gk[[#This Row],[Balance]])/('F+ , F-'!R$2-'F+ , F-'!R$3))</f>
        <v>1.2417501226228205E-3</v>
      </c>
      <c r="S297" s="2" cm="1">
        <f t="array" ref="S297">[1]!table_weight[ShotPower]*(('F+ , F-'!S$2-[1]!tbl_gk[[#This Row],[ShotPower]])/('F+ , F-'!S$2-'F+ , F-'!S$3))</f>
        <v>7.5315173595909123E-3</v>
      </c>
      <c r="T297" s="2" cm="1">
        <f t="array" ref="T297">[1]!table_weight[Jumping]*(('F+ , F-'!T$2-[1]!tbl_gk[[#This Row],[Jumping]])/('F+ , F-'!T$2-'F+ , F-'!T$3))</f>
        <v>1.9750336123732751E-3</v>
      </c>
      <c r="U297" s="2" cm="1">
        <f t="array" ref="U297">[1]!table_weight[Stamina]*(('F+ , F-'!U$2-[1]!tbl_gk[[#This Row],[Stamina]])/('F+ , F-'!U$2-'F+ , F-'!U$3))</f>
        <v>1.2021943727489499E-2</v>
      </c>
      <c r="V297" s="2" cm="1">
        <f t="array" ref="V297">[1]!table_weight[Strength]*(('F+ , F-'!V$2-[1]!tbl_gk[[#This Row],[Strength]])/('F+ , F-'!V$2-'F+ , F-'!V$3))</f>
        <v>2.1296014602981403E-2</v>
      </c>
      <c r="W297" s="2" cm="1">
        <f t="array" ref="W297">[1]!table_weight[LongShots]*(('F+ , F-'!W$2-[1]!tbl_gk[[#This Row],[LongShots]])/('F+ , F-'!W$2-'F+ , F-'!W$3))</f>
        <v>8.0509323499075268E-3</v>
      </c>
      <c r="X297" s="2" cm="1">
        <f t="array" ref="X297">[1]!table_weight[Aggression]*(('F+ , F-'!X$2-[1]!tbl_gk[[#This Row],[Aggression]])/('F+ , F-'!X$2-'F+ , F-'!X$3))</f>
        <v>6.6930331609370121E-3</v>
      </c>
      <c r="Y297" s="2" cm="1">
        <f t="array" ref="Y297">[1]!table_weight[Interceptions]*(('F+ , F-'!Y$2-[1]!tbl_gk[[#This Row],[Interceptions]])/('F+ , F-'!Y$2-'F+ , F-'!Y$3))</f>
        <v>2.2854259573931314E-2</v>
      </c>
      <c r="Z297" s="2" cm="1">
        <f t="array" ref="Z297">[1]!table_weight[Positioning]*(('F+ , F-'!Z$2-[1]!tbl_gk[[#This Row],[Positioning]])/('F+ , F-'!Z$2-'F+ , F-'!Z$3))</f>
        <v>1.0352229320893639E-3</v>
      </c>
      <c r="AA297" s="2" cm="1">
        <f t="array" ref="AA297">[1]!table_weight[Vision]*(('F+ , F-'!AA$2-[1]!tbl_gk[[#This Row],[Vision]])/('F+ , F-'!AA$2-'F+ , F-'!AA$3))</f>
        <v>3.4073623364770246E-2</v>
      </c>
      <c r="AB297" s="2" cm="1">
        <f t="array" ref="AB297">[1]!table_weight[Penalties]*(('F+ , F-'!AB$2-[1]!tbl_gk[[#This Row],[Penalties]])/('F+ , F-'!AB$2-'F+ , F-'!AB$3))</f>
        <v>2.3879722257019362E-3</v>
      </c>
      <c r="AC297" s="2" cm="1">
        <f t="array" ref="AC297">[1]!table_weight[Composure]*(('F+ , F-'!AC$2-[1]!tbl_gk[[#This Row],[Composure]])/('F+ , F-'!AC$2-'F+ , F-'!AC$3))</f>
        <v>1.2275898142069463E-3</v>
      </c>
      <c r="AD297" s="2" cm="1">
        <f t="array" ref="AD297">[1]!table_weight[Marking]*(('F+ , F-'!AD$2-[1]!tbl_gk[[#This Row],[Marking]])/('F+ , F-'!AD$2-'F+ , F-'!AD$3))</f>
        <v>2.8394686137308601E-2</v>
      </c>
      <c r="AE297" s="2" cm="1">
        <f t="array" ref="AE297">[1]!table_weight[StandingTackle]*(('F+ , F-'!AE$2-[1]!tbl_gk[[#This Row],[StandingTackle]])/('F+ , F-'!AE$2-'F+ , F-'!AE$3))</f>
        <v>1.3450114486093548E-2</v>
      </c>
      <c r="AF297" s="2" cm="1">
        <f t="array" ref="AF297">[1]!table_weight[SlidingTackle]*(('F+ , F-'!AF$2-[1]!tbl_gk[[#This Row],[SlidingTackle]])/('F+ , F-'!AF$2-'F+ , F-'!AF$3))</f>
        <v>5.230600077925268E-3</v>
      </c>
      <c r="AG297" s="2" cm="1">
        <f t="array" ref="AG297">[1]!table_weight[GKDiving]*(('F+ , F-'!AG$2-[1]!tbl_gk[[#This Row],[GKDiving]])/('F+ , F-'!AG$2-'F+ , F-'!AG$3))</f>
        <v>4.9535417300476586E-2</v>
      </c>
      <c r="AH297" s="2" cm="1">
        <f t="array" ref="AH297">[1]!table_weight[GKHandling]*(('F+ , F-'!AH$2-[1]!tbl_gk[[#This Row],[GKHandling]])/('F+ , F-'!AH$2-'F+ , F-'!AH$3))</f>
        <v>6.416581791246144E-2</v>
      </c>
      <c r="AI297" s="2" cm="1">
        <f t="array" ref="AI297">[1]!table_weight[GKKicking]*(('F+ , F-'!AI$2-[1]!tbl_gk[[#This Row],[GKKicking]])/('F+ , F-'!AI$2-'F+ , F-'!AI$3))</f>
        <v>3.3988439306358358E-2</v>
      </c>
      <c r="AJ297" s="2" cm="1">
        <f t="array" ref="AJ297">[1]!table_weight[GKPositioning]*(('F+ , F-'!AJ$2-[1]!tbl_gk[[#This Row],[GKPositioning]])/('F+ , F-'!AJ$2-'F+ , F-'!AJ$3))</f>
        <v>2.1443448550232839E-2</v>
      </c>
      <c r="AK297" s="2" cm="1">
        <f t="array" ref="AK297">[1]!table_weight[GKReflexes]*(('F+ , F-'!AK$2-[1]!tbl_gk[[#This Row],[GKReflexes]])/('F+ , F-'!AK$2-'F+ , F-'!AK$3))</f>
        <v>4.55498090119325E-2</v>
      </c>
    </row>
    <row r="298" spans="1:37" x14ac:dyDescent="0.55000000000000004">
      <c r="A298" s="7">
        <f>[1]!tbl_gk[[#This Row],[ID]]</f>
        <v>199101</v>
      </c>
      <c r="B298" s="1" cm="1">
        <f t="array" ref="B298">[1]!table_weight[ValueEUR]*(('F+ , F-'!B$2-[1]!tbl_gk[[#This Row],[ValueEUR]])/('F+ , F-'!B$2-'F+ , F-'!B$3))</f>
        <v>2.2872056730743621E-4</v>
      </c>
      <c r="C298" s="1" cm="1">
        <f t="array" ref="C298">[1]!table_weight[WageEUR]*(('F+ , F-'!C$2-[1]!tbl_gk[[#This Row],[WageEUR]])/('F+ , F-'!C$2-'F+ , F-'!C$3))</f>
        <v>3.9120935309418161E-4</v>
      </c>
      <c r="D298" s="1" cm="1">
        <f t="array" ref="D298">[1]!table_weight[Crossing]*(('F+ , F-'!D$2-[1]!tbl_gk[[#This Row],[Crossing]])/('F+ , F-'!D$2-'F+ , F-'!D$3))</f>
        <v>3.6987814836757178E-2</v>
      </c>
      <c r="E298" s="1" cm="1">
        <f t="array" ref="E298">[1]!table_weight[Finishing]*(('F+ , F-'!E$2-[1]!tbl_gk[[#This Row],[Finishing]])/('F+ , F-'!E$2-'F+ , F-'!E$3))</f>
        <v>1.4973760267721157E-2</v>
      </c>
      <c r="F298" s="1" cm="1">
        <f t="array" ref="F298">[1]!table_weight[HeadingAccuracy]*(('F+ , F-'!F$2-[1]!tbl_gk[[#This Row],[HeadingAccuracy]])/('F+ , F-'!F$2-'F+ , F-'!F$3))</f>
        <v>1.00216539308148E-2</v>
      </c>
      <c r="G298" s="1" cm="1">
        <f t="array" ref="G298">[1]!table_weight[ShortPassing]*(('F+ , F-'!G$2-[1]!tbl_gk[[#This Row],[ShortPassing]])/('F+ , F-'!G$2-'F+ , F-'!G$3))</f>
        <v>6.7504348175488213E-2</v>
      </c>
      <c r="H298" s="1" cm="1">
        <f t="array" ref="H298">[1]!table_weight[Volleys]*(('F+ , F-'!H$2-[1]!tbl_gk[[#This Row],[Volleys]])/('F+ , F-'!H$2-'F+ , F-'!H$3))</f>
        <v>1.3888705175857305E-3</v>
      </c>
      <c r="I298" s="1" cm="1">
        <f t="array" ref="I298">[1]!table_weight[Dribbling]*(('F+ , F-'!I$2-[1]!tbl_gk[[#This Row],[Dribbling]])/('F+ , F-'!I$2-'F+ , F-'!I$3))</f>
        <v>1.8579686209743949E-2</v>
      </c>
      <c r="J298" s="1" cm="1">
        <f t="array" ref="J298">[1]!table_weight[Curve]*(('F+ , F-'!J$2-[1]!tbl_gk[[#This Row],[Curve]])/('F+ , F-'!J$2-'F+ , F-'!J$3))</f>
        <v>9.4648953791028455E-3</v>
      </c>
      <c r="K298" s="1" cm="1">
        <f t="array" ref="K298">[1]!table_weight[FKAccuracy]*(('F+ , F-'!K$2-[1]!tbl_gk[[#This Row],[FKAccuracy]])/('F+ , F-'!K$2-'F+ , F-'!K$3))</f>
        <v>8.8226346212351529E-3</v>
      </c>
      <c r="L298" s="1" cm="1">
        <f t="array" ref="L298">[1]!table_weight[LongPassing]*(('F+ , F-'!L$2-[1]!tbl_gk[[#This Row],[LongPassing]])/('F+ , F-'!L$2-'F+ , F-'!L$3))</f>
        <v>2.4905508603486726E-2</v>
      </c>
      <c r="M298" s="1" cm="1">
        <f t="array" ref="M298">[1]!table_weight[BallControl]*(('F+ , F-'!M$2-[1]!tbl_gk[[#This Row],[BallControl]])/('F+ , F-'!M$2-'F+ , F-'!M$3))</f>
        <v>1.3907601373375588E-2</v>
      </c>
      <c r="N298" s="1" cm="1">
        <f t="array" ref="N298">[1]!table_weight[Acceleration]*(('F+ , F-'!N$2-[1]!tbl_gk[[#This Row],[Acceleration]])/('F+ , F-'!N$2-'F+ , F-'!N$3))</f>
        <v>4.0587698419799877E-3</v>
      </c>
      <c r="O298" s="1" cm="1">
        <f t="array" ref="O298">[1]!table_weight[SprintSpeed]*(('F+ , F-'!O$2-[1]!tbl_gk[[#This Row],[SprintSpeed]])/('F+ , F-'!O$2-'F+ , F-'!O$3))</f>
        <v>2.8110739275935474E-3</v>
      </c>
      <c r="P298" s="1" cm="1">
        <f t="array" ref="P298">[1]!table_weight[Agility]*(('F+ , F-'!P$2-[1]!tbl_gk[[#This Row],[Agility]])/('F+ , F-'!P$2-'F+ , F-'!P$3))</f>
        <v>3.5103320774145121E-4</v>
      </c>
      <c r="Q298" s="1" cm="1">
        <f t="array" ref="Q298">[1]!table_weight[Reactions]*(('F+ , F-'!Q$2-[1]!tbl_gk[[#This Row],[Reactions]])/('F+ , F-'!Q$2-'F+ , F-'!Q$3))</f>
        <v>1.1344124001588141E-3</v>
      </c>
      <c r="R298" s="1" cm="1">
        <f t="array" ref="R298">[1]!table_weight[Balance]*(('F+ , F-'!R$2-[1]!tbl_gk[[#This Row],[Balance]])/('F+ , F-'!R$2-'F+ , F-'!R$3))</f>
        <v>6.8296256744255124E-4</v>
      </c>
      <c r="S298" s="1" cm="1">
        <f t="array" ref="S298">[1]!table_weight[ShotPower]*(('F+ , F-'!S$2-[1]!tbl_gk[[#This Row],[ShotPower]])/('F+ , F-'!S$2-'F+ , F-'!S$3))</f>
        <v>5.9732723886410689E-3</v>
      </c>
      <c r="T298" s="1" cm="1">
        <f t="array" ref="T298">[1]!table_weight[Jumping]*(('F+ , F-'!T$2-[1]!tbl_gk[[#This Row],[Jumping]])/('F+ , F-'!T$2-'F+ , F-'!T$3))</f>
        <v>1.2021943727489502E-3</v>
      </c>
      <c r="U298" s="1" cm="1">
        <f t="array" ref="U298">[1]!table_weight[Stamina]*(('F+ , F-'!U$2-[1]!tbl_gk[[#This Row],[Stamina]])/('F+ , F-'!U$2-'F+ , F-'!U$3))</f>
        <v>2.5761307987477501E-3</v>
      </c>
      <c r="V298" s="1" cm="1">
        <f t="array" ref="V298">[1]!table_weight[Strength]*(('F+ , F-'!V$2-[1]!tbl_gk[[#This Row],[Strength]])/('F+ , F-'!V$2-'F+ , F-'!V$3))</f>
        <v>2.9282020079099427E-2</v>
      </c>
      <c r="W298" s="1" cm="1">
        <f t="array" ref="W298">[1]!table_weight[LongShots]*(('F+ , F-'!W$2-[1]!tbl_gk[[#This Row],[LongShots]])/('F+ , F-'!W$2-'F+ , F-'!W$3))</f>
        <v>8.570347340224143E-3</v>
      </c>
      <c r="X298" s="1" cm="1">
        <f t="array" ref="X298">[1]!table_weight[Aggression]*(('F+ , F-'!X$2-[1]!tbl_gk[[#This Row],[Aggression]])/('F+ , F-'!X$2-'F+ , F-'!X$3))</f>
        <v>1.2777608761788841E-2</v>
      </c>
      <c r="Y298" s="1" cm="1">
        <f t="array" ref="Y298">[1]!table_weight[Interceptions]*(('F+ , F-'!Y$2-[1]!tbl_gk[[#This Row],[Interceptions]])/('F+ , F-'!Y$2-'F+ , F-'!Y$3))</f>
        <v>1.6621279690131864E-2</v>
      </c>
      <c r="Z298" s="1" cm="1">
        <f t="array" ref="Z298">[1]!table_weight[Positioning]*(('F+ , F-'!Z$2-[1]!tbl_gk[[#This Row],[Positioning]])/('F+ , F-'!Z$2-'F+ , F-'!Z$3))</f>
        <v>8.8733394179088337E-4</v>
      </c>
      <c r="AA298" s="1" cm="1">
        <f t="array" ref="AA298">[1]!table_weight[Vision]*(('F+ , F-'!AA$2-[1]!tbl_gk[[#This Row],[Vision]])/('F+ , F-'!AA$2-'F+ , F-'!AA$3))</f>
        <v>1.8456545989250551E-2</v>
      </c>
      <c r="AB298" s="1" cm="1">
        <f t="array" ref="AB298">[1]!table_weight[Penalties]*(('F+ , F-'!AB$2-[1]!tbl_gk[[#This Row],[Penalties]])/('F+ , F-'!AB$2-'F+ , F-'!AB$3))</f>
        <v>1.9573542833622431E-3</v>
      </c>
      <c r="AC298" s="1" cm="1">
        <f t="array" ref="AC298">[1]!table_weight[Composure]*(('F+ , F-'!AC$2-[1]!tbl_gk[[#This Row],[Composure]])/('F+ , F-'!AC$2-'F+ , F-'!AC$3))</f>
        <v>9.0734899310948201E-4</v>
      </c>
      <c r="AD298" s="1" cm="1">
        <f t="array" ref="AD298">[1]!table_weight[Marking]*(('F+ , F-'!AD$2-[1]!tbl_gk[[#This Row],[Marking]])/('F+ , F-'!AD$2-'F+ , F-'!AD$3))</f>
        <v>2.5239721010940977E-2</v>
      </c>
      <c r="AE298" s="1" cm="1">
        <f t="array" ref="AE298">[1]!table_weight[StandingTackle]*(('F+ , F-'!AE$2-[1]!tbl_gk[[#This Row],[StandingTackle]])/('F+ , F-'!AE$2-'F+ , F-'!AE$3))</f>
        <v>2.465854322450484E-2</v>
      </c>
      <c r="AF298" s="1" cm="1">
        <f t="array" ref="AF298">[1]!table_weight[SlidingTackle]*(('F+ , F-'!AF$2-[1]!tbl_gk[[#This Row],[SlidingTackle]])/('F+ , F-'!AF$2-'F+ , F-'!AF$3))</f>
        <v>8.9667429907290316E-3</v>
      </c>
      <c r="AG298" s="1" cm="1">
        <f t="array" ref="AG298">[1]!table_weight[GKDiving]*(('F+ , F-'!AG$2-[1]!tbl_gk[[#This Row],[GKDiving]])/('F+ , F-'!AG$2-'F+ , F-'!AG$3))</f>
        <v>3.9286710272791778E-2</v>
      </c>
      <c r="AH298" s="1" cm="1">
        <f t="array" ref="AH298">[1]!table_weight[GKHandling]*(('F+ , F-'!AH$2-[1]!tbl_gk[[#This Row],[GKHandling]])/('F+ , F-'!AH$2-'F+ , F-'!AH$3))</f>
        <v>3.7430060448935834E-2</v>
      </c>
      <c r="AI298" s="1" cm="1">
        <f t="array" ref="AI298">[1]!table_weight[GKKicking]*(('F+ , F-'!AI$2-[1]!tbl_gk[[#This Row],[GKKicking]])/('F+ , F-'!AI$2-'F+ , F-'!AI$3))</f>
        <v>2.6832978399756596E-2</v>
      </c>
      <c r="AJ298" s="1" cm="1">
        <f t="array" ref="AJ298">[1]!table_weight[GKPositioning]*(('F+ , F-'!AJ$2-[1]!tbl_gk[[#This Row],[GKPositioning]])/('F+ , F-'!AJ$2-'F+ , F-'!AJ$3))</f>
        <v>1.3875172591327129E-2</v>
      </c>
      <c r="AK298" s="1" cm="1">
        <f t="array" ref="AK298">[1]!table_weight[GKReflexes]*(('F+ , F-'!AK$2-[1]!tbl_gk[[#This Row],[GKReflexes]])/('F+ , F-'!AK$2-'F+ , F-'!AK$3))</f>
        <v>4.1905824290977896E-2</v>
      </c>
    </row>
    <row r="299" spans="1:37" x14ac:dyDescent="0.55000000000000004">
      <c r="A299" s="8">
        <f>[1]!tbl_gk[[#This Row],[ID]]</f>
        <v>199321</v>
      </c>
      <c r="B299" s="2" cm="1">
        <f t="array" ref="B299">[1]!table_weight[ValueEUR]*(('F+ , F-'!B$2-[1]!tbl_gk[[#This Row],[ValueEUR]])/('F+ , F-'!B$2-'F+ , F-'!B$3))</f>
        <v>8.210481903343863E-5</v>
      </c>
      <c r="C299" s="2" cm="1">
        <f t="array" ref="C299">[1]!table_weight[WageEUR]*(('F+ , F-'!C$2-[1]!tbl_gk[[#This Row],[WageEUR]])/('F+ , F-'!C$2-'F+ , F-'!C$3))</f>
        <v>2.3472561185650898E-4</v>
      </c>
      <c r="D299" s="2" cm="1">
        <f t="array" ref="D299">[1]!table_weight[Crossing]*(('F+ , F-'!D$2-[1]!tbl_gk[[#This Row],[Crossing]])/('F+ , F-'!D$2-'F+ , F-'!D$3))</f>
        <v>3.4746129089074922E-2</v>
      </c>
      <c r="E299" s="2" cm="1">
        <f t="array" ref="E299">[1]!table_weight[Finishing]*(('F+ , F-'!E$2-[1]!tbl_gk[[#This Row],[Finishing]])/('F+ , F-'!E$2-'F+ , F-'!E$3))</f>
        <v>8.9842561606326941E-3</v>
      </c>
      <c r="F299" s="2" cm="1">
        <f t="array" ref="F299">[1]!table_weight[HeadingAccuracy]*(('F+ , F-'!F$2-[1]!tbl_gk[[#This Row],[HeadingAccuracy]])/('F+ , F-'!F$2-'F+ , F-'!F$3))</f>
        <v>8.7689471894629514E-3</v>
      </c>
      <c r="G299" s="2" cm="1">
        <f t="array" ref="G299">[1]!table_weight[ShortPassing]*(('F+ , F-'!G$2-[1]!tbl_gk[[#This Row],[ShortPassing]])/('F+ , F-'!G$2-'F+ , F-'!G$3))</f>
        <v>6.3285326414520199E-2</v>
      </c>
      <c r="H299" s="2" cm="1">
        <f t="array" ref="H299">[1]!table_weight[Volleys]*(('F+ , F-'!H$2-[1]!tbl_gk[[#This Row],[Volleys]])/('F+ , F-'!H$2-'F+ , F-'!H$3))</f>
        <v>6.9443525879286526E-4</v>
      </c>
      <c r="I299" s="2" cm="1">
        <f t="array" ref="I299">[1]!table_weight[Dribbling]*(('F+ , F-'!I$2-[1]!tbl_gk[[#This Row],[Dribbling]])/('F+ , F-'!I$2-'F+ , F-'!I$3))</f>
        <v>1.4668173323482065E-2</v>
      </c>
      <c r="J299" s="2" cm="1">
        <f t="array" ref="J299">[1]!table_weight[Curve]*(('F+ , F-'!J$2-[1]!tbl_gk[[#This Row],[Curve]])/('F+ , F-'!J$2-'F+ , F-'!J$3))</f>
        <v>8.2817834567149896E-3</v>
      </c>
      <c r="K299" s="2" cm="1">
        <f t="array" ref="K299">[1]!table_weight[FKAccuracy]*(('F+ , F-'!K$2-[1]!tbl_gk[[#This Row],[FKAccuracy]])/('F+ , F-'!K$2-'F+ , F-'!K$3))</f>
        <v>9.1268634012777444E-3</v>
      </c>
      <c r="L299" s="2" cm="1">
        <f t="array" ref="L299">[1]!table_weight[LongPassing]*(('F+ , F-'!L$2-[1]!tbl_gk[[#This Row],[LongPassing]])/('F+ , F-'!L$2-'F+ , F-'!L$3))</f>
        <v>1.7325571202425546E-2</v>
      </c>
      <c r="M299" s="2" cm="1">
        <f t="array" ref="M299">[1]!table_weight[BallControl]*(('F+ , F-'!M$2-[1]!tbl_gk[[#This Row],[BallControl]])/('F+ , F-'!M$2-'F+ , F-'!M$3))</f>
        <v>1.2169151201703639E-2</v>
      </c>
      <c r="N299" s="2" cm="1">
        <f t="array" ref="N299">[1]!table_weight[Acceleration]*(('F+ , F-'!N$2-[1]!tbl_gk[[#This Row],[Acceleration]])/('F+ , F-'!N$2-'F+ , F-'!N$3))</f>
        <v>6.5391291898566463E-3</v>
      </c>
      <c r="O299" s="2" cm="1">
        <f t="array" ref="O299">[1]!table_weight[SprintSpeed]*(('F+ , F-'!O$2-[1]!tbl_gk[[#This Row],[SprintSpeed]])/('F+ , F-'!O$2-'F+ , F-'!O$3))</f>
        <v>7.3087922117432225E-3</v>
      </c>
      <c r="P299" s="2" cm="1">
        <f t="array" ref="P299">[1]!table_weight[Agility]*(('F+ , F-'!P$2-[1]!tbl_gk[[#This Row],[Agility]])/('F+ , F-'!P$2-'F+ , F-'!P$3))</f>
        <v>4.095387423650264E-3</v>
      </c>
      <c r="Q299" s="2" cm="1">
        <f t="array" ref="Q299">[1]!table_weight[Reactions]*(('F+ , F-'!Q$2-[1]!tbl_gk[[#This Row],[Reactions]])/('F+ , F-'!Q$2-'F+ , F-'!Q$3))</f>
        <v>1.5984902002237835E-3</v>
      </c>
      <c r="R299" s="2" cm="1">
        <f t="array" ref="R299">[1]!table_weight[Balance]*(('F+ , F-'!R$2-[1]!tbl_gk[[#This Row],[Balance]])/('F+ , F-'!R$2-'F+ , F-'!R$3))</f>
        <v>1.7384501716719487E-3</v>
      </c>
      <c r="S299" s="2" cm="1">
        <f t="array" ref="S299">[1]!table_weight[ShotPower]*(('F+ , F-'!S$2-[1]!tbl_gk[[#This Row],[ShotPower]])/('F+ , F-'!S$2-'F+ , F-'!S$3))</f>
        <v>6.4926873789576834E-3</v>
      </c>
      <c r="T299" s="2" cm="1">
        <f t="array" ref="T299">[1]!table_weight[Jumping]*(('F+ , F-'!T$2-[1]!tbl_gk[[#This Row],[Jumping]])/('F+ , F-'!T$2-'F+ , F-'!T$3))</f>
        <v>3.0913569584973006E-3</v>
      </c>
      <c r="U299" s="2" cm="1">
        <f t="array" ref="U299">[1]!table_weight[Stamina]*(('F+ , F-'!U$2-[1]!tbl_gk[[#This Row],[Stamina]])/('F+ , F-'!U$2-'F+ , F-'!U$3))</f>
        <v>2.2326466922480501E-2</v>
      </c>
      <c r="V299" s="2" cm="1">
        <f t="array" ref="V299">[1]!table_weight[Strength]*(('F+ , F-'!V$2-[1]!tbl_gk[[#This Row],[Strength]])/('F+ , F-'!V$2-'F+ , F-'!V$3))</f>
        <v>1.0648007301490701E-2</v>
      </c>
      <c r="W299" s="2" cm="1">
        <f t="array" ref="W299">[1]!table_weight[LongShots]*(('F+ , F-'!W$2-[1]!tbl_gk[[#This Row],[LongShots]])/('F+ , F-'!W$2-'F+ , F-'!W$3))</f>
        <v>7.5315173595909123E-3</v>
      </c>
      <c r="X299" s="2" cm="1">
        <f t="array" ref="X299">[1]!table_weight[Aggression]*(('F+ , F-'!X$2-[1]!tbl_gk[[#This Row],[Aggression]])/('F+ , F-'!X$2-'F+ , F-'!X$3))</f>
        <v>1.460298144204439E-2</v>
      </c>
      <c r="Y299" s="2" cm="1">
        <f t="array" ref="Y299">[1]!table_weight[Interceptions]*(('F+ , F-'!Y$2-[1]!tbl_gk[[#This Row],[Interceptions]])/('F+ , F-'!Y$2-'F+ , F-'!Y$3))</f>
        <v>2.0084046292242669E-2</v>
      </c>
      <c r="Z299" s="2" cm="1">
        <f t="array" ref="Z299">[1]!table_weight[Positioning]*(('F+ , F-'!Z$2-[1]!tbl_gk[[#This Row],[Positioning]])/('F+ , F-'!Z$2-'F+ , F-'!Z$3))</f>
        <v>1.6267788932832863E-3</v>
      </c>
      <c r="AA299" s="2" cm="1">
        <f t="array" ref="AA299">[1]!table_weight[Vision]*(('F+ , F-'!AA$2-[1]!tbl_gk[[#This Row],[Vision]])/('F+ , F-'!AA$2-'F+ , F-'!AA$3))</f>
        <v>1.9876280296115975E-2</v>
      </c>
      <c r="AB299" s="2" cm="1">
        <f t="array" ref="AB299">[1]!table_weight[Penalties]*(('F+ , F-'!AB$2-[1]!tbl_gk[[#This Row],[Penalties]])/('F+ , F-'!AB$2-'F+ , F-'!AB$3))</f>
        <v>1.9965013690294879E-3</v>
      </c>
      <c r="AC299" s="2" cm="1">
        <f t="array" ref="AC299">[1]!table_weight[Composure]*(('F+ , F-'!AC$2-[1]!tbl_gk[[#This Row],[Composure]])/('F+ , F-'!AC$2-'F+ , F-'!AC$3))</f>
        <v>1.441083694938589E-3</v>
      </c>
      <c r="AD299" s="2" cm="1">
        <f t="array" ref="AD299">[1]!table_weight[Marking]*(('F+ , F-'!AD$2-[1]!tbl_gk[[#This Row],[Marking]])/('F+ , F-'!AD$2-'F+ , F-'!AD$3))</f>
        <v>2.2084755884573357E-2</v>
      </c>
      <c r="AE299" s="2" cm="1">
        <f t="array" ref="AE299">[1]!table_weight[StandingTackle]*(('F+ , F-'!AE$2-[1]!tbl_gk[[#This Row],[StandingTackle]])/('F+ , F-'!AE$2-'F+ , F-'!AE$3))</f>
        <v>0</v>
      </c>
      <c r="AF299" s="2" cm="1">
        <f t="array" ref="AF299">[1]!table_weight[SlidingTackle]*(('F+ , F-'!AF$2-[1]!tbl_gk[[#This Row],[SlidingTackle]])/('F+ , F-'!AF$2-'F+ , F-'!AF$3))</f>
        <v>0</v>
      </c>
      <c r="AG299" s="2" cm="1">
        <f t="array" ref="AG299">[1]!table_weight[GKDiving]*(('F+ , F-'!AG$2-[1]!tbl_gk[[#This Row],[GKDiving]])/('F+ , F-'!AG$2-'F+ , F-'!AG$3))</f>
        <v>4.4411063786634182E-2</v>
      </c>
      <c r="AH299" s="2" cm="1">
        <f t="array" ref="AH299">[1]!table_weight[GKHandling]*(('F+ , F-'!AH$2-[1]!tbl_gk[[#This Row],[GKHandling]])/('F+ , F-'!AH$2-'F+ , F-'!AH$3))</f>
        <v>5.7036282588854605E-2</v>
      </c>
      <c r="AI299" s="2" cm="1">
        <f t="array" ref="AI299">[1]!table_weight[GKKicking]*(('F+ , F-'!AI$2-[1]!tbl_gk[[#This Row],[GKKicking]])/('F+ , F-'!AI$2-'F+ , F-'!AI$3))</f>
        <v>2.9516276239732256E-2</v>
      </c>
      <c r="AJ299" s="2" cm="1">
        <f t="array" ref="AJ299">[1]!table_weight[GKPositioning]*(('F+ , F-'!AJ$2-[1]!tbl_gk[[#This Row],[GKPositioning]])/('F+ , F-'!AJ$2-'F+ , F-'!AJ$3))</f>
        <v>1.8920689897264267E-2</v>
      </c>
      <c r="AK299" s="2" cm="1">
        <f t="array" ref="AK299">[1]!table_weight[GKReflexes]*(('F+ , F-'!AK$2-[1]!tbl_gk[[#This Row],[GKReflexes]])/('F+ , F-'!AK$2-'F+ , F-'!AK$3))</f>
        <v>4.9193793732887098E-2</v>
      </c>
    </row>
    <row r="300" spans="1:37" x14ac:dyDescent="0.55000000000000004">
      <c r="A300" s="7">
        <f>[1]!tbl_gk[[#This Row],[ID]]</f>
        <v>199339</v>
      </c>
      <c r="B300" s="1" cm="1">
        <f t="array" ref="B300">[1]!table_weight[ValueEUR]*(('F+ , F-'!B$2-[1]!tbl_gk[[#This Row],[ValueEUR]])/('F+ , F-'!B$2-'F+ , F-'!B$3))</f>
        <v>1.6948780500474119E-3</v>
      </c>
      <c r="C300" s="1" cm="1">
        <f t="array" ref="C300">[1]!table_weight[WageEUR]*(('F+ , F-'!C$2-[1]!tbl_gk[[#This Row],[WageEUR]])/('F+ , F-'!C$2-'F+ , F-'!C$3))</f>
        <v>3.5208841778476348E-3</v>
      </c>
      <c r="D300" s="1" cm="1">
        <f t="array" ref="D300">[1]!table_weight[Crossing]*(('F+ , F-'!D$2-[1]!tbl_gk[[#This Row],[Crossing]])/('F+ , F-'!D$2-'F+ , F-'!D$3))</f>
        <v>3.0262757593710415E-2</v>
      </c>
      <c r="E300" s="1" cm="1">
        <f t="array" ref="E300">[1]!table_weight[Finishing]*(('F+ , F-'!E$2-[1]!tbl_gk[[#This Row],[Finishing]])/('F+ , F-'!E$2-'F+ , F-'!E$3))</f>
        <v>1.4973760267721157E-2</v>
      </c>
      <c r="F300" s="1" cm="1">
        <f t="array" ref="F300">[1]!table_weight[HeadingAccuracy]*(('F+ , F-'!F$2-[1]!tbl_gk[[#This Row],[HeadingAccuracy]])/('F+ , F-'!F$2-'F+ , F-'!F$3))</f>
        <v>1.00216539308148E-2</v>
      </c>
      <c r="G300" s="1" cm="1">
        <f t="array" ref="G300">[1]!table_weight[ShortPassing]*(('F+ , F-'!G$2-[1]!tbl_gk[[#This Row],[ShortPassing]])/('F+ , F-'!G$2-'F+ , F-'!G$3))</f>
        <v>5.6253623479573514E-3</v>
      </c>
      <c r="H300" s="1" cm="1">
        <f t="array" ref="H300">[1]!table_weight[Volleys]*(('F+ , F-'!H$2-[1]!tbl_gk[[#This Row],[Volleys]])/('F+ , F-'!H$2-'F+ , F-'!H$3))</f>
        <v>1.5046097273845413E-3</v>
      </c>
      <c r="I300" s="1" cm="1">
        <f t="array" ref="I300">[1]!table_weight[Dribbling]*(('F+ , F-'!I$2-[1]!tbl_gk[[#This Row],[Dribbling]])/('F+ , F-'!I$2-'F+ , F-'!I$3))</f>
        <v>9.77878221565471E-4</v>
      </c>
      <c r="J300" s="1" cm="1">
        <f t="array" ref="J300">[1]!table_weight[Curve]*(('F+ , F-'!J$2-[1]!tbl_gk[[#This Row],[Curve]])/('F+ , F-'!J$2-'F+ , F-'!J$3))</f>
        <v>9.1268634012777444E-3</v>
      </c>
      <c r="K300" s="1" cm="1">
        <f t="array" ref="K300">[1]!table_weight[FKAccuracy]*(('F+ , F-'!K$2-[1]!tbl_gk[[#This Row],[FKAccuracy]])/('F+ , F-'!K$2-'F+ , F-'!K$3))</f>
        <v>9.1268634012777444E-3</v>
      </c>
      <c r="L300" s="1" cm="1">
        <f t="array" ref="L300">[1]!table_weight[LongPassing]*(('F+ , F-'!L$2-[1]!tbl_gk[[#This Row],[LongPassing]])/('F+ , F-'!L$2-'F+ , F-'!L$3))</f>
        <v>1.6242723002273952E-3</v>
      </c>
      <c r="M300" s="1" cm="1">
        <f t="array" ref="M300">[1]!table_weight[BallControl]*(('F+ , F-'!M$2-[1]!tbl_gk[[#This Row],[BallControl]])/('F+ , F-'!M$2-'F+ , F-'!M$3))</f>
        <v>0</v>
      </c>
      <c r="N300" s="1" cm="1">
        <f t="array" ref="N300">[1]!table_weight[Acceleration]*(('F+ , F-'!N$2-[1]!tbl_gk[[#This Row],[Acceleration]])/('F+ , F-'!N$2-'F+ , F-'!N$3))</f>
        <v>1.8038977075466611E-3</v>
      </c>
      <c r="O300" s="1" cm="1">
        <f t="array" ref="O300">[1]!table_weight[SprintSpeed]*(('F+ , F-'!O$2-[1]!tbl_gk[[#This Row],[SprintSpeed]])/('F+ , F-'!O$2-'F+ , F-'!O$3))</f>
        <v>5.6221478551870948E-3</v>
      </c>
      <c r="P300" s="1" cm="1">
        <f t="array" ref="P300">[1]!table_weight[Agility]*(('F+ , F-'!P$2-[1]!tbl_gk[[#This Row],[Agility]])/('F+ , F-'!P$2-'F+ , F-'!P$3))</f>
        <v>2.4572324541901583E-3</v>
      </c>
      <c r="Q300" s="1" cm="1">
        <f t="array" ref="Q300">[1]!table_weight[Reactions]*(('F+ , F-'!Q$2-[1]!tbl_gk[[#This Row],[Reactions]])/('F+ , F-'!Q$2-'F+ , F-'!Q$3))</f>
        <v>9.2815560012993875E-4</v>
      </c>
      <c r="R300" s="1" cm="1">
        <f t="array" ref="R300">[1]!table_weight[Balance]*(('F+ , F-'!R$2-[1]!tbl_gk[[#This Row],[Balance]])/('F+ , F-'!R$2-'F+ , F-'!R$3))</f>
        <v>3.1043753065570514E-4</v>
      </c>
      <c r="S300" s="1" cm="1">
        <f t="array" ref="S300">[1]!table_weight[ShotPower]*(('F+ , F-'!S$2-[1]!tbl_gk[[#This Row],[ShotPower]])/('F+ , F-'!S$2-'F+ , F-'!S$3))</f>
        <v>1.5582449709498438E-3</v>
      </c>
      <c r="T300" s="1" cm="1">
        <f t="array" ref="T300">[1]!table_weight[Jumping]*(('F+ , F-'!T$2-[1]!tbl_gk[[#This Row],[Jumping]])/('F+ , F-'!T$2-'F+ , F-'!T$3))</f>
        <v>1.2021943727489502E-3</v>
      </c>
      <c r="U300" s="1" cm="1">
        <f t="array" ref="U300">[1]!table_weight[Stamina]*(('F+ , F-'!U$2-[1]!tbl_gk[[#This Row],[Stamina]])/('F+ , F-'!U$2-'F+ , F-'!U$3))</f>
        <v>1.7174205324985E-3</v>
      </c>
      <c r="V300" s="1" cm="1">
        <f t="array" ref="V300">[1]!table_weight[Strength]*(('F+ , F-'!V$2-[1]!tbl_gk[[#This Row],[Strength]])/('F+ , F-'!V$2-'F+ , F-'!V$3))</f>
        <v>1.7746678835817833E-2</v>
      </c>
      <c r="W300" s="1" cm="1">
        <f t="array" ref="W300">[1]!table_weight[LongShots]*(('F+ , F-'!W$2-[1]!tbl_gk[[#This Row],[LongShots]])/('F+ , F-'!W$2-'F+ , F-'!W$3))</f>
        <v>7.0121023692742987E-3</v>
      </c>
      <c r="X300" s="1" cm="1">
        <f t="array" ref="X300">[1]!table_weight[Aggression]*(('F+ , F-'!X$2-[1]!tbl_gk[[#This Row],[Aggression]])/('F+ , F-'!X$2-'F+ , F-'!X$3))</f>
        <v>4.2592029205962808E-3</v>
      </c>
      <c r="Y300" s="1" cm="1">
        <f t="array" ref="Y300">[1]!table_weight[Interceptions]*(('F+ , F-'!Y$2-[1]!tbl_gk[[#This Row],[Interceptions]])/('F+ , F-'!Y$2-'F+ , F-'!Y$3))</f>
        <v>8.310639845065932E-3</v>
      </c>
      <c r="Z300" s="1" cm="1">
        <f t="array" ref="Z300">[1]!table_weight[Positioning]*(('F+ , F-'!Z$2-[1]!tbl_gk[[#This Row],[Positioning]])/('F+ , F-'!Z$2-'F+ , F-'!Z$3))</f>
        <v>1.0352229320893639E-3</v>
      </c>
      <c r="AA300" s="1" cm="1">
        <f t="array" ref="AA300">[1]!table_weight[Vision]*(('F+ , F-'!AA$2-[1]!tbl_gk[[#This Row],[Vision]])/('F+ , F-'!AA$2-'F+ , F-'!AA$3))</f>
        <v>7.0986715343271346E-4</v>
      </c>
      <c r="AB300" s="1" cm="1">
        <f t="array" ref="AB300">[1]!table_weight[Penalties]*(('F+ , F-'!AB$2-[1]!tbl_gk[[#This Row],[Penalties]])/('F+ , F-'!AB$2-'F+ , F-'!AB$3))</f>
        <v>1.5658834266897943E-3</v>
      </c>
      <c r="AC300" s="1" cm="1">
        <f t="array" ref="AC300">[1]!table_weight[Composure]*(('F+ , F-'!AC$2-[1]!tbl_gk[[#This Row],[Composure]])/('F+ , F-'!AC$2-'F+ , F-'!AC$3))</f>
        <v>1.6012041054873211E-4</v>
      </c>
      <c r="AD300" s="1" cm="1">
        <f t="array" ref="AD300">[1]!table_weight[Marking]*(('F+ , F-'!AD$2-[1]!tbl_gk[[#This Row],[Marking]])/('F+ , F-'!AD$2-'F+ , F-'!AD$3))</f>
        <v>0</v>
      </c>
      <c r="AE300" s="1" cm="1">
        <f t="array" ref="AE300">[1]!table_weight[StandingTackle]*(('F+ , F-'!AE$2-[1]!tbl_gk[[#This Row],[StandingTackle]])/('F+ , F-'!AE$2-'F+ , F-'!AE$3))</f>
        <v>2.465854322450484E-2</v>
      </c>
      <c r="AF300" s="1" cm="1">
        <f t="array" ref="AF300">[1]!table_weight[SlidingTackle]*(('F+ , F-'!AF$2-[1]!tbl_gk[[#This Row],[SlidingTackle]])/('F+ , F-'!AF$2-'F+ , F-'!AF$3))</f>
        <v>4.4833714953645158E-3</v>
      </c>
      <c r="AG300" s="1" cm="1">
        <f t="array" ref="AG300">[1]!table_weight[GKDiving]*(('F+ , F-'!AG$2-[1]!tbl_gk[[#This Row],[GKDiving]])/('F+ , F-'!AG$2-'F+ , F-'!AG$3))</f>
        <v>2.0497414055369624E-2</v>
      </c>
      <c r="AH300" s="1" cm="1">
        <f t="array" ref="AH300">[1]!table_weight[GKHandling]*(('F+ , F-'!AH$2-[1]!tbl_gk[[#This Row],[GKHandling]])/('F+ , F-'!AH$2-'F+ , F-'!AH$3))</f>
        <v>2.8518141294427302E-2</v>
      </c>
      <c r="AI300" s="1" cm="1">
        <f t="array" ref="AI300">[1]!table_weight[GKKicking]*(('F+ , F-'!AI$2-[1]!tbl_gk[[#This Row],[GKKicking]])/('F+ , F-'!AI$2-'F+ , F-'!AI$3))</f>
        <v>7.1554609066017596E-3</v>
      </c>
      <c r="AJ300" s="1" cm="1">
        <f t="array" ref="AJ300">[1]!table_weight[GKPositioning]*(('F+ , F-'!AJ$2-[1]!tbl_gk[[#This Row],[GKPositioning]])/('F+ , F-'!AJ$2-'F+ , F-'!AJ$3))</f>
        <v>8.1989656221478496E-3</v>
      </c>
      <c r="AK300" s="1" cm="1">
        <f t="array" ref="AK300">[1]!table_weight[GKReflexes]*(('F+ , F-'!AK$2-[1]!tbl_gk[[#This Row],[GKReflexes]])/('F+ , F-'!AK$2-'F+ , F-'!AK$3))</f>
        <v>1.45759388838184E-2</v>
      </c>
    </row>
    <row r="301" spans="1:37" x14ac:dyDescent="0.55000000000000004">
      <c r="A301" s="8">
        <f>[1]!tbl_gk[[#This Row],[ID]]</f>
        <v>199482</v>
      </c>
      <c r="B301" s="2" cm="1">
        <f t="array" ref="B301">[1]!table_weight[ValueEUR]*(('F+ , F-'!B$2-[1]!tbl_gk[[#This Row],[ValueEUR]])/('F+ , F-'!B$2-'F+ , F-'!B$3))</f>
        <v>4.9358577487357792E-3</v>
      </c>
      <c r="C301" s="2" cm="1">
        <f t="array" ref="C301">[1]!table_weight[WageEUR]*(('F+ , F-'!C$2-[1]!tbl_gk[[#This Row],[WageEUR]])/('F+ , F-'!C$2-'F+ , F-'!C$3))</f>
        <v>9.3107826036415223E-3</v>
      </c>
      <c r="D301" s="2" cm="1">
        <f t="array" ref="D301">[1]!table_weight[Crossing]*(('F+ , F-'!D$2-[1]!tbl_gk[[#This Row],[Crossing]])/('F+ , F-'!D$2-'F+ , F-'!D$3))</f>
        <v>2.8021071846028162E-2</v>
      </c>
      <c r="E301" s="2" cm="1">
        <f t="array" ref="E301">[1]!table_weight[Finishing]*(('F+ , F-'!E$2-[1]!tbl_gk[[#This Row],[Finishing]])/('F+ , F-'!E$2-'F+ , F-'!E$3))</f>
        <v>8.9842561606326941E-3</v>
      </c>
      <c r="F301" s="2" cm="1">
        <f t="array" ref="F301">[1]!table_weight[HeadingAccuracy]*(('F+ , F-'!F$2-[1]!tbl_gk[[#This Row],[HeadingAccuracy]])/('F+ , F-'!F$2-'F+ , F-'!F$3))</f>
        <v>9.6040850170308507E-3</v>
      </c>
      <c r="G301" s="2" cm="1">
        <f t="array" ref="G301">[1]!table_weight[ShortPassing]*(('F+ , F-'!G$2-[1]!tbl_gk[[#This Row],[ShortPassing]])/('F+ , F-'!G$2-'F+ , F-'!G$3))</f>
        <v>4.3596558196669473E-2</v>
      </c>
      <c r="H301" s="2" cm="1">
        <f t="array" ref="H301">[1]!table_weight[Volleys]*(('F+ , F-'!H$2-[1]!tbl_gk[[#This Row],[Volleys]])/('F+ , F-'!H$2-'F+ , F-'!H$3))</f>
        <v>1.5046097273845413E-3</v>
      </c>
      <c r="I301" s="2" cm="1">
        <f t="array" ref="I301">[1]!table_weight[Dribbling]*(('F+ , F-'!I$2-[1]!tbl_gk[[#This Row],[Dribbling]])/('F+ , F-'!I$2-'F+ , F-'!I$3))</f>
        <v>1.5646051545047536E-2</v>
      </c>
      <c r="J301" s="2" cm="1">
        <f t="array" ref="J301">[1]!table_weight[Curve]*(('F+ , F-'!J$2-[1]!tbl_gk[[#This Row],[Curve]])/('F+ , F-'!J$2-'F+ , F-'!J$3))</f>
        <v>9.1268634012777444E-3</v>
      </c>
      <c r="K301" s="2" cm="1">
        <f t="array" ref="K301">[1]!table_weight[FKAccuracy]*(('F+ , F-'!K$2-[1]!tbl_gk[[#This Row],[FKAccuracy]])/('F+ , F-'!K$2-'F+ , F-'!K$3))</f>
        <v>9.1268634012777444E-3</v>
      </c>
      <c r="L301" s="2" cm="1">
        <f t="array" ref="L301">[1]!table_weight[LongPassing]*(('F+ , F-'!L$2-[1]!tbl_gk[[#This Row],[LongPassing]])/('F+ , F-'!L$2-'F+ , F-'!L$3))</f>
        <v>2.0032691702804539E-2</v>
      </c>
      <c r="M301" s="2" cm="1">
        <f t="array" ref="M301">[1]!table_weight[BallControl]*(('F+ , F-'!M$2-[1]!tbl_gk[[#This Row],[BallControl]])/('F+ , F-'!M$2-'F+ , F-'!M$3))</f>
        <v>1.1299926115867666E-2</v>
      </c>
      <c r="N301" s="2" cm="1">
        <f t="array" ref="N301">[1]!table_weight[Acceleration]*(('F+ , F-'!N$2-[1]!tbl_gk[[#This Row],[Acceleration]])/('F+ , F-'!N$2-'F+ , F-'!N$3))</f>
        <v>4.5097442688666527E-4</v>
      </c>
      <c r="O301" s="2" cm="1">
        <f t="array" ref="O301">[1]!table_weight[SprintSpeed]*(('F+ , F-'!O$2-[1]!tbl_gk[[#This Row],[SprintSpeed]])/('F+ , F-'!O$2-'F+ , F-'!O$3))</f>
        <v>2.8110739275935472E-4</v>
      </c>
      <c r="P301" s="2" cm="1">
        <f t="array" ref="P301">[1]!table_weight[Agility]*(('F+ , F-'!P$2-[1]!tbl_gk[[#This Row],[Agility]])/('F+ , F-'!P$2-'F+ , F-'!P$3))</f>
        <v>3.5103320774145121E-4</v>
      </c>
      <c r="Q301" s="2" cm="1">
        <f t="array" ref="Q301">[1]!table_weight[Reactions]*(('F+ , F-'!Q$2-[1]!tbl_gk[[#This Row],[Reactions]])/('F+ , F-'!Q$2-'F+ , F-'!Q$3))</f>
        <v>3.6094940005053177E-4</v>
      </c>
      <c r="R301" s="2" cm="1">
        <f t="array" ref="R301">[1]!table_weight[Balance]*(('F+ , F-'!R$2-[1]!tbl_gk[[#This Row],[Balance]])/('F+ , F-'!R$2-'F+ , F-'!R$3))</f>
        <v>4.3461254291798717E-4</v>
      </c>
      <c r="S301" s="2" cm="1">
        <f t="array" ref="S301">[1]!table_weight[ShotPower]*(('F+ , F-'!S$2-[1]!tbl_gk[[#This Row],[ShotPower]])/('F+ , F-'!S$2-'F+ , F-'!S$3))</f>
        <v>4.4150274176912247E-3</v>
      </c>
      <c r="T301" s="2" cm="1">
        <f t="array" ref="T301">[1]!table_weight[Jumping]*(('F+ , F-'!T$2-[1]!tbl_gk[[#This Row],[Jumping]])/('F+ , F-'!T$2-'F+ , F-'!T$3))</f>
        <v>1.7174205324985001E-4</v>
      </c>
      <c r="U301" s="2" cm="1">
        <f t="array" ref="U301">[1]!table_weight[Stamina]*(('F+ , F-'!U$2-[1]!tbl_gk[[#This Row],[Stamina]])/('F+ , F-'!U$2-'F+ , F-'!U$3))</f>
        <v>7.7283923962432506E-3</v>
      </c>
      <c r="V301" s="2" cm="1">
        <f t="array" ref="V301">[1]!table_weight[Strength]*(('F+ , F-'!V$2-[1]!tbl_gk[[#This Row],[Strength]])/('F+ , F-'!V$2-'F+ , F-'!V$3))</f>
        <v>1.0648007301490701E-2</v>
      </c>
      <c r="W301" s="2" cm="1">
        <f t="array" ref="W301">[1]!table_weight[LongShots]*(('F+ , F-'!W$2-[1]!tbl_gk[[#This Row],[LongShots]])/('F+ , F-'!W$2-'F+ , F-'!W$3))</f>
        <v>7.0121023692742987E-3</v>
      </c>
      <c r="X301" s="2" cm="1">
        <f t="array" ref="X301">[1]!table_weight[Aggression]*(('F+ , F-'!X$2-[1]!tbl_gk[[#This Row],[Aggression]])/('F+ , F-'!X$2-'F+ , F-'!X$3))</f>
        <v>0</v>
      </c>
      <c r="Y301" s="2" cm="1">
        <f t="array" ref="Y301">[1]!table_weight[Interceptions]*(('F+ , F-'!Y$2-[1]!tbl_gk[[#This Row],[Interceptions]])/('F+ , F-'!Y$2-'F+ , F-'!Y$3))</f>
        <v>1.3158513088021059E-2</v>
      </c>
      <c r="Z301" s="2" cm="1">
        <f t="array" ref="Z301">[1]!table_weight[Positioning]*(('F+ , F-'!Z$2-[1]!tbl_gk[[#This Row],[Positioning]])/('F+ , F-'!Z$2-'F+ , F-'!Z$3))</f>
        <v>1.6267788932832863E-3</v>
      </c>
      <c r="AA301" s="2" cm="1">
        <f t="array" ref="AA301">[1]!table_weight[Vision]*(('F+ , F-'!AA$2-[1]!tbl_gk[[#This Row],[Vision]])/('F+ , F-'!AA$2-'F+ , F-'!AA$3))</f>
        <v>1.5617077375519694E-2</v>
      </c>
      <c r="AB301" s="2" cm="1">
        <f t="array" ref="AB301">[1]!table_weight[Penalties]*(('F+ , F-'!AB$2-[1]!tbl_gk[[#This Row],[Penalties]])/('F+ , F-'!AB$2-'F+ , F-'!AB$3))</f>
        <v>2.2705309687002014E-3</v>
      </c>
      <c r="AC301" s="2" cm="1">
        <f t="array" ref="AC301">[1]!table_weight[Composure]*(('F+ , F-'!AC$2-[1]!tbl_gk[[#This Row],[Composure]])/('F+ , F-'!AC$2-'F+ , F-'!AC$3))</f>
        <v>2.668673509145535E-4</v>
      </c>
      <c r="AD301" s="2" cm="1">
        <f t="array" ref="AD301">[1]!table_weight[Marking]*(('F+ , F-'!AD$2-[1]!tbl_gk[[#This Row],[Marking]])/('F+ , F-'!AD$2-'F+ , F-'!AD$3))</f>
        <v>2.6817203574124791E-2</v>
      </c>
      <c r="AE301" s="2" cm="1">
        <f t="array" ref="AE301">[1]!table_weight[StandingTackle]*(('F+ , F-'!AE$2-[1]!tbl_gk[[#This Row],[StandingTackle]])/('F+ , F-'!AE$2-'F+ , F-'!AE$3))</f>
        <v>2.241685747682258E-2</v>
      </c>
      <c r="AF301" s="2" cm="1">
        <f t="array" ref="AF301">[1]!table_weight[SlidingTackle]*(('F+ , F-'!AF$2-[1]!tbl_gk[[#This Row],[SlidingTackle]])/('F+ , F-'!AF$2-'F+ , F-'!AF$3))</f>
        <v>8.9667429907290316E-3</v>
      </c>
      <c r="AG301" s="2" cm="1">
        <f t="array" ref="AG301">[1]!table_weight[GKDiving]*(('F+ , F-'!AG$2-[1]!tbl_gk[[#This Row],[GKDiving]])/('F+ , F-'!AG$2-'F+ , F-'!AG$3))</f>
        <v>1.0248707027684812E-2</v>
      </c>
      <c r="AH301" s="2" cm="1">
        <f t="array" ref="AH301">[1]!table_weight[GKHandling]*(('F+ , F-'!AH$2-[1]!tbl_gk[[#This Row],[GKHandling]])/('F+ , F-'!AH$2-'F+ , F-'!AH$3))</f>
        <v>2.1388605970820478E-2</v>
      </c>
      <c r="AI301" s="2" cm="1">
        <f t="array" ref="AI301">[1]!table_weight[GKKicking]*(('F+ , F-'!AI$2-[1]!tbl_gk[[#This Row],[GKKicking]])/('F+ , F-'!AI$2-'F+ , F-'!AI$3))</f>
        <v>1.9677517493154842E-2</v>
      </c>
      <c r="AJ301" s="2" cm="1">
        <f t="array" ref="AJ301">[1]!table_weight[GKPositioning]*(('F+ , F-'!AJ$2-[1]!tbl_gk[[#This Row],[GKPositioning]])/('F+ , F-'!AJ$2-'F+ , F-'!AJ$3))</f>
        <v>6.9375862956635647E-3</v>
      </c>
      <c r="AK301" s="2" cm="1">
        <f t="array" ref="AK301">[1]!table_weight[GKReflexes]*(('F+ , F-'!AK$2-[1]!tbl_gk[[#This Row],[GKReflexes]])/('F+ , F-'!AK$2-'F+ , F-'!AK$3))</f>
        <v>7.2879694419092002E-3</v>
      </c>
    </row>
    <row r="302" spans="1:37" x14ac:dyDescent="0.55000000000000004">
      <c r="A302" s="7">
        <f>[1]!tbl_gk[[#This Row],[ID]]</f>
        <v>199493</v>
      </c>
      <c r="B302" s="1" cm="1">
        <f t="array" ref="B302">[1]!table_weight[ValueEUR]*(('F+ , F-'!B$2-[1]!tbl_gk[[#This Row],[ValueEUR]])/('F+ , F-'!B$2-'F+ , F-'!B$3))</f>
        <v>3.6761969725122341E-4</v>
      </c>
      <c r="C302" s="1" cm="1">
        <f t="array" ref="C302">[1]!table_weight[WageEUR]*(('F+ , F-'!C$2-[1]!tbl_gk[[#This Row],[WageEUR]])/('F+ , F-'!C$2-'F+ , F-'!C$3))</f>
        <v>8.6066057680719962E-4</v>
      </c>
      <c r="D302" s="1" cm="1">
        <f t="array" ref="D302">[1]!table_weight[Crossing]*(('F+ , F-'!D$2-[1]!tbl_gk[[#This Row],[Crossing]])/('F+ , F-'!D$2-'F+ , F-'!D$3))</f>
        <v>2.4658543224504784E-2</v>
      </c>
      <c r="E302" s="1" cm="1">
        <f t="array" ref="E302">[1]!table_weight[Finishing]*(('F+ , F-'!E$2-[1]!tbl_gk[[#This Row],[Finishing]])/('F+ , F-'!E$2-'F+ , F-'!E$3))</f>
        <v>1.0980757529662181E-2</v>
      </c>
      <c r="F302" s="1" cm="1">
        <f t="array" ref="F302">[1]!table_weight[HeadingAccuracy]*(('F+ , F-'!F$2-[1]!tbl_gk[[#This Row],[HeadingAccuracy]])/('F+ , F-'!F$2-'F+ , F-'!F$3))</f>
        <v>7.9338093618950504E-3</v>
      </c>
      <c r="G302" s="1" cm="1">
        <f t="array" ref="G302">[1]!table_weight[ShortPassing]*(('F+ , F-'!G$2-[1]!tbl_gk[[#This Row],[ShortPassing]])/('F+ , F-'!G$2-'F+ , F-'!G$3))</f>
        <v>3.9377536435701459E-2</v>
      </c>
      <c r="H302" s="1" cm="1">
        <f t="array" ref="H302">[1]!table_weight[Volleys]*(('F+ , F-'!H$2-[1]!tbl_gk[[#This Row],[Volleys]])/('F+ , F-'!H$2-'F+ , F-'!H$3))</f>
        <v>9.2591367839048701E-4</v>
      </c>
      <c r="I302" s="1" cm="1">
        <f t="array" ref="I302">[1]!table_weight[Dribbling]*(('F+ , F-'!I$2-[1]!tbl_gk[[#This Row],[Dribbling]])/('F+ , F-'!I$2-'F+ , F-'!I$3))</f>
        <v>1.5646051545047536E-2</v>
      </c>
      <c r="J302" s="1" cm="1">
        <f t="array" ref="J302">[1]!table_weight[Curve]*(('F+ , F-'!J$2-[1]!tbl_gk[[#This Row],[Curve]])/('F+ , F-'!J$2-'F+ , F-'!J$3))</f>
        <v>8.9578474123651938E-3</v>
      </c>
      <c r="K302" s="1" cm="1">
        <f t="array" ref="K302">[1]!table_weight[FKAccuracy]*(('F+ , F-'!K$2-[1]!tbl_gk[[#This Row],[FKAccuracy]])/('F+ , F-'!K$2-'F+ , F-'!K$3))</f>
        <v>9.5832065713416324E-3</v>
      </c>
      <c r="L302" s="1" cm="1">
        <f t="array" ref="L302">[1]!table_weight[LongPassing]*(('F+ , F-'!L$2-[1]!tbl_gk[[#This Row],[LongPassing]])/('F+ , F-'!L$2-'F+ , F-'!L$3))</f>
        <v>1.8949843502652941E-2</v>
      </c>
      <c r="M302" s="1" cm="1">
        <f t="array" ref="M302">[1]!table_weight[BallControl]*(('F+ , F-'!M$2-[1]!tbl_gk[[#This Row],[BallControl]])/('F+ , F-'!M$2-'F+ , F-'!M$3))</f>
        <v>1.1299926115867666E-2</v>
      </c>
      <c r="N302" s="1" cm="1">
        <f t="array" ref="N302">[1]!table_weight[Acceleration]*(('F+ , F-'!N$2-[1]!tbl_gk[[#This Row],[Acceleration]])/('F+ , F-'!N$2-'F+ , F-'!N$3))</f>
        <v>3.8332826285366545E-3</v>
      </c>
      <c r="O302" s="1" cm="1">
        <f t="array" ref="O302">[1]!table_weight[SprintSpeed]*(('F+ , F-'!O$2-[1]!tbl_gk[[#This Row],[SprintSpeed]])/('F+ , F-'!O$2-'F+ , F-'!O$3))</f>
        <v>3.6543961058716113E-3</v>
      </c>
      <c r="P302" s="1" cm="1">
        <f t="array" ref="P302">[1]!table_weight[Agility]*(('F+ , F-'!P$2-[1]!tbl_gk[[#This Row],[Agility]])/('F+ , F-'!P$2-'F+ , F-'!P$3))</f>
        <v>4.6804427698860163E-4</v>
      </c>
      <c r="Q302" s="1" cm="1">
        <f t="array" ref="Q302">[1]!table_weight[Reactions]*(('F+ , F-'!Q$2-[1]!tbl_gk[[#This Row],[Reactions]])/('F+ , F-'!Q$2-'F+ , F-'!Q$3))</f>
        <v>8.7659140012271992E-4</v>
      </c>
      <c r="R302" s="1" cm="1">
        <f t="array" ref="R302">[1]!table_weight[Balance]*(('F+ , F-'!R$2-[1]!tbl_gk[[#This Row],[Balance]])/('F+ , F-'!R$2-'F+ , F-'!R$3))</f>
        <v>1.4280126410162438E-3</v>
      </c>
      <c r="S302" s="1" cm="1">
        <f t="array" ref="S302">[1]!table_weight[ShotPower]*(('F+ , F-'!S$2-[1]!tbl_gk[[#This Row],[ShotPower]])/('F+ , F-'!S$2-'F+ , F-'!S$3))</f>
        <v>5.1941499031661464E-3</v>
      </c>
      <c r="T302" s="1" cm="1">
        <f t="array" ref="T302">[1]!table_weight[Jumping]*(('F+ , F-'!T$2-[1]!tbl_gk[[#This Row],[Jumping]])/('F+ , F-'!T$2-'F+ , F-'!T$3))</f>
        <v>7.7283923962432515E-4</v>
      </c>
      <c r="U302" s="1" cm="1">
        <f t="array" ref="U302">[1]!table_weight[Stamina]*(('F+ , F-'!U$2-[1]!tbl_gk[[#This Row],[Stamina]])/('F+ , F-'!U$2-'F+ , F-'!U$3))</f>
        <v>8.5871026624924993E-3</v>
      </c>
      <c r="V302" s="1" cm="1">
        <f t="array" ref="V302">[1]!table_weight[Strength]*(('F+ , F-'!V$2-[1]!tbl_gk[[#This Row],[Strength]])/('F+ , F-'!V$2-'F+ , F-'!V$3))</f>
        <v>1.4197343068654266E-2</v>
      </c>
      <c r="W302" s="1" cm="1">
        <f t="array" ref="W302">[1]!table_weight[LongShots]*(('F+ , F-'!W$2-[1]!tbl_gk[[#This Row],[LongShots]])/('F+ , F-'!W$2-'F+ , F-'!W$3))</f>
        <v>8.0509323499075268E-3</v>
      </c>
      <c r="X302" s="1" cm="1">
        <f t="array" ref="X302">[1]!table_weight[Aggression]*(('F+ , F-'!X$2-[1]!tbl_gk[[#This Row],[Aggression]])/('F+ , F-'!X$2-'F+ , F-'!X$3))</f>
        <v>9.1268634012777444E-3</v>
      </c>
      <c r="Y302" s="1" cm="1">
        <f t="array" ref="Y302">[1]!table_weight[Interceptions]*(('F+ , F-'!Y$2-[1]!tbl_gk[[#This Row],[Interceptions]])/('F+ , F-'!Y$2-'F+ , F-'!Y$3))</f>
        <v>1.2465959767598898E-2</v>
      </c>
      <c r="Z302" s="1" cm="1">
        <f t="array" ref="Z302">[1]!table_weight[Positioning]*(('F+ , F-'!Z$2-[1]!tbl_gk[[#This Row],[Positioning]])/('F+ , F-'!Z$2-'F+ , F-'!Z$3))</f>
        <v>1.3310009126863251E-3</v>
      </c>
      <c r="AA302" s="1" cm="1">
        <f t="array" ref="AA302">[1]!table_weight[Vision]*(('F+ , F-'!AA$2-[1]!tbl_gk[[#This Row],[Vision]])/('F+ , F-'!AA$2-'F+ , F-'!AA$3))</f>
        <v>1.1357874454923415E-2</v>
      </c>
      <c r="AB302" s="1" cm="1">
        <f t="array" ref="AB302">[1]!table_weight[Penalties]*(('F+ , F-'!AB$2-[1]!tbl_gk[[#This Row],[Penalties]])/('F+ , F-'!AB$2-'F+ , F-'!AB$3))</f>
        <v>1.9965013690294879E-3</v>
      </c>
      <c r="AC302" s="1" cm="1">
        <f t="array" ref="AC302">[1]!table_weight[Composure]*(('F+ , F-'!AC$2-[1]!tbl_gk[[#This Row],[Composure]])/('F+ , F-'!AC$2-'F+ , F-'!AC$3))</f>
        <v>5.8710817201201772E-4</v>
      </c>
      <c r="AD302" s="1" cm="1">
        <f t="array" ref="AD302">[1]!table_weight[Marking]*(('F+ , F-'!AD$2-[1]!tbl_gk[[#This Row],[Marking]])/('F+ , F-'!AD$2-'F+ , F-'!AD$3))</f>
        <v>1.8929790758205733E-2</v>
      </c>
      <c r="AE302" s="1" cm="1">
        <f t="array" ref="AE302">[1]!table_weight[StandingTackle]*(('F+ , F-'!AE$2-[1]!tbl_gk[[#This Row],[StandingTackle]])/('F+ , F-'!AE$2-'F+ , F-'!AE$3))</f>
        <v>2.241685747682258E-2</v>
      </c>
      <c r="AF302" s="1" cm="1">
        <f t="array" ref="AF302">[1]!table_weight[SlidingTackle]*(('F+ , F-'!AF$2-[1]!tbl_gk[[#This Row],[SlidingTackle]])/('F+ , F-'!AF$2-'F+ , F-'!AF$3))</f>
        <v>6.7250572430467732E-3</v>
      </c>
      <c r="AG302" s="1" cm="1">
        <f t="array" ref="AG302">[1]!table_weight[GKDiving]*(('F+ , F-'!AG$2-[1]!tbl_gk[[#This Row],[GKDiving]])/('F+ , F-'!AG$2-'F+ , F-'!AG$3))</f>
        <v>2.9038003245106969E-2</v>
      </c>
      <c r="AH302" s="1" cm="1">
        <f t="array" ref="AH302">[1]!table_weight[GKHandling]*(('F+ , F-'!AH$2-[1]!tbl_gk[[#This Row],[GKHandling]])/('F+ , F-'!AH$2-'F+ , F-'!AH$3))</f>
        <v>3.386529278713242E-2</v>
      </c>
      <c r="AI302" s="1" cm="1">
        <f t="array" ref="AI302">[1]!table_weight[GKKicking]*(('F+ , F-'!AI$2-[1]!tbl_gk[[#This Row],[GKKicking]])/('F+ , F-'!AI$2-'F+ , F-'!AI$3))</f>
        <v>2.414968055978094E-2</v>
      </c>
      <c r="AJ302" s="1" cm="1">
        <f t="array" ref="AJ302">[1]!table_weight[GKPositioning]*(('F+ , F-'!AJ$2-[1]!tbl_gk[[#This Row],[GKPositioning]])/('F+ , F-'!AJ$2-'F+ , F-'!AJ$3))</f>
        <v>1.4505862254569271E-2</v>
      </c>
      <c r="AK302" s="1" cm="1">
        <f t="array" ref="AK302">[1]!table_weight[GKReflexes]*(('F+ , F-'!AK$2-[1]!tbl_gk[[#This Row],[GKReflexes]])/('F+ , F-'!AK$2-'F+ , F-'!AK$3))</f>
        <v>2.7329885407159499E-2</v>
      </c>
    </row>
    <row r="303" spans="1:37" x14ac:dyDescent="0.55000000000000004">
      <c r="A303" s="8">
        <f>[1]!tbl_gk[[#This Row],[ID]]</f>
        <v>199574</v>
      </c>
      <c r="B303" s="2" cm="1">
        <f t="array" ref="B303">[1]!table_weight[ValueEUR]*(('F+ , F-'!B$2-[1]!tbl_gk[[#This Row],[ValueEUR]])/('F+ , F-'!B$2-'F+ , F-'!B$3))</f>
        <v>1.978540939865946E-4</v>
      </c>
      <c r="C303" s="2" cm="1">
        <f t="array" ref="C303">[1]!table_weight[WageEUR]*(('F+ , F-'!C$2-[1]!tbl_gk[[#This Row],[WageEUR]])/('F+ , F-'!C$2-'F+ , F-'!C$3))</f>
        <v>2.7384654716592714E-3</v>
      </c>
      <c r="D303" s="2" cm="1">
        <f t="array" ref="D303">[1]!table_weight[Crossing]*(('F+ , F-'!D$2-[1]!tbl_gk[[#This Row],[Crossing]])/('F+ , F-'!D$2-'F+ , F-'!D$3))</f>
        <v>3.4746129089074922E-2</v>
      </c>
      <c r="E303" s="2" cm="1">
        <f t="array" ref="E303">[1]!table_weight[Finishing]*(('F+ , F-'!E$2-[1]!tbl_gk[[#This Row],[Finishing]])/('F+ , F-'!E$2-'F+ , F-'!E$3))</f>
        <v>1.6970261636750646E-2</v>
      </c>
      <c r="F303" s="2" cm="1">
        <f t="array" ref="F303">[1]!table_weight[HeadingAccuracy]*(('F+ , F-'!F$2-[1]!tbl_gk[[#This Row],[HeadingAccuracy]])/('F+ , F-'!F$2-'F+ , F-'!F$3))</f>
        <v>1.1691929585950599E-2</v>
      </c>
      <c r="G303" s="2" cm="1">
        <f t="array" ref="G303">[1]!table_weight[ShortPassing]*(('F+ , F-'!G$2-[1]!tbl_gk[[#This Row],[ShortPassing]])/('F+ , F-'!G$2-'F+ , F-'!G$3))</f>
        <v>4.9221920544626818E-2</v>
      </c>
      <c r="H303" s="2" cm="1">
        <f t="array" ref="H303">[1]!table_weight[Volleys]*(('F+ , F-'!H$2-[1]!tbl_gk[[#This Row],[Volleys]])/('F+ , F-'!H$2-'F+ , F-'!H$3))</f>
        <v>1.5046097273845413E-3</v>
      </c>
      <c r="I303" s="2" cm="1">
        <f t="array" ref="I303">[1]!table_weight[Dribbling]*(('F+ , F-'!I$2-[1]!tbl_gk[[#This Row],[Dribbling]])/('F+ , F-'!I$2-'F+ , F-'!I$3))</f>
        <v>1.9557564431309422E-2</v>
      </c>
      <c r="J303" s="2" cm="1">
        <f t="array" ref="J303">[1]!table_weight[Curve]*(('F+ , F-'!J$2-[1]!tbl_gk[[#This Row],[Curve]])/('F+ , F-'!J$2-'F+ , F-'!J$3))</f>
        <v>8.4507994456275402E-3</v>
      </c>
      <c r="K303" s="2" cm="1">
        <f t="array" ref="K303">[1]!table_weight[FKAccuracy]*(('F+ , F-'!K$2-[1]!tbl_gk[[#This Row],[FKAccuracy]])/('F+ , F-'!K$2-'F+ , F-'!K$3))</f>
        <v>9.2789777912990392E-3</v>
      </c>
      <c r="L303" s="2" cm="1">
        <f t="array" ref="L303">[1]!table_weight[LongPassing]*(('F+ , F-'!L$2-[1]!tbl_gk[[#This Row],[LongPassing]])/('F+ , F-'!L$2-'F+ , F-'!L$3))</f>
        <v>2.4364084503410925E-2</v>
      </c>
      <c r="M303" s="2" cm="1">
        <f t="array" ref="M303">[1]!table_weight[BallControl]*(('F+ , F-'!M$2-[1]!tbl_gk[[#This Row],[BallControl]])/('F+ , F-'!M$2-'F+ , F-'!M$3))</f>
        <v>1.3472988830457604E-2</v>
      </c>
      <c r="N303" s="2" cm="1">
        <f t="array" ref="N303">[1]!table_weight[Acceleration]*(('F+ , F-'!N$2-[1]!tbl_gk[[#This Row],[Acceleration]])/('F+ , F-'!N$2-'F+ , F-'!N$3))</f>
        <v>6.313641976413314E-3</v>
      </c>
      <c r="O303" s="2" cm="1">
        <f t="array" ref="O303">[1]!table_weight[SprintSpeed]*(('F+ , F-'!O$2-[1]!tbl_gk[[#This Row],[SprintSpeed]])/('F+ , F-'!O$2-'F+ , F-'!O$3))</f>
        <v>7.3087922117432225E-3</v>
      </c>
      <c r="P303" s="2" cm="1">
        <f t="array" ref="P303">[1]!table_weight[Agility]*(('F+ , F-'!P$2-[1]!tbl_gk[[#This Row],[Agility]])/('F+ , F-'!P$2-'F+ , F-'!P$3))</f>
        <v>4.4464206313917145E-3</v>
      </c>
      <c r="Q303" s="2" cm="1">
        <f t="array" ref="Q303">[1]!table_weight[Reactions]*(('F+ , F-'!Q$2-[1]!tbl_gk[[#This Row],[Reactions]])/('F+ , F-'!Q$2-'F+ , F-'!Q$3))</f>
        <v>1.1344124001588141E-3</v>
      </c>
      <c r="R303" s="2" cm="1">
        <f t="array" ref="R303">[1]!table_weight[Balance]*(('F+ , F-'!R$2-[1]!tbl_gk[[#This Row],[Balance]])/('F+ , F-'!R$2-'F+ , F-'!R$3))</f>
        <v>2.7318502697702049E-3</v>
      </c>
      <c r="S303" s="2" cm="1">
        <f t="array" ref="S303">[1]!table_weight[ShotPower]*(('F+ , F-'!S$2-[1]!tbl_gk[[#This Row],[ShotPower]])/('F+ , F-'!S$2-'F+ , F-'!S$3))</f>
        <v>6.4926873789576834E-3</v>
      </c>
      <c r="T303" s="2" cm="1">
        <f t="array" ref="T303">[1]!table_weight[Jumping]*(('F+ , F-'!T$2-[1]!tbl_gk[[#This Row],[Jumping]])/('F+ , F-'!T$2-'F+ , F-'!T$3))</f>
        <v>2.3185177188729754E-3</v>
      </c>
      <c r="U303" s="2" cm="1">
        <f t="array" ref="U303">[1]!table_weight[Stamina]*(('F+ , F-'!U$2-[1]!tbl_gk[[#This Row],[Stamina]])/('F+ , F-'!U$2-'F+ , F-'!U$3))</f>
        <v>1.2021943727489499E-2</v>
      </c>
      <c r="V303" s="2" cm="1">
        <f t="array" ref="V303">[1]!table_weight[Strength]*(('F+ , F-'!V$2-[1]!tbl_gk[[#This Row],[Strength]])/('F+ , F-'!V$2-'F+ , F-'!V$3))</f>
        <v>1.1535341243281592E-2</v>
      </c>
      <c r="W303" s="2" cm="1">
        <f t="array" ref="W303">[1]!table_weight[LongShots]*(('F+ , F-'!W$2-[1]!tbl_gk[[#This Row],[LongShots]])/('F+ , F-'!W$2-'F+ , F-'!W$3))</f>
        <v>8.0509323499075268E-3</v>
      </c>
      <c r="X303" s="2" cm="1">
        <f t="array" ref="X303">[1]!table_weight[Aggression]*(('F+ , F-'!X$2-[1]!tbl_gk[[#This Row],[Aggression]])/('F+ , F-'!X$2-'F+ , F-'!X$3))</f>
        <v>1.2169151201703659E-2</v>
      </c>
      <c r="Y303" s="2" cm="1">
        <f t="array" ref="Y303">[1]!table_weight[Interceptions]*(('F+ , F-'!Y$2-[1]!tbl_gk[[#This Row],[Interceptions]])/('F+ , F-'!Y$2-'F+ , F-'!Y$3))</f>
        <v>1.3851066408443219E-2</v>
      </c>
      <c r="Z303" s="2" cm="1">
        <f t="array" ref="Z303">[1]!table_weight[Positioning]*(('F+ , F-'!Z$2-[1]!tbl_gk[[#This Row],[Positioning]])/('F+ , F-'!Z$2-'F+ , F-'!Z$3))</f>
        <v>8.8733394179088337E-4</v>
      </c>
      <c r="AA303" s="2" cm="1">
        <f t="array" ref="AA303">[1]!table_weight[Vision]*(('F+ , F-'!AA$2-[1]!tbl_gk[[#This Row],[Vision]])/('F+ , F-'!AA$2-'F+ , F-'!AA$3))</f>
        <v>3.4073623364770246E-2</v>
      </c>
      <c r="AB303" s="2" cm="1">
        <f t="array" ref="AB303">[1]!table_weight[Penalties]*(('F+ , F-'!AB$2-[1]!tbl_gk[[#This Row],[Penalties]])/('F+ , F-'!AB$2-'F+ , F-'!AB$3))</f>
        <v>2.1139426260312223E-3</v>
      </c>
      <c r="AC303" s="2" cm="1">
        <f t="array" ref="AC303">[1]!table_weight[Composure]*(('F+ , F-'!AC$2-[1]!tbl_gk[[#This Row],[Composure]])/('F+ , F-'!AC$2-'F+ , F-'!AC$3))</f>
        <v>1.0140959334753034E-3</v>
      </c>
      <c r="AD303" s="2" cm="1">
        <f t="array" ref="AD303">[1]!table_weight[Marking]*(('F+ , F-'!AD$2-[1]!tbl_gk[[#This Row],[Marking]])/('F+ , F-'!AD$2-'F+ , F-'!AD$3))</f>
        <v>2.366223844775717E-2</v>
      </c>
      <c r="AE303" s="2" cm="1">
        <f t="array" ref="AE303">[1]!table_weight[StandingTackle]*(('F+ , F-'!AE$2-[1]!tbl_gk[[#This Row],[StandingTackle]])/('F+ , F-'!AE$2-'F+ , F-'!AE$3))</f>
        <v>2.6900228972187096E-2</v>
      </c>
      <c r="AF303" s="2" cm="1">
        <f t="array" ref="AF303">[1]!table_weight[SlidingTackle]*(('F+ , F-'!AF$2-[1]!tbl_gk[[#This Row],[SlidingTackle]])/('F+ , F-'!AF$2-'F+ , F-'!AF$3))</f>
        <v>1.0461200155850536E-2</v>
      </c>
      <c r="AG303" s="2" cm="1">
        <f t="array" ref="AG303">[1]!table_weight[GKDiving]*(('F+ , F-'!AG$2-[1]!tbl_gk[[#This Row],[GKDiving]])/('F+ , F-'!AG$2-'F+ , F-'!AG$3))</f>
        <v>3.9286710272791778E-2</v>
      </c>
      <c r="AH303" s="2" cm="1">
        <f t="array" ref="AH303">[1]!table_weight[GKHandling]*(('F+ , F-'!AH$2-[1]!tbl_gk[[#This Row],[GKHandling]])/('F+ , F-'!AH$2-'F+ , F-'!AH$3))</f>
        <v>4.2777211941640955E-2</v>
      </c>
      <c r="AI303" s="2" cm="1">
        <f t="array" ref="AI303">[1]!table_weight[GKKicking]*(('F+ , F-'!AI$2-[1]!tbl_gk[[#This Row],[GKKicking]])/('F+ , F-'!AI$2-'F+ , F-'!AI$3))</f>
        <v>2.9516276239732256E-2</v>
      </c>
      <c r="AJ303" s="2" cm="1">
        <f t="array" ref="AJ303">[1]!table_weight[GKPositioning]*(('F+ , F-'!AJ$2-[1]!tbl_gk[[#This Row],[GKPositioning]])/('F+ , F-'!AJ$2-'F+ , F-'!AJ$3))</f>
        <v>1.6397931244295699E-2</v>
      </c>
      <c r="AK303" s="2" cm="1">
        <f t="array" ref="AK303">[1]!table_weight[GKReflexes]*(('F+ , F-'!AK$2-[1]!tbl_gk[[#This Row],[GKReflexes]])/('F+ , F-'!AK$2-'F+ , F-'!AK$3))</f>
        <v>3.2795862488591399E-2</v>
      </c>
    </row>
    <row r="304" spans="1:37" x14ac:dyDescent="0.55000000000000004">
      <c r="A304" s="7">
        <f>[1]!tbl_gk[[#This Row],[ID]]</f>
        <v>199575</v>
      </c>
      <c r="B304" s="1" cm="1">
        <f t="array" ref="B304">[1]!table_weight[ValueEUR]*(('F+ , F-'!B$2-[1]!tbl_gk[[#This Row],[ValueEUR]])/('F+ , F-'!B$2-'F+ , F-'!B$3))</f>
        <v>4.2935264389290658E-4</v>
      </c>
      <c r="C304" s="1" cm="1">
        <f t="array" ref="C304">[1]!table_weight[WageEUR]*(('F+ , F-'!C$2-[1]!tbl_gk[[#This Row],[WageEUR]])/('F+ , F-'!C$2-'F+ , F-'!C$3))</f>
        <v>2.2690142479462536E-3</v>
      </c>
      <c r="D304" s="1" cm="1">
        <f t="array" ref="D304">[1]!table_weight[Crossing]*(('F+ , F-'!D$2-[1]!tbl_gk[[#This Row],[Crossing]])/('F+ , F-'!D$2-'F+ , F-'!D$3))</f>
        <v>2.6900228972187034E-2</v>
      </c>
      <c r="E304" s="1" cm="1">
        <f t="array" ref="E304">[1]!table_weight[Finishing]*(('F+ , F-'!E$2-[1]!tbl_gk[[#This Row],[Finishing]])/('F+ , F-'!E$2-'F+ , F-'!E$3))</f>
        <v>1.4973760267721157E-2</v>
      </c>
      <c r="F304" s="1" cm="1">
        <f t="array" ref="F304">[1]!table_weight[HeadingAccuracy]*(('F+ , F-'!F$2-[1]!tbl_gk[[#This Row],[HeadingAccuracy]])/('F+ , F-'!F$2-'F+ , F-'!F$3))</f>
        <v>1.08567917583827E-2</v>
      </c>
      <c r="G304" s="1" cm="1">
        <f t="array" ref="G304">[1]!table_weight[ShortPassing]*(('F+ , F-'!G$2-[1]!tbl_gk[[#This Row],[ShortPassing]])/('F+ , F-'!G$2-'F+ , F-'!G$3))</f>
        <v>2.9533152326776096E-2</v>
      </c>
      <c r="H304" s="1" cm="1">
        <f t="array" ref="H304">[1]!table_weight[Volleys]*(('F+ , F-'!H$2-[1]!tbl_gk[[#This Row],[Volleys]])/('F+ , F-'!H$2-'F+ , F-'!H$3))</f>
        <v>8.1017446859167619E-4</v>
      </c>
      <c r="I304" s="1" cm="1">
        <f t="array" ref="I304">[1]!table_weight[Dribbling]*(('F+ , F-'!I$2-[1]!tbl_gk[[#This Row],[Dribbling]])/('F+ , F-'!I$2-'F+ , F-'!I$3))</f>
        <v>1.3690295101916595E-2</v>
      </c>
      <c r="J304" s="1" cm="1">
        <f t="array" ref="J304">[1]!table_weight[Curve]*(('F+ , F-'!J$2-[1]!tbl_gk[[#This Row],[Curve]])/('F+ , F-'!J$2-'F+ , F-'!J$3))</f>
        <v>8.112767467802439E-3</v>
      </c>
      <c r="K304" s="1" cm="1">
        <f t="array" ref="K304">[1]!table_weight[FKAccuracy]*(('F+ , F-'!K$2-[1]!tbl_gk[[#This Row],[FKAccuracy]])/('F+ , F-'!K$2-'F+ , F-'!K$3))</f>
        <v>8.2141770611499701E-3</v>
      </c>
      <c r="L304" s="1" cm="1">
        <f t="array" ref="L304">[1]!table_weight[LongPassing]*(('F+ , F-'!L$2-[1]!tbl_gk[[#This Row],[LongPassing]])/('F+ , F-'!L$2-'F+ , F-'!L$3))</f>
        <v>1.6242723002273949E-2</v>
      </c>
      <c r="M304" s="1" cm="1">
        <f t="array" ref="M304">[1]!table_weight[BallControl]*(('F+ , F-'!M$2-[1]!tbl_gk[[#This Row],[BallControl]])/('F+ , F-'!M$2-'F+ , F-'!M$3))</f>
        <v>9.561475944195718E-3</v>
      </c>
      <c r="N304" s="1" cm="1">
        <f t="array" ref="N304">[1]!table_weight[Acceleration]*(('F+ , F-'!N$2-[1]!tbl_gk[[#This Row],[Acceleration]])/('F+ , F-'!N$2-'F+ , F-'!N$3))</f>
        <v>4.5097442688666527E-4</v>
      </c>
      <c r="O304" s="1" cm="1">
        <f t="array" ref="O304">[1]!table_weight[SprintSpeed]*(('F+ , F-'!O$2-[1]!tbl_gk[[#This Row],[SprintSpeed]])/('F+ , F-'!O$2-'F+ , F-'!O$3))</f>
        <v>8.4332217827806416E-4</v>
      </c>
      <c r="P304" s="1" cm="1">
        <f t="array" ref="P304">[1]!table_weight[Agility]*(('F+ , F-'!P$2-[1]!tbl_gk[[#This Row],[Agility]])/('F+ , F-'!P$2-'F+ , F-'!P$3))</f>
        <v>1.1701106924715041E-4</v>
      </c>
      <c r="Q304" s="1" cm="1">
        <f t="array" ref="Q304">[1]!table_weight[Reactions]*(('F+ , F-'!Q$2-[1]!tbl_gk[[#This Row],[Reactions]])/('F+ , F-'!Q$2-'F+ , F-'!Q$3))</f>
        <v>6.7033460009384459E-4</v>
      </c>
      <c r="R304" s="1" cm="1">
        <f t="array" ref="R304">[1]!table_weight[Balance]*(('F+ , F-'!R$2-[1]!tbl_gk[[#This Row],[Balance]])/('F+ , F-'!R$2-'F+ , F-'!R$3))</f>
        <v>1.2417501226228203E-4</v>
      </c>
      <c r="S304" s="1" cm="1">
        <f t="array" ref="S304">[1]!table_weight[ShotPower]*(('F+ , F-'!S$2-[1]!tbl_gk[[#This Row],[ShotPower]])/('F+ , F-'!S$2-'F+ , F-'!S$3))</f>
        <v>4.93444240800784E-3</v>
      </c>
      <c r="T304" s="1" cm="1">
        <f t="array" ref="T304">[1]!table_weight[Jumping]*(('F+ , F-'!T$2-[1]!tbl_gk[[#This Row],[Jumping]])/('F+ , F-'!T$2-'F+ , F-'!T$3))</f>
        <v>5.152261597495501E-4</v>
      </c>
      <c r="U304" s="1" cm="1">
        <f t="array" ref="U304">[1]!table_weight[Stamina]*(('F+ , F-'!U$2-[1]!tbl_gk[[#This Row],[Stamina]])/('F+ , F-'!U$2-'F+ , F-'!U$3))</f>
        <v>4.2935513312462497E-3</v>
      </c>
      <c r="V304" s="1" cm="1">
        <f t="array" ref="V304">[1]!table_weight[Strength]*(('F+ , F-'!V$2-[1]!tbl_gk[[#This Row],[Strength]])/('F+ , F-'!V$2-'F+ , F-'!V$3))</f>
        <v>2.7507352195517646E-2</v>
      </c>
      <c r="W304" s="1" cm="1">
        <f t="array" ref="W304">[1]!table_weight[LongShots]*(('F+ , F-'!W$2-[1]!tbl_gk[[#This Row],[LongShots]])/('F+ , F-'!W$2-'F+ , F-'!W$3))</f>
        <v>8.3106398450658349E-3</v>
      </c>
      <c r="X304" s="1" cm="1">
        <f t="array" ref="X304">[1]!table_weight[Aggression]*(('F+ , F-'!X$2-[1]!tbl_gk[[#This Row],[Aggression]])/('F+ , F-'!X$2-'F+ , F-'!X$3))</f>
        <v>1.460298144204439E-2</v>
      </c>
      <c r="Y304" s="1" cm="1">
        <f t="array" ref="Y304">[1]!table_weight[Interceptions]*(('F+ , F-'!Y$2-[1]!tbl_gk[[#This Row],[Interceptions]])/('F+ , F-'!Y$2-'F+ , F-'!Y$3))</f>
        <v>1.9391492971820509E-2</v>
      </c>
      <c r="Z304" s="1" cm="1">
        <f t="array" ref="Z304">[1]!table_weight[Positioning]*(('F+ , F-'!Z$2-[1]!tbl_gk[[#This Row],[Positioning]])/('F+ , F-'!Z$2-'F+ , F-'!Z$3))</f>
        <v>1.3310009126863251E-3</v>
      </c>
      <c r="AA304" s="1" cm="1">
        <f t="array" ref="AA304">[1]!table_weight[Vision]*(('F+ , F-'!AA$2-[1]!tbl_gk[[#This Row],[Vision]])/('F+ , F-'!AA$2-'F+ , F-'!AA$3))</f>
        <v>7.0986715343271337E-3</v>
      </c>
      <c r="AB304" s="1" cm="1">
        <f t="array" ref="AB304">[1]!table_weight[Penalties]*(('F+ , F-'!AB$2-[1]!tbl_gk[[#This Row],[Penalties]])/('F+ , F-'!AB$2-'F+ , F-'!AB$3))</f>
        <v>2.427119311369181E-3</v>
      </c>
      <c r="AC304" s="1" cm="1">
        <f t="array" ref="AC304">[1]!table_weight[Composure]*(('F+ , F-'!AC$2-[1]!tbl_gk[[#This Row],[Composure]])/('F+ , F-'!AC$2-'F+ , F-'!AC$3))</f>
        <v>3.2024082109746423E-4</v>
      </c>
      <c r="AD304" s="1" cm="1">
        <f t="array" ref="AD304">[1]!table_weight[Marking]*(('F+ , F-'!AD$2-[1]!tbl_gk[[#This Row],[Marking]])/('F+ , F-'!AD$2-'F+ , F-'!AD$3))</f>
        <v>1.41973430686543E-2</v>
      </c>
      <c r="AE304" s="1" cm="1">
        <f t="array" ref="AE304">[1]!table_weight[StandingTackle]*(('F+ , F-'!AE$2-[1]!tbl_gk[[#This Row],[StandingTackle]])/('F+ , F-'!AE$2-'F+ , F-'!AE$3))</f>
        <v>2.465854322450484E-2</v>
      </c>
      <c r="AF304" s="1" cm="1">
        <f t="array" ref="AF304">[1]!table_weight[SlidingTackle]*(('F+ , F-'!AF$2-[1]!tbl_gk[[#This Row],[SlidingTackle]])/('F+ , F-'!AF$2-'F+ , F-'!AF$3))</f>
        <v>8.9667429907290316E-3</v>
      </c>
      <c r="AG304" s="1" cm="1">
        <f t="array" ref="AG304">[1]!table_weight[GKDiving]*(('F+ , F-'!AG$2-[1]!tbl_gk[[#This Row],[GKDiving]])/('F+ , F-'!AG$2-'F+ , F-'!AG$3))</f>
        <v>2.7329885407159499E-2</v>
      </c>
      <c r="AH304" s="1" cm="1">
        <f t="array" ref="AH304">[1]!table_weight[GKHandling]*(('F+ , F-'!AH$2-[1]!tbl_gk[[#This Row],[GKHandling]])/('F+ , F-'!AH$2-'F+ , F-'!AH$3))</f>
        <v>3.208290895623072E-2</v>
      </c>
      <c r="AI304" s="1" cm="1">
        <f t="array" ref="AI304">[1]!table_weight[GKKicking]*(('F+ , F-'!AI$2-[1]!tbl_gk[[#This Row],[GKKicking]])/('F+ , F-'!AI$2-'F+ , F-'!AI$3))</f>
        <v>2.2360815333130498E-2</v>
      </c>
      <c r="AJ304" s="1" cm="1">
        <f t="array" ref="AJ304">[1]!table_weight[GKPositioning]*(('F+ , F-'!AJ$2-[1]!tbl_gk[[#This Row],[GKPositioning]])/('F+ , F-'!AJ$2-'F+ , F-'!AJ$3))</f>
        <v>1.1983103601600703E-2</v>
      </c>
      <c r="AK304" s="1" cm="1">
        <f t="array" ref="AK304">[1]!table_weight[GKReflexes]*(('F+ , F-'!AK$2-[1]!tbl_gk[[#This Row],[GKReflexes]])/('F+ , F-'!AK$2-'F+ , F-'!AK$3))</f>
        <v>2.9151877767636801E-2</v>
      </c>
    </row>
    <row r="305" spans="1:37" x14ac:dyDescent="0.55000000000000004">
      <c r="A305" s="8">
        <f>[1]!tbl_gk[[#This Row],[ID]]</f>
        <v>199641</v>
      </c>
      <c r="B305" s="2" cm="1">
        <f t="array" ref="B305">[1]!table_weight[ValueEUR]*(('F+ , F-'!B$2-[1]!tbl_gk[[#This Row],[ValueEUR]])/('F+ , F-'!B$2-'F+ , F-'!B$3))</f>
        <v>4.009863549110532E-3</v>
      </c>
      <c r="C305" s="2" cm="1">
        <f t="array" ref="C305">[1]!table_weight[WageEUR]*(('F+ , F-'!C$2-[1]!tbl_gk[[#This Row],[WageEUR]])/('F+ , F-'!C$2-'F+ , F-'!C$3))</f>
        <v>3.6773679190853074E-3</v>
      </c>
      <c r="D305" s="2" cm="1">
        <f t="array" ref="D305">[1]!table_weight[Crossing]*(('F+ , F-'!D$2-[1]!tbl_gk[[#This Row],[Crossing]])/('F+ , F-'!D$2-'F+ , F-'!D$3))</f>
        <v>3.1383600467551537E-2</v>
      </c>
      <c r="E305" s="2" cm="1">
        <f t="array" ref="E305">[1]!table_weight[Finishing]*(('F+ , F-'!E$2-[1]!tbl_gk[[#This Row],[Finishing]])/('F+ , F-'!E$2-'F+ , F-'!E$3))</f>
        <v>1.0980757529662181E-2</v>
      </c>
      <c r="F305" s="2" cm="1">
        <f t="array" ref="F305">[1]!table_weight[HeadingAccuracy]*(('F+ , F-'!F$2-[1]!tbl_gk[[#This Row],[HeadingAccuracy]])/('F+ , F-'!F$2-'F+ , F-'!F$3))</f>
        <v>1.0439222844598752E-2</v>
      </c>
      <c r="G305" s="2" cm="1">
        <f t="array" ref="G305">[1]!table_weight[ShortPassing]*(('F+ , F-'!G$2-[1]!tbl_gk[[#This Row],[ShortPassing]])/('F+ , F-'!G$2-'F+ , F-'!G$3))</f>
        <v>3.5158514674733445E-2</v>
      </c>
      <c r="H305" s="2" cm="1">
        <f t="array" ref="H305">[1]!table_weight[Volleys]*(('F+ , F-'!H$2-[1]!tbl_gk[[#This Row],[Volleys]])/('F+ , F-'!H$2-'F+ , F-'!H$3))</f>
        <v>8.1017446859167619E-4</v>
      </c>
      <c r="I305" s="2" cm="1">
        <f t="array" ref="I305">[1]!table_weight[Dribbling]*(('F+ , F-'!I$2-[1]!tbl_gk[[#This Row],[Dribbling]])/('F+ , F-'!I$2-'F+ , F-'!I$3))</f>
        <v>1.1734538658785652E-2</v>
      </c>
      <c r="J305" s="2" cm="1">
        <f t="array" ref="J305">[1]!table_weight[Curve]*(('F+ , F-'!J$2-[1]!tbl_gk[[#This Row],[Curve]])/('F+ , F-'!J$2-'F+ , F-'!J$3))</f>
        <v>8.7888314234526414E-3</v>
      </c>
      <c r="K305" s="2" cm="1">
        <f t="array" ref="K305">[1]!table_weight[FKAccuracy]*(('F+ , F-'!K$2-[1]!tbl_gk[[#This Row],[FKAccuracy]])/('F+ , F-'!K$2-'F+ , F-'!K$3))</f>
        <v>8.6705202312138564E-3</v>
      </c>
      <c r="L305" s="2" cm="1">
        <f t="array" ref="L305">[1]!table_weight[LongPassing]*(('F+ , F-'!L$2-[1]!tbl_gk[[#This Row],[LongPassing]])/('F+ , F-'!L$2-'F+ , F-'!L$3))</f>
        <v>1.9491267602728742E-2</v>
      </c>
      <c r="M305" s="2" cm="1">
        <f t="array" ref="M305">[1]!table_weight[BallControl]*(('F+ , F-'!M$2-[1]!tbl_gk[[#This Row],[BallControl]])/('F+ , F-'!M$2-'F+ , F-'!M$3))</f>
        <v>6.0845756008518197E-3</v>
      </c>
      <c r="N305" s="2" cm="1">
        <f t="array" ref="N305">[1]!table_weight[Acceleration]*(('F+ , F-'!N$2-[1]!tbl_gk[[#This Row],[Acceleration]])/('F+ , F-'!N$2-'F+ , F-'!N$3))</f>
        <v>6.313641976413314E-3</v>
      </c>
      <c r="O305" s="2" cm="1">
        <f t="array" ref="O305">[1]!table_weight[SprintSpeed]*(('F+ , F-'!O$2-[1]!tbl_gk[[#This Row],[SprintSpeed]])/('F+ , F-'!O$2-'F+ , F-'!O$3))</f>
        <v>8.4332217827806418E-3</v>
      </c>
      <c r="P305" s="2" cm="1">
        <f t="array" ref="P305">[1]!table_weight[Agility]*(('F+ , F-'!P$2-[1]!tbl_gk[[#This Row],[Agility]])/('F+ , F-'!P$2-'F+ , F-'!P$3))</f>
        <v>3.9783763544031132E-3</v>
      </c>
      <c r="Q305" s="2" cm="1">
        <f t="array" ref="Q305">[1]!table_weight[Reactions]*(('F+ , F-'!Q$2-[1]!tbl_gk[[#This Row],[Reactions]])/('F+ , F-'!Q$2-'F+ , F-'!Q$3))</f>
        <v>5.6720620007940704E-4</v>
      </c>
      <c r="R305" s="2" cm="1">
        <f t="array" ref="R305">[1]!table_weight[Balance]*(('F+ , F-'!R$2-[1]!tbl_gk[[#This Row],[Balance]])/('F+ , F-'!R$2-'F+ , F-'!R$3))</f>
        <v>2.1730627145899362E-3</v>
      </c>
      <c r="S305" s="2" cm="1">
        <f t="array" ref="S305">[1]!table_weight[ShotPower]*(('F+ , F-'!S$2-[1]!tbl_gk[[#This Row],[ShotPower]])/('F+ , F-'!S$2-'F+ , F-'!S$3))</f>
        <v>3.635904932216303E-3</v>
      </c>
      <c r="T305" s="2" cm="1">
        <f t="array" ref="T305">[1]!table_weight[Jumping]*(('F+ , F-'!T$2-[1]!tbl_gk[[#This Row],[Jumping]])/('F+ , F-'!T$2-'F+ , F-'!T$3))</f>
        <v>1.2021943727489502E-3</v>
      </c>
      <c r="U305" s="2" cm="1">
        <f t="array" ref="U305">[1]!table_weight[Stamina]*(('F+ , F-'!U$2-[1]!tbl_gk[[#This Row],[Stamina]])/('F+ , F-'!U$2-'F+ , F-'!U$3))</f>
        <v>1.6315495058735752E-2</v>
      </c>
      <c r="V305" s="2" cm="1">
        <f t="array" ref="V305">[1]!table_weight[Strength]*(('F+ , F-'!V$2-[1]!tbl_gk[[#This Row],[Strength]])/('F+ , F-'!V$2-'F+ , F-'!V$3))</f>
        <v>1.5972010952236049E-2</v>
      </c>
      <c r="W305" s="2" cm="1">
        <f t="array" ref="W305">[1]!table_weight[LongShots]*(('F+ , F-'!W$2-[1]!tbl_gk[[#This Row],[LongShots]])/('F+ , F-'!W$2-'F+ , F-'!W$3))</f>
        <v>7.0121023692742987E-3</v>
      </c>
      <c r="X305" s="2" cm="1">
        <f t="array" ref="X305">[1]!table_weight[Aggression]*(('F+ , F-'!X$2-[1]!tbl_gk[[#This Row],[Aggression]])/('F+ , F-'!X$2-'F+ , F-'!X$3))</f>
        <v>9.7353209613629272E-3</v>
      </c>
      <c r="Y305" s="2" cm="1">
        <f t="array" ref="Y305">[1]!table_weight[Interceptions]*(('F+ , F-'!Y$2-[1]!tbl_gk[[#This Row],[Interceptions]])/('F+ , F-'!Y$2-'F+ , F-'!Y$3))</f>
        <v>1.8698939651398346E-2</v>
      </c>
      <c r="Z305" s="2" cm="1">
        <f t="array" ref="Z305">[1]!table_weight[Positioning]*(('F+ , F-'!Z$2-[1]!tbl_gk[[#This Row],[Positioning]])/('F+ , F-'!Z$2-'F+ , F-'!Z$3))</f>
        <v>2.957779805969611E-4</v>
      </c>
      <c r="AA305" s="2" cm="1">
        <f t="array" ref="AA305">[1]!table_weight[Vision]*(('F+ , F-'!AA$2-[1]!tbl_gk[[#This Row],[Vision]])/('F+ , F-'!AA$2-'F+ , F-'!AA$3))</f>
        <v>1.4907210222086981E-2</v>
      </c>
      <c r="AB305" s="2" cm="1">
        <f t="array" ref="AB305">[1]!table_weight[Penalties]*(('F+ , F-'!AB$2-[1]!tbl_gk[[#This Row],[Penalties]])/('F+ , F-'!AB$2-'F+ , F-'!AB$3))</f>
        <v>2.0356484546967322E-3</v>
      </c>
      <c r="AC305" s="2" cm="1">
        <f t="array" ref="AC305">[1]!table_weight[Composure]*(('F+ , F-'!AC$2-[1]!tbl_gk[[#This Row],[Composure]])/('F+ , F-'!AC$2-'F+ , F-'!AC$3))</f>
        <v>4.2698776146328564E-4</v>
      </c>
      <c r="AD305" s="2" cm="1">
        <f t="array" ref="AD305">[1]!table_weight[Marking]*(('F+ , F-'!AD$2-[1]!tbl_gk[[#This Row],[Marking]])/('F+ , F-'!AD$2-'F+ , F-'!AD$3))</f>
        <v>2.5239721010940977E-2</v>
      </c>
      <c r="AE305" s="2" cm="1">
        <f t="array" ref="AE305">[1]!table_weight[StandingTackle]*(('F+ , F-'!AE$2-[1]!tbl_gk[[#This Row],[StandingTackle]])/('F+ , F-'!AE$2-'F+ , F-'!AE$3))</f>
        <v>2.241685747682258E-2</v>
      </c>
      <c r="AF305" s="2" cm="1">
        <f t="array" ref="AF305">[1]!table_weight[SlidingTackle]*(('F+ , F-'!AF$2-[1]!tbl_gk[[#This Row],[SlidingTackle]])/('F+ , F-'!AF$2-'F+ , F-'!AF$3))</f>
        <v>8.2195144081682794E-3</v>
      </c>
      <c r="AG305" s="2" cm="1">
        <f t="array" ref="AG305">[1]!table_weight[GKDiving]*(('F+ , F-'!AG$2-[1]!tbl_gk[[#This Row],[GKDiving]])/('F+ , F-'!AG$2-'F+ , F-'!AG$3))</f>
        <v>2.2205531893317091E-2</v>
      </c>
      <c r="AH305" s="2" cm="1">
        <f t="array" ref="AH305">[1]!table_weight[GKHandling]*(('F+ , F-'!AH$2-[1]!tbl_gk[[#This Row],[GKHandling]])/('F+ , F-'!AH$2-'F+ , F-'!AH$3))</f>
        <v>2.1388605970820478E-2</v>
      </c>
      <c r="AI305" s="2" cm="1">
        <f t="array" ref="AI305">[1]!table_weight[GKKicking]*(('F+ , F-'!AI$2-[1]!tbl_gk[[#This Row],[GKKicking]])/('F+ , F-'!AI$2-'F+ , F-'!AI$3))</f>
        <v>1.6099787039853958E-2</v>
      </c>
      <c r="AJ305" s="2" cm="1">
        <f t="array" ref="AJ305">[1]!table_weight[GKPositioning]*(('F+ , F-'!AJ$2-[1]!tbl_gk[[#This Row],[GKPositioning]])/('F+ , F-'!AJ$2-'F+ , F-'!AJ$3))</f>
        <v>6.9375862956635647E-3</v>
      </c>
      <c r="AK305" s="2" cm="1">
        <f t="array" ref="AK305">[1]!table_weight[GKReflexes]*(('F+ , F-'!AK$2-[1]!tbl_gk[[#This Row],[GKReflexes]])/('F+ , F-'!AK$2-'F+ , F-'!AK$3))</f>
        <v>1.8219923604772998E-2</v>
      </c>
    </row>
    <row r="306" spans="1:37" x14ac:dyDescent="0.55000000000000004">
      <c r="A306" s="7">
        <f>[1]!tbl_gk[[#This Row],[ID]]</f>
        <v>199705</v>
      </c>
      <c r="B306" s="1" cm="1">
        <f t="array" ref="B306">[1]!table_weight[ValueEUR]*(('F+ , F-'!B$2-[1]!tbl_gk[[#This Row],[ValueEUR]])/('F+ , F-'!B$2-'F+ , F-'!B$3))</f>
        <v>6.2041611374891601E-5</v>
      </c>
      <c r="C306" s="1" cm="1">
        <f t="array" ref="C306">[1]!table_weight[WageEUR]*(('F+ , F-'!C$2-[1]!tbl_gk[[#This Row],[WageEUR]])/('F+ , F-'!C$2-'F+ , F-'!C$3))</f>
        <v>6.2593496495069059E-5</v>
      </c>
      <c r="D306" s="1" cm="1">
        <f t="array" ref="D306">[1]!table_weight[Crossing]*(('F+ , F-'!D$2-[1]!tbl_gk[[#This Row],[Crossing]])/('F+ , F-'!D$2-'F+ , F-'!D$3))</f>
        <v>3.6987814836757178E-2</v>
      </c>
      <c r="E306" s="1" cm="1">
        <f t="array" ref="E306">[1]!table_weight[Finishing]*(('F+ , F-'!E$2-[1]!tbl_gk[[#This Row],[Finishing]])/('F+ , F-'!E$2-'F+ , F-'!E$3))</f>
        <v>1.7968512321265388E-2</v>
      </c>
      <c r="F306" s="1" cm="1">
        <f t="array" ref="F306">[1]!table_weight[HeadingAccuracy]*(('F+ , F-'!F$2-[1]!tbl_gk[[#This Row],[HeadingAccuracy]])/('F+ , F-'!F$2-'F+ , F-'!F$3))</f>
        <v>1.08567917583827E-2</v>
      </c>
      <c r="G306" s="1" cm="1">
        <f t="array" ref="G306">[1]!table_weight[ShortPassing]*(('F+ , F-'!G$2-[1]!tbl_gk[[#This Row],[ShortPassing]])/('F+ , F-'!G$2-'F+ , F-'!G$3))</f>
        <v>4.2190217609680135E-2</v>
      </c>
      <c r="H306" s="1" cm="1">
        <f t="array" ref="H306">[1]!table_weight[Volleys]*(('F+ , F-'!H$2-[1]!tbl_gk[[#This Row],[Volleys]])/('F+ , F-'!H$2-'F+ , F-'!H$3))</f>
        <v>1.2731313077869197E-3</v>
      </c>
      <c r="I306" s="1" cm="1">
        <f t="array" ref="I306">[1]!table_weight[Dribbling]*(('F+ , F-'!I$2-[1]!tbl_gk[[#This Row],[Dribbling]])/('F+ , F-'!I$2-'F+ , F-'!I$3))</f>
        <v>1.5646051545047536E-2</v>
      </c>
      <c r="J306" s="1" cm="1">
        <f t="array" ref="J306">[1]!table_weight[Curve]*(('F+ , F-'!J$2-[1]!tbl_gk[[#This Row],[Curve]])/('F+ , F-'!J$2-'F+ , F-'!J$3))</f>
        <v>9.6339113680153961E-3</v>
      </c>
      <c r="K306" s="1" cm="1">
        <f t="array" ref="K306">[1]!table_weight[FKAccuracy]*(('F+ , F-'!K$2-[1]!tbl_gk[[#This Row],[FKAccuracy]])/('F+ , F-'!K$2-'F+ , F-'!K$3))</f>
        <v>9.4310921813203358E-3</v>
      </c>
      <c r="L306" s="1" cm="1">
        <f t="array" ref="L306">[1]!table_weight[LongPassing]*(('F+ , F-'!L$2-[1]!tbl_gk[[#This Row],[LongPassing]])/('F+ , F-'!L$2-'F+ , F-'!L$3))</f>
        <v>1.7866995302501344E-2</v>
      </c>
      <c r="M306" s="1" cm="1">
        <f t="array" ref="M306">[1]!table_weight[BallControl]*(('F+ , F-'!M$2-[1]!tbl_gk[[#This Row],[BallControl]])/('F+ , F-'!M$2-'F+ , F-'!M$3))</f>
        <v>9.9960884871137055E-3</v>
      </c>
      <c r="N306" s="1" cm="1">
        <f t="array" ref="N306">[1]!table_weight[Acceleration]*(('F+ , F-'!N$2-[1]!tbl_gk[[#This Row],[Acceleration]])/('F+ , F-'!N$2-'F+ , F-'!N$3))</f>
        <v>5.8626675495266484E-3</v>
      </c>
      <c r="O306" s="1" cm="1">
        <f t="array" ref="O306">[1]!table_weight[SprintSpeed]*(('F+ , F-'!O$2-[1]!tbl_gk[[#This Row],[SprintSpeed]])/('F+ , F-'!O$2-'F+ , F-'!O$3))</f>
        <v>4.4977182841496755E-3</v>
      </c>
      <c r="P306" s="1" cm="1">
        <f t="array" ref="P306">[1]!table_weight[Agility]*(('F+ , F-'!P$2-[1]!tbl_gk[[#This Row],[Agility]])/('F+ , F-'!P$2-'F+ , F-'!P$3))</f>
        <v>4.095387423650264E-3</v>
      </c>
      <c r="Q306" s="1" cm="1">
        <f t="array" ref="Q306">[1]!table_weight[Reactions]*(('F+ , F-'!Q$2-[1]!tbl_gk[[#This Row],[Reactions]])/('F+ , F-'!Q$2-'F+ , F-'!Q$3))</f>
        <v>1.7016186002382209E-3</v>
      </c>
      <c r="R306" s="1" cm="1">
        <f t="array" ref="R306">[1]!table_weight[Balance]*(('F+ , F-'!R$2-[1]!tbl_gk[[#This Row],[Balance]])/('F+ , F-'!R$2-'F+ , F-'!R$3))</f>
        <v>1.6763626655408076E-3</v>
      </c>
      <c r="S306" s="1" cm="1">
        <f t="array" ref="S306">[1]!table_weight[ShotPower]*(('F+ , F-'!S$2-[1]!tbl_gk[[#This Row],[ShotPower]])/('F+ , F-'!S$2-'F+ , F-'!S$3))</f>
        <v>6.2329798837993753E-3</v>
      </c>
      <c r="T306" s="1" cm="1">
        <f t="array" ref="T306">[1]!table_weight[Jumping]*(('F+ , F-'!T$2-[1]!tbl_gk[[#This Row],[Jumping]])/('F+ , F-'!T$2-'F+ , F-'!T$3))</f>
        <v>2.7478728519976002E-3</v>
      </c>
      <c r="U306" s="1" cm="1">
        <f t="array" ref="U306">[1]!table_weight[Stamina]*(('F+ , F-'!U$2-[1]!tbl_gk[[#This Row],[Stamina]])/('F+ , F-'!U$2-'F+ , F-'!U$3))</f>
        <v>1.3739364259988E-2</v>
      </c>
      <c r="V306" s="1" cm="1">
        <f t="array" ref="V306">[1]!table_weight[Strength]*(('F+ , F-'!V$2-[1]!tbl_gk[[#This Row],[Strength]])/('F+ , F-'!V$2-'F+ , F-'!V$3))</f>
        <v>2.662001825372675E-2</v>
      </c>
      <c r="W306" s="1" cm="1">
        <f t="array" ref="W306">[1]!table_weight[LongShots]*(('F+ , F-'!W$2-[1]!tbl_gk[[#This Row],[LongShots]])/('F+ , F-'!W$2-'F+ , F-'!W$3))</f>
        <v>8.8300548353824494E-3</v>
      </c>
      <c r="X306" s="1" cm="1">
        <f t="array" ref="X306">[1]!table_weight[Aggression]*(('F+ , F-'!X$2-[1]!tbl_gk[[#This Row],[Aggression]])/('F+ , F-'!X$2-'F+ , F-'!X$3))</f>
        <v>1.2777608761788841E-2</v>
      </c>
      <c r="Y306" s="1" cm="1">
        <f t="array" ref="Y306">[1]!table_weight[Interceptions]*(('F+ , F-'!Y$2-[1]!tbl_gk[[#This Row],[Interceptions]])/('F+ , F-'!Y$2-'F+ , F-'!Y$3))</f>
        <v>2.1469152933086991E-2</v>
      </c>
      <c r="Z306" s="1" cm="1">
        <f t="array" ref="Z306">[1]!table_weight[Positioning]*(('F+ , F-'!Z$2-[1]!tbl_gk[[#This Row],[Positioning]])/('F+ , F-'!Z$2-'F+ , F-'!Z$3))</f>
        <v>1.3310009126863251E-3</v>
      </c>
      <c r="AA306" s="1" cm="1">
        <f t="array" ref="AA306">[1]!table_weight[Vision]*(('F+ , F-'!AA$2-[1]!tbl_gk[[#This Row],[Vision]])/('F+ , F-'!AA$2-'F+ , F-'!AA$3))</f>
        <v>4.0462427745664664E-2</v>
      </c>
      <c r="AB306" s="1" cm="1">
        <f t="array" ref="AB306">[1]!table_weight[Penalties]*(('F+ , F-'!AB$2-[1]!tbl_gk[[#This Row],[Penalties]])/('F+ , F-'!AB$2-'F+ , F-'!AB$3))</f>
        <v>2.3488251400346914E-3</v>
      </c>
      <c r="AC306" s="1" cm="1">
        <f t="array" ref="AC306">[1]!table_weight[Composure]*(('F+ , F-'!AC$2-[1]!tbl_gk[[#This Row],[Composure]])/('F+ , F-'!AC$2-'F+ , F-'!AC$3))</f>
        <v>2.882167389877178E-3</v>
      </c>
      <c r="AD306" s="1" cm="1">
        <f t="array" ref="AD306">[1]!table_weight[Marking]*(('F+ , F-'!AD$2-[1]!tbl_gk[[#This Row],[Marking]])/('F+ , F-'!AD$2-'F+ , F-'!AD$3))</f>
        <v>2.8394686137308601E-2</v>
      </c>
      <c r="AE306" s="1" cm="1">
        <f t="array" ref="AE306">[1]!table_weight[StandingTackle]*(('F+ , F-'!AE$2-[1]!tbl_gk[[#This Row],[StandingTackle]])/('F+ , F-'!AE$2-'F+ , F-'!AE$3))</f>
        <v>2.6900228972187096E-2</v>
      </c>
      <c r="AF306" s="1" cm="1">
        <f t="array" ref="AF306">[1]!table_weight[SlidingTackle]*(('F+ , F-'!AF$2-[1]!tbl_gk[[#This Row],[SlidingTackle]])/('F+ , F-'!AF$2-'F+ , F-'!AF$3))</f>
        <v>9.7139715732897855E-3</v>
      </c>
      <c r="AG306" s="1" cm="1">
        <f t="array" ref="AG306">[1]!table_weight[GKDiving]*(('F+ , F-'!AG$2-[1]!tbl_gk[[#This Row],[GKDiving]])/('F+ , F-'!AG$2-'F+ , F-'!AG$3))</f>
        <v>5.2951652976371534E-2</v>
      </c>
      <c r="AH306" s="1" cm="1">
        <f t="array" ref="AH306">[1]!table_weight[GKHandling]*(('F+ , F-'!AH$2-[1]!tbl_gk[[#This Row],[GKHandling]])/('F+ , F-'!AH$2-'F+ , F-'!AH$3))</f>
        <v>4.6341979603444362E-2</v>
      </c>
      <c r="AI306" s="1" cm="1">
        <f t="array" ref="AI306">[1]!table_weight[GKKicking]*(('F+ , F-'!AI$2-[1]!tbl_gk[[#This Row],[GKKicking]])/('F+ , F-'!AI$2-'F+ , F-'!AI$3))</f>
        <v>2.8621843626407038E-2</v>
      </c>
      <c r="AJ306" s="1" cm="1">
        <f t="array" ref="AJ306">[1]!table_weight[GKPositioning]*(('F+ , F-'!AJ$2-[1]!tbl_gk[[#This Row],[GKPositioning]])/('F+ , F-'!AJ$2-'F+ , F-'!AJ$3))</f>
        <v>1.8920689897264267E-2</v>
      </c>
      <c r="AK306" s="1" cm="1">
        <f t="array" ref="AK306">[1]!table_weight[GKReflexes]*(('F+ , F-'!AK$2-[1]!tbl_gk[[#This Row],[GKReflexes]])/('F+ , F-'!AK$2-'F+ , F-'!AK$3))</f>
        <v>4.7371801372409796E-2</v>
      </c>
    </row>
    <row r="307" spans="1:37" x14ac:dyDescent="0.55000000000000004">
      <c r="A307" s="8">
        <f>[1]!tbl_gk[[#This Row],[ID]]</f>
        <v>199721</v>
      </c>
      <c r="B307" s="2" cm="1">
        <f t="array" ref="B307">[1]!table_weight[ValueEUR]*(('F+ , F-'!B$2-[1]!tbl_gk[[#This Row],[ValueEUR]])/('F+ , F-'!B$2-'F+ , F-'!B$3))</f>
        <v>1.3612114734491143E-4</v>
      </c>
      <c r="C307" s="2" cm="1">
        <f t="array" ref="C307">[1]!table_weight[WageEUR]*(('F+ , F-'!C$2-[1]!tbl_gk[[#This Row],[WageEUR]])/('F+ , F-'!C$2-'F+ , F-'!C$3))</f>
        <v>2.3472561185650898E-4</v>
      </c>
      <c r="D307" s="2" cm="1">
        <f t="array" ref="D307">[1]!table_weight[Crossing]*(('F+ , F-'!D$2-[1]!tbl_gk[[#This Row],[Crossing]])/('F+ , F-'!D$2-'F+ , F-'!D$3))</f>
        <v>3.6987814836757178E-2</v>
      </c>
      <c r="E307" s="2" cm="1">
        <f t="array" ref="E307">[1]!table_weight[Finishing]*(('F+ , F-'!E$2-[1]!tbl_gk[[#This Row],[Finishing]])/('F+ , F-'!E$2-'F+ , F-'!E$3))</f>
        <v>1.3975509583206414E-2</v>
      </c>
      <c r="F307" s="2" cm="1">
        <f t="array" ref="F307">[1]!table_weight[HeadingAccuracy]*(('F+ , F-'!F$2-[1]!tbl_gk[[#This Row],[HeadingAccuracy]])/('F+ , F-'!F$2-'F+ , F-'!F$3))</f>
        <v>1.1691929585950599E-2</v>
      </c>
      <c r="G307" s="2" cm="1">
        <f t="array" ref="G307">[1]!table_weight[ShortPassing]*(('F+ , F-'!G$2-[1]!tbl_gk[[#This Row],[ShortPassing]])/('F+ , F-'!G$2-'F+ , F-'!G$3))</f>
        <v>7.1723369936456227E-2</v>
      </c>
      <c r="H307" s="2" cm="1">
        <f t="array" ref="H307">[1]!table_weight[Volleys]*(('F+ , F-'!H$2-[1]!tbl_gk[[#This Row],[Volleys]])/('F+ , F-'!H$2-'F+ , F-'!H$3))</f>
        <v>1.851827356780974E-3</v>
      </c>
      <c r="I307" s="2" cm="1">
        <f t="array" ref="I307">[1]!table_weight[Dribbling]*(('F+ , F-'!I$2-[1]!tbl_gk[[#This Row],[Dribbling]])/('F+ , F-'!I$2-'F+ , F-'!I$3))</f>
        <v>1.0756660437220181E-2</v>
      </c>
      <c r="J307" s="2" cm="1">
        <f t="array" ref="J307">[1]!table_weight[Curve]*(('F+ , F-'!J$2-[1]!tbl_gk[[#This Row],[Curve]])/('F+ , F-'!J$2-'F+ , F-'!J$3))</f>
        <v>8.7888314234526414E-3</v>
      </c>
      <c r="K307" s="2" cm="1">
        <f t="array" ref="K307">[1]!table_weight[FKAccuracy]*(('F+ , F-'!K$2-[1]!tbl_gk[[#This Row],[FKAccuracy]])/('F+ , F-'!K$2-'F+ , F-'!K$3))</f>
        <v>9.2789777912990392E-3</v>
      </c>
      <c r="L307" s="2" cm="1">
        <f t="array" ref="L307">[1]!table_weight[LongPassing]*(('F+ , F-'!L$2-[1]!tbl_gk[[#This Row],[LongPassing]])/('F+ , F-'!L$2-'F+ , F-'!L$3))</f>
        <v>2.9236901404093112E-2</v>
      </c>
      <c r="M307" s="2" cm="1">
        <f t="array" ref="M307">[1]!table_weight[BallControl]*(('F+ , F-'!M$2-[1]!tbl_gk[[#This Row],[BallControl]])/('F+ , F-'!M$2-'F+ , F-'!M$3))</f>
        <v>1.4342213916293577E-2</v>
      </c>
      <c r="N307" s="2" cm="1">
        <f t="array" ref="N307">[1]!table_weight[Acceleration]*(('F+ , F-'!N$2-[1]!tbl_gk[[#This Row],[Acceleration]])/('F+ , F-'!N$2-'F+ , F-'!N$3))</f>
        <v>4.0587698419799877E-3</v>
      </c>
      <c r="O307" s="2" cm="1">
        <f t="array" ref="O307">[1]!table_weight[SprintSpeed]*(('F+ , F-'!O$2-[1]!tbl_gk[[#This Row],[SprintSpeed]])/('F+ , F-'!O$2-'F+ , F-'!O$3))</f>
        <v>4.7788256769090301E-3</v>
      </c>
      <c r="P307" s="2" cm="1">
        <f t="array" ref="P307">[1]!table_weight[Agility]*(('F+ , F-'!P$2-[1]!tbl_gk[[#This Row],[Agility]])/('F+ , F-'!P$2-'F+ , F-'!P$3))</f>
        <v>3.5103320774145116E-3</v>
      </c>
      <c r="Q307" s="2" cm="1">
        <f t="array" ref="Q307">[1]!table_weight[Reactions]*(('F+ , F-'!Q$2-[1]!tbl_gk[[#This Row],[Reactions]])/('F+ , F-'!Q$2-'F+ , F-'!Q$3))</f>
        <v>1.2375408001732517E-3</v>
      </c>
      <c r="R307" s="2" cm="1">
        <f t="array" ref="R307">[1]!table_weight[Balance]*(('F+ , F-'!R$2-[1]!tbl_gk[[#This Row],[Balance]])/('F+ , F-'!R$2-'F+ , F-'!R$3))</f>
        <v>1.4280126410162438E-3</v>
      </c>
      <c r="S307" s="2" cm="1">
        <f t="array" ref="S307">[1]!table_weight[ShotPower]*(('F+ , F-'!S$2-[1]!tbl_gk[[#This Row],[ShotPower]])/('F+ , F-'!S$2-'F+ , F-'!S$3))</f>
        <v>5.1941499031661464E-3</v>
      </c>
      <c r="T307" s="2" cm="1">
        <f t="array" ref="T307">[1]!table_weight[Jumping]*(('F+ , F-'!T$2-[1]!tbl_gk[[#This Row],[Jumping]])/('F+ , F-'!T$2-'F+ , F-'!T$3))</f>
        <v>2.2326466922480506E-3</v>
      </c>
      <c r="U307" s="2" cm="1">
        <f t="array" ref="U307">[1]!table_weight[Stamina]*(('F+ , F-'!U$2-[1]!tbl_gk[[#This Row],[Stamina]])/('F+ , F-'!U$2-'F+ , F-'!U$3))</f>
        <v>1.288065399373875E-2</v>
      </c>
      <c r="V307" s="2" cm="1">
        <f t="array" ref="V307">[1]!table_weight[Strength]*(('F+ , F-'!V$2-[1]!tbl_gk[[#This Row],[Strength]])/('F+ , F-'!V$2-'F+ , F-'!V$3))</f>
        <v>1.3310009126863375E-2</v>
      </c>
      <c r="W307" s="2" cm="1">
        <f t="array" ref="W307">[1]!table_weight[LongShots]*(('F+ , F-'!W$2-[1]!tbl_gk[[#This Row],[LongShots]])/('F+ , F-'!W$2-'F+ , F-'!W$3))</f>
        <v>7.5315173595909123E-3</v>
      </c>
      <c r="X307" s="2" cm="1">
        <f t="array" ref="X307">[1]!table_weight[Aggression]*(('F+ , F-'!X$2-[1]!tbl_gk[[#This Row],[Aggression]])/('F+ , F-'!X$2-'F+ , F-'!X$3))</f>
        <v>1.8253726802555489E-2</v>
      </c>
      <c r="Y307" s="2" cm="1">
        <f t="array" ref="Y307">[1]!table_weight[Interceptions]*(('F+ , F-'!Y$2-[1]!tbl_gk[[#This Row],[Interceptions]])/('F+ , F-'!Y$2-'F+ , F-'!Y$3))</f>
        <v>1.8698939651398346E-2</v>
      </c>
      <c r="Z307" s="2" cm="1">
        <f t="array" ref="Z307">[1]!table_weight[Positioning]*(('F+ , F-'!Z$2-[1]!tbl_gk[[#This Row],[Positioning]])/('F+ , F-'!Z$2-'F+ , F-'!Z$3))</f>
        <v>8.8733394179088337E-4</v>
      </c>
      <c r="AA307" s="2" cm="1">
        <f t="array" ref="AA307">[1]!table_weight[Vision]*(('F+ , F-'!AA$2-[1]!tbl_gk[[#This Row],[Vision]])/('F+ , F-'!AA$2-'F+ , F-'!AA$3))</f>
        <v>3.5493357671635674E-2</v>
      </c>
      <c r="AB307" s="2" cm="1">
        <f t="array" ref="AB307">[1]!table_weight[Penalties]*(('F+ , F-'!AB$2-[1]!tbl_gk[[#This Row],[Penalties]])/('F+ , F-'!AB$2-'F+ , F-'!AB$3))</f>
        <v>2.3488251400346914E-3</v>
      </c>
      <c r="AC307" s="2" cm="1">
        <f t="array" ref="AC307">[1]!table_weight[Composure]*(('F+ , F-'!AC$2-[1]!tbl_gk[[#This Row],[Composure]])/('F+ , F-'!AC$2-'F+ , F-'!AC$3))</f>
        <v>1.1208428738411248E-3</v>
      </c>
      <c r="AD307" s="2" cm="1">
        <f t="array" ref="AD307">[1]!table_weight[Marking]*(('F+ , F-'!AD$2-[1]!tbl_gk[[#This Row],[Marking]])/('F+ , F-'!AD$2-'F+ , F-'!AD$3))</f>
        <v>3.3127133826860035E-2</v>
      </c>
      <c r="AE307" s="2" cm="1">
        <f t="array" ref="AE307">[1]!table_weight[StandingTackle]*(('F+ , F-'!AE$2-[1]!tbl_gk[[#This Row],[StandingTackle]])/('F+ , F-'!AE$2-'F+ , F-'!AE$3))</f>
        <v>2.241685747682258E-2</v>
      </c>
      <c r="AF307" s="2" cm="1">
        <f t="array" ref="AF307">[1]!table_weight[SlidingTackle]*(('F+ , F-'!AF$2-[1]!tbl_gk[[#This Row],[SlidingTackle]])/('F+ , F-'!AF$2-'F+ , F-'!AF$3))</f>
        <v>5.977828660486021E-3</v>
      </c>
      <c r="AG307" s="2" cm="1">
        <f t="array" ref="AG307">[1]!table_weight[GKDiving]*(('F+ , F-'!AG$2-[1]!tbl_gk[[#This Row],[GKDiving]])/('F+ , F-'!AG$2-'F+ , F-'!AG$3))</f>
        <v>4.2702945948686719E-2</v>
      </c>
      <c r="AH307" s="2" cm="1">
        <f t="array" ref="AH307">[1]!table_weight[GKHandling]*(('F+ , F-'!AH$2-[1]!tbl_gk[[#This Row],[GKHandling]])/('F+ , F-'!AH$2-'F+ , F-'!AH$3))</f>
        <v>4.6341979603444362E-2</v>
      </c>
      <c r="AI307" s="2" cm="1">
        <f t="array" ref="AI307">[1]!table_weight[GKKicking]*(('F+ , F-'!AI$2-[1]!tbl_gk[[#This Row],[GKKicking]])/('F+ , F-'!AI$2-'F+ , F-'!AI$3))</f>
        <v>2.3255247946455719E-2</v>
      </c>
      <c r="AJ307" s="2" cm="1">
        <f t="array" ref="AJ307">[1]!table_weight[GKPositioning]*(('F+ , F-'!AJ$2-[1]!tbl_gk[[#This Row],[GKPositioning]])/('F+ , F-'!AJ$2-'F+ , F-'!AJ$3))</f>
        <v>1.5767241581053557E-2</v>
      </c>
      <c r="AK307" s="2" cm="1">
        <f t="array" ref="AK307">[1]!table_weight[GKReflexes]*(('F+ , F-'!AK$2-[1]!tbl_gk[[#This Row],[GKReflexes]])/('F+ , F-'!AK$2-'F+ , F-'!AK$3))</f>
        <v>4.3727816651455198E-2</v>
      </c>
    </row>
    <row r="308" spans="1:37" x14ac:dyDescent="0.55000000000000004">
      <c r="A308" s="7">
        <f>[1]!tbl_gk[[#This Row],[ID]]</f>
        <v>199730</v>
      </c>
      <c r="B308" s="1" cm="1">
        <f t="array" ref="B308">[1]!table_weight[ValueEUR]*(('F+ , F-'!B$2-[1]!tbl_gk[[#This Row],[ValueEUR]])/('F+ , F-'!B$2-'F+ , F-'!B$3))</f>
        <v>7.1301553371144074E-5</v>
      </c>
      <c r="C308" s="1" cm="1">
        <f t="array" ref="C308">[1]!table_weight[WageEUR]*(('F+ , F-'!C$2-[1]!tbl_gk[[#This Row],[WageEUR]])/('F+ , F-'!C$2-'F+ , F-'!C$3))</f>
        <v>7.8241870618836313E-5</v>
      </c>
      <c r="D308" s="1" cm="1">
        <f t="array" ref="D308">[1]!table_weight[Crossing]*(('F+ , F-'!D$2-[1]!tbl_gk[[#This Row],[Crossing]])/('F+ , F-'!D$2-'F+ , F-'!D$3))</f>
        <v>2.1296014602981403E-2</v>
      </c>
      <c r="E308" s="1" cm="1">
        <f t="array" ref="E308">[1]!table_weight[Finishing]*(('F+ , F-'!E$2-[1]!tbl_gk[[#This Row],[Finishing]])/('F+ , F-'!E$2-'F+ , F-'!E$3))</f>
        <v>8.9842561606326941E-3</v>
      </c>
      <c r="F308" s="1" cm="1">
        <f t="array" ref="F308">[1]!table_weight[HeadingAccuracy]*(('F+ , F-'!F$2-[1]!tbl_gk[[#This Row],[HeadingAccuracy]])/('F+ , F-'!F$2-'F+ , F-'!F$3))</f>
        <v>1.08567917583827E-2</v>
      </c>
      <c r="G308" s="1" cm="1">
        <f t="array" ref="G308">[1]!table_weight[ShortPassing]*(('F+ , F-'!G$2-[1]!tbl_gk[[#This Row],[ShortPassing]])/('F+ , F-'!G$2-'F+ , F-'!G$3))</f>
        <v>5.484728289258417E-2</v>
      </c>
      <c r="H308" s="1" cm="1">
        <f t="array" ref="H308">[1]!table_weight[Volleys]*(('F+ , F-'!H$2-[1]!tbl_gk[[#This Row],[Volleys]])/('F+ , F-'!H$2-'F+ , F-'!H$3))</f>
        <v>9.2591367839048701E-4</v>
      </c>
      <c r="I308" s="1" cm="1">
        <f t="array" ref="I308">[1]!table_weight[Dribbling]*(('F+ , F-'!I$2-[1]!tbl_gk[[#This Row],[Dribbling]])/('F+ , F-'!I$2-'F+ , F-'!I$3))</f>
        <v>1.7601807988178481E-2</v>
      </c>
      <c r="J308" s="1" cm="1">
        <f t="array" ref="J308">[1]!table_weight[Curve]*(('F+ , F-'!J$2-[1]!tbl_gk[[#This Row],[Curve]])/('F+ , F-'!J$2-'F+ , F-'!J$3))</f>
        <v>7.4367035121522358E-3</v>
      </c>
      <c r="K308" s="1" cm="1">
        <f t="array" ref="K308">[1]!table_weight[FKAccuracy]*(('F+ , F-'!K$2-[1]!tbl_gk[[#This Row],[FKAccuracy]])/('F+ , F-'!K$2-'F+ , F-'!K$3))</f>
        <v>7.9099482811073787E-3</v>
      </c>
      <c r="L308" s="1" cm="1">
        <f t="array" ref="L308">[1]!table_weight[LongPassing]*(('F+ , F-'!L$2-[1]!tbl_gk[[#This Row],[LongPassing]])/('F+ , F-'!L$2-'F+ , F-'!L$3))</f>
        <v>2.5446932703562523E-2</v>
      </c>
      <c r="M308" s="1" cm="1">
        <f t="array" ref="M308">[1]!table_weight[BallControl]*(('F+ , F-'!M$2-[1]!tbl_gk[[#This Row],[BallControl]])/('F+ , F-'!M$2-'F+ , F-'!M$3))</f>
        <v>1.4776826459211564E-2</v>
      </c>
      <c r="N308" s="1" cm="1">
        <f t="array" ref="N308">[1]!table_weight[Acceleration]*(('F+ , F-'!N$2-[1]!tbl_gk[[#This Row],[Acceleration]])/('F+ , F-'!N$2-'F+ , F-'!N$3))</f>
        <v>6.5391291898566463E-3</v>
      </c>
      <c r="O308" s="1" cm="1">
        <f t="array" ref="O308">[1]!table_weight[SprintSpeed]*(('F+ , F-'!O$2-[1]!tbl_gk[[#This Row],[SprintSpeed]])/('F+ , F-'!O$2-'F+ , F-'!O$3))</f>
        <v>7.8710069972619326E-3</v>
      </c>
      <c r="P308" s="1" cm="1">
        <f t="array" ref="P308">[1]!table_weight[Agility]*(('F+ , F-'!P$2-[1]!tbl_gk[[#This Row],[Agility]])/('F+ , F-'!P$2-'F+ , F-'!P$3))</f>
        <v>4.4464206313917145E-3</v>
      </c>
      <c r="Q308" s="1" cm="1">
        <f t="array" ref="Q308">[1]!table_weight[Reactions]*(('F+ , F-'!Q$2-[1]!tbl_gk[[#This Row],[Reactions]])/('F+ , F-'!Q$2-'F+ , F-'!Q$3))</f>
        <v>1.9078754002670962E-3</v>
      </c>
      <c r="R308" s="1" cm="1">
        <f t="array" ref="R308">[1]!table_weight[Balance]*(('F+ , F-'!R$2-[1]!tbl_gk[[#This Row],[Balance]])/('F+ , F-'!R$2-'F+ , F-'!R$3))</f>
        <v>1.9247126900653719E-3</v>
      </c>
      <c r="S308" s="1" cm="1">
        <f t="array" ref="S308">[1]!table_weight[ShotPower]*(('F+ , F-'!S$2-[1]!tbl_gk[[#This Row],[ShotPower]])/('F+ , F-'!S$2-'F+ , F-'!S$3))</f>
        <v>6.4926873789576834E-3</v>
      </c>
      <c r="T308" s="1" cm="1">
        <f t="array" ref="T308">[1]!table_weight[Jumping]*(('F+ , F-'!T$2-[1]!tbl_gk[[#This Row],[Jumping]])/('F+ , F-'!T$2-'F+ , F-'!T$3))</f>
        <v>1.9750336123732751E-3</v>
      </c>
      <c r="U308" s="1" cm="1">
        <f t="array" ref="U308">[1]!table_weight[Stamina]*(('F+ , F-'!U$2-[1]!tbl_gk[[#This Row],[Stamina]])/('F+ , F-'!U$2-'F+ , F-'!U$3))</f>
        <v>7.7283923962432506E-3</v>
      </c>
      <c r="V308" s="1" cm="1">
        <f t="array" ref="V308">[1]!table_weight[Strength]*(('F+ , F-'!V$2-[1]!tbl_gk[[#This Row],[Strength]])/('F+ , F-'!V$2-'F+ , F-'!V$3))</f>
        <v>3.2831355846262997E-2</v>
      </c>
      <c r="W308" s="1" cm="1">
        <f t="array" ref="W308">[1]!table_weight[LongShots]*(('F+ , F-'!W$2-[1]!tbl_gk[[#This Row],[LongShots]])/('F+ , F-'!W$2-'F+ , F-'!W$3))</f>
        <v>8.570347340224143E-3</v>
      </c>
      <c r="X308" s="1" cm="1">
        <f t="array" ref="X308">[1]!table_weight[Aggression]*(('F+ , F-'!X$2-[1]!tbl_gk[[#This Row],[Aggression]])/('F+ , F-'!X$2-'F+ , F-'!X$3))</f>
        <v>1.034377852144811E-2</v>
      </c>
      <c r="Y308" s="1" cm="1">
        <f t="array" ref="Y308">[1]!table_weight[Interceptions]*(('F+ , F-'!Y$2-[1]!tbl_gk[[#This Row],[Interceptions]])/('F+ , F-'!Y$2-'F+ , F-'!Y$3))</f>
        <v>1.8698939651398346E-2</v>
      </c>
      <c r="Z308" s="1" cm="1">
        <f t="array" ref="Z308">[1]!table_weight[Positioning]*(('F+ , F-'!Z$2-[1]!tbl_gk[[#This Row],[Positioning]])/('F+ , F-'!Z$2-'F+ , F-'!Z$3))</f>
        <v>1.0352229320893639E-3</v>
      </c>
      <c r="AA308" s="1" cm="1">
        <f t="array" ref="AA308">[1]!table_weight[Vision]*(('F+ , F-'!AA$2-[1]!tbl_gk[[#This Row],[Vision]])/('F+ , F-'!AA$2-'F+ , F-'!AA$3))</f>
        <v>1.9166413142683265E-2</v>
      </c>
      <c r="AB308" s="1" cm="1">
        <f t="array" ref="AB308">[1]!table_weight[Penalties]*(('F+ , F-'!AB$2-[1]!tbl_gk[[#This Row],[Penalties]])/('F+ , F-'!AB$2-'F+ , F-'!AB$3))</f>
        <v>1.9965013690294879E-3</v>
      </c>
      <c r="AC308" s="1" cm="1">
        <f t="array" ref="AC308">[1]!table_weight[Composure]*(('F+ , F-'!AC$2-[1]!tbl_gk[[#This Row],[Composure]])/('F+ , F-'!AC$2-'F+ , F-'!AC$3))</f>
        <v>1.9748183967676961E-3</v>
      </c>
      <c r="AD308" s="1" cm="1">
        <f t="array" ref="AD308">[1]!table_weight[Marking]*(('F+ , F-'!AD$2-[1]!tbl_gk[[#This Row],[Marking]])/('F+ , F-'!AD$2-'F+ , F-'!AD$3))</f>
        <v>2.8394686137308601E-2</v>
      </c>
      <c r="AE308" s="1" cm="1">
        <f t="array" ref="AE308">[1]!table_weight[StandingTackle]*(('F+ , F-'!AE$2-[1]!tbl_gk[[#This Row],[StandingTackle]])/('F+ , F-'!AE$2-'F+ , F-'!AE$3))</f>
        <v>1.120842873841129E-2</v>
      </c>
      <c r="AF308" s="1" cm="1">
        <f t="array" ref="AF308">[1]!table_weight[SlidingTackle]*(('F+ , F-'!AF$2-[1]!tbl_gk[[#This Row],[SlidingTackle]])/('F+ , F-'!AF$2-'F+ , F-'!AF$3))</f>
        <v>6.7250572430467732E-3</v>
      </c>
      <c r="AG308" s="1" cm="1">
        <f t="array" ref="AG308">[1]!table_weight[GKDiving]*(('F+ , F-'!AG$2-[1]!tbl_gk[[#This Row],[GKDiving]])/('F+ , F-'!AG$2-'F+ , F-'!AG$3))</f>
        <v>4.4411063786634182E-2</v>
      </c>
      <c r="AH308" s="1" cm="1">
        <f t="array" ref="AH308">[1]!table_weight[GKHandling]*(('F+ , F-'!AH$2-[1]!tbl_gk[[#This Row],[GKHandling]])/('F+ , F-'!AH$2-'F+ , F-'!AH$3))</f>
        <v>4.8124363434346076E-2</v>
      </c>
      <c r="AI308" s="1" cm="1">
        <f t="array" ref="AI308">[1]!table_weight[GKKicking]*(('F+ , F-'!AI$2-[1]!tbl_gk[[#This Row],[GKKicking]])/('F+ , F-'!AI$2-'F+ , F-'!AI$3))</f>
        <v>2.9516276239732256E-2</v>
      </c>
      <c r="AJ308" s="1" cm="1">
        <f t="array" ref="AJ308">[1]!table_weight[GKPositioning]*(('F+ , F-'!AJ$2-[1]!tbl_gk[[#This Row],[GKPositioning]])/('F+ , F-'!AJ$2-'F+ , F-'!AJ$3))</f>
        <v>1.8290000234022125E-2</v>
      </c>
      <c r="AK308" s="1" cm="1">
        <f t="array" ref="AK308">[1]!table_weight[GKReflexes]*(('F+ , F-'!AK$2-[1]!tbl_gk[[#This Row],[GKReflexes]])/('F+ , F-'!AK$2-'F+ , F-'!AK$3))</f>
        <v>4.9193793732887098E-2</v>
      </c>
    </row>
    <row r="309" spans="1:37" x14ac:dyDescent="0.55000000000000004">
      <c r="A309" s="8">
        <f>[1]!tbl_gk[[#This Row],[ID]]</f>
        <v>199803</v>
      </c>
      <c r="B309" s="2" cm="1">
        <f t="array" ref="B309">[1]!table_weight[ValueEUR]*(('F+ , F-'!B$2-[1]!tbl_gk[[#This Row],[ValueEUR]])/('F+ , F-'!B$2-'F+ , F-'!B$3))</f>
        <v>1.6698762066575301E-4</v>
      </c>
      <c r="C309" s="2" cm="1">
        <f t="array" ref="C309">[1]!table_weight[WageEUR]*(('F+ , F-'!C$2-[1]!tbl_gk[[#This Row],[WageEUR]])/('F+ , F-'!C$2-'F+ , F-'!C$3))</f>
        <v>2.3472561185650898E-4</v>
      </c>
      <c r="D309" s="2" cm="1">
        <f t="array" ref="D309">[1]!table_weight[Crossing]*(('F+ , F-'!D$2-[1]!tbl_gk[[#This Row],[Crossing]])/('F+ , F-'!D$2-'F+ , F-'!D$3))</f>
        <v>3.1383600467551537E-2</v>
      </c>
      <c r="E309" s="2" cm="1">
        <f t="array" ref="E309">[1]!table_weight[Finishing]*(('F+ , F-'!E$2-[1]!tbl_gk[[#This Row],[Finishing]])/('F+ , F-'!E$2-'F+ , F-'!E$3))</f>
        <v>1.59720109522359E-2</v>
      </c>
      <c r="F309" s="2" cm="1">
        <f t="array" ref="F309">[1]!table_weight[HeadingAccuracy]*(('F+ , F-'!F$2-[1]!tbl_gk[[#This Row],[HeadingAccuracy]])/('F+ , F-'!F$2-'F+ , F-'!F$3))</f>
        <v>7.9338093618950504E-3</v>
      </c>
      <c r="G309" s="2" cm="1">
        <f t="array" ref="G309">[1]!table_weight[ShortPassing]*(('F+ , F-'!G$2-[1]!tbl_gk[[#This Row],[ShortPassing]])/('F+ , F-'!G$2-'F+ , F-'!G$3))</f>
        <v>4.0783877022690797E-2</v>
      </c>
      <c r="H309" s="2" cm="1">
        <f t="array" ref="H309">[1]!table_weight[Volleys]*(('F+ , F-'!H$2-[1]!tbl_gk[[#This Row],[Volleys]])/('F+ , F-'!H$2-'F+ , F-'!H$3))</f>
        <v>1.6203489371833524E-3</v>
      </c>
      <c r="I309" s="2" cm="1">
        <f t="array" ref="I309">[1]!table_weight[Dribbling]*(('F+ , F-'!I$2-[1]!tbl_gk[[#This Row],[Dribbling]])/('F+ , F-'!I$2-'F+ , F-'!I$3))</f>
        <v>1.1734538658785652E-2</v>
      </c>
      <c r="J309" s="2" cm="1">
        <f t="array" ref="J309">[1]!table_weight[Curve]*(('F+ , F-'!J$2-[1]!tbl_gk[[#This Row],[Curve]])/('F+ , F-'!J$2-'F+ , F-'!J$3))</f>
        <v>9.9719433458404991E-3</v>
      </c>
      <c r="K309" s="2" cm="1">
        <f t="array" ref="K309">[1]!table_weight[FKAccuracy]*(('F+ , F-'!K$2-[1]!tbl_gk[[#This Row],[FKAccuracy]])/('F+ , F-'!K$2-'F+ , F-'!K$3))</f>
        <v>9.7353209613629272E-3</v>
      </c>
      <c r="L309" s="2" cm="1">
        <f t="array" ref="L309">[1]!table_weight[LongPassing]*(('F+ , F-'!L$2-[1]!tbl_gk[[#This Row],[LongPassing]])/('F+ , F-'!L$2-'F+ , F-'!L$3))</f>
        <v>2.0032691702804539E-2</v>
      </c>
      <c r="M309" s="2" cm="1">
        <f t="array" ref="M309">[1]!table_weight[BallControl]*(('F+ , F-'!M$2-[1]!tbl_gk[[#This Row],[BallControl]])/('F+ , F-'!M$2-'F+ , F-'!M$3))</f>
        <v>1.0430701030031691E-2</v>
      </c>
      <c r="N309" s="2" cm="1">
        <f t="array" ref="N309">[1]!table_weight[Acceleration]*(('F+ , F-'!N$2-[1]!tbl_gk[[#This Row],[Acceleration]])/('F+ , F-'!N$2-'F+ , F-'!N$3))</f>
        <v>6.5391291898566463E-3</v>
      </c>
      <c r="O309" s="2" cm="1">
        <f t="array" ref="O309">[1]!table_weight[SprintSpeed]*(('F+ , F-'!O$2-[1]!tbl_gk[[#This Row],[SprintSpeed]])/('F+ , F-'!O$2-'F+ , F-'!O$3))</f>
        <v>8.995436568299351E-3</v>
      </c>
      <c r="P309" s="2" cm="1">
        <f t="array" ref="P309">[1]!table_weight[Agility]*(('F+ , F-'!P$2-[1]!tbl_gk[[#This Row],[Agility]])/('F+ , F-'!P$2-'F+ , F-'!P$3))</f>
        <v>3.0422878004259103E-3</v>
      </c>
      <c r="Q309" s="2" cm="1">
        <f t="array" ref="Q309">[1]!table_weight[Reactions]*(('F+ , F-'!Q$2-[1]!tbl_gk[[#This Row],[Reactions]])/('F+ , F-'!Q$2-'F+ , F-'!Q$3))</f>
        <v>1.2891050001804705E-3</v>
      </c>
      <c r="R309" s="2" cm="1">
        <f t="array" ref="R309">[1]!table_weight[Balance]*(('F+ , F-'!R$2-[1]!tbl_gk[[#This Row],[Balance]])/('F+ , F-'!R$2-'F+ , F-'!R$3))</f>
        <v>1.9247126900653719E-3</v>
      </c>
      <c r="S309" s="2" cm="1">
        <f t="array" ref="S309">[1]!table_weight[ShotPower]*(('F+ , F-'!S$2-[1]!tbl_gk[[#This Row],[ShotPower]])/('F+ , F-'!S$2-'F+ , F-'!S$3))</f>
        <v>5.4538573983244545E-3</v>
      </c>
      <c r="T309" s="2" cm="1">
        <f t="array" ref="T309">[1]!table_weight[Jumping]*(('F+ , F-'!T$2-[1]!tbl_gk[[#This Row],[Jumping]])/('F+ , F-'!T$2-'F+ , F-'!T$3))</f>
        <v>1.9750336123732751E-3</v>
      </c>
      <c r="U309" s="2" cm="1">
        <f t="array" ref="U309">[1]!table_weight[Stamina]*(('F+ , F-'!U$2-[1]!tbl_gk[[#This Row],[Stamina]])/('F+ , F-'!U$2-'F+ , F-'!U$3))</f>
        <v>1.3739364259988E-2</v>
      </c>
      <c r="V309" s="2" cm="1">
        <f t="array" ref="V309">[1]!table_weight[Strength]*(('F+ , F-'!V$2-[1]!tbl_gk[[#This Row],[Strength]])/('F+ , F-'!V$2-'F+ , F-'!V$3))</f>
        <v>2.1296014602981403E-2</v>
      </c>
      <c r="W309" s="2" cm="1">
        <f t="array" ref="W309">[1]!table_weight[LongShots]*(('F+ , F-'!W$2-[1]!tbl_gk[[#This Row],[LongShots]])/('F+ , F-'!W$2-'F+ , F-'!W$3))</f>
        <v>8.570347340224143E-3</v>
      </c>
      <c r="X309" s="2" cm="1">
        <f t="array" ref="X309">[1]!table_weight[Aggression]*(('F+ , F-'!X$2-[1]!tbl_gk[[#This Row],[Aggression]])/('F+ , F-'!X$2-'F+ , F-'!X$3))</f>
        <v>1.3386066321874024E-2</v>
      </c>
      <c r="Y309" s="2" cm="1">
        <f t="array" ref="Y309">[1]!table_weight[Interceptions]*(('F+ , F-'!Y$2-[1]!tbl_gk[[#This Row],[Interceptions]])/('F+ , F-'!Y$2-'F+ , F-'!Y$3))</f>
        <v>2.0776599612664828E-2</v>
      </c>
      <c r="Z309" s="2" cm="1">
        <f t="array" ref="Z309">[1]!table_weight[Positioning]*(('F+ , F-'!Z$2-[1]!tbl_gk[[#This Row],[Positioning]])/('F+ , F-'!Z$2-'F+ , F-'!Z$3))</f>
        <v>1.1831119223878444E-3</v>
      </c>
      <c r="AA309" s="2" cm="1">
        <f t="array" ref="AA309">[1]!table_weight[Vision]*(('F+ , F-'!AA$2-[1]!tbl_gk[[#This Row],[Vision]])/('F+ , F-'!AA$2-'F+ , F-'!AA$3))</f>
        <v>2.4135483216712255E-2</v>
      </c>
      <c r="AB309" s="2" cm="1">
        <f t="array" ref="AB309">[1]!table_weight[Penalties]*(('F+ , F-'!AB$2-[1]!tbl_gk[[#This Row],[Penalties]])/('F+ , F-'!AB$2-'F+ , F-'!AB$3))</f>
        <v>1.9965013690294879E-3</v>
      </c>
      <c r="AC309" s="2" cm="1">
        <f t="array" ref="AC309">[1]!table_weight[Composure]*(('F+ , F-'!AC$2-[1]!tbl_gk[[#This Row],[Composure]])/('F+ , F-'!AC$2-'F+ , F-'!AC$3))</f>
        <v>1.8680714564018749E-3</v>
      </c>
      <c r="AD309" s="2" cm="1">
        <f t="array" ref="AD309">[1]!table_weight[Marking]*(('F+ , F-'!AD$2-[1]!tbl_gk[[#This Row],[Marking]])/('F+ , F-'!AD$2-'F+ , F-'!AD$3))</f>
        <v>0</v>
      </c>
      <c r="AE309" s="2" cm="1">
        <f t="array" ref="AE309">[1]!table_weight[StandingTackle]*(('F+ , F-'!AE$2-[1]!tbl_gk[[#This Row],[StandingTackle]])/('F+ , F-'!AE$2-'F+ , F-'!AE$3))</f>
        <v>1.7933485981458063E-2</v>
      </c>
      <c r="AF309" s="2" cm="1">
        <f t="array" ref="AF309">[1]!table_weight[SlidingTackle]*(('F+ , F-'!AF$2-[1]!tbl_gk[[#This Row],[SlidingTackle]])/('F+ , F-'!AF$2-'F+ , F-'!AF$3))</f>
        <v>9.7139715732897855E-3</v>
      </c>
      <c r="AG309" s="2" cm="1">
        <f t="array" ref="AG309">[1]!table_weight[GKDiving]*(('F+ , F-'!AG$2-[1]!tbl_gk[[#This Row],[GKDiving]])/('F+ , F-'!AG$2-'F+ , F-'!AG$3))</f>
        <v>3.9286710272791778E-2</v>
      </c>
      <c r="AH309" s="2" cm="1">
        <f t="array" ref="AH309">[1]!table_weight[GKHandling]*(('F+ , F-'!AH$2-[1]!tbl_gk[[#This Row],[GKHandling]])/('F+ , F-'!AH$2-'F+ , F-'!AH$3))</f>
        <v>4.6341979603444362E-2</v>
      </c>
      <c r="AI309" s="2" cm="1">
        <f t="array" ref="AI309">[1]!table_weight[GKKicking]*(('F+ , F-'!AI$2-[1]!tbl_gk[[#This Row],[GKKicking]])/('F+ , F-'!AI$2-'F+ , F-'!AI$3))</f>
        <v>2.5044113173106158E-2</v>
      </c>
      <c r="AJ309" s="2" cm="1">
        <f t="array" ref="AJ309">[1]!table_weight[GKPositioning]*(('F+ , F-'!AJ$2-[1]!tbl_gk[[#This Row],[GKPositioning]])/('F+ , F-'!AJ$2-'F+ , F-'!AJ$3))</f>
        <v>1.7028620907537841E-2</v>
      </c>
      <c r="AK309" s="2" cm="1">
        <f t="array" ref="AK309">[1]!table_weight[GKReflexes]*(('F+ , F-'!AK$2-[1]!tbl_gk[[#This Row],[GKReflexes]])/('F+ , F-'!AK$2-'F+ , F-'!AK$3))</f>
        <v>3.6439847209545996E-2</v>
      </c>
    </row>
    <row r="310" spans="1:37" x14ac:dyDescent="0.55000000000000004">
      <c r="A310" s="7">
        <f>[1]!tbl_gk[[#This Row],[ID]]</f>
        <v>199812</v>
      </c>
      <c r="B310" s="1" cm="1">
        <f t="array" ref="B310">[1]!table_weight[ValueEUR]*(('F+ , F-'!B$2-[1]!tbl_gk[[#This Row],[ValueEUR]])/('F+ , F-'!B$2-'F+ , F-'!B$3))</f>
        <v>2.8273689561890902E-4</v>
      </c>
      <c r="C310" s="1" cm="1">
        <f t="array" ref="C310">[1]!table_weight[WageEUR]*(('F+ , F-'!C$2-[1]!tbl_gk[[#This Row],[WageEUR]])/('F+ , F-'!C$2-'F+ , F-'!C$3))</f>
        <v>1.7995630242332353E-3</v>
      </c>
      <c r="D310" s="1" cm="1">
        <f t="array" ref="D310">[1]!table_weight[Crossing]*(('F+ , F-'!D$2-[1]!tbl_gk[[#This Row],[Crossing]])/('F+ , F-'!D$2-'F+ , F-'!D$3))</f>
        <v>3.2504443341392672E-2</v>
      </c>
      <c r="E310" s="1" cm="1">
        <f t="array" ref="E310">[1]!table_weight[Finishing]*(('F+ , F-'!E$2-[1]!tbl_gk[[#This Row],[Finishing]])/('F+ , F-'!E$2-'F+ , F-'!E$3))</f>
        <v>1.59720109522359E-2</v>
      </c>
      <c r="F310" s="1" cm="1">
        <f t="array" ref="F310">[1]!table_weight[HeadingAccuracy]*(('F+ , F-'!F$2-[1]!tbl_gk[[#This Row],[HeadingAccuracy]])/('F+ , F-'!F$2-'F+ , F-'!F$3))</f>
        <v>1.08567917583827E-2</v>
      </c>
      <c r="G310" s="1" cm="1">
        <f t="array" ref="G310">[1]!table_weight[ShortPassing]*(('F+ , F-'!G$2-[1]!tbl_gk[[#This Row],[ShortPassing]])/('F+ , F-'!G$2-'F+ , F-'!G$3))</f>
        <v>2.1095108804840067E-2</v>
      </c>
      <c r="H310" s="1" cm="1">
        <f t="array" ref="H310">[1]!table_weight[Volleys]*(('F+ , F-'!H$2-[1]!tbl_gk[[#This Row],[Volleys]])/('F+ , F-'!H$2-'F+ , F-'!H$3))</f>
        <v>1.2731313077869197E-3</v>
      </c>
      <c r="I310" s="1" cm="1">
        <f t="array" ref="I310">[1]!table_weight[Dribbling]*(('F+ , F-'!I$2-[1]!tbl_gk[[#This Row],[Dribbling]])/('F+ , F-'!I$2-'F+ , F-'!I$3))</f>
        <v>1.8579686209743949E-2</v>
      </c>
      <c r="J310" s="1" cm="1">
        <f t="array" ref="J310">[1]!table_weight[Curve]*(('F+ , F-'!J$2-[1]!tbl_gk[[#This Row],[Curve]])/('F+ , F-'!J$2-'F+ , F-'!J$3))</f>
        <v>9.295879390190295E-3</v>
      </c>
      <c r="K310" s="1" cm="1">
        <f t="array" ref="K310">[1]!table_weight[FKAccuracy]*(('F+ , F-'!K$2-[1]!tbl_gk[[#This Row],[FKAccuracy]])/('F+ , F-'!K$2-'F+ , F-'!K$3))</f>
        <v>9.4310921813203358E-3</v>
      </c>
      <c r="L310" s="1" cm="1">
        <f t="array" ref="L310">[1]!table_weight[LongPassing]*(('F+ , F-'!L$2-[1]!tbl_gk[[#This Row],[LongPassing]])/('F+ , F-'!L$2-'F+ , F-'!L$3))</f>
        <v>8.1213615011369745E-3</v>
      </c>
      <c r="M310" s="1" cm="1">
        <f t="array" ref="M310">[1]!table_weight[BallControl]*(('F+ , F-'!M$2-[1]!tbl_gk[[#This Row],[BallControl]])/('F+ , F-'!M$2-'F+ , F-'!M$3))</f>
        <v>9.1268634012777305E-3</v>
      </c>
      <c r="N310" s="1" cm="1">
        <f t="array" ref="N310">[1]!table_weight[Acceleration]*(('F+ , F-'!N$2-[1]!tbl_gk[[#This Row],[Acceleration]])/('F+ , F-'!N$2-'F+ , F-'!N$3))</f>
        <v>5.1862059091966504E-3</v>
      </c>
      <c r="O310" s="1" cm="1">
        <f t="array" ref="O310">[1]!table_weight[SprintSpeed]*(('F+ , F-'!O$2-[1]!tbl_gk[[#This Row],[SprintSpeed]])/('F+ , F-'!O$2-'F+ , F-'!O$3))</f>
        <v>6.4654700334651587E-3</v>
      </c>
      <c r="P310" s="1" cm="1">
        <f t="array" ref="P310">[1]!table_weight[Agility]*(('F+ , F-'!P$2-[1]!tbl_gk[[#This Row],[Agility]])/('F+ , F-'!P$2-'F+ , F-'!P$3))</f>
        <v>2.5742435234373086E-3</v>
      </c>
      <c r="Q310" s="1" cm="1">
        <f t="array" ref="Q310">[1]!table_weight[Reactions]*(('F+ , F-'!Q$2-[1]!tbl_gk[[#This Row],[Reactions]])/('F+ , F-'!Q$2-'F+ , F-'!Q$3))</f>
        <v>1.2891050001804705E-3</v>
      </c>
      <c r="R310" s="1" cm="1">
        <f t="array" ref="R310">[1]!table_weight[Balance]*(('F+ , F-'!R$2-[1]!tbl_gk[[#This Row],[Balance]])/('F+ , F-'!R$2-'F+ , F-'!R$3))</f>
        <v>1.5521876532785257E-3</v>
      </c>
      <c r="S310" s="1" cm="1">
        <f t="array" ref="S310">[1]!table_weight[ShotPower]*(('F+ , F-'!S$2-[1]!tbl_gk[[#This Row],[ShotPower]])/('F+ , F-'!S$2-'F+ , F-'!S$3))</f>
        <v>4.4150274176912247E-3</v>
      </c>
      <c r="T310" s="1" cm="1">
        <f t="array" ref="T310">[1]!table_weight[Jumping]*(('F+ , F-'!T$2-[1]!tbl_gk[[#This Row],[Jumping]])/('F+ , F-'!T$2-'F+ , F-'!T$3))</f>
        <v>2.91961490524745E-3</v>
      </c>
      <c r="U310" s="1" cm="1">
        <f t="array" ref="U310">[1]!table_weight[Stamina]*(('F+ , F-'!U$2-[1]!tbl_gk[[#This Row],[Stamina]])/('F+ , F-'!U$2-'F+ , F-'!U$3))</f>
        <v>6.8696821299940002E-3</v>
      </c>
      <c r="V310" s="1" cm="1">
        <f t="array" ref="V310">[1]!table_weight[Strength]*(('F+ , F-'!V$2-[1]!tbl_gk[[#This Row],[Strength]])/('F+ , F-'!V$2-'F+ , F-'!V$3))</f>
        <v>2.3958016428354077E-2</v>
      </c>
      <c r="W310" s="1" cm="1">
        <f t="array" ref="W310">[1]!table_weight[LongShots]*(('F+ , F-'!W$2-[1]!tbl_gk[[#This Row],[LongShots]])/('F+ , F-'!W$2-'F+ , F-'!W$3))</f>
        <v>7.7912248547492196E-3</v>
      </c>
      <c r="X310" s="1" cm="1">
        <f t="array" ref="X310">[1]!table_weight[Aggression]*(('F+ , F-'!X$2-[1]!tbl_gk[[#This Row],[Aggression]])/('F+ , F-'!X$2-'F+ , F-'!X$3))</f>
        <v>1.034377852144811E-2</v>
      </c>
      <c r="Y310" s="1" cm="1">
        <f t="array" ref="Y310">[1]!table_weight[Interceptions]*(('F+ , F-'!Y$2-[1]!tbl_gk[[#This Row],[Interceptions]])/('F+ , F-'!Y$2-'F+ , F-'!Y$3))</f>
        <v>1.4543619728865382E-2</v>
      </c>
      <c r="Z310" s="1" cm="1">
        <f t="array" ref="Z310">[1]!table_weight[Positioning]*(('F+ , F-'!Z$2-[1]!tbl_gk[[#This Row],[Positioning]])/('F+ , F-'!Z$2-'F+ , F-'!Z$3))</f>
        <v>1.4788899029848058E-3</v>
      </c>
      <c r="AA310" s="1" cm="1">
        <f t="array" ref="AA310">[1]!table_weight[Vision]*(('F+ , F-'!AA$2-[1]!tbl_gk[[#This Row],[Vision]])/('F+ , F-'!AA$2-'F+ , F-'!AA$3))</f>
        <v>1.2067741608356128E-2</v>
      </c>
      <c r="AB310" s="1" cm="1">
        <f t="array" ref="AB310">[1]!table_weight[Penalties]*(('F+ , F-'!AB$2-[1]!tbl_gk[[#This Row],[Penalties]])/('F+ , F-'!AB$2-'F+ , F-'!AB$3))</f>
        <v>1.8399130263605083E-3</v>
      </c>
      <c r="AC310" s="1" cm="1">
        <f t="array" ref="AC310">[1]!table_weight[Composure]*(('F+ , F-'!AC$2-[1]!tbl_gk[[#This Row],[Composure]])/('F+ , F-'!AC$2-'F+ , F-'!AC$3))</f>
        <v>1.6012041054873211E-3</v>
      </c>
      <c r="AD310" s="1" cm="1">
        <f t="array" ref="AD310">[1]!table_weight[Marking]*(('F+ , F-'!AD$2-[1]!tbl_gk[[#This Row],[Marking]])/('F+ , F-'!AD$2-'F+ , F-'!AD$3))</f>
        <v>2.0507273321389546E-2</v>
      </c>
      <c r="AE310" s="1" cm="1">
        <f t="array" ref="AE310">[1]!table_weight[StandingTackle]*(('F+ , F-'!AE$2-[1]!tbl_gk[[#This Row],[StandingTackle]])/('F+ , F-'!AE$2-'F+ , F-'!AE$3))</f>
        <v>3.1383600467551613E-2</v>
      </c>
      <c r="AF310" s="1" cm="1">
        <f t="array" ref="AF310">[1]!table_weight[SlidingTackle]*(('F+ , F-'!AF$2-[1]!tbl_gk[[#This Row],[SlidingTackle]])/('F+ , F-'!AF$2-'F+ , F-'!AF$3))</f>
        <v>1.0461200155850536E-2</v>
      </c>
      <c r="AG310" s="1" cm="1">
        <f t="array" ref="AG310">[1]!table_weight[GKDiving]*(('F+ , F-'!AG$2-[1]!tbl_gk[[#This Row],[GKDiving]])/('F+ , F-'!AG$2-'F+ , F-'!AG$3))</f>
        <v>3.9286710272791778E-2</v>
      </c>
      <c r="AH310" s="1" cm="1">
        <f t="array" ref="AH310">[1]!table_weight[GKHandling]*(('F+ , F-'!AH$2-[1]!tbl_gk[[#This Row],[GKHandling]])/('F+ , F-'!AH$2-'F+ , F-'!AH$3))</f>
        <v>3.9212444279837541E-2</v>
      </c>
      <c r="AI310" s="1" cm="1">
        <f t="array" ref="AI310">[1]!table_weight[GKKicking]*(('F+ , F-'!AI$2-[1]!tbl_gk[[#This Row],[GKKicking]])/('F+ , F-'!AI$2-'F+ , F-'!AI$3))</f>
        <v>1.9677517493154842E-2</v>
      </c>
      <c r="AJ310" s="1" cm="1">
        <f t="array" ref="AJ310">[1]!table_weight[GKPositioning]*(('F+ , F-'!AJ$2-[1]!tbl_gk[[#This Row],[GKPositioning]])/('F+ , F-'!AJ$2-'F+ , F-'!AJ$3))</f>
        <v>1.4505862254569271E-2</v>
      </c>
      <c r="AK310" s="1" cm="1">
        <f t="array" ref="AK310">[1]!table_weight[GKReflexes]*(('F+ , F-'!AK$2-[1]!tbl_gk[[#This Row],[GKReflexes]])/('F+ , F-'!AK$2-'F+ , F-'!AK$3))</f>
        <v>3.8261839570023298E-2</v>
      </c>
    </row>
    <row r="311" spans="1:37" x14ac:dyDescent="0.55000000000000004">
      <c r="A311" s="8">
        <f>[1]!tbl_gk[[#This Row],[ID]]</f>
        <v>199833</v>
      </c>
      <c r="B311" s="2" cm="1">
        <f t="array" ref="B311">[1]!table_weight[ValueEUR]*(('F+ , F-'!B$2-[1]!tbl_gk[[#This Row],[ValueEUR]])/('F+ , F-'!B$2-'F+ , F-'!B$3))</f>
        <v>2.3122075164642435E-3</v>
      </c>
      <c r="C311" s="2" cm="1">
        <f t="array" ref="C311">[1]!table_weight[WageEUR]*(('F+ , F-'!C$2-[1]!tbl_gk[[#This Row],[WageEUR]])/('F+ , F-'!C$2-'F+ , F-'!C$3))</f>
        <v>1.7995630242332353E-3</v>
      </c>
      <c r="D311" s="2" cm="1">
        <f t="array" ref="D311">[1]!table_weight[Crossing]*(('F+ , F-'!D$2-[1]!tbl_gk[[#This Row],[Crossing]])/('F+ , F-'!D$2-'F+ , F-'!D$3))</f>
        <v>3.81086577105983E-2</v>
      </c>
      <c r="E311" s="2" cm="1">
        <f t="array" ref="E311">[1]!table_weight[Finishing]*(('F+ , F-'!E$2-[1]!tbl_gk[[#This Row],[Finishing]])/('F+ , F-'!E$2-'F+ , F-'!E$3))</f>
        <v>1.3975509583206414E-2</v>
      </c>
      <c r="F311" s="2" cm="1">
        <f t="array" ref="F311">[1]!table_weight[HeadingAccuracy]*(('F+ , F-'!F$2-[1]!tbl_gk[[#This Row],[HeadingAccuracy]])/('F+ , F-'!F$2-'F+ , F-'!F$3))</f>
        <v>1.210949849973455E-2</v>
      </c>
      <c r="G311" s="2" cm="1">
        <f t="array" ref="G311">[1]!table_weight[ShortPassing]*(('F+ , F-'!G$2-[1]!tbl_gk[[#This Row],[ShortPassing]])/('F+ , F-'!G$2-'F+ , F-'!G$3))</f>
        <v>5.2034601718605494E-2</v>
      </c>
      <c r="H311" s="2" cm="1">
        <f t="array" ref="H311">[1]!table_weight[Volleys]*(('F+ , F-'!H$2-[1]!tbl_gk[[#This Row],[Volleys]])/('F+ , F-'!H$2-'F+ , F-'!H$3))</f>
        <v>1.2731313077869197E-3</v>
      </c>
      <c r="I311" s="2" cm="1">
        <f t="array" ref="I311">[1]!table_weight[Dribbling]*(('F+ , F-'!I$2-[1]!tbl_gk[[#This Row],[Dribbling]])/('F+ , F-'!I$2-'F+ , F-'!I$3))</f>
        <v>1.4668173323482065E-2</v>
      </c>
      <c r="J311" s="2" cm="1">
        <f t="array" ref="J311">[1]!table_weight[Curve]*(('F+ , F-'!J$2-[1]!tbl_gk[[#This Row],[Curve]])/('F+ , F-'!J$2-'F+ , F-'!J$3))</f>
        <v>9.4648953791028455E-3</v>
      </c>
      <c r="K311" s="2" cm="1">
        <f t="array" ref="K311">[1]!table_weight[FKAccuracy]*(('F+ , F-'!K$2-[1]!tbl_gk[[#This Row],[FKAccuracy]])/('F+ , F-'!K$2-'F+ , F-'!K$3))</f>
        <v>9.5832065713416324E-3</v>
      </c>
      <c r="L311" s="2" cm="1">
        <f t="array" ref="L311">[1]!table_weight[LongPassing]*(('F+ , F-'!L$2-[1]!tbl_gk[[#This Row],[LongPassing]])/('F+ , F-'!L$2-'F+ , F-'!L$3))</f>
        <v>2.3822660403335128E-2</v>
      </c>
      <c r="M311" s="2" cm="1">
        <f t="array" ref="M311">[1]!table_weight[BallControl]*(('F+ , F-'!M$2-[1]!tbl_gk[[#This Row],[BallControl]])/('F+ , F-'!M$2-'F+ , F-'!M$3))</f>
        <v>1.2169151201703639E-2</v>
      </c>
      <c r="N311" s="2" cm="1">
        <f t="array" ref="N311">[1]!table_weight[Acceleration]*(('F+ , F-'!N$2-[1]!tbl_gk[[#This Row],[Acceleration]])/('F+ , F-'!N$2-'F+ , F-'!N$3))</f>
        <v>8.3430268974033078E-3</v>
      </c>
      <c r="O311" s="2" cm="1">
        <f t="array" ref="O311">[1]!table_weight[SprintSpeed]*(('F+ , F-'!O$2-[1]!tbl_gk[[#This Row],[SprintSpeed]])/('F+ , F-'!O$2-'F+ , F-'!O$3))</f>
        <v>7.8710069972619326E-3</v>
      </c>
      <c r="P311" s="2" cm="1">
        <f t="array" ref="P311">[1]!table_weight[Agility]*(('F+ , F-'!P$2-[1]!tbl_gk[[#This Row],[Agility]])/('F+ , F-'!P$2-'F+ , F-'!P$3))</f>
        <v>5.9675645316046699E-3</v>
      </c>
      <c r="Q311" s="2" cm="1">
        <f t="array" ref="Q311">[1]!table_weight[Reactions]*(('F+ , F-'!Q$2-[1]!tbl_gk[[#This Row],[Reactions]])/('F+ , F-'!Q$2-'F+ , F-'!Q$3))</f>
        <v>1.0312840001443764E-3</v>
      </c>
      <c r="R311" s="2" cm="1">
        <f t="array" ref="R311">[1]!table_weight[Balance]*(('F+ , F-'!R$2-[1]!tbl_gk[[#This Row],[Balance]])/('F+ , F-'!R$2-'F+ , F-'!R$3))</f>
        <v>3.0422878004259103E-3</v>
      </c>
      <c r="S311" s="2" cm="1">
        <f t="array" ref="S311">[1]!table_weight[ShotPower]*(('F+ , F-'!S$2-[1]!tbl_gk[[#This Row],[ShotPower]])/('F+ , F-'!S$2-'F+ , F-'!S$3))</f>
        <v>5.9732723886410689E-3</v>
      </c>
      <c r="T311" s="2" cm="1">
        <f t="array" ref="T311">[1]!table_weight[Jumping]*(('F+ , F-'!T$2-[1]!tbl_gk[[#This Row],[Jumping]])/('F+ , F-'!T$2-'F+ , F-'!T$3))</f>
        <v>3.3489700383720756E-3</v>
      </c>
      <c r="U311" s="2" cm="1">
        <f t="array" ref="U311">[1]!table_weight[Stamina]*(('F+ , F-'!U$2-[1]!tbl_gk[[#This Row],[Stamina]])/('F+ , F-'!U$2-'F+ , F-'!U$3))</f>
        <v>8.5871026624924993E-3</v>
      </c>
      <c r="V311" s="2" cm="1">
        <f t="array" ref="V311">[1]!table_weight[Strength]*(('F+ , F-'!V$2-[1]!tbl_gk[[#This Row],[Strength]])/('F+ , F-'!V$2-'F+ , F-'!V$3))</f>
        <v>2.6620018253726754E-3</v>
      </c>
      <c r="W311" s="2" cm="1">
        <f t="array" ref="W311">[1]!table_weight[LongShots]*(('F+ , F-'!W$2-[1]!tbl_gk[[#This Row],[LongShots]])/('F+ , F-'!W$2-'F+ , F-'!W$3))</f>
        <v>8.570347340224143E-3</v>
      </c>
      <c r="X311" s="2" cm="1">
        <f t="array" ref="X311">[1]!table_weight[Aggression]*(('F+ , F-'!X$2-[1]!tbl_gk[[#This Row],[Aggression]])/('F+ , F-'!X$2-'F+ , F-'!X$3))</f>
        <v>5.4761180407666456E-3</v>
      </c>
      <c r="Y311" s="2" cm="1">
        <f t="array" ref="Y311">[1]!table_weight[Interceptions]*(('F+ , F-'!Y$2-[1]!tbl_gk[[#This Row],[Interceptions]])/('F+ , F-'!Y$2-'F+ , F-'!Y$3))</f>
        <v>1.5928726369709705E-2</v>
      </c>
      <c r="Z311" s="2" cm="1">
        <f t="array" ref="Z311">[1]!table_weight[Positioning]*(('F+ , F-'!Z$2-[1]!tbl_gk[[#This Row],[Positioning]])/('F+ , F-'!Z$2-'F+ , F-'!Z$3))</f>
        <v>1.0352229320893639E-3</v>
      </c>
      <c r="AA311" s="2" cm="1">
        <f t="array" ref="AA311">[1]!table_weight[Vision]*(('F+ , F-'!AA$2-[1]!tbl_gk[[#This Row],[Vision]])/('F+ , F-'!AA$2-'F+ , F-'!AA$3))</f>
        <v>1.9876280296115975E-2</v>
      </c>
      <c r="AB311" s="2" cm="1">
        <f t="array" ref="AB311">[1]!table_weight[Penalties]*(('F+ , F-'!AB$2-[1]!tbl_gk[[#This Row],[Penalties]])/('F+ , F-'!AB$2-'F+ , F-'!AB$3))</f>
        <v>2.2705309687002014E-3</v>
      </c>
      <c r="AC311" s="2" cm="1">
        <f t="array" ref="AC311">[1]!table_weight[Composure]*(('F+ , F-'!AC$2-[1]!tbl_gk[[#This Row],[Composure]])/('F+ , F-'!AC$2-'F+ , F-'!AC$3))</f>
        <v>6.4048164219492846E-4</v>
      </c>
      <c r="AD311" s="2" cm="1">
        <f t="array" ref="AD311">[1]!table_weight[Marking]*(('F+ , F-'!AD$2-[1]!tbl_gk[[#This Row],[Marking]])/('F+ , F-'!AD$2-'F+ , F-'!AD$3))</f>
        <v>2.9972168700492414E-2</v>
      </c>
      <c r="AE311" s="2" cm="1">
        <f t="array" ref="AE311">[1]!table_weight[StandingTackle]*(('F+ , F-'!AE$2-[1]!tbl_gk[[#This Row],[StandingTackle]])/('F+ , F-'!AE$2-'F+ , F-'!AE$3))</f>
        <v>1.7933485981458063E-2</v>
      </c>
      <c r="AF311" s="2" cm="1">
        <f t="array" ref="AF311">[1]!table_weight[SlidingTackle]*(('F+ , F-'!AF$2-[1]!tbl_gk[[#This Row],[SlidingTackle]])/('F+ , F-'!AF$2-'F+ , F-'!AF$3))</f>
        <v>7.4722858256075263E-3</v>
      </c>
      <c r="AG311" s="2" cm="1">
        <f t="array" ref="AG311">[1]!table_weight[GKDiving]*(('F+ , F-'!AG$2-[1]!tbl_gk[[#This Row],[GKDiving]])/('F+ , F-'!AG$2-'F+ , F-'!AG$3))</f>
        <v>2.0497414055369624E-2</v>
      </c>
      <c r="AH311" s="2" cm="1">
        <f t="array" ref="AH311">[1]!table_weight[GKHandling]*(('F+ , F-'!AH$2-[1]!tbl_gk[[#This Row],[GKHandling]])/('F+ , F-'!AH$2-'F+ , F-'!AH$3))</f>
        <v>2.1388605970820478E-2</v>
      </c>
      <c r="AI311" s="2" cm="1">
        <f t="array" ref="AI311">[1]!table_weight[GKKicking]*(('F+ , F-'!AI$2-[1]!tbl_gk[[#This Row],[GKKicking]])/('F+ , F-'!AI$2-'F+ , F-'!AI$3))</f>
        <v>2.6832978399756596E-2</v>
      </c>
      <c r="AJ311" s="2" cm="1">
        <f t="array" ref="AJ311">[1]!table_weight[GKPositioning]*(('F+ , F-'!AJ$2-[1]!tbl_gk[[#This Row],[GKPositioning]])/('F+ , F-'!AJ$2-'F+ , F-'!AJ$3))</f>
        <v>8.1989656221478496E-3</v>
      </c>
      <c r="AK311" s="2" cm="1">
        <f t="array" ref="AK311">[1]!table_weight[GKReflexes]*(('F+ , F-'!AK$2-[1]!tbl_gk[[#This Row],[GKReflexes]])/('F+ , F-'!AK$2-'F+ , F-'!AK$3))</f>
        <v>1.8219923604772998E-2</v>
      </c>
    </row>
    <row r="312" spans="1:37" x14ac:dyDescent="0.55000000000000004">
      <c r="A312" s="7">
        <f>[1]!tbl_gk[[#This Row],[ID]]</f>
        <v>199904</v>
      </c>
      <c r="B312" s="1" cm="1">
        <f t="array" ref="B312">[1]!table_weight[ValueEUR]*(('F+ , F-'!B$2-[1]!tbl_gk[[#This Row],[ValueEUR]])/('F+ , F-'!B$2-'F+ , F-'!B$3))</f>
        <v>5.5281853717627303E-4</v>
      </c>
      <c r="C312" s="1" cm="1">
        <f t="array" ref="C312">[1]!table_weight[WageEUR]*(('F+ , F-'!C$2-[1]!tbl_gk[[#This Row],[WageEUR]])/('F+ , F-'!C$2-'F+ , F-'!C$3))</f>
        <v>3.9120935309418161E-4</v>
      </c>
      <c r="D312" s="1" cm="1">
        <f t="array" ref="D312">[1]!table_weight[Crossing]*(('F+ , F-'!D$2-[1]!tbl_gk[[#This Row],[Crossing]])/('F+ , F-'!D$2-'F+ , F-'!D$3))</f>
        <v>3.2504443341392672E-2</v>
      </c>
      <c r="E312" s="1" cm="1">
        <f t="array" ref="E312">[1]!table_weight[Finishing]*(('F+ , F-'!E$2-[1]!tbl_gk[[#This Row],[Finishing]])/('F+ , F-'!E$2-'F+ , F-'!E$3))</f>
        <v>1.3975509583206414E-2</v>
      </c>
      <c r="F312" s="1" cm="1">
        <f t="array" ref="F312">[1]!table_weight[HeadingAccuracy]*(('F+ , F-'!F$2-[1]!tbl_gk[[#This Row],[HeadingAccuracy]])/('F+ , F-'!F$2-'F+ , F-'!F$3))</f>
        <v>8.7689471894629514E-3</v>
      </c>
      <c r="G312" s="1" cm="1">
        <f t="array" ref="G312">[1]!table_weight[ShortPassing]*(('F+ , F-'!G$2-[1]!tbl_gk[[#This Row],[ShortPassing]])/('F+ , F-'!G$2-'F+ , F-'!G$3))</f>
        <v>6.047264524054153E-2</v>
      </c>
      <c r="H312" s="1" cm="1">
        <f t="array" ref="H312">[1]!table_weight[Volleys]*(('F+ , F-'!H$2-[1]!tbl_gk[[#This Row],[Volleys]])/('F+ , F-'!H$2-'F+ , F-'!H$3))</f>
        <v>1.6203489371833524E-3</v>
      </c>
      <c r="I312" s="1" cm="1">
        <f t="array" ref="I312">[1]!table_weight[Dribbling]*(('F+ , F-'!I$2-[1]!tbl_gk[[#This Row],[Dribbling]])/('F+ , F-'!I$2-'F+ , F-'!I$3))</f>
        <v>1.4668173323482065E-2</v>
      </c>
      <c r="J312" s="1" cm="1">
        <f t="array" ref="J312">[1]!table_weight[Curve]*(('F+ , F-'!J$2-[1]!tbl_gk[[#This Row],[Curve]])/('F+ , F-'!J$2-'F+ , F-'!J$3))</f>
        <v>9.295879390190295E-3</v>
      </c>
      <c r="K312" s="1" cm="1">
        <f t="array" ref="K312">[1]!table_weight[FKAccuracy]*(('F+ , F-'!K$2-[1]!tbl_gk[[#This Row],[FKAccuracy]])/('F+ , F-'!K$2-'F+ , F-'!K$3))</f>
        <v>9.4310921813203358E-3</v>
      </c>
      <c r="L312" s="1" cm="1">
        <f t="array" ref="L312">[1]!table_weight[LongPassing]*(('F+ , F-'!L$2-[1]!tbl_gk[[#This Row],[LongPassing]])/('F+ , F-'!L$2-'F+ , F-'!L$3))</f>
        <v>2.3281236303259328E-2</v>
      </c>
      <c r="M312" s="1" cm="1">
        <f t="array" ref="M312">[1]!table_weight[BallControl]*(('F+ , F-'!M$2-[1]!tbl_gk[[#This Row],[BallControl]])/('F+ , F-'!M$2-'F+ , F-'!M$3))</f>
        <v>1.3472988830457604E-2</v>
      </c>
      <c r="N312" s="1" cm="1">
        <f t="array" ref="N312">[1]!table_weight[Acceleration]*(('F+ , F-'!N$2-[1]!tbl_gk[[#This Row],[Acceleration]])/('F+ , F-'!N$2-'F+ , F-'!N$3))</f>
        <v>3.8332826285366545E-3</v>
      </c>
      <c r="O312" s="1" cm="1">
        <f t="array" ref="O312">[1]!table_weight[SprintSpeed]*(('F+ , F-'!O$2-[1]!tbl_gk[[#This Row],[SprintSpeed]])/('F+ , F-'!O$2-'F+ , F-'!O$3))</f>
        <v>5.6221478551870948E-3</v>
      </c>
      <c r="P312" s="1" cm="1">
        <f t="array" ref="P312">[1]!table_weight[Agility]*(('F+ , F-'!P$2-[1]!tbl_gk[[#This Row],[Agility]])/('F+ , F-'!P$2-'F+ , F-'!P$3))</f>
        <v>2.340221384943008E-3</v>
      </c>
      <c r="Q312" s="1" cm="1">
        <f t="array" ref="Q312">[1]!table_weight[Reactions]*(('F+ , F-'!Q$2-[1]!tbl_gk[[#This Row],[Reactions]])/('F+ , F-'!Q$2-'F+ , F-'!Q$3))</f>
        <v>9.7971980013715747E-4</v>
      </c>
      <c r="R312" s="1" cm="1">
        <f t="array" ref="R312">[1]!table_weight[Balance]*(('F+ , F-'!R$2-[1]!tbl_gk[[#This Row],[Balance]])/('F+ , F-'!R$2-'F+ , F-'!R$3))</f>
        <v>2.0488877023276536E-3</v>
      </c>
      <c r="S312" s="1" cm="1">
        <f t="array" ref="S312">[1]!table_weight[ShotPower]*(('F+ , F-'!S$2-[1]!tbl_gk[[#This Row],[ShotPower]])/('F+ , F-'!S$2-'F+ , F-'!S$3))</f>
        <v>4.93444240800784E-3</v>
      </c>
      <c r="T312" s="1" cm="1">
        <f t="array" ref="T312">[1]!table_weight[Jumping]*(('F+ , F-'!T$2-[1]!tbl_gk[[#This Row],[Jumping]])/('F+ , F-'!T$2-'F+ , F-'!T$3))</f>
        <v>4.0359382513714759E-3</v>
      </c>
      <c r="U312" s="1" cm="1">
        <f t="array" ref="U312">[1]!table_weight[Stamina]*(('F+ , F-'!U$2-[1]!tbl_gk[[#This Row],[Stamina]])/('F+ , F-'!U$2-'F+ , F-'!U$3))</f>
        <v>1.0304523194991E-2</v>
      </c>
      <c r="V312" s="1" cm="1">
        <f t="array" ref="V312">[1]!table_weight[Strength]*(('F+ , F-'!V$2-[1]!tbl_gk[[#This Row],[Strength]])/('F+ , F-'!V$2-'F+ , F-'!V$3))</f>
        <v>1.8634012777608722E-2</v>
      </c>
      <c r="W312" s="1" cm="1">
        <f t="array" ref="W312">[1]!table_weight[LongShots]*(('F+ , F-'!W$2-[1]!tbl_gk[[#This Row],[LongShots]])/('F+ , F-'!W$2-'F+ , F-'!W$3))</f>
        <v>8.3106398450658349E-3</v>
      </c>
      <c r="X312" s="1" cm="1">
        <f t="array" ref="X312">[1]!table_weight[Aggression]*(('F+ , F-'!X$2-[1]!tbl_gk[[#This Row],[Aggression]])/('F+ , F-'!X$2-'F+ , F-'!X$3))</f>
        <v>3.6507453605110975E-3</v>
      </c>
      <c r="Y312" s="1" cm="1">
        <f t="array" ref="Y312">[1]!table_weight[Interceptions]*(('F+ , F-'!Y$2-[1]!tbl_gk[[#This Row],[Interceptions]])/('F+ , F-'!Y$2-'F+ , F-'!Y$3))</f>
        <v>1.7313833010554024E-2</v>
      </c>
      <c r="Z312" s="1" cm="1">
        <f t="array" ref="Z312">[1]!table_weight[Positioning]*(('F+ , F-'!Z$2-[1]!tbl_gk[[#This Row],[Positioning]])/('F+ , F-'!Z$2-'F+ , F-'!Z$3))</f>
        <v>8.8733394179088337E-4</v>
      </c>
      <c r="AA312" s="1" cm="1">
        <f t="array" ref="AA312">[1]!table_weight[Vision]*(('F+ , F-'!AA$2-[1]!tbl_gk[[#This Row],[Vision]])/('F+ , F-'!AA$2-'F+ , F-'!AA$3))</f>
        <v>1.7036811682385123E-2</v>
      </c>
      <c r="AB312" s="1" cm="1">
        <f t="array" ref="AB312">[1]!table_weight[Penalties]*(('F+ , F-'!AB$2-[1]!tbl_gk[[#This Row],[Penalties]])/('F+ , F-'!AB$2-'F+ , F-'!AB$3))</f>
        <v>2.3488251400346914E-3</v>
      </c>
      <c r="AC312" s="1" cm="1">
        <f t="array" ref="AC312">[1]!table_weight[Composure]*(('F+ , F-'!AC$2-[1]!tbl_gk[[#This Row],[Composure]])/('F+ , F-'!AC$2-'F+ , F-'!AC$3))</f>
        <v>4.8036123164619632E-4</v>
      </c>
      <c r="AD312" s="1" cm="1">
        <f t="array" ref="AD312">[1]!table_weight[Marking]*(('F+ , F-'!AD$2-[1]!tbl_gk[[#This Row],[Marking]])/('F+ , F-'!AD$2-'F+ , F-'!AD$3))</f>
        <v>1.7352308195021923E-2</v>
      </c>
      <c r="AE312" s="1" cm="1">
        <f t="array" ref="AE312">[1]!table_weight[StandingTackle]*(('F+ , F-'!AE$2-[1]!tbl_gk[[#This Row],[StandingTackle]])/('F+ , F-'!AE$2-'F+ , F-'!AE$3))</f>
        <v>2.465854322450484E-2</v>
      </c>
      <c r="AF312" s="1" cm="1">
        <f t="array" ref="AF312">[1]!table_weight[SlidingTackle]*(('F+ , F-'!AF$2-[1]!tbl_gk[[#This Row],[SlidingTackle]])/('F+ , F-'!AF$2-'F+ , F-'!AF$3))</f>
        <v>7.4722858256075263E-3</v>
      </c>
      <c r="AG312" s="1" cm="1">
        <f t="array" ref="AG312">[1]!table_weight[GKDiving]*(('F+ , F-'!AG$2-[1]!tbl_gk[[#This Row],[GKDiving]])/('F+ , F-'!AG$2-'F+ , F-'!AG$3))</f>
        <v>3.4162356758949373E-2</v>
      </c>
      <c r="AH312" s="1" cm="1">
        <f t="array" ref="AH312">[1]!table_weight[GKHandling]*(('F+ , F-'!AH$2-[1]!tbl_gk[[#This Row],[GKHandling]])/('F+ , F-'!AH$2-'F+ , F-'!AH$3))</f>
        <v>3.5647676618034127E-2</v>
      </c>
      <c r="AI312" s="1" cm="1">
        <f t="array" ref="AI312">[1]!table_weight[GKKicking]*(('F+ , F-'!AI$2-[1]!tbl_gk[[#This Row],[GKKicking]])/('F+ , F-'!AI$2-'F+ , F-'!AI$3))</f>
        <v>2.2360815333130498E-2</v>
      </c>
      <c r="AJ312" s="1" cm="1">
        <f t="array" ref="AJ312">[1]!table_weight[GKPositioning]*(('F+ , F-'!AJ$2-[1]!tbl_gk[[#This Row],[GKPositioning]])/('F+ , F-'!AJ$2-'F+ , F-'!AJ$3))</f>
        <v>1.2613793264842845E-2</v>
      </c>
      <c r="AK312" s="1" cm="1">
        <f t="array" ref="AK312">[1]!table_weight[GKReflexes]*(('F+ , F-'!AK$2-[1]!tbl_gk[[#This Row],[GKReflexes]])/('F+ , F-'!AK$2-'F+ , F-'!AK$3))</f>
        <v>3.2795862488591399E-2</v>
      </c>
    </row>
    <row r="313" spans="1:37" x14ac:dyDescent="0.55000000000000004">
      <c r="A313" s="8">
        <f>[1]!tbl_gk[[#This Row],[ID]]</f>
        <v>199909</v>
      </c>
      <c r="B313" s="2" cm="1">
        <f t="array" ref="B313">[1]!table_weight[ValueEUR]*(('F+ , F-'!B$2-[1]!tbl_gk[[#This Row],[ValueEUR]])/('F+ , F-'!B$2-'F+ , F-'!B$3))</f>
        <v>1.5927100233554262E-4</v>
      </c>
      <c r="C313" s="2" cm="1">
        <f t="array" ref="C313">[1]!table_weight[WageEUR]*(('F+ , F-'!C$2-[1]!tbl_gk[[#This Row],[WageEUR]])/('F+ , F-'!C$2-'F+ , F-'!C$3))</f>
        <v>3.6773679190853074E-3</v>
      </c>
      <c r="D313" s="2" cm="1">
        <f t="array" ref="D313">[1]!table_weight[Crossing]*(('F+ , F-'!D$2-[1]!tbl_gk[[#This Row],[Crossing]])/('F+ , F-'!D$2-'F+ , F-'!D$3))</f>
        <v>2.8021071846028162E-2</v>
      </c>
      <c r="E313" s="2" cm="1">
        <f t="array" ref="E313">[1]!table_weight[Finishing]*(('F+ , F-'!E$2-[1]!tbl_gk[[#This Row],[Finishing]])/('F+ , F-'!E$2-'F+ , F-'!E$3))</f>
        <v>1.7968512321265388E-2</v>
      </c>
      <c r="F313" s="2" cm="1">
        <f t="array" ref="F313">[1]!table_weight[HeadingAccuracy]*(('F+ , F-'!F$2-[1]!tbl_gk[[#This Row],[HeadingAccuracy]])/('F+ , F-'!F$2-'F+ , F-'!F$3))</f>
        <v>1.00216539308148E-2</v>
      </c>
      <c r="G313" s="2" cm="1">
        <f t="array" ref="G313">[1]!table_weight[ShortPassing]*(('F+ , F-'!G$2-[1]!tbl_gk[[#This Row],[ShortPassing]])/('F+ , F-'!G$2-'F+ , F-'!G$3))</f>
        <v>5.7659964066562854E-2</v>
      </c>
      <c r="H313" s="2" cm="1">
        <f t="array" ref="H313">[1]!table_weight[Volleys]*(('F+ , F-'!H$2-[1]!tbl_gk[[#This Row],[Volleys]])/('F+ , F-'!H$2-'F+ , F-'!H$3))</f>
        <v>2.0833057763785961E-3</v>
      </c>
      <c r="I313" s="2" cm="1">
        <f t="array" ref="I313">[1]!table_weight[Dribbling]*(('F+ , F-'!I$2-[1]!tbl_gk[[#This Row],[Dribbling]])/('F+ , F-'!I$2-'F+ , F-'!I$3))</f>
        <v>1.6623929766613008E-2</v>
      </c>
      <c r="J313" s="2" cm="1">
        <f t="array" ref="J313">[1]!table_weight[Curve]*(('F+ , F-'!J$2-[1]!tbl_gk[[#This Row],[Curve]])/('F+ , F-'!J$2-'F+ , F-'!J$3))</f>
        <v>9.1268634012777444E-3</v>
      </c>
      <c r="K313" s="2" cm="1">
        <f t="array" ref="K313">[1]!table_weight[FKAccuracy]*(('F+ , F-'!K$2-[1]!tbl_gk[[#This Row],[FKAccuracy]])/('F+ , F-'!K$2-'F+ , F-'!K$3))</f>
        <v>9.1268634012777444E-3</v>
      </c>
      <c r="L313" s="2" cm="1">
        <f t="array" ref="L313">[1]!table_weight[LongPassing]*(('F+ , F-'!L$2-[1]!tbl_gk[[#This Row],[LongPassing]])/('F+ , F-'!L$2-'F+ , F-'!L$3))</f>
        <v>2.0032691702804539E-2</v>
      </c>
      <c r="M313" s="2" cm="1">
        <f t="array" ref="M313">[1]!table_weight[BallControl]*(('F+ , F-'!M$2-[1]!tbl_gk[[#This Row],[BallControl]])/('F+ , F-'!M$2-'F+ , F-'!M$3))</f>
        <v>1.3907601373375588E-2</v>
      </c>
      <c r="N313" s="2" cm="1">
        <f t="array" ref="N313">[1]!table_weight[Acceleration]*(('F+ , F-'!N$2-[1]!tbl_gk[[#This Row],[Acceleration]])/('F+ , F-'!N$2-'F+ , F-'!N$3))</f>
        <v>7.4410780436299775E-3</v>
      </c>
      <c r="O313" s="2" cm="1">
        <f t="array" ref="O313">[1]!table_weight[SprintSpeed]*(('F+ , F-'!O$2-[1]!tbl_gk[[#This Row],[SprintSpeed]])/('F+ , F-'!O$2-'F+ , F-'!O$3))</f>
        <v>1.0682080924855479E-2</v>
      </c>
      <c r="P313" s="2" cm="1">
        <f t="array" ref="P313">[1]!table_weight[Agility]*(('F+ , F-'!P$2-[1]!tbl_gk[[#This Row],[Agility]])/('F+ , F-'!P$2-'F+ , F-'!P$3))</f>
        <v>3.9783763544031132E-3</v>
      </c>
      <c r="Q313" s="2" cm="1">
        <f t="array" ref="Q313">[1]!table_weight[Reactions]*(('F+ , F-'!Q$2-[1]!tbl_gk[[#This Row],[Reactions]])/('F+ , F-'!Q$2-'F+ , F-'!Q$3))</f>
        <v>9.7971980013715747E-4</v>
      </c>
      <c r="R313" s="2" cm="1">
        <f t="array" ref="R313">[1]!table_weight[Balance]*(('F+ , F-'!R$2-[1]!tbl_gk[[#This Row],[Balance]])/('F+ , F-'!R$2-'F+ , F-'!R$3))</f>
        <v>2.2351502207210773E-3</v>
      </c>
      <c r="S313" s="2" cm="1">
        <f t="array" ref="S313">[1]!table_weight[ShotPower]*(('F+ , F-'!S$2-[1]!tbl_gk[[#This Row],[ShotPower]])/('F+ , F-'!S$2-'F+ , F-'!S$3))</f>
        <v>4.6747349128495319E-3</v>
      </c>
      <c r="T313" s="2" cm="1">
        <f t="array" ref="T313">[1]!table_weight[Jumping]*(('F+ , F-'!T$2-[1]!tbl_gk[[#This Row],[Jumping]])/('F+ , F-'!T$2-'F+ , F-'!T$3))</f>
        <v>3.4348410649970005E-3</v>
      </c>
      <c r="U313" s="2" cm="1">
        <f t="array" ref="U313">[1]!table_weight[Stamina]*(('F+ , F-'!U$2-[1]!tbl_gk[[#This Row],[Stamina]])/('F+ , F-'!U$2-'F+ , F-'!U$3))</f>
        <v>1.88916258574835E-2</v>
      </c>
      <c r="V313" s="2" cm="1">
        <f t="array" ref="V313">[1]!table_weight[Strength]*(('F+ , F-'!V$2-[1]!tbl_gk[[#This Row],[Strength]])/('F+ , F-'!V$2-'F+ , F-'!V$3))</f>
        <v>2.7507352195517646E-2</v>
      </c>
      <c r="W313" s="2" cm="1">
        <f t="array" ref="W313">[1]!table_weight[LongShots]*(('F+ , F-'!W$2-[1]!tbl_gk[[#This Row],[LongShots]])/('F+ , F-'!W$2-'F+ , F-'!W$3))</f>
        <v>7.7912248547492196E-3</v>
      </c>
      <c r="X313" s="2" cm="1">
        <f t="array" ref="X313">[1]!table_weight[Aggression]*(('F+ , F-'!X$2-[1]!tbl_gk[[#This Row],[Aggression]])/('F+ , F-'!X$2-'F+ , F-'!X$3))</f>
        <v>1.034377852144811E-2</v>
      </c>
      <c r="Y313" s="2" cm="1">
        <f t="array" ref="Y313">[1]!table_weight[Interceptions]*(('F+ , F-'!Y$2-[1]!tbl_gk[[#This Row],[Interceptions]])/('F+ , F-'!Y$2-'F+ , F-'!Y$3))</f>
        <v>2.0084046292242669E-2</v>
      </c>
      <c r="Z313" s="2" cm="1">
        <f t="array" ref="Z313">[1]!table_weight[Positioning]*(('F+ , F-'!Z$2-[1]!tbl_gk[[#This Row],[Positioning]])/('F+ , F-'!Z$2-'F+ , F-'!Z$3))</f>
        <v>2.2183348544772088E-3</v>
      </c>
      <c r="AA313" s="2" cm="1">
        <f t="array" ref="AA313">[1]!table_weight[Vision]*(('F+ , F-'!AA$2-[1]!tbl_gk[[#This Row],[Vision]])/('F+ , F-'!AA$2-'F+ , F-'!AA$3))</f>
        <v>2.5555217523577683E-2</v>
      </c>
      <c r="AB313" s="2" cm="1">
        <f t="array" ref="AB313">[1]!table_weight[Penalties]*(('F+ , F-'!AB$2-[1]!tbl_gk[[#This Row],[Penalties]])/('F+ , F-'!AB$2-'F+ , F-'!AB$3))</f>
        <v>2.3488251400346914E-3</v>
      </c>
      <c r="AC313" s="2" cm="1">
        <f t="array" ref="AC313">[1]!table_weight[Composure]*(('F+ , F-'!AC$2-[1]!tbl_gk[[#This Row],[Composure]])/('F+ , F-'!AC$2-'F+ , F-'!AC$3))</f>
        <v>2.134938807316428E-3</v>
      </c>
      <c r="AD313" s="2" cm="1">
        <f t="array" ref="AD313">[1]!table_weight[Marking]*(('F+ , F-'!AD$2-[1]!tbl_gk[[#This Row],[Marking]])/('F+ , F-'!AD$2-'F+ , F-'!AD$3))</f>
        <v>2.2084755884573357E-2</v>
      </c>
      <c r="AE313" s="2" cm="1">
        <f t="array" ref="AE313">[1]!table_weight[StandingTackle]*(('F+ , F-'!AE$2-[1]!tbl_gk[[#This Row],[StandingTackle]])/('F+ , F-'!AE$2-'F+ , F-'!AE$3))</f>
        <v>8.9667429907290316E-3</v>
      </c>
      <c r="AF313" s="2" cm="1">
        <f t="array" ref="AF313">[1]!table_weight[SlidingTackle]*(('F+ , F-'!AF$2-[1]!tbl_gk[[#This Row],[SlidingTackle]])/('F+ , F-'!AF$2-'F+ , F-'!AF$3))</f>
        <v>4.4833714953645158E-3</v>
      </c>
      <c r="AG313" s="2" cm="1">
        <f t="array" ref="AG313">[1]!table_weight[GKDiving]*(('F+ , F-'!AG$2-[1]!tbl_gk[[#This Row],[GKDiving]])/('F+ , F-'!AG$2-'F+ , F-'!AG$3))</f>
        <v>3.0746121083054436E-2</v>
      </c>
      <c r="AH313" s="2" cm="1">
        <f t="array" ref="AH313">[1]!table_weight[GKHandling]*(('F+ , F-'!AH$2-[1]!tbl_gk[[#This Row],[GKHandling]])/('F+ , F-'!AH$2-'F+ , F-'!AH$3))</f>
        <v>3.0300525125329006E-2</v>
      </c>
      <c r="AI313" s="2" cm="1">
        <f t="array" ref="AI313">[1]!table_weight[GKKicking]*(('F+ , F-'!AI$2-[1]!tbl_gk[[#This Row],[GKKicking]])/('F+ , F-'!AI$2-'F+ , F-'!AI$3))</f>
        <v>2.1466382719805277E-2</v>
      </c>
      <c r="AJ313" s="2" cm="1">
        <f t="array" ref="AJ313">[1]!table_weight[GKPositioning]*(('F+ , F-'!AJ$2-[1]!tbl_gk[[#This Row],[GKPositioning]])/('F+ , F-'!AJ$2-'F+ , F-'!AJ$3))</f>
        <v>1.3244482928084987E-2</v>
      </c>
      <c r="AK313" s="2" cm="1">
        <f t="array" ref="AK313">[1]!table_weight[GKReflexes]*(('F+ , F-'!AK$2-[1]!tbl_gk[[#This Row],[GKReflexes]])/('F+ , F-'!AK$2-'F+ , F-'!AK$3))</f>
        <v>2.7329885407159499E-2</v>
      </c>
    </row>
    <row r="314" spans="1:37" x14ac:dyDescent="0.55000000000000004">
      <c r="A314" s="7">
        <f>[1]!tbl_gk[[#This Row],[ID]]</f>
        <v>199987</v>
      </c>
      <c r="B314" s="1" cm="1">
        <f t="array" ref="B314">[1]!table_weight[ValueEUR]*(('F+ , F-'!B$2-[1]!tbl_gk[[#This Row],[ValueEUR]])/('F+ , F-'!B$2-'F+ , F-'!B$3))</f>
        <v>2.1578751498600355E-3</v>
      </c>
      <c r="C314" s="1" cm="1">
        <f t="array" ref="C314">[1]!table_weight[WageEUR]*(('F+ , F-'!C$2-[1]!tbl_gk[[#This Row],[WageEUR]])/('F+ , F-'!C$2-'F+ , F-'!C$3))</f>
        <v>1.9560467654709084E-3</v>
      </c>
      <c r="D314" s="1" cm="1">
        <f t="array" ref="D314">[1]!table_weight[Crossing]*(('F+ , F-'!D$2-[1]!tbl_gk[[#This Row],[Crossing]])/('F+ , F-'!D$2-'F+ , F-'!D$3))</f>
        <v>3.0262757593710415E-2</v>
      </c>
      <c r="E314" s="1" cm="1">
        <f t="array" ref="E314">[1]!table_weight[Finishing]*(('F+ , F-'!E$2-[1]!tbl_gk[[#This Row],[Finishing]])/('F+ , F-'!E$2-'F+ , F-'!E$3))</f>
        <v>1.6970261636750646E-2</v>
      </c>
      <c r="F314" s="1" cm="1">
        <f t="array" ref="F314">[1]!table_weight[HeadingAccuracy]*(('F+ , F-'!F$2-[1]!tbl_gk[[#This Row],[HeadingAccuracy]])/('F+ , F-'!F$2-'F+ , F-'!F$3))</f>
        <v>1.1274360672166649E-2</v>
      </c>
      <c r="G314" s="1" cm="1">
        <f t="array" ref="G314">[1]!table_weight[ShortPassing]*(('F+ , F-'!G$2-[1]!tbl_gk[[#This Row],[ShortPassing]])/('F+ , F-'!G$2-'F+ , F-'!G$3))</f>
        <v>1.8282427630861391E-2</v>
      </c>
      <c r="H314" s="1" cm="1">
        <f t="array" ref="H314">[1]!table_weight[Volleys]*(('F+ , F-'!H$2-[1]!tbl_gk[[#This Row],[Volleys]])/('F+ , F-'!H$2-'F+ , F-'!H$3))</f>
        <v>8.1017446859167619E-4</v>
      </c>
      <c r="I314" s="1" cm="1">
        <f t="array" ref="I314">[1]!table_weight[Dribbling]*(('F+ , F-'!I$2-[1]!tbl_gk[[#This Row],[Dribbling]])/('F+ , F-'!I$2-'F+ , F-'!I$3))</f>
        <v>1.8579686209743949E-2</v>
      </c>
      <c r="J314" s="1" cm="1">
        <f t="array" ref="J314">[1]!table_weight[Curve]*(('F+ , F-'!J$2-[1]!tbl_gk[[#This Row],[Curve]])/('F+ , F-'!J$2-'F+ , F-'!J$3))</f>
        <v>9.9719433458404991E-3</v>
      </c>
      <c r="K314" s="1" cm="1">
        <f t="array" ref="K314">[1]!table_weight[FKAccuracy]*(('F+ , F-'!K$2-[1]!tbl_gk[[#This Row],[FKAccuracy]])/('F+ , F-'!K$2-'F+ , F-'!K$3))</f>
        <v>9.7353209613629272E-3</v>
      </c>
      <c r="L314" s="1" cm="1">
        <f t="array" ref="L314">[1]!table_weight[LongPassing]*(('F+ , F-'!L$2-[1]!tbl_gk[[#This Row],[LongPassing]])/('F+ , F-'!L$2-'F+ , F-'!L$3))</f>
        <v>1.7866995302501344E-2</v>
      </c>
      <c r="M314" s="1" cm="1">
        <f t="array" ref="M314">[1]!table_weight[BallControl]*(('F+ , F-'!M$2-[1]!tbl_gk[[#This Row],[BallControl]])/('F+ , F-'!M$2-'F+ , F-'!M$3))</f>
        <v>6.5191881437698072E-3</v>
      </c>
      <c r="N314" s="1" cm="1">
        <f t="array" ref="N314">[1]!table_weight[Acceleration]*(('F+ , F-'!N$2-[1]!tbl_gk[[#This Row],[Acceleration]])/('F+ , F-'!N$2-'F+ , F-'!N$3))</f>
        <v>2.0293849209899939E-3</v>
      </c>
      <c r="O314" s="1" cm="1">
        <f t="array" ref="O314">[1]!table_weight[SprintSpeed]*(('F+ , F-'!O$2-[1]!tbl_gk[[#This Row],[SprintSpeed]])/('F+ , F-'!O$2-'F+ , F-'!O$3))</f>
        <v>4.2166108913903209E-3</v>
      </c>
      <c r="P314" s="1" cm="1">
        <f t="array" ref="P314">[1]!table_weight[Agility]*(('F+ , F-'!P$2-[1]!tbl_gk[[#This Row],[Agility]])/('F+ , F-'!P$2-'F+ , F-'!P$3))</f>
        <v>2.5742435234373086E-3</v>
      </c>
      <c r="Q314" s="1" cm="1">
        <f t="array" ref="Q314">[1]!table_weight[Reactions]*(('F+ , F-'!Q$2-[1]!tbl_gk[[#This Row],[Reactions]])/('F+ , F-'!Q$2-'F+ , F-'!Q$3))</f>
        <v>4.6407780006496938E-4</v>
      </c>
      <c r="R314" s="1" cm="1">
        <f t="array" ref="R314">[1]!table_weight[Balance]*(('F+ , F-'!R$2-[1]!tbl_gk[[#This Row],[Balance]])/('F+ , F-'!R$2-'F+ , F-'!R$3))</f>
        <v>1.1796626164916795E-3</v>
      </c>
      <c r="S314" s="1" cm="1">
        <f t="array" ref="S314">[1]!table_weight[ShotPower]*(('F+ , F-'!S$2-[1]!tbl_gk[[#This Row],[ShotPower]])/('F+ , F-'!S$2-'F+ , F-'!S$3))</f>
        <v>2.8567824467413809E-3</v>
      </c>
      <c r="T314" s="1" cm="1">
        <f t="array" ref="T314">[1]!table_weight[Jumping]*(('F+ , F-'!T$2-[1]!tbl_gk[[#This Row],[Jumping]])/('F+ , F-'!T$2-'F+ , F-'!T$3))</f>
        <v>1.1163233461240253E-3</v>
      </c>
      <c r="U314" s="1" cm="1">
        <f t="array" ref="U314">[1]!table_weight[Stamina]*(('F+ , F-'!U$2-[1]!tbl_gk[[#This Row],[Stamina]])/('F+ , F-'!U$2-'F+ , F-'!U$3))</f>
        <v>4.2935513312462497E-3</v>
      </c>
      <c r="V314" s="1" cm="1">
        <f t="array" ref="V314">[1]!table_weight[Strength]*(('F+ , F-'!V$2-[1]!tbl_gk[[#This Row],[Strength]])/('F+ , F-'!V$2-'F+ , F-'!V$3))</f>
        <v>1.5972010952236049E-2</v>
      </c>
      <c r="W314" s="1" cm="1">
        <f t="array" ref="W314">[1]!table_weight[LongShots]*(('F+ , F-'!W$2-[1]!tbl_gk[[#This Row],[LongShots]])/('F+ , F-'!W$2-'F+ , F-'!W$3))</f>
        <v>7.7912248547492196E-3</v>
      </c>
      <c r="X314" s="1" cm="1">
        <f t="array" ref="X314">[1]!table_weight[Aggression]*(('F+ , F-'!X$2-[1]!tbl_gk[[#This Row],[Aggression]])/('F+ , F-'!X$2-'F+ , F-'!X$3))</f>
        <v>1.2169151201703659E-2</v>
      </c>
      <c r="Y314" s="1" cm="1">
        <f t="array" ref="Y314">[1]!table_weight[Interceptions]*(('F+ , F-'!Y$2-[1]!tbl_gk[[#This Row],[Interceptions]])/('F+ , F-'!Y$2-'F+ , F-'!Y$3))</f>
        <v>1.3158513088021059E-2</v>
      </c>
      <c r="Z314" s="1" cm="1">
        <f t="array" ref="Z314">[1]!table_weight[Positioning]*(('F+ , F-'!Z$2-[1]!tbl_gk[[#This Row],[Positioning]])/('F+ , F-'!Z$2-'F+ , F-'!Z$3))</f>
        <v>1.3310009126863251E-3</v>
      </c>
      <c r="AA314" s="1" cm="1">
        <f t="array" ref="AA314">[1]!table_weight[Vision]*(('F+ , F-'!AA$2-[1]!tbl_gk[[#This Row],[Vision]])/('F+ , F-'!AA$2-'F+ , F-'!AA$3))</f>
        <v>7.0986715343271337E-3</v>
      </c>
      <c r="AB314" s="1" cm="1">
        <f t="array" ref="AB314">[1]!table_weight[Penalties]*(('F+ , F-'!AB$2-[1]!tbl_gk[[#This Row],[Penalties]])/('F+ , F-'!AB$2-'F+ , F-'!AB$3))</f>
        <v>2.0747955403639775E-3</v>
      </c>
      <c r="AC314" s="1" cm="1">
        <f t="array" ref="AC314">[1]!table_weight[Composure]*(('F+ , F-'!AC$2-[1]!tbl_gk[[#This Row],[Composure]])/('F+ , F-'!AC$2-'F+ , F-'!AC$3))</f>
        <v>4.8036123164619632E-4</v>
      </c>
      <c r="AD314" s="1" cm="1">
        <f t="array" ref="AD314">[1]!table_weight[Marking]*(('F+ , F-'!AD$2-[1]!tbl_gk[[#This Row],[Marking]])/('F+ , F-'!AD$2-'F+ , F-'!AD$3))</f>
        <v>1.8929790758205733E-2</v>
      </c>
      <c r="AE314" s="1" cm="1">
        <f t="array" ref="AE314">[1]!table_weight[StandingTackle]*(('F+ , F-'!AE$2-[1]!tbl_gk[[#This Row],[StandingTackle]])/('F+ , F-'!AE$2-'F+ , F-'!AE$3))</f>
        <v>2.9141914719869356E-2</v>
      </c>
      <c r="AF314" s="1" cm="1">
        <f t="array" ref="AF314">[1]!table_weight[SlidingTackle]*(('F+ , F-'!AF$2-[1]!tbl_gk[[#This Row],[SlidingTackle]])/('F+ , F-'!AF$2-'F+ , F-'!AF$3))</f>
        <v>1.0461200155850536E-2</v>
      </c>
      <c r="AG314" s="1" cm="1">
        <f t="array" ref="AG314">[1]!table_weight[GKDiving]*(('F+ , F-'!AG$2-[1]!tbl_gk[[#This Row],[GKDiving]])/('F+ , F-'!AG$2-'F+ , F-'!AG$3))</f>
        <v>1.7081178379474687E-2</v>
      </c>
      <c r="AH314" s="1" cm="1">
        <f t="array" ref="AH314">[1]!table_weight[GKHandling]*(('F+ , F-'!AH$2-[1]!tbl_gk[[#This Row],[GKHandling]])/('F+ , F-'!AH$2-'F+ , F-'!AH$3))</f>
        <v>1.9606222139918771E-2</v>
      </c>
      <c r="AI314" s="1" cm="1">
        <f t="array" ref="AI314">[1]!table_weight[GKKicking]*(('F+ , F-'!AI$2-[1]!tbl_gk[[#This Row],[GKKicking]])/('F+ , F-'!AI$2-'F+ , F-'!AI$3))</f>
        <v>1.3416489199878298E-2</v>
      </c>
      <c r="AJ314" s="1" cm="1">
        <f t="array" ref="AJ314">[1]!table_weight[GKPositioning]*(('F+ , F-'!AJ$2-[1]!tbl_gk[[#This Row],[GKPositioning]])/('F+ , F-'!AJ$2-'F+ , F-'!AJ$3))</f>
        <v>6.9375862956635647E-3</v>
      </c>
      <c r="AK314" s="1" cm="1">
        <f t="array" ref="AK314">[1]!table_weight[GKReflexes]*(('F+ , F-'!AK$2-[1]!tbl_gk[[#This Row],[GKReflexes]])/('F+ , F-'!AK$2-'F+ , F-'!AK$3))</f>
        <v>2.55078930466822E-2</v>
      </c>
    </row>
    <row r="315" spans="1:37" x14ac:dyDescent="0.55000000000000004">
      <c r="A315" s="8">
        <f>[1]!tbl_gk[[#This Row],[ID]]</f>
        <v>200059</v>
      </c>
      <c r="B315" s="2" cm="1">
        <f t="array" ref="B315">[1]!table_weight[ValueEUR]*(('F+ , F-'!B$2-[1]!tbl_gk[[#This Row],[ValueEUR]])/('F+ , F-'!B$2-'F+ , F-'!B$3))</f>
        <v>2.132873306470154E-4</v>
      </c>
      <c r="C315" s="2" cm="1">
        <f t="array" ref="C315">[1]!table_weight[WageEUR]*(('F+ , F-'!C$2-[1]!tbl_gk[[#This Row],[WageEUR]])/('F+ , F-'!C$2-'F+ , F-'!C$3))</f>
        <v>8.6066057680719962E-4</v>
      </c>
      <c r="D315" s="2" cm="1">
        <f t="array" ref="D315">[1]!table_weight[Crossing]*(('F+ , F-'!D$2-[1]!tbl_gk[[#This Row],[Crossing]])/('F+ , F-'!D$2-'F+ , F-'!D$3))</f>
        <v>3.4746129089074922E-2</v>
      </c>
      <c r="E315" s="2" cm="1">
        <f t="array" ref="E315">[1]!table_weight[Finishing]*(('F+ , F-'!E$2-[1]!tbl_gk[[#This Row],[Finishing]])/('F+ , F-'!E$2-'F+ , F-'!E$3))</f>
        <v>1.4973760267721157E-2</v>
      </c>
      <c r="F315" s="2" cm="1">
        <f t="array" ref="F315">[1]!table_weight[HeadingAccuracy]*(('F+ , F-'!F$2-[1]!tbl_gk[[#This Row],[HeadingAccuracy]])/('F+ , F-'!F$2-'F+ , F-'!F$3))</f>
        <v>1.08567917583827E-2</v>
      </c>
      <c r="G315" s="2" cm="1">
        <f t="array" ref="G315">[1]!table_weight[ShortPassing]*(('F+ , F-'!G$2-[1]!tbl_gk[[#This Row],[ShortPassing]])/('F+ , F-'!G$2-'F+ , F-'!G$3))</f>
        <v>3.5158514674733445E-2</v>
      </c>
      <c r="H315" s="2" cm="1">
        <f t="array" ref="H315">[1]!table_weight[Volleys]*(('F+ , F-'!H$2-[1]!tbl_gk[[#This Row],[Volleys]])/('F+ , F-'!H$2-'F+ , F-'!H$3))</f>
        <v>1.0416528881892981E-3</v>
      </c>
      <c r="I315" s="2" cm="1">
        <f t="array" ref="I315">[1]!table_weight[Dribbling]*(('F+ , F-'!I$2-[1]!tbl_gk[[#This Row],[Dribbling]])/('F+ , F-'!I$2-'F+ , F-'!I$3))</f>
        <v>1.7601807988178481E-2</v>
      </c>
      <c r="J315" s="2" cm="1">
        <f t="array" ref="J315">[1]!table_weight[Curve]*(('F+ , F-'!J$2-[1]!tbl_gk[[#This Row],[Curve]])/('F+ , F-'!J$2-'F+ , F-'!J$3))</f>
        <v>8.7888314234526414E-3</v>
      </c>
      <c r="K315" s="2" cm="1">
        <f t="array" ref="K315">[1]!table_weight[FKAccuracy]*(('F+ , F-'!K$2-[1]!tbl_gk[[#This Row],[FKAccuracy]])/('F+ , F-'!K$2-'F+ , F-'!K$3))</f>
        <v>8.9747490112564478E-3</v>
      </c>
      <c r="L315" s="2" cm="1">
        <f t="array" ref="L315">[1]!table_weight[LongPassing]*(('F+ , F-'!L$2-[1]!tbl_gk[[#This Row],[LongPassing]])/('F+ , F-'!L$2-'F+ , F-'!L$3))</f>
        <v>1.6784147102349749E-2</v>
      </c>
      <c r="M315" s="2" cm="1">
        <f t="array" ref="M315">[1]!table_weight[BallControl]*(('F+ , F-'!M$2-[1]!tbl_gk[[#This Row],[BallControl]])/('F+ , F-'!M$2-'F+ , F-'!M$3))</f>
        <v>6.0845756008518197E-3</v>
      </c>
      <c r="N315" s="2" cm="1">
        <f t="array" ref="N315">[1]!table_weight[Acceleration]*(('F+ , F-'!N$2-[1]!tbl_gk[[#This Row],[Acceleration]])/('F+ , F-'!N$2-'F+ , F-'!N$3))</f>
        <v>4.9607186957533181E-3</v>
      </c>
      <c r="O315" s="2" cm="1">
        <f t="array" ref="O315">[1]!table_weight[SprintSpeed]*(('F+ , F-'!O$2-[1]!tbl_gk[[#This Row],[SprintSpeed]])/('F+ , F-'!O$2-'F+ , F-'!O$3))</f>
        <v>5.3410404624277394E-3</v>
      </c>
      <c r="P315" s="2" cm="1">
        <f t="array" ref="P315">[1]!table_weight[Agility]*(('F+ , F-'!P$2-[1]!tbl_gk[[#This Row],[Agility]])/('F+ , F-'!P$2-'F+ , F-'!P$3))</f>
        <v>2.6912545926844589E-3</v>
      </c>
      <c r="Q315" s="2" cm="1">
        <f t="array" ref="Q315">[1]!table_weight[Reactions]*(('F+ , F-'!Q$2-[1]!tbl_gk[[#This Row],[Reactions]])/('F+ , F-'!Q$2-'F+ , F-'!Q$3))</f>
        <v>1.3406692001876892E-3</v>
      </c>
      <c r="R315" s="2" cm="1">
        <f t="array" ref="R315">[1]!table_weight[Balance]*(('F+ , F-'!R$2-[1]!tbl_gk[[#This Row],[Balance]])/('F+ , F-'!R$2-'F+ , F-'!R$3))</f>
        <v>1.9868001961965125E-3</v>
      </c>
      <c r="S315" s="2" cm="1">
        <f t="array" ref="S315">[1]!table_weight[ShotPower]*(('F+ , F-'!S$2-[1]!tbl_gk[[#This Row],[ShotPower]])/('F+ , F-'!S$2-'F+ , F-'!S$3))</f>
        <v>4.6747349128495319E-3</v>
      </c>
      <c r="T315" s="2" cm="1">
        <f t="array" ref="T315">[1]!table_weight[Jumping]*(('F+ , F-'!T$2-[1]!tbl_gk[[#This Row],[Jumping]])/('F+ , F-'!T$2-'F+ , F-'!T$3))</f>
        <v>1.1163233461240253E-3</v>
      </c>
      <c r="U315" s="2" cm="1">
        <f t="array" ref="U315">[1]!table_weight[Stamina]*(('F+ , F-'!U$2-[1]!tbl_gk[[#This Row],[Stamina]])/('F+ , F-'!U$2-'F+ , F-'!U$3))</f>
        <v>1.288065399373875E-2</v>
      </c>
      <c r="V315" s="2" cm="1">
        <f t="array" ref="V315">[1]!table_weight[Strength]*(('F+ , F-'!V$2-[1]!tbl_gk[[#This Row],[Strength]])/('F+ , F-'!V$2-'F+ , F-'!V$3))</f>
        <v>1.9521346719399615E-2</v>
      </c>
      <c r="W315" s="2" cm="1">
        <f t="array" ref="W315">[1]!table_weight[LongShots]*(('F+ , F-'!W$2-[1]!tbl_gk[[#This Row],[LongShots]])/('F+ , F-'!W$2-'F+ , F-'!W$3))</f>
        <v>8.0509323499075268E-3</v>
      </c>
      <c r="X315" s="2" cm="1">
        <f t="array" ref="X315">[1]!table_weight[Aggression]*(('F+ , F-'!X$2-[1]!tbl_gk[[#This Row],[Aggression]])/('F+ , F-'!X$2-'F+ , F-'!X$3))</f>
        <v>8.5184058411925615E-3</v>
      </c>
      <c r="Y315" s="2" cm="1">
        <f t="array" ref="Y315">[1]!table_weight[Interceptions]*(('F+ , F-'!Y$2-[1]!tbl_gk[[#This Row],[Interceptions]])/('F+ , F-'!Y$2-'F+ , F-'!Y$3))</f>
        <v>1.8006386330976187E-2</v>
      </c>
      <c r="Z315" s="2" cm="1">
        <f t="array" ref="Z315">[1]!table_weight[Positioning]*(('F+ , F-'!Z$2-[1]!tbl_gk[[#This Row],[Positioning]])/('F+ , F-'!Z$2-'F+ , F-'!Z$3))</f>
        <v>1.6267788932832863E-3</v>
      </c>
      <c r="AA315" s="2" cm="1">
        <f t="array" ref="AA315">[1]!table_weight[Vision]*(('F+ , F-'!AA$2-[1]!tbl_gk[[#This Row],[Vision]])/('F+ , F-'!AA$2-'F+ , F-'!AA$3))</f>
        <v>1.5617077375519694E-2</v>
      </c>
      <c r="AB315" s="2" cm="1">
        <f t="array" ref="AB315">[1]!table_weight[Penalties]*(('F+ , F-'!AB$2-[1]!tbl_gk[[#This Row],[Penalties]])/('F+ , F-'!AB$2-'F+ , F-'!AB$3))</f>
        <v>1.4484421696880595E-3</v>
      </c>
      <c r="AC315" s="2" cm="1">
        <f t="array" ref="AC315">[1]!table_weight[Composure]*(('F+ , F-'!AC$2-[1]!tbl_gk[[#This Row],[Composure]])/('F+ , F-'!AC$2-'F+ , F-'!AC$3))</f>
        <v>6.9385511237783919E-4</v>
      </c>
      <c r="AD315" s="2" cm="1">
        <f t="array" ref="AD315">[1]!table_weight[Marking]*(('F+ , F-'!AD$2-[1]!tbl_gk[[#This Row],[Marking]])/('F+ , F-'!AD$2-'F+ , F-'!AD$3))</f>
        <v>2.8394686137308601E-2</v>
      </c>
      <c r="AE315" s="2" cm="1">
        <f t="array" ref="AE315">[1]!table_weight[StandingTackle]*(('F+ , F-'!AE$2-[1]!tbl_gk[[#This Row],[StandingTackle]])/('F+ , F-'!AE$2-'F+ , F-'!AE$3))</f>
        <v>2.6900228972187096E-2</v>
      </c>
      <c r="AF315" s="2" cm="1">
        <f t="array" ref="AF315">[1]!table_weight[SlidingTackle]*(('F+ , F-'!AF$2-[1]!tbl_gk[[#This Row],[SlidingTackle]])/('F+ , F-'!AF$2-'F+ , F-'!AF$3))</f>
        <v>6.7250572430467732E-3</v>
      </c>
      <c r="AG315" s="2" cm="1">
        <f t="array" ref="AG315">[1]!table_weight[GKDiving]*(('F+ , F-'!AG$2-[1]!tbl_gk[[#This Row],[GKDiving]])/('F+ , F-'!AG$2-'F+ , F-'!AG$3))</f>
        <v>3.9286710272791778E-2</v>
      </c>
      <c r="AH315" s="2" cm="1">
        <f t="array" ref="AH315">[1]!table_weight[GKHandling]*(('F+ , F-'!AH$2-[1]!tbl_gk[[#This Row],[GKHandling]])/('F+ , F-'!AH$2-'F+ , F-'!AH$3))</f>
        <v>4.8124363434346076E-2</v>
      </c>
      <c r="AI315" s="2" cm="1">
        <f t="array" ref="AI315">[1]!table_weight[GKKicking]*(('F+ , F-'!AI$2-[1]!tbl_gk[[#This Row],[GKKicking]])/('F+ , F-'!AI$2-'F+ , F-'!AI$3))</f>
        <v>2.1466382719805277E-2</v>
      </c>
      <c r="AJ315" s="2" cm="1">
        <f t="array" ref="AJ315">[1]!table_weight[GKPositioning]*(('F+ , F-'!AJ$2-[1]!tbl_gk[[#This Row],[GKPositioning]])/('F+ , F-'!AJ$2-'F+ , F-'!AJ$3))</f>
        <v>1.4505862254569271E-2</v>
      </c>
      <c r="AK315" s="2" cm="1">
        <f t="array" ref="AK315">[1]!table_weight[GKReflexes]*(('F+ , F-'!AK$2-[1]!tbl_gk[[#This Row],[GKReflexes]])/('F+ , F-'!AK$2-'F+ , F-'!AK$3))</f>
        <v>3.8261839570023298E-2</v>
      </c>
    </row>
    <row r="316" spans="1:37" x14ac:dyDescent="0.55000000000000004">
      <c r="A316" s="7">
        <f>[1]!tbl_gk[[#This Row],[ID]]</f>
        <v>200076</v>
      </c>
      <c r="B316" s="1" cm="1">
        <f t="array" ref="B316">[1]!table_weight[ValueEUR]*(('F+ , F-'!B$2-[1]!tbl_gk[[#This Row],[ValueEUR]])/('F+ , F-'!B$2-'F+ , F-'!B$3))</f>
        <v>2.364371856376466E-4</v>
      </c>
      <c r="C316" s="1" cm="1">
        <f t="array" ref="C316">[1]!table_weight[WageEUR]*(('F+ , F-'!C$2-[1]!tbl_gk[[#This Row],[WageEUR]])/('F+ , F-'!C$2-'F+ , F-'!C$3))</f>
        <v>7.0417683556952691E-4</v>
      </c>
      <c r="D316" s="1" cm="1">
        <f t="array" ref="D316">[1]!table_weight[Crossing]*(('F+ , F-'!D$2-[1]!tbl_gk[[#This Row],[Crossing]])/('F+ , F-'!D$2-'F+ , F-'!D$3))</f>
        <v>3.2504443341392672E-2</v>
      </c>
      <c r="E316" s="1" cm="1">
        <f t="array" ref="E316">[1]!table_weight[Finishing]*(('F+ , F-'!E$2-[1]!tbl_gk[[#This Row],[Finishing]])/('F+ , F-'!E$2-'F+ , F-'!E$3))</f>
        <v>1.3975509583206414E-2</v>
      </c>
      <c r="F316" s="1" cm="1">
        <f t="array" ref="F316">[1]!table_weight[HeadingAccuracy]*(('F+ , F-'!F$2-[1]!tbl_gk[[#This Row],[HeadingAccuracy]])/('F+ , F-'!F$2-'F+ , F-'!F$3))</f>
        <v>8.351378275679E-3</v>
      </c>
      <c r="G316" s="1" cm="1">
        <f t="array" ref="G316">[1]!table_weight[ShortPassing]*(('F+ , F-'!G$2-[1]!tbl_gk[[#This Row],[ShortPassing]])/('F+ , F-'!G$2-'F+ , F-'!G$3))</f>
        <v>3.5158514674733445E-2</v>
      </c>
      <c r="H316" s="1" cm="1">
        <f t="array" ref="H316">[1]!table_weight[Volleys]*(('F+ , F-'!H$2-[1]!tbl_gk[[#This Row],[Volleys]])/('F+ , F-'!H$2-'F+ , F-'!H$3))</f>
        <v>1.6203489371833524E-3</v>
      </c>
      <c r="I316" s="1" cm="1">
        <f t="array" ref="I316">[1]!table_weight[Dribbling]*(('F+ , F-'!I$2-[1]!tbl_gk[[#This Row],[Dribbling]])/('F+ , F-'!I$2-'F+ , F-'!I$3))</f>
        <v>1.7601807988178481E-2</v>
      </c>
      <c r="J316" s="1" cm="1">
        <f t="array" ref="J316">[1]!table_weight[Curve]*(('F+ , F-'!J$2-[1]!tbl_gk[[#This Row],[Curve]])/('F+ , F-'!J$2-'F+ , F-'!J$3))</f>
        <v>9.6339113680153961E-3</v>
      </c>
      <c r="K316" s="1" cm="1">
        <f t="array" ref="K316">[1]!table_weight[FKAccuracy]*(('F+ , F-'!K$2-[1]!tbl_gk[[#This Row],[FKAccuracy]])/('F+ , F-'!K$2-'F+ , F-'!K$3))</f>
        <v>8.9747490112564478E-3</v>
      </c>
      <c r="L316" s="1" cm="1">
        <f t="array" ref="L316">[1]!table_weight[LongPassing]*(('F+ , F-'!L$2-[1]!tbl_gk[[#This Row],[LongPassing]])/('F+ , F-'!L$2-'F+ , F-'!L$3))</f>
        <v>1.1369906101591765E-2</v>
      </c>
      <c r="M316" s="1" cm="1">
        <f t="array" ref="M316">[1]!table_weight[BallControl]*(('F+ , F-'!M$2-[1]!tbl_gk[[#This Row],[BallControl]])/('F+ , F-'!M$2-'F+ , F-'!M$3))</f>
        <v>9.561475944195718E-3</v>
      </c>
      <c r="N316" s="1" cm="1">
        <f t="array" ref="N316">[1]!table_weight[Acceleration]*(('F+ , F-'!N$2-[1]!tbl_gk[[#This Row],[Acceleration]])/('F+ , F-'!N$2-'F+ , F-'!N$3))</f>
        <v>3.3823082016499898E-3</v>
      </c>
      <c r="O316" s="1" cm="1">
        <f t="array" ref="O316">[1]!table_weight[SprintSpeed]*(('F+ , F-'!O$2-[1]!tbl_gk[[#This Row],[SprintSpeed]])/('F+ , F-'!O$2-'F+ , F-'!O$3))</f>
        <v>3.3732887131122566E-3</v>
      </c>
      <c r="P316" s="1" cm="1">
        <f t="array" ref="P316">[1]!table_weight[Agility]*(('F+ , F-'!P$2-[1]!tbl_gk[[#This Row],[Agility]])/('F+ , F-'!P$2-'F+ , F-'!P$3))</f>
        <v>1.170110692471504E-3</v>
      </c>
      <c r="Q316" s="1" cm="1">
        <f t="array" ref="Q316">[1]!table_weight[Reactions]*(('F+ , F-'!Q$2-[1]!tbl_gk[[#This Row],[Reactions]])/('F+ , F-'!Q$2-'F+ , F-'!Q$3))</f>
        <v>1.3406692001876892E-3</v>
      </c>
      <c r="R316" s="1" cm="1">
        <f t="array" ref="R316">[1]!table_weight[Balance]*(('F+ , F-'!R$2-[1]!tbl_gk[[#This Row],[Balance]])/('F+ , F-'!R$2-'F+ , F-'!R$3))</f>
        <v>1.1796626164916795E-3</v>
      </c>
      <c r="S316" s="1" cm="1">
        <f t="array" ref="S316">[1]!table_weight[ShotPower]*(('F+ , F-'!S$2-[1]!tbl_gk[[#This Row],[ShotPower]])/('F+ , F-'!S$2-'F+ , F-'!S$3))</f>
        <v>4.6747349128495319E-3</v>
      </c>
      <c r="T316" s="1" cm="1">
        <f t="array" ref="T316">[1]!table_weight[Jumping]*(('F+ , F-'!T$2-[1]!tbl_gk[[#This Row],[Jumping]])/('F+ , F-'!T$2-'F+ , F-'!T$3))</f>
        <v>1.459807452623725E-3</v>
      </c>
      <c r="U316" s="1" cm="1">
        <f t="array" ref="U316">[1]!table_weight[Stamina]*(('F+ , F-'!U$2-[1]!tbl_gk[[#This Row],[Stamina]])/('F+ , F-'!U$2-'F+ , F-'!U$3))</f>
        <v>1.4598074526237249E-2</v>
      </c>
      <c r="V316" s="1" cm="1">
        <f t="array" ref="V316">[1]!table_weight[Strength]*(('F+ , F-'!V$2-[1]!tbl_gk[[#This Row],[Strength]])/('F+ , F-'!V$2-'F+ , F-'!V$3))</f>
        <v>1.7746678835817833E-2</v>
      </c>
      <c r="W316" s="1" cm="1">
        <f t="array" ref="W316">[1]!table_weight[LongShots]*(('F+ , F-'!W$2-[1]!tbl_gk[[#This Row],[LongShots]])/('F+ , F-'!W$2-'F+ , F-'!W$3))</f>
        <v>7.271809864432606E-3</v>
      </c>
      <c r="X316" s="1" cm="1">
        <f t="array" ref="X316">[1]!table_weight[Aggression]*(('F+ , F-'!X$2-[1]!tbl_gk[[#This Row],[Aggression]])/('F+ , F-'!X$2-'F+ , F-'!X$3))</f>
        <v>1.3994523881959207E-2</v>
      </c>
      <c r="Y316" s="1" cm="1">
        <f t="array" ref="Y316">[1]!table_weight[Interceptions]*(('F+ , F-'!Y$2-[1]!tbl_gk[[#This Row],[Interceptions]])/('F+ , F-'!Y$2-'F+ , F-'!Y$3))</f>
        <v>1.5928726369709705E-2</v>
      </c>
      <c r="Z316" s="1" cm="1">
        <f t="array" ref="Z316">[1]!table_weight[Positioning]*(('F+ , F-'!Z$2-[1]!tbl_gk[[#This Row],[Positioning]])/('F+ , F-'!Z$2-'F+ , F-'!Z$3))</f>
        <v>1.0352229320893639E-3</v>
      </c>
      <c r="AA316" s="1" cm="1">
        <f t="array" ref="AA316">[1]!table_weight[Vision]*(('F+ , F-'!AA$2-[1]!tbl_gk[[#This Row],[Vision]])/('F+ , F-'!AA$2-'F+ , F-'!AA$3))</f>
        <v>1.0648007301490701E-2</v>
      </c>
      <c r="AB316" s="1" cm="1">
        <f t="array" ref="AB316">[1]!table_weight[Penalties]*(('F+ , F-'!AB$2-[1]!tbl_gk[[#This Row],[Penalties]])/('F+ , F-'!AB$2-'F+ , F-'!AB$3))</f>
        <v>1.5267363410225493E-3</v>
      </c>
      <c r="AC316" s="1" cm="1">
        <f t="array" ref="AC316">[1]!table_weight[Composure]*(('F+ , F-'!AC$2-[1]!tbl_gk[[#This Row],[Composure]])/('F+ , F-'!AC$2-'F+ , F-'!AC$3))</f>
        <v>2.134938807316428E-3</v>
      </c>
      <c r="AD316" s="1" cm="1">
        <f t="array" ref="AD316">[1]!table_weight[Marking]*(('F+ , F-'!AD$2-[1]!tbl_gk[[#This Row],[Marking]])/('F+ , F-'!AD$2-'F+ , F-'!AD$3))</f>
        <v>1.41973430686543E-2</v>
      </c>
      <c r="AE316" s="1" cm="1">
        <f t="array" ref="AE316">[1]!table_weight[StandingTackle]*(('F+ , F-'!AE$2-[1]!tbl_gk[[#This Row],[StandingTackle]])/('F+ , F-'!AE$2-'F+ , F-'!AE$3))</f>
        <v>2.6900228972187096E-2</v>
      </c>
      <c r="AF316" s="1" cm="1">
        <f t="array" ref="AF316">[1]!table_weight[SlidingTackle]*(('F+ , F-'!AF$2-[1]!tbl_gk[[#This Row],[SlidingTackle]])/('F+ , F-'!AF$2-'F+ , F-'!AF$3))</f>
        <v>7.4722858256075263E-3</v>
      </c>
      <c r="AG316" s="1" cm="1">
        <f t="array" ref="AG316">[1]!table_weight[GKDiving]*(('F+ , F-'!AG$2-[1]!tbl_gk[[#This Row],[GKDiving]])/('F+ , F-'!AG$2-'F+ , F-'!AG$3))</f>
        <v>3.5870474596896844E-2</v>
      </c>
      <c r="AH316" s="1" cm="1">
        <f t="array" ref="AH316">[1]!table_weight[GKHandling]*(('F+ , F-'!AH$2-[1]!tbl_gk[[#This Row],[GKHandling]])/('F+ , F-'!AH$2-'F+ , F-'!AH$3))</f>
        <v>4.0994828110739248E-2</v>
      </c>
      <c r="AI316" s="1" cm="1">
        <f t="array" ref="AI316">[1]!table_weight[GKKicking]*(('F+ , F-'!AI$2-[1]!tbl_gk[[#This Row],[GKKicking]])/('F+ , F-'!AI$2-'F+ , F-'!AI$3))</f>
        <v>2.1466382719805277E-2</v>
      </c>
      <c r="AJ316" s="1" cm="1">
        <f t="array" ref="AJ316">[1]!table_weight[GKPositioning]*(('F+ , F-'!AJ$2-[1]!tbl_gk[[#This Row],[GKPositioning]])/('F+ , F-'!AJ$2-'F+ , F-'!AJ$3))</f>
        <v>1.6397931244295699E-2</v>
      </c>
      <c r="AK316" s="1" cm="1">
        <f t="array" ref="AK316">[1]!table_weight[GKReflexes]*(('F+ , F-'!AK$2-[1]!tbl_gk[[#This Row],[GKReflexes]])/('F+ , F-'!AK$2-'F+ , F-'!AK$3))</f>
        <v>4.3727816651455198E-2</v>
      </c>
    </row>
    <row r="317" spans="1:37" x14ac:dyDescent="0.55000000000000004">
      <c r="A317" s="8">
        <f>[1]!tbl_gk[[#This Row],[ID]]</f>
        <v>200110</v>
      </c>
      <c r="B317" s="2" cm="1">
        <f t="array" ref="B317">[1]!table_weight[ValueEUR]*(('F+ , F-'!B$2-[1]!tbl_gk[[#This Row],[ValueEUR]])/('F+ , F-'!B$2-'F+ , F-'!B$3))</f>
        <v>1.2318809502347879E-3</v>
      </c>
      <c r="C317" s="2" cm="1">
        <f t="array" ref="C317">[1]!table_weight[WageEUR]*(('F+ , F-'!C$2-[1]!tbl_gk[[#This Row],[WageEUR]])/('F+ , F-'!C$2-'F+ , F-'!C$3))</f>
        <v>2.5819817304215988E-3</v>
      </c>
      <c r="D317" s="2" cm="1">
        <f t="array" ref="D317">[1]!table_weight[Crossing]*(('F+ , F-'!D$2-[1]!tbl_gk[[#This Row],[Crossing]])/('F+ , F-'!D$2-'F+ , F-'!D$3))</f>
        <v>2.6900228972187034E-2</v>
      </c>
      <c r="E317" s="2" cm="1">
        <f t="array" ref="E317">[1]!table_weight[Finishing]*(('F+ , F-'!E$2-[1]!tbl_gk[[#This Row],[Finishing]])/('F+ , F-'!E$2-'F+ , F-'!E$3))</f>
        <v>1.1979008214176926E-2</v>
      </c>
      <c r="F317" s="2" cm="1">
        <f t="array" ref="F317">[1]!table_weight[HeadingAccuracy]*(('F+ , F-'!F$2-[1]!tbl_gk[[#This Row],[HeadingAccuracy]])/('F+ , F-'!F$2-'F+ , F-'!F$3))</f>
        <v>9.6040850170308507E-3</v>
      </c>
      <c r="G317" s="2" cm="1">
        <f t="array" ref="G317">[1]!table_weight[ShortPassing]*(('F+ , F-'!G$2-[1]!tbl_gk[[#This Row],[ShortPassing]])/('F+ , F-'!G$2-'F+ , F-'!G$3))</f>
        <v>4.9221920544626818E-2</v>
      </c>
      <c r="H317" s="2" cm="1">
        <f t="array" ref="H317">[1]!table_weight[Volleys]*(('F+ , F-'!H$2-[1]!tbl_gk[[#This Row],[Volleys]])/('F+ , F-'!H$2-'F+ , F-'!H$3))</f>
        <v>1.5046097273845413E-3</v>
      </c>
      <c r="I317" s="2" cm="1">
        <f t="array" ref="I317">[1]!table_weight[Dribbling]*(('F+ , F-'!I$2-[1]!tbl_gk[[#This Row],[Dribbling]])/('F+ , F-'!I$2-'F+ , F-'!I$3))</f>
        <v>1.8579686209743949E-2</v>
      </c>
      <c r="J317" s="2" cm="1">
        <f t="array" ref="J317">[1]!table_weight[Curve]*(('F+ , F-'!J$2-[1]!tbl_gk[[#This Row],[Curve]])/('F+ , F-'!J$2-'F+ , F-'!J$3))</f>
        <v>8.2817834567149896E-3</v>
      </c>
      <c r="K317" s="2" cm="1">
        <f t="array" ref="K317">[1]!table_weight[FKAccuracy]*(('F+ , F-'!K$2-[1]!tbl_gk[[#This Row],[FKAccuracy]])/('F+ , F-'!K$2-'F+ , F-'!K$3))</f>
        <v>8.9747490112564478E-3</v>
      </c>
      <c r="L317" s="2" cm="1">
        <f t="array" ref="L317">[1]!table_weight[LongPassing]*(('F+ , F-'!L$2-[1]!tbl_gk[[#This Row],[LongPassing]])/('F+ , F-'!L$2-'F+ , F-'!L$3))</f>
        <v>1.8949843502652941E-2</v>
      </c>
      <c r="M317" s="2" cm="1">
        <f t="array" ref="M317">[1]!table_weight[BallControl]*(('F+ , F-'!M$2-[1]!tbl_gk[[#This Row],[BallControl]])/('F+ , F-'!M$2-'F+ , F-'!M$3))</f>
        <v>6.5191881437698072E-3</v>
      </c>
      <c r="N317" s="2" cm="1">
        <f t="array" ref="N317">[1]!table_weight[Acceleration]*(('F+ , F-'!N$2-[1]!tbl_gk[[#This Row],[Acceleration]])/('F+ , F-'!N$2-'F+ , F-'!N$3))</f>
        <v>4.5097442688666525E-3</v>
      </c>
      <c r="O317" s="2" cm="1">
        <f t="array" ref="O317">[1]!table_weight[SprintSpeed]*(('F+ , F-'!O$2-[1]!tbl_gk[[#This Row],[SprintSpeed]])/('F+ , F-'!O$2-'F+ , F-'!O$3))</f>
        <v>5.0599330696683847E-3</v>
      </c>
      <c r="P317" s="2" cm="1">
        <f t="array" ref="P317">[1]!table_weight[Agility]*(('F+ , F-'!P$2-[1]!tbl_gk[[#This Row],[Agility]])/('F+ , F-'!P$2-'F+ , F-'!P$3))</f>
        <v>2.340221384943008E-3</v>
      </c>
      <c r="Q317" s="2" cm="1">
        <f t="array" ref="Q317">[1]!table_weight[Reactions]*(('F+ , F-'!Q$2-[1]!tbl_gk[[#This Row],[Reactions]])/('F+ , F-'!Q$2-'F+ , F-'!Q$3))</f>
        <v>7.2189880010106353E-4</v>
      </c>
      <c r="R317" s="2" cm="1">
        <f t="array" ref="R317">[1]!table_weight[Balance]*(('F+ , F-'!R$2-[1]!tbl_gk[[#This Row],[Balance]])/('F+ , F-'!R$2-'F+ , F-'!R$3))</f>
        <v>1.8005376778030898E-3</v>
      </c>
      <c r="S317" s="2" cm="1">
        <f t="array" ref="S317">[1]!table_weight[ShotPower]*(('F+ , F-'!S$2-[1]!tbl_gk[[#This Row],[ShotPower]])/('F+ , F-'!S$2-'F+ , F-'!S$3))</f>
        <v>4.6747349128495319E-3</v>
      </c>
      <c r="T317" s="2" cm="1">
        <f t="array" ref="T317">[1]!table_weight[Jumping]*(('F+ , F-'!T$2-[1]!tbl_gk[[#This Row],[Jumping]])/('F+ , F-'!T$2-'F+ , F-'!T$3))</f>
        <v>1.459807452623725E-3</v>
      </c>
      <c r="U317" s="2" cm="1">
        <f t="array" ref="U317">[1]!table_weight[Stamina]*(('F+ , F-'!U$2-[1]!tbl_gk[[#This Row],[Stamina]])/('F+ , F-'!U$2-'F+ , F-'!U$3))</f>
        <v>1.1163233461240251E-2</v>
      </c>
      <c r="V317" s="2" cm="1">
        <f t="array" ref="V317">[1]!table_weight[Strength]*(('F+ , F-'!V$2-[1]!tbl_gk[[#This Row],[Strength]])/('F+ , F-'!V$2-'F+ , F-'!V$3))</f>
        <v>1.8634012777608722E-2</v>
      </c>
      <c r="W317" s="2" cm="1">
        <f t="array" ref="W317">[1]!table_weight[LongShots]*(('F+ , F-'!W$2-[1]!tbl_gk[[#This Row],[LongShots]])/('F+ , F-'!W$2-'F+ , F-'!W$3))</f>
        <v>8.0509323499075268E-3</v>
      </c>
      <c r="X317" s="2" cm="1">
        <f t="array" ref="X317">[1]!table_weight[Aggression]*(('F+ , F-'!X$2-[1]!tbl_gk[[#This Row],[Aggression]])/('F+ , F-'!X$2-'F+ , F-'!X$3))</f>
        <v>3.6507453605110975E-3</v>
      </c>
      <c r="Y317" s="2" cm="1">
        <f t="array" ref="Y317">[1]!table_weight[Interceptions]*(('F+ , F-'!Y$2-[1]!tbl_gk[[#This Row],[Interceptions]])/('F+ , F-'!Y$2-'F+ , F-'!Y$3))</f>
        <v>1.8698939651398346E-2</v>
      </c>
      <c r="Z317" s="2" cm="1">
        <f t="array" ref="Z317">[1]!table_weight[Positioning]*(('F+ , F-'!Z$2-[1]!tbl_gk[[#This Row],[Positioning]])/('F+ , F-'!Z$2-'F+ , F-'!Z$3))</f>
        <v>1.0352229320893639E-3</v>
      </c>
      <c r="AA317" s="2" cm="1">
        <f t="array" ref="AA317">[1]!table_weight[Vision]*(('F+ , F-'!AA$2-[1]!tbl_gk[[#This Row],[Vision]])/('F+ , F-'!AA$2-'F+ , F-'!AA$3))</f>
        <v>1.6326944528952409E-2</v>
      </c>
      <c r="AB317" s="2" cm="1">
        <f t="array" ref="AB317">[1]!table_weight[Penalties]*(('F+ , F-'!AB$2-[1]!tbl_gk[[#This Row],[Penalties]])/('F+ , F-'!AB$2-'F+ , F-'!AB$3))</f>
        <v>1.4875892553553045E-3</v>
      </c>
      <c r="AC317" s="2" cm="1">
        <f t="array" ref="AC317">[1]!table_weight[Composure]*(('F+ , F-'!AC$2-[1]!tbl_gk[[#This Row],[Composure]])/('F+ , F-'!AC$2-'F+ , F-'!AC$3))</f>
        <v>1.2275898142069463E-3</v>
      </c>
      <c r="AD317" s="2" cm="1">
        <f t="array" ref="AD317">[1]!table_weight[Marking]*(('F+ , F-'!AD$2-[1]!tbl_gk[[#This Row],[Marking]])/('F+ , F-'!AD$2-'F+ , F-'!AD$3))</f>
        <v>2.9972168700492414E-2</v>
      </c>
      <c r="AE317" s="2" cm="1">
        <f t="array" ref="AE317">[1]!table_weight[StandingTackle]*(('F+ , F-'!AE$2-[1]!tbl_gk[[#This Row],[StandingTackle]])/('F+ , F-'!AE$2-'F+ , F-'!AE$3))</f>
        <v>2.9141914719869356E-2</v>
      </c>
      <c r="AF317" s="2" cm="1">
        <f t="array" ref="AF317">[1]!table_weight[SlidingTackle]*(('F+ , F-'!AF$2-[1]!tbl_gk[[#This Row],[SlidingTackle]])/('F+ , F-'!AF$2-'F+ , F-'!AF$3))</f>
        <v>8.2195144081682794E-3</v>
      </c>
      <c r="AG317" s="2" cm="1">
        <f t="array" ref="AG317">[1]!table_weight[GKDiving]*(('F+ , F-'!AG$2-[1]!tbl_gk[[#This Row],[GKDiving]])/('F+ , F-'!AG$2-'F+ , F-'!AG$3))</f>
        <v>1.8789296217422154E-2</v>
      </c>
      <c r="AH317" s="2" cm="1">
        <f t="array" ref="AH317">[1]!table_weight[GKHandling]*(('F+ , F-'!AH$2-[1]!tbl_gk[[#This Row],[GKHandling]])/('F+ , F-'!AH$2-'F+ , F-'!AH$3))</f>
        <v>3.0300525125329006E-2</v>
      </c>
      <c r="AI317" s="2" cm="1">
        <f t="array" ref="AI317">[1]!table_weight[GKKicking]*(('F+ , F-'!AI$2-[1]!tbl_gk[[#This Row],[GKKicking]])/('F+ , F-'!AI$2-'F+ , F-'!AI$3))</f>
        <v>2.1466382719805277E-2</v>
      </c>
      <c r="AJ317" s="2" cm="1">
        <f t="array" ref="AJ317">[1]!table_weight[GKPositioning]*(('F+ , F-'!AJ$2-[1]!tbl_gk[[#This Row],[GKPositioning]])/('F+ , F-'!AJ$2-'F+ , F-'!AJ$3))</f>
        <v>1.0091034611874277E-2</v>
      </c>
      <c r="AK317" s="2" cm="1">
        <f t="array" ref="AK317">[1]!table_weight[GKReflexes]*(('F+ , F-'!AK$2-[1]!tbl_gk[[#This Row],[GKReflexes]])/('F+ , F-'!AK$2-'F+ , F-'!AK$3))</f>
        <v>2.55078930466822E-2</v>
      </c>
    </row>
    <row r="318" spans="1:37" x14ac:dyDescent="0.55000000000000004">
      <c r="A318" s="7">
        <f>[1]!tbl_gk[[#This Row],[ID]]</f>
        <v>200159</v>
      </c>
      <c r="B318" s="1" cm="1">
        <f t="array" ref="B318">[1]!table_weight[ValueEUR]*(('F+ , F-'!B$2-[1]!tbl_gk[[#This Row],[ValueEUR]])/('F+ , F-'!B$2-'F+ , F-'!B$3))</f>
        <v>4.4728606489231552E-3</v>
      </c>
      <c r="C318" s="1" cm="1">
        <f t="array" ref="C318">[1]!table_weight[WageEUR]*(('F+ , F-'!C$2-[1]!tbl_gk[[#This Row],[WageEUR]])/('F+ , F-'!C$2-'F+ , F-'!C$3))</f>
        <v>1.4787713546960065E-2</v>
      </c>
      <c r="D318" s="1" cm="1">
        <f t="array" ref="D318">[1]!table_weight[Crossing]*(('F+ , F-'!D$2-[1]!tbl_gk[[#This Row],[Crossing]])/('F+ , F-'!D$2-'F+ , F-'!D$3))</f>
        <v>2.9141914719869291E-2</v>
      </c>
      <c r="E318" s="1" cm="1">
        <f t="array" ref="E318">[1]!table_weight[Finishing]*(('F+ , F-'!E$2-[1]!tbl_gk[[#This Row],[Finishing]])/('F+ , F-'!E$2-'F+ , F-'!E$3))</f>
        <v>1.1979008214176926E-2</v>
      </c>
      <c r="F318" s="1" cm="1">
        <f t="array" ref="F318">[1]!table_weight[HeadingAccuracy]*(('F+ , F-'!F$2-[1]!tbl_gk[[#This Row],[HeadingAccuracy]])/('F+ , F-'!F$2-'F+ , F-'!F$3))</f>
        <v>7.9338093618950504E-3</v>
      </c>
      <c r="G318" s="1" cm="1">
        <f t="array" ref="G318">[1]!table_weight[ShortPassing]*(('F+ , F-'!G$2-[1]!tbl_gk[[#This Row],[ShortPassing]])/('F+ , F-'!G$2-'F+ , F-'!G$3))</f>
        <v>3.2345833500754768E-2</v>
      </c>
      <c r="H318" s="1" cm="1">
        <f t="array" ref="H318">[1]!table_weight[Volleys]*(('F+ , F-'!H$2-[1]!tbl_gk[[#This Row],[Volleys]])/('F+ , F-'!H$2-'F+ , F-'!H$3))</f>
        <v>1.5046097273845413E-3</v>
      </c>
      <c r="I318" s="1" cm="1">
        <f t="array" ref="I318">[1]!table_weight[Dribbling]*(('F+ , F-'!I$2-[1]!tbl_gk[[#This Row],[Dribbling]])/('F+ , F-'!I$2-'F+ , F-'!I$3))</f>
        <v>1.0756660437220181E-2</v>
      </c>
      <c r="J318" s="1" cm="1">
        <f t="array" ref="J318">[1]!table_weight[Curve]*(('F+ , F-'!J$2-[1]!tbl_gk[[#This Row],[Curve]])/('F+ , F-'!J$2-'F+ , F-'!J$3))</f>
        <v>8.9578474123651938E-3</v>
      </c>
      <c r="K318" s="1" cm="1">
        <f t="array" ref="K318">[1]!table_weight[FKAccuracy]*(('F+ , F-'!K$2-[1]!tbl_gk[[#This Row],[FKAccuracy]])/('F+ , F-'!K$2-'F+ , F-'!K$3))</f>
        <v>9.4310921813203358E-3</v>
      </c>
      <c r="L318" s="1" cm="1">
        <f t="array" ref="L318">[1]!table_weight[LongPassing]*(('F+ , F-'!L$2-[1]!tbl_gk[[#This Row],[LongPassing]])/('F+ , F-'!L$2-'F+ , F-'!L$3))</f>
        <v>7.0385133009853787E-3</v>
      </c>
      <c r="M318" s="1" cm="1">
        <f t="array" ref="M318">[1]!table_weight[BallControl]*(('F+ , F-'!M$2-[1]!tbl_gk[[#This Row],[BallControl]])/('F+ , F-'!M$2-'F+ , F-'!M$3))</f>
        <v>3.911512886261884E-3</v>
      </c>
      <c r="N318" s="1" cm="1">
        <f t="array" ref="N318">[1]!table_weight[Acceleration]*(('F+ , F-'!N$2-[1]!tbl_gk[[#This Row],[Acceleration]])/('F+ , F-'!N$2-'F+ , F-'!N$3))</f>
        <v>3.156820988206657E-3</v>
      </c>
      <c r="O318" s="1" cm="1">
        <f t="array" ref="O318">[1]!table_weight[SprintSpeed]*(('F+ , F-'!O$2-[1]!tbl_gk[[#This Row],[SprintSpeed]])/('F+ , F-'!O$2-'F+ , F-'!O$3))</f>
        <v>3.3732887131122566E-3</v>
      </c>
      <c r="P318" s="1" cm="1">
        <f t="array" ref="P318">[1]!table_weight[Agility]*(('F+ , F-'!P$2-[1]!tbl_gk[[#This Row],[Agility]])/('F+ , F-'!P$2-'F+ , F-'!P$3))</f>
        <v>3.2763099389202109E-3</v>
      </c>
      <c r="Q318" s="1" cm="1">
        <f t="array" ref="Q318">[1]!table_weight[Reactions]*(('F+ , F-'!Q$2-[1]!tbl_gk[[#This Row],[Reactions]])/('F+ , F-'!Q$2-'F+ , F-'!Q$3))</f>
        <v>4.6407780006496938E-4</v>
      </c>
      <c r="R318" s="1" cm="1">
        <f t="array" ref="R318">[1]!table_weight[Balance]*(('F+ , F-'!R$2-[1]!tbl_gk[[#This Row],[Balance]])/('F+ , F-'!R$2-'F+ , F-'!R$3))</f>
        <v>9.3131259196711541E-4</v>
      </c>
      <c r="S318" s="1" cm="1">
        <f t="array" ref="S318">[1]!table_weight[ShotPower]*(('F+ , F-'!S$2-[1]!tbl_gk[[#This Row],[ShotPower]])/('F+ , F-'!S$2-'F+ , F-'!S$3))</f>
        <v>1.2985374757915366E-3</v>
      </c>
      <c r="T318" s="1" cm="1">
        <f t="array" ref="T318">[1]!table_weight[Jumping]*(('F+ , F-'!T$2-[1]!tbl_gk[[#This Row],[Jumping]])/('F+ , F-'!T$2-'F+ , F-'!T$3))</f>
        <v>6.0109718637447508E-4</v>
      </c>
      <c r="U318" s="1" cm="1">
        <f t="array" ref="U318">[1]!table_weight[Stamina]*(('F+ , F-'!U$2-[1]!tbl_gk[[#This Row],[Stamina]])/('F+ , F-'!U$2-'F+ , F-'!U$3))</f>
        <v>1.0304523194991E-2</v>
      </c>
      <c r="V318" s="1" cm="1">
        <f t="array" ref="V318">[1]!table_weight[Strength]*(('F+ , F-'!V$2-[1]!tbl_gk[[#This Row],[Strength]])/('F+ , F-'!V$2-'F+ , F-'!V$3))</f>
        <v>1.0648007301490701E-2</v>
      </c>
      <c r="W318" s="1" cm="1">
        <f t="array" ref="W318">[1]!table_weight[LongShots]*(('F+ , F-'!W$2-[1]!tbl_gk[[#This Row],[LongShots]])/('F+ , F-'!W$2-'F+ , F-'!W$3))</f>
        <v>8.570347340224143E-3</v>
      </c>
      <c r="X318" s="1" cm="1">
        <f t="array" ref="X318">[1]!table_weight[Aggression]*(('F+ , F-'!X$2-[1]!tbl_gk[[#This Row],[Aggression]])/('F+ , F-'!X$2-'F+ , F-'!X$3))</f>
        <v>9.7353209613629272E-3</v>
      </c>
      <c r="Y318" s="1" cm="1">
        <f t="array" ref="Y318">[1]!table_weight[Interceptions]*(('F+ , F-'!Y$2-[1]!tbl_gk[[#This Row],[Interceptions]])/('F+ , F-'!Y$2-'F+ , F-'!Y$3))</f>
        <v>1.1773406447176737E-2</v>
      </c>
      <c r="Z318" s="1" cm="1">
        <f t="array" ref="Z318">[1]!table_weight[Positioning]*(('F+ , F-'!Z$2-[1]!tbl_gk[[#This Row],[Positioning]])/('F+ , F-'!Z$2-'F+ , F-'!Z$3))</f>
        <v>1.4788899029848058E-3</v>
      </c>
      <c r="AA318" s="1" cm="1">
        <f t="array" ref="AA318">[1]!table_weight[Vision]*(('F+ , F-'!AA$2-[1]!tbl_gk[[#This Row],[Vision]])/('F+ , F-'!AA$2-'F+ , F-'!AA$3))</f>
        <v>2.8394686137308538E-3</v>
      </c>
      <c r="AB318" s="1" cm="1">
        <f t="array" ref="AB318">[1]!table_weight[Penalties]*(('F+ , F-'!AB$2-[1]!tbl_gk[[#This Row],[Penalties]])/('F+ , F-'!AB$2-'F+ , F-'!AB$3))</f>
        <v>1.9573542833622431E-3</v>
      </c>
      <c r="AC318" s="1" cm="1">
        <f t="array" ref="AC318">[1]!table_weight[Composure]*(('F+ , F-'!AC$2-[1]!tbl_gk[[#This Row],[Composure]])/('F+ , F-'!AC$2-'F+ , F-'!AC$3))</f>
        <v>5.8710817201201772E-4</v>
      </c>
      <c r="AD318" s="1" cm="1">
        <f t="array" ref="AD318">[1]!table_weight[Marking]*(('F+ , F-'!AD$2-[1]!tbl_gk[[#This Row],[Marking]])/('F+ , F-'!AD$2-'F+ , F-'!AD$3))</f>
        <v>1.5774825631838111E-3</v>
      </c>
      <c r="AE318" s="1" cm="1">
        <f t="array" ref="AE318">[1]!table_weight[StandingTackle]*(('F+ , F-'!AE$2-[1]!tbl_gk[[#This Row],[StandingTackle]])/('F+ , F-'!AE$2-'F+ , F-'!AE$3))</f>
        <v>2.9141914719869356E-2</v>
      </c>
      <c r="AF318" s="1" cm="1">
        <f t="array" ref="AF318">[1]!table_weight[SlidingTackle]*(('F+ , F-'!AF$2-[1]!tbl_gk[[#This Row],[SlidingTackle]])/('F+ , F-'!AF$2-'F+ , F-'!AF$3))</f>
        <v>7.4722858256075263E-3</v>
      </c>
      <c r="AG318" s="1" cm="1">
        <f t="array" ref="AG318">[1]!table_weight[GKDiving]*(('F+ , F-'!AG$2-[1]!tbl_gk[[#This Row],[GKDiving]])/('F+ , F-'!AG$2-'F+ , F-'!AG$3))</f>
        <v>2.3913649731264561E-2</v>
      </c>
      <c r="AH318" s="1" cm="1">
        <f t="array" ref="AH318">[1]!table_weight[GKHandling]*(('F+ , F-'!AH$2-[1]!tbl_gk[[#This Row],[GKHandling]])/('F+ , F-'!AH$2-'F+ , F-'!AH$3))</f>
        <v>2.8518141294427302E-2</v>
      </c>
      <c r="AI318" s="1" cm="1">
        <f t="array" ref="AI318">[1]!table_weight[GKKicking]*(('F+ , F-'!AI$2-[1]!tbl_gk[[#This Row],[GKKicking]])/('F+ , F-'!AI$2-'F+ , F-'!AI$3))</f>
        <v>6.2610282932765394E-3</v>
      </c>
      <c r="AJ318" s="1" cm="1">
        <f t="array" ref="AJ318">[1]!table_weight[GKPositioning]*(('F+ , F-'!AJ$2-[1]!tbl_gk[[#This Row],[GKPositioning]])/('F+ , F-'!AJ$2-'F+ , F-'!AJ$3))</f>
        <v>6.9375862956635647E-3</v>
      </c>
      <c r="AK318" s="1" cm="1">
        <f t="array" ref="AK318">[1]!table_weight[GKReflexes]*(('F+ , F-'!AK$2-[1]!tbl_gk[[#This Row],[GKReflexes]])/('F+ , F-'!AK$2-'F+ , F-'!AK$3))</f>
        <v>9.109961802386499E-3</v>
      </c>
    </row>
    <row r="319" spans="1:37" x14ac:dyDescent="0.55000000000000004">
      <c r="A319" s="8">
        <f>[1]!tbl_gk[[#This Row],[ID]]</f>
        <v>200209</v>
      </c>
      <c r="B319" s="2" cm="1">
        <f t="array" ref="B319">[1]!table_weight[ValueEUR]*(('F+ , F-'!B$2-[1]!tbl_gk[[#This Row],[ValueEUR]])/('F+ , F-'!B$2-'F+ , F-'!B$3))</f>
        <v>2.5958704062827779E-4</v>
      </c>
      <c r="C319" s="2" cm="1">
        <f t="array" ref="C319">[1]!table_weight[WageEUR]*(('F+ , F-'!C$2-[1]!tbl_gk[[#This Row],[WageEUR]])/('F+ , F-'!C$2-'F+ , F-'!C$3))</f>
        <v>7.0417683556952691E-4</v>
      </c>
      <c r="D319" s="2" cm="1">
        <f t="array" ref="D319">[1]!table_weight[Crossing]*(('F+ , F-'!D$2-[1]!tbl_gk[[#This Row],[Crossing]])/('F+ , F-'!D$2-'F+ , F-'!D$3))</f>
        <v>3.5866971962916043E-2</v>
      </c>
      <c r="E319" s="2" cm="1">
        <f t="array" ref="E319">[1]!table_weight[Finishing]*(('F+ , F-'!E$2-[1]!tbl_gk[[#This Row],[Finishing]])/('F+ , F-'!E$2-'F+ , F-'!E$3))</f>
        <v>1.59720109522359E-2</v>
      </c>
      <c r="F319" s="2" cm="1">
        <f t="array" ref="F319">[1]!table_weight[HeadingAccuracy]*(('F+ , F-'!F$2-[1]!tbl_gk[[#This Row],[HeadingAccuracy]])/('F+ , F-'!F$2-'F+ , F-'!F$3))</f>
        <v>8.7689471894629514E-3</v>
      </c>
      <c r="G319" s="2" cm="1">
        <f t="array" ref="G319">[1]!table_weight[ShortPassing]*(('F+ , F-'!G$2-[1]!tbl_gk[[#This Row],[ShortPassing]])/('F+ , F-'!G$2-'F+ , F-'!G$3))</f>
        <v>9.8443841089253647E-3</v>
      </c>
      <c r="H319" s="2" cm="1">
        <f t="array" ref="H319">[1]!table_weight[Volleys]*(('F+ , F-'!H$2-[1]!tbl_gk[[#This Row],[Volleys]])/('F+ , F-'!H$2-'F+ , F-'!H$3))</f>
        <v>1.6203489371833524E-3</v>
      </c>
      <c r="I319" s="2" cm="1">
        <f t="array" ref="I319">[1]!table_weight[Dribbling]*(('F+ , F-'!I$2-[1]!tbl_gk[[#This Row],[Dribbling]])/('F+ , F-'!I$2-'F+ , F-'!I$3))</f>
        <v>2.933634664696413E-3</v>
      </c>
      <c r="J319" s="2" cm="1">
        <f t="array" ref="J319">[1]!table_weight[Curve]*(('F+ , F-'!J$2-[1]!tbl_gk[[#This Row],[Curve]])/('F+ , F-'!J$2-'F+ , F-'!J$3))</f>
        <v>8.9578474123651938E-3</v>
      </c>
      <c r="K319" s="2" cm="1">
        <f t="array" ref="K319">[1]!table_weight[FKAccuracy]*(('F+ , F-'!K$2-[1]!tbl_gk[[#This Row],[FKAccuracy]])/('F+ , F-'!K$2-'F+ , F-'!K$3))</f>
        <v>9.4310921813203358E-3</v>
      </c>
      <c r="L319" s="2" cm="1">
        <f t="array" ref="L319">[1]!table_weight[LongPassing]*(('F+ , F-'!L$2-[1]!tbl_gk[[#This Row],[LongPassing]])/('F+ , F-'!L$2-'F+ , F-'!L$3))</f>
        <v>7.5799374010611775E-3</v>
      </c>
      <c r="M319" s="2" cm="1">
        <f t="array" ref="M319">[1]!table_weight[BallControl]*(('F+ , F-'!M$2-[1]!tbl_gk[[#This Row],[BallControl]])/('F+ , F-'!M$2-'F+ , F-'!M$3))</f>
        <v>3.0422878004259099E-3</v>
      </c>
      <c r="N319" s="2" cm="1">
        <f t="array" ref="N319">[1]!table_weight[Acceleration]*(('F+ , F-'!N$2-[1]!tbl_gk[[#This Row],[Acceleration]])/('F+ , F-'!N$2-'F+ , F-'!N$3))</f>
        <v>4.7352314823099848E-3</v>
      </c>
      <c r="O319" s="2" cm="1">
        <f t="array" ref="O319">[1]!table_weight[SprintSpeed]*(('F+ , F-'!O$2-[1]!tbl_gk[[#This Row],[SprintSpeed]])/('F+ , F-'!O$2-'F+ , F-'!O$3))</f>
        <v>5.3410404624277394E-3</v>
      </c>
      <c r="P319" s="2" cm="1">
        <f t="array" ref="P319">[1]!table_weight[Agility]*(('F+ , F-'!P$2-[1]!tbl_gk[[#This Row],[Agility]])/('F+ , F-'!P$2-'F+ , F-'!P$3))</f>
        <v>3.1592988696730611E-3</v>
      </c>
      <c r="Q319" s="2" cm="1">
        <f t="array" ref="Q319">[1]!table_weight[Reactions]*(('F+ , F-'!Q$2-[1]!tbl_gk[[#This Row],[Reactions]])/('F+ , F-'!Q$2-'F+ , F-'!Q$3))</f>
        <v>1.4953618002093458E-3</v>
      </c>
      <c r="R319" s="2" cm="1">
        <f t="array" ref="R319">[1]!table_weight[Balance]*(('F+ , F-'!R$2-[1]!tbl_gk[[#This Row],[Balance]])/('F+ , F-'!R$2-'F+ , F-'!R$3))</f>
        <v>1.8626251839342308E-3</v>
      </c>
      <c r="S319" s="2" cm="1">
        <f t="array" ref="S319">[1]!table_weight[ShotPower]*(('F+ , F-'!S$2-[1]!tbl_gk[[#This Row],[ShotPower]])/('F+ , F-'!S$2-'F+ , F-'!S$3))</f>
        <v>4.4150274176912247E-3</v>
      </c>
      <c r="T319" s="2" cm="1">
        <f t="array" ref="T319">[1]!table_weight[Jumping]*(('F+ , F-'!T$2-[1]!tbl_gk[[#This Row],[Jumping]])/('F+ , F-'!T$2-'F+ , F-'!T$3))</f>
        <v>2.0609046389982004E-3</v>
      </c>
      <c r="U319" s="2" cm="1">
        <f t="array" ref="U319">[1]!table_weight[Stamina]*(('F+ , F-'!U$2-[1]!tbl_gk[[#This Row],[Stamina]])/('F+ , F-'!U$2-'F+ , F-'!U$3))</f>
        <v>1.1163233461240251E-2</v>
      </c>
      <c r="V319" s="2" cm="1">
        <f t="array" ref="V319">[1]!table_weight[Strength]*(('F+ , F-'!V$2-[1]!tbl_gk[[#This Row],[Strength]])/('F+ , F-'!V$2-'F+ , F-'!V$3))</f>
        <v>1.8634012777608722E-2</v>
      </c>
      <c r="W319" s="2" cm="1">
        <f t="array" ref="W319">[1]!table_weight[LongShots]*(('F+ , F-'!W$2-[1]!tbl_gk[[#This Row],[LongShots]])/('F+ , F-'!W$2-'F+ , F-'!W$3))</f>
        <v>8.3106398450658349E-3</v>
      </c>
      <c r="X319" s="2" cm="1">
        <f t="array" ref="X319">[1]!table_weight[Aggression]*(('F+ , F-'!X$2-[1]!tbl_gk[[#This Row],[Aggression]])/('F+ , F-'!X$2-'F+ , F-'!X$3))</f>
        <v>1.5211439002129575E-2</v>
      </c>
      <c r="Y319" s="2" cm="1">
        <f t="array" ref="Y319">[1]!table_weight[Interceptions]*(('F+ , F-'!Y$2-[1]!tbl_gk[[#This Row],[Interceptions]])/('F+ , F-'!Y$2-'F+ , F-'!Y$3))</f>
        <v>1.4543619728865382E-2</v>
      </c>
      <c r="Z319" s="2" cm="1">
        <f t="array" ref="Z319">[1]!table_weight[Positioning]*(('F+ , F-'!Z$2-[1]!tbl_gk[[#This Row],[Positioning]])/('F+ , F-'!Z$2-'F+ , F-'!Z$3))</f>
        <v>2.957779805969611E-4</v>
      </c>
      <c r="AA319" s="2" cm="1">
        <f t="array" ref="AA319">[1]!table_weight[Vision]*(('F+ , F-'!AA$2-[1]!tbl_gk[[#This Row],[Vision]])/('F+ , F-'!AA$2-'F+ , F-'!AA$3))</f>
        <v>2.8394686137308538E-3</v>
      </c>
      <c r="AB319" s="2" cm="1">
        <f t="array" ref="AB319">[1]!table_weight[Penalties]*(('F+ , F-'!AB$2-[1]!tbl_gk[[#This Row],[Penalties]])/('F+ , F-'!AB$2-'F+ , F-'!AB$3))</f>
        <v>2.153089711698467E-3</v>
      </c>
      <c r="AC319" s="2" cm="1">
        <f t="array" ref="AC319">[1]!table_weight[Composure]*(('F+ , F-'!AC$2-[1]!tbl_gk[[#This Row],[Composure]])/('F+ , F-'!AC$2-'F+ , F-'!AC$3))</f>
        <v>3.2024082109746423E-4</v>
      </c>
      <c r="AD319" s="2" cm="1">
        <f t="array" ref="AD319">[1]!table_weight[Marking]*(('F+ , F-'!AD$2-[1]!tbl_gk[[#This Row],[Marking]])/('F+ , F-'!AD$2-'F+ , F-'!AD$3))</f>
        <v>1.2619860505470488E-2</v>
      </c>
      <c r="AE319" s="2" cm="1">
        <f t="array" ref="AE319">[1]!table_weight[StandingTackle]*(('F+ , F-'!AE$2-[1]!tbl_gk[[#This Row],[StandingTackle]])/('F+ , F-'!AE$2-'F+ , F-'!AE$3))</f>
        <v>3.1383600467551613E-2</v>
      </c>
      <c r="AF319" s="2" cm="1">
        <f t="array" ref="AF319">[1]!table_weight[SlidingTackle]*(('F+ , F-'!AF$2-[1]!tbl_gk[[#This Row],[SlidingTackle]])/('F+ , F-'!AF$2-'F+ , F-'!AF$3))</f>
        <v>1.120842873841129E-2</v>
      </c>
      <c r="AG319" s="2" cm="1">
        <f t="array" ref="AG319">[1]!table_weight[GKDiving]*(('F+ , F-'!AG$2-[1]!tbl_gk[[#This Row],[GKDiving]])/('F+ , F-'!AG$2-'F+ , F-'!AG$3))</f>
        <v>3.9286710272791778E-2</v>
      </c>
      <c r="AH319" s="2" cm="1">
        <f t="array" ref="AH319">[1]!table_weight[GKHandling]*(('F+ , F-'!AH$2-[1]!tbl_gk[[#This Row],[GKHandling]])/('F+ , F-'!AH$2-'F+ , F-'!AH$3))</f>
        <v>3.5647676618034127E-2</v>
      </c>
      <c r="AI319" s="2" cm="1">
        <f t="array" ref="AI319">[1]!table_weight[GKKicking]*(('F+ , F-'!AI$2-[1]!tbl_gk[[#This Row],[GKKicking]])/('F+ , F-'!AI$2-'F+ , F-'!AI$3))</f>
        <v>2.0571950106480059E-2</v>
      </c>
      <c r="AJ319" s="2" cm="1">
        <f t="array" ref="AJ319">[1]!table_weight[GKPositioning]*(('F+ , F-'!AJ$2-[1]!tbl_gk[[#This Row],[GKPositioning]])/('F+ , F-'!AJ$2-'F+ , F-'!AJ$3))</f>
        <v>1.1352413938358561E-2</v>
      </c>
      <c r="AK319" s="2" cm="1">
        <f t="array" ref="AK319">[1]!table_weight[GKReflexes]*(('F+ , F-'!AK$2-[1]!tbl_gk[[#This Row],[GKReflexes]])/('F+ , F-'!AK$2-'F+ , F-'!AK$3))</f>
        <v>3.2795862488591399E-2</v>
      </c>
    </row>
    <row r="320" spans="1:37" x14ac:dyDescent="0.55000000000000004">
      <c r="A320" s="7">
        <f>[1]!tbl_gk[[#This Row],[ID]]</f>
        <v>200212</v>
      </c>
      <c r="B320" s="1" cm="1">
        <f t="array" ref="B320">[1]!table_weight[ValueEUR]*(('F+ , F-'!B$2-[1]!tbl_gk[[#This Row],[ValueEUR]])/('F+ , F-'!B$2-'F+ , F-'!B$3))</f>
        <v>1.2068791068449063E-4</v>
      </c>
      <c r="C320" s="1" cm="1">
        <f t="array" ref="C320">[1]!table_weight[WageEUR]*(('F+ , F-'!C$2-[1]!tbl_gk[[#This Row],[WageEUR]])/('F+ , F-'!C$2-'F+ , F-'!C$3))</f>
        <v>1.9560467654709084E-3</v>
      </c>
      <c r="D320" s="1" cm="1">
        <f t="array" ref="D320">[1]!table_weight[Crossing]*(('F+ , F-'!D$2-[1]!tbl_gk[[#This Row],[Crossing]])/('F+ , F-'!D$2-'F+ , F-'!D$3))</f>
        <v>3.81086577105983E-2</v>
      </c>
      <c r="E320" s="1" cm="1">
        <f t="array" ref="E320">[1]!table_weight[Finishing]*(('F+ , F-'!E$2-[1]!tbl_gk[[#This Row],[Finishing]])/('F+ , F-'!E$2-'F+ , F-'!E$3))</f>
        <v>1.8966763005780131E-2</v>
      </c>
      <c r="F320" s="1" cm="1">
        <f t="array" ref="F320">[1]!table_weight[HeadingAccuracy]*(('F+ , F-'!F$2-[1]!tbl_gk[[#This Row],[HeadingAccuracy]])/('F+ , F-'!F$2-'F+ , F-'!F$3))</f>
        <v>5.8459647929752995E-3</v>
      </c>
      <c r="G320" s="1" cm="1">
        <f t="array" ref="G320">[1]!table_weight[ShortPassing]*(('F+ , F-'!G$2-[1]!tbl_gk[[#This Row],[ShortPassing]])/('F+ , F-'!G$2-'F+ , F-'!G$3))</f>
        <v>3.3752174087744106E-2</v>
      </c>
      <c r="H320" s="1" cm="1">
        <f t="array" ref="H320">[1]!table_weight[Volleys]*(('F+ , F-'!H$2-[1]!tbl_gk[[#This Row],[Volleys]])/('F+ , F-'!H$2-'F+ , F-'!H$3))</f>
        <v>1.9675665665797848E-3</v>
      </c>
      <c r="I320" s="1" cm="1">
        <f t="array" ref="I320">[1]!table_weight[Dribbling]*(('F+ , F-'!I$2-[1]!tbl_gk[[#This Row],[Dribbling]])/('F+ , F-'!I$2-'F+ , F-'!I$3))</f>
        <v>1.5646051545047536E-2</v>
      </c>
      <c r="J320" s="1" cm="1">
        <f t="array" ref="J320">[1]!table_weight[Curve]*(('F+ , F-'!J$2-[1]!tbl_gk[[#This Row],[Curve]])/('F+ , F-'!J$2-'F+ , F-'!J$3))</f>
        <v>9.295879390190295E-3</v>
      </c>
      <c r="K320" s="1" cm="1">
        <f t="array" ref="K320">[1]!table_weight[FKAccuracy]*(('F+ , F-'!K$2-[1]!tbl_gk[[#This Row],[FKAccuracy]])/('F+ , F-'!K$2-'F+ , F-'!K$3))</f>
        <v>8.6705202312138564E-3</v>
      </c>
      <c r="L320" s="1" cm="1">
        <f t="array" ref="L320">[1]!table_weight[LongPassing]*(('F+ , F-'!L$2-[1]!tbl_gk[[#This Row],[LongPassing]])/('F+ , F-'!L$2-'F+ , F-'!L$3))</f>
        <v>1.7866995302501344E-2</v>
      </c>
      <c r="M320" s="1" cm="1">
        <f t="array" ref="M320">[1]!table_weight[BallControl]*(('F+ , F-'!M$2-[1]!tbl_gk[[#This Row],[BallControl]])/('F+ , F-'!M$2-'F+ , F-'!M$3))</f>
        <v>1.3038376287539614E-2</v>
      </c>
      <c r="N320" s="1" cm="1">
        <f t="array" ref="N320">[1]!table_weight[Acceleration]*(('F+ , F-'!N$2-[1]!tbl_gk[[#This Row],[Acceleration]])/('F+ , F-'!N$2-'F+ , F-'!N$3))</f>
        <v>7.4410780436299775E-3</v>
      </c>
      <c r="O320" s="1" cm="1">
        <f t="array" ref="O320">[1]!table_weight[SprintSpeed]*(('F+ , F-'!O$2-[1]!tbl_gk[[#This Row],[SprintSpeed]])/('F+ , F-'!O$2-'F+ , F-'!O$3))</f>
        <v>4.7788256769090301E-3</v>
      </c>
      <c r="P320" s="1" cm="1">
        <f t="array" ref="P320">[1]!table_weight[Agility]*(('F+ , F-'!P$2-[1]!tbl_gk[[#This Row],[Agility]])/('F+ , F-'!P$2-'F+ , F-'!P$3))</f>
        <v>4.680442769886016E-3</v>
      </c>
      <c r="Q320" s="1" cm="1">
        <f t="array" ref="Q320">[1]!table_weight[Reactions]*(('F+ , F-'!Q$2-[1]!tbl_gk[[#This Row],[Reactions]])/('F+ , F-'!Q$2-'F+ , F-'!Q$3))</f>
        <v>9.7971980013715747E-4</v>
      </c>
      <c r="R320" s="1" cm="1">
        <f t="array" ref="R320">[1]!table_weight[Balance]*(('F+ , F-'!R$2-[1]!tbl_gk[[#This Row],[Balance]])/('F+ , F-'!R$2-'F+ , F-'!R$3))</f>
        <v>2.5455877513767822E-3</v>
      </c>
      <c r="S320" s="1" cm="1">
        <f t="array" ref="S320">[1]!table_weight[ShotPower]*(('F+ , F-'!S$2-[1]!tbl_gk[[#This Row],[ShotPower]])/('F+ , F-'!S$2-'F+ , F-'!S$3))</f>
        <v>5.1941499031661464E-3</v>
      </c>
      <c r="T320" s="1" cm="1">
        <f t="array" ref="T320">[1]!table_weight[Jumping]*(('F+ , F-'!T$2-[1]!tbl_gk[[#This Row],[Jumping]])/('F+ , F-'!T$2-'F+ , F-'!T$3))</f>
        <v>1.459807452623725E-3</v>
      </c>
      <c r="U320" s="1" cm="1">
        <f t="array" ref="U320">[1]!table_weight[Stamina]*(('F+ , F-'!U$2-[1]!tbl_gk[[#This Row],[Stamina]])/('F+ , F-'!U$2-'F+ , F-'!U$3))</f>
        <v>6.8696821299940002E-3</v>
      </c>
      <c r="V320" s="1" cm="1">
        <f t="array" ref="V320">[1]!table_weight[Strength]*(('F+ , F-'!V$2-[1]!tbl_gk[[#This Row],[Strength]])/('F+ , F-'!V$2-'F+ , F-'!V$3))</f>
        <v>2.6620018253726754E-3</v>
      </c>
      <c r="W320" s="1" cm="1">
        <f t="array" ref="W320">[1]!table_weight[LongShots]*(('F+ , F-'!W$2-[1]!tbl_gk[[#This Row],[LongShots]])/('F+ , F-'!W$2-'F+ , F-'!W$3))</f>
        <v>6.7523948741159906E-3</v>
      </c>
      <c r="X320" s="1" cm="1">
        <f t="array" ref="X320">[1]!table_weight[Aggression]*(('F+ , F-'!X$2-[1]!tbl_gk[[#This Row],[Aggression]])/('F+ , F-'!X$2-'F+ , F-'!X$3))</f>
        <v>3.0422878004259146E-3</v>
      </c>
      <c r="Y320" s="1" cm="1">
        <f t="array" ref="Y320">[1]!table_weight[Interceptions]*(('F+ , F-'!Y$2-[1]!tbl_gk[[#This Row],[Interceptions]])/('F+ , F-'!Y$2-'F+ , F-'!Y$3))</f>
        <v>9.6957464859102546E-3</v>
      </c>
      <c r="Z320" s="1" cm="1">
        <f t="array" ref="Z320">[1]!table_weight[Positioning]*(('F+ , F-'!Z$2-[1]!tbl_gk[[#This Row],[Positioning]])/('F+ , F-'!Z$2-'F+ , F-'!Z$3))</f>
        <v>2.0704458641787279E-3</v>
      </c>
      <c r="AA320" s="1" cm="1">
        <f t="array" ref="AA320">[1]!table_weight[Vision]*(('F+ , F-'!AA$2-[1]!tbl_gk[[#This Row],[Vision]])/('F+ , F-'!AA$2-'F+ , F-'!AA$3))</f>
        <v>1.5617077375519694E-2</v>
      </c>
      <c r="AB320" s="1" cm="1">
        <f t="array" ref="AB320">[1]!table_weight[Penalties]*(('F+ , F-'!AB$2-[1]!tbl_gk[[#This Row],[Penalties]])/('F+ , F-'!AB$2-'F+ , F-'!AB$3))</f>
        <v>1.9965013690294879E-3</v>
      </c>
      <c r="AC320" s="1" cm="1">
        <f t="array" ref="AC320">[1]!table_weight[Composure]*(('F+ , F-'!AC$2-[1]!tbl_gk[[#This Row],[Composure]])/('F+ , F-'!AC$2-'F+ , F-'!AC$3))</f>
        <v>9.0734899310948201E-4</v>
      </c>
      <c r="AD320" s="1" cm="1">
        <f t="array" ref="AD320">[1]!table_weight[Marking]*(('F+ , F-'!AD$2-[1]!tbl_gk[[#This Row],[Marking]])/('F+ , F-'!AD$2-'F+ , F-'!AD$3))</f>
        <v>1.5774825631838112E-2</v>
      </c>
      <c r="AE320" s="1" cm="1">
        <f t="array" ref="AE320">[1]!table_weight[StandingTackle]*(('F+ , F-'!AE$2-[1]!tbl_gk[[#This Row],[StandingTackle]])/('F+ , F-'!AE$2-'F+ , F-'!AE$3))</f>
        <v>2.241685747682258E-2</v>
      </c>
      <c r="AF320" s="1" cm="1">
        <f t="array" ref="AF320">[1]!table_weight[SlidingTackle]*(('F+ , F-'!AF$2-[1]!tbl_gk[[#This Row],[SlidingTackle]])/('F+ , F-'!AF$2-'F+ , F-'!AF$3))</f>
        <v>6.7250572430467732E-3</v>
      </c>
      <c r="AG320" s="1" cm="1">
        <f t="array" ref="AG320">[1]!table_weight[GKDiving]*(('F+ , F-'!AG$2-[1]!tbl_gk[[#This Row],[GKDiving]])/('F+ , F-'!AG$2-'F+ , F-'!AG$3))</f>
        <v>2.9038003245106969E-2</v>
      </c>
      <c r="AH320" s="1" cm="1">
        <f t="array" ref="AH320">[1]!table_weight[GKHandling]*(('F+ , F-'!AH$2-[1]!tbl_gk[[#This Row],[GKHandling]])/('F+ , F-'!AH$2-'F+ , F-'!AH$3))</f>
        <v>3.386529278713242E-2</v>
      </c>
      <c r="AI320" s="1" cm="1">
        <f t="array" ref="AI320">[1]!table_weight[GKKicking]*(('F+ , F-'!AI$2-[1]!tbl_gk[[#This Row],[GKKicking]])/('F+ , F-'!AI$2-'F+ , F-'!AI$3))</f>
        <v>2.414968055978094E-2</v>
      </c>
      <c r="AJ320" s="1" cm="1">
        <f t="array" ref="AJ320">[1]!table_weight[GKPositioning]*(('F+ , F-'!AJ$2-[1]!tbl_gk[[#This Row],[GKPositioning]])/('F+ , F-'!AJ$2-'F+ , F-'!AJ$3))</f>
        <v>1.3244482928084987E-2</v>
      </c>
      <c r="AK320" s="1" cm="1">
        <f t="array" ref="AK320">[1]!table_weight[GKReflexes]*(('F+ , F-'!AK$2-[1]!tbl_gk[[#This Row],[GKReflexes]])/('F+ , F-'!AK$2-'F+ , F-'!AK$3))</f>
        <v>2.9151877767636801E-2</v>
      </c>
    </row>
    <row r="321" spans="1:37" x14ac:dyDescent="0.55000000000000004">
      <c r="A321" s="8">
        <f>[1]!tbl_gk[[#This Row],[ID]]</f>
        <v>200316</v>
      </c>
      <c r="B321" s="2" cm="1">
        <f t="array" ref="B321">[1]!table_weight[ValueEUR]*(('F+ , F-'!B$2-[1]!tbl_gk[[#This Row],[ValueEUR]])/('F+ , F-'!B$2-'F+ , F-'!B$3))</f>
        <v>1.4479462634806792E-3</v>
      </c>
      <c r="C321" s="2" cm="1">
        <f t="array" ref="C321">[1]!table_weight[WageEUR]*(('F+ , F-'!C$2-[1]!tbl_gk[[#This Row],[WageEUR]])/('F+ , F-'!C$2-'F+ , F-'!C$3))</f>
        <v>3.0514329541346166E-3</v>
      </c>
      <c r="D321" s="2" cm="1">
        <f t="array" ref="D321">[1]!table_weight[Crossing]*(('F+ , F-'!D$2-[1]!tbl_gk[[#This Row],[Crossing]])/('F+ , F-'!D$2-'F+ , F-'!D$3))</f>
        <v>2.8021071846028162E-2</v>
      </c>
      <c r="E321" s="2" cm="1">
        <f t="array" ref="E321">[1]!table_weight[Finishing]*(('F+ , F-'!E$2-[1]!tbl_gk[[#This Row],[Finishing]])/('F+ , F-'!E$2-'F+ , F-'!E$3))</f>
        <v>1.3975509583206414E-2</v>
      </c>
      <c r="F321" s="2" cm="1">
        <f t="array" ref="F321">[1]!table_weight[HeadingAccuracy]*(('F+ , F-'!F$2-[1]!tbl_gk[[#This Row],[HeadingAccuracy]])/('F+ , F-'!F$2-'F+ , F-'!F$3))</f>
        <v>1.0439222844598752E-2</v>
      </c>
      <c r="G321" s="2" cm="1">
        <f t="array" ref="G321">[1]!table_weight[ShortPassing]*(('F+ , F-'!G$2-[1]!tbl_gk[[#This Row],[ShortPassing]])/('F+ , F-'!G$2-'F+ , F-'!G$3))</f>
        <v>4.6409239370648142E-2</v>
      </c>
      <c r="H321" s="2" cm="1">
        <f t="array" ref="H321">[1]!table_weight[Volleys]*(('F+ , F-'!H$2-[1]!tbl_gk[[#This Row],[Volleys]])/('F+ , F-'!H$2-'F+ , F-'!H$3))</f>
        <v>1.3888705175857305E-3</v>
      </c>
      <c r="I321" s="2" cm="1">
        <f t="array" ref="I321">[1]!table_weight[Dribbling]*(('F+ , F-'!I$2-[1]!tbl_gk[[#This Row],[Dribbling]])/('F+ , F-'!I$2-'F+ , F-'!I$3))</f>
        <v>1.0756660437220181E-2</v>
      </c>
      <c r="J321" s="2" cm="1">
        <f t="array" ref="J321">[1]!table_weight[Curve]*(('F+ , F-'!J$2-[1]!tbl_gk[[#This Row],[Curve]])/('F+ , F-'!J$2-'F+ , F-'!J$3))</f>
        <v>9.6339113680153961E-3</v>
      </c>
      <c r="K321" s="2" cm="1">
        <f t="array" ref="K321">[1]!table_weight[FKAccuracy]*(('F+ , F-'!K$2-[1]!tbl_gk[[#This Row],[FKAccuracy]])/('F+ , F-'!K$2-'F+ , F-'!K$3))</f>
        <v>8.9747490112564478E-3</v>
      </c>
      <c r="L321" s="2" cm="1">
        <f t="array" ref="L321">[1]!table_weight[LongPassing]*(('F+ , F-'!L$2-[1]!tbl_gk[[#This Row],[LongPassing]])/('F+ , F-'!L$2-'F+ , F-'!L$3))</f>
        <v>2.1115539902956136E-2</v>
      </c>
      <c r="M321" s="2" cm="1">
        <f t="array" ref="M321">[1]!table_weight[BallControl]*(('F+ , F-'!M$2-[1]!tbl_gk[[#This Row],[BallControl]])/('F+ , F-'!M$2-'F+ , F-'!M$3))</f>
        <v>1.0865313572949679E-2</v>
      </c>
      <c r="N321" s="2" cm="1">
        <f t="array" ref="N321">[1]!table_weight[Acceleration]*(('F+ , F-'!N$2-[1]!tbl_gk[[#This Row],[Acceleration]])/('F+ , F-'!N$2-'F+ , F-'!N$3))</f>
        <v>4.5097442688666525E-3</v>
      </c>
      <c r="O321" s="2" cm="1">
        <f t="array" ref="O321">[1]!table_weight[SprintSpeed]*(('F+ , F-'!O$2-[1]!tbl_gk[[#This Row],[SprintSpeed]])/('F+ , F-'!O$2-'F+ , F-'!O$3))</f>
        <v>3.9355034986309663E-3</v>
      </c>
      <c r="P321" s="2" cm="1">
        <f t="array" ref="P321">[1]!table_weight[Agility]*(('F+ , F-'!P$2-[1]!tbl_gk[[#This Row],[Agility]])/('F+ , F-'!P$2-'F+ , F-'!P$3))</f>
        <v>2.340221384943008E-3</v>
      </c>
      <c r="Q321" s="2" cm="1">
        <f t="array" ref="Q321">[1]!table_weight[Reactions]*(('F+ , F-'!Q$2-[1]!tbl_gk[[#This Row],[Reactions]])/('F+ , F-'!Q$2-'F+ , F-'!Q$3))</f>
        <v>5.1564200007218821E-4</v>
      </c>
      <c r="R321" s="2" cm="1">
        <f t="array" ref="R321">[1]!table_weight[Balance]*(('F+ , F-'!R$2-[1]!tbl_gk[[#This Row],[Balance]])/('F+ , F-'!R$2-'F+ , F-'!R$3))</f>
        <v>2.359325232983359E-3</v>
      </c>
      <c r="S321" s="2" cm="1">
        <f t="array" ref="S321">[1]!table_weight[ShotPower]*(('F+ , F-'!S$2-[1]!tbl_gk[[#This Row],[ShotPower]])/('F+ , F-'!S$2-'F+ , F-'!S$3))</f>
        <v>6.7523948741159906E-3</v>
      </c>
      <c r="T321" s="2" cm="1">
        <f t="array" ref="T321">[1]!table_weight[Jumping]*(('F+ , F-'!T$2-[1]!tbl_gk[[#This Row],[Jumping]])/('F+ , F-'!T$2-'F+ , F-'!T$3))</f>
        <v>1.7174205324985003E-3</v>
      </c>
      <c r="U321" s="2" cm="1">
        <f t="array" ref="U321">[1]!table_weight[Stamina]*(('F+ , F-'!U$2-[1]!tbl_gk[[#This Row],[Stamina]])/('F+ , F-'!U$2-'F+ , F-'!U$3))</f>
        <v>1.2021943727489499E-2</v>
      </c>
      <c r="V321" s="2" cm="1">
        <f t="array" ref="V321">[1]!table_weight[Strength]*(('F+ , F-'!V$2-[1]!tbl_gk[[#This Row],[Strength]])/('F+ , F-'!V$2-'F+ , F-'!V$3))</f>
        <v>1.5972010952236049E-2</v>
      </c>
      <c r="W321" s="2" cm="1">
        <f t="array" ref="W321">[1]!table_weight[LongShots]*(('F+ , F-'!W$2-[1]!tbl_gk[[#This Row],[LongShots]])/('F+ , F-'!W$2-'F+ , F-'!W$3))</f>
        <v>7.271809864432606E-3</v>
      </c>
      <c r="X321" s="2" cm="1">
        <f t="array" ref="X321">[1]!table_weight[Aggression]*(('F+ , F-'!X$2-[1]!tbl_gk[[#This Row],[Aggression]])/('F+ , F-'!X$2-'F+ , F-'!X$3))</f>
        <v>2.4338302403407318E-3</v>
      </c>
      <c r="Y321" s="2" cm="1">
        <f t="array" ref="Y321">[1]!table_weight[Interceptions]*(('F+ , F-'!Y$2-[1]!tbl_gk[[#This Row],[Interceptions]])/('F+ , F-'!Y$2-'F+ , F-'!Y$3))</f>
        <v>1.5236173049287543E-2</v>
      </c>
      <c r="Z321" s="2" cm="1">
        <f t="array" ref="Z321">[1]!table_weight[Positioning]*(('F+ , F-'!Z$2-[1]!tbl_gk[[#This Row],[Positioning]])/('F+ , F-'!Z$2-'F+ , F-'!Z$3))</f>
        <v>7.394449514924029E-4</v>
      </c>
      <c r="AA321" s="2" cm="1">
        <f t="array" ref="AA321">[1]!table_weight[Vision]*(('F+ , F-'!AA$2-[1]!tbl_gk[[#This Row],[Vision]])/('F+ , F-'!AA$2-'F+ , F-'!AA$3))</f>
        <v>1.7746678835817837E-2</v>
      </c>
      <c r="AB321" s="2" cm="1">
        <f t="array" ref="AB321">[1]!table_weight[Penalties]*(('F+ , F-'!AB$2-[1]!tbl_gk[[#This Row],[Penalties]])/('F+ , F-'!AB$2-'F+ , F-'!AB$3))</f>
        <v>2.0747955403639775E-3</v>
      </c>
      <c r="AC321" s="2" cm="1">
        <f t="array" ref="AC321">[1]!table_weight[Composure]*(('F+ , F-'!AC$2-[1]!tbl_gk[[#This Row],[Composure]])/('F+ , F-'!AC$2-'F+ , F-'!AC$3))</f>
        <v>2.401806158230982E-3</v>
      </c>
      <c r="AD321" s="2" cm="1">
        <f t="array" ref="AD321">[1]!table_weight[Marking]*(('F+ , F-'!AD$2-[1]!tbl_gk[[#This Row],[Marking]])/('F+ , F-'!AD$2-'F+ , F-'!AD$3))</f>
        <v>2.5239721010940977E-2</v>
      </c>
      <c r="AE321" s="2" cm="1">
        <f t="array" ref="AE321">[1]!table_weight[StandingTackle]*(('F+ , F-'!AE$2-[1]!tbl_gk[[#This Row],[StandingTackle]])/('F+ , F-'!AE$2-'F+ , F-'!AE$3))</f>
        <v>2.6900228972187096E-2</v>
      </c>
      <c r="AF321" s="2" cm="1">
        <f t="array" ref="AF321">[1]!table_weight[SlidingTackle]*(('F+ , F-'!AF$2-[1]!tbl_gk[[#This Row],[SlidingTackle]])/('F+ , F-'!AF$2-'F+ , F-'!AF$3))</f>
        <v>9.7139715732897855E-3</v>
      </c>
      <c r="AG321" s="2" cm="1">
        <f t="array" ref="AG321">[1]!table_weight[GKDiving]*(('F+ , F-'!AG$2-[1]!tbl_gk[[#This Row],[GKDiving]])/('F+ , F-'!AG$2-'F+ , F-'!AG$3))</f>
        <v>2.5621767569212028E-2</v>
      </c>
      <c r="AH321" s="2" cm="1">
        <f t="array" ref="AH321">[1]!table_weight[GKHandling]*(('F+ , F-'!AH$2-[1]!tbl_gk[[#This Row],[GKHandling]])/('F+ , F-'!AH$2-'F+ , F-'!AH$3))</f>
        <v>2.6735757463525599E-2</v>
      </c>
      <c r="AI321" s="2" cm="1">
        <f t="array" ref="AI321">[1]!table_weight[GKKicking]*(('F+ , F-'!AI$2-[1]!tbl_gk[[#This Row],[GKKicking]])/('F+ , F-'!AI$2-'F+ , F-'!AI$3))</f>
        <v>3.1305141466382698E-2</v>
      </c>
      <c r="AJ321" s="2" cm="1">
        <f t="array" ref="AJ321">[1]!table_weight[GKPositioning]*(('F+ , F-'!AJ$2-[1]!tbl_gk[[#This Row],[GKPositioning]])/('F+ , F-'!AJ$2-'F+ , F-'!AJ$3))</f>
        <v>1.3875172591327129E-2</v>
      </c>
      <c r="AK321" s="2" cm="1">
        <f t="array" ref="AK321">[1]!table_weight[GKReflexes]*(('F+ , F-'!AK$2-[1]!tbl_gk[[#This Row],[GKReflexes]])/('F+ , F-'!AK$2-'F+ , F-'!AK$3))</f>
        <v>2.1863908325727599E-2</v>
      </c>
    </row>
    <row r="322" spans="1:37" x14ac:dyDescent="0.55000000000000004">
      <c r="A322" s="7">
        <f>[1]!tbl_gk[[#This Row],[ID]]</f>
        <v>200332</v>
      </c>
      <c r="B322" s="1" cm="1">
        <f t="array" ref="B322">[1]!table_weight[ValueEUR]*(('F+ , F-'!B$2-[1]!tbl_gk[[#This Row],[ValueEUR]])/('F+ , F-'!B$2-'F+ , F-'!B$3))</f>
        <v>3.367532239303818E-4</v>
      </c>
      <c r="C322" s="1" cm="1">
        <f t="array" ref="C322">[1]!table_weight[WageEUR]*(('F+ , F-'!C$2-[1]!tbl_gk[[#This Row],[WageEUR]])/('F+ , F-'!C$2-'F+ , F-'!C$3))</f>
        <v>1.7995630242332353E-3</v>
      </c>
      <c r="D322" s="1" cm="1">
        <f t="array" ref="D322">[1]!table_weight[Crossing]*(('F+ , F-'!D$2-[1]!tbl_gk[[#This Row],[Crossing]])/('F+ , F-'!D$2-'F+ , F-'!D$3))</f>
        <v>3.4746129089074922E-2</v>
      </c>
      <c r="E322" s="1" cm="1">
        <f t="array" ref="E322">[1]!table_weight[Finishing]*(('F+ , F-'!E$2-[1]!tbl_gk[[#This Row],[Finishing]])/('F+ , F-'!E$2-'F+ , F-'!E$3))</f>
        <v>1.4973760267721157E-2</v>
      </c>
      <c r="F322" s="1" cm="1">
        <f t="array" ref="F322">[1]!table_weight[HeadingAccuracy]*(('F+ , F-'!F$2-[1]!tbl_gk[[#This Row],[HeadingAccuracy]])/('F+ , F-'!F$2-'F+ , F-'!F$3))</f>
        <v>1.08567917583827E-2</v>
      </c>
      <c r="G322" s="1" cm="1">
        <f t="array" ref="G322">[1]!table_weight[ShortPassing]*(('F+ , F-'!G$2-[1]!tbl_gk[[#This Row],[ShortPassing]])/('F+ , F-'!G$2-'F+ , F-'!G$3))</f>
        <v>6.8910688762477551E-2</v>
      </c>
      <c r="H322" s="1" cm="1">
        <f t="array" ref="H322">[1]!table_weight[Volleys]*(('F+ , F-'!H$2-[1]!tbl_gk[[#This Row],[Volleys]])/('F+ , F-'!H$2-'F+ , F-'!H$3))</f>
        <v>8.1017446859167619E-4</v>
      </c>
      <c r="I322" s="1" cm="1">
        <f t="array" ref="I322">[1]!table_weight[Dribbling]*(('F+ , F-'!I$2-[1]!tbl_gk[[#This Row],[Dribbling]])/('F+ , F-'!I$2-'F+ , F-'!I$3))</f>
        <v>1.3690295101916595E-2</v>
      </c>
      <c r="J322" s="1" cm="1">
        <f t="array" ref="J322">[1]!table_weight[Curve]*(('F+ , F-'!J$2-[1]!tbl_gk[[#This Row],[Curve]])/('F+ , F-'!J$2-'F+ , F-'!J$3))</f>
        <v>8.6198154345400926E-3</v>
      </c>
      <c r="K322" s="1" cm="1">
        <f t="array" ref="K322">[1]!table_weight[FKAccuracy]*(('F+ , F-'!K$2-[1]!tbl_gk[[#This Row],[FKAccuracy]])/('F+ , F-'!K$2-'F+ , F-'!K$3))</f>
        <v>8.8226346212351529E-3</v>
      </c>
      <c r="L322" s="1" cm="1">
        <f t="array" ref="L322">[1]!table_weight[LongPassing]*(('F+ , F-'!L$2-[1]!tbl_gk[[#This Row],[LongPassing]])/('F+ , F-'!L$2-'F+ , F-'!L$3))</f>
        <v>2.5988356803638323E-2</v>
      </c>
      <c r="M322" s="1" cm="1">
        <f t="array" ref="M322">[1]!table_weight[BallControl]*(('F+ , F-'!M$2-[1]!tbl_gk[[#This Row],[BallControl]])/('F+ , F-'!M$2-'F+ , F-'!M$3))</f>
        <v>1.1734538658785654E-2</v>
      </c>
      <c r="N322" s="1" cm="1">
        <f t="array" ref="N322">[1]!table_weight[Acceleration]*(('F+ , F-'!N$2-[1]!tbl_gk[[#This Row],[Acceleration]])/('F+ , F-'!N$2-'F+ , F-'!N$3))</f>
        <v>5.8626675495266484E-3</v>
      </c>
      <c r="O322" s="1" cm="1">
        <f t="array" ref="O322">[1]!table_weight[SprintSpeed]*(('F+ , F-'!O$2-[1]!tbl_gk[[#This Row],[SprintSpeed]])/('F+ , F-'!O$2-'F+ , F-'!O$3))</f>
        <v>6.1843626407058041E-3</v>
      </c>
      <c r="P322" s="1" cm="1">
        <f t="array" ref="P322">[1]!table_weight[Agility]*(('F+ , F-'!P$2-[1]!tbl_gk[[#This Row],[Agility]])/('F+ , F-'!P$2-'F+ , F-'!P$3))</f>
        <v>5.265498116121768E-3</v>
      </c>
      <c r="Q322" s="1" cm="1">
        <f t="array" ref="Q322">[1]!table_weight[Reactions]*(('F+ , F-'!Q$2-[1]!tbl_gk[[#This Row],[Reactions]])/('F+ , F-'!Q$2-'F+ , F-'!Q$3))</f>
        <v>9.7971980013715747E-4</v>
      </c>
      <c r="R322" s="1" cm="1">
        <f t="array" ref="R322">[1]!table_weight[Balance]*(('F+ , F-'!R$2-[1]!tbl_gk[[#This Row],[Balance]])/('F+ , F-'!R$2-'F+ , F-'!R$3))</f>
        <v>2.4835002452456411E-3</v>
      </c>
      <c r="S322" s="1" cm="1">
        <f t="array" ref="S322">[1]!table_weight[ShotPower]*(('F+ , F-'!S$2-[1]!tbl_gk[[#This Row],[ShotPower]])/('F+ , F-'!S$2-'F+ , F-'!S$3))</f>
        <v>5.1941499031661464E-3</v>
      </c>
      <c r="T322" s="1" cm="1">
        <f t="array" ref="T322">[1]!table_weight[Jumping]*(('F+ , F-'!T$2-[1]!tbl_gk[[#This Row],[Jumping]])/('F+ , F-'!T$2-'F+ , F-'!T$3))</f>
        <v>2.6620018253726754E-3</v>
      </c>
      <c r="U322" s="1" cm="1">
        <f t="array" ref="U322">[1]!table_weight[Stamina]*(('F+ , F-'!U$2-[1]!tbl_gk[[#This Row],[Stamina]])/('F+ , F-'!U$2-'F+ , F-'!U$3))</f>
        <v>1.0304523194991E-2</v>
      </c>
      <c r="V322" s="1" cm="1">
        <f t="array" ref="V322">[1]!table_weight[Strength]*(('F+ , F-'!V$2-[1]!tbl_gk[[#This Row],[Strength]])/('F+ , F-'!V$2-'F+ , F-'!V$3))</f>
        <v>5.3240036507453507E-3</v>
      </c>
      <c r="W322" s="1" cm="1">
        <f t="array" ref="W322">[1]!table_weight[LongShots]*(('F+ , F-'!W$2-[1]!tbl_gk[[#This Row],[LongShots]])/('F+ , F-'!W$2-'F+ , F-'!W$3))</f>
        <v>7.271809864432606E-3</v>
      </c>
      <c r="X322" s="1" cm="1">
        <f t="array" ref="X322">[1]!table_weight[Aggression]*(('F+ , F-'!X$2-[1]!tbl_gk[[#This Row],[Aggression]])/('F+ , F-'!X$2-'F+ , F-'!X$3))</f>
        <v>8.5184058411925615E-3</v>
      </c>
      <c r="Y322" s="1" cm="1">
        <f t="array" ref="Y322">[1]!table_weight[Interceptions]*(('F+ , F-'!Y$2-[1]!tbl_gk[[#This Row],[Interceptions]])/('F+ , F-'!Y$2-'F+ , F-'!Y$3))</f>
        <v>2.2854259573931314E-2</v>
      </c>
      <c r="Z322" s="1" cm="1">
        <f t="array" ref="Z322">[1]!table_weight[Positioning]*(('F+ , F-'!Z$2-[1]!tbl_gk[[#This Row],[Positioning]])/('F+ , F-'!Z$2-'F+ , F-'!Z$3))</f>
        <v>1.1831119223878444E-3</v>
      </c>
      <c r="AA322" s="1" cm="1">
        <f t="array" ref="AA322">[1]!table_weight[Vision]*(('F+ , F-'!AA$2-[1]!tbl_gk[[#This Row],[Vision]])/('F+ , F-'!AA$2-'F+ , F-'!AA$3))</f>
        <v>2.200588175641412E-2</v>
      </c>
      <c r="AB322" s="1" cm="1">
        <f t="array" ref="AB322">[1]!table_weight[Penalties]*(('F+ , F-'!AB$2-[1]!tbl_gk[[#This Row],[Penalties]])/('F+ , F-'!AB$2-'F+ , F-'!AB$3))</f>
        <v>2.1139426260312223E-3</v>
      </c>
      <c r="AC322" s="1" cm="1">
        <f t="array" ref="AC322">[1]!table_weight[Composure]*(('F+ , F-'!AC$2-[1]!tbl_gk[[#This Row],[Composure]])/('F+ , F-'!AC$2-'F+ , F-'!AC$3))</f>
        <v>8.5397552292657128E-4</v>
      </c>
      <c r="AD322" s="1" cm="1">
        <f t="array" ref="AD322">[1]!table_weight[Marking]*(('F+ , F-'!AD$2-[1]!tbl_gk[[#This Row],[Marking]])/('F+ , F-'!AD$2-'F+ , F-'!AD$3))</f>
        <v>2.5239721010940977E-2</v>
      </c>
      <c r="AE322" s="1" cm="1">
        <f t="array" ref="AE322">[1]!table_weight[StandingTackle]*(('F+ , F-'!AE$2-[1]!tbl_gk[[#This Row],[StandingTackle]])/('F+ , F-'!AE$2-'F+ , F-'!AE$3))</f>
        <v>2.9141914719869356E-2</v>
      </c>
      <c r="AF322" s="1" cm="1">
        <f t="array" ref="AF322">[1]!table_weight[SlidingTackle]*(('F+ , F-'!AF$2-[1]!tbl_gk[[#This Row],[SlidingTackle]])/('F+ , F-'!AF$2-'F+ , F-'!AF$3))</f>
        <v>6.7250572430467732E-3</v>
      </c>
      <c r="AG322" s="1" cm="1">
        <f t="array" ref="AG322">[1]!table_weight[GKDiving]*(('F+ , F-'!AG$2-[1]!tbl_gk[[#This Row],[GKDiving]])/('F+ , F-'!AG$2-'F+ , F-'!AG$3))</f>
        <v>2.7329885407159499E-2</v>
      </c>
      <c r="AH322" s="1" cm="1">
        <f t="array" ref="AH322">[1]!table_weight[GKHandling]*(('F+ , F-'!AH$2-[1]!tbl_gk[[#This Row],[GKHandling]])/('F+ , F-'!AH$2-'F+ , F-'!AH$3))</f>
        <v>4.9906747265247783E-2</v>
      </c>
      <c r="AI322" s="1" cm="1">
        <f t="array" ref="AI322">[1]!table_weight[GKKicking]*(('F+ , F-'!AI$2-[1]!tbl_gk[[#This Row],[GKKicking]])/('F+ , F-'!AI$2-'F+ , F-'!AI$3))</f>
        <v>2.3255247946455719E-2</v>
      </c>
      <c r="AJ322" s="1" cm="1">
        <f t="array" ref="AJ322">[1]!table_weight[GKPositioning]*(('F+ , F-'!AJ$2-[1]!tbl_gk[[#This Row],[GKPositioning]])/('F+ , F-'!AJ$2-'F+ , F-'!AJ$3))</f>
        <v>1.3875172591327129E-2</v>
      </c>
      <c r="AK322" s="1" cm="1">
        <f t="array" ref="AK322">[1]!table_weight[GKReflexes]*(('F+ , F-'!AK$2-[1]!tbl_gk[[#This Row],[GKReflexes]])/('F+ , F-'!AK$2-'F+ , F-'!AK$3))</f>
        <v>3.0973870128114096E-2</v>
      </c>
    </row>
    <row r="323" spans="1:37" x14ac:dyDescent="0.55000000000000004">
      <c r="A323" s="8">
        <f>[1]!tbl_gk[[#This Row],[ID]]</f>
        <v>200389</v>
      </c>
      <c r="B323" s="2" cm="1">
        <f t="array" ref="B323">[1]!table_weight[ValueEUR]*(('F+ , F-'!B$2-[1]!tbl_gk[[#This Row],[ValueEUR]])/('F+ , F-'!B$2-'F+ , F-'!B$3))</f>
        <v>2.6388056706720685E-2</v>
      </c>
      <c r="C323" s="2" cm="1">
        <f t="array" ref="C323">[1]!table_weight[WageEUR]*(('F+ , F-'!C$2-[1]!tbl_gk[[#This Row],[WageEUR]])/('F+ , F-'!C$2-'F+ , F-'!C$3))</f>
        <v>1.557013225314843E-2</v>
      </c>
      <c r="D323" s="2" cm="1">
        <f t="array" ref="D323">[1]!table_weight[Crossing]*(('F+ , F-'!D$2-[1]!tbl_gk[[#This Row],[Crossing]])/('F+ , F-'!D$2-'F+ , F-'!D$3))</f>
        <v>3.4746129089074922E-2</v>
      </c>
      <c r="E323" s="2" cm="1">
        <f t="array" ref="E323">[1]!table_weight[Finishing]*(('F+ , F-'!E$2-[1]!tbl_gk[[#This Row],[Finishing]])/('F+ , F-'!E$2-'F+ , F-'!E$3))</f>
        <v>1.59720109522359E-2</v>
      </c>
      <c r="F323" s="2" cm="1">
        <f t="array" ref="F323">[1]!table_weight[HeadingAccuracy]*(('F+ , F-'!F$2-[1]!tbl_gk[[#This Row],[HeadingAccuracy]])/('F+ , F-'!F$2-'F+ , F-'!F$3))</f>
        <v>1.00216539308148E-2</v>
      </c>
      <c r="G323" s="2" cm="1">
        <f t="array" ref="G323">[1]!table_weight[ShortPassing]*(('F+ , F-'!G$2-[1]!tbl_gk[[#This Row],[ShortPassing]])/('F+ , F-'!G$2-'F+ , F-'!G$3))</f>
        <v>2.8126811739786758E-2</v>
      </c>
      <c r="H323" s="2" cm="1">
        <f t="array" ref="H323">[1]!table_weight[Volleys]*(('F+ , F-'!H$2-[1]!tbl_gk[[#This Row],[Volleys]])/('F+ , F-'!H$2-'F+ , F-'!H$3))</f>
        <v>1.5046097273845413E-3</v>
      </c>
      <c r="I323" s="2" cm="1">
        <f t="array" ref="I323">[1]!table_weight[Dribbling]*(('F+ , F-'!I$2-[1]!tbl_gk[[#This Row],[Dribbling]])/('F+ , F-'!I$2-'F+ , F-'!I$3))</f>
        <v>1.8579686209743949E-2</v>
      </c>
      <c r="J323" s="2" cm="1">
        <f t="array" ref="J323">[1]!table_weight[Curve]*(('F+ , F-'!J$2-[1]!tbl_gk[[#This Row],[Curve]])/('F+ , F-'!J$2-'F+ , F-'!J$3))</f>
        <v>9.4648953791028455E-3</v>
      </c>
      <c r="K323" s="2" cm="1">
        <f t="array" ref="K323">[1]!table_weight[FKAccuracy]*(('F+ , F-'!K$2-[1]!tbl_gk[[#This Row],[FKAccuracy]])/('F+ , F-'!K$2-'F+ , F-'!K$3))</f>
        <v>9.1268634012777444E-3</v>
      </c>
      <c r="L323" s="2" cm="1">
        <f t="array" ref="L323">[1]!table_weight[LongPassing]*(('F+ , F-'!L$2-[1]!tbl_gk[[#This Row],[LongPassing]])/('F+ , F-'!L$2-'F+ , F-'!L$3))</f>
        <v>1.5159874802122355E-2</v>
      </c>
      <c r="M323" s="2" cm="1">
        <f t="array" ref="M323">[1]!table_weight[BallControl]*(('F+ , F-'!M$2-[1]!tbl_gk[[#This Row],[BallControl]])/('F+ , F-'!M$2-'F+ , F-'!M$3))</f>
        <v>7.3884132296057822E-3</v>
      </c>
      <c r="N323" s="2" cm="1">
        <f t="array" ref="N323">[1]!table_weight[Acceleration]*(('F+ , F-'!N$2-[1]!tbl_gk[[#This Row],[Acceleration]])/('F+ , F-'!N$2-'F+ , F-'!N$3))</f>
        <v>4.9607186957533181E-3</v>
      </c>
      <c r="O323" s="2" cm="1">
        <f t="array" ref="O323">[1]!table_weight[SprintSpeed]*(('F+ , F-'!O$2-[1]!tbl_gk[[#This Row],[SprintSpeed]])/('F+ , F-'!O$2-'F+ , F-'!O$3))</f>
        <v>1.9677517493154831E-3</v>
      </c>
      <c r="P323" s="2" cm="1">
        <f t="array" ref="P323">[1]!table_weight[Agility]*(('F+ , F-'!P$2-[1]!tbl_gk[[#This Row],[Agility]])/('F+ , F-'!P$2-'F+ , F-'!P$3))</f>
        <v>5.85055346235752E-4</v>
      </c>
      <c r="Q323" s="2" cm="1">
        <f t="array" ref="Q323">[1]!table_weight[Reactions]*(('F+ , F-'!Q$2-[1]!tbl_gk[[#This Row],[Reactions]])/('F+ , F-'!Q$2-'F+ , F-'!Q$3))</f>
        <v>1.0312840001443764E-4</v>
      </c>
      <c r="R323" s="2" cm="1">
        <f t="array" ref="R323">[1]!table_weight[Balance]*(('F+ , F-'!R$2-[1]!tbl_gk[[#This Row],[Balance]])/('F+ , F-'!R$2-'F+ , F-'!R$3))</f>
        <v>1.2417501226228205E-3</v>
      </c>
      <c r="S323" s="2" cm="1">
        <f t="array" ref="S323">[1]!table_weight[ShotPower]*(('F+ , F-'!S$2-[1]!tbl_gk[[#This Row],[ShotPower]])/('F+ , F-'!S$2-'F+ , F-'!S$3))</f>
        <v>2.8567824467413809E-3</v>
      </c>
      <c r="T323" s="2" cm="1">
        <f t="array" ref="T323">[1]!table_weight[Jumping]*(('F+ , F-'!T$2-[1]!tbl_gk[[#This Row],[Jumping]])/('F+ , F-'!T$2-'F+ , F-'!T$3))</f>
        <v>6.0109718637447508E-4</v>
      </c>
      <c r="U323" s="2" cm="1">
        <f t="array" ref="U323">[1]!table_weight[Stamina]*(('F+ , F-'!U$2-[1]!tbl_gk[[#This Row],[Stamina]])/('F+ , F-'!U$2-'F+ , F-'!U$3))</f>
        <v>3.4348410649970001E-3</v>
      </c>
      <c r="V323" s="2" cm="1">
        <f t="array" ref="V323">[1]!table_weight[Strength]*(('F+ , F-'!V$2-[1]!tbl_gk[[#This Row],[Strength]])/('F+ , F-'!V$2-'F+ , F-'!V$3))</f>
        <v>6.2113375925362422E-3</v>
      </c>
      <c r="W323" s="2" cm="1">
        <f t="array" ref="W323">[1]!table_weight[LongShots]*(('F+ , F-'!W$2-[1]!tbl_gk[[#This Row],[LongShots]])/('F+ , F-'!W$2-'F+ , F-'!W$3))</f>
        <v>8.570347340224143E-3</v>
      </c>
      <c r="X323" s="2" cm="1">
        <f t="array" ref="X323">[1]!table_weight[Aggression]*(('F+ , F-'!X$2-[1]!tbl_gk[[#This Row],[Aggression]])/('F+ , F-'!X$2-'F+ , F-'!X$3))</f>
        <v>6.6930331609370121E-3</v>
      </c>
      <c r="Y323" s="2" cm="1">
        <f t="array" ref="Y323">[1]!table_weight[Interceptions]*(('F+ , F-'!Y$2-[1]!tbl_gk[[#This Row],[Interceptions]])/('F+ , F-'!Y$2-'F+ , F-'!Y$3))</f>
        <v>1.5928726369709705E-2</v>
      </c>
      <c r="Z323" s="2" cm="1">
        <f t="array" ref="Z323">[1]!table_weight[Positioning]*(('F+ , F-'!Z$2-[1]!tbl_gk[[#This Row],[Positioning]])/('F+ , F-'!Z$2-'F+ , F-'!Z$3))</f>
        <v>1.3310009126863251E-3</v>
      </c>
      <c r="AA323" s="2" cm="1">
        <f t="array" ref="AA323">[1]!table_weight[Vision]*(('F+ , F-'!AA$2-[1]!tbl_gk[[#This Row],[Vision]])/('F+ , F-'!AA$2-'F+ , F-'!AA$3))</f>
        <v>3.5493357671635669E-3</v>
      </c>
      <c r="AB323" s="2" cm="1">
        <f t="array" ref="AB323">[1]!table_weight[Penalties]*(('F+ , F-'!AB$2-[1]!tbl_gk[[#This Row],[Penalties]])/('F+ , F-'!AB$2-'F+ , F-'!AB$3))</f>
        <v>2.4662663970364263E-3</v>
      </c>
      <c r="AC323" s="2" cm="1">
        <f t="array" ref="AC323">[1]!table_weight[Composure]*(('F+ , F-'!AC$2-[1]!tbl_gk[[#This Row],[Composure]])/('F+ , F-'!AC$2-'F+ , F-'!AC$3))</f>
        <v>1.0674694036582141E-4</v>
      </c>
      <c r="AD323" s="2" cm="1">
        <f t="array" ref="AD323">[1]!table_weight[Marking]*(('F+ , F-'!AD$2-[1]!tbl_gk[[#This Row],[Marking]])/('F+ , F-'!AD$2-'F+ , F-'!AD$3))</f>
        <v>4.7324476895514332E-3</v>
      </c>
      <c r="AE323" s="2" cm="1">
        <f t="array" ref="AE323">[1]!table_weight[StandingTackle]*(('F+ , F-'!AE$2-[1]!tbl_gk[[#This Row],[StandingTackle]])/('F+ , F-'!AE$2-'F+ , F-'!AE$3))</f>
        <v>2.9141914719869356E-2</v>
      </c>
      <c r="AF323" s="2" cm="1">
        <f t="array" ref="AF323">[1]!table_weight[SlidingTackle]*(('F+ , F-'!AF$2-[1]!tbl_gk[[#This Row],[SlidingTackle]])/('F+ , F-'!AF$2-'F+ , F-'!AF$3))</f>
        <v>5.230600077925268E-3</v>
      </c>
      <c r="AG323" s="2" cm="1">
        <f t="array" ref="AG323">[1]!table_weight[GKDiving]*(('F+ , F-'!AG$2-[1]!tbl_gk[[#This Row],[GKDiving]])/('F+ , F-'!AG$2-'F+ , F-'!AG$3))</f>
        <v>6.8324713517898747E-3</v>
      </c>
      <c r="AH323" s="2" cm="1">
        <f t="array" ref="AH323">[1]!table_weight[GKHandling]*(('F+ , F-'!AH$2-[1]!tbl_gk[[#This Row],[GKHandling]])/('F+ , F-'!AH$2-'F+ , F-'!AH$3))</f>
        <v>0</v>
      </c>
      <c r="AI323" s="2" cm="1">
        <f t="array" ref="AI323">[1]!table_weight[GKKicking]*(('F+ , F-'!AI$2-[1]!tbl_gk[[#This Row],[GKKicking]])/('F+ , F-'!AI$2-'F+ , F-'!AI$3))</f>
        <v>1.3416489199878298E-2</v>
      </c>
      <c r="AJ323" s="2" cm="1">
        <f t="array" ref="AJ323">[1]!table_weight[GKPositioning]*(('F+ , F-'!AJ$2-[1]!tbl_gk[[#This Row],[GKPositioning]])/('F+ , F-'!AJ$2-'F+ , F-'!AJ$3))</f>
        <v>2.5227586529685694E-3</v>
      </c>
      <c r="AK323" s="2" cm="1">
        <f t="array" ref="AK323">[1]!table_weight[GKReflexes]*(('F+ , F-'!AK$2-[1]!tbl_gk[[#This Row],[GKReflexes]])/('F+ , F-'!AK$2-'F+ , F-'!AK$3))</f>
        <v>1.8219923604773001E-3</v>
      </c>
    </row>
    <row r="324" spans="1:37" x14ac:dyDescent="0.55000000000000004">
      <c r="A324" s="7">
        <f>[1]!tbl_gk[[#This Row],[ID]]</f>
        <v>200463</v>
      </c>
      <c r="B324" s="1" cm="1">
        <f t="array" ref="B324">[1]!table_weight[ValueEUR]*(('F+ , F-'!B$2-[1]!tbl_gk[[#This Row],[ValueEUR]])/('F+ , F-'!B$2-'F+ , F-'!B$3))</f>
        <v>3.7348432718218329E-5</v>
      </c>
      <c r="C324" s="1" cm="1">
        <f t="array" ref="C324">[1]!table_weight[WageEUR]*(('F+ , F-'!C$2-[1]!tbl_gk[[#This Row],[WageEUR]])/('F+ , F-'!C$2-'F+ , F-'!C$3))</f>
        <v>2.3472561185650898E-4</v>
      </c>
      <c r="D324" s="1" cm="1">
        <f t="array" ref="D324">[1]!table_weight[Crossing]*(('F+ , F-'!D$2-[1]!tbl_gk[[#This Row],[Crossing]])/('F+ , F-'!D$2-'F+ , F-'!D$3))</f>
        <v>2.6900228972187034E-2</v>
      </c>
      <c r="E324" s="1" cm="1">
        <f t="array" ref="E324">[1]!table_weight[Finishing]*(('F+ , F-'!E$2-[1]!tbl_gk[[#This Row],[Finishing]])/('F+ , F-'!E$2-'F+ , F-'!E$3))</f>
        <v>6.9877547916032071E-3</v>
      </c>
      <c r="F324" s="1" cm="1">
        <f t="array" ref="F324">[1]!table_weight[HeadingAccuracy]*(('F+ , F-'!F$2-[1]!tbl_gk[[#This Row],[HeadingAccuracy]])/('F+ , F-'!F$2-'F+ , F-'!F$3))</f>
        <v>1.08567917583827E-2</v>
      </c>
      <c r="G324" s="1" cm="1">
        <f t="array" ref="G324">[1]!table_weight[ShortPassing]*(('F+ , F-'!G$2-[1]!tbl_gk[[#This Row],[ShortPassing]])/('F+ , F-'!G$2-'F+ , F-'!G$3))</f>
        <v>2.5314130565808078E-2</v>
      </c>
      <c r="H324" s="1" cm="1">
        <f t="array" ref="H324">[1]!table_weight[Volleys]*(('F+ , F-'!H$2-[1]!tbl_gk[[#This Row],[Volleys]])/('F+ , F-'!H$2-'F+ , F-'!H$3))</f>
        <v>1.5046097273845413E-3</v>
      </c>
      <c r="I324" s="1" cm="1">
        <f t="array" ref="I324">[1]!table_weight[Dribbling]*(('F+ , F-'!I$2-[1]!tbl_gk[[#This Row],[Dribbling]])/('F+ , F-'!I$2-'F+ , F-'!I$3))</f>
        <v>1.3690295101916595E-2</v>
      </c>
      <c r="J324" s="1" cm="1">
        <f t="array" ref="J324">[1]!table_weight[Curve]*(('F+ , F-'!J$2-[1]!tbl_gk[[#This Row],[Curve]])/('F+ , F-'!J$2-'F+ , F-'!J$3))</f>
        <v>9.1268634012777444E-3</v>
      </c>
      <c r="K324" s="1" cm="1">
        <f t="array" ref="K324">[1]!table_weight[FKAccuracy]*(('F+ , F-'!K$2-[1]!tbl_gk[[#This Row],[FKAccuracy]])/('F+ , F-'!K$2-'F+ , F-'!K$3))</f>
        <v>8.3662914511712649E-3</v>
      </c>
      <c r="L324" s="1" cm="1">
        <f t="array" ref="L324">[1]!table_weight[LongPassing]*(('F+ , F-'!L$2-[1]!tbl_gk[[#This Row],[LongPassing]])/('F+ , F-'!L$2-'F+ , F-'!L$3))</f>
        <v>1.2452754301743363E-2</v>
      </c>
      <c r="M324" s="1" cm="1">
        <f t="array" ref="M324">[1]!table_weight[BallControl]*(('F+ , F-'!M$2-[1]!tbl_gk[[#This Row],[BallControl]])/('F+ , F-'!M$2-'F+ , F-'!M$3))</f>
        <v>7.823025772523768E-3</v>
      </c>
      <c r="N324" s="1" cm="1">
        <f t="array" ref="N324">[1]!table_weight[Acceleration]*(('F+ , F-'!N$2-[1]!tbl_gk[[#This Row],[Acceleration]])/('F+ , F-'!N$2-'F+ , F-'!N$3))</f>
        <v>5.8626675495266484E-3</v>
      </c>
      <c r="O324" s="1" cm="1">
        <f t="array" ref="O324">[1]!table_weight[SprintSpeed]*(('F+ , F-'!O$2-[1]!tbl_gk[[#This Row],[SprintSpeed]])/('F+ , F-'!O$2-'F+ , F-'!O$3))</f>
        <v>8.1521143900212863E-3</v>
      </c>
      <c r="P324" s="1" cm="1">
        <f t="array" ref="P324">[1]!table_weight[Agility]*(('F+ , F-'!P$2-[1]!tbl_gk[[#This Row],[Agility]])/('F+ , F-'!P$2-'F+ , F-'!P$3))</f>
        <v>3.2763099389202109E-3</v>
      </c>
      <c r="Q324" s="1" cm="1">
        <f t="array" ref="Q324">[1]!table_weight[Reactions]*(('F+ , F-'!Q$2-[1]!tbl_gk[[#This Row],[Reactions]])/('F+ , F-'!Q$2-'F+ , F-'!Q$3))</f>
        <v>1.7531828002454398E-3</v>
      </c>
      <c r="R324" s="1" cm="1">
        <f t="array" ref="R324">[1]!table_weight[Balance]*(('F+ , F-'!R$2-[1]!tbl_gk[[#This Row],[Balance]])/('F+ , F-'!R$2-'F+ , F-'!R$3))</f>
        <v>2.1730627145899362E-3</v>
      </c>
      <c r="S324" s="1" cm="1">
        <f t="array" ref="S324">[1]!table_weight[ShotPower]*(('F+ , F-'!S$2-[1]!tbl_gk[[#This Row],[ShotPower]])/('F+ , F-'!S$2-'F+ , F-'!S$3))</f>
        <v>5.4538573983244545E-3</v>
      </c>
      <c r="T324" s="1" cm="1">
        <f t="array" ref="T324">[1]!table_weight[Jumping]*(('F+ , F-'!T$2-[1]!tbl_gk[[#This Row],[Jumping]])/('F+ , F-'!T$2-'F+ , F-'!T$3))</f>
        <v>2.4902597721228252E-3</v>
      </c>
      <c r="U324" s="1" cm="1">
        <f t="array" ref="U324">[1]!table_weight[Stamina]*(('F+ , F-'!U$2-[1]!tbl_gk[[#This Row],[Stamina]])/('F+ , F-'!U$2-'F+ , F-'!U$3))</f>
        <v>2.5761307987477501E-3</v>
      </c>
      <c r="V324" s="1" cm="1">
        <f t="array" ref="V324">[1]!table_weight[Strength]*(('F+ , F-'!V$2-[1]!tbl_gk[[#This Row],[Strength]])/('F+ , F-'!V$2-'F+ , F-'!V$3))</f>
        <v>1.5084677010445158E-2</v>
      </c>
      <c r="W324" s="1" cm="1">
        <f t="array" ref="W324">[1]!table_weight[LongShots]*(('F+ , F-'!W$2-[1]!tbl_gk[[#This Row],[LongShots]])/('F+ , F-'!W$2-'F+ , F-'!W$3))</f>
        <v>7.0121023692742987E-3</v>
      </c>
      <c r="X324" s="1" cm="1">
        <f t="array" ref="X324">[1]!table_weight[Aggression]*(('F+ , F-'!X$2-[1]!tbl_gk[[#This Row],[Aggression]])/('F+ , F-'!X$2-'F+ , F-'!X$3))</f>
        <v>6.0845756008518293E-3</v>
      </c>
      <c r="Y324" s="1" cm="1">
        <f t="array" ref="Y324">[1]!table_weight[Interceptions]*(('F+ , F-'!Y$2-[1]!tbl_gk[[#This Row],[Interceptions]])/('F+ , F-'!Y$2-'F+ , F-'!Y$3))</f>
        <v>1.5928726369709705E-2</v>
      </c>
      <c r="Z324" s="1" cm="1">
        <f t="array" ref="Z324">[1]!table_weight[Positioning]*(('F+ , F-'!Z$2-[1]!tbl_gk[[#This Row],[Positioning]])/('F+ , F-'!Z$2-'F+ , F-'!Z$3))</f>
        <v>2.957779805969611E-4</v>
      </c>
      <c r="AA324" s="1" cm="1">
        <f t="array" ref="AA324">[1]!table_weight[Vision]*(('F+ , F-'!AA$2-[1]!tbl_gk[[#This Row],[Vision]])/('F+ , F-'!AA$2-'F+ , F-'!AA$3))</f>
        <v>1.5617077375519694E-2</v>
      </c>
      <c r="AB324" s="1" cm="1">
        <f t="array" ref="AB324">[1]!table_weight[Penalties]*(('F+ , F-'!AB$2-[1]!tbl_gk[[#This Row],[Penalties]])/('F+ , F-'!AB$2-'F+ , F-'!AB$3))</f>
        <v>2.153089711698467E-3</v>
      </c>
      <c r="AC324" s="1" cm="1">
        <f t="array" ref="AC324">[1]!table_weight[Composure]*(('F+ , F-'!AC$2-[1]!tbl_gk[[#This Row],[Composure]])/('F+ , F-'!AC$2-'F+ , F-'!AC$3))</f>
        <v>9.0734899310948201E-4</v>
      </c>
      <c r="AD324" s="1" cm="1">
        <f t="array" ref="AD324">[1]!table_weight[Marking]*(('F+ , F-'!AD$2-[1]!tbl_gk[[#This Row],[Marking]])/('F+ , F-'!AD$2-'F+ , F-'!AD$3))</f>
        <v>2.366223844775717E-2</v>
      </c>
      <c r="AE324" s="1" cm="1">
        <f t="array" ref="AE324">[1]!table_weight[StandingTackle]*(('F+ , F-'!AE$2-[1]!tbl_gk[[#This Row],[StandingTackle]])/('F+ , F-'!AE$2-'F+ , F-'!AE$3))</f>
        <v>2.241685747682258E-2</v>
      </c>
      <c r="AF324" s="1" cm="1">
        <f t="array" ref="AF324">[1]!table_weight[SlidingTackle]*(('F+ , F-'!AF$2-[1]!tbl_gk[[#This Row],[SlidingTackle]])/('F+ , F-'!AF$2-'F+ , F-'!AF$3))</f>
        <v>8.2195144081682794E-3</v>
      </c>
      <c r="AG324" s="1" cm="1">
        <f t="array" ref="AG324">[1]!table_weight[GKDiving]*(('F+ , F-'!AG$2-[1]!tbl_gk[[#This Row],[GKDiving]])/('F+ , F-'!AG$2-'F+ , F-'!AG$3))</f>
        <v>3.4162356758949373E-2</v>
      </c>
      <c r="AH324" s="1" cm="1">
        <f t="array" ref="AH324">[1]!table_weight[GKHandling]*(('F+ , F-'!AH$2-[1]!tbl_gk[[#This Row],[GKHandling]])/('F+ , F-'!AH$2-'F+ , F-'!AH$3))</f>
        <v>3.9212444279837541E-2</v>
      </c>
      <c r="AI324" s="1" cm="1">
        <f t="array" ref="AI324">[1]!table_weight[GKKicking]*(('F+ , F-'!AI$2-[1]!tbl_gk[[#This Row],[GKKicking]])/('F+ , F-'!AI$2-'F+ , F-'!AI$3))</f>
        <v>2.5044113173106158E-2</v>
      </c>
      <c r="AJ324" s="1" cm="1">
        <f t="array" ref="AJ324">[1]!table_weight[GKPositioning]*(('F+ , F-'!AJ$2-[1]!tbl_gk[[#This Row],[GKPositioning]])/('F+ , F-'!AJ$2-'F+ , F-'!AJ$3))</f>
        <v>1.0721724275116419E-2</v>
      </c>
      <c r="AK324" s="1" cm="1">
        <f t="array" ref="AK324">[1]!table_weight[GKReflexes]*(('F+ , F-'!AK$2-[1]!tbl_gk[[#This Row],[GKReflexes]])/('F+ , F-'!AK$2-'F+ , F-'!AK$3))</f>
        <v>4.55498090119325E-2</v>
      </c>
    </row>
    <row r="325" spans="1:37" x14ac:dyDescent="0.55000000000000004">
      <c r="A325" s="8">
        <f>[1]!tbl_gk[[#This Row],[ID]]</f>
        <v>200466</v>
      </c>
      <c r="B325" s="2" cm="1">
        <f t="array" ref="B325">[1]!table_weight[ValueEUR]*(('F+ , F-'!B$2-[1]!tbl_gk[[#This Row],[ValueEUR]])/('F+ , F-'!B$2-'F+ , F-'!B$3))</f>
        <v>1.3612114734491143E-4</v>
      </c>
      <c r="C325" s="2" cm="1">
        <f t="array" ref="C325">[1]!table_weight[WageEUR]*(('F+ , F-'!C$2-[1]!tbl_gk[[#This Row],[WageEUR]])/('F+ , F-'!C$2-'F+ , F-'!C$3))</f>
        <v>7.0417683556952691E-4</v>
      </c>
      <c r="D325" s="2" cm="1">
        <f t="array" ref="D325">[1]!table_weight[Crossing]*(('F+ , F-'!D$2-[1]!tbl_gk[[#This Row],[Crossing]])/('F+ , F-'!D$2-'F+ , F-'!D$3))</f>
        <v>3.5866971962916043E-2</v>
      </c>
      <c r="E325" s="2" cm="1">
        <f t="array" ref="E325">[1]!table_weight[Finishing]*(('F+ , F-'!E$2-[1]!tbl_gk[[#This Row],[Finishing]])/('F+ , F-'!E$2-'F+ , F-'!E$3))</f>
        <v>1.1979008214176926E-2</v>
      </c>
      <c r="F325" s="2" cm="1">
        <f t="array" ref="F325">[1]!table_weight[HeadingAccuracy]*(('F+ , F-'!F$2-[1]!tbl_gk[[#This Row],[HeadingAccuracy]])/('F+ , F-'!F$2-'F+ , F-'!F$3))</f>
        <v>1.1274360672166649E-2</v>
      </c>
      <c r="G325" s="2" cm="1">
        <f t="array" ref="G325">[1]!table_weight[ShortPassing]*(('F+ , F-'!G$2-[1]!tbl_gk[[#This Row],[ShortPassing]])/('F+ , F-'!G$2-'F+ , F-'!G$3))</f>
        <v>5.3440942305594832E-2</v>
      </c>
      <c r="H325" s="2" cm="1">
        <f t="array" ref="H325">[1]!table_weight[Volleys]*(('F+ , F-'!H$2-[1]!tbl_gk[[#This Row],[Volleys]])/('F+ , F-'!H$2-'F+ , F-'!H$3))</f>
        <v>6.9443525879286526E-4</v>
      </c>
      <c r="I325" s="2" cm="1">
        <f t="array" ref="I325">[1]!table_weight[Dribbling]*(('F+ , F-'!I$2-[1]!tbl_gk[[#This Row],[Dribbling]])/('F+ , F-'!I$2-'F+ , F-'!I$3))</f>
        <v>1.8579686209743949E-2</v>
      </c>
      <c r="J325" s="2" cm="1">
        <f t="array" ref="J325">[1]!table_weight[Curve]*(('F+ , F-'!J$2-[1]!tbl_gk[[#This Row],[Curve]])/('F+ , F-'!J$2-'F+ , F-'!J$3))</f>
        <v>9.6339113680153961E-3</v>
      </c>
      <c r="K325" s="2" cm="1">
        <f t="array" ref="K325">[1]!table_weight[FKAccuracy]*(('F+ , F-'!K$2-[1]!tbl_gk[[#This Row],[FKAccuracy]])/('F+ , F-'!K$2-'F+ , F-'!K$3))</f>
        <v>8.9747490112564478E-3</v>
      </c>
      <c r="L325" s="2" cm="1">
        <f t="array" ref="L325">[1]!table_weight[LongPassing]*(('F+ , F-'!L$2-[1]!tbl_gk[[#This Row],[LongPassing]])/('F+ , F-'!L$2-'F+ , F-'!L$3))</f>
        <v>2.652978090371412E-2</v>
      </c>
      <c r="M325" s="2" cm="1">
        <f t="array" ref="M325">[1]!table_weight[BallControl]*(('F+ , F-'!M$2-[1]!tbl_gk[[#This Row],[BallControl]])/('F+ , F-'!M$2-'F+ , F-'!M$3))</f>
        <v>9.9960884871137055E-3</v>
      </c>
      <c r="N325" s="2" cm="1">
        <f t="array" ref="N325">[1]!table_weight[Acceleration]*(('F+ , F-'!N$2-[1]!tbl_gk[[#This Row],[Acceleration]])/('F+ , F-'!N$2-'F+ , F-'!N$3))</f>
        <v>4.2842570554233201E-3</v>
      </c>
      <c r="O325" s="2" cm="1">
        <f t="array" ref="O325">[1]!table_weight[SprintSpeed]*(('F+ , F-'!O$2-[1]!tbl_gk[[#This Row],[SprintSpeed]])/('F+ , F-'!O$2-'F+ , F-'!O$3))</f>
        <v>5.9032552479464486E-3</v>
      </c>
      <c r="P325" s="2" cm="1">
        <f t="array" ref="P325">[1]!table_weight[Agility]*(('F+ , F-'!P$2-[1]!tbl_gk[[#This Row],[Agility]])/('F+ , F-'!P$2-'F+ , F-'!P$3))</f>
        <v>2.5742435234373086E-3</v>
      </c>
      <c r="Q325" s="2" cm="1">
        <f t="array" ref="Q325">[1]!table_weight[Reactions]*(('F+ , F-'!Q$2-[1]!tbl_gk[[#This Row],[Reactions]])/('F+ , F-'!Q$2-'F+ , F-'!Q$3))</f>
        <v>1.8047470002526586E-3</v>
      </c>
      <c r="R325" s="2" cm="1">
        <f t="array" ref="R325">[1]!table_weight[Balance]*(('F+ , F-'!R$2-[1]!tbl_gk[[#This Row],[Balance]])/('F+ , F-'!R$2-'F+ , F-'!R$3))</f>
        <v>2.359325232983359E-3</v>
      </c>
      <c r="S325" s="2" cm="1">
        <f t="array" ref="S325">[1]!table_weight[ShotPower]*(('F+ , F-'!S$2-[1]!tbl_gk[[#This Row],[ShotPower]])/('F+ , F-'!S$2-'F+ , F-'!S$3))</f>
        <v>6.4926873789576834E-3</v>
      </c>
      <c r="T325" s="2" cm="1">
        <f t="array" ref="T325">[1]!table_weight[Jumping]*(('F+ , F-'!T$2-[1]!tbl_gk[[#This Row],[Jumping]])/('F+ , F-'!T$2-'F+ , F-'!T$3))</f>
        <v>1.459807452623725E-3</v>
      </c>
      <c r="U325" s="2" cm="1">
        <f t="array" ref="U325">[1]!table_weight[Stamina]*(('F+ , F-'!U$2-[1]!tbl_gk[[#This Row],[Stamina]])/('F+ , F-'!U$2-'F+ , F-'!U$3))</f>
        <v>7.7283923962432506E-3</v>
      </c>
      <c r="V325" s="2" cm="1">
        <f t="array" ref="V325">[1]!table_weight[Strength]*(('F+ , F-'!V$2-[1]!tbl_gk[[#This Row],[Strength]])/('F+ , F-'!V$2-'F+ , F-'!V$3))</f>
        <v>1.1535341243281592E-2</v>
      </c>
      <c r="W325" s="2" cm="1">
        <f t="array" ref="W325">[1]!table_weight[LongShots]*(('F+ , F-'!W$2-[1]!tbl_gk[[#This Row],[LongShots]])/('F+ , F-'!W$2-'F+ , F-'!W$3))</f>
        <v>8.0509323499075268E-3</v>
      </c>
      <c r="X325" s="2" cm="1">
        <f t="array" ref="X325">[1]!table_weight[Aggression]*(('F+ , F-'!X$2-[1]!tbl_gk[[#This Row],[Aggression]])/('F+ , F-'!X$2-'F+ , F-'!X$3))</f>
        <v>4.8676604806814636E-3</v>
      </c>
      <c r="Y325" s="2" cm="1">
        <f t="array" ref="Y325">[1]!table_weight[Interceptions]*(('F+ , F-'!Y$2-[1]!tbl_gk[[#This Row],[Interceptions]])/('F+ , F-'!Y$2-'F+ , F-'!Y$3))</f>
        <v>1.4543619728865382E-2</v>
      </c>
      <c r="Z325" s="2" cm="1">
        <f t="array" ref="Z325">[1]!table_weight[Positioning]*(('F+ , F-'!Z$2-[1]!tbl_gk[[#This Row],[Positioning]])/('F+ , F-'!Z$2-'F+ , F-'!Z$3))</f>
        <v>1.1831119223878444E-3</v>
      </c>
      <c r="AA325" s="2" cm="1">
        <f t="array" ref="AA325">[1]!table_weight[Vision]*(('F+ , F-'!AA$2-[1]!tbl_gk[[#This Row],[Vision]])/('F+ , F-'!AA$2-'F+ , F-'!AA$3))</f>
        <v>4.0462427745664664E-2</v>
      </c>
      <c r="AB325" s="2" cm="1">
        <f t="array" ref="AB325">[1]!table_weight[Penalties]*(('F+ , F-'!AB$2-[1]!tbl_gk[[#This Row],[Penalties]])/('F+ , F-'!AB$2-'F+ , F-'!AB$3))</f>
        <v>2.3488251400346914E-3</v>
      </c>
      <c r="AC325" s="2" cm="1">
        <f t="array" ref="AC325">[1]!table_weight[Composure]*(('F+ , F-'!AC$2-[1]!tbl_gk[[#This Row],[Composure]])/('F+ , F-'!AC$2-'F+ , F-'!AC$3))</f>
        <v>1.441083694938589E-3</v>
      </c>
      <c r="AD325" s="2" cm="1">
        <f t="array" ref="AD325">[1]!table_weight[Marking]*(('F+ , F-'!AD$2-[1]!tbl_gk[[#This Row],[Marking]])/('F+ , F-'!AD$2-'F+ , F-'!AD$3))</f>
        <v>2.6817203574124791E-2</v>
      </c>
      <c r="AE325" s="2" cm="1">
        <f t="array" ref="AE325">[1]!table_weight[StandingTackle]*(('F+ , F-'!AE$2-[1]!tbl_gk[[#This Row],[StandingTackle]])/('F+ , F-'!AE$2-'F+ , F-'!AE$3))</f>
        <v>2.241685747682258E-2</v>
      </c>
      <c r="AF325" s="2" cm="1">
        <f t="array" ref="AF325">[1]!table_weight[SlidingTackle]*(('F+ , F-'!AF$2-[1]!tbl_gk[[#This Row],[SlidingTackle]])/('F+ , F-'!AF$2-'F+ , F-'!AF$3))</f>
        <v>9.7139715732897855E-3</v>
      </c>
      <c r="AG325" s="2" cm="1">
        <f t="array" ref="AG325">[1]!table_weight[GKDiving]*(('F+ , F-'!AG$2-[1]!tbl_gk[[#This Row],[GKDiving]])/('F+ , F-'!AG$2-'F+ , F-'!AG$3))</f>
        <v>4.0994828110739248E-2</v>
      </c>
      <c r="AH325" s="2" cm="1">
        <f t="array" ref="AH325">[1]!table_weight[GKHandling]*(('F+ , F-'!AH$2-[1]!tbl_gk[[#This Row],[GKHandling]])/('F+ , F-'!AH$2-'F+ , F-'!AH$3))</f>
        <v>4.4559595772542655E-2</v>
      </c>
      <c r="AI325" s="2" cm="1">
        <f t="array" ref="AI325">[1]!table_weight[GKKicking]*(('F+ , F-'!AI$2-[1]!tbl_gk[[#This Row],[GKKicking]])/('F+ , F-'!AI$2-'F+ , F-'!AI$3))</f>
        <v>2.9516276239732256E-2</v>
      </c>
      <c r="AJ325" s="2" cm="1">
        <f t="array" ref="AJ325">[1]!table_weight[GKPositioning]*(('F+ , F-'!AJ$2-[1]!tbl_gk[[#This Row],[GKPositioning]])/('F+ , F-'!AJ$2-'F+ , F-'!AJ$3))</f>
        <v>1.5767241581053557E-2</v>
      </c>
      <c r="AK325" s="2" cm="1">
        <f t="array" ref="AK325">[1]!table_weight[GKReflexes]*(('F+ , F-'!AK$2-[1]!tbl_gk[[#This Row],[GKReflexes]])/('F+ , F-'!AK$2-'F+ , F-'!AK$3))</f>
        <v>4.0083831930500594E-2</v>
      </c>
    </row>
    <row r="326" spans="1:37" x14ac:dyDescent="0.55000000000000004">
      <c r="A326" s="7">
        <f>[1]!tbl_gk[[#This Row],[ID]]</f>
        <v>200502</v>
      </c>
      <c r="B326" s="1" cm="1">
        <f t="array" ref="B326">[1]!table_weight[ValueEUR]*(('F+ , F-'!B$2-[1]!tbl_gk[[#This Row],[ValueEUR]])/('F+ , F-'!B$2-'F+ , F-'!B$3))</f>
        <v>2.8273689561890902E-4</v>
      </c>
      <c r="C326" s="1" cm="1">
        <f t="array" ref="C326">[1]!table_weight[WageEUR]*(('F+ , F-'!C$2-[1]!tbl_gk[[#This Row],[WageEUR]])/('F+ , F-'!C$2-'F+ , F-'!C$3))</f>
        <v>7.0417683556952691E-4</v>
      </c>
      <c r="D326" s="1" cm="1">
        <f t="array" ref="D326">[1]!table_weight[Crossing]*(('F+ , F-'!D$2-[1]!tbl_gk[[#This Row],[Crossing]])/('F+ , F-'!D$2-'F+ , F-'!D$3))</f>
        <v>3.4746129089074922E-2</v>
      </c>
      <c r="E326" s="1" cm="1">
        <f t="array" ref="E326">[1]!table_weight[Finishing]*(('F+ , F-'!E$2-[1]!tbl_gk[[#This Row],[Finishing]])/('F+ , F-'!E$2-'F+ , F-'!E$3))</f>
        <v>7.9860054761179498E-3</v>
      </c>
      <c r="F326" s="1" cm="1">
        <f t="array" ref="F326">[1]!table_weight[HeadingAccuracy]*(('F+ , F-'!F$2-[1]!tbl_gk[[#This Row],[HeadingAccuracy]])/('F+ , F-'!F$2-'F+ , F-'!F$3))</f>
        <v>1.1274360672166649E-2</v>
      </c>
      <c r="G326" s="1" cm="1">
        <f t="array" ref="G326">[1]!table_weight[ShortPassing]*(('F+ , F-'!G$2-[1]!tbl_gk[[#This Row],[ShortPassing]])/('F+ , F-'!G$2-'F+ , F-'!G$3))</f>
        <v>4.3596558196669473E-2</v>
      </c>
      <c r="H326" s="1" cm="1">
        <f t="array" ref="H326">[1]!table_weight[Volleys]*(('F+ , F-'!H$2-[1]!tbl_gk[[#This Row],[Volleys]])/('F+ , F-'!H$2-'F+ , F-'!H$3))</f>
        <v>1.0416528881892981E-3</v>
      </c>
      <c r="I326" s="1" cm="1">
        <f t="array" ref="I326">[1]!table_weight[Dribbling]*(('F+ , F-'!I$2-[1]!tbl_gk[[#This Row],[Dribbling]])/('F+ , F-'!I$2-'F+ , F-'!I$3))</f>
        <v>1.0756660437220181E-2</v>
      </c>
      <c r="J326" s="1" cm="1">
        <f t="array" ref="J326">[1]!table_weight[Curve]*(('F+ , F-'!J$2-[1]!tbl_gk[[#This Row],[Curve]])/('F+ , F-'!J$2-'F+ , F-'!J$3))</f>
        <v>9.1268634012777444E-3</v>
      </c>
      <c r="K326" s="1" cm="1">
        <f t="array" ref="K326">[1]!table_weight[FKAccuracy]*(('F+ , F-'!K$2-[1]!tbl_gk[[#This Row],[FKAccuracy]])/('F+ , F-'!K$2-'F+ , F-'!K$3))</f>
        <v>9.5832065713416324E-3</v>
      </c>
      <c r="L326" s="1" cm="1">
        <f t="array" ref="L326">[1]!table_weight[LongPassing]*(('F+ , F-'!L$2-[1]!tbl_gk[[#This Row],[LongPassing]])/('F+ , F-'!L$2-'F+ , F-'!L$3))</f>
        <v>1.7325571202425546E-2</v>
      </c>
      <c r="M326" s="1" cm="1">
        <f t="array" ref="M326">[1]!table_weight[BallControl]*(('F+ , F-'!M$2-[1]!tbl_gk[[#This Row],[BallControl]])/('F+ , F-'!M$2-'F+ , F-'!M$3))</f>
        <v>8.692250858359743E-3</v>
      </c>
      <c r="N326" s="1" cm="1">
        <f t="array" ref="N326">[1]!table_weight[Acceleration]*(('F+ , F-'!N$2-[1]!tbl_gk[[#This Row],[Acceleration]])/('F+ , F-'!N$2-'F+ , F-'!N$3))</f>
        <v>4.2842570554233201E-3</v>
      </c>
      <c r="O326" s="1" cm="1">
        <f t="array" ref="O326">[1]!table_weight[SprintSpeed]*(('F+ , F-'!O$2-[1]!tbl_gk[[#This Row],[SprintSpeed]])/('F+ , F-'!O$2-'F+ , F-'!O$3))</f>
        <v>3.3732887131122566E-3</v>
      </c>
      <c r="P326" s="1" cm="1">
        <f t="array" ref="P326">[1]!table_weight[Agility]*(('F+ , F-'!P$2-[1]!tbl_gk[[#This Row],[Agility]])/('F+ , F-'!P$2-'F+ , F-'!P$3))</f>
        <v>1.4041328309658048E-3</v>
      </c>
      <c r="Q326" s="1" cm="1">
        <f t="array" ref="Q326">[1]!table_weight[Reactions]*(('F+ , F-'!Q$2-[1]!tbl_gk[[#This Row],[Reactions]])/('F+ , F-'!Q$2-'F+ , F-'!Q$3))</f>
        <v>1.5984902002237835E-3</v>
      </c>
      <c r="R326" s="1" cm="1">
        <f t="array" ref="R326">[1]!table_weight[Balance]*(('F+ , F-'!R$2-[1]!tbl_gk[[#This Row],[Balance]])/('F+ , F-'!R$2-'F+ , F-'!R$3))</f>
        <v>1.0554876042293973E-3</v>
      </c>
      <c r="S326" s="1" cm="1">
        <f t="array" ref="S326">[1]!table_weight[ShotPower]*(('F+ , F-'!S$2-[1]!tbl_gk[[#This Row],[ShotPower]])/('F+ , F-'!S$2-'F+ , F-'!S$3))</f>
        <v>5.4538573983244545E-3</v>
      </c>
      <c r="T326" s="1" cm="1">
        <f t="array" ref="T326">[1]!table_weight[Jumping]*(('F+ , F-'!T$2-[1]!tbl_gk[[#This Row],[Jumping]])/('F+ , F-'!T$2-'F+ , F-'!T$3))</f>
        <v>1.8891625857483504E-3</v>
      </c>
      <c r="U326" s="1" cm="1">
        <f t="array" ref="U326">[1]!table_weight[Stamina]*(('F+ , F-'!U$2-[1]!tbl_gk[[#This Row],[Stamina]])/('F+ , F-'!U$2-'F+ , F-'!U$3))</f>
        <v>1.7174205324984999E-2</v>
      </c>
      <c r="V326" s="1" cm="1">
        <f t="array" ref="V326">[1]!table_weight[Strength]*(('F+ , F-'!V$2-[1]!tbl_gk[[#This Row],[Strength]])/('F+ , F-'!V$2-'F+ , F-'!V$3))</f>
        <v>3.5493357671635667E-2</v>
      </c>
      <c r="W326" s="1" cm="1">
        <f t="array" ref="W326">[1]!table_weight[LongShots]*(('F+ , F-'!W$2-[1]!tbl_gk[[#This Row],[LongShots]])/('F+ , F-'!W$2-'F+ , F-'!W$3))</f>
        <v>7.7912248547492196E-3</v>
      </c>
      <c r="X326" s="1" cm="1">
        <f t="array" ref="X326">[1]!table_weight[Aggression]*(('F+ , F-'!X$2-[1]!tbl_gk[[#This Row],[Aggression]])/('F+ , F-'!X$2-'F+ , F-'!X$3))</f>
        <v>1.8253726802555489E-2</v>
      </c>
      <c r="Y326" s="1" cm="1">
        <f t="array" ref="Y326">[1]!table_weight[Interceptions]*(('F+ , F-'!Y$2-[1]!tbl_gk[[#This Row],[Interceptions]])/('F+ , F-'!Y$2-'F+ , F-'!Y$3))</f>
        <v>2.0776599612664828E-2</v>
      </c>
      <c r="Z326" s="1" cm="1">
        <f t="array" ref="Z326">[1]!table_weight[Positioning]*(('F+ , F-'!Z$2-[1]!tbl_gk[[#This Row],[Positioning]])/('F+ , F-'!Z$2-'F+ , F-'!Z$3))</f>
        <v>1.0352229320893639E-3</v>
      </c>
      <c r="AA326" s="1" cm="1">
        <f t="array" ref="AA326">[1]!table_weight[Vision]*(('F+ , F-'!AA$2-[1]!tbl_gk[[#This Row],[Vision]])/('F+ , F-'!AA$2-'F+ , F-'!AA$3))</f>
        <v>1.7746678835817837E-2</v>
      </c>
      <c r="AB326" s="1" cm="1">
        <f t="array" ref="AB326">[1]!table_weight[Penalties]*(('F+ , F-'!AB$2-[1]!tbl_gk[[#This Row],[Penalties]])/('F+ , F-'!AB$2-'F+ , F-'!AB$3))</f>
        <v>1.4092950840208149E-3</v>
      </c>
      <c r="AC326" s="1" cm="1">
        <f t="array" ref="AC326">[1]!table_weight[Composure]*(('F+ , F-'!AC$2-[1]!tbl_gk[[#This Row],[Composure]])/('F+ , F-'!AC$2-'F+ , F-'!AC$3))</f>
        <v>2.8287939196942674E-3</v>
      </c>
      <c r="AD326" s="1" cm="1">
        <f t="array" ref="AD326">[1]!table_weight[Marking]*(('F+ , F-'!AD$2-[1]!tbl_gk[[#This Row],[Marking]])/('F+ , F-'!AD$2-'F+ , F-'!AD$3))</f>
        <v>4.7324476895514332E-3</v>
      </c>
      <c r="AE326" s="1" cm="1">
        <f t="array" ref="AE326">[1]!table_weight[StandingTackle]*(('F+ , F-'!AE$2-[1]!tbl_gk[[#This Row],[StandingTackle]])/('F+ , F-'!AE$2-'F+ , F-'!AE$3))</f>
        <v>1.120842873841129E-2</v>
      </c>
      <c r="AF326" s="1" cm="1">
        <f t="array" ref="AF326">[1]!table_weight[SlidingTackle]*(('F+ , F-'!AF$2-[1]!tbl_gk[[#This Row],[SlidingTackle]])/('F+ , F-'!AF$2-'F+ , F-'!AF$3))</f>
        <v>5.977828660486021E-3</v>
      </c>
      <c r="AG326" s="1" cm="1">
        <f t="array" ref="AG326">[1]!table_weight[GKDiving]*(('F+ , F-'!AG$2-[1]!tbl_gk[[#This Row],[GKDiving]])/('F+ , F-'!AG$2-'F+ , F-'!AG$3))</f>
        <v>3.0746121083054436E-2</v>
      </c>
      <c r="AH326" s="1" cm="1">
        <f t="array" ref="AH326">[1]!table_weight[GKHandling]*(('F+ , F-'!AH$2-[1]!tbl_gk[[#This Row],[GKHandling]])/('F+ , F-'!AH$2-'F+ , F-'!AH$3))</f>
        <v>3.7430060448935834E-2</v>
      </c>
      <c r="AI326" s="1" cm="1">
        <f t="array" ref="AI326">[1]!table_weight[GKKicking]*(('F+ , F-'!AI$2-[1]!tbl_gk[[#This Row],[GKKicking]])/('F+ , F-'!AI$2-'F+ , F-'!AI$3))</f>
        <v>2.5044113173106158E-2</v>
      </c>
      <c r="AJ326" s="1" cm="1">
        <f t="array" ref="AJ326">[1]!table_weight[GKPositioning]*(('F+ , F-'!AJ$2-[1]!tbl_gk[[#This Row],[GKPositioning]])/('F+ , F-'!AJ$2-'F+ , F-'!AJ$3))</f>
        <v>1.3875172591327129E-2</v>
      </c>
      <c r="AK326" s="1" cm="1">
        <f t="array" ref="AK326">[1]!table_weight[GKReflexes]*(('F+ , F-'!AK$2-[1]!tbl_gk[[#This Row],[GKReflexes]])/('F+ , F-'!AK$2-'F+ , F-'!AK$3))</f>
        <v>2.3685900686204898E-2</v>
      </c>
    </row>
    <row r="327" spans="1:37" x14ac:dyDescent="0.55000000000000004">
      <c r="A327" s="8">
        <f>[1]!tbl_gk[[#This Row],[ID]]</f>
        <v>200525</v>
      </c>
      <c r="B327" s="2" cm="1">
        <f t="array" ref="B327">[1]!table_weight[ValueEUR]*(('F+ , F-'!B$2-[1]!tbl_gk[[#This Row],[ValueEUR]])/('F+ , F-'!B$2-'F+ , F-'!B$3))</f>
        <v>8.210481903343863E-5</v>
      </c>
      <c r="C327" s="2" cm="1">
        <f t="array" ref="C327">[1]!table_weight[WageEUR]*(('F+ , F-'!C$2-[1]!tbl_gk[[#This Row],[WageEUR]])/('F+ , F-'!C$2-'F+ , F-'!C$3))</f>
        <v>7.8241870618836313E-5</v>
      </c>
      <c r="D327" s="2" cm="1">
        <f t="array" ref="D327">[1]!table_weight[Crossing]*(('F+ , F-'!D$2-[1]!tbl_gk[[#This Row],[Crossing]])/('F+ , F-'!D$2-'F+ , F-'!D$3))</f>
        <v>3.0262757593710415E-2</v>
      </c>
      <c r="E327" s="2" cm="1">
        <f t="array" ref="E327">[1]!table_weight[Finishing]*(('F+ , F-'!E$2-[1]!tbl_gk[[#This Row],[Finishing]])/('F+ , F-'!E$2-'F+ , F-'!E$3))</f>
        <v>1.59720109522359E-2</v>
      </c>
      <c r="F327" s="2" cm="1">
        <f t="array" ref="F327">[1]!table_weight[HeadingAccuracy]*(('F+ , F-'!F$2-[1]!tbl_gk[[#This Row],[HeadingAccuracy]])/('F+ , F-'!F$2-'F+ , F-'!F$3))</f>
        <v>1.00216539308148E-2</v>
      </c>
      <c r="G327" s="2" cm="1">
        <f t="array" ref="G327">[1]!table_weight[ShortPassing]*(('F+ , F-'!G$2-[1]!tbl_gk[[#This Row],[ShortPassing]])/('F+ , F-'!G$2-'F+ , F-'!G$3))</f>
        <v>5.3440942305594832E-2</v>
      </c>
      <c r="H327" s="2" cm="1">
        <f t="array" ref="H327">[1]!table_weight[Volleys]*(('F+ , F-'!H$2-[1]!tbl_gk[[#This Row],[Volleys]])/('F+ , F-'!H$2-'F+ , F-'!H$3))</f>
        <v>1.2731313077869197E-3</v>
      </c>
      <c r="I327" s="2" cm="1">
        <f t="array" ref="I327">[1]!table_weight[Dribbling]*(('F+ , F-'!I$2-[1]!tbl_gk[[#This Row],[Dribbling]])/('F+ , F-'!I$2-'F+ , F-'!I$3))</f>
        <v>1.1734538658785652E-2</v>
      </c>
      <c r="J327" s="2" cm="1">
        <f t="array" ref="J327">[1]!table_weight[Curve]*(('F+ , F-'!J$2-[1]!tbl_gk[[#This Row],[Curve]])/('F+ , F-'!J$2-'F+ , F-'!J$3))</f>
        <v>8.9578474123651938E-3</v>
      </c>
      <c r="K327" s="2" cm="1">
        <f t="array" ref="K327">[1]!table_weight[FKAccuracy]*(('F+ , F-'!K$2-[1]!tbl_gk[[#This Row],[FKAccuracy]])/('F+ , F-'!K$2-'F+ , F-'!K$3))</f>
        <v>8.2141770611499701E-3</v>
      </c>
      <c r="L327" s="2" cm="1">
        <f t="array" ref="L327">[1]!table_weight[LongPassing]*(('F+ , F-'!L$2-[1]!tbl_gk[[#This Row],[LongPassing]])/('F+ , F-'!L$2-'F+ , F-'!L$3))</f>
        <v>2.2739812203183531E-2</v>
      </c>
      <c r="M327" s="2" cm="1">
        <f t="array" ref="M327">[1]!table_weight[BallControl]*(('F+ , F-'!M$2-[1]!tbl_gk[[#This Row],[BallControl]])/('F+ , F-'!M$2-'F+ , F-'!M$3))</f>
        <v>9.561475944195718E-3</v>
      </c>
      <c r="N327" s="2" cm="1">
        <f t="array" ref="N327">[1]!table_weight[Acceleration]*(('F+ , F-'!N$2-[1]!tbl_gk[[#This Row],[Acceleration]])/('F+ , F-'!N$2-'F+ , F-'!N$3))</f>
        <v>5.637180336083316E-3</v>
      </c>
      <c r="O327" s="2" cm="1">
        <f t="array" ref="O327">[1]!table_weight[SprintSpeed]*(('F+ , F-'!O$2-[1]!tbl_gk[[#This Row],[SprintSpeed]])/('F+ , F-'!O$2-'F+ , F-'!O$3))</f>
        <v>5.6221478551870948E-3</v>
      </c>
      <c r="P327" s="2" cm="1">
        <f t="array" ref="P327">[1]!table_weight[Agility]*(('F+ , F-'!P$2-[1]!tbl_gk[[#This Row],[Agility]])/('F+ , F-'!P$2-'F+ , F-'!P$3))</f>
        <v>4.4464206313917145E-3</v>
      </c>
      <c r="Q327" s="2" cm="1">
        <f t="array" ref="Q327">[1]!table_weight[Reactions]*(('F+ , F-'!Q$2-[1]!tbl_gk[[#This Row],[Reactions]])/('F+ , F-'!Q$2-'F+ , F-'!Q$3))</f>
        <v>1.7016186002382209E-3</v>
      </c>
      <c r="R327" s="2" cm="1">
        <f t="array" ref="R327">[1]!table_weight[Balance]*(('F+ , F-'!R$2-[1]!tbl_gk[[#This Row],[Balance]])/('F+ , F-'!R$2-'F+ , F-'!R$3))</f>
        <v>1.9247126900653719E-3</v>
      </c>
      <c r="S327" s="2" cm="1">
        <f t="array" ref="S327">[1]!table_weight[ShotPower]*(('F+ , F-'!S$2-[1]!tbl_gk[[#This Row],[ShotPower]])/('F+ , F-'!S$2-'F+ , F-'!S$3))</f>
        <v>6.4926873789576834E-3</v>
      </c>
      <c r="T327" s="2" cm="1">
        <f t="array" ref="T327">[1]!table_weight[Jumping]*(('F+ , F-'!T$2-[1]!tbl_gk[[#This Row],[Jumping]])/('F+ , F-'!T$2-'F+ , F-'!T$3))</f>
        <v>1.2021943727489502E-3</v>
      </c>
      <c r="U327" s="2" cm="1">
        <f t="array" ref="U327">[1]!table_weight[Stamina]*(('F+ , F-'!U$2-[1]!tbl_gk[[#This Row],[Stamina]])/('F+ , F-'!U$2-'F+ , F-'!U$3))</f>
        <v>5.1522615974955001E-3</v>
      </c>
      <c r="V327" s="2" cm="1">
        <f t="array" ref="V327">[1]!table_weight[Strength]*(('F+ , F-'!V$2-[1]!tbl_gk[[#This Row],[Strength]])/('F+ , F-'!V$2-'F+ , F-'!V$3))</f>
        <v>1.9521346719399615E-2</v>
      </c>
      <c r="W327" s="2" cm="1">
        <f t="array" ref="W327">[1]!table_weight[LongShots]*(('F+ , F-'!W$2-[1]!tbl_gk[[#This Row],[LongShots]])/('F+ , F-'!W$2-'F+ , F-'!W$3))</f>
        <v>8.8300548353824494E-3</v>
      </c>
      <c r="X327" s="2" cm="1">
        <f t="array" ref="X327">[1]!table_weight[Aggression]*(('F+ , F-'!X$2-[1]!tbl_gk[[#This Row],[Aggression]])/('F+ , F-'!X$2-'F+ , F-'!X$3))</f>
        <v>1.0952236081533291E-2</v>
      </c>
      <c r="Y327" s="2" cm="1">
        <f t="array" ref="Y327">[1]!table_weight[Interceptions]*(('F+ , F-'!Y$2-[1]!tbl_gk[[#This Row],[Interceptions]])/('F+ , F-'!Y$2-'F+ , F-'!Y$3))</f>
        <v>1.9391492971820509E-2</v>
      </c>
      <c r="Z327" s="2" cm="1">
        <f t="array" ref="Z327">[1]!table_weight[Positioning]*(('F+ , F-'!Z$2-[1]!tbl_gk[[#This Row],[Positioning]])/('F+ , F-'!Z$2-'F+ , F-'!Z$3))</f>
        <v>1.3310009126863251E-3</v>
      </c>
      <c r="AA327" s="2" cm="1">
        <f t="array" ref="AA327">[1]!table_weight[Vision]*(('F+ , F-'!AA$2-[1]!tbl_gk[[#This Row],[Vision]])/('F+ , F-'!AA$2-'F+ , F-'!AA$3))</f>
        <v>2.9104553290741252E-2</v>
      </c>
      <c r="AB327" s="2" cm="1">
        <f t="array" ref="AB327">[1]!table_weight[Penalties]*(('F+ , F-'!AB$2-[1]!tbl_gk[[#This Row],[Penalties]])/('F+ , F-'!AB$2-'F+ , F-'!AB$3))</f>
        <v>2.427119311369181E-3</v>
      </c>
      <c r="AC327" s="2" cm="1">
        <f t="array" ref="AC327">[1]!table_weight[Composure]*(('F+ , F-'!AC$2-[1]!tbl_gk[[#This Row],[Composure]])/('F+ , F-'!AC$2-'F+ , F-'!AC$3))</f>
        <v>1.2809632843898569E-3</v>
      </c>
      <c r="AD327" s="2" cm="1">
        <f t="array" ref="AD327">[1]!table_weight[Marking]*(('F+ , F-'!AD$2-[1]!tbl_gk[[#This Row],[Marking]])/('F+ , F-'!AD$2-'F+ , F-'!AD$3))</f>
        <v>1.5774825631838112E-2</v>
      </c>
      <c r="AE327" s="2" cm="1">
        <f t="array" ref="AE327">[1]!table_weight[StandingTackle]*(('F+ , F-'!AE$2-[1]!tbl_gk[[#This Row],[StandingTackle]])/('F+ , F-'!AE$2-'F+ , F-'!AE$3))</f>
        <v>2.465854322450484E-2</v>
      </c>
      <c r="AF327" s="2" cm="1">
        <f t="array" ref="AF327">[1]!table_weight[SlidingTackle]*(('F+ , F-'!AF$2-[1]!tbl_gk[[#This Row],[SlidingTackle]])/('F+ , F-'!AF$2-'F+ , F-'!AF$3))</f>
        <v>8.2195144081682794E-3</v>
      </c>
      <c r="AG327" s="2" cm="1">
        <f t="array" ref="AG327">[1]!table_weight[GKDiving]*(('F+ , F-'!AG$2-[1]!tbl_gk[[#This Row],[GKDiving]])/('F+ , F-'!AG$2-'F+ , F-'!AG$3))</f>
        <v>4.4411063786634182E-2</v>
      </c>
      <c r="AH327" s="2" cm="1">
        <f t="array" ref="AH327">[1]!table_weight[GKHandling]*(('F+ , F-'!AH$2-[1]!tbl_gk[[#This Row],[GKHandling]])/('F+ , F-'!AH$2-'F+ , F-'!AH$3))</f>
        <v>5.168913109614949E-2</v>
      </c>
      <c r="AI327" s="2" cm="1">
        <f t="array" ref="AI327">[1]!table_weight[GKKicking]*(('F+ , F-'!AI$2-[1]!tbl_gk[[#This Row],[GKKicking]])/('F+ , F-'!AI$2-'F+ , F-'!AI$3))</f>
        <v>2.9516276239732256E-2</v>
      </c>
      <c r="AJ327" s="2" cm="1">
        <f t="array" ref="AJ327">[1]!table_weight[GKPositioning]*(('F+ , F-'!AJ$2-[1]!tbl_gk[[#This Row],[GKPositioning]])/('F+ , F-'!AJ$2-'F+ , F-'!AJ$3))</f>
        <v>1.8920689897264267E-2</v>
      </c>
      <c r="AK327" s="2" cm="1">
        <f t="array" ref="AK327">[1]!table_weight[GKReflexes]*(('F+ , F-'!AK$2-[1]!tbl_gk[[#This Row],[GKReflexes]])/('F+ , F-'!AK$2-'F+ , F-'!AK$3))</f>
        <v>4.9193793732887098E-2</v>
      </c>
    </row>
    <row r="328" spans="1:37" x14ac:dyDescent="0.55000000000000004">
      <c r="A328" s="7">
        <f>[1]!tbl_gk[[#This Row],[ID]]</f>
        <v>200696</v>
      </c>
      <c r="B328" s="1" cm="1">
        <f t="array" ref="B328">[1]!table_weight[ValueEUR]*(('F+ , F-'!B$2-[1]!tbl_gk[[#This Row],[ValueEUR]])/('F+ , F-'!B$2-'F+ , F-'!B$3))</f>
        <v>3.6761969725122341E-4</v>
      </c>
      <c r="C328" s="1" cm="1">
        <f t="array" ref="C328">[1]!table_weight[WageEUR]*(('F+ , F-'!C$2-[1]!tbl_gk[[#This Row],[WageEUR]])/('F+ , F-'!C$2-'F+ , F-'!C$3))</f>
        <v>5.4769309433185431E-4</v>
      </c>
      <c r="D328" s="1" cm="1">
        <f t="array" ref="D328">[1]!table_weight[Crossing]*(('F+ , F-'!D$2-[1]!tbl_gk[[#This Row],[Crossing]])/('F+ , F-'!D$2-'F+ , F-'!D$3))</f>
        <v>3.3625286215233793E-2</v>
      </c>
      <c r="E328" s="1" cm="1">
        <f t="array" ref="E328">[1]!table_weight[Finishing]*(('F+ , F-'!E$2-[1]!tbl_gk[[#This Row],[Finishing]])/('F+ , F-'!E$2-'F+ , F-'!E$3))</f>
        <v>1.59720109522359E-2</v>
      </c>
      <c r="F328" s="1" cm="1">
        <f t="array" ref="F328">[1]!table_weight[HeadingAccuracy]*(('F+ , F-'!F$2-[1]!tbl_gk[[#This Row],[HeadingAccuracy]])/('F+ , F-'!F$2-'F+ , F-'!F$3))</f>
        <v>1.00216539308148E-2</v>
      </c>
      <c r="G328" s="1" cm="1">
        <f t="array" ref="G328">[1]!table_weight[ShortPassing]*(('F+ , F-'!G$2-[1]!tbl_gk[[#This Row],[ShortPassing]])/('F+ , F-'!G$2-'F+ , F-'!G$3))</f>
        <v>4.781557995763748E-2</v>
      </c>
      <c r="H328" s="1" cm="1">
        <f t="array" ref="H328">[1]!table_weight[Volleys]*(('F+ , F-'!H$2-[1]!tbl_gk[[#This Row],[Volleys]])/('F+ , F-'!H$2-'F+ , F-'!H$3))</f>
        <v>1.2731313077869197E-3</v>
      </c>
      <c r="I328" s="1" cm="1">
        <f t="array" ref="I328">[1]!table_weight[Dribbling]*(('F+ , F-'!I$2-[1]!tbl_gk[[#This Row],[Dribbling]])/('F+ , F-'!I$2-'F+ , F-'!I$3))</f>
        <v>1.3690295101916595E-2</v>
      </c>
      <c r="J328" s="1" cm="1">
        <f t="array" ref="J328">[1]!table_weight[Curve]*(('F+ , F-'!J$2-[1]!tbl_gk[[#This Row],[Curve]])/('F+ , F-'!J$2-'F+ , F-'!J$3))</f>
        <v>1.0140959334753048E-2</v>
      </c>
      <c r="K328" s="1" cm="1">
        <f t="array" ref="K328">[1]!table_weight[FKAccuracy]*(('F+ , F-'!K$2-[1]!tbl_gk[[#This Row],[FKAccuracy]])/('F+ , F-'!K$2-'F+ , F-'!K$3))</f>
        <v>8.9747490112564478E-3</v>
      </c>
      <c r="L328" s="1" cm="1">
        <f t="array" ref="L328">[1]!table_weight[LongPassing]*(('F+ , F-'!L$2-[1]!tbl_gk[[#This Row],[LongPassing]])/('F+ , F-'!L$2-'F+ , F-'!L$3))</f>
        <v>1.5159874802122355E-2</v>
      </c>
      <c r="M328" s="1" cm="1">
        <f t="array" ref="M328">[1]!table_weight[BallControl]*(('F+ , F-'!M$2-[1]!tbl_gk[[#This Row],[BallControl]])/('F+ , F-'!M$2-'F+ , F-'!M$3))</f>
        <v>8.2576383154417555E-3</v>
      </c>
      <c r="N328" s="1" cm="1">
        <f t="array" ref="N328">[1]!table_weight[Acceleration]*(('F+ , F-'!N$2-[1]!tbl_gk[[#This Row],[Acceleration]])/('F+ , F-'!N$2-'F+ , F-'!N$3))</f>
        <v>4.5097442688666525E-3</v>
      </c>
      <c r="O328" s="1" cm="1">
        <f t="array" ref="O328">[1]!table_weight[SprintSpeed]*(('F+ , F-'!O$2-[1]!tbl_gk[[#This Row],[SprintSpeed]])/('F+ , F-'!O$2-'F+ , F-'!O$3))</f>
        <v>3.6543961058716113E-3</v>
      </c>
      <c r="P328" s="1" cm="1">
        <f t="array" ref="P328">[1]!table_weight[Agility]*(('F+ , F-'!P$2-[1]!tbl_gk[[#This Row],[Agility]])/('F+ , F-'!P$2-'F+ , F-'!P$3))</f>
        <v>2.92527673117876E-3</v>
      </c>
      <c r="Q328" s="1" cm="1">
        <f t="array" ref="Q328">[1]!table_weight[Reactions]*(('F+ , F-'!Q$2-[1]!tbl_gk[[#This Row],[Reactions]])/('F+ , F-'!Q$2-'F+ , F-'!Q$3))</f>
        <v>1.2891050001804705E-3</v>
      </c>
      <c r="R328" s="1" cm="1">
        <f t="array" ref="R328">[1]!table_weight[Balance]*(('F+ , F-'!R$2-[1]!tbl_gk[[#This Row],[Balance]])/('F+ , F-'!R$2-'F+ , F-'!R$3))</f>
        <v>4.9670004904912813E-4</v>
      </c>
      <c r="S328" s="1" cm="1">
        <f t="array" ref="S328">[1]!table_weight[ShotPower]*(('F+ , F-'!S$2-[1]!tbl_gk[[#This Row],[ShotPower]])/('F+ , F-'!S$2-'F+ , F-'!S$3))</f>
        <v>4.1553199225329174E-3</v>
      </c>
      <c r="T328" s="1" cm="1">
        <f t="array" ref="T328">[1]!table_weight[Jumping]*(('F+ , F-'!T$2-[1]!tbl_gk[[#This Row],[Jumping]])/('F+ , F-'!T$2-'F+ , F-'!T$3))</f>
        <v>1.8032915591234251E-3</v>
      </c>
      <c r="U328" s="1" cm="1">
        <f t="array" ref="U328">[1]!table_weight[Stamina]*(('F+ , F-'!U$2-[1]!tbl_gk[[#This Row],[Stamina]])/('F+ , F-'!U$2-'F+ , F-'!U$3))</f>
        <v>0</v>
      </c>
      <c r="V328" s="1" cm="1">
        <f t="array" ref="V328">[1]!table_weight[Strength]*(('F+ , F-'!V$2-[1]!tbl_gk[[#This Row],[Strength]])/('F+ , F-'!V$2-'F+ , F-'!V$3))</f>
        <v>1.6859344894026941E-2</v>
      </c>
      <c r="W328" s="1" cm="1">
        <f t="array" ref="W328">[1]!table_weight[LongShots]*(('F+ , F-'!W$2-[1]!tbl_gk[[#This Row],[LongShots]])/('F+ , F-'!W$2-'F+ , F-'!W$3))</f>
        <v>7.271809864432606E-3</v>
      </c>
      <c r="X328" s="1" cm="1">
        <f t="array" ref="X328">[1]!table_weight[Aggression]*(('F+ , F-'!X$2-[1]!tbl_gk[[#This Row],[Aggression]])/('F+ , F-'!X$2-'F+ , F-'!X$3))</f>
        <v>1.3994523881959207E-2</v>
      </c>
      <c r="Y328" s="1" cm="1">
        <f t="array" ref="Y328">[1]!table_weight[Interceptions]*(('F+ , F-'!Y$2-[1]!tbl_gk[[#This Row],[Interceptions]])/('F+ , F-'!Y$2-'F+ , F-'!Y$3))</f>
        <v>1.8698939651398346E-2</v>
      </c>
      <c r="Z328" s="1" cm="1">
        <f t="array" ref="Z328">[1]!table_weight[Positioning]*(('F+ , F-'!Z$2-[1]!tbl_gk[[#This Row],[Positioning]])/('F+ , F-'!Z$2-'F+ , F-'!Z$3))</f>
        <v>1.0352229320893639E-3</v>
      </c>
      <c r="AA328" s="1" cm="1">
        <f t="array" ref="AA328">[1]!table_weight[Vision]*(('F+ , F-'!AA$2-[1]!tbl_gk[[#This Row],[Vision]])/('F+ , F-'!AA$2-'F+ , F-'!AA$3))</f>
        <v>3.7622959131933809E-2</v>
      </c>
      <c r="AB328" s="1" cm="1">
        <f t="array" ref="AB328">[1]!table_weight[Penalties]*(('F+ , F-'!AB$2-[1]!tbl_gk[[#This Row],[Penalties]])/('F+ , F-'!AB$2-'F+ , F-'!AB$3))</f>
        <v>1.4875892553553045E-3</v>
      </c>
      <c r="AC328" s="1" cm="1">
        <f t="array" ref="AC328">[1]!table_weight[Composure]*(('F+ , F-'!AC$2-[1]!tbl_gk[[#This Row],[Composure]])/('F+ , F-'!AC$2-'F+ , F-'!AC$3))</f>
        <v>1.7079510458531426E-3</v>
      </c>
      <c r="AD328" s="1" cm="1">
        <f t="array" ref="AD328">[1]!table_weight[Marking]*(('F+ , F-'!AD$2-[1]!tbl_gk[[#This Row],[Marking]])/('F+ , F-'!AD$2-'F+ , F-'!AD$3))</f>
        <v>2.5239721010940977E-2</v>
      </c>
      <c r="AE328" s="1" cm="1">
        <f t="array" ref="AE328">[1]!table_weight[StandingTackle]*(('F+ , F-'!AE$2-[1]!tbl_gk[[#This Row],[StandingTackle]])/('F+ , F-'!AE$2-'F+ , F-'!AE$3))</f>
        <v>1.5691800233775807E-2</v>
      </c>
      <c r="AF328" s="1" cm="1">
        <f t="array" ref="AF328">[1]!table_weight[SlidingTackle]*(('F+ , F-'!AF$2-[1]!tbl_gk[[#This Row],[SlidingTackle]])/('F+ , F-'!AF$2-'F+ , F-'!AF$3))</f>
        <v>8.2195144081682794E-3</v>
      </c>
      <c r="AG328" s="1" cm="1">
        <f t="array" ref="AG328">[1]!table_weight[GKDiving]*(('F+ , F-'!AG$2-[1]!tbl_gk[[#This Row],[GKDiving]])/('F+ , F-'!AG$2-'F+ , F-'!AG$3))</f>
        <v>3.7578592434844307E-2</v>
      </c>
      <c r="AH328" s="1" cm="1">
        <f t="array" ref="AH328">[1]!table_weight[GKHandling]*(('F+ , F-'!AH$2-[1]!tbl_gk[[#This Row],[GKHandling]])/('F+ , F-'!AH$2-'F+ , F-'!AH$3))</f>
        <v>4.2777211941640955E-2</v>
      </c>
      <c r="AI328" s="1" cm="1">
        <f t="array" ref="AI328">[1]!table_weight[GKKicking]*(('F+ , F-'!AI$2-[1]!tbl_gk[[#This Row],[GKKicking]])/('F+ , F-'!AI$2-'F+ , F-'!AI$3))</f>
        <v>1.8783084879829621E-2</v>
      </c>
      <c r="AJ328" s="1" cm="1">
        <f t="array" ref="AJ328">[1]!table_weight[GKPositioning]*(('F+ , F-'!AJ$2-[1]!tbl_gk[[#This Row],[GKPositioning]])/('F+ , F-'!AJ$2-'F+ , F-'!AJ$3))</f>
        <v>1.5136551917811415E-2</v>
      </c>
      <c r="AK328" s="1" cm="1">
        <f t="array" ref="AK328">[1]!table_weight[GKReflexes]*(('F+ , F-'!AK$2-[1]!tbl_gk[[#This Row],[GKReflexes]])/('F+ , F-'!AK$2-'F+ , F-'!AK$3))</f>
        <v>3.4617854849068701E-2</v>
      </c>
    </row>
    <row r="329" spans="1:37" x14ac:dyDescent="0.55000000000000004">
      <c r="A329" s="8">
        <f>[1]!tbl_gk[[#This Row],[ID]]</f>
        <v>200698</v>
      </c>
      <c r="B329" s="2" cm="1">
        <f t="array" ref="B329">[1]!table_weight[ValueEUR]*(('F+ , F-'!B$2-[1]!tbl_gk[[#This Row],[ValueEUR]])/('F+ , F-'!B$2-'F+ , F-'!B$3))</f>
        <v>2.2872056730743621E-4</v>
      </c>
      <c r="C329" s="2" cm="1">
        <f t="array" ref="C329">[1]!table_weight[WageEUR]*(('F+ , F-'!C$2-[1]!tbl_gk[[#This Row],[WageEUR]])/('F+ , F-'!C$2-'F+ , F-'!C$3))</f>
        <v>3.9120935309418161E-4</v>
      </c>
      <c r="D329" s="2" cm="1">
        <f t="array" ref="D329">[1]!table_weight[Crossing]*(('F+ , F-'!D$2-[1]!tbl_gk[[#This Row],[Crossing]])/('F+ , F-'!D$2-'F+ , F-'!D$3))</f>
        <v>2.8021071846028162E-2</v>
      </c>
      <c r="E329" s="2" cm="1">
        <f t="array" ref="E329">[1]!table_weight[Finishing]*(('F+ , F-'!E$2-[1]!tbl_gk[[#This Row],[Finishing]])/('F+ , F-'!E$2-'F+ , F-'!E$3))</f>
        <v>1.3975509583206414E-2</v>
      </c>
      <c r="F329" s="2" cm="1">
        <f t="array" ref="F329">[1]!table_weight[HeadingAccuracy]*(('F+ , F-'!F$2-[1]!tbl_gk[[#This Row],[HeadingAccuracy]])/('F+ , F-'!F$2-'F+ , F-'!F$3))</f>
        <v>1.1691929585950599E-2</v>
      </c>
      <c r="G329" s="2" cm="1">
        <f t="array" ref="G329">[1]!table_weight[ShortPassing]*(('F+ , F-'!G$2-[1]!tbl_gk[[#This Row],[ShortPassing]])/('F+ , F-'!G$2-'F+ , F-'!G$3))</f>
        <v>2.390778997881874E-2</v>
      </c>
      <c r="H329" s="2" cm="1">
        <f t="array" ref="H329">[1]!table_weight[Volleys]*(('F+ , F-'!H$2-[1]!tbl_gk[[#This Row],[Volleys]])/('F+ , F-'!H$2-'F+ , F-'!H$3))</f>
        <v>1.1573920979881087E-3</v>
      </c>
      <c r="I329" s="2" cm="1">
        <f t="array" ref="I329">[1]!table_weight[Dribbling]*(('F+ , F-'!I$2-[1]!tbl_gk[[#This Row],[Dribbling]])/('F+ , F-'!I$2-'F+ , F-'!I$3))</f>
        <v>1.9557564431309422E-2</v>
      </c>
      <c r="J329" s="2" cm="1">
        <f t="array" ref="J329">[1]!table_weight[Curve]*(('F+ , F-'!J$2-[1]!tbl_gk[[#This Row],[Curve]])/('F+ , F-'!J$2-'F+ , F-'!J$3))</f>
        <v>8.4507994456275402E-3</v>
      </c>
      <c r="K329" s="2" cm="1">
        <f t="array" ref="K329">[1]!table_weight[FKAccuracy]*(('F+ , F-'!K$2-[1]!tbl_gk[[#This Row],[FKAccuracy]])/('F+ , F-'!K$2-'F+ , F-'!K$3))</f>
        <v>8.2141770611499701E-3</v>
      </c>
      <c r="L329" s="2" cm="1">
        <f t="array" ref="L329">[1]!table_weight[LongPassing]*(('F+ , F-'!L$2-[1]!tbl_gk[[#This Row],[LongPassing]])/('F+ , F-'!L$2-'F+ , F-'!L$3))</f>
        <v>2.4905508603486726E-2</v>
      </c>
      <c r="M329" s="2" cm="1">
        <f t="array" ref="M329">[1]!table_weight[BallControl]*(('F+ , F-'!M$2-[1]!tbl_gk[[#This Row],[BallControl]])/('F+ , F-'!M$2-'F+ , F-'!M$3))</f>
        <v>1.0430701030031691E-2</v>
      </c>
      <c r="N329" s="2" cm="1">
        <f t="array" ref="N329">[1]!table_weight[Acceleration]*(('F+ , F-'!N$2-[1]!tbl_gk[[#This Row],[Acceleration]])/('F+ , F-'!N$2-'F+ , F-'!N$3))</f>
        <v>5.4116931226399828E-3</v>
      </c>
      <c r="O329" s="2" cm="1">
        <f t="array" ref="O329">[1]!table_weight[SprintSpeed]*(('F+ , F-'!O$2-[1]!tbl_gk[[#This Row],[SprintSpeed]])/('F+ , F-'!O$2-'F+ , F-'!O$3))</f>
        <v>5.3410404624277394E-3</v>
      </c>
      <c r="P329" s="2" cm="1">
        <f t="array" ref="P329">[1]!table_weight[Agility]*(('F+ , F-'!P$2-[1]!tbl_gk[[#This Row],[Agility]])/('F+ , F-'!P$2-'F+ , F-'!P$3))</f>
        <v>3.3933210081673617E-3</v>
      </c>
      <c r="Q329" s="2" cm="1">
        <f t="array" ref="Q329">[1]!table_weight[Reactions]*(('F+ , F-'!Q$2-[1]!tbl_gk[[#This Row],[Reactions]])/('F+ , F-'!Q$2-'F+ , F-'!Q$3))</f>
        <v>1.2375408001732517E-3</v>
      </c>
      <c r="R329" s="2" cm="1">
        <f t="array" ref="R329">[1]!table_weight[Balance]*(('F+ , F-'!R$2-[1]!tbl_gk[[#This Row],[Balance]])/('F+ , F-'!R$2-'F+ , F-'!R$3))</f>
        <v>1.9247126900653719E-3</v>
      </c>
      <c r="S329" s="2" cm="1">
        <f t="array" ref="S329">[1]!table_weight[ShotPower]*(('F+ , F-'!S$2-[1]!tbl_gk[[#This Row],[ShotPower]])/('F+ , F-'!S$2-'F+ , F-'!S$3))</f>
        <v>4.6747349128495319E-3</v>
      </c>
      <c r="T329" s="2" cm="1">
        <f t="array" ref="T329">[1]!table_weight[Jumping]*(('F+ , F-'!T$2-[1]!tbl_gk[[#This Row],[Jumping]])/('F+ , F-'!T$2-'F+ , F-'!T$3))</f>
        <v>1.9750336123732751E-3</v>
      </c>
      <c r="U329" s="2" cm="1">
        <f t="array" ref="U329">[1]!table_weight[Stamina]*(('F+ , F-'!U$2-[1]!tbl_gk[[#This Row],[Stamina]])/('F+ , F-'!U$2-'F+ , F-'!U$3))</f>
        <v>1.288065399373875E-2</v>
      </c>
      <c r="V329" s="2" cm="1">
        <f t="array" ref="V329">[1]!table_weight[Strength]*(('F+ , F-'!V$2-[1]!tbl_gk[[#This Row],[Strength]])/('F+ , F-'!V$2-'F+ , F-'!V$3))</f>
        <v>1.3310009126863375E-2</v>
      </c>
      <c r="W329" s="2" cm="1">
        <f t="array" ref="W329">[1]!table_weight[LongShots]*(('F+ , F-'!W$2-[1]!tbl_gk[[#This Row],[LongShots]])/('F+ , F-'!W$2-'F+ , F-'!W$3))</f>
        <v>8.8300548353824494E-3</v>
      </c>
      <c r="X329" s="2" cm="1">
        <f t="array" ref="X329">[1]!table_weight[Aggression]*(('F+ , F-'!X$2-[1]!tbl_gk[[#This Row],[Aggression]])/('F+ , F-'!X$2-'F+ , F-'!X$3))</f>
        <v>1.034377852144811E-2</v>
      </c>
      <c r="Y329" s="2" cm="1">
        <f t="array" ref="Y329">[1]!table_weight[Interceptions]*(('F+ , F-'!Y$2-[1]!tbl_gk[[#This Row],[Interceptions]])/('F+ , F-'!Y$2-'F+ , F-'!Y$3))</f>
        <v>2.2161706253509151E-2</v>
      </c>
      <c r="Z329" s="2" cm="1">
        <f t="array" ref="Z329">[1]!table_weight[Positioning]*(('F+ , F-'!Z$2-[1]!tbl_gk[[#This Row],[Positioning]])/('F+ , F-'!Z$2-'F+ , F-'!Z$3))</f>
        <v>1.4788899029848058E-3</v>
      </c>
      <c r="AA329" s="2" cm="1">
        <f t="array" ref="AA329">[1]!table_weight[Vision]*(('F+ , F-'!AA$2-[1]!tbl_gk[[#This Row],[Vision]])/('F+ , F-'!AA$2-'F+ , F-'!AA$3))</f>
        <v>8.5184058411925615E-3</v>
      </c>
      <c r="AB329" s="2" cm="1">
        <f t="array" ref="AB329">[1]!table_weight[Penalties]*(('F+ , F-'!AB$2-[1]!tbl_gk[[#This Row],[Penalties]])/('F+ , F-'!AB$2-'F+ , F-'!AB$3))</f>
        <v>1.9573542833622431E-3</v>
      </c>
      <c r="AC329" s="2" cm="1">
        <f t="array" ref="AC329">[1]!table_weight[Composure]*(('F+ , F-'!AC$2-[1]!tbl_gk[[#This Row],[Composure]])/('F+ , F-'!AC$2-'F+ , F-'!AC$3))</f>
        <v>1.067469403658214E-3</v>
      </c>
      <c r="AD329" s="2" cm="1">
        <f t="array" ref="AD329">[1]!table_weight[Marking]*(('F+ , F-'!AD$2-[1]!tbl_gk[[#This Row],[Marking]])/('F+ , F-'!AD$2-'F+ , F-'!AD$3))</f>
        <v>2.366223844775717E-2</v>
      </c>
      <c r="AE329" s="2" cm="1">
        <f t="array" ref="AE329">[1]!table_weight[StandingTackle]*(('F+ , F-'!AE$2-[1]!tbl_gk[[#This Row],[StandingTackle]])/('F+ , F-'!AE$2-'F+ , F-'!AE$3))</f>
        <v>1.7933485981458063E-2</v>
      </c>
      <c r="AF329" s="2" cm="1">
        <f t="array" ref="AF329">[1]!table_weight[SlidingTackle]*(('F+ , F-'!AF$2-[1]!tbl_gk[[#This Row],[SlidingTackle]])/('F+ , F-'!AF$2-'F+ , F-'!AF$3))</f>
        <v>4.4833714953645158E-3</v>
      </c>
      <c r="AG329" s="2" cm="1">
        <f t="array" ref="AG329">[1]!table_weight[GKDiving]*(('F+ , F-'!AG$2-[1]!tbl_gk[[#This Row],[GKDiving]])/('F+ , F-'!AG$2-'F+ , F-'!AG$3))</f>
        <v>3.4162356758949373E-2</v>
      </c>
      <c r="AH329" s="2" cm="1">
        <f t="array" ref="AH329">[1]!table_weight[GKHandling]*(('F+ , F-'!AH$2-[1]!tbl_gk[[#This Row],[GKHandling]])/('F+ , F-'!AH$2-'F+ , F-'!AH$3))</f>
        <v>4.9906747265247783E-2</v>
      </c>
      <c r="AI329" s="2" cm="1">
        <f t="array" ref="AI329">[1]!table_weight[GKKicking]*(('F+ , F-'!AI$2-[1]!tbl_gk[[#This Row],[GKKicking]])/('F+ , F-'!AI$2-'F+ , F-'!AI$3))</f>
        <v>2.1466382719805277E-2</v>
      </c>
      <c r="AJ329" s="2" cm="1">
        <f t="array" ref="AJ329">[1]!table_weight[GKPositioning]*(('F+ , F-'!AJ$2-[1]!tbl_gk[[#This Row],[GKPositioning]])/('F+ , F-'!AJ$2-'F+ , F-'!AJ$3))</f>
        <v>1.3244482928084987E-2</v>
      </c>
      <c r="AK329" s="2" cm="1">
        <f t="array" ref="AK329">[1]!table_weight[GKReflexes]*(('F+ , F-'!AK$2-[1]!tbl_gk[[#This Row],[GKReflexes]])/('F+ , F-'!AK$2-'F+ , F-'!AK$3))</f>
        <v>3.4617854849068701E-2</v>
      </c>
    </row>
    <row r="330" spans="1:37" x14ac:dyDescent="0.55000000000000004">
      <c r="A330" s="7">
        <f>[1]!tbl_gk[[#This Row],[ID]]</f>
        <v>200715</v>
      </c>
      <c r="B330" s="1" cm="1">
        <f t="array" ref="B330">[1]!table_weight[ValueEUR]*(('F+ , F-'!B$2-[1]!tbl_gk[[#This Row],[ValueEUR]])/('F+ , F-'!B$2-'F+ , F-'!B$3))</f>
        <v>3.367532239303818E-4</v>
      </c>
      <c r="C330" s="1" cm="1">
        <f t="array" ref="C330">[1]!table_weight[WageEUR]*(('F+ , F-'!C$2-[1]!tbl_gk[[#This Row],[WageEUR]])/('F+ , F-'!C$2-'F+ , F-'!C$3))</f>
        <v>1.9560467654709084E-3</v>
      </c>
      <c r="D330" s="1" cm="1">
        <f t="array" ref="D330">[1]!table_weight[Crossing]*(('F+ , F-'!D$2-[1]!tbl_gk[[#This Row],[Crossing]])/('F+ , F-'!D$2-'F+ , F-'!D$3))</f>
        <v>3.5866971962916043E-2</v>
      </c>
      <c r="E330" s="1" cm="1">
        <f t="array" ref="E330">[1]!table_weight[Finishing]*(('F+ , F-'!E$2-[1]!tbl_gk[[#This Row],[Finishing]])/('F+ , F-'!E$2-'F+ , F-'!E$3))</f>
        <v>1.59720109522359E-2</v>
      </c>
      <c r="F330" s="1" cm="1">
        <f t="array" ref="F330">[1]!table_weight[HeadingAccuracy]*(('F+ , F-'!F$2-[1]!tbl_gk[[#This Row],[HeadingAccuracy]])/('F+ , F-'!F$2-'F+ , F-'!F$3))</f>
        <v>9.6040850170308507E-3</v>
      </c>
      <c r="G330" s="1" cm="1">
        <f t="array" ref="G330">[1]!table_weight[ShortPassing]*(('F+ , F-'!G$2-[1]!tbl_gk[[#This Row],[ShortPassing]])/('F+ , F-'!G$2-'F+ , F-'!G$3))</f>
        <v>5.3440942305594832E-2</v>
      </c>
      <c r="H330" s="1" cm="1">
        <f t="array" ref="H330">[1]!table_weight[Volleys]*(('F+ , F-'!H$2-[1]!tbl_gk[[#This Row],[Volleys]])/('F+ , F-'!H$2-'F+ , F-'!H$3))</f>
        <v>1.5046097273845413E-3</v>
      </c>
      <c r="I330" s="1" cm="1">
        <f t="array" ref="I330">[1]!table_weight[Dribbling]*(('F+ , F-'!I$2-[1]!tbl_gk[[#This Row],[Dribbling]])/('F+ , F-'!I$2-'F+ , F-'!I$3))</f>
        <v>1.8579686209743949E-2</v>
      </c>
      <c r="J330" s="1" cm="1">
        <f t="array" ref="J330">[1]!table_weight[Curve]*(('F+ , F-'!J$2-[1]!tbl_gk[[#This Row],[Curve]])/('F+ , F-'!J$2-'F+ , F-'!J$3))</f>
        <v>8.9578474123651938E-3</v>
      </c>
      <c r="K330" s="1" cm="1">
        <f t="array" ref="K330">[1]!table_weight[FKAccuracy]*(('F+ , F-'!K$2-[1]!tbl_gk[[#This Row],[FKAccuracy]])/('F+ , F-'!K$2-'F+ , F-'!K$3))</f>
        <v>8.5184058411925615E-3</v>
      </c>
      <c r="L330" s="1" cm="1">
        <f t="array" ref="L330">[1]!table_weight[LongPassing]*(('F+ , F-'!L$2-[1]!tbl_gk[[#This Row],[LongPassing]])/('F+ , F-'!L$2-'F+ , F-'!L$3))</f>
        <v>2.9778325504168909E-2</v>
      </c>
      <c r="M330" s="1" cm="1">
        <f t="array" ref="M330">[1]!table_weight[BallControl]*(('F+ , F-'!M$2-[1]!tbl_gk[[#This Row],[BallControl]])/('F+ , F-'!M$2-'F+ , F-'!M$3))</f>
        <v>1.3472988830457604E-2</v>
      </c>
      <c r="N330" s="1" cm="1">
        <f t="array" ref="N330">[1]!table_weight[Acceleration]*(('F+ , F-'!N$2-[1]!tbl_gk[[#This Row],[Acceleration]])/('F+ , F-'!N$2-'F+ , F-'!N$3))</f>
        <v>5.637180336083316E-3</v>
      </c>
      <c r="O330" s="1" cm="1">
        <f t="array" ref="O330">[1]!table_weight[SprintSpeed]*(('F+ , F-'!O$2-[1]!tbl_gk[[#This Row],[SprintSpeed]])/('F+ , F-'!O$2-'F+ , F-'!O$3))</f>
        <v>7.0276848189838679E-3</v>
      </c>
      <c r="P330" s="1" cm="1">
        <f t="array" ref="P330">[1]!table_weight[Agility]*(('F+ , F-'!P$2-[1]!tbl_gk[[#This Row],[Agility]])/('F+ , F-'!P$2-'F+ , F-'!P$3))</f>
        <v>3.6273431466616623E-3</v>
      </c>
      <c r="Q330" s="1" cm="1">
        <f t="array" ref="Q330">[1]!table_weight[Reactions]*(('F+ , F-'!Q$2-[1]!tbl_gk[[#This Row],[Reactions]])/('F+ , F-'!Q$2-'F+ , F-'!Q$3))</f>
        <v>1.0828482001515951E-3</v>
      </c>
      <c r="R330" s="1" cm="1">
        <f t="array" ref="R330">[1]!table_weight[Balance]*(('F+ , F-'!R$2-[1]!tbl_gk[[#This Row],[Balance]])/('F+ , F-'!R$2-'F+ , F-'!R$3))</f>
        <v>1.8005376778030898E-3</v>
      </c>
      <c r="S330" s="1" cm="1">
        <f t="array" ref="S330">[1]!table_weight[ShotPower]*(('F+ , F-'!S$2-[1]!tbl_gk[[#This Row],[ShotPower]])/('F+ , F-'!S$2-'F+ , F-'!S$3))</f>
        <v>5.1941499031661464E-3</v>
      </c>
      <c r="T330" s="1" cm="1">
        <f t="array" ref="T330">[1]!table_weight[Jumping]*(('F+ , F-'!T$2-[1]!tbl_gk[[#This Row],[Jumping]])/('F+ , F-'!T$2-'F+ , F-'!T$3))</f>
        <v>3.2630990117471503E-3</v>
      </c>
      <c r="U330" s="1" cm="1">
        <f t="array" ref="U330">[1]!table_weight[Stamina]*(('F+ , F-'!U$2-[1]!tbl_gk[[#This Row],[Stamina]])/('F+ , F-'!U$2-'F+ , F-'!U$3))</f>
        <v>1.3739364259988E-2</v>
      </c>
      <c r="V330" s="1" cm="1">
        <f t="array" ref="V330">[1]!table_weight[Strength]*(('F+ , F-'!V$2-[1]!tbl_gk[[#This Row],[Strength]])/('F+ , F-'!V$2-'F+ , F-'!V$3))</f>
        <v>3.3718689788053882E-2</v>
      </c>
      <c r="W330" s="1" cm="1">
        <f t="array" ref="W330">[1]!table_weight[LongShots]*(('F+ , F-'!W$2-[1]!tbl_gk[[#This Row],[LongShots]])/('F+ , F-'!W$2-'F+ , F-'!W$3))</f>
        <v>7.7912248547492196E-3</v>
      </c>
      <c r="X330" s="1" cm="1">
        <f t="array" ref="X330">[1]!table_weight[Aggression]*(('F+ , F-'!X$2-[1]!tbl_gk[[#This Row],[Aggression]])/('F+ , F-'!X$2-'F+ , F-'!X$3))</f>
        <v>8.5184058411925615E-3</v>
      </c>
      <c r="Y330" s="1" cm="1">
        <f t="array" ref="Y330">[1]!table_weight[Interceptions]*(('F+ , F-'!Y$2-[1]!tbl_gk[[#This Row],[Interceptions]])/('F+ , F-'!Y$2-'F+ , F-'!Y$3))</f>
        <v>2.0084046292242669E-2</v>
      </c>
      <c r="Z330" s="1" cm="1">
        <f t="array" ref="Z330">[1]!table_weight[Positioning]*(('F+ , F-'!Z$2-[1]!tbl_gk[[#This Row],[Positioning]])/('F+ , F-'!Z$2-'F+ , F-'!Z$3))</f>
        <v>1.7746678835817667E-3</v>
      </c>
      <c r="AA330" s="1" cm="1">
        <f t="array" ref="AA330">[1]!table_weight[Vision]*(('F+ , F-'!AA$2-[1]!tbl_gk[[#This Row],[Vision]])/('F+ , F-'!AA$2-'F+ , F-'!AA$3))</f>
        <v>2.1296014602981403E-2</v>
      </c>
      <c r="AB330" s="1" cm="1">
        <f t="array" ref="AB330">[1]!table_weight[Penalties]*(('F+ , F-'!AB$2-[1]!tbl_gk[[#This Row],[Penalties]])/('F+ , F-'!AB$2-'F+ , F-'!AB$3))</f>
        <v>1.9965013690294879E-3</v>
      </c>
      <c r="AC330" s="1" cm="1">
        <f t="array" ref="AC330">[1]!table_weight[Composure]*(('F+ , F-'!AC$2-[1]!tbl_gk[[#This Row],[Composure]])/('F+ , F-'!AC$2-'F+ , F-'!AC$3))</f>
        <v>1.2275898142069463E-3</v>
      </c>
      <c r="AD330" s="1" cm="1">
        <f t="array" ref="AD330">[1]!table_weight[Marking]*(('F+ , F-'!AD$2-[1]!tbl_gk[[#This Row],[Marking]])/('F+ , F-'!AD$2-'F+ , F-'!AD$3))</f>
        <v>1.8929790758205733E-2</v>
      </c>
      <c r="AE330" s="1" cm="1">
        <f t="array" ref="AE330">[1]!table_weight[StandingTackle]*(('F+ , F-'!AE$2-[1]!tbl_gk[[#This Row],[StandingTackle]])/('F+ , F-'!AE$2-'F+ , F-'!AE$3))</f>
        <v>2.017517172914032E-2</v>
      </c>
      <c r="AF330" s="1" cm="1">
        <f t="array" ref="AF330">[1]!table_weight[SlidingTackle]*(('F+ , F-'!AF$2-[1]!tbl_gk[[#This Row],[SlidingTackle]])/('F+ , F-'!AF$2-'F+ , F-'!AF$3))</f>
        <v>8.9667429907290316E-3</v>
      </c>
      <c r="AG330" s="1" cm="1">
        <f t="array" ref="AG330">[1]!table_weight[GKDiving]*(('F+ , F-'!AG$2-[1]!tbl_gk[[#This Row],[GKDiving]])/('F+ , F-'!AG$2-'F+ , F-'!AG$3))</f>
        <v>3.2454238921001903E-2</v>
      </c>
      <c r="AH330" s="1" cm="1">
        <f t="array" ref="AH330">[1]!table_weight[GKHandling]*(('F+ , F-'!AH$2-[1]!tbl_gk[[#This Row],[GKHandling]])/('F+ , F-'!AH$2-'F+ , F-'!AH$3))</f>
        <v>4.0994828110739248E-2</v>
      </c>
      <c r="AI330" s="1" cm="1">
        <f t="array" ref="AI330">[1]!table_weight[GKKicking]*(('F+ , F-'!AI$2-[1]!tbl_gk[[#This Row],[GKKicking]])/('F+ , F-'!AI$2-'F+ , F-'!AI$3))</f>
        <v>2.414968055978094E-2</v>
      </c>
      <c r="AJ330" s="1" cm="1">
        <f t="array" ref="AJ330">[1]!table_weight[GKPositioning]*(('F+ , F-'!AJ$2-[1]!tbl_gk[[#This Row],[GKPositioning]])/('F+ , F-'!AJ$2-'F+ , F-'!AJ$3))</f>
        <v>1.3244482928084987E-2</v>
      </c>
      <c r="AK330" s="1" cm="1">
        <f t="array" ref="AK330">[1]!table_weight[GKReflexes]*(('F+ , F-'!AK$2-[1]!tbl_gk[[#This Row],[GKReflexes]])/('F+ , F-'!AK$2-'F+ , F-'!AK$3))</f>
        <v>3.4617854849068701E-2</v>
      </c>
    </row>
    <row r="331" spans="1:37" x14ac:dyDescent="0.55000000000000004">
      <c r="A331" s="8">
        <f>[1]!tbl_gk[[#This Row],[ID]]</f>
        <v>200726</v>
      </c>
      <c r="B331" s="2" cm="1">
        <f t="array" ref="B331">[1]!table_weight[ValueEUR]*(('F+ , F-'!B$2-[1]!tbl_gk[[#This Row],[ValueEUR]])/('F+ , F-'!B$2-'F+ , F-'!B$3))</f>
        <v>1.6948780500474119E-3</v>
      </c>
      <c r="C331" s="2" cm="1">
        <f t="array" ref="C331">[1]!table_weight[WageEUR]*(('F+ , F-'!C$2-[1]!tbl_gk[[#This Row],[WageEUR]])/('F+ , F-'!C$2-'F+ , F-'!C$3))</f>
        <v>5.3986890726997064E-3</v>
      </c>
      <c r="D331" s="2" cm="1">
        <f t="array" ref="D331">[1]!table_weight[Crossing]*(('F+ , F-'!D$2-[1]!tbl_gk[[#This Row],[Crossing]])/('F+ , F-'!D$2-'F+ , F-'!D$3))</f>
        <v>3.4746129089074922E-2</v>
      </c>
      <c r="E331" s="2" cm="1">
        <f t="array" ref="E331">[1]!table_weight[Finishing]*(('F+ , F-'!E$2-[1]!tbl_gk[[#This Row],[Finishing]])/('F+ , F-'!E$2-'F+ , F-'!E$3))</f>
        <v>1.59720109522359E-2</v>
      </c>
      <c r="F331" s="2" cm="1">
        <f t="array" ref="F331">[1]!table_weight[HeadingAccuracy]*(('F+ , F-'!F$2-[1]!tbl_gk[[#This Row],[HeadingAccuracy]])/('F+ , F-'!F$2-'F+ , F-'!F$3))</f>
        <v>1.210949849973455E-2</v>
      </c>
      <c r="G331" s="2" cm="1">
        <f t="array" ref="G331">[1]!table_weight[ShortPassing]*(('F+ , F-'!G$2-[1]!tbl_gk[[#This Row],[ShortPassing]])/('F+ , F-'!G$2-'F+ , F-'!G$3))</f>
        <v>5.7659964066562854E-2</v>
      </c>
      <c r="H331" s="2" cm="1">
        <f t="array" ref="H331">[1]!table_weight[Volleys]*(('F+ , F-'!H$2-[1]!tbl_gk[[#This Row],[Volleys]])/('F+ , F-'!H$2-'F+ , F-'!H$3))</f>
        <v>1.851827356780974E-3</v>
      </c>
      <c r="I331" s="2" cm="1">
        <f t="array" ref="I331">[1]!table_weight[Dribbling]*(('F+ , F-'!I$2-[1]!tbl_gk[[#This Row],[Dribbling]])/('F+ , F-'!I$2-'F+ , F-'!I$3))</f>
        <v>1.9557564431309422E-2</v>
      </c>
      <c r="J331" s="2" cm="1">
        <f t="array" ref="J331">[1]!table_weight[Curve]*(('F+ , F-'!J$2-[1]!tbl_gk[[#This Row],[Curve]])/('F+ , F-'!J$2-'F+ , F-'!J$3))</f>
        <v>8.2817834567149896E-3</v>
      </c>
      <c r="K331" s="2" cm="1">
        <f t="array" ref="K331">[1]!table_weight[FKAccuracy]*(('F+ , F-'!K$2-[1]!tbl_gk[[#This Row],[FKAccuracy]])/('F+ , F-'!K$2-'F+ , F-'!K$3))</f>
        <v>8.3662914511712649E-3</v>
      </c>
      <c r="L331" s="2" cm="1">
        <f t="array" ref="L331">[1]!table_weight[LongPassing]*(('F+ , F-'!L$2-[1]!tbl_gk[[#This Row],[LongPassing]])/('F+ , F-'!L$2-'F+ , F-'!L$3))</f>
        <v>2.3281236303259328E-2</v>
      </c>
      <c r="M331" s="2" cm="1">
        <f t="array" ref="M331">[1]!table_weight[BallControl]*(('F+ , F-'!M$2-[1]!tbl_gk[[#This Row],[BallControl]])/('F+ , F-'!M$2-'F+ , F-'!M$3))</f>
        <v>1.0430701030031691E-2</v>
      </c>
      <c r="N331" s="2" cm="1">
        <f t="array" ref="N331">[1]!table_weight[Acceleration]*(('F+ , F-'!N$2-[1]!tbl_gk[[#This Row],[Acceleration]])/('F+ , F-'!N$2-'F+ , F-'!N$3))</f>
        <v>5.4116931226399828E-3</v>
      </c>
      <c r="O331" s="2" cm="1">
        <f t="array" ref="O331">[1]!table_weight[SprintSpeed]*(('F+ , F-'!O$2-[1]!tbl_gk[[#This Row],[SprintSpeed]])/('F+ , F-'!O$2-'F+ , F-'!O$3))</f>
        <v>7.0276848189838679E-3</v>
      </c>
      <c r="P331" s="2" cm="1">
        <f t="array" ref="P331">[1]!table_weight[Agility]*(('F+ , F-'!P$2-[1]!tbl_gk[[#This Row],[Agility]])/('F+ , F-'!P$2-'F+ , F-'!P$3))</f>
        <v>3.9783763544031132E-3</v>
      </c>
      <c r="Q331" s="2" cm="1">
        <f t="array" ref="Q331">[1]!table_weight[Reactions]*(('F+ , F-'!Q$2-[1]!tbl_gk[[#This Row],[Reactions]])/('F+ , F-'!Q$2-'F+ , F-'!Q$3))</f>
        <v>7.2189880010106353E-4</v>
      </c>
      <c r="R331" s="2" cm="1">
        <f t="array" ref="R331">[1]!table_weight[Balance]*(('F+ , F-'!R$2-[1]!tbl_gk[[#This Row],[Balance]])/('F+ , F-'!R$2-'F+ , F-'!R$3))</f>
        <v>2.4214127391145E-3</v>
      </c>
      <c r="S331" s="2" cm="1">
        <f t="array" ref="S331">[1]!table_weight[ShotPower]*(('F+ , F-'!S$2-[1]!tbl_gk[[#This Row],[ShotPower]])/('F+ , F-'!S$2-'F+ , F-'!S$3))</f>
        <v>2.8567824467413809E-3</v>
      </c>
      <c r="T331" s="2" cm="1">
        <f t="array" ref="T331">[1]!table_weight[Jumping]*(('F+ , F-'!T$2-[1]!tbl_gk[[#This Row],[Jumping]])/('F+ , F-'!T$2-'F+ , F-'!T$3))</f>
        <v>1.8891625857483504E-3</v>
      </c>
      <c r="U331" s="2" cm="1">
        <f t="array" ref="U331">[1]!table_weight[Stamina]*(('F+ , F-'!U$2-[1]!tbl_gk[[#This Row],[Stamina]])/('F+ , F-'!U$2-'F+ , F-'!U$3))</f>
        <v>9.4458129287417498E-3</v>
      </c>
      <c r="V331" s="2" cm="1">
        <f t="array" ref="V331">[1]!table_weight[Strength]*(('F+ , F-'!V$2-[1]!tbl_gk[[#This Row],[Strength]])/('F+ , F-'!V$2-'F+ , F-'!V$3))</f>
        <v>1.5084677010445158E-2</v>
      </c>
      <c r="W331" s="2" cm="1">
        <f t="array" ref="W331">[1]!table_weight[LongShots]*(('F+ , F-'!W$2-[1]!tbl_gk[[#This Row],[LongShots]])/('F+ , F-'!W$2-'F+ , F-'!W$3))</f>
        <v>9.0897623305407575E-3</v>
      </c>
      <c r="X331" s="2" cm="1">
        <f t="array" ref="X331">[1]!table_weight[Aggression]*(('F+ , F-'!X$2-[1]!tbl_gk[[#This Row],[Aggression]])/('F+ , F-'!X$2-'F+ , F-'!X$3))</f>
        <v>1.3386066321874024E-2</v>
      </c>
      <c r="Y331" s="2" cm="1">
        <f t="array" ref="Y331">[1]!table_weight[Interceptions]*(('F+ , F-'!Y$2-[1]!tbl_gk[[#This Row],[Interceptions]])/('F+ , F-'!Y$2-'F+ , F-'!Y$3))</f>
        <v>1.3851066408443219E-2</v>
      </c>
      <c r="Z331" s="2" cm="1">
        <f t="array" ref="Z331">[1]!table_weight[Positioning]*(('F+ , F-'!Z$2-[1]!tbl_gk[[#This Row],[Positioning]])/('F+ , F-'!Z$2-'F+ , F-'!Z$3))</f>
        <v>1.4788899029848058E-3</v>
      </c>
      <c r="AA331" s="2" cm="1">
        <f t="array" ref="AA331">[1]!table_weight[Vision]*(('F+ , F-'!AA$2-[1]!tbl_gk[[#This Row],[Vision]])/('F+ , F-'!AA$2-'F+ , F-'!AA$3))</f>
        <v>2.0586147449548689E-2</v>
      </c>
      <c r="AB331" s="2" cm="1">
        <f t="array" ref="AB331">[1]!table_weight[Penalties]*(('F+ , F-'!AB$2-[1]!tbl_gk[[#This Row],[Penalties]])/('F+ , F-'!AB$2-'F+ , F-'!AB$3))</f>
        <v>2.1139426260312223E-3</v>
      </c>
      <c r="AC331" s="2" cm="1">
        <f t="array" ref="AC331">[1]!table_weight[Composure]*(('F+ , F-'!AC$2-[1]!tbl_gk[[#This Row],[Composure]])/('F+ , F-'!AC$2-'F+ , F-'!AC$3))</f>
        <v>3.7361429128037491E-4</v>
      </c>
      <c r="AD331" s="2" cm="1">
        <f t="array" ref="AD331">[1]!table_weight[Marking]*(('F+ , F-'!AD$2-[1]!tbl_gk[[#This Row],[Marking]])/('F+ , F-'!AD$2-'F+ , F-'!AD$3))</f>
        <v>2.0507273321389546E-2</v>
      </c>
      <c r="AE331" s="2" cm="1">
        <f t="array" ref="AE331">[1]!table_weight[StandingTackle]*(('F+ , F-'!AE$2-[1]!tbl_gk[[#This Row],[StandingTackle]])/('F+ , F-'!AE$2-'F+ , F-'!AE$3))</f>
        <v>3.1383600467551613E-2</v>
      </c>
      <c r="AF331" s="2" cm="1">
        <f t="array" ref="AF331">[1]!table_weight[SlidingTackle]*(('F+ , F-'!AF$2-[1]!tbl_gk[[#This Row],[SlidingTackle]])/('F+ , F-'!AF$2-'F+ , F-'!AF$3))</f>
        <v>9.7139715732897855E-3</v>
      </c>
      <c r="AG331" s="2" cm="1">
        <f t="array" ref="AG331">[1]!table_weight[GKDiving]*(('F+ , F-'!AG$2-[1]!tbl_gk[[#This Row],[GKDiving]])/('F+ , F-'!AG$2-'F+ , F-'!AG$3))</f>
        <v>2.3913649731264561E-2</v>
      </c>
      <c r="AH331" s="2" cm="1">
        <f t="array" ref="AH331">[1]!table_weight[GKHandling]*(('F+ , F-'!AH$2-[1]!tbl_gk[[#This Row],[GKHandling]])/('F+ , F-'!AH$2-'F+ , F-'!AH$3))</f>
        <v>2.8518141294427302E-2</v>
      </c>
      <c r="AI331" s="2" cm="1">
        <f t="array" ref="AI331">[1]!table_weight[GKKicking]*(('F+ , F-'!AI$2-[1]!tbl_gk[[#This Row],[GKKicking]])/('F+ , F-'!AI$2-'F+ , F-'!AI$3))</f>
        <v>1.3416489199878298E-2</v>
      </c>
      <c r="AJ331" s="2" cm="1">
        <f t="array" ref="AJ331">[1]!table_weight[GKPositioning]*(('F+ , F-'!AJ$2-[1]!tbl_gk[[#This Row],[GKPositioning]])/('F+ , F-'!AJ$2-'F+ , F-'!AJ$3))</f>
        <v>9.4603449486321337E-3</v>
      </c>
      <c r="AK331" s="2" cm="1">
        <f t="array" ref="AK331">[1]!table_weight[GKReflexes]*(('F+ , F-'!AK$2-[1]!tbl_gk[[#This Row],[GKReflexes]])/('F+ , F-'!AK$2-'F+ , F-'!AK$3))</f>
        <v>2.55078930466822E-2</v>
      </c>
    </row>
    <row r="332" spans="1:37" x14ac:dyDescent="0.55000000000000004">
      <c r="A332" s="7">
        <f>[1]!tbl_gk[[#This Row],[ID]]</f>
        <v>200798</v>
      </c>
      <c r="B332" s="1" cm="1">
        <f t="array" ref="B332">[1]!table_weight[ValueEUR]*(('F+ , F-'!B$2-[1]!tbl_gk[[#This Row],[ValueEUR]])/('F+ , F-'!B$2-'F+ , F-'!B$3))</f>
        <v>3.1175138054050009E-5</v>
      </c>
      <c r="C332" s="1" cm="1">
        <f t="array" ref="C332">[1]!table_weight[WageEUR]*(('F+ , F-'!C$2-[1]!tbl_gk[[#This Row],[WageEUR]])/('F+ , F-'!C$2-'F+ , F-'!C$3))</f>
        <v>5.4769309433185431E-4</v>
      </c>
      <c r="D332" s="1" cm="1">
        <f t="array" ref="D332">[1]!table_weight[Crossing]*(('F+ , F-'!D$2-[1]!tbl_gk[[#This Row],[Crossing]])/('F+ , F-'!D$2-'F+ , F-'!D$3))</f>
        <v>3.4746129089074922E-2</v>
      </c>
      <c r="E332" s="1" cm="1">
        <f t="array" ref="E332">[1]!table_weight[Finishing]*(('F+ , F-'!E$2-[1]!tbl_gk[[#This Row],[Finishing]])/('F+ , F-'!E$2-'F+ , F-'!E$3))</f>
        <v>8.9842561606326941E-3</v>
      </c>
      <c r="F332" s="1" cm="1">
        <f t="array" ref="F332">[1]!table_weight[HeadingAccuracy]*(('F+ , F-'!F$2-[1]!tbl_gk[[#This Row],[HeadingAccuracy]])/('F+ , F-'!F$2-'F+ , F-'!F$3))</f>
        <v>1.08567917583827E-2</v>
      </c>
      <c r="G332" s="1" cm="1">
        <f t="array" ref="G332">[1]!table_weight[ShortPassing]*(('F+ , F-'!G$2-[1]!tbl_gk[[#This Row],[ShortPassing]])/('F+ , F-'!G$2-'F+ , F-'!G$3))</f>
        <v>4.3596558196669473E-2</v>
      </c>
      <c r="H332" s="1" cm="1">
        <f t="array" ref="H332">[1]!table_weight[Volleys]*(('F+ , F-'!H$2-[1]!tbl_gk[[#This Row],[Volleys]])/('F+ , F-'!H$2-'F+ , F-'!H$3))</f>
        <v>8.1017446859167619E-4</v>
      </c>
      <c r="I332" s="1" cm="1">
        <f t="array" ref="I332">[1]!table_weight[Dribbling]*(('F+ , F-'!I$2-[1]!tbl_gk[[#This Row],[Dribbling]])/('F+ , F-'!I$2-'F+ , F-'!I$3))</f>
        <v>8.8009039940892403E-3</v>
      </c>
      <c r="J332" s="1" cm="1">
        <f t="array" ref="J332">[1]!table_weight[Curve]*(('F+ , F-'!J$2-[1]!tbl_gk[[#This Row],[Curve]])/('F+ , F-'!J$2-'F+ , F-'!J$3))</f>
        <v>8.4507994456275402E-3</v>
      </c>
      <c r="K332" s="1" cm="1">
        <f t="array" ref="K332">[1]!table_weight[FKAccuracy]*(('F+ , F-'!K$2-[1]!tbl_gk[[#This Row],[FKAccuracy]])/('F+ , F-'!K$2-'F+ , F-'!K$3))</f>
        <v>8.6705202312138564E-3</v>
      </c>
      <c r="L332" s="1" cm="1">
        <f t="array" ref="L332">[1]!table_weight[LongPassing]*(('F+ , F-'!L$2-[1]!tbl_gk[[#This Row],[LongPassing]])/('F+ , F-'!L$2-'F+ , F-'!L$3))</f>
        <v>1.6242723002273949E-2</v>
      </c>
      <c r="M332" s="1" cm="1">
        <f t="array" ref="M332">[1]!table_weight[BallControl]*(('F+ , F-'!M$2-[1]!tbl_gk[[#This Row],[BallControl]])/('F+ , F-'!M$2-'F+ , F-'!M$3))</f>
        <v>1.4776826459211564E-2</v>
      </c>
      <c r="N332" s="1" cm="1">
        <f t="array" ref="N332">[1]!table_weight[Acceleration]*(('F+ , F-'!N$2-[1]!tbl_gk[[#This Row],[Acceleration]])/('F+ , F-'!N$2-'F+ , F-'!N$3))</f>
        <v>6.5391291898566463E-3</v>
      </c>
      <c r="O332" s="1" cm="1">
        <f t="array" ref="O332">[1]!table_weight[SprintSpeed]*(('F+ , F-'!O$2-[1]!tbl_gk[[#This Row],[SprintSpeed]])/('F+ , F-'!O$2-'F+ , F-'!O$3))</f>
        <v>7.8710069972619326E-3</v>
      </c>
      <c r="P332" s="1" cm="1">
        <f t="array" ref="P332">[1]!table_weight[Agility]*(('F+ , F-'!P$2-[1]!tbl_gk[[#This Row],[Agility]])/('F+ , F-'!P$2-'F+ , F-'!P$3))</f>
        <v>2.4572324541901583E-3</v>
      </c>
      <c r="Q332" s="1" cm="1">
        <f t="array" ref="Q332">[1]!table_weight[Reactions]*(('F+ , F-'!Q$2-[1]!tbl_gk[[#This Row],[Reactions]])/('F+ , F-'!Q$2-'F+ , F-'!Q$3))</f>
        <v>1.4953618002093458E-3</v>
      </c>
      <c r="R332" s="1" cm="1">
        <f t="array" ref="R332">[1]!table_weight[Balance]*(('F+ , F-'!R$2-[1]!tbl_gk[[#This Row],[Balance]])/('F+ , F-'!R$2-'F+ , F-'!R$3))</f>
        <v>2.1109752084587947E-3</v>
      </c>
      <c r="S332" s="1" cm="1">
        <f t="array" ref="S332">[1]!table_weight[ShotPower]*(('F+ , F-'!S$2-[1]!tbl_gk[[#This Row],[ShotPower]])/('F+ , F-'!S$2-'F+ , F-'!S$3))</f>
        <v>5.4538573983244545E-3</v>
      </c>
      <c r="T332" s="1" cm="1">
        <f t="array" ref="T332">[1]!table_weight[Jumping]*(('F+ , F-'!T$2-[1]!tbl_gk[[#This Row],[Jumping]])/('F+ , F-'!T$2-'F+ , F-'!T$3))</f>
        <v>2.6620018253726754E-3</v>
      </c>
      <c r="U332" s="1" cm="1">
        <f t="array" ref="U332">[1]!table_weight[Stamina]*(('F+ , F-'!U$2-[1]!tbl_gk[[#This Row],[Stamina]])/('F+ , F-'!U$2-'F+ , F-'!U$3))</f>
        <v>1.3739364259988E-2</v>
      </c>
      <c r="V332" s="1" cm="1">
        <f t="array" ref="V332">[1]!table_weight[Strength]*(('F+ , F-'!V$2-[1]!tbl_gk[[#This Row],[Strength]])/('F+ , F-'!V$2-'F+ , F-'!V$3))</f>
        <v>2.2183348544772292E-2</v>
      </c>
      <c r="W332" s="1" cm="1">
        <f t="array" ref="W332">[1]!table_weight[LongShots]*(('F+ , F-'!W$2-[1]!tbl_gk[[#This Row],[LongShots]])/('F+ , F-'!W$2-'F+ , F-'!W$3))</f>
        <v>7.5315173595909123E-3</v>
      </c>
      <c r="X332" s="1" cm="1">
        <f t="array" ref="X332">[1]!table_weight[Aggression]*(('F+ , F-'!X$2-[1]!tbl_gk[[#This Row],[Aggression]])/('F+ , F-'!X$2-'F+ , F-'!X$3))</f>
        <v>2.4338302403407318E-3</v>
      </c>
      <c r="Y332" s="1" cm="1">
        <f t="array" ref="Y332">[1]!table_weight[Interceptions]*(('F+ , F-'!Y$2-[1]!tbl_gk[[#This Row],[Interceptions]])/('F+ , F-'!Y$2-'F+ , F-'!Y$3))</f>
        <v>1.5928726369709705E-2</v>
      </c>
      <c r="Z332" s="1" cm="1">
        <f t="array" ref="Z332">[1]!table_weight[Positioning]*(('F+ , F-'!Z$2-[1]!tbl_gk[[#This Row],[Positioning]])/('F+ , F-'!Z$2-'F+ , F-'!Z$3))</f>
        <v>1.0352229320893639E-3</v>
      </c>
      <c r="AA332" s="1" cm="1">
        <f t="array" ref="AA332">[1]!table_weight[Vision]*(('F+ , F-'!AA$2-[1]!tbl_gk[[#This Row],[Vision]])/('F+ , F-'!AA$2-'F+ , F-'!AA$3))</f>
        <v>9.9381401480579876E-3</v>
      </c>
      <c r="AB332" s="1" cm="1">
        <f t="array" ref="AB332">[1]!table_weight[Penalties]*(('F+ , F-'!AB$2-[1]!tbl_gk[[#This Row],[Penalties]])/('F+ , F-'!AB$2-'F+ , F-'!AB$3))</f>
        <v>1.9965013690294879E-3</v>
      </c>
      <c r="AC332" s="1" cm="1">
        <f t="array" ref="AC332">[1]!table_weight[Composure]*(('F+ , F-'!AC$2-[1]!tbl_gk[[#This Row],[Composure]])/('F+ , F-'!AC$2-'F+ , F-'!AC$3))</f>
        <v>1.5478306353044107E-3</v>
      </c>
      <c r="AD332" s="1" cm="1">
        <f t="array" ref="AD332">[1]!table_weight[Marking]*(('F+ , F-'!AD$2-[1]!tbl_gk[[#This Row],[Marking]])/('F+ , F-'!AD$2-'F+ , F-'!AD$3))</f>
        <v>2.366223844775717E-2</v>
      </c>
      <c r="AE332" s="1" cm="1">
        <f t="array" ref="AE332">[1]!table_weight[StandingTackle]*(('F+ , F-'!AE$2-[1]!tbl_gk[[#This Row],[StandingTackle]])/('F+ , F-'!AE$2-'F+ , F-'!AE$3))</f>
        <v>2.9141914719869356E-2</v>
      </c>
      <c r="AF332" s="1" cm="1">
        <f t="array" ref="AF332">[1]!table_weight[SlidingTackle]*(('F+ , F-'!AF$2-[1]!tbl_gk[[#This Row],[SlidingTackle]])/('F+ , F-'!AF$2-'F+ , F-'!AF$3))</f>
        <v>8.9667429907290316E-3</v>
      </c>
      <c r="AG332" s="1" cm="1">
        <f t="array" ref="AG332">[1]!table_weight[GKDiving]*(('F+ , F-'!AG$2-[1]!tbl_gk[[#This Row],[GKDiving]])/('F+ , F-'!AG$2-'F+ , F-'!AG$3))</f>
        <v>4.6119181624581652E-2</v>
      </c>
      <c r="AH332" s="1" cm="1">
        <f t="array" ref="AH332">[1]!table_weight[GKHandling]*(('F+ , F-'!AH$2-[1]!tbl_gk[[#This Row],[GKHandling]])/('F+ , F-'!AH$2-'F+ , F-'!AH$3))</f>
        <v>3.386529278713242E-2</v>
      </c>
      <c r="AI332" s="1" cm="1">
        <f t="array" ref="AI332">[1]!table_weight[GKKicking]*(('F+ , F-'!AI$2-[1]!tbl_gk[[#This Row],[GKKicking]])/('F+ , F-'!AI$2-'F+ , F-'!AI$3))</f>
        <v>2.5044113173106158E-2</v>
      </c>
      <c r="AJ332" s="1" cm="1">
        <f t="array" ref="AJ332">[1]!table_weight[GKPositioning]*(('F+ , F-'!AJ$2-[1]!tbl_gk[[#This Row],[GKPositioning]])/('F+ , F-'!AJ$2-'F+ , F-'!AJ$3))</f>
        <v>1.1983103601600703E-2</v>
      </c>
      <c r="AK332" s="1" cm="1">
        <f t="array" ref="AK332">[1]!table_weight[GKReflexes]*(('F+ , F-'!AK$2-[1]!tbl_gk[[#This Row],[GKReflexes]])/('F+ , F-'!AK$2-'F+ , F-'!AK$3))</f>
        <v>4.9193793732887098E-2</v>
      </c>
    </row>
    <row r="333" spans="1:37" x14ac:dyDescent="0.55000000000000004">
      <c r="A333" s="8">
        <f>[1]!tbl_gk[[#This Row],[ID]]</f>
        <v>201035</v>
      </c>
      <c r="B333" s="2" cm="1">
        <f t="array" ref="B333">[1]!table_weight[ValueEUR]*(('F+ , F-'!B$2-[1]!tbl_gk[[#This Row],[ValueEUR]])/('F+ , F-'!B$2-'F+ , F-'!B$3))</f>
        <v>2.364371856376466E-4</v>
      </c>
      <c r="C333" s="2" cm="1">
        <f t="array" ref="C333">[1]!table_weight[WageEUR]*(('F+ , F-'!C$2-[1]!tbl_gk[[#This Row],[WageEUR]])/('F+ , F-'!C$2-'F+ , F-'!C$3))</f>
        <v>3.9120935309418161E-4</v>
      </c>
      <c r="D333" s="2" cm="1">
        <f t="array" ref="D333">[1]!table_weight[Crossing]*(('F+ , F-'!D$2-[1]!tbl_gk[[#This Row],[Crossing]])/('F+ , F-'!D$2-'F+ , F-'!D$3))</f>
        <v>3.3625286215233793E-2</v>
      </c>
      <c r="E333" s="2" cm="1">
        <f t="array" ref="E333">[1]!table_weight[Finishing]*(('F+ , F-'!E$2-[1]!tbl_gk[[#This Row],[Finishing]])/('F+ , F-'!E$2-'F+ , F-'!E$3))</f>
        <v>1.3975509583206414E-2</v>
      </c>
      <c r="F333" s="2" cm="1">
        <f t="array" ref="F333">[1]!table_weight[HeadingAccuracy]*(('F+ , F-'!F$2-[1]!tbl_gk[[#This Row],[HeadingAccuracy]])/('F+ , F-'!F$2-'F+ , F-'!F$3))</f>
        <v>7.5162404481111007E-3</v>
      </c>
      <c r="G333" s="2" cm="1">
        <f t="array" ref="G333">[1]!table_weight[ShortPassing]*(('F+ , F-'!G$2-[1]!tbl_gk[[#This Row],[ShortPassing]])/('F+ , F-'!G$2-'F+ , F-'!G$3))</f>
        <v>3.0939492913765434E-2</v>
      </c>
      <c r="H333" s="2" cm="1">
        <f t="array" ref="H333">[1]!table_weight[Volleys]*(('F+ , F-'!H$2-[1]!tbl_gk[[#This Row],[Volleys]])/('F+ , F-'!H$2-'F+ , F-'!H$3))</f>
        <v>1.3888705175857305E-3</v>
      </c>
      <c r="I333" s="2" cm="1">
        <f t="array" ref="I333">[1]!table_weight[Dribbling]*(('F+ , F-'!I$2-[1]!tbl_gk[[#This Row],[Dribbling]])/('F+ , F-'!I$2-'F+ , F-'!I$3))</f>
        <v>7.823025772523768E-3</v>
      </c>
      <c r="J333" s="2" cm="1">
        <f t="array" ref="J333">[1]!table_weight[Curve]*(('F+ , F-'!J$2-[1]!tbl_gk[[#This Row],[Curve]])/('F+ , F-'!J$2-'F+ , F-'!J$3))</f>
        <v>9.295879390190295E-3</v>
      </c>
      <c r="K333" s="2" cm="1">
        <f t="array" ref="K333">[1]!table_weight[FKAccuracy]*(('F+ , F-'!K$2-[1]!tbl_gk[[#This Row],[FKAccuracy]])/('F+ , F-'!K$2-'F+ , F-'!K$3))</f>
        <v>8.0620626711286735E-3</v>
      </c>
      <c r="L333" s="2" cm="1">
        <f t="array" ref="L333">[1]!table_weight[LongPassing]*(('F+ , F-'!L$2-[1]!tbl_gk[[#This Row],[LongPassing]])/('F+ , F-'!L$2-'F+ , F-'!L$3))</f>
        <v>1.6784147102349749E-2</v>
      </c>
      <c r="M333" s="2" cm="1">
        <f t="array" ref="M333">[1]!table_weight[BallControl]*(('F+ , F-'!M$2-[1]!tbl_gk[[#This Row],[BallControl]])/('F+ , F-'!M$2-'F+ , F-'!M$3))</f>
        <v>9.9960884871137055E-3</v>
      </c>
      <c r="N333" s="2" cm="1">
        <f t="array" ref="N333">[1]!table_weight[Acceleration]*(('F+ , F-'!N$2-[1]!tbl_gk[[#This Row],[Acceleration]])/('F+ , F-'!N$2-'F+ , F-'!N$3))</f>
        <v>4.2842570554233201E-3</v>
      </c>
      <c r="O333" s="2" cm="1">
        <f t="array" ref="O333">[1]!table_weight[SprintSpeed]*(('F+ , F-'!O$2-[1]!tbl_gk[[#This Row],[SprintSpeed]])/('F+ , F-'!O$2-'F+ , F-'!O$3))</f>
        <v>3.9355034986309663E-3</v>
      </c>
      <c r="P333" s="2" cm="1">
        <f t="array" ref="P333">[1]!table_weight[Agility]*(('F+ , F-'!P$2-[1]!tbl_gk[[#This Row],[Agility]])/('F+ , F-'!P$2-'F+ , F-'!P$3))</f>
        <v>2.6912545926844589E-3</v>
      </c>
      <c r="Q333" s="2" cm="1">
        <f t="array" ref="Q333">[1]!table_weight[Reactions]*(('F+ , F-'!Q$2-[1]!tbl_gk[[#This Row],[Reactions]])/('F+ , F-'!Q$2-'F+ , F-'!Q$3))</f>
        <v>1.4953618002093458E-3</v>
      </c>
      <c r="R333" s="2" cm="1">
        <f t="array" ref="R333">[1]!table_weight[Balance]*(('F+ , F-'!R$2-[1]!tbl_gk[[#This Row],[Balance]])/('F+ , F-'!R$2-'F+ , F-'!R$3))</f>
        <v>1.4280126410162438E-3</v>
      </c>
      <c r="S333" s="2" cm="1">
        <f t="array" ref="S333">[1]!table_weight[ShotPower]*(('F+ , F-'!S$2-[1]!tbl_gk[[#This Row],[ShotPower]])/('F+ , F-'!S$2-'F+ , F-'!S$3))</f>
        <v>5.7135648934827617E-3</v>
      </c>
      <c r="T333" s="2" cm="1">
        <f t="array" ref="T333">[1]!table_weight[Jumping]*(('F+ , F-'!T$2-[1]!tbl_gk[[#This Row],[Jumping]])/('F+ , F-'!T$2-'F+ , F-'!T$3))</f>
        <v>2.2326466922480506E-3</v>
      </c>
      <c r="U333" s="2" cm="1">
        <f t="array" ref="U333">[1]!table_weight[Stamina]*(('F+ , F-'!U$2-[1]!tbl_gk[[#This Row],[Stamina]])/('F+ , F-'!U$2-'F+ , F-'!U$3))</f>
        <v>1.6315495058735752E-2</v>
      </c>
      <c r="V333" s="2" cm="1">
        <f t="array" ref="V333">[1]!table_weight[Strength]*(('F+ , F-'!V$2-[1]!tbl_gk[[#This Row],[Strength]])/('F+ , F-'!V$2-'F+ , F-'!V$3))</f>
        <v>2.9282020079099427E-2</v>
      </c>
      <c r="W333" s="2" cm="1">
        <f t="array" ref="W333">[1]!table_weight[LongShots]*(('F+ , F-'!W$2-[1]!tbl_gk[[#This Row],[LongShots]])/('F+ , F-'!W$2-'F+ , F-'!W$3))</f>
        <v>8.0509323499075268E-3</v>
      </c>
      <c r="X333" s="2" cm="1">
        <f t="array" ref="X333">[1]!table_weight[Aggression]*(('F+ , F-'!X$2-[1]!tbl_gk[[#This Row],[Aggression]])/('F+ , F-'!X$2-'F+ , F-'!X$3))</f>
        <v>9.7353209613629272E-3</v>
      </c>
      <c r="Y333" s="2" cm="1">
        <f t="array" ref="Y333">[1]!table_weight[Interceptions]*(('F+ , F-'!Y$2-[1]!tbl_gk[[#This Row],[Interceptions]])/('F+ , F-'!Y$2-'F+ , F-'!Y$3))</f>
        <v>2.2854259573931314E-2</v>
      </c>
      <c r="Z333" s="2" cm="1">
        <f t="array" ref="Z333">[1]!table_weight[Positioning]*(('F+ , F-'!Z$2-[1]!tbl_gk[[#This Row],[Positioning]])/('F+ , F-'!Z$2-'F+ , F-'!Z$3))</f>
        <v>4.4366697089544168E-4</v>
      </c>
      <c r="AA333" s="2" cm="1">
        <f t="array" ref="AA333">[1]!table_weight[Vision]*(('F+ , F-'!AA$2-[1]!tbl_gk[[#This Row],[Vision]])/('F+ , F-'!AA$2-'F+ , F-'!AA$3))</f>
        <v>1.6326944528952409E-2</v>
      </c>
      <c r="AB333" s="2" cm="1">
        <f t="array" ref="AB333">[1]!table_weight[Penalties]*(('F+ , F-'!AB$2-[1]!tbl_gk[[#This Row],[Penalties]])/('F+ , F-'!AB$2-'F+ , F-'!AB$3))</f>
        <v>1.9965013690294879E-3</v>
      </c>
      <c r="AC333" s="2" cm="1">
        <f t="array" ref="AC333">[1]!table_weight[Composure]*(('F+ , F-'!AC$2-[1]!tbl_gk[[#This Row],[Composure]])/('F+ , F-'!AC$2-'F+ , F-'!AC$3))</f>
        <v>1.9748183967676961E-3</v>
      </c>
      <c r="AD333" s="2" cm="1">
        <f t="array" ref="AD333">[1]!table_weight[Marking]*(('F+ , F-'!AD$2-[1]!tbl_gk[[#This Row],[Marking]])/('F+ , F-'!AD$2-'F+ , F-'!AD$3))</f>
        <v>2.6817203574124791E-2</v>
      </c>
      <c r="AE333" s="2" cm="1">
        <f t="array" ref="AE333">[1]!table_weight[StandingTackle]*(('F+ , F-'!AE$2-[1]!tbl_gk[[#This Row],[StandingTackle]])/('F+ , F-'!AE$2-'F+ , F-'!AE$3))</f>
        <v>1.5691800233775807E-2</v>
      </c>
      <c r="AF333" s="2" cm="1">
        <f t="array" ref="AF333">[1]!table_weight[SlidingTackle]*(('F+ , F-'!AF$2-[1]!tbl_gk[[#This Row],[SlidingTackle]])/('F+ , F-'!AF$2-'F+ , F-'!AF$3))</f>
        <v>5.977828660486021E-3</v>
      </c>
      <c r="AG333" s="2" cm="1">
        <f t="array" ref="AG333">[1]!table_weight[GKDiving]*(('F+ , F-'!AG$2-[1]!tbl_gk[[#This Row],[GKDiving]])/('F+ , F-'!AG$2-'F+ , F-'!AG$3))</f>
        <v>3.9286710272791778E-2</v>
      </c>
      <c r="AH333" s="2" cm="1">
        <f t="array" ref="AH333">[1]!table_weight[GKHandling]*(('F+ , F-'!AH$2-[1]!tbl_gk[[#This Row],[GKHandling]])/('F+ , F-'!AH$2-'F+ , F-'!AH$3))</f>
        <v>4.9906747265247783E-2</v>
      </c>
      <c r="AI333" s="2" cm="1">
        <f t="array" ref="AI333">[1]!table_weight[GKKicking]*(('F+ , F-'!AI$2-[1]!tbl_gk[[#This Row],[GKKicking]])/('F+ , F-'!AI$2-'F+ , F-'!AI$3))</f>
        <v>2.5938545786431375E-2</v>
      </c>
      <c r="AJ333" s="2" cm="1">
        <f t="array" ref="AJ333">[1]!table_weight[GKPositioning]*(('F+ , F-'!AJ$2-[1]!tbl_gk[[#This Row],[GKPositioning]])/('F+ , F-'!AJ$2-'F+ , F-'!AJ$3))</f>
        <v>1.6397931244295699E-2</v>
      </c>
      <c r="AK333" s="2" cm="1">
        <f t="array" ref="AK333">[1]!table_weight[GKReflexes]*(('F+ , F-'!AK$2-[1]!tbl_gk[[#This Row],[GKReflexes]])/('F+ , F-'!AK$2-'F+ , F-'!AK$3))</f>
        <v>3.0973870128114096E-2</v>
      </c>
    </row>
    <row r="334" spans="1:37" x14ac:dyDescent="0.55000000000000004">
      <c r="A334" s="7">
        <f>[1]!tbl_gk[[#This Row],[ID]]</f>
        <v>201094</v>
      </c>
      <c r="B334" s="1" cm="1">
        <f t="array" ref="B334">[1]!table_weight[ValueEUR]*(('F+ , F-'!B$2-[1]!tbl_gk[[#This Row],[ValueEUR]])/('F+ , F-'!B$2-'F+ , F-'!B$3))</f>
        <v>1.5155438400533223E-4</v>
      </c>
      <c r="C334" s="1" cm="1">
        <f t="array" ref="C334">[1]!table_weight[WageEUR]*(('F+ , F-'!C$2-[1]!tbl_gk[[#This Row],[WageEUR]])/('F+ , F-'!C$2-'F+ , F-'!C$3))</f>
        <v>7.8241870618836313E-5</v>
      </c>
      <c r="D334" s="1" cm="1">
        <f t="array" ref="D334">[1]!table_weight[Crossing]*(('F+ , F-'!D$2-[1]!tbl_gk[[#This Row],[Crossing]])/('F+ , F-'!D$2-'F+ , F-'!D$3))</f>
        <v>3.5866971962916043E-2</v>
      </c>
      <c r="E334" s="1" cm="1">
        <f t="array" ref="E334">[1]!table_weight[Finishing]*(('F+ , F-'!E$2-[1]!tbl_gk[[#This Row],[Finishing]])/('F+ , F-'!E$2-'F+ , F-'!E$3))</f>
        <v>1.4973760267721157E-2</v>
      </c>
      <c r="F334" s="1" cm="1">
        <f t="array" ref="F334">[1]!table_weight[HeadingAccuracy]*(('F+ , F-'!F$2-[1]!tbl_gk[[#This Row],[HeadingAccuracy]])/('F+ , F-'!F$2-'F+ , F-'!F$3))</f>
        <v>1.0439222844598752E-2</v>
      </c>
      <c r="G334" s="1" cm="1">
        <f t="array" ref="G334">[1]!table_weight[ShortPassing]*(('F+ , F-'!G$2-[1]!tbl_gk[[#This Row],[ShortPassing]])/('F+ , F-'!G$2-'F+ , F-'!G$3))</f>
        <v>3.3752174087744106E-2</v>
      </c>
      <c r="H334" s="1" cm="1">
        <f t="array" ref="H334">[1]!table_weight[Volleys]*(('F+ , F-'!H$2-[1]!tbl_gk[[#This Row],[Volleys]])/('F+ , F-'!H$2-'F+ , F-'!H$3))</f>
        <v>1.2731313077869197E-3</v>
      </c>
      <c r="I334" s="1" cm="1">
        <f t="array" ref="I334">[1]!table_weight[Dribbling]*(('F+ , F-'!I$2-[1]!tbl_gk[[#This Row],[Dribbling]])/('F+ , F-'!I$2-'F+ , F-'!I$3))</f>
        <v>1.9557564431309422E-2</v>
      </c>
      <c r="J334" s="1" cm="1">
        <f t="array" ref="J334">[1]!table_weight[Curve]*(('F+ , F-'!J$2-[1]!tbl_gk[[#This Row],[Curve]])/('F+ , F-'!J$2-'F+ , F-'!J$3))</f>
        <v>9.4648953791028455E-3</v>
      </c>
      <c r="K334" s="1" cm="1">
        <f t="array" ref="K334">[1]!table_weight[FKAccuracy]*(('F+ , F-'!K$2-[1]!tbl_gk[[#This Row],[FKAccuracy]])/('F+ , F-'!K$2-'F+ , F-'!K$3))</f>
        <v>8.9747490112564478E-3</v>
      </c>
      <c r="L334" s="1" cm="1">
        <f t="array" ref="L334">[1]!table_weight[LongPassing]*(('F+ , F-'!L$2-[1]!tbl_gk[[#This Row],[LongPassing]])/('F+ , F-'!L$2-'F+ , F-'!L$3))</f>
        <v>1.2994178401819162E-2</v>
      </c>
      <c r="M334" s="1" cm="1">
        <f t="array" ref="M334">[1]!table_weight[BallControl]*(('F+ , F-'!M$2-[1]!tbl_gk[[#This Row],[BallControl]])/('F+ , F-'!M$2-'F+ , F-'!M$3))</f>
        <v>1.0865313572949679E-2</v>
      </c>
      <c r="N334" s="1" cm="1">
        <f t="array" ref="N334">[1]!table_weight[Acceleration]*(('F+ , F-'!N$2-[1]!tbl_gk[[#This Row],[Acceleration]])/('F+ , F-'!N$2-'F+ , F-'!N$3))</f>
        <v>3.156820988206657E-3</v>
      </c>
      <c r="O334" s="1" cm="1">
        <f t="array" ref="O334">[1]!table_weight[SprintSpeed]*(('F+ , F-'!O$2-[1]!tbl_gk[[#This Row],[SprintSpeed]])/('F+ , F-'!O$2-'F+ , F-'!O$3))</f>
        <v>4.7788256769090301E-3</v>
      </c>
      <c r="P334" s="1" cm="1">
        <f t="array" ref="P334">[1]!table_weight[Agility]*(('F+ , F-'!P$2-[1]!tbl_gk[[#This Row],[Agility]])/('F+ , F-'!P$2-'F+ , F-'!P$3))</f>
        <v>1.6381549694601055E-3</v>
      </c>
      <c r="Q334" s="1" cm="1">
        <f t="array" ref="Q334">[1]!table_weight[Reactions]*(('F+ , F-'!Q$2-[1]!tbl_gk[[#This Row],[Reactions]])/('F+ , F-'!Q$2-'F+ , F-'!Q$3))</f>
        <v>1.6500544002310022E-3</v>
      </c>
      <c r="R334" s="1" cm="1">
        <f t="array" ref="R334">[1]!table_weight[Balance]*(('F+ , F-'!R$2-[1]!tbl_gk[[#This Row],[Balance]])/('F+ , F-'!R$2-'F+ , F-'!R$3))</f>
        <v>7.4505007357369231E-4</v>
      </c>
      <c r="S334" s="1" cm="1">
        <f t="array" ref="S334">[1]!table_weight[ShotPower]*(('F+ , F-'!S$2-[1]!tbl_gk[[#This Row],[ShotPower]])/('F+ , F-'!S$2-'F+ , F-'!S$3))</f>
        <v>5.7135648934827617E-3</v>
      </c>
      <c r="T334" s="1" cm="1">
        <f t="array" ref="T334">[1]!table_weight[Jumping]*(('F+ , F-'!T$2-[1]!tbl_gk[[#This Row],[Jumping]])/('F+ , F-'!T$2-'F+ , F-'!T$3))</f>
        <v>2.2326466922480506E-3</v>
      </c>
      <c r="U334" s="1" cm="1">
        <f t="array" ref="U334">[1]!table_weight[Stamina]*(('F+ , F-'!U$2-[1]!tbl_gk[[#This Row],[Stamina]])/('F+ , F-'!U$2-'F+ , F-'!U$3))</f>
        <v>1.288065399373875E-2</v>
      </c>
      <c r="V334" s="1" cm="1">
        <f t="array" ref="V334">[1]!table_weight[Strength]*(('F+ , F-'!V$2-[1]!tbl_gk[[#This Row],[Strength]])/('F+ , F-'!V$2-'F+ , F-'!V$3))</f>
        <v>3.1944021904472097E-2</v>
      </c>
      <c r="W334" s="1" cm="1">
        <f t="array" ref="W334">[1]!table_weight[LongShots]*(('F+ , F-'!W$2-[1]!tbl_gk[[#This Row],[LongShots]])/('F+ , F-'!W$2-'F+ , F-'!W$3))</f>
        <v>8.3106398450658349E-3</v>
      </c>
      <c r="X334" s="1" cm="1">
        <f t="array" ref="X334">[1]!table_weight[Aggression]*(('F+ , F-'!X$2-[1]!tbl_gk[[#This Row],[Aggression]])/('F+ , F-'!X$2-'F+ , F-'!X$3))</f>
        <v>4.2592029205962808E-3</v>
      </c>
      <c r="Y334" s="1" cm="1">
        <f t="array" ref="Y334">[1]!table_weight[Interceptions]*(('F+ , F-'!Y$2-[1]!tbl_gk[[#This Row],[Interceptions]])/('F+ , F-'!Y$2-'F+ , F-'!Y$3))</f>
        <v>2.0084046292242669E-2</v>
      </c>
      <c r="Z334" s="1" cm="1">
        <f t="array" ref="Z334">[1]!table_weight[Positioning]*(('F+ , F-'!Z$2-[1]!tbl_gk[[#This Row],[Positioning]])/('F+ , F-'!Z$2-'F+ , F-'!Z$3))</f>
        <v>1.1831119223878444E-3</v>
      </c>
      <c r="AA334" s="1" cm="1">
        <f t="array" ref="AA334">[1]!table_weight[Vision]*(('F+ , F-'!AA$2-[1]!tbl_gk[[#This Row],[Vision]])/('F+ , F-'!AA$2-'F+ , F-'!AA$3))</f>
        <v>1.4197343068654267E-2</v>
      </c>
      <c r="AB334" s="1" cm="1">
        <f t="array" ref="AB334">[1]!table_weight[Penalties]*(('F+ , F-'!AB$2-[1]!tbl_gk[[#This Row],[Penalties]])/('F+ , F-'!AB$2-'F+ , F-'!AB$3))</f>
        <v>2.1922367973657118E-3</v>
      </c>
      <c r="AC334" s="1" cm="1">
        <f t="array" ref="AC334">[1]!table_weight[Composure]*(('F+ , F-'!AC$2-[1]!tbl_gk[[#This Row],[Composure]])/('F+ , F-'!AC$2-'F+ , F-'!AC$3))</f>
        <v>1.1742163440240354E-3</v>
      </c>
      <c r="AD334" s="1" cm="1">
        <f t="array" ref="AD334">[1]!table_weight[Marking]*(('F+ , F-'!AD$2-[1]!tbl_gk[[#This Row],[Marking]])/('F+ , F-'!AD$2-'F+ , F-'!AD$3))</f>
        <v>3.1549651263676225E-2</v>
      </c>
      <c r="AE334" s="1" cm="1">
        <f t="array" ref="AE334">[1]!table_weight[StandingTackle]*(('F+ , F-'!AE$2-[1]!tbl_gk[[#This Row],[StandingTackle]])/('F+ , F-'!AE$2-'F+ , F-'!AE$3))</f>
        <v>2.241685747682258E-2</v>
      </c>
      <c r="AF334" s="1" cm="1">
        <f t="array" ref="AF334">[1]!table_weight[SlidingTackle]*(('F+ , F-'!AF$2-[1]!tbl_gk[[#This Row],[SlidingTackle]])/('F+ , F-'!AF$2-'F+ , F-'!AF$3))</f>
        <v>1.0461200155850536E-2</v>
      </c>
      <c r="AG334" s="1" cm="1">
        <f t="array" ref="AG334">[1]!table_weight[GKDiving]*(('F+ , F-'!AG$2-[1]!tbl_gk[[#This Row],[GKDiving]])/('F+ , F-'!AG$2-'F+ , F-'!AG$3))</f>
        <v>4.2702945948686719E-2</v>
      </c>
      <c r="AH334" s="1" cm="1">
        <f t="array" ref="AH334">[1]!table_weight[GKHandling]*(('F+ , F-'!AH$2-[1]!tbl_gk[[#This Row],[GKHandling]])/('F+ , F-'!AH$2-'F+ , F-'!AH$3))</f>
        <v>4.8124363434346076E-2</v>
      </c>
      <c r="AI334" s="1" cm="1">
        <f t="array" ref="AI334">[1]!table_weight[GKKicking]*(('F+ , F-'!AI$2-[1]!tbl_gk[[#This Row],[GKKicking]])/('F+ , F-'!AI$2-'F+ , F-'!AI$3))</f>
        <v>2.5938545786431375E-2</v>
      </c>
      <c r="AJ334" s="1" cm="1">
        <f t="array" ref="AJ334">[1]!table_weight[GKPositioning]*(('F+ , F-'!AJ$2-[1]!tbl_gk[[#This Row],[GKPositioning]])/('F+ , F-'!AJ$2-'F+ , F-'!AJ$3))</f>
        <v>1.7028620907537841E-2</v>
      </c>
      <c r="AK334" s="1" cm="1">
        <f t="array" ref="AK334">[1]!table_weight[GKReflexes]*(('F+ , F-'!AK$2-[1]!tbl_gk[[#This Row],[GKReflexes]])/('F+ , F-'!AK$2-'F+ , F-'!AK$3))</f>
        <v>4.55498090119325E-2</v>
      </c>
    </row>
    <row r="335" spans="1:37" x14ac:dyDescent="0.55000000000000004">
      <c r="A335" s="8">
        <f>[1]!tbl_gk[[#This Row],[ID]]</f>
        <v>201095</v>
      </c>
      <c r="B335" s="2" cm="1">
        <f t="array" ref="B335">[1]!table_weight[ValueEUR]*(('F+ , F-'!B$2-[1]!tbl_gk[[#This Row],[ValueEUR]])/('F+ , F-'!B$2-'F+ , F-'!B$3))</f>
        <v>9.2321621702637206E-4</v>
      </c>
      <c r="C335" s="2" cm="1">
        <f t="array" ref="C335">[1]!table_weight[WageEUR]*(('F+ , F-'!C$2-[1]!tbl_gk[[#This Row],[WageEUR]])/('F+ , F-'!C$2-'F+ , F-'!C$3))</f>
        <v>3.2079166953722892E-3</v>
      </c>
      <c r="D335" s="2" cm="1">
        <f t="array" ref="D335">[1]!table_weight[Crossing]*(('F+ , F-'!D$2-[1]!tbl_gk[[#This Row],[Crossing]])/('F+ , F-'!D$2-'F+ , F-'!D$3))</f>
        <v>2.9141914719869291E-2</v>
      </c>
      <c r="E335" s="2" cm="1">
        <f t="array" ref="E335">[1]!table_weight[Finishing]*(('F+ , F-'!E$2-[1]!tbl_gk[[#This Row],[Finishing]])/('F+ , F-'!E$2-'F+ , F-'!E$3))</f>
        <v>1.2977258898691668E-2</v>
      </c>
      <c r="F335" s="2" cm="1">
        <f t="array" ref="F335">[1]!table_weight[HeadingAccuracy]*(('F+ , F-'!F$2-[1]!tbl_gk[[#This Row],[HeadingAccuracy]])/('F+ , F-'!F$2-'F+ , F-'!F$3))</f>
        <v>1.1691929585950599E-2</v>
      </c>
      <c r="G335" s="2" cm="1">
        <f t="array" ref="G335">[1]!table_weight[ShortPassing]*(('F+ , F-'!G$2-[1]!tbl_gk[[#This Row],[ShortPassing]])/('F+ , F-'!G$2-'F+ , F-'!G$3))</f>
        <v>3.6564855261722783E-2</v>
      </c>
      <c r="H335" s="2" cm="1">
        <f t="array" ref="H335">[1]!table_weight[Volleys]*(('F+ , F-'!H$2-[1]!tbl_gk[[#This Row],[Volleys]])/('F+ , F-'!H$2-'F+ , F-'!H$3))</f>
        <v>1.2731313077869197E-3</v>
      </c>
      <c r="I335" s="2" cm="1">
        <f t="array" ref="I335">[1]!table_weight[Dribbling]*(('F+ , F-'!I$2-[1]!tbl_gk[[#This Row],[Dribbling]])/('F+ , F-'!I$2-'F+ , F-'!I$3))</f>
        <v>6.8451475509582974E-3</v>
      </c>
      <c r="J335" s="2" cm="1">
        <f t="array" ref="J335">[1]!table_weight[Curve]*(('F+ , F-'!J$2-[1]!tbl_gk[[#This Row],[Curve]])/('F+ , F-'!J$2-'F+ , F-'!J$3))</f>
        <v>8.9578474123651938E-3</v>
      </c>
      <c r="K335" s="2" cm="1">
        <f t="array" ref="K335">[1]!table_weight[FKAccuracy]*(('F+ , F-'!K$2-[1]!tbl_gk[[#This Row],[FKAccuracy]])/('F+ , F-'!K$2-'F+ , F-'!K$3))</f>
        <v>8.9747490112564478E-3</v>
      </c>
      <c r="L335" s="2" cm="1">
        <f t="array" ref="L335">[1]!table_weight[LongPassing]*(('F+ , F-'!L$2-[1]!tbl_gk[[#This Row],[LongPassing]])/('F+ , F-'!L$2-'F+ , F-'!L$3))</f>
        <v>1.8408419402577144E-2</v>
      </c>
      <c r="M335" s="2" cm="1">
        <f t="array" ref="M335">[1]!table_weight[BallControl]*(('F+ , F-'!M$2-[1]!tbl_gk[[#This Row],[BallControl]])/('F+ , F-'!M$2-'F+ , F-'!M$3))</f>
        <v>1.1734538658785654E-2</v>
      </c>
      <c r="N335" s="2" cm="1">
        <f t="array" ref="N335">[1]!table_weight[Acceleration]*(('F+ , F-'!N$2-[1]!tbl_gk[[#This Row],[Acceleration]])/('F+ , F-'!N$2-'F+ , F-'!N$3))</f>
        <v>2.2548721344333262E-3</v>
      </c>
      <c r="O335" s="2" cm="1">
        <f t="array" ref="O335">[1]!table_weight[SprintSpeed]*(('F+ , F-'!O$2-[1]!tbl_gk[[#This Row],[SprintSpeed]])/('F+ , F-'!O$2-'F+ , F-'!O$3))</f>
        <v>3.6543961058716113E-3</v>
      </c>
      <c r="P335" s="2" cm="1">
        <f t="array" ref="P335">[1]!table_weight[Agility]*(('F+ , F-'!P$2-[1]!tbl_gk[[#This Row],[Agility]])/('F+ , F-'!P$2-'F+ , F-'!P$3))</f>
        <v>5.85055346235752E-4</v>
      </c>
      <c r="Q335" s="2" cm="1">
        <f t="array" ref="Q335">[1]!table_weight[Reactions]*(('F+ , F-'!Q$2-[1]!tbl_gk[[#This Row],[Reactions]])/('F+ , F-'!Q$2-'F+ , F-'!Q$3))</f>
        <v>7.2189880010106353E-4</v>
      </c>
      <c r="R335" s="2" cm="1">
        <f t="array" ref="R335">[1]!table_weight[Balance]*(('F+ , F-'!R$2-[1]!tbl_gk[[#This Row],[Balance]])/('F+ , F-'!R$2-'F+ , F-'!R$3))</f>
        <v>5.5878755518026931E-4</v>
      </c>
      <c r="S335" s="2" cm="1">
        <f t="array" ref="S335">[1]!table_weight[ShotPower]*(('F+ , F-'!S$2-[1]!tbl_gk[[#This Row],[ShotPower]])/('F+ , F-'!S$2-'F+ , F-'!S$3))</f>
        <v>3.3761974370579953E-3</v>
      </c>
      <c r="T335" s="2" cm="1">
        <f t="array" ref="T335">[1]!table_weight[Jumping]*(('F+ , F-'!T$2-[1]!tbl_gk[[#This Row],[Jumping]])/('F+ , F-'!T$2-'F+ , F-'!T$3))</f>
        <v>9.4458129287417522E-4</v>
      </c>
      <c r="U335" s="2" cm="1">
        <f t="array" ref="U335">[1]!table_weight[Stamina]*(('F+ , F-'!U$2-[1]!tbl_gk[[#This Row],[Stamina]])/('F+ , F-'!U$2-'F+ , F-'!U$3))</f>
        <v>6.0109718637447497E-3</v>
      </c>
      <c r="V335" s="2" cm="1">
        <f t="array" ref="V335">[1]!table_weight[Strength]*(('F+ , F-'!V$2-[1]!tbl_gk[[#This Row],[Strength]])/('F+ , F-'!V$2-'F+ , F-'!V$3))</f>
        <v>2.3070682486563184E-2</v>
      </c>
      <c r="W335" s="2" cm="1">
        <f t="array" ref="W335">[1]!table_weight[LongShots]*(('F+ , F-'!W$2-[1]!tbl_gk[[#This Row],[LongShots]])/('F+ , F-'!W$2-'F+ , F-'!W$3))</f>
        <v>8.570347340224143E-3</v>
      </c>
      <c r="X335" s="2" cm="1">
        <f t="array" ref="X335">[1]!table_weight[Aggression]*(('F+ , F-'!X$2-[1]!tbl_gk[[#This Row],[Aggression]])/('F+ , F-'!X$2-'F+ , F-'!X$3))</f>
        <v>0</v>
      </c>
      <c r="Y335" s="2" cm="1">
        <f t="array" ref="Y335">[1]!table_weight[Interceptions]*(('F+ , F-'!Y$2-[1]!tbl_gk[[#This Row],[Interceptions]])/('F+ , F-'!Y$2-'F+ , F-'!Y$3))</f>
        <v>2.0084046292242669E-2</v>
      </c>
      <c r="Z335" s="2" cm="1">
        <f t="array" ref="Z335">[1]!table_weight[Positioning]*(('F+ , F-'!Z$2-[1]!tbl_gk[[#This Row],[Positioning]])/('F+ , F-'!Z$2-'F+ , F-'!Z$3))</f>
        <v>2.957779805969611E-4</v>
      </c>
      <c r="AA335" s="2" cm="1">
        <f t="array" ref="AA335">[1]!table_weight[Vision]*(('F+ , F-'!AA$2-[1]!tbl_gk[[#This Row],[Vision]])/('F+ , F-'!AA$2-'F+ , F-'!AA$3))</f>
        <v>3.5493357671635669E-3</v>
      </c>
      <c r="AB335" s="2" cm="1">
        <f t="array" ref="AB335">[1]!table_weight[Penalties]*(('F+ , F-'!AB$2-[1]!tbl_gk[[#This Row],[Penalties]])/('F+ , F-'!AB$2-'F+ , F-'!AB$3))</f>
        <v>2.3488251400346914E-3</v>
      </c>
      <c r="AC335" s="2" cm="1">
        <f t="array" ref="AC335">[1]!table_weight[Composure]*(('F+ , F-'!AC$2-[1]!tbl_gk[[#This Row],[Composure]])/('F+ , F-'!AC$2-'F+ , F-'!AC$3))</f>
        <v>3.2024082109746423E-4</v>
      </c>
      <c r="AD335" s="2" cm="1">
        <f t="array" ref="AD335">[1]!table_weight[Marking]*(('F+ , F-'!AD$2-[1]!tbl_gk[[#This Row],[Marking]])/('F+ , F-'!AD$2-'F+ , F-'!AD$3))</f>
        <v>1.2619860505470488E-2</v>
      </c>
      <c r="AE335" s="2" cm="1">
        <f t="array" ref="AE335">[1]!table_weight[StandingTackle]*(('F+ , F-'!AE$2-[1]!tbl_gk[[#This Row],[StandingTackle]])/('F+ , F-'!AE$2-'F+ , F-'!AE$3))</f>
        <v>2.241685747682258E-2</v>
      </c>
      <c r="AF335" s="2" cm="1">
        <f t="array" ref="AF335">[1]!table_weight[SlidingTackle]*(('F+ , F-'!AF$2-[1]!tbl_gk[[#This Row],[SlidingTackle]])/('F+ , F-'!AF$2-'F+ , F-'!AF$3))</f>
        <v>7.4722858256075263E-3</v>
      </c>
      <c r="AG335" s="2" cm="1">
        <f t="array" ref="AG335">[1]!table_weight[GKDiving]*(('F+ , F-'!AG$2-[1]!tbl_gk[[#This Row],[GKDiving]])/('F+ , F-'!AG$2-'F+ , F-'!AG$3))</f>
        <v>1.7081178379474687E-2</v>
      </c>
      <c r="AH335" s="2" cm="1">
        <f t="array" ref="AH335">[1]!table_weight[GKHandling]*(('F+ , F-'!AH$2-[1]!tbl_gk[[#This Row],[GKHandling]])/('F+ , F-'!AH$2-'F+ , F-'!AH$3))</f>
        <v>2.3170989801722181E-2</v>
      </c>
      <c r="AI335" s="2" cm="1">
        <f t="array" ref="AI335">[1]!table_weight[GKKicking]*(('F+ , F-'!AI$2-[1]!tbl_gk[[#This Row],[GKKicking]])/('F+ , F-'!AI$2-'F+ , F-'!AI$3))</f>
        <v>1.5205354426528738E-2</v>
      </c>
      <c r="AJ335" s="2" cm="1">
        <f t="array" ref="AJ335">[1]!table_weight[GKPositioning]*(('F+ , F-'!AJ$2-[1]!tbl_gk[[#This Row],[GKPositioning]])/('F+ , F-'!AJ$2-'F+ , F-'!AJ$3))</f>
        <v>7.5682759589057076E-3</v>
      </c>
      <c r="AK335" s="2" cm="1">
        <f t="array" ref="AK335">[1]!table_weight[GKReflexes]*(('F+ , F-'!AK$2-[1]!tbl_gk[[#This Row],[GKReflexes]])/('F+ , F-'!AK$2-'F+ , F-'!AK$3))</f>
        <v>1.8219923604772998E-2</v>
      </c>
    </row>
    <row r="336" spans="1:37" x14ac:dyDescent="0.55000000000000004">
      <c r="A336" s="7">
        <f>[1]!tbl_gk[[#This Row],[ID]]</f>
        <v>201138</v>
      </c>
      <c r="B336" s="1" cm="1">
        <f t="array" ref="B336">[1]!table_weight[ValueEUR]*(('F+ , F-'!B$2-[1]!tbl_gk[[#This Row],[ValueEUR]])/('F+ , F-'!B$2-'F+ , F-'!B$3))</f>
        <v>1.4383776567512181E-4</v>
      </c>
      <c r="C336" s="1" cm="1">
        <f t="array" ref="C336">[1]!table_weight[WageEUR]*(('F+ , F-'!C$2-[1]!tbl_gk[[#This Row],[WageEUR]])/('F+ , F-'!C$2-'F+ , F-'!C$3))</f>
        <v>7.8241870618836313E-5</v>
      </c>
      <c r="D336" s="1" cm="1">
        <f t="array" ref="D336">[1]!table_weight[Crossing]*(('F+ , F-'!D$2-[1]!tbl_gk[[#This Row],[Crossing]])/('F+ , F-'!D$2-'F+ , F-'!D$3))</f>
        <v>3.9229500584439428E-2</v>
      </c>
      <c r="E336" s="1" cm="1">
        <f t="array" ref="E336">[1]!table_weight[Finishing]*(('F+ , F-'!E$2-[1]!tbl_gk[[#This Row],[Finishing]])/('F+ , F-'!E$2-'F+ , F-'!E$3))</f>
        <v>1.4973760267721157E-2</v>
      </c>
      <c r="F336" s="1" cm="1">
        <f t="array" ref="F336">[1]!table_weight[HeadingAccuracy]*(('F+ , F-'!F$2-[1]!tbl_gk[[#This Row],[HeadingAccuracy]])/('F+ , F-'!F$2-'F+ , F-'!F$3))</f>
        <v>7.5162404481111007E-3</v>
      </c>
      <c r="G336" s="1" cm="1">
        <f t="array" ref="G336">[1]!table_weight[ShortPassing]*(('F+ , F-'!G$2-[1]!tbl_gk[[#This Row],[ShortPassing]])/('F+ , F-'!G$2-'F+ , F-'!G$3))</f>
        <v>6.047264524054153E-2</v>
      </c>
      <c r="H336" s="1" cm="1">
        <f t="array" ref="H336">[1]!table_weight[Volleys]*(('F+ , F-'!H$2-[1]!tbl_gk[[#This Row],[Volleys]])/('F+ , F-'!H$2-'F+ , F-'!H$3))</f>
        <v>1.851827356780974E-3</v>
      </c>
      <c r="I336" s="1" cm="1">
        <f t="array" ref="I336">[1]!table_weight[Dribbling]*(('F+ , F-'!I$2-[1]!tbl_gk[[#This Row],[Dribbling]])/('F+ , F-'!I$2-'F+ , F-'!I$3))</f>
        <v>1.5646051545047536E-2</v>
      </c>
      <c r="J336" s="1" cm="1">
        <f t="array" ref="J336">[1]!table_weight[Curve]*(('F+ , F-'!J$2-[1]!tbl_gk[[#This Row],[Curve]])/('F+ , F-'!J$2-'F+ , F-'!J$3))</f>
        <v>9.6339113680153961E-3</v>
      </c>
      <c r="K336" s="1" cm="1">
        <f t="array" ref="K336">[1]!table_weight[FKAccuracy]*(('F+ , F-'!K$2-[1]!tbl_gk[[#This Row],[FKAccuracy]])/('F+ , F-'!K$2-'F+ , F-'!K$3))</f>
        <v>9.8874353513842238E-3</v>
      </c>
      <c r="L336" s="1" cm="1">
        <f t="array" ref="L336">[1]!table_weight[LongPassing]*(('F+ , F-'!L$2-[1]!tbl_gk[[#This Row],[LongPassing]])/('F+ , F-'!L$2-'F+ , F-'!L$3))</f>
        <v>2.4905508603486726E-2</v>
      </c>
      <c r="M336" s="1" cm="1">
        <f t="array" ref="M336">[1]!table_weight[BallControl]*(('F+ , F-'!M$2-[1]!tbl_gk[[#This Row],[BallControl]])/('F+ , F-'!M$2-'F+ , F-'!M$3))</f>
        <v>1.0865313572949679E-2</v>
      </c>
      <c r="N336" s="1" cm="1">
        <f t="array" ref="N336">[1]!table_weight[Acceleration]*(('F+ , F-'!N$2-[1]!tbl_gk[[#This Row],[Acceleration]])/('F+ , F-'!N$2-'F+ , F-'!N$3))</f>
        <v>2.480359347876659E-3</v>
      </c>
      <c r="O336" s="1" cm="1">
        <f t="array" ref="O336">[1]!table_weight[SprintSpeed]*(('F+ , F-'!O$2-[1]!tbl_gk[[#This Row],[SprintSpeed]])/('F+ , F-'!O$2-'F+ , F-'!O$3))</f>
        <v>1.9677517493154831E-3</v>
      </c>
      <c r="P336" s="1" cm="1">
        <f t="array" ref="P336">[1]!table_weight[Agility]*(('F+ , F-'!P$2-[1]!tbl_gk[[#This Row],[Agility]])/('F+ , F-'!P$2-'F+ , F-'!P$3))</f>
        <v>1.5211439002129552E-3</v>
      </c>
      <c r="Q336" s="1" cm="1">
        <f t="array" ref="Q336">[1]!table_weight[Reactions]*(('F+ , F-'!Q$2-[1]!tbl_gk[[#This Row],[Reactions]])/('F+ , F-'!Q$2-'F+ , F-'!Q$3))</f>
        <v>1.2891050001804705E-3</v>
      </c>
      <c r="R336" s="1" cm="1">
        <f t="array" ref="R336">[1]!table_weight[Balance]*(('F+ , F-'!R$2-[1]!tbl_gk[[#This Row],[Balance]])/('F+ , F-'!R$2-'F+ , F-'!R$3))</f>
        <v>3.1043753065570514E-4</v>
      </c>
      <c r="S336" s="1" cm="1">
        <f t="array" ref="S336">[1]!table_weight[ShotPower]*(('F+ , F-'!S$2-[1]!tbl_gk[[#This Row],[ShotPower]])/('F+ , F-'!S$2-'F+ , F-'!S$3))</f>
        <v>5.4538573983244545E-3</v>
      </c>
      <c r="T336" s="1" cm="1">
        <f t="array" ref="T336">[1]!table_weight[Jumping]*(('F+ , F-'!T$2-[1]!tbl_gk[[#This Row],[Jumping]])/('F+ , F-'!T$2-'F+ , F-'!T$3))</f>
        <v>1.7174205324985001E-4</v>
      </c>
      <c r="U336" s="1" cm="1">
        <f t="array" ref="U336">[1]!table_weight[Stamina]*(('F+ , F-'!U$2-[1]!tbl_gk[[#This Row],[Stamina]])/('F+ , F-'!U$2-'F+ , F-'!U$3))</f>
        <v>2.5761307987477501E-3</v>
      </c>
      <c r="V336" s="1" cm="1">
        <f t="array" ref="V336">[1]!table_weight[Strength]*(('F+ , F-'!V$2-[1]!tbl_gk[[#This Row],[Strength]])/('F+ , F-'!V$2-'F+ , F-'!V$3))</f>
        <v>8.8733394179089167E-3</v>
      </c>
      <c r="W336" s="1" cm="1">
        <f t="array" ref="W336">[1]!table_weight[LongShots]*(('F+ , F-'!W$2-[1]!tbl_gk[[#This Row],[LongShots]])/('F+ , F-'!W$2-'F+ , F-'!W$3))</f>
        <v>9.6091773208573719E-3</v>
      </c>
      <c r="X336" s="1" cm="1">
        <f t="array" ref="X336">[1]!table_weight[Aggression]*(('F+ , F-'!X$2-[1]!tbl_gk[[#This Row],[Aggression]])/('F+ , F-'!X$2-'F+ , F-'!X$3))</f>
        <v>3.0422878004259146E-3</v>
      </c>
      <c r="Y336" s="1" cm="1">
        <f t="array" ref="Y336">[1]!table_weight[Interceptions]*(('F+ , F-'!Y$2-[1]!tbl_gk[[#This Row],[Interceptions]])/('F+ , F-'!Y$2-'F+ , F-'!Y$3))</f>
        <v>1.5236173049287543E-2</v>
      </c>
      <c r="Z336" s="1" cm="1">
        <f t="array" ref="Z336">[1]!table_weight[Positioning]*(('F+ , F-'!Z$2-[1]!tbl_gk[[#This Row],[Positioning]])/('F+ , F-'!Z$2-'F+ , F-'!Z$3))</f>
        <v>1.0352229320893639E-3</v>
      </c>
      <c r="AA336" s="1" cm="1">
        <f t="array" ref="AA336">[1]!table_weight[Vision]*(('F+ , F-'!AA$2-[1]!tbl_gk[[#This Row],[Vision]])/('F+ , F-'!AA$2-'F+ , F-'!AA$3))</f>
        <v>2.6265084677010397E-2</v>
      </c>
      <c r="AB336" s="1" cm="1">
        <f t="array" ref="AB336">[1]!table_weight[Penalties]*(('F+ , F-'!AB$2-[1]!tbl_gk[[#This Row],[Penalties]])/('F+ , F-'!AB$2-'F+ , F-'!AB$3))</f>
        <v>2.0356484546967322E-3</v>
      </c>
      <c r="AC336" s="1" cm="1">
        <f t="array" ref="AC336">[1]!table_weight[Composure]*(('F+ , F-'!AC$2-[1]!tbl_gk[[#This Row],[Composure]])/('F+ , F-'!AC$2-'F+ , F-'!AC$3))</f>
        <v>4.8036123164619632E-4</v>
      </c>
      <c r="AD336" s="1" cm="1">
        <f t="array" ref="AD336">[1]!table_weight[Marking]*(('F+ , F-'!AD$2-[1]!tbl_gk[[#This Row],[Marking]])/('F+ , F-'!AD$2-'F+ , F-'!AD$3))</f>
        <v>3.1549651263676225E-2</v>
      </c>
      <c r="AE336" s="1" cm="1">
        <f t="array" ref="AE336">[1]!table_weight[StandingTackle]*(('F+ , F-'!AE$2-[1]!tbl_gk[[#This Row],[StandingTackle]])/('F+ , F-'!AE$2-'F+ , F-'!AE$3))</f>
        <v>3.1383600467551613E-2</v>
      </c>
      <c r="AF336" s="1" cm="1">
        <f t="array" ref="AF336">[1]!table_weight[SlidingTackle]*(('F+ , F-'!AF$2-[1]!tbl_gk[[#This Row],[SlidingTackle]])/('F+ , F-'!AF$2-'F+ , F-'!AF$3))</f>
        <v>9.7139715732897855E-3</v>
      </c>
      <c r="AG336" s="1" cm="1">
        <f t="array" ref="AG336">[1]!table_weight[GKDiving]*(('F+ , F-'!AG$2-[1]!tbl_gk[[#This Row],[GKDiving]])/('F+ , F-'!AG$2-'F+ , F-'!AG$3))</f>
        <v>4.2702945948686719E-2</v>
      </c>
      <c r="AH336" s="1" cm="1">
        <f t="array" ref="AH336">[1]!table_weight[GKHandling]*(('F+ , F-'!AH$2-[1]!tbl_gk[[#This Row],[GKHandling]])/('F+ , F-'!AH$2-'F+ , F-'!AH$3))</f>
        <v>4.9906747265247783E-2</v>
      </c>
      <c r="AI336" s="1" cm="1">
        <f t="array" ref="AI336">[1]!table_weight[GKKicking]*(('F+ , F-'!AI$2-[1]!tbl_gk[[#This Row],[GKKicking]])/('F+ , F-'!AI$2-'F+ , F-'!AI$3))</f>
        <v>2.5044113173106158E-2</v>
      </c>
      <c r="AJ336" s="1" cm="1">
        <f t="array" ref="AJ336">[1]!table_weight[GKPositioning]*(('F+ , F-'!AJ$2-[1]!tbl_gk[[#This Row],[GKPositioning]])/('F+ , F-'!AJ$2-'F+ , F-'!AJ$3))</f>
        <v>1.7028620907537841E-2</v>
      </c>
      <c r="AK336" s="1" cm="1">
        <f t="array" ref="AK336">[1]!table_weight[GKReflexes]*(('F+ , F-'!AK$2-[1]!tbl_gk[[#This Row],[GKReflexes]])/('F+ , F-'!AK$2-'F+ , F-'!AK$3))</f>
        <v>4.3727816651455198E-2</v>
      </c>
    </row>
    <row r="337" spans="1:37" x14ac:dyDescent="0.55000000000000004">
      <c r="A337" s="8">
        <f>[1]!tbl_gk[[#This Row],[ID]]</f>
        <v>201169</v>
      </c>
      <c r="B337" s="2" cm="1">
        <f t="array" ref="B337">[1]!table_weight[ValueEUR]*(('F+ , F-'!B$2-[1]!tbl_gk[[#This Row],[ValueEUR]])/('F+ , F-'!B$2-'F+ , F-'!B$3))</f>
        <v>1.1297129235428024E-4</v>
      </c>
      <c r="C337" s="2" cm="1">
        <f t="array" ref="C337">[1]!table_weight[WageEUR]*(('F+ , F-'!C$2-[1]!tbl_gk[[#This Row],[WageEUR]])/('F+ , F-'!C$2-'F+ , F-'!C$3))</f>
        <v>6.2593496495069059E-5</v>
      </c>
      <c r="D337" s="2" cm="1">
        <f t="array" ref="D337">[1]!table_weight[Crossing]*(('F+ , F-'!D$2-[1]!tbl_gk[[#This Row],[Crossing]])/('F+ , F-'!D$2-'F+ , F-'!D$3))</f>
        <v>3.5866971962916043E-2</v>
      </c>
      <c r="E337" s="2" cm="1">
        <f t="array" ref="E337">[1]!table_weight[Finishing]*(('F+ , F-'!E$2-[1]!tbl_gk[[#This Row],[Finishing]])/('F+ , F-'!E$2-'F+ , F-'!E$3))</f>
        <v>1.3975509583206414E-2</v>
      </c>
      <c r="F337" s="2" cm="1">
        <f t="array" ref="F337">[1]!table_weight[HeadingAccuracy]*(('F+ , F-'!F$2-[1]!tbl_gk[[#This Row],[HeadingAccuracy]])/('F+ , F-'!F$2-'F+ , F-'!F$3))</f>
        <v>1.0439222844598752E-2</v>
      </c>
      <c r="G337" s="2" cm="1">
        <f t="array" ref="G337">[1]!table_weight[ShortPassing]*(('F+ , F-'!G$2-[1]!tbl_gk[[#This Row],[ShortPassing]])/('F+ , F-'!G$2-'F+ , F-'!G$3))</f>
        <v>5.6253623479573515E-2</v>
      </c>
      <c r="H337" s="2" cm="1">
        <f t="array" ref="H337">[1]!table_weight[Volleys]*(('F+ , F-'!H$2-[1]!tbl_gk[[#This Row],[Volleys]])/('F+ , F-'!H$2-'F+ , F-'!H$3))</f>
        <v>1.3888705175857305E-3</v>
      </c>
      <c r="I337" s="2" cm="1">
        <f t="array" ref="I337">[1]!table_weight[Dribbling]*(('F+ , F-'!I$2-[1]!tbl_gk[[#This Row],[Dribbling]])/('F+ , F-'!I$2-'F+ , F-'!I$3))</f>
        <v>1.5646051545047536E-2</v>
      </c>
      <c r="J337" s="2" cm="1">
        <f t="array" ref="J337">[1]!table_weight[Curve]*(('F+ , F-'!J$2-[1]!tbl_gk[[#This Row],[Curve]])/('F+ , F-'!J$2-'F+ , F-'!J$3))</f>
        <v>9.295879390190295E-3</v>
      </c>
      <c r="K337" s="2" cm="1">
        <f t="array" ref="K337">[1]!table_weight[FKAccuracy]*(('F+ , F-'!K$2-[1]!tbl_gk[[#This Row],[FKAccuracy]])/('F+ , F-'!K$2-'F+ , F-'!K$3))</f>
        <v>9.1268634012777444E-3</v>
      </c>
      <c r="L337" s="2" cm="1">
        <f t="array" ref="L337">[1]!table_weight[LongPassing]*(('F+ , F-'!L$2-[1]!tbl_gk[[#This Row],[LongPassing]])/('F+ , F-'!L$2-'F+ , F-'!L$3))</f>
        <v>2.4364084503410925E-2</v>
      </c>
      <c r="M337" s="2" cm="1">
        <f t="array" ref="M337">[1]!table_weight[BallControl]*(('F+ , F-'!M$2-[1]!tbl_gk[[#This Row],[BallControl]])/('F+ , F-'!M$2-'F+ , F-'!M$3))</f>
        <v>1.2603763744621627E-2</v>
      </c>
      <c r="N337" s="2" cm="1">
        <f t="array" ref="N337">[1]!table_weight[Acceleration]*(('F+ , F-'!N$2-[1]!tbl_gk[[#This Row],[Acceleration]])/('F+ , F-'!N$2-'F+ , F-'!N$3))</f>
        <v>5.8626675495266484E-3</v>
      </c>
      <c r="O337" s="2" cm="1">
        <f t="array" ref="O337">[1]!table_weight[SprintSpeed]*(('F+ , F-'!O$2-[1]!tbl_gk[[#This Row],[SprintSpeed]])/('F+ , F-'!O$2-'F+ , F-'!O$3))</f>
        <v>5.3410404624277394E-3</v>
      </c>
      <c r="P337" s="2" cm="1">
        <f t="array" ref="P337">[1]!table_weight[Agility]*(('F+ , F-'!P$2-[1]!tbl_gk[[#This Row],[Agility]])/('F+ , F-'!P$2-'F+ , F-'!P$3))</f>
        <v>2.2232103156958572E-3</v>
      </c>
      <c r="Q337" s="2" cm="1">
        <f t="array" ref="Q337">[1]!table_weight[Reactions]*(('F+ , F-'!Q$2-[1]!tbl_gk[[#This Row],[Reactions]])/('F+ , F-'!Q$2-'F+ , F-'!Q$3))</f>
        <v>1.6500544002310022E-3</v>
      </c>
      <c r="R337" s="2" cm="1">
        <f t="array" ref="R337">[1]!table_weight[Balance]*(('F+ , F-'!R$2-[1]!tbl_gk[[#This Row],[Balance]])/('F+ , F-'!R$2-'F+ , F-'!R$3))</f>
        <v>1.4280126410162438E-3</v>
      </c>
      <c r="S337" s="2" cm="1">
        <f t="array" ref="S337">[1]!table_weight[ShotPower]*(('F+ , F-'!S$2-[1]!tbl_gk[[#This Row],[ShotPower]])/('F+ , F-'!S$2-'F+ , F-'!S$3))</f>
        <v>5.9732723886410689E-3</v>
      </c>
      <c r="T337" s="2" cm="1">
        <f t="array" ref="T337">[1]!table_weight[Jumping]*(('F+ , F-'!T$2-[1]!tbl_gk[[#This Row],[Jumping]])/('F+ , F-'!T$2-'F+ , F-'!T$3))</f>
        <v>1.8032915591234251E-3</v>
      </c>
      <c r="U337" s="2" cm="1">
        <f t="array" ref="U337">[1]!table_weight[Stamina]*(('F+ , F-'!U$2-[1]!tbl_gk[[#This Row],[Stamina]])/('F+ , F-'!U$2-'F+ , F-'!U$3))</f>
        <v>8.5871026624924993E-3</v>
      </c>
      <c r="V337" s="2" cm="1">
        <f t="array" ref="V337">[1]!table_weight[Strength]*(('F+ , F-'!V$2-[1]!tbl_gk[[#This Row],[Strength]])/('F+ , F-'!V$2-'F+ , F-'!V$3))</f>
        <v>3.5493357671635664E-3</v>
      </c>
      <c r="W337" s="2" cm="1">
        <f t="array" ref="W337">[1]!table_weight[LongShots]*(('F+ , F-'!W$2-[1]!tbl_gk[[#This Row],[LongShots]])/('F+ , F-'!W$2-'F+ , F-'!W$3))</f>
        <v>8.570347340224143E-3</v>
      </c>
      <c r="X337" s="2" cm="1">
        <f t="array" ref="X337">[1]!table_weight[Aggression]*(('F+ , F-'!X$2-[1]!tbl_gk[[#This Row],[Aggression]])/('F+ , F-'!X$2-'F+ , F-'!X$3))</f>
        <v>1.460298144204439E-2</v>
      </c>
      <c r="Y337" s="2" cm="1">
        <f t="array" ref="Y337">[1]!table_weight[Interceptions]*(('F+ , F-'!Y$2-[1]!tbl_gk[[#This Row],[Interceptions]])/('F+ , F-'!Y$2-'F+ , F-'!Y$3))</f>
        <v>2.1469152933086991E-2</v>
      </c>
      <c r="Z337" s="2" cm="1">
        <f t="array" ref="Z337">[1]!table_weight[Positioning]*(('F+ , F-'!Z$2-[1]!tbl_gk[[#This Row],[Positioning]])/('F+ , F-'!Z$2-'F+ , F-'!Z$3))</f>
        <v>7.394449514924029E-4</v>
      </c>
      <c r="AA337" s="2" cm="1">
        <f t="array" ref="AA337">[1]!table_weight[Vision]*(('F+ , F-'!AA$2-[1]!tbl_gk[[#This Row],[Vision]])/('F+ , F-'!AA$2-'F+ , F-'!AA$3))</f>
        <v>2.0586147449548689E-2</v>
      </c>
      <c r="AB337" s="2" cm="1">
        <f t="array" ref="AB337">[1]!table_weight[Penalties]*(('F+ , F-'!AB$2-[1]!tbl_gk[[#This Row],[Penalties]])/('F+ , F-'!AB$2-'F+ , F-'!AB$3))</f>
        <v>1.9965013690294879E-3</v>
      </c>
      <c r="AC337" s="2" cm="1">
        <f t="array" ref="AC337">[1]!table_weight[Composure]*(('F+ , F-'!AC$2-[1]!tbl_gk[[#This Row],[Composure]])/('F+ , F-'!AC$2-'F+ , F-'!AC$3))</f>
        <v>1.0140959334753034E-3</v>
      </c>
      <c r="AD337" s="2" cm="1">
        <f t="array" ref="AD337">[1]!table_weight[Marking]*(('F+ , F-'!AD$2-[1]!tbl_gk[[#This Row],[Marking]])/('F+ , F-'!AD$2-'F+ , F-'!AD$3))</f>
        <v>2.6817203574124791E-2</v>
      </c>
      <c r="AE337" s="2" cm="1">
        <f t="array" ref="AE337">[1]!table_weight[StandingTackle]*(('F+ , F-'!AE$2-[1]!tbl_gk[[#This Row],[StandingTackle]])/('F+ , F-'!AE$2-'F+ , F-'!AE$3))</f>
        <v>2.241685747682258E-2</v>
      </c>
      <c r="AF337" s="2" cm="1">
        <f t="array" ref="AF337">[1]!table_weight[SlidingTackle]*(('F+ , F-'!AF$2-[1]!tbl_gk[[#This Row],[SlidingTackle]])/('F+ , F-'!AF$2-'F+ , F-'!AF$3))</f>
        <v>8.2195144081682794E-3</v>
      </c>
      <c r="AG337" s="2" cm="1">
        <f t="array" ref="AG337">[1]!table_weight[GKDiving]*(('F+ , F-'!AG$2-[1]!tbl_gk[[#This Row],[GKDiving]])/('F+ , F-'!AG$2-'F+ , F-'!AG$3))</f>
        <v>4.9535417300476586E-2</v>
      </c>
      <c r="AH337" s="2" cm="1">
        <f t="array" ref="AH337">[1]!table_weight[GKHandling]*(('F+ , F-'!AH$2-[1]!tbl_gk[[#This Row],[GKHandling]])/('F+ , F-'!AH$2-'F+ , F-'!AH$3))</f>
        <v>4.4559595772542655E-2</v>
      </c>
      <c r="AI337" s="2" cm="1">
        <f t="array" ref="AI337">[1]!table_weight[GKKicking]*(('F+ , F-'!AI$2-[1]!tbl_gk[[#This Row],[GKKicking]])/('F+ , F-'!AI$2-'F+ , F-'!AI$3))</f>
        <v>2.7727411013081817E-2</v>
      </c>
      <c r="AJ337" s="2" cm="1">
        <f t="array" ref="AJ337">[1]!table_weight[GKPositioning]*(('F+ , F-'!AJ$2-[1]!tbl_gk[[#This Row],[GKPositioning]])/('F+ , F-'!AJ$2-'F+ , F-'!AJ$3))</f>
        <v>1.7659310570779983E-2</v>
      </c>
      <c r="AK337" s="2" cm="1">
        <f t="array" ref="AK337">[1]!table_weight[GKReflexes]*(('F+ , F-'!AK$2-[1]!tbl_gk[[#This Row],[GKReflexes]])/('F+ , F-'!AK$2-'F+ , F-'!AK$3))</f>
        <v>5.4659770814318998E-2</v>
      </c>
    </row>
    <row r="338" spans="1:37" x14ac:dyDescent="0.55000000000000004">
      <c r="A338" s="7">
        <f>[1]!tbl_gk[[#This Row],[ID]]</f>
        <v>201299</v>
      </c>
      <c r="B338" s="1" cm="1">
        <f t="array" ref="B338">[1]!table_weight[ValueEUR]*(('F+ , F-'!B$2-[1]!tbl_gk[[#This Row],[ValueEUR]])/('F+ , F-'!B$2-'F+ , F-'!B$3))</f>
        <v>3.9848617057206497E-4</v>
      </c>
      <c r="C338" s="1" cm="1">
        <f t="array" ref="C338">[1]!table_weight[WageEUR]*(('F+ , F-'!C$2-[1]!tbl_gk[[#This Row],[WageEUR]])/('F+ , F-'!C$2-'F+ , F-'!C$3))</f>
        <v>2.3472561185650898E-4</v>
      </c>
      <c r="D338" s="1" cm="1">
        <f t="array" ref="D338">[1]!table_weight[Crossing]*(('F+ , F-'!D$2-[1]!tbl_gk[[#This Row],[Crossing]])/('F+ , F-'!D$2-'F+ , F-'!D$3))</f>
        <v>3.3625286215233793E-2</v>
      </c>
      <c r="E338" s="1" cm="1">
        <f t="array" ref="E338">[1]!table_weight[Finishing]*(('F+ , F-'!E$2-[1]!tbl_gk[[#This Row],[Finishing]])/('F+ , F-'!E$2-'F+ , F-'!E$3))</f>
        <v>1.3975509583206414E-2</v>
      </c>
      <c r="F338" s="1" cm="1">
        <f t="array" ref="F338">[1]!table_weight[HeadingAccuracy]*(('F+ , F-'!F$2-[1]!tbl_gk[[#This Row],[HeadingAccuracy]])/('F+ , F-'!F$2-'F+ , F-'!F$3))</f>
        <v>1.1691929585950599E-2</v>
      </c>
      <c r="G338" s="1" cm="1">
        <f t="array" ref="G338">[1]!table_weight[ShortPassing]*(('F+ , F-'!G$2-[1]!tbl_gk[[#This Row],[ShortPassing]])/('F+ , F-'!G$2-'F+ , F-'!G$3))</f>
        <v>7.1723369936456227E-2</v>
      </c>
      <c r="H338" s="1" cm="1">
        <f t="array" ref="H338">[1]!table_weight[Volleys]*(('F+ , F-'!H$2-[1]!tbl_gk[[#This Row],[Volleys]])/('F+ , F-'!H$2-'F+ , F-'!H$3))</f>
        <v>1.1573920979881087E-3</v>
      </c>
      <c r="I338" s="1" cm="1">
        <f t="array" ref="I338">[1]!table_weight[Dribbling]*(('F+ , F-'!I$2-[1]!tbl_gk[[#This Row],[Dribbling]])/('F+ , F-'!I$2-'F+ , F-'!I$3))</f>
        <v>1.7601807988178481E-2</v>
      </c>
      <c r="J338" s="1" cm="1">
        <f t="array" ref="J338">[1]!table_weight[Curve]*(('F+ , F-'!J$2-[1]!tbl_gk[[#This Row],[Curve]])/('F+ , F-'!J$2-'F+ , F-'!J$3))</f>
        <v>8.6198154345400926E-3</v>
      </c>
      <c r="K338" s="1" cm="1">
        <f t="array" ref="K338">[1]!table_weight[FKAccuracy]*(('F+ , F-'!K$2-[1]!tbl_gk[[#This Row],[FKAccuracy]])/('F+ , F-'!K$2-'F+ , F-'!K$3))</f>
        <v>8.6705202312138564E-3</v>
      </c>
      <c r="L338" s="1" cm="1">
        <f t="array" ref="L338">[1]!table_weight[LongPassing]*(('F+ , F-'!L$2-[1]!tbl_gk[[#This Row],[LongPassing]])/('F+ , F-'!L$2-'F+ , F-'!L$3))</f>
        <v>2.9778325504168909E-2</v>
      </c>
      <c r="M338" s="1" cm="1">
        <f t="array" ref="M338">[1]!table_weight[BallControl]*(('F+ , F-'!M$2-[1]!tbl_gk[[#This Row],[BallControl]])/('F+ , F-'!M$2-'F+ , F-'!M$3))</f>
        <v>1.0430701030031691E-2</v>
      </c>
      <c r="N338" s="1" cm="1">
        <f t="array" ref="N338">[1]!table_weight[Acceleration]*(('F+ , F-'!N$2-[1]!tbl_gk[[#This Row],[Acceleration]])/('F+ , F-'!N$2-'F+ , F-'!N$3))</f>
        <v>7.2155908301866443E-3</v>
      </c>
      <c r="O338" s="1" cm="1">
        <f t="array" ref="O338">[1]!table_weight[SprintSpeed]*(('F+ , F-'!O$2-[1]!tbl_gk[[#This Row],[SprintSpeed]])/('F+ , F-'!O$2-'F+ , F-'!O$3))</f>
        <v>9.2765439610587065E-3</v>
      </c>
      <c r="P338" s="1" cm="1">
        <f t="array" ref="P338">[1]!table_weight[Agility]*(('F+ , F-'!P$2-[1]!tbl_gk[[#This Row],[Agility]])/('F+ , F-'!P$2-'F+ , F-'!P$3))</f>
        <v>4.2123984928974139E-3</v>
      </c>
      <c r="Q338" s="1" cm="1">
        <f t="array" ref="Q338">[1]!table_weight[Reactions]*(('F+ , F-'!Q$2-[1]!tbl_gk[[#This Row],[Reactions]])/('F+ , F-'!Q$2-'F+ , F-'!Q$3))</f>
        <v>1.2891050001804705E-3</v>
      </c>
      <c r="R338" s="1" cm="1">
        <f t="array" ref="R338">[1]!table_weight[Balance]*(('F+ , F-'!R$2-[1]!tbl_gk[[#This Row],[Balance]])/('F+ , F-'!R$2-'F+ , F-'!R$3))</f>
        <v>2.2972377268522179E-3</v>
      </c>
      <c r="S338" s="1" cm="1">
        <f t="array" ref="S338">[1]!table_weight[ShotPower]*(('F+ , F-'!S$2-[1]!tbl_gk[[#This Row],[ShotPower]])/('F+ , F-'!S$2-'F+ , F-'!S$3))</f>
        <v>6.7523948741159906E-3</v>
      </c>
      <c r="T338" s="1" cm="1">
        <f t="array" ref="T338">[1]!table_weight[Jumping]*(('F+ , F-'!T$2-[1]!tbl_gk[[#This Row],[Jumping]])/('F+ , F-'!T$2-'F+ , F-'!T$3))</f>
        <v>1.2021943727489502E-3</v>
      </c>
      <c r="U338" s="1" cm="1">
        <f t="array" ref="U338">[1]!table_weight[Stamina]*(('F+ , F-'!U$2-[1]!tbl_gk[[#This Row],[Stamina]])/('F+ , F-'!U$2-'F+ , F-'!U$3))</f>
        <v>1.5456784792486501E-2</v>
      </c>
      <c r="V338" s="1" cm="1">
        <f t="array" ref="V338">[1]!table_weight[Strength]*(('F+ , F-'!V$2-[1]!tbl_gk[[#This Row],[Strength]])/('F+ , F-'!V$2-'F+ , F-'!V$3))</f>
        <v>1.7746678835817833E-2</v>
      </c>
      <c r="W338" s="1" cm="1">
        <f t="array" ref="W338">[1]!table_weight[LongShots]*(('F+ , F-'!W$2-[1]!tbl_gk[[#This Row],[LongShots]])/('F+ , F-'!W$2-'F+ , F-'!W$3))</f>
        <v>7.271809864432606E-3</v>
      </c>
      <c r="X338" s="1" cm="1">
        <f t="array" ref="X338">[1]!table_weight[Aggression]*(('F+ , F-'!X$2-[1]!tbl_gk[[#This Row],[Aggression]])/('F+ , F-'!X$2-'F+ , F-'!X$3))</f>
        <v>9.1268634012777444E-3</v>
      </c>
      <c r="Y338" s="1" cm="1">
        <f t="array" ref="Y338">[1]!table_weight[Interceptions]*(('F+ , F-'!Y$2-[1]!tbl_gk[[#This Row],[Interceptions]])/('F+ , F-'!Y$2-'F+ , F-'!Y$3))</f>
        <v>1.3158513088021059E-2</v>
      </c>
      <c r="Z338" s="1" cm="1">
        <f t="array" ref="Z338">[1]!table_weight[Positioning]*(('F+ , F-'!Z$2-[1]!tbl_gk[[#This Row],[Positioning]])/('F+ , F-'!Z$2-'F+ , F-'!Z$3))</f>
        <v>1.1831119223878444E-3</v>
      </c>
      <c r="AA338" s="1" cm="1">
        <f t="array" ref="AA338">[1]!table_weight[Vision]*(('F+ , F-'!AA$2-[1]!tbl_gk[[#This Row],[Vision]])/('F+ , F-'!AA$2-'F+ , F-'!AA$3))</f>
        <v>2.4845350370144972E-2</v>
      </c>
      <c r="AB338" s="1" cm="1">
        <f t="array" ref="AB338">[1]!table_weight[Penalties]*(('F+ , F-'!AB$2-[1]!tbl_gk[[#This Row],[Penalties]])/('F+ , F-'!AB$2-'F+ , F-'!AB$3))</f>
        <v>2.2313838830329571E-3</v>
      </c>
      <c r="AC338" s="1" cm="1">
        <f t="array" ref="AC338">[1]!table_weight[Composure]*(('F+ , F-'!AC$2-[1]!tbl_gk[[#This Row],[Composure]])/('F+ , F-'!AC$2-'F+ , F-'!AC$3))</f>
        <v>5.3373470182910699E-4</v>
      </c>
      <c r="AD338" s="1" cm="1">
        <f t="array" ref="AD338">[1]!table_weight[Marking]*(('F+ , F-'!AD$2-[1]!tbl_gk[[#This Row],[Marking]])/('F+ , F-'!AD$2-'F+ , F-'!AD$3))</f>
        <v>1.5774825631838112E-2</v>
      </c>
      <c r="AE338" s="1" cm="1">
        <f t="array" ref="AE338">[1]!table_weight[StandingTackle]*(('F+ , F-'!AE$2-[1]!tbl_gk[[#This Row],[StandingTackle]])/('F+ , F-'!AE$2-'F+ , F-'!AE$3))</f>
        <v>2.6900228972187096E-2</v>
      </c>
      <c r="AF338" s="1" cm="1">
        <f t="array" ref="AF338">[1]!table_weight[SlidingTackle]*(('F+ , F-'!AF$2-[1]!tbl_gk[[#This Row],[SlidingTackle]])/('F+ , F-'!AF$2-'F+ , F-'!AF$3))</f>
        <v>4.4833714953645158E-3</v>
      </c>
      <c r="AG338" s="1" cm="1">
        <f t="array" ref="AG338">[1]!table_weight[GKDiving]*(('F+ , F-'!AG$2-[1]!tbl_gk[[#This Row],[GKDiving]])/('F+ , F-'!AG$2-'F+ , F-'!AG$3))</f>
        <v>3.0746121083054436E-2</v>
      </c>
      <c r="AH338" s="1" cm="1">
        <f t="array" ref="AH338">[1]!table_weight[GKHandling]*(('F+ , F-'!AH$2-[1]!tbl_gk[[#This Row],[GKHandling]])/('F+ , F-'!AH$2-'F+ , F-'!AH$3))</f>
        <v>3.5647676618034127E-2</v>
      </c>
      <c r="AI338" s="1" cm="1">
        <f t="array" ref="AI338">[1]!table_weight[GKKicking]*(('F+ , F-'!AI$2-[1]!tbl_gk[[#This Row],[GKKicking]])/('F+ , F-'!AI$2-'F+ , F-'!AI$3))</f>
        <v>3.1305141466382698E-2</v>
      </c>
      <c r="AJ338" s="1" cm="1">
        <f t="array" ref="AJ338">[1]!table_weight[GKPositioning]*(('F+ , F-'!AJ$2-[1]!tbl_gk[[#This Row],[GKPositioning]])/('F+ , F-'!AJ$2-'F+ , F-'!AJ$3))</f>
        <v>1.7028620907537841E-2</v>
      </c>
      <c r="AK338" s="1" cm="1">
        <f t="array" ref="AK338">[1]!table_weight[GKReflexes]*(('F+ , F-'!AK$2-[1]!tbl_gk[[#This Row],[GKReflexes]])/('F+ , F-'!AK$2-'F+ , F-'!AK$3))</f>
        <v>3.0973870128114096E-2</v>
      </c>
    </row>
    <row r="339" spans="1:37" x14ac:dyDescent="0.55000000000000004">
      <c r="A339" s="8">
        <f>[1]!tbl_gk[[#This Row],[ID]]</f>
        <v>201325</v>
      </c>
      <c r="B339" s="2" cm="1">
        <f t="array" ref="B339">[1]!table_weight[ValueEUR]*(('F+ , F-'!B$2-[1]!tbl_gk[[#This Row],[ValueEUR]])/('F+ , F-'!B$2-'F+ , F-'!B$3))</f>
        <v>2.518704222980674E-4</v>
      </c>
      <c r="C339" s="2" cm="1">
        <f t="array" ref="C339">[1]!table_weight[WageEUR]*(('F+ , F-'!C$2-[1]!tbl_gk[[#This Row],[WageEUR]])/('F+ , F-'!C$2-'F+ , F-'!C$3))</f>
        <v>3.83385166032298E-3</v>
      </c>
      <c r="D339" s="2" cm="1">
        <f t="array" ref="D339">[1]!table_weight[Crossing]*(('F+ , F-'!D$2-[1]!tbl_gk[[#This Row],[Crossing]])/('F+ , F-'!D$2-'F+ , F-'!D$3))</f>
        <v>3.4746129089074922E-2</v>
      </c>
      <c r="E339" s="2" cm="1">
        <f t="array" ref="E339">[1]!table_weight[Finishing]*(('F+ , F-'!E$2-[1]!tbl_gk[[#This Row],[Finishing]])/('F+ , F-'!E$2-'F+ , F-'!E$3))</f>
        <v>1.1979008214176926E-2</v>
      </c>
      <c r="F339" s="2" cm="1">
        <f t="array" ref="F339">[1]!table_weight[HeadingAccuracy]*(('F+ , F-'!F$2-[1]!tbl_gk[[#This Row],[HeadingAccuracy]])/('F+ , F-'!F$2-'F+ , F-'!F$3))</f>
        <v>1.00216539308148E-2</v>
      </c>
      <c r="G339" s="2" cm="1">
        <f t="array" ref="G339">[1]!table_weight[ShortPassing]*(('F+ , F-'!G$2-[1]!tbl_gk[[#This Row],[ShortPassing]])/('F+ , F-'!G$2-'F+ , F-'!G$3))</f>
        <v>3.6564855261722783E-2</v>
      </c>
      <c r="H339" s="2" cm="1">
        <f t="array" ref="H339">[1]!table_weight[Volleys]*(('F+ , F-'!H$2-[1]!tbl_gk[[#This Row],[Volleys]])/('F+ , F-'!H$2-'F+ , F-'!H$3))</f>
        <v>1.7360881469821632E-3</v>
      </c>
      <c r="I339" s="2" cm="1">
        <f t="array" ref="I339">[1]!table_weight[Dribbling]*(('F+ , F-'!I$2-[1]!tbl_gk[[#This Row],[Dribbling]])/('F+ , F-'!I$2-'F+ , F-'!I$3))</f>
        <v>1.4668173323482065E-2</v>
      </c>
      <c r="J339" s="2" cm="1">
        <f t="array" ref="J339">[1]!table_weight[Curve]*(('F+ , F-'!J$2-[1]!tbl_gk[[#This Row],[Curve]])/('F+ , F-'!J$2-'F+ , F-'!J$3))</f>
        <v>9.8029273569279467E-3</v>
      </c>
      <c r="K339" s="2" cm="1">
        <f t="array" ref="K339">[1]!table_weight[FKAccuracy]*(('F+ , F-'!K$2-[1]!tbl_gk[[#This Row],[FKAccuracy]])/('F+ , F-'!K$2-'F+ , F-'!K$3))</f>
        <v>9.5832065713416324E-3</v>
      </c>
      <c r="L339" s="2" cm="1">
        <f t="array" ref="L339">[1]!table_weight[LongPassing]*(('F+ , F-'!L$2-[1]!tbl_gk[[#This Row],[LongPassing]])/('F+ , F-'!L$2-'F+ , F-'!L$3))</f>
        <v>1.6784147102349749E-2</v>
      </c>
      <c r="M339" s="2" cm="1">
        <f t="array" ref="M339">[1]!table_weight[BallControl]*(('F+ , F-'!M$2-[1]!tbl_gk[[#This Row],[BallControl]])/('F+ , F-'!M$2-'F+ , F-'!M$3))</f>
        <v>1.2169151201703639E-2</v>
      </c>
      <c r="N339" s="2" cm="1">
        <f t="array" ref="N339">[1]!table_weight[Acceleration]*(('F+ , F-'!N$2-[1]!tbl_gk[[#This Row],[Acceleration]])/('F+ , F-'!N$2-'F+ , F-'!N$3))</f>
        <v>4.2842570554233201E-3</v>
      </c>
      <c r="O339" s="2" cm="1">
        <f t="array" ref="O339">[1]!table_weight[SprintSpeed]*(('F+ , F-'!O$2-[1]!tbl_gk[[#This Row],[SprintSpeed]])/('F+ , F-'!O$2-'F+ , F-'!O$3))</f>
        <v>6.1843626407058041E-3</v>
      </c>
      <c r="P339" s="2" cm="1">
        <f t="array" ref="P339">[1]!table_weight[Agility]*(('F+ , F-'!P$2-[1]!tbl_gk[[#This Row],[Agility]])/('F+ , F-'!P$2-'F+ , F-'!P$3))</f>
        <v>2.2232103156958572E-3</v>
      </c>
      <c r="Q339" s="2" cm="1">
        <f t="array" ref="Q339">[1]!table_weight[Reactions]*(('F+ , F-'!Q$2-[1]!tbl_gk[[#This Row],[Reactions]])/('F+ , F-'!Q$2-'F+ , F-'!Q$3))</f>
        <v>7.7346300010828226E-4</v>
      </c>
      <c r="R339" s="2" cm="1">
        <f t="array" ref="R339">[1]!table_weight[Balance]*(('F+ , F-'!R$2-[1]!tbl_gk[[#This Row],[Balance]])/('F+ , F-'!R$2-'F+ , F-'!R$3))</f>
        <v>1.9247126900653719E-3</v>
      </c>
      <c r="S339" s="2" cm="1">
        <f t="array" ref="S339">[1]!table_weight[ShotPower]*(('F+ , F-'!S$2-[1]!tbl_gk[[#This Row],[ShotPower]])/('F+ , F-'!S$2-'F+ , F-'!S$3))</f>
        <v>3.8956124273746098E-3</v>
      </c>
      <c r="T339" s="2" cm="1">
        <f t="array" ref="T339">[1]!table_weight[Jumping]*(('F+ , F-'!T$2-[1]!tbl_gk[[#This Row],[Jumping]])/('F+ , F-'!T$2-'F+ , F-'!T$3))</f>
        <v>1.6315495058735752E-3</v>
      </c>
      <c r="U339" s="2" cm="1">
        <f t="array" ref="U339">[1]!table_weight[Stamina]*(('F+ , F-'!U$2-[1]!tbl_gk[[#This Row],[Stamina]])/('F+ , F-'!U$2-'F+ , F-'!U$3))</f>
        <v>2.5761307987477501E-3</v>
      </c>
      <c r="V339" s="2" cm="1">
        <f t="array" ref="V339">[1]!table_weight[Strength]*(('F+ , F-'!V$2-[1]!tbl_gk[[#This Row],[Strength]])/('F+ , F-'!V$2-'F+ , F-'!V$3))</f>
        <v>1.0648007301490701E-2</v>
      </c>
      <c r="W339" s="2" cm="1">
        <f t="array" ref="W339">[1]!table_weight[LongShots]*(('F+ , F-'!W$2-[1]!tbl_gk[[#This Row],[LongShots]])/('F+ , F-'!W$2-'F+ , F-'!W$3))</f>
        <v>8.570347340224143E-3</v>
      </c>
      <c r="X339" s="2" cm="1">
        <f t="array" ref="X339">[1]!table_weight[Aggression]*(('F+ , F-'!X$2-[1]!tbl_gk[[#This Row],[Aggression]])/('F+ , F-'!X$2-'F+ , F-'!X$3))</f>
        <v>7.301490721022195E-3</v>
      </c>
      <c r="Y339" s="2" cm="1">
        <f t="array" ref="Y339">[1]!table_weight[Interceptions]*(('F+ , F-'!Y$2-[1]!tbl_gk[[#This Row],[Interceptions]])/('F+ , F-'!Y$2-'F+ , F-'!Y$3))</f>
        <v>1.2465959767598898E-2</v>
      </c>
      <c r="Z339" s="2" cm="1">
        <f t="array" ref="Z339">[1]!table_weight[Positioning]*(('F+ , F-'!Z$2-[1]!tbl_gk[[#This Row],[Positioning]])/('F+ , F-'!Z$2-'F+ , F-'!Z$3))</f>
        <v>1.0352229320893639E-3</v>
      </c>
      <c r="AA339" s="2" cm="1">
        <f t="array" ref="AA339">[1]!table_weight[Vision]*(('F+ , F-'!AA$2-[1]!tbl_gk[[#This Row],[Vision]])/('F+ , F-'!AA$2-'F+ , F-'!AA$3))</f>
        <v>1.4907210222086981E-2</v>
      </c>
      <c r="AB339" s="2" cm="1">
        <f t="array" ref="AB339">[1]!table_weight[Penalties]*(('F+ , F-'!AB$2-[1]!tbl_gk[[#This Row],[Penalties]])/('F+ , F-'!AB$2-'F+ , F-'!AB$3))</f>
        <v>2.2705309687002014E-3</v>
      </c>
      <c r="AC339" s="2" cm="1">
        <f t="array" ref="AC339">[1]!table_weight[Composure]*(('F+ , F-'!AC$2-[1]!tbl_gk[[#This Row],[Composure]])/('F+ , F-'!AC$2-'F+ , F-'!AC$3))</f>
        <v>1.3877102247556784E-3</v>
      </c>
      <c r="AD339" s="2" cm="1">
        <f t="array" ref="AD339">[1]!table_weight[Marking]*(('F+ , F-'!AD$2-[1]!tbl_gk[[#This Row],[Marking]])/('F+ , F-'!AD$2-'F+ , F-'!AD$3))</f>
        <v>2.8394686137308601E-2</v>
      </c>
      <c r="AE339" s="2" cm="1">
        <f t="array" ref="AE339">[1]!table_weight[StandingTackle]*(('F+ , F-'!AE$2-[1]!tbl_gk[[#This Row],[StandingTackle]])/('F+ , F-'!AE$2-'F+ , F-'!AE$3))</f>
        <v>2.241685747682258E-2</v>
      </c>
      <c r="AF339" s="2" cm="1">
        <f t="array" ref="AF339">[1]!table_weight[SlidingTackle]*(('F+ , F-'!AF$2-[1]!tbl_gk[[#This Row],[SlidingTackle]])/('F+ , F-'!AF$2-'F+ , F-'!AF$3))</f>
        <v>9.7139715732897855E-3</v>
      </c>
      <c r="AG339" s="2" cm="1">
        <f t="array" ref="AG339">[1]!table_weight[GKDiving]*(('F+ , F-'!AG$2-[1]!tbl_gk[[#This Row],[GKDiving]])/('F+ , F-'!AG$2-'F+ , F-'!AG$3))</f>
        <v>2.7329885407159499E-2</v>
      </c>
      <c r="AH339" s="2" cm="1">
        <f t="array" ref="AH339">[1]!table_weight[GKHandling]*(('F+ , F-'!AH$2-[1]!tbl_gk[[#This Row],[GKHandling]])/('F+ , F-'!AH$2-'F+ , F-'!AH$3))</f>
        <v>2.8518141294427302E-2</v>
      </c>
      <c r="AI339" s="2" cm="1">
        <f t="array" ref="AI339">[1]!table_weight[GKKicking]*(('F+ , F-'!AI$2-[1]!tbl_gk[[#This Row],[GKKicking]])/('F+ , F-'!AI$2-'F+ , F-'!AI$3))</f>
        <v>1.78886522665044E-2</v>
      </c>
      <c r="AJ339" s="2" cm="1">
        <f t="array" ref="AJ339">[1]!table_weight[GKPositioning]*(('F+ , F-'!AJ$2-[1]!tbl_gk[[#This Row],[GKPositioning]])/('F+ , F-'!AJ$2-'F+ , F-'!AJ$3))</f>
        <v>8.1989656221478496E-3</v>
      </c>
      <c r="AK339" s="2" cm="1">
        <f t="array" ref="AK339">[1]!table_weight[GKReflexes]*(('F+ , F-'!AK$2-[1]!tbl_gk[[#This Row],[GKReflexes]])/('F+ , F-'!AK$2-'F+ , F-'!AK$3))</f>
        <v>2.3685900686204898E-2</v>
      </c>
    </row>
    <row r="340" spans="1:37" x14ac:dyDescent="0.55000000000000004">
      <c r="A340" s="7">
        <f>[1]!tbl_gk[[#This Row],[ID]]</f>
        <v>201352</v>
      </c>
      <c r="B340" s="1" cm="1">
        <f t="array" ref="B340">[1]!table_weight[ValueEUR]*(('F+ , F-'!B$2-[1]!tbl_gk[[#This Row],[ValueEUR]])/('F+ , F-'!B$2-'F+ , F-'!B$3))</f>
        <v>8.9821437363649033E-5</v>
      </c>
      <c r="C340" s="1" cm="1">
        <f t="array" ref="C340">[1]!table_weight[WageEUR]*(('F+ , F-'!C$2-[1]!tbl_gk[[#This Row],[WageEUR]])/('F+ , F-'!C$2-'F+ , F-'!C$3))</f>
        <v>3.9120935309418157E-5</v>
      </c>
      <c r="D340" s="1" cm="1">
        <f t="array" ref="D340">[1]!table_weight[Crossing]*(('F+ , F-'!D$2-[1]!tbl_gk[[#This Row],[Crossing]])/('F+ , F-'!D$2-'F+ , F-'!D$3))</f>
        <v>3.2504443341392672E-2</v>
      </c>
      <c r="E340" s="1" cm="1">
        <f t="array" ref="E340">[1]!table_weight[Finishing]*(('F+ , F-'!E$2-[1]!tbl_gk[[#This Row],[Finishing]])/('F+ , F-'!E$2-'F+ , F-'!E$3))</f>
        <v>1.3975509583206414E-2</v>
      </c>
      <c r="F340" s="1" cm="1">
        <f t="array" ref="F340">[1]!table_weight[HeadingAccuracy]*(('F+ , F-'!F$2-[1]!tbl_gk[[#This Row],[HeadingAccuracy]])/('F+ , F-'!F$2-'F+ , F-'!F$3))</f>
        <v>1.1274360672166649E-2</v>
      </c>
      <c r="G340" s="1" cm="1">
        <f t="array" ref="G340">[1]!table_weight[ShortPassing]*(('F+ , F-'!G$2-[1]!tbl_gk[[#This Row],[ShortPassing]])/('F+ , F-'!G$2-'F+ , F-'!G$3))</f>
        <v>5.0628261131616156E-2</v>
      </c>
      <c r="H340" s="1" cm="1">
        <f t="array" ref="H340">[1]!table_weight[Volleys]*(('F+ , F-'!H$2-[1]!tbl_gk[[#This Row],[Volleys]])/('F+ , F-'!H$2-'F+ , F-'!H$3))</f>
        <v>1.3888705175857305E-3</v>
      </c>
      <c r="I340" s="1" cm="1">
        <f t="array" ref="I340">[1]!table_weight[Dribbling]*(('F+ , F-'!I$2-[1]!tbl_gk[[#This Row],[Dribbling]])/('F+ , F-'!I$2-'F+ , F-'!I$3))</f>
        <v>1.2712416880351124E-2</v>
      </c>
      <c r="J340" s="1" cm="1">
        <f t="array" ref="J340">[1]!table_weight[Curve]*(('F+ , F-'!J$2-[1]!tbl_gk[[#This Row],[Curve]])/('F+ , F-'!J$2-'F+ , F-'!J$3))</f>
        <v>8.9578474123651938E-3</v>
      </c>
      <c r="K340" s="1" cm="1">
        <f t="array" ref="K340">[1]!table_weight[FKAccuracy]*(('F+ , F-'!K$2-[1]!tbl_gk[[#This Row],[FKAccuracy]])/('F+ , F-'!K$2-'F+ , F-'!K$3))</f>
        <v>8.5184058411925615E-3</v>
      </c>
      <c r="L340" s="1" cm="1">
        <f t="array" ref="L340">[1]!table_weight[LongPassing]*(('F+ , F-'!L$2-[1]!tbl_gk[[#This Row],[LongPassing]])/('F+ , F-'!L$2-'F+ , F-'!L$3))</f>
        <v>1.6242723002273949E-2</v>
      </c>
      <c r="M340" s="1" cm="1">
        <f t="array" ref="M340">[1]!table_weight[BallControl]*(('F+ , F-'!M$2-[1]!tbl_gk[[#This Row],[BallControl]])/('F+ , F-'!M$2-'F+ , F-'!M$3))</f>
        <v>9.1268634012777305E-3</v>
      </c>
      <c r="N340" s="1" cm="1">
        <f t="array" ref="N340">[1]!table_weight[Acceleration]*(('F+ , F-'!N$2-[1]!tbl_gk[[#This Row],[Acceleration]])/('F+ , F-'!N$2-'F+ , F-'!N$3))</f>
        <v>4.7352314823099848E-3</v>
      </c>
      <c r="O340" s="1" cm="1">
        <f t="array" ref="O340">[1]!table_weight[SprintSpeed]*(('F+ , F-'!O$2-[1]!tbl_gk[[#This Row],[SprintSpeed]])/('F+ , F-'!O$2-'F+ , F-'!O$3))</f>
        <v>6.1843626407058041E-3</v>
      </c>
      <c r="P340" s="1" cm="1">
        <f t="array" ref="P340">[1]!table_weight[Agility]*(('F+ , F-'!P$2-[1]!tbl_gk[[#This Row],[Agility]])/('F+ , F-'!P$2-'F+ , F-'!P$3))</f>
        <v>2.6912545926844589E-3</v>
      </c>
      <c r="Q340" s="1" cm="1">
        <f t="array" ref="Q340">[1]!table_weight[Reactions]*(('F+ , F-'!Q$2-[1]!tbl_gk[[#This Row],[Reactions]])/('F+ , F-'!Q$2-'F+ , F-'!Q$3))</f>
        <v>1.2375408001732517E-3</v>
      </c>
      <c r="R340" s="1" cm="1">
        <f t="array" ref="R340">[1]!table_weight[Balance]*(('F+ , F-'!R$2-[1]!tbl_gk[[#This Row],[Balance]])/('F+ , F-'!R$2-'F+ , F-'!R$3))</f>
        <v>1.6142751594096668E-3</v>
      </c>
      <c r="S340" s="1" cm="1">
        <f t="array" ref="S340">[1]!table_weight[ShotPower]*(('F+ , F-'!S$2-[1]!tbl_gk[[#This Row],[ShotPower]])/('F+ , F-'!S$2-'F+ , F-'!S$3))</f>
        <v>5.7135648934827617E-3</v>
      </c>
      <c r="T340" s="1" cm="1">
        <f t="array" ref="T340">[1]!table_weight[Jumping]*(('F+ , F-'!T$2-[1]!tbl_gk[[#This Row],[Jumping]])/('F+ , F-'!T$2-'F+ , F-'!T$3))</f>
        <v>1.5456784792486503E-3</v>
      </c>
      <c r="U340" s="1" cm="1">
        <f t="array" ref="U340">[1]!table_weight[Stamina]*(('F+ , F-'!U$2-[1]!tbl_gk[[#This Row],[Stamina]])/('F+ , F-'!U$2-'F+ , F-'!U$3))</f>
        <v>9.4458129287417498E-3</v>
      </c>
      <c r="V340" s="1" cm="1">
        <f t="array" ref="V340">[1]!table_weight[Strength]*(('F+ , F-'!V$2-[1]!tbl_gk[[#This Row],[Strength]])/('F+ , F-'!V$2-'F+ , F-'!V$3))</f>
        <v>2.662001825372675E-2</v>
      </c>
      <c r="W340" s="1" cm="1">
        <f t="array" ref="W340">[1]!table_weight[LongShots]*(('F+ , F-'!W$2-[1]!tbl_gk[[#This Row],[LongShots]])/('F+ , F-'!W$2-'F+ , F-'!W$3))</f>
        <v>7.7912248547492196E-3</v>
      </c>
      <c r="X340" s="1" cm="1">
        <f t="array" ref="X340">[1]!table_weight[Aggression]*(('F+ , F-'!X$2-[1]!tbl_gk[[#This Row],[Aggression]])/('F+ , F-'!X$2-'F+ , F-'!X$3))</f>
        <v>6.6930331609370121E-3</v>
      </c>
      <c r="Y340" s="1" cm="1">
        <f t="array" ref="Y340">[1]!table_weight[Interceptions]*(('F+ , F-'!Y$2-[1]!tbl_gk[[#This Row],[Interceptions]])/('F+ , F-'!Y$2-'F+ , F-'!Y$3))</f>
        <v>1.7313833010554024E-2</v>
      </c>
      <c r="Z340" s="1" cm="1">
        <f t="array" ref="Z340">[1]!table_weight[Positioning]*(('F+ , F-'!Z$2-[1]!tbl_gk[[#This Row],[Positioning]])/('F+ , F-'!Z$2-'F+ , F-'!Z$3))</f>
        <v>1.3310009126863251E-3</v>
      </c>
      <c r="AA340" s="1" cm="1">
        <f t="array" ref="AA340">[1]!table_weight[Vision]*(('F+ , F-'!AA$2-[1]!tbl_gk[[#This Row],[Vision]])/('F+ , F-'!AA$2-'F+ , F-'!AA$3))</f>
        <v>3.2653889057904818E-2</v>
      </c>
      <c r="AB340" s="1" cm="1">
        <f t="array" ref="AB340">[1]!table_weight[Penalties]*(('F+ , F-'!AB$2-[1]!tbl_gk[[#This Row],[Penalties]])/('F+ , F-'!AB$2-'F+ , F-'!AB$3))</f>
        <v>1.9965013690294879E-3</v>
      </c>
      <c r="AC340" s="1" cm="1">
        <f t="array" ref="AC340">[1]!table_weight[Composure]*(('F+ , F-'!AC$2-[1]!tbl_gk[[#This Row],[Composure]])/('F+ , F-'!AC$2-'F+ , F-'!AC$3))</f>
        <v>1.2275898142069463E-3</v>
      </c>
      <c r="AD340" s="1" cm="1">
        <f t="array" ref="AD340">[1]!table_weight[Marking]*(('F+ , F-'!AD$2-[1]!tbl_gk[[#This Row],[Marking]])/('F+ , F-'!AD$2-'F+ , F-'!AD$3))</f>
        <v>1.5774825631838112E-2</v>
      </c>
      <c r="AE340" s="1" cm="1">
        <f t="array" ref="AE340">[1]!table_weight[StandingTackle]*(('F+ , F-'!AE$2-[1]!tbl_gk[[#This Row],[StandingTackle]])/('F+ , F-'!AE$2-'F+ , F-'!AE$3))</f>
        <v>1.3450114486093548E-2</v>
      </c>
      <c r="AF340" s="1" cm="1">
        <f t="array" ref="AF340">[1]!table_weight[SlidingTackle]*(('F+ , F-'!AF$2-[1]!tbl_gk[[#This Row],[SlidingTackle]])/('F+ , F-'!AF$2-'F+ , F-'!AF$3))</f>
        <v>8.2195144081682794E-3</v>
      </c>
      <c r="AG340" s="1" cm="1">
        <f t="array" ref="AG340">[1]!table_weight[GKDiving]*(('F+ , F-'!AG$2-[1]!tbl_gk[[#This Row],[GKDiving]])/('F+ , F-'!AG$2-'F+ , F-'!AG$3))</f>
        <v>4.6119181624581652E-2</v>
      </c>
      <c r="AH340" s="1" cm="1">
        <f t="array" ref="AH340">[1]!table_weight[GKHandling]*(('F+ , F-'!AH$2-[1]!tbl_gk[[#This Row],[GKHandling]])/('F+ , F-'!AH$2-'F+ , F-'!AH$3))</f>
        <v>4.9906747265247783E-2</v>
      </c>
      <c r="AI340" s="1" cm="1">
        <f t="array" ref="AI340">[1]!table_weight[GKKicking]*(('F+ , F-'!AI$2-[1]!tbl_gk[[#This Row],[GKKicking]])/('F+ , F-'!AI$2-'F+ , F-'!AI$3))</f>
        <v>2.5938545786431375E-2</v>
      </c>
      <c r="AJ340" s="1" cm="1">
        <f t="array" ref="AJ340">[1]!table_weight[GKPositioning]*(('F+ , F-'!AJ$2-[1]!tbl_gk[[#This Row],[GKPositioning]])/('F+ , F-'!AJ$2-'F+ , F-'!AJ$3))</f>
        <v>1.8290000234022125E-2</v>
      </c>
      <c r="AK340" s="1" cm="1">
        <f t="array" ref="AK340">[1]!table_weight[GKReflexes]*(('F+ , F-'!AK$2-[1]!tbl_gk[[#This Row],[GKReflexes]])/('F+ , F-'!AK$2-'F+ , F-'!AK$3))</f>
        <v>4.55498090119325E-2</v>
      </c>
    </row>
    <row r="341" spans="1:37" x14ac:dyDescent="0.55000000000000004">
      <c r="A341" s="8">
        <f>[1]!tbl_gk[[#This Row],[ID]]</f>
        <v>201353</v>
      </c>
      <c r="B341" s="2" cm="1">
        <f t="array" ref="B341">[1]!table_weight[ValueEUR]*(('F+ , F-'!B$2-[1]!tbl_gk[[#This Row],[ValueEUR]])/('F+ , F-'!B$2-'F+ , F-'!B$3))</f>
        <v>8.9821437363649033E-5</v>
      </c>
      <c r="C341" s="2" cm="1">
        <f t="array" ref="C341">[1]!table_weight[WageEUR]*(('F+ , F-'!C$2-[1]!tbl_gk[[#This Row],[WageEUR]])/('F+ , F-'!C$2-'F+ , F-'!C$3))</f>
        <v>7.8241870618836313E-5</v>
      </c>
      <c r="D341" s="2" cm="1">
        <f t="array" ref="D341">[1]!table_weight[Crossing]*(('F+ , F-'!D$2-[1]!tbl_gk[[#This Row],[Crossing]])/('F+ , F-'!D$2-'F+ , F-'!D$3))</f>
        <v>3.2504443341392672E-2</v>
      </c>
      <c r="E341" s="2" cm="1">
        <f t="array" ref="E341">[1]!table_weight[Finishing]*(('F+ , F-'!E$2-[1]!tbl_gk[[#This Row],[Finishing]])/('F+ , F-'!E$2-'F+ , F-'!E$3))</f>
        <v>1.4973760267721157E-2</v>
      </c>
      <c r="F341" s="2" cm="1">
        <f t="array" ref="F341">[1]!table_weight[HeadingAccuracy]*(('F+ , F-'!F$2-[1]!tbl_gk[[#This Row],[HeadingAccuracy]])/('F+ , F-'!F$2-'F+ , F-'!F$3))</f>
        <v>8.351378275679E-3</v>
      </c>
      <c r="G341" s="2" cm="1">
        <f t="array" ref="G341">[1]!table_weight[ShortPassing]*(('F+ , F-'!G$2-[1]!tbl_gk[[#This Row],[ShortPassing]])/('F+ , F-'!G$2-'F+ , F-'!G$3))</f>
        <v>4.2190217609680135E-2</v>
      </c>
      <c r="H341" s="2" cm="1">
        <f t="array" ref="H341">[1]!table_weight[Volleys]*(('F+ , F-'!H$2-[1]!tbl_gk[[#This Row],[Volleys]])/('F+ , F-'!H$2-'F+ , F-'!H$3))</f>
        <v>1.6203489371833524E-3</v>
      </c>
      <c r="I341" s="2" cm="1">
        <f t="array" ref="I341">[1]!table_weight[Dribbling]*(('F+ , F-'!I$2-[1]!tbl_gk[[#This Row],[Dribbling]])/('F+ , F-'!I$2-'F+ , F-'!I$3))</f>
        <v>1.6623929766613008E-2</v>
      </c>
      <c r="J341" s="2" cm="1">
        <f t="array" ref="J341">[1]!table_weight[Curve]*(('F+ , F-'!J$2-[1]!tbl_gk[[#This Row],[Curve]])/('F+ , F-'!J$2-'F+ , F-'!J$3))</f>
        <v>8.9578474123651938E-3</v>
      </c>
      <c r="K341" s="2" cm="1">
        <f t="array" ref="K341">[1]!table_weight[FKAccuracy]*(('F+ , F-'!K$2-[1]!tbl_gk[[#This Row],[FKAccuracy]])/('F+ , F-'!K$2-'F+ , F-'!K$3))</f>
        <v>9.8874353513842238E-3</v>
      </c>
      <c r="L341" s="2" cm="1">
        <f t="array" ref="L341">[1]!table_weight[LongPassing]*(('F+ , F-'!L$2-[1]!tbl_gk[[#This Row],[LongPassing]])/('F+ , F-'!L$2-'F+ , F-'!L$3))</f>
        <v>1.6784147102349749E-2</v>
      </c>
      <c r="M341" s="2" cm="1">
        <f t="array" ref="M341">[1]!table_weight[BallControl]*(('F+ , F-'!M$2-[1]!tbl_gk[[#This Row],[BallControl]])/('F+ , F-'!M$2-'F+ , F-'!M$3))</f>
        <v>1.2603763744621627E-2</v>
      </c>
      <c r="N341" s="2" cm="1">
        <f t="array" ref="N341">[1]!table_weight[Acceleration]*(('F+ , F-'!N$2-[1]!tbl_gk[[#This Row],[Acceleration]])/('F+ , F-'!N$2-'F+ , F-'!N$3))</f>
        <v>1.5784104941033285E-3</v>
      </c>
      <c r="O341" s="2" cm="1">
        <f t="array" ref="O341">[1]!table_weight[SprintSpeed]*(('F+ , F-'!O$2-[1]!tbl_gk[[#This Row],[SprintSpeed]])/('F+ , F-'!O$2-'F+ , F-'!O$3))</f>
        <v>2.5299665348341924E-3</v>
      </c>
      <c r="P341" s="2" cm="1">
        <f t="array" ref="P341">[1]!table_weight[Agility]*(('F+ , F-'!P$2-[1]!tbl_gk[[#This Row],[Agility]])/('F+ , F-'!P$2-'F+ , F-'!P$3))</f>
        <v>3.744354215908813E-3</v>
      </c>
      <c r="Q341" s="2" cm="1">
        <f t="array" ref="Q341">[1]!table_weight[Reactions]*(('F+ , F-'!Q$2-[1]!tbl_gk[[#This Row],[Reactions]])/('F+ , F-'!Q$2-'F+ , F-'!Q$3))</f>
        <v>1.8563112002598775E-3</v>
      </c>
      <c r="R341" s="2" cm="1">
        <f t="array" ref="R341">[1]!table_weight[Balance]*(('F+ , F-'!R$2-[1]!tbl_gk[[#This Row],[Balance]])/('F+ , F-'!R$2-'F+ , F-'!R$3))</f>
        <v>2.4835002452456411E-3</v>
      </c>
      <c r="S341" s="2" cm="1">
        <f t="array" ref="S341">[1]!table_weight[ShotPower]*(('F+ , F-'!S$2-[1]!tbl_gk[[#This Row],[ShotPower]])/('F+ , F-'!S$2-'F+ , F-'!S$3))</f>
        <v>5.9732723886410689E-3</v>
      </c>
      <c r="T341" s="2" cm="1">
        <f t="array" ref="T341">[1]!table_weight[Jumping]*(('F+ , F-'!T$2-[1]!tbl_gk[[#This Row],[Jumping]])/('F+ , F-'!T$2-'F+ , F-'!T$3))</f>
        <v>1.3739364259988001E-3</v>
      </c>
      <c r="U341" s="2" cm="1">
        <f t="array" ref="U341">[1]!table_weight[Stamina]*(('F+ , F-'!U$2-[1]!tbl_gk[[#This Row],[Stamina]])/('F+ , F-'!U$2-'F+ , F-'!U$3))</f>
        <v>0</v>
      </c>
      <c r="V341" s="2" cm="1">
        <f t="array" ref="V341">[1]!table_weight[Strength]*(('F+ , F-'!V$2-[1]!tbl_gk[[#This Row],[Strength]])/('F+ , F-'!V$2-'F+ , F-'!V$3))</f>
        <v>2.8394686137308531E-2</v>
      </c>
      <c r="W341" s="2" cm="1">
        <f t="array" ref="W341">[1]!table_weight[LongShots]*(('F+ , F-'!W$2-[1]!tbl_gk[[#This Row],[LongShots]])/('F+ , F-'!W$2-'F+ , F-'!W$3))</f>
        <v>8.3106398450658349E-3</v>
      </c>
      <c r="X341" s="2" cm="1">
        <f t="array" ref="X341">[1]!table_weight[Aggression]*(('F+ , F-'!X$2-[1]!tbl_gk[[#This Row],[Aggression]])/('F+ , F-'!X$2-'F+ , F-'!X$3))</f>
        <v>6.6930331609370121E-3</v>
      </c>
      <c r="Y341" s="2" cm="1">
        <f t="array" ref="Y341">[1]!table_weight[Interceptions]*(('F+ , F-'!Y$2-[1]!tbl_gk[[#This Row],[Interceptions]])/('F+ , F-'!Y$2-'F+ , F-'!Y$3))</f>
        <v>1.5236173049287543E-2</v>
      </c>
      <c r="Z341" s="2" cm="1">
        <f t="array" ref="Z341">[1]!table_weight[Positioning]*(('F+ , F-'!Z$2-[1]!tbl_gk[[#This Row],[Positioning]])/('F+ , F-'!Z$2-'F+ , F-'!Z$3))</f>
        <v>8.8733394179088337E-4</v>
      </c>
      <c r="AA341" s="2" cm="1">
        <f t="array" ref="AA341">[1]!table_weight[Vision]*(('F+ , F-'!AA$2-[1]!tbl_gk[[#This Row],[Vision]])/('F+ , F-'!AA$2-'F+ , F-'!AA$3))</f>
        <v>3.975256059223195E-2</v>
      </c>
      <c r="AB341" s="2" cm="1">
        <f t="array" ref="AB341">[1]!table_weight[Penalties]*(('F+ , F-'!AB$2-[1]!tbl_gk[[#This Row],[Penalties]])/('F+ , F-'!AB$2-'F+ , F-'!AB$3))</f>
        <v>2.0356484546967322E-3</v>
      </c>
      <c r="AC341" s="2" cm="1">
        <f t="array" ref="AC341">[1]!table_weight[Composure]*(('F+ , F-'!AC$2-[1]!tbl_gk[[#This Row],[Composure]])/('F+ , F-'!AC$2-'F+ , F-'!AC$3))</f>
        <v>1.3343367545727675E-3</v>
      </c>
      <c r="AD341" s="2" cm="1">
        <f t="array" ref="AD341">[1]!table_weight[Marking]*(('F+ , F-'!AD$2-[1]!tbl_gk[[#This Row],[Marking]])/('F+ , F-'!AD$2-'F+ , F-'!AD$3))</f>
        <v>2.9972168700492414E-2</v>
      </c>
      <c r="AE341" s="2" cm="1">
        <f t="array" ref="AE341">[1]!table_weight[StandingTackle]*(('F+ , F-'!AE$2-[1]!tbl_gk[[#This Row],[StandingTackle]])/('F+ , F-'!AE$2-'F+ , F-'!AE$3))</f>
        <v>2.9141914719869356E-2</v>
      </c>
      <c r="AF341" s="2" cm="1">
        <f t="array" ref="AF341">[1]!table_weight[SlidingTackle]*(('F+ , F-'!AF$2-[1]!tbl_gk[[#This Row],[SlidingTackle]])/('F+ , F-'!AF$2-'F+ , F-'!AF$3))</f>
        <v>9.7139715732897855E-3</v>
      </c>
      <c r="AG341" s="2" cm="1">
        <f t="array" ref="AG341">[1]!table_weight[GKDiving]*(('F+ , F-'!AG$2-[1]!tbl_gk[[#This Row],[GKDiving]])/('F+ , F-'!AG$2-'F+ , F-'!AG$3))</f>
        <v>4.6119181624581652E-2</v>
      </c>
      <c r="AH341" s="2" cm="1">
        <f t="array" ref="AH341">[1]!table_weight[GKHandling]*(('F+ , F-'!AH$2-[1]!tbl_gk[[#This Row],[GKHandling]])/('F+ , F-'!AH$2-'F+ , F-'!AH$3))</f>
        <v>6.2383434081559733E-2</v>
      </c>
      <c r="AI341" s="2" cm="1">
        <f t="array" ref="AI341">[1]!table_weight[GKKicking]*(('F+ , F-'!AI$2-[1]!tbl_gk[[#This Row],[GKKicking]])/('F+ , F-'!AI$2-'F+ , F-'!AI$3))</f>
        <v>2.7727411013081817E-2</v>
      </c>
      <c r="AJ341" s="2" cm="1">
        <f t="array" ref="AJ341">[1]!table_weight[GKPositioning]*(('F+ , F-'!AJ$2-[1]!tbl_gk[[#This Row],[GKPositioning]])/('F+ , F-'!AJ$2-'F+ , F-'!AJ$3))</f>
        <v>1.7659310570779983E-2</v>
      </c>
      <c r="AK341" s="2" cm="1">
        <f t="array" ref="AK341">[1]!table_weight[GKReflexes]*(('F+ , F-'!AK$2-[1]!tbl_gk[[#This Row],[GKReflexes]])/('F+ , F-'!AK$2-'F+ , F-'!AK$3))</f>
        <v>4.3727816651455198E-2</v>
      </c>
    </row>
    <row r="342" spans="1:37" x14ac:dyDescent="0.55000000000000004">
      <c r="A342" s="7">
        <f>[1]!tbl_gk[[#This Row],[ID]]</f>
        <v>201847</v>
      </c>
      <c r="B342" s="1" cm="1">
        <f t="array" ref="B342">[1]!table_weight[ValueEUR]*(('F+ , F-'!B$2-[1]!tbl_gk[[#This Row],[ValueEUR]])/('F+ , F-'!B$2-'F+ , F-'!B$3))</f>
        <v>3.0588675060954019E-4</v>
      </c>
      <c r="C342" s="1" cm="1">
        <f t="array" ref="C342">[1]!table_weight[WageEUR]*(('F+ , F-'!C$2-[1]!tbl_gk[[#This Row],[WageEUR]])/('F+ , F-'!C$2-'F+ , F-'!C$3))</f>
        <v>7.0417683556952691E-4</v>
      </c>
      <c r="D342" s="1" cm="1">
        <f t="array" ref="D342">[1]!table_weight[Crossing]*(('F+ , F-'!D$2-[1]!tbl_gk[[#This Row],[Crossing]])/('F+ , F-'!D$2-'F+ , F-'!D$3))</f>
        <v>2.8021071846028162E-2</v>
      </c>
      <c r="E342" s="1" cm="1">
        <f t="array" ref="E342">[1]!table_weight[Finishing]*(('F+ , F-'!E$2-[1]!tbl_gk[[#This Row],[Finishing]])/('F+ , F-'!E$2-'F+ , F-'!E$3))</f>
        <v>2.3958016428353851E-2</v>
      </c>
      <c r="F342" s="1" cm="1">
        <f t="array" ref="F342">[1]!table_weight[HeadingAccuracy]*(('F+ , F-'!F$2-[1]!tbl_gk[[#This Row],[HeadingAccuracy]])/('F+ , F-'!F$2-'F+ , F-'!F$3))</f>
        <v>1.41973430686543E-2</v>
      </c>
      <c r="G342" s="1" cm="1">
        <f t="array" ref="G342">[1]!table_weight[ShortPassing]*(('F+ , F-'!G$2-[1]!tbl_gk[[#This Row],[ShortPassing]])/('F+ , F-'!G$2-'F+ , F-'!G$3))</f>
        <v>6.047264524054153E-2</v>
      </c>
      <c r="H342" s="1" cm="1">
        <f t="array" ref="H342">[1]!table_weight[Volleys]*(('F+ , F-'!H$2-[1]!tbl_gk[[#This Row],[Volleys]])/('F+ , F-'!H$2-'F+ , F-'!H$3))</f>
        <v>2.0833057763785961E-3</v>
      </c>
      <c r="I342" s="1" cm="1">
        <f t="array" ref="I342">[1]!table_weight[Dribbling]*(('F+ , F-'!I$2-[1]!tbl_gk[[#This Row],[Dribbling]])/('F+ , F-'!I$2-'F+ , F-'!I$3))</f>
        <v>2.6402711982267717E-2</v>
      </c>
      <c r="J342" s="1" cm="1">
        <f t="array" ref="J342">[1]!table_weight[Curve]*(('F+ , F-'!J$2-[1]!tbl_gk[[#This Row],[Curve]])/('F+ , F-'!J$2-'F+ , F-'!J$3))</f>
        <v>8.2817834567149896E-3</v>
      </c>
      <c r="K342" s="1" cm="1">
        <f t="array" ref="K342">[1]!table_weight[FKAccuracy]*(('F+ , F-'!K$2-[1]!tbl_gk[[#This Row],[FKAccuracy]])/('F+ , F-'!K$2-'F+ , F-'!K$3))</f>
        <v>8.0620626711286735E-3</v>
      </c>
      <c r="L342" s="1" cm="1">
        <f t="array" ref="L342">[1]!table_weight[LongPassing]*(('F+ , F-'!L$2-[1]!tbl_gk[[#This Row],[LongPassing]])/('F+ , F-'!L$2-'F+ , F-'!L$3))</f>
        <v>2.652978090371412E-2</v>
      </c>
      <c r="M342" s="1" cm="1">
        <f t="array" ref="M342">[1]!table_weight[BallControl]*(('F+ , F-'!M$2-[1]!tbl_gk[[#This Row],[BallControl]])/('F+ , F-'!M$2-'F+ , F-'!M$3))</f>
        <v>1.4776826459211564E-2</v>
      </c>
      <c r="N342" s="1" cm="1">
        <f t="array" ref="N342">[1]!table_weight[Acceleration]*(('F+ , F-'!N$2-[1]!tbl_gk[[#This Row],[Acceleration]])/('F+ , F-'!N$2-'F+ , F-'!N$3))</f>
        <v>6.9901036167433111E-3</v>
      </c>
      <c r="O342" s="1" cm="1">
        <f t="array" ref="O342">[1]!table_weight[SprintSpeed]*(('F+ , F-'!O$2-[1]!tbl_gk[[#This Row],[SprintSpeed]])/('F+ , F-'!O$2-'F+ , F-'!O$3))</f>
        <v>7.589899604502578E-3</v>
      </c>
      <c r="P342" s="1" cm="1">
        <f t="array" ref="P342">[1]!table_weight[Agility]*(('F+ , F-'!P$2-[1]!tbl_gk[[#This Row],[Agility]])/('F+ , F-'!P$2-'F+ , F-'!P$3))</f>
        <v>3.8613652851559629E-3</v>
      </c>
      <c r="Q342" s="1" cm="1">
        <f t="array" ref="Q342">[1]!table_weight[Reactions]*(('F+ , F-'!Q$2-[1]!tbl_gk[[#This Row],[Reactions]])/('F+ , F-'!Q$2-'F+ , F-'!Q$3))</f>
        <v>1.4953618002093458E-3</v>
      </c>
      <c r="R342" s="1" cm="1">
        <f t="array" ref="R342">[1]!table_weight[Balance]*(('F+ , F-'!R$2-[1]!tbl_gk[[#This Row],[Balance]])/('F+ , F-'!R$2-'F+ , F-'!R$3))</f>
        <v>2.2972377268522179E-3</v>
      </c>
      <c r="S342" s="1" cm="1">
        <f t="array" ref="S342">[1]!table_weight[ShotPower]*(('F+ , F-'!S$2-[1]!tbl_gk[[#This Row],[ShotPower]])/('F+ , F-'!S$2-'F+ , F-'!S$3))</f>
        <v>6.4926873789576834E-3</v>
      </c>
      <c r="T342" s="1" cm="1">
        <f t="array" ref="T342">[1]!table_weight[Jumping]*(('F+ , F-'!T$2-[1]!tbl_gk[[#This Row],[Jumping]])/('F+ , F-'!T$2-'F+ , F-'!T$3))</f>
        <v>2.4902597721228252E-3</v>
      </c>
      <c r="U342" s="1" cm="1">
        <f t="array" ref="U342">[1]!table_weight[Stamina]*(('F+ , F-'!U$2-[1]!tbl_gk[[#This Row],[Stamina]])/('F+ , F-'!U$2-'F+ , F-'!U$3))</f>
        <v>1.8032915591234249E-2</v>
      </c>
      <c r="V342" s="1" cm="1">
        <f t="array" ref="V342">[1]!table_weight[Strength]*(('F+ , F-'!V$2-[1]!tbl_gk[[#This Row],[Strength]])/('F+ , F-'!V$2-'F+ , F-'!V$3))</f>
        <v>1.7746678835817833E-2</v>
      </c>
      <c r="W342" s="1" cm="1">
        <f t="array" ref="W342">[1]!table_weight[LongShots]*(('F+ , F-'!W$2-[1]!tbl_gk[[#This Row],[LongShots]])/('F+ , F-'!W$2-'F+ , F-'!W$3))</f>
        <v>9.0897623305407575E-3</v>
      </c>
      <c r="X342" s="1" cm="1">
        <f t="array" ref="X342">[1]!table_weight[Aggression]*(('F+ , F-'!X$2-[1]!tbl_gk[[#This Row],[Aggression]])/('F+ , F-'!X$2-'F+ , F-'!X$3))</f>
        <v>5.4761180407666456E-3</v>
      </c>
      <c r="Y342" s="1" cm="1">
        <f t="array" ref="Y342">[1]!table_weight[Interceptions]*(('F+ , F-'!Y$2-[1]!tbl_gk[[#This Row],[Interceptions]])/('F+ , F-'!Y$2-'F+ , F-'!Y$3))</f>
        <v>2.1469152933086991E-2</v>
      </c>
      <c r="Z342" s="1" cm="1">
        <f t="array" ref="Z342">[1]!table_weight[Positioning]*(('F+ , F-'!Z$2-[1]!tbl_gk[[#This Row],[Positioning]])/('F+ , F-'!Z$2-'F+ , F-'!Z$3))</f>
        <v>1.0352229320893639E-3</v>
      </c>
      <c r="AA342" s="1" cm="1">
        <f t="array" ref="AA342">[1]!table_weight[Vision]*(('F+ , F-'!AA$2-[1]!tbl_gk[[#This Row],[Vision]])/('F+ , F-'!AA$2-'F+ , F-'!AA$3))</f>
        <v>2.6974951830443111E-2</v>
      </c>
      <c r="AB342" s="1" cm="1">
        <f t="array" ref="AB342">[1]!table_weight[Penalties]*(('F+ , F-'!AB$2-[1]!tbl_gk[[#This Row],[Penalties]])/('F+ , F-'!AB$2-'F+ , F-'!AB$3))</f>
        <v>1.9573542833622431E-3</v>
      </c>
      <c r="AC342" s="1" cm="1">
        <f t="array" ref="AC342">[1]!table_weight[Composure]*(('F+ , F-'!AC$2-[1]!tbl_gk[[#This Row],[Composure]])/('F+ , F-'!AC$2-'F+ , F-'!AC$3))</f>
        <v>1.8680714564018749E-3</v>
      </c>
      <c r="AD342" s="1" cm="1">
        <f t="array" ref="AD342">[1]!table_weight[Marking]*(('F+ , F-'!AD$2-[1]!tbl_gk[[#This Row],[Marking]])/('F+ , F-'!AD$2-'F+ , F-'!AD$3))</f>
        <v>2.6817203574124791E-2</v>
      </c>
      <c r="AE342" s="1" cm="1">
        <f t="array" ref="AE342">[1]!table_weight[StandingTackle]*(('F+ , F-'!AE$2-[1]!tbl_gk[[#This Row],[StandingTackle]])/('F+ , F-'!AE$2-'F+ , F-'!AE$3))</f>
        <v>3.810865771059839E-2</v>
      </c>
      <c r="AF342" s="1" cm="1">
        <f t="array" ref="AF342">[1]!table_weight[SlidingTackle]*(('F+ , F-'!AF$2-[1]!tbl_gk[[#This Row],[SlidingTackle]])/('F+ , F-'!AF$2-'F+ , F-'!AF$3))</f>
        <v>1.3450114486093546E-2</v>
      </c>
      <c r="AG342" s="1" cm="1">
        <f t="array" ref="AG342">[1]!table_weight[GKDiving]*(('F+ , F-'!AG$2-[1]!tbl_gk[[#This Row],[GKDiving]])/('F+ , F-'!AG$2-'F+ , F-'!AG$3))</f>
        <v>3.4162356758949373E-2</v>
      </c>
      <c r="AH342" s="1" cm="1">
        <f t="array" ref="AH342">[1]!table_weight[GKHandling]*(('F+ , F-'!AH$2-[1]!tbl_gk[[#This Row],[GKHandling]])/('F+ , F-'!AH$2-'F+ , F-'!AH$3))</f>
        <v>4.2777211941640955E-2</v>
      </c>
      <c r="AI342" s="1" cm="1">
        <f t="array" ref="AI342">[1]!table_weight[GKKicking]*(('F+ , F-'!AI$2-[1]!tbl_gk[[#This Row],[GKKicking]])/('F+ , F-'!AI$2-'F+ , F-'!AI$3))</f>
        <v>2.9516276239732256E-2</v>
      </c>
      <c r="AJ342" s="1" cm="1">
        <f t="array" ref="AJ342">[1]!table_weight[GKPositioning]*(('F+ , F-'!AJ$2-[1]!tbl_gk[[#This Row],[GKPositioning]])/('F+ , F-'!AJ$2-'F+ , F-'!AJ$3))</f>
        <v>1.3244482928084987E-2</v>
      </c>
      <c r="AK342" s="1" cm="1">
        <f t="array" ref="AK342">[1]!table_weight[GKReflexes]*(('F+ , F-'!AK$2-[1]!tbl_gk[[#This Row],[GKReflexes]])/('F+ , F-'!AK$2-'F+ , F-'!AK$3))</f>
        <v>3.8261839570023298E-2</v>
      </c>
    </row>
    <row r="343" spans="1:37" x14ac:dyDescent="0.55000000000000004">
      <c r="A343" s="8">
        <f>[1]!tbl_gk[[#This Row],[ID]]</f>
        <v>201864</v>
      </c>
      <c r="B343" s="2" cm="1">
        <f t="array" ref="B343">[1]!table_weight[ValueEUR]*(('F+ , F-'!B$2-[1]!tbl_gk[[#This Row],[ValueEUR]])/('F+ , F-'!B$2-'F+ , F-'!B$3))</f>
        <v>3.4261785386134169E-5</v>
      </c>
      <c r="C343" s="2" cm="1">
        <f t="array" ref="C343">[1]!table_weight[WageEUR]*(('F+ , F-'!C$2-[1]!tbl_gk[[#This Row],[WageEUR]])/('F+ , F-'!C$2-'F+ , F-'!C$3))</f>
        <v>2.3472561185650895E-5</v>
      </c>
      <c r="D343" s="2" cm="1">
        <f t="array" ref="D343">[1]!table_weight[Crossing]*(('F+ , F-'!D$2-[1]!tbl_gk[[#This Row],[Crossing]])/('F+ , F-'!D$2-'F+ , F-'!D$3))</f>
        <v>3.3625286215233793E-2</v>
      </c>
      <c r="E343" s="2" cm="1">
        <f t="array" ref="E343">[1]!table_weight[Finishing]*(('F+ , F-'!E$2-[1]!tbl_gk[[#This Row],[Finishing]])/('F+ , F-'!E$2-'F+ , F-'!E$3))</f>
        <v>1.2977258898691668E-2</v>
      </c>
      <c r="F343" s="2" cm="1">
        <f t="array" ref="F343">[1]!table_weight[HeadingAccuracy]*(('F+ , F-'!F$2-[1]!tbl_gk[[#This Row],[HeadingAccuracy]])/('F+ , F-'!F$2-'F+ , F-'!F$3))</f>
        <v>1.0439222844598752E-2</v>
      </c>
      <c r="G343" s="2" cm="1">
        <f t="array" ref="G343">[1]!table_weight[ShortPassing]*(('F+ , F-'!G$2-[1]!tbl_gk[[#This Row],[ShortPassing]])/('F+ , F-'!G$2-'F+ , F-'!G$3))</f>
        <v>3.9377536435701459E-2</v>
      </c>
      <c r="H343" s="2" cm="1">
        <f t="array" ref="H343">[1]!table_weight[Volleys]*(('F+ , F-'!H$2-[1]!tbl_gk[[#This Row],[Volleys]])/('F+ , F-'!H$2-'F+ , F-'!H$3))</f>
        <v>1.0416528881892981E-3</v>
      </c>
      <c r="I343" s="2" cm="1">
        <f t="array" ref="I343">[1]!table_weight[Dribbling]*(('F+ , F-'!I$2-[1]!tbl_gk[[#This Row],[Dribbling]])/('F+ , F-'!I$2-'F+ , F-'!I$3))</f>
        <v>1.6623929766613008E-2</v>
      </c>
      <c r="J343" s="2" cm="1">
        <f t="array" ref="J343">[1]!table_weight[Curve]*(('F+ , F-'!J$2-[1]!tbl_gk[[#This Row],[Curve]])/('F+ , F-'!J$2-'F+ , F-'!J$3))</f>
        <v>9.295879390190295E-3</v>
      </c>
      <c r="K343" s="2" cm="1">
        <f t="array" ref="K343">[1]!table_weight[FKAccuracy]*(('F+ , F-'!K$2-[1]!tbl_gk[[#This Row],[FKAccuracy]])/('F+ , F-'!K$2-'F+ , F-'!K$3))</f>
        <v>9.1268634012777444E-3</v>
      </c>
      <c r="L343" s="2" cm="1">
        <f t="array" ref="L343">[1]!table_weight[LongPassing]*(('F+ , F-'!L$2-[1]!tbl_gk[[#This Row],[LongPassing]])/('F+ , F-'!L$2-'F+ , F-'!L$3))</f>
        <v>1.7866995302501344E-2</v>
      </c>
      <c r="M343" s="2" cm="1">
        <f t="array" ref="M343">[1]!table_weight[BallControl]*(('F+ , F-'!M$2-[1]!tbl_gk[[#This Row],[BallControl]])/('F+ , F-'!M$2-'F+ , F-'!M$3))</f>
        <v>1.0430701030031691E-2</v>
      </c>
      <c r="N343" s="2" cm="1">
        <f t="array" ref="N343">[1]!table_weight[Acceleration]*(('F+ , F-'!N$2-[1]!tbl_gk[[#This Row],[Acceleration]])/('F+ , F-'!N$2-'F+ , F-'!N$3))</f>
        <v>5.1862059091966504E-3</v>
      </c>
      <c r="O343" s="2" cm="1">
        <f t="array" ref="O343">[1]!table_weight[SprintSpeed]*(('F+ , F-'!O$2-[1]!tbl_gk[[#This Row],[SprintSpeed]])/('F+ , F-'!O$2-'F+ , F-'!O$3))</f>
        <v>8.1521143900212863E-3</v>
      </c>
      <c r="P343" s="2" cm="1">
        <f t="array" ref="P343">[1]!table_weight[Agility]*(('F+ , F-'!P$2-[1]!tbl_gk[[#This Row],[Agility]])/('F+ , F-'!P$2-'F+ , F-'!P$3))</f>
        <v>3.8613652851559629E-3</v>
      </c>
      <c r="Q343" s="2" cm="1">
        <f t="array" ref="Q343">[1]!table_weight[Reactions]*(('F+ , F-'!Q$2-[1]!tbl_gk[[#This Row],[Reactions]])/('F+ , F-'!Q$2-'F+ , F-'!Q$3))</f>
        <v>1.9078754002670962E-3</v>
      </c>
      <c r="R343" s="2" cm="1">
        <f t="array" ref="R343">[1]!table_weight[Balance]*(('F+ , F-'!R$2-[1]!tbl_gk[[#This Row],[Balance]])/('F+ , F-'!R$2-'F+ , F-'!R$3))</f>
        <v>1.0554876042293973E-3</v>
      </c>
      <c r="S343" s="2" cm="1">
        <f t="array" ref="S343">[1]!table_weight[ShotPower]*(('F+ , F-'!S$2-[1]!tbl_gk[[#This Row],[ShotPower]])/('F+ , F-'!S$2-'F+ , F-'!S$3))</f>
        <v>7.0121023692742987E-3</v>
      </c>
      <c r="T343" s="2" cm="1">
        <f t="array" ref="T343">[1]!table_weight[Jumping]*(('F+ , F-'!T$2-[1]!tbl_gk[[#This Row],[Jumping]])/('F+ , F-'!T$2-'F+ , F-'!T$3))</f>
        <v>2.5761307987477505E-3</v>
      </c>
      <c r="U343" s="2" cm="1">
        <f t="array" ref="U343">[1]!table_weight[Stamina]*(('F+ , F-'!U$2-[1]!tbl_gk[[#This Row],[Stamina]])/('F+ , F-'!U$2-'F+ , F-'!U$3))</f>
        <v>1.4598074526237249E-2</v>
      </c>
      <c r="V343" s="2" cm="1">
        <f t="array" ref="V343">[1]!table_weight[Strength]*(('F+ , F-'!V$2-[1]!tbl_gk[[#This Row],[Strength]])/('F+ , F-'!V$2-'F+ , F-'!V$3))</f>
        <v>1.5084677010445158E-2</v>
      </c>
      <c r="W343" s="2" cm="1">
        <f t="array" ref="W343">[1]!table_weight[LongShots]*(('F+ , F-'!W$2-[1]!tbl_gk[[#This Row],[LongShots]])/('F+ , F-'!W$2-'F+ , F-'!W$3))</f>
        <v>8.0509323499075268E-3</v>
      </c>
      <c r="X343" s="2" cm="1">
        <f t="array" ref="X343">[1]!table_weight[Aggression]*(('F+ , F-'!X$2-[1]!tbl_gk[[#This Row],[Aggression]])/('F+ , F-'!X$2-'F+ , F-'!X$3))</f>
        <v>6.6930331609370121E-3</v>
      </c>
      <c r="Y343" s="2" cm="1">
        <f t="array" ref="Y343">[1]!table_weight[Interceptions]*(('F+ , F-'!Y$2-[1]!tbl_gk[[#This Row],[Interceptions]])/('F+ , F-'!Y$2-'F+ , F-'!Y$3))</f>
        <v>1.8006386330976187E-2</v>
      </c>
      <c r="Z343" s="2" cm="1">
        <f t="array" ref="Z343">[1]!table_weight[Positioning]*(('F+ , F-'!Z$2-[1]!tbl_gk[[#This Row],[Positioning]])/('F+ , F-'!Z$2-'F+ , F-'!Z$3))</f>
        <v>1.1831119223878444E-3</v>
      </c>
      <c r="AA343" s="2" cm="1">
        <f t="array" ref="AA343">[1]!table_weight[Vision]*(('F+ , F-'!AA$2-[1]!tbl_gk[[#This Row],[Vision]])/('F+ , F-'!AA$2-'F+ , F-'!AA$3))</f>
        <v>1.9876280296115975E-2</v>
      </c>
      <c r="AB343" s="2" cm="1">
        <f t="array" ref="AB343">[1]!table_weight[Penalties]*(('F+ , F-'!AB$2-[1]!tbl_gk[[#This Row],[Penalties]])/('F+ , F-'!AB$2-'F+ , F-'!AB$3))</f>
        <v>2.1139426260312223E-3</v>
      </c>
      <c r="AC343" s="2" cm="1">
        <f t="array" ref="AC343">[1]!table_weight[Composure]*(('F+ , F-'!AC$2-[1]!tbl_gk[[#This Row],[Composure]])/('F+ , F-'!AC$2-'F+ , F-'!AC$3))</f>
        <v>1.6012041054873211E-3</v>
      </c>
      <c r="AD343" s="2" cm="1">
        <f t="array" ref="AD343">[1]!table_weight[Marking]*(('F+ , F-'!AD$2-[1]!tbl_gk[[#This Row],[Marking]])/('F+ , F-'!AD$2-'F+ , F-'!AD$3))</f>
        <v>1.8929790758205733E-2</v>
      </c>
      <c r="AE343" s="2" cm="1">
        <f t="array" ref="AE343">[1]!table_weight[StandingTackle]*(('F+ , F-'!AE$2-[1]!tbl_gk[[#This Row],[StandingTackle]])/('F+ , F-'!AE$2-'F+ , F-'!AE$3))</f>
        <v>1.7933485981458063E-2</v>
      </c>
      <c r="AF343" s="2" cm="1">
        <f t="array" ref="AF343">[1]!table_weight[SlidingTackle]*(('F+ , F-'!AF$2-[1]!tbl_gk[[#This Row],[SlidingTackle]])/('F+ , F-'!AF$2-'F+ , F-'!AF$3))</f>
        <v>7.4722858256075263E-3</v>
      </c>
      <c r="AG343" s="2" cm="1">
        <f t="array" ref="AG343">[1]!table_weight[GKDiving]*(('F+ , F-'!AG$2-[1]!tbl_gk[[#This Row],[GKDiving]])/('F+ , F-'!AG$2-'F+ , F-'!AG$3))</f>
        <v>4.9535417300476586E-2</v>
      </c>
      <c r="AH343" s="2" cm="1">
        <f t="array" ref="AH343">[1]!table_weight[GKHandling]*(('F+ , F-'!AH$2-[1]!tbl_gk[[#This Row],[GKHandling]])/('F+ , F-'!AH$2-'F+ , F-'!AH$3))</f>
        <v>5.3471514927051197E-2</v>
      </c>
      <c r="AI343" s="2" cm="1">
        <f t="array" ref="AI343">[1]!table_weight[GKKicking]*(('F+ , F-'!AI$2-[1]!tbl_gk[[#This Row],[GKKicking]])/('F+ , F-'!AI$2-'F+ , F-'!AI$3))</f>
        <v>3.2199574079707916E-2</v>
      </c>
      <c r="AJ343" s="2" cm="1">
        <f t="array" ref="AJ343">[1]!table_weight[GKPositioning]*(('F+ , F-'!AJ$2-[1]!tbl_gk[[#This Row],[GKPositioning]])/('F+ , F-'!AJ$2-'F+ , F-'!AJ$3))</f>
        <v>2.0182069223748555E-2</v>
      </c>
      <c r="AK343" s="2" cm="1">
        <f t="array" ref="AK343">[1]!table_weight[GKReflexes]*(('F+ , F-'!AK$2-[1]!tbl_gk[[#This Row],[GKReflexes]])/('F+ , F-'!AK$2-'F+ , F-'!AK$3))</f>
        <v>5.2837778453841702E-2</v>
      </c>
    </row>
    <row r="344" spans="1:37" x14ac:dyDescent="0.55000000000000004">
      <c r="A344" s="7">
        <f>[1]!tbl_gk[[#This Row],[ID]]</f>
        <v>201873</v>
      </c>
      <c r="B344" s="1" cm="1">
        <f t="array" ref="B344">[1]!table_weight[ValueEUR]*(('F+ , F-'!B$2-[1]!tbl_gk[[#This Row],[ValueEUR]])/('F+ , F-'!B$2-'F+ , F-'!B$3))</f>
        <v>4.6608374714470808E-5</v>
      </c>
      <c r="C344" s="1" cm="1">
        <f t="array" ref="C344">[1]!table_weight[WageEUR]*(('F+ , F-'!C$2-[1]!tbl_gk[[#This Row],[WageEUR]])/('F+ , F-'!C$2-'F+ , F-'!C$3))</f>
        <v>7.8241870618836313E-5</v>
      </c>
      <c r="D344" s="1" cm="1">
        <f t="array" ref="D344">[1]!table_weight[Crossing]*(('F+ , F-'!D$2-[1]!tbl_gk[[#This Row],[Crossing]])/('F+ , F-'!D$2-'F+ , F-'!D$3))</f>
        <v>3.1383600467551537E-2</v>
      </c>
      <c r="E344" s="1" cm="1">
        <f t="array" ref="E344">[1]!table_weight[Finishing]*(('F+ , F-'!E$2-[1]!tbl_gk[[#This Row],[Finishing]])/('F+ , F-'!E$2-'F+ , F-'!E$3))</f>
        <v>1.6970261636750646E-2</v>
      </c>
      <c r="F344" s="1" cm="1">
        <f t="array" ref="F344">[1]!table_weight[HeadingAccuracy]*(('F+ , F-'!F$2-[1]!tbl_gk[[#This Row],[HeadingAccuracy]])/('F+ , F-'!F$2-'F+ , F-'!F$3))</f>
        <v>1.1691929585950599E-2</v>
      </c>
      <c r="G344" s="1" cm="1">
        <f t="array" ref="G344">[1]!table_weight[ShortPassing]*(('F+ , F-'!G$2-[1]!tbl_gk[[#This Row],[ShortPassing]])/('F+ , F-'!G$2-'F+ , F-'!G$3))</f>
        <v>6.4691667001509537E-2</v>
      </c>
      <c r="H344" s="1" cm="1">
        <f t="array" ref="H344">[1]!table_weight[Volleys]*(('F+ , F-'!H$2-[1]!tbl_gk[[#This Row],[Volleys]])/('F+ , F-'!H$2-'F+ , F-'!H$3))</f>
        <v>1.5046097273845413E-3</v>
      </c>
      <c r="I344" s="1" cm="1">
        <f t="array" ref="I344">[1]!table_weight[Dribbling]*(('F+ , F-'!I$2-[1]!tbl_gk[[#This Row],[Dribbling]])/('F+ , F-'!I$2-'F+ , F-'!I$3))</f>
        <v>2.0535442652874894E-2</v>
      </c>
      <c r="J344" s="1" cm="1">
        <f t="array" ref="J344">[1]!table_weight[Curve]*(('F+ , F-'!J$2-[1]!tbl_gk[[#This Row],[Curve]])/('F+ , F-'!J$2-'F+ , F-'!J$3))</f>
        <v>9.1268634012777444E-3</v>
      </c>
      <c r="K344" s="1" cm="1">
        <f t="array" ref="K344">[1]!table_weight[FKAccuracy]*(('F+ , F-'!K$2-[1]!tbl_gk[[#This Row],[FKAccuracy]])/('F+ , F-'!K$2-'F+ , F-'!K$3))</f>
        <v>8.3662914511712649E-3</v>
      </c>
      <c r="L344" s="1" cm="1">
        <f t="array" ref="L344">[1]!table_weight[LongPassing]*(('F+ , F-'!L$2-[1]!tbl_gk[[#This Row],[LongPassing]])/('F+ , F-'!L$2-'F+ , F-'!L$3))</f>
        <v>2.3281236303259328E-2</v>
      </c>
      <c r="M344" s="1" cm="1">
        <f t="array" ref="M344">[1]!table_weight[BallControl]*(('F+ , F-'!M$2-[1]!tbl_gk[[#This Row],[BallControl]])/('F+ , F-'!M$2-'F+ , F-'!M$3))</f>
        <v>1.3472988830457604E-2</v>
      </c>
      <c r="N344" s="1" cm="1">
        <f t="array" ref="N344">[1]!table_weight[Acceleration]*(('F+ , F-'!N$2-[1]!tbl_gk[[#This Row],[Acceleration]])/('F+ , F-'!N$2-'F+ , F-'!N$3))</f>
        <v>6.313641976413314E-3</v>
      </c>
      <c r="O344" s="1" cm="1">
        <f t="array" ref="O344">[1]!table_weight[SprintSpeed]*(('F+ , F-'!O$2-[1]!tbl_gk[[#This Row],[SprintSpeed]])/('F+ , F-'!O$2-'F+ , F-'!O$3))</f>
        <v>9.2765439610587065E-3</v>
      </c>
      <c r="P344" s="1" cm="1">
        <f t="array" ref="P344">[1]!table_weight[Agility]*(('F+ , F-'!P$2-[1]!tbl_gk[[#This Row],[Agility]])/('F+ , F-'!P$2-'F+ , F-'!P$3))</f>
        <v>4.095387423650264E-3</v>
      </c>
      <c r="Q344" s="1" cm="1">
        <f t="array" ref="Q344">[1]!table_weight[Reactions]*(('F+ , F-'!Q$2-[1]!tbl_gk[[#This Row],[Reactions]])/('F+ , F-'!Q$2-'F+ , F-'!Q$3))</f>
        <v>1.3922334001949081E-3</v>
      </c>
      <c r="R344" s="1" cm="1">
        <f t="array" ref="R344">[1]!table_weight[Balance]*(('F+ , F-'!R$2-[1]!tbl_gk[[#This Row],[Balance]])/('F+ , F-'!R$2-'F+ , F-'!R$3))</f>
        <v>1.8005376778030898E-3</v>
      </c>
      <c r="S344" s="1" cm="1">
        <f t="array" ref="S344">[1]!table_weight[ShotPower]*(('F+ , F-'!S$2-[1]!tbl_gk[[#This Row],[ShotPower]])/('F+ , F-'!S$2-'F+ , F-'!S$3))</f>
        <v>3.8956124273746098E-3</v>
      </c>
      <c r="T344" s="1" cm="1">
        <f t="array" ref="T344">[1]!table_weight[Jumping]*(('F+ , F-'!T$2-[1]!tbl_gk[[#This Row],[Jumping]])/('F+ , F-'!T$2-'F+ , F-'!T$3))</f>
        <v>3.6065831182468503E-3</v>
      </c>
      <c r="U344" s="1" cm="1">
        <f t="array" ref="U344">[1]!table_weight[Stamina]*(('F+ , F-'!U$2-[1]!tbl_gk[[#This Row],[Stamina]])/('F+ , F-'!U$2-'F+ , F-'!U$3))</f>
        <v>2.1467756656231247E-2</v>
      </c>
      <c r="V344" s="1" cm="1">
        <f t="array" ref="V344">[1]!table_weight[Strength]*(('F+ , F-'!V$2-[1]!tbl_gk[[#This Row],[Strength]])/('F+ , F-'!V$2-'F+ , F-'!V$3))</f>
        <v>2.1296014602981403E-2</v>
      </c>
      <c r="W344" s="1" cm="1">
        <f t="array" ref="W344">[1]!table_weight[LongShots]*(('F+ , F-'!W$2-[1]!tbl_gk[[#This Row],[LongShots]])/('F+ , F-'!W$2-'F+ , F-'!W$3))</f>
        <v>8.570347340224143E-3</v>
      </c>
      <c r="X344" s="1" cm="1">
        <f t="array" ref="X344">[1]!table_weight[Aggression]*(('F+ , F-'!X$2-[1]!tbl_gk[[#This Row],[Aggression]])/('F+ , F-'!X$2-'F+ , F-'!X$3))</f>
        <v>1.0952236081533291E-2</v>
      </c>
      <c r="Y344" s="1" cm="1">
        <f t="array" ref="Y344">[1]!table_weight[Interceptions]*(('F+ , F-'!Y$2-[1]!tbl_gk[[#This Row],[Interceptions]])/('F+ , F-'!Y$2-'F+ , F-'!Y$3))</f>
        <v>2.2161706253509151E-2</v>
      </c>
      <c r="Z344" s="1" cm="1">
        <f t="array" ref="Z344">[1]!table_weight[Positioning]*(('F+ , F-'!Z$2-[1]!tbl_gk[[#This Row],[Positioning]])/('F+ , F-'!Z$2-'F+ , F-'!Z$3))</f>
        <v>1.1831119223878444E-3</v>
      </c>
      <c r="AA344" s="1" cm="1">
        <f t="array" ref="AA344">[1]!table_weight[Vision]*(('F+ , F-'!AA$2-[1]!tbl_gk[[#This Row],[Vision]])/('F+ , F-'!AA$2-'F+ , F-'!AA$3))</f>
        <v>2.2715748909846831E-2</v>
      </c>
      <c r="AB344" s="1" cm="1">
        <f t="array" ref="AB344">[1]!table_weight[Penalties]*(('F+ , F-'!AB$2-[1]!tbl_gk[[#This Row],[Penalties]])/('F+ , F-'!AB$2-'F+ , F-'!AB$3))</f>
        <v>2.2313838830329571E-3</v>
      </c>
      <c r="AC344" s="1" cm="1">
        <f t="array" ref="AC344">[1]!table_weight[Composure]*(('F+ , F-'!AC$2-[1]!tbl_gk[[#This Row],[Composure]])/('F+ , F-'!AC$2-'F+ , F-'!AC$3))</f>
        <v>1.067469403658214E-3</v>
      </c>
      <c r="AD344" s="1" cm="1">
        <f t="array" ref="AD344">[1]!table_weight[Marking]*(('F+ , F-'!AD$2-[1]!tbl_gk[[#This Row],[Marking]])/('F+ , F-'!AD$2-'F+ , F-'!AD$3))</f>
        <v>3.6282098953227655E-2</v>
      </c>
      <c r="AE344" s="1" cm="1">
        <f t="array" ref="AE344">[1]!table_weight[StandingTackle]*(('F+ , F-'!AE$2-[1]!tbl_gk[[#This Row],[StandingTackle]])/('F+ , F-'!AE$2-'F+ , F-'!AE$3))</f>
        <v>3.1383600467551613E-2</v>
      </c>
      <c r="AF344" s="1" cm="1">
        <f t="array" ref="AF344">[1]!table_weight[SlidingTackle]*(('F+ , F-'!AF$2-[1]!tbl_gk[[#This Row],[SlidingTackle]])/('F+ , F-'!AF$2-'F+ , F-'!AF$3))</f>
        <v>1.41973430686543E-2</v>
      </c>
      <c r="AG344" s="1" cm="1">
        <f t="array" ref="AG344">[1]!table_weight[GKDiving]*(('F+ , F-'!AG$2-[1]!tbl_gk[[#This Row],[GKDiving]])/('F+ , F-'!AG$2-'F+ , F-'!AG$3))</f>
        <v>4.7827299462529123E-2</v>
      </c>
      <c r="AH344" s="1" cm="1">
        <f t="array" ref="AH344">[1]!table_weight[GKHandling]*(('F+ , F-'!AH$2-[1]!tbl_gk[[#This Row],[GKHandling]])/('F+ , F-'!AH$2-'F+ , F-'!AH$3))</f>
        <v>5.3471514927051197E-2</v>
      </c>
      <c r="AI344" s="1" cm="1">
        <f t="array" ref="AI344">[1]!table_weight[GKKicking]*(('F+ , F-'!AI$2-[1]!tbl_gk[[#This Row],[GKKicking]])/('F+ , F-'!AI$2-'F+ , F-'!AI$3))</f>
        <v>1.78886522665044E-2</v>
      </c>
      <c r="AJ344" s="1" cm="1">
        <f t="array" ref="AJ344">[1]!table_weight[GKPositioning]*(('F+ , F-'!AJ$2-[1]!tbl_gk[[#This Row],[GKPositioning]])/('F+ , F-'!AJ$2-'F+ , F-'!AJ$3))</f>
        <v>1.8920689897264267E-2</v>
      </c>
      <c r="AK344" s="1" cm="1">
        <f t="array" ref="AK344">[1]!table_weight[GKReflexes]*(('F+ , F-'!AK$2-[1]!tbl_gk[[#This Row],[GKReflexes]])/('F+ , F-'!AK$2-'F+ , F-'!AK$3))</f>
        <v>4.9193793732887098E-2</v>
      </c>
    </row>
    <row r="345" spans="1:37" x14ac:dyDescent="0.55000000000000004">
      <c r="A345" s="8">
        <f>[1]!tbl_gk[[#This Row],[ID]]</f>
        <v>201903</v>
      </c>
      <c r="B345" s="2" cm="1">
        <f t="array" ref="B345">[1]!table_weight[ValueEUR]*(('F+ , F-'!B$2-[1]!tbl_gk[[#This Row],[ValueEUR]])/('F+ , F-'!B$2-'F+ , F-'!B$3))</f>
        <v>1.1297129235428024E-4</v>
      </c>
      <c r="C345" s="2" cm="1">
        <f t="array" ref="C345">[1]!table_weight[WageEUR]*(('F+ , F-'!C$2-[1]!tbl_gk[[#This Row],[WageEUR]])/('F+ , F-'!C$2-'F+ , F-'!C$3))</f>
        <v>5.4769309433185425E-5</v>
      </c>
      <c r="D345" s="2" cm="1">
        <f t="array" ref="D345">[1]!table_weight[Crossing]*(('F+ , F-'!D$2-[1]!tbl_gk[[#This Row],[Crossing]])/('F+ , F-'!D$2-'F+ , F-'!D$3))</f>
        <v>2.8021071846028162E-2</v>
      </c>
      <c r="E345" s="2" cm="1">
        <f t="array" ref="E345">[1]!table_weight[Finishing]*(('F+ , F-'!E$2-[1]!tbl_gk[[#This Row],[Finishing]])/('F+ , F-'!E$2-'F+ , F-'!E$3))</f>
        <v>1.2977258898691668E-2</v>
      </c>
      <c r="F345" s="2" cm="1">
        <f t="array" ref="F345">[1]!table_weight[HeadingAccuracy]*(('F+ , F-'!F$2-[1]!tbl_gk[[#This Row],[HeadingAccuracy]])/('F+ , F-'!F$2-'F+ , F-'!F$3))</f>
        <v>9.6040850170308507E-3</v>
      </c>
      <c r="G345" s="2" cm="1">
        <f t="array" ref="G345">[1]!table_weight[ShortPassing]*(('F+ , F-'!G$2-[1]!tbl_gk[[#This Row],[ShortPassing]])/('F+ , F-'!G$2-'F+ , F-'!G$3))</f>
        <v>4.3596558196669473E-2</v>
      </c>
      <c r="H345" s="2" cm="1">
        <f t="array" ref="H345">[1]!table_weight[Volleys]*(('F+ , F-'!H$2-[1]!tbl_gk[[#This Row],[Volleys]])/('F+ , F-'!H$2-'F+ , F-'!H$3))</f>
        <v>1.2731313077869197E-3</v>
      </c>
      <c r="I345" s="2" cm="1">
        <f t="array" ref="I345">[1]!table_weight[Dribbling]*(('F+ , F-'!I$2-[1]!tbl_gk[[#This Row],[Dribbling]])/('F+ , F-'!I$2-'F+ , F-'!I$3))</f>
        <v>1.4668173323482065E-2</v>
      </c>
      <c r="J345" s="2" cm="1">
        <f t="array" ref="J345">[1]!table_weight[Curve]*(('F+ , F-'!J$2-[1]!tbl_gk[[#This Row],[Curve]])/('F+ , F-'!J$2-'F+ , F-'!J$3))</f>
        <v>8.7888314234526414E-3</v>
      </c>
      <c r="K345" s="2" cm="1">
        <f t="array" ref="K345">[1]!table_weight[FKAccuracy]*(('F+ , F-'!K$2-[1]!tbl_gk[[#This Row],[FKAccuracy]])/('F+ , F-'!K$2-'F+ , F-'!K$3))</f>
        <v>8.8226346212351529E-3</v>
      </c>
      <c r="L345" s="2" cm="1">
        <f t="array" ref="L345">[1]!table_weight[LongPassing]*(('F+ , F-'!L$2-[1]!tbl_gk[[#This Row],[LongPassing]])/('F+ , F-'!L$2-'F+ , F-'!L$3))</f>
        <v>1.7325571202425546E-2</v>
      </c>
      <c r="M345" s="2" cm="1">
        <f t="array" ref="M345">[1]!table_weight[BallControl]*(('F+ , F-'!M$2-[1]!tbl_gk[[#This Row],[BallControl]])/('F+ , F-'!M$2-'F+ , F-'!M$3))</f>
        <v>1.0430701030031691E-2</v>
      </c>
      <c r="N345" s="2" cm="1">
        <f t="array" ref="N345">[1]!table_weight[Acceleration]*(('F+ , F-'!N$2-[1]!tbl_gk[[#This Row],[Acceleration]])/('F+ , F-'!N$2-'F+ , F-'!N$3))</f>
        <v>5.4116931226399828E-3</v>
      </c>
      <c r="O345" s="2" cm="1">
        <f t="array" ref="O345">[1]!table_weight[SprintSpeed]*(('F+ , F-'!O$2-[1]!tbl_gk[[#This Row],[SprintSpeed]])/('F+ , F-'!O$2-'F+ , F-'!O$3))</f>
        <v>7.0276848189838679E-3</v>
      </c>
      <c r="P345" s="2" cm="1">
        <f t="array" ref="P345">[1]!table_weight[Agility]*(('F+ , F-'!P$2-[1]!tbl_gk[[#This Row],[Agility]])/('F+ , F-'!P$2-'F+ , F-'!P$3))</f>
        <v>2.92527673117876E-3</v>
      </c>
      <c r="Q345" s="2" cm="1">
        <f t="array" ref="Q345">[1]!table_weight[Reactions]*(('F+ , F-'!Q$2-[1]!tbl_gk[[#This Row],[Reactions]])/('F+ , F-'!Q$2-'F+ , F-'!Q$3))</f>
        <v>2.1141322002959716E-3</v>
      </c>
      <c r="R345" s="2" cm="1">
        <f t="array" ref="R345">[1]!table_weight[Balance]*(('F+ , F-'!R$2-[1]!tbl_gk[[#This Row],[Balance]])/('F+ , F-'!R$2-'F+ , F-'!R$3))</f>
        <v>1.4901001471473846E-3</v>
      </c>
      <c r="S345" s="2" cm="1">
        <f t="array" ref="S345">[1]!table_weight[ShotPower]*(('F+ , F-'!S$2-[1]!tbl_gk[[#This Row],[ShotPower]])/('F+ , F-'!S$2-'F+ , F-'!S$3))</f>
        <v>6.7523948741159906E-3</v>
      </c>
      <c r="T345" s="2" cm="1">
        <f t="array" ref="T345">[1]!table_weight[Jumping]*(('F+ , F-'!T$2-[1]!tbl_gk[[#This Row],[Jumping]])/('F+ , F-'!T$2-'F+ , F-'!T$3))</f>
        <v>3.2630990117471503E-3</v>
      </c>
      <c r="U345" s="2" cm="1">
        <f t="array" ref="U345">[1]!table_weight[Stamina]*(('F+ , F-'!U$2-[1]!tbl_gk[[#This Row],[Stamina]])/('F+ , F-'!U$2-'F+ , F-'!U$3))</f>
        <v>8.5871026624924993E-3</v>
      </c>
      <c r="V345" s="2" cm="1">
        <f t="array" ref="V345">[1]!table_weight[Strength]*(('F+ , F-'!V$2-[1]!tbl_gk[[#This Row],[Strength]])/('F+ , F-'!V$2-'F+ , F-'!V$3))</f>
        <v>2.0408680661190511E-2</v>
      </c>
      <c r="W345" s="2" cm="1">
        <f t="array" ref="W345">[1]!table_weight[LongShots]*(('F+ , F-'!W$2-[1]!tbl_gk[[#This Row],[LongShots]])/('F+ , F-'!W$2-'F+ , F-'!W$3))</f>
        <v>8.0509323499075268E-3</v>
      </c>
      <c r="X345" s="2" cm="1">
        <f t="array" ref="X345">[1]!table_weight[Aggression]*(('F+ , F-'!X$2-[1]!tbl_gk[[#This Row],[Aggression]])/('F+ , F-'!X$2-'F+ , F-'!X$3))</f>
        <v>6.0845756008518293E-3</v>
      </c>
      <c r="Y345" s="2" cm="1">
        <f t="array" ref="Y345">[1]!table_weight[Interceptions]*(('F+ , F-'!Y$2-[1]!tbl_gk[[#This Row],[Interceptions]])/('F+ , F-'!Y$2-'F+ , F-'!Y$3))</f>
        <v>1.8006386330976187E-2</v>
      </c>
      <c r="Z345" s="2" cm="1">
        <f t="array" ref="Z345">[1]!table_weight[Positioning]*(('F+ , F-'!Z$2-[1]!tbl_gk[[#This Row],[Positioning]])/('F+ , F-'!Z$2-'F+ , F-'!Z$3))</f>
        <v>5.9155596119392221E-4</v>
      </c>
      <c r="AA345" s="2" cm="1">
        <f t="array" ref="AA345">[1]!table_weight[Vision]*(('F+ , F-'!AA$2-[1]!tbl_gk[[#This Row],[Vision]])/('F+ , F-'!AA$2-'F+ , F-'!AA$3))</f>
        <v>2.1296014602981403E-2</v>
      </c>
      <c r="AB345" s="2" cm="1">
        <f t="array" ref="AB345">[1]!table_weight[Penalties]*(('F+ , F-'!AB$2-[1]!tbl_gk[[#This Row],[Penalties]])/('F+ , F-'!AB$2-'F+ , F-'!AB$3))</f>
        <v>2.1922367973657118E-3</v>
      </c>
      <c r="AC345" s="2" cm="1">
        <f t="array" ref="AC345">[1]!table_weight[Composure]*(('F+ , F-'!AC$2-[1]!tbl_gk[[#This Row],[Composure]])/('F+ , F-'!AC$2-'F+ , F-'!AC$3))</f>
        <v>1.814697986218964E-3</v>
      </c>
      <c r="AD345" s="2" cm="1">
        <f t="array" ref="AD345">[1]!table_weight[Marking]*(('F+ , F-'!AD$2-[1]!tbl_gk[[#This Row],[Marking]])/('F+ , F-'!AD$2-'F+ , F-'!AD$3))</f>
        <v>1.8929790758205733E-2</v>
      </c>
      <c r="AE345" s="2" cm="1">
        <f t="array" ref="AE345">[1]!table_weight[StandingTackle]*(('F+ , F-'!AE$2-[1]!tbl_gk[[#This Row],[StandingTackle]])/('F+ , F-'!AE$2-'F+ , F-'!AE$3))</f>
        <v>1.5691800233775807E-2</v>
      </c>
      <c r="AF345" s="2" cm="1">
        <f t="array" ref="AF345">[1]!table_weight[SlidingTackle]*(('F+ , F-'!AF$2-[1]!tbl_gk[[#This Row],[SlidingTackle]])/('F+ , F-'!AF$2-'F+ , F-'!AF$3))</f>
        <v>5.977828660486021E-3</v>
      </c>
      <c r="AG345" s="2" cm="1">
        <f t="array" ref="AG345">[1]!table_weight[GKDiving]*(('F+ , F-'!AG$2-[1]!tbl_gk[[#This Row],[GKDiving]])/('F+ , F-'!AG$2-'F+ , F-'!AG$3))</f>
        <v>4.2702945948686719E-2</v>
      </c>
      <c r="AH345" s="2" cm="1">
        <f t="array" ref="AH345">[1]!table_weight[GKHandling]*(('F+ , F-'!AH$2-[1]!tbl_gk[[#This Row],[GKHandling]])/('F+ , F-'!AH$2-'F+ , F-'!AH$3))</f>
        <v>4.8124363434346076E-2</v>
      </c>
      <c r="AI345" s="2" cm="1">
        <f t="array" ref="AI345">[1]!table_weight[GKKicking]*(('F+ , F-'!AI$2-[1]!tbl_gk[[#This Row],[GKKicking]])/('F+ , F-'!AI$2-'F+ , F-'!AI$3))</f>
        <v>3.1305141466382698E-2</v>
      </c>
      <c r="AJ345" s="2" cm="1">
        <f t="array" ref="AJ345">[1]!table_weight[GKPositioning]*(('F+ , F-'!AJ$2-[1]!tbl_gk[[#This Row],[GKPositioning]])/('F+ , F-'!AJ$2-'F+ , F-'!AJ$3))</f>
        <v>1.8290000234022125E-2</v>
      </c>
      <c r="AK345" s="2" cm="1">
        <f t="array" ref="AK345">[1]!table_weight[GKReflexes]*(('F+ , F-'!AK$2-[1]!tbl_gk[[#This Row],[GKReflexes]])/('F+ , F-'!AK$2-'F+ , F-'!AK$3))</f>
        <v>4.55498090119325E-2</v>
      </c>
    </row>
    <row r="346" spans="1:37" x14ac:dyDescent="0.55000000000000004">
      <c r="A346" s="7">
        <f>[1]!tbl_gk[[#This Row],[ID]]</f>
        <v>201940</v>
      </c>
      <c r="B346" s="1" cm="1">
        <f t="array" ref="B346">[1]!table_weight[ValueEUR]*(('F+ , F-'!B$2-[1]!tbl_gk[[#This Row],[ValueEUR]])/('F+ , F-'!B$2-'F+ , F-'!B$3))</f>
        <v>1.7470423899596343E-4</v>
      </c>
      <c r="C346" s="1" cm="1">
        <f t="array" ref="C346">[1]!table_weight[WageEUR]*(('F+ , F-'!C$2-[1]!tbl_gk[[#This Row],[WageEUR]])/('F+ , F-'!C$2-'F+ , F-'!C$3))</f>
        <v>2.3472561185650898E-4</v>
      </c>
      <c r="D346" s="1" cm="1">
        <f t="array" ref="D346">[1]!table_weight[Crossing]*(('F+ , F-'!D$2-[1]!tbl_gk[[#This Row],[Crossing]])/('F+ , F-'!D$2-'F+ , F-'!D$3))</f>
        <v>2.8021071846028162E-2</v>
      </c>
      <c r="E346" s="1" cm="1">
        <f t="array" ref="E346">[1]!table_weight[Finishing]*(('F+ , F-'!E$2-[1]!tbl_gk[[#This Row],[Finishing]])/('F+ , F-'!E$2-'F+ , F-'!E$3))</f>
        <v>8.9842561606326941E-3</v>
      </c>
      <c r="F346" s="1" cm="1">
        <f t="array" ref="F346">[1]!table_weight[HeadingAccuracy]*(('F+ , F-'!F$2-[1]!tbl_gk[[#This Row],[HeadingAccuracy]])/('F+ , F-'!F$2-'F+ , F-'!F$3))</f>
        <v>1.0439222844598752E-2</v>
      </c>
      <c r="G346" s="1" cm="1">
        <f t="array" ref="G346">[1]!table_weight[ShortPassing]*(('F+ , F-'!G$2-[1]!tbl_gk[[#This Row],[ShortPassing]])/('F+ , F-'!G$2-'F+ , F-'!G$3))</f>
        <v>4.781557995763748E-2</v>
      </c>
      <c r="H346" s="1" cm="1">
        <f t="array" ref="H346">[1]!table_weight[Volleys]*(('F+ , F-'!H$2-[1]!tbl_gk[[#This Row],[Volleys]])/('F+ , F-'!H$2-'F+ , F-'!H$3))</f>
        <v>1.851827356780974E-3</v>
      </c>
      <c r="I346" s="1" cm="1">
        <f t="array" ref="I346">[1]!table_weight[Dribbling]*(('F+ , F-'!I$2-[1]!tbl_gk[[#This Row],[Dribbling]])/('F+ , F-'!I$2-'F+ , F-'!I$3))</f>
        <v>1.7601807988178481E-2</v>
      </c>
      <c r="J346" s="1" cm="1">
        <f t="array" ref="J346">[1]!table_weight[Curve]*(('F+ , F-'!J$2-[1]!tbl_gk[[#This Row],[Curve]])/('F+ , F-'!J$2-'F+ , F-'!J$3))</f>
        <v>8.9578474123651938E-3</v>
      </c>
      <c r="K346" s="1" cm="1">
        <f t="array" ref="K346">[1]!table_weight[FKAccuracy]*(('F+ , F-'!K$2-[1]!tbl_gk[[#This Row],[FKAccuracy]])/('F+ , F-'!K$2-'F+ , F-'!K$3))</f>
        <v>9.1268634012777444E-3</v>
      </c>
      <c r="L346" s="1" cm="1">
        <f t="array" ref="L346">[1]!table_weight[LongPassing]*(('F+ , F-'!L$2-[1]!tbl_gk[[#This Row],[LongPassing]])/('F+ , F-'!L$2-'F+ , F-'!L$3))</f>
        <v>1.6242723002273949E-2</v>
      </c>
      <c r="M346" s="1" cm="1">
        <f t="array" ref="M346">[1]!table_weight[BallControl]*(('F+ , F-'!M$2-[1]!tbl_gk[[#This Row],[BallControl]])/('F+ , F-'!M$2-'F+ , F-'!M$3))</f>
        <v>1.3472988830457604E-2</v>
      </c>
      <c r="N346" s="1" cm="1">
        <f t="array" ref="N346">[1]!table_weight[Acceleration]*(('F+ , F-'!N$2-[1]!tbl_gk[[#This Row],[Acceleration]])/('F+ , F-'!N$2-'F+ , F-'!N$3))</f>
        <v>5.8626675495266484E-3</v>
      </c>
      <c r="O346" s="1" cm="1">
        <f t="array" ref="O346">[1]!table_weight[SprintSpeed]*(('F+ , F-'!O$2-[1]!tbl_gk[[#This Row],[SprintSpeed]])/('F+ , F-'!O$2-'F+ , F-'!O$3))</f>
        <v>8.7143291755399956E-3</v>
      </c>
      <c r="P346" s="1" cm="1">
        <f t="array" ref="P346">[1]!table_weight[Agility]*(('F+ , F-'!P$2-[1]!tbl_gk[[#This Row],[Agility]])/('F+ , F-'!P$2-'F+ , F-'!P$3))</f>
        <v>3.9783763544031132E-3</v>
      </c>
      <c r="Q346" s="1" cm="1">
        <f t="array" ref="Q346">[1]!table_weight[Reactions]*(('F+ , F-'!Q$2-[1]!tbl_gk[[#This Row],[Reactions]])/('F+ , F-'!Q$2-'F+ , F-'!Q$3))</f>
        <v>1.3922334001949081E-3</v>
      </c>
      <c r="R346" s="1" cm="1">
        <f t="array" ref="R346">[1]!table_weight[Balance]*(('F+ , F-'!R$2-[1]!tbl_gk[[#This Row],[Balance]])/('F+ , F-'!R$2-'F+ , F-'!R$3))</f>
        <v>1.5521876532785257E-3</v>
      </c>
      <c r="S346" s="1" cm="1">
        <f t="array" ref="S346">[1]!table_weight[ShotPower]*(('F+ , F-'!S$2-[1]!tbl_gk[[#This Row],[ShotPower]])/('F+ , F-'!S$2-'F+ , F-'!S$3))</f>
        <v>4.4150274176912247E-3</v>
      </c>
      <c r="T346" s="1" cm="1">
        <f t="array" ref="T346">[1]!table_weight[Jumping]*(('F+ , F-'!T$2-[1]!tbl_gk[[#This Row],[Jumping]])/('F+ , F-'!T$2-'F+ , F-'!T$3))</f>
        <v>2.4043887454979003E-3</v>
      </c>
      <c r="U346" s="1" cm="1">
        <f t="array" ref="U346">[1]!table_weight[Stamina]*(('F+ , F-'!U$2-[1]!tbl_gk[[#This Row],[Stamina]])/('F+ , F-'!U$2-'F+ , F-'!U$3))</f>
        <v>1.2021943727489499E-2</v>
      </c>
      <c r="V346" s="1" cm="1">
        <f t="array" ref="V346">[1]!table_weight[Strength]*(('F+ , F-'!V$2-[1]!tbl_gk[[#This Row],[Strength]])/('F+ , F-'!V$2-'F+ , F-'!V$3))</f>
        <v>2.5732684311935858E-2</v>
      </c>
      <c r="W346" s="1" cm="1">
        <f t="array" ref="W346">[1]!table_weight[LongShots]*(('F+ , F-'!W$2-[1]!tbl_gk[[#This Row],[LongShots]])/('F+ , F-'!W$2-'F+ , F-'!W$3))</f>
        <v>7.7912248547492196E-3</v>
      </c>
      <c r="X346" s="1" cm="1">
        <f t="array" ref="X346">[1]!table_weight[Aggression]*(('F+ , F-'!X$2-[1]!tbl_gk[[#This Row],[Aggression]])/('F+ , F-'!X$2-'F+ , F-'!X$3))</f>
        <v>4.2592029205962808E-3</v>
      </c>
      <c r="Y346" s="1" cm="1">
        <f t="array" ref="Y346">[1]!table_weight[Interceptions]*(('F+ , F-'!Y$2-[1]!tbl_gk[[#This Row],[Interceptions]])/('F+ , F-'!Y$2-'F+ , F-'!Y$3))</f>
        <v>2.0776599612664828E-2</v>
      </c>
      <c r="Z346" s="1" cm="1">
        <f t="array" ref="Z346">[1]!table_weight[Positioning]*(('F+ , F-'!Z$2-[1]!tbl_gk[[#This Row],[Positioning]])/('F+ , F-'!Z$2-'F+ , F-'!Z$3))</f>
        <v>1.0352229320893639E-3</v>
      </c>
      <c r="AA346" s="1" cm="1">
        <f t="array" ref="AA346">[1]!table_weight[Vision]*(('F+ , F-'!AA$2-[1]!tbl_gk[[#This Row],[Vision]])/('F+ , F-'!AA$2-'F+ , F-'!AA$3))</f>
        <v>2.0586147449548689E-2</v>
      </c>
      <c r="AB346" s="1" cm="1">
        <f t="array" ref="AB346">[1]!table_weight[Penalties]*(('F+ , F-'!AB$2-[1]!tbl_gk[[#This Row],[Penalties]])/('F+ , F-'!AB$2-'F+ , F-'!AB$3))</f>
        <v>2.2313838830329571E-3</v>
      </c>
      <c r="AC346" s="1" cm="1">
        <f t="array" ref="AC346">[1]!table_weight[Composure]*(('F+ , F-'!AC$2-[1]!tbl_gk[[#This Row],[Composure]])/('F+ , F-'!AC$2-'F+ , F-'!AC$3))</f>
        <v>1.3877102247556784E-3</v>
      </c>
      <c r="AD346" s="1" cm="1">
        <f t="array" ref="AD346">[1]!table_weight[Marking]*(('F+ , F-'!AD$2-[1]!tbl_gk[[#This Row],[Marking]])/('F+ , F-'!AD$2-'F+ , F-'!AD$3))</f>
        <v>1.8929790758205733E-2</v>
      </c>
      <c r="AE346" s="1" cm="1">
        <f t="array" ref="AE346">[1]!table_weight[StandingTackle]*(('F+ , F-'!AE$2-[1]!tbl_gk[[#This Row],[StandingTackle]])/('F+ , F-'!AE$2-'F+ , F-'!AE$3))</f>
        <v>3.5866971962916126E-2</v>
      </c>
      <c r="AF346" s="1" cm="1">
        <f t="array" ref="AF346">[1]!table_weight[SlidingTackle]*(('F+ , F-'!AF$2-[1]!tbl_gk[[#This Row],[SlidingTackle]])/('F+ , F-'!AF$2-'F+ , F-'!AF$3))</f>
        <v>1.2702885903532796E-2</v>
      </c>
      <c r="AG346" s="1" cm="1">
        <f t="array" ref="AG346">[1]!table_weight[GKDiving]*(('F+ , F-'!AG$2-[1]!tbl_gk[[#This Row],[GKDiving]])/('F+ , F-'!AG$2-'F+ , F-'!AG$3))</f>
        <v>4.0994828110739248E-2</v>
      </c>
      <c r="AH346" s="1" cm="1">
        <f t="array" ref="AH346">[1]!table_weight[GKHandling]*(('F+ , F-'!AH$2-[1]!tbl_gk[[#This Row],[GKHandling]])/('F+ , F-'!AH$2-'F+ , F-'!AH$3))</f>
        <v>4.4559595772542655E-2</v>
      </c>
      <c r="AI346" s="1" cm="1">
        <f t="array" ref="AI346">[1]!table_weight[GKKicking]*(('F+ , F-'!AI$2-[1]!tbl_gk[[#This Row],[GKKicking]])/('F+ , F-'!AI$2-'F+ , F-'!AI$3))</f>
        <v>2.0571950106480059E-2</v>
      </c>
      <c r="AJ346" s="1" cm="1">
        <f t="array" ref="AJ346">[1]!table_weight[GKPositioning]*(('F+ , F-'!AJ$2-[1]!tbl_gk[[#This Row],[GKPositioning]])/('F+ , F-'!AJ$2-'F+ , F-'!AJ$3))</f>
        <v>1.7028620907537841E-2</v>
      </c>
      <c r="AK346" s="1" cm="1">
        <f t="array" ref="AK346">[1]!table_weight[GKReflexes]*(('F+ , F-'!AK$2-[1]!tbl_gk[[#This Row],[GKReflexes]])/('F+ , F-'!AK$2-'F+ , F-'!AK$3))</f>
        <v>4.1905824290977896E-2</v>
      </c>
    </row>
    <row r="347" spans="1:37" x14ac:dyDescent="0.55000000000000004">
      <c r="A347" s="8">
        <f>[1]!tbl_gk[[#This Row],[ID]]</f>
        <v>201976</v>
      </c>
      <c r="B347" s="2" cm="1">
        <f t="array" ref="B347">[1]!table_weight[ValueEUR]*(('F+ , F-'!B$2-[1]!tbl_gk[[#This Row],[ValueEUR]])/('F+ , F-'!B$2-'F+ , F-'!B$3))</f>
        <v>2.7752046162768679E-3</v>
      </c>
      <c r="C347" s="2" cm="1">
        <f t="array" ref="C347">[1]!table_weight[WageEUR]*(('F+ , F-'!C$2-[1]!tbl_gk[[#This Row],[WageEUR]])/('F+ , F-'!C$2-'F+ , F-'!C$3))</f>
        <v>5.2422053314620338E-3</v>
      </c>
      <c r="D347" s="2" cm="1">
        <f t="array" ref="D347">[1]!table_weight[Crossing]*(('F+ , F-'!D$2-[1]!tbl_gk[[#This Row],[Crossing]])/('F+ , F-'!D$2-'F+ , F-'!D$3))</f>
        <v>3.2504443341392672E-2</v>
      </c>
      <c r="E347" s="2" cm="1">
        <f t="array" ref="E347">[1]!table_weight[Finishing]*(('F+ , F-'!E$2-[1]!tbl_gk[[#This Row],[Finishing]])/('F+ , F-'!E$2-'F+ , F-'!E$3))</f>
        <v>1.0980757529662181E-2</v>
      </c>
      <c r="F347" s="2" cm="1">
        <f t="array" ref="F347">[1]!table_weight[HeadingAccuracy]*(('F+ , F-'!F$2-[1]!tbl_gk[[#This Row],[HeadingAccuracy]])/('F+ , F-'!F$2-'F+ , F-'!F$3))</f>
        <v>1.1691929585950599E-2</v>
      </c>
      <c r="G347" s="2" cm="1">
        <f t="array" ref="G347">[1]!table_weight[ShortPassing]*(('F+ , F-'!G$2-[1]!tbl_gk[[#This Row],[ShortPassing]])/('F+ , F-'!G$2-'F+ , F-'!G$3))</f>
        <v>4.0783877022690797E-2</v>
      </c>
      <c r="H347" s="2" cm="1">
        <f t="array" ref="H347">[1]!table_weight[Volleys]*(('F+ , F-'!H$2-[1]!tbl_gk[[#This Row],[Volleys]])/('F+ , F-'!H$2-'F+ , F-'!H$3))</f>
        <v>1.7360881469821632E-3</v>
      </c>
      <c r="I347" s="2" cm="1">
        <f t="array" ref="I347">[1]!table_weight[Dribbling]*(('F+ , F-'!I$2-[1]!tbl_gk[[#This Row],[Dribbling]])/('F+ , F-'!I$2-'F+ , F-'!I$3))</f>
        <v>1.5646051545047536E-2</v>
      </c>
      <c r="J347" s="2" cm="1">
        <f t="array" ref="J347">[1]!table_weight[Curve]*(('F+ , F-'!J$2-[1]!tbl_gk[[#This Row],[Curve]])/('F+ , F-'!J$2-'F+ , F-'!J$3))</f>
        <v>9.6339113680153961E-3</v>
      </c>
      <c r="K347" s="2" cm="1">
        <f t="array" ref="K347">[1]!table_weight[FKAccuracy]*(('F+ , F-'!K$2-[1]!tbl_gk[[#This Row],[FKAccuracy]])/('F+ , F-'!K$2-'F+ , F-'!K$3))</f>
        <v>9.4310921813203358E-3</v>
      </c>
      <c r="L347" s="2" cm="1">
        <f t="array" ref="L347">[1]!table_weight[LongPassing]*(('F+ , F-'!L$2-[1]!tbl_gk[[#This Row],[LongPassing]])/('F+ , F-'!L$2-'F+ , F-'!L$3))</f>
        <v>1.4618450702046556E-2</v>
      </c>
      <c r="M347" s="2" cm="1">
        <f t="array" ref="M347">[1]!table_weight[BallControl]*(('F+ , F-'!M$2-[1]!tbl_gk[[#This Row],[BallControl]])/('F+ , F-'!M$2-'F+ , F-'!M$3))</f>
        <v>9.9960884871137055E-3</v>
      </c>
      <c r="N347" s="2" cm="1">
        <f t="array" ref="N347">[1]!table_weight[Acceleration]*(('F+ , F-'!N$2-[1]!tbl_gk[[#This Row],[Acceleration]])/('F+ , F-'!N$2-'F+ , F-'!N$3))</f>
        <v>4.9607186957533181E-3</v>
      </c>
      <c r="O347" s="2" cm="1">
        <f t="array" ref="O347">[1]!table_weight[SprintSpeed]*(('F+ , F-'!O$2-[1]!tbl_gk[[#This Row],[SprintSpeed]])/('F+ , F-'!O$2-'F+ , F-'!O$3))</f>
        <v>6.7465774262245133E-3</v>
      </c>
      <c r="P347" s="2" cm="1">
        <f t="array" ref="P347">[1]!table_weight[Agility]*(('F+ , F-'!P$2-[1]!tbl_gk[[#This Row],[Agility]])/('F+ , F-'!P$2-'F+ , F-'!P$3))</f>
        <v>1.170110692471504E-3</v>
      </c>
      <c r="Q347" s="2" cm="1">
        <f t="array" ref="Q347">[1]!table_weight[Reactions]*(('F+ , F-'!Q$2-[1]!tbl_gk[[#This Row],[Reactions]])/('F+ , F-'!Q$2-'F+ , F-'!Q$3))</f>
        <v>8.2502720011550109E-4</v>
      </c>
      <c r="R347" s="2" cm="1">
        <f t="array" ref="R347">[1]!table_weight[Balance]*(('F+ , F-'!R$2-[1]!tbl_gk[[#This Row],[Balance]])/('F+ , F-'!R$2-'F+ , F-'!R$3))</f>
        <v>9.3131259196711541E-4</v>
      </c>
      <c r="S347" s="2" cm="1">
        <f t="array" ref="S347">[1]!table_weight[ShotPower]*(('F+ , F-'!S$2-[1]!tbl_gk[[#This Row],[ShotPower]])/('F+ , F-'!S$2-'F+ , F-'!S$3))</f>
        <v>4.4150274176912247E-3</v>
      </c>
      <c r="T347" s="2" cm="1">
        <f t="array" ref="T347">[1]!table_weight[Jumping]*(('F+ , F-'!T$2-[1]!tbl_gk[[#This Row],[Jumping]])/('F+ , F-'!T$2-'F+ , F-'!T$3))</f>
        <v>5.152261597495501E-4</v>
      </c>
      <c r="U347" s="2" cm="1">
        <f t="array" ref="U347">[1]!table_weight[Stamina]*(('F+ , F-'!U$2-[1]!tbl_gk[[#This Row],[Stamina]])/('F+ , F-'!U$2-'F+ , F-'!U$3))</f>
        <v>1.0304523194991E-2</v>
      </c>
      <c r="V347" s="2" cm="1">
        <f t="array" ref="V347">[1]!table_weight[Strength]*(('F+ , F-'!V$2-[1]!tbl_gk[[#This Row],[Strength]])/('F+ , F-'!V$2-'F+ , F-'!V$3))</f>
        <v>1.7746678835817833E-2</v>
      </c>
      <c r="W347" s="2" cm="1">
        <f t="array" ref="W347">[1]!table_weight[LongShots]*(('F+ , F-'!W$2-[1]!tbl_gk[[#This Row],[LongShots]])/('F+ , F-'!W$2-'F+ , F-'!W$3))</f>
        <v>7.7912248547492196E-3</v>
      </c>
      <c r="X347" s="2" cm="1">
        <f t="array" ref="X347">[1]!table_weight[Aggression]*(('F+ , F-'!X$2-[1]!tbl_gk[[#This Row],[Aggression]])/('F+ , F-'!X$2-'F+ , F-'!X$3))</f>
        <v>1.7645269242470306E-2</v>
      </c>
      <c r="Y347" s="2" cm="1">
        <f t="array" ref="Y347">[1]!table_weight[Interceptions]*(('F+ , F-'!Y$2-[1]!tbl_gk[[#This Row],[Interceptions]])/('F+ , F-'!Y$2-'F+ , F-'!Y$3))</f>
        <v>1.5928726369709705E-2</v>
      </c>
      <c r="Z347" s="2" cm="1">
        <f t="array" ref="Z347">[1]!table_weight[Positioning]*(('F+ , F-'!Z$2-[1]!tbl_gk[[#This Row],[Positioning]])/('F+ , F-'!Z$2-'F+ , F-'!Z$3))</f>
        <v>5.9155596119392221E-4</v>
      </c>
      <c r="AA347" s="2" cm="1">
        <f t="array" ref="AA347">[1]!table_weight[Vision]*(('F+ , F-'!AA$2-[1]!tbl_gk[[#This Row],[Vision]])/('F+ , F-'!AA$2-'F+ , F-'!AA$3))</f>
        <v>6.3888043808944207E-3</v>
      </c>
      <c r="AB347" s="2" cm="1">
        <f t="array" ref="AB347">[1]!table_weight[Penalties]*(('F+ , F-'!AB$2-[1]!tbl_gk[[#This Row],[Penalties]])/('F+ , F-'!AB$2-'F+ , F-'!AB$3))</f>
        <v>1.9965013690294879E-3</v>
      </c>
      <c r="AC347" s="2" cm="1">
        <f t="array" ref="AC347">[1]!table_weight[Composure]*(('F+ , F-'!AC$2-[1]!tbl_gk[[#This Row],[Composure]])/('F+ , F-'!AC$2-'F+ , F-'!AC$3))</f>
        <v>6.9385511237783919E-4</v>
      </c>
      <c r="AD347" s="2" cm="1">
        <f t="array" ref="AD347">[1]!table_weight[Marking]*(('F+ , F-'!AD$2-[1]!tbl_gk[[#This Row],[Marking]])/('F+ , F-'!AD$2-'F+ , F-'!AD$3))</f>
        <v>1.8929790758205733E-2</v>
      </c>
      <c r="AE347" s="2" cm="1">
        <f t="array" ref="AE347">[1]!table_weight[StandingTackle]*(('F+ , F-'!AE$2-[1]!tbl_gk[[#This Row],[StandingTackle]])/('F+ , F-'!AE$2-'F+ , F-'!AE$3))</f>
        <v>2.465854322450484E-2</v>
      </c>
      <c r="AF347" s="2" cm="1">
        <f t="array" ref="AF347">[1]!table_weight[SlidingTackle]*(('F+ , F-'!AF$2-[1]!tbl_gk[[#This Row],[SlidingTackle]])/('F+ , F-'!AF$2-'F+ , F-'!AF$3))</f>
        <v>1.120842873841129E-2</v>
      </c>
      <c r="AG347" s="2" cm="1">
        <f t="array" ref="AG347">[1]!table_weight[GKDiving]*(('F+ , F-'!AG$2-[1]!tbl_gk[[#This Row],[GKDiving]])/('F+ , F-'!AG$2-'F+ , F-'!AG$3))</f>
        <v>2.2205531893317091E-2</v>
      </c>
      <c r="AH347" s="2" cm="1">
        <f t="array" ref="AH347">[1]!table_weight[GKHandling]*(('F+ , F-'!AH$2-[1]!tbl_gk[[#This Row],[GKHandling]])/('F+ , F-'!AH$2-'F+ , F-'!AH$3))</f>
        <v>2.4953373632623892E-2</v>
      </c>
      <c r="AI347" s="2" cm="1">
        <f t="array" ref="AI347">[1]!table_weight[GKKicking]*(('F+ , F-'!AI$2-[1]!tbl_gk[[#This Row],[GKKicking]])/('F+ , F-'!AI$2-'F+ , F-'!AI$3))</f>
        <v>1.9677517493154842E-2</v>
      </c>
      <c r="AJ347" s="2" cm="1">
        <f t="array" ref="AJ347">[1]!table_weight[GKPositioning]*(('F+ , F-'!AJ$2-[1]!tbl_gk[[#This Row],[GKPositioning]])/('F+ , F-'!AJ$2-'F+ , F-'!AJ$3))</f>
        <v>9.4603449486321337E-3</v>
      </c>
      <c r="AK347" s="2" cm="1">
        <f t="array" ref="AK347">[1]!table_weight[GKReflexes]*(('F+ , F-'!AK$2-[1]!tbl_gk[[#This Row],[GKReflexes]])/('F+ , F-'!AK$2-'F+ , F-'!AK$3))</f>
        <v>2.55078930466822E-2</v>
      </c>
    </row>
    <row r="348" spans="1:37" x14ac:dyDescent="0.55000000000000004">
      <c r="A348" s="7">
        <f>[1]!tbl_gk[[#This Row],[ID]]</f>
        <v>202079</v>
      </c>
      <c r="B348" s="1" cm="1">
        <f t="array" ref="B348">[1]!table_weight[ValueEUR]*(('F+ , F-'!B$2-[1]!tbl_gk[[#This Row],[ValueEUR]])/('F+ , F-'!B$2-'F+ , F-'!B$3))</f>
        <v>9.7538055693859437E-5</v>
      </c>
      <c r="C348" s="1" cm="1">
        <f t="array" ref="C348">[1]!table_weight[WageEUR]*(('F+ , F-'!C$2-[1]!tbl_gk[[#This Row],[WageEUR]])/('F+ , F-'!C$2-'F+ , F-'!C$3))</f>
        <v>7.8241870618836313E-5</v>
      </c>
      <c r="D348" s="1" cm="1">
        <f t="array" ref="D348">[1]!table_weight[Crossing]*(('F+ , F-'!D$2-[1]!tbl_gk[[#This Row],[Crossing]])/('F+ , F-'!D$2-'F+ , F-'!D$3))</f>
        <v>3.4746129089074922E-2</v>
      </c>
      <c r="E348" s="1" cm="1">
        <f t="array" ref="E348">[1]!table_weight[Finishing]*(('F+ , F-'!E$2-[1]!tbl_gk[[#This Row],[Finishing]])/('F+ , F-'!E$2-'F+ , F-'!E$3))</f>
        <v>1.2977258898691668E-2</v>
      </c>
      <c r="F348" s="1" cm="1">
        <f t="array" ref="F348">[1]!table_weight[HeadingAccuracy]*(('F+ , F-'!F$2-[1]!tbl_gk[[#This Row],[HeadingAccuracy]])/('F+ , F-'!F$2-'F+ , F-'!F$3))</f>
        <v>1.08567917583827E-2</v>
      </c>
      <c r="G348" s="1" cm="1">
        <f t="array" ref="G348">[1]!table_weight[ShortPassing]*(('F+ , F-'!G$2-[1]!tbl_gk[[#This Row],[ShortPassing]])/('F+ , F-'!G$2-'F+ , F-'!G$3))</f>
        <v>6.6098007588498875E-2</v>
      </c>
      <c r="H348" s="1" cm="1">
        <f t="array" ref="H348">[1]!table_weight[Volleys]*(('F+ , F-'!H$2-[1]!tbl_gk[[#This Row],[Volleys]])/('F+ , F-'!H$2-'F+ , F-'!H$3))</f>
        <v>8.1017446859167619E-4</v>
      </c>
      <c r="I348" s="1" cm="1">
        <f t="array" ref="I348">[1]!table_weight[Dribbling]*(('F+ , F-'!I$2-[1]!tbl_gk[[#This Row],[Dribbling]])/('F+ , F-'!I$2-'F+ , F-'!I$3))</f>
        <v>1.8579686209743949E-2</v>
      </c>
      <c r="J348" s="1" cm="1">
        <f t="array" ref="J348">[1]!table_weight[Curve]*(('F+ , F-'!J$2-[1]!tbl_gk[[#This Row],[Curve]])/('F+ , F-'!J$2-'F+ , F-'!J$3))</f>
        <v>9.4648953791028455E-3</v>
      </c>
      <c r="K348" s="1" cm="1">
        <f t="array" ref="K348">[1]!table_weight[FKAccuracy]*(('F+ , F-'!K$2-[1]!tbl_gk[[#This Row],[FKAccuracy]])/('F+ , F-'!K$2-'F+ , F-'!K$3))</f>
        <v>8.2141770611499701E-3</v>
      </c>
      <c r="L348" s="1" cm="1">
        <f t="array" ref="L348">[1]!table_weight[LongPassing]*(('F+ , F-'!L$2-[1]!tbl_gk[[#This Row],[LongPassing]])/('F+ , F-'!L$2-'F+ , F-'!L$3))</f>
        <v>2.5988356803638323E-2</v>
      </c>
      <c r="M348" s="1" cm="1">
        <f t="array" ref="M348">[1]!table_weight[BallControl]*(('F+ , F-'!M$2-[1]!tbl_gk[[#This Row],[BallControl]])/('F+ , F-'!M$2-'F+ , F-'!M$3))</f>
        <v>7.3884132296057822E-3</v>
      </c>
      <c r="N348" s="1" cm="1">
        <f t="array" ref="N348">[1]!table_weight[Acceleration]*(('F+ , F-'!N$2-[1]!tbl_gk[[#This Row],[Acceleration]])/('F+ , F-'!N$2-'F+ , F-'!N$3))</f>
        <v>9.244975751176639E-3</v>
      </c>
      <c r="O348" s="1" cm="1">
        <f t="array" ref="O348">[1]!table_weight[SprintSpeed]*(('F+ , F-'!O$2-[1]!tbl_gk[[#This Row],[SprintSpeed]])/('F+ , F-'!O$2-'F+ , F-'!O$3))</f>
        <v>1.0119866139336769E-2</v>
      </c>
      <c r="P348" s="1" cm="1">
        <f t="array" ref="P348">[1]!table_weight[Agility]*(('F+ , F-'!P$2-[1]!tbl_gk[[#This Row],[Agility]])/('F+ , F-'!P$2-'F+ , F-'!P$3))</f>
        <v>2.2232103156958572E-3</v>
      </c>
      <c r="Q348" s="1" cm="1">
        <f t="array" ref="Q348">[1]!table_weight[Reactions]*(('F+ , F-'!Q$2-[1]!tbl_gk[[#This Row],[Reactions]])/('F+ , F-'!Q$2-'F+ , F-'!Q$3))</f>
        <v>1.4953618002093458E-3</v>
      </c>
      <c r="R348" s="1" cm="1">
        <f t="array" ref="R348">[1]!table_weight[Balance]*(('F+ , F-'!R$2-[1]!tbl_gk[[#This Row],[Balance]])/('F+ , F-'!R$2-'F+ , F-'!R$3))</f>
        <v>6.2087506131141027E-4</v>
      </c>
      <c r="S348" s="1" cm="1">
        <f t="array" ref="S348">[1]!table_weight[ShotPower]*(('F+ , F-'!S$2-[1]!tbl_gk[[#This Row],[ShotPower]])/('F+ , F-'!S$2-'F+ , F-'!S$3))</f>
        <v>7.5315173595909123E-3</v>
      </c>
      <c r="T348" s="1" cm="1">
        <f t="array" ref="T348">[1]!table_weight[Jumping]*(('F+ , F-'!T$2-[1]!tbl_gk[[#This Row],[Jumping]])/('F+ , F-'!T$2-'F+ , F-'!T$3))</f>
        <v>2.0609046389982004E-3</v>
      </c>
      <c r="U348" s="1" cm="1">
        <f t="array" ref="U348">[1]!table_weight[Stamina]*(('F+ , F-'!U$2-[1]!tbl_gk[[#This Row],[Stamina]])/('F+ , F-'!U$2-'F+ , F-'!U$3))</f>
        <v>2.5761307987477501E-3</v>
      </c>
      <c r="V348" s="1" cm="1">
        <f t="array" ref="V348">[1]!table_weight[Strength]*(('F+ , F-'!V$2-[1]!tbl_gk[[#This Row],[Strength]])/('F+ , F-'!V$2-'F+ , F-'!V$3))</f>
        <v>1.5972010952236049E-2</v>
      </c>
      <c r="W348" s="1" cm="1">
        <f t="array" ref="W348">[1]!table_weight[LongShots]*(('F+ , F-'!W$2-[1]!tbl_gk[[#This Row],[LongShots]])/('F+ , F-'!W$2-'F+ , F-'!W$3))</f>
        <v>8.3106398450658349E-3</v>
      </c>
      <c r="X348" s="1" cm="1">
        <f t="array" ref="X348">[1]!table_weight[Aggression]*(('F+ , F-'!X$2-[1]!tbl_gk[[#This Row],[Aggression]])/('F+ , F-'!X$2-'F+ , F-'!X$3))</f>
        <v>1.5211439002129575E-2</v>
      </c>
      <c r="Y348" s="1" cm="1">
        <f t="array" ref="Y348">[1]!table_weight[Interceptions]*(('F+ , F-'!Y$2-[1]!tbl_gk[[#This Row],[Interceptions]])/('F+ , F-'!Y$2-'F+ , F-'!Y$3))</f>
        <v>2.2161706253509151E-2</v>
      </c>
      <c r="Z348" s="1" cm="1">
        <f t="array" ref="Z348">[1]!table_weight[Positioning]*(('F+ , F-'!Z$2-[1]!tbl_gk[[#This Row],[Positioning]])/('F+ , F-'!Z$2-'F+ , F-'!Z$3))</f>
        <v>1.0352229320893639E-3</v>
      </c>
      <c r="AA348" s="1" cm="1">
        <f t="array" ref="AA348">[1]!table_weight[Vision]*(('F+ , F-'!AA$2-[1]!tbl_gk[[#This Row],[Vision]])/('F+ , F-'!AA$2-'F+ , F-'!AA$3))</f>
        <v>3.975256059223195E-2</v>
      </c>
      <c r="AB348" s="1" cm="1">
        <f t="array" ref="AB348">[1]!table_weight[Penalties]*(('F+ , F-'!AB$2-[1]!tbl_gk[[#This Row],[Penalties]])/('F+ , F-'!AB$2-'F+ , F-'!AB$3))</f>
        <v>2.2705309687002014E-3</v>
      </c>
      <c r="AC348" s="1" cm="1">
        <f t="array" ref="AC348">[1]!table_weight[Composure]*(('F+ , F-'!AC$2-[1]!tbl_gk[[#This Row],[Composure]])/('F+ , F-'!AC$2-'F+ , F-'!AC$3))</f>
        <v>1.5478306353044107E-3</v>
      </c>
      <c r="AD348" s="1" cm="1">
        <f t="array" ref="AD348">[1]!table_weight[Marking]*(('F+ , F-'!AD$2-[1]!tbl_gk[[#This Row],[Marking]])/('F+ , F-'!AD$2-'F+ , F-'!AD$3))</f>
        <v>3.1549651263676225E-2</v>
      </c>
      <c r="AE348" s="1" cm="1">
        <f t="array" ref="AE348">[1]!table_weight[StandingTackle]*(('F+ , F-'!AE$2-[1]!tbl_gk[[#This Row],[StandingTackle]])/('F+ , F-'!AE$2-'F+ , F-'!AE$3))</f>
        <v>3.1383600467551613E-2</v>
      </c>
      <c r="AF348" s="1" cm="1">
        <f t="array" ref="AF348">[1]!table_weight[SlidingTackle]*(('F+ , F-'!AF$2-[1]!tbl_gk[[#This Row],[SlidingTackle]])/('F+ , F-'!AF$2-'F+ , F-'!AF$3))</f>
        <v>1.0461200155850536E-2</v>
      </c>
      <c r="AG348" s="1" cm="1">
        <f t="array" ref="AG348">[1]!table_weight[GKDiving]*(('F+ , F-'!AG$2-[1]!tbl_gk[[#This Row],[GKDiving]])/('F+ , F-'!AG$2-'F+ , F-'!AG$3))</f>
        <v>4.6119181624581652E-2</v>
      </c>
      <c r="AH348" s="1" cm="1">
        <f t="array" ref="AH348">[1]!table_weight[GKHandling]*(('F+ , F-'!AH$2-[1]!tbl_gk[[#This Row],[GKHandling]])/('F+ , F-'!AH$2-'F+ , F-'!AH$3))</f>
        <v>5.8818666419756312E-2</v>
      </c>
      <c r="AI348" s="1" cm="1">
        <f t="array" ref="AI348">[1]!table_weight[GKKicking]*(('F+ , F-'!AI$2-[1]!tbl_gk[[#This Row],[GKKicking]])/('F+ , F-'!AI$2-'F+ , F-'!AI$3))</f>
        <v>3.3988439306358358E-2</v>
      </c>
      <c r="AJ348" s="1" cm="1">
        <f t="array" ref="AJ348">[1]!table_weight[GKPositioning]*(('F+ , F-'!AJ$2-[1]!tbl_gk[[#This Row],[GKPositioning]])/('F+ , F-'!AJ$2-'F+ , F-'!AJ$3))</f>
        <v>1.9551379560506409E-2</v>
      </c>
      <c r="AK348" s="1" cm="1">
        <f t="array" ref="AK348">[1]!table_weight[GKReflexes]*(('F+ , F-'!AK$2-[1]!tbl_gk[[#This Row],[GKReflexes]])/('F+ , F-'!AK$2-'F+ , F-'!AK$3))</f>
        <v>4.3727816651455198E-2</v>
      </c>
    </row>
    <row r="349" spans="1:37" x14ac:dyDescent="0.55000000000000004">
      <c r="A349" s="8">
        <f>[1]!tbl_gk[[#This Row],[ID]]</f>
        <v>202089</v>
      </c>
      <c r="B349" s="2" cm="1">
        <f t="array" ref="B349">[1]!table_weight[ValueEUR]*(('F+ , F-'!B$2-[1]!tbl_gk[[#This Row],[ValueEUR]])/('F+ , F-'!B$2-'F+ , F-'!B$3))</f>
        <v>4.9108559053458981E-4</v>
      </c>
      <c r="C349" s="2" cm="1">
        <f t="array" ref="C349">[1]!table_weight[WageEUR]*(('F+ , F-'!C$2-[1]!tbl_gk[[#This Row],[WageEUR]])/('F+ , F-'!C$2-'F+ , F-'!C$3))</f>
        <v>5.4769309433185431E-4</v>
      </c>
      <c r="D349" s="2" cm="1">
        <f t="array" ref="D349">[1]!table_weight[Crossing]*(('F+ , F-'!D$2-[1]!tbl_gk[[#This Row],[Crossing]])/('F+ , F-'!D$2-'F+ , F-'!D$3))</f>
        <v>2.5779386098345909E-2</v>
      </c>
      <c r="E349" s="2" cm="1">
        <f t="array" ref="E349">[1]!table_weight[Finishing]*(('F+ , F-'!E$2-[1]!tbl_gk[[#This Row],[Finishing]])/('F+ , F-'!E$2-'F+ , F-'!E$3))</f>
        <v>1.2977258898691668E-2</v>
      </c>
      <c r="F349" s="2" cm="1">
        <f t="array" ref="F349">[1]!table_weight[HeadingAccuracy]*(('F+ , F-'!F$2-[1]!tbl_gk[[#This Row],[HeadingAccuracy]])/('F+ , F-'!F$2-'F+ , F-'!F$3))</f>
        <v>1.08567917583827E-2</v>
      </c>
      <c r="G349" s="2" cm="1">
        <f t="array" ref="G349">[1]!table_weight[ShortPassing]*(('F+ , F-'!G$2-[1]!tbl_gk[[#This Row],[ShortPassing]])/('F+ , F-'!G$2-'F+ , F-'!G$3))</f>
        <v>5.484728289258417E-2</v>
      </c>
      <c r="H349" s="2" cm="1">
        <f t="array" ref="H349">[1]!table_weight[Volleys]*(('F+ , F-'!H$2-[1]!tbl_gk[[#This Row],[Volleys]])/('F+ , F-'!H$2-'F+ , F-'!H$3))</f>
        <v>1.1573920979881087E-3</v>
      </c>
      <c r="I349" s="2" cm="1">
        <f t="array" ref="I349">[1]!table_weight[Dribbling]*(('F+ , F-'!I$2-[1]!tbl_gk[[#This Row],[Dribbling]])/('F+ , F-'!I$2-'F+ , F-'!I$3))</f>
        <v>1.7601807988178481E-2</v>
      </c>
      <c r="J349" s="2" cm="1">
        <f t="array" ref="J349">[1]!table_weight[Curve]*(('F+ , F-'!J$2-[1]!tbl_gk[[#This Row],[Curve]])/('F+ , F-'!J$2-'F+ , F-'!J$3))</f>
        <v>8.112767467802439E-3</v>
      </c>
      <c r="K349" s="2" cm="1">
        <f t="array" ref="K349">[1]!table_weight[FKAccuracy]*(('F+ , F-'!K$2-[1]!tbl_gk[[#This Row],[FKAccuracy]])/('F+ , F-'!K$2-'F+ , F-'!K$3))</f>
        <v>8.3662914511712649E-3</v>
      </c>
      <c r="L349" s="2" cm="1">
        <f t="array" ref="L349">[1]!table_weight[LongPassing]*(('F+ , F-'!L$2-[1]!tbl_gk[[#This Row],[LongPassing]])/('F+ , F-'!L$2-'F+ , F-'!L$3))</f>
        <v>2.4905508603486726E-2</v>
      </c>
      <c r="M349" s="2" cm="1">
        <f t="array" ref="M349">[1]!table_weight[BallControl]*(('F+ , F-'!M$2-[1]!tbl_gk[[#This Row],[BallControl]])/('F+ , F-'!M$2-'F+ , F-'!M$3))</f>
        <v>1.3472988830457604E-2</v>
      </c>
      <c r="N349" s="2" cm="1">
        <f t="array" ref="N349">[1]!table_weight[Acceleration]*(('F+ , F-'!N$2-[1]!tbl_gk[[#This Row],[Acceleration]])/('F+ , F-'!N$2-'F+ , F-'!N$3))</f>
        <v>1.8038977075466611E-3</v>
      </c>
      <c r="O349" s="2" cm="1">
        <f t="array" ref="O349">[1]!table_weight[SprintSpeed]*(('F+ , F-'!O$2-[1]!tbl_gk[[#This Row],[SprintSpeed]])/('F+ , F-'!O$2-'F+ , F-'!O$3))</f>
        <v>3.6543961058716113E-3</v>
      </c>
      <c r="P349" s="2" cm="1">
        <f t="array" ref="P349">[1]!table_weight[Agility]*(('F+ , F-'!P$2-[1]!tbl_gk[[#This Row],[Agility]])/('F+ , F-'!P$2-'F+ , F-'!P$3))</f>
        <v>1.170110692471504E-3</v>
      </c>
      <c r="Q349" s="2" cm="1">
        <f t="array" ref="Q349">[1]!table_weight[Reactions]*(('F+ , F-'!Q$2-[1]!tbl_gk[[#This Row],[Reactions]])/('F+ , F-'!Q$2-'F+ , F-'!Q$3))</f>
        <v>9.2815560012993875E-4</v>
      </c>
      <c r="R349" s="2" cm="1">
        <f t="array" ref="R349">[1]!table_weight[Balance]*(('F+ , F-'!R$2-[1]!tbl_gk[[#This Row],[Balance]])/('F+ , F-'!R$2-'F+ , F-'!R$3))</f>
        <v>6.8296256744255124E-4</v>
      </c>
      <c r="S349" s="2" cm="1">
        <f t="array" ref="S349">[1]!table_weight[ShotPower]*(('F+ , F-'!S$2-[1]!tbl_gk[[#This Row],[ShotPower]])/('F+ , F-'!S$2-'F+ , F-'!S$3))</f>
        <v>5.9732723886410689E-3</v>
      </c>
      <c r="T349" s="2" cm="1">
        <f t="array" ref="T349">[1]!table_weight[Jumping]*(('F+ , F-'!T$2-[1]!tbl_gk[[#This Row],[Jumping]])/('F+ , F-'!T$2-'F+ , F-'!T$3))</f>
        <v>6.8696821299940006E-4</v>
      </c>
      <c r="U349" s="2" cm="1">
        <f t="array" ref="U349">[1]!table_weight[Stamina]*(('F+ , F-'!U$2-[1]!tbl_gk[[#This Row],[Stamina]])/('F+ , F-'!U$2-'F+ , F-'!U$3))</f>
        <v>4.2935513312462497E-3</v>
      </c>
      <c r="V349" s="2" cm="1">
        <f t="array" ref="V349">[1]!table_weight[Strength]*(('F+ , F-'!V$2-[1]!tbl_gk[[#This Row],[Strength]])/('F+ , F-'!V$2-'F+ , F-'!V$3))</f>
        <v>6.2113375925362422E-3</v>
      </c>
      <c r="W349" s="2" cm="1">
        <f t="array" ref="W349">[1]!table_weight[LongShots]*(('F+ , F-'!W$2-[1]!tbl_gk[[#This Row],[LongShots]])/('F+ , F-'!W$2-'F+ , F-'!W$3))</f>
        <v>7.271809864432606E-3</v>
      </c>
      <c r="X349" s="2" cm="1">
        <f t="array" ref="X349">[1]!table_weight[Aggression]*(('F+ , F-'!X$2-[1]!tbl_gk[[#This Row],[Aggression]])/('F+ , F-'!X$2-'F+ , F-'!X$3))</f>
        <v>0</v>
      </c>
      <c r="Y349" s="2" cm="1">
        <f t="array" ref="Y349">[1]!table_weight[Interceptions]*(('F+ , F-'!Y$2-[1]!tbl_gk[[#This Row],[Interceptions]])/('F+ , F-'!Y$2-'F+ , F-'!Y$3))</f>
        <v>1.7313833010554024E-2</v>
      </c>
      <c r="Z349" s="2" cm="1">
        <f t="array" ref="Z349">[1]!table_weight[Positioning]*(('F+ , F-'!Z$2-[1]!tbl_gk[[#This Row],[Positioning]])/('F+ , F-'!Z$2-'F+ , F-'!Z$3))</f>
        <v>1.0352229320893639E-3</v>
      </c>
      <c r="AA349" s="2" cm="1">
        <f t="array" ref="AA349">[1]!table_weight[Vision]*(('F+ , F-'!AA$2-[1]!tbl_gk[[#This Row],[Vision]])/('F+ , F-'!AA$2-'F+ , F-'!AA$3))</f>
        <v>1.9876280296115975E-2</v>
      </c>
      <c r="AB349" s="2" cm="1">
        <f t="array" ref="AB349">[1]!table_weight[Penalties]*(('F+ , F-'!AB$2-[1]!tbl_gk[[#This Row],[Penalties]])/('F+ , F-'!AB$2-'F+ , F-'!AB$3))</f>
        <v>2.1922367973657118E-3</v>
      </c>
      <c r="AC349" s="2" cm="1">
        <f t="array" ref="AC349">[1]!table_weight[Composure]*(('F+ , F-'!AC$2-[1]!tbl_gk[[#This Row],[Composure]])/('F+ , F-'!AC$2-'F+ , F-'!AC$3))</f>
        <v>2.0815653371335178E-3</v>
      </c>
      <c r="AD349" s="2" cm="1">
        <f t="array" ref="AD349">[1]!table_weight[Marking]*(('F+ , F-'!AD$2-[1]!tbl_gk[[#This Row],[Marking]])/('F+ , F-'!AD$2-'F+ , F-'!AD$3))</f>
        <v>0</v>
      </c>
      <c r="AE349" s="2" cm="1">
        <f t="array" ref="AE349">[1]!table_weight[StandingTackle]*(('F+ , F-'!AE$2-[1]!tbl_gk[[#This Row],[StandingTackle]])/('F+ , F-'!AE$2-'F+ , F-'!AE$3))</f>
        <v>2.6900228972187096E-2</v>
      </c>
      <c r="AF349" s="2" cm="1">
        <f t="array" ref="AF349">[1]!table_weight[SlidingTackle]*(('F+ , F-'!AF$2-[1]!tbl_gk[[#This Row],[SlidingTackle]])/('F+ , F-'!AF$2-'F+ , F-'!AF$3))</f>
        <v>8.9667429907290316E-3</v>
      </c>
      <c r="AG349" s="2" cm="1">
        <f t="array" ref="AG349">[1]!table_weight[GKDiving]*(('F+ , F-'!AG$2-[1]!tbl_gk[[#This Row],[GKDiving]])/('F+ , F-'!AG$2-'F+ , F-'!AG$3))</f>
        <v>2.9038003245106969E-2</v>
      </c>
      <c r="AH349" s="2" cm="1">
        <f t="array" ref="AH349">[1]!table_weight[GKHandling]*(('F+ , F-'!AH$2-[1]!tbl_gk[[#This Row],[GKHandling]])/('F+ , F-'!AH$2-'F+ , F-'!AH$3))</f>
        <v>3.7430060448935834E-2</v>
      </c>
      <c r="AI349" s="2" cm="1">
        <f t="array" ref="AI349">[1]!table_weight[GKKicking]*(('F+ , F-'!AI$2-[1]!tbl_gk[[#This Row],[GKKicking]])/('F+ , F-'!AI$2-'F+ , F-'!AI$3))</f>
        <v>2.6832978399756596E-2</v>
      </c>
      <c r="AJ349" s="2" cm="1">
        <f t="array" ref="AJ349">[1]!table_weight[GKPositioning]*(('F+ , F-'!AJ$2-[1]!tbl_gk[[#This Row],[GKPositioning]])/('F+ , F-'!AJ$2-'F+ , F-'!AJ$3))</f>
        <v>1.0721724275116419E-2</v>
      </c>
      <c r="AK349" s="2" cm="1">
        <f t="array" ref="AK349">[1]!table_weight[GKReflexes]*(('F+ , F-'!AK$2-[1]!tbl_gk[[#This Row],[GKReflexes]])/('F+ , F-'!AK$2-'F+ , F-'!AK$3))</f>
        <v>2.7329885407159499E-2</v>
      </c>
    </row>
    <row r="350" spans="1:37" x14ac:dyDescent="0.55000000000000004">
      <c r="A350" s="7">
        <f>[1]!tbl_gk[[#This Row],[ID]]</f>
        <v>202125</v>
      </c>
      <c r="B350" s="1" cm="1">
        <f t="array" ref="B350">[1]!table_weight[ValueEUR]*(('F+ , F-'!B$2-[1]!tbl_gk[[#This Row],[ValueEUR]])/('F+ , F-'!B$2-'F+ , F-'!B$3))</f>
        <v>2.2100394897722579E-4</v>
      </c>
      <c r="C350" s="1" cm="1">
        <f t="array" ref="C350">[1]!table_weight[WageEUR]*(('F+ , F-'!C$2-[1]!tbl_gk[[#This Row],[WageEUR]])/('F+ , F-'!C$2-'F+ , F-'!C$3))</f>
        <v>1.0171443180448721E-3</v>
      </c>
      <c r="D350" s="1" cm="1">
        <f t="array" ref="D350">[1]!table_weight[Crossing]*(('F+ , F-'!D$2-[1]!tbl_gk[[#This Row],[Crossing]])/('F+ , F-'!D$2-'F+ , F-'!D$3))</f>
        <v>3.5866971962916043E-2</v>
      </c>
      <c r="E350" s="1" cm="1">
        <f t="array" ref="E350">[1]!table_weight[Finishing]*(('F+ , F-'!E$2-[1]!tbl_gk[[#This Row],[Finishing]])/('F+ , F-'!E$2-'F+ , F-'!E$3))</f>
        <v>7.9860054761179498E-3</v>
      </c>
      <c r="F350" s="1" cm="1">
        <f t="array" ref="F350">[1]!table_weight[HeadingAccuracy]*(('F+ , F-'!F$2-[1]!tbl_gk[[#This Row],[HeadingAccuracy]])/('F+ , F-'!F$2-'F+ , F-'!F$3))</f>
        <v>9.1865161032469011E-3</v>
      </c>
      <c r="G350" s="1" cm="1">
        <f t="array" ref="G350">[1]!table_weight[ShortPassing]*(('F+ , F-'!G$2-[1]!tbl_gk[[#This Row],[ShortPassing]])/('F+ , F-'!G$2-'F+ , F-'!G$3))</f>
        <v>3.5158514674733445E-2</v>
      </c>
      <c r="H350" s="1" cm="1">
        <f t="array" ref="H350">[1]!table_weight[Volleys]*(('F+ , F-'!H$2-[1]!tbl_gk[[#This Row],[Volleys]])/('F+ , F-'!H$2-'F+ , F-'!H$3))</f>
        <v>6.9443525879286526E-4</v>
      </c>
      <c r="I350" s="1" cm="1">
        <f t="array" ref="I350">[1]!table_weight[Dribbling]*(('F+ , F-'!I$2-[1]!tbl_gk[[#This Row],[Dribbling]])/('F+ , F-'!I$2-'F+ , F-'!I$3))</f>
        <v>1.1734538658785652E-2</v>
      </c>
      <c r="J350" s="1" cm="1">
        <f t="array" ref="J350">[1]!table_weight[Curve]*(('F+ , F-'!J$2-[1]!tbl_gk[[#This Row],[Curve]])/('F+ , F-'!J$2-'F+ , F-'!J$3))</f>
        <v>9.4648953791028455E-3</v>
      </c>
      <c r="K350" s="1" cm="1">
        <f t="array" ref="K350">[1]!table_weight[FKAccuracy]*(('F+ , F-'!K$2-[1]!tbl_gk[[#This Row],[FKAccuracy]])/('F+ , F-'!K$2-'F+ , F-'!K$3))</f>
        <v>8.6705202312138564E-3</v>
      </c>
      <c r="L350" s="1" cm="1">
        <f t="array" ref="L350">[1]!table_weight[LongPassing]*(('F+ , F-'!L$2-[1]!tbl_gk[[#This Row],[LongPassing]])/('F+ , F-'!L$2-'F+ , F-'!L$3))</f>
        <v>1.5159874802122355E-2</v>
      </c>
      <c r="M350" s="1" cm="1">
        <f t="array" ref="M350">[1]!table_weight[BallControl]*(('F+ , F-'!M$2-[1]!tbl_gk[[#This Row],[BallControl]])/('F+ , F-'!M$2-'F+ , F-'!M$3))</f>
        <v>1.0865313572949679E-2</v>
      </c>
      <c r="N350" s="1" cm="1">
        <f t="array" ref="N350">[1]!table_weight[Acceleration]*(('F+ , F-'!N$2-[1]!tbl_gk[[#This Row],[Acceleration]])/('F+ , F-'!N$2-'F+ , F-'!N$3))</f>
        <v>4.9607186957533181E-3</v>
      </c>
      <c r="O350" s="1" cm="1">
        <f t="array" ref="O350">[1]!table_weight[SprintSpeed]*(('F+ , F-'!O$2-[1]!tbl_gk[[#This Row],[SprintSpeed]])/('F+ , F-'!O$2-'F+ , F-'!O$3))</f>
        <v>5.9032552479464486E-3</v>
      </c>
      <c r="P350" s="1" cm="1">
        <f t="array" ref="P350">[1]!table_weight[Agility]*(('F+ , F-'!P$2-[1]!tbl_gk[[#This Row],[Agility]])/('F+ , F-'!P$2-'F+ , F-'!P$3))</f>
        <v>4.4464206313917145E-3</v>
      </c>
      <c r="Q350" s="1" cm="1">
        <f t="array" ref="Q350">[1]!table_weight[Reactions]*(('F+ , F-'!Q$2-[1]!tbl_gk[[#This Row],[Reactions]])/('F+ , F-'!Q$2-'F+ , F-'!Q$3))</f>
        <v>1.5984902002237835E-3</v>
      </c>
      <c r="R350" s="1" cm="1">
        <f t="array" ref="R350">[1]!table_weight[Balance]*(('F+ , F-'!R$2-[1]!tbl_gk[[#This Row],[Balance]])/('F+ , F-'!R$2-'F+ , F-'!R$3))</f>
        <v>1.6142751594096668E-3</v>
      </c>
      <c r="S350" s="1" cm="1">
        <f t="array" ref="S350">[1]!table_weight[ShotPower]*(('F+ , F-'!S$2-[1]!tbl_gk[[#This Row],[ShotPower]])/('F+ , F-'!S$2-'F+ , F-'!S$3))</f>
        <v>4.93444240800784E-3</v>
      </c>
      <c r="T350" s="1" cm="1">
        <f t="array" ref="T350">[1]!table_weight[Jumping]*(('F+ , F-'!T$2-[1]!tbl_gk[[#This Row],[Jumping]])/('F+ , F-'!T$2-'F+ , F-'!T$3))</f>
        <v>3.1772279851222255E-3</v>
      </c>
      <c r="U350" s="1" cm="1">
        <f t="array" ref="U350">[1]!table_weight[Stamina]*(('F+ , F-'!U$2-[1]!tbl_gk[[#This Row],[Stamina]])/('F+ , F-'!U$2-'F+ , F-'!U$3))</f>
        <v>3.4348410649970001E-3</v>
      </c>
      <c r="V350" s="1" cm="1">
        <f t="array" ref="V350">[1]!table_weight[Strength]*(('F+ , F-'!V$2-[1]!tbl_gk[[#This Row],[Strength]])/('F+ , F-'!V$2-'F+ , F-'!V$3))</f>
        <v>1.6859344894026941E-2</v>
      </c>
      <c r="W350" s="1" cm="1">
        <f t="array" ref="W350">[1]!table_weight[LongShots]*(('F+ , F-'!W$2-[1]!tbl_gk[[#This Row],[LongShots]])/('F+ , F-'!W$2-'F+ , F-'!W$3))</f>
        <v>8.570347340224143E-3</v>
      </c>
      <c r="X350" s="1" cm="1">
        <f t="array" ref="X350">[1]!table_weight[Aggression]*(('F+ , F-'!X$2-[1]!tbl_gk[[#This Row],[Aggression]])/('F+ , F-'!X$2-'F+ , F-'!X$3))</f>
        <v>1.3994523881959207E-2</v>
      </c>
      <c r="Y350" s="1" cm="1">
        <f t="array" ref="Y350">[1]!table_weight[Interceptions]*(('F+ , F-'!Y$2-[1]!tbl_gk[[#This Row],[Interceptions]])/('F+ , F-'!Y$2-'F+ , F-'!Y$3))</f>
        <v>1.5236173049287543E-2</v>
      </c>
      <c r="Z350" s="1" cm="1">
        <f t="array" ref="Z350">[1]!table_weight[Positioning]*(('F+ , F-'!Z$2-[1]!tbl_gk[[#This Row],[Positioning]])/('F+ , F-'!Z$2-'F+ , F-'!Z$3))</f>
        <v>1.0352229320893639E-3</v>
      </c>
      <c r="AA350" s="1" cm="1">
        <f t="array" ref="AA350">[1]!table_weight[Vision]*(('F+ , F-'!AA$2-[1]!tbl_gk[[#This Row],[Vision]])/('F+ , F-'!AA$2-'F+ , F-'!AA$3))</f>
        <v>1.7036811682385123E-2</v>
      </c>
      <c r="AB350" s="1" cm="1">
        <f t="array" ref="AB350">[1]!table_weight[Penalties]*(('F+ , F-'!AB$2-[1]!tbl_gk[[#This Row],[Penalties]])/('F+ , F-'!AB$2-'F+ , F-'!AB$3))</f>
        <v>2.2705309687002014E-3</v>
      </c>
      <c r="AC350" s="1" cm="1">
        <f t="array" ref="AC350">[1]!table_weight[Composure]*(('F+ , F-'!AC$2-[1]!tbl_gk[[#This Row],[Composure]])/('F+ , F-'!AC$2-'F+ , F-'!AC$3))</f>
        <v>5.3373470182910699E-4</v>
      </c>
      <c r="AD350" s="1" cm="1">
        <f t="array" ref="AD350">[1]!table_weight[Marking]*(('F+ , F-'!AD$2-[1]!tbl_gk[[#This Row],[Marking]])/('F+ , F-'!AD$2-'F+ , F-'!AD$3))</f>
        <v>7.8874128159190562E-3</v>
      </c>
      <c r="AE350" s="1" cm="1">
        <f t="array" ref="AE350">[1]!table_weight[StandingTackle]*(('F+ , F-'!AE$2-[1]!tbl_gk[[#This Row],[StandingTackle]])/('F+ , F-'!AE$2-'F+ , F-'!AE$3))</f>
        <v>3.1383600467551613E-2</v>
      </c>
      <c r="AF350" s="1" cm="1">
        <f t="array" ref="AF350">[1]!table_weight[SlidingTackle]*(('F+ , F-'!AF$2-[1]!tbl_gk[[#This Row],[SlidingTackle]])/('F+ , F-'!AF$2-'F+ , F-'!AF$3))</f>
        <v>1.0461200155850536E-2</v>
      </c>
      <c r="AG350" s="1" cm="1">
        <f t="array" ref="AG350">[1]!table_weight[GKDiving]*(('F+ , F-'!AG$2-[1]!tbl_gk[[#This Row],[GKDiving]])/('F+ , F-'!AG$2-'F+ , F-'!AG$3))</f>
        <v>3.9286710272791778E-2</v>
      </c>
      <c r="AH350" s="1" cm="1">
        <f t="array" ref="AH350">[1]!table_weight[GKHandling]*(('F+ , F-'!AH$2-[1]!tbl_gk[[#This Row],[GKHandling]])/('F+ , F-'!AH$2-'F+ , F-'!AH$3))</f>
        <v>4.6341979603444362E-2</v>
      </c>
      <c r="AI350" s="1" cm="1">
        <f t="array" ref="AI350">[1]!table_weight[GKKicking]*(('F+ , F-'!AI$2-[1]!tbl_gk[[#This Row],[GKKicking]])/('F+ , F-'!AI$2-'F+ , F-'!AI$3))</f>
        <v>2.2360815333130498E-2</v>
      </c>
      <c r="AJ350" s="1" cm="1">
        <f t="array" ref="AJ350">[1]!table_weight[GKPositioning]*(('F+ , F-'!AJ$2-[1]!tbl_gk[[#This Row],[GKPositioning]])/('F+ , F-'!AJ$2-'F+ , F-'!AJ$3))</f>
        <v>1.5136551917811415E-2</v>
      </c>
      <c r="AK350" s="1" cm="1">
        <f t="array" ref="AK350">[1]!table_weight[GKReflexes]*(('F+ , F-'!AK$2-[1]!tbl_gk[[#This Row],[GKReflexes]])/('F+ , F-'!AK$2-'F+ , F-'!AK$3))</f>
        <v>4.3727816651455198E-2</v>
      </c>
    </row>
    <row r="351" spans="1:37" x14ac:dyDescent="0.55000000000000004">
      <c r="A351" s="8">
        <f>[1]!tbl_gk[[#This Row],[ID]]</f>
        <v>202199</v>
      </c>
      <c r="B351" s="2" cm="1">
        <f t="array" ref="B351">[1]!table_weight[ValueEUR]*(('F+ , F-'!B$2-[1]!tbl_gk[[#This Row],[ValueEUR]])/('F+ , F-'!B$2-'F+ , F-'!B$3))</f>
        <v>2.4415380396785701E-4</v>
      </c>
      <c r="C351" s="2" cm="1">
        <f t="array" ref="C351">[1]!table_weight[WageEUR]*(('F+ , F-'!C$2-[1]!tbl_gk[[#This Row],[WageEUR]])/('F+ , F-'!C$2-'F+ , F-'!C$3))</f>
        <v>5.4769309433185431E-4</v>
      </c>
      <c r="D351" s="2" cm="1">
        <f t="array" ref="D351">[1]!table_weight[Crossing]*(('F+ , F-'!D$2-[1]!tbl_gk[[#This Row],[Crossing]])/('F+ , F-'!D$2-'F+ , F-'!D$3))</f>
        <v>3.4746129089074922E-2</v>
      </c>
      <c r="E351" s="2" cm="1">
        <f t="array" ref="E351">[1]!table_weight[Finishing]*(('F+ , F-'!E$2-[1]!tbl_gk[[#This Row],[Finishing]])/('F+ , F-'!E$2-'F+ , F-'!E$3))</f>
        <v>1.3975509583206414E-2</v>
      </c>
      <c r="F351" s="2" cm="1">
        <f t="array" ref="F351">[1]!table_weight[HeadingAccuracy]*(('F+ , F-'!F$2-[1]!tbl_gk[[#This Row],[HeadingAccuracy]])/('F+ , F-'!F$2-'F+ , F-'!F$3))</f>
        <v>8.351378275679E-3</v>
      </c>
      <c r="G351" s="2" cm="1">
        <f t="array" ref="G351">[1]!table_weight[ShortPassing]*(('F+ , F-'!G$2-[1]!tbl_gk[[#This Row],[ShortPassing]])/('F+ , F-'!G$2-'F+ , F-'!G$3))</f>
        <v>4.781557995763748E-2</v>
      </c>
      <c r="H351" s="2" cm="1">
        <f t="array" ref="H351">[1]!table_weight[Volleys]*(('F+ , F-'!H$2-[1]!tbl_gk[[#This Row],[Volleys]])/('F+ , F-'!H$2-'F+ , F-'!H$3))</f>
        <v>1.0416528881892981E-3</v>
      </c>
      <c r="I351" s="2" cm="1">
        <f t="array" ref="I351">[1]!table_weight[Dribbling]*(('F+ , F-'!I$2-[1]!tbl_gk[[#This Row],[Dribbling]])/('F+ , F-'!I$2-'F+ , F-'!I$3))</f>
        <v>1.4668173323482065E-2</v>
      </c>
      <c r="J351" s="2" cm="1">
        <f t="array" ref="J351">[1]!table_weight[Curve]*(('F+ , F-'!J$2-[1]!tbl_gk[[#This Row],[Curve]])/('F+ , F-'!J$2-'F+ , F-'!J$3))</f>
        <v>8.6198154345400926E-3</v>
      </c>
      <c r="K351" s="2" cm="1">
        <f t="array" ref="K351">[1]!table_weight[FKAccuracy]*(('F+ , F-'!K$2-[1]!tbl_gk[[#This Row],[FKAccuracy]])/('F+ , F-'!K$2-'F+ , F-'!K$3))</f>
        <v>9.5832065713416324E-3</v>
      </c>
      <c r="L351" s="2" cm="1">
        <f t="array" ref="L351">[1]!table_weight[LongPassing]*(('F+ , F-'!L$2-[1]!tbl_gk[[#This Row],[LongPassing]])/('F+ , F-'!L$2-'F+ , F-'!L$3))</f>
        <v>2.3281236303259328E-2</v>
      </c>
      <c r="M351" s="2" cm="1">
        <f t="array" ref="M351">[1]!table_weight[BallControl]*(('F+ , F-'!M$2-[1]!tbl_gk[[#This Row],[BallControl]])/('F+ , F-'!M$2-'F+ , F-'!M$3))</f>
        <v>1.0430701030031691E-2</v>
      </c>
      <c r="N351" s="2" cm="1">
        <f t="array" ref="N351">[1]!table_weight[Acceleration]*(('F+ , F-'!N$2-[1]!tbl_gk[[#This Row],[Acceleration]])/('F+ , F-'!N$2-'F+ , F-'!N$3))</f>
        <v>7.8920524705166431E-3</v>
      </c>
      <c r="O351" s="2" cm="1">
        <f t="array" ref="O351">[1]!table_weight[SprintSpeed]*(('F+ , F-'!O$2-[1]!tbl_gk[[#This Row],[SprintSpeed]])/('F+ , F-'!O$2-'F+ , F-'!O$3))</f>
        <v>8.995436568299351E-3</v>
      </c>
      <c r="P351" s="2" cm="1">
        <f t="array" ref="P351">[1]!table_weight[Agility]*(('F+ , F-'!P$2-[1]!tbl_gk[[#This Row],[Agility]])/('F+ , F-'!P$2-'F+ , F-'!P$3))</f>
        <v>3.1592988696730611E-3</v>
      </c>
      <c r="Q351" s="2" cm="1">
        <f t="array" ref="Q351">[1]!table_weight[Reactions]*(('F+ , F-'!Q$2-[1]!tbl_gk[[#This Row],[Reactions]])/('F+ , F-'!Q$2-'F+ , F-'!Q$3))</f>
        <v>1.8563112002598775E-3</v>
      </c>
      <c r="R351" s="2" cm="1">
        <f t="array" ref="R351">[1]!table_weight[Balance]*(('F+ , F-'!R$2-[1]!tbl_gk[[#This Row],[Balance]])/('F+ , F-'!R$2-'F+ , F-'!R$3))</f>
        <v>1.4280126410162438E-3</v>
      </c>
      <c r="S351" s="2" cm="1">
        <f t="array" ref="S351">[1]!table_weight[ShotPower]*(('F+ , F-'!S$2-[1]!tbl_gk[[#This Row],[ShotPower]])/('F+ , F-'!S$2-'F+ , F-'!S$3))</f>
        <v>5.1941499031661464E-3</v>
      </c>
      <c r="T351" s="2" cm="1">
        <f t="array" ref="T351">[1]!table_weight[Jumping]*(('F+ , F-'!T$2-[1]!tbl_gk[[#This Row],[Jumping]])/('F+ , F-'!T$2-'F+ , F-'!T$3))</f>
        <v>1.6315495058735752E-3</v>
      </c>
      <c r="U351" s="2" cm="1">
        <f t="array" ref="U351">[1]!table_weight[Stamina]*(('F+ , F-'!U$2-[1]!tbl_gk[[#This Row],[Stamina]])/('F+ , F-'!U$2-'F+ , F-'!U$3))</f>
        <v>1.2021943727489499E-2</v>
      </c>
      <c r="V351" s="2" cm="1">
        <f t="array" ref="V351">[1]!table_weight[Strength]*(('F+ , F-'!V$2-[1]!tbl_gk[[#This Row],[Strength]])/('F+ , F-'!V$2-'F+ , F-'!V$3))</f>
        <v>2.9282020079099427E-2</v>
      </c>
      <c r="W351" s="2" cm="1">
        <f t="array" ref="W351">[1]!table_weight[LongShots]*(('F+ , F-'!W$2-[1]!tbl_gk[[#This Row],[LongShots]])/('F+ , F-'!W$2-'F+ , F-'!W$3))</f>
        <v>7.0121023692742987E-3</v>
      </c>
      <c r="X351" s="2" cm="1">
        <f t="array" ref="X351">[1]!table_weight[Aggression]*(('F+ , F-'!X$2-[1]!tbl_gk[[#This Row],[Aggression]])/('F+ , F-'!X$2-'F+ , F-'!X$3))</f>
        <v>8.5184058411925615E-3</v>
      </c>
      <c r="Y351" s="2" cm="1">
        <f t="array" ref="Y351">[1]!table_weight[Interceptions]*(('F+ , F-'!Y$2-[1]!tbl_gk[[#This Row],[Interceptions]])/('F+ , F-'!Y$2-'F+ , F-'!Y$3))</f>
        <v>2.0776599612664828E-2</v>
      </c>
      <c r="Z351" s="2" cm="1">
        <f t="array" ref="Z351">[1]!table_weight[Positioning]*(('F+ , F-'!Z$2-[1]!tbl_gk[[#This Row],[Positioning]])/('F+ , F-'!Z$2-'F+ , F-'!Z$3))</f>
        <v>1.7746678835817667E-3</v>
      </c>
      <c r="AA351" s="2" cm="1">
        <f t="array" ref="AA351">[1]!table_weight[Vision]*(('F+ , F-'!AA$2-[1]!tbl_gk[[#This Row],[Vision]])/('F+ , F-'!AA$2-'F+ , F-'!AA$3))</f>
        <v>1.2777608761788841E-2</v>
      </c>
      <c r="AB351" s="2" cm="1">
        <f t="array" ref="AB351">[1]!table_weight[Penalties]*(('F+ , F-'!AB$2-[1]!tbl_gk[[#This Row],[Penalties]])/('F+ , F-'!AB$2-'F+ , F-'!AB$3))</f>
        <v>2.0356484546967322E-3</v>
      </c>
      <c r="AC351" s="2" cm="1">
        <f t="array" ref="AC351">[1]!table_weight[Composure]*(('F+ , F-'!AC$2-[1]!tbl_gk[[#This Row],[Composure]])/('F+ , F-'!AC$2-'F+ , F-'!AC$3))</f>
        <v>1.1742163440240354E-3</v>
      </c>
      <c r="AD351" s="2" cm="1">
        <f t="array" ref="AD351">[1]!table_weight[Marking]*(('F+ , F-'!AD$2-[1]!tbl_gk[[#This Row],[Marking]])/('F+ , F-'!AD$2-'F+ , F-'!AD$3))</f>
        <v>2.5239721010940977E-2</v>
      </c>
      <c r="AE351" s="2" cm="1">
        <f t="array" ref="AE351">[1]!table_weight[StandingTackle]*(('F+ , F-'!AE$2-[1]!tbl_gk[[#This Row],[StandingTackle]])/('F+ , F-'!AE$2-'F+ , F-'!AE$3))</f>
        <v>2.6900228972187096E-2</v>
      </c>
      <c r="AF351" s="2" cm="1">
        <f t="array" ref="AF351">[1]!table_weight[SlidingTackle]*(('F+ , F-'!AF$2-[1]!tbl_gk[[#This Row],[SlidingTackle]])/('F+ , F-'!AF$2-'F+ , F-'!AF$3))</f>
        <v>9.7139715732897855E-3</v>
      </c>
      <c r="AG351" s="2" cm="1">
        <f t="array" ref="AG351">[1]!table_weight[GKDiving]*(('F+ , F-'!AG$2-[1]!tbl_gk[[#This Row],[GKDiving]])/('F+ , F-'!AG$2-'F+ , F-'!AG$3))</f>
        <v>3.9286710272791778E-2</v>
      </c>
      <c r="AH351" s="2" cm="1">
        <f t="array" ref="AH351">[1]!table_weight[GKHandling]*(('F+ , F-'!AH$2-[1]!tbl_gk[[#This Row],[GKHandling]])/('F+ , F-'!AH$2-'F+ , F-'!AH$3))</f>
        <v>4.0994828110739248E-2</v>
      </c>
      <c r="AI351" s="2" cm="1">
        <f t="array" ref="AI351">[1]!table_weight[GKKicking]*(('F+ , F-'!AI$2-[1]!tbl_gk[[#This Row],[GKKicking]])/('F+ , F-'!AI$2-'F+ , F-'!AI$3))</f>
        <v>2.414968055978094E-2</v>
      </c>
      <c r="AJ351" s="2" cm="1">
        <f t="array" ref="AJ351">[1]!table_weight[GKPositioning]*(('F+ , F-'!AJ$2-[1]!tbl_gk[[#This Row],[GKPositioning]])/('F+ , F-'!AJ$2-'F+ , F-'!AJ$3))</f>
        <v>1.5767241581053557E-2</v>
      </c>
      <c r="AK351" s="2" cm="1">
        <f t="array" ref="AK351">[1]!table_weight[GKReflexes]*(('F+ , F-'!AK$2-[1]!tbl_gk[[#This Row],[GKReflexes]])/('F+ , F-'!AK$2-'F+ , F-'!AK$3))</f>
        <v>4.0083831930500594E-2</v>
      </c>
    </row>
    <row r="352" spans="1:37" x14ac:dyDescent="0.55000000000000004">
      <c r="A352" s="7">
        <f>[1]!tbl_gk[[#This Row],[ID]]</f>
        <v>202215</v>
      </c>
      <c r="B352" s="1" cm="1">
        <f t="array" ref="B352">[1]!table_weight[ValueEUR]*(('F+ , F-'!B$2-[1]!tbl_gk[[#This Row],[ValueEUR]])/('F+ , F-'!B$2-'F+ , F-'!B$3))</f>
        <v>1.5927100233554262E-4</v>
      </c>
      <c r="C352" s="1" cm="1">
        <f t="array" ref="C352">[1]!table_weight[WageEUR]*(('F+ , F-'!C$2-[1]!tbl_gk[[#This Row],[WageEUR]])/('F+ , F-'!C$2-'F+ , F-'!C$3))</f>
        <v>5.4769309433185431E-4</v>
      </c>
      <c r="D352" s="1" cm="1">
        <f t="array" ref="D352">[1]!table_weight[Crossing]*(('F+ , F-'!D$2-[1]!tbl_gk[[#This Row],[Crossing]])/('F+ , F-'!D$2-'F+ , F-'!D$3))</f>
        <v>3.4746129089074922E-2</v>
      </c>
      <c r="E352" s="1" cm="1">
        <f t="array" ref="E352">[1]!table_weight[Finishing]*(('F+ , F-'!E$2-[1]!tbl_gk[[#This Row],[Finishing]])/('F+ , F-'!E$2-'F+ , F-'!E$3))</f>
        <v>1.8966763005780131E-2</v>
      </c>
      <c r="F352" s="1" cm="1">
        <f t="array" ref="F352">[1]!table_weight[HeadingAccuracy]*(('F+ , F-'!F$2-[1]!tbl_gk[[#This Row],[HeadingAccuracy]])/('F+ , F-'!F$2-'F+ , F-'!F$3))</f>
        <v>1.1274360672166649E-2</v>
      </c>
      <c r="G352" s="1" cm="1">
        <f t="array" ref="G352">[1]!table_weight[ShortPassing]*(('F+ , F-'!G$2-[1]!tbl_gk[[#This Row],[ShortPassing]])/('F+ , F-'!G$2-'F+ , F-'!G$3))</f>
        <v>4.0783877022690797E-2</v>
      </c>
      <c r="H352" s="1" cm="1">
        <f t="array" ref="H352">[1]!table_weight[Volleys]*(('F+ , F-'!H$2-[1]!tbl_gk[[#This Row],[Volleys]])/('F+ , F-'!H$2-'F+ , F-'!H$3))</f>
        <v>1.5046097273845413E-3</v>
      </c>
      <c r="I352" s="1" cm="1">
        <f t="array" ref="I352">[1]!table_weight[Dribbling]*(('F+ , F-'!I$2-[1]!tbl_gk[[#This Row],[Dribbling]])/('F+ , F-'!I$2-'F+ , F-'!I$3))</f>
        <v>1.7601807988178481E-2</v>
      </c>
      <c r="J352" s="1" cm="1">
        <f t="array" ref="J352">[1]!table_weight[Curve]*(('F+ , F-'!J$2-[1]!tbl_gk[[#This Row],[Curve]])/('F+ , F-'!J$2-'F+ , F-'!J$3))</f>
        <v>9.295879390190295E-3</v>
      </c>
      <c r="K352" s="1" cm="1">
        <f t="array" ref="K352">[1]!table_weight[FKAccuracy]*(('F+ , F-'!K$2-[1]!tbl_gk[[#This Row],[FKAccuracy]])/('F+ , F-'!K$2-'F+ , F-'!K$3))</f>
        <v>9.2789777912990392E-3</v>
      </c>
      <c r="L352" s="1" cm="1">
        <f t="array" ref="L352">[1]!table_weight[LongPassing]*(('F+ , F-'!L$2-[1]!tbl_gk[[#This Row],[LongPassing]])/('F+ , F-'!L$2-'F+ , F-'!L$3))</f>
        <v>1.6242723002273949E-2</v>
      </c>
      <c r="M352" s="1" cm="1">
        <f t="array" ref="M352">[1]!table_weight[BallControl]*(('F+ , F-'!M$2-[1]!tbl_gk[[#This Row],[BallControl]])/('F+ , F-'!M$2-'F+ , F-'!M$3))</f>
        <v>1.3907601373375588E-2</v>
      </c>
      <c r="N352" s="1" cm="1">
        <f t="array" ref="N352">[1]!table_weight[Acceleration]*(('F+ , F-'!N$2-[1]!tbl_gk[[#This Row],[Acceleration]])/('F+ , F-'!N$2-'F+ , F-'!N$3))</f>
        <v>4.0587698419799877E-3</v>
      </c>
      <c r="O352" s="1" cm="1">
        <f t="array" ref="O352">[1]!table_weight[SprintSpeed]*(('F+ , F-'!O$2-[1]!tbl_gk[[#This Row],[SprintSpeed]])/('F+ , F-'!O$2-'F+ , F-'!O$3))</f>
        <v>5.3410404624277394E-3</v>
      </c>
      <c r="P352" s="1" cm="1">
        <f t="array" ref="P352">[1]!table_weight[Agility]*(('F+ , F-'!P$2-[1]!tbl_gk[[#This Row],[Agility]])/('F+ , F-'!P$2-'F+ , F-'!P$3))</f>
        <v>2.1061992464487069E-3</v>
      </c>
      <c r="Q352" s="1" cm="1">
        <f t="array" ref="Q352">[1]!table_weight[Reactions]*(('F+ , F-'!Q$2-[1]!tbl_gk[[#This Row],[Reactions]])/('F+ , F-'!Q$2-'F+ , F-'!Q$3))</f>
        <v>1.3406692001876892E-3</v>
      </c>
      <c r="R352" s="1" cm="1">
        <f t="array" ref="R352">[1]!table_weight[Balance]*(('F+ , F-'!R$2-[1]!tbl_gk[[#This Row],[Balance]])/('F+ , F-'!R$2-'F+ , F-'!R$3))</f>
        <v>8.6922508583597434E-4</v>
      </c>
      <c r="S352" s="1" cm="1">
        <f t="array" ref="S352">[1]!table_weight[ShotPower]*(('F+ , F-'!S$2-[1]!tbl_gk[[#This Row],[ShotPower]])/('F+ , F-'!S$2-'F+ , F-'!S$3))</f>
        <v>5.7135648934827617E-3</v>
      </c>
      <c r="T352" s="1" cm="1">
        <f t="array" ref="T352">[1]!table_weight[Jumping]*(('F+ , F-'!T$2-[1]!tbl_gk[[#This Row],[Jumping]])/('F+ , F-'!T$2-'F+ , F-'!T$3))</f>
        <v>1.0304523194991002E-3</v>
      </c>
      <c r="U352" s="1" cm="1">
        <f t="array" ref="U352">[1]!table_weight[Stamina]*(('F+ , F-'!U$2-[1]!tbl_gk[[#This Row],[Stamina]])/('F+ , F-'!U$2-'F+ , F-'!U$3))</f>
        <v>1.6315495058735752E-2</v>
      </c>
      <c r="V352" s="1" cm="1">
        <f t="array" ref="V352">[1]!table_weight[Strength]*(('F+ , F-'!V$2-[1]!tbl_gk[[#This Row],[Strength]])/('F+ , F-'!V$2-'F+ , F-'!V$3))</f>
        <v>1.2422675185072484E-2</v>
      </c>
      <c r="W352" s="1" cm="1">
        <f t="array" ref="W352">[1]!table_weight[LongShots]*(('F+ , F-'!W$2-[1]!tbl_gk[[#This Row],[LongShots]])/('F+ , F-'!W$2-'F+ , F-'!W$3))</f>
        <v>7.5315173595909123E-3</v>
      </c>
      <c r="X352" s="1" cm="1">
        <f t="array" ref="X352">[1]!table_weight[Aggression]*(('F+ , F-'!X$2-[1]!tbl_gk[[#This Row],[Aggression]])/('F+ , F-'!X$2-'F+ , F-'!X$3))</f>
        <v>8.5184058411925615E-3</v>
      </c>
      <c r="Y352" s="1" cm="1">
        <f t="array" ref="Y352">[1]!table_weight[Interceptions]*(('F+ , F-'!Y$2-[1]!tbl_gk[[#This Row],[Interceptions]])/('F+ , F-'!Y$2-'F+ , F-'!Y$3))</f>
        <v>1.3851066408443219E-2</v>
      </c>
      <c r="Z352" s="1" cm="1">
        <f t="array" ref="Z352">[1]!table_weight[Positioning]*(('F+ , F-'!Z$2-[1]!tbl_gk[[#This Row],[Positioning]])/('F+ , F-'!Z$2-'F+ , F-'!Z$3))</f>
        <v>1.0352229320893639E-3</v>
      </c>
      <c r="AA352" s="1" cm="1">
        <f t="array" ref="AA352">[1]!table_weight[Vision]*(('F+ , F-'!AA$2-[1]!tbl_gk[[#This Row],[Vision]])/('F+ , F-'!AA$2-'F+ , F-'!AA$3))</f>
        <v>2.4845350370144972E-2</v>
      </c>
      <c r="AB352" s="1" cm="1">
        <f t="array" ref="AB352">[1]!table_weight[Penalties]*(('F+ , F-'!AB$2-[1]!tbl_gk[[#This Row],[Penalties]])/('F+ , F-'!AB$2-'F+ , F-'!AB$3))</f>
        <v>2.0356484546967322E-3</v>
      </c>
      <c r="AC352" s="1" cm="1">
        <f t="array" ref="AC352">[1]!table_weight[Composure]*(('F+ , F-'!AC$2-[1]!tbl_gk[[#This Row],[Composure]])/('F+ , F-'!AC$2-'F+ , F-'!AC$3))</f>
        <v>1.2809632843898569E-3</v>
      </c>
      <c r="AD352" s="1" cm="1">
        <f t="array" ref="AD352">[1]!table_weight[Marking]*(('F+ , F-'!AD$2-[1]!tbl_gk[[#This Row],[Marking]])/('F+ , F-'!AD$2-'F+ , F-'!AD$3))</f>
        <v>2.366223844775717E-2</v>
      </c>
      <c r="AE352" s="1" cm="1">
        <f t="array" ref="AE352">[1]!table_weight[StandingTackle]*(('F+ , F-'!AE$2-[1]!tbl_gk[[#This Row],[StandingTackle]])/('F+ , F-'!AE$2-'F+ , F-'!AE$3))</f>
        <v>2.9141914719869356E-2</v>
      </c>
      <c r="AF352" s="1" cm="1">
        <f t="array" ref="AF352">[1]!table_weight[SlidingTackle]*(('F+ , F-'!AF$2-[1]!tbl_gk[[#This Row],[SlidingTackle]])/('F+ , F-'!AF$2-'F+ , F-'!AF$3))</f>
        <v>1.120842873841129E-2</v>
      </c>
      <c r="AG352" s="1" cm="1">
        <f t="array" ref="AG352">[1]!table_weight[GKDiving]*(('F+ , F-'!AG$2-[1]!tbl_gk[[#This Row],[GKDiving]])/('F+ , F-'!AG$2-'F+ , F-'!AG$3))</f>
        <v>3.2454238921001903E-2</v>
      </c>
      <c r="AH352" s="1" cm="1">
        <f t="array" ref="AH352">[1]!table_weight[GKHandling]*(('F+ , F-'!AH$2-[1]!tbl_gk[[#This Row],[GKHandling]])/('F+ , F-'!AH$2-'F+ , F-'!AH$3))</f>
        <v>3.7430060448935834E-2</v>
      </c>
      <c r="AI352" s="1" cm="1">
        <f t="array" ref="AI352">[1]!table_weight[GKKicking]*(('F+ , F-'!AI$2-[1]!tbl_gk[[#This Row],[GKKicking]])/('F+ , F-'!AI$2-'F+ , F-'!AI$3))</f>
        <v>2.5938545786431375E-2</v>
      </c>
      <c r="AJ352" s="1" cm="1">
        <f t="array" ref="AJ352">[1]!table_weight[GKPositioning]*(('F+ , F-'!AJ$2-[1]!tbl_gk[[#This Row],[GKPositioning]])/('F+ , F-'!AJ$2-'F+ , F-'!AJ$3))</f>
        <v>1.1983103601600703E-2</v>
      </c>
      <c r="AK352" s="1" cm="1">
        <f t="array" ref="AK352">[1]!table_weight[GKReflexes]*(('F+ , F-'!AK$2-[1]!tbl_gk[[#This Row],[GKReflexes]])/('F+ , F-'!AK$2-'F+ , F-'!AK$3))</f>
        <v>3.6439847209545996E-2</v>
      </c>
    </row>
    <row r="353" spans="1:37" x14ac:dyDescent="0.55000000000000004">
      <c r="A353" s="8">
        <f>[1]!tbl_gk[[#This Row],[ID]]</f>
        <v>202244</v>
      </c>
      <c r="B353" s="2" cm="1">
        <f t="array" ref="B353">[1]!table_weight[ValueEUR]*(('F+ , F-'!B$2-[1]!tbl_gk[[#This Row],[ValueEUR]])/('F+ , F-'!B$2-'F+ , F-'!B$3))</f>
        <v>4.6608374714470808E-5</v>
      </c>
      <c r="C353" s="2" cm="1">
        <f t="array" ref="C353">[1]!table_weight[WageEUR]*(('F+ , F-'!C$2-[1]!tbl_gk[[#This Row],[WageEUR]])/('F+ , F-'!C$2-'F+ , F-'!C$3))</f>
        <v>7.8241870618836313E-5</v>
      </c>
      <c r="D353" s="2" cm="1">
        <f t="array" ref="D353">[1]!table_weight[Crossing]*(('F+ , F-'!D$2-[1]!tbl_gk[[#This Row],[Crossing]])/('F+ , F-'!D$2-'F+ , F-'!D$3))</f>
        <v>2.9141914719869291E-2</v>
      </c>
      <c r="E353" s="2" cm="1">
        <f t="array" ref="E353">[1]!table_weight[Finishing]*(('F+ , F-'!E$2-[1]!tbl_gk[[#This Row],[Finishing]])/('F+ , F-'!E$2-'F+ , F-'!E$3))</f>
        <v>9.9825068451474385E-3</v>
      </c>
      <c r="F353" s="2" cm="1">
        <f t="array" ref="F353">[1]!table_weight[HeadingAccuracy]*(('F+ , F-'!F$2-[1]!tbl_gk[[#This Row],[HeadingAccuracy]])/('F+ , F-'!F$2-'F+ , F-'!F$3))</f>
        <v>1.08567917583827E-2</v>
      </c>
      <c r="G353" s="2" cm="1">
        <f t="array" ref="G353">[1]!table_weight[ShortPassing]*(('F+ , F-'!G$2-[1]!tbl_gk[[#This Row],[ShortPassing]])/('F+ , F-'!G$2-'F+ , F-'!G$3))</f>
        <v>3.3752174087744106E-2</v>
      </c>
      <c r="H353" s="2" cm="1">
        <f t="array" ref="H353">[1]!table_weight[Volleys]*(('F+ , F-'!H$2-[1]!tbl_gk[[#This Row],[Volleys]])/('F+ , F-'!H$2-'F+ , F-'!H$3))</f>
        <v>1.6203489371833524E-3</v>
      </c>
      <c r="I353" s="2" cm="1">
        <f t="array" ref="I353">[1]!table_weight[Dribbling]*(('F+ , F-'!I$2-[1]!tbl_gk[[#This Row],[Dribbling]])/('F+ , F-'!I$2-'F+ , F-'!I$3))</f>
        <v>1.5646051545047536E-2</v>
      </c>
      <c r="J353" s="2" cm="1">
        <f t="array" ref="J353">[1]!table_weight[Curve]*(('F+ , F-'!J$2-[1]!tbl_gk[[#This Row],[Curve]])/('F+ , F-'!J$2-'F+ , F-'!J$3))</f>
        <v>8.9578474123651938E-3</v>
      </c>
      <c r="K353" s="2" cm="1">
        <f t="array" ref="K353">[1]!table_weight[FKAccuracy]*(('F+ , F-'!K$2-[1]!tbl_gk[[#This Row],[FKAccuracy]])/('F+ , F-'!K$2-'F+ , F-'!K$3))</f>
        <v>9.1268634012777444E-3</v>
      </c>
      <c r="L353" s="2" cm="1">
        <f t="array" ref="L353">[1]!table_weight[LongPassing]*(('F+ , F-'!L$2-[1]!tbl_gk[[#This Row],[LongPassing]])/('F+ , F-'!L$2-'F+ , F-'!L$3))</f>
        <v>1.7325571202425546E-2</v>
      </c>
      <c r="M353" s="2" cm="1">
        <f t="array" ref="M353">[1]!table_weight[BallControl]*(('F+ , F-'!M$2-[1]!tbl_gk[[#This Row],[BallControl]])/('F+ , F-'!M$2-'F+ , F-'!M$3))</f>
        <v>1.3038376287539614E-2</v>
      </c>
      <c r="N353" s="2" cm="1">
        <f t="array" ref="N353">[1]!table_weight[Acceleration]*(('F+ , F-'!N$2-[1]!tbl_gk[[#This Row],[Acceleration]])/('F+ , F-'!N$2-'F+ , F-'!N$3))</f>
        <v>5.4116931226399828E-3</v>
      </c>
      <c r="O353" s="2" cm="1">
        <f t="array" ref="O353">[1]!table_weight[SprintSpeed]*(('F+ , F-'!O$2-[1]!tbl_gk[[#This Row],[SprintSpeed]])/('F+ , F-'!O$2-'F+ , F-'!O$3))</f>
        <v>3.3732887131122566E-3</v>
      </c>
      <c r="P353" s="2" cm="1">
        <f t="array" ref="P353">[1]!table_weight[Agility]*(('F+ , F-'!P$2-[1]!tbl_gk[[#This Row],[Agility]])/('F+ , F-'!P$2-'F+ , F-'!P$3))</f>
        <v>3.1592988696730611E-3</v>
      </c>
      <c r="Q353" s="2" cm="1">
        <f t="array" ref="Q353">[1]!table_weight[Reactions]*(('F+ , F-'!Q$2-[1]!tbl_gk[[#This Row],[Reactions]])/('F+ , F-'!Q$2-'F+ , F-'!Q$3))</f>
        <v>1.8047470002526586E-3</v>
      </c>
      <c r="R353" s="2" cm="1">
        <f t="array" ref="R353">[1]!table_weight[Balance]*(('F+ , F-'!R$2-[1]!tbl_gk[[#This Row],[Balance]])/('F+ , F-'!R$2-'F+ , F-'!R$3))</f>
        <v>1.7384501716719487E-3</v>
      </c>
      <c r="S353" s="2" cm="1">
        <f t="array" ref="S353">[1]!table_weight[ShotPower]*(('F+ , F-'!S$2-[1]!tbl_gk[[#This Row],[ShotPower]])/('F+ , F-'!S$2-'F+ , F-'!S$3))</f>
        <v>5.7135648934827617E-3</v>
      </c>
      <c r="T353" s="2" cm="1">
        <f t="array" ref="T353">[1]!table_weight[Jumping]*(('F+ , F-'!T$2-[1]!tbl_gk[[#This Row],[Jumping]])/('F+ , F-'!T$2-'F+ , F-'!T$3))</f>
        <v>1.9750336123732751E-3</v>
      </c>
      <c r="U353" s="2" cm="1">
        <f t="array" ref="U353">[1]!table_weight[Stamina]*(('F+ , F-'!U$2-[1]!tbl_gk[[#This Row],[Stamina]])/('F+ , F-'!U$2-'F+ , F-'!U$3))</f>
        <v>5.1522615974955001E-3</v>
      </c>
      <c r="V353" s="2" cm="1">
        <f t="array" ref="V353">[1]!table_weight[Strength]*(('F+ , F-'!V$2-[1]!tbl_gk[[#This Row],[Strength]])/('F+ , F-'!V$2-'F+ , F-'!V$3))</f>
        <v>7.0986715343271329E-3</v>
      </c>
      <c r="W353" s="2" cm="1">
        <f t="array" ref="W353">[1]!table_weight[LongShots]*(('F+ , F-'!W$2-[1]!tbl_gk[[#This Row],[LongShots]])/('F+ , F-'!W$2-'F+ , F-'!W$3))</f>
        <v>8.3106398450658349E-3</v>
      </c>
      <c r="X353" s="2" cm="1">
        <f t="array" ref="X353">[1]!table_weight[Aggression]*(('F+ , F-'!X$2-[1]!tbl_gk[[#This Row],[Aggression]])/('F+ , F-'!X$2-'F+ , F-'!X$3))</f>
        <v>2.4338302403407318E-3</v>
      </c>
      <c r="Y353" s="2" cm="1">
        <f t="array" ref="Y353">[1]!table_weight[Interceptions]*(('F+ , F-'!Y$2-[1]!tbl_gk[[#This Row],[Interceptions]])/('F+ , F-'!Y$2-'F+ , F-'!Y$3))</f>
        <v>1.8698939651398346E-2</v>
      </c>
      <c r="Z353" s="2" cm="1">
        <f t="array" ref="Z353">[1]!table_weight[Positioning]*(('F+ , F-'!Z$2-[1]!tbl_gk[[#This Row],[Positioning]])/('F+ , F-'!Z$2-'F+ , F-'!Z$3))</f>
        <v>1.0352229320893639E-3</v>
      </c>
      <c r="AA353" s="2" cm="1">
        <f t="array" ref="AA353">[1]!table_weight[Vision]*(('F+ , F-'!AA$2-[1]!tbl_gk[[#This Row],[Vision]])/('F+ , F-'!AA$2-'F+ , F-'!AA$3))</f>
        <v>4.0462427745664664E-2</v>
      </c>
      <c r="AB353" s="2" cm="1">
        <f t="array" ref="AB353">[1]!table_weight[Penalties]*(('F+ , F-'!AB$2-[1]!tbl_gk[[#This Row],[Penalties]])/('F+ , F-'!AB$2-'F+ , F-'!AB$3))</f>
        <v>2.0747955403639775E-3</v>
      </c>
      <c r="AC353" s="2" cm="1">
        <f t="array" ref="AC353">[1]!table_weight[Composure]*(('F+ , F-'!AC$2-[1]!tbl_gk[[#This Row],[Composure]])/('F+ , F-'!AC$2-'F+ , F-'!AC$3))</f>
        <v>1.5478306353044107E-3</v>
      </c>
      <c r="AD353" s="2" cm="1">
        <f t="array" ref="AD353">[1]!table_weight[Marking]*(('F+ , F-'!AD$2-[1]!tbl_gk[[#This Row],[Marking]])/('F+ , F-'!AD$2-'F+ , F-'!AD$3))</f>
        <v>2.8394686137308601E-2</v>
      </c>
      <c r="AE353" s="2" cm="1">
        <f t="array" ref="AE353">[1]!table_weight[StandingTackle]*(('F+ , F-'!AE$2-[1]!tbl_gk[[#This Row],[StandingTackle]])/('F+ , F-'!AE$2-'F+ , F-'!AE$3))</f>
        <v>1.7933485981458063E-2</v>
      </c>
      <c r="AF353" s="2" cm="1">
        <f t="array" ref="AF353">[1]!table_weight[SlidingTackle]*(('F+ , F-'!AF$2-[1]!tbl_gk[[#This Row],[SlidingTackle]])/('F+ , F-'!AF$2-'F+ , F-'!AF$3))</f>
        <v>8.9667429907290316E-3</v>
      </c>
      <c r="AG353" s="2" cm="1">
        <f t="array" ref="AG353">[1]!table_weight[GKDiving]*(('F+ , F-'!AG$2-[1]!tbl_gk[[#This Row],[GKDiving]])/('F+ , F-'!AG$2-'F+ , F-'!AG$3))</f>
        <v>4.2702945948686719E-2</v>
      </c>
      <c r="AH353" s="2" cm="1">
        <f t="array" ref="AH353">[1]!table_weight[GKHandling]*(('F+ , F-'!AH$2-[1]!tbl_gk[[#This Row],[GKHandling]])/('F+ , F-'!AH$2-'F+ , F-'!AH$3))</f>
        <v>5.3471514927051197E-2</v>
      </c>
      <c r="AI353" s="2" cm="1">
        <f t="array" ref="AI353">[1]!table_weight[GKKicking]*(('F+ , F-'!AI$2-[1]!tbl_gk[[#This Row],[GKKicking]])/('F+ , F-'!AI$2-'F+ , F-'!AI$3))</f>
        <v>2.5938545786431375E-2</v>
      </c>
      <c r="AJ353" s="2" cm="1">
        <f t="array" ref="AJ353">[1]!table_weight[GKPositioning]*(('F+ , F-'!AJ$2-[1]!tbl_gk[[#This Row],[GKPositioning]])/('F+ , F-'!AJ$2-'F+ , F-'!AJ$3))</f>
        <v>2.3335517539959265E-2</v>
      </c>
      <c r="AK353" s="2" cm="1">
        <f t="array" ref="AK353">[1]!table_weight[GKReflexes]*(('F+ , F-'!AK$2-[1]!tbl_gk[[#This Row],[GKReflexes]])/('F+ , F-'!AK$2-'F+ , F-'!AK$3))</f>
        <v>4.7371801372409796E-2</v>
      </c>
    </row>
    <row r="354" spans="1:37" x14ac:dyDescent="0.55000000000000004">
      <c r="A354" s="7">
        <f>[1]!tbl_gk[[#This Row],[ID]]</f>
        <v>202469</v>
      </c>
      <c r="B354" s="1" cm="1">
        <f t="array" ref="B354">[1]!table_weight[ValueEUR]*(('F+ , F-'!B$2-[1]!tbl_gk[[#This Row],[ValueEUR]])/('F+ , F-'!B$2-'F+ , F-'!B$3))</f>
        <v>1.0525467402406984E-4</v>
      </c>
      <c r="C354" s="1" cm="1">
        <f t="array" ref="C354">[1]!table_weight[WageEUR]*(('F+ , F-'!C$2-[1]!tbl_gk[[#This Row],[WageEUR]])/('F+ , F-'!C$2-'F+ , F-'!C$3))</f>
        <v>2.3472561185650898E-4</v>
      </c>
      <c r="D354" s="1" cm="1">
        <f t="array" ref="D354">[1]!table_weight[Crossing]*(('F+ , F-'!D$2-[1]!tbl_gk[[#This Row],[Crossing]])/('F+ , F-'!D$2-'F+ , F-'!D$3))</f>
        <v>3.4746129089074922E-2</v>
      </c>
      <c r="E354" s="1" cm="1">
        <f t="array" ref="E354">[1]!table_weight[Finishing]*(('F+ , F-'!E$2-[1]!tbl_gk[[#This Row],[Finishing]])/('F+ , F-'!E$2-'F+ , F-'!E$3))</f>
        <v>1.7968512321265388E-2</v>
      </c>
      <c r="F354" s="1" cm="1">
        <f t="array" ref="F354">[1]!table_weight[HeadingAccuracy]*(('F+ , F-'!F$2-[1]!tbl_gk[[#This Row],[HeadingAccuracy]])/('F+ , F-'!F$2-'F+ , F-'!F$3))</f>
        <v>1.0439222844598752E-2</v>
      </c>
      <c r="G354" s="1" cm="1">
        <f t="array" ref="G354">[1]!table_weight[ShortPassing]*(('F+ , F-'!G$2-[1]!tbl_gk[[#This Row],[ShortPassing]])/('F+ , F-'!G$2-'F+ , F-'!G$3))</f>
        <v>3.7971195848712121E-2</v>
      </c>
      <c r="H354" s="1" cm="1">
        <f t="array" ref="H354">[1]!table_weight[Volleys]*(('F+ , F-'!H$2-[1]!tbl_gk[[#This Row],[Volleys]])/('F+ , F-'!H$2-'F+ , F-'!H$3))</f>
        <v>1.851827356780974E-3</v>
      </c>
      <c r="I354" s="1" cm="1">
        <f t="array" ref="I354">[1]!table_weight[Dribbling]*(('F+ , F-'!I$2-[1]!tbl_gk[[#This Row],[Dribbling]])/('F+ , F-'!I$2-'F+ , F-'!I$3))</f>
        <v>1.7601807988178481E-2</v>
      </c>
      <c r="J354" s="1" cm="1">
        <f t="array" ref="J354">[1]!table_weight[Curve]*(('F+ , F-'!J$2-[1]!tbl_gk[[#This Row],[Curve]])/('F+ , F-'!J$2-'F+ , F-'!J$3))</f>
        <v>9.6339113680153961E-3</v>
      </c>
      <c r="K354" s="1" cm="1">
        <f t="array" ref="K354">[1]!table_weight[FKAccuracy]*(('F+ , F-'!K$2-[1]!tbl_gk[[#This Row],[FKAccuracy]])/('F+ , F-'!K$2-'F+ , F-'!K$3))</f>
        <v>8.3662914511712649E-3</v>
      </c>
      <c r="L354" s="1" cm="1">
        <f t="array" ref="L354">[1]!table_weight[LongPassing]*(('F+ , F-'!L$2-[1]!tbl_gk[[#This Row],[LongPassing]])/('F+ , F-'!L$2-'F+ , F-'!L$3))</f>
        <v>1.8408419402577144E-2</v>
      </c>
      <c r="M354" s="1" cm="1">
        <f t="array" ref="M354">[1]!table_weight[BallControl]*(('F+ , F-'!M$2-[1]!tbl_gk[[#This Row],[BallControl]])/('F+ , F-'!M$2-'F+ , F-'!M$3))</f>
        <v>1.3038376287539614E-2</v>
      </c>
      <c r="N354" s="1" cm="1">
        <f t="array" ref="N354">[1]!table_weight[Acceleration]*(('F+ , F-'!N$2-[1]!tbl_gk[[#This Row],[Acceleration]])/('F+ , F-'!N$2-'F+ , F-'!N$3))</f>
        <v>6.9901036167433111E-3</v>
      </c>
      <c r="O354" s="1" cm="1">
        <f t="array" ref="O354">[1]!table_weight[SprintSpeed]*(('F+ , F-'!O$2-[1]!tbl_gk[[#This Row],[SprintSpeed]])/('F+ , F-'!O$2-'F+ , F-'!O$3))</f>
        <v>8.7143291755399956E-3</v>
      </c>
      <c r="P354" s="1" cm="1">
        <f t="array" ref="P354">[1]!table_weight[Agility]*(('F+ , F-'!P$2-[1]!tbl_gk[[#This Row],[Agility]])/('F+ , F-'!P$2-'F+ , F-'!P$3))</f>
        <v>4.680442769886016E-3</v>
      </c>
      <c r="Q354" s="1" cm="1">
        <f t="array" ref="Q354">[1]!table_weight[Reactions]*(('F+ , F-'!Q$2-[1]!tbl_gk[[#This Row],[Reactions]])/('F+ , F-'!Q$2-'F+ , F-'!Q$3))</f>
        <v>1.8047470002526586E-3</v>
      </c>
      <c r="R354" s="1" cm="1">
        <f t="array" ref="R354">[1]!table_weight[Balance]*(('F+ , F-'!R$2-[1]!tbl_gk[[#This Row],[Balance]])/('F+ , F-'!R$2-'F+ , F-'!R$3))</f>
        <v>1.5521876532785257E-3</v>
      </c>
      <c r="S354" s="1" cm="1">
        <f t="array" ref="S354">[1]!table_weight[ShotPower]*(('F+ , F-'!S$2-[1]!tbl_gk[[#This Row],[ShotPower]])/('F+ , F-'!S$2-'F+ , F-'!S$3))</f>
        <v>5.1941499031661464E-3</v>
      </c>
      <c r="T354" s="1" cm="1">
        <f t="array" ref="T354">[1]!table_weight[Jumping]*(('F+ , F-'!T$2-[1]!tbl_gk[[#This Row],[Jumping]])/('F+ , F-'!T$2-'F+ , F-'!T$3))</f>
        <v>2.1467756656231253E-3</v>
      </c>
      <c r="U354" s="1" cm="1">
        <f t="array" ref="U354">[1]!table_weight[Stamina]*(('F+ , F-'!U$2-[1]!tbl_gk[[#This Row],[Stamina]])/('F+ , F-'!U$2-'F+ , F-'!U$3))</f>
        <v>1.8032915591234249E-2</v>
      </c>
      <c r="V354" s="1" cm="1">
        <f t="array" ref="V354">[1]!table_weight[Strength]*(('F+ , F-'!V$2-[1]!tbl_gk[[#This Row],[Strength]])/('F+ , F-'!V$2-'F+ , F-'!V$3))</f>
        <v>1.7746678835817833E-2</v>
      </c>
      <c r="W354" s="1" cm="1">
        <f t="array" ref="W354">[1]!table_weight[LongShots]*(('F+ , F-'!W$2-[1]!tbl_gk[[#This Row],[LongShots]])/('F+ , F-'!W$2-'F+ , F-'!W$3))</f>
        <v>8.3106398450658349E-3</v>
      </c>
      <c r="X354" s="1" cm="1">
        <f t="array" ref="X354">[1]!table_weight[Aggression]*(('F+ , F-'!X$2-[1]!tbl_gk[[#This Row],[Aggression]])/('F+ , F-'!X$2-'F+ , F-'!X$3))</f>
        <v>6.6930331609370121E-3</v>
      </c>
      <c r="Y354" s="1" cm="1">
        <f t="array" ref="Y354">[1]!table_weight[Interceptions]*(('F+ , F-'!Y$2-[1]!tbl_gk[[#This Row],[Interceptions]])/('F+ , F-'!Y$2-'F+ , F-'!Y$3))</f>
        <v>2.0084046292242669E-2</v>
      </c>
      <c r="Z354" s="1" cm="1">
        <f t="array" ref="Z354">[1]!table_weight[Positioning]*(('F+ , F-'!Z$2-[1]!tbl_gk[[#This Row],[Positioning]])/('F+ , F-'!Z$2-'F+ , F-'!Z$3))</f>
        <v>1.1831119223878444E-3</v>
      </c>
      <c r="AA354" s="1" cm="1">
        <f t="array" ref="AA354">[1]!table_weight[Vision]*(('F+ , F-'!AA$2-[1]!tbl_gk[[#This Row],[Vision]])/('F+ , F-'!AA$2-'F+ , F-'!AA$3))</f>
        <v>1.2777608761788841E-2</v>
      </c>
      <c r="AB354" s="1" cm="1">
        <f t="array" ref="AB354">[1]!table_weight[Penalties]*(('F+ , F-'!AB$2-[1]!tbl_gk[[#This Row],[Penalties]])/('F+ , F-'!AB$2-'F+ , F-'!AB$3))</f>
        <v>2.1139426260312223E-3</v>
      </c>
      <c r="AC354" s="1" cm="1">
        <f t="array" ref="AC354">[1]!table_weight[Composure]*(('F+ , F-'!AC$2-[1]!tbl_gk[[#This Row],[Composure]])/('F+ , F-'!AC$2-'F+ , F-'!AC$3))</f>
        <v>1.2275898142069463E-3</v>
      </c>
      <c r="AD354" s="1" cm="1">
        <f t="array" ref="AD354">[1]!table_weight[Marking]*(('F+ , F-'!AD$2-[1]!tbl_gk[[#This Row],[Marking]])/('F+ , F-'!AD$2-'F+ , F-'!AD$3))</f>
        <v>1.7352308195021923E-2</v>
      </c>
      <c r="AE354" s="1" cm="1">
        <f t="array" ref="AE354">[1]!table_weight[StandingTackle]*(('F+ , F-'!AE$2-[1]!tbl_gk[[#This Row],[StandingTackle]])/('F+ , F-'!AE$2-'F+ , F-'!AE$3))</f>
        <v>2.017517172914032E-2</v>
      </c>
      <c r="AF354" s="1" cm="1">
        <f t="array" ref="AF354">[1]!table_weight[SlidingTackle]*(('F+ , F-'!AF$2-[1]!tbl_gk[[#This Row],[SlidingTackle]])/('F+ , F-'!AF$2-'F+ , F-'!AF$3))</f>
        <v>9.7139715732897855E-3</v>
      </c>
      <c r="AG354" s="1" cm="1">
        <f t="array" ref="AG354">[1]!table_weight[GKDiving]*(('F+ , F-'!AG$2-[1]!tbl_gk[[#This Row],[GKDiving]])/('F+ , F-'!AG$2-'F+ , F-'!AG$3))</f>
        <v>3.7578592434844307E-2</v>
      </c>
      <c r="AH354" s="1" cm="1">
        <f t="array" ref="AH354">[1]!table_weight[GKHandling]*(('F+ , F-'!AH$2-[1]!tbl_gk[[#This Row],[GKHandling]])/('F+ , F-'!AH$2-'F+ , F-'!AH$3))</f>
        <v>4.8124363434346076E-2</v>
      </c>
      <c r="AI354" s="1" cm="1">
        <f t="array" ref="AI354">[1]!table_weight[GKKicking]*(('F+ , F-'!AI$2-[1]!tbl_gk[[#This Row],[GKKicking]])/('F+ , F-'!AI$2-'F+ , F-'!AI$3))</f>
        <v>2.414968055978094E-2</v>
      </c>
      <c r="AJ354" s="1" cm="1">
        <f t="array" ref="AJ354">[1]!table_weight[GKPositioning]*(('F+ , F-'!AJ$2-[1]!tbl_gk[[#This Row],[GKPositioning]])/('F+ , F-'!AJ$2-'F+ , F-'!AJ$3))</f>
        <v>1.7028620907537841E-2</v>
      </c>
      <c r="AK354" s="1" cm="1">
        <f t="array" ref="AK354">[1]!table_weight[GKReflexes]*(('F+ , F-'!AK$2-[1]!tbl_gk[[#This Row],[GKReflexes]])/('F+ , F-'!AK$2-'F+ , F-'!AK$3))</f>
        <v>4.0083831930500594E-2</v>
      </c>
    </row>
    <row r="355" spans="1:37" x14ac:dyDescent="0.55000000000000004">
      <c r="A355" s="8">
        <f>[1]!tbl_gk[[#This Row],[ID]]</f>
        <v>202570</v>
      </c>
      <c r="B355" s="2" cm="1">
        <f t="array" ref="B355">[1]!table_weight[ValueEUR]*(('F+ , F-'!B$2-[1]!tbl_gk[[#This Row],[ValueEUR]])/('F+ , F-'!B$2-'F+ , F-'!B$3))</f>
        <v>1.2068791068449063E-4</v>
      </c>
      <c r="C355" s="2" cm="1">
        <f t="array" ref="C355">[1]!table_weight[WageEUR]*(('F+ , F-'!C$2-[1]!tbl_gk[[#This Row],[WageEUR]])/('F+ , F-'!C$2-'F+ , F-'!C$3))</f>
        <v>3.9120935309418161E-4</v>
      </c>
      <c r="D355" s="2" cm="1">
        <f t="array" ref="D355">[1]!table_weight[Crossing]*(('F+ , F-'!D$2-[1]!tbl_gk[[#This Row],[Crossing]])/('F+ , F-'!D$2-'F+ , F-'!D$3))</f>
        <v>3.2504443341392672E-2</v>
      </c>
      <c r="E355" s="2" cm="1">
        <f t="array" ref="E355">[1]!table_weight[Finishing]*(('F+ , F-'!E$2-[1]!tbl_gk[[#This Row],[Finishing]])/('F+ , F-'!E$2-'F+ , F-'!E$3))</f>
        <v>1.59720109522359E-2</v>
      </c>
      <c r="F355" s="2" cm="1">
        <f t="array" ref="F355">[1]!table_weight[HeadingAccuracy]*(('F+ , F-'!F$2-[1]!tbl_gk[[#This Row],[HeadingAccuracy]])/('F+ , F-'!F$2-'F+ , F-'!F$3))</f>
        <v>4.5932580516234505E-3</v>
      </c>
      <c r="G355" s="2" cm="1">
        <f t="array" ref="G355">[1]!table_weight[ShortPassing]*(('F+ , F-'!G$2-[1]!tbl_gk[[#This Row],[ShortPassing]])/('F+ , F-'!G$2-'F+ , F-'!G$3))</f>
        <v>4.781557995763748E-2</v>
      </c>
      <c r="H355" s="2" cm="1">
        <f t="array" ref="H355">[1]!table_weight[Volleys]*(('F+ , F-'!H$2-[1]!tbl_gk[[#This Row],[Volleys]])/('F+ , F-'!H$2-'F+ , F-'!H$3))</f>
        <v>1.7360881469821632E-3</v>
      </c>
      <c r="I355" s="2" cm="1">
        <f t="array" ref="I355">[1]!table_weight[Dribbling]*(('F+ , F-'!I$2-[1]!tbl_gk[[#This Row],[Dribbling]])/('F+ , F-'!I$2-'F+ , F-'!I$3))</f>
        <v>1.6623929766613008E-2</v>
      </c>
      <c r="J355" s="2" cm="1">
        <f t="array" ref="J355">[1]!table_weight[Curve]*(('F+ , F-'!J$2-[1]!tbl_gk[[#This Row],[Curve]])/('F+ , F-'!J$2-'F+ , F-'!J$3))</f>
        <v>9.1268634012777444E-3</v>
      </c>
      <c r="K355" s="2" cm="1">
        <f t="array" ref="K355">[1]!table_weight[FKAccuracy]*(('F+ , F-'!K$2-[1]!tbl_gk[[#This Row],[FKAccuracy]])/('F+ , F-'!K$2-'F+ , F-'!K$3))</f>
        <v>9.4310921813203358E-3</v>
      </c>
      <c r="L355" s="2" cm="1">
        <f t="array" ref="L355">[1]!table_weight[LongPassing]*(('F+ , F-'!L$2-[1]!tbl_gk[[#This Row],[LongPassing]])/('F+ , F-'!L$2-'F+ , F-'!L$3))</f>
        <v>1.7325571202425546E-2</v>
      </c>
      <c r="M355" s="2" cm="1">
        <f t="array" ref="M355">[1]!table_weight[BallControl]*(('F+ , F-'!M$2-[1]!tbl_gk[[#This Row],[BallControl]])/('F+ , F-'!M$2-'F+ , F-'!M$3))</f>
        <v>9.561475944195718E-3</v>
      </c>
      <c r="N355" s="2" cm="1">
        <f t="array" ref="N355">[1]!table_weight[Acceleration]*(('F+ , F-'!N$2-[1]!tbl_gk[[#This Row],[Acceleration]])/('F+ , F-'!N$2-'F+ , F-'!N$3))</f>
        <v>5.8626675495266484E-3</v>
      </c>
      <c r="O355" s="2" cm="1">
        <f t="array" ref="O355">[1]!table_weight[SprintSpeed]*(('F+ , F-'!O$2-[1]!tbl_gk[[#This Row],[SprintSpeed]])/('F+ , F-'!O$2-'F+ , F-'!O$3))</f>
        <v>7.0276848189838679E-3</v>
      </c>
      <c r="P355" s="2" cm="1">
        <f t="array" ref="P355">[1]!table_weight[Agility]*(('F+ , F-'!P$2-[1]!tbl_gk[[#This Row],[Agility]])/('F+ , F-'!P$2-'F+ , F-'!P$3))</f>
        <v>3.6273431466616623E-3</v>
      </c>
      <c r="Q355" s="2" cm="1">
        <f t="array" ref="Q355">[1]!table_weight[Reactions]*(('F+ , F-'!Q$2-[1]!tbl_gk[[#This Row],[Reactions]])/('F+ , F-'!Q$2-'F+ , F-'!Q$3))</f>
        <v>2.0110038002815341E-3</v>
      </c>
      <c r="R355" s="2" cm="1">
        <f t="array" ref="R355">[1]!table_weight[Balance]*(('F+ , F-'!R$2-[1]!tbl_gk[[#This Row],[Balance]])/('F+ , F-'!R$2-'F+ , F-'!R$3))</f>
        <v>1.8626251839342308E-3</v>
      </c>
      <c r="S355" s="2" cm="1">
        <f t="array" ref="S355">[1]!table_weight[ShotPower]*(('F+ , F-'!S$2-[1]!tbl_gk[[#This Row],[ShotPower]])/('F+ , F-'!S$2-'F+ , F-'!S$3))</f>
        <v>5.1941499031661464E-3</v>
      </c>
      <c r="T355" s="2" cm="1">
        <f t="array" ref="T355">[1]!table_weight[Jumping]*(('F+ , F-'!T$2-[1]!tbl_gk[[#This Row],[Jumping]])/('F+ , F-'!T$2-'F+ , F-'!T$3))</f>
        <v>2.4043887454979003E-3</v>
      </c>
      <c r="U355" s="2" cm="1">
        <f t="array" ref="U355">[1]!table_weight[Stamina]*(('F+ , F-'!U$2-[1]!tbl_gk[[#This Row],[Stamina]])/('F+ , F-'!U$2-'F+ , F-'!U$3))</f>
        <v>8.5871026624924993E-3</v>
      </c>
      <c r="V355" s="2" cm="1">
        <f t="array" ref="V355">[1]!table_weight[Strength]*(('F+ , F-'!V$2-[1]!tbl_gk[[#This Row],[Strength]])/('F+ , F-'!V$2-'F+ , F-'!V$3))</f>
        <v>1.5972010952236049E-2</v>
      </c>
      <c r="W355" s="2" cm="1">
        <f t="array" ref="W355">[1]!table_weight[LongShots]*(('F+ , F-'!W$2-[1]!tbl_gk[[#This Row],[LongShots]])/('F+ , F-'!W$2-'F+ , F-'!W$3))</f>
        <v>7.271809864432606E-3</v>
      </c>
      <c r="X355" s="2" cm="1">
        <f t="array" ref="X355">[1]!table_weight[Aggression]*(('F+ , F-'!X$2-[1]!tbl_gk[[#This Row],[Aggression]])/('F+ , F-'!X$2-'F+ , F-'!X$3))</f>
        <v>5.4761180407666456E-3</v>
      </c>
      <c r="Y355" s="2" cm="1">
        <f t="array" ref="Y355">[1]!table_weight[Interceptions]*(('F+ , F-'!Y$2-[1]!tbl_gk[[#This Row],[Interceptions]])/('F+ , F-'!Y$2-'F+ , F-'!Y$3))</f>
        <v>1.9391492971820509E-2</v>
      </c>
      <c r="Z355" s="2" cm="1">
        <f t="array" ref="Z355">[1]!table_weight[Positioning]*(('F+ , F-'!Z$2-[1]!tbl_gk[[#This Row],[Positioning]])/('F+ , F-'!Z$2-'F+ , F-'!Z$3))</f>
        <v>1.1831119223878444E-3</v>
      </c>
      <c r="AA355" s="2" cm="1">
        <f t="array" ref="AA355">[1]!table_weight[Vision]*(('F+ , F-'!AA$2-[1]!tbl_gk[[#This Row],[Vision]])/('F+ , F-'!AA$2-'F+ , F-'!AA$3))</f>
        <v>9.9381401480579876E-3</v>
      </c>
      <c r="AB355" s="2" cm="1">
        <f t="array" ref="AB355">[1]!table_weight[Penalties]*(('F+ , F-'!AB$2-[1]!tbl_gk[[#This Row],[Penalties]])/('F+ , F-'!AB$2-'F+ , F-'!AB$3))</f>
        <v>2.3488251400346914E-3</v>
      </c>
      <c r="AC355" s="2" cm="1">
        <f t="array" ref="AC355">[1]!table_weight[Composure]*(('F+ , F-'!AC$2-[1]!tbl_gk[[#This Row],[Composure]])/('F+ , F-'!AC$2-'F+ , F-'!AC$3))</f>
        <v>1.2809632843898569E-3</v>
      </c>
      <c r="AD355" s="2" cm="1">
        <f t="array" ref="AD355">[1]!table_weight[Marking]*(('F+ , F-'!AD$2-[1]!tbl_gk[[#This Row],[Marking]])/('F+ , F-'!AD$2-'F+ , F-'!AD$3))</f>
        <v>2.5239721010940977E-2</v>
      </c>
      <c r="AE355" s="2" cm="1">
        <f t="array" ref="AE355">[1]!table_weight[StandingTackle]*(('F+ , F-'!AE$2-[1]!tbl_gk[[#This Row],[StandingTackle]])/('F+ , F-'!AE$2-'F+ , F-'!AE$3))</f>
        <v>2.6900228972187096E-2</v>
      </c>
      <c r="AF355" s="2" cm="1">
        <f t="array" ref="AF355">[1]!table_weight[SlidingTackle]*(('F+ , F-'!AF$2-[1]!tbl_gk[[#This Row],[SlidingTackle]])/('F+ , F-'!AF$2-'F+ , F-'!AF$3))</f>
        <v>6.7250572430467732E-3</v>
      </c>
      <c r="AG355" s="2" cm="1">
        <f t="array" ref="AG355">[1]!table_weight[GKDiving]*(('F+ , F-'!AG$2-[1]!tbl_gk[[#This Row],[GKDiving]])/('F+ , F-'!AG$2-'F+ , F-'!AG$3))</f>
        <v>3.7578592434844307E-2</v>
      </c>
      <c r="AH355" s="2" cm="1">
        <f t="array" ref="AH355">[1]!table_weight[GKHandling]*(('F+ , F-'!AH$2-[1]!tbl_gk[[#This Row],[GKHandling]])/('F+ , F-'!AH$2-'F+ , F-'!AH$3))</f>
        <v>4.2777211941640955E-2</v>
      </c>
      <c r="AI355" s="2" cm="1">
        <f t="array" ref="AI355">[1]!table_weight[GKKicking]*(('F+ , F-'!AI$2-[1]!tbl_gk[[#This Row],[GKKicking]])/('F+ , F-'!AI$2-'F+ , F-'!AI$3))</f>
        <v>2.414968055978094E-2</v>
      </c>
      <c r="AJ355" s="2" cm="1">
        <f t="array" ref="AJ355">[1]!table_weight[GKPositioning]*(('F+ , F-'!AJ$2-[1]!tbl_gk[[#This Row],[GKPositioning]])/('F+ , F-'!AJ$2-'F+ , F-'!AJ$3))</f>
        <v>1.1983103601600703E-2</v>
      </c>
      <c r="AK355" s="2" cm="1">
        <f t="array" ref="AK355">[1]!table_weight[GKReflexes]*(('F+ , F-'!AK$2-[1]!tbl_gk[[#This Row],[GKReflexes]])/('F+ , F-'!AK$2-'F+ , F-'!AK$3))</f>
        <v>3.8261839570023298E-2</v>
      </c>
    </row>
    <row r="356" spans="1:37" x14ac:dyDescent="0.55000000000000004">
      <c r="A356" s="7">
        <f>[1]!tbl_gk[[#This Row],[ID]]</f>
        <v>202617</v>
      </c>
      <c r="B356" s="1" cm="1">
        <f t="array" ref="B356">[1]!table_weight[ValueEUR]*(('F+ , F-'!B$2-[1]!tbl_gk[[#This Row],[ValueEUR]])/('F+ , F-'!B$2-'F+ , F-'!B$3))</f>
        <v>7.4388200703228241E-5</v>
      </c>
      <c r="C356" s="1" cm="1">
        <f t="array" ref="C356">[1]!table_weight[WageEUR]*(('F+ , F-'!C$2-[1]!tbl_gk[[#This Row],[WageEUR]])/('F+ , F-'!C$2-'F+ , F-'!C$3))</f>
        <v>2.3472561185650898E-4</v>
      </c>
      <c r="D356" s="1" cm="1">
        <f t="array" ref="D356">[1]!table_weight[Crossing]*(('F+ , F-'!D$2-[1]!tbl_gk[[#This Row],[Crossing]])/('F+ , F-'!D$2-'F+ , F-'!D$3))</f>
        <v>3.1383600467551537E-2</v>
      </c>
      <c r="E356" s="1" cm="1">
        <f t="array" ref="E356">[1]!table_weight[Finishing]*(('F+ , F-'!E$2-[1]!tbl_gk[[#This Row],[Finishing]])/('F+ , F-'!E$2-'F+ , F-'!E$3))</f>
        <v>1.0980757529662181E-2</v>
      </c>
      <c r="F356" s="1" cm="1">
        <f t="array" ref="F356">[1]!table_weight[HeadingAccuracy]*(('F+ , F-'!F$2-[1]!tbl_gk[[#This Row],[HeadingAccuracy]])/('F+ , F-'!F$2-'F+ , F-'!F$3))</f>
        <v>6.6811026205431997E-3</v>
      </c>
      <c r="G356" s="1" cm="1">
        <f t="array" ref="G356">[1]!table_weight[ShortPassing]*(('F+ , F-'!G$2-[1]!tbl_gk[[#This Row],[ShortPassing]])/('F+ , F-'!G$2-'F+ , F-'!G$3))</f>
        <v>3.3752174087744106E-2</v>
      </c>
      <c r="H356" s="1" cm="1">
        <f t="array" ref="H356">[1]!table_weight[Volleys]*(('F+ , F-'!H$2-[1]!tbl_gk[[#This Row],[Volleys]])/('F+ , F-'!H$2-'F+ , F-'!H$3))</f>
        <v>1.6203489371833524E-3</v>
      </c>
      <c r="I356" s="1" cm="1">
        <f t="array" ref="I356">[1]!table_weight[Dribbling]*(('F+ , F-'!I$2-[1]!tbl_gk[[#This Row],[Dribbling]])/('F+ , F-'!I$2-'F+ , F-'!I$3))</f>
        <v>9.7787822156547109E-3</v>
      </c>
      <c r="J356" s="1" cm="1">
        <f t="array" ref="J356">[1]!table_weight[Curve]*(('F+ , F-'!J$2-[1]!tbl_gk[[#This Row],[Curve]])/('F+ , F-'!J$2-'F+ , F-'!J$3))</f>
        <v>7.6057195010647873E-3</v>
      </c>
      <c r="K356" s="1" cm="1">
        <f t="array" ref="K356">[1]!table_weight[FKAccuracy]*(('F+ , F-'!K$2-[1]!tbl_gk[[#This Row],[FKAccuracy]])/('F+ , F-'!K$2-'F+ , F-'!K$3))</f>
        <v>7.6057195010647873E-3</v>
      </c>
      <c r="L356" s="1" cm="1">
        <f t="array" ref="L356">[1]!table_weight[LongPassing]*(('F+ , F-'!L$2-[1]!tbl_gk[[#This Row],[LongPassing]])/('F+ , F-'!L$2-'F+ , F-'!L$3))</f>
        <v>1.1911330201667564E-2</v>
      </c>
      <c r="M356" s="1" cm="1">
        <f t="array" ref="M356">[1]!table_weight[BallControl]*(('F+ , F-'!M$2-[1]!tbl_gk[[#This Row],[BallControl]])/('F+ , F-'!M$2-'F+ , F-'!M$3))</f>
        <v>6.5191881437698072E-3</v>
      </c>
      <c r="N356" s="1" cm="1">
        <f t="array" ref="N356">[1]!table_weight[Acceleration]*(('F+ , F-'!N$2-[1]!tbl_gk[[#This Row],[Acceleration]])/('F+ , F-'!N$2-'F+ , F-'!N$3))</f>
        <v>1.3529232806599957E-3</v>
      </c>
      <c r="O356" s="1" cm="1">
        <f t="array" ref="O356">[1]!table_weight[SprintSpeed]*(('F+ , F-'!O$2-[1]!tbl_gk[[#This Row],[SprintSpeed]])/('F+ , F-'!O$2-'F+ , F-'!O$3))</f>
        <v>2.5299665348341924E-3</v>
      </c>
      <c r="P356" s="1" cm="1">
        <f t="array" ref="P356">[1]!table_weight[Agility]*(('F+ , F-'!P$2-[1]!tbl_gk[[#This Row],[Agility]])/('F+ , F-'!P$2-'F+ , F-'!P$3))</f>
        <v>1.4041328309658048E-3</v>
      </c>
      <c r="Q356" s="1" cm="1">
        <f t="array" ref="Q356">[1]!table_weight[Reactions]*(('F+ , F-'!Q$2-[1]!tbl_gk[[#This Row],[Reactions]])/('F+ , F-'!Q$2-'F+ , F-'!Q$3))</f>
        <v>1.5469260002165645E-3</v>
      </c>
      <c r="R356" s="1" cm="1">
        <f t="array" ref="R356">[1]!table_weight[Balance]*(('F+ , F-'!R$2-[1]!tbl_gk[[#This Row],[Balance]])/('F+ , F-'!R$2-'F+ , F-'!R$3))</f>
        <v>1.0554876042293973E-3</v>
      </c>
      <c r="S356" s="1" cm="1">
        <f t="array" ref="S356">[1]!table_weight[ShotPower]*(('F+ , F-'!S$2-[1]!tbl_gk[[#This Row],[ShotPower]])/('F+ , F-'!S$2-'F+ , F-'!S$3))</f>
        <v>5.9732723886410689E-3</v>
      </c>
      <c r="T356" s="1" cm="1">
        <f t="array" ref="T356">[1]!table_weight[Jumping]*(('F+ , F-'!T$2-[1]!tbl_gk[[#This Row],[Jumping]])/('F+ , F-'!T$2-'F+ , F-'!T$3))</f>
        <v>2.6620018253726754E-3</v>
      </c>
      <c r="U356" s="1" cm="1">
        <f t="array" ref="U356">[1]!table_weight[Stamina]*(('F+ , F-'!U$2-[1]!tbl_gk[[#This Row],[Stamina]])/('F+ , F-'!U$2-'F+ , F-'!U$3))</f>
        <v>1.5456784792486501E-2</v>
      </c>
      <c r="V356" s="1" cm="1">
        <f t="array" ref="V356">[1]!table_weight[Strength]*(('F+ , F-'!V$2-[1]!tbl_gk[[#This Row],[Strength]])/('F+ , F-'!V$2-'F+ , F-'!V$3))</f>
        <v>1.6859344894026941E-2</v>
      </c>
      <c r="W356" s="1" cm="1">
        <f t="array" ref="W356">[1]!table_weight[LongShots]*(('F+ , F-'!W$2-[1]!tbl_gk[[#This Row],[LongShots]])/('F+ , F-'!W$2-'F+ , F-'!W$3))</f>
        <v>8.8300548353824494E-3</v>
      </c>
      <c r="X356" s="1" cm="1">
        <f t="array" ref="X356">[1]!table_weight[Aggression]*(('F+ , F-'!X$2-[1]!tbl_gk[[#This Row],[Aggression]])/('F+ , F-'!X$2-'F+ , F-'!X$3))</f>
        <v>1.3994523881959207E-2</v>
      </c>
      <c r="Y356" s="1" cm="1">
        <f t="array" ref="Y356">[1]!table_weight[Interceptions]*(('F+ , F-'!Y$2-[1]!tbl_gk[[#This Row],[Interceptions]])/('F+ , F-'!Y$2-'F+ , F-'!Y$3))</f>
        <v>1.2465959767598898E-2</v>
      </c>
      <c r="Z356" s="1" cm="1">
        <f t="array" ref="Z356">[1]!table_weight[Positioning]*(('F+ , F-'!Z$2-[1]!tbl_gk[[#This Row],[Positioning]])/('F+ , F-'!Z$2-'F+ , F-'!Z$3))</f>
        <v>1.3310009126863251E-3</v>
      </c>
      <c r="AA356" s="1" cm="1">
        <f t="array" ref="AA356">[1]!table_weight[Vision]*(('F+ , F-'!AA$2-[1]!tbl_gk[[#This Row],[Vision]])/('F+ , F-'!AA$2-'F+ , F-'!AA$3))</f>
        <v>1.6326944528952409E-2</v>
      </c>
      <c r="AB356" s="1" cm="1">
        <f t="array" ref="AB356">[1]!table_weight[Penalties]*(('F+ , F-'!AB$2-[1]!tbl_gk[[#This Row],[Penalties]])/('F+ , F-'!AB$2-'F+ , F-'!AB$3))</f>
        <v>1.8399130263605083E-3</v>
      </c>
      <c r="AC356" s="1" cm="1">
        <f t="array" ref="AC356">[1]!table_weight[Composure]*(('F+ , F-'!AC$2-[1]!tbl_gk[[#This Row],[Composure]])/('F+ , F-'!AC$2-'F+ , F-'!AC$3))</f>
        <v>4.2698776146328564E-4</v>
      </c>
      <c r="AD356" s="1" cm="1">
        <f t="array" ref="AD356">[1]!table_weight[Marking]*(('F+ , F-'!AD$2-[1]!tbl_gk[[#This Row],[Marking]])/('F+ , F-'!AD$2-'F+ , F-'!AD$3))</f>
        <v>1.5774825631838112E-2</v>
      </c>
      <c r="AE356" s="1" cm="1">
        <f t="array" ref="AE356">[1]!table_weight[StandingTackle]*(('F+ , F-'!AE$2-[1]!tbl_gk[[#This Row],[StandingTackle]])/('F+ , F-'!AE$2-'F+ , F-'!AE$3))</f>
        <v>4.4833714953645158E-3</v>
      </c>
      <c r="AF356" s="1" cm="1">
        <f t="array" ref="AF356">[1]!table_weight[SlidingTackle]*(('F+ , F-'!AF$2-[1]!tbl_gk[[#This Row],[SlidingTackle]])/('F+ , F-'!AF$2-'F+ , F-'!AF$3))</f>
        <v>4.4833714953645158E-3</v>
      </c>
      <c r="AG356" s="1" cm="1">
        <f t="array" ref="AG356">[1]!table_weight[GKDiving]*(('F+ , F-'!AG$2-[1]!tbl_gk[[#This Row],[GKDiving]])/('F+ , F-'!AG$2-'F+ , F-'!AG$3))</f>
        <v>4.4411063786634182E-2</v>
      </c>
      <c r="AH356" s="1" cm="1">
        <f t="array" ref="AH356">[1]!table_weight[GKHandling]*(('F+ , F-'!AH$2-[1]!tbl_gk[[#This Row],[GKHandling]])/('F+ , F-'!AH$2-'F+ , F-'!AH$3))</f>
        <v>5.168913109614949E-2</v>
      </c>
      <c r="AI356" s="1" cm="1">
        <f t="array" ref="AI356">[1]!table_weight[GKKicking]*(('F+ , F-'!AI$2-[1]!tbl_gk[[#This Row],[GKKicking]])/('F+ , F-'!AI$2-'F+ , F-'!AI$3))</f>
        <v>2.6832978399756596E-2</v>
      </c>
      <c r="AJ356" s="1" cm="1">
        <f t="array" ref="AJ356">[1]!table_weight[GKPositioning]*(('F+ , F-'!AJ$2-[1]!tbl_gk[[#This Row],[GKPositioning]])/('F+ , F-'!AJ$2-'F+ , F-'!AJ$3))</f>
        <v>1.8290000234022125E-2</v>
      </c>
      <c r="AK356" s="1" cm="1">
        <f t="array" ref="AK356">[1]!table_weight[GKReflexes]*(('F+ , F-'!AK$2-[1]!tbl_gk[[#This Row],[GKReflexes]])/('F+ , F-'!AK$2-'F+ , F-'!AK$3))</f>
        <v>4.7371801372409796E-2</v>
      </c>
    </row>
    <row r="357" spans="1:37" x14ac:dyDescent="0.55000000000000004">
      <c r="A357" s="8">
        <f>[1]!tbl_gk[[#This Row],[ID]]</f>
        <v>202770</v>
      </c>
      <c r="B357" s="2" cm="1">
        <f t="array" ref="B357">[1]!table_weight[ValueEUR]*(('F+ , F-'!B$2-[1]!tbl_gk[[#This Row],[ValueEUR]])/('F+ , F-'!B$2-'F+ , F-'!B$3))</f>
        <v>8.9821437363649033E-5</v>
      </c>
      <c r="C357" s="2" cm="1">
        <f t="array" ref="C357">[1]!table_weight[WageEUR]*(('F+ , F-'!C$2-[1]!tbl_gk[[#This Row],[WageEUR]])/('F+ , F-'!C$2-'F+ , F-'!C$3))</f>
        <v>7.8241870618836313E-5</v>
      </c>
      <c r="D357" s="2" cm="1">
        <f t="array" ref="D357">[1]!table_weight[Crossing]*(('F+ , F-'!D$2-[1]!tbl_gk[[#This Row],[Crossing]])/('F+ , F-'!D$2-'F+ , F-'!D$3))</f>
        <v>3.6987814836757178E-2</v>
      </c>
      <c r="E357" s="2" cm="1">
        <f t="array" ref="E357">[1]!table_weight[Finishing]*(('F+ , F-'!E$2-[1]!tbl_gk[[#This Row],[Finishing]])/('F+ , F-'!E$2-'F+ , F-'!E$3))</f>
        <v>1.59720109522359E-2</v>
      </c>
      <c r="F357" s="2" cm="1">
        <f t="array" ref="F357">[1]!table_weight[HeadingAccuracy]*(('F+ , F-'!F$2-[1]!tbl_gk[[#This Row],[HeadingAccuracy]])/('F+ , F-'!F$2-'F+ , F-'!F$3))</f>
        <v>1.0439222844598752E-2</v>
      </c>
      <c r="G357" s="2" cm="1">
        <f t="array" ref="G357">[1]!table_weight[ShortPassing]*(('F+ , F-'!G$2-[1]!tbl_gk[[#This Row],[ShortPassing]])/('F+ , F-'!G$2-'F+ , F-'!G$3))</f>
        <v>4.2190217609680135E-2</v>
      </c>
      <c r="H357" s="2" cm="1">
        <f t="array" ref="H357">[1]!table_weight[Volleys]*(('F+ , F-'!H$2-[1]!tbl_gk[[#This Row],[Volleys]])/('F+ , F-'!H$2-'F+ , F-'!H$3))</f>
        <v>1.3888705175857305E-3</v>
      </c>
      <c r="I357" s="2" cm="1">
        <f t="array" ref="I357">[1]!table_weight[Dribbling]*(('F+ , F-'!I$2-[1]!tbl_gk[[#This Row],[Dribbling]])/('F+ , F-'!I$2-'F+ , F-'!I$3))</f>
        <v>1.9557564431309422E-2</v>
      </c>
      <c r="J357" s="2" cm="1">
        <f t="array" ref="J357">[1]!table_weight[Curve]*(('F+ , F-'!J$2-[1]!tbl_gk[[#This Row],[Curve]])/('F+ , F-'!J$2-'F+ , F-'!J$3))</f>
        <v>9.4648953791028455E-3</v>
      </c>
      <c r="K357" s="2" cm="1">
        <f t="array" ref="K357">[1]!table_weight[FKAccuracy]*(('F+ , F-'!K$2-[1]!tbl_gk[[#This Row],[FKAccuracy]])/('F+ , F-'!K$2-'F+ , F-'!K$3))</f>
        <v>9.5832065713416324E-3</v>
      </c>
      <c r="L357" s="2" cm="1">
        <f t="array" ref="L357">[1]!table_weight[LongPassing]*(('F+ , F-'!L$2-[1]!tbl_gk[[#This Row],[LongPassing]])/('F+ , F-'!L$2-'F+ , F-'!L$3))</f>
        <v>2.1656964003031933E-2</v>
      </c>
      <c r="M357" s="2" cm="1">
        <f t="array" ref="M357">[1]!table_weight[BallControl]*(('F+ , F-'!M$2-[1]!tbl_gk[[#This Row],[BallControl]])/('F+ , F-'!M$2-'F+ , F-'!M$3))</f>
        <v>1.0430701030031691E-2</v>
      </c>
      <c r="N357" s="2" cm="1">
        <f t="array" ref="N357">[1]!table_weight[Acceleration]*(('F+ , F-'!N$2-[1]!tbl_gk[[#This Row],[Acceleration]])/('F+ , F-'!N$2-'F+ , F-'!N$3))</f>
        <v>8.7940013242899726E-3</v>
      </c>
      <c r="O357" s="2" cm="1">
        <f t="array" ref="O357">[1]!table_weight[SprintSpeed]*(('F+ , F-'!O$2-[1]!tbl_gk[[#This Row],[SprintSpeed]])/('F+ , F-'!O$2-'F+ , F-'!O$3))</f>
        <v>1.0400973532096125E-2</v>
      </c>
      <c r="P357" s="2" cm="1">
        <f t="array" ref="P357">[1]!table_weight[Agility]*(('F+ , F-'!P$2-[1]!tbl_gk[[#This Row],[Agility]])/('F+ , F-'!P$2-'F+ , F-'!P$3))</f>
        <v>5.3825091853689179E-3</v>
      </c>
      <c r="Q357" s="2" cm="1">
        <f t="array" ref="Q357">[1]!table_weight[Reactions]*(('F+ , F-'!Q$2-[1]!tbl_gk[[#This Row],[Reactions]])/('F+ , F-'!Q$2-'F+ , F-'!Q$3))</f>
        <v>1.8047470002526586E-3</v>
      </c>
      <c r="R357" s="2" cm="1">
        <f t="array" ref="R357">[1]!table_weight[Balance]*(('F+ , F-'!R$2-[1]!tbl_gk[[#This Row],[Balance]])/('F+ , F-'!R$2-'F+ , F-'!R$3))</f>
        <v>1.9247126900653719E-3</v>
      </c>
      <c r="S357" s="2" cm="1">
        <f t="array" ref="S357">[1]!table_weight[ShotPower]*(('F+ , F-'!S$2-[1]!tbl_gk[[#This Row],[ShotPower]])/('F+ , F-'!S$2-'F+ , F-'!S$3))</f>
        <v>5.9732723886410689E-3</v>
      </c>
      <c r="T357" s="2" cm="1">
        <f t="array" ref="T357">[1]!table_weight[Jumping]*(('F+ , F-'!T$2-[1]!tbl_gk[[#This Row],[Jumping]])/('F+ , F-'!T$2-'F+ , F-'!T$3))</f>
        <v>2.91961490524745E-3</v>
      </c>
      <c r="U357" s="2" cm="1">
        <f t="array" ref="U357">[1]!table_weight[Stamina]*(('F+ , F-'!U$2-[1]!tbl_gk[[#This Row],[Stamina]])/('F+ , F-'!U$2-'F+ , F-'!U$3))</f>
        <v>2.0609046389982E-2</v>
      </c>
      <c r="V357" s="2" cm="1">
        <f t="array" ref="V357">[1]!table_weight[Strength]*(('F+ , F-'!V$2-[1]!tbl_gk[[#This Row],[Strength]])/('F+ , F-'!V$2-'F+ , F-'!V$3))</f>
        <v>4.4366697089544584E-3</v>
      </c>
      <c r="W357" s="2" cm="1">
        <f t="array" ref="W357">[1]!table_weight[LongShots]*(('F+ , F-'!W$2-[1]!tbl_gk[[#This Row],[LongShots]])/('F+ , F-'!W$2-'F+ , F-'!W$3))</f>
        <v>6.4926873789576834E-3</v>
      </c>
      <c r="X357" s="2" cm="1">
        <f t="array" ref="X357">[1]!table_weight[Aggression]*(('F+ , F-'!X$2-[1]!tbl_gk[[#This Row],[Aggression]])/('F+ , F-'!X$2-'F+ , F-'!X$3))</f>
        <v>1.7645269242470306E-2</v>
      </c>
      <c r="Y357" s="2" cm="1">
        <f t="array" ref="Y357">[1]!table_weight[Interceptions]*(('F+ , F-'!Y$2-[1]!tbl_gk[[#This Row],[Interceptions]])/('F+ , F-'!Y$2-'F+ , F-'!Y$3))</f>
        <v>1.7313833010554024E-2</v>
      </c>
      <c r="Z357" s="2" cm="1">
        <f t="array" ref="Z357">[1]!table_weight[Positioning]*(('F+ , F-'!Z$2-[1]!tbl_gk[[#This Row],[Positioning]])/('F+ , F-'!Z$2-'F+ , F-'!Z$3))</f>
        <v>1.1831119223878444E-3</v>
      </c>
      <c r="AA357" s="2" cm="1">
        <f t="array" ref="AA357">[1]!table_weight[Vision]*(('F+ , F-'!AA$2-[1]!tbl_gk[[#This Row],[Vision]])/('F+ , F-'!AA$2-'F+ , F-'!AA$3))</f>
        <v>1.7746678835817837E-2</v>
      </c>
      <c r="AB357" s="2" cm="1">
        <f t="array" ref="AB357">[1]!table_weight[Penalties]*(('F+ , F-'!AB$2-[1]!tbl_gk[[#This Row],[Penalties]])/('F+ , F-'!AB$2-'F+ , F-'!AB$3))</f>
        <v>2.3488251400346914E-3</v>
      </c>
      <c r="AC357" s="2" cm="1">
        <f t="array" ref="AC357">[1]!table_weight[Composure]*(('F+ , F-'!AC$2-[1]!tbl_gk[[#This Row],[Composure]])/('F+ , F-'!AC$2-'F+ , F-'!AC$3))</f>
        <v>1.9748183967676961E-3</v>
      </c>
      <c r="AD357" s="2" cm="1">
        <f t="array" ref="AD357">[1]!table_weight[Marking]*(('F+ , F-'!AD$2-[1]!tbl_gk[[#This Row],[Marking]])/('F+ , F-'!AD$2-'F+ , F-'!AD$3))</f>
        <v>2.5239721010940977E-2</v>
      </c>
      <c r="AE357" s="2" cm="1">
        <f t="array" ref="AE357">[1]!table_weight[StandingTackle]*(('F+ , F-'!AE$2-[1]!tbl_gk[[#This Row],[StandingTackle]])/('F+ , F-'!AE$2-'F+ , F-'!AE$3))</f>
        <v>2.9141914719869356E-2</v>
      </c>
      <c r="AF357" s="2" cm="1">
        <f t="array" ref="AF357">[1]!table_weight[SlidingTackle]*(('F+ , F-'!AF$2-[1]!tbl_gk[[#This Row],[SlidingTackle]])/('F+ , F-'!AF$2-'F+ , F-'!AF$3))</f>
        <v>7.4722858256075263E-3</v>
      </c>
      <c r="AG357" s="2" cm="1">
        <f t="array" ref="AG357">[1]!table_weight[GKDiving]*(('F+ , F-'!AG$2-[1]!tbl_gk[[#This Row],[GKDiving]])/('F+ , F-'!AG$2-'F+ , F-'!AG$3))</f>
        <v>4.6119181624581652E-2</v>
      </c>
      <c r="AH357" s="2" cm="1">
        <f t="array" ref="AH357">[1]!table_weight[GKHandling]*(('F+ , F-'!AH$2-[1]!tbl_gk[[#This Row],[GKHandling]])/('F+ , F-'!AH$2-'F+ , F-'!AH$3))</f>
        <v>4.9906747265247783E-2</v>
      </c>
      <c r="AI357" s="2" cm="1">
        <f t="array" ref="AI357">[1]!table_weight[GKKicking]*(('F+ , F-'!AI$2-[1]!tbl_gk[[#This Row],[GKKicking]])/('F+ , F-'!AI$2-'F+ , F-'!AI$3))</f>
        <v>2.7727411013081817E-2</v>
      </c>
      <c r="AJ357" s="2" cm="1">
        <f t="array" ref="AJ357">[1]!table_weight[GKPositioning]*(('F+ , F-'!AJ$2-[1]!tbl_gk[[#This Row],[GKPositioning]])/('F+ , F-'!AJ$2-'F+ , F-'!AJ$3))</f>
        <v>1.9551379560506409E-2</v>
      </c>
      <c r="AK357" s="2" cm="1">
        <f t="array" ref="AK357">[1]!table_weight[GKReflexes]*(('F+ , F-'!AK$2-[1]!tbl_gk[[#This Row],[GKReflexes]])/('F+ , F-'!AK$2-'F+ , F-'!AK$3))</f>
        <v>4.7371801372409796E-2</v>
      </c>
    </row>
    <row r="358" spans="1:37" x14ac:dyDescent="0.55000000000000004">
      <c r="A358" s="7">
        <f>[1]!tbl_gk[[#This Row],[ID]]</f>
        <v>202778</v>
      </c>
      <c r="B358" s="1" cm="1">
        <f t="array" ref="B358">[1]!table_weight[ValueEUR]*(('F+ , F-'!B$2-[1]!tbl_gk[[#This Row],[ValueEUR]])/('F+ , F-'!B$2-'F+ , F-'!B$3))</f>
        <v>2.4415380396785701E-4</v>
      </c>
      <c r="C358" s="1" cm="1">
        <f t="array" ref="C358">[1]!table_weight[WageEUR]*(('F+ , F-'!C$2-[1]!tbl_gk[[#This Row],[WageEUR]])/('F+ , F-'!C$2-'F+ , F-'!C$3))</f>
        <v>1.3301118005202175E-3</v>
      </c>
      <c r="D358" s="1" cm="1">
        <f t="array" ref="D358">[1]!table_weight[Crossing]*(('F+ , F-'!D$2-[1]!tbl_gk[[#This Row],[Crossing]])/('F+ , F-'!D$2-'F+ , F-'!D$3))</f>
        <v>2.2416857476822528E-2</v>
      </c>
      <c r="E358" s="1" cm="1">
        <f t="array" ref="E358">[1]!table_weight[Finishing]*(('F+ , F-'!E$2-[1]!tbl_gk[[#This Row],[Finishing]])/('F+ , F-'!E$2-'F+ , F-'!E$3))</f>
        <v>1.59720109522359E-2</v>
      </c>
      <c r="F358" s="1" cm="1">
        <f t="array" ref="F358">[1]!table_weight[HeadingAccuracy]*(('F+ , F-'!F$2-[1]!tbl_gk[[#This Row],[HeadingAccuracy]])/('F+ , F-'!F$2-'F+ , F-'!F$3))</f>
        <v>1.0439222844598752E-2</v>
      </c>
      <c r="G358" s="1" cm="1">
        <f t="array" ref="G358">[1]!table_weight[ShortPassing]*(('F+ , F-'!G$2-[1]!tbl_gk[[#This Row],[ShortPassing]])/('F+ , F-'!G$2-'F+ , F-'!G$3))</f>
        <v>5.7659964066562854E-2</v>
      </c>
      <c r="H358" s="1" cm="1">
        <f t="array" ref="H358">[1]!table_weight[Volleys]*(('F+ , F-'!H$2-[1]!tbl_gk[[#This Row],[Volleys]])/('F+ , F-'!H$2-'F+ , F-'!H$3))</f>
        <v>6.9443525879286526E-4</v>
      </c>
      <c r="I358" s="1" cm="1">
        <f t="array" ref="I358">[1]!table_weight[Dribbling]*(('F+ , F-'!I$2-[1]!tbl_gk[[#This Row],[Dribbling]])/('F+ , F-'!I$2-'F+ , F-'!I$3))</f>
        <v>1.9557564431309422E-2</v>
      </c>
      <c r="J358" s="1" cm="1">
        <f t="array" ref="J358">[1]!table_weight[Curve]*(('F+ , F-'!J$2-[1]!tbl_gk[[#This Row],[Curve]])/('F+ , F-'!J$2-'F+ , F-'!J$3))</f>
        <v>8.6198154345400926E-3</v>
      </c>
      <c r="K358" s="1" cm="1">
        <f t="array" ref="K358">[1]!table_weight[FKAccuracy]*(('F+ , F-'!K$2-[1]!tbl_gk[[#This Row],[FKAccuracy]])/('F+ , F-'!K$2-'F+ , F-'!K$3))</f>
        <v>8.3662914511712649E-3</v>
      </c>
      <c r="L358" s="1" cm="1">
        <f t="array" ref="L358">[1]!table_weight[LongPassing]*(('F+ , F-'!L$2-[1]!tbl_gk[[#This Row],[LongPassing]])/('F+ , F-'!L$2-'F+ , F-'!L$3))</f>
        <v>2.7612629103865718E-2</v>
      </c>
      <c r="M358" s="1" cm="1">
        <f t="array" ref="M358">[1]!table_weight[BallControl]*(('F+ , F-'!M$2-[1]!tbl_gk[[#This Row],[BallControl]])/('F+ , F-'!M$2-'F+ , F-'!M$3))</f>
        <v>9.561475944195718E-3</v>
      </c>
      <c r="N358" s="1" cm="1">
        <f t="array" ref="N358">[1]!table_weight[Acceleration]*(('F+ , F-'!N$2-[1]!tbl_gk[[#This Row],[Acceleration]])/('F+ , F-'!N$2-'F+ , F-'!N$3))</f>
        <v>8.1175396839599755E-3</v>
      </c>
      <c r="O358" s="1" cm="1">
        <f t="array" ref="O358">[1]!table_weight[SprintSpeed]*(('F+ , F-'!O$2-[1]!tbl_gk[[#This Row],[SprintSpeed]])/('F+ , F-'!O$2-'F+ , F-'!O$3))</f>
        <v>9.838758746577414E-3</v>
      </c>
      <c r="P358" s="1" cm="1">
        <f t="array" ref="P358">[1]!table_weight[Agility]*(('F+ , F-'!P$2-[1]!tbl_gk[[#This Row],[Agility]])/('F+ , F-'!P$2-'F+ , F-'!P$3))</f>
        <v>4.7974538391331659E-3</v>
      </c>
      <c r="Q358" s="1" cm="1">
        <f t="array" ref="Q358">[1]!table_weight[Reactions]*(('F+ , F-'!Q$2-[1]!tbl_gk[[#This Row],[Reactions]])/('F+ , F-'!Q$2-'F+ , F-'!Q$3))</f>
        <v>1.3406692001876892E-3</v>
      </c>
      <c r="R358" s="1" cm="1">
        <f t="array" ref="R358">[1]!table_weight[Balance]*(('F+ , F-'!R$2-[1]!tbl_gk[[#This Row],[Balance]])/('F+ , F-'!R$2-'F+ , F-'!R$3))</f>
        <v>1.8626251839342308E-3</v>
      </c>
      <c r="S358" s="1" cm="1">
        <f t="array" ref="S358">[1]!table_weight[ShotPower]*(('F+ , F-'!S$2-[1]!tbl_gk[[#This Row],[ShotPower]])/('F+ , F-'!S$2-'F+ , F-'!S$3))</f>
        <v>5.4538573983244545E-3</v>
      </c>
      <c r="T358" s="1" cm="1">
        <f t="array" ref="T358">[1]!table_weight[Jumping]*(('F+ , F-'!T$2-[1]!tbl_gk[[#This Row],[Jumping]])/('F+ , F-'!T$2-'F+ , F-'!T$3))</f>
        <v>2.2326466922480506E-3</v>
      </c>
      <c r="U358" s="1" cm="1">
        <f t="array" ref="U358">[1]!table_weight[Stamina]*(('F+ , F-'!U$2-[1]!tbl_gk[[#This Row],[Stamina]])/('F+ , F-'!U$2-'F+ , F-'!U$3))</f>
        <v>1.288065399373875E-2</v>
      </c>
      <c r="V358" s="1" cm="1">
        <f t="array" ref="V358">[1]!table_weight[Strength]*(('F+ , F-'!V$2-[1]!tbl_gk[[#This Row],[Strength]])/('F+ , F-'!V$2-'F+ , F-'!V$3))</f>
        <v>1.7746678835817833E-2</v>
      </c>
      <c r="W358" s="1" cm="1">
        <f t="array" ref="W358">[1]!table_weight[LongShots]*(('F+ , F-'!W$2-[1]!tbl_gk[[#This Row],[LongShots]])/('F+ , F-'!W$2-'F+ , F-'!W$3))</f>
        <v>8.0509323499075268E-3</v>
      </c>
      <c r="X358" s="1" cm="1">
        <f t="array" ref="X358">[1]!table_weight[Aggression]*(('F+ , F-'!X$2-[1]!tbl_gk[[#This Row],[Aggression]])/('F+ , F-'!X$2-'F+ , F-'!X$3))</f>
        <v>7.9099482811073787E-3</v>
      </c>
      <c r="Y358" s="1" cm="1">
        <f t="array" ref="Y358">[1]!table_weight[Interceptions]*(('F+ , F-'!Y$2-[1]!tbl_gk[[#This Row],[Interceptions]])/('F+ , F-'!Y$2-'F+ , F-'!Y$3))</f>
        <v>2.1469152933086991E-2</v>
      </c>
      <c r="Z358" s="1" cm="1">
        <f t="array" ref="Z358">[1]!table_weight[Positioning]*(('F+ , F-'!Z$2-[1]!tbl_gk[[#This Row],[Positioning]])/('F+ , F-'!Z$2-'F+ , F-'!Z$3))</f>
        <v>1.1831119223878444E-3</v>
      </c>
      <c r="AA358" s="1" cm="1">
        <f t="array" ref="AA358">[1]!table_weight[Vision]*(('F+ , F-'!AA$2-[1]!tbl_gk[[#This Row],[Vision]])/('F+ , F-'!AA$2-'F+ , F-'!AA$3))</f>
        <v>4.1882162052530092E-2</v>
      </c>
      <c r="AB358" s="1" cm="1">
        <f t="array" ref="AB358">[1]!table_weight[Penalties]*(('F+ , F-'!AB$2-[1]!tbl_gk[[#This Row],[Penalties]])/('F+ , F-'!AB$2-'F+ , F-'!AB$3))</f>
        <v>1.9965013690294879E-3</v>
      </c>
      <c r="AC358" s="1" cm="1">
        <f t="array" ref="AC358">[1]!table_weight[Composure]*(('F+ , F-'!AC$2-[1]!tbl_gk[[#This Row],[Composure]])/('F+ , F-'!AC$2-'F+ , F-'!AC$3))</f>
        <v>1.0140959334753034E-3</v>
      </c>
      <c r="AD358" s="1" cm="1">
        <f t="array" ref="AD358">[1]!table_weight[Marking]*(('F+ , F-'!AD$2-[1]!tbl_gk[[#This Row],[Marking]])/('F+ , F-'!AD$2-'F+ , F-'!AD$3))</f>
        <v>2.366223844775717E-2</v>
      </c>
      <c r="AE358" s="1" cm="1">
        <f t="array" ref="AE358">[1]!table_weight[StandingTackle]*(('F+ , F-'!AE$2-[1]!tbl_gk[[#This Row],[StandingTackle]])/('F+ , F-'!AE$2-'F+ , F-'!AE$3))</f>
        <v>2.465854322450484E-2</v>
      </c>
      <c r="AF358" s="1" cm="1">
        <f t="array" ref="AF358">[1]!table_weight[SlidingTackle]*(('F+ , F-'!AF$2-[1]!tbl_gk[[#This Row],[SlidingTackle]])/('F+ , F-'!AF$2-'F+ , F-'!AF$3))</f>
        <v>4.4833714953645158E-3</v>
      </c>
      <c r="AG358" s="1" cm="1">
        <f t="array" ref="AG358">[1]!table_weight[GKDiving]*(('F+ , F-'!AG$2-[1]!tbl_gk[[#This Row],[GKDiving]])/('F+ , F-'!AG$2-'F+ , F-'!AG$3))</f>
        <v>3.0746121083054436E-2</v>
      </c>
      <c r="AH358" s="1" cm="1">
        <f t="array" ref="AH358">[1]!table_weight[GKHandling]*(('F+ , F-'!AH$2-[1]!tbl_gk[[#This Row],[GKHandling]])/('F+ , F-'!AH$2-'F+ , F-'!AH$3))</f>
        <v>4.0994828110739248E-2</v>
      </c>
      <c r="AI358" s="1" cm="1">
        <f t="array" ref="AI358">[1]!table_weight[GKKicking]*(('F+ , F-'!AI$2-[1]!tbl_gk[[#This Row],[GKKicking]])/('F+ , F-'!AI$2-'F+ , F-'!AI$3))</f>
        <v>2.5044113173106158E-2</v>
      </c>
      <c r="AJ358" s="1" cm="1">
        <f t="array" ref="AJ358">[1]!table_weight[GKPositioning]*(('F+ , F-'!AJ$2-[1]!tbl_gk[[#This Row],[GKPositioning]])/('F+ , F-'!AJ$2-'F+ , F-'!AJ$3))</f>
        <v>1.3244482928084987E-2</v>
      </c>
      <c r="AK358" s="1" cm="1">
        <f t="array" ref="AK358">[1]!table_weight[GKReflexes]*(('F+ , F-'!AK$2-[1]!tbl_gk[[#This Row],[GKReflexes]])/('F+ , F-'!AK$2-'F+ , F-'!AK$3))</f>
        <v>3.4617854849068701E-2</v>
      </c>
    </row>
    <row r="359" spans="1:37" x14ac:dyDescent="0.55000000000000004">
      <c r="A359" s="8">
        <f>[1]!tbl_gk[[#This Row],[ID]]</f>
        <v>202786</v>
      </c>
      <c r="B359" s="2" cm="1">
        <f t="array" ref="B359">[1]!table_weight[ValueEUR]*(('F+ , F-'!B$2-[1]!tbl_gk[[#This Row],[ValueEUR]])/('F+ , F-'!B$2-'F+ , F-'!B$3))</f>
        <v>7.4388200703228241E-5</v>
      </c>
      <c r="C359" s="2" cm="1">
        <f t="array" ref="C359">[1]!table_weight[WageEUR]*(('F+ , F-'!C$2-[1]!tbl_gk[[#This Row],[WageEUR]])/('F+ , F-'!C$2-'F+ , F-'!C$3))</f>
        <v>7.8241870618836313E-5</v>
      </c>
      <c r="D359" s="2" cm="1">
        <f t="array" ref="D359">[1]!table_weight[Crossing]*(('F+ , F-'!D$2-[1]!tbl_gk[[#This Row],[Crossing]])/('F+ , F-'!D$2-'F+ , F-'!D$3))</f>
        <v>3.1383600467551537E-2</v>
      </c>
      <c r="E359" s="2" cm="1">
        <f t="array" ref="E359">[1]!table_weight[Finishing]*(('F+ , F-'!E$2-[1]!tbl_gk[[#This Row],[Finishing]])/('F+ , F-'!E$2-'F+ , F-'!E$3))</f>
        <v>6.9877547916032071E-3</v>
      </c>
      <c r="F359" s="2" cm="1">
        <f t="array" ref="F359">[1]!table_weight[HeadingAccuracy]*(('F+ , F-'!F$2-[1]!tbl_gk[[#This Row],[HeadingAccuracy]])/('F+ , F-'!F$2-'F+ , F-'!F$3))</f>
        <v>1.1274360672166649E-2</v>
      </c>
      <c r="G359" s="2" cm="1">
        <f t="array" ref="G359">[1]!table_weight[ShortPassing]*(('F+ , F-'!G$2-[1]!tbl_gk[[#This Row],[ShortPassing]])/('F+ , F-'!G$2-'F+ , F-'!G$3))</f>
        <v>4.3596558196669473E-2</v>
      </c>
      <c r="H359" s="2" cm="1">
        <f t="array" ref="H359">[1]!table_weight[Volleys]*(('F+ , F-'!H$2-[1]!tbl_gk[[#This Row],[Volleys]])/('F+ , F-'!H$2-'F+ , F-'!H$3))</f>
        <v>1.3888705175857305E-3</v>
      </c>
      <c r="I359" s="2" cm="1">
        <f t="array" ref="I359">[1]!table_weight[Dribbling]*(('F+ , F-'!I$2-[1]!tbl_gk[[#This Row],[Dribbling]])/('F+ , F-'!I$2-'F+ , F-'!I$3))</f>
        <v>1.7601807988178481E-2</v>
      </c>
      <c r="J359" s="2" cm="1">
        <f t="array" ref="J359">[1]!table_weight[Curve]*(('F+ , F-'!J$2-[1]!tbl_gk[[#This Row],[Curve]])/('F+ , F-'!J$2-'F+ , F-'!J$3))</f>
        <v>9.4648953791028455E-3</v>
      </c>
      <c r="K359" s="2" cm="1">
        <f t="array" ref="K359">[1]!table_weight[FKAccuracy]*(('F+ , F-'!K$2-[1]!tbl_gk[[#This Row],[FKAccuracy]])/('F+ , F-'!K$2-'F+ , F-'!K$3))</f>
        <v>8.5184058411925615E-3</v>
      </c>
      <c r="L359" s="2" cm="1">
        <f t="array" ref="L359">[1]!table_weight[LongPassing]*(('F+ , F-'!L$2-[1]!tbl_gk[[#This Row],[LongPassing]])/('F+ , F-'!L$2-'F+ , F-'!L$3))</f>
        <v>1.8408419402577144E-2</v>
      </c>
      <c r="M359" s="2" cm="1">
        <f t="array" ref="M359">[1]!table_weight[BallControl]*(('F+ , F-'!M$2-[1]!tbl_gk[[#This Row],[BallControl]])/('F+ , F-'!M$2-'F+ , F-'!M$3))</f>
        <v>9.1268634012777305E-3</v>
      </c>
      <c r="N359" s="2" cm="1">
        <f t="array" ref="N359">[1]!table_weight[Acceleration]*(('F+ , F-'!N$2-[1]!tbl_gk[[#This Row],[Acceleration]])/('F+ , F-'!N$2-'F+ , F-'!N$3))</f>
        <v>4.9607186957533181E-3</v>
      </c>
      <c r="O359" s="2" cm="1">
        <f t="array" ref="O359">[1]!table_weight[SprintSpeed]*(('F+ , F-'!O$2-[1]!tbl_gk[[#This Row],[SprintSpeed]])/('F+ , F-'!O$2-'F+ , F-'!O$3))</f>
        <v>6.1843626407058041E-3</v>
      </c>
      <c r="P359" s="2" cm="1">
        <f t="array" ref="P359">[1]!table_weight[Agility]*(('F+ , F-'!P$2-[1]!tbl_gk[[#This Row],[Agility]])/('F+ , F-'!P$2-'F+ , F-'!P$3))</f>
        <v>3.6273431466616623E-3</v>
      </c>
      <c r="Q359" s="2" cm="1">
        <f t="array" ref="Q359">[1]!table_weight[Reactions]*(('F+ , F-'!Q$2-[1]!tbl_gk[[#This Row],[Reactions]])/('F+ , F-'!Q$2-'F+ , F-'!Q$3))</f>
        <v>1.9078754002670962E-3</v>
      </c>
      <c r="R359" s="2" cm="1">
        <f t="array" ref="R359">[1]!table_weight[Balance]*(('F+ , F-'!R$2-[1]!tbl_gk[[#This Row],[Balance]])/('F+ , F-'!R$2-'F+ , F-'!R$3))</f>
        <v>2.6076752575079228E-3</v>
      </c>
      <c r="S359" s="2" cm="1">
        <f t="array" ref="S359">[1]!table_weight[ShotPower]*(('F+ , F-'!S$2-[1]!tbl_gk[[#This Row],[ShotPower]])/('F+ , F-'!S$2-'F+ , F-'!S$3))</f>
        <v>6.2329798837993753E-3</v>
      </c>
      <c r="T359" s="2" cm="1">
        <f t="array" ref="T359">[1]!table_weight[Jumping]*(('F+ , F-'!T$2-[1]!tbl_gk[[#This Row],[Jumping]])/('F+ , F-'!T$2-'F+ , F-'!T$3))</f>
        <v>2.5761307987477505E-3</v>
      </c>
      <c r="U359" s="2" cm="1">
        <f t="array" ref="U359">[1]!table_weight[Stamina]*(('F+ , F-'!U$2-[1]!tbl_gk[[#This Row],[Stamina]])/('F+ , F-'!U$2-'F+ , F-'!U$3))</f>
        <v>1.3739364259988E-2</v>
      </c>
      <c r="V359" s="2" cm="1">
        <f t="array" ref="V359">[1]!table_weight[Strength]*(('F+ , F-'!V$2-[1]!tbl_gk[[#This Row],[Strength]])/('F+ , F-'!V$2-'F+ , F-'!V$3))</f>
        <v>2.3958016428354077E-2</v>
      </c>
      <c r="W359" s="2" cm="1">
        <f t="array" ref="W359">[1]!table_weight[LongShots]*(('F+ , F-'!W$2-[1]!tbl_gk[[#This Row],[LongShots]])/('F+ , F-'!W$2-'F+ , F-'!W$3))</f>
        <v>6.7523948741159906E-3</v>
      </c>
      <c r="X359" s="2" cm="1">
        <f t="array" ref="X359">[1]!table_weight[Aggression]*(('F+ , F-'!X$2-[1]!tbl_gk[[#This Row],[Aggression]])/('F+ , F-'!X$2-'F+ , F-'!X$3))</f>
        <v>1.3386066321874024E-2</v>
      </c>
      <c r="Y359" s="2" cm="1">
        <f t="array" ref="Y359">[1]!table_weight[Interceptions]*(('F+ , F-'!Y$2-[1]!tbl_gk[[#This Row],[Interceptions]])/('F+ , F-'!Y$2-'F+ , F-'!Y$3))</f>
        <v>1.8698939651398346E-2</v>
      </c>
      <c r="Z359" s="2" cm="1">
        <f t="array" ref="Z359">[1]!table_weight[Positioning]*(('F+ , F-'!Z$2-[1]!tbl_gk[[#This Row],[Positioning]])/('F+ , F-'!Z$2-'F+ , F-'!Z$3))</f>
        <v>4.4366697089544168E-4</v>
      </c>
      <c r="AA359" s="2" cm="1">
        <f t="array" ref="AA359">[1]!table_weight[Vision]*(('F+ , F-'!AA$2-[1]!tbl_gk[[#This Row],[Vision]])/('F+ , F-'!AA$2-'F+ , F-'!AA$3))</f>
        <v>1.9876280296115975E-2</v>
      </c>
      <c r="AB359" s="2" cm="1">
        <f t="array" ref="AB359">[1]!table_weight[Penalties]*(('F+ , F-'!AB$2-[1]!tbl_gk[[#This Row],[Penalties]])/('F+ , F-'!AB$2-'F+ , F-'!AB$3))</f>
        <v>1.7224717693587737E-3</v>
      </c>
      <c r="AC359" s="2" cm="1">
        <f t="array" ref="AC359">[1]!table_weight[Composure]*(('F+ , F-'!AC$2-[1]!tbl_gk[[#This Row],[Composure]])/('F+ , F-'!AC$2-'F+ , F-'!AC$3))</f>
        <v>1.441083694938589E-3</v>
      </c>
      <c r="AD359" s="2" cm="1">
        <f t="array" ref="AD359">[1]!table_weight[Marking]*(('F+ , F-'!AD$2-[1]!tbl_gk[[#This Row],[Marking]])/('F+ , F-'!AD$2-'F+ , F-'!AD$3))</f>
        <v>2.9972168700492414E-2</v>
      </c>
      <c r="AE359" s="2" cm="1">
        <f t="array" ref="AE359">[1]!table_weight[StandingTackle]*(('F+ , F-'!AE$2-[1]!tbl_gk[[#This Row],[StandingTackle]])/('F+ , F-'!AE$2-'F+ , F-'!AE$3))</f>
        <v>3.5866971962916126E-2</v>
      </c>
      <c r="AF359" s="2" cm="1">
        <f t="array" ref="AF359">[1]!table_weight[SlidingTackle]*(('F+ , F-'!AF$2-[1]!tbl_gk[[#This Row],[SlidingTackle]])/('F+ , F-'!AF$2-'F+ , F-'!AF$3))</f>
        <v>1.120842873841129E-2</v>
      </c>
      <c r="AG359" s="2" cm="1">
        <f t="array" ref="AG359">[1]!table_weight[GKDiving]*(('F+ , F-'!AG$2-[1]!tbl_gk[[#This Row],[GKDiving]])/('F+ , F-'!AG$2-'F+ , F-'!AG$3))</f>
        <v>4.7827299462529123E-2</v>
      </c>
      <c r="AH359" s="2" cm="1">
        <f t="array" ref="AH359">[1]!table_weight[GKHandling]*(('F+ , F-'!AH$2-[1]!tbl_gk[[#This Row],[GKHandling]])/('F+ , F-'!AH$2-'F+ , F-'!AH$3))</f>
        <v>5.168913109614949E-2</v>
      </c>
      <c r="AI359" s="2" cm="1">
        <f t="array" ref="AI359">[1]!table_weight[GKKicking]*(('F+ , F-'!AI$2-[1]!tbl_gk[[#This Row],[GKKicking]])/('F+ , F-'!AI$2-'F+ , F-'!AI$3))</f>
        <v>2.8621843626407038E-2</v>
      </c>
      <c r="AJ359" s="2" cm="1">
        <f t="array" ref="AJ359">[1]!table_weight[GKPositioning]*(('F+ , F-'!AJ$2-[1]!tbl_gk[[#This Row],[GKPositioning]])/('F+ , F-'!AJ$2-'F+ , F-'!AJ$3))</f>
        <v>1.9551379560506409E-2</v>
      </c>
      <c r="AK359" s="2" cm="1">
        <f t="array" ref="AK359">[1]!table_weight[GKReflexes]*(('F+ , F-'!AK$2-[1]!tbl_gk[[#This Row],[GKReflexes]])/('F+ , F-'!AK$2-'F+ , F-'!AK$3))</f>
        <v>5.2837778453841702E-2</v>
      </c>
    </row>
    <row r="360" spans="1:37" x14ac:dyDescent="0.55000000000000004">
      <c r="A360" s="7">
        <f>[1]!tbl_gk[[#This Row],[ID]]</f>
        <v>202793</v>
      </c>
      <c r="B360" s="1" cm="1">
        <f t="array" ref="B360">[1]!table_weight[ValueEUR]*(('F+ , F-'!B$2-[1]!tbl_gk[[#This Row],[ValueEUR]])/('F+ , F-'!B$2-'F+ , F-'!B$3))</f>
        <v>6.2041611374891601E-5</v>
      </c>
      <c r="C360" s="1" cm="1">
        <f t="array" ref="C360">[1]!table_weight[WageEUR]*(('F+ , F-'!C$2-[1]!tbl_gk[[#This Row],[WageEUR]])/('F+ , F-'!C$2-'F+ , F-'!C$3))</f>
        <v>5.4769309433185431E-4</v>
      </c>
      <c r="D360" s="1" cm="1">
        <f t="array" ref="D360">[1]!table_weight[Crossing]*(('F+ , F-'!D$2-[1]!tbl_gk[[#This Row],[Crossing]])/('F+ , F-'!D$2-'F+ , F-'!D$3))</f>
        <v>3.3625286215233793E-2</v>
      </c>
      <c r="E360" s="1" cm="1">
        <f t="array" ref="E360">[1]!table_weight[Finishing]*(('F+ , F-'!E$2-[1]!tbl_gk[[#This Row],[Finishing]])/('F+ , F-'!E$2-'F+ , F-'!E$3))</f>
        <v>1.6970261636750646E-2</v>
      </c>
      <c r="F360" s="1" cm="1">
        <f t="array" ref="F360">[1]!table_weight[HeadingAccuracy]*(('F+ , F-'!F$2-[1]!tbl_gk[[#This Row],[HeadingAccuracy]])/('F+ , F-'!F$2-'F+ , F-'!F$3))</f>
        <v>1.1691929585950599E-2</v>
      </c>
      <c r="G360" s="1" cm="1">
        <f t="array" ref="G360">[1]!table_weight[ShortPassing]*(('F+ , F-'!G$2-[1]!tbl_gk[[#This Row],[ShortPassing]])/('F+ , F-'!G$2-'F+ , F-'!G$3))</f>
        <v>4.781557995763748E-2</v>
      </c>
      <c r="H360" s="1" cm="1">
        <f t="array" ref="H360">[1]!table_weight[Volleys]*(('F+ , F-'!H$2-[1]!tbl_gk[[#This Row],[Volleys]])/('F+ , F-'!H$2-'F+ , F-'!H$3))</f>
        <v>8.1017446859167619E-4</v>
      </c>
      <c r="I360" s="1" cm="1">
        <f t="array" ref="I360">[1]!table_weight[Dribbling]*(('F+ , F-'!I$2-[1]!tbl_gk[[#This Row],[Dribbling]])/('F+ , F-'!I$2-'F+ , F-'!I$3))</f>
        <v>1.9557564431309422E-2</v>
      </c>
      <c r="J360" s="1" cm="1">
        <f t="array" ref="J360">[1]!table_weight[Curve]*(('F+ , F-'!J$2-[1]!tbl_gk[[#This Row],[Curve]])/('F+ , F-'!J$2-'F+ , F-'!J$3))</f>
        <v>8.9578474123651938E-3</v>
      </c>
      <c r="K360" s="1" cm="1">
        <f t="array" ref="K360">[1]!table_weight[FKAccuracy]*(('F+ , F-'!K$2-[1]!tbl_gk[[#This Row],[FKAccuracy]])/('F+ , F-'!K$2-'F+ , F-'!K$3))</f>
        <v>8.9747490112564478E-3</v>
      </c>
      <c r="L360" s="1" cm="1">
        <f t="array" ref="L360">[1]!table_weight[LongPassing]*(('F+ , F-'!L$2-[1]!tbl_gk[[#This Row],[LongPassing]])/('F+ , F-'!L$2-'F+ , F-'!L$3))</f>
        <v>1.9491267602728742E-2</v>
      </c>
      <c r="M360" s="1" cm="1">
        <f t="array" ref="M360">[1]!table_weight[BallControl]*(('F+ , F-'!M$2-[1]!tbl_gk[[#This Row],[BallControl]])/('F+ , F-'!M$2-'F+ , F-'!M$3))</f>
        <v>1.1299926115867666E-2</v>
      </c>
      <c r="N360" s="1" cm="1">
        <f t="array" ref="N360">[1]!table_weight[Acceleration]*(('F+ , F-'!N$2-[1]!tbl_gk[[#This Row],[Acceleration]])/('F+ , F-'!N$2-'F+ , F-'!N$3))</f>
        <v>3.3823082016499898E-3</v>
      </c>
      <c r="O360" s="1" cm="1">
        <f t="array" ref="O360">[1]!table_weight[SprintSpeed]*(('F+ , F-'!O$2-[1]!tbl_gk[[#This Row],[SprintSpeed]])/('F+ , F-'!O$2-'F+ , F-'!O$3))</f>
        <v>3.9355034986309663E-3</v>
      </c>
      <c r="P360" s="1" cm="1">
        <f t="array" ref="P360">[1]!table_weight[Agility]*(('F+ , F-'!P$2-[1]!tbl_gk[[#This Row],[Agility]])/('F+ , F-'!P$2-'F+ , F-'!P$3))</f>
        <v>4.095387423650264E-3</v>
      </c>
      <c r="Q360" s="1" cm="1">
        <f t="array" ref="Q360">[1]!table_weight[Reactions]*(('F+ , F-'!Q$2-[1]!tbl_gk[[#This Row],[Reactions]])/('F+ , F-'!Q$2-'F+ , F-'!Q$3))</f>
        <v>1.4953618002093458E-3</v>
      </c>
      <c r="R360" s="1" cm="1">
        <f t="array" ref="R360">[1]!table_weight[Balance]*(('F+ , F-'!R$2-[1]!tbl_gk[[#This Row],[Balance]])/('F+ , F-'!R$2-'F+ , F-'!R$3))</f>
        <v>1.4901001471473846E-3</v>
      </c>
      <c r="S360" s="1" cm="1">
        <f t="array" ref="S360">[1]!table_weight[ShotPower]*(('F+ , F-'!S$2-[1]!tbl_gk[[#This Row],[ShotPower]])/('F+ , F-'!S$2-'F+ , F-'!S$3))</f>
        <v>7.271809864432606E-3</v>
      </c>
      <c r="T360" s="1" cm="1">
        <f t="array" ref="T360">[1]!table_weight[Jumping]*(('F+ , F-'!T$2-[1]!tbl_gk[[#This Row],[Jumping]])/('F+ , F-'!T$2-'F+ , F-'!T$3))</f>
        <v>1.8891625857483504E-3</v>
      </c>
      <c r="U360" s="1" cm="1">
        <f t="array" ref="U360">[1]!table_weight[Stamina]*(('F+ , F-'!U$2-[1]!tbl_gk[[#This Row],[Stamina]])/('F+ , F-'!U$2-'F+ , F-'!U$3))</f>
        <v>0</v>
      </c>
      <c r="V360" s="1" cm="1">
        <f t="array" ref="V360">[1]!table_weight[Strength]*(('F+ , F-'!V$2-[1]!tbl_gk[[#This Row],[Strength]])/('F+ , F-'!V$2-'F+ , F-'!V$3))</f>
        <v>2.662001825372675E-2</v>
      </c>
      <c r="W360" s="1" cm="1">
        <f t="array" ref="W360">[1]!table_weight[LongShots]*(('F+ , F-'!W$2-[1]!tbl_gk[[#This Row],[LongShots]])/('F+ , F-'!W$2-'F+ , F-'!W$3))</f>
        <v>6.7523948741159906E-3</v>
      </c>
      <c r="X360" s="1" cm="1">
        <f t="array" ref="X360">[1]!table_weight[Aggression]*(('F+ , F-'!X$2-[1]!tbl_gk[[#This Row],[Aggression]])/('F+ , F-'!X$2-'F+ , F-'!X$3))</f>
        <v>1.3386066321874024E-2</v>
      </c>
      <c r="Y360" s="1" cm="1">
        <f t="array" ref="Y360">[1]!table_weight[Interceptions]*(('F+ , F-'!Y$2-[1]!tbl_gk[[#This Row],[Interceptions]])/('F+ , F-'!Y$2-'F+ , F-'!Y$3))</f>
        <v>1.5928726369709705E-2</v>
      </c>
      <c r="Z360" s="1" cm="1">
        <f t="array" ref="Z360">[1]!table_weight[Positioning]*(('F+ , F-'!Z$2-[1]!tbl_gk[[#This Row],[Positioning]])/('F+ , F-'!Z$2-'F+ , F-'!Z$3))</f>
        <v>1.1831119223878444E-3</v>
      </c>
      <c r="AA360" s="1" cm="1">
        <f t="array" ref="AA360">[1]!table_weight[Vision]*(('F+ , F-'!AA$2-[1]!tbl_gk[[#This Row],[Vision]])/('F+ , F-'!AA$2-'F+ , F-'!AA$3))</f>
        <v>1.0648007301490701E-2</v>
      </c>
      <c r="AB360" s="1" cm="1">
        <f t="array" ref="AB360">[1]!table_weight[Penalties]*(('F+ , F-'!AB$2-[1]!tbl_gk[[#This Row],[Penalties]])/('F+ , F-'!AB$2-'F+ , F-'!AB$3))</f>
        <v>2.0356484546967322E-3</v>
      </c>
      <c r="AC360" s="1" cm="1">
        <f t="array" ref="AC360">[1]!table_weight[Composure]*(('F+ , F-'!AC$2-[1]!tbl_gk[[#This Row],[Composure]])/('F+ , F-'!AC$2-'F+ , F-'!AC$3))</f>
        <v>9.0734899310948201E-4</v>
      </c>
      <c r="AD360" s="1" cm="1">
        <f t="array" ref="AD360">[1]!table_weight[Marking]*(('F+ , F-'!AD$2-[1]!tbl_gk[[#This Row],[Marking]])/('F+ , F-'!AD$2-'F+ , F-'!AD$3))</f>
        <v>2.9972168700492414E-2</v>
      </c>
      <c r="AE360" s="1" cm="1">
        <f t="array" ref="AE360">[1]!table_weight[StandingTackle]*(('F+ , F-'!AE$2-[1]!tbl_gk[[#This Row],[StandingTackle]])/('F+ , F-'!AE$2-'F+ , F-'!AE$3))</f>
        <v>1.3450114486093548E-2</v>
      </c>
      <c r="AF360" s="1" cm="1">
        <f t="array" ref="AF360">[1]!table_weight[SlidingTackle]*(('F+ , F-'!AF$2-[1]!tbl_gk[[#This Row],[SlidingTackle]])/('F+ , F-'!AF$2-'F+ , F-'!AF$3))</f>
        <v>5.977828660486021E-3</v>
      </c>
      <c r="AG360" s="1" cm="1">
        <f t="array" ref="AG360">[1]!table_weight[GKDiving]*(('F+ , F-'!AG$2-[1]!tbl_gk[[#This Row],[GKDiving]])/('F+ , F-'!AG$2-'F+ , F-'!AG$3))</f>
        <v>4.9535417300476586E-2</v>
      </c>
      <c r="AH360" s="1" cm="1">
        <f t="array" ref="AH360">[1]!table_weight[GKHandling]*(('F+ , F-'!AH$2-[1]!tbl_gk[[#This Row],[GKHandling]])/('F+ , F-'!AH$2-'F+ , F-'!AH$3))</f>
        <v>5.7036282588854605E-2</v>
      </c>
      <c r="AI360" s="1" cm="1">
        <f t="array" ref="AI360">[1]!table_weight[GKKicking]*(('F+ , F-'!AI$2-[1]!tbl_gk[[#This Row],[GKKicking]])/('F+ , F-'!AI$2-'F+ , F-'!AI$3))</f>
        <v>3.309400669303314E-2</v>
      </c>
      <c r="AJ360" s="1" cm="1">
        <f t="array" ref="AJ360">[1]!table_weight[GKPositioning]*(('F+ , F-'!AJ$2-[1]!tbl_gk[[#This Row],[GKPositioning]])/('F+ , F-'!AJ$2-'F+ , F-'!AJ$3))</f>
        <v>1.7659310570779983E-2</v>
      </c>
      <c r="AK360" s="1" cm="1">
        <f t="array" ref="AK360">[1]!table_weight[GKReflexes]*(('F+ , F-'!AK$2-[1]!tbl_gk[[#This Row],[GKReflexes]])/('F+ , F-'!AK$2-'F+ , F-'!AK$3))</f>
        <v>4.7371801372409796E-2</v>
      </c>
    </row>
    <row r="361" spans="1:37" x14ac:dyDescent="0.55000000000000004">
      <c r="A361" s="8">
        <f>[1]!tbl_gk[[#This Row],[ID]]</f>
        <v>202810</v>
      </c>
      <c r="B361" s="2" cm="1">
        <f t="array" ref="B361">[1]!table_weight[ValueEUR]*(('F+ , F-'!B$2-[1]!tbl_gk[[#This Row],[ValueEUR]])/('F+ , F-'!B$2-'F+ , F-'!B$3))</f>
        <v>2.5958704062827779E-4</v>
      </c>
      <c r="C361" s="2" cm="1">
        <f t="array" ref="C361">[1]!table_weight[WageEUR]*(('F+ , F-'!C$2-[1]!tbl_gk[[#This Row],[WageEUR]])/('F+ , F-'!C$2-'F+ , F-'!C$3))</f>
        <v>7.8241870618836313E-5</v>
      </c>
      <c r="D361" s="2" cm="1">
        <f t="array" ref="D361">[1]!table_weight[Crossing]*(('F+ , F-'!D$2-[1]!tbl_gk[[#This Row],[Crossing]])/('F+ , F-'!D$2-'F+ , F-'!D$3))</f>
        <v>3.0262757593710415E-2</v>
      </c>
      <c r="E361" s="2" cm="1">
        <f t="array" ref="E361">[1]!table_weight[Finishing]*(('F+ , F-'!E$2-[1]!tbl_gk[[#This Row],[Finishing]])/('F+ , F-'!E$2-'F+ , F-'!E$3))</f>
        <v>1.59720109522359E-2</v>
      </c>
      <c r="F361" s="2" cm="1">
        <f t="array" ref="F361">[1]!table_weight[HeadingAccuracy]*(('F+ , F-'!F$2-[1]!tbl_gk[[#This Row],[HeadingAccuracy]])/('F+ , F-'!F$2-'F+ , F-'!F$3))</f>
        <v>1.00216539308148E-2</v>
      </c>
      <c r="G361" s="2" cm="1">
        <f t="array" ref="G361">[1]!table_weight[ShortPassing]*(('F+ , F-'!G$2-[1]!tbl_gk[[#This Row],[ShortPassing]])/('F+ , F-'!G$2-'F+ , F-'!G$3))</f>
        <v>4.9221920544626818E-2</v>
      </c>
      <c r="H361" s="2" cm="1">
        <f t="array" ref="H361">[1]!table_weight[Volleys]*(('F+ , F-'!H$2-[1]!tbl_gk[[#This Row],[Volleys]])/('F+ , F-'!H$2-'F+ , F-'!H$3))</f>
        <v>1.6203489371833524E-3</v>
      </c>
      <c r="I361" s="2" cm="1">
        <f t="array" ref="I361">[1]!table_weight[Dribbling]*(('F+ , F-'!I$2-[1]!tbl_gk[[#This Row],[Dribbling]])/('F+ , F-'!I$2-'F+ , F-'!I$3))</f>
        <v>1.7601807988178481E-2</v>
      </c>
      <c r="J361" s="2" cm="1">
        <f t="array" ref="J361">[1]!table_weight[Curve]*(('F+ , F-'!J$2-[1]!tbl_gk[[#This Row],[Curve]])/('F+ , F-'!J$2-'F+ , F-'!J$3))</f>
        <v>8.9578474123651938E-3</v>
      </c>
      <c r="K361" s="2" cm="1">
        <f t="array" ref="K361">[1]!table_weight[FKAccuracy]*(('F+ , F-'!K$2-[1]!tbl_gk[[#This Row],[FKAccuracy]])/('F+ , F-'!K$2-'F+ , F-'!K$3))</f>
        <v>8.3662914511712649E-3</v>
      </c>
      <c r="L361" s="2" cm="1">
        <f t="array" ref="L361">[1]!table_weight[LongPassing]*(('F+ , F-'!L$2-[1]!tbl_gk[[#This Row],[LongPassing]])/('F+ , F-'!L$2-'F+ , F-'!L$3))</f>
        <v>1.6242723002273949E-2</v>
      </c>
      <c r="M361" s="2" cm="1">
        <f t="array" ref="M361">[1]!table_weight[BallControl]*(('F+ , F-'!M$2-[1]!tbl_gk[[#This Row],[BallControl]])/('F+ , F-'!M$2-'F+ , F-'!M$3))</f>
        <v>1.2169151201703639E-2</v>
      </c>
      <c r="N361" s="2" cm="1">
        <f t="array" ref="N361">[1]!table_weight[Acceleration]*(('F+ , F-'!N$2-[1]!tbl_gk[[#This Row],[Acceleration]])/('F+ , F-'!N$2-'F+ , F-'!N$3))</f>
        <v>5.8626675495266484E-3</v>
      </c>
      <c r="O361" s="2" cm="1">
        <f t="array" ref="O361">[1]!table_weight[SprintSpeed]*(('F+ , F-'!O$2-[1]!tbl_gk[[#This Row],[SprintSpeed]])/('F+ , F-'!O$2-'F+ , F-'!O$3))</f>
        <v>6.4654700334651587E-3</v>
      </c>
      <c r="P361" s="2" cm="1">
        <f t="array" ref="P361">[1]!table_weight[Agility]*(('F+ , F-'!P$2-[1]!tbl_gk[[#This Row],[Agility]])/('F+ , F-'!P$2-'F+ , F-'!P$3))</f>
        <v>2.5742435234373086E-3</v>
      </c>
      <c r="Q361" s="2" cm="1">
        <f t="array" ref="Q361">[1]!table_weight[Reactions]*(('F+ , F-'!Q$2-[1]!tbl_gk[[#This Row],[Reactions]])/('F+ , F-'!Q$2-'F+ , F-'!Q$3))</f>
        <v>1.3922334001949081E-3</v>
      </c>
      <c r="R361" s="2" cm="1">
        <f t="array" ref="R361">[1]!table_weight[Balance]*(('F+ , F-'!R$2-[1]!tbl_gk[[#This Row],[Balance]])/('F+ , F-'!R$2-'F+ , F-'!R$3))</f>
        <v>1.6142751594096668E-3</v>
      </c>
      <c r="S361" s="2" cm="1">
        <f t="array" ref="S361">[1]!table_weight[ShotPower]*(('F+ , F-'!S$2-[1]!tbl_gk[[#This Row],[ShotPower]])/('F+ , F-'!S$2-'F+ , F-'!S$3))</f>
        <v>6.2329798837993753E-3</v>
      </c>
      <c r="T361" s="2" cm="1">
        <f t="array" ref="T361">[1]!table_weight[Jumping]*(('F+ , F-'!T$2-[1]!tbl_gk[[#This Row],[Jumping]])/('F+ , F-'!T$2-'F+ , F-'!T$3))</f>
        <v>1.6315495058735752E-3</v>
      </c>
      <c r="U361" s="2" cm="1">
        <f t="array" ref="U361">[1]!table_weight[Stamina]*(('F+ , F-'!U$2-[1]!tbl_gk[[#This Row],[Stamina]])/('F+ , F-'!U$2-'F+ , F-'!U$3))</f>
        <v>1.288065399373875E-2</v>
      </c>
      <c r="V361" s="2" cm="1">
        <f t="array" ref="V361">[1]!table_weight[Strength]*(('F+ , F-'!V$2-[1]!tbl_gk[[#This Row],[Strength]])/('F+ , F-'!V$2-'F+ , F-'!V$3))</f>
        <v>2.3958016428354077E-2</v>
      </c>
      <c r="W361" s="2" cm="1">
        <f t="array" ref="W361">[1]!table_weight[LongShots]*(('F+ , F-'!W$2-[1]!tbl_gk[[#This Row],[LongShots]])/('F+ , F-'!W$2-'F+ , F-'!W$3))</f>
        <v>9.0897623305407575E-3</v>
      </c>
      <c r="X361" s="2" cm="1">
        <f t="array" ref="X361">[1]!table_weight[Aggression]*(('F+ , F-'!X$2-[1]!tbl_gk[[#This Row],[Aggression]])/('F+ , F-'!X$2-'F+ , F-'!X$3))</f>
        <v>5.4761180407666456E-3</v>
      </c>
      <c r="Y361" s="2" cm="1">
        <f t="array" ref="Y361">[1]!table_weight[Interceptions]*(('F+ , F-'!Y$2-[1]!tbl_gk[[#This Row],[Interceptions]])/('F+ , F-'!Y$2-'F+ , F-'!Y$3))</f>
        <v>2.0084046292242669E-2</v>
      </c>
      <c r="Z361" s="2" cm="1">
        <f t="array" ref="Z361">[1]!table_weight[Positioning]*(('F+ , F-'!Z$2-[1]!tbl_gk[[#This Row],[Positioning]])/('F+ , F-'!Z$2-'F+ , F-'!Z$3))</f>
        <v>1.1831119223878444E-3</v>
      </c>
      <c r="AA361" s="2" cm="1">
        <f t="array" ref="AA361">[1]!table_weight[Vision]*(('F+ , F-'!AA$2-[1]!tbl_gk[[#This Row],[Vision]])/('F+ , F-'!AA$2-'F+ , F-'!AA$3))</f>
        <v>1.9166413142683265E-2</v>
      </c>
      <c r="AB361" s="2" cm="1">
        <f t="array" ref="AB361">[1]!table_weight[Penalties]*(('F+ , F-'!AB$2-[1]!tbl_gk[[#This Row],[Penalties]])/('F+ , F-'!AB$2-'F+ , F-'!AB$3))</f>
        <v>2.0747955403639775E-3</v>
      </c>
      <c r="AC361" s="2" cm="1">
        <f t="array" ref="AC361">[1]!table_weight[Composure]*(('F+ , F-'!AC$2-[1]!tbl_gk[[#This Row],[Composure]])/('F+ , F-'!AC$2-'F+ , F-'!AC$3))</f>
        <v>1.441083694938589E-3</v>
      </c>
      <c r="AD361" s="2" cm="1">
        <f t="array" ref="AD361">[1]!table_weight[Marking]*(('F+ , F-'!AD$2-[1]!tbl_gk[[#This Row],[Marking]])/('F+ , F-'!AD$2-'F+ , F-'!AD$3))</f>
        <v>2.5239721010940977E-2</v>
      </c>
      <c r="AE361" s="2" cm="1">
        <f t="array" ref="AE361">[1]!table_weight[StandingTackle]*(('F+ , F-'!AE$2-[1]!tbl_gk[[#This Row],[StandingTackle]])/('F+ , F-'!AE$2-'F+ , F-'!AE$3))</f>
        <v>2.465854322450484E-2</v>
      </c>
      <c r="AF361" s="2" cm="1">
        <f t="array" ref="AF361">[1]!table_weight[SlidingTackle]*(('F+ , F-'!AF$2-[1]!tbl_gk[[#This Row],[SlidingTackle]])/('F+ , F-'!AF$2-'F+ , F-'!AF$3))</f>
        <v>8.9667429907290316E-3</v>
      </c>
      <c r="AG361" s="2" cm="1">
        <f t="array" ref="AG361">[1]!table_weight[GKDiving]*(('F+ , F-'!AG$2-[1]!tbl_gk[[#This Row],[GKDiving]])/('F+ , F-'!AG$2-'F+ , F-'!AG$3))</f>
        <v>3.5870474596896844E-2</v>
      </c>
      <c r="AH361" s="2" cm="1">
        <f t="array" ref="AH361">[1]!table_weight[GKHandling]*(('F+ , F-'!AH$2-[1]!tbl_gk[[#This Row],[GKHandling]])/('F+ , F-'!AH$2-'F+ , F-'!AH$3))</f>
        <v>4.4559595772542655E-2</v>
      </c>
      <c r="AI361" s="2" cm="1">
        <f t="array" ref="AI361">[1]!table_weight[GKKicking]*(('F+ , F-'!AI$2-[1]!tbl_gk[[#This Row],[GKKicking]])/('F+ , F-'!AI$2-'F+ , F-'!AI$3))</f>
        <v>2.8621843626407038E-2</v>
      </c>
      <c r="AJ361" s="2" cm="1">
        <f t="array" ref="AJ361">[1]!table_weight[GKPositioning]*(('F+ , F-'!AJ$2-[1]!tbl_gk[[#This Row],[GKPositioning]])/('F+ , F-'!AJ$2-'F+ , F-'!AJ$3))</f>
        <v>1.5767241581053557E-2</v>
      </c>
      <c r="AK361" s="2" cm="1">
        <f t="array" ref="AK361">[1]!table_weight[GKReflexes]*(('F+ , F-'!AK$2-[1]!tbl_gk[[#This Row],[GKReflexes]])/('F+ , F-'!AK$2-'F+ , F-'!AK$3))</f>
        <v>3.8261839570023298E-2</v>
      </c>
    </row>
    <row r="362" spans="1:37" x14ac:dyDescent="0.55000000000000004">
      <c r="A362" s="7">
        <f>[1]!tbl_gk[[#This Row],[ID]]</f>
        <v>202811</v>
      </c>
      <c r="B362" s="1" cm="1">
        <f t="array" ref="B362">[1]!table_weight[ValueEUR]*(('F+ , F-'!B$2-[1]!tbl_gk[[#This Row],[ValueEUR]])/('F+ , F-'!B$2-'F+ , F-'!B$3))</f>
        <v>8.9484992804451866E-3</v>
      </c>
      <c r="C362" s="1" cm="1">
        <f t="array" ref="C362">[1]!table_weight[WageEUR]*(('F+ , F-'!C$2-[1]!tbl_gk[[#This Row],[WageEUR]])/('F+ , F-'!C$2-'F+ , F-'!C$3))</f>
        <v>1.4787713546960065E-2</v>
      </c>
      <c r="D362" s="1" cm="1">
        <f t="array" ref="D362">[1]!table_weight[Crossing]*(('F+ , F-'!D$2-[1]!tbl_gk[[#This Row],[Crossing]])/('F+ , F-'!D$2-'F+ , F-'!D$3))</f>
        <v>2.4658543224504784E-2</v>
      </c>
      <c r="E362" s="1" cm="1">
        <f t="array" ref="E362">[1]!table_weight[Finishing]*(('F+ , F-'!E$2-[1]!tbl_gk[[#This Row],[Finishing]])/('F+ , F-'!E$2-'F+ , F-'!E$3))</f>
        <v>1.0980757529662181E-2</v>
      </c>
      <c r="F362" s="1" cm="1">
        <f t="array" ref="F362">[1]!table_weight[HeadingAccuracy]*(('F+ , F-'!F$2-[1]!tbl_gk[[#This Row],[HeadingAccuracy]])/('F+ , F-'!F$2-'F+ , F-'!F$3))</f>
        <v>5.4283958791913499E-3</v>
      </c>
      <c r="G362" s="1" cm="1">
        <f t="array" ref="G362">[1]!table_weight[ShortPassing]*(('F+ , F-'!G$2-[1]!tbl_gk[[#This Row],[ShortPassing]])/('F+ , F-'!G$2-'F+ , F-'!G$3))</f>
        <v>1.8282427630861391E-2</v>
      </c>
      <c r="H362" s="1" cm="1">
        <f t="array" ref="H362">[1]!table_weight[Volleys]*(('F+ , F-'!H$2-[1]!tbl_gk[[#This Row],[Volleys]])/('F+ , F-'!H$2-'F+ , F-'!H$3))</f>
        <v>1.5046097273845413E-3</v>
      </c>
      <c r="I362" s="1" cm="1">
        <f t="array" ref="I362">[1]!table_weight[Dribbling]*(('F+ , F-'!I$2-[1]!tbl_gk[[#This Row],[Dribbling]])/('F+ , F-'!I$2-'F+ , F-'!I$3))</f>
        <v>1.7601807988178481E-2</v>
      </c>
      <c r="J362" s="1" cm="1">
        <f t="array" ref="J362">[1]!table_weight[Curve]*(('F+ , F-'!J$2-[1]!tbl_gk[[#This Row],[Curve]])/('F+ , F-'!J$2-'F+ , F-'!J$3))</f>
        <v>7.9437514788898884E-3</v>
      </c>
      <c r="K362" s="1" cm="1">
        <f t="array" ref="K362">[1]!table_weight[FKAccuracy]*(('F+ , F-'!K$2-[1]!tbl_gk[[#This Row],[FKAccuracy]])/('F+ , F-'!K$2-'F+ , F-'!K$3))</f>
        <v>8.2141770611499701E-3</v>
      </c>
      <c r="L362" s="1" cm="1">
        <f t="array" ref="L362">[1]!table_weight[LongPassing]*(('F+ , F-'!L$2-[1]!tbl_gk[[#This Row],[LongPassing]])/('F+ , F-'!L$2-'F+ , F-'!L$3))</f>
        <v>4.8728169006821854E-3</v>
      </c>
      <c r="M362" s="1" cm="1">
        <f t="array" ref="M362">[1]!table_weight[BallControl]*(('F+ , F-'!M$2-[1]!tbl_gk[[#This Row],[BallControl]])/('F+ , F-'!M$2-'F+ , F-'!M$3))</f>
        <v>5.2153505150158456E-3</v>
      </c>
      <c r="N362" s="1" cm="1">
        <f t="array" ref="N362">[1]!table_weight[Acceleration]*(('F+ , F-'!N$2-[1]!tbl_gk[[#This Row],[Acceleration]])/('F+ , F-'!N$2-'F+ , F-'!N$3))</f>
        <v>1.3529232806599957E-3</v>
      </c>
      <c r="O362" s="1" cm="1">
        <f t="array" ref="O362">[1]!table_weight[SprintSpeed]*(('F+ , F-'!O$2-[1]!tbl_gk[[#This Row],[SprintSpeed]])/('F+ , F-'!O$2-'F+ , F-'!O$3))</f>
        <v>2.2488591420748378E-3</v>
      </c>
      <c r="P362" s="1" cm="1">
        <f t="array" ref="P362">[1]!table_weight[Agility]*(('F+ , F-'!P$2-[1]!tbl_gk[[#This Row],[Agility]])/('F+ , F-'!P$2-'F+ , F-'!P$3))</f>
        <v>2.4572324541901583E-3</v>
      </c>
      <c r="Q362" s="1" cm="1">
        <f t="array" ref="Q362">[1]!table_weight[Reactions]*(('F+ , F-'!Q$2-[1]!tbl_gk[[#This Row],[Reactions]])/('F+ , F-'!Q$2-'F+ , F-'!Q$3))</f>
        <v>4.6407780006496938E-4</v>
      </c>
      <c r="R362" s="1" cm="1">
        <f t="array" ref="R362">[1]!table_weight[Balance]*(('F+ , F-'!R$2-[1]!tbl_gk[[#This Row],[Balance]])/('F+ , F-'!R$2-'F+ , F-'!R$3))</f>
        <v>1.2417501226228205E-3</v>
      </c>
      <c r="S362" s="1" cm="1">
        <f t="array" ref="S362">[1]!table_weight[ShotPower]*(('F+ , F-'!S$2-[1]!tbl_gk[[#This Row],[ShotPower]])/('F+ , F-'!S$2-'F+ , F-'!S$3))</f>
        <v>2.0776599612664587E-3</v>
      </c>
      <c r="T362" s="1" cm="1">
        <f t="array" ref="T362">[1]!table_weight[Jumping]*(('F+ , F-'!T$2-[1]!tbl_gk[[#This Row],[Jumping]])/('F+ , F-'!T$2-'F+ , F-'!T$3))</f>
        <v>2.0609046389982004E-3</v>
      </c>
      <c r="U362" s="1" cm="1">
        <f t="array" ref="U362">[1]!table_weight[Stamina]*(('F+ , F-'!U$2-[1]!tbl_gk[[#This Row],[Stamina]])/('F+ , F-'!U$2-'F+ , F-'!U$3))</f>
        <v>4.2935513312462497E-3</v>
      </c>
      <c r="V362" s="1" cm="1">
        <f t="array" ref="V362">[1]!table_weight[Strength]*(('F+ , F-'!V$2-[1]!tbl_gk[[#This Row],[Strength]])/('F+ , F-'!V$2-'F+ , F-'!V$3))</f>
        <v>1.3310009126863375E-2</v>
      </c>
      <c r="W362" s="1" cm="1">
        <f t="array" ref="W362">[1]!table_weight[LongShots]*(('F+ , F-'!W$2-[1]!tbl_gk[[#This Row],[LongShots]])/('F+ , F-'!W$2-'F+ , F-'!W$3))</f>
        <v>7.5315173595909123E-3</v>
      </c>
      <c r="X362" s="1" cm="1">
        <f t="array" ref="X362">[1]!table_weight[Aggression]*(('F+ , F-'!X$2-[1]!tbl_gk[[#This Row],[Aggression]])/('F+ , F-'!X$2-'F+ , F-'!X$3))</f>
        <v>4.8676604806814636E-3</v>
      </c>
      <c r="Y362" s="1" cm="1">
        <f t="array" ref="Y362">[1]!table_weight[Interceptions]*(('F+ , F-'!Y$2-[1]!tbl_gk[[#This Row],[Interceptions]])/('F+ , F-'!Y$2-'F+ , F-'!Y$3))</f>
        <v>2.1469152933086991E-2</v>
      </c>
      <c r="Z362" s="1" cm="1">
        <f t="array" ref="Z362">[1]!table_weight[Positioning]*(('F+ , F-'!Z$2-[1]!tbl_gk[[#This Row],[Positioning]])/('F+ , F-'!Z$2-'F+ , F-'!Z$3))</f>
        <v>1.1831119223878444E-3</v>
      </c>
      <c r="AA362" s="1" cm="1">
        <f t="array" ref="AA362">[1]!table_weight[Vision]*(('F+ , F-'!AA$2-[1]!tbl_gk[[#This Row],[Vision]])/('F+ , F-'!AA$2-'F+ , F-'!AA$3))</f>
        <v>2.8394686137308538E-3</v>
      </c>
      <c r="AB362" s="1" cm="1">
        <f t="array" ref="AB362">[1]!table_weight[Penalties]*(('F+ , F-'!AB$2-[1]!tbl_gk[[#This Row],[Penalties]])/('F+ , F-'!AB$2-'F+ , F-'!AB$3))</f>
        <v>1.2527067413518353E-3</v>
      </c>
      <c r="AC362" s="1" cm="1">
        <f t="array" ref="AC362">[1]!table_weight[Composure]*(('F+ , F-'!AC$2-[1]!tbl_gk[[#This Row],[Composure]])/('F+ , F-'!AC$2-'F+ , F-'!AC$3))</f>
        <v>5.3373470182910699E-4</v>
      </c>
      <c r="AD362" s="1" cm="1">
        <f t="array" ref="AD362">[1]!table_weight[Marking]*(('F+ , F-'!AD$2-[1]!tbl_gk[[#This Row],[Marking]])/('F+ , F-'!AD$2-'F+ , F-'!AD$3))</f>
        <v>2.9972168700492414E-2</v>
      </c>
      <c r="AE362" s="1" cm="1">
        <f t="array" ref="AE362">[1]!table_weight[StandingTackle]*(('F+ , F-'!AE$2-[1]!tbl_gk[[#This Row],[StandingTackle]])/('F+ , F-'!AE$2-'F+ , F-'!AE$3))</f>
        <v>1.120842873841129E-2</v>
      </c>
      <c r="AF362" s="1" cm="1">
        <f t="array" ref="AF362">[1]!table_weight[SlidingTackle]*(('F+ , F-'!AF$2-[1]!tbl_gk[[#This Row],[SlidingTackle]])/('F+ , F-'!AF$2-'F+ , F-'!AF$3))</f>
        <v>3.7361429128037632E-3</v>
      </c>
      <c r="AG362" s="1" cm="1">
        <f t="array" ref="AG362">[1]!table_weight[GKDiving]*(('F+ , F-'!AG$2-[1]!tbl_gk[[#This Row],[GKDiving]])/('F+ , F-'!AG$2-'F+ , F-'!AG$3))</f>
        <v>8.5405891897373434E-3</v>
      </c>
      <c r="AH362" s="1" cm="1">
        <f t="array" ref="AH362">[1]!table_weight[GKHandling]*(('F+ , F-'!AH$2-[1]!tbl_gk[[#This Row],[GKHandling]])/('F+ , F-'!AH$2-'F+ , F-'!AH$3))</f>
        <v>1.2476686816311946E-2</v>
      </c>
      <c r="AI362" s="1" cm="1">
        <f t="array" ref="AI362">[1]!table_weight[GKKicking]*(('F+ , F-'!AI$2-[1]!tbl_gk[[#This Row],[GKKicking]])/('F+ , F-'!AI$2-'F+ , F-'!AI$3))</f>
        <v>9.8387587465774209E-3</v>
      </c>
      <c r="AJ362" s="1" cm="1">
        <f t="array" ref="AJ362">[1]!table_weight[GKPositioning]*(('F+ , F-'!AJ$2-[1]!tbl_gk[[#This Row],[GKPositioning]])/('F+ , F-'!AJ$2-'F+ , F-'!AJ$3))</f>
        <v>5.0455173059371387E-3</v>
      </c>
      <c r="AK362" s="1" cm="1">
        <f t="array" ref="AK362">[1]!table_weight[GKReflexes]*(('F+ , F-'!AK$2-[1]!tbl_gk[[#This Row],[GKReflexes]])/('F+ , F-'!AK$2-'F+ , F-'!AK$3))</f>
        <v>9.109961802386499E-3</v>
      </c>
    </row>
    <row r="363" spans="1:37" x14ac:dyDescent="0.55000000000000004">
      <c r="A363" s="8">
        <f>[1]!tbl_gk[[#This Row],[ID]]</f>
        <v>202873</v>
      </c>
      <c r="B363" s="2" cm="1">
        <f t="array" ref="B363">[1]!table_weight[ValueEUR]*(('F+ , F-'!B$2-[1]!tbl_gk[[#This Row],[ValueEUR]])/('F+ , F-'!B$2-'F+ , F-'!B$3))</f>
        <v>3.0588675060954019E-4</v>
      </c>
      <c r="C363" s="2" cm="1">
        <f t="array" ref="C363">[1]!table_weight[WageEUR]*(('F+ , F-'!C$2-[1]!tbl_gk[[#This Row],[WageEUR]])/('F+ , F-'!C$2-'F+ , F-'!C$3))</f>
        <v>1.7995630242332353E-3</v>
      </c>
      <c r="D363" s="2" cm="1">
        <f t="array" ref="D363">[1]!table_weight[Crossing]*(('F+ , F-'!D$2-[1]!tbl_gk[[#This Row],[Crossing]])/('F+ , F-'!D$2-'F+ , F-'!D$3))</f>
        <v>3.5866971962916043E-2</v>
      </c>
      <c r="E363" s="2" cm="1">
        <f t="array" ref="E363">[1]!table_weight[Finishing]*(('F+ , F-'!E$2-[1]!tbl_gk[[#This Row],[Finishing]])/('F+ , F-'!E$2-'F+ , F-'!E$3))</f>
        <v>1.3975509583206414E-2</v>
      </c>
      <c r="F363" s="2" cm="1">
        <f t="array" ref="F363">[1]!table_weight[HeadingAccuracy]*(('F+ , F-'!F$2-[1]!tbl_gk[[#This Row],[HeadingAccuracy]])/('F+ , F-'!F$2-'F+ , F-'!F$3))</f>
        <v>1.08567917583827E-2</v>
      </c>
      <c r="G363" s="2" cm="1">
        <f t="array" ref="G363">[1]!table_weight[ShortPassing]*(('F+ , F-'!G$2-[1]!tbl_gk[[#This Row],[ShortPassing]])/('F+ , F-'!G$2-'F+ , F-'!G$3))</f>
        <v>5.0628261131616156E-2</v>
      </c>
      <c r="H363" s="2" cm="1">
        <f t="array" ref="H363">[1]!table_weight[Volleys]*(('F+ , F-'!H$2-[1]!tbl_gk[[#This Row],[Volleys]])/('F+ , F-'!H$2-'F+ , F-'!H$3))</f>
        <v>1.7360881469821632E-3</v>
      </c>
      <c r="I363" s="2" cm="1">
        <f t="array" ref="I363">[1]!table_weight[Dribbling]*(('F+ , F-'!I$2-[1]!tbl_gk[[#This Row],[Dribbling]])/('F+ , F-'!I$2-'F+ , F-'!I$3))</f>
        <v>1.3690295101916595E-2</v>
      </c>
      <c r="J363" s="2" cm="1">
        <f t="array" ref="J363">[1]!table_weight[Curve]*(('F+ , F-'!J$2-[1]!tbl_gk[[#This Row],[Curve]])/('F+ , F-'!J$2-'F+ , F-'!J$3))</f>
        <v>9.4648953791028455E-3</v>
      </c>
      <c r="K363" s="2" cm="1">
        <f t="array" ref="K363">[1]!table_weight[FKAccuracy]*(('F+ , F-'!K$2-[1]!tbl_gk[[#This Row],[FKAccuracy]])/('F+ , F-'!K$2-'F+ , F-'!K$3))</f>
        <v>8.8226346212351529E-3</v>
      </c>
      <c r="L363" s="2" cm="1">
        <f t="array" ref="L363">[1]!table_weight[LongPassing]*(('F+ , F-'!L$2-[1]!tbl_gk[[#This Row],[LongPassing]])/('F+ , F-'!L$2-'F+ , F-'!L$3))</f>
        <v>2.5988356803638323E-2</v>
      </c>
      <c r="M363" s="2" cm="1">
        <f t="array" ref="M363">[1]!table_weight[BallControl]*(('F+ , F-'!M$2-[1]!tbl_gk[[#This Row],[BallControl]])/('F+ , F-'!M$2-'F+ , F-'!M$3))</f>
        <v>1.2603763744621627E-2</v>
      </c>
      <c r="N363" s="2" cm="1">
        <f t="array" ref="N363">[1]!table_weight[Acceleration]*(('F+ , F-'!N$2-[1]!tbl_gk[[#This Row],[Acceleration]])/('F+ , F-'!N$2-'F+ , F-'!N$3))</f>
        <v>3.6077954150933221E-3</v>
      </c>
      <c r="O363" s="2" cm="1">
        <f t="array" ref="O363">[1]!table_weight[SprintSpeed]*(('F+ , F-'!O$2-[1]!tbl_gk[[#This Row],[SprintSpeed]])/('F+ , F-'!O$2-'F+ , F-'!O$3))</f>
        <v>5.3410404624277394E-3</v>
      </c>
      <c r="P363" s="2" cm="1">
        <f t="array" ref="P363">[1]!table_weight[Agility]*(('F+ , F-'!P$2-[1]!tbl_gk[[#This Row],[Agility]])/('F+ , F-'!P$2-'F+ , F-'!P$3))</f>
        <v>2.5742435234373086E-3</v>
      </c>
      <c r="Q363" s="2" cm="1">
        <f t="array" ref="Q363">[1]!table_weight[Reactions]*(('F+ , F-'!Q$2-[1]!tbl_gk[[#This Row],[Reactions]])/('F+ , F-'!Q$2-'F+ , F-'!Q$3))</f>
        <v>1.0312840001443764E-3</v>
      </c>
      <c r="R363" s="2" cm="1">
        <f t="array" ref="R363">[1]!table_weight[Balance]*(('F+ , F-'!R$2-[1]!tbl_gk[[#This Row],[Balance]])/('F+ , F-'!R$2-'F+ , F-'!R$3))</f>
        <v>1.6142751594096668E-3</v>
      </c>
      <c r="S363" s="2" cm="1">
        <f t="array" ref="S363">[1]!table_weight[ShotPower]*(('F+ , F-'!S$2-[1]!tbl_gk[[#This Row],[ShotPower]])/('F+ , F-'!S$2-'F+ , F-'!S$3))</f>
        <v>5.7135648934827617E-3</v>
      </c>
      <c r="T363" s="2" cm="1">
        <f t="array" ref="T363">[1]!table_weight[Jumping]*(('F+ , F-'!T$2-[1]!tbl_gk[[#This Row],[Jumping]])/('F+ , F-'!T$2-'F+ , F-'!T$3))</f>
        <v>1.459807452623725E-3</v>
      </c>
      <c r="U363" s="2" cm="1">
        <f t="array" ref="U363">[1]!table_weight[Stamina]*(('F+ , F-'!U$2-[1]!tbl_gk[[#This Row],[Stamina]])/('F+ , F-'!U$2-'F+ , F-'!U$3))</f>
        <v>1.2021943727489499E-2</v>
      </c>
      <c r="V363" s="2" cm="1">
        <f t="array" ref="V363">[1]!table_weight[Strength]*(('F+ , F-'!V$2-[1]!tbl_gk[[#This Row],[Strength]])/('F+ , F-'!V$2-'F+ , F-'!V$3))</f>
        <v>7.9860054761180244E-3</v>
      </c>
      <c r="W363" s="2" cm="1">
        <f t="array" ref="W363">[1]!table_weight[LongShots]*(('F+ , F-'!W$2-[1]!tbl_gk[[#This Row],[LongShots]])/('F+ , F-'!W$2-'F+ , F-'!W$3))</f>
        <v>7.7912248547492196E-3</v>
      </c>
      <c r="X363" s="2" cm="1">
        <f t="array" ref="X363">[1]!table_weight[Aggression]*(('F+ , F-'!X$2-[1]!tbl_gk[[#This Row],[Aggression]])/('F+ , F-'!X$2-'F+ , F-'!X$3))</f>
        <v>2.4338302403407318E-3</v>
      </c>
      <c r="Y363" s="2" cm="1">
        <f t="array" ref="Y363">[1]!table_weight[Interceptions]*(('F+ , F-'!Y$2-[1]!tbl_gk[[#This Row],[Interceptions]])/('F+ , F-'!Y$2-'F+ , F-'!Y$3))</f>
        <v>1.6621279690131864E-2</v>
      </c>
      <c r="Z363" s="2" cm="1">
        <f t="array" ref="Z363">[1]!table_weight[Positioning]*(('F+ , F-'!Z$2-[1]!tbl_gk[[#This Row],[Positioning]])/('F+ , F-'!Z$2-'F+ , F-'!Z$3))</f>
        <v>1.3310009126863251E-3</v>
      </c>
      <c r="AA363" s="2" cm="1">
        <f t="array" ref="AA363">[1]!table_weight[Vision]*(('F+ , F-'!AA$2-[1]!tbl_gk[[#This Row],[Vision]])/('F+ , F-'!AA$2-'F+ , F-'!AA$3))</f>
        <v>4.2592029205962806E-2</v>
      </c>
      <c r="AB363" s="2" cm="1">
        <f t="array" ref="AB363">[1]!table_weight[Penalties]*(('F+ , F-'!AB$2-[1]!tbl_gk[[#This Row],[Penalties]])/('F+ , F-'!AB$2-'F+ , F-'!AB$3))</f>
        <v>2.1139426260312223E-3</v>
      </c>
      <c r="AC363" s="2" cm="1">
        <f t="array" ref="AC363">[1]!table_weight[Composure]*(('F+ , F-'!AC$2-[1]!tbl_gk[[#This Row],[Composure]])/('F+ , F-'!AC$2-'F+ , F-'!AC$3))</f>
        <v>9.6072246329239263E-4</v>
      </c>
      <c r="AD363" s="2" cm="1">
        <f t="array" ref="AD363">[1]!table_weight[Marking]*(('F+ , F-'!AD$2-[1]!tbl_gk[[#This Row],[Marking]])/('F+ , F-'!AD$2-'F+ , F-'!AD$3))</f>
        <v>2.8394686137308601E-2</v>
      </c>
      <c r="AE363" s="2" cm="1">
        <f t="array" ref="AE363">[1]!table_weight[StandingTackle]*(('F+ , F-'!AE$2-[1]!tbl_gk[[#This Row],[StandingTackle]])/('F+ , F-'!AE$2-'F+ , F-'!AE$3))</f>
        <v>3.362528621523387E-2</v>
      </c>
      <c r="AF363" s="2" cm="1">
        <f t="array" ref="AF363">[1]!table_weight[SlidingTackle]*(('F+ , F-'!AF$2-[1]!tbl_gk[[#This Row],[SlidingTackle]])/('F+ , F-'!AF$2-'F+ , F-'!AF$3))</f>
        <v>1.120842873841129E-2</v>
      </c>
      <c r="AG363" s="2" cm="1">
        <f t="array" ref="AG363">[1]!table_weight[GKDiving]*(('F+ , F-'!AG$2-[1]!tbl_gk[[#This Row],[GKDiving]])/('F+ , F-'!AG$2-'F+ , F-'!AG$3))</f>
        <v>3.2454238921001903E-2</v>
      </c>
      <c r="AH363" s="2" cm="1">
        <f t="array" ref="AH363">[1]!table_weight[GKHandling]*(('F+ , F-'!AH$2-[1]!tbl_gk[[#This Row],[GKHandling]])/('F+ , F-'!AH$2-'F+ , F-'!AH$3))</f>
        <v>4.0994828110739248E-2</v>
      </c>
      <c r="AI363" s="2" cm="1">
        <f t="array" ref="AI363">[1]!table_weight[GKKicking]*(('F+ , F-'!AI$2-[1]!tbl_gk[[#This Row],[GKKicking]])/('F+ , F-'!AI$2-'F+ , F-'!AI$3))</f>
        <v>2.5938545786431375E-2</v>
      </c>
      <c r="AJ363" s="2" cm="1">
        <f t="array" ref="AJ363">[1]!table_weight[GKPositioning]*(('F+ , F-'!AJ$2-[1]!tbl_gk[[#This Row],[GKPositioning]])/('F+ , F-'!AJ$2-'F+ , F-'!AJ$3))</f>
        <v>1.2613793264842845E-2</v>
      </c>
      <c r="AK363" s="2" cm="1">
        <f t="array" ref="AK363">[1]!table_weight[GKReflexes]*(('F+ , F-'!AK$2-[1]!tbl_gk[[#This Row],[GKReflexes]])/('F+ , F-'!AK$2-'F+ , F-'!AK$3))</f>
        <v>3.0973870128114096E-2</v>
      </c>
    </row>
    <row r="364" spans="1:37" x14ac:dyDescent="0.55000000000000004">
      <c r="A364" s="7">
        <f>[1]!tbl_gk[[#This Row],[ID]]</f>
        <v>202886</v>
      </c>
      <c r="B364" s="1" cm="1">
        <f t="array" ref="B364">[1]!table_weight[ValueEUR]*(('F+ , F-'!B$2-[1]!tbl_gk[[#This Row],[ValueEUR]])/('F+ , F-'!B$2-'F+ , F-'!B$3))</f>
        <v>2.8273689561890902E-4</v>
      </c>
      <c r="C364" s="1" cm="1">
        <f t="array" ref="C364">[1]!table_weight[WageEUR]*(('F+ , F-'!C$2-[1]!tbl_gk[[#This Row],[WageEUR]])/('F+ , F-'!C$2-'F+ , F-'!C$3))</f>
        <v>2.5819817304215988E-3</v>
      </c>
      <c r="D364" s="1" cm="1">
        <f t="array" ref="D364">[1]!table_weight[Crossing]*(('F+ , F-'!D$2-[1]!tbl_gk[[#This Row],[Crossing]])/('F+ , F-'!D$2-'F+ , F-'!D$3))</f>
        <v>3.6987814836757178E-2</v>
      </c>
      <c r="E364" s="1" cm="1">
        <f t="array" ref="E364">[1]!table_weight[Finishing]*(('F+ , F-'!E$2-[1]!tbl_gk[[#This Row],[Finishing]])/('F+ , F-'!E$2-'F+ , F-'!E$3))</f>
        <v>1.59720109522359E-2</v>
      </c>
      <c r="F364" s="1" cm="1">
        <f t="array" ref="F364">[1]!table_weight[HeadingAccuracy]*(('F+ , F-'!F$2-[1]!tbl_gk[[#This Row],[HeadingAccuracy]])/('F+ , F-'!F$2-'F+ , F-'!F$3))</f>
        <v>1.1274360672166649E-2</v>
      </c>
      <c r="G364" s="1" cm="1">
        <f t="array" ref="G364">[1]!table_weight[ShortPassing]*(('F+ , F-'!G$2-[1]!tbl_gk[[#This Row],[ShortPassing]])/('F+ , F-'!G$2-'F+ , F-'!G$3))</f>
        <v>6.4691667001509537E-2</v>
      </c>
      <c r="H364" s="1" cm="1">
        <f t="array" ref="H364">[1]!table_weight[Volleys]*(('F+ , F-'!H$2-[1]!tbl_gk[[#This Row],[Volleys]])/('F+ , F-'!H$2-'F+ , F-'!H$3))</f>
        <v>1.6203489371833524E-3</v>
      </c>
      <c r="I364" s="1" cm="1">
        <f t="array" ref="I364">[1]!table_weight[Dribbling]*(('F+ , F-'!I$2-[1]!tbl_gk[[#This Row],[Dribbling]])/('F+ , F-'!I$2-'F+ , F-'!I$3))</f>
        <v>1.8579686209743949E-2</v>
      </c>
      <c r="J364" s="1" cm="1">
        <f t="array" ref="J364">[1]!table_weight[Curve]*(('F+ , F-'!J$2-[1]!tbl_gk[[#This Row],[Curve]])/('F+ , F-'!J$2-'F+ , F-'!J$3))</f>
        <v>8.9578474123651938E-3</v>
      </c>
      <c r="K364" s="1" cm="1">
        <f t="array" ref="K364">[1]!table_weight[FKAccuracy]*(('F+ , F-'!K$2-[1]!tbl_gk[[#This Row],[FKAccuracy]])/('F+ , F-'!K$2-'F+ , F-'!K$3))</f>
        <v>9.4310921813203358E-3</v>
      </c>
      <c r="L364" s="1" cm="1">
        <f t="array" ref="L364">[1]!table_weight[LongPassing]*(('F+ , F-'!L$2-[1]!tbl_gk[[#This Row],[LongPassing]])/('F+ , F-'!L$2-'F+ , F-'!L$3))</f>
        <v>2.4905508603486726E-2</v>
      </c>
      <c r="M364" s="1" cm="1">
        <f t="array" ref="M364">[1]!table_weight[BallControl]*(('F+ , F-'!M$2-[1]!tbl_gk[[#This Row],[BallControl]])/('F+ , F-'!M$2-'F+ , F-'!M$3))</f>
        <v>1.1734538658785654E-2</v>
      </c>
      <c r="N364" s="1" cm="1">
        <f t="array" ref="N364">[1]!table_weight[Acceleration]*(('F+ , F-'!N$2-[1]!tbl_gk[[#This Row],[Acceleration]])/('F+ , F-'!N$2-'F+ , F-'!N$3))</f>
        <v>5.637180336083316E-3</v>
      </c>
      <c r="O364" s="1" cm="1">
        <f t="array" ref="O364">[1]!table_weight[SprintSpeed]*(('F+ , F-'!O$2-[1]!tbl_gk[[#This Row],[SprintSpeed]])/('F+ , F-'!O$2-'F+ , F-'!O$3))</f>
        <v>8.995436568299351E-3</v>
      </c>
      <c r="P364" s="1" cm="1">
        <f t="array" ref="P364">[1]!table_weight[Agility]*(('F+ , F-'!P$2-[1]!tbl_gk[[#This Row],[Agility]])/('F+ , F-'!P$2-'F+ , F-'!P$3))</f>
        <v>4.4464206313917145E-3</v>
      </c>
      <c r="Q364" s="1" cm="1">
        <f t="array" ref="Q364">[1]!table_weight[Reactions]*(('F+ , F-'!Q$2-[1]!tbl_gk[[#This Row],[Reactions]])/('F+ , F-'!Q$2-'F+ , F-'!Q$3))</f>
        <v>1.1344124001588141E-3</v>
      </c>
      <c r="R364" s="1" cm="1">
        <f t="array" ref="R364">[1]!table_weight[Balance]*(('F+ , F-'!R$2-[1]!tbl_gk[[#This Row],[Balance]])/('F+ , F-'!R$2-'F+ , F-'!R$3))</f>
        <v>2.4214127391145E-3</v>
      </c>
      <c r="S364" s="1" cm="1">
        <f t="array" ref="S364">[1]!table_weight[ShotPower]*(('F+ , F-'!S$2-[1]!tbl_gk[[#This Row],[ShotPower]])/('F+ , F-'!S$2-'F+ , F-'!S$3))</f>
        <v>5.9732723886410689E-3</v>
      </c>
      <c r="T364" s="1" cm="1">
        <f t="array" ref="T364">[1]!table_weight[Jumping]*(('F+ , F-'!T$2-[1]!tbl_gk[[#This Row],[Jumping]])/('F+ , F-'!T$2-'F+ , F-'!T$3))</f>
        <v>1.8032915591234251E-3</v>
      </c>
      <c r="U364" s="1" cm="1">
        <f t="array" ref="U364">[1]!table_weight[Stamina]*(('F+ , F-'!U$2-[1]!tbl_gk[[#This Row],[Stamina]])/('F+ , F-'!U$2-'F+ , F-'!U$3))</f>
        <v>4.2935513312462497E-3</v>
      </c>
      <c r="V364" s="1" cm="1">
        <f t="array" ref="V364">[1]!table_weight[Strength]*(('F+ , F-'!V$2-[1]!tbl_gk[[#This Row],[Strength]])/('F+ , F-'!V$2-'F+ , F-'!V$3))</f>
        <v>1.4197343068654266E-2</v>
      </c>
      <c r="W364" s="1" cm="1">
        <f t="array" ref="W364">[1]!table_weight[LongShots]*(('F+ , F-'!W$2-[1]!tbl_gk[[#This Row],[LongShots]])/('F+ , F-'!W$2-'F+ , F-'!W$3))</f>
        <v>8.570347340224143E-3</v>
      </c>
      <c r="X364" s="1" cm="1">
        <f t="array" ref="X364">[1]!table_weight[Aggression]*(('F+ , F-'!X$2-[1]!tbl_gk[[#This Row],[Aggression]])/('F+ , F-'!X$2-'F+ , F-'!X$3))</f>
        <v>4.2592029205962808E-3</v>
      </c>
      <c r="Y364" s="1" cm="1">
        <f t="array" ref="Y364">[1]!table_weight[Interceptions]*(('F+ , F-'!Y$2-[1]!tbl_gk[[#This Row],[Interceptions]])/('F+ , F-'!Y$2-'F+ , F-'!Y$3))</f>
        <v>1.1773406447176737E-2</v>
      </c>
      <c r="Z364" s="1" cm="1">
        <f t="array" ref="Z364">[1]!table_weight[Positioning]*(('F+ , F-'!Z$2-[1]!tbl_gk[[#This Row],[Positioning]])/('F+ , F-'!Z$2-'F+ , F-'!Z$3))</f>
        <v>1.0352229320893639E-3</v>
      </c>
      <c r="AA364" s="1" cm="1">
        <f t="array" ref="AA364">[1]!table_weight[Vision]*(('F+ , F-'!AA$2-[1]!tbl_gk[[#This Row],[Vision]])/('F+ , F-'!AA$2-'F+ , F-'!AA$3))</f>
        <v>1.4197343068654267E-2</v>
      </c>
      <c r="AB364" s="1" cm="1">
        <f t="array" ref="AB364">[1]!table_weight[Penalties]*(('F+ , F-'!AB$2-[1]!tbl_gk[[#This Row],[Penalties]])/('F+ , F-'!AB$2-'F+ , F-'!AB$3))</f>
        <v>1.6441775980242841E-3</v>
      </c>
      <c r="AC364" s="1" cm="1">
        <f t="array" ref="AC364">[1]!table_weight[Composure]*(('F+ , F-'!AC$2-[1]!tbl_gk[[#This Row],[Composure]])/('F+ , F-'!AC$2-'F+ , F-'!AC$3))</f>
        <v>1.6545775756702319E-3</v>
      </c>
      <c r="AD364" s="1" cm="1">
        <f t="array" ref="AD364">[1]!table_weight[Marking]*(('F+ , F-'!AD$2-[1]!tbl_gk[[#This Row],[Marking]])/('F+ , F-'!AD$2-'F+ , F-'!AD$3))</f>
        <v>1.5774825631838112E-2</v>
      </c>
      <c r="AE364" s="1" cm="1">
        <f t="array" ref="AE364">[1]!table_weight[StandingTackle]*(('F+ , F-'!AE$2-[1]!tbl_gk[[#This Row],[StandingTackle]])/('F+ , F-'!AE$2-'F+ , F-'!AE$3))</f>
        <v>2.9141914719869356E-2</v>
      </c>
      <c r="AF364" s="1" cm="1">
        <f t="array" ref="AF364">[1]!table_weight[SlidingTackle]*(('F+ , F-'!AF$2-[1]!tbl_gk[[#This Row],[SlidingTackle]])/('F+ , F-'!AF$2-'F+ , F-'!AF$3))</f>
        <v>9.7139715732897855E-3</v>
      </c>
      <c r="AG364" s="1" cm="1">
        <f t="array" ref="AG364">[1]!table_weight[GKDiving]*(('F+ , F-'!AG$2-[1]!tbl_gk[[#This Row],[GKDiving]])/('F+ , F-'!AG$2-'F+ , F-'!AG$3))</f>
        <v>3.5870474596896844E-2</v>
      </c>
      <c r="AH364" s="1" cm="1">
        <f t="array" ref="AH364">[1]!table_weight[GKHandling]*(('F+ , F-'!AH$2-[1]!tbl_gk[[#This Row],[GKHandling]])/('F+ , F-'!AH$2-'F+ , F-'!AH$3))</f>
        <v>4.0994828110739248E-2</v>
      </c>
      <c r="AI364" s="1" cm="1">
        <f t="array" ref="AI364">[1]!table_weight[GKKicking]*(('F+ , F-'!AI$2-[1]!tbl_gk[[#This Row],[GKKicking]])/('F+ , F-'!AI$2-'F+ , F-'!AI$3))</f>
        <v>2.6832978399756596E-2</v>
      </c>
      <c r="AJ364" s="1" cm="1">
        <f t="array" ref="AJ364">[1]!table_weight[GKPositioning]*(('F+ , F-'!AJ$2-[1]!tbl_gk[[#This Row],[GKPositioning]])/('F+ , F-'!AJ$2-'F+ , F-'!AJ$3))</f>
        <v>1.3244482928084987E-2</v>
      </c>
      <c r="AK364" s="1" cm="1">
        <f t="array" ref="AK364">[1]!table_weight[GKReflexes]*(('F+ , F-'!AK$2-[1]!tbl_gk[[#This Row],[GKReflexes]])/('F+ , F-'!AK$2-'F+ , F-'!AK$3))</f>
        <v>3.6439847209545996E-2</v>
      </c>
    </row>
    <row r="365" spans="1:37" x14ac:dyDescent="0.55000000000000004">
      <c r="A365" s="8">
        <f>[1]!tbl_gk[[#This Row],[ID]]</f>
        <v>202910</v>
      </c>
      <c r="B365" s="2" cm="1">
        <f t="array" ref="B365">[1]!table_weight[ValueEUR]*(('F+ , F-'!B$2-[1]!tbl_gk[[#This Row],[ValueEUR]])/('F+ , F-'!B$2-'F+ , F-'!B$3))</f>
        <v>1.3612114734491143E-4</v>
      </c>
      <c r="C365" s="2" cm="1">
        <f t="array" ref="C365">[1]!table_weight[WageEUR]*(('F+ , F-'!C$2-[1]!tbl_gk[[#This Row],[WageEUR]])/('F+ , F-'!C$2-'F+ , F-'!C$3))</f>
        <v>7.8241870618836313E-5</v>
      </c>
      <c r="D365" s="2" cm="1">
        <f t="array" ref="D365">[1]!table_weight[Crossing]*(('F+ , F-'!D$2-[1]!tbl_gk[[#This Row],[Crossing]])/('F+ , F-'!D$2-'F+ , F-'!D$3))</f>
        <v>3.5866971962916043E-2</v>
      </c>
      <c r="E365" s="2" cm="1">
        <f t="array" ref="E365">[1]!table_weight[Finishing]*(('F+ , F-'!E$2-[1]!tbl_gk[[#This Row],[Finishing]])/('F+ , F-'!E$2-'F+ , F-'!E$3))</f>
        <v>1.59720109522359E-2</v>
      </c>
      <c r="F365" s="2" cm="1">
        <f t="array" ref="F365">[1]!table_weight[HeadingAccuracy]*(('F+ , F-'!F$2-[1]!tbl_gk[[#This Row],[HeadingAccuracy]])/('F+ , F-'!F$2-'F+ , F-'!F$3))</f>
        <v>1.00216539308148E-2</v>
      </c>
      <c r="G365" s="2" cm="1">
        <f t="array" ref="G365">[1]!table_weight[ShortPassing]*(('F+ , F-'!G$2-[1]!tbl_gk[[#This Row],[ShortPassing]])/('F+ , F-'!G$2-'F+ , F-'!G$3))</f>
        <v>4.2190217609680135E-2</v>
      </c>
      <c r="H365" s="2" cm="1">
        <f t="array" ref="H365">[1]!table_weight[Volleys]*(('F+ , F-'!H$2-[1]!tbl_gk[[#This Row],[Volleys]])/('F+ , F-'!H$2-'F+ , F-'!H$3))</f>
        <v>9.2591367839048701E-4</v>
      </c>
      <c r="I365" s="2" cm="1">
        <f t="array" ref="I365">[1]!table_weight[Dribbling]*(('F+ , F-'!I$2-[1]!tbl_gk[[#This Row],[Dribbling]])/('F+ , F-'!I$2-'F+ , F-'!I$3))</f>
        <v>1.6623929766613008E-2</v>
      </c>
      <c r="J365" s="2" cm="1">
        <f t="array" ref="J365">[1]!table_weight[Curve]*(('F+ , F-'!J$2-[1]!tbl_gk[[#This Row],[Curve]])/('F+ , F-'!J$2-'F+ , F-'!J$3))</f>
        <v>9.6339113680153961E-3</v>
      </c>
      <c r="K365" s="2" cm="1">
        <f t="array" ref="K365">[1]!table_weight[FKAccuracy]*(('F+ , F-'!K$2-[1]!tbl_gk[[#This Row],[FKAccuracy]])/('F+ , F-'!K$2-'F+ , F-'!K$3))</f>
        <v>9.4310921813203358E-3</v>
      </c>
      <c r="L365" s="2" cm="1">
        <f t="array" ref="L365">[1]!table_weight[LongPassing]*(('F+ , F-'!L$2-[1]!tbl_gk[[#This Row],[LongPassing]])/('F+ , F-'!L$2-'F+ , F-'!L$3))</f>
        <v>1.7325571202425546E-2</v>
      </c>
      <c r="M365" s="2" cm="1">
        <f t="array" ref="M365">[1]!table_weight[BallControl]*(('F+ , F-'!M$2-[1]!tbl_gk[[#This Row],[BallControl]])/('F+ , F-'!M$2-'F+ , F-'!M$3))</f>
        <v>1.2603763744621627E-2</v>
      </c>
      <c r="N365" s="2" cm="1">
        <f t="array" ref="N365">[1]!table_weight[Acceleration]*(('F+ , F-'!N$2-[1]!tbl_gk[[#This Row],[Acceleration]])/('F+ , F-'!N$2-'F+ , F-'!N$3))</f>
        <v>8.7940013242899726E-3</v>
      </c>
      <c r="O365" s="2" cm="1">
        <f t="array" ref="O365">[1]!table_weight[SprintSpeed]*(('F+ , F-'!O$2-[1]!tbl_gk[[#This Row],[SprintSpeed]])/('F+ , F-'!O$2-'F+ , F-'!O$3))</f>
        <v>1.124429571037419E-2</v>
      </c>
      <c r="P365" s="2" cm="1">
        <f t="array" ref="P365">[1]!table_weight[Agility]*(('F+ , F-'!P$2-[1]!tbl_gk[[#This Row],[Agility]])/('F+ , F-'!P$2-'F+ , F-'!P$3))</f>
        <v>5.265498116121768E-3</v>
      </c>
      <c r="Q365" s="2" cm="1">
        <f t="array" ref="Q365">[1]!table_weight[Reactions]*(('F+ , F-'!Q$2-[1]!tbl_gk[[#This Row],[Reactions]])/('F+ , F-'!Q$2-'F+ , F-'!Q$3))</f>
        <v>1.5984902002237835E-3</v>
      </c>
      <c r="R365" s="2" cm="1">
        <f t="array" ref="R365">[1]!table_weight[Balance]*(('F+ , F-'!R$2-[1]!tbl_gk[[#This Row],[Balance]])/('F+ , F-'!R$2-'F+ , F-'!R$3))</f>
        <v>2.5455877513767822E-3</v>
      </c>
      <c r="S365" s="2" cm="1">
        <f t="array" ref="S365">[1]!table_weight[ShotPower]*(('F+ , F-'!S$2-[1]!tbl_gk[[#This Row],[ShotPower]])/('F+ , F-'!S$2-'F+ , F-'!S$3))</f>
        <v>5.4538573983244545E-3</v>
      </c>
      <c r="T365" s="2" cm="1">
        <f t="array" ref="T365">[1]!table_weight[Jumping]*(('F+ , F-'!T$2-[1]!tbl_gk[[#This Row],[Jumping]])/('F+ , F-'!T$2-'F+ , F-'!T$3))</f>
        <v>2.7478728519976002E-3</v>
      </c>
      <c r="U365" s="2" cm="1">
        <f t="array" ref="U365">[1]!table_weight[Stamina]*(('F+ , F-'!U$2-[1]!tbl_gk[[#This Row],[Stamina]])/('F+ , F-'!U$2-'F+ , F-'!U$3))</f>
        <v>1.288065399373875E-2</v>
      </c>
      <c r="V365" s="2" cm="1">
        <f t="array" ref="V365">[1]!table_weight[Strength]*(('F+ , F-'!V$2-[1]!tbl_gk[[#This Row],[Strength]])/('F+ , F-'!V$2-'F+ , F-'!V$3))</f>
        <v>7.0986715343271329E-3</v>
      </c>
      <c r="W365" s="2" cm="1">
        <f t="array" ref="W365">[1]!table_weight[LongShots]*(('F+ , F-'!W$2-[1]!tbl_gk[[#This Row],[LongShots]])/('F+ , F-'!W$2-'F+ , F-'!W$3))</f>
        <v>8.8300548353824494E-3</v>
      </c>
      <c r="X365" s="2" cm="1">
        <f t="array" ref="X365">[1]!table_weight[Aggression]*(('F+ , F-'!X$2-[1]!tbl_gk[[#This Row],[Aggression]])/('F+ , F-'!X$2-'F+ , F-'!X$3))</f>
        <v>9.1268634012777444E-3</v>
      </c>
      <c r="Y365" s="2" cm="1">
        <f t="array" ref="Y365">[1]!table_weight[Interceptions]*(('F+ , F-'!Y$2-[1]!tbl_gk[[#This Row],[Interceptions]])/('F+ , F-'!Y$2-'F+ , F-'!Y$3))</f>
        <v>2.0084046292242669E-2</v>
      </c>
      <c r="Z365" s="2" cm="1">
        <f t="array" ref="Z365">[1]!table_weight[Positioning]*(('F+ , F-'!Z$2-[1]!tbl_gk[[#This Row],[Positioning]])/('F+ , F-'!Z$2-'F+ , F-'!Z$3))</f>
        <v>1.3310009126863251E-3</v>
      </c>
      <c r="AA365" s="2" cm="1">
        <f t="array" ref="AA365">[1]!table_weight[Vision]*(('F+ , F-'!AA$2-[1]!tbl_gk[[#This Row],[Vision]])/('F+ , F-'!AA$2-'F+ , F-'!AA$3))</f>
        <v>2.1296014602981403E-2</v>
      </c>
      <c r="AB365" s="2" cm="1">
        <f t="array" ref="AB365">[1]!table_weight[Penalties]*(('F+ , F-'!AB$2-[1]!tbl_gk[[#This Row],[Penalties]])/('F+ , F-'!AB$2-'F+ , F-'!AB$3))</f>
        <v>2.3096780543674466E-3</v>
      </c>
      <c r="AC365" s="2" cm="1">
        <f t="array" ref="AC365">[1]!table_weight[Composure]*(('F+ , F-'!AC$2-[1]!tbl_gk[[#This Row],[Composure]])/('F+ , F-'!AC$2-'F+ , F-'!AC$3))</f>
        <v>1.3343367545727675E-3</v>
      </c>
      <c r="AD365" s="2" cm="1">
        <f t="array" ref="AD365">[1]!table_weight[Marking]*(('F+ , F-'!AD$2-[1]!tbl_gk[[#This Row],[Marking]])/('F+ , F-'!AD$2-'F+ , F-'!AD$3))</f>
        <v>1.5774825631838112E-2</v>
      </c>
      <c r="AE365" s="2" cm="1">
        <f t="array" ref="AE365">[1]!table_weight[StandingTackle]*(('F+ , F-'!AE$2-[1]!tbl_gk[[#This Row],[StandingTackle]])/('F+ , F-'!AE$2-'F+ , F-'!AE$3))</f>
        <v>3.1383600467551613E-2</v>
      </c>
      <c r="AF365" s="2" cm="1">
        <f t="array" ref="AF365">[1]!table_weight[SlidingTackle]*(('F+ , F-'!AF$2-[1]!tbl_gk[[#This Row],[SlidingTackle]])/('F+ , F-'!AF$2-'F+ , F-'!AF$3))</f>
        <v>1.1955657320972042E-2</v>
      </c>
      <c r="AG365" s="2" cm="1">
        <f t="array" ref="AG365">[1]!table_weight[GKDiving]*(('F+ , F-'!AG$2-[1]!tbl_gk[[#This Row],[GKDiving]])/('F+ , F-'!AG$2-'F+ , F-'!AG$3))</f>
        <v>3.9286710272791778E-2</v>
      </c>
      <c r="AH365" s="2" cm="1">
        <f t="array" ref="AH365">[1]!table_weight[GKHandling]*(('F+ , F-'!AH$2-[1]!tbl_gk[[#This Row],[GKHandling]])/('F+ , F-'!AH$2-'F+ , F-'!AH$3))</f>
        <v>4.9906747265247783E-2</v>
      </c>
      <c r="AI365" s="2" cm="1">
        <f t="array" ref="AI365">[1]!table_weight[GKKicking]*(('F+ , F-'!AI$2-[1]!tbl_gk[[#This Row],[GKKicking]])/('F+ , F-'!AI$2-'F+ , F-'!AI$3))</f>
        <v>2.5044113173106158E-2</v>
      </c>
      <c r="AJ365" s="2" cm="1">
        <f t="array" ref="AJ365">[1]!table_weight[GKPositioning]*(('F+ , F-'!AJ$2-[1]!tbl_gk[[#This Row],[GKPositioning]])/('F+ , F-'!AJ$2-'F+ , F-'!AJ$3))</f>
        <v>1.6397931244295699E-2</v>
      </c>
      <c r="AK365" s="2" cm="1">
        <f t="array" ref="AK365">[1]!table_weight[GKReflexes]*(('F+ , F-'!AK$2-[1]!tbl_gk[[#This Row],[GKReflexes]])/('F+ , F-'!AK$2-'F+ , F-'!AK$3))</f>
        <v>4.0083831930500594E-2</v>
      </c>
    </row>
    <row r="366" spans="1:37" x14ac:dyDescent="0.55000000000000004">
      <c r="A366" s="7">
        <f>[1]!tbl_gk[[#This Row],[ID]]</f>
        <v>203004</v>
      </c>
      <c r="B366" s="1" cm="1">
        <f t="array" ref="B366">[1]!table_weight[ValueEUR]*(('F+ , F-'!B$2-[1]!tbl_gk[[#This Row],[ValueEUR]])/('F+ , F-'!B$2-'F+ , F-'!B$3))</f>
        <v>2.8273689561890902E-4</v>
      </c>
      <c r="C366" s="1" cm="1">
        <f t="array" ref="C366">[1]!table_weight[WageEUR]*(('F+ , F-'!C$2-[1]!tbl_gk[[#This Row],[WageEUR]])/('F+ , F-'!C$2-'F+ , F-'!C$3))</f>
        <v>3.9120935309418161E-4</v>
      </c>
      <c r="D366" s="1" cm="1">
        <f t="array" ref="D366">[1]!table_weight[Crossing]*(('F+ , F-'!D$2-[1]!tbl_gk[[#This Row],[Crossing]])/('F+ , F-'!D$2-'F+ , F-'!D$3))</f>
        <v>3.4746129089074922E-2</v>
      </c>
      <c r="E366" s="1" cm="1">
        <f t="array" ref="E366">[1]!table_weight[Finishing]*(('F+ , F-'!E$2-[1]!tbl_gk[[#This Row],[Finishing]])/('F+ , F-'!E$2-'F+ , F-'!E$3))</f>
        <v>1.6970261636750646E-2</v>
      </c>
      <c r="F366" s="1" cm="1">
        <f t="array" ref="F366">[1]!table_weight[HeadingAccuracy]*(('F+ , F-'!F$2-[1]!tbl_gk[[#This Row],[HeadingAccuracy]])/('F+ , F-'!F$2-'F+ , F-'!F$3))</f>
        <v>1.08567917583827E-2</v>
      </c>
      <c r="G366" s="1" cm="1">
        <f t="array" ref="G366">[1]!table_weight[ShortPassing]*(('F+ , F-'!G$2-[1]!tbl_gk[[#This Row],[ShortPassing]])/('F+ , F-'!G$2-'F+ , F-'!G$3))</f>
        <v>2.390778997881874E-2</v>
      </c>
      <c r="H366" s="1" cm="1">
        <f t="array" ref="H366">[1]!table_weight[Volleys]*(('F+ , F-'!H$2-[1]!tbl_gk[[#This Row],[Volleys]])/('F+ , F-'!H$2-'F+ , F-'!H$3))</f>
        <v>1.9675665665797848E-3</v>
      </c>
      <c r="I366" s="1" cm="1">
        <f t="array" ref="I366">[1]!table_weight[Dribbling]*(('F+ , F-'!I$2-[1]!tbl_gk[[#This Row],[Dribbling]])/('F+ , F-'!I$2-'F+ , F-'!I$3))</f>
        <v>1.6623929766613008E-2</v>
      </c>
      <c r="J366" s="1" cm="1">
        <f t="array" ref="J366">[1]!table_weight[Curve]*(('F+ , F-'!J$2-[1]!tbl_gk[[#This Row],[Curve]])/('F+ , F-'!J$2-'F+ , F-'!J$3))</f>
        <v>9.8029273569279467E-3</v>
      </c>
      <c r="K366" s="1" cm="1">
        <f t="array" ref="K366">[1]!table_weight[FKAccuracy]*(('F+ , F-'!K$2-[1]!tbl_gk[[#This Row],[FKAccuracy]])/('F+ , F-'!K$2-'F+ , F-'!K$3))</f>
        <v>9.1268634012777444E-3</v>
      </c>
      <c r="L366" s="1" cm="1">
        <f t="array" ref="L366">[1]!table_weight[LongPassing]*(('F+ , F-'!L$2-[1]!tbl_gk[[#This Row],[LongPassing]])/('F+ , F-'!L$2-'F+ , F-'!L$3))</f>
        <v>1.0828482001515967E-2</v>
      </c>
      <c r="M366" s="1" cm="1">
        <f t="array" ref="M366">[1]!table_weight[BallControl]*(('F+ , F-'!M$2-[1]!tbl_gk[[#This Row],[BallControl]])/('F+ , F-'!M$2-'F+ , F-'!M$3))</f>
        <v>9.561475944195718E-3</v>
      </c>
      <c r="N366" s="1" cm="1">
        <f t="array" ref="N366">[1]!table_weight[Acceleration]*(('F+ , F-'!N$2-[1]!tbl_gk[[#This Row],[Acceleration]])/('F+ , F-'!N$2-'F+ , F-'!N$3))</f>
        <v>4.9607186957533181E-3</v>
      </c>
      <c r="O366" s="1" cm="1">
        <f t="array" ref="O366">[1]!table_weight[SprintSpeed]*(('F+ , F-'!O$2-[1]!tbl_gk[[#This Row],[SprintSpeed]])/('F+ , F-'!O$2-'F+ , F-'!O$3))</f>
        <v>5.9032552479464486E-3</v>
      </c>
      <c r="P366" s="1" cm="1">
        <f t="array" ref="P366">[1]!table_weight[Agility]*(('F+ , F-'!P$2-[1]!tbl_gk[[#This Row],[Agility]])/('F+ , F-'!P$2-'F+ , F-'!P$3))</f>
        <v>4.2123984928974139E-3</v>
      </c>
      <c r="Q366" s="1" cm="1">
        <f t="array" ref="Q366">[1]!table_weight[Reactions]*(('F+ , F-'!Q$2-[1]!tbl_gk[[#This Row],[Reactions]])/('F+ , F-'!Q$2-'F+ , F-'!Q$3))</f>
        <v>1.1344124001588141E-3</v>
      </c>
      <c r="R366" s="1" cm="1">
        <f t="array" ref="R366">[1]!table_weight[Balance]*(('F+ , F-'!R$2-[1]!tbl_gk[[#This Row],[Balance]])/('F+ , F-'!R$2-'F+ , F-'!R$3))</f>
        <v>8.6922508583597434E-4</v>
      </c>
      <c r="S366" s="1" cm="1">
        <f t="array" ref="S366">[1]!table_weight[ShotPower]*(('F+ , F-'!S$2-[1]!tbl_gk[[#This Row],[ShotPower]])/('F+ , F-'!S$2-'F+ , F-'!S$3))</f>
        <v>6.4926873789576834E-3</v>
      </c>
      <c r="T366" s="1" cm="1">
        <f t="array" ref="T366">[1]!table_weight[Jumping]*(('F+ , F-'!T$2-[1]!tbl_gk[[#This Row],[Jumping]])/('F+ , F-'!T$2-'F+ , F-'!T$3))</f>
        <v>2.0609046389982004E-3</v>
      </c>
      <c r="U366" s="1" cm="1">
        <f t="array" ref="U366">[1]!table_weight[Stamina]*(('F+ , F-'!U$2-[1]!tbl_gk[[#This Row],[Stamina]])/('F+ , F-'!U$2-'F+ , F-'!U$3))</f>
        <v>8.5871026624924993E-3</v>
      </c>
      <c r="V366" s="1" cm="1">
        <f t="array" ref="V366">[1]!table_weight[Strength]*(('F+ , F-'!V$2-[1]!tbl_gk[[#This Row],[Strength]])/('F+ , F-'!V$2-'F+ , F-'!V$3))</f>
        <v>1.5084677010445158E-2</v>
      </c>
      <c r="W366" s="1" cm="1">
        <f t="array" ref="W366">[1]!table_weight[LongShots]*(('F+ , F-'!W$2-[1]!tbl_gk[[#This Row],[LongShots]])/('F+ , F-'!W$2-'F+ , F-'!W$3))</f>
        <v>8.0509323499075268E-3</v>
      </c>
      <c r="X366" s="1" cm="1">
        <f t="array" ref="X366">[1]!table_weight[Aggression]*(('F+ , F-'!X$2-[1]!tbl_gk[[#This Row],[Aggression]])/('F+ , F-'!X$2-'F+ , F-'!X$3))</f>
        <v>2.0079099482811037E-2</v>
      </c>
      <c r="Y366" s="1" cm="1">
        <f t="array" ref="Y366">[1]!table_weight[Interceptions]*(('F+ , F-'!Y$2-[1]!tbl_gk[[#This Row],[Interceptions]])/('F+ , F-'!Y$2-'F+ , F-'!Y$3))</f>
        <v>1.2465959767598898E-2</v>
      </c>
      <c r="Z366" s="1" cm="1">
        <f t="array" ref="Z366">[1]!table_weight[Positioning]*(('F+ , F-'!Z$2-[1]!tbl_gk[[#This Row],[Positioning]])/('F+ , F-'!Z$2-'F+ , F-'!Z$3))</f>
        <v>8.8733394179088337E-4</v>
      </c>
      <c r="AA366" s="1" cm="1">
        <f t="array" ref="AA366">[1]!table_weight[Vision]*(('F+ , F-'!AA$2-[1]!tbl_gk[[#This Row],[Vision]])/('F+ , F-'!AA$2-'F+ , F-'!AA$3))</f>
        <v>2.4135483216712255E-2</v>
      </c>
      <c r="AB366" s="1" cm="1">
        <f t="array" ref="AB366">[1]!table_weight[Penalties]*(('F+ , F-'!AB$2-[1]!tbl_gk[[#This Row],[Penalties]])/('F+ , F-'!AB$2-'F+ , F-'!AB$3))</f>
        <v>2.153089711698467E-3</v>
      </c>
      <c r="AC366" s="1" cm="1">
        <f t="array" ref="AC366">[1]!table_weight[Composure]*(('F+ , F-'!AC$2-[1]!tbl_gk[[#This Row],[Composure]])/('F+ , F-'!AC$2-'F+ , F-'!AC$3))</f>
        <v>1.4944571651214996E-3</v>
      </c>
      <c r="AD366" s="1" cm="1">
        <f t="array" ref="AD366">[1]!table_weight[Marking]*(('F+ , F-'!AD$2-[1]!tbl_gk[[#This Row],[Marking]])/('F+ , F-'!AD$2-'F+ , F-'!AD$3))</f>
        <v>2.366223844775717E-2</v>
      </c>
      <c r="AE366" s="1" cm="1">
        <f t="array" ref="AE366">[1]!table_weight[StandingTackle]*(('F+ , F-'!AE$2-[1]!tbl_gk[[#This Row],[StandingTackle]])/('F+ , F-'!AE$2-'F+ , F-'!AE$3))</f>
        <v>2.6900228972187096E-2</v>
      </c>
      <c r="AF366" s="1" cm="1">
        <f t="array" ref="AF366">[1]!table_weight[SlidingTackle]*(('F+ , F-'!AF$2-[1]!tbl_gk[[#This Row],[SlidingTackle]])/('F+ , F-'!AF$2-'F+ , F-'!AF$3))</f>
        <v>4.4833714953645158E-3</v>
      </c>
      <c r="AG366" s="1" cm="1">
        <f t="array" ref="AG366">[1]!table_weight[GKDiving]*(('F+ , F-'!AG$2-[1]!tbl_gk[[#This Row],[GKDiving]])/('F+ , F-'!AG$2-'F+ , F-'!AG$3))</f>
        <v>3.4162356758949373E-2</v>
      </c>
      <c r="AH366" s="1" cm="1">
        <f t="array" ref="AH366">[1]!table_weight[GKHandling]*(('F+ , F-'!AH$2-[1]!tbl_gk[[#This Row],[GKHandling]])/('F+ , F-'!AH$2-'F+ , F-'!AH$3))</f>
        <v>4.8124363434346076E-2</v>
      </c>
      <c r="AI366" s="1" cm="1">
        <f t="array" ref="AI366">[1]!table_weight[GKKicking]*(('F+ , F-'!AI$2-[1]!tbl_gk[[#This Row],[GKKicking]])/('F+ , F-'!AI$2-'F+ , F-'!AI$3))</f>
        <v>2.9516276239732256E-2</v>
      </c>
      <c r="AJ366" s="1" cm="1">
        <f t="array" ref="AJ366">[1]!table_weight[GKPositioning]*(('F+ , F-'!AJ$2-[1]!tbl_gk[[#This Row],[GKPositioning]])/('F+ , F-'!AJ$2-'F+ , F-'!AJ$3))</f>
        <v>1.3875172591327129E-2</v>
      </c>
      <c r="AK366" s="1" cm="1">
        <f t="array" ref="AK366">[1]!table_weight[GKReflexes]*(('F+ , F-'!AK$2-[1]!tbl_gk[[#This Row],[GKReflexes]])/('F+ , F-'!AK$2-'F+ , F-'!AK$3))</f>
        <v>3.0973870128114096E-2</v>
      </c>
    </row>
    <row r="367" spans="1:37" x14ac:dyDescent="0.55000000000000004">
      <c r="A367" s="8">
        <f>[1]!tbl_gk[[#This Row],[ID]]</f>
        <v>203034</v>
      </c>
      <c r="B367" s="2" cm="1">
        <f t="array" ref="B367">[1]!table_weight[ValueEUR]*(('F+ , F-'!B$2-[1]!tbl_gk[[#This Row],[ValueEUR]])/('F+ , F-'!B$2-'F+ , F-'!B$3))</f>
        <v>4.9695022046554962E-5</v>
      </c>
      <c r="C367" s="2" cm="1">
        <f t="array" ref="C367">[1]!table_weight[WageEUR]*(('F+ , F-'!C$2-[1]!tbl_gk[[#This Row],[WageEUR]])/('F+ , F-'!C$2-'F+ , F-'!C$3))</f>
        <v>2.3472561185650898E-4</v>
      </c>
      <c r="D367" s="2" cm="1">
        <f t="array" ref="D367">[1]!table_weight[Crossing]*(('F+ , F-'!D$2-[1]!tbl_gk[[#This Row],[Crossing]])/('F+ , F-'!D$2-'F+ , F-'!D$3))</f>
        <v>3.5866971962916043E-2</v>
      </c>
      <c r="E367" s="2" cm="1">
        <f t="array" ref="E367">[1]!table_weight[Finishing]*(('F+ , F-'!E$2-[1]!tbl_gk[[#This Row],[Finishing]])/('F+ , F-'!E$2-'F+ , F-'!E$3))</f>
        <v>1.4973760267721157E-2</v>
      </c>
      <c r="F367" s="2" cm="1">
        <f t="array" ref="F367">[1]!table_weight[HeadingAccuracy]*(('F+ , F-'!F$2-[1]!tbl_gk[[#This Row],[HeadingAccuracy]])/('F+ , F-'!F$2-'F+ , F-'!F$3))</f>
        <v>1.1691929585950599E-2</v>
      </c>
      <c r="G367" s="2" cm="1">
        <f t="array" ref="G367">[1]!table_weight[ShortPassing]*(('F+ , F-'!G$2-[1]!tbl_gk[[#This Row],[ShortPassing]])/('F+ , F-'!G$2-'F+ , F-'!G$3))</f>
        <v>3.3752174087744106E-2</v>
      </c>
      <c r="H367" s="2" cm="1">
        <f t="array" ref="H367">[1]!table_weight[Volleys]*(('F+ , F-'!H$2-[1]!tbl_gk[[#This Row],[Volleys]])/('F+ , F-'!H$2-'F+ , F-'!H$3))</f>
        <v>1.7360881469821632E-3</v>
      </c>
      <c r="I367" s="2" cm="1">
        <f t="array" ref="I367">[1]!table_weight[Dribbling]*(('F+ , F-'!I$2-[1]!tbl_gk[[#This Row],[Dribbling]])/('F+ , F-'!I$2-'F+ , F-'!I$3))</f>
        <v>1.9557564431309422E-2</v>
      </c>
      <c r="J367" s="2" cm="1">
        <f t="array" ref="J367">[1]!table_weight[Curve]*(('F+ , F-'!J$2-[1]!tbl_gk[[#This Row],[Curve]])/('F+ , F-'!J$2-'F+ , F-'!J$3))</f>
        <v>9.8029273569279467E-3</v>
      </c>
      <c r="K367" s="2" cm="1">
        <f t="array" ref="K367">[1]!table_weight[FKAccuracy]*(('F+ , F-'!K$2-[1]!tbl_gk[[#This Row],[FKAccuracy]])/('F+ , F-'!K$2-'F+ , F-'!K$3))</f>
        <v>8.9747490112564478E-3</v>
      </c>
      <c r="L367" s="2" cm="1">
        <f t="array" ref="L367">[1]!table_weight[LongPassing]*(('F+ , F-'!L$2-[1]!tbl_gk[[#This Row],[LongPassing]])/('F+ , F-'!L$2-'F+ , F-'!L$3))</f>
        <v>1.1369906101591765E-2</v>
      </c>
      <c r="M367" s="2" cm="1">
        <f t="array" ref="M367">[1]!table_weight[BallControl]*(('F+ , F-'!M$2-[1]!tbl_gk[[#This Row],[BallControl]])/('F+ , F-'!M$2-'F+ , F-'!M$3))</f>
        <v>1.0430701030031691E-2</v>
      </c>
      <c r="N367" s="2" cm="1">
        <f t="array" ref="N367">[1]!table_weight[Acceleration]*(('F+ , F-'!N$2-[1]!tbl_gk[[#This Row],[Acceleration]])/('F+ , F-'!N$2-'F+ , F-'!N$3))</f>
        <v>3.6077954150933221E-3</v>
      </c>
      <c r="O367" s="2" cm="1">
        <f t="array" ref="O367">[1]!table_weight[SprintSpeed]*(('F+ , F-'!O$2-[1]!tbl_gk[[#This Row],[SprintSpeed]])/('F+ , F-'!O$2-'F+ , F-'!O$3))</f>
        <v>3.3732887131122566E-3</v>
      </c>
      <c r="P367" s="2" cm="1">
        <f t="array" ref="P367">[1]!table_weight[Agility]*(('F+ , F-'!P$2-[1]!tbl_gk[[#This Row],[Agility]])/('F+ , F-'!P$2-'F+ , F-'!P$3))</f>
        <v>1.5211439002129552E-3</v>
      </c>
      <c r="Q367" s="2" cm="1">
        <f t="array" ref="Q367">[1]!table_weight[Reactions]*(('F+ , F-'!Q$2-[1]!tbl_gk[[#This Row],[Reactions]])/('F+ , F-'!Q$2-'F+ , F-'!Q$3))</f>
        <v>2.0110038002815341E-3</v>
      </c>
      <c r="R367" s="2" cm="1">
        <f t="array" ref="R367">[1]!table_weight[Balance]*(('F+ , F-'!R$2-[1]!tbl_gk[[#This Row],[Balance]])/('F+ , F-'!R$2-'F+ , F-'!R$3))</f>
        <v>9.9340009809825627E-4</v>
      </c>
      <c r="S367" s="2" cm="1">
        <f t="array" ref="S367">[1]!table_weight[ShotPower]*(('F+ , F-'!S$2-[1]!tbl_gk[[#This Row],[ShotPower]])/('F+ , F-'!S$2-'F+ , F-'!S$3))</f>
        <v>6.7523948741159906E-3</v>
      </c>
      <c r="T367" s="2" cm="1">
        <f t="array" ref="T367">[1]!table_weight[Jumping]*(('F+ , F-'!T$2-[1]!tbl_gk[[#This Row],[Jumping]])/('F+ , F-'!T$2-'F+ , F-'!T$3))</f>
        <v>2.1467756656231253E-3</v>
      </c>
      <c r="U367" s="2" cm="1">
        <f t="array" ref="U367">[1]!table_weight[Stamina]*(('F+ , F-'!U$2-[1]!tbl_gk[[#This Row],[Stamina]])/('F+ , F-'!U$2-'F+ , F-'!U$3))</f>
        <v>8.5871026624924993E-3</v>
      </c>
      <c r="V367" s="2" cm="1">
        <f t="array" ref="V367">[1]!table_weight[Strength]*(('F+ , F-'!V$2-[1]!tbl_gk[[#This Row],[Strength]])/('F+ , F-'!V$2-'F+ , F-'!V$3))</f>
        <v>7.0986715343271329E-3</v>
      </c>
      <c r="W367" s="2" cm="1">
        <f t="array" ref="W367">[1]!table_weight[LongShots]*(('F+ , F-'!W$2-[1]!tbl_gk[[#This Row],[LongShots]])/('F+ , F-'!W$2-'F+ , F-'!W$3))</f>
        <v>7.0121023692742987E-3</v>
      </c>
      <c r="X367" s="2" cm="1">
        <f t="array" ref="X367">[1]!table_weight[Aggression]*(('F+ , F-'!X$2-[1]!tbl_gk[[#This Row],[Aggression]])/('F+ , F-'!X$2-'F+ , F-'!X$3))</f>
        <v>3.0422878004259146E-3</v>
      </c>
      <c r="Y367" s="2" cm="1">
        <f t="array" ref="Y367">[1]!table_weight[Interceptions]*(('F+ , F-'!Y$2-[1]!tbl_gk[[#This Row],[Interceptions]])/('F+ , F-'!Y$2-'F+ , F-'!Y$3))</f>
        <v>1.8698939651398346E-2</v>
      </c>
      <c r="Z367" s="2" cm="1">
        <f t="array" ref="Z367">[1]!table_weight[Positioning]*(('F+ , F-'!Z$2-[1]!tbl_gk[[#This Row],[Positioning]])/('F+ , F-'!Z$2-'F+ , F-'!Z$3))</f>
        <v>1.9225568738802474E-3</v>
      </c>
      <c r="AA367" s="2" cm="1">
        <f t="array" ref="AA367">[1]!table_weight[Vision]*(('F+ , F-'!AA$2-[1]!tbl_gk[[#This Row],[Vision]])/('F+ , F-'!AA$2-'F+ , F-'!AA$3))</f>
        <v>1.5617077375519694E-2</v>
      </c>
      <c r="AB367" s="2" cm="1">
        <f t="array" ref="AB367">[1]!table_weight[Penalties]*(('F+ , F-'!AB$2-[1]!tbl_gk[[#This Row],[Penalties]])/('F+ , F-'!AB$2-'F+ , F-'!AB$3))</f>
        <v>2.3879722257019362E-3</v>
      </c>
      <c r="AC367" s="2" cm="1">
        <f t="array" ref="AC367">[1]!table_weight[Composure]*(('F+ , F-'!AC$2-[1]!tbl_gk[[#This Row],[Composure]])/('F+ , F-'!AC$2-'F+ , F-'!AC$3))</f>
        <v>1.2275898142069463E-3</v>
      </c>
      <c r="AD367" s="2" cm="1">
        <f t="array" ref="AD367">[1]!table_weight[Marking]*(('F+ , F-'!AD$2-[1]!tbl_gk[[#This Row],[Marking]])/('F+ , F-'!AD$2-'F+ , F-'!AD$3))</f>
        <v>2.2084755884573357E-2</v>
      </c>
      <c r="AE367" s="2" cm="1">
        <f t="array" ref="AE367">[1]!table_weight[StandingTackle]*(('F+ , F-'!AE$2-[1]!tbl_gk[[#This Row],[StandingTackle]])/('F+ , F-'!AE$2-'F+ , F-'!AE$3))</f>
        <v>2.465854322450484E-2</v>
      </c>
      <c r="AF367" s="2" cm="1">
        <f t="array" ref="AF367">[1]!table_weight[SlidingTackle]*(('F+ , F-'!AF$2-[1]!tbl_gk[[#This Row],[SlidingTackle]])/('F+ , F-'!AF$2-'F+ , F-'!AF$3))</f>
        <v>7.4722858256075263E-3</v>
      </c>
      <c r="AG367" s="2" cm="1">
        <f t="array" ref="AG367">[1]!table_weight[GKDiving]*(('F+ , F-'!AG$2-[1]!tbl_gk[[#This Row],[GKDiving]])/('F+ , F-'!AG$2-'F+ , F-'!AG$3))</f>
        <v>4.7827299462529123E-2</v>
      </c>
      <c r="AH367" s="2" cm="1">
        <f t="array" ref="AH367">[1]!table_weight[GKHandling]*(('F+ , F-'!AH$2-[1]!tbl_gk[[#This Row],[GKHandling]])/('F+ , F-'!AH$2-'F+ , F-'!AH$3))</f>
        <v>5.5253898757952898E-2</v>
      </c>
      <c r="AI367" s="2" cm="1">
        <f t="array" ref="AI367">[1]!table_weight[GKKicking]*(('F+ , F-'!AI$2-[1]!tbl_gk[[#This Row],[GKKicking]])/('F+ , F-'!AI$2-'F+ , F-'!AI$3))</f>
        <v>3.1305141466382698E-2</v>
      </c>
      <c r="AJ367" s="2" cm="1">
        <f t="array" ref="AJ367">[1]!table_weight[GKPositioning]*(('F+ , F-'!AJ$2-[1]!tbl_gk[[#This Row],[GKPositioning]])/('F+ , F-'!AJ$2-'F+ , F-'!AJ$3))</f>
        <v>1.8290000234022125E-2</v>
      </c>
      <c r="AK367" s="2" cm="1">
        <f t="array" ref="AK367">[1]!table_weight[GKReflexes]*(('F+ , F-'!AK$2-[1]!tbl_gk[[#This Row],[GKReflexes]])/('F+ , F-'!AK$2-'F+ , F-'!AK$3))</f>
        <v>4.9193793732887098E-2</v>
      </c>
    </row>
    <row r="368" spans="1:37" x14ac:dyDescent="0.55000000000000004">
      <c r="A368" s="7">
        <f>[1]!tbl_gk[[#This Row],[ID]]</f>
        <v>203042</v>
      </c>
      <c r="B368" s="1" cm="1">
        <f t="array" ref="B368">[1]!table_weight[ValueEUR]*(('F+ , F-'!B$2-[1]!tbl_gk[[#This Row],[ValueEUR]])/('F+ , F-'!B$2-'F+ , F-'!B$3))</f>
        <v>6.4541795713879782E-4</v>
      </c>
      <c r="C368" s="1" cm="1">
        <f t="array" ref="C368">[1]!table_weight[WageEUR]*(('F+ , F-'!C$2-[1]!tbl_gk[[#This Row],[WageEUR]])/('F+ , F-'!C$2-'F+ , F-'!C$3))</f>
        <v>4.772754107749016E-3</v>
      </c>
      <c r="D368" s="1" cm="1">
        <f t="array" ref="D368">[1]!table_weight[Crossing]*(('F+ , F-'!D$2-[1]!tbl_gk[[#This Row],[Crossing]])/('F+ , F-'!D$2-'F+ , F-'!D$3))</f>
        <v>3.6987814836757178E-2</v>
      </c>
      <c r="E368" s="1" cm="1">
        <f t="array" ref="E368">[1]!table_weight[Finishing]*(('F+ , F-'!E$2-[1]!tbl_gk[[#This Row],[Finishing]])/('F+ , F-'!E$2-'F+ , F-'!E$3))</f>
        <v>1.0980757529662181E-2</v>
      </c>
      <c r="F368" s="1" cm="1">
        <f t="array" ref="F368">[1]!table_weight[HeadingAccuracy]*(('F+ , F-'!F$2-[1]!tbl_gk[[#This Row],[HeadingAccuracy]])/('F+ , F-'!F$2-'F+ , F-'!F$3))</f>
        <v>1.1274360672166649E-2</v>
      </c>
      <c r="G368" s="1" cm="1">
        <f t="array" ref="G368">[1]!table_weight[ShortPassing]*(('F+ , F-'!G$2-[1]!tbl_gk[[#This Row],[ShortPassing]])/('F+ , F-'!G$2-'F+ , F-'!G$3))</f>
        <v>3.2345833500754768E-2</v>
      </c>
      <c r="H368" s="1" cm="1">
        <f t="array" ref="H368">[1]!table_weight[Volleys]*(('F+ , F-'!H$2-[1]!tbl_gk[[#This Row],[Volleys]])/('F+ , F-'!H$2-'F+ , F-'!H$3))</f>
        <v>1.6203489371833524E-3</v>
      </c>
      <c r="I368" s="1" cm="1">
        <f t="array" ref="I368">[1]!table_weight[Dribbling]*(('F+ , F-'!I$2-[1]!tbl_gk[[#This Row],[Dribbling]])/('F+ , F-'!I$2-'F+ , F-'!I$3))</f>
        <v>9.7787822156547109E-3</v>
      </c>
      <c r="J368" s="1" cm="1">
        <f t="array" ref="J368">[1]!table_weight[Curve]*(('F+ , F-'!J$2-[1]!tbl_gk[[#This Row],[Curve]])/('F+ , F-'!J$2-'F+ , F-'!J$3))</f>
        <v>9.6339113680153961E-3</v>
      </c>
      <c r="K368" s="1" cm="1">
        <f t="array" ref="K368">[1]!table_weight[FKAccuracy]*(('F+ , F-'!K$2-[1]!tbl_gk[[#This Row],[FKAccuracy]])/('F+ , F-'!K$2-'F+ , F-'!K$3))</f>
        <v>9.1268634012777444E-3</v>
      </c>
      <c r="L368" s="1" cm="1">
        <f t="array" ref="L368">[1]!table_weight[LongPassing]*(('F+ , F-'!L$2-[1]!tbl_gk[[#This Row],[LongPassing]])/('F+ , F-'!L$2-'F+ , F-'!L$3))</f>
        <v>2.0574115802880336E-2</v>
      </c>
      <c r="M368" s="1" cm="1">
        <f t="array" ref="M368">[1]!table_weight[BallControl]*(('F+ , F-'!M$2-[1]!tbl_gk[[#This Row],[BallControl]])/('F+ , F-'!M$2-'F+ , F-'!M$3))</f>
        <v>4.780737972097859E-3</v>
      </c>
      <c r="N368" s="1" cm="1">
        <f t="array" ref="N368">[1]!table_weight[Acceleration]*(('F+ , F-'!N$2-[1]!tbl_gk[[#This Row],[Acceleration]])/('F+ , F-'!N$2-'F+ , F-'!N$3))</f>
        <v>1.5784104941033285E-3</v>
      </c>
      <c r="O368" s="1" cm="1">
        <f t="array" ref="O368">[1]!table_weight[SprintSpeed]*(('F+ , F-'!O$2-[1]!tbl_gk[[#This Row],[SprintSpeed]])/('F+ , F-'!O$2-'F+ , F-'!O$3))</f>
        <v>2.8110739275935474E-3</v>
      </c>
      <c r="P368" s="1" cm="1">
        <f t="array" ref="P368">[1]!table_weight[Agility]*(('F+ , F-'!P$2-[1]!tbl_gk[[#This Row],[Agility]])/('F+ , F-'!P$2-'F+ , F-'!P$3))</f>
        <v>1.7551660387072558E-3</v>
      </c>
      <c r="Q368" s="1" cm="1">
        <f t="array" ref="Q368">[1]!table_weight[Reactions]*(('F+ , F-'!Q$2-[1]!tbl_gk[[#This Row],[Reactions]])/('F+ , F-'!Q$2-'F+ , F-'!Q$3))</f>
        <v>8.2502720011550109E-4</v>
      </c>
      <c r="R368" s="1" cm="1">
        <f t="array" ref="R368">[1]!table_weight[Balance]*(('F+ , F-'!R$2-[1]!tbl_gk[[#This Row],[Balance]])/('F+ , F-'!R$2-'F+ , F-'!R$3))</f>
        <v>1.1796626164916795E-3</v>
      </c>
      <c r="S368" s="1" cm="1">
        <f t="array" ref="S368">[1]!table_weight[ShotPower]*(('F+ , F-'!S$2-[1]!tbl_gk[[#This Row],[ShotPower]])/('F+ , F-'!S$2-'F+ , F-'!S$3))</f>
        <v>5.1941499031661464E-3</v>
      </c>
      <c r="T368" s="1" cm="1">
        <f t="array" ref="T368">[1]!table_weight[Jumping]*(('F+ , F-'!T$2-[1]!tbl_gk[[#This Row],[Jumping]])/('F+ , F-'!T$2-'F+ , F-'!T$3))</f>
        <v>6.8696821299940006E-4</v>
      </c>
      <c r="U368" s="1" cm="1">
        <f t="array" ref="U368">[1]!table_weight[Stamina]*(('F+ , F-'!U$2-[1]!tbl_gk[[#This Row],[Stamina]])/('F+ , F-'!U$2-'F+ , F-'!U$3))</f>
        <v>4.2935513312462497E-3</v>
      </c>
      <c r="V368" s="1" cm="1">
        <f t="array" ref="V368">[1]!table_weight[Strength]*(('F+ , F-'!V$2-[1]!tbl_gk[[#This Row],[Strength]])/('F+ , F-'!V$2-'F+ , F-'!V$3))</f>
        <v>5.3240036507453507E-3</v>
      </c>
      <c r="W368" s="1" cm="1">
        <f t="array" ref="W368">[1]!table_weight[LongShots]*(('F+ , F-'!W$2-[1]!tbl_gk[[#This Row],[LongShots]])/('F+ , F-'!W$2-'F+ , F-'!W$3))</f>
        <v>8.3106398450658349E-3</v>
      </c>
      <c r="X368" s="1" cm="1">
        <f t="array" ref="X368">[1]!table_weight[Aggression]*(('F+ , F-'!X$2-[1]!tbl_gk[[#This Row],[Aggression]])/('F+ , F-'!X$2-'F+ , F-'!X$3))</f>
        <v>3.0422878004259146E-3</v>
      </c>
      <c r="Y368" s="1" cm="1">
        <f t="array" ref="Y368">[1]!table_weight[Interceptions]*(('F+ , F-'!Y$2-[1]!tbl_gk[[#This Row],[Interceptions]])/('F+ , F-'!Y$2-'F+ , F-'!Y$3))</f>
        <v>1.3158513088021059E-2</v>
      </c>
      <c r="Z368" s="1" cm="1">
        <f t="array" ref="Z368">[1]!table_weight[Positioning]*(('F+ , F-'!Z$2-[1]!tbl_gk[[#This Row],[Positioning]])/('F+ , F-'!Z$2-'F+ , F-'!Z$3))</f>
        <v>5.9155596119392221E-4</v>
      </c>
      <c r="AA368" s="1" cm="1">
        <f t="array" ref="AA368">[1]!table_weight[Vision]*(('F+ , F-'!AA$2-[1]!tbl_gk[[#This Row],[Vision]])/('F+ , F-'!AA$2-'F+ , F-'!AA$3))</f>
        <v>2.1296014602981403E-2</v>
      </c>
      <c r="AB368" s="1" cm="1">
        <f t="array" ref="AB368">[1]!table_weight[Penalties]*(('F+ , F-'!AB$2-[1]!tbl_gk[[#This Row],[Penalties]])/('F+ , F-'!AB$2-'F+ , F-'!AB$3))</f>
        <v>1.2527067413518353E-3</v>
      </c>
      <c r="AC368" s="1" cm="1">
        <f t="array" ref="AC368">[1]!table_weight[Composure]*(('F+ , F-'!AC$2-[1]!tbl_gk[[#This Row],[Composure]])/('F+ , F-'!AC$2-'F+ , F-'!AC$3))</f>
        <v>4.2698776146328564E-4</v>
      </c>
      <c r="AD368" s="1" cm="1">
        <f t="array" ref="AD368">[1]!table_weight[Marking]*(('F+ , F-'!AD$2-[1]!tbl_gk[[#This Row],[Marking]])/('F+ , F-'!AD$2-'F+ , F-'!AD$3))</f>
        <v>1.1042377942286678E-2</v>
      </c>
      <c r="AE368" s="1" cm="1">
        <f t="array" ref="AE368">[1]!table_weight[StandingTackle]*(('F+ , F-'!AE$2-[1]!tbl_gk[[#This Row],[StandingTackle]])/('F+ , F-'!AE$2-'F+ , F-'!AE$3))</f>
        <v>2.6900228972187096E-2</v>
      </c>
      <c r="AF368" s="1" cm="1">
        <f t="array" ref="AF368">[1]!table_weight[SlidingTackle]*(('F+ , F-'!AF$2-[1]!tbl_gk[[#This Row],[SlidingTackle]])/('F+ , F-'!AF$2-'F+ , F-'!AF$3))</f>
        <v>1.0461200155850536E-2</v>
      </c>
      <c r="AG368" s="1" cm="1">
        <f t="array" ref="AG368">[1]!table_weight[GKDiving]*(('F+ , F-'!AG$2-[1]!tbl_gk[[#This Row],[GKDiving]])/('F+ , F-'!AG$2-'F+ , F-'!AG$3))</f>
        <v>2.9038003245106969E-2</v>
      </c>
      <c r="AH368" s="1" cm="1">
        <f t="array" ref="AH368">[1]!table_weight[GKHandling]*(('F+ , F-'!AH$2-[1]!tbl_gk[[#This Row],[GKHandling]])/('F+ , F-'!AH$2-'F+ , F-'!AH$3))</f>
        <v>3.9212444279837541E-2</v>
      </c>
      <c r="AI368" s="1" cm="1">
        <f t="array" ref="AI368">[1]!table_weight[GKKicking]*(('F+ , F-'!AI$2-[1]!tbl_gk[[#This Row],[GKKicking]])/('F+ , F-'!AI$2-'F+ , F-'!AI$3))</f>
        <v>2.414968055978094E-2</v>
      </c>
      <c r="AJ368" s="1" cm="1">
        <f t="array" ref="AJ368">[1]!table_weight[GKPositioning]*(('F+ , F-'!AJ$2-[1]!tbl_gk[[#This Row],[GKPositioning]])/('F+ , F-'!AJ$2-'F+ , F-'!AJ$3))</f>
        <v>1.0721724275116419E-2</v>
      </c>
      <c r="AK368" s="1" cm="1">
        <f t="array" ref="AK368">[1]!table_weight[GKReflexes]*(('F+ , F-'!AK$2-[1]!tbl_gk[[#This Row],[GKReflexes]])/('F+ , F-'!AK$2-'F+ , F-'!AK$3))</f>
        <v>2.7329885407159499E-2</v>
      </c>
    </row>
    <row r="369" spans="1:37" x14ac:dyDescent="0.55000000000000004">
      <c r="A369" s="8">
        <f>[1]!tbl_gk[[#This Row],[ID]]</f>
        <v>203175</v>
      </c>
      <c r="B369" s="2" cm="1">
        <f t="array" ref="B369">[1]!table_weight[ValueEUR]*(('F+ , F-'!B$2-[1]!tbl_gk[[#This Row],[ValueEUR]])/('F+ , F-'!B$2-'F+ , F-'!B$3))</f>
        <v>1.2068791068449063E-4</v>
      </c>
      <c r="C369" s="2" cm="1">
        <f t="array" ref="C369">[1]!table_weight[WageEUR]*(('F+ , F-'!C$2-[1]!tbl_gk[[#This Row],[WageEUR]])/('F+ , F-'!C$2-'F+ , F-'!C$3))</f>
        <v>5.4769309433185431E-4</v>
      </c>
      <c r="D369" s="2" cm="1">
        <f t="array" ref="D369">[1]!table_weight[Crossing]*(('F+ , F-'!D$2-[1]!tbl_gk[[#This Row],[Crossing]])/('F+ , F-'!D$2-'F+ , F-'!D$3))</f>
        <v>3.5866971962916043E-2</v>
      </c>
      <c r="E369" s="2" cm="1">
        <f t="array" ref="E369">[1]!table_weight[Finishing]*(('F+ , F-'!E$2-[1]!tbl_gk[[#This Row],[Finishing]])/('F+ , F-'!E$2-'F+ , F-'!E$3))</f>
        <v>1.2977258898691668E-2</v>
      </c>
      <c r="F369" s="2" cm="1">
        <f t="array" ref="F369">[1]!table_weight[HeadingAccuracy]*(('F+ , F-'!F$2-[1]!tbl_gk[[#This Row],[HeadingAccuracy]])/('F+ , F-'!F$2-'F+ , F-'!F$3))</f>
        <v>8.351378275679E-3</v>
      </c>
      <c r="G369" s="2" cm="1">
        <f t="array" ref="G369">[1]!table_weight[ShortPassing]*(('F+ , F-'!G$2-[1]!tbl_gk[[#This Row],[ShortPassing]])/('F+ , F-'!G$2-'F+ , F-'!G$3))</f>
        <v>4.2190217609680135E-2</v>
      </c>
      <c r="H369" s="2" cm="1">
        <f t="array" ref="H369">[1]!table_weight[Volleys]*(('F+ , F-'!H$2-[1]!tbl_gk[[#This Row],[Volleys]])/('F+ , F-'!H$2-'F+ , F-'!H$3))</f>
        <v>1.7360881469821632E-3</v>
      </c>
      <c r="I369" s="2" cm="1">
        <f t="array" ref="I369">[1]!table_weight[Dribbling]*(('F+ , F-'!I$2-[1]!tbl_gk[[#This Row],[Dribbling]])/('F+ , F-'!I$2-'F+ , F-'!I$3))</f>
        <v>1.2712416880351124E-2</v>
      </c>
      <c r="J369" s="2" cm="1">
        <f t="array" ref="J369">[1]!table_weight[Curve]*(('F+ , F-'!J$2-[1]!tbl_gk[[#This Row],[Curve]])/('F+ , F-'!J$2-'F+ , F-'!J$3))</f>
        <v>8.4507994456275402E-3</v>
      </c>
      <c r="K369" s="2" cm="1">
        <f t="array" ref="K369">[1]!table_weight[FKAccuracy]*(('F+ , F-'!K$2-[1]!tbl_gk[[#This Row],[FKAccuracy]])/('F+ , F-'!K$2-'F+ , F-'!K$3))</f>
        <v>9.1268634012777444E-3</v>
      </c>
      <c r="L369" s="2" cm="1">
        <f t="array" ref="L369">[1]!table_weight[LongPassing]*(('F+ , F-'!L$2-[1]!tbl_gk[[#This Row],[LongPassing]])/('F+ , F-'!L$2-'F+ , F-'!L$3))</f>
        <v>2.5446932703562523E-2</v>
      </c>
      <c r="M369" s="2" cm="1">
        <f t="array" ref="M369">[1]!table_weight[BallControl]*(('F+ , F-'!M$2-[1]!tbl_gk[[#This Row],[BallControl]])/('F+ , F-'!M$2-'F+ , F-'!M$3))</f>
        <v>6.5191881437698072E-3</v>
      </c>
      <c r="N369" s="2" cm="1">
        <f t="array" ref="N369">[1]!table_weight[Acceleration]*(('F+ , F-'!N$2-[1]!tbl_gk[[#This Row],[Acceleration]])/('F+ , F-'!N$2-'F+ , F-'!N$3))</f>
        <v>5.1862059091966504E-3</v>
      </c>
      <c r="O369" s="2" cm="1">
        <f t="array" ref="O369">[1]!table_weight[SprintSpeed]*(('F+ , F-'!O$2-[1]!tbl_gk[[#This Row],[SprintSpeed]])/('F+ , F-'!O$2-'F+ , F-'!O$3))</f>
        <v>6.7465774262245133E-3</v>
      </c>
      <c r="P369" s="2" cm="1">
        <f t="array" ref="P369">[1]!table_weight[Agility]*(('F+ , F-'!P$2-[1]!tbl_gk[[#This Row],[Agility]])/('F+ , F-'!P$2-'F+ , F-'!P$3))</f>
        <v>2.6912545926844589E-3</v>
      </c>
      <c r="Q369" s="2" cm="1">
        <f t="array" ref="Q369">[1]!table_weight[Reactions]*(('F+ , F-'!Q$2-[1]!tbl_gk[[#This Row],[Reactions]])/('F+ , F-'!Q$2-'F+ , F-'!Q$3))</f>
        <v>1.6500544002310022E-3</v>
      </c>
      <c r="R369" s="2" cm="1">
        <f t="array" ref="R369">[1]!table_weight[Balance]*(('F+ , F-'!R$2-[1]!tbl_gk[[#This Row],[Balance]])/('F+ , F-'!R$2-'F+ , F-'!R$3))</f>
        <v>6.2087506131141017E-5</v>
      </c>
      <c r="S369" s="2" cm="1">
        <f t="array" ref="S369">[1]!table_weight[ShotPower]*(('F+ , F-'!S$2-[1]!tbl_gk[[#This Row],[ShotPower]])/('F+ , F-'!S$2-'F+ , F-'!S$3))</f>
        <v>6.4926873789576834E-3</v>
      </c>
      <c r="T369" s="2" cm="1">
        <f t="array" ref="T369">[1]!table_weight[Jumping]*(('F+ , F-'!T$2-[1]!tbl_gk[[#This Row],[Jumping]])/('F+ , F-'!T$2-'F+ , F-'!T$3))</f>
        <v>2.4043887454979003E-3</v>
      </c>
      <c r="U369" s="2" cm="1">
        <f t="array" ref="U369">[1]!table_weight[Stamina]*(('F+ , F-'!U$2-[1]!tbl_gk[[#This Row],[Stamina]])/('F+ , F-'!U$2-'F+ , F-'!U$3))</f>
        <v>8.5871026624924993E-3</v>
      </c>
      <c r="V369" s="2" cm="1">
        <f t="array" ref="V369">[1]!table_weight[Strength]*(('F+ , F-'!V$2-[1]!tbl_gk[[#This Row],[Strength]])/('F+ , F-'!V$2-'F+ , F-'!V$3))</f>
        <v>2.8394686137308531E-2</v>
      </c>
      <c r="W369" s="2" cm="1">
        <f t="array" ref="W369">[1]!table_weight[LongShots]*(('F+ , F-'!W$2-[1]!tbl_gk[[#This Row],[LongShots]])/('F+ , F-'!W$2-'F+ , F-'!W$3))</f>
        <v>8.0509323499075268E-3</v>
      </c>
      <c r="X369" s="2" cm="1">
        <f t="array" ref="X369">[1]!table_weight[Aggression]*(('F+ , F-'!X$2-[1]!tbl_gk[[#This Row],[Aggression]])/('F+ , F-'!X$2-'F+ , F-'!X$3))</f>
        <v>1.2169151201703659E-2</v>
      </c>
      <c r="Y369" s="2" cm="1">
        <f t="array" ref="Y369">[1]!table_weight[Interceptions]*(('F+ , F-'!Y$2-[1]!tbl_gk[[#This Row],[Interceptions]])/('F+ , F-'!Y$2-'F+ , F-'!Y$3))</f>
        <v>2.2854259573931314E-2</v>
      </c>
      <c r="Z369" s="2" cm="1">
        <f t="array" ref="Z369">[1]!table_weight[Positioning]*(('F+ , F-'!Z$2-[1]!tbl_gk[[#This Row],[Positioning]])/('F+ , F-'!Z$2-'F+ , F-'!Z$3))</f>
        <v>2.2183348544772088E-3</v>
      </c>
      <c r="AA369" s="2" cm="1">
        <f t="array" ref="AA369">[1]!table_weight[Vision]*(('F+ , F-'!AA$2-[1]!tbl_gk[[#This Row],[Vision]])/('F+ , F-'!AA$2-'F+ , F-'!AA$3))</f>
        <v>2.9814420444173963E-2</v>
      </c>
      <c r="AB369" s="2" cm="1">
        <f t="array" ref="AB369">[1]!table_weight[Penalties]*(('F+ , F-'!AB$2-[1]!tbl_gk[[#This Row],[Penalties]])/('F+ , F-'!AB$2-'F+ , F-'!AB$3))</f>
        <v>1.6833246836915287E-3</v>
      </c>
      <c r="AC369" s="2" cm="1">
        <f t="array" ref="AC369">[1]!table_weight[Composure]*(('F+ , F-'!AC$2-[1]!tbl_gk[[#This Row],[Composure]])/('F+ , F-'!AC$2-'F+ , F-'!AC$3))</f>
        <v>1.6012041054873211E-3</v>
      </c>
      <c r="AD369" s="2" cm="1">
        <f t="array" ref="AD369">[1]!table_weight[Marking]*(('F+ , F-'!AD$2-[1]!tbl_gk[[#This Row],[Marking]])/('F+ , F-'!AD$2-'F+ , F-'!AD$3))</f>
        <v>1.8929790758205733E-2</v>
      </c>
      <c r="AE369" s="2" cm="1">
        <f t="array" ref="AE369">[1]!table_weight[StandingTackle]*(('F+ , F-'!AE$2-[1]!tbl_gk[[#This Row],[StandingTackle]])/('F+ , F-'!AE$2-'F+ , F-'!AE$3))</f>
        <v>2.017517172914032E-2</v>
      </c>
      <c r="AF369" s="2" cm="1">
        <f t="array" ref="AF369">[1]!table_weight[SlidingTackle]*(('F+ , F-'!AF$2-[1]!tbl_gk[[#This Row],[SlidingTackle]])/('F+ , F-'!AF$2-'F+ , F-'!AF$3))</f>
        <v>4.4833714953645158E-3</v>
      </c>
      <c r="AG369" s="2" cm="1">
        <f t="array" ref="AG369">[1]!table_weight[GKDiving]*(('F+ , F-'!AG$2-[1]!tbl_gk[[#This Row],[GKDiving]])/('F+ , F-'!AG$2-'F+ , F-'!AG$3))</f>
        <v>4.6119181624581652E-2</v>
      </c>
      <c r="AH369" s="2" cm="1">
        <f t="array" ref="AH369">[1]!table_weight[GKHandling]*(('F+ , F-'!AH$2-[1]!tbl_gk[[#This Row],[GKHandling]])/('F+ , F-'!AH$2-'F+ , F-'!AH$3))</f>
        <v>4.9906747265247783E-2</v>
      </c>
      <c r="AI369" s="2" cm="1">
        <f t="array" ref="AI369">[1]!table_weight[GKKicking]*(('F+ , F-'!AI$2-[1]!tbl_gk[[#This Row],[GKKicking]])/('F+ , F-'!AI$2-'F+ , F-'!AI$3))</f>
        <v>2.9516276239732256E-2</v>
      </c>
      <c r="AJ369" s="2" cm="1">
        <f t="array" ref="AJ369">[1]!table_weight[GKPositioning]*(('F+ , F-'!AJ$2-[1]!tbl_gk[[#This Row],[GKPositioning]])/('F+ , F-'!AJ$2-'F+ , F-'!AJ$3))</f>
        <v>1.6397931244295699E-2</v>
      </c>
      <c r="AK369" s="2" cm="1">
        <f t="array" ref="AK369">[1]!table_weight[GKReflexes]*(('F+ , F-'!AK$2-[1]!tbl_gk[[#This Row],[GKReflexes]])/('F+ , F-'!AK$2-'F+ , F-'!AK$3))</f>
        <v>4.55498090119325E-2</v>
      </c>
    </row>
    <row r="370" spans="1:37" x14ac:dyDescent="0.55000000000000004">
      <c r="A370" s="7">
        <f>[1]!tbl_gk[[#This Row],[ID]]</f>
        <v>203215</v>
      </c>
      <c r="B370" s="1" cm="1">
        <f t="array" ref="B370">[1]!table_weight[ValueEUR]*(('F+ , F-'!B$2-[1]!tbl_gk[[#This Row],[ValueEUR]])/('F+ , F-'!B$2-'F+ , F-'!B$3))</f>
        <v>8.210481903343863E-5</v>
      </c>
      <c r="C370" s="1" cm="1">
        <f t="array" ref="C370">[1]!table_weight[WageEUR]*(('F+ , F-'!C$2-[1]!tbl_gk[[#This Row],[WageEUR]])/('F+ , F-'!C$2-'F+ , F-'!C$3))</f>
        <v>2.3472561185650898E-4</v>
      </c>
      <c r="D370" s="1" cm="1">
        <f t="array" ref="D370">[1]!table_weight[Crossing]*(('F+ , F-'!D$2-[1]!tbl_gk[[#This Row],[Crossing]])/('F+ , F-'!D$2-'F+ , F-'!D$3))</f>
        <v>3.5866971962916043E-2</v>
      </c>
      <c r="E370" s="1" cm="1">
        <f t="array" ref="E370">[1]!table_weight[Finishing]*(('F+ , F-'!E$2-[1]!tbl_gk[[#This Row],[Finishing]])/('F+ , F-'!E$2-'F+ , F-'!E$3))</f>
        <v>1.59720109522359E-2</v>
      </c>
      <c r="F370" s="1" cm="1">
        <f t="array" ref="F370">[1]!table_weight[HeadingAccuracy]*(('F+ , F-'!F$2-[1]!tbl_gk[[#This Row],[HeadingAccuracy]])/('F+ , F-'!F$2-'F+ , F-'!F$3))</f>
        <v>1.1691929585950599E-2</v>
      </c>
      <c r="G370" s="1" cm="1">
        <f t="array" ref="G370">[1]!table_weight[ShortPassing]*(('F+ , F-'!G$2-[1]!tbl_gk[[#This Row],[ShortPassing]])/('F+ , F-'!G$2-'F+ , F-'!G$3))</f>
        <v>4.3596558196669473E-2</v>
      </c>
      <c r="H370" s="1" cm="1">
        <f t="array" ref="H370">[1]!table_weight[Volleys]*(('F+ , F-'!H$2-[1]!tbl_gk[[#This Row],[Volleys]])/('F+ , F-'!H$2-'F+ , F-'!H$3))</f>
        <v>1.5046097273845413E-3</v>
      </c>
      <c r="I370" s="1" cm="1">
        <f t="array" ref="I370">[1]!table_weight[Dribbling]*(('F+ , F-'!I$2-[1]!tbl_gk[[#This Row],[Dribbling]])/('F+ , F-'!I$2-'F+ , F-'!I$3))</f>
        <v>1.8579686209743949E-2</v>
      </c>
      <c r="J370" s="1" cm="1">
        <f t="array" ref="J370">[1]!table_weight[Curve]*(('F+ , F-'!J$2-[1]!tbl_gk[[#This Row],[Curve]])/('F+ , F-'!J$2-'F+ , F-'!J$3))</f>
        <v>9.295879390190295E-3</v>
      </c>
      <c r="K370" s="1" cm="1">
        <f t="array" ref="K370">[1]!table_weight[FKAccuracy]*(('F+ , F-'!K$2-[1]!tbl_gk[[#This Row],[FKAccuracy]])/('F+ , F-'!K$2-'F+ , F-'!K$3))</f>
        <v>9.4310921813203358E-3</v>
      </c>
      <c r="L370" s="1" cm="1">
        <f t="array" ref="L370">[1]!table_weight[LongPassing]*(('F+ , F-'!L$2-[1]!tbl_gk[[#This Row],[LongPassing]])/('F+ , F-'!L$2-'F+ , F-'!L$3))</f>
        <v>1.1369906101591765E-2</v>
      </c>
      <c r="M370" s="1" cm="1">
        <f t="array" ref="M370">[1]!table_weight[BallControl]*(('F+ , F-'!M$2-[1]!tbl_gk[[#This Row],[BallControl]])/('F+ , F-'!M$2-'F+ , F-'!M$3))</f>
        <v>1.4776826459211564E-2</v>
      </c>
      <c r="N370" s="1" cm="1">
        <f t="array" ref="N370">[1]!table_weight[Acceleration]*(('F+ , F-'!N$2-[1]!tbl_gk[[#This Row],[Acceleration]])/('F+ , F-'!N$2-'F+ , F-'!N$3))</f>
        <v>3.6077954150933221E-3</v>
      </c>
      <c r="O370" s="1" cm="1">
        <f t="array" ref="O370">[1]!table_weight[SprintSpeed]*(('F+ , F-'!O$2-[1]!tbl_gk[[#This Row],[SprintSpeed]])/('F+ , F-'!O$2-'F+ , F-'!O$3))</f>
        <v>4.7788256769090301E-3</v>
      </c>
      <c r="P370" s="1" cm="1">
        <f t="array" ref="P370">[1]!table_weight[Agility]*(('F+ , F-'!P$2-[1]!tbl_gk[[#This Row],[Agility]])/('F+ , F-'!P$2-'F+ , F-'!P$3))</f>
        <v>3.1592988696730611E-3</v>
      </c>
      <c r="Q370" s="1" cm="1">
        <f t="array" ref="Q370">[1]!table_weight[Reactions]*(('F+ , F-'!Q$2-[1]!tbl_gk[[#This Row],[Reactions]])/('F+ , F-'!Q$2-'F+ , F-'!Q$3))</f>
        <v>1.6500544002310022E-3</v>
      </c>
      <c r="R370" s="1" cm="1">
        <f t="array" ref="R370">[1]!table_weight[Balance]*(('F+ , F-'!R$2-[1]!tbl_gk[[#This Row],[Balance]])/('F+ , F-'!R$2-'F+ , F-'!R$3))</f>
        <v>5.5878755518026931E-4</v>
      </c>
      <c r="S370" s="1" cm="1">
        <f t="array" ref="S370">[1]!table_weight[ShotPower]*(('F+ , F-'!S$2-[1]!tbl_gk[[#This Row],[ShotPower]])/('F+ , F-'!S$2-'F+ , F-'!S$3))</f>
        <v>6.2329798837993753E-3</v>
      </c>
      <c r="T370" s="1" cm="1">
        <f t="array" ref="T370">[1]!table_weight[Jumping]*(('F+ , F-'!T$2-[1]!tbl_gk[[#This Row],[Jumping]])/('F+ , F-'!T$2-'F+ , F-'!T$3))</f>
        <v>3.5207120916219254E-3</v>
      </c>
      <c r="U370" s="1" cm="1">
        <f t="array" ref="U370">[1]!table_weight[Stamina]*(('F+ , F-'!U$2-[1]!tbl_gk[[#This Row],[Stamina]])/('F+ , F-'!U$2-'F+ , F-'!U$3))</f>
        <v>1.88916258574835E-2</v>
      </c>
      <c r="V370" s="1" cm="1">
        <f t="array" ref="V370">[1]!table_weight[Strength]*(('F+ , F-'!V$2-[1]!tbl_gk[[#This Row],[Strength]])/('F+ , F-'!V$2-'F+ , F-'!V$3))</f>
        <v>4.0817361322381021E-2</v>
      </c>
      <c r="W370" s="1" cm="1">
        <f t="array" ref="W370">[1]!table_weight[LongShots]*(('F+ , F-'!W$2-[1]!tbl_gk[[#This Row],[LongShots]])/('F+ , F-'!W$2-'F+ , F-'!W$3))</f>
        <v>8.3106398450658349E-3</v>
      </c>
      <c r="X370" s="1" cm="1">
        <f t="array" ref="X370">[1]!table_weight[Aggression]*(('F+ , F-'!X$2-[1]!tbl_gk[[#This Row],[Aggression]])/('F+ , F-'!X$2-'F+ , F-'!X$3))</f>
        <v>3.6507453605110975E-3</v>
      </c>
      <c r="Y370" s="1" cm="1">
        <f t="array" ref="Y370">[1]!table_weight[Interceptions]*(('F+ , F-'!Y$2-[1]!tbl_gk[[#This Row],[Interceptions]])/('F+ , F-'!Y$2-'F+ , F-'!Y$3))</f>
        <v>2.0084046292242669E-2</v>
      </c>
      <c r="Z370" s="1" cm="1">
        <f t="array" ref="Z370">[1]!table_weight[Positioning]*(('F+ , F-'!Z$2-[1]!tbl_gk[[#This Row],[Positioning]])/('F+ , F-'!Z$2-'F+ , F-'!Z$3))</f>
        <v>1.3310009126863251E-3</v>
      </c>
      <c r="AA370" s="1" cm="1">
        <f t="array" ref="AA370">[1]!table_weight[Vision]*(('F+ , F-'!AA$2-[1]!tbl_gk[[#This Row],[Vision]])/('F+ , F-'!AA$2-'F+ , F-'!AA$3))</f>
        <v>1.8456545989250551E-2</v>
      </c>
      <c r="AB370" s="1" cm="1">
        <f t="array" ref="AB370">[1]!table_weight[Penalties]*(('F+ , F-'!AB$2-[1]!tbl_gk[[#This Row],[Penalties]])/('F+ , F-'!AB$2-'F+ , F-'!AB$3))</f>
        <v>2.0356484546967322E-3</v>
      </c>
      <c r="AC370" s="1" cm="1">
        <f t="array" ref="AC370">[1]!table_weight[Composure]*(('F+ , F-'!AC$2-[1]!tbl_gk[[#This Row],[Composure]])/('F+ , F-'!AC$2-'F+ , F-'!AC$3))</f>
        <v>1.3343367545727675E-3</v>
      </c>
      <c r="AD370" s="1" cm="1">
        <f t="array" ref="AD370">[1]!table_weight[Marking]*(('F+ , F-'!AD$2-[1]!tbl_gk[[#This Row],[Marking]])/('F+ , F-'!AD$2-'F+ , F-'!AD$3))</f>
        <v>1.41973430686543E-2</v>
      </c>
      <c r="AE370" s="1" cm="1">
        <f t="array" ref="AE370">[1]!table_weight[StandingTackle]*(('F+ , F-'!AE$2-[1]!tbl_gk[[#This Row],[StandingTackle]])/('F+ , F-'!AE$2-'F+ , F-'!AE$3))</f>
        <v>3.1383600467551613E-2</v>
      </c>
      <c r="AF370" s="1" cm="1">
        <f t="array" ref="AF370">[1]!table_weight[SlidingTackle]*(('F+ , F-'!AF$2-[1]!tbl_gk[[#This Row],[SlidingTackle]])/('F+ , F-'!AF$2-'F+ , F-'!AF$3))</f>
        <v>1.0461200155850536E-2</v>
      </c>
      <c r="AG370" s="1" cm="1">
        <f t="array" ref="AG370">[1]!table_weight[GKDiving]*(('F+ , F-'!AG$2-[1]!tbl_gk[[#This Row],[GKDiving]])/('F+ , F-'!AG$2-'F+ , F-'!AG$3))</f>
        <v>4.7827299462529123E-2</v>
      </c>
      <c r="AH370" s="1" cm="1">
        <f t="array" ref="AH370">[1]!table_weight[GKHandling]*(('F+ , F-'!AH$2-[1]!tbl_gk[[#This Row],[GKHandling]])/('F+ , F-'!AH$2-'F+ , F-'!AH$3))</f>
        <v>5.3471514927051197E-2</v>
      </c>
      <c r="AI370" s="1" cm="1">
        <f t="array" ref="AI370">[1]!table_weight[GKKicking]*(('F+ , F-'!AI$2-[1]!tbl_gk[[#This Row],[GKKicking]])/('F+ , F-'!AI$2-'F+ , F-'!AI$3))</f>
        <v>2.8621843626407038E-2</v>
      </c>
      <c r="AJ370" s="1" cm="1">
        <f t="array" ref="AJ370">[1]!table_weight[GKPositioning]*(('F+ , F-'!AJ$2-[1]!tbl_gk[[#This Row],[GKPositioning]])/('F+ , F-'!AJ$2-'F+ , F-'!AJ$3))</f>
        <v>1.8920689897264267E-2</v>
      </c>
      <c r="AK370" s="1" cm="1">
        <f t="array" ref="AK370">[1]!table_weight[GKReflexes]*(('F+ , F-'!AK$2-[1]!tbl_gk[[#This Row],[GKReflexes]])/('F+ , F-'!AK$2-'F+ , F-'!AK$3))</f>
        <v>4.9193793732887098E-2</v>
      </c>
    </row>
    <row r="371" spans="1:37" x14ac:dyDescent="0.55000000000000004">
      <c r="A371" s="8">
        <f>[1]!tbl_gk[[#This Row],[ID]]</f>
        <v>203237</v>
      </c>
      <c r="B371" s="2" cm="1">
        <f t="array" ref="B371">[1]!table_weight[ValueEUR]*(('F+ , F-'!B$2-[1]!tbl_gk[[#This Row],[ValueEUR]])/('F+ , F-'!B$2-'F+ , F-'!B$3))</f>
        <v>1.2068791068449063E-4</v>
      </c>
      <c r="C371" s="2" cm="1">
        <f t="array" ref="C371">[1]!table_weight[WageEUR]*(('F+ , F-'!C$2-[1]!tbl_gk[[#This Row],[WageEUR]])/('F+ , F-'!C$2-'F+ , F-'!C$3))</f>
        <v>3.9120935309418161E-4</v>
      </c>
      <c r="D371" s="2" cm="1">
        <f t="array" ref="D371">[1]!table_weight[Crossing]*(('F+ , F-'!D$2-[1]!tbl_gk[[#This Row],[Crossing]])/('F+ , F-'!D$2-'F+ , F-'!D$3))</f>
        <v>3.3625286215233793E-2</v>
      </c>
      <c r="E371" s="2" cm="1">
        <f t="array" ref="E371">[1]!table_weight[Finishing]*(('F+ , F-'!E$2-[1]!tbl_gk[[#This Row],[Finishing]])/('F+ , F-'!E$2-'F+ , F-'!E$3))</f>
        <v>7.9860054761179498E-3</v>
      </c>
      <c r="F371" s="2" cm="1">
        <f t="array" ref="F371">[1]!table_weight[HeadingAccuracy]*(('F+ , F-'!F$2-[1]!tbl_gk[[#This Row],[HeadingAccuracy]])/('F+ , F-'!F$2-'F+ , F-'!F$3))</f>
        <v>8.351378275679E-3</v>
      </c>
      <c r="G371" s="2" cm="1">
        <f t="array" ref="G371">[1]!table_weight[ShortPassing]*(('F+ , F-'!G$2-[1]!tbl_gk[[#This Row],[ShortPassing]])/('F+ , F-'!G$2-'F+ , F-'!G$3))</f>
        <v>3.9377536435701459E-2</v>
      </c>
      <c r="H371" s="2" cm="1">
        <f t="array" ref="H371">[1]!table_weight[Volleys]*(('F+ , F-'!H$2-[1]!tbl_gk[[#This Row],[Volleys]])/('F+ , F-'!H$2-'F+ , F-'!H$3))</f>
        <v>1.6203489371833524E-3</v>
      </c>
      <c r="I371" s="2" cm="1">
        <f t="array" ref="I371">[1]!table_weight[Dribbling]*(('F+ , F-'!I$2-[1]!tbl_gk[[#This Row],[Dribbling]])/('F+ , F-'!I$2-'F+ , F-'!I$3))</f>
        <v>1.8579686209743949E-2</v>
      </c>
      <c r="J371" s="2" cm="1">
        <f t="array" ref="J371">[1]!table_weight[Curve]*(('F+ , F-'!J$2-[1]!tbl_gk[[#This Row],[Curve]])/('F+ , F-'!J$2-'F+ , F-'!J$3))</f>
        <v>9.8029273569279467E-3</v>
      </c>
      <c r="K371" s="2" cm="1">
        <f t="array" ref="K371">[1]!table_weight[FKAccuracy]*(('F+ , F-'!K$2-[1]!tbl_gk[[#This Row],[FKAccuracy]])/('F+ , F-'!K$2-'F+ , F-'!K$3))</f>
        <v>9.2789777912990392E-3</v>
      </c>
      <c r="L371" s="2" cm="1">
        <f t="array" ref="L371">[1]!table_weight[LongPassing]*(('F+ , F-'!L$2-[1]!tbl_gk[[#This Row],[LongPassing]])/('F+ , F-'!L$2-'F+ , F-'!L$3))</f>
        <v>1.8408419402577144E-2</v>
      </c>
      <c r="M371" s="2" cm="1">
        <f t="array" ref="M371">[1]!table_weight[BallControl]*(('F+ , F-'!M$2-[1]!tbl_gk[[#This Row],[BallControl]])/('F+ , F-'!M$2-'F+ , F-'!M$3))</f>
        <v>1.4776826459211564E-2</v>
      </c>
      <c r="N371" s="2" cm="1">
        <f t="array" ref="N371">[1]!table_weight[Acceleration]*(('F+ , F-'!N$2-[1]!tbl_gk[[#This Row],[Acceleration]])/('F+ , F-'!N$2-'F+ , F-'!N$3))</f>
        <v>5.1862059091966504E-3</v>
      </c>
      <c r="O371" s="2" cm="1">
        <f t="array" ref="O371">[1]!table_weight[SprintSpeed]*(('F+ , F-'!O$2-[1]!tbl_gk[[#This Row],[SprintSpeed]])/('F+ , F-'!O$2-'F+ , F-'!O$3))</f>
        <v>8.7143291755399956E-3</v>
      </c>
      <c r="P371" s="2" cm="1">
        <f t="array" ref="P371">[1]!table_weight[Agility]*(('F+ , F-'!P$2-[1]!tbl_gk[[#This Row],[Agility]])/('F+ , F-'!P$2-'F+ , F-'!P$3))</f>
        <v>3.0422878004259103E-3</v>
      </c>
      <c r="Q371" s="2" cm="1">
        <f t="array" ref="Q371">[1]!table_weight[Reactions]*(('F+ , F-'!Q$2-[1]!tbl_gk[[#This Row],[Reactions]])/('F+ , F-'!Q$2-'F+ , F-'!Q$3))</f>
        <v>1.4437976002021271E-3</v>
      </c>
      <c r="R371" s="2" cm="1">
        <f t="array" ref="R371">[1]!table_weight[Balance]*(('F+ , F-'!R$2-[1]!tbl_gk[[#This Row],[Balance]])/('F+ , F-'!R$2-'F+ , F-'!R$3))</f>
        <v>1.0554876042293973E-3</v>
      </c>
      <c r="S371" s="2" cm="1">
        <f t="array" ref="S371">[1]!table_weight[ShotPower]*(('F+ , F-'!S$2-[1]!tbl_gk[[#This Row],[ShotPower]])/('F+ , F-'!S$2-'F+ , F-'!S$3))</f>
        <v>6.4926873789576834E-3</v>
      </c>
      <c r="T371" s="2" cm="1">
        <f t="array" ref="T371">[1]!table_weight[Jumping]*(('F+ , F-'!T$2-[1]!tbl_gk[[#This Row],[Jumping]])/('F+ , F-'!T$2-'F+ , F-'!T$3))</f>
        <v>3.5207120916219254E-3</v>
      </c>
      <c r="U371" s="2" cm="1">
        <f t="array" ref="U371">[1]!table_weight[Stamina]*(('F+ , F-'!U$2-[1]!tbl_gk[[#This Row],[Stamina]])/('F+ , F-'!U$2-'F+ , F-'!U$3))</f>
        <v>1.1163233461240251E-2</v>
      </c>
      <c r="V371" s="2" cm="1">
        <f t="array" ref="V371">[1]!table_weight[Strength]*(('F+ , F-'!V$2-[1]!tbl_gk[[#This Row],[Strength]])/('F+ , F-'!V$2-'F+ , F-'!V$3))</f>
        <v>2.2183348544772292E-2</v>
      </c>
      <c r="W371" s="2" cm="1">
        <f t="array" ref="W371">[1]!table_weight[LongShots]*(('F+ , F-'!W$2-[1]!tbl_gk[[#This Row],[LongShots]])/('F+ , F-'!W$2-'F+ , F-'!W$3))</f>
        <v>8.0509323499075268E-3</v>
      </c>
      <c r="X371" s="2" cm="1">
        <f t="array" ref="X371">[1]!table_weight[Aggression]*(('F+ , F-'!X$2-[1]!tbl_gk[[#This Row],[Aggression]])/('F+ , F-'!X$2-'F+ , F-'!X$3))</f>
        <v>7.9099482811073787E-3</v>
      </c>
      <c r="Y371" s="2" cm="1">
        <f t="array" ref="Y371">[1]!table_weight[Interceptions]*(('F+ , F-'!Y$2-[1]!tbl_gk[[#This Row],[Interceptions]])/('F+ , F-'!Y$2-'F+ , F-'!Y$3))</f>
        <v>1.5236173049287543E-2</v>
      </c>
      <c r="Z371" s="2" cm="1">
        <f t="array" ref="Z371">[1]!table_weight[Positioning]*(('F+ , F-'!Z$2-[1]!tbl_gk[[#This Row],[Positioning]])/('F+ , F-'!Z$2-'F+ , F-'!Z$3))</f>
        <v>1.4788899029848058E-3</v>
      </c>
      <c r="AA371" s="2" cm="1">
        <f t="array" ref="AA371">[1]!table_weight[Vision]*(('F+ , F-'!AA$2-[1]!tbl_gk[[#This Row],[Vision]])/('F+ , F-'!AA$2-'F+ , F-'!AA$3))</f>
        <v>6.3888043808944207E-3</v>
      </c>
      <c r="AB371" s="2" cm="1">
        <f t="array" ref="AB371">[1]!table_weight[Penalties]*(('F+ , F-'!AB$2-[1]!tbl_gk[[#This Row],[Penalties]])/('F+ , F-'!AB$2-'F+ , F-'!AB$3))</f>
        <v>1.9182071976949979E-3</v>
      </c>
      <c r="AC371" s="2" cm="1">
        <f t="array" ref="AC371">[1]!table_weight[Composure]*(('F+ , F-'!AC$2-[1]!tbl_gk[[#This Row],[Composure]])/('F+ , F-'!AC$2-'F+ , F-'!AC$3))</f>
        <v>5.8710817201201772E-4</v>
      </c>
      <c r="AD371" s="2" cm="1">
        <f t="array" ref="AD371">[1]!table_weight[Marking]*(('F+ , F-'!AD$2-[1]!tbl_gk[[#This Row],[Marking]])/('F+ , F-'!AD$2-'F+ , F-'!AD$3))</f>
        <v>2.6817203574124791E-2</v>
      </c>
      <c r="AE371" s="2" cm="1">
        <f t="array" ref="AE371">[1]!table_weight[StandingTackle]*(('F+ , F-'!AE$2-[1]!tbl_gk[[#This Row],[StandingTackle]])/('F+ , F-'!AE$2-'F+ , F-'!AE$3))</f>
        <v>2.6900228972187096E-2</v>
      </c>
      <c r="AF371" s="2" cm="1">
        <f t="array" ref="AF371">[1]!table_weight[SlidingTackle]*(('F+ , F-'!AF$2-[1]!tbl_gk[[#This Row],[SlidingTackle]])/('F+ , F-'!AF$2-'F+ , F-'!AF$3))</f>
        <v>5.230600077925268E-3</v>
      </c>
      <c r="AG371" s="2" cm="1">
        <f t="array" ref="AG371">[1]!table_weight[GKDiving]*(('F+ , F-'!AG$2-[1]!tbl_gk[[#This Row],[GKDiving]])/('F+ , F-'!AG$2-'F+ , F-'!AG$3))</f>
        <v>4.4411063786634182E-2</v>
      </c>
      <c r="AH371" s="2" cm="1">
        <f t="array" ref="AH371">[1]!table_weight[GKHandling]*(('F+ , F-'!AH$2-[1]!tbl_gk[[#This Row],[GKHandling]])/('F+ , F-'!AH$2-'F+ , F-'!AH$3))</f>
        <v>3.9212444279837541E-2</v>
      </c>
      <c r="AI371" s="2" cm="1">
        <f t="array" ref="AI371">[1]!table_weight[GKKicking]*(('F+ , F-'!AI$2-[1]!tbl_gk[[#This Row],[GKKicking]])/('F+ , F-'!AI$2-'F+ , F-'!AI$3))</f>
        <v>2.9516276239732256E-2</v>
      </c>
      <c r="AJ371" s="2" cm="1">
        <f t="array" ref="AJ371">[1]!table_weight[GKPositioning]*(('F+ , F-'!AJ$2-[1]!tbl_gk[[#This Row],[GKPositioning]])/('F+ , F-'!AJ$2-'F+ , F-'!AJ$3))</f>
        <v>1.5136551917811415E-2</v>
      </c>
      <c r="AK371" s="2" cm="1">
        <f t="array" ref="AK371">[1]!table_weight[GKReflexes]*(('F+ , F-'!AK$2-[1]!tbl_gk[[#This Row],[GKReflexes]])/('F+ , F-'!AK$2-'F+ , F-'!AK$3))</f>
        <v>3.2795862488591399E-2</v>
      </c>
    </row>
    <row r="372" spans="1:37" x14ac:dyDescent="0.55000000000000004">
      <c r="A372" s="7">
        <f>[1]!tbl_gk[[#This Row],[ID]]</f>
        <v>203316</v>
      </c>
      <c r="B372" s="1" cm="1">
        <f t="array" ref="B372">[1]!table_weight[ValueEUR]*(('F+ , F-'!B$2-[1]!tbl_gk[[#This Row],[ValueEUR]])/('F+ , F-'!B$2-'F+ , F-'!B$3))</f>
        <v>6.5128258706975768E-5</v>
      </c>
      <c r="C372" s="1" cm="1">
        <f t="array" ref="C372">[1]!table_weight[WageEUR]*(('F+ , F-'!C$2-[1]!tbl_gk[[#This Row],[WageEUR]])/('F+ , F-'!C$2-'F+ , F-'!C$3))</f>
        <v>7.8241870618836313E-5</v>
      </c>
      <c r="D372" s="1" cm="1">
        <f t="array" ref="D372">[1]!table_weight[Crossing]*(('F+ , F-'!D$2-[1]!tbl_gk[[#This Row],[Crossing]])/('F+ , F-'!D$2-'F+ , F-'!D$3))</f>
        <v>3.3625286215233793E-2</v>
      </c>
      <c r="E372" s="1" cm="1">
        <f t="array" ref="E372">[1]!table_weight[Finishing]*(('F+ , F-'!E$2-[1]!tbl_gk[[#This Row],[Finishing]])/('F+ , F-'!E$2-'F+ , F-'!E$3))</f>
        <v>1.4973760267721157E-2</v>
      </c>
      <c r="F372" s="1" cm="1">
        <f t="array" ref="F372">[1]!table_weight[HeadingAccuracy]*(('F+ , F-'!F$2-[1]!tbl_gk[[#This Row],[HeadingAccuracy]])/('F+ , F-'!F$2-'F+ , F-'!F$3))</f>
        <v>8.351378275679E-3</v>
      </c>
      <c r="G372" s="1" cm="1">
        <f t="array" ref="G372">[1]!table_weight[ShortPassing]*(('F+ , F-'!G$2-[1]!tbl_gk[[#This Row],[ShortPassing]])/('F+ , F-'!G$2-'F+ , F-'!G$3))</f>
        <v>4.2190217609680135E-2</v>
      </c>
      <c r="H372" s="1" cm="1">
        <f t="array" ref="H372">[1]!table_weight[Volleys]*(('F+ , F-'!H$2-[1]!tbl_gk[[#This Row],[Volleys]])/('F+ , F-'!H$2-'F+ , F-'!H$3))</f>
        <v>1.6203489371833524E-3</v>
      </c>
      <c r="I372" s="1" cm="1">
        <f t="array" ref="I372">[1]!table_weight[Dribbling]*(('F+ , F-'!I$2-[1]!tbl_gk[[#This Row],[Dribbling]])/('F+ , F-'!I$2-'F+ , F-'!I$3))</f>
        <v>1.4668173323482065E-2</v>
      </c>
      <c r="J372" s="1" cm="1">
        <f t="array" ref="J372">[1]!table_weight[Curve]*(('F+ , F-'!J$2-[1]!tbl_gk[[#This Row],[Curve]])/('F+ , F-'!J$2-'F+ , F-'!J$3))</f>
        <v>8.6198154345400926E-3</v>
      </c>
      <c r="K372" s="1" cm="1">
        <f t="array" ref="K372">[1]!table_weight[FKAccuracy]*(('F+ , F-'!K$2-[1]!tbl_gk[[#This Row],[FKAccuracy]])/('F+ , F-'!K$2-'F+ , F-'!K$3))</f>
        <v>8.3662914511712649E-3</v>
      </c>
      <c r="L372" s="1" cm="1">
        <f t="array" ref="L372">[1]!table_weight[LongPassing]*(('F+ , F-'!L$2-[1]!tbl_gk[[#This Row],[LongPassing]])/('F+ , F-'!L$2-'F+ , F-'!L$3))</f>
        <v>1.8408419402577144E-2</v>
      </c>
      <c r="M372" s="1" cm="1">
        <f t="array" ref="M372">[1]!table_weight[BallControl]*(('F+ , F-'!M$2-[1]!tbl_gk[[#This Row],[BallControl]])/('F+ , F-'!M$2-'F+ , F-'!M$3))</f>
        <v>1.0865313572949679E-2</v>
      </c>
      <c r="N372" s="1" cm="1">
        <f t="array" ref="N372">[1]!table_weight[Acceleration]*(('F+ , F-'!N$2-[1]!tbl_gk[[#This Row],[Acceleration]])/('F+ , F-'!N$2-'F+ , F-'!N$3))</f>
        <v>9.244975751176639E-3</v>
      </c>
      <c r="O372" s="1" cm="1">
        <f t="array" ref="O372">[1]!table_weight[SprintSpeed]*(('F+ , F-'!O$2-[1]!tbl_gk[[#This Row],[SprintSpeed]])/('F+ , F-'!O$2-'F+ , F-'!O$3))</f>
        <v>1.2649832674170962E-2</v>
      </c>
      <c r="P372" s="1" cm="1">
        <f t="array" ref="P372">[1]!table_weight[Agility]*(('F+ , F-'!P$2-[1]!tbl_gk[[#This Row],[Agility]])/('F+ , F-'!P$2-'F+ , F-'!P$3))</f>
        <v>3.744354215908813E-3</v>
      </c>
      <c r="Q372" s="1" cm="1">
        <f t="array" ref="Q372">[1]!table_weight[Reactions]*(('F+ , F-'!Q$2-[1]!tbl_gk[[#This Row],[Reactions]])/('F+ , F-'!Q$2-'F+ , F-'!Q$3))</f>
        <v>1.5984902002237835E-3</v>
      </c>
      <c r="R372" s="1" cm="1">
        <f t="array" ref="R372">[1]!table_weight[Balance]*(('F+ , F-'!R$2-[1]!tbl_gk[[#This Row],[Balance]])/('F+ , F-'!R$2-'F+ , F-'!R$3))</f>
        <v>2.2972377268522179E-3</v>
      </c>
      <c r="S372" s="1" cm="1">
        <f t="array" ref="S372">[1]!table_weight[ShotPower]*(('F+ , F-'!S$2-[1]!tbl_gk[[#This Row],[ShotPower]])/('F+ , F-'!S$2-'F+ , F-'!S$3))</f>
        <v>6.4926873789576834E-3</v>
      </c>
      <c r="T372" s="1" cm="1">
        <f t="array" ref="T372">[1]!table_weight[Jumping]*(('F+ , F-'!T$2-[1]!tbl_gk[[#This Row],[Jumping]])/('F+ , F-'!T$2-'F+ , F-'!T$3))</f>
        <v>3.4348410649970005E-3</v>
      </c>
      <c r="U372" s="1" cm="1">
        <f t="array" ref="U372">[1]!table_weight[Stamina]*(('F+ , F-'!U$2-[1]!tbl_gk[[#This Row],[Stamina]])/('F+ , F-'!U$2-'F+ , F-'!U$3))</f>
        <v>1.3739364259988E-2</v>
      </c>
      <c r="V372" s="1" cm="1">
        <f t="array" ref="V372">[1]!table_weight[Strength]*(('F+ , F-'!V$2-[1]!tbl_gk[[#This Row],[Strength]])/('F+ , F-'!V$2-'F+ , F-'!V$3))</f>
        <v>5.32400365074535E-2</v>
      </c>
      <c r="W372" s="1" cm="1">
        <f t="array" ref="W372">[1]!table_weight[LongShots]*(('F+ , F-'!W$2-[1]!tbl_gk[[#This Row],[LongShots]])/('F+ , F-'!W$2-'F+ , F-'!W$3))</f>
        <v>7.271809864432606E-3</v>
      </c>
      <c r="X372" s="1" cm="1">
        <f t="array" ref="X372">[1]!table_weight[Aggression]*(('F+ , F-'!X$2-[1]!tbl_gk[[#This Row],[Aggression]])/('F+ , F-'!X$2-'F+ , F-'!X$3))</f>
        <v>1.8862184362640672E-2</v>
      </c>
      <c r="Y372" s="1" cm="1">
        <f t="array" ref="Y372">[1]!table_weight[Interceptions]*(('F+ , F-'!Y$2-[1]!tbl_gk[[#This Row],[Interceptions]])/('F+ , F-'!Y$2-'F+ , F-'!Y$3))</f>
        <v>1.9391492971820509E-2</v>
      </c>
      <c r="Z372" s="1" cm="1">
        <f t="array" ref="Z372">[1]!table_weight[Positioning]*(('F+ , F-'!Z$2-[1]!tbl_gk[[#This Row],[Positioning]])/('F+ , F-'!Z$2-'F+ , F-'!Z$3))</f>
        <v>1.3310009126863251E-3</v>
      </c>
      <c r="AA372" s="1" cm="1">
        <f t="array" ref="AA372">[1]!table_weight[Vision]*(('F+ , F-'!AA$2-[1]!tbl_gk[[#This Row],[Vision]])/('F+ , F-'!AA$2-'F+ , F-'!AA$3))</f>
        <v>2.200588175641412E-2</v>
      </c>
      <c r="AB372" s="1" cm="1">
        <f t="array" ref="AB372">[1]!table_weight[Penalties]*(('F+ , F-'!AB$2-[1]!tbl_gk[[#This Row],[Penalties]])/('F+ , F-'!AB$2-'F+ , F-'!AB$3))</f>
        <v>1.9965013690294879E-3</v>
      </c>
      <c r="AC372" s="1" cm="1">
        <f t="array" ref="AC372">[1]!table_weight[Composure]*(('F+ , F-'!AC$2-[1]!tbl_gk[[#This Row],[Composure]])/('F+ , F-'!AC$2-'F+ , F-'!AC$3))</f>
        <v>1.3877102247556784E-3</v>
      </c>
      <c r="AD372" s="1" cm="1">
        <f t="array" ref="AD372">[1]!table_weight[Marking]*(('F+ , F-'!AD$2-[1]!tbl_gk[[#This Row],[Marking]])/('F+ , F-'!AD$2-'F+ , F-'!AD$3))</f>
        <v>2.366223844775717E-2</v>
      </c>
      <c r="AE372" s="1" cm="1">
        <f t="array" ref="AE372">[1]!table_weight[StandingTackle]*(('F+ , F-'!AE$2-[1]!tbl_gk[[#This Row],[StandingTackle]])/('F+ , F-'!AE$2-'F+ , F-'!AE$3))</f>
        <v>2.017517172914032E-2</v>
      </c>
      <c r="AF372" s="1" cm="1">
        <f t="array" ref="AF372">[1]!table_weight[SlidingTackle]*(('F+ , F-'!AF$2-[1]!tbl_gk[[#This Row],[SlidingTackle]])/('F+ , F-'!AF$2-'F+ , F-'!AF$3))</f>
        <v>8.2195144081682794E-3</v>
      </c>
      <c r="AG372" s="1" cm="1">
        <f t="array" ref="AG372">[1]!table_weight[GKDiving]*(('F+ , F-'!AG$2-[1]!tbl_gk[[#This Row],[GKDiving]])/('F+ , F-'!AG$2-'F+ , F-'!AG$3))</f>
        <v>4.9535417300476586E-2</v>
      </c>
      <c r="AH372" s="1" cm="1">
        <f t="array" ref="AH372">[1]!table_weight[GKHandling]*(('F+ , F-'!AH$2-[1]!tbl_gk[[#This Row],[GKHandling]])/('F+ , F-'!AH$2-'F+ , F-'!AH$3))</f>
        <v>6.0601050250658012E-2</v>
      </c>
      <c r="AI372" s="1" cm="1">
        <f t="array" ref="AI372">[1]!table_weight[GKKicking]*(('F+ , F-'!AI$2-[1]!tbl_gk[[#This Row],[GKKicking]])/('F+ , F-'!AI$2-'F+ , F-'!AI$3))</f>
        <v>2.9516276239732256E-2</v>
      </c>
      <c r="AJ372" s="1" cm="1">
        <f t="array" ref="AJ372">[1]!table_weight[GKPositioning]*(('F+ , F-'!AJ$2-[1]!tbl_gk[[#This Row],[GKPositioning]])/('F+ , F-'!AJ$2-'F+ , F-'!AJ$3))</f>
        <v>1.8920689897264267E-2</v>
      </c>
      <c r="AK372" s="1" cm="1">
        <f t="array" ref="AK372">[1]!table_weight[GKReflexes]*(('F+ , F-'!AK$2-[1]!tbl_gk[[#This Row],[GKReflexes]])/('F+ , F-'!AK$2-'F+ , F-'!AK$3))</f>
        <v>5.10157860933644E-2</v>
      </c>
    </row>
    <row r="373" spans="1:37" x14ac:dyDescent="0.55000000000000004">
      <c r="A373" s="8">
        <f>[1]!tbl_gk[[#This Row],[ID]]</f>
        <v>203423</v>
      </c>
      <c r="B373" s="2" cm="1">
        <f t="array" ref="B373">[1]!table_weight[ValueEUR]*(('F+ , F-'!B$2-[1]!tbl_gk[[#This Row],[ValueEUR]])/('F+ , F-'!B$2-'F+ , F-'!B$3))</f>
        <v>2.8273689561890902E-4</v>
      </c>
      <c r="C373" s="2" cm="1">
        <f t="array" ref="C373">[1]!table_weight[WageEUR]*(('F+ , F-'!C$2-[1]!tbl_gk[[#This Row],[WageEUR]])/('F+ , F-'!C$2-'F+ , F-'!C$3))</f>
        <v>5.4769309433185431E-4</v>
      </c>
      <c r="D373" s="2" cm="1">
        <f t="array" ref="D373">[1]!table_weight[Crossing]*(('F+ , F-'!D$2-[1]!tbl_gk[[#This Row],[Crossing]])/('F+ , F-'!D$2-'F+ , F-'!D$3))</f>
        <v>3.3625286215233793E-2</v>
      </c>
      <c r="E373" s="2" cm="1">
        <f t="array" ref="E373">[1]!table_weight[Finishing]*(('F+ , F-'!E$2-[1]!tbl_gk[[#This Row],[Finishing]])/('F+ , F-'!E$2-'F+ , F-'!E$3))</f>
        <v>1.2977258898691668E-2</v>
      </c>
      <c r="F373" s="2" cm="1">
        <f t="array" ref="F373">[1]!table_weight[HeadingAccuracy]*(('F+ , F-'!F$2-[1]!tbl_gk[[#This Row],[HeadingAccuracy]])/('F+ , F-'!F$2-'F+ , F-'!F$3))</f>
        <v>1.1274360672166649E-2</v>
      </c>
      <c r="G373" s="2" cm="1">
        <f t="array" ref="G373">[1]!table_weight[ShortPassing]*(('F+ , F-'!G$2-[1]!tbl_gk[[#This Row],[ShortPassing]])/('F+ , F-'!G$2-'F+ , F-'!G$3))</f>
        <v>3.5158514674733445E-2</v>
      </c>
      <c r="H373" s="2" cm="1">
        <f t="array" ref="H373">[1]!table_weight[Volleys]*(('F+ , F-'!H$2-[1]!tbl_gk[[#This Row],[Volleys]])/('F+ , F-'!H$2-'F+ , F-'!H$3))</f>
        <v>6.9443525879286526E-4</v>
      </c>
      <c r="I373" s="2" cm="1">
        <f t="array" ref="I373">[1]!table_weight[Dribbling]*(('F+ , F-'!I$2-[1]!tbl_gk[[#This Row],[Dribbling]])/('F+ , F-'!I$2-'F+ , F-'!I$3))</f>
        <v>1.2712416880351124E-2</v>
      </c>
      <c r="J373" s="2" cm="1">
        <f t="array" ref="J373">[1]!table_weight[Curve]*(('F+ , F-'!J$2-[1]!tbl_gk[[#This Row],[Curve]])/('F+ , F-'!J$2-'F+ , F-'!J$3))</f>
        <v>8.4507994456275402E-3</v>
      </c>
      <c r="K373" s="2" cm="1">
        <f t="array" ref="K373">[1]!table_weight[FKAccuracy]*(('F+ , F-'!K$2-[1]!tbl_gk[[#This Row],[FKAccuracy]])/('F+ , F-'!K$2-'F+ , F-'!K$3))</f>
        <v>8.9747490112564478E-3</v>
      </c>
      <c r="L373" s="2" cm="1">
        <f t="array" ref="L373">[1]!table_weight[LongPassing]*(('F+ , F-'!L$2-[1]!tbl_gk[[#This Row],[LongPassing]])/('F+ , F-'!L$2-'F+ , F-'!L$3))</f>
        <v>1.4618450702046556E-2</v>
      </c>
      <c r="M373" s="2" cm="1">
        <f t="array" ref="M373">[1]!table_weight[BallControl]*(('F+ , F-'!M$2-[1]!tbl_gk[[#This Row],[BallControl]])/('F+ , F-'!M$2-'F+ , F-'!M$3))</f>
        <v>1.0865313572949679E-2</v>
      </c>
      <c r="N373" s="2" cm="1">
        <f t="array" ref="N373">[1]!table_weight[Acceleration]*(('F+ , F-'!N$2-[1]!tbl_gk[[#This Row],[Acceleration]])/('F+ , F-'!N$2-'F+ , F-'!N$3))</f>
        <v>7.4410780436299775E-3</v>
      </c>
      <c r="O373" s="2" cm="1">
        <f t="array" ref="O373">[1]!table_weight[SprintSpeed]*(('F+ , F-'!O$2-[1]!tbl_gk[[#This Row],[SprintSpeed]])/('F+ , F-'!O$2-'F+ , F-'!O$3))</f>
        <v>7.3087922117432225E-3</v>
      </c>
      <c r="P373" s="2" cm="1">
        <f t="array" ref="P373">[1]!table_weight[Agility]*(('F+ , F-'!P$2-[1]!tbl_gk[[#This Row],[Agility]])/('F+ , F-'!P$2-'F+ , F-'!P$3))</f>
        <v>2.1061992464487069E-3</v>
      </c>
      <c r="Q373" s="2" cm="1">
        <f t="array" ref="Q373">[1]!table_weight[Reactions]*(('F+ , F-'!Q$2-[1]!tbl_gk[[#This Row],[Reactions]])/('F+ , F-'!Q$2-'F+ , F-'!Q$3))</f>
        <v>1.0312840001443764E-3</v>
      </c>
      <c r="R373" s="2" cm="1">
        <f t="array" ref="R373">[1]!table_weight[Balance]*(('F+ , F-'!R$2-[1]!tbl_gk[[#This Row],[Balance]])/('F+ , F-'!R$2-'F+ , F-'!R$3))</f>
        <v>2.1730627145899362E-3</v>
      </c>
      <c r="S373" s="2" cm="1">
        <f t="array" ref="S373">[1]!table_weight[ShotPower]*(('F+ , F-'!S$2-[1]!tbl_gk[[#This Row],[ShotPower]])/('F+ , F-'!S$2-'F+ , F-'!S$3))</f>
        <v>4.4150274176912247E-3</v>
      </c>
      <c r="T373" s="2" cm="1">
        <f t="array" ref="T373">[1]!table_weight[Jumping]*(('F+ , F-'!T$2-[1]!tbl_gk[[#This Row],[Jumping]])/('F+ , F-'!T$2-'F+ , F-'!T$3))</f>
        <v>5.152261597495501E-4</v>
      </c>
      <c r="U373" s="2" cm="1">
        <f t="array" ref="U373">[1]!table_weight[Stamina]*(('F+ , F-'!U$2-[1]!tbl_gk[[#This Row],[Stamina]])/('F+ , F-'!U$2-'F+ , F-'!U$3))</f>
        <v>1.1163233461240251E-2</v>
      </c>
      <c r="V373" s="2" cm="1">
        <f t="array" ref="V373">[1]!table_weight[Strength]*(('F+ , F-'!V$2-[1]!tbl_gk[[#This Row],[Strength]])/('F+ , F-'!V$2-'F+ , F-'!V$3))</f>
        <v>1.3310009126863375E-2</v>
      </c>
      <c r="W373" s="2" cm="1">
        <f t="array" ref="W373">[1]!table_weight[LongShots]*(('F+ , F-'!W$2-[1]!tbl_gk[[#This Row],[LongShots]])/('F+ , F-'!W$2-'F+ , F-'!W$3))</f>
        <v>8.3106398450658349E-3</v>
      </c>
      <c r="X373" s="2" cm="1">
        <f t="array" ref="X373">[1]!table_weight[Aggression]*(('F+ , F-'!X$2-[1]!tbl_gk[[#This Row],[Aggression]])/('F+ , F-'!X$2-'F+ , F-'!X$3))</f>
        <v>7.9099482811073787E-3</v>
      </c>
      <c r="Y373" s="2" cm="1">
        <f t="array" ref="Y373">[1]!table_weight[Interceptions]*(('F+ , F-'!Y$2-[1]!tbl_gk[[#This Row],[Interceptions]])/('F+ , F-'!Y$2-'F+ , F-'!Y$3))</f>
        <v>2.2161706253509151E-2</v>
      </c>
      <c r="Z373" s="2" cm="1">
        <f t="array" ref="Z373">[1]!table_weight[Positioning]*(('F+ , F-'!Z$2-[1]!tbl_gk[[#This Row],[Positioning]])/('F+ , F-'!Z$2-'F+ , F-'!Z$3))</f>
        <v>8.8733394179088337E-4</v>
      </c>
      <c r="AA373" s="2" cm="1">
        <f t="array" ref="AA373">[1]!table_weight[Vision]*(('F+ , F-'!AA$2-[1]!tbl_gk[[#This Row],[Vision]])/('F+ , F-'!AA$2-'F+ , F-'!AA$3))</f>
        <v>1.2777608761788841E-2</v>
      </c>
      <c r="AB373" s="2" cm="1">
        <f t="array" ref="AB373">[1]!table_weight[Penalties]*(('F+ , F-'!AB$2-[1]!tbl_gk[[#This Row],[Penalties]])/('F+ , F-'!AB$2-'F+ , F-'!AB$3))</f>
        <v>2.3096780543674466E-3</v>
      </c>
      <c r="AC373" s="2" cm="1">
        <f t="array" ref="AC373">[1]!table_weight[Composure]*(('F+ , F-'!AC$2-[1]!tbl_gk[[#This Row],[Composure]])/('F+ , F-'!AC$2-'F+ , F-'!AC$3))</f>
        <v>9.6072246329239263E-4</v>
      </c>
      <c r="AD373" s="2" cm="1">
        <f t="array" ref="AD373">[1]!table_weight[Marking]*(('F+ , F-'!AD$2-[1]!tbl_gk[[#This Row],[Marking]])/('F+ , F-'!AD$2-'F+ , F-'!AD$3))</f>
        <v>2.2084755884573357E-2</v>
      </c>
      <c r="AE373" s="2" cm="1">
        <f t="array" ref="AE373">[1]!table_weight[StandingTackle]*(('F+ , F-'!AE$2-[1]!tbl_gk[[#This Row],[StandingTackle]])/('F+ , F-'!AE$2-'F+ , F-'!AE$3))</f>
        <v>1.120842873841129E-2</v>
      </c>
      <c r="AF373" s="2" cm="1">
        <f t="array" ref="AF373">[1]!table_weight[SlidingTackle]*(('F+ , F-'!AF$2-[1]!tbl_gk[[#This Row],[SlidingTackle]])/('F+ , F-'!AF$2-'F+ , F-'!AF$3))</f>
        <v>5.230600077925268E-3</v>
      </c>
      <c r="AG373" s="2" cm="1">
        <f t="array" ref="AG373">[1]!table_weight[GKDiving]*(('F+ , F-'!AG$2-[1]!tbl_gk[[#This Row],[GKDiving]])/('F+ , F-'!AG$2-'F+ , F-'!AG$3))</f>
        <v>3.4162356758949373E-2</v>
      </c>
      <c r="AH373" s="2" cm="1">
        <f t="array" ref="AH373">[1]!table_weight[GKHandling]*(('F+ , F-'!AH$2-[1]!tbl_gk[[#This Row],[GKHandling]])/('F+ , F-'!AH$2-'F+ , F-'!AH$3))</f>
        <v>3.9212444279837541E-2</v>
      </c>
      <c r="AI373" s="2" cm="1">
        <f t="array" ref="AI373">[1]!table_weight[GKKicking]*(('F+ , F-'!AI$2-[1]!tbl_gk[[#This Row],[GKKicking]])/('F+ , F-'!AI$2-'F+ , F-'!AI$3))</f>
        <v>1.9677517493154842E-2</v>
      </c>
      <c r="AJ373" s="2" cm="1">
        <f t="array" ref="AJ373">[1]!table_weight[GKPositioning]*(('F+ , F-'!AJ$2-[1]!tbl_gk[[#This Row],[GKPositioning]])/('F+ , F-'!AJ$2-'F+ , F-'!AJ$3))</f>
        <v>1.5136551917811415E-2</v>
      </c>
      <c r="AK373" s="2" cm="1">
        <f t="array" ref="AK373">[1]!table_weight[GKReflexes]*(('F+ , F-'!AK$2-[1]!tbl_gk[[#This Row],[GKReflexes]])/('F+ , F-'!AK$2-'F+ , F-'!AK$3))</f>
        <v>4.0083831930500594E-2</v>
      </c>
    </row>
    <row r="374" spans="1:37" x14ac:dyDescent="0.55000000000000004">
      <c r="A374" s="7">
        <f>[1]!tbl_gk[[#This Row],[ID]]</f>
        <v>203775</v>
      </c>
      <c r="B374" s="1" cm="1">
        <f t="array" ref="B374">[1]!table_weight[ValueEUR]*(('F+ , F-'!B$2-[1]!tbl_gk[[#This Row],[ValueEUR]])/('F+ , F-'!B$2-'F+ , F-'!B$3))</f>
        <v>4.9108559053458981E-4</v>
      </c>
      <c r="C374" s="1" cm="1">
        <f t="array" ref="C374">[1]!table_weight[WageEUR]*(('F+ , F-'!C$2-[1]!tbl_gk[[#This Row],[WageEUR]])/('F+ , F-'!C$2-'F+ , F-'!C$3))</f>
        <v>6.1811077788880694E-3</v>
      </c>
      <c r="D374" s="1" cm="1">
        <f t="array" ref="D374">[1]!table_weight[Crossing]*(('F+ , F-'!D$2-[1]!tbl_gk[[#This Row],[Crossing]])/('F+ , F-'!D$2-'F+ , F-'!D$3))</f>
        <v>3.3625286215233793E-2</v>
      </c>
      <c r="E374" s="1" cm="1">
        <f t="array" ref="E374">[1]!table_weight[Finishing]*(('F+ , F-'!E$2-[1]!tbl_gk[[#This Row],[Finishing]])/('F+ , F-'!E$2-'F+ , F-'!E$3))</f>
        <v>8.9842561606326941E-3</v>
      </c>
      <c r="F374" s="1" cm="1">
        <f t="array" ref="F374">[1]!table_weight[HeadingAccuracy]*(('F+ , F-'!F$2-[1]!tbl_gk[[#This Row],[HeadingAccuracy]])/('F+ , F-'!F$2-'F+ , F-'!F$3))</f>
        <v>1.0439222844598752E-2</v>
      </c>
      <c r="G374" s="1" cm="1">
        <f t="array" ref="G374">[1]!table_weight[ShortPassing]*(('F+ , F-'!G$2-[1]!tbl_gk[[#This Row],[ShortPassing]])/('F+ , F-'!G$2-'F+ , F-'!G$3))</f>
        <v>3.5158514674733445E-2</v>
      </c>
      <c r="H374" s="1" cm="1">
        <f t="array" ref="H374">[1]!table_weight[Volleys]*(('F+ , F-'!H$2-[1]!tbl_gk[[#This Row],[Volleys]])/('F+ , F-'!H$2-'F+ , F-'!H$3))</f>
        <v>1.3888705175857305E-3</v>
      </c>
      <c r="I374" s="1" cm="1">
        <f t="array" ref="I374">[1]!table_weight[Dribbling]*(('F+ , F-'!I$2-[1]!tbl_gk[[#This Row],[Dribbling]])/('F+ , F-'!I$2-'F+ , F-'!I$3))</f>
        <v>1.4668173323482065E-2</v>
      </c>
      <c r="J374" s="1" cm="1">
        <f t="array" ref="J374">[1]!table_weight[Curve]*(('F+ , F-'!J$2-[1]!tbl_gk[[#This Row],[Curve]])/('F+ , F-'!J$2-'F+ , F-'!J$3))</f>
        <v>9.6339113680153961E-3</v>
      </c>
      <c r="K374" s="1" cm="1">
        <f t="array" ref="K374">[1]!table_weight[FKAccuracy]*(('F+ , F-'!K$2-[1]!tbl_gk[[#This Row],[FKAccuracy]])/('F+ , F-'!K$2-'F+ , F-'!K$3))</f>
        <v>9.1268634012777444E-3</v>
      </c>
      <c r="L374" s="1" cm="1">
        <f t="array" ref="L374">[1]!table_weight[LongPassing]*(('F+ , F-'!L$2-[1]!tbl_gk[[#This Row],[LongPassing]])/('F+ , F-'!L$2-'F+ , F-'!L$3))</f>
        <v>1.4618450702046556E-2</v>
      </c>
      <c r="M374" s="1" cm="1">
        <f t="array" ref="M374">[1]!table_weight[BallControl]*(('F+ , F-'!M$2-[1]!tbl_gk[[#This Row],[BallControl]])/('F+ , F-'!M$2-'F+ , F-'!M$3))</f>
        <v>1.0430701030031691E-2</v>
      </c>
      <c r="N374" s="1" cm="1">
        <f t="array" ref="N374">[1]!table_weight[Acceleration]*(('F+ , F-'!N$2-[1]!tbl_gk[[#This Row],[Acceleration]])/('F+ , F-'!N$2-'F+ , F-'!N$3))</f>
        <v>2.2548721344333262E-3</v>
      </c>
      <c r="O374" s="1" cm="1">
        <f t="array" ref="O374">[1]!table_weight[SprintSpeed]*(('F+ , F-'!O$2-[1]!tbl_gk[[#This Row],[SprintSpeed]])/('F+ , F-'!O$2-'F+ , F-'!O$3))</f>
        <v>3.092181320352902E-3</v>
      </c>
      <c r="P374" s="1" cm="1">
        <f t="array" ref="P374">[1]!table_weight[Agility]*(('F+ , F-'!P$2-[1]!tbl_gk[[#This Row],[Agility]])/('F+ , F-'!P$2-'F+ , F-'!P$3))</f>
        <v>2.2232103156958572E-3</v>
      </c>
      <c r="Q374" s="1" cm="1">
        <f t="array" ref="Q374">[1]!table_weight[Reactions]*(('F+ , F-'!Q$2-[1]!tbl_gk[[#This Row],[Reactions]])/('F+ , F-'!Q$2-'F+ , F-'!Q$3))</f>
        <v>1.0312840001443764E-3</v>
      </c>
      <c r="R374" s="1" cm="1">
        <f t="array" ref="R374">[1]!table_weight[Balance]*(('F+ , F-'!R$2-[1]!tbl_gk[[#This Row],[Balance]])/('F+ , F-'!R$2-'F+ , F-'!R$3))</f>
        <v>1.6142751594096668E-3</v>
      </c>
      <c r="S374" s="1" cm="1">
        <f t="array" ref="S374">[1]!table_weight[ShotPower]*(('F+ , F-'!S$2-[1]!tbl_gk[[#This Row],[ShotPower]])/('F+ , F-'!S$2-'F+ , F-'!S$3))</f>
        <v>4.1553199225329174E-3</v>
      </c>
      <c r="T374" s="1" cm="1">
        <f t="array" ref="T374">[1]!table_weight[Jumping]*(('F+ , F-'!T$2-[1]!tbl_gk[[#This Row],[Jumping]])/('F+ , F-'!T$2-'F+ , F-'!T$3))</f>
        <v>8.5871026624925013E-4</v>
      </c>
      <c r="U374" s="1" cm="1">
        <f t="array" ref="U374">[1]!table_weight[Stamina]*(('F+ , F-'!U$2-[1]!tbl_gk[[#This Row],[Stamina]])/('F+ , F-'!U$2-'F+ , F-'!U$3))</f>
        <v>7.7283923962432506E-3</v>
      </c>
      <c r="V374" s="1" cm="1">
        <f t="array" ref="V374">[1]!table_weight[Strength]*(('F+ , F-'!V$2-[1]!tbl_gk[[#This Row],[Strength]])/('F+ , F-'!V$2-'F+ , F-'!V$3))</f>
        <v>1.8634012777608722E-2</v>
      </c>
      <c r="W374" s="1" cm="1">
        <f t="array" ref="W374">[1]!table_weight[LongShots]*(('F+ , F-'!W$2-[1]!tbl_gk[[#This Row],[LongShots]])/('F+ , F-'!W$2-'F+ , F-'!W$3))</f>
        <v>7.5315173595909123E-3</v>
      </c>
      <c r="X374" s="1" cm="1">
        <f t="array" ref="X374">[1]!table_weight[Aggression]*(('F+ , F-'!X$2-[1]!tbl_gk[[#This Row],[Aggression]])/('F+ , F-'!X$2-'F+ , F-'!X$3))</f>
        <v>1.460298144204439E-2</v>
      </c>
      <c r="Y374" s="1" cm="1">
        <f t="array" ref="Y374">[1]!table_weight[Interceptions]*(('F+ , F-'!Y$2-[1]!tbl_gk[[#This Row],[Interceptions]])/('F+ , F-'!Y$2-'F+ , F-'!Y$3))</f>
        <v>2.1469152933086991E-2</v>
      </c>
      <c r="Z374" s="1" cm="1">
        <f t="array" ref="Z374">[1]!table_weight[Positioning]*(('F+ , F-'!Z$2-[1]!tbl_gk[[#This Row],[Positioning]])/('F+ , F-'!Z$2-'F+ , F-'!Z$3))</f>
        <v>1.7746678835817667E-3</v>
      </c>
      <c r="AA374" s="1" cm="1">
        <f t="array" ref="AA374">[1]!table_weight[Vision]*(('F+ , F-'!AA$2-[1]!tbl_gk[[#This Row],[Vision]])/('F+ , F-'!AA$2-'F+ , F-'!AA$3))</f>
        <v>1.4197343068654267E-2</v>
      </c>
      <c r="AB374" s="1" cm="1">
        <f t="array" ref="AB374">[1]!table_weight[Penalties]*(('F+ , F-'!AB$2-[1]!tbl_gk[[#This Row],[Penalties]])/('F+ , F-'!AB$2-'F+ , F-'!AB$3))</f>
        <v>2.153089711698467E-3</v>
      </c>
      <c r="AC374" s="1" cm="1">
        <f t="array" ref="AC374">[1]!table_weight[Composure]*(('F+ , F-'!AC$2-[1]!tbl_gk[[#This Row],[Composure]])/('F+ , F-'!AC$2-'F+ , F-'!AC$3))</f>
        <v>5.3373470182910699E-4</v>
      </c>
      <c r="AD374" s="1" cm="1">
        <f t="array" ref="AD374">[1]!table_weight[Marking]*(('F+ , F-'!AD$2-[1]!tbl_gk[[#This Row],[Marking]])/('F+ , F-'!AD$2-'F+ , F-'!AD$3))</f>
        <v>3.3127133826860035E-2</v>
      </c>
      <c r="AE374" s="1" cm="1">
        <f t="array" ref="AE374">[1]!table_weight[StandingTackle]*(('F+ , F-'!AE$2-[1]!tbl_gk[[#This Row],[StandingTackle]])/('F+ , F-'!AE$2-'F+ , F-'!AE$3))</f>
        <v>3.1383600467551613E-2</v>
      </c>
      <c r="AF374" s="1" cm="1">
        <f t="array" ref="AF374">[1]!table_weight[SlidingTackle]*(('F+ , F-'!AF$2-[1]!tbl_gk[[#This Row],[SlidingTackle]])/('F+ , F-'!AF$2-'F+ , F-'!AF$3))</f>
        <v>8.9667429907290316E-3</v>
      </c>
      <c r="AG374" s="1" cm="1">
        <f t="array" ref="AG374">[1]!table_weight[GKDiving]*(('F+ , F-'!AG$2-[1]!tbl_gk[[#This Row],[GKDiving]])/('F+ , F-'!AG$2-'F+ , F-'!AG$3))</f>
        <v>2.5621767569212028E-2</v>
      </c>
      <c r="AH374" s="1" cm="1">
        <f t="array" ref="AH374">[1]!table_weight[GKHandling]*(('F+ , F-'!AH$2-[1]!tbl_gk[[#This Row],[GKHandling]])/('F+ , F-'!AH$2-'F+ , F-'!AH$3))</f>
        <v>4.2777211941640955E-2</v>
      </c>
      <c r="AI374" s="1" cm="1">
        <f t="array" ref="AI374">[1]!table_weight[GKKicking]*(('F+ , F-'!AI$2-[1]!tbl_gk[[#This Row],[GKKicking]])/('F+ , F-'!AI$2-'F+ , F-'!AI$3))</f>
        <v>1.8783084879829621E-2</v>
      </c>
      <c r="AJ374" s="1" cm="1">
        <f t="array" ref="AJ374">[1]!table_weight[GKPositioning]*(('F+ , F-'!AJ$2-[1]!tbl_gk[[#This Row],[GKPositioning]])/('F+ , F-'!AJ$2-'F+ , F-'!AJ$3))</f>
        <v>1.3244482928084987E-2</v>
      </c>
      <c r="AK374" s="1" cm="1">
        <f t="array" ref="AK374">[1]!table_weight[GKReflexes]*(('F+ , F-'!AK$2-[1]!tbl_gk[[#This Row],[GKReflexes]])/('F+ , F-'!AK$2-'F+ , F-'!AK$3))</f>
        <v>2.7329885407159499E-2</v>
      </c>
    </row>
    <row r="375" spans="1:37" x14ac:dyDescent="0.55000000000000004">
      <c r="A375" s="8">
        <f>[1]!tbl_gk[[#This Row],[ID]]</f>
        <v>203824</v>
      </c>
      <c r="B375" s="2" cm="1">
        <f t="array" ref="B375">[1]!table_weight[ValueEUR]*(('F+ , F-'!B$2-[1]!tbl_gk[[#This Row],[ValueEUR]])/('F+ , F-'!B$2-'F+ , F-'!B$3))</f>
        <v>1.8242085732617382E-4</v>
      </c>
      <c r="C375" s="2" cm="1">
        <f t="array" ref="C375">[1]!table_weight[WageEUR]*(('F+ , F-'!C$2-[1]!tbl_gk[[#This Row],[WageEUR]])/('F+ , F-'!C$2-'F+ , F-'!C$3))</f>
        <v>1.4865955417578903E-3</v>
      </c>
      <c r="D375" s="2" cm="1">
        <f t="array" ref="D375">[1]!table_weight[Crossing]*(('F+ , F-'!D$2-[1]!tbl_gk[[#This Row],[Crossing]])/('F+ , F-'!D$2-'F+ , F-'!D$3))</f>
        <v>3.6987814836757178E-2</v>
      </c>
      <c r="E375" s="2" cm="1">
        <f t="array" ref="E375">[1]!table_weight[Finishing]*(('F+ , F-'!E$2-[1]!tbl_gk[[#This Row],[Finishing]])/('F+ , F-'!E$2-'F+ , F-'!E$3))</f>
        <v>1.1979008214176926E-2</v>
      </c>
      <c r="F375" s="2" cm="1">
        <f t="array" ref="F375">[1]!table_weight[HeadingAccuracy]*(('F+ , F-'!F$2-[1]!tbl_gk[[#This Row],[HeadingAccuracy]])/('F+ , F-'!F$2-'F+ , F-'!F$3))</f>
        <v>1.00216539308148E-2</v>
      </c>
      <c r="G375" s="2" cm="1">
        <f t="array" ref="G375">[1]!table_weight[ShortPassing]*(('F+ , F-'!G$2-[1]!tbl_gk[[#This Row],[ShortPassing]])/('F+ , F-'!G$2-'F+ , F-'!G$3))</f>
        <v>3.9377536435701459E-2</v>
      </c>
      <c r="H375" s="2" cm="1">
        <f t="array" ref="H375">[1]!table_weight[Volleys]*(('F+ , F-'!H$2-[1]!tbl_gk[[#This Row],[Volleys]])/('F+ , F-'!H$2-'F+ , F-'!H$3))</f>
        <v>1.1573920979881087E-3</v>
      </c>
      <c r="I375" s="2" cm="1">
        <f t="array" ref="I375">[1]!table_weight[Dribbling]*(('F+ , F-'!I$2-[1]!tbl_gk[[#This Row],[Dribbling]])/('F+ , F-'!I$2-'F+ , F-'!I$3))</f>
        <v>8.8009039940892403E-3</v>
      </c>
      <c r="J375" s="2" cm="1">
        <f t="array" ref="J375">[1]!table_weight[Curve]*(('F+ , F-'!J$2-[1]!tbl_gk[[#This Row],[Curve]])/('F+ , F-'!J$2-'F+ , F-'!J$3))</f>
        <v>9.295879390190295E-3</v>
      </c>
      <c r="K375" s="2" cm="1">
        <f t="array" ref="K375">[1]!table_weight[FKAccuracy]*(('F+ , F-'!K$2-[1]!tbl_gk[[#This Row],[FKAccuracy]])/('F+ , F-'!K$2-'F+ , F-'!K$3))</f>
        <v>8.3662914511712649E-3</v>
      </c>
      <c r="L375" s="2" cm="1">
        <f t="array" ref="L375">[1]!table_weight[LongPassing]*(('F+ , F-'!L$2-[1]!tbl_gk[[#This Row],[LongPassing]])/('F+ , F-'!L$2-'F+ , F-'!L$3))</f>
        <v>1.5701298902198155E-2</v>
      </c>
      <c r="M375" s="2" cm="1">
        <f t="array" ref="M375">[1]!table_weight[BallControl]*(('F+ , F-'!M$2-[1]!tbl_gk[[#This Row],[BallControl]])/('F+ , F-'!M$2-'F+ , F-'!M$3))</f>
        <v>8.692250858359743E-3</v>
      </c>
      <c r="N375" s="2" cm="1">
        <f t="array" ref="N375">[1]!table_weight[Acceleration]*(('F+ , F-'!N$2-[1]!tbl_gk[[#This Row],[Acceleration]])/('F+ , F-'!N$2-'F+ , F-'!N$3))</f>
        <v>4.7352314823099848E-3</v>
      </c>
      <c r="O375" s="2" cm="1">
        <f t="array" ref="O375">[1]!table_weight[SprintSpeed]*(('F+ , F-'!O$2-[1]!tbl_gk[[#This Row],[SprintSpeed]])/('F+ , F-'!O$2-'F+ , F-'!O$3))</f>
        <v>5.0599330696683847E-3</v>
      </c>
      <c r="P375" s="2" cm="1">
        <f t="array" ref="P375">[1]!table_weight[Agility]*(('F+ , F-'!P$2-[1]!tbl_gk[[#This Row],[Agility]])/('F+ , F-'!P$2-'F+ , F-'!P$3))</f>
        <v>2.4572324541901583E-3</v>
      </c>
      <c r="Q375" s="2" cm="1">
        <f t="array" ref="Q375">[1]!table_weight[Reactions]*(('F+ , F-'!Q$2-[1]!tbl_gk[[#This Row],[Reactions]])/('F+ , F-'!Q$2-'F+ , F-'!Q$3))</f>
        <v>1.5984902002237835E-3</v>
      </c>
      <c r="R375" s="2" cm="1">
        <f t="array" ref="R375">[1]!table_weight[Balance]*(('F+ , F-'!R$2-[1]!tbl_gk[[#This Row],[Balance]])/('F+ , F-'!R$2-'F+ , F-'!R$3))</f>
        <v>1.8626251839342308E-3</v>
      </c>
      <c r="S375" s="2" cm="1">
        <f t="array" ref="S375">[1]!table_weight[ShotPower]*(('F+ , F-'!S$2-[1]!tbl_gk[[#This Row],[ShotPower]])/('F+ , F-'!S$2-'F+ , F-'!S$3))</f>
        <v>5.9732723886410689E-3</v>
      </c>
      <c r="T375" s="2" cm="1">
        <f t="array" ref="T375">[1]!table_weight[Jumping]*(('F+ , F-'!T$2-[1]!tbl_gk[[#This Row],[Jumping]])/('F+ , F-'!T$2-'F+ , F-'!T$3))</f>
        <v>1.7174205324985003E-3</v>
      </c>
      <c r="U375" s="2" cm="1">
        <f t="array" ref="U375">[1]!table_weight[Stamina]*(('F+ , F-'!U$2-[1]!tbl_gk[[#This Row],[Stamina]])/('F+ , F-'!U$2-'F+ , F-'!U$3))</f>
        <v>1.3739364259988E-2</v>
      </c>
      <c r="V375" s="2" cm="1">
        <f t="array" ref="V375">[1]!table_weight[Strength]*(('F+ , F-'!V$2-[1]!tbl_gk[[#This Row],[Strength]])/('F+ , F-'!V$2-'F+ , F-'!V$3))</f>
        <v>1.6859344894026941E-2</v>
      </c>
      <c r="W375" s="2" cm="1">
        <f t="array" ref="W375">[1]!table_weight[LongShots]*(('F+ , F-'!W$2-[1]!tbl_gk[[#This Row],[LongShots]])/('F+ , F-'!W$2-'F+ , F-'!W$3))</f>
        <v>6.4926873789576834E-3</v>
      </c>
      <c r="X375" s="2" cm="1">
        <f t="array" ref="X375">[1]!table_weight[Aggression]*(('F+ , F-'!X$2-[1]!tbl_gk[[#This Row],[Aggression]])/('F+ , F-'!X$2-'F+ , F-'!X$3))</f>
        <v>1.2777608761788841E-2</v>
      </c>
      <c r="Y375" s="2" cm="1">
        <f t="array" ref="Y375">[1]!table_weight[Interceptions]*(('F+ , F-'!Y$2-[1]!tbl_gk[[#This Row],[Interceptions]])/('F+ , F-'!Y$2-'F+ , F-'!Y$3))</f>
        <v>2.0084046292242669E-2</v>
      </c>
      <c r="Z375" s="2" cm="1">
        <f t="array" ref="Z375">[1]!table_weight[Positioning]*(('F+ , F-'!Z$2-[1]!tbl_gk[[#This Row],[Positioning]])/('F+ , F-'!Z$2-'F+ , F-'!Z$3))</f>
        <v>1.9225568738802474E-3</v>
      </c>
      <c r="AA375" s="2" cm="1">
        <f t="array" ref="AA375">[1]!table_weight[Vision]*(('F+ , F-'!AA$2-[1]!tbl_gk[[#This Row],[Vision]])/('F+ , F-'!AA$2-'F+ , F-'!AA$3))</f>
        <v>2.200588175641412E-2</v>
      </c>
      <c r="AB375" s="2" cm="1">
        <f t="array" ref="AB375">[1]!table_weight[Penalties]*(('F+ , F-'!AB$2-[1]!tbl_gk[[#This Row],[Penalties]])/('F+ , F-'!AB$2-'F+ , F-'!AB$3))</f>
        <v>2.0356484546967322E-3</v>
      </c>
      <c r="AC375" s="2" cm="1">
        <f t="array" ref="AC375">[1]!table_weight[Composure]*(('F+ , F-'!AC$2-[1]!tbl_gk[[#This Row],[Composure]])/('F+ , F-'!AC$2-'F+ , F-'!AC$3))</f>
        <v>1.9214449265847853E-3</v>
      </c>
      <c r="AD375" s="2" cm="1">
        <f t="array" ref="AD375">[1]!table_weight[Marking]*(('F+ , F-'!AD$2-[1]!tbl_gk[[#This Row],[Marking]])/('F+ , F-'!AD$2-'F+ , F-'!AD$3))</f>
        <v>2.8394686137308601E-2</v>
      </c>
      <c r="AE375" s="2" cm="1">
        <f t="array" ref="AE375">[1]!table_weight[StandingTackle]*(('F+ , F-'!AE$2-[1]!tbl_gk[[#This Row],[StandingTackle]])/('F+ , F-'!AE$2-'F+ , F-'!AE$3))</f>
        <v>2.241685747682258E-2</v>
      </c>
      <c r="AF375" s="2" cm="1">
        <f t="array" ref="AF375">[1]!table_weight[SlidingTackle]*(('F+ , F-'!AF$2-[1]!tbl_gk[[#This Row],[SlidingTackle]])/('F+ , F-'!AF$2-'F+ , F-'!AF$3))</f>
        <v>5.977828660486021E-3</v>
      </c>
      <c r="AG375" s="2" cm="1">
        <f t="array" ref="AG375">[1]!table_weight[GKDiving]*(('F+ , F-'!AG$2-[1]!tbl_gk[[#This Row],[GKDiving]])/('F+ , F-'!AG$2-'F+ , F-'!AG$3))</f>
        <v>4.2702945948686719E-2</v>
      </c>
      <c r="AH375" s="2" cm="1">
        <f t="array" ref="AH375">[1]!table_weight[GKHandling]*(('F+ , F-'!AH$2-[1]!tbl_gk[[#This Row],[GKHandling]])/('F+ , F-'!AH$2-'F+ , F-'!AH$3))</f>
        <v>4.8124363434346076E-2</v>
      </c>
      <c r="AI375" s="2" cm="1">
        <f t="array" ref="AI375">[1]!table_weight[GKKicking]*(('F+ , F-'!AI$2-[1]!tbl_gk[[#This Row],[GKKicking]])/('F+ , F-'!AI$2-'F+ , F-'!AI$3))</f>
        <v>2.6832978399756596E-2</v>
      </c>
      <c r="AJ375" s="2" cm="1">
        <f t="array" ref="AJ375">[1]!table_weight[GKPositioning]*(('F+ , F-'!AJ$2-[1]!tbl_gk[[#This Row],[GKPositioning]])/('F+ , F-'!AJ$2-'F+ , F-'!AJ$3))</f>
        <v>1.7028620907537841E-2</v>
      </c>
      <c r="AK375" s="2" cm="1">
        <f t="array" ref="AK375">[1]!table_weight[GKReflexes]*(('F+ , F-'!AK$2-[1]!tbl_gk[[#This Row],[GKReflexes]])/('F+ , F-'!AK$2-'F+ , F-'!AK$3))</f>
        <v>4.3727816651455198E-2</v>
      </c>
    </row>
    <row r="376" spans="1:37" x14ac:dyDescent="0.55000000000000004">
      <c r="A376" s="7">
        <f>[1]!tbl_gk[[#This Row],[ID]]</f>
        <v>203841</v>
      </c>
      <c r="B376" s="1" cm="1">
        <f t="array" ref="B376">[1]!table_weight[ValueEUR]*(('F+ , F-'!B$2-[1]!tbl_gk[[#This Row],[ValueEUR]])/('F+ , F-'!B$2-'F+ , F-'!B$3))</f>
        <v>5.2445224819441952E-3</v>
      </c>
      <c r="C376" s="1" cm="1">
        <f t="array" ref="C376">[1]!table_weight[WageEUR]*(('F+ , F-'!C$2-[1]!tbl_gk[[#This Row],[WageEUR]])/('F+ , F-'!C$2-'F+ , F-'!C$3))</f>
        <v>1.1658038722206613E-2</v>
      </c>
      <c r="D376" s="1" cm="1">
        <f t="array" ref="D376">[1]!table_weight[Crossing]*(('F+ , F-'!D$2-[1]!tbl_gk[[#This Row],[Crossing]])/('F+ , F-'!D$2-'F+ , F-'!D$3))</f>
        <v>3.6987814836757178E-2</v>
      </c>
      <c r="E376" s="1" cm="1">
        <f t="array" ref="E376">[1]!table_weight[Finishing]*(('F+ , F-'!E$2-[1]!tbl_gk[[#This Row],[Finishing]])/('F+ , F-'!E$2-'F+ , F-'!E$3))</f>
        <v>1.2977258898691668E-2</v>
      </c>
      <c r="F376" s="1" cm="1">
        <f t="array" ref="F376">[1]!table_weight[HeadingAccuracy]*(('F+ , F-'!F$2-[1]!tbl_gk[[#This Row],[HeadingAccuracy]])/('F+ , F-'!F$2-'F+ , F-'!F$3))</f>
        <v>1.1691929585950599E-2</v>
      </c>
      <c r="G376" s="1" cm="1">
        <f t="array" ref="G376">[1]!table_weight[ShortPassing]*(('F+ , F-'!G$2-[1]!tbl_gk[[#This Row],[ShortPassing]])/('F+ , F-'!G$2-'F+ , F-'!G$3))</f>
        <v>4.781557995763748E-2</v>
      </c>
      <c r="H376" s="1" cm="1">
        <f t="array" ref="H376">[1]!table_weight[Volleys]*(('F+ , F-'!H$2-[1]!tbl_gk[[#This Row],[Volleys]])/('F+ , F-'!H$2-'F+ , F-'!H$3))</f>
        <v>1.3888705175857305E-3</v>
      </c>
      <c r="I376" s="1" cm="1">
        <f t="array" ref="I376">[1]!table_weight[Dribbling]*(('F+ , F-'!I$2-[1]!tbl_gk[[#This Row],[Dribbling]])/('F+ , F-'!I$2-'F+ , F-'!I$3))</f>
        <v>1.5646051545047536E-2</v>
      </c>
      <c r="J376" s="1" cm="1">
        <f t="array" ref="J376">[1]!table_weight[Curve]*(('F+ , F-'!J$2-[1]!tbl_gk[[#This Row],[Curve]])/('F+ , F-'!J$2-'F+ , F-'!J$3))</f>
        <v>9.4648953791028455E-3</v>
      </c>
      <c r="K376" s="1" cm="1">
        <f t="array" ref="K376">[1]!table_weight[FKAccuracy]*(('F+ , F-'!K$2-[1]!tbl_gk[[#This Row],[FKAccuracy]])/('F+ , F-'!K$2-'F+ , F-'!K$3))</f>
        <v>9.4310921813203358E-3</v>
      </c>
      <c r="L376" s="1" cm="1">
        <f t="array" ref="L376">[1]!table_weight[LongPassing]*(('F+ , F-'!L$2-[1]!tbl_gk[[#This Row],[LongPassing]])/('F+ , F-'!L$2-'F+ , F-'!L$3))</f>
        <v>8.6627856012127732E-3</v>
      </c>
      <c r="M376" s="1" cm="1">
        <f t="array" ref="M376">[1]!table_weight[BallControl]*(('F+ , F-'!M$2-[1]!tbl_gk[[#This Row],[BallControl]])/('F+ , F-'!M$2-'F+ , F-'!M$3))</f>
        <v>9.9960884871137055E-3</v>
      </c>
      <c r="N376" s="1" cm="1">
        <f t="array" ref="N376">[1]!table_weight[Acceleration]*(('F+ , F-'!N$2-[1]!tbl_gk[[#This Row],[Acceleration]])/('F+ , F-'!N$2-'F+ , F-'!N$3))</f>
        <v>3.3823082016499898E-3</v>
      </c>
      <c r="O376" s="1" cm="1">
        <f t="array" ref="O376">[1]!table_weight[SprintSpeed]*(('F+ , F-'!O$2-[1]!tbl_gk[[#This Row],[SprintSpeed]])/('F+ , F-'!O$2-'F+ , F-'!O$3))</f>
        <v>5.0599330696683847E-3</v>
      </c>
      <c r="P376" s="1" cm="1">
        <f t="array" ref="P376">[1]!table_weight[Agility]*(('F+ , F-'!P$2-[1]!tbl_gk[[#This Row],[Agility]])/('F+ , F-'!P$2-'F+ , F-'!P$3))</f>
        <v>3.9783763544031132E-3</v>
      </c>
      <c r="Q376" s="1" cm="1">
        <f t="array" ref="Q376">[1]!table_weight[Reactions]*(('F+ , F-'!Q$2-[1]!tbl_gk[[#This Row],[Reactions]])/('F+ , F-'!Q$2-'F+ , F-'!Q$3))</f>
        <v>6.7033460009384459E-4</v>
      </c>
      <c r="R376" s="1" cm="1">
        <f t="array" ref="R376">[1]!table_weight[Balance]*(('F+ , F-'!R$2-[1]!tbl_gk[[#This Row],[Balance]])/('F+ , F-'!R$2-'F+ , F-'!R$3))</f>
        <v>1.6763626655408076E-3</v>
      </c>
      <c r="S376" s="1" cm="1">
        <f t="array" ref="S376">[1]!table_weight[ShotPower]*(('F+ , F-'!S$2-[1]!tbl_gk[[#This Row],[ShotPower]])/('F+ , F-'!S$2-'F+ , F-'!S$3))</f>
        <v>3.635904932216303E-3</v>
      </c>
      <c r="T376" s="1" cm="1">
        <f t="array" ref="T376">[1]!table_weight[Jumping]*(('F+ , F-'!T$2-[1]!tbl_gk[[#This Row],[Jumping]])/('F+ , F-'!T$2-'F+ , F-'!T$3))</f>
        <v>1.0304523194991002E-3</v>
      </c>
      <c r="U376" s="1" cm="1">
        <f t="array" ref="U376">[1]!table_weight[Stamina]*(('F+ , F-'!U$2-[1]!tbl_gk[[#This Row],[Stamina]])/('F+ , F-'!U$2-'F+ , F-'!U$3))</f>
        <v>6.8696821299940002E-3</v>
      </c>
      <c r="V376" s="1" cm="1">
        <f t="array" ref="V376">[1]!table_weight[Strength]*(('F+ , F-'!V$2-[1]!tbl_gk[[#This Row],[Strength]])/('F+ , F-'!V$2-'F+ , F-'!V$3))</f>
        <v>8.8733394179089167E-3</v>
      </c>
      <c r="W376" s="1" cm="1">
        <f t="array" ref="W376">[1]!table_weight[LongShots]*(('F+ , F-'!W$2-[1]!tbl_gk[[#This Row],[LongShots]])/('F+ , F-'!W$2-'F+ , F-'!W$3))</f>
        <v>7.7912248547492196E-3</v>
      </c>
      <c r="X376" s="1" cm="1">
        <f t="array" ref="X376">[1]!table_weight[Aggression]*(('F+ , F-'!X$2-[1]!tbl_gk[[#This Row],[Aggression]])/('F+ , F-'!X$2-'F+ , F-'!X$3))</f>
        <v>5.4761180407666456E-3</v>
      </c>
      <c r="Y376" s="1" cm="1">
        <f t="array" ref="Y376">[1]!table_weight[Interceptions]*(('F+ , F-'!Y$2-[1]!tbl_gk[[#This Row],[Interceptions]])/('F+ , F-'!Y$2-'F+ , F-'!Y$3))</f>
        <v>1.5928726369709705E-2</v>
      </c>
      <c r="Z376" s="1" cm="1">
        <f t="array" ref="Z376">[1]!table_weight[Positioning]*(('F+ , F-'!Z$2-[1]!tbl_gk[[#This Row],[Positioning]])/('F+ , F-'!Z$2-'F+ , F-'!Z$3))</f>
        <v>1.0352229320893639E-3</v>
      </c>
      <c r="AA376" s="1" cm="1">
        <f t="array" ref="AA376">[1]!table_weight[Vision]*(('F+ , F-'!AA$2-[1]!tbl_gk[[#This Row],[Vision]])/('F+ , F-'!AA$2-'F+ , F-'!AA$3))</f>
        <v>1.4197343068654267E-2</v>
      </c>
      <c r="AB376" s="1" cm="1">
        <f t="array" ref="AB376">[1]!table_weight[Penalties]*(('F+ , F-'!AB$2-[1]!tbl_gk[[#This Row],[Penalties]])/('F+ , F-'!AB$2-'F+ , F-'!AB$3))</f>
        <v>2.0356484546967322E-3</v>
      </c>
      <c r="AC376" s="1" cm="1">
        <f t="array" ref="AC376">[1]!table_weight[Composure]*(('F+ , F-'!AC$2-[1]!tbl_gk[[#This Row],[Composure]])/('F+ , F-'!AC$2-'F+ , F-'!AC$3))</f>
        <v>3.7361429128037491E-4</v>
      </c>
      <c r="AD376" s="1" cm="1">
        <f t="array" ref="AD376">[1]!table_weight[Marking]*(('F+ , F-'!AD$2-[1]!tbl_gk[[#This Row],[Marking]])/('F+ , F-'!AD$2-'F+ , F-'!AD$3))</f>
        <v>2.5239721010940977E-2</v>
      </c>
      <c r="AE376" s="1" cm="1">
        <f t="array" ref="AE376">[1]!table_weight[StandingTackle]*(('F+ , F-'!AE$2-[1]!tbl_gk[[#This Row],[StandingTackle]])/('F+ , F-'!AE$2-'F+ , F-'!AE$3))</f>
        <v>2.241685747682258E-2</v>
      </c>
      <c r="AF376" s="1" cm="1">
        <f t="array" ref="AF376">[1]!table_weight[SlidingTackle]*(('F+ , F-'!AF$2-[1]!tbl_gk[[#This Row],[SlidingTackle]])/('F+ , F-'!AF$2-'F+ , F-'!AF$3))</f>
        <v>8.2195144081682794E-3</v>
      </c>
      <c r="AG376" s="1" cm="1">
        <f t="array" ref="AG376">[1]!table_weight[GKDiving]*(('F+ , F-'!AG$2-[1]!tbl_gk[[#This Row],[GKDiving]])/('F+ , F-'!AG$2-'F+ , F-'!AG$3))</f>
        <v>1.7081178379474687E-2</v>
      </c>
      <c r="AH376" s="1" cm="1">
        <f t="array" ref="AH376">[1]!table_weight[GKHandling]*(('F+ , F-'!AH$2-[1]!tbl_gk[[#This Row],[GKHandling]])/('F+ , F-'!AH$2-'F+ , F-'!AH$3))</f>
        <v>1.4259070647213651E-2</v>
      </c>
      <c r="AI376" s="1" cm="1">
        <f t="array" ref="AI376">[1]!table_weight[GKKicking]*(('F+ , F-'!AI$2-[1]!tbl_gk[[#This Row],[GKKicking]])/('F+ , F-'!AI$2-'F+ , F-'!AI$3))</f>
        <v>1.6099787039853958E-2</v>
      </c>
      <c r="AJ376" s="1" cm="1">
        <f t="array" ref="AJ376">[1]!table_weight[GKPositioning]*(('F+ , F-'!AJ$2-[1]!tbl_gk[[#This Row],[GKPositioning]])/('F+ , F-'!AJ$2-'F+ , F-'!AJ$3))</f>
        <v>6.9375862956635647E-3</v>
      </c>
      <c r="AK376" s="1" cm="1">
        <f t="array" ref="AK376">[1]!table_weight[GKReflexes]*(('F+ , F-'!AK$2-[1]!tbl_gk[[#This Row],[GKReflexes]])/('F+ , F-'!AK$2-'F+ , F-'!AK$3))</f>
        <v>1.27539465233411E-2</v>
      </c>
    </row>
    <row r="377" spans="1:37" x14ac:dyDescent="0.55000000000000004">
      <c r="A377" s="8">
        <f>[1]!tbl_gk[[#This Row],[ID]]</f>
        <v>203849</v>
      </c>
      <c r="B377" s="2" cm="1">
        <f t="array" ref="B377">[1]!table_weight[ValueEUR]*(('F+ , F-'!B$2-[1]!tbl_gk[[#This Row],[ValueEUR]])/('F+ , F-'!B$2-'F+ , F-'!B$3))</f>
        <v>1.2068791068449063E-4</v>
      </c>
      <c r="C377" s="2" cm="1">
        <f t="array" ref="C377">[1]!table_weight[WageEUR]*(('F+ , F-'!C$2-[1]!tbl_gk[[#This Row],[WageEUR]])/('F+ , F-'!C$2-'F+ , F-'!C$3))</f>
        <v>2.3472561185650898E-4</v>
      </c>
      <c r="D377" s="2" cm="1">
        <f t="array" ref="D377">[1]!table_weight[Crossing]*(('F+ , F-'!D$2-[1]!tbl_gk[[#This Row],[Crossing]])/('F+ , F-'!D$2-'F+ , F-'!D$3))</f>
        <v>3.6987814836757178E-2</v>
      </c>
      <c r="E377" s="2" cm="1">
        <f t="array" ref="E377">[1]!table_weight[Finishing]*(('F+ , F-'!E$2-[1]!tbl_gk[[#This Row],[Finishing]])/('F+ , F-'!E$2-'F+ , F-'!E$3))</f>
        <v>1.3975509583206414E-2</v>
      </c>
      <c r="F377" s="2" cm="1">
        <f t="array" ref="F377">[1]!table_weight[HeadingAccuracy]*(('F+ , F-'!F$2-[1]!tbl_gk[[#This Row],[HeadingAccuracy]])/('F+ , F-'!F$2-'F+ , F-'!F$3))</f>
        <v>1.1691929585950599E-2</v>
      </c>
      <c r="G377" s="2" cm="1">
        <f t="array" ref="G377">[1]!table_weight[ShortPassing]*(('F+ , F-'!G$2-[1]!tbl_gk[[#This Row],[ShortPassing]])/('F+ , F-'!G$2-'F+ , F-'!G$3))</f>
        <v>6.7504348175488213E-2</v>
      </c>
      <c r="H377" s="2" cm="1">
        <f t="array" ref="H377">[1]!table_weight[Volleys]*(('F+ , F-'!H$2-[1]!tbl_gk[[#This Row],[Volleys]])/('F+ , F-'!H$2-'F+ , F-'!H$3))</f>
        <v>1.7360881469821632E-3</v>
      </c>
      <c r="I377" s="2" cm="1">
        <f t="array" ref="I377">[1]!table_weight[Dribbling]*(('F+ , F-'!I$2-[1]!tbl_gk[[#This Row],[Dribbling]])/('F+ , F-'!I$2-'F+ , F-'!I$3))</f>
        <v>1.9557564431309422E-2</v>
      </c>
      <c r="J377" s="2" cm="1">
        <f t="array" ref="J377">[1]!table_weight[Curve]*(('F+ , F-'!J$2-[1]!tbl_gk[[#This Row],[Curve]])/('F+ , F-'!J$2-'F+ , F-'!J$3))</f>
        <v>9.6339113680153961E-3</v>
      </c>
      <c r="K377" s="2" cm="1">
        <f t="array" ref="K377">[1]!table_weight[FKAccuracy]*(('F+ , F-'!K$2-[1]!tbl_gk[[#This Row],[FKAccuracy]])/('F+ , F-'!K$2-'F+ , F-'!K$3))</f>
        <v>8.8226346212351529E-3</v>
      </c>
      <c r="L377" s="2" cm="1">
        <f t="array" ref="L377">[1]!table_weight[LongPassing]*(('F+ , F-'!L$2-[1]!tbl_gk[[#This Row],[LongPassing]])/('F+ , F-'!L$2-'F+ , F-'!L$3))</f>
        <v>2.7612629103865718E-2</v>
      </c>
      <c r="M377" s="2" cm="1">
        <f t="array" ref="M377">[1]!table_weight[BallControl]*(('F+ , F-'!M$2-[1]!tbl_gk[[#This Row],[BallControl]])/('F+ , F-'!M$2-'F+ , F-'!M$3))</f>
        <v>1.0430701030031691E-2</v>
      </c>
      <c r="N377" s="2" cm="1">
        <f t="array" ref="N377">[1]!table_weight[Acceleration]*(('F+ , F-'!N$2-[1]!tbl_gk[[#This Row],[Acceleration]])/('F+ , F-'!N$2-'F+ , F-'!N$3))</f>
        <v>6.9901036167433111E-3</v>
      </c>
      <c r="O377" s="2" cm="1">
        <f t="array" ref="O377">[1]!table_weight[SprintSpeed]*(('F+ , F-'!O$2-[1]!tbl_gk[[#This Row],[SprintSpeed]])/('F+ , F-'!O$2-'F+ , F-'!O$3))</f>
        <v>7.8710069972619326E-3</v>
      </c>
      <c r="P377" s="2" cm="1">
        <f t="array" ref="P377">[1]!table_weight[Agility]*(('F+ , F-'!P$2-[1]!tbl_gk[[#This Row],[Agility]])/('F+ , F-'!P$2-'F+ , F-'!P$3))</f>
        <v>3.5103320774145116E-3</v>
      </c>
      <c r="Q377" s="2" cm="1">
        <f t="array" ref="Q377">[1]!table_weight[Reactions]*(('F+ , F-'!Q$2-[1]!tbl_gk[[#This Row],[Reactions]])/('F+ , F-'!Q$2-'F+ , F-'!Q$3))</f>
        <v>1.5984902002237835E-3</v>
      </c>
      <c r="R377" s="2" cm="1">
        <f t="array" ref="R377">[1]!table_weight[Balance]*(('F+ , F-'!R$2-[1]!tbl_gk[[#This Row],[Balance]])/('F+ , F-'!R$2-'F+ , F-'!R$3))</f>
        <v>1.9247126900653719E-3</v>
      </c>
      <c r="S377" s="2" cm="1">
        <f t="array" ref="S377">[1]!table_weight[ShotPower]*(('F+ , F-'!S$2-[1]!tbl_gk[[#This Row],[ShotPower]])/('F+ , F-'!S$2-'F+ , F-'!S$3))</f>
        <v>6.2329798837993753E-3</v>
      </c>
      <c r="T377" s="2" cm="1">
        <f t="array" ref="T377">[1]!table_weight[Jumping]*(('F+ , F-'!T$2-[1]!tbl_gk[[#This Row],[Jumping]])/('F+ , F-'!T$2-'F+ , F-'!T$3))</f>
        <v>2.5761307987477505E-3</v>
      </c>
      <c r="U377" s="2" cm="1">
        <f t="array" ref="U377">[1]!table_weight[Stamina]*(('F+ , F-'!U$2-[1]!tbl_gk[[#This Row],[Stamina]])/('F+ , F-'!U$2-'F+ , F-'!U$3))</f>
        <v>1.4598074526237249E-2</v>
      </c>
      <c r="V377" s="2" cm="1">
        <f t="array" ref="V377">[1]!table_weight[Strength]*(('F+ , F-'!V$2-[1]!tbl_gk[[#This Row],[Strength]])/('F+ , F-'!V$2-'F+ , F-'!V$3))</f>
        <v>2.4845350370144969E-2</v>
      </c>
      <c r="W377" s="2" cm="1">
        <f t="array" ref="W377">[1]!table_weight[LongShots]*(('F+ , F-'!W$2-[1]!tbl_gk[[#This Row],[LongShots]])/('F+ , F-'!W$2-'F+ , F-'!W$3))</f>
        <v>8.0509323499075268E-3</v>
      </c>
      <c r="X377" s="2" cm="1">
        <f t="array" ref="X377">[1]!table_weight[Aggression]*(('F+ , F-'!X$2-[1]!tbl_gk[[#This Row],[Aggression]])/('F+ , F-'!X$2-'F+ , F-'!X$3))</f>
        <v>1.2169151201703659E-2</v>
      </c>
      <c r="Y377" s="2" cm="1">
        <f t="array" ref="Y377">[1]!table_weight[Interceptions]*(('F+ , F-'!Y$2-[1]!tbl_gk[[#This Row],[Interceptions]])/('F+ , F-'!Y$2-'F+ , F-'!Y$3))</f>
        <v>1.9391492971820509E-2</v>
      </c>
      <c r="Z377" s="2" cm="1">
        <f t="array" ref="Z377">[1]!table_weight[Positioning]*(('F+ , F-'!Z$2-[1]!tbl_gk[[#This Row],[Positioning]])/('F+ , F-'!Z$2-'F+ , F-'!Z$3))</f>
        <v>1.4788899029848058E-3</v>
      </c>
      <c r="AA377" s="2" cm="1">
        <f t="array" ref="AA377">[1]!table_weight[Vision]*(('F+ , F-'!AA$2-[1]!tbl_gk[[#This Row],[Vision]])/('F+ , F-'!AA$2-'F+ , F-'!AA$3))</f>
        <v>1.9166413142683265E-2</v>
      </c>
      <c r="AB377" s="2" cm="1">
        <f t="array" ref="AB377">[1]!table_weight[Penalties]*(('F+ , F-'!AB$2-[1]!tbl_gk[[#This Row],[Penalties]])/('F+ , F-'!AB$2-'F+ , F-'!AB$3))</f>
        <v>2.0747955403639775E-3</v>
      </c>
      <c r="AC377" s="2" cm="1">
        <f t="array" ref="AC377">[1]!table_weight[Composure]*(('F+ , F-'!AC$2-[1]!tbl_gk[[#This Row],[Composure]])/('F+ , F-'!AC$2-'F+ , F-'!AC$3))</f>
        <v>1.4944571651214996E-3</v>
      </c>
      <c r="AD377" s="2" cm="1">
        <f t="array" ref="AD377">[1]!table_weight[Marking]*(('F+ , F-'!AD$2-[1]!tbl_gk[[#This Row],[Marking]])/('F+ , F-'!AD$2-'F+ , F-'!AD$3))</f>
        <v>2.0507273321389546E-2</v>
      </c>
      <c r="AE377" s="2" cm="1">
        <f t="array" ref="AE377">[1]!table_weight[StandingTackle]*(('F+ , F-'!AE$2-[1]!tbl_gk[[#This Row],[StandingTackle]])/('F+ , F-'!AE$2-'F+ , F-'!AE$3))</f>
        <v>2.6900228972187096E-2</v>
      </c>
      <c r="AF377" s="2" cm="1">
        <f t="array" ref="AF377">[1]!table_weight[SlidingTackle]*(('F+ , F-'!AF$2-[1]!tbl_gk[[#This Row],[SlidingTackle]])/('F+ , F-'!AF$2-'F+ , F-'!AF$3))</f>
        <v>7.4722858256075263E-3</v>
      </c>
      <c r="AG377" s="2" cm="1">
        <f t="array" ref="AG377">[1]!table_weight[GKDiving]*(('F+ , F-'!AG$2-[1]!tbl_gk[[#This Row],[GKDiving]])/('F+ , F-'!AG$2-'F+ , F-'!AG$3))</f>
        <v>3.9286710272791778E-2</v>
      </c>
      <c r="AH377" s="2" cm="1">
        <f t="array" ref="AH377">[1]!table_weight[GKHandling]*(('F+ , F-'!AH$2-[1]!tbl_gk[[#This Row],[GKHandling]])/('F+ , F-'!AH$2-'F+ , F-'!AH$3))</f>
        <v>4.9906747265247783E-2</v>
      </c>
      <c r="AI377" s="2" cm="1">
        <f t="array" ref="AI377">[1]!table_weight[GKKicking]*(('F+ , F-'!AI$2-[1]!tbl_gk[[#This Row],[GKKicking]])/('F+ , F-'!AI$2-'F+ , F-'!AI$3))</f>
        <v>2.8621843626407038E-2</v>
      </c>
      <c r="AJ377" s="2" cm="1">
        <f t="array" ref="AJ377">[1]!table_weight[GKPositioning]*(('F+ , F-'!AJ$2-[1]!tbl_gk[[#This Row],[GKPositioning]])/('F+ , F-'!AJ$2-'F+ , F-'!AJ$3))</f>
        <v>1.8920689897264267E-2</v>
      </c>
      <c r="AK377" s="2" cm="1">
        <f t="array" ref="AK377">[1]!table_weight[GKReflexes]*(('F+ , F-'!AK$2-[1]!tbl_gk[[#This Row],[GKReflexes]])/('F+ , F-'!AK$2-'F+ , F-'!AK$3))</f>
        <v>4.3727816651455198E-2</v>
      </c>
    </row>
    <row r="378" spans="1:37" x14ac:dyDescent="0.55000000000000004">
      <c r="A378" s="7">
        <f>[1]!tbl_gk[[#This Row],[ID]]</f>
        <v>204034</v>
      </c>
      <c r="B378" s="1" cm="1">
        <f t="array" ref="B378">[1]!table_weight[ValueEUR]*(('F+ , F-'!B$2-[1]!tbl_gk[[#This Row],[ValueEUR]])/('F+ , F-'!B$2-'F+ , F-'!B$3))</f>
        <v>1.978540939865946E-4</v>
      </c>
      <c r="C378" s="1" cm="1">
        <f t="array" ref="C378">[1]!table_weight[WageEUR]*(('F+ , F-'!C$2-[1]!tbl_gk[[#This Row],[WageEUR]])/('F+ , F-'!C$2-'F+ , F-'!C$3))</f>
        <v>7.8241870618836313E-5</v>
      </c>
      <c r="D378" s="1" cm="1">
        <f t="array" ref="D378">[1]!table_weight[Crossing]*(('F+ , F-'!D$2-[1]!tbl_gk[[#This Row],[Crossing]])/('F+ , F-'!D$2-'F+ , F-'!D$3))</f>
        <v>3.9229500584439428E-2</v>
      </c>
      <c r="E378" s="1" cm="1">
        <f t="array" ref="E378">[1]!table_weight[Finishing]*(('F+ , F-'!E$2-[1]!tbl_gk[[#This Row],[Finishing]])/('F+ , F-'!E$2-'F+ , F-'!E$3))</f>
        <v>1.7968512321265388E-2</v>
      </c>
      <c r="F378" s="1" cm="1">
        <f t="array" ref="F378">[1]!table_weight[HeadingAccuracy]*(('F+ , F-'!F$2-[1]!tbl_gk[[#This Row],[HeadingAccuracy]])/('F+ , F-'!F$2-'F+ , F-'!F$3))</f>
        <v>1.1274360672166649E-2</v>
      </c>
      <c r="G378" s="1" cm="1">
        <f t="array" ref="G378">[1]!table_weight[ShortPassing]*(('F+ , F-'!G$2-[1]!tbl_gk[[#This Row],[ShortPassing]])/('F+ , F-'!G$2-'F+ , F-'!G$3))</f>
        <v>6.047264524054153E-2</v>
      </c>
      <c r="H378" s="1" cm="1">
        <f t="array" ref="H378">[1]!table_weight[Volleys]*(('F+ , F-'!H$2-[1]!tbl_gk[[#This Row],[Volleys]])/('F+ , F-'!H$2-'F+ , F-'!H$3))</f>
        <v>1.5046097273845413E-3</v>
      </c>
      <c r="I378" s="1" cm="1">
        <f t="array" ref="I378">[1]!table_weight[Dribbling]*(('F+ , F-'!I$2-[1]!tbl_gk[[#This Row],[Dribbling]])/('F+ , F-'!I$2-'F+ , F-'!I$3))</f>
        <v>2.0535442652874894E-2</v>
      </c>
      <c r="J378" s="1" cm="1">
        <f t="array" ref="J378">[1]!table_weight[Curve]*(('F+ , F-'!J$2-[1]!tbl_gk[[#This Row],[Curve]])/('F+ , F-'!J$2-'F+ , F-'!J$3))</f>
        <v>9.8029273569279467E-3</v>
      </c>
      <c r="K378" s="1" cm="1">
        <f t="array" ref="K378">[1]!table_weight[FKAccuracy]*(('F+ , F-'!K$2-[1]!tbl_gk[[#This Row],[FKAccuracy]])/('F+ , F-'!K$2-'F+ , F-'!K$3))</f>
        <v>8.9747490112564478E-3</v>
      </c>
      <c r="L378" s="1" cm="1">
        <f t="array" ref="L378">[1]!table_weight[LongPassing]*(('F+ , F-'!L$2-[1]!tbl_gk[[#This Row],[LongPassing]])/('F+ , F-'!L$2-'F+ , F-'!L$3))</f>
        <v>2.652978090371412E-2</v>
      </c>
      <c r="M378" s="1" cm="1">
        <f t="array" ref="M378">[1]!table_weight[BallControl]*(('F+ , F-'!M$2-[1]!tbl_gk[[#This Row],[BallControl]])/('F+ , F-'!M$2-'F+ , F-'!M$3))</f>
        <v>9.9960884871137055E-3</v>
      </c>
      <c r="N378" s="1" cm="1">
        <f t="array" ref="N378">[1]!table_weight[Acceleration]*(('F+ , F-'!N$2-[1]!tbl_gk[[#This Row],[Acceleration]])/('F+ , F-'!N$2-'F+ , F-'!N$3))</f>
        <v>4.5097442688666525E-3</v>
      </c>
      <c r="O378" s="1" cm="1">
        <f t="array" ref="O378">[1]!table_weight[SprintSpeed]*(('F+ , F-'!O$2-[1]!tbl_gk[[#This Row],[SprintSpeed]])/('F+ , F-'!O$2-'F+ , F-'!O$3))</f>
        <v>6.1843626407058041E-3</v>
      </c>
      <c r="P378" s="1" cm="1">
        <f t="array" ref="P378">[1]!table_weight[Agility]*(('F+ , F-'!P$2-[1]!tbl_gk[[#This Row],[Agility]])/('F+ , F-'!P$2-'F+ , F-'!P$3))</f>
        <v>3.3933210081673617E-3</v>
      </c>
      <c r="Q378" s="1" cm="1">
        <f t="array" ref="Q378">[1]!table_weight[Reactions]*(('F+ , F-'!Q$2-[1]!tbl_gk[[#This Row],[Reactions]])/('F+ , F-'!Q$2-'F+ , F-'!Q$3))</f>
        <v>1.9078754002670962E-3</v>
      </c>
      <c r="R378" s="1" cm="1">
        <f t="array" ref="R378">[1]!table_weight[Balance]*(('F+ , F-'!R$2-[1]!tbl_gk[[#This Row],[Balance]])/('F+ , F-'!R$2-'F+ , F-'!R$3))</f>
        <v>2.1730627145899362E-3</v>
      </c>
      <c r="S378" s="1" cm="1">
        <f t="array" ref="S378">[1]!table_weight[ShotPower]*(('F+ , F-'!S$2-[1]!tbl_gk[[#This Row],[ShotPower]])/('F+ , F-'!S$2-'F+ , F-'!S$3))</f>
        <v>5.9732723886410689E-3</v>
      </c>
      <c r="T378" s="1" cm="1">
        <f t="array" ref="T378">[1]!table_weight[Jumping]*(('F+ , F-'!T$2-[1]!tbl_gk[[#This Row],[Jumping]])/('F+ , F-'!T$2-'F+ , F-'!T$3))</f>
        <v>2.2326466922480506E-3</v>
      </c>
      <c r="U378" s="1" cm="1">
        <f t="array" ref="U378">[1]!table_weight[Stamina]*(('F+ , F-'!U$2-[1]!tbl_gk[[#This Row],[Stamina]])/('F+ , F-'!U$2-'F+ , F-'!U$3))</f>
        <v>9.4458129287417498E-3</v>
      </c>
      <c r="V378" s="1" cm="1">
        <f t="array" ref="V378">[1]!table_weight[Strength]*(('F+ , F-'!V$2-[1]!tbl_gk[[#This Row],[Strength]])/('F+ , F-'!V$2-'F+ , F-'!V$3))</f>
        <v>1.2422675185072484E-2</v>
      </c>
      <c r="W378" s="1" cm="1">
        <f t="array" ref="W378">[1]!table_weight[LongShots]*(('F+ , F-'!W$2-[1]!tbl_gk[[#This Row],[LongShots]])/('F+ , F-'!W$2-'F+ , F-'!W$3))</f>
        <v>8.8300548353824494E-3</v>
      </c>
      <c r="X378" s="1" cm="1">
        <f t="array" ref="X378">[1]!table_weight[Aggression]*(('F+ , F-'!X$2-[1]!tbl_gk[[#This Row],[Aggression]])/('F+ , F-'!X$2-'F+ , F-'!X$3))</f>
        <v>1.0952236081533291E-2</v>
      </c>
      <c r="Y378" s="1" cm="1">
        <f t="array" ref="Y378">[1]!table_weight[Interceptions]*(('F+ , F-'!Y$2-[1]!tbl_gk[[#This Row],[Interceptions]])/('F+ , F-'!Y$2-'F+ , F-'!Y$3))</f>
        <v>1.4543619728865382E-2</v>
      </c>
      <c r="Z378" s="1" cm="1">
        <f t="array" ref="Z378">[1]!table_weight[Positioning]*(('F+ , F-'!Z$2-[1]!tbl_gk[[#This Row],[Positioning]])/('F+ , F-'!Z$2-'F+ , F-'!Z$3))</f>
        <v>1.0352229320893639E-3</v>
      </c>
      <c r="AA378" s="1" cm="1">
        <f t="array" ref="AA378">[1]!table_weight[Vision]*(('F+ , F-'!AA$2-[1]!tbl_gk[[#This Row],[Vision]])/('F+ , F-'!AA$2-'F+ , F-'!AA$3))</f>
        <v>3.1234154751039387E-2</v>
      </c>
      <c r="AB378" s="1" cm="1">
        <f t="array" ref="AB378">[1]!table_weight[Penalties]*(('F+ , F-'!AB$2-[1]!tbl_gk[[#This Row],[Penalties]])/('F+ , F-'!AB$2-'F+ , F-'!AB$3))</f>
        <v>1.9965013690294879E-3</v>
      </c>
      <c r="AC378" s="1" cm="1">
        <f t="array" ref="AC378">[1]!table_weight[Composure]*(('F+ , F-'!AC$2-[1]!tbl_gk[[#This Row],[Composure]])/('F+ , F-'!AC$2-'F+ , F-'!AC$3))</f>
        <v>1.3343367545727675E-3</v>
      </c>
      <c r="AD378" s="1" cm="1">
        <f t="array" ref="AD378">[1]!table_weight[Marking]*(('F+ , F-'!AD$2-[1]!tbl_gk[[#This Row],[Marking]])/('F+ , F-'!AD$2-'F+ , F-'!AD$3))</f>
        <v>2.9972168700492414E-2</v>
      </c>
      <c r="AE378" s="1" cm="1">
        <f t="array" ref="AE378">[1]!table_weight[StandingTackle]*(('F+ , F-'!AE$2-[1]!tbl_gk[[#This Row],[StandingTackle]])/('F+ , F-'!AE$2-'F+ , F-'!AE$3))</f>
        <v>3.1383600467551613E-2</v>
      </c>
      <c r="AF378" s="1" cm="1">
        <f t="array" ref="AF378">[1]!table_weight[SlidingTackle]*(('F+ , F-'!AF$2-[1]!tbl_gk[[#This Row],[SlidingTackle]])/('F+ , F-'!AF$2-'F+ , F-'!AF$3))</f>
        <v>9.7139715732897855E-3</v>
      </c>
      <c r="AG378" s="1" cm="1">
        <f t="array" ref="AG378">[1]!table_weight[GKDiving]*(('F+ , F-'!AG$2-[1]!tbl_gk[[#This Row],[GKDiving]])/('F+ , F-'!AG$2-'F+ , F-'!AG$3))</f>
        <v>3.5870474596896844E-2</v>
      </c>
      <c r="AH378" s="1" cm="1">
        <f t="array" ref="AH378">[1]!table_weight[GKHandling]*(('F+ , F-'!AH$2-[1]!tbl_gk[[#This Row],[GKHandling]])/('F+ , F-'!AH$2-'F+ , F-'!AH$3))</f>
        <v>4.0994828110739248E-2</v>
      </c>
      <c r="AI378" s="1" cm="1">
        <f t="array" ref="AI378">[1]!table_weight[GKKicking]*(('F+ , F-'!AI$2-[1]!tbl_gk[[#This Row],[GKKicking]])/('F+ , F-'!AI$2-'F+ , F-'!AI$3))</f>
        <v>2.6832978399756596E-2</v>
      </c>
      <c r="AJ378" s="1" cm="1">
        <f t="array" ref="AJ378">[1]!table_weight[GKPositioning]*(('F+ , F-'!AJ$2-[1]!tbl_gk[[#This Row],[GKPositioning]])/('F+ , F-'!AJ$2-'F+ , F-'!AJ$3))</f>
        <v>1.7659310570779983E-2</v>
      </c>
      <c r="AK378" s="1" cm="1">
        <f t="array" ref="AK378">[1]!table_weight[GKReflexes]*(('F+ , F-'!AK$2-[1]!tbl_gk[[#This Row],[GKReflexes]])/('F+ , F-'!AK$2-'F+ , F-'!AK$3))</f>
        <v>4.3727816651455198E-2</v>
      </c>
    </row>
    <row r="379" spans="1:37" x14ac:dyDescent="0.55000000000000004">
      <c r="A379" s="8">
        <f>[1]!tbl_gk[[#This Row],[ID]]</f>
        <v>204092</v>
      </c>
      <c r="B379" s="2" cm="1">
        <f t="array" ref="B379">[1]!table_weight[ValueEUR]*(('F+ , F-'!B$2-[1]!tbl_gk[[#This Row],[ValueEUR]])/('F+ , F-'!B$2-'F+ , F-'!B$3))</f>
        <v>3.6761969725122341E-4</v>
      </c>
      <c r="C379" s="2" cm="1">
        <f t="array" ref="C379">[1]!table_weight[WageEUR]*(('F+ , F-'!C$2-[1]!tbl_gk[[#This Row],[WageEUR]])/('F+ , F-'!C$2-'F+ , F-'!C$3))</f>
        <v>3.5208841778476348E-3</v>
      </c>
      <c r="D379" s="2" cm="1">
        <f t="array" ref="D379">[1]!table_weight[Crossing]*(('F+ , F-'!D$2-[1]!tbl_gk[[#This Row],[Crossing]])/('F+ , F-'!D$2-'F+ , F-'!D$3))</f>
        <v>2.6900228972187034E-2</v>
      </c>
      <c r="E379" s="2" cm="1">
        <f t="array" ref="E379">[1]!table_weight[Finishing]*(('F+ , F-'!E$2-[1]!tbl_gk[[#This Row],[Finishing]])/('F+ , F-'!E$2-'F+ , F-'!E$3))</f>
        <v>8.9842561606326941E-3</v>
      </c>
      <c r="F379" s="2" cm="1">
        <f t="array" ref="F379">[1]!table_weight[HeadingAccuracy]*(('F+ , F-'!F$2-[1]!tbl_gk[[#This Row],[HeadingAccuracy]])/('F+ , F-'!F$2-'F+ , F-'!F$3))</f>
        <v>1.00216539308148E-2</v>
      </c>
      <c r="G379" s="2" cm="1">
        <f t="array" ref="G379">[1]!table_weight[ShortPassing]*(('F+ , F-'!G$2-[1]!tbl_gk[[#This Row],[ShortPassing]])/('F+ , F-'!G$2-'F+ , F-'!G$3))</f>
        <v>3.5158514674733445E-2</v>
      </c>
      <c r="H379" s="2" cm="1">
        <f t="array" ref="H379">[1]!table_weight[Volleys]*(('F+ , F-'!H$2-[1]!tbl_gk[[#This Row],[Volleys]])/('F+ , F-'!H$2-'F+ , F-'!H$3))</f>
        <v>1.5046097273845413E-3</v>
      </c>
      <c r="I379" s="2" cm="1">
        <f t="array" ref="I379">[1]!table_weight[Dribbling]*(('F+ , F-'!I$2-[1]!tbl_gk[[#This Row],[Dribbling]])/('F+ , F-'!I$2-'F+ , F-'!I$3))</f>
        <v>1.1734538658785652E-2</v>
      </c>
      <c r="J379" s="2" cm="1">
        <f t="array" ref="J379">[1]!table_weight[Curve]*(('F+ , F-'!J$2-[1]!tbl_gk[[#This Row],[Curve]])/('F+ , F-'!J$2-'F+ , F-'!J$3))</f>
        <v>6.7606395565020325E-3</v>
      </c>
      <c r="K379" s="2" cm="1">
        <f t="array" ref="K379">[1]!table_weight[FKAccuracy]*(('F+ , F-'!K$2-[1]!tbl_gk[[#This Row],[FKAccuracy]])/('F+ , F-'!K$2-'F+ , F-'!K$3))</f>
        <v>1.0039549741405519E-2</v>
      </c>
      <c r="L379" s="2" cm="1">
        <f t="array" ref="L379">[1]!table_weight[LongPassing]*(('F+ , F-'!L$2-[1]!tbl_gk[[#This Row],[LongPassing]])/('F+ , F-'!L$2-'F+ , F-'!L$3))</f>
        <v>1.8408419402577144E-2</v>
      </c>
      <c r="M379" s="2" cm="1">
        <f t="array" ref="M379">[1]!table_weight[BallControl]*(('F+ , F-'!M$2-[1]!tbl_gk[[#This Row],[BallControl]])/('F+ , F-'!M$2-'F+ , F-'!M$3))</f>
        <v>6.9538006866877939E-3</v>
      </c>
      <c r="N379" s="2" cm="1">
        <f t="array" ref="N379">[1]!table_weight[Acceleration]*(('F+ , F-'!N$2-[1]!tbl_gk[[#This Row],[Acceleration]])/('F+ , F-'!N$2-'F+ , F-'!N$3))</f>
        <v>4.0587698419799877E-3</v>
      </c>
      <c r="O379" s="2" cm="1">
        <f t="array" ref="O379">[1]!table_weight[SprintSpeed]*(('F+ , F-'!O$2-[1]!tbl_gk[[#This Row],[SprintSpeed]])/('F+ , F-'!O$2-'F+ , F-'!O$3))</f>
        <v>7.589899604502578E-3</v>
      </c>
      <c r="P379" s="2" cm="1">
        <f t="array" ref="P379">[1]!table_weight[Agility]*(('F+ , F-'!P$2-[1]!tbl_gk[[#This Row],[Agility]])/('F+ , F-'!P$2-'F+ , F-'!P$3))</f>
        <v>4.5634317006388652E-3</v>
      </c>
      <c r="Q379" s="2" cm="1">
        <f t="array" ref="Q379">[1]!table_weight[Reactions]*(('F+ , F-'!Q$2-[1]!tbl_gk[[#This Row],[Reactions]])/('F+ , F-'!Q$2-'F+ , F-'!Q$3))</f>
        <v>1.1344124001588141E-3</v>
      </c>
      <c r="R379" s="2" cm="1">
        <f t="array" ref="R379">[1]!table_weight[Balance]*(('F+ , F-'!R$2-[1]!tbl_gk[[#This Row],[Balance]])/('F+ , F-'!R$2-'F+ , F-'!R$3))</f>
        <v>2.2351502207210773E-3</v>
      </c>
      <c r="S379" s="2" cm="1">
        <f t="array" ref="S379">[1]!table_weight[ShotPower]*(('F+ , F-'!S$2-[1]!tbl_gk[[#This Row],[ShotPower]])/('F+ , F-'!S$2-'F+ , F-'!S$3))</f>
        <v>5.1941499031661464E-3</v>
      </c>
      <c r="T379" s="2" cm="1">
        <f t="array" ref="T379">[1]!table_weight[Jumping]*(('F+ , F-'!T$2-[1]!tbl_gk[[#This Row],[Jumping]])/('F+ , F-'!T$2-'F+ , F-'!T$3))</f>
        <v>9.4458129287417522E-4</v>
      </c>
      <c r="U379" s="2" cm="1">
        <f t="array" ref="U379">[1]!table_weight[Stamina]*(('F+ , F-'!U$2-[1]!tbl_gk[[#This Row],[Stamina]])/('F+ , F-'!U$2-'F+ , F-'!U$3))</f>
        <v>1.2021943727489499E-2</v>
      </c>
      <c r="V379" s="2" cm="1">
        <f t="array" ref="V379">[1]!table_weight[Strength]*(('F+ , F-'!V$2-[1]!tbl_gk[[#This Row],[Strength]])/('F+ , F-'!V$2-'F+ , F-'!V$3))</f>
        <v>9.7606733596998074E-3</v>
      </c>
      <c r="W379" s="2" cm="1">
        <f t="array" ref="W379">[1]!table_weight[LongShots]*(('F+ , F-'!W$2-[1]!tbl_gk[[#This Row],[LongShots]])/('F+ , F-'!W$2-'F+ , F-'!W$3))</f>
        <v>7.5315173595909123E-3</v>
      </c>
      <c r="X379" s="2" cm="1">
        <f t="array" ref="X379">[1]!table_weight[Aggression]*(('F+ , F-'!X$2-[1]!tbl_gk[[#This Row],[Aggression]])/('F+ , F-'!X$2-'F+ , F-'!X$3))</f>
        <v>3.6507453605110975E-3</v>
      </c>
      <c r="Y379" s="2" cm="1">
        <f t="array" ref="Y379">[1]!table_weight[Interceptions]*(('F+ , F-'!Y$2-[1]!tbl_gk[[#This Row],[Interceptions]])/('F+ , F-'!Y$2-'F+ , F-'!Y$3))</f>
        <v>1.7313833010554024E-2</v>
      </c>
      <c r="Z379" s="2" cm="1">
        <f t="array" ref="Z379">[1]!table_weight[Positioning]*(('F+ , F-'!Z$2-[1]!tbl_gk[[#This Row],[Positioning]])/('F+ , F-'!Z$2-'F+ , F-'!Z$3))</f>
        <v>1.3310009126863251E-3</v>
      </c>
      <c r="AA379" s="2" cm="1">
        <f t="array" ref="AA379">[1]!table_weight[Vision]*(('F+ , F-'!AA$2-[1]!tbl_gk[[#This Row],[Vision]])/('F+ , F-'!AA$2-'F+ , F-'!AA$3))</f>
        <v>2.0586147449548689E-2</v>
      </c>
      <c r="AB379" s="2" cm="1">
        <f t="array" ref="AB379">[1]!table_weight[Penalties]*(('F+ , F-'!AB$2-[1]!tbl_gk[[#This Row],[Penalties]])/('F+ , F-'!AB$2-'F+ , F-'!AB$3))</f>
        <v>1.7224717693587737E-3</v>
      </c>
      <c r="AC379" s="2" cm="1">
        <f t="array" ref="AC379">[1]!table_weight[Composure]*(('F+ , F-'!AC$2-[1]!tbl_gk[[#This Row],[Composure]])/('F+ , F-'!AC$2-'F+ , F-'!AC$3))</f>
        <v>8.5397552292657128E-4</v>
      </c>
      <c r="AD379" s="2" cm="1">
        <f t="array" ref="AD379">[1]!table_weight[Marking]*(('F+ , F-'!AD$2-[1]!tbl_gk[[#This Row],[Marking]])/('F+ , F-'!AD$2-'F+ , F-'!AD$3))</f>
        <v>3.1549651263676225E-2</v>
      </c>
      <c r="AE379" s="2" cm="1">
        <f t="array" ref="AE379">[1]!table_weight[StandingTackle]*(('F+ , F-'!AE$2-[1]!tbl_gk[[#This Row],[StandingTackle]])/('F+ , F-'!AE$2-'F+ , F-'!AE$3))</f>
        <v>2.241685747682258E-2</v>
      </c>
      <c r="AF379" s="2" cm="1">
        <f t="array" ref="AF379">[1]!table_weight[SlidingTackle]*(('F+ , F-'!AF$2-[1]!tbl_gk[[#This Row],[SlidingTackle]])/('F+ , F-'!AF$2-'F+ , F-'!AF$3))</f>
        <v>8.9667429907290316E-3</v>
      </c>
      <c r="AG379" s="2" cm="1">
        <f t="array" ref="AG379">[1]!table_weight[GKDiving]*(('F+ , F-'!AG$2-[1]!tbl_gk[[#This Row],[GKDiving]])/('F+ , F-'!AG$2-'F+ , F-'!AG$3))</f>
        <v>3.2454238921001903E-2</v>
      </c>
      <c r="AH379" s="2" cm="1">
        <f t="array" ref="AH379">[1]!table_weight[GKHandling]*(('F+ , F-'!AH$2-[1]!tbl_gk[[#This Row],[GKHandling]])/('F+ , F-'!AH$2-'F+ , F-'!AH$3))</f>
        <v>3.5647676618034127E-2</v>
      </c>
      <c r="AI379" s="2" cm="1">
        <f t="array" ref="AI379">[1]!table_weight[GKKicking]*(('F+ , F-'!AI$2-[1]!tbl_gk[[#This Row],[GKKicking]])/('F+ , F-'!AI$2-'F+ , F-'!AI$3))</f>
        <v>2.3255247946455719E-2</v>
      </c>
      <c r="AJ379" s="2" cm="1">
        <f t="array" ref="AJ379">[1]!table_weight[GKPositioning]*(('F+ , F-'!AJ$2-[1]!tbl_gk[[#This Row],[GKPositioning]])/('F+ , F-'!AJ$2-'F+ , F-'!AJ$3))</f>
        <v>1.1983103601600703E-2</v>
      </c>
      <c r="AK379" s="2" cm="1">
        <f t="array" ref="AK379">[1]!table_weight[GKReflexes]*(('F+ , F-'!AK$2-[1]!tbl_gk[[#This Row],[GKReflexes]])/('F+ , F-'!AK$2-'F+ , F-'!AK$3))</f>
        <v>2.55078930466822E-2</v>
      </c>
    </row>
    <row r="380" spans="1:37" x14ac:dyDescent="0.55000000000000004">
      <c r="A380" s="7">
        <f>[1]!tbl_gk[[#This Row],[ID]]</f>
        <v>204234</v>
      </c>
      <c r="B380" s="1" cm="1">
        <f t="array" ref="B380">[1]!table_weight[ValueEUR]*(('F+ , F-'!B$2-[1]!tbl_gk[[#This Row],[ValueEUR]])/('F+ , F-'!B$2-'F+ , F-'!B$3))</f>
        <v>4.9358577487357792E-3</v>
      </c>
      <c r="C380" s="1" cm="1">
        <f t="array" ref="C380">[1]!table_weight[WageEUR]*(('F+ , F-'!C$2-[1]!tbl_gk[[#This Row],[WageEUR]])/('F+ , F-'!C$2-'F+ , F-'!C$3))</f>
        <v>3.0514329541346166E-3</v>
      </c>
      <c r="D380" s="1" cm="1">
        <f t="array" ref="D380">[1]!table_weight[Crossing]*(('F+ , F-'!D$2-[1]!tbl_gk[[#This Row],[Crossing]])/('F+ , F-'!D$2-'F+ , F-'!D$3))</f>
        <v>3.3625286215233793E-2</v>
      </c>
      <c r="E380" s="1" cm="1">
        <f t="array" ref="E380">[1]!table_weight[Finishing]*(('F+ , F-'!E$2-[1]!tbl_gk[[#This Row],[Finishing]])/('F+ , F-'!E$2-'F+ , F-'!E$3))</f>
        <v>1.4973760267721157E-2</v>
      </c>
      <c r="F380" s="1" cm="1">
        <f t="array" ref="F380">[1]!table_weight[HeadingAccuracy]*(('F+ , F-'!F$2-[1]!tbl_gk[[#This Row],[HeadingAccuracy]])/('F+ , F-'!F$2-'F+ , F-'!F$3))</f>
        <v>7.9338093618950504E-3</v>
      </c>
      <c r="G380" s="1" cm="1">
        <f t="array" ref="G380">[1]!table_weight[ShortPassing]*(('F+ , F-'!G$2-[1]!tbl_gk[[#This Row],[ShortPassing]])/('F+ , F-'!G$2-'F+ , F-'!G$3))</f>
        <v>4.6409239370648142E-2</v>
      </c>
      <c r="H380" s="1" cm="1">
        <f t="array" ref="H380">[1]!table_weight[Volleys]*(('F+ , F-'!H$2-[1]!tbl_gk[[#This Row],[Volleys]])/('F+ , F-'!H$2-'F+ , F-'!H$3))</f>
        <v>1.1573920979881087E-3</v>
      </c>
      <c r="I380" s="1" cm="1">
        <f t="array" ref="I380">[1]!table_weight[Dribbling]*(('F+ , F-'!I$2-[1]!tbl_gk[[#This Row],[Dribbling]])/('F+ , F-'!I$2-'F+ , F-'!I$3))</f>
        <v>1.6623929766613008E-2</v>
      </c>
      <c r="J380" s="1" cm="1">
        <f t="array" ref="J380">[1]!table_weight[Curve]*(('F+ , F-'!J$2-[1]!tbl_gk[[#This Row],[Curve]])/('F+ , F-'!J$2-'F+ , F-'!J$3))</f>
        <v>8.4507994456275402E-3</v>
      </c>
      <c r="K380" s="1" cm="1">
        <f t="array" ref="K380">[1]!table_weight[FKAccuracy]*(('F+ , F-'!K$2-[1]!tbl_gk[[#This Row],[FKAccuracy]])/('F+ , F-'!K$2-'F+ , F-'!K$3))</f>
        <v>9.2789777912990392E-3</v>
      </c>
      <c r="L380" s="1" cm="1">
        <f t="array" ref="L380">[1]!table_weight[LongPassing]*(('F+ , F-'!L$2-[1]!tbl_gk[[#This Row],[LongPassing]])/('F+ , F-'!L$2-'F+ , F-'!L$3))</f>
        <v>1.9491267602728742E-2</v>
      </c>
      <c r="M380" s="1" cm="1">
        <f t="array" ref="M380">[1]!table_weight[BallControl]*(('F+ , F-'!M$2-[1]!tbl_gk[[#This Row],[BallControl]])/('F+ , F-'!M$2-'F+ , F-'!M$3))</f>
        <v>1.2603763744621627E-2</v>
      </c>
      <c r="N380" s="1" cm="1">
        <f t="array" ref="N380">[1]!table_weight[Acceleration]*(('F+ , F-'!N$2-[1]!tbl_gk[[#This Row],[Acceleration]])/('F+ , F-'!N$2-'F+ , F-'!N$3))</f>
        <v>4.5097442688666525E-3</v>
      </c>
      <c r="O380" s="1" cm="1">
        <f t="array" ref="O380">[1]!table_weight[SprintSpeed]*(('F+ , F-'!O$2-[1]!tbl_gk[[#This Row],[SprintSpeed]])/('F+ , F-'!O$2-'F+ , F-'!O$3))</f>
        <v>6.1843626407058041E-3</v>
      </c>
      <c r="P380" s="1" cm="1">
        <f t="array" ref="P380">[1]!table_weight[Agility]*(('F+ , F-'!P$2-[1]!tbl_gk[[#This Row],[Agility]])/('F+ , F-'!P$2-'F+ , F-'!P$3))</f>
        <v>1.9891881772015566E-3</v>
      </c>
      <c r="Q380" s="1" cm="1">
        <f t="array" ref="Q380">[1]!table_weight[Reactions]*(('F+ , F-'!Q$2-[1]!tbl_gk[[#This Row],[Reactions]])/('F+ , F-'!Q$2-'F+ , F-'!Q$3))</f>
        <v>6.7033460009384459E-4</v>
      </c>
      <c r="R380" s="1" cm="1">
        <f t="array" ref="R380">[1]!table_weight[Balance]*(('F+ , F-'!R$2-[1]!tbl_gk[[#This Row],[Balance]])/('F+ , F-'!R$2-'F+ , F-'!R$3))</f>
        <v>1.7384501716719487E-3</v>
      </c>
      <c r="S380" s="1" cm="1">
        <f t="array" ref="S380">[1]!table_weight[ShotPower]*(('F+ , F-'!S$2-[1]!tbl_gk[[#This Row],[ShotPower]])/('F+ , F-'!S$2-'F+ , F-'!S$3))</f>
        <v>3.1164899418996877E-3</v>
      </c>
      <c r="T380" s="1" cm="1">
        <f t="array" ref="T380">[1]!table_weight[Jumping]*(('F+ , F-'!T$2-[1]!tbl_gk[[#This Row],[Jumping]])/('F+ , F-'!T$2-'F+ , F-'!T$3))</f>
        <v>2.3185177188729754E-3</v>
      </c>
      <c r="U380" s="1" cm="1">
        <f t="array" ref="U380">[1]!table_weight[Stamina]*(('F+ , F-'!U$2-[1]!tbl_gk[[#This Row],[Stamina]])/('F+ , F-'!U$2-'F+ , F-'!U$3))</f>
        <v>8.5871026624924993E-3</v>
      </c>
      <c r="V380" s="1" cm="1">
        <f t="array" ref="V380">[1]!table_weight[Strength]*(('F+ , F-'!V$2-[1]!tbl_gk[[#This Row],[Strength]])/('F+ , F-'!V$2-'F+ , F-'!V$3))</f>
        <v>2.662001825372675E-2</v>
      </c>
      <c r="W380" s="1" cm="1">
        <f t="array" ref="W380">[1]!table_weight[LongShots]*(('F+ , F-'!W$2-[1]!tbl_gk[[#This Row],[LongShots]])/('F+ , F-'!W$2-'F+ , F-'!W$3))</f>
        <v>8.570347340224143E-3</v>
      </c>
      <c r="X380" s="1" cm="1">
        <f t="array" ref="X380">[1]!table_weight[Aggression]*(('F+ , F-'!X$2-[1]!tbl_gk[[#This Row],[Aggression]])/('F+ , F-'!X$2-'F+ , F-'!X$3))</f>
        <v>1.8253726802555487E-3</v>
      </c>
      <c r="Y380" s="1" cm="1">
        <f t="array" ref="Y380">[1]!table_weight[Interceptions]*(('F+ , F-'!Y$2-[1]!tbl_gk[[#This Row],[Interceptions]])/('F+ , F-'!Y$2-'F+ , F-'!Y$3))</f>
        <v>1.5236173049287543E-2</v>
      </c>
      <c r="Z380" s="1" cm="1">
        <f t="array" ref="Z380">[1]!table_weight[Positioning]*(('F+ , F-'!Z$2-[1]!tbl_gk[[#This Row],[Positioning]])/('F+ , F-'!Z$2-'F+ , F-'!Z$3))</f>
        <v>1.6267788932832863E-3</v>
      </c>
      <c r="AA380" s="1" cm="1">
        <f t="array" ref="AA380">[1]!table_weight[Vision]*(('F+ , F-'!AA$2-[1]!tbl_gk[[#This Row],[Vision]])/('F+ , F-'!AA$2-'F+ , F-'!AA$3))</f>
        <v>1.7746678835817837E-2</v>
      </c>
      <c r="AB380" s="1" cm="1">
        <f t="array" ref="AB380">[1]!table_weight[Penalties]*(('F+ , F-'!AB$2-[1]!tbl_gk[[#This Row],[Penalties]])/('F+ , F-'!AB$2-'F+ , F-'!AB$3))</f>
        <v>1.7224717693587737E-3</v>
      </c>
      <c r="AC380" s="1" cm="1">
        <f t="array" ref="AC380">[1]!table_weight[Composure]*(('F+ , F-'!AC$2-[1]!tbl_gk[[#This Row],[Composure]])/('F+ , F-'!AC$2-'F+ , F-'!AC$3))</f>
        <v>7.4722858256074981E-4</v>
      </c>
      <c r="AD380" s="1" cm="1">
        <f t="array" ref="AD380">[1]!table_weight[Marking]*(('F+ , F-'!AD$2-[1]!tbl_gk[[#This Row],[Marking]])/('F+ , F-'!AD$2-'F+ , F-'!AD$3))</f>
        <v>6.3099302527352442E-3</v>
      </c>
      <c r="AE380" s="1" cm="1">
        <f t="array" ref="AE380">[1]!table_weight[StandingTackle]*(('F+ , F-'!AE$2-[1]!tbl_gk[[#This Row],[StandingTackle]])/('F+ , F-'!AE$2-'F+ , F-'!AE$3))</f>
        <v>2.9141914719869356E-2</v>
      </c>
      <c r="AF380" s="1" cm="1">
        <f t="array" ref="AF380">[1]!table_weight[SlidingTackle]*(('F+ , F-'!AF$2-[1]!tbl_gk[[#This Row],[SlidingTackle]])/('F+ , F-'!AF$2-'F+ , F-'!AF$3))</f>
        <v>7.4722858256075263E-3</v>
      </c>
      <c r="AG380" s="1" cm="1">
        <f t="array" ref="AG380">[1]!table_weight[GKDiving]*(('F+ , F-'!AG$2-[1]!tbl_gk[[#This Row],[GKDiving]])/('F+ , F-'!AG$2-'F+ , F-'!AG$3))</f>
        <v>2.0497414055369624E-2</v>
      </c>
      <c r="AH380" s="1" cm="1">
        <f t="array" ref="AH380">[1]!table_weight[GKHandling]*(('F+ , F-'!AH$2-[1]!tbl_gk[[#This Row],[GKHandling]])/('F+ , F-'!AH$2-'F+ , F-'!AH$3))</f>
        <v>2.3170989801722181E-2</v>
      </c>
      <c r="AI380" s="1" cm="1">
        <f t="array" ref="AI380">[1]!table_weight[GKKicking]*(('F+ , F-'!AI$2-[1]!tbl_gk[[#This Row],[GKKicking]])/('F+ , F-'!AI$2-'F+ , F-'!AI$3))</f>
        <v>1.4310921813203519E-2</v>
      </c>
      <c r="AJ380" s="1" cm="1">
        <f t="array" ref="AJ380">[1]!table_weight[GKPositioning]*(('F+ , F-'!AJ$2-[1]!tbl_gk[[#This Row],[GKPositioning]])/('F+ , F-'!AJ$2-'F+ , F-'!AJ$3))</f>
        <v>8.1989656221478496E-3</v>
      </c>
      <c r="AK380" s="1" cm="1">
        <f t="array" ref="AK380">[1]!table_weight[GKReflexes]*(('F+ , F-'!AK$2-[1]!tbl_gk[[#This Row],[GKReflexes]])/('F+ , F-'!AK$2-'F+ , F-'!AK$3))</f>
        <v>1.27539465233411E-2</v>
      </c>
    </row>
    <row r="381" spans="1:37" x14ac:dyDescent="0.55000000000000004">
      <c r="A381" s="8">
        <f>[1]!tbl_gk[[#This Row],[ID]]</f>
        <v>204240</v>
      </c>
      <c r="B381" s="2" cm="1">
        <f t="array" ref="B381">[1]!table_weight[ValueEUR]*(('F+ , F-'!B$2-[1]!tbl_gk[[#This Row],[ValueEUR]])/('F+ , F-'!B$2-'F+ , F-'!B$3))</f>
        <v>2.5958704062827779E-4</v>
      </c>
      <c r="C381" s="2" cm="1">
        <f t="array" ref="C381">[1]!table_weight[WageEUR]*(('F+ , F-'!C$2-[1]!tbl_gk[[#This Row],[WageEUR]])/('F+ , F-'!C$2-'F+ , F-'!C$3))</f>
        <v>5.4769309433185431E-4</v>
      </c>
      <c r="D381" s="2" cm="1">
        <f t="array" ref="D381">[1]!table_weight[Crossing]*(('F+ , F-'!D$2-[1]!tbl_gk[[#This Row],[Crossing]])/('F+ , F-'!D$2-'F+ , F-'!D$3))</f>
        <v>3.2504443341392672E-2</v>
      </c>
      <c r="E381" s="2" cm="1">
        <f t="array" ref="E381">[1]!table_weight[Finishing]*(('F+ , F-'!E$2-[1]!tbl_gk[[#This Row],[Finishing]])/('F+ , F-'!E$2-'F+ , F-'!E$3))</f>
        <v>9.9825068451474385E-3</v>
      </c>
      <c r="F381" s="2" cm="1">
        <f t="array" ref="F381">[1]!table_weight[HeadingAccuracy]*(('F+ , F-'!F$2-[1]!tbl_gk[[#This Row],[HeadingAccuracy]])/('F+ , F-'!F$2-'F+ , F-'!F$3))</f>
        <v>1.0439222844598752E-2</v>
      </c>
      <c r="G381" s="2" cm="1">
        <f t="array" ref="G381">[1]!table_weight[ShortPassing]*(('F+ , F-'!G$2-[1]!tbl_gk[[#This Row],[ShortPassing]])/('F+ , F-'!G$2-'F+ , F-'!G$3))</f>
        <v>3.5158514674733445E-2</v>
      </c>
      <c r="H381" s="2" cm="1">
        <f t="array" ref="H381">[1]!table_weight[Volleys]*(('F+ , F-'!H$2-[1]!tbl_gk[[#This Row],[Volleys]])/('F+ , F-'!H$2-'F+ , F-'!H$3))</f>
        <v>8.1017446859167619E-4</v>
      </c>
      <c r="I381" s="2" cm="1">
        <f t="array" ref="I381">[1]!table_weight[Dribbling]*(('F+ , F-'!I$2-[1]!tbl_gk[[#This Row],[Dribbling]])/('F+ , F-'!I$2-'F+ , F-'!I$3))</f>
        <v>1.2712416880351124E-2</v>
      </c>
      <c r="J381" s="2" cm="1">
        <f t="array" ref="J381">[1]!table_weight[Curve]*(('F+ , F-'!J$2-[1]!tbl_gk[[#This Row],[Curve]])/('F+ , F-'!J$2-'F+ , F-'!J$3))</f>
        <v>8.9578474123651938E-3</v>
      </c>
      <c r="K381" s="2" cm="1">
        <f t="array" ref="K381">[1]!table_weight[FKAccuracy]*(('F+ , F-'!K$2-[1]!tbl_gk[[#This Row],[FKAccuracy]])/('F+ , F-'!K$2-'F+ , F-'!K$3))</f>
        <v>9.1268634012777444E-3</v>
      </c>
      <c r="L381" s="2" cm="1">
        <f t="array" ref="L381">[1]!table_weight[LongPassing]*(('F+ , F-'!L$2-[1]!tbl_gk[[#This Row],[LongPassing]])/('F+ , F-'!L$2-'F+ , F-'!L$3))</f>
        <v>1.7325571202425546E-2</v>
      </c>
      <c r="M381" s="2" cm="1">
        <f t="array" ref="M381">[1]!table_weight[BallControl]*(('F+ , F-'!M$2-[1]!tbl_gk[[#This Row],[BallControl]])/('F+ , F-'!M$2-'F+ , F-'!M$3))</f>
        <v>9.9960884871137055E-3</v>
      </c>
      <c r="N381" s="2" cm="1">
        <f t="array" ref="N381">[1]!table_weight[Acceleration]*(('F+ , F-'!N$2-[1]!tbl_gk[[#This Row],[Acceleration]])/('F+ , F-'!N$2-'F+ , F-'!N$3))</f>
        <v>5.1862059091966504E-3</v>
      </c>
      <c r="O381" s="2" cm="1">
        <f t="array" ref="O381">[1]!table_weight[SprintSpeed]*(('F+ , F-'!O$2-[1]!tbl_gk[[#This Row],[SprintSpeed]])/('F+ , F-'!O$2-'F+ , F-'!O$3))</f>
        <v>5.6221478551870948E-3</v>
      </c>
      <c r="P381" s="2" cm="1">
        <f t="array" ref="P381">[1]!table_weight[Agility]*(('F+ , F-'!P$2-[1]!tbl_gk[[#This Row],[Agility]])/('F+ , F-'!P$2-'F+ , F-'!P$3))</f>
        <v>3.1592988696730611E-3</v>
      </c>
      <c r="Q381" s="2" cm="1">
        <f t="array" ref="Q381">[1]!table_weight[Reactions]*(('F+ , F-'!Q$2-[1]!tbl_gk[[#This Row],[Reactions]])/('F+ , F-'!Q$2-'F+ , F-'!Q$3))</f>
        <v>1.0828482001515951E-3</v>
      </c>
      <c r="R381" s="2" cm="1">
        <f t="array" ref="R381">[1]!table_weight[Balance]*(('F+ , F-'!R$2-[1]!tbl_gk[[#This Row],[Balance]])/('F+ , F-'!R$2-'F+ , F-'!R$3))</f>
        <v>2.5455877513767822E-3</v>
      </c>
      <c r="S381" s="2" cm="1">
        <f t="array" ref="S381">[1]!table_weight[ShotPower]*(('F+ , F-'!S$2-[1]!tbl_gk[[#This Row],[ShotPower]])/('F+ , F-'!S$2-'F+ , F-'!S$3))</f>
        <v>4.4150274176912247E-3</v>
      </c>
      <c r="T381" s="2" cm="1">
        <f t="array" ref="T381">[1]!table_weight[Jumping]*(('F+ , F-'!T$2-[1]!tbl_gk[[#This Row],[Jumping]])/('F+ , F-'!T$2-'F+ , F-'!T$3))</f>
        <v>1.8891625857483504E-3</v>
      </c>
      <c r="U381" s="2" cm="1">
        <f t="array" ref="U381">[1]!table_weight[Stamina]*(('F+ , F-'!U$2-[1]!tbl_gk[[#This Row],[Stamina]])/('F+ , F-'!U$2-'F+ , F-'!U$3))</f>
        <v>8.5871026624924993E-3</v>
      </c>
      <c r="V381" s="2" cm="1">
        <f t="array" ref="V381">[1]!table_weight[Strength]*(('F+ , F-'!V$2-[1]!tbl_gk[[#This Row],[Strength]])/('F+ , F-'!V$2-'F+ , F-'!V$3))</f>
        <v>1.5084677010445158E-2</v>
      </c>
      <c r="W381" s="2" cm="1">
        <f t="array" ref="W381">[1]!table_weight[LongShots]*(('F+ , F-'!W$2-[1]!tbl_gk[[#This Row],[LongShots]])/('F+ , F-'!W$2-'F+ , F-'!W$3))</f>
        <v>7.7912248547492196E-3</v>
      </c>
      <c r="X381" s="2" cm="1">
        <f t="array" ref="X381">[1]!table_weight[Aggression]*(('F+ , F-'!X$2-[1]!tbl_gk[[#This Row],[Aggression]])/('F+ , F-'!X$2-'F+ , F-'!X$3))</f>
        <v>4.8676604806814636E-3</v>
      </c>
      <c r="Y381" s="2" cm="1">
        <f t="array" ref="Y381">[1]!table_weight[Interceptions]*(('F+ , F-'!Y$2-[1]!tbl_gk[[#This Row],[Interceptions]])/('F+ , F-'!Y$2-'F+ , F-'!Y$3))</f>
        <v>1.9391492971820509E-2</v>
      </c>
      <c r="Z381" s="2" cm="1">
        <f t="array" ref="Z381">[1]!table_weight[Positioning]*(('F+ , F-'!Z$2-[1]!tbl_gk[[#This Row],[Positioning]])/('F+ , F-'!Z$2-'F+ , F-'!Z$3))</f>
        <v>1.1831119223878444E-3</v>
      </c>
      <c r="AA381" s="2" cm="1">
        <f t="array" ref="AA381">[1]!table_weight[Vision]*(('F+ , F-'!AA$2-[1]!tbl_gk[[#This Row],[Vision]])/('F+ , F-'!AA$2-'F+ , F-'!AA$3))</f>
        <v>2.4845350370144972E-2</v>
      </c>
      <c r="AB381" s="2" cm="1">
        <f t="array" ref="AB381">[1]!table_weight[Penalties]*(('F+ , F-'!AB$2-[1]!tbl_gk[[#This Row],[Penalties]])/('F+ , F-'!AB$2-'F+ , F-'!AB$3))</f>
        <v>2.153089711698467E-3</v>
      </c>
      <c r="AC381" s="2" cm="1">
        <f t="array" ref="AC381">[1]!table_weight[Composure]*(('F+ , F-'!AC$2-[1]!tbl_gk[[#This Row],[Composure]])/('F+ , F-'!AC$2-'F+ , F-'!AC$3))</f>
        <v>5.3373470182910699E-4</v>
      </c>
      <c r="AD381" s="2" cm="1">
        <f t="array" ref="AD381">[1]!table_weight[Marking]*(('F+ , F-'!AD$2-[1]!tbl_gk[[#This Row],[Marking]])/('F+ , F-'!AD$2-'F+ , F-'!AD$3))</f>
        <v>2.6817203574124791E-2</v>
      </c>
      <c r="AE381" s="2" cm="1">
        <f t="array" ref="AE381">[1]!table_weight[StandingTackle]*(('F+ , F-'!AE$2-[1]!tbl_gk[[#This Row],[StandingTackle]])/('F+ , F-'!AE$2-'F+ , F-'!AE$3))</f>
        <v>2.9141914719869356E-2</v>
      </c>
      <c r="AF381" s="2" cm="1">
        <f t="array" ref="AF381">[1]!table_weight[SlidingTackle]*(('F+ , F-'!AF$2-[1]!tbl_gk[[#This Row],[SlidingTackle]])/('F+ , F-'!AF$2-'F+ , F-'!AF$3))</f>
        <v>1.120842873841129E-2</v>
      </c>
      <c r="AG381" s="2" cm="1">
        <f t="array" ref="AG381">[1]!table_weight[GKDiving]*(('F+ , F-'!AG$2-[1]!tbl_gk[[#This Row],[GKDiving]])/('F+ , F-'!AG$2-'F+ , F-'!AG$3))</f>
        <v>3.2454238921001903E-2</v>
      </c>
      <c r="AH381" s="2" cm="1">
        <f t="array" ref="AH381">[1]!table_weight[GKHandling]*(('F+ , F-'!AH$2-[1]!tbl_gk[[#This Row],[GKHandling]])/('F+ , F-'!AH$2-'F+ , F-'!AH$3))</f>
        <v>3.9212444279837541E-2</v>
      </c>
      <c r="AI381" s="2" cm="1">
        <f t="array" ref="AI381">[1]!table_weight[GKKicking]*(('F+ , F-'!AI$2-[1]!tbl_gk[[#This Row],[GKKicking]])/('F+ , F-'!AI$2-'F+ , F-'!AI$3))</f>
        <v>2.0571950106480059E-2</v>
      </c>
      <c r="AJ381" s="2" cm="1">
        <f t="array" ref="AJ381">[1]!table_weight[GKPositioning]*(('F+ , F-'!AJ$2-[1]!tbl_gk[[#This Row],[GKPositioning]])/('F+ , F-'!AJ$2-'F+ , F-'!AJ$3))</f>
        <v>1.2613793264842845E-2</v>
      </c>
      <c r="AK381" s="2" cm="1">
        <f t="array" ref="AK381">[1]!table_weight[GKReflexes]*(('F+ , F-'!AK$2-[1]!tbl_gk[[#This Row],[GKReflexes]])/('F+ , F-'!AK$2-'F+ , F-'!AK$3))</f>
        <v>4.1905824290977896E-2</v>
      </c>
    </row>
    <row r="382" spans="1:37" x14ac:dyDescent="0.55000000000000004">
      <c r="A382" s="7">
        <f>[1]!tbl_gk[[#This Row],[ID]]</f>
        <v>204246</v>
      </c>
      <c r="B382" s="1" cm="1">
        <f t="array" ref="B382">[1]!table_weight[ValueEUR]*(('F+ , F-'!B$2-[1]!tbl_gk[[#This Row],[ValueEUR]])/('F+ , F-'!B$2-'F+ , F-'!B$3))</f>
        <v>3.6761969725122341E-4</v>
      </c>
      <c r="C382" s="1" cm="1">
        <f t="array" ref="C382">[1]!table_weight[WageEUR]*(('F+ , F-'!C$2-[1]!tbl_gk[[#This Row],[WageEUR]])/('F+ , F-'!C$2-'F+ , F-'!C$3))</f>
        <v>5.0857215902243612E-3</v>
      </c>
      <c r="D382" s="1" cm="1">
        <f t="array" ref="D382">[1]!table_weight[Crossing]*(('F+ , F-'!D$2-[1]!tbl_gk[[#This Row],[Crossing]])/('F+ , F-'!D$2-'F+ , F-'!D$3))</f>
        <v>3.5866971962916043E-2</v>
      </c>
      <c r="E382" s="1" cm="1">
        <f t="array" ref="E382">[1]!table_weight[Finishing]*(('F+ , F-'!E$2-[1]!tbl_gk[[#This Row],[Finishing]])/('F+ , F-'!E$2-'F+ , F-'!E$3))</f>
        <v>1.2977258898691668E-2</v>
      </c>
      <c r="F382" s="1" cm="1">
        <f t="array" ref="F382">[1]!table_weight[HeadingAccuracy]*(('F+ , F-'!F$2-[1]!tbl_gk[[#This Row],[HeadingAccuracy]])/('F+ , F-'!F$2-'F+ , F-'!F$3))</f>
        <v>1.1691929585950599E-2</v>
      </c>
      <c r="G382" s="1" cm="1">
        <f t="array" ref="G382">[1]!table_weight[ShortPassing]*(('F+ , F-'!G$2-[1]!tbl_gk[[#This Row],[ShortPassing]])/('F+ , F-'!G$2-'F+ , F-'!G$3))</f>
        <v>3.2345833500754768E-2</v>
      </c>
      <c r="H382" s="1" cm="1">
        <f t="array" ref="H382">[1]!table_weight[Volleys]*(('F+ , F-'!H$2-[1]!tbl_gk[[#This Row],[Volleys]])/('F+ , F-'!H$2-'F+ , F-'!H$3))</f>
        <v>1.6203489371833524E-3</v>
      </c>
      <c r="I382" s="1" cm="1">
        <f t="array" ref="I382">[1]!table_weight[Dribbling]*(('F+ , F-'!I$2-[1]!tbl_gk[[#This Row],[Dribbling]])/('F+ , F-'!I$2-'F+ , F-'!I$3))</f>
        <v>1.5646051545047536E-2</v>
      </c>
      <c r="J382" s="1" cm="1">
        <f t="array" ref="J382">[1]!table_weight[Curve]*(('F+ , F-'!J$2-[1]!tbl_gk[[#This Row],[Curve]])/('F+ , F-'!J$2-'F+ , F-'!J$3))</f>
        <v>9.6339113680153961E-3</v>
      </c>
      <c r="K382" s="1" cm="1">
        <f t="array" ref="K382">[1]!table_weight[FKAccuracy]*(('F+ , F-'!K$2-[1]!tbl_gk[[#This Row],[FKAccuracy]])/('F+ , F-'!K$2-'F+ , F-'!K$3))</f>
        <v>8.3662914511712649E-3</v>
      </c>
      <c r="L382" s="1" cm="1">
        <f t="array" ref="L382">[1]!table_weight[LongPassing]*(('F+ , F-'!L$2-[1]!tbl_gk[[#This Row],[LongPassing]])/('F+ , F-'!L$2-'F+ , F-'!L$3))</f>
        <v>1.0828482001515967E-2</v>
      </c>
      <c r="M382" s="1" cm="1">
        <f t="array" ref="M382">[1]!table_weight[BallControl]*(('F+ , F-'!M$2-[1]!tbl_gk[[#This Row],[BallControl]])/('F+ , F-'!M$2-'F+ , F-'!M$3))</f>
        <v>8.2576383154417555E-3</v>
      </c>
      <c r="N382" s="1" cm="1">
        <f t="array" ref="N382">[1]!table_weight[Acceleration]*(('F+ , F-'!N$2-[1]!tbl_gk[[#This Row],[Acceleration]])/('F+ , F-'!N$2-'F+ , F-'!N$3))</f>
        <v>6.9901036167433111E-3</v>
      </c>
      <c r="O382" s="1" cm="1">
        <f t="array" ref="O382">[1]!table_weight[SprintSpeed]*(('F+ , F-'!O$2-[1]!tbl_gk[[#This Row],[SprintSpeed]])/('F+ , F-'!O$2-'F+ , F-'!O$3))</f>
        <v>1.1525403103133543E-2</v>
      </c>
      <c r="P382" s="1" cm="1">
        <f t="array" ref="P382">[1]!table_weight[Agility]*(('F+ , F-'!P$2-[1]!tbl_gk[[#This Row],[Agility]])/('F+ , F-'!P$2-'F+ , F-'!P$3))</f>
        <v>3.6273431466616623E-3</v>
      </c>
      <c r="Q382" s="1" cm="1">
        <f t="array" ref="Q382">[1]!table_weight[Reactions]*(('F+ , F-'!Q$2-[1]!tbl_gk[[#This Row],[Reactions]])/('F+ , F-'!Q$2-'F+ , F-'!Q$3))</f>
        <v>1.4953618002093458E-3</v>
      </c>
      <c r="R382" s="1" cm="1">
        <f t="array" ref="R382">[1]!table_weight[Balance]*(('F+ , F-'!R$2-[1]!tbl_gk[[#This Row],[Balance]])/('F+ , F-'!R$2-'F+ , F-'!R$3))</f>
        <v>1.8005376778030898E-3</v>
      </c>
      <c r="S382" s="1" cm="1">
        <f t="array" ref="S382">[1]!table_weight[ShotPower]*(('F+ , F-'!S$2-[1]!tbl_gk[[#This Row],[ShotPower]])/('F+ , F-'!S$2-'F+ , F-'!S$3))</f>
        <v>4.1553199225329174E-3</v>
      </c>
      <c r="T382" s="1" cm="1">
        <f t="array" ref="T382">[1]!table_weight[Jumping]*(('F+ , F-'!T$2-[1]!tbl_gk[[#This Row],[Jumping]])/('F+ , F-'!T$2-'F+ , F-'!T$3))</f>
        <v>2.0609046389982004E-3</v>
      </c>
      <c r="U382" s="1" cm="1">
        <f t="array" ref="U382">[1]!table_weight[Stamina]*(('F+ , F-'!U$2-[1]!tbl_gk[[#This Row],[Stamina]])/('F+ , F-'!U$2-'F+ , F-'!U$3))</f>
        <v>1.975033612373275E-2</v>
      </c>
      <c r="V382" s="1" cm="1">
        <f t="array" ref="V382">[1]!table_weight[Strength]*(('F+ , F-'!V$2-[1]!tbl_gk[[#This Row],[Strength]])/('F+ , F-'!V$2-'F+ , F-'!V$3))</f>
        <v>3.9930027380590122E-2</v>
      </c>
      <c r="W382" s="1" cm="1">
        <f t="array" ref="W382">[1]!table_weight[LongShots]*(('F+ , F-'!W$2-[1]!tbl_gk[[#This Row],[LongShots]])/('F+ , F-'!W$2-'F+ , F-'!W$3))</f>
        <v>8.0509323499075268E-3</v>
      </c>
      <c r="X382" s="1" cm="1">
        <f t="array" ref="X382">[1]!table_weight[Aggression]*(('F+ , F-'!X$2-[1]!tbl_gk[[#This Row],[Aggression]])/('F+ , F-'!X$2-'F+ , F-'!X$3))</f>
        <v>7.301490721022195E-3</v>
      </c>
      <c r="Y382" s="1" cm="1">
        <f t="array" ref="Y382">[1]!table_weight[Interceptions]*(('F+ , F-'!Y$2-[1]!tbl_gk[[#This Row],[Interceptions]])/('F+ , F-'!Y$2-'F+ , F-'!Y$3))</f>
        <v>2.0084046292242669E-2</v>
      </c>
      <c r="Z382" s="1" cm="1">
        <f t="array" ref="Z382">[1]!table_weight[Positioning]*(('F+ , F-'!Z$2-[1]!tbl_gk[[#This Row],[Positioning]])/('F+ , F-'!Z$2-'F+ , F-'!Z$3))</f>
        <v>2.0704458641787279E-3</v>
      </c>
      <c r="AA382" s="1" cm="1">
        <f t="array" ref="AA382">[1]!table_weight[Vision]*(('F+ , F-'!AA$2-[1]!tbl_gk[[#This Row],[Vision]])/('F+ , F-'!AA$2-'F+ , F-'!AA$3))</f>
        <v>2.1296014602981403E-2</v>
      </c>
      <c r="AB382" s="1" cm="1">
        <f t="array" ref="AB382">[1]!table_weight[Penalties]*(('F+ , F-'!AB$2-[1]!tbl_gk[[#This Row],[Penalties]])/('F+ , F-'!AB$2-'F+ , F-'!AB$3))</f>
        <v>2.1922367973657118E-3</v>
      </c>
      <c r="AC382" s="1" cm="1">
        <f t="array" ref="AC382">[1]!table_weight[Composure]*(('F+ , F-'!AC$2-[1]!tbl_gk[[#This Row],[Composure]])/('F+ , F-'!AC$2-'F+ , F-'!AC$3))</f>
        <v>9.6072246329239263E-4</v>
      </c>
      <c r="AD382" s="1" cm="1">
        <f t="array" ref="AD382">[1]!table_weight[Marking]*(('F+ , F-'!AD$2-[1]!tbl_gk[[#This Row],[Marking]])/('F+ , F-'!AD$2-'F+ , F-'!AD$3))</f>
        <v>2.2084755884573357E-2</v>
      </c>
      <c r="AE382" s="1" cm="1">
        <f t="array" ref="AE382">[1]!table_weight[StandingTackle]*(('F+ , F-'!AE$2-[1]!tbl_gk[[#This Row],[StandingTackle]])/('F+ , F-'!AE$2-'F+ , F-'!AE$3))</f>
        <v>1.5691800233775807E-2</v>
      </c>
      <c r="AF382" s="1" cm="1">
        <f t="array" ref="AF382">[1]!table_weight[SlidingTackle]*(('F+ , F-'!AF$2-[1]!tbl_gk[[#This Row],[SlidingTackle]])/('F+ , F-'!AF$2-'F+ , F-'!AF$3))</f>
        <v>5.977828660486021E-3</v>
      </c>
      <c r="AG382" s="1" cm="1">
        <f t="array" ref="AG382">[1]!table_weight[GKDiving]*(('F+ , F-'!AG$2-[1]!tbl_gk[[#This Row],[GKDiving]])/('F+ , F-'!AG$2-'F+ , F-'!AG$3))</f>
        <v>3.2454238921001903E-2</v>
      </c>
      <c r="AH382" s="1" cm="1">
        <f t="array" ref="AH382">[1]!table_weight[GKHandling]*(('F+ , F-'!AH$2-[1]!tbl_gk[[#This Row],[GKHandling]])/('F+ , F-'!AH$2-'F+ , F-'!AH$3))</f>
        <v>3.9212444279837541E-2</v>
      </c>
      <c r="AI382" s="1" cm="1">
        <f t="array" ref="AI382">[1]!table_weight[GKKicking]*(('F+ , F-'!AI$2-[1]!tbl_gk[[#This Row],[GKKicking]])/('F+ , F-'!AI$2-'F+ , F-'!AI$3))</f>
        <v>1.8783084879829621E-2</v>
      </c>
      <c r="AJ382" s="1" cm="1">
        <f t="array" ref="AJ382">[1]!table_weight[GKPositioning]*(('F+ , F-'!AJ$2-[1]!tbl_gk[[#This Row],[GKPositioning]])/('F+ , F-'!AJ$2-'F+ , F-'!AJ$3))</f>
        <v>1.2613793264842845E-2</v>
      </c>
      <c r="AK382" s="1" cm="1">
        <f t="array" ref="AK382">[1]!table_weight[GKReflexes]*(('F+ , F-'!AK$2-[1]!tbl_gk[[#This Row],[GKReflexes]])/('F+ , F-'!AK$2-'F+ , F-'!AK$3))</f>
        <v>3.2795862488591399E-2</v>
      </c>
    </row>
    <row r="383" spans="1:37" x14ac:dyDescent="0.55000000000000004">
      <c r="A383" s="8">
        <f>[1]!tbl_gk[[#This Row],[ID]]</f>
        <v>204269</v>
      </c>
      <c r="B383" s="2" cm="1">
        <f t="array" ref="B383">[1]!table_weight[ValueEUR]*(('F+ , F-'!B$2-[1]!tbl_gk[[#This Row],[ValueEUR]])/('F+ , F-'!B$2-'F+ , F-'!B$3))</f>
        <v>2.8273689561890902E-4</v>
      </c>
      <c r="C383" s="2" cm="1">
        <f t="array" ref="C383">[1]!table_weight[WageEUR]*(('F+ , F-'!C$2-[1]!tbl_gk[[#This Row],[WageEUR]])/('F+ , F-'!C$2-'F+ , F-'!C$3))</f>
        <v>3.9120935309418161E-4</v>
      </c>
      <c r="D383" s="2" cm="1">
        <f t="array" ref="D383">[1]!table_weight[Crossing]*(('F+ , F-'!D$2-[1]!tbl_gk[[#This Row],[Crossing]])/('F+ , F-'!D$2-'F+ , F-'!D$3))</f>
        <v>3.81086577105983E-2</v>
      </c>
      <c r="E383" s="2" cm="1">
        <f t="array" ref="E383">[1]!table_weight[Finishing]*(('F+ , F-'!E$2-[1]!tbl_gk[[#This Row],[Finishing]])/('F+ , F-'!E$2-'F+ , F-'!E$3))</f>
        <v>1.0980757529662181E-2</v>
      </c>
      <c r="F383" s="2" cm="1">
        <f t="array" ref="F383">[1]!table_weight[HeadingAccuracy]*(('F+ , F-'!F$2-[1]!tbl_gk[[#This Row],[HeadingAccuracy]])/('F+ , F-'!F$2-'F+ , F-'!F$3))</f>
        <v>5.8459647929752995E-3</v>
      </c>
      <c r="G383" s="2" cm="1">
        <f t="array" ref="G383">[1]!table_weight[ShortPassing]*(('F+ , F-'!G$2-[1]!tbl_gk[[#This Row],[ShortPassing]])/('F+ , F-'!G$2-'F+ , F-'!G$3))</f>
        <v>4.6409239370648142E-2</v>
      </c>
      <c r="H383" s="2" cm="1">
        <f t="array" ref="H383">[1]!table_weight[Volleys]*(('F+ , F-'!H$2-[1]!tbl_gk[[#This Row],[Volleys]])/('F+ , F-'!H$2-'F+ , F-'!H$3))</f>
        <v>1.6203489371833524E-3</v>
      </c>
      <c r="I383" s="2" cm="1">
        <f t="array" ref="I383">[1]!table_weight[Dribbling]*(('F+ , F-'!I$2-[1]!tbl_gk[[#This Row],[Dribbling]])/('F+ , F-'!I$2-'F+ , F-'!I$3))</f>
        <v>1.8579686209743949E-2</v>
      </c>
      <c r="J383" s="2" cm="1">
        <f t="array" ref="J383">[1]!table_weight[Curve]*(('F+ , F-'!J$2-[1]!tbl_gk[[#This Row],[Curve]])/('F+ , F-'!J$2-'F+ , F-'!J$3))</f>
        <v>9.8029273569279467E-3</v>
      </c>
      <c r="K383" s="2" cm="1">
        <f t="array" ref="K383">[1]!table_weight[FKAccuracy]*(('F+ , F-'!K$2-[1]!tbl_gk[[#This Row],[FKAccuracy]])/('F+ , F-'!K$2-'F+ , F-'!K$3))</f>
        <v>9.4310921813203358E-3</v>
      </c>
      <c r="L383" s="2" cm="1">
        <f t="array" ref="L383">[1]!table_weight[LongPassing]*(('F+ , F-'!L$2-[1]!tbl_gk[[#This Row],[LongPassing]])/('F+ , F-'!L$2-'F+ , F-'!L$3))</f>
        <v>2.652978090371412E-2</v>
      </c>
      <c r="M383" s="2" cm="1">
        <f t="array" ref="M383">[1]!table_weight[BallControl]*(('F+ , F-'!M$2-[1]!tbl_gk[[#This Row],[BallControl]])/('F+ , F-'!M$2-'F+ , F-'!M$3))</f>
        <v>9.9960884871137055E-3</v>
      </c>
      <c r="N383" s="2" cm="1">
        <f t="array" ref="N383">[1]!table_weight[Acceleration]*(('F+ , F-'!N$2-[1]!tbl_gk[[#This Row],[Acceleration]])/('F+ , F-'!N$2-'F+ , F-'!N$3))</f>
        <v>7.666565257073309E-3</v>
      </c>
      <c r="O383" s="2" cm="1">
        <f t="array" ref="O383">[1]!table_weight[SprintSpeed]*(('F+ , F-'!O$2-[1]!tbl_gk[[#This Row],[SprintSpeed]])/('F+ , F-'!O$2-'F+ , F-'!O$3))</f>
        <v>9.5576513538180603E-3</v>
      </c>
      <c r="P383" s="2" cm="1">
        <f t="array" ref="P383">[1]!table_weight[Agility]*(('F+ , F-'!P$2-[1]!tbl_gk[[#This Row],[Agility]])/('F+ , F-'!P$2-'F+ , F-'!P$3))</f>
        <v>1.170110692471504E-3</v>
      </c>
      <c r="Q383" s="2" cm="1">
        <f t="array" ref="Q383">[1]!table_weight[Reactions]*(('F+ , F-'!Q$2-[1]!tbl_gk[[#This Row],[Reactions]])/('F+ , F-'!Q$2-'F+ , F-'!Q$3))</f>
        <v>1.7531828002454398E-3</v>
      </c>
      <c r="R383" s="2" cm="1">
        <f t="array" ref="R383">[1]!table_weight[Balance]*(('F+ , F-'!R$2-[1]!tbl_gk[[#This Row],[Balance]])/('F+ , F-'!R$2-'F+ , F-'!R$3))</f>
        <v>1.1175751103605386E-3</v>
      </c>
      <c r="S383" s="2" cm="1">
        <f t="array" ref="S383">[1]!table_weight[ShotPower]*(('F+ , F-'!S$2-[1]!tbl_gk[[#This Row],[ShotPower]])/('F+ , F-'!S$2-'F+ , F-'!S$3))</f>
        <v>4.4150274176912247E-3</v>
      </c>
      <c r="T383" s="2" cm="1">
        <f t="array" ref="T383">[1]!table_weight[Jumping]*(('F+ , F-'!T$2-[1]!tbl_gk[[#This Row],[Jumping]])/('F+ , F-'!T$2-'F+ , F-'!T$3))</f>
        <v>2.91961490524745E-3</v>
      </c>
      <c r="U383" s="2" cm="1">
        <f t="array" ref="U383">[1]!table_weight[Stamina]*(('F+ , F-'!U$2-[1]!tbl_gk[[#This Row],[Stamina]])/('F+ , F-'!U$2-'F+ , F-'!U$3))</f>
        <v>1.8032915591234249E-2</v>
      </c>
      <c r="V383" s="2" cm="1">
        <f t="array" ref="V383">[1]!table_weight[Strength]*(('F+ , F-'!V$2-[1]!tbl_gk[[#This Row],[Strength]])/('F+ , F-'!V$2-'F+ , F-'!V$3))</f>
        <v>1.6859344894026941E-2</v>
      </c>
      <c r="W383" s="2" cm="1">
        <f t="array" ref="W383">[1]!table_weight[LongShots]*(('F+ , F-'!W$2-[1]!tbl_gk[[#This Row],[LongShots]])/('F+ , F-'!W$2-'F+ , F-'!W$3))</f>
        <v>8.3106398450658349E-3</v>
      </c>
      <c r="X383" s="2" cm="1">
        <f t="array" ref="X383">[1]!table_weight[Aggression]*(('F+ , F-'!X$2-[1]!tbl_gk[[#This Row],[Aggression]])/('F+ , F-'!X$2-'F+ , F-'!X$3))</f>
        <v>4.8676604806814636E-3</v>
      </c>
      <c r="Y383" s="2" cm="1">
        <f t="array" ref="Y383">[1]!table_weight[Interceptions]*(('F+ , F-'!Y$2-[1]!tbl_gk[[#This Row],[Interceptions]])/('F+ , F-'!Y$2-'F+ , F-'!Y$3))</f>
        <v>1.7313833010554024E-2</v>
      </c>
      <c r="Z383" s="2" cm="1">
        <f t="array" ref="Z383">[1]!table_weight[Positioning]*(('F+ , F-'!Z$2-[1]!tbl_gk[[#This Row],[Positioning]])/('F+ , F-'!Z$2-'F+ , F-'!Z$3))</f>
        <v>1.0352229320893639E-3</v>
      </c>
      <c r="AA383" s="2" cm="1">
        <f t="array" ref="AA383">[1]!table_weight[Vision]*(('F+ , F-'!AA$2-[1]!tbl_gk[[#This Row],[Vision]])/('F+ , F-'!AA$2-'F+ , F-'!AA$3))</f>
        <v>7.0986715343271337E-3</v>
      </c>
      <c r="AB383" s="2" cm="1">
        <f t="array" ref="AB383">[1]!table_weight[Penalties]*(('F+ , F-'!AB$2-[1]!tbl_gk[[#This Row],[Penalties]])/('F+ , F-'!AB$2-'F+ , F-'!AB$3))</f>
        <v>1.9573542833622431E-3</v>
      </c>
      <c r="AC383" s="2" cm="1">
        <f t="array" ref="AC383">[1]!table_weight[Composure]*(('F+ , F-'!AC$2-[1]!tbl_gk[[#This Row],[Composure]])/('F+ , F-'!AC$2-'F+ , F-'!AC$3))</f>
        <v>8.0060205274366054E-4</v>
      </c>
      <c r="AD383" s="2" cm="1">
        <f t="array" ref="AD383">[1]!table_weight[Marking]*(('F+ , F-'!AD$2-[1]!tbl_gk[[#This Row],[Marking]])/('F+ , F-'!AD$2-'F+ , F-'!AD$3))</f>
        <v>2.366223844775717E-2</v>
      </c>
      <c r="AE383" s="2" cm="1">
        <f t="array" ref="AE383">[1]!table_weight[StandingTackle]*(('F+ , F-'!AE$2-[1]!tbl_gk[[#This Row],[StandingTackle]])/('F+ , F-'!AE$2-'F+ , F-'!AE$3))</f>
        <v>2.465854322450484E-2</v>
      </c>
      <c r="AF383" s="2" cm="1">
        <f t="array" ref="AF383">[1]!table_weight[SlidingTackle]*(('F+ , F-'!AF$2-[1]!tbl_gk[[#This Row],[SlidingTackle]])/('F+ , F-'!AF$2-'F+ , F-'!AF$3))</f>
        <v>9.7139715732897855E-3</v>
      </c>
      <c r="AG383" s="2" cm="1">
        <f t="array" ref="AG383">[1]!table_weight[GKDiving]*(('F+ , F-'!AG$2-[1]!tbl_gk[[#This Row],[GKDiving]])/('F+ , F-'!AG$2-'F+ , F-'!AG$3))</f>
        <v>3.5870474596896844E-2</v>
      </c>
      <c r="AH383" s="2" cm="1">
        <f t="array" ref="AH383">[1]!table_weight[GKHandling]*(('F+ , F-'!AH$2-[1]!tbl_gk[[#This Row],[GKHandling]])/('F+ , F-'!AH$2-'F+ , F-'!AH$3))</f>
        <v>4.4559595772542655E-2</v>
      </c>
      <c r="AI383" s="2" cm="1">
        <f t="array" ref="AI383">[1]!table_weight[GKKicking]*(('F+ , F-'!AI$2-[1]!tbl_gk[[#This Row],[GKKicking]])/('F+ , F-'!AI$2-'F+ , F-'!AI$3))</f>
        <v>1.9677517493154842E-2</v>
      </c>
      <c r="AJ383" s="2" cm="1">
        <f t="array" ref="AJ383">[1]!table_weight[GKPositioning]*(('F+ , F-'!AJ$2-[1]!tbl_gk[[#This Row],[GKPositioning]])/('F+ , F-'!AJ$2-'F+ , F-'!AJ$3))</f>
        <v>1.1983103601600703E-2</v>
      </c>
      <c r="AK383" s="2" cm="1">
        <f t="array" ref="AK383">[1]!table_weight[GKReflexes]*(('F+ , F-'!AK$2-[1]!tbl_gk[[#This Row],[GKReflexes]])/('F+ , F-'!AK$2-'F+ , F-'!AK$3))</f>
        <v>3.0973870128114096E-2</v>
      </c>
    </row>
    <row r="384" spans="1:37" x14ac:dyDescent="0.55000000000000004">
      <c r="A384" s="7">
        <f>[1]!tbl_gk[[#This Row],[ID]]</f>
        <v>204308</v>
      </c>
      <c r="B384" s="1" cm="1">
        <f t="array" ref="B384">[1]!table_weight[ValueEUR]*(('F+ , F-'!B$2-[1]!tbl_gk[[#This Row],[ValueEUR]])/('F+ , F-'!B$2-'F+ , F-'!B$3))</f>
        <v>1.8492104166516199E-3</v>
      </c>
      <c r="C384" s="1" cm="1">
        <f t="array" ref="C384">[1]!table_weight[WageEUR]*(('F+ , F-'!C$2-[1]!tbl_gk[[#This Row],[WageEUR]])/('F+ , F-'!C$2-'F+ , F-'!C$3))</f>
        <v>2.7384654716592714E-3</v>
      </c>
      <c r="D384" s="1" cm="1">
        <f t="array" ref="D384">[1]!table_weight[Crossing]*(('F+ , F-'!D$2-[1]!tbl_gk[[#This Row],[Crossing]])/('F+ , F-'!D$2-'F+ , F-'!D$3))</f>
        <v>3.5866971962916043E-2</v>
      </c>
      <c r="E384" s="1" cm="1">
        <f t="array" ref="E384">[1]!table_weight[Finishing]*(('F+ , F-'!E$2-[1]!tbl_gk[[#This Row],[Finishing]])/('F+ , F-'!E$2-'F+ , F-'!E$3))</f>
        <v>1.59720109522359E-2</v>
      </c>
      <c r="F384" s="1" cm="1">
        <f t="array" ref="F384">[1]!table_weight[HeadingAccuracy]*(('F+ , F-'!F$2-[1]!tbl_gk[[#This Row],[HeadingAccuracy]])/('F+ , F-'!F$2-'F+ , F-'!F$3))</f>
        <v>1.1691929585950599E-2</v>
      </c>
      <c r="G384" s="1" cm="1">
        <f t="array" ref="G384">[1]!table_weight[ShortPassing]*(('F+ , F-'!G$2-[1]!tbl_gk[[#This Row],[ShortPassing]])/('F+ , F-'!G$2-'F+ , F-'!G$3))</f>
        <v>2.1095108804840067E-2</v>
      </c>
      <c r="H384" s="1" cm="1">
        <f t="array" ref="H384">[1]!table_weight[Volleys]*(('F+ , F-'!H$2-[1]!tbl_gk[[#This Row],[Volleys]])/('F+ , F-'!H$2-'F+ , F-'!H$3))</f>
        <v>1.1573920979881087E-3</v>
      </c>
      <c r="I384" s="1" cm="1">
        <f t="array" ref="I384">[1]!table_weight[Dribbling]*(('F+ , F-'!I$2-[1]!tbl_gk[[#This Row],[Dribbling]])/('F+ , F-'!I$2-'F+ , F-'!I$3))</f>
        <v>1.955756443130942E-3</v>
      </c>
      <c r="J384" s="1" cm="1">
        <f t="array" ref="J384">[1]!table_weight[Curve]*(('F+ , F-'!J$2-[1]!tbl_gk[[#This Row],[Curve]])/('F+ , F-'!J$2-'F+ , F-'!J$3))</f>
        <v>8.9578474123651938E-3</v>
      </c>
      <c r="K384" s="1" cm="1">
        <f t="array" ref="K384">[1]!table_weight[FKAccuracy]*(('F+ , F-'!K$2-[1]!tbl_gk[[#This Row],[FKAccuracy]])/('F+ , F-'!K$2-'F+ , F-'!K$3))</f>
        <v>9.2789777912990392E-3</v>
      </c>
      <c r="L384" s="1" cm="1">
        <f t="array" ref="L384">[1]!table_weight[LongPassing]*(('F+ , F-'!L$2-[1]!tbl_gk[[#This Row],[LongPassing]])/('F+ , F-'!L$2-'F+ , F-'!L$3))</f>
        <v>6.4970892009095808E-3</v>
      </c>
      <c r="M384" s="1" cm="1">
        <f t="array" ref="M384">[1]!table_weight[BallControl]*(('F+ , F-'!M$2-[1]!tbl_gk[[#This Row],[BallControl]])/('F+ , F-'!M$2-'F+ , F-'!M$3))</f>
        <v>4.780737972097859E-3</v>
      </c>
      <c r="N384" s="1" cm="1">
        <f t="array" ref="N384">[1]!table_weight[Acceleration]*(('F+ , F-'!N$2-[1]!tbl_gk[[#This Row],[Acceleration]])/('F+ , F-'!N$2-'F+ , F-'!N$3))</f>
        <v>6.313641976413314E-3</v>
      </c>
      <c r="O384" s="1" cm="1">
        <f t="array" ref="O384">[1]!table_weight[SprintSpeed]*(('F+ , F-'!O$2-[1]!tbl_gk[[#This Row],[SprintSpeed]])/('F+ , F-'!O$2-'F+ , F-'!O$3))</f>
        <v>7.8710069972619326E-3</v>
      </c>
      <c r="P384" s="1" cm="1">
        <f t="array" ref="P384">[1]!table_weight[Agility]*(('F+ , F-'!P$2-[1]!tbl_gk[[#This Row],[Agility]])/('F+ , F-'!P$2-'F+ , F-'!P$3))</f>
        <v>1.9891881772015566E-3</v>
      </c>
      <c r="Q384" s="1" cm="1">
        <f t="array" ref="Q384">[1]!table_weight[Reactions]*(('F+ , F-'!Q$2-[1]!tbl_gk[[#This Row],[Reactions]])/('F+ , F-'!Q$2-'F+ , F-'!Q$3))</f>
        <v>1.2375408001732517E-3</v>
      </c>
      <c r="R384" s="1" cm="1">
        <f t="array" ref="R384">[1]!table_weight[Balance]*(('F+ , F-'!R$2-[1]!tbl_gk[[#This Row],[Balance]])/('F+ , F-'!R$2-'F+ , F-'!R$3))</f>
        <v>1.6142751594096668E-3</v>
      </c>
      <c r="S384" s="1" cm="1">
        <f t="array" ref="S384">[1]!table_weight[ShotPower]*(('F+ , F-'!S$2-[1]!tbl_gk[[#This Row],[ShotPower]])/('F+ , F-'!S$2-'F+ , F-'!S$3))</f>
        <v>3.1164899418996877E-3</v>
      </c>
      <c r="T384" s="1" cm="1">
        <f t="array" ref="T384">[1]!table_weight[Jumping]*(('F+ , F-'!T$2-[1]!tbl_gk[[#This Row],[Jumping]])/('F+ , F-'!T$2-'F+ , F-'!T$3))</f>
        <v>1.459807452623725E-3</v>
      </c>
      <c r="U384" s="1" cm="1">
        <f t="array" ref="U384">[1]!table_weight[Stamina]*(('F+ , F-'!U$2-[1]!tbl_gk[[#This Row],[Stamina]])/('F+ , F-'!U$2-'F+ , F-'!U$3))</f>
        <v>6.8696821299940002E-3</v>
      </c>
      <c r="V384" s="1" cm="1">
        <f t="array" ref="V384">[1]!table_weight[Strength]*(('F+ , F-'!V$2-[1]!tbl_gk[[#This Row],[Strength]])/('F+ , F-'!V$2-'F+ , F-'!V$3))</f>
        <v>1.5972010952236049E-2</v>
      </c>
      <c r="W384" s="1" cm="1">
        <f t="array" ref="W384">[1]!table_weight[LongShots]*(('F+ , F-'!W$2-[1]!tbl_gk[[#This Row],[LongShots]])/('F+ , F-'!W$2-'F+ , F-'!W$3))</f>
        <v>8.3106398450658349E-3</v>
      </c>
      <c r="X384" s="1" cm="1">
        <f t="array" ref="X384">[1]!table_weight[Aggression]*(('F+ , F-'!X$2-[1]!tbl_gk[[#This Row],[Aggression]])/('F+ , F-'!X$2-'F+ , F-'!X$3))</f>
        <v>6.6930331609370121E-3</v>
      </c>
      <c r="Y384" s="1" cm="1">
        <f t="array" ref="Y384">[1]!table_weight[Interceptions]*(('F+ , F-'!Y$2-[1]!tbl_gk[[#This Row],[Interceptions]])/('F+ , F-'!Y$2-'F+ , F-'!Y$3))</f>
        <v>2.0776599612664828E-2</v>
      </c>
      <c r="Z384" s="1" cm="1">
        <f t="array" ref="Z384">[1]!table_weight[Positioning]*(('F+ , F-'!Z$2-[1]!tbl_gk[[#This Row],[Positioning]])/('F+ , F-'!Z$2-'F+ , F-'!Z$3))</f>
        <v>1.3310009126863251E-3</v>
      </c>
      <c r="AA384" s="1" cm="1">
        <f t="array" ref="AA384">[1]!table_weight[Vision]*(('F+ , F-'!AA$2-[1]!tbl_gk[[#This Row],[Vision]])/('F+ , F-'!AA$2-'F+ , F-'!AA$3))</f>
        <v>9.2282729946252754E-3</v>
      </c>
      <c r="AB384" s="1" cm="1">
        <f t="array" ref="AB384">[1]!table_weight[Penalties]*(('F+ , F-'!AB$2-[1]!tbl_gk[[#This Row],[Penalties]])/('F+ , F-'!AB$2-'F+ , F-'!AB$3))</f>
        <v>1.8790601120277533E-3</v>
      </c>
      <c r="AC384" s="1" cm="1">
        <f t="array" ref="AC384">[1]!table_weight[Composure]*(('F+ , F-'!AC$2-[1]!tbl_gk[[#This Row],[Composure]])/('F+ , F-'!AC$2-'F+ , F-'!AC$3))</f>
        <v>4.2698776146328564E-4</v>
      </c>
      <c r="AD384" s="1" cm="1">
        <f t="array" ref="AD384">[1]!table_weight[Marking]*(('F+ , F-'!AD$2-[1]!tbl_gk[[#This Row],[Marking]])/('F+ , F-'!AD$2-'F+ , F-'!AD$3))</f>
        <v>1.1042377942286678E-2</v>
      </c>
      <c r="AE384" s="1" cm="1">
        <f t="array" ref="AE384">[1]!table_weight[StandingTackle]*(('F+ , F-'!AE$2-[1]!tbl_gk[[#This Row],[StandingTackle]])/('F+ , F-'!AE$2-'F+ , F-'!AE$3))</f>
        <v>1.7933485981458063E-2</v>
      </c>
      <c r="AF384" s="1" cm="1">
        <f t="array" ref="AF384">[1]!table_weight[SlidingTackle]*(('F+ , F-'!AF$2-[1]!tbl_gk[[#This Row],[SlidingTackle]])/('F+ , F-'!AF$2-'F+ , F-'!AF$3))</f>
        <v>1.0461200155850536E-2</v>
      </c>
      <c r="AG384" s="1" cm="1">
        <f t="array" ref="AG384">[1]!table_weight[GKDiving]*(('F+ , F-'!AG$2-[1]!tbl_gk[[#This Row],[GKDiving]])/('F+ , F-'!AG$2-'F+ , F-'!AG$3))</f>
        <v>2.2205531893317091E-2</v>
      </c>
      <c r="AH384" s="1" cm="1">
        <f t="array" ref="AH384">[1]!table_weight[GKHandling]*(('F+ , F-'!AH$2-[1]!tbl_gk[[#This Row],[GKHandling]])/('F+ , F-'!AH$2-'F+ , F-'!AH$3))</f>
        <v>3.0300525125329006E-2</v>
      </c>
      <c r="AI384" s="1" cm="1">
        <f t="array" ref="AI384">[1]!table_weight[GKKicking]*(('F+ , F-'!AI$2-[1]!tbl_gk[[#This Row],[GKKicking]])/('F+ , F-'!AI$2-'F+ , F-'!AI$3))</f>
        <v>1.4310921813203519E-2</v>
      </c>
      <c r="AJ384" s="1" cm="1">
        <f t="array" ref="AJ384">[1]!table_weight[GKPositioning]*(('F+ , F-'!AJ$2-[1]!tbl_gk[[#This Row],[GKPositioning]])/('F+ , F-'!AJ$2-'F+ , F-'!AJ$3))</f>
        <v>8.8296552853899916E-3</v>
      </c>
      <c r="AK384" s="1" cm="1">
        <f t="array" ref="AK384">[1]!table_weight[GKReflexes]*(('F+ , F-'!AK$2-[1]!tbl_gk[[#This Row],[GKReflexes]])/('F+ , F-'!AK$2-'F+ , F-'!AK$3))</f>
        <v>2.0041915965250297E-2</v>
      </c>
    </row>
    <row r="385" spans="1:37" x14ac:dyDescent="0.55000000000000004">
      <c r="A385" s="8">
        <f>[1]!tbl_gk[[#This Row],[ID]]</f>
        <v>204349</v>
      </c>
      <c r="B385" s="2" cm="1">
        <f t="array" ref="B385">[1]!table_weight[ValueEUR]*(('F+ , F-'!B$2-[1]!tbl_gk[[#This Row],[ValueEUR]])/('F+ , F-'!B$2-'F+ , F-'!B$3))</f>
        <v>3.0588675060954019E-4</v>
      </c>
      <c r="C385" s="2" cm="1">
        <f t="array" ref="C385">[1]!table_weight[WageEUR]*(('F+ , F-'!C$2-[1]!tbl_gk[[#This Row],[WageEUR]])/('F+ , F-'!C$2-'F+ , F-'!C$3))</f>
        <v>1.6430792829955629E-3</v>
      </c>
      <c r="D385" s="2" cm="1">
        <f t="array" ref="D385">[1]!table_weight[Crossing]*(('F+ , F-'!D$2-[1]!tbl_gk[[#This Row],[Crossing]])/('F+ , F-'!D$2-'F+ , F-'!D$3))</f>
        <v>2.4658543224504784E-2</v>
      </c>
      <c r="E385" s="2" cm="1">
        <f t="array" ref="E385">[1]!table_weight[Finishing]*(('F+ , F-'!E$2-[1]!tbl_gk[[#This Row],[Finishing]])/('F+ , F-'!E$2-'F+ , F-'!E$3))</f>
        <v>1.9965013690294877E-2</v>
      </c>
      <c r="F385" s="2" cm="1">
        <f t="array" ref="F385">[1]!table_weight[HeadingAccuracy]*(('F+ , F-'!F$2-[1]!tbl_gk[[#This Row],[HeadingAccuracy]])/('F+ , F-'!F$2-'F+ , F-'!F$3))</f>
        <v>1.1274360672166649E-2</v>
      </c>
      <c r="G385" s="2" cm="1">
        <f t="array" ref="G385">[1]!table_weight[ShortPassing]*(('F+ , F-'!G$2-[1]!tbl_gk[[#This Row],[ShortPassing]])/('F+ , F-'!G$2-'F+ , F-'!G$3))</f>
        <v>6.6098007588498875E-2</v>
      </c>
      <c r="H385" s="2" cm="1">
        <f t="array" ref="H385">[1]!table_weight[Volleys]*(('F+ , F-'!H$2-[1]!tbl_gk[[#This Row],[Volleys]])/('F+ , F-'!H$2-'F+ , F-'!H$3))</f>
        <v>2.0833057763785961E-3</v>
      </c>
      <c r="I385" s="2" cm="1">
        <f t="array" ref="I385">[1]!table_weight[Dribbling]*(('F+ , F-'!I$2-[1]!tbl_gk[[#This Row],[Dribbling]])/('F+ , F-'!I$2-'F+ , F-'!I$3))</f>
        <v>1.9557564431309422E-2</v>
      </c>
      <c r="J385" s="2" cm="1">
        <f t="array" ref="J385">[1]!table_weight[Curve]*(('F+ , F-'!J$2-[1]!tbl_gk[[#This Row],[Curve]])/('F+ , F-'!J$2-'F+ , F-'!J$3))</f>
        <v>9.295879390190295E-3</v>
      </c>
      <c r="K385" s="2" cm="1">
        <f t="array" ref="K385">[1]!table_weight[FKAccuracy]*(('F+ , F-'!K$2-[1]!tbl_gk[[#This Row],[FKAccuracy]])/('F+ , F-'!K$2-'F+ , F-'!K$3))</f>
        <v>9.5832065713416324E-3</v>
      </c>
      <c r="L385" s="2" cm="1">
        <f t="array" ref="L385">[1]!table_weight[LongPassing]*(('F+ , F-'!L$2-[1]!tbl_gk[[#This Row],[LongPassing]])/('F+ , F-'!L$2-'F+ , F-'!L$3))</f>
        <v>2.9236901404093112E-2</v>
      </c>
      <c r="M385" s="2" cm="1">
        <f t="array" ref="M385">[1]!table_weight[BallControl]*(('F+ , F-'!M$2-[1]!tbl_gk[[#This Row],[BallControl]])/('F+ , F-'!M$2-'F+ , F-'!M$3))</f>
        <v>1.1299926115867666E-2</v>
      </c>
      <c r="N385" s="2" cm="1">
        <f t="array" ref="N385">[1]!table_weight[Acceleration]*(('F+ , F-'!N$2-[1]!tbl_gk[[#This Row],[Acceleration]])/('F+ , F-'!N$2-'F+ , F-'!N$3))</f>
        <v>7.8920524705166431E-3</v>
      </c>
      <c r="O385" s="2" cm="1">
        <f t="array" ref="O385">[1]!table_weight[SprintSpeed]*(('F+ , F-'!O$2-[1]!tbl_gk[[#This Row],[SprintSpeed]])/('F+ , F-'!O$2-'F+ , F-'!O$3))</f>
        <v>8.4332217827806418E-3</v>
      </c>
      <c r="P385" s="2" cm="1">
        <f t="array" ref="P385">[1]!table_weight[Agility]*(('F+ , F-'!P$2-[1]!tbl_gk[[#This Row],[Agility]])/('F+ , F-'!P$2-'F+ , F-'!P$3))</f>
        <v>5.1484870468746172E-3</v>
      </c>
      <c r="Q385" s="2" cm="1">
        <f t="array" ref="Q385">[1]!table_weight[Reactions]*(('F+ , F-'!Q$2-[1]!tbl_gk[[#This Row],[Reactions]])/('F+ , F-'!Q$2-'F+ , F-'!Q$3))</f>
        <v>1.0828482001515951E-3</v>
      </c>
      <c r="R385" s="2" cm="1">
        <f t="array" ref="R385">[1]!table_weight[Balance]*(('F+ , F-'!R$2-[1]!tbl_gk[[#This Row],[Balance]])/('F+ , F-'!R$2-'F+ , F-'!R$3))</f>
        <v>2.6697627636390639E-3</v>
      </c>
      <c r="S385" s="2" cm="1">
        <f t="array" ref="S385">[1]!table_weight[ShotPower]*(('F+ , F-'!S$2-[1]!tbl_gk[[#This Row],[ShotPower]])/('F+ , F-'!S$2-'F+ , F-'!S$3))</f>
        <v>5.1941499031661464E-3</v>
      </c>
      <c r="T385" s="2" cm="1">
        <f t="array" ref="T385">[1]!table_weight[Jumping]*(('F+ , F-'!T$2-[1]!tbl_gk[[#This Row],[Jumping]])/('F+ , F-'!T$2-'F+ , F-'!T$3))</f>
        <v>4.6370354377459509E-3</v>
      </c>
      <c r="U385" s="2" cm="1">
        <f t="array" ref="U385">[1]!table_weight[Stamina]*(('F+ , F-'!U$2-[1]!tbl_gk[[#This Row],[Stamina]])/('F+ , F-'!U$2-'F+ , F-'!U$3))</f>
        <v>1.1163233461240251E-2</v>
      </c>
      <c r="V385" s="2" cm="1">
        <f t="array" ref="V385">[1]!table_weight[Strength]*(('F+ , F-'!V$2-[1]!tbl_gk[[#This Row],[Strength]])/('F+ , F-'!V$2-'F+ , F-'!V$3))</f>
        <v>4.4366697089544584E-2</v>
      </c>
      <c r="W385" s="2" cm="1">
        <f t="array" ref="W385">[1]!table_weight[LongShots]*(('F+ , F-'!W$2-[1]!tbl_gk[[#This Row],[LongShots]])/('F+ , F-'!W$2-'F+ , F-'!W$3))</f>
        <v>1.0388299806332293E-2</v>
      </c>
      <c r="X385" s="2" cm="1">
        <f t="array" ref="X385">[1]!table_weight[Aggression]*(('F+ , F-'!X$2-[1]!tbl_gk[[#This Row],[Aggression]])/('F+ , F-'!X$2-'F+ , F-'!X$3))</f>
        <v>6.6930331609370121E-3</v>
      </c>
      <c r="Y385" s="2" cm="1">
        <f t="array" ref="Y385">[1]!table_weight[Interceptions]*(('F+ , F-'!Y$2-[1]!tbl_gk[[#This Row],[Interceptions]])/('F+ , F-'!Y$2-'F+ , F-'!Y$3))</f>
        <v>9.6957464859102546E-3</v>
      </c>
      <c r="Z385" s="2" cm="1">
        <f t="array" ref="Z385">[1]!table_weight[Positioning]*(('F+ , F-'!Z$2-[1]!tbl_gk[[#This Row],[Positioning]])/('F+ , F-'!Z$2-'F+ , F-'!Z$3))</f>
        <v>8.8733394179088337E-4</v>
      </c>
      <c r="AA385" s="2" cm="1">
        <f t="array" ref="AA385">[1]!table_weight[Vision]*(('F+ , F-'!AA$2-[1]!tbl_gk[[#This Row],[Vision]])/('F+ , F-'!AA$2-'F+ , F-'!AA$3))</f>
        <v>1.8456545989250551E-2</v>
      </c>
      <c r="AB385" s="2" cm="1">
        <f t="array" ref="AB385">[1]!table_weight[Penalties]*(('F+ , F-'!AB$2-[1]!tbl_gk[[#This Row],[Penalties]])/('F+ , F-'!AB$2-'F+ , F-'!AB$3))</f>
        <v>2.3879722257019362E-3</v>
      </c>
      <c r="AC385" s="2" cm="1">
        <f t="array" ref="AC385">[1]!table_weight[Composure]*(('F+ , F-'!AC$2-[1]!tbl_gk[[#This Row],[Composure]])/('F+ , F-'!AC$2-'F+ , F-'!AC$3))</f>
        <v>1.5478306353044107E-3</v>
      </c>
      <c r="AD385" s="2" cm="1">
        <f t="array" ref="AD385">[1]!table_weight[Marking]*(('F+ , F-'!AD$2-[1]!tbl_gk[[#This Row],[Marking]])/('F+ , F-'!AD$2-'F+ , F-'!AD$3))</f>
        <v>3.3127133826860035E-2</v>
      </c>
      <c r="AE385" s="2" cm="1">
        <f t="array" ref="AE385">[1]!table_weight[StandingTackle]*(('F+ , F-'!AE$2-[1]!tbl_gk[[#This Row],[StandingTackle]])/('F+ , F-'!AE$2-'F+ , F-'!AE$3))</f>
        <v>3.1383600467551613E-2</v>
      </c>
      <c r="AF385" s="2" cm="1">
        <f t="array" ref="AF385">[1]!table_weight[SlidingTackle]*(('F+ , F-'!AF$2-[1]!tbl_gk[[#This Row],[SlidingTackle]])/('F+ , F-'!AF$2-'F+ , F-'!AF$3))</f>
        <v>1.3450114486093546E-2</v>
      </c>
      <c r="AG385" s="2" cm="1">
        <f t="array" ref="AG385">[1]!table_weight[GKDiving]*(('F+ , F-'!AG$2-[1]!tbl_gk[[#This Row],[GKDiving]])/('F+ , F-'!AG$2-'F+ , F-'!AG$3))</f>
        <v>3.5870474596896844E-2</v>
      </c>
      <c r="AH385" s="2" cm="1">
        <f t="array" ref="AH385">[1]!table_weight[GKHandling]*(('F+ , F-'!AH$2-[1]!tbl_gk[[#This Row],[GKHandling]])/('F+ , F-'!AH$2-'F+ , F-'!AH$3))</f>
        <v>3.208290895623072E-2</v>
      </c>
      <c r="AI385" s="2" cm="1">
        <f t="array" ref="AI385">[1]!table_weight[GKKicking]*(('F+ , F-'!AI$2-[1]!tbl_gk[[#This Row],[GKKicking]])/('F+ , F-'!AI$2-'F+ , F-'!AI$3))</f>
        <v>2.3255247946455719E-2</v>
      </c>
      <c r="AJ385" s="2" cm="1">
        <f t="array" ref="AJ385">[1]!table_weight[GKPositioning]*(('F+ , F-'!AJ$2-[1]!tbl_gk[[#This Row],[GKPositioning]])/('F+ , F-'!AJ$2-'F+ , F-'!AJ$3))</f>
        <v>9.4603449486321337E-3</v>
      </c>
      <c r="AK385" s="2" cm="1">
        <f t="array" ref="AK385">[1]!table_weight[GKReflexes]*(('F+ , F-'!AK$2-[1]!tbl_gk[[#This Row],[GKReflexes]])/('F+ , F-'!AK$2-'F+ , F-'!AK$3))</f>
        <v>3.0973870128114096E-2</v>
      </c>
    </row>
    <row r="386" spans="1:37" x14ac:dyDescent="0.55000000000000004">
      <c r="A386" s="7">
        <f>[1]!tbl_gk[[#This Row],[ID]]</f>
        <v>204354</v>
      </c>
      <c r="B386" s="1" cm="1">
        <f t="array" ref="B386">[1]!table_weight[ValueEUR]*(('F+ , F-'!B$2-[1]!tbl_gk[[#This Row],[ValueEUR]])/('F+ , F-'!B$2-'F+ , F-'!B$3))</f>
        <v>2.132873306470154E-4</v>
      </c>
      <c r="C386" s="1" cm="1">
        <f t="array" ref="C386">[1]!table_weight[WageEUR]*(('F+ , F-'!C$2-[1]!tbl_gk[[#This Row],[WageEUR]])/('F+ , F-'!C$2-'F+ , F-'!C$3))</f>
        <v>1.3301118005202175E-3</v>
      </c>
      <c r="D386" s="1" cm="1">
        <f t="array" ref="D386">[1]!table_weight[Crossing]*(('F+ , F-'!D$2-[1]!tbl_gk[[#This Row],[Crossing]])/('F+ , F-'!D$2-'F+ , F-'!D$3))</f>
        <v>2.6900228972187034E-2</v>
      </c>
      <c r="E386" s="1" cm="1">
        <f t="array" ref="E386">[1]!table_weight[Finishing]*(('F+ , F-'!E$2-[1]!tbl_gk[[#This Row],[Finishing]])/('F+ , F-'!E$2-'F+ , F-'!E$3))</f>
        <v>1.2977258898691668E-2</v>
      </c>
      <c r="F386" s="1" cm="1">
        <f t="array" ref="F386">[1]!table_weight[HeadingAccuracy]*(('F+ , F-'!F$2-[1]!tbl_gk[[#This Row],[HeadingAccuracy]])/('F+ , F-'!F$2-'F+ , F-'!F$3))</f>
        <v>9.1865161032469011E-3</v>
      </c>
      <c r="G386" s="1" cm="1">
        <f t="array" ref="G386">[1]!table_weight[ShortPassing]*(('F+ , F-'!G$2-[1]!tbl_gk[[#This Row],[ShortPassing]])/('F+ , F-'!G$2-'F+ , F-'!G$3))</f>
        <v>4.781557995763748E-2</v>
      </c>
      <c r="H386" s="1" cm="1">
        <f t="array" ref="H386">[1]!table_weight[Volleys]*(('F+ , F-'!H$2-[1]!tbl_gk[[#This Row],[Volleys]])/('F+ , F-'!H$2-'F+ , F-'!H$3))</f>
        <v>1.7360881469821632E-3</v>
      </c>
      <c r="I386" s="1" cm="1">
        <f t="array" ref="I386">[1]!table_weight[Dribbling]*(('F+ , F-'!I$2-[1]!tbl_gk[[#This Row],[Dribbling]])/('F+ , F-'!I$2-'F+ , F-'!I$3))</f>
        <v>1.9557564431309422E-2</v>
      </c>
      <c r="J386" s="1" cm="1">
        <f t="array" ref="J386">[1]!table_weight[Curve]*(('F+ , F-'!J$2-[1]!tbl_gk[[#This Row],[Curve]])/('F+ , F-'!J$2-'F+ , F-'!J$3))</f>
        <v>8.112767467802439E-3</v>
      </c>
      <c r="K386" s="1" cm="1">
        <f t="array" ref="K386">[1]!table_weight[FKAccuracy]*(('F+ , F-'!K$2-[1]!tbl_gk[[#This Row],[FKAccuracy]])/('F+ , F-'!K$2-'F+ , F-'!K$3))</f>
        <v>6.8451475509583087E-3</v>
      </c>
      <c r="L386" s="1" cm="1">
        <f t="array" ref="L386">[1]!table_weight[LongPassing]*(('F+ , F-'!L$2-[1]!tbl_gk[[#This Row],[LongPassing]])/('F+ , F-'!L$2-'F+ , F-'!L$3))</f>
        <v>2.0032691702804539E-2</v>
      </c>
      <c r="M386" s="1" cm="1">
        <f t="array" ref="M386">[1]!table_weight[BallControl]*(('F+ , F-'!M$2-[1]!tbl_gk[[#This Row],[BallControl]])/('F+ , F-'!M$2-'F+ , F-'!M$3))</f>
        <v>6.9538006866877939E-3</v>
      </c>
      <c r="N386" s="1" cm="1">
        <f t="array" ref="N386">[1]!table_weight[Acceleration]*(('F+ , F-'!N$2-[1]!tbl_gk[[#This Row],[Acceleration]])/('F+ , F-'!N$2-'F+ , F-'!N$3))</f>
        <v>5.1862059091966504E-3</v>
      </c>
      <c r="O386" s="1" cm="1">
        <f t="array" ref="O386">[1]!table_weight[SprintSpeed]*(('F+ , F-'!O$2-[1]!tbl_gk[[#This Row],[SprintSpeed]])/('F+ , F-'!O$2-'F+ , F-'!O$3))</f>
        <v>3.3732887131122566E-3</v>
      </c>
      <c r="P386" s="1" cm="1">
        <f t="array" ref="P386">[1]!table_weight[Agility]*(('F+ , F-'!P$2-[1]!tbl_gk[[#This Row],[Agility]])/('F+ , F-'!P$2-'F+ , F-'!P$3))</f>
        <v>2.340221384943008E-3</v>
      </c>
      <c r="Q386" s="1" cm="1">
        <f t="array" ref="Q386">[1]!table_weight[Reactions]*(('F+ , F-'!Q$2-[1]!tbl_gk[[#This Row],[Reactions]])/('F+ , F-'!Q$2-'F+ , F-'!Q$3))</f>
        <v>1.3922334001949081E-3</v>
      </c>
      <c r="R386" s="1" cm="1">
        <f t="array" ref="R386">[1]!table_weight[Balance]*(('F+ , F-'!R$2-[1]!tbl_gk[[#This Row],[Balance]])/('F+ , F-'!R$2-'F+ , F-'!R$3))</f>
        <v>1.0554876042293973E-3</v>
      </c>
      <c r="S386" s="1" cm="1">
        <f t="array" ref="S386">[1]!table_weight[ShotPower]*(('F+ , F-'!S$2-[1]!tbl_gk[[#This Row],[ShotPower]])/('F+ , F-'!S$2-'F+ , F-'!S$3))</f>
        <v>5.7135648934827617E-3</v>
      </c>
      <c r="T386" s="1" cm="1">
        <f t="array" ref="T386">[1]!table_weight[Jumping]*(('F+ , F-'!T$2-[1]!tbl_gk[[#This Row],[Jumping]])/('F+ , F-'!T$2-'F+ , F-'!T$3))</f>
        <v>1.2021943727489502E-3</v>
      </c>
      <c r="U386" s="1" cm="1">
        <f t="array" ref="U386">[1]!table_weight[Stamina]*(('F+ , F-'!U$2-[1]!tbl_gk[[#This Row],[Stamina]])/('F+ , F-'!U$2-'F+ , F-'!U$3))</f>
        <v>3.4348410649970001E-3</v>
      </c>
      <c r="V386" s="1" cm="1">
        <f t="array" ref="V386">[1]!table_weight[Strength]*(('F+ , F-'!V$2-[1]!tbl_gk[[#This Row],[Strength]])/('F+ , F-'!V$2-'F+ , F-'!V$3))</f>
        <v>2.2183348544772292E-2</v>
      </c>
      <c r="W386" s="1" cm="1">
        <f t="array" ref="W386">[1]!table_weight[LongShots]*(('F+ , F-'!W$2-[1]!tbl_gk[[#This Row],[LongShots]])/('F+ , F-'!W$2-'F+ , F-'!W$3))</f>
        <v>8.570347340224143E-3</v>
      </c>
      <c r="X386" s="1" cm="1">
        <f t="array" ref="X386">[1]!table_weight[Aggression]*(('F+ , F-'!X$2-[1]!tbl_gk[[#This Row],[Aggression]])/('F+ , F-'!X$2-'F+ , F-'!X$3))</f>
        <v>3.6507453605110975E-3</v>
      </c>
      <c r="Y386" s="1" cm="1">
        <f t="array" ref="Y386">[1]!table_weight[Interceptions]*(('F+ , F-'!Y$2-[1]!tbl_gk[[#This Row],[Interceptions]])/('F+ , F-'!Y$2-'F+ , F-'!Y$3))</f>
        <v>1.6621279690131864E-2</v>
      </c>
      <c r="Z386" s="1" cm="1">
        <f t="array" ref="Z386">[1]!table_weight[Positioning]*(('F+ , F-'!Z$2-[1]!tbl_gk[[#This Row],[Positioning]])/('F+ , F-'!Z$2-'F+ , F-'!Z$3))</f>
        <v>1.1831119223878444E-3</v>
      </c>
      <c r="AA386" s="1" cm="1">
        <f t="array" ref="AA386">[1]!table_weight[Vision]*(('F+ , F-'!AA$2-[1]!tbl_gk[[#This Row],[Vision]])/('F+ , F-'!AA$2-'F+ , F-'!AA$3))</f>
        <v>1.2777608761788841E-2</v>
      </c>
      <c r="AB386" s="1" cm="1">
        <f t="array" ref="AB386">[1]!table_weight[Penalties]*(('F+ , F-'!AB$2-[1]!tbl_gk[[#This Row],[Penalties]])/('F+ , F-'!AB$2-'F+ , F-'!AB$3))</f>
        <v>1.1744125700173457E-3</v>
      </c>
      <c r="AC386" s="1" cm="1">
        <f t="array" ref="AC386">[1]!table_weight[Composure]*(('F+ , F-'!AC$2-[1]!tbl_gk[[#This Row],[Composure]])/('F+ , F-'!AC$2-'F+ , F-'!AC$3))</f>
        <v>1.2275898142069463E-3</v>
      </c>
      <c r="AD386" s="1" cm="1">
        <f t="array" ref="AD386">[1]!table_weight[Marking]*(('F+ , F-'!AD$2-[1]!tbl_gk[[#This Row],[Marking]])/('F+ , F-'!AD$2-'F+ , F-'!AD$3))</f>
        <v>2.9972168700492414E-2</v>
      </c>
      <c r="AE386" s="1" cm="1">
        <f t="array" ref="AE386">[1]!table_weight[StandingTackle]*(('F+ , F-'!AE$2-[1]!tbl_gk[[#This Row],[StandingTackle]])/('F+ , F-'!AE$2-'F+ , F-'!AE$3))</f>
        <v>8.9667429907290316E-3</v>
      </c>
      <c r="AF386" s="1" cm="1">
        <f t="array" ref="AF386">[1]!table_weight[SlidingTackle]*(('F+ , F-'!AF$2-[1]!tbl_gk[[#This Row],[SlidingTackle]])/('F+ , F-'!AF$2-'F+ , F-'!AF$3))</f>
        <v>3.7361429128037632E-3</v>
      </c>
      <c r="AG386" s="1" cm="1">
        <f t="array" ref="AG386">[1]!table_weight[GKDiving]*(('F+ , F-'!AG$2-[1]!tbl_gk[[#This Row],[GKDiving]])/('F+ , F-'!AG$2-'F+ , F-'!AG$3))</f>
        <v>3.9286710272791778E-2</v>
      </c>
      <c r="AH386" s="1" cm="1">
        <f t="array" ref="AH386">[1]!table_weight[GKHandling]*(('F+ , F-'!AH$2-[1]!tbl_gk[[#This Row],[GKHandling]])/('F+ , F-'!AH$2-'F+ , F-'!AH$3))</f>
        <v>4.2777211941640955E-2</v>
      </c>
      <c r="AI386" s="1" cm="1">
        <f t="array" ref="AI386">[1]!table_weight[GKKicking]*(('F+ , F-'!AI$2-[1]!tbl_gk[[#This Row],[GKKicking]])/('F+ , F-'!AI$2-'F+ , F-'!AI$3))</f>
        <v>2.5938545786431375E-2</v>
      </c>
      <c r="AJ386" s="1" cm="1">
        <f t="array" ref="AJ386">[1]!table_weight[GKPositioning]*(('F+ , F-'!AJ$2-[1]!tbl_gk[[#This Row],[GKPositioning]])/('F+ , F-'!AJ$2-'F+ , F-'!AJ$3))</f>
        <v>1.5767241581053557E-2</v>
      </c>
      <c r="AK386" s="1" cm="1">
        <f t="array" ref="AK386">[1]!table_weight[GKReflexes]*(('F+ , F-'!AK$2-[1]!tbl_gk[[#This Row],[GKReflexes]])/('F+ , F-'!AK$2-'F+ , F-'!AK$3))</f>
        <v>4.1905824290977896E-2</v>
      </c>
    </row>
    <row r="387" spans="1:37" x14ac:dyDescent="0.55000000000000004">
      <c r="A387" s="8">
        <f>[1]!tbl_gk[[#This Row],[ID]]</f>
        <v>204380</v>
      </c>
      <c r="B387" s="2" cm="1">
        <f t="array" ref="B387">[1]!table_weight[ValueEUR]*(('F+ , F-'!B$2-[1]!tbl_gk[[#This Row],[ValueEUR]])/('F+ , F-'!B$2-'F+ , F-'!B$3))</f>
        <v>3.0588675060954019E-4</v>
      </c>
      <c r="C387" s="2" cm="1">
        <f t="array" ref="C387">[1]!table_weight[WageEUR]*(('F+ , F-'!C$2-[1]!tbl_gk[[#This Row],[WageEUR]])/('F+ , F-'!C$2-'F+ , F-'!C$3))</f>
        <v>7.8241870618836313E-5</v>
      </c>
      <c r="D387" s="2" cm="1">
        <f t="array" ref="D387">[1]!table_weight[Crossing]*(('F+ , F-'!D$2-[1]!tbl_gk[[#This Row],[Crossing]])/('F+ , F-'!D$2-'F+ , F-'!D$3))</f>
        <v>3.81086577105983E-2</v>
      </c>
      <c r="E387" s="2" cm="1">
        <f t="array" ref="E387">[1]!table_weight[Finishing]*(('F+ , F-'!E$2-[1]!tbl_gk[[#This Row],[Finishing]])/('F+ , F-'!E$2-'F+ , F-'!E$3))</f>
        <v>1.1979008214176926E-2</v>
      </c>
      <c r="F387" s="2" cm="1">
        <f t="array" ref="F387">[1]!table_weight[HeadingAccuracy]*(('F+ , F-'!F$2-[1]!tbl_gk[[#This Row],[HeadingAccuracy]])/('F+ , F-'!F$2-'F+ , F-'!F$3))</f>
        <v>1.210949849973455E-2</v>
      </c>
      <c r="G387" s="2" cm="1">
        <f t="array" ref="G387">[1]!table_weight[ShortPassing]*(('F+ , F-'!G$2-[1]!tbl_gk[[#This Row],[ShortPassing]])/('F+ , F-'!G$2-'F+ , F-'!G$3))</f>
        <v>4.0783877022690797E-2</v>
      </c>
      <c r="H387" s="2" cm="1">
        <f t="array" ref="H387">[1]!table_weight[Volleys]*(('F+ , F-'!H$2-[1]!tbl_gk[[#This Row],[Volleys]])/('F+ , F-'!H$2-'F+ , F-'!H$3))</f>
        <v>2.0833057763785961E-3</v>
      </c>
      <c r="I387" s="2" cm="1">
        <f t="array" ref="I387">[1]!table_weight[Dribbling]*(('F+ , F-'!I$2-[1]!tbl_gk[[#This Row],[Dribbling]])/('F+ , F-'!I$2-'F+ , F-'!I$3))</f>
        <v>1.8579686209743949E-2</v>
      </c>
      <c r="J387" s="2" cm="1">
        <f t="array" ref="J387">[1]!table_weight[Curve]*(('F+ , F-'!J$2-[1]!tbl_gk[[#This Row],[Curve]])/('F+ , F-'!J$2-'F+ , F-'!J$3))</f>
        <v>9.6339113680153961E-3</v>
      </c>
      <c r="K387" s="2" cm="1">
        <f t="array" ref="K387">[1]!table_weight[FKAccuracy]*(('F+ , F-'!K$2-[1]!tbl_gk[[#This Row],[FKAccuracy]])/('F+ , F-'!K$2-'F+ , F-'!K$3))</f>
        <v>8.3662914511712649E-3</v>
      </c>
      <c r="L387" s="2" cm="1">
        <f t="array" ref="L387">[1]!table_weight[LongPassing]*(('F+ , F-'!L$2-[1]!tbl_gk[[#This Row],[LongPassing]])/('F+ , F-'!L$2-'F+ , F-'!L$3))</f>
        <v>2.0032691702804539E-2</v>
      </c>
      <c r="M387" s="2" cm="1">
        <f t="array" ref="M387">[1]!table_weight[BallControl]*(('F+ , F-'!M$2-[1]!tbl_gk[[#This Row],[BallControl]])/('F+ , F-'!M$2-'F+ , F-'!M$3))</f>
        <v>1.1734538658785654E-2</v>
      </c>
      <c r="N387" s="2" cm="1">
        <f t="array" ref="N387">[1]!table_weight[Acceleration]*(('F+ , F-'!N$2-[1]!tbl_gk[[#This Row],[Acceleration]])/('F+ , F-'!N$2-'F+ , F-'!N$3))</f>
        <v>2.9313337747633242E-3</v>
      </c>
      <c r="O387" s="2" cm="1">
        <f t="array" ref="O387">[1]!table_weight[SprintSpeed]*(('F+ , F-'!O$2-[1]!tbl_gk[[#This Row],[SprintSpeed]])/('F+ , F-'!O$2-'F+ , F-'!O$3))</f>
        <v>3.6543961058716113E-3</v>
      </c>
      <c r="P387" s="2" cm="1">
        <f t="array" ref="P387">[1]!table_weight[Agility]*(('F+ , F-'!P$2-[1]!tbl_gk[[#This Row],[Agility]])/('F+ , F-'!P$2-'F+ , F-'!P$3))</f>
        <v>1.7551660387072558E-3</v>
      </c>
      <c r="Q387" s="2" cm="1">
        <f t="array" ref="Q387">[1]!table_weight[Reactions]*(('F+ , F-'!Q$2-[1]!tbl_gk[[#This Row],[Reactions]])/('F+ , F-'!Q$2-'F+ , F-'!Q$3))</f>
        <v>1.5469260002165645E-3</v>
      </c>
      <c r="R387" s="2" cm="1">
        <f t="array" ref="R387">[1]!table_weight[Balance]*(('F+ , F-'!R$2-[1]!tbl_gk[[#This Row],[Balance]])/('F+ , F-'!R$2-'F+ , F-'!R$3))</f>
        <v>1.0554876042293973E-3</v>
      </c>
      <c r="S387" s="2" cm="1">
        <f t="array" ref="S387">[1]!table_weight[ShotPower]*(('F+ , F-'!S$2-[1]!tbl_gk[[#This Row],[ShotPower]])/('F+ , F-'!S$2-'F+ , F-'!S$3))</f>
        <v>5.1941499031661464E-3</v>
      </c>
      <c r="T387" s="2" cm="1">
        <f t="array" ref="T387">[1]!table_weight[Jumping]*(('F+ , F-'!T$2-[1]!tbl_gk[[#This Row],[Jumping]])/('F+ , F-'!T$2-'F+ , F-'!T$3))</f>
        <v>1.1163233461240253E-3</v>
      </c>
      <c r="U387" s="2" cm="1">
        <f t="array" ref="U387">[1]!table_weight[Stamina]*(('F+ , F-'!U$2-[1]!tbl_gk[[#This Row],[Stamina]])/('F+ , F-'!U$2-'F+ , F-'!U$3))</f>
        <v>2.5761307987477501E-3</v>
      </c>
      <c r="V387" s="2" cm="1">
        <f t="array" ref="V387">[1]!table_weight[Strength]*(('F+ , F-'!V$2-[1]!tbl_gk[[#This Row],[Strength]])/('F+ , F-'!V$2-'F+ , F-'!V$3))</f>
        <v>1.6859344894026941E-2</v>
      </c>
      <c r="W387" s="2" cm="1">
        <f t="array" ref="W387">[1]!table_weight[LongShots]*(('F+ , F-'!W$2-[1]!tbl_gk[[#This Row],[LongShots]])/('F+ , F-'!W$2-'F+ , F-'!W$3))</f>
        <v>8.8300548353824494E-3</v>
      </c>
      <c r="X387" s="2" cm="1">
        <f t="array" ref="X387">[1]!table_weight[Aggression]*(('F+ , F-'!X$2-[1]!tbl_gk[[#This Row],[Aggression]])/('F+ , F-'!X$2-'F+ , F-'!X$3))</f>
        <v>1.5211439002129575E-2</v>
      </c>
      <c r="Y387" s="2" cm="1">
        <f t="array" ref="Y387">[1]!table_weight[Interceptions]*(('F+ , F-'!Y$2-[1]!tbl_gk[[#This Row],[Interceptions]])/('F+ , F-'!Y$2-'F+ , F-'!Y$3))</f>
        <v>1.5928726369709705E-2</v>
      </c>
      <c r="Z387" s="2" cm="1">
        <f t="array" ref="Z387">[1]!table_weight[Positioning]*(('F+ , F-'!Z$2-[1]!tbl_gk[[#This Row],[Positioning]])/('F+ , F-'!Z$2-'F+ , F-'!Z$3))</f>
        <v>1.0352229320893639E-3</v>
      </c>
      <c r="AA387" s="2" cm="1">
        <f t="array" ref="AA387">[1]!table_weight[Vision]*(('F+ , F-'!AA$2-[1]!tbl_gk[[#This Row],[Vision]])/('F+ , F-'!AA$2-'F+ , F-'!AA$3))</f>
        <v>9.2282729946252754E-3</v>
      </c>
      <c r="AB387" s="2" cm="1">
        <f t="array" ref="AB387">[1]!table_weight[Penalties]*(('F+ , F-'!AB$2-[1]!tbl_gk[[#This Row],[Penalties]])/('F+ , F-'!AB$2-'F+ , F-'!AB$3))</f>
        <v>1.8007659406932635E-3</v>
      </c>
      <c r="AC387" s="2" cm="1">
        <f t="array" ref="AC387">[1]!table_weight[Composure]*(('F+ , F-'!AC$2-[1]!tbl_gk[[#This Row],[Composure]])/('F+ , F-'!AC$2-'F+ , F-'!AC$3))</f>
        <v>1.814697986218964E-3</v>
      </c>
      <c r="AD387" s="2" cm="1">
        <f t="array" ref="AD387">[1]!table_weight[Marking]*(('F+ , F-'!AD$2-[1]!tbl_gk[[#This Row],[Marking]])/('F+ , F-'!AD$2-'F+ , F-'!AD$3))</f>
        <v>3.1549651263676225E-2</v>
      </c>
      <c r="AE387" s="2" cm="1">
        <f t="array" ref="AE387">[1]!table_weight[StandingTackle]*(('F+ , F-'!AE$2-[1]!tbl_gk[[#This Row],[StandingTackle]])/('F+ , F-'!AE$2-'F+ , F-'!AE$3))</f>
        <v>3.5866971962916126E-2</v>
      </c>
      <c r="AF387" s="2" cm="1">
        <f t="array" ref="AF387">[1]!table_weight[SlidingTackle]*(('F+ , F-'!AF$2-[1]!tbl_gk[[#This Row],[SlidingTackle]])/('F+ , F-'!AF$2-'F+ , F-'!AF$3))</f>
        <v>1.0461200155850536E-2</v>
      </c>
      <c r="AG387" s="2" cm="1">
        <f t="array" ref="AG387">[1]!table_weight[GKDiving]*(('F+ , F-'!AG$2-[1]!tbl_gk[[#This Row],[GKDiving]])/('F+ , F-'!AG$2-'F+ , F-'!AG$3))</f>
        <v>3.9286710272791778E-2</v>
      </c>
      <c r="AH387" s="2" cm="1">
        <f t="array" ref="AH387">[1]!table_weight[GKHandling]*(('F+ , F-'!AH$2-[1]!tbl_gk[[#This Row],[GKHandling]])/('F+ , F-'!AH$2-'F+ , F-'!AH$3))</f>
        <v>4.6341979603444362E-2</v>
      </c>
      <c r="AI387" s="2" cm="1">
        <f t="array" ref="AI387">[1]!table_weight[GKKicking]*(('F+ , F-'!AI$2-[1]!tbl_gk[[#This Row],[GKKicking]])/('F+ , F-'!AI$2-'F+ , F-'!AI$3))</f>
        <v>2.414968055978094E-2</v>
      </c>
      <c r="AJ387" s="2" cm="1">
        <f t="array" ref="AJ387">[1]!table_weight[GKPositioning]*(('F+ , F-'!AJ$2-[1]!tbl_gk[[#This Row],[GKPositioning]])/('F+ , F-'!AJ$2-'F+ , F-'!AJ$3))</f>
        <v>1.5136551917811415E-2</v>
      </c>
      <c r="AK387" s="2" cm="1">
        <f t="array" ref="AK387">[1]!table_weight[GKReflexes]*(('F+ , F-'!AK$2-[1]!tbl_gk[[#This Row],[GKReflexes]])/('F+ , F-'!AK$2-'F+ , F-'!AK$3))</f>
        <v>2.55078930466822E-2</v>
      </c>
    </row>
    <row r="388" spans="1:37" x14ac:dyDescent="0.55000000000000004">
      <c r="A388" s="7">
        <f>[1]!tbl_gk[[#This Row],[ID]]</f>
        <v>204424</v>
      </c>
      <c r="B388" s="1" cm="1">
        <f t="array" ref="B388">[1]!table_weight[ValueEUR]*(('F+ , F-'!B$2-[1]!tbl_gk[[#This Row],[ValueEUR]])/('F+ , F-'!B$2-'F+ , F-'!B$3))</f>
        <v>2.8273689561890902E-4</v>
      </c>
      <c r="C388" s="1" cm="1">
        <f t="array" ref="C388">[1]!table_weight[WageEUR]*(('F+ , F-'!C$2-[1]!tbl_gk[[#This Row],[WageEUR]])/('F+ , F-'!C$2-'F+ , F-'!C$3))</f>
        <v>3.9120935309418161E-4</v>
      </c>
      <c r="D388" s="1" cm="1">
        <f t="array" ref="D388">[1]!table_weight[Crossing]*(('F+ , F-'!D$2-[1]!tbl_gk[[#This Row],[Crossing]])/('F+ , F-'!D$2-'F+ , F-'!D$3))</f>
        <v>3.6987814836757178E-2</v>
      </c>
      <c r="E388" s="1" cm="1">
        <f t="array" ref="E388">[1]!table_weight[Finishing]*(('F+ , F-'!E$2-[1]!tbl_gk[[#This Row],[Finishing]])/('F+ , F-'!E$2-'F+ , F-'!E$3))</f>
        <v>1.2977258898691668E-2</v>
      </c>
      <c r="F388" s="1" cm="1">
        <f t="array" ref="F388">[1]!table_weight[HeadingAccuracy]*(('F+ , F-'!F$2-[1]!tbl_gk[[#This Row],[HeadingAccuracy]])/('F+ , F-'!F$2-'F+ , F-'!F$3))</f>
        <v>1.00216539308148E-2</v>
      </c>
      <c r="G388" s="1" cm="1">
        <f t="array" ref="G388">[1]!table_weight[ShortPassing]*(('F+ , F-'!G$2-[1]!tbl_gk[[#This Row],[ShortPassing]])/('F+ , F-'!G$2-'F+ , F-'!G$3))</f>
        <v>4.0783877022690797E-2</v>
      </c>
      <c r="H388" s="1" cm="1">
        <f t="array" ref="H388">[1]!table_weight[Volleys]*(('F+ , F-'!H$2-[1]!tbl_gk[[#This Row],[Volleys]])/('F+ , F-'!H$2-'F+ , F-'!H$3))</f>
        <v>1.851827356780974E-3</v>
      </c>
      <c r="I388" s="1" cm="1">
        <f t="array" ref="I388">[1]!table_weight[Dribbling]*(('F+ , F-'!I$2-[1]!tbl_gk[[#This Row],[Dribbling]])/('F+ , F-'!I$2-'F+ , F-'!I$3))</f>
        <v>8.8009039940892403E-3</v>
      </c>
      <c r="J388" s="1" cm="1">
        <f t="array" ref="J388">[1]!table_weight[Curve]*(('F+ , F-'!J$2-[1]!tbl_gk[[#This Row],[Curve]])/('F+ , F-'!J$2-'F+ , F-'!J$3))</f>
        <v>9.295879390190295E-3</v>
      </c>
      <c r="K388" s="1" cm="1">
        <f t="array" ref="K388">[1]!table_weight[FKAccuracy]*(('F+ , F-'!K$2-[1]!tbl_gk[[#This Row],[FKAccuracy]])/('F+ , F-'!K$2-'F+ , F-'!K$3))</f>
        <v>8.9747490112564478E-3</v>
      </c>
      <c r="L388" s="1" cm="1">
        <f t="array" ref="L388">[1]!table_weight[LongPassing]*(('F+ , F-'!L$2-[1]!tbl_gk[[#This Row],[LongPassing]])/('F+ , F-'!L$2-'F+ , F-'!L$3))</f>
        <v>1.9491267602728742E-2</v>
      </c>
      <c r="M388" s="1" cm="1">
        <f t="array" ref="M388">[1]!table_weight[BallControl]*(('F+ , F-'!M$2-[1]!tbl_gk[[#This Row],[BallControl]])/('F+ , F-'!M$2-'F+ , F-'!M$3))</f>
        <v>1.0430701030031691E-2</v>
      </c>
      <c r="N388" s="1" cm="1">
        <f t="array" ref="N388">[1]!table_weight[Acceleration]*(('F+ , F-'!N$2-[1]!tbl_gk[[#This Row],[Acceleration]])/('F+ , F-'!N$2-'F+ , F-'!N$3))</f>
        <v>2.2548721344333262E-3</v>
      </c>
      <c r="O388" s="1" cm="1">
        <f t="array" ref="O388">[1]!table_weight[SprintSpeed]*(('F+ , F-'!O$2-[1]!tbl_gk[[#This Row],[SprintSpeed]])/('F+ , F-'!O$2-'F+ , F-'!O$3))</f>
        <v>2.5299665348341924E-3</v>
      </c>
      <c r="P388" s="1" cm="1">
        <f t="array" ref="P388">[1]!table_weight[Agility]*(('F+ , F-'!P$2-[1]!tbl_gk[[#This Row],[Agility]])/('F+ , F-'!P$2-'F+ , F-'!P$3))</f>
        <v>1.9891881772015566E-3</v>
      </c>
      <c r="Q388" s="1" cm="1">
        <f t="array" ref="Q388">[1]!table_weight[Reactions]*(('F+ , F-'!Q$2-[1]!tbl_gk[[#This Row],[Reactions]])/('F+ , F-'!Q$2-'F+ , F-'!Q$3))</f>
        <v>1.4953618002093458E-3</v>
      </c>
      <c r="R388" s="1" cm="1">
        <f t="array" ref="R388">[1]!table_weight[Balance]*(('F+ , F-'!R$2-[1]!tbl_gk[[#This Row],[Balance]])/('F+ , F-'!R$2-'F+ , F-'!R$3))</f>
        <v>6.2087506131141027E-4</v>
      </c>
      <c r="S388" s="1" cm="1">
        <f t="array" ref="S388">[1]!table_weight[ShotPower]*(('F+ , F-'!S$2-[1]!tbl_gk[[#This Row],[ShotPower]])/('F+ , F-'!S$2-'F+ , F-'!S$3))</f>
        <v>5.9732723886410689E-3</v>
      </c>
      <c r="T388" s="1" cm="1">
        <f t="array" ref="T388">[1]!table_weight[Jumping]*(('F+ , F-'!T$2-[1]!tbl_gk[[#This Row],[Jumping]])/('F+ , F-'!T$2-'F+ , F-'!T$3))</f>
        <v>1.8032915591234251E-3</v>
      </c>
      <c r="U388" s="1" cm="1">
        <f t="array" ref="U388">[1]!table_weight[Stamina]*(('F+ , F-'!U$2-[1]!tbl_gk[[#This Row],[Stamina]])/('F+ , F-'!U$2-'F+ , F-'!U$3))</f>
        <v>1.0304523194991E-2</v>
      </c>
      <c r="V388" s="1" cm="1">
        <f t="array" ref="V388">[1]!table_weight[Strength]*(('F+ , F-'!V$2-[1]!tbl_gk[[#This Row],[Strength]])/('F+ , F-'!V$2-'F+ , F-'!V$3))</f>
        <v>1.5972010952236049E-2</v>
      </c>
      <c r="W388" s="1" cm="1">
        <f t="array" ref="W388">[1]!table_weight[LongShots]*(('F+ , F-'!W$2-[1]!tbl_gk[[#This Row],[LongShots]])/('F+ , F-'!W$2-'F+ , F-'!W$3))</f>
        <v>7.5315173595909123E-3</v>
      </c>
      <c r="X388" s="1" cm="1">
        <f t="array" ref="X388">[1]!table_weight[Aggression]*(('F+ , F-'!X$2-[1]!tbl_gk[[#This Row],[Aggression]])/('F+ , F-'!X$2-'F+ , F-'!X$3))</f>
        <v>1.034377852144811E-2</v>
      </c>
      <c r="Y388" s="1" cm="1">
        <f t="array" ref="Y388">[1]!table_weight[Interceptions]*(('F+ , F-'!Y$2-[1]!tbl_gk[[#This Row],[Interceptions]])/('F+ , F-'!Y$2-'F+ , F-'!Y$3))</f>
        <v>1.3851066408443219E-2</v>
      </c>
      <c r="Z388" s="1" cm="1">
        <f t="array" ref="Z388">[1]!table_weight[Positioning]*(('F+ , F-'!Z$2-[1]!tbl_gk[[#This Row],[Positioning]])/('F+ , F-'!Z$2-'F+ , F-'!Z$3))</f>
        <v>8.8733394179088337E-4</v>
      </c>
      <c r="AA388" s="1" cm="1">
        <f t="array" ref="AA388">[1]!table_weight[Vision]*(('F+ , F-'!AA$2-[1]!tbl_gk[[#This Row],[Vision]])/('F+ , F-'!AA$2-'F+ , F-'!AA$3))</f>
        <v>1.6326944528952409E-2</v>
      </c>
      <c r="AB388" s="1" cm="1">
        <f t="array" ref="AB388">[1]!table_weight[Penalties]*(('F+ , F-'!AB$2-[1]!tbl_gk[[#This Row],[Penalties]])/('F+ , F-'!AB$2-'F+ , F-'!AB$3))</f>
        <v>2.427119311369181E-3</v>
      </c>
      <c r="AC388" s="1" cm="1">
        <f t="array" ref="AC388">[1]!table_weight[Composure]*(('F+ , F-'!AC$2-[1]!tbl_gk[[#This Row],[Composure]])/('F+ , F-'!AC$2-'F+ , F-'!AC$3))</f>
        <v>6.4048164219492846E-4</v>
      </c>
      <c r="AD388" s="1" cm="1">
        <f t="array" ref="AD388">[1]!table_weight[Marking]*(('F+ , F-'!AD$2-[1]!tbl_gk[[#This Row],[Marking]])/('F+ , F-'!AD$2-'F+ , F-'!AD$3))</f>
        <v>2.366223844775717E-2</v>
      </c>
      <c r="AE388" s="1" cm="1">
        <f t="array" ref="AE388">[1]!table_weight[StandingTackle]*(('F+ , F-'!AE$2-[1]!tbl_gk[[#This Row],[StandingTackle]])/('F+ , F-'!AE$2-'F+ , F-'!AE$3))</f>
        <v>1.3450114486093548E-2</v>
      </c>
      <c r="AF388" s="1" cm="1">
        <f t="array" ref="AF388">[1]!table_weight[SlidingTackle]*(('F+ , F-'!AF$2-[1]!tbl_gk[[#This Row],[SlidingTackle]])/('F+ , F-'!AF$2-'F+ , F-'!AF$3))</f>
        <v>3.7361429128037632E-3</v>
      </c>
      <c r="AG388" s="1" cm="1">
        <f t="array" ref="AG388">[1]!table_weight[GKDiving]*(('F+ , F-'!AG$2-[1]!tbl_gk[[#This Row],[GKDiving]])/('F+ , F-'!AG$2-'F+ , F-'!AG$3))</f>
        <v>3.7578592434844307E-2</v>
      </c>
      <c r="AH388" s="1" cm="1">
        <f t="array" ref="AH388">[1]!table_weight[GKHandling]*(('F+ , F-'!AH$2-[1]!tbl_gk[[#This Row],[GKHandling]])/('F+ , F-'!AH$2-'F+ , F-'!AH$3))</f>
        <v>4.8124363434346076E-2</v>
      </c>
      <c r="AI388" s="1" cm="1">
        <f t="array" ref="AI388">[1]!table_weight[GKKicking]*(('F+ , F-'!AI$2-[1]!tbl_gk[[#This Row],[GKKicking]])/('F+ , F-'!AI$2-'F+ , F-'!AI$3))</f>
        <v>2.6832978399756596E-2</v>
      </c>
      <c r="AJ388" s="1" cm="1">
        <f t="array" ref="AJ388">[1]!table_weight[GKPositioning]*(('F+ , F-'!AJ$2-[1]!tbl_gk[[#This Row],[GKPositioning]])/('F+ , F-'!AJ$2-'F+ , F-'!AJ$3))</f>
        <v>1.5767241581053557E-2</v>
      </c>
      <c r="AK388" s="1" cm="1">
        <f t="array" ref="AK388">[1]!table_weight[GKReflexes]*(('F+ , F-'!AK$2-[1]!tbl_gk[[#This Row],[GKReflexes]])/('F+ , F-'!AK$2-'F+ , F-'!AK$3))</f>
        <v>3.8261839570023298E-2</v>
      </c>
    </row>
    <row r="389" spans="1:37" x14ac:dyDescent="0.55000000000000004">
      <c r="A389" s="8">
        <f>[1]!tbl_gk[[#This Row],[ID]]</f>
        <v>204438</v>
      </c>
      <c r="B389" s="2" cm="1">
        <f t="array" ref="B389">[1]!table_weight[ValueEUR]*(('F+ , F-'!B$2-[1]!tbl_gk[[#This Row],[ValueEUR]])/('F+ , F-'!B$2-'F+ , F-'!B$3))</f>
        <v>2.2100394897722579E-4</v>
      </c>
      <c r="C389" s="2" cm="1">
        <f t="array" ref="C389">[1]!table_weight[WageEUR]*(('F+ , F-'!C$2-[1]!tbl_gk[[#This Row],[WageEUR]])/('F+ , F-'!C$2-'F+ , F-'!C$3))</f>
        <v>2.3472561185650898E-4</v>
      </c>
      <c r="D389" s="2" cm="1">
        <f t="array" ref="D389">[1]!table_weight[Crossing]*(('F+ , F-'!D$2-[1]!tbl_gk[[#This Row],[Crossing]])/('F+ , F-'!D$2-'F+ , F-'!D$3))</f>
        <v>4.2592029205962806E-2</v>
      </c>
      <c r="E389" s="2" cm="1">
        <f t="array" ref="E389">[1]!table_weight[Finishing]*(('F+ , F-'!E$2-[1]!tbl_gk[[#This Row],[Finishing]])/('F+ , F-'!E$2-'F+ , F-'!E$3))</f>
        <v>1.9965013690294877E-2</v>
      </c>
      <c r="F389" s="2" cm="1">
        <f t="array" ref="F389">[1]!table_weight[HeadingAccuracy]*(('F+ , F-'!F$2-[1]!tbl_gk[[#This Row],[HeadingAccuracy]])/('F+ , F-'!F$2-'F+ , F-'!F$3))</f>
        <v>1.294463632730245E-2</v>
      </c>
      <c r="G389" s="2" cm="1">
        <f t="array" ref="G389">[1]!table_weight[ShortPassing]*(('F+ , F-'!G$2-[1]!tbl_gk[[#This Row],[ShortPassing]])/('F+ , F-'!G$2-'F+ , F-'!G$3))</f>
        <v>5.6253623479573515E-2</v>
      </c>
      <c r="H389" s="2" cm="1">
        <f t="array" ref="H389">[1]!table_weight[Volleys]*(('F+ , F-'!H$2-[1]!tbl_gk[[#This Row],[Volleys]])/('F+ , F-'!H$2-'F+ , F-'!H$3))</f>
        <v>1.9675665665797848E-3</v>
      </c>
      <c r="I389" s="2" cm="1">
        <f t="array" ref="I389">[1]!table_weight[Dribbling]*(('F+ , F-'!I$2-[1]!tbl_gk[[#This Row],[Dribbling]])/('F+ , F-'!I$2-'F+ , F-'!I$3))</f>
        <v>1.9557564431309422E-2</v>
      </c>
      <c r="J389" s="2" cm="1">
        <f t="array" ref="J389">[1]!table_weight[Curve]*(('F+ , F-'!J$2-[1]!tbl_gk[[#This Row],[Curve]])/('F+ , F-'!J$2-'F+ , F-'!J$3))</f>
        <v>1.0648007301490701E-2</v>
      </c>
      <c r="K389" s="2" cm="1">
        <f t="array" ref="K389">[1]!table_weight[FKAccuracy]*(('F+ , F-'!K$2-[1]!tbl_gk[[#This Row],[FKAccuracy]])/('F+ , F-'!K$2-'F+ , F-'!K$3))</f>
        <v>1.0191664131426815E-2</v>
      </c>
      <c r="L389" s="2" cm="1">
        <f t="array" ref="L389">[1]!table_weight[LongPassing]*(('F+ , F-'!L$2-[1]!tbl_gk[[#This Row],[LongPassing]])/('F+ , F-'!L$2-'F+ , F-'!L$3))</f>
        <v>1.9491267602728742E-2</v>
      </c>
      <c r="M389" s="2" cm="1">
        <f t="array" ref="M389">[1]!table_weight[BallControl]*(('F+ , F-'!M$2-[1]!tbl_gk[[#This Row],[BallControl]])/('F+ , F-'!M$2-'F+ , F-'!M$3))</f>
        <v>1.0430701030031691E-2</v>
      </c>
      <c r="N389" s="2" cm="1">
        <f t="array" ref="N389">[1]!table_weight[Acceleration]*(('F+ , F-'!N$2-[1]!tbl_gk[[#This Row],[Acceleration]])/('F+ , F-'!N$2-'F+ , F-'!N$3))</f>
        <v>2.9313337747633242E-3</v>
      </c>
      <c r="O389" s="2" cm="1">
        <f t="array" ref="O389">[1]!table_weight[SprintSpeed]*(('F+ , F-'!O$2-[1]!tbl_gk[[#This Row],[SprintSpeed]])/('F+ , F-'!O$2-'F+ , F-'!O$3))</f>
        <v>3.9355034986309663E-3</v>
      </c>
      <c r="P389" s="2" cm="1">
        <f t="array" ref="P389">[1]!table_weight[Agility]*(('F+ , F-'!P$2-[1]!tbl_gk[[#This Row],[Agility]])/('F+ , F-'!P$2-'F+ , F-'!P$3))</f>
        <v>1.9891881772015566E-3</v>
      </c>
      <c r="Q389" s="2" cm="1">
        <f t="array" ref="Q389">[1]!table_weight[Reactions]*(('F+ , F-'!Q$2-[1]!tbl_gk[[#This Row],[Reactions]])/('F+ , F-'!Q$2-'F+ , F-'!Q$3))</f>
        <v>1.4437976002021271E-3</v>
      </c>
      <c r="R389" s="2" cm="1">
        <f t="array" ref="R389">[1]!table_weight[Balance]*(('F+ , F-'!R$2-[1]!tbl_gk[[#This Row],[Balance]])/('F+ , F-'!R$2-'F+ , F-'!R$3))</f>
        <v>2.2351502207210773E-3</v>
      </c>
      <c r="S389" s="2" cm="1">
        <f t="array" ref="S389">[1]!table_weight[ShotPower]*(('F+ , F-'!S$2-[1]!tbl_gk[[#This Row],[ShotPower]])/('F+ , F-'!S$2-'F+ , F-'!S$3))</f>
        <v>6.2329798837993753E-3</v>
      </c>
      <c r="T389" s="2" cm="1">
        <f t="array" ref="T389">[1]!table_weight[Jumping]*(('F+ , F-'!T$2-[1]!tbl_gk[[#This Row],[Jumping]])/('F+ , F-'!T$2-'F+ , F-'!T$3))</f>
        <v>9.4458129287417522E-4</v>
      </c>
      <c r="U389" s="2" cm="1">
        <f t="array" ref="U389">[1]!table_weight[Stamina]*(('F+ , F-'!U$2-[1]!tbl_gk[[#This Row],[Stamina]])/('F+ , F-'!U$2-'F+ , F-'!U$3))</f>
        <v>6.8696821299940002E-3</v>
      </c>
      <c r="V389" s="2" cm="1">
        <f t="array" ref="V389">[1]!table_weight[Strength]*(('F+ , F-'!V$2-[1]!tbl_gk[[#This Row],[Strength]])/('F+ , F-'!V$2-'F+ , F-'!V$3))</f>
        <v>2.1296014602981403E-2</v>
      </c>
      <c r="W389" s="2" cm="1">
        <f t="array" ref="W389">[1]!table_weight[LongShots]*(('F+ , F-'!W$2-[1]!tbl_gk[[#This Row],[LongShots]])/('F+ , F-'!W$2-'F+ , F-'!W$3))</f>
        <v>1.0128592311173986E-2</v>
      </c>
      <c r="X389" s="2" cm="1">
        <f t="array" ref="X389">[1]!table_weight[Aggression]*(('F+ , F-'!X$2-[1]!tbl_gk[[#This Row],[Aggression]])/('F+ , F-'!X$2-'F+ , F-'!X$3))</f>
        <v>1.3994523881959207E-2</v>
      </c>
      <c r="Y389" s="2" cm="1">
        <f t="array" ref="Y389">[1]!table_weight[Interceptions]*(('F+ , F-'!Y$2-[1]!tbl_gk[[#This Row],[Interceptions]])/('F+ , F-'!Y$2-'F+ , F-'!Y$3))</f>
        <v>2.1469152933086991E-2</v>
      </c>
      <c r="Z389" s="2" cm="1">
        <f t="array" ref="Z389">[1]!table_weight[Positioning]*(('F+ , F-'!Z$2-[1]!tbl_gk[[#This Row],[Positioning]])/('F+ , F-'!Z$2-'F+ , F-'!Z$3))</f>
        <v>1.3310009126863251E-3</v>
      </c>
      <c r="AA389" s="2" cm="1">
        <f t="array" ref="AA389">[1]!table_weight[Vision]*(('F+ , F-'!AA$2-[1]!tbl_gk[[#This Row],[Vision]])/('F+ , F-'!AA$2-'F+ , F-'!AA$3))</f>
        <v>2.4135483216712255E-2</v>
      </c>
      <c r="AB389" s="2" cm="1">
        <f t="array" ref="AB389">[1]!table_weight[Penalties]*(('F+ , F-'!AB$2-[1]!tbl_gk[[#This Row],[Penalties]])/('F+ , F-'!AB$2-'F+ , F-'!AB$3))</f>
        <v>2.0356484546967322E-3</v>
      </c>
      <c r="AC389" s="2" cm="1">
        <f t="array" ref="AC389">[1]!table_weight[Composure]*(('F+ , F-'!AC$2-[1]!tbl_gk[[#This Row],[Composure]])/('F+ , F-'!AC$2-'F+ , F-'!AC$3))</f>
        <v>1.441083694938589E-3</v>
      </c>
      <c r="AD389" s="2" cm="1">
        <f t="array" ref="AD389">[1]!table_weight[Marking]*(('F+ , F-'!AD$2-[1]!tbl_gk[[#This Row],[Marking]])/('F+ , F-'!AD$2-'F+ , F-'!AD$3))</f>
        <v>1.8929790758205733E-2</v>
      </c>
      <c r="AE389" s="2" cm="1">
        <f t="array" ref="AE389">[1]!table_weight[StandingTackle]*(('F+ , F-'!AE$2-[1]!tbl_gk[[#This Row],[StandingTackle]])/('F+ , F-'!AE$2-'F+ , F-'!AE$3))</f>
        <v>3.362528621523387E-2</v>
      </c>
      <c r="AF389" s="2" cm="1">
        <f t="array" ref="AF389">[1]!table_weight[SlidingTackle]*(('F+ , F-'!AF$2-[1]!tbl_gk[[#This Row],[SlidingTackle]])/('F+ , F-'!AF$2-'F+ , F-'!AF$3))</f>
        <v>8.9667429907290316E-3</v>
      </c>
      <c r="AG389" s="2" cm="1">
        <f t="array" ref="AG389">[1]!table_weight[GKDiving]*(('F+ , F-'!AG$2-[1]!tbl_gk[[#This Row],[GKDiving]])/('F+ , F-'!AG$2-'F+ , F-'!AG$3))</f>
        <v>3.0746121083054436E-2</v>
      </c>
      <c r="AH389" s="2" cm="1">
        <f t="array" ref="AH389">[1]!table_weight[GKHandling]*(('F+ , F-'!AH$2-[1]!tbl_gk[[#This Row],[GKHandling]])/('F+ , F-'!AH$2-'F+ , F-'!AH$3))</f>
        <v>4.6341979603444362E-2</v>
      </c>
      <c r="AI389" s="2" cm="1">
        <f t="array" ref="AI389">[1]!table_weight[GKKicking]*(('F+ , F-'!AI$2-[1]!tbl_gk[[#This Row],[GKKicking]])/('F+ , F-'!AI$2-'F+ , F-'!AI$3))</f>
        <v>2.8621843626407038E-2</v>
      </c>
      <c r="AJ389" s="2" cm="1">
        <f t="array" ref="AJ389">[1]!table_weight[GKPositioning]*(('F+ , F-'!AJ$2-[1]!tbl_gk[[#This Row],[GKPositioning]])/('F+ , F-'!AJ$2-'F+ , F-'!AJ$3))</f>
        <v>1.5767241581053557E-2</v>
      </c>
      <c r="AK389" s="2" cm="1">
        <f t="array" ref="AK389">[1]!table_weight[GKReflexes]*(('F+ , F-'!AK$2-[1]!tbl_gk[[#This Row],[GKReflexes]])/('F+ , F-'!AK$2-'F+ , F-'!AK$3))</f>
        <v>4.3727816651455198E-2</v>
      </c>
    </row>
    <row r="390" spans="1:37" x14ac:dyDescent="0.55000000000000004">
      <c r="A390" s="7">
        <f>[1]!tbl_gk[[#This Row],[ID]]</f>
        <v>204502</v>
      </c>
      <c r="B390" s="1" cm="1">
        <f t="array" ref="B390">[1]!table_weight[ValueEUR]*(('F+ , F-'!B$2-[1]!tbl_gk[[#This Row],[ValueEUR]])/('F+ , F-'!B$2-'F+ , F-'!B$3))</f>
        <v>3.0588675060954019E-4</v>
      </c>
      <c r="C390" s="1" cm="1">
        <f t="array" ref="C390">[1]!table_weight[WageEUR]*(('F+ , F-'!C$2-[1]!tbl_gk[[#This Row],[WageEUR]])/('F+ , F-'!C$2-'F+ , F-'!C$3))</f>
        <v>8.6066057680719962E-4</v>
      </c>
      <c r="D390" s="1" cm="1">
        <f t="array" ref="D390">[1]!table_weight[Crossing]*(('F+ , F-'!D$2-[1]!tbl_gk[[#This Row],[Crossing]])/('F+ , F-'!D$2-'F+ , F-'!D$3))</f>
        <v>2.8021071846028162E-2</v>
      </c>
      <c r="E390" s="1" cm="1">
        <f t="array" ref="E390">[1]!table_weight[Finishing]*(('F+ , F-'!E$2-[1]!tbl_gk[[#This Row],[Finishing]])/('F+ , F-'!E$2-'F+ , F-'!E$3))</f>
        <v>1.3975509583206414E-2</v>
      </c>
      <c r="F390" s="1" cm="1">
        <f t="array" ref="F390">[1]!table_weight[HeadingAccuracy]*(('F+ , F-'!F$2-[1]!tbl_gk[[#This Row],[HeadingAccuracy]])/('F+ , F-'!F$2-'F+ , F-'!F$3))</f>
        <v>9.1865161032469011E-3</v>
      </c>
      <c r="G390" s="1" cm="1">
        <f t="array" ref="G390">[1]!table_weight[ShortPassing]*(('F+ , F-'!G$2-[1]!tbl_gk[[#This Row],[ShortPassing]])/('F+ , F-'!G$2-'F+ , F-'!G$3))</f>
        <v>6.1878985827530868E-2</v>
      </c>
      <c r="H390" s="1" cm="1">
        <f t="array" ref="H390">[1]!table_weight[Volleys]*(('F+ , F-'!H$2-[1]!tbl_gk[[#This Row],[Volleys]])/('F+ , F-'!H$2-'F+ , F-'!H$3))</f>
        <v>1.6203489371833524E-3</v>
      </c>
      <c r="I390" s="1" cm="1">
        <f t="array" ref="I390">[1]!table_weight[Dribbling]*(('F+ , F-'!I$2-[1]!tbl_gk[[#This Row],[Dribbling]])/('F+ , F-'!I$2-'F+ , F-'!I$3))</f>
        <v>1.8579686209743949E-2</v>
      </c>
      <c r="J390" s="1" cm="1">
        <f t="array" ref="J390">[1]!table_weight[Curve]*(('F+ , F-'!J$2-[1]!tbl_gk[[#This Row],[Curve]])/('F+ , F-'!J$2-'F+ , F-'!J$3))</f>
        <v>9.8029273569279467E-3</v>
      </c>
      <c r="K390" s="1" cm="1">
        <f t="array" ref="K390">[1]!table_weight[FKAccuracy]*(('F+ , F-'!K$2-[1]!tbl_gk[[#This Row],[FKAccuracy]])/('F+ , F-'!K$2-'F+ , F-'!K$3))</f>
        <v>9.1268634012777444E-3</v>
      </c>
      <c r="L390" s="1" cm="1">
        <f t="array" ref="L390">[1]!table_weight[LongPassing]*(('F+ , F-'!L$2-[1]!tbl_gk[[#This Row],[LongPassing]])/('F+ , F-'!L$2-'F+ , F-'!L$3))</f>
        <v>1.9491267602728742E-2</v>
      </c>
      <c r="M390" s="1" cm="1">
        <f t="array" ref="M390">[1]!table_weight[BallControl]*(('F+ , F-'!M$2-[1]!tbl_gk[[#This Row],[BallControl]])/('F+ , F-'!M$2-'F+ , F-'!M$3))</f>
        <v>9.9960884871137055E-3</v>
      </c>
      <c r="N390" s="1" cm="1">
        <f t="array" ref="N390">[1]!table_weight[Acceleration]*(('F+ , F-'!N$2-[1]!tbl_gk[[#This Row],[Acceleration]])/('F+ , F-'!N$2-'F+ , F-'!N$3))</f>
        <v>6.9901036167433111E-3</v>
      </c>
      <c r="O390" s="1" cm="1">
        <f t="array" ref="O390">[1]!table_weight[SprintSpeed]*(('F+ , F-'!O$2-[1]!tbl_gk[[#This Row],[SprintSpeed]])/('F+ , F-'!O$2-'F+ , F-'!O$3))</f>
        <v>7.3087922117432225E-3</v>
      </c>
      <c r="P390" s="1" cm="1">
        <f t="array" ref="P390">[1]!table_weight[Agility]*(('F+ , F-'!P$2-[1]!tbl_gk[[#This Row],[Agility]])/('F+ , F-'!P$2-'F+ , F-'!P$3))</f>
        <v>1.5211439002129552E-3</v>
      </c>
      <c r="Q390" s="1" cm="1">
        <f t="array" ref="Q390">[1]!table_weight[Reactions]*(('F+ , F-'!Q$2-[1]!tbl_gk[[#This Row],[Reactions]])/('F+ , F-'!Q$2-'F+ , F-'!Q$3))</f>
        <v>1.8563112002598775E-3</v>
      </c>
      <c r="R390" s="1" cm="1">
        <f t="array" ref="R390">[1]!table_weight[Balance]*(('F+ , F-'!R$2-[1]!tbl_gk[[#This Row],[Balance]])/('F+ , F-'!R$2-'F+ , F-'!R$3))</f>
        <v>2.5455877513767822E-3</v>
      </c>
      <c r="S390" s="1" cm="1">
        <f t="array" ref="S390">[1]!table_weight[ShotPower]*(('F+ , F-'!S$2-[1]!tbl_gk[[#This Row],[ShotPower]])/('F+ , F-'!S$2-'F+ , F-'!S$3))</f>
        <v>5.1941499031661464E-3</v>
      </c>
      <c r="T390" s="1" cm="1">
        <f t="array" ref="T390">[1]!table_weight[Jumping]*(('F+ , F-'!T$2-[1]!tbl_gk[[#This Row],[Jumping]])/('F+ , F-'!T$2-'F+ , F-'!T$3))</f>
        <v>2.1467756656231253E-3</v>
      </c>
      <c r="U390" s="1" cm="1">
        <f t="array" ref="U390">[1]!table_weight[Stamina]*(('F+ , F-'!U$2-[1]!tbl_gk[[#This Row],[Stamina]])/('F+ , F-'!U$2-'F+ , F-'!U$3))</f>
        <v>2.0609046389982E-2</v>
      </c>
      <c r="V390" s="1" cm="1">
        <f t="array" ref="V390">[1]!table_weight[Strength]*(('F+ , F-'!V$2-[1]!tbl_gk[[#This Row],[Strength]])/('F+ , F-'!V$2-'F+ , F-'!V$3))</f>
        <v>2.3070682486563184E-2</v>
      </c>
      <c r="W390" s="1" cm="1">
        <f t="array" ref="W390">[1]!table_weight[LongShots]*(('F+ , F-'!W$2-[1]!tbl_gk[[#This Row],[LongShots]])/('F+ , F-'!W$2-'F+ , F-'!W$3))</f>
        <v>8.3106398450658349E-3</v>
      </c>
      <c r="X390" s="1" cm="1">
        <f t="array" ref="X390">[1]!table_weight[Aggression]*(('F+ , F-'!X$2-[1]!tbl_gk[[#This Row],[Aggression]])/('F+ , F-'!X$2-'F+ , F-'!X$3))</f>
        <v>1.7645269242470306E-2</v>
      </c>
      <c r="Y390" s="1" cm="1">
        <f t="array" ref="Y390">[1]!table_weight[Interceptions]*(('F+ , F-'!Y$2-[1]!tbl_gk[[#This Row],[Interceptions]])/('F+ , F-'!Y$2-'F+ , F-'!Y$3))</f>
        <v>2.2854259573931314E-2</v>
      </c>
      <c r="Z390" s="1" cm="1">
        <f t="array" ref="Z390">[1]!table_weight[Positioning]*(('F+ , F-'!Z$2-[1]!tbl_gk[[#This Row],[Positioning]])/('F+ , F-'!Z$2-'F+ , F-'!Z$3))</f>
        <v>1.4788899029848058E-3</v>
      </c>
      <c r="AA390" s="1" cm="1">
        <f t="array" ref="AA390">[1]!table_weight[Vision]*(('F+ , F-'!AA$2-[1]!tbl_gk[[#This Row],[Vision]])/('F+ , F-'!AA$2-'F+ , F-'!AA$3))</f>
        <v>2.9814420444173963E-2</v>
      </c>
      <c r="AB390" s="1" cm="1">
        <f t="array" ref="AB390">[1]!table_weight[Penalties]*(('F+ , F-'!AB$2-[1]!tbl_gk[[#This Row],[Penalties]])/('F+ , F-'!AB$2-'F+ , F-'!AB$3))</f>
        <v>2.1922367973657118E-3</v>
      </c>
      <c r="AC390" s="1" cm="1">
        <f t="array" ref="AC390">[1]!table_weight[Composure]*(('F+ , F-'!AC$2-[1]!tbl_gk[[#This Row],[Composure]])/('F+ , F-'!AC$2-'F+ , F-'!AC$3))</f>
        <v>1.1742163440240354E-3</v>
      </c>
      <c r="AD390" s="1" cm="1">
        <f t="array" ref="AD390">[1]!table_weight[Marking]*(('F+ , F-'!AD$2-[1]!tbl_gk[[#This Row],[Marking]])/('F+ , F-'!AD$2-'F+ , F-'!AD$3))</f>
        <v>2.0507273321389546E-2</v>
      </c>
      <c r="AE390" s="1" cm="1">
        <f t="array" ref="AE390">[1]!table_weight[StandingTackle]*(('F+ , F-'!AE$2-[1]!tbl_gk[[#This Row],[StandingTackle]])/('F+ , F-'!AE$2-'F+ , F-'!AE$3))</f>
        <v>3.1383600467551613E-2</v>
      </c>
      <c r="AF390" s="1" cm="1">
        <f t="array" ref="AF390">[1]!table_weight[SlidingTackle]*(('F+ , F-'!AF$2-[1]!tbl_gk[[#This Row],[SlidingTackle]])/('F+ , F-'!AF$2-'F+ , F-'!AF$3))</f>
        <v>1.0461200155850536E-2</v>
      </c>
      <c r="AG390" s="1" cm="1">
        <f t="array" ref="AG390">[1]!table_weight[GKDiving]*(('F+ , F-'!AG$2-[1]!tbl_gk[[#This Row],[GKDiving]])/('F+ , F-'!AG$2-'F+ , F-'!AG$3))</f>
        <v>3.0746121083054436E-2</v>
      </c>
      <c r="AH390" s="1" cm="1">
        <f t="array" ref="AH390">[1]!table_weight[GKHandling]*(('F+ , F-'!AH$2-[1]!tbl_gk[[#This Row],[GKHandling]])/('F+ , F-'!AH$2-'F+ , F-'!AH$3))</f>
        <v>4.2777211941640955E-2</v>
      </c>
      <c r="AI390" s="1" cm="1">
        <f t="array" ref="AI390">[1]!table_weight[GKKicking]*(('F+ , F-'!AI$2-[1]!tbl_gk[[#This Row],[GKKicking]])/('F+ , F-'!AI$2-'F+ , F-'!AI$3))</f>
        <v>2.3255247946455719E-2</v>
      </c>
      <c r="AJ390" s="1" cm="1">
        <f t="array" ref="AJ390">[1]!table_weight[GKPositioning]*(('F+ , F-'!AJ$2-[1]!tbl_gk[[#This Row],[GKPositioning]])/('F+ , F-'!AJ$2-'F+ , F-'!AJ$3))</f>
        <v>1.5136551917811415E-2</v>
      </c>
      <c r="AK390" s="1" cm="1">
        <f t="array" ref="AK390">[1]!table_weight[GKReflexes]*(('F+ , F-'!AK$2-[1]!tbl_gk[[#This Row],[GKReflexes]])/('F+ , F-'!AK$2-'F+ , F-'!AK$3))</f>
        <v>3.4617854849068701E-2</v>
      </c>
    </row>
    <row r="391" spans="1:37" x14ac:dyDescent="0.55000000000000004">
      <c r="A391" s="8">
        <f>[1]!tbl_gk[[#This Row],[ID]]</f>
        <v>204513</v>
      </c>
      <c r="B391" s="2" cm="1">
        <f t="array" ref="B391">[1]!table_weight[ValueEUR]*(('F+ , F-'!B$2-[1]!tbl_gk[[#This Row],[ValueEUR]])/('F+ , F-'!B$2-'F+ , F-'!B$3))</f>
        <v>7.6888385042216416E-4</v>
      </c>
      <c r="C391" s="2" cm="1">
        <f t="array" ref="C391">[1]!table_weight[WageEUR]*(('F+ , F-'!C$2-[1]!tbl_gk[[#This Row],[WageEUR]])/('F+ , F-'!C$2-'F+ , F-'!C$3))</f>
        <v>1.7995630242332353E-3</v>
      </c>
      <c r="D391" s="2" cm="1">
        <f t="array" ref="D391">[1]!table_weight[Crossing]*(('F+ , F-'!D$2-[1]!tbl_gk[[#This Row],[Crossing]])/('F+ , F-'!D$2-'F+ , F-'!D$3))</f>
        <v>3.81086577105983E-2</v>
      </c>
      <c r="E391" s="2" cm="1">
        <f t="array" ref="E391">[1]!table_weight[Finishing]*(('F+ , F-'!E$2-[1]!tbl_gk[[#This Row],[Finishing]])/('F+ , F-'!E$2-'F+ , F-'!E$3))</f>
        <v>1.6970261636750646E-2</v>
      </c>
      <c r="F391" s="2" cm="1">
        <f t="array" ref="F391">[1]!table_weight[HeadingAccuracy]*(('F+ , F-'!F$2-[1]!tbl_gk[[#This Row],[HeadingAccuracy]])/('F+ , F-'!F$2-'F+ , F-'!F$3))</f>
        <v>1.08567917583827E-2</v>
      </c>
      <c r="G391" s="2" cm="1">
        <f t="array" ref="G391">[1]!table_weight[ShortPassing]*(('F+ , F-'!G$2-[1]!tbl_gk[[#This Row],[ShortPassing]])/('F+ , F-'!G$2-'F+ , F-'!G$3))</f>
        <v>4.0783877022690797E-2</v>
      </c>
      <c r="H391" s="2" cm="1">
        <f t="array" ref="H391">[1]!table_weight[Volleys]*(('F+ , F-'!H$2-[1]!tbl_gk[[#This Row],[Volleys]])/('F+ , F-'!H$2-'F+ , F-'!H$3))</f>
        <v>1.851827356780974E-3</v>
      </c>
      <c r="I391" s="2" cm="1">
        <f t="array" ref="I391">[1]!table_weight[Dribbling]*(('F+ , F-'!I$2-[1]!tbl_gk[[#This Row],[Dribbling]])/('F+ , F-'!I$2-'F+ , F-'!I$3))</f>
        <v>1.9557564431309422E-2</v>
      </c>
      <c r="J391" s="2" cm="1">
        <f t="array" ref="J391">[1]!table_weight[Curve]*(('F+ , F-'!J$2-[1]!tbl_gk[[#This Row],[Curve]])/('F+ , F-'!J$2-'F+ , F-'!J$3))</f>
        <v>9.6339113680153961E-3</v>
      </c>
      <c r="K391" s="2" cm="1">
        <f t="array" ref="K391">[1]!table_weight[FKAccuracy]*(('F+ , F-'!K$2-[1]!tbl_gk[[#This Row],[FKAccuracy]])/('F+ , F-'!K$2-'F+ , F-'!K$3))</f>
        <v>9.5832065713416324E-3</v>
      </c>
      <c r="L391" s="2" cm="1">
        <f t="array" ref="L391">[1]!table_weight[LongPassing]*(('F+ , F-'!L$2-[1]!tbl_gk[[#This Row],[LongPassing]])/('F+ , F-'!L$2-'F+ , F-'!L$3))</f>
        <v>2.1115539902956136E-2</v>
      </c>
      <c r="M391" s="2" cm="1">
        <f t="array" ref="M391">[1]!table_weight[BallControl]*(('F+ , F-'!M$2-[1]!tbl_gk[[#This Row],[BallControl]])/('F+ , F-'!M$2-'F+ , F-'!M$3))</f>
        <v>1.0865313572949679E-2</v>
      </c>
      <c r="N391" s="2" cm="1">
        <f t="array" ref="N391">[1]!table_weight[Acceleration]*(('F+ , F-'!N$2-[1]!tbl_gk[[#This Row],[Acceleration]])/('F+ , F-'!N$2-'F+ , F-'!N$3))</f>
        <v>3.8332826285366545E-3</v>
      </c>
      <c r="O391" s="2" cm="1">
        <f t="array" ref="O391">[1]!table_weight[SprintSpeed]*(('F+ , F-'!O$2-[1]!tbl_gk[[#This Row],[SprintSpeed]])/('F+ , F-'!O$2-'F+ , F-'!O$3))</f>
        <v>6.4654700334651587E-3</v>
      </c>
      <c r="P391" s="2" cm="1">
        <f t="array" ref="P391">[1]!table_weight[Agility]*(('F+ , F-'!P$2-[1]!tbl_gk[[#This Row],[Agility]])/('F+ , F-'!P$2-'F+ , F-'!P$3))</f>
        <v>4.095387423650264E-3</v>
      </c>
      <c r="Q391" s="2" cm="1">
        <f t="array" ref="Q391">[1]!table_weight[Reactions]*(('F+ , F-'!Q$2-[1]!tbl_gk[[#This Row],[Reactions]])/('F+ , F-'!Q$2-'F+ , F-'!Q$3))</f>
        <v>1.1344124001588141E-3</v>
      </c>
      <c r="R391" s="2" cm="1">
        <f t="array" ref="R391">[1]!table_weight[Balance]*(('F+ , F-'!R$2-[1]!tbl_gk[[#This Row],[Balance]])/('F+ , F-'!R$2-'F+ , F-'!R$3))</f>
        <v>1.8626251839342308E-3</v>
      </c>
      <c r="S391" s="2" cm="1">
        <f t="array" ref="S391">[1]!table_weight[ShotPower]*(('F+ , F-'!S$2-[1]!tbl_gk[[#This Row],[ShotPower]])/('F+ , F-'!S$2-'F+ , F-'!S$3))</f>
        <v>4.6747349128495319E-3</v>
      </c>
      <c r="T391" s="2" cm="1">
        <f t="array" ref="T391">[1]!table_weight[Jumping]*(('F+ , F-'!T$2-[1]!tbl_gk[[#This Row],[Jumping]])/('F+ , F-'!T$2-'F+ , F-'!T$3))</f>
        <v>2.5761307987477505E-3</v>
      </c>
      <c r="U391" s="2" cm="1">
        <f t="array" ref="U391">[1]!table_weight[Stamina]*(('F+ , F-'!U$2-[1]!tbl_gk[[#This Row],[Stamina]])/('F+ , F-'!U$2-'F+ , F-'!U$3))</f>
        <v>2.0609046389982E-2</v>
      </c>
      <c r="V391" s="2" cm="1">
        <f t="array" ref="V391">[1]!table_weight[Strength]*(('F+ , F-'!V$2-[1]!tbl_gk[[#This Row],[Strength]])/('F+ , F-'!V$2-'F+ , F-'!V$3))</f>
        <v>1.2422675185072484E-2</v>
      </c>
      <c r="W391" s="2" cm="1">
        <f t="array" ref="W391">[1]!table_weight[LongShots]*(('F+ , F-'!W$2-[1]!tbl_gk[[#This Row],[LongShots]])/('F+ , F-'!W$2-'F+ , F-'!W$3))</f>
        <v>8.8300548353824494E-3</v>
      </c>
      <c r="X391" s="2" cm="1">
        <f t="array" ref="X391">[1]!table_weight[Aggression]*(('F+ , F-'!X$2-[1]!tbl_gk[[#This Row],[Aggression]])/('F+ , F-'!X$2-'F+ , F-'!X$3))</f>
        <v>6.0845756008518293E-3</v>
      </c>
      <c r="Y391" s="2" cm="1">
        <f t="array" ref="Y391">[1]!table_weight[Interceptions]*(('F+ , F-'!Y$2-[1]!tbl_gk[[#This Row],[Interceptions]])/('F+ , F-'!Y$2-'F+ , F-'!Y$3))</f>
        <v>1.4543619728865382E-2</v>
      </c>
      <c r="Z391" s="2" cm="1">
        <f t="array" ref="Z391">[1]!table_weight[Positioning]*(('F+ , F-'!Z$2-[1]!tbl_gk[[#This Row],[Positioning]])/('F+ , F-'!Z$2-'F+ , F-'!Z$3))</f>
        <v>1.3310009126863251E-3</v>
      </c>
      <c r="AA391" s="2" cm="1">
        <f t="array" ref="AA391">[1]!table_weight[Vision]*(('F+ , F-'!AA$2-[1]!tbl_gk[[#This Row],[Vision]])/('F+ , F-'!AA$2-'F+ , F-'!AA$3))</f>
        <v>2.4845350370144972E-2</v>
      </c>
      <c r="AB391" s="2" cm="1">
        <f t="array" ref="AB391">[1]!table_weight[Penalties]*(('F+ , F-'!AB$2-[1]!tbl_gk[[#This Row],[Penalties]])/('F+ , F-'!AB$2-'F+ , F-'!AB$3))</f>
        <v>2.1922367973657118E-3</v>
      </c>
      <c r="AC391" s="2" cm="1">
        <f t="array" ref="AC391">[1]!table_weight[Composure]*(('F+ , F-'!AC$2-[1]!tbl_gk[[#This Row],[Composure]])/('F+ , F-'!AC$2-'F+ , F-'!AC$3))</f>
        <v>6.4048164219492846E-4</v>
      </c>
      <c r="AD391" s="2" cm="1">
        <f t="array" ref="AD391">[1]!table_weight[Marking]*(('F+ , F-'!AD$2-[1]!tbl_gk[[#This Row],[Marking]])/('F+ , F-'!AD$2-'F+ , F-'!AD$3))</f>
        <v>3.3127133826860035E-2</v>
      </c>
      <c r="AE391" s="2" cm="1">
        <f t="array" ref="AE391">[1]!table_weight[StandingTackle]*(('F+ , F-'!AE$2-[1]!tbl_gk[[#This Row],[StandingTackle]])/('F+ , F-'!AE$2-'F+ , F-'!AE$3))</f>
        <v>3.1383600467551613E-2</v>
      </c>
      <c r="AF391" s="2" cm="1">
        <f t="array" ref="AF391">[1]!table_weight[SlidingTackle]*(('F+ , F-'!AF$2-[1]!tbl_gk[[#This Row],[SlidingTackle]])/('F+ , F-'!AF$2-'F+ , F-'!AF$3))</f>
        <v>1.0461200155850536E-2</v>
      </c>
      <c r="AG391" s="2" cm="1">
        <f t="array" ref="AG391">[1]!table_weight[GKDiving]*(('F+ , F-'!AG$2-[1]!tbl_gk[[#This Row],[GKDiving]])/('F+ , F-'!AG$2-'F+ , F-'!AG$3))</f>
        <v>2.7329885407159499E-2</v>
      </c>
      <c r="AH391" s="2" cm="1">
        <f t="array" ref="AH391">[1]!table_weight[GKHandling]*(('F+ , F-'!AH$2-[1]!tbl_gk[[#This Row],[GKHandling]])/('F+ , F-'!AH$2-'F+ , F-'!AH$3))</f>
        <v>3.208290895623072E-2</v>
      </c>
      <c r="AI391" s="2" cm="1">
        <f t="array" ref="AI391">[1]!table_weight[GKKicking]*(('F+ , F-'!AI$2-[1]!tbl_gk[[#This Row],[GKKicking]])/('F+ , F-'!AI$2-'F+ , F-'!AI$3))</f>
        <v>2.1466382719805277E-2</v>
      </c>
      <c r="AJ391" s="2" cm="1">
        <f t="array" ref="AJ391">[1]!table_weight[GKPositioning]*(('F+ , F-'!AJ$2-[1]!tbl_gk[[#This Row],[GKPositioning]])/('F+ , F-'!AJ$2-'F+ , F-'!AJ$3))</f>
        <v>1.3244482928084987E-2</v>
      </c>
      <c r="AK391" s="2" cm="1">
        <f t="array" ref="AK391">[1]!table_weight[GKReflexes]*(('F+ , F-'!AK$2-[1]!tbl_gk[[#This Row],[GKReflexes]])/('F+ , F-'!AK$2-'F+ , F-'!AK$3))</f>
        <v>2.7329885407159499E-2</v>
      </c>
    </row>
    <row r="392" spans="1:37" x14ac:dyDescent="0.55000000000000004">
      <c r="A392" s="7">
        <f>[1]!tbl_gk[[#This Row],[ID]]</f>
        <v>204549</v>
      </c>
      <c r="B392" s="1" cm="1">
        <f t="array" ref="B392">[1]!table_weight[ValueEUR]*(('F+ , F-'!B$2-[1]!tbl_gk[[#This Row],[ValueEUR]])/('F+ , F-'!B$2-'F+ , F-'!B$3))</f>
        <v>7.3801737710132249E-4</v>
      </c>
      <c r="C392" s="1" cm="1">
        <f t="array" ref="C392">[1]!table_weight[WageEUR]*(('F+ , F-'!C$2-[1]!tbl_gk[[#This Row],[WageEUR]])/('F+ , F-'!C$2-'F+ , F-'!C$3))</f>
        <v>2.1125305067085805E-3</v>
      </c>
      <c r="D392" s="1" cm="1">
        <f t="array" ref="D392">[1]!table_weight[Crossing]*(('F+ , F-'!D$2-[1]!tbl_gk[[#This Row],[Crossing]])/('F+ , F-'!D$2-'F+ , F-'!D$3))</f>
        <v>3.6987814836757178E-2</v>
      </c>
      <c r="E392" s="1" cm="1">
        <f t="array" ref="E392">[1]!table_weight[Finishing]*(('F+ , F-'!E$2-[1]!tbl_gk[[#This Row],[Finishing]])/('F+ , F-'!E$2-'F+ , F-'!E$3))</f>
        <v>1.2977258898691668E-2</v>
      </c>
      <c r="F392" s="1" cm="1">
        <f t="array" ref="F392">[1]!table_weight[HeadingAccuracy]*(('F+ , F-'!F$2-[1]!tbl_gk[[#This Row],[HeadingAccuracy]])/('F+ , F-'!F$2-'F+ , F-'!F$3))</f>
        <v>1.1691929585950599E-2</v>
      </c>
      <c r="G392" s="1" cm="1">
        <f t="array" ref="G392">[1]!table_weight[ShortPassing]*(('F+ , F-'!G$2-[1]!tbl_gk[[#This Row],[ShortPassing]])/('F+ , F-'!G$2-'F+ , F-'!G$3))</f>
        <v>3.6564855261722783E-2</v>
      </c>
      <c r="H392" s="1" cm="1">
        <f t="array" ref="H392">[1]!table_weight[Volleys]*(('F+ , F-'!H$2-[1]!tbl_gk[[#This Row],[Volleys]])/('F+ , F-'!H$2-'F+ , F-'!H$3))</f>
        <v>1.3888705175857305E-3</v>
      </c>
      <c r="I392" s="1" cm="1">
        <f t="array" ref="I392">[1]!table_weight[Dribbling]*(('F+ , F-'!I$2-[1]!tbl_gk[[#This Row],[Dribbling]])/('F+ , F-'!I$2-'F+ , F-'!I$3))</f>
        <v>1.2712416880351124E-2</v>
      </c>
      <c r="J392" s="1" cm="1">
        <f t="array" ref="J392">[1]!table_weight[Curve]*(('F+ , F-'!J$2-[1]!tbl_gk[[#This Row],[Curve]])/('F+ , F-'!J$2-'F+ , F-'!J$3))</f>
        <v>9.8029273569279467E-3</v>
      </c>
      <c r="K392" s="1" cm="1">
        <f t="array" ref="K392">[1]!table_weight[FKAccuracy]*(('F+ , F-'!K$2-[1]!tbl_gk[[#This Row],[FKAccuracy]])/('F+ , F-'!K$2-'F+ , F-'!K$3))</f>
        <v>8.3662914511712649E-3</v>
      </c>
      <c r="L392" s="1" cm="1">
        <f t="array" ref="L392">[1]!table_weight[LongPassing]*(('F+ , F-'!L$2-[1]!tbl_gk[[#This Row],[LongPassing]])/('F+ , F-'!L$2-'F+ , F-'!L$3))</f>
        <v>8.1213615011369745E-3</v>
      </c>
      <c r="M392" s="1" cm="1">
        <f t="array" ref="M392">[1]!table_weight[BallControl]*(('F+ , F-'!M$2-[1]!tbl_gk[[#This Row],[BallControl]])/('F+ , F-'!M$2-'F+ , F-'!M$3))</f>
        <v>9.561475944195718E-3</v>
      </c>
      <c r="N392" s="1" cm="1">
        <f t="array" ref="N392">[1]!table_weight[Acceleration]*(('F+ , F-'!N$2-[1]!tbl_gk[[#This Row],[Acceleration]])/('F+ , F-'!N$2-'F+ , F-'!N$3))</f>
        <v>2.7058465613199914E-3</v>
      </c>
      <c r="O392" s="1" cm="1">
        <f t="array" ref="O392">[1]!table_weight[SprintSpeed]*(('F+ , F-'!O$2-[1]!tbl_gk[[#This Row],[SprintSpeed]])/('F+ , F-'!O$2-'F+ , F-'!O$3))</f>
        <v>4.7788256769090301E-3</v>
      </c>
      <c r="P392" s="1" cm="1">
        <f t="array" ref="P392">[1]!table_weight[Agility]*(('F+ , F-'!P$2-[1]!tbl_gk[[#This Row],[Agility]])/('F+ , F-'!P$2-'F+ , F-'!P$3))</f>
        <v>2.92527673117876E-3</v>
      </c>
      <c r="Q392" s="1" cm="1">
        <f t="array" ref="Q392">[1]!table_weight[Reactions]*(('F+ , F-'!Q$2-[1]!tbl_gk[[#This Row],[Reactions]])/('F+ , F-'!Q$2-'F+ , F-'!Q$3))</f>
        <v>9.7971980013715747E-4</v>
      </c>
      <c r="R392" s="1" cm="1">
        <f t="array" ref="R392">[1]!table_weight[Balance]*(('F+ , F-'!R$2-[1]!tbl_gk[[#This Row],[Balance]])/('F+ , F-'!R$2-'F+ , F-'!R$3))</f>
        <v>1.2417501226228205E-3</v>
      </c>
      <c r="S392" s="1" cm="1">
        <f t="array" ref="S392">[1]!table_weight[ShotPower]*(('F+ , F-'!S$2-[1]!tbl_gk[[#This Row],[ShotPower]])/('F+ , F-'!S$2-'F+ , F-'!S$3))</f>
        <v>4.1553199225329174E-3</v>
      </c>
      <c r="T392" s="1" cm="1">
        <f t="array" ref="T392">[1]!table_weight[Jumping]*(('F+ , F-'!T$2-[1]!tbl_gk[[#This Row],[Jumping]])/('F+ , F-'!T$2-'F+ , F-'!T$3))</f>
        <v>1.6315495058735752E-3</v>
      </c>
      <c r="U392" s="1" cm="1">
        <f t="array" ref="U392">[1]!table_weight[Stamina]*(('F+ , F-'!U$2-[1]!tbl_gk[[#This Row],[Stamina]])/('F+ , F-'!U$2-'F+ , F-'!U$3))</f>
        <v>1.0304523194991E-2</v>
      </c>
      <c r="V392" s="1" cm="1">
        <f t="array" ref="V392">[1]!table_weight[Strength]*(('F+ , F-'!V$2-[1]!tbl_gk[[#This Row],[Strength]])/('F+ , F-'!V$2-'F+ , F-'!V$3))</f>
        <v>1.5084677010445158E-2</v>
      </c>
      <c r="W392" s="1" cm="1">
        <f t="array" ref="W392">[1]!table_weight[LongShots]*(('F+ , F-'!W$2-[1]!tbl_gk[[#This Row],[LongShots]])/('F+ , F-'!W$2-'F+ , F-'!W$3))</f>
        <v>8.570347340224143E-3</v>
      </c>
      <c r="X392" s="1" cm="1">
        <f t="array" ref="X392">[1]!table_weight[Aggression]*(('F+ , F-'!X$2-[1]!tbl_gk[[#This Row],[Aggression]])/('F+ , F-'!X$2-'F+ , F-'!X$3))</f>
        <v>1.034377852144811E-2</v>
      </c>
      <c r="Y392" s="1" cm="1">
        <f t="array" ref="Y392">[1]!table_weight[Interceptions]*(('F+ , F-'!Y$2-[1]!tbl_gk[[#This Row],[Interceptions]])/('F+ , F-'!Y$2-'F+ , F-'!Y$3))</f>
        <v>2.2161706253509151E-2</v>
      </c>
      <c r="Z392" s="1" cm="1">
        <f t="array" ref="Z392">[1]!table_weight[Positioning]*(('F+ , F-'!Z$2-[1]!tbl_gk[[#This Row],[Positioning]])/('F+ , F-'!Z$2-'F+ , F-'!Z$3))</f>
        <v>1.3310009126863251E-3</v>
      </c>
      <c r="AA392" s="1" cm="1">
        <f t="array" ref="AA392">[1]!table_weight[Vision]*(('F+ , F-'!AA$2-[1]!tbl_gk[[#This Row],[Vision]])/('F+ , F-'!AA$2-'F+ , F-'!AA$3))</f>
        <v>1.2067741608356128E-2</v>
      </c>
      <c r="AB392" s="1" cm="1">
        <f t="array" ref="AB392">[1]!table_weight[Penalties]*(('F+ , F-'!AB$2-[1]!tbl_gk[[#This Row],[Penalties]])/('F+ , F-'!AB$2-'F+ , F-'!AB$3))</f>
        <v>1.7224717693587737E-3</v>
      </c>
      <c r="AC392" s="1" cm="1">
        <f t="array" ref="AC392">[1]!table_weight[Composure]*(('F+ , F-'!AC$2-[1]!tbl_gk[[#This Row],[Composure]])/('F+ , F-'!AC$2-'F+ , F-'!AC$3))</f>
        <v>1.2809632843898569E-3</v>
      </c>
      <c r="AD392" s="1" cm="1">
        <f t="array" ref="AD392">[1]!table_weight[Marking]*(('F+ , F-'!AD$2-[1]!tbl_gk[[#This Row],[Marking]])/('F+ , F-'!AD$2-'F+ , F-'!AD$3))</f>
        <v>2.8394686137308601E-2</v>
      </c>
      <c r="AE392" s="1" cm="1">
        <f t="array" ref="AE392">[1]!table_weight[StandingTackle]*(('F+ , F-'!AE$2-[1]!tbl_gk[[#This Row],[StandingTackle]])/('F+ , F-'!AE$2-'F+ , F-'!AE$3))</f>
        <v>3.1383600467551613E-2</v>
      </c>
      <c r="AF392" s="1" cm="1">
        <f t="array" ref="AF392">[1]!table_weight[SlidingTackle]*(('F+ , F-'!AF$2-[1]!tbl_gk[[#This Row],[SlidingTackle]])/('F+ , F-'!AF$2-'F+ , F-'!AF$3))</f>
        <v>5.230600077925268E-3</v>
      </c>
      <c r="AG392" s="1" cm="1">
        <f t="array" ref="AG392">[1]!table_weight[GKDiving]*(('F+ , F-'!AG$2-[1]!tbl_gk[[#This Row],[GKDiving]])/('F+ , F-'!AG$2-'F+ , F-'!AG$3))</f>
        <v>2.7329885407159499E-2</v>
      </c>
      <c r="AH392" s="1" cm="1">
        <f t="array" ref="AH392">[1]!table_weight[GKHandling]*(('F+ , F-'!AH$2-[1]!tbl_gk[[#This Row],[GKHandling]])/('F+ , F-'!AH$2-'F+ , F-'!AH$3))</f>
        <v>3.0300525125329006E-2</v>
      </c>
      <c r="AI392" s="1" cm="1">
        <f t="array" ref="AI392">[1]!table_weight[GKKicking]*(('F+ , F-'!AI$2-[1]!tbl_gk[[#This Row],[GKKicking]])/('F+ , F-'!AI$2-'F+ , F-'!AI$3))</f>
        <v>1.8783084879829621E-2</v>
      </c>
      <c r="AJ392" s="1" cm="1">
        <f t="array" ref="AJ392">[1]!table_weight[GKPositioning]*(('F+ , F-'!AJ$2-[1]!tbl_gk[[#This Row],[GKPositioning]])/('F+ , F-'!AJ$2-'F+ , F-'!AJ$3))</f>
        <v>1.1983103601600703E-2</v>
      </c>
      <c r="AK392" s="1" cm="1">
        <f t="array" ref="AK392">[1]!table_weight[GKReflexes]*(('F+ , F-'!AK$2-[1]!tbl_gk[[#This Row],[GKReflexes]])/('F+ , F-'!AK$2-'F+ , F-'!AK$3))</f>
        <v>3.2795862488591399E-2</v>
      </c>
    </row>
    <row r="393" spans="1:37" x14ac:dyDescent="0.55000000000000004">
      <c r="A393" s="8">
        <f>[1]!tbl_gk[[#This Row],[ID]]</f>
        <v>204725</v>
      </c>
      <c r="B393" s="2" cm="1">
        <f t="array" ref="B393">[1]!table_weight[ValueEUR]*(('F+ , F-'!B$2-[1]!tbl_gk[[#This Row],[ValueEUR]])/('F+ , F-'!B$2-'F+ , F-'!B$3))</f>
        <v>7.4388200703228241E-5</v>
      </c>
      <c r="C393" s="2" cm="1">
        <f t="array" ref="C393">[1]!table_weight[WageEUR]*(('F+ , F-'!C$2-[1]!tbl_gk[[#This Row],[WageEUR]])/('F+ , F-'!C$2-'F+ , F-'!C$3))</f>
        <v>2.3472561185650898E-4</v>
      </c>
      <c r="D393" s="2" cm="1">
        <f t="array" ref="D393">[1]!table_weight[Crossing]*(('F+ , F-'!D$2-[1]!tbl_gk[[#This Row],[Crossing]])/('F+ , F-'!D$2-'F+ , F-'!D$3))</f>
        <v>3.5866971962916043E-2</v>
      </c>
      <c r="E393" s="2" cm="1">
        <f t="array" ref="E393">[1]!table_weight[Finishing]*(('F+ , F-'!E$2-[1]!tbl_gk[[#This Row],[Finishing]])/('F+ , F-'!E$2-'F+ , F-'!E$3))</f>
        <v>1.7968512321265388E-2</v>
      </c>
      <c r="F393" s="2" cm="1">
        <f t="array" ref="F393">[1]!table_weight[HeadingAccuracy]*(('F+ , F-'!F$2-[1]!tbl_gk[[#This Row],[HeadingAccuracy]])/('F+ , F-'!F$2-'F+ , F-'!F$3))</f>
        <v>1.210949849973455E-2</v>
      </c>
      <c r="G393" s="2" cm="1">
        <f t="array" ref="G393">[1]!table_weight[ShortPassing]*(('F+ , F-'!G$2-[1]!tbl_gk[[#This Row],[ShortPassing]])/('F+ , F-'!G$2-'F+ , F-'!G$3))</f>
        <v>3.9377536435701459E-2</v>
      </c>
      <c r="H393" s="2" cm="1">
        <f t="array" ref="H393">[1]!table_weight[Volleys]*(('F+ , F-'!H$2-[1]!tbl_gk[[#This Row],[Volleys]])/('F+ , F-'!H$2-'F+ , F-'!H$3))</f>
        <v>1.5046097273845413E-3</v>
      </c>
      <c r="I393" s="2" cm="1">
        <f t="array" ref="I393">[1]!table_weight[Dribbling]*(('F+ , F-'!I$2-[1]!tbl_gk[[#This Row],[Dribbling]])/('F+ , F-'!I$2-'F+ , F-'!I$3))</f>
        <v>1.9557564431309422E-2</v>
      </c>
      <c r="J393" s="2" cm="1">
        <f t="array" ref="J393">[1]!table_weight[Curve]*(('F+ , F-'!J$2-[1]!tbl_gk[[#This Row],[Curve]])/('F+ , F-'!J$2-'F+ , F-'!J$3))</f>
        <v>1.0140959334753048E-2</v>
      </c>
      <c r="K393" s="2" cm="1">
        <f t="array" ref="K393">[1]!table_weight[FKAccuracy]*(('F+ , F-'!K$2-[1]!tbl_gk[[#This Row],[FKAccuracy]])/('F+ , F-'!K$2-'F+ , F-'!K$3))</f>
        <v>9.8874353513842238E-3</v>
      </c>
      <c r="L393" s="2" cm="1">
        <f t="array" ref="L393">[1]!table_weight[LongPassing]*(('F+ , F-'!L$2-[1]!tbl_gk[[#This Row],[LongPassing]])/('F+ , F-'!L$2-'F+ , F-'!L$3))</f>
        <v>1.8408419402577144E-2</v>
      </c>
      <c r="M393" s="2" cm="1">
        <f t="array" ref="M393">[1]!table_weight[BallControl]*(('F+ , F-'!M$2-[1]!tbl_gk[[#This Row],[BallControl]])/('F+ , F-'!M$2-'F+ , F-'!M$3))</f>
        <v>1.4776826459211564E-2</v>
      </c>
      <c r="N393" s="2" cm="1">
        <f t="array" ref="N393">[1]!table_weight[Acceleration]*(('F+ , F-'!N$2-[1]!tbl_gk[[#This Row],[Acceleration]])/('F+ , F-'!N$2-'F+ , F-'!N$3))</f>
        <v>4.5097442688666527E-4</v>
      </c>
      <c r="O393" s="2" cm="1">
        <f t="array" ref="O393">[1]!table_weight[SprintSpeed]*(('F+ , F-'!O$2-[1]!tbl_gk[[#This Row],[SprintSpeed]])/('F+ , F-'!O$2-'F+ , F-'!O$3))</f>
        <v>2.2488591420748378E-3</v>
      </c>
      <c r="P393" s="2" cm="1">
        <f t="array" ref="P393">[1]!table_weight[Agility]*(('F+ , F-'!P$2-[1]!tbl_gk[[#This Row],[Agility]])/('F+ , F-'!P$2-'F+ , F-'!P$3))</f>
        <v>3.0422878004259103E-3</v>
      </c>
      <c r="Q393" s="2" cm="1">
        <f t="array" ref="Q393">[1]!table_weight[Reactions]*(('F+ , F-'!Q$2-[1]!tbl_gk[[#This Row],[Reactions]])/('F+ , F-'!Q$2-'F+ , F-'!Q$3))</f>
        <v>1.4437976002021271E-3</v>
      </c>
      <c r="R393" s="2" cm="1">
        <f t="array" ref="R393">[1]!table_weight[Balance]*(('F+ , F-'!R$2-[1]!tbl_gk[[#This Row],[Balance]])/('F+ , F-'!R$2-'F+ , F-'!R$3))</f>
        <v>1.6142751594096668E-3</v>
      </c>
      <c r="S393" s="2" cm="1">
        <f t="array" ref="S393">[1]!table_weight[ShotPower]*(('F+ , F-'!S$2-[1]!tbl_gk[[#This Row],[ShotPower]])/('F+ , F-'!S$2-'F+ , F-'!S$3))</f>
        <v>6.7523948741159906E-3</v>
      </c>
      <c r="T393" s="2" cm="1">
        <f t="array" ref="T393">[1]!table_weight[Jumping]*(('F+ , F-'!T$2-[1]!tbl_gk[[#This Row],[Jumping]])/('F+ , F-'!T$2-'F+ , F-'!T$3))</f>
        <v>3.4348410649970005E-3</v>
      </c>
      <c r="U393" s="2" cm="1">
        <f t="array" ref="U393">[1]!table_weight[Stamina]*(('F+ , F-'!U$2-[1]!tbl_gk[[#This Row],[Stamina]])/('F+ , F-'!U$2-'F+ , F-'!U$3))</f>
        <v>1.88916258574835E-2</v>
      </c>
      <c r="V393" s="2" cm="1">
        <f t="array" ref="V393">[1]!table_weight[Strength]*(('F+ , F-'!V$2-[1]!tbl_gk[[#This Row],[Strength]])/('F+ , F-'!V$2-'F+ , F-'!V$3))</f>
        <v>1.8634012777608722E-2</v>
      </c>
      <c r="W393" s="2" cm="1">
        <f t="array" ref="W393">[1]!table_weight[LongShots]*(('F+ , F-'!W$2-[1]!tbl_gk[[#This Row],[LongShots]])/('F+ , F-'!W$2-'F+ , F-'!W$3))</f>
        <v>8.3106398450658349E-3</v>
      </c>
      <c r="X393" s="2" cm="1">
        <f t="array" ref="X393">[1]!table_weight[Aggression]*(('F+ , F-'!X$2-[1]!tbl_gk[[#This Row],[Aggression]])/('F+ , F-'!X$2-'F+ , F-'!X$3))</f>
        <v>1.9470641922725854E-2</v>
      </c>
      <c r="Y393" s="2" cm="1">
        <f t="array" ref="Y393">[1]!table_weight[Interceptions]*(('F+ , F-'!Y$2-[1]!tbl_gk[[#This Row],[Interceptions]])/('F+ , F-'!Y$2-'F+ , F-'!Y$3))</f>
        <v>1.8698939651398346E-2</v>
      </c>
      <c r="Z393" s="2" cm="1">
        <f t="array" ref="Z393">[1]!table_weight[Positioning]*(('F+ , F-'!Z$2-[1]!tbl_gk[[#This Row],[Positioning]])/('F+ , F-'!Z$2-'F+ , F-'!Z$3))</f>
        <v>8.8733394179088337E-4</v>
      </c>
      <c r="AA393" s="2" cm="1">
        <f t="array" ref="AA393">[1]!table_weight[Vision]*(('F+ , F-'!AA$2-[1]!tbl_gk[[#This Row],[Vision]])/('F+ , F-'!AA$2-'F+ , F-'!AA$3))</f>
        <v>2.1296014602981404E-3</v>
      </c>
      <c r="AB393" s="2" cm="1">
        <f t="array" ref="AB393">[1]!table_weight[Penalties]*(('F+ , F-'!AB$2-[1]!tbl_gk[[#This Row],[Penalties]])/('F+ , F-'!AB$2-'F+ , F-'!AB$3))</f>
        <v>1.8790601120277533E-3</v>
      </c>
      <c r="AC393" s="2" cm="1">
        <f t="array" ref="AC393">[1]!table_weight[Composure]*(('F+ , F-'!AC$2-[1]!tbl_gk[[#This Row],[Composure]])/('F+ , F-'!AC$2-'F+ , F-'!AC$3))</f>
        <v>4.8036123164619632E-4</v>
      </c>
      <c r="AD393" s="2" cm="1">
        <f t="array" ref="AD393">[1]!table_weight[Marking]*(('F+ , F-'!AD$2-[1]!tbl_gk[[#This Row],[Marking]])/('F+ , F-'!AD$2-'F+ , F-'!AD$3))</f>
        <v>2.2084755884573357E-2</v>
      </c>
      <c r="AE393" s="2" cm="1">
        <f t="array" ref="AE393">[1]!table_weight[StandingTackle]*(('F+ , F-'!AE$2-[1]!tbl_gk[[#This Row],[StandingTackle]])/('F+ , F-'!AE$2-'F+ , F-'!AE$3))</f>
        <v>2.6900228972187096E-2</v>
      </c>
      <c r="AF393" s="2" cm="1">
        <f t="array" ref="AF393">[1]!table_weight[SlidingTackle]*(('F+ , F-'!AF$2-[1]!tbl_gk[[#This Row],[SlidingTackle]])/('F+ , F-'!AF$2-'F+ , F-'!AF$3))</f>
        <v>9.7139715732897855E-3</v>
      </c>
      <c r="AG393" s="2" cm="1">
        <f t="array" ref="AG393">[1]!table_weight[GKDiving]*(('F+ , F-'!AG$2-[1]!tbl_gk[[#This Row],[GKDiving]])/('F+ , F-'!AG$2-'F+ , F-'!AG$3))</f>
        <v>4.4411063786634182E-2</v>
      </c>
      <c r="AH393" s="2" cm="1">
        <f t="array" ref="AH393">[1]!table_weight[GKHandling]*(('F+ , F-'!AH$2-[1]!tbl_gk[[#This Row],[GKHandling]])/('F+ , F-'!AH$2-'F+ , F-'!AH$3))</f>
        <v>5.168913109614949E-2</v>
      </c>
      <c r="AI393" s="2" cm="1">
        <f t="array" ref="AI393">[1]!table_weight[GKKicking]*(('F+ , F-'!AI$2-[1]!tbl_gk[[#This Row],[GKKicking]])/('F+ , F-'!AI$2-'F+ , F-'!AI$3))</f>
        <v>3.1305141466382698E-2</v>
      </c>
      <c r="AJ393" s="2" cm="1">
        <f t="array" ref="AJ393">[1]!table_weight[GKPositioning]*(('F+ , F-'!AJ$2-[1]!tbl_gk[[#This Row],[GKPositioning]])/('F+ , F-'!AJ$2-'F+ , F-'!AJ$3))</f>
        <v>1.8920689897264267E-2</v>
      </c>
      <c r="AK393" s="2" cm="1">
        <f t="array" ref="AK393">[1]!table_weight[GKReflexes]*(('F+ , F-'!AK$2-[1]!tbl_gk[[#This Row],[GKReflexes]])/('F+ , F-'!AK$2-'F+ , F-'!AK$3))</f>
        <v>4.9193793732887098E-2</v>
      </c>
    </row>
    <row r="394" spans="1:37" x14ac:dyDescent="0.55000000000000004">
      <c r="A394" s="7">
        <f>[1]!tbl_gk[[#This Row],[ID]]</f>
        <v>204773</v>
      </c>
      <c r="B394" s="1" cm="1">
        <f t="array" ref="B394">[1]!table_weight[ValueEUR]*(('F+ , F-'!B$2-[1]!tbl_gk[[#This Row],[ValueEUR]])/('F+ , F-'!B$2-'F+ , F-'!B$3))</f>
        <v>8.9821437363649033E-5</v>
      </c>
      <c r="C394" s="1" cm="1">
        <f t="array" ref="C394">[1]!table_weight[WageEUR]*(('F+ , F-'!C$2-[1]!tbl_gk[[#This Row],[WageEUR]])/('F+ , F-'!C$2-'F+ , F-'!C$3))</f>
        <v>7.8241870618836313E-5</v>
      </c>
      <c r="D394" s="1" cm="1">
        <f t="array" ref="D394">[1]!table_weight[Crossing]*(('F+ , F-'!D$2-[1]!tbl_gk[[#This Row],[Crossing]])/('F+ , F-'!D$2-'F+ , F-'!D$3))</f>
        <v>3.2504443341392672E-2</v>
      </c>
      <c r="E394" s="1" cm="1">
        <f t="array" ref="E394">[1]!table_weight[Finishing]*(('F+ , F-'!E$2-[1]!tbl_gk[[#This Row],[Finishing]])/('F+ , F-'!E$2-'F+ , F-'!E$3))</f>
        <v>1.7968512321265388E-2</v>
      </c>
      <c r="F394" s="1" cm="1">
        <f t="array" ref="F394">[1]!table_weight[HeadingAccuracy]*(('F+ , F-'!F$2-[1]!tbl_gk[[#This Row],[HeadingAccuracy]])/('F+ , F-'!F$2-'F+ , F-'!F$3))</f>
        <v>9.6040850170308507E-3</v>
      </c>
      <c r="G394" s="1" cm="1">
        <f t="array" ref="G394">[1]!table_weight[ShortPassing]*(('F+ , F-'!G$2-[1]!tbl_gk[[#This Row],[ShortPassing]])/('F+ , F-'!G$2-'F+ , F-'!G$3))</f>
        <v>4.5002898783658811E-2</v>
      </c>
      <c r="H394" s="1" cm="1">
        <f t="array" ref="H394">[1]!table_weight[Volleys]*(('F+ , F-'!H$2-[1]!tbl_gk[[#This Row],[Volleys]])/('F+ , F-'!H$2-'F+ , F-'!H$3))</f>
        <v>1.851827356780974E-3</v>
      </c>
      <c r="I394" s="1" cm="1">
        <f t="array" ref="I394">[1]!table_weight[Dribbling]*(('F+ , F-'!I$2-[1]!tbl_gk[[#This Row],[Dribbling]])/('F+ , F-'!I$2-'F+ , F-'!I$3))</f>
        <v>2.0535442652874894E-2</v>
      </c>
      <c r="J394" s="1" cm="1">
        <f t="array" ref="J394">[1]!table_weight[Curve]*(('F+ , F-'!J$2-[1]!tbl_gk[[#This Row],[Curve]])/('F+ , F-'!J$2-'F+ , F-'!J$3))</f>
        <v>9.9719433458404991E-3</v>
      </c>
      <c r="K394" s="1" cm="1">
        <f t="array" ref="K394">[1]!table_weight[FKAccuracy]*(('F+ , F-'!K$2-[1]!tbl_gk[[#This Row],[FKAccuracy]])/('F+ , F-'!K$2-'F+ , F-'!K$3))</f>
        <v>9.8874353513842238E-3</v>
      </c>
      <c r="L394" s="1" cm="1">
        <f t="array" ref="L394">[1]!table_weight[LongPassing]*(('F+ , F-'!L$2-[1]!tbl_gk[[#This Row],[LongPassing]])/('F+ , F-'!L$2-'F+ , F-'!L$3))</f>
        <v>2.652978090371412E-2</v>
      </c>
      <c r="M394" s="1" cm="1">
        <f t="array" ref="M394">[1]!table_weight[BallControl]*(('F+ , F-'!M$2-[1]!tbl_gk[[#This Row],[BallControl]])/('F+ , F-'!M$2-'F+ , F-'!M$3))</f>
        <v>1.0865313572949679E-2</v>
      </c>
      <c r="N394" s="1" cm="1">
        <f t="array" ref="N394">[1]!table_weight[Acceleration]*(('F+ , F-'!N$2-[1]!tbl_gk[[#This Row],[Acceleration]])/('F+ , F-'!N$2-'F+ , F-'!N$3))</f>
        <v>3.6077954150933221E-3</v>
      </c>
      <c r="O394" s="1" cm="1">
        <f t="array" ref="O394">[1]!table_weight[SprintSpeed]*(('F+ , F-'!O$2-[1]!tbl_gk[[#This Row],[SprintSpeed]])/('F+ , F-'!O$2-'F+ , F-'!O$3))</f>
        <v>4.2166108913903209E-3</v>
      </c>
      <c r="P394" s="1" cm="1">
        <f t="array" ref="P394">[1]!table_weight[Agility]*(('F+ , F-'!P$2-[1]!tbl_gk[[#This Row],[Agility]])/('F+ , F-'!P$2-'F+ , F-'!P$3))</f>
        <v>3.8613652851559629E-3</v>
      </c>
      <c r="Q394" s="1" cm="1">
        <f t="array" ref="Q394">[1]!table_weight[Reactions]*(('F+ , F-'!Q$2-[1]!tbl_gk[[#This Row],[Reactions]])/('F+ , F-'!Q$2-'F+ , F-'!Q$3))</f>
        <v>1.7531828002454398E-3</v>
      </c>
      <c r="R394" s="1" cm="1">
        <f t="array" ref="R394">[1]!table_weight[Balance]*(('F+ , F-'!R$2-[1]!tbl_gk[[#This Row],[Balance]])/('F+ , F-'!R$2-'F+ , F-'!R$3))</f>
        <v>7.4505007357369231E-4</v>
      </c>
      <c r="S394" s="1" cm="1">
        <f t="array" ref="S394">[1]!table_weight[ShotPower]*(('F+ , F-'!S$2-[1]!tbl_gk[[#This Row],[ShotPower]])/('F+ , F-'!S$2-'F+ , F-'!S$3))</f>
        <v>5.4538573983244545E-3</v>
      </c>
      <c r="T394" s="1" cm="1">
        <f t="array" ref="T394">[1]!table_weight[Jumping]*(('F+ , F-'!T$2-[1]!tbl_gk[[#This Row],[Jumping]])/('F+ , F-'!T$2-'F+ , F-'!T$3))</f>
        <v>2.1467756656231253E-3</v>
      </c>
      <c r="U394" s="1" cm="1">
        <f t="array" ref="U394">[1]!table_weight[Stamina]*(('F+ , F-'!U$2-[1]!tbl_gk[[#This Row],[Stamina]])/('F+ , F-'!U$2-'F+ , F-'!U$3))</f>
        <v>1.5456784792486501E-2</v>
      </c>
      <c r="V394" s="1" cm="1">
        <f t="array" ref="V394">[1]!table_weight[Strength]*(('F+ , F-'!V$2-[1]!tbl_gk[[#This Row],[Strength]])/('F+ , F-'!V$2-'F+ , F-'!V$3))</f>
        <v>1.2422675185072484E-2</v>
      </c>
      <c r="W394" s="1" cm="1">
        <f t="array" ref="W394">[1]!table_weight[LongShots]*(('F+ , F-'!W$2-[1]!tbl_gk[[#This Row],[LongShots]])/('F+ , F-'!W$2-'F+ , F-'!W$3))</f>
        <v>9.6091773208573719E-3</v>
      </c>
      <c r="X394" s="1" cm="1">
        <f t="array" ref="X394">[1]!table_weight[Aggression]*(('F+ , F-'!X$2-[1]!tbl_gk[[#This Row],[Aggression]])/('F+ , F-'!X$2-'F+ , F-'!X$3))</f>
        <v>1.5819896562214757E-2</v>
      </c>
      <c r="Y394" s="1" cm="1">
        <f t="array" ref="Y394">[1]!table_weight[Interceptions]*(('F+ , F-'!Y$2-[1]!tbl_gk[[#This Row],[Interceptions]])/('F+ , F-'!Y$2-'F+ , F-'!Y$3))</f>
        <v>1.5928726369709705E-2</v>
      </c>
      <c r="Z394" s="1" cm="1">
        <f t="array" ref="Z394">[1]!table_weight[Positioning]*(('F+ , F-'!Z$2-[1]!tbl_gk[[#This Row],[Positioning]])/('F+ , F-'!Z$2-'F+ , F-'!Z$3))</f>
        <v>2.957779805969611E-4</v>
      </c>
      <c r="AA394" s="1" cm="1">
        <f t="array" ref="AA394">[1]!table_weight[Vision]*(('F+ , F-'!AA$2-[1]!tbl_gk[[#This Row],[Vision]])/('F+ , F-'!AA$2-'F+ , F-'!AA$3))</f>
        <v>4.1882162052530092E-2</v>
      </c>
      <c r="AB394" s="1" cm="1">
        <f t="array" ref="AB394">[1]!table_weight[Penalties]*(('F+ , F-'!AB$2-[1]!tbl_gk[[#This Row],[Penalties]])/('F+ , F-'!AB$2-'F+ , F-'!AB$3))</f>
        <v>2.3096780543674466E-3</v>
      </c>
      <c r="AC394" s="1" cm="1">
        <f t="array" ref="AC394">[1]!table_weight[Composure]*(('F+ , F-'!AC$2-[1]!tbl_gk[[#This Row],[Composure]])/('F+ , F-'!AC$2-'F+ , F-'!AC$3))</f>
        <v>9.6072246329239263E-4</v>
      </c>
      <c r="AD394" s="1" cm="1">
        <f t="array" ref="AD394">[1]!table_weight[Marking]*(('F+ , F-'!AD$2-[1]!tbl_gk[[#This Row],[Marking]])/('F+ , F-'!AD$2-'F+ , F-'!AD$3))</f>
        <v>3.1549651263676225E-2</v>
      </c>
      <c r="AE394" s="1" cm="1">
        <f t="array" ref="AE394">[1]!table_weight[StandingTackle]*(('F+ , F-'!AE$2-[1]!tbl_gk[[#This Row],[StandingTackle]])/('F+ , F-'!AE$2-'F+ , F-'!AE$3))</f>
        <v>1.3450114486093548E-2</v>
      </c>
      <c r="AF394" s="1" cm="1">
        <f t="array" ref="AF394">[1]!table_weight[SlidingTackle]*(('F+ , F-'!AF$2-[1]!tbl_gk[[#This Row],[SlidingTackle]])/('F+ , F-'!AF$2-'F+ , F-'!AF$3))</f>
        <v>5.230600077925268E-3</v>
      </c>
      <c r="AG394" s="1" cm="1">
        <f t="array" ref="AG394">[1]!table_weight[GKDiving]*(('F+ , F-'!AG$2-[1]!tbl_gk[[#This Row],[GKDiving]])/('F+ , F-'!AG$2-'F+ , F-'!AG$3))</f>
        <v>4.0994828110739248E-2</v>
      </c>
      <c r="AH394" s="1" cm="1">
        <f t="array" ref="AH394">[1]!table_weight[GKHandling]*(('F+ , F-'!AH$2-[1]!tbl_gk[[#This Row],[GKHandling]])/('F+ , F-'!AH$2-'F+ , F-'!AH$3))</f>
        <v>4.9906747265247783E-2</v>
      </c>
      <c r="AI394" s="1" cm="1">
        <f t="array" ref="AI394">[1]!table_weight[GKKicking]*(('F+ , F-'!AI$2-[1]!tbl_gk[[#This Row],[GKKicking]])/('F+ , F-'!AI$2-'F+ , F-'!AI$3))</f>
        <v>2.5044113173106158E-2</v>
      </c>
      <c r="AJ394" s="1" cm="1">
        <f t="array" ref="AJ394">[1]!table_weight[GKPositioning]*(('F+ , F-'!AJ$2-[1]!tbl_gk[[#This Row],[GKPositioning]])/('F+ , F-'!AJ$2-'F+ , F-'!AJ$3))</f>
        <v>1.8920689897264267E-2</v>
      </c>
      <c r="AK394" s="1" cm="1">
        <f t="array" ref="AK394">[1]!table_weight[GKReflexes]*(('F+ , F-'!AK$2-[1]!tbl_gk[[#This Row],[GKReflexes]])/('F+ , F-'!AK$2-'F+ , F-'!AK$3))</f>
        <v>4.3727816651455198E-2</v>
      </c>
    </row>
    <row r="395" spans="1:37" x14ac:dyDescent="0.55000000000000004">
      <c r="A395" s="8">
        <f>[1]!tbl_gk[[#This Row],[ID]]</f>
        <v>204825</v>
      </c>
      <c r="B395" s="2" cm="1">
        <f t="array" ref="B395">[1]!table_weight[ValueEUR]*(('F+ , F-'!B$2-[1]!tbl_gk[[#This Row],[ValueEUR]])/('F+ , F-'!B$2-'F+ , F-'!B$3))</f>
        <v>1.5155438400533223E-4</v>
      </c>
      <c r="C395" s="2" cm="1">
        <f t="array" ref="C395">[1]!table_weight[WageEUR]*(('F+ , F-'!C$2-[1]!tbl_gk[[#This Row],[WageEUR]])/('F+ , F-'!C$2-'F+ , F-'!C$3))</f>
        <v>7.0417683556952691E-4</v>
      </c>
      <c r="D395" s="2" cm="1">
        <f t="array" ref="D395">[1]!table_weight[Crossing]*(('F+ , F-'!D$2-[1]!tbl_gk[[#This Row],[Crossing]])/('F+ , F-'!D$2-'F+ , F-'!D$3))</f>
        <v>2.9141914719869291E-2</v>
      </c>
      <c r="E395" s="2" cm="1">
        <f t="array" ref="E395">[1]!table_weight[Finishing]*(('F+ , F-'!E$2-[1]!tbl_gk[[#This Row],[Finishing]])/('F+ , F-'!E$2-'F+ , F-'!E$3))</f>
        <v>7.9860054761179498E-3</v>
      </c>
      <c r="F395" s="2" cm="1">
        <f t="array" ref="F395">[1]!table_weight[HeadingAccuracy]*(('F+ , F-'!F$2-[1]!tbl_gk[[#This Row],[HeadingAccuracy]])/('F+ , F-'!F$2-'F+ , F-'!F$3))</f>
        <v>1.00216539308148E-2</v>
      </c>
      <c r="G395" s="2" cm="1">
        <f t="array" ref="G395">[1]!table_weight[ShortPassing]*(('F+ , F-'!G$2-[1]!tbl_gk[[#This Row],[ShortPassing]])/('F+ , F-'!G$2-'F+ , F-'!G$3))</f>
        <v>5.3440942305594832E-2</v>
      </c>
      <c r="H395" s="2" cm="1">
        <f t="array" ref="H395">[1]!table_weight[Volleys]*(('F+ , F-'!H$2-[1]!tbl_gk[[#This Row],[Volleys]])/('F+ , F-'!H$2-'F+ , F-'!H$3))</f>
        <v>1.3888705175857305E-3</v>
      </c>
      <c r="I395" s="2" cm="1">
        <f t="array" ref="I395">[1]!table_weight[Dribbling]*(('F+ , F-'!I$2-[1]!tbl_gk[[#This Row],[Dribbling]])/('F+ , F-'!I$2-'F+ , F-'!I$3))</f>
        <v>1.1734538658785652E-2</v>
      </c>
      <c r="J395" s="2" cm="1">
        <f t="array" ref="J395">[1]!table_weight[Curve]*(('F+ , F-'!J$2-[1]!tbl_gk[[#This Row],[Curve]])/('F+ , F-'!J$2-'F+ , F-'!J$3))</f>
        <v>9.295879390190295E-3</v>
      </c>
      <c r="K395" s="2" cm="1">
        <f t="array" ref="K395">[1]!table_weight[FKAccuracy]*(('F+ , F-'!K$2-[1]!tbl_gk[[#This Row],[FKAccuracy]])/('F+ , F-'!K$2-'F+ , F-'!K$3))</f>
        <v>9.1268634012777444E-3</v>
      </c>
      <c r="L395" s="2" cm="1">
        <f t="array" ref="L395">[1]!table_weight[LongPassing]*(('F+ , F-'!L$2-[1]!tbl_gk[[#This Row],[LongPassing]])/('F+ , F-'!L$2-'F+ , F-'!L$3))</f>
        <v>2.4905508603486726E-2</v>
      </c>
      <c r="M395" s="2" cm="1">
        <f t="array" ref="M395">[1]!table_weight[BallControl]*(('F+ , F-'!M$2-[1]!tbl_gk[[#This Row],[BallControl]])/('F+ , F-'!M$2-'F+ , F-'!M$3))</f>
        <v>1.1734538658785654E-2</v>
      </c>
      <c r="N395" s="2" cm="1">
        <f t="array" ref="N395">[1]!table_weight[Acceleration]*(('F+ , F-'!N$2-[1]!tbl_gk[[#This Row],[Acceleration]])/('F+ , F-'!N$2-'F+ , F-'!N$3))</f>
        <v>5.637180336083316E-3</v>
      </c>
      <c r="O395" s="2" cm="1">
        <f t="array" ref="O395">[1]!table_weight[SprintSpeed]*(('F+ , F-'!O$2-[1]!tbl_gk[[#This Row],[SprintSpeed]])/('F+ , F-'!O$2-'F+ , F-'!O$3))</f>
        <v>7.0276848189838679E-3</v>
      </c>
      <c r="P395" s="2" cm="1">
        <f t="array" ref="P395">[1]!table_weight[Agility]*(('F+ , F-'!P$2-[1]!tbl_gk[[#This Row],[Agility]])/('F+ , F-'!P$2-'F+ , F-'!P$3))</f>
        <v>4.4464206313917145E-3</v>
      </c>
      <c r="Q395" s="2" cm="1">
        <f t="array" ref="Q395">[1]!table_weight[Reactions]*(('F+ , F-'!Q$2-[1]!tbl_gk[[#This Row],[Reactions]])/('F+ , F-'!Q$2-'F+ , F-'!Q$3))</f>
        <v>1.6500544002310022E-3</v>
      </c>
      <c r="R395" s="2" cm="1">
        <f t="array" ref="R395">[1]!table_weight[Balance]*(('F+ , F-'!R$2-[1]!tbl_gk[[#This Row],[Balance]])/('F+ , F-'!R$2-'F+ , F-'!R$3))</f>
        <v>7.4505007357369231E-4</v>
      </c>
      <c r="S395" s="2" cm="1">
        <f t="array" ref="S395">[1]!table_weight[ShotPower]*(('F+ , F-'!S$2-[1]!tbl_gk[[#This Row],[ShotPower]])/('F+ , F-'!S$2-'F+ , F-'!S$3))</f>
        <v>5.1941499031661464E-3</v>
      </c>
      <c r="T395" s="2" cm="1">
        <f t="array" ref="T395">[1]!table_weight[Jumping]*(('F+ , F-'!T$2-[1]!tbl_gk[[#This Row],[Jumping]])/('F+ , F-'!T$2-'F+ , F-'!T$3))</f>
        <v>2.6620018253726754E-3</v>
      </c>
      <c r="U395" s="2" cm="1">
        <f t="array" ref="U395">[1]!table_weight[Stamina]*(('F+ , F-'!U$2-[1]!tbl_gk[[#This Row],[Stamina]])/('F+ , F-'!U$2-'F+ , F-'!U$3))</f>
        <v>1.975033612373275E-2</v>
      </c>
      <c r="V395" s="2" cm="1">
        <f t="array" ref="V395">[1]!table_weight[Strength]*(('F+ , F-'!V$2-[1]!tbl_gk[[#This Row],[Strength]])/('F+ , F-'!V$2-'F+ , F-'!V$3))</f>
        <v>2.5732684311935858E-2</v>
      </c>
      <c r="W395" s="2" cm="1">
        <f t="array" ref="W395">[1]!table_weight[LongShots]*(('F+ , F-'!W$2-[1]!tbl_gk[[#This Row],[LongShots]])/('F+ , F-'!W$2-'F+ , F-'!W$3))</f>
        <v>7.5315173595909123E-3</v>
      </c>
      <c r="X395" s="2" cm="1">
        <f t="array" ref="X395">[1]!table_weight[Aggression]*(('F+ , F-'!X$2-[1]!tbl_gk[[#This Row],[Aggression]])/('F+ , F-'!X$2-'F+ , F-'!X$3))</f>
        <v>1.5819896562214757E-2</v>
      </c>
      <c r="Y395" s="2" cm="1">
        <f t="array" ref="Y395">[1]!table_weight[Interceptions]*(('F+ , F-'!Y$2-[1]!tbl_gk[[#This Row],[Interceptions]])/('F+ , F-'!Y$2-'F+ , F-'!Y$3))</f>
        <v>1.7313833010554024E-2</v>
      </c>
      <c r="Z395" s="2" cm="1">
        <f t="array" ref="Z395">[1]!table_weight[Positioning]*(('F+ , F-'!Z$2-[1]!tbl_gk[[#This Row],[Positioning]])/('F+ , F-'!Z$2-'F+ , F-'!Z$3))</f>
        <v>4.4366697089544168E-4</v>
      </c>
      <c r="AA395" s="2" cm="1">
        <f t="array" ref="AA395">[1]!table_weight[Vision]*(('F+ , F-'!AA$2-[1]!tbl_gk[[#This Row],[Vision]])/('F+ , F-'!AA$2-'F+ , F-'!AA$3))</f>
        <v>2.6974951830443111E-2</v>
      </c>
      <c r="AB395" s="2" cm="1">
        <f t="array" ref="AB395">[1]!table_weight[Penalties]*(('F+ , F-'!AB$2-[1]!tbl_gk[[#This Row],[Penalties]])/('F+ , F-'!AB$2-'F+ , F-'!AB$3))</f>
        <v>1.6441775980242841E-3</v>
      </c>
      <c r="AC395" s="2" cm="1">
        <f t="array" ref="AC395">[1]!table_weight[Composure]*(('F+ , F-'!AC$2-[1]!tbl_gk[[#This Row],[Composure]])/('F+ , F-'!AC$2-'F+ , F-'!AC$3))</f>
        <v>1.441083694938589E-3</v>
      </c>
      <c r="AD395" s="2" cm="1">
        <f t="array" ref="AD395">[1]!table_weight[Marking]*(('F+ , F-'!AD$2-[1]!tbl_gk[[#This Row],[Marking]])/('F+ , F-'!AD$2-'F+ , F-'!AD$3))</f>
        <v>1.8929790758205733E-2</v>
      </c>
      <c r="AE395" s="2" cm="1">
        <f t="array" ref="AE395">[1]!table_weight[StandingTackle]*(('F+ , F-'!AE$2-[1]!tbl_gk[[#This Row],[StandingTackle]])/('F+ , F-'!AE$2-'F+ , F-'!AE$3))</f>
        <v>2.465854322450484E-2</v>
      </c>
      <c r="AF395" s="2" cm="1">
        <f t="array" ref="AF395">[1]!table_weight[SlidingTackle]*(('F+ , F-'!AF$2-[1]!tbl_gk[[#This Row],[SlidingTackle]])/('F+ , F-'!AF$2-'F+ , F-'!AF$3))</f>
        <v>5.977828660486021E-3</v>
      </c>
      <c r="AG395" s="2" cm="1">
        <f t="array" ref="AG395">[1]!table_weight[GKDiving]*(('F+ , F-'!AG$2-[1]!tbl_gk[[#This Row],[GKDiving]])/('F+ , F-'!AG$2-'F+ , F-'!AG$3))</f>
        <v>4.0994828110739248E-2</v>
      </c>
      <c r="AH395" s="2" cm="1">
        <f t="array" ref="AH395">[1]!table_weight[GKHandling]*(('F+ , F-'!AH$2-[1]!tbl_gk[[#This Row],[GKHandling]])/('F+ , F-'!AH$2-'F+ , F-'!AH$3))</f>
        <v>4.6341979603444362E-2</v>
      </c>
      <c r="AI395" s="2" cm="1">
        <f t="array" ref="AI395">[1]!table_weight[GKKicking]*(('F+ , F-'!AI$2-[1]!tbl_gk[[#This Row],[GKKicking]])/('F+ , F-'!AI$2-'F+ , F-'!AI$3))</f>
        <v>2.414968055978094E-2</v>
      </c>
      <c r="AJ395" s="2" cm="1">
        <f t="array" ref="AJ395">[1]!table_weight[GKPositioning]*(('F+ , F-'!AJ$2-[1]!tbl_gk[[#This Row],[GKPositioning]])/('F+ , F-'!AJ$2-'F+ , F-'!AJ$3))</f>
        <v>1.7659310570779983E-2</v>
      </c>
      <c r="AK395" s="2" cm="1">
        <f t="array" ref="AK395">[1]!table_weight[GKReflexes]*(('F+ , F-'!AK$2-[1]!tbl_gk[[#This Row],[GKReflexes]])/('F+ , F-'!AK$2-'F+ , F-'!AK$3))</f>
        <v>4.0083831930500594E-2</v>
      </c>
    </row>
    <row r="396" spans="1:37" x14ac:dyDescent="0.55000000000000004">
      <c r="A396" s="7">
        <f>[1]!tbl_gk[[#This Row],[ID]]</f>
        <v>204842</v>
      </c>
      <c r="B396" s="1" cm="1">
        <f t="array" ref="B396">[1]!table_weight[ValueEUR]*(('F+ , F-'!B$2-[1]!tbl_gk[[#This Row],[ValueEUR]])/('F+ , F-'!B$2-'F+ , F-'!B$3))</f>
        <v>7.6888385042216416E-4</v>
      </c>
      <c r="C396" s="1" cm="1">
        <f t="array" ref="C396">[1]!table_weight[WageEUR]*(('F+ , F-'!C$2-[1]!tbl_gk[[#This Row],[WageEUR]])/('F+ , F-'!C$2-'F+ , F-'!C$3))</f>
        <v>1.7995630242332353E-3</v>
      </c>
      <c r="D396" s="1" cm="1">
        <f t="array" ref="D396">[1]!table_weight[Crossing]*(('F+ , F-'!D$2-[1]!tbl_gk[[#This Row],[Crossing]])/('F+ , F-'!D$2-'F+ , F-'!D$3))</f>
        <v>2.8021071846028162E-2</v>
      </c>
      <c r="E396" s="1" cm="1">
        <f t="array" ref="E396">[1]!table_weight[Finishing]*(('F+ , F-'!E$2-[1]!tbl_gk[[#This Row],[Finishing]])/('F+ , F-'!E$2-'F+ , F-'!E$3))</f>
        <v>1.3975509583206414E-2</v>
      </c>
      <c r="F396" s="1" cm="1">
        <f t="array" ref="F396">[1]!table_weight[HeadingAccuracy]*(('F+ , F-'!F$2-[1]!tbl_gk[[#This Row],[HeadingAccuracy]])/('F+ , F-'!F$2-'F+ , F-'!F$3))</f>
        <v>1.08567917583827E-2</v>
      </c>
      <c r="G396" s="1" cm="1">
        <f t="array" ref="G396">[1]!table_weight[ShortPassing]*(('F+ , F-'!G$2-[1]!tbl_gk[[#This Row],[ShortPassing]])/('F+ , F-'!G$2-'F+ , F-'!G$3))</f>
        <v>3.6564855261722783E-2</v>
      </c>
      <c r="H396" s="1" cm="1">
        <f t="array" ref="H396">[1]!table_weight[Volleys]*(('F+ , F-'!H$2-[1]!tbl_gk[[#This Row],[Volleys]])/('F+ , F-'!H$2-'F+ , F-'!H$3))</f>
        <v>9.2591367839048701E-4</v>
      </c>
      <c r="I396" s="1" cm="1">
        <f t="array" ref="I396">[1]!table_weight[Dribbling]*(('F+ , F-'!I$2-[1]!tbl_gk[[#This Row],[Dribbling]])/('F+ , F-'!I$2-'F+ , F-'!I$3))</f>
        <v>1.4668173323482065E-2</v>
      </c>
      <c r="J396" s="1" cm="1">
        <f t="array" ref="J396">[1]!table_weight[Curve]*(('F+ , F-'!J$2-[1]!tbl_gk[[#This Row],[Curve]])/('F+ , F-'!J$2-'F+ , F-'!J$3))</f>
        <v>8.6198154345400926E-3</v>
      </c>
      <c r="K396" s="1" cm="1">
        <f t="array" ref="K396">[1]!table_weight[FKAccuracy]*(('F+ , F-'!K$2-[1]!tbl_gk[[#This Row],[FKAccuracy]])/('F+ , F-'!K$2-'F+ , F-'!K$3))</f>
        <v>8.6705202312138564E-3</v>
      </c>
      <c r="L396" s="1" cm="1">
        <f t="array" ref="L396">[1]!table_weight[LongPassing]*(('F+ , F-'!L$2-[1]!tbl_gk[[#This Row],[LongPassing]])/('F+ , F-'!L$2-'F+ , F-'!L$3))</f>
        <v>2.2198388103107734E-2</v>
      </c>
      <c r="M396" s="1" cm="1">
        <f t="array" ref="M396">[1]!table_weight[BallControl]*(('F+ , F-'!M$2-[1]!tbl_gk[[#This Row],[BallControl]])/('F+ , F-'!M$2-'F+ , F-'!M$3))</f>
        <v>9.9960884871137055E-3</v>
      </c>
      <c r="N396" s="1" cm="1">
        <f t="array" ref="N396">[1]!table_weight[Acceleration]*(('F+ , F-'!N$2-[1]!tbl_gk[[#This Row],[Acceleration]])/('F+ , F-'!N$2-'F+ , F-'!N$3))</f>
        <v>6.0881547629699816E-3</v>
      </c>
      <c r="O396" s="1" cm="1">
        <f t="array" ref="O396">[1]!table_weight[SprintSpeed]*(('F+ , F-'!O$2-[1]!tbl_gk[[#This Row],[SprintSpeed]])/('F+ , F-'!O$2-'F+ , F-'!O$3))</f>
        <v>6.4654700334651587E-3</v>
      </c>
      <c r="P396" s="1" cm="1">
        <f t="array" ref="P396">[1]!table_weight[Agility]*(('F+ , F-'!P$2-[1]!tbl_gk[[#This Row],[Agility]])/('F+ , F-'!P$2-'F+ , F-'!P$3))</f>
        <v>3.8613652851559629E-3</v>
      </c>
      <c r="Q396" s="1" cm="1">
        <f t="array" ref="Q396">[1]!table_weight[Reactions]*(('F+ , F-'!Q$2-[1]!tbl_gk[[#This Row],[Reactions]])/('F+ , F-'!Q$2-'F+ , F-'!Q$3))</f>
        <v>1.0828482001515951E-3</v>
      </c>
      <c r="R396" s="1" cm="1">
        <f t="array" ref="R396">[1]!table_weight[Balance]*(('F+ , F-'!R$2-[1]!tbl_gk[[#This Row],[Balance]])/('F+ , F-'!R$2-'F+ , F-'!R$3))</f>
        <v>1.5521876532785257E-3</v>
      </c>
      <c r="S396" s="1" cm="1">
        <f t="array" ref="S396">[1]!table_weight[ShotPower]*(('F+ , F-'!S$2-[1]!tbl_gk[[#This Row],[ShotPower]])/('F+ , F-'!S$2-'F+ , F-'!S$3))</f>
        <v>4.6747349128495319E-3</v>
      </c>
      <c r="T396" s="1" cm="1">
        <f t="array" ref="T396">[1]!table_weight[Jumping]*(('F+ , F-'!T$2-[1]!tbl_gk[[#This Row],[Jumping]])/('F+ , F-'!T$2-'F+ , F-'!T$3))</f>
        <v>1.2021943727489502E-3</v>
      </c>
      <c r="U396" s="1" cm="1">
        <f t="array" ref="U396">[1]!table_weight[Stamina]*(('F+ , F-'!U$2-[1]!tbl_gk[[#This Row],[Stamina]])/('F+ , F-'!U$2-'F+ , F-'!U$3))</f>
        <v>1.8032915591234249E-2</v>
      </c>
      <c r="V396" s="1" cm="1">
        <f t="array" ref="V396">[1]!table_weight[Strength]*(('F+ , F-'!V$2-[1]!tbl_gk[[#This Row],[Strength]])/('F+ , F-'!V$2-'F+ , F-'!V$3))</f>
        <v>1.5972010952236049E-2</v>
      </c>
      <c r="W396" s="1" cm="1">
        <f t="array" ref="W396">[1]!table_weight[LongShots]*(('F+ , F-'!W$2-[1]!tbl_gk[[#This Row],[LongShots]])/('F+ , F-'!W$2-'F+ , F-'!W$3))</f>
        <v>7.0121023692742987E-3</v>
      </c>
      <c r="X396" s="1" cm="1">
        <f t="array" ref="X396">[1]!table_weight[Aggression]*(('F+ , F-'!X$2-[1]!tbl_gk[[#This Row],[Aggression]])/('F+ , F-'!X$2-'F+ , F-'!X$3))</f>
        <v>1.1560693641618476E-2</v>
      </c>
      <c r="Y396" s="1" cm="1">
        <f t="array" ref="Y396">[1]!table_weight[Interceptions]*(('F+ , F-'!Y$2-[1]!tbl_gk[[#This Row],[Interceptions]])/('F+ , F-'!Y$2-'F+ , F-'!Y$3))</f>
        <v>1.5928726369709705E-2</v>
      </c>
      <c r="Z396" s="1" cm="1">
        <f t="array" ref="Z396">[1]!table_weight[Positioning]*(('F+ , F-'!Z$2-[1]!tbl_gk[[#This Row],[Positioning]])/('F+ , F-'!Z$2-'F+ , F-'!Z$3))</f>
        <v>2.957779805969611E-4</v>
      </c>
      <c r="AA396" s="1" cm="1">
        <f t="array" ref="AA396">[1]!table_weight[Vision]*(('F+ , F-'!AA$2-[1]!tbl_gk[[#This Row],[Vision]])/('F+ , F-'!AA$2-'F+ , F-'!AA$3))</f>
        <v>1.3487475915221555E-2</v>
      </c>
      <c r="AB396" s="1" cm="1">
        <f t="array" ref="AB396">[1]!table_weight[Penalties]*(('F+ , F-'!AB$2-[1]!tbl_gk[[#This Row],[Penalties]])/('F+ , F-'!AB$2-'F+ , F-'!AB$3))</f>
        <v>1.9573542833622431E-3</v>
      </c>
      <c r="AC396" s="1" cm="1">
        <f t="array" ref="AC396">[1]!table_weight[Composure]*(('F+ , F-'!AC$2-[1]!tbl_gk[[#This Row],[Composure]])/('F+ , F-'!AC$2-'F+ , F-'!AC$3))</f>
        <v>7.4722858256074981E-4</v>
      </c>
      <c r="AD396" s="1" cm="1">
        <f t="array" ref="AD396">[1]!table_weight[Marking]*(('F+ , F-'!AD$2-[1]!tbl_gk[[#This Row],[Marking]])/('F+ , F-'!AD$2-'F+ , F-'!AD$3))</f>
        <v>4.7324476895514332E-3</v>
      </c>
      <c r="AE396" s="1" cm="1">
        <f t="array" ref="AE396">[1]!table_weight[StandingTackle]*(('F+ , F-'!AE$2-[1]!tbl_gk[[#This Row],[StandingTackle]])/('F+ , F-'!AE$2-'F+ , F-'!AE$3))</f>
        <v>1.120842873841129E-2</v>
      </c>
      <c r="AF396" s="1" cm="1">
        <f t="array" ref="AF396">[1]!table_weight[SlidingTackle]*(('F+ , F-'!AF$2-[1]!tbl_gk[[#This Row],[SlidingTackle]])/('F+ , F-'!AF$2-'F+ , F-'!AF$3))</f>
        <v>3.7361429128037632E-3</v>
      </c>
      <c r="AG396" s="1" cm="1">
        <f t="array" ref="AG396">[1]!table_weight[GKDiving]*(('F+ , F-'!AG$2-[1]!tbl_gk[[#This Row],[GKDiving]])/('F+ , F-'!AG$2-'F+ , F-'!AG$3))</f>
        <v>3.0746121083054436E-2</v>
      </c>
      <c r="AH396" s="1" cm="1">
        <f t="array" ref="AH396">[1]!table_weight[GKHandling]*(('F+ , F-'!AH$2-[1]!tbl_gk[[#This Row],[GKHandling]])/('F+ , F-'!AH$2-'F+ , F-'!AH$3))</f>
        <v>3.0300525125329006E-2</v>
      </c>
      <c r="AI396" s="1" cm="1">
        <f t="array" ref="AI396">[1]!table_weight[GKKicking]*(('F+ , F-'!AI$2-[1]!tbl_gk[[#This Row],[GKKicking]])/('F+ , F-'!AI$2-'F+ , F-'!AI$3))</f>
        <v>2.1466382719805277E-2</v>
      </c>
      <c r="AJ396" s="1" cm="1">
        <f t="array" ref="AJ396">[1]!table_weight[GKPositioning]*(('F+ , F-'!AJ$2-[1]!tbl_gk[[#This Row],[GKPositioning]])/('F+ , F-'!AJ$2-'F+ , F-'!AJ$3))</f>
        <v>1.1352413938358561E-2</v>
      </c>
      <c r="AK396" s="1" cm="1">
        <f t="array" ref="AK396">[1]!table_weight[GKReflexes]*(('F+ , F-'!AK$2-[1]!tbl_gk[[#This Row],[GKReflexes]])/('F+ , F-'!AK$2-'F+ , F-'!AK$3))</f>
        <v>2.7329885407159499E-2</v>
      </c>
    </row>
    <row r="397" spans="1:37" x14ac:dyDescent="0.55000000000000004">
      <c r="A397" s="8">
        <f>[1]!tbl_gk[[#This Row],[ID]]</f>
        <v>204846</v>
      </c>
      <c r="B397" s="2" cm="1">
        <f t="array" ref="B397">[1]!table_weight[ValueEUR]*(('F+ , F-'!B$2-[1]!tbl_gk[[#This Row],[ValueEUR]])/('F+ , F-'!B$2-'F+ , F-'!B$3))</f>
        <v>2.9045351394911935E-4</v>
      </c>
      <c r="C397" s="2" cm="1">
        <f t="array" ref="C397">[1]!table_weight[WageEUR]*(('F+ , F-'!C$2-[1]!tbl_gk[[#This Row],[WageEUR]])/('F+ , F-'!C$2-'F+ , F-'!C$3))</f>
        <v>3.9120935309418161E-4</v>
      </c>
      <c r="D397" s="2" cm="1">
        <f t="array" ref="D397">[1]!table_weight[Crossing]*(('F+ , F-'!D$2-[1]!tbl_gk[[#This Row],[Crossing]])/('F+ , F-'!D$2-'F+ , F-'!D$3))</f>
        <v>3.4746129089074922E-2</v>
      </c>
      <c r="E397" s="2" cm="1">
        <f t="array" ref="E397">[1]!table_weight[Finishing]*(('F+ , F-'!E$2-[1]!tbl_gk[[#This Row],[Finishing]])/('F+ , F-'!E$2-'F+ , F-'!E$3))</f>
        <v>7.9860054761179498E-3</v>
      </c>
      <c r="F397" s="2" cm="1">
        <f t="array" ref="F397">[1]!table_weight[HeadingAccuracy]*(('F+ , F-'!F$2-[1]!tbl_gk[[#This Row],[HeadingAccuracy]])/('F+ , F-'!F$2-'F+ , F-'!F$3))</f>
        <v>8.7689471894629514E-3</v>
      </c>
      <c r="G397" s="2" cm="1">
        <f t="array" ref="G397">[1]!table_weight[ShortPassing]*(('F+ , F-'!G$2-[1]!tbl_gk[[#This Row],[ShortPassing]])/('F+ , F-'!G$2-'F+ , F-'!G$3))</f>
        <v>3.6564855261722783E-2</v>
      </c>
      <c r="H397" s="2" cm="1">
        <f t="array" ref="H397">[1]!table_weight[Volleys]*(('F+ , F-'!H$2-[1]!tbl_gk[[#This Row],[Volleys]])/('F+ , F-'!H$2-'F+ , F-'!H$3))</f>
        <v>1.0416528881892981E-3</v>
      </c>
      <c r="I397" s="2" cm="1">
        <f t="array" ref="I397">[1]!table_weight[Dribbling]*(('F+ , F-'!I$2-[1]!tbl_gk[[#This Row],[Dribbling]])/('F+ , F-'!I$2-'F+ , F-'!I$3))</f>
        <v>1.6623929766613008E-2</v>
      </c>
      <c r="J397" s="2" cm="1">
        <f t="array" ref="J397">[1]!table_weight[Curve]*(('F+ , F-'!J$2-[1]!tbl_gk[[#This Row],[Curve]])/('F+ , F-'!J$2-'F+ , F-'!J$3))</f>
        <v>8.6198154345400926E-3</v>
      </c>
      <c r="K397" s="2" cm="1">
        <f t="array" ref="K397">[1]!table_weight[FKAccuracy]*(('F+ , F-'!K$2-[1]!tbl_gk[[#This Row],[FKAccuracy]])/('F+ , F-'!K$2-'F+ , F-'!K$3))</f>
        <v>9.4310921813203358E-3</v>
      </c>
      <c r="L397" s="2" cm="1">
        <f t="array" ref="L397">[1]!table_weight[LongPassing]*(('F+ , F-'!L$2-[1]!tbl_gk[[#This Row],[LongPassing]])/('F+ , F-'!L$2-'F+ , F-'!L$3))</f>
        <v>1.8949843502652941E-2</v>
      </c>
      <c r="M397" s="2" cm="1">
        <f t="array" ref="M397">[1]!table_weight[BallControl]*(('F+ , F-'!M$2-[1]!tbl_gk[[#This Row],[BallControl]])/('F+ , F-'!M$2-'F+ , F-'!M$3))</f>
        <v>1.2169151201703639E-2</v>
      </c>
      <c r="N397" s="2" cm="1">
        <f t="array" ref="N397">[1]!table_weight[Acceleration]*(('F+ , F-'!N$2-[1]!tbl_gk[[#This Row],[Acceleration]])/('F+ , F-'!N$2-'F+ , F-'!N$3))</f>
        <v>9.4704629646199696E-3</v>
      </c>
      <c r="O397" s="2" cm="1">
        <f t="array" ref="O397">[1]!table_weight[SprintSpeed]*(('F+ , F-'!O$2-[1]!tbl_gk[[#This Row],[SprintSpeed]])/('F+ , F-'!O$2-'F+ , F-'!O$3))</f>
        <v>1.0119866139336769E-2</v>
      </c>
      <c r="P397" s="2" cm="1">
        <f t="array" ref="P397">[1]!table_weight[Agility]*(('F+ , F-'!P$2-[1]!tbl_gk[[#This Row],[Agility]])/('F+ , F-'!P$2-'F+ , F-'!P$3))</f>
        <v>3.2763099389202109E-3</v>
      </c>
      <c r="Q397" s="2" cm="1">
        <f t="array" ref="Q397">[1]!table_weight[Reactions]*(('F+ , F-'!Q$2-[1]!tbl_gk[[#This Row],[Reactions]])/('F+ , F-'!Q$2-'F+ , F-'!Q$3))</f>
        <v>1.5469260002165645E-3</v>
      </c>
      <c r="R397" s="2" cm="1">
        <f t="array" ref="R397">[1]!table_weight[Balance]*(('F+ , F-'!R$2-[1]!tbl_gk[[#This Row],[Balance]])/('F+ , F-'!R$2-'F+ , F-'!R$3))</f>
        <v>2.2351502207210773E-3</v>
      </c>
      <c r="S397" s="2" cm="1">
        <f t="array" ref="S397">[1]!table_weight[ShotPower]*(('F+ , F-'!S$2-[1]!tbl_gk[[#This Row],[ShotPower]])/('F+ , F-'!S$2-'F+ , F-'!S$3))</f>
        <v>5.9732723886410689E-3</v>
      </c>
      <c r="T397" s="2" cm="1">
        <f t="array" ref="T397">[1]!table_weight[Jumping]*(('F+ , F-'!T$2-[1]!tbl_gk[[#This Row],[Jumping]])/('F+ , F-'!T$2-'F+ , F-'!T$3))</f>
        <v>2.0609046389982004E-3</v>
      </c>
      <c r="U397" s="2" cm="1">
        <f t="array" ref="U397">[1]!table_weight[Stamina]*(('F+ , F-'!U$2-[1]!tbl_gk[[#This Row],[Stamina]])/('F+ , F-'!U$2-'F+ , F-'!U$3))</f>
        <v>1.7174205324984999E-2</v>
      </c>
      <c r="V397" s="2" cm="1">
        <f t="array" ref="V397">[1]!table_weight[Strength]*(('F+ , F-'!V$2-[1]!tbl_gk[[#This Row],[Strength]])/('F+ , F-'!V$2-'F+ , F-'!V$3))</f>
        <v>1.3310009126863375E-2</v>
      </c>
      <c r="W397" s="2" cm="1">
        <f t="array" ref="W397">[1]!table_weight[LongShots]*(('F+ , F-'!W$2-[1]!tbl_gk[[#This Row],[LongShots]])/('F+ , F-'!W$2-'F+ , F-'!W$3))</f>
        <v>7.5315173595909123E-3</v>
      </c>
      <c r="X397" s="2" cm="1">
        <f t="array" ref="X397">[1]!table_weight[Aggression]*(('F+ , F-'!X$2-[1]!tbl_gk[[#This Row],[Aggression]])/('F+ , F-'!X$2-'F+ , F-'!X$3))</f>
        <v>1.3386066321874024E-2</v>
      </c>
      <c r="Y397" s="2" cm="1">
        <f t="array" ref="Y397">[1]!table_weight[Interceptions]*(('F+ , F-'!Y$2-[1]!tbl_gk[[#This Row],[Interceptions]])/('F+ , F-'!Y$2-'F+ , F-'!Y$3))</f>
        <v>2.3546812894353474E-2</v>
      </c>
      <c r="Z397" s="2" cm="1">
        <f t="array" ref="Z397">[1]!table_weight[Positioning]*(('F+ , F-'!Z$2-[1]!tbl_gk[[#This Row],[Positioning]])/('F+ , F-'!Z$2-'F+ , F-'!Z$3))</f>
        <v>1.4788899029848058E-3</v>
      </c>
      <c r="AA397" s="2" cm="1">
        <f t="array" ref="AA397">[1]!table_weight[Vision]*(('F+ , F-'!AA$2-[1]!tbl_gk[[#This Row],[Vision]])/('F+ , F-'!AA$2-'F+ , F-'!AA$3))</f>
        <v>2.9104553290741252E-2</v>
      </c>
      <c r="AB397" s="2" cm="1">
        <f t="array" ref="AB397">[1]!table_weight[Penalties]*(('F+ , F-'!AB$2-[1]!tbl_gk[[#This Row],[Penalties]])/('F+ , F-'!AB$2-'F+ , F-'!AB$3))</f>
        <v>1.4875892553553045E-3</v>
      </c>
      <c r="AC397" s="2" cm="1">
        <f t="array" ref="AC397">[1]!table_weight[Composure]*(('F+ , F-'!AC$2-[1]!tbl_gk[[#This Row],[Composure]])/('F+ , F-'!AC$2-'F+ , F-'!AC$3))</f>
        <v>1.6012041054873211E-3</v>
      </c>
      <c r="AD397" s="2" cm="1">
        <f t="array" ref="AD397">[1]!table_weight[Marking]*(('F+ , F-'!AD$2-[1]!tbl_gk[[#This Row],[Marking]])/('F+ , F-'!AD$2-'F+ , F-'!AD$3))</f>
        <v>2.0507273321389546E-2</v>
      </c>
      <c r="AE397" s="2" cm="1">
        <f t="array" ref="AE397">[1]!table_weight[StandingTackle]*(('F+ , F-'!AE$2-[1]!tbl_gk[[#This Row],[StandingTackle]])/('F+ , F-'!AE$2-'F+ , F-'!AE$3))</f>
        <v>2.6900228972187096E-2</v>
      </c>
      <c r="AF397" s="2" cm="1">
        <f t="array" ref="AF397">[1]!table_weight[SlidingTackle]*(('F+ , F-'!AF$2-[1]!tbl_gk[[#This Row],[SlidingTackle]])/('F+ , F-'!AF$2-'F+ , F-'!AF$3))</f>
        <v>9.7139715732897855E-3</v>
      </c>
      <c r="AG397" s="2" cm="1">
        <f t="array" ref="AG397">[1]!table_weight[GKDiving]*(('F+ , F-'!AG$2-[1]!tbl_gk[[#This Row],[GKDiving]])/('F+ , F-'!AG$2-'F+ , F-'!AG$3))</f>
        <v>3.4162356758949373E-2</v>
      </c>
      <c r="AH397" s="2" cm="1">
        <f t="array" ref="AH397">[1]!table_weight[GKHandling]*(('F+ , F-'!AH$2-[1]!tbl_gk[[#This Row],[GKHandling]])/('F+ , F-'!AH$2-'F+ , F-'!AH$3))</f>
        <v>4.0994828110739248E-2</v>
      </c>
      <c r="AI397" s="2" cm="1">
        <f t="array" ref="AI397">[1]!table_weight[GKKicking]*(('F+ , F-'!AI$2-[1]!tbl_gk[[#This Row],[GKKicking]])/('F+ , F-'!AI$2-'F+ , F-'!AI$3))</f>
        <v>2.6832978399756596E-2</v>
      </c>
      <c r="AJ397" s="2" cm="1">
        <f t="array" ref="AJ397">[1]!table_weight[GKPositioning]*(('F+ , F-'!AJ$2-[1]!tbl_gk[[#This Row],[GKPositioning]])/('F+ , F-'!AJ$2-'F+ , F-'!AJ$3))</f>
        <v>1.6397931244295699E-2</v>
      </c>
      <c r="AK397" s="2" cm="1">
        <f t="array" ref="AK397">[1]!table_weight[GKReflexes]*(('F+ , F-'!AK$2-[1]!tbl_gk[[#This Row],[GKReflexes]])/('F+ , F-'!AK$2-'F+ , F-'!AK$3))</f>
        <v>3.4617854849068701E-2</v>
      </c>
    </row>
    <row r="398" spans="1:37" x14ac:dyDescent="0.55000000000000004">
      <c r="A398" s="7">
        <f>[1]!tbl_gk[[#This Row],[ID]]</f>
        <v>204883</v>
      </c>
      <c r="B398" s="1" cm="1">
        <f t="array" ref="B398">[1]!table_weight[ValueEUR]*(('F+ , F-'!B$2-[1]!tbl_gk[[#This Row],[ValueEUR]])/('F+ , F-'!B$2-'F+ , F-'!B$3))</f>
        <v>1.2010144769139465E-3</v>
      </c>
      <c r="C398" s="1" cm="1">
        <f t="array" ref="C398">[1]!table_weight[WageEUR]*(('F+ , F-'!C$2-[1]!tbl_gk[[#This Row],[WageEUR]])/('F+ , F-'!C$2-'F+ , F-'!C$3))</f>
        <v>3.2079166953722892E-3</v>
      </c>
      <c r="D398" s="1" cm="1">
        <f t="array" ref="D398">[1]!table_weight[Crossing]*(('F+ , F-'!D$2-[1]!tbl_gk[[#This Row],[Crossing]])/('F+ , F-'!D$2-'F+ , F-'!D$3))</f>
        <v>3.81086577105983E-2</v>
      </c>
      <c r="E398" s="1" cm="1">
        <f t="array" ref="E398">[1]!table_weight[Finishing]*(('F+ , F-'!E$2-[1]!tbl_gk[[#This Row],[Finishing]])/('F+ , F-'!E$2-'F+ , F-'!E$3))</f>
        <v>1.7968512321265388E-2</v>
      </c>
      <c r="F398" s="1" cm="1">
        <f t="array" ref="F398">[1]!table_weight[HeadingAccuracy]*(('F+ , F-'!F$2-[1]!tbl_gk[[#This Row],[HeadingAccuracy]])/('F+ , F-'!F$2-'F+ , F-'!F$3))</f>
        <v>1.00216539308148E-2</v>
      </c>
      <c r="G398" s="1" cm="1">
        <f t="array" ref="G398">[1]!table_weight[ShortPassing]*(('F+ , F-'!G$2-[1]!tbl_gk[[#This Row],[ShortPassing]])/('F+ , F-'!G$2-'F+ , F-'!G$3))</f>
        <v>2.1095108804840067E-2</v>
      </c>
      <c r="H398" s="1" cm="1">
        <f t="array" ref="H398">[1]!table_weight[Volleys]*(('F+ , F-'!H$2-[1]!tbl_gk[[#This Row],[Volleys]])/('F+ , F-'!H$2-'F+ , F-'!H$3))</f>
        <v>1.5046097273845413E-3</v>
      </c>
      <c r="I398" s="1" cm="1">
        <f t="array" ref="I398">[1]!table_weight[Dribbling]*(('F+ , F-'!I$2-[1]!tbl_gk[[#This Row],[Dribbling]])/('F+ , F-'!I$2-'F+ , F-'!I$3))</f>
        <v>1.8579686209743949E-2</v>
      </c>
      <c r="J398" s="1" cm="1">
        <f t="array" ref="J398">[1]!table_weight[Curve]*(('F+ , F-'!J$2-[1]!tbl_gk[[#This Row],[Curve]])/('F+ , F-'!J$2-'F+ , F-'!J$3))</f>
        <v>9.295879390190295E-3</v>
      </c>
      <c r="K398" s="1" cm="1">
        <f t="array" ref="K398">[1]!table_weight[FKAccuracy]*(('F+ , F-'!K$2-[1]!tbl_gk[[#This Row],[FKAccuracy]])/('F+ , F-'!K$2-'F+ , F-'!K$3))</f>
        <v>9.2789777912990392E-3</v>
      </c>
      <c r="L398" s="1" cm="1">
        <f t="array" ref="L398">[1]!table_weight[LongPassing]*(('F+ , F-'!L$2-[1]!tbl_gk[[#This Row],[LongPassing]])/('F+ , F-'!L$2-'F+ , F-'!L$3))</f>
        <v>1.7325571202425546E-2</v>
      </c>
      <c r="M398" s="1" cm="1">
        <f t="array" ref="M398">[1]!table_weight[BallControl]*(('F+ , F-'!M$2-[1]!tbl_gk[[#This Row],[BallControl]])/('F+ , F-'!M$2-'F+ , F-'!M$3))</f>
        <v>1.0865313572949679E-2</v>
      </c>
      <c r="N398" s="1" cm="1">
        <f t="array" ref="N398">[1]!table_weight[Acceleration]*(('F+ , F-'!N$2-[1]!tbl_gk[[#This Row],[Acceleration]])/('F+ , F-'!N$2-'F+ , F-'!N$3))</f>
        <v>3.6077954150933221E-3</v>
      </c>
      <c r="O398" s="1" cm="1">
        <f t="array" ref="O398">[1]!table_weight[SprintSpeed]*(('F+ , F-'!O$2-[1]!tbl_gk[[#This Row],[SprintSpeed]])/('F+ , F-'!O$2-'F+ , F-'!O$3))</f>
        <v>1.4055369637967737E-3</v>
      </c>
      <c r="P398" s="1" cm="1">
        <f t="array" ref="P398">[1]!table_weight[Agility]*(('F+ , F-'!P$2-[1]!tbl_gk[[#This Row],[Agility]])/('F+ , F-'!P$2-'F+ , F-'!P$3))</f>
        <v>3.6273431466616623E-3</v>
      </c>
      <c r="Q398" s="1" cm="1">
        <f t="array" ref="Q398">[1]!table_weight[Reactions]*(('F+ , F-'!Q$2-[1]!tbl_gk[[#This Row],[Reactions]])/('F+ , F-'!Q$2-'F+ , F-'!Q$3))</f>
        <v>9.7971980013715747E-4</v>
      </c>
      <c r="R398" s="1" cm="1">
        <f t="array" ref="R398">[1]!table_weight[Balance]*(('F+ , F-'!R$2-[1]!tbl_gk[[#This Row],[Balance]])/('F+ , F-'!R$2-'F+ , F-'!R$3))</f>
        <v>9.3131259196711541E-4</v>
      </c>
      <c r="S398" s="1" cm="1">
        <f t="array" ref="S398">[1]!table_weight[ShotPower]*(('F+ , F-'!S$2-[1]!tbl_gk[[#This Row],[ShotPower]])/('F+ , F-'!S$2-'F+ , F-'!S$3))</f>
        <v>3.3761974370579953E-3</v>
      </c>
      <c r="T398" s="1" cm="1">
        <f t="array" ref="T398">[1]!table_weight[Jumping]*(('F+ , F-'!T$2-[1]!tbl_gk[[#This Row],[Jumping]])/('F+ , F-'!T$2-'F+ , F-'!T$3))</f>
        <v>2.3185177188729754E-3</v>
      </c>
      <c r="U398" s="1" cm="1">
        <f t="array" ref="U398">[1]!table_weight[Stamina]*(('F+ , F-'!U$2-[1]!tbl_gk[[#This Row],[Stamina]])/('F+ , F-'!U$2-'F+ , F-'!U$3))</f>
        <v>6.8696821299940002E-3</v>
      </c>
      <c r="V398" s="1" cm="1">
        <f t="array" ref="V398">[1]!table_weight[Strength]*(('F+ , F-'!V$2-[1]!tbl_gk[[#This Row],[Strength]])/('F+ , F-'!V$2-'F+ , F-'!V$3))</f>
        <v>1.3310009126863375E-2</v>
      </c>
      <c r="W398" s="1" cm="1">
        <f t="array" ref="W398">[1]!table_weight[LongShots]*(('F+ , F-'!W$2-[1]!tbl_gk[[#This Row],[LongShots]])/('F+ , F-'!W$2-'F+ , F-'!W$3))</f>
        <v>9.0897623305407575E-3</v>
      </c>
      <c r="X398" s="1" cm="1">
        <f t="array" ref="X398">[1]!table_weight[Aggression]*(('F+ , F-'!X$2-[1]!tbl_gk[[#This Row],[Aggression]])/('F+ , F-'!X$2-'F+ , F-'!X$3))</f>
        <v>1.1560693641618476E-2</v>
      </c>
      <c r="Y398" s="1" cm="1">
        <f t="array" ref="Y398">[1]!table_weight[Interceptions]*(('F+ , F-'!Y$2-[1]!tbl_gk[[#This Row],[Interceptions]])/('F+ , F-'!Y$2-'F+ , F-'!Y$3))</f>
        <v>1.8006386330976187E-2</v>
      </c>
      <c r="Z398" s="1" cm="1">
        <f t="array" ref="Z398">[1]!table_weight[Positioning]*(('F+ , F-'!Z$2-[1]!tbl_gk[[#This Row],[Positioning]])/('F+ , F-'!Z$2-'F+ , F-'!Z$3))</f>
        <v>1.3310009126863251E-3</v>
      </c>
      <c r="AA398" s="1" cm="1">
        <f t="array" ref="AA398">[1]!table_weight[Vision]*(('F+ , F-'!AA$2-[1]!tbl_gk[[#This Row],[Vision]])/('F+ , F-'!AA$2-'F+ , F-'!AA$3))</f>
        <v>1.5617077375519694E-2</v>
      </c>
      <c r="AB398" s="1" cm="1">
        <f t="array" ref="AB398">[1]!table_weight[Penalties]*(('F+ , F-'!AB$2-[1]!tbl_gk[[#This Row],[Penalties]])/('F+ , F-'!AB$2-'F+ , F-'!AB$3))</f>
        <v>2.3096780543674466E-3</v>
      </c>
      <c r="AC398" s="1" cm="1">
        <f t="array" ref="AC398">[1]!table_weight[Composure]*(('F+ , F-'!AC$2-[1]!tbl_gk[[#This Row],[Composure]])/('F+ , F-'!AC$2-'F+ , F-'!AC$3))</f>
        <v>9.0734899310948201E-4</v>
      </c>
      <c r="AD398" s="1" cm="1">
        <f t="array" ref="AD398">[1]!table_weight[Marking]*(('F+ , F-'!AD$2-[1]!tbl_gk[[#This Row],[Marking]])/('F+ , F-'!AD$2-'F+ , F-'!AD$3))</f>
        <v>2.8394686137308601E-2</v>
      </c>
      <c r="AE398" s="1" cm="1">
        <f t="array" ref="AE398">[1]!table_weight[StandingTackle]*(('F+ , F-'!AE$2-[1]!tbl_gk[[#This Row],[StandingTackle]])/('F+ , F-'!AE$2-'F+ , F-'!AE$3))</f>
        <v>2.465854322450484E-2</v>
      </c>
      <c r="AF398" s="1" cm="1">
        <f t="array" ref="AF398">[1]!table_weight[SlidingTackle]*(('F+ , F-'!AF$2-[1]!tbl_gk[[#This Row],[SlidingTackle]])/('F+ , F-'!AF$2-'F+ , F-'!AF$3))</f>
        <v>9.7139715732897855E-3</v>
      </c>
      <c r="AG398" s="1" cm="1">
        <f t="array" ref="AG398">[1]!table_weight[GKDiving]*(('F+ , F-'!AG$2-[1]!tbl_gk[[#This Row],[GKDiving]])/('F+ , F-'!AG$2-'F+ , F-'!AG$3))</f>
        <v>2.5621767569212028E-2</v>
      </c>
      <c r="AH398" s="1" cm="1">
        <f t="array" ref="AH398">[1]!table_weight[GKHandling]*(('F+ , F-'!AH$2-[1]!tbl_gk[[#This Row],[GKHandling]])/('F+ , F-'!AH$2-'F+ , F-'!AH$3))</f>
        <v>3.0300525125329006E-2</v>
      </c>
      <c r="AI398" s="1" cm="1">
        <f t="array" ref="AI398">[1]!table_weight[GKKicking]*(('F+ , F-'!AI$2-[1]!tbl_gk[[#This Row],[GKKicking]])/('F+ , F-'!AI$2-'F+ , F-'!AI$3))</f>
        <v>1.5205354426528738E-2</v>
      </c>
      <c r="AJ398" s="1" cm="1">
        <f t="array" ref="AJ398">[1]!table_weight[GKPositioning]*(('F+ , F-'!AJ$2-[1]!tbl_gk[[#This Row],[GKPositioning]])/('F+ , F-'!AJ$2-'F+ , F-'!AJ$3))</f>
        <v>1.2613793264842845E-2</v>
      </c>
      <c r="AK398" s="1" cm="1">
        <f t="array" ref="AK398">[1]!table_weight[GKReflexes]*(('F+ , F-'!AK$2-[1]!tbl_gk[[#This Row],[GKReflexes]])/('F+ , F-'!AK$2-'F+ , F-'!AK$3))</f>
        <v>2.9151877767636801E-2</v>
      </c>
    </row>
    <row r="399" spans="1:37" x14ac:dyDescent="0.55000000000000004">
      <c r="A399" s="8">
        <f>[1]!tbl_gk[[#This Row],[ID]]</f>
        <v>204922</v>
      </c>
      <c r="B399" s="2" cm="1">
        <f t="array" ref="B399">[1]!table_weight[ValueEUR]*(('F+ , F-'!B$2-[1]!tbl_gk[[#This Row],[ValueEUR]])/('F+ , F-'!B$2-'F+ , F-'!B$3))</f>
        <v>2.6730365895848824E-4</v>
      </c>
      <c r="C399" s="2" cm="1">
        <f t="array" ref="C399">[1]!table_weight[WageEUR]*(('F+ , F-'!C$2-[1]!tbl_gk[[#This Row],[WageEUR]])/('F+ , F-'!C$2-'F+ , F-'!C$3))</f>
        <v>2.3472561185650898E-4</v>
      </c>
      <c r="D399" s="2" cm="1">
        <f t="array" ref="D399">[1]!table_weight[Crossing]*(('F+ , F-'!D$2-[1]!tbl_gk[[#This Row],[Crossing]])/('F+ , F-'!D$2-'F+ , F-'!D$3))</f>
        <v>3.1383600467551537E-2</v>
      </c>
      <c r="E399" s="2" cm="1">
        <f t="array" ref="E399">[1]!table_weight[Finishing]*(('F+ , F-'!E$2-[1]!tbl_gk[[#This Row],[Finishing]])/('F+ , F-'!E$2-'F+ , F-'!E$3))</f>
        <v>6.9877547916032071E-3</v>
      </c>
      <c r="F399" s="2" cm="1">
        <f t="array" ref="F399">[1]!table_weight[HeadingAccuracy]*(('F+ , F-'!F$2-[1]!tbl_gk[[#This Row],[HeadingAccuracy]])/('F+ , F-'!F$2-'F+ , F-'!F$3))</f>
        <v>1.1274360672166649E-2</v>
      </c>
      <c r="G399" s="2" cm="1">
        <f t="array" ref="G399">[1]!table_weight[ShortPassing]*(('F+ , F-'!G$2-[1]!tbl_gk[[#This Row],[ShortPassing]])/('F+ , F-'!G$2-'F+ , F-'!G$3))</f>
        <v>4.5002898783658811E-2</v>
      </c>
      <c r="H399" s="2" cm="1">
        <f t="array" ref="H399">[1]!table_weight[Volleys]*(('F+ , F-'!H$2-[1]!tbl_gk[[#This Row],[Volleys]])/('F+ , F-'!H$2-'F+ , F-'!H$3))</f>
        <v>1.2731313077869197E-3</v>
      </c>
      <c r="I399" s="2" cm="1">
        <f t="array" ref="I399">[1]!table_weight[Dribbling]*(('F+ , F-'!I$2-[1]!tbl_gk[[#This Row],[Dribbling]])/('F+ , F-'!I$2-'F+ , F-'!I$3))</f>
        <v>1.4668173323482065E-2</v>
      </c>
      <c r="J399" s="2" cm="1">
        <f t="array" ref="J399">[1]!table_weight[Curve]*(('F+ , F-'!J$2-[1]!tbl_gk[[#This Row],[Curve]])/('F+ , F-'!J$2-'F+ , F-'!J$3))</f>
        <v>8.112767467802439E-3</v>
      </c>
      <c r="K399" s="2" cm="1">
        <f t="array" ref="K399">[1]!table_weight[FKAccuracy]*(('F+ , F-'!K$2-[1]!tbl_gk[[#This Row],[FKAccuracy]])/('F+ , F-'!K$2-'F+ , F-'!K$3))</f>
        <v>9.2789777912990392E-3</v>
      </c>
      <c r="L399" s="2" cm="1">
        <f t="array" ref="L399">[1]!table_weight[LongPassing]*(('F+ , F-'!L$2-[1]!tbl_gk[[#This Row],[LongPassing]])/('F+ , F-'!L$2-'F+ , F-'!L$3))</f>
        <v>2.4364084503410925E-2</v>
      </c>
      <c r="M399" s="2" cm="1">
        <f t="array" ref="M399">[1]!table_weight[BallControl]*(('F+ , F-'!M$2-[1]!tbl_gk[[#This Row],[BallControl]])/('F+ , F-'!M$2-'F+ , F-'!M$3))</f>
        <v>7.3884132296057822E-3</v>
      </c>
      <c r="N399" s="2" cm="1">
        <f t="array" ref="N399">[1]!table_weight[Acceleration]*(('F+ , F-'!N$2-[1]!tbl_gk[[#This Row],[Acceleration]])/('F+ , F-'!N$2-'F+ , F-'!N$3))</f>
        <v>9.6959501780633037E-3</v>
      </c>
      <c r="O399" s="2" cm="1">
        <f t="array" ref="O399">[1]!table_weight[SprintSpeed]*(('F+ , F-'!O$2-[1]!tbl_gk[[#This Row],[SprintSpeed]])/('F+ , F-'!O$2-'F+ , F-'!O$3))</f>
        <v>1.0963188317614834E-2</v>
      </c>
      <c r="P399" s="2" cm="1">
        <f t="array" ref="P399">[1]!table_weight[Agility]*(('F+ , F-'!P$2-[1]!tbl_gk[[#This Row],[Agility]])/('F+ , F-'!P$2-'F+ , F-'!P$3))</f>
        <v>4.680442769886016E-3</v>
      </c>
      <c r="Q399" s="2" cm="1">
        <f t="array" ref="Q399">[1]!table_weight[Reactions]*(('F+ , F-'!Q$2-[1]!tbl_gk[[#This Row],[Reactions]])/('F+ , F-'!Q$2-'F+ , F-'!Q$3))</f>
        <v>1.2891050001804705E-3</v>
      </c>
      <c r="R399" s="2" cm="1">
        <f t="array" ref="R399">[1]!table_weight[Balance]*(('F+ , F-'!R$2-[1]!tbl_gk[[#This Row],[Balance]])/('F+ , F-'!R$2-'F+ , F-'!R$3))</f>
        <v>2.359325232983359E-3</v>
      </c>
      <c r="S399" s="2" cm="1">
        <f t="array" ref="S399">[1]!table_weight[ShotPower]*(('F+ , F-'!S$2-[1]!tbl_gk[[#This Row],[ShotPower]])/('F+ , F-'!S$2-'F+ , F-'!S$3))</f>
        <v>5.9732723886410689E-3</v>
      </c>
      <c r="T399" s="2" cm="1">
        <f t="array" ref="T399">[1]!table_weight[Jumping]*(('F+ , F-'!T$2-[1]!tbl_gk[[#This Row],[Jumping]])/('F+ , F-'!T$2-'F+ , F-'!T$3))</f>
        <v>3.2630990117471503E-3</v>
      </c>
      <c r="U399" s="2" cm="1">
        <f t="array" ref="U399">[1]!table_weight[Stamina]*(('F+ , F-'!U$2-[1]!tbl_gk[[#This Row],[Stamina]])/('F+ , F-'!U$2-'F+ , F-'!U$3))</f>
        <v>2.4043887454978999E-2</v>
      </c>
      <c r="V399" s="2" cm="1">
        <f t="array" ref="V399">[1]!table_weight[Strength]*(('F+ , F-'!V$2-[1]!tbl_gk[[#This Row],[Strength]])/('F+ , F-'!V$2-'F+ , F-'!V$3))</f>
        <v>4.2592029205962806E-2</v>
      </c>
      <c r="W399" s="2" cm="1">
        <f t="array" ref="W399">[1]!table_weight[LongShots]*(('F+ , F-'!W$2-[1]!tbl_gk[[#This Row],[LongShots]])/('F+ , F-'!W$2-'F+ , F-'!W$3))</f>
        <v>7.271809864432606E-3</v>
      </c>
      <c r="X399" s="2" cm="1">
        <f t="array" ref="X399">[1]!table_weight[Aggression]*(('F+ , F-'!X$2-[1]!tbl_gk[[#This Row],[Aggression]])/('F+ , F-'!X$2-'F+ , F-'!X$3))</f>
        <v>1.3386066321874024E-2</v>
      </c>
      <c r="Y399" s="2" cm="1">
        <f t="array" ref="Y399">[1]!table_weight[Interceptions]*(('F+ , F-'!Y$2-[1]!tbl_gk[[#This Row],[Interceptions]])/('F+ , F-'!Y$2-'F+ , F-'!Y$3))</f>
        <v>2.3546812894353474E-2</v>
      </c>
      <c r="Z399" s="2" cm="1">
        <f t="array" ref="Z399">[1]!table_weight[Positioning]*(('F+ , F-'!Z$2-[1]!tbl_gk[[#This Row],[Positioning]])/('F+ , F-'!Z$2-'F+ , F-'!Z$3))</f>
        <v>2.2183348544772088E-3</v>
      </c>
      <c r="AA399" s="2" cm="1">
        <f t="array" ref="AA399">[1]!table_weight[Vision]*(('F+ , F-'!AA$2-[1]!tbl_gk[[#This Row],[Vision]])/('F+ , F-'!AA$2-'F+ , F-'!AA$3))</f>
        <v>2.200588175641412E-2</v>
      </c>
      <c r="AB399" s="2" cm="1">
        <f t="array" ref="AB399">[1]!table_weight[Penalties]*(('F+ , F-'!AB$2-[1]!tbl_gk[[#This Row],[Penalties]])/('F+ , F-'!AB$2-'F+ , F-'!AB$3))</f>
        <v>1.8007659406932635E-3</v>
      </c>
      <c r="AC399" s="2" cm="1">
        <f t="array" ref="AC399">[1]!table_weight[Composure]*(('F+ , F-'!AC$2-[1]!tbl_gk[[#This Row],[Composure]])/('F+ , F-'!AC$2-'F+ , F-'!AC$3))</f>
        <v>2.0281918669506067E-3</v>
      </c>
      <c r="AD399" s="2" cm="1">
        <f t="array" ref="AD399">[1]!table_weight[Marking]*(('F+ , F-'!AD$2-[1]!tbl_gk[[#This Row],[Marking]])/('F+ , F-'!AD$2-'F+ , F-'!AD$3))</f>
        <v>2.366223844775717E-2</v>
      </c>
      <c r="AE399" s="2" cm="1">
        <f t="array" ref="AE399">[1]!table_weight[StandingTackle]*(('F+ , F-'!AE$2-[1]!tbl_gk[[#This Row],[StandingTackle]])/('F+ , F-'!AE$2-'F+ , F-'!AE$3))</f>
        <v>2.465854322450484E-2</v>
      </c>
      <c r="AF399" s="2" cm="1">
        <f t="array" ref="AF399">[1]!table_weight[SlidingTackle]*(('F+ , F-'!AF$2-[1]!tbl_gk[[#This Row],[SlidingTackle]])/('F+ , F-'!AF$2-'F+ , F-'!AF$3))</f>
        <v>5.977828660486021E-3</v>
      </c>
      <c r="AG399" s="2" cm="1">
        <f t="array" ref="AG399">[1]!table_weight[GKDiving]*(('F+ , F-'!AG$2-[1]!tbl_gk[[#This Row],[GKDiving]])/('F+ , F-'!AG$2-'F+ , F-'!AG$3))</f>
        <v>3.7578592434844307E-2</v>
      </c>
      <c r="AH399" s="2" cm="1">
        <f t="array" ref="AH399">[1]!table_weight[GKHandling]*(('F+ , F-'!AH$2-[1]!tbl_gk[[#This Row],[GKHandling]])/('F+ , F-'!AH$2-'F+ , F-'!AH$3))</f>
        <v>4.0994828110739248E-2</v>
      </c>
      <c r="AI399" s="2" cm="1">
        <f t="array" ref="AI399">[1]!table_weight[GKKicking]*(('F+ , F-'!AI$2-[1]!tbl_gk[[#This Row],[GKKicking]])/('F+ , F-'!AI$2-'F+ , F-'!AI$3))</f>
        <v>2.7727411013081817E-2</v>
      </c>
      <c r="AJ399" s="2" cm="1">
        <f t="array" ref="AJ399">[1]!table_weight[GKPositioning]*(('F+ , F-'!AJ$2-[1]!tbl_gk[[#This Row],[GKPositioning]])/('F+ , F-'!AJ$2-'F+ , F-'!AJ$3))</f>
        <v>1.6397931244295699E-2</v>
      </c>
      <c r="AK399" s="2" cm="1">
        <f t="array" ref="AK399">[1]!table_weight[GKReflexes]*(('F+ , F-'!AK$2-[1]!tbl_gk[[#This Row],[GKReflexes]])/('F+ , F-'!AK$2-'F+ , F-'!AK$3))</f>
        <v>4.0083831930500594E-2</v>
      </c>
    </row>
    <row r="400" spans="1:37" x14ac:dyDescent="0.55000000000000004">
      <c r="A400" s="7">
        <f>[1]!tbl_gk[[#This Row],[ID]]</f>
        <v>204935</v>
      </c>
      <c r="B400" s="1" cm="1">
        <f t="array" ref="B400">[1]!table_weight[ValueEUR]*(('F+ , F-'!B$2-[1]!tbl_gk[[#This Row],[ValueEUR]])/('F+ , F-'!B$2-'F+ , F-'!B$3))</f>
        <v>8.0225050808199385E-3</v>
      </c>
      <c r="C400" s="1" cm="1">
        <f t="array" ref="C400">[1]!table_weight[WageEUR]*(('F+ , F-'!C$2-[1]!tbl_gk[[#This Row],[WageEUR]])/('F+ , F-'!C$2-'F+ , F-'!C$3))</f>
        <v>6.9635264850764333E-3</v>
      </c>
      <c r="D400" s="1" cm="1">
        <f t="array" ref="D400">[1]!table_weight[Crossing]*(('F+ , F-'!D$2-[1]!tbl_gk[[#This Row],[Crossing]])/('F+ , F-'!D$2-'F+ , F-'!D$3))</f>
        <v>3.0262757593710415E-2</v>
      </c>
      <c r="E400" s="1" cm="1">
        <f t="array" ref="E400">[1]!table_weight[Finishing]*(('F+ , F-'!E$2-[1]!tbl_gk[[#This Row],[Finishing]])/('F+ , F-'!E$2-'F+ , F-'!E$3))</f>
        <v>7.9860054761179498E-3</v>
      </c>
      <c r="F400" s="1" cm="1">
        <f t="array" ref="F400">[1]!table_weight[HeadingAccuracy]*(('F+ , F-'!F$2-[1]!tbl_gk[[#This Row],[HeadingAccuracy]])/('F+ , F-'!F$2-'F+ , F-'!F$3))</f>
        <v>1.00216539308148E-2</v>
      </c>
      <c r="G400" s="1" cm="1">
        <f t="array" ref="G400">[1]!table_weight[ShortPassing]*(('F+ , F-'!G$2-[1]!tbl_gk[[#This Row],[ShortPassing]])/('F+ , F-'!G$2-'F+ , F-'!G$3))</f>
        <v>7.0317029349466894E-3</v>
      </c>
      <c r="H400" s="1" cm="1">
        <f t="array" ref="H400">[1]!table_weight[Volleys]*(('F+ , F-'!H$2-[1]!tbl_gk[[#This Row],[Volleys]])/('F+ , F-'!H$2-'F+ , F-'!H$3))</f>
        <v>6.9443525879286526E-4</v>
      </c>
      <c r="I400" s="1" cm="1">
        <f t="array" ref="I400">[1]!table_weight[Dribbling]*(('F+ , F-'!I$2-[1]!tbl_gk[[#This Row],[Dribbling]])/('F+ , F-'!I$2-'F+ , F-'!I$3))</f>
        <v>1.6623929766613008E-2</v>
      </c>
      <c r="J400" s="1" cm="1">
        <f t="array" ref="J400">[1]!table_weight[Curve]*(('F+ , F-'!J$2-[1]!tbl_gk[[#This Row],[Curve]])/('F+ , F-'!J$2-'F+ , F-'!J$3))</f>
        <v>8.6198154345400926E-3</v>
      </c>
      <c r="K400" s="1" cm="1">
        <f t="array" ref="K400">[1]!table_weight[FKAccuracy]*(('F+ , F-'!K$2-[1]!tbl_gk[[#This Row],[FKAccuracy]])/('F+ , F-'!K$2-'F+ , F-'!K$3))</f>
        <v>8.8226346212351529E-3</v>
      </c>
      <c r="L400" s="1" cm="1">
        <f t="array" ref="L400">[1]!table_weight[LongPassing]*(('F+ , F-'!L$2-[1]!tbl_gk[[#This Row],[LongPassing]])/('F+ , F-'!L$2-'F+ , F-'!L$3))</f>
        <v>4.3313928006063866E-3</v>
      </c>
      <c r="M400" s="1" cm="1">
        <f t="array" ref="M400">[1]!table_weight[BallControl]*(('F+ , F-'!M$2-[1]!tbl_gk[[#This Row],[BallControl]])/('F+ , F-'!M$2-'F+ , F-'!M$3))</f>
        <v>3.0422878004259099E-3</v>
      </c>
      <c r="N400" s="1" cm="1">
        <f t="array" ref="N400">[1]!table_weight[Acceleration]*(('F+ , F-'!N$2-[1]!tbl_gk[[#This Row],[Acceleration]])/('F+ , F-'!N$2-'F+ , F-'!N$3))</f>
        <v>2.0293849209899939E-3</v>
      </c>
      <c r="O400" s="1" cm="1">
        <f t="array" ref="O400">[1]!table_weight[SprintSpeed]*(('F+ , F-'!O$2-[1]!tbl_gk[[#This Row],[SprintSpeed]])/('F+ , F-'!O$2-'F+ , F-'!O$3))</f>
        <v>5.9032552479464486E-3</v>
      </c>
      <c r="P400" s="1" cm="1">
        <f t="array" ref="P400">[1]!table_weight[Agility]*(('F+ , F-'!P$2-[1]!tbl_gk[[#This Row],[Agility]])/('F+ , F-'!P$2-'F+ , F-'!P$3))</f>
        <v>1.5211439002129552E-3</v>
      </c>
      <c r="Q400" s="1" cm="1">
        <f t="array" ref="Q400">[1]!table_weight[Reactions]*(('F+ , F-'!Q$2-[1]!tbl_gk[[#This Row],[Reactions]])/('F+ , F-'!Q$2-'F+ , F-'!Q$3))</f>
        <v>7.2189880010106353E-4</v>
      </c>
      <c r="R400" s="1" cm="1">
        <f t="array" ref="R400">[1]!table_weight[Balance]*(('F+ , F-'!R$2-[1]!tbl_gk[[#This Row],[Balance]])/('F+ , F-'!R$2-'F+ , F-'!R$3))</f>
        <v>8.6922508583597434E-4</v>
      </c>
      <c r="S400" s="1" cm="1">
        <f t="array" ref="S400">[1]!table_weight[ShotPower]*(('F+ , F-'!S$2-[1]!tbl_gk[[#This Row],[ShotPower]])/('F+ , F-'!S$2-'F+ , F-'!S$3))</f>
        <v>1.2985374757915366E-3</v>
      </c>
      <c r="T400" s="1" cm="1">
        <f t="array" ref="T400">[1]!table_weight[Jumping]*(('F+ , F-'!T$2-[1]!tbl_gk[[#This Row],[Jumping]])/('F+ , F-'!T$2-'F+ , F-'!T$3))</f>
        <v>6.0109718637447508E-4</v>
      </c>
      <c r="U400" s="1" cm="1">
        <f t="array" ref="U400">[1]!table_weight[Stamina]*(('F+ , F-'!U$2-[1]!tbl_gk[[#This Row],[Stamina]])/('F+ , F-'!U$2-'F+ , F-'!U$3))</f>
        <v>0</v>
      </c>
      <c r="V400" s="1" cm="1">
        <f t="array" ref="V400">[1]!table_weight[Strength]*(('F+ , F-'!V$2-[1]!tbl_gk[[#This Row],[Strength]])/('F+ , F-'!V$2-'F+ , F-'!V$3))</f>
        <v>1.3310009126863375E-2</v>
      </c>
      <c r="W400" s="1" cm="1">
        <f t="array" ref="W400">[1]!table_weight[LongShots]*(('F+ , F-'!W$2-[1]!tbl_gk[[#This Row],[LongShots]])/('F+ , F-'!W$2-'F+ , F-'!W$3))</f>
        <v>8.3106398450658349E-3</v>
      </c>
      <c r="X400" s="1" cm="1">
        <f t="array" ref="X400">[1]!table_weight[Aggression]*(('F+ , F-'!X$2-[1]!tbl_gk[[#This Row],[Aggression]])/('F+ , F-'!X$2-'F+ , F-'!X$3))</f>
        <v>0</v>
      </c>
      <c r="Y400" s="1" cm="1">
        <f t="array" ref="Y400">[1]!table_weight[Interceptions]*(('F+ , F-'!Y$2-[1]!tbl_gk[[#This Row],[Interceptions]])/('F+ , F-'!Y$2-'F+ , F-'!Y$3))</f>
        <v>1.3851066408443219E-2</v>
      </c>
      <c r="Z400" s="1" cm="1">
        <f t="array" ref="Z400">[1]!table_weight[Positioning]*(('F+ , F-'!Z$2-[1]!tbl_gk[[#This Row],[Positioning]])/('F+ , F-'!Z$2-'F+ , F-'!Z$3))</f>
        <v>2.957779805969611E-4</v>
      </c>
      <c r="AA400" s="1" cm="1">
        <f t="array" ref="AA400">[1]!table_weight[Vision]*(('F+ , F-'!AA$2-[1]!tbl_gk[[#This Row],[Vision]])/('F+ , F-'!AA$2-'F+ , F-'!AA$3))</f>
        <v>7.0986715343271346E-4</v>
      </c>
      <c r="AB400" s="1" cm="1">
        <f t="array" ref="AB400">[1]!table_weight[Penalties]*(('F+ , F-'!AB$2-[1]!tbl_gk[[#This Row],[Penalties]])/('F+ , F-'!AB$2-'F+ , F-'!AB$3))</f>
        <v>1.1352654843501007E-3</v>
      </c>
      <c r="AC400" s="1" cm="1">
        <f t="array" ref="AC400">[1]!table_weight[Composure]*(('F+ , F-'!AC$2-[1]!tbl_gk[[#This Row],[Composure]])/('F+ , F-'!AC$2-'F+ , F-'!AC$3))</f>
        <v>2.668673509145535E-4</v>
      </c>
      <c r="AD400" s="1" cm="1">
        <f t="array" ref="AD400">[1]!table_weight[Marking]*(('F+ , F-'!AD$2-[1]!tbl_gk[[#This Row],[Marking]])/('F+ , F-'!AD$2-'F+ , F-'!AD$3))</f>
        <v>1.41973430686543E-2</v>
      </c>
      <c r="AE400" s="1" cm="1">
        <f t="array" ref="AE400">[1]!table_weight[StandingTackle]*(('F+ , F-'!AE$2-[1]!tbl_gk[[#This Row],[StandingTackle]])/('F+ , F-'!AE$2-'F+ , F-'!AE$3))</f>
        <v>1.120842873841129E-2</v>
      </c>
      <c r="AF400" s="1" cm="1">
        <f t="array" ref="AF400">[1]!table_weight[SlidingTackle]*(('F+ , F-'!AF$2-[1]!tbl_gk[[#This Row],[SlidingTackle]])/('F+ , F-'!AF$2-'F+ , F-'!AF$3))</f>
        <v>9.7139715732897855E-3</v>
      </c>
      <c r="AG400" s="1" cm="1">
        <f t="array" ref="AG400">[1]!table_weight[GKDiving]*(('F+ , F-'!AG$2-[1]!tbl_gk[[#This Row],[GKDiving]])/('F+ , F-'!AG$2-'F+ , F-'!AG$3))</f>
        <v>1.0248707027684812E-2</v>
      </c>
      <c r="AH400" s="1" cm="1">
        <f t="array" ref="AH400">[1]!table_weight[GKHandling]*(('F+ , F-'!AH$2-[1]!tbl_gk[[#This Row],[GKHandling]])/('F+ , F-'!AH$2-'F+ , F-'!AH$3))</f>
        <v>2.3170989801722181E-2</v>
      </c>
      <c r="AI400" s="1" cm="1">
        <f t="array" ref="AI400">[1]!table_weight[GKKicking]*(('F+ , F-'!AI$2-[1]!tbl_gk[[#This Row],[GKKicking]])/('F+ , F-'!AI$2-'F+ , F-'!AI$3))</f>
        <v>5.3665956799513193E-3</v>
      </c>
      <c r="AJ400" s="1" cm="1">
        <f t="array" ref="AJ400">[1]!table_weight[GKPositioning]*(('F+ , F-'!AJ$2-[1]!tbl_gk[[#This Row],[GKPositioning]])/('F+ , F-'!AJ$2-'F+ , F-'!AJ$3))</f>
        <v>6.9375862956635647E-3</v>
      </c>
      <c r="AK400" s="1" cm="1">
        <f t="array" ref="AK400">[1]!table_weight[GKReflexes]*(('F+ , F-'!AK$2-[1]!tbl_gk[[#This Row],[GKReflexes]])/('F+ , F-'!AK$2-'F+ , F-'!AK$3))</f>
        <v>5.4659770814318998E-3</v>
      </c>
    </row>
    <row r="401" spans="1:37" x14ac:dyDescent="0.55000000000000004">
      <c r="A401" s="8">
        <f>[1]!tbl_gk[[#This Row],[ID]]</f>
        <v>205186</v>
      </c>
      <c r="B401" s="2" cm="1">
        <f t="array" ref="B401">[1]!table_weight[ValueEUR]*(('F+ , F-'!B$2-[1]!tbl_gk[[#This Row],[ValueEUR]])/('F+ , F-'!B$2-'F+ , F-'!B$3))</f>
        <v>8.6148327038468883E-4</v>
      </c>
      <c r="C401" s="2" cm="1">
        <f t="array" ref="C401">[1]!table_weight[WageEUR]*(('F+ , F-'!C$2-[1]!tbl_gk[[#This Row],[WageEUR]])/('F+ , F-'!C$2-'F+ , F-'!C$3))</f>
        <v>5.0857215902243612E-3</v>
      </c>
      <c r="D401" s="2" cm="1">
        <f t="array" ref="D401">[1]!table_weight[Crossing]*(('F+ , F-'!D$2-[1]!tbl_gk[[#This Row],[Crossing]])/('F+ , F-'!D$2-'F+ , F-'!D$3))</f>
        <v>2.353770035066366E-2</v>
      </c>
      <c r="E401" s="2" cm="1">
        <f t="array" ref="E401">[1]!table_weight[Finishing]*(('F+ , F-'!E$2-[1]!tbl_gk[[#This Row],[Finishing]])/('F+ , F-'!E$2-'F+ , F-'!E$3))</f>
        <v>1.4973760267721157E-2</v>
      </c>
      <c r="F401" s="2" cm="1">
        <f t="array" ref="F401">[1]!table_weight[HeadingAccuracy]*(('F+ , F-'!F$2-[1]!tbl_gk[[#This Row],[HeadingAccuracy]])/('F+ , F-'!F$2-'F+ , F-'!F$3))</f>
        <v>1.0439222844598752E-2</v>
      </c>
      <c r="G401" s="2" cm="1">
        <f t="array" ref="G401">[1]!table_weight[ShortPassing]*(('F+ , F-'!G$2-[1]!tbl_gk[[#This Row],[ShortPassing]])/('F+ , F-'!G$2-'F+ , F-'!G$3))</f>
        <v>1.9688768217850729E-2</v>
      </c>
      <c r="H401" s="2" cm="1">
        <f t="array" ref="H401">[1]!table_weight[Volleys]*(('F+ , F-'!H$2-[1]!tbl_gk[[#This Row],[Volleys]])/('F+ , F-'!H$2-'F+ , F-'!H$3))</f>
        <v>1.5046097273845413E-3</v>
      </c>
      <c r="I401" s="2" cm="1">
        <f t="array" ref="I401">[1]!table_weight[Dribbling]*(('F+ , F-'!I$2-[1]!tbl_gk[[#This Row],[Dribbling]])/('F+ , F-'!I$2-'F+ , F-'!I$3))</f>
        <v>1.0756660437220181E-2</v>
      </c>
      <c r="J401" s="2" cm="1">
        <f t="array" ref="J401">[1]!table_weight[Curve]*(('F+ , F-'!J$2-[1]!tbl_gk[[#This Row],[Curve]])/('F+ , F-'!J$2-'F+ , F-'!J$3))</f>
        <v>6.4226075786769305E-3</v>
      </c>
      <c r="K401" s="2" cm="1">
        <f t="array" ref="K401">[1]!table_weight[FKAccuracy]*(('F+ , F-'!K$2-[1]!tbl_gk[[#This Row],[FKAccuracy]])/('F+ , F-'!K$2-'F+ , F-'!K$3))</f>
        <v>8.0620626711286735E-3</v>
      </c>
      <c r="L401" s="2" cm="1">
        <f t="array" ref="L401">[1]!table_weight[LongPassing]*(('F+ , F-'!L$2-[1]!tbl_gk[[#This Row],[LongPassing]])/('F+ , F-'!L$2-'F+ , F-'!L$3))</f>
        <v>7.5799374010611775E-3</v>
      </c>
      <c r="M401" s="2" cm="1">
        <f t="array" ref="M401">[1]!table_weight[BallControl]*(('F+ , F-'!M$2-[1]!tbl_gk[[#This Row],[BallControl]])/('F+ , F-'!M$2-'F+ , F-'!M$3))</f>
        <v>6.9538006866877939E-3</v>
      </c>
      <c r="N401" s="2" cm="1">
        <f t="array" ref="N401">[1]!table_weight[Acceleration]*(('F+ , F-'!N$2-[1]!tbl_gk[[#This Row],[Acceleration]])/('F+ , F-'!N$2-'F+ , F-'!N$3))</f>
        <v>1.8038977075466611E-3</v>
      </c>
      <c r="O401" s="2" cm="1">
        <f t="array" ref="O401">[1]!table_weight[SprintSpeed]*(('F+ , F-'!O$2-[1]!tbl_gk[[#This Row],[SprintSpeed]])/('F+ , F-'!O$2-'F+ , F-'!O$3))</f>
        <v>2.5299665348341924E-3</v>
      </c>
      <c r="P401" s="2" cm="1">
        <f t="array" ref="P401">[1]!table_weight[Agility]*(('F+ , F-'!P$2-[1]!tbl_gk[[#This Row],[Agility]])/('F+ , F-'!P$2-'F+ , F-'!P$3))</f>
        <v>1.5211439002129552E-3</v>
      </c>
      <c r="Q401" s="2" cm="1">
        <f t="array" ref="Q401">[1]!table_weight[Reactions]*(('F+ , F-'!Q$2-[1]!tbl_gk[[#This Row],[Reactions]])/('F+ , F-'!Q$2-'F+ , F-'!Q$3))</f>
        <v>1.5469260002165645E-3</v>
      </c>
      <c r="R401" s="2" cm="1">
        <f t="array" ref="R401">[1]!table_weight[Balance]*(('F+ , F-'!R$2-[1]!tbl_gk[[#This Row],[Balance]])/('F+ , F-'!R$2-'F+ , F-'!R$3))</f>
        <v>1.1796626164916795E-3</v>
      </c>
      <c r="S401" s="2" cm="1">
        <f t="array" ref="S401">[1]!table_weight[ShotPower]*(('F+ , F-'!S$2-[1]!tbl_gk[[#This Row],[ShotPower]])/('F+ , F-'!S$2-'F+ , F-'!S$3))</f>
        <v>2.8567824467413809E-3</v>
      </c>
      <c r="T401" s="2" cm="1">
        <f t="array" ref="T401">[1]!table_weight[Jumping]*(('F+ , F-'!T$2-[1]!tbl_gk[[#This Row],[Jumping]])/('F+ , F-'!T$2-'F+ , F-'!T$3))</f>
        <v>8.5871026624925013E-4</v>
      </c>
      <c r="U401" s="2" cm="1">
        <f t="array" ref="U401">[1]!table_weight[Stamina]*(('F+ , F-'!U$2-[1]!tbl_gk[[#This Row],[Stamina]])/('F+ , F-'!U$2-'F+ , F-'!U$3))</f>
        <v>2.5761307987477501E-3</v>
      </c>
      <c r="V401" s="2" cm="1">
        <f t="array" ref="V401">[1]!table_weight[Strength]*(('F+ , F-'!V$2-[1]!tbl_gk[[#This Row],[Strength]])/('F+ , F-'!V$2-'F+ , F-'!V$3))</f>
        <v>2.662001825372675E-2</v>
      </c>
      <c r="W401" s="2" cm="1">
        <f t="array" ref="W401">[1]!table_weight[LongShots]*(('F+ , F-'!W$2-[1]!tbl_gk[[#This Row],[LongShots]])/('F+ , F-'!W$2-'F+ , F-'!W$3))</f>
        <v>6.7523948741159906E-3</v>
      </c>
      <c r="X401" s="2" cm="1">
        <f t="array" ref="X401">[1]!table_weight[Aggression]*(('F+ , F-'!X$2-[1]!tbl_gk[[#This Row],[Aggression]])/('F+ , F-'!X$2-'F+ , F-'!X$3))</f>
        <v>3.0422878004259146E-3</v>
      </c>
      <c r="Y401" s="2" cm="1">
        <f t="array" ref="Y401">[1]!table_weight[Interceptions]*(('F+ , F-'!Y$2-[1]!tbl_gk[[#This Row],[Interceptions]])/('F+ , F-'!Y$2-'F+ , F-'!Y$3))</f>
        <v>1.7313833010554024E-2</v>
      </c>
      <c r="Z401" s="2" cm="1">
        <f t="array" ref="Z401">[1]!table_weight[Positioning]*(('F+ , F-'!Z$2-[1]!tbl_gk[[#This Row],[Positioning]])/('F+ , F-'!Z$2-'F+ , F-'!Z$3))</f>
        <v>7.394449514924029E-4</v>
      </c>
      <c r="AA401" s="2" cm="1">
        <f t="array" ref="AA401">[1]!table_weight[Vision]*(('F+ , F-'!AA$2-[1]!tbl_gk[[#This Row],[Vision]])/('F+ , F-'!AA$2-'F+ , F-'!AA$3))</f>
        <v>4.2592029205962808E-3</v>
      </c>
      <c r="AB401" s="2" cm="1">
        <f t="array" ref="AB401">[1]!table_weight[Penalties]*(('F+ , F-'!AB$2-[1]!tbl_gk[[#This Row],[Penalties]])/('F+ , F-'!AB$2-'F+ , F-'!AB$3))</f>
        <v>1.3310009126863251E-3</v>
      </c>
      <c r="AC401" s="2" cm="1">
        <f t="array" ref="AC401">[1]!table_weight[Composure]*(('F+ , F-'!AC$2-[1]!tbl_gk[[#This Row],[Composure]])/('F+ , F-'!AC$2-'F+ , F-'!AC$3))</f>
        <v>4.8036123164619632E-4</v>
      </c>
      <c r="AD401" s="2" cm="1">
        <f t="array" ref="AD401">[1]!table_weight[Marking]*(('F+ , F-'!AD$2-[1]!tbl_gk[[#This Row],[Marking]])/('F+ , F-'!AD$2-'F+ , F-'!AD$3))</f>
        <v>1.1042377942286678E-2</v>
      </c>
      <c r="AE401" s="2" cm="1">
        <f t="array" ref="AE401">[1]!table_weight[StandingTackle]*(('F+ , F-'!AE$2-[1]!tbl_gk[[#This Row],[StandingTackle]])/('F+ , F-'!AE$2-'F+ , F-'!AE$3))</f>
        <v>8.9667429907290316E-3</v>
      </c>
      <c r="AF401" s="2" cm="1">
        <f t="array" ref="AF401">[1]!table_weight[SlidingTackle]*(('F+ , F-'!AF$2-[1]!tbl_gk[[#This Row],[SlidingTackle]])/('F+ , F-'!AF$2-'F+ , F-'!AF$3))</f>
        <v>8.2195144081682794E-3</v>
      </c>
      <c r="AG401" s="2" cm="1">
        <f t="array" ref="AG401">[1]!table_weight[GKDiving]*(('F+ , F-'!AG$2-[1]!tbl_gk[[#This Row],[GKDiving]])/('F+ , F-'!AG$2-'F+ , F-'!AG$3))</f>
        <v>2.3913649731264561E-2</v>
      </c>
      <c r="AH401" s="2" cm="1">
        <f t="array" ref="AH401">[1]!table_weight[GKHandling]*(('F+ , F-'!AH$2-[1]!tbl_gk[[#This Row],[GKHandling]])/('F+ , F-'!AH$2-'F+ , F-'!AH$3))</f>
        <v>2.8518141294427302E-2</v>
      </c>
      <c r="AI401" s="2" cm="1">
        <f t="array" ref="AI401">[1]!table_weight[GKKicking]*(('F+ , F-'!AI$2-[1]!tbl_gk[[#This Row],[GKKicking]])/('F+ , F-'!AI$2-'F+ , F-'!AI$3))</f>
        <v>1.3416489199878298E-2</v>
      </c>
      <c r="AJ401" s="2" cm="1">
        <f t="array" ref="AJ401">[1]!table_weight[GKPositioning]*(('F+ , F-'!AJ$2-[1]!tbl_gk[[#This Row],[GKPositioning]])/('F+ , F-'!AJ$2-'F+ , F-'!AJ$3))</f>
        <v>1.1352413938358561E-2</v>
      </c>
      <c r="AK401" s="2" cm="1">
        <f t="array" ref="AK401">[1]!table_weight[GKReflexes]*(('F+ , F-'!AK$2-[1]!tbl_gk[[#This Row],[GKReflexes]])/('F+ , F-'!AK$2-'F+ , F-'!AK$3))</f>
        <v>2.3685900686204898E-2</v>
      </c>
    </row>
    <row r="402" spans="1:37" x14ac:dyDescent="0.55000000000000004">
      <c r="A402" s="7">
        <f>[1]!tbl_gk[[#This Row],[ID]]</f>
        <v>205288</v>
      </c>
      <c r="B402" s="1" cm="1">
        <f t="array" ref="B402">[1]!table_weight[ValueEUR]*(('F+ , F-'!B$2-[1]!tbl_gk[[#This Row],[ValueEUR]])/('F+ , F-'!B$2-'F+ , F-'!B$3))</f>
        <v>8.6148327038468883E-4</v>
      </c>
      <c r="C402" s="1" cm="1">
        <f t="array" ref="C402">[1]!table_weight[WageEUR]*(('F+ , F-'!C$2-[1]!tbl_gk[[#This Row],[WageEUR]])/('F+ , F-'!C$2-'F+ , F-'!C$3))</f>
        <v>2.7384654716592714E-3</v>
      </c>
      <c r="D402" s="1" cm="1">
        <f t="array" ref="D402">[1]!table_weight[Crossing]*(('F+ , F-'!D$2-[1]!tbl_gk[[#This Row],[Crossing]])/('F+ , F-'!D$2-'F+ , F-'!D$3))</f>
        <v>3.0262757593710415E-2</v>
      </c>
      <c r="E402" s="1" cm="1">
        <f t="array" ref="E402">[1]!table_weight[Finishing]*(('F+ , F-'!E$2-[1]!tbl_gk[[#This Row],[Finishing]])/('F+ , F-'!E$2-'F+ , F-'!E$3))</f>
        <v>7.9860054761179498E-3</v>
      </c>
      <c r="F402" s="1" cm="1">
        <f t="array" ref="F402">[1]!table_weight[HeadingAccuracy]*(('F+ , F-'!F$2-[1]!tbl_gk[[#This Row],[HeadingAccuracy]])/('F+ , F-'!F$2-'F+ , F-'!F$3))</f>
        <v>1.1274360672166649E-2</v>
      </c>
      <c r="G402" s="1" cm="1">
        <f t="array" ref="G402">[1]!table_weight[ShortPassing]*(('F+ , F-'!G$2-[1]!tbl_gk[[#This Row],[ShortPassing]])/('F+ , F-'!G$2-'F+ , F-'!G$3))</f>
        <v>4.3596558196669473E-2</v>
      </c>
      <c r="H402" s="1" cm="1">
        <f t="array" ref="H402">[1]!table_weight[Volleys]*(('F+ , F-'!H$2-[1]!tbl_gk[[#This Row],[Volleys]])/('F+ , F-'!H$2-'F+ , F-'!H$3))</f>
        <v>9.2591367839048701E-4</v>
      </c>
      <c r="I402" s="1" cm="1">
        <f t="array" ref="I402">[1]!table_weight[Dribbling]*(('F+ , F-'!I$2-[1]!tbl_gk[[#This Row],[Dribbling]])/('F+ , F-'!I$2-'F+ , F-'!I$3))</f>
        <v>1.6623929766613008E-2</v>
      </c>
      <c r="J402" s="1" cm="1">
        <f t="array" ref="J402">[1]!table_weight[Curve]*(('F+ , F-'!J$2-[1]!tbl_gk[[#This Row],[Curve]])/('F+ , F-'!J$2-'F+ , F-'!J$3))</f>
        <v>9.6339113680153961E-3</v>
      </c>
      <c r="K402" s="1" cm="1">
        <f t="array" ref="K402">[1]!table_weight[FKAccuracy]*(('F+ , F-'!K$2-[1]!tbl_gk[[#This Row],[FKAccuracy]])/('F+ , F-'!K$2-'F+ , F-'!K$3))</f>
        <v>8.2141770611499701E-3</v>
      </c>
      <c r="L402" s="1" cm="1">
        <f t="array" ref="L402">[1]!table_weight[LongPassing]*(('F+ , F-'!L$2-[1]!tbl_gk[[#This Row],[LongPassing]])/('F+ , F-'!L$2-'F+ , F-'!L$3))</f>
        <v>2.3822660403335128E-2</v>
      </c>
      <c r="M402" s="1" cm="1">
        <f t="array" ref="M402">[1]!table_weight[BallControl]*(('F+ , F-'!M$2-[1]!tbl_gk[[#This Row],[BallControl]])/('F+ , F-'!M$2-'F+ , F-'!M$3))</f>
        <v>1.0430701030031691E-2</v>
      </c>
      <c r="N402" s="1" cm="1">
        <f t="array" ref="N402">[1]!table_weight[Acceleration]*(('F+ , F-'!N$2-[1]!tbl_gk[[#This Row],[Acceleration]])/('F+ , F-'!N$2-'F+ , F-'!N$3))</f>
        <v>3.8332826285366545E-3</v>
      </c>
      <c r="O402" s="1" cm="1">
        <f t="array" ref="O402">[1]!table_weight[SprintSpeed]*(('F+ , F-'!O$2-[1]!tbl_gk[[#This Row],[SprintSpeed]])/('F+ , F-'!O$2-'F+ , F-'!O$3))</f>
        <v>5.0599330696683847E-3</v>
      </c>
      <c r="P402" s="1" cm="1">
        <f t="array" ref="P402">[1]!table_weight[Agility]*(('F+ , F-'!P$2-[1]!tbl_gk[[#This Row],[Agility]])/('F+ , F-'!P$2-'F+ , F-'!P$3))</f>
        <v>3.1592988696730611E-3</v>
      </c>
      <c r="Q402" s="1" cm="1">
        <f t="array" ref="Q402">[1]!table_weight[Reactions]*(('F+ , F-'!Q$2-[1]!tbl_gk[[#This Row],[Reactions]])/('F+ , F-'!Q$2-'F+ , F-'!Q$3))</f>
        <v>7.7346300010828226E-4</v>
      </c>
      <c r="R402" s="1" cm="1">
        <f t="array" ref="R402">[1]!table_weight[Balance]*(('F+ , F-'!R$2-[1]!tbl_gk[[#This Row],[Balance]])/('F+ , F-'!R$2-'F+ , F-'!R$3))</f>
        <v>8.0713757970483338E-4</v>
      </c>
      <c r="S402" s="1" cm="1">
        <f t="array" ref="S402">[1]!table_weight[ShotPower]*(('F+ , F-'!S$2-[1]!tbl_gk[[#This Row],[ShotPower]])/('F+ , F-'!S$2-'F+ , F-'!S$3))</f>
        <v>4.4150274176912247E-3</v>
      </c>
      <c r="T402" s="1" cm="1">
        <f t="array" ref="T402">[1]!table_weight[Jumping]*(('F+ , F-'!T$2-[1]!tbl_gk[[#This Row],[Jumping]])/('F+ , F-'!T$2-'F+ , F-'!T$3))</f>
        <v>1.0304523194991002E-3</v>
      </c>
      <c r="U402" s="1" cm="1">
        <f t="array" ref="U402">[1]!table_weight[Stamina]*(('F+ , F-'!U$2-[1]!tbl_gk[[#This Row],[Stamina]])/('F+ , F-'!U$2-'F+ , F-'!U$3))</f>
        <v>1.288065399373875E-2</v>
      </c>
      <c r="V402" s="1" cm="1">
        <f t="array" ref="V402">[1]!table_weight[Strength]*(('F+ , F-'!V$2-[1]!tbl_gk[[#This Row],[Strength]])/('F+ , F-'!V$2-'F+ , F-'!V$3))</f>
        <v>1.8634012777608722E-2</v>
      </c>
      <c r="W402" s="1" cm="1">
        <f t="array" ref="W402">[1]!table_weight[LongShots]*(('F+ , F-'!W$2-[1]!tbl_gk[[#This Row],[LongShots]])/('F+ , F-'!W$2-'F+ , F-'!W$3))</f>
        <v>7.0121023692742987E-3</v>
      </c>
      <c r="X402" s="1" cm="1">
        <f t="array" ref="X402">[1]!table_weight[Aggression]*(('F+ , F-'!X$2-[1]!tbl_gk[[#This Row],[Aggression]])/('F+ , F-'!X$2-'F+ , F-'!X$3))</f>
        <v>1.5211439002129575E-2</v>
      </c>
      <c r="Y402" s="1" cm="1">
        <f t="array" ref="Y402">[1]!table_weight[Interceptions]*(('F+ , F-'!Y$2-[1]!tbl_gk[[#This Row],[Interceptions]])/('F+ , F-'!Y$2-'F+ , F-'!Y$3))</f>
        <v>1.1773406447176737E-2</v>
      </c>
      <c r="Z402" s="1" cm="1">
        <f t="array" ref="Z402">[1]!table_weight[Positioning]*(('F+ , F-'!Z$2-[1]!tbl_gk[[#This Row],[Positioning]])/('F+ , F-'!Z$2-'F+ , F-'!Z$3))</f>
        <v>5.9155596119392221E-4</v>
      </c>
      <c r="AA402" s="1" cm="1">
        <f t="array" ref="AA402">[1]!table_weight[Vision]*(('F+ , F-'!AA$2-[1]!tbl_gk[[#This Row],[Vision]])/('F+ , F-'!AA$2-'F+ , F-'!AA$3))</f>
        <v>1.3487475915221555E-2</v>
      </c>
      <c r="AB402" s="1" cm="1">
        <f t="array" ref="AB402">[1]!table_weight[Penalties]*(('F+ , F-'!AB$2-[1]!tbl_gk[[#This Row],[Penalties]])/('F+ , F-'!AB$2-'F+ , F-'!AB$3))</f>
        <v>1.8790601120277533E-3</v>
      </c>
      <c r="AC402" s="1" cm="1">
        <f t="array" ref="AC402">[1]!table_weight[Composure]*(('F+ , F-'!AC$2-[1]!tbl_gk[[#This Row],[Composure]])/('F+ , F-'!AC$2-'F+ , F-'!AC$3))</f>
        <v>1.067469403658214E-3</v>
      </c>
      <c r="AD402" s="1" cm="1">
        <f t="array" ref="AD402">[1]!table_weight[Marking]*(('F+ , F-'!AD$2-[1]!tbl_gk[[#This Row],[Marking]])/('F+ , F-'!AD$2-'F+ , F-'!AD$3))</f>
        <v>2.366223844775717E-2</v>
      </c>
      <c r="AE402" s="1" cm="1">
        <f t="array" ref="AE402">[1]!table_weight[StandingTackle]*(('F+ , F-'!AE$2-[1]!tbl_gk[[#This Row],[StandingTackle]])/('F+ , F-'!AE$2-'F+ , F-'!AE$3))</f>
        <v>3.1383600467551613E-2</v>
      </c>
      <c r="AF402" s="1" cm="1">
        <f t="array" ref="AF402">[1]!table_weight[SlidingTackle]*(('F+ , F-'!AF$2-[1]!tbl_gk[[#This Row],[SlidingTackle]])/('F+ , F-'!AF$2-'F+ , F-'!AF$3))</f>
        <v>4.4833714953645158E-3</v>
      </c>
      <c r="AG402" s="1" cm="1">
        <f t="array" ref="AG402">[1]!table_weight[GKDiving]*(('F+ , F-'!AG$2-[1]!tbl_gk[[#This Row],[GKDiving]])/('F+ , F-'!AG$2-'F+ , F-'!AG$3))</f>
        <v>2.5621767569212028E-2</v>
      </c>
      <c r="AH402" s="1" cm="1">
        <f t="array" ref="AH402">[1]!table_weight[GKHandling]*(('F+ , F-'!AH$2-[1]!tbl_gk[[#This Row],[GKHandling]])/('F+ , F-'!AH$2-'F+ , F-'!AH$3))</f>
        <v>3.0300525125329006E-2</v>
      </c>
      <c r="AI402" s="1" cm="1">
        <f t="array" ref="AI402">[1]!table_weight[GKKicking]*(('F+ , F-'!AI$2-[1]!tbl_gk[[#This Row],[GKKicking]])/('F+ , F-'!AI$2-'F+ , F-'!AI$3))</f>
        <v>2.0571950106480059E-2</v>
      </c>
      <c r="AJ402" s="1" cm="1">
        <f t="array" ref="AJ402">[1]!table_weight[GKPositioning]*(('F+ , F-'!AJ$2-[1]!tbl_gk[[#This Row],[GKPositioning]])/('F+ , F-'!AJ$2-'F+ , F-'!AJ$3))</f>
        <v>1.0721724275116419E-2</v>
      </c>
      <c r="AK402" s="1" cm="1">
        <f t="array" ref="AK402">[1]!table_weight[GKReflexes]*(('F+ , F-'!AK$2-[1]!tbl_gk[[#This Row],[GKReflexes]])/('F+ , F-'!AK$2-'F+ , F-'!AK$3))</f>
        <v>2.55078930466822E-2</v>
      </c>
    </row>
    <row r="403" spans="1:37" x14ac:dyDescent="0.55000000000000004">
      <c r="A403" s="8">
        <f>[1]!tbl_gk[[#This Row],[ID]]</f>
        <v>205352</v>
      </c>
      <c r="B403" s="2" cm="1">
        <f t="array" ref="B403">[1]!table_weight[ValueEUR]*(('F+ , F-'!B$2-[1]!tbl_gk[[#This Row],[ValueEUR]])/('F+ , F-'!B$2-'F+ , F-'!B$3))</f>
        <v>2.132873306470154E-4</v>
      </c>
      <c r="C403" s="2" cm="1">
        <f t="array" ref="C403">[1]!table_weight[WageEUR]*(('F+ , F-'!C$2-[1]!tbl_gk[[#This Row],[WageEUR]])/('F+ , F-'!C$2-'F+ , F-'!C$3))</f>
        <v>1.1736280592825449E-3</v>
      </c>
      <c r="D403" s="2" cm="1">
        <f t="array" ref="D403">[1]!table_weight[Crossing]*(('F+ , F-'!D$2-[1]!tbl_gk[[#This Row],[Crossing]])/('F+ , F-'!D$2-'F+ , F-'!D$3))</f>
        <v>3.2504443341392672E-2</v>
      </c>
      <c r="E403" s="2" cm="1">
        <f t="array" ref="E403">[1]!table_weight[Finishing]*(('F+ , F-'!E$2-[1]!tbl_gk[[#This Row],[Finishing]])/('F+ , F-'!E$2-'F+ , F-'!E$3))</f>
        <v>1.0980757529662181E-2</v>
      </c>
      <c r="F403" s="2" cm="1">
        <f t="array" ref="F403">[1]!table_weight[HeadingAccuracy]*(('F+ , F-'!F$2-[1]!tbl_gk[[#This Row],[HeadingAccuracy]])/('F+ , F-'!F$2-'F+ , F-'!F$3))</f>
        <v>9.6040850170308507E-3</v>
      </c>
      <c r="G403" s="2" cm="1">
        <f t="array" ref="G403">[1]!table_weight[ShortPassing]*(('F+ , F-'!G$2-[1]!tbl_gk[[#This Row],[ShortPassing]])/('F+ , F-'!G$2-'F+ , F-'!G$3))</f>
        <v>4.6409239370648142E-2</v>
      </c>
      <c r="H403" s="2" cm="1">
        <f t="array" ref="H403">[1]!table_weight[Volleys]*(('F+ , F-'!H$2-[1]!tbl_gk[[#This Row],[Volleys]])/('F+ , F-'!H$2-'F+ , F-'!H$3))</f>
        <v>1.7360881469821632E-3</v>
      </c>
      <c r="I403" s="2" cm="1">
        <f t="array" ref="I403">[1]!table_weight[Dribbling]*(('F+ , F-'!I$2-[1]!tbl_gk[[#This Row],[Dribbling]])/('F+ , F-'!I$2-'F+ , F-'!I$3))</f>
        <v>1.0756660437220181E-2</v>
      </c>
      <c r="J403" s="2" cm="1">
        <f t="array" ref="J403">[1]!table_weight[Curve]*(('F+ , F-'!J$2-[1]!tbl_gk[[#This Row],[Curve]])/('F+ , F-'!J$2-'F+ , F-'!J$3))</f>
        <v>8.2817834567149896E-3</v>
      </c>
      <c r="K403" s="2" cm="1">
        <f t="array" ref="K403">[1]!table_weight[FKAccuracy]*(('F+ , F-'!K$2-[1]!tbl_gk[[#This Row],[FKAccuracy]])/('F+ , F-'!K$2-'F+ , F-'!K$3))</f>
        <v>9.2789777912990392E-3</v>
      </c>
      <c r="L403" s="2" cm="1">
        <f t="array" ref="L403">[1]!table_weight[LongPassing]*(('F+ , F-'!L$2-[1]!tbl_gk[[#This Row],[LongPassing]])/('F+ , F-'!L$2-'F+ , F-'!L$3))</f>
        <v>2.2739812203183531E-2</v>
      </c>
      <c r="M403" s="2" cm="1">
        <f t="array" ref="M403">[1]!table_weight[BallControl]*(('F+ , F-'!M$2-[1]!tbl_gk[[#This Row],[BallControl]])/('F+ , F-'!M$2-'F+ , F-'!M$3))</f>
        <v>9.9960884871137055E-3</v>
      </c>
      <c r="N403" s="2" cm="1">
        <f t="array" ref="N403">[1]!table_weight[Acceleration]*(('F+ , F-'!N$2-[1]!tbl_gk[[#This Row],[Acceleration]])/('F+ , F-'!N$2-'F+ , F-'!N$3))</f>
        <v>4.9607186957533181E-3</v>
      </c>
      <c r="O403" s="2" cm="1">
        <f t="array" ref="O403">[1]!table_weight[SprintSpeed]*(('F+ , F-'!O$2-[1]!tbl_gk[[#This Row],[SprintSpeed]])/('F+ , F-'!O$2-'F+ , F-'!O$3))</f>
        <v>6.4654700334651587E-3</v>
      </c>
      <c r="P403" s="2" cm="1">
        <f t="array" ref="P403">[1]!table_weight[Agility]*(('F+ , F-'!P$2-[1]!tbl_gk[[#This Row],[Agility]])/('F+ , F-'!P$2-'F+ , F-'!P$3))</f>
        <v>2.340221384943008E-3</v>
      </c>
      <c r="Q403" s="2" cm="1">
        <f t="array" ref="Q403">[1]!table_weight[Reactions]*(('F+ , F-'!Q$2-[1]!tbl_gk[[#This Row],[Reactions]])/('F+ , F-'!Q$2-'F+ , F-'!Q$3))</f>
        <v>1.8047470002526586E-3</v>
      </c>
      <c r="R403" s="2" cm="1">
        <f t="array" ref="R403">[1]!table_weight[Balance]*(('F+ , F-'!R$2-[1]!tbl_gk[[#This Row],[Balance]])/('F+ , F-'!R$2-'F+ , F-'!R$3))</f>
        <v>1.8005376778030898E-3</v>
      </c>
      <c r="S403" s="2" cm="1">
        <f t="array" ref="S403">[1]!table_weight[ShotPower]*(('F+ , F-'!S$2-[1]!tbl_gk[[#This Row],[ShotPower]])/('F+ , F-'!S$2-'F+ , F-'!S$3))</f>
        <v>5.1941499031661464E-3</v>
      </c>
      <c r="T403" s="2" cm="1">
        <f t="array" ref="T403">[1]!table_weight[Jumping]*(('F+ , F-'!T$2-[1]!tbl_gk[[#This Row],[Jumping]])/('F+ , F-'!T$2-'F+ , F-'!T$3))</f>
        <v>1.9750336123732751E-3</v>
      </c>
      <c r="U403" s="2" cm="1">
        <f t="array" ref="U403">[1]!table_weight[Stamina]*(('F+ , F-'!U$2-[1]!tbl_gk[[#This Row],[Stamina]])/('F+ , F-'!U$2-'F+ , F-'!U$3))</f>
        <v>1.5456784792486501E-2</v>
      </c>
      <c r="V403" s="2" cm="1">
        <f t="array" ref="V403">[1]!table_weight[Strength]*(('F+ , F-'!V$2-[1]!tbl_gk[[#This Row],[Strength]])/('F+ , F-'!V$2-'F+ , F-'!V$3))</f>
        <v>2.4845350370144969E-2</v>
      </c>
      <c r="W403" s="2" cm="1">
        <f t="array" ref="W403">[1]!table_weight[LongShots]*(('F+ , F-'!W$2-[1]!tbl_gk[[#This Row],[LongShots]])/('F+ , F-'!W$2-'F+ , F-'!W$3))</f>
        <v>8.3106398450658349E-3</v>
      </c>
      <c r="X403" s="2" cm="1">
        <f t="array" ref="X403">[1]!table_weight[Aggression]*(('F+ , F-'!X$2-[1]!tbl_gk[[#This Row],[Aggression]])/('F+ , F-'!X$2-'F+ , F-'!X$3))</f>
        <v>1.2169151201703659E-2</v>
      </c>
      <c r="Y403" s="2" cm="1">
        <f t="array" ref="Y403">[1]!table_weight[Interceptions]*(('F+ , F-'!Y$2-[1]!tbl_gk[[#This Row],[Interceptions]])/('F+ , F-'!Y$2-'F+ , F-'!Y$3))</f>
        <v>1.9391492971820509E-2</v>
      </c>
      <c r="Z403" s="2" cm="1">
        <f t="array" ref="Z403">[1]!table_weight[Positioning]*(('F+ , F-'!Z$2-[1]!tbl_gk[[#This Row],[Positioning]])/('F+ , F-'!Z$2-'F+ , F-'!Z$3))</f>
        <v>1.3310009126863251E-3</v>
      </c>
      <c r="AA403" s="2" cm="1">
        <f t="array" ref="AA403">[1]!table_weight[Vision]*(('F+ , F-'!AA$2-[1]!tbl_gk[[#This Row],[Vision]])/('F+ , F-'!AA$2-'F+ , F-'!AA$3))</f>
        <v>2.7684818983875824E-2</v>
      </c>
      <c r="AB403" s="2" cm="1">
        <f t="array" ref="AB403">[1]!table_weight[Penalties]*(('F+ , F-'!AB$2-[1]!tbl_gk[[#This Row],[Penalties]])/('F+ , F-'!AB$2-'F+ , F-'!AB$3))</f>
        <v>1.8007659406932635E-3</v>
      </c>
      <c r="AC403" s="2" cm="1">
        <f t="array" ref="AC403">[1]!table_weight[Composure]*(('F+ , F-'!AC$2-[1]!tbl_gk[[#This Row],[Composure]])/('F+ , F-'!AC$2-'F+ , F-'!AC$3))</f>
        <v>1.7079510458531426E-3</v>
      </c>
      <c r="AD403" s="2" cm="1">
        <f t="array" ref="AD403">[1]!table_weight[Marking]*(('F+ , F-'!AD$2-[1]!tbl_gk[[#This Row],[Marking]])/('F+ , F-'!AD$2-'F+ , F-'!AD$3))</f>
        <v>2.366223844775717E-2</v>
      </c>
      <c r="AE403" s="2" cm="1">
        <f t="array" ref="AE403">[1]!table_weight[StandingTackle]*(('F+ , F-'!AE$2-[1]!tbl_gk[[#This Row],[StandingTackle]])/('F+ , F-'!AE$2-'F+ , F-'!AE$3))</f>
        <v>1.5691800233775807E-2</v>
      </c>
      <c r="AF403" s="2" cm="1">
        <f t="array" ref="AF403">[1]!table_weight[SlidingTackle]*(('F+ , F-'!AF$2-[1]!tbl_gk[[#This Row],[SlidingTackle]])/('F+ , F-'!AF$2-'F+ , F-'!AF$3))</f>
        <v>8.2195144081682794E-3</v>
      </c>
      <c r="AG403" s="2" cm="1">
        <f t="array" ref="AG403">[1]!table_weight[GKDiving]*(('F+ , F-'!AG$2-[1]!tbl_gk[[#This Row],[GKDiving]])/('F+ , F-'!AG$2-'F+ , F-'!AG$3))</f>
        <v>3.9286710272791778E-2</v>
      </c>
      <c r="AH403" s="2" cm="1">
        <f t="array" ref="AH403">[1]!table_weight[GKHandling]*(('F+ , F-'!AH$2-[1]!tbl_gk[[#This Row],[GKHandling]])/('F+ , F-'!AH$2-'F+ , F-'!AH$3))</f>
        <v>4.4559595772542655E-2</v>
      </c>
      <c r="AI403" s="2" cm="1">
        <f t="array" ref="AI403">[1]!table_weight[GKKicking]*(('F+ , F-'!AI$2-[1]!tbl_gk[[#This Row],[GKKicking]])/('F+ , F-'!AI$2-'F+ , F-'!AI$3))</f>
        <v>2.414968055978094E-2</v>
      </c>
      <c r="AJ403" s="2" cm="1">
        <f t="array" ref="AJ403">[1]!table_weight[GKPositioning]*(('F+ , F-'!AJ$2-[1]!tbl_gk[[#This Row],[GKPositioning]])/('F+ , F-'!AJ$2-'F+ , F-'!AJ$3))</f>
        <v>1.5767241581053557E-2</v>
      </c>
      <c r="AK403" s="2" cm="1">
        <f t="array" ref="AK403">[1]!table_weight[GKReflexes]*(('F+ , F-'!AK$2-[1]!tbl_gk[[#This Row],[GKReflexes]])/('F+ , F-'!AK$2-'F+ , F-'!AK$3))</f>
        <v>4.1905824290977896E-2</v>
      </c>
    </row>
    <row r="404" spans="1:37" x14ac:dyDescent="0.55000000000000004">
      <c r="A404" s="7">
        <f>[1]!tbl_gk[[#This Row],[ID]]</f>
        <v>205377</v>
      </c>
      <c r="B404" s="1" cm="1">
        <f t="array" ref="B404">[1]!table_weight[ValueEUR]*(('F+ , F-'!B$2-[1]!tbl_gk[[#This Row],[ValueEUR]])/('F+ , F-'!B$2-'F+ , F-'!B$3))</f>
        <v>3.6761969725122341E-4</v>
      </c>
      <c r="C404" s="1" cm="1">
        <f t="array" ref="C404">[1]!table_weight[WageEUR]*(('F+ , F-'!C$2-[1]!tbl_gk[[#This Row],[WageEUR]])/('F+ , F-'!C$2-'F+ , F-'!C$3))</f>
        <v>1.3301118005202175E-3</v>
      </c>
      <c r="D404" s="1" cm="1">
        <f t="array" ref="D404">[1]!table_weight[Crossing]*(('F+ , F-'!D$2-[1]!tbl_gk[[#This Row],[Crossing]])/('F+ , F-'!D$2-'F+ , F-'!D$3))</f>
        <v>2.6900228972187034E-2</v>
      </c>
      <c r="E404" s="1" cm="1">
        <f t="array" ref="E404">[1]!table_weight[Finishing]*(('F+ , F-'!E$2-[1]!tbl_gk[[#This Row],[Finishing]])/('F+ , F-'!E$2-'F+ , F-'!E$3))</f>
        <v>7.9860054761179498E-3</v>
      </c>
      <c r="F404" s="1" cm="1">
        <f t="array" ref="F404">[1]!table_weight[HeadingAccuracy]*(('F+ , F-'!F$2-[1]!tbl_gk[[#This Row],[HeadingAccuracy]])/('F+ , F-'!F$2-'F+ , F-'!F$3))</f>
        <v>1.08567917583827E-2</v>
      </c>
      <c r="G404" s="1" cm="1">
        <f t="array" ref="G404">[1]!table_weight[ShortPassing]*(('F+ , F-'!G$2-[1]!tbl_gk[[#This Row],[ShortPassing]])/('F+ , F-'!G$2-'F+ , F-'!G$3))</f>
        <v>3.7971195848712121E-2</v>
      </c>
      <c r="H404" s="1" cm="1">
        <f t="array" ref="H404">[1]!table_weight[Volleys]*(('F+ , F-'!H$2-[1]!tbl_gk[[#This Row],[Volleys]])/('F+ , F-'!H$2-'F+ , F-'!H$3))</f>
        <v>9.2591367839048701E-4</v>
      </c>
      <c r="I404" s="1" cm="1">
        <f t="array" ref="I404">[1]!table_weight[Dribbling]*(('F+ , F-'!I$2-[1]!tbl_gk[[#This Row],[Dribbling]])/('F+ , F-'!I$2-'F+ , F-'!I$3))</f>
        <v>1.6623929766613008E-2</v>
      </c>
      <c r="J404" s="1" cm="1">
        <f t="array" ref="J404">[1]!table_weight[Curve]*(('F+ , F-'!J$2-[1]!tbl_gk[[#This Row],[Curve]])/('F+ , F-'!J$2-'F+ , F-'!J$3))</f>
        <v>8.9578474123651938E-3</v>
      </c>
      <c r="K404" s="1" cm="1">
        <f t="array" ref="K404">[1]!table_weight[FKAccuracy]*(('F+ , F-'!K$2-[1]!tbl_gk[[#This Row],[FKAccuracy]])/('F+ , F-'!K$2-'F+ , F-'!K$3))</f>
        <v>8.5184058411925615E-3</v>
      </c>
      <c r="L404" s="1" cm="1">
        <f t="array" ref="L404">[1]!table_weight[LongPassing]*(('F+ , F-'!L$2-[1]!tbl_gk[[#This Row],[LongPassing]])/('F+ , F-'!L$2-'F+ , F-'!L$3))</f>
        <v>1.8408419402577144E-2</v>
      </c>
      <c r="M404" s="1" cm="1">
        <f t="array" ref="M404">[1]!table_weight[BallControl]*(('F+ , F-'!M$2-[1]!tbl_gk[[#This Row],[BallControl]])/('F+ , F-'!M$2-'F+ , F-'!M$3))</f>
        <v>1.2169151201703639E-2</v>
      </c>
      <c r="N404" s="1" cm="1">
        <f t="array" ref="N404">[1]!table_weight[Acceleration]*(('F+ , F-'!N$2-[1]!tbl_gk[[#This Row],[Acceleration]])/('F+ , F-'!N$2-'F+ , F-'!N$3))</f>
        <v>3.8332826285366545E-3</v>
      </c>
      <c r="O404" s="1" cm="1">
        <f t="array" ref="O404">[1]!table_weight[SprintSpeed]*(('F+ , F-'!O$2-[1]!tbl_gk[[#This Row],[SprintSpeed]])/('F+ , F-'!O$2-'F+ , F-'!O$3))</f>
        <v>5.3410404624277394E-3</v>
      </c>
      <c r="P404" s="1" cm="1">
        <f t="array" ref="P404">[1]!table_weight[Agility]*(('F+ , F-'!P$2-[1]!tbl_gk[[#This Row],[Agility]])/('F+ , F-'!P$2-'F+ , F-'!P$3))</f>
        <v>3.2763099389202109E-3</v>
      </c>
      <c r="Q404" s="1" cm="1">
        <f t="array" ref="Q404">[1]!table_weight[Reactions]*(('F+ , F-'!Q$2-[1]!tbl_gk[[#This Row],[Reactions]])/('F+ , F-'!Q$2-'F+ , F-'!Q$3))</f>
        <v>1.3406692001876892E-3</v>
      </c>
      <c r="R404" s="1" cm="1">
        <f t="array" ref="R404">[1]!table_weight[Balance]*(('F+ , F-'!R$2-[1]!tbl_gk[[#This Row],[Balance]])/('F+ , F-'!R$2-'F+ , F-'!R$3))</f>
        <v>9.9340009809825627E-4</v>
      </c>
      <c r="S404" s="1" cm="1">
        <f t="array" ref="S404">[1]!table_weight[ShotPower]*(('F+ , F-'!S$2-[1]!tbl_gk[[#This Row],[ShotPower]])/('F+ , F-'!S$2-'F+ , F-'!S$3))</f>
        <v>5.1941499031661464E-3</v>
      </c>
      <c r="T404" s="1" cm="1">
        <f t="array" ref="T404">[1]!table_weight[Jumping]*(('F+ , F-'!T$2-[1]!tbl_gk[[#This Row],[Jumping]])/('F+ , F-'!T$2-'F+ , F-'!T$3))</f>
        <v>1.7174205324985003E-3</v>
      </c>
      <c r="U404" s="1" cm="1">
        <f t="array" ref="U404">[1]!table_weight[Stamina]*(('F+ , F-'!U$2-[1]!tbl_gk[[#This Row],[Stamina]])/('F+ , F-'!U$2-'F+ , F-'!U$3))</f>
        <v>1.3739364259988E-2</v>
      </c>
      <c r="V404" s="1" cm="1">
        <f t="array" ref="V404">[1]!table_weight[Strength]*(('F+ , F-'!V$2-[1]!tbl_gk[[#This Row],[Strength]])/('F+ , F-'!V$2-'F+ , F-'!V$3))</f>
        <v>5.3240036507453507E-3</v>
      </c>
      <c r="W404" s="1" cm="1">
        <f t="array" ref="W404">[1]!table_weight[LongShots]*(('F+ , F-'!W$2-[1]!tbl_gk[[#This Row],[LongShots]])/('F+ , F-'!W$2-'F+ , F-'!W$3))</f>
        <v>7.5315173595909123E-3</v>
      </c>
      <c r="X404" s="1" cm="1">
        <f t="array" ref="X404">[1]!table_weight[Aggression]*(('F+ , F-'!X$2-[1]!tbl_gk[[#This Row],[Aggression]])/('F+ , F-'!X$2-'F+ , F-'!X$3))</f>
        <v>1.1560693641618476E-2</v>
      </c>
      <c r="Y404" s="1" cm="1">
        <f t="array" ref="Y404">[1]!table_weight[Interceptions]*(('F+ , F-'!Y$2-[1]!tbl_gk[[#This Row],[Interceptions]])/('F+ , F-'!Y$2-'F+ , F-'!Y$3))</f>
        <v>1.2465959767598898E-2</v>
      </c>
      <c r="Z404" s="1" cm="1">
        <f t="array" ref="Z404">[1]!table_weight[Positioning]*(('F+ , F-'!Z$2-[1]!tbl_gk[[#This Row],[Positioning]])/('F+ , F-'!Z$2-'F+ , F-'!Z$3))</f>
        <v>7.394449514924029E-4</v>
      </c>
      <c r="AA404" s="1" cm="1">
        <f t="array" ref="AA404">[1]!table_weight[Vision]*(('F+ , F-'!AA$2-[1]!tbl_gk[[#This Row],[Vision]])/('F+ , F-'!AA$2-'F+ , F-'!AA$3))</f>
        <v>1.9166413142683265E-2</v>
      </c>
      <c r="AB404" s="1" cm="1">
        <f t="array" ref="AB404">[1]!table_weight[Penalties]*(('F+ , F-'!AB$2-[1]!tbl_gk[[#This Row],[Penalties]])/('F+ , F-'!AB$2-'F+ , F-'!AB$3))</f>
        <v>2.0356484546967322E-3</v>
      </c>
      <c r="AC404" s="1" cm="1">
        <f t="array" ref="AC404">[1]!table_weight[Composure]*(('F+ , F-'!AC$2-[1]!tbl_gk[[#This Row],[Composure]])/('F+ , F-'!AC$2-'F+ , F-'!AC$3))</f>
        <v>1.1742163440240354E-3</v>
      </c>
      <c r="AD404" s="1" cm="1">
        <f t="array" ref="AD404">[1]!table_weight[Marking]*(('F+ , F-'!AD$2-[1]!tbl_gk[[#This Row],[Marking]])/('F+ , F-'!AD$2-'F+ , F-'!AD$3))</f>
        <v>3.1549651263676225E-2</v>
      </c>
      <c r="AE404" s="1" cm="1">
        <f t="array" ref="AE404">[1]!table_weight[StandingTackle]*(('F+ , F-'!AE$2-[1]!tbl_gk[[#This Row],[StandingTackle]])/('F+ , F-'!AE$2-'F+ , F-'!AE$3))</f>
        <v>3.362528621523387E-2</v>
      </c>
      <c r="AF404" s="1" cm="1">
        <f t="array" ref="AF404">[1]!table_weight[SlidingTackle]*(('F+ , F-'!AF$2-[1]!tbl_gk[[#This Row],[SlidingTackle]])/('F+ , F-'!AF$2-'F+ , F-'!AF$3))</f>
        <v>4.4833714953645158E-3</v>
      </c>
      <c r="AG404" s="1" cm="1">
        <f t="array" ref="AG404">[1]!table_weight[GKDiving]*(('F+ , F-'!AG$2-[1]!tbl_gk[[#This Row],[GKDiving]])/('F+ , F-'!AG$2-'F+ , F-'!AG$3))</f>
        <v>3.4162356758949373E-2</v>
      </c>
      <c r="AH404" s="1" cm="1">
        <f t="array" ref="AH404">[1]!table_weight[GKHandling]*(('F+ , F-'!AH$2-[1]!tbl_gk[[#This Row],[GKHandling]])/('F+ , F-'!AH$2-'F+ , F-'!AH$3))</f>
        <v>3.9212444279837541E-2</v>
      </c>
      <c r="AI404" s="1" cm="1">
        <f t="array" ref="AI404">[1]!table_weight[GKKicking]*(('F+ , F-'!AI$2-[1]!tbl_gk[[#This Row],[GKKicking]])/('F+ , F-'!AI$2-'F+ , F-'!AI$3))</f>
        <v>2.3255247946455719E-2</v>
      </c>
      <c r="AJ404" s="1" cm="1">
        <f t="array" ref="AJ404">[1]!table_weight[GKPositioning]*(('F+ , F-'!AJ$2-[1]!tbl_gk[[#This Row],[GKPositioning]])/('F+ , F-'!AJ$2-'F+ , F-'!AJ$3))</f>
        <v>1.4505862254569271E-2</v>
      </c>
      <c r="AK404" s="1" cm="1">
        <f t="array" ref="AK404">[1]!table_weight[GKReflexes]*(('F+ , F-'!AK$2-[1]!tbl_gk[[#This Row],[GKReflexes]])/('F+ , F-'!AK$2-'F+ , F-'!AK$3))</f>
        <v>3.2795862488591399E-2</v>
      </c>
    </row>
    <row r="405" spans="1:37" x14ac:dyDescent="0.55000000000000004">
      <c r="A405" s="8">
        <f>[1]!tbl_gk[[#This Row],[ID]]</f>
        <v>205386</v>
      </c>
      <c r="B405" s="2" cm="1">
        <f t="array" ref="B405">[1]!table_weight[ValueEUR]*(('F+ , F-'!B$2-[1]!tbl_gk[[#This Row],[ValueEUR]])/('F+ , F-'!B$2-'F+ , F-'!B$3))</f>
        <v>4.6021911721374819E-4</v>
      </c>
      <c r="C405" s="2" cm="1">
        <f t="array" ref="C405">[1]!table_weight[WageEUR]*(('F+ , F-'!C$2-[1]!tbl_gk[[#This Row],[WageEUR]])/('F+ , F-'!C$2-'F+ , F-'!C$3))</f>
        <v>8.6066057680719962E-4</v>
      </c>
      <c r="D405" s="2" cm="1">
        <f t="array" ref="D405">[1]!table_weight[Crossing]*(('F+ , F-'!D$2-[1]!tbl_gk[[#This Row],[Crossing]])/('F+ , F-'!D$2-'F+ , F-'!D$3))</f>
        <v>2.8021071846028162E-2</v>
      </c>
      <c r="E405" s="2" cm="1">
        <f t="array" ref="E405">[1]!table_weight[Finishing]*(('F+ , F-'!E$2-[1]!tbl_gk[[#This Row],[Finishing]])/('F+ , F-'!E$2-'F+ , F-'!E$3))</f>
        <v>1.7968512321265388E-2</v>
      </c>
      <c r="F405" s="2" cm="1">
        <f t="array" ref="F405">[1]!table_weight[HeadingAccuracy]*(('F+ , F-'!F$2-[1]!tbl_gk[[#This Row],[HeadingAccuracy]])/('F+ , F-'!F$2-'F+ , F-'!F$3))</f>
        <v>7.9338093618950504E-3</v>
      </c>
      <c r="G405" s="2" cm="1">
        <f t="array" ref="G405">[1]!table_weight[ShortPassing]*(('F+ , F-'!G$2-[1]!tbl_gk[[#This Row],[ShortPassing]])/('F+ , F-'!G$2-'F+ , F-'!G$3))</f>
        <v>4.781557995763748E-2</v>
      </c>
      <c r="H405" s="2" cm="1">
        <f t="array" ref="H405">[1]!table_weight[Volleys]*(('F+ , F-'!H$2-[1]!tbl_gk[[#This Row],[Volleys]])/('F+ , F-'!H$2-'F+ , F-'!H$3))</f>
        <v>1.6203489371833524E-3</v>
      </c>
      <c r="I405" s="2" cm="1">
        <f t="array" ref="I405">[1]!table_weight[Dribbling]*(('F+ , F-'!I$2-[1]!tbl_gk[[#This Row],[Dribbling]])/('F+ , F-'!I$2-'F+ , F-'!I$3))</f>
        <v>1.7601807988178481E-2</v>
      </c>
      <c r="J405" s="2" cm="1">
        <f t="array" ref="J405">[1]!table_weight[Curve]*(('F+ , F-'!J$2-[1]!tbl_gk[[#This Row],[Curve]])/('F+ , F-'!J$2-'F+ , F-'!J$3))</f>
        <v>9.4648953791028455E-3</v>
      </c>
      <c r="K405" s="2" cm="1">
        <f t="array" ref="K405">[1]!table_weight[FKAccuracy]*(('F+ , F-'!K$2-[1]!tbl_gk[[#This Row],[FKAccuracy]])/('F+ , F-'!K$2-'F+ , F-'!K$3))</f>
        <v>1.0039549741405519E-2</v>
      </c>
      <c r="L405" s="2" cm="1">
        <f t="array" ref="L405">[1]!table_weight[LongPassing]*(('F+ , F-'!L$2-[1]!tbl_gk[[#This Row],[LongPassing]])/('F+ , F-'!L$2-'F+ , F-'!L$3))</f>
        <v>2.2739812203183531E-2</v>
      </c>
      <c r="M405" s="2" cm="1">
        <f t="array" ref="M405">[1]!table_weight[BallControl]*(('F+ , F-'!M$2-[1]!tbl_gk[[#This Row],[BallControl]])/('F+ , F-'!M$2-'F+ , F-'!M$3))</f>
        <v>9.561475944195718E-3</v>
      </c>
      <c r="N405" s="2" cm="1">
        <f t="array" ref="N405">[1]!table_weight[Acceleration]*(('F+ , F-'!N$2-[1]!tbl_gk[[#This Row],[Acceleration]])/('F+ , F-'!N$2-'F+ , F-'!N$3))</f>
        <v>5.1862059091966504E-3</v>
      </c>
      <c r="O405" s="2" cm="1">
        <f t="array" ref="O405">[1]!table_weight[SprintSpeed]*(('F+ , F-'!O$2-[1]!tbl_gk[[#This Row],[SprintSpeed]])/('F+ , F-'!O$2-'F+ , F-'!O$3))</f>
        <v>6.1843626407058041E-3</v>
      </c>
      <c r="P405" s="2" cm="1">
        <f t="array" ref="P405">[1]!table_weight[Agility]*(('F+ , F-'!P$2-[1]!tbl_gk[[#This Row],[Agility]])/('F+ , F-'!P$2-'F+ , F-'!P$3))</f>
        <v>4.3294095621445646E-3</v>
      </c>
      <c r="Q405" s="2" cm="1">
        <f t="array" ref="Q405">[1]!table_weight[Reactions]*(('F+ , F-'!Q$2-[1]!tbl_gk[[#This Row],[Reactions]])/('F+ , F-'!Q$2-'F+ , F-'!Q$3))</f>
        <v>1.1859766001660328E-3</v>
      </c>
      <c r="R405" s="2" cm="1">
        <f t="array" ref="R405">[1]!table_weight[Balance]*(('F+ , F-'!R$2-[1]!tbl_gk[[#This Row],[Balance]])/('F+ , F-'!R$2-'F+ , F-'!R$3))</f>
        <v>1.9868001961965125E-3</v>
      </c>
      <c r="S405" s="2" cm="1">
        <f t="array" ref="S405">[1]!table_weight[ShotPower]*(('F+ , F-'!S$2-[1]!tbl_gk[[#This Row],[ShotPower]])/('F+ , F-'!S$2-'F+ , F-'!S$3))</f>
        <v>5.4538573983244545E-3</v>
      </c>
      <c r="T405" s="2" cm="1">
        <f t="array" ref="T405">[1]!table_weight[Jumping]*(('F+ , F-'!T$2-[1]!tbl_gk[[#This Row],[Jumping]])/('F+ , F-'!T$2-'F+ , F-'!T$3))</f>
        <v>2.3185177188729754E-3</v>
      </c>
      <c r="U405" s="2" cm="1">
        <f t="array" ref="U405">[1]!table_weight[Stamina]*(('F+ , F-'!U$2-[1]!tbl_gk[[#This Row],[Stamina]])/('F+ , F-'!U$2-'F+ , F-'!U$3))</f>
        <v>1.288065399373875E-2</v>
      </c>
      <c r="V405" s="2" cm="1">
        <f t="array" ref="V405">[1]!table_weight[Strength]*(('F+ , F-'!V$2-[1]!tbl_gk[[#This Row],[Strength]])/('F+ , F-'!V$2-'F+ , F-'!V$3))</f>
        <v>1.5084677010445158E-2</v>
      </c>
      <c r="W405" s="2" cm="1">
        <f t="array" ref="W405">[1]!table_weight[LongShots]*(('F+ , F-'!W$2-[1]!tbl_gk[[#This Row],[LongShots]])/('F+ , F-'!W$2-'F+ , F-'!W$3))</f>
        <v>9.3494698256990638E-3</v>
      </c>
      <c r="X405" s="2" cm="1">
        <f t="array" ref="X405">[1]!table_weight[Aggression]*(('F+ , F-'!X$2-[1]!tbl_gk[[#This Row],[Aggression]])/('F+ , F-'!X$2-'F+ , F-'!X$3))</f>
        <v>8.5184058411925615E-3</v>
      </c>
      <c r="Y405" s="2" cm="1">
        <f t="array" ref="Y405">[1]!table_weight[Interceptions]*(('F+ , F-'!Y$2-[1]!tbl_gk[[#This Row],[Interceptions]])/('F+ , F-'!Y$2-'F+ , F-'!Y$3))</f>
        <v>1.8006386330976187E-2</v>
      </c>
      <c r="Z405" s="2" cm="1">
        <f t="array" ref="Z405">[1]!table_weight[Positioning]*(('F+ , F-'!Z$2-[1]!tbl_gk[[#This Row],[Positioning]])/('F+ , F-'!Z$2-'F+ , F-'!Z$3))</f>
        <v>1.3310009126863251E-3</v>
      </c>
      <c r="AA405" s="2" cm="1">
        <f t="array" ref="AA405">[1]!table_weight[Vision]*(('F+ , F-'!AA$2-[1]!tbl_gk[[#This Row],[Vision]])/('F+ , F-'!AA$2-'F+ , F-'!AA$3))</f>
        <v>2.1296014602981403E-2</v>
      </c>
      <c r="AB405" s="2" cm="1">
        <f t="array" ref="AB405">[1]!table_weight[Penalties]*(('F+ , F-'!AB$2-[1]!tbl_gk[[#This Row],[Penalties]])/('F+ , F-'!AB$2-'F+ , F-'!AB$3))</f>
        <v>2.2705309687002014E-3</v>
      </c>
      <c r="AC405" s="2" cm="1">
        <f t="array" ref="AC405">[1]!table_weight[Composure]*(('F+ , F-'!AC$2-[1]!tbl_gk[[#This Row],[Composure]])/('F+ , F-'!AC$2-'F+ , F-'!AC$3))</f>
        <v>1.7079510458531426E-3</v>
      </c>
      <c r="AD405" s="2" cm="1">
        <f t="array" ref="AD405">[1]!table_weight[Marking]*(('F+ , F-'!AD$2-[1]!tbl_gk[[#This Row],[Marking]])/('F+ , F-'!AD$2-'F+ , F-'!AD$3))</f>
        <v>2.5239721010940977E-2</v>
      </c>
      <c r="AE405" s="2" cm="1">
        <f t="array" ref="AE405">[1]!table_weight[StandingTackle]*(('F+ , F-'!AE$2-[1]!tbl_gk[[#This Row],[StandingTackle]])/('F+ , F-'!AE$2-'F+ , F-'!AE$3))</f>
        <v>2.017517172914032E-2</v>
      </c>
      <c r="AF405" s="2" cm="1">
        <f t="array" ref="AF405">[1]!table_weight[SlidingTackle]*(('F+ , F-'!AF$2-[1]!tbl_gk[[#This Row],[SlidingTackle]])/('F+ , F-'!AF$2-'F+ , F-'!AF$3))</f>
        <v>8.2195144081682794E-3</v>
      </c>
      <c r="AG405" s="2" cm="1">
        <f t="array" ref="AG405">[1]!table_weight[GKDiving]*(('F+ , F-'!AG$2-[1]!tbl_gk[[#This Row],[GKDiving]])/('F+ , F-'!AG$2-'F+ , F-'!AG$3))</f>
        <v>3.0746121083054436E-2</v>
      </c>
      <c r="AH405" s="2" cm="1">
        <f t="array" ref="AH405">[1]!table_weight[GKHandling]*(('F+ , F-'!AH$2-[1]!tbl_gk[[#This Row],[GKHandling]])/('F+ , F-'!AH$2-'F+ , F-'!AH$3))</f>
        <v>4.4559595772542655E-2</v>
      </c>
      <c r="AI405" s="2" cm="1">
        <f t="array" ref="AI405">[1]!table_weight[GKKicking]*(('F+ , F-'!AI$2-[1]!tbl_gk[[#This Row],[GKKicking]])/('F+ , F-'!AI$2-'F+ , F-'!AI$3))</f>
        <v>2.5044113173106158E-2</v>
      </c>
      <c r="AJ405" s="2" cm="1">
        <f t="array" ref="AJ405">[1]!table_weight[GKPositioning]*(('F+ , F-'!AJ$2-[1]!tbl_gk[[#This Row],[GKPositioning]])/('F+ , F-'!AJ$2-'F+ , F-'!AJ$3))</f>
        <v>1.3244482928084987E-2</v>
      </c>
      <c r="AK405" s="2" cm="1">
        <f t="array" ref="AK405">[1]!table_weight[GKReflexes]*(('F+ , F-'!AK$2-[1]!tbl_gk[[#This Row],[GKReflexes]])/('F+ , F-'!AK$2-'F+ , F-'!AK$3))</f>
        <v>3.4617854849068701E-2</v>
      </c>
    </row>
    <row r="406" spans="1:37" x14ac:dyDescent="0.55000000000000004">
      <c r="A406" s="7">
        <f>[1]!tbl_gk[[#This Row],[ID]]</f>
        <v>205496</v>
      </c>
      <c r="B406" s="1" cm="1">
        <f t="array" ref="B406">[1]!table_weight[ValueEUR]*(('F+ , F-'!B$2-[1]!tbl_gk[[#This Row],[ValueEUR]])/('F+ , F-'!B$2-'F+ , F-'!B$3))</f>
        <v>7.1301553371144074E-5</v>
      </c>
      <c r="C406" s="1" cm="1">
        <f t="array" ref="C406">[1]!table_weight[WageEUR]*(('F+ , F-'!C$2-[1]!tbl_gk[[#This Row],[WageEUR]])/('F+ , F-'!C$2-'F+ , F-'!C$3))</f>
        <v>2.3472561185650898E-4</v>
      </c>
      <c r="D406" s="1" cm="1">
        <f t="array" ref="D406">[1]!table_weight[Crossing]*(('F+ , F-'!D$2-[1]!tbl_gk[[#This Row],[Crossing]])/('F+ , F-'!D$2-'F+ , F-'!D$3))</f>
        <v>3.4746129089074922E-2</v>
      </c>
      <c r="E406" s="1" cm="1">
        <f t="array" ref="E406">[1]!table_weight[Finishing]*(('F+ , F-'!E$2-[1]!tbl_gk[[#This Row],[Finishing]])/('F+ , F-'!E$2-'F+ , F-'!E$3))</f>
        <v>8.9842561606326941E-3</v>
      </c>
      <c r="F406" s="1" cm="1">
        <f t="array" ref="F406">[1]!table_weight[HeadingAccuracy]*(('F+ , F-'!F$2-[1]!tbl_gk[[#This Row],[HeadingAccuracy]])/('F+ , F-'!F$2-'F+ , F-'!F$3))</f>
        <v>1.1274360672166649E-2</v>
      </c>
      <c r="G406" s="1" cm="1">
        <f t="array" ref="G406">[1]!table_weight[ShortPassing]*(('F+ , F-'!G$2-[1]!tbl_gk[[#This Row],[ShortPassing]])/('F+ , F-'!G$2-'F+ , F-'!G$3))</f>
        <v>4.5002898783658811E-2</v>
      </c>
      <c r="H406" s="1" cm="1">
        <f t="array" ref="H406">[1]!table_weight[Volleys]*(('F+ , F-'!H$2-[1]!tbl_gk[[#This Row],[Volleys]])/('F+ , F-'!H$2-'F+ , F-'!H$3))</f>
        <v>2.1990449861774069E-3</v>
      </c>
      <c r="I406" s="1" cm="1">
        <f t="array" ref="I406">[1]!table_weight[Dribbling]*(('F+ , F-'!I$2-[1]!tbl_gk[[#This Row],[Dribbling]])/('F+ , F-'!I$2-'F+ , F-'!I$3))</f>
        <v>1.8579686209743949E-2</v>
      </c>
      <c r="J406" s="1" cm="1">
        <f t="array" ref="J406">[1]!table_weight[Curve]*(('F+ , F-'!J$2-[1]!tbl_gk[[#This Row],[Curve]])/('F+ , F-'!J$2-'F+ , F-'!J$3))</f>
        <v>1.03099753236656E-2</v>
      </c>
      <c r="K406" s="1" cm="1">
        <f t="array" ref="K406">[1]!table_weight[FKAccuracy]*(('F+ , F-'!K$2-[1]!tbl_gk[[#This Row],[FKAccuracy]])/('F+ , F-'!K$2-'F+ , F-'!K$3))</f>
        <v>9.2789777912990392E-3</v>
      </c>
      <c r="L406" s="1" cm="1">
        <f t="array" ref="L406">[1]!table_weight[LongPassing]*(('F+ , F-'!L$2-[1]!tbl_gk[[#This Row],[LongPassing]])/('F+ , F-'!L$2-'F+ , F-'!L$3))</f>
        <v>2.0032691702804539E-2</v>
      </c>
      <c r="M406" s="1" cm="1">
        <f t="array" ref="M406">[1]!table_weight[BallControl]*(('F+ , F-'!M$2-[1]!tbl_gk[[#This Row],[BallControl]])/('F+ , F-'!M$2-'F+ , F-'!M$3))</f>
        <v>1.0865313572949679E-2</v>
      </c>
      <c r="N406" s="1" cm="1">
        <f t="array" ref="N406">[1]!table_weight[Acceleration]*(('F+ , F-'!N$2-[1]!tbl_gk[[#This Row],[Acceleration]])/('F+ , F-'!N$2-'F+ , F-'!N$3))</f>
        <v>4.5097442688666525E-3</v>
      </c>
      <c r="O406" s="1" cm="1">
        <f t="array" ref="O406">[1]!table_weight[SprintSpeed]*(('F+ , F-'!O$2-[1]!tbl_gk[[#This Row],[SprintSpeed]])/('F+ , F-'!O$2-'F+ , F-'!O$3))</f>
        <v>6.7465774262245133E-3</v>
      </c>
      <c r="P406" s="1" cm="1">
        <f t="array" ref="P406">[1]!table_weight[Agility]*(('F+ , F-'!P$2-[1]!tbl_gk[[#This Row],[Agility]])/('F+ , F-'!P$2-'F+ , F-'!P$3))</f>
        <v>3.8613652851559629E-3</v>
      </c>
      <c r="Q406" s="1" cm="1">
        <f t="array" ref="Q406">[1]!table_weight[Reactions]*(('F+ , F-'!Q$2-[1]!tbl_gk[[#This Row],[Reactions]])/('F+ , F-'!Q$2-'F+ , F-'!Q$3))</f>
        <v>1.5984902002237835E-3</v>
      </c>
      <c r="R406" s="1" cm="1">
        <f t="array" ref="R406">[1]!table_weight[Balance]*(('F+ , F-'!R$2-[1]!tbl_gk[[#This Row],[Balance]])/('F+ , F-'!R$2-'F+ , F-'!R$3))</f>
        <v>1.4901001471473846E-3</v>
      </c>
      <c r="S406" s="1" cm="1">
        <f t="array" ref="S406">[1]!table_weight[ShotPower]*(('F+ , F-'!S$2-[1]!tbl_gk[[#This Row],[ShotPower]])/('F+ , F-'!S$2-'F+ , F-'!S$3))</f>
        <v>5.7135648934827617E-3</v>
      </c>
      <c r="T406" s="1" cm="1">
        <f t="array" ref="T406">[1]!table_weight[Jumping]*(('F+ , F-'!T$2-[1]!tbl_gk[[#This Row],[Jumping]])/('F+ , F-'!T$2-'F+ , F-'!T$3))</f>
        <v>2.8337438786225251E-3</v>
      </c>
      <c r="U406" s="1" cm="1">
        <f t="array" ref="U406">[1]!table_weight[Stamina]*(('F+ , F-'!U$2-[1]!tbl_gk[[#This Row],[Stamina]])/('F+ , F-'!U$2-'F+ , F-'!U$3))</f>
        <v>1.1163233461240251E-2</v>
      </c>
      <c r="V406" s="1" cm="1">
        <f t="array" ref="V406">[1]!table_weight[Strength]*(('F+ , F-'!V$2-[1]!tbl_gk[[#This Row],[Strength]])/('F+ , F-'!V$2-'F+ , F-'!V$3))</f>
        <v>7.0986715343271329E-3</v>
      </c>
      <c r="W406" s="1" cm="1">
        <f t="array" ref="W406">[1]!table_weight[LongShots]*(('F+ , F-'!W$2-[1]!tbl_gk[[#This Row],[LongShots]])/('F+ , F-'!W$2-'F+ , F-'!W$3))</f>
        <v>8.570347340224143E-3</v>
      </c>
      <c r="X406" s="1" cm="1">
        <f t="array" ref="X406">[1]!table_weight[Aggression]*(('F+ , F-'!X$2-[1]!tbl_gk[[#This Row],[Aggression]])/('F+ , F-'!X$2-'F+ , F-'!X$3))</f>
        <v>1.0952236081533291E-2</v>
      </c>
      <c r="Y406" s="1" cm="1">
        <f t="array" ref="Y406">[1]!table_weight[Interceptions]*(('F+ , F-'!Y$2-[1]!tbl_gk[[#This Row],[Interceptions]])/('F+ , F-'!Y$2-'F+ , F-'!Y$3))</f>
        <v>2.0084046292242669E-2</v>
      </c>
      <c r="Z406" s="1" cm="1">
        <f t="array" ref="Z406">[1]!table_weight[Positioning]*(('F+ , F-'!Z$2-[1]!tbl_gk[[#This Row],[Positioning]])/('F+ , F-'!Z$2-'F+ , F-'!Z$3))</f>
        <v>1.1831119223878444E-3</v>
      </c>
      <c r="AA406" s="1" cm="1">
        <f t="array" ref="AA406">[1]!table_weight[Vision]*(('F+ , F-'!AA$2-[1]!tbl_gk[[#This Row],[Vision]])/('F+ , F-'!AA$2-'F+ , F-'!AA$3))</f>
        <v>1.6326944528952409E-2</v>
      </c>
      <c r="AB406" s="1" cm="1">
        <f t="array" ref="AB406">[1]!table_weight[Penalties]*(('F+ , F-'!AB$2-[1]!tbl_gk[[#This Row],[Penalties]])/('F+ , F-'!AB$2-'F+ , F-'!AB$3))</f>
        <v>2.0747955403639775E-3</v>
      </c>
      <c r="AC406" s="1" cm="1">
        <f t="array" ref="AC406">[1]!table_weight[Composure]*(('F+ , F-'!AC$2-[1]!tbl_gk[[#This Row],[Composure]])/('F+ , F-'!AC$2-'F+ , F-'!AC$3))</f>
        <v>3.7361429128037491E-4</v>
      </c>
      <c r="AD406" s="1" cm="1">
        <f t="array" ref="AD406">[1]!table_weight[Marking]*(('F+ , F-'!AD$2-[1]!tbl_gk[[#This Row],[Marking]])/('F+ , F-'!AD$2-'F+ , F-'!AD$3))</f>
        <v>3.4704616390043845E-2</v>
      </c>
      <c r="AE406" s="1" cm="1">
        <f t="array" ref="AE406">[1]!table_weight[StandingTackle]*(('F+ , F-'!AE$2-[1]!tbl_gk[[#This Row],[StandingTackle]])/('F+ , F-'!AE$2-'F+ , F-'!AE$3))</f>
        <v>1.3450114486093548E-2</v>
      </c>
      <c r="AF406" s="1" cm="1">
        <f t="array" ref="AF406">[1]!table_weight[SlidingTackle]*(('F+ , F-'!AF$2-[1]!tbl_gk[[#This Row],[SlidingTackle]])/('F+ , F-'!AF$2-'F+ , F-'!AF$3))</f>
        <v>8.9667429907290316E-3</v>
      </c>
      <c r="AG406" s="1" cm="1">
        <f t="array" ref="AG406">[1]!table_weight[GKDiving]*(('F+ , F-'!AG$2-[1]!tbl_gk[[#This Row],[GKDiving]])/('F+ , F-'!AG$2-'F+ , F-'!AG$3))</f>
        <v>3.2454238921001903E-2</v>
      </c>
      <c r="AH406" s="1" cm="1">
        <f t="array" ref="AH406">[1]!table_weight[GKHandling]*(('F+ , F-'!AH$2-[1]!tbl_gk[[#This Row],[GKHandling]])/('F+ , F-'!AH$2-'F+ , F-'!AH$3))</f>
        <v>3.7430060448935834E-2</v>
      </c>
      <c r="AI406" s="1" cm="1">
        <f t="array" ref="AI406">[1]!table_weight[GKKicking]*(('F+ , F-'!AI$2-[1]!tbl_gk[[#This Row],[GKKicking]])/('F+ , F-'!AI$2-'F+ , F-'!AI$3))</f>
        <v>2.5938545786431375E-2</v>
      </c>
      <c r="AJ406" s="1" cm="1">
        <f t="array" ref="AJ406">[1]!table_weight[GKPositioning]*(('F+ , F-'!AJ$2-[1]!tbl_gk[[#This Row],[GKPositioning]])/('F+ , F-'!AJ$2-'F+ , F-'!AJ$3))</f>
        <v>1.5136551917811415E-2</v>
      </c>
      <c r="AK406" s="1" cm="1">
        <f t="array" ref="AK406">[1]!table_weight[GKReflexes]*(('F+ , F-'!AK$2-[1]!tbl_gk[[#This Row],[GKReflexes]])/('F+ , F-'!AK$2-'F+ , F-'!AK$3))</f>
        <v>3.4617854849068701E-2</v>
      </c>
    </row>
    <row r="407" spans="1:37" x14ac:dyDescent="0.55000000000000004">
      <c r="A407" s="8">
        <f>[1]!tbl_gk[[#This Row],[ID]]</f>
        <v>205530</v>
      </c>
      <c r="B407" s="2" cm="1">
        <f t="array" ref="B407">[1]!table_weight[ValueEUR]*(('F+ , F-'!B$2-[1]!tbl_gk[[#This Row],[ValueEUR]])/('F+ , F-'!B$2-'F+ , F-'!B$3))</f>
        <v>4.9108559053458981E-4</v>
      </c>
      <c r="C407" s="2" cm="1">
        <f t="array" ref="C407">[1]!table_weight[WageEUR]*(('F+ , F-'!C$2-[1]!tbl_gk[[#This Row],[WageEUR]])/('F+ , F-'!C$2-'F+ , F-'!C$3))</f>
        <v>3.9120935309418161E-4</v>
      </c>
      <c r="D407" s="2" cm="1">
        <f t="array" ref="D407">[1]!table_weight[Crossing]*(('F+ , F-'!D$2-[1]!tbl_gk[[#This Row],[Crossing]])/('F+ , F-'!D$2-'F+ , F-'!D$3))</f>
        <v>2.9141914719869291E-2</v>
      </c>
      <c r="E407" s="2" cm="1">
        <f t="array" ref="E407">[1]!table_weight[Finishing]*(('F+ , F-'!E$2-[1]!tbl_gk[[#This Row],[Finishing]])/('F+ , F-'!E$2-'F+ , F-'!E$3))</f>
        <v>7.9860054761179498E-3</v>
      </c>
      <c r="F407" s="2" cm="1">
        <f t="array" ref="F407">[1]!table_weight[HeadingAccuracy]*(('F+ , F-'!F$2-[1]!tbl_gk[[#This Row],[HeadingAccuracy]])/('F+ , F-'!F$2-'F+ , F-'!F$3))</f>
        <v>1.1691929585950599E-2</v>
      </c>
      <c r="G407" s="2" cm="1">
        <f t="array" ref="G407">[1]!table_weight[ShortPassing]*(('F+ , F-'!G$2-[1]!tbl_gk[[#This Row],[ShortPassing]])/('F+ , F-'!G$2-'F+ , F-'!G$3))</f>
        <v>2.6720471152797416E-2</v>
      </c>
      <c r="H407" s="2" cm="1">
        <f t="array" ref="H407">[1]!table_weight[Volleys]*(('F+ , F-'!H$2-[1]!tbl_gk[[#This Row],[Volleys]])/('F+ , F-'!H$2-'F+ , F-'!H$3))</f>
        <v>1.9675665665797848E-3</v>
      </c>
      <c r="I407" s="2" cm="1">
        <f t="array" ref="I407">[1]!table_weight[Dribbling]*(('F+ , F-'!I$2-[1]!tbl_gk[[#This Row],[Dribbling]])/('F+ , F-'!I$2-'F+ , F-'!I$3))</f>
        <v>9.7787822156547109E-3</v>
      </c>
      <c r="J407" s="2" cm="1">
        <f t="array" ref="J407">[1]!table_weight[Curve]*(('F+ , F-'!J$2-[1]!tbl_gk[[#This Row],[Curve]])/('F+ , F-'!J$2-'F+ , F-'!J$3))</f>
        <v>9.295879390190295E-3</v>
      </c>
      <c r="K407" s="2" cm="1">
        <f t="array" ref="K407">[1]!table_weight[FKAccuracy]*(('F+ , F-'!K$2-[1]!tbl_gk[[#This Row],[FKAccuracy]])/('F+ , F-'!K$2-'F+ , F-'!K$3))</f>
        <v>8.3662914511712649E-3</v>
      </c>
      <c r="L407" s="2" cm="1">
        <f t="array" ref="L407">[1]!table_weight[LongPassing]*(('F+ , F-'!L$2-[1]!tbl_gk[[#This Row],[LongPassing]])/('F+ , F-'!L$2-'F+ , F-'!L$3))</f>
        <v>8.1213615011369745E-3</v>
      </c>
      <c r="M407" s="2" cm="1">
        <f t="array" ref="M407">[1]!table_weight[BallControl]*(('F+ , F-'!M$2-[1]!tbl_gk[[#This Row],[BallControl]])/('F+ , F-'!M$2-'F+ , F-'!M$3))</f>
        <v>6.5191881437698072E-3</v>
      </c>
      <c r="N407" s="2" cm="1">
        <f t="array" ref="N407">[1]!table_weight[Acceleration]*(('F+ , F-'!N$2-[1]!tbl_gk[[#This Row],[Acceleration]])/('F+ , F-'!N$2-'F+ , F-'!N$3))</f>
        <v>3.6077954150933221E-3</v>
      </c>
      <c r="O407" s="2" cm="1">
        <f t="array" ref="O407">[1]!table_weight[SprintSpeed]*(('F+ , F-'!O$2-[1]!tbl_gk[[#This Row],[SprintSpeed]])/('F+ , F-'!O$2-'F+ , F-'!O$3))</f>
        <v>5.0599330696683847E-3</v>
      </c>
      <c r="P407" s="2" cm="1">
        <f t="array" ref="P407">[1]!table_weight[Agility]*(('F+ , F-'!P$2-[1]!tbl_gk[[#This Row],[Agility]])/('F+ , F-'!P$2-'F+ , F-'!P$3))</f>
        <v>4.095387423650264E-3</v>
      </c>
      <c r="Q407" s="2" cm="1">
        <f t="array" ref="Q407">[1]!table_weight[Reactions]*(('F+ , F-'!Q$2-[1]!tbl_gk[[#This Row],[Reactions]])/('F+ , F-'!Q$2-'F+ , F-'!Q$3))</f>
        <v>1.1344124001588141E-3</v>
      </c>
      <c r="R407" s="2" cm="1">
        <f t="array" ref="R407">[1]!table_weight[Balance]*(('F+ , F-'!R$2-[1]!tbl_gk[[#This Row],[Balance]])/('F+ , F-'!R$2-'F+ , F-'!R$3))</f>
        <v>1.9868001961965125E-3</v>
      </c>
      <c r="S407" s="2" cm="1">
        <f t="array" ref="S407">[1]!table_weight[ShotPower]*(('F+ , F-'!S$2-[1]!tbl_gk[[#This Row],[ShotPower]])/('F+ , F-'!S$2-'F+ , F-'!S$3))</f>
        <v>2.0776599612664587E-3</v>
      </c>
      <c r="T407" s="2" cm="1">
        <f t="array" ref="T407">[1]!table_weight[Jumping]*(('F+ , F-'!T$2-[1]!tbl_gk[[#This Row],[Jumping]])/('F+ , F-'!T$2-'F+ , F-'!T$3))</f>
        <v>1.7174205324985003E-3</v>
      </c>
      <c r="U407" s="2" cm="1">
        <f t="array" ref="U407">[1]!table_weight[Stamina]*(('F+ , F-'!U$2-[1]!tbl_gk[[#This Row],[Stamina]])/('F+ , F-'!U$2-'F+ , F-'!U$3))</f>
        <v>8.5871026624924993E-3</v>
      </c>
      <c r="V407" s="2" cm="1">
        <f t="array" ref="V407">[1]!table_weight[Strength]*(('F+ , F-'!V$2-[1]!tbl_gk[[#This Row],[Strength]])/('F+ , F-'!V$2-'F+ , F-'!V$3))</f>
        <v>2.2183348544772292E-2</v>
      </c>
      <c r="W407" s="2" cm="1">
        <f t="array" ref="W407">[1]!table_weight[LongShots]*(('F+ , F-'!W$2-[1]!tbl_gk[[#This Row],[LongShots]])/('F+ , F-'!W$2-'F+ , F-'!W$3))</f>
        <v>8.0509323499075268E-3</v>
      </c>
      <c r="X407" s="2" cm="1">
        <f t="array" ref="X407">[1]!table_weight[Aggression]*(('F+ , F-'!X$2-[1]!tbl_gk[[#This Row],[Aggression]])/('F+ , F-'!X$2-'F+ , F-'!X$3))</f>
        <v>1.3386066321874024E-2</v>
      </c>
      <c r="Y407" s="2" cm="1">
        <f t="array" ref="Y407">[1]!table_weight[Interceptions]*(('F+ , F-'!Y$2-[1]!tbl_gk[[#This Row],[Interceptions]])/('F+ , F-'!Y$2-'F+ , F-'!Y$3))</f>
        <v>1.4543619728865382E-2</v>
      </c>
      <c r="Z407" s="2" cm="1">
        <f t="array" ref="Z407">[1]!table_weight[Positioning]*(('F+ , F-'!Z$2-[1]!tbl_gk[[#This Row],[Positioning]])/('F+ , F-'!Z$2-'F+ , F-'!Z$3))</f>
        <v>1.4788899029848058E-3</v>
      </c>
      <c r="AA407" s="2" cm="1">
        <f t="array" ref="AA407">[1]!table_weight[Vision]*(('F+ , F-'!AA$2-[1]!tbl_gk[[#This Row],[Vision]])/('F+ , F-'!AA$2-'F+ , F-'!AA$3))</f>
        <v>7.8085386877598468E-3</v>
      </c>
      <c r="AB407" s="2" cm="1">
        <f t="array" ref="AB407">[1]!table_weight[Penalties]*(('F+ , F-'!AB$2-[1]!tbl_gk[[#This Row],[Penalties]])/('F+ , F-'!AB$2-'F+ , F-'!AB$3))</f>
        <v>7.4379462767765225E-4</v>
      </c>
      <c r="AC407" s="2" cm="1">
        <f t="array" ref="AC407">[1]!table_weight[Composure]*(('F+ , F-'!AC$2-[1]!tbl_gk[[#This Row],[Composure]])/('F+ , F-'!AC$2-'F+ , F-'!AC$3))</f>
        <v>9.0734899310948201E-4</v>
      </c>
      <c r="AD407" s="2" cm="1">
        <f t="array" ref="AD407">[1]!table_weight[Marking]*(('F+ , F-'!AD$2-[1]!tbl_gk[[#This Row],[Marking]])/('F+ , F-'!AD$2-'F+ , F-'!AD$3))</f>
        <v>7.8874128159190562E-3</v>
      </c>
      <c r="AE407" s="2" cm="1">
        <f t="array" ref="AE407">[1]!table_weight[StandingTackle]*(('F+ , F-'!AE$2-[1]!tbl_gk[[#This Row],[StandingTackle]])/('F+ , F-'!AE$2-'F+ , F-'!AE$3))</f>
        <v>6.7250572430467741E-3</v>
      </c>
      <c r="AF407" s="2" cm="1">
        <f t="array" ref="AF407">[1]!table_weight[SlidingTackle]*(('F+ , F-'!AF$2-[1]!tbl_gk[[#This Row],[SlidingTackle]])/('F+ , F-'!AF$2-'F+ , F-'!AF$3))</f>
        <v>4.4833714953645158E-3</v>
      </c>
      <c r="AG407" s="2" cm="1">
        <f t="array" ref="AG407">[1]!table_weight[GKDiving]*(('F+ , F-'!AG$2-[1]!tbl_gk[[#This Row],[GKDiving]])/('F+ , F-'!AG$2-'F+ , F-'!AG$3))</f>
        <v>3.5870474596896844E-2</v>
      </c>
      <c r="AH407" s="2" cm="1">
        <f t="array" ref="AH407">[1]!table_weight[GKHandling]*(('F+ , F-'!AH$2-[1]!tbl_gk[[#This Row],[GKHandling]])/('F+ , F-'!AH$2-'F+ , F-'!AH$3))</f>
        <v>3.386529278713242E-2</v>
      </c>
      <c r="AI407" s="2" cm="1">
        <f t="array" ref="AI407">[1]!table_weight[GKKicking]*(('F+ , F-'!AI$2-[1]!tbl_gk[[#This Row],[GKKicking]])/('F+ , F-'!AI$2-'F+ , F-'!AI$3))</f>
        <v>8.9443261332521999E-3</v>
      </c>
      <c r="AJ407" s="2" cm="1">
        <f t="array" ref="AJ407">[1]!table_weight[GKPositioning]*(('F+ , F-'!AJ$2-[1]!tbl_gk[[#This Row],[GKPositioning]])/('F+ , F-'!AJ$2-'F+ , F-'!AJ$3))</f>
        <v>1.3244482928084987E-2</v>
      </c>
      <c r="AK407" s="2" cm="1">
        <f t="array" ref="AK407">[1]!table_weight[GKReflexes]*(('F+ , F-'!AK$2-[1]!tbl_gk[[#This Row],[GKReflexes]])/('F+ , F-'!AK$2-'F+ , F-'!AK$3))</f>
        <v>3.4617854849068701E-2</v>
      </c>
    </row>
    <row r="408" spans="1:37" x14ac:dyDescent="0.55000000000000004">
      <c r="A408" s="7">
        <f>[1]!tbl_gk[[#This Row],[ID]]</f>
        <v>205659</v>
      </c>
      <c r="B408" s="1" cm="1">
        <f t="array" ref="B408">[1]!table_weight[ValueEUR]*(('F+ , F-'!B$2-[1]!tbl_gk[[#This Row],[ValueEUR]])/('F+ , F-'!B$2-'F+ , F-'!B$3))</f>
        <v>5.0901901153399872E-3</v>
      </c>
      <c r="C408" s="1" cm="1">
        <f t="array" ref="C408">[1]!table_weight[WageEUR]*(('F+ , F-'!C$2-[1]!tbl_gk[[#This Row],[WageEUR]])/('F+ , F-'!C$2-'F+ , F-'!C$3))</f>
        <v>8.6066057680719962E-4</v>
      </c>
      <c r="D408" s="1" cm="1">
        <f t="array" ref="D408">[1]!table_weight[Crossing]*(('F+ , F-'!D$2-[1]!tbl_gk[[#This Row],[Crossing]])/('F+ , F-'!D$2-'F+ , F-'!D$3))</f>
        <v>3.2504443341392672E-2</v>
      </c>
      <c r="E408" s="1" cm="1">
        <f t="array" ref="E408">[1]!table_weight[Finishing]*(('F+ , F-'!E$2-[1]!tbl_gk[[#This Row],[Finishing]])/('F+ , F-'!E$2-'F+ , F-'!E$3))</f>
        <v>1.4973760267721157E-2</v>
      </c>
      <c r="F408" s="1" cm="1">
        <f t="array" ref="F408">[1]!table_weight[HeadingAccuracy]*(('F+ , F-'!F$2-[1]!tbl_gk[[#This Row],[HeadingAccuracy]])/('F+ , F-'!F$2-'F+ , F-'!F$3))</f>
        <v>1.1274360672166649E-2</v>
      </c>
      <c r="G408" s="1" cm="1">
        <f t="array" ref="G408">[1]!table_weight[ShortPassing]*(('F+ , F-'!G$2-[1]!tbl_gk[[#This Row],[ShortPassing]])/('F+ , F-'!G$2-'F+ , F-'!G$3))</f>
        <v>4.5002898783658811E-2</v>
      </c>
      <c r="H408" s="1" cm="1">
        <f t="array" ref="H408">[1]!table_weight[Volleys]*(('F+ , F-'!H$2-[1]!tbl_gk[[#This Row],[Volleys]])/('F+ , F-'!H$2-'F+ , F-'!H$3))</f>
        <v>1.5046097273845413E-3</v>
      </c>
      <c r="I408" s="1" cm="1">
        <f t="array" ref="I408">[1]!table_weight[Dribbling]*(('F+ , F-'!I$2-[1]!tbl_gk[[#This Row],[Dribbling]])/('F+ , F-'!I$2-'F+ , F-'!I$3))</f>
        <v>1.7601807988178481E-2</v>
      </c>
      <c r="J408" s="1" cm="1">
        <f t="array" ref="J408">[1]!table_weight[Curve]*(('F+ , F-'!J$2-[1]!tbl_gk[[#This Row],[Curve]])/('F+ , F-'!J$2-'F+ , F-'!J$3))</f>
        <v>9.8029273569279467E-3</v>
      </c>
      <c r="K408" s="1" cm="1">
        <f t="array" ref="K408">[1]!table_weight[FKAccuracy]*(('F+ , F-'!K$2-[1]!tbl_gk[[#This Row],[FKAccuracy]])/('F+ , F-'!K$2-'F+ , F-'!K$3))</f>
        <v>9.4310921813203358E-3</v>
      </c>
      <c r="L408" s="1" cm="1">
        <f t="array" ref="L408">[1]!table_weight[LongPassing]*(('F+ , F-'!L$2-[1]!tbl_gk[[#This Row],[LongPassing]])/('F+ , F-'!L$2-'F+ , F-'!L$3))</f>
        <v>2.3281236303259328E-2</v>
      </c>
      <c r="M408" s="1" cm="1">
        <f t="array" ref="M408">[1]!table_weight[BallControl]*(('F+ , F-'!M$2-[1]!tbl_gk[[#This Row],[BallControl]])/('F+ , F-'!M$2-'F+ , F-'!M$3))</f>
        <v>1.1299926115867666E-2</v>
      </c>
      <c r="N408" s="1" cm="1">
        <f t="array" ref="N408">[1]!table_weight[Acceleration]*(('F+ , F-'!N$2-[1]!tbl_gk[[#This Row],[Acceleration]])/('F+ , F-'!N$2-'F+ , F-'!N$3))</f>
        <v>5.4116931226399828E-3</v>
      </c>
      <c r="O408" s="1" cm="1">
        <f t="array" ref="O408">[1]!table_weight[SprintSpeed]*(('F+ , F-'!O$2-[1]!tbl_gk[[#This Row],[SprintSpeed]])/('F+ , F-'!O$2-'F+ , F-'!O$3))</f>
        <v>7.8710069972619326E-3</v>
      </c>
      <c r="P408" s="1" cm="1">
        <f t="array" ref="P408">[1]!table_weight[Agility]*(('F+ , F-'!P$2-[1]!tbl_gk[[#This Row],[Agility]])/('F+ , F-'!P$2-'F+ , F-'!P$3))</f>
        <v>3.8613652851559629E-3</v>
      </c>
      <c r="Q408" s="1" cm="1">
        <f t="array" ref="Q408">[1]!table_weight[Reactions]*(('F+ , F-'!Q$2-[1]!tbl_gk[[#This Row],[Reactions]])/('F+ , F-'!Q$2-'F+ , F-'!Q$3))</f>
        <v>7.2189880010106353E-4</v>
      </c>
      <c r="R408" s="1" cm="1">
        <f t="array" ref="R408">[1]!table_weight[Balance]*(('F+ , F-'!R$2-[1]!tbl_gk[[#This Row],[Balance]])/('F+ , F-'!R$2-'F+ , F-'!R$3))</f>
        <v>1.6142751594096668E-3</v>
      </c>
      <c r="S408" s="1" cm="1">
        <f t="array" ref="S408">[1]!table_weight[ShotPower]*(('F+ , F-'!S$2-[1]!tbl_gk[[#This Row],[ShotPower]])/('F+ , F-'!S$2-'F+ , F-'!S$3))</f>
        <v>3.8956124273746098E-3</v>
      </c>
      <c r="T408" s="1" cm="1">
        <f t="array" ref="T408">[1]!table_weight[Jumping]*(('F+ , F-'!T$2-[1]!tbl_gk[[#This Row],[Jumping]])/('F+ , F-'!T$2-'F+ , F-'!T$3))</f>
        <v>8.5871026624925013E-4</v>
      </c>
      <c r="U408" s="1" cm="1">
        <f t="array" ref="U408">[1]!table_weight[Stamina]*(('F+ , F-'!U$2-[1]!tbl_gk[[#This Row],[Stamina]])/('F+ , F-'!U$2-'F+ , F-'!U$3))</f>
        <v>1.7174205324985E-3</v>
      </c>
      <c r="V408" s="1" cm="1">
        <f t="array" ref="V408">[1]!table_weight[Strength]*(('F+ , F-'!V$2-[1]!tbl_gk[[#This Row],[Strength]])/('F+ , F-'!V$2-'F+ , F-'!V$3))</f>
        <v>2.662001825372675E-2</v>
      </c>
      <c r="W408" s="1" cm="1">
        <f t="array" ref="W408">[1]!table_weight[LongShots]*(('F+ , F-'!W$2-[1]!tbl_gk[[#This Row],[LongShots]])/('F+ , F-'!W$2-'F+ , F-'!W$3))</f>
        <v>7.271809864432606E-3</v>
      </c>
      <c r="X408" s="1" cm="1">
        <f t="array" ref="X408">[1]!table_weight[Aggression]*(('F+ , F-'!X$2-[1]!tbl_gk[[#This Row],[Aggression]])/('F+ , F-'!X$2-'F+ , F-'!X$3))</f>
        <v>7.301490721022195E-3</v>
      </c>
      <c r="Y408" s="1" cm="1">
        <f t="array" ref="Y408">[1]!table_weight[Interceptions]*(('F+ , F-'!Y$2-[1]!tbl_gk[[#This Row],[Interceptions]])/('F+ , F-'!Y$2-'F+ , F-'!Y$3))</f>
        <v>1.7313833010554024E-2</v>
      </c>
      <c r="Z408" s="1" cm="1">
        <f t="array" ref="Z408">[1]!table_weight[Positioning]*(('F+ , F-'!Z$2-[1]!tbl_gk[[#This Row],[Positioning]])/('F+ , F-'!Z$2-'F+ , F-'!Z$3))</f>
        <v>7.394449514924029E-4</v>
      </c>
      <c r="AA408" s="1" cm="1">
        <f t="array" ref="AA408">[1]!table_weight[Vision]*(('F+ , F-'!AA$2-[1]!tbl_gk[[#This Row],[Vision]])/('F+ , F-'!AA$2-'F+ , F-'!AA$3))</f>
        <v>1.9876280296115975E-2</v>
      </c>
      <c r="AB408" s="1" cm="1">
        <f t="array" ref="AB408">[1]!table_weight[Penalties]*(('F+ , F-'!AB$2-[1]!tbl_gk[[#This Row],[Penalties]])/('F+ , F-'!AB$2-'F+ , F-'!AB$3))</f>
        <v>1.6833246836915287E-3</v>
      </c>
      <c r="AC408" s="1" cm="1">
        <f t="array" ref="AC408">[1]!table_weight[Composure]*(('F+ , F-'!AC$2-[1]!tbl_gk[[#This Row],[Composure]])/('F+ , F-'!AC$2-'F+ , F-'!AC$3))</f>
        <v>5.8710817201201772E-4</v>
      </c>
      <c r="AD408" s="1" cm="1">
        <f t="array" ref="AD408">[1]!table_weight[Marking]*(('F+ , F-'!AD$2-[1]!tbl_gk[[#This Row],[Marking]])/('F+ , F-'!AD$2-'F+ , F-'!AD$3))</f>
        <v>1.5774825631838112E-2</v>
      </c>
      <c r="AE408" s="1" cm="1">
        <f t="array" ref="AE408">[1]!table_weight[StandingTackle]*(('F+ , F-'!AE$2-[1]!tbl_gk[[#This Row],[StandingTackle]])/('F+ , F-'!AE$2-'F+ , F-'!AE$3))</f>
        <v>3.1383600467551613E-2</v>
      </c>
      <c r="AF408" s="1" cm="1">
        <f t="array" ref="AF408">[1]!table_weight[SlidingTackle]*(('F+ , F-'!AF$2-[1]!tbl_gk[[#This Row],[SlidingTackle]])/('F+ , F-'!AF$2-'F+ , F-'!AF$3))</f>
        <v>9.7139715732897855E-3</v>
      </c>
      <c r="AG408" s="1" cm="1">
        <f t="array" ref="AG408">[1]!table_weight[GKDiving]*(('F+ , F-'!AG$2-[1]!tbl_gk[[#This Row],[GKDiving]])/('F+ , F-'!AG$2-'F+ , F-'!AG$3))</f>
        <v>1.3664942703579749E-2</v>
      </c>
      <c r="AH408" s="1" cm="1">
        <f t="array" ref="AH408">[1]!table_weight[GKHandling]*(('F+ , F-'!AH$2-[1]!tbl_gk[[#This Row],[GKHandling]])/('F+ , F-'!AH$2-'F+ , F-'!AH$3))</f>
        <v>1.9606222139918771E-2</v>
      </c>
      <c r="AI408" s="1" cm="1">
        <f t="array" ref="AI408">[1]!table_weight[GKKicking]*(('F+ , F-'!AI$2-[1]!tbl_gk[[#This Row],[GKKicking]])/('F+ , F-'!AI$2-'F+ , F-'!AI$3))</f>
        <v>1.78886522665044E-2</v>
      </c>
      <c r="AJ408" s="1" cm="1">
        <f t="array" ref="AJ408">[1]!table_weight[GKPositioning]*(('F+ , F-'!AJ$2-[1]!tbl_gk[[#This Row],[GKPositioning]])/('F+ , F-'!AJ$2-'F+ , F-'!AJ$3))</f>
        <v>8.8296552853899916E-3</v>
      </c>
      <c r="AK408" s="1" cm="1">
        <f t="array" ref="AK408">[1]!table_weight[GKReflexes]*(('F+ , F-'!AK$2-[1]!tbl_gk[[#This Row],[GKReflexes]])/('F+ , F-'!AK$2-'F+ , F-'!AK$3))</f>
        <v>1.27539465233411E-2</v>
      </c>
    </row>
    <row r="409" spans="1:37" x14ac:dyDescent="0.55000000000000004">
      <c r="A409" s="8">
        <f>[1]!tbl_gk[[#This Row],[ID]]</f>
        <v>205727</v>
      </c>
      <c r="B409" s="2" cm="1">
        <f t="array" ref="B409">[1]!table_weight[ValueEUR]*(('F+ , F-'!B$2-[1]!tbl_gk[[#This Row],[ValueEUR]])/('F+ , F-'!B$2-'F+ , F-'!B$3))</f>
        <v>4.9695022046554962E-5</v>
      </c>
      <c r="C409" s="2" cm="1">
        <f t="array" ref="C409">[1]!table_weight[WageEUR]*(('F+ , F-'!C$2-[1]!tbl_gk[[#This Row],[WageEUR]])/('F+ , F-'!C$2-'F+ , F-'!C$3))</f>
        <v>2.3472561185650895E-5</v>
      </c>
      <c r="D409" s="2" cm="1">
        <f t="array" ref="D409">[1]!table_weight[Crossing]*(('F+ , F-'!D$2-[1]!tbl_gk[[#This Row],[Crossing]])/('F+ , F-'!D$2-'F+ , F-'!D$3))</f>
        <v>2.8021071846028162E-2</v>
      </c>
      <c r="E409" s="2" cm="1">
        <f t="array" ref="E409">[1]!table_weight[Finishing]*(('F+ , F-'!E$2-[1]!tbl_gk[[#This Row],[Finishing]])/('F+ , F-'!E$2-'F+ , F-'!E$3))</f>
        <v>1.2977258898691668E-2</v>
      </c>
      <c r="F409" s="2" cm="1">
        <f t="array" ref="F409">[1]!table_weight[HeadingAccuracy]*(('F+ , F-'!F$2-[1]!tbl_gk[[#This Row],[HeadingAccuracy]])/('F+ , F-'!F$2-'F+ , F-'!F$3))</f>
        <v>9.1865161032469011E-3</v>
      </c>
      <c r="G409" s="2" cm="1">
        <f t="array" ref="G409">[1]!table_weight[ShortPassing]*(('F+ , F-'!G$2-[1]!tbl_gk[[#This Row],[ShortPassing]])/('F+ , F-'!G$2-'F+ , F-'!G$3))</f>
        <v>5.0628261131616156E-2</v>
      </c>
      <c r="H409" s="2" cm="1">
        <f t="array" ref="H409">[1]!table_weight[Volleys]*(('F+ , F-'!H$2-[1]!tbl_gk[[#This Row],[Volleys]])/('F+ , F-'!H$2-'F+ , F-'!H$3))</f>
        <v>1.5046097273845413E-3</v>
      </c>
      <c r="I409" s="2" cm="1">
        <f t="array" ref="I409">[1]!table_weight[Dribbling]*(('F+ , F-'!I$2-[1]!tbl_gk[[#This Row],[Dribbling]])/('F+ , F-'!I$2-'F+ , F-'!I$3))</f>
        <v>1.3690295101916595E-2</v>
      </c>
      <c r="J409" s="2" cm="1">
        <f t="array" ref="J409">[1]!table_weight[Curve]*(('F+ , F-'!J$2-[1]!tbl_gk[[#This Row],[Curve]])/('F+ , F-'!J$2-'F+ , F-'!J$3))</f>
        <v>8.9578474123651938E-3</v>
      </c>
      <c r="K409" s="2" cm="1">
        <f t="array" ref="K409">[1]!table_weight[FKAccuracy]*(('F+ , F-'!K$2-[1]!tbl_gk[[#This Row],[FKAccuracy]])/('F+ , F-'!K$2-'F+ , F-'!K$3))</f>
        <v>9.2789777912990392E-3</v>
      </c>
      <c r="L409" s="2" cm="1">
        <f t="array" ref="L409">[1]!table_weight[LongPassing]*(('F+ , F-'!L$2-[1]!tbl_gk[[#This Row],[LongPassing]])/('F+ , F-'!L$2-'F+ , F-'!L$3))</f>
        <v>2.2739812203183531E-2</v>
      </c>
      <c r="M409" s="2" cm="1">
        <f t="array" ref="M409">[1]!table_weight[BallControl]*(('F+ , F-'!M$2-[1]!tbl_gk[[#This Row],[BallControl]])/('F+ , F-'!M$2-'F+ , F-'!M$3))</f>
        <v>9.9960884871137055E-3</v>
      </c>
      <c r="N409" s="2" cm="1">
        <f t="array" ref="N409">[1]!table_weight[Acceleration]*(('F+ , F-'!N$2-[1]!tbl_gk[[#This Row],[Acceleration]])/('F+ , F-'!N$2-'F+ , F-'!N$3))</f>
        <v>4.5097442688666525E-3</v>
      </c>
      <c r="O409" s="2" cm="1">
        <f t="array" ref="O409">[1]!table_weight[SprintSpeed]*(('F+ , F-'!O$2-[1]!tbl_gk[[#This Row],[SprintSpeed]])/('F+ , F-'!O$2-'F+ , F-'!O$3))</f>
        <v>5.9032552479464486E-3</v>
      </c>
      <c r="P409" s="2" cm="1">
        <f t="array" ref="P409">[1]!table_weight[Agility]*(('F+ , F-'!P$2-[1]!tbl_gk[[#This Row],[Agility]])/('F+ , F-'!P$2-'F+ , F-'!P$3))</f>
        <v>4.3294095621445646E-3</v>
      </c>
      <c r="Q409" s="2" cm="1">
        <f t="array" ref="Q409">[1]!table_weight[Reactions]*(('F+ , F-'!Q$2-[1]!tbl_gk[[#This Row],[Reactions]])/('F+ , F-'!Q$2-'F+ , F-'!Q$3))</f>
        <v>1.6500544002310022E-3</v>
      </c>
      <c r="R409" s="2" cm="1">
        <f t="array" ref="R409">[1]!table_weight[Balance]*(('F+ , F-'!R$2-[1]!tbl_gk[[#This Row],[Balance]])/('F+ , F-'!R$2-'F+ , F-'!R$3))</f>
        <v>6.2087506131141027E-4</v>
      </c>
      <c r="S409" s="2" cm="1">
        <f t="array" ref="S409">[1]!table_weight[ShotPower]*(('F+ , F-'!S$2-[1]!tbl_gk[[#This Row],[ShotPower]])/('F+ , F-'!S$2-'F+ , F-'!S$3))</f>
        <v>7.5315173595909123E-3</v>
      </c>
      <c r="T409" s="2" cm="1">
        <f t="array" ref="T409">[1]!table_weight[Jumping]*(('F+ , F-'!T$2-[1]!tbl_gk[[#This Row],[Jumping]])/('F+ , F-'!T$2-'F+ , F-'!T$3))</f>
        <v>2.3185177188729754E-3</v>
      </c>
      <c r="U409" s="2" cm="1">
        <f t="array" ref="U409">[1]!table_weight[Stamina]*(('F+ , F-'!U$2-[1]!tbl_gk[[#This Row],[Stamina]])/('F+ , F-'!U$2-'F+ , F-'!U$3))</f>
        <v>6.8696821299940002E-3</v>
      </c>
      <c r="V409" s="2" cm="1">
        <f t="array" ref="V409">[1]!table_weight[Strength]*(('F+ , F-'!V$2-[1]!tbl_gk[[#This Row],[Strength]])/('F+ , F-'!V$2-'F+ , F-'!V$3))</f>
        <v>2.9282020079099427E-2</v>
      </c>
      <c r="W409" s="2" cm="1">
        <f t="array" ref="W409">[1]!table_weight[LongShots]*(('F+ , F-'!W$2-[1]!tbl_gk[[#This Row],[LongShots]])/('F+ , F-'!W$2-'F+ , F-'!W$3))</f>
        <v>7.7912248547492196E-3</v>
      </c>
      <c r="X409" s="2" cm="1">
        <f t="array" ref="X409">[1]!table_weight[Aggression]*(('F+ , F-'!X$2-[1]!tbl_gk[[#This Row],[Aggression]])/('F+ , F-'!X$2-'F+ , F-'!X$3))</f>
        <v>1.642835412229994E-2</v>
      </c>
      <c r="Y409" s="2" cm="1">
        <f t="array" ref="Y409">[1]!table_weight[Interceptions]*(('F+ , F-'!Y$2-[1]!tbl_gk[[#This Row],[Interceptions]])/('F+ , F-'!Y$2-'F+ , F-'!Y$3))</f>
        <v>1.5236173049287543E-2</v>
      </c>
      <c r="Z409" s="2" cm="1">
        <f t="array" ref="Z409">[1]!table_weight[Positioning]*(('F+ , F-'!Z$2-[1]!tbl_gk[[#This Row],[Positioning]])/('F+ , F-'!Z$2-'F+ , F-'!Z$3))</f>
        <v>5.9155596119392221E-4</v>
      </c>
      <c r="AA409" s="2" cm="1">
        <f t="array" ref="AA409">[1]!table_weight[Vision]*(('F+ , F-'!AA$2-[1]!tbl_gk[[#This Row],[Vision]])/('F+ , F-'!AA$2-'F+ , F-'!AA$3))</f>
        <v>4.1882162052530092E-2</v>
      </c>
      <c r="AB409" s="2" cm="1">
        <f t="array" ref="AB409">[1]!table_weight[Penalties]*(('F+ , F-'!AB$2-[1]!tbl_gk[[#This Row],[Penalties]])/('F+ , F-'!AB$2-'F+ , F-'!AB$3))</f>
        <v>1.9182071976949979E-3</v>
      </c>
      <c r="AC409" s="2" cm="1">
        <f t="array" ref="AC409">[1]!table_weight[Composure]*(('F+ , F-'!AC$2-[1]!tbl_gk[[#This Row],[Composure]])/('F+ , F-'!AC$2-'F+ , F-'!AC$3))</f>
        <v>1.1208428738411248E-3</v>
      </c>
      <c r="AD409" s="2" cm="1">
        <f t="array" ref="AD409">[1]!table_weight[Marking]*(('F+ , F-'!AD$2-[1]!tbl_gk[[#This Row],[Marking]])/('F+ , F-'!AD$2-'F+ , F-'!AD$3))</f>
        <v>2.366223844775717E-2</v>
      </c>
      <c r="AE409" s="2" cm="1">
        <f t="array" ref="AE409">[1]!table_weight[StandingTackle]*(('F+ , F-'!AE$2-[1]!tbl_gk[[#This Row],[StandingTackle]])/('F+ , F-'!AE$2-'F+ , F-'!AE$3))</f>
        <v>2.6900228972187096E-2</v>
      </c>
      <c r="AF409" s="2" cm="1">
        <f t="array" ref="AF409">[1]!table_weight[SlidingTackle]*(('F+ , F-'!AF$2-[1]!tbl_gk[[#This Row],[SlidingTackle]])/('F+ , F-'!AF$2-'F+ , F-'!AF$3))</f>
        <v>5.977828660486021E-3</v>
      </c>
      <c r="AG409" s="2" cm="1">
        <f t="array" ref="AG409">[1]!table_weight[GKDiving]*(('F+ , F-'!AG$2-[1]!tbl_gk[[#This Row],[GKDiving]])/('F+ , F-'!AG$2-'F+ , F-'!AG$3))</f>
        <v>5.2951652976371534E-2</v>
      </c>
      <c r="AH409" s="2" cm="1">
        <f t="array" ref="AH409">[1]!table_weight[GKHandling]*(('F+ , F-'!AH$2-[1]!tbl_gk[[#This Row],[GKHandling]])/('F+ , F-'!AH$2-'F+ , F-'!AH$3))</f>
        <v>5.8818666419756312E-2</v>
      </c>
      <c r="AI409" s="2" cm="1">
        <f t="array" ref="AI409">[1]!table_weight[GKKicking]*(('F+ , F-'!AI$2-[1]!tbl_gk[[#This Row],[GKKicking]])/('F+ , F-'!AI$2-'F+ , F-'!AI$3))</f>
        <v>3.3988439306358358E-2</v>
      </c>
      <c r="AJ409" s="2" cm="1">
        <f t="array" ref="AJ409">[1]!table_weight[GKPositioning]*(('F+ , F-'!AJ$2-[1]!tbl_gk[[#This Row],[GKPositioning]])/('F+ , F-'!AJ$2-'F+ , F-'!AJ$3))</f>
        <v>2.0182069223748555E-2</v>
      </c>
      <c r="AK409" s="2" cm="1">
        <f t="array" ref="AK409">[1]!table_weight[GKReflexes]*(('F+ , F-'!AK$2-[1]!tbl_gk[[#This Row],[GKReflexes]])/('F+ , F-'!AK$2-'F+ , F-'!AK$3))</f>
        <v>5.2837778453841702E-2</v>
      </c>
    </row>
    <row r="410" spans="1:37" x14ac:dyDescent="0.55000000000000004">
      <c r="A410" s="7">
        <f>[1]!tbl_gk[[#This Row],[ID]]</f>
        <v>205759</v>
      </c>
      <c r="B410" s="1" cm="1">
        <f t="array" ref="B410">[1]!table_weight[ValueEUR]*(('F+ , F-'!B$2-[1]!tbl_gk[[#This Row],[ValueEUR]])/('F+ , F-'!B$2-'F+ , F-'!B$3))</f>
        <v>2.4415380396785701E-4</v>
      </c>
      <c r="C410" s="1" cm="1">
        <f t="array" ref="C410">[1]!table_weight[WageEUR]*(('F+ , F-'!C$2-[1]!tbl_gk[[#This Row],[WageEUR]])/('F+ , F-'!C$2-'F+ , F-'!C$3))</f>
        <v>5.4769309433185431E-4</v>
      </c>
      <c r="D410" s="1" cm="1">
        <f t="array" ref="D410">[1]!table_weight[Crossing]*(('F+ , F-'!D$2-[1]!tbl_gk[[#This Row],[Crossing]])/('F+ , F-'!D$2-'F+ , F-'!D$3))</f>
        <v>3.1383600467551537E-2</v>
      </c>
      <c r="E410" s="1" cm="1">
        <f t="array" ref="E410">[1]!table_weight[Finishing]*(('F+ , F-'!E$2-[1]!tbl_gk[[#This Row],[Finishing]])/('F+ , F-'!E$2-'F+ , F-'!E$3))</f>
        <v>1.4973760267721157E-2</v>
      </c>
      <c r="F410" s="1" cm="1">
        <f t="array" ref="F410">[1]!table_weight[HeadingAccuracy]*(('F+ , F-'!F$2-[1]!tbl_gk[[#This Row],[HeadingAccuracy]])/('F+ , F-'!F$2-'F+ , F-'!F$3))</f>
        <v>9.1865161032469011E-3</v>
      </c>
      <c r="G410" s="1" cm="1">
        <f t="array" ref="G410">[1]!table_weight[ShortPassing]*(('F+ , F-'!G$2-[1]!tbl_gk[[#This Row],[ShortPassing]])/('F+ , F-'!G$2-'F+ , F-'!G$3))</f>
        <v>4.6409239370648142E-2</v>
      </c>
      <c r="H410" s="1" cm="1">
        <f t="array" ref="H410">[1]!table_weight[Volleys]*(('F+ , F-'!H$2-[1]!tbl_gk[[#This Row],[Volleys]])/('F+ , F-'!H$2-'F+ , F-'!H$3))</f>
        <v>8.1017446859167619E-4</v>
      </c>
      <c r="I410" s="1" cm="1">
        <f t="array" ref="I410">[1]!table_weight[Dribbling]*(('F+ , F-'!I$2-[1]!tbl_gk[[#This Row],[Dribbling]])/('F+ , F-'!I$2-'F+ , F-'!I$3))</f>
        <v>1.3690295101916595E-2</v>
      </c>
      <c r="J410" s="1" cm="1">
        <f t="array" ref="J410">[1]!table_weight[Curve]*(('F+ , F-'!J$2-[1]!tbl_gk[[#This Row],[Curve]])/('F+ , F-'!J$2-'F+ , F-'!J$3))</f>
        <v>8.7888314234526414E-3</v>
      </c>
      <c r="K410" s="1" cm="1">
        <f t="array" ref="K410">[1]!table_weight[FKAccuracy]*(('F+ , F-'!K$2-[1]!tbl_gk[[#This Row],[FKAccuracy]])/('F+ , F-'!K$2-'F+ , F-'!K$3))</f>
        <v>8.9747490112564478E-3</v>
      </c>
      <c r="L410" s="1" cm="1">
        <f t="array" ref="L410">[1]!table_weight[LongPassing]*(('F+ , F-'!L$2-[1]!tbl_gk[[#This Row],[LongPassing]])/('F+ , F-'!L$2-'F+ , F-'!L$3))</f>
        <v>2.7071205003789917E-2</v>
      </c>
      <c r="M410" s="1" cm="1">
        <f t="array" ref="M410">[1]!table_weight[BallControl]*(('F+ , F-'!M$2-[1]!tbl_gk[[#This Row],[BallControl]])/('F+ , F-'!M$2-'F+ , F-'!M$3))</f>
        <v>1.1734538658785654E-2</v>
      </c>
      <c r="N410" s="1" cm="1">
        <f t="array" ref="N410">[1]!table_weight[Acceleration]*(('F+ , F-'!N$2-[1]!tbl_gk[[#This Row],[Acceleration]])/('F+ , F-'!N$2-'F+ , F-'!N$3))</f>
        <v>6.9901036167433111E-3</v>
      </c>
      <c r="O410" s="1" cm="1">
        <f t="array" ref="O410">[1]!table_weight[SprintSpeed]*(('F+ , F-'!O$2-[1]!tbl_gk[[#This Row],[SprintSpeed]])/('F+ , F-'!O$2-'F+ , F-'!O$3))</f>
        <v>6.4654700334651587E-3</v>
      </c>
      <c r="P410" s="1" cm="1">
        <f t="array" ref="P410">[1]!table_weight[Agility]*(('F+ , F-'!P$2-[1]!tbl_gk[[#This Row],[Agility]])/('F+ , F-'!P$2-'F+ , F-'!P$3))</f>
        <v>4.2123984928974139E-3</v>
      </c>
      <c r="Q410" s="1" cm="1">
        <f t="array" ref="Q410">[1]!table_weight[Reactions]*(('F+ , F-'!Q$2-[1]!tbl_gk[[#This Row],[Reactions]])/('F+ , F-'!Q$2-'F+ , F-'!Q$3))</f>
        <v>1.2891050001804705E-3</v>
      </c>
      <c r="R410" s="1" cm="1">
        <f t="array" ref="R410">[1]!table_weight[Balance]*(('F+ , F-'!R$2-[1]!tbl_gk[[#This Row],[Balance]])/('F+ , F-'!R$2-'F+ , F-'!R$3))</f>
        <v>2.1109752084587947E-3</v>
      </c>
      <c r="S410" s="1" cm="1">
        <f t="array" ref="S410">[1]!table_weight[ShotPower]*(('F+ , F-'!S$2-[1]!tbl_gk[[#This Row],[ShotPower]])/('F+ , F-'!S$2-'F+ , F-'!S$3))</f>
        <v>6.4926873789576834E-3</v>
      </c>
      <c r="T410" s="1" cm="1">
        <f t="array" ref="T410">[1]!table_weight[Jumping]*(('F+ , F-'!T$2-[1]!tbl_gk[[#This Row],[Jumping]])/('F+ , F-'!T$2-'F+ , F-'!T$3))</f>
        <v>2.0609046389982004E-3</v>
      </c>
      <c r="U410" s="1" cm="1">
        <f t="array" ref="U410">[1]!table_weight[Stamina]*(('F+ , F-'!U$2-[1]!tbl_gk[[#This Row],[Stamina]])/('F+ , F-'!U$2-'F+ , F-'!U$3))</f>
        <v>9.4458129287417498E-3</v>
      </c>
      <c r="V410" s="1" cm="1">
        <f t="array" ref="V410">[1]!table_weight[Strength]*(('F+ , F-'!V$2-[1]!tbl_gk[[#This Row],[Strength]])/('F+ , F-'!V$2-'F+ , F-'!V$3))</f>
        <v>2.2183348544772292E-2</v>
      </c>
      <c r="W410" s="1" cm="1">
        <f t="array" ref="W410">[1]!table_weight[LongShots]*(('F+ , F-'!W$2-[1]!tbl_gk[[#This Row],[LongShots]])/('F+ , F-'!W$2-'F+ , F-'!W$3))</f>
        <v>8.0509323499075268E-3</v>
      </c>
      <c r="X410" s="1" cm="1">
        <f t="array" ref="X410">[1]!table_weight[Aggression]*(('F+ , F-'!X$2-[1]!tbl_gk[[#This Row],[Aggression]])/('F+ , F-'!X$2-'F+ , F-'!X$3))</f>
        <v>1.2777608761788841E-2</v>
      </c>
      <c r="Y410" s="1" cm="1">
        <f t="array" ref="Y410">[1]!table_weight[Interceptions]*(('F+ , F-'!Y$2-[1]!tbl_gk[[#This Row],[Interceptions]])/('F+ , F-'!Y$2-'F+ , F-'!Y$3))</f>
        <v>1.8006386330976187E-2</v>
      </c>
      <c r="Z410" s="1" cm="1">
        <f t="array" ref="Z410">[1]!table_weight[Positioning]*(('F+ , F-'!Z$2-[1]!tbl_gk[[#This Row],[Positioning]])/('F+ , F-'!Z$2-'F+ , F-'!Z$3))</f>
        <v>1.4788899029848058E-3</v>
      </c>
      <c r="AA410" s="1" cm="1">
        <f t="array" ref="AA410">[1]!table_weight[Vision]*(('F+ , F-'!AA$2-[1]!tbl_gk[[#This Row],[Vision]])/('F+ , F-'!AA$2-'F+ , F-'!AA$3))</f>
        <v>2.9814420444173963E-2</v>
      </c>
      <c r="AB410" s="1" cm="1">
        <f t="array" ref="AB410">[1]!table_weight[Penalties]*(('F+ , F-'!AB$2-[1]!tbl_gk[[#This Row],[Penalties]])/('F+ , F-'!AB$2-'F+ , F-'!AB$3))</f>
        <v>2.0747955403639775E-3</v>
      </c>
      <c r="AC410" s="1" cm="1">
        <f t="array" ref="AC410">[1]!table_weight[Composure]*(('F+ , F-'!AC$2-[1]!tbl_gk[[#This Row],[Composure]])/('F+ , F-'!AC$2-'F+ , F-'!AC$3))</f>
        <v>5.3373470182910699E-4</v>
      </c>
      <c r="AD410" s="1" cm="1">
        <f t="array" ref="AD410">[1]!table_weight[Marking]*(('F+ , F-'!AD$2-[1]!tbl_gk[[#This Row],[Marking]])/('F+ , F-'!AD$2-'F+ , F-'!AD$3))</f>
        <v>2.8394686137308601E-2</v>
      </c>
      <c r="AE410" s="1" cm="1">
        <f t="array" ref="AE410">[1]!table_weight[StandingTackle]*(('F+ , F-'!AE$2-[1]!tbl_gk[[#This Row],[StandingTackle]])/('F+ , F-'!AE$2-'F+ , F-'!AE$3))</f>
        <v>1.3450114486093548E-2</v>
      </c>
      <c r="AF410" s="1" cm="1">
        <f t="array" ref="AF410">[1]!table_weight[SlidingTackle]*(('F+ , F-'!AF$2-[1]!tbl_gk[[#This Row],[SlidingTackle]])/('F+ , F-'!AF$2-'F+ , F-'!AF$3))</f>
        <v>1.0461200155850536E-2</v>
      </c>
      <c r="AG410" s="1" cm="1">
        <f t="array" ref="AG410">[1]!table_weight[GKDiving]*(('F+ , F-'!AG$2-[1]!tbl_gk[[#This Row],[GKDiving]])/('F+ , F-'!AG$2-'F+ , F-'!AG$3))</f>
        <v>3.7578592434844307E-2</v>
      </c>
      <c r="AH410" s="1" cm="1">
        <f t="array" ref="AH410">[1]!table_weight[GKHandling]*(('F+ , F-'!AH$2-[1]!tbl_gk[[#This Row],[GKHandling]])/('F+ , F-'!AH$2-'F+ , F-'!AH$3))</f>
        <v>4.6341979603444362E-2</v>
      </c>
      <c r="AI410" s="1" cm="1">
        <f t="array" ref="AI410">[1]!table_weight[GKKicking]*(('F+ , F-'!AI$2-[1]!tbl_gk[[#This Row],[GKKicking]])/('F+ , F-'!AI$2-'F+ , F-'!AI$3))</f>
        <v>2.9516276239732256E-2</v>
      </c>
      <c r="AJ410" s="1" cm="1">
        <f t="array" ref="AJ410">[1]!table_weight[GKPositioning]*(('F+ , F-'!AJ$2-[1]!tbl_gk[[#This Row],[GKPositioning]])/('F+ , F-'!AJ$2-'F+ , F-'!AJ$3))</f>
        <v>1.5767241581053557E-2</v>
      </c>
      <c r="AK410" s="1" cm="1">
        <f t="array" ref="AK410">[1]!table_weight[GKReflexes]*(('F+ , F-'!AK$2-[1]!tbl_gk[[#This Row],[GKReflexes]])/('F+ , F-'!AK$2-'F+ , F-'!AK$3))</f>
        <v>3.6439847209545996E-2</v>
      </c>
    </row>
    <row r="411" spans="1:37" x14ac:dyDescent="0.55000000000000004">
      <c r="A411" s="8">
        <f>[1]!tbl_gk[[#This Row],[ID]]</f>
        <v>205812</v>
      </c>
      <c r="B411" s="2" cm="1">
        <f t="array" ref="B411">[1]!table_weight[ValueEUR]*(('F+ , F-'!B$2-[1]!tbl_gk[[#This Row],[ValueEUR]])/('F+ , F-'!B$2-'F+ , F-'!B$3))</f>
        <v>1.1392815302722634E-3</v>
      </c>
      <c r="C411" s="2" cm="1">
        <f t="array" ref="C411">[1]!table_weight[WageEUR]*(('F+ , F-'!C$2-[1]!tbl_gk[[#This Row],[WageEUR]])/('F+ , F-'!C$2-'F+ , F-'!C$3))</f>
        <v>5.2422053314620338E-3</v>
      </c>
      <c r="D411" s="2" cm="1">
        <f t="array" ref="D411">[1]!table_weight[Crossing]*(('F+ , F-'!D$2-[1]!tbl_gk[[#This Row],[Crossing]])/('F+ , F-'!D$2-'F+ , F-'!D$3))</f>
        <v>3.4746129089074922E-2</v>
      </c>
      <c r="E411" s="2" cm="1">
        <f t="array" ref="E411">[1]!table_weight[Finishing]*(('F+ , F-'!E$2-[1]!tbl_gk[[#This Row],[Finishing]])/('F+ , F-'!E$2-'F+ , F-'!E$3))</f>
        <v>1.59720109522359E-2</v>
      </c>
      <c r="F411" s="2" cm="1">
        <f t="array" ref="F411">[1]!table_weight[HeadingAccuracy]*(('F+ , F-'!F$2-[1]!tbl_gk[[#This Row],[HeadingAccuracy]])/('F+ , F-'!F$2-'F+ , F-'!F$3))</f>
        <v>1.00216539308148E-2</v>
      </c>
      <c r="G411" s="2" cm="1">
        <f t="array" ref="G411">[1]!table_weight[ShortPassing]*(('F+ , F-'!G$2-[1]!tbl_gk[[#This Row],[ShortPassing]])/('F+ , F-'!G$2-'F+ , F-'!G$3))</f>
        <v>5.0628261131616156E-2</v>
      </c>
      <c r="H411" s="2" cm="1">
        <f t="array" ref="H411">[1]!table_weight[Volleys]*(('F+ , F-'!H$2-[1]!tbl_gk[[#This Row],[Volleys]])/('F+ , F-'!H$2-'F+ , F-'!H$3))</f>
        <v>1.1573920979881087E-3</v>
      </c>
      <c r="I411" s="2" cm="1">
        <f t="array" ref="I411">[1]!table_weight[Dribbling]*(('F+ , F-'!I$2-[1]!tbl_gk[[#This Row],[Dribbling]])/('F+ , F-'!I$2-'F+ , F-'!I$3))</f>
        <v>1.5646051545047536E-2</v>
      </c>
      <c r="J411" s="2" cm="1">
        <f t="array" ref="J411">[1]!table_weight[Curve]*(('F+ , F-'!J$2-[1]!tbl_gk[[#This Row],[Curve]])/('F+ , F-'!J$2-'F+ , F-'!J$3))</f>
        <v>9.6339113680153961E-3</v>
      </c>
      <c r="K411" s="2" cm="1">
        <f t="array" ref="K411">[1]!table_weight[FKAccuracy]*(('F+ , F-'!K$2-[1]!tbl_gk[[#This Row],[FKAccuracy]])/('F+ , F-'!K$2-'F+ , F-'!K$3))</f>
        <v>9.4310921813203358E-3</v>
      </c>
      <c r="L411" s="2" cm="1">
        <f t="array" ref="L411">[1]!table_weight[LongPassing]*(('F+ , F-'!L$2-[1]!tbl_gk[[#This Row],[LongPassing]])/('F+ , F-'!L$2-'F+ , F-'!L$3))</f>
        <v>2.5446932703562523E-2</v>
      </c>
      <c r="M411" s="2" cm="1">
        <f t="array" ref="M411">[1]!table_weight[BallControl]*(('F+ , F-'!M$2-[1]!tbl_gk[[#This Row],[BallControl]])/('F+ , F-'!M$2-'F+ , F-'!M$3))</f>
        <v>1.0865313572949679E-2</v>
      </c>
      <c r="N411" s="2" cm="1">
        <f t="array" ref="N411">[1]!table_weight[Acceleration]*(('F+ , F-'!N$2-[1]!tbl_gk[[#This Row],[Acceleration]])/('F+ , F-'!N$2-'F+ , F-'!N$3))</f>
        <v>5.637180336083316E-3</v>
      </c>
      <c r="O411" s="2" cm="1">
        <f t="array" ref="O411">[1]!table_weight[SprintSpeed]*(('F+ , F-'!O$2-[1]!tbl_gk[[#This Row],[SprintSpeed]])/('F+ , F-'!O$2-'F+ , F-'!O$3))</f>
        <v>6.4654700334651587E-3</v>
      </c>
      <c r="P411" s="2" cm="1">
        <f t="array" ref="P411">[1]!table_weight[Agility]*(('F+ , F-'!P$2-[1]!tbl_gk[[#This Row],[Agility]])/('F+ , F-'!P$2-'F+ , F-'!P$3))</f>
        <v>3.3933210081673617E-3</v>
      </c>
      <c r="Q411" s="2" cm="1">
        <f t="array" ref="Q411">[1]!table_weight[Reactions]*(('F+ , F-'!Q$2-[1]!tbl_gk[[#This Row],[Reactions]])/('F+ , F-'!Q$2-'F+ , F-'!Q$3))</f>
        <v>1.0828482001515951E-3</v>
      </c>
      <c r="R411" s="2" cm="1">
        <f t="array" ref="R411">[1]!table_weight[Balance]*(('F+ , F-'!R$2-[1]!tbl_gk[[#This Row],[Balance]])/('F+ , F-'!R$2-'F+ , F-'!R$3))</f>
        <v>1.4901001471473846E-3</v>
      </c>
      <c r="S411" s="2" cm="1">
        <f t="array" ref="S411">[1]!table_weight[ShotPower]*(('F+ , F-'!S$2-[1]!tbl_gk[[#This Row],[ShotPower]])/('F+ , F-'!S$2-'F+ , F-'!S$3))</f>
        <v>4.4150274176912247E-3</v>
      </c>
      <c r="T411" s="2" cm="1">
        <f t="array" ref="T411">[1]!table_weight[Jumping]*(('F+ , F-'!T$2-[1]!tbl_gk[[#This Row],[Jumping]])/('F+ , F-'!T$2-'F+ , F-'!T$3))</f>
        <v>2.4902597721228252E-3</v>
      </c>
      <c r="U411" s="2" cm="1">
        <f t="array" ref="U411">[1]!table_weight[Stamina]*(('F+ , F-'!U$2-[1]!tbl_gk[[#This Row],[Stamina]])/('F+ , F-'!U$2-'F+ , F-'!U$3))</f>
        <v>1.0304523194991E-2</v>
      </c>
      <c r="V411" s="2" cm="1">
        <f t="array" ref="V411">[1]!table_weight[Strength]*(('F+ , F-'!V$2-[1]!tbl_gk[[#This Row],[Strength]])/('F+ , F-'!V$2-'F+ , F-'!V$3))</f>
        <v>2.2183348544772292E-2</v>
      </c>
      <c r="W411" s="2" cm="1">
        <f t="array" ref="W411">[1]!table_weight[LongShots]*(('F+ , F-'!W$2-[1]!tbl_gk[[#This Row],[LongShots]])/('F+ , F-'!W$2-'F+ , F-'!W$3))</f>
        <v>8.8300548353824494E-3</v>
      </c>
      <c r="X411" s="2" cm="1">
        <f t="array" ref="X411">[1]!table_weight[Aggression]*(('F+ , F-'!X$2-[1]!tbl_gk[[#This Row],[Aggression]])/('F+ , F-'!X$2-'F+ , F-'!X$3))</f>
        <v>1.5819896562214757E-2</v>
      </c>
      <c r="Y411" s="2" cm="1">
        <f t="array" ref="Y411">[1]!table_weight[Interceptions]*(('F+ , F-'!Y$2-[1]!tbl_gk[[#This Row],[Interceptions]])/('F+ , F-'!Y$2-'F+ , F-'!Y$3))</f>
        <v>1.9391492971820509E-2</v>
      </c>
      <c r="Z411" s="2" cm="1">
        <f t="array" ref="Z411">[1]!table_weight[Positioning]*(('F+ , F-'!Z$2-[1]!tbl_gk[[#This Row],[Positioning]])/('F+ , F-'!Z$2-'F+ , F-'!Z$3))</f>
        <v>1.1831119223878444E-3</v>
      </c>
      <c r="AA411" s="2" cm="1">
        <f t="array" ref="AA411">[1]!table_weight[Vision]*(('F+ , F-'!AA$2-[1]!tbl_gk[[#This Row],[Vision]])/('F+ , F-'!AA$2-'F+ , F-'!AA$3))</f>
        <v>1.9876280296115975E-2</v>
      </c>
      <c r="AB411" s="2" cm="1">
        <f t="array" ref="AB411">[1]!table_weight[Penalties]*(('F+ , F-'!AB$2-[1]!tbl_gk[[#This Row],[Penalties]])/('F+ , F-'!AB$2-'F+ , F-'!AB$3))</f>
        <v>2.0356484546967322E-3</v>
      </c>
      <c r="AC411" s="2" cm="1">
        <f t="array" ref="AC411">[1]!table_weight[Composure]*(('F+ , F-'!AC$2-[1]!tbl_gk[[#This Row],[Composure]])/('F+ , F-'!AC$2-'F+ , F-'!AC$3))</f>
        <v>3.7361429128037491E-4</v>
      </c>
      <c r="AD411" s="2" cm="1">
        <f t="array" ref="AD411">[1]!table_weight[Marking]*(('F+ , F-'!AD$2-[1]!tbl_gk[[#This Row],[Marking]])/('F+ , F-'!AD$2-'F+ , F-'!AD$3))</f>
        <v>1.5774825631838112E-2</v>
      </c>
      <c r="AE411" s="2" cm="1">
        <f t="array" ref="AE411">[1]!table_weight[StandingTackle]*(('F+ , F-'!AE$2-[1]!tbl_gk[[#This Row],[StandingTackle]])/('F+ , F-'!AE$2-'F+ , F-'!AE$3))</f>
        <v>3.1383600467551613E-2</v>
      </c>
      <c r="AF411" s="2" cm="1">
        <f t="array" ref="AF411">[1]!table_weight[SlidingTackle]*(('F+ , F-'!AF$2-[1]!tbl_gk[[#This Row],[SlidingTackle]])/('F+ , F-'!AF$2-'F+ , F-'!AF$3))</f>
        <v>4.4833714953645158E-3</v>
      </c>
      <c r="AG411" s="2" cm="1">
        <f t="array" ref="AG411">[1]!table_weight[GKDiving]*(('F+ , F-'!AG$2-[1]!tbl_gk[[#This Row],[GKDiving]])/('F+ , F-'!AG$2-'F+ , F-'!AG$3))</f>
        <v>2.3913649731264561E-2</v>
      </c>
      <c r="AH411" s="2" cm="1">
        <f t="array" ref="AH411">[1]!table_weight[GKHandling]*(('F+ , F-'!AH$2-[1]!tbl_gk[[#This Row],[GKHandling]])/('F+ , F-'!AH$2-'F+ , F-'!AH$3))</f>
        <v>3.0300525125329006E-2</v>
      </c>
      <c r="AI411" s="2" cm="1">
        <f t="array" ref="AI411">[1]!table_weight[GKKicking]*(('F+ , F-'!AI$2-[1]!tbl_gk[[#This Row],[GKKicking]])/('F+ , F-'!AI$2-'F+ , F-'!AI$3))</f>
        <v>2.0571950106480059E-2</v>
      </c>
      <c r="AJ411" s="2" cm="1">
        <f t="array" ref="AJ411">[1]!table_weight[GKPositioning]*(('F+ , F-'!AJ$2-[1]!tbl_gk[[#This Row],[GKPositioning]])/('F+ , F-'!AJ$2-'F+ , F-'!AJ$3))</f>
        <v>8.1989656221478496E-3</v>
      </c>
      <c r="AK411" s="2" cm="1">
        <f t="array" ref="AK411">[1]!table_weight[GKReflexes]*(('F+ , F-'!AK$2-[1]!tbl_gk[[#This Row],[GKReflexes]])/('F+ , F-'!AK$2-'F+ , F-'!AK$3))</f>
        <v>2.0041915965250297E-2</v>
      </c>
    </row>
    <row r="412" spans="1:37" x14ac:dyDescent="0.55000000000000004">
      <c r="A412" s="7">
        <f>[1]!tbl_gk[[#This Row],[ID]]</f>
        <v>205874</v>
      </c>
      <c r="B412" s="1" cm="1">
        <f t="array" ref="B412">[1]!table_weight[ValueEUR]*(('F+ , F-'!B$2-[1]!tbl_gk[[#This Row],[ValueEUR]])/('F+ , F-'!B$2-'F+ , F-'!B$3))</f>
        <v>6.8214906039059921E-5</v>
      </c>
      <c r="C412" s="1" cm="1">
        <f t="array" ref="C412">[1]!table_weight[WageEUR]*(('F+ , F-'!C$2-[1]!tbl_gk[[#This Row],[WageEUR]])/('F+ , F-'!C$2-'F+ , F-'!C$3))</f>
        <v>3.9120935309418161E-4</v>
      </c>
      <c r="D412" s="1" cm="1">
        <f t="array" ref="D412">[1]!table_weight[Crossing]*(('F+ , F-'!D$2-[1]!tbl_gk[[#This Row],[Crossing]])/('F+ , F-'!D$2-'F+ , F-'!D$3))</f>
        <v>2.9141914719869291E-2</v>
      </c>
      <c r="E412" s="1" cm="1">
        <f t="array" ref="E412">[1]!table_weight[Finishing]*(('F+ , F-'!E$2-[1]!tbl_gk[[#This Row],[Finishing]])/('F+ , F-'!E$2-'F+ , F-'!E$3))</f>
        <v>1.1979008214176926E-2</v>
      </c>
      <c r="F412" s="1" cm="1">
        <f t="array" ref="F412">[1]!table_weight[HeadingAccuracy]*(('F+ , F-'!F$2-[1]!tbl_gk[[#This Row],[HeadingAccuracy]])/('F+ , F-'!F$2-'F+ , F-'!F$3))</f>
        <v>1.0439222844598752E-2</v>
      </c>
      <c r="G412" s="1" cm="1">
        <f t="array" ref="G412">[1]!table_weight[ShortPassing]*(('F+ , F-'!G$2-[1]!tbl_gk[[#This Row],[ShortPassing]])/('F+ , F-'!G$2-'F+ , F-'!G$3))</f>
        <v>5.3440942305594832E-2</v>
      </c>
      <c r="H412" s="1" cm="1">
        <f t="array" ref="H412">[1]!table_weight[Volleys]*(('F+ , F-'!H$2-[1]!tbl_gk[[#This Row],[Volleys]])/('F+ , F-'!H$2-'F+ , F-'!H$3))</f>
        <v>6.9443525879286526E-4</v>
      </c>
      <c r="I412" s="1" cm="1">
        <f t="array" ref="I412">[1]!table_weight[Dribbling]*(('F+ , F-'!I$2-[1]!tbl_gk[[#This Row],[Dribbling]])/('F+ , F-'!I$2-'F+ , F-'!I$3))</f>
        <v>1.6623929766613008E-2</v>
      </c>
      <c r="J412" s="1" cm="1">
        <f t="array" ref="J412">[1]!table_weight[Curve]*(('F+ , F-'!J$2-[1]!tbl_gk[[#This Row],[Curve]])/('F+ , F-'!J$2-'F+ , F-'!J$3))</f>
        <v>9.295879390190295E-3</v>
      </c>
      <c r="K412" s="1" cm="1">
        <f t="array" ref="K412">[1]!table_weight[FKAccuracy]*(('F+ , F-'!K$2-[1]!tbl_gk[[#This Row],[FKAccuracy]])/('F+ , F-'!K$2-'F+ , F-'!K$3))</f>
        <v>9.2789777912990392E-3</v>
      </c>
      <c r="L412" s="1" cm="1">
        <f t="array" ref="L412">[1]!table_weight[LongPassing]*(('F+ , F-'!L$2-[1]!tbl_gk[[#This Row],[LongPassing]])/('F+ , F-'!L$2-'F+ , F-'!L$3))</f>
        <v>2.4364084503410925E-2</v>
      </c>
      <c r="M412" s="1" cm="1">
        <f t="array" ref="M412">[1]!table_weight[BallControl]*(('F+ , F-'!M$2-[1]!tbl_gk[[#This Row],[BallControl]])/('F+ , F-'!M$2-'F+ , F-'!M$3))</f>
        <v>1.0865313572949679E-2</v>
      </c>
      <c r="N412" s="1" cm="1">
        <f t="array" ref="N412">[1]!table_weight[Acceleration]*(('F+ , F-'!N$2-[1]!tbl_gk[[#This Row],[Acceleration]])/('F+ , F-'!N$2-'F+ , F-'!N$3))</f>
        <v>3.8332826285366545E-3</v>
      </c>
      <c r="O412" s="1" cm="1">
        <f t="array" ref="O412">[1]!table_weight[SprintSpeed]*(('F+ , F-'!O$2-[1]!tbl_gk[[#This Row],[SprintSpeed]])/('F+ , F-'!O$2-'F+ , F-'!O$3))</f>
        <v>5.9032552479464486E-3</v>
      </c>
      <c r="P412" s="1" cm="1">
        <f t="array" ref="P412">[1]!table_weight[Agility]*(('F+ , F-'!P$2-[1]!tbl_gk[[#This Row],[Agility]])/('F+ , F-'!P$2-'F+ , F-'!P$3))</f>
        <v>3.8613652851559629E-3</v>
      </c>
      <c r="Q412" s="1" cm="1">
        <f t="array" ref="Q412">[1]!table_weight[Reactions]*(('F+ , F-'!Q$2-[1]!tbl_gk[[#This Row],[Reactions]])/('F+ , F-'!Q$2-'F+ , F-'!Q$3))</f>
        <v>1.3406692001876892E-3</v>
      </c>
      <c r="R412" s="1" cm="1">
        <f t="array" ref="R412">[1]!table_weight[Balance]*(('F+ , F-'!R$2-[1]!tbl_gk[[#This Row],[Balance]])/('F+ , F-'!R$2-'F+ , F-'!R$3))</f>
        <v>9.3131259196711541E-4</v>
      </c>
      <c r="S412" s="1" cm="1">
        <f t="array" ref="S412">[1]!table_weight[ShotPower]*(('F+ , F-'!S$2-[1]!tbl_gk[[#This Row],[ShotPower]])/('F+ , F-'!S$2-'F+ , F-'!S$3))</f>
        <v>5.4538573983244545E-3</v>
      </c>
      <c r="T412" s="1" cm="1">
        <f t="array" ref="T412">[1]!table_weight[Jumping]*(('F+ , F-'!T$2-[1]!tbl_gk[[#This Row],[Jumping]])/('F+ , F-'!T$2-'F+ , F-'!T$3))</f>
        <v>1.8891625857483504E-3</v>
      </c>
      <c r="U412" s="1" cm="1">
        <f t="array" ref="U412">[1]!table_weight[Stamina]*(('F+ , F-'!U$2-[1]!tbl_gk[[#This Row],[Stamina]])/('F+ , F-'!U$2-'F+ , F-'!U$3))</f>
        <v>1.7174205324984999E-2</v>
      </c>
      <c r="V412" s="1" cm="1">
        <f t="array" ref="V412">[1]!table_weight[Strength]*(('F+ , F-'!V$2-[1]!tbl_gk[[#This Row],[Strength]])/('F+ , F-'!V$2-'F+ , F-'!V$3))</f>
        <v>1.3310009126863375E-2</v>
      </c>
      <c r="W412" s="1" cm="1">
        <f t="array" ref="W412">[1]!table_weight[LongShots]*(('F+ , F-'!W$2-[1]!tbl_gk[[#This Row],[LongShots]])/('F+ , F-'!W$2-'F+ , F-'!W$3))</f>
        <v>8.3106398450658349E-3</v>
      </c>
      <c r="X412" s="1" cm="1">
        <f t="array" ref="X412">[1]!table_weight[Aggression]*(('F+ , F-'!X$2-[1]!tbl_gk[[#This Row],[Aggression]])/('F+ , F-'!X$2-'F+ , F-'!X$3))</f>
        <v>3.0422878004259146E-3</v>
      </c>
      <c r="Y412" s="1" cm="1">
        <f t="array" ref="Y412">[1]!table_weight[Interceptions]*(('F+ , F-'!Y$2-[1]!tbl_gk[[#This Row],[Interceptions]])/('F+ , F-'!Y$2-'F+ , F-'!Y$3))</f>
        <v>1.1080853126754575E-2</v>
      </c>
      <c r="Z412" s="1" cm="1">
        <f t="array" ref="Z412">[1]!table_weight[Positioning]*(('F+ , F-'!Z$2-[1]!tbl_gk[[#This Row],[Positioning]])/('F+ , F-'!Z$2-'F+ , F-'!Z$3))</f>
        <v>1.4788899029848055E-4</v>
      </c>
      <c r="AA412" s="1" cm="1">
        <f t="array" ref="AA412">[1]!table_weight[Vision]*(('F+ , F-'!AA$2-[1]!tbl_gk[[#This Row],[Vision]])/('F+ , F-'!AA$2-'F+ , F-'!AA$3))</f>
        <v>2.4135483216712255E-2</v>
      </c>
      <c r="AB412" s="1" cm="1">
        <f t="array" ref="AB412">[1]!table_weight[Penalties]*(('F+ , F-'!AB$2-[1]!tbl_gk[[#This Row],[Penalties]])/('F+ , F-'!AB$2-'F+ , F-'!AB$3))</f>
        <v>2.5445605683709158E-3</v>
      </c>
      <c r="AC412" s="1" cm="1">
        <f t="array" ref="AC412">[1]!table_weight[Composure]*(('F+ , F-'!AC$2-[1]!tbl_gk[[#This Row],[Composure]])/('F+ , F-'!AC$2-'F+ , F-'!AC$3))</f>
        <v>9.6072246329239263E-4</v>
      </c>
      <c r="AD412" s="1" cm="1">
        <f t="array" ref="AD412">[1]!table_weight[Marking]*(('F+ , F-'!AD$2-[1]!tbl_gk[[#This Row],[Marking]])/('F+ , F-'!AD$2-'F+ , F-'!AD$3))</f>
        <v>1.5774825631838112E-2</v>
      </c>
      <c r="AE412" s="1" cm="1">
        <f t="array" ref="AE412">[1]!table_weight[StandingTackle]*(('F+ , F-'!AE$2-[1]!tbl_gk[[#This Row],[StandingTackle]])/('F+ , F-'!AE$2-'F+ , F-'!AE$3))</f>
        <v>2.241685747682258E-2</v>
      </c>
      <c r="AF412" s="1" cm="1">
        <f t="array" ref="AF412">[1]!table_weight[SlidingTackle]*(('F+ , F-'!AF$2-[1]!tbl_gk[[#This Row],[SlidingTackle]])/('F+ , F-'!AF$2-'F+ , F-'!AF$3))</f>
        <v>0</v>
      </c>
      <c r="AG412" s="1" cm="1">
        <f t="array" ref="AG412">[1]!table_weight[GKDiving]*(('F+ , F-'!AG$2-[1]!tbl_gk[[#This Row],[GKDiving]])/('F+ , F-'!AG$2-'F+ , F-'!AG$3))</f>
        <v>4.7827299462529123E-2</v>
      </c>
      <c r="AH412" s="1" cm="1">
        <f t="array" ref="AH412">[1]!table_weight[GKHandling]*(('F+ , F-'!AH$2-[1]!tbl_gk[[#This Row],[GKHandling]])/('F+ , F-'!AH$2-'F+ , F-'!AH$3))</f>
        <v>4.4559595772542655E-2</v>
      </c>
      <c r="AI412" s="1" cm="1">
        <f t="array" ref="AI412">[1]!table_weight[GKKicking]*(('F+ , F-'!AI$2-[1]!tbl_gk[[#This Row],[GKKicking]])/('F+ , F-'!AI$2-'F+ , F-'!AI$3))</f>
        <v>2.5044113173106158E-2</v>
      </c>
      <c r="AJ412" s="1" cm="1">
        <f t="array" ref="AJ412">[1]!table_weight[GKPositioning]*(('F+ , F-'!AJ$2-[1]!tbl_gk[[#This Row],[GKPositioning]])/('F+ , F-'!AJ$2-'F+ , F-'!AJ$3))</f>
        <v>1.5767241581053557E-2</v>
      </c>
      <c r="AK412" s="1" cm="1">
        <f t="array" ref="AK412">[1]!table_weight[GKReflexes]*(('F+ , F-'!AK$2-[1]!tbl_gk[[#This Row],[GKReflexes]])/('F+ , F-'!AK$2-'F+ , F-'!AK$3))</f>
        <v>4.7371801372409796E-2</v>
      </c>
    </row>
    <row r="413" spans="1:37" x14ac:dyDescent="0.55000000000000004">
      <c r="A413" s="8">
        <f>[1]!tbl_gk[[#This Row],[ID]]</f>
        <v>205878</v>
      </c>
      <c r="B413" s="2" cm="1">
        <f t="array" ref="B413">[1]!table_weight[ValueEUR]*(('F+ , F-'!B$2-[1]!tbl_gk[[#This Row],[ValueEUR]])/('F+ , F-'!B$2-'F+ , F-'!B$3))</f>
        <v>6.1455148381795615E-4</v>
      </c>
      <c r="C413" s="2" cm="1">
        <f t="array" ref="C413">[1]!table_weight[WageEUR]*(('F+ , F-'!C$2-[1]!tbl_gk[[#This Row],[WageEUR]])/('F+ , F-'!C$2-'F+ , F-'!C$3))</f>
        <v>1.6430792829955629E-3</v>
      </c>
      <c r="D413" s="2" cm="1">
        <f t="array" ref="D413">[1]!table_weight[Crossing]*(('F+ , F-'!D$2-[1]!tbl_gk[[#This Row],[Crossing]])/('F+ , F-'!D$2-'F+ , F-'!D$3))</f>
        <v>3.5866971962916043E-2</v>
      </c>
      <c r="E413" s="2" cm="1">
        <f t="array" ref="E413">[1]!table_weight[Finishing]*(('F+ , F-'!E$2-[1]!tbl_gk[[#This Row],[Finishing]])/('F+ , F-'!E$2-'F+ , F-'!E$3))</f>
        <v>1.3975509583206414E-2</v>
      </c>
      <c r="F413" s="2" cm="1">
        <f t="array" ref="F413">[1]!table_weight[HeadingAccuracy]*(('F+ , F-'!F$2-[1]!tbl_gk[[#This Row],[HeadingAccuracy]])/('F+ , F-'!F$2-'F+ , F-'!F$3))</f>
        <v>1.1274360672166649E-2</v>
      </c>
      <c r="G413" s="2" cm="1">
        <f t="array" ref="G413">[1]!table_weight[ShortPassing]*(('F+ , F-'!G$2-[1]!tbl_gk[[#This Row],[ShortPassing]])/('F+ , F-'!G$2-'F+ , F-'!G$3))</f>
        <v>5.2034601718605494E-2</v>
      </c>
      <c r="H413" s="2" cm="1">
        <f t="array" ref="H413">[1]!table_weight[Volleys]*(('F+ , F-'!H$2-[1]!tbl_gk[[#This Row],[Volleys]])/('F+ , F-'!H$2-'F+ , F-'!H$3))</f>
        <v>8.1017446859167619E-4</v>
      </c>
      <c r="I413" s="2" cm="1">
        <f t="array" ref="I413">[1]!table_weight[Dribbling]*(('F+ , F-'!I$2-[1]!tbl_gk[[#This Row],[Dribbling]])/('F+ , F-'!I$2-'F+ , F-'!I$3))</f>
        <v>1.6623929766613008E-2</v>
      </c>
      <c r="J413" s="2" cm="1">
        <f t="array" ref="J413">[1]!table_weight[Curve]*(('F+ , F-'!J$2-[1]!tbl_gk[[#This Row],[Curve]])/('F+ , F-'!J$2-'F+ , F-'!J$3))</f>
        <v>9.295879390190295E-3</v>
      </c>
      <c r="K413" s="2" cm="1">
        <f t="array" ref="K413">[1]!table_weight[FKAccuracy]*(('F+ , F-'!K$2-[1]!tbl_gk[[#This Row],[FKAccuracy]])/('F+ , F-'!K$2-'F+ , F-'!K$3))</f>
        <v>8.5184058411925615E-3</v>
      </c>
      <c r="L413" s="2" cm="1">
        <f t="array" ref="L413">[1]!table_weight[LongPassing]*(('F+ , F-'!L$2-[1]!tbl_gk[[#This Row],[LongPassing]])/('F+ , F-'!L$2-'F+ , F-'!L$3))</f>
        <v>2.2198388103107734E-2</v>
      </c>
      <c r="M413" s="2" cm="1">
        <f t="array" ref="M413">[1]!table_weight[BallControl]*(('F+ , F-'!M$2-[1]!tbl_gk[[#This Row],[BallControl]])/('F+ , F-'!M$2-'F+ , F-'!M$3))</f>
        <v>7.823025772523768E-3</v>
      </c>
      <c r="N413" s="2" cm="1">
        <f t="array" ref="N413">[1]!table_weight[Acceleration]*(('F+ , F-'!N$2-[1]!tbl_gk[[#This Row],[Acceleration]])/('F+ , F-'!N$2-'F+ , F-'!N$3))</f>
        <v>5.4116931226399828E-3</v>
      </c>
      <c r="O413" s="2" cm="1">
        <f t="array" ref="O413">[1]!table_weight[SprintSpeed]*(('F+ , F-'!O$2-[1]!tbl_gk[[#This Row],[SprintSpeed]])/('F+ , F-'!O$2-'F+ , F-'!O$3))</f>
        <v>6.4654700334651587E-3</v>
      </c>
      <c r="P413" s="2" cm="1">
        <f t="array" ref="P413">[1]!table_weight[Agility]*(('F+ , F-'!P$2-[1]!tbl_gk[[#This Row],[Agility]])/('F+ , F-'!P$2-'F+ , F-'!P$3))</f>
        <v>1.7551660387072558E-3</v>
      </c>
      <c r="Q413" s="2" cm="1">
        <f t="array" ref="Q413">[1]!table_weight[Reactions]*(('F+ , F-'!Q$2-[1]!tbl_gk[[#This Row],[Reactions]])/('F+ , F-'!Q$2-'F+ , F-'!Q$3))</f>
        <v>9.7971980013715747E-4</v>
      </c>
      <c r="R413" s="2" cm="1">
        <f t="array" ref="R413">[1]!table_weight[Balance]*(('F+ , F-'!R$2-[1]!tbl_gk[[#This Row],[Balance]])/('F+ , F-'!R$2-'F+ , F-'!R$3))</f>
        <v>1.4901001471473846E-3</v>
      </c>
      <c r="S413" s="2" cm="1">
        <f t="array" ref="S413">[1]!table_weight[ShotPower]*(('F+ , F-'!S$2-[1]!tbl_gk[[#This Row],[ShotPower]])/('F+ , F-'!S$2-'F+ , F-'!S$3))</f>
        <v>5.1941499031661464E-3</v>
      </c>
      <c r="T413" s="2" cm="1">
        <f t="array" ref="T413">[1]!table_weight[Jumping]*(('F+ , F-'!T$2-[1]!tbl_gk[[#This Row],[Jumping]])/('F+ , F-'!T$2-'F+ , F-'!T$3))</f>
        <v>8.5871026624925013E-4</v>
      </c>
      <c r="U413" s="2" cm="1">
        <f t="array" ref="U413">[1]!table_weight[Stamina]*(('F+ , F-'!U$2-[1]!tbl_gk[[#This Row],[Stamina]])/('F+ , F-'!U$2-'F+ , F-'!U$3))</f>
        <v>6.0109718637447497E-3</v>
      </c>
      <c r="V413" s="2" cm="1">
        <f t="array" ref="V413">[1]!table_weight[Strength]*(('F+ , F-'!V$2-[1]!tbl_gk[[#This Row],[Strength]])/('F+ , F-'!V$2-'F+ , F-'!V$3))</f>
        <v>1.3310009126863375E-2</v>
      </c>
      <c r="W413" s="2" cm="1">
        <f t="array" ref="W413">[1]!table_weight[LongShots]*(('F+ , F-'!W$2-[1]!tbl_gk[[#This Row],[LongShots]])/('F+ , F-'!W$2-'F+ , F-'!W$3))</f>
        <v>6.7523948741159906E-3</v>
      </c>
      <c r="X413" s="2" cm="1">
        <f t="array" ref="X413">[1]!table_weight[Aggression]*(('F+ , F-'!X$2-[1]!tbl_gk[[#This Row],[Aggression]])/('F+ , F-'!X$2-'F+ , F-'!X$3))</f>
        <v>1.3386066321874024E-2</v>
      </c>
      <c r="Y413" s="2" cm="1">
        <f t="array" ref="Y413">[1]!table_weight[Interceptions]*(('F+ , F-'!Y$2-[1]!tbl_gk[[#This Row],[Interceptions]])/('F+ , F-'!Y$2-'F+ , F-'!Y$3))</f>
        <v>2.0776599612664828E-2</v>
      </c>
      <c r="Z413" s="2" cm="1">
        <f t="array" ref="Z413">[1]!table_weight[Positioning]*(('F+ , F-'!Z$2-[1]!tbl_gk[[#This Row],[Positioning]])/('F+ , F-'!Z$2-'F+ , F-'!Z$3))</f>
        <v>2.5141128350741697E-3</v>
      </c>
      <c r="AA413" s="2" cm="1">
        <f t="array" ref="AA413">[1]!table_weight[Vision]*(('F+ , F-'!AA$2-[1]!tbl_gk[[#This Row],[Vision]])/('F+ , F-'!AA$2-'F+ , F-'!AA$3))</f>
        <v>1.7746678835817837E-2</v>
      </c>
      <c r="AB413" s="2" cm="1">
        <f t="array" ref="AB413">[1]!table_weight[Penalties]*(('F+ , F-'!AB$2-[1]!tbl_gk[[#This Row],[Penalties]])/('F+ , F-'!AB$2-'F+ , F-'!AB$3))</f>
        <v>1.8790601120277533E-3</v>
      </c>
      <c r="AC413" s="2" cm="1">
        <f t="array" ref="AC413">[1]!table_weight[Composure]*(('F+ , F-'!AC$2-[1]!tbl_gk[[#This Row],[Composure]])/('F+ , F-'!AC$2-'F+ , F-'!AC$3))</f>
        <v>8.0060205274366054E-4</v>
      </c>
      <c r="AD413" s="2" cm="1">
        <f t="array" ref="AD413">[1]!table_weight[Marking]*(('F+ , F-'!AD$2-[1]!tbl_gk[[#This Row],[Marking]])/('F+ , F-'!AD$2-'F+ , F-'!AD$3))</f>
        <v>9.4648953791028664E-3</v>
      </c>
      <c r="AE413" s="2" cm="1">
        <f t="array" ref="AE413">[1]!table_weight[StandingTackle]*(('F+ , F-'!AE$2-[1]!tbl_gk[[#This Row],[StandingTackle]])/('F+ , F-'!AE$2-'F+ , F-'!AE$3))</f>
        <v>3.1383600467551613E-2</v>
      </c>
      <c r="AF413" s="2" cm="1">
        <f t="array" ref="AF413">[1]!table_weight[SlidingTackle]*(('F+ , F-'!AF$2-[1]!tbl_gk[[#This Row],[SlidingTackle]])/('F+ , F-'!AF$2-'F+ , F-'!AF$3))</f>
        <v>8.2195144081682794E-3</v>
      </c>
      <c r="AG413" s="2" cm="1">
        <f t="array" ref="AG413">[1]!table_weight[GKDiving]*(('F+ , F-'!AG$2-[1]!tbl_gk[[#This Row],[GKDiving]])/('F+ , F-'!AG$2-'F+ , F-'!AG$3))</f>
        <v>2.9038003245106969E-2</v>
      </c>
      <c r="AH413" s="2" cm="1">
        <f t="array" ref="AH413">[1]!table_weight[GKHandling]*(('F+ , F-'!AH$2-[1]!tbl_gk[[#This Row],[GKHandling]])/('F+ , F-'!AH$2-'F+ , F-'!AH$3))</f>
        <v>4.0994828110739248E-2</v>
      </c>
      <c r="AI413" s="2" cm="1">
        <f t="array" ref="AI413">[1]!table_weight[GKKicking]*(('F+ , F-'!AI$2-[1]!tbl_gk[[#This Row],[GKKicking]])/('F+ , F-'!AI$2-'F+ , F-'!AI$3))</f>
        <v>2.414968055978094E-2</v>
      </c>
      <c r="AJ413" s="2" cm="1">
        <f t="array" ref="AJ413">[1]!table_weight[GKPositioning]*(('F+ , F-'!AJ$2-[1]!tbl_gk[[#This Row],[GKPositioning]])/('F+ , F-'!AJ$2-'F+ , F-'!AJ$3))</f>
        <v>1.2613793264842845E-2</v>
      </c>
      <c r="AK413" s="2" cm="1">
        <f t="array" ref="AK413">[1]!table_weight[GKReflexes]*(('F+ , F-'!AK$2-[1]!tbl_gk[[#This Row],[GKReflexes]])/('F+ , F-'!AK$2-'F+ , F-'!AK$3))</f>
        <v>2.3685900686204898E-2</v>
      </c>
    </row>
    <row r="414" spans="1:37" x14ac:dyDescent="0.55000000000000004">
      <c r="A414" s="7">
        <f>[1]!tbl_gk[[#This Row],[ID]]</f>
        <v>205894</v>
      </c>
      <c r="B414" s="1" cm="1">
        <f t="array" ref="B414">[1]!table_weight[ValueEUR]*(('F+ , F-'!B$2-[1]!tbl_gk[[#This Row],[ValueEUR]])/('F+ , F-'!B$2-'F+ , F-'!B$3))</f>
        <v>1.4383776567512181E-4</v>
      </c>
      <c r="C414" s="1" cm="1">
        <f t="array" ref="C414">[1]!table_weight[WageEUR]*(('F+ , F-'!C$2-[1]!tbl_gk[[#This Row],[WageEUR]])/('F+ , F-'!C$2-'F+ , F-'!C$3))</f>
        <v>7.8241870618836313E-5</v>
      </c>
      <c r="D414" s="1" cm="1">
        <f t="array" ref="D414">[1]!table_weight[Crossing]*(('F+ , F-'!D$2-[1]!tbl_gk[[#This Row],[Crossing]])/('F+ , F-'!D$2-'F+ , F-'!D$3))</f>
        <v>3.0262757593710415E-2</v>
      </c>
      <c r="E414" s="1" cm="1">
        <f t="array" ref="E414">[1]!table_weight[Finishing]*(('F+ , F-'!E$2-[1]!tbl_gk[[#This Row],[Finishing]])/('F+ , F-'!E$2-'F+ , F-'!E$3))</f>
        <v>1.4973760267721157E-2</v>
      </c>
      <c r="F414" s="1" cm="1">
        <f t="array" ref="F414">[1]!table_weight[HeadingAccuracy]*(('F+ , F-'!F$2-[1]!tbl_gk[[#This Row],[HeadingAccuracy]])/('F+ , F-'!F$2-'F+ , F-'!F$3))</f>
        <v>8.351378275679E-3</v>
      </c>
      <c r="G414" s="1" cm="1">
        <f t="array" ref="G414">[1]!table_weight[ShortPassing]*(('F+ , F-'!G$2-[1]!tbl_gk[[#This Row],[ShortPassing]])/('F+ , F-'!G$2-'F+ , F-'!G$3))</f>
        <v>5.0628261131616156E-2</v>
      </c>
      <c r="H414" s="1" cm="1">
        <f t="array" ref="H414">[1]!table_weight[Volleys]*(('F+ , F-'!H$2-[1]!tbl_gk[[#This Row],[Volleys]])/('F+ , F-'!H$2-'F+ , F-'!H$3))</f>
        <v>1.5046097273845413E-3</v>
      </c>
      <c r="I414" s="1" cm="1">
        <f t="array" ref="I414">[1]!table_weight[Dribbling]*(('F+ , F-'!I$2-[1]!tbl_gk[[#This Row],[Dribbling]])/('F+ , F-'!I$2-'F+ , F-'!I$3))</f>
        <v>1.7601807988178481E-2</v>
      </c>
      <c r="J414" s="1" cm="1">
        <f t="array" ref="J414">[1]!table_weight[Curve]*(('F+ , F-'!J$2-[1]!tbl_gk[[#This Row],[Curve]])/('F+ , F-'!J$2-'F+ , F-'!J$3))</f>
        <v>8.4507994456275402E-3</v>
      </c>
      <c r="K414" s="1" cm="1">
        <f t="array" ref="K414">[1]!table_weight[FKAccuracy]*(('F+ , F-'!K$2-[1]!tbl_gk[[#This Row],[FKAccuracy]])/('F+ , F-'!K$2-'F+ , F-'!K$3))</f>
        <v>8.9747490112564478E-3</v>
      </c>
      <c r="L414" s="1" cm="1">
        <f t="array" ref="L414">[1]!table_weight[LongPassing]*(('F+ , F-'!L$2-[1]!tbl_gk[[#This Row],[LongPassing]])/('F+ , F-'!L$2-'F+ , F-'!L$3))</f>
        <v>2.652978090371412E-2</v>
      </c>
      <c r="M414" s="1" cm="1">
        <f t="array" ref="M414">[1]!table_weight[BallControl]*(('F+ , F-'!M$2-[1]!tbl_gk[[#This Row],[BallControl]])/('F+ , F-'!M$2-'F+ , F-'!M$3))</f>
        <v>1.2603763744621627E-2</v>
      </c>
      <c r="N414" s="1" cm="1">
        <f t="array" ref="N414">[1]!table_weight[Acceleration]*(('F+ , F-'!N$2-[1]!tbl_gk[[#This Row],[Acceleration]])/('F+ , F-'!N$2-'F+ , F-'!N$3))</f>
        <v>3.3823082016499898E-3</v>
      </c>
      <c r="O414" s="1" cm="1">
        <f t="array" ref="O414">[1]!table_weight[SprintSpeed]*(('F+ , F-'!O$2-[1]!tbl_gk[[#This Row],[SprintSpeed]])/('F+ , F-'!O$2-'F+ , F-'!O$3))</f>
        <v>4.7788256769090301E-3</v>
      </c>
      <c r="P414" s="1" cm="1">
        <f t="array" ref="P414">[1]!table_weight[Agility]*(('F+ , F-'!P$2-[1]!tbl_gk[[#This Row],[Agility]])/('F+ , F-'!P$2-'F+ , F-'!P$3))</f>
        <v>1.5211439002129552E-3</v>
      </c>
      <c r="Q414" s="1" cm="1">
        <f t="array" ref="Q414">[1]!table_weight[Reactions]*(('F+ , F-'!Q$2-[1]!tbl_gk[[#This Row],[Reactions]])/('F+ , F-'!Q$2-'F+ , F-'!Q$3))</f>
        <v>1.7531828002454398E-3</v>
      </c>
      <c r="R414" s="1" cm="1">
        <f t="array" ref="R414">[1]!table_weight[Balance]*(('F+ , F-'!R$2-[1]!tbl_gk[[#This Row],[Balance]])/('F+ , F-'!R$2-'F+ , F-'!R$3))</f>
        <v>6.2087506131141027E-4</v>
      </c>
      <c r="S414" s="1" cm="1">
        <f t="array" ref="S414">[1]!table_weight[ShotPower]*(('F+ , F-'!S$2-[1]!tbl_gk[[#This Row],[ShotPower]])/('F+ , F-'!S$2-'F+ , F-'!S$3))</f>
        <v>5.7135648934827617E-3</v>
      </c>
      <c r="T414" s="1" cm="1">
        <f t="array" ref="T414">[1]!table_weight[Jumping]*(('F+ , F-'!T$2-[1]!tbl_gk[[#This Row],[Jumping]])/('F+ , F-'!T$2-'F+ , F-'!T$3))</f>
        <v>5.152261597495501E-4</v>
      </c>
      <c r="U414" s="1" cm="1">
        <f t="array" ref="U414">[1]!table_weight[Stamina]*(('F+ , F-'!U$2-[1]!tbl_gk[[#This Row],[Stamina]])/('F+ , F-'!U$2-'F+ , F-'!U$3))</f>
        <v>6.0109718637447497E-3</v>
      </c>
      <c r="V414" s="1" cm="1">
        <f t="array" ref="V414">[1]!table_weight[Strength]*(('F+ , F-'!V$2-[1]!tbl_gk[[#This Row],[Strength]])/('F+ , F-'!V$2-'F+ , F-'!V$3))</f>
        <v>2.9282020079099427E-2</v>
      </c>
      <c r="W414" s="1" cm="1">
        <f t="array" ref="W414">[1]!table_weight[LongShots]*(('F+ , F-'!W$2-[1]!tbl_gk[[#This Row],[LongShots]])/('F+ , F-'!W$2-'F+ , F-'!W$3))</f>
        <v>7.5315173595909123E-3</v>
      </c>
      <c r="X414" s="1" cm="1">
        <f t="array" ref="X414">[1]!table_weight[Aggression]*(('F+ , F-'!X$2-[1]!tbl_gk[[#This Row],[Aggression]])/('F+ , F-'!X$2-'F+ , F-'!X$3))</f>
        <v>7.301490721022195E-3</v>
      </c>
      <c r="Y414" s="1" cm="1">
        <f t="array" ref="Y414">[1]!table_weight[Interceptions]*(('F+ , F-'!Y$2-[1]!tbl_gk[[#This Row],[Interceptions]])/('F+ , F-'!Y$2-'F+ , F-'!Y$3))</f>
        <v>1.5236173049287543E-2</v>
      </c>
      <c r="Z414" s="1" cm="1">
        <f t="array" ref="Z414">[1]!table_weight[Positioning]*(('F+ , F-'!Z$2-[1]!tbl_gk[[#This Row],[Positioning]])/('F+ , F-'!Z$2-'F+ , F-'!Z$3))</f>
        <v>8.8733394179088337E-4</v>
      </c>
      <c r="AA414" s="1" cm="1">
        <f t="array" ref="AA414">[1]!table_weight[Vision]*(('F+ , F-'!AA$2-[1]!tbl_gk[[#This Row],[Vision]])/('F+ , F-'!AA$2-'F+ , F-'!AA$3))</f>
        <v>2.200588175641412E-2</v>
      </c>
      <c r="AB414" s="1" cm="1">
        <f t="array" ref="AB414">[1]!table_weight[Penalties]*(('F+ , F-'!AB$2-[1]!tbl_gk[[#This Row],[Penalties]])/('F+ , F-'!AB$2-'F+ , F-'!AB$3))</f>
        <v>2.3096780543674466E-3</v>
      </c>
      <c r="AC414" s="1" cm="1">
        <f t="array" ref="AC414">[1]!table_weight[Composure]*(('F+ , F-'!AC$2-[1]!tbl_gk[[#This Row],[Composure]])/('F+ , F-'!AC$2-'F+ , F-'!AC$3))</f>
        <v>1.4944571651214996E-3</v>
      </c>
      <c r="AD414" s="1" cm="1">
        <f t="array" ref="AD414">[1]!table_weight[Marking]*(('F+ , F-'!AD$2-[1]!tbl_gk[[#This Row],[Marking]])/('F+ , F-'!AD$2-'F+ , F-'!AD$3))</f>
        <v>1.41973430686543E-2</v>
      </c>
      <c r="AE414" s="1" cm="1">
        <f t="array" ref="AE414">[1]!table_weight[StandingTackle]*(('F+ , F-'!AE$2-[1]!tbl_gk[[#This Row],[StandingTackle]])/('F+ , F-'!AE$2-'F+ , F-'!AE$3))</f>
        <v>1.120842873841129E-2</v>
      </c>
      <c r="AF414" s="1" cm="1">
        <f t="array" ref="AF414">[1]!table_weight[SlidingTackle]*(('F+ , F-'!AF$2-[1]!tbl_gk[[#This Row],[SlidingTackle]])/('F+ , F-'!AF$2-'F+ , F-'!AF$3))</f>
        <v>9.7139715732897855E-3</v>
      </c>
      <c r="AG414" s="1" cm="1">
        <f t="array" ref="AG414">[1]!table_weight[GKDiving]*(('F+ , F-'!AG$2-[1]!tbl_gk[[#This Row],[GKDiving]])/('F+ , F-'!AG$2-'F+ , F-'!AG$3))</f>
        <v>4.4411063786634182E-2</v>
      </c>
      <c r="AH414" s="1" cm="1">
        <f t="array" ref="AH414">[1]!table_weight[GKHandling]*(('F+ , F-'!AH$2-[1]!tbl_gk[[#This Row],[GKHandling]])/('F+ , F-'!AH$2-'F+ , F-'!AH$3))</f>
        <v>4.8124363434346076E-2</v>
      </c>
      <c r="AI414" s="1" cm="1">
        <f t="array" ref="AI414">[1]!table_weight[GKKicking]*(('F+ , F-'!AI$2-[1]!tbl_gk[[#This Row],[GKKicking]])/('F+ , F-'!AI$2-'F+ , F-'!AI$3))</f>
        <v>2.5938545786431375E-2</v>
      </c>
      <c r="AJ414" s="1" cm="1">
        <f t="array" ref="AJ414">[1]!table_weight[GKPositioning]*(('F+ , F-'!AJ$2-[1]!tbl_gk[[#This Row],[GKPositioning]])/('F+ , F-'!AJ$2-'F+ , F-'!AJ$3))</f>
        <v>1.6397931244295699E-2</v>
      </c>
      <c r="AK414" s="1" cm="1">
        <f t="array" ref="AK414">[1]!table_weight[GKReflexes]*(('F+ , F-'!AK$2-[1]!tbl_gk[[#This Row],[GKReflexes]])/('F+ , F-'!AK$2-'F+ , F-'!AK$3))</f>
        <v>3.6439847209545996E-2</v>
      </c>
    </row>
    <row r="415" spans="1:37" x14ac:dyDescent="0.55000000000000004">
      <c r="A415" s="8">
        <f>[1]!tbl_gk[[#This Row],[ID]]</f>
        <v>205942</v>
      </c>
      <c r="B415" s="2" cm="1">
        <f t="array" ref="B415">[1]!table_weight[ValueEUR]*(('F+ , F-'!B$2-[1]!tbl_gk[[#This Row],[ValueEUR]])/('F+ , F-'!B$2-'F+ , F-'!B$3))</f>
        <v>3.0588675060954019E-4</v>
      </c>
      <c r="C415" s="2" cm="1">
        <f t="array" ref="C415">[1]!table_weight[WageEUR]*(('F+ , F-'!C$2-[1]!tbl_gk[[#This Row],[WageEUR]])/('F+ , F-'!C$2-'F+ , F-'!C$3))</f>
        <v>1.7995630242332353E-3</v>
      </c>
      <c r="D415" s="2" cm="1">
        <f t="array" ref="D415">[1]!table_weight[Crossing]*(('F+ , F-'!D$2-[1]!tbl_gk[[#This Row],[Crossing]])/('F+ , F-'!D$2-'F+ , F-'!D$3))</f>
        <v>2.8021071846028162E-2</v>
      </c>
      <c r="E415" s="2" cm="1">
        <f t="array" ref="E415">[1]!table_weight[Finishing]*(('F+ , F-'!E$2-[1]!tbl_gk[[#This Row],[Finishing]])/('F+ , F-'!E$2-'F+ , F-'!E$3))</f>
        <v>1.2977258898691668E-2</v>
      </c>
      <c r="F415" s="2" cm="1">
        <f t="array" ref="F415">[1]!table_weight[HeadingAccuracy]*(('F+ , F-'!F$2-[1]!tbl_gk[[#This Row],[HeadingAccuracy]])/('F+ , F-'!F$2-'F+ , F-'!F$3))</f>
        <v>9.6040850170308507E-3</v>
      </c>
      <c r="G415" s="2" cm="1">
        <f t="array" ref="G415">[1]!table_weight[ShortPassing]*(('F+ , F-'!G$2-[1]!tbl_gk[[#This Row],[ShortPassing]])/('F+ , F-'!G$2-'F+ , F-'!G$3))</f>
        <v>4.6409239370648142E-2</v>
      </c>
      <c r="H415" s="2" cm="1">
        <f t="array" ref="H415">[1]!table_weight[Volleys]*(('F+ , F-'!H$2-[1]!tbl_gk[[#This Row],[Volleys]])/('F+ , F-'!H$2-'F+ , F-'!H$3))</f>
        <v>1.5046097273845413E-3</v>
      </c>
      <c r="I415" s="2" cm="1">
        <f t="array" ref="I415">[1]!table_weight[Dribbling]*(('F+ , F-'!I$2-[1]!tbl_gk[[#This Row],[Dribbling]])/('F+ , F-'!I$2-'F+ , F-'!I$3))</f>
        <v>1.3690295101916595E-2</v>
      </c>
      <c r="J415" s="2" cm="1">
        <f t="array" ref="J415">[1]!table_weight[Curve]*(('F+ , F-'!J$2-[1]!tbl_gk[[#This Row],[Curve]])/('F+ , F-'!J$2-'F+ , F-'!J$3))</f>
        <v>9.1268634012777444E-3</v>
      </c>
      <c r="K415" s="2" cm="1">
        <f t="array" ref="K415">[1]!table_weight[FKAccuracy]*(('F+ , F-'!K$2-[1]!tbl_gk[[#This Row],[FKAccuracy]])/('F+ , F-'!K$2-'F+ , F-'!K$3))</f>
        <v>8.5184058411925615E-3</v>
      </c>
      <c r="L415" s="2" cm="1">
        <f t="array" ref="L415">[1]!table_weight[LongPassing]*(('F+ , F-'!L$2-[1]!tbl_gk[[#This Row],[LongPassing]])/('F+ , F-'!L$2-'F+ , F-'!L$3))</f>
        <v>2.5446932703562523E-2</v>
      </c>
      <c r="M415" s="2" cm="1">
        <f t="array" ref="M415">[1]!table_weight[BallControl]*(('F+ , F-'!M$2-[1]!tbl_gk[[#This Row],[BallControl]])/('F+ , F-'!M$2-'F+ , F-'!M$3))</f>
        <v>1.0430701030031691E-2</v>
      </c>
      <c r="N415" s="2" cm="1">
        <f t="array" ref="N415">[1]!table_weight[Acceleration]*(('F+ , F-'!N$2-[1]!tbl_gk[[#This Row],[Acceleration]])/('F+ , F-'!N$2-'F+ , F-'!N$3))</f>
        <v>6.0881547629699816E-3</v>
      </c>
      <c r="O415" s="2" cm="1">
        <f t="array" ref="O415">[1]!table_weight[SprintSpeed]*(('F+ , F-'!O$2-[1]!tbl_gk[[#This Row],[SprintSpeed]])/('F+ , F-'!O$2-'F+ , F-'!O$3))</f>
        <v>8.4332217827806418E-3</v>
      </c>
      <c r="P415" s="2" cm="1">
        <f t="array" ref="P415">[1]!table_weight[Agility]*(('F+ , F-'!P$2-[1]!tbl_gk[[#This Row],[Agility]])/('F+ , F-'!P$2-'F+ , F-'!P$3))</f>
        <v>3.5103320774145121E-4</v>
      </c>
      <c r="Q415" s="2" cm="1">
        <f t="array" ref="Q415">[1]!table_weight[Reactions]*(('F+ , F-'!Q$2-[1]!tbl_gk[[#This Row],[Reactions]])/('F+ , F-'!Q$2-'F+ , F-'!Q$3))</f>
        <v>9.2815560012993875E-4</v>
      </c>
      <c r="R415" s="2" cm="1">
        <f t="array" ref="R415">[1]!table_weight[Balance]*(('F+ , F-'!R$2-[1]!tbl_gk[[#This Row],[Balance]])/('F+ , F-'!R$2-'F+ , F-'!R$3))</f>
        <v>4.3461254291798717E-4</v>
      </c>
      <c r="S415" s="2" cm="1">
        <f t="array" ref="S415">[1]!table_weight[ShotPower]*(('F+ , F-'!S$2-[1]!tbl_gk[[#This Row],[ShotPower]])/('F+ , F-'!S$2-'F+ , F-'!S$3))</f>
        <v>4.6747349128495319E-3</v>
      </c>
      <c r="T415" s="2" cm="1">
        <f t="array" ref="T415">[1]!table_weight[Jumping]*(('F+ , F-'!T$2-[1]!tbl_gk[[#This Row],[Jumping]])/('F+ , F-'!T$2-'F+ , F-'!T$3))</f>
        <v>2.6620018253726754E-3</v>
      </c>
      <c r="U415" s="2" cm="1">
        <f t="array" ref="U415">[1]!table_weight[Stamina]*(('F+ , F-'!U$2-[1]!tbl_gk[[#This Row],[Stamina]])/('F+ , F-'!U$2-'F+ , F-'!U$3))</f>
        <v>1.5456784792486501E-2</v>
      </c>
      <c r="V415" s="2" cm="1">
        <f t="array" ref="V415">[1]!table_weight[Strength]*(('F+ , F-'!V$2-[1]!tbl_gk[[#This Row],[Strength]])/('F+ , F-'!V$2-'F+ , F-'!V$3))</f>
        <v>2.0408680661190511E-2</v>
      </c>
      <c r="W415" s="2" cm="1">
        <f t="array" ref="W415">[1]!table_weight[LongShots]*(('F+ , F-'!W$2-[1]!tbl_gk[[#This Row],[LongShots]])/('F+ , F-'!W$2-'F+ , F-'!W$3))</f>
        <v>7.271809864432606E-3</v>
      </c>
      <c r="X415" s="2" cm="1">
        <f t="array" ref="X415">[1]!table_weight[Aggression]*(('F+ , F-'!X$2-[1]!tbl_gk[[#This Row],[Aggression]])/('F+ , F-'!X$2-'F+ , F-'!X$3))</f>
        <v>3.6507453605110975E-3</v>
      </c>
      <c r="Y415" s="2" cm="1">
        <f t="array" ref="Y415">[1]!table_weight[Interceptions]*(('F+ , F-'!Y$2-[1]!tbl_gk[[#This Row],[Interceptions]])/('F+ , F-'!Y$2-'F+ , F-'!Y$3))</f>
        <v>2.0776599612664828E-2</v>
      </c>
      <c r="Z415" s="2" cm="1">
        <f t="array" ref="Z415">[1]!table_weight[Positioning]*(('F+ , F-'!Z$2-[1]!tbl_gk[[#This Row],[Positioning]])/('F+ , F-'!Z$2-'F+ , F-'!Z$3))</f>
        <v>1.4788899029848058E-3</v>
      </c>
      <c r="AA415" s="2" cm="1">
        <f t="array" ref="AA415">[1]!table_weight[Vision]*(('F+ , F-'!AA$2-[1]!tbl_gk[[#This Row],[Vision]])/('F+ , F-'!AA$2-'F+ , F-'!AA$3))</f>
        <v>7.0986715343271346E-4</v>
      </c>
      <c r="AB415" s="2" cm="1">
        <f t="array" ref="AB415">[1]!table_weight[Penalties]*(('F+ , F-'!AB$2-[1]!tbl_gk[[#This Row],[Penalties]])/('F+ , F-'!AB$2-'F+ , F-'!AB$3))</f>
        <v>2.2313838830329571E-3</v>
      </c>
      <c r="AC415" s="2" cm="1">
        <f t="array" ref="AC415">[1]!table_weight[Composure]*(('F+ , F-'!AC$2-[1]!tbl_gk[[#This Row],[Composure]])/('F+ , F-'!AC$2-'F+ , F-'!AC$3))</f>
        <v>2.668673509145535E-4</v>
      </c>
      <c r="AD415" s="2" cm="1">
        <f t="array" ref="AD415">[1]!table_weight[Marking]*(('F+ , F-'!AD$2-[1]!tbl_gk[[#This Row],[Marking]])/('F+ , F-'!AD$2-'F+ , F-'!AD$3))</f>
        <v>2.9972168700492414E-2</v>
      </c>
      <c r="AE415" s="2" cm="1">
        <f t="array" ref="AE415">[1]!table_weight[StandingTackle]*(('F+ , F-'!AE$2-[1]!tbl_gk[[#This Row],[StandingTackle]])/('F+ , F-'!AE$2-'F+ , F-'!AE$3))</f>
        <v>1.3450114486093548E-2</v>
      </c>
      <c r="AF415" s="2" cm="1">
        <f t="array" ref="AF415">[1]!table_weight[SlidingTackle]*(('F+ , F-'!AF$2-[1]!tbl_gk[[#This Row],[SlidingTackle]])/('F+ , F-'!AF$2-'F+ , F-'!AF$3))</f>
        <v>8.9667429907290316E-3</v>
      </c>
      <c r="AG415" s="2" cm="1">
        <f t="array" ref="AG415">[1]!table_weight[GKDiving]*(('F+ , F-'!AG$2-[1]!tbl_gk[[#This Row],[GKDiving]])/('F+ , F-'!AG$2-'F+ , F-'!AG$3))</f>
        <v>3.0746121083054436E-2</v>
      </c>
      <c r="AH415" s="2" cm="1">
        <f t="array" ref="AH415">[1]!table_weight[GKHandling]*(('F+ , F-'!AH$2-[1]!tbl_gk[[#This Row],[GKHandling]])/('F+ , F-'!AH$2-'F+ , F-'!AH$3))</f>
        <v>3.5647676618034127E-2</v>
      </c>
      <c r="AI415" s="2" cm="1">
        <f t="array" ref="AI415">[1]!table_weight[GKKicking]*(('F+ , F-'!AI$2-[1]!tbl_gk[[#This Row],[GKKicking]])/('F+ , F-'!AI$2-'F+ , F-'!AI$3))</f>
        <v>2.1466382719805277E-2</v>
      </c>
      <c r="AJ415" s="2" cm="1">
        <f t="array" ref="AJ415">[1]!table_weight[GKPositioning]*(('F+ , F-'!AJ$2-[1]!tbl_gk[[#This Row],[GKPositioning]])/('F+ , F-'!AJ$2-'F+ , F-'!AJ$3))</f>
        <v>1.0721724275116419E-2</v>
      </c>
      <c r="AK415" s="2" cm="1">
        <f t="array" ref="AK415">[1]!table_weight[GKReflexes]*(('F+ , F-'!AK$2-[1]!tbl_gk[[#This Row],[GKReflexes]])/('F+ , F-'!AK$2-'F+ , F-'!AK$3))</f>
        <v>2.9151877767636801E-2</v>
      </c>
    </row>
    <row r="416" spans="1:37" x14ac:dyDescent="0.55000000000000004">
      <c r="A416" s="7">
        <f>[1]!tbl_gk[[#This Row],[ID]]</f>
        <v>206003</v>
      </c>
      <c r="B416" s="1" cm="1">
        <f t="array" ref="B416">[1]!table_weight[ValueEUR]*(('F+ , F-'!B$2-[1]!tbl_gk[[#This Row],[ValueEUR]])/('F+ , F-'!B$2-'F+ , F-'!B$3))</f>
        <v>1.5405456834432039E-3</v>
      </c>
      <c r="C416" s="1" cm="1">
        <f t="array" ref="C416">[1]!table_weight[WageEUR]*(('F+ , F-'!C$2-[1]!tbl_gk[[#This Row],[WageEUR]])/('F+ , F-'!C$2-'F+ , F-'!C$3))</f>
        <v>2.2690142479462536E-3</v>
      </c>
      <c r="D416" s="1" cm="1">
        <f t="array" ref="D416">[1]!table_weight[Crossing]*(('F+ , F-'!D$2-[1]!tbl_gk[[#This Row],[Crossing]])/('F+ , F-'!D$2-'F+ , F-'!D$3))</f>
        <v>3.4746129089074922E-2</v>
      </c>
      <c r="E416" s="1" cm="1">
        <f t="array" ref="E416">[1]!table_weight[Finishing]*(('F+ , F-'!E$2-[1]!tbl_gk[[#This Row],[Finishing]])/('F+ , F-'!E$2-'F+ , F-'!E$3))</f>
        <v>1.6970261636750646E-2</v>
      </c>
      <c r="F416" s="1" cm="1">
        <f t="array" ref="F416">[1]!table_weight[HeadingAccuracy]*(('F+ , F-'!F$2-[1]!tbl_gk[[#This Row],[HeadingAccuracy]])/('F+ , F-'!F$2-'F+ , F-'!F$3))</f>
        <v>6.26353370675925E-3</v>
      </c>
      <c r="G416" s="1" cm="1">
        <f t="array" ref="G416">[1]!table_weight[ShortPassing]*(('F+ , F-'!G$2-[1]!tbl_gk[[#This Row],[ShortPassing]])/('F+ , F-'!G$2-'F+ , F-'!G$3))</f>
        <v>5.484728289258417E-2</v>
      </c>
      <c r="H416" s="1" cm="1">
        <f t="array" ref="H416">[1]!table_weight[Volleys]*(('F+ , F-'!H$2-[1]!tbl_gk[[#This Row],[Volleys]])/('F+ , F-'!H$2-'F+ , F-'!H$3))</f>
        <v>8.1017446859167619E-4</v>
      </c>
      <c r="I416" s="1" cm="1">
        <f t="array" ref="I416">[1]!table_weight[Dribbling]*(('F+ , F-'!I$2-[1]!tbl_gk[[#This Row],[Dribbling]])/('F+ , F-'!I$2-'F+ , F-'!I$3))</f>
        <v>1.2712416880351124E-2</v>
      </c>
      <c r="J416" s="1" cm="1">
        <f t="array" ref="J416">[1]!table_weight[Curve]*(('F+ , F-'!J$2-[1]!tbl_gk[[#This Row],[Curve]])/('F+ , F-'!J$2-'F+ , F-'!J$3))</f>
        <v>9.295879390190295E-3</v>
      </c>
      <c r="K416" s="1" cm="1">
        <f t="array" ref="K416">[1]!table_weight[FKAccuracy]*(('F+ , F-'!K$2-[1]!tbl_gk[[#This Row],[FKAccuracy]])/('F+ , F-'!K$2-'F+ , F-'!K$3))</f>
        <v>8.2141770611499701E-3</v>
      </c>
      <c r="L416" s="1" cm="1">
        <f t="array" ref="L416">[1]!table_weight[LongPassing]*(('F+ , F-'!L$2-[1]!tbl_gk[[#This Row],[LongPassing]])/('F+ , F-'!L$2-'F+ , F-'!L$3))</f>
        <v>2.4905508603486726E-2</v>
      </c>
      <c r="M416" s="1" cm="1">
        <f t="array" ref="M416">[1]!table_weight[BallControl]*(('F+ , F-'!M$2-[1]!tbl_gk[[#This Row],[BallControl]])/('F+ , F-'!M$2-'F+ , F-'!M$3))</f>
        <v>8.692250858359743E-3</v>
      </c>
      <c r="N416" s="1" cm="1">
        <f t="array" ref="N416">[1]!table_weight[Acceleration]*(('F+ , F-'!N$2-[1]!tbl_gk[[#This Row],[Acceleration]])/('F+ , F-'!N$2-'F+ , F-'!N$3))</f>
        <v>4.9607186957533181E-3</v>
      </c>
      <c r="O416" s="1" cm="1">
        <f t="array" ref="O416">[1]!table_weight[SprintSpeed]*(('F+ , F-'!O$2-[1]!tbl_gk[[#This Row],[SprintSpeed]])/('F+ , F-'!O$2-'F+ , F-'!O$3))</f>
        <v>6.7465774262245133E-3</v>
      </c>
      <c r="P416" s="1" cm="1">
        <f t="array" ref="P416">[1]!table_weight[Agility]*(('F+ , F-'!P$2-[1]!tbl_gk[[#This Row],[Agility]])/('F+ , F-'!P$2-'F+ , F-'!P$3))</f>
        <v>1.4041328309658048E-3</v>
      </c>
      <c r="Q416" s="1" cm="1">
        <f t="array" ref="Q416">[1]!table_weight[Reactions]*(('F+ , F-'!Q$2-[1]!tbl_gk[[#This Row],[Reactions]])/('F+ , F-'!Q$2-'F+ , F-'!Q$3))</f>
        <v>9.2815560012993875E-4</v>
      </c>
      <c r="R416" s="1" cm="1">
        <f t="array" ref="R416">[1]!table_weight[Balance]*(('F+ , F-'!R$2-[1]!tbl_gk[[#This Row],[Balance]])/('F+ , F-'!R$2-'F+ , F-'!R$3))</f>
        <v>7.4505007357369231E-4</v>
      </c>
      <c r="S416" s="1" cm="1">
        <f t="array" ref="S416">[1]!table_weight[ShotPower]*(('F+ , F-'!S$2-[1]!tbl_gk[[#This Row],[ShotPower]])/('F+ , F-'!S$2-'F+ , F-'!S$3))</f>
        <v>3.635904932216303E-3</v>
      </c>
      <c r="T416" s="1" cm="1">
        <f t="array" ref="T416">[1]!table_weight[Jumping]*(('F+ , F-'!T$2-[1]!tbl_gk[[#This Row],[Jumping]])/('F+ , F-'!T$2-'F+ , F-'!T$3))</f>
        <v>1.1163233461240253E-3</v>
      </c>
      <c r="U416" s="1" cm="1">
        <f t="array" ref="U416">[1]!table_weight[Stamina]*(('F+ , F-'!U$2-[1]!tbl_gk[[#This Row],[Stamina]])/('F+ , F-'!U$2-'F+ , F-'!U$3))</f>
        <v>1.4598074526237249E-2</v>
      </c>
      <c r="V416" s="1" cm="1">
        <f t="array" ref="V416">[1]!table_weight[Strength]*(('F+ , F-'!V$2-[1]!tbl_gk[[#This Row],[Strength]])/('F+ , F-'!V$2-'F+ , F-'!V$3))</f>
        <v>9.7606733596998074E-3</v>
      </c>
      <c r="W416" s="1" cm="1">
        <f t="array" ref="W416">[1]!table_weight[LongShots]*(('F+ , F-'!W$2-[1]!tbl_gk[[#This Row],[LongShots]])/('F+ , F-'!W$2-'F+ , F-'!W$3))</f>
        <v>8.0509323499075268E-3</v>
      </c>
      <c r="X416" s="1" cm="1">
        <f t="array" ref="X416">[1]!table_weight[Aggression]*(('F+ , F-'!X$2-[1]!tbl_gk[[#This Row],[Aggression]])/('F+ , F-'!X$2-'F+ , F-'!X$3))</f>
        <v>4.8676604806814636E-3</v>
      </c>
      <c r="Y416" s="1" cm="1">
        <f t="array" ref="Y416">[1]!table_weight[Interceptions]*(('F+ , F-'!Y$2-[1]!tbl_gk[[#This Row],[Interceptions]])/('F+ , F-'!Y$2-'F+ , F-'!Y$3))</f>
        <v>2.1469152933086991E-2</v>
      </c>
      <c r="Z416" s="1" cm="1">
        <f t="array" ref="Z416">[1]!table_weight[Positioning]*(('F+ , F-'!Z$2-[1]!tbl_gk[[#This Row],[Positioning]])/('F+ , F-'!Z$2-'F+ , F-'!Z$3))</f>
        <v>1.0352229320893639E-3</v>
      </c>
      <c r="AA416" s="1" cm="1">
        <f t="array" ref="AA416">[1]!table_weight[Vision]*(('F+ , F-'!AA$2-[1]!tbl_gk[[#This Row],[Vision]])/('F+ , F-'!AA$2-'F+ , F-'!AA$3))</f>
        <v>8.5184058411925615E-3</v>
      </c>
      <c r="AB416" s="1" cm="1">
        <f t="array" ref="AB416">[1]!table_weight[Penalties]*(('F+ , F-'!AB$2-[1]!tbl_gk[[#This Row],[Penalties]])/('F+ , F-'!AB$2-'F+ , F-'!AB$3))</f>
        <v>2.1139426260312223E-3</v>
      </c>
      <c r="AC416" s="1" cm="1">
        <f t="array" ref="AC416">[1]!table_weight[Composure]*(('F+ , F-'!AC$2-[1]!tbl_gk[[#This Row],[Composure]])/('F+ , F-'!AC$2-'F+ , F-'!AC$3))</f>
        <v>2.134938807316428E-3</v>
      </c>
      <c r="AD416" s="1" cm="1">
        <f t="array" ref="AD416">[1]!table_weight[Marking]*(('F+ , F-'!AD$2-[1]!tbl_gk[[#This Row],[Marking]])/('F+ , F-'!AD$2-'F+ , F-'!AD$3))</f>
        <v>3.1549651263676221E-3</v>
      </c>
      <c r="AE416" s="1" cm="1">
        <f t="array" ref="AE416">[1]!table_weight[StandingTackle]*(('F+ , F-'!AE$2-[1]!tbl_gk[[#This Row],[StandingTackle]])/('F+ , F-'!AE$2-'F+ , F-'!AE$3))</f>
        <v>1.5691800233775807E-2</v>
      </c>
      <c r="AF416" s="1" cm="1">
        <f t="array" ref="AF416">[1]!table_weight[SlidingTackle]*(('F+ , F-'!AF$2-[1]!tbl_gk[[#This Row],[SlidingTackle]])/('F+ , F-'!AF$2-'F+ , F-'!AF$3))</f>
        <v>9.7139715732897855E-3</v>
      </c>
      <c r="AG416" s="1" cm="1">
        <f t="array" ref="AG416">[1]!table_weight[GKDiving]*(('F+ , F-'!AG$2-[1]!tbl_gk[[#This Row],[GKDiving]])/('F+ , F-'!AG$2-'F+ , F-'!AG$3))</f>
        <v>2.5621767569212028E-2</v>
      </c>
      <c r="AH416" s="1" cm="1">
        <f t="array" ref="AH416">[1]!table_weight[GKHandling]*(('F+ , F-'!AH$2-[1]!tbl_gk[[#This Row],[GKHandling]])/('F+ , F-'!AH$2-'F+ , F-'!AH$3))</f>
        <v>3.208290895623072E-2</v>
      </c>
      <c r="AI416" s="1" cm="1">
        <f t="array" ref="AI416">[1]!table_weight[GKKicking]*(('F+ , F-'!AI$2-[1]!tbl_gk[[#This Row],[GKKicking]])/('F+ , F-'!AI$2-'F+ , F-'!AI$3))</f>
        <v>1.6099787039853958E-2</v>
      </c>
      <c r="AJ416" s="1" cm="1">
        <f t="array" ref="AJ416">[1]!table_weight[GKPositioning]*(('F+ , F-'!AJ$2-[1]!tbl_gk[[#This Row],[GKPositioning]])/('F+ , F-'!AJ$2-'F+ , F-'!AJ$3))</f>
        <v>1.1352413938358561E-2</v>
      </c>
      <c r="AK416" s="1" cm="1">
        <f t="array" ref="AK416">[1]!table_weight[GKReflexes]*(('F+ , F-'!AK$2-[1]!tbl_gk[[#This Row],[GKReflexes]])/('F+ , F-'!AK$2-'F+ , F-'!AK$3))</f>
        <v>2.55078930466822E-2</v>
      </c>
    </row>
    <row r="417" spans="1:37" x14ac:dyDescent="0.55000000000000004">
      <c r="A417" s="8">
        <f>[1]!tbl_gk[[#This Row],[ID]]</f>
        <v>206075</v>
      </c>
      <c r="B417" s="2" cm="1">
        <f t="array" ref="B417">[1]!table_weight[ValueEUR]*(('F+ , F-'!B$2-[1]!tbl_gk[[#This Row],[ValueEUR]])/('F+ , F-'!B$2-'F+ , F-'!B$3))</f>
        <v>1.4479462634806792E-3</v>
      </c>
      <c r="C417" s="2" cm="1">
        <f t="array" ref="C417">[1]!table_weight[WageEUR]*(('F+ , F-'!C$2-[1]!tbl_gk[[#This Row],[WageEUR]])/('F+ , F-'!C$2-'F+ , F-'!C$3))</f>
        <v>5.555172813937379E-3</v>
      </c>
      <c r="D417" s="2" cm="1">
        <f t="array" ref="D417">[1]!table_weight[Crossing]*(('F+ , F-'!D$2-[1]!tbl_gk[[#This Row],[Crossing]])/('F+ , F-'!D$2-'F+ , F-'!D$3))</f>
        <v>3.0262757593710415E-2</v>
      </c>
      <c r="E417" s="2" cm="1">
        <f t="array" ref="E417">[1]!table_weight[Finishing]*(('F+ , F-'!E$2-[1]!tbl_gk[[#This Row],[Finishing]])/('F+ , F-'!E$2-'F+ , F-'!E$3))</f>
        <v>1.59720109522359E-2</v>
      </c>
      <c r="F417" s="2" cm="1">
        <f t="array" ref="F417">[1]!table_weight[HeadingAccuracy]*(('F+ , F-'!F$2-[1]!tbl_gk[[#This Row],[HeadingAccuracy]])/('F+ , F-'!F$2-'F+ , F-'!F$3))</f>
        <v>9.1865161032469011E-3</v>
      </c>
      <c r="G417" s="2" cm="1">
        <f t="array" ref="G417">[1]!table_weight[ShortPassing]*(('F+ , F-'!G$2-[1]!tbl_gk[[#This Row],[ShortPassing]])/('F+ , F-'!G$2-'F+ , F-'!G$3))</f>
        <v>5.0628261131616156E-2</v>
      </c>
      <c r="H417" s="2" cm="1">
        <f t="array" ref="H417">[1]!table_weight[Volleys]*(('F+ , F-'!H$2-[1]!tbl_gk[[#This Row],[Volleys]])/('F+ , F-'!H$2-'F+ , F-'!H$3))</f>
        <v>1.2731313077869197E-3</v>
      </c>
      <c r="I417" s="2" cm="1">
        <f t="array" ref="I417">[1]!table_weight[Dribbling]*(('F+ , F-'!I$2-[1]!tbl_gk[[#This Row],[Dribbling]])/('F+ , F-'!I$2-'F+ , F-'!I$3))</f>
        <v>1.4668173323482065E-2</v>
      </c>
      <c r="J417" s="2" cm="1">
        <f t="array" ref="J417">[1]!table_weight[Curve]*(('F+ , F-'!J$2-[1]!tbl_gk[[#This Row],[Curve]])/('F+ , F-'!J$2-'F+ , F-'!J$3))</f>
        <v>8.9578474123651938E-3</v>
      </c>
      <c r="K417" s="2" cm="1">
        <f t="array" ref="K417">[1]!table_weight[FKAccuracy]*(('F+ , F-'!K$2-[1]!tbl_gk[[#This Row],[FKAccuracy]])/('F+ , F-'!K$2-'F+ , F-'!K$3))</f>
        <v>8.6705202312138564E-3</v>
      </c>
      <c r="L417" s="2" cm="1">
        <f t="array" ref="L417">[1]!table_weight[LongPassing]*(('F+ , F-'!L$2-[1]!tbl_gk[[#This Row],[LongPassing]])/('F+ , F-'!L$2-'F+ , F-'!L$3))</f>
        <v>1.7866995302501344E-2</v>
      </c>
      <c r="M417" s="2" cm="1">
        <f t="array" ref="M417">[1]!table_weight[BallControl]*(('F+ , F-'!M$2-[1]!tbl_gk[[#This Row],[BallControl]])/('F+ , F-'!M$2-'F+ , F-'!M$3))</f>
        <v>1.2603763744621627E-2</v>
      </c>
      <c r="N417" s="2" cm="1">
        <f t="array" ref="N417">[1]!table_weight[Acceleration]*(('F+ , F-'!N$2-[1]!tbl_gk[[#This Row],[Acceleration]])/('F+ , F-'!N$2-'F+ , F-'!N$3))</f>
        <v>4.5097442688666525E-3</v>
      </c>
      <c r="O417" s="2" cm="1">
        <f t="array" ref="O417">[1]!table_weight[SprintSpeed]*(('F+ , F-'!O$2-[1]!tbl_gk[[#This Row],[SprintSpeed]])/('F+ , F-'!O$2-'F+ , F-'!O$3))</f>
        <v>7.589899604502578E-3</v>
      </c>
      <c r="P417" s="2" cm="1">
        <f t="array" ref="P417">[1]!table_weight[Agility]*(('F+ , F-'!P$2-[1]!tbl_gk[[#This Row],[Agility]])/('F+ , F-'!P$2-'F+ , F-'!P$3))</f>
        <v>1.7551660387072558E-3</v>
      </c>
      <c r="Q417" s="2" cm="1">
        <f t="array" ref="Q417">[1]!table_weight[Reactions]*(('F+ , F-'!Q$2-[1]!tbl_gk[[#This Row],[Reactions]])/('F+ , F-'!Q$2-'F+ , F-'!Q$3))</f>
        <v>1.0828482001515951E-3</v>
      </c>
      <c r="R417" s="2" cm="1">
        <f t="array" ref="R417">[1]!table_weight[Balance]*(('F+ , F-'!R$2-[1]!tbl_gk[[#This Row],[Balance]])/('F+ , F-'!R$2-'F+ , F-'!R$3))</f>
        <v>2.6076752575079228E-3</v>
      </c>
      <c r="S417" s="2" cm="1">
        <f t="array" ref="S417">[1]!table_weight[ShotPower]*(('F+ , F-'!S$2-[1]!tbl_gk[[#This Row],[ShotPower]])/('F+ , F-'!S$2-'F+ , F-'!S$3))</f>
        <v>4.93444240800784E-3</v>
      </c>
      <c r="T417" s="2" cm="1">
        <f t="array" ref="T417">[1]!table_weight[Jumping]*(('F+ , F-'!T$2-[1]!tbl_gk[[#This Row],[Jumping]])/('F+ , F-'!T$2-'F+ , F-'!T$3))</f>
        <v>1.8032915591234251E-3</v>
      </c>
      <c r="U417" s="2" cm="1">
        <f t="array" ref="U417">[1]!table_weight[Stamina]*(('F+ , F-'!U$2-[1]!tbl_gk[[#This Row],[Stamina]])/('F+ , F-'!U$2-'F+ , F-'!U$3))</f>
        <v>2.5761307987477501E-3</v>
      </c>
      <c r="V417" s="2" cm="1">
        <f t="array" ref="V417">[1]!table_weight[Strength]*(('F+ , F-'!V$2-[1]!tbl_gk[[#This Row],[Strength]])/('F+ , F-'!V$2-'F+ , F-'!V$3))</f>
        <v>1.5084677010445158E-2</v>
      </c>
      <c r="W417" s="2" cm="1">
        <f t="array" ref="W417">[1]!table_weight[LongShots]*(('F+ , F-'!W$2-[1]!tbl_gk[[#This Row],[LongShots]])/('F+ , F-'!W$2-'F+ , F-'!W$3))</f>
        <v>7.5315173595909123E-3</v>
      </c>
      <c r="X417" s="2" cm="1">
        <f t="array" ref="X417">[1]!table_weight[Aggression]*(('F+ , F-'!X$2-[1]!tbl_gk[[#This Row],[Aggression]])/('F+ , F-'!X$2-'F+ , F-'!X$3))</f>
        <v>1.2777608761788841E-2</v>
      </c>
      <c r="Y417" s="2" cm="1">
        <f t="array" ref="Y417">[1]!table_weight[Interceptions]*(('F+ , F-'!Y$2-[1]!tbl_gk[[#This Row],[Interceptions]])/('F+ , F-'!Y$2-'F+ , F-'!Y$3))</f>
        <v>1.8698939651398346E-2</v>
      </c>
      <c r="Z417" s="2" cm="1">
        <f t="array" ref="Z417">[1]!table_weight[Positioning]*(('F+ , F-'!Z$2-[1]!tbl_gk[[#This Row],[Positioning]])/('F+ , F-'!Z$2-'F+ , F-'!Z$3))</f>
        <v>1.3310009126863251E-3</v>
      </c>
      <c r="AA417" s="2" cm="1">
        <f t="array" ref="AA417">[1]!table_weight[Vision]*(('F+ , F-'!AA$2-[1]!tbl_gk[[#This Row],[Vision]])/('F+ , F-'!AA$2-'F+ , F-'!AA$3))</f>
        <v>1.5617077375519694E-2</v>
      </c>
      <c r="AB417" s="2" cm="1">
        <f t="array" ref="AB417">[1]!table_weight[Penalties]*(('F+ , F-'!AB$2-[1]!tbl_gk[[#This Row],[Penalties]])/('F+ , F-'!AB$2-'F+ , F-'!AB$3))</f>
        <v>1.2527067413518353E-3</v>
      </c>
      <c r="AC417" s="2" cm="1">
        <f t="array" ref="AC417">[1]!table_weight[Composure]*(('F+ , F-'!AC$2-[1]!tbl_gk[[#This Row],[Composure]])/('F+ , F-'!AC$2-'F+ , F-'!AC$3))</f>
        <v>2.0281918669506067E-3</v>
      </c>
      <c r="AD417" s="2" cm="1">
        <f t="array" ref="AD417">[1]!table_weight[Marking]*(('F+ , F-'!AD$2-[1]!tbl_gk[[#This Row],[Marking]])/('F+ , F-'!AD$2-'F+ , F-'!AD$3))</f>
        <v>1.2619860505470488E-2</v>
      </c>
      <c r="AE417" s="2" cm="1">
        <f t="array" ref="AE417">[1]!table_weight[StandingTackle]*(('F+ , F-'!AE$2-[1]!tbl_gk[[#This Row],[StandingTackle]])/('F+ , F-'!AE$2-'F+ , F-'!AE$3))</f>
        <v>1.7933485981458063E-2</v>
      </c>
      <c r="AF417" s="2" cm="1">
        <f t="array" ref="AF417">[1]!table_weight[SlidingTackle]*(('F+ , F-'!AF$2-[1]!tbl_gk[[#This Row],[SlidingTackle]])/('F+ , F-'!AF$2-'F+ , F-'!AF$3))</f>
        <v>3.7361429128037632E-3</v>
      </c>
      <c r="AG417" s="2" cm="1">
        <f t="array" ref="AG417">[1]!table_weight[GKDiving]*(('F+ , F-'!AG$2-[1]!tbl_gk[[#This Row],[GKDiving]])/('F+ , F-'!AG$2-'F+ , F-'!AG$3))</f>
        <v>2.2205531893317091E-2</v>
      </c>
      <c r="AH417" s="2" cm="1">
        <f t="array" ref="AH417">[1]!table_weight[GKHandling]*(('F+ , F-'!AH$2-[1]!tbl_gk[[#This Row],[GKHandling]])/('F+ , F-'!AH$2-'F+ , F-'!AH$3))</f>
        <v>3.208290895623072E-2</v>
      </c>
      <c r="AI417" s="2" cm="1">
        <f t="array" ref="AI417">[1]!table_weight[GKKicking]*(('F+ , F-'!AI$2-[1]!tbl_gk[[#This Row],[GKKicking]])/('F+ , F-'!AI$2-'F+ , F-'!AI$3))</f>
        <v>2.2360815333130498E-2</v>
      </c>
      <c r="AJ417" s="2" cm="1">
        <f t="array" ref="AJ417">[1]!table_weight[GKPositioning]*(('F+ , F-'!AJ$2-[1]!tbl_gk[[#This Row],[GKPositioning]])/('F+ , F-'!AJ$2-'F+ , F-'!AJ$3))</f>
        <v>1.0721724275116419E-2</v>
      </c>
      <c r="AK417" s="2" cm="1">
        <f t="array" ref="AK417">[1]!table_weight[GKReflexes]*(('F+ , F-'!AK$2-[1]!tbl_gk[[#This Row],[GKReflexes]])/('F+ , F-'!AK$2-'F+ , F-'!AK$3))</f>
        <v>2.3685900686204898E-2</v>
      </c>
    </row>
    <row r="418" spans="1:37" x14ac:dyDescent="0.55000000000000004">
      <c r="A418" s="7">
        <f>[1]!tbl_gk[[#This Row],[ID]]</f>
        <v>206145</v>
      </c>
      <c r="B418" s="1" cm="1">
        <f t="array" ref="B418">[1]!table_weight[ValueEUR]*(('F+ , F-'!B$2-[1]!tbl_gk[[#This Row],[ValueEUR]])/('F+ , F-'!B$2-'F+ , F-'!B$3))</f>
        <v>3.9848617057206497E-4</v>
      </c>
      <c r="C418" s="1" cm="1">
        <f t="array" ref="C418">[1]!table_weight[WageEUR]*(('F+ , F-'!C$2-[1]!tbl_gk[[#This Row],[WageEUR]])/('F+ , F-'!C$2-'F+ , F-'!C$3))</f>
        <v>1.7995630242332353E-3</v>
      </c>
      <c r="D418" s="1" cm="1">
        <f t="array" ref="D418">[1]!table_weight[Crossing]*(('F+ , F-'!D$2-[1]!tbl_gk[[#This Row],[Crossing]])/('F+ , F-'!D$2-'F+ , F-'!D$3))</f>
        <v>3.6987814836757178E-2</v>
      </c>
      <c r="E418" s="1" cm="1">
        <f t="array" ref="E418">[1]!table_weight[Finishing]*(('F+ , F-'!E$2-[1]!tbl_gk[[#This Row],[Finishing]])/('F+ , F-'!E$2-'F+ , F-'!E$3))</f>
        <v>1.8966763005780131E-2</v>
      </c>
      <c r="F418" s="1" cm="1">
        <f t="array" ref="F418">[1]!table_weight[HeadingAccuracy]*(('F+ , F-'!F$2-[1]!tbl_gk[[#This Row],[HeadingAccuracy]])/('F+ , F-'!F$2-'F+ , F-'!F$3))</f>
        <v>1.1274360672166649E-2</v>
      </c>
      <c r="G418" s="1" cm="1">
        <f t="array" ref="G418">[1]!table_weight[ShortPassing]*(('F+ , F-'!G$2-[1]!tbl_gk[[#This Row],[ShortPassing]])/('F+ , F-'!G$2-'F+ , F-'!G$3))</f>
        <v>3.7971195848712121E-2</v>
      </c>
      <c r="H418" s="1" cm="1">
        <f t="array" ref="H418">[1]!table_weight[Volleys]*(('F+ , F-'!H$2-[1]!tbl_gk[[#This Row],[Volleys]])/('F+ , F-'!H$2-'F+ , F-'!H$3))</f>
        <v>1.9675665665797848E-3</v>
      </c>
      <c r="I418" s="1" cm="1">
        <f t="array" ref="I418">[1]!table_weight[Dribbling]*(('F+ , F-'!I$2-[1]!tbl_gk[[#This Row],[Dribbling]])/('F+ , F-'!I$2-'F+ , F-'!I$3))</f>
        <v>2.0535442652874894E-2</v>
      </c>
      <c r="J418" s="1" cm="1">
        <f t="array" ref="J418">[1]!table_weight[Curve]*(('F+ , F-'!J$2-[1]!tbl_gk[[#This Row],[Curve]])/('F+ , F-'!J$2-'F+ , F-'!J$3))</f>
        <v>1.0478991312578151E-2</v>
      </c>
      <c r="K418" s="1" cm="1">
        <f t="array" ref="K418">[1]!table_weight[FKAccuracy]*(('F+ , F-'!K$2-[1]!tbl_gk[[#This Row],[FKAccuracy]])/('F+ , F-'!K$2-'F+ , F-'!K$3))</f>
        <v>9.5832065713416324E-3</v>
      </c>
      <c r="L418" s="1" cm="1">
        <f t="array" ref="L418">[1]!table_weight[LongPassing]*(('F+ , F-'!L$2-[1]!tbl_gk[[#This Row],[LongPassing]])/('F+ , F-'!L$2-'F+ , F-'!L$3))</f>
        <v>2.4905508603486726E-2</v>
      </c>
      <c r="M418" s="1" cm="1">
        <f t="array" ref="M418">[1]!table_weight[BallControl]*(('F+ , F-'!M$2-[1]!tbl_gk[[#This Row],[BallControl]])/('F+ , F-'!M$2-'F+ , F-'!M$3))</f>
        <v>1.0865313572949679E-2</v>
      </c>
      <c r="N418" s="1" cm="1">
        <f t="array" ref="N418">[1]!table_weight[Acceleration]*(('F+ , F-'!N$2-[1]!tbl_gk[[#This Row],[Acceleration]])/('F+ , F-'!N$2-'F+ , F-'!N$3))</f>
        <v>6.5391291898566463E-3</v>
      </c>
      <c r="O418" s="1" cm="1">
        <f t="array" ref="O418">[1]!table_weight[SprintSpeed]*(('F+ , F-'!O$2-[1]!tbl_gk[[#This Row],[SprintSpeed]])/('F+ , F-'!O$2-'F+ , F-'!O$3))</f>
        <v>7.0276848189838679E-3</v>
      </c>
      <c r="P418" s="1" cm="1">
        <f t="array" ref="P418">[1]!table_weight[Agility]*(('F+ , F-'!P$2-[1]!tbl_gk[[#This Row],[Agility]])/('F+ , F-'!P$2-'F+ , F-'!P$3))</f>
        <v>4.7974538391331659E-3</v>
      </c>
      <c r="Q418" s="1" cm="1">
        <f t="array" ref="Q418">[1]!table_weight[Reactions]*(('F+ , F-'!Q$2-[1]!tbl_gk[[#This Row],[Reactions]])/('F+ , F-'!Q$2-'F+ , F-'!Q$3))</f>
        <v>1.1859766001660328E-3</v>
      </c>
      <c r="R418" s="1" cm="1">
        <f t="array" ref="R418">[1]!table_weight[Balance]*(('F+ , F-'!R$2-[1]!tbl_gk[[#This Row],[Balance]])/('F+ , F-'!R$2-'F+ , F-'!R$3))</f>
        <v>2.1730627145899362E-3</v>
      </c>
      <c r="S418" s="1" cm="1">
        <f t="array" ref="S418">[1]!table_weight[ShotPower]*(('F+ , F-'!S$2-[1]!tbl_gk[[#This Row],[ShotPower]])/('F+ , F-'!S$2-'F+ , F-'!S$3))</f>
        <v>4.93444240800784E-3</v>
      </c>
      <c r="T418" s="1" cm="1">
        <f t="array" ref="T418">[1]!table_weight[Jumping]*(('F+ , F-'!T$2-[1]!tbl_gk[[#This Row],[Jumping]])/('F+ , F-'!T$2-'F+ , F-'!T$3))</f>
        <v>1.8032915591234251E-3</v>
      </c>
      <c r="U418" s="1" cm="1">
        <f t="array" ref="U418">[1]!table_weight[Stamina]*(('F+ , F-'!U$2-[1]!tbl_gk[[#This Row],[Stamina]])/('F+ , F-'!U$2-'F+ , F-'!U$3))</f>
        <v>1.88916258574835E-2</v>
      </c>
      <c r="V418" s="1" cm="1">
        <f t="array" ref="V418">[1]!table_weight[Strength]*(('F+ , F-'!V$2-[1]!tbl_gk[[#This Row],[Strength]])/('F+ , F-'!V$2-'F+ , F-'!V$3))</f>
        <v>1.8634012777608722E-2</v>
      </c>
      <c r="W418" s="1" cm="1">
        <f t="array" ref="W418">[1]!table_weight[LongShots]*(('F+ , F-'!W$2-[1]!tbl_gk[[#This Row],[LongShots]])/('F+ , F-'!W$2-'F+ , F-'!W$3))</f>
        <v>9.86888481601568E-3</v>
      </c>
      <c r="X418" s="1" cm="1">
        <f t="array" ref="X418">[1]!table_weight[Aggression]*(('F+ , F-'!X$2-[1]!tbl_gk[[#This Row],[Aggression]])/('F+ , F-'!X$2-'F+ , F-'!X$3))</f>
        <v>1.8253726802555489E-2</v>
      </c>
      <c r="Y418" s="1" cm="1">
        <f t="array" ref="Y418">[1]!table_weight[Interceptions]*(('F+ , F-'!Y$2-[1]!tbl_gk[[#This Row],[Interceptions]])/('F+ , F-'!Y$2-'F+ , F-'!Y$3))</f>
        <v>2.2161706253509151E-2</v>
      </c>
      <c r="Z418" s="1" cm="1">
        <f t="array" ref="Z418">[1]!table_weight[Positioning]*(('F+ , F-'!Z$2-[1]!tbl_gk[[#This Row],[Positioning]])/('F+ , F-'!Z$2-'F+ , F-'!Z$3))</f>
        <v>1.4788899029848058E-3</v>
      </c>
      <c r="AA418" s="1" cm="1">
        <f t="array" ref="AA418">[1]!table_weight[Vision]*(('F+ , F-'!AA$2-[1]!tbl_gk[[#This Row],[Vision]])/('F+ , F-'!AA$2-'F+ , F-'!AA$3))</f>
        <v>3.1234154751039387E-2</v>
      </c>
      <c r="AB418" s="1" cm="1">
        <f t="array" ref="AB418">[1]!table_weight[Penalties]*(('F+ , F-'!AB$2-[1]!tbl_gk[[#This Row],[Penalties]])/('F+ , F-'!AB$2-'F+ , F-'!AB$3))</f>
        <v>1.9573542833622431E-3</v>
      </c>
      <c r="AC418" s="1" cm="1">
        <f t="array" ref="AC418">[1]!table_weight[Composure]*(('F+ , F-'!AC$2-[1]!tbl_gk[[#This Row],[Composure]])/('F+ , F-'!AC$2-'F+ , F-'!AC$3))</f>
        <v>2.5085530985968032E-3</v>
      </c>
      <c r="AD418" s="1" cm="1">
        <f t="array" ref="AD418">[1]!table_weight[Marking]*(('F+ , F-'!AD$2-[1]!tbl_gk[[#This Row],[Marking]])/('F+ , F-'!AD$2-'F+ , F-'!AD$3))</f>
        <v>2.6817203574124791E-2</v>
      </c>
      <c r="AE418" s="1" cm="1">
        <f t="array" ref="AE418">[1]!table_weight[StandingTackle]*(('F+ , F-'!AE$2-[1]!tbl_gk[[#This Row],[StandingTackle]])/('F+ , F-'!AE$2-'F+ , F-'!AE$3))</f>
        <v>3.1383600467551613E-2</v>
      </c>
      <c r="AF418" s="1" cm="1">
        <f t="array" ref="AF418">[1]!table_weight[SlidingTackle]*(('F+ , F-'!AF$2-[1]!tbl_gk[[#This Row],[SlidingTackle]])/('F+ , F-'!AF$2-'F+ , F-'!AF$3))</f>
        <v>8.9667429907290316E-3</v>
      </c>
      <c r="AG418" s="1" cm="1">
        <f t="array" ref="AG418">[1]!table_weight[GKDiving]*(('F+ , F-'!AG$2-[1]!tbl_gk[[#This Row],[GKDiving]])/('F+ , F-'!AG$2-'F+ , F-'!AG$3))</f>
        <v>3.5870474596896844E-2</v>
      </c>
      <c r="AH418" s="1" cm="1">
        <f t="array" ref="AH418">[1]!table_weight[GKHandling]*(('F+ , F-'!AH$2-[1]!tbl_gk[[#This Row],[GKHandling]])/('F+ , F-'!AH$2-'F+ , F-'!AH$3))</f>
        <v>3.7430060448935834E-2</v>
      </c>
      <c r="AI418" s="1" cm="1">
        <f t="array" ref="AI418">[1]!table_weight[GKKicking]*(('F+ , F-'!AI$2-[1]!tbl_gk[[#This Row],[GKKicking]])/('F+ , F-'!AI$2-'F+ , F-'!AI$3))</f>
        <v>2.2360815333130498E-2</v>
      </c>
      <c r="AJ418" s="1" cm="1">
        <f t="array" ref="AJ418">[1]!table_weight[GKPositioning]*(('F+ , F-'!AJ$2-[1]!tbl_gk[[#This Row],[GKPositioning]])/('F+ , F-'!AJ$2-'F+ , F-'!AJ$3))</f>
        <v>1.3875172591327129E-2</v>
      </c>
      <c r="AK418" s="1" cm="1">
        <f t="array" ref="AK418">[1]!table_weight[GKReflexes]*(('F+ , F-'!AK$2-[1]!tbl_gk[[#This Row],[GKReflexes]])/('F+ , F-'!AK$2-'F+ , F-'!AK$3))</f>
        <v>3.4617854849068701E-2</v>
      </c>
    </row>
    <row r="419" spans="1:37" x14ac:dyDescent="0.55000000000000004">
      <c r="A419" s="8">
        <f>[1]!tbl_gk[[#This Row],[ID]]</f>
        <v>206165</v>
      </c>
      <c r="B419" s="2" cm="1">
        <f t="array" ref="B419">[1]!table_weight[ValueEUR]*(('F+ , F-'!B$2-[1]!tbl_gk[[#This Row],[ValueEUR]])/('F+ , F-'!B$2-'F+ , F-'!B$3))</f>
        <v>2.2872056730743621E-4</v>
      </c>
      <c r="C419" s="2" cm="1">
        <f t="array" ref="C419">[1]!table_weight[WageEUR]*(('F+ , F-'!C$2-[1]!tbl_gk[[#This Row],[WageEUR]])/('F+ , F-'!C$2-'F+ , F-'!C$3))</f>
        <v>3.1296748247534529E-5</v>
      </c>
      <c r="D419" s="2" cm="1">
        <f t="array" ref="D419">[1]!table_weight[Crossing]*(('F+ , F-'!D$2-[1]!tbl_gk[[#This Row],[Crossing]])/('F+ , F-'!D$2-'F+ , F-'!D$3))</f>
        <v>3.4746129089074922E-2</v>
      </c>
      <c r="E419" s="2" cm="1">
        <f t="array" ref="E419">[1]!table_weight[Finishing]*(('F+ , F-'!E$2-[1]!tbl_gk[[#This Row],[Finishing]])/('F+ , F-'!E$2-'F+ , F-'!E$3))</f>
        <v>1.4973760267721157E-2</v>
      </c>
      <c r="F419" s="2" cm="1">
        <f t="array" ref="F419">[1]!table_weight[HeadingAccuracy]*(('F+ , F-'!F$2-[1]!tbl_gk[[#This Row],[HeadingAccuracy]])/('F+ , F-'!F$2-'F+ , F-'!F$3))</f>
        <v>9.6040850170308507E-3</v>
      </c>
      <c r="G419" s="2" cm="1">
        <f t="array" ref="G419">[1]!table_weight[ShortPassing]*(('F+ , F-'!G$2-[1]!tbl_gk[[#This Row],[ShortPassing]])/('F+ , F-'!G$2-'F+ , F-'!G$3))</f>
        <v>4.9221920544626818E-2</v>
      </c>
      <c r="H419" s="2" cm="1">
        <f t="array" ref="H419">[1]!table_weight[Volleys]*(('F+ , F-'!H$2-[1]!tbl_gk[[#This Row],[Volleys]])/('F+ , F-'!H$2-'F+ , F-'!H$3))</f>
        <v>1.0416528881892981E-3</v>
      </c>
      <c r="I419" s="2" cm="1">
        <f t="array" ref="I419">[1]!table_weight[Dribbling]*(('F+ , F-'!I$2-[1]!tbl_gk[[#This Row],[Dribbling]])/('F+ , F-'!I$2-'F+ , F-'!I$3))</f>
        <v>1.7601807988178481E-2</v>
      </c>
      <c r="J419" s="2" cm="1">
        <f t="array" ref="J419">[1]!table_weight[Curve]*(('F+ , F-'!J$2-[1]!tbl_gk[[#This Row],[Curve]])/('F+ , F-'!J$2-'F+ , F-'!J$3))</f>
        <v>8.4507994456275402E-3</v>
      </c>
      <c r="K419" s="2" cm="1">
        <f t="array" ref="K419">[1]!table_weight[FKAccuracy]*(('F+ , F-'!K$2-[1]!tbl_gk[[#This Row],[FKAccuracy]])/('F+ , F-'!K$2-'F+ , F-'!K$3))</f>
        <v>8.8226346212351529E-3</v>
      </c>
      <c r="L419" s="2" cm="1">
        <f t="array" ref="L419">[1]!table_weight[LongPassing]*(('F+ , F-'!L$2-[1]!tbl_gk[[#This Row],[LongPassing]])/('F+ , F-'!L$2-'F+ , F-'!L$3))</f>
        <v>2.3281236303259328E-2</v>
      </c>
      <c r="M419" s="2" cm="1">
        <f t="array" ref="M419">[1]!table_weight[BallControl]*(('F+ , F-'!M$2-[1]!tbl_gk[[#This Row],[BallControl]])/('F+ , F-'!M$2-'F+ , F-'!M$3))</f>
        <v>1.0865313572949679E-2</v>
      </c>
      <c r="N419" s="2" cm="1">
        <f t="array" ref="N419">[1]!table_weight[Acceleration]*(('F+ , F-'!N$2-[1]!tbl_gk[[#This Row],[Acceleration]])/('F+ , F-'!N$2-'F+ , F-'!N$3))</f>
        <v>5.4116931226399828E-3</v>
      </c>
      <c r="O419" s="2" cm="1">
        <f t="array" ref="O419">[1]!table_weight[SprintSpeed]*(('F+ , F-'!O$2-[1]!tbl_gk[[#This Row],[SprintSpeed]])/('F+ , F-'!O$2-'F+ , F-'!O$3))</f>
        <v>7.3087922117432225E-3</v>
      </c>
      <c r="P419" s="2" cm="1">
        <f t="array" ref="P419">[1]!table_weight[Agility]*(('F+ , F-'!P$2-[1]!tbl_gk[[#This Row],[Agility]])/('F+ , F-'!P$2-'F+ , F-'!P$3))</f>
        <v>1.7551660387072558E-3</v>
      </c>
      <c r="Q419" s="2" cm="1">
        <f t="array" ref="Q419">[1]!table_weight[Reactions]*(('F+ , F-'!Q$2-[1]!tbl_gk[[#This Row],[Reactions]])/('F+ , F-'!Q$2-'F+ , F-'!Q$3))</f>
        <v>1.8047470002526586E-3</v>
      </c>
      <c r="R419" s="2" cm="1">
        <f t="array" ref="R419">[1]!table_weight[Balance]*(('F+ , F-'!R$2-[1]!tbl_gk[[#This Row],[Balance]])/('F+ , F-'!R$2-'F+ , F-'!R$3))</f>
        <v>2.2972377268522179E-3</v>
      </c>
      <c r="S419" s="2" cm="1">
        <f t="array" ref="S419">[1]!table_weight[ShotPower]*(('F+ , F-'!S$2-[1]!tbl_gk[[#This Row],[ShotPower]])/('F+ , F-'!S$2-'F+ , F-'!S$3))</f>
        <v>6.2329798837993753E-3</v>
      </c>
      <c r="T419" s="2" cm="1">
        <f t="array" ref="T419">[1]!table_weight[Jumping]*(('F+ , F-'!T$2-[1]!tbl_gk[[#This Row],[Jumping]])/('F+ , F-'!T$2-'F+ , F-'!T$3))</f>
        <v>3.9500672247465502E-3</v>
      </c>
      <c r="U419" s="2" cm="1">
        <f t="array" ref="U419">[1]!table_weight[Stamina]*(('F+ , F-'!U$2-[1]!tbl_gk[[#This Row],[Stamina]])/('F+ , F-'!U$2-'F+ , F-'!U$3))</f>
        <v>1.288065399373875E-2</v>
      </c>
      <c r="V419" s="2" cm="1">
        <f t="array" ref="V419">[1]!table_weight[Strength]*(('F+ , F-'!V$2-[1]!tbl_gk[[#This Row],[Strength]])/('F+ , F-'!V$2-'F+ , F-'!V$3))</f>
        <v>1.5084677010445158E-2</v>
      </c>
      <c r="W419" s="2" cm="1">
        <f t="array" ref="W419">[1]!table_weight[LongShots]*(('F+ , F-'!W$2-[1]!tbl_gk[[#This Row],[LongShots]])/('F+ , F-'!W$2-'F+ , F-'!W$3))</f>
        <v>7.7912248547492196E-3</v>
      </c>
      <c r="X419" s="2" cm="1">
        <f t="array" ref="X419">[1]!table_weight[Aggression]*(('F+ , F-'!X$2-[1]!tbl_gk[[#This Row],[Aggression]])/('F+ , F-'!X$2-'F+ , F-'!X$3))</f>
        <v>1.7036811682385123E-2</v>
      </c>
      <c r="Y419" s="2" cm="1">
        <f t="array" ref="Y419">[1]!table_weight[Interceptions]*(('F+ , F-'!Y$2-[1]!tbl_gk[[#This Row],[Interceptions]])/('F+ , F-'!Y$2-'F+ , F-'!Y$3))</f>
        <v>2.2161706253509151E-2</v>
      </c>
      <c r="Z419" s="2" cm="1">
        <f t="array" ref="Z419">[1]!table_weight[Positioning]*(('F+ , F-'!Z$2-[1]!tbl_gk[[#This Row],[Positioning]])/('F+ , F-'!Z$2-'F+ , F-'!Z$3))</f>
        <v>1.4788899029848058E-3</v>
      </c>
      <c r="AA419" s="2" cm="1">
        <f t="array" ref="AA419">[1]!table_weight[Vision]*(('F+ , F-'!AA$2-[1]!tbl_gk[[#This Row],[Vision]])/('F+ , F-'!AA$2-'F+ , F-'!AA$3))</f>
        <v>2.8394686137308535E-2</v>
      </c>
      <c r="AB419" s="2" cm="1">
        <f t="array" ref="AB419">[1]!table_weight[Penalties]*(('F+ , F-'!AB$2-[1]!tbl_gk[[#This Row],[Penalties]])/('F+ , F-'!AB$2-'F+ , F-'!AB$3))</f>
        <v>2.0356484546967322E-3</v>
      </c>
      <c r="AC419" s="2" cm="1">
        <f t="array" ref="AC419">[1]!table_weight[Composure]*(('F+ , F-'!AC$2-[1]!tbl_gk[[#This Row],[Composure]])/('F+ , F-'!AC$2-'F+ , F-'!AC$3))</f>
        <v>1.1208428738411248E-3</v>
      </c>
      <c r="AD419" s="2" cm="1">
        <f t="array" ref="AD419">[1]!table_weight[Marking]*(('F+ , F-'!AD$2-[1]!tbl_gk[[#This Row],[Marking]])/('F+ , F-'!AD$2-'F+ , F-'!AD$3))</f>
        <v>2.8394686137308601E-2</v>
      </c>
      <c r="AE419" s="2" cm="1">
        <f t="array" ref="AE419">[1]!table_weight[StandingTackle]*(('F+ , F-'!AE$2-[1]!tbl_gk[[#This Row],[StandingTackle]])/('F+ , F-'!AE$2-'F+ , F-'!AE$3))</f>
        <v>2.465854322450484E-2</v>
      </c>
      <c r="AF419" s="2" cm="1">
        <f t="array" ref="AF419">[1]!table_weight[SlidingTackle]*(('F+ , F-'!AF$2-[1]!tbl_gk[[#This Row],[SlidingTackle]])/('F+ , F-'!AF$2-'F+ , F-'!AF$3))</f>
        <v>8.2195144081682794E-3</v>
      </c>
      <c r="AG419" s="2" cm="1">
        <f t="array" ref="AG419">[1]!table_weight[GKDiving]*(('F+ , F-'!AG$2-[1]!tbl_gk[[#This Row],[GKDiving]])/('F+ , F-'!AG$2-'F+ , F-'!AG$3))</f>
        <v>4.0994828110739248E-2</v>
      </c>
      <c r="AH419" s="2" cm="1">
        <f t="array" ref="AH419">[1]!table_weight[GKHandling]*(('F+ , F-'!AH$2-[1]!tbl_gk[[#This Row],[GKHandling]])/('F+ , F-'!AH$2-'F+ , F-'!AH$3))</f>
        <v>4.4559595772542655E-2</v>
      </c>
      <c r="AI419" s="2" cm="1">
        <f t="array" ref="AI419">[1]!table_weight[GKKicking]*(('F+ , F-'!AI$2-[1]!tbl_gk[[#This Row],[GKKicking]])/('F+ , F-'!AI$2-'F+ , F-'!AI$3))</f>
        <v>2.8621843626407038E-2</v>
      </c>
      <c r="AJ419" s="2" cm="1">
        <f t="array" ref="AJ419">[1]!table_weight[GKPositioning]*(('F+ , F-'!AJ$2-[1]!tbl_gk[[#This Row],[GKPositioning]])/('F+ , F-'!AJ$2-'F+ , F-'!AJ$3))</f>
        <v>1.7028620907537841E-2</v>
      </c>
      <c r="AK419" s="2" cm="1">
        <f t="array" ref="AK419">[1]!table_weight[GKReflexes]*(('F+ , F-'!AK$2-[1]!tbl_gk[[#This Row],[GKReflexes]])/('F+ , F-'!AK$2-'F+ , F-'!AK$3))</f>
        <v>4.1905824290977896E-2</v>
      </c>
    </row>
    <row r="420" spans="1:37" x14ac:dyDescent="0.55000000000000004">
      <c r="A420" s="7">
        <f>[1]!tbl_gk[[#This Row],[ID]]</f>
        <v>206218</v>
      </c>
      <c r="B420" s="1" cm="1">
        <f t="array" ref="B420">[1]!table_weight[ValueEUR]*(('F+ , F-'!B$2-[1]!tbl_gk[[#This Row],[ValueEUR]])/('F+ , F-'!B$2-'F+ , F-'!B$3))</f>
        <v>6.1455148381795615E-4</v>
      </c>
      <c r="C420" s="1" cm="1">
        <f t="array" ref="C420">[1]!table_weight[WageEUR]*(('F+ , F-'!C$2-[1]!tbl_gk[[#This Row],[WageEUR]])/('F+ , F-'!C$2-'F+ , F-'!C$3))</f>
        <v>1.9560467654709084E-3</v>
      </c>
      <c r="D420" s="1" cm="1">
        <f t="array" ref="D420">[1]!table_weight[Crossing]*(('F+ , F-'!D$2-[1]!tbl_gk[[#This Row],[Crossing]])/('F+ , F-'!D$2-'F+ , F-'!D$3))</f>
        <v>3.81086577105983E-2</v>
      </c>
      <c r="E420" s="1" cm="1">
        <f t="array" ref="E420">[1]!table_weight[Finishing]*(('F+ , F-'!E$2-[1]!tbl_gk[[#This Row],[Finishing]])/('F+ , F-'!E$2-'F+ , F-'!E$3))</f>
        <v>1.6970261636750646E-2</v>
      </c>
      <c r="F420" s="1" cm="1">
        <f t="array" ref="F420">[1]!table_weight[HeadingAccuracy]*(('F+ , F-'!F$2-[1]!tbl_gk[[#This Row],[HeadingAccuracy]])/('F+ , F-'!F$2-'F+ , F-'!F$3))</f>
        <v>9.1865161032469011E-3</v>
      </c>
      <c r="G420" s="1" cm="1">
        <f t="array" ref="G420">[1]!table_weight[ShortPassing]*(('F+ , F-'!G$2-[1]!tbl_gk[[#This Row],[ShortPassing]])/('F+ , F-'!G$2-'F+ , F-'!G$3))</f>
        <v>3.9377536435701459E-2</v>
      </c>
      <c r="H420" s="1" cm="1">
        <f t="array" ref="H420">[1]!table_weight[Volleys]*(('F+ , F-'!H$2-[1]!tbl_gk[[#This Row],[Volleys]])/('F+ , F-'!H$2-'F+ , F-'!H$3))</f>
        <v>1.851827356780974E-3</v>
      </c>
      <c r="I420" s="1" cm="1">
        <f t="array" ref="I420">[1]!table_weight[Dribbling]*(('F+ , F-'!I$2-[1]!tbl_gk[[#This Row],[Dribbling]])/('F+ , F-'!I$2-'F+ , F-'!I$3))</f>
        <v>2.0535442652874894E-2</v>
      </c>
      <c r="J420" s="1" cm="1">
        <f t="array" ref="J420">[1]!table_weight[Curve]*(('F+ , F-'!J$2-[1]!tbl_gk[[#This Row],[Curve]])/('F+ , F-'!J$2-'F+ , F-'!J$3))</f>
        <v>9.6339113680153961E-3</v>
      </c>
      <c r="K420" s="1" cm="1">
        <f t="array" ref="K420">[1]!table_weight[FKAccuracy]*(('F+ , F-'!K$2-[1]!tbl_gk[[#This Row],[FKAccuracy]])/('F+ , F-'!K$2-'F+ , F-'!K$3))</f>
        <v>9.7353209613629272E-3</v>
      </c>
      <c r="L420" s="1" cm="1">
        <f t="array" ref="L420">[1]!table_weight[LongPassing]*(('F+ , F-'!L$2-[1]!tbl_gk[[#This Row],[LongPassing]])/('F+ , F-'!L$2-'F+ , F-'!L$3))</f>
        <v>1.7325571202425546E-2</v>
      </c>
      <c r="M420" s="1" cm="1">
        <f t="array" ref="M420">[1]!table_weight[BallControl]*(('F+ , F-'!M$2-[1]!tbl_gk[[#This Row],[BallControl]])/('F+ , F-'!M$2-'F+ , F-'!M$3))</f>
        <v>9.561475944195718E-3</v>
      </c>
      <c r="N420" s="1" cm="1">
        <f t="array" ref="N420">[1]!table_weight[Acceleration]*(('F+ , F-'!N$2-[1]!tbl_gk[[#This Row],[Acceleration]])/('F+ , F-'!N$2-'F+ , F-'!N$3))</f>
        <v>2.480359347876659E-3</v>
      </c>
      <c r="O420" s="1" cm="1">
        <f t="array" ref="O420">[1]!table_weight[SprintSpeed]*(('F+ , F-'!O$2-[1]!tbl_gk[[#This Row],[SprintSpeed]])/('F+ , F-'!O$2-'F+ , F-'!O$3))</f>
        <v>6.1843626407058041E-3</v>
      </c>
      <c r="P420" s="1" cm="1">
        <f t="array" ref="P420">[1]!table_weight[Agility]*(('F+ , F-'!P$2-[1]!tbl_gk[[#This Row],[Agility]])/('F+ , F-'!P$2-'F+ , F-'!P$3))</f>
        <v>4.095387423650264E-3</v>
      </c>
      <c r="Q420" s="1" cm="1">
        <f t="array" ref="Q420">[1]!table_weight[Reactions]*(('F+ , F-'!Q$2-[1]!tbl_gk[[#This Row],[Reactions]])/('F+ , F-'!Q$2-'F+ , F-'!Q$3))</f>
        <v>1.0312840001443764E-3</v>
      </c>
      <c r="R420" s="1" cm="1">
        <f t="array" ref="R420">[1]!table_weight[Balance]*(('F+ , F-'!R$2-[1]!tbl_gk[[#This Row],[Balance]])/('F+ , F-'!R$2-'F+ , F-'!R$3))</f>
        <v>1.0554876042293973E-3</v>
      </c>
      <c r="S420" s="1" cm="1">
        <f t="array" ref="S420">[1]!table_weight[ShotPower]*(('F+ , F-'!S$2-[1]!tbl_gk[[#This Row],[ShotPower]])/('F+ , F-'!S$2-'F+ , F-'!S$3))</f>
        <v>5.1941499031661464E-3</v>
      </c>
      <c r="T420" s="1" cm="1">
        <f t="array" ref="T420">[1]!table_weight[Jumping]*(('F+ , F-'!T$2-[1]!tbl_gk[[#This Row],[Jumping]])/('F+ , F-'!T$2-'F+ , F-'!T$3))</f>
        <v>1.9750336123732751E-3</v>
      </c>
      <c r="U420" s="1" cm="1">
        <f t="array" ref="U420">[1]!table_weight[Stamina]*(('F+ , F-'!U$2-[1]!tbl_gk[[#This Row],[Stamina]])/('F+ , F-'!U$2-'F+ , F-'!U$3))</f>
        <v>2.1467756656231247E-2</v>
      </c>
      <c r="V420" s="1" cm="1">
        <f t="array" ref="V420">[1]!table_weight[Strength]*(('F+ , F-'!V$2-[1]!tbl_gk[[#This Row],[Strength]])/('F+ , F-'!V$2-'F+ , F-'!V$3))</f>
        <v>2.7507352195517646E-2</v>
      </c>
      <c r="W420" s="1" cm="1">
        <f t="array" ref="W420">[1]!table_weight[LongShots]*(('F+ , F-'!W$2-[1]!tbl_gk[[#This Row],[LongShots]])/('F+ , F-'!W$2-'F+ , F-'!W$3))</f>
        <v>9.0897623305407575E-3</v>
      </c>
      <c r="X420" s="1" cm="1">
        <f t="array" ref="X420">[1]!table_weight[Aggression]*(('F+ , F-'!X$2-[1]!tbl_gk[[#This Row],[Aggression]])/('F+ , F-'!X$2-'F+ , F-'!X$3))</f>
        <v>1.2777608761788841E-2</v>
      </c>
      <c r="Y420" s="1" cm="1">
        <f t="array" ref="Y420">[1]!table_weight[Interceptions]*(('F+ , F-'!Y$2-[1]!tbl_gk[[#This Row],[Interceptions]])/('F+ , F-'!Y$2-'F+ , F-'!Y$3))</f>
        <v>1.5928726369709705E-2</v>
      </c>
      <c r="Z420" s="1" cm="1">
        <f t="array" ref="Z420">[1]!table_weight[Positioning]*(('F+ , F-'!Z$2-[1]!tbl_gk[[#This Row],[Positioning]])/('F+ , F-'!Z$2-'F+ , F-'!Z$3))</f>
        <v>1.4788899029848058E-3</v>
      </c>
      <c r="AA420" s="1" cm="1">
        <f t="array" ref="AA420">[1]!table_weight[Vision]*(('F+ , F-'!AA$2-[1]!tbl_gk[[#This Row],[Vision]])/('F+ , F-'!AA$2-'F+ , F-'!AA$3))</f>
        <v>1.0648007301490701E-2</v>
      </c>
      <c r="AB420" s="1" cm="1">
        <f t="array" ref="AB420">[1]!table_weight[Penalties]*(('F+ , F-'!AB$2-[1]!tbl_gk[[#This Row],[Penalties]])/('F+ , F-'!AB$2-'F+ , F-'!AB$3))</f>
        <v>2.2705309687002014E-3</v>
      </c>
      <c r="AC420" s="1" cm="1">
        <f t="array" ref="AC420">[1]!table_weight[Composure]*(('F+ , F-'!AC$2-[1]!tbl_gk[[#This Row],[Composure]])/('F+ , F-'!AC$2-'F+ , F-'!AC$3))</f>
        <v>1.8680714564018749E-3</v>
      </c>
      <c r="AD420" s="1" cm="1">
        <f t="array" ref="AD420">[1]!table_weight[Marking]*(('F+ , F-'!AD$2-[1]!tbl_gk[[#This Row],[Marking]])/('F+ , F-'!AD$2-'F+ , F-'!AD$3))</f>
        <v>2.366223844775717E-2</v>
      </c>
      <c r="AE420" s="1" cm="1">
        <f t="array" ref="AE420">[1]!table_weight[StandingTackle]*(('F+ , F-'!AE$2-[1]!tbl_gk[[#This Row],[StandingTackle]])/('F+ , F-'!AE$2-'F+ , F-'!AE$3))</f>
        <v>2.465854322450484E-2</v>
      </c>
      <c r="AF420" s="1" cm="1">
        <f t="array" ref="AF420">[1]!table_weight[SlidingTackle]*(('F+ , F-'!AF$2-[1]!tbl_gk[[#This Row],[SlidingTackle]])/('F+ , F-'!AF$2-'F+ , F-'!AF$3))</f>
        <v>1.120842873841129E-2</v>
      </c>
      <c r="AG420" s="1" cm="1">
        <f t="array" ref="AG420">[1]!table_weight[GKDiving]*(('F+ , F-'!AG$2-[1]!tbl_gk[[#This Row],[GKDiving]])/('F+ , F-'!AG$2-'F+ , F-'!AG$3))</f>
        <v>2.7329885407159499E-2</v>
      </c>
      <c r="AH420" s="1" cm="1">
        <f t="array" ref="AH420">[1]!table_weight[GKHandling]*(('F+ , F-'!AH$2-[1]!tbl_gk[[#This Row],[GKHandling]])/('F+ , F-'!AH$2-'F+ , F-'!AH$3))</f>
        <v>4.2777211941640955E-2</v>
      </c>
      <c r="AI420" s="1" cm="1">
        <f t="array" ref="AI420">[1]!table_weight[GKKicking]*(('F+ , F-'!AI$2-[1]!tbl_gk[[#This Row],[GKKicking]])/('F+ , F-'!AI$2-'F+ , F-'!AI$3))</f>
        <v>2.3255247946455719E-2</v>
      </c>
      <c r="AJ420" s="1" cm="1">
        <f t="array" ref="AJ420">[1]!table_weight[GKPositioning]*(('F+ , F-'!AJ$2-[1]!tbl_gk[[#This Row],[GKPositioning]])/('F+ , F-'!AJ$2-'F+ , F-'!AJ$3))</f>
        <v>1.2613793264842845E-2</v>
      </c>
      <c r="AK420" s="1" cm="1">
        <f t="array" ref="AK420">[1]!table_weight[GKReflexes]*(('F+ , F-'!AK$2-[1]!tbl_gk[[#This Row],[GKReflexes]])/('F+ , F-'!AK$2-'F+ , F-'!AK$3))</f>
        <v>2.55078930466822E-2</v>
      </c>
    </row>
    <row r="421" spans="1:37" x14ac:dyDescent="0.55000000000000004">
      <c r="A421" s="8">
        <f>[1]!tbl_gk[[#This Row],[ID]]</f>
        <v>206262</v>
      </c>
      <c r="B421" s="2" cm="1">
        <f t="array" ref="B421">[1]!table_weight[ValueEUR]*(('F+ , F-'!B$2-[1]!tbl_gk[[#This Row],[ValueEUR]])/('F+ , F-'!B$2-'F+ , F-'!B$3))</f>
        <v>1.7470423899596343E-4</v>
      </c>
      <c r="C421" s="2" cm="1">
        <f t="array" ref="C421">[1]!table_weight[WageEUR]*(('F+ , F-'!C$2-[1]!tbl_gk[[#This Row],[WageEUR]])/('F+ , F-'!C$2-'F+ , F-'!C$3))</f>
        <v>3.9120935309418161E-4</v>
      </c>
      <c r="D421" s="2" cm="1">
        <f t="array" ref="D421">[1]!table_weight[Crossing]*(('F+ , F-'!D$2-[1]!tbl_gk[[#This Row],[Crossing]])/('F+ , F-'!D$2-'F+ , F-'!D$3))</f>
        <v>3.3625286215233793E-2</v>
      </c>
      <c r="E421" s="2" cm="1">
        <f t="array" ref="E421">[1]!table_weight[Finishing]*(('F+ , F-'!E$2-[1]!tbl_gk[[#This Row],[Finishing]])/('F+ , F-'!E$2-'F+ , F-'!E$3))</f>
        <v>1.0980757529662181E-2</v>
      </c>
      <c r="F421" s="2" cm="1">
        <f t="array" ref="F421">[1]!table_weight[HeadingAccuracy]*(('F+ , F-'!F$2-[1]!tbl_gk[[#This Row],[HeadingAccuracy]])/('F+ , F-'!F$2-'F+ , F-'!F$3))</f>
        <v>1.1274360672166649E-2</v>
      </c>
      <c r="G421" s="2" cm="1">
        <f t="array" ref="G421">[1]!table_weight[ShortPassing]*(('F+ , F-'!G$2-[1]!tbl_gk[[#This Row],[ShortPassing]])/('F+ , F-'!G$2-'F+ , F-'!G$3))</f>
        <v>5.484728289258417E-2</v>
      </c>
      <c r="H421" s="2" cm="1">
        <f t="array" ref="H421">[1]!table_weight[Volleys]*(('F+ , F-'!H$2-[1]!tbl_gk[[#This Row],[Volleys]])/('F+ , F-'!H$2-'F+ , F-'!H$3))</f>
        <v>1.3888705175857305E-3</v>
      </c>
      <c r="I421" s="2" cm="1">
        <f t="array" ref="I421">[1]!table_weight[Dribbling]*(('F+ , F-'!I$2-[1]!tbl_gk[[#This Row],[Dribbling]])/('F+ , F-'!I$2-'F+ , F-'!I$3))</f>
        <v>1.0756660437220181E-2</v>
      </c>
      <c r="J421" s="2" cm="1">
        <f t="array" ref="J421">[1]!table_weight[Curve]*(('F+ , F-'!J$2-[1]!tbl_gk[[#This Row],[Curve]])/('F+ , F-'!J$2-'F+ , F-'!J$3))</f>
        <v>8.2817834567149896E-3</v>
      </c>
      <c r="K421" s="2" cm="1">
        <f t="array" ref="K421">[1]!table_weight[FKAccuracy]*(('F+ , F-'!K$2-[1]!tbl_gk[[#This Row],[FKAccuracy]])/('F+ , F-'!K$2-'F+ , F-'!K$3))</f>
        <v>9.2789777912990392E-3</v>
      </c>
      <c r="L421" s="2" cm="1">
        <f t="array" ref="L421">[1]!table_weight[LongPassing]*(('F+ , F-'!L$2-[1]!tbl_gk[[#This Row],[LongPassing]])/('F+ , F-'!L$2-'F+ , F-'!L$3))</f>
        <v>2.4905508603486726E-2</v>
      </c>
      <c r="M421" s="2" cm="1">
        <f t="array" ref="M421">[1]!table_weight[BallControl]*(('F+ , F-'!M$2-[1]!tbl_gk[[#This Row],[BallControl]])/('F+ , F-'!M$2-'F+ , F-'!M$3))</f>
        <v>1.2603763744621627E-2</v>
      </c>
      <c r="N421" s="2" cm="1">
        <f t="array" ref="N421">[1]!table_weight[Acceleration]*(('F+ , F-'!N$2-[1]!tbl_gk[[#This Row],[Acceleration]])/('F+ , F-'!N$2-'F+ , F-'!N$3))</f>
        <v>5.637180336083316E-3</v>
      </c>
      <c r="O421" s="2" cm="1">
        <f t="array" ref="O421">[1]!table_weight[SprintSpeed]*(('F+ , F-'!O$2-[1]!tbl_gk[[#This Row],[SprintSpeed]])/('F+ , F-'!O$2-'F+ , F-'!O$3))</f>
        <v>6.7465774262245133E-3</v>
      </c>
      <c r="P421" s="2" cm="1">
        <f t="array" ref="P421">[1]!table_weight[Agility]*(('F+ , F-'!P$2-[1]!tbl_gk[[#This Row],[Agility]])/('F+ , F-'!P$2-'F+ , F-'!P$3))</f>
        <v>4.680442769886016E-3</v>
      </c>
      <c r="Q421" s="2" cm="1">
        <f t="array" ref="Q421">[1]!table_weight[Reactions]*(('F+ , F-'!Q$2-[1]!tbl_gk[[#This Row],[Reactions]])/('F+ , F-'!Q$2-'F+ , F-'!Q$3))</f>
        <v>1.7016186002382209E-3</v>
      </c>
      <c r="R421" s="2" cm="1">
        <f t="array" ref="R421">[1]!table_weight[Balance]*(('F+ , F-'!R$2-[1]!tbl_gk[[#This Row],[Balance]])/('F+ , F-'!R$2-'F+ , F-'!R$3))</f>
        <v>2.359325232983359E-3</v>
      </c>
      <c r="S421" s="2" cm="1">
        <f t="array" ref="S421">[1]!table_weight[ShotPower]*(('F+ , F-'!S$2-[1]!tbl_gk[[#This Row],[ShotPower]])/('F+ , F-'!S$2-'F+ , F-'!S$3))</f>
        <v>5.9732723886410689E-3</v>
      </c>
      <c r="T421" s="2" cm="1">
        <f t="array" ref="T421">[1]!table_weight[Jumping]*(('F+ , F-'!T$2-[1]!tbl_gk[[#This Row],[Jumping]])/('F+ , F-'!T$2-'F+ , F-'!T$3))</f>
        <v>2.7478728519976002E-3</v>
      </c>
      <c r="U421" s="2" cm="1">
        <f t="array" ref="U421">[1]!table_weight[Stamina]*(('F+ , F-'!U$2-[1]!tbl_gk[[#This Row],[Stamina]])/('F+ , F-'!U$2-'F+ , F-'!U$3))</f>
        <v>1.6315495058735752E-2</v>
      </c>
      <c r="V421" s="2" cm="1">
        <f t="array" ref="V421">[1]!table_weight[Strength]*(('F+ , F-'!V$2-[1]!tbl_gk[[#This Row],[Strength]])/('F+ , F-'!V$2-'F+ , F-'!V$3))</f>
        <v>1.7746678835817833E-2</v>
      </c>
      <c r="W421" s="2" cm="1">
        <f t="array" ref="W421">[1]!table_weight[LongShots]*(('F+ , F-'!W$2-[1]!tbl_gk[[#This Row],[LongShots]])/('F+ , F-'!W$2-'F+ , F-'!W$3))</f>
        <v>8.3106398450658349E-3</v>
      </c>
      <c r="X421" s="2" cm="1">
        <f t="array" ref="X421">[1]!table_weight[Aggression]*(('F+ , F-'!X$2-[1]!tbl_gk[[#This Row],[Aggression]])/('F+ , F-'!X$2-'F+ , F-'!X$3))</f>
        <v>1.460298144204439E-2</v>
      </c>
      <c r="Y421" s="2" cm="1">
        <f t="array" ref="Y421">[1]!table_weight[Interceptions]*(('F+ , F-'!Y$2-[1]!tbl_gk[[#This Row],[Interceptions]])/('F+ , F-'!Y$2-'F+ , F-'!Y$3))</f>
        <v>1.4543619728865382E-2</v>
      </c>
      <c r="Z421" s="2" cm="1">
        <f t="array" ref="Z421">[1]!table_weight[Positioning]*(('F+ , F-'!Z$2-[1]!tbl_gk[[#This Row],[Positioning]])/('F+ , F-'!Z$2-'F+ , F-'!Z$3))</f>
        <v>2.957779805969611E-4</v>
      </c>
      <c r="AA421" s="2" cm="1">
        <f t="array" ref="AA421">[1]!table_weight[Vision]*(('F+ , F-'!AA$2-[1]!tbl_gk[[#This Row],[Vision]])/('F+ , F-'!AA$2-'F+ , F-'!AA$3))</f>
        <v>3.478349051820296E-2</v>
      </c>
      <c r="AB421" s="2" cm="1">
        <f t="array" ref="AB421">[1]!table_weight[Penalties]*(('F+ , F-'!AB$2-[1]!tbl_gk[[#This Row],[Penalties]])/('F+ , F-'!AB$2-'F+ , F-'!AB$3))</f>
        <v>1.8790601120277533E-3</v>
      </c>
      <c r="AC421" s="2" cm="1">
        <f t="array" ref="AC421">[1]!table_weight[Composure]*(('F+ , F-'!AC$2-[1]!tbl_gk[[#This Row],[Composure]])/('F+ , F-'!AC$2-'F+ , F-'!AC$3))</f>
        <v>2.2416857476822497E-3</v>
      </c>
      <c r="AD421" s="2" cm="1">
        <f t="array" ref="AD421">[1]!table_weight[Marking]*(('F+ , F-'!AD$2-[1]!tbl_gk[[#This Row],[Marking]])/('F+ , F-'!AD$2-'F+ , F-'!AD$3))</f>
        <v>1.41973430686543E-2</v>
      </c>
      <c r="AE421" s="2" cm="1">
        <f t="array" ref="AE421">[1]!table_weight[StandingTackle]*(('F+ , F-'!AE$2-[1]!tbl_gk[[#This Row],[StandingTackle]])/('F+ , F-'!AE$2-'F+ , F-'!AE$3))</f>
        <v>1.7933485981458063E-2</v>
      </c>
      <c r="AF421" s="2" cm="1">
        <f t="array" ref="AF421">[1]!table_weight[SlidingTackle]*(('F+ , F-'!AF$2-[1]!tbl_gk[[#This Row],[SlidingTackle]])/('F+ , F-'!AF$2-'F+ , F-'!AF$3))</f>
        <v>8.2195144081682794E-3</v>
      </c>
      <c r="AG421" s="2" cm="1">
        <f t="array" ref="AG421">[1]!table_weight[GKDiving]*(('F+ , F-'!AG$2-[1]!tbl_gk[[#This Row],[GKDiving]])/('F+ , F-'!AG$2-'F+ , F-'!AG$3))</f>
        <v>4.2702945948686719E-2</v>
      </c>
      <c r="AH421" s="2" cm="1">
        <f t="array" ref="AH421">[1]!table_weight[GKHandling]*(('F+ , F-'!AH$2-[1]!tbl_gk[[#This Row],[GKHandling]])/('F+ , F-'!AH$2-'F+ , F-'!AH$3))</f>
        <v>4.6341979603444362E-2</v>
      </c>
      <c r="AI421" s="2" cm="1">
        <f t="array" ref="AI421">[1]!table_weight[GKKicking]*(('F+ , F-'!AI$2-[1]!tbl_gk[[#This Row],[GKKicking]])/('F+ , F-'!AI$2-'F+ , F-'!AI$3))</f>
        <v>2.6832978399756596E-2</v>
      </c>
      <c r="AJ421" s="2" cm="1">
        <f t="array" ref="AJ421">[1]!table_weight[GKPositioning]*(('F+ , F-'!AJ$2-[1]!tbl_gk[[#This Row],[GKPositioning]])/('F+ , F-'!AJ$2-'F+ , F-'!AJ$3))</f>
        <v>1.3875172591327129E-2</v>
      </c>
      <c r="AK421" s="2" cm="1">
        <f t="array" ref="AK421">[1]!table_weight[GKReflexes]*(('F+ , F-'!AK$2-[1]!tbl_gk[[#This Row],[GKReflexes]])/('F+ , F-'!AK$2-'F+ , F-'!AK$3))</f>
        <v>4.0083831930500594E-2</v>
      </c>
    </row>
    <row r="422" spans="1:37" x14ac:dyDescent="0.55000000000000004">
      <c r="A422" s="7">
        <f>[1]!tbl_gk[[#This Row],[ID]]</f>
        <v>206272</v>
      </c>
      <c r="B422" s="1" cm="1">
        <f t="array" ref="B422">[1]!table_weight[ValueEUR]*(('F+ , F-'!B$2-[1]!tbl_gk[[#This Row],[ValueEUR]])/('F+ , F-'!B$2-'F+ , F-'!B$3))</f>
        <v>4.9695022046554962E-5</v>
      </c>
      <c r="C422" s="1" cm="1">
        <f t="array" ref="C422">[1]!table_weight[WageEUR]*(('F+ , F-'!C$2-[1]!tbl_gk[[#This Row],[WageEUR]])/('F+ , F-'!C$2-'F+ , F-'!C$3))</f>
        <v>7.0417683556952691E-4</v>
      </c>
      <c r="D422" s="1" cm="1">
        <f t="array" ref="D422">[1]!table_weight[Crossing]*(('F+ , F-'!D$2-[1]!tbl_gk[[#This Row],[Crossing]])/('F+ , F-'!D$2-'F+ , F-'!D$3))</f>
        <v>3.4746129089074922E-2</v>
      </c>
      <c r="E422" s="1" cm="1">
        <f t="array" ref="E422">[1]!table_weight[Finishing]*(('F+ , F-'!E$2-[1]!tbl_gk[[#This Row],[Finishing]])/('F+ , F-'!E$2-'F+ , F-'!E$3))</f>
        <v>1.1979008214176926E-2</v>
      </c>
      <c r="F422" s="1" cm="1">
        <f t="array" ref="F422">[1]!table_weight[HeadingAccuracy]*(('F+ , F-'!F$2-[1]!tbl_gk[[#This Row],[HeadingAccuracy]])/('F+ , F-'!F$2-'F+ , F-'!F$3))</f>
        <v>1.00216539308148E-2</v>
      </c>
      <c r="G422" s="1" cm="1">
        <f t="array" ref="G422">[1]!table_weight[ShortPassing]*(('F+ , F-'!G$2-[1]!tbl_gk[[#This Row],[ShortPassing]])/('F+ , F-'!G$2-'F+ , F-'!G$3))</f>
        <v>4.0783877022690797E-2</v>
      </c>
      <c r="H422" s="1" cm="1">
        <f t="array" ref="H422">[1]!table_weight[Volleys]*(('F+ , F-'!H$2-[1]!tbl_gk[[#This Row],[Volleys]])/('F+ , F-'!H$2-'F+ , F-'!H$3))</f>
        <v>9.2591367839048701E-4</v>
      </c>
      <c r="I422" s="1" cm="1">
        <f t="array" ref="I422">[1]!table_weight[Dribbling]*(('F+ , F-'!I$2-[1]!tbl_gk[[#This Row],[Dribbling]])/('F+ , F-'!I$2-'F+ , F-'!I$3))</f>
        <v>1.4668173323482065E-2</v>
      </c>
      <c r="J422" s="1" cm="1">
        <f t="array" ref="J422">[1]!table_weight[Curve]*(('F+ , F-'!J$2-[1]!tbl_gk[[#This Row],[Curve]])/('F+ , F-'!J$2-'F+ , F-'!J$3))</f>
        <v>9.1268634012777444E-3</v>
      </c>
      <c r="K422" s="1" cm="1">
        <f t="array" ref="K422">[1]!table_weight[FKAccuracy]*(('F+ , F-'!K$2-[1]!tbl_gk[[#This Row],[FKAccuracy]])/('F+ , F-'!K$2-'F+ , F-'!K$3))</f>
        <v>8.0620626711286735E-3</v>
      </c>
      <c r="L422" s="1" cm="1">
        <f t="array" ref="L422">[1]!table_weight[LongPassing]*(('F+ , F-'!L$2-[1]!tbl_gk[[#This Row],[LongPassing]])/('F+ , F-'!L$2-'F+ , F-'!L$3))</f>
        <v>2.2198388103107734E-2</v>
      </c>
      <c r="M422" s="1" cm="1">
        <f t="array" ref="M422">[1]!table_weight[BallControl]*(('F+ , F-'!M$2-[1]!tbl_gk[[#This Row],[BallControl]])/('F+ , F-'!M$2-'F+ , F-'!M$3))</f>
        <v>1.4342213916293577E-2</v>
      </c>
      <c r="N422" s="1" cm="1">
        <f t="array" ref="N422">[1]!table_weight[Acceleration]*(('F+ , F-'!N$2-[1]!tbl_gk[[#This Row],[Acceleration]])/('F+ , F-'!N$2-'F+ , F-'!N$3))</f>
        <v>2.9313337747633242E-3</v>
      </c>
      <c r="O422" s="1" cm="1">
        <f t="array" ref="O422">[1]!table_weight[SprintSpeed]*(('F+ , F-'!O$2-[1]!tbl_gk[[#This Row],[SprintSpeed]])/('F+ , F-'!O$2-'F+ , F-'!O$3))</f>
        <v>4.4977182841496755E-3</v>
      </c>
      <c r="P422" s="1" cm="1">
        <f t="array" ref="P422">[1]!table_weight[Agility]*(('F+ , F-'!P$2-[1]!tbl_gk[[#This Row],[Agility]])/('F+ , F-'!P$2-'F+ , F-'!P$3))</f>
        <v>3.1592988696730611E-3</v>
      </c>
      <c r="Q422" s="1" cm="1">
        <f t="array" ref="Q422">[1]!table_weight[Reactions]*(('F+ , F-'!Q$2-[1]!tbl_gk[[#This Row],[Reactions]])/('F+ , F-'!Q$2-'F+ , F-'!Q$3))</f>
        <v>1.2375408001732517E-3</v>
      </c>
      <c r="R422" s="1" cm="1">
        <f t="array" ref="R422">[1]!table_weight[Balance]*(('F+ , F-'!R$2-[1]!tbl_gk[[#This Row],[Balance]])/('F+ , F-'!R$2-'F+ , F-'!R$3))</f>
        <v>1.3659251348851025E-3</v>
      </c>
      <c r="S422" s="1" cm="1">
        <f t="array" ref="S422">[1]!table_weight[ShotPower]*(('F+ , F-'!S$2-[1]!tbl_gk[[#This Row],[ShotPower]])/('F+ , F-'!S$2-'F+ , F-'!S$3))</f>
        <v>5.4538573983244545E-3</v>
      </c>
      <c r="T422" s="1" cm="1">
        <f t="array" ref="T422">[1]!table_weight[Jumping]*(('F+ , F-'!T$2-[1]!tbl_gk[[#This Row],[Jumping]])/('F+ , F-'!T$2-'F+ , F-'!T$3))</f>
        <v>1.8891625857483504E-3</v>
      </c>
      <c r="U422" s="1" cm="1">
        <f t="array" ref="U422">[1]!table_weight[Stamina]*(('F+ , F-'!U$2-[1]!tbl_gk[[#This Row],[Stamina]])/('F+ , F-'!U$2-'F+ , F-'!U$3))</f>
        <v>1.1163233461240251E-2</v>
      </c>
      <c r="V422" s="1" cm="1">
        <f t="array" ref="V422">[1]!table_weight[Strength]*(('F+ , F-'!V$2-[1]!tbl_gk[[#This Row],[Strength]])/('F+ , F-'!V$2-'F+ , F-'!V$3))</f>
        <v>1.0648007301490701E-2</v>
      </c>
      <c r="W422" s="1" cm="1">
        <f t="array" ref="W422">[1]!table_weight[LongShots]*(('F+ , F-'!W$2-[1]!tbl_gk[[#This Row],[LongShots]])/('F+ , F-'!W$2-'F+ , F-'!W$3))</f>
        <v>6.4926873789576834E-3</v>
      </c>
      <c r="X422" s="1" cm="1">
        <f t="array" ref="X422">[1]!table_weight[Aggression]*(('F+ , F-'!X$2-[1]!tbl_gk[[#This Row],[Aggression]])/('F+ , F-'!X$2-'F+ , F-'!X$3))</f>
        <v>7.9099482811073787E-3</v>
      </c>
      <c r="Y422" s="1" cm="1">
        <f t="array" ref="Y422">[1]!table_weight[Interceptions]*(('F+ , F-'!Y$2-[1]!tbl_gk[[#This Row],[Interceptions]])/('F+ , F-'!Y$2-'F+ , F-'!Y$3))</f>
        <v>1.8006386330976187E-2</v>
      </c>
      <c r="Z422" s="1" cm="1">
        <f t="array" ref="Z422">[1]!table_weight[Positioning]*(('F+ , F-'!Z$2-[1]!tbl_gk[[#This Row],[Positioning]])/('F+ , F-'!Z$2-'F+ , F-'!Z$3))</f>
        <v>1.4788899029848055E-4</v>
      </c>
      <c r="AA422" s="1" cm="1">
        <f t="array" ref="AA422">[1]!table_weight[Vision]*(('F+ , F-'!AA$2-[1]!tbl_gk[[#This Row],[Vision]])/('F+ , F-'!AA$2-'F+ , F-'!AA$3))</f>
        <v>2.1296014602981404E-3</v>
      </c>
      <c r="AB422" s="1" cm="1">
        <f t="array" ref="AB422">[1]!table_weight[Penalties]*(('F+ , F-'!AB$2-[1]!tbl_gk[[#This Row],[Penalties]])/('F+ , F-'!AB$2-'F+ , F-'!AB$3))</f>
        <v>2.2313838830329571E-3</v>
      </c>
      <c r="AC422" s="1" cm="1">
        <f t="array" ref="AC422">[1]!table_weight[Composure]*(('F+ , F-'!AC$2-[1]!tbl_gk[[#This Row],[Composure]])/('F+ , F-'!AC$2-'F+ , F-'!AC$3))</f>
        <v>1.1742163440240354E-3</v>
      </c>
      <c r="AD422" s="1" cm="1">
        <f t="array" ref="AD422">[1]!table_weight[Marking]*(('F+ , F-'!AD$2-[1]!tbl_gk[[#This Row],[Marking]])/('F+ , F-'!AD$2-'F+ , F-'!AD$3))</f>
        <v>1.5774825631838112E-2</v>
      </c>
      <c r="AE422" s="1" cm="1">
        <f t="array" ref="AE422">[1]!table_weight[StandingTackle]*(('F+ , F-'!AE$2-[1]!tbl_gk[[#This Row],[StandingTackle]])/('F+ , F-'!AE$2-'F+ , F-'!AE$3))</f>
        <v>1.120842873841129E-2</v>
      </c>
      <c r="AF422" s="1" cm="1">
        <f t="array" ref="AF422">[1]!table_weight[SlidingTackle]*(('F+ , F-'!AF$2-[1]!tbl_gk[[#This Row],[SlidingTackle]])/('F+ , F-'!AF$2-'F+ , F-'!AF$3))</f>
        <v>2.9889143302430105E-3</v>
      </c>
      <c r="AG422" s="1" cm="1">
        <f t="array" ref="AG422">[1]!table_weight[GKDiving]*(('F+ , F-'!AG$2-[1]!tbl_gk[[#This Row],[GKDiving]])/('F+ , F-'!AG$2-'F+ , F-'!AG$3))</f>
        <v>3.9286710272791778E-2</v>
      </c>
      <c r="AH422" s="1" cm="1">
        <f t="array" ref="AH422">[1]!table_weight[GKHandling]*(('F+ , F-'!AH$2-[1]!tbl_gk[[#This Row],[GKHandling]])/('F+ , F-'!AH$2-'F+ , F-'!AH$3))</f>
        <v>3.9212444279837541E-2</v>
      </c>
      <c r="AI422" s="1" cm="1">
        <f t="array" ref="AI422">[1]!table_weight[GKKicking]*(('F+ , F-'!AI$2-[1]!tbl_gk[[#This Row],[GKKicking]])/('F+ , F-'!AI$2-'F+ , F-'!AI$3))</f>
        <v>2.5044113173106158E-2</v>
      </c>
      <c r="AJ422" s="1" cm="1">
        <f t="array" ref="AJ422">[1]!table_weight[GKPositioning]*(('F+ , F-'!AJ$2-[1]!tbl_gk[[#This Row],[GKPositioning]])/('F+ , F-'!AJ$2-'F+ , F-'!AJ$3))</f>
        <v>1.5136551917811415E-2</v>
      </c>
      <c r="AK422" s="1" cm="1">
        <f t="array" ref="AK422">[1]!table_weight[GKReflexes]*(('F+ , F-'!AK$2-[1]!tbl_gk[[#This Row],[GKReflexes]])/('F+ , F-'!AK$2-'F+ , F-'!AK$3))</f>
        <v>4.55498090119325E-2</v>
      </c>
    </row>
    <row r="423" spans="1:37" x14ac:dyDescent="0.55000000000000004">
      <c r="A423" s="8">
        <f>[1]!tbl_gk[[#This Row],[ID]]</f>
        <v>206307</v>
      </c>
      <c r="B423" s="2" cm="1">
        <f t="array" ref="B423">[1]!table_weight[ValueEUR]*(('F+ , F-'!B$2-[1]!tbl_gk[[#This Row],[ValueEUR]])/('F+ , F-'!B$2-'F+ , F-'!B$3))</f>
        <v>3.6761969725122341E-4</v>
      </c>
      <c r="C423" s="2" cm="1">
        <f t="array" ref="C423">[1]!table_weight[WageEUR]*(('F+ , F-'!C$2-[1]!tbl_gk[[#This Row],[WageEUR]])/('F+ , F-'!C$2-'F+ , F-'!C$3))</f>
        <v>1.0171443180448721E-3</v>
      </c>
      <c r="D423" s="2" cm="1">
        <f t="array" ref="D423">[1]!table_weight[Crossing]*(('F+ , F-'!D$2-[1]!tbl_gk[[#This Row],[Crossing]])/('F+ , F-'!D$2-'F+ , F-'!D$3))</f>
        <v>2.6900228972187034E-2</v>
      </c>
      <c r="E423" s="2" cm="1">
        <f t="array" ref="E423">[1]!table_weight[Finishing]*(('F+ , F-'!E$2-[1]!tbl_gk[[#This Row],[Finishing]])/('F+ , F-'!E$2-'F+ , F-'!E$3))</f>
        <v>2.2959765743839108E-2</v>
      </c>
      <c r="F423" s="2" cm="1">
        <f t="array" ref="F423">[1]!table_weight[HeadingAccuracy]*(('F+ , F-'!F$2-[1]!tbl_gk[[#This Row],[HeadingAccuracy]])/('F+ , F-'!F$2-'F+ , F-'!F$3))</f>
        <v>1.08567917583827E-2</v>
      </c>
      <c r="G423" s="2" cm="1">
        <f t="array" ref="G423">[1]!table_weight[ShortPassing]*(('F+ , F-'!G$2-[1]!tbl_gk[[#This Row],[ShortPassing]])/('F+ , F-'!G$2-'F+ , F-'!G$3))</f>
        <v>4.2190217609680135E-2</v>
      </c>
      <c r="H423" s="2" cm="1">
        <f t="array" ref="H423">[1]!table_weight[Volleys]*(('F+ , F-'!H$2-[1]!tbl_gk[[#This Row],[Volleys]])/('F+ , F-'!H$2-'F+ , F-'!H$3))</f>
        <v>2.0833057763785961E-3</v>
      </c>
      <c r="I423" s="2" cm="1">
        <f t="array" ref="I423">[1]!table_weight[Dribbling]*(('F+ , F-'!I$2-[1]!tbl_gk[[#This Row],[Dribbling]])/('F+ , F-'!I$2-'F+ , F-'!I$3))</f>
        <v>1.7601807988178481E-2</v>
      </c>
      <c r="J423" s="2" cm="1">
        <f t="array" ref="J423">[1]!table_weight[Curve]*(('F+ , F-'!J$2-[1]!tbl_gk[[#This Row],[Curve]])/('F+ , F-'!J$2-'F+ , F-'!J$3))</f>
        <v>9.6339113680153961E-3</v>
      </c>
      <c r="K423" s="2" cm="1">
        <f t="array" ref="K423">[1]!table_weight[FKAccuracy]*(('F+ , F-'!K$2-[1]!tbl_gk[[#This Row],[FKAccuracy]])/('F+ , F-'!K$2-'F+ , F-'!K$3))</f>
        <v>1.0039549741405519E-2</v>
      </c>
      <c r="L423" s="2" cm="1">
        <f t="array" ref="L423">[1]!table_weight[LongPassing]*(('F+ , F-'!L$2-[1]!tbl_gk[[#This Row],[LongPassing]])/('F+ , F-'!L$2-'F+ , F-'!L$3))</f>
        <v>2.1115539902956136E-2</v>
      </c>
      <c r="M423" s="2" cm="1">
        <f t="array" ref="M423">[1]!table_weight[BallControl]*(('F+ , F-'!M$2-[1]!tbl_gk[[#This Row],[BallControl]])/('F+ , F-'!M$2-'F+ , F-'!M$3))</f>
        <v>8.692250858359743E-3</v>
      </c>
      <c r="N423" s="2" cm="1">
        <f t="array" ref="N423">[1]!table_weight[Acceleration]*(('F+ , F-'!N$2-[1]!tbl_gk[[#This Row],[Acceleration]])/('F+ , F-'!N$2-'F+ , F-'!N$3))</f>
        <v>5.1862059091966504E-3</v>
      </c>
      <c r="O423" s="2" cm="1">
        <f t="array" ref="O423">[1]!table_weight[SprintSpeed]*(('F+ , F-'!O$2-[1]!tbl_gk[[#This Row],[SprintSpeed]])/('F+ , F-'!O$2-'F+ , F-'!O$3))</f>
        <v>4.7788256769090301E-3</v>
      </c>
      <c r="P423" s="2" cm="1">
        <f t="array" ref="P423">[1]!table_weight[Agility]*(('F+ , F-'!P$2-[1]!tbl_gk[[#This Row],[Agility]])/('F+ , F-'!P$2-'F+ , F-'!P$3))</f>
        <v>3.2763099389202109E-3</v>
      </c>
      <c r="Q423" s="2" cm="1">
        <f t="array" ref="Q423">[1]!table_weight[Reactions]*(('F+ , F-'!Q$2-[1]!tbl_gk[[#This Row],[Reactions]])/('F+ , F-'!Q$2-'F+ , F-'!Q$3))</f>
        <v>1.1344124001588141E-3</v>
      </c>
      <c r="R423" s="2" cm="1">
        <f t="array" ref="R423">[1]!table_weight[Balance]*(('F+ , F-'!R$2-[1]!tbl_gk[[#This Row],[Balance]])/('F+ , F-'!R$2-'F+ , F-'!R$3))</f>
        <v>1.6142751594096668E-3</v>
      </c>
      <c r="S423" s="2" cm="1">
        <f t="array" ref="S423">[1]!table_weight[ShotPower]*(('F+ , F-'!S$2-[1]!tbl_gk[[#This Row],[ShotPower]])/('F+ , F-'!S$2-'F+ , F-'!S$3))</f>
        <v>4.93444240800784E-3</v>
      </c>
      <c r="T423" s="2" cm="1">
        <f t="array" ref="T423">[1]!table_weight[Jumping]*(('F+ , F-'!T$2-[1]!tbl_gk[[#This Row],[Jumping]])/('F+ , F-'!T$2-'F+ , F-'!T$3))</f>
        <v>2.0609046389982004E-3</v>
      </c>
      <c r="U423" s="2" cm="1">
        <f t="array" ref="U423">[1]!table_weight[Stamina]*(('F+ , F-'!U$2-[1]!tbl_gk[[#This Row],[Stamina]])/('F+ , F-'!U$2-'F+ , F-'!U$3))</f>
        <v>1.4598074526237249E-2</v>
      </c>
      <c r="V423" s="2" cm="1">
        <f t="array" ref="V423">[1]!table_weight[Strength]*(('F+ , F-'!V$2-[1]!tbl_gk[[#This Row],[Strength]])/('F+ , F-'!V$2-'F+ , F-'!V$3))</f>
        <v>1.2422675185072484E-2</v>
      </c>
      <c r="W423" s="2" cm="1">
        <f t="array" ref="W423">[1]!table_weight[LongShots]*(('F+ , F-'!W$2-[1]!tbl_gk[[#This Row],[LongShots]])/('F+ , F-'!W$2-'F+ , F-'!W$3))</f>
        <v>9.3494698256990638E-3</v>
      </c>
      <c r="X423" s="2" cm="1">
        <f t="array" ref="X423">[1]!table_weight[Aggression]*(('F+ , F-'!X$2-[1]!tbl_gk[[#This Row],[Aggression]])/('F+ , F-'!X$2-'F+ , F-'!X$3))</f>
        <v>1.1560693641618476E-2</v>
      </c>
      <c r="Y423" s="2" cm="1">
        <f t="array" ref="Y423">[1]!table_weight[Interceptions]*(('F+ , F-'!Y$2-[1]!tbl_gk[[#This Row],[Interceptions]])/('F+ , F-'!Y$2-'F+ , F-'!Y$3))</f>
        <v>1.7313833010554024E-2</v>
      </c>
      <c r="Z423" s="2" cm="1">
        <f t="array" ref="Z423">[1]!table_weight[Positioning]*(('F+ , F-'!Z$2-[1]!tbl_gk[[#This Row],[Positioning]])/('F+ , F-'!Z$2-'F+ , F-'!Z$3))</f>
        <v>1.6267788932832863E-3</v>
      </c>
      <c r="AA423" s="2" cm="1">
        <f t="array" ref="AA423">[1]!table_weight[Vision]*(('F+ , F-'!AA$2-[1]!tbl_gk[[#This Row],[Vision]])/('F+ , F-'!AA$2-'F+ , F-'!AA$3))</f>
        <v>4.1882162052530092E-2</v>
      </c>
      <c r="AB423" s="2" cm="1">
        <f t="array" ref="AB423">[1]!table_weight[Penalties]*(('F+ , F-'!AB$2-[1]!tbl_gk[[#This Row],[Penalties]])/('F+ , F-'!AB$2-'F+ , F-'!AB$3))</f>
        <v>2.3096780543674466E-3</v>
      </c>
      <c r="AC423" s="2" cm="1">
        <f t="array" ref="AC423">[1]!table_weight[Composure]*(('F+ , F-'!AC$2-[1]!tbl_gk[[#This Row],[Composure]])/('F+ , F-'!AC$2-'F+ , F-'!AC$3))</f>
        <v>1.814697986218964E-3</v>
      </c>
      <c r="AD423" s="2" cm="1">
        <f t="array" ref="AD423">[1]!table_weight[Marking]*(('F+ , F-'!AD$2-[1]!tbl_gk[[#This Row],[Marking]])/('F+ , F-'!AD$2-'F+ , F-'!AD$3))</f>
        <v>2.9972168700492414E-2</v>
      </c>
      <c r="AE423" s="2" cm="1">
        <f t="array" ref="AE423">[1]!table_weight[StandingTackle]*(('F+ , F-'!AE$2-[1]!tbl_gk[[#This Row],[StandingTackle]])/('F+ , F-'!AE$2-'F+ , F-'!AE$3))</f>
        <v>1.3450114486093548E-2</v>
      </c>
      <c r="AF423" s="2" cm="1">
        <f t="array" ref="AF423">[1]!table_weight[SlidingTackle]*(('F+ , F-'!AF$2-[1]!tbl_gk[[#This Row],[SlidingTackle]])/('F+ , F-'!AF$2-'F+ , F-'!AF$3))</f>
        <v>8.2195144081682794E-3</v>
      </c>
      <c r="AG423" s="2" cm="1">
        <f t="array" ref="AG423">[1]!table_weight[GKDiving]*(('F+ , F-'!AG$2-[1]!tbl_gk[[#This Row],[GKDiving]])/('F+ , F-'!AG$2-'F+ , F-'!AG$3))</f>
        <v>3.7578592434844307E-2</v>
      </c>
      <c r="AH423" s="2" cm="1">
        <f t="array" ref="AH423">[1]!table_weight[GKHandling]*(('F+ , F-'!AH$2-[1]!tbl_gk[[#This Row],[GKHandling]])/('F+ , F-'!AH$2-'F+ , F-'!AH$3))</f>
        <v>4.0994828110739248E-2</v>
      </c>
      <c r="AI423" s="2" cm="1">
        <f t="array" ref="AI423">[1]!table_weight[GKKicking]*(('F+ , F-'!AI$2-[1]!tbl_gk[[#This Row],[GKKicking]])/('F+ , F-'!AI$2-'F+ , F-'!AI$3))</f>
        <v>2.2360815333130498E-2</v>
      </c>
      <c r="AJ423" s="2" cm="1">
        <f t="array" ref="AJ423">[1]!table_weight[GKPositioning]*(('F+ , F-'!AJ$2-[1]!tbl_gk[[#This Row],[GKPositioning]])/('F+ , F-'!AJ$2-'F+ , F-'!AJ$3))</f>
        <v>1.5136551917811415E-2</v>
      </c>
      <c r="AK423" s="2" cm="1">
        <f t="array" ref="AK423">[1]!table_weight[GKReflexes]*(('F+ , F-'!AK$2-[1]!tbl_gk[[#This Row],[GKReflexes]])/('F+ , F-'!AK$2-'F+ , F-'!AK$3))</f>
        <v>3.6439847209545996E-2</v>
      </c>
    </row>
    <row r="424" spans="1:37" x14ac:dyDescent="0.55000000000000004">
      <c r="A424" s="7">
        <f>[1]!tbl_gk[[#This Row],[ID]]</f>
        <v>206500</v>
      </c>
      <c r="B424" s="1" cm="1">
        <f t="array" ref="B424">[1]!table_weight[ValueEUR]*(('F+ , F-'!B$2-[1]!tbl_gk[[#This Row],[ValueEUR]])/('F+ , F-'!B$2-'F+ , F-'!B$3))</f>
        <v>5.5868316710723288E-5</v>
      </c>
      <c r="C424" s="1" cm="1">
        <f t="array" ref="C424">[1]!table_weight[WageEUR]*(('F+ , F-'!C$2-[1]!tbl_gk[[#This Row],[WageEUR]])/('F+ , F-'!C$2-'F+ , F-'!C$3))</f>
        <v>3.9120935309418161E-4</v>
      </c>
      <c r="D424" s="1" cm="1">
        <f t="array" ref="D424">[1]!table_weight[Crossing]*(('F+ , F-'!D$2-[1]!tbl_gk[[#This Row],[Crossing]])/('F+ , F-'!D$2-'F+ , F-'!D$3))</f>
        <v>3.1383600467551537E-2</v>
      </c>
      <c r="E424" s="1" cm="1">
        <f t="array" ref="E424">[1]!table_weight[Finishing]*(('F+ , F-'!E$2-[1]!tbl_gk[[#This Row],[Finishing]])/('F+ , F-'!E$2-'F+ , F-'!E$3))</f>
        <v>1.0980757529662181E-2</v>
      </c>
      <c r="F424" s="1" cm="1">
        <f t="array" ref="F424">[1]!table_weight[HeadingAccuracy]*(('F+ , F-'!F$2-[1]!tbl_gk[[#This Row],[HeadingAccuracy]])/('F+ , F-'!F$2-'F+ , F-'!F$3))</f>
        <v>7.9338093618950504E-3</v>
      </c>
      <c r="G424" s="1" cm="1">
        <f t="array" ref="G424">[1]!table_weight[ShortPassing]*(('F+ , F-'!G$2-[1]!tbl_gk[[#This Row],[ShortPassing]])/('F+ , F-'!G$2-'F+ , F-'!G$3))</f>
        <v>4.9221920544626818E-2</v>
      </c>
      <c r="H424" s="1" cm="1">
        <f t="array" ref="H424">[1]!table_weight[Volleys]*(('F+ , F-'!H$2-[1]!tbl_gk[[#This Row],[Volleys]])/('F+ , F-'!H$2-'F+ , F-'!H$3))</f>
        <v>1.5046097273845413E-3</v>
      </c>
      <c r="I424" s="1" cm="1">
        <f t="array" ref="I424">[1]!table_weight[Dribbling]*(('F+ , F-'!I$2-[1]!tbl_gk[[#This Row],[Dribbling]])/('F+ , F-'!I$2-'F+ , F-'!I$3))</f>
        <v>1.5646051545047536E-2</v>
      </c>
      <c r="J424" s="1" cm="1">
        <f t="array" ref="J424">[1]!table_weight[Curve]*(('F+ , F-'!J$2-[1]!tbl_gk[[#This Row],[Curve]])/('F+ , F-'!J$2-'F+ , F-'!J$3))</f>
        <v>8.4507994456275402E-3</v>
      </c>
      <c r="K424" s="1" cm="1">
        <f t="array" ref="K424">[1]!table_weight[FKAccuracy]*(('F+ , F-'!K$2-[1]!tbl_gk[[#This Row],[FKAccuracy]])/('F+ , F-'!K$2-'F+ , F-'!K$3))</f>
        <v>8.6705202312138564E-3</v>
      </c>
      <c r="L424" s="1" cm="1">
        <f t="array" ref="L424">[1]!table_weight[LongPassing]*(('F+ , F-'!L$2-[1]!tbl_gk[[#This Row],[LongPassing]])/('F+ , F-'!L$2-'F+ , F-'!L$3))</f>
        <v>2.3822660403335128E-2</v>
      </c>
      <c r="M424" s="1" cm="1">
        <f t="array" ref="M424">[1]!table_weight[BallControl]*(('F+ , F-'!M$2-[1]!tbl_gk[[#This Row],[BallControl]])/('F+ , F-'!M$2-'F+ , F-'!M$3))</f>
        <v>1.0430701030031691E-2</v>
      </c>
      <c r="N424" s="1" cm="1">
        <f t="array" ref="N424">[1]!table_weight[Acceleration]*(('F+ , F-'!N$2-[1]!tbl_gk[[#This Row],[Acceleration]])/('F+ , F-'!N$2-'F+ , F-'!N$3))</f>
        <v>5.8626675495266484E-3</v>
      </c>
      <c r="O424" s="1" cm="1">
        <f t="array" ref="O424">[1]!table_weight[SprintSpeed]*(('F+ , F-'!O$2-[1]!tbl_gk[[#This Row],[SprintSpeed]])/('F+ , F-'!O$2-'F+ , F-'!O$3))</f>
        <v>6.7465774262245133E-3</v>
      </c>
      <c r="P424" s="1" cm="1">
        <f t="array" ref="P424">[1]!table_weight[Agility]*(('F+ , F-'!P$2-[1]!tbl_gk[[#This Row],[Agility]])/('F+ , F-'!P$2-'F+ , F-'!P$3))</f>
        <v>4.095387423650264E-3</v>
      </c>
      <c r="Q424" s="1" cm="1">
        <f t="array" ref="Q424">[1]!table_weight[Reactions]*(('F+ , F-'!Q$2-[1]!tbl_gk[[#This Row],[Reactions]])/('F+ , F-'!Q$2-'F+ , F-'!Q$3))</f>
        <v>2.1141322002959716E-3</v>
      </c>
      <c r="R424" s="1" cm="1">
        <f t="array" ref="R424">[1]!table_weight[Balance]*(('F+ , F-'!R$2-[1]!tbl_gk[[#This Row],[Balance]])/('F+ , F-'!R$2-'F+ , F-'!R$3))</f>
        <v>3.7252503678684615E-4</v>
      </c>
      <c r="S424" s="1" cm="1">
        <f t="array" ref="S424">[1]!table_weight[ShotPower]*(('F+ , F-'!S$2-[1]!tbl_gk[[#This Row],[ShotPower]])/('F+ , F-'!S$2-'F+ , F-'!S$3))</f>
        <v>6.7523948741159906E-3</v>
      </c>
      <c r="T424" s="1" cm="1">
        <f t="array" ref="T424">[1]!table_weight[Jumping]*(('F+ , F-'!T$2-[1]!tbl_gk[[#This Row],[Jumping]])/('F+ , F-'!T$2-'F+ , F-'!T$3))</f>
        <v>3.1772279851222255E-3</v>
      </c>
      <c r="U424" s="1" cm="1">
        <f t="array" ref="U424">[1]!table_weight[Stamina]*(('F+ , F-'!U$2-[1]!tbl_gk[[#This Row],[Stamina]])/('F+ , F-'!U$2-'F+ , F-'!U$3))</f>
        <v>1.5456784792486501E-2</v>
      </c>
      <c r="V424" s="1" cm="1">
        <f t="array" ref="V424">[1]!table_weight[Strength]*(('F+ , F-'!V$2-[1]!tbl_gk[[#This Row],[Strength]])/('F+ , F-'!V$2-'F+ , F-'!V$3))</f>
        <v>1.4197343068654266E-2</v>
      </c>
      <c r="W424" s="1" cm="1">
        <f t="array" ref="W424">[1]!table_weight[LongShots]*(('F+ , F-'!W$2-[1]!tbl_gk[[#This Row],[LongShots]])/('F+ , F-'!W$2-'F+ , F-'!W$3))</f>
        <v>8.570347340224143E-3</v>
      </c>
      <c r="X424" s="1" cm="1">
        <f t="array" ref="X424">[1]!table_weight[Aggression]*(('F+ , F-'!X$2-[1]!tbl_gk[[#This Row],[Aggression]])/('F+ , F-'!X$2-'F+ , F-'!X$3))</f>
        <v>1.460298144204439E-2</v>
      </c>
      <c r="Y424" s="1" cm="1">
        <f t="array" ref="Y424">[1]!table_weight[Interceptions]*(('F+ , F-'!Y$2-[1]!tbl_gk[[#This Row],[Interceptions]])/('F+ , F-'!Y$2-'F+ , F-'!Y$3))</f>
        <v>2.0084046292242669E-2</v>
      </c>
      <c r="Z424" s="1" cm="1">
        <f t="array" ref="Z424">[1]!table_weight[Positioning]*(('F+ , F-'!Z$2-[1]!tbl_gk[[#This Row],[Positioning]])/('F+ , F-'!Z$2-'F+ , F-'!Z$3))</f>
        <v>1.1831119223878444E-3</v>
      </c>
      <c r="AA424" s="1" cm="1">
        <f t="array" ref="AA424">[1]!table_weight[Vision]*(('F+ , F-'!AA$2-[1]!tbl_gk[[#This Row],[Vision]])/('F+ , F-'!AA$2-'F+ , F-'!AA$3))</f>
        <v>2.6974951830443111E-2</v>
      </c>
      <c r="AB424" s="1" cm="1">
        <f t="array" ref="AB424">[1]!table_weight[Penalties]*(('F+ , F-'!AB$2-[1]!tbl_gk[[#This Row],[Penalties]])/('F+ , F-'!AB$2-'F+ , F-'!AB$3))</f>
        <v>2.1139426260312223E-3</v>
      </c>
      <c r="AC424" s="1" cm="1">
        <f t="array" ref="AC424">[1]!table_weight[Composure]*(('F+ , F-'!AC$2-[1]!tbl_gk[[#This Row],[Composure]])/('F+ , F-'!AC$2-'F+ , F-'!AC$3))</f>
        <v>1.7079510458531426E-3</v>
      </c>
      <c r="AD424" s="1" cm="1">
        <f t="array" ref="AD424">[1]!table_weight[Marking]*(('F+ , F-'!AD$2-[1]!tbl_gk[[#This Row],[Marking]])/('F+ , F-'!AD$2-'F+ , F-'!AD$3))</f>
        <v>2.0507273321389546E-2</v>
      </c>
      <c r="AE424" s="1" cm="1">
        <f t="array" ref="AE424">[1]!table_weight[StandingTackle]*(('F+ , F-'!AE$2-[1]!tbl_gk[[#This Row],[StandingTackle]])/('F+ , F-'!AE$2-'F+ , F-'!AE$3))</f>
        <v>2.6900228972187096E-2</v>
      </c>
      <c r="AF424" s="1" cm="1">
        <f t="array" ref="AF424">[1]!table_weight[SlidingTackle]*(('F+ , F-'!AF$2-[1]!tbl_gk[[#This Row],[SlidingTackle]])/('F+ , F-'!AF$2-'F+ , F-'!AF$3))</f>
        <v>8.2195144081682794E-3</v>
      </c>
      <c r="AG424" s="1" cm="1">
        <f t="array" ref="AG424">[1]!table_weight[GKDiving]*(('F+ , F-'!AG$2-[1]!tbl_gk[[#This Row],[GKDiving]])/('F+ , F-'!AG$2-'F+ , F-'!AG$3))</f>
        <v>5.1243535138424057E-2</v>
      </c>
      <c r="AH424" s="1" cm="1">
        <f t="array" ref="AH424">[1]!table_weight[GKHandling]*(('F+ , F-'!AH$2-[1]!tbl_gk[[#This Row],[GKHandling]])/('F+ , F-'!AH$2-'F+ , F-'!AH$3))</f>
        <v>5.5253898757952898E-2</v>
      </c>
      <c r="AI424" s="1" cm="1">
        <f t="array" ref="AI424">[1]!table_weight[GKKicking]*(('F+ , F-'!AI$2-[1]!tbl_gk[[#This Row],[GKKicking]])/('F+ , F-'!AI$2-'F+ , F-'!AI$3))</f>
        <v>3.0410708853057477E-2</v>
      </c>
      <c r="AJ424" s="1" cm="1">
        <f t="array" ref="AJ424">[1]!table_weight[GKPositioning]*(('F+ , F-'!AJ$2-[1]!tbl_gk[[#This Row],[GKPositioning]])/('F+ , F-'!AJ$2-'F+ , F-'!AJ$3))</f>
        <v>2.0812758886990693E-2</v>
      </c>
      <c r="AK424" s="1" cm="1">
        <f t="array" ref="AK424">[1]!table_weight[GKReflexes]*(('F+ , F-'!AK$2-[1]!tbl_gk[[#This Row],[GKReflexes]])/('F+ , F-'!AK$2-'F+ , F-'!AK$3))</f>
        <v>5.2837778453841702E-2</v>
      </c>
    </row>
    <row r="425" spans="1:37" x14ac:dyDescent="0.55000000000000004">
      <c r="A425" s="8">
        <f>[1]!tbl_gk[[#This Row],[ID]]</f>
        <v>206549</v>
      </c>
      <c r="B425" s="2" cm="1">
        <f t="array" ref="B425">[1]!table_weight[ValueEUR]*(('F+ , F-'!B$2-[1]!tbl_gk[[#This Row],[ValueEUR]])/('F+ , F-'!B$2-'F+ , F-'!B$3))</f>
        <v>2.1915196057797529E-5</v>
      </c>
      <c r="C425" s="2" cm="1">
        <f t="array" ref="C425">[1]!table_weight[WageEUR]*(('F+ , F-'!C$2-[1]!tbl_gk[[#This Row],[WageEUR]])/('F+ , F-'!C$2-'F+ , F-'!C$3))</f>
        <v>7.8241870618836313E-5</v>
      </c>
      <c r="D425" s="2" cm="1">
        <f t="array" ref="D425">[1]!table_weight[Crossing]*(('F+ , F-'!D$2-[1]!tbl_gk[[#This Row],[Crossing]])/('F+ , F-'!D$2-'F+ , F-'!D$3))</f>
        <v>3.1383600467551537E-2</v>
      </c>
      <c r="E425" s="2" cm="1">
        <f t="array" ref="E425">[1]!table_weight[Finishing]*(('F+ , F-'!E$2-[1]!tbl_gk[[#This Row],[Finishing]])/('F+ , F-'!E$2-'F+ , F-'!E$3))</f>
        <v>7.9860054761179498E-3</v>
      </c>
      <c r="F425" s="2" cm="1">
        <f t="array" ref="F425">[1]!table_weight[HeadingAccuracy]*(('F+ , F-'!F$2-[1]!tbl_gk[[#This Row],[HeadingAccuracy]])/('F+ , F-'!F$2-'F+ , F-'!F$3))</f>
        <v>7.9338093618950504E-3</v>
      </c>
      <c r="G425" s="2" cm="1">
        <f t="array" ref="G425">[1]!table_weight[ShortPassing]*(('F+ , F-'!G$2-[1]!tbl_gk[[#This Row],[ShortPassing]])/('F+ , F-'!G$2-'F+ , F-'!G$3))</f>
        <v>4.0783877022690797E-2</v>
      </c>
      <c r="H425" s="2" cm="1">
        <f t="array" ref="H425">[1]!table_weight[Volleys]*(('F+ , F-'!H$2-[1]!tbl_gk[[#This Row],[Volleys]])/('F+ , F-'!H$2-'F+ , F-'!H$3))</f>
        <v>1.7360881469821632E-3</v>
      </c>
      <c r="I425" s="2" cm="1">
        <f t="array" ref="I425">[1]!table_weight[Dribbling]*(('F+ , F-'!I$2-[1]!tbl_gk[[#This Row],[Dribbling]])/('F+ , F-'!I$2-'F+ , F-'!I$3))</f>
        <v>1.1734538658785652E-2</v>
      </c>
      <c r="J425" s="2" cm="1">
        <f t="array" ref="J425">[1]!table_weight[Curve]*(('F+ , F-'!J$2-[1]!tbl_gk[[#This Row],[Curve]])/('F+ , F-'!J$2-'F+ , F-'!J$3))</f>
        <v>9.4648953791028455E-3</v>
      </c>
      <c r="K425" s="2" cm="1">
        <f t="array" ref="K425">[1]!table_weight[FKAccuracy]*(('F+ , F-'!K$2-[1]!tbl_gk[[#This Row],[FKAccuracy]])/('F+ , F-'!K$2-'F+ , F-'!K$3))</f>
        <v>8.5184058411925615E-3</v>
      </c>
      <c r="L425" s="2" cm="1">
        <f t="array" ref="L425">[1]!table_weight[LongPassing]*(('F+ , F-'!L$2-[1]!tbl_gk[[#This Row],[LongPassing]])/('F+ , F-'!L$2-'F+ , F-'!L$3))</f>
        <v>1.7325571202425546E-2</v>
      </c>
      <c r="M425" s="2" cm="1">
        <f t="array" ref="M425">[1]!table_weight[BallControl]*(('F+ , F-'!M$2-[1]!tbl_gk[[#This Row],[BallControl]])/('F+ , F-'!M$2-'F+ , F-'!M$3))</f>
        <v>1.0430701030031691E-2</v>
      </c>
      <c r="N425" s="2" cm="1">
        <f t="array" ref="N425">[1]!table_weight[Acceleration]*(('F+ , F-'!N$2-[1]!tbl_gk[[#This Row],[Acceleration]])/('F+ , F-'!N$2-'F+ , F-'!N$3))</f>
        <v>7.4410780436299775E-3</v>
      </c>
      <c r="O425" s="2" cm="1">
        <f t="array" ref="O425">[1]!table_weight[SprintSpeed]*(('F+ , F-'!O$2-[1]!tbl_gk[[#This Row],[SprintSpeed]])/('F+ , F-'!O$2-'F+ , F-'!O$3))</f>
        <v>9.2765439610587065E-3</v>
      </c>
      <c r="P425" s="2" cm="1">
        <f t="array" ref="P425">[1]!table_weight[Agility]*(('F+ , F-'!P$2-[1]!tbl_gk[[#This Row],[Agility]])/('F+ , F-'!P$2-'F+ , F-'!P$3))</f>
        <v>4.680442769886016E-3</v>
      </c>
      <c r="Q425" s="2" cm="1">
        <f t="array" ref="Q425">[1]!table_weight[Reactions]*(('F+ , F-'!Q$2-[1]!tbl_gk[[#This Row],[Reactions]])/('F+ , F-'!Q$2-'F+ , F-'!Q$3))</f>
        <v>1.4953618002093458E-3</v>
      </c>
      <c r="R425" s="2" cm="1">
        <f t="array" ref="R425">[1]!table_weight[Balance]*(('F+ , F-'!R$2-[1]!tbl_gk[[#This Row],[Balance]])/('F+ , F-'!R$2-'F+ , F-'!R$3))</f>
        <v>1.8626251839342308E-3</v>
      </c>
      <c r="S425" s="2" cm="1">
        <f t="array" ref="S425">[1]!table_weight[ShotPower]*(('F+ , F-'!S$2-[1]!tbl_gk[[#This Row],[ShotPower]])/('F+ , F-'!S$2-'F+ , F-'!S$3))</f>
        <v>5.9732723886410689E-3</v>
      </c>
      <c r="T425" s="2" cm="1">
        <f t="array" ref="T425">[1]!table_weight[Jumping]*(('F+ , F-'!T$2-[1]!tbl_gk[[#This Row],[Jumping]])/('F+ , F-'!T$2-'F+ , F-'!T$3))</f>
        <v>1.3739364259988001E-3</v>
      </c>
      <c r="U425" s="2" cm="1">
        <f t="array" ref="U425">[1]!table_weight[Stamina]*(('F+ , F-'!U$2-[1]!tbl_gk[[#This Row],[Stamina]])/('F+ , F-'!U$2-'F+ , F-'!U$3))</f>
        <v>1.7174205324984999E-2</v>
      </c>
      <c r="V425" s="2" cm="1">
        <f t="array" ref="V425">[1]!table_weight[Strength]*(('F+ , F-'!V$2-[1]!tbl_gk[[#This Row],[Strength]])/('F+ , F-'!V$2-'F+ , F-'!V$3))</f>
        <v>1.7746678835817833E-2</v>
      </c>
      <c r="W425" s="2" cm="1">
        <f t="array" ref="W425">[1]!table_weight[LongShots]*(('F+ , F-'!W$2-[1]!tbl_gk[[#This Row],[LongShots]])/('F+ , F-'!W$2-'F+ , F-'!W$3))</f>
        <v>7.7912248547492196E-3</v>
      </c>
      <c r="X425" s="2" cm="1">
        <f t="array" ref="X425">[1]!table_weight[Aggression]*(('F+ , F-'!X$2-[1]!tbl_gk[[#This Row],[Aggression]])/('F+ , F-'!X$2-'F+ , F-'!X$3))</f>
        <v>0</v>
      </c>
      <c r="Y425" s="2" cm="1">
        <f t="array" ref="Y425">[1]!table_weight[Interceptions]*(('F+ , F-'!Y$2-[1]!tbl_gk[[#This Row],[Interceptions]])/('F+ , F-'!Y$2-'F+ , F-'!Y$3))</f>
        <v>1.6621279690131864E-2</v>
      </c>
      <c r="Z425" s="2" cm="1">
        <f t="array" ref="Z425">[1]!table_weight[Positioning]*(('F+ , F-'!Z$2-[1]!tbl_gk[[#This Row],[Positioning]])/('F+ , F-'!Z$2-'F+ , F-'!Z$3))</f>
        <v>2.957779805969611E-4</v>
      </c>
      <c r="AA425" s="2" cm="1">
        <f t="array" ref="AA425">[1]!table_weight[Vision]*(('F+ , F-'!AA$2-[1]!tbl_gk[[#This Row],[Vision]])/('F+ , F-'!AA$2-'F+ , F-'!AA$3))</f>
        <v>1.4197343068654267E-2</v>
      </c>
      <c r="AB425" s="2" cm="1">
        <f t="array" ref="AB425">[1]!table_weight[Penalties]*(('F+ , F-'!AB$2-[1]!tbl_gk[[#This Row],[Penalties]])/('F+ , F-'!AB$2-'F+ , F-'!AB$3))</f>
        <v>2.0356484546967322E-3</v>
      </c>
      <c r="AC425" s="2" cm="1">
        <f t="array" ref="AC425">[1]!table_weight[Composure]*(('F+ , F-'!AC$2-[1]!tbl_gk[[#This Row],[Composure]])/('F+ , F-'!AC$2-'F+ , F-'!AC$3))</f>
        <v>1.1208428738411248E-3</v>
      </c>
      <c r="AD425" s="2" cm="1">
        <f t="array" ref="AD425">[1]!table_weight[Marking]*(('F+ , F-'!AD$2-[1]!tbl_gk[[#This Row],[Marking]])/('F+ , F-'!AD$2-'F+ , F-'!AD$3))</f>
        <v>1.8929790758205733E-2</v>
      </c>
      <c r="AE425" s="2" cm="1">
        <f t="array" ref="AE425">[1]!table_weight[StandingTackle]*(('F+ , F-'!AE$2-[1]!tbl_gk[[#This Row],[StandingTackle]])/('F+ , F-'!AE$2-'F+ , F-'!AE$3))</f>
        <v>3.1383600467551613E-2</v>
      </c>
      <c r="AF425" s="2" cm="1">
        <f t="array" ref="AF425">[1]!table_weight[SlidingTackle]*(('F+ , F-'!AF$2-[1]!tbl_gk[[#This Row],[SlidingTackle]])/('F+ , F-'!AF$2-'F+ , F-'!AF$3))</f>
        <v>7.4722858256075263E-3</v>
      </c>
      <c r="AG425" s="2" cm="1">
        <f t="array" ref="AG425">[1]!table_weight[GKDiving]*(('F+ , F-'!AG$2-[1]!tbl_gk[[#This Row],[GKDiving]])/('F+ , F-'!AG$2-'F+ , F-'!AG$3))</f>
        <v>3.7578592434844307E-2</v>
      </c>
      <c r="AH425" s="2" cm="1">
        <f t="array" ref="AH425">[1]!table_weight[GKHandling]*(('F+ , F-'!AH$2-[1]!tbl_gk[[#This Row],[GKHandling]])/('F+ , F-'!AH$2-'F+ , F-'!AH$3))</f>
        <v>4.8124363434346076E-2</v>
      </c>
      <c r="AI425" s="2" cm="1">
        <f t="array" ref="AI425">[1]!table_weight[GKKicking]*(('F+ , F-'!AI$2-[1]!tbl_gk[[#This Row],[GKKicking]])/('F+ , F-'!AI$2-'F+ , F-'!AI$3))</f>
        <v>2.6832978399756596E-2</v>
      </c>
      <c r="AJ425" s="2" cm="1">
        <f t="array" ref="AJ425">[1]!table_weight[GKPositioning]*(('F+ , F-'!AJ$2-[1]!tbl_gk[[#This Row],[GKPositioning]])/('F+ , F-'!AJ$2-'F+ , F-'!AJ$3))</f>
        <v>1.7028620907537841E-2</v>
      </c>
      <c r="AK425" s="2" cm="1">
        <f t="array" ref="AK425">[1]!table_weight[GKReflexes]*(('F+ , F-'!AK$2-[1]!tbl_gk[[#This Row],[GKReflexes]])/('F+ , F-'!AK$2-'F+ , F-'!AK$3))</f>
        <v>5.2837778453841702E-2</v>
      </c>
    </row>
    <row r="426" spans="1:37" x14ac:dyDescent="0.55000000000000004">
      <c r="A426" s="7">
        <f>[1]!tbl_gk[[#This Row],[ID]]</f>
        <v>206555</v>
      </c>
      <c r="B426" s="1" cm="1">
        <f t="array" ref="B426">[1]!table_weight[ValueEUR]*(('F+ , F-'!B$2-[1]!tbl_gk[[#This Row],[ValueEUR]])/('F+ , F-'!B$2-'F+ , F-'!B$3))</f>
        <v>1.2068791068449063E-4</v>
      </c>
      <c r="C426" s="1" cm="1">
        <f t="array" ref="C426">[1]!table_weight[WageEUR]*(('F+ , F-'!C$2-[1]!tbl_gk[[#This Row],[WageEUR]])/('F+ , F-'!C$2-'F+ , F-'!C$3))</f>
        <v>2.3472561185650898E-4</v>
      </c>
      <c r="D426" s="1" cm="1">
        <f t="array" ref="D426">[1]!table_weight[Crossing]*(('F+ , F-'!D$2-[1]!tbl_gk[[#This Row],[Crossing]])/('F+ , F-'!D$2-'F+ , F-'!D$3))</f>
        <v>3.6987814836757178E-2</v>
      </c>
      <c r="E426" s="1" cm="1">
        <f t="array" ref="E426">[1]!table_weight[Finishing]*(('F+ , F-'!E$2-[1]!tbl_gk[[#This Row],[Finishing]])/('F+ , F-'!E$2-'F+ , F-'!E$3))</f>
        <v>1.3975509583206414E-2</v>
      </c>
      <c r="F426" s="1" cm="1">
        <f t="array" ref="F426">[1]!table_weight[HeadingAccuracy]*(('F+ , F-'!F$2-[1]!tbl_gk[[#This Row],[HeadingAccuracy]])/('F+ , F-'!F$2-'F+ , F-'!F$3))</f>
        <v>1.00216539308148E-2</v>
      </c>
      <c r="G426" s="1" cm="1">
        <f t="array" ref="G426">[1]!table_weight[ShortPassing]*(('F+ , F-'!G$2-[1]!tbl_gk[[#This Row],[ShortPassing]])/('F+ , F-'!G$2-'F+ , F-'!G$3))</f>
        <v>4.3596558196669473E-2</v>
      </c>
      <c r="H426" s="1" cm="1">
        <f t="array" ref="H426">[1]!table_weight[Volleys]*(('F+ , F-'!H$2-[1]!tbl_gk[[#This Row],[Volleys]])/('F+ , F-'!H$2-'F+ , F-'!H$3))</f>
        <v>1.0416528881892981E-3</v>
      </c>
      <c r="I426" s="1" cm="1">
        <f t="array" ref="I426">[1]!table_weight[Dribbling]*(('F+ , F-'!I$2-[1]!tbl_gk[[#This Row],[Dribbling]])/('F+ , F-'!I$2-'F+ , F-'!I$3))</f>
        <v>1.1734538658785652E-2</v>
      </c>
      <c r="J426" s="1" cm="1">
        <f t="array" ref="J426">[1]!table_weight[Curve]*(('F+ , F-'!J$2-[1]!tbl_gk[[#This Row],[Curve]])/('F+ , F-'!J$2-'F+ , F-'!J$3))</f>
        <v>9.1268634012777444E-3</v>
      </c>
      <c r="K426" s="1" cm="1">
        <f t="array" ref="K426">[1]!table_weight[FKAccuracy]*(('F+ , F-'!K$2-[1]!tbl_gk[[#This Row],[FKAccuracy]])/('F+ , F-'!K$2-'F+ , F-'!K$3))</f>
        <v>6.2366899908731259E-3</v>
      </c>
      <c r="L426" s="1" cm="1">
        <f t="array" ref="L426">[1]!table_weight[LongPassing]*(('F+ , F-'!L$2-[1]!tbl_gk[[#This Row],[LongPassing]])/('F+ , F-'!L$2-'F+ , F-'!L$3))</f>
        <v>1.5701298902198155E-2</v>
      </c>
      <c r="M426" s="1" cm="1">
        <f t="array" ref="M426">[1]!table_weight[BallControl]*(('F+ , F-'!M$2-[1]!tbl_gk[[#This Row],[BallControl]])/('F+ , F-'!M$2-'F+ , F-'!M$3))</f>
        <v>9.9960884871137055E-3</v>
      </c>
      <c r="N426" s="1" cm="1">
        <f t="array" ref="N426">[1]!table_weight[Acceleration]*(('F+ , F-'!N$2-[1]!tbl_gk[[#This Row],[Acceleration]])/('F+ , F-'!N$2-'F+ , F-'!N$3))</f>
        <v>4.9607186957533181E-3</v>
      </c>
      <c r="O426" s="1" cm="1">
        <f t="array" ref="O426">[1]!table_weight[SprintSpeed]*(('F+ , F-'!O$2-[1]!tbl_gk[[#This Row],[SprintSpeed]])/('F+ , F-'!O$2-'F+ , F-'!O$3))</f>
        <v>4.7788256769090301E-3</v>
      </c>
      <c r="P426" s="1" cm="1">
        <f t="array" ref="P426">[1]!table_weight[Agility]*(('F+ , F-'!P$2-[1]!tbl_gk[[#This Row],[Agility]])/('F+ , F-'!P$2-'F+ , F-'!P$3))</f>
        <v>2.6912545926844589E-3</v>
      </c>
      <c r="Q426" s="1" cm="1">
        <f t="array" ref="Q426">[1]!table_weight[Reactions]*(('F+ , F-'!Q$2-[1]!tbl_gk[[#This Row],[Reactions]])/('F+ , F-'!Q$2-'F+ , F-'!Q$3))</f>
        <v>1.7016186002382209E-3</v>
      </c>
      <c r="R426" s="1" cm="1">
        <f t="array" ref="R426">[1]!table_weight[Balance]*(('F+ , F-'!R$2-[1]!tbl_gk[[#This Row],[Balance]])/('F+ , F-'!R$2-'F+ , F-'!R$3))</f>
        <v>3.1043753065570514E-4</v>
      </c>
      <c r="S426" s="1" cm="1">
        <f t="array" ref="S426">[1]!table_weight[ShotPower]*(('F+ , F-'!S$2-[1]!tbl_gk[[#This Row],[ShotPower]])/('F+ , F-'!S$2-'F+ , F-'!S$3))</f>
        <v>6.2329798837993753E-3</v>
      </c>
      <c r="T426" s="1" cm="1">
        <f t="array" ref="T426">[1]!table_weight[Jumping]*(('F+ , F-'!T$2-[1]!tbl_gk[[#This Row],[Jumping]])/('F+ , F-'!T$2-'F+ , F-'!T$3))</f>
        <v>2.1467756656231253E-3</v>
      </c>
      <c r="U426" s="1" cm="1">
        <f t="array" ref="U426">[1]!table_weight[Stamina]*(('F+ , F-'!U$2-[1]!tbl_gk[[#This Row],[Stamina]])/('F+ , F-'!U$2-'F+ , F-'!U$3))</f>
        <v>1.4598074526237249E-2</v>
      </c>
      <c r="V426" s="1" cm="1">
        <f t="array" ref="V426">[1]!table_weight[Strength]*(('F+ , F-'!V$2-[1]!tbl_gk[[#This Row],[Strength]])/('F+ , F-'!V$2-'F+ , F-'!V$3))</f>
        <v>3.6380691613426559E-2</v>
      </c>
      <c r="W426" s="1" cm="1">
        <f t="array" ref="W426">[1]!table_weight[LongShots]*(('F+ , F-'!W$2-[1]!tbl_gk[[#This Row],[LongShots]])/('F+ , F-'!W$2-'F+ , F-'!W$3))</f>
        <v>7.5315173595909123E-3</v>
      </c>
      <c r="X426" s="1" cm="1">
        <f t="array" ref="X426">[1]!table_weight[Aggression]*(('F+ , F-'!X$2-[1]!tbl_gk[[#This Row],[Aggression]])/('F+ , F-'!X$2-'F+ , F-'!X$3))</f>
        <v>1.460298144204439E-2</v>
      </c>
      <c r="Y426" s="1" cm="1">
        <f t="array" ref="Y426">[1]!table_weight[Interceptions]*(('F+ , F-'!Y$2-[1]!tbl_gk[[#This Row],[Interceptions]])/('F+ , F-'!Y$2-'F+ , F-'!Y$3))</f>
        <v>2.0776599612664828E-2</v>
      </c>
      <c r="Z426" s="1" cm="1">
        <f t="array" ref="Z426">[1]!table_weight[Positioning]*(('F+ , F-'!Z$2-[1]!tbl_gk[[#This Row],[Positioning]])/('F+ , F-'!Z$2-'F+ , F-'!Z$3))</f>
        <v>1.3310009126863251E-3</v>
      </c>
      <c r="AA426" s="1" cm="1">
        <f t="array" ref="AA426">[1]!table_weight[Vision]*(('F+ , F-'!AA$2-[1]!tbl_gk[[#This Row],[Vision]])/('F+ , F-'!AA$2-'F+ , F-'!AA$3))</f>
        <v>1.9876280296115975E-2</v>
      </c>
      <c r="AB426" s="1" cm="1">
        <f t="array" ref="AB426">[1]!table_weight[Penalties]*(('F+ , F-'!AB$2-[1]!tbl_gk[[#This Row],[Penalties]])/('F+ , F-'!AB$2-'F+ , F-'!AB$3))</f>
        <v>1.9965013690294879E-3</v>
      </c>
      <c r="AC426" s="1" cm="1">
        <f t="array" ref="AC426">[1]!table_weight[Composure]*(('F+ , F-'!AC$2-[1]!tbl_gk[[#This Row],[Composure]])/('F+ , F-'!AC$2-'F+ , F-'!AC$3))</f>
        <v>1.1742163440240354E-3</v>
      </c>
      <c r="AD426" s="1" cm="1">
        <f t="array" ref="AD426">[1]!table_weight[Marking]*(('F+ , F-'!AD$2-[1]!tbl_gk[[#This Row],[Marking]])/('F+ , F-'!AD$2-'F+ , F-'!AD$3))</f>
        <v>2.366223844775717E-2</v>
      </c>
      <c r="AE426" s="1" cm="1">
        <f t="array" ref="AE426">[1]!table_weight[StandingTackle]*(('F+ , F-'!AE$2-[1]!tbl_gk[[#This Row],[StandingTackle]])/('F+ , F-'!AE$2-'F+ , F-'!AE$3))</f>
        <v>1.5691800233775807E-2</v>
      </c>
      <c r="AF426" s="1" cm="1">
        <f t="array" ref="AF426">[1]!table_weight[SlidingTackle]*(('F+ , F-'!AF$2-[1]!tbl_gk[[#This Row],[SlidingTackle]])/('F+ , F-'!AF$2-'F+ , F-'!AF$3))</f>
        <v>5.977828660486021E-3</v>
      </c>
      <c r="AG426" s="1" cm="1">
        <f t="array" ref="AG426">[1]!table_weight[GKDiving]*(('F+ , F-'!AG$2-[1]!tbl_gk[[#This Row],[GKDiving]])/('F+ , F-'!AG$2-'F+ , F-'!AG$3))</f>
        <v>4.6119181624581652E-2</v>
      </c>
      <c r="AH426" s="1" cm="1">
        <f t="array" ref="AH426">[1]!table_weight[GKHandling]*(('F+ , F-'!AH$2-[1]!tbl_gk[[#This Row],[GKHandling]])/('F+ , F-'!AH$2-'F+ , F-'!AH$3))</f>
        <v>4.9906747265247783E-2</v>
      </c>
      <c r="AI426" s="1" cm="1">
        <f t="array" ref="AI426">[1]!table_weight[GKKicking]*(('F+ , F-'!AI$2-[1]!tbl_gk[[#This Row],[GKKicking]])/('F+ , F-'!AI$2-'F+ , F-'!AI$3))</f>
        <v>2.8621843626407038E-2</v>
      </c>
      <c r="AJ426" s="1" cm="1">
        <f t="array" ref="AJ426">[1]!table_weight[GKPositioning]*(('F+ , F-'!AJ$2-[1]!tbl_gk[[#This Row],[GKPositioning]])/('F+ , F-'!AJ$2-'F+ , F-'!AJ$3))</f>
        <v>1.8920689897264267E-2</v>
      </c>
      <c r="AK426" s="1" cm="1">
        <f t="array" ref="AK426">[1]!table_weight[GKReflexes]*(('F+ , F-'!AK$2-[1]!tbl_gk[[#This Row],[GKReflexes]])/('F+ , F-'!AK$2-'F+ , F-'!AK$3))</f>
        <v>4.9193793732887098E-2</v>
      </c>
    </row>
    <row r="427" spans="1:37" x14ac:dyDescent="0.55000000000000004">
      <c r="A427" s="8">
        <f>[1]!tbl_gk[[#This Row],[ID]]</f>
        <v>206561</v>
      </c>
      <c r="B427" s="2" cm="1">
        <f t="array" ref="B427">[1]!table_weight[ValueEUR]*(('F+ , F-'!B$2-[1]!tbl_gk[[#This Row],[ValueEUR]])/('F+ , F-'!B$2-'F+ , F-'!B$3))</f>
        <v>4.2935264389290658E-4</v>
      </c>
      <c r="C427" s="2" cm="1">
        <f t="array" ref="C427">[1]!table_weight[WageEUR]*(('F+ , F-'!C$2-[1]!tbl_gk[[#This Row],[WageEUR]])/('F+ , F-'!C$2-'F+ , F-'!C$3))</f>
        <v>8.6066057680719962E-4</v>
      </c>
      <c r="D427" s="2" cm="1">
        <f t="array" ref="D427">[1]!table_weight[Crossing]*(('F+ , F-'!D$2-[1]!tbl_gk[[#This Row],[Crossing]])/('F+ , F-'!D$2-'F+ , F-'!D$3))</f>
        <v>3.4746129089074922E-2</v>
      </c>
      <c r="E427" s="2" cm="1">
        <f t="array" ref="E427">[1]!table_weight[Finishing]*(('F+ , F-'!E$2-[1]!tbl_gk[[#This Row],[Finishing]])/('F+ , F-'!E$2-'F+ , F-'!E$3))</f>
        <v>9.9825068451474385E-3</v>
      </c>
      <c r="F427" s="2" cm="1">
        <f t="array" ref="F427">[1]!table_weight[HeadingAccuracy]*(('F+ , F-'!F$2-[1]!tbl_gk[[#This Row],[HeadingAccuracy]])/('F+ , F-'!F$2-'F+ , F-'!F$3))</f>
        <v>1.00216539308148E-2</v>
      </c>
      <c r="G427" s="2" cm="1">
        <f t="array" ref="G427">[1]!table_weight[ShortPassing]*(('F+ , F-'!G$2-[1]!tbl_gk[[#This Row],[ShortPassing]])/('F+ , F-'!G$2-'F+ , F-'!G$3))</f>
        <v>2.5314130565808078E-2</v>
      </c>
      <c r="H427" s="2" cm="1">
        <f t="array" ref="H427">[1]!table_weight[Volleys]*(('F+ , F-'!H$2-[1]!tbl_gk[[#This Row],[Volleys]])/('F+ , F-'!H$2-'F+ , F-'!H$3))</f>
        <v>9.2591367839048701E-4</v>
      </c>
      <c r="I427" s="2" cm="1">
        <f t="array" ref="I427">[1]!table_weight[Dribbling]*(('F+ , F-'!I$2-[1]!tbl_gk[[#This Row],[Dribbling]])/('F+ , F-'!I$2-'F+ , F-'!I$3))</f>
        <v>1.1734538658785652E-2</v>
      </c>
      <c r="J427" s="2" cm="1">
        <f t="array" ref="J427">[1]!table_weight[Curve]*(('F+ , F-'!J$2-[1]!tbl_gk[[#This Row],[Curve]])/('F+ , F-'!J$2-'F+ , F-'!J$3))</f>
        <v>9.8029273569279467E-3</v>
      </c>
      <c r="K427" s="2" cm="1">
        <f t="array" ref="K427">[1]!table_weight[FKAccuracy]*(('F+ , F-'!K$2-[1]!tbl_gk[[#This Row],[FKAccuracy]])/('F+ , F-'!K$2-'F+ , F-'!K$3))</f>
        <v>9.5832065713416324E-3</v>
      </c>
      <c r="L427" s="2" cm="1">
        <f t="array" ref="L427">[1]!table_weight[LongPassing]*(('F+ , F-'!L$2-[1]!tbl_gk[[#This Row],[LongPassing]])/('F+ , F-'!L$2-'F+ , F-'!L$3))</f>
        <v>1.2994178401819162E-2</v>
      </c>
      <c r="M427" s="2" cm="1">
        <f t="array" ref="M427">[1]!table_weight[BallControl]*(('F+ , F-'!M$2-[1]!tbl_gk[[#This Row],[BallControl]])/('F+ , F-'!M$2-'F+ , F-'!M$3))</f>
        <v>1.0865313572949679E-2</v>
      </c>
      <c r="N427" s="2" cm="1">
        <f t="array" ref="N427">[1]!table_weight[Acceleration]*(('F+ , F-'!N$2-[1]!tbl_gk[[#This Row],[Acceleration]])/('F+ , F-'!N$2-'F+ , F-'!N$3))</f>
        <v>6.313641976413314E-3</v>
      </c>
      <c r="O427" s="2" cm="1">
        <f t="array" ref="O427">[1]!table_weight[SprintSpeed]*(('F+ , F-'!O$2-[1]!tbl_gk[[#This Row],[SprintSpeed]])/('F+ , F-'!O$2-'F+ , F-'!O$3))</f>
        <v>8.995436568299351E-3</v>
      </c>
      <c r="P427" s="2" cm="1">
        <f t="array" ref="P427">[1]!table_weight[Agility]*(('F+ , F-'!P$2-[1]!tbl_gk[[#This Row],[Agility]])/('F+ , F-'!P$2-'F+ , F-'!P$3))</f>
        <v>4.4464206313917145E-3</v>
      </c>
      <c r="Q427" s="2" cm="1">
        <f t="array" ref="Q427">[1]!table_weight[Reactions]*(('F+ , F-'!Q$2-[1]!tbl_gk[[#This Row],[Reactions]])/('F+ , F-'!Q$2-'F+ , F-'!Q$3))</f>
        <v>1.2375408001732517E-3</v>
      </c>
      <c r="R427" s="2" cm="1">
        <f t="array" ref="R427">[1]!table_weight[Balance]*(('F+ , F-'!R$2-[1]!tbl_gk[[#This Row],[Balance]])/('F+ , F-'!R$2-'F+ , F-'!R$3))</f>
        <v>2.4835002452456411E-3</v>
      </c>
      <c r="S427" s="2" cm="1">
        <f t="array" ref="S427">[1]!table_weight[ShotPower]*(('F+ , F-'!S$2-[1]!tbl_gk[[#This Row],[ShotPower]])/('F+ , F-'!S$2-'F+ , F-'!S$3))</f>
        <v>5.4538573983244545E-3</v>
      </c>
      <c r="T427" s="2" cm="1">
        <f t="array" ref="T427">[1]!table_weight[Jumping]*(('F+ , F-'!T$2-[1]!tbl_gk[[#This Row],[Jumping]])/('F+ , F-'!T$2-'F+ , F-'!T$3))</f>
        <v>2.8337438786225251E-3</v>
      </c>
      <c r="U427" s="2" cm="1">
        <f t="array" ref="U427">[1]!table_weight[Stamina]*(('F+ , F-'!U$2-[1]!tbl_gk[[#This Row],[Stamina]])/('F+ , F-'!U$2-'F+ , F-'!U$3))</f>
        <v>1.4598074526237249E-2</v>
      </c>
      <c r="V427" s="2" cm="1">
        <f t="array" ref="V427">[1]!table_weight[Strength]*(('F+ , F-'!V$2-[1]!tbl_gk[[#This Row],[Strength]])/('F+ , F-'!V$2-'F+ , F-'!V$3))</f>
        <v>2.9282020079099427E-2</v>
      </c>
      <c r="W427" s="2" cm="1">
        <f t="array" ref="W427">[1]!table_weight[LongShots]*(('F+ , F-'!W$2-[1]!tbl_gk[[#This Row],[LongShots]])/('F+ , F-'!W$2-'F+ , F-'!W$3))</f>
        <v>8.0509323499075268E-3</v>
      </c>
      <c r="X427" s="2" cm="1">
        <f t="array" ref="X427">[1]!table_weight[Aggression]*(('F+ , F-'!X$2-[1]!tbl_gk[[#This Row],[Aggression]])/('F+ , F-'!X$2-'F+ , F-'!X$3))</f>
        <v>1.5211439002129575E-2</v>
      </c>
      <c r="Y427" s="2" cm="1">
        <f t="array" ref="Y427">[1]!table_weight[Interceptions]*(('F+ , F-'!Y$2-[1]!tbl_gk[[#This Row],[Interceptions]])/('F+ , F-'!Y$2-'F+ , F-'!Y$3))</f>
        <v>2.2854259573931314E-2</v>
      </c>
      <c r="Z427" s="2" cm="1">
        <f t="array" ref="Z427">[1]!table_weight[Positioning]*(('F+ , F-'!Z$2-[1]!tbl_gk[[#This Row],[Positioning]])/('F+ , F-'!Z$2-'F+ , F-'!Z$3))</f>
        <v>1.9225568738802474E-3</v>
      </c>
      <c r="AA427" s="2" cm="1">
        <f t="array" ref="AA427">[1]!table_weight[Vision]*(('F+ , F-'!AA$2-[1]!tbl_gk[[#This Row],[Vision]])/('F+ , F-'!AA$2-'F+ , F-'!AA$3))</f>
        <v>1.4907210222086981E-2</v>
      </c>
      <c r="AB427" s="2" cm="1">
        <f t="array" ref="AB427">[1]!table_weight[Penalties]*(('F+ , F-'!AB$2-[1]!tbl_gk[[#This Row],[Penalties]])/('F+ , F-'!AB$2-'F+ , F-'!AB$3))</f>
        <v>1.9965013690294879E-3</v>
      </c>
      <c r="AC427" s="2" cm="1">
        <f t="array" ref="AC427">[1]!table_weight[Composure]*(('F+ , F-'!AC$2-[1]!tbl_gk[[#This Row],[Composure]])/('F+ , F-'!AC$2-'F+ , F-'!AC$3))</f>
        <v>1.4944571651214996E-3</v>
      </c>
      <c r="AD427" s="2" cm="1">
        <f t="array" ref="AD427">[1]!table_weight[Marking]*(('F+ , F-'!AD$2-[1]!tbl_gk[[#This Row],[Marking]])/('F+ , F-'!AD$2-'F+ , F-'!AD$3))</f>
        <v>3.4704616390043845E-2</v>
      </c>
      <c r="AE427" s="2" cm="1">
        <f t="array" ref="AE427">[1]!table_weight[StandingTackle]*(('F+ , F-'!AE$2-[1]!tbl_gk[[#This Row],[StandingTackle]])/('F+ , F-'!AE$2-'F+ , F-'!AE$3))</f>
        <v>3.1383600467551613E-2</v>
      </c>
      <c r="AF427" s="2" cm="1">
        <f t="array" ref="AF427">[1]!table_weight[SlidingTackle]*(('F+ , F-'!AF$2-[1]!tbl_gk[[#This Row],[SlidingTackle]])/('F+ , F-'!AF$2-'F+ , F-'!AF$3))</f>
        <v>8.2195144081682794E-3</v>
      </c>
      <c r="AG427" s="2" cm="1">
        <f t="array" ref="AG427">[1]!table_weight[GKDiving]*(('F+ , F-'!AG$2-[1]!tbl_gk[[#This Row],[GKDiving]])/('F+ , F-'!AG$2-'F+ , F-'!AG$3))</f>
        <v>3.4162356758949373E-2</v>
      </c>
      <c r="AH427" s="2" cm="1">
        <f t="array" ref="AH427">[1]!table_weight[GKHandling]*(('F+ , F-'!AH$2-[1]!tbl_gk[[#This Row],[GKHandling]])/('F+ , F-'!AH$2-'F+ , F-'!AH$3))</f>
        <v>3.7430060448935834E-2</v>
      </c>
      <c r="AI427" s="2" cm="1">
        <f t="array" ref="AI427">[1]!table_weight[GKKicking]*(('F+ , F-'!AI$2-[1]!tbl_gk[[#This Row],[GKKicking]])/('F+ , F-'!AI$2-'F+ , F-'!AI$3))</f>
        <v>2.5044113173106158E-2</v>
      </c>
      <c r="AJ427" s="2" cm="1">
        <f t="array" ref="AJ427">[1]!table_weight[GKPositioning]*(('F+ , F-'!AJ$2-[1]!tbl_gk[[#This Row],[GKPositioning]])/('F+ , F-'!AJ$2-'F+ , F-'!AJ$3))</f>
        <v>1.5136551917811415E-2</v>
      </c>
      <c r="AK427" s="2" cm="1">
        <f t="array" ref="AK427">[1]!table_weight[GKReflexes]*(('F+ , F-'!AK$2-[1]!tbl_gk[[#This Row],[GKReflexes]])/('F+ , F-'!AK$2-'F+ , F-'!AK$3))</f>
        <v>3.6439847209545996E-2</v>
      </c>
    </row>
    <row r="428" spans="1:37" x14ac:dyDescent="0.55000000000000004">
      <c r="A428" s="7">
        <f>[1]!tbl_gk[[#This Row],[ID]]</f>
        <v>206566</v>
      </c>
      <c r="B428" s="1" cm="1">
        <f t="array" ref="B428">[1]!table_weight[ValueEUR]*(('F+ , F-'!B$2-[1]!tbl_gk[[#This Row],[ValueEUR]])/('F+ , F-'!B$2-'F+ , F-'!B$3))</f>
        <v>6.8214906039059921E-5</v>
      </c>
      <c r="C428" s="1" cm="1">
        <f t="array" ref="C428">[1]!table_weight[WageEUR]*(('F+ , F-'!C$2-[1]!tbl_gk[[#This Row],[WageEUR]])/('F+ , F-'!C$2-'F+ , F-'!C$3))</f>
        <v>2.3472561185650898E-4</v>
      </c>
      <c r="D428" s="1" cm="1">
        <f t="array" ref="D428">[1]!table_weight[Crossing]*(('F+ , F-'!D$2-[1]!tbl_gk[[#This Row],[Crossing]])/('F+ , F-'!D$2-'F+ , F-'!D$3))</f>
        <v>2.2416857476822528E-2</v>
      </c>
      <c r="E428" s="1" cm="1">
        <f t="array" ref="E428">[1]!table_weight[Finishing]*(('F+ , F-'!E$2-[1]!tbl_gk[[#This Row],[Finishing]])/('F+ , F-'!E$2-'F+ , F-'!E$3))</f>
        <v>1.2977258898691668E-2</v>
      </c>
      <c r="F428" s="1" cm="1">
        <f t="array" ref="F428">[1]!table_weight[HeadingAccuracy]*(('F+ , F-'!F$2-[1]!tbl_gk[[#This Row],[HeadingAccuracy]])/('F+ , F-'!F$2-'F+ , F-'!F$3))</f>
        <v>6.6811026205431997E-3</v>
      </c>
      <c r="G428" s="1" cm="1">
        <f t="array" ref="G428">[1]!table_weight[ShortPassing]*(('F+ , F-'!G$2-[1]!tbl_gk[[#This Row],[ShortPassing]])/('F+ , F-'!G$2-'F+ , F-'!G$3))</f>
        <v>4.0783877022690797E-2</v>
      </c>
      <c r="H428" s="1" cm="1">
        <f t="array" ref="H428">[1]!table_weight[Volleys]*(('F+ , F-'!H$2-[1]!tbl_gk[[#This Row],[Volleys]])/('F+ , F-'!H$2-'F+ , F-'!H$3))</f>
        <v>6.9443525879286526E-4</v>
      </c>
      <c r="I428" s="1" cm="1">
        <f t="array" ref="I428">[1]!table_weight[Dribbling]*(('F+ , F-'!I$2-[1]!tbl_gk[[#This Row],[Dribbling]])/('F+ , F-'!I$2-'F+ , F-'!I$3))</f>
        <v>1.4668173323482065E-2</v>
      </c>
      <c r="J428" s="1" cm="1">
        <f t="array" ref="J428">[1]!table_weight[Curve]*(('F+ , F-'!J$2-[1]!tbl_gk[[#This Row],[Curve]])/('F+ , F-'!J$2-'F+ , F-'!J$3))</f>
        <v>8.4507994456275402E-3</v>
      </c>
      <c r="K428" s="1" cm="1">
        <f t="array" ref="K428">[1]!table_weight[FKAccuracy]*(('F+ , F-'!K$2-[1]!tbl_gk[[#This Row],[FKAccuracy]])/('F+ , F-'!K$2-'F+ , F-'!K$3))</f>
        <v>8.0620626711286735E-3</v>
      </c>
      <c r="L428" s="1" cm="1">
        <f t="array" ref="L428">[1]!table_weight[LongPassing]*(('F+ , F-'!L$2-[1]!tbl_gk[[#This Row],[LongPassing]])/('F+ , F-'!L$2-'F+ , F-'!L$3))</f>
        <v>1.8949843502652941E-2</v>
      </c>
      <c r="M428" s="1" cm="1">
        <f t="array" ref="M428">[1]!table_weight[BallControl]*(('F+ , F-'!M$2-[1]!tbl_gk[[#This Row],[BallControl]])/('F+ , F-'!M$2-'F+ , F-'!M$3))</f>
        <v>1.1299926115867666E-2</v>
      </c>
      <c r="N428" s="1" cm="1">
        <f t="array" ref="N428">[1]!table_weight[Acceleration]*(('F+ , F-'!N$2-[1]!tbl_gk[[#This Row],[Acceleration]])/('F+ , F-'!N$2-'F+ , F-'!N$3))</f>
        <v>4.2842570554233201E-3</v>
      </c>
      <c r="O428" s="1" cm="1">
        <f t="array" ref="O428">[1]!table_weight[SprintSpeed]*(('F+ , F-'!O$2-[1]!tbl_gk[[#This Row],[SprintSpeed]])/('F+ , F-'!O$2-'F+ , F-'!O$3))</f>
        <v>4.4977182841496755E-3</v>
      </c>
      <c r="P428" s="1" cm="1">
        <f t="array" ref="P428">[1]!table_weight[Agility]*(('F+ , F-'!P$2-[1]!tbl_gk[[#This Row],[Agility]])/('F+ , F-'!P$2-'F+ , F-'!P$3))</f>
        <v>1.8721771079544065E-3</v>
      </c>
      <c r="Q428" s="1" cm="1">
        <f t="array" ref="Q428">[1]!table_weight[Reactions]*(('F+ , F-'!Q$2-[1]!tbl_gk[[#This Row],[Reactions]])/('F+ , F-'!Q$2-'F+ , F-'!Q$3))</f>
        <v>1.5984902002237835E-3</v>
      </c>
      <c r="R428" s="1" cm="1">
        <f t="array" ref="R428">[1]!table_weight[Balance]*(('F+ , F-'!R$2-[1]!tbl_gk[[#This Row],[Balance]])/('F+ , F-'!R$2-'F+ , F-'!R$3))</f>
        <v>1.6763626655408076E-3</v>
      </c>
      <c r="S428" s="1" cm="1">
        <f t="array" ref="S428">[1]!table_weight[ShotPower]*(('F+ , F-'!S$2-[1]!tbl_gk[[#This Row],[ShotPower]])/('F+ , F-'!S$2-'F+ , F-'!S$3))</f>
        <v>6.7523948741159906E-3</v>
      </c>
      <c r="T428" s="1" cm="1">
        <f t="array" ref="T428">[1]!table_weight[Jumping]*(('F+ , F-'!T$2-[1]!tbl_gk[[#This Row],[Jumping]])/('F+ , F-'!T$2-'F+ , F-'!T$3))</f>
        <v>2.3185177188729754E-3</v>
      </c>
      <c r="U428" s="1" cm="1">
        <f t="array" ref="U428">[1]!table_weight[Stamina]*(('F+ , F-'!U$2-[1]!tbl_gk[[#This Row],[Stamina]])/('F+ , F-'!U$2-'F+ , F-'!U$3))</f>
        <v>6.0109718637447497E-3</v>
      </c>
      <c r="V428" s="1" cm="1">
        <f t="array" ref="V428">[1]!table_weight[Strength]*(('F+ , F-'!V$2-[1]!tbl_gk[[#This Row],[Strength]])/('F+ , F-'!V$2-'F+ , F-'!V$3))</f>
        <v>2.3958016428354077E-2</v>
      </c>
      <c r="W428" s="1" cm="1">
        <f t="array" ref="W428">[1]!table_weight[LongShots]*(('F+ , F-'!W$2-[1]!tbl_gk[[#This Row],[LongShots]])/('F+ , F-'!W$2-'F+ , F-'!W$3))</f>
        <v>6.7523948741159906E-3</v>
      </c>
      <c r="X428" s="1" cm="1">
        <f t="array" ref="X428">[1]!table_weight[Aggression]*(('F+ , F-'!X$2-[1]!tbl_gk[[#This Row],[Aggression]])/('F+ , F-'!X$2-'F+ , F-'!X$3))</f>
        <v>2.4338302403407318E-3</v>
      </c>
      <c r="Y428" s="1" cm="1">
        <f t="array" ref="Y428">[1]!table_weight[Interceptions]*(('F+ , F-'!Y$2-[1]!tbl_gk[[#This Row],[Interceptions]])/('F+ , F-'!Y$2-'F+ , F-'!Y$3))</f>
        <v>1.3158513088021059E-2</v>
      </c>
      <c r="Z428" s="1" cm="1">
        <f t="array" ref="Z428">[1]!table_weight[Positioning]*(('F+ , F-'!Z$2-[1]!tbl_gk[[#This Row],[Positioning]])/('F+ , F-'!Z$2-'F+ , F-'!Z$3))</f>
        <v>1.1831119223878444E-3</v>
      </c>
      <c r="AA428" s="1" cm="1">
        <f t="array" ref="AA428">[1]!table_weight[Vision]*(('F+ , F-'!AA$2-[1]!tbl_gk[[#This Row],[Vision]])/('F+ , F-'!AA$2-'F+ , F-'!AA$3))</f>
        <v>2.5555217523577683E-2</v>
      </c>
      <c r="AB428" s="1" cm="1">
        <f t="array" ref="AB428">[1]!table_weight[Penalties]*(('F+ , F-'!AB$2-[1]!tbl_gk[[#This Row],[Penalties]])/('F+ , F-'!AB$2-'F+ , F-'!AB$3))</f>
        <v>2.0747955403639775E-3</v>
      </c>
      <c r="AC428" s="1" cm="1">
        <f t="array" ref="AC428">[1]!table_weight[Composure]*(('F+ , F-'!AC$2-[1]!tbl_gk[[#This Row],[Composure]])/('F+ , F-'!AC$2-'F+ , F-'!AC$3))</f>
        <v>1.3877102247556784E-3</v>
      </c>
      <c r="AD428" s="1" cm="1">
        <f t="array" ref="AD428">[1]!table_weight[Marking]*(('F+ , F-'!AD$2-[1]!tbl_gk[[#This Row],[Marking]])/('F+ , F-'!AD$2-'F+ , F-'!AD$3))</f>
        <v>3.1549651263676225E-2</v>
      </c>
      <c r="AE428" s="1" cm="1">
        <f t="array" ref="AE428">[1]!table_weight[StandingTackle]*(('F+ , F-'!AE$2-[1]!tbl_gk[[#This Row],[StandingTackle]])/('F+ , F-'!AE$2-'F+ , F-'!AE$3))</f>
        <v>8.9667429907290316E-3</v>
      </c>
      <c r="AF428" s="1" cm="1">
        <f t="array" ref="AF428">[1]!table_weight[SlidingTackle]*(('F+ , F-'!AF$2-[1]!tbl_gk[[#This Row],[SlidingTackle]])/('F+ , F-'!AF$2-'F+ , F-'!AF$3))</f>
        <v>2.9889143302430105E-3</v>
      </c>
      <c r="AG428" s="1" cm="1">
        <f t="array" ref="AG428">[1]!table_weight[GKDiving]*(('F+ , F-'!AG$2-[1]!tbl_gk[[#This Row],[GKDiving]])/('F+ , F-'!AG$2-'F+ , F-'!AG$3))</f>
        <v>4.7827299462529123E-2</v>
      </c>
      <c r="AH428" s="1" cm="1">
        <f t="array" ref="AH428">[1]!table_weight[GKHandling]*(('F+ , F-'!AH$2-[1]!tbl_gk[[#This Row],[GKHandling]])/('F+ , F-'!AH$2-'F+ , F-'!AH$3))</f>
        <v>5.3471514927051197E-2</v>
      </c>
      <c r="AI428" s="1" cm="1">
        <f t="array" ref="AI428">[1]!table_weight[GKKicking]*(('F+ , F-'!AI$2-[1]!tbl_gk[[#This Row],[GKKicking]])/('F+ , F-'!AI$2-'F+ , F-'!AI$3))</f>
        <v>3.0410708853057477E-2</v>
      </c>
      <c r="AJ428" s="1" cm="1">
        <f t="array" ref="AJ428">[1]!table_weight[GKPositioning]*(('F+ , F-'!AJ$2-[1]!tbl_gk[[#This Row],[GKPositioning]])/('F+ , F-'!AJ$2-'F+ , F-'!AJ$3))</f>
        <v>2.1443448550232839E-2</v>
      </c>
      <c r="AK428" s="1" cm="1">
        <f t="array" ref="AK428">[1]!table_weight[GKReflexes]*(('F+ , F-'!AK$2-[1]!tbl_gk[[#This Row],[GKReflexes]])/('F+ , F-'!AK$2-'F+ , F-'!AK$3))</f>
        <v>5.10157860933644E-2</v>
      </c>
    </row>
    <row r="429" spans="1:37" x14ac:dyDescent="0.55000000000000004">
      <c r="A429" s="8">
        <f>[1]!tbl_gk[[#This Row],[ID]]</f>
        <v>206585</v>
      </c>
      <c r="B429" s="2" cm="1">
        <f t="array" ref="B429">[1]!table_weight[ValueEUR]*(('F+ , F-'!B$2-[1]!tbl_gk[[#This Row],[ValueEUR]])/('F+ , F-'!B$2-'F+ , F-'!B$3))</f>
        <v>6.3248490481736513E-3</v>
      </c>
      <c r="C429" s="2" cm="1">
        <f t="array" ref="C429">[1]!table_weight[WageEUR]*(('F+ , F-'!C$2-[1]!tbl_gk[[#This Row],[WageEUR]])/('F+ , F-'!C$2-'F+ , F-'!C$3))</f>
        <v>1.2440457428394976E-2</v>
      </c>
      <c r="D429" s="2" cm="1">
        <f t="array" ref="D429">[1]!table_weight[Crossing]*(('F+ , F-'!D$2-[1]!tbl_gk[[#This Row],[Crossing]])/('F+ , F-'!D$2-'F+ , F-'!D$3))</f>
        <v>2.1296014602981403E-2</v>
      </c>
      <c r="E429" s="2" cm="1">
        <f t="array" ref="E429">[1]!table_weight[Finishing]*(('F+ , F-'!E$2-[1]!tbl_gk[[#This Row],[Finishing]])/('F+ , F-'!E$2-'F+ , F-'!E$3))</f>
        <v>1.59720109522359E-2</v>
      </c>
      <c r="F429" s="2" cm="1">
        <f t="array" ref="F429">[1]!table_weight[HeadingAccuracy]*(('F+ , F-'!F$2-[1]!tbl_gk[[#This Row],[HeadingAccuracy]])/('F+ , F-'!F$2-'F+ , F-'!F$3))</f>
        <v>8.7689471894629514E-3</v>
      </c>
      <c r="G429" s="2" cm="1">
        <f t="array" ref="G429">[1]!table_weight[ShortPassing]*(('F+ , F-'!G$2-[1]!tbl_gk[[#This Row],[ShortPassing]])/('F+ , F-'!G$2-'F+ , F-'!G$3))</f>
        <v>1.6876087043872053E-2</v>
      </c>
      <c r="H429" s="2" cm="1">
        <f t="array" ref="H429">[1]!table_weight[Volleys]*(('F+ , F-'!H$2-[1]!tbl_gk[[#This Row],[Volleys]])/('F+ , F-'!H$2-'F+ , F-'!H$3))</f>
        <v>9.2591367839048701E-4</v>
      </c>
      <c r="I429" s="2" cm="1">
        <f t="array" ref="I429">[1]!table_weight[Dribbling]*(('F+ , F-'!I$2-[1]!tbl_gk[[#This Row],[Dribbling]])/('F+ , F-'!I$2-'F+ , F-'!I$3))</f>
        <v>1.6623929766613008E-2</v>
      </c>
      <c r="J429" s="2" cm="1">
        <f t="array" ref="J429">[1]!table_weight[Curve]*(('F+ , F-'!J$2-[1]!tbl_gk[[#This Row],[Curve]])/('F+ , F-'!J$2-'F+ , F-'!J$3))</f>
        <v>7.4367035121522358E-3</v>
      </c>
      <c r="K429" s="2" cm="1">
        <f t="array" ref="K429">[1]!table_weight[FKAccuracy]*(('F+ , F-'!K$2-[1]!tbl_gk[[#This Row],[FKAccuracy]])/('F+ , F-'!K$2-'F+ , F-'!K$3))</f>
        <v>8.3662914511712649E-3</v>
      </c>
      <c r="L429" s="2" cm="1">
        <f t="array" ref="L429">[1]!table_weight[LongPassing]*(('F+ , F-'!L$2-[1]!tbl_gk[[#This Row],[LongPassing]])/('F+ , F-'!L$2-'F+ , F-'!L$3))</f>
        <v>9.204209701288572E-3</v>
      </c>
      <c r="M429" s="2" cm="1">
        <f t="array" ref="M429">[1]!table_weight[BallControl]*(('F+ , F-'!M$2-[1]!tbl_gk[[#This Row],[BallControl]])/('F+ , F-'!M$2-'F+ , F-'!M$3))</f>
        <v>6.0845756008518197E-3</v>
      </c>
      <c r="N429" s="2" cm="1">
        <f t="array" ref="N429">[1]!table_weight[Acceleration]*(('F+ , F-'!N$2-[1]!tbl_gk[[#This Row],[Acceleration]])/('F+ , F-'!N$2-'F+ , F-'!N$3))</f>
        <v>6.9901036167433111E-3</v>
      </c>
      <c r="O429" s="2" cm="1">
        <f t="array" ref="O429">[1]!table_weight[SprintSpeed]*(('F+ , F-'!O$2-[1]!tbl_gk[[#This Row],[SprintSpeed]])/('F+ , F-'!O$2-'F+ , F-'!O$3))</f>
        <v>8.995436568299351E-3</v>
      </c>
      <c r="P429" s="2" cm="1">
        <f t="array" ref="P429">[1]!table_weight[Agility]*(('F+ , F-'!P$2-[1]!tbl_gk[[#This Row],[Agility]])/('F+ , F-'!P$2-'F+ , F-'!P$3))</f>
        <v>3.3933210081673617E-3</v>
      </c>
      <c r="Q429" s="2" cm="1">
        <f t="array" ref="Q429">[1]!table_weight[Reactions]*(('F+ , F-'!Q$2-[1]!tbl_gk[[#This Row],[Reactions]])/('F+ , F-'!Q$2-'F+ , F-'!Q$3))</f>
        <v>9.7971980013715747E-4</v>
      </c>
      <c r="R429" s="2" cm="1">
        <f t="array" ref="R429">[1]!table_weight[Balance]*(('F+ , F-'!R$2-[1]!tbl_gk[[#This Row],[Balance]])/('F+ , F-'!R$2-'F+ , F-'!R$3))</f>
        <v>1.8626251839342308E-3</v>
      </c>
      <c r="S429" s="2" cm="1">
        <f t="array" ref="S429">[1]!table_weight[ShotPower]*(('F+ , F-'!S$2-[1]!tbl_gk[[#This Row],[ShotPower]])/('F+ , F-'!S$2-'F+ , F-'!S$3))</f>
        <v>1.5582449709498438E-3</v>
      </c>
      <c r="T429" s="2" cm="1">
        <f t="array" ref="T429">[1]!table_weight[Jumping]*(('F+ , F-'!T$2-[1]!tbl_gk[[#This Row],[Jumping]])/('F+ , F-'!T$2-'F+ , F-'!T$3))</f>
        <v>1.1163233461240253E-3</v>
      </c>
      <c r="U429" s="2" cm="1">
        <f t="array" ref="U429">[1]!table_weight[Stamina]*(('F+ , F-'!U$2-[1]!tbl_gk[[#This Row],[Stamina]])/('F+ , F-'!U$2-'F+ , F-'!U$3))</f>
        <v>6.8696821299940002E-3</v>
      </c>
      <c r="V429" s="2" cm="1">
        <f t="array" ref="V429">[1]!table_weight[Strength]*(('F+ , F-'!V$2-[1]!tbl_gk[[#This Row],[Strength]])/('F+ , F-'!V$2-'F+ , F-'!V$3))</f>
        <v>3.0169354020890316E-2</v>
      </c>
      <c r="W429" s="2" cm="1">
        <f t="array" ref="W429">[1]!table_weight[LongShots]*(('F+ , F-'!W$2-[1]!tbl_gk[[#This Row],[LongShots]])/('F+ , F-'!W$2-'F+ , F-'!W$3))</f>
        <v>8.0509323499075268E-3</v>
      </c>
      <c r="X429" s="2" cm="1">
        <f t="array" ref="X429">[1]!table_weight[Aggression]*(('F+ , F-'!X$2-[1]!tbl_gk[[#This Row],[Aggression]])/('F+ , F-'!X$2-'F+ , F-'!X$3))</f>
        <v>1.642835412229994E-2</v>
      </c>
      <c r="Y429" s="2" cm="1">
        <f t="array" ref="Y429">[1]!table_weight[Interceptions]*(('F+ , F-'!Y$2-[1]!tbl_gk[[#This Row],[Interceptions]])/('F+ , F-'!Y$2-'F+ , F-'!Y$3))</f>
        <v>1.5928726369709705E-2</v>
      </c>
      <c r="Z429" s="2" cm="1">
        <f t="array" ref="Z429">[1]!table_weight[Positioning]*(('F+ , F-'!Z$2-[1]!tbl_gk[[#This Row],[Positioning]])/('F+ , F-'!Z$2-'F+ , F-'!Z$3))</f>
        <v>7.394449514924029E-4</v>
      </c>
      <c r="AA429" s="2" cm="1">
        <f t="array" ref="AA429">[1]!table_weight[Vision]*(('F+ , F-'!AA$2-[1]!tbl_gk[[#This Row],[Vision]])/('F+ , F-'!AA$2-'F+ , F-'!AA$3))</f>
        <v>9.2282729946252754E-3</v>
      </c>
      <c r="AB429" s="2" cm="1">
        <f t="array" ref="AB429">[1]!table_weight[Penalties]*(('F+ , F-'!AB$2-[1]!tbl_gk[[#This Row],[Penalties]])/('F+ , F-'!AB$2-'F+ , F-'!AB$3))</f>
        <v>1.9573542833622431E-3</v>
      </c>
      <c r="AC429" s="2" cm="1">
        <f t="array" ref="AC429">[1]!table_weight[Composure]*(('F+ , F-'!AC$2-[1]!tbl_gk[[#This Row],[Composure]])/('F+ , F-'!AC$2-'F+ , F-'!AC$3))</f>
        <v>3.7361429128037491E-4</v>
      </c>
      <c r="AD429" s="2" cm="1">
        <f t="array" ref="AD429">[1]!table_weight[Marking]*(('F+ , F-'!AD$2-[1]!tbl_gk[[#This Row],[Marking]])/('F+ , F-'!AD$2-'F+ , F-'!AD$3))</f>
        <v>1.7352308195021923E-2</v>
      </c>
      <c r="AE429" s="2" cm="1">
        <f t="array" ref="AE429">[1]!table_weight[StandingTackle]*(('F+ , F-'!AE$2-[1]!tbl_gk[[#This Row],[StandingTackle]])/('F+ , F-'!AE$2-'F+ , F-'!AE$3))</f>
        <v>1.5691800233775807E-2</v>
      </c>
      <c r="AF429" s="2" cm="1">
        <f t="array" ref="AF429">[1]!table_weight[SlidingTackle]*(('F+ , F-'!AF$2-[1]!tbl_gk[[#This Row],[SlidingTackle]])/('F+ , F-'!AF$2-'F+ , F-'!AF$3))</f>
        <v>6.7250572430467732E-3</v>
      </c>
      <c r="AG429" s="2" cm="1">
        <f t="array" ref="AG429">[1]!table_weight[GKDiving]*(('F+ , F-'!AG$2-[1]!tbl_gk[[#This Row],[GKDiving]])/('F+ , F-'!AG$2-'F+ , F-'!AG$3))</f>
        <v>1.8789296217422154E-2</v>
      </c>
      <c r="AH429" s="2" cm="1">
        <f t="array" ref="AH429">[1]!table_weight[GKHandling]*(('F+ , F-'!AH$2-[1]!tbl_gk[[#This Row],[GKHandling]])/('F+ , F-'!AH$2-'F+ , F-'!AH$3))</f>
        <v>2.1388605970820478E-2</v>
      </c>
      <c r="AI429" s="2" cm="1">
        <f t="array" ref="AI429">[1]!table_weight[GKKicking]*(('F+ , F-'!AI$2-[1]!tbl_gk[[#This Row],[GKKicking]])/('F+ , F-'!AI$2-'F+ , F-'!AI$3))</f>
        <v>7.1554609066017596E-3</v>
      </c>
      <c r="AJ429" s="2" cm="1">
        <f t="array" ref="AJ429">[1]!table_weight[GKPositioning]*(('F+ , F-'!AJ$2-[1]!tbl_gk[[#This Row],[GKPositioning]])/('F+ , F-'!AJ$2-'F+ , F-'!AJ$3))</f>
        <v>8.8296552853899916E-3</v>
      </c>
      <c r="AK429" s="2" cm="1">
        <f t="array" ref="AK429">[1]!table_weight[GKReflexes]*(('F+ , F-'!AK$2-[1]!tbl_gk[[#This Row],[GKReflexes]])/('F+ , F-'!AK$2-'F+ , F-'!AK$3))</f>
        <v>1.45759388838184E-2</v>
      </c>
    </row>
    <row r="430" spans="1:37" x14ac:dyDescent="0.55000000000000004">
      <c r="A430" s="7">
        <f>[1]!tbl_gk[[#This Row],[ID]]</f>
        <v>206652</v>
      </c>
      <c r="B430" s="1" cm="1">
        <f t="array" ref="B430">[1]!table_weight[ValueEUR]*(('F+ , F-'!B$2-[1]!tbl_gk[[#This Row],[ValueEUR]])/('F+ , F-'!B$2-'F+ , F-'!B$3))</f>
        <v>2.0035427832558279E-3</v>
      </c>
      <c r="C430" s="1" cm="1">
        <f t="array" ref="C430">[1]!table_weight[WageEUR]*(('F+ , F-'!C$2-[1]!tbl_gk[[#This Row],[WageEUR]])/('F+ , F-'!C$2-'F+ , F-'!C$3))</f>
        <v>7.5894614500271237E-3</v>
      </c>
      <c r="D430" s="1" cm="1">
        <f t="array" ref="D430">[1]!table_weight[Crossing]*(('F+ , F-'!D$2-[1]!tbl_gk[[#This Row],[Crossing]])/('F+ , F-'!D$2-'F+ , F-'!D$3))</f>
        <v>3.0262757593710415E-2</v>
      </c>
      <c r="E430" s="1" cm="1">
        <f t="array" ref="E430">[1]!table_weight[Finishing]*(('F+ , F-'!E$2-[1]!tbl_gk[[#This Row],[Finishing]])/('F+ , F-'!E$2-'F+ , F-'!E$3))</f>
        <v>1.2977258898691668E-2</v>
      </c>
      <c r="F430" s="1" cm="1">
        <f t="array" ref="F430">[1]!table_weight[HeadingAccuracy]*(('F+ , F-'!F$2-[1]!tbl_gk[[#This Row],[HeadingAccuracy]])/('F+ , F-'!F$2-'F+ , F-'!F$3))</f>
        <v>1.1691929585950599E-2</v>
      </c>
      <c r="G430" s="1" cm="1">
        <f t="array" ref="G430">[1]!table_weight[ShortPassing]*(('F+ , F-'!G$2-[1]!tbl_gk[[#This Row],[ShortPassing]])/('F+ , F-'!G$2-'F+ , F-'!G$3))</f>
        <v>4.9221920544626818E-2</v>
      </c>
      <c r="H430" s="1" cm="1">
        <f t="array" ref="H430">[1]!table_weight[Volleys]*(('F+ , F-'!H$2-[1]!tbl_gk[[#This Row],[Volleys]])/('F+ , F-'!H$2-'F+ , F-'!H$3))</f>
        <v>1.2731313077869197E-3</v>
      </c>
      <c r="I430" s="1" cm="1">
        <f t="array" ref="I430">[1]!table_weight[Dribbling]*(('F+ , F-'!I$2-[1]!tbl_gk[[#This Row],[Dribbling]])/('F+ , F-'!I$2-'F+ , F-'!I$3))</f>
        <v>1.5646051545047536E-2</v>
      </c>
      <c r="J430" s="1" cm="1">
        <f t="array" ref="J430">[1]!table_weight[Curve]*(('F+ , F-'!J$2-[1]!tbl_gk[[#This Row],[Curve]])/('F+ , F-'!J$2-'F+ , F-'!J$3))</f>
        <v>7.6057195010647873E-3</v>
      </c>
      <c r="K430" s="1" cm="1">
        <f t="array" ref="K430">[1]!table_weight[FKAccuracy]*(('F+ , F-'!K$2-[1]!tbl_gk[[#This Row],[FKAccuracy]])/('F+ , F-'!K$2-'F+ , F-'!K$3))</f>
        <v>8.2141770611499701E-3</v>
      </c>
      <c r="L430" s="1" cm="1">
        <f t="array" ref="L430">[1]!table_weight[LongPassing]*(('F+ , F-'!L$2-[1]!tbl_gk[[#This Row],[LongPassing]])/('F+ , F-'!L$2-'F+ , F-'!L$3))</f>
        <v>2.2739812203183531E-2</v>
      </c>
      <c r="M430" s="1" cm="1">
        <f t="array" ref="M430">[1]!table_weight[BallControl]*(('F+ , F-'!M$2-[1]!tbl_gk[[#This Row],[BallControl]])/('F+ , F-'!M$2-'F+ , F-'!M$3))</f>
        <v>1.4776826459211564E-2</v>
      </c>
      <c r="N430" s="1" cm="1">
        <f t="array" ref="N430">[1]!table_weight[Acceleration]*(('F+ , F-'!N$2-[1]!tbl_gk[[#This Row],[Acceleration]])/('F+ , F-'!N$2-'F+ , F-'!N$3))</f>
        <v>3.8332826285366545E-3</v>
      </c>
      <c r="O430" s="1" cm="1">
        <f t="array" ref="O430">[1]!table_weight[SprintSpeed]*(('F+ , F-'!O$2-[1]!tbl_gk[[#This Row],[SprintSpeed]])/('F+ , F-'!O$2-'F+ , F-'!O$3))</f>
        <v>5.3410404624277394E-3</v>
      </c>
      <c r="P430" s="1" cm="1">
        <f t="array" ref="P430">[1]!table_weight[Agility]*(('F+ , F-'!P$2-[1]!tbl_gk[[#This Row],[Agility]])/('F+ , F-'!P$2-'F+ , F-'!P$3))</f>
        <v>2.2232103156958572E-3</v>
      </c>
      <c r="Q430" s="1" cm="1">
        <f t="array" ref="Q430">[1]!table_weight[Reactions]*(('F+ , F-'!Q$2-[1]!tbl_gk[[#This Row],[Reactions]])/('F+ , F-'!Q$2-'F+ , F-'!Q$3))</f>
        <v>9.2815560012993875E-4</v>
      </c>
      <c r="R430" s="1" cm="1">
        <f t="array" ref="R430">[1]!table_weight[Balance]*(('F+ , F-'!R$2-[1]!tbl_gk[[#This Row],[Balance]])/('F+ , F-'!R$2-'F+ , F-'!R$3))</f>
        <v>1.6142751594096668E-3</v>
      </c>
      <c r="S430" s="1" cm="1">
        <f t="array" ref="S430">[1]!table_weight[ShotPower]*(('F+ , F-'!S$2-[1]!tbl_gk[[#This Row],[ShotPower]])/('F+ , F-'!S$2-'F+ , F-'!S$3))</f>
        <v>3.635904932216303E-3</v>
      </c>
      <c r="T430" s="1" cm="1">
        <f t="array" ref="T430">[1]!table_weight[Jumping]*(('F+ , F-'!T$2-[1]!tbl_gk[[#This Row],[Jumping]])/('F+ , F-'!T$2-'F+ , F-'!T$3))</f>
        <v>1.8032915591234251E-3</v>
      </c>
      <c r="U430" s="1" cm="1">
        <f t="array" ref="U430">[1]!table_weight[Stamina]*(('F+ , F-'!U$2-[1]!tbl_gk[[#This Row],[Stamina]])/('F+ , F-'!U$2-'F+ , F-'!U$3))</f>
        <v>7.7283923962432506E-3</v>
      </c>
      <c r="V430" s="1" cm="1">
        <f t="array" ref="V430">[1]!table_weight[Strength]*(('F+ , F-'!V$2-[1]!tbl_gk[[#This Row],[Strength]])/('F+ , F-'!V$2-'F+ , F-'!V$3))</f>
        <v>2.8394686137308531E-2</v>
      </c>
      <c r="W430" s="1" cm="1">
        <f t="array" ref="W430">[1]!table_weight[LongShots]*(('F+ , F-'!W$2-[1]!tbl_gk[[#This Row],[LongShots]])/('F+ , F-'!W$2-'F+ , F-'!W$3))</f>
        <v>8.570347340224143E-3</v>
      </c>
      <c r="X430" s="1" cm="1">
        <f t="array" ref="X430">[1]!table_weight[Aggression]*(('F+ , F-'!X$2-[1]!tbl_gk[[#This Row],[Aggression]])/('F+ , F-'!X$2-'F+ , F-'!X$3))</f>
        <v>1.2169151201703659E-2</v>
      </c>
      <c r="Y430" s="1" cm="1">
        <f t="array" ref="Y430">[1]!table_weight[Interceptions]*(('F+ , F-'!Y$2-[1]!tbl_gk[[#This Row],[Interceptions]])/('F+ , F-'!Y$2-'F+ , F-'!Y$3))</f>
        <v>1.8698939651398346E-2</v>
      </c>
      <c r="Z430" s="1" cm="1">
        <f t="array" ref="Z430">[1]!table_weight[Positioning]*(('F+ , F-'!Z$2-[1]!tbl_gk[[#This Row],[Positioning]])/('F+ , F-'!Z$2-'F+ , F-'!Z$3))</f>
        <v>1.3310009126863251E-3</v>
      </c>
      <c r="AA430" s="1" cm="1">
        <f t="array" ref="AA430">[1]!table_weight[Vision]*(('F+ , F-'!AA$2-[1]!tbl_gk[[#This Row],[Vision]])/('F+ , F-'!AA$2-'F+ , F-'!AA$3))</f>
        <v>1.2067741608356128E-2</v>
      </c>
      <c r="AB430" s="1" cm="1">
        <f t="array" ref="AB430">[1]!table_weight[Penalties]*(('F+ , F-'!AB$2-[1]!tbl_gk[[#This Row],[Penalties]])/('F+ , F-'!AB$2-'F+ , F-'!AB$3))</f>
        <v>1.9573542833622431E-3</v>
      </c>
      <c r="AC430" s="1" cm="1">
        <f t="array" ref="AC430">[1]!table_weight[Composure]*(('F+ , F-'!AC$2-[1]!tbl_gk[[#This Row],[Composure]])/('F+ , F-'!AC$2-'F+ , F-'!AC$3))</f>
        <v>8.0060205274366054E-4</v>
      </c>
      <c r="AD430" s="1" cm="1">
        <f t="array" ref="AD430">[1]!table_weight[Marking]*(('F+ , F-'!AD$2-[1]!tbl_gk[[#This Row],[Marking]])/('F+ , F-'!AD$2-'F+ , F-'!AD$3))</f>
        <v>2.2084755884573357E-2</v>
      </c>
      <c r="AE430" s="1" cm="1">
        <f t="array" ref="AE430">[1]!table_weight[StandingTackle]*(('F+ , F-'!AE$2-[1]!tbl_gk[[#This Row],[StandingTackle]])/('F+ , F-'!AE$2-'F+ , F-'!AE$3))</f>
        <v>2.6900228972187096E-2</v>
      </c>
      <c r="AF430" s="1" cm="1">
        <f t="array" ref="AF430">[1]!table_weight[SlidingTackle]*(('F+ , F-'!AF$2-[1]!tbl_gk[[#This Row],[SlidingTackle]])/('F+ , F-'!AF$2-'F+ , F-'!AF$3))</f>
        <v>1.0461200155850536E-2</v>
      </c>
      <c r="AG430" s="1" cm="1">
        <f t="array" ref="AG430">[1]!table_weight[GKDiving]*(('F+ , F-'!AG$2-[1]!tbl_gk[[#This Row],[GKDiving]])/('F+ , F-'!AG$2-'F+ , F-'!AG$3))</f>
        <v>2.2205531893317091E-2</v>
      </c>
      <c r="AH430" s="1" cm="1">
        <f t="array" ref="AH430">[1]!table_weight[GKHandling]*(('F+ , F-'!AH$2-[1]!tbl_gk[[#This Row],[GKHandling]])/('F+ , F-'!AH$2-'F+ , F-'!AH$3))</f>
        <v>3.0300525125329006E-2</v>
      </c>
      <c r="AI430" s="1" cm="1">
        <f t="array" ref="AI430">[1]!table_weight[GKKicking]*(('F+ , F-'!AI$2-[1]!tbl_gk[[#This Row],[GKKicking]])/('F+ , F-'!AI$2-'F+ , F-'!AI$3))</f>
        <v>1.6099787039853958E-2</v>
      </c>
      <c r="AJ430" s="1" cm="1">
        <f t="array" ref="AJ430">[1]!table_weight[GKPositioning]*(('F+ , F-'!AJ$2-[1]!tbl_gk[[#This Row],[GKPositioning]])/('F+ , F-'!AJ$2-'F+ , F-'!AJ$3))</f>
        <v>1.1352413938358561E-2</v>
      </c>
      <c r="AK430" s="1" cm="1">
        <f t="array" ref="AK430">[1]!table_weight[GKReflexes]*(('F+ , F-'!AK$2-[1]!tbl_gk[[#This Row],[GKReflexes]])/('F+ , F-'!AK$2-'F+ , F-'!AK$3))</f>
        <v>1.8219923604772998E-2</v>
      </c>
    </row>
    <row r="431" spans="1:37" x14ac:dyDescent="0.55000000000000004">
      <c r="A431" s="8">
        <f>[1]!tbl_gk[[#This Row],[ID]]</f>
        <v>207443</v>
      </c>
      <c r="B431" s="2" cm="1">
        <f t="array" ref="B431">[1]!table_weight[ValueEUR]*(('F+ , F-'!B$2-[1]!tbl_gk[[#This Row],[ValueEUR]])/('F+ , F-'!B$2-'F+ , F-'!B$3))</f>
        <v>1.0525467402406984E-4</v>
      </c>
      <c r="C431" s="2" cm="1">
        <f t="array" ref="C431">[1]!table_weight[WageEUR]*(('F+ , F-'!C$2-[1]!tbl_gk[[#This Row],[WageEUR]])/('F+ , F-'!C$2-'F+ , F-'!C$3))</f>
        <v>7.8241870618836313E-5</v>
      </c>
      <c r="D431" s="2" cm="1">
        <f t="array" ref="D431">[1]!table_weight[Crossing]*(('F+ , F-'!D$2-[1]!tbl_gk[[#This Row],[Crossing]])/('F+ , F-'!D$2-'F+ , F-'!D$3))</f>
        <v>3.81086577105983E-2</v>
      </c>
      <c r="E431" s="2" cm="1">
        <f t="array" ref="E431">[1]!table_weight[Finishing]*(('F+ , F-'!E$2-[1]!tbl_gk[[#This Row],[Finishing]])/('F+ , F-'!E$2-'F+ , F-'!E$3))</f>
        <v>1.8966763005780131E-2</v>
      </c>
      <c r="F431" s="2" cm="1">
        <f t="array" ref="F431">[1]!table_weight[HeadingAccuracy]*(('F+ , F-'!F$2-[1]!tbl_gk[[#This Row],[HeadingAccuracy]])/('F+ , F-'!F$2-'F+ , F-'!F$3))</f>
        <v>1.294463632730245E-2</v>
      </c>
      <c r="G431" s="2" cm="1">
        <f t="array" ref="G431">[1]!table_weight[ShortPassing]*(('F+ , F-'!G$2-[1]!tbl_gk[[#This Row],[ShortPassing]])/('F+ , F-'!G$2-'F+ , F-'!G$3))</f>
        <v>6.3285326414520199E-2</v>
      </c>
      <c r="H431" s="2" cm="1">
        <f t="array" ref="H431">[1]!table_weight[Volleys]*(('F+ , F-'!H$2-[1]!tbl_gk[[#This Row],[Volleys]])/('F+ , F-'!H$2-'F+ , F-'!H$3))</f>
        <v>2.1990449861774069E-3</v>
      </c>
      <c r="I431" s="2" cm="1">
        <f t="array" ref="I431">[1]!table_weight[Dribbling]*(('F+ , F-'!I$2-[1]!tbl_gk[[#This Row],[Dribbling]])/('F+ , F-'!I$2-'F+ , F-'!I$3))</f>
        <v>1.8579686209743949E-2</v>
      </c>
      <c r="J431" s="2" cm="1">
        <f t="array" ref="J431">[1]!table_weight[Curve]*(('F+ , F-'!J$2-[1]!tbl_gk[[#This Row],[Curve]])/('F+ , F-'!J$2-'F+ , F-'!J$3))</f>
        <v>9.1268634012777444E-3</v>
      </c>
      <c r="K431" s="2" cm="1">
        <f t="array" ref="K431">[1]!table_weight[FKAccuracy]*(('F+ , F-'!K$2-[1]!tbl_gk[[#This Row],[FKAccuracy]])/('F+ , F-'!K$2-'F+ , F-'!K$3))</f>
        <v>9.4310921813203358E-3</v>
      </c>
      <c r="L431" s="2" cm="1">
        <f t="array" ref="L431">[1]!table_weight[LongPassing]*(('F+ , F-'!L$2-[1]!tbl_gk[[#This Row],[LongPassing]])/('F+ , F-'!L$2-'F+ , F-'!L$3))</f>
        <v>2.9236901404093112E-2</v>
      </c>
      <c r="M431" s="2" cm="1">
        <f t="array" ref="M431">[1]!table_weight[BallControl]*(('F+ , F-'!M$2-[1]!tbl_gk[[#This Row],[BallControl]])/('F+ , F-'!M$2-'F+ , F-'!M$3))</f>
        <v>1.2169151201703639E-2</v>
      </c>
      <c r="N431" s="2" cm="1">
        <f t="array" ref="N431">[1]!table_weight[Acceleration]*(('F+ , F-'!N$2-[1]!tbl_gk[[#This Row],[Acceleration]])/('F+ , F-'!N$2-'F+ , F-'!N$3))</f>
        <v>5.1862059091966504E-3</v>
      </c>
      <c r="O431" s="2" cm="1">
        <f t="array" ref="O431">[1]!table_weight[SprintSpeed]*(('F+ , F-'!O$2-[1]!tbl_gk[[#This Row],[SprintSpeed]])/('F+ , F-'!O$2-'F+ , F-'!O$3))</f>
        <v>3.6543961058716113E-3</v>
      </c>
      <c r="P431" s="2" cm="1">
        <f t="array" ref="P431">[1]!table_weight[Agility]*(('F+ , F-'!P$2-[1]!tbl_gk[[#This Row],[Agility]])/('F+ , F-'!P$2-'F+ , F-'!P$3))</f>
        <v>3.8613652851559629E-3</v>
      </c>
      <c r="Q431" s="2" cm="1">
        <f t="array" ref="Q431">[1]!table_weight[Reactions]*(('F+ , F-'!Q$2-[1]!tbl_gk[[#This Row],[Reactions]])/('F+ , F-'!Q$2-'F+ , F-'!Q$3))</f>
        <v>1.8563112002598775E-3</v>
      </c>
      <c r="R431" s="2" cm="1">
        <f t="array" ref="R431">[1]!table_weight[Balance]*(('F+ , F-'!R$2-[1]!tbl_gk[[#This Row],[Balance]])/('F+ , F-'!R$2-'F+ , F-'!R$3))</f>
        <v>1.6142751594096668E-3</v>
      </c>
      <c r="S431" s="2" cm="1">
        <f t="array" ref="S431">[1]!table_weight[ShotPower]*(('F+ , F-'!S$2-[1]!tbl_gk[[#This Row],[ShotPower]])/('F+ , F-'!S$2-'F+ , F-'!S$3))</f>
        <v>7.0121023692742987E-3</v>
      </c>
      <c r="T431" s="2" cm="1">
        <f t="array" ref="T431">[1]!table_weight[Jumping]*(('F+ , F-'!T$2-[1]!tbl_gk[[#This Row],[Jumping]])/('F+ , F-'!T$2-'F+ , F-'!T$3))</f>
        <v>2.2326466922480506E-3</v>
      </c>
      <c r="U431" s="2" cm="1">
        <f t="array" ref="U431">[1]!table_weight[Stamina]*(('F+ , F-'!U$2-[1]!tbl_gk[[#This Row],[Stamina]])/('F+ , F-'!U$2-'F+ , F-'!U$3))</f>
        <v>2.4043887454978999E-2</v>
      </c>
      <c r="V431" s="2" cm="1">
        <f t="array" ref="V431">[1]!table_weight[Strength]*(('F+ , F-'!V$2-[1]!tbl_gk[[#This Row],[Strength]])/('F+ , F-'!V$2-'F+ , F-'!V$3))</f>
        <v>2.6620018253726754E-3</v>
      </c>
      <c r="W431" s="2" cm="1">
        <f t="array" ref="W431">[1]!table_weight[LongShots]*(('F+ , F-'!W$2-[1]!tbl_gk[[#This Row],[LongShots]])/('F+ , F-'!W$2-'F+ , F-'!W$3))</f>
        <v>8.3106398450658349E-3</v>
      </c>
      <c r="X431" s="2" cm="1">
        <f t="array" ref="X431">[1]!table_weight[Aggression]*(('F+ , F-'!X$2-[1]!tbl_gk[[#This Row],[Aggression]])/('F+ , F-'!X$2-'F+ , F-'!X$3))</f>
        <v>4.8676604806814636E-3</v>
      </c>
      <c r="Y431" s="2" cm="1">
        <f t="array" ref="Y431">[1]!table_weight[Interceptions]*(('F+ , F-'!Y$2-[1]!tbl_gk[[#This Row],[Interceptions]])/('F+ , F-'!Y$2-'F+ , F-'!Y$3))</f>
        <v>1.3851066408443219E-2</v>
      </c>
      <c r="Z431" s="2" cm="1">
        <f t="array" ref="Z431">[1]!table_weight[Positioning]*(('F+ , F-'!Z$2-[1]!tbl_gk[[#This Row],[Positioning]])/('F+ , F-'!Z$2-'F+ , F-'!Z$3))</f>
        <v>1.7746678835817667E-3</v>
      </c>
      <c r="AA431" s="2" cm="1">
        <f t="array" ref="AA431">[1]!table_weight[Vision]*(('F+ , F-'!AA$2-[1]!tbl_gk[[#This Row],[Vision]])/('F+ , F-'!AA$2-'F+ , F-'!AA$3))</f>
        <v>3.7622959131933809E-2</v>
      </c>
      <c r="AB431" s="2" cm="1">
        <f t="array" ref="AB431">[1]!table_weight[Penalties]*(('F+ , F-'!AB$2-[1]!tbl_gk[[#This Row],[Penalties]])/('F+ , F-'!AB$2-'F+ , F-'!AB$3))</f>
        <v>2.3488251400346914E-3</v>
      </c>
      <c r="AC431" s="2" cm="1">
        <f t="array" ref="AC431">[1]!table_weight[Composure]*(('F+ , F-'!AC$2-[1]!tbl_gk[[#This Row],[Composure]])/('F+ , F-'!AC$2-'F+ , F-'!AC$3))</f>
        <v>9.6072246329239263E-4</v>
      </c>
      <c r="AD431" s="2" cm="1">
        <f t="array" ref="AD431">[1]!table_weight[Marking]*(('F+ , F-'!AD$2-[1]!tbl_gk[[#This Row],[Marking]])/('F+ , F-'!AD$2-'F+ , F-'!AD$3))</f>
        <v>2.8394686137308601E-2</v>
      </c>
      <c r="AE431" s="2" cm="1">
        <f t="array" ref="AE431">[1]!table_weight[StandingTackle]*(('F+ , F-'!AE$2-[1]!tbl_gk[[#This Row],[StandingTackle]])/('F+ , F-'!AE$2-'F+ , F-'!AE$3))</f>
        <v>1.5691800233775807E-2</v>
      </c>
      <c r="AF431" s="2" cm="1">
        <f t="array" ref="AF431">[1]!table_weight[SlidingTackle]*(('F+ , F-'!AF$2-[1]!tbl_gk[[#This Row],[SlidingTackle]])/('F+ , F-'!AF$2-'F+ , F-'!AF$3))</f>
        <v>7.4722858256075263E-3</v>
      </c>
      <c r="AG431" s="2" cm="1">
        <f t="array" ref="AG431">[1]!table_weight[GKDiving]*(('F+ , F-'!AG$2-[1]!tbl_gk[[#This Row],[GKDiving]])/('F+ , F-'!AG$2-'F+ , F-'!AG$3))</f>
        <v>4.4411063786634182E-2</v>
      </c>
      <c r="AH431" s="2" cm="1">
        <f t="array" ref="AH431">[1]!table_weight[GKHandling]*(('F+ , F-'!AH$2-[1]!tbl_gk[[#This Row],[GKHandling]])/('F+ , F-'!AH$2-'F+ , F-'!AH$3))</f>
        <v>5.5253898757952898E-2</v>
      </c>
      <c r="AI431" s="2" cm="1">
        <f t="array" ref="AI431">[1]!table_weight[GKKicking]*(('F+ , F-'!AI$2-[1]!tbl_gk[[#This Row],[GKKicking]])/('F+ , F-'!AI$2-'F+ , F-'!AI$3))</f>
        <v>3.2199574079707916E-2</v>
      </c>
      <c r="AJ431" s="2" cm="1">
        <f t="array" ref="AJ431">[1]!table_weight[GKPositioning]*(('F+ , F-'!AJ$2-[1]!tbl_gk[[#This Row],[GKPositioning]])/('F+ , F-'!AJ$2-'F+ , F-'!AJ$3))</f>
        <v>1.7659310570779983E-2</v>
      </c>
      <c r="AK431" s="2" cm="1">
        <f t="array" ref="AK431">[1]!table_weight[GKReflexes]*(('F+ , F-'!AK$2-[1]!tbl_gk[[#This Row],[GKReflexes]])/('F+ , F-'!AK$2-'F+ , F-'!AK$3))</f>
        <v>4.9193793732887098E-2</v>
      </c>
    </row>
    <row r="432" spans="1:37" x14ac:dyDescent="0.55000000000000004">
      <c r="A432" s="7">
        <f>[1]!tbl_gk[[#This Row],[ID]]</f>
        <v>207557</v>
      </c>
      <c r="B432" s="1" cm="1">
        <f t="array" ref="B432">[1]!table_weight[ValueEUR]*(('F+ , F-'!B$2-[1]!tbl_gk[[#This Row],[ValueEUR]])/('F+ , F-'!B$2-'F+ , F-'!B$3))</f>
        <v>8.6148327038468883E-4</v>
      </c>
      <c r="C432" s="1" cm="1">
        <f t="array" ref="C432">[1]!table_weight[WageEUR]*(('F+ , F-'!C$2-[1]!tbl_gk[[#This Row],[WageEUR]])/('F+ , F-'!C$2-'F+ , F-'!C$3))</f>
        <v>7.2764939675517776E-3</v>
      </c>
      <c r="D432" s="1" cm="1">
        <f t="array" ref="D432">[1]!table_weight[Crossing]*(('F+ , F-'!D$2-[1]!tbl_gk[[#This Row],[Crossing]])/('F+ , F-'!D$2-'F+ , F-'!D$3))</f>
        <v>2.6900228972187034E-2</v>
      </c>
      <c r="E432" s="1" cm="1">
        <f t="array" ref="E432">[1]!table_weight[Finishing]*(('F+ , F-'!E$2-[1]!tbl_gk[[#This Row],[Finishing]])/('F+ , F-'!E$2-'F+ , F-'!E$3))</f>
        <v>1.59720109522359E-2</v>
      </c>
      <c r="F432" s="1" cm="1">
        <f t="array" ref="F432">[1]!table_weight[HeadingAccuracy]*(('F+ , F-'!F$2-[1]!tbl_gk[[#This Row],[HeadingAccuracy]])/('F+ , F-'!F$2-'F+ , F-'!F$3))</f>
        <v>9.6040850170308507E-3</v>
      </c>
      <c r="G432" s="1" cm="1">
        <f t="array" ref="G432">[1]!table_weight[ShortPassing]*(('F+ , F-'!G$2-[1]!tbl_gk[[#This Row],[ShortPassing]])/('F+ , F-'!G$2-'F+ , F-'!G$3))</f>
        <v>4.3596558196669473E-2</v>
      </c>
      <c r="H432" s="1" cm="1">
        <f t="array" ref="H432">[1]!table_weight[Volleys]*(('F+ , F-'!H$2-[1]!tbl_gk[[#This Row],[Volleys]])/('F+ , F-'!H$2-'F+ , F-'!H$3))</f>
        <v>1.1573920979881087E-3</v>
      </c>
      <c r="I432" s="1" cm="1">
        <f t="array" ref="I432">[1]!table_weight[Dribbling]*(('F+ , F-'!I$2-[1]!tbl_gk[[#This Row],[Dribbling]])/('F+ , F-'!I$2-'F+ , F-'!I$3))</f>
        <v>1.9557564431309422E-2</v>
      </c>
      <c r="J432" s="1" cm="1">
        <f t="array" ref="J432">[1]!table_weight[Curve]*(('F+ , F-'!J$2-[1]!tbl_gk[[#This Row],[Curve]])/('F+ , F-'!J$2-'F+ , F-'!J$3))</f>
        <v>8.6198154345400926E-3</v>
      </c>
      <c r="K432" s="1" cm="1">
        <f t="array" ref="K432">[1]!table_weight[FKAccuracy]*(('F+ , F-'!K$2-[1]!tbl_gk[[#This Row],[FKAccuracy]])/('F+ , F-'!K$2-'F+ , F-'!K$3))</f>
        <v>8.8226346212351529E-3</v>
      </c>
      <c r="L432" s="1" cm="1">
        <f t="array" ref="L432">[1]!table_weight[LongPassing]*(('F+ , F-'!L$2-[1]!tbl_gk[[#This Row],[LongPassing]])/('F+ , F-'!L$2-'F+ , F-'!L$3))</f>
        <v>9.7456338013643708E-3</v>
      </c>
      <c r="M432" s="1" cm="1">
        <f t="array" ref="M432">[1]!table_weight[BallControl]*(('F+ , F-'!M$2-[1]!tbl_gk[[#This Row],[BallControl]])/('F+ , F-'!M$2-'F+ , F-'!M$3))</f>
        <v>1.2603763744621627E-2</v>
      </c>
      <c r="N432" s="1" cm="1">
        <f t="array" ref="N432">[1]!table_weight[Acceleration]*(('F+ , F-'!N$2-[1]!tbl_gk[[#This Row],[Acceleration]])/('F+ , F-'!N$2-'F+ , F-'!N$3))</f>
        <v>7.666565257073309E-3</v>
      </c>
      <c r="O432" s="1" cm="1">
        <f t="array" ref="O432">[1]!table_weight[SprintSpeed]*(('F+ , F-'!O$2-[1]!tbl_gk[[#This Row],[SprintSpeed]])/('F+ , F-'!O$2-'F+ , F-'!O$3))</f>
        <v>7.0276848189838679E-3</v>
      </c>
      <c r="P432" s="1" cm="1">
        <f t="array" ref="P432">[1]!table_weight[Agility]*(('F+ , F-'!P$2-[1]!tbl_gk[[#This Row],[Agility]])/('F+ , F-'!P$2-'F+ , F-'!P$3))</f>
        <v>4.4464206313917145E-3</v>
      </c>
      <c r="Q432" s="1" cm="1">
        <f t="array" ref="Q432">[1]!table_weight[Reactions]*(('F+ , F-'!Q$2-[1]!tbl_gk[[#This Row],[Reactions]])/('F+ , F-'!Q$2-'F+ , F-'!Q$3))</f>
        <v>1.0828482001515951E-3</v>
      </c>
      <c r="R432" s="1" cm="1">
        <f t="array" ref="R432">[1]!table_weight[Balance]*(('F+ , F-'!R$2-[1]!tbl_gk[[#This Row],[Balance]])/('F+ , F-'!R$2-'F+ , F-'!R$3))</f>
        <v>2.2351502207210773E-3</v>
      </c>
      <c r="S432" s="1" cm="1">
        <f t="array" ref="S432">[1]!table_weight[ShotPower]*(('F+ , F-'!S$2-[1]!tbl_gk[[#This Row],[ShotPower]])/('F+ , F-'!S$2-'F+ , F-'!S$3))</f>
        <v>2.8567824467413809E-3</v>
      </c>
      <c r="T432" s="1" cm="1">
        <f t="array" ref="T432">[1]!table_weight[Jumping]*(('F+ , F-'!T$2-[1]!tbl_gk[[#This Row],[Jumping]])/('F+ , F-'!T$2-'F+ , F-'!T$3))</f>
        <v>3.7783251714967009E-3</v>
      </c>
      <c r="U432" s="1" cm="1">
        <f t="array" ref="U432">[1]!table_weight[Stamina]*(('F+ , F-'!U$2-[1]!tbl_gk[[#This Row],[Stamina]])/('F+ , F-'!U$2-'F+ , F-'!U$3))</f>
        <v>6.8696821299940002E-3</v>
      </c>
      <c r="V432" s="1" cm="1">
        <f t="array" ref="V432">[1]!table_weight[Strength]*(('F+ , F-'!V$2-[1]!tbl_gk[[#This Row],[Strength]])/('F+ , F-'!V$2-'F+ , F-'!V$3))</f>
        <v>8.8733394179089167E-3</v>
      </c>
      <c r="W432" s="1" cm="1">
        <f t="array" ref="W432">[1]!table_weight[LongShots]*(('F+ , F-'!W$2-[1]!tbl_gk[[#This Row],[LongShots]])/('F+ , F-'!W$2-'F+ , F-'!W$3))</f>
        <v>8.0509323499075268E-3</v>
      </c>
      <c r="X432" s="1" cm="1">
        <f t="array" ref="X432">[1]!table_weight[Aggression]*(('F+ , F-'!X$2-[1]!tbl_gk[[#This Row],[Aggression]])/('F+ , F-'!X$2-'F+ , F-'!X$3))</f>
        <v>1.0952236081533291E-2</v>
      </c>
      <c r="Y432" s="1" cm="1">
        <f t="array" ref="Y432">[1]!table_weight[Interceptions]*(('F+ , F-'!Y$2-[1]!tbl_gk[[#This Row],[Interceptions]])/('F+ , F-'!Y$2-'F+ , F-'!Y$3))</f>
        <v>1.6621279690131864E-2</v>
      </c>
      <c r="Z432" s="1" cm="1">
        <f t="array" ref="Z432">[1]!table_weight[Positioning]*(('F+ , F-'!Z$2-[1]!tbl_gk[[#This Row],[Positioning]])/('F+ , F-'!Z$2-'F+ , F-'!Z$3))</f>
        <v>1.0352229320893639E-3</v>
      </c>
      <c r="AA432" s="1" cm="1">
        <f t="array" ref="AA432">[1]!table_weight[Vision]*(('F+ , F-'!AA$2-[1]!tbl_gk[[#This Row],[Vision]])/('F+ , F-'!AA$2-'F+ , F-'!AA$3))</f>
        <v>7.8085386877598468E-3</v>
      </c>
      <c r="AB432" s="1" cm="1">
        <f t="array" ref="AB432">[1]!table_weight[Penalties]*(('F+ , F-'!AB$2-[1]!tbl_gk[[#This Row],[Penalties]])/('F+ , F-'!AB$2-'F+ , F-'!AB$3))</f>
        <v>1.8790601120277533E-3</v>
      </c>
      <c r="AC432" s="1" cm="1">
        <f t="array" ref="AC432">[1]!table_weight[Composure]*(('F+ , F-'!AC$2-[1]!tbl_gk[[#This Row],[Composure]])/('F+ , F-'!AC$2-'F+ , F-'!AC$3))</f>
        <v>1.3343367545727675E-3</v>
      </c>
      <c r="AD432" s="1" cm="1">
        <f t="array" ref="AD432">[1]!table_weight[Marking]*(('F+ , F-'!AD$2-[1]!tbl_gk[[#This Row],[Marking]])/('F+ , F-'!AD$2-'F+ , F-'!AD$3))</f>
        <v>1.2619860505470488E-2</v>
      </c>
      <c r="AE432" s="1" cm="1">
        <f t="array" ref="AE432">[1]!table_weight[StandingTackle]*(('F+ , F-'!AE$2-[1]!tbl_gk[[#This Row],[StandingTackle]])/('F+ , F-'!AE$2-'F+ , F-'!AE$3))</f>
        <v>2.9141914719869356E-2</v>
      </c>
      <c r="AF432" s="1" cm="1">
        <f t="array" ref="AF432">[1]!table_weight[SlidingTackle]*(('F+ , F-'!AF$2-[1]!tbl_gk[[#This Row],[SlidingTackle]])/('F+ , F-'!AF$2-'F+ , F-'!AF$3))</f>
        <v>6.7250572430467732E-3</v>
      </c>
      <c r="AG432" s="1" cm="1">
        <f t="array" ref="AG432">[1]!table_weight[GKDiving]*(('F+ , F-'!AG$2-[1]!tbl_gk[[#This Row],[GKDiving]])/('F+ , F-'!AG$2-'F+ , F-'!AG$3))</f>
        <v>2.3913649731264561E-2</v>
      </c>
      <c r="AH432" s="1" cm="1">
        <f t="array" ref="AH432">[1]!table_weight[GKHandling]*(('F+ , F-'!AH$2-[1]!tbl_gk[[#This Row],[GKHandling]])/('F+ , F-'!AH$2-'F+ , F-'!AH$3))</f>
        <v>2.8518141294427302E-2</v>
      </c>
      <c r="AI432" s="1" cm="1">
        <f t="array" ref="AI432">[1]!table_weight[GKKicking]*(('F+ , F-'!AI$2-[1]!tbl_gk[[#This Row],[GKKicking]])/('F+ , F-'!AI$2-'F+ , F-'!AI$3))</f>
        <v>1.3416489199878298E-2</v>
      </c>
      <c r="AJ432" s="1" cm="1">
        <f t="array" ref="AJ432">[1]!table_weight[GKPositioning]*(('F+ , F-'!AJ$2-[1]!tbl_gk[[#This Row],[GKPositioning]])/('F+ , F-'!AJ$2-'F+ , F-'!AJ$3))</f>
        <v>1.0091034611874277E-2</v>
      </c>
      <c r="AK432" s="1" cm="1">
        <f t="array" ref="AK432">[1]!table_weight[GKReflexes]*(('F+ , F-'!AK$2-[1]!tbl_gk[[#This Row],[GKReflexes]])/('F+ , F-'!AK$2-'F+ , F-'!AK$3))</f>
        <v>2.7329885407159499E-2</v>
      </c>
    </row>
    <row r="433" spans="1:37" x14ac:dyDescent="0.55000000000000004">
      <c r="A433" s="8">
        <f>[1]!tbl_gk[[#This Row],[ID]]</f>
        <v>207606</v>
      </c>
      <c r="B433" s="2" cm="1">
        <f t="array" ref="B433">[1]!table_weight[ValueEUR]*(('F+ , F-'!B$2-[1]!tbl_gk[[#This Row],[ValueEUR]])/('F+ , F-'!B$2-'F+ , F-'!B$3))</f>
        <v>8.210481903343863E-5</v>
      </c>
      <c r="C433" s="2" cm="1">
        <f t="array" ref="C433">[1]!table_weight[WageEUR]*(('F+ , F-'!C$2-[1]!tbl_gk[[#This Row],[WageEUR]])/('F+ , F-'!C$2-'F+ , F-'!C$3))</f>
        <v>2.3472561185650898E-4</v>
      </c>
      <c r="D433" s="2" cm="1">
        <f t="array" ref="D433">[1]!table_weight[Crossing]*(('F+ , F-'!D$2-[1]!tbl_gk[[#This Row],[Crossing]])/('F+ , F-'!D$2-'F+ , F-'!D$3))</f>
        <v>2.9141914719869291E-2</v>
      </c>
      <c r="E433" s="2" cm="1">
        <f t="array" ref="E433">[1]!table_weight[Finishing]*(('F+ , F-'!E$2-[1]!tbl_gk[[#This Row],[Finishing]])/('F+ , F-'!E$2-'F+ , F-'!E$3))</f>
        <v>1.1979008214176926E-2</v>
      </c>
      <c r="F433" s="2" cm="1">
        <f t="array" ref="F433">[1]!table_weight[HeadingAccuracy]*(('F+ , F-'!F$2-[1]!tbl_gk[[#This Row],[HeadingAccuracy]])/('F+ , F-'!F$2-'F+ , F-'!F$3))</f>
        <v>7.9338093618950504E-3</v>
      </c>
      <c r="G433" s="2" cm="1">
        <f t="array" ref="G433">[1]!table_weight[ShortPassing]*(('F+ , F-'!G$2-[1]!tbl_gk[[#This Row],[ShortPassing]])/('F+ , F-'!G$2-'F+ , F-'!G$3))</f>
        <v>1.8282427630861391E-2</v>
      </c>
      <c r="H433" s="2" cm="1">
        <f t="array" ref="H433">[1]!table_weight[Volleys]*(('F+ , F-'!H$2-[1]!tbl_gk[[#This Row],[Volleys]])/('F+ , F-'!H$2-'F+ , F-'!H$3))</f>
        <v>1.1573920979881087E-3</v>
      </c>
      <c r="I433" s="2" cm="1">
        <f t="array" ref="I433">[1]!table_weight[Dribbling]*(('F+ , F-'!I$2-[1]!tbl_gk[[#This Row],[Dribbling]])/('F+ , F-'!I$2-'F+ , F-'!I$3))</f>
        <v>1.8579686209743949E-2</v>
      </c>
      <c r="J433" s="2" cm="1">
        <f t="array" ref="J433">[1]!table_weight[Curve]*(('F+ , F-'!J$2-[1]!tbl_gk[[#This Row],[Curve]])/('F+ , F-'!J$2-'F+ , F-'!J$3))</f>
        <v>9.4648953791028455E-3</v>
      </c>
      <c r="K433" s="2" cm="1">
        <f t="array" ref="K433">[1]!table_weight[FKAccuracy]*(('F+ , F-'!K$2-[1]!tbl_gk[[#This Row],[FKAccuracy]])/('F+ , F-'!K$2-'F+ , F-'!K$3))</f>
        <v>9.1268634012777444E-3</v>
      </c>
      <c r="L433" s="2" cm="1">
        <f t="array" ref="L433">[1]!table_weight[LongPassing]*(('F+ , F-'!L$2-[1]!tbl_gk[[#This Row],[LongPassing]])/('F+ , F-'!L$2-'F+ , F-'!L$3))</f>
        <v>1.0828482001515967E-2</v>
      </c>
      <c r="M433" s="2" cm="1">
        <f t="array" ref="M433">[1]!table_weight[BallControl]*(('F+ , F-'!M$2-[1]!tbl_gk[[#This Row],[BallControl]])/('F+ , F-'!M$2-'F+ , F-'!M$3))</f>
        <v>1.0430701030031691E-2</v>
      </c>
      <c r="N433" s="2" cm="1">
        <f t="array" ref="N433">[1]!table_weight[Acceleration]*(('F+ , F-'!N$2-[1]!tbl_gk[[#This Row],[Acceleration]])/('F+ , F-'!N$2-'F+ , F-'!N$3))</f>
        <v>5.1862059091966504E-3</v>
      </c>
      <c r="O433" s="2" cm="1">
        <f t="array" ref="O433">[1]!table_weight[SprintSpeed]*(('F+ , F-'!O$2-[1]!tbl_gk[[#This Row],[SprintSpeed]])/('F+ , F-'!O$2-'F+ , F-'!O$3))</f>
        <v>7.0276848189838679E-3</v>
      </c>
      <c r="P433" s="2" cm="1">
        <f t="array" ref="P433">[1]!table_weight[Agility]*(('F+ , F-'!P$2-[1]!tbl_gk[[#This Row],[Agility]])/('F+ , F-'!P$2-'F+ , F-'!P$3))</f>
        <v>7.0206641548290242E-4</v>
      </c>
      <c r="Q433" s="2" cm="1">
        <f t="array" ref="Q433">[1]!table_weight[Reactions]*(('F+ , F-'!Q$2-[1]!tbl_gk[[#This Row],[Reactions]])/('F+ , F-'!Q$2-'F+ , F-'!Q$3))</f>
        <v>1.7531828002454398E-3</v>
      </c>
      <c r="R433" s="2" cm="1">
        <f t="array" ref="R433">[1]!table_weight[Balance]*(('F+ , F-'!R$2-[1]!tbl_gk[[#This Row],[Balance]])/('F+ , F-'!R$2-'F+ , F-'!R$3))</f>
        <v>1.1796626164916795E-3</v>
      </c>
      <c r="S433" s="2" cm="1">
        <f t="array" ref="S433">[1]!table_weight[ShotPower]*(('F+ , F-'!S$2-[1]!tbl_gk[[#This Row],[ShotPower]])/('F+ , F-'!S$2-'F+ , F-'!S$3))</f>
        <v>6.2329798837993753E-3</v>
      </c>
      <c r="T433" s="2" cm="1">
        <f t="array" ref="T433">[1]!table_weight[Jumping]*(('F+ , F-'!T$2-[1]!tbl_gk[[#This Row],[Jumping]])/('F+ , F-'!T$2-'F+ , F-'!T$3))</f>
        <v>8.5871026624925013E-4</v>
      </c>
      <c r="U433" s="2" cm="1">
        <f t="array" ref="U433">[1]!table_weight[Stamina]*(('F+ , F-'!U$2-[1]!tbl_gk[[#This Row],[Stamina]])/('F+ , F-'!U$2-'F+ , F-'!U$3))</f>
        <v>5.1522615974955001E-3</v>
      </c>
      <c r="V433" s="2" cm="1">
        <f t="array" ref="V433">[1]!table_weight[Strength]*(('F+ , F-'!V$2-[1]!tbl_gk[[#This Row],[Strength]])/('F+ , F-'!V$2-'F+ , F-'!V$3))</f>
        <v>1.7746678835817833E-2</v>
      </c>
      <c r="W433" s="2" cm="1">
        <f t="array" ref="W433">[1]!table_weight[LongShots]*(('F+ , F-'!W$2-[1]!tbl_gk[[#This Row],[LongShots]])/('F+ , F-'!W$2-'F+ , F-'!W$3))</f>
        <v>6.7523948741159906E-3</v>
      </c>
      <c r="X433" s="2" cm="1">
        <f t="array" ref="X433">[1]!table_weight[Aggression]*(('F+ , F-'!X$2-[1]!tbl_gk[[#This Row],[Aggression]])/('F+ , F-'!X$2-'F+ , F-'!X$3))</f>
        <v>1.5211439002129575E-2</v>
      </c>
      <c r="Y433" s="2" cm="1">
        <f t="array" ref="Y433">[1]!table_weight[Interceptions]*(('F+ , F-'!Y$2-[1]!tbl_gk[[#This Row],[Interceptions]])/('F+ , F-'!Y$2-'F+ , F-'!Y$3))</f>
        <v>1.5928726369709705E-2</v>
      </c>
      <c r="Z433" s="2" cm="1">
        <f t="array" ref="Z433">[1]!table_weight[Positioning]*(('F+ , F-'!Z$2-[1]!tbl_gk[[#This Row],[Positioning]])/('F+ , F-'!Z$2-'F+ , F-'!Z$3))</f>
        <v>7.394449514924029E-4</v>
      </c>
      <c r="AA433" s="2" cm="1">
        <f t="array" ref="AA433">[1]!table_weight[Vision]*(('F+ , F-'!AA$2-[1]!tbl_gk[[#This Row],[Vision]])/('F+ , F-'!AA$2-'F+ , F-'!AA$3))</f>
        <v>1.5617077375519694E-2</v>
      </c>
      <c r="AB433" s="2" cm="1">
        <f t="array" ref="AB433">[1]!table_weight[Penalties]*(('F+ , F-'!AB$2-[1]!tbl_gk[[#This Row],[Penalties]])/('F+ , F-'!AB$2-'F+ , F-'!AB$3))</f>
        <v>1.6441775980242841E-3</v>
      </c>
      <c r="AC433" s="2" cm="1">
        <f t="array" ref="AC433">[1]!table_weight[Composure]*(('F+ , F-'!AC$2-[1]!tbl_gk[[#This Row],[Composure]])/('F+ , F-'!AC$2-'F+ , F-'!AC$3))</f>
        <v>2.0281918669506067E-3</v>
      </c>
      <c r="AD433" s="2" cm="1">
        <f t="array" ref="AD433">[1]!table_weight[Marking]*(('F+ , F-'!AD$2-[1]!tbl_gk[[#This Row],[Marking]])/('F+ , F-'!AD$2-'F+ , F-'!AD$3))</f>
        <v>2.2084755884573357E-2</v>
      </c>
      <c r="AE433" s="2" cm="1">
        <f t="array" ref="AE433">[1]!table_weight[StandingTackle]*(('F+ , F-'!AE$2-[1]!tbl_gk[[#This Row],[StandingTackle]])/('F+ , F-'!AE$2-'F+ , F-'!AE$3))</f>
        <v>3.1383600467551613E-2</v>
      </c>
      <c r="AF433" s="2" cm="1">
        <f t="array" ref="AF433">[1]!table_weight[SlidingTackle]*(('F+ , F-'!AF$2-[1]!tbl_gk[[#This Row],[SlidingTackle]])/('F+ , F-'!AF$2-'F+ , F-'!AF$3))</f>
        <v>9.7139715732897855E-3</v>
      </c>
      <c r="AG433" s="2" cm="1">
        <f t="array" ref="AG433">[1]!table_weight[GKDiving]*(('F+ , F-'!AG$2-[1]!tbl_gk[[#This Row],[GKDiving]])/('F+ , F-'!AG$2-'F+ , F-'!AG$3))</f>
        <v>4.2702945948686719E-2</v>
      </c>
      <c r="AH433" s="2" cm="1">
        <f t="array" ref="AH433">[1]!table_weight[GKHandling]*(('F+ , F-'!AH$2-[1]!tbl_gk[[#This Row],[GKHandling]])/('F+ , F-'!AH$2-'F+ , F-'!AH$3))</f>
        <v>5.5253898757952898E-2</v>
      </c>
      <c r="AI433" s="2" cm="1">
        <f t="array" ref="AI433">[1]!table_weight[GKKicking]*(('F+ , F-'!AI$2-[1]!tbl_gk[[#This Row],[GKKicking]])/('F+ , F-'!AI$2-'F+ , F-'!AI$3))</f>
        <v>2.8621843626407038E-2</v>
      </c>
      <c r="AJ433" s="2" cm="1">
        <f t="array" ref="AJ433">[1]!table_weight[GKPositioning]*(('F+ , F-'!AJ$2-[1]!tbl_gk[[#This Row],[GKPositioning]])/('F+ , F-'!AJ$2-'F+ , F-'!AJ$3))</f>
        <v>2.0812758886990693E-2</v>
      </c>
      <c r="AK433" s="2" cm="1">
        <f t="array" ref="AK433">[1]!table_weight[GKReflexes]*(('F+ , F-'!AK$2-[1]!tbl_gk[[#This Row],[GKReflexes]])/('F+ , F-'!AK$2-'F+ , F-'!AK$3))</f>
        <v>4.55498090119325E-2</v>
      </c>
    </row>
    <row r="434" spans="1:37" x14ac:dyDescent="0.55000000000000004">
      <c r="A434" s="7">
        <f>[1]!tbl_gk[[#This Row],[ID]]</f>
        <v>207610</v>
      </c>
      <c r="B434" s="1" cm="1">
        <f t="array" ref="B434">[1]!table_weight[ValueEUR]*(('F+ , F-'!B$2-[1]!tbl_gk[[#This Row],[ValueEUR]])/('F+ , F-'!B$2-'F+ , F-'!B$3))</f>
        <v>1.1297129235428024E-4</v>
      </c>
      <c r="C434" s="1" cm="1">
        <f t="array" ref="C434">[1]!table_weight[WageEUR]*(('F+ , F-'!C$2-[1]!tbl_gk[[#This Row],[WageEUR]])/('F+ , F-'!C$2-'F+ , F-'!C$3))</f>
        <v>2.3472561185650898E-4</v>
      </c>
      <c r="D434" s="1" cm="1">
        <f t="array" ref="D434">[1]!table_weight[Crossing]*(('F+ , F-'!D$2-[1]!tbl_gk[[#This Row],[Crossing]])/('F+ , F-'!D$2-'F+ , F-'!D$3))</f>
        <v>3.4746129089074922E-2</v>
      </c>
      <c r="E434" s="1" cm="1">
        <f t="array" ref="E434">[1]!table_weight[Finishing]*(('F+ , F-'!E$2-[1]!tbl_gk[[#This Row],[Finishing]])/('F+ , F-'!E$2-'F+ , F-'!E$3))</f>
        <v>1.1979008214176926E-2</v>
      </c>
      <c r="F434" s="1" cm="1">
        <f t="array" ref="F434">[1]!table_weight[HeadingAccuracy]*(('F+ , F-'!F$2-[1]!tbl_gk[[#This Row],[HeadingAccuracy]])/('F+ , F-'!F$2-'F+ , F-'!F$3))</f>
        <v>8.351378275679E-3</v>
      </c>
      <c r="G434" s="1" cm="1">
        <f t="array" ref="G434">[1]!table_weight[ShortPassing]*(('F+ , F-'!G$2-[1]!tbl_gk[[#This Row],[ShortPassing]])/('F+ , F-'!G$2-'F+ , F-'!G$3))</f>
        <v>5.6253623479573515E-2</v>
      </c>
      <c r="H434" s="1" cm="1">
        <f t="array" ref="H434">[1]!table_weight[Volleys]*(('F+ , F-'!H$2-[1]!tbl_gk[[#This Row],[Volleys]])/('F+ , F-'!H$2-'F+ , F-'!H$3))</f>
        <v>1.5046097273845413E-3</v>
      </c>
      <c r="I434" s="1" cm="1">
        <f t="array" ref="I434">[1]!table_weight[Dribbling]*(('F+ , F-'!I$2-[1]!tbl_gk[[#This Row],[Dribbling]])/('F+ , F-'!I$2-'F+ , F-'!I$3))</f>
        <v>1.4668173323482065E-2</v>
      </c>
      <c r="J434" s="1" cm="1">
        <f t="array" ref="J434">[1]!table_weight[Curve]*(('F+ , F-'!J$2-[1]!tbl_gk[[#This Row],[Curve]])/('F+ , F-'!J$2-'F+ , F-'!J$3))</f>
        <v>8.6198154345400926E-3</v>
      </c>
      <c r="K434" s="1" cm="1">
        <f t="array" ref="K434">[1]!table_weight[FKAccuracy]*(('F+ , F-'!K$2-[1]!tbl_gk[[#This Row],[FKAccuracy]])/('F+ , F-'!K$2-'F+ , F-'!K$3))</f>
        <v>8.9747490112564478E-3</v>
      </c>
      <c r="L434" s="1" cm="1">
        <f t="array" ref="L434">[1]!table_weight[LongPassing]*(('F+ , F-'!L$2-[1]!tbl_gk[[#This Row],[LongPassing]])/('F+ , F-'!L$2-'F+ , F-'!L$3))</f>
        <v>1.8949843502652941E-2</v>
      </c>
      <c r="M434" s="1" cm="1">
        <f t="array" ref="M434">[1]!table_weight[BallControl]*(('F+ , F-'!M$2-[1]!tbl_gk[[#This Row],[BallControl]])/('F+ , F-'!M$2-'F+ , F-'!M$3))</f>
        <v>1.3472988830457604E-2</v>
      </c>
      <c r="N434" s="1" cm="1">
        <f t="array" ref="N434">[1]!table_weight[Acceleration]*(('F+ , F-'!N$2-[1]!tbl_gk[[#This Row],[Acceleration]])/('F+ , F-'!N$2-'F+ , F-'!N$3))</f>
        <v>4.0587698419799877E-3</v>
      </c>
      <c r="O434" s="1" cm="1">
        <f t="array" ref="O434">[1]!table_weight[SprintSpeed]*(('F+ , F-'!O$2-[1]!tbl_gk[[#This Row],[SprintSpeed]])/('F+ , F-'!O$2-'F+ , F-'!O$3))</f>
        <v>5.6221478551870948E-3</v>
      </c>
      <c r="P434" s="1" cm="1">
        <f t="array" ref="P434">[1]!table_weight[Agility]*(('F+ , F-'!P$2-[1]!tbl_gk[[#This Row],[Agility]])/('F+ , F-'!P$2-'F+ , F-'!P$3))</f>
        <v>3.6273431466616623E-3</v>
      </c>
      <c r="Q434" s="1" cm="1">
        <f t="array" ref="Q434">[1]!table_weight[Reactions]*(('F+ , F-'!Q$2-[1]!tbl_gk[[#This Row],[Reactions]])/('F+ , F-'!Q$2-'F+ , F-'!Q$3))</f>
        <v>1.4953618002093458E-3</v>
      </c>
      <c r="R434" s="1" cm="1">
        <f t="array" ref="R434">[1]!table_weight[Balance]*(('F+ , F-'!R$2-[1]!tbl_gk[[#This Row],[Balance]])/('F+ , F-'!R$2-'F+ , F-'!R$3))</f>
        <v>2.8560252820324875E-3</v>
      </c>
      <c r="S434" s="1" cm="1">
        <f t="array" ref="S434">[1]!table_weight[ShotPower]*(('F+ , F-'!S$2-[1]!tbl_gk[[#This Row],[ShotPower]])/('F+ , F-'!S$2-'F+ , F-'!S$3))</f>
        <v>6.2329798837993753E-3</v>
      </c>
      <c r="T434" s="1" cm="1">
        <f t="array" ref="T434">[1]!table_weight[Jumping]*(('F+ , F-'!T$2-[1]!tbl_gk[[#This Row],[Jumping]])/('F+ , F-'!T$2-'F+ , F-'!T$3))</f>
        <v>1.9750336123732751E-3</v>
      </c>
      <c r="U434" s="1" cm="1">
        <f t="array" ref="U434">[1]!table_weight[Stamina]*(('F+ , F-'!U$2-[1]!tbl_gk[[#This Row],[Stamina]])/('F+ , F-'!U$2-'F+ , F-'!U$3))</f>
        <v>3.4348410649970001E-3</v>
      </c>
      <c r="V434" s="1" cm="1">
        <f t="array" ref="V434">[1]!table_weight[Strength]*(('F+ , F-'!V$2-[1]!tbl_gk[[#This Row],[Strength]])/('F+ , F-'!V$2-'F+ , F-'!V$3))</f>
        <v>2.7507352195517646E-2</v>
      </c>
      <c r="W434" s="1" cm="1">
        <f t="array" ref="W434">[1]!table_weight[LongShots]*(('F+ , F-'!W$2-[1]!tbl_gk[[#This Row],[LongShots]])/('F+ , F-'!W$2-'F+ , F-'!W$3))</f>
        <v>7.271809864432606E-3</v>
      </c>
      <c r="X434" s="1" cm="1">
        <f t="array" ref="X434">[1]!table_weight[Aggression]*(('F+ , F-'!X$2-[1]!tbl_gk[[#This Row],[Aggression]])/('F+ , F-'!X$2-'F+ , F-'!X$3))</f>
        <v>8.5184058411925615E-3</v>
      </c>
      <c r="Y434" s="1" cm="1">
        <f t="array" ref="Y434">[1]!table_weight[Interceptions]*(('F+ , F-'!Y$2-[1]!tbl_gk[[#This Row],[Interceptions]])/('F+ , F-'!Y$2-'F+ , F-'!Y$3))</f>
        <v>1.7313833010554024E-2</v>
      </c>
      <c r="Z434" s="1" cm="1">
        <f t="array" ref="Z434">[1]!table_weight[Positioning]*(('F+ , F-'!Z$2-[1]!tbl_gk[[#This Row],[Positioning]])/('F+ , F-'!Z$2-'F+ , F-'!Z$3))</f>
        <v>1.4788899029848058E-3</v>
      </c>
      <c r="AA434" s="1" cm="1">
        <f t="array" ref="AA434">[1]!table_weight[Vision]*(('F+ , F-'!AA$2-[1]!tbl_gk[[#This Row],[Vision]])/('F+ , F-'!AA$2-'F+ , F-'!AA$3))</f>
        <v>4.0462427745664664E-2</v>
      </c>
      <c r="AB434" s="1" cm="1">
        <f t="array" ref="AB434">[1]!table_weight[Penalties]*(('F+ , F-'!AB$2-[1]!tbl_gk[[#This Row],[Penalties]])/('F+ , F-'!AB$2-'F+ , F-'!AB$3))</f>
        <v>2.0747955403639775E-3</v>
      </c>
      <c r="AC434" s="1" cm="1">
        <f t="array" ref="AC434">[1]!table_weight[Composure]*(('F+ , F-'!AC$2-[1]!tbl_gk[[#This Row],[Composure]])/('F+ , F-'!AC$2-'F+ , F-'!AC$3))</f>
        <v>1.2275898142069463E-3</v>
      </c>
      <c r="AD434" s="1" cm="1">
        <f t="array" ref="AD434">[1]!table_weight[Marking]*(('F+ , F-'!AD$2-[1]!tbl_gk[[#This Row],[Marking]])/('F+ , F-'!AD$2-'F+ , F-'!AD$3))</f>
        <v>9.4648953791028664E-3</v>
      </c>
      <c r="AE434" s="1" cm="1">
        <f t="array" ref="AE434">[1]!table_weight[StandingTackle]*(('F+ , F-'!AE$2-[1]!tbl_gk[[#This Row],[StandingTackle]])/('F+ , F-'!AE$2-'F+ , F-'!AE$3))</f>
        <v>2.9141914719869356E-2</v>
      </c>
      <c r="AF434" s="1" cm="1">
        <f t="array" ref="AF434">[1]!table_weight[SlidingTackle]*(('F+ , F-'!AF$2-[1]!tbl_gk[[#This Row],[SlidingTackle]])/('F+ , F-'!AF$2-'F+ , F-'!AF$3))</f>
        <v>5.977828660486021E-3</v>
      </c>
      <c r="AG434" s="1" cm="1">
        <f t="array" ref="AG434">[1]!table_weight[GKDiving]*(('F+ , F-'!AG$2-[1]!tbl_gk[[#This Row],[GKDiving]])/('F+ , F-'!AG$2-'F+ , F-'!AG$3))</f>
        <v>4.4411063786634182E-2</v>
      </c>
      <c r="AH434" s="1" cm="1">
        <f t="array" ref="AH434">[1]!table_weight[GKHandling]*(('F+ , F-'!AH$2-[1]!tbl_gk[[#This Row],[GKHandling]])/('F+ , F-'!AH$2-'F+ , F-'!AH$3))</f>
        <v>4.6341979603444362E-2</v>
      </c>
      <c r="AI434" s="1" cm="1">
        <f t="array" ref="AI434">[1]!table_weight[GKKicking]*(('F+ , F-'!AI$2-[1]!tbl_gk[[#This Row],[GKKicking]])/('F+ , F-'!AI$2-'F+ , F-'!AI$3))</f>
        <v>2.8621843626407038E-2</v>
      </c>
      <c r="AJ434" s="1" cm="1">
        <f t="array" ref="AJ434">[1]!table_weight[GKPositioning]*(('F+ , F-'!AJ$2-[1]!tbl_gk[[#This Row],[GKPositioning]])/('F+ , F-'!AJ$2-'F+ , F-'!AJ$3))</f>
        <v>1.6397931244295699E-2</v>
      </c>
      <c r="AK434" s="1" cm="1">
        <f t="array" ref="AK434">[1]!table_weight[GKReflexes]*(('F+ , F-'!AK$2-[1]!tbl_gk[[#This Row],[GKReflexes]])/('F+ , F-'!AK$2-'F+ , F-'!AK$3))</f>
        <v>4.0083831930500594E-2</v>
      </c>
    </row>
    <row r="435" spans="1:37" x14ac:dyDescent="0.55000000000000004">
      <c r="A435" s="8">
        <f>[1]!tbl_gk[[#This Row],[ID]]</f>
        <v>207633</v>
      </c>
      <c r="B435" s="2" cm="1">
        <f t="array" ref="B435">[1]!table_weight[ValueEUR]*(('F+ , F-'!B$2-[1]!tbl_gk[[#This Row],[ValueEUR]])/('F+ , F-'!B$2-'F+ , F-'!B$3))</f>
        <v>1.2068791068449063E-4</v>
      </c>
      <c r="C435" s="2" cm="1">
        <f t="array" ref="C435">[1]!table_weight[WageEUR]*(('F+ , F-'!C$2-[1]!tbl_gk[[#This Row],[WageEUR]])/('F+ , F-'!C$2-'F+ , F-'!C$3))</f>
        <v>2.3472561185650898E-4</v>
      </c>
      <c r="D435" s="2" cm="1">
        <f t="array" ref="D435">[1]!table_weight[Crossing]*(('F+ , F-'!D$2-[1]!tbl_gk[[#This Row],[Crossing]])/('F+ , F-'!D$2-'F+ , F-'!D$3))</f>
        <v>3.2504443341392672E-2</v>
      </c>
      <c r="E435" s="2" cm="1">
        <f t="array" ref="E435">[1]!table_weight[Finishing]*(('F+ , F-'!E$2-[1]!tbl_gk[[#This Row],[Finishing]])/('F+ , F-'!E$2-'F+ , F-'!E$3))</f>
        <v>1.3975509583206414E-2</v>
      </c>
      <c r="F435" s="2" cm="1">
        <f t="array" ref="F435">[1]!table_weight[HeadingAccuracy]*(('F+ , F-'!F$2-[1]!tbl_gk[[#This Row],[HeadingAccuracy]])/('F+ , F-'!F$2-'F+ , F-'!F$3))</f>
        <v>8.7689471894629514E-3</v>
      </c>
      <c r="G435" s="2" cm="1">
        <f t="array" ref="G435">[1]!table_weight[ShortPassing]*(('F+ , F-'!G$2-[1]!tbl_gk[[#This Row],[ShortPassing]])/('F+ , F-'!G$2-'F+ , F-'!G$3))</f>
        <v>1.8282427630861391E-2</v>
      </c>
      <c r="H435" s="2" cm="1">
        <f t="array" ref="H435">[1]!table_weight[Volleys]*(('F+ , F-'!H$2-[1]!tbl_gk[[#This Row],[Volleys]])/('F+ , F-'!H$2-'F+ , F-'!H$3))</f>
        <v>1.3888705175857305E-3</v>
      </c>
      <c r="I435" s="2" cm="1">
        <f t="array" ref="I435">[1]!table_weight[Dribbling]*(('F+ , F-'!I$2-[1]!tbl_gk[[#This Row],[Dribbling]])/('F+ , F-'!I$2-'F+ , F-'!I$3))</f>
        <v>1.1734538658785652E-2</v>
      </c>
      <c r="J435" s="2" cm="1">
        <f t="array" ref="J435">[1]!table_weight[Curve]*(('F+ , F-'!J$2-[1]!tbl_gk[[#This Row],[Curve]])/('F+ , F-'!J$2-'F+ , F-'!J$3))</f>
        <v>8.6198154345400926E-3</v>
      </c>
      <c r="K435" s="2" cm="1">
        <f t="array" ref="K435">[1]!table_weight[FKAccuracy]*(('F+ , F-'!K$2-[1]!tbl_gk[[#This Row],[FKAccuracy]])/('F+ , F-'!K$2-'F+ , F-'!K$3))</f>
        <v>8.9747490112564478E-3</v>
      </c>
      <c r="L435" s="2" cm="1">
        <f t="array" ref="L435">[1]!table_weight[LongPassing]*(('F+ , F-'!L$2-[1]!tbl_gk[[#This Row],[LongPassing]])/('F+ , F-'!L$2-'F+ , F-'!L$3))</f>
        <v>8.1213615011369745E-3</v>
      </c>
      <c r="M435" s="2" cm="1">
        <f t="array" ref="M435">[1]!table_weight[BallControl]*(('F+ , F-'!M$2-[1]!tbl_gk[[#This Row],[BallControl]])/('F+ , F-'!M$2-'F+ , F-'!M$3))</f>
        <v>9.1268634012777305E-3</v>
      </c>
      <c r="N435" s="2" cm="1">
        <f t="array" ref="N435">[1]!table_weight[Acceleration]*(('F+ , F-'!N$2-[1]!tbl_gk[[#This Row],[Acceleration]])/('F+ , F-'!N$2-'F+ , F-'!N$3))</f>
        <v>6.0881547629699816E-3</v>
      </c>
      <c r="O435" s="2" cm="1">
        <f t="array" ref="O435">[1]!table_weight[SprintSpeed]*(('F+ , F-'!O$2-[1]!tbl_gk[[#This Row],[SprintSpeed]])/('F+ , F-'!O$2-'F+ , F-'!O$3))</f>
        <v>7.589899604502578E-3</v>
      </c>
      <c r="P435" s="2" cm="1">
        <f t="array" ref="P435">[1]!table_weight[Agility]*(('F+ , F-'!P$2-[1]!tbl_gk[[#This Row],[Agility]])/('F+ , F-'!P$2-'F+ , F-'!P$3))</f>
        <v>3.9783763544031132E-3</v>
      </c>
      <c r="Q435" s="2" cm="1">
        <f t="array" ref="Q435">[1]!table_weight[Reactions]*(('F+ , F-'!Q$2-[1]!tbl_gk[[#This Row],[Reactions]])/('F+ , F-'!Q$2-'F+ , F-'!Q$3))</f>
        <v>1.4953618002093458E-3</v>
      </c>
      <c r="R435" s="2" cm="1">
        <f t="array" ref="R435">[1]!table_weight[Balance]*(('F+ , F-'!R$2-[1]!tbl_gk[[#This Row],[Balance]])/('F+ , F-'!R$2-'F+ , F-'!R$3))</f>
        <v>2.1109752084587947E-3</v>
      </c>
      <c r="S435" s="2" cm="1">
        <f t="array" ref="S435">[1]!table_weight[ShotPower]*(('F+ , F-'!S$2-[1]!tbl_gk[[#This Row],[ShotPower]])/('F+ , F-'!S$2-'F+ , F-'!S$3))</f>
        <v>4.6747349128495319E-3</v>
      </c>
      <c r="T435" s="2" cm="1">
        <f t="array" ref="T435">[1]!table_weight[Jumping]*(('F+ , F-'!T$2-[1]!tbl_gk[[#This Row],[Jumping]])/('F+ , F-'!T$2-'F+ , F-'!T$3))</f>
        <v>2.91961490524745E-3</v>
      </c>
      <c r="U435" s="2" cm="1">
        <f t="array" ref="U435">[1]!table_weight[Stamina]*(('F+ , F-'!U$2-[1]!tbl_gk[[#This Row],[Stamina]])/('F+ , F-'!U$2-'F+ , F-'!U$3))</f>
        <v>8.5871026624924993E-3</v>
      </c>
      <c r="V435" s="2" cm="1">
        <f t="array" ref="V435">[1]!table_weight[Strength]*(('F+ , F-'!V$2-[1]!tbl_gk[[#This Row],[Strength]])/('F+ , F-'!V$2-'F+ , F-'!V$3))</f>
        <v>1.6859344894026941E-2</v>
      </c>
      <c r="W435" s="2" cm="1">
        <f t="array" ref="W435">[1]!table_weight[LongShots]*(('F+ , F-'!W$2-[1]!tbl_gk[[#This Row],[LongShots]])/('F+ , F-'!W$2-'F+ , F-'!W$3))</f>
        <v>8.3106398450658349E-3</v>
      </c>
      <c r="X435" s="2" cm="1">
        <f t="array" ref="X435">[1]!table_weight[Aggression]*(('F+ , F-'!X$2-[1]!tbl_gk[[#This Row],[Aggression]])/('F+ , F-'!X$2-'F+ , F-'!X$3))</f>
        <v>1.2169151201703659E-2</v>
      </c>
      <c r="Y435" s="2" cm="1">
        <f t="array" ref="Y435">[1]!table_weight[Interceptions]*(('F+ , F-'!Y$2-[1]!tbl_gk[[#This Row],[Interceptions]])/('F+ , F-'!Y$2-'F+ , F-'!Y$3))</f>
        <v>1.4543619728865382E-2</v>
      </c>
      <c r="Z435" s="2" cm="1">
        <f t="array" ref="Z435">[1]!table_weight[Positioning]*(('F+ , F-'!Z$2-[1]!tbl_gk[[#This Row],[Positioning]])/('F+ , F-'!Z$2-'F+ , F-'!Z$3))</f>
        <v>1.0352229320893639E-3</v>
      </c>
      <c r="AA435" s="2" cm="1">
        <f t="array" ref="AA435">[1]!table_weight[Vision]*(('F+ , F-'!AA$2-[1]!tbl_gk[[#This Row],[Vision]])/('F+ , F-'!AA$2-'F+ , F-'!AA$3))</f>
        <v>1.7746678835817837E-2</v>
      </c>
      <c r="AB435" s="2" cm="1">
        <f t="array" ref="AB435">[1]!table_weight[Penalties]*(('F+ , F-'!AB$2-[1]!tbl_gk[[#This Row],[Penalties]])/('F+ , F-'!AB$2-'F+ , F-'!AB$3))</f>
        <v>2.1139426260312223E-3</v>
      </c>
      <c r="AC435" s="2" cm="1">
        <f t="array" ref="AC435">[1]!table_weight[Composure]*(('F+ , F-'!AC$2-[1]!tbl_gk[[#This Row],[Composure]])/('F+ , F-'!AC$2-'F+ , F-'!AC$3))</f>
        <v>2.0281918669506067E-3</v>
      </c>
      <c r="AD435" s="2" cm="1">
        <f t="array" ref="AD435">[1]!table_weight[Marking]*(('F+ , F-'!AD$2-[1]!tbl_gk[[#This Row],[Marking]])/('F+ , F-'!AD$2-'F+ , F-'!AD$3))</f>
        <v>7.8874128159190562E-3</v>
      </c>
      <c r="AE435" s="2" cm="1">
        <f t="array" ref="AE435">[1]!table_weight[StandingTackle]*(('F+ , F-'!AE$2-[1]!tbl_gk[[#This Row],[StandingTackle]])/('F+ , F-'!AE$2-'F+ , F-'!AE$3))</f>
        <v>2.6900228972187096E-2</v>
      </c>
      <c r="AF435" s="2" cm="1">
        <f t="array" ref="AF435">[1]!table_weight[SlidingTackle]*(('F+ , F-'!AF$2-[1]!tbl_gk[[#This Row],[SlidingTackle]])/('F+ , F-'!AF$2-'F+ , F-'!AF$3))</f>
        <v>8.9667429907290316E-3</v>
      </c>
      <c r="AG435" s="2" cm="1">
        <f t="array" ref="AG435">[1]!table_weight[GKDiving]*(('F+ , F-'!AG$2-[1]!tbl_gk[[#This Row],[GKDiving]])/('F+ , F-'!AG$2-'F+ , F-'!AG$3))</f>
        <v>4.2702945948686719E-2</v>
      </c>
      <c r="AH435" s="2" cm="1">
        <f t="array" ref="AH435">[1]!table_weight[GKHandling]*(('F+ , F-'!AH$2-[1]!tbl_gk[[#This Row],[GKHandling]])/('F+ , F-'!AH$2-'F+ , F-'!AH$3))</f>
        <v>4.8124363434346076E-2</v>
      </c>
      <c r="AI435" s="2" cm="1">
        <f t="array" ref="AI435">[1]!table_weight[GKKicking]*(('F+ , F-'!AI$2-[1]!tbl_gk[[#This Row],[GKKicking]])/('F+ , F-'!AI$2-'F+ , F-'!AI$3))</f>
        <v>2.1466382719805277E-2</v>
      </c>
      <c r="AJ435" s="2" cm="1">
        <f t="array" ref="AJ435">[1]!table_weight[GKPositioning]*(('F+ , F-'!AJ$2-[1]!tbl_gk[[#This Row],[GKPositioning]])/('F+ , F-'!AJ$2-'F+ , F-'!AJ$3))</f>
        <v>1.8920689897264267E-2</v>
      </c>
      <c r="AK435" s="2" cm="1">
        <f t="array" ref="AK435">[1]!table_weight[GKReflexes]*(('F+ , F-'!AK$2-[1]!tbl_gk[[#This Row],[GKReflexes]])/('F+ , F-'!AK$2-'F+ , F-'!AK$3))</f>
        <v>4.9193793732887098E-2</v>
      </c>
    </row>
    <row r="436" spans="1:37" x14ac:dyDescent="0.55000000000000004">
      <c r="A436" s="7">
        <f>[1]!tbl_gk[[#This Row],[ID]]</f>
        <v>207683</v>
      </c>
      <c r="B436" s="1" cm="1">
        <f t="array" ref="B436">[1]!table_weight[ValueEUR]*(('F+ , F-'!B$2-[1]!tbl_gk[[#This Row],[ValueEUR]])/('F+ , F-'!B$2-'F+ , F-'!B$3))</f>
        <v>9.8494916366805517E-4</v>
      </c>
      <c r="C436" s="1" cm="1">
        <f t="array" ref="C436">[1]!table_weight[WageEUR]*(('F+ , F-'!C$2-[1]!tbl_gk[[#This Row],[WageEUR]])/('F+ , F-'!C$2-'F+ , F-'!C$3))</f>
        <v>2.3472561185650895E-5</v>
      </c>
      <c r="D436" s="1" cm="1">
        <f t="array" ref="D436">[1]!table_weight[Crossing]*(('F+ , F-'!D$2-[1]!tbl_gk[[#This Row],[Crossing]])/('F+ , F-'!D$2-'F+ , F-'!D$3))</f>
        <v>3.4746129089074922E-2</v>
      </c>
      <c r="E436" s="1" cm="1">
        <f t="array" ref="E436">[1]!table_weight[Finishing]*(('F+ , F-'!E$2-[1]!tbl_gk[[#This Row],[Finishing]])/('F+ , F-'!E$2-'F+ , F-'!E$3))</f>
        <v>1.3975509583206414E-2</v>
      </c>
      <c r="F436" s="1" cm="1">
        <f t="array" ref="F436">[1]!table_weight[HeadingAccuracy]*(('F+ , F-'!F$2-[1]!tbl_gk[[#This Row],[HeadingAccuracy]])/('F+ , F-'!F$2-'F+ , F-'!F$3))</f>
        <v>1.00216539308148E-2</v>
      </c>
      <c r="G436" s="1" cm="1">
        <f t="array" ref="G436">[1]!table_weight[ShortPassing]*(('F+ , F-'!G$2-[1]!tbl_gk[[#This Row],[ShortPassing]])/('F+ , F-'!G$2-'F+ , F-'!G$3))</f>
        <v>5.2034601718605494E-2</v>
      </c>
      <c r="H436" s="1" cm="1">
        <f t="array" ref="H436">[1]!table_weight[Volleys]*(('F+ , F-'!H$2-[1]!tbl_gk[[#This Row],[Volleys]])/('F+ , F-'!H$2-'F+ , F-'!H$3))</f>
        <v>9.2591367839048701E-4</v>
      </c>
      <c r="I436" s="1" cm="1">
        <f t="array" ref="I436">[1]!table_weight[Dribbling]*(('F+ , F-'!I$2-[1]!tbl_gk[[#This Row],[Dribbling]])/('F+ , F-'!I$2-'F+ , F-'!I$3))</f>
        <v>1.7601807988178481E-2</v>
      </c>
      <c r="J436" s="1" cm="1">
        <f t="array" ref="J436">[1]!table_weight[Curve]*(('F+ , F-'!J$2-[1]!tbl_gk[[#This Row],[Curve]])/('F+ , F-'!J$2-'F+ , F-'!J$3))</f>
        <v>8.4507994456275402E-3</v>
      </c>
      <c r="K436" s="1" cm="1">
        <f t="array" ref="K436">[1]!table_weight[FKAccuracy]*(('F+ , F-'!K$2-[1]!tbl_gk[[#This Row],[FKAccuracy]])/('F+ , F-'!K$2-'F+ , F-'!K$3))</f>
        <v>8.3662914511712649E-3</v>
      </c>
      <c r="L436" s="1" cm="1">
        <f t="array" ref="L436">[1]!table_weight[LongPassing]*(('F+ , F-'!L$2-[1]!tbl_gk[[#This Row],[LongPassing]])/('F+ , F-'!L$2-'F+ , F-'!L$3))</f>
        <v>2.4364084503410925E-2</v>
      </c>
      <c r="M436" s="1" cm="1">
        <f t="array" ref="M436">[1]!table_weight[BallControl]*(('F+ , F-'!M$2-[1]!tbl_gk[[#This Row],[BallControl]])/('F+ , F-'!M$2-'F+ , F-'!M$3))</f>
        <v>9.9960884871137055E-3</v>
      </c>
      <c r="N436" s="1" cm="1">
        <f t="array" ref="N436">[1]!table_weight[Acceleration]*(('F+ , F-'!N$2-[1]!tbl_gk[[#This Row],[Acceleration]])/('F+ , F-'!N$2-'F+ , F-'!N$3))</f>
        <v>5.637180336083316E-3</v>
      </c>
      <c r="O436" s="1" cm="1">
        <f t="array" ref="O436">[1]!table_weight[SprintSpeed]*(('F+ , F-'!O$2-[1]!tbl_gk[[#This Row],[SprintSpeed]])/('F+ , F-'!O$2-'F+ , F-'!O$3))</f>
        <v>5.6221478551870948E-3</v>
      </c>
      <c r="P436" s="1" cm="1">
        <f t="array" ref="P436">[1]!table_weight[Agility]*(('F+ , F-'!P$2-[1]!tbl_gk[[#This Row],[Agility]])/('F+ , F-'!P$2-'F+ , F-'!P$3))</f>
        <v>8.1907748473005273E-4</v>
      </c>
      <c r="Q436" s="1" cm="1">
        <f t="array" ref="Q436">[1]!table_weight[Reactions]*(('F+ , F-'!Q$2-[1]!tbl_gk[[#This Row],[Reactions]])/('F+ , F-'!Q$2-'F+ , F-'!Q$3))</f>
        <v>1.1859766001660328E-3</v>
      </c>
      <c r="R436" s="1" cm="1">
        <f t="array" ref="R436">[1]!table_weight[Balance]*(('F+ , F-'!R$2-[1]!tbl_gk[[#This Row],[Balance]])/('F+ , F-'!R$2-'F+ , F-'!R$3))</f>
        <v>6.2087506131141027E-4</v>
      </c>
      <c r="S436" s="1" cm="1">
        <f t="array" ref="S436">[1]!table_weight[ShotPower]*(('F+ , F-'!S$2-[1]!tbl_gk[[#This Row],[ShotPower]])/('F+ , F-'!S$2-'F+ , F-'!S$3))</f>
        <v>4.93444240800784E-3</v>
      </c>
      <c r="T436" s="1" cm="1">
        <f t="array" ref="T436">[1]!table_weight[Jumping]*(('F+ , F-'!T$2-[1]!tbl_gk[[#This Row],[Jumping]])/('F+ , F-'!T$2-'F+ , F-'!T$3))</f>
        <v>1.0304523194991002E-3</v>
      </c>
      <c r="U436" s="1" cm="1">
        <f t="array" ref="U436">[1]!table_weight[Stamina]*(('F+ , F-'!U$2-[1]!tbl_gk[[#This Row],[Stamina]])/('F+ , F-'!U$2-'F+ , F-'!U$3))</f>
        <v>1.0304523194991E-2</v>
      </c>
      <c r="V436" s="1" cm="1">
        <f t="array" ref="V436">[1]!table_weight[Strength]*(('F+ , F-'!V$2-[1]!tbl_gk[[#This Row],[Strength]])/('F+ , F-'!V$2-'F+ , F-'!V$3))</f>
        <v>1.7746678835817833E-2</v>
      </c>
      <c r="W436" s="1" cm="1">
        <f t="array" ref="W436">[1]!table_weight[LongShots]*(('F+ , F-'!W$2-[1]!tbl_gk[[#This Row],[LongShots]])/('F+ , F-'!W$2-'F+ , F-'!W$3))</f>
        <v>6.4926873789576834E-3</v>
      </c>
      <c r="X436" s="1" cm="1">
        <f t="array" ref="X436">[1]!table_weight[Aggression]*(('F+ , F-'!X$2-[1]!tbl_gk[[#This Row],[Aggression]])/('F+ , F-'!X$2-'F+ , F-'!X$3))</f>
        <v>1.642835412229994E-2</v>
      </c>
      <c r="Y436" s="1" cm="1">
        <f t="array" ref="Y436">[1]!table_weight[Interceptions]*(('F+ , F-'!Y$2-[1]!tbl_gk[[#This Row],[Interceptions]])/('F+ , F-'!Y$2-'F+ , F-'!Y$3))</f>
        <v>1.5928726369709705E-2</v>
      </c>
      <c r="Z436" s="1" cm="1">
        <f t="array" ref="Z436">[1]!table_weight[Positioning]*(('F+ , F-'!Z$2-[1]!tbl_gk[[#This Row],[Positioning]])/('F+ , F-'!Z$2-'F+ , F-'!Z$3))</f>
        <v>1.0352229320893639E-3</v>
      </c>
      <c r="AA436" s="1" cm="1">
        <f t="array" ref="AA436">[1]!table_weight[Vision]*(('F+ , F-'!AA$2-[1]!tbl_gk[[#This Row],[Vision]])/('F+ , F-'!AA$2-'F+ , F-'!AA$3))</f>
        <v>2.5555217523577683E-2</v>
      </c>
      <c r="AB436" s="1" cm="1">
        <f t="array" ref="AB436">[1]!table_weight[Penalties]*(('F+ , F-'!AB$2-[1]!tbl_gk[[#This Row],[Penalties]])/('F+ , F-'!AB$2-'F+ , F-'!AB$3))</f>
        <v>1.8007659406932635E-3</v>
      </c>
      <c r="AC436" s="1" cm="1">
        <f t="array" ref="AC436">[1]!table_weight[Composure]*(('F+ , F-'!AC$2-[1]!tbl_gk[[#This Row],[Composure]])/('F+ , F-'!AC$2-'F+ , F-'!AC$3))</f>
        <v>7.4722858256074981E-4</v>
      </c>
      <c r="AD436" s="1" cm="1">
        <f t="array" ref="AD436">[1]!table_weight[Marking]*(('F+ , F-'!AD$2-[1]!tbl_gk[[#This Row],[Marking]])/('F+ , F-'!AD$2-'F+ , F-'!AD$3))</f>
        <v>2.0507273321389546E-2</v>
      </c>
      <c r="AE436" s="1" cm="1">
        <f t="array" ref="AE436">[1]!table_weight[StandingTackle]*(('F+ , F-'!AE$2-[1]!tbl_gk[[#This Row],[StandingTackle]])/('F+ , F-'!AE$2-'F+ , F-'!AE$3))</f>
        <v>1.120842873841129E-2</v>
      </c>
      <c r="AF436" s="1" cm="1">
        <f t="array" ref="AF436">[1]!table_weight[SlidingTackle]*(('F+ , F-'!AF$2-[1]!tbl_gk[[#This Row],[SlidingTackle]])/('F+ , F-'!AF$2-'F+ , F-'!AF$3))</f>
        <v>1.0461200155850536E-2</v>
      </c>
      <c r="AG436" s="1" cm="1">
        <f t="array" ref="AG436">[1]!table_weight[GKDiving]*(('F+ , F-'!AG$2-[1]!tbl_gk[[#This Row],[GKDiving]])/('F+ , F-'!AG$2-'F+ , F-'!AG$3))</f>
        <v>2.3913649731264561E-2</v>
      </c>
      <c r="AH436" s="1" cm="1">
        <f t="array" ref="AH436">[1]!table_weight[GKHandling]*(('F+ , F-'!AH$2-[1]!tbl_gk[[#This Row],[GKHandling]])/('F+ , F-'!AH$2-'F+ , F-'!AH$3))</f>
        <v>3.208290895623072E-2</v>
      </c>
      <c r="AI436" s="1" cm="1">
        <f t="array" ref="AI436">[1]!table_weight[GKKicking]*(('F+ , F-'!AI$2-[1]!tbl_gk[[#This Row],[GKKicking]])/('F+ , F-'!AI$2-'F+ , F-'!AI$3))</f>
        <v>2.2360815333130498E-2</v>
      </c>
      <c r="AJ436" s="1" cm="1">
        <f t="array" ref="AJ436">[1]!table_weight[GKPositioning]*(('F+ , F-'!AJ$2-[1]!tbl_gk[[#This Row],[GKPositioning]])/('F+ , F-'!AJ$2-'F+ , F-'!AJ$3))</f>
        <v>1.1352413938358561E-2</v>
      </c>
      <c r="AK436" s="1" cm="1">
        <f t="array" ref="AK436">[1]!table_weight[GKReflexes]*(('F+ , F-'!AK$2-[1]!tbl_gk[[#This Row],[GKReflexes]])/('F+ , F-'!AK$2-'F+ , F-'!AK$3))</f>
        <v>2.1863908325727599E-2</v>
      </c>
    </row>
    <row r="437" spans="1:37" x14ac:dyDescent="0.55000000000000004">
      <c r="A437" s="8">
        <f>[1]!tbl_gk[[#This Row],[ID]]</f>
        <v>207899</v>
      </c>
      <c r="B437" s="2" cm="1">
        <f t="array" ref="B437">[1]!table_weight[ValueEUR]*(('F+ , F-'!B$2-[1]!tbl_gk[[#This Row],[ValueEUR]])/('F+ , F-'!B$2-'F+ , F-'!B$3))</f>
        <v>1.978540939865946E-4</v>
      </c>
      <c r="C437" s="2" cm="1">
        <f t="array" ref="C437">[1]!table_weight[WageEUR]*(('F+ , F-'!C$2-[1]!tbl_gk[[#This Row],[WageEUR]])/('F+ , F-'!C$2-'F+ , F-'!C$3))</f>
        <v>0</v>
      </c>
      <c r="D437" s="2" cm="1">
        <f t="array" ref="D437">[1]!table_weight[Crossing]*(('F+ , F-'!D$2-[1]!tbl_gk[[#This Row],[Crossing]])/('F+ , F-'!D$2-'F+ , F-'!D$3))</f>
        <v>2.6900228972187034E-2</v>
      </c>
      <c r="E437" s="2" cm="1">
        <f t="array" ref="E437">[1]!table_weight[Finishing]*(('F+ , F-'!E$2-[1]!tbl_gk[[#This Row],[Finishing]])/('F+ , F-'!E$2-'F+ , F-'!E$3))</f>
        <v>1.3975509583206414E-2</v>
      </c>
      <c r="F437" s="2" cm="1">
        <f t="array" ref="F437">[1]!table_weight[HeadingAccuracy]*(('F+ , F-'!F$2-[1]!tbl_gk[[#This Row],[HeadingAccuracy]])/('F+ , F-'!F$2-'F+ , F-'!F$3))</f>
        <v>8.7689471894629514E-3</v>
      </c>
      <c r="G437" s="2" cm="1">
        <f t="array" ref="G437">[1]!table_weight[ShortPassing]*(('F+ , F-'!G$2-[1]!tbl_gk[[#This Row],[ShortPassing]])/('F+ , F-'!G$2-'F+ , F-'!G$3))</f>
        <v>4.6409239370648142E-2</v>
      </c>
      <c r="H437" s="2" cm="1">
        <f t="array" ref="H437">[1]!table_weight[Volleys]*(('F+ , F-'!H$2-[1]!tbl_gk[[#This Row],[Volleys]])/('F+ , F-'!H$2-'F+ , F-'!H$3))</f>
        <v>8.1017446859167619E-4</v>
      </c>
      <c r="I437" s="2" cm="1">
        <f t="array" ref="I437">[1]!table_weight[Dribbling]*(('F+ , F-'!I$2-[1]!tbl_gk[[#This Row],[Dribbling]])/('F+ , F-'!I$2-'F+ , F-'!I$3))</f>
        <v>1.5646051545047536E-2</v>
      </c>
      <c r="J437" s="2" cm="1">
        <f t="array" ref="J437">[1]!table_weight[Curve]*(('F+ , F-'!J$2-[1]!tbl_gk[[#This Row],[Curve]])/('F+ , F-'!J$2-'F+ , F-'!J$3))</f>
        <v>9.1268634012777444E-3</v>
      </c>
      <c r="K437" s="2" cm="1">
        <f t="array" ref="K437">[1]!table_weight[FKAccuracy]*(('F+ , F-'!K$2-[1]!tbl_gk[[#This Row],[FKAccuracy]])/('F+ , F-'!K$2-'F+ , F-'!K$3))</f>
        <v>8.3662914511712649E-3</v>
      </c>
      <c r="L437" s="2" cm="1">
        <f t="array" ref="L437">[1]!table_weight[LongPassing]*(('F+ , F-'!L$2-[1]!tbl_gk[[#This Row],[LongPassing]])/('F+ , F-'!L$2-'F+ , F-'!L$3))</f>
        <v>2.5988356803638323E-2</v>
      </c>
      <c r="M437" s="2" cm="1">
        <f t="array" ref="M437">[1]!table_weight[BallControl]*(('F+ , F-'!M$2-[1]!tbl_gk[[#This Row],[BallControl]])/('F+ , F-'!M$2-'F+ , F-'!M$3))</f>
        <v>9.561475944195718E-3</v>
      </c>
      <c r="N437" s="2" cm="1">
        <f t="array" ref="N437">[1]!table_weight[Acceleration]*(('F+ , F-'!N$2-[1]!tbl_gk[[#This Row],[Acceleration]])/('F+ , F-'!N$2-'F+ , F-'!N$3))</f>
        <v>3.6077954150933221E-3</v>
      </c>
      <c r="O437" s="2" cm="1">
        <f t="array" ref="O437">[1]!table_weight[SprintSpeed]*(('F+ , F-'!O$2-[1]!tbl_gk[[#This Row],[SprintSpeed]])/('F+ , F-'!O$2-'F+ , F-'!O$3))</f>
        <v>4.7788256769090301E-3</v>
      </c>
      <c r="P437" s="2" cm="1">
        <f t="array" ref="P437">[1]!table_weight[Agility]*(('F+ , F-'!P$2-[1]!tbl_gk[[#This Row],[Agility]])/('F+ , F-'!P$2-'F+ , F-'!P$3))</f>
        <v>4.5634317006388652E-3</v>
      </c>
      <c r="Q437" s="2" cm="1">
        <f t="array" ref="Q437">[1]!table_weight[Reactions]*(('F+ , F-'!Q$2-[1]!tbl_gk[[#This Row],[Reactions]])/('F+ , F-'!Q$2-'F+ , F-'!Q$3))</f>
        <v>1.4437976002021271E-3</v>
      </c>
      <c r="R437" s="2" cm="1">
        <f t="array" ref="R437">[1]!table_weight[Balance]*(('F+ , F-'!R$2-[1]!tbl_gk[[#This Row],[Balance]])/('F+ , F-'!R$2-'F+ , F-'!R$3))</f>
        <v>1.4901001471473846E-3</v>
      </c>
      <c r="S437" s="2" cm="1">
        <f t="array" ref="S437">[1]!table_weight[ShotPower]*(('F+ , F-'!S$2-[1]!tbl_gk[[#This Row],[ShotPower]])/('F+ , F-'!S$2-'F+ , F-'!S$3))</f>
        <v>3.635904932216303E-3</v>
      </c>
      <c r="T437" s="2" cm="1">
        <f t="array" ref="T437">[1]!table_weight[Jumping]*(('F+ , F-'!T$2-[1]!tbl_gk[[#This Row],[Jumping]])/('F+ , F-'!T$2-'F+ , F-'!T$3))</f>
        <v>2.2326466922480506E-3</v>
      </c>
      <c r="U437" s="2" cm="1">
        <f t="array" ref="U437">[1]!table_weight[Stamina]*(('F+ , F-'!U$2-[1]!tbl_gk[[#This Row],[Stamina]])/('F+ , F-'!U$2-'F+ , F-'!U$3))</f>
        <v>1.7174205324985E-3</v>
      </c>
      <c r="V437" s="2" cm="1">
        <f t="array" ref="V437">[1]!table_weight[Strength]*(('F+ , F-'!V$2-[1]!tbl_gk[[#This Row],[Strength]])/('F+ , F-'!V$2-'F+ , F-'!V$3))</f>
        <v>9.7606733596998074E-3</v>
      </c>
      <c r="W437" s="2" cm="1">
        <f t="array" ref="W437">[1]!table_weight[LongShots]*(('F+ , F-'!W$2-[1]!tbl_gk[[#This Row],[LongShots]])/('F+ , F-'!W$2-'F+ , F-'!W$3))</f>
        <v>7.0121023692742987E-3</v>
      </c>
      <c r="X437" s="2" cm="1">
        <f t="array" ref="X437">[1]!table_weight[Aggression]*(('F+ , F-'!X$2-[1]!tbl_gk[[#This Row],[Aggression]])/('F+ , F-'!X$2-'F+ , F-'!X$3))</f>
        <v>1.2169151201703659E-2</v>
      </c>
      <c r="Y437" s="2" cm="1">
        <f t="array" ref="Y437">[1]!table_weight[Interceptions]*(('F+ , F-'!Y$2-[1]!tbl_gk[[#This Row],[Interceptions]])/('F+ , F-'!Y$2-'F+ , F-'!Y$3))</f>
        <v>1.4543619728865382E-2</v>
      </c>
      <c r="Z437" s="2" cm="1">
        <f t="array" ref="Z437">[1]!table_weight[Positioning]*(('F+ , F-'!Z$2-[1]!tbl_gk[[#This Row],[Positioning]])/('F+ , F-'!Z$2-'F+ , F-'!Z$3))</f>
        <v>7.394449514924029E-4</v>
      </c>
      <c r="AA437" s="2" cm="1">
        <f t="array" ref="AA437">[1]!table_weight[Vision]*(('F+ , F-'!AA$2-[1]!tbl_gk[[#This Row],[Vision]])/('F+ , F-'!AA$2-'F+ , F-'!AA$3))</f>
        <v>1.5617077375519694E-2</v>
      </c>
      <c r="AB437" s="2" cm="1">
        <f t="array" ref="AB437">[1]!table_weight[Penalties]*(('F+ , F-'!AB$2-[1]!tbl_gk[[#This Row],[Penalties]])/('F+ , F-'!AB$2-'F+ , F-'!AB$3))</f>
        <v>1.6441775980242841E-3</v>
      </c>
      <c r="AC437" s="2" cm="1">
        <f t="array" ref="AC437">[1]!table_weight[Composure]*(('F+ , F-'!AC$2-[1]!tbl_gk[[#This Row],[Composure]])/('F+ , F-'!AC$2-'F+ , F-'!AC$3))</f>
        <v>1.441083694938589E-3</v>
      </c>
      <c r="AD437" s="2" cm="1">
        <f t="array" ref="AD437">[1]!table_weight[Marking]*(('F+ , F-'!AD$2-[1]!tbl_gk[[#This Row],[Marking]])/('F+ , F-'!AD$2-'F+ , F-'!AD$3))</f>
        <v>1.2619860505470488E-2</v>
      </c>
      <c r="AE437" s="2" cm="1">
        <f t="array" ref="AE437">[1]!table_weight[StandingTackle]*(('F+ , F-'!AE$2-[1]!tbl_gk[[#This Row],[StandingTackle]])/('F+ , F-'!AE$2-'F+ , F-'!AE$3))</f>
        <v>1.120842873841129E-2</v>
      </c>
      <c r="AF437" s="2" cm="1">
        <f t="array" ref="AF437">[1]!table_weight[SlidingTackle]*(('F+ , F-'!AF$2-[1]!tbl_gk[[#This Row],[SlidingTackle]])/('F+ , F-'!AF$2-'F+ , F-'!AF$3))</f>
        <v>9.7139715732897855E-3</v>
      </c>
      <c r="AG437" s="2" cm="1">
        <f t="array" ref="AG437">[1]!table_weight[GKDiving]*(('F+ , F-'!AG$2-[1]!tbl_gk[[#This Row],[GKDiving]])/('F+ , F-'!AG$2-'F+ , F-'!AG$3))</f>
        <v>4.0994828110739248E-2</v>
      </c>
      <c r="AH437" s="2" cm="1">
        <f t="array" ref="AH437">[1]!table_weight[GKHandling]*(('F+ , F-'!AH$2-[1]!tbl_gk[[#This Row],[GKHandling]])/('F+ , F-'!AH$2-'F+ , F-'!AH$3))</f>
        <v>4.8124363434346076E-2</v>
      </c>
      <c r="AI437" s="2" cm="1">
        <f t="array" ref="AI437">[1]!table_weight[GKKicking]*(('F+ , F-'!AI$2-[1]!tbl_gk[[#This Row],[GKKicking]])/('F+ , F-'!AI$2-'F+ , F-'!AI$3))</f>
        <v>1.6099787039853958E-2</v>
      </c>
      <c r="AJ437" s="2" cm="1">
        <f t="array" ref="AJ437">[1]!table_weight[GKPositioning]*(('F+ , F-'!AJ$2-[1]!tbl_gk[[#This Row],[GKPositioning]])/('F+ , F-'!AJ$2-'F+ , F-'!AJ$3))</f>
        <v>1.2613793264842845E-2</v>
      </c>
      <c r="AK437" s="2" cm="1">
        <f t="array" ref="AK437">[1]!table_weight[GKReflexes]*(('F+ , F-'!AK$2-[1]!tbl_gk[[#This Row],[GKReflexes]])/('F+ , F-'!AK$2-'F+ , F-'!AK$3))</f>
        <v>5.64817631747963E-2</v>
      </c>
    </row>
    <row r="438" spans="1:37" x14ac:dyDescent="0.55000000000000004">
      <c r="A438" s="7">
        <f>[1]!tbl_gk[[#This Row],[ID]]</f>
        <v>207926</v>
      </c>
      <c r="B438" s="1" cm="1">
        <f t="array" ref="B438">[1]!table_weight[ValueEUR]*(('F+ , F-'!B$2-[1]!tbl_gk[[#This Row],[ValueEUR]])/('F+ , F-'!B$2-'F+ , F-'!B$3))</f>
        <v>6.1455148381795615E-4</v>
      </c>
      <c r="C438" s="1" cm="1">
        <f t="array" ref="C438">[1]!table_weight[WageEUR]*(('F+ , F-'!C$2-[1]!tbl_gk[[#This Row],[WageEUR]])/('F+ , F-'!C$2-'F+ , F-'!C$3))</f>
        <v>1.0171443180448721E-3</v>
      </c>
      <c r="D438" s="1" cm="1">
        <f t="array" ref="D438">[1]!table_weight[Crossing]*(('F+ , F-'!D$2-[1]!tbl_gk[[#This Row],[Crossing]])/('F+ , F-'!D$2-'F+ , F-'!D$3))</f>
        <v>3.1383600467551537E-2</v>
      </c>
      <c r="E438" s="1" cm="1">
        <f t="array" ref="E438">[1]!table_weight[Finishing]*(('F+ , F-'!E$2-[1]!tbl_gk[[#This Row],[Finishing]])/('F+ , F-'!E$2-'F+ , F-'!E$3))</f>
        <v>1.3975509583206414E-2</v>
      </c>
      <c r="F438" s="1" cm="1">
        <f t="array" ref="F438">[1]!table_weight[HeadingAccuracy]*(('F+ , F-'!F$2-[1]!tbl_gk[[#This Row],[HeadingAccuracy]])/('F+ , F-'!F$2-'F+ , F-'!F$3))</f>
        <v>1.1274360672166649E-2</v>
      </c>
      <c r="G438" s="1" cm="1">
        <f t="array" ref="G438">[1]!table_weight[ShortPassing]*(('F+ , F-'!G$2-[1]!tbl_gk[[#This Row],[ShortPassing]])/('F+ , F-'!G$2-'F+ , F-'!G$3))</f>
        <v>5.7659964066562854E-2</v>
      </c>
      <c r="H438" s="1" cm="1">
        <f t="array" ref="H438">[1]!table_weight[Volleys]*(('F+ , F-'!H$2-[1]!tbl_gk[[#This Row],[Volleys]])/('F+ , F-'!H$2-'F+ , F-'!H$3))</f>
        <v>1.6203489371833524E-3</v>
      </c>
      <c r="I438" s="1" cm="1">
        <f t="array" ref="I438">[1]!table_weight[Dribbling]*(('F+ , F-'!I$2-[1]!tbl_gk[[#This Row],[Dribbling]])/('F+ , F-'!I$2-'F+ , F-'!I$3))</f>
        <v>1.0756660437220181E-2</v>
      </c>
      <c r="J438" s="1" cm="1">
        <f t="array" ref="J438">[1]!table_weight[Curve]*(('F+ , F-'!J$2-[1]!tbl_gk[[#This Row],[Curve]])/('F+ , F-'!J$2-'F+ , F-'!J$3))</f>
        <v>9.4648953791028455E-3</v>
      </c>
      <c r="K438" s="1" cm="1">
        <f t="array" ref="K438">[1]!table_weight[FKAccuracy]*(('F+ , F-'!K$2-[1]!tbl_gk[[#This Row],[FKAccuracy]])/('F+ , F-'!K$2-'F+ , F-'!K$3))</f>
        <v>9.4310921813203358E-3</v>
      </c>
      <c r="L438" s="1" cm="1">
        <f t="array" ref="L438">[1]!table_weight[LongPassing]*(('F+ , F-'!L$2-[1]!tbl_gk[[#This Row],[LongPassing]])/('F+ , F-'!L$2-'F+ , F-'!L$3))</f>
        <v>2.7071205003789917E-2</v>
      </c>
      <c r="M438" s="1" cm="1">
        <f t="array" ref="M438">[1]!table_weight[BallControl]*(('F+ , F-'!M$2-[1]!tbl_gk[[#This Row],[BallControl]])/('F+ , F-'!M$2-'F+ , F-'!M$3))</f>
        <v>1.2603763744621627E-2</v>
      </c>
      <c r="N438" s="1" cm="1">
        <f t="array" ref="N438">[1]!table_weight[Acceleration]*(('F+ , F-'!N$2-[1]!tbl_gk[[#This Row],[Acceleration]])/('F+ , F-'!N$2-'F+ , F-'!N$3))</f>
        <v>3.8332826285366545E-3</v>
      </c>
      <c r="O438" s="1" cm="1">
        <f t="array" ref="O438">[1]!table_weight[SprintSpeed]*(('F+ , F-'!O$2-[1]!tbl_gk[[#This Row],[SprintSpeed]])/('F+ , F-'!O$2-'F+ , F-'!O$3))</f>
        <v>4.4977182841496755E-3</v>
      </c>
      <c r="P438" s="1" cm="1">
        <f t="array" ref="P438">[1]!table_weight[Agility]*(('F+ , F-'!P$2-[1]!tbl_gk[[#This Row],[Agility]])/('F+ , F-'!P$2-'F+ , F-'!P$3))</f>
        <v>4.680442769886016E-3</v>
      </c>
      <c r="Q438" s="1" cm="1">
        <f t="array" ref="Q438">[1]!table_weight[Reactions]*(('F+ , F-'!Q$2-[1]!tbl_gk[[#This Row],[Reactions]])/('F+ , F-'!Q$2-'F+ , F-'!Q$3))</f>
        <v>1.3922334001949081E-3</v>
      </c>
      <c r="R438" s="1" cm="1">
        <f t="array" ref="R438">[1]!table_weight[Balance]*(('F+ , F-'!R$2-[1]!tbl_gk[[#This Row],[Balance]])/('F+ , F-'!R$2-'F+ , F-'!R$3))</f>
        <v>2.2972377268522179E-3</v>
      </c>
      <c r="S438" s="1" cm="1">
        <f t="array" ref="S438">[1]!table_weight[ShotPower]*(('F+ , F-'!S$2-[1]!tbl_gk[[#This Row],[ShotPower]])/('F+ , F-'!S$2-'F+ , F-'!S$3))</f>
        <v>5.1941499031661464E-3</v>
      </c>
      <c r="T438" s="1" cm="1">
        <f t="array" ref="T438">[1]!table_weight[Jumping]*(('F+ , F-'!T$2-[1]!tbl_gk[[#This Row],[Jumping]])/('F+ , F-'!T$2-'F+ , F-'!T$3))</f>
        <v>2.0609046389982004E-3</v>
      </c>
      <c r="U438" s="1" cm="1">
        <f t="array" ref="U438">[1]!table_weight[Stamina]*(('F+ , F-'!U$2-[1]!tbl_gk[[#This Row],[Stamina]])/('F+ , F-'!U$2-'F+ , F-'!U$3))</f>
        <v>1.7174205324984999E-2</v>
      </c>
      <c r="V438" s="1" cm="1">
        <f t="array" ref="V438">[1]!table_weight[Strength]*(('F+ , F-'!V$2-[1]!tbl_gk[[#This Row],[Strength]])/('F+ , F-'!V$2-'F+ , F-'!V$3))</f>
        <v>1.3310009126863375E-2</v>
      </c>
      <c r="W438" s="1" cm="1">
        <f t="array" ref="W438">[1]!table_weight[LongShots]*(('F+ , F-'!W$2-[1]!tbl_gk[[#This Row],[LongShots]])/('F+ , F-'!W$2-'F+ , F-'!W$3))</f>
        <v>6.7523948741159906E-3</v>
      </c>
      <c r="X438" s="1" cm="1">
        <f t="array" ref="X438">[1]!table_weight[Aggression]*(('F+ , F-'!X$2-[1]!tbl_gk[[#This Row],[Aggression]])/('F+ , F-'!X$2-'F+ , F-'!X$3))</f>
        <v>1.642835412229994E-2</v>
      </c>
      <c r="Y438" s="1" cm="1">
        <f t="array" ref="Y438">[1]!table_weight[Interceptions]*(('F+ , F-'!Y$2-[1]!tbl_gk[[#This Row],[Interceptions]])/('F+ , F-'!Y$2-'F+ , F-'!Y$3))</f>
        <v>1.5236173049287543E-2</v>
      </c>
      <c r="Z438" s="1" cm="1">
        <f t="array" ref="Z438">[1]!table_weight[Positioning]*(('F+ , F-'!Z$2-[1]!tbl_gk[[#This Row],[Positioning]])/('F+ , F-'!Z$2-'F+ , F-'!Z$3))</f>
        <v>7.394449514924029E-4</v>
      </c>
      <c r="AA438" s="1" cm="1">
        <f t="array" ref="AA438">[1]!table_weight[Vision]*(('F+ , F-'!AA$2-[1]!tbl_gk[[#This Row],[Vision]])/('F+ , F-'!AA$2-'F+ , F-'!AA$3))</f>
        <v>9.2282729946252754E-3</v>
      </c>
      <c r="AB438" s="1" cm="1">
        <f t="array" ref="AB438">[1]!table_weight[Penalties]*(('F+ , F-'!AB$2-[1]!tbl_gk[[#This Row],[Penalties]])/('F+ , F-'!AB$2-'F+ , F-'!AB$3))</f>
        <v>1.9965013690294879E-3</v>
      </c>
      <c r="AC438" s="1" cm="1">
        <f t="array" ref="AC438">[1]!table_weight[Composure]*(('F+ , F-'!AC$2-[1]!tbl_gk[[#This Row],[Composure]])/('F+ , F-'!AC$2-'F+ , F-'!AC$3))</f>
        <v>6.9385511237783919E-4</v>
      </c>
      <c r="AD438" s="1" cm="1">
        <f t="array" ref="AD438">[1]!table_weight[Marking]*(('F+ , F-'!AD$2-[1]!tbl_gk[[#This Row],[Marking]])/('F+ , F-'!AD$2-'F+ , F-'!AD$3))</f>
        <v>1.8929790758205733E-2</v>
      </c>
      <c r="AE438" s="1" cm="1">
        <f t="array" ref="AE438">[1]!table_weight[StandingTackle]*(('F+ , F-'!AE$2-[1]!tbl_gk[[#This Row],[StandingTackle]])/('F+ , F-'!AE$2-'F+ , F-'!AE$3))</f>
        <v>2.465854322450484E-2</v>
      </c>
      <c r="AF438" s="1" cm="1">
        <f t="array" ref="AF438">[1]!table_weight[SlidingTackle]*(('F+ , F-'!AF$2-[1]!tbl_gk[[#This Row],[SlidingTackle]])/('F+ , F-'!AF$2-'F+ , F-'!AF$3))</f>
        <v>1.0461200155850536E-2</v>
      </c>
      <c r="AG438" s="1" cm="1">
        <f t="array" ref="AG438">[1]!table_weight[GKDiving]*(('F+ , F-'!AG$2-[1]!tbl_gk[[#This Row],[GKDiving]])/('F+ , F-'!AG$2-'F+ , F-'!AG$3))</f>
        <v>2.5621767569212028E-2</v>
      </c>
      <c r="AH438" s="1" cm="1">
        <f t="array" ref="AH438">[1]!table_weight[GKHandling]*(('F+ , F-'!AH$2-[1]!tbl_gk[[#This Row],[GKHandling]])/('F+ , F-'!AH$2-'F+ , F-'!AH$3))</f>
        <v>3.9212444279837541E-2</v>
      </c>
      <c r="AI438" s="1" cm="1">
        <f t="array" ref="AI438">[1]!table_weight[GKKicking]*(('F+ , F-'!AI$2-[1]!tbl_gk[[#This Row],[GKKicking]])/('F+ , F-'!AI$2-'F+ , F-'!AI$3))</f>
        <v>2.414968055978094E-2</v>
      </c>
      <c r="AJ438" s="1" cm="1">
        <f t="array" ref="AJ438">[1]!table_weight[GKPositioning]*(('F+ , F-'!AJ$2-[1]!tbl_gk[[#This Row],[GKPositioning]])/('F+ , F-'!AJ$2-'F+ , F-'!AJ$3))</f>
        <v>1.1352413938358561E-2</v>
      </c>
      <c r="AK438" s="1" cm="1">
        <f t="array" ref="AK438">[1]!table_weight[GKReflexes]*(('F+ , F-'!AK$2-[1]!tbl_gk[[#This Row],[GKReflexes]])/('F+ , F-'!AK$2-'F+ , F-'!AK$3))</f>
        <v>2.7329885407159499E-2</v>
      </c>
    </row>
    <row r="439" spans="1:37" x14ac:dyDescent="0.55000000000000004">
      <c r="A439" s="8">
        <f>[1]!tbl_gk[[#This Row],[ID]]</f>
        <v>207998</v>
      </c>
      <c r="B439" s="2" cm="1">
        <f t="array" ref="B439">[1]!table_weight[ValueEUR]*(('F+ , F-'!B$2-[1]!tbl_gk[[#This Row],[ValueEUR]])/('F+ , F-'!B$2-'F+ , F-'!B$3))</f>
        <v>1.1701480035931047E-3</v>
      </c>
      <c r="C439" s="2" cm="1">
        <f t="array" ref="C439">[1]!table_weight[WageEUR]*(('F+ , F-'!C$2-[1]!tbl_gk[[#This Row],[WageEUR]])/('F+ , F-'!C$2-'F+ , F-'!C$3))</f>
        <v>7.5894614500271237E-3</v>
      </c>
      <c r="D439" s="2" cm="1">
        <f t="array" ref="D439">[1]!table_weight[Crossing]*(('F+ , F-'!D$2-[1]!tbl_gk[[#This Row],[Crossing]])/('F+ , F-'!D$2-'F+ , F-'!D$3))</f>
        <v>3.4746129089074922E-2</v>
      </c>
      <c r="E439" s="2" cm="1">
        <f t="array" ref="E439">[1]!table_weight[Finishing]*(('F+ , F-'!E$2-[1]!tbl_gk[[#This Row],[Finishing]])/('F+ , F-'!E$2-'F+ , F-'!E$3))</f>
        <v>1.59720109522359E-2</v>
      </c>
      <c r="F439" s="2" cm="1">
        <f t="array" ref="F439">[1]!table_weight[HeadingAccuracy]*(('F+ , F-'!F$2-[1]!tbl_gk[[#This Row],[HeadingAccuracy]])/('F+ , F-'!F$2-'F+ , F-'!F$3))</f>
        <v>1.08567917583827E-2</v>
      </c>
      <c r="G439" s="2" cm="1">
        <f t="array" ref="G439">[1]!table_weight[ShortPassing]*(('F+ , F-'!G$2-[1]!tbl_gk[[#This Row],[ShortPassing]])/('F+ , F-'!G$2-'F+ , F-'!G$3))</f>
        <v>4.6409239370648142E-2</v>
      </c>
      <c r="H439" s="2" cm="1">
        <f t="array" ref="H439">[1]!table_weight[Volleys]*(('F+ , F-'!H$2-[1]!tbl_gk[[#This Row],[Volleys]])/('F+ , F-'!H$2-'F+ , F-'!H$3))</f>
        <v>1.5046097273845413E-3</v>
      </c>
      <c r="I439" s="2" cm="1">
        <f t="array" ref="I439">[1]!table_weight[Dribbling]*(('F+ , F-'!I$2-[1]!tbl_gk[[#This Row],[Dribbling]])/('F+ , F-'!I$2-'F+ , F-'!I$3))</f>
        <v>1.1734538658785652E-2</v>
      </c>
      <c r="J439" s="2" cm="1">
        <f t="array" ref="J439">[1]!table_weight[Curve]*(('F+ , F-'!J$2-[1]!tbl_gk[[#This Row],[Curve]])/('F+ , F-'!J$2-'F+ , F-'!J$3))</f>
        <v>9.1268634012777444E-3</v>
      </c>
      <c r="K439" s="2" cm="1">
        <f t="array" ref="K439">[1]!table_weight[FKAccuracy]*(('F+ , F-'!K$2-[1]!tbl_gk[[#This Row],[FKAccuracy]])/('F+ , F-'!K$2-'F+ , F-'!K$3))</f>
        <v>9.1268634012777444E-3</v>
      </c>
      <c r="L439" s="2" cm="1">
        <f t="array" ref="L439">[1]!table_weight[LongPassing]*(('F+ , F-'!L$2-[1]!tbl_gk[[#This Row],[LongPassing]])/('F+ , F-'!L$2-'F+ , F-'!L$3))</f>
        <v>1.4077026601970757E-2</v>
      </c>
      <c r="M439" s="2" cm="1">
        <f t="array" ref="M439">[1]!table_weight[BallControl]*(('F+ , F-'!M$2-[1]!tbl_gk[[#This Row],[BallControl]])/('F+ , F-'!M$2-'F+ , F-'!M$3))</f>
        <v>1.0430701030031691E-2</v>
      </c>
      <c r="N439" s="2" cm="1">
        <f t="array" ref="N439">[1]!table_weight[Acceleration]*(('F+ , F-'!N$2-[1]!tbl_gk[[#This Row],[Acceleration]])/('F+ , F-'!N$2-'F+ , F-'!N$3))</f>
        <v>4.2842570554233201E-3</v>
      </c>
      <c r="O439" s="2" cm="1">
        <f t="array" ref="O439">[1]!table_weight[SprintSpeed]*(('F+ , F-'!O$2-[1]!tbl_gk[[#This Row],[SprintSpeed]])/('F+ , F-'!O$2-'F+ , F-'!O$3))</f>
        <v>5.9032552479464486E-3</v>
      </c>
      <c r="P439" s="2" cm="1">
        <f t="array" ref="P439">[1]!table_weight[Agility]*(('F+ , F-'!P$2-[1]!tbl_gk[[#This Row],[Agility]])/('F+ , F-'!P$2-'F+ , F-'!P$3))</f>
        <v>3.744354215908813E-3</v>
      </c>
      <c r="Q439" s="2" cm="1">
        <f t="array" ref="Q439">[1]!table_weight[Reactions]*(('F+ , F-'!Q$2-[1]!tbl_gk[[#This Row],[Reactions]])/('F+ , F-'!Q$2-'F+ , F-'!Q$3))</f>
        <v>9.7971980013715747E-4</v>
      </c>
      <c r="R439" s="2" cm="1">
        <f t="array" ref="R439">[1]!table_weight[Balance]*(('F+ , F-'!R$2-[1]!tbl_gk[[#This Row],[Balance]])/('F+ , F-'!R$2-'F+ , F-'!R$3))</f>
        <v>9.9340009809825627E-4</v>
      </c>
      <c r="S439" s="2" cm="1">
        <f t="array" ref="S439">[1]!table_weight[ShotPower]*(('F+ , F-'!S$2-[1]!tbl_gk[[#This Row],[ShotPower]])/('F+ , F-'!S$2-'F+ , F-'!S$3))</f>
        <v>5.1941499031661464E-3</v>
      </c>
      <c r="T439" s="2" cm="1">
        <f t="array" ref="T439">[1]!table_weight[Jumping]*(('F+ , F-'!T$2-[1]!tbl_gk[[#This Row],[Jumping]])/('F+ , F-'!T$2-'F+ , F-'!T$3))</f>
        <v>1.459807452623725E-3</v>
      </c>
      <c r="U439" s="2" cm="1">
        <f t="array" ref="U439">[1]!table_weight[Stamina]*(('F+ , F-'!U$2-[1]!tbl_gk[[#This Row],[Stamina]])/('F+ , F-'!U$2-'F+ , F-'!U$3))</f>
        <v>1.975033612373275E-2</v>
      </c>
      <c r="V439" s="2" cm="1">
        <f t="array" ref="V439">[1]!table_weight[Strength]*(('F+ , F-'!V$2-[1]!tbl_gk[[#This Row],[Strength]])/('F+ , F-'!V$2-'F+ , F-'!V$3))</f>
        <v>2.2183348544772292E-2</v>
      </c>
      <c r="W439" s="2" cm="1">
        <f t="array" ref="W439">[1]!table_weight[LongShots]*(('F+ , F-'!W$2-[1]!tbl_gk[[#This Row],[LongShots]])/('F+ , F-'!W$2-'F+ , F-'!W$3))</f>
        <v>7.5315173595909123E-3</v>
      </c>
      <c r="X439" s="2" cm="1">
        <f t="array" ref="X439">[1]!table_weight[Aggression]*(('F+ , F-'!X$2-[1]!tbl_gk[[#This Row],[Aggression]])/('F+ , F-'!X$2-'F+ , F-'!X$3))</f>
        <v>7.9099482811073787E-3</v>
      </c>
      <c r="Y439" s="2" cm="1">
        <f t="array" ref="Y439">[1]!table_weight[Interceptions]*(('F+ , F-'!Y$2-[1]!tbl_gk[[#This Row],[Interceptions]])/('F+ , F-'!Y$2-'F+ , F-'!Y$3))</f>
        <v>1.6621279690131864E-2</v>
      </c>
      <c r="Z439" s="2" cm="1">
        <f t="array" ref="Z439">[1]!table_weight[Positioning]*(('F+ , F-'!Z$2-[1]!tbl_gk[[#This Row],[Positioning]])/('F+ , F-'!Z$2-'F+ , F-'!Z$3))</f>
        <v>1.9225568738802474E-3</v>
      </c>
      <c r="AA439" s="2" cm="1">
        <f t="array" ref="AA439">[1]!table_weight[Vision]*(('F+ , F-'!AA$2-[1]!tbl_gk[[#This Row],[Vision]])/('F+ , F-'!AA$2-'F+ , F-'!AA$3))</f>
        <v>2.2715748909846831E-2</v>
      </c>
      <c r="AB439" s="2" cm="1">
        <f t="array" ref="AB439">[1]!table_weight[Penalties]*(('F+ , F-'!AB$2-[1]!tbl_gk[[#This Row],[Penalties]])/('F+ , F-'!AB$2-'F+ , F-'!AB$3))</f>
        <v>2.1139426260312223E-3</v>
      </c>
      <c r="AC439" s="2" cm="1">
        <f t="array" ref="AC439">[1]!table_weight[Composure]*(('F+ , F-'!AC$2-[1]!tbl_gk[[#This Row],[Composure]])/('F+ , F-'!AC$2-'F+ , F-'!AC$3))</f>
        <v>7.4722858256074981E-4</v>
      </c>
      <c r="AD439" s="2" cm="1">
        <f t="array" ref="AD439">[1]!table_weight[Marking]*(('F+ , F-'!AD$2-[1]!tbl_gk[[#This Row],[Marking]])/('F+ , F-'!AD$2-'F+ , F-'!AD$3))</f>
        <v>3.4704616390043845E-2</v>
      </c>
      <c r="AE439" s="2" cm="1">
        <f t="array" ref="AE439">[1]!table_weight[StandingTackle]*(('F+ , F-'!AE$2-[1]!tbl_gk[[#This Row],[StandingTackle]])/('F+ , F-'!AE$2-'F+ , F-'!AE$3))</f>
        <v>1.120842873841129E-2</v>
      </c>
      <c r="AF439" s="2" cm="1">
        <f t="array" ref="AF439">[1]!table_weight[SlidingTackle]*(('F+ , F-'!AF$2-[1]!tbl_gk[[#This Row],[SlidingTackle]])/('F+ , F-'!AF$2-'F+ , F-'!AF$3))</f>
        <v>5.230600077925268E-3</v>
      </c>
      <c r="AG439" s="2" cm="1">
        <f t="array" ref="AG439">[1]!table_weight[GKDiving]*(('F+ , F-'!AG$2-[1]!tbl_gk[[#This Row],[GKDiving]])/('F+ , F-'!AG$2-'F+ , F-'!AG$3))</f>
        <v>2.5621767569212028E-2</v>
      </c>
      <c r="AH439" s="2" cm="1">
        <f t="array" ref="AH439">[1]!table_weight[GKHandling]*(('F+ , F-'!AH$2-[1]!tbl_gk[[#This Row],[GKHandling]])/('F+ , F-'!AH$2-'F+ , F-'!AH$3))</f>
        <v>3.0300525125329006E-2</v>
      </c>
      <c r="AI439" s="2" cm="1">
        <f t="array" ref="AI439">[1]!table_weight[GKKicking]*(('F+ , F-'!AI$2-[1]!tbl_gk[[#This Row],[GKKicking]])/('F+ , F-'!AI$2-'F+ , F-'!AI$3))</f>
        <v>2.3255247946455719E-2</v>
      </c>
      <c r="AJ439" s="2" cm="1">
        <f t="array" ref="AJ439">[1]!table_weight[GKPositioning]*(('F+ , F-'!AJ$2-[1]!tbl_gk[[#This Row],[GKPositioning]])/('F+ , F-'!AJ$2-'F+ , F-'!AJ$3))</f>
        <v>1.0721724275116419E-2</v>
      </c>
      <c r="AK439" s="2" cm="1">
        <f t="array" ref="AK439">[1]!table_weight[GKReflexes]*(('F+ , F-'!AK$2-[1]!tbl_gk[[#This Row],[GKReflexes]])/('F+ , F-'!AK$2-'F+ , F-'!AK$3))</f>
        <v>2.55078930466822E-2</v>
      </c>
    </row>
    <row r="440" spans="1:37" x14ac:dyDescent="0.55000000000000004">
      <c r="A440" s="7">
        <f>[1]!tbl_gk[[#This Row],[ID]]</f>
        <v>208104</v>
      </c>
      <c r="B440" s="1" cm="1">
        <f t="array" ref="B440">[1]!table_weight[ValueEUR]*(('F+ , F-'!B$2-[1]!tbl_gk[[#This Row],[ValueEUR]])/('F+ , F-'!B$2-'F+ , F-'!B$3))</f>
        <v>4.1641959157147392E-3</v>
      </c>
      <c r="C440" s="1" cm="1">
        <f t="array" ref="C440">[1]!table_weight[WageEUR]*(('F+ , F-'!C$2-[1]!tbl_gk[[#This Row],[WageEUR]])/('F+ , F-'!C$2-'F+ , F-'!C$3))</f>
        <v>2.2690142479462536E-3</v>
      </c>
      <c r="D440" s="1" cm="1">
        <f t="array" ref="D440">[1]!table_weight[Crossing]*(('F+ , F-'!D$2-[1]!tbl_gk[[#This Row],[Crossing]])/('F+ , F-'!D$2-'F+ , F-'!D$3))</f>
        <v>3.2504443341392672E-2</v>
      </c>
      <c r="E440" s="1" cm="1">
        <f t="array" ref="E440">[1]!table_weight[Finishing]*(('F+ , F-'!E$2-[1]!tbl_gk[[#This Row],[Finishing]])/('F+ , F-'!E$2-'F+ , F-'!E$3))</f>
        <v>1.4973760267721157E-2</v>
      </c>
      <c r="F440" s="1" cm="1">
        <f t="array" ref="F440">[1]!table_weight[HeadingAccuracy]*(('F+ , F-'!F$2-[1]!tbl_gk[[#This Row],[HeadingAccuracy]])/('F+ , F-'!F$2-'F+ , F-'!F$3))</f>
        <v>1.0439222844598752E-2</v>
      </c>
      <c r="G440" s="1" cm="1">
        <f t="array" ref="G440">[1]!table_weight[ShortPassing]*(('F+ , F-'!G$2-[1]!tbl_gk[[#This Row],[ShortPassing]])/('F+ , F-'!G$2-'F+ , F-'!G$3))</f>
        <v>5.0628261131616156E-2</v>
      </c>
      <c r="H440" s="1" cm="1">
        <f t="array" ref="H440">[1]!table_weight[Volleys]*(('F+ , F-'!H$2-[1]!tbl_gk[[#This Row],[Volleys]])/('F+ , F-'!H$2-'F+ , F-'!H$3))</f>
        <v>1.5046097273845413E-3</v>
      </c>
      <c r="I440" s="1" cm="1">
        <f t="array" ref="I440">[1]!table_weight[Dribbling]*(('F+ , F-'!I$2-[1]!tbl_gk[[#This Row],[Dribbling]])/('F+ , F-'!I$2-'F+ , F-'!I$3))</f>
        <v>1.8579686209743949E-2</v>
      </c>
      <c r="J440" s="1" cm="1">
        <f t="array" ref="J440">[1]!table_weight[Curve]*(('F+ , F-'!J$2-[1]!tbl_gk[[#This Row],[Curve]])/('F+ , F-'!J$2-'F+ , F-'!J$3))</f>
        <v>8.112767467802439E-3</v>
      </c>
      <c r="K440" s="1" cm="1">
        <f t="array" ref="K440">[1]!table_weight[FKAccuracy]*(('F+ , F-'!K$2-[1]!tbl_gk[[#This Row],[FKAccuracy]])/('F+ , F-'!K$2-'F+ , F-'!K$3))</f>
        <v>9.4310921813203358E-3</v>
      </c>
      <c r="L440" s="1" cm="1">
        <f t="array" ref="L440">[1]!table_weight[LongPassing]*(('F+ , F-'!L$2-[1]!tbl_gk[[#This Row],[LongPassing]])/('F+ , F-'!L$2-'F+ , F-'!L$3))</f>
        <v>1.7325571202425546E-2</v>
      </c>
      <c r="M440" s="1" cm="1">
        <f t="array" ref="M440">[1]!table_weight[BallControl]*(('F+ , F-'!M$2-[1]!tbl_gk[[#This Row],[BallControl]])/('F+ , F-'!M$2-'F+ , F-'!M$3))</f>
        <v>1.0865313572949679E-2</v>
      </c>
      <c r="N440" s="1" cm="1">
        <f t="array" ref="N440">[1]!table_weight[Acceleration]*(('F+ , F-'!N$2-[1]!tbl_gk[[#This Row],[Acceleration]])/('F+ , F-'!N$2-'F+ , F-'!N$3))</f>
        <v>4.7352314823099848E-3</v>
      </c>
      <c r="O440" s="1" cm="1">
        <f t="array" ref="O440">[1]!table_weight[SprintSpeed]*(('F+ , F-'!O$2-[1]!tbl_gk[[#This Row],[SprintSpeed]])/('F+ , F-'!O$2-'F+ , F-'!O$3))</f>
        <v>5.0599330696683847E-3</v>
      </c>
      <c r="P440" s="1" cm="1">
        <f t="array" ref="P440">[1]!table_weight[Agility]*(('F+ , F-'!P$2-[1]!tbl_gk[[#This Row],[Agility]])/('F+ , F-'!P$2-'F+ , F-'!P$3))</f>
        <v>2.92527673117876E-3</v>
      </c>
      <c r="Q440" s="1" cm="1">
        <f t="array" ref="Q440">[1]!table_weight[Reactions]*(('F+ , F-'!Q$2-[1]!tbl_gk[[#This Row],[Reactions]])/('F+ , F-'!Q$2-'F+ , F-'!Q$3))</f>
        <v>7.2189880010106353E-4</v>
      </c>
      <c r="R440" s="1" cm="1">
        <f t="array" ref="R440">[1]!table_weight[Balance]*(('F+ , F-'!R$2-[1]!tbl_gk[[#This Row],[Balance]])/('F+ , F-'!R$2-'F+ , F-'!R$3))</f>
        <v>1.3038376287539614E-3</v>
      </c>
      <c r="S440" s="1" cm="1">
        <f t="array" ref="S440">[1]!table_weight[ShotPower]*(('F+ , F-'!S$2-[1]!tbl_gk[[#This Row],[ShotPower]])/('F+ , F-'!S$2-'F+ , F-'!S$3))</f>
        <v>3.1164899418996877E-3</v>
      </c>
      <c r="T440" s="1" cm="1">
        <f t="array" ref="T440">[1]!table_weight[Jumping]*(('F+ , F-'!T$2-[1]!tbl_gk[[#This Row],[Jumping]])/('F+ , F-'!T$2-'F+ , F-'!T$3))</f>
        <v>1.8032915591234251E-3</v>
      </c>
      <c r="U440" s="1" cm="1">
        <f t="array" ref="U440">[1]!table_weight[Stamina]*(('F+ , F-'!U$2-[1]!tbl_gk[[#This Row],[Stamina]])/('F+ , F-'!U$2-'F+ , F-'!U$3))</f>
        <v>1.1163233461240251E-2</v>
      </c>
      <c r="V440" s="1" cm="1">
        <f t="array" ref="V440">[1]!table_weight[Strength]*(('F+ , F-'!V$2-[1]!tbl_gk[[#This Row],[Strength]])/('F+ , F-'!V$2-'F+ , F-'!V$3))</f>
        <v>1.2422675185072484E-2</v>
      </c>
      <c r="W440" s="1" cm="1">
        <f t="array" ref="W440">[1]!table_weight[LongShots]*(('F+ , F-'!W$2-[1]!tbl_gk[[#This Row],[LongShots]])/('F+ , F-'!W$2-'F+ , F-'!W$3))</f>
        <v>7.7912248547492196E-3</v>
      </c>
      <c r="X440" s="1" cm="1">
        <f t="array" ref="X440">[1]!table_weight[Aggression]*(('F+ , F-'!X$2-[1]!tbl_gk[[#This Row],[Aggression]])/('F+ , F-'!X$2-'F+ , F-'!X$3))</f>
        <v>1.5819896562214757E-2</v>
      </c>
      <c r="Y440" s="1" cm="1">
        <f t="array" ref="Y440">[1]!table_weight[Interceptions]*(('F+ , F-'!Y$2-[1]!tbl_gk[[#This Row],[Interceptions]])/('F+ , F-'!Y$2-'F+ , F-'!Y$3))</f>
        <v>1.2465959767598898E-2</v>
      </c>
      <c r="Z440" s="1" cm="1">
        <f t="array" ref="Z440">[1]!table_weight[Positioning]*(('F+ , F-'!Z$2-[1]!tbl_gk[[#This Row],[Positioning]])/('F+ , F-'!Z$2-'F+ , F-'!Z$3))</f>
        <v>1.1831119223878444E-3</v>
      </c>
      <c r="AA440" s="1" cm="1">
        <f t="array" ref="AA440">[1]!table_weight[Vision]*(('F+ , F-'!AA$2-[1]!tbl_gk[[#This Row],[Vision]])/('F+ , F-'!AA$2-'F+ , F-'!AA$3))</f>
        <v>1.2777608761788841E-2</v>
      </c>
      <c r="AB440" s="1" cm="1">
        <f t="array" ref="AB440">[1]!table_weight[Penalties]*(('F+ , F-'!AB$2-[1]!tbl_gk[[#This Row],[Penalties]])/('F+ , F-'!AB$2-'F+ , F-'!AB$3))</f>
        <v>2.3879722257019362E-3</v>
      </c>
      <c r="AC440" s="1" cm="1">
        <f t="array" ref="AC440">[1]!table_weight[Composure]*(('F+ , F-'!AC$2-[1]!tbl_gk[[#This Row],[Composure]])/('F+ , F-'!AC$2-'F+ , F-'!AC$3))</f>
        <v>1.2809632843898569E-3</v>
      </c>
      <c r="AD440" s="1" cm="1">
        <f t="array" ref="AD440">[1]!table_weight[Marking]*(('F+ , F-'!AD$2-[1]!tbl_gk[[#This Row],[Marking]])/('F+ , F-'!AD$2-'F+ , F-'!AD$3))</f>
        <v>2.2084755884573357E-2</v>
      </c>
      <c r="AE440" s="1" cm="1">
        <f t="array" ref="AE440">[1]!table_weight[StandingTackle]*(('F+ , F-'!AE$2-[1]!tbl_gk[[#This Row],[StandingTackle]])/('F+ , F-'!AE$2-'F+ , F-'!AE$3))</f>
        <v>1.120842873841129E-2</v>
      </c>
      <c r="AF440" s="1" cm="1">
        <f t="array" ref="AF440">[1]!table_weight[SlidingTackle]*(('F+ , F-'!AF$2-[1]!tbl_gk[[#This Row],[SlidingTackle]])/('F+ , F-'!AF$2-'F+ , F-'!AF$3))</f>
        <v>7.4722858256075263E-3</v>
      </c>
      <c r="AG440" s="1" cm="1">
        <f t="array" ref="AG440">[1]!table_weight[GKDiving]*(('F+ , F-'!AG$2-[1]!tbl_gk[[#This Row],[GKDiving]])/('F+ , F-'!AG$2-'F+ , F-'!AG$3))</f>
        <v>1.3664942703579749E-2</v>
      </c>
      <c r="AH440" s="1" cm="1">
        <f t="array" ref="AH440">[1]!table_weight[GKHandling]*(('F+ , F-'!AH$2-[1]!tbl_gk[[#This Row],[GKHandling]])/('F+ , F-'!AH$2-'F+ , F-'!AH$3))</f>
        <v>2.6735757463525599E-2</v>
      </c>
      <c r="AI440" s="1" cm="1">
        <f t="array" ref="AI440">[1]!table_weight[GKKicking]*(('F+ , F-'!AI$2-[1]!tbl_gk[[#This Row],[GKKicking]])/('F+ , F-'!AI$2-'F+ , F-'!AI$3))</f>
        <v>1.4310921813203519E-2</v>
      </c>
      <c r="AJ440" s="1" cm="1">
        <f t="array" ref="AJ440">[1]!table_weight[GKPositioning]*(('F+ , F-'!AJ$2-[1]!tbl_gk[[#This Row],[GKPositioning]])/('F+ , F-'!AJ$2-'F+ , F-'!AJ$3))</f>
        <v>8.8296552853899916E-3</v>
      </c>
      <c r="AK440" s="1" cm="1">
        <f t="array" ref="AK440">[1]!table_weight[GKReflexes]*(('F+ , F-'!AK$2-[1]!tbl_gk[[#This Row],[GKReflexes]])/('F+ , F-'!AK$2-'F+ , F-'!AK$3))</f>
        <v>1.45759388838184E-2</v>
      </c>
    </row>
    <row r="441" spans="1:37" x14ac:dyDescent="0.55000000000000004">
      <c r="A441" s="8">
        <f>[1]!tbl_gk[[#This Row],[ID]]</f>
        <v>208375</v>
      </c>
      <c r="B441" s="2" cm="1">
        <f t="array" ref="B441">[1]!table_weight[ValueEUR]*(('F+ , F-'!B$2-[1]!tbl_gk[[#This Row],[ValueEUR]])/('F+ , F-'!B$2-'F+ , F-'!B$3))</f>
        <v>7.9975032374300572E-4</v>
      </c>
      <c r="C441" s="2" cm="1">
        <f t="array" ref="C441">[1]!table_weight[WageEUR]*(('F+ , F-'!C$2-[1]!tbl_gk[[#This Row],[WageEUR]])/('F+ , F-'!C$2-'F+ , F-'!C$3))</f>
        <v>1.6430792829955629E-3</v>
      </c>
      <c r="D441" s="2" cm="1">
        <f t="array" ref="D441">[1]!table_weight[Crossing]*(('F+ , F-'!D$2-[1]!tbl_gk[[#This Row],[Crossing]])/('F+ , F-'!D$2-'F+ , F-'!D$3))</f>
        <v>3.6987814836757178E-2</v>
      </c>
      <c r="E441" s="2" cm="1">
        <f t="array" ref="E441">[1]!table_weight[Finishing]*(('F+ , F-'!E$2-[1]!tbl_gk[[#This Row],[Finishing]])/('F+ , F-'!E$2-'F+ , F-'!E$3))</f>
        <v>1.6970261636750646E-2</v>
      </c>
      <c r="F441" s="2" cm="1">
        <f t="array" ref="F441">[1]!table_weight[HeadingAccuracy]*(('F+ , F-'!F$2-[1]!tbl_gk[[#This Row],[HeadingAccuracy]])/('F+ , F-'!F$2-'F+ , F-'!F$3))</f>
        <v>1.1274360672166649E-2</v>
      </c>
      <c r="G441" s="2" cm="1">
        <f t="array" ref="G441">[1]!table_weight[ShortPassing]*(('F+ , F-'!G$2-[1]!tbl_gk[[#This Row],[ShortPassing]])/('F+ , F-'!G$2-'F+ , F-'!G$3))</f>
        <v>5.0628261131616156E-2</v>
      </c>
      <c r="H441" s="2" cm="1">
        <f t="array" ref="H441">[1]!table_weight[Volleys]*(('F+ , F-'!H$2-[1]!tbl_gk[[#This Row],[Volleys]])/('F+ , F-'!H$2-'F+ , F-'!H$3))</f>
        <v>1.9675665665797848E-3</v>
      </c>
      <c r="I441" s="2" cm="1">
        <f t="array" ref="I441">[1]!table_weight[Dribbling]*(('F+ , F-'!I$2-[1]!tbl_gk[[#This Row],[Dribbling]])/('F+ , F-'!I$2-'F+ , F-'!I$3))</f>
        <v>1.6623929766613008E-2</v>
      </c>
      <c r="J441" s="2" cm="1">
        <f t="array" ref="J441">[1]!table_weight[Curve]*(('F+ , F-'!J$2-[1]!tbl_gk[[#This Row],[Curve]])/('F+ , F-'!J$2-'F+ , F-'!J$3))</f>
        <v>9.8029273569279467E-3</v>
      </c>
      <c r="K441" s="2" cm="1">
        <f t="array" ref="K441">[1]!table_weight[FKAccuracy]*(('F+ , F-'!K$2-[1]!tbl_gk[[#This Row],[FKAccuracy]])/('F+ , F-'!K$2-'F+ , F-'!K$3))</f>
        <v>9.2789777912990392E-3</v>
      </c>
      <c r="L441" s="2" cm="1">
        <f t="array" ref="L441">[1]!table_weight[LongPassing]*(('F+ , F-'!L$2-[1]!tbl_gk[[#This Row],[LongPassing]])/('F+ , F-'!L$2-'F+ , F-'!L$3))</f>
        <v>2.2739812203183531E-2</v>
      </c>
      <c r="M441" s="2" cm="1">
        <f t="array" ref="M441">[1]!table_weight[BallControl]*(('F+ , F-'!M$2-[1]!tbl_gk[[#This Row],[BallControl]])/('F+ , F-'!M$2-'F+ , F-'!M$3))</f>
        <v>1.0865313572949679E-2</v>
      </c>
      <c r="N441" s="2" cm="1">
        <f t="array" ref="N441">[1]!table_weight[Acceleration]*(('F+ , F-'!N$2-[1]!tbl_gk[[#This Row],[Acceleration]])/('F+ , F-'!N$2-'F+ , F-'!N$3))</f>
        <v>9.0194885377333049E-3</v>
      </c>
      <c r="O441" s="2" cm="1">
        <f t="array" ref="O441">[1]!table_weight[SprintSpeed]*(('F+ , F-'!O$2-[1]!tbl_gk[[#This Row],[SprintSpeed]])/('F+ , F-'!O$2-'F+ , F-'!O$3))</f>
        <v>7.589899604502578E-3</v>
      </c>
      <c r="P441" s="2" cm="1">
        <f t="array" ref="P441">[1]!table_weight[Agility]*(('F+ , F-'!P$2-[1]!tbl_gk[[#This Row],[Agility]])/('F+ , F-'!P$2-'F+ , F-'!P$3))</f>
        <v>4.2123984928974139E-3</v>
      </c>
      <c r="Q441" s="2" cm="1">
        <f t="array" ref="Q441">[1]!table_weight[Reactions]*(('F+ , F-'!Q$2-[1]!tbl_gk[[#This Row],[Reactions]])/('F+ , F-'!Q$2-'F+ , F-'!Q$3))</f>
        <v>9.7971980013715747E-4</v>
      </c>
      <c r="R441" s="2" cm="1">
        <f t="array" ref="R441">[1]!table_weight[Balance]*(('F+ , F-'!R$2-[1]!tbl_gk[[#This Row],[Balance]])/('F+ , F-'!R$2-'F+ , F-'!R$3))</f>
        <v>1.9247126900653719E-3</v>
      </c>
      <c r="S441" s="2" cm="1">
        <f t="array" ref="S441">[1]!table_weight[ShotPower]*(('F+ , F-'!S$2-[1]!tbl_gk[[#This Row],[ShotPower]])/('F+ , F-'!S$2-'F+ , F-'!S$3))</f>
        <v>4.6747349128495319E-3</v>
      </c>
      <c r="T441" s="2" cm="1">
        <f t="array" ref="T441">[1]!table_weight[Jumping]*(('F+ , F-'!T$2-[1]!tbl_gk[[#This Row],[Jumping]])/('F+ , F-'!T$2-'F+ , F-'!T$3))</f>
        <v>1.5456784792486503E-3</v>
      </c>
      <c r="U441" s="2" cm="1">
        <f t="array" ref="U441">[1]!table_weight[Stamina]*(('F+ , F-'!U$2-[1]!tbl_gk[[#This Row],[Stamina]])/('F+ , F-'!U$2-'F+ , F-'!U$3))</f>
        <v>8.5871026624924993E-3</v>
      </c>
      <c r="V441" s="2" cm="1">
        <f t="array" ref="V441">[1]!table_weight[Strength]*(('F+ , F-'!V$2-[1]!tbl_gk[[#This Row],[Strength]])/('F+ , F-'!V$2-'F+ , F-'!V$3))</f>
        <v>8.8733394179089167E-3</v>
      </c>
      <c r="W441" s="2" cm="1">
        <f t="array" ref="W441">[1]!table_weight[LongShots]*(('F+ , F-'!W$2-[1]!tbl_gk[[#This Row],[LongShots]])/('F+ , F-'!W$2-'F+ , F-'!W$3))</f>
        <v>8.570347340224143E-3</v>
      </c>
      <c r="X441" s="2" cm="1">
        <f t="array" ref="X441">[1]!table_weight[Aggression]*(('F+ , F-'!X$2-[1]!tbl_gk[[#This Row],[Aggression]])/('F+ , F-'!X$2-'F+ , F-'!X$3))</f>
        <v>9.1268634012777444E-3</v>
      </c>
      <c r="Y441" s="2" cm="1">
        <f t="array" ref="Y441">[1]!table_weight[Interceptions]*(('F+ , F-'!Y$2-[1]!tbl_gk[[#This Row],[Interceptions]])/('F+ , F-'!Y$2-'F+ , F-'!Y$3))</f>
        <v>2.0776599612664828E-2</v>
      </c>
      <c r="Z441" s="2" cm="1">
        <f t="array" ref="Z441">[1]!table_weight[Positioning]*(('F+ , F-'!Z$2-[1]!tbl_gk[[#This Row],[Positioning]])/('F+ , F-'!Z$2-'F+ , F-'!Z$3))</f>
        <v>1.3310009126863251E-3</v>
      </c>
      <c r="AA441" s="2" cm="1">
        <f t="array" ref="AA441">[1]!table_weight[Vision]*(('F+ , F-'!AA$2-[1]!tbl_gk[[#This Row],[Vision]])/('F+ , F-'!AA$2-'F+ , F-'!AA$3))</f>
        <v>1.3487475915221555E-2</v>
      </c>
      <c r="AB441" s="2" cm="1">
        <f t="array" ref="AB441">[1]!table_weight[Penalties]*(('F+ , F-'!AB$2-[1]!tbl_gk[[#This Row],[Penalties]])/('F+ , F-'!AB$2-'F+ , F-'!AB$3))</f>
        <v>2.1922367973657118E-3</v>
      </c>
      <c r="AC441" s="2" cm="1">
        <f t="array" ref="AC441">[1]!table_weight[Composure]*(('F+ , F-'!AC$2-[1]!tbl_gk[[#This Row],[Composure]])/('F+ , F-'!AC$2-'F+ , F-'!AC$3))</f>
        <v>2.134938807316428E-3</v>
      </c>
      <c r="AD441" s="2" cm="1">
        <f t="array" ref="AD441">[1]!table_weight[Marking]*(('F+ , F-'!AD$2-[1]!tbl_gk[[#This Row],[Marking]])/('F+ , F-'!AD$2-'F+ , F-'!AD$3))</f>
        <v>1.5774825631838112E-2</v>
      </c>
      <c r="AE441" s="2" cm="1">
        <f t="array" ref="AE441">[1]!table_weight[StandingTackle]*(('F+ , F-'!AE$2-[1]!tbl_gk[[#This Row],[StandingTackle]])/('F+ , F-'!AE$2-'F+ , F-'!AE$3))</f>
        <v>2.6900228972187096E-2</v>
      </c>
      <c r="AF441" s="2" cm="1">
        <f t="array" ref="AF441">[1]!table_weight[SlidingTackle]*(('F+ , F-'!AF$2-[1]!tbl_gk[[#This Row],[SlidingTackle]])/('F+ , F-'!AF$2-'F+ , F-'!AF$3))</f>
        <v>1.0461200155850536E-2</v>
      </c>
      <c r="AG441" s="2" cm="1">
        <f t="array" ref="AG441">[1]!table_weight[GKDiving]*(('F+ , F-'!AG$2-[1]!tbl_gk[[#This Row],[GKDiving]])/('F+ , F-'!AG$2-'F+ , F-'!AG$3))</f>
        <v>3.0746121083054436E-2</v>
      </c>
      <c r="AH441" s="2" cm="1">
        <f t="array" ref="AH441">[1]!table_weight[GKHandling]*(('F+ , F-'!AH$2-[1]!tbl_gk[[#This Row],[GKHandling]])/('F+ , F-'!AH$2-'F+ , F-'!AH$3))</f>
        <v>3.7430060448935834E-2</v>
      </c>
      <c r="AI441" s="2" cm="1">
        <f t="array" ref="AI441">[1]!table_weight[GKKicking]*(('F+ , F-'!AI$2-[1]!tbl_gk[[#This Row],[GKKicking]])/('F+ , F-'!AI$2-'F+ , F-'!AI$3))</f>
        <v>2.1466382719805277E-2</v>
      </c>
      <c r="AJ441" s="2" cm="1">
        <f t="array" ref="AJ441">[1]!table_weight[GKPositioning]*(('F+ , F-'!AJ$2-[1]!tbl_gk[[#This Row],[GKPositioning]])/('F+ , F-'!AJ$2-'F+ , F-'!AJ$3))</f>
        <v>1.1352413938358561E-2</v>
      </c>
      <c r="AK441" s="2" cm="1">
        <f t="array" ref="AK441">[1]!table_weight[GKReflexes]*(('F+ , F-'!AK$2-[1]!tbl_gk[[#This Row],[GKReflexes]])/('F+ , F-'!AK$2-'F+ , F-'!AK$3))</f>
        <v>2.9151877767636801E-2</v>
      </c>
    </row>
    <row r="442" spans="1:37" x14ac:dyDescent="0.55000000000000004">
      <c r="A442" s="7">
        <f>[1]!tbl_gk[[#This Row],[ID]]</f>
        <v>208481</v>
      </c>
      <c r="B442" s="1" cm="1">
        <f t="array" ref="B442">[1]!table_weight[ValueEUR]*(('F+ , F-'!B$2-[1]!tbl_gk[[#This Row],[ValueEUR]])/('F+ , F-'!B$2-'F+ , F-'!B$3))</f>
        <v>0</v>
      </c>
      <c r="C442" s="1" cm="1">
        <f t="array" ref="C442">[1]!table_weight[WageEUR]*(('F+ , F-'!C$2-[1]!tbl_gk[[#This Row],[WageEUR]])/('F+ , F-'!C$2-'F+ , F-'!C$3))</f>
        <v>0</v>
      </c>
      <c r="D442" s="1" cm="1">
        <f t="array" ref="D442">[1]!table_weight[Crossing]*(('F+ , F-'!D$2-[1]!tbl_gk[[#This Row],[Crossing]])/('F+ , F-'!D$2-'F+ , F-'!D$3))</f>
        <v>3.3625286215233793E-2</v>
      </c>
      <c r="E442" s="1" cm="1">
        <f t="array" ref="E442">[1]!table_weight[Finishing]*(('F+ , F-'!E$2-[1]!tbl_gk[[#This Row],[Finishing]])/('F+ , F-'!E$2-'F+ , F-'!E$3))</f>
        <v>1.3975509583206414E-2</v>
      </c>
      <c r="F442" s="1" cm="1">
        <f t="array" ref="F442">[1]!table_weight[HeadingAccuracy]*(('F+ , F-'!F$2-[1]!tbl_gk[[#This Row],[HeadingAccuracy]])/('F+ , F-'!F$2-'F+ , F-'!F$3))</f>
        <v>9.1865161032469011E-3</v>
      </c>
      <c r="G442" s="1" cm="1">
        <f t="array" ref="G442">[1]!table_weight[ShortPassing]*(('F+ , F-'!G$2-[1]!tbl_gk[[#This Row],[ShortPassing]])/('F+ , F-'!G$2-'F+ , F-'!G$3))</f>
        <v>5.6253623479573515E-2</v>
      </c>
      <c r="H442" s="1" cm="1">
        <f t="array" ref="H442">[1]!table_weight[Volleys]*(('F+ , F-'!H$2-[1]!tbl_gk[[#This Row],[Volleys]])/('F+ , F-'!H$2-'F+ , F-'!H$3))</f>
        <v>1.0416528881892981E-3</v>
      </c>
      <c r="I442" s="1" cm="1">
        <f t="array" ref="I442">[1]!table_weight[Dribbling]*(('F+ , F-'!I$2-[1]!tbl_gk[[#This Row],[Dribbling]])/('F+ , F-'!I$2-'F+ , F-'!I$3))</f>
        <v>1.0756660437220181E-2</v>
      </c>
      <c r="J442" s="1" cm="1">
        <f t="array" ref="J442">[1]!table_weight[Curve]*(('F+ , F-'!J$2-[1]!tbl_gk[[#This Row],[Curve]])/('F+ , F-'!J$2-'F+ , F-'!J$3))</f>
        <v>9.295879390190295E-3</v>
      </c>
      <c r="K442" s="1" cm="1">
        <f t="array" ref="K442">[1]!table_weight[FKAccuracy]*(('F+ , F-'!K$2-[1]!tbl_gk[[#This Row],[FKAccuracy]])/('F+ , F-'!K$2-'F+ , F-'!K$3))</f>
        <v>8.9747490112564478E-3</v>
      </c>
      <c r="L442" s="1" cm="1">
        <f t="array" ref="L442">[1]!table_weight[LongPassing]*(('F+ , F-'!L$2-[1]!tbl_gk[[#This Row],[LongPassing]])/('F+ , F-'!L$2-'F+ , F-'!L$3))</f>
        <v>2.3281236303259328E-2</v>
      </c>
      <c r="M442" s="1" cm="1">
        <f t="array" ref="M442">[1]!table_weight[BallControl]*(('F+ , F-'!M$2-[1]!tbl_gk[[#This Row],[BallControl]])/('F+ , F-'!M$2-'F+ , F-'!M$3))</f>
        <v>1.2603763744621627E-2</v>
      </c>
      <c r="N442" s="1" cm="1">
        <f t="array" ref="N442">[1]!table_weight[Acceleration]*(('F+ , F-'!N$2-[1]!tbl_gk[[#This Row],[Acceleration]])/('F+ , F-'!N$2-'F+ , F-'!N$3))</f>
        <v>4.0587698419799877E-3</v>
      </c>
      <c r="O442" s="1" cm="1">
        <f t="array" ref="O442">[1]!table_weight[SprintSpeed]*(('F+ , F-'!O$2-[1]!tbl_gk[[#This Row],[SprintSpeed]])/('F+ , F-'!O$2-'F+ , F-'!O$3))</f>
        <v>6.4654700334651587E-3</v>
      </c>
      <c r="P442" s="1" cm="1">
        <f t="array" ref="P442">[1]!table_weight[Agility]*(('F+ , F-'!P$2-[1]!tbl_gk[[#This Row],[Agility]])/('F+ , F-'!P$2-'F+ , F-'!P$3))</f>
        <v>7.0206641548290242E-4</v>
      </c>
      <c r="Q442" s="1" cm="1">
        <f t="array" ref="Q442">[1]!table_weight[Reactions]*(('F+ , F-'!Q$2-[1]!tbl_gk[[#This Row],[Reactions]])/('F+ , F-'!Q$2-'F+ , F-'!Q$3))</f>
        <v>2.0110038002815341E-3</v>
      </c>
      <c r="R442" s="1" cm="1">
        <f t="array" ref="R442">[1]!table_weight[Balance]*(('F+ , F-'!R$2-[1]!tbl_gk[[#This Row],[Balance]])/('F+ , F-'!R$2-'F+ , F-'!R$3))</f>
        <v>4.3461254291798717E-4</v>
      </c>
      <c r="S442" s="1" cm="1">
        <f t="array" ref="S442">[1]!table_weight[ShotPower]*(('F+ , F-'!S$2-[1]!tbl_gk[[#This Row],[ShotPower]])/('F+ , F-'!S$2-'F+ , F-'!S$3))</f>
        <v>8.3106398450658349E-3</v>
      </c>
      <c r="T442" s="1" cm="1">
        <f t="array" ref="T442">[1]!table_weight[Jumping]*(('F+ , F-'!T$2-[1]!tbl_gk[[#This Row],[Jumping]])/('F+ , F-'!T$2-'F+ , F-'!T$3))</f>
        <v>2.1467756656231253E-3</v>
      </c>
      <c r="U442" s="1" cm="1">
        <f t="array" ref="U442">[1]!table_weight[Stamina]*(('F+ , F-'!U$2-[1]!tbl_gk[[#This Row],[Stamina]])/('F+ , F-'!U$2-'F+ , F-'!U$3))</f>
        <v>1.0304523194991E-2</v>
      </c>
      <c r="V442" s="1" cm="1">
        <f t="array" ref="V442">[1]!table_weight[Strength]*(('F+ , F-'!V$2-[1]!tbl_gk[[#This Row],[Strength]])/('F+ , F-'!V$2-'F+ , F-'!V$3))</f>
        <v>2.8394686137308531E-2</v>
      </c>
      <c r="W442" s="1" cm="1">
        <f t="array" ref="W442">[1]!table_weight[LongShots]*(('F+ , F-'!W$2-[1]!tbl_gk[[#This Row],[LongShots]])/('F+ , F-'!W$2-'F+ , F-'!W$3))</f>
        <v>7.5315173595909123E-3</v>
      </c>
      <c r="X442" s="1" cm="1">
        <f t="array" ref="X442">[1]!table_weight[Aggression]*(('F+ , F-'!X$2-[1]!tbl_gk[[#This Row],[Aggression]])/('F+ , F-'!X$2-'F+ , F-'!X$3))</f>
        <v>1.5211439002129575E-2</v>
      </c>
      <c r="Y442" s="1" cm="1">
        <f t="array" ref="Y442">[1]!table_weight[Interceptions]*(('F+ , F-'!Y$2-[1]!tbl_gk[[#This Row],[Interceptions]])/('F+ , F-'!Y$2-'F+ , F-'!Y$3))</f>
        <v>1.5236173049287543E-2</v>
      </c>
      <c r="Z442" s="1" cm="1">
        <f t="array" ref="Z442">[1]!table_weight[Positioning]*(('F+ , F-'!Z$2-[1]!tbl_gk[[#This Row],[Positioning]])/('F+ , F-'!Z$2-'F+ , F-'!Z$3))</f>
        <v>1.0352229320893639E-3</v>
      </c>
      <c r="AA442" s="1" cm="1">
        <f t="array" ref="AA442">[1]!table_weight[Vision]*(('F+ , F-'!AA$2-[1]!tbl_gk[[#This Row],[Vision]])/('F+ , F-'!AA$2-'F+ , F-'!AA$3))</f>
        <v>3.9042693438799236E-2</v>
      </c>
      <c r="AB442" s="1" cm="1">
        <f t="array" ref="AB442">[1]!table_weight[Penalties]*(('F+ , F-'!AB$2-[1]!tbl_gk[[#This Row],[Penalties]])/('F+ , F-'!AB$2-'F+ , F-'!AB$3))</f>
        <v>2.1922367973657118E-3</v>
      </c>
      <c r="AC442" s="1" cm="1">
        <f t="array" ref="AC442">[1]!table_weight[Composure]*(('F+ , F-'!AC$2-[1]!tbl_gk[[#This Row],[Composure]])/('F+ , F-'!AC$2-'F+ , F-'!AC$3))</f>
        <v>1.2809632843898569E-3</v>
      </c>
      <c r="AD442" s="1" cm="1">
        <f t="array" ref="AD442">[1]!table_weight[Marking]*(('F+ , F-'!AD$2-[1]!tbl_gk[[#This Row],[Marking]])/('F+ , F-'!AD$2-'F+ , F-'!AD$3))</f>
        <v>2.5239721010940977E-2</v>
      </c>
      <c r="AE442" s="1" cm="1">
        <f t="array" ref="AE442">[1]!table_weight[StandingTackle]*(('F+ , F-'!AE$2-[1]!tbl_gk[[#This Row],[StandingTackle]])/('F+ , F-'!AE$2-'F+ , F-'!AE$3))</f>
        <v>2.241685747682258E-2</v>
      </c>
      <c r="AF442" s="1" cm="1">
        <f t="array" ref="AF442">[1]!table_weight[SlidingTackle]*(('F+ , F-'!AF$2-[1]!tbl_gk[[#This Row],[SlidingTackle]])/('F+ , F-'!AF$2-'F+ , F-'!AF$3))</f>
        <v>8.2195144081682794E-3</v>
      </c>
      <c r="AG442" s="1" cm="1">
        <f t="array" ref="AG442">[1]!table_weight[GKDiving]*(('F+ , F-'!AG$2-[1]!tbl_gk[[#This Row],[GKDiving]])/('F+ , F-'!AG$2-'F+ , F-'!AG$3))</f>
        <v>6.4908477842003806E-2</v>
      </c>
      <c r="AH442" s="1" cm="1">
        <f t="array" ref="AH442">[1]!table_weight[GKHandling]*(('F+ , F-'!AH$2-[1]!tbl_gk[[#This Row],[GKHandling]])/('F+ , F-'!AH$2-'F+ , F-'!AH$3))</f>
        <v>7.1295353236068254E-2</v>
      </c>
      <c r="AI442" s="1" cm="1">
        <f t="array" ref="AI442">[1]!table_weight[GKKicking]*(('F+ , F-'!AI$2-[1]!tbl_gk[[#This Row],[GKKicking]])/('F+ , F-'!AI$2-'F+ , F-'!AI$3))</f>
        <v>3.8460602372984459E-2</v>
      </c>
      <c r="AJ442" s="1" cm="1">
        <f t="array" ref="AJ442">[1]!table_weight[GKPositioning]*(('F+ , F-'!AJ$2-[1]!tbl_gk[[#This Row],[GKPositioning]])/('F+ , F-'!AJ$2-'F+ , F-'!AJ$3))</f>
        <v>2.5858276192927833E-2</v>
      </c>
      <c r="AK442" s="1" cm="1">
        <f t="array" ref="AK442">[1]!table_weight[GKReflexes]*(('F+ , F-'!AK$2-[1]!tbl_gk[[#This Row],[GKReflexes]])/('F+ , F-'!AK$2-'F+ , F-'!AK$3))</f>
        <v>6.3769732616705502E-2</v>
      </c>
    </row>
    <row r="443" spans="1:37" x14ac:dyDescent="0.55000000000000004">
      <c r="A443" s="8">
        <f>[1]!tbl_gk[[#This Row],[ID]]</f>
        <v>208507</v>
      </c>
      <c r="B443" s="2" cm="1">
        <f t="array" ref="B443">[1]!table_weight[ValueEUR]*(('F+ , F-'!B$2-[1]!tbl_gk[[#This Row],[ValueEUR]])/('F+ , F-'!B$2-'F+ , F-'!B$3))</f>
        <v>4.3521727382386649E-5</v>
      </c>
      <c r="C443" s="2" cm="1">
        <f t="array" ref="C443">[1]!table_weight[WageEUR]*(('F+ , F-'!C$2-[1]!tbl_gk[[#This Row],[WageEUR]])/('F+ , F-'!C$2-'F+ , F-'!C$3))</f>
        <v>2.3472561185650898E-4</v>
      </c>
      <c r="D443" s="2" cm="1">
        <f t="array" ref="D443">[1]!table_weight[Crossing]*(('F+ , F-'!D$2-[1]!tbl_gk[[#This Row],[Crossing]])/('F+ , F-'!D$2-'F+ , F-'!D$3))</f>
        <v>3.3625286215233793E-2</v>
      </c>
      <c r="E443" s="2" cm="1">
        <f t="array" ref="E443">[1]!table_weight[Finishing]*(('F+ , F-'!E$2-[1]!tbl_gk[[#This Row],[Finishing]])/('F+ , F-'!E$2-'F+ , F-'!E$3))</f>
        <v>1.59720109522359E-2</v>
      </c>
      <c r="F443" s="2" cm="1">
        <f t="array" ref="F443">[1]!table_weight[HeadingAccuracy]*(('F+ , F-'!F$2-[1]!tbl_gk[[#This Row],[HeadingAccuracy]])/('F+ , F-'!F$2-'F+ , F-'!F$3))</f>
        <v>9.1865161032469011E-3</v>
      </c>
      <c r="G443" s="2" cm="1">
        <f t="array" ref="G443">[1]!table_weight[ShortPassing]*(('F+ , F-'!G$2-[1]!tbl_gk[[#This Row],[ShortPassing]])/('F+ , F-'!G$2-'F+ , F-'!G$3))</f>
        <v>4.6409239370648142E-2</v>
      </c>
      <c r="H443" s="2" cm="1">
        <f t="array" ref="H443">[1]!table_weight[Volleys]*(('F+ , F-'!H$2-[1]!tbl_gk[[#This Row],[Volleys]])/('F+ , F-'!H$2-'F+ , F-'!H$3))</f>
        <v>1.3888705175857305E-3</v>
      </c>
      <c r="I443" s="2" cm="1">
        <f t="array" ref="I443">[1]!table_weight[Dribbling]*(('F+ , F-'!I$2-[1]!tbl_gk[[#This Row],[Dribbling]])/('F+ , F-'!I$2-'F+ , F-'!I$3))</f>
        <v>1.3690295101916595E-2</v>
      </c>
      <c r="J443" s="2" cm="1">
        <f t="array" ref="J443">[1]!table_weight[Curve]*(('F+ , F-'!J$2-[1]!tbl_gk[[#This Row],[Curve]])/('F+ , F-'!J$2-'F+ , F-'!J$3))</f>
        <v>8.6198154345400926E-3</v>
      </c>
      <c r="K443" s="2" cm="1">
        <f t="array" ref="K443">[1]!table_weight[FKAccuracy]*(('F+ , F-'!K$2-[1]!tbl_gk[[#This Row],[FKAccuracy]])/('F+ , F-'!K$2-'F+ , F-'!K$3))</f>
        <v>8.3662914511712649E-3</v>
      </c>
      <c r="L443" s="2" cm="1">
        <f t="array" ref="L443">[1]!table_weight[LongPassing]*(('F+ , F-'!L$2-[1]!tbl_gk[[#This Row],[LongPassing]])/('F+ , F-'!L$2-'F+ , F-'!L$3))</f>
        <v>2.7612629103865718E-2</v>
      </c>
      <c r="M443" s="2" cm="1">
        <f t="array" ref="M443">[1]!table_weight[BallControl]*(('F+ , F-'!M$2-[1]!tbl_gk[[#This Row],[BallControl]])/('F+ , F-'!M$2-'F+ , F-'!M$3))</f>
        <v>1.0865313572949679E-2</v>
      </c>
      <c r="N443" s="2" cm="1">
        <f t="array" ref="N443">[1]!table_weight[Acceleration]*(('F+ , F-'!N$2-[1]!tbl_gk[[#This Row],[Acceleration]])/('F+ , F-'!N$2-'F+ , F-'!N$3))</f>
        <v>3.6077954150933221E-3</v>
      </c>
      <c r="O443" s="2" cm="1">
        <f t="array" ref="O443">[1]!table_weight[SprintSpeed]*(('F+ , F-'!O$2-[1]!tbl_gk[[#This Row],[SprintSpeed]])/('F+ , F-'!O$2-'F+ , F-'!O$3))</f>
        <v>5.0599330696683847E-3</v>
      </c>
      <c r="P443" s="2" cm="1">
        <f t="array" ref="P443">[1]!table_weight[Agility]*(('F+ , F-'!P$2-[1]!tbl_gk[[#This Row],[Agility]])/('F+ , F-'!P$2-'F+ , F-'!P$3))</f>
        <v>2.2232103156958572E-3</v>
      </c>
      <c r="Q443" s="2" cm="1">
        <f t="array" ref="Q443">[1]!table_weight[Reactions]*(('F+ , F-'!Q$2-[1]!tbl_gk[[#This Row],[Reactions]])/('F+ , F-'!Q$2-'F+ , F-'!Q$3))</f>
        <v>1.1859766001660328E-3</v>
      </c>
      <c r="R443" s="2" cm="1">
        <f t="array" ref="R443">[1]!table_weight[Balance]*(('F+ , F-'!R$2-[1]!tbl_gk[[#This Row],[Balance]])/('F+ , F-'!R$2-'F+ , F-'!R$3))</f>
        <v>1.0554876042293973E-3</v>
      </c>
      <c r="S443" s="2" cm="1">
        <f t="array" ref="S443">[1]!table_weight[ShotPower]*(('F+ , F-'!S$2-[1]!tbl_gk[[#This Row],[ShotPower]])/('F+ , F-'!S$2-'F+ , F-'!S$3))</f>
        <v>5.4538573983244545E-3</v>
      </c>
      <c r="T443" s="2" cm="1">
        <f t="array" ref="T443">[1]!table_weight[Jumping]*(('F+ , F-'!T$2-[1]!tbl_gk[[#This Row],[Jumping]])/('F+ , F-'!T$2-'F+ , F-'!T$3))</f>
        <v>1.2880653993738752E-3</v>
      </c>
      <c r="U443" s="2" cm="1">
        <f t="array" ref="U443">[1]!table_weight[Stamina]*(('F+ , F-'!U$2-[1]!tbl_gk[[#This Row],[Stamina]])/('F+ , F-'!U$2-'F+ , F-'!U$3))</f>
        <v>2.5761307987477501E-3</v>
      </c>
      <c r="V443" s="2" cm="1">
        <f t="array" ref="V443">[1]!table_weight[Strength]*(('F+ , F-'!V$2-[1]!tbl_gk[[#This Row],[Strength]])/('F+ , F-'!V$2-'F+ , F-'!V$3))</f>
        <v>9.7606733596998074E-3</v>
      </c>
      <c r="W443" s="2" cm="1">
        <f t="array" ref="W443">[1]!table_weight[LongShots]*(('F+ , F-'!W$2-[1]!tbl_gk[[#This Row],[LongShots]])/('F+ , F-'!W$2-'F+ , F-'!W$3))</f>
        <v>8.3106398450658349E-3</v>
      </c>
      <c r="X443" s="2" cm="1">
        <f t="array" ref="X443">[1]!table_weight[Aggression]*(('F+ , F-'!X$2-[1]!tbl_gk[[#This Row],[Aggression]])/('F+ , F-'!X$2-'F+ , F-'!X$3))</f>
        <v>8.5184058411925615E-3</v>
      </c>
      <c r="Y443" s="2" cm="1">
        <f t="array" ref="Y443">[1]!table_weight[Interceptions]*(('F+ , F-'!Y$2-[1]!tbl_gk[[#This Row],[Interceptions]])/('F+ , F-'!Y$2-'F+ , F-'!Y$3))</f>
        <v>1.5236173049287543E-2</v>
      </c>
      <c r="Z443" s="2" cm="1">
        <f t="array" ref="Z443">[1]!table_weight[Positioning]*(('F+ , F-'!Z$2-[1]!tbl_gk[[#This Row],[Positioning]])/('F+ , F-'!Z$2-'F+ , F-'!Z$3))</f>
        <v>0</v>
      </c>
      <c r="AA443" s="2" cm="1">
        <f t="array" ref="AA443">[1]!table_weight[Vision]*(('F+ , F-'!AA$2-[1]!tbl_gk[[#This Row],[Vision]])/('F+ , F-'!AA$2-'F+ , F-'!AA$3))</f>
        <v>2.8394686137308535E-2</v>
      </c>
      <c r="AB443" s="2" cm="1">
        <f t="array" ref="AB443">[1]!table_weight[Penalties]*(('F+ , F-'!AB$2-[1]!tbl_gk[[#This Row],[Penalties]])/('F+ , F-'!AB$2-'F+ , F-'!AB$3))</f>
        <v>2.0356484546967322E-3</v>
      </c>
      <c r="AC443" s="2" cm="1">
        <f t="array" ref="AC443">[1]!table_weight[Composure]*(('F+ , F-'!AC$2-[1]!tbl_gk[[#This Row],[Composure]])/('F+ , F-'!AC$2-'F+ , F-'!AC$3))</f>
        <v>2.188312277499339E-3</v>
      </c>
      <c r="AD443" s="2" cm="1">
        <f t="array" ref="AD443">[1]!table_weight[Marking]*(('F+ , F-'!AD$2-[1]!tbl_gk[[#This Row],[Marking]])/('F+ , F-'!AD$2-'F+ , F-'!AD$3))</f>
        <v>3.1549651263676221E-3</v>
      </c>
      <c r="AE443" s="2" cm="1">
        <f t="array" ref="AE443">[1]!table_weight[StandingTackle]*(('F+ , F-'!AE$2-[1]!tbl_gk[[#This Row],[StandingTackle]])/('F+ , F-'!AE$2-'F+ , F-'!AE$3))</f>
        <v>1.5691800233775807E-2</v>
      </c>
      <c r="AF443" s="2" cm="1">
        <f t="array" ref="AF443">[1]!table_weight[SlidingTackle]*(('F+ , F-'!AF$2-[1]!tbl_gk[[#This Row],[SlidingTackle]])/('F+ , F-'!AF$2-'F+ , F-'!AF$3))</f>
        <v>5.977828660486021E-3</v>
      </c>
      <c r="AG443" s="2" cm="1">
        <f t="array" ref="AG443">[1]!table_weight[GKDiving]*(('F+ , F-'!AG$2-[1]!tbl_gk[[#This Row],[GKDiving]])/('F+ , F-'!AG$2-'F+ , F-'!AG$3))</f>
        <v>3.5870474596896844E-2</v>
      </c>
      <c r="AH443" s="2" cm="1">
        <f t="array" ref="AH443">[1]!table_weight[GKHandling]*(('F+ , F-'!AH$2-[1]!tbl_gk[[#This Row],[GKHandling]])/('F+ , F-'!AH$2-'F+ , F-'!AH$3))</f>
        <v>3.9212444279837541E-2</v>
      </c>
      <c r="AI443" s="2" cm="1">
        <f t="array" ref="AI443">[1]!table_weight[GKKicking]*(('F+ , F-'!AI$2-[1]!tbl_gk[[#This Row],[GKKicking]])/('F+ , F-'!AI$2-'F+ , F-'!AI$3))</f>
        <v>2.5044113173106158E-2</v>
      </c>
      <c r="AJ443" s="2" cm="1">
        <f t="array" ref="AJ443">[1]!table_weight[GKPositioning]*(('F+ , F-'!AJ$2-[1]!tbl_gk[[#This Row],[GKPositioning]])/('F+ , F-'!AJ$2-'F+ , F-'!AJ$3))</f>
        <v>1.5136551917811415E-2</v>
      </c>
      <c r="AK443" s="2" cm="1">
        <f t="array" ref="AK443">[1]!table_weight[GKReflexes]*(('F+ , F-'!AK$2-[1]!tbl_gk[[#This Row],[GKReflexes]])/('F+ , F-'!AK$2-'F+ , F-'!AK$3))</f>
        <v>3.4617854849068701E-2</v>
      </c>
    </row>
    <row r="444" spans="1:37" x14ac:dyDescent="0.55000000000000004">
      <c r="A444" s="7">
        <f>[1]!tbl_gk[[#This Row],[ID]]</f>
        <v>208697</v>
      </c>
      <c r="B444" s="1" cm="1">
        <f t="array" ref="B444">[1]!table_weight[ValueEUR]*(('F+ , F-'!B$2-[1]!tbl_gk[[#This Row],[ValueEUR]])/('F+ , F-'!B$2-'F+ , F-'!B$3))</f>
        <v>8.210481903343863E-5</v>
      </c>
      <c r="C444" s="1" cm="1">
        <f t="array" ref="C444">[1]!table_weight[WageEUR]*(('F+ , F-'!C$2-[1]!tbl_gk[[#This Row],[WageEUR]])/('F+ , F-'!C$2-'F+ , F-'!C$3))</f>
        <v>1.5648374123767265E-5</v>
      </c>
      <c r="D444" s="1" cm="1">
        <f t="array" ref="D444">[1]!table_weight[Crossing]*(('F+ , F-'!D$2-[1]!tbl_gk[[#This Row],[Crossing]])/('F+ , F-'!D$2-'F+ , F-'!D$3))</f>
        <v>3.3625286215233793E-2</v>
      </c>
      <c r="E444" s="1" cm="1">
        <f t="array" ref="E444">[1]!table_weight[Finishing]*(('F+ , F-'!E$2-[1]!tbl_gk[[#This Row],[Finishing]])/('F+ , F-'!E$2-'F+ , F-'!E$3))</f>
        <v>1.3975509583206414E-2</v>
      </c>
      <c r="F444" s="1" cm="1">
        <f t="array" ref="F444">[1]!table_weight[HeadingAccuracy]*(('F+ , F-'!F$2-[1]!tbl_gk[[#This Row],[HeadingAccuracy]])/('F+ , F-'!F$2-'F+ , F-'!F$3))</f>
        <v>9.6040850170308507E-3</v>
      </c>
      <c r="G444" s="1" cm="1">
        <f t="array" ref="G444">[1]!table_weight[ShortPassing]*(('F+ , F-'!G$2-[1]!tbl_gk[[#This Row],[ShortPassing]])/('F+ , F-'!G$2-'F+ , F-'!G$3))</f>
        <v>3.3752174087744106E-2</v>
      </c>
      <c r="H444" s="1" cm="1">
        <f t="array" ref="H444">[1]!table_weight[Volleys]*(('F+ , F-'!H$2-[1]!tbl_gk[[#This Row],[Volleys]])/('F+ , F-'!H$2-'F+ , F-'!H$3))</f>
        <v>6.9443525879286526E-4</v>
      </c>
      <c r="I444" s="1" cm="1">
        <f t="array" ref="I444">[1]!table_weight[Dribbling]*(('F+ , F-'!I$2-[1]!tbl_gk[[#This Row],[Dribbling]])/('F+ , F-'!I$2-'F+ , F-'!I$3))</f>
        <v>1.6623929766613008E-2</v>
      </c>
      <c r="J444" s="1" cm="1">
        <f t="array" ref="J444">[1]!table_weight[Curve]*(('F+ , F-'!J$2-[1]!tbl_gk[[#This Row],[Curve]])/('F+ , F-'!J$2-'F+ , F-'!J$3))</f>
        <v>9.295879390190295E-3</v>
      </c>
      <c r="K444" s="1" cm="1">
        <f t="array" ref="K444">[1]!table_weight[FKAccuracy]*(('F+ , F-'!K$2-[1]!tbl_gk[[#This Row],[FKAccuracy]])/('F+ , F-'!K$2-'F+ , F-'!K$3))</f>
        <v>9.1268634012777444E-3</v>
      </c>
      <c r="L444" s="1" cm="1">
        <f t="array" ref="L444">[1]!table_weight[LongPassing]*(('F+ , F-'!L$2-[1]!tbl_gk[[#This Row],[LongPassing]])/('F+ , F-'!L$2-'F+ , F-'!L$3))</f>
        <v>1.2452754301743363E-2</v>
      </c>
      <c r="M444" s="1" cm="1">
        <f t="array" ref="M444">[1]!table_weight[BallControl]*(('F+ , F-'!M$2-[1]!tbl_gk[[#This Row],[BallControl]])/('F+ , F-'!M$2-'F+ , F-'!M$3))</f>
        <v>8.692250858359743E-3</v>
      </c>
      <c r="N444" s="1" cm="1">
        <f t="array" ref="N444">[1]!table_weight[Acceleration]*(('F+ , F-'!N$2-[1]!tbl_gk[[#This Row],[Acceleration]])/('F+ , F-'!N$2-'F+ , F-'!N$3))</f>
        <v>4.7352314823099848E-3</v>
      </c>
      <c r="O444" s="1" cm="1">
        <f t="array" ref="O444">[1]!table_weight[SprintSpeed]*(('F+ , F-'!O$2-[1]!tbl_gk[[#This Row],[SprintSpeed]])/('F+ , F-'!O$2-'F+ , F-'!O$3))</f>
        <v>5.9032552479464486E-3</v>
      </c>
      <c r="P444" s="1" cm="1">
        <f t="array" ref="P444">[1]!table_weight[Agility]*(('F+ , F-'!P$2-[1]!tbl_gk[[#This Row],[Agility]])/('F+ , F-'!P$2-'F+ , F-'!P$3))</f>
        <v>3.8613652851559629E-3</v>
      </c>
      <c r="Q444" s="1" cm="1">
        <f t="array" ref="Q444">[1]!table_weight[Reactions]*(('F+ , F-'!Q$2-[1]!tbl_gk[[#This Row],[Reactions]])/('F+ , F-'!Q$2-'F+ , F-'!Q$3))</f>
        <v>1.8563112002598775E-3</v>
      </c>
      <c r="R444" s="1" cm="1">
        <f t="array" ref="R444">[1]!table_weight[Balance]*(('F+ , F-'!R$2-[1]!tbl_gk[[#This Row],[Balance]])/('F+ , F-'!R$2-'F+ , F-'!R$3))</f>
        <v>7.4505007357369231E-4</v>
      </c>
      <c r="S444" s="1" cm="1">
        <f t="array" ref="S444">[1]!table_weight[ShotPower]*(('F+ , F-'!S$2-[1]!tbl_gk[[#This Row],[ShotPower]])/('F+ , F-'!S$2-'F+ , F-'!S$3))</f>
        <v>6.4926873789576834E-3</v>
      </c>
      <c r="T444" s="1" cm="1">
        <f t="array" ref="T444">[1]!table_weight[Jumping]*(('F+ , F-'!T$2-[1]!tbl_gk[[#This Row],[Jumping]])/('F+ , F-'!T$2-'F+ , F-'!T$3))</f>
        <v>2.91961490524745E-3</v>
      </c>
      <c r="U444" s="1" cm="1">
        <f t="array" ref="U444">[1]!table_weight[Stamina]*(('F+ , F-'!U$2-[1]!tbl_gk[[#This Row],[Stamina]])/('F+ , F-'!U$2-'F+ , F-'!U$3))</f>
        <v>2.0609046389982E-2</v>
      </c>
      <c r="V444" s="1" cm="1">
        <f t="array" ref="V444">[1]!table_weight[Strength]*(('F+ , F-'!V$2-[1]!tbl_gk[[#This Row],[Strength]])/('F+ , F-'!V$2-'F+ , F-'!V$3))</f>
        <v>2.2183348544772292E-2</v>
      </c>
      <c r="W444" s="1" cm="1">
        <f t="array" ref="W444">[1]!table_weight[LongShots]*(('F+ , F-'!W$2-[1]!tbl_gk[[#This Row],[LongShots]])/('F+ , F-'!W$2-'F+ , F-'!W$3))</f>
        <v>7.0121023692742987E-3</v>
      </c>
      <c r="X444" s="1" cm="1">
        <f t="array" ref="X444">[1]!table_weight[Aggression]*(('F+ , F-'!X$2-[1]!tbl_gk[[#This Row],[Aggression]])/('F+ , F-'!X$2-'F+ , F-'!X$3))</f>
        <v>1.3994523881959207E-2</v>
      </c>
      <c r="Y444" s="1" cm="1">
        <f t="array" ref="Y444">[1]!table_weight[Interceptions]*(('F+ , F-'!Y$2-[1]!tbl_gk[[#This Row],[Interceptions]])/('F+ , F-'!Y$2-'F+ , F-'!Y$3))</f>
        <v>1.5928726369709705E-2</v>
      </c>
      <c r="Z444" s="1" cm="1">
        <f t="array" ref="Z444">[1]!table_weight[Positioning]*(('F+ , F-'!Z$2-[1]!tbl_gk[[#This Row],[Positioning]])/('F+ , F-'!Z$2-'F+ , F-'!Z$3))</f>
        <v>1.1831119223878444E-3</v>
      </c>
      <c r="AA444" s="1" cm="1">
        <f t="array" ref="AA444">[1]!table_weight[Vision]*(('F+ , F-'!AA$2-[1]!tbl_gk[[#This Row],[Vision]])/('F+ , F-'!AA$2-'F+ , F-'!AA$3))</f>
        <v>7.8085386877598468E-3</v>
      </c>
      <c r="AB444" s="1" cm="1">
        <f t="array" ref="AB444">[1]!table_weight[Penalties]*(('F+ , F-'!AB$2-[1]!tbl_gk[[#This Row],[Penalties]])/('F+ , F-'!AB$2-'F+ , F-'!AB$3))</f>
        <v>1.6441775980242841E-3</v>
      </c>
      <c r="AC444" s="1" cm="1">
        <f t="array" ref="AC444">[1]!table_weight[Composure]*(('F+ , F-'!AC$2-[1]!tbl_gk[[#This Row],[Composure]])/('F+ , F-'!AC$2-'F+ , F-'!AC$3))</f>
        <v>1.5478306353044107E-3</v>
      </c>
      <c r="AD444" s="1" cm="1">
        <f t="array" ref="AD444">[1]!table_weight[Marking]*(('F+ , F-'!AD$2-[1]!tbl_gk[[#This Row],[Marking]])/('F+ , F-'!AD$2-'F+ , F-'!AD$3))</f>
        <v>2.5239721010940977E-2</v>
      </c>
      <c r="AE444" s="1" cm="1">
        <f t="array" ref="AE444">[1]!table_weight[StandingTackle]*(('F+ , F-'!AE$2-[1]!tbl_gk[[#This Row],[StandingTackle]])/('F+ , F-'!AE$2-'F+ , F-'!AE$3))</f>
        <v>3.362528621523387E-2</v>
      </c>
      <c r="AF444" s="1" cm="1">
        <f t="array" ref="AF444">[1]!table_weight[SlidingTackle]*(('F+ , F-'!AF$2-[1]!tbl_gk[[#This Row],[SlidingTackle]])/('F+ , F-'!AF$2-'F+ , F-'!AF$3))</f>
        <v>8.9667429907290316E-3</v>
      </c>
      <c r="AG444" s="1" cm="1">
        <f t="array" ref="AG444">[1]!table_weight[GKDiving]*(('F+ , F-'!AG$2-[1]!tbl_gk[[#This Row],[GKDiving]])/('F+ , F-'!AG$2-'F+ , F-'!AG$3))</f>
        <v>4.6119181624581652E-2</v>
      </c>
      <c r="AH444" s="1" cm="1">
        <f t="array" ref="AH444">[1]!table_weight[GKHandling]*(('F+ , F-'!AH$2-[1]!tbl_gk[[#This Row],[GKHandling]])/('F+ , F-'!AH$2-'F+ , F-'!AH$3))</f>
        <v>5.168913109614949E-2</v>
      </c>
      <c r="AI444" s="1" cm="1">
        <f t="array" ref="AI444">[1]!table_weight[GKKicking]*(('F+ , F-'!AI$2-[1]!tbl_gk[[#This Row],[GKKicking]])/('F+ , F-'!AI$2-'F+ , F-'!AI$3))</f>
        <v>2.9516276239732256E-2</v>
      </c>
      <c r="AJ444" s="1" cm="1">
        <f t="array" ref="AJ444">[1]!table_weight[GKPositioning]*(('F+ , F-'!AJ$2-[1]!tbl_gk[[#This Row],[GKPositioning]])/('F+ , F-'!AJ$2-'F+ , F-'!AJ$3))</f>
        <v>1.8920689897264267E-2</v>
      </c>
      <c r="AK444" s="1" cm="1">
        <f t="array" ref="AK444">[1]!table_weight[GKReflexes]*(('F+ , F-'!AK$2-[1]!tbl_gk[[#This Row],[GKReflexes]])/('F+ , F-'!AK$2-'F+ , F-'!AK$3))</f>
        <v>4.9193793732887098E-2</v>
      </c>
    </row>
    <row r="445" spans="1:37" x14ac:dyDescent="0.55000000000000004">
      <c r="A445" s="8">
        <f>[1]!tbl_gk[[#This Row],[ID]]</f>
        <v>208719</v>
      </c>
      <c r="B445" s="2" cm="1">
        <f t="array" ref="B445">[1]!table_weight[ValueEUR]*(('F+ , F-'!B$2-[1]!tbl_gk[[#This Row],[ValueEUR]])/('F+ , F-'!B$2-'F+ , F-'!B$3))</f>
        <v>2.9045351394911935E-4</v>
      </c>
      <c r="C445" s="2" cm="1">
        <f t="array" ref="C445">[1]!table_weight[WageEUR]*(('F+ , F-'!C$2-[1]!tbl_gk[[#This Row],[WageEUR]])/('F+ , F-'!C$2-'F+ , F-'!C$3))</f>
        <v>2.3472561185650898E-4</v>
      </c>
      <c r="D445" s="2" cm="1">
        <f t="array" ref="D445">[1]!table_weight[Crossing]*(('F+ , F-'!D$2-[1]!tbl_gk[[#This Row],[Crossing]])/('F+ , F-'!D$2-'F+ , F-'!D$3))</f>
        <v>3.5866971962916043E-2</v>
      </c>
      <c r="E445" s="2" cm="1">
        <f t="array" ref="E445">[1]!table_weight[Finishing]*(('F+ , F-'!E$2-[1]!tbl_gk[[#This Row],[Finishing]])/('F+ , F-'!E$2-'F+ , F-'!E$3))</f>
        <v>1.1979008214176926E-2</v>
      </c>
      <c r="F445" s="2" cm="1">
        <f t="array" ref="F445">[1]!table_weight[HeadingAccuracy]*(('F+ , F-'!F$2-[1]!tbl_gk[[#This Row],[HeadingAccuracy]])/('F+ , F-'!F$2-'F+ , F-'!F$3))</f>
        <v>9.6040850170308507E-3</v>
      </c>
      <c r="G445" s="2" cm="1">
        <f t="array" ref="G445">[1]!table_weight[ShortPassing]*(('F+ , F-'!G$2-[1]!tbl_gk[[#This Row],[ShortPassing]])/('F+ , F-'!G$2-'F+ , F-'!G$3))</f>
        <v>5.6253623479573515E-2</v>
      </c>
      <c r="H445" s="2" cm="1">
        <f t="array" ref="H445">[1]!table_weight[Volleys]*(('F+ , F-'!H$2-[1]!tbl_gk[[#This Row],[Volleys]])/('F+ , F-'!H$2-'F+ , F-'!H$3))</f>
        <v>1.1573920979881087E-3</v>
      </c>
      <c r="I445" s="2" cm="1">
        <f t="array" ref="I445">[1]!table_weight[Dribbling]*(('F+ , F-'!I$2-[1]!tbl_gk[[#This Row],[Dribbling]])/('F+ , F-'!I$2-'F+ , F-'!I$3))</f>
        <v>1.2712416880351124E-2</v>
      </c>
      <c r="J445" s="2" cm="1">
        <f t="array" ref="J445">[1]!table_weight[Curve]*(('F+ , F-'!J$2-[1]!tbl_gk[[#This Row],[Curve]])/('F+ , F-'!J$2-'F+ , F-'!J$3))</f>
        <v>8.4507994456275402E-3</v>
      </c>
      <c r="K445" s="2" cm="1">
        <f t="array" ref="K445">[1]!table_weight[FKAccuracy]*(('F+ , F-'!K$2-[1]!tbl_gk[[#This Row],[FKAccuracy]])/('F+ , F-'!K$2-'F+ , F-'!K$3))</f>
        <v>8.8226346212351529E-3</v>
      </c>
      <c r="L445" s="2" cm="1">
        <f t="array" ref="L445">[1]!table_weight[LongPassing]*(('F+ , F-'!L$2-[1]!tbl_gk[[#This Row],[LongPassing]])/('F+ , F-'!L$2-'F+ , F-'!L$3))</f>
        <v>2.3822660403335128E-2</v>
      </c>
      <c r="M445" s="2" cm="1">
        <f t="array" ref="M445">[1]!table_weight[BallControl]*(('F+ , F-'!M$2-[1]!tbl_gk[[#This Row],[BallControl]])/('F+ , F-'!M$2-'F+ , F-'!M$3))</f>
        <v>9.9960884871137055E-3</v>
      </c>
      <c r="N445" s="2" cm="1">
        <f t="array" ref="N445">[1]!table_weight[Acceleration]*(('F+ , F-'!N$2-[1]!tbl_gk[[#This Row],[Acceleration]])/('F+ , F-'!N$2-'F+ , F-'!N$3))</f>
        <v>3.8332826285366545E-3</v>
      </c>
      <c r="O445" s="2" cm="1">
        <f t="array" ref="O445">[1]!table_weight[SprintSpeed]*(('F+ , F-'!O$2-[1]!tbl_gk[[#This Row],[SprintSpeed]])/('F+ , F-'!O$2-'F+ , F-'!O$3))</f>
        <v>3.092181320352902E-3</v>
      </c>
      <c r="P445" s="2" cm="1">
        <f t="array" ref="P445">[1]!table_weight[Agility]*(('F+ , F-'!P$2-[1]!tbl_gk[[#This Row],[Agility]])/('F+ , F-'!P$2-'F+ , F-'!P$3))</f>
        <v>3.8613652851559629E-3</v>
      </c>
      <c r="Q445" s="2" cm="1">
        <f t="array" ref="Q445">[1]!table_weight[Reactions]*(('F+ , F-'!Q$2-[1]!tbl_gk[[#This Row],[Reactions]])/('F+ , F-'!Q$2-'F+ , F-'!Q$3))</f>
        <v>1.4953618002093458E-3</v>
      </c>
      <c r="R445" s="2" cm="1">
        <f t="array" ref="R445">[1]!table_weight[Balance]*(('F+ , F-'!R$2-[1]!tbl_gk[[#This Row],[Balance]])/('F+ , F-'!R$2-'F+ , F-'!R$3))</f>
        <v>9.3131259196711541E-4</v>
      </c>
      <c r="S445" s="2" cm="1">
        <f t="array" ref="S445">[1]!table_weight[ShotPower]*(('F+ , F-'!S$2-[1]!tbl_gk[[#This Row],[ShotPower]])/('F+ , F-'!S$2-'F+ , F-'!S$3))</f>
        <v>5.9732723886410689E-3</v>
      </c>
      <c r="T445" s="2" cm="1">
        <f t="array" ref="T445">[1]!table_weight[Jumping]*(('F+ , F-'!T$2-[1]!tbl_gk[[#This Row],[Jumping]])/('F+ , F-'!T$2-'F+ , F-'!T$3))</f>
        <v>1.2880653993738752E-3</v>
      </c>
      <c r="U445" s="2" cm="1">
        <f t="array" ref="U445">[1]!table_weight[Stamina]*(('F+ , F-'!U$2-[1]!tbl_gk[[#This Row],[Stamina]])/('F+ , F-'!U$2-'F+ , F-'!U$3))</f>
        <v>1.7174205324985E-3</v>
      </c>
      <c r="V445" s="2" cm="1">
        <f t="array" ref="V445">[1]!table_weight[Strength]*(('F+ , F-'!V$2-[1]!tbl_gk[[#This Row],[Strength]])/('F+ , F-'!V$2-'F+ , F-'!V$3))</f>
        <v>4.4366697089544584E-3</v>
      </c>
      <c r="W445" s="2" cm="1">
        <f t="array" ref="W445">[1]!table_weight[LongShots]*(('F+ , F-'!W$2-[1]!tbl_gk[[#This Row],[LongShots]])/('F+ , F-'!W$2-'F+ , F-'!W$3))</f>
        <v>7.271809864432606E-3</v>
      </c>
      <c r="X445" s="2" cm="1">
        <f t="array" ref="X445">[1]!table_weight[Aggression]*(('F+ , F-'!X$2-[1]!tbl_gk[[#This Row],[Aggression]])/('F+ , F-'!X$2-'F+ , F-'!X$3))</f>
        <v>1.034377852144811E-2</v>
      </c>
      <c r="Y445" s="2" cm="1">
        <f t="array" ref="Y445">[1]!table_weight[Interceptions]*(('F+ , F-'!Y$2-[1]!tbl_gk[[#This Row],[Interceptions]])/('F+ , F-'!Y$2-'F+ , F-'!Y$3))</f>
        <v>2.2854259573931314E-2</v>
      </c>
      <c r="Z445" s="2" cm="1">
        <f t="array" ref="Z445">[1]!table_weight[Positioning]*(('F+ , F-'!Z$2-[1]!tbl_gk[[#This Row],[Positioning]])/('F+ , F-'!Z$2-'F+ , F-'!Z$3))</f>
        <v>1.3310009126863251E-3</v>
      </c>
      <c r="AA445" s="2" cm="1">
        <f t="array" ref="AA445">[1]!table_weight[Vision]*(('F+ , F-'!AA$2-[1]!tbl_gk[[#This Row],[Vision]])/('F+ , F-'!AA$2-'F+ , F-'!AA$3))</f>
        <v>1.9876280296115975E-2</v>
      </c>
      <c r="AB445" s="2" cm="1">
        <f t="array" ref="AB445">[1]!table_weight[Penalties]*(('F+ , F-'!AB$2-[1]!tbl_gk[[#This Row],[Penalties]])/('F+ , F-'!AB$2-'F+ , F-'!AB$3))</f>
        <v>2.0747955403639775E-3</v>
      </c>
      <c r="AC445" s="2" cm="1">
        <f t="array" ref="AC445">[1]!table_weight[Composure]*(('F+ , F-'!AC$2-[1]!tbl_gk[[#This Row],[Composure]])/('F+ , F-'!AC$2-'F+ , F-'!AC$3))</f>
        <v>1.1742163440240354E-3</v>
      </c>
      <c r="AD445" s="2" cm="1">
        <f t="array" ref="AD445">[1]!table_weight[Marking]*(('F+ , F-'!AD$2-[1]!tbl_gk[[#This Row],[Marking]])/('F+ , F-'!AD$2-'F+ , F-'!AD$3))</f>
        <v>3.4704616390043845E-2</v>
      </c>
      <c r="AE445" s="2" cm="1">
        <f t="array" ref="AE445">[1]!table_weight[StandingTackle]*(('F+ , F-'!AE$2-[1]!tbl_gk[[#This Row],[StandingTackle]])/('F+ , F-'!AE$2-'F+ , F-'!AE$3))</f>
        <v>1.7933485981458063E-2</v>
      </c>
      <c r="AF445" s="2" cm="1">
        <f t="array" ref="AF445">[1]!table_weight[SlidingTackle]*(('F+ , F-'!AF$2-[1]!tbl_gk[[#This Row],[SlidingTackle]])/('F+ , F-'!AF$2-'F+ , F-'!AF$3))</f>
        <v>6.7250572430467732E-3</v>
      </c>
      <c r="AG445" s="2" cm="1">
        <f t="array" ref="AG445">[1]!table_weight[GKDiving]*(('F+ , F-'!AG$2-[1]!tbl_gk[[#This Row],[GKDiving]])/('F+ , F-'!AG$2-'F+ , F-'!AG$3))</f>
        <v>3.5870474596896844E-2</v>
      </c>
      <c r="AH445" s="2" cm="1">
        <f t="array" ref="AH445">[1]!table_weight[GKHandling]*(('F+ , F-'!AH$2-[1]!tbl_gk[[#This Row],[GKHandling]])/('F+ , F-'!AH$2-'F+ , F-'!AH$3))</f>
        <v>4.8124363434346076E-2</v>
      </c>
      <c r="AI445" s="2" cm="1">
        <f t="array" ref="AI445">[1]!table_weight[GKKicking]*(('F+ , F-'!AI$2-[1]!tbl_gk[[#This Row],[GKKicking]])/('F+ , F-'!AI$2-'F+ , F-'!AI$3))</f>
        <v>2.6832978399756596E-2</v>
      </c>
      <c r="AJ445" s="2" cm="1">
        <f t="array" ref="AJ445">[1]!table_weight[GKPositioning]*(('F+ , F-'!AJ$2-[1]!tbl_gk[[#This Row],[GKPositioning]])/('F+ , F-'!AJ$2-'F+ , F-'!AJ$3))</f>
        <v>1.1983103601600703E-2</v>
      </c>
      <c r="AK445" s="2" cm="1">
        <f t="array" ref="AK445">[1]!table_weight[GKReflexes]*(('F+ , F-'!AK$2-[1]!tbl_gk[[#This Row],[GKReflexes]])/('F+ , F-'!AK$2-'F+ , F-'!AK$3))</f>
        <v>2.7329885407159499E-2</v>
      </c>
    </row>
    <row r="446" spans="1:37" x14ac:dyDescent="0.55000000000000004">
      <c r="A446" s="7">
        <f>[1]!tbl_gk[[#This Row],[ID]]</f>
        <v>208764</v>
      </c>
      <c r="B446" s="1" cm="1">
        <f t="array" ref="B446">[1]!table_weight[ValueEUR]*(('F+ , F-'!B$2-[1]!tbl_gk[[#This Row],[ValueEUR]])/('F+ , F-'!B$2-'F+ , F-'!B$3))</f>
        <v>1.6698762066575301E-4</v>
      </c>
      <c r="C446" s="1" cm="1">
        <f t="array" ref="C446">[1]!table_weight[WageEUR]*(('F+ , F-'!C$2-[1]!tbl_gk[[#This Row],[WageEUR]])/('F+ , F-'!C$2-'F+ , F-'!C$3))</f>
        <v>3.9120935309418161E-4</v>
      </c>
      <c r="D446" s="1" cm="1">
        <f t="array" ref="D446">[1]!table_weight[Crossing]*(('F+ , F-'!D$2-[1]!tbl_gk[[#This Row],[Crossing]])/('F+ , F-'!D$2-'F+ , F-'!D$3))</f>
        <v>3.1383600467551537E-2</v>
      </c>
      <c r="E446" s="1" cm="1">
        <f t="array" ref="E446">[1]!table_weight[Finishing]*(('F+ , F-'!E$2-[1]!tbl_gk[[#This Row],[Finishing]])/('F+ , F-'!E$2-'F+ , F-'!E$3))</f>
        <v>1.59720109522359E-2</v>
      </c>
      <c r="F446" s="1" cm="1">
        <f t="array" ref="F446">[1]!table_weight[HeadingAccuracy]*(('F+ , F-'!F$2-[1]!tbl_gk[[#This Row],[HeadingAccuracy]])/('F+ , F-'!F$2-'F+ , F-'!F$3))</f>
        <v>1.08567917583827E-2</v>
      </c>
      <c r="G446" s="1" cm="1">
        <f t="array" ref="G446">[1]!table_weight[ShortPassing]*(('F+ , F-'!G$2-[1]!tbl_gk[[#This Row],[ShortPassing]])/('F+ , F-'!G$2-'F+ , F-'!G$3))</f>
        <v>4.5002898783658811E-2</v>
      </c>
      <c r="H446" s="1" cm="1">
        <f t="array" ref="H446">[1]!table_weight[Volleys]*(('F+ , F-'!H$2-[1]!tbl_gk[[#This Row],[Volleys]])/('F+ , F-'!H$2-'F+ , F-'!H$3))</f>
        <v>1.7360881469821632E-3</v>
      </c>
      <c r="I446" s="1" cm="1">
        <f t="array" ref="I446">[1]!table_weight[Dribbling]*(('F+ , F-'!I$2-[1]!tbl_gk[[#This Row],[Dribbling]])/('F+ , F-'!I$2-'F+ , F-'!I$3))</f>
        <v>1.6623929766613008E-2</v>
      </c>
      <c r="J446" s="1" cm="1">
        <f t="array" ref="J446">[1]!table_weight[Curve]*(('F+ , F-'!J$2-[1]!tbl_gk[[#This Row],[Curve]])/('F+ , F-'!J$2-'F+ , F-'!J$3))</f>
        <v>8.9578474123651938E-3</v>
      </c>
      <c r="K446" s="1" cm="1">
        <f t="array" ref="K446">[1]!table_weight[FKAccuracy]*(('F+ , F-'!K$2-[1]!tbl_gk[[#This Row],[FKAccuracy]])/('F+ , F-'!K$2-'F+ , F-'!K$3))</f>
        <v>9.4310921813203358E-3</v>
      </c>
      <c r="L446" s="1" cm="1">
        <f t="array" ref="L446">[1]!table_weight[LongPassing]*(('F+ , F-'!L$2-[1]!tbl_gk[[#This Row],[LongPassing]])/('F+ , F-'!L$2-'F+ , F-'!L$3))</f>
        <v>2.4905508603486726E-2</v>
      </c>
      <c r="M446" s="1" cm="1">
        <f t="array" ref="M446">[1]!table_weight[BallControl]*(('F+ , F-'!M$2-[1]!tbl_gk[[#This Row],[BallControl]])/('F+ , F-'!M$2-'F+ , F-'!M$3))</f>
        <v>1.1299926115867666E-2</v>
      </c>
      <c r="N446" s="1" cm="1">
        <f t="array" ref="N446">[1]!table_weight[Acceleration]*(('F+ , F-'!N$2-[1]!tbl_gk[[#This Row],[Acceleration]])/('F+ , F-'!N$2-'F+ , F-'!N$3))</f>
        <v>6.5391291898566463E-3</v>
      </c>
      <c r="O446" s="1" cm="1">
        <f t="array" ref="O446">[1]!table_weight[SprintSpeed]*(('F+ , F-'!O$2-[1]!tbl_gk[[#This Row],[SprintSpeed]])/('F+ , F-'!O$2-'F+ , F-'!O$3))</f>
        <v>7.589899604502578E-3</v>
      </c>
      <c r="P446" s="1" cm="1">
        <f t="array" ref="P446">[1]!table_weight[Agility]*(('F+ , F-'!P$2-[1]!tbl_gk[[#This Row],[Agility]])/('F+ , F-'!P$2-'F+ , F-'!P$3))</f>
        <v>3.6273431466616623E-3</v>
      </c>
      <c r="Q446" s="1" cm="1">
        <f t="array" ref="Q446">[1]!table_weight[Reactions]*(('F+ , F-'!Q$2-[1]!tbl_gk[[#This Row],[Reactions]])/('F+ , F-'!Q$2-'F+ , F-'!Q$3))</f>
        <v>1.1859766001660328E-3</v>
      </c>
      <c r="R446" s="1" cm="1">
        <f t="array" ref="R446">[1]!table_weight[Balance]*(('F+ , F-'!R$2-[1]!tbl_gk[[#This Row],[Balance]])/('F+ , F-'!R$2-'F+ , F-'!R$3))</f>
        <v>1.6763626655408076E-3</v>
      </c>
      <c r="S446" s="1" cm="1">
        <f t="array" ref="S446">[1]!table_weight[ShotPower]*(('F+ , F-'!S$2-[1]!tbl_gk[[#This Row],[ShotPower]])/('F+ , F-'!S$2-'F+ , F-'!S$3))</f>
        <v>5.9732723886410689E-3</v>
      </c>
      <c r="T446" s="1" cm="1">
        <f t="array" ref="T446">[1]!table_weight[Jumping]*(('F+ , F-'!T$2-[1]!tbl_gk[[#This Row],[Jumping]])/('F+ , F-'!T$2-'F+ , F-'!T$3))</f>
        <v>1.6315495058735752E-3</v>
      </c>
      <c r="U446" s="1" cm="1">
        <f t="array" ref="U446">[1]!table_weight[Stamina]*(('F+ , F-'!U$2-[1]!tbl_gk[[#This Row],[Stamina]])/('F+ , F-'!U$2-'F+ , F-'!U$3))</f>
        <v>1.8032915591234249E-2</v>
      </c>
      <c r="V446" s="1" cm="1">
        <f t="array" ref="V446">[1]!table_weight[Strength]*(('F+ , F-'!V$2-[1]!tbl_gk[[#This Row],[Strength]])/('F+ , F-'!V$2-'F+ , F-'!V$3))</f>
        <v>1.3310009126863375E-2</v>
      </c>
      <c r="W446" s="1" cm="1">
        <f t="array" ref="W446">[1]!table_weight[LongShots]*(('F+ , F-'!W$2-[1]!tbl_gk[[#This Row],[LongShots]])/('F+ , F-'!W$2-'F+ , F-'!W$3))</f>
        <v>8.570347340224143E-3</v>
      </c>
      <c r="X446" s="1" cm="1">
        <f t="array" ref="X446">[1]!table_weight[Aggression]*(('F+ , F-'!X$2-[1]!tbl_gk[[#This Row],[Aggression]])/('F+ , F-'!X$2-'F+ , F-'!X$3))</f>
        <v>8.5184058411925615E-3</v>
      </c>
      <c r="Y446" s="1" cm="1">
        <f t="array" ref="Y446">[1]!table_weight[Interceptions]*(('F+ , F-'!Y$2-[1]!tbl_gk[[#This Row],[Interceptions]])/('F+ , F-'!Y$2-'F+ , F-'!Y$3))</f>
        <v>2.2161706253509151E-2</v>
      </c>
      <c r="Z446" s="1" cm="1">
        <f t="array" ref="Z446">[1]!table_weight[Positioning]*(('F+ , F-'!Z$2-[1]!tbl_gk[[#This Row],[Positioning]])/('F+ , F-'!Z$2-'F+ , F-'!Z$3))</f>
        <v>1.7746678835817667E-3</v>
      </c>
      <c r="AA446" s="1" cm="1">
        <f t="array" ref="AA446">[1]!table_weight[Vision]*(('F+ , F-'!AA$2-[1]!tbl_gk[[#This Row],[Vision]])/('F+ , F-'!AA$2-'F+ , F-'!AA$3))</f>
        <v>2.4845350370144972E-2</v>
      </c>
      <c r="AB446" s="1" cm="1">
        <f t="array" ref="AB446">[1]!table_weight[Penalties]*(('F+ , F-'!AB$2-[1]!tbl_gk[[#This Row],[Penalties]])/('F+ , F-'!AB$2-'F+ , F-'!AB$3))</f>
        <v>2.1139426260312223E-3</v>
      </c>
      <c r="AC446" s="1" cm="1">
        <f t="array" ref="AC446">[1]!table_weight[Composure]*(('F+ , F-'!AC$2-[1]!tbl_gk[[#This Row],[Composure]])/('F+ , F-'!AC$2-'F+ , F-'!AC$3))</f>
        <v>9.6072246329239263E-4</v>
      </c>
      <c r="AD446" s="1" cm="1">
        <f t="array" ref="AD446">[1]!table_weight[Marking]*(('F+ , F-'!AD$2-[1]!tbl_gk[[#This Row],[Marking]])/('F+ , F-'!AD$2-'F+ , F-'!AD$3))</f>
        <v>3.3127133826860035E-2</v>
      </c>
      <c r="AE446" s="1" cm="1">
        <f t="array" ref="AE446">[1]!table_weight[StandingTackle]*(('F+ , F-'!AE$2-[1]!tbl_gk[[#This Row],[StandingTackle]])/('F+ , F-'!AE$2-'F+ , F-'!AE$3))</f>
        <v>2.465854322450484E-2</v>
      </c>
      <c r="AF446" s="1" cm="1">
        <f t="array" ref="AF446">[1]!table_weight[SlidingTackle]*(('F+ , F-'!AF$2-[1]!tbl_gk[[#This Row],[SlidingTackle]])/('F+ , F-'!AF$2-'F+ , F-'!AF$3))</f>
        <v>1.0461200155850536E-2</v>
      </c>
      <c r="AG446" s="1" cm="1">
        <f t="array" ref="AG446">[1]!table_weight[GKDiving]*(('F+ , F-'!AG$2-[1]!tbl_gk[[#This Row],[GKDiving]])/('F+ , F-'!AG$2-'F+ , F-'!AG$3))</f>
        <v>3.7578592434844307E-2</v>
      </c>
      <c r="AH446" s="1" cm="1">
        <f t="array" ref="AH446">[1]!table_weight[GKHandling]*(('F+ , F-'!AH$2-[1]!tbl_gk[[#This Row],[GKHandling]])/('F+ , F-'!AH$2-'F+ , F-'!AH$3))</f>
        <v>4.2777211941640955E-2</v>
      </c>
      <c r="AI446" s="1" cm="1">
        <f t="array" ref="AI446">[1]!table_weight[GKKicking]*(('F+ , F-'!AI$2-[1]!tbl_gk[[#This Row],[GKKicking]])/('F+ , F-'!AI$2-'F+ , F-'!AI$3))</f>
        <v>2.7727411013081817E-2</v>
      </c>
      <c r="AJ446" s="1" cm="1">
        <f t="array" ref="AJ446">[1]!table_weight[GKPositioning]*(('F+ , F-'!AJ$2-[1]!tbl_gk[[#This Row],[GKPositioning]])/('F+ , F-'!AJ$2-'F+ , F-'!AJ$3))</f>
        <v>1.7028620907537841E-2</v>
      </c>
      <c r="AK446" s="1" cm="1">
        <f t="array" ref="AK446">[1]!table_weight[GKReflexes]*(('F+ , F-'!AK$2-[1]!tbl_gk[[#This Row],[GKReflexes]])/('F+ , F-'!AK$2-'F+ , F-'!AK$3))</f>
        <v>4.0083831930500594E-2</v>
      </c>
    </row>
    <row r="447" spans="1:37" x14ac:dyDescent="0.55000000000000004">
      <c r="A447" s="8">
        <f>[1]!tbl_gk[[#This Row],[ID]]</f>
        <v>208776</v>
      </c>
      <c r="B447" s="2" cm="1">
        <f t="array" ref="B447">[1]!table_weight[ValueEUR]*(('F+ , F-'!B$2-[1]!tbl_gk[[#This Row],[ValueEUR]])/('F+ , F-'!B$2-'F+ , F-'!B$3))</f>
        <v>1.7470423899596343E-4</v>
      </c>
      <c r="C447" s="2" cm="1">
        <f t="array" ref="C447">[1]!table_weight[WageEUR]*(('F+ , F-'!C$2-[1]!tbl_gk[[#This Row],[WageEUR]])/('F+ , F-'!C$2-'F+ , F-'!C$3))</f>
        <v>2.3472561185650898E-4</v>
      </c>
      <c r="D447" s="2" cm="1">
        <f t="array" ref="D447">[1]!table_weight[Crossing]*(('F+ , F-'!D$2-[1]!tbl_gk[[#This Row],[Crossing]])/('F+ , F-'!D$2-'F+ , F-'!D$3))</f>
        <v>4.0350343458280549E-2</v>
      </c>
      <c r="E447" s="2" cm="1">
        <f t="array" ref="E447">[1]!table_weight[Finishing]*(('F+ , F-'!E$2-[1]!tbl_gk[[#This Row],[Finishing]])/('F+ , F-'!E$2-'F+ , F-'!E$3))</f>
        <v>1.7968512321265388E-2</v>
      </c>
      <c r="F447" s="2" cm="1">
        <f t="array" ref="F447">[1]!table_weight[HeadingAccuracy]*(('F+ , F-'!F$2-[1]!tbl_gk[[#This Row],[HeadingAccuracy]])/('F+ , F-'!F$2-'F+ , F-'!F$3))</f>
        <v>1.0439222844598752E-2</v>
      </c>
      <c r="G447" s="2" cm="1">
        <f t="array" ref="G447">[1]!table_weight[ShortPassing]*(('F+ , F-'!G$2-[1]!tbl_gk[[#This Row],[ShortPassing]])/('F+ , F-'!G$2-'F+ , F-'!G$3))</f>
        <v>5.7659964066562854E-2</v>
      </c>
      <c r="H447" s="2" cm="1">
        <f t="array" ref="H447">[1]!table_weight[Volleys]*(('F+ , F-'!H$2-[1]!tbl_gk[[#This Row],[Volleys]])/('F+ , F-'!H$2-'F+ , F-'!H$3))</f>
        <v>2.0833057763785961E-3</v>
      </c>
      <c r="I447" s="2" cm="1">
        <f t="array" ref="I447">[1]!table_weight[Dribbling]*(('F+ , F-'!I$2-[1]!tbl_gk[[#This Row],[Dribbling]])/('F+ , F-'!I$2-'F+ , F-'!I$3))</f>
        <v>2.0535442652874894E-2</v>
      </c>
      <c r="J447" s="2" cm="1">
        <f t="array" ref="J447">[1]!table_weight[Curve]*(('F+ , F-'!J$2-[1]!tbl_gk[[#This Row],[Curve]])/('F+ , F-'!J$2-'F+ , F-'!J$3))</f>
        <v>9.6339113680153961E-3</v>
      </c>
      <c r="K447" s="2" cm="1">
        <f t="array" ref="K447">[1]!table_weight[FKAccuracy]*(('F+ , F-'!K$2-[1]!tbl_gk[[#This Row],[FKAccuracy]])/('F+ , F-'!K$2-'F+ , F-'!K$3))</f>
        <v>9.1268634012777444E-3</v>
      </c>
      <c r="L447" s="2" cm="1">
        <f t="array" ref="L447">[1]!table_weight[LongPassing]*(('F+ , F-'!L$2-[1]!tbl_gk[[#This Row],[LongPassing]])/('F+ , F-'!L$2-'F+ , F-'!L$3))</f>
        <v>2.8154053203941515E-2</v>
      </c>
      <c r="M447" s="2" cm="1">
        <f t="array" ref="M447">[1]!table_weight[BallControl]*(('F+ , F-'!M$2-[1]!tbl_gk[[#This Row],[BallControl]])/('F+ , F-'!M$2-'F+ , F-'!M$3))</f>
        <v>1.5211439002129552E-2</v>
      </c>
      <c r="N447" s="2" cm="1">
        <f t="array" ref="N447">[1]!table_weight[Acceleration]*(('F+ , F-'!N$2-[1]!tbl_gk[[#This Row],[Acceleration]])/('F+ , F-'!N$2-'F+ , F-'!N$3))</f>
        <v>7.4410780436299775E-3</v>
      </c>
      <c r="O447" s="2" cm="1">
        <f t="array" ref="O447">[1]!table_weight[SprintSpeed]*(('F+ , F-'!O$2-[1]!tbl_gk[[#This Row],[SprintSpeed]])/('F+ , F-'!O$2-'F+ , F-'!O$3))</f>
        <v>8.1521143900212863E-3</v>
      </c>
      <c r="P447" s="2" cm="1">
        <f t="array" ref="P447">[1]!table_weight[Agility]*(('F+ , F-'!P$2-[1]!tbl_gk[[#This Row],[Agility]])/('F+ , F-'!P$2-'F+ , F-'!P$3))</f>
        <v>4.5634317006388652E-3</v>
      </c>
      <c r="Q447" s="2" cm="1">
        <f t="array" ref="Q447">[1]!table_weight[Reactions]*(('F+ , F-'!Q$2-[1]!tbl_gk[[#This Row],[Reactions]])/('F+ , F-'!Q$2-'F+ , F-'!Q$3))</f>
        <v>1.7016186002382209E-3</v>
      </c>
      <c r="R447" s="2" cm="1">
        <f t="array" ref="R447">[1]!table_weight[Balance]*(('F+ , F-'!R$2-[1]!tbl_gk[[#This Row],[Balance]])/('F+ , F-'!R$2-'F+ , F-'!R$3))</f>
        <v>2.5455877513767822E-3</v>
      </c>
      <c r="S447" s="2" cm="1">
        <f t="array" ref="S447">[1]!table_weight[ShotPower]*(('F+ , F-'!S$2-[1]!tbl_gk[[#This Row],[ShotPower]])/('F+ , F-'!S$2-'F+ , F-'!S$3))</f>
        <v>1.0388299806332293E-2</v>
      </c>
      <c r="T447" s="2" cm="1">
        <f t="array" ref="T447">[1]!table_weight[Jumping]*(('F+ , F-'!T$2-[1]!tbl_gk[[#This Row],[Jumping]])/('F+ , F-'!T$2-'F+ , F-'!T$3))</f>
        <v>3.3489700383720756E-3</v>
      </c>
      <c r="U447" s="2" cm="1">
        <f t="array" ref="U447">[1]!table_weight[Stamina]*(('F+ , F-'!U$2-[1]!tbl_gk[[#This Row],[Stamina]])/('F+ , F-'!U$2-'F+ , F-'!U$3))</f>
        <v>1.5456784792486501E-2</v>
      </c>
      <c r="V447" s="2" cm="1">
        <f t="array" ref="V447">[1]!table_weight[Strength]*(('F+ , F-'!V$2-[1]!tbl_gk[[#This Row],[Strength]])/('F+ , F-'!V$2-'F+ , F-'!V$3))</f>
        <v>1.2422675185072484E-2</v>
      </c>
      <c r="W447" s="2" cm="1">
        <f t="array" ref="W447">[1]!table_weight[LongShots]*(('F+ , F-'!W$2-[1]!tbl_gk[[#This Row],[LongShots]])/('F+ , F-'!W$2-'F+ , F-'!W$3))</f>
        <v>9.0897623305407575E-3</v>
      </c>
      <c r="X447" s="2" cm="1">
        <f t="array" ref="X447">[1]!table_weight[Aggression]*(('F+ , F-'!X$2-[1]!tbl_gk[[#This Row],[Aggression]])/('F+ , F-'!X$2-'F+ , F-'!X$3))</f>
        <v>1.3994523881959207E-2</v>
      </c>
      <c r="Y447" s="2" cm="1">
        <f t="array" ref="Y447">[1]!table_weight[Interceptions]*(('F+ , F-'!Y$2-[1]!tbl_gk[[#This Row],[Interceptions]])/('F+ , F-'!Y$2-'F+ , F-'!Y$3))</f>
        <v>2.3546812894353474E-2</v>
      </c>
      <c r="Z447" s="2" cm="1">
        <f t="array" ref="Z447">[1]!table_weight[Positioning]*(('F+ , F-'!Z$2-[1]!tbl_gk[[#This Row],[Positioning]])/('F+ , F-'!Z$2-'F+ , F-'!Z$3))</f>
        <v>1.4788899029848058E-3</v>
      </c>
      <c r="AA447" s="2" cm="1">
        <f t="array" ref="AA447">[1]!table_weight[Vision]*(('F+ , F-'!AA$2-[1]!tbl_gk[[#This Row],[Vision]])/('F+ , F-'!AA$2-'F+ , F-'!AA$3))</f>
        <v>3.2653889057904818E-2</v>
      </c>
      <c r="AB447" s="2" cm="1">
        <f t="array" ref="AB447">[1]!table_weight[Penalties]*(('F+ , F-'!AB$2-[1]!tbl_gk[[#This Row],[Penalties]])/('F+ , F-'!AB$2-'F+ , F-'!AB$3))</f>
        <v>2.2705309687002014E-3</v>
      </c>
      <c r="AC447" s="2" cm="1">
        <f t="array" ref="AC447">[1]!table_weight[Composure]*(('F+ , F-'!AC$2-[1]!tbl_gk[[#This Row],[Composure]])/('F+ , F-'!AC$2-'F+ , F-'!AC$3))</f>
        <v>2.188312277499339E-3</v>
      </c>
      <c r="AD447" s="2" cm="1">
        <f t="array" ref="AD447">[1]!table_weight[Marking]*(('F+ , F-'!AD$2-[1]!tbl_gk[[#This Row],[Marking]])/('F+ , F-'!AD$2-'F+ , F-'!AD$3))</f>
        <v>3.1549651263676225E-2</v>
      </c>
      <c r="AE447" s="2" cm="1">
        <f t="array" ref="AE447">[1]!table_weight[StandingTackle]*(('F+ , F-'!AE$2-[1]!tbl_gk[[#This Row],[StandingTackle]])/('F+ , F-'!AE$2-'F+ , F-'!AE$3))</f>
        <v>2.6900228972187096E-2</v>
      </c>
      <c r="AF447" s="2" cm="1">
        <f t="array" ref="AF447">[1]!table_weight[SlidingTackle]*(('F+ , F-'!AF$2-[1]!tbl_gk[[#This Row],[SlidingTackle]])/('F+ , F-'!AF$2-'F+ , F-'!AF$3))</f>
        <v>9.7139715732897855E-3</v>
      </c>
      <c r="AG447" s="2" cm="1">
        <f t="array" ref="AG447">[1]!table_weight[GKDiving]*(('F+ , F-'!AG$2-[1]!tbl_gk[[#This Row],[GKDiving]])/('F+ , F-'!AG$2-'F+ , F-'!AG$3))</f>
        <v>3.5870474596896844E-2</v>
      </c>
      <c r="AH447" s="2" cm="1">
        <f t="array" ref="AH447">[1]!table_weight[GKHandling]*(('F+ , F-'!AH$2-[1]!tbl_gk[[#This Row],[GKHandling]])/('F+ , F-'!AH$2-'F+ , F-'!AH$3))</f>
        <v>5.168913109614949E-2</v>
      </c>
      <c r="AI447" s="2" cm="1">
        <f t="array" ref="AI447">[1]!table_weight[GKKicking]*(('F+ , F-'!AI$2-[1]!tbl_gk[[#This Row],[GKKicking]])/('F+ , F-'!AI$2-'F+ , F-'!AI$3))</f>
        <v>4.7404928506236656E-2</v>
      </c>
      <c r="AJ447" s="2" cm="1">
        <f t="array" ref="AJ447">[1]!table_weight[GKPositioning]*(('F+ , F-'!AJ$2-[1]!tbl_gk[[#This Row],[GKPositioning]])/('F+ , F-'!AJ$2-'F+ , F-'!AJ$3))</f>
        <v>1.3875172591327129E-2</v>
      </c>
      <c r="AK447" s="2" cm="1">
        <f t="array" ref="AK447">[1]!table_weight[GKReflexes]*(('F+ , F-'!AK$2-[1]!tbl_gk[[#This Row],[GKReflexes]])/('F+ , F-'!AK$2-'F+ , F-'!AK$3))</f>
        <v>4.55498090119325E-2</v>
      </c>
    </row>
    <row r="448" spans="1:37" x14ac:dyDescent="0.55000000000000004">
      <c r="A448" s="7">
        <f>[1]!tbl_gk[[#This Row],[ID]]</f>
        <v>208778</v>
      </c>
      <c r="B448" s="1" cm="1">
        <f t="array" ref="B448">[1]!table_weight[ValueEUR]*(('F+ , F-'!B$2-[1]!tbl_gk[[#This Row],[ValueEUR]])/('F+ , F-'!B$2-'F+ , F-'!B$3))</f>
        <v>4.3521727382386649E-5</v>
      </c>
      <c r="C448" s="1" cm="1">
        <f t="array" ref="C448">[1]!table_weight[WageEUR]*(('F+ , F-'!C$2-[1]!tbl_gk[[#This Row],[WageEUR]])/('F+ , F-'!C$2-'F+ , F-'!C$3))</f>
        <v>7.8241870618836313E-5</v>
      </c>
      <c r="D448" s="1" cm="1">
        <f t="array" ref="D448">[1]!table_weight[Crossing]*(('F+ , F-'!D$2-[1]!tbl_gk[[#This Row],[Crossing]])/('F+ , F-'!D$2-'F+ , F-'!D$3))</f>
        <v>2.9141914719869291E-2</v>
      </c>
      <c r="E448" s="1" cm="1">
        <f t="array" ref="E448">[1]!table_weight[Finishing]*(('F+ , F-'!E$2-[1]!tbl_gk[[#This Row],[Finishing]])/('F+ , F-'!E$2-'F+ , F-'!E$3))</f>
        <v>1.4973760267721157E-2</v>
      </c>
      <c r="F448" s="1" cm="1">
        <f t="array" ref="F448">[1]!table_weight[HeadingAccuracy]*(('F+ , F-'!F$2-[1]!tbl_gk[[#This Row],[HeadingAccuracy]])/('F+ , F-'!F$2-'F+ , F-'!F$3))</f>
        <v>9.6040850170308507E-3</v>
      </c>
      <c r="G448" s="1" cm="1">
        <f t="array" ref="G448">[1]!table_weight[ShortPassing]*(('F+ , F-'!G$2-[1]!tbl_gk[[#This Row],[ShortPassing]])/('F+ , F-'!G$2-'F+ , F-'!G$3))</f>
        <v>5.3440942305594832E-2</v>
      </c>
      <c r="H448" s="1" cm="1">
        <f t="array" ref="H448">[1]!table_weight[Volleys]*(('F+ , F-'!H$2-[1]!tbl_gk[[#This Row],[Volleys]])/('F+ , F-'!H$2-'F+ , F-'!H$3))</f>
        <v>1.7360881469821632E-3</v>
      </c>
      <c r="I448" s="1" cm="1">
        <f t="array" ref="I448">[1]!table_weight[Dribbling]*(('F+ , F-'!I$2-[1]!tbl_gk[[#This Row],[Dribbling]])/('F+ , F-'!I$2-'F+ , F-'!I$3))</f>
        <v>1.9557564431309422E-2</v>
      </c>
      <c r="J448" s="1" cm="1">
        <f t="array" ref="J448">[1]!table_weight[Curve]*(('F+ , F-'!J$2-[1]!tbl_gk[[#This Row],[Curve]])/('F+ , F-'!J$2-'F+ , F-'!J$3))</f>
        <v>9.6339113680153961E-3</v>
      </c>
      <c r="K448" s="1" cm="1">
        <f t="array" ref="K448">[1]!table_weight[FKAccuracy]*(('F+ , F-'!K$2-[1]!tbl_gk[[#This Row],[FKAccuracy]])/('F+ , F-'!K$2-'F+ , F-'!K$3))</f>
        <v>9.2789777912990392E-3</v>
      </c>
      <c r="L448" s="1" cm="1">
        <f t="array" ref="L448">[1]!table_weight[LongPassing]*(('F+ , F-'!L$2-[1]!tbl_gk[[#This Row],[LongPassing]])/('F+ , F-'!L$2-'F+ , F-'!L$3))</f>
        <v>2.3822660403335128E-2</v>
      </c>
      <c r="M448" s="1" cm="1">
        <f t="array" ref="M448">[1]!table_weight[BallControl]*(('F+ , F-'!M$2-[1]!tbl_gk[[#This Row],[BallControl]])/('F+ , F-'!M$2-'F+ , F-'!M$3))</f>
        <v>1.1299926115867666E-2</v>
      </c>
      <c r="N448" s="1" cm="1">
        <f t="array" ref="N448">[1]!table_weight[Acceleration]*(('F+ , F-'!N$2-[1]!tbl_gk[[#This Row],[Acceleration]])/('F+ , F-'!N$2-'F+ , F-'!N$3))</f>
        <v>3.6077954150933221E-3</v>
      </c>
      <c r="O448" s="1" cm="1">
        <f t="array" ref="O448">[1]!table_weight[SprintSpeed]*(('F+ , F-'!O$2-[1]!tbl_gk[[#This Row],[SprintSpeed]])/('F+ , F-'!O$2-'F+ , F-'!O$3))</f>
        <v>7.0276848189838679E-3</v>
      </c>
      <c r="P448" s="1" cm="1">
        <f t="array" ref="P448">[1]!table_weight[Agility]*(('F+ , F-'!P$2-[1]!tbl_gk[[#This Row],[Agility]])/('F+ , F-'!P$2-'F+ , F-'!P$3))</f>
        <v>3.8613652851559629E-3</v>
      </c>
      <c r="Q448" s="1" cm="1">
        <f t="array" ref="Q448">[1]!table_weight[Reactions]*(('F+ , F-'!Q$2-[1]!tbl_gk[[#This Row],[Reactions]])/('F+ , F-'!Q$2-'F+ , F-'!Q$3))</f>
        <v>1.7531828002454398E-3</v>
      </c>
      <c r="R448" s="1" cm="1">
        <f t="array" ref="R448">[1]!table_weight[Balance]*(('F+ , F-'!R$2-[1]!tbl_gk[[#This Row],[Balance]])/('F+ , F-'!R$2-'F+ , F-'!R$3))</f>
        <v>1.5521876532785257E-3</v>
      </c>
      <c r="S448" s="1" cm="1">
        <f t="array" ref="S448">[1]!table_weight[ShotPower]*(('F+ , F-'!S$2-[1]!tbl_gk[[#This Row],[ShotPower]])/('F+ , F-'!S$2-'F+ , F-'!S$3))</f>
        <v>5.9732723886410689E-3</v>
      </c>
      <c r="T448" s="1" cm="1">
        <f t="array" ref="T448">[1]!table_weight[Jumping]*(('F+ , F-'!T$2-[1]!tbl_gk[[#This Row],[Jumping]])/('F+ , F-'!T$2-'F+ , F-'!T$3))</f>
        <v>2.8337438786225251E-3</v>
      </c>
      <c r="U448" s="1" cm="1">
        <f t="array" ref="U448">[1]!table_weight[Stamina]*(('F+ , F-'!U$2-[1]!tbl_gk[[#This Row],[Stamina]])/('F+ , F-'!U$2-'F+ , F-'!U$3))</f>
        <v>1.1163233461240251E-2</v>
      </c>
      <c r="V448" s="1" cm="1">
        <f t="array" ref="V448">[1]!table_weight[Strength]*(('F+ , F-'!V$2-[1]!tbl_gk[[#This Row],[Strength]])/('F+ , F-'!V$2-'F+ , F-'!V$3))</f>
        <v>1.2422675185072484E-2</v>
      </c>
      <c r="W448" s="1" cm="1">
        <f t="array" ref="W448">[1]!table_weight[LongShots]*(('F+ , F-'!W$2-[1]!tbl_gk[[#This Row],[LongShots]])/('F+ , F-'!W$2-'F+ , F-'!W$3))</f>
        <v>8.570347340224143E-3</v>
      </c>
      <c r="X448" s="1" cm="1">
        <f t="array" ref="X448">[1]!table_weight[Aggression]*(('F+ , F-'!X$2-[1]!tbl_gk[[#This Row],[Aggression]])/('F+ , F-'!X$2-'F+ , F-'!X$3))</f>
        <v>1.7036811682385123E-2</v>
      </c>
      <c r="Y448" s="1" cm="1">
        <f t="array" ref="Y448">[1]!table_weight[Interceptions]*(('F+ , F-'!Y$2-[1]!tbl_gk[[#This Row],[Interceptions]])/('F+ , F-'!Y$2-'F+ , F-'!Y$3))</f>
        <v>1.2465959767598898E-2</v>
      </c>
      <c r="Z448" s="1" cm="1">
        <f t="array" ref="Z448">[1]!table_weight[Positioning]*(('F+ , F-'!Z$2-[1]!tbl_gk[[#This Row],[Positioning]])/('F+ , F-'!Z$2-'F+ , F-'!Z$3))</f>
        <v>8.8733394179088337E-4</v>
      </c>
      <c r="AA448" s="1" cm="1">
        <f t="array" ref="AA448">[1]!table_weight[Vision]*(('F+ , F-'!AA$2-[1]!tbl_gk[[#This Row],[Vision]])/('F+ , F-'!AA$2-'F+ , F-'!AA$3))</f>
        <v>3.4073623364770246E-2</v>
      </c>
      <c r="AB448" s="1" cm="1">
        <f t="array" ref="AB448">[1]!table_weight[Penalties]*(('F+ , F-'!AB$2-[1]!tbl_gk[[#This Row],[Penalties]])/('F+ , F-'!AB$2-'F+ , F-'!AB$3))</f>
        <v>1.9965013690294879E-3</v>
      </c>
      <c r="AC448" s="1" cm="1">
        <f t="array" ref="AC448">[1]!table_weight[Composure]*(('F+ , F-'!AC$2-[1]!tbl_gk[[#This Row],[Composure]])/('F+ , F-'!AC$2-'F+ , F-'!AC$3))</f>
        <v>6.9385511237783919E-4</v>
      </c>
      <c r="AD448" s="1" cm="1">
        <f t="array" ref="AD448">[1]!table_weight[Marking]*(('F+ , F-'!AD$2-[1]!tbl_gk[[#This Row],[Marking]])/('F+ , F-'!AD$2-'F+ , F-'!AD$3))</f>
        <v>3.6282098953227655E-2</v>
      </c>
      <c r="AE448" s="1" cm="1">
        <f t="array" ref="AE448">[1]!table_weight[StandingTackle]*(('F+ , F-'!AE$2-[1]!tbl_gk[[#This Row],[StandingTackle]])/('F+ , F-'!AE$2-'F+ , F-'!AE$3))</f>
        <v>2.017517172914032E-2</v>
      </c>
      <c r="AF448" s="1" cm="1">
        <f t="array" ref="AF448">[1]!table_weight[SlidingTackle]*(('F+ , F-'!AF$2-[1]!tbl_gk[[#This Row],[SlidingTackle]])/('F+ , F-'!AF$2-'F+ , F-'!AF$3))</f>
        <v>6.7250572430467732E-3</v>
      </c>
      <c r="AG448" s="1" cm="1">
        <f t="array" ref="AG448">[1]!table_weight[GKDiving]*(('F+ , F-'!AG$2-[1]!tbl_gk[[#This Row],[GKDiving]])/('F+ , F-'!AG$2-'F+ , F-'!AG$3))</f>
        <v>3.5870474596896844E-2</v>
      </c>
      <c r="AH448" s="1" cm="1">
        <f t="array" ref="AH448">[1]!table_weight[GKHandling]*(('F+ , F-'!AH$2-[1]!tbl_gk[[#This Row],[GKHandling]])/('F+ , F-'!AH$2-'F+ , F-'!AH$3))</f>
        <v>4.6341979603444362E-2</v>
      </c>
      <c r="AI448" s="1" cm="1">
        <f t="array" ref="AI448">[1]!table_weight[GKKicking]*(('F+ , F-'!AI$2-[1]!tbl_gk[[#This Row],[GKKicking]])/('F+ , F-'!AI$2-'F+ , F-'!AI$3))</f>
        <v>2.6832978399756596E-2</v>
      </c>
      <c r="AJ448" s="1" cm="1">
        <f t="array" ref="AJ448">[1]!table_weight[GKPositioning]*(('F+ , F-'!AJ$2-[1]!tbl_gk[[#This Row],[GKPositioning]])/('F+ , F-'!AJ$2-'F+ , F-'!AJ$3))</f>
        <v>1.7659310570779983E-2</v>
      </c>
      <c r="AK448" s="1" cm="1">
        <f t="array" ref="AK448">[1]!table_weight[GKReflexes]*(('F+ , F-'!AK$2-[1]!tbl_gk[[#This Row],[GKReflexes]])/('F+ , F-'!AK$2-'F+ , F-'!AK$3))</f>
        <v>4.0083831930500594E-2</v>
      </c>
    </row>
    <row r="449" spans="1:37" x14ac:dyDescent="0.55000000000000004">
      <c r="A449" s="8">
        <f>[1]!tbl_gk[[#This Row],[ID]]</f>
        <v>208782</v>
      </c>
      <c r="B449" s="2" cm="1">
        <f t="array" ref="B449">[1]!table_weight[ValueEUR]*(('F+ , F-'!B$2-[1]!tbl_gk[[#This Row],[ValueEUR]])/('F+ , F-'!B$2-'F+ , F-'!B$3))</f>
        <v>2.4415380396785701E-4</v>
      </c>
      <c r="C449" s="2" cm="1">
        <f t="array" ref="C449">[1]!table_weight[WageEUR]*(('F+ , F-'!C$2-[1]!tbl_gk[[#This Row],[WageEUR]])/('F+ , F-'!C$2-'F+ , F-'!C$3))</f>
        <v>3.9120935309418161E-4</v>
      </c>
      <c r="D449" s="2" cm="1">
        <f t="array" ref="D449">[1]!table_weight[Crossing]*(('F+ , F-'!D$2-[1]!tbl_gk[[#This Row],[Crossing]])/('F+ , F-'!D$2-'F+ , F-'!D$3))</f>
        <v>2.6900228972187034E-2</v>
      </c>
      <c r="E449" s="2" cm="1">
        <f t="array" ref="E449">[1]!table_weight[Finishing]*(('F+ , F-'!E$2-[1]!tbl_gk[[#This Row],[Finishing]])/('F+ , F-'!E$2-'F+ , F-'!E$3))</f>
        <v>1.4973760267721157E-2</v>
      </c>
      <c r="F449" s="2" cm="1">
        <f t="array" ref="F449">[1]!table_weight[HeadingAccuracy]*(('F+ , F-'!F$2-[1]!tbl_gk[[#This Row],[HeadingAccuracy]])/('F+ , F-'!F$2-'F+ , F-'!F$3))</f>
        <v>1.1274360672166649E-2</v>
      </c>
      <c r="G449" s="2" cm="1">
        <f t="array" ref="G449">[1]!table_weight[ShortPassing]*(('F+ , F-'!G$2-[1]!tbl_gk[[#This Row],[ShortPassing]])/('F+ , F-'!G$2-'F+ , F-'!G$3))</f>
        <v>5.3440942305594832E-2</v>
      </c>
      <c r="H449" s="2" cm="1">
        <f t="array" ref="H449">[1]!table_weight[Volleys]*(('F+ , F-'!H$2-[1]!tbl_gk[[#This Row],[Volleys]])/('F+ , F-'!H$2-'F+ , F-'!H$3))</f>
        <v>9.2591367839048701E-4</v>
      </c>
      <c r="I449" s="2" cm="1">
        <f t="array" ref="I449">[1]!table_weight[Dribbling]*(('F+ , F-'!I$2-[1]!tbl_gk[[#This Row],[Dribbling]])/('F+ , F-'!I$2-'F+ , F-'!I$3))</f>
        <v>1.7601807988178481E-2</v>
      </c>
      <c r="J449" s="2" cm="1">
        <f t="array" ref="J449">[1]!table_weight[Curve]*(('F+ , F-'!J$2-[1]!tbl_gk[[#This Row],[Curve]])/('F+ , F-'!J$2-'F+ , F-'!J$3))</f>
        <v>9.6339113680153961E-3</v>
      </c>
      <c r="K449" s="2" cm="1">
        <f t="array" ref="K449">[1]!table_weight[FKAccuracy]*(('F+ , F-'!K$2-[1]!tbl_gk[[#This Row],[FKAccuracy]])/('F+ , F-'!K$2-'F+ , F-'!K$3))</f>
        <v>9.1268634012777444E-3</v>
      </c>
      <c r="L449" s="2" cm="1">
        <f t="array" ref="L449">[1]!table_weight[LongPassing]*(('F+ , F-'!L$2-[1]!tbl_gk[[#This Row],[LongPassing]])/('F+ , F-'!L$2-'F+ , F-'!L$3))</f>
        <v>1.2452754301743363E-2</v>
      </c>
      <c r="M449" s="2" cm="1">
        <f t="array" ref="M449">[1]!table_weight[BallControl]*(('F+ , F-'!M$2-[1]!tbl_gk[[#This Row],[BallControl]])/('F+ , F-'!M$2-'F+ , F-'!M$3))</f>
        <v>8.692250858359743E-3</v>
      </c>
      <c r="N449" s="2" cm="1">
        <f t="array" ref="N449">[1]!table_weight[Acceleration]*(('F+ , F-'!N$2-[1]!tbl_gk[[#This Row],[Acceleration]])/('F+ , F-'!N$2-'F+ , F-'!N$3))</f>
        <v>5.4116931226399828E-3</v>
      </c>
      <c r="O449" s="2" cm="1">
        <f t="array" ref="O449">[1]!table_weight[SprintSpeed]*(('F+ , F-'!O$2-[1]!tbl_gk[[#This Row],[SprintSpeed]])/('F+ , F-'!O$2-'F+ , F-'!O$3))</f>
        <v>6.1843626407058041E-3</v>
      </c>
      <c r="P449" s="2" cm="1">
        <f t="array" ref="P449">[1]!table_weight[Agility]*(('F+ , F-'!P$2-[1]!tbl_gk[[#This Row],[Agility]])/('F+ , F-'!P$2-'F+ , F-'!P$3))</f>
        <v>4.095387423650264E-3</v>
      </c>
      <c r="Q449" s="2" cm="1">
        <f t="array" ref="Q449">[1]!table_weight[Reactions]*(('F+ , F-'!Q$2-[1]!tbl_gk[[#This Row],[Reactions]])/('F+ , F-'!Q$2-'F+ , F-'!Q$3))</f>
        <v>1.3922334001949081E-3</v>
      </c>
      <c r="R449" s="2" cm="1">
        <f t="array" ref="R449">[1]!table_weight[Balance]*(('F+ , F-'!R$2-[1]!tbl_gk[[#This Row],[Balance]])/('F+ , F-'!R$2-'F+ , F-'!R$3))</f>
        <v>1.4280126410162438E-3</v>
      </c>
      <c r="S449" s="2" cm="1">
        <f t="array" ref="S449">[1]!table_weight[ShotPower]*(('F+ , F-'!S$2-[1]!tbl_gk[[#This Row],[ShotPower]])/('F+ , F-'!S$2-'F+ , F-'!S$3))</f>
        <v>4.4150274176912247E-3</v>
      </c>
      <c r="T449" s="2" cm="1">
        <f t="array" ref="T449">[1]!table_weight[Jumping]*(('F+ , F-'!T$2-[1]!tbl_gk[[#This Row],[Jumping]])/('F+ , F-'!T$2-'F+ , F-'!T$3))</f>
        <v>1.9750336123732751E-3</v>
      </c>
      <c r="U449" s="2" cm="1">
        <f t="array" ref="U449">[1]!table_weight[Stamina]*(('F+ , F-'!U$2-[1]!tbl_gk[[#This Row],[Stamina]])/('F+ , F-'!U$2-'F+ , F-'!U$3))</f>
        <v>1.0304523194991E-2</v>
      </c>
      <c r="V449" s="2" cm="1">
        <f t="array" ref="V449">[1]!table_weight[Strength]*(('F+ , F-'!V$2-[1]!tbl_gk[[#This Row],[Strength]])/('F+ , F-'!V$2-'F+ , F-'!V$3))</f>
        <v>2.2183348544772292E-2</v>
      </c>
      <c r="W449" s="2" cm="1">
        <f t="array" ref="W449">[1]!table_weight[LongShots]*(('F+ , F-'!W$2-[1]!tbl_gk[[#This Row],[LongShots]])/('F+ , F-'!W$2-'F+ , F-'!W$3))</f>
        <v>8.3106398450658349E-3</v>
      </c>
      <c r="X449" s="2" cm="1">
        <f t="array" ref="X449">[1]!table_weight[Aggression]*(('F+ , F-'!X$2-[1]!tbl_gk[[#This Row],[Aggression]])/('F+ , F-'!X$2-'F+ , F-'!X$3))</f>
        <v>1.3386066321874024E-2</v>
      </c>
      <c r="Y449" s="2" cm="1">
        <f t="array" ref="Y449">[1]!table_weight[Interceptions]*(('F+ , F-'!Y$2-[1]!tbl_gk[[#This Row],[Interceptions]])/('F+ , F-'!Y$2-'F+ , F-'!Y$3))</f>
        <v>1.2465959767598898E-2</v>
      </c>
      <c r="Z449" s="2" cm="1">
        <f t="array" ref="Z449">[1]!table_weight[Positioning]*(('F+ , F-'!Z$2-[1]!tbl_gk[[#This Row],[Positioning]])/('F+ , F-'!Z$2-'F+ , F-'!Z$3))</f>
        <v>2.957779805969611E-4</v>
      </c>
      <c r="AA449" s="2" cm="1">
        <f t="array" ref="AA449">[1]!table_weight[Vision]*(('F+ , F-'!AA$2-[1]!tbl_gk[[#This Row],[Vision]])/('F+ , F-'!AA$2-'F+ , F-'!AA$3))</f>
        <v>6.3888043808944207E-3</v>
      </c>
      <c r="AB449" s="2" cm="1">
        <f t="array" ref="AB449">[1]!table_weight[Penalties]*(('F+ , F-'!AB$2-[1]!tbl_gk[[#This Row],[Penalties]])/('F+ , F-'!AB$2-'F+ , F-'!AB$3))</f>
        <v>1.8399130263605083E-3</v>
      </c>
      <c r="AC449" s="2" cm="1">
        <f t="array" ref="AC449">[1]!table_weight[Composure]*(('F+ , F-'!AC$2-[1]!tbl_gk[[#This Row],[Composure]])/('F+ , F-'!AC$2-'F+ , F-'!AC$3))</f>
        <v>1.1742163440240354E-3</v>
      </c>
      <c r="AD449" s="2" cm="1">
        <f t="array" ref="AD449">[1]!table_weight[Marking]*(('F+ , F-'!AD$2-[1]!tbl_gk[[#This Row],[Marking]])/('F+ , F-'!AD$2-'F+ , F-'!AD$3))</f>
        <v>3.1549651263676225E-2</v>
      </c>
      <c r="AE449" s="2" cm="1">
        <f t="array" ref="AE449">[1]!table_weight[StandingTackle]*(('F+ , F-'!AE$2-[1]!tbl_gk[[#This Row],[StandingTackle]])/('F+ , F-'!AE$2-'F+ , F-'!AE$3))</f>
        <v>2.9141914719869356E-2</v>
      </c>
      <c r="AF449" s="2" cm="1">
        <f t="array" ref="AF449">[1]!table_weight[SlidingTackle]*(('F+ , F-'!AF$2-[1]!tbl_gk[[#This Row],[SlidingTackle]])/('F+ , F-'!AF$2-'F+ , F-'!AF$3))</f>
        <v>6.7250572430467732E-3</v>
      </c>
      <c r="AG449" s="2" cm="1">
        <f t="array" ref="AG449">[1]!table_weight[GKDiving]*(('F+ , F-'!AG$2-[1]!tbl_gk[[#This Row],[GKDiving]])/('F+ , F-'!AG$2-'F+ , F-'!AG$3))</f>
        <v>3.7578592434844307E-2</v>
      </c>
      <c r="AH449" s="2" cm="1">
        <f t="array" ref="AH449">[1]!table_weight[GKHandling]*(('F+ , F-'!AH$2-[1]!tbl_gk[[#This Row],[GKHandling]])/('F+ , F-'!AH$2-'F+ , F-'!AH$3))</f>
        <v>4.4559595772542655E-2</v>
      </c>
      <c r="AI449" s="2" cm="1">
        <f t="array" ref="AI449">[1]!table_weight[GKKicking]*(('F+ , F-'!AI$2-[1]!tbl_gk[[#This Row],[GKKicking]])/('F+ , F-'!AI$2-'F+ , F-'!AI$3))</f>
        <v>2.0571950106480059E-2</v>
      </c>
      <c r="AJ449" s="2" cm="1">
        <f t="array" ref="AJ449">[1]!table_weight[GKPositioning]*(('F+ , F-'!AJ$2-[1]!tbl_gk[[#This Row],[GKPositioning]])/('F+ , F-'!AJ$2-'F+ , F-'!AJ$3))</f>
        <v>1.6397931244295699E-2</v>
      </c>
      <c r="AK449" s="2" cm="1">
        <f t="array" ref="AK449">[1]!table_weight[GKReflexes]*(('F+ , F-'!AK$2-[1]!tbl_gk[[#This Row],[GKReflexes]])/('F+ , F-'!AK$2-'F+ , F-'!AK$3))</f>
        <v>4.0083831930500594E-2</v>
      </c>
    </row>
    <row r="450" spans="1:37" x14ac:dyDescent="0.55000000000000004">
      <c r="A450" s="7">
        <f>[1]!tbl_gk[[#This Row],[ID]]</f>
        <v>208842</v>
      </c>
      <c r="B450" s="1" cm="1">
        <f t="array" ref="B450">[1]!table_weight[ValueEUR]*(('F+ , F-'!B$2-[1]!tbl_gk[[#This Row],[ValueEUR]])/('F+ , F-'!B$2-'F+ , F-'!B$3))</f>
        <v>4.6608374714470808E-5</v>
      </c>
      <c r="C450" s="1" cm="1">
        <f t="array" ref="C450">[1]!table_weight[WageEUR]*(('F+ , F-'!C$2-[1]!tbl_gk[[#This Row],[WageEUR]])/('F+ , F-'!C$2-'F+ , F-'!C$3))</f>
        <v>0</v>
      </c>
      <c r="D450" s="1" cm="1">
        <f t="array" ref="D450">[1]!table_weight[Crossing]*(('F+ , F-'!D$2-[1]!tbl_gk[[#This Row],[Crossing]])/('F+ , F-'!D$2-'F+ , F-'!D$3))</f>
        <v>3.3625286215233793E-2</v>
      </c>
      <c r="E450" s="1" cm="1">
        <f t="array" ref="E450">[1]!table_weight[Finishing]*(('F+ , F-'!E$2-[1]!tbl_gk[[#This Row],[Finishing]])/('F+ , F-'!E$2-'F+ , F-'!E$3))</f>
        <v>9.9825068451474385E-3</v>
      </c>
      <c r="F450" s="1" cm="1">
        <f t="array" ref="F450">[1]!table_weight[HeadingAccuracy]*(('F+ , F-'!F$2-[1]!tbl_gk[[#This Row],[HeadingAccuracy]])/('F+ , F-'!F$2-'F+ , F-'!F$3))</f>
        <v>1.1691929585950599E-2</v>
      </c>
      <c r="G450" s="1" cm="1">
        <f t="array" ref="G450">[1]!table_weight[ShortPassing]*(('F+ , F-'!G$2-[1]!tbl_gk[[#This Row],[ShortPassing]])/('F+ , F-'!G$2-'F+ , F-'!G$3))</f>
        <v>5.3440942305594832E-2</v>
      </c>
      <c r="H450" s="1" cm="1">
        <f t="array" ref="H450">[1]!table_weight[Volleys]*(('F+ , F-'!H$2-[1]!tbl_gk[[#This Row],[Volleys]])/('F+ , F-'!H$2-'F+ , F-'!H$3))</f>
        <v>6.9443525879286526E-4</v>
      </c>
      <c r="I450" s="1" cm="1">
        <f t="array" ref="I450">[1]!table_weight[Dribbling]*(('F+ , F-'!I$2-[1]!tbl_gk[[#This Row],[Dribbling]])/('F+ , F-'!I$2-'F+ , F-'!I$3))</f>
        <v>6.8451475509582974E-3</v>
      </c>
      <c r="J450" s="1" cm="1">
        <f t="array" ref="J450">[1]!table_weight[Curve]*(('F+ , F-'!J$2-[1]!tbl_gk[[#This Row],[Curve]])/('F+ , F-'!J$2-'F+ , F-'!J$3))</f>
        <v>8.4507994456275402E-3</v>
      </c>
      <c r="K450" s="1" cm="1">
        <f t="array" ref="K450">[1]!table_weight[FKAccuracy]*(('F+ , F-'!K$2-[1]!tbl_gk[[#This Row],[FKAccuracy]])/('F+ , F-'!K$2-'F+ , F-'!K$3))</f>
        <v>9.4310921813203358E-3</v>
      </c>
      <c r="L450" s="1" cm="1">
        <f t="array" ref="L450">[1]!table_weight[LongPassing]*(('F+ , F-'!L$2-[1]!tbl_gk[[#This Row],[LongPassing]])/('F+ , F-'!L$2-'F+ , F-'!L$3))</f>
        <v>2.3822660403335128E-2</v>
      </c>
      <c r="M450" s="1" cm="1">
        <f t="array" ref="M450">[1]!table_weight[BallControl]*(('F+ , F-'!M$2-[1]!tbl_gk[[#This Row],[BallControl]])/('F+ , F-'!M$2-'F+ , F-'!M$3))</f>
        <v>1.0430701030031691E-2</v>
      </c>
      <c r="N450" s="1" cm="1">
        <f t="array" ref="N450">[1]!table_weight[Acceleration]*(('F+ , F-'!N$2-[1]!tbl_gk[[#This Row],[Acceleration]])/('F+ , F-'!N$2-'F+ , F-'!N$3))</f>
        <v>6.0881547629699816E-3</v>
      </c>
      <c r="O450" s="1" cm="1">
        <f t="array" ref="O450">[1]!table_weight[SprintSpeed]*(('F+ , F-'!O$2-[1]!tbl_gk[[#This Row],[SprintSpeed]])/('F+ , F-'!O$2-'F+ , F-'!O$3))</f>
        <v>6.1843626407058041E-3</v>
      </c>
      <c r="P450" s="1" cm="1">
        <f t="array" ref="P450">[1]!table_weight[Agility]*(('F+ , F-'!P$2-[1]!tbl_gk[[#This Row],[Agility]])/('F+ , F-'!P$2-'F+ , F-'!P$3))</f>
        <v>3.744354215908813E-3</v>
      </c>
      <c r="Q450" s="1" cm="1">
        <f t="array" ref="Q450">[1]!table_weight[Reactions]*(('F+ , F-'!Q$2-[1]!tbl_gk[[#This Row],[Reactions]])/('F+ , F-'!Q$2-'F+ , F-'!Q$3))</f>
        <v>1.8047470002526586E-3</v>
      </c>
      <c r="R450" s="1" cm="1">
        <f t="array" ref="R450">[1]!table_weight[Balance]*(('F+ , F-'!R$2-[1]!tbl_gk[[#This Row],[Balance]])/('F+ , F-'!R$2-'F+ , F-'!R$3))</f>
        <v>1.6763626655408076E-3</v>
      </c>
      <c r="S450" s="1" cm="1">
        <f t="array" ref="S450">[1]!table_weight[ShotPower]*(('F+ , F-'!S$2-[1]!tbl_gk[[#This Row],[ShotPower]])/('F+ , F-'!S$2-'F+ , F-'!S$3))</f>
        <v>7.0121023692742987E-3</v>
      </c>
      <c r="T450" s="1" cm="1">
        <f t="array" ref="T450">[1]!table_weight[Jumping]*(('F+ , F-'!T$2-[1]!tbl_gk[[#This Row],[Jumping]])/('F+ , F-'!T$2-'F+ , F-'!T$3))</f>
        <v>1.5456784792486503E-3</v>
      </c>
      <c r="U450" s="1" cm="1">
        <f t="array" ref="U450">[1]!table_weight[Stamina]*(('F+ , F-'!U$2-[1]!tbl_gk[[#This Row],[Stamina]])/('F+ , F-'!U$2-'F+ , F-'!U$3))</f>
        <v>2.5761307987477501E-3</v>
      </c>
      <c r="V450" s="1" cm="1">
        <f t="array" ref="V450">[1]!table_weight[Strength]*(('F+ , F-'!V$2-[1]!tbl_gk[[#This Row],[Strength]])/('F+ , F-'!V$2-'F+ , F-'!V$3))</f>
        <v>3.5493357671635664E-3</v>
      </c>
      <c r="W450" s="1" cm="1">
        <f t="array" ref="W450">[1]!table_weight[LongShots]*(('F+ , F-'!W$2-[1]!tbl_gk[[#This Row],[LongShots]])/('F+ , F-'!W$2-'F+ , F-'!W$3))</f>
        <v>6.4926873789576834E-3</v>
      </c>
      <c r="X450" s="1" cm="1">
        <f t="array" ref="X450">[1]!table_weight[Aggression]*(('F+ , F-'!X$2-[1]!tbl_gk[[#This Row],[Aggression]])/('F+ , F-'!X$2-'F+ , F-'!X$3))</f>
        <v>6.6930331609370121E-3</v>
      </c>
      <c r="Y450" s="1" cm="1">
        <f t="array" ref="Y450">[1]!table_weight[Interceptions]*(('F+ , F-'!Y$2-[1]!tbl_gk[[#This Row],[Interceptions]])/('F+ , F-'!Y$2-'F+ , F-'!Y$3))</f>
        <v>1.7313833010554024E-2</v>
      </c>
      <c r="Z450" s="1" cm="1">
        <f t="array" ref="Z450">[1]!table_weight[Positioning]*(('F+ , F-'!Z$2-[1]!tbl_gk[[#This Row],[Positioning]])/('F+ , F-'!Z$2-'F+ , F-'!Z$3))</f>
        <v>1.1831119223878444E-3</v>
      </c>
      <c r="AA450" s="1" cm="1">
        <f t="array" ref="AA450">[1]!table_weight[Vision]*(('F+ , F-'!AA$2-[1]!tbl_gk[[#This Row],[Vision]])/('F+ , F-'!AA$2-'F+ , F-'!AA$3))</f>
        <v>3.9042693438799236E-2</v>
      </c>
      <c r="AB450" s="1" cm="1">
        <f t="array" ref="AB450">[1]!table_weight[Penalties]*(('F+ , F-'!AB$2-[1]!tbl_gk[[#This Row],[Penalties]])/('F+ , F-'!AB$2-'F+ , F-'!AB$3))</f>
        <v>1.9573542833622431E-3</v>
      </c>
      <c r="AC450" s="1" cm="1">
        <f t="array" ref="AC450">[1]!table_weight[Composure]*(('F+ , F-'!AC$2-[1]!tbl_gk[[#This Row],[Composure]])/('F+ , F-'!AC$2-'F+ , F-'!AC$3))</f>
        <v>1.8680714564018749E-3</v>
      </c>
      <c r="AD450" s="1" cm="1">
        <f t="array" ref="AD450">[1]!table_weight[Marking]*(('F+ , F-'!AD$2-[1]!tbl_gk[[#This Row],[Marking]])/('F+ , F-'!AD$2-'F+ , F-'!AD$3))</f>
        <v>1.5774825631838112E-2</v>
      </c>
      <c r="AE450" s="1" cm="1">
        <f t="array" ref="AE450">[1]!table_weight[StandingTackle]*(('F+ , F-'!AE$2-[1]!tbl_gk[[#This Row],[StandingTackle]])/('F+ , F-'!AE$2-'F+ , F-'!AE$3))</f>
        <v>2.017517172914032E-2</v>
      </c>
      <c r="AF450" s="1" cm="1">
        <f t="array" ref="AF450">[1]!table_weight[SlidingTackle]*(('F+ , F-'!AF$2-[1]!tbl_gk[[#This Row],[SlidingTackle]])/('F+ , F-'!AF$2-'F+ , F-'!AF$3))</f>
        <v>3.7361429128037632E-3</v>
      </c>
      <c r="AG450" s="1" cm="1">
        <f t="array" ref="AG450">[1]!table_weight[GKDiving]*(('F+ , F-'!AG$2-[1]!tbl_gk[[#This Row],[GKDiving]])/('F+ , F-'!AG$2-'F+ , F-'!AG$3))</f>
        <v>5.2951652976371534E-2</v>
      </c>
      <c r="AH450" s="1" cm="1">
        <f t="array" ref="AH450">[1]!table_weight[GKHandling]*(('F+ , F-'!AH$2-[1]!tbl_gk[[#This Row],[GKHandling]])/('F+ , F-'!AH$2-'F+ , F-'!AH$3))</f>
        <v>6.0601050250658012E-2</v>
      </c>
      <c r="AI450" s="1" cm="1">
        <f t="array" ref="AI450">[1]!table_weight[GKKicking]*(('F+ , F-'!AI$2-[1]!tbl_gk[[#This Row],[GKKicking]])/('F+ , F-'!AI$2-'F+ , F-'!AI$3))</f>
        <v>3.2199574079707916E-2</v>
      </c>
      <c r="AJ450" s="1" cm="1">
        <f t="array" ref="AJ450">[1]!table_weight[GKPositioning]*(('F+ , F-'!AJ$2-[1]!tbl_gk[[#This Row],[GKPositioning]])/('F+ , F-'!AJ$2-'F+ , F-'!AJ$3))</f>
        <v>2.0812758886990693E-2</v>
      </c>
      <c r="AK450" s="1" cm="1">
        <f t="array" ref="AK450">[1]!table_weight[GKReflexes]*(('F+ , F-'!AK$2-[1]!tbl_gk[[#This Row],[GKReflexes]])/('F+ , F-'!AK$2-'F+ , F-'!AK$3))</f>
        <v>5.8303755535273602E-2</v>
      </c>
    </row>
    <row r="451" spans="1:37" x14ac:dyDescent="0.55000000000000004">
      <c r="A451" s="8">
        <f>[1]!tbl_gk[[#This Row],[ID]]</f>
        <v>208894</v>
      </c>
      <c r="B451" s="2" cm="1">
        <f t="array" ref="B451">[1]!table_weight[ValueEUR]*(('F+ , F-'!B$2-[1]!tbl_gk[[#This Row],[ValueEUR]])/('F+ , F-'!B$2-'F+ , F-'!B$3))</f>
        <v>1.7470423899596343E-4</v>
      </c>
      <c r="C451" s="2" cm="1">
        <f t="array" ref="C451">[1]!table_weight[WageEUR]*(('F+ , F-'!C$2-[1]!tbl_gk[[#This Row],[WageEUR]])/('F+ , F-'!C$2-'F+ , F-'!C$3))</f>
        <v>3.9120935309418161E-4</v>
      </c>
      <c r="D451" s="2" cm="1">
        <f t="array" ref="D451">[1]!table_weight[Crossing]*(('F+ , F-'!D$2-[1]!tbl_gk[[#This Row],[Crossing]])/('F+ , F-'!D$2-'F+ , F-'!D$3))</f>
        <v>3.1383600467551537E-2</v>
      </c>
      <c r="E451" s="2" cm="1">
        <f t="array" ref="E451">[1]!table_weight[Finishing]*(('F+ , F-'!E$2-[1]!tbl_gk[[#This Row],[Finishing]])/('F+ , F-'!E$2-'F+ , F-'!E$3))</f>
        <v>8.9842561606326941E-3</v>
      </c>
      <c r="F451" s="2" cm="1">
        <f t="array" ref="F451">[1]!table_weight[HeadingAccuracy]*(('F+ , F-'!F$2-[1]!tbl_gk[[#This Row],[HeadingAccuracy]])/('F+ , F-'!F$2-'F+ , F-'!F$3))</f>
        <v>9.1865161032469011E-3</v>
      </c>
      <c r="G451" s="2" cm="1">
        <f t="array" ref="G451">[1]!table_weight[ShortPassing]*(('F+ , F-'!G$2-[1]!tbl_gk[[#This Row],[ShortPassing]])/('F+ , F-'!G$2-'F+ , F-'!G$3))</f>
        <v>5.484728289258417E-2</v>
      </c>
      <c r="H451" s="2" cm="1">
        <f t="array" ref="H451">[1]!table_weight[Volleys]*(('F+ , F-'!H$2-[1]!tbl_gk[[#This Row],[Volleys]])/('F+ , F-'!H$2-'F+ , F-'!H$3))</f>
        <v>1.5046097273845413E-3</v>
      </c>
      <c r="I451" s="2" cm="1">
        <f t="array" ref="I451">[1]!table_weight[Dribbling]*(('F+ , F-'!I$2-[1]!tbl_gk[[#This Row],[Dribbling]])/('F+ , F-'!I$2-'F+ , F-'!I$3))</f>
        <v>1.6623929766613008E-2</v>
      </c>
      <c r="J451" s="2" cm="1">
        <f t="array" ref="J451">[1]!table_weight[Curve]*(('F+ , F-'!J$2-[1]!tbl_gk[[#This Row],[Curve]])/('F+ , F-'!J$2-'F+ , F-'!J$3))</f>
        <v>9.4648953791028455E-3</v>
      </c>
      <c r="K451" s="2" cm="1">
        <f t="array" ref="K451">[1]!table_weight[FKAccuracy]*(('F+ , F-'!K$2-[1]!tbl_gk[[#This Row],[FKAccuracy]])/('F+ , F-'!K$2-'F+ , F-'!K$3))</f>
        <v>8.8226346212351529E-3</v>
      </c>
      <c r="L451" s="2" cm="1">
        <f t="array" ref="L451">[1]!table_weight[LongPassing]*(('F+ , F-'!L$2-[1]!tbl_gk[[#This Row],[LongPassing]])/('F+ , F-'!L$2-'F+ , F-'!L$3))</f>
        <v>2.4905508603486726E-2</v>
      </c>
      <c r="M451" s="2" cm="1">
        <f t="array" ref="M451">[1]!table_weight[BallControl]*(('F+ , F-'!M$2-[1]!tbl_gk[[#This Row],[BallControl]])/('F+ , F-'!M$2-'F+ , F-'!M$3))</f>
        <v>9.561475944195718E-3</v>
      </c>
      <c r="N451" s="2" cm="1">
        <f t="array" ref="N451">[1]!table_weight[Acceleration]*(('F+ , F-'!N$2-[1]!tbl_gk[[#This Row],[Acceleration]])/('F+ , F-'!N$2-'F+ , F-'!N$3))</f>
        <v>4.0587698419799877E-3</v>
      </c>
      <c r="O451" s="2" cm="1">
        <f t="array" ref="O451">[1]!table_weight[SprintSpeed]*(('F+ , F-'!O$2-[1]!tbl_gk[[#This Row],[SprintSpeed]])/('F+ , F-'!O$2-'F+ , F-'!O$3))</f>
        <v>7.0276848189838679E-3</v>
      </c>
      <c r="P451" s="2" cm="1">
        <f t="array" ref="P451">[1]!table_weight[Agility]*(('F+ , F-'!P$2-[1]!tbl_gk[[#This Row],[Agility]])/('F+ , F-'!P$2-'F+ , F-'!P$3))</f>
        <v>4.3294095621445646E-3</v>
      </c>
      <c r="Q451" s="2" cm="1">
        <f t="array" ref="Q451">[1]!table_weight[Reactions]*(('F+ , F-'!Q$2-[1]!tbl_gk[[#This Row],[Reactions]])/('F+ , F-'!Q$2-'F+ , F-'!Q$3))</f>
        <v>1.2891050001804705E-3</v>
      </c>
      <c r="R451" s="2" cm="1">
        <f t="array" ref="R451">[1]!table_weight[Balance]*(('F+ , F-'!R$2-[1]!tbl_gk[[#This Row],[Balance]])/('F+ , F-'!R$2-'F+ , F-'!R$3))</f>
        <v>6.8296256744255124E-4</v>
      </c>
      <c r="S451" s="2" cm="1">
        <f t="array" ref="S451">[1]!table_weight[ShotPower]*(('F+ , F-'!S$2-[1]!tbl_gk[[#This Row],[ShotPower]])/('F+ , F-'!S$2-'F+ , F-'!S$3))</f>
        <v>5.4538573983244545E-3</v>
      </c>
      <c r="T451" s="2" cm="1">
        <f t="array" ref="T451">[1]!table_weight[Jumping]*(('F+ , F-'!T$2-[1]!tbl_gk[[#This Row],[Jumping]])/('F+ , F-'!T$2-'F+ , F-'!T$3))</f>
        <v>2.4043887454979003E-3</v>
      </c>
      <c r="U451" s="2" cm="1">
        <f t="array" ref="U451">[1]!table_weight[Stamina]*(('F+ , F-'!U$2-[1]!tbl_gk[[#This Row],[Stamina]])/('F+ , F-'!U$2-'F+ , F-'!U$3))</f>
        <v>0</v>
      </c>
      <c r="V451" s="2" cm="1">
        <f t="array" ref="V451">[1]!table_weight[Strength]*(('F+ , F-'!V$2-[1]!tbl_gk[[#This Row],[Strength]])/('F+ , F-'!V$2-'F+ , F-'!V$3))</f>
        <v>1.3310009126863375E-2</v>
      </c>
      <c r="W451" s="2" cm="1">
        <f t="array" ref="W451">[1]!table_weight[LongShots]*(('F+ , F-'!W$2-[1]!tbl_gk[[#This Row],[LongShots]])/('F+ , F-'!W$2-'F+ , F-'!W$3))</f>
        <v>8.3106398450658349E-3</v>
      </c>
      <c r="X451" s="2" cm="1">
        <f t="array" ref="X451">[1]!table_weight[Aggression]*(('F+ , F-'!X$2-[1]!tbl_gk[[#This Row],[Aggression]])/('F+ , F-'!X$2-'F+ , F-'!X$3))</f>
        <v>1.5211439002129575E-2</v>
      </c>
      <c r="Y451" s="2" cm="1">
        <f t="array" ref="Y451">[1]!table_weight[Interceptions]*(('F+ , F-'!Y$2-[1]!tbl_gk[[#This Row],[Interceptions]])/('F+ , F-'!Y$2-'F+ , F-'!Y$3))</f>
        <v>1.5236173049287543E-2</v>
      </c>
      <c r="Z451" s="2" cm="1">
        <f t="array" ref="Z451">[1]!table_weight[Positioning]*(('F+ , F-'!Z$2-[1]!tbl_gk[[#This Row],[Positioning]])/('F+ , F-'!Z$2-'F+ , F-'!Z$3))</f>
        <v>1.1831119223878444E-3</v>
      </c>
      <c r="AA451" s="2" cm="1">
        <f t="array" ref="AA451">[1]!table_weight[Vision]*(('F+ , F-'!AA$2-[1]!tbl_gk[[#This Row],[Vision]])/('F+ , F-'!AA$2-'F+ , F-'!AA$3))</f>
        <v>1.4907210222086981E-2</v>
      </c>
      <c r="AB451" s="2" cm="1">
        <f t="array" ref="AB451">[1]!table_weight[Penalties]*(('F+ , F-'!AB$2-[1]!tbl_gk[[#This Row],[Penalties]])/('F+ , F-'!AB$2-'F+ , F-'!AB$3))</f>
        <v>1.6833246836915287E-3</v>
      </c>
      <c r="AC451" s="2" cm="1">
        <f t="array" ref="AC451">[1]!table_weight[Composure]*(('F+ , F-'!AC$2-[1]!tbl_gk[[#This Row],[Composure]])/('F+ , F-'!AC$2-'F+ , F-'!AC$3))</f>
        <v>8.0060205274366054E-4</v>
      </c>
      <c r="AD451" s="2" cm="1">
        <f t="array" ref="AD451">[1]!table_weight[Marking]*(('F+ , F-'!AD$2-[1]!tbl_gk[[#This Row],[Marking]])/('F+ , F-'!AD$2-'F+ , F-'!AD$3))</f>
        <v>3.3127133826860035E-2</v>
      </c>
      <c r="AE451" s="2" cm="1">
        <f t="array" ref="AE451">[1]!table_weight[StandingTackle]*(('F+ , F-'!AE$2-[1]!tbl_gk[[#This Row],[StandingTackle]])/('F+ , F-'!AE$2-'F+ , F-'!AE$3))</f>
        <v>2.017517172914032E-2</v>
      </c>
      <c r="AF451" s="2" cm="1">
        <f t="array" ref="AF451">[1]!table_weight[SlidingTackle]*(('F+ , F-'!AF$2-[1]!tbl_gk[[#This Row],[SlidingTackle]])/('F+ , F-'!AF$2-'F+ , F-'!AF$3))</f>
        <v>2.9889143302430105E-3</v>
      </c>
      <c r="AG451" s="2" cm="1">
        <f t="array" ref="AG451">[1]!table_weight[GKDiving]*(('F+ , F-'!AG$2-[1]!tbl_gk[[#This Row],[GKDiving]])/('F+ , F-'!AG$2-'F+ , F-'!AG$3))</f>
        <v>4.2702945948686719E-2</v>
      </c>
      <c r="AH451" s="2" cm="1">
        <f t="array" ref="AH451">[1]!table_weight[GKHandling]*(('F+ , F-'!AH$2-[1]!tbl_gk[[#This Row],[GKHandling]])/('F+ , F-'!AH$2-'F+ , F-'!AH$3))</f>
        <v>4.8124363434346076E-2</v>
      </c>
      <c r="AI451" s="2" cm="1">
        <f t="array" ref="AI451">[1]!table_weight[GKKicking]*(('F+ , F-'!AI$2-[1]!tbl_gk[[#This Row],[GKKicking]])/('F+ , F-'!AI$2-'F+ , F-'!AI$3))</f>
        <v>2.5044113173106158E-2</v>
      </c>
      <c r="AJ451" s="2" cm="1">
        <f t="array" ref="AJ451">[1]!table_weight[GKPositioning]*(('F+ , F-'!AJ$2-[1]!tbl_gk[[#This Row],[GKPositioning]])/('F+ , F-'!AJ$2-'F+ , F-'!AJ$3))</f>
        <v>1.6397931244295699E-2</v>
      </c>
      <c r="AK451" s="2" cm="1">
        <f t="array" ref="AK451">[1]!table_weight[GKReflexes]*(('F+ , F-'!AK$2-[1]!tbl_gk[[#This Row],[GKReflexes]])/('F+ , F-'!AK$2-'F+ , F-'!AK$3))</f>
        <v>3.8261839570023298E-2</v>
      </c>
    </row>
    <row r="452" spans="1:37" x14ac:dyDescent="0.55000000000000004">
      <c r="A452" s="7">
        <f>[1]!tbl_gk[[#This Row],[ID]]</f>
        <v>208932</v>
      </c>
      <c r="B452" s="1" cm="1">
        <f t="array" ref="B452">[1]!table_weight[ValueEUR]*(('F+ , F-'!B$2-[1]!tbl_gk[[#This Row],[ValueEUR]])/('F+ , F-'!B$2-'F+ , F-'!B$3))</f>
        <v>3.1175138054050009E-5</v>
      </c>
      <c r="C452" s="1" cm="1">
        <f t="array" ref="C452">[1]!table_weight[WageEUR]*(('F+ , F-'!C$2-[1]!tbl_gk[[#This Row],[WageEUR]])/('F+ , F-'!C$2-'F+ , F-'!C$3))</f>
        <v>2.3472561185650898E-4</v>
      </c>
      <c r="D452" s="1" cm="1">
        <f t="array" ref="D452">[1]!table_weight[Crossing]*(('F+ , F-'!D$2-[1]!tbl_gk[[#This Row],[Crossing]])/('F+ , F-'!D$2-'F+ , F-'!D$3))</f>
        <v>3.5866971962916043E-2</v>
      </c>
      <c r="E452" s="1" cm="1">
        <f t="array" ref="E452">[1]!table_weight[Finishing]*(('F+ , F-'!E$2-[1]!tbl_gk[[#This Row],[Finishing]])/('F+ , F-'!E$2-'F+ , F-'!E$3))</f>
        <v>9.9825068451474385E-3</v>
      </c>
      <c r="F452" s="1" cm="1">
        <f t="array" ref="F452">[1]!table_weight[HeadingAccuracy]*(('F+ , F-'!F$2-[1]!tbl_gk[[#This Row],[HeadingAccuracy]])/('F+ , F-'!F$2-'F+ , F-'!F$3))</f>
        <v>8.7689471894629514E-3</v>
      </c>
      <c r="G452" s="1" cm="1">
        <f t="array" ref="G452">[1]!table_weight[ShortPassing]*(('F+ , F-'!G$2-[1]!tbl_gk[[#This Row],[ShortPassing]])/('F+ , F-'!G$2-'F+ , F-'!G$3))</f>
        <v>5.2034601718605494E-2</v>
      </c>
      <c r="H452" s="1" cm="1">
        <f t="array" ref="H452">[1]!table_weight[Volleys]*(('F+ , F-'!H$2-[1]!tbl_gk[[#This Row],[Volleys]])/('F+ , F-'!H$2-'F+ , F-'!H$3))</f>
        <v>1.2731313077869197E-3</v>
      </c>
      <c r="I452" s="1" cm="1">
        <f t="array" ref="I452">[1]!table_weight[Dribbling]*(('F+ , F-'!I$2-[1]!tbl_gk[[#This Row],[Dribbling]])/('F+ , F-'!I$2-'F+ , F-'!I$3))</f>
        <v>1.3690295101916595E-2</v>
      </c>
      <c r="J452" s="1" cm="1">
        <f t="array" ref="J452">[1]!table_weight[Curve]*(('F+ , F-'!J$2-[1]!tbl_gk[[#This Row],[Curve]])/('F+ , F-'!J$2-'F+ , F-'!J$3))</f>
        <v>8.9578474123651938E-3</v>
      </c>
      <c r="K452" s="1" cm="1">
        <f t="array" ref="K452">[1]!table_weight[FKAccuracy]*(('F+ , F-'!K$2-[1]!tbl_gk[[#This Row],[FKAccuracy]])/('F+ , F-'!K$2-'F+ , F-'!K$3))</f>
        <v>8.5184058411925615E-3</v>
      </c>
      <c r="L452" s="1" cm="1">
        <f t="array" ref="L452">[1]!table_weight[LongPassing]*(('F+ , F-'!L$2-[1]!tbl_gk[[#This Row],[LongPassing]])/('F+ , F-'!L$2-'F+ , F-'!L$3))</f>
        <v>2.3281236303259328E-2</v>
      </c>
      <c r="M452" s="1" cm="1">
        <f t="array" ref="M452">[1]!table_weight[BallControl]*(('F+ , F-'!M$2-[1]!tbl_gk[[#This Row],[BallControl]])/('F+ , F-'!M$2-'F+ , F-'!M$3))</f>
        <v>1.5211439002129552E-2</v>
      </c>
      <c r="N452" s="1" cm="1">
        <f t="array" ref="N452">[1]!table_weight[Acceleration]*(('F+ , F-'!N$2-[1]!tbl_gk[[#This Row],[Acceleration]])/('F+ , F-'!N$2-'F+ , F-'!N$3))</f>
        <v>4.9607186957533181E-3</v>
      </c>
      <c r="O452" s="1" cm="1">
        <f t="array" ref="O452">[1]!table_weight[SprintSpeed]*(('F+ , F-'!O$2-[1]!tbl_gk[[#This Row],[SprintSpeed]])/('F+ , F-'!O$2-'F+ , F-'!O$3))</f>
        <v>4.7788256769090301E-3</v>
      </c>
      <c r="P452" s="1" cm="1">
        <f t="array" ref="P452">[1]!table_weight[Agility]*(('F+ , F-'!P$2-[1]!tbl_gk[[#This Row],[Agility]])/('F+ , F-'!P$2-'F+ , F-'!P$3))</f>
        <v>3.9783763544031132E-3</v>
      </c>
      <c r="Q452" s="1" cm="1">
        <f t="array" ref="Q452">[1]!table_weight[Reactions]*(('F+ , F-'!Q$2-[1]!tbl_gk[[#This Row],[Reactions]])/('F+ , F-'!Q$2-'F+ , F-'!Q$3))</f>
        <v>1.8047470002526586E-3</v>
      </c>
      <c r="R452" s="1" cm="1">
        <f t="array" ref="R452">[1]!table_weight[Balance]*(('F+ , F-'!R$2-[1]!tbl_gk[[#This Row],[Balance]])/('F+ , F-'!R$2-'F+ , F-'!R$3))</f>
        <v>6.8296256744255124E-4</v>
      </c>
      <c r="S452" s="1" cm="1">
        <f t="array" ref="S452">[1]!table_weight[ShotPower]*(('F+ , F-'!S$2-[1]!tbl_gk[[#This Row],[ShotPower]])/('F+ , F-'!S$2-'F+ , F-'!S$3))</f>
        <v>8.0509323499075268E-3</v>
      </c>
      <c r="T452" s="1" cm="1">
        <f t="array" ref="T452">[1]!table_weight[Jumping]*(('F+ , F-'!T$2-[1]!tbl_gk[[#This Row],[Jumping]])/('F+ , F-'!T$2-'F+ , F-'!T$3))</f>
        <v>2.5761307987477505E-3</v>
      </c>
      <c r="U452" s="1" cm="1">
        <f t="array" ref="U452">[1]!table_weight[Stamina]*(('F+ , F-'!U$2-[1]!tbl_gk[[#This Row],[Stamina]])/('F+ , F-'!U$2-'F+ , F-'!U$3))</f>
        <v>6.8696821299940002E-3</v>
      </c>
      <c r="V452" s="1" cm="1">
        <f t="array" ref="V452">[1]!table_weight[Strength]*(('F+ , F-'!V$2-[1]!tbl_gk[[#This Row],[Strength]])/('F+ , F-'!V$2-'F+ , F-'!V$3))</f>
        <v>2.4845350370144969E-2</v>
      </c>
      <c r="W452" s="1" cm="1">
        <f t="array" ref="W452">[1]!table_weight[LongShots]*(('F+ , F-'!W$2-[1]!tbl_gk[[#This Row],[LongShots]])/('F+ , F-'!W$2-'F+ , F-'!W$3))</f>
        <v>8.3106398450658349E-3</v>
      </c>
      <c r="X452" s="1" cm="1">
        <f t="array" ref="X452">[1]!table_weight[Aggression]*(('F+ , F-'!X$2-[1]!tbl_gk[[#This Row],[Aggression]])/('F+ , F-'!X$2-'F+ , F-'!X$3))</f>
        <v>1.642835412229994E-2</v>
      </c>
      <c r="Y452" s="1" cm="1">
        <f t="array" ref="Y452">[1]!table_weight[Interceptions]*(('F+ , F-'!Y$2-[1]!tbl_gk[[#This Row],[Interceptions]])/('F+ , F-'!Y$2-'F+ , F-'!Y$3))</f>
        <v>1.9391492971820509E-2</v>
      </c>
      <c r="Z452" s="1" cm="1">
        <f t="array" ref="Z452">[1]!table_weight[Positioning]*(('F+ , F-'!Z$2-[1]!tbl_gk[[#This Row],[Positioning]])/('F+ , F-'!Z$2-'F+ , F-'!Z$3))</f>
        <v>1.4788899029848055E-4</v>
      </c>
      <c r="AA452" s="1" cm="1">
        <f t="array" ref="AA452">[1]!table_weight[Vision]*(('F+ , F-'!AA$2-[1]!tbl_gk[[#This Row],[Vision]])/('F+ , F-'!AA$2-'F+ , F-'!AA$3))</f>
        <v>1.2067741608356128E-2</v>
      </c>
      <c r="AB452" s="1" cm="1">
        <f t="array" ref="AB452">[1]!table_weight[Penalties]*(('F+ , F-'!AB$2-[1]!tbl_gk[[#This Row],[Penalties]])/('F+ , F-'!AB$2-'F+ , F-'!AB$3))</f>
        <v>2.2313838830329571E-3</v>
      </c>
      <c r="AC452" s="1" cm="1">
        <f t="array" ref="AC452">[1]!table_weight[Composure]*(('F+ , F-'!AC$2-[1]!tbl_gk[[#This Row],[Composure]])/('F+ , F-'!AC$2-'F+ , F-'!AC$3))</f>
        <v>1.7079510458531426E-3</v>
      </c>
      <c r="AD452" s="1" cm="1">
        <f t="array" ref="AD452">[1]!table_weight[Marking]*(('F+ , F-'!AD$2-[1]!tbl_gk[[#This Row],[Marking]])/('F+ , F-'!AD$2-'F+ , F-'!AD$3))</f>
        <v>2.0507273321389546E-2</v>
      </c>
      <c r="AE452" s="1" cm="1">
        <f t="array" ref="AE452">[1]!table_weight[StandingTackle]*(('F+ , F-'!AE$2-[1]!tbl_gk[[#This Row],[StandingTackle]])/('F+ , F-'!AE$2-'F+ , F-'!AE$3))</f>
        <v>1.5691800233775807E-2</v>
      </c>
      <c r="AF452" s="1" cm="1">
        <f t="array" ref="AF452">[1]!table_weight[SlidingTackle]*(('F+ , F-'!AF$2-[1]!tbl_gk[[#This Row],[SlidingTackle]])/('F+ , F-'!AF$2-'F+ , F-'!AF$3))</f>
        <v>7.4722858256075263E-3</v>
      </c>
      <c r="AG452" s="1" cm="1">
        <f t="array" ref="AG452">[1]!table_weight[GKDiving]*(('F+ , F-'!AG$2-[1]!tbl_gk[[#This Row],[GKDiving]])/('F+ , F-'!AG$2-'F+ , F-'!AG$3))</f>
        <v>5.4659770814318998E-2</v>
      </c>
      <c r="AH452" s="1" cm="1">
        <f t="array" ref="AH452">[1]!table_weight[GKHandling]*(('F+ , F-'!AH$2-[1]!tbl_gk[[#This Row],[GKHandling]])/('F+ , F-'!AH$2-'F+ , F-'!AH$3))</f>
        <v>6.2383434081559733E-2</v>
      </c>
      <c r="AI452" s="1" cm="1">
        <f t="array" ref="AI452">[1]!table_weight[GKKicking]*(('F+ , F-'!AI$2-[1]!tbl_gk[[#This Row],[GKKicking]])/('F+ , F-'!AI$2-'F+ , F-'!AI$3))</f>
        <v>3.6671737146334017E-2</v>
      </c>
      <c r="AJ452" s="1" cm="1">
        <f t="array" ref="AJ452">[1]!table_weight[GKPositioning]*(('F+ , F-'!AJ$2-[1]!tbl_gk[[#This Row],[GKPositioning]])/('F+ , F-'!AJ$2-'F+ , F-'!AJ$3))</f>
        <v>2.2074138213474981E-2</v>
      </c>
      <c r="AK452" s="1" cm="1">
        <f t="array" ref="AK452">[1]!table_weight[GKReflexes]*(('F+ , F-'!AK$2-[1]!tbl_gk[[#This Row],[GKReflexes]])/('F+ , F-'!AK$2-'F+ , F-'!AK$3))</f>
        <v>5.8303755535273602E-2</v>
      </c>
    </row>
    <row r="453" spans="1:37" x14ac:dyDescent="0.55000000000000004">
      <c r="A453" s="8">
        <f>[1]!tbl_gk[[#This Row],[ID]]</f>
        <v>208968</v>
      </c>
      <c r="B453" s="2" cm="1">
        <f t="array" ref="B453">[1]!table_weight[ValueEUR]*(('F+ , F-'!B$2-[1]!tbl_gk[[#This Row],[ValueEUR]])/('F+ , F-'!B$2-'F+ , F-'!B$3))</f>
        <v>1.7470423899596343E-4</v>
      </c>
      <c r="C453" s="2" cm="1">
        <f t="array" ref="C453">[1]!table_weight[WageEUR]*(('F+ , F-'!C$2-[1]!tbl_gk[[#This Row],[WageEUR]])/('F+ , F-'!C$2-'F+ , F-'!C$3))</f>
        <v>1.0171443180448721E-3</v>
      </c>
      <c r="D453" s="2" cm="1">
        <f t="array" ref="D453">[1]!table_weight[Crossing]*(('F+ , F-'!D$2-[1]!tbl_gk[[#This Row],[Crossing]])/('F+ , F-'!D$2-'F+ , F-'!D$3))</f>
        <v>3.6987814836757178E-2</v>
      </c>
      <c r="E453" s="2" cm="1">
        <f t="array" ref="E453">[1]!table_weight[Finishing]*(('F+ , F-'!E$2-[1]!tbl_gk[[#This Row],[Finishing]])/('F+ , F-'!E$2-'F+ , F-'!E$3))</f>
        <v>1.0980757529662181E-2</v>
      </c>
      <c r="F453" s="2" cm="1">
        <f t="array" ref="F453">[1]!table_weight[HeadingAccuracy]*(('F+ , F-'!F$2-[1]!tbl_gk[[#This Row],[HeadingAccuracy]])/('F+ , F-'!F$2-'F+ , F-'!F$3))</f>
        <v>1.0439222844598752E-2</v>
      </c>
      <c r="G453" s="2" cm="1">
        <f t="array" ref="G453">[1]!table_weight[ShortPassing]*(('F+ , F-'!G$2-[1]!tbl_gk[[#This Row],[ShortPassing]])/('F+ , F-'!G$2-'F+ , F-'!G$3))</f>
        <v>4.781557995763748E-2</v>
      </c>
      <c r="H453" s="2" cm="1">
        <f t="array" ref="H453">[1]!table_weight[Volleys]*(('F+ , F-'!H$2-[1]!tbl_gk[[#This Row],[Volleys]])/('F+ , F-'!H$2-'F+ , F-'!H$3))</f>
        <v>1.5046097273845413E-3</v>
      </c>
      <c r="I453" s="2" cm="1">
        <f t="array" ref="I453">[1]!table_weight[Dribbling]*(('F+ , F-'!I$2-[1]!tbl_gk[[#This Row],[Dribbling]])/('F+ , F-'!I$2-'F+ , F-'!I$3))</f>
        <v>1.7601807988178481E-2</v>
      </c>
      <c r="J453" s="2" cm="1">
        <f t="array" ref="J453">[1]!table_weight[Curve]*(('F+ , F-'!J$2-[1]!tbl_gk[[#This Row],[Curve]])/('F+ , F-'!J$2-'F+ , F-'!J$3))</f>
        <v>8.2817834567149896E-3</v>
      </c>
      <c r="K453" s="2" cm="1">
        <f t="array" ref="K453">[1]!table_weight[FKAccuracy]*(('F+ , F-'!K$2-[1]!tbl_gk[[#This Row],[FKAccuracy]])/('F+ , F-'!K$2-'F+ , F-'!K$3))</f>
        <v>9.1268634012777444E-3</v>
      </c>
      <c r="L453" s="2" cm="1">
        <f t="array" ref="L453">[1]!table_weight[LongPassing]*(('F+ , F-'!L$2-[1]!tbl_gk[[#This Row],[LongPassing]])/('F+ , F-'!L$2-'F+ , F-'!L$3))</f>
        <v>1.5701298902198155E-2</v>
      </c>
      <c r="M453" s="2" cm="1">
        <f t="array" ref="M453">[1]!table_weight[BallControl]*(('F+ , F-'!M$2-[1]!tbl_gk[[#This Row],[BallControl]])/('F+ , F-'!M$2-'F+ , F-'!M$3))</f>
        <v>1.3038376287539614E-2</v>
      </c>
      <c r="N453" s="2" cm="1">
        <f t="array" ref="N453">[1]!table_weight[Acceleration]*(('F+ , F-'!N$2-[1]!tbl_gk[[#This Row],[Acceleration]])/('F+ , F-'!N$2-'F+ , F-'!N$3))</f>
        <v>5.1862059091966504E-3</v>
      </c>
      <c r="O453" s="2" cm="1">
        <f t="array" ref="O453">[1]!table_weight[SprintSpeed]*(('F+ , F-'!O$2-[1]!tbl_gk[[#This Row],[SprintSpeed]])/('F+ , F-'!O$2-'F+ , F-'!O$3))</f>
        <v>5.3410404624277394E-3</v>
      </c>
      <c r="P453" s="2" cm="1">
        <f t="array" ref="P453">[1]!table_weight[Agility]*(('F+ , F-'!P$2-[1]!tbl_gk[[#This Row],[Agility]])/('F+ , F-'!P$2-'F+ , F-'!P$3))</f>
        <v>2.340221384943008E-3</v>
      </c>
      <c r="Q453" s="2" cm="1">
        <f t="array" ref="Q453">[1]!table_weight[Reactions]*(('F+ , F-'!Q$2-[1]!tbl_gk[[#This Row],[Reactions]])/('F+ , F-'!Q$2-'F+ , F-'!Q$3))</f>
        <v>1.2891050001804705E-3</v>
      </c>
      <c r="R453" s="2" cm="1">
        <f t="array" ref="R453">[1]!table_weight[Balance]*(('F+ , F-'!R$2-[1]!tbl_gk[[#This Row],[Balance]])/('F+ , F-'!R$2-'F+ , F-'!R$3))</f>
        <v>1.0554876042293973E-3</v>
      </c>
      <c r="S453" s="2" cm="1">
        <f t="array" ref="S453">[1]!table_weight[ShotPower]*(('F+ , F-'!S$2-[1]!tbl_gk[[#This Row],[ShotPower]])/('F+ , F-'!S$2-'F+ , F-'!S$3))</f>
        <v>6.2329798837993753E-3</v>
      </c>
      <c r="T453" s="2" cm="1">
        <f t="array" ref="T453">[1]!table_weight[Jumping]*(('F+ , F-'!T$2-[1]!tbl_gk[[#This Row],[Jumping]])/('F+ , F-'!T$2-'F+ , F-'!T$3))</f>
        <v>2.0609046389982004E-3</v>
      </c>
      <c r="U453" s="2" cm="1">
        <f t="array" ref="U453">[1]!table_weight[Stamina]*(('F+ , F-'!U$2-[1]!tbl_gk[[#This Row],[Stamina]])/('F+ , F-'!U$2-'F+ , F-'!U$3))</f>
        <v>1.2021943727489499E-2</v>
      </c>
      <c r="V453" s="2" cm="1">
        <f t="array" ref="V453">[1]!table_weight[Strength]*(('F+ , F-'!V$2-[1]!tbl_gk[[#This Row],[Strength]])/('F+ , F-'!V$2-'F+ , F-'!V$3))</f>
        <v>2.9282020079099427E-2</v>
      </c>
      <c r="W453" s="2" cm="1">
        <f t="array" ref="W453">[1]!table_weight[LongShots]*(('F+ , F-'!W$2-[1]!tbl_gk[[#This Row],[LongShots]])/('F+ , F-'!W$2-'F+ , F-'!W$3))</f>
        <v>8.570347340224143E-3</v>
      </c>
      <c r="X453" s="2" cm="1">
        <f t="array" ref="X453">[1]!table_weight[Aggression]*(('F+ , F-'!X$2-[1]!tbl_gk[[#This Row],[Aggression]])/('F+ , F-'!X$2-'F+ , F-'!X$3))</f>
        <v>1.2777608761788841E-2</v>
      </c>
      <c r="Y453" s="2" cm="1">
        <f t="array" ref="Y453">[1]!table_weight[Interceptions]*(('F+ , F-'!Y$2-[1]!tbl_gk[[#This Row],[Interceptions]])/('F+ , F-'!Y$2-'F+ , F-'!Y$3))</f>
        <v>1.8006386330976187E-2</v>
      </c>
      <c r="Z453" s="2" cm="1">
        <f t="array" ref="Z453">[1]!table_weight[Positioning]*(('F+ , F-'!Z$2-[1]!tbl_gk[[#This Row],[Positioning]])/('F+ , F-'!Z$2-'F+ , F-'!Z$3))</f>
        <v>5.9155596119392221E-4</v>
      </c>
      <c r="AA453" s="2" cm="1">
        <f t="array" ref="AA453">[1]!table_weight[Vision]*(('F+ , F-'!AA$2-[1]!tbl_gk[[#This Row],[Vision]])/('F+ , F-'!AA$2-'F+ , F-'!AA$3))</f>
        <v>3.478349051820296E-2</v>
      </c>
      <c r="AB453" s="2" cm="1">
        <f t="array" ref="AB453">[1]!table_weight[Penalties]*(('F+ , F-'!AB$2-[1]!tbl_gk[[#This Row],[Penalties]])/('F+ , F-'!AB$2-'F+ , F-'!AB$3))</f>
        <v>1.9965013690294879E-3</v>
      </c>
      <c r="AC453" s="2" cm="1">
        <f t="array" ref="AC453">[1]!table_weight[Composure]*(('F+ , F-'!AC$2-[1]!tbl_gk[[#This Row],[Composure]])/('F+ , F-'!AC$2-'F+ , F-'!AC$3))</f>
        <v>1.2809632843898569E-3</v>
      </c>
      <c r="AD453" s="2" cm="1">
        <f t="array" ref="AD453">[1]!table_weight[Marking]*(('F+ , F-'!AD$2-[1]!tbl_gk[[#This Row],[Marking]])/('F+ , F-'!AD$2-'F+ , F-'!AD$3))</f>
        <v>0</v>
      </c>
      <c r="AE453" s="2" cm="1">
        <f t="array" ref="AE453">[1]!table_weight[StandingTackle]*(('F+ , F-'!AE$2-[1]!tbl_gk[[#This Row],[StandingTackle]])/('F+ , F-'!AE$2-'F+ , F-'!AE$3))</f>
        <v>2.465854322450484E-2</v>
      </c>
      <c r="AF453" s="2" cm="1">
        <f t="array" ref="AF453">[1]!table_weight[SlidingTackle]*(('F+ , F-'!AF$2-[1]!tbl_gk[[#This Row],[SlidingTackle]])/('F+ , F-'!AF$2-'F+ , F-'!AF$3))</f>
        <v>8.9667429907290316E-3</v>
      </c>
      <c r="AG453" s="2" cm="1">
        <f t="array" ref="AG453">[1]!table_weight[GKDiving]*(('F+ , F-'!AG$2-[1]!tbl_gk[[#This Row],[GKDiving]])/('F+ , F-'!AG$2-'F+ , F-'!AG$3))</f>
        <v>3.9286710272791778E-2</v>
      </c>
      <c r="AH453" s="2" cm="1">
        <f t="array" ref="AH453">[1]!table_weight[GKHandling]*(('F+ , F-'!AH$2-[1]!tbl_gk[[#This Row],[GKHandling]])/('F+ , F-'!AH$2-'F+ , F-'!AH$3))</f>
        <v>5.168913109614949E-2</v>
      </c>
      <c r="AI453" s="2" cm="1">
        <f t="array" ref="AI453">[1]!table_weight[GKKicking]*(('F+ , F-'!AI$2-[1]!tbl_gk[[#This Row],[GKKicking]])/('F+ , F-'!AI$2-'F+ , F-'!AI$3))</f>
        <v>2.8621843626407038E-2</v>
      </c>
      <c r="AJ453" s="2" cm="1">
        <f t="array" ref="AJ453">[1]!table_weight[GKPositioning]*(('F+ , F-'!AJ$2-[1]!tbl_gk[[#This Row],[GKPositioning]])/('F+ , F-'!AJ$2-'F+ , F-'!AJ$3))</f>
        <v>1.6397931244295699E-2</v>
      </c>
      <c r="AK453" s="2" cm="1">
        <f t="array" ref="AK453">[1]!table_weight[GKReflexes]*(('F+ , F-'!AK$2-[1]!tbl_gk[[#This Row],[GKReflexes]])/('F+ , F-'!AK$2-'F+ , F-'!AK$3))</f>
        <v>3.8261839570023298E-2</v>
      </c>
    </row>
    <row r="454" spans="1:37" x14ac:dyDescent="0.55000000000000004">
      <c r="A454" s="7">
        <f>[1]!tbl_gk[[#This Row],[ID]]</f>
        <v>208988</v>
      </c>
      <c r="B454" s="1" cm="1">
        <f t="array" ref="B454">[1]!table_weight[ValueEUR]*(('F+ , F-'!B$2-[1]!tbl_gk[[#This Row],[ValueEUR]])/('F+ , F-'!B$2-'F+ , F-'!B$3))</f>
        <v>1.8828548725713373E-5</v>
      </c>
      <c r="C454" s="1" cm="1">
        <f t="array" ref="C454">[1]!table_weight[WageEUR]*(('F+ , F-'!C$2-[1]!tbl_gk[[#This Row],[WageEUR]])/('F+ , F-'!C$2-'F+ , F-'!C$3))</f>
        <v>5.4769309433185431E-4</v>
      </c>
      <c r="D454" s="1" cm="1">
        <f t="array" ref="D454">[1]!table_weight[Crossing]*(('F+ , F-'!D$2-[1]!tbl_gk[[#This Row],[Crossing]])/('F+ , F-'!D$2-'F+ , F-'!D$3))</f>
        <v>2.6900228972187034E-2</v>
      </c>
      <c r="E454" s="1" cm="1">
        <f t="array" ref="E454">[1]!table_weight[Finishing]*(('F+ , F-'!E$2-[1]!tbl_gk[[#This Row],[Finishing]])/('F+ , F-'!E$2-'F+ , F-'!E$3))</f>
        <v>1.59720109522359E-2</v>
      </c>
      <c r="F454" s="1" cm="1">
        <f t="array" ref="F454">[1]!table_weight[HeadingAccuracy]*(('F+ , F-'!F$2-[1]!tbl_gk[[#This Row],[HeadingAccuracy]])/('F+ , F-'!F$2-'F+ , F-'!F$3))</f>
        <v>1.00216539308148E-2</v>
      </c>
      <c r="G454" s="1" cm="1">
        <f t="array" ref="G454">[1]!table_weight[ShortPassing]*(('F+ , F-'!G$2-[1]!tbl_gk[[#This Row],[ShortPassing]])/('F+ , F-'!G$2-'F+ , F-'!G$3))</f>
        <v>5.9066304653552192E-2</v>
      </c>
      <c r="H454" s="1" cm="1">
        <f t="array" ref="H454">[1]!table_weight[Volleys]*(('F+ , F-'!H$2-[1]!tbl_gk[[#This Row],[Volleys]])/('F+ , F-'!H$2-'F+ , F-'!H$3))</f>
        <v>1.5046097273845413E-3</v>
      </c>
      <c r="I454" s="1" cm="1">
        <f t="array" ref="I454">[1]!table_weight[Dribbling]*(('F+ , F-'!I$2-[1]!tbl_gk[[#This Row],[Dribbling]])/('F+ , F-'!I$2-'F+ , F-'!I$3))</f>
        <v>1.9557564431309422E-2</v>
      </c>
      <c r="J454" s="1" cm="1">
        <f t="array" ref="J454">[1]!table_weight[Curve]*(('F+ , F-'!J$2-[1]!tbl_gk[[#This Row],[Curve]])/('F+ , F-'!J$2-'F+ , F-'!J$3))</f>
        <v>9.1268634012777444E-3</v>
      </c>
      <c r="K454" s="1" cm="1">
        <f t="array" ref="K454">[1]!table_weight[FKAccuracy]*(('F+ , F-'!K$2-[1]!tbl_gk[[#This Row],[FKAccuracy]])/('F+ , F-'!K$2-'F+ , F-'!K$3))</f>
        <v>8.9747490112564478E-3</v>
      </c>
      <c r="L454" s="1" cm="1">
        <f t="array" ref="L454">[1]!table_weight[LongPassing]*(('F+ , F-'!L$2-[1]!tbl_gk[[#This Row],[LongPassing]])/('F+ , F-'!L$2-'F+ , F-'!L$3))</f>
        <v>2.7612629103865718E-2</v>
      </c>
      <c r="M454" s="1" cm="1">
        <f t="array" ref="M454">[1]!table_weight[BallControl]*(('F+ , F-'!M$2-[1]!tbl_gk[[#This Row],[BallControl]])/('F+ , F-'!M$2-'F+ , F-'!M$3))</f>
        <v>1.1734538658785654E-2</v>
      </c>
      <c r="N454" s="1" cm="1">
        <f t="array" ref="N454">[1]!table_weight[Acceleration]*(('F+ , F-'!N$2-[1]!tbl_gk[[#This Row],[Acceleration]])/('F+ , F-'!N$2-'F+ , F-'!N$3))</f>
        <v>3.8332826285366545E-3</v>
      </c>
      <c r="O454" s="1" cm="1">
        <f t="array" ref="O454">[1]!table_weight[SprintSpeed]*(('F+ , F-'!O$2-[1]!tbl_gk[[#This Row],[SprintSpeed]])/('F+ , F-'!O$2-'F+ , F-'!O$3))</f>
        <v>4.7788256769090301E-3</v>
      </c>
      <c r="P454" s="1" cm="1">
        <f t="array" ref="P454">[1]!table_weight[Agility]*(('F+ , F-'!P$2-[1]!tbl_gk[[#This Row],[Agility]])/('F+ , F-'!P$2-'F+ , F-'!P$3))</f>
        <v>3.744354215908813E-3</v>
      </c>
      <c r="Q454" s="1" cm="1">
        <f t="array" ref="Q454">[1]!table_weight[Reactions]*(('F+ , F-'!Q$2-[1]!tbl_gk[[#This Row],[Reactions]])/('F+ , F-'!Q$2-'F+ , F-'!Q$3))</f>
        <v>1.5984902002237835E-3</v>
      </c>
      <c r="R454" s="1" cm="1">
        <f t="array" ref="R454">[1]!table_weight[Balance]*(('F+ , F-'!R$2-[1]!tbl_gk[[#This Row],[Balance]])/('F+ , F-'!R$2-'F+ , F-'!R$3))</f>
        <v>1.8005376778030898E-3</v>
      </c>
      <c r="S454" s="1" cm="1">
        <f t="array" ref="S454">[1]!table_weight[ShotPower]*(('F+ , F-'!S$2-[1]!tbl_gk[[#This Row],[ShotPower]])/('F+ , F-'!S$2-'F+ , F-'!S$3))</f>
        <v>7.5315173595909123E-3</v>
      </c>
      <c r="T454" s="1" cm="1">
        <f t="array" ref="T454">[1]!table_weight[Jumping]*(('F+ , F-'!T$2-[1]!tbl_gk[[#This Row],[Jumping]])/('F+ , F-'!T$2-'F+ , F-'!T$3))</f>
        <v>3.7783251714967009E-3</v>
      </c>
      <c r="U454" s="1" cm="1">
        <f t="array" ref="U454">[1]!table_weight[Stamina]*(('F+ , F-'!U$2-[1]!tbl_gk[[#This Row],[Stamina]])/('F+ , F-'!U$2-'F+ , F-'!U$3))</f>
        <v>7.7283923962432506E-3</v>
      </c>
      <c r="V454" s="1" cm="1">
        <f t="array" ref="V454">[1]!table_weight[Strength]*(('F+ , F-'!V$2-[1]!tbl_gk[[#This Row],[Strength]])/('F+ , F-'!V$2-'F+ , F-'!V$3))</f>
        <v>1.7746678835817833E-2</v>
      </c>
      <c r="W454" s="1" cm="1">
        <f t="array" ref="W454">[1]!table_weight[LongShots]*(('F+ , F-'!W$2-[1]!tbl_gk[[#This Row],[LongShots]])/('F+ , F-'!W$2-'F+ , F-'!W$3))</f>
        <v>6.7523948741159906E-3</v>
      </c>
      <c r="X454" s="1" cm="1">
        <f t="array" ref="X454">[1]!table_weight[Aggression]*(('F+ , F-'!X$2-[1]!tbl_gk[[#This Row],[Aggression]])/('F+ , F-'!X$2-'F+ , F-'!X$3))</f>
        <v>1.642835412229994E-2</v>
      </c>
      <c r="Y454" s="1" cm="1">
        <f t="array" ref="Y454">[1]!table_weight[Interceptions]*(('F+ , F-'!Y$2-[1]!tbl_gk[[#This Row],[Interceptions]])/('F+ , F-'!Y$2-'F+ , F-'!Y$3))</f>
        <v>1.8698939651398346E-2</v>
      </c>
      <c r="Z454" s="1" cm="1">
        <f t="array" ref="Z454">[1]!table_weight[Positioning]*(('F+ , F-'!Z$2-[1]!tbl_gk[[#This Row],[Positioning]])/('F+ , F-'!Z$2-'F+ , F-'!Z$3))</f>
        <v>1.4788899029848058E-3</v>
      </c>
      <c r="AA454" s="1" cm="1">
        <f t="array" ref="AA454">[1]!table_weight[Vision]*(('F+ , F-'!AA$2-[1]!tbl_gk[[#This Row],[Vision]])/('F+ , F-'!AA$2-'F+ , F-'!AA$3))</f>
        <v>1.9876280296115975E-2</v>
      </c>
      <c r="AB454" s="1" cm="1">
        <f t="array" ref="AB454">[1]!table_weight[Penalties]*(('F+ , F-'!AB$2-[1]!tbl_gk[[#This Row],[Penalties]])/('F+ , F-'!AB$2-'F+ , F-'!AB$3))</f>
        <v>2.0356484546967322E-3</v>
      </c>
      <c r="AC454" s="1" cm="1">
        <f t="array" ref="AC454">[1]!table_weight[Composure]*(('F+ , F-'!AC$2-[1]!tbl_gk[[#This Row],[Composure]])/('F+ , F-'!AC$2-'F+ , F-'!AC$3))</f>
        <v>7.4722858256074981E-4</v>
      </c>
      <c r="AD454" s="1" cm="1">
        <f t="array" ref="AD454">[1]!table_weight[Marking]*(('F+ , F-'!AD$2-[1]!tbl_gk[[#This Row],[Marking]])/('F+ , F-'!AD$2-'F+ , F-'!AD$3))</f>
        <v>2.0507273321389546E-2</v>
      </c>
      <c r="AE454" s="1" cm="1">
        <f t="array" ref="AE454">[1]!table_weight[StandingTackle]*(('F+ , F-'!AE$2-[1]!tbl_gk[[#This Row],[StandingTackle]])/('F+ , F-'!AE$2-'F+ , F-'!AE$3))</f>
        <v>2.241685747682258E-2</v>
      </c>
      <c r="AF454" s="1" cm="1">
        <f t="array" ref="AF454">[1]!table_weight[SlidingTackle]*(('F+ , F-'!AF$2-[1]!tbl_gk[[#This Row],[SlidingTackle]])/('F+ , F-'!AF$2-'F+ , F-'!AF$3))</f>
        <v>7.4722858256075263E-3</v>
      </c>
      <c r="AG454" s="1" cm="1">
        <f t="array" ref="AG454">[1]!table_weight[GKDiving]*(('F+ , F-'!AG$2-[1]!tbl_gk[[#This Row],[GKDiving]])/('F+ , F-'!AG$2-'F+ , F-'!AG$3))</f>
        <v>5.9784124328161402E-2</v>
      </c>
      <c r="AH454" s="1" cm="1">
        <f t="array" ref="AH454">[1]!table_weight[GKHandling]*(('F+ , F-'!AH$2-[1]!tbl_gk[[#This Row],[GKHandling]])/('F+ , F-'!AH$2-'F+ , F-'!AH$3))</f>
        <v>5.8818666419756312E-2</v>
      </c>
      <c r="AI454" s="1" cm="1">
        <f t="array" ref="AI454">[1]!table_weight[GKKicking]*(('F+ , F-'!AI$2-[1]!tbl_gk[[#This Row],[GKKicking]])/('F+ , F-'!AI$2-'F+ , F-'!AI$3))</f>
        <v>3.3988439306358358E-2</v>
      </c>
      <c r="AJ454" s="1" cm="1">
        <f t="array" ref="AJ454">[1]!table_weight[GKPositioning]*(('F+ , F-'!AJ$2-[1]!tbl_gk[[#This Row],[GKPositioning]])/('F+ , F-'!AJ$2-'F+ , F-'!AJ$3))</f>
        <v>2.0812758886990693E-2</v>
      </c>
      <c r="AK454" s="1" cm="1">
        <f t="array" ref="AK454">[1]!table_weight[GKReflexes]*(('F+ , F-'!AK$2-[1]!tbl_gk[[#This Row],[GKReflexes]])/('F+ , F-'!AK$2-'F+ , F-'!AK$3))</f>
        <v>5.64817631747963E-2</v>
      </c>
    </row>
    <row r="455" spans="1:37" x14ac:dyDescent="0.55000000000000004">
      <c r="A455" s="8">
        <f>[1]!tbl_gk[[#This Row],[ID]]</f>
        <v>209166</v>
      </c>
      <c r="B455" s="2" cm="1">
        <f t="array" ref="B455">[1]!table_weight[ValueEUR]*(('F+ , F-'!B$2-[1]!tbl_gk[[#This Row],[ValueEUR]])/('F+ , F-'!B$2-'F+ , F-'!B$3))</f>
        <v>2.5001843389881692E-5</v>
      </c>
      <c r="C455" s="2" cm="1">
        <f t="array" ref="C455">[1]!table_weight[WageEUR]*(('F+ , F-'!C$2-[1]!tbl_gk[[#This Row],[WageEUR]])/('F+ , F-'!C$2-'F+ , F-'!C$3))</f>
        <v>5.4769309433185431E-4</v>
      </c>
      <c r="D455" s="2" cm="1">
        <f t="array" ref="D455">[1]!table_weight[Crossing]*(('F+ , F-'!D$2-[1]!tbl_gk[[#This Row],[Crossing]])/('F+ , F-'!D$2-'F+ , F-'!D$3))</f>
        <v>3.4746129089074922E-2</v>
      </c>
      <c r="E455" s="2" cm="1">
        <f t="array" ref="E455">[1]!table_weight[Finishing]*(('F+ , F-'!E$2-[1]!tbl_gk[[#This Row],[Finishing]])/('F+ , F-'!E$2-'F+ , F-'!E$3))</f>
        <v>9.9825068451474385E-3</v>
      </c>
      <c r="F455" s="2" cm="1">
        <f t="array" ref="F455">[1]!table_weight[HeadingAccuracy]*(('F+ , F-'!F$2-[1]!tbl_gk[[#This Row],[HeadingAccuracy]])/('F+ , F-'!F$2-'F+ , F-'!F$3))</f>
        <v>4.1756891378395E-3</v>
      </c>
      <c r="G455" s="2" cm="1">
        <f t="array" ref="G455">[1]!table_weight[ShortPassing]*(('F+ , F-'!G$2-[1]!tbl_gk[[#This Row],[ShortPassing]])/('F+ , F-'!G$2-'F+ , F-'!G$3))</f>
        <v>4.781557995763748E-2</v>
      </c>
      <c r="H455" s="2" cm="1">
        <f t="array" ref="H455">[1]!table_weight[Volleys]*(('F+ , F-'!H$2-[1]!tbl_gk[[#This Row],[Volleys]])/('F+ , F-'!H$2-'F+ , F-'!H$3))</f>
        <v>6.9443525879286526E-4</v>
      </c>
      <c r="I455" s="2" cm="1">
        <f t="array" ref="I455">[1]!table_weight[Dribbling]*(('F+ , F-'!I$2-[1]!tbl_gk[[#This Row],[Dribbling]])/('F+ , F-'!I$2-'F+ , F-'!I$3))</f>
        <v>1.8579686209743949E-2</v>
      </c>
      <c r="J455" s="2" cm="1">
        <f t="array" ref="J455">[1]!table_weight[Curve]*(('F+ , F-'!J$2-[1]!tbl_gk[[#This Row],[Curve]])/('F+ , F-'!J$2-'F+ , F-'!J$3))</f>
        <v>9.295879390190295E-3</v>
      </c>
      <c r="K455" s="2" cm="1">
        <f t="array" ref="K455">[1]!table_weight[FKAccuracy]*(('F+ , F-'!K$2-[1]!tbl_gk[[#This Row],[FKAccuracy]])/('F+ , F-'!K$2-'F+ , F-'!K$3))</f>
        <v>8.2141770611499701E-3</v>
      </c>
      <c r="L455" s="2" cm="1">
        <f t="array" ref="L455">[1]!table_weight[LongPassing]*(('F+ , F-'!L$2-[1]!tbl_gk[[#This Row],[LongPassing]])/('F+ , F-'!L$2-'F+ , F-'!L$3))</f>
        <v>2.7612629103865718E-2</v>
      </c>
      <c r="M455" s="2" cm="1">
        <f t="array" ref="M455">[1]!table_weight[BallControl]*(('F+ , F-'!M$2-[1]!tbl_gk[[#This Row],[BallControl]])/('F+ , F-'!M$2-'F+ , F-'!M$3))</f>
        <v>1.3907601373375588E-2</v>
      </c>
      <c r="N455" s="2" cm="1">
        <f t="array" ref="N455">[1]!table_weight[Acceleration]*(('F+ , F-'!N$2-[1]!tbl_gk[[#This Row],[Acceleration]])/('F+ , F-'!N$2-'F+ , F-'!N$3))</f>
        <v>4.2842570554233201E-3</v>
      </c>
      <c r="O455" s="2" cm="1">
        <f t="array" ref="O455">[1]!table_weight[SprintSpeed]*(('F+ , F-'!O$2-[1]!tbl_gk[[#This Row],[SprintSpeed]])/('F+ , F-'!O$2-'F+ , F-'!O$3))</f>
        <v>4.7788256769090301E-3</v>
      </c>
      <c r="P455" s="2" cm="1">
        <f t="array" ref="P455">[1]!table_weight[Agility]*(('F+ , F-'!P$2-[1]!tbl_gk[[#This Row],[Agility]])/('F+ , F-'!P$2-'F+ , F-'!P$3))</f>
        <v>4.680442769886016E-3</v>
      </c>
      <c r="Q455" s="2" cm="1">
        <f t="array" ref="Q455">[1]!table_weight[Reactions]*(('F+ , F-'!Q$2-[1]!tbl_gk[[#This Row],[Reactions]])/('F+ , F-'!Q$2-'F+ , F-'!Q$3))</f>
        <v>1.4953618002093458E-3</v>
      </c>
      <c r="R455" s="2" cm="1">
        <f t="array" ref="R455">[1]!table_weight[Balance]*(('F+ , F-'!R$2-[1]!tbl_gk[[#This Row],[Balance]])/('F+ , F-'!R$2-'F+ , F-'!R$3))</f>
        <v>9.9340009809825627E-4</v>
      </c>
      <c r="S455" s="2" cm="1">
        <f t="array" ref="S455">[1]!table_weight[ShotPower]*(('F+ , F-'!S$2-[1]!tbl_gk[[#This Row],[ShotPower]])/('F+ , F-'!S$2-'F+ , F-'!S$3))</f>
        <v>5.1941499031661464E-3</v>
      </c>
      <c r="T455" s="2" cm="1">
        <f t="array" ref="T455">[1]!table_weight[Jumping]*(('F+ , F-'!T$2-[1]!tbl_gk[[#This Row],[Jumping]])/('F+ , F-'!T$2-'F+ , F-'!T$3))</f>
        <v>2.0609046389982004E-3</v>
      </c>
      <c r="U455" s="2" cm="1">
        <f t="array" ref="U455">[1]!table_weight[Stamina]*(('F+ , F-'!U$2-[1]!tbl_gk[[#This Row],[Stamina]])/('F+ , F-'!U$2-'F+ , F-'!U$3))</f>
        <v>1.288065399373875E-2</v>
      </c>
      <c r="V455" s="2" cm="1">
        <f t="array" ref="V455">[1]!table_weight[Strength]*(('F+ , F-'!V$2-[1]!tbl_gk[[#This Row],[Strength]])/('F+ , F-'!V$2-'F+ , F-'!V$3))</f>
        <v>2.0408680661190511E-2</v>
      </c>
      <c r="W455" s="2" cm="1">
        <f t="array" ref="W455">[1]!table_weight[LongShots]*(('F+ , F-'!W$2-[1]!tbl_gk[[#This Row],[LongShots]])/('F+ , F-'!W$2-'F+ , F-'!W$3))</f>
        <v>6.4926873789576834E-3</v>
      </c>
      <c r="X455" s="2" cm="1">
        <f t="array" ref="X455">[1]!table_weight[Aggression]*(('F+ , F-'!X$2-[1]!tbl_gk[[#This Row],[Aggression]])/('F+ , F-'!X$2-'F+ , F-'!X$3))</f>
        <v>1.642835412229994E-2</v>
      </c>
      <c r="Y455" s="2" cm="1">
        <f t="array" ref="Y455">[1]!table_weight[Interceptions]*(('F+ , F-'!Y$2-[1]!tbl_gk[[#This Row],[Interceptions]])/('F+ , F-'!Y$2-'F+ , F-'!Y$3))</f>
        <v>1.9391492971820509E-2</v>
      </c>
      <c r="Z455" s="2" cm="1">
        <f t="array" ref="Z455">[1]!table_weight[Positioning]*(('F+ , F-'!Z$2-[1]!tbl_gk[[#This Row],[Positioning]])/('F+ , F-'!Z$2-'F+ , F-'!Z$3))</f>
        <v>8.8733394179088337E-4</v>
      </c>
      <c r="AA455" s="2" cm="1">
        <f t="array" ref="AA455">[1]!table_weight[Vision]*(('F+ , F-'!AA$2-[1]!tbl_gk[[#This Row],[Vision]])/('F+ , F-'!AA$2-'F+ , F-'!AA$3))</f>
        <v>1.7746678835817837E-2</v>
      </c>
      <c r="AB455" s="2" cm="1">
        <f t="array" ref="AB455">[1]!table_weight[Penalties]*(('F+ , F-'!AB$2-[1]!tbl_gk[[#This Row],[Penalties]])/('F+ , F-'!AB$2-'F+ , F-'!AB$3))</f>
        <v>1.9573542833622431E-3</v>
      </c>
      <c r="AC455" s="2" cm="1">
        <f t="array" ref="AC455">[1]!table_weight[Composure]*(('F+ , F-'!AC$2-[1]!tbl_gk[[#This Row],[Composure]])/('F+ , F-'!AC$2-'F+ , F-'!AC$3))</f>
        <v>8.0060205274366054E-4</v>
      </c>
      <c r="AD455" s="2" cm="1">
        <f t="array" ref="AD455">[1]!table_weight[Marking]*(('F+ , F-'!AD$2-[1]!tbl_gk[[#This Row],[Marking]])/('F+ , F-'!AD$2-'F+ , F-'!AD$3))</f>
        <v>2.366223844775717E-2</v>
      </c>
      <c r="AE455" s="2" cm="1">
        <f t="array" ref="AE455">[1]!table_weight[StandingTackle]*(('F+ , F-'!AE$2-[1]!tbl_gk[[#This Row],[StandingTackle]])/('F+ , F-'!AE$2-'F+ , F-'!AE$3))</f>
        <v>1.5691800233775807E-2</v>
      </c>
      <c r="AF455" s="2" cm="1">
        <f t="array" ref="AF455">[1]!table_weight[SlidingTackle]*(('F+ , F-'!AF$2-[1]!tbl_gk[[#This Row],[SlidingTackle]])/('F+ , F-'!AF$2-'F+ , F-'!AF$3))</f>
        <v>9.7139715732897855E-3</v>
      </c>
      <c r="AG455" s="2" cm="1">
        <f t="array" ref="AG455">[1]!table_weight[GKDiving]*(('F+ , F-'!AG$2-[1]!tbl_gk[[#This Row],[GKDiving]])/('F+ , F-'!AG$2-'F+ , F-'!AG$3))</f>
        <v>4.2702945948686719E-2</v>
      </c>
      <c r="AH455" s="2" cm="1">
        <f t="array" ref="AH455">[1]!table_weight[GKHandling]*(('F+ , F-'!AH$2-[1]!tbl_gk[[#This Row],[GKHandling]])/('F+ , F-'!AH$2-'F+ , F-'!AH$3))</f>
        <v>4.6341979603444362E-2</v>
      </c>
      <c r="AI455" s="2" cm="1">
        <f t="array" ref="AI455">[1]!table_weight[GKKicking]*(('F+ , F-'!AI$2-[1]!tbl_gk[[#This Row],[GKKicking]])/('F+ , F-'!AI$2-'F+ , F-'!AI$3))</f>
        <v>2.414968055978094E-2</v>
      </c>
      <c r="AJ455" s="2" cm="1">
        <f t="array" ref="AJ455">[1]!table_weight[GKPositioning]*(('F+ , F-'!AJ$2-[1]!tbl_gk[[#This Row],[GKPositioning]])/('F+ , F-'!AJ$2-'F+ , F-'!AJ$3))</f>
        <v>1.6397931244295699E-2</v>
      </c>
      <c r="AK455" s="2" cm="1">
        <f t="array" ref="AK455">[1]!table_weight[GKReflexes]*(('F+ , F-'!AK$2-[1]!tbl_gk[[#This Row],[GKReflexes]])/('F+ , F-'!AK$2-'F+ , F-'!AK$3))</f>
        <v>4.1905824290977896E-2</v>
      </c>
    </row>
    <row r="456" spans="1:37" x14ac:dyDescent="0.55000000000000004">
      <c r="A456" s="7">
        <f>[1]!tbl_gk[[#This Row],[ID]]</f>
        <v>209293</v>
      </c>
      <c r="B456" s="1" cm="1">
        <f t="array" ref="B456">[1]!table_weight[ValueEUR]*(('F+ , F-'!B$2-[1]!tbl_gk[[#This Row],[ValueEUR]])/('F+ , F-'!B$2-'F+ , F-'!B$3))</f>
        <v>6.8214906039059921E-5</v>
      </c>
      <c r="C456" s="1" cm="1">
        <f t="array" ref="C456">[1]!table_weight[WageEUR]*(('F+ , F-'!C$2-[1]!tbl_gk[[#This Row],[WageEUR]])/('F+ , F-'!C$2-'F+ , F-'!C$3))</f>
        <v>2.3472561185650898E-4</v>
      </c>
      <c r="D456" s="1" cm="1">
        <f t="array" ref="D456">[1]!table_weight[Crossing]*(('F+ , F-'!D$2-[1]!tbl_gk[[#This Row],[Crossing]])/('F+ , F-'!D$2-'F+ , F-'!D$3))</f>
        <v>2.6900228972187034E-2</v>
      </c>
      <c r="E456" s="1" cm="1">
        <f t="array" ref="E456">[1]!table_weight[Finishing]*(('F+ , F-'!E$2-[1]!tbl_gk[[#This Row],[Finishing]])/('F+ , F-'!E$2-'F+ , F-'!E$3))</f>
        <v>1.4973760267721157E-2</v>
      </c>
      <c r="F456" s="1" cm="1">
        <f t="array" ref="F456">[1]!table_weight[HeadingAccuracy]*(('F+ , F-'!F$2-[1]!tbl_gk[[#This Row],[HeadingAccuracy]])/('F+ , F-'!F$2-'F+ , F-'!F$3))</f>
        <v>1.08567917583827E-2</v>
      </c>
      <c r="G456" s="1" cm="1">
        <f t="array" ref="G456">[1]!table_weight[ShortPassing]*(('F+ , F-'!G$2-[1]!tbl_gk[[#This Row],[ShortPassing]])/('F+ , F-'!G$2-'F+ , F-'!G$3))</f>
        <v>4.6409239370648142E-2</v>
      </c>
      <c r="H456" s="1" cm="1">
        <f t="array" ref="H456">[1]!table_weight[Volleys]*(('F+ , F-'!H$2-[1]!tbl_gk[[#This Row],[Volleys]])/('F+ , F-'!H$2-'F+ , F-'!H$3))</f>
        <v>1.2731313077869197E-3</v>
      </c>
      <c r="I456" s="1" cm="1">
        <f t="array" ref="I456">[1]!table_weight[Dribbling]*(('F+ , F-'!I$2-[1]!tbl_gk[[#This Row],[Dribbling]])/('F+ , F-'!I$2-'F+ , F-'!I$3))</f>
        <v>1.9557564431309422E-2</v>
      </c>
      <c r="J456" s="1" cm="1">
        <f t="array" ref="J456">[1]!table_weight[Curve]*(('F+ , F-'!J$2-[1]!tbl_gk[[#This Row],[Curve]])/('F+ , F-'!J$2-'F+ , F-'!J$3))</f>
        <v>9.1268634012777444E-3</v>
      </c>
      <c r="K456" s="1" cm="1">
        <f t="array" ref="K456">[1]!table_weight[FKAccuracy]*(('F+ , F-'!K$2-[1]!tbl_gk[[#This Row],[FKAccuracy]])/('F+ , F-'!K$2-'F+ , F-'!K$3))</f>
        <v>9.4310921813203358E-3</v>
      </c>
      <c r="L456" s="1" cm="1">
        <f t="array" ref="L456">[1]!table_weight[LongPassing]*(('F+ , F-'!L$2-[1]!tbl_gk[[#This Row],[LongPassing]])/('F+ , F-'!L$2-'F+ , F-'!L$3))</f>
        <v>2.2198388103107734E-2</v>
      </c>
      <c r="M456" s="1" cm="1">
        <f t="array" ref="M456">[1]!table_weight[BallControl]*(('F+ , F-'!M$2-[1]!tbl_gk[[#This Row],[BallControl]])/('F+ , F-'!M$2-'F+ , F-'!M$3))</f>
        <v>1.2603763744621627E-2</v>
      </c>
      <c r="N456" s="1" cm="1">
        <f t="array" ref="N456">[1]!table_weight[Acceleration]*(('F+ , F-'!N$2-[1]!tbl_gk[[#This Row],[Acceleration]])/('F+ , F-'!N$2-'F+ , F-'!N$3))</f>
        <v>9.4704629646199696E-3</v>
      </c>
      <c r="O456" s="1" cm="1">
        <f t="array" ref="O456">[1]!table_weight[SprintSpeed]*(('F+ , F-'!O$2-[1]!tbl_gk[[#This Row],[SprintSpeed]])/('F+ , F-'!O$2-'F+ , F-'!O$3))</f>
        <v>8.995436568299351E-3</v>
      </c>
      <c r="P456" s="1" cm="1">
        <f t="array" ref="P456">[1]!table_weight[Agility]*(('F+ , F-'!P$2-[1]!tbl_gk[[#This Row],[Agility]])/('F+ , F-'!P$2-'F+ , F-'!P$3))</f>
        <v>4.4464206313917145E-3</v>
      </c>
      <c r="Q456" s="1" cm="1">
        <f t="array" ref="Q456">[1]!table_weight[Reactions]*(('F+ , F-'!Q$2-[1]!tbl_gk[[#This Row],[Reactions]])/('F+ , F-'!Q$2-'F+ , F-'!Q$3))</f>
        <v>1.3922334001949081E-3</v>
      </c>
      <c r="R456" s="1" cm="1">
        <f t="array" ref="R456">[1]!table_weight[Balance]*(('F+ , F-'!R$2-[1]!tbl_gk[[#This Row],[Balance]])/('F+ , F-'!R$2-'F+ , F-'!R$3))</f>
        <v>1.8626251839342308E-3</v>
      </c>
      <c r="S456" s="1" cm="1">
        <f t="array" ref="S456">[1]!table_weight[ShotPower]*(('F+ , F-'!S$2-[1]!tbl_gk[[#This Row],[ShotPower]])/('F+ , F-'!S$2-'F+ , F-'!S$3))</f>
        <v>5.7135648934827617E-3</v>
      </c>
      <c r="T456" s="1" cm="1">
        <f t="array" ref="T456">[1]!table_weight[Jumping]*(('F+ , F-'!T$2-[1]!tbl_gk[[#This Row],[Jumping]])/('F+ , F-'!T$2-'F+ , F-'!T$3))</f>
        <v>2.4043887454979003E-3</v>
      </c>
      <c r="U456" s="1" cm="1">
        <f t="array" ref="U456">[1]!table_weight[Stamina]*(('F+ , F-'!U$2-[1]!tbl_gk[[#This Row],[Stamina]])/('F+ , F-'!U$2-'F+ , F-'!U$3))</f>
        <v>1.4598074526237249E-2</v>
      </c>
      <c r="V456" s="1" cm="1">
        <f t="array" ref="V456">[1]!table_weight[Strength]*(('F+ , F-'!V$2-[1]!tbl_gk[[#This Row],[Strength]])/('F+ , F-'!V$2-'F+ , F-'!V$3))</f>
        <v>1.3310009126863375E-2</v>
      </c>
      <c r="W456" s="1" cm="1">
        <f t="array" ref="W456">[1]!table_weight[LongShots]*(('F+ , F-'!W$2-[1]!tbl_gk[[#This Row],[LongShots]])/('F+ , F-'!W$2-'F+ , F-'!W$3))</f>
        <v>7.5315173595909123E-3</v>
      </c>
      <c r="X456" s="1" cm="1">
        <f t="array" ref="X456">[1]!table_weight[Aggression]*(('F+ , F-'!X$2-[1]!tbl_gk[[#This Row],[Aggression]])/('F+ , F-'!X$2-'F+ , F-'!X$3))</f>
        <v>6.0845756008518293E-3</v>
      </c>
      <c r="Y456" s="1" cm="1">
        <f t="array" ref="Y456">[1]!table_weight[Interceptions]*(('F+ , F-'!Y$2-[1]!tbl_gk[[#This Row],[Interceptions]])/('F+ , F-'!Y$2-'F+ , F-'!Y$3))</f>
        <v>1.9391492971820509E-2</v>
      </c>
      <c r="Z456" s="1" cm="1">
        <f t="array" ref="Z456">[1]!table_weight[Positioning]*(('F+ , F-'!Z$2-[1]!tbl_gk[[#This Row],[Positioning]])/('F+ , F-'!Z$2-'F+ , F-'!Z$3))</f>
        <v>8.8733394179088337E-4</v>
      </c>
      <c r="AA456" s="1" cm="1">
        <f t="array" ref="AA456">[1]!table_weight[Vision]*(('F+ , F-'!AA$2-[1]!tbl_gk[[#This Row],[Vision]])/('F+ , F-'!AA$2-'F+ , F-'!AA$3))</f>
        <v>1.5617077375519694E-2</v>
      </c>
      <c r="AB456" s="1" cm="1">
        <f t="array" ref="AB456">[1]!table_weight[Penalties]*(('F+ , F-'!AB$2-[1]!tbl_gk[[#This Row],[Penalties]])/('F+ , F-'!AB$2-'F+ , F-'!AB$3))</f>
        <v>2.0356484546967322E-3</v>
      </c>
      <c r="AC456" s="1" cm="1">
        <f t="array" ref="AC456">[1]!table_weight[Composure]*(('F+ , F-'!AC$2-[1]!tbl_gk[[#This Row],[Composure]])/('F+ , F-'!AC$2-'F+ , F-'!AC$3))</f>
        <v>1.2275898142069463E-3</v>
      </c>
      <c r="AD456" s="1" cm="1">
        <f t="array" ref="AD456">[1]!table_weight[Marking]*(('F+ , F-'!AD$2-[1]!tbl_gk[[#This Row],[Marking]])/('F+ , F-'!AD$2-'F+ , F-'!AD$3))</f>
        <v>1.2619860505470488E-2</v>
      </c>
      <c r="AE456" s="1" cm="1">
        <f t="array" ref="AE456">[1]!table_weight[StandingTackle]*(('F+ , F-'!AE$2-[1]!tbl_gk[[#This Row],[StandingTackle]])/('F+ , F-'!AE$2-'F+ , F-'!AE$3))</f>
        <v>2.465854322450484E-2</v>
      </c>
      <c r="AF456" s="1" cm="1">
        <f t="array" ref="AF456">[1]!table_weight[SlidingTackle]*(('F+ , F-'!AF$2-[1]!tbl_gk[[#This Row],[SlidingTackle]])/('F+ , F-'!AF$2-'F+ , F-'!AF$3))</f>
        <v>3.7361429128037632E-3</v>
      </c>
      <c r="AG456" s="1" cm="1">
        <f t="array" ref="AG456">[1]!table_weight[GKDiving]*(('F+ , F-'!AG$2-[1]!tbl_gk[[#This Row],[GKDiving]])/('F+ , F-'!AG$2-'F+ , F-'!AG$3))</f>
        <v>4.6119181624581652E-2</v>
      </c>
      <c r="AH456" s="1" cm="1">
        <f t="array" ref="AH456">[1]!table_weight[GKHandling]*(('F+ , F-'!AH$2-[1]!tbl_gk[[#This Row],[GKHandling]])/('F+ , F-'!AH$2-'F+ , F-'!AH$3))</f>
        <v>4.8124363434346076E-2</v>
      </c>
      <c r="AI456" s="1" cm="1">
        <f t="array" ref="AI456">[1]!table_weight[GKKicking]*(('F+ , F-'!AI$2-[1]!tbl_gk[[#This Row],[GKKicking]])/('F+ , F-'!AI$2-'F+ , F-'!AI$3))</f>
        <v>2.5938545786431375E-2</v>
      </c>
      <c r="AJ456" s="1" cm="1">
        <f t="array" ref="AJ456">[1]!table_weight[GKPositioning]*(('F+ , F-'!AJ$2-[1]!tbl_gk[[#This Row],[GKPositioning]])/('F+ , F-'!AJ$2-'F+ , F-'!AJ$3))</f>
        <v>1.3875172591327129E-2</v>
      </c>
      <c r="AK456" s="1" cm="1">
        <f t="array" ref="AK456">[1]!table_weight[GKReflexes]*(('F+ , F-'!AK$2-[1]!tbl_gk[[#This Row],[GKReflexes]])/('F+ , F-'!AK$2-'F+ , F-'!AK$3))</f>
        <v>5.10157860933644E-2</v>
      </c>
    </row>
    <row r="457" spans="1:37" x14ac:dyDescent="0.55000000000000004">
      <c r="A457" s="8">
        <f>[1]!tbl_gk[[#This Row],[ID]]</f>
        <v>209332</v>
      </c>
      <c r="B457" s="2" cm="1">
        <f t="array" ref="B457">[1]!table_weight[ValueEUR]*(('F+ , F-'!B$2-[1]!tbl_gk[[#This Row],[ValueEUR]])/('F+ , F-'!B$2-'F+ , F-'!B$3))</f>
        <v>1.2068791068449063E-4</v>
      </c>
      <c r="C457" s="2" cm="1">
        <f t="array" ref="C457">[1]!table_weight[WageEUR]*(('F+ , F-'!C$2-[1]!tbl_gk[[#This Row],[WageEUR]])/('F+ , F-'!C$2-'F+ , F-'!C$3))</f>
        <v>3.9120935309418161E-4</v>
      </c>
      <c r="D457" s="2" cm="1">
        <f t="array" ref="D457">[1]!table_weight[Crossing]*(('F+ , F-'!D$2-[1]!tbl_gk[[#This Row],[Crossing]])/('F+ , F-'!D$2-'F+ , F-'!D$3))</f>
        <v>3.1383600467551537E-2</v>
      </c>
      <c r="E457" s="2" cm="1">
        <f t="array" ref="E457">[1]!table_weight[Finishing]*(('F+ , F-'!E$2-[1]!tbl_gk[[#This Row],[Finishing]])/('F+ , F-'!E$2-'F+ , F-'!E$3))</f>
        <v>1.3975509583206414E-2</v>
      </c>
      <c r="F457" s="2" cm="1">
        <f t="array" ref="F457">[1]!table_weight[HeadingAccuracy]*(('F+ , F-'!F$2-[1]!tbl_gk[[#This Row],[HeadingAccuracy]])/('F+ , F-'!F$2-'F+ , F-'!F$3))</f>
        <v>1.210949849973455E-2</v>
      </c>
      <c r="G457" s="2" cm="1">
        <f t="array" ref="G457">[1]!table_weight[ShortPassing]*(('F+ , F-'!G$2-[1]!tbl_gk[[#This Row],[ShortPassing]])/('F+ , F-'!G$2-'F+ , F-'!G$3))</f>
        <v>5.9066304653552192E-2</v>
      </c>
      <c r="H457" s="2" cm="1">
        <f t="array" ref="H457">[1]!table_weight[Volleys]*(('F+ , F-'!H$2-[1]!tbl_gk[[#This Row],[Volleys]])/('F+ , F-'!H$2-'F+ , F-'!H$3))</f>
        <v>1.2731313077869197E-3</v>
      </c>
      <c r="I457" s="2" cm="1">
        <f t="array" ref="I457">[1]!table_weight[Dribbling]*(('F+ , F-'!I$2-[1]!tbl_gk[[#This Row],[Dribbling]])/('F+ , F-'!I$2-'F+ , F-'!I$3))</f>
        <v>1.7601807988178481E-2</v>
      </c>
      <c r="J457" s="2" cm="1">
        <f t="array" ref="J457">[1]!table_weight[Curve]*(('F+ , F-'!J$2-[1]!tbl_gk[[#This Row],[Curve]])/('F+ , F-'!J$2-'F+ , F-'!J$3))</f>
        <v>8.4507994456275402E-3</v>
      </c>
      <c r="K457" s="2" cm="1">
        <f t="array" ref="K457">[1]!table_weight[FKAccuracy]*(('F+ , F-'!K$2-[1]!tbl_gk[[#This Row],[FKAccuracy]])/('F+ , F-'!K$2-'F+ , F-'!K$3))</f>
        <v>8.3662914511712649E-3</v>
      </c>
      <c r="L457" s="2" cm="1">
        <f t="array" ref="L457">[1]!table_weight[LongPassing]*(('F+ , F-'!L$2-[1]!tbl_gk[[#This Row],[LongPassing]])/('F+ , F-'!L$2-'F+ , F-'!L$3))</f>
        <v>2.5988356803638323E-2</v>
      </c>
      <c r="M457" s="2" cm="1">
        <f t="array" ref="M457">[1]!table_weight[BallControl]*(('F+ , F-'!M$2-[1]!tbl_gk[[#This Row],[BallControl]])/('F+ , F-'!M$2-'F+ , F-'!M$3))</f>
        <v>9.9960884871137055E-3</v>
      </c>
      <c r="N457" s="2" cm="1">
        <f t="array" ref="N457">[1]!table_weight[Acceleration]*(('F+ , F-'!N$2-[1]!tbl_gk[[#This Row],[Acceleration]])/('F+ , F-'!N$2-'F+ , F-'!N$3))</f>
        <v>4.7352314823099848E-3</v>
      </c>
      <c r="O457" s="2" cm="1">
        <f t="array" ref="O457">[1]!table_weight[SprintSpeed]*(('F+ , F-'!O$2-[1]!tbl_gk[[#This Row],[SprintSpeed]])/('F+ , F-'!O$2-'F+ , F-'!O$3))</f>
        <v>8.4332217827806418E-3</v>
      </c>
      <c r="P457" s="2" cm="1">
        <f t="array" ref="P457">[1]!table_weight[Agility]*(('F+ , F-'!P$2-[1]!tbl_gk[[#This Row],[Agility]])/('F+ , F-'!P$2-'F+ , F-'!P$3))</f>
        <v>2.340221384943008E-3</v>
      </c>
      <c r="Q457" s="2" cm="1">
        <f t="array" ref="Q457">[1]!table_weight[Reactions]*(('F+ , F-'!Q$2-[1]!tbl_gk[[#This Row],[Reactions]])/('F+ , F-'!Q$2-'F+ , F-'!Q$3))</f>
        <v>1.3406692001876892E-3</v>
      </c>
      <c r="R457" s="2" cm="1">
        <f t="array" ref="R457">[1]!table_weight[Balance]*(('F+ , F-'!R$2-[1]!tbl_gk[[#This Row],[Balance]])/('F+ , F-'!R$2-'F+ , F-'!R$3))</f>
        <v>9.3131259196711541E-4</v>
      </c>
      <c r="S457" s="2" cm="1">
        <f t="array" ref="S457">[1]!table_weight[ShotPower]*(('F+ , F-'!S$2-[1]!tbl_gk[[#This Row],[ShotPower]])/('F+ , F-'!S$2-'F+ , F-'!S$3))</f>
        <v>6.2329798837993753E-3</v>
      </c>
      <c r="T457" s="2" cm="1">
        <f t="array" ref="T457">[1]!table_weight[Jumping]*(('F+ , F-'!T$2-[1]!tbl_gk[[#This Row],[Jumping]])/('F+ , F-'!T$2-'F+ , F-'!T$3))</f>
        <v>1.8891625857483504E-3</v>
      </c>
      <c r="U457" s="2" cm="1">
        <f t="array" ref="U457">[1]!table_weight[Stamina]*(('F+ , F-'!U$2-[1]!tbl_gk[[#This Row],[Stamina]])/('F+ , F-'!U$2-'F+ , F-'!U$3))</f>
        <v>6.0109718637447497E-3</v>
      </c>
      <c r="V457" s="2" cm="1">
        <f t="array" ref="V457">[1]!table_weight[Strength]*(('F+ , F-'!V$2-[1]!tbl_gk[[#This Row],[Strength]])/('F+ , F-'!V$2-'F+ , F-'!V$3))</f>
        <v>1.8634012777608722E-2</v>
      </c>
      <c r="W457" s="2" cm="1">
        <f t="array" ref="W457">[1]!table_weight[LongShots]*(('F+ , F-'!W$2-[1]!tbl_gk[[#This Row],[LongShots]])/('F+ , F-'!W$2-'F+ , F-'!W$3))</f>
        <v>7.0121023692742987E-3</v>
      </c>
      <c r="X457" s="2" cm="1">
        <f t="array" ref="X457">[1]!table_weight[Aggression]*(('F+ , F-'!X$2-[1]!tbl_gk[[#This Row],[Aggression]])/('F+ , F-'!X$2-'F+ , F-'!X$3))</f>
        <v>6.6930331609370121E-3</v>
      </c>
      <c r="Y457" s="2" cm="1">
        <f t="array" ref="Y457">[1]!table_weight[Interceptions]*(('F+ , F-'!Y$2-[1]!tbl_gk[[#This Row],[Interceptions]])/('F+ , F-'!Y$2-'F+ , F-'!Y$3))</f>
        <v>1.9391492971820509E-2</v>
      </c>
      <c r="Z457" s="2" cm="1">
        <f t="array" ref="Z457">[1]!table_weight[Positioning]*(('F+ , F-'!Z$2-[1]!tbl_gk[[#This Row],[Positioning]])/('F+ , F-'!Z$2-'F+ , F-'!Z$3))</f>
        <v>1.0352229320893639E-3</v>
      </c>
      <c r="AA457" s="2" cm="1">
        <f t="array" ref="AA457">[1]!table_weight[Vision]*(('F+ , F-'!AA$2-[1]!tbl_gk[[#This Row],[Vision]])/('F+ , F-'!AA$2-'F+ , F-'!AA$3))</f>
        <v>7.0986715343271337E-3</v>
      </c>
      <c r="AB457" s="2" cm="1">
        <f t="array" ref="AB457">[1]!table_weight[Penalties]*(('F+ , F-'!AB$2-[1]!tbl_gk[[#This Row],[Penalties]])/('F+ , F-'!AB$2-'F+ , F-'!AB$3))</f>
        <v>1.9573542833622431E-3</v>
      </c>
      <c r="AC457" s="2" cm="1">
        <f t="array" ref="AC457">[1]!table_weight[Composure]*(('F+ , F-'!AC$2-[1]!tbl_gk[[#This Row],[Composure]])/('F+ , F-'!AC$2-'F+ , F-'!AC$3))</f>
        <v>4.8036123164619632E-4</v>
      </c>
      <c r="AD457" s="2" cm="1">
        <f t="array" ref="AD457">[1]!table_weight[Marking]*(('F+ , F-'!AD$2-[1]!tbl_gk[[#This Row],[Marking]])/('F+ , F-'!AD$2-'F+ , F-'!AD$3))</f>
        <v>2.5239721010940977E-2</v>
      </c>
      <c r="AE457" s="2" cm="1">
        <f t="array" ref="AE457">[1]!table_weight[StandingTackle]*(('F+ , F-'!AE$2-[1]!tbl_gk[[#This Row],[StandingTackle]])/('F+ , F-'!AE$2-'F+ , F-'!AE$3))</f>
        <v>3.362528621523387E-2</v>
      </c>
      <c r="AF457" s="2" cm="1">
        <f t="array" ref="AF457">[1]!table_weight[SlidingTackle]*(('F+ , F-'!AF$2-[1]!tbl_gk[[#This Row],[SlidingTackle]])/('F+ , F-'!AF$2-'F+ , F-'!AF$3))</f>
        <v>9.7139715732897855E-3</v>
      </c>
      <c r="AG457" s="2" cm="1">
        <f t="array" ref="AG457">[1]!table_weight[GKDiving]*(('F+ , F-'!AG$2-[1]!tbl_gk[[#This Row],[GKDiving]])/('F+ , F-'!AG$2-'F+ , F-'!AG$3))</f>
        <v>4.4411063786634182E-2</v>
      </c>
      <c r="AH457" s="2" cm="1">
        <f t="array" ref="AH457">[1]!table_weight[GKHandling]*(('F+ , F-'!AH$2-[1]!tbl_gk[[#This Row],[GKHandling]])/('F+ , F-'!AH$2-'F+ , F-'!AH$3))</f>
        <v>5.5253898757952898E-2</v>
      </c>
      <c r="AI457" s="2" cm="1">
        <f t="array" ref="AI457">[1]!table_weight[GKKicking]*(('F+ , F-'!AI$2-[1]!tbl_gk[[#This Row],[GKKicking]])/('F+ , F-'!AI$2-'F+ , F-'!AI$3))</f>
        <v>2.8621843626407038E-2</v>
      </c>
      <c r="AJ457" s="2" cm="1">
        <f t="array" ref="AJ457">[1]!table_weight[GKPositioning]*(('F+ , F-'!AJ$2-[1]!tbl_gk[[#This Row],[GKPositioning]])/('F+ , F-'!AJ$2-'F+ , F-'!AJ$3))</f>
        <v>1.7659310570779983E-2</v>
      </c>
      <c r="AK457" s="2" cm="1">
        <f t="array" ref="AK457">[1]!table_weight[GKReflexes]*(('F+ , F-'!AK$2-[1]!tbl_gk[[#This Row],[GKReflexes]])/('F+ , F-'!AK$2-'F+ , F-'!AK$3))</f>
        <v>4.7371801372409796E-2</v>
      </c>
    </row>
    <row r="458" spans="1:37" x14ac:dyDescent="0.55000000000000004">
      <c r="A458" s="7">
        <f>[1]!tbl_gk[[#This Row],[ID]]</f>
        <v>209333</v>
      </c>
      <c r="B458" s="1" cm="1">
        <f t="array" ref="B458">[1]!table_weight[ValueEUR]*(('F+ , F-'!B$2-[1]!tbl_gk[[#This Row],[ValueEUR]])/('F+ , F-'!B$2-'F+ , F-'!B$3))</f>
        <v>1.978540939865946E-4</v>
      </c>
      <c r="C458" s="1" cm="1">
        <f t="array" ref="C458">[1]!table_weight[WageEUR]*(('F+ , F-'!C$2-[1]!tbl_gk[[#This Row],[WageEUR]])/('F+ , F-'!C$2-'F+ , F-'!C$3))</f>
        <v>7.0417683556952691E-4</v>
      </c>
      <c r="D458" s="1" cm="1">
        <f t="array" ref="D458">[1]!table_weight[Crossing]*(('F+ , F-'!D$2-[1]!tbl_gk[[#This Row],[Crossing]])/('F+ , F-'!D$2-'F+ , F-'!D$3))</f>
        <v>2.9141914719869291E-2</v>
      </c>
      <c r="E458" s="1" cm="1">
        <f t="array" ref="E458">[1]!table_weight[Finishing]*(('F+ , F-'!E$2-[1]!tbl_gk[[#This Row],[Finishing]])/('F+ , F-'!E$2-'F+ , F-'!E$3))</f>
        <v>1.59720109522359E-2</v>
      </c>
      <c r="F458" s="1" cm="1">
        <f t="array" ref="F458">[1]!table_weight[HeadingAccuracy]*(('F+ , F-'!F$2-[1]!tbl_gk[[#This Row],[HeadingAccuracy]])/('F+ , F-'!F$2-'F+ , F-'!F$3))</f>
        <v>1.00216539308148E-2</v>
      </c>
      <c r="G458" s="1" cm="1">
        <f t="array" ref="G458">[1]!table_weight[ShortPassing]*(('F+ , F-'!G$2-[1]!tbl_gk[[#This Row],[ShortPassing]])/('F+ , F-'!G$2-'F+ , F-'!G$3))</f>
        <v>5.6253623479573515E-2</v>
      </c>
      <c r="H458" s="1" cm="1">
        <f t="array" ref="H458">[1]!table_weight[Volleys]*(('F+ , F-'!H$2-[1]!tbl_gk[[#This Row],[Volleys]])/('F+ , F-'!H$2-'F+ , F-'!H$3))</f>
        <v>1.0416528881892981E-3</v>
      </c>
      <c r="I458" s="1" cm="1">
        <f t="array" ref="I458">[1]!table_weight[Dribbling]*(('F+ , F-'!I$2-[1]!tbl_gk[[#This Row],[Dribbling]])/('F+ , F-'!I$2-'F+ , F-'!I$3))</f>
        <v>1.7601807988178481E-2</v>
      </c>
      <c r="J458" s="1" cm="1">
        <f t="array" ref="J458">[1]!table_weight[Curve]*(('F+ , F-'!J$2-[1]!tbl_gk[[#This Row],[Curve]])/('F+ , F-'!J$2-'F+ , F-'!J$3))</f>
        <v>8.9578474123651938E-3</v>
      </c>
      <c r="K458" s="1" cm="1">
        <f t="array" ref="K458">[1]!table_weight[FKAccuracy]*(('F+ , F-'!K$2-[1]!tbl_gk[[#This Row],[FKAccuracy]])/('F+ , F-'!K$2-'F+ , F-'!K$3))</f>
        <v>9.2789777912990392E-3</v>
      </c>
      <c r="L458" s="1" cm="1">
        <f t="array" ref="L458">[1]!table_weight[LongPassing]*(('F+ , F-'!L$2-[1]!tbl_gk[[#This Row],[LongPassing]])/('F+ , F-'!L$2-'F+ , F-'!L$3))</f>
        <v>2.8154053203941515E-2</v>
      </c>
      <c r="M458" s="1" cm="1">
        <f t="array" ref="M458">[1]!table_weight[BallControl]*(('F+ , F-'!M$2-[1]!tbl_gk[[#This Row],[BallControl]])/('F+ , F-'!M$2-'F+ , F-'!M$3))</f>
        <v>9.1268634012777305E-3</v>
      </c>
      <c r="N458" s="1" cm="1">
        <f t="array" ref="N458">[1]!table_weight[Acceleration]*(('F+ , F-'!N$2-[1]!tbl_gk[[#This Row],[Acceleration]])/('F+ , F-'!N$2-'F+ , F-'!N$3))</f>
        <v>5.8626675495266484E-3</v>
      </c>
      <c r="O458" s="1" cm="1">
        <f t="array" ref="O458">[1]!table_weight[SprintSpeed]*(('F+ , F-'!O$2-[1]!tbl_gk[[#This Row],[SprintSpeed]])/('F+ , F-'!O$2-'F+ , F-'!O$3))</f>
        <v>5.6221478551870948E-3</v>
      </c>
      <c r="P458" s="1" cm="1">
        <f t="array" ref="P458">[1]!table_weight[Agility]*(('F+ , F-'!P$2-[1]!tbl_gk[[#This Row],[Agility]])/('F+ , F-'!P$2-'F+ , F-'!P$3))</f>
        <v>2.92527673117876E-3</v>
      </c>
      <c r="Q458" s="1" cm="1">
        <f t="array" ref="Q458">[1]!table_weight[Reactions]*(('F+ , F-'!Q$2-[1]!tbl_gk[[#This Row],[Reactions]])/('F+ , F-'!Q$2-'F+ , F-'!Q$3))</f>
        <v>1.2891050001804705E-3</v>
      </c>
      <c r="R458" s="1" cm="1">
        <f t="array" ref="R458">[1]!table_weight[Balance]*(('F+ , F-'!R$2-[1]!tbl_gk[[#This Row],[Balance]])/('F+ , F-'!R$2-'F+ , F-'!R$3))</f>
        <v>1.1796626164916795E-3</v>
      </c>
      <c r="S458" s="1" cm="1">
        <f t="array" ref="S458">[1]!table_weight[ShotPower]*(('F+ , F-'!S$2-[1]!tbl_gk[[#This Row],[ShotPower]])/('F+ , F-'!S$2-'F+ , F-'!S$3))</f>
        <v>4.93444240800784E-3</v>
      </c>
      <c r="T458" s="1" cm="1">
        <f t="array" ref="T458">[1]!table_weight[Jumping]*(('F+ , F-'!T$2-[1]!tbl_gk[[#This Row],[Jumping]])/('F+ , F-'!T$2-'F+ , F-'!T$3))</f>
        <v>1.8891625857483504E-3</v>
      </c>
      <c r="U458" s="1" cm="1">
        <f t="array" ref="U458">[1]!table_weight[Stamina]*(('F+ , F-'!U$2-[1]!tbl_gk[[#This Row],[Stamina]])/('F+ , F-'!U$2-'F+ , F-'!U$3))</f>
        <v>1.288065399373875E-2</v>
      </c>
      <c r="V458" s="1" cm="1">
        <f t="array" ref="V458">[1]!table_weight[Strength]*(('F+ , F-'!V$2-[1]!tbl_gk[[#This Row],[Strength]])/('F+ , F-'!V$2-'F+ , F-'!V$3))</f>
        <v>2.2183348544772292E-2</v>
      </c>
      <c r="W458" s="1" cm="1">
        <f t="array" ref="W458">[1]!table_weight[LongShots]*(('F+ , F-'!W$2-[1]!tbl_gk[[#This Row],[LongShots]])/('F+ , F-'!W$2-'F+ , F-'!W$3))</f>
        <v>7.5315173595909123E-3</v>
      </c>
      <c r="X458" s="1" cm="1">
        <f t="array" ref="X458">[1]!table_weight[Aggression]*(('F+ , F-'!X$2-[1]!tbl_gk[[#This Row],[Aggression]])/('F+ , F-'!X$2-'F+ , F-'!X$3))</f>
        <v>1.2169151201703659E-2</v>
      </c>
      <c r="Y458" s="1" cm="1">
        <f t="array" ref="Y458">[1]!table_weight[Interceptions]*(('F+ , F-'!Y$2-[1]!tbl_gk[[#This Row],[Interceptions]])/('F+ , F-'!Y$2-'F+ , F-'!Y$3))</f>
        <v>1.3158513088021059E-2</v>
      </c>
      <c r="Z458" s="1" cm="1">
        <f t="array" ref="Z458">[1]!table_weight[Positioning]*(('F+ , F-'!Z$2-[1]!tbl_gk[[#This Row],[Positioning]])/('F+ , F-'!Z$2-'F+ , F-'!Z$3))</f>
        <v>8.8733394179088337E-4</v>
      </c>
      <c r="AA458" s="1" cm="1">
        <f t="array" ref="AA458">[1]!table_weight[Vision]*(('F+ , F-'!AA$2-[1]!tbl_gk[[#This Row],[Vision]])/('F+ , F-'!AA$2-'F+ , F-'!AA$3))</f>
        <v>2.4845350370144972E-2</v>
      </c>
      <c r="AB458" s="1" cm="1">
        <f t="array" ref="AB458">[1]!table_weight[Penalties]*(('F+ , F-'!AB$2-[1]!tbl_gk[[#This Row],[Penalties]])/('F+ , F-'!AB$2-'F+ , F-'!AB$3))</f>
        <v>2.1139426260312223E-3</v>
      </c>
      <c r="AC458" s="1" cm="1">
        <f t="array" ref="AC458">[1]!table_weight[Composure]*(('F+ , F-'!AC$2-[1]!tbl_gk[[#This Row],[Composure]])/('F+ , F-'!AC$2-'F+ , F-'!AC$3))</f>
        <v>1.8680714564018749E-3</v>
      </c>
      <c r="AD458" s="1" cm="1">
        <f t="array" ref="AD458">[1]!table_weight[Marking]*(('F+ , F-'!AD$2-[1]!tbl_gk[[#This Row],[Marking]])/('F+ , F-'!AD$2-'F+ , F-'!AD$3))</f>
        <v>2.5239721010940977E-2</v>
      </c>
      <c r="AE458" s="1" cm="1">
        <f t="array" ref="AE458">[1]!table_weight[StandingTackle]*(('F+ , F-'!AE$2-[1]!tbl_gk[[#This Row],[StandingTackle]])/('F+ , F-'!AE$2-'F+ , F-'!AE$3))</f>
        <v>2.9141914719869356E-2</v>
      </c>
      <c r="AF458" s="1" cm="1">
        <f t="array" ref="AF458">[1]!table_weight[SlidingTackle]*(('F+ , F-'!AF$2-[1]!tbl_gk[[#This Row],[SlidingTackle]])/('F+ , F-'!AF$2-'F+ , F-'!AF$3))</f>
        <v>9.7139715732897855E-3</v>
      </c>
      <c r="AG458" s="1" cm="1">
        <f t="array" ref="AG458">[1]!table_weight[GKDiving]*(('F+ , F-'!AG$2-[1]!tbl_gk[[#This Row],[GKDiving]])/('F+ , F-'!AG$2-'F+ , F-'!AG$3))</f>
        <v>3.5870474596896844E-2</v>
      </c>
      <c r="AH458" s="1" cm="1">
        <f t="array" ref="AH458">[1]!table_weight[GKHandling]*(('F+ , F-'!AH$2-[1]!tbl_gk[[#This Row],[GKHandling]])/('F+ , F-'!AH$2-'F+ , F-'!AH$3))</f>
        <v>4.2777211941640955E-2</v>
      </c>
      <c r="AI458" s="1" cm="1">
        <f t="array" ref="AI458">[1]!table_weight[GKKicking]*(('F+ , F-'!AI$2-[1]!tbl_gk[[#This Row],[GKKicking]])/('F+ , F-'!AI$2-'F+ , F-'!AI$3))</f>
        <v>2.2360815333130498E-2</v>
      </c>
      <c r="AJ458" s="1" cm="1">
        <f t="array" ref="AJ458">[1]!table_weight[GKPositioning]*(('F+ , F-'!AJ$2-[1]!tbl_gk[[#This Row],[GKPositioning]])/('F+ , F-'!AJ$2-'F+ , F-'!AJ$3))</f>
        <v>1.3244482928084987E-2</v>
      </c>
      <c r="AK458" s="1" cm="1">
        <f t="array" ref="AK458">[1]!table_weight[GKReflexes]*(('F+ , F-'!AK$2-[1]!tbl_gk[[#This Row],[GKReflexes]])/('F+ , F-'!AK$2-'F+ , F-'!AK$3))</f>
        <v>4.3727816651455198E-2</v>
      </c>
    </row>
    <row r="459" spans="1:37" x14ac:dyDescent="0.55000000000000004">
      <c r="A459" s="8">
        <f>[1]!tbl_gk[[#This Row],[ID]]</f>
        <v>209423</v>
      </c>
      <c r="B459" s="2" cm="1">
        <f t="array" ref="B459">[1]!table_weight[ValueEUR]*(('F+ , F-'!B$2-[1]!tbl_gk[[#This Row],[ValueEUR]])/('F+ , F-'!B$2-'F+ , F-'!B$3))</f>
        <v>2.8273689561890902E-4</v>
      </c>
      <c r="C459" s="2" cm="1">
        <f t="array" ref="C459">[1]!table_weight[WageEUR]*(('F+ , F-'!C$2-[1]!tbl_gk[[#This Row],[WageEUR]])/('F+ , F-'!C$2-'F+ , F-'!C$3))</f>
        <v>3.9120935309418161E-4</v>
      </c>
      <c r="D459" s="2" cm="1">
        <f t="array" ref="D459">[1]!table_weight[Crossing]*(('F+ , F-'!D$2-[1]!tbl_gk[[#This Row],[Crossing]])/('F+ , F-'!D$2-'F+ , F-'!D$3))</f>
        <v>3.2504443341392672E-2</v>
      </c>
      <c r="E459" s="2" cm="1">
        <f t="array" ref="E459">[1]!table_weight[Finishing]*(('F+ , F-'!E$2-[1]!tbl_gk[[#This Row],[Finishing]])/('F+ , F-'!E$2-'F+ , F-'!E$3))</f>
        <v>1.4973760267721157E-2</v>
      </c>
      <c r="F459" s="2" cm="1">
        <f t="array" ref="F459">[1]!table_weight[HeadingAccuracy]*(('F+ , F-'!F$2-[1]!tbl_gk[[#This Row],[HeadingAccuracy]])/('F+ , F-'!F$2-'F+ , F-'!F$3))</f>
        <v>8.351378275679E-3</v>
      </c>
      <c r="G459" s="2" cm="1">
        <f t="array" ref="G459">[1]!table_weight[ShortPassing]*(('F+ , F-'!G$2-[1]!tbl_gk[[#This Row],[ShortPassing]])/('F+ , F-'!G$2-'F+ , F-'!G$3))</f>
        <v>5.484728289258417E-2</v>
      </c>
      <c r="H459" s="2" cm="1">
        <f t="array" ref="H459">[1]!table_weight[Volleys]*(('F+ , F-'!H$2-[1]!tbl_gk[[#This Row],[Volleys]])/('F+ , F-'!H$2-'F+ , F-'!H$3))</f>
        <v>9.2591367839048701E-4</v>
      </c>
      <c r="I459" s="2" cm="1">
        <f t="array" ref="I459">[1]!table_weight[Dribbling]*(('F+ , F-'!I$2-[1]!tbl_gk[[#This Row],[Dribbling]])/('F+ , F-'!I$2-'F+ , F-'!I$3))</f>
        <v>1.8579686209743949E-2</v>
      </c>
      <c r="J459" s="2" cm="1">
        <f t="array" ref="J459">[1]!table_weight[Curve]*(('F+ , F-'!J$2-[1]!tbl_gk[[#This Row],[Curve]])/('F+ , F-'!J$2-'F+ , F-'!J$3))</f>
        <v>8.2817834567149896E-3</v>
      </c>
      <c r="K459" s="2" cm="1">
        <f t="array" ref="K459">[1]!table_weight[FKAccuracy]*(('F+ , F-'!K$2-[1]!tbl_gk[[#This Row],[FKAccuracy]])/('F+ , F-'!K$2-'F+ , F-'!K$3))</f>
        <v>9.4310921813203358E-3</v>
      </c>
      <c r="L459" s="2" cm="1">
        <f t="array" ref="L459">[1]!table_weight[LongPassing]*(('F+ , F-'!L$2-[1]!tbl_gk[[#This Row],[LongPassing]])/('F+ , F-'!L$2-'F+ , F-'!L$3))</f>
        <v>2.2739812203183531E-2</v>
      </c>
      <c r="M459" s="2" cm="1">
        <f t="array" ref="M459">[1]!table_weight[BallControl]*(('F+ , F-'!M$2-[1]!tbl_gk[[#This Row],[BallControl]])/('F+ , F-'!M$2-'F+ , F-'!M$3))</f>
        <v>1.4342213916293577E-2</v>
      </c>
      <c r="N459" s="2" cm="1">
        <f t="array" ref="N459">[1]!table_weight[Acceleration]*(('F+ , F-'!N$2-[1]!tbl_gk[[#This Row],[Acceleration]])/('F+ , F-'!N$2-'F+ , F-'!N$3))</f>
        <v>3.3823082016499898E-3</v>
      </c>
      <c r="O459" s="2" cm="1">
        <f t="array" ref="O459">[1]!table_weight[SprintSpeed]*(('F+ , F-'!O$2-[1]!tbl_gk[[#This Row],[SprintSpeed]])/('F+ , F-'!O$2-'F+ , F-'!O$3))</f>
        <v>4.7788256769090301E-3</v>
      </c>
      <c r="P459" s="2" cm="1">
        <f t="array" ref="P459">[1]!table_weight[Agility]*(('F+ , F-'!P$2-[1]!tbl_gk[[#This Row],[Agility]])/('F+ , F-'!P$2-'F+ , F-'!P$3))</f>
        <v>4.680442769886016E-3</v>
      </c>
      <c r="Q459" s="2" cm="1">
        <f t="array" ref="Q459">[1]!table_weight[Reactions]*(('F+ , F-'!Q$2-[1]!tbl_gk[[#This Row],[Reactions]])/('F+ , F-'!Q$2-'F+ , F-'!Q$3))</f>
        <v>1.0828482001515951E-3</v>
      </c>
      <c r="R459" s="2" cm="1">
        <f t="array" ref="R459">[1]!table_weight[Balance]*(('F+ , F-'!R$2-[1]!tbl_gk[[#This Row],[Balance]])/('F+ , F-'!R$2-'F+ , F-'!R$3))</f>
        <v>6.2087506131141027E-4</v>
      </c>
      <c r="S459" s="2" cm="1">
        <f t="array" ref="S459">[1]!table_weight[ShotPower]*(('F+ , F-'!S$2-[1]!tbl_gk[[#This Row],[ShotPower]])/('F+ , F-'!S$2-'F+ , F-'!S$3))</f>
        <v>5.1941499031661464E-3</v>
      </c>
      <c r="T459" s="2" cm="1">
        <f t="array" ref="T459">[1]!table_weight[Jumping]*(('F+ , F-'!T$2-[1]!tbl_gk[[#This Row],[Jumping]])/('F+ , F-'!T$2-'F+ , F-'!T$3))</f>
        <v>1.8032915591234251E-3</v>
      </c>
      <c r="U459" s="2" cm="1">
        <f t="array" ref="U459">[1]!table_weight[Stamina]*(('F+ , F-'!U$2-[1]!tbl_gk[[#This Row],[Stamina]])/('F+ , F-'!U$2-'F+ , F-'!U$3))</f>
        <v>8.5871026624924993E-3</v>
      </c>
      <c r="V459" s="2" cm="1">
        <f t="array" ref="V459">[1]!table_weight[Strength]*(('F+ , F-'!V$2-[1]!tbl_gk[[#This Row],[Strength]])/('F+ , F-'!V$2-'F+ , F-'!V$3))</f>
        <v>1.9521346719399615E-2</v>
      </c>
      <c r="W459" s="2" cm="1">
        <f t="array" ref="W459">[1]!table_weight[LongShots]*(('F+ , F-'!W$2-[1]!tbl_gk[[#This Row],[LongShots]])/('F+ , F-'!W$2-'F+ , F-'!W$3))</f>
        <v>8.0509323499075268E-3</v>
      </c>
      <c r="X459" s="2" cm="1">
        <f t="array" ref="X459">[1]!table_weight[Aggression]*(('F+ , F-'!X$2-[1]!tbl_gk[[#This Row],[Aggression]])/('F+ , F-'!X$2-'F+ , F-'!X$3))</f>
        <v>1.7036811682385123E-2</v>
      </c>
      <c r="Y459" s="2" cm="1">
        <f t="array" ref="Y459">[1]!table_weight[Interceptions]*(('F+ , F-'!Y$2-[1]!tbl_gk[[#This Row],[Interceptions]])/('F+ , F-'!Y$2-'F+ , F-'!Y$3))</f>
        <v>1.8698939651398346E-2</v>
      </c>
      <c r="Z459" s="2" cm="1">
        <f t="array" ref="Z459">[1]!table_weight[Positioning]*(('F+ , F-'!Z$2-[1]!tbl_gk[[#This Row],[Positioning]])/('F+ , F-'!Z$2-'F+ , F-'!Z$3))</f>
        <v>4.4366697089544168E-4</v>
      </c>
      <c r="AA459" s="2" cm="1">
        <f t="array" ref="AA459">[1]!table_weight[Vision]*(('F+ , F-'!AA$2-[1]!tbl_gk[[#This Row],[Vision]])/('F+ , F-'!AA$2-'F+ , F-'!AA$3))</f>
        <v>3.5493357671635674E-2</v>
      </c>
      <c r="AB459" s="2" cm="1">
        <f t="array" ref="AB459">[1]!table_weight[Penalties]*(('F+ , F-'!AB$2-[1]!tbl_gk[[#This Row],[Penalties]])/('F+ , F-'!AB$2-'F+ , F-'!AB$3))</f>
        <v>2.3488251400346914E-3</v>
      </c>
      <c r="AC459" s="2" cm="1">
        <f t="array" ref="AC459">[1]!table_weight[Composure]*(('F+ , F-'!AC$2-[1]!tbl_gk[[#This Row],[Composure]])/('F+ , F-'!AC$2-'F+ , F-'!AC$3))</f>
        <v>9.0734899310948201E-4</v>
      </c>
      <c r="AD459" s="2" cm="1">
        <f t="array" ref="AD459">[1]!table_weight[Marking]*(('F+ , F-'!AD$2-[1]!tbl_gk[[#This Row],[Marking]])/('F+ , F-'!AD$2-'F+ , F-'!AD$3))</f>
        <v>2.6817203574124791E-2</v>
      </c>
      <c r="AE459" s="2" cm="1">
        <f t="array" ref="AE459">[1]!table_weight[StandingTackle]*(('F+ , F-'!AE$2-[1]!tbl_gk[[#This Row],[StandingTackle]])/('F+ , F-'!AE$2-'F+ , F-'!AE$3))</f>
        <v>2.9141914719869356E-2</v>
      </c>
      <c r="AF459" s="2" cm="1">
        <f t="array" ref="AF459">[1]!table_weight[SlidingTackle]*(('F+ , F-'!AF$2-[1]!tbl_gk[[#This Row],[SlidingTackle]])/('F+ , F-'!AF$2-'F+ , F-'!AF$3))</f>
        <v>6.7250572430467732E-3</v>
      </c>
      <c r="AG459" s="2" cm="1">
        <f t="array" ref="AG459">[1]!table_weight[GKDiving]*(('F+ , F-'!AG$2-[1]!tbl_gk[[#This Row],[GKDiving]])/('F+ , F-'!AG$2-'F+ , F-'!AG$3))</f>
        <v>3.4162356758949373E-2</v>
      </c>
      <c r="AH459" s="2" cm="1">
        <f t="array" ref="AH459">[1]!table_weight[GKHandling]*(('F+ , F-'!AH$2-[1]!tbl_gk[[#This Row],[GKHandling]])/('F+ , F-'!AH$2-'F+ , F-'!AH$3))</f>
        <v>4.0994828110739248E-2</v>
      </c>
      <c r="AI459" s="2" cm="1">
        <f t="array" ref="AI459">[1]!table_weight[GKKicking]*(('F+ , F-'!AI$2-[1]!tbl_gk[[#This Row],[GKKicking]])/('F+ , F-'!AI$2-'F+ , F-'!AI$3))</f>
        <v>2.414968055978094E-2</v>
      </c>
      <c r="AJ459" s="2" cm="1">
        <f t="array" ref="AJ459">[1]!table_weight[GKPositioning]*(('F+ , F-'!AJ$2-[1]!tbl_gk[[#This Row],[GKPositioning]])/('F+ , F-'!AJ$2-'F+ , F-'!AJ$3))</f>
        <v>1.7659310570779983E-2</v>
      </c>
      <c r="AK459" s="2" cm="1">
        <f t="array" ref="AK459">[1]!table_weight[GKReflexes]*(('F+ , F-'!AK$2-[1]!tbl_gk[[#This Row],[GKReflexes]])/('F+ , F-'!AK$2-'F+ , F-'!AK$3))</f>
        <v>3.2795862488591399E-2</v>
      </c>
    </row>
    <row r="460" spans="1:37" x14ac:dyDescent="0.55000000000000004">
      <c r="A460" s="7">
        <f>[1]!tbl_gk[[#This Row],[ID]]</f>
        <v>209532</v>
      </c>
      <c r="B460" s="1" cm="1">
        <f t="array" ref="B460">[1]!table_weight[ValueEUR]*(('F+ , F-'!B$2-[1]!tbl_gk[[#This Row],[ValueEUR]])/('F+ , F-'!B$2-'F+ , F-'!B$3))</f>
        <v>5.5281853717627303E-4</v>
      </c>
      <c r="C460" s="1" cm="1">
        <f t="array" ref="C460">[1]!table_weight[WageEUR]*(('F+ , F-'!C$2-[1]!tbl_gk[[#This Row],[WageEUR]])/('F+ , F-'!C$2-'F+ , F-'!C$3))</f>
        <v>3.3644004366099622E-3</v>
      </c>
      <c r="D460" s="1" cm="1">
        <f t="array" ref="D460">[1]!table_weight[Crossing]*(('F+ , F-'!D$2-[1]!tbl_gk[[#This Row],[Crossing]])/('F+ , F-'!D$2-'F+ , F-'!D$3))</f>
        <v>3.3625286215233793E-2</v>
      </c>
      <c r="E460" s="1" cm="1">
        <f t="array" ref="E460">[1]!table_weight[Finishing]*(('F+ , F-'!E$2-[1]!tbl_gk[[#This Row],[Finishing]])/('F+ , F-'!E$2-'F+ , F-'!E$3))</f>
        <v>9.9825068451474385E-3</v>
      </c>
      <c r="F460" s="1" cm="1">
        <f t="array" ref="F460">[1]!table_weight[HeadingAccuracy]*(('F+ , F-'!F$2-[1]!tbl_gk[[#This Row],[HeadingAccuracy]])/('F+ , F-'!F$2-'F+ , F-'!F$3))</f>
        <v>1.1274360672166649E-2</v>
      </c>
      <c r="G460" s="1" cm="1">
        <f t="array" ref="G460">[1]!table_weight[ShortPassing]*(('F+ , F-'!G$2-[1]!tbl_gk[[#This Row],[ShortPassing]])/('F+ , F-'!G$2-'F+ , F-'!G$3))</f>
        <v>3.6564855261722783E-2</v>
      </c>
      <c r="H460" s="1" cm="1">
        <f t="array" ref="H460">[1]!table_weight[Volleys]*(('F+ , F-'!H$2-[1]!tbl_gk[[#This Row],[Volleys]])/('F+ , F-'!H$2-'F+ , F-'!H$3))</f>
        <v>1.1573920979881087E-3</v>
      </c>
      <c r="I460" s="1" cm="1">
        <f t="array" ref="I460">[1]!table_weight[Dribbling]*(('F+ , F-'!I$2-[1]!tbl_gk[[#This Row],[Dribbling]])/('F+ , F-'!I$2-'F+ , F-'!I$3))</f>
        <v>1.6623929766613008E-2</v>
      </c>
      <c r="J460" s="1" cm="1">
        <f t="array" ref="J460">[1]!table_weight[Curve]*(('F+ , F-'!J$2-[1]!tbl_gk[[#This Row],[Curve]])/('F+ , F-'!J$2-'F+ , F-'!J$3))</f>
        <v>8.6198154345400926E-3</v>
      </c>
      <c r="K460" s="1" cm="1">
        <f t="array" ref="K460">[1]!table_weight[FKAccuracy]*(('F+ , F-'!K$2-[1]!tbl_gk[[#This Row],[FKAccuracy]])/('F+ , F-'!K$2-'F+ , F-'!K$3))</f>
        <v>8.2141770611499701E-3</v>
      </c>
      <c r="L460" s="1" cm="1">
        <f t="array" ref="L460">[1]!table_weight[LongPassing]*(('F+ , F-'!L$2-[1]!tbl_gk[[#This Row],[LongPassing]])/('F+ , F-'!L$2-'F+ , F-'!L$3))</f>
        <v>1.4077026601970757E-2</v>
      </c>
      <c r="M460" s="1" cm="1">
        <f t="array" ref="M460">[1]!table_weight[BallControl]*(('F+ , F-'!M$2-[1]!tbl_gk[[#This Row],[BallControl]])/('F+ , F-'!M$2-'F+ , F-'!M$3))</f>
        <v>8.692250858359743E-3</v>
      </c>
      <c r="N460" s="1" cm="1">
        <f t="array" ref="N460">[1]!table_weight[Acceleration]*(('F+ , F-'!N$2-[1]!tbl_gk[[#This Row],[Acceleration]])/('F+ , F-'!N$2-'F+ , F-'!N$3))</f>
        <v>3.3823082016499898E-3</v>
      </c>
      <c r="O460" s="1" cm="1">
        <f t="array" ref="O460">[1]!table_weight[SprintSpeed]*(('F+ , F-'!O$2-[1]!tbl_gk[[#This Row],[SprintSpeed]])/('F+ , F-'!O$2-'F+ , F-'!O$3))</f>
        <v>7.8710069972619326E-3</v>
      </c>
      <c r="P460" s="1" cm="1">
        <f t="array" ref="P460">[1]!table_weight[Agility]*(('F+ , F-'!P$2-[1]!tbl_gk[[#This Row],[Agility]])/('F+ , F-'!P$2-'F+ , F-'!P$3))</f>
        <v>3.5103320774145116E-3</v>
      </c>
      <c r="Q460" s="1" cm="1">
        <f t="array" ref="Q460">[1]!table_weight[Reactions]*(('F+ , F-'!Q$2-[1]!tbl_gk[[#This Row],[Reactions]])/('F+ , F-'!Q$2-'F+ , F-'!Q$3))</f>
        <v>7.7346300010828226E-4</v>
      </c>
      <c r="R460" s="1" cm="1">
        <f t="array" ref="R460">[1]!table_weight[Balance]*(('F+ , F-'!R$2-[1]!tbl_gk[[#This Row],[Balance]])/('F+ , F-'!R$2-'F+ , F-'!R$3))</f>
        <v>1.5521876532785257E-3</v>
      </c>
      <c r="S460" s="1" cm="1">
        <f t="array" ref="S460">[1]!table_weight[ShotPower]*(('F+ , F-'!S$2-[1]!tbl_gk[[#This Row],[ShotPower]])/('F+ , F-'!S$2-'F+ , F-'!S$3))</f>
        <v>4.4150274176912247E-3</v>
      </c>
      <c r="T460" s="1" cm="1">
        <f t="array" ref="T460">[1]!table_weight[Jumping]*(('F+ , F-'!T$2-[1]!tbl_gk[[#This Row],[Jumping]])/('F+ , F-'!T$2-'F+ , F-'!T$3))</f>
        <v>2.3185177188729754E-3</v>
      </c>
      <c r="U460" s="1" cm="1">
        <f t="array" ref="U460">[1]!table_weight[Stamina]*(('F+ , F-'!U$2-[1]!tbl_gk[[#This Row],[Stamina]])/('F+ , F-'!U$2-'F+ , F-'!U$3))</f>
        <v>7.7283923962432506E-3</v>
      </c>
      <c r="V460" s="1" cm="1">
        <f t="array" ref="V460">[1]!table_weight[Strength]*(('F+ , F-'!V$2-[1]!tbl_gk[[#This Row],[Strength]])/('F+ , F-'!V$2-'F+ , F-'!V$3))</f>
        <v>8.8733394179089167E-3</v>
      </c>
      <c r="W460" s="1" cm="1">
        <f t="array" ref="W460">[1]!table_weight[LongShots]*(('F+ , F-'!W$2-[1]!tbl_gk[[#This Row],[LongShots]])/('F+ , F-'!W$2-'F+ , F-'!W$3))</f>
        <v>7.7912248547492196E-3</v>
      </c>
      <c r="X460" s="1" cm="1">
        <f t="array" ref="X460">[1]!table_weight[Aggression]*(('F+ , F-'!X$2-[1]!tbl_gk[[#This Row],[Aggression]])/('F+ , F-'!X$2-'F+ , F-'!X$3))</f>
        <v>8.5184058411925615E-3</v>
      </c>
      <c r="Y460" s="1" cm="1">
        <f t="array" ref="Y460">[1]!table_weight[Interceptions]*(('F+ , F-'!Y$2-[1]!tbl_gk[[#This Row],[Interceptions]])/('F+ , F-'!Y$2-'F+ , F-'!Y$3))</f>
        <v>1.2465959767598898E-2</v>
      </c>
      <c r="Z460" s="1" cm="1">
        <f t="array" ref="Z460">[1]!table_weight[Positioning]*(('F+ , F-'!Z$2-[1]!tbl_gk[[#This Row],[Positioning]])/('F+ , F-'!Z$2-'F+ , F-'!Z$3))</f>
        <v>1.0352229320893639E-3</v>
      </c>
      <c r="AA460" s="1" cm="1">
        <f t="array" ref="AA460">[1]!table_weight[Vision]*(('F+ , F-'!AA$2-[1]!tbl_gk[[#This Row],[Vision]])/('F+ , F-'!AA$2-'F+ , F-'!AA$3))</f>
        <v>2.4135483216712255E-2</v>
      </c>
      <c r="AB460" s="1" cm="1">
        <f t="array" ref="AB460">[1]!table_weight[Penalties]*(('F+ , F-'!AB$2-[1]!tbl_gk[[#This Row],[Penalties]])/('F+ , F-'!AB$2-'F+ , F-'!AB$3))</f>
        <v>1.6833246836915287E-3</v>
      </c>
      <c r="AC460" s="1" cm="1">
        <f t="array" ref="AC460">[1]!table_weight[Composure]*(('F+ , F-'!AC$2-[1]!tbl_gk[[#This Row],[Composure]])/('F+ , F-'!AC$2-'F+ , F-'!AC$3))</f>
        <v>1.0140959334753034E-3</v>
      </c>
      <c r="AD460" s="1" cm="1">
        <f t="array" ref="AD460">[1]!table_weight[Marking]*(('F+ , F-'!AD$2-[1]!tbl_gk[[#This Row],[Marking]])/('F+ , F-'!AD$2-'F+ , F-'!AD$3))</f>
        <v>2.5239721010940977E-2</v>
      </c>
      <c r="AE460" s="1" cm="1">
        <f t="array" ref="AE460">[1]!table_weight[StandingTackle]*(('F+ , F-'!AE$2-[1]!tbl_gk[[#This Row],[StandingTackle]])/('F+ , F-'!AE$2-'F+ , F-'!AE$3))</f>
        <v>3.1383600467551613E-2</v>
      </c>
      <c r="AF460" s="1" cm="1">
        <f t="array" ref="AF460">[1]!table_weight[SlidingTackle]*(('F+ , F-'!AF$2-[1]!tbl_gk[[#This Row],[SlidingTackle]])/('F+ , F-'!AF$2-'F+ , F-'!AF$3))</f>
        <v>1.0461200155850536E-2</v>
      </c>
      <c r="AG460" s="1" cm="1">
        <f t="array" ref="AG460">[1]!table_weight[GKDiving]*(('F+ , F-'!AG$2-[1]!tbl_gk[[#This Row],[GKDiving]])/('F+ , F-'!AG$2-'F+ , F-'!AG$3))</f>
        <v>3.2454238921001903E-2</v>
      </c>
      <c r="AH460" s="1" cm="1">
        <f t="array" ref="AH460">[1]!table_weight[GKHandling]*(('F+ , F-'!AH$2-[1]!tbl_gk[[#This Row],[GKHandling]])/('F+ , F-'!AH$2-'F+ , F-'!AH$3))</f>
        <v>4.0994828110739248E-2</v>
      </c>
      <c r="AI460" s="1" cm="1">
        <f t="array" ref="AI460">[1]!table_weight[GKKicking]*(('F+ , F-'!AI$2-[1]!tbl_gk[[#This Row],[GKKicking]])/('F+ , F-'!AI$2-'F+ , F-'!AI$3))</f>
        <v>1.9677517493154842E-2</v>
      </c>
      <c r="AJ460" s="1" cm="1">
        <f t="array" ref="AJ460">[1]!table_weight[GKPositioning]*(('F+ , F-'!AJ$2-[1]!tbl_gk[[#This Row],[GKPositioning]])/('F+ , F-'!AJ$2-'F+ , F-'!AJ$3))</f>
        <v>1.3244482928084987E-2</v>
      </c>
      <c r="AK460" s="1" cm="1">
        <f t="array" ref="AK460">[1]!table_weight[GKReflexes]*(('F+ , F-'!AK$2-[1]!tbl_gk[[#This Row],[GKReflexes]])/('F+ , F-'!AK$2-'F+ , F-'!AK$3))</f>
        <v>3.0973870128114096E-2</v>
      </c>
    </row>
    <row r="461" spans="1:37" x14ac:dyDescent="0.55000000000000004">
      <c r="A461" s="8">
        <f>[1]!tbl_gk[[#This Row],[ID]]</f>
        <v>209572</v>
      </c>
      <c r="B461" s="2" cm="1">
        <f t="array" ref="B461">[1]!table_weight[ValueEUR]*(('F+ , F-'!B$2-[1]!tbl_gk[[#This Row],[ValueEUR]])/('F+ , F-'!B$2-'F+ , F-'!B$3))</f>
        <v>6.2041611374891601E-5</v>
      </c>
      <c r="C461" s="2" cm="1">
        <f t="array" ref="C461">[1]!table_weight[WageEUR]*(('F+ , F-'!C$2-[1]!tbl_gk[[#This Row],[WageEUR]])/('F+ , F-'!C$2-'F+ , F-'!C$3))</f>
        <v>5.4769309433185431E-4</v>
      </c>
      <c r="D461" s="2" cm="1">
        <f t="array" ref="D461">[1]!table_weight[Crossing]*(('F+ , F-'!D$2-[1]!tbl_gk[[#This Row],[Crossing]])/('F+ , F-'!D$2-'F+ , F-'!D$3))</f>
        <v>3.5866971962916043E-2</v>
      </c>
      <c r="E461" s="2" cm="1">
        <f t="array" ref="E461">[1]!table_weight[Finishing]*(('F+ , F-'!E$2-[1]!tbl_gk[[#This Row],[Finishing]])/('F+ , F-'!E$2-'F+ , F-'!E$3))</f>
        <v>7.9860054761179498E-3</v>
      </c>
      <c r="F461" s="2" cm="1">
        <f t="array" ref="F461">[1]!table_weight[HeadingAccuracy]*(('F+ , F-'!F$2-[1]!tbl_gk[[#This Row],[HeadingAccuracy]])/('F+ , F-'!F$2-'F+ , F-'!F$3))</f>
        <v>1.00216539308148E-2</v>
      </c>
      <c r="G461" s="2" cm="1">
        <f t="array" ref="G461">[1]!table_weight[ShortPassing]*(('F+ , F-'!G$2-[1]!tbl_gk[[#This Row],[ShortPassing]])/('F+ , F-'!G$2-'F+ , F-'!G$3))</f>
        <v>4.781557995763748E-2</v>
      </c>
      <c r="H461" s="2" cm="1">
        <f t="array" ref="H461">[1]!table_weight[Volleys]*(('F+ , F-'!H$2-[1]!tbl_gk[[#This Row],[Volleys]])/('F+ , F-'!H$2-'F+ , F-'!H$3))</f>
        <v>9.2591367839048701E-4</v>
      </c>
      <c r="I461" s="2" cm="1">
        <f t="array" ref="I461">[1]!table_weight[Dribbling]*(('F+ , F-'!I$2-[1]!tbl_gk[[#This Row],[Dribbling]])/('F+ , F-'!I$2-'F+ , F-'!I$3))</f>
        <v>1.2712416880351124E-2</v>
      </c>
      <c r="J461" s="2" cm="1">
        <f t="array" ref="J461">[1]!table_weight[Curve]*(('F+ , F-'!J$2-[1]!tbl_gk[[#This Row],[Curve]])/('F+ , F-'!J$2-'F+ , F-'!J$3))</f>
        <v>9.1268634012777444E-3</v>
      </c>
      <c r="K461" s="2" cm="1">
        <f t="array" ref="K461">[1]!table_weight[FKAccuracy]*(('F+ , F-'!K$2-[1]!tbl_gk[[#This Row],[FKAccuracy]])/('F+ , F-'!K$2-'F+ , F-'!K$3))</f>
        <v>8.2141770611499701E-3</v>
      </c>
      <c r="L461" s="2" cm="1">
        <f t="array" ref="L461">[1]!table_weight[LongPassing]*(('F+ , F-'!L$2-[1]!tbl_gk[[#This Row],[LongPassing]])/('F+ , F-'!L$2-'F+ , F-'!L$3))</f>
        <v>2.5446932703562523E-2</v>
      </c>
      <c r="M461" s="2" cm="1">
        <f t="array" ref="M461">[1]!table_weight[BallControl]*(('F+ , F-'!M$2-[1]!tbl_gk[[#This Row],[BallControl]])/('F+ , F-'!M$2-'F+ , F-'!M$3))</f>
        <v>1.1299926115867666E-2</v>
      </c>
      <c r="N461" s="2" cm="1">
        <f t="array" ref="N461">[1]!table_weight[Acceleration]*(('F+ , F-'!N$2-[1]!tbl_gk[[#This Row],[Acceleration]])/('F+ , F-'!N$2-'F+ , F-'!N$3))</f>
        <v>5.8626675495266484E-3</v>
      </c>
      <c r="O461" s="2" cm="1">
        <f t="array" ref="O461">[1]!table_weight[SprintSpeed]*(('F+ , F-'!O$2-[1]!tbl_gk[[#This Row],[SprintSpeed]])/('F+ , F-'!O$2-'F+ , F-'!O$3))</f>
        <v>7.8710069972619326E-3</v>
      </c>
      <c r="P461" s="2" cm="1">
        <f t="array" ref="P461">[1]!table_weight[Agility]*(('F+ , F-'!P$2-[1]!tbl_gk[[#This Row],[Agility]])/('F+ , F-'!P$2-'F+ , F-'!P$3))</f>
        <v>9.3608855397720326E-4</v>
      </c>
      <c r="Q461" s="2" cm="1">
        <f t="array" ref="Q461">[1]!table_weight[Reactions]*(('F+ , F-'!Q$2-[1]!tbl_gk[[#This Row],[Reactions]])/('F+ , F-'!Q$2-'F+ , F-'!Q$3))</f>
        <v>1.4437976002021271E-3</v>
      </c>
      <c r="R461" s="2" cm="1">
        <f t="array" ref="R461">[1]!table_weight[Balance]*(('F+ , F-'!R$2-[1]!tbl_gk[[#This Row],[Balance]])/('F+ , F-'!R$2-'F+ , F-'!R$3))</f>
        <v>1.0554876042293973E-3</v>
      </c>
      <c r="S461" s="2" cm="1">
        <f t="array" ref="S461">[1]!table_weight[ShotPower]*(('F+ , F-'!S$2-[1]!tbl_gk[[#This Row],[ShotPower]])/('F+ , F-'!S$2-'F+ , F-'!S$3))</f>
        <v>6.4926873789576834E-3</v>
      </c>
      <c r="T461" s="2" cm="1">
        <f t="array" ref="T461">[1]!table_weight[Jumping]*(('F+ , F-'!T$2-[1]!tbl_gk[[#This Row],[Jumping]])/('F+ , F-'!T$2-'F+ , F-'!T$3))</f>
        <v>1.2880653993738752E-3</v>
      </c>
      <c r="U461" s="2" cm="1">
        <f t="array" ref="U461">[1]!table_weight[Stamina]*(('F+ , F-'!U$2-[1]!tbl_gk[[#This Row],[Stamina]])/('F+ , F-'!U$2-'F+ , F-'!U$3))</f>
        <v>6.8696821299940002E-3</v>
      </c>
      <c r="V461" s="2" cm="1">
        <f t="array" ref="V461">[1]!table_weight[Strength]*(('F+ , F-'!V$2-[1]!tbl_gk[[#This Row],[Strength]])/('F+ , F-'!V$2-'F+ , F-'!V$3))</f>
        <v>1.7746678835817833E-2</v>
      </c>
      <c r="W461" s="2" cm="1">
        <f t="array" ref="W461">[1]!table_weight[LongShots]*(('F+ , F-'!W$2-[1]!tbl_gk[[#This Row],[LongShots]])/('F+ , F-'!W$2-'F+ , F-'!W$3))</f>
        <v>7.7912248547492196E-3</v>
      </c>
      <c r="X461" s="2" cm="1">
        <f t="array" ref="X461">[1]!table_weight[Aggression]*(('F+ , F-'!X$2-[1]!tbl_gk[[#This Row],[Aggression]])/('F+ , F-'!X$2-'F+ , F-'!X$3))</f>
        <v>1.460298144204439E-2</v>
      </c>
      <c r="Y461" s="2" cm="1">
        <f t="array" ref="Y461">[1]!table_weight[Interceptions]*(('F+ , F-'!Y$2-[1]!tbl_gk[[#This Row],[Interceptions]])/('F+ , F-'!Y$2-'F+ , F-'!Y$3))</f>
        <v>1.3851066408443219E-2</v>
      </c>
      <c r="Z461" s="2" cm="1">
        <f t="array" ref="Z461">[1]!table_weight[Positioning]*(('F+ , F-'!Z$2-[1]!tbl_gk[[#This Row],[Positioning]])/('F+ , F-'!Z$2-'F+ , F-'!Z$3))</f>
        <v>7.394449514924029E-4</v>
      </c>
      <c r="AA461" s="2" cm="1">
        <f t="array" ref="AA461">[1]!table_weight[Vision]*(('F+ , F-'!AA$2-[1]!tbl_gk[[#This Row],[Vision]])/('F+ , F-'!AA$2-'F+ , F-'!AA$3))</f>
        <v>1.0648007301490701E-2</v>
      </c>
      <c r="AB461" s="2" cm="1">
        <f t="array" ref="AB461">[1]!table_weight[Penalties]*(('F+ , F-'!AB$2-[1]!tbl_gk[[#This Row],[Penalties]])/('F+ , F-'!AB$2-'F+ , F-'!AB$3))</f>
        <v>2.3096780543674466E-3</v>
      </c>
      <c r="AC461" s="2" cm="1">
        <f t="array" ref="AC461">[1]!table_weight[Composure]*(('F+ , F-'!AC$2-[1]!tbl_gk[[#This Row],[Composure]])/('F+ , F-'!AC$2-'F+ , F-'!AC$3))</f>
        <v>1.1742163440240354E-3</v>
      </c>
      <c r="AD461" s="2" cm="1">
        <f t="array" ref="AD461">[1]!table_weight[Marking]*(('F+ , F-'!AD$2-[1]!tbl_gk[[#This Row],[Marking]])/('F+ , F-'!AD$2-'F+ , F-'!AD$3))</f>
        <v>1.8929790758205733E-2</v>
      </c>
      <c r="AE461" s="2" cm="1">
        <f t="array" ref="AE461">[1]!table_weight[StandingTackle]*(('F+ , F-'!AE$2-[1]!tbl_gk[[#This Row],[StandingTackle]])/('F+ , F-'!AE$2-'F+ , F-'!AE$3))</f>
        <v>2.017517172914032E-2</v>
      </c>
      <c r="AF461" s="2" cm="1">
        <f t="array" ref="AF461">[1]!table_weight[SlidingTackle]*(('F+ , F-'!AF$2-[1]!tbl_gk[[#This Row],[SlidingTackle]])/('F+ , F-'!AF$2-'F+ , F-'!AF$3))</f>
        <v>4.4833714953645158E-3</v>
      </c>
      <c r="AG461" s="2" cm="1">
        <f t="array" ref="AG461">[1]!table_weight[GKDiving]*(('F+ , F-'!AG$2-[1]!tbl_gk[[#This Row],[GKDiving]])/('F+ , F-'!AG$2-'F+ , F-'!AG$3))</f>
        <v>3.9286710272791778E-2</v>
      </c>
      <c r="AH461" s="2" cm="1">
        <f t="array" ref="AH461">[1]!table_weight[GKHandling]*(('F+ , F-'!AH$2-[1]!tbl_gk[[#This Row],[GKHandling]])/('F+ , F-'!AH$2-'F+ , F-'!AH$3))</f>
        <v>5.8818666419756312E-2</v>
      </c>
      <c r="AI461" s="2" cm="1">
        <f t="array" ref="AI461">[1]!table_weight[GKKicking]*(('F+ , F-'!AI$2-[1]!tbl_gk[[#This Row],[GKKicking]])/('F+ , F-'!AI$2-'F+ , F-'!AI$3))</f>
        <v>2.9516276239732256E-2</v>
      </c>
      <c r="AJ461" s="2" cm="1">
        <f t="array" ref="AJ461">[1]!table_weight[GKPositioning]*(('F+ , F-'!AJ$2-[1]!tbl_gk[[#This Row],[GKPositioning]])/('F+ , F-'!AJ$2-'F+ , F-'!AJ$3))</f>
        <v>2.2704827876717123E-2</v>
      </c>
      <c r="AK461" s="2" cm="1">
        <f t="array" ref="AK461">[1]!table_weight[GKReflexes]*(('F+ , F-'!AK$2-[1]!tbl_gk[[#This Row],[GKReflexes]])/('F+ , F-'!AK$2-'F+ , F-'!AK$3))</f>
        <v>4.7371801372409796E-2</v>
      </c>
    </row>
    <row r="462" spans="1:37" x14ac:dyDescent="0.55000000000000004">
      <c r="A462" s="7">
        <f>[1]!tbl_gk[[#This Row],[ID]]</f>
        <v>209895</v>
      </c>
      <c r="B462" s="1" cm="1">
        <f t="array" ref="B462">[1]!table_weight[ValueEUR]*(('F+ , F-'!B$2-[1]!tbl_gk[[#This Row],[ValueEUR]])/('F+ , F-'!B$2-'F+ , F-'!B$3))</f>
        <v>6.5128258706975768E-5</v>
      </c>
      <c r="C462" s="1" cm="1">
        <f t="array" ref="C462">[1]!table_weight[WageEUR]*(('F+ , F-'!C$2-[1]!tbl_gk[[#This Row],[WageEUR]])/('F+ , F-'!C$2-'F+ , F-'!C$3))</f>
        <v>7.8241870618836313E-5</v>
      </c>
      <c r="D462" s="1" cm="1">
        <f t="array" ref="D462">[1]!table_weight[Crossing]*(('F+ , F-'!D$2-[1]!tbl_gk[[#This Row],[Crossing]])/('F+ , F-'!D$2-'F+ , F-'!D$3))</f>
        <v>2.6900228972187034E-2</v>
      </c>
      <c r="E462" s="1" cm="1">
        <f t="array" ref="E462">[1]!table_weight[Finishing]*(('F+ , F-'!E$2-[1]!tbl_gk[[#This Row],[Finishing]])/('F+ , F-'!E$2-'F+ , F-'!E$3))</f>
        <v>7.9860054761179498E-3</v>
      </c>
      <c r="F462" s="1" cm="1">
        <f t="array" ref="F462">[1]!table_weight[HeadingAccuracy]*(('F+ , F-'!F$2-[1]!tbl_gk[[#This Row],[HeadingAccuracy]])/('F+ , F-'!F$2-'F+ , F-'!F$3))</f>
        <v>8.351378275679E-3</v>
      </c>
      <c r="G462" s="1" cm="1">
        <f t="array" ref="G462">[1]!table_weight[ShortPassing]*(('F+ , F-'!G$2-[1]!tbl_gk[[#This Row],[ShortPassing]])/('F+ , F-'!G$2-'F+ , F-'!G$3))</f>
        <v>5.2034601718605494E-2</v>
      </c>
      <c r="H462" s="1" cm="1">
        <f t="array" ref="H462">[1]!table_weight[Volleys]*(('F+ , F-'!H$2-[1]!tbl_gk[[#This Row],[Volleys]])/('F+ , F-'!H$2-'F+ , F-'!H$3))</f>
        <v>1.7360881469821632E-3</v>
      </c>
      <c r="I462" s="1" cm="1">
        <f t="array" ref="I462">[1]!table_weight[Dribbling]*(('F+ , F-'!I$2-[1]!tbl_gk[[#This Row],[Dribbling]])/('F+ , F-'!I$2-'F+ , F-'!I$3))</f>
        <v>1.1734538658785652E-2</v>
      </c>
      <c r="J462" s="1" cm="1">
        <f t="array" ref="J462">[1]!table_weight[Curve]*(('F+ , F-'!J$2-[1]!tbl_gk[[#This Row],[Curve]])/('F+ , F-'!J$2-'F+ , F-'!J$3))</f>
        <v>8.2817834567149896E-3</v>
      </c>
      <c r="K462" s="1" cm="1">
        <f t="array" ref="K462">[1]!table_weight[FKAccuracy]*(('F+ , F-'!K$2-[1]!tbl_gk[[#This Row],[FKAccuracy]])/('F+ , F-'!K$2-'F+ , F-'!K$3))</f>
        <v>8.5184058411925615E-3</v>
      </c>
      <c r="L462" s="1" cm="1">
        <f t="array" ref="L462">[1]!table_weight[LongPassing]*(('F+ , F-'!L$2-[1]!tbl_gk[[#This Row],[LongPassing]])/('F+ , F-'!L$2-'F+ , F-'!L$3))</f>
        <v>2.3281236303259328E-2</v>
      </c>
      <c r="M462" s="1" cm="1">
        <f t="array" ref="M462">[1]!table_weight[BallControl]*(('F+ , F-'!M$2-[1]!tbl_gk[[#This Row],[BallControl]])/('F+ , F-'!M$2-'F+ , F-'!M$3))</f>
        <v>1.2603763744621627E-2</v>
      </c>
      <c r="N462" s="1" cm="1">
        <f t="array" ref="N462">[1]!table_weight[Acceleration]*(('F+ , F-'!N$2-[1]!tbl_gk[[#This Row],[Acceleration]])/('F+ , F-'!N$2-'F+ , F-'!N$3))</f>
        <v>5.637180336083316E-3</v>
      </c>
      <c r="O462" s="1" cm="1">
        <f t="array" ref="O462">[1]!table_weight[SprintSpeed]*(('F+ , F-'!O$2-[1]!tbl_gk[[#This Row],[SprintSpeed]])/('F+ , F-'!O$2-'F+ , F-'!O$3))</f>
        <v>7.0276848189838679E-3</v>
      </c>
      <c r="P462" s="1" cm="1">
        <f t="array" ref="P462">[1]!table_weight[Agility]*(('F+ , F-'!P$2-[1]!tbl_gk[[#This Row],[Agility]])/('F+ , F-'!P$2-'F+ , F-'!P$3))</f>
        <v>3.744354215908813E-3</v>
      </c>
      <c r="Q462" s="1" cm="1">
        <f t="array" ref="Q462">[1]!table_weight[Reactions]*(('F+ , F-'!Q$2-[1]!tbl_gk[[#This Row],[Reactions]])/('F+ , F-'!Q$2-'F+ , F-'!Q$3))</f>
        <v>1.9594396002743149E-3</v>
      </c>
      <c r="R462" s="1" cm="1">
        <f t="array" ref="R462">[1]!table_weight[Balance]*(('F+ , F-'!R$2-[1]!tbl_gk[[#This Row],[Balance]])/('F+ , F-'!R$2-'F+ , F-'!R$3))</f>
        <v>1.7384501716719487E-3</v>
      </c>
      <c r="S462" s="1" cm="1">
        <f t="array" ref="S462">[1]!table_weight[ShotPower]*(('F+ , F-'!S$2-[1]!tbl_gk[[#This Row],[ShotPower]])/('F+ , F-'!S$2-'F+ , F-'!S$3))</f>
        <v>6.7523948741159906E-3</v>
      </c>
      <c r="T462" s="1" cm="1">
        <f t="array" ref="T462">[1]!table_weight[Jumping]*(('F+ , F-'!T$2-[1]!tbl_gk[[#This Row],[Jumping]])/('F+ , F-'!T$2-'F+ , F-'!T$3))</f>
        <v>2.1467756656231253E-3</v>
      </c>
      <c r="U462" s="1" cm="1">
        <f t="array" ref="U462">[1]!table_weight[Stamina]*(('F+ , F-'!U$2-[1]!tbl_gk[[#This Row],[Stamina]])/('F+ , F-'!U$2-'F+ , F-'!U$3))</f>
        <v>1.7174205324984999E-2</v>
      </c>
      <c r="V462" s="1" cm="1">
        <f t="array" ref="V462">[1]!table_weight[Strength]*(('F+ , F-'!V$2-[1]!tbl_gk[[#This Row],[Strength]])/('F+ , F-'!V$2-'F+ , F-'!V$3))</f>
        <v>2.3958016428354077E-2</v>
      </c>
      <c r="W462" s="1" cm="1">
        <f t="array" ref="W462">[1]!table_weight[LongShots]*(('F+ , F-'!W$2-[1]!tbl_gk[[#This Row],[LongShots]])/('F+ , F-'!W$2-'F+ , F-'!W$3))</f>
        <v>7.0121023692742987E-3</v>
      </c>
      <c r="X462" s="1" cm="1">
        <f t="array" ref="X462">[1]!table_weight[Aggression]*(('F+ , F-'!X$2-[1]!tbl_gk[[#This Row],[Aggression]])/('F+ , F-'!X$2-'F+ , F-'!X$3))</f>
        <v>1.642835412229994E-2</v>
      </c>
      <c r="Y462" s="1" cm="1">
        <f t="array" ref="Y462">[1]!table_weight[Interceptions]*(('F+ , F-'!Y$2-[1]!tbl_gk[[#This Row],[Interceptions]])/('F+ , F-'!Y$2-'F+ , F-'!Y$3))</f>
        <v>1.3158513088021059E-2</v>
      </c>
      <c r="Z462" s="1" cm="1">
        <f t="array" ref="Z462">[1]!table_weight[Positioning]*(('F+ , F-'!Z$2-[1]!tbl_gk[[#This Row],[Positioning]])/('F+ , F-'!Z$2-'F+ , F-'!Z$3))</f>
        <v>0</v>
      </c>
      <c r="AA462" s="1" cm="1">
        <f t="array" ref="AA462">[1]!table_weight[Vision]*(('F+ , F-'!AA$2-[1]!tbl_gk[[#This Row],[Vision]])/('F+ , F-'!AA$2-'F+ , F-'!AA$3))</f>
        <v>4.1882162052530092E-2</v>
      </c>
      <c r="AB462" s="1" cm="1">
        <f t="array" ref="AB462">[1]!table_weight[Penalties]*(('F+ , F-'!AB$2-[1]!tbl_gk[[#This Row],[Penalties]])/('F+ , F-'!AB$2-'F+ , F-'!AB$3))</f>
        <v>1.8399130263605083E-3</v>
      </c>
      <c r="AC462" s="1" cm="1">
        <f t="array" ref="AC462">[1]!table_weight[Composure]*(('F+ , F-'!AC$2-[1]!tbl_gk[[#This Row],[Composure]])/('F+ , F-'!AC$2-'F+ , F-'!AC$3))</f>
        <v>6.4048164219492846E-4</v>
      </c>
      <c r="AD462" s="1" cm="1">
        <f t="array" ref="AD462">[1]!table_weight[Marking]*(('F+ , F-'!AD$2-[1]!tbl_gk[[#This Row],[Marking]])/('F+ , F-'!AD$2-'F+ , F-'!AD$3))</f>
        <v>2.2084755884573357E-2</v>
      </c>
      <c r="AE462" s="1" cm="1">
        <f t="array" ref="AE462">[1]!table_weight[StandingTackle]*(('F+ , F-'!AE$2-[1]!tbl_gk[[#This Row],[StandingTackle]])/('F+ , F-'!AE$2-'F+ , F-'!AE$3))</f>
        <v>1.3450114486093548E-2</v>
      </c>
      <c r="AF462" s="1" cm="1">
        <f t="array" ref="AF462">[1]!table_weight[SlidingTackle]*(('F+ , F-'!AF$2-[1]!tbl_gk[[#This Row],[SlidingTackle]])/('F+ , F-'!AF$2-'F+ , F-'!AF$3))</f>
        <v>4.4833714953645158E-3</v>
      </c>
      <c r="AG462" s="1" cm="1">
        <f t="array" ref="AG462">[1]!table_weight[GKDiving]*(('F+ , F-'!AG$2-[1]!tbl_gk[[#This Row],[GKDiving]])/('F+ , F-'!AG$2-'F+ , F-'!AG$3))</f>
        <v>4.6119181624581652E-2</v>
      </c>
      <c r="AH462" s="1" cm="1">
        <f t="array" ref="AH462">[1]!table_weight[GKHandling]*(('F+ , F-'!AH$2-[1]!tbl_gk[[#This Row],[GKHandling]])/('F+ , F-'!AH$2-'F+ , F-'!AH$3))</f>
        <v>5.168913109614949E-2</v>
      </c>
      <c r="AI462" s="1" cm="1">
        <f t="array" ref="AI462">[1]!table_weight[GKKicking]*(('F+ , F-'!AI$2-[1]!tbl_gk[[#This Row],[GKKicking]])/('F+ , F-'!AI$2-'F+ , F-'!AI$3))</f>
        <v>3.0410708853057477E-2</v>
      </c>
      <c r="AJ462" s="1" cm="1">
        <f t="array" ref="AJ462">[1]!table_weight[GKPositioning]*(('F+ , F-'!AJ$2-[1]!tbl_gk[[#This Row],[GKPositioning]])/('F+ , F-'!AJ$2-'F+ , F-'!AJ$3))</f>
        <v>2.0812758886990693E-2</v>
      </c>
      <c r="AK462" s="1" cm="1">
        <f t="array" ref="AK462">[1]!table_weight[GKReflexes]*(('F+ , F-'!AK$2-[1]!tbl_gk[[#This Row],[GKReflexes]])/('F+ , F-'!AK$2-'F+ , F-'!AK$3))</f>
        <v>4.9193793732887098E-2</v>
      </c>
    </row>
    <row r="463" spans="1:37" x14ac:dyDescent="0.55000000000000004">
      <c r="A463" s="8">
        <f>[1]!tbl_gk[[#This Row],[ID]]</f>
        <v>209957</v>
      </c>
      <c r="B463" s="2" cm="1">
        <f t="array" ref="B463">[1]!table_weight[ValueEUR]*(('F+ , F-'!B$2-[1]!tbl_gk[[#This Row],[ValueEUR]])/('F+ , F-'!B$2-'F+ , F-'!B$3))</f>
        <v>1.8242085732617382E-4</v>
      </c>
      <c r="C463" s="2" cm="1">
        <f t="array" ref="C463">[1]!table_weight[WageEUR]*(('F+ , F-'!C$2-[1]!tbl_gk[[#This Row],[WageEUR]])/('F+ , F-'!C$2-'F+ , F-'!C$3))</f>
        <v>1.0171443180448721E-3</v>
      </c>
      <c r="D463" s="2" cm="1">
        <f t="array" ref="D463">[1]!table_weight[Crossing]*(('F+ , F-'!D$2-[1]!tbl_gk[[#This Row],[Crossing]])/('F+ , F-'!D$2-'F+ , F-'!D$3))</f>
        <v>3.6987814836757178E-2</v>
      </c>
      <c r="E463" s="2" cm="1">
        <f t="array" ref="E463">[1]!table_weight[Finishing]*(('F+ , F-'!E$2-[1]!tbl_gk[[#This Row],[Finishing]])/('F+ , F-'!E$2-'F+ , F-'!E$3))</f>
        <v>1.6970261636750646E-2</v>
      </c>
      <c r="F463" s="2" cm="1">
        <f t="array" ref="F463">[1]!table_weight[HeadingAccuracy]*(('F+ , F-'!F$2-[1]!tbl_gk[[#This Row],[HeadingAccuracy]])/('F+ , F-'!F$2-'F+ , F-'!F$3))</f>
        <v>1.210949849973455E-2</v>
      </c>
      <c r="G463" s="2" cm="1">
        <f t="array" ref="G463">[1]!table_weight[ShortPassing]*(('F+ , F-'!G$2-[1]!tbl_gk[[#This Row],[ShortPassing]])/('F+ , F-'!G$2-'F+ , F-'!G$3))</f>
        <v>5.484728289258417E-2</v>
      </c>
      <c r="H463" s="2" cm="1">
        <f t="array" ref="H463">[1]!table_weight[Volleys]*(('F+ , F-'!H$2-[1]!tbl_gk[[#This Row],[Volleys]])/('F+ , F-'!H$2-'F+ , F-'!H$3))</f>
        <v>9.2591367839048701E-4</v>
      </c>
      <c r="I463" s="2" cm="1">
        <f t="array" ref="I463">[1]!table_weight[Dribbling]*(('F+ , F-'!I$2-[1]!tbl_gk[[#This Row],[Dribbling]])/('F+ , F-'!I$2-'F+ , F-'!I$3))</f>
        <v>1.5646051545047536E-2</v>
      </c>
      <c r="J463" s="2" cm="1">
        <f t="array" ref="J463">[1]!table_weight[Curve]*(('F+ , F-'!J$2-[1]!tbl_gk[[#This Row],[Curve]])/('F+ , F-'!J$2-'F+ , F-'!J$3))</f>
        <v>9.6339113680153961E-3</v>
      </c>
      <c r="K463" s="2" cm="1">
        <f t="array" ref="K463">[1]!table_weight[FKAccuracy]*(('F+ , F-'!K$2-[1]!tbl_gk[[#This Row],[FKAccuracy]])/('F+ , F-'!K$2-'F+ , F-'!K$3))</f>
        <v>9.4310921813203358E-3</v>
      </c>
      <c r="L463" s="2" cm="1">
        <f t="array" ref="L463">[1]!table_weight[LongPassing]*(('F+ , F-'!L$2-[1]!tbl_gk[[#This Row],[LongPassing]])/('F+ , F-'!L$2-'F+ , F-'!L$3))</f>
        <v>2.4905508603486726E-2</v>
      </c>
      <c r="M463" s="2" cm="1">
        <f t="array" ref="M463">[1]!table_weight[BallControl]*(('F+ , F-'!M$2-[1]!tbl_gk[[#This Row],[BallControl]])/('F+ , F-'!M$2-'F+ , F-'!M$3))</f>
        <v>1.3907601373375588E-2</v>
      </c>
      <c r="N463" s="2" cm="1">
        <f t="array" ref="N463">[1]!table_weight[Acceleration]*(('F+ , F-'!N$2-[1]!tbl_gk[[#This Row],[Acceleration]])/('F+ , F-'!N$2-'F+ , F-'!N$3))</f>
        <v>4.5097442688666525E-3</v>
      </c>
      <c r="O463" s="2" cm="1">
        <f t="array" ref="O463">[1]!table_weight[SprintSpeed]*(('F+ , F-'!O$2-[1]!tbl_gk[[#This Row],[SprintSpeed]])/('F+ , F-'!O$2-'F+ , F-'!O$3))</f>
        <v>6.4654700334651587E-3</v>
      </c>
      <c r="P463" s="2" cm="1">
        <f t="array" ref="P463">[1]!table_weight[Agility]*(('F+ , F-'!P$2-[1]!tbl_gk[[#This Row],[Agility]])/('F+ , F-'!P$2-'F+ , F-'!P$3))</f>
        <v>4.680442769886016E-3</v>
      </c>
      <c r="Q463" s="2" cm="1">
        <f t="array" ref="Q463">[1]!table_weight[Reactions]*(('F+ , F-'!Q$2-[1]!tbl_gk[[#This Row],[Reactions]])/('F+ , F-'!Q$2-'F+ , F-'!Q$3))</f>
        <v>1.1859766001660328E-3</v>
      </c>
      <c r="R463" s="2" cm="1">
        <f t="array" ref="R463">[1]!table_weight[Balance]*(('F+ , F-'!R$2-[1]!tbl_gk[[#This Row],[Balance]])/('F+ , F-'!R$2-'F+ , F-'!R$3))</f>
        <v>8.0713757970483338E-4</v>
      </c>
      <c r="S463" s="2" cm="1">
        <f t="array" ref="S463">[1]!table_weight[ShotPower]*(('F+ , F-'!S$2-[1]!tbl_gk[[#This Row],[ShotPower]])/('F+ , F-'!S$2-'F+ , F-'!S$3))</f>
        <v>5.9732723886410689E-3</v>
      </c>
      <c r="T463" s="2" cm="1">
        <f t="array" ref="T463">[1]!table_weight[Jumping]*(('F+ , F-'!T$2-[1]!tbl_gk[[#This Row],[Jumping]])/('F+ , F-'!T$2-'F+ , F-'!T$3))</f>
        <v>2.4043887454979003E-3</v>
      </c>
      <c r="U463" s="2" cm="1">
        <f t="array" ref="U463">[1]!table_weight[Stamina]*(('F+ , F-'!U$2-[1]!tbl_gk[[#This Row],[Stamina]])/('F+ , F-'!U$2-'F+ , F-'!U$3))</f>
        <v>1.0304523194991E-2</v>
      </c>
      <c r="V463" s="2" cm="1">
        <f t="array" ref="V463">[1]!table_weight[Strength]*(('F+ , F-'!V$2-[1]!tbl_gk[[#This Row],[Strength]])/('F+ , F-'!V$2-'F+ , F-'!V$3))</f>
        <v>1.8634012777608722E-2</v>
      </c>
      <c r="W463" s="2" cm="1">
        <f t="array" ref="W463">[1]!table_weight[LongShots]*(('F+ , F-'!W$2-[1]!tbl_gk[[#This Row],[LongShots]])/('F+ , F-'!W$2-'F+ , F-'!W$3))</f>
        <v>8.0509323499075268E-3</v>
      </c>
      <c r="X463" s="2" cm="1">
        <f t="array" ref="X463">[1]!table_weight[Aggression]*(('F+ , F-'!X$2-[1]!tbl_gk[[#This Row],[Aggression]])/('F+ , F-'!X$2-'F+ , F-'!X$3))</f>
        <v>1.5211439002129575E-2</v>
      </c>
      <c r="Y463" s="2" cm="1">
        <f t="array" ref="Y463">[1]!table_weight[Interceptions]*(('F+ , F-'!Y$2-[1]!tbl_gk[[#This Row],[Interceptions]])/('F+ , F-'!Y$2-'F+ , F-'!Y$3))</f>
        <v>1.0388299806332414E-2</v>
      </c>
      <c r="Z463" s="2" cm="1">
        <f t="array" ref="Z463">[1]!table_weight[Positioning]*(('F+ , F-'!Z$2-[1]!tbl_gk[[#This Row],[Positioning]])/('F+ , F-'!Z$2-'F+ , F-'!Z$3))</f>
        <v>1.1831119223878444E-3</v>
      </c>
      <c r="AA463" s="2" cm="1">
        <f t="array" ref="AA463">[1]!table_weight[Vision]*(('F+ , F-'!AA$2-[1]!tbl_gk[[#This Row],[Vision]])/('F+ , F-'!AA$2-'F+ , F-'!AA$3))</f>
        <v>8.5184058411925615E-3</v>
      </c>
      <c r="AB463" s="2" cm="1">
        <f t="array" ref="AB463">[1]!table_weight[Penalties]*(('F+ , F-'!AB$2-[1]!tbl_gk[[#This Row],[Penalties]])/('F+ , F-'!AB$2-'F+ , F-'!AB$3))</f>
        <v>2.427119311369181E-3</v>
      </c>
      <c r="AC463" s="2" cm="1">
        <f t="array" ref="AC463">[1]!table_weight[Composure]*(('F+ , F-'!AC$2-[1]!tbl_gk[[#This Row],[Composure]])/('F+ , F-'!AC$2-'F+ , F-'!AC$3))</f>
        <v>2.3484326880480709E-3</v>
      </c>
      <c r="AD463" s="2" cm="1">
        <f t="array" ref="AD463">[1]!table_weight[Marking]*(('F+ , F-'!AD$2-[1]!tbl_gk[[#This Row],[Marking]])/('F+ , F-'!AD$2-'F+ , F-'!AD$3))</f>
        <v>2.5239721010940977E-2</v>
      </c>
      <c r="AE463" s="2" cm="1">
        <f t="array" ref="AE463">[1]!table_weight[StandingTackle]*(('F+ , F-'!AE$2-[1]!tbl_gk[[#This Row],[StandingTackle]])/('F+ , F-'!AE$2-'F+ , F-'!AE$3))</f>
        <v>2.9141914719869356E-2</v>
      </c>
      <c r="AF463" s="2" cm="1">
        <f t="array" ref="AF463">[1]!table_weight[SlidingTackle]*(('F+ , F-'!AF$2-[1]!tbl_gk[[#This Row],[SlidingTackle]])/('F+ , F-'!AF$2-'F+ , F-'!AF$3))</f>
        <v>8.2195144081682794E-3</v>
      </c>
      <c r="AG463" s="2" cm="1">
        <f t="array" ref="AG463">[1]!table_weight[GKDiving]*(('F+ , F-'!AG$2-[1]!tbl_gk[[#This Row],[GKDiving]])/('F+ , F-'!AG$2-'F+ , F-'!AG$3))</f>
        <v>3.9286710272791778E-2</v>
      </c>
      <c r="AH463" s="2" cm="1">
        <f t="array" ref="AH463">[1]!table_weight[GKHandling]*(('F+ , F-'!AH$2-[1]!tbl_gk[[#This Row],[GKHandling]])/('F+ , F-'!AH$2-'F+ , F-'!AH$3))</f>
        <v>5.3471514927051197E-2</v>
      </c>
      <c r="AI463" s="2" cm="1">
        <f t="array" ref="AI463">[1]!table_weight[GKKicking]*(('F+ , F-'!AI$2-[1]!tbl_gk[[#This Row],[GKKicking]])/('F+ , F-'!AI$2-'F+ , F-'!AI$3))</f>
        <v>2.6832978399756596E-2</v>
      </c>
      <c r="AJ463" s="2" cm="1">
        <f t="array" ref="AJ463">[1]!table_weight[GKPositioning]*(('F+ , F-'!AJ$2-[1]!tbl_gk[[#This Row],[GKPositioning]])/('F+ , F-'!AJ$2-'F+ , F-'!AJ$3))</f>
        <v>1.7659310570779983E-2</v>
      </c>
      <c r="AK463" s="2" cm="1">
        <f t="array" ref="AK463">[1]!table_weight[GKReflexes]*(('F+ , F-'!AK$2-[1]!tbl_gk[[#This Row],[GKReflexes]])/('F+ , F-'!AK$2-'F+ , F-'!AK$3))</f>
        <v>4.0083831930500594E-2</v>
      </c>
    </row>
    <row r="464" spans="1:37" x14ac:dyDescent="0.55000000000000004">
      <c r="A464" s="7">
        <f>[1]!tbl_gk[[#This Row],[ID]]</f>
        <v>209960</v>
      </c>
      <c r="B464" s="1" cm="1">
        <f t="array" ref="B464">[1]!table_weight[ValueEUR]*(('F+ , F-'!B$2-[1]!tbl_gk[[#This Row],[ValueEUR]])/('F+ , F-'!B$2-'F+ , F-'!B$3))</f>
        <v>3.2382017160894915E-3</v>
      </c>
      <c r="C464" s="1" cm="1">
        <f t="array" ref="C464">[1]!table_weight[WageEUR]*(('F+ , F-'!C$2-[1]!tbl_gk[[#This Row],[WageEUR]])/('F+ , F-'!C$2-'F+ , F-'!C$3))</f>
        <v>3.2079166953722892E-3</v>
      </c>
      <c r="D464" s="1" cm="1">
        <f t="array" ref="D464">[1]!table_weight[Crossing]*(('F+ , F-'!D$2-[1]!tbl_gk[[#This Row],[Crossing]])/('F+ , F-'!D$2-'F+ , F-'!D$3))</f>
        <v>3.3625286215233793E-2</v>
      </c>
      <c r="E464" s="1" cm="1">
        <f t="array" ref="E464">[1]!table_weight[Finishing]*(('F+ , F-'!E$2-[1]!tbl_gk[[#This Row],[Finishing]])/('F+ , F-'!E$2-'F+ , F-'!E$3))</f>
        <v>1.0980757529662181E-2</v>
      </c>
      <c r="F464" s="1" cm="1">
        <f t="array" ref="F464">[1]!table_weight[HeadingAccuracy]*(('F+ , F-'!F$2-[1]!tbl_gk[[#This Row],[HeadingAccuracy]])/('F+ , F-'!F$2-'F+ , F-'!F$3))</f>
        <v>1.210949849973455E-2</v>
      </c>
      <c r="G464" s="1" cm="1">
        <f t="array" ref="G464">[1]!table_weight[ShortPassing]*(('F+ , F-'!G$2-[1]!tbl_gk[[#This Row],[ShortPassing]])/('F+ , F-'!G$2-'F+ , F-'!G$3))</f>
        <v>4.9221920544626818E-2</v>
      </c>
      <c r="H464" s="1" cm="1">
        <f t="array" ref="H464">[1]!table_weight[Volleys]*(('F+ , F-'!H$2-[1]!tbl_gk[[#This Row],[Volleys]])/('F+ , F-'!H$2-'F+ , F-'!H$3))</f>
        <v>1.5046097273845413E-3</v>
      </c>
      <c r="I464" s="1" cm="1">
        <f t="array" ref="I464">[1]!table_weight[Dribbling]*(('F+ , F-'!I$2-[1]!tbl_gk[[#This Row],[Dribbling]])/('F+ , F-'!I$2-'F+ , F-'!I$3))</f>
        <v>1.7601807988178481E-2</v>
      </c>
      <c r="J464" s="1" cm="1">
        <f t="array" ref="J464">[1]!table_weight[Curve]*(('F+ , F-'!J$2-[1]!tbl_gk[[#This Row],[Curve]])/('F+ , F-'!J$2-'F+ , F-'!J$3))</f>
        <v>8.2817834567149896E-3</v>
      </c>
      <c r="K464" s="1" cm="1">
        <f t="array" ref="K464">[1]!table_weight[FKAccuracy]*(('F+ , F-'!K$2-[1]!tbl_gk[[#This Row],[FKAccuracy]])/('F+ , F-'!K$2-'F+ , F-'!K$3))</f>
        <v>8.2141770611499701E-3</v>
      </c>
      <c r="L464" s="1" cm="1">
        <f t="array" ref="L464">[1]!table_weight[LongPassing]*(('F+ , F-'!L$2-[1]!tbl_gk[[#This Row],[LongPassing]])/('F+ , F-'!L$2-'F+ , F-'!L$3))</f>
        <v>2.1115539902956136E-2</v>
      </c>
      <c r="M464" s="1" cm="1">
        <f t="array" ref="M464">[1]!table_weight[BallControl]*(('F+ , F-'!M$2-[1]!tbl_gk[[#This Row],[BallControl]])/('F+ , F-'!M$2-'F+ , F-'!M$3))</f>
        <v>1.3907601373375588E-2</v>
      </c>
      <c r="N464" s="1" cm="1">
        <f t="array" ref="N464">[1]!table_weight[Acceleration]*(('F+ , F-'!N$2-[1]!tbl_gk[[#This Row],[Acceleration]])/('F+ , F-'!N$2-'F+ , F-'!N$3))</f>
        <v>3.8332826285366545E-3</v>
      </c>
      <c r="O464" s="1" cm="1">
        <f t="array" ref="O464">[1]!table_weight[SprintSpeed]*(('F+ , F-'!O$2-[1]!tbl_gk[[#This Row],[SprintSpeed]])/('F+ , F-'!O$2-'F+ , F-'!O$3))</f>
        <v>6.4654700334651587E-3</v>
      </c>
      <c r="P464" s="1" cm="1">
        <f t="array" ref="P464">[1]!table_weight[Agility]*(('F+ , F-'!P$2-[1]!tbl_gk[[#This Row],[Agility]])/('F+ , F-'!P$2-'F+ , F-'!P$3))</f>
        <v>9.3608855397720326E-4</v>
      </c>
      <c r="Q464" s="1" cm="1">
        <f t="array" ref="Q464">[1]!table_weight[Reactions]*(('F+ , F-'!Q$2-[1]!tbl_gk[[#This Row],[Reactions]])/('F+ , F-'!Q$2-'F+ , F-'!Q$3))</f>
        <v>6.7033460009384459E-4</v>
      </c>
      <c r="R464" s="1" cm="1">
        <f t="array" ref="R464">[1]!table_weight[Balance]*(('F+ , F-'!R$2-[1]!tbl_gk[[#This Row],[Balance]])/('F+ , F-'!R$2-'F+ , F-'!R$3))</f>
        <v>9.9340009809825627E-4</v>
      </c>
      <c r="S464" s="1" cm="1">
        <f t="array" ref="S464">[1]!table_weight[ShotPower]*(('F+ , F-'!S$2-[1]!tbl_gk[[#This Row],[ShotPower]])/('F+ , F-'!S$2-'F+ , F-'!S$3))</f>
        <v>4.4150274176912247E-3</v>
      </c>
      <c r="T464" s="1" cm="1">
        <f t="array" ref="T464">[1]!table_weight[Jumping]*(('F+ , F-'!T$2-[1]!tbl_gk[[#This Row],[Jumping]])/('F+ , F-'!T$2-'F+ , F-'!T$3))</f>
        <v>9.4458129287417522E-4</v>
      </c>
      <c r="U464" s="1" cm="1">
        <f t="array" ref="U464">[1]!table_weight[Stamina]*(('F+ , F-'!U$2-[1]!tbl_gk[[#This Row],[Stamina]])/('F+ , F-'!U$2-'F+ , F-'!U$3))</f>
        <v>1.7174205324985E-3</v>
      </c>
      <c r="V464" s="1" cm="1">
        <f t="array" ref="V464">[1]!table_weight[Strength]*(('F+ , F-'!V$2-[1]!tbl_gk[[#This Row],[Strength]])/('F+ , F-'!V$2-'F+ , F-'!V$3))</f>
        <v>8.8733394179089167E-3</v>
      </c>
      <c r="W464" s="1" cm="1">
        <f t="array" ref="W464">[1]!table_weight[LongShots]*(('F+ , F-'!W$2-[1]!tbl_gk[[#This Row],[LongShots]])/('F+ , F-'!W$2-'F+ , F-'!W$3))</f>
        <v>7.7912248547492196E-3</v>
      </c>
      <c r="X464" s="1" cm="1">
        <f t="array" ref="X464">[1]!table_weight[Aggression]*(('F+ , F-'!X$2-[1]!tbl_gk[[#This Row],[Aggression]])/('F+ , F-'!X$2-'F+ , F-'!X$3))</f>
        <v>9.7353209613629272E-3</v>
      </c>
      <c r="Y464" s="1" cm="1">
        <f t="array" ref="Y464">[1]!table_weight[Interceptions]*(('F+ , F-'!Y$2-[1]!tbl_gk[[#This Row],[Interceptions]])/('F+ , F-'!Y$2-'F+ , F-'!Y$3))</f>
        <v>1.2465959767598898E-2</v>
      </c>
      <c r="Z464" s="1" cm="1">
        <f t="array" ref="Z464">[1]!table_weight[Positioning]*(('F+ , F-'!Z$2-[1]!tbl_gk[[#This Row],[Positioning]])/('F+ , F-'!Z$2-'F+ , F-'!Z$3))</f>
        <v>8.8733394179088337E-4</v>
      </c>
      <c r="AA464" s="1" cm="1">
        <f t="array" ref="AA464">[1]!table_weight[Vision]*(('F+ , F-'!AA$2-[1]!tbl_gk[[#This Row],[Vision]])/('F+ , F-'!AA$2-'F+ , F-'!AA$3))</f>
        <v>1.2067741608356128E-2</v>
      </c>
      <c r="AB464" s="1" cm="1">
        <f t="array" ref="AB464">[1]!table_weight[Penalties]*(('F+ , F-'!AB$2-[1]!tbl_gk[[#This Row],[Penalties]])/('F+ , F-'!AB$2-'F+ , F-'!AB$3))</f>
        <v>1.9965013690294879E-3</v>
      </c>
      <c r="AC464" s="1" cm="1">
        <f t="array" ref="AC464">[1]!table_weight[Composure]*(('F+ , F-'!AC$2-[1]!tbl_gk[[#This Row],[Composure]])/('F+ , F-'!AC$2-'F+ , F-'!AC$3))</f>
        <v>4.2698776146328564E-4</v>
      </c>
      <c r="AD464" s="1" cm="1">
        <f t="array" ref="AD464">[1]!table_weight[Marking]*(('F+ , F-'!AD$2-[1]!tbl_gk[[#This Row],[Marking]])/('F+ , F-'!AD$2-'F+ , F-'!AD$3))</f>
        <v>1.8929790758205733E-2</v>
      </c>
      <c r="AE464" s="1" cm="1">
        <f t="array" ref="AE464">[1]!table_weight[StandingTackle]*(('F+ , F-'!AE$2-[1]!tbl_gk[[#This Row],[StandingTackle]])/('F+ , F-'!AE$2-'F+ , F-'!AE$3))</f>
        <v>2.017517172914032E-2</v>
      </c>
      <c r="AF464" s="1" cm="1">
        <f t="array" ref="AF464">[1]!table_weight[SlidingTackle]*(('F+ , F-'!AF$2-[1]!tbl_gk[[#This Row],[SlidingTackle]])/('F+ , F-'!AF$2-'F+ , F-'!AF$3))</f>
        <v>8.9667429907290316E-3</v>
      </c>
      <c r="AG464" s="1" cm="1">
        <f t="array" ref="AG464">[1]!table_weight[GKDiving]*(('F+ , F-'!AG$2-[1]!tbl_gk[[#This Row],[GKDiving]])/('F+ , F-'!AG$2-'F+ , F-'!AG$3))</f>
        <v>2.2205531893317091E-2</v>
      </c>
      <c r="AH464" s="1" cm="1">
        <f t="array" ref="AH464">[1]!table_weight[GKHandling]*(('F+ , F-'!AH$2-[1]!tbl_gk[[#This Row],[GKHandling]])/('F+ , F-'!AH$2-'F+ , F-'!AH$3))</f>
        <v>2.6735757463525599E-2</v>
      </c>
      <c r="AI464" s="1" cm="1">
        <f t="array" ref="AI464">[1]!table_weight[GKKicking]*(('F+ , F-'!AI$2-[1]!tbl_gk[[#This Row],[GKKicking]])/('F+ , F-'!AI$2-'F+ , F-'!AI$3))</f>
        <v>2.0571950106480059E-2</v>
      </c>
      <c r="AJ464" s="1" cm="1">
        <f t="array" ref="AJ464">[1]!table_weight[GKPositioning]*(('F+ , F-'!AJ$2-[1]!tbl_gk[[#This Row],[GKPositioning]])/('F+ , F-'!AJ$2-'F+ , F-'!AJ$3))</f>
        <v>8.1989656221478496E-3</v>
      </c>
      <c r="AK464" s="1" cm="1">
        <f t="array" ref="AK464">[1]!table_weight[GKReflexes]*(('F+ , F-'!AK$2-[1]!tbl_gk[[#This Row],[GKReflexes]])/('F+ , F-'!AK$2-'F+ , F-'!AK$3))</f>
        <v>1.8219923604772998E-2</v>
      </c>
    </row>
    <row r="465" spans="1:37" x14ac:dyDescent="0.55000000000000004">
      <c r="A465" s="8">
        <f>[1]!tbl_gk[[#This Row],[ID]]</f>
        <v>209981</v>
      </c>
      <c r="B465" s="2" cm="1">
        <f t="array" ref="B465">[1]!table_weight[ValueEUR]*(('F+ , F-'!B$2-[1]!tbl_gk[[#This Row],[ValueEUR]])/('F+ , F-'!B$2-'F+ , F-'!B$3))</f>
        <v>6.9421785145904824E-3</v>
      </c>
      <c r="C465" s="2" cm="1">
        <f t="array" ref="C465">[1]!table_weight[WageEUR]*(('F+ , F-'!C$2-[1]!tbl_gk[[#This Row],[WageEUR]])/('F+ , F-'!C$2-'F+ , F-'!C$3))</f>
        <v>5.2422053314620338E-3</v>
      </c>
      <c r="D465" s="2" cm="1">
        <f t="array" ref="D465">[1]!table_weight[Crossing]*(('F+ , F-'!D$2-[1]!tbl_gk[[#This Row],[Crossing]])/('F+ , F-'!D$2-'F+ , F-'!D$3))</f>
        <v>3.2504443341392672E-2</v>
      </c>
      <c r="E465" s="2" cm="1">
        <f t="array" ref="E465">[1]!table_weight[Finishing]*(('F+ , F-'!E$2-[1]!tbl_gk[[#This Row],[Finishing]])/('F+ , F-'!E$2-'F+ , F-'!E$3))</f>
        <v>1.2977258898691668E-2</v>
      </c>
      <c r="F465" s="2" cm="1">
        <f t="array" ref="F465">[1]!table_weight[HeadingAccuracy]*(('F+ , F-'!F$2-[1]!tbl_gk[[#This Row],[HeadingAccuracy]])/('F+ , F-'!F$2-'F+ , F-'!F$3))</f>
        <v>1.0439222844598752E-2</v>
      </c>
      <c r="G465" s="2" cm="1">
        <f t="array" ref="G465">[1]!table_weight[ShortPassing]*(('F+ , F-'!G$2-[1]!tbl_gk[[#This Row],[ShortPassing]])/('F+ , F-'!G$2-'F+ , F-'!G$3))</f>
        <v>3.3752174087744106E-2</v>
      </c>
      <c r="H465" s="2" cm="1">
        <f t="array" ref="H465">[1]!table_weight[Volleys]*(('F+ , F-'!H$2-[1]!tbl_gk[[#This Row],[Volleys]])/('F+ , F-'!H$2-'F+ , F-'!H$3))</f>
        <v>1.5046097273845413E-3</v>
      </c>
      <c r="I465" s="2" cm="1">
        <f t="array" ref="I465">[1]!table_weight[Dribbling]*(('F+ , F-'!I$2-[1]!tbl_gk[[#This Row],[Dribbling]])/('F+ , F-'!I$2-'F+ , F-'!I$3))</f>
        <v>1.0756660437220181E-2</v>
      </c>
      <c r="J465" s="2" cm="1">
        <f t="array" ref="J465">[1]!table_weight[Curve]*(('F+ , F-'!J$2-[1]!tbl_gk[[#This Row],[Curve]])/('F+ , F-'!J$2-'F+ , F-'!J$3))</f>
        <v>9.6339113680153961E-3</v>
      </c>
      <c r="K465" s="2" cm="1">
        <f t="array" ref="K465">[1]!table_weight[FKAccuracy]*(('F+ , F-'!K$2-[1]!tbl_gk[[#This Row],[FKAccuracy]])/('F+ , F-'!K$2-'F+ , F-'!K$3))</f>
        <v>8.3662914511712649E-3</v>
      </c>
      <c r="L465" s="2" cm="1">
        <f t="array" ref="L465">[1]!table_weight[LongPassing]*(('F+ , F-'!L$2-[1]!tbl_gk[[#This Row],[LongPassing]])/('F+ , F-'!L$2-'F+ , F-'!L$3))</f>
        <v>1.2994178401819162E-2</v>
      </c>
      <c r="M465" s="2" cm="1">
        <f t="array" ref="M465">[1]!table_weight[BallControl]*(('F+ , F-'!M$2-[1]!tbl_gk[[#This Row],[BallControl]])/('F+ , F-'!M$2-'F+ , F-'!M$3))</f>
        <v>1.5211439002129552E-2</v>
      </c>
      <c r="N465" s="2" cm="1">
        <f t="array" ref="N465">[1]!table_weight[Acceleration]*(('F+ , F-'!N$2-[1]!tbl_gk[[#This Row],[Acceleration]])/('F+ , F-'!N$2-'F+ , F-'!N$3))</f>
        <v>6.313641976413314E-3</v>
      </c>
      <c r="O465" s="2" cm="1">
        <f t="array" ref="O465">[1]!table_weight[SprintSpeed]*(('F+ , F-'!O$2-[1]!tbl_gk[[#This Row],[SprintSpeed]])/('F+ , F-'!O$2-'F+ , F-'!O$3))</f>
        <v>8.7143291755399956E-3</v>
      </c>
      <c r="P465" s="2" cm="1">
        <f t="array" ref="P465">[1]!table_weight[Agility]*(('F+ , F-'!P$2-[1]!tbl_gk[[#This Row],[Agility]])/('F+ , F-'!P$2-'F+ , F-'!P$3))</f>
        <v>2.6912545926844589E-3</v>
      </c>
      <c r="Q465" s="2" cm="1">
        <f t="array" ref="Q465">[1]!table_weight[Reactions]*(('F+ , F-'!Q$2-[1]!tbl_gk[[#This Row],[Reactions]])/('F+ , F-'!Q$2-'F+ , F-'!Q$3))</f>
        <v>4.6407780006496938E-4</v>
      </c>
      <c r="R465" s="2" cm="1">
        <f t="array" ref="R465">[1]!table_weight[Balance]*(('F+ , F-'!R$2-[1]!tbl_gk[[#This Row],[Balance]])/('F+ , F-'!R$2-'F+ , F-'!R$3))</f>
        <v>2.4835002452456411E-3</v>
      </c>
      <c r="S465" s="2" cm="1">
        <f t="array" ref="S465">[1]!table_weight[ShotPower]*(('F+ , F-'!S$2-[1]!tbl_gk[[#This Row],[ShotPower]])/('F+ , F-'!S$2-'F+ , F-'!S$3))</f>
        <v>3.3761974370579953E-3</v>
      </c>
      <c r="T465" s="2" cm="1">
        <f t="array" ref="T465">[1]!table_weight[Jumping]*(('F+ , F-'!T$2-[1]!tbl_gk[[#This Row],[Jumping]])/('F+ , F-'!T$2-'F+ , F-'!T$3))</f>
        <v>3.0913569584973006E-3</v>
      </c>
      <c r="U465" s="2" cm="1">
        <f t="array" ref="U465">[1]!table_weight[Stamina]*(('F+ , F-'!U$2-[1]!tbl_gk[[#This Row],[Stamina]])/('F+ , F-'!U$2-'F+ , F-'!U$3))</f>
        <v>1.7174205324985E-3</v>
      </c>
      <c r="V465" s="2" cm="1">
        <f t="array" ref="V465">[1]!table_weight[Strength]*(('F+ , F-'!V$2-[1]!tbl_gk[[#This Row],[Strength]])/('F+ , F-'!V$2-'F+ , F-'!V$3))</f>
        <v>1.4197343068654266E-2</v>
      </c>
      <c r="W465" s="2" cm="1">
        <f t="array" ref="W465">[1]!table_weight[LongShots]*(('F+ , F-'!W$2-[1]!tbl_gk[[#This Row],[LongShots]])/('F+ , F-'!W$2-'F+ , F-'!W$3))</f>
        <v>6.7523948741159906E-3</v>
      </c>
      <c r="X465" s="2" cm="1">
        <f t="array" ref="X465">[1]!table_weight[Aggression]*(('F+ , F-'!X$2-[1]!tbl_gk[[#This Row],[Aggression]])/('F+ , F-'!X$2-'F+ , F-'!X$3))</f>
        <v>1.2169151201703659E-2</v>
      </c>
      <c r="Y465" s="2" cm="1">
        <f t="array" ref="Y465">[1]!table_weight[Interceptions]*(('F+ , F-'!Y$2-[1]!tbl_gk[[#This Row],[Interceptions]])/('F+ , F-'!Y$2-'F+ , F-'!Y$3))</f>
        <v>2.2161706253509151E-2</v>
      </c>
      <c r="Z465" s="2" cm="1">
        <f t="array" ref="Z465">[1]!table_weight[Positioning]*(('F+ , F-'!Z$2-[1]!tbl_gk[[#This Row],[Positioning]])/('F+ , F-'!Z$2-'F+ , F-'!Z$3))</f>
        <v>1.4788899029848058E-3</v>
      </c>
      <c r="AA465" s="2" cm="1">
        <f t="array" ref="AA465">[1]!table_weight[Vision]*(('F+ , F-'!AA$2-[1]!tbl_gk[[#This Row],[Vision]])/('F+ , F-'!AA$2-'F+ , F-'!AA$3))</f>
        <v>5.6789372274617077E-3</v>
      </c>
      <c r="AB465" s="2" cm="1">
        <f t="array" ref="AB465">[1]!table_weight[Penalties]*(('F+ , F-'!AB$2-[1]!tbl_gk[[#This Row],[Penalties]])/('F+ , F-'!AB$2-'F+ , F-'!AB$3))</f>
        <v>1.9573542833622431E-3</v>
      </c>
      <c r="AC465" s="2" cm="1">
        <f t="array" ref="AC465">[1]!table_weight[Composure]*(('F+ , F-'!AC$2-[1]!tbl_gk[[#This Row],[Composure]])/('F+ , F-'!AC$2-'F+ , F-'!AC$3))</f>
        <v>6.9385511237783919E-4</v>
      </c>
      <c r="AD465" s="2" cm="1">
        <f t="array" ref="AD465">[1]!table_weight[Marking]*(('F+ , F-'!AD$2-[1]!tbl_gk[[#This Row],[Marking]])/('F+ , F-'!AD$2-'F+ , F-'!AD$3))</f>
        <v>1.5774825631838112E-2</v>
      </c>
      <c r="AE465" s="2" cm="1">
        <f t="array" ref="AE465">[1]!table_weight[StandingTackle]*(('F+ , F-'!AE$2-[1]!tbl_gk[[#This Row],[StandingTackle]])/('F+ , F-'!AE$2-'F+ , F-'!AE$3))</f>
        <v>1.5691800233775807E-2</v>
      </c>
      <c r="AF465" s="2" cm="1">
        <f t="array" ref="AF465">[1]!table_weight[SlidingTackle]*(('F+ , F-'!AF$2-[1]!tbl_gk[[#This Row],[SlidingTackle]])/('F+ , F-'!AF$2-'F+ , F-'!AF$3))</f>
        <v>7.4722858256075263E-3</v>
      </c>
      <c r="AG465" s="2" cm="1">
        <f t="array" ref="AG465">[1]!table_weight[GKDiving]*(('F+ , F-'!AG$2-[1]!tbl_gk[[#This Row],[GKDiving]])/('F+ , F-'!AG$2-'F+ , F-'!AG$3))</f>
        <v>1.0248707027684812E-2</v>
      </c>
      <c r="AH465" s="2" cm="1">
        <f t="array" ref="AH465">[1]!table_weight[GKHandling]*(('F+ , F-'!AH$2-[1]!tbl_gk[[#This Row],[GKHandling]])/('F+ , F-'!AH$2-'F+ , F-'!AH$3))</f>
        <v>1.604145447811536E-2</v>
      </c>
      <c r="AI465" s="2" cm="1">
        <f t="array" ref="AI465">[1]!table_weight[GKKicking]*(('F+ , F-'!AI$2-[1]!tbl_gk[[#This Row],[GKKicking]])/('F+ , F-'!AI$2-'F+ , F-'!AI$3))</f>
        <v>1.5205354426528738E-2</v>
      </c>
      <c r="AJ465" s="2" cm="1">
        <f t="array" ref="AJ465">[1]!table_weight[GKPositioning]*(('F+ , F-'!AJ$2-[1]!tbl_gk[[#This Row],[GKPositioning]])/('F+ , F-'!AJ$2-'F+ , F-'!AJ$3))</f>
        <v>4.4148276426949958E-3</v>
      </c>
      <c r="AK465" s="2" cm="1">
        <f t="array" ref="AK465">[1]!table_weight[GKReflexes]*(('F+ , F-'!AK$2-[1]!tbl_gk[[#This Row],[GKReflexes]])/('F+ , F-'!AK$2-'F+ , F-'!AK$3))</f>
        <v>7.2879694419092002E-3</v>
      </c>
    </row>
    <row r="466" spans="1:37" x14ac:dyDescent="0.55000000000000004">
      <c r="A466" s="7">
        <f>[1]!tbl_gk[[#This Row],[ID]]</f>
        <v>209987</v>
      </c>
      <c r="B466" s="1" cm="1">
        <f t="array" ref="B466">[1]!table_weight[ValueEUR]*(('F+ , F-'!B$2-[1]!tbl_gk[[#This Row],[ValueEUR]])/('F+ , F-'!B$2-'F+ , F-'!B$3))</f>
        <v>6.4541795713879782E-4</v>
      </c>
      <c r="C466" s="1" cm="1">
        <f t="array" ref="C466">[1]!table_weight[WageEUR]*(('F+ , F-'!C$2-[1]!tbl_gk[[#This Row],[WageEUR]])/('F+ , F-'!C$2-'F+ , F-'!C$3))</f>
        <v>1.9560467654709084E-3</v>
      </c>
      <c r="D466" s="1" cm="1">
        <f t="array" ref="D466">[1]!table_weight[Crossing]*(('F+ , F-'!D$2-[1]!tbl_gk[[#This Row],[Crossing]])/('F+ , F-'!D$2-'F+ , F-'!D$3))</f>
        <v>2.8021071846028162E-2</v>
      </c>
      <c r="E466" s="1" cm="1">
        <f t="array" ref="E466">[1]!table_weight[Finishing]*(('F+ , F-'!E$2-[1]!tbl_gk[[#This Row],[Finishing]])/('F+ , F-'!E$2-'F+ , F-'!E$3))</f>
        <v>7.9860054761179498E-3</v>
      </c>
      <c r="F466" s="1" cm="1">
        <f t="array" ref="F466">[1]!table_weight[HeadingAccuracy]*(('F+ , F-'!F$2-[1]!tbl_gk[[#This Row],[HeadingAccuracy]])/('F+ , F-'!F$2-'F+ , F-'!F$3))</f>
        <v>1.0439222844598752E-2</v>
      </c>
      <c r="G466" s="1" cm="1">
        <f t="array" ref="G466">[1]!table_weight[ShortPassing]*(('F+ , F-'!G$2-[1]!tbl_gk[[#This Row],[ShortPassing]])/('F+ , F-'!G$2-'F+ , F-'!G$3))</f>
        <v>4.6409239370648142E-2</v>
      </c>
      <c r="H466" s="1" cm="1">
        <f t="array" ref="H466">[1]!table_weight[Volleys]*(('F+ , F-'!H$2-[1]!tbl_gk[[#This Row],[Volleys]])/('F+ , F-'!H$2-'F+ , F-'!H$3))</f>
        <v>1.3888705175857305E-3</v>
      </c>
      <c r="I466" s="1" cm="1">
        <f t="array" ref="I466">[1]!table_weight[Dribbling]*(('F+ , F-'!I$2-[1]!tbl_gk[[#This Row],[Dribbling]])/('F+ , F-'!I$2-'F+ , F-'!I$3))</f>
        <v>8.8009039940892403E-3</v>
      </c>
      <c r="J466" s="1" cm="1">
        <f t="array" ref="J466">[1]!table_weight[Curve]*(('F+ , F-'!J$2-[1]!tbl_gk[[#This Row],[Curve]])/('F+ , F-'!J$2-'F+ , F-'!J$3))</f>
        <v>9.1268634012777444E-3</v>
      </c>
      <c r="K466" s="1" cm="1">
        <f t="array" ref="K466">[1]!table_weight[FKAccuracy]*(('F+ , F-'!K$2-[1]!tbl_gk[[#This Row],[FKAccuracy]])/('F+ , F-'!K$2-'F+ , F-'!K$3))</f>
        <v>8.2141770611499701E-3</v>
      </c>
      <c r="L466" s="1" cm="1">
        <f t="array" ref="L466">[1]!table_weight[LongPassing]*(('F+ , F-'!L$2-[1]!tbl_gk[[#This Row],[LongPassing]])/('F+ , F-'!L$2-'F+ , F-'!L$3))</f>
        <v>2.1656964003031933E-2</v>
      </c>
      <c r="M466" s="1" cm="1">
        <f t="array" ref="M466">[1]!table_weight[BallControl]*(('F+ , F-'!M$2-[1]!tbl_gk[[#This Row],[BallControl]])/('F+ , F-'!M$2-'F+ , F-'!M$3))</f>
        <v>8.692250858359743E-3</v>
      </c>
      <c r="N466" s="1" cm="1">
        <f t="array" ref="N466">[1]!table_weight[Acceleration]*(('F+ , F-'!N$2-[1]!tbl_gk[[#This Row],[Acceleration]])/('F+ , F-'!N$2-'F+ , F-'!N$3))</f>
        <v>2.2548721344333262E-3</v>
      </c>
      <c r="O466" s="1" cm="1">
        <f t="array" ref="O466">[1]!table_weight[SprintSpeed]*(('F+ , F-'!O$2-[1]!tbl_gk[[#This Row],[SprintSpeed]])/('F+ , F-'!O$2-'F+ , F-'!O$3))</f>
        <v>4.2166108913903209E-3</v>
      </c>
      <c r="P466" s="1" cm="1">
        <f t="array" ref="P466">[1]!table_weight[Agility]*(('F+ , F-'!P$2-[1]!tbl_gk[[#This Row],[Agility]])/('F+ , F-'!P$2-'F+ , F-'!P$3))</f>
        <v>2.6912545926844589E-3</v>
      </c>
      <c r="Q466" s="1" cm="1">
        <f t="array" ref="Q466">[1]!table_weight[Reactions]*(('F+ , F-'!Q$2-[1]!tbl_gk[[#This Row],[Reactions]])/('F+ , F-'!Q$2-'F+ , F-'!Q$3))</f>
        <v>8.7659140012271992E-4</v>
      </c>
      <c r="R466" s="1" cm="1">
        <f t="array" ref="R466">[1]!table_weight[Balance]*(('F+ , F-'!R$2-[1]!tbl_gk[[#This Row],[Balance]])/('F+ , F-'!R$2-'F+ , F-'!R$3))</f>
        <v>1.3038376287539614E-3</v>
      </c>
      <c r="S466" s="1" cm="1">
        <f t="array" ref="S466">[1]!table_weight[ShotPower]*(('F+ , F-'!S$2-[1]!tbl_gk[[#This Row],[ShotPower]])/('F+ , F-'!S$2-'F+ , F-'!S$3))</f>
        <v>3.8956124273746098E-3</v>
      </c>
      <c r="T466" s="1" cm="1">
        <f t="array" ref="T466">[1]!table_weight[Jumping]*(('F+ , F-'!T$2-[1]!tbl_gk[[#This Row],[Jumping]])/('F+ , F-'!T$2-'F+ , F-'!T$3))</f>
        <v>1.7174205324985003E-3</v>
      </c>
      <c r="U466" s="1" cm="1">
        <f t="array" ref="U466">[1]!table_weight[Stamina]*(('F+ , F-'!U$2-[1]!tbl_gk[[#This Row],[Stamina]])/('F+ , F-'!U$2-'F+ , F-'!U$3))</f>
        <v>4.2935513312462497E-3</v>
      </c>
      <c r="V466" s="1" cm="1">
        <f t="array" ref="V466">[1]!table_weight[Strength]*(('F+ , F-'!V$2-[1]!tbl_gk[[#This Row],[Strength]])/('F+ , F-'!V$2-'F+ , F-'!V$3))</f>
        <v>6.2113375925362422E-3</v>
      </c>
      <c r="W466" s="1" cm="1">
        <f t="array" ref="W466">[1]!table_weight[LongShots]*(('F+ , F-'!W$2-[1]!tbl_gk[[#This Row],[LongShots]])/('F+ , F-'!W$2-'F+ , F-'!W$3))</f>
        <v>8.3106398450658349E-3</v>
      </c>
      <c r="X466" s="1" cm="1">
        <f t="array" ref="X466">[1]!table_weight[Aggression]*(('F+ , F-'!X$2-[1]!tbl_gk[[#This Row],[Aggression]])/('F+ , F-'!X$2-'F+ , F-'!X$3))</f>
        <v>1.1560693641618476E-2</v>
      </c>
      <c r="Y466" s="1" cm="1">
        <f t="array" ref="Y466">[1]!table_weight[Interceptions]*(('F+ , F-'!Y$2-[1]!tbl_gk[[#This Row],[Interceptions]])/('F+ , F-'!Y$2-'F+ , F-'!Y$3))</f>
        <v>1.8006386330976187E-2</v>
      </c>
      <c r="Z466" s="1" cm="1">
        <f t="array" ref="Z466">[1]!table_weight[Positioning]*(('F+ , F-'!Z$2-[1]!tbl_gk[[#This Row],[Positioning]])/('F+ , F-'!Z$2-'F+ , F-'!Z$3))</f>
        <v>4.4366697089544168E-4</v>
      </c>
      <c r="AA466" s="1" cm="1">
        <f t="array" ref="AA466">[1]!table_weight[Vision]*(('F+ , F-'!AA$2-[1]!tbl_gk[[#This Row],[Vision]])/('F+ , F-'!AA$2-'F+ , F-'!AA$3))</f>
        <v>1.0648007301490701E-2</v>
      </c>
      <c r="AB466" s="1" cm="1">
        <f t="array" ref="AB466">[1]!table_weight[Penalties]*(('F+ , F-'!AB$2-[1]!tbl_gk[[#This Row],[Penalties]])/('F+ , F-'!AB$2-'F+ , F-'!AB$3))</f>
        <v>1.8790601120277533E-3</v>
      </c>
      <c r="AC466" s="1" cm="1">
        <f t="array" ref="AC466">[1]!table_weight[Composure]*(('F+ , F-'!AC$2-[1]!tbl_gk[[#This Row],[Composure]])/('F+ , F-'!AC$2-'F+ , F-'!AC$3))</f>
        <v>3.7361429128037491E-4</v>
      </c>
      <c r="AD466" s="1" cm="1">
        <f t="array" ref="AD466">[1]!table_weight[Marking]*(('F+ , F-'!AD$2-[1]!tbl_gk[[#This Row],[Marking]])/('F+ , F-'!AD$2-'F+ , F-'!AD$3))</f>
        <v>1.7352308195021923E-2</v>
      </c>
      <c r="AE466" s="1" cm="1">
        <f t="array" ref="AE466">[1]!table_weight[StandingTackle]*(('F+ , F-'!AE$2-[1]!tbl_gk[[#This Row],[StandingTackle]])/('F+ , F-'!AE$2-'F+ , F-'!AE$3))</f>
        <v>2.017517172914032E-2</v>
      </c>
      <c r="AF466" s="1" cm="1">
        <f t="array" ref="AF466">[1]!table_weight[SlidingTackle]*(('F+ , F-'!AF$2-[1]!tbl_gk[[#This Row],[SlidingTackle]])/('F+ , F-'!AF$2-'F+ , F-'!AF$3))</f>
        <v>5.230600077925268E-3</v>
      </c>
      <c r="AG466" s="1" cm="1">
        <f t="array" ref="AG466">[1]!table_weight[GKDiving]*(('F+ , F-'!AG$2-[1]!tbl_gk[[#This Row],[GKDiving]])/('F+ , F-'!AG$2-'F+ , F-'!AG$3))</f>
        <v>2.7329885407159499E-2</v>
      </c>
      <c r="AH466" s="1" cm="1">
        <f t="array" ref="AH466">[1]!table_weight[GKHandling]*(('F+ , F-'!AH$2-[1]!tbl_gk[[#This Row],[GKHandling]])/('F+ , F-'!AH$2-'F+ , F-'!AH$3))</f>
        <v>3.7430060448935834E-2</v>
      </c>
      <c r="AI466" s="1" cm="1">
        <f t="array" ref="AI466">[1]!table_weight[GKKicking]*(('F+ , F-'!AI$2-[1]!tbl_gk[[#This Row],[GKKicking]])/('F+ , F-'!AI$2-'F+ , F-'!AI$3))</f>
        <v>1.78886522665044E-2</v>
      </c>
      <c r="AJ466" s="1" cm="1">
        <f t="array" ref="AJ466">[1]!table_weight[GKPositioning]*(('F+ , F-'!AJ$2-[1]!tbl_gk[[#This Row],[GKPositioning]])/('F+ , F-'!AJ$2-'F+ , F-'!AJ$3))</f>
        <v>1.3875172591327129E-2</v>
      </c>
      <c r="AK466" s="1" cm="1">
        <f t="array" ref="AK466">[1]!table_weight[GKReflexes]*(('F+ , F-'!AK$2-[1]!tbl_gk[[#This Row],[GKReflexes]])/('F+ , F-'!AK$2-'F+ , F-'!AK$3))</f>
        <v>2.55078930466822E-2</v>
      </c>
    </row>
    <row r="467" spans="1:37" x14ac:dyDescent="0.55000000000000004">
      <c r="A467" s="8">
        <f>[1]!tbl_gk[[#This Row],[ID]]</f>
        <v>210006</v>
      </c>
      <c r="B467" s="2" cm="1">
        <f t="array" ref="B467">[1]!table_weight[ValueEUR]*(('F+ , F-'!B$2-[1]!tbl_gk[[#This Row],[ValueEUR]])/('F+ , F-'!B$2-'F+ , F-'!B$3))</f>
        <v>3.9848617057206497E-4</v>
      </c>
      <c r="C467" s="2" cm="1">
        <f t="array" ref="C467">[1]!table_weight[WageEUR]*(('F+ , F-'!C$2-[1]!tbl_gk[[#This Row],[WageEUR]])/('F+ , F-'!C$2-'F+ , F-'!C$3))</f>
        <v>1.3301118005202175E-3</v>
      </c>
      <c r="D467" s="2" cm="1">
        <f t="array" ref="D467">[1]!table_weight[Crossing]*(('F+ , F-'!D$2-[1]!tbl_gk[[#This Row],[Crossing]])/('F+ , F-'!D$2-'F+ , F-'!D$3))</f>
        <v>3.3625286215233793E-2</v>
      </c>
      <c r="E467" s="2" cm="1">
        <f t="array" ref="E467">[1]!table_weight[Finishing]*(('F+ , F-'!E$2-[1]!tbl_gk[[#This Row],[Finishing]])/('F+ , F-'!E$2-'F+ , F-'!E$3))</f>
        <v>1.2977258898691668E-2</v>
      </c>
      <c r="F467" s="2" cm="1">
        <f t="array" ref="F467">[1]!table_weight[HeadingAccuracy]*(('F+ , F-'!F$2-[1]!tbl_gk[[#This Row],[HeadingAccuracy]])/('F+ , F-'!F$2-'F+ , F-'!F$3))</f>
        <v>9.1865161032469011E-3</v>
      </c>
      <c r="G467" s="2" cm="1">
        <f t="array" ref="G467">[1]!table_weight[ShortPassing]*(('F+ , F-'!G$2-[1]!tbl_gk[[#This Row],[ShortPassing]])/('F+ , F-'!G$2-'F+ , F-'!G$3))</f>
        <v>3.9377536435701459E-2</v>
      </c>
      <c r="H467" s="2" cm="1">
        <f t="array" ref="H467">[1]!table_weight[Volleys]*(('F+ , F-'!H$2-[1]!tbl_gk[[#This Row],[Volleys]])/('F+ , F-'!H$2-'F+ , F-'!H$3))</f>
        <v>1.1573920979881087E-3</v>
      </c>
      <c r="I467" s="2" cm="1">
        <f t="array" ref="I467">[1]!table_weight[Dribbling]*(('F+ , F-'!I$2-[1]!tbl_gk[[#This Row],[Dribbling]])/('F+ , F-'!I$2-'F+ , F-'!I$3))</f>
        <v>1.8579686209743949E-2</v>
      </c>
      <c r="J467" s="2" cm="1">
        <f t="array" ref="J467">[1]!table_weight[Curve]*(('F+ , F-'!J$2-[1]!tbl_gk[[#This Row],[Curve]])/('F+ , F-'!J$2-'F+ , F-'!J$3))</f>
        <v>8.2817834567149896E-3</v>
      </c>
      <c r="K467" s="2" cm="1">
        <f t="array" ref="K467">[1]!table_weight[FKAccuracy]*(('F+ , F-'!K$2-[1]!tbl_gk[[#This Row],[FKAccuracy]])/('F+ , F-'!K$2-'F+ , F-'!K$3))</f>
        <v>8.9747490112564478E-3</v>
      </c>
      <c r="L467" s="2" cm="1">
        <f t="array" ref="L467">[1]!table_weight[LongPassing]*(('F+ , F-'!L$2-[1]!tbl_gk[[#This Row],[LongPassing]])/('F+ , F-'!L$2-'F+ , F-'!L$3))</f>
        <v>2.7071205003789917E-2</v>
      </c>
      <c r="M467" s="2" cm="1">
        <f t="array" ref="M467">[1]!table_weight[BallControl]*(('F+ , F-'!M$2-[1]!tbl_gk[[#This Row],[BallControl]])/('F+ , F-'!M$2-'F+ , F-'!M$3))</f>
        <v>9.561475944195718E-3</v>
      </c>
      <c r="N467" s="2" cm="1">
        <f t="array" ref="N467">[1]!table_weight[Acceleration]*(('F+ , F-'!N$2-[1]!tbl_gk[[#This Row],[Acceleration]])/('F+ , F-'!N$2-'F+ , F-'!N$3))</f>
        <v>4.2842570554233201E-3</v>
      </c>
      <c r="O467" s="2" cm="1">
        <f t="array" ref="O467">[1]!table_weight[SprintSpeed]*(('F+ , F-'!O$2-[1]!tbl_gk[[#This Row],[SprintSpeed]])/('F+ , F-'!O$2-'F+ , F-'!O$3))</f>
        <v>4.7788256769090301E-3</v>
      </c>
      <c r="P467" s="2" cm="1">
        <f t="array" ref="P467">[1]!table_weight[Agility]*(('F+ , F-'!P$2-[1]!tbl_gk[[#This Row],[Agility]])/('F+ , F-'!P$2-'F+ , F-'!P$3))</f>
        <v>3.9783763544031132E-3</v>
      </c>
      <c r="Q467" s="2" cm="1">
        <f t="array" ref="Q467">[1]!table_weight[Reactions]*(('F+ , F-'!Q$2-[1]!tbl_gk[[#This Row],[Reactions]])/('F+ , F-'!Q$2-'F+ , F-'!Q$3))</f>
        <v>1.2375408001732517E-3</v>
      </c>
      <c r="R467" s="2" cm="1">
        <f t="array" ref="R467">[1]!table_weight[Balance]*(('F+ , F-'!R$2-[1]!tbl_gk[[#This Row],[Balance]])/('F+ , F-'!R$2-'F+ , F-'!R$3))</f>
        <v>1.7384501716719487E-3</v>
      </c>
      <c r="S467" s="2" cm="1">
        <f t="array" ref="S467">[1]!table_weight[ShotPower]*(('F+ , F-'!S$2-[1]!tbl_gk[[#This Row],[ShotPower]])/('F+ , F-'!S$2-'F+ , F-'!S$3))</f>
        <v>4.93444240800784E-3</v>
      </c>
      <c r="T467" s="2" cm="1">
        <f t="array" ref="T467">[1]!table_weight[Jumping]*(('F+ , F-'!T$2-[1]!tbl_gk[[#This Row],[Jumping]])/('F+ , F-'!T$2-'F+ , F-'!T$3))</f>
        <v>2.0609046389982004E-3</v>
      </c>
      <c r="U467" s="2" cm="1">
        <f t="array" ref="U467">[1]!table_weight[Stamina]*(('F+ , F-'!U$2-[1]!tbl_gk[[#This Row],[Stamina]])/('F+ , F-'!U$2-'F+ , F-'!U$3))</f>
        <v>6.0109718637447497E-3</v>
      </c>
      <c r="V467" s="2" cm="1">
        <f t="array" ref="V467">[1]!table_weight[Strength]*(('F+ , F-'!V$2-[1]!tbl_gk[[#This Row],[Strength]])/('F+ , F-'!V$2-'F+ , F-'!V$3))</f>
        <v>1.5084677010445158E-2</v>
      </c>
      <c r="W467" s="2" cm="1">
        <f t="array" ref="W467">[1]!table_weight[LongShots]*(('F+ , F-'!W$2-[1]!tbl_gk[[#This Row],[LongShots]])/('F+ , F-'!W$2-'F+ , F-'!W$3))</f>
        <v>6.4926873789576834E-3</v>
      </c>
      <c r="X467" s="2" cm="1">
        <f t="array" ref="X467">[1]!table_weight[Aggression]*(('F+ , F-'!X$2-[1]!tbl_gk[[#This Row],[Aggression]])/('F+ , F-'!X$2-'F+ , F-'!X$3))</f>
        <v>1.0952236081533291E-2</v>
      </c>
      <c r="Y467" s="2" cm="1">
        <f t="array" ref="Y467">[1]!table_weight[Interceptions]*(('F+ , F-'!Y$2-[1]!tbl_gk[[#This Row],[Interceptions]])/('F+ , F-'!Y$2-'F+ , F-'!Y$3))</f>
        <v>1.6621279690131864E-2</v>
      </c>
      <c r="Z467" s="2" cm="1">
        <f t="array" ref="Z467">[1]!table_weight[Positioning]*(('F+ , F-'!Z$2-[1]!tbl_gk[[#This Row],[Positioning]])/('F+ , F-'!Z$2-'F+ , F-'!Z$3))</f>
        <v>4.4366697089544168E-4</v>
      </c>
      <c r="AA467" s="2" cm="1">
        <f t="array" ref="AA467">[1]!table_weight[Vision]*(('F+ , F-'!AA$2-[1]!tbl_gk[[#This Row],[Vision]])/('F+ , F-'!AA$2-'F+ , F-'!AA$3))</f>
        <v>1.4907210222086981E-2</v>
      </c>
      <c r="AB467" s="2" cm="1">
        <f t="array" ref="AB467">[1]!table_weight[Penalties]*(('F+ , F-'!AB$2-[1]!tbl_gk[[#This Row],[Penalties]])/('F+ , F-'!AB$2-'F+ , F-'!AB$3))</f>
        <v>1.8790601120277533E-3</v>
      </c>
      <c r="AC467" s="2" cm="1">
        <f t="array" ref="AC467">[1]!table_weight[Composure]*(('F+ , F-'!AC$2-[1]!tbl_gk[[#This Row],[Composure]])/('F+ , F-'!AC$2-'F+ , F-'!AC$3))</f>
        <v>1.1742163440240354E-3</v>
      </c>
      <c r="AD467" s="2" cm="1">
        <f t="array" ref="AD467">[1]!table_weight[Marking]*(('F+ , F-'!AD$2-[1]!tbl_gk[[#This Row],[Marking]])/('F+ , F-'!AD$2-'F+ , F-'!AD$3))</f>
        <v>3.1549651263676225E-2</v>
      </c>
      <c r="AE467" s="2" cm="1">
        <f t="array" ref="AE467">[1]!table_weight[StandingTackle]*(('F+ , F-'!AE$2-[1]!tbl_gk[[#This Row],[StandingTackle]])/('F+ , F-'!AE$2-'F+ , F-'!AE$3))</f>
        <v>2.017517172914032E-2</v>
      </c>
      <c r="AF467" s="2" cm="1">
        <f t="array" ref="AF467">[1]!table_weight[SlidingTackle]*(('F+ , F-'!AF$2-[1]!tbl_gk[[#This Row],[SlidingTackle]])/('F+ , F-'!AF$2-'F+ , F-'!AF$3))</f>
        <v>8.9667429907290316E-3</v>
      </c>
      <c r="AG467" s="2" cm="1">
        <f t="array" ref="AG467">[1]!table_weight[GKDiving]*(('F+ , F-'!AG$2-[1]!tbl_gk[[#This Row],[GKDiving]])/('F+ , F-'!AG$2-'F+ , F-'!AG$3))</f>
        <v>2.5621767569212028E-2</v>
      </c>
      <c r="AH467" s="2" cm="1">
        <f t="array" ref="AH467">[1]!table_weight[GKHandling]*(('F+ , F-'!AH$2-[1]!tbl_gk[[#This Row],[GKHandling]])/('F+ , F-'!AH$2-'F+ , F-'!AH$3))</f>
        <v>4.4559595772542655E-2</v>
      </c>
      <c r="AI467" s="2" cm="1">
        <f t="array" ref="AI467">[1]!table_weight[GKKicking]*(('F+ , F-'!AI$2-[1]!tbl_gk[[#This Row],[GKKicking]])/('F+ , F-'!AI$2-'F+ , F-'!AI$3))</f>
        <v>2.2360815333130498E-2</v>
      </c>
      <c r="AJ467" s="2" cm="1">
        <f t="array" ref="AJ467">[1]!table_weight[GKPositioning]*(('F+ , F-'!AJ$2-[1]!tbl_gk[[#This Row],[GKPositioning]])/('F+ , F-'!AJ$2-'F+ , F-'!AJ$3))</f>
        <v>1.5767241581053557E-2</v>
      </c>
      <c r="AK467" s="2" cm="1">
        <f t="array" ref="AK467">[1]!table_weight[GKReflexes]*(('F+ , F-'!AK$2-[1]!tbl_gk[[#This Row],[GKReflexes]])/('F+ , F-'!AK$2-'F+ , F-'!AK$3))</f>
        <v>2.9151877767636801E-2</v>
      </c>
    </row>
    <row r="468" spans="1:37" x14ac:dyDescent="0.55000000000000004">
      <c r="A468" s="7">
        <f>[1]!tbl_gk[[#This Row],[ID]]</f>
        <v>210019</v>
      </c>
      <c r="B468" s="1" cm="1">
        <f t="array" ref="B468">[1]!table_weight[ValueEUR]*(('F+ , F-'!B$2-[1]!tbl_gk[[#This Row],[ValueEUR]])/('F+ , F-'!B$2-'F+ , F-'!B$3))</f>
        <v>1.1297129235428024E-4</v>
      </c>
      <c r="C468" s="1" cm="1">
        <f t="array" ref="C468">[1]!table_weight[WageEUR]*(('F+ , F-'!C$2-[1]!tbl_gk[[#This Row],[WageEUR]])/('F+ , F-'!C$2-'F+ , F-'!C$3))</f>
        <v>2.3472561185650898E-4</v>
      </c>
      <c r="D468" s="1" cm="1">
        <f t="array" ref="D468">[1]!table_weight[Crossing]*(('F+ , F-'!D$2-[1]!tbl_gk[[#This Row],[Crossing]])/('F+ , F-'!D$2-'F+ , F-'!D$3))</f>
        <v>3.6987814836757178E-2</v>
      </c>
      <c r="E468" s="1" cm="1">
        <f t="array" ref="E468">[1]!table_weight[Finishing]*(('F+ , F-'!E$2-[1]!tbl_gk[[#This Row],[Finishing]])/('F+ , F-'!E$2-'F+ , F-'!E$3))</f>
        <v>1.7968512321265388E-2</v>
      </c>
      <c r="F468" s="1" cm="1">
        <f t="array" ref="F468">[1]!table_weight[HeadingAccuracy]*(('F+ , F-'!F$2-[1]!tbl_gk[[#This Row],[HeadingAccuracy]])/('F+ , F-'!F$2-'F+ , F-'!F$3))</f>
        <v>9.1865161032469011E-3</v>
      </c>
      <c r="G468" s="1" cm="1">
        <f t="array" ref="G468">[1]!table_weight[ShortPassing]*(('F+ , F-'!G$2-[1]!tbl_gk[[#This Row],[ShortPassing]])/('F+ , F-'!G$2-'F+ , F-'!G$3))</f>
        <v>4.3596558196669473E-2</v>
      </c>
      <c r="H468" s="1" cm="1">
        <f t="array" ref="H468">[1]!table_weight[Volleys]*(('F+ , F-'!H$2-[1]!tbl_gk[[#This Row],[Volleys]])/('F+ , F-'!H$2-'F+ , F-'!H$3))</f>
        <v>1.851827356780974E-3</v>
      </c>
      <c r="I468" s="1" cm="1">
        <f t="array" ref="I468">[1]!table_weight[Dribbling]*(('F+ , F-'!I$2-[1]!tbl_gk[[#This Row],[Dribbling]])/('F+ , F-'!I$2-'F+ , F-'!I$3))</f>
        <v>1.0756660437220181E-2</v>
      </c>
      <c r="J468" s="1" cm="1">
        <f t="array" ref="J468">[1]!table_weight[Curve]*(('F+ , F-'!J$2-[1]!tbl_gk[[#This Row],[Curve]])/('F+ , F-'!J$2-'F+ , F-'!J$3))</f>
        <v>9.6339113680153961E-3</v>
      </c>
      <c r="K468" s="1" cm="1">
        <f t="array" ref="K468">[1]!table_weight[FKAccuracy]*(('F+ , F-'!K$2-[1]!tbl_gk[[#This Row],[FKAccuracy]])/('F+ , F-'!K$2-'F+ , F-'!K$3))</f>
        <v>9.2789777912990392E-3</v>
      </c>
      <c r="L468" s="1" cm="1">
        <f t="array" ref="L468">[1]!table_weight[LongPassing]*(('F+ , F-'!L$2-[1]!tbl_gk[[#This Row],[LongPassing]])/('F+ , F-'!L$2-'F+ , F-'!L$3))</f>
        <v>2.3281236303259328E-2</v>
      </c>
      <c r="M468" s="1" cm="1">
        <f t="array" ref="M468">[1]!table_weight[BallControl]*(('F+ , F-'!M$2-[1]!tbl_gk[[#This Row],[BallControl]])/('F+ , F-'!M$2-'F+ , F-'!M$3))</f>
        <v>1.0865313572949679E-2</v>
      </c>
      <c r="N468" s="1" cm="1">
        <f t="array" ref="N468">[1]!table_weight[Acceleration]*(('F+ , F-'!N$2-[1]!tbl_gk[[#This Row],[Acceleration]])/('F+ , F-'!N$2-'F+ , F-'!N$3))</f>
        <v>8.7940013242899726E-3</v>
      </c>
      <c r="O468" s="1" cm="1">
        <f t="array" ref="O468">[1]!table_weight[SprintSpeed]*(('F+ , F-'!O$2-[1]!tbl_gk[[#This Row],[SprintSpeed]])/('F+ , F-'!O$2-'F+ , F-'!O$3))</f>
        <v>8.1521143900212863E-3</v>
      </c>
      <c r="P468" s="1" cm="1">
        <f t="array" ref="P468">[1]!table_weight[Agility]*(('F+ , F-'!P$2-[1]!tbl_gk[[#This Row],[Agility]])/('F+ , F-'!P$2-'F+ , F-'!P$3))</f>
        <v>4.680442769886016E-3</v>
      </c>
      <c r="Q468" s="1" cm="1">
        <f t="array" ref="Q468">[1]!table_weight[Reactions]*(('F+ , F-'!Q$2-[1]!tbl_gk[[#This Row],[Reactions]])/('F+ , F-'!Q$2-'F+ , F-'!Q$3))</f>
        <v>1.3922334001949081E-3</v>
      </c>
      <c r="R468" s="1" cm="1">
        <f t="array" ref="R468">[1]!table_weight[Balance]*(('F+ , F-'!R$2-[1]!tbl_gk[[#This Row],[Balance]])/('F+ , F-'!R$2-'F+ , F-'!R$3))</f>
        <v>2.4835002452456411E-3</v>
      </c>
      <c r="S468" s="1" cm="1">
        <f t="array" ref="S468">[1]!table_weight[ShotPower]*(('F+ , F-'!S$2-[1]!tbl_gk[[#This Row],[ShotPower]])/('F+ , F-'!S$2-'F+ , F-'!S$3))</f>
        <v>5.9732723886410689E-3</v>
      </c>
      <c r="T468" s="1" cm="1">
        <f t="array" ref="T468">[1]!table_weight[Jumping]*(('F+ , F-'!T$2-[1]!tbl_gk[[#This Row],[Jumping]])/('F+ , F-'!T$2-'F+ , F-'!T$3))</f>
        <v>1.6315495058735752E-3</v>
      </c>
      <c r="U468" s="1" cm="1">
        <f t="array" ref="U468">[1]!table_weight[Stamina]*(('F+ , F-'!U$2-[1]!tbl_gk[[#This Row],[Stamina]])/('F+ , F-'!U$2-'F+ , F-'!U$3))</f>
        <v>6.8696821299940002E-3</v>
      </c>
      <c r="V468" s="1" cm="1">
        <f t="array" ref="V468">[1]!table_weight[Strength]*(('F+ , F-'!V$2-[1]!tbl_gk[[#This Row],[Strength]])/('F+ , F-'!V$2-'F+ , F-'!V$3))</f>
        <v>7.0986715343271329E-3</v>
      </c>
      <c r="W468" s="1" cm="1">
        <f t="array" ref="W468">[1]!table_weight[LongShots]*(('F+ , F-'!W$2-[1]!tbl_gk[[#This Row],[LongShots]])/('F+ , F-'!W$2-'F+ , F-'!W$3))</f>
        <v>9.6091773208573719E-3</v>
      </c>
      <c r="X468" s="1" cm="1">
        <f t="array" ref="X468">[1]!table_weight[Aggression]*(('F+ , F-'!X$2-[1]!tbl_gk[[#This Row],[Aggression]])/('F+ , F-'!X$2-'F+ , F-'!X$3))</f>
        <v>1.3386066321874024E-2</v>
      </c>
      <c r="Y468" s="1" cm="1">
        <f t="array" ref="Y468">[1]!table_weight[Interceptions]*(('F+ , F-'!Y$2-[1]!tbl_gk[[#This Row],[Interceptions]])/('F+ , F-'!Y$2-'F+ , F-'!Y$3))</f>
        <v>2.4931919535197796E-2</v>
      </c>
      <c r="Z468" s="1" cm="1">
        <f t="array" ref="Z468">[1]!table_weight[Positioning]*(('F+ , F-'!Z$2-[1]!tbl_gk[[#This Row],[Positioning]])/('F+ , F-'!Z$2-'F+ , F-'!Z$3))</f>
        <v>1.9225568738802474E-3</v>
      </c>
      <c r="AA468" s="1" cm="1">
        <f t="array" ref="AA468">[1]!table_weight[Vision]*(('F+ , F-'!AA$2-[1]!tbl_gk[[#This Row],[Vision]])/('F+ , F-'!AA$2-'F+ , F-'!AA$3))</f>
        <v>1.2777608761788841E-2</v>
      </c>
      <c r="AB468" s="1" cm="1">
        <f t="array" ref="AB468">[1]!table_weight[Penalties]*(('F+ , F-'!AB$2-[1]!tbl_gk[[#This Row],[Penalties]])/('F+ , F-'!AB$2-'F+ , F-'!AB$3))</f>
        <v>2.427119311369181E-3</v>
      </c>
      <c r="AC468" s="1" cm="1">
        <f t="array" ref="AC468">[1]!table_weight[Composure]*(('F+ , F-'!AC$2-[1]!tbl_gk[[#This Row],[Composure]])/('F+ , F-'!AC$2-'F+ , F-'!AC$3))</f>
        <v>2.0281918669506067E-3</v>
      </c>
      <c r="AD468" s="1" cm="1">
        <f t="array" ref="AD468">[1]!table_weight[Marking]*(('F+ , F-'!AD$2-[1]!tbl_gk[[#This Row],[Marking]])/('F+ , F-'!AD$2-'F+ , F-'!AD$3))</f>
        <v>4.2592029205962903E-2</v>
      </c>
      <c r="AE468" s="1" cm="1">
        <f t="array" ref="AE468">[1]!table_weight[StandingTackle]*(('F+ , F-'!AE$2-[1]!tbl_gk[[#This Row],[StandingTackle]])/('F+ , F-'!AE$2-'F+ , F-'!AE$3))</f>
        <v>3.1383600467551613E-2</v>
      </c>
      <c r="AF468" s="1" cm="1">
        <f t="array" ref="AF468">[1]!table_weight[SlidingTackle]*(('F+ , F-'!AF$2-[1]!tbl_gk[[#This Row],[SlidingTackle]])/('F+ , F-'!AF$2-'F+ , F-'!AF$3))</f>
        <v>1.120842873841129E-2</v>
      </c>
      <c r="AG468" s="1" cm="1">
        <f t="array" ref="AG468">[1]!table_weight[GKDiving]*(('F+ , F-'!AG$2-[1]!tbl_gk[[#This Row],[GKDiving]])/('F+ , F-'!AG$2-'F+ , F-'!AG$3))</f>
        <v>4.6119181624581652E-2</v>
      </c>
      <c r="AH468" s="1" cm="1">
        <f t="array" ref="AH468">[1]!table_weight[GKHandling]*(('F+ , F-'!AH$2-[1]!tbl_gk[[#This Row],[GKHandling]])/('F+ , F-'!AH$2-'F+ , F-'!AH$3))</f>
        <v>5.168913109614949E-2</v>
      </c>
      <c r="AI468" s="1" cm="1">
        <f t="array" ref="AI468">[1]!table_weight[GKKicking]*(('F+ , F-'!AI$2-[1]!tbl_gk[[#This Row],[GKKicking]])/('F+ , F-'!AI$2-'F+ , F-'!AI$3))</f>
        <v>2.7727411013081817E-2</v>
      </c>
      <c r="AJ468" s="1" cm="1">
        <f t="array" ref="AJ468">[1]!table_weight[GKPositioning]*(('F+ , F-'!AJ$2-[1]!tbl_gk[[#This Row],[GKPositioning]])/('F+ , F-'!AJ$2-'F+ , F-'!AJ$3))</f>
        <v>1.9551379560506409E-2</v>
      </c>
      <c r="AK468" s="1" cm="1">
        <f t="array" ref="AK468">[1]!table_weight[GKReflexes]*(('F+ , F-'!AK$2-[1]!tbl_gk[[#This Row],[GKReflexes]])/('F+ , F-'!AK$2-'F+ , F-'!AK$3))</f>
        <v>4.55498090119325E-2</v>
      </c>
    </row>
    <row r="469" spans="1:37" x14ac:dyDescent="0.55000000000000004">
      <c r="A469" s="8">
        <f>[1]!tbl_gk[[#This Row],[ID]]</f>
        <v>210140</v>
      </c>
      <c r="B469" s="2" cm="1">
        <f t="array" ref="B469">[1]!table_weight[ValueEUR]*(('F+ , F-'!B$2-[1]!tbl_gk[[#This Row],[ValueEUR]])/('F+ , F-'!B$2-'F+ , F-'!B$3))</f>
        <v>6.2041611374891601E-5</v>
      </c>
      <c r="C469" s="2" cm="1">
        <f t="array" ref="C469">[1]!table_weight[WageEUR]*(('F+ , F-'!C$2-[1]!tbl_gk[[#This Row],[WageEUR]])/('F+ , F-'!C$2-'F+ , F-'!C$3))</f>
        <v>1.6430792829955629E-3</v>
      </c>
      <c r="D469" s="2" cm="1">
        <f t="array" ref="D469">[1]!table_weight[Crossing]*(('F+ , F-'!D$2-[1]!tbl_gk[[#This Row],[Crossing]])/('F+ , F-'!D$2-'F+ , F-'!D$3))</f>
        <v>3.3625286215233793E-2</v>
      </c>
      <c r="E469" s="2" cm="1">
        <f t="array" ref="E469">[1]!table_weight[Finishing]*(('F+ , F-'!E$2-[1]!tbl_gk[[#This Row],[Finishing]])/('F+ , F-'!E$2-'F+ , F-'!E$3))</f>
        <v>1.0980757529662181E-2</v>
      </c>
      <c r="F469" s="2" cm="1">
        <f t="array" ref="F469">[1]!table_weight[HeadingAccuracy]*(('F+ , F-'!F$2-[1]!tbl_gk[[#This Row],[HeadingAccuracy]])/('F+ , F-'!F$2-'F+ , F-'!F$3))</f>
        <v>7.9338093618950504E-3</v>
      </c>
      <c r="G469" s="2" cm="1">
        <f t="array" ref="G469">[1]!table_weight[ShortPassing]*(('F+ , F-'!G$2-[1]!tbl_gk[[#This Row],[ShortPassing]])/('F+ , F-'!G$2-'F+ , F-'!G$3))</f>
        <v>3.7971195848712121E-2</v>
      </c>
      <c r="H469" s="2" cm="1">
        <f t="array" ref="H469">[1]!table_weight[Volleys]*(('F+ , F-'!H$2-[1]!tbl_gk[[#This Row],[Volleys]])/('F+ , F-'!H$2-'F+ , F-'!H$3))</f>
        <v>1.1573920979881087E-3</v>
      </c>
      <c r="I469" s="2" cm="1">
        <f t="array" ref="I469">[1]!table_weight[Dribbling]*(('F+ , F-'!I$2-[1]!tbl_gk[[#This Row],[Dribbling]])/('F+ , F-'!I$2-'F+ , F-'!I$3))</f>
        <v>1.1734538658785652E-2</v>
      </c>
      <c r="J469" s="2" cm="1">
        <f t="array" ref="J469">[1]!table_weight[Curve]*(('F+ , F-'!J$2-[1]!tbl_gk[[#This Row],[Curve]])/('F+ , F-'!J$2-'F+ , F-'!J$3))</f>
        <v>9.295879390190295E-3</v>
      </c>
      <c r="K469" s="2" cm="1">
        <f t="array" ref="K469">[1]!table_weight[FKAccuracy]*(('F+ , F-'!K$2-[1]!tbl_gk[[#This Row],[FKAccuracy]])/('F+ , F-'!K$2-'F+ , F-'!K$3))</f>
        <v>8.9747490112564478E-3</v>
      </c>
      <c r="L469" s="2" cm="1">
        <f t="array" ref="L469">[1]!table_weight[LongPassing]*(('F+ , F-'!L$2-[1]!tbl_gk[[#This Row],[LongPassing]])/('F+ , F-'!L$2-'F+ , F-'!L$3))</f>
        <v>4.3313928006063866E-3</v>
      </c>
      <c r="M469" s="2" cm="1">
        <f t="array" ref="M469">[1]!table_weight[BallControl]*(('F+ , F-'!M$2-[1]!tbl_gk[[#This Row],[BallControl]])/('F+ , F-'!M$2-'F+ , F-'!M$3))</f>
        <v>1.3907601373375588E-2</v>
      </c>
      <c r="N469" s="2" cm="1">
        <f t="array" ref="N469">[1]!table_weight[Acceleration]*(('F+ , F-'!N$2-[1]!tbl_gk[[#This Row],[Acceleration]])/('F+ , F-'!N$2-'F+ , F-'!N$3))</f>
        <v>7.666565257073309E-3</v>
      </c>
      <c r="O469" s="2" cm="1">
        <f t="array" ref="O469">[1]!table_weight[SprintSpeed]*(('F+ , F-'!O$2-[1]!tbl_gk[[#This Row],[SprintSpeed]])/('F+ , F-'!O$2-'F+ , F-'!O$3))</f>
        <v>8.995436568299351E-3</v>
      </c>
      <c r="P469" s="2" cm="1">
        <f t="array" ref="P469">[1]!table_weight[Agility]*(('F+ , F-'!P$2-[1]!tbl_gk[[#This Row],[Agility]])/('F+ , F-'!P$2-'F+ , F-'!P$3))</f>
        <v>4.2123984928974139E-3</v>
      </c>
      <c r="Q469" s="2" cm="1">
        <f t="array" ref="Q469">[1]!table_weight[Reactions]*(('F+ , F-'!Q$2-[1]!tbl_gk[[#This Row],[Reactions]])/('F+ , F-'!Q$2-'F+ , F-'!Q$3))</f>
        <v>9.7971980013715747E-4</v>
      </c>
      <c r="R469" s="2" cm="1">
        <f t="array" ref="R469">[1]!table_weight[Balance]*(('F+ , F-'!R$2-[1]!tbl_gk[[#This Row],[Balance]])/('F+ , F-'!R$2-'F+ , F-'!R$3))</f>
        <v>1.8005376778030898E-3</v>
      </c>
      <c r="S469" s="2" cm="1">
        <f t="array" ref="S469">[1]!table_weight[ShotPower]*(('F+ , F-'!S$2-[1]!tbl_gk[[#This Row],[ShotPower]])/('F+ , F-'!S$2-'F+ , F-'!S$3))</f>
        <v>2.5970749515830732E-3</v>
      </c>
      <c r="T469" s="2" cm="1">
        <f t="array" ref="T469">[1]!table_weight[Jumping]*(('F+ , F-'!T$2-[1]!tbl_gk[[#This Row],[Jumping]])/('F+ , F-'!T$2-'F+ , F-'!T$3))</f>
        <v>2.4902597721228252E-3</v>
      </c>
      <c r="U469" s="2" cm="1">
        <f t="array" ref="U469">[1]!table_weight[Stamina]*(('F+ , F-'!U$2-[1]!tbl_gk[[#This Row],[Stamina]])/('F+ , F-'!U$2-'F+ , F-'!U$3))</f>
        <v>8.5871026624924993E-3</v>
      </c>
      <c r="V469" s="2" cm="1">
        <f t="array" ref="V469">[1]!table_weight[Strength]*(('F+ , F-'!V$2-[1]!tbl_gk[[#This Row],[Strength]])/('F+ , F-'!V$2-'F+ , F-'!V$3))</f>
        <v>1.0648007301490701E-2</v>
      </c>
      <c r="W469" s="2" cm="1">
        <f t="array" ref="W469">[1]!table_weight[LongShots]*(('F+ , F-'!W$2-[1]!tbl_gk[[#This Row],[LongShots]])/('F+ , F-'!W$2-'F+ , F-'!W$3))</f>
        <v>8.0509323499075268E-3</v>
      </c>
      <c r="X469" s="2" cm="1">
        <f t="array" ref="X469">[1]!table_weight[Aggression]*(('F+ , F-'!X$2-[1]!tbl_gk[[#This Row],[Aggression]])/('F+ , F-'!X$2-'F+ , F-'!X$3))</f>
        <v>1.2169151201703659E-2</v>
      </c>
      <c r="Y469" s="2" cm="1">
        <f t="array" ref="Y469">[1]!table_weight[Interceptions]*(('F+ , F-'!Y$2-[1]!tbl_gk[[#This Row],[Interceptions]])/('F+ , F-'!Y$2-'F+ , F-'!Y$3))</f>
        <v>1.8006386330976187E-2</v>
      </c>
      <c r="Z469" s="2" cm="1">
        <f t="array" ref="Z469">[1]!table_weight[Positioning]*(('F+ , F-'!Z$2-[1]!tbl_gk[[#This Row],[Positioning]])/('F+ , F-'!Z$2-'F+ , F-'!Z$3))</f>
        <v>4.4366697089544168E-4</v>
      </c>
      <c r="AA469" s="2" cm="1">
        <f t="array" ref="AA469">[1]!table_weight[Vision]*(('F+ , F-'!AA$2-[1]!tbl_gk[[#This Row],[Vision]])/('F+ , F-'!AA$2-'F+ , F-'!AA$3))</f>
        <v>4.9690700740289938E-3</v>
      </c>
      <c r="AB469" s="2" cm="1">
        <f t="array" ref="AB469">[1]!table_weight[Penalties]*(('F+ , F-'!AB$2-[1]!tbl_gk[[#This Row],[Penalties]])/('F+ , F-'!AB$2-'F+ , F-'!AB$3))</f>
        <v>1.3310009126863251E-3</v>
      </c>
      <c r="AC469" s="2" cm="1">
        <f t="array" ref="AC469">[1]!table_weight[Composure]*(('F+ , F-'!AC$2-[1]!tbl_gk[[#This Row],[Composure]])/('F+ , F-'!AC$2-'F+ , F-'!AC$3))</f>
        <v>7.4722858256074981E-4</v>
      </c>
      <c r="AD469" s="2" cm="1">
        <f t="array" ref="AD469">[1]!table_weight[Marking]*(('F+ , F-'!AD$2-[1]!tbl_gk[[#This Row],[Marking]])/('F+ , F-'!AD$2-'F+ , F-'!AD$3))</f>
        <v>0</v>
      </c>
      <c r="AE469" s="2" cm="1">
        <f t="array" ref="AE469">[1]!table_weight[StandingTackle]*(('F+ , F-'!AE$2-[1]!tbl_gk[[#This Row],[StandingTackle]])/('F+ , F-'!AE$2-'F+ , F-'!AE$3))</f>
        <v>1.5691800233775807E-2</v>
      </c>
      <c r="AF469" s="2" cm="1">
        <f t="array" ref="AF469">[1]!table_weight[SlidingTackle]*(('F+ , F-'!AF$2-[1]!tbl_gk[[#This Row],[SlidingTackle]])/('F+ , F-'!AF$2-'F+ , F-'!AF$3))</f>
        <v>5.230600077925268E-3</v>
      </c>
      <c r="AG469" s="2" cm="1">
        <f t="array" ref="AG469">[1]!table_weight[GKDiving]*(('F+ , F-'!AG$2-[1]!tbl_gk[[#This Row],[GKDiving]])/('F+ , F-'!AG$2-'F+ , F-'!AG$3))</f>
        <v>4.9535417300476586E-2</v>
      </c>
      <c r="AH469" s="2" cm="1">
        <f t="array" ref="AH469">[1]!table_weight[GKHandling]*(('F+ , F-'!AH$2-[1]!tbl_gk[[#This Row],[GKHandling]])/('F+ , F-'!AH$2-'F+ , F-'!AH$3))</f>
        <v>3.208290895623072E-2</v>
      </c>
      <c r="AI469" s="2" cm="1">
        <f t="array" ref="AI469">[1]!table_weight[GKKicking]*(('F+ , F-'!AI$2-[1]!tbl_gk[[#This Row],[GKKicking]])/('F+ , F-'!AI$2-'F+ , F-'!AI$3))</f>
        <v>1.162762397322786E-2</v>
      </c>
      <c r="AJ469" s="2" cm="1">
        <f t="array" ref="AJ469">[1]!table_weight[GKPositioning]*(('F+ , F-'!AJ$2-[1]!tbl_gk[[#This Row],[GKPositioning]])/('F+ , F-'!AJ$2-'F+ , F-'!AJ$3))</f>
        <v>1.1983103601600703E-2</v>
      </c>
      <c r="AK469" s="2" cm="1">
        <f t="array" ref="AK469">[1]!table_weight[GKReflexes]*(('F+ , F-'!AK$2-[1]!tbl_gk[[#This Row],[GKReflexes]])/('F+ , F-'!AK$2-'F+ , F-'!AK$3))</f>
        <v>3.0973870128114096E-2</v>
      </c>
    </row>
    <row r="470" spans="1:37" x14ac:dyDescent="0.55000000000000004">
      <c r="A470" s="7">
        <f>[1]!tbl_gk[[#This Row],[ID]]</f>
        <v>210257</v>
      </c>
      <c r="B470" s="1" cm="1">
        <f t="array" ref="B470">[1]!table_weight[ValueEUR]*(('F+ , F-'!B$2-[1]!tbl_gk[[#This Row],[ValueEUR]])/('F+ , F-'!B$2-'F+ , F-'!B$3))</f>
        <v>2.7159718539741726E-2</v>
      </c>
      <c r="C470" s="1" cm="1">
        <f t="array" ref="C470">[1]!table_weight[WageEUR]*(('F+ , F-'!C$2-[1]!tbl_gk[[#This Row],[WageEUR]])/('F+ , F-'!C$2-'F+ , F-'!C$3))</f>
        <v>3.2783343789292416E-2</v>
      </c>
      <c r="D470" s="1" cm="1">
        <f t="array" ref="D470">[1]!table_weight[Crossing]*(('F+ , F-'!D$2-[1]!tbl_gk[[#This Row],[Crossing]])/('F+ , F-'!D$2-'F+ , F-'!D$3))</f>
        <v>2.6900228972187034E-2</v>
      </c>
      <c r="E470" s="1" cm="1">
        <f t="array" ref="E470">[1]!table_weight[Finishing]*(('F+ , F-'!E$2-[1]!tbl_gk[[#This Row],[Finishing]])/('F+ , F-'!E$2-'F+ , F-'!E$3))</f>
        <v>1.2977258898691668E-2</v>
      </c>
      <c r="F470" s="1" cm="1">
        <f t="array" ref="F470">[1]!table_weight[HeadingAccuracy]*(('F+ , F-'!F$2-[1]!tbl_gk[[#This Row],[HeadingAccuracy]])/('F+ , F-'!F$2-'F+ , F-'!F$3))</f>
        <v>1.0439222844598752E-2</v>
      </c>
      <c r="G470" s="1" cm="1">
        <f t="array" ref="G470">[1]!table_weight[ShortPassing]*(('F+ , F-'!G$2-[1]!tbl_gk[[#This Row],[ShortPassing]])/('F+ , F-'!G$2-'F+ , F-'!G$3))</f>
        <v>2.8126811739786757E-3</v>
      </c>
      <c r="H470" s="1" cm="1">
        <f t="array" ref="H470">[1]!table_weight[Volleys]*(('F+ , F-'!H$2-[1]!tbl_gk[[#This Row],[Volleys]])/('F+ , F-'!H$2-'F+ , F-'!H$3))</f>
        <v>9.2591367839048701E-4</v>
      </c>
      <c r="I470" s="1" cm="1">
        <f t="array" ref="I470">[1]!table_weight[Dribbling]*(('F+ , F-'!I$2-[1]!tbl_gk[[#This Row],[Dribbling]])/('F+ , F-'!I$2-'F+ , F-'!I$3))</f>
        <v>7.823025772523768E-3</v>
      </c>
      <c r="J470" s="1" cm="1">
        <f t="array" ref="J470">[1]!table_weight[Curve]*(('F+ , F-'!J$2-[1]!tbl_gk[[#This Row],[Curve]])/('F+ , F-'!J$2-'F+ , F-'!J$3))</f>
        <v>9.1268634012777444E-3</v>
      </c>
      <c r="K470" s="1" cm="1">
        <f t="array" ref="K470">[1]!table_weight[FKAccuracy]*(('F+ , F-'!K$2-[1]!tbl_gk[[#This Row],[FKAccuracy]])/('F+ , F-'!K$2-'F+ , F-'!K$3))</f>
        <v>8.2141770611499701E-3</v>
      </c>
      <c r="L470" s="1" cm="1">
        <f t="array" ref="L470">[1]!table_weight[LongPassing]*(('F+ , F-'!L$2-[1]!tbl_gk[[#This Row],[LongPassing]])/('F+ , F-'!L$2-'F+ , F-'!L$3))</f>
        <v>1.0828482001515967E-3</v>
      </c>
      <c r="M470" s="1" cm="1">
        <f t="array" ref="M470">[1]!table_weight[BallControl]*(('F+ , F-'!M$2-[1]!tbl_gk[[#This Row],[BallControl]])/('F+ , F-'!M$2-'F+ , F-'!M$3))</f>
        <v>3.0422878004259099E-3</v>
      </c>
      <c r="N470" s="1" cm="1">
        <f t="array" ref="N470">[1]!table_weight[Acceleration]*(('F+ , F-'!N$2-[1]!tbl_gk[[#This Row],[Acceleration]])/('F+ , F-'!N$2-'F+ , F-'!N$3))</f>
        <v>2.2548721344333263E-4</v>
      </c>
      <c r="O470" s="1" cm="1">
        <f t="array" ref="O470">[1]!table_weight[SprintSpeed]*(('F+ , F-'!O$2-[1]!tbl_gk[[#This Row],[SprintSpeed]])/('F+ , F-'!O$2-'F+ , F-'!O$3))</f>
        <v>5.6221478551870944E-4</v>
      </c>
      <c r="P470" s="1" cm="1">
        <f t="array" ref="P470">[1]!table_weight[Agility]*(('F+ , F-'!P$2-[1]!tbl_gk[[#This Row],[Agility]])/('F+ , F-'!P$2-'F+ , F-'!P$3))</f>
        <v>1.170110692471504E-3</v>
      </c>
      <c r="Q470" s="1" cm="1">
        <f t="array" ref="Q470">[1]!table_weight[Reactions]*(('F+ , F-'!Q$2-[1]!tbl_gk[[#This Row],[Reactions]])/('F+ , F-'!Q$2-'F+ , F-'!Q$3))</f>
        <v>5.1564200007218818E-5</v>
      </c>
      <c r="R470" s="1" cm="1">
        <f t="array" ref="R470">[1]!table_weight[Balance]*(('F+ , F-'!R$2-[1]!tbl_gk[[#This Row],[Balance]])/('F+ , F-'!R$2-'F+ , F-'!R$3))</f>
        <v>1.3038376287539614E-3</v>
      </c>
      <c r="S470" s="1" cm="1">
        <f t="array" ref="S470">[1]!table_weight[ShotPower]*(('F+ , F-'!S$2-[1]!tbl_gk[[#This Row],[ShotPower]])/('F+ , F-'!S$2-'F+ , F-'!S$3))</f>
        <v>0</v>
      </c>
      <c r="T470" s="1" cm="1">
        <f t="array" ref="T470">[1]!table_weight[Jumping]*(('F+ , F-'!T$2-[1]!tbl_gk[[#This Row],[Jumping]])/('F+ , F-'!T$2-'F+ , F-'!T$3))</f>
        <v>1.5456784792486503E-3</v>
      </c>
      <c r="U470" s="1" cm="1">
        <f t="array" ref="U470">[1]!table_weight[Stamina]*(('F+ , F-'!U$2-[1]!tbl_gk[[#This Row],[Stamina]])/('F+ , F-'!U$2-'F+ , F-'!U$3))</f>
        <v>3.4348410649970001E-3</v>
      </c>
      <c r="V470" s="1" cm="1">
        <f t="array" ref="V470">[1]!table_weight[Strength]*(('F+ , F-'!V$2-[1]!tbl_gk[[#This Row],[Strength]])/('F+ , F-'!V$2-'F+ , F-'!V$3))</f>
        <v>6.2113375925362422E-3</v>
      </c>
      <c r="W470" s="1" cm="1">
        <f t="array" ref="W470">[1]!table_weight[LongShots]*(('F+ , F-'!W$2-[1]!tbl_gk[[#This Row],[LongShots]])/('F+ , F-'!W$2-'F+ , F-'!W$3))</f>
        <v>7.0121023692742987E-3</v>
      </c>
      <c r="X470" s="1" cm="1">
        <f t="array" ref="X470">[1]!table_weight[Aggression]*(('F+ , F-'!X$2-[1]!tbl_gk[[#This Row],[Aggression]])/('F+ , F-'!X$2-'F+ , F-'!X$3))</f>
        <v>4.2592029205962808E-3</v>
      </c>
      <c r="Y470" s="1" cm="1">
        <f t="array" ref="Y470">[1]!table_weight[Interceptions]*(('F+ , F-'!Y$2-[1]!tbl_gk[[#This Row],[Interceptions]])/('F+ , F-'!Y$2-'F+ , F-'!Y$3))</f>
        <v>1.1773406447176737E-2</v>
      </c>
      <c r="Z470" s="1" cm="1">
        <f t="array" ref="Z470">[1]!table_weight[Positioning]*(('F+ , F-'!Z$2-[1]!tbl_gk[[#This Row],[Positioning]])/('F+ , F-'!Z$2-'F+ , F-'!Z$3))</f>
        <v>0</v>
      </c>
      <c r="AA470" s="1" cm="1">
        <f t="array" ref="AA470">[1]!table_weight[Vision]*(('F+ , F-'!AA$2-[1]!tbl_gk[[#This Row],[Vision]])/('F+ , F-'!AA$2-'F+ , F-'!AA$3))</f>
        <v>0</v>
      </c>
      <c r="AB470" s="1" cm="1">
        <f t="array" ref="AB470">[1]!table_weight[Penalties]*(('F+ , F-'!AB$2-[1]!tbl_gk[[#This Row],[Penalties]])/('F+ , F-'!AB$2-'F+ , F-'!AB$3))</f>
        <v>9.0038297034663174E-4</v>
      </c>
      <c r="AC470" s="1" cm="1">
        <f t="array" ref="AC470">[1]!table_weight[Composure]*(('F+ , F-'!AC$2-[1]!tbl_gk[[#This Row],[Composure]])/('F+ , F-'!AC$2-'F+ , F-'!AC$3))</f>
        <v>0</v>
      </c>
      <c r="AD470" s="1" cm="1">
        <f t="array" ref="AD470">[1]!table_weight[Marking]*(('F+ , F-'!AD$2-[1]!tbl_gk[[#This Row],[Marking]])/('F+ , F-'!AD$2-'F+ , F-'!AD$3))</f>
        <v>1.5774825631838111E-3</v>
      </c>
      <c r="AE470" s="1" cm="1">
        <f t="array" ref="AE470">[1]!table_weight[StandingTackle]*(('F+ , F-'!AE$2-[1]!tbl_gk[[#This Row],[StandingTackle]])/('F+ , F-'!AE$2-'F+ , F-'!AE$3))</f>
        <v>2.241685747682258E-2</v>
      </c>
      <c r="AF470" s="1" cm="1">
        <f t="array" ref="AF470">[1]!table_weight[SlidingTackle]*(('F+ , F-'!AF$2-[1]!tbl_gk[[#This Row],[SlidingTackle]])/('F+ , F-'!AF$2-'F+ , F-'!AF$3))</f>
        <v>1.2702885903532796E-2</v>
      </c>
      <c r="AG470" s="1" cm="1">
        <f t="array" ref="AG470">[1]!table_weight[GKDiving]*(('F+ , F-'!AG$2-[1]!tbl_gk[[#This Row],[GKDiving]])/('F+ , F-'!AG$2-'F+ , F-'!AG$3))</f>
        <v>5.124353513842406E-3</v>
      </c>
      <c r="AH470" s="1" cm="1">
        <f t="array" ref="AH470">[1]!table_weight[GKHandling]*(('F+ , F-'!AH$2-[1]!tbl_gk[[#This Row],[GKHandling]])/('F+ , F-'!AH$2-'F+ , F-'!AH$3))</f>
        <v>1.4259070647213651E-2</v>
      </c>
      <c r="AI470" s="1" cm="1">
        <f t="array" ref="AI470">[1]!table_weight[GKKicking]*(('F+ , F-'!AI$2-[1]!tbl_gk[[#This Row],[GKKicking]])/('F+ , F-'!AI$2-'F+ , F-'!AI$3))</f>
        <v>0</v>
      </c>
      <c r="AJ470" s="1" cm="1">
        <f t="array" ref="AJ470">[1]!table_weight[GKPositioning]*(('F+ , F-'!AJ$2-[1]!tbl_gk[[#This Row],[GKPositioning]])/('F+ , F-'!AJ$2-'F+ , F-'!AJ$3))</f>
        <v>1.8920689897264269E-3</v>
      </c>
      <c r="AK470" s="1" cm="1">
        <f t="array" ref="AK470">[1]!table_weight[GKReflexes]*(('F+ , F-'!AK$2-[1]!tbl_gk[[#This Row],[GKReflexes]])/('F+ , F-'!AK$2-'F+ , F-'!AK$3))</f>
        <v>3.6439847209546001E-3</v>
      </c>
    </row>
    <row r="471" spans="1:37" x14ac:dyDescent="0.55000000000000004">
      <c r="A471" s="8">
        <f>[1]!tbl_gk[[#This Row],[ID]]</f>
        <v>210358</v>
      </c>
      <c r="B471" s="2" cm="1">
        <f t="array" ref="B471">[1]!table_weight[ValueEUR]*(('F+ , F-'!B$2-[1]!tbl_gk[[#This Row],[ValueEUR]])/('F+ , F-'!B$2-'F+ , F-'!B$3))</f>
        <v>1.1392815302722634E-3</v>
      </c>
      <c r="C471" s="2" cm="1">
        <f t="array" ref="C471">[1]!table_weight[WageEUR]*(('F+ , F-'!C$2-[1]!tbl_gk[[#This Row],[WageEUR]])/('F+ , F-'!C$2-'F+ , F-'!C$3))</f>
        <v>2.3472561185650895E-5</v>
      </c>
      <c r="D471" s="2" cm="1">
        <f t="array" ref="D471">[1]!table_weight[Crossing]*(('F+ , F-'!D$2-[1]!tbl_gk[[#This Row],[Crossing]])/('F+ , F-'!D$2-'F+ , F-'!D$3))</f>
        <v>3.0262757593710415E-2</v>
      </c>
      <c r="E471" s="2" cm="1">
        <f t="array" ref="E471">[1]!table_weight[Finishing]*(('F+ , F-'!E$2-[1]!tbl_gk[[#This Row],[Finishing]])/('F+ , F-'!E$2-'F+ , F-'!E$3))</f>
        <v>6.9877547916032071E-3</v>
      </c>
      <c r="F471" s="2" cm="1">
        <f t="array" ref="F471">[1]!table_weight[HeadingAccuracy]*(('F+ , F-'!F$2-[1]!tbl_gk[[#This Row],[HeadingAccuracy]])/('F+ , F-'!F$2-'F+ , F-'!F$3))</f>
        <v>3.7581202240555504E-3</v>
      </c>
      <c r="G471" s="2" cm="1">
        <f t="array" ref="G471">[1]!table_weight[ShortPassing]*(('F+ , F-'!G$2-[1]!tbl_gk[[#This Row],[ShortPassing]])/('F+ , F-'!G$2-'F+ , F-'!G$3))</f>
        <v>2.390778997881874E-2</v>
      </c>
      <c r="H471" s="2" cm="1">
        <f t="array" ref="H471">[1]!table_weight[Volleys]*(('F+ , F-'!H$2-[1]!tbl_gk[[#This Row],[Volleys]])/('F+ , F-'!H$2-'F+ , F-'!H$3))</f>
        <v>6.9443525879286526E-4</v>
      </c>
      <c r="I471" s="2" cm="1">
        <f t="array" ref="I471">[1]!table_weight[Dribbling]*(('F+ , F-'!I$2-[1]!tbl_gk[[#This Row],[Dribbling]])/('F+ , F-'!I$2-'F+ , F-'!I$3))</f>
        <v>1.8579686209743949E-2</v>
      </c>
      <c r="J471" s="2" cm="1">
        <f t="array" ref="J471">[1]!table_weight[Curve]*(('F+ , F-'!J$2-[1]!tbl_gk[[#This Row],[Curve]])/('F+ , F-'!J$2-'F+ , F-'!J$3))</f>
        <v>8.2817834567149896E-3</v>
      </c>
      <c r="K471" s="2" cm="1">
        <f t="array" ref="K471">[1]!table_weight[FKAccuracy]*(('F+ , F-'!K$2-[1]!tbl_gk[[#This Row],[FKAccuracy]])/('F+ , F-'!K$2-'F+ , F-'!K$3))</f>
        <v>8.9747490112564478E-3</v>
      </c>
      <c r="L471" s="2" cm="1">
        <f t="array" ref="L471">[1]!table_weight[LongPassing]*(('F+ , F-'!L$2-[1]!tbl_gk[[#This Row],[LongPassing]])/('F+ , F-'!L$2-'F+ , F-'!L$3))</f>
        <v>1.4077026601970757E-2</v>
      </c>
      <c r="M471" s="2" cm="1">
        <f t="array" ref="M471">[1]!table_weight[BallControl]*(('F+ , F-'!M$2-[1]!tbl_gk[[#This Row],[BallControl]])/('F+ , F-'!M$2-'F+ , F-'!M$3))</f>
        <v>5.2153505150158456E-3</v>
      </c>
      <c r="N471" s="2" cm="1">
        <f t="array" ref="N471">[1]!table_weight[Acceleration]*(('F+ , F-'!N$2-[1]!tbl_gk[[#This Row],[Acceleration]])/('F+ , F-'!N$2-'F+ , F-'!N$3))</f>
        <v>7.666565257073309E-3</v>
      </c>
      <c r="O471" s="2" cm="1">
        <f t="array" ref="O471">[1]!table_weight[SprintSpeed]*(('F+ , F-'!O$2-[1]!tbl_gk[[#This Row],[SprintSpeed]])/('F+ , F-'!O$2-'F+ , F-'!O$3))</f>
        <v>8.995436568299351E-3</v>
      </c>
      <c r="P471" s="2" cm="1">
        <f t="array" ref="P471">[1]!table_weight[Agility]*(('F+ , F-'!P$2-[1]!tbl_gk[[#This Row],[Agility]])/('F+ , F-'!P$2-'F+ , F-'!P$3))</f>
        <v>5.6165313238632194E-3</v>
      </c>
      <c r="Q471" s="2" cm="1">
        <f t="array" ref="Q471">[1]!table_weight[Reactions]*(('F+ , F-'!Q$2-[1]!tbl_gk[[#This Row],[Reactions]])/('F+ , F-'!Q$2-'F+ , F-'!Q$3))</f>
        <v>1.1859766001660328E-3</v>
      </c>
      <c r="R471" s="2" cm="1">
        <f t="array" ref="R471">[1]!table_weight[Balance]*(('F+ , F-'!R$2-[1]!tbl_gk[[#This Row],[Balance]])/('F+ , F-'!R$2-'F+ , F-'!R$3))</f>
        <v>2.2972377268522179E-3</v>
      </c>
      <c r="S471" s="2" cm="1">
        <f t="array" ref="S471">[1]!table_weight[ShotPower]*(('F+ , F-'!S$2-[1]!tbl_gk[[#This Row],[ShotPower]])/('F+ , F-'!S$2-'F+ , F-'!S$3))</f>
        <v>3.635904932216303E-3</v>
      </c>
      <c r="T471" s="2" cm="1">
        <f t="array" ref="T471">[1]!table_weight[Jumping]*(('F+ , F-'!T$2-[1]!tbl_gk[[#This Row],[Jumping]])/('F+ , F-'!T$2-'F+ , F-'!T$3))</f>
        <v>2.2326466922480506E-3</v>
      </c>
      <c r="U471" s="2" cm="1">
        <f t="array" ref="U471">[1]!table_weight[Stamina]*(('F+ , F-'!U$2-[1]!tbl_gk[[#This Row],[Stamina]])/('F+ , F-'!U$2-'F+ , F-'!U$3))</f>
        <v>9.4458129287417498E-3</v>
      </c>
      <c r="V471" s="2" cm="1">
        <f t="array" ref="V471">[1]!table_weight[Strength]*(('F+ , F-'!V$2-[1]!tbl_gk[[#This Row],[Strength]])/('F+ , F-'!V$2-'F+ , F-'!V$3))</f>
        <v>3.8155359497008344E-2</v>
      </c>
      <c r="W471" s="2" cm="1">
        <f t="array" ref="W471">[1]!table_weight[LongShots]*(('F+ , F-'!W$2-[1]!tbl_gk[[#This Row],[LongShots]])/('F+ , F-'!W$2-'F+ , F-'!W$3))</f>
        <v>8.8300548353824494E-3</v>
      </c>
      <c r="X471" s="2" cm="1">
        <f t="array" ref="X471">[1]!table_weight[Aggression]*(('F+ , F-'!X$2-[1]!tbl_gk[[#This Row],[Aggression]])/('F+ , F-'!X$2-'F+ , F-'!X$3))</f>
        <v>2.0079099482811037E-2</v>
      </c>
      <c r="Y471" s="2" cm="1">
        <f t="array" ref="Y471">[1]!table_weight[Interceptions]*(('F+ , F-'!Y$2-[1]!tbl_gk[[#This Row],[Interceptions]])/('F+ , F-'!Y$2-'F+ , F-'!Y$3))</f>
        <v>2.2854259573931314E-2</v>
      </c>
      <c r="Z471" s="2" cm="1">
        <f t="array" ref="Z471">[1]!table_weight[Positioning]*(('F+ , F-'!Z$2-[1]!tbl_gk[[#This Row],[Positioning]])/('F+ , F-'!Z$2-'F+ , F-'!Z$3))</f>
        <v>1.3310009126863251E-3</v>
      </c>
      <c r="AA471" s="2" cm="1">
        <f t="array" ref="AA471">[1]!table_weight[Vision]*(('F+ , F-'!AA$2-[1]!tbl_gk[[#This Row],[Vision]])/('F+ , F-'!AA$2-'F+ , F-'!AA$3))</f>
        <v>1.5617077375519694E-2</v>
      </c>
      <c r="AB471" s="2" cm="1">
        <f t="array" ref="AB471">[1]!table_weight[Penalties]*(('F+ , F-'!AB$2-[1]!tbl_gk[[#This Row],[Penalties]])/('F+ , F-'!AB$2-'F+ , F-'!AB$3))</f>
        <v>2.0356484546967322E-3</v>
      </c>
      <c r="AC471" s="2" cm="1">
        <f t="array" ref="AC471">[1]!table_weight[Composure]*(('F+ , F-'!AC$2-[1]!tbl_gk[[#This Row],[Composure]])/('F+ , F-'!AC$2-'F+ , F-'!AC$3))</f>
        <v>4.8036123164619632E-4</v>
      </c>
      <c r="AD471" s="2" cm="1">
        <f t="array" ref="AD471">[1]!table_weight[Marking]*(('F+ , F-'!AD$2-[1]!tbl_gk[[#This Row],[Marking]])/('F+ , F-'!AD$2-'F+ , F-'!AD$3))</f>
        <v>1.5774825631838112E-2</v>
      </c>
      <c r="AE471" s="2" cm="1">
        <f t="array" ref="AE471">[1]!table_weight[StandingTackle]*(('F+ , F-'!AE$2-[1]!tbl_gk[[#This Row],[StandingTackle]])/('F+ , F-'!AE$2-'F+ , F-'!AE$3))</f>
        <v>8.9667429907290316E-3</v>
      </c>
      <c r="AF471" s="2" cm="1">
        <f t="array" ref="AF471">[1]!table_weight[SlidingTackle]*(('F+ , F-'!AF$2-[1]!tbl_gk[[#This Row],[SlidingTackle]])/('F+ , F-'!AF$2-'F+ , F-'!AF$3))</f>
        <v>3.7361429128037632E-3</v>
      </c>
      <c r="AG471" s="2" cm="1">
        <f t="array" ref="AG471">[1]!table_weight[GKDiving]*(('F+ , F-'!AG$2-[1]!tbl_gk[[#This Row],[GKDiving]])/('F+ , F-'!AG$2-'F+ , F-'!AG$3))</f>
        <v>2.7329885407159499E-2</v>
      </c>
      <c r="AH471" s="2" cm="1">
        <f t="array" ref="AH471">[1]!table_weight[GKHandling]*(('F+ , F-'!AH$2-[1]!tbl_gk[[#This Row],[GKHandling]])/('F+ , F-'!AH$2-'F+ , F-'!AH$3))</f>
        <v>3.0300525125329006E-2</v>
      </c>
      <c r="AI471" s="2" cm="1">
        <f t="array" ref="AI471">[1]!table_weight[GKKicking]*(('F+ , F-'!AI$2-[1]!tbl_gk[[#This Row],[GKKicking]])/('F+ , F-'!AI$2-'F+ , F-'!AI$3))</f>
        <v>1.6099787039853958E-2</v>
      </c>
      <c r="AJ471" s="2" cm="1">
        <f t="array" ref="AJ471">[1]!table_weight[GKPositioning]*(('F+ , F-'!AJ$2-[1]!tbl_gk[[#This Row],[GKPositioning]])/('F+ , F-'!AJ$2-'F+ , F-'!AJ$3))</f>
        <v>1.0091034611874277E-2</v>
      </c>
      <c r="AK471" s="2" cm="1">
        <f t="array" ref="AK471">[1]!table_weight[GKReflexes]*(('F+ , F-'!AK$2-[1]!tbl_gk[[#This Row],[GKReflexes]])/('F+ , F-'!AK$2-'F+ , F-'!AK$3))</f>
        <v>2.3685900686204898E-2</v>
      </c>
    </row>
    <row r="472" spans="1:37" x14ac:dyDescent="0.55000000000000004">
      <c r="A472" s="7">
        <f>[1]!tbl_gk[[#This Row],[ID]]</f>
        <v>210366</v>
      </c>
      <c r="B472" s="1" cm="1">
        <f t="array" ref="B472">[1]!table_weight[ValueEUR]*(('F+ , F-'!B$2-[1]!tbl_gk[[#This Row],[ValueEUR]])/('F+ , F-'!B$2-'F+ , F-'!B$3))</f>
        <v>1.8242085732617382E-4</v>
      </c>
      <c r="C472" s="1" cm="1">
        <f t="array" ref="C472">[1]!table_weight[WageEUR]*(('F+ , F-'!C$2-[1]!tbl_gk[[#This Row],[WageEUR]])/('F+ , F-'!C$2-'F+ , F-'!C$3))</f>
        <v>1.4865955417578903E-3</v>
      </c>
      <c r="D472" s="1" cm="1">
        <f t="array" ref="D472">[1]!table_weight[Crossing]*(('F+ , F-'!D$2-[1]!tbl_gk[[#This Row],[Crossing]])/('F+ , F-'!D$2-'F+ , F-'!D$3))</f>
        <v>3.2504443341392672E-2</v>
      </c>
      <c r="E472" s="1" cm="1">
        <f t="array" ref="E472">[1]!table_weight[Finishing]*(('F+ , F-'!E$2-[1]!tbl_gk[[#This Row],[Finishing]])/('F+ , F-'!E$2-'F+ , F-'!E$3))</f>
        <v>9.9825068451474385E-3</v>
      </c>
      <c r="F472" s="1" cm="1">
        <f t="array" ref="F472">[1]!table_weight[HeadingAccuracy]*(('F+ , F-'!F$2-[1]!tbl_gk[[#This Row],[HeadingAccuracy]])/('F+ , F-'!F$2-'F+ , F-'!F$3))</f>
        <v>1.00216539308148E-2</v>
      </c>
      <c r="G472" s="1" cm="1">
        <f t="array" ref="G472">[1]!table_weight[ShortPassing]*(('F+ , F-'!G$2-[1]!tbl_gk[[#This Row],[ShortPassing]])/('F+ , F-'!G$2-'F+ , F-'!G$3))</f>
        <v>5.2034601718605494E-2</v>
      </c>
      <c r="H472" s="1" cm="1">
        <f t="array" ref="H472">[1]!table_weight[Volleys]*(('F+ , F-'!H$2-[1]!tbl_gk[[#This Row],[Volleys]])/('F+ , F-'!H$2-'F+ , F-'!H$3))</f>
        <v>1.2731313077869197E-3</v>
      </c>
      <c r="I472" s="1" cm="1">
        <f t="array" ref="I472">[1]!table_weight[Dribbling]*(('F+ , F-'!I$2-[1]!tbl_gk[[#This Row],[Dribbling]])/('F+ , F-'!I$2-'F+ , F-'!I$3))</f>
        <v>1.6623929766613008E-2</v>
      </c>
      <c r="J472" s="1" cm="1">
        <f t="array" ref="J472">[1]!table_weight[Curve]*(('F+ , F-'!J$2-[1]!tbl_gk[[#This Row],[Curve]])/('F+ , F-'!J$2-'F+ , F-'!J$3))</f>
        <v>8.7888314234526414E-3</v>
      </c>
      <c r="K472" s="1" cm="1">
        <f t="array" ref="K472">[1]!table_weight[FKAccuracy]*(('F+ , F-'!K$2-[1]!tbl_gk[[#This Row],[FKAccuracy]])/('F+ , F-'!K$2-'F+ , F-'!K$3))</f>
        <v>9.2789777912990392E-3</v>
      </c>
      <c r="L472" s="1" cm="1">
        <f t="array" ref="L472">[1]!table_weight[LongPassing]*(('F+ , F-'!L$2-[1]!tbl_gk[[#This Row],[LongPassing]])/('F+ , F-'!L$2-'F+ , F-'!L$3))</f>
        <v>1.9491267602728742E-2</v>
      </c>
      <c r="M472" s="1" cm="1">
        <f t="array" ref="M472">[1]!table_weight[BallControl]*(('F+ , F-'!M$2-[1]!tbl_gk[[#This Row],[BallControl]])/('F+ , F-'!M$2-'F+ , F-'!M$3))</f>
        <v>1.1734538658785654E-2</v>
      </c>
      <c r="N472" s="1" cm="1">
        <f t="array" ref="N472">[1]!table_weight[Acceleration]*(('F+ , F-'!N$2-[1]!tbl_gk[[#This Row],[Acceleration]])/('F+ , F-'!N$2-'F+ , F-'!N$3))</f>
        <v>6.0881547629699816E-3</v>
      </c>
      <c r="O472" s="1" cm="1">
        <f t="array" ref="O472">[1]!table_weight[SprintSpeed]*(('F+ , F-'!O$2-[1]!tbl_gk[[#This Row],[SprintSpeed]])/('F+ , F-'!O$2-'F+ , F-'!O$3))</f>
        <v>7.3087922117432225E-3</v>
      </c>
      <c r="P472" s="1" cm="1">
        <f t="array" ref="P472">[1]!table_weight[Agility]*(('F+ , F-'!P$2-[1]!tbl_gk[[#This Row],[Agility]])/('F+ , F-'!P$2-'F+ , F-'!P$3))</f>
        <v>2.6912545926844589E-3</v>
      </c>
      <c r="Q472" s="1" cm="1">
        <f t="array" ref="Q472">[1]!table_weight[Reactions]*(('F+ , F-'!Q$2-[1]!tbl_gk[[#This Row],[Reactions]])/('F+ , F-'!Q$2-'F+ , F-'!Q$3))</f>
        <v>1.2891050001804705E-3</v>
      </c>
      <c r="R472" s="1" cm="1">
        <f t="array" ref="R472">[1]!table_weight[Balance]*(('F+ , F-'!R$2-[1]!tbl_gk[[#This Row],[Balance]])/('F+ , F-'!R$2-'F+ , F-'!R$3))</f>
        <v>1.8005376778030898E-3</v>
      </c>
      <c r="S472" s="1" cm="1">
        <f t="array" ref="S472">[1]!table_weight[ShotPower]*(('F+ , F-'!S$2-[1]!tbl_gk[[#This Row],[ShotPower]])/('F+ , F-'!S$2-'F+ , F-'!S$3))</f>
        <v>5.7135648934827617E-3</v>
      </c>
      <c r="T472" s="1" cm="1">
        <f t="array" ref="T472">[1]!table_weight[Jumping]*(('F+ , F-'!T$2-[1]!tbl_gk[[#This Row],[Jumping]])/('F+ , F-'!T$2-'F+ , F-'!T$3))</f>
        <v>1.6315495058735752E-3</v>
      </c>
      <c r="U472" s="1" cm="1">
        <f t="array" ref="U472">[1]!table_weight[Stamina]*(('F+ , F-'!U$2-[1]!tbl_gk[[#This Row],[Stamina]])/('F+ , F-'!U$2-'F+ , F-'!U$3))</f>
        <v>4.2935513312462497E-3</v>
      </c>
      <c r="V472" s="1" cm="1">
        <f t="array" ref="V472">[1]!table_weight[Strength]*(('F+ , F-'!V$2-[1]!tbl_gk[[#This Row],[Strength]])/('F+ , F-'!V$2-'F+ , F-'!V$3))</f>
        <v>1.5084677010445158E-2</v>
      </c>
      <c r="W472" s="1" cm="1">
        <f t="array" ref="W472">[1]!table_weight[LongShots]*(('F+ , F-'!W$2-[1]!tbl_gk[[#This Row],[LongShots]])/('F+ , F-'!W$2-'F+ , F-'!W$3))</f>
        <v>8.8300548353824494E-3</v>
      </c>
      <c r="X472" s="1" cm="1">
        <f t="array" ref="X472">[1]!table_weight[Aggression]*(('F+ , F-'!X$2-[1]!tbl_gk[[#This Row],[Aggression]])/('F+ , F-'!X$2-'F+ , F-'!X$3))</f>
        <v>1.0952236081533291E-2</v>
      </c>
      <c r="Y472" s="1" cm="1">
        <f t="array" ref="Y472">[1]!table_weight[Interceptions]*(('F+ , F-'!Y$2-[1]!tbl_gk[[#This Row],[Interceptions]])/('F+ , F-'!Y$2-'F+ , F-'!Y$3))</f>
        <v>1.8698939651398346E-2</v>
      </c>
      <c r="Z472" s="1" cm="1">
        <f t="array" ref="Z472">[1]!table_weight[Positioning]*(('F+ , F-'!Z$2-[1]!tbl_gk[[#This Row],[Positioning]])/('F+ , F-'!Z$2-'F+ , F-'!Z$3))</f>
        <v>2.2183348544772088E-3</v>
      </c>
      <c r="AA472" s="1" cm="1">
        <f t="array" ref="AA472">[1]!table_weight[Vision]*(('F+ , F-'!AA$2-[1]!tbl_gk[[#This Row],[Vision]])/('F+ , F-'!AA$2-'F+ , F-'!AA$3))</f>
        <v>3.0524287597606677E-2</v>
      </c>
      <c r="AB472" s="1" cm="1">
        <f t="array" ref="AB472">[1]!table_weight[Penalties]*(('F+ , F-'!AB$2-[1]!tbl_gk[[#This Row],[Penalties]])/('F+ , F-'!AB$2-'F+ , F-'!AB$3))</f>
        <v>2.3488251400346914E-3</v>
      </c>
      <c r="AC472" s="1" cm="1">
        <f t="array" ref="AC472">[1]!table_weight[Composure]*(('F+ , F-'!AC$2-[1]!tbl_gk[[#This Row],[Composure]])/('F+ , F-'!AC$2-'F+ , F-'!AC$3))</f>
        <v>1.7613245160360534E-3</v>
      </c>
      <c r="AD472" s="1" cm="1">
        <f t="array" ref="AD472">[1]!table_weight[Marking]*(('F+ , F-'!AD$2-[1]!tbl_gk[[#This Row],[Marking]])/('F+ , F-'!AD$2-'F+ , F-'!AD$3))</f>
        <v>2.2084755884573357E-2</v>
      </c>
      <c r="AE472" s="1" cm="1">
        <f t="array" ref="AE472">[1]!table_weight[StandingTackle]*(('F+ , F-'!AE$2-[1]!tbl_gk[[#This Row],[StandingTackle]])/('F+ , F-'!AE$2-'F+ , F-'!AE$3))</f>
        <v>2.9141914719869356E-2</v>
      </c>
      <c r="AF472" s="1" cm="1">
        <f t="array" ref="AF472">[1]!table_weight[SlidingTackle]*(('F+ , F-'!AF$2-[1]!tbl_gk[[#This Row],[SlidingTackle]])/('F+ , F-'!AF$2-'F+ , F-'!AF$3))</f>
        <v>6.7250572430467732E-3</v>
      </c>
      <c r="AG472" s="1" cm="1">
        <f t="array" ref="AG472">[1]!table_weight[GKDiving]*(('F+ , F-'!AG$2-[1]!tbl_gk[[#This Row],[GKDiving]])/('F+ , F-'!AG$2-'F+ , F-'!AG$3))</f>
        <v>3.7578592434844307E-2</v>
      </c>
      <c r="AH472" s="1" cm="1">
        <f t="array" ref="AH472">[1]!table_weight[GKHandling]*(('F+ , F-'!AH$2-[1]!tbl_gk[[#This Row],[GKHandling]])/('F+ , F-'!AH$2-'F+ , F-'!AH$3))</f>
        <v>5.7036282588854605E-2</v>
      </c>
      <c r="AI472" s="1" cm="1">
        <f t="array" ref="AI472">[1]!table_weight[GKKicking]*(('F+ , F-'!AI$2-[1]!tbl_gk[[#This Row],[GKKicking]])/('F+ , F-'!AI$2-'F+ , F-'!AI$3))</f>
        <v>2.5938545786431375E-2</v>
      </c>
      <c r="AJ472" s="1" cm="1">
        <f t="array" ref="AJ472">[1]!table_weight[GKPositioning]*(('F+ , F-'!AJ$2-[1]!tbl_gk[[#This Row],[GKPositioning]])/('F+ , F-'!AJ$2-'F+ , F-'!AJ$3))</f>
        <v>1.7659310570779983E-2</v>
      </c>
      <c r="AK472" s="1" cm="1">
        <f t="array" ref="AK472">[1]!table_weight[GKReflexes]*(('F+ , F-'!AK$2-[1]!tbl_gk[[#This Row],[GKReflexes]])/('F+ , F-'!AK$2-'F+ , F-'!AK$3))</f>
        <v>3.6439847209545996E-2</v>
      </c>
    </row>
    <row r="473" spans="1:37" x14ac:dyDescent="0.55000000000000004">
      <c r="A473" s="8">
        <f>[1]!tbl_gk[[#This Row],[ID]]</f>
        <v>210368</v>
      </c>
      <c r="B473" s="2" cm="1">
        <f t="array" ref="B473">[1]!table_weight[ValueEUR]*(('F+ , F-'!B$2-[1]!tbl_gk[[#This Row],[ValueEUR]])/('F+ , F-'!B$2-'F+ , F-'!B$3))</f>
        <v>7.4388200703228241E-5</v>
      </c>
      <c r="C473" s="2" cm="1">
        <f t="array" ref="C473">[1]!table_weight[WageEUR]*(('F+ , F-'!C$2-[1]!tbl_gk[[#This Row],[WageEUR]])/('F+ , F-'!C$2-'F+ , F-'!C$3))</f>
        <v>0</v>
      </c>
      <c r="D473" s="2" cm="1">
        <f t="array" ref="D473">[1]!table_weight[Crossing]*(('F+ , F-'!D$2-[1]!tbl_gk[[#This Row],[Crossing]])/('F+ , F-'!D$2-'F+ , F-'!D$3))</f>
        <v>3.4746129089074922E-2</v>
      </c>
      <c r="E473" s="2" cm="1">
        <f t="array" ref="E473">[1]!table_weight[Finishing]*(('F+ , F-'!E$2-[1]!tbl_gk[[#This Row],[Finishing]])/('F+ , F-'!E$2-'F+ , F-'!E$3))</f>
        <v>1.4973760267721157E-2</v>
      </c>
      <c r="F473" s="2" cm="1">
        <f t="array" ref="F473">[1]!table_weight[HeadingAccuracy]*(('F+ , F-'!F$2-[1]!tbl_gk[[#This Row],[HeadingAccuracy]])/('F+ , F-'!F$2-'F+ , F-'!F$3))</f>
        <v>1.08567917583827E-2</v>
      </c>
      <c r="G473" s="2" cm="1">
        <f t="array" ref="G473">[1]!table_weight[ShortPassing]*(('F+ , F-'!G$2-[1]!tbl_gk[[#This Row],[ShortPassing]])/('F+ , F-'!G$2-'F+ , F-'!G$3))</f>
        <v>3.7971195848712121E-2</v>
      </c>
      <c r="H473" s="2" cm="1">
        <f t="array" ref="H473">[1]!table_weight[Volleys]*(('F+ , F-'!H$2-[1]!tbl_gk[[#This Row],[Volleys]])/('F+ , F-'!H$2-'F+ , F-'!H$3))</f>
        <v>6.9443525879286526E-4</v>
      </c>
      <c r="I473" s="2" cm="1">
        <f t="array" ref="I473">[1]!table_weight[Dribbling]*(('F+ , F-'!I$2-[1]!tbl_gk[[#This Row],[Dribbling]])/('F+ , F-'!I$2-'F+ , F-'!I$3))</f>
        <v>1.4668173323482065E-2</v>
      </c>
      <c r="J473" s="2" cm="1">
        <f t="array" ref="J473">[1]!table_weight[Curve]*(('F+ , F-'!J$2-[1]!tbl_gk[[#This Row],[Curve]])/('F+ , F-'!J$2-'F+ , F-'!J$3))</f>
        <v>9.4648953791028455E-3</v>
      </c>
      <c r="K473" s="2" cm="1">
        <f t="array" ref="K473">[1]!table_weight[FKAccuracy]*(('F+ , F-'!K$2-[1]!tbl_gk[[#This Row],[FKAccuracy]])/('F+ , F-'!K$2-'F+ , F-'!K$3))</f>
        <v>9.7353209613629272E-3</v>
      </c>
      <c r="L473" s="2" cm="1">
        <f t="array" ref="L473">[1]!table_weight[LongPassing]*(('F+ , F-'!L$2-[1]!tbl_gk[[#This Row],[LongPassing]])/('F+ , F-'!L$2-'F+ , F-'!L$3))</f>
        <v>1.9491267602728742E-2</v>
      </c>
      <c r="M473" s="2" cm="1">
        <f t="array" ref="M473">[1]!table_weight[BallControl]*(('F+ , F-'!M$2-[1]!tbl_gk[[#This Row],[BallControl]])/('F+ , F-'!M$2-'F+ , F-'!M$3))</f>
        <v>1.4342213916293577E-2</v>
      </c>
      <c r="N473" s="2" cm="1">
        <f t="array" ref="N473">[1]!table_weight[Acceleration]*(('F+ , F-'!N$2-[1]!tbl_gk[[#This Row],[Acceleration]])/('F+ , F-'!N$2-'F+ , F-'!N$3))</f>
        <v>2.9313337747633242E-3</v>
      </c>
      <c r="O473" s="2" cm="1">
        <f t="array" ref="O473">[1]!table_weight[SprintSpeed]*(('F+ , F-'!O$2-[1]!tbl_gk[[#This Row],[SprintSpeed]])/('F+ , F-'!O$2-'F+ , F-'!O$3))</f>
        <v>4.4977182841496755E-3</v>
      </c>
      <c r="P473" s="2" cm="1">
        <f t="array" ref="P473">[1]!table_weight[Agility]*(('F+ , F-'!P$2-[1]!tbl_gk[[#This Row],[Agility]])/('F+ , F-'!P$2-'F+ , F-'!P$3))</f>
        <v>3.0422878004259103E-3</v>
      </c>
      <c r="Q473" s="2" cm="1">
        <f t="array" ref="Q473">[1]!table_weight[Reactions]*(('F+ , F-'!Q$2-[1]!tbl_gk[[#This Row],[Reactions]])/('F+ , F-'!Q$2-'F+ , F-'!Q$3))</f>
        <v>1.6500544002310022E-3</v>
      </c>
      <c r="R473" s="2" cm="1">
        <f t="array" ref="R473">[1]!table_weight[Balance]*(('F+ , F-'!R$2-[1]!tbl_gk[[#This Row],[Balance]])/('F+ , F-'!R$2-'F+ , F-'!R$3))</f>
        <v>1.8626251839342308E-3</v>
      </c>
      <c r="S473" s="2" cm="1">
        <f t="array" ref="S473">[1]!table_weight[ShotPower]*(('F+ , F-'!S$2-[1]!tbl_gk[[#This Row],[ShotPower]])/('F+ , F-'!S$2-'F+ , F-'!S$3))</f>
        <v>6.4926873789576834E-3</v>
      </c>
      <c r="T473" s="2" cm="1">
        <f t="array" ref="T473">[1]!table_weight[Jumping]*(('F+ , F-'!T$2-[1]!tbl_gk[[#This Row],[Jumping]])/('F+ , F-'!T$2-'F+ , F-'!T$3))</f>
        <v>1.8891625857483504E-3</v>
      </c>
      <c r="U473" s="2" cm="1">
        <f t="array" ref="U473">[1]!table_weight[Stamina]*(('F+ , F-'!U$2-[1]!tbl_gk[[#This Row],[Stamina]])/('F+ , F-'!U$2-'F+ , F-'!U$3))</f>
        <v>6.8696821299940002E-3</v>
      </c>
      <c r="V473" s="2" cm="1">
        <f t="array" ref="V473">[1]!table_weight[Strength]*(('F+ , F-'!V$2-[1]!tbl_gk[[#This Row],[Strength]])/('F+ , F-'!V$2-'F+ , F-'!V$3))</f>
        <v>1.1535341243281592E-2</v>
      </c>
      <c r="W473" s="2" cm="1">
        <f t="array" ref="W473">[1]!table_weight[LongShots]*(('F+ , F-'!W$2-[1]!tbl_gk[[#This Row],[LongShots]])/('F+ , F-'!W$2-'F+ , F-'!W$3))</f>
        <v>7.7912248547492196E-3</v>
      </c>
      <c r="X473" s="2" cm="1">
        <f t="array" ref="X473">[1]!table_weight[Aggression]*(('F+ , F-'!X$2-[1]!tbl_gk[[#This Row],[Aggression]])/('F+ , F-'!X$2-'F+ , F-'!X$3))</f>
        <v>7.301490721022195E-3</v>
      </c>
      <c r="Y473" s="2" cm="1">
        <f t="array" ref="Y473">[1]!table_weight[Interceptions]*(('F+ , F-'!Y$2-[1]!tbl_gk[[#This Row],[Interceptions]])/('F+ , F-'!Y$2-'F+ , F-'!Y$3))</f>
        <v>1.9391492971820509E-2</v>
      </c>
      <c r="Z473" s="2" cm="1">
        <f t="array" ref="Z473">[1]!table_weight[Positioning]*(('F+ , F-'!Z$2-[1]!tbl_gk[[#This Row],[Positioning]])/('F+ , F-'!Z$2-'F+ , F-'!Z$3))</f>
        <v>7.394449514924029E-4</v>
      </c>
      <c r="AA473" s="2" cm="1">
        <f t="array" ref="AA473">[1]!table_weight[Vision]*(('F+ , F-'!AA$2-[1]!tbl_gk[[#This Row],[Vision]])/('F+ , F-'!AA$2-'F+ , F-'!AA$3))</f>
        <v>2.200588175641412E-2</v>
      </c>
      <c r="AB473" s="2" cm="1">
        <f t="array" ref="AB473">[1]!table_weight[Penalties]*(('F+ , F-'!AB$2-[1]!tbl_gk[[#This Row],[Penalties]])/('F+ , F-'!AB$2-'F+ , F-'!AB$3))</f>
        <v>2.3096780543674466E-3</v>
      </c>
      <c r="AC473" s="2" cm="1">
        <f t="array" ref="AC473">[1]!table_weight[Composure]*(('F+ , F-'!AC$2-[1]!tbl_gk[[#This Row],[Composure]])/('F+ , F-'!AC$2-'F+ , F-'!AC$3))</f>
        <v>7.4722858256074981E-4</v>
      </c>
      <c r="AD473" s="2" cm="1">
        <f t="array" ref="AD473">[1]!table_weight[Marking]*(('F+ , F-'!AD$2-[1]!tbl_gk[[#This Row],[Marking]])/('F+ , F-'!AD$2-'F+ , F-'!AD$3))</f>
        <v>2.8394686137308601E-2</v>
      </c>
      <c r="AE473" s="2" cm="1">
        <f t="array" ref="AE473">[1]!table_weight[StandingTackle]*(('F+ , F-'!AE$2-[1]!tbl_gk[[#This Row],[StandingTackle]])/('F+ , F-'!AE$2-'F+ , F-'!AE$3))</f>
        <v>1.3450114486093548E-2</v>
      </c>
      <c r="AF473" s="2" cm="1">
        <f t="array" ref="AF473">[1]!table_weight[SlidingTackle]*(('F+ , F-'!AF$2-[1]!tbl_gk[[#This Row],[SlidingTackle]])/('F+ , F-'!AF$2-'F+ , F-'!AF$3))</f>
        <v>6.7250572430467732E-3</v>
      </c>
      <c r="AG473" s="2" cm="1">
        <f t="array" ref="AG473">[1]!table_weight[GKDiving]*(('F+ , F-'!AG$2-[1]!tbl_gk[[#This Row],[GKDiving]])/('F+ , F-'!AG$2-'F+ , F-'!AG$3))</f>
        <v>4.7827299462529123E-2</v>
      </c>
      <c r="AH473" s="2" cm="1">
        <f t="array" ref="AH473">[1]!table_weight[GKHandling]*(('F+ , F-'!AH$2-[1]!tbl_gk[[#This Row],[GKHandling]])/('F+ , F-'!AH$2-'F+ , F-'!AH$3))</f>
        <v>5.168913109614949E-2</v>
      </c>
      <c r="AI473" s="2" cm="1">
        <f t="array" ref="AI473">[1]!table_weight[GKKicking]*(('F+ , F-'!AI$2-[1]!tbl_gk[[#This Row],[GKKicking]])/('F+ , F-'!AI$2-'F+ , F-'!AI$3))</f>
        <v>2.9516276239732256E-2</v>
      </c>
      <c r="AJ473" s="2" cm="1">
        <f t="array" ref="AJ473">[1]!table_weight[GKPositioning]*(('F+ , F-'!AJ$2-[1]!tbl_gk[[#This Row],[GKPositioning]])/('F+ , F-'!AJ$2-'F+ , F-'!AJ$3))</f>
        <v>1.9551379560506409E-2</v>
      </c>
      <c r="AK473" s="2" cm="1">
        <f t="array" ref="AK473">[1]!table_weight[GKReflexes]*(('F+ , F-'!AK$2-[1]!tbl_gk[[#This Row],[GKReflexes]])/('F+ , F-'!AK$2-'F+ , F-'!AK$3))</f>
        <v>5.4659770814318998E-2</v>
      </c>
    </row>
    <row r="474" spans="1:37" x14ac:dyDescent="0.55000000000000004">
      <c r="A474" s="7">
        <f>[1]!tbl_gk[[#This Row],[ID]]</f>
        <v>210385</v>
      </c>
      <c r="B474" s="1" cm="1">
        <f t="array" ref="B474">[1]!table_weight[ValueEUR]*(('F+ , F-'!B$2-[1]!tbl_gk[[#This Row],[ValueEUR]])/('F+ , F-'!B$2-'F+ , F-'!B$3))</f>
        <v>5.5531872151526112E-3</v>
      </c>
      <c r="C474" s="1" cm="1">
        <f t="array" ref="C474">[1]!table_weight[WageEUR]*(('F+ , F-'!C$2-[1]!tbl_gk[[#This Row],[WageEUR]])/('F+ , F-'!C$2-'F+ , F-'!C$3))</f>
        <v>3.6773679190853074E-3</v>
      </c>
      <c r="D474" s="1" cm="1">
        <f t="array" ref="D474">[1]!table_weight[Crossing]*(('F+ , F-'!D$2-[1]!tbl_gk[[#This Row],[Crossing]])/('F+ , F-'!D$2-'F+ , F-'!D$3))</f>
        <v>3.4746129089074922E-2</v>
      </c>
      <c r="E474" s="1" cm="1">
        <f t="array" ref="E474">[1]!table_weight[Finishing]*(('F+ , F-'!E$2-[1]!tbl_gk[[#This Row],[Finishing]])/('F+ , F-'!E$2-'F+ , F-'!E$3))</f>
        <v>6.9877547916032071E-3</v>
      </c>
      <c r="F474" s="1" cm="1">
        <f t="array" ref="F474">[1]!table_weight[HeadingAccuracy]*(('F+ , F-'!F$2-[1]!tbl_gk[[#This Row],[HeadingAccuracy]])/('F+ , F-'!F$2-'F+ , F-'!F$3))</f>
        <v>1.0439222844598752E-2</v>
      </c>
      <c r="G474" s="1" cm="1">
        <f t="array" ref="G474">[1]!table_weight[ShortPassing]*(('F+ , F-'!G$2-[1]!tbl_gk[[#This Row],[ShortPassing]])/('F+ , F-'!G$2-'F+ , F-'!G$3))</f>
        <v>5.3440942305594832E-2</v>
      </c>
      <c r="H474" s="1" cm="1">
        <f t="array" ref="H474">[1]!table_weight[Volleys]*(('F+ , F-'!H$2-[1]!tbl_gk[[#This Row],[Volleys]])/('F+ , F-'!H$2-'F+ , F-'!H$3))</f>
        <v>6.9443525879286526E-4</v>
      </c>
      <c r="I474" s="1" cm="1">
        <f t="array" ref="I474">[1]!table_weight[Dribbling]*(('F+ , F-'!I$2-[1]!tbl_gk[[#This Row],[Dribbling]])/('F+ , F-'!I$2-'F+ , F-'!I$3))</f>
        <v>1.2712416880351124E-2</v>
      </c>
      <c r="J474" s="1" cm="1">
        <f t="array" ref="J474">[1]!table_weight[Curve]*(('F+ , F-'!J$2-[1]!tbl_gk[[#This Row],[Curve]])/('F+ , F-'!J$2-'F+ , F-'!J$3))</f>
        <v>8.4507994456275402E-3</v>
      </c>
      <c r="K474" s="1" cm="1">
        <f t="array" ref="K474">[1]!table_weight[FKAccuracy]*(('F+ , F-'!K$2-[1]!tbl_gk[[#This Row],[FKAccuracy]])/('F+ , F-'!K$2-'F+ , F-'!K$3))</f>
        <v>8.2141770611499701E-3</v>
      </c>
      <c r="L474" s="1" cm="1">
        <f t="array" ref="L474">[1]!table_weight[LongPassing]*(('F+ , F-'!L$2-[1]!tbl_gk[[#This Row],[LongPassing]])/('F+ , F-'!L$2-'F+ , F-'!L$3))</f>
        <v>2.2739812203183531E-2</v>
      </c>
      <c r="M474" s="1" cm="1">
        <f t="array" ref="M474">[1]!table_weight[BallControl]*(('F+ , F-'!M$2-[1]!tbl_gk[[#This Row],[BallControl]])/('F+ , F-'!M$2-'F+ , F-'!M$3))</f>
        <v>9.9960884871137055E-3</v>
      </c>
      <c r="N474" s="1" cm="1">
        <f t="array" ref="N474">[1]!table_weight[Acceleration]*(('F+ , F-'!N$2-[1]!tbl_gk[[#This Row],[Acceleration]])/('F+ , F-'!N$2-'F+ , F-'!N$3))</f>
        <v>7.666565257073309E-3</v>
      </c>
      <c r="O474" s="1" cm="1">
        <f t="array" ref="O474">[1]!table_weight[SprintSpeed]*(('F+ , F-'!O$2-[1]!tbl_gk[[#This Row],[SprintSpeed]])/('F+ , F-'!O$2-'F+ , F-'!O$3))</f>
        <v>9.838758746577414E-3</v>
      </c>
      <c r="P474" s="1" cm="1">
        <f t="array" ref="P474">[1]!table_weight[Agility]*(('F+ , F-'!P$2-[1]!tbl_gk[[#This Row],[Agility]])/('F+ , F-'!P$2-'F+ , F-'!P$3))</f>
        <v>4.2123984928974139E-3</v>
      </c>
      <c r="Q474" s="1" cm="1">
        <f t="array" ref="Q474">[1]!table_weight[Reactions]*(('F+ , F-'!Q$2-[1]!tbl_gk[[#This Row],[Reactions]])/('F+ , F-'!Q$2-'F+ , F-'!Q$3))</f>
        <v>9.2815560012993875E-4</v>
      </c>
      <c r="R474" s="1" cm="1">
        <f t="array" ref="R474">[1]!table_weight[Balance]*(('F+ , F-'!R$2-[1]!tbl_gk[[#This Row],[Balance]])/('F+ , F-'!R$2-'F+ , F-'!R$3))</f>
        <v>2.7939377759013465E-3</v>
      </c>
      <c r="S474" s="1" cm="1">
        <f t="array" ref="S474">[1]!table_weight[ShotPower]*(('F+ , F-'!S$2-[1]!tbl_gk[[#This Row],[ShotPower]])/('F+ , F-'!S$2-'F+ , F-'!S$3))</f>
        <v>3.635904932216303E-3</v>
      </c>
      <c r="T474" s="1" cm="1">
        <f t="array" ref="T474">[1]!table_weight[Jumping]*(('F+ , F-'!T$2-[1]!tbl_gk[[#This Row],[Jumping]])/('F+ , F-'!T$2-'F+ , F-'!T$3))</f>
        <v>1.8891625857483504E-3</v>
      </c>
      <c r="U474" s="1" cm="1">
        <f t="array" ref="U474">[1]!table_weight[Stamina]*(('F+ , F-'!U$2-[1]!tbl_gk[[#This Row],[Stamina]])/('F+ , F-'!U$2-'F+ , F-'!U$3))</f>
        <v>1.5456784792486501E-2</v>
      </c>
      <c r="V474" s="1" cm="1">
        <f t="array" ref="V474">[1]!table_weight[Strength]*(('F+ , F-'!V$2-[1]!tbl_gk[[#This Row],[Strength]])/('F+ , F-'!V$2-'F+ , F-'!V$3))</f>
        <v>1.6859344894026941E-2</v>
      </c>
      <c r="W474" s="1" cm="1">
        <f t="array" ref="W474">[1]!table_weight[LongShots]*(('F+ , F-'!W$2-[1]!tbl_gk[[#This Row],[LongShots]])/('F+ , F-'!W$2-'F+ , F-'!W$3))</f>
        <v>8.0509323499075268E-3</v>
      </c>
      <c r="X474" s="1" cm="1">
        <f t="array" ref="X474">[1]!table_weight[Aggression]*(('F+ , F-'!X$2-[1]!tbl_gk[[#This Row],[Aggression]])/('F+ , F-'!X$2-'F+ , F-'!X$3))</f>
        <v>1.5819896562214757E-2</v>
      </c>
      <c r="Y474" s="1" cm="1">
        <f t="array" ref="Y474">[1]!table_weight[Interceptions]*(('F+ , F-'!Y$2-[1]!tbl_gk[[#This Row],[Interceptions]])/('F+ , F-'!Y$2-'F+ , F-'!Y$3))</f>
        <v>1.1773406447176737E-2</v>
      </c>
      <c r="Z474" s="1" cm="1">
        <f t="array" ref="Z474">[1]!table_weight[Positioning]*(('F+ , F-'!Z$2-[1]!tbl_gk[[#This Row],[Positioning]])/('F+ , F-'!Z$2-'F+ , F-'!Z$3))</f>
        <v>0</v>
      </c>
      <c r="AA474" s="1" cm="1">
        <f t="array" ref="AA474">[1]!table_weight[Vision]*(('F+ , F-'!AA$2-[1]!tbl_gk[[#This Row],[Vision]])/('F+ , F-'!AA$2-'F+ , F-'!AA$3))</f>
        <v>1.4197343068654267E-2</v>
      </c>
      <c r="AB474" s="1" cm="1">
        <f t="array" ref="AB474">[1]!table_weight[Penalties]*(('F+ , F-'!AB$2-[1]!tbl_gk[[#This Row],[Penalties]])/('F+ , F-'!AB$2-'F+ , F-'!AB$3))</f>
        <v>1.7224717693587737E-3</v>
      </c>
      <c r="AC474" s="1" cm="1">
        <f t="array" ref="AC474">[1]!table_weight[Composure]*(('F+ , F-'!AC$2-[1]!tbl_gk[[#This Row],[Composure]])/('F+ , F-'!AC$2-'F+ , F-'!AC$3))</f>
        <v>1.1208428738411248E-3</v>
      </c>
      <c r="AD474" s="1" cm="1">
        <f t="array" ref="AD474">[1]!table_weight[Marking]*(('F+ , F-'!AD$2-[1]!tbl_gk[[#This Row],[Marking]])/('F+ , F-'!AD$2-'F+ , F-'!AD$3))</f>
        <v>7.8874128159190562E-3</v>
      </c>
      <c r="AE474" s="1" cm="1">
        <f t="array" ref="AE474">[1]!table_weight[StandingTackle]*(('F+ , F-'!AE$2-[1]!tbl_gk[[#This Row],[StandingTackle]])/('F+ , F-'!AE$2-'F+ , F-'!AE$3))</f>
        <v>3.362528621523387E-2</v>
      </c>
      <c r="AF474" s="1" cm="1">
        <f t="array" ref="AF474">[1]!table_weight[SlidingTackle]*(('F+ , F-'!AF$2-[1]!tbl_gk[[#This Row],[SlidingTackle]])/('F+ , F-'!AF$2-'F+ , F-'!AF$3))</f>
        <v>4.4833714953645158E-3</v>
      </c>
      <c r="AG474" s="1" cm="1">
        <f t="array" ref="AG474">[1]!table_weight[GKDiving]*(('F+ , F-'!AG$2-[1]!tbl_gk[[#This Row],[GKDiving]])/('F+ , F-'!AG$2-'F+ , F-'!AG$3))</f>
        <v>1.5373060541527218E-2</v>
      </c>
      <c r="AH474" s="1" cm="1">
        <f t="array" ref="AH474">[1]!table_weight[GKHandling]*(('F+ , F-'!AH$2-[1]!tbl_gk[[#This Row],[GKHandling]])/('F+ , F-'!AH$2-'F+ , F-'!AH$3))</f>
        <v>2.4953373632623892E-2</v>
      </c>
      <c r="AI474" s="1" cm="1">
        <f t="array" ref="AI474">[1]!table_weight[GKKicking]*(('F+ , F-'!AI$2-[1]!tbl_gk[[#This Row],[GKKicking]])/('F+ , F-'!AI$2-'F+ , F-'!AI$3))</f>
        <v>1.6099787039853958E-2</v>
      </c>
      <c r="AJ474" s="1" cm="1">
        <f t="array" ref="AJ474">[1]!table_weight[GKPositioning]*(('F+ , F-'!AJ$2-[1]!tbl_gk[[#This Row],[GKPositioning]])/('F+ , F-'!AJ$2-'F+ , F-'!AJ$3))</f>
        <v>5.6762069691792807E-3</v>
      </c>
      <c r="AK474" s="1" cm="1">
        <f t="array" ref="AK474">[1]!table_weight[GKReflexes]*(('F+ , F-'!AK$2-[1]!tbl_gk[[#This Row],[GKReflexes]])/('F+ , F-'!AK$2-'F+ , F-'!AK$3))</f>
        <v>1.27539465233411E-2</v>
      </c>
    </row>
    <row r="475" spans="1:37" x14ac:dyDescent="0.55000000000000004">
      <c r="A475" s="8">
        <f>[1]!tbl_gk[[#This Row],[ID]]</f>
        <v>210422</v>
      </c>
      <c r="B475" s="2" cm="1">
        <f t="array" ref="B475">[1]!table_weight[ValueEUR]*(('F+ , F-'!B$2-[1]!tbl_gk[[#This Row],[ValueEUR]])/('F+ , F-'!B$2-'F+ , F-'!B$3))</f>
        <v>1.1297129235428024E-4</v>
      </c>
      <c r="C475" s="2" cm="1">
        <f t="array" ref="C475">[1]!table_weight[WageEUR]*(('F+ , F-'!C$2-[1]!tbl_gk[[#This Row],[WageEUR]])/('F+ , F-'!C$2-'F+ , F-'!C$3))</f>
        <v>7.8241870618836313E-5</v>
      </c>
      <c r="D475" s="2" cm="1">
        <f t="array" ref="D475">[1]!table_weight[Crossing]*(('F+ , F-'!D$2-[1]!tbl_gk[[#This Row],[Crossing]])/('F+ , F-'!D$2-'F+ , F-'!D$3))</f>
        <v>3.4746129089074922E-2</v>
      </c>
      <c r="E475" s="2" cm="1">
        <f t="array" ref="E475">[1]!table_weight[Finishing]*(('F+ , F-'!E$2-[1]!tbl_gk[[#This Row],[Finishing]])/('F+ , F-'!E$2-'F+ , F-'!E$3))</f>
        <v>8.9842561606326941E-3</v>
      </c>
      <c r="F475" s="2" cm="1">
        <f t="array" ref="F475">[1]!table_weight[HeadingAccuracy]*(('F+ , F-'!F$2-[1]!tbl_gk[[#This Row],[HeadingAccuracy]])/('F+ , F-'!F$2-'F+ , F-'!F$3))</f>
        <v>1.1274360672166649E-2</v>
      </c>
      <c r="G475" s="2" cm="1">
        <f t="array" ref="G475">[1]!table_weight[ShortPassing]*(('F+ , F-'!G$2-[1]!tbl_gk[[#This Row],[ShortPassing]])/('F+ , F-'!G$2-'F+ , F-'!G$3))</f>
        <v>5.2034601718605494E-2</v>
      </c>
      <c r="H475" s="2" cm="1">
        <f t="array" ref="H475">[1]!table_weight[Volleys]*(('F+ , F-'!H$2-[1]!tbl_gk[[#This Row],[Volleys]])/('F+ , F-'!H$2-'F+ , F-'!H$3))</f>
        <v>1.2731313077869197E-3</v>
      </c>
      <c r="I475" s="2" cm="1">
        <f t="array" ref="I475">[1]!table_weight[Dribbling]*(('F+ , F-'!I$2-[1]!tbl_gk[[#This Row],[Dribbling]])/('F+ , F-'!I$2-'F+ , F-'!I$3))</f>
        <v>1.6623929766613008E-2</v>
      </c>
      <c r="J475" s="2" cm="1">
        <f t="array" ref="J475">[1]!table_weight[Curve]*(('F+ , F-'!J$2-[1]!tbl_gk[[#This Row],[Curve]])/('F+ , F-'!J$2-'F+ , F-'!J$3))</f>
        <v>8.9578474123651938E-3</v>
      </c>
      <c r="K475" s="2" cm="1">
        <f t="array" ref="K475">[1]!table_weight[FKAccuracy]*(('F+ , F-'!K$2-[1]!tbl_gk[[#This Row],[FKAccuracy]])/('F+ , F-'!K$2-'F+ , F-'!K$3))</f>
        <v>8.6705202312138564E-3</v>
      </c>
      <c r="L475" s="2" cm="1">
        <f t="array" ref="L475">[1]!table_weight[LongPassing]*(('F+ , F-'!L$2-[1]!tbl_gk[[#This Row],[LongPassing]])/('F+ , F-'!L$2-'F+ , F-'!L$3))</f>
        <v>2.3822660403335128E-2</v>
      </c>
      <c r="M475" s="2" cm="1">
        <f t="array" ref="M475">[1]!table_weight[BallControl]*(('F+ , F-'!M$2-[1]!tbl_gk[[#This Row],[BallControl]])/('F+ , F-'!M$2-'F+ , F-'!M$3))</f>
        <v>9.1268634012777305E-3</v>
      </c>
      <c r="N475" s="2" cm="1">
        <f t="array" ref="N475">[1]!table_weight[Acceleration]*(('F+ , F-'!N$2-[1]!tbl_gk[[#This Row],[Acceleration]])/('F+ , F-'!N$2-'F+ , F-'!N$3))</f>
        <v>7.8920524705166431E-3</v>
      </c>
      <c r="O475" s="2" cm="1">
        <f t="array" ref="O475">[1]!table_weight[SprintSpeed]*(('F+ , F-'!O$2-[1]!tbl_gk[[#This Row],[SprintSpeed]])/('F+ , F-'!O$2-'F+ , F-'!O$3))</f>
        <v>5.9032552479464486E-3</v>
      </c>
      <c r="P475" s="2" cm="1">
        <f t="array" ref="P475">[1]!table_weight[Agility]*(('F+ , F-'!P$2-[1]!tbl_gk[[#This Row],[Agility]])/('F+ , F-'!P$2-'F+ , F-'!P$3))</f>
        <v>3.744354215908813E-3</v>
      </c>
      <c r="Q475" s="2" cm="1">
        <f t="array" ref="Q475">[1]!table_weight[Reactions]*(('F+ , F-'!Q$2-[1]!tbl_gk[[#This Row],[Reactions]])/('F+ , F-'!Q$2-'F+ , F-'!Q$3))</f>
        <v>1.7016186002382209E-3</v>
      </c>
      <c r="R475" s="2" cm="1">
        <f t="array" ref="R475">[1]!table_weight[Balance]*(('F+ , F-'!R$2-[1]!tbl_gk[[#This Row],[Balance]])/('F+ , F-'!R$2-'F+ , F-'!R$3))</f>
        <v>6.8296256744255124E-4</v>
      </c>
      <c r="S475" s="2" cm="1">
        <f t="array" ref="S475">[1]!table_weight[ShotPower]*(('F+ , F-'!S$2-[1]!tbl_gk[[#This Row],[ShotPower]])/('F+ , F-'!S$2-'F+ , F-'!S$3))</f>
        <v>5.4538573983244545E-3</v>
      </c>
      <c r="T475" s="2" cm="1">
        <f t="array" ref="T475">[1]!table_weight[Jumping]*(('F+ , F-'!T$2-[1]!tbl_gk[[#This Row],[Jumping]])/('F+ , F-'!T$2-'F+ , F-'!T$3))</f>
        <v>2.4902597721228252E-3</v>
      </c>
      <c r="U475" s="2" cm="1">
        <f t="array" ref="U475">[1]!table_weight[Stamina]*(('F+ , F-'!U$2-[1]!tbl_gk[[#This Row],[Stamina]])/('F+ , F-'!U$2-'F+ , F-'!U$3))</f>
        <v>9.4458129287417498E-3</v>
      </c>
      <c r="V475" s="2" cm="1">
        <f t="array" ref="V475">[1]!table_weight[Strength]*(('F+ , F-'!V$2-[1]!tbl_gk[[#This Row],[Strength]])/('F+ , F-'!V$2-'F+ , F-'!V$3))</f>
        <v>2.7507352195517646E-2</v>
      </c>
      <c r="W475" s="2" cm="1">
        <f t="array" ref="W475">[1]!table_weight[LongShots]*(('F+ , F-'!W$2-[1]!tbl_gk[[#This Row],[LongShots]])/('F+ , F-'!W$2-'F+ , F-'!W$3))</f>
        <v>8.0509323499075268E-3</v>
      </c>
      <c r="X475" s="2" cm="1">
        <f t="array" ref="X475">[1]!table_weight[Aggression]*(('F+ , F-'!X$2-[1]!tbl_gk[[#This Row],[Aggression]])/('F+ , F-'!X$2-'F+ , F-'!X$3))</f>
        <v>1.460298144204439E-2</v>
      </c>
      <c r="Y475" s="2" cm="1">
        <f t="array" ref="Y475">[1]!table_weight[Interceptions]*(('F+ , F-'!Y$2-[1]!tbl_gk[[#This Row],[Interceptions]])/('F+ , F-'!Y$2-'F+ , F-'!Y$3))</f>
        <v>1.8006386330976187E-2</v>
      </c>
      <c r="Z475" s="2" cm="1">
        <f t="array" ref="Z475">[1]!table_weight[Positioning]*(('F+ , F-'!Z$2-[1]!tbl_gk[[#This Row],[Positioning]])/('F+ , F-'!Z$2-'F+ , F-'!Z$3))</f>
        <v>7.394449514924029E-4</v>
      </c>
      <c r="AA475" s="2" cm="1">
        <f t="array" ref="AA475">[1]!table_weight[Vision]*(('F+ , F-'!AA$2-[1]!tbl_gk[[#This Row],[Vision]])/('F+ , F-'!AA$2-'F+ , F-'!AA$3))</f>
        <v>2.0586147449548689E-2</v>
      </c>
      <c r="AB475" s="2" cm="1">
        <f t="array" ref="AB475">[1]!table_weight[Penalties]*(('F+ , F-'!AB$2-[1]!tbl_gk[[#This Row],[Penalties]])/('F+ , F-'!AB$2-'F+ , F-'!AB$3))</f>
        <v>1.9965013690294879E-3</v>
      </c>
      <c r="AC475" s="2" cm="1">
        <f t="array" ref="AC475">[1]!table_weight[Composure]*(('F+ , F-'!AC$2-[1]!tbl_gk[[#This Row],[Composure]])/('F+ , F-'!AC$2-'F+ , F-'!AC$3))</f>
        <v>2.2950592178651603E-3</v>
      </c>
      <c r="AD475" s="2" cm="1">
        <f t="array" ref="AD475">[1]!table_weight[Marking]*(('F+ , F-'!AD$2-[1]!tbl_gk[[#This Row],[Marking]])/('F+ , F-'!AD$2-'F+ , F-'!AD$3))</f>
        <v>1.8929790758205733E-2</v>
      </c>
      <c r="AE475" s="2" cm="1">
        <f t="array" ref="AE475">[1]!table_weight[StandingTackle]*(('F+ , F-'!AE$2-[1]!tbl_gk[[#This Row],[StandingTackle]])/('F+ , F-'!AE$2-'F+ , F-'!AE$3))</f>
        <v>2.9141914719869356E-2</v>
      </c>
      <c r="AF475" s="2" cm="1">
        <f t="array" ref="AF475">[1]!table_weight[SlidingTackle]*(('F+ , F-'!AF$2-[1]!tbl_gk[[#This Row],[SlidingTackle]])/('F+ , F-'!AF$2-'F+ , F-'!AF$3))</f>
        <v>8.9667429907290316E-3</v>
      </c>
      <c r="AG475" s="2" cm="1">
        <f t="array" ref="AG475">[1]!table_weight[GKDiving]*(('F+ , F-'!AG$2-[1]!tbl_gk[[#This Row],[GKDiving]])/('F+ , F-'!AG$2-'F+ , F-'!AG$3))</f>
        <v>4.2702945948686719E-2</v>
      </c>
      <c r="AH475" s="2" cm="1">
        <f t="array" ref="AH475">[1]!table_weight[GKHandling]*(('F+ , F-'!AH$2-[1]!tbl_gk[[#This Row],[GKHandling]])/('F+ , F-'!AH$2-'F+ , F-'!AH$3))</f>
        <v>4.8124363434346076E-2</v>
      </c>
      <c r="AI475" s="2" cm="1">
        <f t="array" ref="AI475">[1]!table_weight[GKKicking]*(('F+ , F-'!AI$2-[1]!tbl_gk[[#This Row],[GKKicking]])/('F+ , F-'!AI$2-'F+ , F-'!AI$3))</f>
        <v>2.5044113173106158E-2</v>
      </c>
      <c r="AJ475" s="2" cm="1">
        <f t="array" ref="AJ475">[1]!table_weight[GKPositioning]*(('F+ , F-'!AJ$2-[1]!tbl_gk[[#This Row],[GKPositioning]])/('F+ , F-'!AJ$2-'F+ , F-'!AJ$3))</f>
        <v>1.5136551917811415E-2</v>
      </c>
      <c r="AK475" s="2" cm="1">
        <f t="array" ref="AK475">[1]!table_weight[GKReflexes]*(('F+ , F-'!AK$2-[1]!tbl_gk[[#This Row],[GKReflexes]])/('F+ , F-'!AK$2-'F+ , F-'!AK$3))</f>
        <v>4.3727816651455198E-2</v>
      </c>
    </row>
    <row r="476" spans="1:37" x14ac:dyDescent="0.55000000000000004">
      <c r="A476" s="7">
        <f>[1]!tbl_gk[[#This Row],[ID]]</f>
        <v>210676</v>
      </c>
      <c r="B476" s="1" cm="1">
        <f t="array" ref="B476">[1]!table_weight[ValueEUR]*(('F+ , F-'!B$2-[1]!tbl_gk[[#This Row],[ValueEUR]])/('F+ , F-'!B$2-'F+ , F-'!B$3))</f>
        <v>3.9848617057206497E-4</v>
      </c>
      <c r="C476" s="1" cm="1">
        <f t="array" ref="C476">[1]!table_weight[WageEUR]*(('F+ , F-'!C$2-[1]!tbl_gk[[#This Row],[WageEUR]])/('F+ , F-'!C$2-'F+ , F-'!C$3))</f>
        <v>1.0171443180448721E-3</v>
      </c>
      <c r="D476" s="1" cm="1">
        <f t="array" ref="D476">[1]!table_weight[Crossing]*(('F+ , F-'!D$2-[1]!tbl_gk[[#This Row],[Crossing]])/('F+ , F-'!D$2-'F+ , F-'!D$3))</f>
        <v>3.0262757593710415E-2</v>
      </c>
      <c r="E476" s="1" cm="1">
        <f t="array" ref="E476">[1]!table_weight[Finishing]*(('F+ , F-'!E$2-[1]!tbl_gk[[#This Row],[Finishing]])/('F+ , F-'!E$2-'F+ , F-'!E$3))</f>
        <v>7.9860054761179498E-3</v>
      </c>
      <c r="F476" s="1" cm="1">
        <f t="array" ref="F476">[1]!table_weight[HeadingAccuracy]*(('F+ , F-'!F$2-[1]!tbl_gk[[#This Row],[HeadingAccuracy]])/('F+ , F-'!F$2-'F+ , F-'!F$3))</f>
        <v>1.08567917583827E-2</v>
      </c>
      <c r="G476" s="1" cm="1">
        <f t="array" ref="G476">[1]!table_weight[ShortPassing]*(('F+ , F-'!G$2-[1]!tbl_gk[[#This Row],[ShortPassing]])/('F+ , F-'!G$2-'F+ , F-'!G$3))</f>
        <v>5.3440942305594832E-2</v>
      </c>
      <c r="H476" s="1" cm="1">
        <f t="array" ref="H476">[1]!table_weight[Volleys]*(('F+ , F-'!H$2-[1]!tbl_gk[[#This Row],[Volleys]])/('F+ , F-'!H$2-'F+ , F-'!H$3))</f>
        <v>1.5046097273845413E-3</v>
      </c>
      <c r="I476" s="1" cm="1">
        <f t="array" ref="I476">[1]!table_weight[Dribbling]*(('F+ , F-'!I$2-[1]!tbl_gk[[#This Row],[Dribbling]])/('F+ , F-'!I$2-'F+ , F-'!I$3))</f>
        <v>1.7601807988178481E-2</v>
      </c>
      <c r="J476" s="1" cm="1">
        <f t="array" ref="J476">[1]!table_weight[Curve]*(('F+ , F-'!J$2-[1]!tbl_gk[[#This Row],[Curve]])/('F+ , F-'!J$2-'F+ , F-'!J$3))</f>
        <v>8.9578474123651938E-3</v>
      </c>
      <c r="K476" s="1" cm="1">
        <f t="array" ref="K476">[1]!table_weight[FKAccuracy]*(('F+ , F-'!K$2-[1]!tbl_gk[[#This Row],[FKAccuracy]])/('F+ , F-'!K$2-'F+ , F-'!K$3))</f>
        <v>9.4310921813203358E-3</v>
      </c>
      <c r="L476" s="1" cm="1">
        <f t="array" ref="L476">[1]!table_weight[LongPassing]*(('F+ , F-'!L$2-[1]!tbl_gk[[#This Row],[LongPassing]])/('F+ , F-'!L$2-'F+ , F-'!L$3))</f>
        <v>2.2739812203183531E-2</v>
      </c>
      <c r="M476" s="1" cm="1">
        <f t="array" ref="M476">[1]!table_weight[BallControl]*(('F+ , F-'!M$2-[1]!tbl_gk[[#This Row],[BallControl]])/('F+ , F-'!M$2-'F+ , F-'!M$3))</f>
        <v>1.1734538658785654E-2</v>
      </c>
      <c r="N476" s="1" cm="1">
        <f t="array" ref="N476">[1]!table_weight[Acceleration]*(('F+ , F-'!N$2-[1]!tbl_gk[[#This Row],[Acceleration]])/('F+ , F-'!N$2-'F+ , F-'!N$3))</f>
        <v>8.7940013242899726E-3</v>
      </c>
      <c r="O476" s="1" cm="1">
        <f t="array" ref="O476">[1]!table_weight[SprintSpeed]*(('F+ , F-'!O$2-[1]!tbl_gk[[#This Row],[SprintSpeed]])/('F+ , F-'!O$2-'F+ , F-'!O$3))</f>
        <v>1.0400973532096125E-2</v>
      </c>
      <c r="P476" s="1" cm="1">
        <f t="array" ref="P476">[1]!table_weight[Agility]*(('F+ , F-'!P$2-[1]!tbl_gk[[#This Row],[Agility]])/('F+ , F-'!P$2-'F+ , F-'!P$3))</f>
        <v>4.3294095621445646E-3</v>
      </c>
      <c r="Q476" s="1" cm="1">
        <f t="array" ref="Q476">[1]!table_weight[Reactions]*(('F+ , F-'!Q$2-[1]!tbl_gk[[#This Row],[Reactions]])/('F+ , F-'!Q$2-'F+ , F-'!Q$3))</f>
        <v>1.9594396002743149E-3</v>
      </c>
      <c r="R476" s="1" cm="1">
        <f t="array" ref="R476">[1]!table_weight[Balance]*(('F+ , F-'!R$2-[1]!tbl_gk[[#This Row],[Balance]])/('F+ , F-'!R$2-'F+ , F-'!R$3))</f>
        <v>2.1730627145899362E-3</v>
      </c>
      <c r="S476" s="1" cm="1">
        <f t="array" ref="S476">[1]!table_weight[ShotPower]*(('F+ , F-'!S$2-[1]!tbl_gk[[#This Row],[ShotPower]])/('F+ , F-'!S$2-'F+ , F-'!S$3))</f>
        <v>5.1941499031661464E-3</v>
      </c>
      <c r="T476" s="1" cm="1">
        <f t="array" ref="T476">[1]!table_weight[Jumping]*(('F+ , F-'!T$2-[1]!tbl_gk[[#This Row],[Jumping]])/('F+ , F-'!T$2-'F+ , F-'!T$3))</f>
        <v>3.5207120916219254E-3</v>
      </c>
      <c r="U476" s="1" cm="1">
        <f t="array" ref="U476">[1]!table_weight[Stamina]*(('F+ , F-'!U$2-[1]!tbl_gk[[#This Row],[Stamina]])/('F+ , F-'!U$2-'F+ , F-'!U$3))</f>
        <v>1.4598074526237249E-2</v>
      </c>
      <c r="V476" s="1" cm="1">
        <f t="array" ref="V476">[1]!table_weight[Strength]*(('F+ , F-'!V$2-[1]!tbl_gk[[#This Row],[Strength]])/('F+ , F-'!V$2-'F+ , F-'!V$3))</f>
        <v>2.0408680661190511E-2</v>
      </c>
      <c r="W476" s="1" cm="1">
        <f t="array" ref="W476">[1]!table_weight[LongShots]*(('F+ , F-'!W$2-[1]!tbl_gk[[#This Row],[LongShots]])/('F+ , F-'!W$2-'F+ , F-'!W$3))</f>
        <v>6.4926873789576834E-3</v>
      </c>
      <c r="X476" s="1" cm="1">
        <f t="array" ref="X476">[1]!table_weight[Aggression]*(('F+ , F-'!X$2-[1]!tbl_gk[[#This Row],[Aggression]])/('F+ , F-'!X$2-'F+ , F-'!X$3))</f>
        <v>1.8253726802555489E-2</v>
      </c>
      <c r="Y476" s="1" cm="1">
        <f t="array" ref="Y476">[1]!table_weight[Interceptions]*(('F+ , F-'!Y$2-[1]!tbl_gk[[#This Row],[Interceptions]])/('F+ , F-'!Y$2-'F+ , F-'!Y$3))</f>
        <v>2.4931919535197796E-2</v>
      </c>
      <c r="Z476" s="1" cm="1">
        <f t="array" ref="Z476">[1]!table_weight[Positioning]*(('F+ , F-'!Z$2-[1]!tbl_gk[[#This Row],[Positioning]])/('F+ , F-'!Z$2-'F+ , F-'!Z$3))</f>
        <v>2.2183348544772088E-3</v>
      </c>
      <c r="AA476" s="1" cm="1">
        <f t="array" ref="AA476">[1]!table_weight[Vision]*(('F+ , F-'!AA$2-[1]!tbl_gk[[#This Row],[Vision]])/('F+ , F-'!AA$2-'F+ , F-'!AA$3))</f>
        <v>2.4845350370144972E-2</v>
      </c>
      <c r="AB476" s="1" cm="1">
        <f t="array" ref="AB476">[1]!table_weight[Penalties]*(('F+ , F-'!AB$2-[1]!tbl_gk[[#This Row],[Penalties]])/('F+ , F-'!AB$2-'F+ , F-'!AB$3))</f>
        <v>1.7616188550260185E-3</v>
      </c>
      <c r="AC476" s="1" cm="1">
        <f t="array" ref="AC476">[1]!table_weight[Composure]*(('F+ , F-'!AC$2-[1]!tbl_gk[[#This Row],[Composure]])/('F+ , F-'!AC$2-'F+ , F-'!AC$3))</f>
        <v>1.3877102247556784E-3</v>
      </c>
      <c r="AD476" s="1" cm="1">
        <f t="array" ref="AD476">[1]!table_weight[Marking]*(('F+ , F-'!AD$2-[1]!tbl_gk[[#This Row],[Marking]])/('F+ , F-'!AD$2-'F+ , F-'!AD$3))</f>
        <v>3.7859581516411465E-2</v>
      </c>
      <c r="AE476" s="1" cm="1">
        <f t="array" ref="AE476">[1]!table_weight[StandingTackle]*(('F+ , F-'!AE$2-[1]!tbl_gk[[#This Row],[StandingTackle]])/('F+ , F-'!AE$2-'F+ , F-'!AE$3))</f>
        <v>3.1383600467551613E-2</v>
      </c>
      <c r="AF476" s="1" cm="1">
        <f t="array" ref="AF476">[1]!table_weight[SlidingTackle]*(('F+ , F-'!AF$2-[1]!tbl_gk[[#This Row],[SlidingTackle]])/('F+ , F-'!AF$2-'F+ , F-'!AF$3))</f>
        <v>6.7250572430467732E-3</v>
      </c>
      <c r="AG476" s="1" cm="1">
        <f t="array" ref="AG476">[1]!table_weight[GKDiving]*(('F+ , F-'!AG$2-[1]!tbl_gk[[#This Row],[GKDiving]])/('F+ , F-'!AG$2-'F+ , F-'!AG$3))</f>
        <v>3.4162356758949373E-2</v>
      </c>
      <c r="AH476" s="1" cm="1">
        <f t="array" ref="AH476">[1]!table_weight[GKHandling]*(('F+ , F-'!AH$2-[1]!tbl_gk[[#This Row],[GKHandling]])/('F+ , F-'!AH$2-'F+ , F-'!AH$3))</f>
        <v>3.386529278713242E-2</v>
      </c>
      <c r="AI476" s="1" cm="1">
        <f t="array" ref="AI476">[1]!table_weight[GKKicking]*(('F+ , F-'!AI$2-[1]!tbl_gk[[#This Row],[GKKicking]])/('F+ , F-'!AI$2-'F+ , F-'!AI$3))</f>
        <v>2.414968055978094E-2</v>
      </c>
      <c r="AJ476" s="1" cm="1">
        <f t="array" ref="AJ476">[1]!table_weight[GKPositioning]*(('F+ , F-'!AJ$2-[1]!tbl_gk[[#This Row],[GKPositioning]])/('F+ , F-'!AJ$2-'F+ , F-'!AJ$3))</f>
        <v>1.5136551917811415E-2</v>
      </c>
      <c r="AK476" s="1" cm="1">
        <f t="array" ref="AK476">[1]!table_weight[GKReflexes]*(('F+ , F-'!AK$2-[1]!tbl_gk[[#This Row],[GKReflexes]])/('F+ , F-'!AK$2-'F+ , F-'!AK$3))</f>
        <v>2.7329885407159499E-2</v>
      </c>
    </row>
    <row r="477" spans="1:37" x14ac:dyDescent="0.55000000000000004">
      <c r="A477" s="8">
        <f>[1]!tbl_gk[[#This Row],[ID]]</f>
        <v>210715</v>
      </c>
      <c r="B477" s="2" cm="1">
        <f t="array" ref="B477">[1]!table_weight[ValueEUR]*(('F+ , F-'!B$2-[1]!tbl_gk[[#This Row],[ValueEUR]])/('F+ , F-'!B$2-'F+ , F-'!B$3))</f>
        <v>2.9045351394911935E-4</v>
      </c>
      <c r="C477" s="2" cm="1">
        <f t="array" ref="C477">[1]!table_weight[WageEUR]*(('F+ , F-'!C$2-[1]!tbl_gk[[#This Row],[WageEUR]])/('F+ , F-'!C$2-'F+ , F-'!C$3))</f>
        <v>3.9120935309418161E-4</v>
      </c>
      <c r="D477" s="2" cm="1">
        <f t="array" ref="D477">[1]!table_weight[Crossing]*(('F+ , F-'!D$2-[1]!tbl_gk[[#This Row],[Crossing]])/('F+ , F-'!D$2-'F+ , F-'!D$3))</f>
        <v>2.9141914719869291E-2</v>
      </c>
      <c r="E477" s="2" cm="1">
        <f t="array" ref="E477">[1]!table_weight[Finishing]*(('F+ , F-'!E$2-[1]!tbl_gk[[#This Row],[Finishing]])/('F+ , F-'!E$2-'F+ , F-'!E$3))</f>
        <v>1.59720109522359E-2</v>
      </c>
      <c r="F477" s="2" cm="1">
        <f t="array" ref="F477">[1]!table_weight[HeadingAccuracy]*(('F+ , F-'!F$2-[1]!tbl_gk[[#This Row],[HeadingAccuracy]])/('F+ , F-'!F$2-'F+ , F-'!F$3))</f>
        <v>1.0439222844598752E-2</v>
      </c>
      <c r="G477" s="2" cm="1">
        <f t="array" ref="G477">[1]!table_weight[ShortPassing]*(('F+ , F-'!G$2-[1]!tbl_gk[[#This Row],[ShortPassing]])/('F+ , F-'!G$2-'F+ , F-'!G$3))</f>
        <v>2.9533152326776096E-2</v>
      </c>
      <c r="H477" s="2" cm="1">
        <f t="array" ref="H477">[1]!table_weight[Volleys]*(('F+ , F-'!H$2-[1]!tbl_gk[[#This Row],[Volleys]])/('F+ , F-'!H$2-'F+ , F-'!H$3))</f>
        <v>1.0416528881892981E-3</v>
      </c>
      <c r="I477" s="2" cm="1">
        <f t="array" ref="I477">[1]!table_weight[Dribbling]*(('F+ , F-'!I$2-[1]!tbl_gk[[#This Row],[Dribbling]])/('F+ , F-'!I$2-'F+ , F-'!I$3))</f>
        <v>1.6623929766613008E-2</v>
      </c>
      <c r="J477" s="2" cm="1">
        <f t="array" ref="J477">[1]!table_weight[Curve]*(('F+ , F-'!J$2-[1]!tbl_gk[[#This Row],[Curve]])/('F+ , F-'!J$2-'F+ , F-'!J$3))</f>
        <v>8.6198154345400926E-3</v>
      </c>
      <c r="K477" s="2" cm="1">
        <f t="array" ref="K477">[1]!table_weight[FKAccuracy]*(('F+ , F-'!K$2-[1]!tbl_gk[[#This Row],[FKAccuracy]])/('F+ , F-'!K$2-'F+ , F-'!K$3))</f>
        <v>8.2141770611499701E-3</v>
      </c>
      <c r="L477" s="2" cm="1">
        <f t="array" ref="L477">[1]!table_weight[LongPassing]*(('F+ , F-'!L$2-[1]!tbl_gk[[#This Row],[LongPassing]])/('F+ , F-'!L$2-'F+ , F-'!L$3))</f>
        <v>1.6242723002273949E-2</v>
      </c>
      <c r="M477" s="2" cm="1">
        <f t="array" ref="M477">[1]!table_weight[BallControl]*(('F+ , F-'!M$2-[1]!tbl_gk[[#This Row],[BallControl]])/('F+ , F-'!M$2-'F+ , F-'!M$3))</f>
        <v>4.780737972097859E-3</v>
      </c>
      <c r="N477" s="2" cm="1">
        <f t="array" ref="N477">[1]!table_weight[Acceleration]*(('F+ , F-'!N$2-[1]!tbl_gk[[#This Row],[Acceleration]])/('F+ , F-'!N$2-'F+ , F-'!N$3))</f>
        <v>4.0587698419799877E-3</v>
      </c>
      <c r="O477" s="2" cm="1">
        <f t="array" ref="O477">[1]!table_weight[SprintSpeed]*(('F+ , F-'!O$2-[1]!tbl_gk[[#This Row],[SprintSpeed]])/('F+ , F-'!O$2-'F+ , F-'!O$3))</f>
        <v>4.7788256769090301E-3</v>
      </c>
      <c r="P477" s="2" cm="1">
        <f t="array" ref="P477">[1]!table_weight[Agility]*(('F+ , F-'!P$2-[1]!tbl_gk[[#This Row],[Agility]])/('F+ , F-'!P$2-'F+ , F-'!P$3))</f>
        <v>3.1592988696730611E-3</v>
      </c>
      <c r="Q477" s="2" cm="1">
        <f t="array" ref="Q477">[1]!table_weight[Reactions]*(('F+ , F-'!Q$2-[1]!tbl_gk[[#This Row],[Reactions]])/('F+ , F-'!Q$2-'F+ , F-'!Q$3))</f>
        <v>1.5469260002165645E-3</v>
      </c>
      <c r="R477" s="2" cm="1">
        <f t="array" ref="R477">[1]!table_weight[Balance]*(('F+ , F-'!R$2-[1]!tbl_gk[[#This Row],[Balance]])/('F+ , F-'!R$2-'F+ , F-'!R$3))</f>
        <v>4.3461254291798717E-4</v>
      </c>
      <c r="S477" s="2" cm="1">
        <f t="array" ref="S477">[1]!table_weight[ShotPower]*(('F+ , F-'!S$2-[1]!tbl_gk[[#This Row],[ShotPower]])/('F+ , F-'!S$2-'F+ , F-'!S$3))</f>
        <v>4.6747349128495319E-3</v>
      </c>
      <c r="T477" s="2" cm="1">
        <f t="array" ref="T477">[1]!table_weight[Jumping]*(('F+ , F-'!T$2-[1]!tbl_gk[[#This Row],[Jumping]])/('F+ , F-'!T$2-'F+ , F-'!T$3))</f>
        <v>1.5456784792486503E-3</v>
      </c>
      <c r="U477" s="2" cm="1">
        <f t="array" ref="U477">[1]!table_weight[Stamina]*(('F+ , F-'!U$2-[1]!tbl_gk[[#This Row],[Stamina]])/('F+ , F-'!U$2-'F+ , F-'!U$3))</f>
        <v>7.7283923962432506E-3</v>
      </c>
      <c r="V477" s="2" cm="1">
        <f t="array" ref="V477">[1]!table_weight[Strength]*(('F+ , F-'!V$2-[1]!tbl_gk[[#This Row],[Strength]])/('F+ , F-'!V$2-'F+ , F-'!V$3))</f>
        <v>1.8634012777608722E-2</v>
      </c>
      <c r="W477" s="2" cm="1">
        <f t="array" ref="W477">[1]!table_weight[LongShots]*(('F+ , F-'!W$2-[1]!tbl_gk[[#This Row],[LongShots]])/('F+ , F-'!W$2-'F+ , F-'!W$3))</f>
        <v>7.271809864432606E-3</v>
      </c>
      <c r="X477" s="2" cm="1">
        <f t="array" ref="X477">[1]!table_weight[Aggression]*(('F+ , F-'!X$2-[1]!tbl_gk[[#This Row],[Aggression]])/('F+ , F-'!X$2-'F+ , F-'!X$3))</f>
        <v>1.642835412229994E-2</v>
      </c>
      <c r="Y477" s="2" cm="1">
        <f t="array" ref="Y477">[1]!table_weight[Interceptions]*(('F+ , F-'!Y$2-[1]!tbl_gk[[#This Row],[Interceptions]])/('F+ , F-'!Y$2-'F+ , F-'!Y$3))</f>
        <v>1.4543619728865382E-2</v>
      </c>
      <c r="Z477" s="2" cm="1">
        <f t="array" ref="Z477">[1]!table_weight[Positioning]*(('F+ , F-'!Z$2-[1]!tbl_gk[[#This Row],[Positioning]])/('F+ , F-'!Z$2-'F+ , F-'!Z$3))</f>
        <v>8.8733394179088337E-4</v>
      </c>
      <c r="AA477" s="2" cm="1">
        <f t="array" ref="AA477">[1]!table_weight[Vision]*(('F+ , F-'!AA$2-[1]!tbl_gk[[#This Row],[Vision]])/('F+ , F-'!AA$2-'F+ , F-'!AA$3))</f>
        <v>4.9690700740289938E-3</v>
      </c>
      <c r="AB477" s="2" cm="1">
        <f t="array" ref="AB477">[1]!table_weight[Penalties]*(('F+ , F-'!AB$2-[1]!tbl_gk[[#This Row],[Penalties]])/('F+ , F-'!AB$2-'F+ , F-'!AB$3))</f>
        <v>1.9573542833622431E-3</v>
      </c>
      <c r="AC477" s="2" cm="1">
        <f t="array" ref="AC477">[1]!table_weight[Composure]*(('F+ , F-'!AC$2-[1]!tbl_gk[[#This Row],[Composure]])/('F+ , F-'!AC$2-'F+ , F-'!AC$3))</f>
        <v>1.4944571651214996E-3</v>
      </c>
      <c r="AD477" s="2" cm="1">
        <f t="array" ref="AD477">[1]!table_weight[Marking]*(('F+ , F-'!AD$2-[1]!tbl_gk[[#This Row],[Marking]])/('F+ , F-'!AD$2-'F+ , F-'!AD$3))</f>
        <v>2.0507273321389546E-2</v>
      </c>
      <c r="AE477" s="2" cm="1">
        <f t="array" ref="AE477">[1]!table_weight[StandingTackle]*(('F+ , F-'!AE$2-[1]!tbl_gk[[#This Row],[StandingTackle]])/('F+ , F-'!AE$2-'F+ , F-'!AE$3))</f>
        <v>2.017517172914032E-2</v>
      </c>
      <c r="AF477" s="2" cm="1">
        <f t="array" ref="AF477">[1]!table_weight[SlidingTackle]*(('F+ , F-'!AF$2-[1]!tbl_gk[[#This Row],[SlidingTackle]])/('F+ , F-'!AF$2-'F+ , F-'!AF$3))</f>
        <v>5.230600077925268E-3</v>
      </c>
      <c r="AG477" s="2" cm="1">
        <f t="array" ref="AG477">[1]!table_weight[GKDiving]*(('F+ , F-'!AG$2-[1]!tbl_gk[[#This Row],[GKDiving]])/('F+ , F-'!AG$2-'F+ , F-'!AG$3))</f>
        <v>3.9286710272791778E-2</v>
      </c>
      <c r="AH477" s="2" cm="1">
        <f t="array" ref="AH477">[1]!table_weight[GKHandling]*(('F+ , F-'!AH$2-[1]!tbl_gk[[#This Row],[GKHandling]])/('F+ , F-'!AH$2-'F+ , F-'!AH$3))</f>
        <v>4.4559595772542655E-2</v>
      </c>
      <c r="AI477" s="2" cm="1">
        <f t="array" ref="AI477">[1]!table_weight[GKKicking]*(('F+ , F-'!AI$2-[1]!tbl_gk[[#This Row],[GKKicking]])/('F+ , F-'!AI$2-'F+ , F-'!AI$3))</f>
        <v>2.1466382719805277E-2</v>
      </c>
      <c r="AJ477" s="2" cm="1">
        <f t="array" ref="AJ477">[1]!table_weight[GKPositioning]*(('F+ , F-'!AJ$2-[1]!tbl_gk[[#This Row],[GKPositioning]])/('F+ , F-'!AJ$2-'F+ , F-'!AJ$3))</f>
        <v>1.5767241581053557E-2</v>
      </c>
      <c r="AK477" s="2" cm="1">
        <f t="array" ref="AK477">[1]!table_weight[GKReflexes]*(('F+ , F-'!AK$2-[1]!tbl_gk[[#This Row],[GKReflexes]])/('F+ , F-'!AK$2-'F+ , F-'!AK$3))</f>
        <v>3.8261839570023298E-2</v>
      </c>
    </row>
    <row r="478" spans="1:37" x14ac:dyDescent="0.55000000000000004">
      <c r="A478" s="7">
        <f>[1]!tbl_gk[[#This Row],[ID]]</f>
        <v>210772</v>
      </c>
      <c r="B478" s="1" cm="1">
        <f t="array" ref="B478">[1]!table_weight[ValueEUR]*(('F+ , F-'!B$2-[1]!tbl_gk[[#This Row],[ValueEUR]])/('F+ , F-'!B$2-'F+ , F-'!B$3))</f>
        <v>4.9108559053458981E-4</v>
      </c>
      <c r="C478" s="1" cm="1">
        <f t="array" ref="C478">[1]!table_weight[WageEUR]*(('F+ , F-'!C$2-[1]!tbl_gk[[#This Row],[WageEUR]])/('F+ , F-'!C$2-'F+ , F-'!C$3))</f>
        <v>8.6066057680719962E-4</v>
      </c>
      <c r="D478" s="1" cm="1">
        <f t="array" ref="D478">[1]!table_weight[Crossing]*(('F+ , F-'!D$2-[1]!tbl_gk[[#This Row],[Crossing]])/('F+ , F-'!D$2-'F+ , F-'!D$3))</f>
        <v>3.2504443341392672E-2</v>
      </c>
      <c r="E478" s="1" cm="1">
        <f t="array" ref="E478">[1]!table_weight[Finishing]*(('F+ , F-'!E$2-[1]!tbl_gk[[#This Row],[Finishing]])/('F+ , F-'!E$2-'F+ , F-'!E$3))</f>
        <v>1.2977258898691668E-2</v>
      </c>
      <c r="F478" s="1" cm="1">
        <f t="array" ref="F478">[1]!table_weight[HeadingAccuracy]*(('F+ , F-'!F$2-[1]!tbl_gk[[#This Row],[HeadingAccuracy]])/('F+ , F-'!F$2-'F+ , F-'!F$3))</f>
        <v>1.00216539308148E-2</v>
      </c>
      <c r="G478" s="1" cm="1">
        <f t="array" ref="G478">[1]!table_weight[ShortPassing]*(('F+ , F-'!G$2-[1]!tbl_gk[[#This Row],[ShortPassing]])/('F+ , F-'!G$2-'F+ , F-'!G$3))</f>
        <v>5.3440942305594832E-2</v>
      </c>
      <c r="H478" s="1" cm="1">
        <f t="array" ref="H478">[1]!table_weight[Volleys]*(('F+ , F-'!H$2-[1]!tbl_gk[[#This Row],[Volleys]])/('F+ , F-'!H$2-'F+ , F-'!H$3))</f>
        <v>1.2731313077869197E-3</v>
      </c>
      <c r="I478" s="1" cm="1">
        <f t="array" ref="I478">[1]!table_weight[Dribbling]*(('F+ , F-'!I$2-[1]!tbl_gk[[#This Row],[Dribbling]])/('F+ , F-'!I$2-'F+ , F-'!I$3))</f>
        <v>1.8579686209743949E-2</v>
      </c>
      <c r="J478" s="1" cm="1">
        <f t="array" ref="J478">[1]!table_weight[Curve]*(('F+ , F-'!J$2-[1]!tbl_gk[[#This Row],[Curve]])/('F+ , F-'!J$2-'F+ , F-'!J$3))</f>
        <v>8.6198154345400926E-3</v>
      </c>
      <c r="K478" s="1" cm="1">
        <f t="array" ref="K478">[1]!table_weight[FKAccuracy]*(('F+ , F-'!K$2-[1]!tbl_gk[[#This Row],[FKAccuracy]])/('F+ , F-'!K$2-'F+ , F-'!K$3))</f>
        <v>9.1268634012777444E-3</v>
      </c>
      <c r="L478" s="1" cm="1">
        <f t="array" ref="L478">[1]!table_weight[LongPassing]*(('F+ , F-'!L$2-[1]!tbl_gk[[#This Row],[LongPassing]])/('F+ , F-'!L$2-'F+ , F-'!L$3))</f>
        <v>2.1656964003031933E-2</v>
      </c>
      <c r="M478" s="1" cm="1">
        <f t="array" ref="M478">[1]!table_weight[BallControl]*(('F+ , F-'!M$2-[1]!tbl_gk[[#This Row],[BallControl]])/('F+ , F-'!M$2-'F+ , F-'!M$3))</f>
        <v>1.2603763744621627E-2</v>
      </c>
      <c r="N478" s="1" cm="1">
        <f t="array" ref="N478">[1]!table_weight[Acceleration]*(('F+ , F-'!N$2-[1]!tbl_gk[[#This Row],[Acceleration]])/('F+ , F-'!N$2-'F+ , F-'!N$3))</f>
        <v>7.8920524705166431E-3</v>
      </c>
      <c r="O478" s="1" cm="1">
        <f t="array" ref="O478">[1]!table_weight[SprintSpeed]*(('F+ , F-'!O$2-[1]!tbl_gk[[#This Row],[SprintSpeed]])/('F+ , F-'!O$2-'F+ , F-'!O$3))</f>
        <v>1.0119866139336769E-2</v>
      </c>
      <c r="P478" s="1" cm="1">
        <f t="array" ref="P478">[1]!table_weight[Agility]*(('F+ , F-'!P$2-[1]!tbl_gk[[#This Row],[Agility]])/('F+ , F-'!P$2-'F+ , F-'!P$3))</f>
        <v>4.5634317006388652E-3</v>
      </c>
      <c r="Q478" s="1" cm="1">
        <f t="array" ref="Q478">[1]!table_weight[Reactions]*(('F+ , F-'!Q$2-[1]!tbl_gk[[#This Row],[Reactions]])/('F+ , F-'!Q$2-'F+ , F-'!Q$3))</f>
        <v>1.0312840001443764E-3</v>
      </c>
      <c r="R478" s="1" cm="1">
        <f t="array" ref="R478">[1]!table_weight[Balance]*(('F+ , F-'!R$2-[1]!tbl_gk[[#This Row],[Balance]])/('F+ , F-'!R$2-'F+ , F-'!R$3))</f>
        <v>1.3038376287539614E-3</v>
      </c>
      <c r="S478" s="1" cm="1">
        <f t="array" ref="S478">[1]!table_weight[ShotPower]*(('F+ , F-'!S$2-[1]!tbl_gk[[#This Row],[ShotPower]])/('F+ , F-'!S$2-'F+ , F-'!S$3))</f>
        <v>5.4538573983244545E-3</v>
      </c>
      <c r="T478" s="1" cm="1">
        <f t="array" ref="T478">[1]!table_weight[Jumping]*(('F+ , F-'!T$2-[1]!tbl_gk[[#This Row],[Jumping]])/('F+ , F-'!T$2-'F+ , F-'!T$3))</f>
        <v>3.7783251714967009E-3</v>
      </c>
      <c r="U478" s="1" cm="1">
        <f t="array" ref="U478">[1]!table_weight[Stamina]*(('F+ , F-'!U$2-[1]!tbl_gk[[#This Row],[Stamina]])/('F+ , F-'!U$2-'F+ , F-'!U$3))</f>
        <v>3.4348410649970001E-3</v>
      </c>
      <c r="V478" s="1" cm="1">
        <f t="array" ref="V478">[1]!table_weight[Strength]*(('F+ , F-'!V$2-[1]!tbl_gk[[#This Row],[Strength]])/('F+ , F-'!V$2-'F+ , F-'!V$3))</f>
        <v>7.0986715343271329E-3</v>
      </c>
      <c r="W478" s="1" cm="1">
        <f t="array" ref="W478">[1]!table_weight[LongShots]*(('F+ , F-'!W$2-[1]!tbl_gk[[#This Row],[LongShots]])/('F+ , F-'!W$2-'F+ , F-'!W$3))</f>
        <v>8.570347340224143E-3</v>
      </c>
      <c r="X478" s="1" cm="1">
        <f t="array" ref="X478">[1]!table_weight[Aggression]*(('F+ , F-'!X$2-[1]!tbl_gk[[#This Row],[Aggression]])/('F+ , F-'!X$2-'F+ , F-'!X$3))</f>
        <v>6.0845756008518293E-3</v>
      </c>
      <c r="Y478" s="1" cm="1">
        <f t="array" ref="Y478">[1]!table_weight[Interceptions]*(('F+ , F-'!Y$2-[1]!tbl_gk[[#This Row],[Interceptions]])/('F+ , F-'!Y$2-'F+ , F-'!Y$3))</f>
        <v>1.5928726369709705E-2</v>
      </c>
      <c r="Z478" s="1" cm="1">
        <f t="array" ref="Z478">[1]!table_weight[Positioning]*(('F+ , F-'!Z$2-[1]!tbl_gk[[#This Row],[Positioning]])/('F+ , F-'!Z$2-'F+ , F-'!Z$3))</f>
        <v>1.0352229320893639E-3</v>
      </c>
      <c r="AA478" s="1" cm="1">
        <f t="array" ref="AA478">[1]!table_weight[Vision]*(('F+ , F-'!AA$2-[1]!tbl_gk[[#This Row],[Vision]])/('F+ , F-'!AA$2-'F+ , F-'!AA$3))</f>
        <v>2.200588175641412E-2</v>
      </c>
      <c r="AB478" s="1" cm="1">
        <f t="array" ref="AB478">[1]!table_weight[Penalties]*(('F+ , F-'!AB$2-[1]!tbl_gk[[#This Row],[Penalties]])/('F+ , F-'!AB$2-'F+ , F-'!AB$3))</f>
        <v>1.8790601120277533E-3</v>
      </c>
      <c r="AC478" s="1" cm="1">
        <f t="array" ref="AC478">[1]!table_weight[Composure]*(('F+ , F-'!AC$2-[1]!tbl_gk[[#This Row],[Composure]])/('F+ , F-'!AC$2-'F+ , F-'!AC$3))</f>
        <v>1.2275898142069463E-3</v>
      </c>
      <c r="AD478" s="1" cm="1">
        <f t="array" ref="AD478">[1]!table_weight[Marking]*(('F+ , F-'!AD$2-[1]!tbl_gk[[#This Row],[Marking]])/('F+ , F-'!AD$2-'F+ , F-'!AD$3))</f>
        <v>2.2084755884573357E-2</v>
      </c>
      <c r="AE478" s="1" cm="1">
        <f t="array" ref="AE478">[1]!table_weight[StandingTackle]*(('F+ , F-'!AE$2-[1]!tbl_gk[[#This Row],[StandingTackle]])/('F+ , F-'!AE$2-'F+ , F-'!AE$3))</f>
        <v>2.241685747682258E-2</v>
      </c>
      <c r="AF478" s="1" cm="1">
        <f t="array" ref="AF478">[1]!table_weight[SlidingTackle]*(('F+ , F-'!AF$2-[1]!tbl_gk[[#This Row],[SlidingTackle]])/('F+ , F-'!AF$2-'F+ , F-'!AF$3))</f>
        <v>6.7250572430467732E-3</v>
      </c>
      <c r="AG478" s="1" cm="1">
        <f t="array" ref="AG478">[1]!table_weight[GKDiving]*(('F+ , F-'!AG$2-[1]!tbl_gk[[#This Row],[GKDiving]])/('F+ , F-'!AG$2-'F+ , F-'!AG$3))</f>
        <v>2.9038003245106969E-2</v>
      </c>
      <c r="AH478" s="1" cm="1">
        <f t="array" ref="AH478">[1]!table_weight[GKHandling]*(('F+ , F-'!AH$2-[1]!tbl_gk[[#This Row],[GKHandling]])/('F+ , F-'!AH$2-'F+ , F-'!AH$3))</f>
        <v>3.7430060448935834E-2</v>
      </c>
      <c r="AI478" s="1" cm="1">
        <f t="array" ref="AI478">[1]!table_weight[GKKicking]*(('F+ , F-'!AI$2-[1]!tbl_gk[[#This Row],[GKKicking]])/('F+ , F-'!AI$2-'F+ , F-'!AI$3))</f>
        <v>2.5044113173106158E-2</v>
      </c>
      <c r="AJ478" s="1" cm="1">
        <f t="array" ref="AJ478">[1]!table_weight[GKPositioning]*(('F+ , F-'!AJ$2-[1]!tbl_gk[[#This Row],[GKPositioning]])/('F+ , F-'!AJ$2-'F+ , F-'!AJ$3))</f>
        <v>1.2613793264842845E-2</v>
      </c>
      <c r="AK478" s="1" cm="1">
        <f t="array" ref="AK478">[1]!table_weight[GKReflexes]*(('F+ , F-'!AK$2-[1]!tbl_gk[[#This Row],[GKReflexes]])/('F+ , F-'!AK$2-'F+ , F-'!AK$3))</f>
        <v>2.7329885407159499E-2</v>
      </c>
    </row>
    <row r="479" spans="1:37" x14ac:dyDescent="0.55000000000000004">
      <c r="A479" s="8">
        <f>[1]!tbl_gk[[#This Row],[ID]]</f>
        <v>210785</v>
      </c>
      <c r="B479" s="2" cm="1">
        <f t="array" ref="B479">[1]!table_weight[ValueEUR]*(('F+ , F-'!B$2-[1]!tbl_gk[[#This Row],[ValueEUR]])/('F+ , F-'!B$2-'F+ , F-'!B$3))</f>
        <v>2.1915196057797529E-5</v>
      </c>
      <c r="C479" s="2" cm="1">
        <f t="array" ref="C479">[1]!table_weight[WageEUR]*(('F+ , F-'!C$2-[1]!tbl_gk[[#This Row],[WageEUR]])/('F+ , F-'!C$2-'F+ , F-'!C$3))</f>
        <v>3.9120935309418161E-4</v>
      </c>
      <c r="D479" s="2" cm="1">
        <f t="array" ref="D479">[1]!table_weight[Crossing]*(('F+ , F-'!D$2-[1]!tbl_gk[[#This Row],[Crossing]])/('F+ , F-'!D$2-'F+ , F-'!D$3))</f>
        <v>3.2504443341392672E-2</v>
      </c>
      <c r="E479" s="2" cm="1">
        <f t="array" ref="E479">[1]!table_weight[Finishing]*(('F+ , F-'!E$2-[1]!tbl_gk[[#This Row],[Finishing]])/('F+ , F-'!E$2-'F+ , F-'!E$3))</f>
        <v>1.2977258898691668E-2</v>
      </c>
      <c r="F479" s="2" cm="1">
        <f t="array" ref="F479">[1]!table_weight[HeadingAccuracy]*(('F+ , F-'!F$2-[1]!tbl_gk[[#This Row],[HeadingAccuracy]])/('F+ , F-'!F$2-'F+ , F-'!F$3))</f>
        <v>8.7689471894629514E-3</v>
      </c>
      <c r="G479" s="2" cm="1">
        <f t="array" ref="G479">[1]!table_weight[ShortPassing]*(('F+ , F-'!G$2-[1]!tbl_gk[[#This Row],[ShortPassing]])/('F+ , F-'!G$2-'F+ , F-'!G$3))</f>
        <v>5.7659964066562854E-2</v>
      </c>
      <c r="H479" s="2" cm="1">
        <f t="array" ref="H479">[1]!table_weight[Volleys]*(('F+ , F-'!H$2-[1]!tbl_gk[[#This Row],[Volleys]])/('F+ , F-'!H$2-'F+ , F-'!H$3))</f>
        <v>1.5046097273845413E-3</v>
      </c>
      <c r="I479" s="2" cm="1">
        <f t="array" ref="I479">[1]!table_weight[Dribbling]*(('F+ , F-'!I$2-[1]!tbl_gk[[#This Row],[Dribbling]])/('F+ , F-'!I$2-'F+ , F-'!I$3))</f>
        <v>1.6623929766613008E-2</v>
      </c>
      <c r="J479" s="2" cm="1">
        <f t="array" ref="J479">[1]!table_weight[Curve]*(('F+ , F-'!J$2-[1]!tbl_gk[[#This Row],[Curve]])/('F+ , F-'!J$2-'F+ , F-'!J$3))</f>
        <v>9.1268634012777444E-3</v>
      </c>
      <c r="K479" s="2" cm="1">
        <f t="array" ref="K479">[1]!table_weight[FKAccuracy]*(('F+ , F-'!K$2-[1]!tbl_gk[[#This Row],[FKAccuracy]])/('F+ , F-'!K$2-'F+ , F-'!K$3))</f>
        <v>9.4310921813203358E-3</v>
      </c>
      <c r="L479" s="2" cm="1">
        <f t="array" ref="L479">[1]!table_weight[LongPassing]*(('F+ , F-'!L$2-[1]!tbl_gk[[#This Row],[LongPassing]])/('F+ , F-'!L$2-'F+ , F-'!L$3))</f>
        <v>2.5988356803638323E-2</v>
      </c>
      <c r="M479" s="2" cm="1">
        <f t="array" ref="M479">[1]!table_weight[BallControl]*(('F+ , F-'!M$2-[1]!tbl_gk[[#This Row],[BallControl]])/('F+ , F-'!M$2-'F+ , F-'!M$3))</f>
        <v>9.9960884871137055E-3</v>
      </c>
      <c r="N479" s="2" cm="1">
        <f t="array" ref="N479">[1]!table_weight[Acceleration]*(('F+ , F-'!N$2-[1]!tbl_gk[[#This Row],[Acceleration]])/('F+ , F-'!N$2-'F+ , F-'!N$3))</f>
        <v>4.0587698419799877E-3</v>
      </c>
      <c r="O479" s="2" cm="1">
        <f t="array" ref="O479">[1]!table_weight[SprintSpeed]*(('F+ , F-'!O$2-[1]!tbl_gk[[#This Row],[SprintSpeed]])/('F+ , F-'!O$2-'F+ , F-'!O$3))</f>
        <v>6.7465774262245133E-3</v>
      </c>
      <c r="P479" s="2" cm="1">
        <f t="array" ref="P479">[1]!table_weight[Agility]*(('F+ , F-'!P$2-[1]!tbl_gk[[#This Row],[Agility]])/('F+ , F-'!P$2-'F+ , F-'!P$3))</f>
        <v>3.744354215908813E-3</v>
      </c>
      <c r="Q479" s="2" cm="1">
        <f t="array" ref="Q479">[1]!table_weight[Reactions]*(('F+ , F-'!Q$2-[1]!tbl_gk[[#This Row],[Reactions]])/('F+ , F-'!Q$2-'F+ , F-'!Q$3))</f>
        <v>1.8047470002526586E-3</v>
      </c>
      <c r="R479" s="2" cm="1">
        <f t="array" ref="R479">[1]!table_weight[Balance]*(('F+ , F-'!R$2-[1]!tbl_gk[[#This Row],[Balance]])/('F+ , F-'!R$2-'F+ , F-'!R$3))</f>
        <v>1.9247126900653719E-3</v>
      </c>
      <c r="S479" s="2" cm="1">
        <f t="array" ref="S479">[1]!table_weight[ShotPower]*(('F+ , F-'!S$2-[1]!tbl_gk[[#This Row],[ShotPower]])/('F+ , F-'!S$2-'F+ , F-'!S$3))</f>
        <v>7.5315173595909123E-3</v>
      </c>
      <c r="T479" s="2" cm="1">
        <f t="array" ref="T479">[1]!table_weight[Jumping]*(('F+ , F-'!T$2-[1]!tbl_gk[[#This Row],[Jumping]])/('F+ , F-'!T$2-'F+ , F-'!T$3))</f>
        <v>2.4902597721228252E-3</v>
      </c>
      <c r="U479" s="2" cm="1">
        <f t="array" ref="U479">[1]!table_weight[Stamina]*(('F+ , F-'!U$2-[1]!tbl_gk[[#This Row],[Stamina]])/('F+ , F-'!U$2-'F+ , F-'!U$3))</f>
        <v>1.1163233461240251E-2</v>
      </c>
      <c r="V479" s="2" cm="1">
        <f t="array" ref="V479">[1]!table_weight[Strength]*(('F+ , F-'!V$2-[1]!tbl_gk[[#This Row],[Strength]])/('F+ , F-'!V$2-'F+ , F-'!V$3))</f>
        <v>1.9521346719399615E-2</v>
      </c>
      <c r="W479" s="2" cm="1">
        <f t="array" ref="W479">[1]!table_weight[LongShots]*(('F+ , F-'!W$2-[1]!tbl_gk[[#This Row],[LongShots]])/('F+ , F-'!W$2-'F+ , F-'!W$3))</f>
        <v>6.4926873789576834E-3</v>
      </c>
      <c r="X479" s="2" cm="1">
        <f t="array" ref="X479">[1]!table_weight[Aggression]*(('F+ , F-'!X$2-[1]!tbl_gk[[#This Row],[Aggression]])/('F+ , F-'!X$2-'F+ , F-'!X$3))</f>
        <v>1.2169151201703659E-2</v>
      </c>
      <c r="Y479" s="2" cm="1">
        <f t="array" ref="Y479">[1]!table_weight[Interceptions]*(('F+ , F-'!Y$2-[1]!tbl_gk[[#This Row],[Interceptions]])/('F+ , F-'!Y$2-'F+ , F-'!Y$3))</f>
        <v>1.5928726369709705E-2</v>
      </c>
      <c r="Z479" s="2" cm="1">
        <f t="array" ref="Z479">[1]!table_weight[Positioning]*(('F+ , F-'!Z$2-[1]!tbl_gk[[#This Row],[Positioning]])/('F+ , F-'!Z$2-'F+ , F-'!Z$3))</f>
        <v>2.957779805969611E-4</v>
      </c>
      <c r="AA479" s="2" cm="1">
        <f t="array" ref="AA479">[1]!table_weight[Vision]*(('F+ , F-'!AA$2-[1]!tbl_gk[[#This Row],[Vision]])/('F+ , F-'!AA$2-'F+ , F-'!AA$3))</f>
        <v>3.0524287597606677E-2</v>
      </c>
      <c r="AB479" s="2" cm="1">
        <f t="array" ref="AB479">[1]!table_weight[Penalties]*(('F+ , F-'!AB$2-[1]!tbl_gk[[#This Row],[Penalties]])/('F+ , F-'!AB$2-'F+ , F-'!AB$3))</f>
        <v>2.2705309687002014E-3</v>
      </c>
      <c r="AC479" s="2" cm="1">
        <f t="array" ref="AC479">[1]!table_weight[Composure]*(('F+ , F-'!AC$2-[1]!tbl_gk[[#This Row],[Composure]])/('F+ , F-'!AC$2-'F+ , F-'!AC$3))</f>
        <v>1.1742163440240354E-3</v>
      </c>
      <c r="AD479" s="2" cm="1">
        <f t="array" ref="AD479">[1]!table_weight[Marking]*(('F+ , F-'!AD$2-[1]!tbl_gk[[#This Row],[Marking]])/('F+ , F-'!AD$2-'F+ , F-'!AD$3))</f>
        <v>2.9972168700492414E-2</v>
      </c>
      <c r="AE479" s="2" cm="1">
        <f t="array" ref="AE479">[1]!table_weight[StandingTackle]*(('F+ , F-'!AE$2-[1]!tbl_gk[[#This Row],[StandingTackle]])/('F+ , F-'!AE$2-'F+ , F-'!AE$3))</f>
        <v>2.465854322450484E-2</v>
      </c>
      <c r="AF479" s="2" cm="1">
        <f t="array" ref="AF479">[1]!table_weight[SlidingTackle]*(('F+ , F-'!AF$2-[1]!tbl_gk[[#This Row],[SlidingTackle]])/('F+ , F-'!AF$2-'F+ , F-'!AF$3))</f>
        <v>6.7250572430467732E-3</v>
      </c>
      <c r="AG479" s="2" cm="1">
        <f t="array" ref="AG479">[1]!table_weight[GKDiving]*(('F+ , F-'!AG$2-[1]!tbl_gk[[#This Row],[GKDiving]])/('F+ , F-'!AG$2-'F+ , F-'!AG$3))</f>
        <v>5.6367888652266468E-2</v>
      </c>
      <c r="AH479" s="2" cm="1">
        <f t="array" ref="AH479">[1]!table_weight[GKHandling]*(('F+ , F-'!AH$2-[1]!tbl_gk[[#This Row],[GKHandling]])/('F+ , F-'!AH$2-'F+ , F-'!AH$3))</f>
        <v>6.5948201743363147E-2</v>
      </c>
      <c r="AI479" s="2" cm="1">
        <f t="array" ref="AI479">[1]!table_weight[GKKicking]*(('F+ , F-'!AI$2-[1]!tbl_gk[[#This Row],[GKKicking]])/('F+ , F-'!AI$2-'F+ , F-'!AI$3))</f>
        <v>3.4882871919683582E-2</v>
      </c>
      <c r="AJ479" s="2" cm="1">
        <f t="array" ref="AJ479">[1]!table_weight[GKPositioning]*(('F+ , F-'!AJ$2-[1]!tbl_gk[[#This Row],[GKPositioning]])/('F+ , F-'!AJ$2-'F+ , F-'!AJ$3))</f>
        <v>1.9551379560506409E-2</v>
      </c>
      <c r="AK479" s="2" cm="1">
        <f t="array" ref="AK479">[1]!table_weight[GKReflexes]*(('F+ , F-'!AK$2-[1]!tbl_gk[[#This Row],[GKReflexes]])/('F+ , F-'!AK$2-'F+ , F-'!AK$3))</f>
        <v>6.3769732616705502E-2</v>
      </c>
    </row>
    <row r="480" spans="1:37" x14ac:dyDescent="0.55000000000000004">
      <c r="A480" s="7">
        <f>[1]!tbl_gk[[#This Row],[ID]]</f>
        <v>210832</v>
      </c>
      <c r="B480" s="1" cm="1">
        <f t="array" ref="B480">[1]!table_weight[ValueEUR]*(('F+ , F-'!B$2-[1]!tbl_gk[[#This Row],[ValueEUR]])/('F+ , F-'!B$2-'F+ , F-'!B$3))</f>
        <v>4.2935264389290658E-4</v>
      </c>
      <c r="C480" s="1" cm="1">
        <f t="array" ref="C480">[1]!table_weight[WageEUR]*(('F+ , F-'!C$2-[1]!tbl_gk[[#This Row],[WageEUR]])/('F+ , F-'!C$2-'F+ , F-'!C$3))</f>
        <v>8.6066057680719962E-4</v>
      </c>
      <c r="D480" s="1" cm="1">
        <f t="array" ref="D480">[1]!table_weight[Crossing]*(('F+ , F-'!D$2-[1]!tbl_gk[[#This Row],[Crossing]])/('F+ , F-'!D$2-'F+ , F-'!D$3))</f>
        <v>3.0262757593710415E-2</v>
      </c>
      <c r="E480" s="1" cm="1">
        <f t="array" ref="E480">[1]!table_weight[Finishing]*(('F+ , F-'!E$2-[1]!tbl_gk[[#This Row],[Finishing]])/('F+ , F-'!E$2-'F+ , F-'!E$3))</f>
        <v>1.1979008214176926E-2</v>
      </c>
      <c r="F480" s="1" cm="1">
        <f t="array" ref="F480">[1]!table_weight[HeadingAccuracy]*(('F+ , F-'!F$2-[1]!tbl_gk[[#This Row],[HeadingAccuracy]])/('F+ , F-'!F$2-'F+ , F-'!F$3))</f>
        <v>1.1274360672166649E-2</v>
      </c>
      <c r="G480" s="1" cm="1">
        <f t="array" ref="G480">[1]!table_weight[ShortPassing]*(('F+ , F-'!G$2-[1]!tbl_gk[[#This Row],[ShortPassing]])/('F+ , F-'!G$2-'F+ , F-'!G$3))</f>
        <v>5.2034601718605494E-2</v>
      </c>
      <c r="H480" s="1" cm="1">
        <f t="array" ref="H480">[1]!table_weight[Volleys]*(('F+ , F-'!H$2-[1]!tbl_gk[[#This Row],[Volleys]])/('F+ , F-'!H$2-'F+ , F-'!H$3))</f>
        <v>9.2591367839048701E-4</v>
      </c>
      <c r="I480" s="1" cm="1">
        <f t="array" ref="I480">[1]!table_weight[Dribbling]*(('F+ , F-'!I$2-[1]!tbl_gk[[#This Row],[Dribbling]])/('F+ , F-'!I$2-'F+ , F-'!I$3))</f>
        <v>1.3690295101916595E-2</v>
      </c>
      <c r="J480" s="1" cm="1">
        <f t="array" ref="J480">[1]!table_weight[Curve]*(('F+ , F-'!J$2-[1]!tbl_gk[[#This Row],[Curve]])/('F+ , F-'!J$2-'F+ , F-'!J$3))</f>
        <v>9.4648953791028455E-3</v>
      </c>
      <c r="K480" s="1" cm="1">
        <f t="array" ref="K480">[1]!table_weight[FKAccuracy]*(('F+ , F-'!K$2-[1]!tbl_gk[[#This Row],[FKAccuracy]])/('F+ , F-'!K$2-'F+ , F-'!K$3))</f>
        <v>8.9747490112564478E-3</v>
      </c>
      <c r="L480" s="1" cm="1">
        <f t="array" ref="L480">[1]!table_weight[LongPassing]*(('F+ , F-'!L$2-[1]!tbl_gk[[#This Row],[LongPassing]])/('F+ , F-'!L$2-'F+ , F-'!L$3))</f>
        <v>2.2198388103107734E-2</v>
      </c>
      <c r="M480" s="1" cm="1">
        <f t="array" ref="M480">[1]!table_weight[BallControl]*(('F+ , F-'!M$2-[1]!tbl_gk[[#This Row],[BallControl]])/('F+ , F-'!M$2-'F+ , F-'!M$3))</f>
        <v>8.692250858359743E-3</v>
      </c>
      <c r="N480" s="1" cm="1">
        <f t="array" ref="N480">[1]!table_weight[Acceleration]*(('F+ , F-'!N$2-[1]!tbl_gk[[#This Row],[Acceleration]])/('F+ , F-'!N$2-'F+ , F-'!N$3))</f>
        <v>5.637180336083316E-3</v>
      </c>
      <c r="O480" s="1" cm="1">
        <f t="array" ref="O480">[1]!table_weight[SprintSpeed]*(('F+ , F-'!O$2-[1]!tbl_gk[[#This Row],[SprintSpeed]])/('F+ , F-'!O$2-'F+ , F-'!O$3))</f>
        <v>7.3087922117432225E-3</v>
      </c>
      <c r="P480" s="1" cm="1">
        <f t="array" ref="P480">[1]!table_weight[Agility]*(('F+ , F-'!P$2-[1]!tbl_gk[[#This Row],[Agility]])/('F+ , F-'!P$2-'F+ , F-'!P$3))</f>
        <v>3.8613652851559629E-3</v>
      </c>
      <c r="Q480" s="1" cm="1">
        <f t="array" ref="Q480">[1]!table_weight[Reactions]*(('F+ , F-'!Q$2-[1]!tbl_gk[[#This Row],[Reactions]])/('F+ , F-'!Q$2-'F+ , F-'!Q$3))</f>
        <v>1.1859766001660328E-3</v>
      </c>
      <c r="R480" s="1" cm="1">
        <f t="array" ref="R480">[1]!table_weight[Balance]*(('F+ , F-'!R$2-[1]!tbl_gk[[#This Row],[Balance]])/('F+ , F-'!R$2-'F+ , F-'!R$3))</f>
        <v>1.7384501716719487E-3</v>
      </c>
      <c r="S480" s="1" cm="1">
        <f t="array" ref="S480">[1]!table_weight[ShotPower]*(('F+ , F-'!S$2-[1]!tbl_gk[[#This Row],[ShotPower]])/('F+ , F-'!S$2-'F+ , F-'!S$3))</f>
        <v>5.1941499031661464E-3</v>
      </c>
      <c r="T480" s="1" cm="1">
        <f t="array" ref="T480">[1]!table_weight[Jumping]*(('F+ , F-'!T$2-[1]!tbl_gk[[#This Row],[Jumping]])/('F+ , F-'!T$2-'F+ , F-'!T$3))</f>
        <v>1.5456784792486503E-3</v>
      </c>
      <c r="U480" s="1" cm="1">
        <f t="array" ref="U480">[1]!table_weight[Stamina]*(('F+ , F-'!U$2-[1]!tbl_gk[[#This Row],[Stamina]])/('F+ , F-'!U$2-'F+ , F-'!U$3))</f>
        <v>1.4598074526237249E-2</v>
      </c>
      <c r="V480" s="1" cm="1">
        <f t="array" ref="V480">[1]!table_weight[Strength]*(('F+ , F-'!V$2-[1]!tbl_gk[[#This Row],[Strength]])/('F+ , F-'!V$2-'F+ , F-'!V$3))</f>
        <v>1.7746678835817833E-2</v>
      </c>
      <c r="W480" s="1" cm="1">
        <f t="array" ref="W480">[1]!table_weight[LongShots]*(('F+ , F-'!W$2-[1]!tbl_gk[[#This Row],[LongShots]])/('F+ , F-'!W$2-'F+ , F-'!W$3))</f>
        <v>6.7523948741159906E-3</v>
      </c>
      <c r="X480" s="1" cm="1">
        <f t="array" ref="X480">[1]!table_weight[Aggression]*(('F+ , F-'!X$2-[1]!tbl_gk[[#This Row],[Aggression]])/('F+ , F-'!X$2-'F+ , F-'!X$3))</f>
        <v>1.460298144204439E-2</v>
      </c>
      <c r="Y480" s="1" cm="1">
        <f t="array" ref="Y480">[1]!table_weight[Interceptions]*(('F+ , F-'!Y$2-[1]!tbl_gk[[#This Row],[Interceptions]])/('F+ , F-'!Y$2-'F+ , F-'!Y$3))</f>
        <v>2.3546812894353474E-2</v>
      </c>
      <c r="Z480" s="1" cm="1">
        <f t="array" ref="Z480">[1]!table_weight[Positioning]*(('F+ , F-'!Z$2-[1]!tbl_gk[[#This Row],[Positioning]])/('F+ , F-'!Z$2-'F+ , F-'!Z$3))</f>
        <v>2.3662238447756888E-3</v>
      </c>
      <c r="AA480" s="1" cm="1">
        <f t="array" ref="AA480">[1]!table_weight[Vision]*(('F+ , F-'!AA$2-[1]!tbl_gk[[#This Row],[Vision]])/('F+ , F-'!AA$2-'F+ , F-'!AA$3))</f>
        <v>2.1296014602981403E-2</v>
      </c>
      <c r="AB480" s="1" cm="1">
        <f t="array" ref="AB480">[1]!table_weight[Penalties]*(('F+ , F-'!AB$2-[1]!tbl_gk[[#This Row],[Penalties]])/('F+ , F-'!AB$2-'F+ , F-'!AB$3))</f>
        <v>1.9965013690294879E-3</v>
      </c>
      <c r="AC480" s="1" cm="1">
        <f t="array" ref="AC480">[1]!table_weight[Composure]*(('F+ , F-'!AC$2-[1]!tbl_gk[[#This Row],[Composure]])/('F+ , F-'!AC$2-'F+ , F-'!AC$3))</f>
        <v>8.0060205274366054E-4</v>
      </c>
      <c r="AD480" s="1" cm="1">
        <f t="array" ref="AD480">[1]!table_weight[Marking]*(('F+ , F-'!AD$2-[1]!tbl_gk[[#This Row],[Marking]])/('F+ , F-'!AD$2-'F+ , F-'!AD$3))</f>
        <v>2.9972168700492414E-2</v>
      </c>
      <c r="AE480" s="1" cm="1">
        <f t="array" ref="AE480">[1]!table_weight[StandingTackle]*(('F+ , F-'!AE$2-[1]!tbl_gk[[#This Row],[StandingTackle]])/('F+ , F-'!AE$2-'F+ , F-'!AE$3))</f>
        <v>2.241685747682258E-2</v>
      </c>
      <c r="AF480" s="1" cm="1">
        <f t="array" ref="AF480">[1]!table_weight[SlidingTackle]*(('F+ , F-'!AF$2-[1]!tbl_gk[[#This Row],[SlidingTackle]])/('F+ , F-'!AF$2-'F+ , F-'!AF$3))</f>
        <v>8.9667429907290316E-3</v>
      </c>
      <c r="AG480" s="1" cm="1">
        <f t="array" ref="AG480">[1]!table_weight[GKDiving]*(('F+ , F-'!AG$2-[1]!tbl_gk[[#This Row],[GKDiving]])/('F+ , F-'!AG$2-'F+ , F-'!AG$3))</f>
        <v>3.2454238921001903E-2</v>
      </c>
      <c r="AH480" s="1" cm="1">
        <f t="array" ref="AH480">[1]!table_weight[GKHandling]*(('F+ , F-'!AH$2-[1]!tbl_gk[[#This Row],[GKHandling]])/('F+ , F-'!AH$2-'F+ , F-'!AH$3))</f>
        <v>3.9212444279837541E-2</v>
      </c>
      <c r="AI480" s="1" cm="1">
        <f t="array" ref="AI480">[1]!table_weight[GKKicking]*(('F+ , F-'!AI$2-[1]!tbl_gk[[#This Row],[GKKicking]])/('F+ , F-'!AI$2-'F+ , F-'!AI$3))</f>
        <v>2.3255247946455719E-2</v>
      </c>
      <c r="AJ480" s="1" cm="1">
        <f t="array" ref="AJ480">[1]!table_weight[GKPositioning]*(('F+ , F-'!AJ$2-[1]!tbl_gk[[#This Row],[GKPositioning]])/('F+ , F-'!AJ$2-'F+ , F-'!AJ$3))</f>
        <v>1.3875172591327129E-2</v>
      </c>
      <c r="AK480" s="1" cm="1">
        <f t="array" ref="AK480">[1]!table_weight[GKReflexes]*(('F+ , F-'!AK$2-[1]!tbl_gk[[#This Row],[GKReflexes]])/('F+ , F-'!AK$2-'F+ , F-'!AK$3))</f>
        <v>3.4617854849068701E-2</v>
      </c>
    </row>
    <row r="481" spans="1:37" x14ac:dyDescent="0.55000000000000004">
      <c r="A481" s="8">
        <f>[1]!tbl_gk[[#This Row],[ID]]</f>
        <v>210923</v>
      </c>
      <c r="B481" s="2" cm="1">
        <f t="array" ref="B481">[1]!table_weight[ValueEUR]*(('F+ , F-'!B$2-[1]!tbl_gk[[#This Row],[ValueEUR]])/('F+ , F-'!B$2-'F+ , F-'!B$3))</f>
        <v>2.8273689561890902E-4</v>
      </c>
      <c r="C481" s="2" cm="1">
        <f t="array" ref="C481">[1]!table_weight[WageEUR]*(('F+ , F-'!C$2-[1]!tbl_gk[[#This Row],[WageEUR]])/('F+ , F-'!C$2-'F+ , F-'!C$3))</f>
        <v>1.9560467654709084E-3</v>
      </c>
      <c r="D481" s="2" cm="1">
        <f t="array" ref="D481">[1]!table_weight[Crossing]*(('F+ , F-'!D$2-[1]!tbl_gk[[#This Row],[Crossing]])/('F+ , F-'!D$2-'F+ , F-'!D$3))</f>
        <v>3.3625286215233793E-2</v>
      </c>
      <c r="E481" s="2" cm="1">
        <f t="array" ref="E481">[1]!table_weight[Finishing]*(('F+ , F-'!E$2-[1]!tbl_gk[[#This Row],[Finishing]])/('F+ , F-'!E$2-'F+ , F-'!E$3))</f>
        <v>6.9877547916032071E-3</v>
      </c>
      <c r="F481" s="2" cm="1">
        <f t="array" ref="F481">[1]!table_weight[HeadingAccuracy]*(('F+ , F-'!F$2-[1]!tbl_gk[[#This Row],[HeadingAccuracy]])/('F+ , F-'!F$2-'F+ , F-'!F$3))</f>
        <v>7.9338093618950504E-3</v>
      </c>
      <c r="G481" s="2" cm="1">
        <f t="array" ref="G481">[1]!table_weight[ShortPassing]*(('F+ , F-'!G$2-[1]!tbl_gk[[#This Row],[ShortPassing]])/('F+ , F-'!G$2-'F+ , F-'!G$3))</f>
        <v>5.0628261131616156E-2</v>
      </c>
      <c r="H481" s="2" cm="1">
        <f t="array" ref="H481">[1]!table_weight[Volleys]*(('F+ , F-'!H$2-[1]!tbl_gk[[#This Row],[Volleys]])/('F+ , F-'!H$2-'F+ , F-'!H$3))</f>
        <v>1.6203489371833524E-3</v>
      </c>
      <c r="I481" s="2" cm="1">
        <f t="array" ref="I481">[1]!table_weight[Dribbling]*(('F+ , F-'!I$2-[1]!tbl_gk[[#This Row],[Dribbling]])/('F+ , F-'!I$2-'F+ , F-'!I$3))</f>
        <v>1.6623929766613008E-2</v>
      </c>
      <c r="J481" s="2" cm="1">
        <f t="array" ref="J481">[1]!table_weight[Curve]*(('F+ , F-'!J$2-[1]!tbl_gk[[#This Row],[Curve]])/('F+ , F-'!J$2-'F+ , F-'!J$3))</f>
        <v>8.9578474123651938E-3</v>
      </c>
      <c r="K481" s="2" cm="1">
        <f t="array" ref="K481">[1]!table_weight[FKAccuracy]*(('F+ , F-'!K$2-[1]!tbl_gk[[#This Row],[FKAccuracy]])/('F+ , F-'!K$2-'F+ , F-'!K$3))</f>
        <v>8.8226346212351529E-3</v>
      </c>
      <c r="L481" s="2" cm="1">
        <f t="array" ref="L481">[1]!table_weight[LongPassing]*(('F+ , F-'!L$2-[1]!tbl_gk[[#This Row],[LongPassing]])/('F+ , F-'!L$2-'F+ , F-'!L$3))</f>
        <v>2.2739812203183531E-2</v>
      </c>
      <c r="M481" s="2" cm="1">
        <f t="array" ref="M481">[1]!table_weight[BallControl]*(('F+ , F-'!M$2-[1]!tbl_gk[[#This Row],[BallControl]])/('F+ , F-'!M$2-'F+ , F-'!M$3))</f>
        <v>1.3038376287539614E-2</v>
      </c>
      <c r="N481" s="2" cm="1">
        <f t="array" ref="N481">[1]!table_weight[Acceleration]*(('F+ , F-'!N$2-[1]!tbl_gk[[#This Row],[Acceleration]])/('F+ , F-'!N$2-'F+ , F-'!N$3))</f>
        <v>4.7352314823099848E-3</v>
      </c>
      <c r="O481" s="2" cm="1">
        <f t="array" ref="O481">[1]!table_weight[SprintSpeed]*(('F+ , F-'!O$2-[1]!tbl_gk[[#This Row],[SprintSpeed]])/('F+ , F-'!O$2-'F+ , F-'!O$3))</f>
        <v>4.4977182841496755E-3</v>
      </c>
      <c r="P481" s="2" cm="1">
        <f t="array" ref="P481">[1]!table_weight[Agility]*(('F+ , F-'!P$2-[1]!tbl_gk[[#This Row],[Agility]])/('F+ , F-'!P$2-'F+ , F-'!P$3))</f>
        <v>3.8613652851559629E-3</v>
      </c>
      <c r="Q481" s="2" cm="1">
        <f t="array" ref="Q481">[1]!table_weight[Reactions]*(('F+ , F-'!Q$2-[1]!tbl_gk[[#This Row],[Reactions]])/('F+ , F-'!Q$2-'F+ , F-'!Q$3))</f>
        <v>1.1859766001660328E-3</v>
      </c>
      <c r="R481" s="2" cm="1">
        <f t="array" ref="R481">[1]!table_weight[Balance]*(('F+ , F-'!R$2-[1]!tbl_gk[[#This Row],[Balance]])/('F+ , F-'!R$2-'F+ , F-'!R$3))</f>
        <v>4.9670004904912813E-4</v>
      </c>
      <c r="S481" s="2" cm="1">
        <f t="array" ref="S481">[1]!table_weight[ShotPower]*(('F+ , F-'!S$2-[1]!tbl_gk[[#This Row],[ShotPower]])/('F+ , F-'!S$2-'F+ , F-'!S$3))</f>
        <v>7.5315173595909123E-3</v>
      </c>
      <c r="T481" s="2" cm="1">
        <f t="array" ref="T481">[1]!table_weight[Jumping]*(('F+ , F-'!T$2-[1]!tbl_gk[[#This Row],[Jumping]])/('F+ , F-'!T$2-'F+ , F-'!T$3))</f>
        <v>8.5871026624925013E-4</v>
      </c>
      <c r="U481" s="2" cm="1">
        <f t="array" ref="U481">[1]!table_weight[Stamina]*(('F+ , F-'!U$2-[1]!tbl_gk[[#This Row],[Stamina]])/('F+ , F-'!U$2-'F+ , F-'!U$3))</f>
        <v>8.5871026624924993E-3</v>
      </c>
      <c r="V481" s="2" cm="1">
        <f t="array" ref="V481">[1]!table_weight[Strength]*(('F+ , F-'!V$2-[1]!tbl_gk[[#This Row],[Strength]])/('F+ , F-'!V$2-'F+ , F-'!V$3))</f>
        <v>2.0408680661190511E-2</v>
      </c>
      <c r="W481" s="2" cm="1">
        <f t="array" ref="W481">[1]!table_weight[LongShots]*(('F+ , F-'!W$2-[1]!tbl_gk[[#This Row],[LongShots]])/('F+ , F-'!W$2-'F+ , F-'!W$3))</f>
        <v>8.570347340224143E-3</v>
      </c>
      <c r="X481" s="2" cm="1">
        <f t="array" ref="X481">[1]!table_weight[Aggression]*(('F+ , F-'!X$2-[1]!tbl_gk[[#This Row],[Aggression]])/('F+ , F-'!X$2-'F+ , F-'!X$3))</f>
        <v>1.7036811682385123E-2</v>
      </c>
      <c r="Y481" s="2" cm="1">
        <f t="array" ref="Y481">[1]!table_weight[Interceptions]*(('F+ , F-'!Y$2-[1]!tbl_gk[[#This Row],[Interceptions]])/('F+ , F-'!Y$2-'F+ , F-'!Y$3))</f>
        <v>1.3851066408443219E-2</v>
      </c>
      <c r="Z481" s="2" cm="1">
        <f t="array" ref="Z481">[1]!table_weight[Positioning]*(('F+ , F-'!Z$2-[1]!tbl_gk[[#This Row],[Positioning]])/('F+ , F-'!Z$2-'F+ , F-'!Z$3))</f>
        <v>1.4788899029848058E-3</v>
      </c>
      <c r="AA481" s="2" cm="1">
        <f t="array" ref="AA481">[1]!table_weight[Vision]*(('F+ , F-'!AA$2-[1]!tbl_gk[[#This Row],[Vision]])/('F+ , F-'!AA$2-'F+ , F-'!AA$3))</f>
        <v>1.0648007301490701E-2</v>
      </c>
      <c r="AB481" s="2" cm="1">
        <f t="array" ref="AB481">[1]!table_weight[Penalties]*(('F+ , F-'!AB$2-[1]!tbl_gk[[#This Row],[Penalties]])/('F+ , F-'!AB$2-'F+ , F-'!AB$3))</f>
        <v>2.153089711698467E-3</v>
      </c>
      <c r="AC481" s="2" cm="1">
        <f t="array" ref="AC481">[1]!table_weight[Composure]*(('F+ , F-'!AC$2-[1]!tbl_gk[[#This Row],[Composure]])/('F+ , F-'!AC$2-'F+ , F-'!AC$3))</f>
        <v>6.9385511237783919E-4</v>
      </c>
      <c r="AD481" s="2" cm="1">
        <f t="array" ref="AD481">[1]!table_weight[Marking]*(('F+ , F-'!AD$2-[1]!tbl_gk[[#This Row],[Marking]])/('F+ , F-'!AD$2-'F+ , F-'!AD$3))</f>
        <v>2.6817203574124791E-2</v>
      </c>
      <c r="AE481" s="2" cm="1">
        <f t="array" ref="AE481">[1]!table_weight[StandingTackle]*(('F+ , F-'!AE$2-[1]!tbl_gk[[#This Row],[StandingTackle]])/('F+ , F-'!AE$2-'F+ , F-'!AE$3))</f>
        <v>1.120842873841129E-2</v>
      </c>
      <c r="AF481" s="2" cm="1">
        <f t="array" ref="AF481">[1]!table_weight[SlidingTackle]*(('F+ , F-'!AF$2-[1]!tbl_gk[[#This Row],[SlidingTackle]])/('F+ , F-'!AF$2-'F+ , F-'!AF$3))</f>
        <v>8.9667429907290316E-3</v>
      </c>
      <c r="AG481" s="2" cm="1">
        <f t="array" ref="AG481">[1]!table_weight[GKDiving]*(('F+ , F-'!AG$2-[1]!tbl_gk[[#This Row],[GKDiving]])/('F+ , F-'!AG$2-'F+ , F-'!AG$3))</f>
        <v>2.7329885407159499E-2</v>
      </c>
      <c r="AH481" s="2" cm="1">
        <f t="array" ref="AH481">[1]!table_weight[GKHandling]*(('F+ , F-'!AH$2-[1]!tbl_gk[[#This Row],[GKHandling]])/('F+ , F-'!AH$2-'F+ , F-'!AH$3))</f>
        <v>4.6341979603444362E-2</v>
      </c>
      <c r="AI481" s="2" cm="1">
        <f t="array" ref="AI481">[1]!table_weight[GKKicking]*(('F+ , F-'!AI$2-[1]!tbl_gk[[#This Row],[GKKicking]])/('F+ , F-'!AI$2-'F+ , F-'!AI$3))</f>
        <v>3.3988439306358358E-2</v>
      </c>
      <c r="AJ481" s="2" cm="1">
        <f t="array" ref="AJ481">[1]!table_weight[GKPositioning]*(('F+ , F-'!AJ$2-[1]!tbl_gk[[#This Row],[GKPositioning]])/('F+ , F-'!AJ$2-'F+ , F-'!AJ$3))</f>
        <v>1.5767241581053557E-2</v>
      </c>
      <c r="AK481" s="2" cm="1">
        <f t="array" ref="AK481">[1]!table_weight[GKReflexes]*(('F+ , F-'!AK$2-[1]!tbl_gk[[#This Row],[GKReflexes]])/('F+ , F-'!AK$2-'F+ , F-'!AK$3))</f>
        <v>3.2795862488591399E-2</v>
      </c>
    </row>
    <row r="482" spans="1:37" x14ac:dyDescent="0.55000000000000004">
      <c r="A482" s="7">
        <f>[1]!tbl_gk[[#This Row],[ID]]</f>
        <v>210940</v>
      </c>
      <c r="B482" s="1" cm="1">
        <f t="array" ref="B482">[1]!table_weight[ValueEUR]*(('F+ , F-'!B$2-[1]!tbl_gk[[#This Row],[ValueEUR]])/('F+ , F-'!B$2-'F+ , F-'!B$3))</f>
        <v>2.8273689561890902E-4</v>
      </c>
      <c r="C482" s="1" cm="1">
        <f t="array" ref="C482">[1]!table_weight[WageEUR]*(('F+ , F-'!C$2-[1]!tbl_gk[[#This Row],[WageEUR]])/('F+ , F-'!C$2-'F+ , F-'!C$3))</f>
        <v>1.0171443180448721E-3</v>
      </c>
      <c r="D482" s="1" cm="1">
        <f t="array" ref="D482">[1]!table_weight[Crossing]*(('F+ , F-'!D$2-[1]!tbl_gk[[#This Row],[Crossing]])/('F+ , F-'!D$2-'F+ , F-'!D$3))</f>
        <v>2.9141914719869291E-2</v>
      </c>
      <c r="E482" s="1" cm="1">
        <f t="array" ref="E482">[1]!table_weight[Finishing]*(('F+ , F-'!E$2-[1]!tbl_gk[[#This Row],[Finishing]])/('F+ , F-'!E$2-'F+ , F-'!E$3))</f>
        <v>9.9825068451474385E-3</v>
      </c>
      <c r="F482" s="1" cm="1">
        <f t="array" ref="F482">[1]!table_weight[HeadingAccuracy]*(('F+ , F-'!F$2-[1]!tbl_gk[[#This Row],[HeadingAccuracy]])/('F+ , F-'!F$2-'F+ , F-'!F$3))</f>
        <v>1.1274360672166649E-2</v>
      </c>
      <c r="G482" s="1" cm="1">
        <f t="array" ref="G482">[1]!table_weight[ShortPassing]*(('F+ , F-'!G$2-[1]!tbl_gk[[#This Row],[ShortPassing]])/('F+ , F-'!G$2-'F+ , F-'!G$3))</f>
        <v>5.3440942305594832E-2</v>
      </c>
      <c r="H482" s="1" cm="1">
        <f t="array" ref="H482">[1]!table_weight[Volleys]*(('F+ , F-'!H$2-[1]!tbl_gk[[#This Row],[Volleys]])/('F+ , F-'!H$2-'F+ , F-'!H$3))</f>
        <v>1.3888705175857305E-3</v>
      </c>
      <c r="I482" s="1" cm="1">
        <f t="array" ref="I482">[1]!table_weight[Dribbling]*(('F+ , F-'!I$2-[1]!tbl_gk[[#This Row],[Dribbling]])/('F+ , F-'!I$2-'F+ , F-'!I$3))</f>
        <v>1.6623929766613008E-2</v>
      </c>
      <c r="J482" s="1" cm="1">
        <f t="array" ref="J482">[1]!table_weight[Curve]*(('F+ , F-'!J$2-[1]!tbl_gk[[#This Row],[Curve]])/('F+ , F-'!J$2-'F+ , F-'!J$3))</f>
        <v>8.9578474123651938E-3</v>
      </c>
      <c r="K482" s="1" cm="1">
        <f t="array" ref="K482">[1]!table_weight[FKAccuracy]*(('F+ , F-'!K$2-[1]!tbl_gk[[#This Row],[FKAccuracy]])/('F+ , F-'!K$2-'F+ , F-'!K$3))</f>
        <v>8.6705202312138564E-3</v>
      </c>
      <c r="L482" s="1" cm="1">
        <f t="array" ref="L482">[1]!table_weight[LongPassing]*(('F+ , F-'!L$2-[1]!tbl_gk[[#This Row],[LongPassing]])/('F+ , F-'!L$2-'F+ , F-'!L$3))</f>
        <v>2.2198388103107734E-2</v>
      </c>
      <c r="M482" s="1" cm="1">
        <f t="array" ref="M482">[1]!table_weight[BallControl]*(('F+ , F-'!M$2-[1]!tbl_gk[[#This Row],[BallControl]])/('F+ , F-'!M$2-'F+ , F-'!M$3))</f>
        <v>1.1734538658785654E-2</v>
      </c>
      <c r="N482" s="1" cm="1">
        <f t="array" ref="N482">[1]!table_weight[Acceleration]*(('F+ , F-'!N$2-[1]!tbl_gk[[#This Row],[Acceleration]])/('F+ , F-'!N$2-'F+ , F-'!N$3))</f>
        <v>4.2842570554233201E-3</v>
      </c>
      <c r="O482" s="1" cm="1">
        <f t="array" ref="O482">[1]!table_weight[SprintSpeed]*(('F+ , F-'!O$2-[1]!tbl_gk[[#This Row],[SprintSpeed]])/('F+ , F-'!O$2-'F+ , F-'!O$3))</f>
        <v>5.6221478551870948E-3</v>
      </c>
      <c r="P482" s="1" cm="1">
        <f t="array" ref="P482">[1]!table_weight[Agility]*(('F+ , F-'!P$2-[1]!tbl_gk[[#This Row],[Agility]])/('F+ , F-'!P$2-'F+ , F-'!P$3))</f>
        <v>3.9783763544031132E-3</v>
      </c>
      <c r="Q482" s="1" cm="1">
        <f t="array" ref="Q482">[1]!table_weight[Reactions]*(('F+ , F-'!Q$2-[1]!tbl_gk[[#This Row],[Reactions]])/('F+ , F-'!Q$2-'F+ , F-'!Q$3))</f>
        <v>1.0312840001443764E-3</v>
      </c>
      <c r="R482" s="1" cm="1">
        <f t="array" ref="R482">[1]!table_weight[Balance]*(('F+ , F-'!R$2-[1]!tbl_gk[[#This Row],[Balance]])/('F+ , F-'!R$2-'F+ , F-'!R$3))</f>
        <v>8.0713757970483338E-4</v>
      </c>
      <c r="S482" s="1" cm="1">
        <f t="array" ref="S482">[1]!table_weight[ShotPower]*(('F+ , F-'!S$2-[1]!tbl_gk[[#This Row],[ShotPower]])/('F+ , F-'!S$2-'F+ , F-'!S$3))</f>
        <v>6.2329798837993753E-3</v>
      </c>
      <c r="T482" s="1" cm="1">
        <f t="array" ref="T482">[1]!table_weight[Jumping]*(('F+ , F-'!T$2-[1]!tbl_gk[[#This Row],[Jumping]])/('F+ , F-'!T$2-'F+ , F-'!T$3))</f>
        <v>2.7478728519976002E-3</v>
      </c>
      <c r="U482" s="1" cm="1">
        <f t="array" ref="U482">[1]!table_weight[Stamina]*(('F+ , F-'!U$2-[1]!tbl_gk[[#This Row],[Stamina]])/('F+ , F-'!U$2-'F+ , F-'!U$3))</f>
        <v>1.288065399373875E-2</v>
      </c>
      <c r="V482" s="1" cm="1">
        <f t="array" ref="V482">[1]!table_weight[Strength]*(('F+ , F-'!V$2-[1]!tbl_gk[[#This Row],[Strength]])/('F+ , F-'!V$2-'F+ , F-'!V$3))</f>
        <v>1.7746678835817833E-2</v>
      </c>
      <c r="W482" s="1" cm="1">
        <f t="array" ref="W482">[1]!table_weight[LongShots]*(('F+ , F-'!W$2-[1]!tbl_gk[[#This Row],[LongShots]])/('F+ , F-'!W$2-'F+ , F-'!W$3))</f>
        <v>7.271809864432606E-3</v>
      </c>
      <c r="X482" s="1" cm="1">
        <f t="array" ref="X482">[1]!table_weight[Aggression]*(('F+ , F-'!X$2-[1]!tbl_gk[[#This Row],[Aggression]])/('F+ , F-'!X$2-'F+ , F-'!X$3))</f>
        <v>1.2777608761788841E-2</v>
      </c>
      <c r="Y482" s="1" cm="1">
        <f t="array" ref="Y482">[1]!table_weight[Interceptions]*(('F+ , F-'!Y$2-[1]!tbl_gk[[#This Row],[Interceptions]])/('F+ , F-'!Y$2-'F+ , F-'!Y$3))</f>
        <v>1.4543619728865382E-2</v>
      </c>
      <c r="Z482" s="1" cm="1">
        <f t="array" ref="Z482">[1]!table_weight[Positioning]*(('F+ , F-'!Z$2-[1]!tbl_gk[[#This Row],[Positioning]])/('F+ , F-'!Z$2-'F+ , F-'!Z$3))</f>
        <v>1.0352229320893639E-3</v>
      </c>
      <c r="AA482" s="1" cm="1">
        <f t="array" ref="AA482">[1]!table_weight[Vision]*(('F+ , F-'!AA$2-[1]!tbl_gk[[#This Row],[Vision]])/('F+ , F-'!AA$2-'F+ , F-'!AA$3))</f>
        <v>3.975256059223195E-2</v>
      </c>
      <c r="AB482" s="1" cm="1">
        <f t="array" ref="AB482">[1]!table_weight[Penalties]*(('F+ , F-'!AB$2-[1]!tbl_gk[[#This Row],[Penalties]])/('F+ , F-'!AB$2-'F+ , F-'!AB$3))</f>
        <v>1.8790601120277533E-3</v>
      </c>
      <c r="AC482" s="1" cm="1">
        <f t="array" ref="AC482">[1]!table_weight[Composure]*(('F+ , F-'!AC$2-[1]!tbl_gk[[#This Row],[Composure]])/('F+ , F-'!AC$2-'F+ , F-'!AC$3))</f>
        <v>8.5397552292657128E-4</v>
      </c>
      <c r="AD482" s="1" cm="1">
        <f t="array" ref="AD482">[1]!table_weight[Marking]*(('F+ , F-'!AD$2-[1]!tbl_gk[[#This Row],[Marking]])/('F+ , F-'!AD$2-'F+ , F-'!AD$3))</f>
        <v>7.8874128159190562E-3</v>
      </c>
      <c r="AE482" s="1" cm="1">
        <f t="array" ref="AE482">[1]!table_weight[StandingTackle]*(('F+ , F-'!AE$2-[1]!tbl_gk[[#This Row],[StandingTackle]])/('F+ , F-'!AE$2-'F+ , F-'!AE$3))</f>
        <v>2.241685747682258E-2</v>
      </c>
      <c r="AF482" s="1" cm="1">
        <f t="array" ref="AF482">[1]!table_weight[SlidingTackle]*(('F+ , F-'!AF$2-[1]!tbl_gk[[#This Row],[SlidingTackle]])/('F+ , F-'!AF$2-'F+ , F-'!AF$3))</f>
        <v>5.230600077925268E-3</v>
      </c>
      <c r="AG482" s="1" cm="1">
        <f t="array" ref="AG482">[1]!table_weight[GKDiving]*(('F+ , F-'!AG$2-[1]!tbl_gk[[#This Row],[GKDiving]])/('F+ , F-'!AG$2-'F+ , F-'!AG$3))</f>
        <v>3.9286710272791778E-2</v>
      </c>
      <c r="AH482" s="1" cm="1">
        <f t="array" ref="AH482">[1]!table_weight[GKHandling]*(('F+ , F-'!AH$2-[1]!tbl_gk[[#This Row],[GKHandling]])/('F+ , F-'!AH$2-'F+ , F-'!AH$3))</f>
        <v>4.0994828110739248E-2</v>
      </c>
      <c r="AI482" s="1" cm="1">
        <f t="array" ref="AI482">[1]!table_weight[GKKicking]*(('F+ , F-'!AI$2-[1]!tbl_gk[[#This Row],[GKKicking]])/('F+ , F-'!AI$2-'F+ , F-'!AI$3))</f>
        <v>2.8621843626407038E-2</v>
      </c>
      <c r="AJ482" s="1" cm="1">
        <f t="array" ref="AJ482">[1]!table_weight[GKPositioning]*(('F+ , F-'!AJ$2-[1]!tbl_gk[[#This Row],[GKPositioning]])/('F+ , F-'!AJ$2-'F+ , F-'!AJ$3))</f>
        <v>1.5767241581053557E-2</v>
      </c>
      <c r="AK482" s="1" cm="1">
        <f t="array" ref="AK482">[1]!table_weight[GKReflexes]*(('F+ , F-'!AK$2-[1]!tbl_gk[[#This Row],[GKReflexes]])/('F+ , F-'!AK$2-'F+ , F-'!AK$3))</f>
        <v>4.7371801372409796E-2</v>
      </c>
    </row>
    <row r="483" spans="1:37" x14ac:dyDescent="0.55000000000000004">
      <c r="A483" s="8">
        <f>[1]!tbl_gk[[#This Row],[ID]]</f>
        <v>211021</v>
      </c>
      <c r="B483" s="2" cm="1">
        <f t="array" ref="B483">[1]!table_weight[ValueEUR]*(('F+ , F-'!B$2-[1]!tbl_gk[[#This Row],[ValueEUR]])/('F+ , F-'!B$2-'F+ , F-'!B$3))</f>
        <v>4.6021911721374819E-4</v>
      </c>
      <c r="C483" s="2" cm="1">
        <f t="array" ref="C483">[1]!table_weight[WageEUR]*(('F+ , F-'!C$2-[1]!tbl_gk[[#This Row],[WageEUR]])/('F+ , F-'!C$2-'F+ , F-'!C$3))</f>
        <v>8.6066057680719962E-4</v>
      </c>
      <c r="D483" s="2" cm="1">
        <f t="array" ref="D483">[1]!table_weight[Crossing]*(('F+ , F-'!D$2-[1]!tbl_gk[[#This Row],[Crossing]])/('F+ , F-'!D$2-'F+ , F-'!D$3))</f>
        <v>3.2504443341392672E-2</v>
      </c>
      <c r="E483" s="2" cm="1">
        <f t="array" ref="E483">[1]!table_weight[Finishing]*(('F+ , F-'!E$2-[1]!tbl_gk[[#This Row],[Finishing]])/('F+ , F-'!E$2-'F+ , F-'!E$3))</f>
        <v>1.1979008214176926E-2</v>
      </c>
      <c r="F483" s="2" cm="1">
        <f t="array" ref="F483">[1]!table_weight[HeadingAccuracy]*(('F+ , F-'!F$2-[1]!tbl_gk[[#This Row],[HeadingAccuracy]])/('F+ , F-'!F$2-'F+ , F-'!F$3))</f>
        <v>1.00216539308148E-2</v>
      </c>
      <c r="G483" s="2" cm="1">
        <f t="array" ref="G483">[1]!table_weight[ShortPassing]*(('F+ , F-'!G$2-[1]!tbl_gk[[#This Row],[ShortPassing]])/('F+ , F-'!G$2-'F+ , F-'!G$3))</f>
        <v>4.5002898783658811E-2</v>
      </c>
      <c r="H483" s="2" cm="1">
        <f t="array" ref="H483">[1]!table_weight[Volleys]*(('F+ , F-'!H$2-[1]!tbl_gk[[#This Row],[Volleys]])/('F+ , F-'!H$2-'F+ , F-'!H$3))</f>
        <v>1.0416528881892981E-3</v>
      </c>
      <c r="I483" s="2" cm="1">
        <f t="array" ref="I483">[1]!table_weight[Dribbling]*(('F+ , F-'!I$2-[1]!tbl_gk[[#This Row],[Dribbling]])/('F+ , F-'!I$2-'F+ , F-'!I$3))</f>
        <v>1.5646051545047536E-2</v>
      </c>
      <c r="J483" s="2" cm="1">
        <f t="array" ref="J483">[1]!table_weight[Curve]*(('F+ , F-'!J$2-[1]!tbl_gk[[#This Row],[Curve]])/('F+ , F-'!J$2-'F+ , F-'!J$3))</f>
        <v>9.4648953791028455E-3</v>
      </c>
      <c r="K483" s="2" cm="1">
        <f t="array" ref="K483">[1]!table_weight[FKAccuracy]*(('F+ , F-'!K$2-[1]!tbl_gk[[#This Row],[FKAccuracy]])/('F+ , F-'!K$2-'F+ , F-'!K$3))</f>
        <v>8.5184058411925615E-3</v>
      </c>
      <c r="L483" s="2" cm="1">
        <f t="array" ref="L483">[1]!table_weight[LongPassing]*(('F+ , F-'!L$2-[1]!tbl_gk[[#This Row],[LongPassing]])/('F+ , F-'!L$2-'F+ , F-'!L$3))</f>
        <v>2.1115539902956136E-2</v>
      </c>
      <c r="M483" s="2" cm="1">
        <f t="array" ref="M483">[1]!table_weight[BallControl]*(('F+ , F-'!M$2-[1]!tbl_gk[[#This Row],[BallControl]])/('F+ , F-'!M$2-'F+ , F-'!M$3))</f>
        <v>1.3907601373375588E-2</v>
      </c>
      <c r="N483" s="2" cm="1">
        <f t="array" ref="N483">[1]!table_weight[Acceleration]*(('F+ , F-'!N$2-[1]!tbl_gk[[#This Row],[Acceleration]])/('F+ , F-'!N$2-'F+ , F-'!N$3))</f>
        <v>4.5097442688666525E-3</v>
      </c>
      <c r="O483" s="2" cm="1">
        <f t="array" ref="O483">[1]!table_weight[SprintSpeed]*(('F+ , F-'!O$2-[1]!tbl_gk[[#This Row],[SprintSpeed]])/('F+ , F-'!O$2-'F+ , F-'!O$3))</f>
        <v>5.3410404624277394E-3</v>
      </c>
      <c r="P483" s="2" cm="1">
        <f t="array" ref="P483">[1]!table_weight[Agility]*(('F+ , F-'!P$2-[1]!tbl_gk[[#This Row],[Agility]])/('F+ , F-'!P$2-'F+ , F-'!P$3))</f>
        <v>3.6273431466616623E-3</v>
      </c>
      <c r="Q483" s="2" cm="1">
        <f t="array" ref="Q483">[1]!table_weight[Reactions]*(('F+ , F-'!Q$2-[1]!tbl_gk[[#This Row],[Reactions]])/('F+ , F-'!Q$2-'F+ , F-'!Q$3))</f>
        <v>1.0312840001443764E-3</v>
      </c>
      <c r="R483" s="2" cm="1">
        <f t="array" ref="R483">[1]!table_weight[Balance]*(('F+ , F-'!R$2-[1]!tbl_gk[[#This Row],[Balance]])/('F+ , F-'!R$2-'F+ , F-'!R$3))</f>
        <v>7.4505007357369231E-4</v>
      </c>
      <c r="S483" s="2" cm="1">
        <f t="array" ref="S483">[1]!table_weight[ShotPower]*(('F+ , F-'!S$2-[1]!tbl_gk[[#This Row],[ShotPower]])/('F+ , F-'!S$2-'F+ , F-'!S$3))</f>
        <v>4.1553199225329174E-3</v>
      </c>
      <c r="T483" s="2" cm="1">
        <f t="array" ref="T483">[1]!table_weight[Jumping]*(('F+ , F-'!T$2-[1]!tbl_gk[[#This Row],[Jumping]])/('F+ , F-'!T$2-'F+ , F-'!T$3))</f>
        <v>2.1467756656231253E-3</v>
      </c>
      <c r="U483" s="2" cm="1">
        <f t="array" ref="U483">[1]!table_weight[Stamina]*(('F+ , F-'!U$2-[1]!tbl_gk[[#This Row],[Stamina]])/('F+ , F-'!U$2-'F+ , F-'!U$3))</f>
        <v>6.0109718637447497E-3</v>
      </c>
      <c r="V483" s="2" cm="1">
        <f t="array" ref="V483">[1]!table_weight[Strength]*(('F+ , F-'!V$2-[1]!tbl_gk[[#This Row],[Strength]])/('F+ , F-'!V$2-'F+ , F-'!V$3))</f>
        <v>2.662001825372675E-2</v>
      </c>
      <c r="W483" s="2" cm="1">
        <f t="array" ref="W483">[1]!table_weight[LongShots]*(('F+ , F-'!W$2-[1]!tbl_gk[[#This Row],[LongShots]])/('F+ , F-'!W$2-'F+ , F-'!W$3))</f>
        <v>7.7912248547492196E-3</v>
      </c>
      <c r="X483" s="2" cm="1">
        <f t="array" ref="X483">[1]!table_weight[Aggression]*(('F+ , F-'!X$2-[1]!tbl_gk[[#This Row],[Aggression]])/('F+ , F-'!X$2-'F+ , F-'!X$3))</f>
        <v>1.5819896562214757E-2</v>
      </c>
      <c r="Y483" s="2" cm="1">
        <f t="array" ref="Y483">[1]!table_weight[Interceptions]*(('F+ , F-'!Y$2-[1]!tbl_gk[[#This Row],[Interceptions]])/('F+ , F-'!Y$2-'F+ , F-'!Y$3))</f>
        <v>1.4543619728865382E-2</v>
      </c>
      <c r="Z483" s="2" cm="1">
        <f t="array" ref="Z483">[1]!table_weight[Positioning]*(('F+ , F-'!Z$2-[1]!tbl_gk[[#This Row],[Positioning]])/('F+ , F-'!Z$2-'F+ , F-'!Z$3))</f>
        <v>0</v>
      </c>
      <c r="AA483" s="2" cm="1">
        <f t="array" ref="AA483">[1]!table_weight[Vision]*(('F+ , F-'!AA$2-[1]!tbl_gk[[#This Row],[Vision]])/('F+ , F-'!AA$2-'F+ , F-'!AA$3))</f>
        <v>2.200588175641412E-2</v>
      </c>
      <c r="AB483" s="2" cm="1">
        <f t="array" ref="AB483">[1]!table_weight[Penalties]*(('F+ , F-'!AB$2-[1]!tbl_gk[[#This Row],[Penalties]])/('F+ , F-'!AB$2-'F+ , F-'!AB$3))</f>
        <v>2.3096780543674466E-3</v>
      </c>
      <c r="AC483" s="2" cm="1">
        <f t="array" ref="AC483">[1]!table_weight[Composure]*(('F+ , F-'!AC$2-[1]!tbl_gk[[#This Row],[Composure]])/('F+ , F-'!AC$2-'F+ , F-'!AC$3))</f>
        <v>1.067469403658214E-3</v>
      </c>
      <c r="AD483" s="2" cm="1">
        <f t="array" ref="AD483">[1]!table_weight[Marking]*(('F+ , F-'!AD$2-[1]!tbl_gk[[#This Row],[Marking]])/('F+ , F-'!AD$2-'F+ , F-'!AD$3))</f>
        <v>3.4704616390043845E-2</v>
      </c>
      <c r="AE483" s="2" cm="1">
        <f t="array" ref="AE483">[1]!table_weight[StandingTackle]*(('F+ , F-'!AE$2-[1]!tbl_gk[[#This Row],[StandingTackle]])/('F+ , F-'!AE$2-'F+ , F-'!AE$3))</f>
        <v>1.7933485981458063E-2</v>
      </c>
      <c r="AF483" s="2" cm="1">
        <f t="array" ref="AF483">[1]!table_weight[SlidingTackle]*(('F+ , F-'!AF$2-[1]!tbl_gk[[#This Row],[SlidingTackle]])/('F+ , F-'!AF$2-'F+ , F-'!AF$3))</f>
        <v>8.9667429907290316E-3</v>
      </c>
      <c r="AG483" s="2" cm="1">
        <f t="array" ref="AG483">[1]!table_weight[GKDiving]*(('F+ , F-'!AG$2-[1]!tbl_gk[[#This Row],[GKDiving]])/('F+ , F-'!AG$2-'F+ , F-'!AG$3))</f>
        <v>3.9286710272791778E-2</v>
      </c>
      <c r="AH483" s="2" cm="1">
        <f t="array" ref="AH483">[1]!table_weight[GKHandling]*(('F+ , F-'!AH$2-[1]!tbl_gk[[#This Row],[GKHandling]])/('F+ , F-'!AH$2-'F+ , F-'!AH$3))</f>
        <v>4.4559595772542655E-2</v>
      </c>
      <c r="AI483" s="2" cm="1">
        <f t="array" ref="AI483">[1]!table_weight[GKKicking]*(('F+ , F-'!AI$2-[1]!tbl_gk[[#This Row],[GKKicking]])/('F+ , F-'!AI$2-'F+ , F-'!AI$3))</f>
        <v>1.8783084879829621E-2</v>
      </c>
      <c r="AJ483" s="2" cm="1">
        <f t="array" ref="AJ483">[1]!table_weight[GKPositioning]*(('F+ , F-'!AJ$2-[1]!tbl_gk[[#This Row],[GKPositioning]])/('F+ , F-'!AJ$2-'F+ , F-'!AJ$3))</f>
        <v>1.3875172591327129E-2</v>
      </c>
      <c r="AK483" s="2" cm="1">
        <f t="array" ref="AK483">[1]!table_weight[GKReflexes]*(('F+ , F-'!AK$2-[1]!tbl_gk[[#This Row],[GKReflexes]])/('F+ , F-'!AK$2-'F+ , F-'!AK$3))</f>
        <v>3.8261839570023298E-2</v>
      </c>
    </row>
    <row r="484" spans="1:37" x14ac:dyDescent="0.55000000000000004">
      <c r="A484" s="7">
        <f>[1]!tbl_gk[[#This Row],[ID]]</f>
        <v>211101</v>
      </c>
      <c r="B484" s="1" cm="1">
        <f t="array" ref="B484">[1]!table_weight[ValueEUR]*(('F+ , F-'!B$2-[1]!tbl_gk[[#This Row],[ValueEUR]])/('F+ , F-'!B$2-'F+ , F-'!B$3))</f>
        <v>1.3862133168389961E-3</v>
      </c>
      <c r="C484" s="1" cm="1">
        <f t="array" ref="C484">[1]!table_weight[WageEUR]*(('F+ , F-'!C$2-[1]!tbl_gk[[#This Row],[WageEUR]])/('F+ , F-'!C$2-'F+ , F-'!C$3))</f>
        <v>2.2690142479462536E-3</v>
      </c>
      <c r="D484" s="1" cm="1">
        <f t="array" ref="D484">[1]!table_weight[Crossing]*(('F+ , F-'!D$2-[1]!tbl_gk[[#This Row],[Crossing]])/('F+ , F-'!D$2-'F+ , F-'!D$3))</f>
        <v>2.9141914719869291E-2</v>
      </c>
      <c r="E484" s="1" cm="1">
        <f t="array" ref="E484">[1]!table_weight[Finishing]*(('F+ , F-'!E$2-[1]!tbl_gk[[#This Row],[Finishing]])/('F+ , F-'!E$2-'F+ , F-'!E$3))</f>
        <v>8.9842561606326941E-3</v>
      </c>
      <c r="F484" s="1" cm="1">
        <f t="array" ref="F484">[1]!table_weight[HeadingAccuracy]*(('F+ , F-'!F$2-[1]!tbl_gk[[#This Row],[HeadingAccuracy]])/('F+ , F-'!F$2-'F+ , F-'!F$3))</f>
        <v>1.00216539308148E-2</v>
      </c>
      <c r="G484" s="1" cm="1">
        <f t="array" ref="G484">[1]!table_weight[ShortPassing]*(('F+ , F-'!G$2-[1]!tbl_gk[[#This Row],[ShortPassing]])/('F+ , F-'!G$2-'F+ , F-'!G$3))</f>
        <v>3.9377536435701459E-2</v>
      </c>
      <c r="H484" s="1" cm="1">
        <f t="array" ref="H484">[1]!table_weight[Volleys]*(('F+ , F-'!H$2-[1]!tbl_gk[[#This Row],[Volleys]])/('F+ , F-'!H$2-'F+ , F-'!H$3))</f>
        <v>8.1017446859167619E-4</v>
      </c>
      <c r="I484" s="1" cm="1">
        <f t="array" ref="I484">[1]!table_weight[Dribbling]*(('F+ , F-'!I$2-[1]!tbl_gk[[#This Row],[Dribbling]])/('F+ , F-'!I$2-'F+ , F-'!I$3))</f>
        <v>1.3690295101916595E-2</v>
      </c>
      <c r="J484" s="1" cm="1">
        <f t="array" ref="J484">[1]!table_weight[Curve]*(('F+ , F-'!J$2-[1]!tbl_gk[[#This Row],[Curve]])/('F+ , F-'!J$2-'F+ , F-'!J$3))</f>
        <v>8.6198154345400926E-3</v>
      </c>
      <c r="K484" s="1" cm="1">
        <f t="array" ref="K484">[1]!table_weight[FKAccuracy]*(('F+ , F-'!K$2-[1]!tbl_gk[[#This Row],[FKAccuracy]])/('F+ , F-'!K$2-'F+ , F-'!K$3))</f>
        <v>9.2789777912990392E-3</v>
      </c>
      <c r="L484" s="1" cm="1">
        <f t="array" ref="L484">[1]!table_weight[LongPassing]*(('F+ , F-'!L$2-[1]!tbl_gk[[#This Row],[LongPassing]])/('F+ , F-'!L$2-'F+ , F-'!L$3))</f>
        <v>2.1115539902956136E-2</v>
      </c>
      <c r="M484" s="1" cm="1">
        <f t="array" ref="M484">[1]!table_weight[BallControl]*(('F+ , F-'!M$2-[1]!tbl_gk[[#This Row],[BallControl]])/('F+ , F-'!M$2-'F+ , F-'!M$3))</f>
        <v>1.6080664087965525E-2</v>
      </c>
      <c r="N484" s="1" cm="1">
        <f t="array" ref="N484">[1]!table_weight[Acceleration]*(('F+ , F-'!N$2-[1]!tbl_gk[[#This Row],[Acceleration]])/('F+ , F-'!N$2-'F+ , F-'!N$3))</f>
        <v>2.480359347876659E-3</v>
      </c>
      <c r="O484" s="1" cm="1">
        <f t="array" ref="O484">[1]!table_weight[SprintSpeed]*(('F+ , F-'!O$2-[1]!tbl_gk[[#This Row],[SprintSpeed]])/('F+ , F-'!O$2-'F+ , F-'!O$3))</f>
        <v>3.6543961058716113E-3</v>
      </c>
      <c r="P484" s="1" cm="1">
        <f t="array" ref="P484">[1]!table_weight[Agility]*(('F+ , F-'!P$2-[1]!tbl_gk[[#This Row],[Agility]])/('F+ , F-'!P$2-'F+ , F-'!P$3))</f>
        <v>2.1061992464487069E-3</v>
      </c>
      <c r="Q484" s="1" cm="1">
        <f t="array" ref="Q484">[1]!table_weight[Reactions]*(('F+ , F-'!Q$2-[1]!tbl_gk[[#This Row],[Reactions]])/('F+ , F-'!Q$2-'F+ , F-'!Q$3))</f>
        <v>1.1859766001660328E-3</v>
      </c>
      <c r="R484" s="1" cm="1">
        <f t="array" ref="R484">[1]!table_weight[Balance]*(('F+ , F-'!R$2-[1]!tbl_gk[[#This Row],[Balance]])/('F+ , F-'!R$2-'F+ , F-'!R$3))</f>
        <v>7.4505007357369231E-4</v>
      </c>
      <c r="S484" s="1" cm="1">
        <f t="array" ref="S484">[1]!table_weight[ShotPower]*(('F+ , F-'!S$2-[1]!tbl_gk[[#This Row],[ShotPower]])/('F+ , F-'!S$2-'F+ , F-'!S$3))</f>
        <v>3.8956124273746098E-3</v>
      </c>
      <c r="T484" s="1" cm="1">
        <f t="array" ref="T484">[1]!table_weight[Jumping]*(('F+ , F-'!T$2-[1]!tbl_gk[[#This Row],[Jumping]])/('F+ , F-'!T$2-'F+ , F-'!T$3))</f>
        <v>1.8891625857483504E-3</v>
      </c>
      <c r="U484" s="1" cm="1">
        <f t="array" ref="U484">[1]!table_weight[Stamina]*(('F+ , F-'!U$2-[1]!tbl_gk[[#This Row],[Stamina]])/('F+ , F-'!U$2-'F+ , F-'!U$3))</f>
        <v>8.5871026624925002E-4</v>
      </c>
      <c r="V484" s="1" cm="1">
        <f t="array" ref="V484">[1]!table_weight[Strength]*(('F+ , F-'!V$2-[1]!tbl_gk[[#This Row],[Strength]])/('F+ , F-'!V$2-'F+ , F-'!V$3))</f>
        <v>4.4366697089544584E-2</v>
      </c>
      <c r="W484" s="1" cm="1">
        <f t="array" ref="W484">[1]!table_weight[LongShots]*(('F+ , F-'!W$2-[1]!tbl_gk[[#This Row],[LongShots]])/('F+ , F-'!W$2-'F+ , F-'!W$3))</f>
        <v>7.7912248547492196E-3</v>
      </c>
      <c r="X484" s="1" cm="1">
        <f t="array" ref="X484">[1]!table_weight[Aggression]*(('F+ , F-'!X$2-[1]!tbl_gk[[#This Row],[Aggression]])/('F+ , F-'!X$2-'F+ , F-'!X$3))</f>
        <v>1.3994523881959207E-2</v>
      </c>
      <c r="Y484" s="1" cm="1">
        <f t="array" ref="Y484">[1]!table_weight[Interceptions]*(('F+ , F-'!Y$2-[1]!tbl_gk[[#This Row],[Interceptions]])/('F+ , F-'!Y$2-'F+ , F-'!Y$3))</f>
        <v>1.5236173049287543E-2</v>
      </c>
      <c r="Z484" s="1" cm="1">
        <f t="array" ref="Z484">[1]!table_weight[Positioning]*(('F+ , F-'!Z$2-[1]!tbl_gk[[#This Row],[Positioning]])/('F+ , F-'!Z$2-'F+ , F-'!Z$3))</f>
        <v>1.3310009126863251E-3</v>
      </c>
      <c r="AA484" s="1" cm="1">
        <f t="array" ref="AA484">[1]!table_weight[Vision]*(('F+ , F-'!AA$2-[1]!tbl_gk[[#This Row],[Vision]])/('F+ , F-'!AA$2-'F+ , F-'!AA$3))</f>
        <v>2.3425616063279545E-2</v>
      </c>
      <c r="AB484" s="1" cm="1">
        <f t="array" ref="AB484">[1]!table_weight[Penalties]*(('F+ , F-'!AB$2-[1]!tbl_gk[[#This Row],[Penalties]])/('F+ , F-'!AB$2-'F+ , F-'!AB$3))</f>
        <v>2.0356484546967322E-3</v>
      </c>
      <c r="AC484" s="1" cm="1">
        <f t="array" ref="AC484">[1]!table_weight[Composure]*(('F+ , F-'!AC$2-[1]!tbl_gk[[#This Row],[Composure]])/('F+ , F-'!AC$2-'F+ , F-'!AC$3))</f>
        <v>6.9385511237783919E-4</v>
      </c>
      <c r="AD484" s="1" cm="1">
        <f t="array" ref="AD484">[1]!table_weight[Marking]*(('F+ , F-'!AD$2-[1]!tbl_gk[[#This Row],[Marking]])/('F+ , F-'!AD$2-'F+ , F-'!AD$3))</f>
        <v>7.8874128159190562E-3</v>
      </c>
      <c r="AE484" s="1" cm="1">
        <f t="array" ref="AE484">[1]!table_weight[StandingTackle]*(('F+ , F-'!AE$2-[1]!tbl_gk[[#This Row],[StandingTackle]])/('F+ , F-'!AE$2-'F+ , F-'!AE$3))</f>
        <v>3.1383600467551613E-2</v>
      </c>
      <c r="AF484" s="1" cm="1">
        <f t="array" ref="AF484">[1]!table_weight[SlidingTackle]*(('F+ , F-'!AF$2-[1]!tbl_gk[[#This Row],[SlidingTackle]])/('F+ , F-'!AF$2-'F+ , F-'!AF$3))</f>
        <v>1.0461200155850536E-2</v>
      </c>
      <c r="AG484" s="1" cm="1">
        <f t="array" ref="AG484">[1]!table_weight[GKDiving]*(('F+ , F-'!AG$2-[1]!tbl_gk[[#This Row],[GKDiving]])/('F+ , F-'!AG$2-'F+ , F-'!AG$3))</f>
        <v>1.8789296217422154E-2</v>
      </c>
      <c r="AH484" s="1" cm="1">
        <f t="array" ref="AH484">[1]!table_weight[GKHandling]*(('F+ , F-'!AH$2-[1]!tbl_gk[[#This Row],[GKHandling]])/('F+ , F-'!AH$2-'F+ , F-'!AH$3))</f>
        <v>3.208290895623072E-2</v>
      </c>
      <c r="AI484" s="1" cm="1">
        <f t="array" ref="AI484">[1]!table_weight[GKKicking]*(('F+ , F-'!AI$2-[1]!tbl_gk[[#This Row],[GKKicking]])/('F+ , F-'!AI$2-'F+ , F-'!AI$3))</f>
        <v>1.78886522665044E-2</v>
      </c>
      <c r="AJ484" s="1" cm="1">
        <f t="array" ref="AJ484">[1]!table_weight[GKPositioning]*(('F+ , F-'!AJ$2-[1]!tbl_gk[[#This Row],[GKPositioning]])/('F+ , F-'!AJ$2-'F+ , F-'!AJ$3))</f>
        <v>1.3244482928084987E-2</v>
      </c>
      <c r="AK484" s="1" cm="1">
        <f t="array" ref="AK484">[1]!table_weight[GKReflexes]*(('F+ , F-'!AK$2-[1]!tbl_gk[[#This Row],[GKReflexes]])/('F+ , F-'!AK$2-'F+ , F-'!AK$3))</f>
        <v>2.9151877767636801E-2</v>
      </c>
    </row>
    <row r="485" spans="1:37" x14ac:dyDescent="0.55000000000000004">
      <c r="A485" s="8">
        <f>[1]!tbl_gk[[#This Row],[ID]]</f>
        <v>211264</v>
      </c>
      <c r="B485" s="2" cm="1">
        <f t="array" ref="B485">[1]!table_weight[ValueEUR]*(('F+ , F-'!B$2-[1]!tbl_gk[[#This Row],[ValueEUR]])/('F+ , F-'!B$2-'F+ , F-'!B$3))</f>
        <v>3.367532239303818E-4</v>
      </c>
      <c r="C485" s="2" cm="1">
        <f t="array" ref="C485">[1]!table_weight[WageEUR]*(('F+ , F-'!C$2-[1]!tbl_gk[[#This Row],[WageEUR]])/('F+ , F-'!C$2-'F+ , F-'!C$3))</f>
        <v>1.0171443180448721E-3</v>
      </c>
      <c r="D485" s="2" cm="1">
        <f t="array" ref="D485">[1]!table_weight[Crossing]*(('F+ , F-'!D$2-[1]!tbl_gk[[#This Row],[Crossing]])/('F+ , F-'!D$2-'F+ , F-'!D$3))</f>
        <v>2.8021071846028162E-2</v>
      </c>
      <c r="E485" s="2" cm="1">
        <f t="array" ref="E485">[1]!table_weight[Finishing]*(('F+ , F-'!E$2-[1]!tbl_gk[[#This Row],[Finishing]])/('F+ , F-'!E$2-'F+ , F-'!E$3))</f>
        <v>7.9860054761179498E-3</v>
      </c>
      <c r="F485" s="2" cm="1">
        <f t="array" ref="F485">[1]!table_weight[HeadingAccuracy]*(('F+ , F-'!F$2-[1]!tbl_gk[[#This Row],[HeadingAccuracy]])/('F+ , F-'!F$2-'F+ , F-'!F$3))</f>
        <v>1.08567917583827E-2</v>
      </c>
      <c r="G485" s="2" cm="1">
        <f t="array" ref="G485">[1]!table_weight[ShortPassing]*(('F+ , F-'!G$2-[1]!tbl_gk[[#This Row],[ShortPassing]])/('F+ , F-'!G$2-'F+ , F-'!G$3))</f>
        <v>4.0783877022690797E-2</v>
      </c>
      <c r="H485" s="2" cm="1">
        <f t="array" ref="H485">[1]!table_weight[Volleys]*(('F+ , F-'!H$2-[1]!tbl_gk[[#This Row],[Volleys]])/('F+ , F-'!H$2-'F+ , F-'!H$3))</f>
        <v>1.2731313077869197E-3</v>
      </c>
      <c r="I485" s="2" cm="1">
        <f t="array" ref="I485">[1]!table_weight[Dribbling]*(('F+ , F-'!I$2-[1]!tbl_gk[[#This Row],[Dribbling]])/('F+ , F-'!I$2-'F+ , F-'!I$3))</f>
        <v>1.3690295101916595E-2</v>
      </c>
      <c r="J485" s="2" cm="1">
        <f t="array" ref="J485">[1]!table_weight[Curve]*(('F+ , F-'!J$2-[1]!tbl_gk[[#This Row],[Curve]])/('F+ , F-'!J$2-'F+ , F-'!J$3))</f>
        <v>9.1268634012777444E-3</v>
      </c>
      <c r="K485" s="2" cm="1">
        <f t="array" ref="K485">[1]!table_weight[FKAccuracy]*(('F+ , F-'!K$2-[1]!tbl_gk[[#This Row],[FKAccuracy]])/('F+ , F-'!K$2-'F+ , F-'!K$3))</f>
        <v>8.6705202312138564E-3</v>
      </c>
      <c r="L485" s="2" cm="1">
        <f t="array" ref="L485">[1]!table_weight[LongPassing]*(('F+ , F-'!L$2-[1]!tbl_gk[[#This Row],[LongPassing]])/('F+ , F-'!L$2-'F+ , F-'!L$3))</f>
        <v>1.8949843502652941E-2</v>
      </c>
      <c r="M485" s="2" cm="1">
        <f t="array" ref="M485">[1]!table_weight[BallControl]*(('F+ , F-'!M$2-[1]!tbl_gk[[#This Row],[BallControl]])/('F+ , F-'!M$2-'F+ , F-'!M$3))</f>
        <v>6.9538006866877939E-3</v>
      </c>
      <c r="N485" s="2" cm="1">
        <f t="array" ref="N485">[1]!table_weight[Acceleration]*(('F+ , F-'!N$2-[1]!tbl_gk[[#This Row],[Acceleration]])/('F+ , F-'!N$2-'F+ , F-'!N$3))</f>
        <v>3.8332826285366545E-3</v>
      </c>
      <c r="O485" s="2" cm="1">
        <f t="array" ref="O485">[1]!table_weight[SprintSpeed]*(('F+ , F-'!O$2-[1]!tbl_gk[[#This Row],[SprintSpeed]])/('F+ , F-'!O$2-'F+ , F-'!O$3))</f>
        <v>5.0599330696683847E-3</v>
      </c>
      <c r="P485" s="2" cm="1">
        <f t="array" ref="P485">[1]!table_weight[Agility]*(('F+ , F-'!P$2-[1]!tbl_gk[[#This Row],[Agility]])/('F+ , F-'!P$2-'F+ , F-'!P$3))</f>
        <v>4.2123984928974139E-3</v>
      </c>
      <c r="Q485" s="2" cm="1">
        <f t="array" ref="Q485">[1]!table_weight[Reactions]*(('F+ , F-'!Q$2-[1]!tbl_gk[[#This Row],[Reactions]])/('F+ , F-'!Q$2-'F+ , F-'!Q$3))</f>
        <v>1.2375408001732517E-3</v>
      </c>
      <c r="R485" s="2" cm="1">
        <f t="array" ref="R485">[1]!table_weight[Balance]*(('F+ , F-'!R$2-[1]!tbl_gk[[#This Row],[Balance]])/('F+ , F-'!R$2-'F+ , F-'!R$3))</f>
        <v>1.1796626164916795E-3</v>
      </c>
      <c r="S485" s="2" cm="1">
        <f t="array" ref="S485">[1]!table_weight[ShotPower]*(('F+ , F-'!S$2-[1]!tbl_gk[[#This Row],[ShotPower]])/('F+ , F-'!S$2-'F+ , F-'!S$3))</f>
        <v>4.4150274176912247E-3</v>
      </c>
      <c r="T485" s="2" cm="1">
        <f t="array" ref="T485">[1]!table_weight[Jumping]*(('F+ , F-'!T$2-[1]!tbl_gk[[#This Row],[Jumping]])/('F+ , F-'!T$2-'F+ , F-'!T$3))</f>
        <v>2.3185177188729754E-3</v>
      </c>
      <c r="U485" s="2" cm="1">
        <f t="array" ref="U485">[1]!table_weight[Stamina]*(('F+ , F-'!U$2-[1]!tbl_gk[[#This Row],[Stamina]])/('F+ , F-'!U$2-'F+ , F-'!U$3))</f>
        <v>1.1163233461240251E-2</v>
      </c>
      <c r="V485" s="2" cm="1">
        <f t="array" ref="V485">[1]!table_weight[Strength]*(('F+ , F-'!V$2-[1]!tbl_gk[[#This Row],[Strength]])/('F+ , F-'!V$2-'F+ , F-'!V$3))</f>
        <v>3.0169354020890316E-2</v>
      </c>
      <c r="W485" s="2" cm="1">
        <f t="array" ref="W485">[1]!table_weight[LongShots]*(('F+ , F-'!W$2-[1]!tbl_gk[[#This Row],[LongShots]])/('F+ , F-'!W$2-'F+ , F-'!W$3))</f>
        <v>7.5315173595909123E-3</v>
      </c>
      <c r="X485" s="2" cm="1">
        <f t="array" ref="X485">[1]!table_weight[Aggression]*(('F+ , F-'!X$2-[1]!tbl_gk[[#This Row],[Aggression]])/('F+ , F-'!X$2-'F+ , F-'!X$3))</f>
        <v>1.5819896562214757E-2</v>
      </c>
      <c r="Y485" s="2" cm="1">
        <f t="array" ref="Y485">[1]!table_weight[Interceptions]*(('F+ , F-'!Y$2-[1]!tbl_gk[[#This Row],[Interceptions]])/('F+ , F-'!Y$2-'F+ , F-'!Y$3))</f>
        <v>1.5236173049287543E-2</v>
      </c>
      <c r="Z485" s="2" cm="1">
        <f t="array" ref="Z485">[1]!table_weight[Positioning]*(('F+ , F-'!Z$2-[1]!tbl_gk[[#This Row],[Positioning]])/('F+ , F-'!Z$2-'F+ , F-'!Z$3))</f>
        <v>5.9155596119392221E-4</v>
      </c>
      <c r="AA485" s="2" cm="1">
        <f t="array" ref="AA485">[1]!table_weight[Vision]*(('F+ , F-'!AA$2-[1]!tbl_gk[[#This Row],[Vision]])/('F+ , F-'!AA$2-'F+ , F-'!AA$3))</f>
        <v>2.1296014602981403E-2</v>
      </c>
      <c r="AB485" s="2" cm="1">
        <f t="array" ref="AB485">[1]!table_weight[Penalties]*(('F+ , F-'!AB$2-[1]!tbl_gk[[#This Row],[Penalties]])/('F+ , F-'!AB$2-'F+ , F-'!AB$3))</f>
        <v>0</v>
      </c>
      <c r="AC485" s="2" cm="1">
        <f t="array" ref="AC485">[1]!table_weight[Composure]*(('F+ , F-'!AC$2-[1]!tbl_gk[[#This Row],[Composure]])/('F+ , F-'!AC$2-'F+ , F-'!AC$3))</f>
        <v>1.9748183967676961E-3</v>
      </c>
      <c r="AD485" s="2" cm="1">
        <f t="array" ref="AD485">[1]!table_weight[Marking]*(('F+ , F-'!AD$2-[1]!tbl_gk[[#This Row],[Marking]])/('F+ , F-'!AD$2-'F+ , F-'!AD$3))</f>
        <v>1.41973430686543E-2</v>
      </c>
      <c r="AE485" s="2" cm="1">
        <f t="array" ref="AE485">[1]!table_weight[StandingTackle]*(('F+ , F-'!AE$2-[1]!tbl_gk[[#This Row],[StandingTackle]])/('F+ , F-'!AE$2-'F+ , F-'!AE$3))</f>
        <v>1.7933485981458063E-2</v>
      </c>
      <c r="AF485" s="2" cm="1">
        <f t="array" ref="AF485">[1]!table_weight[SlidingTackle]*(('F+ , F-'!AF$2-[1]!tbl_gk[[#This Row],[SlidingTackle]])/('F+ , F-'!AF$2-'F+ , F-'!AF$3))</f>
        <v>8.9667429907290316E-3</v>
      </c>
      <c r="AG485" s="2" cm="1">
        <f t="array" ref="AG485">[1]!table_weight[GKDiving]*(('F+ , F-'!AG$2-[1]!tbl_gk[[#This Row],[GKDiving]])/('F+ , F-'!AG$2-'F+ , F-'!AG$3))</f>
        <v>3.4162356758949373E-2</v>
      </c>
      <c r="AH485" s="2" cm="1">
        <f t="array" ref="AH485">[1]!table_weight[GKHandling]*(('F+ , F-'!AH$2-[1]!tbl_gk[[#This Row],[GKHandling]])/('F+ , F-'!AH$2-'F+ , F-'!AH$3))</f>
        <v>3.7430060448935834E-2</v>
      </c>
      <c r="AI485" s="2" cm="1">
        <f t="array" ref="AI485">[1]!table_weight[GKKicking]*(('F+ , F-'!AI$2-[1]!tbl_gk[[#This Row],[GKKicking]])/('F+ , F-'!AI$2-'F+ , F-'!AI$3))</f>
        <v>2.0571950106480059E-2</v>
      </c>
      <c r="AJ485" s="2" cm="1">
        <f t="array" ref="AJ485">[1]!table_weight[GKPositioning]*(('F+ , F-'!AJ$2-[1]!tbl_gk[[#This Row],[GKPositioning]])/('F+ , F-'!AJ$2-'F+ , F-'!AJ$3))</f>
        <v>1.5767241581053557E-2</v>
      </c>
      <c r="AK485" s="2" cm="1">
        <f t="array" ref="AK485">[1]!table_weight[GKReflexes]*(('F+ , F-'!AK$2-[1]!tbl_gk[[#This Row],[GKReflexes]])/('F+ , F-'!AK$2-'F+ , F-'!AK$3))</f>
        <v>3.4617854849068701E-2</v>
      </c>
    </row>
    <row r="486" spans="1:37" x14ac:dyDescent="0.55000000000000004">
      <c r="A486" s="7">
        <f>[1]!tbl_gk[[#This Row],[ID]]</f>
        <v>211299</v>
      </c>
      <c r="B486" s="1" cm="1">
        <f t="array" ref="B486">[1]!table_weight[ValueEUR]*(('F+ , F-'!B$2-[1]!tbl_gk[[#This Row],[ValueEUR]])/('F+ , F-'!B$2-'F+ , F-'!B$3))</f>
        <v>2.4415380396785701E-4</v>
      </c>
      <c r="C486" s="1" cm="1">
        <f t="array" ref="C486">[1]!table_weight[WageEUR]*(('F+ , F-'!C$2-[1]!tbl_gk[[#This Row],[WageEUR]])/('F+ , F-'!C$2-'F+ , F-'!C$3))</f>
        <v>3.9120935309418161E-4</v>
      </c>
      <c r="D486" s="1" cm="1">
        <f t="array" ref="D486">[1]!table_weight[Crossing]*(('F+ , F-'!D$2-[1]!tbl_gk[[#This Row],[Crossing]])/('F+ , F-'!D$2-'F+ , F-'!D$3))</f>
        <v>3.3625286215233793E-2</v>
      </c>
      <c r="E486" s="1" cm="1">
        <f t="array" ref="E486">[1]!table_weight[Finishing]*(('F+ , F-'!E$2-[1]!tbl_gk[[#This Row],[Finishing]])/('F+ , F-'!E$2-'F+ , F-'!E$3))</f>
        <v>1.1979008214176926E-2</v>
      </c>
      <c r="F486" s="1" cm="1">
        <f t="array" ref="F486">[1]!table_weight[HeadingAccuracy]*(('F+ , F-'!F$2-[1]!tbl_gk[[#This Row],[HeadingAccuracy]])/('F+ , F-'!F$2-'F+ , F-'!F$3))</f>
        <v>1.08567917583827E-2</v>
      </c>
      <c r="G486" s="1" cm="1">
        <f t="array" ref="G486">[1]!table_weight[ShortPassing]*(('F+ , F-'!G$2-[1]!tbl_gk[[#This Row],[ShortPassing]])/('F+ , F-'!G$2-'F+ , F-'!G$3))</f>
        <v>4.9221920544626818E-2</v>
      </c>
      <c r="H486" s="1" cm="1">
        <f t="array" ref="H486">[1]!table_weight[Volleys]*(('F+ , F-'!H$2-[1]!tbl_gk[[#This Row],[Volleys]])/('F+ , F-'!H$2-'F+ , F-'!H$3))</f>
        <v>8.1017446859167619E-4</v>
      </c>
      <c r="I486" s="1" cm="1">
        <f t="array" ref="I486">[1]!table_weight[Dribbling]*(('F+ , F-'!I$2-[1]!tbl_gk[[#This Row],[Dribbling]])/('F+ , F-'!I$2-'F+ , F-'!I$3))</f>
        <v>1.4668173323482065E-2</v>
      </c>
      <c r="J486" s="1" cm="1">
        <f t="array" ref="J486">[1]!table_weight[Curve]*(('F+ , F-'!J$2-[1]!tbl_gk[[#This Row],[Curve]])/('F+ , F-'!J$2-'F+ , F-'!J$3))</f>
        <v>8.7888314234526414E-3</v>
      </c>
      <c r="K486" s="1" cm="1">
        <f t="array" ref="K486">[1]!table_weight[FKAccuracy]*(('F+ , F-'!K$2-[1]!tbl_gk[[#This Row],[FKAccuracy]])/('F+ , F-'!K$2-'F+ , F-'!K$3))</f>
        <v>8.9747490112564478E-3</v>
      </c>
      <c r="L486" s="1" cm="1">
        <f t="array" ref="L486">[1]!table_weight[LongPassing]*(('F+ , F-'!L$2-[1]!tbl_gk[[#This Row],[LongPassing]])/('F+ , F-'!L$2-'F+ , F-'!L$3))</f>
        <v>2.5988356803638323E-2</v>
      </c>
      <c r="M486" s="1" cm="1">
        <f t="array" ref="M486">[1]!table_weight[BallControl]*(('F+ , F-'!M$2-[1]!tbl_gk[[#This Row],[BallControl]])/('F+ , F-'!M$2-'F+ , F-'!M$3))</f>
        <v>1.1734538658785654E-2</v>
      </c>
      <c r="N486" s="1" cm="1">
        <f t="array" ref="N486">[1]!table_weight[Acceleration]*(('F+ , F-'!N$2-[1]!tbl_gk[[#This Row],[Acceleration]])/('F+ , F-'!N$2-'F+ , F-'!N$3))</f>
        <v>4.5097442688666525E-3</v>
      </c>
      <c r="O486" s="1" cm="1">
        <f t="array" ref="O486">[1]!table_weight[SprintSpeed]*(('F+ , F-'!O$2-[1]!tbl_gk[[#This Row],[SprintSpeed]])/('F+ , F-'!O$2-'F+ , F-'!O$3))</f>
        <v>7.589899604502578E-3</v>
      </c>
      <c r="P486" s="1" cm="1">
        <f t="array" ref="P486">[1]!table_weight[Agility]*(('F+ , F-'!P$2-[1]!tbl_gk[[#This Row],[Agility]])/('F+ , F-'!P$2-'F+ , F-'!P$3))</f>
        <v>4.095387423650264E-3</v>
      </c>
      <c r="Q486" s="1" cm="1">
        <f t="array" ref="Q486">[1]!table_weight[Reactions]*(('F+ , F-'!Q$2-[1]!tbl_gk[[#This Row],[Reactions]])/('F+ , F-'!Q$2-'F+ , F-'!Q$3))</f>
        <v>1.2891050001804705E-3</v>
      </c>
      <c r="R486" s="1" cm="1">
        <f t="array" ref="R486">[1]!table_weight[Balance]*(('F+ , F-'!R$2-[1]!tbl_gk[[#This Row],[Balance]])/('F+ , F-'!R$2-'F+ , F-'!R$3))</f>
        <v>1.9247126900653719E-3</v>
      </c>
      <c r="S486" s="1" cm="1">
        <f t="array" ref="S486">[1]!table_weight[ShotPower]*(('F+ , F-'!S$2-[1]!tbl_gk[[#This Row],[ShotPower]])/('F+ , F-'!S$2-'F+ , F-'!S$3))</f>
        <v>4.1553199225329174E-3</v>
      </c>
      <c r="T486" s="1" cm="1">
        <f t="array" ref="T486">[1]!table_weight[Jumping]*(('F+ , F-'!T$2-[1]!tbl_gk[[#This Row],[Jumping]])/('F+ , F-'!T$2-'F+ , F-'!T$3))</f>
        <v>2.0609046389982004E-3</v>
      </c>
      <c r="U486" s="1" cm="1">
        <f t="array" ref="U486">[1]!table_weight[Stamina]*(('F+ , F-'!U$2-[1]!tbl_gk[[#This Row],[Stamina]])/('F+ , F-'!U$2-'F+ , F-'!U$3))</f>
        <v>1.7174205324985E-3</v>
      </c>
      <c r="V486" s="1" cm="1">
        <f t="array" ref="V486">[1]!table_weight[Strength]*(('F+ , F-'!V$2-[1]!tbl_gk[[#This Row],[Strength]])/('F+ , F-'!V$2-'F+ , F-'!V$3))</f>
        <v>1.5084677010445158E-2</v>
      </c>
      <c r="W486" s="1" cm="1">
        <f t="array" ref="W486">[1]!table_weight[LongShots]*(('F+ , F-'!W$2-[1]!tbl_gk[[#This Row],[LongShots]])/('F+ , F-'!W$2-'F+ , F-'!W$3))</f>
        <v>7.0121023692742987E-3</v>
      </c>
      <c r="X486" s="1" cm="1">
        <f t="array" ref="X486">[1]!table_weight[Aggression]*(('F+ , F-'!X$2-[1]!tbl_gk[[#This Row],[Aggression]])/('F+ , F-'!X$2-'F+ , F-'!X$3))</f>
        <v>1.5211439002129575E-2</v>
      </c>
      <c r="Y486" s="1" cm="1">
        <f t="array" ref="Y486">[1]!table_weight[Interceptions]*(('F+ , F-'!Y$2-[1]!tbl_gk[[#This Row],[Interceptions]])/('F+ , F-'!Y$2-'F+ , F-'!Y$3))</f>
        <v>1.7313833010554024E-2</v>
      </c>
      <c r="Z486" s="1" cm="1">
        <f t="array" ref="Z486">[1]!table_weight[Positioning]*(('F+ , F-'!Z$2-[1]!tbl_gk[[#This Row],[Positioning]])/('F+ , F-'!Z$2-'F+ , F-'!Z$3))</f>
        <v>8.8733394179088337E-4</v>
      </c>
      <c r="AA486" s="1" cm="1">
        <f t="array" ref="AA486">[1]!table_weight[Vision]*(('F+ , F-'!AA$2-[1]!tbl_gk[[#This Row],[Vision]])/('F+ , F-'!AA$2-'F+ , F-'!AA$3))</f>
        <v>1.9876280296115975E-2</v>
      </c>
      <c r="AB486" s="1" cm="1">
        <f t="array" ref="AB486">[1]!table_weight[Penalties]*(('F+ , F-'!AB$2-[1]!tbl_gk[[#This Row],[Penalties]])/('F+ , F-'!AB$2-'F+ , F-'!AB$3))</f>
        <v>1.9965013690294879E-3</v>
      </c>
      <c r="AC486" s="1" cm="1">
        <f t="array" ref="AC486">[1]!table_weight[Composure]*(('F+ , F-'!AC$2-[1]!tbl_gk[[#This Row],[Composure]])/('F+ , F-'!AC$2-'F+ , F-'!AC$3))</f>
        <v>1.3877102247556784E-3</v>
      </c>
      <c r="AD486" s="1" cm="1">
        <f t="array" ref="AD486">[1]!table_weight[Marking]*(('F+ , F-'!AD$2-[1]!tbl_gk[[#This Row],[Marking]])/('F+ , F-'!AD$2-'F+ , F-'!AD$3))</f>
        <v>3.3127133826860035E-2</v>
      </c>
      <c r="AE486" s="1" cm="1">
        <f t="array" ref="AE486">[1]!table_weight[StandingTackle]*(('F+ , F-'!AE$2-[1]!tbl_gk[[#This Row],[StandingTackle]])/('F+ , F-'!AE$2-'F+ , F-'!AE$3))</f>
        <v>1.5691800233775807E-2</v>
      </c>
      <c r="AF486" s="1" cm="1">
        <f t="array" ref="AF486">[1]!table_weight[SlidingTackle]*(('F+ , F-'!AF$2-[1]!tbl_gk[[#This Row],[SlidingTackle]])/('F+ , F-'!AF$2-'F+ , F-'!AF$3))</f>
        <v>2.9889143302430105E-3</v>
      </c>
      <c r="AG486" s="1" cm="1">
        <f t="array" ref="AG486">[1]!table_weight[GKDiving]*(('F+ , F-'!AG$2-[1]!tbl_gk[[#This Row],[GKDiving]])/('F+ , F-'!AG$2-'F+ , F-'!AG$3))</f>
        <v>3.2454238921001903E-2</v>
      </c>
      <c r="AH486" s="1" cm="1">
        <f t="array" ref="AH486">[1]!table_weight[GKHandling]*(('F+ , F-'!AH$2-[1]!tbl_gk[[#This Row],[GKHandling]])/('F+ , F-'!AH$2-'F+ , F-'!AH$3))</f>
        <v>4.8124363434346076E-2</v>
      </c>
      <c r="AI486" s="1" cm="1">
        <f t="array" ref="AI486">[1]!table_weight[GKKicking]*(('F+ , F-'!AI$2-[1]!tbl_gk[[#This Row],[GKKicking]])/('F+ , F-'!AI$2-'F+ , F-'!AI$3))</f>
        <v>1.8783084879829621E-2</v>
      </c>
      <c r="AJ486" s="1" cm="1">
        <f t="array" ref="AJ486">[1]!table_weight[GKPositioning]*(('F+ , F-'!AJ$2-[1]!tbl_gk[[#This Row],[GKPositioning]])/('F+ , F-'!AJ$2-'F+ , F-'!AJ$3))</f>
        <v>1.6397931244295699E-2</v>
      </c>
      <c r="AK486" s="1" cm="1">
        <f t="array" ref="AK486">[1]!table_weight[GKReflexes]*(('F+ , F-'!AK$2-[1]!tbl_gk[[#This Row],[GKReflexes]])/('F+ , F-'!AK$2-'F+ , F-'!AK$3))</f>
        <v>3.4617854849068701E-2</v>
      </c>
    </row>
    <row r="487" spans="1:37" x14ac:dyDescent="0.55000000000000004">
      <c r="A487" s="8">
        <f>[1]!tbl_gk[[#This Row],[ID]]</f>
        <v>211348</v>
      </c>
      <c r="B487" s="2" cm="1">
        <f t="array" ref="B487">[1]!table_weight[ValueEUR]*(('F+ , F-'!B$2-[1]!tbl_gk[[#This Row],[ValueEUR]])/('F+ , F-'!B$2-'F+ , F-'!B$3))</f>
        <v>3.3925340826936995E-3</v>
      </c>
      <c r="C487" s="2" cm="1">
        <f t="array" ref="C487">[1]!table_weight[WageEUR]*(('F+ , F-'!C$2-[1]!tbl_gk[[#This Row],[WageEUR]])/('F+ , F-'!C$2-'F+ , F-'!C$3))</f>
        <v>2.7384654716592714E-3</v>
      </c>
      <c r="D487" s="2" cm="1">
        <f t="array" ref="D487">[1]!table_weight[Crossing]*(('F+ , F-'!D$2-[1]!tbl_gk[[#This Row],[Crossing]])/('F+ , F-'!D$2-'F+ , F-'!D$3))</f>
        <v>3.6987814836757178E-2</v>
      </c>
      <c r="E487" s="2" cm="1">
        <f t="array" ref="E487">[1]!table_weight[Finishing]*(('F+ , F-'!E$2-[1]!tbl_gk[[#This Row],[Finishing]])/('F+ , F-'!E$2-'F+ , F-'!E$3))</f>
        <v>6.9877547916032071E-3</v>
      </c>
      <c r="F487" s="2" cm="1">
        <f t="array" ref="F487">[1]!table_weight[HeadingAccuracy]*(('F+ , F-'!F$2-[1]!tbl_gk[[#This Row],[HeadingAccuracy]])/('F+ , F-'!F$2-'F+ , F-'!F$3))</f>
        <v>1.0439222844598752E-2</v>
      </c>
      <c r="G487" s="2" cm="1">
        <f t="array" ref="G487">[1]!table_weight[ShortPassing]*(('F+ , F-'!G$2-[1]!tbl_gk[[#This Row],[ShortPassing]])/('F+ , F-'!G$2-'F+ , F-'!G$3))</f>
        <v>5.6253623479573515E-2</v>
      </c>
      <c r="H487" s="2" cm="1">
        <f t="array" ref="H487">[1]!table_weight[Volleys]*(('F+ , F-'!H$2-[1]!tbl_gk[[#This Row],[Volleys]])/('F+ , F-'!H$2-'F+ , F-'!H$3))</f>
        <v>1.2731313077869197E-3</v>
      </c>
      <c r="I487" s="2" cm="1">
        <f t="array" ref="I487">[1]!table_weight[Dribbling]*(('F+ , F-'!I$2-[1]!tbl_gk[[#This Row],[Dribbling]])/('F+ , F-'!I$2-'F+ , F-'!I$3))</f>
        <v>1.2712416880351124E-2</v>
      </c>
      <c r="J487" s="2" cm="1">
        <f t="array" ref="J487">[1]!table_weight[Curve]*(('F+ , F-'!J$2-[1]!tbl_gk[[#This Row],[Curve]])/('F+ , F-'!J$2-'F+ , F-'!J$3))</f>
        <v>8.7888314234526414E-3</v>
      </c>
      <c r="K487" s="2" cm="1">
        <f t="array" ref="K487">[1]!table_weight[FKAccuracy]*(('F+ , F-'!K$2-[1]!tbl_gk[[#This Row],[FKAccuracy]])/('F+ , F-'!K$2-'F+ , F-'!K$3))</f>
        <v>8.6705202312138564E-3</v>
      </c>
      <c r="L487" s="2" cm="1">
        <f t="array" ref="L487">[1]!table_weight[LongPassing]*(('F+ , F-'!L$2-[1]!tbl_gk[[#This Row],[LongPassing]])/('F+ , F-'!L$2-'F+ , F-'!L$3))</f>
        <v>2.2198388103107734E-2</v>
      </c>
      <c r="M487" s="2" cm="1">
        <f t="array" ref="M487">[1]!table_weight[BallControl]*(('F+ , F-'!M$2-[1]!tbl_gk[[#This Row],[BallControl]])/('F+ , F-'!M$2-'F+ , F-'!M$3))</f>
        <v>1.2169151201703639E-2</v>
      </c>
      <c r="N487" s="2" cm="1">
        <f t="array" ref="N487">[1]!table_weight[Acceleration]*(('F+ , F-'!N$2-[1]!tbl_gk[[#This Row],[Acceleration]])/('F+ , F-'!N$2-'F+ , F-'!N$3))</f>
        <v>6.7646164032999796E-3</v>
      </c>
      <c r="O487" s="2" cm="1">
        <f t="array" ref="O487">[1]!table_weight[SprintSpeed]*(('F+ , F-'!O$2-[1]!tbl_gk[[#This Row],[SprintSpeed]])/('F+ , F-'!O$2-'F+ , F-'!O$3))</f>
        <v>7.589899604502578E-3</v>
      </c>
      <c r="P487" s="2" cm="1">
        <f t="array" ref="P487">[1]!table_weight[Agility]*(('F+ , F-'!P$2-[1]!tbl_gk[[#This Row],[Agility]])/('F+ , F-'!P$2-'F+ , F-'!P$3))</f>
        <v>3.0422878004259103E-3</v>
      </c>
      <c r="Q487" s="2" cm="1">
        <f t="array" ref="Q487">[1]!table_weight[Reactions]*(('F+ , F-'!Q$2-[1]!tbl_gk[[#This Row],[Reactions]])/('F+ , F-'!Q$2-'F+ , F-'!Q$3))</f>
        <v>1.3406692001876892E-3</v>
      </c>
      <c r="R487" s="2" cm="1">
        <f t="array" ref="R487">[1]!table_weight[Balance]*(('F+ , F-'!R$2-[1]!tbl_gk[[#This Row],[Balance]])/('F+ , F-'!R$2-'F+ , F-'!R$3))</f>
        <v>1.6142751594096668E-3</v>
      </c>
      <c r="S487" s="2" cm="1">
        <f t="array" ref="S487">[1]!table_weight[ShotPower]*(('F+ , F-'!S$2-[1]!tbl_gk[[#This Row],[ShotPower]])/('F+ , F-'!S$2-'F+ , F-'!S$3))</f>
        <v>3.635904932216303E-3</v>
      </c>
      <c r="T487" s="2" cm="1">
        <f t="array" ref="T487">[1]!table_weight[Jumping]*(('F+ , F-'!T$2-[1]!tbl_gk[[#This Row],[Jumping]])/('F+ , F-'!T$2-'F+ , F-'!T$3))</f>
        <v>2.0609046389982004E-3</v>
      </c>
      <c r="U487" s="2" cm="1">
        <f t="array" ref="U487">[1]!table_weight[Stamina]*(('F+ , F-'!U$2-[1]!tbl_gk[[#This Row],[Stamina]])/('F+ , F-'!U$2-'F+ , F-'!U$3))</f>
        <v>4.2935513312462497E-3</v>
      </c>
      <c r="V487" s="2" cm="1">
        <f t="array" ref="V487">[1]!table_weight[Strength]*(('F+ , F-'!V$2-[1]!tbl_gk[[#This Row],[Strength]])/('F+ , F-'!V$2-'F+ , F-'!V$3))</f>
        <v>1.1535341243281592E-2</v>
      </c>
      <c r="W487" s="2" cm="1">
        <f t="array" ref="W487">[1]!table_weight[LongShots]*(('F+ , F-'!W$2-[1]!tbl_gk[[#This Row],[LongShots]])/('F+ , F-'!W$2-'F+ , F-'!W$3))</f>
        <v>7.271809864432606E-3</v>
      </c>
      <c r="X487" s="2" cm="1">
        <f t="array" ref="X487">[1]!table_weight[Aggression]*(('F+ , F-'!X$2-[1]!tbl_gk[[#This Row],[Aggression]])/('F+ , F-'!X$2-'F+ , F-'!X$3))</f>
        <v>1.7036811682385123E-2</v>
      </c>
      <c r="Y487" s="2" cm="1">
        <f t="array" ref="Y487">[1]!table_weight[Interceptions]*(('F+ , F-'!Y$2-[1]!tbl_gk[[#This Row],[Interceptions]])/('F+ , F-'!Y$2-'F+ , F-'!Y$3))</f>
        <v>1.5928726369709705E-2</v>
      </c>
      <c r="Z487" s="2" cm="1">
        <f t="array" ref="Z487">[1]!table_weight[Positioning]*(('F+ , F-'!Z$2-[1]!tbl_gk[[#This Row],[Positioning]])/('F+ , F-'!Z$2-'F+ , F-'!Z$3))</f>
        <v>7.394449514924029E-4</v>
      </c>
      <c r="AA487" s="2" cm="1">
        <f t="array" ref="AA487">[1]!table_weight[Vision]*(('F+ , F-'!AA$2-[1]!tbl_gk[[#This Row],[Vision]])/('F+ , F-'!AA$2-'F+ , F-'!AA$3))</f>
        <v>1.3487475915221555E-2</v>
      </c>
      <c r="AB487" s="2" cm="1">
        <f t="array" ref="AB487">[1]!table_weight[Penalties]*(('F+ , F-'!AB$2-[1]!tbl_gk[[#This Row],[Penalties]])/('F+ , F-'!AB$2-'F+ , F-'!AB$3))</f>
        <v>2.0747955403639775E-3</v>
      </c>
      <c r="AC487" s="2" cm="1">
        <f t="array" ref="AC487">[1]!table_weight[Composure]*(('F+ , F-'!AC$2-[1]!tbl_gk[[#This Row],[Composure]])/('F+ , F-'!AC$2-'F+ , F-'!AC$3))</f>
        <v>9.0734899310948201E-4</v>
      </c>
      <c r="AD487" s="2" cm="1">
        <f t="array" ref="AD487">[1]!table_weight[Marking]*(('F+ , F-'!AD$2-[1]!tbl_gk[[#This Row],[Marking]])/('F+ , F-'!AD$2-'F+ , F-'!AD$3))</f>
        <v>1.7352308195021923E-2</v>
      </c>
      <c r="AE487" s="2" cm="1">
        <f t="array" ref="AE487">[1]!table_weight[StandingTackle]*(('F+ , F-'!AE$2-[1]!tbl_gk[[#This Row],[StandingTackle]])/('F+ , F-'!AE$2-'F+ , F-'!AE$3))</f>
        <v>1.3450114486093548E-2</v>
      </c>
      <c r="AF487" s="2" cm="1">
        <f t="array" ref="AF487">[1]!table_weight[SlidingTackle]*(('F+ , F-'!AF$2-[1]!tbl_gk[[#This Row],[SlidingTackle]])/('F+ , F-'!AF$2-'F+ , F-'!AF$3))</f>
        <v>5.977828660486021E-3</v>
      </c>
      <c r="AG487" s="2" cm="1">
        <f t="array" ref="AG487">[1]!table_weight[GKDiving]*(('F+ , F-'!AG$2-[1]!tbl_gk[[#This Row],[GKDiving]])/('F+ , F-'!AG$2-'F+ , F-'!AG$3))</f>
        <v>2.2205531893317091E-2</v>
      </c>
      <c r="AH487" s="2" cm="1">
        <f t="array" ref="AH487">[1]!table_weight[GKHandling]*(('F+ , F-'!AH$2-[1]!tbl_gk[[#This Row],[GKHandling]])/('F+ , F-'!AH$2-'F+ , F-'!AH$3))</f>
        <v>1.4259070647213651E-2</v>
      </c>
      <c r="AI487" s="2" cm="1">
        <f t="array" ref="AI487">[1]!table_weight[GKKicking]*(('F+ , F-'!AI$2-[1]!tbl_gk[[#This Row],[GKKicking]])/('F+ , F-'!AI$2-'F+ , F-'!AI$3))</f>
        <v>1.6099787039853958E-2</v>
      </c>
      <c r="AJ487" s="2" cm="1">
        <f t="array" ref="AJ487">[1]!table_weight[GKPositioning]*(('F+ , F-'!AJ$2-[1]!tbl_gk[[#This Row],[GKPositioning]])/('F+ , F-'!AJ$2-'F+ , F-'!AJ$3))</f>
        <v>8.1989656221478496E-3</v>
      </c>
      <c r="AK487" s="2" cm="1">
        <f t="array" ref="AK487">[1]!table_weight[GKReflexes]*(('F+ , F-'!AK$2-[1]!tbl_gk[[#This Row],[GKReflexes]])/('F+ , F-'!AK$2-'F+ , F-'!AK$3))</f>
        <v>2.0041915965250297E-2</v>
      </c>
    </row>
    <row r="488" spans="1:37" x14ac:dyDescent="0.55000000000000004">
      <c r="A488" s="7">
        <f>[1]!tbl_gk[[#This Row],[ID]]</f>
        <v>211353</v>
      </c>
      <c r="B488" s="1" cm="1">
        <f t="array" ref="B488">[1]!table_weight[ValueEUR]*(('F+ , F-'!B$2-[1]!tbl_gk[[#This Row],[ValueEUR]])/('F+ , F-'!B$2-'F+ , F-'!B$3))</f>
        <v>8.9821437363649033E-5</v>
      </c>
      <c r="C488" s="1" cm="1">
        <f t="array" ref="C488">[1]!table_weight[WageEUR]*(('F+ , F-'!C$2-[1]!tbl_gk[[#This Row],[WageEUR]])/('F+ , F-'!C$2-'F+ , F-'!C$3))</f>
        <v>7.8241870618836313E-5</v>
      </c>
      <c r="D488" s="1" cm="1">
        <f t="array" ref="D488">[1]!table_weight[Crossing]*(('F+ , F-'!D$2-[1]!tbl_gk[[#This Row],[Crossing]])/('F+ , F-'!D$2-'F+ , F-'!D$3))</f>
        <v>3.6987814836757178E-2</v>
      </c>
      <c r="E488" s="1" cm="1">
        <f t="array" ref="E488">[1]!table_weight[Finishing]*(('F+ , F-'!E$2-[1]!tbl_gk[[#This Row],[Finishing]])/('F+ , F-'!E$2-'F+ , F-'!E$3))</f>
        <v>1.0980757529662181E-2</v>
      </c>
      <c r="F488" s="1" cm="1">
        <f t="array" ref="F488">[1]!table_weight[HeadingAccuracy]*(('F+ , F-'!F$2-[1]!tbl_gk[[#This Row],[HeadingAccuracy]])/('F+ , F-'!F$2-'F+ , F-'!F$3))</f>
        <v>1.08567917583827E-2</v>
      </c>
      <c r="G488" s="1" cm="1">
        <f t="array" ref="G488">[1]!table_weight[ShortPassing]*(('F+ , F-'!G$2-[1]!tbl_gk[[#This Row],[ShortPassing]])/('F+ , F-'!G$2-'F+ , F-'!G$3))</f>
        <v>4.5002898783658811E-2</v>
      </c>
      <c r="H488" s="1" cm="1">
        <f t="array" ref="H488">[1]!table_weight[Volleys]*(('F+ , F-'!H$2-[1]!tbl_gk[[#This Row],[Volleys]])/('F+ , F-'!H$2-'F+ , F-'!H$3))</f>
        <v>1.851827356780974E-3</v>
      </c>
      <c r="I488" s="1" cm="1">
        <f t="array" ref="I488">[1]!table_weight[Dribbling]*(('F+ , F-'!I$2-[1]!tbl_gk[[#This Row],[Dribbling]])/('F+ , F-'!I$2-'F+ , F-'!I$3))</f>
        <v>2.0535442652874894E-2</v>
      </c>
      <c r="J488" s="1" cm="1">
        <f t="array" ref="J488">[1]!table_weight[Curve]*(('F+ , F-'!J$2-[1]!tbl_gk[[#This Row],[Curve]])/('F+ , F-'!J$2-'F+ , F-'!J$3))</f>
        <v>8.9578474123651938E-3</v>
      </c>
      <c r="K488" s="1" cm="1">
        <f t="array" ref="K488">[1]!table_weight[FKAccuracy]*(('F+ , F-'!K$2-[1]!tbl_gk[[#This Row],[FKAccuracy]])/('F+ , F-'!K$2-'F+ , F-'!K$3))</f>
        <v>9.2789777912990392E-3</v>
      </c>
      <c r="L488" s="1" cm="1">
        <f t="array" ref="L488">[1]!table_weight[LongPassing]*(('F+ , F-'!L$2-[1]!tbl_gk[[#This Row],[LongPassing]])/('F+ , F-'!L$2-'F+ , F-'!L$3))</f>
        <v>2.8154053203941515E-2</v>
      </c>
      <c r="M488" s="1" cm="1">
        <f t="array" ref="M488">[1]!table_weight[BallControl]*(('F+ , F-'!M$2-[1]!tbl_gk[[#This Row],[BallControl]])/('F+ , F-'!M$2-'F+ , F-'!M$3))</f>
        <v>9.561475944195718E-3</v>
      </c>
      <c r="N488" s="1" cm="1">
        <f t="array" ref="N488">[1]!table_weight[Acceleration]*(('F+ , F-'!N$2-[1]!tbl_gk[[#This Row],[Acceleration]])/('F+ , F-'!N$2-'F+ , F-'!N$3))</f>
        <v>2.2548721344333262E-3</v>
      </c>
      <c r="O488" s="1" cm="1">
        <f t="array" ref="O488">[1]!table_weight[SprintSpeed]*(('F+ , F-'!O$2-[1]!tbl_gk[[#This Row],[SprintSpeed]])/('F+ , F-'!O$2-'F+ , F-'!O$3))</f>
        <v>3.6543961058716113E-3</v>
      </c>
      <c r="P488" s="1" cm="1">
        <f t="array" ref="P488">[1]!table_weight[Agility]*(('F+ , F-'!P$2-[1]!tbl_gk[[#This Row],[Agility]])/('F+ , F-'!P$2-'F+ , F-'!P$3))</f>
        <v>9.3608855397720326E-4</v>
      </c>
      <c r="Q488" s="1" cm="1">
        <f t="array" ref="Q488">[1]!table_weight[Reactions]*(('F+ , F-'!Q$2-[1]!tbl_gk[[#This Row],[Reactions]])/('F+ , F-'!Q$2-'F+ , F-'!Q$3))</f>
        <v>1.3406692001876892E-3</v>
      </c>
      <c r="R488" s="1" cm="1">
        <f t="array" ref="R488">[1]!table_weight[Balance]*(('F+ , F-'!R$2-[1]!tbl_gk[[#This Row],[Balance]])/('F+ , F-'!R$2-'F+ , F-'!R$3))</f>
        <v>1.3659251348851025E-3</v>
      </c>
      <c r="S488" s="1" cm="1">
        <f t="array" ref="S488">[1]!table_weight[ShotPower]*(('F+ , F-'!S$2-[1]!tbl_gk[[#This Row],[ShotPower]])/('F+ , F-'!S$2-'F+ , F-'!S$3))</f>
        <v>7.271809864432606E-3</v>
      </c>
      <c r="T488" s="1" cm="1">
        <f t="array" ref="T488">[1]!table_weight[Jumping]*(('F+ , F-'!T$2-[1]!tbl_gk[[#This Row],[Jumping]])/('F+ , F-'!T$2-'F+ , F-'!T$3))</f>
        <v>1.2021943727489502E-3</v>
      </c>
      <c r="U488" s="1" cm="1">
        <f t="array" ref="U488">[1]!table_weight[Stamina]*(('F+ , F-'!U$2-[1]!tbl_gk[[#This Row],[Stamina]])/('F+ , F-'!U$2-'F+ , F-'!U$3))</f>
        <v>8.5871026624924993E-3</v>
      </c>
      <c r="V488" s="1" cm="1">
        <f t="array" ref="V488">[1]!table_weight[Strength]*(('F+ , F-'!V$2-[1]!tbl_gk[[#This Row],[Strength]])/('F+ , F-'!V$2-'F+ , F-'!V$3))</f>
        <v>1.2422675185072484E-2</v>
      </c>
      <c r="W488" s="1" cm="1">
        <f t="array" ref="W488">[1]!table_weight[LongShots]*(('F+ , F-'!W$2-[1]!tbl_gk[[#This Row],[LongShots]])/('F+ , F-'!W$2-'F+ , F-'!W$3))</f>
        <v>8.8300548353824494E-3</v>
      </c>
      <c r="X488" s="1" cm="1">
        <f t="array" ref="X488">[1]!table_weight[Aggression]*(('F+ , F-'!X$2-[1]!tbl_gk[[#This Row],[Aggression]])/('F+ , F-'!X$2-'F+ , F-'!X$3))</f>
        <v>1.034377852144811E-2</v>
      </c>
      <c r="Y488" s="1" cm="1">
        <f t="array" ref="Y488">[1]!table_weight[Interceptions]*(('F+ , F-'!Y$2-[1]!tbl_gk[[#This Row],[Interceptions]])/('F+ , F-'!Y$2-'F+ , F-'!Y$3))</f>
        <v>1.3851066408443219E-2</v>
      </c>
      <c r="Z488" s="1" cm="1">
        <f t="array" ref="Z488">[1]!table_weight[Positioning]*(('F+ , F-'!Z$2-[1]!tbl_gk[[#This Row],[Positioning]])/('F+ , F-'!Z$2-'F+ , F-'!Z$3))</f>
        <v>1.4788899029848055E-4</v>
      </c>
      <c r="AA488" s="1" cm="1">
        <f t="array" ref="AA488">[1]!table_weight[Vision]*(('F+ , F-'!AA$2-[1]!tbl_gk[[#This Row],[Vision]])/('F+ , F-'!AA$2-'F+ , F-'!AA$3))</f>
        <v>9.9381401480579876E-3</v>
      </c>
      <c r="AB488" s="1" cm="1">
        <f t="array" ref="AB488">[1]!table_weight[Penalties]*(('F+ , F-'!AB$2-[1]!tbl_gk[[#This Row],[Penalties]])/('F+ , F-'!AB$2-'F+ , F-'!AB$3))</f>
        <v>1.9965013690294879E-3</v>
      </c>
      <c r="AC488" s="1" cm="1">
        <f t="array" ref="AC488">[1]!table_weight[Composure]*(('F+ , F-'!AC$2-[1]!tbl_gk[[#This Row],[Composure]])/('F+ , F-'!AC$2-'F+ , F-'!AC$3))</f>
        <v>8.0060205274366054E-4</v>
      </c>
      <c r="AD488" s="1" cm="1">
        <f t="array" ref="AD488">[1]!table_weight[Marking]*(('F+ , F-'!AD$2-[1]!tbl_gk[[#This Row],[Marking]])/('F+ , F-'!AD$2-'F+ , F-'!AD$3))</f>
        <v>1.5774825631838112E-2</v>
      </c>
      <c r="AE488" s="1" cm="1">
        <f t="array" ref="AE488">[1]!table_weight[StandingTackle]*(('F+ , F-'!AE$2-[1]!tbl_gk[[#This Row],[StandingTackle]])/('F+ , F-'!AE$2-'F+ , F-'!AE$3))</f>
        <v>2.6900228972187096E-2</v>
      </c>
      <c r="AF488" s="1" cm="1">
        <f t="array" ref="AF488">[1]!table_weight[SlidingTackle]*(('F+ , F-'!AF$2-[1]!tbl_gk[[#This Row],[SlidingTackle]])/('F+ , F-'!AF$2-'F+ , F-'!AF$3))</f>
        <v>1.0461200155850536E-2</v>
      </c>
      <c r="AG488" s="1" cm="1">
        <f t="array" ref="AG488">[1]!table_weight[GKDiving]*(('F+ , F-'!AG$2-[1]!tbl_gk[[#This Row],[GKDiving]])/('F+ , F-'!AG$2-'F+ , F-'!AG$3))</f>
        <v>4.9535417300476586E-2</v>
      </c>
      <c r="AH488" s="1" cm="1">
        <f t="array" ref="AH488">[1]!table_weight[GKHandling]*(('F+ , F-'!AH$2-[1]!tbl_gk[[#This Row],[GKHandling]])/('F+ , F-'!AH$2-'F+ , F-'!AH$3))</f>
        <v>5.3471514927051197E-2</v>
      </c>
      <c r="AI488" s="1" cm="1">
        <f t="array" ref="AI488">[1]!table_weight[GKKicking]*(('F+ , F-'!AI$2-[1]!tbl_gk[[#This Row],[GKKicking]])/('F+ , F-'!AI$2-'F+ , F-'!AI$3))</f>
        <v>3.309400669303314E-2</v>
      </c>
      <c r="AJ488" s="1" cm="1">
        <f t="array" ref="AJ488">[1]!table_weight[GKPositioning]*(('F+ , F-'!AJ$2-[1]!tbl_gk[[#This Row],[GKPositioning]])/('F+ , F-'!AJ$2-'F+ , F-'!AJ$3))</f>
        <v>2.2074138213474981E-2</v>
      </c>
      <c r="AK488" s="1" cm="1">
        <f t="array" ref="AK488">[1]!table_weight[GKReflexes]*(('F+ , F-'!AK$2-[1]!tbl_gk[[#This Row],[GKReflexes]])/('F+ , F-'!AK$2-'F+ , F-'!AK$3))</f>
        <v>4.9193793732887098E-2</v>
      </c>
    </row>
    <row r="489" spans="1:37" x14ac:dyDescent="0.55000000000000004">
      <c r="A489" s="8">
        <f>[1]!tbl_gk[[#This Row],[ID]]</f>
        <v>211358</v>
      </c>
      <c r="B489" s="2" cm="1">
        <f t="array" ref="B489">[1]!table_weight[ValueEUR]*(('F+ , F-'!B$2-[1]!tbl_gk[[#This Row],[ValueEUR]])/('F+ , F-'!B$2-'F+ , F-'!B$3))</f>
        <v>8.210481903343863E-5</v>
      </c>
      <c r="C489" s="2" cm="1">
        <f t="array" ref="C489">[1]!table_weight[WageEUR]*(('F+ , F-'!C$2-[1]!tbl_gk[[#This Row],[WageEUR]])/('F+ , F-'!C$2-'F+ , F-'!C$3))</f>
        <v>6.2593496495069059E-5</v>
      </c>
      <c r="D489" s="2" cm="1">
        <f t="array" ref="D489">[1]!table_weight[Crossing]*(('F+ , F-'!D$2-[1]!tbl_gk[[#This Row],[Crossing]])/('F+ , F-'!D$2-'F+ , F-'!D$3))</f>
        <v>3.3625286215233793E-2</v>
      </c>
      <c r="E489" s="2" cm="1">
        <f t="array" ref="E489">[1]!table_weight[Finishing]*(('F+ , F-'!E$2-[1]!tbl_gk[[#This Row],[Finishing]])/('F+ , F-'!E$2-'F+ , F-'!E$3))</f>
        <v>9.9825068451474385E-3</v>
      </c>
      <c r="F489" s="2" cm="1">
        <f t="array" ref="F489">[1]!table_weight[HeadingAccuracy]*(('F+ , F-'!F$2-[1]!tbl_gk[[#This Row],[HeadingAccuracy]])/('F+ , F-'!F$2-'F+ , F-'!F$3))</f>
        <v>8.7689471894629514E-3</v>
      </c>
      <c r="G489" s="2" cm="1">
        <f t="array" ref="G489">[1]!table_weight[ShortPassing]*(('F+ , F-'!G$2-[1]!tbl_gk[[#This Row],[ShortPassing]])/('F+ , F-'!G$2-'F+ , F-'!G$3))</f>
        <v>5.2034601718605494E-2</v>
      </c>
      <c r="H489" s="2" cm="1">
        <f t="array" ref="H489">[1]!table_weight[Volleys]*(('F+ , F-'!H$2-[1]!tbl_gk[[#This Row],[Volleys]])/('F+ , F-'!H$2-'F+ , F-'!H$3))</f>
        <v>1.5046097273845413E-3</v>
      </c>
      <c r="I489" s="2" cm="1">
        <f t="array" ref="I489">[1]!table_weight[Dribbling]*(('F+ , F-'!I$2-[1]!tbl_gk[[#This Row],[Dribbling]])/('F+ , F-'!I$2-'F+ , F-'!I$3))</f>
        <v>1.2712416880351124E-2</v>
      </c>
      <c r="J489" s="2" cm="1">
        <f t="array" ref="J489">[1]!table_weight[Curve]*(('F+ , F-'!J$2-[1]!tbl_gk[[#This Row],[Curve]])/('F+ , F-'!J$2-'F+ , F-'!J$3))</f>
        <v>8.7888314234526414E-3</v>
      </c>
      <c r="K489" s="2" cm="1">
        <f t="array" ref="K489">[1]!table_weight[FKAccuracy]*(('F+ , F-'!K$2-[1]!tbl_gk[[#This Row],[FKAccuracy]])/('F+ , F-'!K$2-'F+ , F-'!K$3))</f>
        <v>8.6705202312138564E-3</v>
      </c>
      <c r="L489" s="2" cm="1">
        <f t="array" ref="L489">[1]!table_weight[LongPassing]*(('F+ , F-'!L$2-[1]!tbl_gk[[#This Row],[LongPassing]])/('F+ , F-'!L$2-'F+ , F-'!L$3))</f>
        <v>2.2198388103107734E-2</v>
      </c>
      <c r="M489" s="2" cm="1">
        <f t="array" ref="M489">[1]!table_weight[BallControl]*(('F+ , F-'!M$2-[1]!tbl_gk[[#This Row],[BallControl]])/('F+ , F-'!M$2-'F+ , F-'!M$3))</f>
        <v>1.0865313572949679E-2</v>
      </c>
      <c r="N489" s="2" cm="1">
        <f t="array" ref="N489">[1]!table_weight[Acceleration]*(('F+ , F-'!N$2-[1]!tbl_gk[[#This Row],[Acceleration]])/('F+ , F-'!N$2-'F+ , F-'!N$3))</f>
        <v>3.6077954150933221E-3</v>
      </c>
      <c r="O489" s="2" cm="1">
        <f t="array" ref="O489">[1]!table_weight[SprintSpeed]*(('F+ , F-'!O$2-[1]!tbl_gk[[#This Row],[SprintSpeed]])/('F+ , F-'!O$2-'F+ , F-'!O$3))</f>
        <v>3.092181320352902E-3</v>
      </c>
      <c r="P489" s="2" cm="1">
        <f t="array" ref="P489">[1]!table_weight[Agility]*(('F+ , F-'!P$2-[1]!tbl_gk[[#This Row],[Agility]])/('F+ , F-'!P$2-'F+ , F-'!P$3))</f>
        <v>4.2123984928974139E-3</v>
      </c>
      <c r="Q489" s="2" cm="1">
        <f t="array" ref="Q489">[1]!table_weight[Reactions]*(('F+ , F-'!Q$2-[1]!tbl_gk[[#This Row],[Reactions]])/('F+ , F-'!Q$2-'F+ , F-'!Q$3))</f>
        <v>1.3406692001876892E-3</v>
      </c>
      <c r="R489" s="2" cm="1">
        <f t="array" ref="R489">[1]!table_weight[Balance]*(('F+ , F-'!R$2-[1]!tbl_gk[[#This Row],[Balance]])/('F+ , F-'!R$2-'F+ , F-'!R$3))</f>
        <v>5.5878755518026931E-4</v>
      </c>
      <c r="S489" s="2" cm="1">
        <f t="array" ref="S489">[1]!table_weight[ShotPower]*(('F+ , F-'!S$2-[1]!tbl_gk[[#This Row],[ShotPower]])/('F+ , F-'!S$2-'F+ , F-'!S$3))</f>
        <v>6.7523948741159906E-3</v>
      </c>
      <c r="T489" s="2" cm="1">
        <f t="array" ref="T489">[1]!table_weight[Jumping]*(('F+ , F-'!T$2-[1]!tbl_gk[[#This Row],[Jumping]])/('F+ , F-'!T$2-'F+ , F-'!T$3))</f>
        <v>1.9750336123732751E-3</v>
      </c>
      <c r="U489" s="2" cm="1">
        <f t="array" ref="U489">[1]!table_weight[Stamina]*(('F+ , F-'!U$2-[1]!tbl_gk[[#This Row],[Stamina]])/('F+ , F-'!U$2-'F+ , F-'!U$3))</f>
        <v>2.1467756656231247E-2</v>
      </c>
      <c r="V489" s="2" cm="1">
        <f t="array" ref="V489">[1]!table_weight[Strength]*(('F+ , F-'!V$2-[1]!tbl_gk[[#This Row],[Strength]])/('F+ , F-'!V$2-'F+ , F-'!V$3))</f>
        <v>2.2183348544772292E-2</v>
      </c>
      <c r="W489" s="2" cm="1">
        <f t="array" ref="W489">[1]!table_weight[LongShots]*(('F+ , F-'!W$2-[1]!tbl_gk[[#This Row],[LongShots]])/('F+ , F-'!W$2-'F+ , F-'!W$3))</f>
        <v>8.0509323499075268E-3</v>
      </c>
      <c r="X489" s="2" cm="1">
        <f t="array" ref="X489">[1]!table_weight[Aggression]*(('F+ , F-'!X$2-[1]!tbl_gk[[#This Row],[Aggression]])/('F+ , F-'!X$2-'F+ , F-'!X$3))</f>
        <v>1.1560693641618476E-2</v>
      </c>
      <c r="Y489" s="2" cm="1">
        <f t="array" ref="Y489">[1]!table_weight[Interceptions]*(('F+ , F-'!Y$2-[1]!tbl_gk[[#This Row],[Interceptions]])/('F+ , F-'!Y$2-'F+ , F-'!Y$3))</f>
        <v>1.4543619728865382E-2</v>
      </c>
      <c r="Z489" s="2" cm="1">
        <f t="array" ref="Z489">[1]!table_weight[Positioning]*(('F+ , F-'!Z$2-[1]!tbl_gk[[#This Row],[Positioning]])/('F+ , F-'!Z$2-'F+ , F-'!Z$3))</f>
        <v>4.4366697089544168E-4</v>
      </c>
      <c r="AA489" s="2" cm="1">
        <f t="array" ref="AA489">[1]!table_weight[Vision]*(('F+ , F-'!AA$2-[1]!tbl_gk[[#This Row],[Vision]])/('F+ , F-'!AA$2-'F+ , F-'!AA$3))</f>
        <v>3.5493357671635674E-2</v>
      </c>
      <c r="AB489" s="2" cm="1">
        <f t="array" ref="AB489">[1]!table_weight[Penalties]*(('F+ , F-'!AB$2-[1]!tbl_gk[[#This Row],[Penalties]])/('F+ , F-'!AB$2-'F+ , F-'!AB$3))</f>
        <v>2.1139426260312223E-3</v>
      </c>
      <c r="AC489" s="2" cm="1">
        <f t="array" ref="AC489">[1]!table_weight[Composure]*(('F+ , F-'!AC$2-[1]!tbl_gk[[#This Row],[Composure]])/('F+ , F-'!AC$2-'F+ , F-'!AC$3))</f>
        <v>6.4048164219492846E-4</v>
      </c>
      <c r="AD489" s="2" cm="1">
        <f t="array" ref="AD489">[1]!table_weight[Marking]*(('F+ , F-'!AD$2-[1]!tbl_gk[[#This Row],[Marking]])/('F+ , F-'!AD$2-'F+ , F-'!AD$3))</f>
        <v>2.9972168700492414E-2</v>
      </c>
      <c r="AE489" s="2" cm="1">
        <f t="array" ref="AE489">[1]!table_weight[StandingTackle]*(('F+ , F-'!AE$2-[1]!tbl_gk[[#This Row],[StandingTackle]])/('F+ , F-'!AE$2-'F+ , F-'!AE$3))</f>
        <v>2.465854322450484E-2</v>
      </c>
      <c r="AF489" s="2" cm="1">
        <f t="array" ref="AF489">[1]!table_weight[SlidingTackle]*(('F+ , F-'!AF$2-[1]!tbl_gk[[#This Row],[SlidingTackle]])/('F+ , F-'!AF$2-'F+ , F-'!AF$3))</f>
        <v>3.7361429128037632E-3</v>
      </c>
      <c r="AG489" s="2" cm="1">
        <f t="array" ref="AG489">[1]!table_weight[GKDiving]*(('F+ , F-'!AG$2-[1]!tbl_gk[[#This Row],[GKDiving]])/('F+ , F-'!AG$2-'F+ , F-'!AG$3))</f>
        <v>5.1243535138424057E-2</v>
      </c>
      <c r="AH489" s="2" cm="1">
        <f t="array" ref="AH489">[1]!table_weight[GKHandling]*(('F+ , F-'!AH$2-[1]!tbl_gk[[#This Row],[GKHandling]])/('F+ , F-'!AH$2-'F+ , F-'!AH$3))</f>
        <v>5.168913109614949E-2</v>
      </c>
      <c r="AI489" s="2" cm="1">
        <f t="array" ref="AI489">[1]!table_weight[GKKicking]*(('F+ , F-'!AI$2-[1]!tbl_gk[[#This Row],[GKKicking]])/('F+ , F-'!AI$2-'F+ , F-'!AI$3))</f>
        <v>3.1305141466382698E-2</v>
      </c>
      <c r="AJ489" s="2" cm="1">
        <f t="array" ref="AJ489">[1]!table_weight[GKPositioning]*(('F+ , F-'!AJ$2-[1]!tbl_gk[[#This Row],[GKPositioning]])/('F+ , F-'!AJ$2-'F+ , F-'!AJ$3))</f>
        <v>1.9551379560506409E-2</v>
      </c>
      <c r="AK489" s="2" cm="1">
        <f t="array" ref="AK489">[1]!table_weight[GKReflexes]*(('F+ , F-'!AK$2-[1]!tbl_gk[[#This Row],[GKReflexes]])/('F+ , F-'!AK$2-'F+ , F-'!AK$3))</f>
        <v>5.4659770814318998E-2</v>
      </c>
    </row>
    <row r="490" spans="1:37" x14ac:dyDescent="0.55000000000000004">
      <c r="A490" s="7">
        <f>[1]!tbl_gk[[#This Row],[ID]]</f>
        <v>211398</v>
      </c>
      <c r="B490" s="1" cm="1">
        <f t="array" ref="B490">[1]!table_weight[ValueEUR]*(('F+ , F-'!B$2-[1]!tbl_gk[[#This Row],[ValueEUR]])/('F+ , F-'!B$2-'F+ , F-'!B$3))</f>
        <v>3.367532239303818E-4</v>
      </c>
      <c r="C490" s="1" cm="1">
        <f t="array" ref="C490">[1]!table_weight[WageEUR]*(('F+ , F-'!C$2-[1]!tbl_gk[[#This Row],[WageEUR]])/('F+ , F-'!C$2-'F+ , F-'!C$3))</f>
        <v>3.9120935309418161E-4</v>
      </c>
      <c r="D490" s="1" cm="1">
        <f t="array" ref="D490">[1]!table_weight[Crossing]*(('F+ , F-'!D$2-[1]!tbl_gk[[#This Row],[Crossing]])/('F+ , F-'!D$2-'F+ , F-'!D$3))</f>
        <v>3.4746129089074922E-2</v>
      </c>
      <c r="E490" s="1" cm="1">
        <f t="array" ref="E490">[1]!table_weight[Finishing]*(('F+ , F-'!E$2-[1]!tbl_gk[[#This Row],[Finishing]])/('F+ , F-'!E$2-'F+ , F-'!E$3))</f>
        <v>1.7968512321265388E-2</v>
      </c>
      <c r="F490" s="1" cm="1">
        <f t="array" ref="F490">[1]!table_weight[HeadingAccuracy]*(('F+ , F-'!F$2-[1]!tbl_gk[[#This Row],[HeadingAccuracy]])/('F+ , F-'!F$2-'F+ , F-'!F$3))</f>
        <v>1.08567917583827E-2</v>
      </c>
      <c r="G490" s="1" cm="1">
        <f t="array" ref="G490">[1]!table_weight[ShortPassing]*(('F+ , F-'!G$2-[1]!tbl_gk[[#This Row],[ShortPassing]])/('F+ , F-'!G$2-'F+ , F-'!G$3))</f>
        <v>4.3596558196669473E-2</v>
      </c>
      <c r="H490" s="1" cm="1">
        <f t="array" ref="H490">[1]!table_weight[Volleys]*(('F+ , F-'!H$2-[1]!tbl_gk[[#This Row],[Volleys]])/('F+ , F-'!H$2-'F+ , F-'!H$3))</f>
        <v>2.0833057763785961E-3</v>
      </c>
      <c r="I490" s="1" cm="1">
        <f t="array" ref="I490">[1]!table_weight[Dribbling]*(('F+ , F-'!I$2-[1]!tbl_gk[[#This Row],[Dribbling]])/('F+ , F-'!I$2-'F+ , F-'!I$3))</f>
        <v>1.9557564431309422E-2</v>
      </c>
      <c r="J490" s="1" cm="1">
        <f t="array" ref="J490">[1]!table_weight[Curve]*(('F+ , F-'!J$2-[1]!tbl_gk[[#This Row],[Curve]])/('F+ , F-'!J$2-'F+ , F-'!J$3))</f>
        <v>9.1268634012777444E-3</v>
      </c>
      <c r="K490" s="1" cm="1">
        <f t="array" ref="K490">[1]!table_weight[FKAccuracy]*(('F+ , F-'!K$2-[1]!tbl_gk[[#This Row],[FKAccuracy]])/('F+ , F-'!K$2-'F+ , F-'!K$3))</f>
        <v>1.0191664131426815E-2</v>
      </c>
      <c r="L490" s="1" cm="1">
        <f t="array" ref="L490">[1]!table_weight[LongPassing]*(('F+ , F-'!L$2-[1]!tbl_gk[[#This Row],[LongPassing]])/('F+ , F-'!L$2-'F+ , F-'!L$3))</f>
        <v>2.2198388103107734E-2</v>
      </c>
      <c r="M490" s="1" cm="1">
        <f t="array" ref="M490">[1]!table_weight[BallControl]*(('F+ , F-'!M$2-[1]!tbl_gk[[#This Row],[BallControl]])/('F+ , F-'!M$2-'F+ , F-'!M$3))</f>
        <v>9.9960884871137055E-3</v>
      </c>
      <c r="N490" s="1" cm="1">
        <f t="array" ref="N490">[1]!table_weight[Acceleration]*(('F+ , F-'!N$2-[1]!tbl_gk[[#This Row],[Acceleration]])/('F+ , F-'!N$2-'F+ , F-'!N$3))</f>
        <v>3.8332826285366545E-3</v>
      </c>
      <c r="O490" s="1" cm="1">
        <f t="array" ref="O490">[1]!table_weight[SprintSpeed]*(('F+ , F-'!O$2-[1]!tbl_gk[[#This Row],[SprintSpeed]])/('F+ , F-'!O$2-'F+ , F-'!O$3))</f>
        <v>7.3087922117432225E-3</v>
      </c>
      <c r="P490" s="1" cm="1">
        <f t="array" ref="P490">[1]!table_weight[Agility]*(('F+ , F-'!P$2-[1]!tbl_gk[[#This Row],[Agility]])/('F+ , F-'!P$2-'F+ , F-'!P$3))</f>
        <v>4.2123984928974139E-3</v>
      </c>
      <c r="Q490" s="1" cm="1">
        <f t="array" ref="Q490">[1]!table_weight[Reactions]*(('F+ , F-'!Q$2-[1]!tbl_gk[[#This Row],[Reactions]])/('F+ , F-'!Q$2-'F+ , F-'!Q$3))</f>
        <v>1.3922334001949081E-3</v>
      </c>
      <c r="R490" s="1" cm="1">
        <f t="array" ref="R490">[1]!table_weight[Balance]*(('F+ , F-'!R$2-[1]!tbl_gk[[#This Row],[Balance]])/('F+ , F-'!R$2-'F+ , F-'!R$3))</f>
        <v>1.4901001471473846E-3</v>
      </c>
      <c r="S490" s="1" cm="1">
        <f t="array" ref="S490">[1]!table_weight[ShotPower]*(('F+ , F-'!S$2-[1]!tbl_gk[[#This Row],[ShotPower]])/('F+ , F-'!S$2-'F+ , F-'!S$3))</f>
        <v>5.1941499031661464E-3</v>
      </c>
      <c r="T490" s="1" cm="1">
        <f t="array" ref="T490">[1]!table_weight[Jumping]*(('F+ , F-'!T$2-[1]!tbl_gk[[#This Row],[Jumping]])/('F+ , F-'!T$2-'F+ , F-'!T$3))</f>
        <v>2.5761307987477505E-3</v>
      </c>
      <c r="U490" s="1" cm="1">
        <f t="array" ref="U490">[1]!table_weight[Stamina]*(('F+ , F-'!U$2-[1]!tbl_gk[[#This Row],[Stamina]])/('F+ , F-'!U$2-'F+ , F-'!U$3))</f>
        <v>1.0304523194991E-2</v>
      </c>
      <c r="V490" s="1" cm="1">
        <f t="array" ref="V490">[1]!table_weight[Strength]*(('F+ , F-'!V$2-[1]!tbl_gk[[#This Row],[Strength]])/('F+ , F-'!V$2-'F+ , F-'!V$3))</f>
        <v>8.8733394179089167E-3</v>
      </c>
      <c r="W490" s="1" cm="1">
        <f t="array" ref="W490">[1]!table_weight[LongShots]*(('F+ , F-'!W$2-[1]!tbl_gk[[#This Row],[LongShots]])/('F+ , F-'!W$2-'F+ , F-'!W$3))</f>
        <v>8.3106398450658349E-3</v>
      </c>
      <c r="X490" s="1" cm="1">
        <f t="array" ref="X490">[1]!table_weight[Aggression]*(('F+ , F-'!X$2-[1]!tbl_gk[[#This Row],[Aggression]])/('F+ , F-'!X$2-'F+ , F-'!X$3))</f>
        <v>1.2169151201703659E-2</v>
      </c>
      <c r="Y490" s="1" cm="1">
        <f t="array" ref="Y490">[1]!table_weight[Interceptions]*(('F+ , F-'!Y$2-[1]!tbl_gk[[#This Row],[Interceptions]])/('F+ , F-'!Y$2-'F+ , F-'!Y$3))</f>
        <v>2.0084046292242669E-2</v>
      </c>
      <c r="Z490" s="1" cm="1">
        <f t="array" ref="Z490">[1]!table_weight[Positioning]*(('F+ , F-'!Z$2-[1]!tbl_gk[[#This Row],[Positioning]])/('F+ , F-'!Z$2-'F+ , F-'!Z$3))</f>
        <v>1.9225568738802474E-3</v>
      </c>
      <c r="AA490" s="1" cm="1">
        <f t="array" ref="AA490">[1]!table_weight[Vision]*(('F+ , F-'!AA$2-[1]!tbl_gk[[#This Row],[Vision]])/('F+ , F-'!AA$2-'F+ , F-'!AA$3))</f>
        <v>3.975256059223195E-2</v>
      </c>
      <c r="AB490" s="1" cm="1">
        <f t="array" ref="AB490">[1]!table_weight[Penalties]*(('F+ , F-'!AB$2-[1]!tbl_gk[[#This Row],[Penalties]])/('F+ , F-'!AB$2-'F+ , F-'!AB$3))</f>
        <v>2.1922367973657118E-3</v>
      </c>
      <c r="AC490" s="1" cm="1">
        <f t="array" ref="AC490">[1]!table_weight[Composure]*(('F+ , F-'!AC$2-[1]!tbl_gk[[#This Row],[Composure]])/('F+ , F-'!AC$2-'F+ , F-'!AC$3))</f>
        <v>9.0734899310948201E-4</v>
      </c>
      <c r="AD490" s="1" cm="1">
        <f t="array" ref="AD490">[1]!table_weight[Marking]*(('F+ , F-'!AD$2-[1]!tbl_gk[[#This Row],[Marking]])/('F+ , F-'!AD$2-'F+ , F-'!AD$3))</f>
        <v>3.4704616390043845E-2</v>
      </c>
      <c r="AE490" s="1" cm="1">
        <f t="array" ref="AE490">[1]!table_weight[StandingTackle]*(('F+ , F-'!AE$2-[1]!tbl_gk[[#This Row],[StandingTackle]])/('F+ , F-'!AE$2-'F+ , F-'!AE$3))</f>
        <v>2.241685747682258E-2</v>
      </c>
      <c r="AF490" s="1" cm="1">
        <f t="array" ref="AF490">[1]!table_weight[SlidingTackle]*(('F+ , F-'!AF$2-[1]!tbl_gk[[#This Row],[SlidingTackle]])/('F+ , F-'!AF$2-'F+ , F-'!AF$3))</f>
        <v>1.1955657320972042E-2</v>
      </c>
      <c r="AG490" s="1" cm="1">
        <f t="array" ref="AG490">[1]!table_weight[GKDiving]*(('F+ , F-'!AG$2-[1]!tbl_gk[[#This Row],[GKDiving]])/('F+ , F-'!AG$2-'F+ , F-'!AG$3))</f>
        <v>3.7578592434844307E-2</v>
      </c>
      <c r="AH490" s="1" cm="1">
        <f t="array" ref="AH490">[1]!table_weight[GKHandling]*(('F+ , F-'!AH$2-[1]!tbl_gk[[#This Row],[GKHandling]])/('F+ , F-'!AH$2-'F+ , F-'!AH$3))</f>
        <v>4.0994828110739248E-2</v>
      </c>
      <c r="AI490" s="1" cm="1">
        <f t="array" ref="AI490">[1]!table_weight[GKKicking]*(('F+ , F-'!AI$2-[1]!tbl_gk[[#This Row],[GKKicking]])/('F+ , F-'!AI$2-'F+ , F-'!AI$3))</f>
        <v>2.414968055978094E-2</v>
      </c>
      <c r="AJ490" s="1" cm="1">
        <f t="array" ref="AJ490">[1]!table_weight[GKPositioning]*(('F+ , F-'!AJ$2-[1]!tbl_gk[[#This Row],[GKPositioning]])/('F+ , F-'!AJ$2-'F+ , F-'!AJ$3))</f>
        <v>1.3875172591327129E-2</v>
      </c>
      <c r="AK490" s="1" cm="1">
        <f t="array" ref="AK490">[1]!table_weight[GKReflexes]*(('F+ , F-'!AK$2-[1]!tbl_gk[[#This Row],[GKReflexes]])/('F+ , F-'!AK$2-'F+ , F-'!AK$3))</f>
        <v>3.8261839570023298E-2</v>
      </c>
    </row>
    <row r="491" spans="1:37" x14ac:dyDescent="0.55000000000000004">
      <c r="A491" s="8">
        <f>[1]!tbl_gk[[#This Row],[ID]]</f>
        <v>211515</v>
      </c>
      <c r="B491" s="2" cm="1">
        <f t="array" ref="B491">[1]!table_weight[ValueEUR]*(('F+ , F-'!B$2-[1]!tbl_gk[[#This Row],[ValueEUR]])/('F+ , F-'!B$2-'F+ , F-'!B$3))</f>
        <v>4.3185282823189472E-3</v>
      </c>
      <c r="C491" s="2" cm="1">
        <f t="array" ref="C491">[1]!table_weight[WageEUR]*(('F+ , F-'!C$2-[1]!tbl_gk[[#This Row],[WageEUR]])/('F+ , F-'!C$2-'F+ , F-'!C$3))</f>
        <v>5.555172813937379E-3</v>
      </c>
      <c r="D491" s="2" cm="1">
        <f t="array" ref="D491">[1]!table_weight[Crossing]*(('F+ , F-'!D$2-[1]!tbl_gk[[#This Row],[Crossing]])/('F+ , F-'!D$2-'F+ , F-'!D$3))</f>
        <v>3.0262757593710415E-2</v>
      </c>
      <c r="E491" s="2" cm="1">
        <f t="array" ref="E491">[1]!table_weight[Finishing]*(('F+ , F-'!E$2-[1]!tbl_gk[[#This Row],[Finishing]])/('F+ , F-'!E$2-'F+ , F-'!E$3))</f>
        <v>1.2977258898691668E-2</v>
      </c>
      <c r="F491" s="2" cm="1">
        <f t="array" ref="F491">[1]!table_weight[HeadingAccuracy]*(('F+ , F-'!F$2-[1]!tbl_gk[[#This Row],[HeadingAccuracy]])/('F+ , F-'!F$2-'F+ , F-'!F$3))</f>
        <v>8.351378275679E-3</v>
      </c>
      <c r="G491" s="2" cm="1">
        <f t="array" ref="G491">[1]!table_weight[ShortPassing]*(('F+ , F-'!G$2-[1]!tbl_gk[[#This Row],[ShortPassing]])/('F+ , F-'!G$2-'F+ , F-'!G$3))</f>
        <v>4.5002898783658811E-2</v>
      </c>
      <c r="H491" s="2" cm="1">
        <f t="array" ref="H491">[1]!table_weight[Volleys]*(('F+ , F-'!H$2-[1]!tbl_gk[[#This Row],[Volleys]])/('F+ , F-'!H$2-'F+ , F-'!H$3))</f>
        <v>9.2591367839048701E-4</v>
      </c>
      <c r="I491" s="2" cm="1">
        <f t="array" ref="I491">[1]!table_weight[Dribbling]*(('F+ , F-'!I$2-[1]!tbl_gk[[#This Row],[Dribbling]])/('F+ , F-'!I$2-'F+ , F-'!I$3))</f>
        <v>1.2712416880351124E-2</v>
      </c>
      <c r="J491" s="2" cm="1">
        <f t="array" ref="J491">[1]!table_weight[Curve]*(('F+ , F-'!J$2-[1]!tbl_gk[[#This Row],[Curve]])/('F+ , F-'!J$2-'F+ , F-'!J$3))</f>
        <v>9.4648953791028455E-3</v>
      </c>
      <c r="K491" s="2" cm="1">
        <f t="array" ref="K491">[1]!table_weight[FKAccuracy]*(('F+ , F-'!K$2-[1]!tbl_gk[[#This Row],[FKAccuracy]])/('F+ , F-'!K$2-'F+ , F-'!K$3))</f>
        <v>8.9747490112564478E-3</v>
      </c>
      <c r="L491" s="2" cm="1">
        <f t="array" ref="L491">[1]!table_weight[LongPassing]*(('F+ , F-'!L$2-[1]!tbl_gk[[#This Row],[LongPassing]])/('F+ , F-'!L$2-'F+ , F-'!L$3))</f>
        <v>2.3281236303259328E-2</v>
      </c>
      <c r="M491" s="2" cm="1">
        <f t="array" ref="M491">[1]!table_weight[BallControl]*(('F+ , F-'!M$2-[1]!tbl_gk[[#This Row],[BallControl]])/('F+ , F-'!M$2-'F+ , F-'!M$3))</f>
        <v>9.9960884871137055E-3</v>
      </c>
      <c r="N491" s="2" cm="1">
        <f t="array" ref="N491">[1]!table_weight[Acceleration]*(('F+ , F-'!N$2-[1]!tbl_gk[[#This Row],[Acceleration]])/('F+ , F-'!N$2-'F+ , F-'!N$3))</f>
        <v>4.2842570554233201E-3</v>
      </c>
      <c r="O491" s="2" cm="1">
        <f t="array" ref="O491">[1]!table_weight[SprintSpeed]*(('F+ , F-'!O$2-[1]!tbl_gk[[#This Row],[SprintSpeed]])/('F+ , F-'!O$2-'F+ , F-'!O$3))</f>
        <v>4.7788256769090301E-3</v>
      </c>
      <c r="P491" s="2" cm="1">
        <f t="array" ref="P491">[1]!table_weight[Agility]*(('F+ , F-'!P$2-[1]!tbl_gk[[#This Row],[Agility]])/('F+ , F-'!P$2-'F+ , F-'!P$3))</f>
        <v>1.6381549694601055E-3</v>
      </c>
      <c r="Q491" s="2" cm="1">
        <f t="array" ref="Q491">[1]!table_weight[Reactions]*(('F+ , F-'!Q$2-[1]!tbl_gk[[#This Row],[Reactions]])/('F+ , F-'!Q$2-'F+ , F-'!Q$3))</f>
        <v>8.2502720011550109E-4</v>
      </c>
      <c r="R491" s="2" cm="1">
        <f t="array" ref="R491">[1]!table_weight[Balance]*(('F+ , F-'!R$2-[1]!tbl_gk[[#This Row],[Balance]])/('F+ , F-'!R$2-'F+ , F-'!R$3))</f>
        <v>1.0554876042293973E-3</v>
      </c>
      <c r="S491" s="2" cm="1">
        <f t="array" ref="S491">[1]!table_weight[ShotPower]*(('F+ , F-'!S$2-[1]!tbl_gk[[#This Row],[ShotPower]])/('F+ , F-'!S$2-'F+ , F-'!S$3))</f>
        <v>3.8956124273746098E-3</v>
      </c>
      <c r="T491" s="2" cm="1">
        <f t="array" ref="T491">[1]!table_weight[Jumping]*(('F+ , F-'!T$2-[1]!tbl_gk[[#This Row],[Jumping]])/('F+ , F-'!T$2-'F+ , F-'!T$3))</f>
        <v>2.7478728519976002E-3</v>
      </c>
      <c r="U491" s="2" cm="1">
        <f t="array" ref="U491">[1]!table_weight[Stamina]*(('F+ , F-'!U$2-[1]!tbl_gk[[#This Row],[Stamina]])/('F+ , F-'!U$2-'F+ , F-'!U$3))</f>
        <v>4.2935513312462497E-3</v>
      </c>
      <c r="V491" s="2" cm="1">
        <f t="array" ref="V491">[1]!table_weight[Strength]*(('F+ , F-'!V$2-[1]!tbl_gk[[#This Row],[Strength]])/('F+ , F-'!V$2-'F+ , F-'!V$3))</f>
        <v>1.5084677010445158E-2</v>
      </c>
      <c r="W491" s="2" cm="1">
        <f t="array" ref="W491">[1]!table_weight[LongShots]*(('F+ , F-'!W$2-[1]!tbl_gk[[#This Row],[LongShots]])/('F+ , F-'!W$2-'F+ , F-'!W$3))</f>
        <v>7.271809864432606E-3</v>
      </c>
      <c r="X491" s="2" cm="1">
        <f t="array" ref="X491">[1]!table_weight[Aggression]*(('F+ , F-'!X$2-[1]!tbl_gk[[#This Row],[Aggression]])/('F+ , F-'!X$2-'F+ , F-'!X$3))</f>
        <v>1.5819896562214757E-2</v>
      </c>
      <c r="Y491" s="2" cm="1">
        <f t="array" ref="Y491">[1]!table_weight[Interceptions]*(('F+ , F-'!Y$2-[1]!tbl_gk[[#This Row],[Interceptions]])/('F+ , F-'!Y$2-'F+ , F-'!Y$3))</f>
        <v>1.8006386330976187E-2</v>
      </c>
      <c r="Z491" s="2" cm="1">
        <f t="array" ref="Z491">[1]!table_weight[Positioning]*(('F+ , F-'!Z$2-[1]!tbl_gk[[#This Row],[Positioning]])/('F+ , F-'!Z$2-'F+ , F-'!Z$3))</f>
        <v>1.1831119223878444E-3</v>
      </c>
      <c r="AA491" s="2" cm="1">
        <f t="array" ref="AA491">[1]!table_weight[Vision]*(('F+ , F-'!AA$2-[1]!tbl_gk[[#This Row],[Vision]])/('F+ , F-'!AA$2-'F+ , F-'!AA$3))</f>
        <v>2.6974951830443111E-2</v>
      </c>
      <c r="AB491" s="2" cm="1">
        <f t="array" ref="AB491">[1]!table_weight[Penalties]*(('F+ , F-'!AB$2-[1]!tbl_gk[[#This Row],[Penalties]])/('F+ , F-'!AB$2-'F+ , F-'!AB$3))</f>
        <v>2.0747955403639775E-3</v>
      </c>
      <c r="AC491" s="2" cm="1">
        <f t="array" ref="AC491">[1]!table_weight[Composure]*(('F+ , F-'!AC$2-[1]!tbl_gk[[#This Row],[Composure]])/('F+ , F-'!AC$2-'F+ , F-'!AC$3))</f>
        <v>3.7361429128037491E-4</v>
      </c>
      <c r="AD491" s="2" cm="1">
        <f t="array" ref="AD491">[1]!table_weight[Marking]*(('F+ , F-'!AD$2-[1]!tbl_gk[[#This Row],[Marking]])/('F+ , F-'!AD$2-'F+ , F-'!AD$3))</f>
        <v>1.5774825631838112E-2</v>
      </c>
      <c r="AE491" s="2" cm="1">
        <f t="array" ref="AE491">[1]!table_weight[StandingTackle]*(('F+ , F-'!AE$2-[1]!tbl_gk[[#This Row],[StandingTackle]])/('F+ , F-'!AE$2-'F+ , F-'!AE$3))</f>
        <v>2.9141914719869356E-2</v>
      </c>
      <c r="AF491" s="2" cm="1">
        <f t="array" ref="AF491">[1]!table_weight[SlidingTackle]*(('F+ , F-'!AF$2-[1]!tbl_gk[[#This Row],[SlidingTackle]])/('F+ , F-'!AF$2-'F+ , F-'!AF$3))</f>
        <v>4.4833714953645158E-3</v>
      </c>
      <c r="AG491" s="2" cm="1">
        <f t="array" ref="AG491">[1]!table_weight[GKDiving]*(('F+ , F-'!AG$2-[1]!tbl_gk[[#This Row],[GKDiving]])/('F+ , F-'!AG$2-'F+ , F-'!AG$3))</f>
        <v>2.0497414055369624E-2</v>
      </c>
      <c r="AH491" s="2" cm="1">
        <f t="array" ref="AH491">[1]!table_weight[GKHandling]*(('F+ , F-'!AH$2-[1]!tbl_gk[[#This Row],[GKHandling]])/('F+ , F-'!AH$2-'F+ , F-'!AH$3))</f>
        <v>1.9606222139918771E-2</v>
      </c>
      <c r="AI491" s="2" cm="1">
        <f t="array" ref="AI491">[1]!table_weight[GKKicking]*(('F+ , F-'!AI$2-[1]!tbl_gk[[#This Row],[GKKicking]])/('F+ , F-'!AI$2-'F+ , F-'!AI$3))</f>
        <v>1.78886522665044E-2</v>
      </c>
      <c r="AJ491" s="2" cm="1">
        <f t="array" ref="AJ491">[1]!table_weight[GKPositioning]*(('F+ , F-'!AJ$2-[1]!tbl_gk[[#This Row],[GKPositioning]])/('F+ , F-'!AJ$2-'F+ , F-'!AJ$3))</f>
        <v>1.0721724275116419E-2</v>
      </c>
      <c r="AK491" s="2" cm="1">
        <f t="array" ref="AK491">[1]!table_weight[GKReflexes]*(('F+ , F-'!AK$2-[1]!tbl_gk[[#This Row],[GKReflexes]])/('F+ , F-'!AK$2-'F+ , F-'!AK$3))</f>
        <v>1.8219923604772998E-2</v>
      </c>
    </row>
    <row r="492" spans="1:37" x14ac:dyDescent="0.55000000000000004">
      <c r="A492" s="7">
        <f>[1]!tbl_gk[[#This Row],[ID]]</f>
        <v>211537</v>
      </c>
      <c r="B492" s="1" cm="1">
        <f t="array" ref="B492">[1]!table_weight[ValueEUR]*(('F+ , F-'!B$2-[1]!tbl_gk[[#This Row],[ValueEUR]])/('F+ , F-'!B$2-'F+ , F-'!B$3))</f>
        <v>1.1297129235428024E-4</v>
      </c>
      <c r="C492" s="1" cm="1">
        <f t="array" ref="C492">[1]!table_weight[WageEUR]*(('F+ , F-'!C$2-[1]!tbl_gk[[#This Row],[WageEUR]])/('F+ , F-'!C$2-'F+ , F-'!C$3))</f>
        <v>7.8241870618836313E-5</v>
      </c>
      <c r="D492" s="1" cm="1">
        <f t="array" ref="D492">[1]!table_weight[Crossing]*(('F+ , F-'!D$2-[1]!tbl_gk[[#This Row],[Crossing]])/('F+ , F-'!D$2-'F+ , F-'!D$3))</f>
        <v>3.1383600467551537E-2</v>
      </c>
      <c r="E492" s="1" cm="1">
        <f t="array" ref="E492">[1]!table_weight[Finishing]*(('F+ , F-'!E$2-[1]!tbl_gk[[#This Row],[Finishing]])/('F+ , F-'!E$2-'F+ , F-'!E$3))</f>
        <v>1.3975509583206414E-2</v>
      </c>
      <c r="F492" s="1" cm="1">
        <f t="array" ref="F492">[1]!table_weight[HeadingAccuracy]*(('F+ , F-'!F$2-[1]!tbl_gk[[#This Row],[HeadingAccuracy]])/('F+ , F-'!F$2-'F+ , F-'!F$3))</f>
        <v>9.6040850170308507E-3</v>
      </c>
      <c r="G492" s="1" cm="1">
        <f t="array" ref="G492">[1]!table_weight[ShortPassing]*(('F+ , F-'!G$2-[1]!tbl_gk[[#This Row],[ShortPassing]])/('F+ , F-'!G$2-'F+ , F-'!G$3))</f>
        <v>4.6409239370648142E-2</v>
      </c>
      <c r="H492" s="1" cm="1">
        <f t="array" ref="H492">[1]!table_weight[Volleys]*(('F+ , F-'!H$2-[1]!tbl_gk[[#This Row],[Volleys]])/('F+ , F-'!H$2-'F+ , F-'!H$3))</f>
        <v>9.2591367839048701E-4</v>
      </c>
      <c r="I492" s="1" cm="1">
        <f t="array" ref="I492">[1]!table_weight[Dribbling]*(('F+ , F-'!I$2-[1]!tbl_gk[[#This Row],[Dribbling]])/('F+ , F-'!I$2-'F+ , F-'!I$3))</f>
        <v>1.7601807988178481E-2</v>
      </c>
      <c r="J492" s="1" cm="1">
        <f t="array" ref="J492">[1]!table_weight[Curve]*(('F+ , F-'!J$2-[1]!tbl_gk[[#This Row],[Curve]])/('F+ , F-'!J$2-'F+ , F-'!J$3))</f>
        <v>9.1268634012777444E-3</v>
      </c>
      <c r="K492" s="1" cm="1">
        <f t="array" ref="K492">[1]!table_weight[FKAccuracy]*(('F+ , F-'!K$2-[1]!tbl_gk[[#This Row],[FKAccuracy]])/('F+ , F-'!K$2-'F+ , F-'!K$3))</f>
        <v>8.8226346212351529E-3</v>
      </c>
      <c r="L492" s="1" cm="1">
        <f t="array" ref="L492">[1]!table_weight[LongPassing]*(('F+ , F-'!L$2-[1]!tbl_gk[[#This Row],[LongPassing]])/('F+ , F-'!L$2-'F+ , F-'!L$3))</f>
        <v>2.7071205003789917E-2</v>
      </c>
      <c r="M492" s="1" cm="1">
        <f t="array" ref="M492">[1]!table_weight[BallControl]*(('F+ , F-'!M$2-[1]!tbl_gk[[#This Row],[BallControl]])/('F+ , F-'!M$2-'F+ , F-'!M$3))</f>
        <v>9.9960884871137055E-3</v>
      </c>
      <c r="N492" s="1" cm="1">
        <f t="array" ref="N492">[1]!table_weight[Acceleration]*(('F+ , F-'!N$2-[1]!tbl_gk[[#This Row],[Acceleration]])/('F+ , F-'!N$2-'F+ , F-'!N$3))</f>
        <v>4.2842570554233201E-3</v>
      </c>
      <c r="O492" s="1" cm="1">
        <f t="array" ref="O492">[1]!table_weight[SprintSpeed]*(('F+ , F-'!O$2-[1]!tbl_gk[[#This Row],[SprintSpeed]])/('F+ , F-'!O$2-'F+ , F-'!O$3))</f>
        <v>5.3410404624277394E-3</v>
      </c>
      <c r="P492" s="1" cm="1">
        <f t="array" ref="P492">[1]!table_weight[Agility]*(('F+ , F-'!P$2-[1]!tbl_gk[[#This Row],[Agility]])/('F+ , F-'!P$2-'F+ , F-'!P$3))</f>
        <v>3.0422878004259103E-3</v>
      </c>
      <c r="Q492" s="1" cm="1">
        <f t="array" ref="Q492">[1]!table_weight[Reactions]*(('F+ , F-'!Q$2-[1]!tbl_gk[[#This Row],[Reactions]])/('F+ , F-'!Q$2-'F+ , F-'!Q$3))</f>
        <v>1.7016186002382209E-3</v>
      </c>
      <c r="R492" s="1" cm="1">
        <f t="array" ref="R492">[1]!table_weight[Balance]*(('F+ , F-'!R$2-[1]!tbl_gk[[#This Row],[Balance]])/('F+ , F-'!R$2-'F+ , F-'!R$3))</f>
        <v>2.4835002452456407E-4</v>
      </c>
      <c r="S492" s="1" cm="1">
        <f t="array" ref="S492">[1]!table_weight[ShotPower]*(('F+ , F-'!S$2-[1]!tbl_gk[[#This Row],[ShotPower]])/('F+ , F-'!S$2-'F+ , F-'!S$3))</f>
        <v>6.4926873789576834E-3</v>
      </c>
      <c r="T492" s="1" cm="1">
        <f t="array" ref="T492">[1]!table_weight[Jumping]*(('F+ , F-'!T$2-[1]!tbl_gk[[#This Row],[Jumping]])/('F+ , F-'!T$2-'F+ , F-'!T$3))</f>
        <v>2.2326466922480506E-3</v>
      </c>
      <c r="U492" s="1" cm="1">
        <f t="array" ref="U492">[1]!table_weight[Stamina]*(('F+ , F-'!U$2-[1]!tbl_gk[[#This Row],[Stamina]])/('F+ , F-'!U$2-'F+ , F-'!U$3))</f>
        <v>1.1163233461240251E-2</v>
      </c>
      <c r="V492" s="1" cm="1">
        <f t="array" ref="V492">[1]!table_weight[Strength]*(('F+ , F-'!V$2-[1]!tbl_gk[[#This Row],[Strength]])/('F+ , F-'!V$2-'F+ , F-'!V$3))</f>
        <v>3.2831355846262997E-2</v>
      </c>
      <c r="W492" s="1" cm="1">
        <f t="array" ref="W492">[1]!table_weight[LongShots]*(('F+ , F-'!W$2-[1]!tbl_gk[[#This Row],[LongShots]])/('F+ , F-'!W$2-'F+ , F-'!W$3))</f>
        <v>8.0509323499075268E-3</v>
      </c>
      <c r="X492" s="1" cm="1">
        <f t="array" ref="X492">[1]!table_weight[Aggression]*(('F+ , F-'!X$2-[1]!tbl_gk[[#This Row],[Aggression]])/('F+ , F-'!X$2-'F+ , F-'!X$3))</f>
        <v>1.7645269242470306E-2</v>
      </c>
      <c r="Y492" s="1" cm="1">
        <f t="array" ref="Y492">[1]!table_weight[Interceptions]*(('F+ , F-'!Y$2-[1]!tbl_gk[[#This Row],[Interceptions]])/('F+ , F-'!Y$2-'F+ , F-'!Y$3))</f>
        <v>1.7313833010554024E-2</v>
      </c>
      <c r="Z492" s="1" cm="1">
        <f t="array" ref="Z492">[1]!table_weight[Positioning]*(('F+ , F-'!Z$2-[1]!tbl_gk[[#This Row],[Positioning]])/('F+ , F-'!Z$2-'F+ , F-'!Z$3))</f>
        <v>7.394449514924029E-4</v>
      </c>
      <c r="AA492" s="1" cm="1">
        <f t="array" ref="AA492">[1]!table_weight[Vision]*(('F+ , F-'!AA$2-[1]!tbl_gk[[#This Row],[Vision]])/('F+ , F-'!AA$2-'F+ , F-'!AA$3))</f>
        <v>1.7746678835817837E-2</v>
      </c>
      <c r="AB492" s="1" cm="1">
        <f t="array" ref="AB492">[1]!table_weight[Penalties]*(('F+ , F-'!AB$2-[1]!tbl_gk[[#This Row],[Penalties]])/('F+ , F-'!AB$2-'F+ , F-'!AB$3))</f>
        <v>1.9965013690294879E-3</v>
      </c>
      <c r="AC492" s="1" cm="1">
        <f t="array" ref="AC492">[1]!table_weight[Composure]*(('F+ , F-'!AC$2-[1]!tbl_gk[[#This Row],[Composure]])/('F+ , F-'!AC$2-'F+ , F-'!AC$3))</f>
        <v>1.3877102247556784E-3</v>
      </c>
      <c r="AD492" s="1" cm="1">
        <f t="array" ref="AD492">[1]!table_weight[Marking]*(('F+ , F-'!AD$2-[1]!tbl_gk[[#This Row],[Marking]])/('F+ , F-'!AD$2-'F+ , F-'!AD$3))</f>
        <v>2.9972168700492414E-2</v>
      </c>
      <c r="AE492" s="1" cm="1">
        <f t="array" ref="AE492">[1]!table_weight[StandingTackle]*(('F+ , F-'!AE$2-[1]!tbl_gk[[#This Row],[StandingTackle]])/('F+ , F-'!AE$2-'F+ , F-'!AE$3))</f>
        <v>2.465854322450484E-2</v>
      </c>
      <c r="AF492" s="1" cm="1">
        <f t="array" ref="AF492">[1]!table_weight[SlidingTackle]*(('F+ , F-'!AF$2-[1]!tbl_gk[[#This Row],[SlidingTackle]])/('F+ , F-'!AF$2-'F+ , F-'!AF$3))</f>
        <v>8.9667429907290316E-3</v>
      </c>
      <c r="AG492" s="1" cm="1">
        <f t="array" ref="AG492">[1]!table_weight[GKDiving]*(('F+ , F-'!AG$2-[1]!tbl_gk[[#This Row],[GKDiving]])/('F+ , F-'!AG$2-'F+ , F-'!AG$3))</f>
        <v>4.7827299462529123E-2</v>
      </c>
      <c r="AH492" s="1" cm="1">
        <f t="array" ref="AH492">[1]!table_weight[GKHandling]*(('F+ , F-'!AH$2-[1]!tbl_gk[[#This Row],[GKHandling]])/('F+ , F-'!AH$2-'F+ , F-'!AH$3))</f>
        <v>5.168913109614949E-2</v>
      </c>
      <c r="AI492" s="1" cm="1">
        <f t="array" ref="AI492">[1]!table_weight[GKKicking]*(('F+ , F-'!AI$2-[1]!tbl_gk[[#This Row],[GKKicking]])/('F+ , F-'!AI$2-'F+ , F-'!AI$3))</f>
        <v>2.9516276239732256E-2</v>
      </c>
      <c r="AJ492" s="1" cm="1">
        <f t="array" ref="AJ492">[1]!table_weight[GKPositioning]*(('F+ , F-'!AJ$2-[1]!tbl_gk[[#This Row],[GKPositioning]])/('F+ , F-'!AJ$2-'F+ , F-'!AJ$3))</f>
        <v>1.8920689897264267E-2</v>
      </c>
      <c r="AK492" s="1" cm="1">
        <f t="array" ref="AK492">[1]!table_weight[GKReflexes]*(('F+ , F-'!AK$2-[1]!tbl_gk[[#This Row],[GKReflexes]])/('F+ , F-'!AK$2-'F+ , F-'!AK$3))</f>
        <v>5.10157860933644E-2</v>
      </c>
    </row>
    <row r="493" spans="1:37" x14ac:dyDescent="0.55000000000000004">
      <c r="A493" s="8">
        <f>[1]!tbl_gk[[#This Row],[ID]]</f>
        <v>211604</v>
      </c>
      <c r="B493" s="2" cm="1">
        <f t="array" ref="B493">[1]!table_weight[ValueEUR]*(('F+ , F-'!B$2-[1]!tbl_gk[[#This Row],[ValueEUR]])/('F+ , F-'!B$2-'F+ , F-'!B$3))</f>
        <v>1.8242085732617382E-4</v>
      </c>
      <c r="C493" s="2" cm="1">
        <f t="array" ref="C493">[1]!table_weight[WageEUR]*(('F+ , F-'!C$2-[1]!tbl_gk[[#This Row],[WageEUR]])/('F+ , F-'!C$2-'F+ , F-'!C$3))</f>
        <v>8.6066057680719962E-4</v>
      </c>
      <c r="D493" s="2" cm="1">
        <f t="array" ref="D493">[1]!table_weight[Crossing]*(('F+ , F-'!D$2-[1]!tbl_gk[[#This Row],[Crossing]])/('F+ , F-'!D$2-'F+ , F-'!D$3))</f>
        <v>3.1383600467551537E-2</v>
      </c>
      <c r="E493" s="2" cm="1">
        <f t="array" ref="E493">[1]!table_weight[Finishing]*(('F+ , F-'!E$2-[1]!tbl_gk[[#This Row],[Finishing]])/('F+ , F-'!E$2-'F+ , F-'!E$3))</f>
        <v>8.9842561606326941E-3</v>
      </c>
      <c r="F493" s="2" cm="1">
        <f t="array" ref="F493">[1]!table_weight[HeadingAccuracy]*(('F+ , F-'!F$2-[1]!tbl_gk[[#This Row],[HeadingAccuracy]])/('F+ , F-'!F$2-'F+ , F-'!F$3))</f>
        <v>1.00216539308148E-2</v>
      </c>
      <c r="G493" s="2" cm="1">
        <f t="array" ref="G493">[1]!table_weight[ShortPassing]*(('F+ , F-'!G$2-[1]!tbl_gk[[#This Row],[ShortPassing]])/('F+ , F-'!G$2-'F+ , F-'!G$3))</f>
        <v>4.2190217609680135E-2</v>
      </c>
      <c r="H493" s="2" cm="1">
        <f t="array" ref="H493">[1]!table_weight[Volleys]*(('F+ , F-'!H$2-[1]!tbl_gk[[#This Row],[Volleys]])/('F+ , F-'!H$2-'F+ , F-'!H$3))</f>
        <v>1.6203489371833524E-3</v>
      </c>
      <c r="I493" s="2" cm="1">
        <f t="array" ref="I493">[1]!table_weight[Dribbling]*(('F+ , F-'!I$2-[1]!tbl_gk[[#This Row],[Dribbling]])/('F+ , F-'!I$2-'F+ , F-'!I$3))</f>
        <v>1.3690295101916595E-2</v>
      </c>
      <c r="J493" s="2" cm="1">
        <f t="array" ref="J493">[1]!table_weight[Curve]*(('F+ , F-'!J$2-[1]!tbl_gk[[#This Row],[Curve]])/('F+ , F-'!J$2-'F+ , F-'!J$3))</f>
        <v>8.2817834567149896E-3</v>
      </c>
      <c r="K493" s="2" cm="1">
        <f t="array" ref="K493">[1]!table_weight[FKAccuracy]*(('F+ , F-'!K$2-[1]!tbl_gk[[#This Row],[FKAccuracy]])/('F+ , F-'!K$2-'F+ , F-'!K$3))</f>
        <v>8.9747490112564478E-3</v>
      </c>
      <c r="L493" s="2" cm="1">
        <f t="array" ref="L493">[1]!table_weight[LongPassing]*(('F+ , F-'!L$2-[1]!tbl_gk[[#This Row],[LongPassing]])/('F+ , F-'!L$2-'F+ , F-'!L$3))</f>
        <v>2.0032691702804539E-2</v>
      </c>
      <c r="M493" s="2" cm="1">
        <f t="array" ref="M493">[1]!table_weight[BallControl]*(('F+ , F-'!M$2-[1]!tbl_gk[[#This Row],[BallControl]])/('F+ , F-'!M$2-'F+ , F-'!M$3))</f>
        <v>9.561475944195718E-3</v>
      </c>
      <c r="N493" s="2" cm="1">
        <f t="array" ref="N493">[1]!table_weight[Acceleration]*(('F+ , F-'!N$2-[1]!tbl_gk[[#This Row],[Acceleration]])/('F+ , F-'!N$2-'F+ , F-'!N$3))</f>
        <v>4.5097442688666525E-3</v>
      </c>
      <c r="O493" s="2" cm="1">
        <f t="array" ref="O493">[1]!table_weight[SprintSpeed]*(('F+ , F-'!O$2-[1]!tbl_gk[[#This Row],[SprintSpeed]])/('F+ , F-'!O$2-'F+ , F-'!O$3))</f>
        <v>4.7788256769090301E-3</v>
      </c>
      <c r="P493" s="2" cm="1">
        <f t="array" ref="P493">[1]!table_weight[Agility]*(('F+ , F-'!P$2-[1]!tbl_gk[[#This Row],[Agility]])/('F+ , F-'!P$2-'F+ , F-'!P$3))</f>
        <v>3.0422878004259103E-3</v>
      </c>
      <c r="Q493" s="2" cm="1">
        <f t="array" ref="Q493">[1]!table_weight[Reactions]*(('F+ , F-'!Q$2-[1]!tbl_gk[[#This Row],[Reactions]])/('F+ , F-'!Q$2-'F+ , F-'!Q$3))</f>
        <v>1.4953618002093458E-3</v>
      </c>
      <c r="R493" s="2" cm="1">
        <f t="array" ref="R493">[1]!table_weight[Balance]*(('F+ , F-'!R$2-[1]!tbl_gk[[#This Row],[Balance]])/('F+ , F-'!R$2-'F+ , F-'!R$3))</f>
        <v>2.359325232983359E-3</v>
      </c>
      <c r="S493" s="2" cm="1">
        <f t="array" ref="S493">[1]!table_weight[ShotPower]*(('F+ , F-'!S$2-[1]!tbl_gk[[#This Row],[ShotPower]])/('F+ , F-'!S$2-'F+ , F-'!S$3))</f>
        <v>5.9732723886410689E-3</v>
      </c>
      <c r="T493" s="2" cm="1">
        <f t="array" ref="T493">[1]!table_weight[Jumping]*(('F+ , F-'!T$2-[1]!tbl_gk[[#This Row],[Jumping]])/('F+ , F-'!T$2-'F+ , F-'!T$3))</f>
        <v>1.6315495058735752E-3</v>
      </c>
      <c r="U493" s="2" cm="1">
        <f t="array" ref="U493">[1]!table_weight[Stamina]*(('F+ , F-'!U$2-[1]!tbl_gk[[#This Row],[Stamina]])/('F+ , F-'!U$2-'F+ , F-'!U$3))</f>
        <v>1.2021943727489499E-2</v>
      </c>
      <c r="V493" s="2" cm="1">
        <f t="array" ref="V493">[1]!table_weight[Strength]*(('F+ , F-'!V$2-[1]!tbl_gk[[#This Row],[Strength]])/('F+ , F-'!V$2-'F+ , F-'!V$3))</f>
        <v>1.9521346719399615E-2</v>
      </c>
      <c r="W493" s="2" cm="1">
        <f t="array" ref="W493">[1]!table_weight[LongShots]*(('F+ , F-'!W$2-[1]!tbl_gk[[#This Row],[LongShots]])/('F+ , F-'!W$2-'F+ , F-'!W$3))</f>
        <v>7.5315173595909123E-3</v>
      </c>
      <c r="X493" s="2" cm="1">
        <f t="array" ref="X493">[1]!table_weight[Aggression]*(('F+ , F-'!X$2-[1]!tbl_gk[[#This Row],[Aggression]])/('F+ , F-'!X$2-'F+ , F-'!X$3))</f>
        <v>1.2169151201703659E-2</v>
      </c>
      <c r="Y493" s="2" cm="1">
        <f t="array" ref="Y493">[1]!table_weight[Interceptions]*(('F+ , F-'!Y$2-[1]!tbl_gk[[#This Row],[Interceptions]])/('F+ , F-'!Y$2-'F+ , F-'!Y$3))</f>
        <v>1.5236173049287543E-2</v>
      </c>
      <c r="Z493" s="2" cm="1">
        <f t="array" ref="Z493">[1]!table_weight[Positioning]*(('F+ , F-'!Z$2-[1]!tbl_gk[[#This Row],[Positioning]])/('F+ , F-'!Z$2-'F+ , F-'!Z$3))</f>
        <v>1.1831119223878444E-3</v>
      </c>
      <c r="AA493" s="2" cm="1">
        <f t="array" ref="AA493">[1]!table_weight[Vision]*(('F+ , F-'!AA$2-[1]!tbl_gk[[#This Row],[Vision]])/('F+ , F-'!AA$2-'F+ , F-'!AA$3))</f>
        <v>1.6326944528952409E-2</v>
      </c>
      <c r="AB493" s="2" cm="1">
        <f t="array" ref="AB493">[1]!table_weight[Penalties]*(('F+ , F-'!AB$2-[1]!tbl_gk[[#This Row],[Penalties]])/('F+ , F-'!AB$2-'F+ , F-'!AB$3))</f>
        <v>2.0747955403639775E-3</v>
      </c>
      <c r="AC493" s="2" cm="1">
        <f t="array" ref="AC493">[1]!table_weight[Composure]*(('F+ , F-'!AC$2-[1]!tbl_gk[[#This Row],[Composure]])/('F+ , F-'!AC$2-'F+ , F-'!AC$3))</f>
        <v>9.6072246329239263E-4</v>
      </c>
      <c r="AD493" s="2" cm="1">
        <f t="array" ref="AD493">[1]!table_weight[Marking]*(('F+ , F-'!AD$2-[1]!tbl_gk[[#This Row],[Marking]])/('F+ , F-'!AD$2-'F+ , F-'!AD$3))</f>
        <v>1.5774825631838112E-2</v>
      </c>
      <c r="AE493" s="2" cm="1">
        <f t="array" ref="AE493">[1]!table_weight[StandingTackle]*(('F+ , F-'!AE$2-[1]!tbl_gk[[#This Row],[StandingTackle]])/('F+ , F-'!AE$2-'F+ , F-'!AE$3))</f>
        <v>2.465854322450484E-2</v>
      </c>
      <c r="AF493" s="2" cm="1">
        <f t="array" ref="AF493">[1]!table_weight[SlidingTackle]*(('F+ , F-'!AF$2-[1]!tbl_gk[[#This Row],[SlidingTackle]])/('F+ , F-'!AF$2-'F+ , F-'!AF$3))</f>
        <v>6.7250572430467732E-3</v>
      </c>
      <c r="AG493" s="2" cm="1">
        <f t="array" ref="AG493">[1]!table_weight[GKDiving]*(('F+ , F-'!AG$2-[1]!tbl_gk[[#This Row],[GKDiving]])/('F+ , F-'!AG$2-'F+ , F-'!AG$3))</f>
        <v>4.2702945948686719E-2</v>
      </c>
      <c r="AH493" s="2" cm="1">
        <f t="array" ref="AH493">[1]!table_weight[GKHandling]*(('F+ , F-'!AH$2-[1]!tbl_gk[[#This Row],[GKHandling]])/('F+ , F-'!AH$2-'F+ , F-'!AH$3))</f>
        <v>4.9906747265247783E-2</v>
      </c>
      <c r="AI493" s="2" cm="1">
        <f t="array" ref="AI493">[1]!table_weight[GKKicking]*(('F+ , F-'!AI$2-[1]!tbl_gk[[#This Row],[GKKicking]])/('F+ , F-'!AI$2-'F+ , F-'!AI$3))</f>
        <v>2.7727411013081817E-2</v>
      </c>
      <c r="AJ493" s="2" cm="1">
        <f t="array" ref="AJ493">[1]!table_weight[GKPositioning]*(('F+ , F-'!AJ$2-[1]!tbl_gk[[#This Row],[GKPositioning]])/('F+ , F-'!AJ$2-'F+ , F-'!AJ$3))</f>
        <v>1.7028620907537841E-2</v>
      </c>
      <c r="AK493" s="2" cm="1">
        <f t="array" ref="AK493">[1]!table_weight[GKReflexes]*(('F+ , F-'!AK$2-[1]!tbl_gk[[#This Row],[GKReflexes]])/('F+ , F-'!AK$2-'F+ , F-'!AK$3))</f>
        <v>4.3727816651455198E-2</v>
      </c>
    </row>
    <row r="494" spans="1:37" x14ac:dyDescent="0.55000000000000004">
      <c r="A494" s="7">
        <f>[1]!tbl_gk[[#This Row],[ID]]</f>
        <v>211738</v>
      </c>
      <c r="B494" s="1" cm="1">
        <f t="array" ref="B494">[1]!table_weight[ValueEUR]*(('F+ , F-'!B$2-[1]!tbl_gk[[#This Row],[ValueEUR]])/('F+ , F-'!B$2-'F+ , F-'!B$3))</f>
        <v>4.9358577487357792E-3</v>
      </c>
      <c r="C494" s="1" cm="1">
        <f t="array" ref="C494">[1]!table_weight[WageEUR]*(('F+ , F-'!C$2-[1]!tbl_gk[[#This Row],[WageEUR]])/('F+ , F-'!C$2-'F+ , F-'!C$3))</f>
        <v>4.3033028840359982E-3</v>
      </c>
      <c r="D494" s="1" cm="1">
        <f t="array" ref="D494">[1]!table_weight[Crossing]*(('F+ , F-'!D$2-[1]!tbl_gk[[#This Row],[Crossing]])/('F+ , F-'!D$2-'F+ , F-'!D$3))</f>
        <v>3.3625286215233793E-2</v>
      </c>
      <c r="E494" s="1" cm="1">
        <f t="array" ref="E494">[1]!table_weight[Finishing]*(('F+ , F-'!E$2-[1]!tbl_gk[[#This Row],[Finishing]])/('F+ , F-'!E$2-'F+ , F-'!E$3))</f>
        <v>1.0980757529662181E-2</v>
      </c>
      <c r="F494" s="1" cm="1">
        <f t="array" ref="F494">[1]!table_weight[HeadingAccuracy]*(('F+ , F-'!F$2-[1]!tbl_gk[[#This Row],[HeadingAccuracy]])/('F+ , F-'!F$2-'F+ , F-'!F$3))</f>
        <v>1.1691929585950599E-2</v>
      </c>
      <c r="G494" s="1" cm="1">
        <f t="array" ref="G494">[1]!table_weight[ShortPassing]*(('F+ , F-'!G$2-[1]!tbl_gk[[#This Row],[ShortPassing]])/('F+ , F-'!G$2-'F+ , F-'!G$3))</f>
        <v>3.3752174087744106E-2</v>
      </c>
      <c r="H494" s="1" cm="1">
        <f t="array" ref="H494">[1]!table_weight[Volleys]*(('F+ , F-'!H$2-[1]!tbl_gk[[#This Row],[Volleys]])/('F+ , F-'!H$2-'F+ , F-'!H$3))</f>
        <v>1.3888705175857305E-3</v>
      </c>
      <c r="I494" s="1" cm="1">
        <f t="array" ref="I494">[1]!table_weight[Dribbling]*(('F+ , F-'!I$2-[1]!tbl_gk[[#This Row],[Dribbling]])/('F+ , F-'!I$2-'F+ , F-'!I$3))</f>
        <v>1.8579686209743949E-2</v>
      </c>
      <c r="J494" s="1" cm="1">
        <f t="array" ref="J494">[1]!table_weight[Curve]*(('F+ , F-'!J$2-[1]!tbl_gk[[#This Row],[Curve]])/('F+ , F-'!J$2-'F+ , F-'!J$3))</f>
        <v>8.4507994456275402E-3</v>
      </c>
      <c r="K494" s="1" cm="1">
        <f t="array" ref="K494">[1]!table_weight[FKAccuracy]*(('F+ , F-'!K$2-[1]!tbl_gk[[#This Row],[FKAccuracy]])/('F+ , F-'!K$2-'F+ , F-'!K$3))</f>
        <v>9.4310921813203358E-3</v>
      </c>
      <c r="L494" s="1" cm="1">
        <f t="array" ref="L494">[1]!table_weight[LongPassing]*(('F+ , F-'!L$2-[1]!tbl_gk[[#This Row],[LongPassing]])/('F+ , F-'!L$2-'F+ , F-'!L$3))</f>
        <v>1.4077026601970757E-2</v>
      </c>
      <c r="M494" s="1" cm="1">
        <f t="array" ref="M494">[1]!table_weight[BallControl]*(('F+ , F-'!M$2-[1]!tbl_gk[[#This Row],[BallControl]])/('F+ , F-'!M$2-'F+ , F-'!M$3))</f>
        <v>5.6499630579338331E-3</v>
      </c>
      <c r="N494" s="1" cm="1">
        <f t="array" ref="N494">[1]!table_weight[Acceleration]*(('F+ , F-'!N$2-[1]!tbl_gk[[#This Row],[Acceleration]])/('F+ , F-'!N$2-'F+ , F-'!N$3))</f>
        <v>8.3430268974033078E-3</v>
      </c>
      <c r="O494" s="1" cm="1">
        <f t="array" ref="O494">[1]!table_weight[SprintSpeed]*(('F+ , F-'!O$2-[1]!tbl_gk[[#This Row],[SprintSpeed]])/('F+ , F-'!O$2-'F+ , F-'!O$3))</f>
        <v>8.1521143900212863E-3</v>
      </c>
      <c r="P494" s="1" cm="1">
        <f t="array" ref="P494">[1]!table_weight[Agility]*(('F+ , F-'!P$2-[1]!tbl_gk[[#This Row],[Agility]])/('F+ , F-'!P$2-'F+ , F-'!P$3))</f>
        <v>4.2123984928974139E-3</v>
      </c>
      <c r="Q494" s="1" cm="1">
        <f t="array" ref="Q494">[1]!table_weight[Reactions]*(('F+ , F-'!Q$2-[1]!tbl_gk[[#This Row],[Reactions]])/('F+ , F-'!Q$2-'F+ , F-'!Q$3))</f>
        <v>5.1564200007218821E-4</v>
      </c>
      <c r="R494" s="1" cm="1">
        <f t="array" ref="R494">[1]!table_weight[Balance]*(('F+ , F-'!R$2-[1]!tbl_gk[[#This Row],[Balance]])/('F+ , F-'!R$2-'F+ , F-'!R$3))</f>
        <v>1.9247126900653719E-3</v>
      </c>
      <c r="S494" s="1" cm="1">
        <f t="array" ref="S494">[1]!table_weight[ShotPower]*(('F+ , F-'!S$2-[1]!tbl_gk[[#This Row],[ShotPower]])/('F+ , F-'!S$2-'F+ , F-'!S$3))</f>
        <v>2.337367456424766E-3</v>
      </c>
      <c r="T494" s="1" cm="1">
        <f t="array" ref="T494">[1]!table_weight[Jumping]*(('F+ , F-'!T$2-[1]!tbl_gk[[#This Row],[Jumping]])/('F+ , F-'!T$2-'F+ , F-'!T$3))</f>
        <v>2.5761307987477505E-3</v>
      </c>
      <c r="U494" s="1" cm="1">
        <f t="array" ref="U494">[1]!table_weight[Stamina]*(('F+ , F-'!U$2-[1]!tbl_gk[[#This Row],[Stamina]])/('F+ , F-'!U$2-'F+ , F-'!U$3))</f>
        <v>1.4598074526237249E-2</v>
      </c>
      <c r="V494" s="1" cm="1">
        <f t="array" ref="V494">[1]!table_weight[Strength]*(('F+ , F-'!V$2-[1]!tbl_gk[[#This Row],[Strength]])/('F+ , F-'!V$2-'F+ , F-'!V$3))</f>
        <v>1.1535341243281592E-2</v>
      </c>
      <c r="W494" s="1" cm="1">
        <f t="array" ref="W494">[1]!table_weight[LongShots]*(('F+ , F-'!W$2-[1]!tbl_gk[[#This Row],[LongShots]])/('F+ , F-'!W$2-'F+ , F-'!W$3))</f>
        <v>8.8300548353824494E-3</v>
      </c>
      <c r="X494" s="1" cm="1">
        <f t="array" ref="X494">[1]!table_weight[Aggression]*(('F+ , F-'!X$2-[1]!tbl_gk[[#This Row],[Aggression]])/('F+ , F-'!X$2-'F+ , F-'!X$3))</f>
        <v>7.9099482811073787E-3</v>
      </c>
      <c r="Y494" s="1" cm="1">
        <f t="array" ref="Y494">[1]!table_weight[Interceptions]*(('F+ , F-'!Y$2-[1]!tbl_gk[[#This Row],[Interceptions]])/('F+ , F-'!Y$2-'F+ , F-'!Y$3))</f>
        <v>2.2161706253509151E-2</v>
      </c>
      <c r="Z494" s="1" cm="1">
        <f t="array" ref="Z494">[1]!table_weight[Positioning]*(('F+ , F-'!Z$2-[1]!tbl_gk[[#This Row],[Positioning]])/('F+ , F-'!Z$2-'F+ , F-'!Z$3))</f>
        <v>8.8733394179088337E-4</v>
      </c>
      <c r="AA494" s="1" cm="1">
        <f t="array" ref="AA494">[1]!table_weight[Vision]*(('F+ , F-'!AA$2-[1]!tbl_gk[[#This Row],[Vision]])/('F+ , F-'!AA$2-'F+ , F-'!AA$3))</f>
        <v>1.9166413142683265E-2</v>
      </c>
      <c r="AB494" s="1" cm="1">
        <f t="array" ref="AB494">[1]!table_weight[Penalties]*(('F+ , F-'!AB$2-[1]!tbl_gk[[#This Row],[Penalties]])/('F+ , F-'!AB$2-'F+ , F-'!AB$3))</f>
        <v>1.9965013690294879E-3</v>
      </c>
      <c r="AC494" s="1" cm="1">
        <f t="array" ref="AC494">[1]!table_weight[Composure]*(('F+ , F-'!AC$2-[1]!tbl_gk[[#This Row],[Composure]])/('F+ , F-'!AC$2-'F+ , F-'!AC$3))</f>
        <v>1.6545775756702319E-3</v>
      </c>
      <c r="AD494" s="1" cm="1">
        <f t="array" ref="AD494">[1]!table_weight[Marking]*(('F+ , F-'!AD$2-[1]!tbl_gk[[#This Row],[Marking]])/('F+ , F-'!AD$2-'F+ , F-'!AD$3))</f>
        <v>2.366223844775717E-2</v>
      </c>
      <c r="AE494" s="1" cm="1">
        <f t="array" ref="AE494">[1]!table_weight[StandingTackle]*(('F+ , F-'!AE$2-[1]!tbl_gk[[#This Row],[StandingTackle]])/('F+ , F-'!AE$2-'F+ , F-'!AE$3))</f>
        <v>2.6900228972187096E-2</v>
      </c>
      <c r="AF494" s="1" cm="1">
        <f t="array" ref="AF494">[1]!table_weight[SlidingTackle]*(('F+ , F-'!AF$2-[1]!tbl_gk[[#This Row],[SlidingTackle]])/('F+ , F-'!AF$2-'F+ , F-'!AF$3))</f>
        <v>3.7361429128037632E-3</v>
      </c>
      <c r="AG494" s="1" cm="1">
        <f t="array" ref="AG494">[1]!table_weight[GKDiving]*(('F+ , F-'!AG$2-[1]!tbl_gk[[#This Row],[GKDiving]])/('F+ , F-'!AG$2-'F+ , F-'!AG$3))</f>
        <v>1.7081178379474687E-2</v>
      </c>
      <c r="AH494" s="1" cm="1">
        <f t="array" ref="AH494">[1]!table_weight[GKHandling]*(('F+ , F-'!AH$2-[1]!tbl_gk[[#This Row],[GKHandling]])/('F+ , F-'!AH$2-'F+ , F-'!AH$3))</f>
        <v>2.4953373632623892E-2</v>
      </c>
      <c r="AI494" s="1" cm="1">
        <f t="array" ref="AI494">[1]!table_weight[GKKicking]*(('F+ , F-'!AI$2-[1]!tbl_gk[[#This Row],[GKKicking]])/('F+ , F-'!AI$2-'F+ , F-'!AI$3))</f>
        <v>1.0733191359902639E-2</v>
      </c>
      <c r="AJ494" s="1" cm="1">
        <f t="array" ref="AJ494">[1]!table_weight[GKPositioning]*(('F+ , F-'!AJ$2-[1]!tbl_gk[[#This Row],[GKPositioning]])/('F+ , F-'!AJ$2-'F+ , F-'!AJ$3))</f>
        <v>7.5682759589057076E-3</v>
      </c>
      <c r="AK494" s="1" cm="1">
        <f t="array" ref="AK494">[1]!table_weight[GKReflexes]*(('F+ , F-'!AK$2-[1]!tbl_gk[[#This Row],[GKReflexes]])/('F+ , F-'!AK$2-'F+ , F-'!AK$3))</f>
        <v>1.45759388838184E-2</v>
      </c>
    </row>
    <row r="495" spans="1:37" x14ac:dyDescent="0.55000000000000004">
      <c r="A495" s="8">
        <f>[1]!tbl_gk[[#This Row],[ID]]</f>
        <v>211827</v>
      </c>
      <c r="B495" s="2" cm="1">
        <f t="array" ref="B495">[1]!table_weight[ValueEUR]*(('F+ , F-'!B$2-[1]!tbl_gk[[#This Row],[ValueEUR]])/('F+ , F-'!B$2-'F+ , F-'!B$3))</f>
        <v>2.2100394897722579E-4</v>
      </c>
      <c r="C495" s="2" cm="1">
        <f t="array" ref="C495">[1]!table_weight[WageEUR]*(('F+ , F-'!C$2-[1]!tbl_gk[[#This Row],[WageEUR]])/('F+ , F-'!C$2-'F+ , F-'!C$3))</f>
        <v>7.8241870618836313E-5</v>
      </c>
      <c r="D495" s="2" cm="1">
        <f t="array" ref="D495">[1]!table_weight[Crossing]*(('F+ , F-'!D$2-[1]!tbl_gk[[#This Row],[Crossing]])/('F+ , F-'!D$2-'F+ , F-'!D$3))</f>
        <v>3.1383600467551537E-2</v>
      </c>
      <c r="E495" s="2" cm="1">
        <f t="array" ref="E495">[1]!table_weight[Finishing]*(('F+ , F-'!E$2-[1]!tbl_gk[[#This Row],[Finishing]])/('F+ , F-'!E$2-'F+ , F-'!E$3))</f>
        <v>9.9825068451474385E-3</v>
      </c>
      <c r="F495" s="2" cm="1">
        <f t="array" ref="F495">[1]!table_weight[HeadingAccuracy]*(('F+ , F-'!F$2-[1]!tbl_gk[[#This Row],[HeadingAccuracy]])/('F+ , F-'!F$2-'F+ , F-'!F$3))</f>
        <v>1.00216539308148E-2</v>
      </c>
      <c r="G495" s="2" cm="1">
        <f t="array" ref="G495">[1]!table_weight[ShortPassing]*(('F+ , F-'!G$2-[1]!tbl_gk[[#This Row],[ShortPassing]])/('F+ , F-'!G$2-'F+ , F-'!G$3))</f>
        <v>5.6253623479573515E-2</v>
      </c>
      <c r="H495" s="2" cm="1">
        <f t="array" ref="H495">[1]!table_weight[Volleys]*(('F+ , F-'!H$2-[1]!tbl_gk[[#This Row],[Volleys]])/('F+ , F-'!H$2-'F+ , F-'!H$3))</f>
        <v>1.5046097273845413E-3</v>
      </c>
      <c r="I495" s="2" cm="1">
        <f t="array" ref="I495">[1]!table_weight[Dribbling]*(('F+ , F-'!I$2-[1]!tbl_gk[[#This Row],[Dribbling]])/('F+ , F-'!I$2-'F+ , F-'!I$3))</f>
        <v>1.3690295101916595E-2</v>
      </c>
      <c r="J495" s="2" cm="1">
        <f t="array" ref="J495">[1]!table_weight[Curve]*(('F+ , F-'!J$2-[1]!tbl_gk[[#This Row],[Curve]])/('F+ , F-'!J$2-'F+ , F-'!J$3))</f>
        <v>8.2817834567149896E-3</v>
      </c>
      <c r="K495" s="2" cm="1">
        <f t="array" ref="K495">[1]!table_weight[FKAccuracy]*(('F+ , F-'!K$2-[1]!tbl_gk[[#This Row],[FKAccuracy]])/('F+ , F-'!K$2-'F+ , F-'!K$3))</f>
        <v>8.6705202312138564E-3</v>
      </c>
      <c r="L495" s="2" cm="1">
        <f t="array" ref="L495">[1]!table_weight[LongPassing]*(('F+ , F-'!L$2-[1]!tbl_gk[[#This Row],[LongPassing]])/('F+ , F-'!L$2-'F+ , F-'!L$3))</f>
        <v>2.652978090371412E-2</v>
      </c>
      <c r="M495" s="2" cm="1">
        <f t="array" ref="M495">[1]!table_weight[BallControl]*(('F+ , F-'!M$2-[1]!tbl_gk[[#This Row],[BallControl]])/('F+ , F-'!M$2-'F+ , F-'!M$3))</f>
        <v>1.2169151201703639E-2</v>
      </c>
      <c r="N495" s="2" cm="1">
        <f t="array" ref="N495">[1]!table_weight[Acceleration]*(('F+ , F-'!N$2-[1]!tbl_gk[[#This Row],[Acceleration]])/('F+ , F-'!N$2-'F+ , F-'!N$3))</f>
        <v>4.9607186957533181E-3</v>
      </c>
      <c r="O495" s="2" cm="1">
        <f t="array" ref="O495">[1]!table_weight[SprintSpeed]*(('F+ , F-'!O$2-[1]!tbl_gk[[#This Row],[SprintSpeed]])/('F+ , F-'!O$2-'F+ , F-'!O$3))</f>
        <v>7.0276848189838679E-3</v>
      </c>
      <c r="P495" s="2" cm="1">
        <f t="array" ref="P495">[1]!table_weight[Agility]*(('F+ , F-'!P$2-[1]!tbl_gk[[#This Row],[Agility]])/('F+ , F-'!P$2-'F+ , F-'!P$3))</f>
        <v>4.095387423650264E-3</v>
      </c>
      <c r="Q495" s="2" cm="1">
        <f t="array" ref="Q495">[1]!table_weight[Reactions]*(('F+ , F-'!Q$2-[1]!tbl_gk[[#This Row],[Reactions]])/('F+ , F-'!Q$2-'F+ , F-'!Q$3))</f>
        <v>1.2891050001804705E-3</v>
      </c>
      <c r="R495" s="2" cm="1">
        <f t="array" ref="R495">[1]!table_weight[Balance]*(('F+ , F-'!R$2-[1]!tbl_gk[[#This Row],[Balance]])/('F+ , F-'!R$2-'F+ , F-'!R$3))</f>
        <v>8.6922508583597434E-4</v>
      </c>
      <c r="S495" s="2" cm="1">
        <f t="array" ref="S495">[1]!table_weight[ShotPower]*(('F+ , F-'!S$2-[1]!tbl_gk[[#This Row],[ShotPower]])/('F+ , F-'!S$2-'F+ , F-'!S$3))</f>
        <v>6.4926873789576834E-3</v>
      </c>
      <c r="T495" s="2" cm="1">
        <f t="array" ref="T495">[1]!table_weight[Jumping]*(('F+ , F-'!T$2-[1]!tbl_gk[[#This Row],[Jumping]])/('F+ , F-'!T$2-'F+ , F-'!T$3))</f>
        <v>2.8337438786225251E-3</v>
      </c>
      <c r="U495" s="2" cm="1">
        <f t="array" ref="U495">[1]!table_weight[Stamina]*(('F+ , F-'!U$2-[1]!tbl_gk[[#This Row],[Stamina]])/('F+ , F-'!U$2-'F+ , F-'!U$3))</f>
        <v>1.288065399373875E-2</v>
      </c>
      <c r="V495" s="2" cm="1">
        <f t="array" ref="V495">[1]!table_weight[Strength]*(('F+ , F-'!V$2-[1]!tbl_gk[[#This Row],[Strength]])/('F+ , F-'!V$2-'F+ , F-'!V$3))</f>
        <v>1.5084677010445158E-2</v>
      </c>
      <c r="W495" s="2" cm="1">
        <f t="array" ref="W495">[1]!table_weight[LongShots]*(('F+ , F-'!W$2-[1]!tbl_gk[[#This Row],[LongShots]])/('F+ , F-'!W$2-'F+ , F-'!W$3))</f>
        <v>7.271809864432606E-3</v>
      </c>
      <c r="X495" s="2" cm="1">
        <f t="array" ref="X495">[1]!table_weight[Aggression]*(('F+ , F-'!X$2-[1]!tbl_gk[[#This Row],[Aggression]])/('F+ , F-'!X$2-'F+ , F-'!X$3))</f>
        <v>1.2777608761788841E-2</v>
      </c>
      <c r="Y495" s="2" cm="1">
        <f t="array" ref="Y495">[1]!table_weight[Interceptions]*(('F+ , F-'!Y$2-[1]!tbl_gk[[#This Row],[Interceptions]])/('F+ , F-'!Y$2-'F+ , F-'!Y$3))</f>
        <v>1.8698939651398346E-2</v>
      </c>
      <c r="Z495" s="2" cm="1">
        <f t="array" ref="Z495">[1]!table_weight[Positioning]*(('F+ , F-'!Z$2-[1]!tbl_gk[[#This Row],[Positioning]])/('F+ , F-'!Z$2-'F+ , F-'!Z$3))</f>
        <v>7.394449514924029E-4</v>
      </c>
      <c r="AA495" s="2" cm="1">
        <f t="array" ref="AA495">[1]!table_weight[Vision]*(('F+ , F-'!AA$2-[1]!tbl_gk[[#This Row],[Vision]])/('F+ , F-'!AA$2-'F+ , F-'!AA$3))</f>
        <v>3.6913091978501102E-2</v>
      </c>
      <c r="AB495" s="2" cm="1">
        <f t="array" ref="AB495">[1]!table_weight[Penalties]*(('F+ , F-'!AB$2-[1]!tbl_gk[[#This Row],[Penalties]])/('F+ , F-'!AB$2-'F+ , F-'!AB$3))</f>
        <v>2.0356484546967322E-3</v>
      </c>
      <c r="AC495" s="2" cm="1">
        <f t="array" ref="AC495">[1]!table_weight[Composure]*(('F+ , F-'!AC$2-[1]!tbl_gk[[#This Row],[Composure]])/('F+ , F-'!AC$2-'F+ , F-'!AC$3))</f>
        <v>2.188312277499339E-3</v>
      </c>
      <c r="AD495" s="2" cm="1">
        <f t="array" ref="AD495">[1]!table_weight[Marking]*(('F+ , F-'!AD$2-[1]!tbl_gk[[#This Row],[Marking]])/('F+ , F-'!AD$2-'F+ , F-'!AD$3))</f>
        <v>1.41973430686543E-2</v>
      </c>
      <c r="AE495" s="2" cm="1">
        <f t="array" ref="AE495">[1]!table_weight[StandingTackle]*(('F+ , F-'!AE$2-[1]!tbl_gk[[#This Row],[StandingTackle]])/('F+ , F-'!AE$2-'F+ , F-'!AE$3))</f>
        <v>1.3450114486093548E-2</v>
      </c>
      <c r="AF495" s="2" cm="1">
        <f t="array" ref="AF495">[1]!table_weight[SlidingTackle]*(('F+ , F-'!AF$2-[1]!tbl_gk[[#This Row],[SlidingTackle]])/('F+ , F-'!AF$2-'F+ , F-'!AF$3))</f>
        <v>5.977828660486021E-3</v>
      </c>
      <c r="AG495" s="2" cm="1">
        <f t="array" ref="AG495">[1]!table_weight[GKDiving]*(('F+ , F-'!AG$2-[1]!tbl_gk[[#This Row],[GKDiving]])/('F+ , F-'!AG$2-'F+ , F-'!AG$3))</f>
        <v>3.9286710272791778E-2</v>
      </c>
      <c r="AH495" s="2" cm="1">
        <f t="array" ref="AH495">[1]!table_weight[GKHandling]*(('F+ , F-'!AH$2-[1]!tbl_gk[[#This Row],[GKHandling]])/('F+ , F-'!AH$2-'F+ , F-'!AH$3))</f>
        <v>4.8124363434346076E-2</v>
      </c>
      <c r="AI495" s="2" cm="1">
        <f t="array" ref="AI495">[1]!table_weight[GKKicking]*(('F+ , F-'!AI$2-[1]!tbl_gk[[#This Row],[GKKicking]])/('F+ , F-'!AI$2-'F+ , F-'!AI$3))</f>
        <v>2.9516276239732256E-2</v>
      </c>
      <c r="AJ495" s="2" cm="1">
        <f t="array" ref="AJ495">[1]!table_weight[GKPositioning]*(('F+ , F-'!AJ$2-[1]!tbl_gk[[#This Row],[GKPositioning]])/('F+ , F-'!AJ$2-'F+ , F-'!AJ$3))</f>
        <v>1.3875172591327129E-2</v>
      </c>
      <c r="AK495" s="2" cm="1">
        <f t="array" ref="AK495">[1]!table_weight[GKReflexes]*(('F+ , F-'!AK$2-[1]!tbl_gk[[#This Row],[GKReflexes]])/('F+ , F-'!AK$2-'F+ , F-'!AK$3))</f>
        <v>4.3727816651455198E-2</v>
      </c>
    </row>
    <row r="496" spans="1:37" x14ac:dyDescent="0.55000000000000004">
      <c r="A496" s="7">
        <f>[1]!tbl_gk[[#This Row],[ID]]</f>
        <v>211908</v>
      </c>
      <c r="B496" s="1" cm="1">
        <f t="array" ref="B496">[1]!table_weight[ValueEUR]*(('F+ , F-'!B$2-[1]!tbl_gk[[#This Row],[ValueEUR]])/('F+ , F-'!B$2-'F+ , F-'!B$3))</f>
        <v>4.9108559053458981E-4</v>
      </c>
      <c r="C496" s="1" cm="1">
        <f t="array" ref="C496">[1]!table_weight[WageEUR]*(('F+ , F-'!C$2-[1]!tbl_gk[[#This Row],[WageEUR]])/('F+ , F-'!C$2-'F+ , F-'!C$3))</f>
        <v>1.4865955417578903E-3</v>
      </c>
      <c r="D496" s="1" cm="1">
        <f t="array" ref="D496">[1]!table_weight[Crossing]*(('F+ , F-'!D$2-[1]!tbl_gk[[#This Row],[Crossing]])/('F+ , F-'!D$2-'F+ , F-'!D$3))</f>
        <v>3.0262757593710415E-2</v>
      </c>
      <c r="E496" s="1" cm="1">
        <f t="array" ref="E496">[1]!table_weight[Finishing]*(('F+ , F-'!E$2-[1]!tbl_gk[[#This Row],[Finishing]])/('F+ , F-'!E$2-'F+ , F-'!E$3))</f>
        <v>6.9877547916032071E-3</v>
      </c>
      <c r="F496" s="1" cm="1">
        <f t="array" ref="F496">[1]!table_weight[HeadingAccuracy]*(('F+ , F-'!F$2-[1]!tbl_gk[[#This Row],[HeadingAccuracy]])/('F+ , F-'!F$2-'F+ , F-'!F$3))</f>
        <v>9.6040850170308507E-3</v>
      </c>
      <c r="G496" s="1" cm="1">
        <f t="array" ref="G496">[1]!table_weight[ShortPassing]*(('F+ , F-'!G$2-[1]!tbl_gk[[#This Row],[ShortPassing]])/('F+ , F-'!G$2-'F+ , F-'!G$3))</f>
        <v>2.6720471152797416E-2</v>
      </c>
      <c r="H496" s="1" cm="1">
        <f t="array" ref="H496">[1]!table_weight[Volleys]*(('F+ , F-'!H$2-[1]!tbl_gk[[#This Row],[Volleys]])/('F+ , F-'!H$2-'F+ , F-'!H$3))</f>
        <v>9.2591367839048701E-4</v>
      </c>
      <c r="I496" s="1" cm="1">
        <f t="array" ref="I496">[1]!table_weight[Dribbling]*(('F+ , F-'!I$2-[1]!tbl_gk[[#This Row],[Dribbling]])/('F+ , F-'!I$2-'F+ , F-'!I$3))</f>
        <v>7.823025772523768E-3</v>
      </c>
      <c r="J496" s="1" cm="1">
        <f t="array" ref="J496">[1]!table_weight[Curve]*(('F+ , F-'!J$2-[1]!tbl_gk[[#This Row],[Curve]])/('F+ , F-'!J$2-'F+ , F-'!J$3))</f>
        <v>8.4507994456275402E-3</v>
      </c>
      <c r="K496" s="1" cm="1">
        <f t="array" ref="K496">[1]!table_weight[FKAccuracy]*(('F+ , F-'!K$2-[1]!tbl_gk[[#This Row],[FKAccuracy]])/('F+ , F-'!K$2-'F+ , F-'!K$3))</f>
        <v>8.6705202312138564E-3</v>
      </c>
      <c r="L496" s="1" cm="1">
        <f t="array" ref="L496">[1]!table_weight[LongPassing]*(('F+ , F-'!L$2-[1]!tbl_gk[[#This Row],[LongPassing]])/('F+ , F-'!L$2-'F+ , F-'!L$3))</f>
        <v>1.4077026601970757E-2</v>
      </c>
      <c r="M496" s="1" cm="1">
        <f t="array" ref="M496">[1]!table_weight[BallControl]*(('F+ , F-'!M$2-[1]!tbl_gk[[#This Row],[BallControl]])/('F+ , F-'!M$2-'F+ , F-'!M$3))</f>
        <v>9.1268634012777305E-3</v>
      </c>
      <c r="N496" s="1" cm="1">
        <f t="array" ref="N496">[1]!table_weight[Acceleration]*(('F+ , F-'!N$2-[1]!tbl_gk[[#This Row],[Acceleration]])/('F+ , F-'!N$2-'F+ , F-'!N$3))</f>
        <v>2.7058465613199914E-3</v>
      </c>
      <c r="O496" s="1" cm="1">
        <f t="array" ref="O496">[1]!table_weight[SprintSpeed]*(('F+ , F-'!O$2-[1]!tbl_gk[[#This Row],[SprintSpeed]])/('F+ , F-'!O$2-'F+ , F-'!O$3))</f>
        <v>1.9677517493154831E-3</v>
      </c>
      <c r="P496" s="1" cm="1">
        <f t="array" ref="P496">[1]!table_weight[Agility]*(('F+ , F-'!P$2-[1]!tbl_gk[[#This Row],[Agility]])/('F+ , F-'!P$2-'F+ , F-'!P$3))</f>
        <v>1.2871217617186543E-3</v>
      </c>
      <c r="Q496" s="1" cm="1">
        <f t="array" ref="Q496">[1]!table_weight[Reactions]*(('F+ , F-'!Q$2-[1]!tbl_gk[[#This Row],[Reactions]])/('F+ , F-'!Q$2-'F+ , F-'!Q$3))</f>
        <v>1.1859766001660328E-3</v>
      </c>
      <c r="R496" s="1" cm="1">
        <f t="array" ref="R496">[1]!table_weight[Balance]*(('F+ , F-'!R$2-[1]!tbl_gk[[#This Row],[Balance]])/('F+ , F-'!R$2-'F+ , F-'!R$3))</f>
        <v>1.3659251348851025E-3</v>
      </c>
      <c r="S496" s="1" cm="1">
        <f t="array" ref="S496">[1]!table_weight[ShotPower]*(('F+ , F-'!S$2-[1]!tbl_gk[[#This Row],[ShotPower]])/('F+ , F-'!S$2-'F+ , F-'!S$3))</f>
        <v>4.6747349128495319E-3</v>
      </c>
      <c r="T496" s="1" cm="1">
        <f t="array" ref="T496">[1]!table_weight[Jumping]*(('F+ , F-'!T$2-[1]!tbl_gk[[#This Row],[Jumping]])/('F+ , F-'!T$2-'F+ , F-'!T$3))</f>
        <v>1.0304523194991002E-3</v>
      </c>
      <c r="U496" s="1" cm="1">
        <f t="array" ref="U496">[1]!table_weight[Stamina]*(('F+ , F-'!U$2-[1]!tbl_gk[[#This Row],[Stamina]])/('F+ , F-'!U$2-'F+ , F-'!U$3))</f>
        <v>6.8696821299940002E-3</v>
      </c>
      <c r="V496" s="1" cm="1">
        <f t="array" ref="V496">[1]!table_weight[Strength]*(('F+ , F-'!V$2-[1]!tbl_gk[[#This Row],[Strength]])/('F+ , F-'!V$2-'F+ , F-'!V$3))</f>
        <v>1.5084677010445158E-2</v>
      </c>
      <c r="W496" s="1" cm="1">
        <f t="array" ref="W496">[1]!table_weight[LongShots]*(('F+ , F-'!W$2-[1]!tbl_gk[[#This Row],[LongShots]])/('F+ , F-'!W$2-'F+ , F-'!W$3))</f>
        <v>9.0897623305407575E-3</v>
      </c>
      <c r="X496" s="1" cm="1">
        <f t="array" ref="X496">[1]!table_weight[Aggression]*(('F+ , F-'!X$2-[1]!tbl_gk[[#This Row],[Aggression]])/('F+ , F-'!X$2-'F+ , F-'!X$3))</f>
        <v>1.2169151201703659E-2</v>
      </c>
      <c r="Y496" s="1" cm="1">
        <f t="array" ref="Y496">[1]!table_weight[Interceptions]*(('F+ , F-'!Y$2-[1]!tbl_gk[[#This Row],[Interceptions]])/('F+ , F-'!Y$2-'F+ , F-'!Y$3))</f>
        <v>1.4543619728865382E-2</v>
      </c>
      <c r="Z496" s="1" cm="1">
        <f t="array" ref="Z496">[1]!table_weight[Positioning]*(('F+ , F-'!Z$2-[1]!tbl_gk[[#This Row],[Positioning]])/('F+ , F-'!Z$2-'F+ , F-'!Z$3))</f>
        <v>2.957779805969611E-4</v>
      </c>
      <c r="AA496" s="1" cm="1">
        <f t="array" ref="AA496">[1]!table_weight[Vision]*(('F+ , F-'!AA$2-[1]!tbl_gk[[#This Row],[Vision]])/('F+ , F-'!AA$2-'F+ , F-'!AA$3))</f>
        <v>1.1357874454923415E-2</v>
      </c>
      <c r="AB496" s="1" cm="1">
        <f t="array" ref="AB496">[1]!table_weight[Penalties]*(('F+ , F-'!AB$2-[1]!tbl_gk[[#This Row],[Penalties]])/('F+ , F-'!AB$2-'F+ , F-'!AB$3))</f>
        <v>2.0747955403639775E-3</v>
      </c>
      <c r="AC496" s="1" cm="1">
        <f t="array" ref="AC496">[1]!table_weight[Composure]*(('F+ , F-'!AC$2-[1]!tbl_gk[[#This Row],[Composure]])/('F+ , F-'!AC$2-'F+ , F-'!AC$3))</f>
        <v>2.134938807316428E-3</v>
      </c>
      <c r="AD496" s="1" cm="1">
        <f t="array" ref="AD496">[1]!table_weight[Marking]*(('F+ , F-'!AD$2-[1]!tbl_gk[[#This Row],[Marking]])/('F+ , F-'!AD$2-'F+ , F-'!AD$3))</f>
        <v>2.5239721010940977E-2</v>
      </c>
      <c r="AE496" s="1" cm="1">
        <f t="array" ref="AE496">[1]!table_weight[StandingTackle]*(('F+ , F-'!AE$2-[1]!tbl_gk[[#This Row],[StandingTackle]])/('F+ , F-'!AE$2-'F+ , F-'!AE$3))</f>
        <v>2.465854322450484E-2</v>
      </c>
      <c r="AF496" s="1" cm="1">
        <f t="array" ref="AF496">[1]!table_weight[SlidingTackle]*(('F+ , F-'!AF$2-[1]!tbl_gk[[#This Row],[SlidingTackle]])/('F+ , F-'!AF$2-'F+ , F-'!AF$3))</f>
        <v>8.2195144081682794E-3</v>
      </c>
      <c r="AG496" s="1" cm="1">
        <f t="array" ref="AG496">[1]!table_weight[GKDiving]*(('F+ , F-'!AG$2-[1]!tbl_gk[[#This Row],[GKDiving]])/('F+ , F-'!AG$2-'F+ , F-'!AG$3))</f>
        <v>3.4162356758949373E-2</v>
      </c>
      <c r="AH496" s="1" cm="1">
        <f t="array" ref="AH496">[1]!table_weight[GKHandling]*(('F+ , F-'!AH$2-[1]!tbl_gk[[#This Row],[GKHandling]])/('F+ , F-'!AH$2-'F+ , F-'!AH$3))</f>
        <v>3.5647676618034127E-2</v>
      </c>
      <c r="AI496" s="1" cm="1">
        <f t="array" ref="AI496">[1]!table_weight[GKKicking]*(('F+ , F-'!AI$2-[1]!tbl_gk[[#This Row],[GKKicking]])/('F+ , F-'!AI$2-'F+ , F-'!AI$3))</f>
        <v>2.1466382719805277E-2</v>
      </c>
      <c r="AJ496" s="1" cm="1">
        <f t="array" ref="AJ496">[1]!table_weight[GKPositioning]*(('F+ , F-'!AJ$2-[1]!tbl_gk[[#This Row],[GKPositioning]])/('F+ , F-'!AJ$2-'F+ , F-'!AJ$3))</f>
        <v>1.3244482928084987E-2</v>
      </c>
      <c r="AK496" s="1" cm="1">
        <f t="array" ref="AK496">[1]!table_weight[GKReflexes]*(('F+ , F-'!AK$2-[1]!tbl_gk[[#This Row],[GKReflexes]])/('F+ , F-'!AK$2-'F+ , F-'!AK$3))</f>
        <v>2.7329885407159499E-2</v>
      </c>
    </row>
    <row r="497" spans="1:37" x14ac:dyDescent="0.55000000000000004">
      <c r="A497" s="8">
        <f>[1]!tbl_gk[[#This Row],[ID]]</f>
        <v>211946</v>
      </c>
      <c r="B497" s="2" cm="1">
        <f t="array" ref="B497">[1]!table_weight[ValueEUR]*(('F+ , F-'!B$2-[1]!tbl_gk[[#This Row],[ValueEUR]])/('F+ , F-'!B$2-'F+ , F-'!B$3))</f>
        <v>3.6761969725122341E-4</v>
      </c>
      <c r="C497" s="2" cm="1">
        <f t="array" ref="C497">[1]!table_weight[WageEUR]*(('F+ , F-'!C$2-[1]!tbl_gk[[#This Row],[WageEUR]])/('F+ , F-'!C$2-'F+ , F-'!C$3))</f>
        <v>1.1736280592825449E-3</v>
      </c>
      <c r="D497" s="2" cm="1">
        <f t="array" ref="D497">[1]!table_weight[Crossing]*(('F+ , F-'!D$2-[1]!tbl_gk[[#This Row],[Crossing]])/('F+ , F-'!D$2-'F+ , F-'!D$3))</f>
        <v>3.5866971962916043E-2</v>
      </c>
      <c r="E497" s="2" cm="1">
        <f t="array" ref="E497">[1]!table_weight[Finishing]*(('F+ , F-'!E$2-[1]!tbl_gk[[#This Row],[Finishing]])/('F+ , F-'!E$2-'F+ , F-'!E$3))</f>
        <v>1.1979008214176926E-2</v>
      </c>
      <c r="F497" s="2" cm="1">
        <f t="array" ref="F497">[1]!table_weight[HeadingAccuracy]*(('F+ , F-'!F$2-[1]!tbl_gk[[#This Row],[HeadingAccuracy]])/('F+ , F-'!F$2-'F+ , F-'!F$3))</f>
        <v>7.9338093618950504E-3</v>
      </c>
      <c r="G497" s="2" cm="1">
        <f t="array" ref="G497">[1]!table_weight[ShortPassing]*(('F+ , F-'!G$2-[1]!tbl_gk[[#This Row],[ShortPassing]])/('F+ , F-'!G$2-'F+ , F-'!G$3))</f>
        <v>5.484728289258417E-2</v>
      </c>
      <c r="H497" s="2" cm="1">
        <f t="array" ref="H497">[1]!table_weight[Volleys]*(('F+ , F-'!H$2-[1]!tbl_gk[[#This Row],[Volleys]])/('F+ , F-'!H$2-'F+ , F-'!H$3))</f>
        <v>6.9443525879286526E-4</v>
      </c>
      <c r="I497" s="2" cm="1">
        <f t="array" ref="I497">[1]!table_weight[Dribbling]*(('F+ , F-'!I$2-[1]!tbl_gk[[#This Row],[Dribbling]])/('F+ , F-'!I$2-'F+ , F-'!I$3))</f>
        <v>1.7601807988178481E-2</v>
      </c>
      <c r="J497" s="2" cm="1">
        <f t="array" ref="J497">[1]!table_weight[Curve]*(('F+ , F-'!J$2-[1]!tbl_gk[[#This Row],[Curve]])/('F+ , F-'!J$2-'F+ , F-'!J$3))</f>
        <v>9.8029273569279467E-3</v>
      </c>
      <c r="K497" s="2" cm="1">
        <f t="array" ref="K497">[1]!table_weight[FKAccuracy]*(('F+ , F-'!K$2-[1]!tbl_gk[[#This Row],[FKAccuracy]])/('F+ , F-'!K$2-'F+ , F-'!K$3))</f>
        <v>9.2789777912990392E-3</v>
      </c>
      <c r="L497" s="2" cm="1">
        <f t="array" ref="L497">[1]!table_weight[LongPassing]*(('F+ , F-'!L$2-[1]!tbl_gk[[#This Row],[LongPassing]])/('F+ , F-'!L$2-'F+ , F-'!L$3))</f>
        <v>2.5446932703562523E-2</v>
      </c>
      <c r="M497" s="2" cm="1">
        <f t="array" ref="M497">[1]!table_weight[BallControl]*(('F+ , F-'!M$2-[1]!tbl_gk[[#This Row],[BallControl]])/('F+ , F-'!M$2-'F+ , F-'!M$3))</f>
        <v>1.2603763744621627E-2</v>
      </c>
      <c r="N497" s="2" cm="1">
        <f t="array" ref="N497">[1]!table_weight[Acceleration]*(('F+ , F-'!N$2-[1]!tbl_gk[[#This Row],[Acceleration]])/('F+ , F-'!N$2-'F+ , F-'!N$3))</f>
        <v>3.8332826285366545E-3</v>
      </c>
      <c r="O497" s="2" cm="1">
        <f t="array" ref="O497">[1]!table_weight[SprintSpeed]*(('F+ , F-'!O$2-[1]!tbl_gk[[#This Row],[SprintSpeed]])/('F+ , F-'!O$2-'F+ , F-'!O$3))</f>
        <v>7.0276848189838679E-3</v>
      </c>
      <c r="P497" s="2" cm="1">
        <f t="array" ref="P497">[1]!table_weight[Agility]*(('F+ , F-'!P$2-[1]!tbl_gk[[#This Row],[Agility]])/('F+ , F-'!P$2-'F+ , F-'!P$3))</f>
        <v>3.6273431466616623E-3</v>
      </c>
      <c r="Q497" s="2" cm="1">
        <f t="array" ref="Q497">[1]!table_weight[Reactions]*(('F+ , F-'!Q$2-[1]!tbl_gk[[#This Row],[Reactions]])/('F+ , F-'!Q$2-'F+ , F-'!Q$3))</f>
        <v>9.7971980013715747E-4</v>
      </c>
      <c r="R497" s="2" cm="1">
        <f t="array" ref="R497">[1]!table_weight[Balance]*(('F+ , F-'!R$2-[1]!tbl_gk[[#This Row],[Balance]])/('F+ , F-'!R$2-'F+ , F-'!R$3))</f>
        <v>6.8296256744255124E-4</v>
      </c>
      <c r="S497" s="2" cm="1">
        <f t="array" ref="S497">[1]!table_weight[ShotPower]*(('F+ , F-'!S$2-[1]!tbl_gk[[#This Row],[ShotPower]])/('F+ , F-'!S$2-'F+ , F-'!S$3))</f>
        <v>5.9732723886410689E-3</v>
      </c>
      <c r="T497" s="2" cm="1">
        <f t="array" ref="T497">[1]!table_weight[Jumping]*(('F+ , F-'!T$2-[1]!tbl_gk[[#This Row],[Jumping]])/('F+ , F-'!T$2-'F+ , F-'!T$3))</f>
        <v>2.8337438786225251E-3</v>
      </c>
      <c r="U497" s="2" cm="1">
        <f t="array" ref="U497">[1]!table_weight[Stamina]*(('F+ , F-'!U$2-[1]!tbl_gk[[#This Row],[Stamina]])/('F+ , F-'!U$2-'F+ , F-'!U$3))</f>
        <v>0</v>
      </c>
      <c r="V497" s="2" cm="1">
        <f t="array" ref="V497">[1]!table_weight[Strength]*(('F+ , F-'!V$2-[1]!tbl_gk[[#This Row],[Strength]])/('F+ , F-'!V$2-'F+ , F-'!V$3))</f>
        <v>7.9860054761180244E-3</v>
      </c>
      <c r="W497" s="2" cm="1">
        <f t="array" ref="W497">[1]!table_weight[LongShots]*(('F+ , F-'!W$2-[1]!tbl_gk[[#This Row],[LongShots]])/('F+ , F-'!W$2-'F+ , F-'!W$3))</f>
        <v>8.8300548353824494E-3</v>
      </c>
      <c r="X497" s="2" cm="1">
        <f t="array" ref="X497">[1]!table_weight[Aggression]*(('F+ , F-'!X$2-[1]!tbl_gk[[#This Row],[Aggression]])/('F+ , F-'!X$2-'F+ , F-'!X$3))</f>
        <v>1.642835412229994E-2</v>
      </c>
      <c r="Y497" s="2" cm="1">
        <f t="array" ref="Y497">[1]!table_weight[Interceptions]*(('F+ , F-'!Y$2-[1]!tbl_gk[[#This Row],[Interceptions]])/('F+ , F-'!Y$2-'F+ , F-'!Y$3))</f>
        <v>1.5928726369709705E-2</v>
      </c>
      <c r="Z497" s="2" cm="1">
        <f t="array" ref="Z497">[1]!table_weight[Positioning]*(('F+ , F-'!Z$2-[1]!tbl_gk[[#This Row],[Positioning]])/('F+ , F-'!Z$2-'F+ , F-'!Z$3))</f>
        <v>1.4788899029848055E-4</v>
      </c>
      <c r="AA497" s="2" cm="1">
        <f t="array" ref="AA497">[1]!table_weight[Vision]*(('F+ , F-'!AA$2-[1]!tbl_gk[[#This Row],[Vision]])/('F+ , F-'!AA$2-'F+ , F-'!AA$3))</f>
        <v>3.1944021904472104E-2</v>
      </c>
      <c r="AB497" s="2" cm="1">
        <f t="array" ref="AB497">[1]!table_weight[Penalties]*(('F+ , F-'!AB$2-[1]!tbl_gk[[#This Row],[Penalties]])/('F+ , F-'!AB$2-'F+ , F-'!AB$3))</f>
        <v>1.7616188550260185E-3</v>
      </c>
      <c r="AC497" s="2" cm="1">
        <f t="array" ref="AC497">[1]!table_weight[Composure]*(('F+ , F-'!AC$2-[1]!tbl_gk[[#This Row],[Composure]])/('F+ , F-'!AC$2-'F+ , F-'!AC$3))</f>
        <v>2.5085530985968032E-3</v>
      </c>
      <c r="AD497" s="2" cm="1">
        <f t="array" ref="AD497">[1]!table_weight[Marking]*(('F+ , F-'!AD$2-[1]!tbl_gk[[#This Row],[Marking]])/('F+ , F-'!AD$2-'F+ , F-'!AD$3))</f>
        <v>2.9972168700492414E-2</v>
      </c>
      <c r="AE497" s="2" cm="1">
        <f t="array" ref="AE497">[1]!table_weight[StandingTackle]*(('F+ , F-'!AE$2-[1]!tbl_gk[[#This Row],[StandingTackle]])/('F+ , F-'!AE$2-'F+ , F-'!AE$3))</f>
        <v>1.7933485981458063E-2</v>
      </c>
      <c r="AF497" s="2" cm="1">
        <f t="array" ref="AF497">[1]!table_weight[SlidingTackle]*(('F+ , F-'!AF$2-[1]!tbl_gk[[#This Row],[SlidingTackle]])/('F+ , F-'!AF$2-'F+ , F-'!AF$3))</f>
        <v>4.4833714953645158E-3</v>
      </c>
      <c r="AG497" s="2" cm="1">
        <f t="array" ref="AG497">[1]!table_weight[GKDiving]*(('F+ , F-'!AG$2-[1]!tbl_gk[[#This Row],[GKDiving]])/('F+ , F-'!AG$2-'F+ , F-'!AG$3))</f>
        <v>2.7329885407159499E-2</v>
      </c>
      <c r="AH497" s="2" cm="1">
        <f t="array" ref="AH497">[1]!table_weight[GKHandling]*(('F+ , F-'!AH$2-[1]!tbl_gk[[#This Row],[GKHandling]])/('F+ , F-'!AH$2-'F+ , F-'!AH$3))</f>
        <v>3.7430060448935834E-2</v>
      </c>
      <c r="AI497" s="2" cm="1">
        <f t="array" ref="AI497">[1]!table_weight[GKKicking]*(('F+ , F-'!AI$2-[1]!tbl_gk[[#This Row],[GKKicking]])/('F+ , F-'!AI$2-'F+ , F-'!AI$3))</f>
        <v>2.7727411013081817E-2</v>
      </c>
      <c r="AJ497" s="2" cm="1">
        <f t="array" ref="AJ497">[1]!table_weight[GKPositioning]*(('F+ , F-'!AJ$2-[1]!tbl_gk[[#This Row],[GKPositioning]])/('F+ , F-'!AJ$2-'F+ , F-'!AJ$3))</f>
        <v>1.2613793264842845E-2</v>
      </c>
      <c r="AK497" s="2" cm="1">
        <f t="array" ref="AK497">[1]!table_weight[GKReflexes]*(('F+ , F-'!AK$2-[1]!tbl_gk[[#This Row],[GKReflexes]])/('F+ , F-'!AK$2-'F+ , F-'!AK$3))</f>
        <v>2.7329885407159499E-2</v>
      </c>
    </row>
    <row r="498" spans="1:37" x14ac:dyDescent="0.55000000000000004">
      <c r="A498" s="7">
        <f>[1]!tbl_gk[[#This Row],[ID]]</f>
        <v>211990</v>
      </c>
      <c r="B498" s="1" cm="1">
        <f t="array" ref="B498">[1]!table_weight[ValueEUR]*(('F+ , F-'!B$2-[1]!tbl_gk[[#This Row],[ValueEUR]])/('F+ , F-'!B$2-'F+ , F-'!B$3))</f>
        <v>6.7878461479862753E-3</v>
      </c>
      <c r="C498" s="1" cm="1">
        <f t="array" ref="C498">[1]!table_weight[WageEUR]*(('F+ , F-'!C$2-[1]!tbl_gk[[#This Row],[WageEUR]])/('F+ , F-'!C$2-'F+ , F-'!C$3))</f>
        <v>2.2690142479462536E-3</v>
      </c>
      <c r="D498" s="1" cm="1">
        <f t="array" ref="D498">[1]!table_weight[Crossing]*(('F+ , F-'!D$2-[1]!tbl_gk[[#This Row],[Crossing]])/('F+ , F-'!D$2-'F+ , F-'!D$3))</f>
        <v>3.2504443341392672E-2</v>
      </c>
      <c r="E498" s="1" cm="1">
        <f t="array" ref="E498">[1]!table_weight[Finishing]*(('F+ , F-'!E$2-[1]!tbl_gk[[#This Row],[Finishing]])/('F+ , F-'!E$2-'F+ , F-'!E$3))</f>
        <v>1.4973760267721157E-2</v>
      </c>
      <c r="F498" s="1" cm="1">
        <f t="array" ref="F498">[1]!table_weight[HeadingAccuracy]*(('F+ , F-'!F$2-[1]!tbl_gk[[#This Row],[HeadingAccuracy]])/('F+ , F-'!F$2-'F+ , F-'!F$3))</f>
        <v>1.08567917583827E-2</v>
      </c>
      <c r="G498" s="1" cm="1">
        <f t="array" ref="G498">[1]!table_weight[ShortPassing]*(('F+ , F-'!G$2-[1]!tbl_gk[[#This Row],[ShortPassing]])/('F+ , F-'!G$2-'F+ , F-'!G$3))</f>
        <v>5.0628261131616156E-2</v>
      </c>
      <c r="H498" s="1" cm="1">
        <f t="array" ref="H498">[1]!table_weight[Volleys]*(('F+ , F-'!H$2-[1]!tbl_gk[[#This Row],[Volleys]])/('F+ , F-'!H$2-'F+ , F-'!H$3))</f>
        <v>1.3888705175857305E-3</v>
      </c>
      <c r="I498" s="1" cm="1">
        <f t="array" ref="I498">[1]!table_weight[Dribbling]*(('F+ , F-'!I$2-[1]!tbl_gk[[#This Row],[Dribbling]])/('F+ , F-'!I$2-'F+ , F-'!I$3))</f>
        <v>1.7601807988178481E-2</v>
      </c>
      <c r="J498" s="1" cm="1">
        <f t="array" ref="J498">[1]!table_weight[Curve]*(('F+ , F-'!J$2-[1]!tbl_gk[[#This Row],[Curve]])/('F+ , F-'!J$2-'F+ , F-'!J$3))</f>
        <v>8.7888314234526414E-3</v>
      </c>
      <c r="K498" s="1" cm="1">
        <f t="array" ref="K498">[1]!table_weight[FKAccuracy]*(('F+ , F-'!K$2-[1]!tbl_gk[[#This Row],[FKAccuracy]])/('F+ , F-'!K$2-'F+ , F-'!K$3))</f>
        <v>9.2789777912990392E-3</v>
      </c>
      <c r="L498" s="1" cm="1">
        <f t="array" ref="L498">[1]!table_weight[LongPassing]*(('F+ , F-'!L$2-[1]!tbl_gk[[#This Row],[LongPassing]])/('F+ , F-'!L$2-'F+ , F-'!L$3))</f>
        <v>2.3822660403335128E-2</v>
      </c>
      <c r="M498" s="1" cm="1">
        <f t="array" ref="M498">[1]!table_weight[BallControl]*(('F+ , F-'!M$2-[1]!tbl_gk[[#This Row],[BallControl]])/('F+ , F-'!M$2-'F+ , F-'!M$3))</f>
        <v>1.0430701030031691E-2</v>
      </c>
      <c r="N498" s="1" cm="1">
        <f t="array" ref="N498">[1]!table_weight[Acceleration]*(('F+ , F-'!N$2-[1]!tbl_gk[[#This Row],[Acceleration]])/('F+ , F-'!N$2-'F+ , F-'!N$3))</f>
        <v>5.1862059091966504E-3</v>
      </c>
      <c r="O498" s="1" cm="1">
        <f t="array" ref="O498">[1]!table_weight[SprintSpeed]*(('F+ , F-'!O$2-[1]!tbl_gk[[#This Row],[SprintSpeed]])/('F+ , F-'!O$2-'F+ , F-'!O$3))</f>
        <v>5.9032552479464486E-3</v>
      </c>
      <c r="P498" s="1" cm="1">
        <f t="array" ref="P498">[1]!table_weight[Agility]*(('F+ , F-'!P$2-[1]!tbl_gk[[#This Row],[Agility]])/('F+ , F-'!P$2-'F+ , F-'!P$3))</f>
        <v>3.5103320774145121E-4</v>
      </c>
      <c r="Q498" s="1" cm="1">
        <f t="array" ref="Q498">[1]!table_weight[Reactions]*(('F+ , F-'!Q$2-[1]!tbl_gk[[#This Row],[Reactions]])/('F+ , F-'!Q$2-'F+ , F-'!Q$3))</f>
        <v>3.6094940005053177E-4</v>
      </c>
      <c r="R498" s="1" cm="1">
        <f t="array" ref="R498">[1]!table_weight[Balance]*(('F+ , F-'!R$2-[1]!tbl_gk[[#This Row],[Balance]])/('F+ , F-'!R$2-'F+ , F-'!R$3))</f>
        <v>1.9247126900653719E-3</v>
      </c>
      <c r="S498" s="1" cm="1">
        <f t="array" ref="S498">[1]!table_weight[ShotPower]*(('F+ , F-'!S$2-[1]!tbl_gk[[#This Row],[ShotPower]])/('F+ , F-'!S$2-'F+ , F-'!S$3))</f>
        <v>5.1941499031661464E-3</v>
      </c>
      <c r="T498" s="1" cm="1">
        <f t="array" ref="T498">[1]!table_weight[Jumping]*(('F+ , F-'!T$2-[1]!tbl_gk[[#This Row],[Jumping]])/('F+ , F-'!T$2-'F+ , F-'!T$3))</f>
        <v>8.5871026624925013E-4</v>
      </c>
      <c r="U498" s="1" cm="1">
        <f t="array" ref="U498">[1]!table_weight[Stamina]*(('F+ , F-'!U$2-[1]!tbl_gk[[#This Row],[Stamina]])/('F+ , F-'!U$2-'F+ , F-'!U$3))</f>
        <v>5.1522615974955001E-3</v>
      </c>
      <c r="V498" s="1" cm="1">
        <f t="array" ref="V498">[1]!table_weight[Strength]*(('F+ , F-'!V$2-[1]!tbl_gk[[#This Row],[Strength]])/('F+ , F-'!V$2-'F+ , F-'!V$3))</f>
        <v>1.5084677010445158E-2</v>
      </c>
      <c r="W498" s="1" cm="1">
        <f t="array" ref="W498">[1]!table_weight[LongShots]*(('F+ , F-'!W$2-[1]!tbl_gk[[#This Row],[LongShots]])/('F+ , F-'!W$2-'F+ , F-'!W$3))</f>
        <v>7.5315173595909123E-3</v>
      </c>
      <c r="X498" s="1" cm="1">
        <f t="array" ref="X498">[1]!table_weight[Aggression]*(('F+ , F-'!X$2-[1]!tbl_gk[[#This Row],[Aggression]])/('F+ , F-'!X$2-'F+ , F-'!X$3))</f>
        <v>7.9099482811073787E-3</v>
      </c>
      <c r="Y498" s="1" cm="1">
        <f t="array" ref="Y498">[1]!table_weight[Interceptions]*(('F+ , F-'!Y$2-[1]!tbl_gk[[#This Row],[Interceptions]])/('F+ , F-'!Y$2-'F+ , F-'!Y$3))</f>
        <v>1.4543619728865382E-2</v>
      </c>
      <c r="Z498" s="1" cm="1">
        <f t="array" ref="Z498">[1]!table_weight[Positioning]*(('F+ , F-'!Z$2-[1]!tbl_gk[[#This Row],[Positioning]])/('F+ , F-'!Z$2-'F+ , F-'!Z$3))</f>
        <v>8.8733394179088337E-4</v>
      </c>
      <c r="AA498" s="1" cm="1">
        <f t="array" ref="AA498">[1]!table_weight[Vision]*(('F+ , F-'!AA$2-[1]!tbl_gk[[#This Row],[Vision]])/('F+ , F-'!AA$2-'F+ , F-'!AA$3))</f>
        <v>1.7036811682385123E-2</v>
      </c>
      <c r="AB498" s="1" cm="1">
        <f t="array" ref="AB498">[1]!table_weight[Penalties]*(('F+ , F-'!AB$2-[1]!tbl_gk[[#This Row],[Penalties]])/('F+ , F-'!AB$2-'F+ , F-'!AB$3))</f>
        <v>2.1922367973657118E-3</v>
      </c>
      <c r="AC498" s="1" cm="1">
        <f t="array" ref="AC498">[1]!table_weight[Composure]*(('F+ , F-'!AC$2-[1]!tbl_gk[[#This Row],[Composure]])/('F+ , F-'!AC$2-'F+ , F-'!AC$3))</f>
        <v>7.4722858256074981E-4</v>
      </c>
      <c r="AD498" s="1" cm="1">
        <f t="array" ref="AD498">[1]!table_weight[Marking]*(('F+ , F-'!AD$2-[1]!tbl_gk[[#This Row],[Marking]])/('F+ , F-'!AD$2-'F+ , F-'!AD$3))</f>
        <v>2.0507273321389546E-2</v>
      </c>
      <c r="AE498" s="1" cm="1">
        <f t="array" ref="AE498">[1]!table_weight[StandingTackle]*(('F+ , F-'!AE$2-[1]!tbl_gk[[#This Row],[StandingTackle]])/('F+ , F-'!AE$2-'F+ , F-'!AE$3))</f>
        <v>2.465854322450484E-2</v>
      </c>
      <c r="AF498" s="1" cm="1">
        <f t="array" ref="AF498">[1]!table_weight[SlidingTackle]*(('F+ , F-'!AF$2-[1]!tbl_gk[[#This Row],[SlidingTackle]])/('F+ , F-'!AF$2-'F+ , F-'!AF$3))</f>
        <v>9.7139715732897855E-3</v>
      </c>
      <c r="AG498" s="1" cm="1">
        <f t="array" ref="AG498">[1]!table_weight[GKDiving]*(('F+ , F-'!AG$2-[1]!tbl_gk[[#This Row],[GKDiving]])/('F+ , F-'!AG$2-'F+ , F-'!AG$3))</f>
        <v>1.0248707027684812E-2</v>
      </c>
      <c r="AH498" s="1" cm="1">
        <f t="array" ref="AH498">[1]!table_weight[GKHandling]*(('F+ , F-'!AH$2-[1]!tbl_gk[[#This Row],[GKHandling]])/('F+ , F-'!AH$2-'F+ , F-'!AH$3))</f>
        <v>2.1388605970820478E-2</v>
      </c>
      <c r="AI498" s="1" cm="1">
        <f t="array" ref="AI498">[1]!table_weight[GKKicking]*(('F+ , F-'!AI$2-[1]!tbl_gk[[#This Row],[GKKicking]])/('F+ , F-'!AI$2-'F+ , F-'!AI$3))</f>
        <v>2.3255247946455719E-2</v>
      </c>
      <c r="AJ498" s="1" cm="1">
        <f t="array" ref="AJ498">[1]!table_weight[GKPositioning]*(('F+ , F-'!AJ$2-[1]!tbl_gk[[#This Row],[GKPositioning]])/('F+ , F-'!AJ$2-'F+ , F-'!AJ$3))</f>
        <v>8.1989656221478496E-3</v>
      </c>
      <c r="AK498" s="1" cm="1">
        <f t="array" ref="AK498">[1]!table_weight[GKReflexes]*(('F+ , F-'!AK$2-[1]!tbl_gk[[#This Row],[GKReflexes]])/('F+ , F-'!AK$2-'F+ , F-'!AK$3))</f>
        <v>1.09319541628638E-2</v>
      </c>
    </row>
    <row r="499" spans="1:37" x14ac:dyDescent="0.55000000000000004">
      <c r="A499" s="8">
        <f>[1]!tbl_gk[[#This Row],[ID]]</f>
        <v>212022</v>
      </c>
      <c r="B499" s="2" cm="1">
        <f t="array" ref="B499">[1]!table_weight[ValueEUR]*(('F+ , F-'!B$2-[1]!tbl_gk[[#This Row],[ValueEUR]])/('F+ , F-'!B$2-'F+ , F-'!B$3))</f>
        <v>5.5868316710723288E-5</v>
      </c>
      <c r="C499" s="2" cm="1">
        <f t="array" ref="C499">[1]!table_weight[WageEUR]*(('F+ , F-'!C$2-[1]!tbl_gk[[#This Row],[WageEUR]])/('F+ , F-'!C$2-'F+ , F-'!C$3))</f>
        <v>0</v>
      </c>
      <c r="D499" s="2" cm="1">
        <f t="array" ref="D499">[1]!table_weight[Crossing]*(('F+ , F-'!D$2-[1]!tbl_gk[[#This Row],[Crossing]])/('F+ , F-'!D$2-'F+ , F-'!D$3))</f>
        <v>2.5779386098345909E-2</v>
      </c>
      <c r="E499" s="2" cm="1">
        <f t="array" ref="E499">[1]!table_weight[Finishing]*(('F+ , F-'!E$2-[1]!tbl_gk[[#This Row],[Finishing]])/('F+ , F-'!E$2-'F+ , F-'!E$3))</f>
        <v>1.1979008214176926E-2</v>
      </c>
      <c r="F499" s="2" cm="1">
        <f t="array" ref="F499">[1]!table_weight[HeadingAccuracy]*(('F+ , F-'!F$2-[1]!tbl_gk[[#This Row],[HeadingAccuracy]])/('F+ , F-'!F$2-'F+ , F-'!F$3))</f>
        <v>4.1756891378395E-3</v>
      </c>
      <c r="G499" s="2" cm="1">
        <f t="array" ref="G499">[1]!table_weight[ShortPassing]*(('F+ , F-'!G$2-[1]!tbl_gk[[#This Row],[ShortPassing]])/('F+ , F-'!G$2-'F+ , F-'!G$3))</f>
        <v>5.7659964066562854E-2</v>
      </c>
      <c r="H499" s="2" cm="1">
        <f t="array" ref="H499">[1]!table_weight[Volleys]*(('F+ , F-'!H$2-[1]!tbl_gk[[#This Row],[Volleys]])/('F+ , F-'!H$2-'F+ , F-'!H$3))</f>
        <v>1.2731313077869197E-3</v>
      </c>
      <c r="I499" s="2" cm="1">
        <f t="array" ref="I499">[1]!table_weight[Dribbling]*(('F+ , F-'!I$2-[1]!tbl_gk[[#This Row],[Dribbling]])/('F+ , F-'!I$2-'F+ , F-'!I$3))</f>
        <v>1.6623929766613008E-2</v>
      </c>
      <c r="J499" s="2" cm="1">
        <f t="array" ref="J499">[1]!table_weight[Curve]*(('F+ , F-'!J$2-[1]!tbl_gk[[#This Row],[Curve]])/('F+ , F-'!J$2-'F+ , F-'!J$3))</f>
        <v>8.9578474123651938E-3</v>
      </c>
      <c r="K499" s="2" cm="1">
        <f t="array" ref="K499">[1]!table_weight[FKAccuracy]*(('F+ , F-'!K$2-[1]!tbl_gk[[#This Row],[FKAccuracy]])/('F+ , F-'!K$2-'F+ , F-'!K$3))</f>
        <v>9.4310921813203358E-3</v>
      </c>
      <c r="L499" s="2" cm="1">
        <f t="array" ref="L499">[1]!table_weight[LongPassing]*(('F+ , F-'!L$2-[1]!tbl_gk[[#This Row],[LongPassing]])/('F+ , F-'!L$2-'F+ , F-'!L$3))</f>
        <v>2.3822660403335128E-2</v>
      </c>
      <c r="M499" s="2" cm="1">
        <f t="array" ref="M499">[1]!table_weight[BallControl]*(('F+ , F-'!M$2-[1]!tbl_gk[[#This Row],[BallControl]])/('F+ , F-'!M$2-'F+ , F-'!M$3))</f>
        <v>1.1299926115867666E-2</v>
      </c>
      <c r="N499" s="2" cm="1">
        <f t="array" ref="N499">[1]!table_weight[Acceleration]*(('F+ , F-'!N$2-[1]!tbl_gk[[#This Row],[Acceleration]])/('F+ , F-'!N$2-'F+ , F-'!N$3))</f>
        <v>6.7646164032999796E-3</v>
      </c>
      <c r="O499" s="2" cm="1">
        <f t="array" ref="O499">[1]!table_weight[SprintSpeed]*(('F+ , F-'!O$2-[1]!tbl_gk[[#This Row],[SprintSpeed]])/('F+ , F-'!O$2-'F+ , F-'!O$3))</f>
        <v>9.838758746577414E-3</v>
      </c>
      <c r="P499" s="2" cm="1">
        <f t="array" ref="P499">[1]!table_weight[Agility]*(('F+ , F-'!P$2-[1]!tbl_gk[[#This Row],[Agility]])/('F+ , F-'!P$2-'F+ , F-'!P$3))</f>
        <v>4.5634317006388652E-3</v>
      </c>
      <c r="Q499" s="2" cm="1">
        <f t="array" ref="Q499">[1]!table_weight[Reactions]*(('F+ , F-'!Q$2-[1]!tbl_gk[[#This Row],[Reactions]])/('F+ , F-'!Q$2-'F+ , F-'!Q$3))</f>
        <v>1.4437976002021271E-3</v>
      </c>
      <c r="R499" s="2" cm="1">
        <f t="array" ref="R499">[1]!table_weight[Balance]*(('F+ , F-'!R$2-[1]!tbl_gk[[#This Row],[Balance]])/('F+ , F-'!R$2-'F+ , F-'!R$3))</f>
        <v>1.6763626655408076E-3</v>
      </c>
      <c r="S499" s="2" cm="1">
        <f t="array" ref="S499">[1]!table_weight[ShotPower]*(('F+ , F-'!S$2-[1]!tbl_gk[[#This Row],[ShotPower]])/('F+ , F-'!S$2-'F+ , F-'!S$3))</f>
        <v>6.4926873789576834E-3</v>
      </c>
      <c r="T499" s="2" cm="1">
        <f t="array" ref="T499">[1]!table_weight[Jumping]*(('F+ , F-'!T$2-[1]!tbl_gk[[#This Row],[Jumping]])/('F+ , F-'!T$2-'F+ , F-'!T$3))</f>
        <v>3.0913569584973006E-3</v>
      </c>
      <c r="U499" s="2" cm="1">
        <f t="array" ref="U499">[1]!table_weight[Stamina]*(('F+ , F-'!U$2-[1]!tbl_gk[[#This Row],[Stamina]])/('F+ , F-'!U$2-'F+ , F-'!U$3))</f>
        <v>1.88916258574835E-2</v>
      </c>
      <c r="V499" s="2" cm="1">
        <f t="array" ref="V499">[1]!table_weight[Strength]*(('F+ , F-'!V$2-[1]!tbl_gk[[#This Row],[Strength]])/('F+ , F-'!V$2-'F+ , F-'!V$3))</f>
        <v>3.3718689788053882E-2</v>
      </c>
      <c r="W499" s="2" cm="1">
        <f t="array" ref="W499">[1]!table_weight[LongShots]*(('F+ , F-'!W$2-[1]!tbl_gk[[#This Row],[LongShots]])/('F+ , F-'!W$2-'F+ , F-'!W$3))</f>
        <v>7.7912248547492196E-3</v>
      </c>
      <c r="X499" s="2" cm="1">
        <f t="array" ref="X499">[1]!table_weight[Aggression]*(('F+ , F-'!X$2-[1]!tbl_gk[[#This Row],[Aggression]])/('F+ , F-'!X$2-'F+ , F-'!X$3))</f>
        <v>1.460298144204439E-2</v>
      </c>
      <c r="Y499" s="2" cm="1">
        <f t="array" ref="Y499">[1]!table_weight[Interceptions]*(('F+ , F-'!Y$2-[1]!tbl_gk[[#This Row],[Interceptions]])/('F+ , F-'!Y$2-'F+ , F-'!Y$3))</f>
        <v>1.5928726369709705E-2</v>
      </c>
      <c r="Z499" s="2" cm="1">
        <f t="array" ref="Z499">[1]!table_weight[Positioning]*(('F+ , F-'!Z$2-[1]!tbl_gk[[#This Row],[Positioning]])/('F+ , F-'!Z$2-'F+ , F-'!Z$3))</f>
        <v>1.1831119223878444E-3</v>
      </c>
      <c r="AA499" s="2" cm="1">
        <f t="array" ref="AA499">[1]!table_weight[Vision]*(('F+ , F-'!AA$2-[1]!tbl_gk[[#This Row],[Vision]])/('F+ , F-'!AA$2-'F+ , F-'!AA$3))</f>
        <v>2.7684818983875824E-2</v>
      </c>
      <c r="AB499" s="2" cm="1">
        <f t="array" ref="AB499">[1]!table_weight[Penalties]*(('F+ , F-'!AB$2-[1]!tbl_gk[[#This Row],[Penalties]])/('F+ , F-'!AB$2-'F+ , F-'!AB$3))</f>
        <v>1.9573542833622431E-3</v>
      </c>
      <c r="AC499" s="2" cm="1">
        <f t="array" ref="AC499">[1]!table_weight[Composure]*(('F+ , F-'!AC$2-[1]!tbl_gk[[#This Row],[Composure]])/('F+ , F-'!AC$2-'F+ , F-'!AC$3))</f>
        <v>9.0734899310948201E-4</v>
      </c>
      <c r="AD499" s="2" cm="1">
        <f t="array" ref="AD499">[1]!table_weight[Marking]*(('F+ , F-'!AD$2-[1]!tbl_gk[[#This Row],[Marking]])/('F+ , F-'!AD$2-'F+ , F-'!AD$3))</f>
        <v>2.5239721010940977E-2</v>
      </c>
      <c r="AE499" s="2" cm="1">
        <f t="array" ref="AE499">[1]!table_weight[StandingTackle]*(('F+ , F-'!AE$2-[1]!tbl_gk[[#This Row],[StandingTackle]])/('F+ , F-'!AE$2-'F+ , F-'!AE$3))</f>
        <v>2.465854322450484E-2</v>
      </c>
      <c r="AF499" s="2" cm="1">
        <f t="array" ref="AF499">[1]!table_weight[SlidingTackle]*(('F+ , F-'!AF$2-[1]!tbl_gk[[#This Row],[SlidingTackle]])/('F+ , F-'!AF$2-'F+ , F-'!AF$3))</f>
        <v>5.230600077925268E-3</v>
      </c>
      <c r="AG499" s="2" cm="1">
        <f t="array" ref="AG499">[1]!table_weight[GKDiving]*(('F+ , F-'!AG$2-[1]!tbl_gk[[#This Row],[GKDiving]])/('F+ , F-'!AG$2-'F+ , F-'!AG$3))</f>
        <v>4.7827299462529123E-2</v>
      </c>
      <c r="AH499" s="2" cm="1">
        <f t="array" ref="AH499">[1]!table_weight[GKHandling]*(('F+ , F-'!AH$2-[1]!tbl_gk[[#This Row],[GKHandling]])/('F+ , F-'!AH$2-'F+ , F-'!AH$3))</f>
        <v>4.4559595772542655E-2</v>
      </c>
      <c r="AI499" s="2" cm="1">
        <f t="array" ref="AI499">[1]!table_weight[GKKicking]*(('F+ , F-'!AI$2-[1]!tbl_gk[[#This Row],[GKKicking]])/('F+ , F-'!AI$2-'F+ , F-'!AI$3))</f>
        <v>2.9516276239732256E-2</v>
      </c>
      <c r="AJ499" s="2" cm="1">
        <f t="array" ref="AJ499">[1]!table_weight[GKPositioning]*(('F+ , F-'!AJ$2-[1]!tbl_gk[[#This Row],[GKPositioning]])/('F+ , F-'!AJ$2-'F+ , F-'!AJ$3))</f>
        <v>1.6397931244295699E-2</v>
      </c>
      <c r="AK499" s="2" cm="1">
        <f t="array" ref="AK499">[1]!table_weight[GKReflexes]*(('F+ , F-'!AK$2-[1]!tbl_gk[[#This Row],[GKReflexes]])/('F+ , F-'!AK$2-'F+ , F-'!AK$3))</f>
        <v>4.7371801372409796E-2</v>
      </c>
    </row>
    <row r="500" spans="1:37" x14ac:dyDescent="0.55000000000000004">
      <c r="A500" s="7">
        <f>[1]!tbl_gk[[#This Row],[ID]]</f>
        <v>212038</v>
      </c>
      <c r="B500" s="1" cm="1">
        <f t="array" ref="B500">[1]!table_weight[ValueEUR]*(('F+ , F-'!B$2-[1]!tbl_gk[[#This Row],[ValueEUR]])/('F+ , F-'!B$2-'F+ , F-'!B$3))</f>
        <v>6.5128258706975768E-5</v>
      </c>
      <c r="C500" s="1" cm="1">
        <f t="array" ref="C500">[1]!table_weight[WageEUR]*(('F+ , F-'!C$2-[1]!tbl_gk[[#This Row],[WageEUR]])/('F+ , F-'!C$2-'F+ , F-'!C$3))</f>
        <v>7.0417683556952691E-4</v>
      </c>
      <c r="D500" s="1" cm="1">
        <f t="array" ref="D500">[1]!table_weight[Crossing]*(('F+ , F-'!D$2-[1]!tbl_gk[[#This Row],[Crossing]])/('F+ , F-'!D$2-'F+ , F-'!D$3))</f>
        <v>3.3625286215233793E-2</v>
      </c>
      <c r="E500" s="1" cm="1">
        <f t="array" ref="E500">[1]!table_weight[Finishing]*(('F+ , F-'!E$2-[1]!tbl_gk[[#This Row],[Finishing]])/('F+ , F-'!E$2-'F+ , F-'!E$3))</f>
        <v>1.0980757529662181E-2</v>
      </c>
      <c r="F500" s="1" cm="1">
        <f t="array" ref="F500">[1]!table_weight[HeadingAccuracy]*(('F+ , F-'!F$2-[1]!tbl_gk[[#This Row],[HeadingAccuracy]])/('F+ , F-'!F$2-'F+ , F-'!F$3))</f>
        <v>1.00216539308148E-2</v>
      </c>
      <c r="G500" s="1" cm="1">
        <f t="array" ref="G500">[1]!table_weight[ShortPassing]*(('F+ , F-'!G$2-[1]!tbl_gk[[#This Row],[ShortPassing]])/('F+ , F-'!G$2-'F+ , F-'!G$3))</f>
        <v>4.2190217609680135E-2</v>
      </c>
      <c r="H500" s="1" cm="1">
        <f t="array" ref="H500">[1]!table_weight[Volleys]*(('F+ , F-'!H$2-[1]!tbl_gk[[#This Row],[Volleys]])/('F+ , F-'!H$2-'F+ , F-'!H$3))</f>
        <v>8.1017446859167619E-4</v>
      </c>
      <c r="I500" s="1" cm="1">
        <f t="array" ref="I500">[1]!table_weight[Dribbling]*(('F+ , F-'!I$2-[1]!tbl_gk[[#This Row],[Dribbling]])/('F+ , F-'!I$2-'F+ , F-'!I$3))</f>
        <v>1.5646051545047536E-2</v>
      </c>
      <c r="J500" s="1" cm="1">
        <f t="array" ref="J500">[1]!table_weight[Curve]*(('F+ , F-'!J$2-[1]!tbl_gk[[#This Row],[Curve]])/('F+ , F-'!J$2-'F+ , F-'!J$3))</f>
        <v>8.6198154345400926E-3</v>
      </c>
      <c r="K500" s="1" cm="1">
        <f t="array" ref="K500">[1]!table_weight[FKAccuracy]*(('F+ , F-'!K$2-[1]!tbl_gk[[#This Row],[FKAccuracy]])/('F+ , F-'!K$2-'F+ , F-'!K$3))</f>
        <v>8.9747490112564478E-3</v>
      </c>
      <c r="L500" s="1" cm="1">
        <f t="array" ref="L500">[1]!table_weight[LongPassing]*(('F+ , F-'!L$2-[1]!tbl_gk[[#This Row],[LongPassing]])/('F+ , F-'!L$2-'F+ , F-'!L$3))</f>
        <v>2.1656964003031933E-2</v>
      </c>
      <c r="M500" s="1" cm="1">
        <f t="array" ref="M500">[1]!table_weight[BallControl]*(('F+ , F-'!M$2-[1]!tbl_gk[[#This Row],[BallControl]])/('F+ , F-'!M$2-'F+ , F-'!M$3))</f>
        <v>1.2603763744621627E-2</v>
      </c>
      <c r="N500" s="1" cm="1">
        <f t="array" ref="N500">[1]!table_weight[Acceleration]*(('F+ , F-'!N$2-[1]!tbl_gk[[#This Row],[Acceleration]])/('F+ , F-'!N$2-'F+ , F-'!N$3))</f>
        <v>3.6077954150933221E-3</v>
      </c>
      <c r="O500" s="1" cm="1">
        <f t="array" ref="O500">[1]!table_weight[SprintSpeed]*(('F+ , F-'!O$2-[1]!tbl_gk[[#This Row],[SprintSpeed]])/('F+ , F-'!O$2-'F+ , F-'!O$3))</f>
        <v>4.2166108913903209E-3</v>
      </c>
      <c r="P500" s="1" cm="1">
        <f t="array" ref="P500">[1]!table_weight[Agility]*(('F+ , F-'!P$2-[1]!tbl_gk[[#This Row],[Agility]])/('F+ , F-'!P$2-'F+ , F-'!P$3))</f>
        <v>2.6912545926844589E-3</v>
      </c>
      <c r="Q500" s="1" cm="1">
        <f t="array" ref="Q500">[1]!table_weight[Reactions]*(('F+ , F-'!Q$2-[1]!tbl_gk[[#This Row],[Reactions]])/('F+ , F-'!Q$2-'F+ , F-'!Q$3))</f>
        <v>1.4953618002093458E-3</v>
      </c>
      <c r="R500" s="1" cm="1">
        <f t="array" ref="R500">[1]!table_weight[Balance]*(('F+ , F-'!R$2-[1]!tbl_gk[[#This Row],[Balance]])/('F+ , F-'!R$2-'F+ , F-'!R$3))</f>
        <v>1.2417501226228203E-4</v>
      </c>
      <c r="S500" s="1" cm="1">
        <f t="array" ref="S500">[1]!table_weight[ShotPower]*(('F+ , F-'!S$2-[1]!tbl_gk[[#This Row],[ShotPower]])/('F+ , F-'!S$2-'F+ , F-'!S$3))</f>
        <v>7.0121023692742987E-3</v>
      </c>
      <c r="T500" s="1" cm="1">
        <f t="array" ref="T500">[1]!table_weight[Jumping]*(('F+ , F-'!T$2-[1]!tbl_gk[[#This Row],[Jumping]])/('F+ , F-'!T$2-'F+ , F-'!T$3))</f>
        <v>2.4043887454979003E-3</v>
      </c>
      <c r="U500" s="1" cm="1">
        <f t="array" ref="U500">[1]!table_weight[Stamina]*(('F+ , F-'!U$2-[1]!tbl_gk[[#This Row],[Stamina]])/('F+ , F-'!U$2-'F+ , F-'!U$3))</f>
        <v>2.5761307987477501E-3</v>
      </c>
      <c r="V500" s="1" cm="1">
        <f t="array" ref="V500">[1]!table_weight[Strength]*(('F+ , F-'!V$2-[1]!tbl_gk[[#This Row],[Strength]])/('F+ , F-'!V$2-'F+ , F-'!V$3))</f>
        <v>3.1944021904472097E-2</v>
      </c>
      <c r="W500" s="1" cm="1">
        <f t="array" ref="W500">[1]!table_weight[LongShots]*(('F+ , F-'!W$2-[1]!tbl_gk[[#This Row],[LongShots]])/('F+ , F-'!W$2-'F+ , F-'!W$3))</f>
        <v>8.0509323499075268E-3</v>
      </c>
      <c r="X500" s="1" cm="1">
        <f t="array" ref="X500">[1]!table_weight[Aggression]*(('F+ , F-'!X$2-[1]!tbl_gk[[#This Row],[Aggression]])/('F+ , F-'!X$2-'F+ , F-'!X$3))</f>
        <v>6.0845756008518293E-3</v>
      </c>
      <c r="Y500" s="1" cm="1">
        <f t="array" ref="Y500">[1]!table_weight[Interceptions]*(('F+ , F-'!Y$2-[1]!tbl_gk[[#This Row],[Interceptions]])/('F+ , F-'!Y$2-'F+ , F-'!Y$3))</f>
        <v>1.8006386330976187E-2</v>
      </c>
      <c r="Z500" s="1" cm="1">
        <f t="array" ref="Z500">[1]!table_weight[Positioning]*(('F+ , F-'!Z$2-[1]!tbl_gk[[#This Row],[Positioning]])/('F+ , F-'!Z$2-'F+ , F-'!Z$3))</f>
        <v>1.0352229320893639E-3</v>
      </c>
      <c r="AA500" s="1" cm="1">
        <f t="array" ref="AA500">[1]!table_weight[Vision]*(('F+ , F-'!AA$2-[1]!tbl_gk[[#This Row],[Vision]])/('F+ , F-'!AA$2-'F+ , F-'!AA$3))</f>
        <v>1.5617077375519694E-2</v>
      </c>
      <c r="AB500" s="1" cm="1">
        <f t="array" ref="AB500">[1]!table_weight[Penalties]*(('F+ , F-'!AB$2-[1]!tbl_gk[[#This Row],[Penalties]])/('F+ , F-'!AB$2-'F+ , F-'!AB$3))</f>
        <v>2.0356484546967322E-3</v>
      </c>
      <c r="AC500" s="1" cm="1">
        <f t="array" ref="AC500">[1]!table_weight[Composure]*(('F+ , F-'!AC$2-[1]!tbl_gk[[#This Row],[Composure]])/('F+ , F-'!AC$2-'F+ , F-'!AC$3))</f>
        <v>1.1208428738411248E-3</v>
      </c>
      <c r="AD500" s="1" cm="1">
        <f t="array" ref="AD500">[1]!table_weight[Marking]*(('F+ , F-'!AD$2-[1]!tbl_gk[[#This Row],[Marking]])/('F+ , F-'!AD$2-'F+ , F-'!AD$3))</f>
        <v>2.5239721010940977E-2</v>
      </c>
      <c r="AE500" s="1" cm="1">
        <f t="array" ref="AE500">[1]!table_weight[StandingTackle]*(('F+ , F-'!AE$2-[1]!tbl_gk[[#This Row],[StandingTackle]])/('F+ , F-'!AE$2-'F+ , F-'!AE$3))</f>
        <v>2.017517172914032E-2</v>
      </c>
      <c r="AF500" s="1" cm="1">
        <f t="array" ref="AF500">[1]!table_weight[SlidingTackle]*(('F+ , F-'!AF$2-[1]!tbl_gk[[#This Row],[SlidingTackle]])/('F+ , F-'!AF$2-'F+ , F-'!AF$3))</f>
        <v>7.4722858256075263E-3</v>
      </c>
      <c r="AG500" s="1" cm="1">
        <f t="array" ref="AG500">[1]!table_weight[GKDiving]*(('F+ , F-'!AG$2-[1]!tbl_gk[[#This Row],[GKDiving]])/('F+ , F-'!AG$2-'F+ , F-'!AG$3))</f>
        <v>4.4411063786634182E-2</v>
      </c>
      <c r="AH500" s="1" cm="1">
        <f t="array" ref="AH500">[1]!table_weight[GKHandling]*(('F+ , F-'!AH$2-[1]!tbl_gk[[#This Row],[GKHandling]])/('F+ , F-'!AH$2-'F+ , F-'!AH$3))</f>
        <v>5.8818666419756312E-2</v>
      </c>
      <c r="AI500" s="1" cm="1">
        <f t="array" ref="AI500">[1]!table_weight[GKKicking]*(('F+ , F-'!AI$2-[1]!tbl_gk[[#This Row],[GKKicking]])/('F+ , F-'!AI$2-'F+ , F-'!AI$3))</f>
        <v>3.2199574079707916E-2</v>
      </c>
      <c r="AJ500" s="1" cm="1">
        <f t="array" ref="AJ500">[1]!table_weight[GKPositioning]*(('F+ , F-'!AJ$2-[1]!tbl_gk[[#This Row],[GKPositioning]])/('F+ , F-'!AJ$2-'F+ , F-'!AJ$3))</f>
        <v>2.0182069223748555E-2</v>
      </c>
      <c r="AK500" s="1" cm="1">
        <f t="array" ref="AK500">[1]!table_weight[GKReflexes]*(('F+ , F-'!AK$2-[1]!tbl_gk[[#This Row],[GKReflexes]])/('F+ , F-'!AK$2-'F+ , F-'!AK$3))</f>
        <v>4.9193793732887098E-2</v>
      </c>
    </row>
    <row r="501" spans="1:37" x14ac:dyDescent="0.55000000000000004">
      <c r="A501" s="8">
        <f>[1]!tbl_gk[[#This Row],[ID]]</f>
        <v>212069</v>
      </c>
      <c r="B501" s="2" cm="1">
        <f t="array" ref="B501">[1]!table_weight[ValueEUR]*(('F+ , F-'!B$2-[1]!tbl_gk[[#This Row],[ValueEUR]])/('F+ , F-'!B$2-'F+ , F-'!B$3))</f>
        <v>4.0435080050302489E-5</v>
      </c>
      <c r="C501" s="2" cm="1">
        <f t="array" ref="C501">[1]!table_weight[WageEUR]*(('F+ , F-'!C$2-[1]!tbl_gk[[#This Row],[WageEUR]])/('F+ , F-'!C$2-'F+ , F-'!C$3))</f>
        <v>2.3472561185650898E-4</v>
      </c>
      <c r="D501" s="2" cm="1">
        <f t="array" ref="D501">[1]!table_weight[Crossing]*(('F+ , F-'!D$2-[1]!tbl_gk[[#This Row],[Crossing]])/('F+ , F-'!D$2-'F+ , F-'!D$3))</f>
        <v>3.2504443341392672E-2</v>
      </c>
      <c r="E501" s="2" cm="1">
        <f t="array" ref="E501">[1]!table_weight[Finishing]*(('F+ , F-'!E$2-[1]!tbl_gk[[#This Row],[Finishing]])/('F+ , F-'!E$2-'F+ , F-'!E$3))</f>
        <v>1.2977258898691668E-2</v>
      </c>
      <c r="F501" s="2" cm="1">
        <f t="array" ref="F501">[1]!table_weight[HeadingAccuracy]*(('F+ , F-'!F$2-[1]!tbl_gk[[#This Row],[HeadingAccuracy]])/('F+ , F-'!F$2-'F+ , F-'!F$3))</f>
        <v>1.0439222844598752E-2</v>
      </c>
      <c r="G501" s="2" cm="1">
        <f t="array" ref="G501">[1]!table_weight[ShortPassing]*(('F+ , F-'!G$2-[1]!tbl_gk[[#This Row],[ShortPassing]])/('F+ , F-'!G$2-'F+ , F-'!G$3))</f>
        <v>4.2190217609680135E-2</v>
      </c>
      <c r="H501" s="2" cm="1">
        <f t="array" ref="H501">[1]!table_weight[Volleys]*(('F+ , F-'!H$2-[1]!tbl_gk[[#This Row],[Volleys]])/('F+ , F-'!H$2-'F+ , F-'!H$3))</f>
        <v>1.2731313077869197E-3</v>
      </c>
      <c r="I501" s="2" cm="1">
        <f t="array" ref="I501">[1]!table_weight[Dribbling]*(('F+ , F-'!I$2-[1]!tbl_gk[[#This Row],[Dribbling]])/('F+ , F-'!I$2-'F+ , F-'!I$3))</f>
        <v>1.6623929766613008E-2</v>
      </c>
      <c r="J501" s="2" cm="1">
        <f t="array" ref="J501">[1]!table_weight[Curve]*(('F+ , F-'!J$2-[1]!tbl_gk[[#This Row],[Curve]])/('F+ , F-'!J$2-'F+ , F-'!J$3))</f>
        <v>8.7888314234526414E-3</v>
      </c>
      <c r="K501" s="2" cm="1">
        <f t="array" ref="K501">[1]!table_weight[FKAccuracy]*(('F+ , F-'!K$2-[1]!tbl_gk[[#This Row],[FKAccuracy]])/('F+ , F-'!K$2-'F+ , F-'!K$3))</f>
        <v>8.6705202312138564E-3</v>
      </c>
      <c r="L501" s="2" cm="1">
        <f t="array" ref="L501">[1]!table_weight[LongPassing]*(('F+ , F-'!L$2-[1]!tbl_gk[[#This Row],[LongPassing]])/('F+ , F-'!L$2-'F+ , F-'!L$3))</f>
        <v>1.7866995302501344E-2</v>
      </c>
      <c r="M501" s="2" cm="1">
        <f t="array" ref="M501">[1]!table_weight[BallControl]*(('F+ , F-'!M$2-[1]!tbl_gk[[#This Row],[BallControl]])/('F+ , F-'!M$2-'F+ , F-'!M$3))</f>
        <v>1.2169151201703639E-2</v>
      </c>
      <c r="N501" s="2" cm="1">
        <f t="array" ref="N501">[1]!table_weight[Acceleration]*(('F+ , F-'!N$2-[1]!tbl_gk[[#This Row],[Acceleration]])/('F+ , F-'!N$2-'F+ , F-'!N$3))</f>
        <v>4.7352314823099848E-3</v>
      </c>
      <c r="O501" s="2" cm="1">
        <f t="array" ref="O501">[1]!table_weight[SprintSpeed]*(('F+ , F-'!O$2-[1]!tbl_gk[[#This Row],[SprintSpeed]])/('F+ , F-'!O$2-'F+ , F-'!O$3))</f>
        <v>5.0599330696683847E-3</v>
      </c>
      <c r="P501" s="2" cm="1">
        <f t="array" ref="P501">[1]!table_weight[Agility]*(('F+ , F-'!P$2-[1]!tbl_gk[[#This Row],[Agility]])/('F+ , F-'!P$2-'F+ , F-'!P$3))</f>
        <v>3.744354215908813E-3</v>
      </c>
      <c r="Q501" s="2" cm="1">
        <f t="array" ref="Q501">[1]!table_weight[Reactions]*(('F+ , F-'!Q$2-[1]!tbl_gk[[#This Row],[Reactions]])/('F+ , F-'!Q$2-'F+ , F-'!Q$3))</f>
        <v>2.0110038002815341E-3</v>
      </c>
      <c r="R501" s="2" cm="1">
        <f t="array" ref="R501">[1]!table_weight[Balance]*(('F+ , F-'!R$2-[1]!tbl_gk[[#This Row],[Balance]])/('F+ , F-'!R$2-'F+ , F-'!R$3))</f>
        <v>1.8005376778030898E-3</v>
      </c>
      <c r="S501" s="2" cm="1">
        <f t="array" ref="S501">[1]!table_weight[ShotPower]*(('F+ , F-'!S$2-[1]!tbl_gk[[#This Row],[ShotPower]])/('F+ , F-'!S$2-'F+ , F-'!S$3))</f>
        <v>7.7912248547492196E-3</v>
      </c>
      <c r="T501" s="2" cm="1">
        <f t="array" ref="T501">[1]!table_weight[Jumping]*(('F+ , F-'!T$2-[1]!tbl_gk[[#This Row],[Jumping]])/('F+ , F-'!T$2-'F+ , F-'!T$3))</f>
        <v>3.3489700383720756E-3</v>
      </c>
      <c r="U501" s="2" cm="1">
        <f t="array" ref="U501">[1]!table_weight[Stamina]*(('F+ , F-'!U$2-[1]!tbl_gk[[#This Row],[Stamina]])/('F+ , F-'!U$2-'F+ , F-'!U$3))</f>
        <v>1.4598074526237249E-2</v>
      </c>
      <c r="V501" s="2" cm="1">
        <f t="array" ref="V501">[1]!table_weight[Strength]*(('F+ , F-'!V$2-[1]!tbl_gk[[#This Row],[Strength]])/('F+ , F-'!V$2-'F+ , F-'!V$3))</f>
        <v>1.5084677010445158E-2</v>
      </c>
      <c r="W501" s="2" cm="1">
        <f t="array" ref="W501">[1]!table_weight[LongShots]*(('F+ , F-'!W$2-[1]!tbl_gk[[#This Row],[LongShots]])/('F+ , F-'!W$2-'F+ , F-'!W$3))</f>
        <v>7.271809864432606E-3</v>
      </c>
      <c r="X501" s="2" cm="1">
        <f t="array" ref="X501">[1]!table_weight[Aggression]*(('F+ , F-'!X$2-[1]!tbl_gk[[#This Row],[Aggression]])/('F+ , F-'!X$2-'F+ , F-'!X$3))</f>
        <v>1.7645269242470306E-2</v>
      </c>
      <c r="Y501" s="2" cm="1">
        <f t="array" ref="Y501">[1]!table_weight[Interceptions]*(('F+ , F-'!Y$2-[1]!tbl_gk[[#This Row],[Interceptions]])/('F+ , F-'!Y$2-'F+ , F-'!Y$3))</f>
        <v>2.1469152933086991E-2</v>
      </c>
      <c r="Z501" s="2" cm="1">
        <f t="array" ref="Z501">[1]!table_weight[Positioning]*(('F+ , F-'!Z$2-[1]!tbl_gk[[#This Row],[Positioning]])/('F+ , F-'!Z$2-'F+ , F-'!Z$3))</f>
        <v>1.7746678835817667E-3</v>
      </c>
      <c r="AA501" s="2" cm="1">
        <f t="array" ref="AA501">[1]!table_weight[Vision]*(('F+ , F-'!AA$2-[1]!tbl_gk[[#This Row],[Vision]])/('F+ , F-'!AA$2-'F+ , F-'!AA$3))</f>
        <v>3.5493357671635674E-2</v>
      </c>
      <c r="AB501" s="2" cm="1">
        <f t="array" ref="AB501">[1]!table_weight[Penalties]*(('F+ , F-'!AB$2-[1]!tbl_gk[[#This Row],[Penalties]])/('F+ , F-'!AB$2-'F+ , F-'!AB$3))</f>
        <v>2.1139426260312223E-3</v>
      </c>
      <c r="AC501" s="2" cm="1">
        <f t="array" ref="AC501">[1]!table_weight[Composure]*(('F+ , F-'!AC$2-[1]!tbl_gk[[#This Row],[Composure]])/('F+ , F-'!AC$2-'F+ , F-'!AC$3))</f>
        <v>2.3484326880480709E-3</v>
      </c>
      <c r="AD501" s="2" cm="1">
        <f t="array" ref="AD501">[1]!table_weight[Marking]*(('F+ , F-'!AD$2-[1]!tbl_gk[[#This Row],[Marking]])/('F+ , F-'!AD$2-'F+ , F-'!AD$3))</f>
        <v>2.366223844775717E-2</v>
      </c>
      <c r="AE501" s="2" cm="1">
        <f t="array" ref="AE501">[1]!table_weight[StandingTackle]*(('F+ , F-'!AE$2-[1]!tbl_gk[[#This Row],[StandingTackle]])/('F+ , F-'!AE$2-'F+ , F-'!AE$3))</f>
        <v>2.241685747682258E-2</v>
      </c>
      <c r="AF501" s="2" cm="1">
        <f t="array" ref="AF501">[1]!table_weight[SlidingTackle]*(('F+ , F-'!AF$2-[1]!tbl_gk[[#This Row],[SlidingTackle]])/('F+ , F-'!AF$2-'F+ , F-'!AF$3))</f>
        <v>7.4722858256075263E-3</v>
      </c>
      <c r="AG501" s="2" cm="1">
        <f t="array" ref="AG501">[1]!table_weight[GKDiving]*(('F+ , F-'!AG$2-[1]!tbl_gk[[#This Row],[GKDiving]])/('F+ , F-'!AG$2-'F+ , F-'!AG$3))</f>
        <v>5.6367888652266468E-2</v>
      </c>
      <c r="AH501" s="2" cm="1">
        <f t="array" ref="AH501">[1]!table_weight[GKHandling]*(('F+ , F-'!AH$2-[1]!tbl_gk[[#This Row],[GKHandling]])/('F+ , F-'!AH$2-'F+ , F-'!AH$3))</f>
        <v>6.0601050250658012E-2</v>
      </c>
      <c r="AI501" s="2" cm="1">
        <f t="array" ref="AI501">[1]!table_weight[GKKicking]*(('F+ , F-'!AI$2-[1]!tbl_gk[[#This Row],[GKKicking]])/('F+ , F-'!AI$2-'F+ , F-'!AI$3))</f>
        <v>3.57773045330088E-2</v>
      </c>
      <c r="AJ501" s="2" cm="1">
        <f t="array" ref="AJ501">[1]!table_weight[GKPositioning]*(('F+ , F-'!AJ$2-[1]!tbl_gk[[#This Row],[GKPositioning]])/('F+ , F-'!AJ$2-'F+ , F-'!AJ$3))</f>
        <v>2.3335517539959265E-2</v>
      </c>
      <c r="AK501" s="2" cm="1">
        <f t="array" ref="AK501">[1]!table_weight[GKReflexes]*(('F+ , F-'!AK$2-[1]!tbl_gk[[#This Row],[GKReflexes]])/('F+ , F-'!AK$2-'F+ , F-'!AK$3))</f>
        <v>5.8303755535273602E-2</v>
      </c>
    </row>
    <row r="502" spans="1:37" x14ac:dyDescent="0.55000000000000004">
      <c r="A502" s="7">
        <f>[1]!tbl_gk[[#This Row],[ID]]</f>
        <v>212151</v>
      </c>
      <c r="B502" s="1" cm="1">
        <f t="array" ref="B502">[1]!table_weight[ValueEUR]*(('F+ , F-'!B$2-[1]!tbl_gk[[#This Row],[ValueEUR]])/('F+ , F-'!B$2-'F+ , F-'!B$3))</f>
        <v>4.3185282823189472E-3</v>
      </c>
      <c r="C502" s="1" cm="1">
        <f t="array" ref="C502">[1]!table_weight[WageEUR]*(('F+ , F-'!C$2-[1]!tbl_gk[[#This Row],[WageEUR]])/('F+ , F-'!C$2-'F+ , F-'!C$3))</f>
        <v>5.7116565551750525E-3</v>
      </c>
      <c r="D502" s="1" cm="1">
        <f t="array" ref="D502">[1]!table_weight[Crossing]*(('F+ , F-'!D$2-[1]!tbl_gk[[#This Row],[Crossing]])/('F+ , F-'!D$2-'F+ , F-'!D$3))</f>
        <v>2.9141914719869291E-2</v>
      </c>
      <c r="E502" s="1" cm="1">
        <f t="array" ref="E502">[1]!table_weight[Finishing]*(('F+ , F-'!E$2-[1]!tbl_gk[[#This Row],[Finishing]])/('F+ , F-'!E$2-'F+ , F-'!E$3))</f>
        <v>8.9842561606326941E-3</v>
      </c>
      <c r="F502" s="1" cm="1">
        <f t="array" ref="F502">[1]!table_weight[HeadingAccuracy]*(('F+ , F-'!F$2-[1]!tbl_gk[[#This Row],[HeadingAccuracy]])/('F+ , F-'!F$2-'F+ , F-'!F$3))</f>
        <v>1.1691929585950599E-2</v>
      </c>
      <c r="G502" s="1" cm="1">
        <f t="array" ref="G502">[1]!table_weight[ShortPassing]*(('F+ , F-'!G$2-[1]!tbl_gk[[#This Row],[ShortPassing]])/('F+ , F-'!G$2-'F+ , F-'!G$3))</f>
        <v>5.2034601718605494E-2</v>
      </c>
      <c r="H502" s="1" cm="1">
        <f t="array" ref="H502">[1]!table_weight[Volleys]*(('F+ , F-'!H$2-[1]!tbl_gk[[#This Row],[Volleys]])/('F+ , F-'!H$2-'F+ , F-'!H$3))</f>
        <v>1.7360881469821632E-3</v>
      </c>
      <c r="I502" s="1" cm="1">
        <f t="array" ref="I502">[1]!table_weight[Dribbling]*(('F+ , F-'!I$2-[1]!tbl_gk[[#This Row],[Dribbling]])/('F+ , F-'!I$2-'F+ , F-'!I$3))</f>
        <v>1.6623929766613008E-2</v>
      </c>
      <c r="J502" s="1" cm="1">
        <f t="array" ref="J502">[1]!table_weight[Curve]*(('F+ , F-'!J$2-[1]!tbl_gk[[#This Row],[Curve]])/('F+ , F-'!J$2-'F+ , F-'!J$3))</f>
        <v>9.295879390190295E-3</v>
      </c>
      <c r="K502" s="1" cm="1">
        <f t="array" ref="K502">[1]!table_weight[FKAccuracy]*(('F+ , F-'!K$2-[1]!tbl_gk[[#This Row],[FKAccuracy]])/('F+ , F-'!K$2-'F+ , F-'!K$3))</f>
        <v>9.4310921813203358E-3</v>
      </c>
      <c r="L502" s="1" cm="1">
        <f t="array" ref="L502">[1]!table_weight[LongPassing]*(('F+ , F-'!L$2-[1]!tbl_gk[[#This Row],[LongPassing]])/('F+ , F-'!L$2-'F+ , F-'!L$3))</f>
        <v>2.4905508603486726E-2</v>
      </c>
      <c r="M502" s="1" cm="1">
        <f t="array" ref="M502">[1]!table_weight[BallControl]*(('F+ , F-'!M$2-[1]!tbl_gk[[#This Row],[BallControl]])/('F+ , F-'!M$2-'F+ , F-'!M$3))</f>
        <v>1.3907601373375588E-2</v>
      </c>
      <c r="N502" s="1" cm="1">
        <f t="array" ref="N502">[1]!table_weight[Acceleration]*(('F+ , F-'!N$2-[1]!tbl_gk[[#This Row],[Acceleration]])/('F+ , F-'!N$2-'F+ , F-'!N$3))</f>
        <v>5.4116931226399828E-3</v>
      </c>
      <c r="O502" s="1" cm="1">
        <f t="array" ref="O502">[1]!table_weight[SprintSpeed]*(('F+ , F-'!O$2-[1]!tbl_gk[[#This Row],[SprintSpeed]])/('F+ , F-'!O$2-'F+ , F-'!O$3))</f>
        <v>5.3410404624277394E-3</v>
      </c>
      <c r="P502" s="1" cm="1">
        <f t="array" ref="P502">[1]!table_weight[Agility]*(('F+ , F-'!P$2-[1]!tbl_gk[[#This Row],[Agility]])/('F+ , F-'!P$2-'F+ , F-'!P$3))</f>
        <v>2.92527673117876E-3</v>
      </c>
      <c r="Q502" s="1" cm="1">
        <f t="array" ref="Q502">[1]!table_weight[Reactions]*(('F+ , F-'!Q$2-[1]!tbl_gk[[#This Row],[Reactions]])/('F+ , F-'!Q$2-'F+ , F-'!Q$3))</f>
        <v>6.7033460009384459E-4</v>
      </c>
      <c r="R502" s="1" cm="1">
        <f t="array" ref="R502">[1]!table_weight[Balance]*(('F+ , F-'!R$2-[1]!tbl_gk[[#This Row],[Balance]])/('F+ , F-'!R$2-'F+ , F-'!R$3))</f>
        <v>1.3659251348851025E-3</v>
      </c>
      <c r="S502" s="1" cm="1">
        <f t="array" ref="S502">[1]!table_weight[ShotPower]*(('F+ , F-'!S$2-[1]!tbl_gk[[#This Row],[ShotPower]])/('F+ , F-'!S$2-'F+ , F-'!S$3))</f>
        <v>3.8956124273746098E-3</v>
      </c>
      <c r="T502" s="1" cm="1">
        <f t="array" ref="T502">[1]!table_weight[Jumping]*(('F+ , F-'!T$2-[1]!tbl_gk[[#This Row],[Jumping]])/('F+ , F-'!T$2-'F+ , F-'!T$3))</f>
        <v>2.4043887454979003E-3</v>
      </c>
      <c r="U502" s="1" cm="1">
        <f t="array" ref="U502">[1]!table_weight[Stamina]*(('F+ , F-'!U$2-[1]!tbl_gk[[#This Row],[Stamina]])/('F+ , F-'!U$2-'F+ , F-'!U$3))</f>
        <v>1.88916258574835E-2</v>
      </c>
      <c r="V502" s="1" cm="1">
        <f t="array" ref="V502">[1]!table_weight[Strength]*(('F+ , F-'!V$2-[1]!tbl_gk[[#This Row],[Strength]])/('F+ , F-'!V$2-'F+ , F-'!V$3))</f>
        <v>1.6859344894026941E-2</v>
      </c>
      <c r="W502" s="1" cm="1">
        <f t="array" ref="W502">[1]!table_weight[LongShots]*(('F+ , F-'!W$2-[1]!tbl_gk[[#This Row],[LongShots]])/('F+ , F-'!W$2-'F+ , F-'!W$3))</f>
        <v>6.4926873789576834E-3</v>
      </c>
      <c r="X502" s="1" cm="1">
        <f t="array" ref="X502">[1]!table_weight[Aggression]*(('F+ , F-'!X$2-[1]!tbl_gk[[#This Row],[Aggression]])/('F+ , F-'!X$2-'F+ , F-'!X$3))</f>
        <v>1.5211439002129575E-2</v>
      </c>
      <c r="Y502" s="1" cm="1">
        <f t="array" ref="Y502">[1]!table_weight[Interceptions]*(('F+ , F-'!Y$2-[1]!tbl_gk[[#This Row],[Interceptions]])/('F+ , F-'!Y$2-'F+ , F-'!Y$3))</f>
        <v>1.3851066408443219E-2</v>
      </c>
      <c r="Z502" s="1" cm="1">
        <f t="array" ref="Z502">[1]!table_weight[Positioning]*(('F+ , F-'!Z$2-[1]!tbl_gk[[#This Row],[Positioning]])/('F+ , F-'!Z$2-'F+ , F-'!Z$3))</f>
        <v>2.957779805969611E-4</v>
      </c>
      <c r="AA502" s="1" cm="1">
        <f t="array" ref="AA502">[1]!table_weight[Vision]*(('F+ , F-'!AA$2-[1]!tbl_gk[[#This Row],[Vision]])/('F+ , F-'!AA$2-'F+ , F-'!AA$3))</f>
        <v>1.4907210222086981E-2</v>
      </c>
      <c r="AB502" s="1" cm="1">
        <f t="array" ref="AB502">[1]!table_weight[Penalties]*(('F+ , F-'!AB$2-[1]!tbl_gk[[#This Row],[Penalties]])/('F+ , F-'!AB$2-'F+ , F-'!AB$3))</f>
        <v>2.0747955403639775E-3</v>
      </c>
      <c r="AC502" s="1" cm="1">
        <f t="array" ref="AC502">[1]!table_weight[Composure]*(('F+ , F-'!AC$2-[1]!tbl_gk[[#This Row],[Composure]])/('F+ , F-'!AC$2-'F+ , F-'!AC$3))</f>
        <v>4.8036123164619632E-4</v>
      </c>
      <c r="AD502" s="1" cm="1">
        <f t="array" ref="AD502">[1]!table_weight[Marking]*(('F+ , F-'!AD$2-[1]!tbl_gk[[#This Row],[Marking]])/('F+ , F-'!AD$2-'F+ , F-'!AD$3))</f>
        <v>1.5774825631838112E-2</v>
      </c>
      <c r="AE502" s="1" cm="1">
        <f t="array" ref="AE502">[1]!table_weight[StandingTackle]*(('F+ , F-'!AE$2-[1]!tbl_gk[[#This Row],[StandingTackle]])/('F+ , F-'!AE$2-'F+ , F-'!AE$3))</f>
        <v>1.5691800233775807E-2</v>
      </c>
      <c r="AF502" s="1" cm="1">
        <f t="array" ref="AF502">[1]!table_weight[SlidingTackle]*(('F+ , F-'!AF$2-[1]!tbl_gk[[#This Row],[SlidingTackle]])/('F+ , F-'!AF$2-'F+ , F-'!AF$3))</f>
        <v>9.7139715732897855E-3</v>
      </c>
      <c r="AG502" s="1" cm="1">
        <f t="array" ref="AG502">[1]!table_weight[GKDiving]*(('F+ , F-'!AG$2-[1]!tbl_gk[[#This Row],[GKDiving]])/('F+ , F-'!AG$2-'F+ , F-'!AG$3))</f>
        <v>1.8789296217422154E-2</v>
      </c>
      <c r="AH502" s="1" cm="1">
        <f t="array" ref="AH502">[1]!table_weight[GKHandling]*(('F+ , F-'!AH$2-[1]!tbl_gk[[#This Row],[GKHandling]])/('F+ , F-'!AH$2-'F+ , F-'!AH$3))</f>
        <v>2.4953373632623892E-2</v>
      </c>
      <c r="AI502" s="1" cm="1">
        <f t="array" ref="AI502">[1]!table_weight[GKKicking]*(('F+ , F-'!AI$2-[1]!tbl_gk[[#This Row],[GKKicking]])/('F+ , F-'!AI$2-'F+ , F-'!AI$3))</f>
        <v>1.78886522665044E-2</v>
      </c>
      <c r="AJ502" s="1" cm="1">
        <f t="array" ref="AJ502">[1]!table_weight[GKPositioning]*(('F+ , F-'!AJ$2-[1]!tbl_gk[[#This Row],[GKPositioning]])/('F+ , F-'!AJ$2-'F+ , F-'!AJ$3))</f>
        <v>8.8296552853899916E-3</v>
      </c>
      <c r="AK502" s="1" cm="1">
        <f t="array" ref="AK502">[1]!table_weight[GKReflexes]*(('F+ , F-'!AK$2-[1]!tbl_gk[[#This Row],[GKReflexes]])/('F+ , F-'!AK$2-'F+ , F-'!AK$3))</f>
        <v>2.0041915965250297E-2</v>
      </c>
    </row>
    <row r="503" spans="1:37" x14ac:dyDescent="0.55000000000000004">
      <c r="A503" s="8">
        <f>[1]!tbl_gk[[#This Row],[ID]]</f>
        <v>212175</v>
      </c>
      <c r="B503" s="2" cm="1">
        <f t="array" ref="B503">[1]!table_weight[ValueEUR]*(('F+ , F-'!B$2-[1]!tbl_gk[[#This Row],[ValueEUR]])/('F+ , F-'!B$2-'F+ , F-'!B$3))</f>
        <v>5.8954964042807441E-5</v>
      </c>
      <c r="C503" s="2" cm="1">
        <f t="array" ref="C503">[1]!table_weight[WageEUR]*(('F+ , F-'!C$2-[1]!tbl_gk[[#This Row],[WageEUR]])/('F+ , F-'!C$2-'F+ , F-'!C$3))</f>
        <v>2.3472561185650898E-4</v>
      </c>
      <c r="D503" s="2" cm="1">
        <f t="array" ref="D503">[1]!table_weight[Crossing]*(('F+ , F-'!D$2-[1]!tbl_gk[[#This Row],[Crossing]])/('F+ , F-'!D$2-'F+ , F-'!D$3))</f>
        <v>3.4746129089074922E-2</v>
      </c>
      <c r="E503" s="2" cm="1">
        <f t="array" ref="E503">[1]!table_weight[Finishing]*(('F+ , F-'!E$2-[1]!tbl_gk[[#This Row],[Finishing]])/('F+ , F-'!E$2-'F+ , F-'!E$3))</f>
        <v>7.9860054761179498E-3</v>
      </c>
      <c r="F503" s="2" cm="1">
        <f t="array" ref="F503">[1]!table_weight[HeadingAccuracy]*(('F+ , F-'!F$2-[1]!tbl_gk[[#This Row],[HeadingAccuracy]])/('F+ , F-'!F$2-'F+ , F-'!F$3))</f>
        <v>7.9338093618950504E-3</v>
      </c>
      <c r="G503" s="2" cm="1">
        <f t="array" ref="G503">[1]!table_weight[ShortPassing]*(('F+ , F-'!G$2-[1]!tbl_gk[[#This Row],[ShortPassing]])/('F+ , F-'!G$2-'F+ , F-'!G$3))</f>
        <v>2.6720471152797416E-2</v>
      </c>
      <c r="H503" s="2" cm="1">
        <f t="array" ref="H503">[1]!table_weight[Volleys]*(('F+ , F-'!H$2-[1]!tbl_gk[[#This Row],[Volleys]])/('F+ , F-'!H$2-'F+ , F-'!H$3))</f>
        <v>9.2591367839048701E-4</v>
      </c>
      <c r="I503" s="2" cm="1">
        <f t="array" ref="I503">[1]!table_weight[Dribbling]*(('F+ , F-'!I$2-[1]!tbl_gk[[#This Row],[Dribbling]])/('F+ , F-'!I$2-'F+ , F-'!I$3))</f>
        <v>2.2491199096005835E-2</v>
      </c>
      <c r="J503" s="2" cm="1">
        <f t="array" ref="J503">[1]!table_weight[Curve]*(('F+ , F-'!J$2-[1]!tbl_gk[[#This Row],[Curve]])/('F+ , F-'!J$2-'F+ , F-'!J$3))</f>
        <v>1.0140959334753048E-2</v>
      </c>
      <c r="K503" s="2" cm="1">
        <f t="array" ref="K503">[1]!table_weight[FKAccuracy]*(('F+ , F-'!K$2-[1]!tbl_gk[[#This Row],[FKAccuracy]])/('F+ , F-'!K$2-'F+ , F-'!K$3))</f>
        <v>1.0191664131426815E-2</v>
      </c>
      <c r="L503" s="2" cm="1">
        <f t="array" ref="L503">[1]!table_weight[LongPassing]*(('F+ , F-'!L$2-[1]!tbl_gk[[#This Row],[LongPassing]])/('F+ , F-'!L$2-'F+ , F-'!L$3))</f>
        <v>1.4077026601970757E-2</v>
      </c>
      <c r="M503" s="2" cm="1">
        <f t="array" ref="M503">[1]!table_weight[BallControl]*(('F+ , F-'!M$2-[1]!tbl_gk[[#This Row],[BallControl]])/('F+ , F-'!M$2-'F+ , F-'!M$3))</f>
        <v>1.2169151201703639E-2</v>
      </c>
      <c r="N503" s="2" cm="1">
        <f t="array" ref="N503">[1]!table_weight[Acceleration]*(('F+ , F-'!N$2-[1]!tbl_gk[[#This Row],[Acceleration]])/('F+ , F-'!N$2-'F+ , F-'!N$3))</f>
        <v>4.9607186957533181E-3</v>
      </c>
      <c r="O503" s="2" cm="1">
        <f t="array" ref="O503">[1]!table_weight[SprintSpeed]*(('F+ , F-'!O$2-[1]!tbl_gk[[#This Row],[SprintSpeed]])/('F+ , F-'!O$2-'F+ , F-'!O$3))</f>
        <v>6.4654700334651587E-3</v>
      </c>
      <c r="P503" s="2" cm="1">
        <f t="array" ref="P503">[1]!table_weight[Agility]*(('F+ , F-'!P$2-[1]!tbl_gk[[#This Row],[Agility]])/('F+ , F-'!P$2-'F+ , F-'!P$3))</f>
        <v>4.680442769886016E-3</v>
      </c>
      <c r="Q503" s="2" cm="1">
        <f t="array" ref="Q503">[1]!table_weight[Reactions]*(('F+ , F-'!Q$2-[1]!tbl_gk[[#This Row],[Reactions]])/('F+ , F-'!Q$2-'F+ , F-'!Q$3))</f>
        <v>1.5469260002165645E-3</v>
      </c>
      <c r="R503" s="2" cm="1">
        <f t="array" ref="R503">[1]!table_weight[Balance]*(('F+ , F-'!R$2-[1]!tbl_gk[[#This Row],[Balance]])/('F+ , F-'!R$2-'F+ , F-'!R$3))</f>
        <v>8.0713757970483338E-4</v>
      </c>
      <c r="S503" s="2" cm="1">
        <f t="array" ref="S503">[1]!table_weight[ShotPower]*(('F+ , F-'!S$2-[1]!tbl_gk[[#This Row],[ShotPower]])/('F+ , F-'!S$2-'F+ , F-'!S$3))</f>
        <v>5.7135648934827617E-3</v>
      </c>
      <c r="T503" s="2" cm="1">
        <f t="array" ref="T503">[1]!table_weight[Jumping]*(('F+ , F-'!T$2-[1]!tbl_gk[[#This Row],[Jumping]])/('F+ , F-'!T$2-'F+ , F-'!T$3))</f>
        <v>2.2326466922480506E-3</v>
      </c>
      <c r="U503" s="2" cm="1">
        <f t="array" ref="U503">[1]!table_weight[Stamina]*(('F+ , F-'!U$2-[1]!tbl_gk[[#This Row],[Stamina]])/('F+ , F-'!U$2-'F+ , F-'!U$3))</f>
        <v>6.8696821299940002E-3</v>
      </c>
      <c r="V503" s="2" cm="1">
        <f t="array" ref="V503">[1]!table_weight[Strength]*(('F+ , F-'!V$2-[1]!tbl_gk[[#This Row],[Strength]])/('F+ , F-'!V$2-'F+ , F-'!V$3))</f>
        <v>2.3958016428354077E-2</v>
      </c>
      <c r="W503" s="2" cm="1">
        <f t="array" ref="W503">[1]!table_weight[LongShots]*(('F+ , F-'!W$2-[1]!tbl_gk[[#This Row],[LongShots]])/('F+ , F-'!W$2-'F+ , F-'!W$3))</f>
        <v>9.3494698256990638E-3</v>
      </c>
      <c r="X503" s="2" cm="1">
        <f t="array" ref="X503">[1]!table_weight[Aggression]*(('F+ , F-'!X$2-[1]!tbl_gk[[#This Row],[Aggression]])/('F+ , F-'!X$2-'F+ , F-'!X$3))</f>
        <v>1.3994523881959207E-2</v>
      </c>
      <c r="Y503" s="2" cm="1">
        <f t="array" ref="Y503">[1]!table_weight[Interceptions]*(('F+ , F-'!Y$2-[1]!tbl_gk[[#This Row],[Interceptions]])/('F+ , F-'!Y$2-'F+ , F-'!Y$3))</f>
        <v>1.8698939651398346E-2</v>
      </c>
      <c r="Z503" s="2" cm="1">
        <f t="array" ref="Z503">[1]!table_weight[Positioning]*(('F+ , F-'!Z$2-[1]!tbl_gk[[#This Row],[Positioning]])/('F+ , F-'!Z$2-'F+ , F-'!Z$3))</f>
        <v>7.394449514924029E-4</v>
      </c>
      <c r="AA503" s="2" cm="1">
        <f t="array" ref="AA503">[1]!table_weight[Vision]*(('F+ , F-'!AA$2-[1]!tbl_gk[[#This Row],[Vision]])/('F+ , F-'!AA$2-'F+ , F-'!AA$3))</f>
        <v>1.0648007301490701E-2</v>
      </c>
      <c r="AB503" s="2" cm="1">
        <f t="array" ref="AB503">[1]!table_weight[Penalties]*(('F+ , F-'!AB$2-[1]!tbl_gk[[#This Row],[Penalties]])/('F+ , F-'!AB$2-'F+ , F-'!AB$3))</f>
        <v>1.8790601120277533E-3</v>
      </c>
      <c r="AC503" s="2" cm="1">
        <f t="array" ref="AC503">[1]!table_weight[Composure]*(('F+ , F-'!AC$2-[1]!tbl_gk[[#This Row],[Composure]])/('F+ , F-'!AC$2-'F+ , F-'!AC$3))</f>
        <v>1.441083694938589E-3</v>
      </c>
      <c r="AD503" s="2" cm="1">
        <f t="array" ref="AD503">[1]!table_weight[Marking]*(('F+ , F-'!AD$2-[1]!tbl_gk[[#This Row],[Marking]])/('F+ , F-'!AD$2-'F+ , F-'!AD$3))</f>
        <v>2.2084755884573357E-2</v>
      </c>
      <c r="AE503" s="2" cm="1">
        <f t="array" ref="AE503">[1]!table_weight[StandingTackle]*(('F+ , F-'!AE$2-[1]!tbl_gk[[#This Row],[StandingTackle]])/('F+ , F-'!AE$2-'F+ , F-'!AE$3))</f>
        <v>1.5691800233775807E-2</v>
      </c>
      <c r="AF503" s="2" cm="1">
        <f t="array" ref="AF503">[1]!table_weight[SlidingTackle]*(('F+ , F-'!AF$2-[1]!tbl_gk[[#This Row],[SlidingTackle]])/('F+ , F-'!AF$2-'F+ , F-'!AF$3))</f>
        <v>8.9667429907290316E-3</v>
      </c>
      <c r="AG503" s="2" cm="1">
        <f t="array" ref="AG503">[1]!table_weight[GKDiving]*(('F+ , F-'!AG$2-[1]!tbl_gk[[#This Row],[GKDiving]])/('F+ , F-'!AG$2-'F+ , F-'!AG$3))</f>
        <v>4.7827299462529123E-2</v>
      </c>
      <c r="AH503" s="2" cm="1">
        <f t="array" ref="AH503">[1]!table_weight[GKHandling]*(('F+ , F-'!AH$2-[1]!tbl_gk[[#This Row],[GKHandling]])/('F+ , F-'!AH$2-'F+ , F-'!AH$3))</f>
        <v>5.168913109614949E-2</v>
      </c>
      <c r="AI503" s="2" cm="1">
        <f t="array" ref="AI503">[1]!table_weight[GKKicking]*(('F+ , F-'!AI$2-[1]!tbl_gk[[#This Row],[GKKicking]])/('F+ , F-'!AI$2-'F+ , F-'!AI$3))</f>
        <v>2.5938545786431375E-2</v>
      </c>
      <c r="AJ503" s="2" cm="1">
        <f t="array" ref="AJ503">[1]!table_weight[GKPositioning]*(('F+ , F-'!AJ$2-[1]!tbl_gk[[#This Row],[GKPositioning]])/('F+ , F-'!AJ$2-'F+ , F-'!AJ$3))</f>
        <v>1.9551379560506409E-2</v>
      </c>
      <c r="AK503" s="2" cm="1">
        <f t="array" ref="AK503">[1]!table_weight[GKReflexes]*(('F+ , F-'!AK$2-[1]!tbl_gk[[#This Row],[GKReflexes]])/('F+ , F-'!AK$2-'F+ , F-'!AK$3))</f>
        <v>4.9193793732887098E-2</v>
      </c>
    </row>
    <row r="504" spans="1:37" x14ac:dyDescent="0.55000000000000004">
      <c r="A504" s="7">
        <f>[1]!tbl_gk[[#This Row],[ID]]</f>
        <v>212197</v>
      </c>
      <c r="B504" s="1" cm="1">
        <f t="array" ref="B504">[1]!table_weight[ValueEUR]*(('F+ , F-'!B$2-[1]!tbl_gk[[#This Row],[ValueEUR]])/('F+ , F-'!B$2-'F+ , F-'!B$3))</f>
        <v>6.4541795713879782E-4</v>
      </c>
      <c r="C504" s="1" cm="1">
        <f t="array" ref="C504">[1]!table_weight[WageEUR]*(('F+ , F-'!C$2-[1]!tbl_gk[[#This Row],[WageEUR]])/('F+ , F-'!C$2-'F+ , F-'!C$3))</f>
        <v>1.4865955417578903E-3</v>
      </c>
      <c r="D504" s="1" cm="1">
        <f t="array" ref="D504">[1]!table_weight[Crossing]*(('F+ , F-'!D$2-[1]!tbl_gk[[#This Row],[Crossing]])/('F+ , F-'!D$2-'F+ , F-'!D$3))</f>
        <v>4.1471186332121678E-2</v>
      </c>
      <c r="E504" s="1" cm="1">
        <f t="array" ref="E504">[1]!table_weight[Finishing]*(('F+ , F-'!E$2-[1]!tbl_gk[[#This Row],[Finishing]])/('F+ , F-'!E$2-'F+ , F-'!E$3))</f>
        <v>1.59720109522359E-2</v>
      </c>
      <c r="F504" s="1" cm="1">
        <f t="array" ref="F504">[1]!table_weight[HeadingAccuracy]*(('F+ , F-'!F$2-[1]!tbl_gk[[#This Row],[HeadingAccuracy]])/('F+ , F-'!F$2-'F+ , F-'!F$3))</f>
        <v>1.210949849973455E-2</v>
      </c>
      <c r="G504" s="1" cm="1">
        <f t="array" ref="G504">[1]!table_weight[ShortPassing]*(('F+ , F-'!G$2-[1]!tbl_gk[[#This Row],[ShortPassing]])/('F+ , F-'!G$2-'F+ , F-'!G$3))</f>
        <v>3.5158514674733445E-2</v>
      </c>
      <c r="H504" s="1" cm="1">
        <f t="array" ref="H504">[1]!table_weight[Volleys]*(('F+ , F-'!H$2-[1]!tbl_gk[[#This Row],[Volleys]])/('F+ , F-'!H$2-'F+ , F-'!H$3))</f>
        <v>2.1990449861774069E-3</v>
      </c>
      <c r="I504" s="1" cm="1">
        <f t="array" ref="I504">[1]!table_weight[Dribbling]*(('F+ , F-'!I$2-[1]!tbl_gk[[#This Row],[Dribbling]])/('F+ , F-'!I$2-'F+ , F-'!I$3))</f>
        <v>1.0756660437220181E-2</v>
      </c>
      <c r="J504" s="1" cm="1">
        <f t="array" ref="J504">[1]!table_weight[Curve]*(('F+ , F-'!J$2-[1]!tbl_gk[[#This Row],[Curve]])/('F+ , F-'!J$2-'F+ , F-'!J$3))</f>
        <v>9.4648953791028455E-3</v>
      </c>
      <c r="K504" s="1" cm="1">
        <f t="array" ref="K504">[1]!table_weight[FKAccuracy]*(('F+ , F-'!K$2-[1]!tbl_gk[[#This Row],[FKAccuracy]])/('F+ , F-'!K$2-'F+ , F-'!K$3))</f>
        <v>9.4310921813203358E-3</v>
      </c>
      <c r="L504" s="1" cm="1">
        <f t="array" ref="L504">[1]!table_weight[LongPassing]*(('F+ , F-'!L$2-[1]!tbl_gk[[#This Row],[LongPassing]])/('F+ , F-'!L$2-'F+ , F-'!L$3))</f>
        <v>1.5159874802122355E-2</v>
      </c>
      <c r="M504" s="1" cm="1">
        <f t="array" ref="M504">[1]!table_weight[BallControl]*(('F+ , F-'!M$2-[1]!tbl_gk[[#This Row],[BallControl]])/('F+ , F-'!M$2-'F+ , F-'!M$3))</f>
        <v>9.1268634012777305E-3</v>
      </c>
      <c r="N504" s="1" cm="1">
        <f t="array" ref="N504">[1]!table_weight[Acceleration]*(('F+ , F-'!N$2-[1]!tbl_gk[[#This Row],[Acceleration]])/('F+ , F-'!N$2-'F+ , F-'!N$3))</f>
        <v>5.1862059091966504E-3</v>
      </c>
      <c r="O504" s="1" cm="1">
        <f t="array" ref="O504">[1]!table_weight[SprintSpeed]*(('F+ , F-'!O$2-[1]!tbl_gk[[#This Row],[SprintSpeed]])/('F+ , F-'!O$2-'F+ , F-'!O$3))</f>
        <v>5.9032552479464486E-3</v>
      </c>
      <c r="P504" s="1" cm="1">
        <f t="array" ref="P504">[1]!table_weight[Agility]*(('F+ , F-'!P$2-[1]!tbl_gk[[#This Row],[Agility]])/('F+ , F-'!P$2-'F+ , F-'!P$3))</f>
        <v>3.6273431466616623E-3</v>
      </c>
      <c r="Q504" s="1" cm="1">
        <f t="array" ref="Q504">[1]!table_weight[Reactions]*(('F+ , F-'!Q$2-[1]!tbl_gk[[#This Row],[Reactions]])/('F+ , F-'!Q$2-'F+ , F-'!Q$3))</f>
        <v>1.0828482001515951E-3</v>
      </c>
      <c r="R504" s="1" cm="1">
        <f t="array" ref="R504">[1]!table_weight[Balance]*(('F+ , F-'!R$2-[1]!tbl_gk[[#This Row],[Balance]])/('F+ , F-'!R$2-'F+ , F-'!R$3))</f>
        <v>2.2351502207210773E-3</v>
      </c>
      <c r="S504" s="1" cm="1">
        <f t="array" ref="S504">[1]!table_weight[ShotPower]*(('F+ , F-'!S$2-[1]!tbl_gk[[#This Row],[ShotPower]])/('F+ , F-'!S$2-'F+ , F-'!S$3))</f>
        <v>3.635904932216303E-3</v>
      </c>
      <c r="T504" s="1" cm="1">
        <f t="array" ref="T504">[1]!table_weight[Jumping]*(('F+ , F-'!T$2-[1]!tbl_gk[[#This Row],[Jumping]])/('F+ , F-'!T$2-'F+ , F-'!T$3))</f>
        <v>1.2021943727489502E-3</v>
      </c>
      <c r="U504" s="1" cm="1">
        <f t="array" ref="U504">[1]!table_weight[Stamina]*(('F+ , F-'!U$2-[1]!tbl_gk[[#This Row],[Stamina]])/('F+ , F-'!U$2-'F+ , F-'!U$3))</f>
        <v>1.7174205324985E-3</v>
      </c>
      <c r="V504" s="1" cm="1">
        <f t="array" ref="V504">[1]!table_weight[Strength]*(('F+ , F-'!V$2-[1]!tbl_gk[[#This Row],[Strength]])/('F+ , F-'!V$2-'F+ , F-'!V$3))</f>
        <v>1.4197343068654266E-2</v>
      </c>
      <c r="W504" s="1" cm="1">
        <f t="array" ref="W504">[1]!table_weight[LongShots]*(('F+ , F-'!W$2-[1]!tbl_gk[[#This Row],[LongShots]])/('F+ , F-'!W$2-'F+ , F-'!W$3))</f>
        <v>9.3494698256990638E-3</v>
      </c>
      <c r="X504" s="1" cm="1">
        <f t="array" ref="X504">[1]!table_weight[Aggression]*(('F+ , F-'!X$2-[1]!tbl_gk[[#This Row],[Aggression]])/('F+ , F-'!X$2-'F+ , F-'!X$3))</f>
        <v>1.2169151201703659E-2</v>
      </c>
      <c r="Y504" s="1" cm="1">
        <f t="array" ref="Y504">[1]!table_weight[Interceptions]*(('F+ , F-'!Y$2-[1]!tbl_gk[[#This Row],[Interceptions]])/('F+ , F-'!Y$2-'F+ , F-'!Y$3))</f>
        <v>1.9391492971820509E-2</v>
      </c>
      <c r="Z504" s="1" cm="1">
        <f t="array" ref="Z504">[1]!table_weight[Positioning]*(('F+ , F-'!Z$2-[1]!tbl_gk[[#This Row],[Positioning]])/('F+ , F-'!Z$2-'F+ , F-'!Z$3))</f>
        <v>1.9225568738802474E-3</v>
      </c>
      <c r="AA504" s="1" cm="1">
        <f t="array" ref="AA504">[1]!table_weight[Vision]*(('F+ , F-'!AA$2-[1]!tbl_gk[[#This Row],[Vision]])/('F+ , F-'!AA$2-'F+ , F-'!AA$3))</f>
        <v>1.8456545989250551E-2</v>
      </c>
      <c r="AB504" s="1" cm="1">
        <f t="array" ref="AB504">[1]!table_weight[Penalties]*(('F+ , F-'!AB$2-[1]!tbl_gk[[#This Row],[Penalties]])/('F+ , F-'!AB$2-'F+ , F-'!AB$3))</f>
        <v>2.153089711698467E-3</v>
      </c>
      <c r="AC504" s="1" cm="1">
        <f t="array" ref="AC504">[1]!table_weight[Composure]*(('F+ , F-'!AC$2-[1]!tbl_gk[[#This Row],[Composure]])/('F+ , F-'!AC$2-'F+ , F-'!AC$3))</f>
        <v>2.2416857476822497E-3</v>
      </c>
      <c r="AD504" s="1" cm="1">
        <f t="array" ref="AD504">[1]!table_weight[Marking]*(('F+ , F-'!AD$2-[1]!tbl_gk[[#This Row],[Marking]])/('F+ , F-'!AD$2-'F+ , F-'!AD$3))</f>
        <v>2.8394686137308601E-2</v>
      </c>
      <c r="AE504" s="1" cm="1">
        <f t="array" ref="AE504">[1]!table_weight[StandingTackle]*(('F+ , F-'!AE$2-[1]!tbl_gk[[#This Row],[StandingTackle]])/('F+ , F-'!AE$2-'F+ , F-'!AE$3))</f>
        <v>2.017517172914032E-2</v>
      </c>
      <c r="AF504" s="1" cm="1">
        <f t="array" ref="AF504">[1]!table_weight[SlidingTackle]*(('F+ , F-'!AF$2-[1]!tbl_gk[[#This Row],[SlidingTackle]])/('F+ , F-'!AF$2-'F+ , F-'!AF$3))</f>
        <v>1.0461200155850536E-2</v>
      </c>
      <c r="AG504" s="1" cm="1">
        <f t="array" ref="AG504">[1]!table_weight[GKDiving]*(('F+ , F-'!AG$2-[1]!tbl_gk[[#This Row],[GKDiving]])/('F+ , F-'!AG$2-'F+ , F-'!AG$3))</f>
        <v>2.7329885407159499E-2</v>
      </c>
      <c r="AH504" s="1" cm="1">
        <f t="array" ref="AH504">[1]!table_weight[GKHandling]*(('F+ , F-'!AH$2-[1]!tbl_gk[[#This Row],[GKHandling]])/('F+ , F-'!AH$2-'F+ , F-'!AH$3))</f>
        <v>3.7430060448935834E-2</v>
      </c>
      <c r="AI504" s="1" cm="1">
        <f t="array" ref="AI504">[1]!table_weight[GKKicking]*(('F+ , F-'!AI$2-[1]!tbl_gk[[#This Row],[GKKicking]])/('F+ , F-'!AI$2-'F+ , F-'!AI$3))</f>
        <v>1.6099787039853958E-2</v>
      </c>
      <c r="AJ504" s="1" cm="1">
        <f t="array" ref="AJ504">[1]!table_weight[GKPositioning]*(('F+ , F-'!AJ$2-[1]!tbl_gk[[#This Row],[GKPositioning]])/('F+ , F-'!AJ$2-'F+ , F-'!AJ$3))</f>
        <v>1.3244482928084987E-2</v>
      </c>
      <c r="AK504" s="1" cm="1">
        <f t="array" ref="AK504">[1]!table_weight[GKReflexes]*(('F+ , F-'!AK$2-[1]!tbl_gk[[#This Row],[GKReflexes]])/('F+ , F-'!AK$2-'F+ , F-'!AK$3))</f>
        <v>2.7329885407159499E-2</v>
      </c>
    </row>
    <row r="505" spans="1:37" x14ac:dyDescent="0.55000000000000004">
      <c r="A505" s="8">
        <f>[1]!tbl_gk[[#This Row],[ID]]</f>
        <v>212392</v>
      </c>
      <c r="B505" s="2" cm="1">
        <f t="array" ref="B505">[1]!table_weight[ValueEUR]*(('F+ , F-'!B$2-[1]!tbl_gk[[#This Row],[ValueEUR]])/('F+ , F-'!B$2-'F+ , F-'!B$3))</f>
        <v>8.9821437363649033E-5</v>
      </c>
      <c r="C505" s="2" cm="1">
        <f t="array" ref="C505">[1]!table_weight[WageEUR]*(('F+ , F-'!C$2-[1]!tbl_gk[[#This Row],[WageEUR]])/('F+ , F-'!C$2-'F+ , F-'!C$3))</f>
        <v>7.8241870618836313E-5</v>
      </c>
      <c r="D505" s="2" cm="1">
        <f t="array" ref="D505">[1]!table_weight[Crossing]*(('F+ , F-'!D$2-[1]!tbl_gk[[#This Row],[Crossing]])/('F+ , F-'!D$2-'F+ , F-'!D$3))</f>
        <v>3.1383600467551537E-2</v>
      </c>
      <c r="E505" s="2" cm="1">
        <f t="array" ref="E505">[1]!table_weight[Finishing]*(('F+ , F-'!E$2-[1]!tbl_gk[[#This Row],[Finishing]])/('F+ , F-'!E$2-'F+ , F-'!E$3))</f>
        <v>1.1979008214176926E-2</v>
      </c>
      <c r="F505" s="2" cm="1">
        <f t="array" ref="F505">[1]!table_weight[HeadingAccuracy]*(('F+ , F-'!F$2-[1]!tbl_gk[[#This Row],[HeadingAccuracy]])/('F+ , F-'!F$2-'F+ , F-'!F$3))</f>
        <v>7.9338093618950504E-3</v>
      </c>
      <c r="G505" s="2" cm="1">
        <f t="array" ref="G505">[1]!table_weight[ShortPassing]*(('F+ , F-'!G$2-[1]!tbl_gk[[#This Row],[ShortPassing]])/('F+ , F-'!G$2-'F+ , F-'!G$3))</f>
        <v>4.781557995763748E-2</v>
      </c>
      <c r="H505" s="2" cm="1">
        <f t="array" ref="H505">[1]!table_weight[Volleys]*(('F+ , F-'!H$2-[1]!tbl_gk[[#This Row],[Volleys]])/('F+ , F-'!H$2-'F+ , F-'!H$3))</f>
        <v>1.0416528881892981E-3</v>
      </c>
      <c r="I505" s="2" cm="1">
        <f t="array" ref="I505">[1]!table_weight[Dribbling]*(('F+ , F-'!I$2-[1]!tbl_gk[[#This Row],[Dribbling]])/('F+ , F-'!I$2-'F+ , F-'!I$3))</f>
        <v>1.6623929766613008E-2</v>
      </c>
      <c r="J505" s="2" cm="1">
        <f t="array" ref="J505">[1]!table_weight[Curve]*(('F+ , F-'!J$2-[1]!tbl_gk[[#This Row],[Curve]])/('F+ , F-'!J$2-'F+ , F-'!J$3))</f>
        <v>8.4507994456275402E-3</v>
      </c>
      <c r="K505" s="2" cm="1">
        <f t="array" ref="K505">[1]!table_weight[FKAccuracy]*(('F+ , F-'!K$2-[1]!tbl_gk[[#This Row],[FKAccuracy]])/('F+ , F-'!K$2-'F+ , F-'!K$3))</f>
        <v>8.8226346212351529E-3</v>
      </c>
      <c r="L505" s="2" cm="1">
        <f t="array" ref="L505">[1]!table_weight[LongPassing]*(('F+ , F-'!L$2-[1]!tbl_gk[[#This Row],[LongPassing]])/('F+ , F-'!L$2-'F+ , F-'!L$3))</f>
        <v>2.4364084503410925E-2</v>
      </c>
      <c r="M505" s="2" cm="1">
        <f t="array" ref="M505">[1]!table_weight[BallControl]*(('F+ , F-'!M$2-[1]!tbl_gk[[#This Row],[BallControl]])/('F+ , F-'!M$2-'F+ , F-'!M$3))</f>
        <v>9.1268634012777305E-3</v>
      </c>
      <c r="N505" s="2" cm="1">
        <f t="array" ref="N505">[1]!table_weight[Acceleration]*(('F+ , F-'!N$2-[1]!tbl_gk[[#This Row],[Acceleration]])/('F+ , F-'!N$2-'F+ , F-'!N$3))</f>
        <v>5.4116931226399828E-3</v>
      </c>
      <c r="O505" s="2" cm="1">
        <f t="array" ref="O505">[1]!table_weight[SprintSpeed]*(('F+ , F-'!O$2-[1]!tbl_gk[[#This Row],[SprintSpeed]])/('F+ , F-'!O$2-'F+ , F-'!O$3))</f>
        <v>5.0599330696683847E-3</v>
      </c>
      <c r="P505" s="2" cm="1">
        <f t="array" ref="P505">[1]!table_weight[Agility]*(('F+ , F-'!P$2-[1]!tbl_gk[[#This Row],[Agility]])/('F+ , F-'!P$2-'F+ , F-'!P$3))</f>
        <v>1.8721771079544065E-3</v>
      </c>
      <c r="Q505" s="2" cm="1">
        <f t="array" ref="Q505">[1]!table_weight[Reactions]*(('F+ , F-'!Q$2-[1]!tbl_gk[[#This Row],[Reactions]])/('F+ , F-'!Q$2-'F+ , F-'!Q$3))</f>
        <v>2.0625680002887528E-3</v>
      </c>
      <c r="R505" s="2" cm="1">
        <f t="array" ref="R505">[1]!table_weight[Balance]*(('F+ , F-'!R$2-[1]!tbl_gk[[#This Row],[Balance]])/('F+ , F-'!R$2-'F+ , F-'!R$3))</f>
        <v>5.5878755518026931E-4</v>
      </c>
      <c r="S505" s="2" cm="1">
        <f t="array" ref="S505">[1]!table_weight[ShotPower]*(('F+ , F-'!S$2-[1]!tbl_gk[[#This Row],[ShotPower]])/('F+ , F-'!S$2-'F+ , F-'!S$3))</f>
        <v>6.2329798837993753E-3</v>
      </c>
      <c r="T505" s="2" cm="1">
        <f t="array" ref="T505">[1]!table_weight[Jumping]*(('F+ , F-'!T$2-[1]!tbl_gk[[#This Row],[Jumping]])/('F+ , F-'!T$2-'F+ , F-'!T$3))</f>
        <v>2.2326466922480506E-3</v>
      </c>
      <c r="U505" s="2" cm="1">
        <f t="array" ref="U505">[1]!table_weight[Stamina]*(('F+ , F-'!U$2-[1]!tbl_gk[[#This Row],[Stamina]])/('F+ , F-'!U$2-'F+ , F-'!U$3))</f>
        <v>2.1467756656231247E-2</v>
      </c>
      <c r="V505" s="2" cm="1">
        <f t="array" ref="V505">[1]!table_weight[Strength]*(('F+ , F-'!V$2-[1]!tbl_gk[[#This Row],[Strength]])/('F+ , F-'!V$2-'F+ , F-'!V$3))</f>
        <v>2.0408680661190511E-2</v>
      </c>
      <c r="W505" s="2" cm="1">
        <f t="array" ref="W505">[1]!table_weight[LongShots]*(('F+ , F-'!W$2-[1]!tbl_gk[[#This Row],[LongShots]])/('F+ , F-'!W$2-'F+ , F-'!W$3))</f>
        <v>6.7523948741159906E-3</v>
      </c>
      <c r="X505" s="2" cm="1">
        <f t="array" ref="X505">[1]!table_weight[Aggression]*(('F+ , F-'!X$2-[1]!tbl_gk[[#This Row],[Aggression]])/('F+ , F-'!X$2-'F+ , F-'!X$3))</f>
        <v>1.8253726802555487E-3</v>
      </c>
      <c r="Y505" s="2" cm="1">
        <f t="array" ref="Y505">[1]!table_weight[Interceptions]*(('F+ , F-'!Y$2-[1]!tbl_gk[[#This Row],[Interceptions]])/('F+ , F-'!Y$2-'F+ , F-'!Y$3))</f>
        <v>1.5236173049287543E-2</v>
      </c>
      <c r="Z505" s="2" cm="1">
        <f t="array" ref="Z505">[1]!table_weight[Positioning]*(('F+ , F-'!Z$2-[1]!tbl_gk[[#This Row],[Positioning]])/('F+ , F-'!Z$2-'F+ , F-'!Z$3))</f>
        <v>8.8733394179088337E-4</v>
      </c>
      <c r="AA505" s="2" cm="1">
        <f t="array" ref="AA505">[1]!table_weight[Vision]*(('F+ , F-'!AA$2-[1]!tbl_gk[[#This Row],[Vision]])/('F+ , F-'!AA$2-'F+ , F-'!AA$3))</f>
        <v>2.6974951830443111E-2</v>
      </c>
      <c r="AB505" s="2" cm="1">
        <f t="array" ref="AB505">[1]!table_weight[Penalties]*(('F+ , F-'!AB$2-[1]!tbl_gk[[#This Row],[Penalties]])/('F+ , F-'!AB$2-'F+ , F-'!AB$3))</f>
        <v>1.9182071976949979E-3</v>
      </c>
      <c r="AC505" s="2" cm="1">
        <f t="array" ref="AC505">[1]!table_weight[Composure]*(('F+ , F-'!AC$2-[1]!tbl_gk[[#This Row],[Composure]])/('F+ , F-'!AC$2-'F+ , F-'!AC$3))</f>
        <v>1.8680714564018749E-3</v>
      </c>
      <c r="AD505" s="2" cm="1">
        <f t="array" ref="AD505">[1]!table_weight[Marking]*(('F+ , F-'!AD$2-[1]!tbl_gk[[#This Row],[Marking]])/('F+ , F-'!AD$2-'F+ , F-'!AD$3))</f>
        <v>2.2084755884573357E-2</v>
      </c>
      <c r="AE505" s="2" cm="1">
        <f t="array" ref="AE505">[1]!table_weight[StandingTackle]*(('F+ , F-'!AE$2-[1]!tbl_gk[[#This Row],[StandingTackle]])/('F+ , F-'!AE$2-'F+ , F-'!AE$3))</f>
        <v>2.465854322450484E-2</v>
      </c>
      <c r="AF505" s="2" cm="1">
        <f t="array" ref="AF505">[1]!table_weight[SlidingTackle]*(('F+ , F-'!AF$2-[1]!tbl_gk[[#This Row],[SlidingTackle]])/('F+ , F-'!AF$2-'F+ , F-'!AF$3))</f>
        <v>5.977828660486021E-3</v>
      </c>
      <c r="AG505" s="2" cm="1">
        <f t="array" ref="AG505">[1]!table_weight[GKDiving]*(('F+ , F-'!AG$2-[1]!tbl_gk[[#This Row],[GKDiving]])/('F+ , F-'!AG$2-'F+ , F-'!AG$3))</f>
        <v>4.7827299462529123E-2</v>
      </c>
      <c r="AH505" s="2" cm="1">
        <f t="array" ref="AH505">[1]!table_weight[GKHandling]*(('F+ , F-'!AH$2-[1]!tbl_gk[[#This Row],[GKHandling]])/('F+ , F-'!AH$2-'F+ , F-'!AH$3))</f>
        <v>5.3471514927051197E-2</v>
      </c>
      <c r="AI505" s="2" cm="1">
        <f t="array" ref="AI505">[1]!table_weight[GKKicking]*(('F+ , F-'!AI$2-[1]!tbl_gk[[#This Row],[GKKicking]])/('F+ , F-'!AI$2-'F+ , F-'!AI$3))</f>
        <v>2.8621843626407038E-2</v>
      </c>
      <c r="AJ505" s="2" cm="1">
        <f t="array" ref="AJ505">[1]!table_weight[GKPositioning]*(('F+ , F-'!AJ$2-[1]!tbl_gk[[#This Row],[GKPositioning]])/('F+ , F-'!AJ$2-'F+ , F-'!AJ$3))</f>
        <v>1.9551379560506409E-2</v>
      </c>
      <c r="AK505" s="2" cm="1">
        <f t="array" ref="AK505">[1]!table_weight[GKReflexes]*(('F+ , F-'!AK$2-[1]!tbl_gk[[#This Row],[GKReflexes]])/('F+ , F-'!AK$2-'F+ , F-'!AK$3))</f>
        <v>4.9193793732887098E-2</v>
      </c>
    </row>
    <row r="506" spans="1:37" x14ac:dyDescent="0.55000000000000004">
      <c r="A506" s="7">
        <f>[1]!tbl_gk[[#This Row],[ID]]</f>
        <v>212406</v>
      </c>
      <c r="B506" s="1" cm="1">
        <f t="array" ref="B506">[1]!table_weight[ValueEUR]*(('F+ , F-'!B$2-[1]!tbl_gk[[#This Row],[ValueEUR]])/('F+ , F-'!B$2-'F+ , F-'!B$3))</f>
        <v>4.6021911721374819E-4</v>
      </c>
      <c r="C506" s="1" cm="1">
        <f t="array" ref="C506">[1]!table_weight[WageEUR]*(('F+ , F-'!C$2-[1]!tbl_gk[[#This Row],[WageEUR]])/('F+ , F-'!C$2-'F+ , F-'!C$3))</f>
        <v>8.6066057680719962E-4</v>
      </c>
      <c r="D506" s="1" cm="1">
        <f t="array" ref="D506">[1]!table_weight[Crossing]*(('F+ , F-'!D$2-[1]!tbl_gk[[#This Row],[Crossing]])/('F+ , F-'!D$2-'F+ , F-'!D$3))</f>
        <v>3.4746129089074922E-2</v>
      </c>
      <c r="E506" s="1" cm="1">
        <f t="array" ref="E506">[1]!table_weight[Finishing]*(('F+ , F-'!E$2-[1]!tbl_gk[[#This Row],[Finishing]])/('F+ , F-'!E$2-'F+ , F-'!E$3))</f>
        <v>1.0980757529662181E-2</v>
      </c>
      <c r="F506" s="1" cm="1">
        <f t="array" ref="F506">[1]!table_weight[HeadingAccuracy]*(('F+ , F-'!F$2-[1]!tbl_gk[[#This Row],[HeadingAccuracy]])/('F+ , F-'!F$2-'F+ , F-'!F$3))</f>
        <v>1.1274360672166649E-2</v>
      </c>
      <c r="G506" s="1" cm="1">
        <f t="array" ref="G506">[1]!table_weight[ShortPassing]*(('F+ , F-'!G$2-[1]!tbl_gk[[#This Row],[ShortPassing]])/('F+ , F-'!G$2-'F+ , F-'!G$3))</f>
        <v>5.3440942305594832E-2</v>
      </c>
      <c r="H506" s="1" cm="1">
        <f t="array" ref="H506">[1]!table_weight[Volleys]*(('F+ , F-'!H$2-[1]!tbl_gk[[#This Row],[Volleys]])/('F+ , F-'!H$2-'F+ , F-'!H$3))</f>
        <v>1.5046097273845413E-3</v>
      </c>
      <c r="I506" s="1" cm="1">
        <f t="array" ref="I506">[1]!table_weight[Dribbling]*(('F+ , F-'!I$2-[1]!tbl_gk[[#This Row],[Dribbling]])/('F+ , F-'!I$2-'F+ , F-'!I$3))</f>
        <v>1.0756660437220181E-2</v>
      </c>
      <c r="J506" s="1" cm="1">
        <f t="array" ref="J506">[1]!table_weight[Curve]*(('F+ , F-'!J$2-[1]!tbl_gk[[#This Row],[Curve]])/('F+ , F-'!J$2-'F+ , F-'!J$3))</f>
        <v>8.6198154345400926E-3</v>
      </c>
      <c r="K506" s="1" cm="1">
        <f t="array" ref="K506">[1]!table_weight[FKAccuracy]*(('F+ , F-'!K$2-[1]!tbl_gk[[#This Row],[FKAccuracy]])/('F+ , F-'!K$2-'F+ , F-'!K$3))</f>
        <v>9.1268634012777444E-3</v>
      </c>
      <c r="L506" s="1" cm="1">
        <f t="array" ref="L506">[1]!table_weight[LongPassing]*(('F+ , F-'!L$2-[1]!tbl_gk[[#This Row],[LongPassing]])/('F+ , F-'!L$2-'F+ , F-'!L$3))</f>
        <v>2.5446932703562523E-2</v>
      </c>
      <c r="M506" s="1" cm="1">
        <f t="array" ref="M506">[1]!table_weight[BallControl]*(('F+ , F-'!M$2-[1]!tbl_gk[[#This Row],[BallControl]])/('F+ , F-'!M$2-'F+ , F-'!M$3))</f>
        <v>9.9960884871137055E-3</v>
      </c>
      <c r="N506" s="1" cm="1">
        <f t="array" ref="N506">[1]!table_weight[Acceleration]*(('F+ , F-'!N$2-[1]!tbl_gk[[#This Row],[Acceleration]])/('F+ , F-'!N$2-'F+ , F-'!N$3))</f>
        <v>4.7352314823099848E-3</v>
      </c>
      <c r="O506" s="1" cm="1">
        <f t="array" ref="O506">[1]!table_weight[SprintSpeed]*(('F+ , F-'!O$2-[1]!tbl_gk[[#This Row],[SprintSpeed]])/('F+ , F-'!O$2-'F+ , F-'!O$3))</f>
        <v>5.3410404624277394E-3</v>
      </c>
      <c r="P506" s="1" cm="1">
        <f t="array" ref="P506">[1]!table_weight[Agility]*(('F+ , F-'!P$2-[1]!tbl_gk[[#This Row],[Agility]])/('F+ , F-'!P$2-'F+ , F-'!P$3))</f>
        <v>3.9783763544031132E-3</v>
      </c>
      <c r="Q506" s="1" cm="1">
        <f t="array" ref="Q506">[1]!table_weight[Reactions]*(('F+ , F-'!Q$2-[1]!tbl_gk[[#This Row],[Reactions]])/('F+ , F-'!Q$2-'F+ , F-'!Q$3))</f>
        <v>1.2891050001804705E-3</v>
      </c>
      <c r="R506" s="1" cm="1">
        <f t="array" ref="R506">[1]!table_weight[Balance]*(('F+ , F-'!R$2-[1]!tbl_gk[[#This Row],[Balance]])/('F+ , F-'!R$2-'F+ , F-'!R$3))</f>
        <v>1.2417501226228205E-3</v>
      </c>
      <c r="S506" s="1" cm="1">
        <f t="array" ref="S506">[1]!table_weight[ShotPower]*(('F+ , F-'!S$2-[1]!tbl_gk[[#This Row],[ShotPower]])/('F+ , F-'!S$2-'F+ , F-'!S$3))</f>
        <v>4.4150274176912247E-3</v>
      </c>
      <c r="T506" s="1" cm="1">
        <f t="array" ref="T506">[1]!table_weight[Jumping]*(('F+ , F-'!T$2-[1]!tbl_gk[[#This Row],[Jumping]])/('F+ , F-'!T$2-'F+ , F-'!T$3))</f>
        <v>2.3185177188729754E-3</v>
      </c>
      <c r="U506" s="1" cm="1">
        <f t="array" ref="U506">[1]!table_weight[Stamina]*(('F+ , F-'!U$2-[1]!tbl_gk[[#This Row],[Stamina]])/('F+ , F-'!U$2-'F+ , F-'!U$3))</f>
        <v>1.2021943727489499E-2</v>
      </c>
      <c r="V506" s="1" cm="1">
        <f t="array" ref="V506">[1]!table_weight[Strength]*(('F+ , F-'!V$2-[1]!tbl_gk[[#This Row],[Strength]])/('F+ , F-'!V$2-'F+ , F-'!V$3))</f>
        <v>1.9521346719399615E-2</v>
      </c>
      <c r="W506" s="1" cm="1">
        <f t="array" ref="W506">[1]!table_weight[LongShots]*(('F+ , F-'!W$2-[1]!tbl_gk[[#This Row],[LongShots]])/('F+ , F-'!W$2-'F+ , F-'!W$3))</f>
        <v>7.7912248547492196E-3</v>
      </c>
      <c r="X506" s="1" cm="1">
        <f t="array" ref="X506">[1]!table_weight[Aggression]*(('F+ , F-'!X$2-[1]!tbl_gk[[#This Row],[Aggression]])/('F+ , F-'!X$2-'F+ , F-'!X$3))</f>
        <v>1.3994523881959207E-2</v>
      </c>
      <c r="Y506" s="1" cm="1">
        <f t="array" ref="Y506">[1]!table_weight[Interceptions]*(('F+ , F-'!Y$2-[1]!tbl_gk[[#This Row],[Interceptions]])/('F+ , F-'!Y$2-'F+ , F-'!Y$3))</f>
        <v>1.5928726369709705E-2</v>
      </c>
      <c r="Z506" s="1" cm="1">
        <f t="array" ref="Z506">[1]!table_weight[Positioning]*(('F+ , F-'!Z$2-[1]!tbl_gk[[#This Row],[Positioning]])/('F+ , F-'!Z$2-'F+ , F-'!Z$3))</f>
        <v>8.8733394179088337E-4</v>
      </c>
      <c r="AA506" s="1" cm="1">
        <f t="array" ref="AA506">[1]!table_weight[Vision]*(('F+ , F-'!AA$2-[1]!tbl_gk[[#This Row],[Vision]])/('F+ , F-'!AA$2-'F+ , F-'!AA$3))</f>
        <v>1.8456545989250551E-2</v>
      </c>
      <c r="AB506" s="1" cm="1">
        <f t="array" ref="AB506">[1]!table_weight[Penalties]*(('F+ , F-'!AB$2-[1]!tbl_gk[[#This Row],[Penalties]])/('F+ , F-'!AB$2-'F+ , F-'!AB$3))</f>
        <v>2.5054134827036706E-3</v>
      </c>
      <c r="AC506" s="1" cm="1">
        <f t="array" ref="AC506">[1]!table_weight[Composure]*(('F+ , F-'!AC$2-[1]!tbl_gk[[#This Row],[Composure]])/('F+ , F-'!AC$2-'F+ , F-'!AC$3))</f>
        <v>2.134938807316428E-3</v>
      </c>
      <c r="AD506" s="1" cm="1">
        <f t="array" ref="AD506">[1]!table_weight[Marking]*(('F+ , F-'!AD$2-[1]!tbl_gk[[#This Row],[Marking]])/('F+ , F-'!AD$2-'F+ , F-'!AD$3))</f>
        <v>3.1549651263676225E-2</v>
      </c>
      <c r="AE506" s="1" cm="1">
        <f t="array" ref="AE506">[1]!table_weight[StandingTackle]*(('F+ , F-'!AE$2-[1]!tbl_gk[[#This Row],[StandingTackle]])/('F+ , F-'!AE$2-'F+ , F-'!AE$3))</f>
        <v>1.5691800233775807E-2</v>
      </c>
      <c r="AF506" s="1" cm="1">
        <f t="array" ref="AF506">[1]!table_weight[SlidingTackle]*(('F+ , F-'!AF$2-[1]!tbl_gk[[#This Row],[SlidingTackle]])/('F+ , F-'!AF$2-'F+ , F-'!AF$3))</f>
        <v>5.977828660486021E-3</v>
      </c>
      <c r="AG506" s="1" cm="1">
        <f t="array" ref="AG506">[1]!table_weight[GKDiving]*(('F+ , F-'!AG$2-[1]!tbl_gk[[#This Row],[GKDiving]])/('F+ , F-'!AG$2-'F+ , F-'!AG$3))</f>
        <v>3.2454238921001903E-2</v>
      </c>
      <c r="AH506" s="1" cm="1">
        <f t="array" ref="AH506">[1]!table_weight[GKHandling]*(('F+ , F-'!AH$2-[1]!tbl_gk[[#This Row],[GKHandling]])/('F+ , F-'!AH$2-'F+ , F-'!AH$3))</f>
        <v>3.5647676618034127E-2</v>
      </c>
      <c r="AI506" s="1" cm="1">
        <f t="array" ref="AI506">[1]!table_weight[GKKicking]*(('F+ , F-'!AI$2-[1]!tbl_gk[[#This Row],[GKKicking]])/('F+ , F-'!AI$2-'F+ , F-'!AI$3))</f>
        <v>2.0571950106480059E-2</v>
      </c>
      <c r="AJ506" s="1" cm="1">
        <f t="array" ref="AJ506">[1]!table_weight[GKPositioning]*(('F+ , F-'!AJ$2-[1]!tbl_gk[[#This Row],[GKPositioning]])/('F+ , F-'!AJ$2-'F+ , F-'!AJ$3))</f>
        <v>1.4505862254569271E-2</v>
      </c>
      <c r="AK506" s="1" cm="1">
        <f t="array" ref="AK506">[1]!table_weight[GKReflexes]*(('F+ , F-'!AK$2-[1]!tbl_gk[[#This Row],[GKReflexes]])/('F+ , F-'!AK$2-'F+ , F-'!AK$3))</f>
        <v>3.2795862488591399E-2</v>
      </c>
    </row>
    <row r="507" spans="1:37" x14ac:dyDescent="0.55000000000000004">
      <c r="A507" s="8">
        <f>[1]!tbl_gk[[#This Row],[ID]]</f>
        <v>212432</v>
      </c>
      <c r="B507" s="2" cm="1">
        <f t="array" ref="B507">[1]!table_weight[ValueEUR]*(('F+ , F-'!B$2-[1]!tbl_gk[[#This Row],[ValueEUR]])/('F+ , F-'!B$2-'F+ , F-'!B$3))</f>
        <v>6.1455148381795615E-4</v>
      </c>
      <c r="C507" s="2" cm="1">
        <f t="array" ref="C507">[1]!table_weight[WageEUR]*(('F+ , F-'!C$2-[1]!tbl_gk[[#This Row],[WageEUR]])/('F+ , F-'!C$2-'F+ , F-'!C$3))</f>
        <v>1.1736280592825449E-3</v>
      </c>
      <c r="D507" s="2" cm="1">
        <f t="array" ref="D507">[1]!table_weight[Crossing]*(('F+ , F-'!D$2-[1]!tbl_gk[[#This Row],[Crossing]])/('F+ , F-'!D$2-'F+ , F-'!D$3))</f>
        <v>3.6987814836757178E-2</v>
      </c>
      <c r="E507" s="2" cm="1">
        <f t="array" ref="E507">[1]!table_weight[Finishing]*(('F+ , F-'!E$2-[1]!tbl_gk[[#This Row],[Finishing]])/('F+ , F-'!E$2-'F+ , F-'!E$3))</f>
        <v>8.9842561606326941E-3</v>
      </c>
      <c r="F507" s="2" cm="1">
        <f t="array" ref="F507">[1]!table_weight[HeadingAccuracy]*(('F+ , F-'!F$2-[1]!tbl_gk[[#This Row],[HeadingAccuracy]])/('F+ , F-'!F$2-'F+ , F-'!F$3))</f>
        <v>9.6040850170308507E-3</v>
      </c>
      <c r="G507" s="2" cm="1">
        <f t="array" ref="G507">[1]!table_weight[ShortPassing]*(('F+ , F-'!G$2-[1]!tbl_gk[[#This Row],[ShortPassing]])/('F+ , F-'!G$2-'F+ , F-'!G$3))</f>
        <v>4.9221920544626818E-2</v>
      </c>
      <c r="H507" s="2" cm="1">
        <f t="array" ref="H507">[1]!table_weight[Volleys]*(('F+ , F-'!H$2-[1]!tbl_gk[[#This Row],[Volleys]])/('F+ , F-'!H$2-'F+ , F-'!H$3))</f>
        <v>9.2591367839048701E-4</v>
      </c>
      <c r="I507" s="2" cm="1">
        <f t="array" ref="I507">[1]!table_weight[Dribbling]*(('F+ , F-'!I$2-[1]!tbl_gk[[#This Row],[Dribbling]])/('F+ , F-'!I$2-'F+ , F-'!I$3))</f>
        <v>1.8579686209743949E-2</v>
      </c>
      <c r="J507" s="2" cm="1">
        <f t="array" ref="J507">[1]!table_weight[Curve]*(('F+ , F-'!J$2-[1]!tbl_gk[[#This Row],[Curve]])/('F+ , F-'!J$2-'F+ , F-'!J$3))</f>
        <v>8.4507994456275402E-3</v>
      </c>
      <c r="K507" s="2" cm="1">
        <f t="array" ref="K507">[1]!table_weight[FKAccuracy]*(('F+ , F-'!K$2-[1]!tbl_gk[[#This Row],[FKAccuracy]])/('F+ , F-'!K$2-'F+ , F-'!K$3))</f>
        <v>8.9747490112564478E-3</v>
      </c>
      <c r="L507" s="2" cm="1">
        <f t="array" ref="L507">[1]!table_weight[LongPassing]*(('F+ , F-'!L$2-[1]!tbl_gk[[#This Row],[LongPassing]])/('F+ , F-'!L$2-'F+ , F-'!L$3))</f>
        <v>2.4364084503410925E-2</v>
      </c>
      <c r="M507" s="2" cm="1">
        <f t="array" ref="M507">[1]!table_weight[BallControl]*(('F+ , F-'!M$2-[1]!tbl_gk[[#This Row],[BallControl]])/('F+ , F-'!M$2-'F+ , F-'!M$3))</f>
        <v>1.2603763744621627E-2</v>
      </c>
      <c r="N507" s="2" cm="1">
        <f t="array" ref="N507">[1]!table_weight[Acceleration]*(('F+ , F-'!N$2-[1]!tbl_gk[[#This Row],[Acceleration]])/('F+ , F-'!N$2-'F+ , F-'!N$3))</f>
        <v>2.9313337747633242E-3</v>
      </c>
      <c r="O507" s="2" cm="1">
        <f t="array" ref="O507">[1]!table_weight[SprintSpeed]*(('F+ , F-'!O$2-[1]!tbl_gk[[#This Row],[SprintSpeed]])/('F+ , F-'!O$2-'F+ , F-'!O$3))</f>
        <v>4.2166108913903209E-3</v>
      </c>
      <c r="P507" s="2" cm="1">
        <f t="array" ref="P507">[1]!table_weight[Agility]*(('F+ , F-'!P$2-[1]!tbl_gk[[#This Row],[Agility]])/('F+ , F-'!P$2-'F+ , F-'!P$3))</f>
        <v>4.5634317006388652E-3</v>
      </c>
      <c r="Q507" s="2" cm="1">
        <f t="array" ref="Q507">[1]!table_weight[Reactions]*(('F+ , F-'!Q$2-[1]!tbl_gk[[#This Row],[Reactions]])/('F+ , F-'!Q$2-'F+ , F-'!Q$3))</f>
        <v>9.2815560012993875E-4</v>
      </c>
      <c r="R507" s="2" cm="1">
        <f t="array" ref="R507">[1]!table_weight[Balance]*(('F+ , F-'!R$2-[1]!tbl_gk[[#This Row],[Balance]])/('F+ , F-'!R$2-'F+ , F-'!R$3))</f>
        <v>9.9340009809825627E-4</v>
      </c>
      <c r="S507" s="2" cm="1">
        <f t="array" ref="S507">[1]!table_weight[ShotPower]*(('F+ , F-'!S$2-[1]!tbl_gk[[#This Row],[ShotPower]])/('F+ , F-'!S$2-'F+ , F-'!S$3))</f>
        <v>5.9732723886410689E-3</v>
      </c>
      <c r="T507" s="2" cm="1">
        <f t="array" ref="T507">[1]!table_weight[Jumping]*(('F+ , F-'!T$2-[1]!tbl_gk[[#This Row],[Jumping]])/('F+ , F-'!T$2-'F+ , F-'!T$3))</f>
        <v>2.4043887454979003E-3</v>
      </c>
      <c r="U507" s="2" cm="1">
        <f t="array" ref="U507">[1]!table_weight[Stamina]*(('F+ , F-'!U$2-[1]!tbl_gk[[#This Row],[Stamina]])/('F+ , F-'!U$2-'F+ , F-'!U$3))</f>
        <v>1.3739364259988E-2</v>
      </c>
      <c r="V507" s="2" cm="1">
        <f t="array" ref="V507">[1]!table_weight[Strength]*(('F+ , F-'!V$2-[1]!tbl_gk[[#This Row],[Strength]])/('F+ , F-'!V$2-'F+ , F-'!V$3))</f>
        <v>4.6141364973126368E-2</v>
      </c>
      <c r="W507" s="2" cm="1">
        <f t="array" ref="W507">[1]!table_weight[LongShots]*(('F+ , F-'!W$2-[1]!tbl_gk[[#This Row],[LongShots]])/('F+ , F-'!W$2-'F+ , F-'!W$3))</f>
        <v>8.0509323499075268E-3</v>
      </c>
      <c r="X507" s="2" cm="1">
        <f t="array" ref="X507">[1]!table_weight[Aggression]*(('F+ , F-'!X$2-[1]!tbl_gk[[#This Row],[Aggression]])/('F+ , F-'!X$2-'F+ , F-'!X$3))</f>
        <v>1.5819896562214757E-2</v>
      </c>
      <c r="Y507" s="2" cm="1">
        <f t="array" ref="Y507">[1]!table_weight[Interceptions]*(('F+ , F-'!Y$2-[1]!tbl_gk[[#This Row],[Interceptions]])/('F+ , F-'!Y$2-'F+ , F-'!Y$3))</f>
        <v>1.8698939651398346E-2</v>
      </c>
      <c r="Z507" s="2" cm="1">
        <f t="array" ref="Z507">[1]!table_weight[Positioning]*(('F+ , F-'!Z$2-[1]!tbl_gk[[#This Row],[Positioning]])/('F+ , F-'!Z$2-'F+ , F-'!Z$3))</f>
        <v>1.1831119223878444E-3</v>
      </c>
      <c r="AA507" s="2" cm="1">
        <f t="array" ref="AA507">[1]!table_weight[Vision]*(('F+ , F-'!AA$2-[1]!tbl_gk[[#This Row],[Vision]])/('F+ , F-'!AA$2-'F+ , F-'!AA$3))</f>
        <v>6.3888043808944207E-3</v>
      </c>
      <c r="AB507" s="2" cm="1">
        <f t="array" ref="AB507">[1]!table_weight[Penalties]*(('F+ , F-'!AB$2-[1]!tbl_gk[[#This Row],[Penalties]])/('F+ , F-'!AB$2-'F+ , F-'!AB$3))</f>
        <v>2.153089711698467E-3</v>
      </c>
      <c r="AC507" s="2" cm="1">
        <f t="array" ref="AC507">[1]!table_weight[Composure]*(('F+ , F-'!AC$2-[1]!tbl_gk[[#This Row],[Composure]])/('F+ , F-'!AC$2-'F+ , F-'!AC$3))</f>
        <v>3.7361429128037491E-4</v>
      </c>
      <c r="AD507" s="2" cm="1">
        <f t="array" ref="AD507">[1]!table_weight[Marking]*(('F+ , F-'!AD$2-[1]!tbl_gk[[#This Row],[Marking]])/('F+ , F-'!AD$2-'F+ , F-'!AD$3))</f>
        <v>1.5774825631838111E-3</v>
      </c>
      <c r="AE507" s="2" cm="1">
        <f t="array" ref="AE507">[1]!table_weight[StandingTackle]*(('F+ , F-'!AE$2-[1]!tbl_gk[[#This Row],[StandingTackle]])/('F+ , F-'!AE$2-'F+ , F-'!AE$3))</f>
        <v>1.5691800233775807E-2</v>
      </c>
      <c r="AF507" s="2" cm="1">
        <f t="array" ref="AF507">[1]!table_weight[SlidingTackle]*(('F+ , F-'!AF$2-[1]!tbl_gk[[#This Row],[SlidingTackle]])/('F+ , F-'!AF$2-'F+ , F-'!AF$3))</f>
        <v>6.7250572430467732E-3</v>
      </c>
      <c r="AG507" s="2" cm="1">
        <f t="array" ref="AG507">[1]!table_weight[GKDiving]*(('F+ , F-'!AG$2-[1]!tbl_gk[[#This Row],[GKDiving]])/('F+ , F-'!AG$2-'F+ , F-'!AG$3))</f>
        <v>2.9038003245106969E-2</v>
      </c>
      <c r="AH507" s="2" cm="1">
        <f t="array" ref="AH507">[1]!table_weight[GKHandling]*(('F+ , F-'!AH$2-[1]!tbl_gk[[#This Row],[GKHandling]])/('F+ , F-'!AH$2-'F+ , F-'!AH$3))</f>
        <v>3.5647676618034127E-2</v>
      </c>
      <c r="AI507" s="2" cm="1">
        <f t="array" ref="AI507">[1]!table_weight[GKKicking]*(('F+ , F-'!AI$2-[1]!tbl_gk[[#This Row],[GKKicking]])/('F+ , F-'!AI$2-'F+ , F-'!AI$3))</f>
        <v>2.7727411013081817E-2</v>
      </c>
      <c r="AJ507" s="2" cm="1">
        <f t="array" ref="AJ507">[1]!table_weight[GKPositioning]*(('F+ , F-'!AJ$2-[1]!tbl_gk[[#This Row],[GKPositioning]])/('F+ , F-'!AJ$2-'F+ , F-'!AJ$3))</f>
        <v>1.3244482928084987E-2</v>
      </c>
      <c r="AK507" s="2" cm="1">
        <f t="array" ref="AK507">[1]!table_weight[GKReflexes]*(('F+ , F-'!AK$2-[1]!tbl_gk[[#This Row],[GKReflexes]])/('F+ , F-'!AK$2-'F+ , F-'!AK$3))</f>
        <v>2.1863908325727599E-2</v>
      </c>
    </row>
    <row r="508" spans="1:37" x14ac:dyDescent="0.55000000000000004">
      <c r="A508" s="7">
        <f>[1]!tbl_gk[[#This Row],[ID]]</f>
        <v>212442</v>
      </c>
      <c r="B508" s="1" cm="1">
        <f t="array" ref="B508">[1]!table_weight[ValueEUR]*(('F+ , F-'!B$2-[1]!tbl_gk[[#This Row],[ValueEUR]])/('F+ , F-'!B$2-'F+ , F-'!B$3))</f>
        <v>6.1705166815694433E-3</v>
      </c>
      <c r="C508" s="1" cm="1">
        <f t="array" ref="C508">[1]!table_weight[WageEUR]*(('F+ , F-'!C$2-[1]!tbl_gk[[#This Row],[WageEUR]])/('F+ , F-'!C$2-'F+ , F-'!C$3))</f>
        <v>1.150155498096894E-2</v>
      </c>
      <c r="D508" s="1" cm="1">
        <f t="array" ref="D508">[1]!table_weight[Crossing]*(('F+ , F-'!D$2-[1]!tbl_gk[[#This Row],[Crossing]])/('F+ , F-'!D$2-'F+ , F-'!D$3))</f>
        <v>2.9141914719869291E-2</v>
      </c>
      <c r="E508" s="1" cm="1">
        <f t="array" ref="E508">[1]!table_weight[Finishing]*(('F+ , F-'!E$2-[1]!tbl_gk[[#This Row],[Finishing]])/('F+ , F-'!E$2-'F+ , F-'!E$3))</f>
        <v>1.1979008214176926E-2</v>
      </c>
      <c r="F508" s="1" cm="1">
        <f t="array" ref="F508">[1]!table_weight[HeadingAccuracy]*(('F+ , F-'!F$2-[1]!tbl_gk[[#This Row],[HeadingAccuracy]])/('F+ , F-'!F$2-'F+ , F-'!F$3))</f>
        <v>1.0439222844598752E-2</v>
      </c>
      <c r="G508" s="1" cm="1">
        <f t="array" ref="G508">[1]!table_weight[ShortPassing]*(('F+ , F-'!G$2-[1]!tbl_gk[[#This Row],[ShortPassing]])/('F+ , F-'!G$2-'F+ , F-'!G$3))</f>
        <v>2.1095108804840067E-2</v>
      </c>
      <c r="H508" s="1" cm="1">
        <f t="array" ref="H508">[1]!table_weight[Volleys]*(('F+ , F-'!H$2-[1]!tbl_gk[[#This Row],[Volleys]])/('F+ , F-'!H$2-'F+ , F-'!H$3))</f>
        <v>1.0416528881892981E-3</v>
      </c>
      <c r="I508" s="1" cm="1">
        <f t="array" ref="I508">[1]!table_weight[Dribbling]*(('F+ , F-'!I$2-[1]!tbl_gk[[#This Row],[Dribbling]])/('F+ , F-'!I$2-'F+ , F-'!I$3))</f>
        <v>1.3690295101916595E-2</v>
      </c>
      <c r="J508" s="1" cm="1">
        <f t="array" ref="J508">[1]!table_weight[Curve]*(('F+ , F-'!J$2-[1]!tbl_gk[[#This Row],[Curve]])/('F+ , F-'!J$2-'F+ , F-'!J$3))</f>
        <v>9.6339113680153961E-3</v>
      </c>
      <c r="K508" s="1" cm="1">
        <f t="array" ref="K508">[1]!table_weight[FKAccuracy]*(('F+ , F-'!K$2-[1]!tbl_gk[[#This Row],[FKAccuracy]])/('F+ , F-'!K$2-'F+ , F-'!K$3))</f>
        <v>8.0620626711286735E-3</v>
      </c>
      <c r="L508" s="1" cm="1">
        <f t="array" ref="L508">[1]!table_weight[LongPassing]*(('F+ , F-'!L$2-[1]!tbl_gk[[#This Row],[LongPassing]])/('F+ , F-'!L$2-'F+ , F-'!L$3))</f>
        <v>1.4077026601970757E-2</v>
      </c>
      <c r="M508" s="1" cm="1">
        <f t="array" ref="M508">[1]!table_weight[BallControl]*(('F+ , F-'!M$2-[1]!tbl_gk[[#This Row],[BallControl]])/('F+ , F-'!M$2-'F+ , F-'!M$3))</f>
        <v>1.2169151201703639E-2</v>
      </c>
      <c r="N508" s="1" cm="1">
        <f t="array" ref="N508">[1]!table_weight[Acceleration]*(('F+ , F-'!N$2-[1]!tbl_gk[[#This Row],[Acceleration]])/('F+ , F-'!N$2-'F+ , F-'!N$3))</f>
        <v>2.9313337747633242E-3</v>
      </c>
      <c r="O508" s="1" cm="1">
        <f t="array" ref="O508">[1]!table_weight[SprintSpeed]*(('F+ , F-'!O$2-[1]!tbl_gk[[#This Row],[SprintSpeed]])/('F+ , F-'!O$2-'F+ , F-'!O$3))</f>
        <v>3.3732887131122566E-3</v>
      </c>
      <c r="P508" s="1" cm="1">
        <f t="array" ref="P508">[1]!table_weight[Agility]*(('F+ , F-'!P$2-[1]!tbl_gk[[#This Row],[Agility]])/('F+ , F-'!P$2-'F+ , F-'!P$3))</f>
        <v>9.3608855397720326E-4</v>
      </c>
      <c r="Q508" s="1" cm="1">
        <f t="array" ref="Q508">[1]!table_weight[Reactions]*(('F+ , F-'!Q$2-[1]!tbl_gk[[#This Row],[Reactions]])/('F+ , F-'!Q$2-'F+ , F-'!Q$3))</f>
        <v>4.6407780006496938E-4</v>
      </c>
      <c r="R508" s="1" cm="1">
        <f t="array" ref="R508">[1]!table_weight[Balance]*(('F+ , F-'!R$2-[1]!tbl_gk[[#This Row],[Balance]])/('F+ , F-'!R$2-'F+ , F-'!R$3))</f>
        <v>1.8005376778030898E-3</v>
      </c>
      <c r="S508" s="1" cm="1">
        <f t="array" ref="S508">[1]!table_weight[ShotPower]*(('F+ , F-'!S$2-[1]!tbl_gk[[#This Row],[ShotPower]])/('F+ , F-'!S$2-'F+ , F-'!S$3))</f>
        <v>3.8956124273746098E-3</v>
      </c>
      <c r="T508" s="1" cm="1">
        <f t="array" ref="T508">[1]!table_weight[Jumping]*(('F+ , F-'!T$2-[1]!tbl_gk[[#This Row],[Jumping]])/('F+ , F-'!T$2-'F+ , F-'!T$3))</f>
        <v>1.2021943727489502E-3</v>
      </c>
      <c r="U508" s="1" cm="1">
        <f t="array" ref="U508">[1]!table_weight[Stamina]*(('F+ , F-'!U$2-[1]!tbl_gk[[#This Row],[Stamina]])/('F+ , F-'!U$2-'F+ , F-'!U$3))</f>
        <v>9.4458129287417498E-3</v>
      </c>
      <c r="V508" s="1" cm="1">
        <f t="array" ref="V508">[1]!table_weight[Strength]*(('F+ , F-'!V$2-[1]!tbl_gk[[#This Row],[Strength]])/('F+ , F-'!V$2-'F+ , F-'!V$3))</f>
        <v>8.8733394179089167E-3</v>
      </c>
      <c r="W508" s="1" cm="1">
        <f t="array" ref="W508">[1]!table_weight[LongShots]*(('F+ , F-'!W$2-[1]!tbl_gk[[#This Row],[LongShots]])/('F+ , F-'!W$2-'F+ , F-'!W$3))</f>
        <v>7.0121023692742987E-3</v>
      </c>
      <c r="X508" s="1" cm="1">
        <f t="array" ref="X508">[1]!table_weight[Aggression]*(('F+ , F-'!X$2-[1]!tbl_gk[[#This Row],[Aggression]])/('F+ , F-'!X$2-'F+ , F-'!X$3))</f>
        <v>6.0845756008518293E-3</v>
      </c>
      <c r="Y508" s="1" cm="1">
        <f t="array" ref="Y508">[1]!table_weight[Interceptions]*(('F+ , F-'!Y$2-[1]!tbl_gk[[#This Row],[Interceptions]])/('F+ , F-'!Y$2-'F+ , F-'!Y$3))</f>
        <v>1.8006386330976187E-2</v>
      </c>
      <c r="Z508" s="1" cm="1">
        <f t="array" ref="Z508">[1]!table_weight[Positioning]*(('F+ , F-'!Z$2-[1]!tbl_gk[[#This Row],[Positioning]])/('F+ , F-'!Z$2-'F+ , F-'!Z$3))</f>
        <v>4.4366697089544168E-4</v>
      </c>
      <c r="AA508" s="1" cm="1">
        <f t="array" ref="AA508">[1]!table_weight[Vision]*(('F+ , F-'!AA$2-[1]!tbl_gk[[#This Row],[Vision]])/('F+ , F-'!AA$2-'F+ , F-'!AA$3))</f>
        <v>1.4197343068654267E-2</v>
      </c>
      <c r="AB508" s="1" cm="1">
        <f t="array" ref="AB508">[1]!table_weight[Penalties]*(('F+ , F-'!AB$2-[1]!tbl_gk[[#This Row],[Penalties]])/('F+ , F-'!AB$2-'F+ , F-'!AB$3))</f>
        <v>2.4662663970364263E-3</v>
      </c>
      <c r="AC508" s="1" cm="1">
        <f t="array" ref="AC508">[1]!table_weight[Composure]*(('F+ , F-'!AC$2-[1]!tbl_gk[[#This Row],[Composure]])/('F+ , F-'!AC$2-'F+ , F-'!AC$3))</f>
        <v>1.3343367545727675E-3</v>
      </c>
      <c r="AD508" s="1" cm="1">
        <f t="array" ref="AD508">[1]!table_weight[Marking]*(('F+ , F-'!AD$2-[1]!tbl_gk[[#This Row],[Marking]])/('F+ , F-'!AD$2-'F+ , F-'!AD$3))</f>
        <v>2.5239721010940977E-2</v>
      </c>
      <c r="AE508" s="1" cm="1">
        <f t="array" ref="AE508">[1]!table_weight[StandingTackle]*(('F+ , F-'!AE$2-[1]!tbl_gk[[#This Row],[StandingTackle]])/('F+ , F-'!AE$2-'F+ , F-'!AE$3))</f>
        <v>1.3450114486093548E-2</v>
      </c>
      <c r="AF508" s="1" cm="1">
        <f t="array" ref="AF508">[1]!table_weight[SlidingTackle]*(('F+ , F-'!AF$2-[1]!tbl_gk[[#This Row],[SlidingTackle]])/('F+ , F-'!AF$2-'F+ , F-'!AF$3))</f>
        <v>7.4722858256075263E-3</v>
      </c>
      <c r="AG508" s="1" cm="1">
        <f t="array" ref="AG508">[1]!table_weight[GKDiving]*(('F+ , F-'!AG$2-[1]!tbl_gk[[#This Row],[GKDiving]])/('F+ , F-'!AG$2-'F+ , F-'!AG$3))</f>
        <v>1.1956824865632281E-2</v>
      </c>
      <c r="AH508" s="1" cm="1">
        <f t="array" ref="AH508">[1]!table_weight[GKHandling]*(('F+ , F-'!AH$2-[1]!tbl_gk[[#This Row],[GKHandling]])/('F+ , F-'!AH$2-'F+ , F-'!AH$3))</f>
        <v>2.1388605970820478E-2</v>
      </c>
      <c r="AI508" s="1" cm="1">
        <f t="array" ref="AI508">[1]!table_weight[GKKicking]*(('F+ , F-'!AI$2-[1]!tbl_gk[[#This Row],[GKKicking]])/('F+ , F-'!AI$2-'F+ , F-'!AI$3))</f>
        <v>1.78886522665044E-2</v>
      </c>
      <c r="AJ508" s="1" cm="1">
        <f t="array" ref="AJ508">[1]!table_weight[GKPositioning]*(('F+ , F-'!AJ$2-[1]!tbl_gk[[#This Row],[GKPositioning]])/('F+ , F-'!AJ$2-'F+ , F-'!AJ$3))</f>
        <v>7.5682759589057076E-3</v>
      </c>
      <c r="AK508" s="1" cm="1">
        <f t="array" ref="AK508">[1]!table_weight[GKReflexes]*(('F+ , F-'!AK$2-[1]!tbl_gk[[#This Row],[GKReflexes]])/('F+ , F-'!AK$2-'F+ , F-'!AK$3))</f>
        <v>1.27539465233411E-2</v>
      </c>
    </row>
    <row r="509" spans="1:37" x14ac:dyDescent="0.55000000000000004">
      <c r="A509" s="8">
        <f>[1]!tbl_gk[[#This Row],[ID]]</f>
        <v>212453</v>
      </c>
      <c r="B509" s="2" cm="1">
        <f t="array" ref="B509">[1]!table_weight[ValueEUR]*(('F+ , F-'!B$2-[1]!tbl_gk[[#This Row],[ValueEUR]])/('F+ , F-'!B$2-'F+ , F-'!B$3))</f>
        <v>2.5958704062827779E-4</v>
      </c>
      <c r="C509" s="2" cm="1">
        <f t="array" ref="C509">[1]!table_weight[WageEUR]*(('F+ , F-'!C$2-[1]!tbl_gk[[#This Row],[WageEUR]])/('F+ , F-'!C$2-'F+ , F-'!C$3))</f>
        <v>2.3472561185650898E-4</v>
      </c>
      <c r="D509" s="2" cm="1">
        <f t="array" ref="D509">[1]!table_weight[Crossing]*(('F+ , F-'!D$2-[1]!tbl_gk[[#This Row],[Crossing]])/('F+ , F-'!D$2-'F+ , F-'!D$3))</f>
        <v>1.5691800233775768E-2</v>
      </c>
      <c r="E509" s="2" cm="1">
        <f t="array" ref="E509">[1]!table_weight[Finishing]*(('F+ , F-'!E$2-[1]!tbl_gk[[#This Row],[Finishing]])/('F+ , F-'!E$2-'F+ , F-'!E$3))</f>
        <v>1.59720109522359E-2</v>
      </c>
      <c r="F509" s="2" cm="1">
        <f t="array" ref="F509">[1]!table_weight[HeadingAccuracy]*(('F+ , F-'!F$2-[1]!tbl_gk[[#This Row],[HeadingAccuracy]])/('F+ , F-'!F$2-'F+ , F-'!F$3))</f>
        <v>8.351378275679E-3</v>
      </c>
      <c r="G509" s="2" cm="1">
        <f t="array" ref="G509">[1]!table_weight[ShortPassing]*(('F+ , F-'!G$2-[1]!tbl_gk[[#This Row],[ShortPassing]])/('F+ , F-'!G$2-'F+ , F-'!G$3))</f>
        <v>3.0939492913765434E-2</v>
      </c>
      <c r="H509" s="2" cm="1">
        <f t="array" ref="H509">[1]!table_weight[Volleys]*(('F+ , F-'!H$2-[1]!tbl_gk[[#This Row],[Volleys]])/('F+ , F-'!H$2-'F+ , F-'!H$3))</f>
        <v>1.2731313077869197E-3</v>
      </c>
      <c r="I509" s="2" cm="1">
        <f t="array" ref="I509">[1]!table_weight[Dribbling]*(('F+ , F-'!I$2-[1]!tbl_gk[[#This Row],[Dribbling]])/('F+ , F-'!I$2-'F+ , F-'!I$3))</f>
        <v>1.7601807988178481E-2</v>
      </c>
      <c r="J509" s="2" cm="1">
        <f t="array" ref="J509">[1]!table_weight[Curve]*(('F+ , F-'!J$2-[1]!tbl_gk[[#This Row],[Curve]])/('F+ , F-'!J$2-'F+ , F-'!J$3))</f>
        <v>6.929655545414584E-3</v>
      </c>
      <c r="K509" s="2" cm="1">
        <f t="array" ref="K509">[1]!table_weight[FKAccuracy]*(('F+ , F-'!K$2-[1]!tbl_gk[[#This Row],[FKAccuracy]])/('F+ , F-'!K$2-'F+ , F-'!K$3))</f>
        <v>9.1268634012777444E-3</v>
      </c>
      <c r="L509" s="2" cm="1">
        <f t="array" ref="L509">[1]!table_weight[LongPassing]*(('F+ , F-'!L$2-[1]!tbl_gk[[#This Row],[LongPassing]])/('F+ , F-'!L$2-'F+ , F-'!L$3))</f>
        <v>1.5159874802122355E-2</v>
      </c>
      <c r="M509" s="2" cm="1">
        <f t="array" ref="M509">[1]!table_weight[BallControl]*(('F+ , F-'!M$2-[1]!tbl_gk[[#This Row],[BallControl]])/('F+ , F-'!M$2-'F+ , F-'!M$3))</f>
        <v>1.1734538658785654E-2</v>
      </c>
      <c r="N509" s="2" cm="1">
        <f t="array" ref="N509">[1]!table_weight[Acceleration]*(('F+ , F-'!N$2-[1]!tbl_gk[[#This Row],[Acceleration]])/('F+ , F-'!N$2-'F+ , F-'!N$3))</f>
        <v>6.313641976413314E-3</v>
      </c>
      <c r="O509" s="2" cm="1">
        <f t="array" ref="O509">[1]!table_weight[SprintSpeed]*(('F+ , F-'!O$2-[1]!tbl_gk[[#This Row],[SprintSpeed]])/('F+ , F-'!O$2-'F+ , F-'!O$3))</f>
        <v>8.4332217827806418E-3</v>
      </c>
      <c r="P509" s="2" cm="1">
        <f t="array" ref="P509">[1]!table_weight[Agility]*(('F+ , F-'!P$2-[1]!tbl_gk[[#This Row],[Agility]])/('F+ , F-'!P$2-'F+ , F-'!P$3))</f>
        <v>3.3933210081673617E-3</v>
      </c>
      <c r="Q509" s="2" cm="1">
        <f t="array" ref="Q509">[1]!table_weight[Reactions]*(('F+ , F-'!Q$2-[1]!tbl_gk[[#This Row],[Reactions]])/('F+ , F-'!Q$2-'F+ , F-'!Q$3))</f>
        <v>1.2891050001804705E-3</v>
      </c>
      <c r="R509" s="2" cm="1">
        <f t="array" ref="R509">[1]!table_weight[Balance]*(('F+ , F-'!R$2-[1]!tbl_gk[[#This Row],[Balance]])/('F+ , F-'!R$2-'F+ , F-'!R$3))</f>
        <v>1.8005376778030898E-3</v>
      </c>
      <c r="S509" s="2" cm="1">
        <f t="array" ref="S509">[1]!table_weight[ShotPower]*(('F+ , F-'!S$2-[1]!tbl_gk[[#This Row],[ShotPower]])/('F+ , F-'!S$2-'F+ , F-'!S$3))</f>
        <v>5.9732723886410689E-3</v>
      </c>
      <c r="T509" s="2" cm="1">
        <f t="array" ref="T509">[1]!table_weight[Jumping]*(('F+ , F-'!T$2-[1]!tbl_gk[[#This Row],[Jumping]])/('F+ , F-'!T$2-'F+ , F-'!T$3))</f>
        <v>1.2021943727489502E-3</v>
      </c>
      <c r="U509" s="2" cm="1">
        <f t="array" ref="U509">[1]!table_weight[Stamina]*(('F+ , F-'!U$2-[1]!tbl_gk[[#This Row],[Stamina]])/('F+ , F-'!U$2-'F+ , F-'!U$3))</f>
        <v>1.0304523194991E-2</v>
      </c>
      <c r="V509" s="2" cm="1">
        <f t="array" ref="V509">[1]!table_weight[Strength]*(('F+ , F-'!V$2-[1]!tbl_gk[[#This Row],[Strength]])/('F+ , F-'!V$2-'F+ , F-'!V$3))</f>
        <v>1.7746678835817833E-2</v>
      </c>
      <c r="W509" s="2" cm="1">
        <f t="array" ref="W509">[1]!table_weight[LongShots]*(('F+ , F-'!W$2-[1]!tbl_gk[[#This Row],[LongShots]])/('F+ , F-'!W$2-'F+ , F-'!W$3))</f>
        <v>8.570347340224143E-3</v>
      </c>
      <c r="X509" s="2" cm="1">
        <f t="array" ref="X509">[1]!table_weight[Aggression]*(('F+ , F-'!X$2-[1]!tbl_gk[[#This Row],[Aggression]])/('F+ , F-'!X$2-'F+ , F-'!X$3))</f>
        <v>4.2592029205962808E-3</v>
      </c>
      <c r="Y509" s="2" cm="1">
        <f t="array" ref="Y509">[1]!table_weight[Interceptions]*(('F+ , F-'!Y$2-[1]!tbl_gk[[#This Row],[Interceptions]])/('F+ , F-'!Y$2-'F+ , F-'!Y$3))</f>
        <v>1.5928726369709705E-2</v>
      </c>
      <c r="Z509" s="2" cm="1">
        <f t="array" ref="Z509">[1]!table_weight[Positioning]*(('F+ , F-'!Z$2-[1]!tbl_gk[[#This Row],[Positioning]])/('F+ , F-'!Z$2-'F+ , F-'!Z$3))</f>
        <v>1.0352229320893639E-3</v>
      </c>
      <c r="AA509" s="2" cm="1">
        <f t="array" ref="AA509">[1]!table_weight[Vision]*(('F+ , F-'!AA$2-[1]!tbl_gk[[#This Row],[Vision]])/('F+ , F-'!AA$2-'F+ , F-'!AA$3))</f>
        <v>1.7036811682385123E-2</v>
      </c>
      <c r="AB509" s="2" cm="1">
        <f t="array" ref="AB509">[1]!table_weight[Penalties]*(('F+ , F-'!AB$2-[1]!tbl_gk[[#This Row],[Penalties]])/('F+ , F-'!AB$2-'F+ , F-'!AB$3))</f>
        <v>1.9573542833622431E-3</v>
      </c>
      <c r="AC509" s="2" cm="1">
        <f t="array" ref="AC509">[1]!table_weight[Composure]*(('F+ , F-'!AC$2-[1]!tbl_gk[[#This Row],[Composure]])/('F+ , F-'!AC$2-'F+ , F-'!AC$3))</f>
        <v>1.1208428738411248E-3</v>
      </c>
      <c r="AD509" s="2" cm="1">
        <f t="array" ref="AD509">[1]!table_weight[Marking]*(('F+ , F-'!AD$2-[1]!tbl_gk[[#This Row],[Marking]])/('F+ , F-'!AD$2-'F+ , F-'!AD$3))</f>
        <v>2.0507273321389546E-2</v>
      </c>
      <c r="AE509" s="2" cm="1">
        <f t="array" ref="AE509">[1]!table_weight[StandingTackle]*(('F+ , F-'!AE$2-[1]!tbl_gk[[#This Row],[StandingTackle]])/('F+ , F-'!AE$2-'F+ , F-'!AE$3))</f>
        <v>2.6900228972187096E-2</v>
      </c>
      <c r="AF509" s="2" cm="1">
        <f t="array" ref="AF509">[1]!table_weight[SlidingTackle]*(('F+ , F-'!AF$2-[1]!tbl_gk[[#This Row],[SlidingTackle]])/('F+ , F-'!AF$2-'F+ , F-'!AF$3))</f>
        <v>7.4722858256075263E-3</v>
      </c>
      <c r="AG509" s="2" cm="1">
        <f t="array" ref="AG509">[1]!table_weight[GKDiving]*(('F+ , F-'!AG$2-[1]!tbl_gk[[#This Row],[GKDiving]])/('F+ , F-'!AG$2-'F+ , F-'!AG$3))</f>
        <v>4.4411063786634182E-2</v>
      </c>
      <c r="AH509" s="2" cm="1">
        <f t="array" ref="AH509">[1]!table_weight[GKHandling]*(('F+ , F-'!AH$2-[1]!tbl_gk[[#This Row],[GKHandling]])/('F+ , F-'!AH$2-'F+ , F-'!AH$3))</f>
        <v>4.0994828110739248E-2</v>
      </c>
      <c r="AI509" s="2" cm="1">
        <f t="array" ref="AI509">[1]!table_weight[GKKicking]*(('F+ , F-'!AI$2-[1]!tbl_gk[[#This Row],[GKKicking]])/('F+ , F-'!AI$2-'F+ , F-'!AI$3))</f>
        <v>2.6832978399756596E-2</v>
      </c>
      <c r="AJ509" s="2" cm="1">
        <f t="array" ref="AJ509">[1]!table_weight[GKPositioning]*(('F+ , F-'!AJ$2-[1]!tbl_gk[[#This Row],[GKPositioning]])/('F+ , F-'!AJ$2-'F+ , F-'!AJ$3))</f>
        <v>1.6397931244295699E-2</v>
      </c>
      <c r="AK509" s="2" cm="1">
        <f t="array" ref="AK509">[1]!table_weight[GKReflexes]*(('F+ , F-'!AK$2-[1]!tbl_gk[[#This Row],[GKReflexes]])/('F+ , F-'!AK$2-'F+ , F-'!AK$3))</f>
        <v>4.0083831930500594E-2</v>
      </c>
    </row>
    <row r="510" spans="1:37" x14ac:dyDescent="0.55000000000000004">
      <c r="A510" s="7">
        <f>[1]!tbl_gk[[#This Row],[ID]]</f>
        <v>212560</v>
      </c>
      <c r="B510" s="1" cm="1">
        <f t="array" ref="B510">[1]!table_weight[ValueEUR]*(('F+ , F-'!B$2-[1]!tbl_gk[[#This Row],[ValueEUR]])/('F+ , F-'!B$2-'F+ , F-'!B$3))</f>
        <v>8.9821437363649033E-5</v>
      </c>
      <c r="C510" s="1" cm="1">
        <f t="array" ref="C510">[1]!table_weight[WageEUR]*(('F+ , F-'!C$2-[1]!tbl_gk[[#This Row],[WageEUR]])/('F+ , F-'!C$2-'F+ , F-'!C$3))</f>
        <v>2.3472561185650898E-4</v>
      </c>
      <c r="D510" s="1" cm="1">
        <f t="array" ref="D510">[1]!table_weight[Crossing]*(('F+ , F-'!D$2-[1]!tbl_gk[[#This Row],[Crossing]])/('F+ , F-'!D$2-'F+ , F-'!D$3))</f>
        <v>3.2504443341392672E-2</v>
      </c>
      <c r="E510" s="1" cm="1">
        <f t="array" ref="E510">[1]!table_weight[Finishing]*(('F+ , F-'!E$2-[1]!tbl_gk[[#This Row],[Finishing]])/('F+ , F-'!E$2-'F+ , F-'!E$3))</f>
        <v>1.1979008214176926E-2</v>
      </c>
      <c r="F510" s="1" cm="1">
        <f t="array" ref="F510">[1]!table_weight[HeadingAccuracy]*(('F+ , F-'!F$2-[1]!tbl_gk[[#This Row],[HeadingAccuracy]])/('F+ , F-'!F$2-'F+ , F-'!F$3))</f>
        <v>9.1865161032469011E-3</v>
      </c>
      <c r="G510" s="1" cm="1">
        <f t="array" ref="G510">[1]!table_weight[ShortPassing]*(('F+ , F-'!G$2-[1]!tbl_gk[[#This Row],[ShortPassing]])/('F+ , F-'!G$2-'F+ , F-'!G$3))</f>
        <v>3.2345833500754768E-2</v>
      </c>
      <c r="H510" s="1" cm="1">
        <f t="array" ref="H510">[1]!table_weight[Volleys]*(('F+ , F-'!H$2-[1]!tbl_gk[[#This Row],[Volleys]])/('F+ , F-'!H$2-'F+ , F-'!H$3))</f>
        <v>1.3888705175857305E-3</v>
      </c>
      <c r="I510" s="1" cm="1">
        <f t="array" ref="I510">[1]!table_weight[Dribbling]*(('F+ , F-'!I$2-[1]!tbl_gk[[#This Row],[Dribbling]])/('F+ , F-'!I$2-'F+ , F-'!I$3))</f>
        <v>1.5646051545047536E-2</v>
      </c>
      <c r="J510" s="1" cm="1">
        <f t="array" ref="J510">[1]!table_weight[Curve]*(('F+ , F-'!J$2-[1]!tbl_gk[[#This Row],[Curve]])/('F+ , F-'!J$2-'F+ , F-'!J$3))</f>
        <v>8.2817834567149896E-3</v>
      </c>
      <c r="K510" s="1" cm="1">
        <f t="array" ref="K510">[1]!table_weight[FKAccuracy]*(('F+ , F-'!K$2-[1]!tbl_gk[[#This Row],[FKAccuracy]])/('F+ , F-'!K$2-'F+ , F-'!K$3))</f>
        <v>8.8226346212351529E-3</v>
      </c>
      <c r="L510" s="1" cm="1">
        <f t="array" ref="L510">[1]!table_weight[LongPassing]*(('F+ , F-'!L$2-[1]!tbl_gk[[#This Row],[LongPassing]])/('F+ , F-'!L$2-'F+ , F-'!L$3))</f>
        <v>1.0287057901440168E-2</v>
      </c>
      <c r="M510" s="1" cm="1">
        <f t="array" ref="M510">[1]!table_weight[BallControl]*(('F+ , F-'!M$2-[1]!tbl_gk[[#This Row],[BallControl]])/('F+ , F-'!M$2-'F+ , F-'!M$3))</f>
        <v>8.692250858359743E-3</v>
      </c>
      <c r="N510" s="1" cm="1">
        <f t="array" ref="N510">[1]!table_weight[Acceleration]*(('F+ , F-'!N$2-[1]!tbl_gk[[#This Row],[Acceleration]])/('F+ , F-'!N$2-'F+ , F-'!N$3))</f>
        <v>4.0587698419799877E-3</v>
      </c>
      <c r="O510" s="1" cm="1">
        <f t="array" ref="O510">[1]!table_weight[SprintSpeed]*(('F+ , F-'!O$2-[1]!tbl_gk[[#This Row],[SprintSpeed]])/('F+ , F-'!O$2-'F+ , F-'!O$3))</f>
        <v>4.4977182841496755E-3</v>
      </c>
      <c r="P510" s="1" cm="1">
        <f t="array" ref="P510">[1]!table_weight[Agility]*(('F+ , F-'!P$2-[1]!tbl_gk[[#This Row],[Agility]])/('F+ , F-'!P$2-'F+ , F-'!P$3))</f>
        <v>2.1061992464487069E-3</v>
      </c>
      <c r="Q510" s="1" cm="1">
        <f t="array" ref="Q510">[1]!table_weight[Reactions]*(('F+ , F-'!Q$2-[1]!tbl_gk[[#This Row],[Reactions]])/('F+ , F-'!Q$2-'F+ , F-'!Q$3))</f>
        <v>1.7531828002454398E-3</v>
      </c>
      <c r="R510" s="1" cm="1">
        <f t="array" ref="R510">[1]!table_weight[Balance]*(('F+ , F-'!R$2-[1]!tbl_gk[[#This Row],[Balance]])/('F+ , F-'!R$2-'F+ , F-'!R$3))</f>
        <v>1.1796626164916795E-3</v>
      </c>
      <c r="S510" s="1" cm="1">
        <f t="array" ref="S510">[1]!table_weight[ShotPower]*(('F+ , F-'!S$2-[1]!tbl_gk[[#This Row],[ShotPower]])/('F+ , F-'!S$2-'F+ , F-'!S$3))</f>
        <v>6.7523948741159906E-3</v>
      </c>
      <c r="T510" s="1" cm="1">
        <f t="array" ref="T510">[1]!table_weight[Jumping]*(('F+ , F-'!T$2-[1]!tbl_gk[[#This Row],[Jumping]])/('F+ , F-'!T$2-'F+ , F-'!T$3))</f>
        <v>2.2326466922480506E-3</v>
      </c>
      <c r="U510" s="1" cm="1">
        <f t="array" ref="U510">[1]!table_weight[Stamina]*(('F+ , F-'!U$2-[1]!tbl_gk[[#This Row],[Stamina]])/('F+ , F-'!U$2-'F+ , F-'!U$3))</f>
        <v>1.3739364259988E-2</v>
      </c>
      <c r="V510" s="1" cm="1">
        <f t="array" ref="V510">[1]!table_weight[Strength]*(('F+ , F-'!V$2-[1]!tbl_gk[[#This Row],[Strength]])/('F+ , F-'!V$2-'F+ , F-'!V$3))</f>
        <v>1.3310009126863375E-2</v>
      </c>
      <c r="W510" s="1" cm="1">
        <f t="array" ref="W510">[1]!table_weight[LongShots]*(('F+ , F-'!W$2-[1]!tbl_gk[[#This Row],[LongShots]])/('F+ , F-'!W$2-'F+ , F-'!W$3))</f>
        <v>6.4926873789576834E-3</v>
      </c>
      <c r="X510" s="1" cm="1">
        <f t="array" ref="X510">[1]!table_weight[Aggression]*(('F+ , F-'!X$2-[1]!tbl_gk[[#This Row],[Aggression]])/('F+ , F-'!X$2-'F+ , F-'!X$3))</f>
        <v>1.5211439002129575E-2</v>
      </c>
      <c r="Y510" s="1" cm="1">
        <f t="array" ref="Y510">[1]!table_weight[Interceptions]*(('F+ , F-'!Y$2-[1]!tbl_gk[[#This Row],[Interceptions]])/('F+ , F-'!Y$2-'F+ , F-'!Y$3))</f>
        <v>1.9391492971820509E-2</v>
      </c>
      <c r="Z510" s="1" cm="1">
        <f t="array" ref="Z510">[1]!table_weight[Positioning]*(('F+ , F-'!Z$2-[1]!tbl_gk[[#This Row],[Positioning]])/('F+ , F-'!Z$2-'F+ , F-'!Z$3))</f>
        <v>1.9225568738802474E-3</v>
      </c>
      <c r="AA510" s="1" cm="1">
        <f t="array" ref="AA510">[1]!table_weight[Vision]*(('F+ , F-'!AA$2-[1]!tbl_gk[[#This Row],[Vision]])/('F+ , F-'!AA$2-'F+ , F-'!AA$3))</f>
        <v>1.5617077375519694E-2</v>
      </c>
      <c r="AB510" s="1" cm="1">
        <f t="array" ref="AB510">[1]!table_weight[Penalties]*(('F+ , F-'!AB$2-[1]!tbl_gk[[#This Row],[Penalties]])/('F+ , F-'!AB$2-'F+ , F-'!AB$3))</f>
        <v>1.7224717693587737E-3</v>
      </c>
      <c r="AC510" s="1" cm="1">
        <f t="array" ref="AC510">[1]!table_weight[Composure]*(('F+ , F-'!AC$2-[1]!tbl_gk[[#This Row],[Composure]])/('F+ , F-'!AC$2-'F+ , F-'!AC$3))</f>
        <v>2.3484326880480709E-3</v>
      </c>
      <c r="AD510" s="1" cm="1">
        <f t="array" ref="AD510">[1]!table_weight[Marking]*(('F+ , F-'!AD$2-[1]!tbl_gk[[#This Row],[Marking]])/('F+ , F-'!AD$2-'F+ , F-'!AD$3))</f>
        <v>1.41973430686543E-2</v>
      </c>
      <c r="AE510" s="1" cm="1">
        <f t="array" ref="AE510">[1]!table_weight[StandingTackle]*(('F+ , F-'!AE$2-[1]!tbl_gk[[#This Row],[StandingTackle]])/('F+ , F-'!AE$2-'F+ , F-'!AE$3))</f>
        <v>1.120842873841129E-2</v>
      </c>
      <c r="AF510" s="1" cm="1">
        <f t="array" ref="AF510">[1]!table_weight[SlidingTackle]*(('F+ , F-'!AF$2-[1]!tbl_gk[[#This Row],[SlidingTackle]])/('F+ , F-'!AF$2-'F+ , F-'!AF$3))</f>
        <v>4.4833714953645158E-3</v>
      </c>
      <c r="AG510" s="1" cm="1">
        <f t="array" ref="AG510">[1]!table_weight[GKDiving]*(('F+ , F-'!AG$2-[1]!tbl_gk[[#This Row],[GKDiving]])/('F+ , F-'!AG$2-'F+ , F-'!AG$3))</f>
        <v>4.9535417300476586E-2</v>
      </c>
      <c r="AH510" s="1" cm="1">
        <f t="array" ref="AH510">[1]!table_weight[GKHandling]*(('F+ , F-'!AH$2-[1]!tbl_gk[[#This Row],[GKHandling]])/('F+ , F-'!AH$2-'F+ , F-'!AH$3))</f>
        <v>4.8124363434346076E-2</v>
      </c>
      <c r="AI510" s="1" cm="1">
        <f t="array" ref="AI510">[1]!table_weight[GKKicking]*(('F+ , F-'!AI$2-[1]!tbl_gk[[#This Row],[GKKicking]])/('F+ , F-'!AI$2-'F+ , F-'!AI$3))</f>
        <v>3.0410708853057477E-2</v>
      </c>
      <c r="AJ510" s="1" cm="1">
        <f t="array" ref="AJ510">[1]!table_weight[GKPositioning]*(('F+ , F-'!AJ$2-[1]!tbl_gk[[#This Row],[GKPositioning]])/('F+ , F-'!AJ$2-'F+ , F-'!AJ$3))</f>
        <v>1.8290000234022125E-2</v>
      </c>
      <c r="AK510" s="1" cm="1">
        <f t="array" ref="AK510">[1]!table_weight[GKReflexes]*(('F+ , F-'!AK$2-[1]!tbl_gk[[#This Row],[GKReflexes]])/('F+ , F-'!AK$2-'F+ , F-'!AK$3))</f>
        <v>4.9193793732887098E-2</v>
      </c>
    </row>
    <row r="511" spans="1:37" x14ac:dyDescent="0.55000000000000004">
      <c r="A511" s="8">
        <f>[1]!tbl_gk[[#This Row],[ID]]</f>
        <v>212710</v>
      </c>
      <c r="B511" s="2" cm="1">
        <f t="array" ref="B511">[1]!table_weight[ValueEUR]*(('F+ , F-'!B$2-[1]!tbl_gk[[#This Row],[ValueEUR]])/('F+ , F-'!B$2-'F+ , F-'!B$3))</f>
        <v>2.8273689561890902E-4</v>
      </c>
      <c r="C511" s="2" cm="1">
        <f t="array" ref="C511">[1]!table_weight[WageEUR]*(('F+ , F-'!C$2-[1]!tbl_gk[[#This Row],[WageEUR]])/('F+ , F-'!C$2-'F+ , F-'!C$3))</f>
        <v>2.3472561185650898E-4</v>
      </c>
      <c r="D511" s="2" cm="1">
        <f t="array" ref="D511">[1]!table_weight[Crossing]*(('F+ , F-'!D$2-[1]!tbl_gk[[#This Row],[Crossing]])/('F+ , F-'!D$2-'F+ , F-'!D$3))</f>
        <v>3.81086577105983E-2</v>
      </c>
      <c r="E511" s="2" cm="1">
        <f t="array" ref="E511">[1]!table_weight[Finishing]*(('F+ , F-'!E$2-[1]!tbl_gk[[#This Row],[Finishing]])/('F+ , F-'!E$2-'F+ , F-'!E$3))</f>
        <v>1.4973760267721157E-2</v>
      </c>
      <c r="F511" s="2" cm="1">
        <f t="array" ref="F511">[1]!table_weight[HeadingAccuracy]*(('F+ , F-'!F$2-[1]!tbl_gk[[#This Row],[HeadingAccuracy]])/('F+ , F-'!F$2-'F+ , F-'!F$3))</f>
        <v>1.1691929585950599E-2</v>
      </c>
      <c r="G511" s="2" cm="1">
        <f t="array" ref="G511">[1]!table_weight[ShortPassing]*(('F+ , F-'!G$2-[1]!tbl_gk[[#This Row],[ShortPassing]])/('F+ , F-'!G$2-'F+ , F-'!G$3))</f>
        <v>3.7971195848712121E-2</v>
      </c>
      <c r="H511" s="2" cm="1">
        <f t="array" ref="H511">[1]!table_weight[Volleys]*(('F+ , F-'!H$2-[1]!tbl_gk[[#This Row],[Volleys]])/('F+ , F-'!H$2-'F+ , F-'!H$3))</f>
        <v>2.1990449861774069E-3</v>
      </c>
      <c r="I511" s="2" cm="1">
        <f t="array" ref="I511">[1]!table_weight[Dribbling]*(('F+ , F-'!I$2-[1]!tbl_gk[[#This Row],[Dribbling]])/('F+ , F-'!I$2-'F+ , F-'!I$3))</f>
        <v>1.9557564431309422E-2</v>
      </c>
      <c r="J511" s="2" cm="1">
        <f t="array" ref="J511">[1]!table_weight[Curve]*(('F+ , F-'!J$2-[1]!tbl_gk[[#This Row],[Curve]])/('F+ , F-'!J$2-'F+ , F-'!J$3))</f>
        <v>1.0140959334753048E-2</v>
      </c>
      <c r="K511" s="2" cm="1">
        <f t="array" ref="K511">[1]!table_weight[FKAccuracy]*(('F+ , F-'!K$2-[1]!tbl_gk[[#This Row],[FKAccuracy]])/('F+ , F-'!K$2-'F+ , F-'!K$3))</f>
        <v>9.5832065713416324E-3</v>
      </c>
      <c r="L511" s="2" cm="1">
        <f t="array" ref="L511">[1]!table_weight[LongPassing]*(('F+ , F-'!L$2-[1]!tbl_gk[[#This Row],[LongPassing]])/('F+ , F-'!L$2-'F+ , F-'!L$3))</f>
        <v>2.5988356803638323E-2</v>
      </c>
      <c r="M511" s="2" cm="1">
        <f t="array" ref="M511">[1]!table_weight[BallControl]*(('F+ , F-'!M$2-[1]!tbl_gk[[#This Row],[BallControl]])/('F+ , F-'!M$2-'F+ , F-'!M$3))</f>
        <v>1.1734538658785654E-2</v>
      </c>
      <c r="N511" s="2" cm="1">
        <f t="array" ref="N511">[1]!table_weight[Acceleration]*(('F+ , F-'!N$2-[1]!tbl_gk[[#This Row],[Acceleration]])/('F+ , F-'!N$2-'F+ , F-'!N$3))</f>
        <v>4.9607186957533181E-3</v>
      </c>
      <c r="O511" s="2" cm="1">
        <f t="array" ref="O511">[1]!table_weight[SprintSpeed]*(('F+ , F-'!O$2-[1]!tbl_gk[[#This Row],[SprintSpeed]])/('F+ , F-'!O$2-'F+ , F-'!O$3))</f>
        <v>6.1843626407058041E-3</v>
      </c>
      <c r="P511" s="2" cm="1">
        <f t="array" ref="P511">[1]!table_weight[Agility]*(('F+ , F-'!P$2-[1]!tbl_gk[[#This Row],[Agility]])/('F+ , F-'!P$2-'F+ , F-'!P$3))</f>
        <v>4.2123984928974139E-3</v>
      </c>
      <c r="Q511" s="2" cm="1">
        <f t="array" ref="Q511">[1]!table_weight[Reactions]*(('F+ , F-'!Q$2-[1]!tbl_gk[[#This Row],[Reactions]])/('F+ , F-'!Q$2-'F+ , F-'!Q$3))</f>
        <v>1.3406692001876892E-3</v>
      </c>
      <c r="R511" s="2" cm="1">
        <f t="array" ref="R511">[1]!table_weight[Balance]*(('F+ , F-'!R$2-[1]!tbl_gk[[#This Row],[Balance]])/('F+ , F-'!R$2-'F+ , F-'!R$3))</f>
        <v>1.5521876532785257E-3</v>
      </c>
      <c r="S511" s="2" cm="1">
        <f t="array" ref="S511">[1]!table_weight[ShotPower]*(('F+ , F-'!S$2-[1]!tbl_gk[[#This Row],[ShotPower]])/('F+ , F-'!S$2-'F+ , F-'!S$3))</f>
        <v>5.4538573983244545E-3</v>
      </c>
      <c r="T511" s="2" cm="1">
        <f t="array" ref="T511">[1]!table_weight[Jumping]*(('F+ , F-'!T$2-[1]!tbl_gk[[#This Row],[Jumping]])/('F+ , F-'!T$2-'F+ , F-'!T$3))</f>
        <v>2.5761307987477505E-3</v>
      </c>
      <c r="U511" s="2" cm="1">
        <f t="array" ref="U511">[1]!table_weight[Stamina]*(('F+ , F-'!U$2-[1]!tbl_gk[[#This Row],[Stamina]])/('F+ , F-'!U$2-'F+ , F-'!U$3))</f>
        <v>9.4458129287417498E-3</v>
      </c>
      <c r="V511" s="2" cm="1">
        <f t="array" ref="V511">[1]!table_weight[Strength]*(('F+ , F-'!V$2-[1]!tbl_gk[[#This Row],[Strength]])/('F+ , F-'!V$2-'F+ , F-'!V$3))</f>
        <v>2.5732684311935858E-2</v>
      </c>
      <c r="W511" s="2" cm="1">
        <f t="array" ref="W511">[1]!table_weight[LongShots]*(('F+ , F-'!W$2-[1]!tbl_gk[[#This Row],[LongShots]])/('F+ , F-'!W$2-'F+ , F-'!W$3))</f>
        <v>8.8300548353824494E-3</v>
      </c>
      <c r="X511" s="2" cm="1">
        <f t="array" ref="X511">[1]!table_weight[Aggression]*(('F+ , F-'!X$2-[1]!tbl_gk[[#This Row],[Aggression]])/('F+ , F-'!X$2-'F+ , F-'!X$3))</f>
        <v>1.3994523881959207E-2</v>
      </c>
      <c r="Y511" s="2" cm="1">
        <f t="array" ref="Y511">[1]!table_weight[Interceptions]*(('F+ , F-'!Y$2-[1]!tbl_gk[[#This Row],[Interceptions]])/('F+ , F-'!Y$2-'F+ , F-'!Y$3))</f>
        <v>1.6621279690131864E-2</v>
      </c>
      <c r="Z511" s="2" cm="1">
        <f t="array" ref="Z511">[1]!table_weight[Positioning]*(('F+ , F-'!Z$2-[1]!tbl_gk[[#This Row],[Positioning]])/('F+ , F-'!Z$2-'F+ , F-'!Z$3))</f>
        <v>8.8733394179088337E-4</v>
      </c>
      <c r="AA511" s="2" cm="1">
        <f t="array" ref="AA511">[1]!table_weight[Vision]*(('F+ , F-'!AA$2-[1]!tbl_gk[[#This Row],[Vision]])/('F+ , F-'!AA$2-'F+ , F-'!AA$3))</f>
        <v>1.0648007301490701E-2</v>
      </c>
      <c r="AB511" s="2" cm="1">
        <f t="array" ref="AB511">[1]!table_weight[Penalties]*(('F+ , F-'!AB$2-[1]!tbl_gk[[#This Row],[Penalties]])/('F+ , F-'!AB$2-'F+ , F-'!AB$3))</f>
        <v>2.427119311369181E-3</v>
      </c>
      <c r="AC511" s="2" cm="1">
        <f t="array" ref="AC511">[1]!table_weight[Composure]*(('F+ , F-'!AC$2-[1]!tbl_gk[[#This Row],[Composure]])/('F+ , F-'!AC$2-'F+ , F-'!AC$3))</f>
        <v>8.5397552292657128E-4</v>
      </c>
      <c r="AD511" s="2" cm="1">
        <f t="array" ref="AD511">[1]!table_weight[Marking]*(('F+ , F-'!AD$2-[1]!tbl_gk[[#This Row],[Marking]])/('F+ , F-'!AD$2-'F+ , F-'!AD$3))</f>
        <v>2.6817203574124791E-2</v>
      </c>
      <c r="AE511" s="2" cm="1">
        <f t="array" ref="AE511">[1]!table_weight[StandingTackle]*(('F+ , F-'!AE$2-[1]!tbl_gk[[#This Row],[StandingTackle]])/('F+ , F-'!AE$2-'F+ , F-'!AE$3))</f>
        <v>3.1383600467551613E-2</v>
      </c>
      <c r="AF511" s="2" cm="1">
        <f t="array" ref="AF511">[1]!table_weight[SlidingTackle]*(('F+ , F-'!AF$2-[1]!tbl_gk[[#This Row],[SlidingTackle]])/('F+ , F-'!AF$2-'F+ , F-'!AF$3))</f>
        <v>1.1955657320972042E-2</v>
      </c>
      <c r="AG511" s="2" cm="1">
        <f t="array" ref="AG511">[1]!table_weight[GKDiving]*(('F+ , F-'!AG$2-[1]!tbl_gk[[#This Row],[GKDiving]])/('F+ , F-'!AG$2-'F+ , F-'!AG$3))</f>
        <v>4.0994828110739248E-2</v>
      </c>
      <c r="AH511" s="2" cm="1">
        <f t="array" ref="AH511">[1]!table_weight[GKHandling]*(('F+ , F-'!AH$2-[1]!tbl_gk[[#This Row],[GKHandling]])/('F+ , F-'!AH$2-'F+ , F-'!AH$3))</f>
        <v>4.6341979603444362E-2</v>
      </c>
      <c r="AI511" s="2" cm="1">
        <f t="array" ref="AI511">[1]!table_weight[GKKicking]*(('F+ , F-'!AI$2-[1]!tbl_gk[[#This Row],[GKKicking]])/('F+ , F-'!AI$2-'F+ , F-'!AI$3))</f>
        <v>2.5044113173106158E-2</v>
      </c>
      <c r="AJ511" s="2" cm="1">
        <f t="array" ref="AJ511">[1]!table_weight[GKPositioning]*(('F+ , F-'!AJ$2-[1]!tbl_gk[[#This Row],[GKPositioning]])/('F+ , F-'!AJ$2-'F+ , F-'!AJ$3))</f>
        <v>1.7028620907537841E-2</v>
      </c>
      <c r="AK511" s="2" cm="1">
        <f t="array" ref="AK511">[1]!table_weight[GKReflexes]*(('F+ , F-'!AK$2-[1]!tbl_gk[[#This Row],[GKReflexes]])/('F+ , F-'!AK$2-'F+ , F-'!AK$3))</f>
        <v>4.1905824290977896E-2</v>
      </c>
    </row>
    <row r="512" spans="1:37" x14ac:dyDescent="0.55000000000000004">
      <c r="A512" s="7">
        <f>[1]!tbl_gk[[#This Row],[ID]]</f>
        <v>212735</v>
      </c>
      <c r="B512" s="1" cm="1">
        <f t="array" ref="B512">[1]!table_weight[ValueEUR]*(('F+ , F-'!B$2-[1]!tbl_gk[[#This Row],[ValueEUR]])/('F+ , F-'!B$2-'F+ , F-'!B$3))</f>
        <v>2.364371856376466E-4</v>
      </c>
      <c r="C512" s="1" cm="1">
        <f t="array" ref="C512">[1]!table_weight[WageEUR]*(('F+ , F-'!C$2-[1]!tbl_gk[[#This Row],[WageEUR]])/('F+ , F-'!C$2-'F+ , F-'!C$3))</f>
        <v>2.3472561185650898E-4</v>
      </c>
      <c r="D512" s="1" cm="1">
        <f t="array" ref="D512">[1]!table_weight[Crossing]*(('F+ , F-'!D$2-[1]!tbl_gk[[#This Row],[Crossing]])/('F+ , F-'!D$2-'F+ , F-'!D$3))</f>
        <v>3.4746129089074922E-2</v>
      </c>
      <c r="E512" s="1" cm="1">
        <f t="array" ref="E512">[1]!table_weight[Finishing]*(('F+ , F-'!E$2-[1]!tbl_gk[[#This Row],[Finishing]])/('F+ , F-'!E$2-'F+ , F-'!E$3))</f>
        <v>1.3975509583206414E-2</v>
      </c>
      <c r="F512" s="1" cm="1">
        <f t="array" ref="F512">[1]!table_weight[HeadingAccuracy]*(('F+ , F-'!F$2-[1]!tbl_gk[[#This Row],[HeadingAccuracy]])/('F+ , F-'!F$2-'F+ , F-'!F$3))</f>
        <v>9.1865161032469011E-3</v>
      </c>
      <c r="G512" s="1" cm="1">
        <f t="array" ref="G512">[1]!table_weight[ShortPassing]*(('F+ , F-'!G$2-[1]!tbl_gk[[#This Row],[ShortPassing]])/('F+ , F-'!G$2-'F+ , F-'!G$3))</f>
        <v>4.781557995763748E-2</v>
      </c>
      <c r="H512" s="1" cm="1">
        <f t="array" ref="H512">[1]!table_weight[Volleys]*(('F+ , F-'!H$2-[1]!tbl_gk[[#This Row],[Volleys]])/('F+ , F-'!H$2-'F+ , F-'!H$3))</f>
        <v>1.9675665665797848E-3</v>
      </c>
      <c r="I512" s="1" cm="1">
        <f t="array" ref="I512">[1]!table_weight[Dribbling]*(('F+ , F-'!I$2-[1]!tbl_gk[[#This Row],[Dribbling]])/('F+ , F-'!I$2-'F+ , F-'!I$3))</f>
        <v>1.3690295101916595E-2</v>
      </c>
      <c r="J512" s="1" cm="1">
        <f t="array" ref="J512">[1]!table_weight[Curve]*(('F+ , F-'!J$2-[1]!tbl_gk[[#This Row],[Curve]])/('F+ , F-'!J$2-'F+ , F-'!J$3))</f>
        <v>9.295879390190295E-3</v>
      </c>
      <c r="K512" s="1" cm="1">
        <f t="array" ref="K512">[1]!table_weight[FKAccuracy]*(('F+ , F-'!K$2-[1]!tbl_gk[[#This Row],[FKAccuracy]])/('F+ , F-'!K$2-'F+ , F-'!K$3))</f>
        <v>8.5184058411925615E-3</v>
      </c>
      <c r="L512" s="1" cm="1">
        <f t="array" ref="L512">[1]!table_weight[LongPassing]*(('F+ , F-'!L$2-[1]!tbl_gk[[#This Row],[LongPassing]])/('F+ , F-'!L$2-'F+ , F-'!L$3))</f>
        <v>2.2739812203183531E-2</v>
      </c>
      <c r="M512" s="1" cm="1">
        <f t="array" ref="M512">[1]!table_weight[BallControl]*(('F+ , F-'!M$2-[1]!tbl_gk[[#This Row],[BallControl]])/('F+ , F-'!M$2-'F+ , F-'!M$3))</f>
        <v>8.2576383154417555E-3</v>
      </c>
      <c r="N512" s="1" cm="1">
        <f t="array" ref="N512">[1]!table_weight[Acceleration]*(('F+ , F-'!N$2-[1]!tbl_gk[[#This Row],[Acceleration]])/('F+ , F-'!N$2-'F+ , F-'!N$3))</f>
        <v>4.7352314823099848E-3</v>
      </c>
      <c r="O512" s="1" cm="1">
        <f t="array" ref="O512">[1]!table_weight[SprintSpeed]*(('F+ , F-'!O$2-[1]!tbl_gk[[#This Row],[SprintSpeed]])/('F+ , F-'!O$2-'F+ , F-'!O$3))</f>
        <v>4.4977182841496755E-3</v>
      </c>
      <c r="P512" s="1" cm="1">
        <f t="array" ref="P512">[1]!table_weight[Agility]*(('F+ , F-'!P$2-[1]!tbl_gk[[#This Row],[Agility]])/('F+ , F-'!P$2-'F+ , F-'!P$3))</f>
        <v>4.680442769886016E-3</v>
      </c>
      <c r="Q512" s="1" cm="1">
        <f t="array" ref="Q512">[1]!table_weight[Reactions]*(('F+ , F-'!Q$2-[1]!tbl_gk[[#This Row],[Reactions]])/('F+ , F-'!Q$2-'F+ , F-'!Q$3))</f>
        <v>1.1344124001588141E-3</v>
      </c>
      <c r="R512" s="1" cm="1">
        <f t="array" ref="R512">[1]!table_weight[Balance]*(('F+ , F-'!R$2-[1]!tbl_gk[[#This Row],[Balance]])/('F+ , F-'!R$2-'F+ , F-'!R$3))</f>
        <v>2.4835002452456407E-4</v>
      </c>
      <c r="S512" s="1" cm="1">
        <f t="array" ref="S512">[1]!table_weight[ShotPower]*(('F+ , F-'!S$2-[1]!tbl_gk[[#This Row],[ShotPower]])/('F+ , F-'!S$2-'F+ , F-'!S$3))</f>
        <v>5.7135648934827617E-3</v>
      </c>
      <c r="T512" s="1" cm="1">
        <f t="array" ref="T512">[1]!table_weight[Jumping]*(('F+ , F-'!T$2-[1]!tbl_gk[[#This Row],[Jumping]])/('F+ , F-'!T$2-'F+ , F-'!T$3))</f>
        <v>2.5761307987477505E-3</v>
      </c>
      <c r="U512" s="1" cm="1">
        <f t="array" ref="U512">[1]!table_weight[Stamina]*(('F+ , F-'!U$2-[1]!tbl_gk[[#This Row],[Stamina]])/('F+ , F-'!U$2-'F+ , F-'!U$3))</f>
        <v>1.6315495058735752E-2</v>
      </c>
      <c r="V512" s="1" cm="1">
        <f t="array" ref="V512">[1]!table_weight[Strength]*(('F+ , F-'!V$2-[1]!tbl_gk[[#This Row],[Strength]])/('F+ , F-'!V$2-'F+ , F-'!V$3))</f>
        <v>2.3958016428354077E-2</v>
      </c>
      <c r="W512" s="1" cm="1">
        <f t="array" ref="W512">[1]!table_weight[LongShots]*(('F+ , F-'!W$2-[1]!tbl_gk[[#This Row],[LongShots]])/('F+ , F-'!W$2-'F+ , F-'!W$3))</f>
        <v>6.7523948741159906E-3</v>
      </c>
      <c r="X512" s="1" cm="1">
        <f t="array" ref="X512">[1]!table_weight[Aggression]*(('F+ , F-'!X$2-[1]!tbl_gk[[#This Row],[Aggression]])/('F+ , F-'!X$2-'F+ , F-'!X$3))</f>
        <v>1.460298144204439E-2</v>
      </c>
      <c r="Y512" s="1" cm="1">
        <f t="array" ref="Y512">[1]!table_weight[Interceptions]*(('F+ , F-'!Y$2-[1]!tbl_gk[[#This Row],[Interceptions]])/('F+ , F-'!Y$2-'F+ , F-'!Y$3))</f>
        <v>1.5928726369709705E-2</v>
      </c>
      <c r="Z512" s="1" cm="1">
        <f t="array" ref="Z512">[1]!table_weight[Positioning]*(('F+ , F-'!Z$2-[1]!tbl_gk[[#This Row],[Positioning]])/('F+ , F-'!Z$2-'F+ , F-'!Z$3))</f>
        <v>2.957779805969611E-4</v>
      </c>
      <c r="AA512" s="1" cm="1">
        <f t="array" ref="AA512">[1]!table_weight[Vision]*(('F+ , F-'!AA$2-[1]!tbl_gk[[#This Row],[Vision]])/('F+ , F-'!AA$2-'F+ , F-'!AA$3))</f>
        <v>3.3363756211337532E-2</v>
      </c>
      <c r="AB512" s="1" cm="1">
        <f t="array" ref="AB512">[1]!table_weight[Penalties]*(('F+ , F-'!AB$2-[1]!tbl_gk[[#This Row],[Penalties]])/('F+ , F-'!AB$2-'F+ , F-'!AB$3))</f>
        <v>2.1139426260312223E-3</v>
      </c>
      <c r="AC512" s="1" cm="1">
        <f t="array" ref="AC512">[1]!table_weight[Composure]*(('F+ , F-'!AC$2-[1]!tbl_gk[[#This Row],[Composure]])/('F+ , F-'!AC$2-'F+ , F-'!AC$3))</f>
        <v>2.5619265687797138E-3</v>
      </c>
      <c r="AD512" s="1" cm="1">
        <f t="array" ref="AD512">[1]!table_weight[Marking]*(('F+ , F-'!AD$2-[1]!tbl_gk[[#This Row],[Marking]])/('F+ , F-'!AD$2-'F+ , F-'!AD$3))</f>
        <v>3.1549651263676225E-2</v>
      </c>
      <c r="AE512" s="1" cm="1">
        <f t="array" ref="AE512">[1]!table_weight[StandingTackle]*(('F+ , F-'!AE$2-[1]!tbl_gk[[#This Row],[StandingTackle]])/('F+ , F-'!AE$2-'F+ , F-'!AE$3))</f>
        <v>2.465854322450484E-2</v>
      </c>
      <c r="AF512" s="1" cm="1">
        <f t="array" ref="AF512">[1]!table_weight[SlidingTackle]*(('F+ , F-'!AF$2-[1]!tbl_gk[[#This Row],[SlidingTackle]])/('F+ , F-'!AF$2-'F+ , F-'!AF$3))</f>
        <v>9.7139715732897855E-3</v>
      </c>
      <c r="AG512" s="1" cm="1">
        <f t="array" ref="AG512">[1]!table_weight[GKDiving]*(('F+ , F-'!AG$2-[1]!tbl_gk[[#This Row],[GKDiving]])/('F+ , F-'!AG$2-'F+ , F-'!AG$3))</f>
        <v>3.9286710272791778E-2</v>
      </c>
      <c r="AH512" s="1" cm="1">
        <f t="array" ref="AH512">[1]!table_weight[GKHandling]*(('F+ , F-'!AH$2-[1]!tbl_gk[[#This Row],[GKHandling]])/('F+ , F-'!AH$2-'F+ , F-'!AH$3))</f>
        <v>4.6341979603444362E-2</v>
      </c>
      <c r="AI512" s="1" cm="1">
        <f t="array" ref="AI512">[1]!table_weight[GKKicking]*(('F+ , F-'!AI$2-[1]!tbl_gk[[#This Row],[GKKicking]])/('F+ , F-'!AI$2-'F+ , F-'!AI$3))</f>
        <v>2.5938545786431375E-2</v>
      </c>
      <c r="AJ512" s="1" cm="1">
        <f t="array" ref="AJ512">[1]!table_weight[GKPositioning]*(('F+ , F-'!AJ$2-[1]!tbl_gk[[#This Row],[GKPositioning]])/('F+ , F-'!AJ$2-'F+ , F-'!AJ$3))</f>
        <v>1.7659310570779983E-2</v>
      </c>
      <c r="AK512" s="1" cm="1">
        <f t="array" ref="AK512">[1]!table_weight[GKReflexes]*(('F+ , F-'!AK$2-[1]!tbl_gk[[#This Row],[GKReflexes]])/('F+ , F-'!AK$2-'F+ , F-'!AK$3))</f>
        <v>4.0083831930500594E-2</v>
      </c>
    </row>
    <row r="513" spans="1:37" x14ac:dyDescent="0.55000000000000004">
      <c r="A513" s="8">
        <f>[1]!tbl_gk[[#This Row],[ID]]</f>
        <v>212831</v>
      </c>
      <c r="B513" s="2" cm="1">
        <f t="array" ref="B513">[1]!table_weight[ValueEUR]*(('F+ , F-'!B$2-[1]!tbl_gk[[#This Row],[ValueEUR]])/('F+ , F-'!B$2-'F+ , F-'!B$3))</f>
        <v>2.4381735940865984E-2</v>
      </c>
      <c r="C513" s="2" cm="1">
        <f t="array" ref="C513">[1]!table_weight[WageEUR]*(('F+ , F-'!C$2-[1]!tbl_gk[[#This Row],[WageEUR]])/('F+ , F-'!C$2-'F+ , F-'!C$3))</f>
        <v>2.9653668964538967E-2</v>
      </c>
      <c r="D513" s="2" cm="1">
        <f t="array" ref="D513">[1]!table_weight[Crossing]*(('F+ , F-'!D$2-[1]!tbl_gk[[#This Row],[Crossing]])/('F+ , F-'!D$2-'F+ , F-'!D$3))</f>
        <v>3.0262757593710415E-2</v>
      </c>
      <c r="E513" s="2" cm="1">
        <f t="array" ref="E513">[1]!table_weight[Finishing]*(('F+ , F-'!E$2-[1]!tbl_gk[[#This Row],[Finishing]])/('F+ , F-'!E$2-'F+ , F-'!E$3))</f>
        <v>1.3975509583206414E-2</v>
      </c>
      <c r="F513" s="2" cm="1">
        <f t="array" ref="F513">[1]!table_weight[HeadingAccuracy]*(('F+ , F-'!F$2-[1]!tbl_gk[[#This Row],[HeadingAccuracy]])/('F+ , F-'!F$2-'F+ , F-'!F$3))</f>
        <v>4.1756891378395E-3</v>
      </c>
      <c r="G513" s="2" cm="1">
        <f t="array" ref="G513">[1]!table_weight[ShortPassing]*(('F+ , F-'!G$2-[1]!tbl_gk[[#This Row],[ShortPassing]])/('F+ , F-'!G$2-'F+ , F-'!G$3))</f>
        <v>4.2190217609680133E-3</v>
      </c>
      <c r="H513" s="2" cm="1">
        <f t="array" ref="H513">[1]!table_weight[Volleys]*(('F+ , F-'!H$2-[1]!tbl_gk[[#This Row],[Volleys]])/('F+ , F-'!H$2-'F+ , F-'!H$3))</f>
        <v>6.9443525879286526E-4</v>
      </c>
      <c r="I513" s="2" cm="1">
        <f t="array" ref="I513">[1]!table_weight[Dribbling]*(('F+ , F-'!I$2-[1]!tbl_gk[[#This Row],[Dribbling]])/('F+ , F-'!I$2-'F+ , F-'!I$3))</f>
        <v>3.911512886261884E-3</v>
      </c>
      <c r="J513" s="2" cm="1">
        <f t="array" ref="J513">[1]!table_weight[Curve]*(('F+ , F-'!J$2-[1]!tbl_gk[[#This Row],[Curve]])/('F+ , F-'!J$2-'F+ , F-'!J$3))</f>
        <v>8.4507994456275402E-3</v>
      </c>
      <c r="K513" s="2" cm="1">
        <f t="array" ref="K513">[1]!table_weight[FKAccuracy]*(('F+ , F-'!K$2-[1]!tbl_gk[[#This Row],[FKAccuracy]])/('F+ , F-'!K$2-'F+ , F-'!K$3))</f>
        <v>8.5184058411925615E-3</v>
      </c>
      <c r="L513" s="2" cm="1">
        <f t="array" ref="L513">[1]!table_weight[LongPassing]*(('F+ , F-'!L$2-[1]!tbl_gk[[#This Row],[LongPassing]])/('F+ , F-'!L$2-'F+ , F-'!L$3))</f>
        <v>5.4142410007579833E-3</v>
      </c>
      <c r="M513" s="2" cm="1">
        <f t="array" ref="M513">[1]!table_weight[BallControl]*(('F+ , F-'!M$2-[1]!tbl_gk[[#This Row],[BallControl]])/('F+ , F-'!M$2-'F+ , F-'!M$3))</f>
        <v>3.0422878004259099E-3</v>
      </c>
      <c r="N513" s="2" cm="1">
        <f t="array" ref="N513">[1]!table_weight[Acceleration]*(('F+ , F-'!N$2-[1]!tbl_gk[[#This Row],[Acceleration]])/('F+ , F-'!N$2-'F+ , F-'!N$3))</f>
        <v>1.5784104941033285E-3</v>
      </c>
      <c r="O513" s="2" cm="1">
        <f t="array" ref="O513">[1]!table_weight[SprintSpeed]*(('F+ , F-'!O$2-[1]!tbl_gk[[#This Row],[SprintSpeed]])/('F+ , F-'!O$2-'F+ , F-'!O$3))</f>
        <v>4.4977182841496755E-3</v>
      </c>
      <c r="P513" s="2" cm="1">
        <f t="array" ref="P513">[1]!table_weight[Agility]*(('F+ , F-'!P$2-[1]!tbl_gk[[#This Row],[Agility]])/('F+ , F-'!P$2-'F+ , F-'!P$3))</f>
        <v>3.5103320774145116E-3</v>
      </c>
      <c r="Q513" s="2" cm="1">
        <f t="array" ref="Q513">[1]!table_weight[Reactions]*(('F+ , F-'!Q$2-[1]!tbl_gk[[#This Row],[Reactions]])/('F+ , F-'!Q$2-'F+ , F-'!Q$3))</f>
        <v>1.0312840001443764E-4</v>
      </c>
      <c r="R513" s="2" cm="1">
        <f t="array" ref="R513">[1]!table_weight[Balance]*(('F+ , F-'!R$2-[1]!tbl_gk[[#This Row],[Balance]])/('F+ , F-'!R$2-'F+ , F-'!R$3))</f>
        <v>1.9868001961965125E-3</v>
      </c>
      <c r="S513" s="2" cm="1">
        <f t="array" ref="S513">[1]!table_weight[ShotPower]*(('F+ , F-'!S$2-[1]!tbl_gk[[#This Row],[ShotPower]])/('F+ , F-'!S$2-'F+ , F-'!S$3))</f>
        <v>1.5582449709498438E-3</v>
      </c>
      <c r="T513" s="2" cm="1">
        <f t="array" ref="T513">[1]!table_weight[Jumping]*(('F+ , F-'!T$2-[1]!tbl_gk[[#This Row],[Jumping]])/('F+ , F-'!T$2-'F+ , F-'!T$3))</f>
        <v>2.7478728519976002E-3</v>
      </c>
      <c r="U513" s="2" cm="1">
        <f t="array" ref="U513">[1]!table_weight[Stamina]*(('F+ , F-'!U$2-[1]!tbl_gk[[#This Row],[Stamina]])/('F+ , F-'!U$2-'F+ , F-'!U$3))</f>
        <v>1.1163233461240251E-2</v>
      </c>
      <c r="V513" s="2" cm="1">
        <f t="array" ref="V513">[1]!table_weight[Strength]*(('F+ , F-'!V$2-[1]!tbl_gk[[#This Row],[Strength]])/('F+ , F-'!V$2-'F+ , F-'!V$3))</f>
        <v>6.2113375925362422E-3</v>
      </c>
      <c r="W513" s="2" cm="1">
        <f t="array" ref="W513">[1]!table_weight[LongShots]*(('F+ , F-'!W$2-[1]!tbl_gk[[#This Row],[LongShots]])/('F+ , F-'!W$2-'F+ , F-'!W$3))</f>
        <v>8.0509323499075268E-3</v>
      </c>
      <c r="X513" s="2" cm="1">
        <f t="array" ref="X513">[1]!table_weight[Aggression]*(('F+ , F-'!X$2-[1]!tbl_gk[[#This Row],[Aggression]])/('F+ , F-'!X$2-'F+ , F-'!X$3))</f>
        <v>1.0952236081533291E-2</v>
      </c>
      <c r="Y513" s="2" cm="1">
        <f t="array" ref="Y513">[1]!table_weight[Interceptions]*(('F+ , F-'!Y$2-[1]!tbl_gk[[#This Row],[Interceptions]])/('F+ , F-'!Y$2-'F+ , F-'!Y$3))</f>
        <v>2.2854259573931314E-2</v>
      </c>
      <c r="Z513" s="2" cm="1">
        <f t="array" ref="Z513">[1]!table_weight[Positioning]*(('F+ , F-'!Z$2-[1]!tbl_gk[[#This Row],[Positioning]])/('F+ , F-'!Z$2-'F+ , F-'!Z$3))</f>
        <v>1.0352229320893639E-3</v>
      </c>
      <c r="AA513" s="2" cm="1">
        <f t="array" ref="AA513">[1]!table_weight[Vision]*(('F+ , F-'!AA$2-[1]!tbl_gk[[#This Row],[Vision]])/('F+ , F-'!AA$2-'F+ , F-'!AA$3))</f>
        <v>2.8394686137308538E-3</v>
      </c>
      <c r="AB513" s="2" cm="1">
        <f t="array" ref="AB513">[1]!table_weight[Penalties]*(('F+ , F-'!AB$2-[1]!tbl_gk[[#This Row],[Penalties]])/('F+ , F-'!AB$2-'F+ , F-'!AB$3))</f>
        <v>1.9965013690294879E-3</v>
      </c>
      <c r="AC513" s="2" cm="1">
        <f t="array" ref="AC513">[1]!table_weight[Composure]*(('F+ , F-'!AC$2-[1]!tbl_gk[[#This Row],[Composure]])/('F+ , F-'!AC$2-'F+ , F-'!AC$3))</f>
        <v>1.0674694036582141E-4</v>
      </c>
      <c r="AD513" s="2" cm="1">
        <f t="array" ref="AD513">[1]!table_weight[Marking]*(('F+ , F-'!AD$2-[1]!tbl_gk[[#This Row],[Marking]])/('F+ , F-'!AD$2-'F+ , F-'!AD$3))</f>
        <v>2.366223844775717E-2</v>
      </c>
      <c r="AE513" s="2" cm="1">
        <f t="array" ref="AE513">[1]!table_weight[StandingTackle]*(('F+ , F-'!AE$2-[1]!tbl_gk[[#This Row],[StandingTackle]])/('F+ , F-'!AE$2-'F+ , F-'!AE$3))</f>
        <v>1.3450114486093548E-2</v>
      </c>
      <c r="AF513" s="2" cm="1">
        <f t="array" ref="AF513">[1]!table_weight[SlidingTackle]*(('F+ , F-'!AF$2-[1]!tbl_gk[[#This Row],[SlidingTackle]])/('F+ , F-'!AF$2-'F+ , F-'!AF$3))</f>
        <v>6.7250572430467732E-3</v>
      </c>
      <c r="AG513" s="2" cm="1">
        <f t="array" ref="AG513">[1]!table_weight[GKDiving]*(('F+ , F-'!AG$2-[1]!tbl_gk[[#This Row],[GKDiving]])/('F+ , F-'!AG$2-'F+ , F-'!AG$3))</f>
        <v>6.8324713517898747E-3</v>
      </c>
      <c r="AH513" s="2" cm="1">
        <f t="array" ref="AH513">[1]!table_weight[GKHandling]*(('F+ , F-'!AH$2-[1]!tbl_gk[[#This Row],[GKHandling]])/('F+ , F-'!AH$2-'F+ , F-'!AH$3))</f>
        <v>8.9119191545085318E-3</v>
      </c>
      <c r="AI513" s="2" cm="1">
        <f t="array" ref="AI513">[1]!table_weight[GKKicking]*(('F+ , F-'!AI$2-[1]!tbl_gk[[#This Row],[GKKicking]])/('F+ , F-'!AI$2-'F+ , F-'!AI$3))</f>
        <v>7.1554609066017596E-3</v>
      </c>
      <c r="AJ513" s="2" cm="1">
        <f t="array" ref="AJ513">[1]!table_weight[GKPositioning]*(('F+ , F-'!AJ$2-[1]!tbl_gk[[#This Row],[GKPositioning]])/('F+ , F-'!AJ$2-'F+ , F-'!AJ$3))</f>
        <v>6.3068966324214234E-4</v>
      </c>
      <c r="AK513" s="2" cm="1">
        <f t="array" ref="AK513">[1]!table_weight[GKReflexes]*(('F+ , F-'!AK$2-[1]!tbl_gk[[#This Row],[GKReflexes]])/('F+ , F-'!AK$2-'F+ , F-'!AK$3))</f>
        <v>1.8219923604773001E-3</v>
      </c>
    </row>
    <row r="514" spans="1:37" x14ac:dyDescent="0.55000000000000004">
      <c r="A514" s="7">
        <f>[1]!tbl_gk[[#This Row],[ID]]</f>
        <v>212915</v>
      </c>
      <c r="B514" s="1" cm="1">
        <f t="array" ref="B514">[1]!table_weight[ValueEUR]*(('F+ , F-'!B$2-[1]!tbl_gk[[#This Row],[ValueEUR]])/('F+ , F-'!B$2-'F+ , F-'!B$3))</f>
        <v>2.364371856376466E-4</v>
      </c>
      <c r="C514" s="1" cm="1">
        <f t="array" ref="C514">[1]!table_weight[WageEUR]*(('F+ , F-'!C$2-[1]!tbl_gk[[#This Row],[WageEUR]])/('F+ , F-'!C$2-'F+ , F-'!C$3))</f>
        <v>2.3472561185650898E-4</v>
      </c>
      <c r="D514" s="1" cm="1">
        <f t="array" ref="D514">[1]!table_weight[Crossing]*(('F+ , F-'!D$2-[1]!tbl_gk[[#This Row],[Crossing]])/('F+ , F-'!D$2-'F+ , F-'!D$3))</f>
        <v>2.6900228972187034E-2</v>
      </c>
      <c r="E514" s="1" cm="1">
        <f t="array" ref="E514">[1]!table_weight[Finishing]*(('F+ , F-'!E$2-[1]!tbl_gk[[#This Row],[Finishing]])/('F+ , F-'!E$2-'F+ , F-'!E$3))</f>
        <v>1.0980757529662181E-2</v>
      </c>
      <c r="F514" s="1" cm="1">
        <f t="array" ref="F514">[1]!table_weight[HeadingAccuracy]*(('F+ , F-'!F$2-[1]!tbl_gk[[#This Row],[HeadingAccuracy]])/('F+ , F-'!F$2-'F+ , F-'!F$3))</f>
        <v>9.6040850170308507E-3</v>
      </c>
      <c r="G514" s="1" cm="1">
        <f t="array" ref="G514">[1]!table_weight[ShortPassing]*(('F+ , F-'!G$2-[1]!tbl_gk[[#This Row],[ShortPassing]])/('F+ , F-'!G$2-'F+ , F-'!G$3))</f>
        <v>5.0628261131616156E-2</v>
      </c>
      <c r="H514" s="1" cm="1">
        <f t="array" ref="H514">[1]!table_weight[Volleys]*(('F+ , F-'!H$2-[1]!tbl_gk[[#This Row],[Volleys]])/('F+ , F-'!H$2-'F+ , F-'!H$3))</f>
        <v>1.1573920979881087E-3</v>
      </c>
      <c r="I514" s="1" cm="1">
        <f t="array" ref="I514">[1]!table_weight[Dribbling]*(('F+ , F-'!I$2-[1]!tbl_gk[[#This Row],[Dribbling]])/('F+ , F-'!I$2-'F+ , F-'!I$3))</f>
        <v>1.8579686209743949E-2</v>
      </c>
      <c r="J514" s="1" cm="1">
        <f t="array" ref="J514">[1]!table_weight[Curve]*(('F+ , F-'!J$2-[1]!tbl_gk[[#This Row],[Curve]])/('F+ , F-'!J$2-'F+ , F-'!J$3))</f>
        <v>8.9578474123651938E-3</v>
      </c>
      <c r="K514" s="1" cm="1">
        <f t="array" ref="K514">[1]!table_weight[FKAccuracy]*(('F+ , F-'!K$2-[1]!tbl_gk[[#This Row],[FKAccuracy]])/('F+ , F-'!K$2-'F+ , F-'!K$3))</f>
        <v>8.6705202312138564E-3</v>
      </c>
      <c r="L514" s="1" cm="1">
        <f t="array" ref="L514">[1]!table_weight[LongPassing]*(('F+ , F-'!L$2-[1]!tbl_gk[[#This Row],[LongPassing]])/('F+ , F-'!L$2-'F+ , F-'!L$3))</f>
        <v>2.3281236303259328E-2</v>
      </c>
      <c r="M514" s="1" cm="1">
        <f t="array" ref="M514">[1]!table_weight[BallControl]*(('F+ , F-'!M$2-[1]!tbl_gk[[#This Row],[BallControl]])/('F+ , F-'!M$2-'F+ , F-'!M$3))</f>
        <v>9.9960884871137055E-3</v>
      </c>
      <c r="N514" s="1" cm="1">
        <f t="array" ref="N514">[1]!table_weight[Acceleration]*(('F+ , F-'!N$2-[1]!tbl_gk[[#This Row],[Acceleration]])/('F+ , F-'!N$2-'F+ , F-'!N$3))</f>
        <v>4.5097442688666525E-3</v>
      </c>
      <c r="O514" s="1" cm="1">
        <f t="array" ref="O514">[1]!table_weight[SprintSpeed]*(('F+ , F-'!O$2-[1]!tbl_gk[[#This Row],[SprintSpeed]])/('F+ , F-'!O$2-'F+ , F-'!O$3))</f>
        <v>4.4977182841496755E-3</v>
      </c>
      <c r="P514" s="1" cm="1">
        <f t="array" ref="P514">[1]!table_weight[Agility]*(('F+ , F-'!P$2-[1]!tbl_gk[[#This Row],[Agility]])/('F+ , F-'!P$2-'F+ , F-'!P$3))</f>
        <v>4.4464206313917145E-3</v>
      </c>
      <c r="Q514" s="1" cm="1">
        <f t="array" ref="Q514">[1]!table_weight[Reactions]*(('F+ , F-'!Q$2-[1]!tbl_gk[[#This Row],[Reactions]])/('F+ , F-'!Q$2-'F+ , F-'!Q$3))</f>
        <v>1.5984902002237835E-3</v>
      </c>
      <c r="R514" s="1" cm="1">
        <f t="array" ref="R514">[1]!table_weight[Balance]*(('F+ , F-'!R$2-[1]!tbl_gk[[#This Row],[Balance]])/('F+ , F-'!R$2-'F+ , F-'!R$3))</f>
        <v>1.4280126410162438E-3</v>
      </c>
      <c r="S514" s="1" cm="1">
        <f t="array" ref="S514">[1]!table_weight[ShotPower]*(('F+ , F-'!S$2-[1]!tbl_gk[[#This Row],[ShotPower]])/('F+ , F-'!S$2-'F+ , F-'!S$3))</f>
        <v>5.9732723886410689E-3</v>
      </c>
      <c r="T514" s="1" cm="1">
        <f t="array" ref="T514">[1]!table_weight[Jumping]*(('F+ , F-'!T$2-[1]!tbl_gk[[#This Row],[Jumping]])/('F+ , F-'!T$2-'F+ , F-'!T$3))</f>
        <v>2.5761307987477505E-3</v>
      </c>
      <c r="U514" s="1" cm="1">
        <f t="array" ref="U514">[1]!table_weight[Stamina]*(('F+ , F-'!U$2-[1]!tbl_gk[[#This Row],[Stamina]])/('F+ , F-'!U$2-'F+ , F-'!U$3))</f>
        <v>1.7174205324984999E-2</v>
      </c>
      <c r="V514" s="1" cm="1">
        <f t="array" ref="V514">[1]!table_weight[Strength]*(('F+ , F-'!V$2-[1]!tbl_gk[[#This Row],[Strength]])/('F+ , F-'!V$2-'F+ , F-'!V$3))</f>
        <v>8.8733394179089167E-3</v>
      </c>
      <c r="W514" s="1" cm="1">
        <f t="array" ref="W514">[1]!table_weight[LongShots]*(('F+ , F-'!W$2-[1]!tbl_gk[[#This Row],[LongShots]])/('F+ , F-'!W$2-'F+ , F-'!W$3))</f>
        <v>8.8300548353824494E-3</v>
      </c>
      <c r="X514" s="1" cm="1">
        <f t="array" ref="X514">[1]!table_weight[Aggression]*(('F+ , F-'!X$2-[1]!tbl_gk[[#This Row],[Aggression]])/('F+ , F-'!X$2-'F+ , F-'!X$3))</f>
        <v>1.5819896562214757E-2</v>
      </c>
      <c r="Y514" s="1" cm="1">
        <f t="array" ref="Y514">[1]!table_weight[Interceptions]*(('F+ , F-'!Y$2-[1]!tbl_gk[[#This Row],[Interceptions]])/('F+ , F-'!Y$2-'F+ , F-'!Y$3))</f>
        <v>1.3851066408443219E-2</v>
      </c>
      <c r="Z514" s="1" cm="1">
        <f t="array" ref="Z514">[1]!table_weight[Positioning]*(('F+ , F-'!Z$2-[1]!tbl_gk[[#This Row],[Positioning]])/('F+ , F-'!Z$2-'F+ , F-'!Z$3))</f>
        <v>2.957779805969611E-4</v>
      </c>
      <c r="AA514" s="1" cm="1">
        <f t="array" ref="AA514">[1]!table_weight[Vision]*(('F+ , F-'!AA$2-[1]!tbl_gk[[#This Row],[Vision]])/('F+ , F-'!AA$2-'F+ , F-'!AA$3))</f>
        <v>1.1357874454923415E-2</v>
      </c>
      <c r="AB514" s="1" cm="1">
        <f t="array" ref="AB514">[1]!table_weight[Penalties]*(('F+ , F-'!AB$2-[1]!tbl_gk[[#This Row],[Penalties]])/('F+ , F-'!AB$2-'F+ , F-'!AB$3))</f>
        <v>1.9182071976949979E-3</v>
      </c>
      <c r="AC514" s="1" cm="1">
        <f t="array" ref="AC514">[1]!table_weight[Composure]*(('F+ , F-'!AC$2-[1]!tbl_gk[[#This Row],[Composure]])/('F+ , F-'!AC$2-'F+ , F-'!AC$3))</f>
        <v>2.0815653371335178E-3</v>
      </c>
      <c r="AD514" s="1" cm="1">
        <f t="array" ref="AD514">[1]!table_weight[Marking]*(('F+ , F-'!AD$2-[1]!tbl_gk[[#This Row],[Marking]])/('F+ , F-'!AD$2-'F+ , F-'!AD$3))</f>
        <v>2.8394686137308601E-2</v>
      </c>
      <c r="AE514" s="1" cm="1">
        <f t="array" ref="AE514">[1]!table_weight[StandingTackle]*(('F+ , F-'!AE$2-[1]!tbl_gk[[#This Row],[StandingTackle]])/('F+ , F-'!AE$2-'F+ , F-'!AE$3))</f>
        <v>3.1383600467551613E-2</v>
      </c>
      <c r="AF514" s="1" cm="1">
        <f t="array" ref="AF514">[1]!table_weight[SlidingTackle]*(('F+ , F-'!AF$2-[1]!tbl_gk[[#This Row],[SlidingTackle]])/('F+ , F-'!AF$2-'F+ , F-'!AF$3))</f>
        <v>9.7139715732897855E-3</v>
      </c>
      <c r="AG514" s="1" cm="1">
        <f t="array" ref="AG514">[1]!table_weight[GKDiving]*(('F+ , F-'!AG$2-[1]!tbl_gk[[#This Row],[GKDiving]])/('F+ , F-'!AG$2-'F+ , F-'!AG$3))</f>
        <v>3.7578592434844307E-2</v>
      </c>
      <c r="AH514" s="1" cm="1">
        <f t="array" ref="AH514">[1]!table_weight[GKHandling]*(('F+ , F-'!AH$2-[1]!tbl_gk[[#This Row],[GKHandling]])/('F+ , F-'!AH$2-'F+ , F-'!AH$3))</f>
        <v>4.4559595772542655E-2</v>
      </c>
      <c r="AI514" s="1" cm="1">
        <f t="array" ref="AI514">[1]!table_weight[GKKicking]*(('F+ , F-'!AI$2-[1]!tbl_gk[[#This Row],[GKKicking]])/('F+ , F-'!AI$2-'F+ , F-'!AI$3))</f>
        <v>2.6832978399756596E-2</v>
      </c>
      <c r="AJ514" s="1" cm="1">
        <f t="array" ref="AJ514">[1]!table_weight[GKPositioning]*(('F+ , F-'!AJ$2-[1]!tbl_gk[[#This Row],[GKPositioning]])/('F+ , F-'!AJ$2-'F+ , F-'!AJ$3))</f>
        <v>1.5767241581053557E-2</v>
      </c>
      <c r="AK514" s="1" cm="1">
        <f t="array" ref="AK514">[1]!table_weight[GKReflexes]*(('F+ , F-'!AK$2-[1]!tbl_gk[[#This Row],[GKReflexes]])/('F+ , F-'!AK$2-'F+ , F-'!AK$3))</f>
        <v>3.4617854849068701E-2</v>
      </c>
    </row>
    <row r="515" spans="1:37" x14ac:dyDescent="0.55000000000000004">
      <c r="A515" s="8">
        <f>[1]!tbl_gk[[#This Row],[ID]]</f>
        <v>213076</v>
      </c>
      <c r="B515" s="2" cm="1">
        <f t="array" ref="B515">[1]!table_weight[ValueEUR]*(('F+ , F-'!B$2-[1]!tbl_gk[[#This Row],[ValueEUR]])/('F+ , F-'!B$2-'F+ , F-'!B$3))</f>
        <v>3.1175138054050009E-5</v>
      </c>
      <c r="C515" s="2" cm="1">
        <f t="array" ref="C515">[1]!table_weight[WageEUR]*(('F+ , F-'!C$2-[1]!tbl_gk[[#This Row],[WageEUR]])/('F+ , F-'!C$2-'F+ , F-'!C$3))</f>
        <v>7.8241870618836313E-5</v>
      </c>
      <c r="D515" s="2" cm="1">
        <f t="array" ref="D515">[1]!table_weight[Crossing]*(('F+ , F-'!D$2-[1]!tbl_gk[[#This Row],[Crossing]])/('F+ , F-'!D$2-'F+ , F-'!D$3))</f>
        <v>3.6987814836757178E-2</v>
      </c>
      <c r="E515" s="2" cm="1">
        <f t="array" ref="E515">[1]!table_weight[Finishing]*(('F+ , F-'!E$2-[1]!tbl_gk[[#This Row],[Finishing]])/('F+ , F-'!E$2-'F+ , F-'!E$3))</f>
        <v>6.9877547916032071E-3</v>
      </c>
      <c r="F515" s="2" cm="1">
        <f t="array" ref="F515">[1]!table_weight[HeadingAccuracy]*(('F+ , F-'!F$2-[1]!tbl_gk[[#This Row],[HeadingAccuracy]])/('F+ , F-'!F$2-'F+ , F-'!F$3))</f>
        <v>1.0439222844598752E-2</v>
      </c>
      <c r="G515" s="2" cm="1">
        <f t="array" ref="G515">[1]!table_weight[ShortPassing]*(('F+ , F-'!G$2-[1]!tbl_gk[[#This Row],[ShortPassing]])/('F+ , F-'!G$2-'F+ , F-'!G$3))</f>
        <v>5.3440942305594832E-2</v>
      </c>
      <c r="H515" s="2" cm="1">
        <f t="array" ref="H515">[1]!table_weight[Volleys]*(('F+ , F-'!H$2-[1]!tbl_gk[[#This Row],[Volleys]])/('F+ , F-'!H$2-'F+ , F-'!H$3))</f>
        <v>6.9443525879286526E-4</v>
      </c>
      <c r="I515" s="2" cm="1">
        <f t="array" ref="I515">[1]!table_weight[Dribbling]*(('F+ , F-'!I$2-[1]!tbl_gk[[#This Row],[Dribbling]])/('F+ , F-'!I$2-'F+ , F-'!I$3))</f>
        <v>1.5646051545047536E-2</v>
      </c>
      <c r="J515" s="2" cm="1">
        <f t="array" ref="J515">[1]!table_weight[Curve]*(('F+ , F-'!J$2-[1]!tbl_gk[[#This Row],[Curve]])/('F+ , F-'!J$2-'F+ , F-'!J$3))</f>
        <v>9.6339113680153961E-3</v>
      </c>
      <c r="K515" s="2" cm="1">
        <f t="array" ref="K515">[1]!table_weight[FKAccuracy]*(('F+ , F-'!K$2-[1]!tbl_gk[[#This Row],[FKAccuracy]])/('F+ , F-'!K$2-'F+ , F-'!K$3))</f>
        <v>9.2789777912990392E-3</v>
      </c>
      <c r="L515" s="2" cm="1">
        <f t="array" ref="L515">[1]!table_weight[LongPassing]*(('F+ , F-'!L$2-[1]!tbl_gk[[#This Row],[LongPassing]])/('F+ , F-'!L$2-'F+ , F-'!L$3))</f>
        <v>2.5988356803638323E-2</v>
      </c>
      <c r="M515" s="2" cm="1">
        <f t="array" ref="M515">[1]!table_weight[BallControl]*(('F+ , F-'!M$2-[1]!tbl_gk[[#This Row],[BallControl]])/('F+ , F-'!M$2-'F+ , F-'!M$3))</f>
        <v>1.0865313572949679E-2</v>
      </c>
      <c r="N515" s="2" cm="1">
        <f t="array" ref="N515">[1]!table_weight[Acceleration]*(('F+ , F-'!N$2-[1]!tbl_gk[[#This Row],[Acceleration]])/('F+ , F-'!N$2-'F+ , F-'!N$3))</f>
        <v>5.1862059091966504E-3</v>
      </c>
      <c r="O515" s="2" cm="1">
        <f t="array" ref="O515">[1]!table_weight[SprintSpeed]*(('F+ , F-'!O$2-[1]!tbl_gk[[#This Row],[SprintSpeed]])/('F+ , F-'!O$2-'F+ , F-'!O$3))</f>
        <v>8.7143291755399956E-3</v>
      </c>
      <c r="P515" s="2" cm="1">
        <f t="array" ref="P515">[1]!table_weight[Agility]*(('F+ , F-'!P$2-[1]!tbl_gk[[#This Row],[Agility]])/('F+ , F-'!P$2-'F+ , F-'!P$3))</f>
        <v>5.9675645316046699E-3</v>
      </c>
      <c r="Q515" s="2" cm="1">
        <f t="array" ref="Q515">[1]!table_weight[Reactions]*(('F+ , F-'!Q$2-[1]!tbl_gk[[#This Row],[Reactions]])/('F+ , F-'!Q$2-'F+ , F-'!Q$3))</f>
        <v>2.1656964003031903E-3</v>
      </c>
      <c r="R515" s="2" cm="1">
        <f t="array" ref="R515">[1]!table_weight[Balance]*(('F+ , F-'!R$2-[1]!tbl_gk[[#This Row],[Balance]])/('F+ , F-'!R$2-'F+ , F-'!R$3))</f>
        <v>1.0554876042293973E-3</v>
      </c>
      <c r="S515" s="2" cm="1">
        <f t="array" ref="S515">[1]!table_weight[ShotPower]*(('F+ , F-'!S$2-[1]!tbl_gk[[#This Row],[ShotPower]])/('F+ , F-'!S$2-'F+ , F-'!S$3))</f>
        <v>6.7523948741159906E-3</v>
      </c>
      <c r="T515" s="2" cm="1">
        <f t="array" ref="T515">[1]!table_weight[Jumping]*(('F+ , F-'!T$2-[1]!tbl_gk[[#This Row],[Jumping]])/('F+ , F-'!T$2-'F+ , F-'!T$3))</f>
        <v>8.5871026624925007E-5</v>
      </c>
      <c r="U515" s="2" cm="1">
        <f t="array" ref="U515">[1]!table_weight[Stamina]*(('F+ , F-'!U$2-[1]!tbl_gk[[#This Row],[Stamina]])/('F+ , F-'!U$2-'F+ , F-'!U$3))</f>
        <v>1.2021943727489499E-2</v>
      </c>
      <c r="V515" s="2" cm="1">
        <f t="array" ref="V515">[1]!table_weight[Strength]*(('F+ , F-'!V$2-[1]!tbl_gk[[#This Row],[Strength]])/('F+ , F-'!V$2-'F+ , F-'!V$3))</f>
        <v>2.7507352195517646E-2</v>
      </c>
      <c r="W515" s="2" cm="1">
        <f t="array" ref="W515">[1]!table_weight[LongShots]*(('F+ , F-'!W$2-[1]!tbl_gk[[#This Row],[LongShots]])/('F+ , F-'!W$2-'F+ , F-'!W$3))</f>
        <v>7.5315173595909123E-3</v>
      </c>
      <c r="X515" s="2" cm="1">
        <f t="array" ref="X515">[1]!table_weight[Aggression]*(('F+ , F-'!X$2-[1]!tbl_gk[[#This Row],[Aggression]])/('F+ , F-'!X$2-'F+ , F-'!X$3))</f>
        <v>1.3994523881959207E-2</v>
      </c>
      <c r="Y515" s="2" cm="1">
        <f t="array" ref="Y515">[1]!table_weight[Interceptions]*(('F+ , F-'!Y$2-[1]!tbl_gk[[#This Row],[Interceptions]])/('F+ , F-'!Y$2-'F+ , F-'!Y$3))</f>
        <v>1.9391492971820509E-2</v>
      </c>
      <c r="Z515" s="2" cm="1">
        <f t="array" ref="Z515">[1]!table_weight[Positioning]*(('F+ , F-'!Z$2-[1]!tbl_gk[[#This Row],[Positioning]])/('F+ , F-'!Z$2-'F+ , F-'!Z$3))</f>
        <v>8.8733394179088337E-4</v>
      </c>
      <c r="AA515" s="2" cm="1">
        <f t="array" ref="AA515">[1]!table_weight[Vision]*(('F+ , F-'!AA$2-[1]!tbl_gk[[#This Row],[Vision]])/('F+ , F-'!AA$2-'F+ , F-'!AA$3))</f>
        <v>5.6789372274617077E-3</v>
      </c>
      <c r="AB515" s="2" cm="1">
        <f t="array" ref="AB515">[1]!table_weight[Penalties]*(('F+ , F-'!AB$2-[1]!tbl_gk[[#This Row],[Penalties]])/('F+ , F-'!AB$2-'F+ , F-'!AB$3))</f>
        <v>2.2313838830329571E-3</v>
      </c>
      <c r="AC515" s="2" cm="1">
        <f t="array" ref="AC515">[1]!table_weight[Composure]*(('F+ , F-'!AC$2-[1]!tbl_gk[[#This Row],[Composure]])/('F+ , F-'!AC$2-'F+ , F-'!AC$3))</f>
        <v>3.2024082109746423E-4</v>
      </c>
      <c r="AD515" s="2" cm="1">
        <f t="array" ref="AD515">[1]!table_weight[Marking]*(('F+ , F-'!AD$2-[1]!tbl_gk[[#This Row],[Marking]])/('F+ , F-'!AD$2-'F+ , F-'!AD$3))</f>
        <v>2.366223844775717E-2</v>
      </c>
      <c r="AE515" s="2" cm="1">
        <f t="array" ref="AE515">[1]!table_weight[StandingTackle]*(('F+ , F-'!AE$2-[1]!tbl_gk[[#This Row],[StandingTackle]])/('F+ , F-'!AE$2-'F+ , F-'!AE$3))</f>
        <v>2.241685747682258E-2</v>
      </c>
      <c r="AF515" s="2" cm="1">
        <f t="array" ref="AF515">[1]!table_weight[SlidingTackle]*(('F+ , F-'!AF$2-[1]!tbl_gk[[#This Row],[SlidingTackle]])/('F+ , F-'!AF$2-'F+ , F-'!AF$3))</f>
        <v>9.7139715732897855E-3</v>
      </c>
      <c r="AG515" s="2" cm="1">
        <f t="array" ref="AG515">[1]!table_weight[GKDiving]*(('F+ , F-'!AG$2-[1]!tbl_gk[[#This Row],[GKDiving]])/('F+ , F-'!AG$2-'F+ , F-'!AG$3))</f>
        <v>5.4659770814318998E-2</v>
      </c>
      <c r="AH515" s="2" cm="1">
        <f t="array" ref="AH515">[1]!table_weight[GKHandling]*(('F+ , F-'!AH$2-[1]!tbl_gk[[#This Row],[GKHandling]])/('F+ , F-'!AH$2-'F+ , F-'!AH$3))</f>
        <v>5.5253898757952898E-2</v>
      </c>
      <c r="AI515" s="2" cm="1">
        <f t="array" ref="AI515">[1]!table_weight[GKKicking]*(('F+ , F-'!AI$2-[1]!tbl_gk[[#This Row],[GKKicking]])/('F+ , F-'!AI$2-'F+ , F-'!AI$3))</f>
        <v>3.0410708853057477E-2</v>
      </c>
      <c r="AJ515" s="2" cm="1">
        <f t="array" ref="AJ515">[1]!table_weight[GKPositioning]*(('F+ , F-'!AJ$2-[1]!tbl_gk[[#This Row],[GKPositioning]])/('F+ , F-'!AJ$2-'F+ , F-'!AJ$3))</f>
        <v>1.8920689897264267E-2</v>
      </c>
      <c r="AK515" s="2" cm="1">
        <f t="array" ref="AK515">[1]!table_weight[GKReflexes]*(('F+ , F-'!AK$2-[1]!tbl_gk[[#This Row],[GKReflexes]])/('F+ , F-'!AK$2-'F+ , F-'!AK$3))</f>
        <v>6.3769732616705502E-2</v>
      </c>
    </row>
    <row r="516" spans="1:37" x14ac:dyDescent="0.55000000000000004">
      <c r="A516" s="7">
        <f>[1]!tbl_gk[[#This Row],[ID]]</f>
        <v>213150</v>
      </c>
      <c r="B516" s="1" cm="1">
        <f t="array" ref="B516">[1]!table_weight[ValueEUR]*(('F+ , F-'!B$2-[1]!tbl_gk[[#This Row],[ValueEUR]])/('F+ , F-'!B$2-'F+ , F-'!B$3))</f>
        <v>1.6948780500474119E-3</v>
      </c>
      <c r="C516" s="1" cm="1">
        <f t="array" ref="C516">[1]!table_weight[WageEUR]*(('F+ , F-'!C$2-[1]!tbl_gk[[#This Row],[WageEUR]])/('F+ , F-'!C$2-'F+ , F-'!C$3))</f>
        <v>1.4865955417578903E-3</v>
      </c>
      <c r="D516" s="1" cm="1">
        <f t="array" ref="D516">[1]!table_weight[Crossing]*(('F+ , F-'!D$2-[1]!tbl_gk[[#This Row],[Crossing]])/('F+ , F-'!D$2-'F+ , F-'!D$3))</f>
        <v>2.6900228972187034E-2</v>
      </c>
      <c r="E516" s="1" cm="1">
        <f t="array" ref="E516">[1]!table_weight[Finishing]*(('F+ , F-'!E$2-[1]!tbl_gk[[#This Row],[Finishing]])/('F+ , F-'!E$2-'F+ , F-'!E$3))</f>
        <v>7.9860054761179498E-3</v>
      </c>
      <c r="F516" s="1" cm="1">
        <f t="array" ref="F516">[1]!table_weight[HeadingAccuracy]*(('F+ , F-'!F$2-[1]!tbl_gk[[#This Row],[HeadingAccuracy]])/('F+ , F-'!F$2-'F+ , F-'!F$3))</f>
        <v>9.1865161032469011E-3</v>
      </c>
      <c r="G516" s="1" cm="1">
        <f t="array" ref="G516">[1]!table_weight[ShortPassing]*(('F+ , F-'!G$2-[1]!tbl_gk[[#This Row],[ShortPassing]])/('F+ , F-'!G$2-'F+ , F-'!G$3))</f>
        <v>4.5002898783658811E-2</v>
      </c>
      <c r="H516" s="1" cm="1">
        <f t="array" ref="H516">[1]!table_weight[Volleys]*(('F+ , F-'!H$2-[1]!tbl_gk[[#This Row],[Volleys]])/('F+ , F-'!H$2-'F+ , F-'!H$3))</f>
        <v>1.6203489371833524E-3</v>
      </c>
      <c r="I516" s="1" cm="1">
        <f t="array" ref="I516">[1]!table_weight[Dribbling]*(('F+ , F-'!I$2-[1]!tbl_gk[[#This Row],[Dribbling]])/('F+ , F-'!I$2-'F+ , F-'!I$3))</f>
        <v>1.7601807988178481E-2</v>
      </c>
      <c r="J516" s="1" cm="1">
        <f t="array" ref="J516">[1]!table_weight[Curve]*(('F+ , F-'!J$2-[1]!tbl_gk[[#This Row],[Curve]])/('F+ , F-'!J$2-'F+ , F-'!J$3))</f>
        <v>9.6339113680153961E-3</v>
      </c>
      <c r="K516" s="1" cm="1">
        <f t="array" ref="K516">[1]!table_weight[FKAccuracy]*(('F+ , F-'!K$2-[1]!tbl_gk[[#This Row],[FKAccuracy]])/('F+ , F-'!K$2-'F+ , F-'!K$3))</f>
        <v>8.2141770611499701E-3</v>
      </c>
      <c r="L516" s="1" cm="1">
        <f t="array" ref="L516">[1]!table_weight[LongPassing]*(('F+ , F-'!L$2-[1]!tbl_gk[[#This Row],[LongPassing]])/('F+ , F-'!L$2-'F+ , F-'!L$3))</f>
        <v>2.5446932703562523E-2</v>
      </c>
      <c r="M516" s="1" cm="1">
        <f t="array" ref="M516">[1]!table_weight[BallControl]*(('F+ , F-'!M$2-[1]!tbl_gk[[#This Row],[BallControl]])/('F+ , F-'!M$2-'F+ , F-'!M$3))</f>
        <v>1.0430701030031691E-2</v>
      </c>
      <c r="N516" s="1" cm="1">
        <f t="array" ref="N516">[1]!table_weight[Acceleration]*(('F+ , F-'!N$2-[1]!tbl_gk[[#This Row],[Acceleration]])/('F+ , F-'!N$2-'F+ , F-'!N$3))</f>
        <v>3.6077954150933221E-3</v>
      </c>
      <c r="O516" s="1" cm="1">
        <f t="array" ref="O516">[1]!table_weight[SprintSpeed]*(('F+ , F-'!O$2-[1]!tbl_gk[[#This Row],[SprintSpeed]])/('F+ , F-'!O$2-'F+ , F-'!O$3))</f>
        <v>5.0599330696683847E-3</v>
      </c>
      <c r="P516" s="1" cm="1">
        <f t="array" ref="P516">[1]!table_weight[Agility]*(('F+ , F-'!P$2-[1]!tbl_gk[[#This Row],[Agility]])/('F+ , F-'!P$2-'F+ , F-'!P$3))</f>
        <v>3.9783763544031132E-3</v>
      </c>
      <c r="Q516" s="1" cm="1">
        <f t="array" ref="Q516">[1]!table_weight[Reactions]*(('F+ , F-'!Q$2-[1]!tbl_gk[[#This Row],[Reactions]])/('F+ , F-'!Q$2-'F+ , F-'!Q$3))</f>
        <v>8.2502720011550109E-4</v>
      </c>
      <c r="R516" s="1" cm="1">
        <f t="array" ref="R516">[1]!table_weight[Balance]*(('F+ , F-'!R$2-[1]!tbl_gk[[#This Row],[Balance]])/('F+ , F-'!R$2-'F+ , F-'!R$3))</f>
        <v>1.7384501716719487E-3</v>
      </c>
      <c r="S516" s="1" cm="1">
        <f t="array" ref="S516">[1]!table_weight[ShotPower]*(('F+ , F-'!S$2-[1]!tbl_gk[[#This Row],[ShotPower]])/('F+ , F-'!S$2-'F+ , F-'!S$3))</f>
        <v>3.8956124273746098E-3</v>
      </c>
      <c r="T516" s="1" cm="1">
        <f t="array" ref="T516">[1]!table_weight[Jumping]*(('F+ , F-'!T$2-[1]!tbl_gk[[#This Row],[Jumping]])/('F+ , F-'!T$2-'F+ , F-'!T$3))</f>
        <v>1.2880653993738752E-3</v>
      </c>
      <c r="U516" s="1" cm="1">
        <f t="array" ref="U516">[1]!table_weight[Stamina]*(('F+ , F-'!U$2-[1]!tbl_gk[[#This Row],[Stamina]])/('F+ , F-'!U$2-'F+ , F-'!U$3))</f>
        <v>6.8696821299940002E-3</v>
      </c>
      <c r="V516" s="1" cm="1">
        <f t="array" ref="V516">[1]!table_weight[Strength]*(('F+ , F-'!V$2-[1]!tbl_gk[[#This Row],[Strength]])/('F+ , F-'!V$2-'F+ , F-'!V$3))</f>
        <v>1.5972010952236049E-2</v>
      </c>
      <c r="W516" s="1" cm="1">
        <f t="array" ref="W516">[1]!table_weight[LongShots]*(('F+ , F-'!W$2-[1]!tbl_gk[[#This Row],[LongShots]])/('F+ , F-'!W$2-'F+ , F-'!W$3))</f>
        <v>8.0509323499075268E-3</v>
      </c>
      <c r="X516" s="1" cm="1">
        <f t="array" ref="X516">[1]!table_weight[Aggression]*(('F+ , F-'!X$2-[1]!tbl_gk[[#This Row],[Aggression]])/('F+ , F-'!X$2-'F+ , F-'!X$3))</f>
        <v>4.2592029205962808E-3</v>
      </c>
      <c r="Y516" s="1" cm="1">
        <f t="array" ref="Y516">[1]!table_weight[Interceptions]*(('F+ , F-'!Y$2-[1]!tbl_gk[[#This Row],[Interceptions]])/('F+ , F-'!Y$2-'F+ , F-'!Y$3))</f>
        <v>1.9391492971820509E-2</v>
      </c>
      <c r="Z516" s="1" cm="1">
        <f t="array" ref="Z516">[1]!table_weight[Positioning]*(('F+ , F-'!Z$2-[1]!tbl_gk[[#This Row],[Positioning]])/('F+ , F-'!Z$2-'F+ , F-'!Z$3))</f>
        <v>2.957779805969611E-4</v>
      </c>
      <c r="AA516" s="1" cm="1">
        <f t="array" ref="AA516">[1]!table_weight[Vision]*(('F+ , F-'!AA$2-[1]!tbl_gk[[#This Row],[Vision]])/('F+ , F-'!AA$2-'F+ , F-'!AA$3))</f>
        <v>2.4845350370144972E-2</v>
      </c>
      <c r="AB516" s="1" cm="1">
        <f t="array" ref="AB516">[1]!table_weight[Penalties]*(('F+ , F-'!AB$2-[1]!tbl_gk[[#This Row],[Penalties]])/('F+ , F-'!AB$2-'F+ , F-'!AB$3))</f>
        <v>2.3488251400346914E-3</v>
      </c>
      <c r="AC516" s="1" cm="1">
        <f t="array" ref="AC516">[1]!table_weight[Composure]*(('F+ , F-'!AC$2-[1]!tbl_gk[[#This Row],[Composure]])/('F+ , F-'!AC$2-'F+ , F-'!AC$3))</f>
        <v>2.4551796284138926E-3</v>
      </c>
      <c r="AD516" s="1" cm="1">
        <f t="array" ref="AD516">[1]!table_weight[Marking]*(('F+ , F-'!AD$2-[1]!tbl_gk[[#This Row],[Marking]])/('F+ , F-'!AD$2-'F+ , F-'!AD$3))</f>
        <v>2.366223844775717E-2</v>
      </c>
      <c r="AE516" s="1" cm="1">
        <f t="array" ref="AE516">[1]!table_weight[StandingTackle]*(('F+ , F-'!AE$2-[1]!tbl_gk[[#This Row],[StandingTackle]])/('F+ , F-'!AE$2-'F+ , F-'!AE$3))</f>
        <v>2.241685747682258E-2</v>
      </c>
      <c r="AF516" s="1" cm="1">
        <f t="array" ref="AF516">[1]!table_weight[SlidingTackle]*(('F+ , F-'!AF$2-[1]!tbl_gk[[#This Row],[SlidingTackle]])/('F+ , F-'!AF$2-'F+ , F-'!AF$3))</f>
        <v>8.9667429907290316E-3</v>
      </c>
      <c r="AG516" s="1" cm="1">
        <f t="array" ref="AG516">[1]!table_weight[GKDiving]*(('F+ , F-'!AG$2-[1]!tbl_gk[[#This Row],[GKDiving]])/('F+ , F-'!AG$2-'F+ , F-'!AG$3))</f>
        <v>2.2205531893317091E-2</v>
      </c>
      <c r="AH516" s="1" cm="1">
        <f t="array" ref="AH516">[1]!table_weight[GKHandling]*(('F+ , F-'!AH$2-[1]!tbl_gk[[#This Row],[GKHandling]])/('F+ , F-'!AH$2-'F+ , F-'!AH$3))</f>
        <v>2.1388605970820478E-2</v>
      </c>
      <c r="AI516" s="1" cm="1">
        <f t="array" ref="AI516">[1]!table_weight[GKKicking]*(('F+ , F-'!AI$2-[1]!tbl_gk[[#This Row],[GKKicking]])/('F+ , F-'!AI$2-'F+ , F-'!AI$3))</f>
        <v>1.78886522665044E-2</v>
      </c>
      <c r="AJ516" s="1" cm="1">
        <f t="array" ref="AJ516">[1]!table_weight[GKPositioning]*(('F+ , F-'!AJ$2-[1]!tbl_gk[[#This Row],[GKPositioning]])/('F+ , F-'!AJ$2-'F+ , F-'!AJ$3))</f>
        <v>1.0091034611874277E-2</v>
      </c>
      <c r="AK516" s="1" cm="1">
        <f t="array" ref="AK516">[1]!table_weight[GKReflexes]*(('F+ , F-'!AK$2-[1]!tbl_gk[[#This Row],[GKReflexes]])/('F+ , F-'!AK$2-'F+ , F-'!AK$3))</f>
        <v>2.1863908325727599E-2</v>
      </c>
    </row>
    <row r="517" spans="1:37" x14ac:dyDescent="0.55000000000000004">
      <c r="A517" s="8">
        <f>[1]!tbl_gk[[#This Row],[ID]]</f>
        <v>213206</v>
      </c>
      <c r="B517" s="2" cm="1">
        <f t="array" ref="B517">[1]!table_weight[ValueEUR]*(('F+ , F-'!B$2-[1]!tbl_gk[[#This Row],[ValueEUR]])/('F+ , F-'!B$2-'F+ , F-'!B$3))</f>
        <v>2.2872056730743621E-4</v>
      </c>
      <c r="C517" s="2" cm="1">
        <f t="array" ref="C517">[1]!table_weight[WageEUR]*(('F+ , F-'!C$2-[1]!tbl_gk[[#This Row],[WageEUR]])/('F+ , F-'!C$2-'F+ , F-'!C$3))</f>
        <v>3.9120935309418161E-4</v>
      </c>
      <c r="D517" s="2" cm="1">
        <f t="array" ref="D517">[1]!table_weight[Crossing]*(('F+ , F-'!D$2-[1]!tbl_gk[[#This Row],[Crossing]])/('F+ , F-'!D$2-'F+ , F-'!D$3))</f>
        <v>3.4746129089074922E-2</v>
      </c>
      <c r="E517" s="2" cm="1">
        <f t="array" ref="E517">[1]!table_weight[Finishing]*(('F+ , F-'!E$2-[1]!tbl_gk[[#This Row],[Finishing]])/('F+ , F-'!E$2-'F+ , F-'!E$3))</f>
        <v>9.9825068451474385E-3</v>
      </c>
      <c r="F517" s="2" cm="1">
        <f t="array" ref="F517">[1]!table_weight[HeadingAccuracy]*(('F+ , F-'!F$2-[1]!tbl_gk[[#This Row],[HeadingAccuracy]])/('F+ , F-'!F$2-'F+ , F-'!F$3))</f>
        <v>9.1865161032469011E-3</v>
      </c>
      <c r="G517" s="2" cm="1">
        <f t="array" ref="G517">[1]!table_weight[ShortPassing]*(('F+ , F-'!G$2-[1]!tbl_gk[[#This Row],[ShortPassing]])/('F+ , F-'!G$2-'F+ , F-'!G$3))</f>
        <v>5.484728289258417E-2</v>
      </c>
      <c r="H517" s="2" cm="1">
        <f t="array" ref="H517">[1]!table_weight[Volleys]*(('F+ , F-'!H$2-[1]!tbl_gk[[#This Row],[Volleys]])/('F+ , F-'!H$2-'F+ , F-'!H$3))</f>
        <v>8.1017446859167619E-4</v>
      </c>
      <c r="I517" s="2" cm="1">
        <f t="array" ref="I517">[1]!table_weight[Dribbling]*(('F+ , F-'!I$2-[1]!tbl_gk[[#This Row],[Dribbling]])/('F+ , F-'!I$2-'F+ , F-'!I$3))</f>
        <v>1.4668173323482065E-2</v>
      </c>
      <c r="J517" s="2" cm="1">
        <f t="array" ref="J517">[1]!table_weight[Curve]*(('F+ , F-'!J$2-[1]!tbl_gk[[#This Row],[Curve]])/('F+ , F-'!J$2-'F+ , F-'!J$3))</f>
        <v>9.4648953791028455E-3</v>
      </c>
      <c r="K517" s="2" cm="1">
        <f t="array" ref="K517">[1]!table_weight[FKAccuracy]*(('F+ , F-'!K$2-[1]!tbl_gk[[#This Row],[FKAccuracy]])/('F+ , F-'!K$2-'F+ , F-'!K$3))</f>
        <v>8.8226346212351529E-3</v>
      </c>
      <c r="L517" s="2" cm="1">
        <f t="array" ref="L517">[1]!table_weight[LongPassing]*(('F+ , F-'!L$2-[1]!tbl_gk[[#This Row],[LongPassing]])/('F+ , F-'!L$2-'F+ , F-'!L$3))</f>
        <v>2.7071205003789917E-2</v>
      </c>
      <c r="M517" s="2" cm="1">
        <f t="array" ref="M517">[1]!table_weight[BallControl]*(('F+ , F-'!M$2-[1]!tbl_gk[[#This Row],[BallControl]])/('F+ , F-'!M$2-'F+ , F-'!M$3))</f>
        <v>1.2603763744621627E-2</v>
      </c>
      <c r="N517" s="2" cm="1">
        <f t="array" ref="N517">[1]!table_weight[Acceleration]*(('F+ , F-'!N$2-[1]!tbl_gk[[#This Row],[Acceleration]])/('F+ , F-'!N$2-'F+ , F-'!N$3))</f>
        <v>3.6077954150933221E-3</v>
      </c>
      <c r="O517" s="2" cm="1">
        <f t="array" ref="O517">[1]!table_weight[SprintSpeed]*(('F+ , F-'!O$2-[1]!tbl_gk[[#This Row],[SprintSpeed]])/('F+ , F-'!O$2-'F+ , F-'!O$3))</f>
        <v>5.9032552479464486E-3</v>
      </c>
      <c r="P517" s="2" cm="1">
        <f t="array" ref="P517">[1]!table_weight[Agility]*(('F+ , F-'!P$2-[1]!tbl_gk[[#This Row],[Agility]])/('F+ , F-'!P$2-'F+ , F-'!P$3))</f>
        <v>2.5742435234373086E-3</v>
      </c>
      <c r="Q517" s="2" cm="1">
        <f t="array" ref="Q517">[1]!table_weight[Reactions]*(('F+ , F-'!Q$2-[1]!tbl_gk[[#This Row],[Reactions]])/('F+ , F-'!Q$2-'F+ , F-'!Q$3))</f>
        <v>1.3922334001949081E-3</v>
      </c>
      <c r="R517" s="2" cm="1">
        <f t="array" ref="R517">[1]!table_weight[Balance]*(('F+ , F-'!R$2-[1]!tbl_gk[[#This Row],[Balance]])/('F+ , F-'!R$2-'F+ , F-'!R$3))</f>
        <v>1.1796626164916795E-3</v>
      </c>
      <c r="S517" s="2" cm="1">
        <f t="array" ref="S517">[1]!table_weight[ShotPower]*(('F+ , F-'!S$2-[1]!tbl_gk[[#This Row],[ShotPower]])/('F+ , F-'!S$2-'F+ , F-'!S$3))</f>
        <v>5.1941499031661464E-3</v>
      </c>
      <c r="T517" s="2" cm="1">
        <f t="array" ref="T517">[1]!table_weight[Jumping]*(('F+ , F-'!T$2-[1]!tbl_gk[[#This Row],[Jumping]])/('F+ , F-'!T$2-'F+ , F-'!T$3))</f>
        <v>2.4902597721228252E-3</v>
      </c>
      <c r="U517" s="2" cm="1">
        <f t="array" ref="U517">[1]!table_weight[Stamina]*(('F+ , F-'!U$2-[1]!tbl_gk[[#This Row],[Stamina]])/('F+ , F-'!U$2-'F+ , F-'!U$3))</f>
        <v>2.5761307987477501E-3</v>
      </c>
      <c r="V517" s="2" cm="1">
        <f t="array" ref="V517">[1]!table_weight[Strength]*(('F+ , F-'!V$2-[1]!tbl_gk[[#This Row],[Strength]])/('F+ , F-'!V$2-'F+ , F-'!V$3))</f>
        <v>8.8733394179089167E-3</v>
      </c>
      <c r="W517" s="2" cm="1">
        <f t="array" ref="W517">[1]!table_weight[LongShots]*(('F+ , F-'!W$2-[1]!tbl_gk[[#This Row],[LongShots]])/('F+ , F-'!W$2-'F+ , F-'!W$3))</f>
        <v>7.7912248547492196E-3</v>
      </c>
      <c r="X517" s="2" cm="1">
        <f t="array" ref="X517">[1]!table_weight[Aggression]*(('F+ , F-'!X$2-[1]!tbl_gk[[#This Row],[Aggression]])/('F+ , F-'!X$2-'F+ , F-'!X$3))</f>
        <v>1.8253726802555489E-2</v>
      </c>
      <c r="Y517" s="2" cm="1">
        <f t="array" ref="Y517">[1]!table_weight[Interceptions]*(('F+ , F-'!Y$2-[1]!tbl_gk[[#This Row],[Interceptions]])/('F+ , F-'!Y$2-'F+ , F-'!Y$3))</f>
        <v>1.8698939651398346E-2</v>
      </c>
      <c r="Z517" s="2" cm="1">
        <f t="array" ref="Z517">[1]!table_weight[Positioning]*(('F+ , F-'!Z$2-[1]!tbl_gk[[#This Row],[Positioning]])/('F+ , F-'!Z$2-'F+ , F-'!Z$3))</f>
        <v>1.0352229320893639E-3</v>
      </c>
      <c r="AA517" s="2" cm="1">
        <f t="array" ref="AA517">[1]!table_weight[Vision]*(('F+ , F-'!AA$2-[1]!tbl_gk[[#This Row],[Vision]])/('F+ , F-'!AA$2-'F+ , F-'!AA$3))</f>
        <v>3.7622959131933809E-2</v>
      </c>
      <c r="AB517" s="2" cm="1">
        <f t="array" ref="AB517">[1]!table_weight[Penalties]*(('F+ , F-'!AB$2-[1]!tbl_gk[[#This Row],[Penalties]])/('F+ , F-'!AB$2-'F+ , F-'!AB$3))</f>
        <v>1.9182071976949979E-3</v>
      </c>
      <c r="AC517" s="2" cm="1">
        <f t="array" ref="AC517">[1]!table_weight[Composure]*(('F+ , F-'!AC$2-[1]!tbl_gk[[#This Row],[Composure]])/('F+ , F-'!AC$2-'F+ , F-'!AC$3))</f>
        <v>2.4551796284138926E-3</v>
      </c>
      <c r="AD517" s="2" cm="1">
        <f t="array" ref="AD517">[1]!table_weight[Marking]*(('F+ , F-'!AD$2-[1]!tbl_gk[[#This Row],[Marking]])/('F+ , F-'!AD$2-'F+ , F-'!AD$3))</f>
        <v>2.366223844775717E-2</v>
      </c>
      <c r="AE517" s="2" cm="1">
        <f t="array" ref="AE517">[1]!table_weight[StandingTackle]*(('F+ , F-'!AE$2-[1]!tbl_gk[[#This Row],[StandingTackle]])/('F+ , F-'!AE$2-'F+ , F-'!AE$3))</f>
        <v>1.7933485981458063E-2</v>
      </c>
      <c r="AF517" s="2" cm="1">
        <f t="array" ref="AF517">[1]!table_weight[SlidingTackle]*(('F+ , F-'!AF$2-[1]!tbl_gk[[#This Row],[SlidingTackle]])/('F+ , F-'!AF$2-'F+ , F-'!AF$3))</f>
        <v>6.7250572430467732E-3</v>
      </c>
      <c r="AG517" s="2" cm="1">
        <f t="array" ref="AG517">[1]!table_weight[GKDiving]*(('F+ , F-'!AG$2-[1]!tbl_gk[[#This Row],[GKDiving]])/('F+ , F-'!AG$2-'F+ , F-'!AG$3))</f>
        <v>3.5870474596896844E-2</v>
      </c>
      <c r="AH517" s="2" cm="1">
        <f t="array" ref="AH517">[1]!table_weight[GKHandling]*(('F+ , F-'!AH$2-[1]!tbl_gk[[#This Row],[GKHandling]])/('F+ , F-'!AH$2-'F+ , F-'!AH$3))</f>
        <v>3.5647676618034127E-2</v>
      </c>
      <c r="AI517" s="2" cm="1">
        <f t="array" ref="AI517">[1]!table_weight[GKKicking]*(('F+ , F-'!AI$2-[1]!tbl_gk[[#This Row],[GKKicking]])/('F+ , F-'!AI$2-'F+ , F-'!AI$3))</f>
        <v>2.414968055978094E-2</v>
      </c>
      <c r="AJ517" s="2" cm="1">
        <f t="array" ref="AJ517">[1]!table_weight[GKPositioning]*(('F+ , F-'!AJ$2-[1]!tbl_gk[[#This Row],[GKPositioning]])/('F+ , F-'!AJ$2-'F+ , F-'!AJ$3))</f>
        <v>1.5136551917811415E-2</v>
      </c>
      <c r="AK517" s="2" cm="1">
        <f t="array" ref="AK517">[1]!table_weight[GKReflexes]*(('F+ , F-'!AK$2-[1]!tbl_gk[[#This Row],[GKReflexes]])/('F+ , F-'!AK$2-'F+ , F-'!AK$3))</f>
        <v>3.8261839570023298E-2</v>
      </c>
    </row>
    <row r="518" spans="1:37" x14ac:dyDescent="0.55000000000000004">
      <c r="A518" s="7">
        <f>[1]!tbl_gk[[#This Row],[ID]]</f>
        <v>213272</v>
      </c>
      <c r="B518" s="1" cm="1">
        <f t="array" ref="B518">[1]!table_weight[ValueEUR]*(('F+ , F-'!B$2-[1]!tbl_gk[[#This Row],[ValueEUR]])/('F+ , F-'!B$2-'F+ , F-'!B$3))</f>
        <v>6.4541795713879782E-4</v>
      </c>
      <c r="C518" s="1" cm="1">
        <f t="array" ref="C518">[1]!table_weight[WageEUR]*(('F+ , F-'!C$2-[1]!tbl_gk[[#This Row],[WageEUR]])/('F+ , F-'!C$2-'F+ , F-'!C$3))</f>
        <v>1.1736280592825449E-3</v>
      </c>
      <c r="D518" s="1" cm="1">
        <f t="array" ref="D518">[1]!table_weight[Crossing]*(('F+ , F-'!D$2-[1]!tbl_gk[[#This Row],[Crossing]])/('F+ , F-'!D$2-'F+ , F-'!D$3))</f>
        <v>3.5866971962916043E-2</v>
      </c>
      <c r="E518" s="1" cm="1">
        <f t="array" ref="E518">[1]!table_weight[Finishing]*(('F+ , F-'!E$2-[1]!tbl_gk[[#This Row],[Finishing]])/('F+ , F-'!E$2-'F+ , F-'!E$3))</f>
        <v>1.3975509583206414E-2</v>
      </c>
      <c r="F518" s="1" cm="1">
        <f t="array" ref="F518">[1]!table_weight[HeadingAccuracy]*(('F+ , F-'!F$2-[1]!tbl_gk[[#This Row],[HeadingAccuracy]])/('F+ , F-'!F$2-'F+ , F-'!F$3))</f>
        <v>9.1865161032469011E-3</v>
      </c>
      <c r="G518" s="1" cm="1">
        <f t="array" ref="G518">[1]!table_weight[ShortPassing]*(('F+ , F-'!G$2-[1]!tbl_gk[[#This Row],[ShortPassing]])/('F+ , F-'!G$2-'F+ , F-'!G$3))</f>
        <v>5.2034601718605494E-2</v>
      </c>
      <c r="H518" s="1" cm="1">
        <f t="array" ref="H518">[1]!table_weight[Volleys]*(('F+ , F-'!H$2-[1]!tbl_gk[[#This Row],[Volleys]])/('F+ , F-'!H$2-'F+ , F-'!H$3))</f>
        <v>1.3888705175857305E-3</v>
      </c>
      <c r="I518" s="1" cm="1">
        <f t="array" ref="I518">[1]!table_weight[Dribbling]*(('F+ , F-'!I$2-[1]!tbl_gk[[#This Row],[Dribbling]])/('F+ , F-'!I$2-'F+ , F-'!I$3))</f>
        <v>1.3690295101916595E-2</v>
      </c>
      <c r="J518" s="1" cm="1">
        <f t="array" ref="J518">[1]!table_weight[Curve]*(('F+ , F-'!J$2-[1]!tbl_gk[[#This Row],[Curve]])/('F+ , F-'!J$2-'F+ , F-'!J$3))</f>
        <v>9.6339113680153961E-3</v>
      </c>
      <c r="K518" s="1" cm="1">
        <f t="array" ref="K518">[1]!table_weight[FKAccuracy]*(('F+ , F-'!K$2-[1]!tbl_gk[[#This Row],[FKAccuracy]])/('F+ , F-'!K$2-'F+ , F-'!K$3))</f>
        <v>8.0620626711286735E-3</v>
      </c>
      <c r="L518" s="1" cm="1">
        <f t="array" ref="L518">[1]!table_weight[LongPassing]*(('F+ , F-'!L$2-[1]!tbl_gk[[#This Row],[LongPassing]])/('F+ , F-'!L$2-'F+ , F-'!L$3))</f>
        <v>2.0032691702804539E-2</v>
      </c>
      <c r="M518" s="1" cm="1">
        <f t="array" ref="M518">[1]!table_weight[BallControl]*(('F+ , F-'!M$2-[1]!tbl_gk[[#This Row],[BallControl]])/('F+ , F-'!M$2-'F+ , F-'!M$3))</f>
        <v>1.2603763744621627E-2</v>
      </c>
      <c r="N518" s="1" cm="1">
        <f t="array" ref="N518">[1]!table_weight[Acceleration]*(('F+ , F-'!N$2-[1]!tbl_gk[[#This Row],[Acceleration]])/('F+ , F-'!N$2-'F+ , F-'!N$3))</f>
        <v>2.9313337747633242E-3</v>
      </c>
      <c r="O518" s="1" cm="1">
        <f t="array" ref="O518">[1]!table_weight[SprintSpeed]*(('F+ , F-'!O$2-[1]!tbl_gk[[#This Row],[SprintSpeed]])/('F+ , F-'!O$2-'F+ , F-'!O$3))</f>
        <v>5.9032552479464486E-3</v>
      </c>
      <c r="P518" s="1" cm="1">
        <f t="array" ref="P518">[1]!table_weight[Agility]*(('F+ , F-'!P$2-[1]!tbl_gk[[#This Row],[Agility]])/('F+ , F-'!P$2-'F+ , F-'!P$3))</f>
        <v>3.744354215908813E-3</v>
      </c>
      <c r="Q518" s="1" cm="1">
        <f t="array" ref="Q518">[1]!table_weight[Reactions]*(('F+ , F-'!Q$2-[1]!tbl_gk[[#This Row],[Reactions]])/('F+ , F-'!Q$2-'F+ , F-'!Q$3))</f>
        <v>1.0312840001443764E-3</v>
      </c>
      <c r="R518" s="1" cm="1">
        <f t="array" ref="R518">[1]!table_weight[Balance]*(('F+ , F-'!R$2-[1]!tbl_gk[[#This Row],[Balance]])/('F+ , F-'!R$2-'F+ , F-'!R$3))</f>
        <v>6.2087506131141017E-5</v>
      </c>
      <c r="S518" s="1" cm="1">
        <f t="array" ref="S518">[1]!table_weight[ShotPower]*(('F+ , F-'!S$2-[1]!tbl_gk[[#This Row],[ShotPower]])/('F+ , F-'!S$2-'F+ , F-'!S$3))</f>
        <v>5.1941499031661464E-3</v>
      </c>
      <c r="T518" s="1" cm="1">
        <f t="array" ref="T518">[1]!table_weight[Jumping]*(('F+ , F-'!T$2-[1]!tbl_gk[[#This Row],[Jumping]])/('F+ , F-'!T$2-'F+ , F-'!T$3))</f>
        <v>9.4458129287417522E-4</v>
      </c>
      <c r="U518" s="1" cm="1">
        <f t="array" ref="U518">[1]!table_weight[Stamina]*(('F+ , F-'!U$2-[1]!tbl_gk[[#This Row],[Stamina]])/('F+ , F-'!U$2-'F+ , F-'!U$3))</f>
        <v>1.7174205324985E-3</v>
      </c>
      <c r="V518" s="1" cm="1">
        <f t="array" ref="V518">[1]!table_weight[Strength]*(('F+ , F-'!V$2-[1]!tbl_gk[[#This Row],[Strength]])/('F+ , F-'!V$2-'F+ , F-'!V$3))</f>
        <v>2.8394686137308531E-2</v>
      </c>
      <c r="W518" s="1" cm="1">
        <f t="array" ref="W518">[1]!table_weight[LongShots]*(('F+ , F-'!W$2-[1]!tbl_gk[[#This Row],[LongShots]])/('F+ , F-'!W$2-'F+ , F-'!W$3))</f>
        <v>7.7912248547492196E-3</v>
      </c>
      <c r="X518" s="1" cm="1">
        <f t="array" ref="X518">[1]!table_weight[Aggression]*(('F+ , F-'!X$2-[1]!tbl_gk[[#This Row],[Aggression]])/('F+ , F-'!X$2-'F+ , F-'!X$3))</f>
        <v>1.1560693641618476E-2</v>
      </c>
      <c r="Y518" s="1" cm="1">
        <f t="array" ref="Y518">[1]!table_weight[Interceptions]*(('F+ , F-'!Y$2-[1]!tbl_gk[[#This Row],[Interceptions]])/('F+ , F-'!Y$2-'F+ , F-'!Y$3))</f>
        <v>1.3158513088021059E-2</v>
      </c>
      <c r="Z518" s="1" cm="1">
        <f t="array" ref="Z518">[1]!table_weight[Positioning]*(('F+ , F-'!Z$2-[1]!tbl_gk[[#This Row],[Positioning]])/('F+ , F-'!Z$2-'F+ , F-'!Z$3))</f>
        <v>7.394449514924029E-4</v>
      </c>
      <c r="AA518" s="1" cm="1">
        <f t="array" ref="AA518">[1]!table_weight[Vision]*(('F+ , F-'!AA$2-[1]!tbl_gk[[#This Row],[Vision]])/('F+ , F-'!AA$2-'F+ , F-'!AA$3))</f>
        <v>3.0524287597606677E-2</v>
      </c>
      <c r="AB518" s="1" cm="1">
        <f t="array" ref="AB518">[1]!table_weight[Penalties]*(('F+ , F-'!AB$2-[1]!tbl_gk[[#This Row],[Penalties]])/('F+ , F-'!AB$2-'F+ , F-'!AB$3))</f>
        <v>2.0747955403639775E-3</v>
      </c>
      <c r="AC518" s="1" cm="1">
        <f t="array" ref="AC518">[1]!table_weight[Composure]*(('F+ , F-'!AC$2-[1]!tbl_gk[[#This Row],[Composure]])/('F+ , F-'!AC$2-'F+ , F-'!AC$3))</f>
        <v>1.6012041054873211E-3</v>
      </c>
      <c r="AD518" s="1" cm="1">
        <f t="array" ref="AD518">[1]!table_weight[Marking]*(('F+ , F-'!AD$2-[1]!tbl_gk[[#This Row],[Marking]])/('F+ , F-'!AD$2-'F+ , F-'!AD$3))</f>
        <v>1.5774825631838112E-2</v>
      </c>
      <c r="AE518" s="1" cm="1">
        <f t="array" ref="AE518">[1]!table_weight[StandingTackle]*(('F+ , F-'!AE$2-[1]!tbl_gk[[#This Row],[StandingTackle]])/('F+ , F-'!AE$2-'F+ , F-'!AE$3))</f>
        <v>8.9667429907290316E-3</v>
      </c>
      <c r="AF518" s="1" cm="1">
        <f t="array" ref="AF518">[1]!table_weight[SlidingTackle]*(('F+ , F-'!AF$2-[1]!tbl_gk[[#This Row],[SlidingTackle]])/('F+ , F-'!AF$2-'F+ , F-'!AF$3))</f>
        <v>7.4722858256075263E-3</v>
      </c>
      <c r="AG518" s="1" cm="1">
        <f t="array" ref="AG518">[1]!table_weight[GKDiving]*(('F+ , F-'!AG$2-[1]!tbl_gk[[#This Row],[GKDiving]])/('F+ , F-'!AG$2-'F+ , F-'!AG$3))</f>
        <v>2.5621767569212028E-2</v>
      </c>
      <c r="AH518" s="1" cm="1">
        <f t="array" ref="AH518">[1]!table_weight[GKHandling]*(('F+ , F-'!AH$2-[1]!tbl_gk[[#This Row],[GKHandling]])/('F+ , F-'!AH$2-'F+ , F-'!AH$3))</f>
        <v>3.9212444279837541E-2</v>
      </c>
      <c r="AI518" s="1" cm="1">
        <f t="array" ref="AI518">[1]!table_weight[GKKicking]*(('F+ , F-'!AI$2-[1]!tbl_gk[[#This Row],[GKKicking]])/('F+ , F-'!AI$2-'F+ , F-'!AI$3))</f>
        <v>2.3255247946455719E-2</v>
      </c>
      <c r="AJ518" s="1" cm="1">
        <f t="array" ref="AJ518">[1]!table_weight[GKPositioning]*(('F+ , F-'!AJ$2-[1]!tbl_gk[[#This Row],[GKPositioning]])/('F+ , F-'!AJ$2-'F+ , F-'!AJ$3))</f>
        <v>1.1983103601600703E-2</v>
      </c>
      <c r="AK518" s="1" cm="1">
        <f t="array" ref="AK518">[1]!table_weight[GKReflexes]*(('F+ , F-'!AK$2-[1]!tbl_gk[[#This Row],[GKReflexes]])/('F+ , F-'!AK$2-'F+ , F-'!AK$3))</f>
        <v>3.2795862488591399E-2</v>
      </c>
    </row>
    <row r="519" spans="1:37" x14ac:dyDescent="0.55000000000000004">
      <c r="A519" s="8">
        <f>[1]!tbl_gk[[#This Row],[ID]]</f>
        <v>213274</v>
      </c>
      <c r="B519" s="2" cm="1">
        <f t="array" ref="B519">[1]!table_weight[ValueEUR]*(('F+ , F-'!B$2-[1]!tbl_gk[[#This Row],[ValueEUR]])/('F+ , F-'!B$2-'F+ , F-'!B$3))</f>
        <v>1.2840452901470104E-4</v>
      </c>
      <c r="C519" s="2" cm="1">
        <f t="array" ref="C519">[1]!table_weight[WageEUR]*(('F+ , F-'!C$2-[1]!tbl_gk[[#This Row],[WageEUR]])/('F+ , F-'!C$2-'F+ , F-'!C$3))</f>
        <v>0</v>
      </c>
      <c r="D519" s="2" cm="1">
        <f t="array" ref="D519">[1]!table_weight[Crossing]*(('F+ , F-'!D$2-[1]!tbl_gk[[#This Row],[Crossing]])/('F+ , F-'!D$2-'F+ , F-'!D$3))</f>
        <v>3.2504443341392672E-2</v>
      </c>
      <c r="E519" s="2" cm="1">
        <f t="array" ref="E519">[1]!table_weight[Finishing]*(('F+ , F-'!E$2-[1]!tbl_gk[[#This Row],[Finishing]])/('F+ , F-'!E$2-'F+ , F-'!E$3))</f>
        <v>1.4973760267721157E-2</v>
      </c>
      <c r="F519" s="2" cm="1">
        <f t="array" ref="F519">[1]!table_weight[HeadingAccuracy]*(('F+ , F-'!F$2-[1]!tbl_gk[[#This Row],[HeadingAccuracy]])/('F+ , F-'!F$2-'F+ , F-'!F$3))</f>
        <v>1.00216539308148E-2</v>
      </c>
      <c r="G519" s="2" cm="1">
        <f t="array" ref="G519">[1]!table_weight[ShortPassing]*(('F+ , F-'!G$2-[1]!tbl_gk[[#This Row],[ShortPassing]])/('F+ , F-'!G$2-'F+ , F-'!G$3))</f>
        <v>4.781557995763748E-2</v>
      </c>
      <c r="H519" s="2" cm="1">
        <f t="array" ref="H519">[1]!table_weight[Volleys]*(('F+ , F-'!H$2-[1]!tbl_gk[[#This Row],[Volleys]])/('F+ , F-'!H$2-'F+ , F-'!H$3))</f>
        <v>1.3888705175857305E-3</v>
      </c>
      <c r="I519" s="2" cm="1">
        <f t="array" ref="I519">[1]!table_weight[Dribbling]*(('F+ , F-'!I$2-[1]!tbl_gk[[#This Row],[Dribbling]])/('F+ , F-'!I$2-'F+ , F-'!I$3))</f>
        <v>1.6623929766613008E-2</v>
      </c>
      <c r="J519" s="2" cm="1">
        <f t="array" ref="J519">[1]!table_weight[Curve]*(('F+ , F-'!J$2-[1]!tbl_gk[[#This Row],[Curve]])/('F+ , F-'!J$2-'F+ , F-'!J$3))</f>
        <v>9.1268634012777444E-3</v>
      </c>
      <c r="K519" s="2" cm="1">
        <f t="array" ref="K519">[1]!table_weight[FKAccuracy]*(('F+ , F-'!K$2-[1]!tbl_gk[[#This Row],[FKAccuracy]])/('F+ , F-'!K$2-'F+ , F-'!K$3))</f>
        <v>9.4310921813203358E-3</v>
      </c>
      <c r="L519" s="2" cm="1">
        <f t="array" ref="L519">[1]!table_weight[LongPassing]*(('F+ , F-'!L$2-[1]!tbl_gk[[#This Row],[LongPassing]])/('F+ , F-'!L$2-'F+ , F-'!L$3))</f>
        <v>2.2198388103107734E-2</v>
      </c>
      <c r="M519" s="2" cm="1">
        <f t="array" ref="M519">[1]!table_weight[BallControl]*(('F+ , F-'!M$2-[1]!tbl_gk[[#This Row],[BallControl]])/('F+ , F-'!M$2-'F+ , F-'!M$3))</f>
        <v>1.0430701030031691E-2</v>
      </c>
      <c r="N519" s="2" cm="1">
        <f t="array" ref="N519">[1]!table_weight[Acceleration]*(('F+ , F-'!N$2-[1]!tbl_gk[[#This Row],[Acceleration]])/('F+ , F-'!N$2-'F+ , F-'!N$3))</f>
        <v>5.4116931226399828E-3</v>
      </c>
      <c r="O519" s="2" cm="1">
        <f t="array" ref="O519">[1]!table_weight[SprintSpeed]*(('F+ , F-'!O$2-[1]!tbl_gk[[#This Row],[SprintSpeed]])/('F+ , F-'!O$2-'F+ , F-'!O$3))</f>
        <v>4.4977182841496755E-3</v>
      </c>
      <c r="P519" s="2" cm="1">
        <f t="array" ref="P519">[1]!table_weight[Agility]*(('F+ , F-'!P$2-[1]!tbl_gk[[#This Row],[Agility]])/('F+ , F-'!P$2-'F+ , F-'!P$3))</f>
        <v>3.6273431466616623E-3</v>
      </c>
      <c r="Q519" s="2" cm="1">
        <f t="array" ref="Q519">[1]!table_weight[Reactions]*(('F+ , F-'!Q$2-[1]!tbl_gk[[#This Row],[Reactions]])/('F+ , F-'!Q$2-'F+ , F-'!Q$3))</f>
        <v>1.1859766001660328E-3</v>
      </c>
      <c r="R519" s="2" cm="1">
        <f t="array" ref="R519">[1]!table_weight[Balance]*(('F+ , F-'!R$2-[1]!tbl_gk[[#This Row],[Balance]])/('F+ , F-'!R$2-'F+ , F-'!R$3))</f>
        <v>4.9670004904912813E-4</v>
      </c>
      <c r="S519" s="2" cm="1">
        <f t="array" ref="S519">[1]!table_weight[ShotPower]*(('F+ , F-'!S$2-[1]!tbl_gk[[#This Row],[ShotPower]])/('F+ , F-'!S$2-'F+ , F-'!S$3))</f>
        <v>6.7523948741159906E-3</v>
      </c>
      <c r="T519" s="2" cm="1">
        <f t="array" ref="T519">[1]!table_weight[Jumping]*(('F+ , F-'!T$2-[1]!tbl_gk[[#This Row],[Jumping]])/('F+ , F-'!T$2-'F+ , F-'!T$3))</f>
        <v>1.6315495058735752E-3</v>
      </c>
      <c r="U519" s="2" cm="1">
        <f t="array" ref="U519">[1]!table_weight[Stamina]*(('F+ , F-'!U$2-[1]!tbl_gk[[#This Row],[Stamina]])/('F+ , F-'!U$2-'F+ , F-'!U$3))</f>
        <v>8.5871026624925002E-4</v>
      </c>
      <c r="V519" s="2" cm="1">
        <f t="array" ref="V519">[1]!table_weight[Strength]*(('F+ , F-'!V$2-[1]!tbl_gk[[#This Row],[Strength]])/('F+ , F-'!V$2-'F+ , F-'!V$3))</f>
        <v>2.3958016428354077E-2</v>
      </c>
      <c r="W519" s="2" cm="1">
        <f t="array" ref="W519">[1]!table_weight[LongShots]*(('F+ , F-'!W$2-[1]!tbl_gk[[#This Row],[LongShots]])/('F+ , F-'!W$2-'F+ , F-'!W$3))</f>
        <v>7.5315173595909123E-3</v>
      </c>
      <c r="X519" s="2" cm="1">
        <f t="array" ref="X519">[1]!table_weight[Aggression]*(('F+ , F-'!X$2-[1]!tbl_gk[[#This Row],[Aggression]])/('F+ , F-'!X$2-'F+ , F-'!X$3))</f>
        <v>2.4338302403407318E-3</v>
      </c>
      <c r="Y519" s="2" cm="1">
        <f t="array" ref="Y519">[1]!table_weight[Interceptions]*(('F+ , F-'!Y$2-[1]!tbl_gk[[#This Row],[Interceptions]])/('F+ , F-'!Y$2-'F+ , F-'!Y$3))</f>
        <v>1.1773406447176737E-2</v>
      </c>
      <c r="Z519" s="2" cm="1">
        <f t="array" ref="Z519">[1]!table_weight[Positioning]*(('F+ , F-'!Z$2-[1]!tbl_gk[[#This Row],[Positioning]])/('F+ , F-'!Z$2-'F+ , F-'!Z$3))</f>
        <v>1.4788899029848055E-4</v>
      </c>
      <c r="AA519" s="2" cm="1">
        <f t="array" ref="AA519">[1]!table_weight[Vision]*(('F+ , F-'!AA$2-[1]!tbl_gk[[#This Row],[Vision]])/('F+ , F-'!AA$2-'F+ , F-'!AA$3))</f>
        <v>2.3425616063279545E-2</v>
      </c>
      <c r="AB519" s="2" cm="1">
        <f t="array" ref="AB519">[1]!table_weight[Penalties]*(('F+ , F-'!AB$2-[1]!tbl_gk[[#This Row],[Penalties]])/('F+ , F-'!AB$2-'F+ , F-'!AB$3))</f>
        <v>1.6441775980242841E-3</v>
      </c>
      <c r="AC519" s="2" cm="1">
        <f t="array" ref="AC519">[1]!table_weight[Composure]*(('F+ , F-'!AC$2-[1]!tbl_gk[[#This Row],[Composure]])/('F+ , F-'!AC$2-'F+ , F-'!AC$3))</f>
        <v>2.401806158230982E-3</v>
      </c>
      <c r="AD519" s="2" cm="1">
        <f t="array" ref="AD519">[1]!table_weight[Marking]*(('F+ , F-'!AD$2-[1]!tbl_gk[[#This Row],[Marking]])/('F+ , F-'!AD$2-'F+ , F-'!AD$3))</f>
        <v>1.8929790758205733E-2</v>
      </c>
      <c r="AE519" s="2" cm="1">
        <f t="array" ref="AE519">[1]!table_weight[StandingTackle]*(('F+ , F-'!AE$2-[1]!tbl_gk[[#This Row],[StandingTackle]])/('F+ , F-'!AE$2-'F+ , F-'!AE$3))</f>
        <v>1.3450114486093548E-2</v>
      </c>
      <c r="AF519" s="2" cm="1">
        <f t="array" ref="AF519">[1]!table_weight[SlidingTackle]*(('F+ , F-'!AF$2-[1]!tbl_gk[[#This Row],[SlidingTackle]])/('F+ , F-'!AF$2-'F+ , F-'!AF$3))</f>
        <v>8.2195144081682794E-3</v>
      </c>
      <c r="AG519" s="2" cm="1">
        <f t="array" ref="AG519">[1]!table_weight[GKDiving]*(('F+ , F-'!AG$2-[1]!tbl_gk[[#This Row],[GKDiving]])/('F+ , F-'!AG$2-'F+ , F-'!AG$3))</f>
        <v>4.6119181624581652E-2</v>
      </c>
      <c r="AH519" s="2" cm="1">
        <f t="array" ref="AH519">[1]!table_weight[GKHandling]*(('F+ , F-'!AH$2-[1]!tbl_gk[[#This Row],[GKHandling]])/('F+ , F-'!AH$2-'F+ , F-'!AH$3))</f>
        <v>4.8124363434346076E-2</v>
      </c>
      <c r="AI519" s="2" cm="1">
        <f t="array" ref="AI519">[1]!table_weight[GKKicking]*(('F+ , F-'!AI$2-[1]!tbl_gk[[#This Row],[GKKicking]])/('F+ , F-'!AI$2-'F+ , F-'!AI$3))</f>
        <v>3.0410708853057477E-2</v>
      </c>
      <c r="AJ519" s="2" cm="1">
        <f t="array" ref="AJ519">[1]!table_weight[GKPositioning]*(('F+ , F-'!AJ$2-[1]!tbl_gk[[#This Row],[GKPositioning]])/('F+ , F-'!AJ$2-'F+ , F-'!AJ$3))</f>
        <v>1.6397931244295699E-2</v>
      </c>
      <c r="AK519" s="2" cm="1">
        <f t="array" ref="AK519">[1]!table_weight[GKReflexes]*(('F+ , F-'!AK$2-[1]!tbl_gk[[#This Row],[GKReflexes]])/('F+ , F-'!AK$2-'F+ , F-'!AK$3))</f>
        <v>3.8261839570023298E-2</v>
      </c>
    </row>
    <row r="520" spans="1:37" x14ac:dyDescent="0.55000000000000004">
      <c r="A520" s="7">
        <f>[1]!tbl_gk[[#This Row],[ID]]</f>
        <v>213283</v>
      </c>
      <c r="B520" s="1" cm="1">
        <f t="array" ref="B520">[1]!table_weight[ValueEUR]*(('F+ , F-'!B$2-[1]!tbl_gk[[#This Row],[ValueEUR]])/('F+ , F-'!B$2-'F+ , F-'!B$3))</f>
        <v>7.1301553371144074E-5</v>
      </c>
      <c r="C520" s="1" cm="1">
        <f t="array" ref="C520">[1]!table_weight[WageEUR]*(('F+ , F-'!C$2-[1]!tbl_gk[[#This Row],[WageEUR]])/('F+ , F-'!C$2-'F+ , F-'!C$3))</f>
        <v>7.8241870618836313E-5</v>
      </c>
      <c r="D520" s="1" cm="1">
        <f t="array" ref="D520">[1]!table_weight[Crossing]*(('F+ , F-'!D$2-[1]!tbl_gk[[#This Row],[Crossing]])/('F+ , F-'!D$2-'F+ , F-'!D$3))</f>
        <v>3.1383600467551537E-2</v>
      </c>
      <c r="E520" s="1" cm="1">
        <f t="array" ref="E520">[1]!table_weight[Finishing]*(('F+ , F-'!E$2-[1]!tbl_gk[[#This Row],[Finishing]])/('F+ , F-'!E$2-'F+ , F-'!E$3))</f>
        <v>1.59720109522359E-2</v>
      </c>
      <c r="F520" s="1" cm="1">
        <f t="array" ref="F520">[1]!table_weight[HeadingAccuracy]*(('F+ , F-'!F$2-[1]!tbl_gk[[#This Row],[HeadingAccuracy]])/('F+ , F-'!F$2-'F+ , F-'!F$3))</f>
        <v>1.08567917583827E-2</v>
      </c>
      <c r="G520" s="1" cm="1">
        <f t="array" ref="G520">[1]!table_weight[ShortPassing]*(('F+ , F-'!G$2-[1]!tbl_gk[[#This Row],[ShortPassing]])/('F+ , F-'!G$2-'F+ , F-'!G$3))</f>
        <v>5.6253623479573515E-2</v>
      </c>
      <c r="H520" s="1" cm="1">
        <f t="array" ref="H520">[1]!table_weight[Volleys]*(('F+ , F-'!H$2-[1]!tbl_gk[[#This Row],[Volleys]])/('F+ , F-'!H$2-'F+ , F-'!H$3))</f>
        <v>8.1017446859167619E-4</v>
      </c>
      <c r="I520" s="1" cm="1">
        <f t="array" ref="I520">[1]!table_weight[Dribbling]*(('F+ , F-'!I$2-[1]!tbl_gk[[#This Row],[Dribbling]])/('F+ , F-'!I$2-'F+ , F-'!I$3))</f>
        <v>1.8579686209743949E-2</v>
      </c>
      <c r="J520" s="1" cm="1">
        <f t="array" ref="J520">[1]!table_weight[Curve]*(('F+ , F-'!J$2-[1]!tbl_gk[[#This Row],[Curve]])/('F+ , F-'!J$2-'F+ , F-'!J$3))</f>
        <v>9.8029273569279467E-3</v>
      </c>
      <c r="K520" s="1" cm="1">
        <f t="array" ref="K520">[1]!table_weight[FKAccuracy]*(('F+ , F-'!K$2-[1]!tbl_gk[[#This Row],[FKAccuracy]])/('F+ , F-'!K$2-'F+ , F-'!K$3))</f>
        <v>8.6705202312138564E-3</v>
      </c>
      <c r="L520" s="1" cm="1">
        <f t="array" ref="L520">[1]!table_weight[LongPassing]*(('F+ , F-'!L$2-[1]!tbl_gk[[#This Row],[LongPassing]])/('F+ , F-'!L$2-'F+ , F-'!L$3))</f>
        <v>2.7612629103865718E-2</v>
      </c>
      <c r="M520" s="1" cm="1">
        <f t="array" ref="M520">[1]!table_weight[BallControl]*(('F+ , F-'!M$2-[1]!tbl_gk[[#This Row],[BallControl]])/('F+ , F-'!M$2-'F+ , F-'!M$3))</f>
        <v>1.2603763744621627E-2</v>
      </c>
      <c r="N520" s="1" cm="1">
        <f t="array" ref="N520">[1]!table_weight[Acceleration]*(('F+ , F-'!N$2-[1]!tbl_gk[[#This Row],[Acceleration]])/('F+ , F-'!N$2-'F+ , F-'!N$3))</f>
        <v>2.0293849209899939E-3</v>
      </c>
      <c r="O520" s="1" cm="1">
        <f t="array" ref="O520">[1]!table_weight[SprintSpeed]*(('F+ , F-'!O$2-[1]!tbl_gk[[#This Row],[SprintSpeed]])/('F+ , F-'!O$2-'F+ , F-'!O$3))</f>
        <v>4.2166108913903209E-3</v>
      </c>
      <c r="P520" s="1" cm="1">
        <f t="array" ref="P520">[1]!table_weight[Agility]*(('F+ , F-'!P$2-[1]!tbl_gk[[#This Row],[Agility]])/('F+ , F-'!P$2-'F+ , F-'!P$3))</f>
        <v>3.8613652851559629E-3</v>
      </c>
      <c r="Q520" s="1" cm="1">
        <f t="array" ref="Q520">[1]!table_weight[Reactions]*(('F+ , F-'!Q$2-[1]!tbl_gk[[#This Row],[Reactions]])/('F+ , F-'!Q$2-'F+ , F-'!Q$3))</f>
        <v>1.7016186002382209E-3</v>
      </c>
      <c r="R520" s="1" cm="1">
        <f t="array" ref="R520">[1]!table_weight[Balance]*(('F+ , F-'!R$2-[1]!tbl_gk[[#This Row],[Balance]])/('F+ , F-'!R$2-'F+ , F-'!R$3))</f>
        <v>8.0713757970483338E-4</v>
      </c>
      <c r="S520" s="1" cm="1">
        <f t="array" ref="S520">[1]!table_weight[ShotPower]*(('F+ , F-'!S$2-[1]!tbl_gk[[#This Row],[ShotPower]])/('F+ , F-'!S$2-'F+ , F-'!S$3))</f>
        <v>7.0121023692742987E-3</v>
      </c>
      <c r="T520" s="1" cm="1">
        <f t="array" ref="T520">[1]!table_weight[Jumping]*(('F+ , F-'!T$2-[1]!tbl_gk[[#This Row],[Jumping]])/('F+ , F-'!T$2-'F+ , F-'!T$3))</f>
        <v>2.5761307987477505E-3</v>
      </c>
      <c r="U520" s="1" cm="1">
        <f t="array" ref="U520">[1]!table_weight[Stamina]*(('F+ , F-'!U$2-[1]!tbl_gk[[#This Row],[Stamina]])/('F+ , F-'!U$2-'F+ , F-'!U$3))</f>
        <v>1.0304523194991E-2</v>
      </c>
      <c r="V520" s="1" cm="1">
        <f t="array" ref="V520">[1]!table_weight[Strength]*(('F+ , F-'!V$2-[1]!tbl_gk[[#This Row],[Strength]])/('F+ , F-'!V$2-'F+ , F-'!V$3))</f>
        <v>2.0408680661190511E-2</v>
      </c>
      <c r="W520" s="1" cm="1">
        <f t="array" ref="W520">[1]!table_weight[LongShots]*(('F+ , F-'!W$2-[1]!tbl_gk[[#This Row],[LongShots]])/('F+ , F-'!W$2-'F+ , F-'!W$3))</f>
        <v>7.0121023692742987E-3</v>
      </c>
      <c r="X520" s="1" cm="1">
        <f t="array" ref="X520">[1]!table_weight[Aggression]*(('F+ , F-'!X$2-[1]!tbl_gk[[#This Row],[Aggression]])/('F+ , F-'!X$2-'F+ , F-'!X$3))</f>
        <v>1.7645269242470306E-2</v>
      </c>
      <c r="Y520" s="1" cm="1">
        <f t="array" ref="Y520">[1]!table_weight[Interceptions]*(('F+ , F-'!Y$2-[1]!tbl_gk[[#This Row],[Interceptions]])/('F+ , F-'!Y$2-'F+ , F-'!Y$3))</f>
        <v>1.3851066408443219E-2</v>
      </c>
      <c r="Z520" s="1" cm="1">
        <f t="array" ref="Z520">[1]!table_weight[Positioning]*(('F+ , F-'!Z$2-[1]!tbl_gk[[#This Row],[Positioning]])/('F+ , F-'!Z$2-'F+ , F-'!Z$3))</f>
        <v>2.957779805969611E-4</v>
      </c>
      <c r="AA520" s="1" cm="1">
        <f t="array" ref="AA520">[1]!table_weight[Vision]*(('F+ , F-'!AA$2-[1]!tbl_gk[[#This Row],[Vision]])/('F+ , F-'!AA$2-'F+ , F-'!AA$3))</f>
        <v>1.1357874454923415E-2</v>
      </c>
      <c r="AB520" s="1" cm="1">
        <f t="array" ref="AB520">[1]!table_weight[Penalties]*(('F+ , F-'!AB$2-[1]!tbl_gk[[#This Row],[Penalties]])/('F+ , F-'!AB$2-'F+ , F-'!AB$3))</f>
        <v>1.9573542833622431E-3</v>
      </c>
      <c r="AC520" s="1" cm="1">
        <f t="array" ref="AC520">[1]!table_weight[Composure]*(('F+ , F-'!AC$2-[1]!tbl_gk[[#This Row],[Composure]])/('F+ , F-'!AC$2-'F+ , F-'!AC$3))</f>
        <v>7.4722858256074981E-4</v>
      </c>
      <c r="AD520" s="1" cm="1">
        <f t="array" ref="AD520">[1]!table_weight[Marking]*(('F+ , F-'!AD$2-[1]!tbl_gk[[#This Row],[Marking]])/('F+ , F-'!AD$2-'F+ , F-'!AD$3))</f>
        <v>2.8394686137308601E-2</v>
      </c>
      <c r="AE520" s="1" cm="1">
        <f t="array" ref="AE520">[1]!table_weight[StandingTackle]*(('F+ , F-'!AE$2-[1]!tbl_gk[[#This Row],[StandingTackle]])/('F+ , F-'!AE$2-'F+ , F-'!AE$3))</f>
        <v>2.017517172914032E-2</v>
      </c>
      <c r="AF520" s="1" cm="1">
        <f t="array" ref="AF520">[1]!table_weight[SlidingTackle]*(('F+ , F-'!AF$2-[1]!tbl_gk[[#This Row],[SlidingTackle]])/('F+ , F-'!AF$2-'F+ , F-'!AF$3))</f>
        <v>8.2195144081682794E-3</v>
      </c>
      <c r="AG520" s="1" cm="1">
        <f t="array" ref="AG520">[1]!table_weight[GKDiving]*(('F+ , F-'!AG$2-[1]!tbl_gk[[#This Row],[GKDiving]])/('F+ , F-'!AG$2-'F+ , F-'!AG$3))</f>
        <v>4.6119181624581652E-2</v>
      </c>
      <c r="AH520" s="1" cm="1">
        <f t="array" ref="AH520">[1]!table_weight[GKHandling]*(('F+ , F-'!AH$2-[1]!tbl_gk[[#This Row],[GKHandling]])/('F+ , F-'!AH$2-'F+ , F-'!AH$3))</f>
        <v>4.6341979603444362E-2</v>
      </c>
      <c r="AI520" s="1" cm="1">
        <f t="array" ref="AI520">[1]!table_weight[GKKicking]*(('F+ , F-'!AI$2-[1]!tbl_gk[[#This Row],[GKKicking]])/('F+ , F-'!AI$2-'F+ , F-'!AI$3))</f>
        <v>3.2199574079707916E-2</v>
      </c>
      <c r="AJ520" s="1" cm="1">
        <f t="array" ref="AJ520">[1]!table_weight[GKPositioning]*(('F+ , F-'!AJ$2-[1]!tbl_gk[[#This Row],[GKPositioning]])/('F+ , F-'!AJ$2-'F+ , F-'!AJ$3))</f>
        <v>1.9551379560506409E-2</v>
      </c>
      <c r="AK520" s="1" cm="1">
        <f t="array" ref="AK520">[1]!table_weight[GKReflexes]*(('F+ , F-'!AK$2-[1]!tbl_gk[[#This Row],[GKReflexes]])/('F+ , F-'!AK$2-'F+ , F-'!AK$3))</f>
        <v>4.7371801372409796E-2</v>
      </c>
    </row>
    <row r="521" spans="1:37" x14ac:dyDescent="0.55000000000000004">
      <c r="A521" s="8">
        <f>[1]!tbl_gk[[#This Row],[ID]]</f>
        <v>213379</v>
      </c>
      <c r="B521" s="2" cm="1">
        <f t="array" ref="B521">[1]!table_weight[ValueEUR]*(('F+ , F-'!B$2-[1]!tbl_gk[[#This Row],[ValueEUR]])/('F+ , F-'!B$2-'F+ , F-'!B$3))</f>
        <v>1.3612114734491143E-4</v>
      </c>
      <c r="C521" s="2" cm="1">
        <f t="array" ref="C521">[1]!table_weight[WageEUR]*(('F+ , F-'!C$2-[1]!tbl_gk[[#This Row],[WageEUR]])/('F+ , F-'!C$2-'F+ , F-'!C$3))</f>
        <v>2.3472561185650898E-4</v>
      </c>
      <c r="D521" s="2" cm="1">
        <f t="array" ref="D521">[1]!table_weight[Crossing]*(('F+ , F-'!D$2-[1]!tbl_gk[[#This Row],[Crossing]])/('F+ , F-'!D$2-'F+ , F-'!D$3))</f>
        <v>2.8021071846028162E-2</v>
      </c>
      <c r="E521" s="2" cm="1">
        <f t="array" ref="E521">[1]!table_weight[Finishing]*(('F+ , F-'!E$2-[1]!tbl_gk[[#This Row],[Finishing]])/('F+ , F-'!E$2-'F+ , F-'!E$3))</f>
        <v>1.3975509583206414E-2</v>
      </c>
      <c r="F521" s="2" cm="1">
        <f t="array" ref="F521">[1]!table_weight[HeadingAccuracy]*(('F+ , F-'!F$2-[1]!tbl_gk[[#This Row],[HeadingAccuracy]])/('F+ , F-'!F$2-'F+ , F-'!F$3))</f>
        <v>8.351378275679E-3</v>
      </c>
      <c r="G521" s="2" cm="1">
        <f t="array" ref="G521">[1]!table_weight[ShortPassing]*(('F+ , F-'!G$2-[1]!tbl_gk[[#This Row],[ShortPassing]])/('F+ , F-'!G$2-'F+ , F-'!G$3))</f>
        <v>5.7659964066562854E-2</v>
      </c>
      <c r="H521" s="2" cm="1">
        <f t="array" ref="H521">[1]!table_weight[Volleys]*(('F+ , F-'!H$2-[1]!tbl_gk[[#This Row],[Volleys]])/('F+ , F-'!H$2-'F+ , F-'!H$3))</f>
        <v>1.2731313077869197E-3</v>
      </c>
      <c r="I521" s="2" cm="1">
        <f t="array" ref="I521">[1]!table_weight[Dribbling]*(('F+ , F-'!I$2-[1]!tbl_gk[[#This Row],[Dribbling]])/('F+ , F-'!I$2-'F+ , F-'!I$3))</f>
        <v>1.3690295101916595E-2</v>
      </c>
      <c r="J521" s="2" cm="1">
        <f t="array" ref="J521">[1]!table_weight[Curve]*(('F+ , F-'!J$2-[1]!tbl_gk[[#This Row],[Curve]])/('F+ , F-'!J$2-'F+ , F-'!J$3))</f>
        <v>8.112767467802439E-3</v>
      </c>
      <c r="K521" s="2" cm="1">
        <f t="array" ref="K521">[1]!table_weight[FKAccuracy]*(('F+ , F-'!K$2-[1]!tbl_gk[[#This Row],[FKAccuracy]])/('F+ , F-'!K$2-'F+ , F-'!K$3))</f>
        <v>9.2789777912990392E-3</v>
      </c>
      <c r="L521" s="2" cm="1">
        <f t="array" ref="L521">[1]!table_weight[LongPassing]*(('F+ , F-'!L$2-[1]!tbl_gk[[#This Row],[LongPassing]])/('F+ , F-'!L$2-'F+ , F-'!L$3))</f>
        <v>2.3281236303259328E-2</v>
      </c>
      <c r="M521" s="2" cm="1">
        <f t="array" ref="M521">[1]!table_weight[BallControl]*(('F+ , F-'!M$2-[1]!tbl_gk[[#This Row],[BallControl]])/('F+ , F-'!M$2-'F+ , F-'!M$3))</f>
        <v>1.1299926115867666E-2</v>
      </c>
      <c r="N521" s="2" cm="1">
        <f t="array" ref="N521">[1]!table_weight[Acceleration]*(('F+ , F-'!N$2-[1]!tbl_gk[[#This Row],[Acceleration]])/('F+ , F-'!N$2-'F+ , F-'!N$3))</f>
        <v>6.5391291898566463E-3</v>
      </c>
      <c r="O521" s="2" cm="1">
        <f t="array" ref="O521">[1]!table_weight[SprintSpeed]*(('F+ , F-'!O$2-[1]!tbl_gk[[#This Row],[SprintSpeed]])/('F+ , F-'!O$2-'F+ , F-'!O$3))</f>
        <v>7.3087922117432225E-3</v>
      </c>
      <c r="P521" s="2" cm="1">
        <f t="array" ref="P521">[1]!table_weight[Agility]*(('F+ , F-'!P$2-[1]!tbl_gk[[#This Row],[Agility]])/('F+ , F-'!P$2-'F+ , F-'!P$3))</f>
        <v>3.2763099389202109E-3</v>
      </c>
      <c r="Q521" s="2" cm="1">
        <f t="array" ref="Q521">[1]!table_weight[Reactions]*(('F+ , F-'!Q$2-[1]!tbl_gk[[#This Row],[Reactions]])/('F+ , F-'!Q$2-'F+ , F-'!Q$3))</f>
        <v>9.2815560012993875E-4</v>
      </c>
      <c r="R521" s="2" cm="1">
        <f t="array" ref="R521">[1]!table_weight[Balance]*(('F+ , F-'!R$2-[1]!tbl_gk[[#This Row],[Balance]])/('F+ , F-'!R$2-'F+ , F-'!R$3))</f>
        <v>1.7384501716719487E-3</v>
      </c>
      <c r="S521" s="2" cm="1">
        <f t="array" ref="S521">[1]!table_weight[ShotPower]*(('F+ , F-'!S$2-[1]!tbl_gk[[#This Row],[ShotPower]])/('F+ , F-'!S$2-'F+ , F-'!S$3))</f>
        <v>6.7523948741159906E-3</v>
      </c>
      <c r="T521" s="2" cm="1">
        <f t="array" ref="T521">[1]!table_weight[Jumping]*(('F+ , F-'!T$2-[1]!tbl_gk[[#This Row],[Jumping]])/('F+ , F-'!T$2-'F+ , F-'!T$3))</f>
        <v>1.8891625857483504E-3</v>
      </c>
      <c r="U521" s="2" cm="1">
        <f t="array" ref="U521">[1]!table_weight[Stamina]*(('F+ , F-'!U$2-[1]!tbl_gk[[#This Row],[Stamina]])/('F+ , F-'!U$2-'F+ , F-'!U$3))</f>
        <v>1.288065399373875E-2</v>
      </c>
      <c r="V521" s="2" cm="1">
        <f t="array" ref="V521">[1]!table_weight[Strength]*(('F+ , F-'!V$2-[1]!tbl_gk[[#This Row],[Strength]])/('F+ , F-'!V$2-'F+ , F-'!V$3))</f>
        <v>2.3958016428354077E-2</v>
      </c>
      <c r="W521" s="2" cm="1">
        <f t="array" ref="W521">[1]!table_weight[LongShots]*(('F+ , F-'!W$2-[1]!tbl_gk[[#This Row],[LongShots]])/('F+ , F-'!W$2-'F+ , F-'!W$3))</f>
        <v>5.9732723886410689E-3</v>
      </c>
      <c r="X521" s="2" cm="1">
        <f t="array" ref="X521">[1]!table_weight[Aggression]*(('F+ , F-'!X$2-[1]!tbl_gk[[#This Row],[Aggression]])/('F+ , F-'!X$2-'F+ , F-'!X$3))</f>
        <v>1.460298144204439E-2</v>
      </c>
      <c r="Y521" s="2" cm="1">
        <f t="array" ref="Y521">[1]!table_weight[Interceptions]*(('F+ , F-'!Y$2-[1]!tbl_gk[[#This Row],[Interceptions]])/('F+ , F-'!Y$2-'F+ , F-'!Y$3))</f>
        <v>1.9391492971820509E-2</v>
      </c>
      <c r="Z521" s="2" cm="1">
        <f t="array" ref="Z521">[1]!table_weight[Positioning]*(('F+ , F-'!Z$2-[1]!tbl_gk[[#This Row],[Positioning]])/('F+ , F-'!Z$2-'F+ , F-'!Z$3))</f>
        <v>8.8733394179088337E-4</v>
      </c>
      <c r="AA521" s="2" cm="1">
        <f t="array" ref="AA521">[1]!table_weight[Vision]*(('F+ , F-'!AA$2-[1]!tbl_gk[[#This Row],[Vision]])/('F+ , F-'!AA$2-'F+ , F-'!AA$3))</f>
        <v>2.1296014602981403E-2</v>
      </c>
      <c r="AB521" s="2" cm="1">
        <f t="array" ref="AB521">[1]!table_weight[Penalties]*(('F+ , F-'!AB$2-[1]!tbl_gk[[#This Row],[Penalties]])/('F+ , F-'!AB$2-'F+ , F-'!AB$3))</f>
        <v>2.2705309687002014E-3</v>
      </c>
      <c r="AC521" s="2" cm="1">
        <f t="array" ref="AC521">[1]!table_weight[Composure]*(('F+ , F-'!AC$2-[1]!tbl_gk[[#This Row],[Composure]])/('F+ , F-'!AC$2-'F+ , F-'!AC$3))</f>
        <v>3.0422878004259103E-3</v>
      </c>
      <c r="AD521" s="2" cm="1">
        <f t="array" ref="AD521">[1]!table_weight[Marking]*(('F+ , F-'!AD$2-[1]!tbl_gk[[#This Row],[Marking]])/('F+ , F-'!AD$2-'F+ , F-'!AD$3))</f>
        <v>2.8394686137308601E-2</v>
      </c>
      <c r="AE521" s="2" cm="1">
        <f t="array" ref="AE521">[1]!table_weight[StandingTackle]*(('F+ , F-'!AE$2-[1]!tbl_gk[[#This Row],[StandingTackle]])/('F+ , F-'!AE$2-'F+ , F-'!AE$3))</f>
        <v>1.5691800233775807E-2</v>
      </c>
      <c r="AF521" s="2" cm="1">
        <f t="array" ref="AF521">[1]!table_weight[SlidingTackle]*(('F+ , F-'!AF$2-[1]!tbl_gk[[#This Row],[SlidingTackle]])/('F+ , F-'!AF$2-'F+ , F-'!AF$3))</f>
        <v>4.4833714953645158E-3</v>
      </c>
      <c r="AG521" s="2" cm="1">
        <f t="array" ref="AG521">[1]!table_weight[GKDiving]*(('F+ , F-'!AG$2-[1]!tbl_gk[[#This Row],[GKDiving]])/('F+ , F-'!AG$2-'F+ , F-'!AG$3))</f>
        <v>4.2702945948686719E-2</v>
      </c>
      <c r="AH521" s="2" cm="1">
        <f t="array" ref="AH521">[1]!table_weight[GKHandling]*(('F+ , F-'!AH$2-[1]!tbl_gk[[#This Row],[GKHandling]])/('F+ , F-'!AH$2-'F+ , F-'!AH$3))</f>
        <v>5.3471514927051197E-2</v>
      </c>
      <c r="AI521" s="2" cm="1">
        <f t="array" ref="AI521">[1]!table_weight[GKKicking]*(('F+ , F-'!AI$2-[1]!tbl_gk[[#This Row],[GKKicking]])/('F+ , F-'!AI$2-'F+ , F-'!AI$3))</f>
        <v>3.1305141466382698E-2</v>
      </c>
      <c r="AJ521" s="2" cm="1">
        <f t="array" ref="AJ521">[1]!table_weight[GKPositioning]*(('F+ , F-'!AJ$2-[1]!tbl_gk[[#This Row],[GKPositioning]])/('F+ , F-'!AJ$2-'F+ , F-'!AJ$3))</f>
        <v>1.8290000234022125E-2</v>
      </c>
      <c r="AK521" s="2" cm="1">
        <f t="array" ref="AK521">[1]!table_weight[GKReflexes]*(('F+ , F-'!AK$2-[1]!tbl_gk[[#This Row],[GKReflexes]])/('F+ , F-'!AK$2-'F+ , F-'!AK$3))</f>
        <v>3.2795862488591399E-2</v>
      </c>
    </row>
    <row r="522" spans="1:37" x14ac:dyDescent="0.55000000000000004">
      <c r="A522" s="7">
        <f>[1]!tbl_gk[[#This Row],[ID]]</f>
        <v>213407</v>
      </c>
      <c r="B522" s="1" cm="1">
        <f t="array" ref="B522">[1]!table_weight[ValueEUR]*(('F+ , F-'!B$2-[1]!tbl_gk[[#This Row],[ValueEUR]])/('F+ , F-'!B$2-'F+ , F-'!B$3))</f>
        <v>2.8273689561890902E-4</v>
      </c>
      <c r="C522" s="1" cm="1">
        <f t="array" ref="C522">[1]!table_weight[WageEUR]*(('F+ , F-'!C$2-[1]!tbl_gk[[#This Row],[WageEUR]])/('F+ , F-'!C$2-'F+ , F-'!C$3))</f>
        <v>1.3301118005202175E-3</v>
      </c>
      <c r="D522" s="1" cm="1">
        <f t="array" ref="D522">[1]!table_weight[Crossing]*(('F+ , F-'!D$2-[1]!tbl_gk[[#This Row],[Crossing]])/('F+ , F-'!D$2-'F+ , F-'!D$3))</f>
        <v>2.9141914719869291E-2</v>
      </c>
      <c r="E522" s="1" cm="1">
        <f t="array" ref="E522">[1]!table_weight[Finishing]*(('F+ , F-'!E$2-[1]!tbl_gk[[#This Row],[Finishing]])/('F+ , F-'!E$2-'F+ , F-'!E$3))</f>
        <v>1.0980757529662181E-2</v>
      </c>
      <c r="F522" s="1" cm="1">
        <f t="array" ref="F522">[1]!table_weight[HeadingAccuracy]*(('F+ , F-'!F$2-[1]!tbl_gk[[#This Row],[HeadingAccuracy]])/('F+ , F-'!F$2-'F+ , F-'!F$3))</f>
        <v>9.6040850170308507E-3</v>
      </c>
      <c r="G522" s="1" cm="1">
        <f t="array" ref="G522">[1]!table_weight[ShortPassing]*(('F+ , F-'!G$2-[1]!tbl_gk[[#This Row],[ShortPassing]])/('F+ , F-'!G$2-'F+ , F-'!G$3))</f>
        <v>5.0628261131616156E-2</v>
      </c>
      <c r="H522" s="1" cm="1">
        <f t="array" ref="H522">[1]!table_weight[Volleys]*(('F+ , F-'!H$2-[1]!tbl_gk[[#This Row],[Volleys]])/('F+ , F-'!H$2-'F+ , F-'!H$3))</f>
        <v>1.1573920979881087E-3</v>
      </c>
      <c r="I522" s="1" cm="1">
        <f t="array" ref="I522">[1]!table_weight[Dribbling]*(('F+ , F-'!I$2-[1]!tbl_gk[[#This Row],[Dribbling]])/('F+ , F-'!I$2-'F+ , F-'!I$3))</f>
        <v>1.4668173323482065E-2</v>
      </c>
      <c r="J522" s="1" cm="1">
        <f t="array" ref="J522">[1]!table_weight[Curve]*(('F+ , F-'!J$2-[1]!tbl_gk[[#This Row],[Curve]])/('F+ , F-'!J$2-'F+ , F-'!J$3))</f>
        <v>8.9578474123651938E-3</v>
      </c>
      <c r="K522" s="1" cm="1">
        <f t="array" ref="K522">[1]!table_weight[FKAccuracy]*(('F+ , F-'!K$2-[1]!tbl_gk[[#This Row],[FKAccuracy]])/('F+ , F-'!K$2-'F+ , F-'!K$3))</f>
        <v>8.6705202312138564E-3</v>
      </c>
      <c r="L522" s="1" cm="1">
        <f t="array" ref="L522">[1]!table_weight[LongPassing]*(('F+ , F-'!L$2-[1]!tbl_gk[[#This Row],[LongPassing]])/('F+ , F-'!L$2-'F+ , F-'!L$3))</f>
        <v>2.3822660403335128E-2</v>
      </c>
      <c r="M522" s="1" cm="1">
        <f t="array" ref="M522">[1]!table_weight[BallControl]*(('F+ , F-'!M$2-[1]!tbl_gk[[#This Row],[BallControl]])/('F+ , F-'!M$2-'F+ , F-'!M$3))</f>
        <v>1.0865313572949679E-2</v>
      </c>
      <c r="N522" s="1" cm="1">
        <f t="array" ref="N522">[1]!table_weight[Acceleration]*(('F+ , F-'!N$2-[1]!tbl_gk[[#This Row],[Acceleration]])/('F+ , F-'!N$2-'F+ , F-'!N$3))</f>
        <v>6.0881547629699816E-3</v>
      </c>
      <c r="O522" s="1" cm="1">
        <f t="array" ref="O522">[1]!table_weight[SprintSpeed]*(('F+ , F-'!O$2-[1]!tbl_gk[[#This Row],[SprintSpeed]])/('F+ , F-'!O$2-'F+ , F-'!O$3))</f>
        <v>7.0276848189838679E-3</v>
      </c>
      <c r="P522" s="1" cm="1">
        <f t="array" ref="P522">[1]!table_weight[Agility]*(('F+ , F-'!P$2-[1]!tbl_gk[[#This Row],[Agility]])/('F+ , F-'!P$2-'F+ , F-'!P$3))</f>
        <v>3.8613652851559629E-3</v>
      </c>
      <c r="Q522" s="1" cm="1">
        <f t="array" ref="Q522">[1]!table_weight[Reactions]*(('F+ , F-'!Q$2-[1]!tbl_gk[[#This Row],[Reactions]])/('F+ , F-'!Q$2-'F+ , F-'!Q$3))</f>
        <v>1.5469260002165645E-3</v>
      </c>
      <c r="R522" s="1" cm="1">
        <f t="array" ref="R522">[1]!table_weight[Balance]*(('F+ , F-'!R$2-[1]!tbl_gk[[#This Row],[Balance]])/('F+ , F-'!R$2-'F+ , F-'!R$3))</f>
        <v>2.2351502207210773E-3</v>
      </c>
      <c r="S522" s="1" cm="1">
        <f t="array" ref="S522">[1]!table_weight[ShotPower]*(('F+ , F-'!S$2-[1]!tbl_gk[[#This Row],[ShotPower]])/('F+ , F-'!S$2-'F+ , F-'!S$3))</f>
        <v>5.7135648934827617E-3</v>
      </c>
      <c r="T522" s="1" cm="1">
        <f t="array" ref="T522">[1]!table_weight[Jumping]*(('F+ , F-'!T$2-[1]!tbl_gk[[#This Row],[Jumping]])/('F+ , F-'!T$2-'F+ , F-'!T$3))</f>
        <v>1.459807452623725E-3</v>
      </c>
      <c r="U522" s="1" cm="1">
        <f t="array" ref="U522">[1]!table_weight[Stamina]*(('F+ , F-'!U$2-[1]!tbl_gk[[#This Row],[Stamina]])/('F+ , F-'!U$2-'F+ , F-'!U$3))</f>
        <v>1.0304523194991E-2</v>
      </c>
      <c r="V522" s="1" cm="1">
        <f t="array" ref="V522">[1]!table_weight[Strength]*(('F+ , F-'!V$2-[1]!tbl_gk[[#This Row],[Strength]])/('F+ , F-'!V$2-'F+ , F-'!V$3))</f>
        <v>2.4845350370144969E-2</v>
      </c>
      <c r="W522" s="1" cm="1">
        <f t="array" ref="W522">[1]!table_weight[LongShots]*(('F+ , F-'!W$2-[1]!tbl_gk[[#This Row],[LongShots]])/('F+ , F-'!W$2-'F+ , F-'!W$3))</f>
        <v>7.5315173595909123E-3</v>
      </c>
      <c r="X522" s="1" cm="1">
        <f t="array" ref="X522">[1]!table_weight[Aggression]*(('F+ , F-'!X$2-[1]!tbl_gk[[#This Row],[Aggression]])/('F+ , F-'!X$2-'F+ , F-'!X$3))</f>
        <v>1.2169151201703659E-2</v>
      </c>
      <c r="Y522" s="1" cm="1">
        <f t="array" ref="Y522">[1]!table_weight[Interceptions]*(('F+ , F-'!Y$2-[1]!tbl_gk[[#This Row],[Interceptions]])/('F+ , F-'!Y$2-'F+ , F-'!Y$3))</f>
        <v>2.0084046292242669E-2</v>
      </c>
      <c r="Z522" s="1" cm="1">
        <f t="array" ref="Z522">[1]!table_weight[Positioning]*(('F+ , F-'!Z$2-[1]!tbl_gk[[#This Row],[Positioning]])/('F+ , F-'!Z$2-'F+ , F-'!Z$3))</f>
        <v>1.1831119223878444E-3</v>
      </c>
      <c r="AA522" s="1" cm="1">
        <f t="array" ref="AA522">[1]!table_weight[Vision]*(('F+ , F-'!AA$2-[1]!tbl_gk[[#This Row],[Vision]])/('F+ , F-'!AA$2-'F+ , F-'!AA$3))</f>
        <v>1.5617077375519694E-2</v>
      </c>
      <c r="AB522" s="1" cm="1">
        <f t="array" ref="AB522">[1]!table_weight[Penalties]*(('F+ , F-'!AB$2-[1]!tbl_gk[[#This Row],[Penalties]])/('F+ , F-'!AB$2-'F+ , F-'!AB$3))</f>
        <v>2.0356484546967322E-3</v>
      </c>
      <c r="AC522" s="1" cm="1">
        <f t="array" ref="AC522">[1]!table_weight[Composure]*(('F+ , F-'!AC$2-[1]!tbl_gk[[#This Row],[Composure]])/('F+ , F-'!AC$2-'F+ , F-'!AC$3))</f>
        <v>1.3877102247556784E-3</v>
      </c>
      <c r="AD522" s="1" cm="1">
        <f t="array" ref="AD522">[1]!table_weight[Marking]*(('F+ , F-'!AD$2-[1]!tbl_gk[[#This Row],[Marking]])/('F+ , F-'!AD$2-'F+ , F-'!AD$3))</f>
        <v>2.9972168700492414E-2</v>
      </c>
      <c r="AE522" s="1" cm="1">
        <f t="array" ref="AE522">[1]!table_weight[StandingTackle]*(('F+ , F-'!AE$2-[1]!tbl_gk[[#This Row],[StandingTackle]])/('F+ , F-'!AE$2-'F+ , F-'!AE$3))</f>
        <v>3.1383600467551613E-2</v>
      </c>
      <c r="AF522" s="1" cm="1">
        <f t="array" ref="AF522">[1]!table_weight[SlidingTackle]*(('F+ , F-'!AF$2-[1]!tbl_gk[[#This Row],[SlidingTackle]])/('F+ , F-'!AF$2-'F+ , F-'!AF$3))</f>
        <v>8.2195144081682794E-3</v>
      </c>
      <c r="AG522" s="1" cm="1">
        <f t="array" ref="AG522">[1]!table_weight[GKDiving]*(('F+ , F-'!AG$2-[1]!tbl_gk[[#This Row],[GKDiving]])/('F+ , F-'!AG$2-'F+ , F-'!AG$3))</f>
        <v>3.5870474596896844E-2</v>
      </c>
      <c r="AH522" s="1" cm="1">
        <f t="array" ref="AH522">[1]!table_weight[GKHandling]*(('F+ , F-'!AH$2-[1]!tbl_gk[[#This Row],[GKHandling]])/('F+ , F-'!AH$2-'F+ , F-'!AH$3))</f>
        <v>4.2777211941640955E-2</v>
      </c>
      <c r="AI522" s="1" cm="1">
        <f t="array" ref="AI522">[1]!table_weight[GKKicking]*(('F+ , F-'!AI$2-[1]!tbl_gk[[#This Row],[GKKicking]])/('F+ , F-'!AI$2-'F+ , F-'!AI$3))</f>
        <v>2.5938545786431375E-2</v>
      </c>
      <c r="AJ522" s="1" cm="1">
        <f t="array" ref="AJ522">[1]!table_weight[GKPositioning]*(('F+ , F-'!AJ$2-[1]!tbl_gk[[#This Row],[GKPositioning]])/('F+ , F-'!AJ$2-'F+ , F-'!AJ$3))</f>
        <v>1.5767241581053557E-2</v>
      </c>
      <c r="AK522" s="1" cm="1">
        <f t="array" ref="AK522">[1]!table_weight[GKReflexes]*(('F+ , F-'!AK$2-[1]!tbl_gk[[#This Row],[GKReflexes]])/('F+ , F-'!AK$2-'F+ , F-'!AK$3))</f>
        <v>4.3727816651455198E-2</v>
      </c>
    </row>
    <row r="523" spans="1:37" x14ac:dyDescent="0.55000000000000004">
      <c r="A523" s="8">
        <f>[1]!tbl_gk[[#This Row],[ID]]</f>
        <v>213413</v>
      </c>
      <c r="B523" s="2" cm="1">
        <f t="array" ref="B523">[1]!table_weight[ValueEUR]*(('F+ , F-'!B$2-[1]!tbl_gk[[#This Row],[ValueEUR]])/('F+ , F-'!B$2-'F+ , F-'!B$3))</f>
        <v>1.4383776567512181E-4</v>
      </c>
      <c r="C523" s="2" cm="1">
        <f t="array" ref="C523">[1]!table_weight[WageEUR]*(('F+ , F-'!C$2-[1]!tbl_gk[[#This Row],[WageEUR]])/('F+ , F-'!C$2-'F+ , F-'!C$3))</f>
        <v>3.9120935309418161E-4</v>
      </c>
      <c r="D523" s="2" cm="1">
        <f t="array" ref="D523">[1]!table_weight[Crossing]*(('F+ , F-'!D$2-[1]!tbl_gk[[#This Row],[Crossing]])/('F+ , F-'!D$2-'F+ , F-'!D$3))</f>
        <v>2.6900228972187034E-2</v>
      </c>
      <c r="E523" s="2" cm="1">
        <f t="array" ref="E523">[1]!table_weight[Finishing]*(('F+ , F-'!E$2-[1]!tbl_gk[[#This Row],[Finishing]])/('F+ , F-'!E$2-'F+ , F-'!E$3))</f>
        <v>9.9825068451474385E-3</v>
      </c>
      <c r="F523" s="2" cm="1">
        <f t="array" ref="F523">[1]!table_weight[HeadingAccuracy]*(('F+ , F-'!F$2-[1]!tbl_gk[[#This Row],[HeadingAccuracy]])/('F+ , F-'!F$2-'F+ , F-'!F$3))</f>
        <v>1.1274360672166649E-2</v>
      </c>
      <c r="G523" s="2" cm="1">
        <f t="array" ref="G523">[1]!table_weight[ShortPassing]*(('F+ , F-'!G$2-[1]!tbl_gk[[#This Row],[ShortPassing]])/('F+ , F-'!G$2-'F+ , F-'!G$3))</f>
        <v>4.0783877022690797E-2</v>
      </c>
      <c r="H523" s="2" cm="1">
        <f t="array" ref="H523">[1]!table_weight[Volleys]*(('F+ , F-'!H$2-[1]!tbl_gk[[#This Row],[Volleys]])/('F+ , F-'!H$2-'F+ , F-'!H$3))</f>
        <v>8.1017446859167619E-4</v>
      </c>
      <c r="I523" s="2" cm="1">
        <f t="array" ref="I523">[1]!table_weight[Dribbling]*(('F+ , F-'!I$2-[1]!tbl_gk[[#This Row],[Dribbling]])/('F+ , F-'!I$2-'F+ , F-'!I$3))</f>
        <v>1.1734538658785652E-2</v>
      </c>
      <c r="J523" s="2" cm="1">
        <f t="array" ref="J523">[1]!table_weight[Curve]*(('F+ , F-'!J$2-[1]!tbl_gk[[#This Row],[Curve]])/('F+ , F-'!J$2-'F+ , F-'!J$3))</f>
        <v>8.7888314234526414E-3</v>
      </c>
      <c r="K523" s="2" cm="1">
        <f t="array" ref="K523">[1]!table_weight[FKAccuracy]*(('F+ , F-'!K$2-[1]!tbl_gk[[#This Row],[FKAccuracy]])/('F+ , F-'!K$2-'F+ , F-'!K$3))</f>
        <v>8.6705202312138564E-3</v>
      </c>
      <c r="L523" s="2" cm="1">
        <f t="array" ref="L523">[1]!table_weight[LongPassing]*(('F+ , F-'!L$2-[1]!tbl_gk[[#This Row],[LongPassing]])/('F+ , F-'!L$2-'F+ , F-'!L$3))</f>
        <v>1.6242723002273949E-2</v>
      </c>
      <c r="M523" s="2" cm="1">
        <f t="array" ref="M523">[1]!table_weight[BallControl]*(('F+ , F-'!M$2-[1]!tbl_gk[[#This Row],[BallControl]])/('F+ , F-'!M$2-'F+ , F-'!M$3))</f>
        <v>1.3472988830457604E-2</v>
      </c>
      <c r="N523" s="2" cm="1">
        <f t="array" ref="N523">[1]!table_weight[Acceleration]*(('F+ , F-'!N$2-[1]!tbl_gk[[#This Row],[Acceleration]])/('F+ , F-'!N$2-'F+ , F-'!N$3))</f>
        <v>3.8332826285366545E-3</v>
      </c>
      <c r="O523" s="2" cm="1">
        <f t="array" ref="O523">[1]!table_weight[SprintSpeed]*(('F+ , F-'!O$2-[1]!tbl_gk[[#This Row],[SprintSpeed]])/('F+ , F-'!O$2-'F+ , F-'!O$3))</f>
        <v>6.4654700334651587E-3</v>
      </c>
      <c r="P523" s="2" cm="1">
        <f t="array" ref="P523">[1]!table_weight[Agility]*(('F+ , F-'!P$2-[1]!tbl_gk[[#This Row],[Agility]])/('F+ , F-'!P$2-'F+ , F-'!P$3))</f>
        <v>1.6381549694601055E-3</v>
      </c>
      <c r="Q523" s="2" cm="1">
        <f t="array" ref="Q523">[1]!table_weight[Reactions]*(('F+ , F-'!Q$2-[1]!tbl_gk[[#This Row],[Reactions]])/('F+ , F-'!Q$2-'F+ , F-'!Q$3))</f>
        <v>1.4953618002093458E-3</v>
      </c>
      <c r="R523" s="2" cm="1">
        <f t="array" ref="R523">[1]!table_weight[Balance]*(('F+ , F-'!R$2-[1]!tbl_gk[[#This Row],[Balance]])/('F+ , F-'!R$2-'F+ , F-'!R$3))</f>
        <v>1.8005376778030898E-3</v>
      </c>
      <c r="S523" s="2" cm="1">
        <f t="array" ref="S523">[1]!table_weight[ShotPower]*(('F+ , F-'!S$2-[1]!tbl_gk[[#This Row],[ShotPower]])/('F+ , F-'!S$2-'F+ , F-'!S$3))</f>
        <v>5.9732723886410689E-3</v>
      </c>
      <c r="T523" s="2" cm="1">
        <f t="array" ref="T523">[1]!table_weight[Jumping]*(('F+ , F-'!T$2-[1]!tbl_gk[[#This Row],[Jumping]])/('F+ , F-'!T$2-'F+ , F-'!T$3))</f>
        <v>3.0913569584973006E-3</v>
      </c>
      <c r="U523" s="2" cm="1">
        <f t="array" ref="U523">[1]!table_weight[Stamina]*(('F+ , F-'!U$2-[1]!tbl_gk[[#This Row],[Stamina]])/('F+ , F-'!U$2-'F+ , F-'!U$3))</f>
        <v>7.7283923962432506E-3</v>
      </c>
      <c r="V523" s="2" cm="1">
        <f t="array" ref="V523">[1]!table_weight[Strength]*(('F+ , F-'!V$2-[1]!tbl_gk[[#This Row],[Strength]])/('F+ , F-'!V$2-'F+ , F-'!V$3))</f>
        <v>1.9521346719399615E-2</v>
      </c>
      <c r="W523" s="2" cm="1">
        <f t="array" ref="W523">[1]!table_weight[LongShots]*(('F+ , F-'!W$2-[1]!tbl_gk[[#This Row],[LongShots]])/('F+ , F-'!W$2-'F+ , F-'!W$3))</f>
        <v>8.8300548353824494E-3</v>
      </c>
      <c r="X523" s="2" cm="1">
        <f t="array" ref="X523">[1]!table_weight[Aggression]*(('F+ , F-'!X$2-[1]!tbl_gk[[#This Row],[Aggression]])/('F+ , F-'!X$2-'F+ , F-'!X$3))</f>
        <v>1.2777608761788841E-2</v>
      </c>
      <c r="Y523" s="2" cm="1">
        <f t="array" ref="Y523">[1]!table_weight[Interceptions]*(('F+ , F-'!Y$2-[1]!tbl_gk[[#This Row],[Interceptions]])/('F+ , F-'!Y$2-'F+ , F-'!Y$3))</f>
        <v>2.0776599612664828E-2</v>
      </c>
      <c r="Z523" s="2" cm="1">
        <f t="array" ref="Z523">[1]!table_weight[Positioning]*(('F+ , F-'!Z$2-[1]!tbl_gk[[#This Row],[Positioning]])/('F+ , F-'!Z$2-'F+ , F-'!Z$3))</f>
        <v>2.0704458641787279E-3</v>
      </c>
      <c r="AA523" s="2" cm="1">
        <f t="array" ref="AA523">[1]!table_weight[Vision]*(('F+ , F-'!AA$2-[1]!tbl_gk[[#This Row],[Vision]])/('F+ , F-'!AA$2-'F+ , F-'!AA$3))</f>
        <v>1.4197343068654267E-2</v>
      </c>
      <c r="AB523" s="2" cm="1">
        <f t="array" ref="AB523">[1]!table_weight[Penalties]*(('F+ , F-'!AB$2-[1]!tbl_gk[[#This Row],[Penalties]])/('F+ , F-'!AB$2-'F+ , F-'!AB$3))</f>
        <v>2.0356484546967322E-3</v>
      </c>
      <c r="AC523" s="2" cm="1">
        <f t="array" ref="AC523">[1]!table_weight[Composure]*(('F+ , F-'!AC$2-[1]!tbl_gk[[#This Row],[Composure]])/('F+ , F-'!AC$2-'F+ , F-'!AC$3))</f>
        <v>1.441083694938589E-3</v>
      </c>
      <c r="AD523" s="2" cm="1">
        <f t="array" ref="AD523">[1]!table_weight[Marking]*(('F+ , F-'!AD$2-[1]!tbl_gk[[#This Row],[Marking]])/('F+ , F-'!AD$2-'F+ , F-'!AD$3))</f>
        <v>2.366223844775717E-2</v>
      </c>
      <c r="AE523" s="2" cm="1">
        <f t="array" ref="AE523">[1]!table_weight[StandingTackle]*(('F+ , F-'!AE$2-[1]!tbl_gk[[#This Row],[StandingTackle]])/('F+ , F-'!AE$2-'F+ , F-'!AE$3))</f>
        <v>1.5691800233775807E-2</v>
      </c>
      <c r="AF523" s="2" cm="1">
        <f t="array" ref="AF523">[1]!table_weight[SlidingTackle]*(('F+ , F-'!AF$2-[1]!tbl_gk[[#This Row],[SlidingTackle]])/('F+ , F-'!AF$2-'F+ , F-'!AF$3))</f>
        <v>1.0461200155850536E-2</v>
      </c>
      <c r="AG523" s="2" cm="1">
        <f t="array" ref="AG523">[1]!table_weight[GKDiving]*(('F+ , F-'!AG$2-[1]!tbl_gk[[#This Row],[GKDiving]])/('F+ , F-'!AG$2-'F+ , F-'!AG$3))</f>
        <v>4.4411063786634182E-2</v>
      </c>
      <c r="AH523" s="2" cm="1">
        <f t="array" ref="AH523">[1]!table_weight[GKHandling]*(('F+ , F-'!AH$2-[1]!tbl_gk[[#This Row],[GKHandling]])/('F+ , F-'!AH$2-'F+ , F-'!AH$3))</f>
        <v>4.8124363434346076E-2</v>
      </c>
      <c r="AI523" s="2" cm="1">
        <f t="array" ref="AI523">[1]!table_weight[GKKicking]*(('F+ , F-'!AI$2-[1]!tbl_gk[[#This Row],[GKKicking]])/('F+ , F-'!AI$2-'F+ , F-'!AI$3))</f>
        <v>2.7727411013081817E-2</v>
      </c>
      <c r="AJ523" s="2" cm="1">
        <f t="array" ref="AJ523">[1]!table_weight[GKPositioning]*(('F+ , F-'!AJ$2-[1]!tbl_gk[[#This Row],[GKPositioning]])/('F+ , F-'!AJ$2-'F+ , F-'!AJ$3))</f>
        <v>1.7659310570779983E-2</v>
      </c>
      <c r="AK523" s="2" cm="1">
        <f t="array" ref="AK523">[1]!table_weight[GKReflexes]*(('F+ , F-'!AK$2-[1]!tbl_gk[[#This Row],[GKReflexes]])/('F+ , F-'!AK$2-'F+ , F-'!AK$3))</f>
        <v>4.7371801372409796E-2</v>
      </c>
    </row>
    <row r="524" spans="1:37" x14ac:dyDescent="0.55000000000000004">
      <c r="A524" s="7">
        <f>[1]!tbl_gk[[#This Row],[ID]]</f>
        <v>213428</v>
      </c>
      <c r="B524" s="1" cm="1">
        <f t="array" ref="B524">[1]!table_weight[ValueEUR]*(('F+ , F-'!B$2-[1]!tbl_gk[[#This Row],[ValueEUR]])/('F+ , F-'!B$2-'F+ , F-'!B$3))</f>
        <v>4.6608374714470808E-5</v>
      </c>
      <c r="C524" s="1" cm="1">
        <f t="array" ref="C524">[1]!table_weight[WageEUR]*(('F+ , F-'!C$2-[1]!tbl_gk[[#This Row],[WageEUR]])/('F+ , F-'!C$2-'F+ , F-'!C$3))</f>
        <v>7.8241870618836313E-5</v>
      </c>
      <c r="D524" s="1" cm="1">
        <f t="array" ref="D524">[1]!table_weight[Crossing]*(('F+ , F-'!D$2-[1]!tbl_gk[[#This Row],[Crossing]])/('F+ , F-'!D$2-'F+ , F-'!D$3))</f>
        <v>3.1383600467551537E-2</v>
      </c>
      <c r="E524" s="1" cm="1">
        <f t="array" ref="E524">[1]!table_weight[Finishing]*(('F+ , F-'!E$2-[1]!tbl_gk[[#This Row],[Finishing]])/('F+ , F-'!E$2-'F+ , F-'!E$3))</f>
        <v>8.9842561606326941E-3</v>
      </c>
      <c r="F524" s="1" cm="1">
        <f t="array" ref="F524">[1]!table_weight[HeadingAccuracy]*(('F+ , F-'!F$2-[1]!tbl_gk[[#This Row],[HeadingAccuracy]])/('F+ , F-'!F$2-'F+ , F-'!F$3))</f>
        <v>8.351378275679E-3</v>
      </c>
      <c r="G524" s="1" cm="1">
        <f t="array" ref="G524">[1]!table_weight[ShortPassing]*(('F+ , F-'!G$2-[1]!tbl_gk[[#This Row],[ShortPassing]])/('F+ , F-'!G$2-'F+ , F-'!G$3))</f>
        <v>4.0783877022690797E-2</v>
      </c>
      <c r="H524" s="1" cm="1">
        <f t="array" ref="H524">[1]!table_weight[Volleys]*(('F+ , F-'!H$2-[1]!tbl_gk[[#This Row],[Volleys]])/('F+ , F-'!H$2-'F+ , F-'!H$3))</f>
        <v>6.9443525879286526E-4</v>
      </c>
      <c r="I524" s="1" cm="1">
        <f t="array" ref="I524">[1]!table_weight[Dribbling]*(('F+ , F-'!I$2-[1]!tbl_gk[[#This Row],[Dribbling]])/('F+ , F-'!I$2-'F+ , F-'!I$3))</f>
        <v>1.4668173323482065E-2</v>
      </c>
      <c r="J524" s="1" cm="1">
        <f t="array" ref="J524">[1]!table_weight[Curve]*(('F+ , F-'!J$2-[1]!tbl_gk[[#This Row],[Curve]])/('F+ , F-'!J$2-'F+ , F-'!J$3))</f>
        <v>8.2817834567149896E-3</v>
      </c>
      <c r="K524" s="1" cm="1">
        <f t="array" ref="K524">[1]!table_weight[FKAccuracy]*(('F+ , F-'!K$2-[1]!tbl_gk[[#This Row],[FKAccuracy]])/('F+ , F-'!K$2-'F+ , F-'!K$3))</f>
        <v>9.1268634012777444E-3</v>
      </c>
      <c r="L524" s="1" cm="1">
        <f t="array" ref="L524">[1]!table_weight[LongPassing]*(('F+ , F-'!L$2-[1]!tbl_gk[[#This Row],[LongPassing]])/('F+ , F-'!L$2-'F+ , F-'!L$3))</f>
        <v>2.0574115802880336E-2</v>
      </c>
      <c r="M524" s="1" cm="1">
        <f t="array" ref="M524">[1]!table_weight[BallControl]*(('F+ , F-'!M$2-[1]!tbl_gk[[#This Row],[BallControl]])/('F+ , F-'!M$2-'F+ , F-'!M$3))</f>
        <v>9.9960884871137055E-3</v>
      </c>
      <c r="N524" s="1" cm="1">
        <f t="array" ref="N524">[1]!table_weight[Acceleration]*(('F+ , F-'!N$2-[1]!tbl_gk[[#This Row],[Acceleration]])/('F+ , F-'!N$2-'F+ , F-'!N$3))</f>
        <v>3.8332826285366545E-3</v>
      </c>
      <c r="O524" s="1" cm="1">
        <f t="array" ref="O524">[1]!table_weight[SprintSpeed]*(('F+ , F-'!O$2-[1]!tbl_gk[[#This Row],[SprintSpeed]])/('F+ , F-'!O$2-'F+ , F-'!O$3))</f>
        <v>5.9032552479464486E-3</v>
      </c>
      <c r="P524" s="1" cm="1">
        <f t="array" ref="P524">[1]!table_weight[Agility]*(('F+ , F-'!P$2-[1]!tbl_gk[[#This Row],[Agility]])/('F+ , F-'!P$2-'F+ , F-'!P$3))</f>
        <v>1.8721771079544065E-3</v>
      </c>
      <c r="Q524" s="1" cm="1">
        <f t="array" ref="Q524">[1]!table_weight[Reactions]*(('F+ , F-'!Q$2-[1]!tbl_gk[[#This Row],[Reactions]])/('F+ , F-'!Q$2-'F+ , F-'!Q$3))</f>
        <v>1.5469260002165645E-3</v>
      </c>
      <c r="R524" s="1" cm="1">
        <f t="array" ref="R524">[1]!table_weight[Balance]*(('F+ , F-'!R$2-[1]!tbl_gk[[#This Row],[Balance]])/('F+ , F-'!R$2-'F+ , F-'!R$3))</f>
        <v>2.1730627145899362E-3</v>
      </c>
      <c r="S524" s="1" cm="1">
        <f t="array" ref="S524">[1]!table_weight[ShotPower]*(('F+ , F-'!S$2-[1]!tbl_gk[[#This Row],[ShotPower]])/('F+ , F-'!S$2-'F+ , F-'!S$3))</f>
        <v>5.9732723886410689E-3</v>
      </c>
      <c r="T524" s="1" cm="1">
        <f t="array" ref="T524">[1]!table_weight[Jumping]*(('F+ , F-'!T$2-[1]!tbl_gk[[#This Row],[Jumping]])/('F+ , F-'!T$2-'F+ , F-'!T$3))</f>
        <v>1.9750336123732751E-3</v>
      </c>
      <c r="U524" s="1" cm="1">
        <f t="array" ref="U524">[1]!table_weight[Stamina]*(('F+ , F-'!U$2-[1]!tbl_gk[[#This Row],[Stamina]])/('F+ , F-'!U$2-'F+ , F-'!U$3))</f>
        <v>1.0304523194991E-2</v>
      </c>
      <c r="V524" s="1" cm="1">
        <f t="array" ref="V524">[1]!table_weight[Strength]*(('F+ , F-'!V$2-[1]!tbl_gk[[#This Row],[Strength]])/('F+ , F-'!V$2-'F+ , F-'!V$3))</f>
        <v>7.9860054761180244E-3</v>
      </c>
      <c r="W524" s="1" cm="1">
        <f t="array" ref="W524">[1]!table_weight[LongShots]*(('F+ , F-'!W$2-[1]!tbl_gk[[#This Row],[LongShots]])/('F+ , F-'!W$2-'F+ , F-'!W$3))</f>
        <v>7.5315173595909123E-3</v>
      </c>
      <c r="X524" s="1" cm="1">
        <f t="array" ref="X524">[1]!table_weight[Aggression]*(('F+ , F-'!X$2-[1]!tbl_gk[[#This Row],[Aggression]])/('F+ , F-'!X$2-'F+ , F-'!X$3))</f>
        <v>6.6930331609370121E-3</v>
      </c>
      <c r="Y524" s="1" cm="1">
        <f t="array" ref="Y524">[1]!table_weight[Interceptions]*(('F+ , F-'!Y$2-[1]!tbl_gk[[#This Row],[Interceptions]])/('F+ , F-'!Y$2-'F+ , F-'!Y$3))</f>
        <v>1.3851066408443219E-2</v>
      </c>
      <c r="Z524" s="1" cm="1">
        <f t="array" ref="Z524">[1]!table_weight[Positioning]*(('F+ , F-'!Z$2-[1]!tbl_gk[[#This Row],[Positioning]])/('F+ , F-'!Z$2-'F+ , F-'!Z$3))</f>
        <v>7.394449514924029E-4</v>
      </c>
      <c r="AA524" s="1" cm="1">
        <f t="array" ref="AA524">[1]!table_weight[Vision]*(('F+ , F-'!AA$2-[1]!tbl_gk[[#This Row],[Vision]])/('F+ , F-'!AA$2-'F+ , F-'!AA$3))</f>
        <v>1.4197343068654267E-2</v>
      </c>
      <c r="AB524" s="1" cm="1">
        <f t="array" ref="AB524">[1]!table_weight[Penalties]*(('F+ , F-'!AB$2-[1]!tbl_gk[[#This Row],[Penalties]])/('F+ , F-'!AB$2-'F+ , F-'!AB$3))</f>
        <v>1.9182071976949979E-3</v>
      </c>
      <c r="AC524" s="1" cm="1">
        <f t="array" ref="AC524">[1]!table_weight[Composure]*(('F+ , F-'!AC$2-[1]!tbl_gk[[#This Row],[Composure]])/('F+ , F-'!AC$2-'F+ , F-'!AC$3))</f>
        <v>1.2275898142069463E-3</v>
      </c>
      <c r="AD524" s="1" cm="1">
        <f t="array" ref="AD524">[1]!table_weight[Marking]*(('F+ , F-'!AD$2-[1]!tbl_gk[[#This Row],[Marking]])/('F+ , F-'!AD$2-'F+ , F-'!AD$3))</f>
        <v>3.1549651263676225E-2</v>
      </c>
      <c r="AE524" s="1" cm="1">
        <f t="array" ref="AE524">[1]!table_weight[StandingTackle]*(('F+ , F-'!AE$2-[1]!tbl_gk[[#This Row],[StandingTackle]])/('F+ , F-'!AE$2-'F+ , F-'!AE$3))</f>
        <v>2.017517172914032E-2</v>
      </c>
      <c r="AF524" s="1" cm="1">
        <f t="array" ref="AF524">[1]!table_weight[SlidingTackle]*(('F+ , F-'!AF$2-[1]!tbl_gk[[#This Row],[SlidingTackle]])/('F+ , F-'!AF$2-'F+ , F-'!AF$3))</f>
        <v>5.230600077925268E-3</v>
      </c>
      <c r="AG524" s="1" cm="1">
        <f t="array" ref="AG524">[1]!table_weight[GKDiving]*(('F+ , F-'!AG$2-[1]!tbl_gk[[#This Row],[GKDiving]])/('F+ , F-'!AG$2-'F+ , F-'!AG$3))</f>
        <v>4.4411063786634182E-2</v>
      </c>
      <c r="AH524" s="1" cm="1">
        <f t="array" ref="AH524">[1]!table_weight[GKHandling]*(('F+ , F-'!AH$2-[1]!tbl_gk[[#This Row],[GKHandling]])/('F+ , F-'!AH$2-'F+ , F-'!AH$3))</f>
        <v>4.9906747265247783E-2</v>
      </c>
      <c r="AI524" s="1" cm="1">
        <f t="array" ref="AI524">[1]!table_weight[GKKicking]*(('F+ , F-'!AI$2-[1]!tbl_gk[[#This Row],[GKKicking]])/('F+ , F-'!AI$2-'F+ , F-'!AI$3))</f>
        <v>2.6832978399756596E-2</v>
      </c>
      <c r="AJ524" s="1" cm="1">
        <f t="array" ref="AJ524">[1]!table_weight[GKPositioning]*(('F+ , F-'!AJ$2-[1]!tbl_gk[[#This Row],[GKPositioning]])/('F+ , F-'!AJ$2-'F+ , F-'!AJ$3))</f>
        <v>1.8290000234022125E-2</v>
      </c>
      <c r="AK524" s="1" cm="1">
        <f t="array" ref="AK524">[1]!table_weight[GKReflexes]*(('F+ , F-'!AK$2-[1]!tbl_gk[[#This Row],[GKReflexes]])/('F+ , F-'!AK$2-'F+ , F-'!AK$3))</f>
        <v>5.10157860933644E-2</v>
      </c>
    </row>
    <row r="525" spans="1:37" x14ac:dyDescent="0.55000000000000004">
      <c r="A525" s="8">
        <f>[1]!tbl_gk[[#This Row],[ID]]</f>
        <v>213483</v>
      </c>
      <c r="B525" s="2" cm="1">
        <f t="array" ref="B525">[1]!table_weight[ValueEUR]*(('F+ , F-'!B$2-[1]!tbl_gk[[#This Row],[ValueEUR]])/('F+ , F-'!B$2-'F+ , F-'!B$3))</f>
        <v>1.1111930395502975E-5</v>
      </c>
      <c r="C525" s="2" cm="1">
        <f t="array" ref="C525">[1]!table_weight[WageEUR]*(('F+ , F-'!C$2-[1]!tbl_gk[[#This Row],[WageEUR]])/('F+ , F-'!C$2-'F+ , F-'!C$3))</f>
        <v>0</v>
      </c>
      <c r="D525" s="2" cm="1">
        <f t="array" ref="D525">[1]!table_weight[Crossing]*(('F+ , F-'!D$2-[1]!tbl_gk[[#This Row],[Crossing]])/('F+ , F-'!D$2-'F+ , F-'!D$3))</f>
        <v>3.2504443341392672E-2</v>
      </c>
      <c r="E525" s="2" cm="1">
        <f t="array" ref="E525">[1]!table_weight[Finishing]*(('F+ , F-'!E$2-[1]!tbl_gk[[#This Row],[Finishing]])/('F+ , F-'!E$2-'F+ , F-'!E$3))</f>
        <v>1.1979008214176926E-2</v>
      </c>
      <c r="F525" s="2" cm="1">
        <f t="array" ref="F525">[1]!table_weight[HeadingAccuracy]*(('F+ , F-'!F$2-[1]!tbl_gk[[#This Row],[HeadingAccuracy]])/('F+ , F-'!F$2-'F+ , F-'!F$3))</f>
        <v>8.7689471894629514E-3</v>
      </c>
      <c r="G525" s="2" cm="1">
        <f t="array" ref="G525">[1]!table_weight[ShortPassing]*(('F+ , F-'!G$2-[1]!tbl_gk[[#This Row],[ShortPassing]])/('F+ , F-'!G$2-'F+ , F-'!G$3))</f>
        <v>3.9377536435701459E-2</v>
      </c>
      <c r="H525" s="2" cm="1">
        <f t="array" ref="H525">[1]!table_weight[Volleys]*(('F+ , F-'!H$2-[1]!tbl_gk[[#This Row],[Volleys]])/('F+ , F-'!H$2-'F+ , F-'!H$3))</f>
        <v>1.2731313077869197E-3</v>
      </c>
      <c r="I525" s="2" cm="1">
        <f t="array" ref="I525">[1]!table_weight[Dribbling]*(('F+ , F-'!I$2-[1]!tbl_gk[[#This Row],[Dribbling]])/('F+ , F-'!I$2-'F+ , F-'!I$3))</f>
        <v>1.6623929766613008E-2</v>
      </c>
      <c r="J525" s="2" cm="1">
        <f t="array" ref="J525">[1]!table_weight[Curve]*(('F+ , F-'!J$2-[1]!tbl_gk[[#This Row],[Curve]])/('F+ , F-'!J$2-'F+ , F-'!J$3))</f>
        <v>9.1268634012777444E-3</v>
      </c>
      <c r="K525" s="2" cm="1">
        <f t="array" ref="K525">[1]!table_weight[FKAccuracy]*(('F+ , F-'!K$2-[1]!tbl_gk[[#This Row],[FKAccuracy]])/('F+ , F-'!K$2-'F+ , F-'!K$3))</f>
        <v>8.9747490112564478E-3</v>
      </c>
      <c r="L525" s="2" cm="1">
        <f t="array" ref="L525">[1]!table_weight[LongPassing]*(('F+ , F-'!L$2-[1]!tbl_gk[[#This Row],[LongPassing]])/('F+ , F-'!L$2-'F+ , F-'!L$3))</f>
        <v>1.9491267602728742E-2</v>
      </c>
      <c r="M525" s="2" cm="1">
        <f t="array" ref="M525">[1]!table_weight[BallControl]*(('F+ , F-'!M$2-[1]!tbl_gk[[#This Row],[BallControl]])/('F+ , F-'!M$2-'F+ , F-'!M$3))</f>
        <v>1.2603763744621627E-2</v>
      </c>
      <c r="N525" s="2" cm="1">
        <f t="array" ref="N525">[1]!table_weight[Acceleration]*(('F+ , F-'!N$2-[1]!tbl_gk[[#This Row],[Acceleration]])/('F+ , F-'!N$2-'F+ , F-'!N$3))</f>
        <v>1.0597899031836633E-2</v>
      </c>
      <c r="O525" s="2" cm="1">
        <f t="array" ref="O525">[1]!table_weight[SprintSpeed]*(('F+ , F-'!O$2-[1]!tbl_gk[[#This Row],[SprintSpeed]])/('F+ , F-'!O$2-'F+ , F-'!O$3))</f>
        <v>1.3493154852449027E-2</v>
      </c>
      <c r="P525" s="2" cm="1">
        <f t="array" ref="P525">[1]!table_weight[Agility]*(('F+ , F-'!P$2-[1]!tbl_gk[[#This Row],[Agility]])/('F+ , F-'!P$2-'F+ , F-'!P$3))</f>
        <v>6.0845756008518206E-3</v>
      </c>
      <c r="Q525" s="2" cm="1">
        <f t="array" ref="Q525">[1]!table_weight[Reactions]*(('F+ , F-'!Q$2-[1]!tbl_gk[[#This Row],[Reactions]])/('F+ , F-'!Q$2-'F+ , F-'!Q$3))</f>
        <v>1.4437976002021271E-3</v>
      </c>
      <c r="R525" s="2" cm="1">
        <f t="array" ref="R525">[1]!table_weight[Balance]*(('F+ , F-'!R$2-[1]!tbl_gk[[#This Row],[Balance]])/('F+ , F-'!R$2-'F+ , F-'!R$3))</f>
        <v>2.5455877513767822E-3</v>
      </c>
      <c r="S525" s="2" cm="1">
        <f t="array" ref="S525">[1]!table_weight[ShotPower]*(('F+ , F-'!S$2-[1]!tbl_gk[[#This Row],[ShotPower]])/('F+ , F-'!S$2-'F+ , F-'!S$3))</f>
        <v>5.9732723886410689E-3</v>
      </c>
      <c r="T525" s="2" cm="1">
        <f t="array" ref="T525">[1]!table_weight[Jumping]*(('F+ , F-'!T$2-[1]!tbl_gk[[#This Row],[Jumping]])/('F+ , F-'!T$2-'F+ , F-'!T$3))</f>
        <v>2.91961490524745E-3</v>
      </c>
      <c r="U525" s="2" cm="1">
        <f t="array" ref="U525">[1]!table_weight[Stamina]*(('F+ , F-'!U$2-[1]!tbl_gk[[#This Row],[Stamina]])/('F+ , F-'!U$2-'F+ , F-'!U$3))</f>
        <v>1.7174205324984999E-2</v>
      </c>
      <c r="V525" s="2" cm="1">
        <f t="array" ref="V525">[1]!table_weight[Strength]*(('F+ , F-'!V$2-[1]!tbl_gk[[#This Row],[Strength]])/('F+ , F-'!V$2-'F+ , F-'!V$3))</f>
        <v>1.3310009126863375E-2</v>
      </c>
      <c r="W525" s="2" cm="1">
        <f t="array" ref="W525">[1]!table_weight[LongShots]*(('F+ , F-'!W$2-[1]!tbl_gk[[#This Row],[LongShots]])/('F+ , F-'!W$2-'F+ , F-'!W$3))</f>
        <v>8.3106398450658349E-3</v>
      </c>
      <c r="X525" s="2" cm="1">
        <f t="array" ref="X525">[1]!table_weight[Aggression]*(('F+ , F-'!X$2-[1]!tbl_gk[[#This Row],[Aggression]])/('F+ , F-'!X$2-'F+ , F-'!X$3))</f>
        <v>1.5211439002129575E-2</v>
      </c>
      <c r="Y525" s="2" cm="1">
        <f t="array" ref="Y525">[1]!table_weight[Interceptions]*(('F+ , F-'!Y$2-[1]!tbl_gk[[#This Row],[Interceptions]])/('F+ , F-'!Y$2-'F+ , F-'!Y$3))</f>
        <v>1.5236173049287543E-2</v>
      </c>
      <c r="Z525" s="2" cm="1">
        <f t="array" ref="Z525">[1]!table_weight[Positioning]*(('F+ , F-'!Z$2-[1]!tbl_gk[[#This Row],[Positioning]])/('F+ , F-'!Z$2-'F+ , F-'!Z$3))</f>
        <v>2.957779805969611E-4</v>
      </c>
      <c r="AA525" s="2" cm="1">
        <f t="array" ref="AA525">[1]!table_weight[Vision]*(('F+ , F-'!AA$2-[1]!tbl_gk[[#This Row],[Vision]])/('F+ , F-'!AA$2-'F+ , F-'!AA$3))</f>
        <v>2.0586147449548689E-2</v>
      </c>
      <c r="AB525" s="2" cm="1">
        <f t="array" ref="AB525">[1]!table_weight[Penalties]*(('F+ , F-'!AB$2-[1]!tbl_gk[[#This Row],[Penalties]])/('F+ , F-'!AB$2-'F+ , F-'!AB$3))</f>
        <v>2.3096780543674466E-3</v>
      </c>
      <c r="AC525" s="2" cm="1">
        <f t="array" ref="AC525">[1]!table_weight[Composure]*(('F+ , F-'!AC$2-[1]!tbl_gk[[#This Row],[Composure]])/('F+ , F-'!AC$2-'F+ , F-'!AC$3))</f>
        <v>1.7079510458531426E-3</v>
      </c>
      <c r="AD525" s="2" cm="1">
        <f t="array" ref="AD525">[1]!table_weight[Marking]*(('F+ , F-'!AD$2-[1]!tbl_gk[[#This Row],[Marking]])/('F+ , F-'!AD$2-'F+ , F-'!AD$3))</f>
        <v>1.2619860505470488E-2</v>
      </c>
      <c r="AE525" s="2" cm="1">
        <f t="array" ref="AE525">[1]!table_weight[StandingTackle]*(('F+ , F-'!AE$2-[1]!tbl_gk[[#This Row],[StandingTackle]])/('F+ , F-'!AE$2-'F+ , F-'!AE$3))</f>
        <v>2.9141914719869356E-2</v>
      </c>
      <c r="AF525" s="2" cm="1">
        <f t="array" ref="AF525">[1]!table_weight[SlidingTackle]*(('F+ , F-'!AF$2-[1]!tbl_gk[[#This Row],[SlidingTackle]])/('F+ , F-'!AF$2-'F+ , F-'!AF$3))</f>
        <v>9.7139715732897855E-3</v>
      </c>
      <c r="AG525" s="2" cm="1">
        <f t="array" ref="AG525">[1]!table_weight[GKDiving]*(('F+ , F-'!AG$2-[1]!tbl_gk[[#This Row],[GKDiving]])/('F+ , F-'!AG$2-'F+ , F-'!AG$3))</f>
        <v>5.1243535138424057E-2</v>
      </c>
      <c r="AH525" s="2" cm="1">
        <f t="array" ref="AH525">[1]!table_weight[GKHandling]*(('F+ , F-'!AH$2-[1]!tbl_gk[[#This Row],[GKHandling]])/('F+ , F-'!AH$2-'F+ , F-'!AH$3))</f>
        <v>5.168913109614949E-2</v>
      </c>
      <c r="AI525" s="2" cm="1">
        <f t="array" ref="AI525">[1]!table_weight[GKKicking]*(('F+ , F-'!AI$2-[1]!tbl_gk[[#This Row],[GKKicking]])/('F+ , F-'!AI$2-'F+ , F-'!AI$3))</f>
        <v>2.6832978399756596E-2</v>
      </c>
      <c r="AJ525" s="2" cm="1">
        <f t="array" ref="AJ525">[1]!table_weight[GKPositioning]*(('F+ , F-'!AJ$2-[1]!tbl_gk[[#This Row],[GKPositioning]])/('F+ , F-'!AJ$2-'F+ , F-'!AJ$3))</f>
        <v>1.7028620907537841E-2</v>
      </c>
      <c r="AK525" s="2" cm="1">
        <f t="array" ref="AK525">[1]!table_weight[GKReflexes]*(('F+ , F-'!AK$2-[1]!tbl_gk[[#This Row],[GKReflexes]])/('F+ , F-'!AK$2-'F+ , F-'!AK$3))</f>
        <v>5.4659770814318998E-2</v>
      </c>
    </row>
    <row r="526" spans="1:37" x14ac:dyDescent="0.55000000000000004">
      <c r="A526" s="7">
        <f>[1]!tbl_gk[[#This Row],[ID]]</f>
        <v>213536</v>
      </c>
      <c r="B526" s="1" cm="1">
        <f t="array" ref="B526">[1]!table_weight[ValueEUR]*(('F+ , F-'!B$2-[1]!tbl_gk[[#This Row],[ValueEUR]])/('F+ , F-'!B$2-'F+ , F-'!B$3))</f>
        <v>1.2010144769139465E-3</v>
      </c>
      <c r="C526" s="1" cm="1">
        <f t="array" ref="C526">[1]!table_weight[WageEUR]*(('F+ , F-'!C$2-[1]!tbl_gk[[#This Row],[WageEUR]])/('F+ , F-'!C$2-'F+ , F-'!C$3))</f>
        <v>8.6066057680719962E-4</v>
      </c>
      <c r="D526" s="1" cm="1">
        <f t="array" ref="D526">[1]!table_weight[Crossing]*(('F+ , F-'!D$2-[1]!tbl_gk[[#This Row],[Crossing]])/('F+ , F-'!D$2-'F+ , F-'!D$3))</f>
        <v>2.8021071846028162E-2</v>
      </c>
      <c r="E526" s="1" cm="1">
        <f t="array" ref="E526">[1]!table_weight[Finishing]*(('F+ , F-'!E$2-[1]!tbl_gk[[#This Row],[Finishing]])/('F+ , F-'!E$2-'F+ , F-'!E$3))</f>
        <v>9.9825068451474385E-3</v>
      </c>
      <c r="F526" s="1" cm="1">
        <f t="array" ref="F526">[1]!table_weight[HeadingAccuracy]*(('F+ , F-'!F$2-[1]!tbl_gk[[#This Row],[HeadingAccuracy]])/('F+ , F-'!F$2-'F+ , F-'!F$3))</f>
        <v>1.0439222844598752E-2</v>
      </c>
      <c r="G526" s="1" cm="1">
        <f t="array" ref="G526">[1]!table_weight[ShortPassing]*(('F+ , F-'!G$2-[1]!tbl_gk[[#This Row],[ShortPassing]])/('F+ , F-'!G$2-'F+ , F-'!G$3))</f>
        <v>4.0783877022690797E-2</v>
      </c>
      <c r="H526" s="1" cm="1">
        <f t="array" ref="H526">[1]!table_weight[Volleys]*(('F+ , F-'!H$2-[1]!tbl_gk[[#This Row],[Volleys]])/('F+ , F-'!H$2-'F+ , F-'!H$3))</f>
        <v>8.1017446859167619E-4</v>
      </c>
      <c r="I526" s="1" cm="1">
        <f t="array" ref="I526">[1]!table_weight[Dribbling]*(('F+ , F-'!I$2-[1]!tbl_gk[[#This Row],[Dribbling]])/('F+ , F-'!I$2-'F+ , F-'!I$3))</f>
        <v>1.1734538658785652E-2</v>
      </c>
      <c r="J526" s="1" cm="1">
        <f t="array" ref="J526">[1]!table_weight[Curve]*(('F+ , F-'!J$2-[1]!tbl_gk[[#This Row],[Curve]])/('F+ , F-'!J$2-'F+ , F-'!J$3))</f>
        <v>8.9578474123651938E-3</v>
      </c>
      <c r="K526" s="1" cm="1">
        <f t="array" ref="K526">[1]!table_weight[FKAccuracy]*(('F+ , F-'!K$2-[1]!tbl_gk[[#This Row],[FKAccuracy]])/('F+ , F-'!K$2-'F+ , F-'!K$3))</f>
        <v>9.1268634012777444E-3</v>
      </c>
      <c r="L526" s="1" cm="1">
        <f t="array" ref="L526">[1]!table_weight[LongPassing]*(('F+ , F-'!L$2-[1]!tbl_gk[[#This Row],[LongPassing]])/('F+ , F-'!L$2-'F+ , F-'!L$3))</f>
        <v>1.1911330201667564E-2</v>
      </c>
      <c r="M526" s="1" cm="1">
        <f t="array" ref="M526">[1]!table_weight[BallControl]*(('F+ , F-'!M$2-[1]!tbl_gk[[#This Row],[BallControl]])/('F+ , F-'!M$2-'F+ , F-'!M$3))</f>
        <v>8.6922508583597423E-4</v>
      </c>
      <c r="N526" s="1" cm="1">
        <f t="array" ref="N526">[1]!table_weight[Acceleration]*(('F+ , F-'!N$2-[1]!tbl_gk[[#This Row],[Acceleration]])/('F+ , F-'!N$2-'F+ , F-'!N$3))</f>
        <v>3.3823082016499898E-3</v>
      </c>
      <c r="O526" s="1" cm="1">
        <f t="array" ref="O526">[1]!table_weight[SprintSpeed]*(('F+ , F-'!O$2-[1]!tbl_gk[[#This Row],[SprintSpeed]])/('F+ , F-'!O$2-'F+ , F-'!O$3))</f>
        <v>4.7788256769090301E-3</v>
      </c>
      <c r="P526" s="1" cm="1">
        <f t="array" ref="P526">[1]!table_weight[Agility]*(('F+ , F-'!P$2-[1]!tbl_gk[[#This Row],[Agility]])/('F+ , F-'!P$2-'F+ , F-'!P$3))</f>
        <v>3.1592988696730611E-3</v>
      </c>
      <c r="Q526" s="1" cm="1">
        <f t="array" ref="Q526">[1]!table_weight[Reactions]*(('F+ , F-'!Q$2-[1]!tbl_gk[[#This Row],[Reactions]])/('F+ , F-'!Q$2-'F+ , F-'!Q$3))</f>
        <v>5.6720620007940704E-4</v>
      </c>
      <c r="R526" s="1" cm="1">
        <f t="array" ref="R526">[1]!table_weight[Balance]*(('F+ , F-'!R$2-[1]!tbl_gk[[#This Row],[Balance]])/('F+ , F-'!R$2-'F+ , F-'!R$3))</f>
        <v>1.8005376778030898E-3</v>
      </c>
      <c r="S526" s="1" cm="1">
        <f t="array" ref="S526">[1]!table_weight[ShotPower]*(('F+ , F-'!S$2-[1]!tbl_gk[[#This Row],[ShotPower]])/('F+ , F-'!S$2-'F+ , F-'!S$3))</f>
        <v>4.4150274176912247E-3</v>
      </c>
      <c r="T526" s="1" cm="1">
        <f t="array" ref="T526">[1]!table_weight[Jumping]*(('F+ , F-'!T$2-[1]!tbl_gk[[#This Row],[Jumping]])/('F+ , F-'!T$2-'F+ , F-'!T$3))</f>
        <v>1.459807452623725E-3</v>
      </c>
      <c r="U526" s="1" cm="1">
        <f t="array" ref="U526">[1]!table_weight[Stamina]*(('F+ , F-'!U$2-[1]!tbl_gk[[#This Row],[Stamina]])/('F+ , F-'!U$2-'F+ , F-'!U$3))</f>
        <v>2.5761307987477501E-3</v>
      </c>
      <c r="V526" s="1" cm="1">
        <f t="array" ref="V526">[1]!table_weight[Strength]*(('F+ , F-'!V$2-[1]!tbl_gk[[#This Row],[Strength]])/('F+ , F-'!V$2-'F+ , F-'!V$3))</f>
        <v>1.4197343068654266E-2</v>
      </c>
      <c r="W526" s="1" cm="1">
        <f t="array" ref="W526">[1]!table_weight[LongShots]*(('F+ , F-'!W$2-[1]!tbl_gk[[#This Row],[LongShots]])/('F+ , F-'!W$2-'F+ , F-'!W$3))</f>
        <v>8.0509323499075268E-3</v>
      </c>
      <c r="X526" s="1" cm="1">
        <f t="array" ref="X526">[1]!table_weight[Aggression]*(('F+ , F-'!X$2-[1]!tbl_gk[[#This Row],[Aggression]])/('F+ , F-'!X$2-'F+ , F-'!X$3))</f>
        <v>6.6930331609370121E-3</v>
      </c>
      <c r="Y526" s="1" cm="1">
        <f t="array" ref="Y526">[1]!table_weight[Interceptions]*(('F+ , F-'!Y$2-[1]!tbl_gk[[#This Row],[Interceptions]])/('F+ , F-'!Y$2-'F+ , F-'!Y$3))</f>
        <v>1.6621279690131864E-2</v>
      </c>
      <c r="Z526" s="1" cm="1">
        <f t="array" ref="Z526">[1]!table_weight[Positioning]*(('F+ , F-'!Z$2-[1]!tbl_gk[[#This Row],[Positioning]])/('F+ , F-'!Z$2-'F+ , F-'!Z$3))</f>
        <v>1.9225568738802474E-3</v>
      </c>
      <c r="AA526" s="1" cm="1">
        <f t="array" ref="AA526">[1]!table_weight[Vision]*(('F+ , F-'!AA$2-[1]!tbl_gk[[#This Row],[Vision]])/('F+ , F-'!AA$2-'F+ , F-'!AA$3))</f>
        <v>1.0648007301490701E-2</v>
      </c>
      <c r="AB526" s="1" cm="1">
        <f t="array" ref="AB526">[1]!table_weight[Penalties]*(('F+ , F-'!AB$2-[1]!tbl_gk[[#This Row],[Penalties]])/('F+ , F-'!AB$2-'F+ , F-'!AB$3))</f>
        <v>1.9965013690294879E-3</v>
      </c>
      <c r="AC526" s="1" cm="1">
        <f t="array" ref="AC526">[1]!table_weight[Composure]*(('F+ , F-'!AC$2-[1]!tbl_gk[[#This Row],[Composure]])/('F+ , F-'!AC$2-'F+ , F-'!AC$3))</f>
        <v>3.7361429128037491E-4</v>
      </c>
      <c r="AD526" s="1" cm="1">
        <f t="array" ref="AD526">[1]!table_weight[Marking]*(('F+ , F-'!AD$2-[1]!tbl_gk[[#This Row],[Marking]])/('F+ , F-'!AD$2-'F+ , F-'!AD$3))</f>
        <v>3.1549651263676225E-2</v>
      </c>
      <c r="AE526" s="1" cm="1">
        <f t="array" ref="AE526">[1]!table_weight[StandingTackle]*(('F+ , F-'!AE$2-[1]!tbl_gk[[#This Row],[StandingTackle]])/('F+ , F-'!AE$2-'F+ , F-'!AE$3))</f>
        <v>1.7933485981458063E-2</v>
      </c>
      <c r="AF526" s="1" cm="1">
        <f t="array" ref="AF526">[1]!table_weight[SlidingTackle]*(('F+ , F-'!AF$2-[1]!tbl_gk[[#This Row],[SlidingTackle]])/('F+ , F-'!AF$2-'F+ , F-'!AF$3))</f>
        <v>5.977828660486021E-3</v>
      </c>
      <c r="AG526" s="1" cm="1">
        <f t="array" ref="AG526">[1]!table_weight[GKDiving]*(('F+ , F-'!AG$2-[1]!tbl_gk[[#This Row],[GKDiving]])/('F+ , F-'!AG$2-'F+ , F-'!AG$3))</f>
        <v>3.0746121083054436E-2</v>
      </c>
      <c r="AH526" s="1" cm="1">
        <f t="array" ref="AH526">[1]!table_weight[GKHandling]*(('F+ , F-'!AH$2-[1]!tbl_gk[[#This Row],[GKHandling]])/('F+ , F-'!AH$2-'F+ , F-'!AH$3))</f>
        <v>3.5647676618034127E-2</v>
      </c>
      <c r="AI526" s="1" cm="1">
        <f t="array" ref="AI526">[1]!table_weight[GKKicking]*(('F+ , F-'!AI$2-[1]!tbl_gk[[#This Row],[GKKicking]])/('F+ , F-'!AI$2-'F+ , F-'!AI$3))</f>
        <v>2.0571950106480059E-2</v>
      </c>
      <c r="AJ526" s="1" cm="1">
        <f t="array" ref="AJ526">[1]!table_weight[GKPositioning]*(('F+ , F-'!AJ$2-[1]!tbl_gk[[#This Row],[GKPositioning]])/('F+ , F-'!AJ$2-'F+ , F-'!AJ$3))</f>
        <v>1.0721724275116419E-2</v>
      </c>
      <c r="AK526" s="1" cm="1">
        <f t="array" ref="AK526">[1]!table_weight[GKReflexes]*(('F+ , F-'!AK$2-[1]!tbl_gk[[#This Row],[GKReflexes]])/('F+ , F-'!AK$2-'F+ , F-'!AK$3))</f>
        <v>2.7329885407159499E-2</v>
      </c>
    </row>
    <row r="527" spans="1:37" x14ac:dyDescent="0.55000000000000004">
      <c r="A527" s="8">
        <f>[1]!tbl_gk[[#This Row],[ID]]</f>
        <v>213573</v>
      </c>
      <c r="B527" s="2" cm="1">
        <f t="array" ref="B527">[1]!table_weight[ValueEUR]*(('F+ , F-'!B$2-[1]!tbl_gk[[#This Row],[ValueEUR]])/('F+ , F-'!B$2-'F+ , F-'!B$3))</f>
        <v>4.9108559053458981E-4</v>
      </c>
      <c r="C527" s="2" cm="1">
        <f t="array" ref="C527">[1]!table_weight[WageEUR]*(('F+ , F-'!C$2-[1]!tbl_gk[[#This Row],[WageEUR]])/('F+ , F-'!C$2-'F+ , F-'!C$3))</f>
        <v>1.1736280592825449E-3</v>
      </c>
      <c r="D527" s="2" cm="1">
        <f t="array" ref="D527">[1]!table_weight[Crossing]*(('F+ , F-'!D$2-[1]!tbl_gk[[#This Row],[Crossing]])/('F+ , F-'!D$2-'F+ , F-'!D$3))</f>
        <v>2.9141914719869291E-2</v>
      </c>
      <c r="E527" s="2" cm="1">
        <f t="array" ref="E527">[1]!table_weight[Finishing]*(('F+ , F-'!E$2-[1]!tbl_gk[[#This Row],[Finishing]])/('F+ , F-'!E$2-'F+ , F-'!E$3))</f>
        <v>9.9825068451474385E-3</v>
      </c>
      <c r="F527" s="2" cm="1">
        <f t="array" ref="F527">[1]!table_weight[HeadingAccuracy]*(('F+ , F-'!F$2-[1]!tbl_gk[[#This Row],[HeadingAccuracy]])/('F+ , F-'!F$2-'F+ , F-'!F$3))</f>
        <v>1.00216539308148E-2</v>
      </c>
      <c r="G527" s="2" cm="1">
        <f t="array" ref="G527">[1]!table_weight[ShortPassing]*(('F+ , F-'!G$2-[1]!tbl_gk[[#This Row],[ShortPassing]])/('F+ , F-'!G$2-'F+ , F-'!G$3))</f>
        <v>2.5314130565808078E-2</v>
      </c>
      <c r="H527" s="2" cm="1">
        <f t="array" ref="H527">[1]!table_weight[Volleys]*(('F+ , F-'!H$2-[1]!tbl_gk[[#This Row],[Volleys]])/('F+ , F-'!H$2-'F+ , F-'!H$3))</f>
        <v>8.1017446859167619E-4</v>
      </c>
      <c r="I527" s="2" cm="1">
        <f t="array" ref="I527">[1]!table_weight[Dribbling]*(('F+ , F-'!I$2-[1]!tbl_gk[[#This Row],[Dribbling]])/('F+ , F-'!I$2-'F+ , F-'!I$3))</f>
        <v>8.8009039940892403E-3</v>
      </c>
      <c r="J527" s="2" cm="1">
        <f t="array" ref="J527">[1]!table_weight[Curve]*(('F+ , F-'!J$2-[1]!tbl_gk[[#This Row],[Curve]])/('F+ , F-'!J$2-'F+ , F-'!J$3))</f>
        <v>9.295879390190295E-3</v>
      </c>
      <c r="K527" s="2" cm="1">
        <f t="array" ref="K527">[1]!table_weight[FKAccuracy]*(('F+ , F-'!K$2-[1]!tbl_gk[[#This Row],[FKAccuracy]])/('F+ , F-'!K$2-'F+ , F-'!K$3))</f>
        <v>9.2789777912990392E-3</v>
      </c>
      <c r="L527" s="2" cm="1">
        <f t="array" ref="L527">[1]!table_weight[LongPassing]*(('F+ , F-'!L$2-[1]!tbl_gk[[#This Row],[LongPassing]])/('F+ , F-'!L$2-'F+ , F-'!L$3))</f>
        <v>1.6784147102349749E-2</v>
      </c>
      <c r="M527" s="2" cm="1">
        <f t="array" ref="M527">[1]!table_weight[BallControl]*(('F+ , F-'!M$2-[1]!tbl_gk[[#This Row],[BallControl]])/('F+ , F-'!M$2-'F+ , F-'!M$3))</f>
        <v>9.9960884871137055E-3</v>
      </c>
      <c r="N527" s="2" cm="1">
        <f t="array" ref="N527">[1]!table_weight[Acceleration]*(('F+ , F-'!N$2-[1]!tbl_gk[[#This Row],[Acceleration]])/('F+ , F-'!N$2-'F+ , F-'!N$3))</f>
        <v>5.4116931226399828E-3</v>
      </c>
      <c r="O527" s="2" cm="1">
        <f t="array" ref="O527">[1]!table_weight[SprintSpeed]*(('F+ , F-'!O$2-[1]!tbl_gk[[#This Row],[SprintSpeed]])/('F+ , F-'!O$2-'F+ , F-'!O$3))</f>
        <v>6.1843626407058041E-3</v>
      </c>
      <c r="P527" s="2" cm="1">
        <f t="array" ref="P527">[1]!table_weight[Agility]*(('F+ , F-'!P$2-[1]!tbl_gk[[#This Row],[Agility]])/('F+ , F-'!P$2-'F+ , F-'!P$3))</f>
        <v>3.6273431466616623E-3</v>
      </c>
      <c r="Q527" s="2" cm="1">
        <f t="array" ref="Q527">[1]!table_weight[Reactions]*(('F+ , F-'!Q$2-[1]!tbl_gk[[#This Row],[Reactions]])/('F+ , F-'!Q$2-'F+ , F-'!Q$3))</f>
        <v>1.0312840001443764E-3</v>
      </c>
      <c r="R527" s="2" cm="1">
        <f t="array" ref="R527">[1]!table_weight[Balance]*(('F+ , F-'!R$2-[1]!tbl_gk[[#This Row],[Balance]])/('F+ , F-'!R$2-'F+ , F-'!R$3))</f>
        <v>1.0554876042293973E-3</v>
      </c>
      <c r="S527" s="2" cm="1">
        <f t="array" ref="S527">[1]!table_weight[ShotPower]*(('F+ , F-'!S$2-[1]!tbl_gk[[#This Row],[ShotPower]])/('F+ , F-'!S$2-'F+ , F-'!S$3))</f>
        <v>6.7523948741159906E-3</v>
      </c>
      <c r="T527" s="2" cm="1">
        <f t="array" ref="T527">[1]!table_weight[Jumping]*(('F+ , F-'!T$2-[1]!tbl_gk[[#This Row],[Jumping]])/('F+ , F-'!T$2-'F+ , F-'!T$3))</f>
        <v>1.7174205324985003E-3</v>
      </c>
      <c r="U527" s="2" cm="1">
        <f t="array" ref="U527">[1]!table_weight[Stamina]*(('F+ , F-'!U$2-[1]!tbl_gk[[#This Row],[Stamina]])/('F+ , F-'!U$2-'F+ , F-'!U$3))</f>
        <v>7.7283923962432506E-3</v>
      </c>
      <c r="V527" s="2" cm="1">
        <f t="array" ref="V527">[1]!table_weight[Strength]*(('F+ , F-'!V$2-[1]!tbl_gk[[#This Row],[Strength]])/('F+ , F-'!V$2-'F+ , F-'!V$3))</f>
        <v>2.4845350370144969E-2</v>
      </c>
      <c r="W527" s="2" cm="1">
        <f t="array" ref="W527">[1]!table_weight[LongShots]*(('F+ , F-'!W$2-[1]!tbl_gk[[#This Row],[LongShots]])/('F+ , F-'!W$2-'F+ , F-'!W$3))</f>
        <v>7.5315173595909123E-3</v>
      </c>
      <c r="X527" s="2" cm="1">
        <f t="array" ref="X527">[1]!table_weight[Aggression]*(('F+ , F-'!X$2-[1]!tbl_gk[[#This Row],[Aggression]])/('F+ , F-'!X$2-'F+ , F-'!X$3))</f>
        <v>5.4761180407666456E-3</v>
      </c>
      <c r="Y527" s="2" cm="1">
        <f t="array" ref="Y527">[1]!table_weight[Interceptions]*(('F+ , F-'!Y$2-[1]!tbl_gk[[#This Row],[Interceptions]])/('F+ , F-'!Y$2-'F+ , F-'!Y$3))</f>
        <v>1.4543619728865382E-2</v>
      </c>
      <c r="Z527" s="2" cm="1">
        <f t="array" ref="Z527">[1]!table_weight[Positioning]*(('F+ , F-'!Z$2-[1]!tbl_gk[[#This Row],[Positioning]])/('F+ , F-'!Z$2-'F+ , F-'!Z$3))</f>
        <v>7.394449514924029E-4</v>
      </c>
      <c r="AA527" s="2" cm="1">
        <f t="array" ref="AA527">[1]!table_weight[Vision]*(('F+ , F-'!AA$2-[1]!tbl_gk[[#This Row],[Vision]])/('F+ , F-'!AA$2-'F+ , F-'!AA$3))</f>
        <v>2.4845350370144972E-2</v>
      </c>
      <c r="AB527" s="2" cm="1">
        <f t="array" ref="AB527">[1]!table_weight[Penalties]*(('F+ , F-'!AB$2-[1]!tbl_gk[[#This Row],[Penalties]])/('F+ , F-'!AB$2-'F+ , F-'!AB$3))</f>
        <v>1.9573542833622431E-3</v>
      </c>
      <c r="AC527" s="2" cm="1">
        <f t="array" ref="AC527">[1]!table_weight[Composure]*(('F+ , F-'!AC$2-[1]!tbl_gk[[#This Row],[Composure]])/('F+ , F-'!AC$2-'F+ , F-'!AC$3))</f>
        <v>9.6072246329239263E-4</v>
      </c>
      <c r="AD527" s="2" cm="1">
        <f t="array" ref="AD527">[1]!table_weight[Marking]*(('F+ , F-'!AD$2-[1]!tbl_gk[[#This Row],[Marking]])/('F+ , F-'!AD$2-'F+ , F-'!AD$3))</f>
        <v>2.5239721010940977E-2</v>
      </c>
      <c r="AE527" s="2" cm="1">
        <f t="array" ref="AE527">[1]!table_weight[StandingTackle]*(('F+ , F-'!AE$2-[1]!tbl_gk[[#This Row],[StandingTackle]])/('F+ , F-'!AE$2-'F+ , F-'!AE$3))</f>
        <v>2.017517172914032E-2</v>
      </c>
      <c r="AF527" s="2" cm="1">
        <f t="array" ref="AF527">[1]!table_weight[SlidingTackle]*(('F+ , F-'!AF$2-[1]!tbl_gk[[#This Row],[SlidingTackle]])/('F+ , F-'!AF$2-'F+ , F-'!AF$3))</f>
        <v>7.4722858256075263E-3</v>
      </c>
      <c r="AG527" s="2" cm="1">
        <f t="array" ref="AG527">[1]!table_weight[GKDiving]*(('F+ , F-'!AG$2-[1]!tbl_gk[[#This Row],[GKDiving]])/('F+ , F-'!AG$2-'F+ , F-'!AG$3))</f>
        <v>3.9286710272791778E-2</v>
      </c>
      <c r="AH527" s="2" cm="1">
        <f t="array" ref="AH527">[1]!table_weight[GKHandling]*(('F+ , F-'!AH$2-[1]!tbl_gk[[#This Row],[GKHandling]])/('F+ , F-'!AH$2-'F+ , F-'!AH$3))</f>
        <v>3.208290895623072E-2</v>
      </c>
      <c r="AI527" s="2" cm="1">
        <f t="array" ref="AI527">[1]!table_weight[GKKicking]*(('F+ , F-'!AI$2-[1]!tbl_gk[[#This Row],[GKKicking]])/('F+ , F-'!AI$2-'F+ , F-'!AI$3))</f>
        <v>3.1305141466382698E-2</v>
      </c>
      <c r="AJ527" s="2" cm="1">
        <f t="array" ref="AJ527">[1]!table_weight[GKPositioning]*(('F+ , F-'!AJ$2-[1]!tbl_gk[[#This Row],[GKPositioning]])/('F+ , F-'!AJ$2-'F+ , F-'!AJ$3))</f>
        <v>1.2613793264842845E-2</v>
      </c>
      <c r="AK527" s="2" cm="1">
        <f t="array" ref="AK527">[1]!table_weight[GKReflexes]*(('F+ , F-'!AK$2-[1]!tbl_gk[[#This Row],[GKReflexes]])/('F+ , F-'!AK$2-'F+ , F-'!AK$3))</f>
        <v>3.4617854849068701E-2</v>
      </c>
    </row>
    <row r="528" spans="1:37" x14ac:dyDescent="0.55000000000000004">
      <c r="A528" s="7">
        <f>[1]!tbl_gk[[#This Row],[ID]]</f>
        <v>213588</v>
      </c>
      <c r="B528" s="1" cm="1">
        <f t="array" ref="B528">[1]!table_weight[ValueEUR]*(('F+ , F-'!B$2-[1]!tbl_gk[[#This Row],[ValueEUR]])/('F+ , F-'!B$2-'F+ , F-'!B$3))</f>
        <v>2.1915196057797529E-5</v>
      </c>
      <c r="C528" s="1" cm="1">
        <f t="array" ref="C528">[1]!table_weight[WageEUR]*(('F+ , F-'!C$2-[1]!tbl_gk[[#This Row],[WageEUR]])/('F+ , F-'!C$2-'F+ , F-'!C$3))</f>
        <v>2.3472561185650898E-4</v>
      </c>
      <c r="D528" s="1" cm="1">
        <f t="array" ref="D528">[1]!table_weight[Crossing]*(('F+ , F-'!D$2-[1]!tbl_gk[[#This Row],[Crossing]])/('F+ , F-'!D$2-'F+ , F-'!D$3))</f>
        <v>2.6900228972187034E-2</v>
      </c>
      <c r="E528" s="1" cm="1">
        <f t="array" ref="E528">[1]!table_weight[Finishing]*(('F+ , F-'!E$2-[1]!tbl_gk[[#This Row],[Finishing]])/('F+ , F-'!E$2-'F+ , F-'!E$3))</f>
        <v>8.9842561606326941E-3</v>
      </c>
      <c r="F528" s="1" cm="1">
        <f t="array" ref="F528">[1]!table_weight[HeadingAccuracy]*(('F+ , F-'!F$2-[1]!tbl_gk[[#This Row],[HeadingAccuracy]])/('F+ , F-'!F$2-'F+ , F-'!F$3))</f>
        <v>9.1865161032469011E-3</v>
      </c>
      <c r="G528" s="1" cm="1">
        <f t="array" ref="G528">[1]!table_weight[ShortPassing]*(('F+ , F-'!G$2-[1]!tbl_gk[[#This Row],[ShortPassing]])/('F+ , F-'!G$2-'F+ , F-'!G$3))</f>
        <v>5.484728289258417E-2</v>
      </c>
      <c r="H528" s="1" cm="1">
        <f t="array" ref="H528">[1]!table_weight[Volleys]*(('F+ , F-'!H$2-[1]!tbl_gk[[#This Row],[Volleys]])/('F+ , F-'!H$2-'F+ , F-'!H$3))</f>
        <v>8.1017446859167619E-4</v>
      </c>
      <c r="I528" s="1" cm="1">
        <f t="array" ref="I528">[1]!table_weight[Dribbling]*(('F+ , F-'!I$2-[1]!tbl_gk[[#This Row],[Dribbling]])/('F+ , F-'!I$2-'F+ , F-'!I$3))</f>
        <v>1.0756660437220181E-2</v>
      </c>
      <c r="J528" s="1" cm="1">
        <f t="array" ref="J528">[1]!table_weight[Curve]*(('F+ , F-'!J$2-[1]!tbl_gk[[#This Row],[Curve]])/('F+ , F-'!J$2-'F+ , F-'!J$3))</f>
        <v>9.4648953791028455E-3</v>
      </c>
      <c r="K528" s="1" cm="1">
        <f t="array" ref="K528">[1]!table_weight[FKAccuracy]*(('F+ , F-'!K$2-[1]!tbl_gk[[#This Row],[FKAccuracy]])/('F+ , F-'!K$2-'F+ , F-'!K$3))</f>
        <v>9.1268634012777444E-3</v>
      </c>
      <c r="L528" s="1" cm="1">
        <f t="array" ref="L528">[1]!table_weight[LongPassing]*(('F+ , F-'!L$2-[1]!tbl_gk[[#This Row],[LongPassing]])/('F+ , F-'!L$2-'F+ , F-'!L$3))</f>
        <v>2.4905508603486726E-2</v>
      </c>
      <c r="M528" s="1" cm="1">
        <f t="array" ref="M528">[1]!table_weight[BallControl]*(('F+ , F-'!M$2-[1]!tbl_gk[[#This Row],[BallControl]])/('F+ , F-'!M$2-'F+ , F-'!M$3))</f>
        <v>1.1734538658785654E-2</v>
      </c>
      <c r="N528" s="1" cm="1">
        <f t="array" ref="N528">[1]!table_weight[Acceleration]*(('F+ , F-'!N$2-[1]!tbl_gk[[#This Row],[Acceleration]])/('F+ , F-'!N$2-'F+ , F-'!N$3))</f>
        <v>9.4704629646199696E-3</v>
      </c>
      <c r="O528" s="1" cm="1">
        <f t="array" ref="O528">[1]!table_weight[SprintSpeed]*(('F+ , F-'!O$2-[1]!tbl_gk[[#This Row],[SprintSpeed]])/('F+ , F-'!O$2-'F+ , F-'!O$3))</f>
        <v>1.2649832674170962E-2</v>
      </c>
      <c r="P528" s="1" cm="1">
        <f t="array" ref="P528">[1]!table_weight[Agility]*(('F+ , F-'!P$2-[1]!tbl_gk[[#This Row],[Agility]])/('F+ , F-'!P$2-'F+ , F-'!P$3))</f>
        <v>5.4995202546160686E-3</v>
      </c>
      <c r="Q528" s="1" cm="1">
        <f t="array" ref="Q528">[1]!table_weight[Reactions]*(('F+ , F-'!Q$2-[1]!tbl_gk[[#This Row],[Reactions]])/('F+ , F-'!Q$2-'F+ , F-'!Q$3))</f>
        <v>1.2891050001804705E-3</v>
      </c>
      <c r="R528" s="1" cm="1">
        <f t="array" ref="R528">[1]!table_weight[Balance]*(('F+ , F-'!R$2-[1]!tbl_gk[[#This Row],[Balance]])/('F+ , F-'!R$2-'F+ , F-'!R$3))</f>
        <v>1.3038376287539614E-3</v>
      </c>
      <c r="S528" s="1" cm="1">
        <f t="array" ref="S528">[1]!table_weight[ShotPower]*(('F+ , F-'!S$2-[1]!tbl_gk[[#This Row],[ShotPower]])/('F+ , F-'!S$2-'F+ , F-'!S$3))</f>
        <v>5.9732723886410689E-3</v>
      </c>
      <c r="T528" s="1" cm="1">
        <f t="array" ref="T528">[1]!table_weight[Jumping]*(('F+ , F-'!T$2-[1]!tbl_gk[[#This Row],[Jumping]])/('F+ , F-'!T$2-'F+ , F-'!T$3))</f>
        <v>4.3794223578711763E-3</v>
      </c>
      <c r="U528" s="1" cm="1">
        <f t="array" ref="U528">[1]!table_weight[Stamina]*(('F+ , F-'!U$2-[1]!tbl_gk[[#This Row],[Stamina]])/('F+ , F-'!U$2-'F+ , F-'!U$3))</f>
        <v>1.4598074526237249E-2</v>
      </c>
      <c r="V528" s="1" cm="1">
        <f t="array" ref="V528">[1]!table_weight[Strength]*(('F+ , F-'!V$2-[1]!tbl_gk[[#This Row],[Strength]])/('F+ , F-'!V$2-'F+ , F-'!V$3))</f>
        <v>1.6859344894026941E-2</v>
      </c>
      <c r="W528" s="1" cm="1">
        <f t="array" ref="W528">[1]!table_weight[LongShots]*(('F+ , F-'!W$2-[1]!tbl_gk[[#This Row],[LongShots]])/('F+ , F-'!W$2-'F+ , F-'!W$3))</f>
        <v>8.0509323499075268E-3</v>
      </c>
      <c r="X528" s="1" cm="1">
        <f t="array" ref="X528">[1]!table_weight[Aggression]*(('F+ , F-'!X$2-[1]!tbl_gk[[#This Row],[Aggression]])/('F+ , F-'!X$2-'F+ , F-'!X$3))</f>
        <v>1.9470641922725854E-2</v>
      </c>
      <c r="Y528" s="1" cm="1">
        <f t="array" ref="Y528">[1]!table_weight[Interceptions]*(('F+ , F-'!Y$2-[1]!tbl_gk[[#This Row],[Interceptions]])/('F+ , F-'!Y$2-'F+ , F-'!Y$3))</f>
        <v>2.3546812894353474E-2</v>
      </c>
      <c r="Z528" s="1" cm="1">
        <f t="array" ref="Z528">[1]!table_weight[Positioning]*(('F+ , F-'!Z$2-[1]!tbl_gk[[#This Row],[Positioning]])/('F+ , F-'!Z$2-'F+ , F-'!Z$3))</f>
        <v>1.4788899029848058E-3</v>
      </c>
      <c r="AA528" s="1" cm="1">
        <f t="array" ref="AA528">[1]!table_weight[Vision]*(('F+ , F-'!AA$2-[1]!tbl_gk[[#This Row],[Vision]])/('F+ , F-'!AA$2-'F+ , F-'!AA$3))</f>
        <v>2.0586147449548689E-2</v>
      </c>
      <c r="AB528" s="1" cm="1">
        <f t="array" ref="AB528">[1]!table_weight[Penalties]*(('F+ , F-'!AB$2-[1]!tbl_gk[[#This Row],[Penalties]])/('F+ , F-'!AB$2-'F+ , F-'!AB$3))</f>
        <v>1.9182071976949979E-3</v>
      </c>
      <c r="AC528" s="1" cm="1">
        <f t="array" ref="AC528">[1]!table_weight[Composure]*(('F+ , F-'!AC$2-[1]!tbl_gk[[#This Row],[Composure]])/('F+ , F-'!AC$2-'F+ , F-'!AC$3))</f>
        <v>1.9748183967676961E-3</v>
      </c>
      <c r="AD528" s="1" cm="1">
        <f t="array" ref="AD528">[1]!table_weight[Marking]*(('F+ , F-'!AD$2-[1]!tbl_gk[[#This Row],[Marking]])/('F+ , F-'!AD$2-'F+ , F-'!AD$3))</f>
        <v>9.4648953791028664E-3</v>
      </c>
      <c r="AE528" s="1" cm="1">
        <f t="array" ref="AE528">[1]!table_weight[StandingTackle]*(('F+ , F-'!AE$2-[1]!tbl_gk[[#This Row],[StandingTackle]])/('F+ , F-'!AE$2-'F+ , F-'!AE$3))</f>
        <v>2.241685747682258E-2</v>
      </c>
      <c r="AF528" s="1" cm="1">
        <f t="array" ref="AF528">[1]!table_weight[SlidingTackle]*(('F+ , F-'!AF$2-[1]!tbl_gk[[#This Row],[SlidingTackle]])/('F+ , F-'!AF$2-'F+ , F-'!AF$3))</f>
        <v>8.2195144081682794E-3</v>
      </c>
      <c r="AG528" s="1" cm="1">
        <f t="array" ref="AG528">[1]!table_weight[GKDiving]*(('F+ , F-'!AG$2-[1]!tbl_gk[[#This Row],[GKDiving]])/('F+ , F-'!AG$2-'F+ , F-'!AG$3))</f>
        <v>4.6119181624581652E-2</v>
      </c>
      <c r="AH528" s="1" cm="1">
        <f t="array" ref="AH528">[1]!table_weight[GKHandling]*(('F+ , F-'!AH$2-[1]!tbl_gk[[#This Row],[GKHandling]])/('F+ , F-'!AH$2-'F+ , F-'!AH$3))</f>
        <v>5.168913109614949E-2</v>
      </c>
      <c r="AI528" s="1" cm="1">
        <f t="array" ref="AI528">[1]!table_weight[GKKicking]*(('F+ , F-'!AI$2-[1]!tbl_gk[[#This Row],[GKKicking]])/('F+ , F-'!AI$2-'F+ , F-'!AI$3))</f>
        <v>2.6832978399756596E-2</v>
      </c>
      <c r="AJ528" s="1" cm="1">
        <f t="array" ref="AJ528">[1]!table_weight[GKPositioning]*(('F+ , F-'!AJ$2-[1]!tbl_gk[[#This Row],[GKPositioning]])/('F+ , F-'!AJ$2-'F+ , F-'!AJ$3))</f>
        <v>1.6397931244295699E-2</v>
      </c>
      <c r="AK528" s="1" cm="1">
        <f t="array" ref="AK528">[1]!table_weight[GKReflexes]*(('F+ , F-'!AK$2-[1]!tbl_gk[[#This Row],[GKReflexes]])/('F+ , F-'!AK$2-'F+ , F-'!AK$3))</f>
        <v>4.55498090119325E-2</v>
      </c>
    </row>
    <row r="529" spans="1:37" x14ac:dyDescent="0.55000000000000004">
      <c r="A529" s="8">
        <f>[1]!tbl_gk[[#This Row],[ID]]</f>
        <v>213615</v>
      </c>
      <c r="B529" s="2" cm="1">
        <f t="array" ref="B529">[1]!table_weight[ValueEUR]*(('F+ , F-'!B$2-[1]!tbl_gk[[#This Row],[ValueEUR]])/('F+ , F-'!B$2-'F+ , F-'!B$3))</f>
        <v>4.9108559053458981E-4</v>
      </c>
      <c r="C529" s="2" cm="1">
        <f t="array" ref="C529">[1]!table_weight[WageEUR]*(('F+ , F-'!C$2-[1]!tbl_gk[[#This Row],[WageEUR]])/('F+ , F-'!C$2-'F+ , F-'!C$3))</f>
        <v>3.1296748247534529E-5</v>
      </c>
      <c r="D529" s="2" cm="1">
        <f t="array" ref="D529">[1]!table_weight[Crossing]*(('F+ , F-'!D$2-[1]!tbl_gk[[#This Row],[Crossing]])/('F+ , F-'!D$2-'F+ , F-'!D$3))</f>
        <v>2.8021071846028162E-2</v>
      </c>
      <c r="E529" s="2" cm="1">
        <f t="array" ref="E529">[1]!table_weight[Finishing]*(('F+ , F-'!E$2-[1]!tbl_gk[[#This Row],[Finishing]])/('F+ , F-'!E$2-'F+ , F-'!E$3))</f>
        <v>1.0980757529662181E-2</v>
      </c>
      <c r="F529" s="2" cm="1">
        <f t="array" ref="F529">[1]!table_weight[HeadingAccuracy]*(('F+ , F-'!F$2-[1]!tbl_gk[[#This Row],[HeadingAccuracy]])/('F+ , F-'!F$2-'F+ , F-'!F$3))</f>
        <v>1.08567917583827E-2</v>
      </c>
      <c r="G529" s="2" cm="1">
        <f t="array" ref="G529">[1]!table_weight[ShortPassing]*(('F+ , F-'!G$2-[1]!tbl_gk[[#This Row],[ShortPassing]])/('F+ , F-'!G$2-'F+ , F-'!G$3))</f>
        <v>4.3596558196669473E-2</v>
      </c>
      <c r="H529" s="2" cm="1">
        <f t="array" ref="H529">[1]!table_weight[Volleys]*(('F+ , F-'!H$2-[1]!tbl_gk[[#This Row],[Volleys]])/('F+ , F-'!H$2-'F+ , F-'!H$3))</f>
        <v>1.2731313077869197E-3</v>
      </c>
      <c r="I529" s="2" cm="1">
        <f t="array" ref="I529">[1]!table_weight[Dribbling]*(('F+ , F-'!I$2-[1]!tbl_gk[[#This Row],[Dribbling]])/('F+ , F-'!I$2-'F+ , F-'!I$3))</f>
        <v>7.823025772523768E-3</v>
      </c>
      <c r="J529" s="2" cm="1">
        <f t="array" ref="J529">[1]!table_weight[Curve]*(('F+ , F-'!J$2-[1]!tbl_gk[[#This Row],[Curve]])/('F+ , F-'!J$2-'F+ , F-'!J$3))</f>
        <v>9.1268634012777444E-3</v>
      </c>
      <c r="K529" s="2" cm="1">
        <f t="array" ref="K529">[1]!table_weight[FKAccuracy]*(('F+ , F-'!K$2-[1]!tbl_gk[[#This Row],[FKAccuracy]])/('F+ , F-'!K$2-'F+ , F-'!K$3))</f>
        <v>7.7578338910860821E-3</v>
      </c>
      <c r="L529" s="2" cm="1">
        <f t="array" ref="L529">[1]!table_weight[LongPassing]*(('F+ , F-'!L$2-[1]!tbl_gk[[#This Row],[LongPassing]])/('F+ , F-'!L$2-'F+ , F-'!L$3))</f>
        <v>1.8408419402577144E-2</v>
      </c>
      <c r="M529" s="2" cm="1">
        <f t="array" ref="M529">[1]!table_weight[BallControl]*(('F+ , F-'!M$2-[1]!tbl_gk[[#This Row],[BallControl]])/('F+ , F-'!M$2-'F+ , F-'!M$3))</f>
        <v>1.3907601373375588E-2</v>
      </c>
      <c r="N529" s="2" cm="1">
        <f t="array" ref="N529">[1]!table_weight[Acceleration]*(('F+ , F-'!N$2-[1]!tbl_gk[[#This Row],[Acceleration]])/('F+ , F-'!N$2-'F+ , F-'!N$3))</f>
        <v>3.156820988206657E-3</v>
      </c>
      <c r="O529" s="2" cm="1">
        <f t="array" ref="O529">[1]!table_weight[SprintSpeed]*(('F+ , F-'!O$2-[1]!tbl_gk[[#This Row],[SprintSpeed]])/('F+ , F-'!O$2-'F+ , F-'!O$3))</f>
        <v>8.4332217827806416E-4</v>
      </c>
      <c r="P529" s="2" cm="1">
        <f t="array" ref="P529">[1]!table_weight[Agility]*(('F+ , F-'!P$2-[1]!tbl_gk[[#This Row],[Agility]])/('F+ , F-'!P$2-'F+ , F-'!P$3))</f>
        <v>3.2763099389202109E-3</v>
      </c>
      <c r="Q529" s="2" cm="1">
        <f t="array" ref="Q529">[1]!table_weight[Reactions]*(('F+ , F-'!Q$2-[1]!tbl_gk[[#This Row],[Reactions]])/('F+ , F-'!Q$2-'F+ , F-'!Q$3))</f>
        <v>1.0312840001443764E-3</v>
      </c>
      <c r="R529" s="2" cm="1">
        <f t="array" ref="R529">[1]!table_weight[Balance]*(('F+ , F-'!R$2-[1]!tbl_gk[[#This Row],[Balance]])/('F+ , F-'!R$2-'F+ , F-'!R$3))</f>
        <v>5.5878755518026931E-4</v>
      </c>
      <c r="S529" s="2" cm="1">
        <f t="array" ref="S529">[1]!table_weight[ShotPower]*(('F+ , F-'!S$2-[1]!tbl_gk[[#This Row],[ShotPower]])/('F+ , F-'!S$2-'F+ , F-'!S$3))</f>
        <v>4.93444240800784E-3</v>
      </c>
      <c r="T529" s="2" cm="1">
        <f t="array" ref="T529">[1]!table_weight[Jumping]*(('F+ , F-'!T$2-[1]!tbl_gk[[#This Row],[Jumping]])/('F+ , F-'!T$2-'F+ , F-'!T$3))</f>
        <v>1.9750336123732751E-3</v>
      </c>
      <c r="U529" s="2" cm="1">
        <f t="array" ref="U529">[1]!table_weight[Stamina]*(('F+ , F-'!U$2-[1]!tbl_gk[[#This Row],[Stamina]])/('F+ , F-'!U$2-'F+ , F-'!U$3))</f>
        <v>5.1522615974955001E-3</v>
      </c>
      <c r="V529" s="2" cm="1">
        <f t="array" ref="V529">[1]!table_weight[Strength]*(('F+ , F-'!V$2-[1]!tbl_gk[[#This Row],[Strength]])/('F+ , F-'!V$2-'F+ , F-'!V$3))</f>
        <v>3.1056687962681212E-2</v>
      </c>
      <c r="W529" s="2" cm="1">
        <f t="array" ref="W529">[1]!table_weight[LongShots]*(('F+ , F-'!W$2-[1]!tbl_gk[[#This Row],[LongShots]])/('F+ , F-'!W$2-'F+ , F-'!W$3))</f>
        <v>6.7523948741159906E-3</v>
      </c>
      <c r="X529" s="2" cm="1">
        <f t="array" ref="X529">[1]!table_weight[Aggression]*(('F+ , F-'!X$2-[1]!tbl_gk[[#This Row],[Aggression]])/('F+ , F-'!X$2-'F+ , F-'!X$3))</f>
        <v>6.6930331609370121E-3</v>
      </c>
      <c r="Y529" s="2" cm="1">
        <f t="array" ref="Y529">[1]!table_weight[Interceptions]*(('F+ , F-'!Y$2-[1]!tbl_gk[[#This Row],[Interceptions]])/('F+ , F-'!Y$2-'F+ , F-'!Y$3))</f>
        <v>1.3851066408443219E-2</v>
      </c>
      <c r="Z529" s="2" cm="1">
        <f t="array" ref="Z529">[1]!table_weight[Positioning]*(('F+ , F-'!Z$2-[1]!tbl_gk[[#This Row],[Positioning]])/('F+ , F-'!Z$2-'F+ , F-'!Z$3))</f>
        <v>8.8733394179088337E-4</v>
      </c>
      <c r="AA529" s="2" cm="1">
        <f t="array" ref="AA529">[1]!table_weight[Vision]*(('F+ , F-'!AA$2-[1]!tbl_gk[[#This Row],[Vision]])/('F+ , F-'!AA$2-'F+ , F-'!AA$3))</f>
        <v>2.9814420444173963E-2</v>
      </c>
      <c r="AB529" s="2" cm="1">
        <f t="array" ref="AB529">[1]!table_weight[Penalties]*(('F+ , F-'!AB$2-[1]!tbl_gk[[#This Row],[Penalties]])/('F+ , F-'!AB$2-'F+ , F-'!AB$3))</f>
        <v>2.1922367973657118E-3</v>
      </c>
      <c r="AC529" s="2" cm="1">
        <f t="array" ref="AC529">[1]!table_weight[Composure]*(('F+ , F-'!AC$2-[1]!tbl_gk[[#This Row],[Composure]])/('F+ , F-'!AC$2-'F+ , F-'!AC$3))</f>
        <v>2.7220469793284461E-3</v>
      </c>
      <c r="AD529" s="2" cm="1">
        <f t="array" ref="AD529">[1]!table_weight[Marking]*(('F+ , F-'!AD$2-[1]!tbl_gk[[#This Row],[Marking]])/('F+ , F-'!AD$2-'F+ , F-'!AD$3))</f>
        <v>1.1042377942286678E-2</v>
      </c>
      <c r="AE529" s="2" cm="1">
        <f t="array" ref="AE529">[1]!table_weight[StandingTackle]*(('F+ , F-'!AE$2-[1]!tbl_gk[[#This Row],[StandingTackle]])/('F+ , F-'!AE$2-'F+ , F-'!AE$3))</f>
        <v>2.2416857476822579E-3</v>
      </c>
      <c r="AF529" s="2" cm="1">
        <f t="array" ref="AF529">[1]!table_weight[SlidingTackle]*(('F+ , F-'!AF$2-[1]!tbl_gk[[#This Row],[SlidingTackle]])/('F+ , F-'!AF$2-'F+ , F-'!AF$3))</f>
        <v>8.9667429907290316E-3</v>
      </c>
      <c r="AG529" s="2" cm="1">
        <f t="array" ref="AG529">[1]!table_weight[GKDiving]*(('F+ , F-'!AG$2-[1]!tbl_gk[[#This Row],[GKDiving]])/('F+ , F-'!AG$2-'F+ , F-'!AG$3))</f>
        <v>2.9038003245106969E-2</v>
      </c>
      <c r="AH529" s="2" cm="1">
        <f t="array" ref="AH529">[1]!table_weight[GKHandling]*(('F+ , F-'!AH$2-[1]!tbl_gk[[#This Row],[GKHandling]])/('F+ , F-'!AH$2-'F+ , F-'!AH$3))</f>
        <v>3.9212444279837541E-2</v>
      </c>
      <c r="AI529" s="2" cm="1">
        <f t="array" ref="AI529">[1]!table_weight[GKKicking]*(('F+ , F-'!AI$2-[1]!tbl_gk[[#This Row],[GKKicking]])/('F+ , F-'!AI$2-'F+ , F-'!AI$3))</f>
        <v>2.2360815333130498E-2</v>
      </c>
      <c r="AJ529" s="2" cm="1">
        <f t="array" ref="AJ529">[1]!table_weight[GKPositioning]*(('F+ , F-'!AJ$2-[1]!tbl_gk[[#This Row],[GKPositioning]])/('F+ , F-'!AJ$2-'F+ , F-'!AJ$3))</f>
        <v>1.3244482928084987E-2</v>
      </c>
      <c r="AK529" s="2" cm="1">
        <f t="array" ref="AK529">[1]!table_weight[GKReflexes]*(('F+ , F-'!AK$2-[1]!tbl_gk[[#This Row],[GKReflexes]])/('F+ , F-'!AK$2-'F+ , F-'!AK$3))</f>
        <v>3.0973870128114096E-2</v>
      </c>
    </row>
    <row r="530" spans="1:37" x14ac:dyDescent="0.55000000000000004">
      <c r="A530" s="7">
        <f>[1]!tbl_gk[[#This Row],[ID]]</f>
        <v>213677</v>
      </c>
      <c r="B530" s="1" cm="1">
        <f t="array" ref="B530">[1]!table_weight[ValueEUR]*(('F+ , F-'!B$2-[1]!tbl_gk[[#This Row],[ValueEUR]])/('F+ , F-'!B$2-'F+ , F-'!B$3))</f>
        <v>1.2840452901470104E-4</v>
      </c>
      <c r="C530" s="1" cm="1">
        <f t="array" ref="C530">[1]!table_weight[WageEUR]*(('F+ , F-'!C$2-[1]!tbl_gk[[#This Row],[WageEUR]])/('F+ , F-'!C$2-'F+ , F-'!C$3))</f>
        <v>2.3472561185650898E-4</v>
      </c>
      <c r="D530" s="1" cm="1">
        <f t="array" ref="D530">[1]!table_weight[Crossing]*(('F+ , F-'!D$2-[1]!tbl_gk[[#This Row],[Crossing]])/('F+ , F-'!D$2-'F+ , F-'!D$3))</f>
        <v>3.3625286215233793E-2</v>
      </c>
      <c r="E530" s="1" cm="1">
        <f t="array" ref="E530">[1]!table_weight[Finishing]*(('F+ , F-'!E$2-[1]!tbl_gk[[#This Row],[Finishing]])/('F+ , F-'!E$2-'F+ , F-'!E$3))</f>
        <v>1.59720109522359E-2</v>
      </c>
      <c r="F530" s="1" cm="1">
        <f t="array" ref="F530">[1]!table_weight[HeadingAccuracy]*(('F+ , F-'!F$2-[1]!tbl_gk[[#This Row],[HeadingAccuracy]])/('F+ , F-'!F$2-'F+ , F-'!F$3))</f>
        <v>8.351378275679E-3</v>
      </c>
      <c r="G530" s="1" cm="1">
        <f t="array" ref="G530">[1]!table_weight[ShortPassing]*(('F+ , F-'!G$2-[1]!tbl_gk[[#This Row],[ShortPassing]])/('F+ , F-'!G$2-'F+ , F-'!G$3))</f>
        <v>4.5002898783658811E-2</v>
      </c>
      <c r="H530" s="1" cm="1">
        <f t="array" ref="H530">[1]!table_weight[Volleys]*(('F+ , F-'!H$2-[1]!tbl_gk[[#This Row],[Volleys]])/('F+ , F-'!H$2-'F+ , F-'!H$3))</f>
        <v>1.5046097273845413E-3</v>
      </c>
      <c r="I530" s="1" cm="1">
        <f t="array" ref="I530">[1]!table_weight[Dribbling]*(('F+ , F-'!I$2-[1]!tbl_gk[[#This Row],[Dribbling]])/('F+ , F-'!I$2-'F+ , F-'!I$3))</f>
        <v>1.6623929766613008E-2</v>
      </c>
      <c r="J530" s="1" cm="1">
        <f t="array" ref="J530">[1]!table_weight[Curve]*(('F+ , F-'!J$2-[1]!tbl_gk[[#This Row],[Curve]])/('F+ , F-'!J$2-'F+ , F-'!J$3))</f>
        <v>7.6057195010647873E-3</v>
      </c>
      <c r="K530" s="1" cm="1">
        <f t="array" ref="K530">[1]!table_weight[FKAccuracy]*(('F+ , F-'!K$2-[1]!tbl_gk[[#This Row],[FKAccuracy]])/('F+ , F-'!K$2-'F+ , F-'!K$3))</f>
        <v>8.9747490112564478E-3</v>
      </c>
      <c r="L530" s="1" cm="1">
        <f t="array" ref="L530">[1]!table_weight[LongPassing]*(('F+ , F-'!L$2-[1]!tbl_gk[[#This Row],[LongPassing]])/('F+ , F-'!L$2-'F+ , F-'!L$3))</f>
        <v>1.5701298902198155E-2</v>
      </c>
      <c r="M530" s="1" cm="1">
        <f t="array" ref="M530">[1]!table_weight[BallControl]*(('F+ , F-'!M$2-[1]!tbl_gk[[#This Row],[BallControl]])/('F+ , F-'!M$2-'F+ , F-'!M$3))</f>
        <v>1.1734538658785654E-2</v>
      </c>
      <c r="N530" s="1" cm="1">
        <f t="array" ref="N530">[1]!table_weight[Acceleration]*(('F+ , F-'!N$2-[1]!tbl_gk[[#This Row],[Acceleration]])/('F+ , F-'!N$2-'F+ , F-'!N$3))</f>
        <v>5.1862059091966504E-3</v>
      </c>
      <c r="O530" s="1" cm="1">
        <f t="array" ref="O530">[1]!table_weight[SprintSpeed]*(('F+ , F-'!O$2-[1]!tbl_gk[[#This Row],[SprintSpeed]])/('F+ , F-'!O$2-'F+ , F-'!O$3))</f>
        <v>5.9032552479464486E-3</v>
      </c>
      <c r="P530" s="1" cm="1">
        <f t="array" ref="P530">[1]!table_weight[Agility]*(('F+ , F-'!P$2-[1]!tbl_gk[[#This Row],[Agility]])/('F+ , F-'!P$2-'F+ , F-'!P$3))</f>
        <v>3.5103320774145116E-3</v>
      </c>
      <c r="Q530" s="1" cm="1">
        <f t="array" ref="Q530">[1]!table_weight[Reactions]*(('F+ , F-'!Q$2-[1]!tbl_gk[[#This Row],[Reactions]])/('F+ , F-'!Q$2-'F+ , F-'!Q$3))</f>
        <v>1.6500544002310022E-3</v>
      </c>
      <c r="R530" s="1" cm="1">
        <f t="array" ref="R530">[1]!table_weight[Balance]*(('F+ , F-'!R$2-[1]!tbl_gk[[#This Row],[Balance]])/('F+ , F-'!R$2-'F+ , F-'!R$3))</f>
        <v>2.0488877023276536E-3</v>
      </c>
      <c r="S530" s="1" cm="1">
        <f t="array" ref="S530">[1]!table_weight[ShotPower]*(('F+ , F-'!S$2-[1]!tbl_gk[[#This Row],[ShotPower]])/('F+ , F-'!S$2-'F+ , F-'!S$3))</f>
        <v>7.0121023692742987E-3</v>
      </c>
      <c r="T530" s="1" cm="1">
        <f t="array" ref="T530">[1]!table_weight[Jumping]*(('F+ , F-'!T$2-[1]!tbl_gk[[#This Row],[Jumping]])/('F+ , F-'!T$2-'F+ , F-'!T$3))</f>
        <v>1.5456784792486503E-3</v>
      </c>
      <c r="U530" s="1" cm="1">
        <f t="array" ref="U530">[1]!table_weight[Stamina]*(('F+ , F-'!U$2-[1]!tbl_gk[[#This Row],[Stamina]])/('F+ , F-'!U$2-'F+ , F-'!U$3))</f>
        <v>1.5456784792486501E-2</v>
      </c>
      <c r="V530" s="1" cm="1">
        <f t="array" ref="V530">[1]!table_weight[Strength]*(('F+ , F-'!V$2-[1]!tbl_gk[[#This Row],[Strength]])/('F+ , F-'!V$2-'F+ , F-'!V$3))</f>
        <v>2.8394686137308531E-2</v>
      </c>
      <c r="W530" s="1" cm="1">
        <f t="array" ref="W530">[1]!table_weight[LongShots]*(('F+ , F-'!W$2-[1]!tbl_gk[[#This Row],[LongShots]])/('F+ , F-'!W$2-'F+ , F-'!W$3))</f>
        <v>7.7912248547492196E-3</v>
      </c>
      <c r="X530" s="1" cm="1">
        <f t="array" ref="X530">[1]!table_weight[Aggression]*(('F+ , F-'!X$2-[1]!tbl_gk[[#This Row],[Aggression]])/('F+ , F-'!X$2-'F+ , F-'!X$3))</f>
        <v>1.3994523881959207E-2</v>
      </c>
      <c r="Y530" s="1" cm="1">
        <f t="array" ref="Y530">[1]!table_weight[Interceptions]*(('F+ , F-'!Y$2-[1]!tbl_gk[[#This Row],[Interceptions]])/('F+ , F-'!Y$2-'F+ , F-'!Y$3))</f>
        <v>1.4543619728865382E-2</v>
      </c>
      <c r="Z530" s="1" cm="1">
        <f t="array" ref="Z530">[1]!table_weight[Positioning]*(('F+ , F-'!Z$2-[1]!tbl_gk[[#This Row],[Positioning]])/('F+ , F-'!Z$2-'F+ , F-'!Z$3))</f>
        <v>1.4788899029848055E-4</v>
      </c>
      <c r="AA530" s="1" cm="1">
        <f t="array" ref="AA530">[1]!table_weight[Vision]*(('F+ , F-'!AA$2-[1]!tbl_gk[[#This Row],[Vision]])/('F+ , F-'!AA$2-'F+ , F-'!AA$3))</f>
        <v>2.9814420444173963E-2</v>
      </c>
      <c r="AB530" s="1" cm="1">
        <f t="array" ref="AB530">[1]!table_weight[Penalties]*(('F+ , F-'!AB$2-[1]!tbl_gk[[#This Row],[Penalties]])/('F+ , F-'!AB$2-'F+ , F-'!AB$3))</f>
        <v>2.1139426260312223E-3</v>
      </c>
      <c r="AC530" s="1" cm="1">
        <f t="array" ref="AC530">[1]!table_weight[Composure]*(('F+ , F-'!AC$2-[1]!tbl_gk[[#This Row],[Composure]])/('F+ , F-'!AC$2-'F+ , F-'!AC$3))</f>
        <v>2.2950592178651603E-3</v>
      </c>
      <c r="AD530" s="1" cm="1">
        <f t="array" ref="AD530">[1]!table_weight[Marking]*(('F+ , F-'!AD$2-[1]!tbl_gk[[#This Row],[Marking]])/('F+ , F-'!AD$2-'F+ , F-'!AD$3))</f>
        <v>1.5774825631838112E-2</v>
      </c>
      <c r="AE530" s="1" cm="1">
        <f t="array" ref="AE530">[1]!table_weight[StandingTackle]*(('F+ , F-'!AE$2-[1]!tbl_gk[[#This Row],[StandingTackle]])/('F+ , F-'!AE$2-'F+ , F-'!AE$3))</f>
        <v>1.7933485981458063E-2</v>
      </c>
      <c r="AF530" s="1" cm="1">
        <f t="array" ref="AF530">[1]!table_weight[SlidingTackle]*(('F+ , F-'!AF$2-[1]!tbl_gk[[#This Row],[SlidingTackle]])/('F+ , F-'!AF$2-'F+ , F-'!AF$3))</f>
        <v>4.4833714953645158E-3</v>
      </c>
      <c r="AG530" s="1" cm="1">
        <f t="array" ref="AG530">[1]!table_weight[GKDiving]*(('F+ , F-'!AG$2-[1]!tbl_gk[[#This Row],[GKDiving]])/('F+ , F-'!AG$2-'F+ , F-'!AG$3))</f>
        <v>4.9535417300476586E-2</v>
      </c>
      <c r="AH530" s="1" cm="1">
        <f t="array" ref="AH530">[1]!table_weight[GKHandling]*(('F+ , F-'!AH$2-[1]!tbl_gk[[#This Row],[GKHandling]])/('F+ , F-'!AH$2-'F+ , F-'!AH$3))</f>
        <v>5.168913109614949E-2</v>
      </c>
      <c r="AI530" s="1" cm="1">
        <f t="array" ref="AI530">[1]!table_weight[GKKicking]*(('F+ , F-'!AI$2-[1]!tbl_gk[[#This Row],[GKKicking]])/('F+ , F-'!AI$2-'F+ , F-'!AI$3))</f>
        <v>3.2199574079707916E-2</v>
      </c>
      <c r="AJ530" s="1" cm="1">
        <f t="array" ref="AJ530">[1]!table_weight[GKPositioning]*(('F+ , F-'!AJ$2-[1]!tbl_gk[[#This Row],[GKPositioning]])/('F+ , F-'!AJ$2-'F+ , F-'!AJ$3))</f>
        <v>1.7659310570779983E-2</v>
      </c>
      <c r="AK530" s="1" cm="1">
        <f t="array" ref="AK530">[1]!table_weight[GKReflexes]*(('F+ , F-'!AK$2-[1]!tbl_gk[[#This Row],[GKReflexes]])/('F+ , F-'!AK$2-'F+ , F-'!AK$3))</f>
        <v>5.10157860933644E-2</v>
      </c>
    </row>
    <row r="531" spans="1:37" x14ac:dyDescent="0.55000000000000004">
      <c r="A531" s="8">
        <f>[1]!tbl_gk[[#This Row],[ID]]</f>
        <v>213678</v>
      </c>
      <c r="B531" s="2" cm="1">
        <f t="array" ref="B531">[1]!table_weight[ValueEUR]*(('F+ , F-'!B$2-[1]!tbl_gk[[#This Row],[ValueEUR]])/('F+ , F-'!B$2-'F+ , F-'!B$3))</f>
        <v>8.9821437363649033E-5</v>
      </c>
      <c r="C531" s="2" cm="1">
        <f t="array" ref="C531">[1]!table_weight[WageEUR]*(('F+ , F-'!C$2-[1]!tbl_gk[[#This Row],[WageEUR]])/('F+ , F-'!C$2-'F+ , F-'!C$3))</f>
        <v>2.3472561185650898E-4</v>
      </c>
      <c r="D531" s="2" cm="1">
        <f t="array" ref="D531">[1]!table_weight[Crossing]*(('F+ , F-'!D$2-[1]!tbl_gk[[#This Row],[Crossing]])/('F+ , F-'!D$2-'F+ , F-'!D$3))</f>
        <v>3.5866971962916043E-2</v>
      </c>
      <c r="E531" s="2" cm="1">
        <f t="array" ref="E531">[1]!table_weight[Finishing]*(('F+ , F-'!E$2-[1]!tbl_gk[[#This Row],[Finishing]])/('F+ , F-'!E$2-'F+ , F-'!E$3))</f>
        <v>1.2977258898691668E-2</v>
      </c>
      <c r="F531" s="2" cm="1">
        <f t="array" ref="F531">[1]!table_weight[HeadingAccuracy]*(('F+ , F-'!F$2-[1]!tbl_gk[[#This Row],[HeadingAccuracy]])/('F+ , F-'!F$2-'F+ , F-'!F$3))</f>
        <v>1.00216539308148E-2</v>
      </c>
      <c r="G531" s="2" cm="1">
        <f t="array" ref="G531">[1]!table_weight[ShortPassing]*(('F+ , F-'!G$2-[1]!tbl_gk[[#This Row],[ShortPassing]])/('F+ , F-'!G$2-'F+ , F-'!G$3))</f>
        <v>5.2034601718605494E-2</v>
      </c>
      <c r="H531" s="2" cm="1">
        <f t="array" ref="H531">[1]!table_weight[Volleys]*(('F+ , F-'!H$2-[1]!tbl_gk[[#This Row],[Volleys]])/('F+ , F-'!H$2-'F+ , F-'!H$3))</f>
        <v>1.5046097273845413E-3</v>
      </c>
      <c r="I531" s="2" cm="1">
        <f t="array" ref="I531">[1]!table_weight[Dribbling]*(('F+ , F-'!I$2-[1]!tbl_gk[[#This Row],[Dribbling]])/('F+ , F-'!I$2-'F+ , F-'!I$3))</f>
        <v>1.4668173323482065E-2</v>
      </c>
      <c r="J531" s="2" cm="1">
        <f t="array" ref="J531">[1]!table_weight[Curve]*(('F+ , F-'!J$2-[1]!tbl_gk[[#This Row],[Curve]])/('F+ , F-'!J$2-'F+ , F-'!J$3))</f>
        <v>9.4648953791028455E-3</v>
      </c>
      <c r="K531" s="2" cm="1">
        <f t="array" ref="K531">[1]!table_weight[FKAccuracy]*(('F+ , F-'!K$2-[1]!tbl_gk[[#This Row],[FKAccuracy]])/('F+ , F-'!K$2-'F+ , F-'!K$3))</f>
        <v>9.5832065713416324E-3</v>
      </c>
      <c r="L531" s="2" cm="1">
        <f t="array" ref="L531">[1]!table_weight[LongPassing]*(('F+ , F-'!L$2-[1]!tbl_gk[[#This Row],[LongPassing]])/('F+ , F-'!L$2-'F+ , F-'!L$3))</f>
        <v>2.1115539902956136E-2</v>
      </c>
      <c r="M531" s="2" cm="1">
        <f t="array" ref="M531">[1]!table_weight[BallControl]*(('F+ , F-'!M$2-[1]!tbl_gk[[#This Row],[BallControl]])/('F+ , F-'!M$2-'F+ , F-'!M$3))</f>
        <v>1.2169151201703639E-2</v>
      </c>
      <c r="N531" s="2" cm="1">
        <f t="array" ref="N531">[1]!table_weight[Acceleration]*(('F+ , F-'!N$2-[1]!tbl_gk[[#This Row],[Acceleration]])/('F+ , F-'!N$2-'F+ , F-'!N$3))</f>
        <v>3.6077954150933221E-3</v>
      </c>
      <c r="O531" s="2" cm="1">
        <f t="array" ref="O531">[1]!table_weight[SprintSpeed]*(('F+ , F-'!O$2-[1]!tbl_gk[[#This Row],[SprintSpeed]])/('F+ , F-'!O$2-'F+ , F-'!O$3))</f>
        <v>6.7465774262245133E-3</v>
      </c>
      <c r="P531" s="2" cm="1">
        <f t="array" ref="P531">[1]!table_weight[Agility]*(('F+ , F-'!P$2-[1]!tbl_gk[[#This Row],[Agility]])/('F+ , F-'!P$2-'F+ , F-'!P$3))</f>
        <v>2.340221384943008E-3</v>
      </c>
      <c r="Q531" s="2" cm="1">
        <f t="array" ref="Q531">[1]!table_weight[Reactions]*(('F+ , F-'!Q$2-[1]!tbl_gk[[#This Row],[Reactions]])/('F+ , F-'!Q$2-'F+ , F-'!Q$3))</f>
        <v>1.5984902002237835E-3</v>
      </c>
      <c r="R531" s="2" cm="1">
        <f t="array" ref="R531">[1]!table_weight[Balance]*(('F+ , F-'!R$2-[1]!tbl_gk[[#This Row],[Balance]])/('F+ , F-'!R$2-'F+ , F-'!R$3))</f>
        <v>7.4505007357369231E-4</v>
      </c>
      <c r="S531" s="2" cm="1">
        <f t="array" ref="S531">[1]!table_weight[ShotPower]*(('F+ , F-'!S$2-[1]!tbl_gk[[#This Row],[ShotPower]])/('F+ , F-'!S$2-'F+ , F-'!S$3))</f>
        <v>7.0121023692742987E-3</v>
      </c>
      <c r="T531" s="2" cm="1">
        <f t="array" ref="T531">[1]!table_weight[Jumping]*(('F+ , F-'!T$2-[1]!tbl_gk[[#This Row],[Jumping]])/('F+ , F-'!T$2-'F+ , F-'!T$3))</f>
        <v>1.9750336123732751E-3</v>
      </c>
      <c r="U531" s="2" cm="1">
        <f t="array" ref="U531">[1]!table_weight[Stamina]*(('F+ , F-'!U$2-[1]!tbl_gk[[#This Row],[Stamina]])/('F+ , F-'!U$2-'F+ , F-'!U$3))</f>
        <v>3.4348410649970001E-3</v>
      </c>
      <c r="V531" s="2" cm="1">
        <f t="array" ref="V531">[1]!table_weight[Strength]*(('F+ , F-'!V$2-[1]!tbl_gk[[#This Row],[Strength]])/('F+ , F-'!V$2-'F+ , F-'!V$3))</f>
        <v>3.0169354020890316E-2</v>
      </c>
      <c r="W531" s="2" cm="1">
        <f t="array" ref="W531">[1]!table_weight[LongShots]*(('F+ , F-'!W$2-[1]!tbl_gk[[#This Row],[LongShots]])/('F+ , F-'!W$2-'F+ , F-'!W$3))</f>
        <v>8.8300548353824494E-3</v>
      </c>
      <c r="X531" s="2" cm="1">
        <f t="array" ref="X531">[1]!table_weight[Aggression]*(('F+ , F-'!X$2-[1]!tbl_gk[[#This Row],[Aggression]])/('F+ , F-'!X$2-'F+ , F-'!X$3))</f>
        <v>1.2169151201703659E-2</v>
      </c>
      <c r="Y531" s="2" cm="1">
        <f t="array" ref="Y531">[1]!table_weight[Interceptions]*(('F+ , F-'!Y$2-[1]!tbl_gk[[#This Row],[Interceptions]])/('F+ , F-'!Y$2-'F+ , F-'!Y$3))</f>
        <v>1.3158513088021059E-2</v>
      </c>
      <c r="Z531" s="2" cm="1">
        <f t="array" ref="Z531">[1]!table_weight[Positioning]*(('F+ , F-'!Z$2-[1]!tbl_gk[[#This Row],[Positioning]])/('F+ , F-'!Z$2-'F+ , F-'!Z$3))</f>
        <v>1.0352229320893639E-3</v>
      </c>
      <c r="AA531" s="2" cm="1">
        <f t="array" ref="AA531">[1]!table_weight[Vision]*(('F+ , F-'!AA$2-[1]!tbl_gk[[#This Row],[Vision]])/('F+ , F-'!AA$2-'F+ , F-'!AA$3))</f>
        <v>2.4135483216712255E-2</v>
      </c>
      <c r="AB531" s="2" cm="1">
        <f t="array" ref="AB531">[1]!table_weight[Penalties]*(('F+ , F-'!AB$2-[1]!tbl_gk[[#This Row],[Penalties]])/('F+ , F-'!AB$2-'F+ , F-'!AB$3))</f>
        <v>2.3879722257019362E-3</v>
      </c>
      <c r="AC531" s="2" cm="1">
        <f t="array" ref="AC531">[1]!table_weight[Composure]*(('F+ , F-'!AC$2-[1]!tbl_gk[[#This Row],[Composure]])/('F+ , F-'!AC$2-'F+ , F-'!AC$3))</f>
        <v>1.3877102247556784E-3</v>
      </c>
      <c r="AD531" s="2" cm="1">
        <f t="array" ref="AD531">[1]!table_weight[Marking]*(('F+ , F-'!AD$2-[1]!tbl_gk[[#This Row],[Marking]])/('F+ , F-'!AD$2-'F+ , F-'!AD$3))</f>
        <v>2.366223844775717E-2</v>
      </c>
      <c r="AE531" s="2" cm="1">
        <f t="array" ref="AE531">[1]!table_weight[StandingTackle]*(('F+ , F-'!AE$2-[1]!tbl_gk[[#This Row],[StandingTackle]])/('F+ , F-'!AE$2-'F+ , F-'!AE$3))</f>
        <v>2.465854322450484E-2</v>
      </c>
      <c r="AF531" s="2" cm="1">
        <f t="array" ref="AF531">[1]!table_weight[SlidingTackle]*(('F+ , F-'!AF$2-[1]!tbl_gk[[#This Row],[SlidingTackle]])/('F+ , F-'!AF$2-'F+ , F-'!AF$3))</f>
        <v>4.4833714953645158E-3</v>
      </c>
      <c r="AG531" s="2" cm="1">
        <f t="array" ref="AG531">[1]!table_weight[GKDiving]*(('F+ , F-'!AG$2-[1]!tbl_gk[[#This Row],[GKDiving]])/('F+ , F-'!AG$2-'F+ , F-'!AG$3))</f>
        <v>4.7827299462529123E-2</v>
      </c>
      <c r="AH531" s="2" cm="1">
        <f t="array" ref="AH531">[1]!table_weight[GKHandling]*(('F+ , F-'!AH$2-[1]!tbl_gk[[#This Row],[GKHandling]])/('F+ , F-'!AH$2-'F+ , F-'!AH$3))</f>
        <v>5.5253898757952898E-2</v>
      </c>
      <c r="AI531" s="2" cm="1">
        <f t="array" ref="AI531">[1]!table_weight[GKKicking]*(('F+ , F-'!AI$2-[1]!tbl_gk[[#This Row],[GKKicking]])/('F+ , F-'!AI$2-'F+ , F-'!AI$3))</f>
        <v>3.2199574079707916E-2</v>
      </c>
      <c r="AJ531" s="2" cm="1">
        <f t="array" ref="AJ531">[1]!table_weight[GKPositioning]*(('F+ , F-'!AJ$2-[1]!tbl_gk[[#This Row],[GKPositioning]])/('F+ , F-'!AJ$2-'F+ , F-'!AJ$3))</f>
        <v>1.9551379560506409E-2</v>
      </c>
      <c r="AK531" s="2" cm="1">
        <f t="array" ref="AK531">[1]!table_weight[GKReflexes]*(('F+ , F-'!AK$2-[1]!tbl_gk[[#This Row],[GKReflexes]])/('F+ , F-'!AK$2-'F+ , F-'!AK$3))</f>
        <v>4.9193793732887098E-2</v>
      </c>
    </row>
    <row r="532" spans="1:37" x14ac:dyDescent="0.55000000000000004">
      <c r="A532" s="7">
        <f>[1]!tbl_gk[[#This Row],[ID]]</f>
        <v>213719</v>
      </c>
      <c r="B532" s="1" cm="1">
        <f t="array" ref="B532">[1]!table_weight[ValueEUR]*(('F+ , F-'!B$2-[1]!tbl_gk[[#This Row],[ValueEUR]])/('F+ , F-'!B$2-'F+ , F-'!B$3))</f>
        <v>1.3612114734491143E-4</v>
      </c>
      <c r="C532" s="1" cm="1">
        <f t="array" ref="C532">[1]!table_weight[WageEUR]*(('F+ , F-'!C$2-[1]!tbl_gk[[#This Row],[WageEUR]])/('F+ , F-'!C$2-'F+ , F-'!C$3))</f>
        <v>2.3472561185650898E-4</v>
      </c>
      <c r="D532" s="1" cm="1">
        <f t="array" ref="D532">[1]!table_weight[Crossing]*(('F+ , F-'!D$2-[1]!tbl_gk[[#This Row],[Crossing]])/('F+ , F-'!D$2-'F+ , F-'!D$3))</f>
        <v>3.4746129089074922E-2</v>
      </c>
      <c r="E532" s="1" cm="1">
        <f t="array" ref="E532">[1]!table_weight[Finishing]*(('F+ , F-'!E$2-[1]!tbl_gk[[#This Row],[Finishing]])/('F+ , F-'!E$2-'F+ , F-'!E$3))</f>
        <v>1.4973760267721157E-2</v>
      </c>
      <c r="F532" s="1" cm="1">
        <f t="array" ref="F532">[1]!table_weight[HeadingAccuracy]*(('F+ , F-'!F$2-[1]!tbl_gk[[#This Row],[HeadingAccuracy]])/('F+ , F-'!F$2-'F+ , F-'!F$3))</f>
        <v>8.7689471894629514E-3</v>
      </c>
      <c r="G532" s="1" cm="1">
        <f t="array" ref="G532">[1]!table_weight[ShortPassing]*(('F+ , F-'!G$2-[1]!tbl_gk[[#This Row],[ShortPassing]])/('F+ , F-'!G$2-'F+ , F-'!G$3))</f>
        <v>5.0628261131616156E-2</v>
      </c>
      <c r="H532" s="1" cm="1">
        <f t="array" ref="H532">[1]!table_weight[Volleys]*(('F+ , F-'!H$2-[1]!tbl_gk[[#This Row],[Volleys]])/('F+ , F-'!H$2-'F+ , F-'!H$3))</f>
        <v>8.1017446859167619E-4</v>
      </c>
      <c r="I532" s="1" cm="1">
        <f t="array" ref="I532">[1]!table_weight[Dribbling]*(('F+ , F-'!I$2-[1]!tbl_gk[[#This Row],[Dribbling]])/('F+ , F-'!I$2-'F+ , F-'!I$3))</f>
        <v>1.8579686209743949E-2</v>
      </c>
      <c r="J532" s="1" cm="1">
        <f t="array" ref="J532">[1]!table_weight[Curve]*(('F+ , F-'!J$2-[1]!tbl_gk[[#This Row],[Curve]])/('F+ , F-'!J$2-'F+ , F-'!J$3))</f>
        <v>8.6198154345400926E-3</v>
      </c>
      <c r="K532" s="1" cm="1">
        <f t="array" ref="K532">[1]!table_weight[FKAccuracy]*(('F+ , F-'!K$2-[1]!tbl_gk[[#This Row],[FKAccuracy]])/('F+ , F-'!K$2-'F+ , F-'!K$3))</f>
        <v>9.4310921813203358E-3</v>
      </c>
      <c r="L532" s="1" cm="1">
        <f t="array" ref="L532">[1]!table_weight[LongPassing]*(('F+ , F-'!L$2-[1]!tbl_gk[[#This Row],[LongPassing]])/('F+ , F-'!L$2-'F+ , F-'!L$3))</f>
        <v>1.9491267602728742E-2</v>
      </c>
      <c r="M532" s="1" cm="1">
        <f t="array" ref="M532">[1]!table_weight[BallControl]*(('F+ , F-'!M$2-[1]!tbl_gk[[#This Row],[BallControl]])/('F+ , F-'!M$2-'F+ , F-'!M$3))</f>
        <v>1.1734538658785654E-2</v>
      </c>
      <c r="N532" s="1" cm="1">
        <f t="array" ref="N532">[1]!table_weight[Acceleration]*(('F+ , F-'!N$2-[1]!tbl_gk[[#This Row],[Acceleration]])/('F+ , F-'!N$2-'F+ , F-'!N$3))</f>
        <v>5.1862059091966504E-3</v>
      </c>
      <c r="O532" s="1" cm="1">
        <f t="array" ref="O532">[1]!table_weight[SprintSpeed]*(('F+ , F-'!O$2-[1]!tbl_gk[[#This Row],[SprintSpeed]])/('F+ , F-'!O$2-'F+ , F-'!O$3))</f>
        <v>5.9032552479464486E-3</v>
      </c>
      <c r="P532" s="1" cm="1">
        <f t="array" ref="P532">[1]!table_weight[Agility]*(('F+ , F-'!P$2-[1]!tbl_gk[[#This Row],[Agility]])/('F+ , F-'!P$2-'F+ , F-'!P$3))</f>
        <v>4.680442769886016E-3</v>
      </c>
      <c r="Q532" s="1" cm="1">
        <f t="array" ref="Q532">[1]!table_weight[Reactions]*(('F+ , F-'!Q$2-[1]!tbl_gk[[#This Row],[Reactions]])/('F+ , F-'!Q$2-'F+ , F-'!Q$3))</f>
        <v>1.3922334001949081E-3</v>
      </c>
      <c r="R532" s="1" cm="1">
        <f t="array" ref="R532">[1]!table_weight[Balance]*(('F+ , F-'!R$2-[1]!tbl_gk[[#This Row],[Balance]])/('F+ , F-'!R$2-'F+ , F-'!R$3))</f>
        <v>1.7384501716719487E-3</v>
      </c>
      <c r="S532" s="1" cm="1">
        <f t="array" ref="S532">[1]!table_weight[ShotPower]*(('F+ , F-'!S$2-[1]!tbl_gk[[#This Row],[ShotPower]])/('F+ , F-'!S$2-'F+ , F-'!S$3))</f>
        <v>5.9732723886410689E-3</v>
      </c>
      <c r="T532" s="1" cm="1">
        <f t="array" ref="T532">[1]!table_weight[Jumping]*(('F+ , F-'!T$2-[1]!tbl_gk[[#This Row],[Jumping]])/('F+ , F-'!T$2-'F+ , F-'!T$3))</f>
        <v>1.9750336123732751E-3</v>
      </c>
      <c r="U532" s="1" cm="1">
        <f t="array" ref="U532">[1]!table_weight[Stamina]*(('F+ , F-'!U$2-[1]!tbl_gk[[#This Row],[Stamina]])/('F+ , F-'!U$2-'F+ , F-'!U$3))</f>
        <v>2.5761307987477501E-3</v>
      </c>
      <c r="V532" s="1" cm="1">
        <f t="array" ref="V532">[1]!table_weight[Strength]*(('F+ , F-'!V$2-[1]!tbl_gk[[#This Row],[Strength]])/('F+ , F-'!V$2-'F+ , F-'!V$3))</f>
        <v>8.8733394179089167E-3</v>
      </c>
      <c r="W532" s="1" cm="1">
        <f t="array" ref="W532">[1]!table_weight[LongShots]*(('F+ , F-'!W$2-[1]!tbl_gk[[#This Row],[LongShots]])/('F+ , F-'!W$2-'F+ , F-'!W$3))</f>
        <v>7.7912248547492196E-3</v>
      </c>
      <c r="X532" s="1" cm="1">
        <f t="array" ref="X532">[1]!table_weight[Aggression]*(('F+ , F-'!X$2-[1]!tbl_gk[[#This Row],[Aggression]])/('F+ , F-'!X$2-'F+ , F-'!X$3))</f>
        <v>9.1268634012777444E-3</v>
      </c>
      <c r="Y532" s="1" cm="1">
        <f t="array" ref="Y532">[1]!table_weight[Interceptions]*(('F+ , F-'!Y$2-[1]!tbl_gk[[#This Row],[Interceptions]])/('F+ , F-'!Y$2-'F+ , F-'!Y$3))</f>
        <v>1.3851066408443219E-2</v>
      </c>
      <c r="Z532" s="1" cm="1">
        <f t="array" ref="Z532">[1]!table_weight[Positioning]*(('F+ , F-'!Z$2-[1]!tbl_gk[[#This Row],[Positioning]])/('F+ , F-'!Z$2-'F+ , F-'!Z$3))</f>
        <v>4.4366697089544168E-4</v>
      </c>
      <c r="AA532" s="1" cm="1">
        <f t="array" ref="AA532">[1]!table_weight[Vision]*(('F+ , F-'!AA$2-[1]!tbl_gk[[#This Row],[Vision]])/('F+ , F-'!AA$2-'F+ , F-'!AA$3))</f>
        <v>1.1357874454923415E-2</v>
      </c>
      <c r="AB532" s="1" cm="1">
        <f t="array" ref="AB532">[1]!table_weight[Penalties]*(('F+ , F-'!AB$2-[1]!tbl_gk[[#This Row],[Penalties]])/('F+ , F-'!AB$2-'F+ , F-'!AB$3))</f>
        <v>2.0747955403639775E-3</v>
      </c>
      <c r="AC532" s="1" cm="1">
        <f t="array" ref="AC532">[1]!table_weight[Composure]*(('F+ , F-'!AC$2-[1]!tbl_gk[[#This Row],[Composure]])/('F+ , F-'!AC$2-'F+ , F-'!AC$3))</f>
        <v>1.2809632843898569E-3</v>
      </c>
      <c r="AD532" s="1" cm="1">
        <f t="array" ref="AD532">[1]!table_weight[Marking]*(('F+ , F-'!AD$2-[1]!tbl_gk[[#This Row],[Marking]])/('F+ , F-'!AD$2-'F+ , F-'!AD$3))</f>
        <v>3.1549651263676225E-2</v>
      </c>
      <c r="AE532" s="1" cm="1">
        <f t="array" ref="AE532">[1]!table_weight[StandingTackle]*(('F+ , F-'!AE$2-[1]!tbl_gk[[#This Row],[StandingTackle]])/('F+ , F-'!AE$2-'F+ , F-'!AE$3))</f>
        <v>2.6900228972187096E-2</v>
      </c>
      <c r="AF532" s="1" cm="1">
        <f t="array" ref="AF532">[1]!table_weight[SlidingTackle]*(('F+ , F-'!AF$2-[1]!tbl_gk[[#This Row],[SlidingTackle]])/('F+ , F-'!AF$2-'F+ , F-'!AF$3))</f>
        <v>5.977828660486021E-3</v>
      </c>
      <c r="AG532" s="1" cm="1">
        <f t="array" ref="AG532">[1]!table_weight[GKDiving]*(('F+ , F-'!AG$2-[1]!tbl_gk[[#This Row],[GKDiving]])/('F+ , F-'!AG$2-'F+ , F-'!AG$3))</f>
        <v>4.0994828110739248E-2</v>
      </c>
      <c r="AH532" s="1" cm="1">
        <f t="array" ref="AH532">[1]!table_weight[GKHandling]*(('F+ , F-'!AH$2-[1]!tbl_gk[[#This Row],[GKHandling]])/('F+ , F-'!AH$2-'F+ , F-'!AH$3))</f>
        <v>4.4559595772542655E-2</v>
      </c>
      <c r="AI532" s="1" cm="1">
        <f t="array" ref="AI532">[1]!table_weight[GKKicking]*(('F+ , F-'!AI$2-[1]!tbl_gk[[#This Row],[GKKicking]])/('F+ , F-'!AI$2-'F+ , F-'!AI$3))</f>
        <v>2.7727411013081817E-2</v>
      </c>
      <c r="AJ532" s="1" cm="1">
        <f t="array" ref="AJ532">[1]!table_weight[GKPositioning]*(('F+ , F-'!AJ$2-[1]!tbl_gk[[#This Row],[GKPositioning]])/('F+ , F-'!AJ$2-'F+ , F-'!AJ$3))</f>
        <v>1.5767241581053557E-2</v>
      </c>
      <c r="AK532" s="1" cm="1">
        <f t="array" ref="AK532">[1]!table_weight[GKReflexes]*(('F+ , F-'!AK$2-[1]!tbl_gk[[#This Row],[GKReflexes]])/('F+ , F-'!AK$2-'F+ , F-'!AK$3))</f>
        <v>4.7371801372409796E-2</v>
      </c>
    </row>
    <row r="533" spans="1:37" x14ac:dyDescent="0.55000000000000004">
      <c r="A533" s="8">
        <f>[1]!tbl_gk[[#This Row],[ID]]</f>
        <v>213729</v>
      </c>
      <c r="B533" s="2" cm="1">
        <f t="array" ref="B533">[1]!table_weight[ValueEUR]*(('F+ , F-'!B$2-[1]!tbl_gk[[#This Row],[ValueEUR]])/('F+ , F-'!B$2-'F+ , F-'!B$3))</f>
        <v>2.5958704062827779E-4</v>
      </c>
      <c r="C533" s="2" cm="1">
        <f t="array" ref="C533">[1]!table_weight[WageEUR]*(('F+ , F-'!C$2-[1]!tbl_gk[[#This Row],[WageEUR]])/('F+ , F-'!C$2-'F+ , F-'!C$3))</f>
        <v>7.8241870618836313E-5</v>
      </c>
      <c r="D533" s="2" cm="1">
        <f t="array" ref="D533">[1]!table_weight[Crossing]*(('F+ , F-'!D$2-[1]!tbl_gk[[#This Row],[Crossing]])/('F+ , F-'!D$2-'F+ , F-'!D$3))</f>
        <v>3.4746129089074922E-2</v>
      </c>
      <c r="E533" s="2" cm="1">
        <f t="array" ref="E533">[1]!table_weight[Finishing]*(('F+ , F-'!E$2-[1]!tbl_gk[[#This Row],[Finishing]])/('F+ , F-'!E$2-'F+ , F-'!E$3))</f>
        <v>1.1979008214176926E-2</v>
      </c>
      <c r="F533" s="2" cm="1">
        <f t="array" ref="F533">[1]!table_weight[HeadingAccuracy]*(('F+ , F-'!F$2-[1]!tbl_gk[[#This Row],[HeadingAccuracy]])/('F+ , F-'!F$2-'F+ , F-'!F$3))</f>
        <v>1.0439222844598752E-2</v>
      </c>
      <c r="G533" s="2" cm="1">
        <f t="array" ref="G533">[1]!table_weight[ShortPassing]*(('F+ , F-'!G$2-[1]!tbl_gk[[#This Row],[ShortPassing]])/('F+ , F-'!G$2-'F+ , F-'!G$3))</f>
        <v>4.781557995763748E-2</v>
      </c>
      <c r="H533" s="2" cm="1">
        <f t="array" ref="H533">[1]!table_weight[Volleys]*(('F+ , F-'!H$2-[1]!tbl_gk[[#This Row],[Volleys]])/('F+ , F-'!H$2-'F+ , F-'!H$3))</f>
        <v>8.1017446859167619E-4</v>
      </c>
      <c r="I533" s="2" cm="1">
        <f t="array" ref="I533">[1]!table_weight[Dribbling]*(('F+ , F-'!I$2-[1]!tbl_gk[[#This Row],[Dribbling]])/('F+ , F-'!I$2-'F+ , F-'!I$3))</f>
        <v>1.3690295101916595E-2</v>
      </c>
      <c r="J533" s="2" cm="1">
        <f t="array" ref="J533">[1]!table_weight[Curve]*(('F+ , F-'!J$2-[1]!tbl_gk[[#This Row],[Curve]])/('F+ , F-'!J$2-'F+ , F-'!J$3))</f>
        <v>8.9578474123651938E-3</v>
      </c>
      <c r="K533" s="2" cm="1">
        <f t="array" ref="K533">[1]!table_weight[FKAccuracy]*(('F+ , F-'!K$2-[1]!tbl_gk[[#This Row],[FKAccuracy]])/('F+ , F-'!K$2-'F+ , F-'!K$3))</f>
        <v>8.0620626711286735E-3</v>
      </c>
      <c r="L533" s="2" cm="1">
        <f t="array" ref="L533">[1]!table_weight[LongPassing]*(('F+ , F-'!L$2-[1]!tbl_gk[[#This Row],[LongPassing]])/('F+ , F-'!L$2-'F+ , F-'!L$3))</f>
        <v>2.7071205003789917E-2</v>
      </c>
      <c r="M533" s="2" cm="1">
        <f t="array" ref="M533">[1]!table_weight[BallControl]*(('F+ , F-'!M$2-[1]!tbl_gk[[#This Row],[BallControl]])/('F+ , F-'!M$2-'F+ , F-'!M$3))</f>
        <v>1.0430701030031691E-2</v>
      </c>
      <c r="N533" s="2" cm="1">
        <f t="array" ref="N533">[1]!table_weight[Acceleration]*(('F+ , F-'!N$2-[1]!tbl_gk[[#This Row],[Acceleration]])/('F+ , F-'!N$2-'F+ , F-'!N$3))</f>
        <v>3.8332826285366545E-3</v>
      </c>
      <c r="O533" s="2" cm="1">
        <f t="array" ref="O533">[1]!table_weight[SprintSpeed]*(('F+ , F-'!O$2-[1]!tbl_gk[[#This Row],[SprintSpeed]])/('F+ , F-'!O$2-'F+ , F-'!O$3))</f>
        <v>4.2166108913903209E-3</v>
      </c>
      <c r="P533" s="2" cm="1">
        <f t="array" ref="P533">[1]!table_weight[Agility]*(('F+ , F-'!P$2-[1]!tbl_gk[[#This Row],[Agility]])/('F+ , F-'!P$2-'F+ , F-'!P$3))</f>
        <v>2.340221384943008E-3</v>
      </c>
      <c r="Q533" s="2" cm="1">
        <f t="array" ref="Q533">[1]!table_weight[Reactions]*(('F+ , F-'!Q$2-[1]!tbl_gk[[#This Row],[Reactions]])/('F+ , F-'!Q$2-'F+ , F-'!Q$3))</f>
        <v>1.3922334001949081E-3</v>
      </c>
      <c r="R533" s="2" cm="1">
        <f t="array" ref="R533">[1]!table_weight[Balance]*(('F+ , F-'!R$2-[1]!tbl_gk[[#This Row],[Balance]])/('F+ , F-'!R$2-'F+ , F-'!R$3))</f>
        <v>8.6922508583597434E-4</v>
      </c>
      <c r="S533" s="2" cm="1">
        <f t="array" ref="S533">[1]!table_weight[ShotPower]*(('F+ , F-'!S$2-[1]!tbl_gk[[#This Row],[ShotPower]])/('F+ , F-'!S$2-'F+ , F-'!S$3))</f>
        <v>5.4538573983244545E-3</v>
      </c>
      <c r="T533" s="2" cm="1">
        <f t="array" ref="T533">[1]!table_weight[Jumping]*(('F+ , F-'!T$2-[1]!tbl_gk[[#This Row],[Jumping]])/('F+ , F-'!T$2-'F+ , F-'!T$3))</f>
        <v>1.2021943727489502E-3</v>
      </c>
      <c r="U533" s="2" cm="1">
        <f t="array" ref="U533">[1]!table_weight[Stamina]*(('F+ , F-'!U$2-[1]!tbl_gk[[#This Row],[Stamina]])/('F+ , F-'!U$2-'F+ , F-'!U$3))</f>
        <v>8.5871026624925002E-4</v>
      </c>
      <c r="V533" s="2" cm="1">
        <f t="array" ref="V533">[1]!table_weight[Strength]*(('F+ , F-'!V$2-[1]!tbl_gk[[#This Row],[Strength]])/('F+ , F-'!V$2-'F+ , F-'!V$3))</f>
        <v>1.7746678835817833E-2</v>
      </c>
      <c r="W533" s="2" cm="1">
        <f t="array" ref="W533">[1]!table_weight[LongShots]*(('F+ , F-'!W$2-[1]!tbl_gk[[#This Row],[LongShots]])/('F+ , F-'!W$2-'F+ , F-'!W$3))</f>
        <v>6.7523948741159906E-3</v>
      </c>
      <c r="X533" s="2" cm="1">
        <f t="array" ref="X533">[1]!table_weight[Aggression]*(('F+ , F-'!X$2-[1]!tbl_gk[[#This Row],[Aggression]])/('F+ , F-'!X$2-'F+ , F-'!X$3))</f>
        <v>9.1268634012777444E-3</v>
      </c>
      <c r="Y533" s="2" cm="1">
        <f t="array" ref="Y533">[1]!table_weight[Interceptions]*(('F+ , F-'!Y$2-[1]!tbl_gk[[#This Row],[Interceptions]])/('F+ , F-'!Y$2-'F+ , F-'!Y$3))</f>
        <v>1.8006386330976187E-2</v>
      </c>
      <c r="Z533" s="2" cm="1">
        <f t="array" ref="Z533">[1]!table_weight[Positioning]*(('F+ , F-'!Z$2-[1]!tbl_gk[[#This Row],[Positioning]])/('F+ , F-'!Z$2-'F+ , F-'!Z$3))</f>
        <v>1.3310009126863251E-3</v>
      </c>
      <c r="AA533" s="2" cm="1">
        <f t="array" ref="AA533">[1]!table_weight[Vision]*(('F+ , F-'!AA$2-[1]!tbl_gk[[#This Row],[Vision]])/('F+ , F-'!AA$2-'F+ , F-'!AA$3))</f>
        <v>3.5493357671635669E-3</v>
      </c>
      <c r="AB533" s="2" cm="1">
        <f t="array" ref="AB533">[1]!table_weight[Penalties]*(('F+ , F-'!AB$2-[1]!tbl_gk[[#This Row],[Penalties]])/('F+ , F-'!AB$2-'F+ , F-'!AB$3))</f>
        <v>2.3096780543674466E-3</v>
      </c>
      <c r="AC533" s="2" cm="1">
        <f t="array" ref="AC533">[1]!table_weight[Composure]*(('F+ , F-'!AC$2-[1]!tbl_gk[[#This Row],[Composure]])/('F+ , F-'!AC$2-'F+ , F-'!AC$3))</f>
        <v>1.1742163440240354E-3</v>
      </c>
      <c r="AD533" s="2" cm="1">
        <f t="array" ref="AD533">[1]!table_weight[Marking]*(('F+ , F-'!AD$2-[1]!tbl_gk[[#This Row],[Marking]])/('F+ , F-'!AD$2-'F+ , F-'!AD$3))</f>
        <v>2.2084755884573357E-2</v>
      </c>
      <c r="AE533" s="2" cm="1">
        <f t="array" ref="AE533">[1]!table_weight[StandingTackle]*(('F+ , F-'!AE$2-[1]!tbl_gk[[#This Row],[StandingTackle]])/('F+ , F-'!AE$2-'F+ , F-'!AE$3))</f>
        <v>1.5691800233775807E-2</v>
      </c>
      <c r="AF533" s="2" cm="1">
        <f t="array" ref="AF533">[1]!table_weight[SlidingTackle]*(('F+ , F-'!AF$2-[1]!tbl_gk[[#This Row],[SlidingTackle]])/('F+ , F-'!AF$2-'F+ , F-'!AF$3))</f>
        <v>5.977828660486021E-3</v>
      </c>
      <c r="AG533" s="2" cm="1">
        <f t="array" ref="AG533">[1]!table_weight[GKDiving]*(('F+ , F-'!AG$2-[1]!tbl_gk[[#This Row],[GKDiving]])/('F+ , F-'!AG$2-'F+ , F-'!AG$3))</f>
        <v>3.7578592434844307E-2</v>
      </c>
      <c r="AH533" s="2" cm="1">
        <f t="array" ref="AH533">[1]!table_weight[GKHandling]*(('F+ , F-'!AH$2-[1]!tbl_gk[[#This Row],[GKHandling]])/('F+ , F-'!AH$2-'F+ , F-'!AH$3))</f>
        <v>4.8124363434346076E-2</v>
      </c>
      <c r="AI533" s="2" cm="1">
        <f t="array" ref="AI533">[1]!table_weight[GKKicking]*(('F+ , F-'!AI$2-[1]!tbl_gk[[#This Row],[GKKicking]])/('F+ , F-'!AI$2-'F+ , F-'!AI$3))</f>
        <v>2.5044113173106158E-2</v>
      </c>
      <c r="AJ533" s="2" cm="1">
        <f t="array" ref="AJ533">[1]!table_weight[GKPositioning]*(('F+ , F-'!AJ$2-[1]!tbl_gk[[#This Row],[GKPositioning]])/('F+ , F-'!AJ$2-'F+ , F-'!AJ$3))</f>
        <v>1.7659310570779983E-2</v>
      </c>
      <c r="AK533" s="2" cm="1">
        <f t="array" ref="AK533">[1]!table_weight[GKReflexes]*(('F+ , F-'!AK$2-[1]!tbl_gk[[#This Row],[GKReflexes]])/('F+ , F-'!AK$2-'F+ , F-'!AK$3))</f>
        <v>3.8261839570023298E-2</v>
      </c>
    </row>
    <row r="534" spans="1:37" x14ac:dyDescent="0.55000000000000004">
      <c r="A534" s="7">
        <f>[1]!tbl_gk[[#This Row],[ID]]</f>
        <v>213951</v>
      </c>
      <c r="B534" s="1" cm="1">
        <f t="array" ref="B534">[1]!table_weight[ValueEUR]*(('F+ , F-'!B$2-[1]!tbl_gk[[#This Row],[ValueEUR]])/('F+ , F-'!B$2-'F+ , F-'!B$3))</f>
        <v>1.2318809502347879E-3</v>
      </c>
      <c r="C534" s="1" cm="1">
        <f t="array" ref="C534">[1]!table_weight[WageEUR]*(('F+ , F-'!C$2-[1]!tbl_gk[[#This Row],[WageEUR]])/('F+ , F-'!C$2-'F+ , F-'!C$3))</f>
        <v>1.4865955417578903E-3</v>
      </c>
      <c r="D534" s="1" cm="1">
        <f t="array" ref="D534">[1]!table_weight[Crossing]*(('F+ , F-'!D$2-[1]!tbl_gk[[#This Row],[Crossing]])/('F+ , F-'!D$2-'F+ , F-'!D$3))</f>
        <v>3.6987814836757178E-2</v>
      </c>
      <c r="E534" s="1" cm="1">
        <f t="array" ref="E534">[1]!table_weight[Finishing]*(('F+ , F-'!E$2-[1]!tbl_gk[[#This Row],[Finishing]])/('F+ , F-'!E$2-'F+ , F-'!E$3))</f>
        <v>1.6970261636750646E-2</v>
      </c>
      <c r="F534" s="1" cm="1">
        <f t="array" ref="F534">[1]!table_weight[HeadingAccuracy]*(('F+ , F-'!F$2-[1]!tbl_gk[[#This Row],[HeadingAccuracy]])/('F+ , F-'!F$2-'F+ , F-'!F$3))</f>
        <v>1.1274360672166649E-2</v>
      </c>
      <c r="G534" s="1" cm="1">
        <f t="array" ref="G534">[1]!table_weight[ShortPassing]*(('F+ , F-'!G$2-[1]!tbl_gk[[#This Row],[ShortPassing]])/('F+ , F-'!G$2-'F+ , F-'!G$3))</f>
        <v>5.0628261131616156E-2</v>
      </c>
      <c r="H534" s="1" cm="1">
        <f t="array" ref="H534">[1]!table_weight[Volleys]*(('F+ , F-'!H$2-[1]!tbl_gk[[#This Row],[Volleys]])/('F+ , F-'!H$2-'F+ , F-'!H$3))</f>
        <v>1.9675665665797848E-3</v>
      </c>
      <c r="I534" s="1" cm="1">
        <f t="array" ref="I534">[1]!table_weight[Dribbling]*(('F+ , F-'!I$2-[1]!tbl_gk[[#This Row],[Dribbling]])/('F+ , F-'!I$2-'F+ , F-'!I$3))</f>
        <v>2.0535442652874894E-2</v>
      </c>
      <c r="J534" s="1" cm="1">
        <f t="array" ref="J534">[1]!table_weight[Curve]*(('F+ , F-'!J$2-[1]!tbl_gk[[#This Row],[Curve]])/('F+ , F-'!J$2-'F+ , F-'!J$3))</f>
        <v>9.6339113680153961E-3</v>
      </c>
      <c r="K534" s="1" cm="1">
        <f t="array" ref="K534">[1]!table_weight[FKAccuracy]*(('F+ , F-'!K$2-[1]!tbl_gk[[#This Row],[FKAccuracy]])/('F+ , F-'!K$2-'F+ , F-'!K$3))</f>
        <v>1.0039549741405519E-2</v>
      </c>
      <c r="L534" s="1" cm="1">
        <f t="array" ref="L534">[1]!table_weight[LongPassing]*(('F+ , F-'!L$2-[1]!tbl_gk[[#This Row],[LongPassing]])/('F+ , F-'!L$2-'F+ , F-'!L$3))</f>
        <v>2.5446932703562523E-2</v>
      </c>
      <c r="M534" s="1" cm="1">
        <f t="array" ref="M534">[1]!table_weight[BallControl]*(('F+ , F-'!M$2-[1]!tbl_gk[[#This Row],[BallControl]])/('F+ , F-'!M$2-'F+ , F-'!M$3))</f>
        <v>1.1734538658785654E-2</v>
      </c>
      <c r="N534" s="1" cm="1">
        <f t="array" ref="N534">[1]!table_weight[Acceleration]*(('F+ , F-'!N$2-[1]!tbl_gk[[#This Row],[Acceleration]])/('F+ , F-'!N$2-'F+ , F-'!N$3))</f>
        <v>2.480359347876659E-3</v>
      </c>
      <c r="O534" s="1" cm="1">
        <f t="array" ref="O534">[1]!table_weight[SprintSpeed]*(('F+ , F-'!O$2-[1]!tbl_gk[[#This Row],[SprintSpeed]])/('F+ , F-'!O$2-'F+ , F-'!O$3))</f>
        <v>3.9355034986309663E-3</v>
      </c>
      <c r="P534" s="1" cm="1">
        <f t="array" ref="P534">[1]!table_weight[Agility]*(('F+ , F-'!P$2-[1]!tbl_gk[[#This Row],[Agility]])/('F+ , F-'!P$2-'F+ , F-'!P$3))</f>
        <v>1.5211439002129552E-3</v>
      </c>
      <c r="Q534" s="1" cm="1">
        <f t="array" ref="Q534">[1]!table_weight[Reactions]*(('F+ , F-'!Q$2-[1]!tbl_gk[[#This Row],[Reactions]])/('F+ , F-'!Q$2-'F+ , F-'!Q$3))</f>
        <v>5.1564200007218821E-4</v>
      </c>
      <c r="R534" s="1" cm="1">
        <f t="array" ref="R534">[1]!table_weight[Balance]*(('F+ , F-'!R$2-[1]!tbl_gk[[#This Row],[Balance]])/('F+ , F-'!R$2-'F+ , F-'!R$3))</f>
        <v>2.7318502697702049E-3</v>
      </c>
      <c r="S534" s="1" cm="1">
        <f t="array" ref="S534">[1]!table_weight[ShotPower]*(('F+ , F-'!S$2-[1]!tbl_gk[[#This Row],[ShotPower]])/('F+ , F-'!S$2-'F+ , F-'!S$3))</f>
        <v>4.4150274176912247E-3</v>
      </c>
      <c r="T534" s="1" cm="1">
        <f t="array" ref="T534">[1]!table_weight[Jumping]*(('F+ , F-'!T$2-[1]!tbl_gk[[#This Row],[Jumping]])/('F+ , F-'!T$2-'F+ , F-'!T$3))</f>
        <v>2.3185177188729754E-3</v>
      </c>
      <c r="U534" s="1" cm="1">
        <f t="array" ref="U534">[1]!table_weight[Stamina]*(('F+ , F-'!U$2-[1]!tbl_gk[[#This Row],[Stamina]])/('F+ , F-'!U$2-'F+ , F-'!U$3))</f>
        <v>2.5761307987477501E-3</v>
      </c>
      <c r="V534" s="1" cm="1">
        <f t="array" ref="V534">[1]!table_weight[Strength]*(('F+ , F-'!V$2-[1]!tbl_gk[[#This Row],[Strength]])/('F+ , F-'!V$2-'F+ , F-'!V$3))</f>
        <v>5.3240036507453507E-3</v>
      </c>
      <c r="W534" s="1" cm="1">
        <f t="array" ref="W534">[1]!table_weight[LongShots]*(('F+ , F-'!W$2-[1]!tbl_gk[[#This Row],[LongShots]])/('F+ , F-'!W$2-'F+ , F-'!W$3))</f>
        <v>8.3106398450658349E-3</v>
      </c>
      <c r="X534" s="1" cm="1">
        <f t="array" ref="X534">[1]!table_weight[Aggression]*(('F+ , F-'!X$2-[1]!tbl_gk[[#This Row],[Aggression]])/('F+ , F-'!X$2-'F+ , F-'!X$3))</f>
        <v>1.3994523881959207E-2</v>
      </c>
      <c r="Y534" s="1" cm="1">
        <f t="array" ref="Y534">[1]!table_weight[Interceptions]*(('F+ , F-'!Y$2-[1]!tbl_gk[[#This Row],[Interceptions]])/('F+ , F-'!Y$2-'F+ , F-'!Y$3))</f>
        <v>2.2854259573931314E-2</v>
      </c>
      <c r="Z534" s="1" cm="1">
        <f t="array" ref="Z534">[1]!table_weight[Positioning]*(('F+ , F-'!Z$2-[1]!tbl_gk[[#This Row],[Positioning]])/('F+ , F-'!Z$2-'F+ , F-'!Z$3))</f>
        <v>1.7746678835817667E-3</v>
      </c>
      <c r="AA534" s="1" cm="1">
        <f t="array" ref="AA534">[1]!table_weight[Vision]*(('F+ , F-'!AA$2-[1]!tbl_gk[[#This Row],[Vision]])/('F+ , F-'!AA$2-'F+ , F-'!AA$3))</f>
        <v>3.9042693438799236E-2</v>
      </c>
      <c r="AB534" s="1" cm="1">
        <f t="array" ref="AB534">[1]!table_weight[Penalties]*(('F+ , F-'!AB$2-[1]!tbl_gk[[#This Row],[Penalties]])/('F+ , F-'!AB$2-'F+ , F-'!AB$3))</f>
        <v>2.153089711698467E-3</v>
      </c>
      <c r="AC534" s="1" cm="1">
        <f t="array" ref="AC534">[1]!table_weight[Composure]*(('F+ , F-'!AC$2-[1]!tbl_gk[[#This Row],[Composure]])/('F+ , F-'!AC$2-'F+ , F-'!AC$3))</f>
        <v>1.5478306353044107E-3</v>
      </c>
      <c r="AD534" s="1" cm="1">
        <f t="array" ref="AD534">[1]!table_weight[Marking]*(('F+ , F-'!AD$2-[1]!tbl_gk[[#This Row],[Marking]])/('F+ , F-'!AD$2-'F+ , F-'!AD$3))</f>
        <v>2.5239721010940977E-2</v>
      </c>
      <c r="AE534" s="1" cm="1">
        <f t="array" ref="AE534">[1]!table_weight[StandingTackle]*(('F+ , F-'!AE$2-[1]!tbl_gk[[#This Row],[StandingTackle]])/('F+ , F-'!AE$2-'F+ , F-'!AE$3))</f>
        <v>3.5866971962916126E-2</v>
      </c>
      <c r="AF534" s="1" cm="1">
        <f t="array" ref="AF534">[1]!table_weight[SlidingTackle]*(('F+ , F-'!AF$2-[1]!tbl_gk[[#This Row],[SlidingTackle]])/('F+ , F-'!AF$2-'F+ , F-'!AF$3))</f>
        <v>1.2702885903532796E-2</v>
      </c>
      <c r="AG534" s="1" cm="1">
        <f t="array" ref="AG534">[1]!table_weight[GKDiving]*(('F+ , F-'!AG$2-[1]!tbl_gk[[#This Row],[GKDiving]])/('F+ , F-'!AG$2-'F+ , F-'!AG$3))</f>
        <v>2.5621767569212028E-2</v>
      </c>
      <c r="AH534" s="1" cm="1">
        <f t="array" ref="AH534">[1]!table_weight[GKHandling]*(('F+ , F-'!AH$2-[1]!tbl_gk[[#This Row],[GKHandling]])/('F+ , F-'!AH$2-'F+ , F-'!AH$3))</f>
        <v>3.0300525125329006E-2</v>
      </c>
      <c r="AI534" s="1" cm="1">
        <f t="array" ref="AI534">[1]!table_weight[GKKicking]*(('F+ , F-'!AI$2-[1]!tbl_gk[[#This Row],[GKKicking]])/('F+ , F-'!AI$2-'F+ , F-'!AI$3))</f>
        <v>2.0571950106480059E-2</v>
      </c>
      <c r="AJ534" s="1" cm="1">
        <f t="array" ref="AJ534">[1]!table_weight[GKPositioning]*(('F+ , F-'!AJ$2-[1]!tbl_gk[[#This Row],[GKPositioning]])/('F+ , F-'!AJ$2-'F+ , F-'!AJ$3))</f>
        <v>1.0091034611874277E-2</v>
      </c>
      <c r="AK534" s="1" cm="1">
        <f t="array" ref="AK534">[1]!table_weight[GKReflexes]*(('F+ , F-'!AK$2-[1]!tbl_gk[[#This Row],[GKReflexes]])/('F+ , F-'!AK$2-'F+ , F-'!AK$3))</f>
        <v>2.1863908325727599E-2</v>
      </c>
    </row>
    <row r="535" spans="1:37" x14ac:dyDescent="0.55000000000000004">
      <c r="A535" s="8">
        <f>[1]!tbl_gk[[#This Row],[ID]]</f>
        <v>214035</v>
      </c>
      <c r="B535" s="2" cm="1">
        <f t="array" ref="B535">[1]!table_weight[ValueEUR]*(('F+ , F-'!B$2-[1]!tbl_gk[[#This Row],[ValueEUR]])/('F+ , F-'!B$2-'F+ , F-'!B$3))</f>
        <v>3.0588675060954019E-4</v>
      </c>
      <c r="C535" s="2" cm="1">
        <f t="array" ref="C535">[1]!table_weight[WageEUR]*(('F+ , F-'!C$2-[1]!tbl_gk[[#This Row],[WageEUR]])/('F+ , F-'!C$2-'F+ , F-'!C$3))</f>
        <v>7.8241870618836313E-5</v>
      </c>
      <c r="D535" s="2" cm="1">
        <f t="array" ref="D535">[1]!table_weight[Crossing]*(('F+ , F-'!D$2-[1]!tbl_gk[[#This Row],[Crossing]])/('F+ , F-'!D$2-'F+ , F-'!D$3))</f>
        <v>3.3625286215233793E-2</v>
      </c>
      <c r="E535" s="2" cm="1">
        <f t="array" ref="E535">[1]!table_weight[Finishing]*(('F+ , F-'!E$2-[1]!tbl_gk[[#This Row],[Finishing]])/('F+ , F-'!E$2-'F+ , F-'!E$3))</f>
        <v>1.3975509583206414E-2</v>
      </c>
      <c r="F535" s="2" cm="1">
        <f t="array" ref="F535">[1]!table_weight[HeadingAccuracy]*(('F+ , F-'!F$2-[1]!tbl_gk[[#This Row],[HeadingAccuracy]])/('F+ , F-'!F$2-'F+ , F-'!F$3))</f>
        <v>1.00216539308148E-2</v>
      </c>
      <c r="G535" s="2" cm="1">
        <f t="array" ref="G535">[1]!table_weight[ShortPassing]*(('F+ , F-'!G$2-[1]!tbl_gk[[#This Row],[ShortPassing]])/('F+ , F-'!G$2-'F+ , F-'!G$3))</f>
        <v>5.0628261131616156E-2</v>
      </c>
      <c r="H535" s="2" cm="1">
        <f t="array" ref="H535">[1]!table_weight[Volleys]*(('F+ , F-'!H$2-[1]!tbl_gk[[#This Row],[Volleys]])/('F+ , F-'!H$2-'F+ , F-'!H$3))</f>
        <v>1.1573920979881087E-3</v>
      </c>
      <c r="I535" s="2" cm="1">
        <f t="array" ref="I535">[1]!table_weight[Dribbling]*(('F+ , F-'!I$2-[1]!tbl_gk[[#This Row],[Dribbling]])/('F+ , F-'!I$2-'F+ , F-'!I$3))</f>
        <v>2.1513320874440363E-2</v>
      </c>
      <c r="J535" s="2" cm="1">
        <f t="array" ref="J535">[1]!table_weight[Curve]*(('F+ , F-'!J$2-[1]!tbl_gk[[#This Row],[Curve]])/('F+ , F-'!J$2-'F+ , F-'!J$3))</f>
        <v>9.295879390190295E-3</v>
      </c>
      <c r="K535" s="2" cm="1">
        <f t="array" ref="K535">[1]!table_weight[FKAccuracy]*(('F+ , F-'!K$2-[1]!tbl_gk[[#This Row],[FKAccuracy]])/('F+ , F-'!K$2-'F+ , F-'!K$3))</f>
        <v>8.5184058411925615E-3</v>
      </c>
      <c r="L535" s="2" cm="1">
        <f t="array" ref="L535">[1]!table_weight[LongPassing]*(('F+ , F-'!L$2-[1]!tbl_gk[[#This Row],[LongPassing]])/('F+ , F-'!L$2-'F+ , F-'!L$3))</f>
        <v>2.3822660403335128E-2</v>
      </c>
      <c r="M535" s="2" cm="1">
        <f t="array" ref="M535">[1]!table_weight[BallControl]*(('F+ , F-'!M$2-[1]!tbl_gk[[#This Row],[BallControl]])/('F+ , F-'!M$2-'F+ , F-'!M$3))</f>
        <v>1.0865313572949679E-2</v>
      </c>
      <c r="N535" s="2" cm="1">
        <f t="array" ref="N535">[1]!table_weight[Acceleration]*(('F+ , F-'!N$2-[1]!tbl_gk[[#This Row],[Acceleration]])/('F+ , F-'!N$2-'F+ , F-'!N$3))</f>
        <v>6.0881547629699816E-3</v>
      </c>
      <c r="O535" s="2" cm="1">
        <f t="array" ref="O535">[1]!table_weight[SprintSpeed]*(('F+ , F-'!O$2-[1]!tbl_gk[[#This Row],[SprintSpeed]])/('F+ , F-'!O$2-'F+ , F-'!O$3))</f>
        <v>5.9032552479464486E-3</v>
      </c>
      <c r="P535" s="2" cm="1">
        <f t="array" ref="P535">[1]!table_weight[Agility]*(('F+ , F-'!P$2-[1]!tbl_gk[[#This Row],[Agility]])/('F+ , F-'!P$2-'F+ , F-'!P$3))</f>
        <v>3.2763099389202109E-3</v>
      </c>
      <c r="Q535" s="2" cm="1">
        <f t="array" ref="Q535">[1]!table_weight[Reactions]*(('F+ , F-'!Q$2-[1]!tbl_gk[[#This Row],[Reactions]])/('F+ , F-'!Q$2-'F+ , F-'!Q$3))</f>
        <v>1.3406692001876892E-3</v>
      </c>
      <c r="R535" s="2" cm="1">
        <f t="array" ref="R535">[1]!table_weight[Balance]*(('F+ , F-'!R$2-[1]!tbl_gk[[#This Row],[Balance]])/('F+ , F-'!R$2-'F+ , F-'!R$3))</f>
        <v>1.9247126900653719E-3</v>
      </c>
      <c r="S535" s="2" cm="1">
        <f t="array" ref="S535">[1]!table_weight[ShotPower]*(('F+ , F-'!S$2-[1]!tbl_gk[[#This Row],[ShotPower]])/('F+ , F-'!S$2-'F+ , F-'!S$3))</f>
        <v>5.1941499031661464E-3</v>
      </c>
      <c r="T535" s="2" cm="1">
        <f t="array" ref="T535">[1]!table_weight[Jumping]*(('F+ , F-'!T$2-[1]!tbl_gk[[#This Row],[Jumping]])/('F+ , F-'!T$2-'F+ , F-'!T$3))</f>
        <v>2.4902597721228252E-3</v>
      </c>
      <c r="U535" s="2" cm="1">
        <f t="array" ref="U535">[1]!table_weight[Stamina]*(('F+ , F-'!U$2-[1]!tbl_gk[[#This Row],[Stamina]])/('F+ , F-'!U$2-'F+ , F-'!U$3))</f>
        <v>2.5761307987477501E-3</v>
      </c>
      <c r="V535" s="2" cm="1">
        <f t="array" ref="V535">[1]!table_weight[Strength]*(('F+ , F-'!V$2-[1]!tbl_gk[[#This Row],[Strength]])/('F+ , F-'!V$2-'F+ , F-'!V$3))</f>
        <v>2.9282020079099427E-2</v>
      </c>
      <c r="W535" s="2" cm="1">
        <f t="array" ref="W535">[1]!table_weight[LongShots]*(('F+ , F-'!W$2-[1]!tbl_gk[[#This Row],[LongShots]])/('F+ , F-'!W$2-'F+ , F-'!W$3))</f>
        <v>7.7912248547492196E-3</v>
      </c>
      <c r="X535" s="2" cm="1">
        <f t="array" ref="X535">[1]!table_weight[Aggression]*(('F+ , F-'!X$2-[1]!tbl_gk[[#This Row],[Aggression]])/('F+ , F-'!X$2-'F+ , F-'!X$3))</f>
        <v>6.0845756008518293E-3</v>
      </c>
      <c r="Y535" s="2" cm="1">
        <f t="array" ref="Y535">[1]!table_weight[Interceptions]*(('F+ , F-'!Y$2-[1]!tbl_gk[[#This Row],[Interceptions]])/('F+ , F-'!Y$2-'F+ , F-'!Y$3))</f>
        <v>1.8698939651398346E-2</v>
      </c>
      <c r="Z535" s="2" cm="1">
        <f t="array" ref="Z535">[1]!table_weight[Positioning]*(('F+ , F-'!Z$2-[1]!tbl_gk[[#This Row],[Positioning]])/('F+ , F-'!Z$2-'F+ , F-'!Z$3))</f>
        <v>1.0352229320893639E-3</v>
      </c>
      <c r="AA535" s="2" cm="1">
        <f t="array" ref="AA535">[1]!table_weight[Vision]*(('F+ , F-'!AA$2-[1]!tbl_gk[[#This Row],[Vision]])/('F+ , F-'!AA$2-'F+ , F-'!AA$3))</f>
        <v>2.6265084677010397E-2</v>
      </c>
      <c r="AB535" s="2" cm="1">
        <f t="array" ref="AB535">[1]!table_weight[Penalties]*(('F+ , F-'!AB$2-[1]!tbl_gk[[#This Row],[Penalties]])/('F+ , F-'!AB$2-'F+ , F-'!AB$3))</f>
        <v>2.0356484546967322E-3</v>
      </c>
      <c r="AC535" s="2" cm="1">
        <f t="array" ref="AC535">[1]!table_weight[Composure]*(('F+ , F-'!AC$2-[1]!tbl_gk[[#This Row],[Composure]])/('F+ , F-'!AC$2-'F+ , F-'!AC$3))</f>
        <v>1.441083694938589E-3</v>
      </c>
      <c r="AD535" s="2" cm="1">
        <f t="array" ref="AD535">[1]!table_weight[Marking]*(('F+ , F-'!AD$2-[1]!tbl_gk[[#This Row],[Marking]])/('F+ , F-'!AD$2-'F+ , F-'!AD$3))</f>
        <v>1.7352308195021923E-2</v>
      </c>
      <c r="AE535" s="2" cm="1">
        <f t="array" ref="AE535">[1]!table_weight[StandingTackle]*(('F+ , F-'!AE$2-[1]!tbl_gk[[#This Row],[StandingTackle]])/('F+ , F-'!AE$2-'F+ , F-'!AE$3))</f>
        <v>2.017517172914032E-2</v>
      </c>
      <c r="AF535" s="2" cm="1">
        <f t="array" ref="AF535">[1]!table_weight[SlidingTackle]*(('F+ , F-'!AF$2-[1]!tbl_gk[[#This Row],[SlidingTackle]])/('F+ , F-'!AF$2-'F+ , F-'!AF$3))</f>
        <v>6.7250572430467732E-3</v>
      </c>
      <c r="AG535" s="2" cm="1">
        <f t="array" ref="AG535">[1]!table_weight[GKDiving]*(('F+ , F-'!AG$2-[1]!tbl_gk[[#This Row],[GKDiving]])/('F+ , F-'!AG$2-'F+ , F-'!AG$3))</f>
        <v>3.9286710272791778E-2</v>
      </c>
      <c r="AH535" s="2" cm="1">
        <f t="array" ref="AH535">[1]!table_weight[GKHandling]*(('F+ , F-'!AH$2-[1]!tbl_gk[[#This Row],[GKHandling]])/('F+ , F-'!AH$2-'F+ , F-'!AH$3))</f>
        <v>4.4559595772542655E-2</v>
      </c>
      <c r="AI535" s="2" cm="1">
        <f t="array" ref="AI535">[1]!table_weight[GKKicking]*(('F+ , F-'!AI$2-[1]!tbl_gk[[#This Row],[GKKicking]])/('F+ , F-'!AI$2-'F+ , F-'!AI$3))</f>
        <v>2.414968055978094E-2</v>
      </c>
      <c r="AJ535" s="2" cm="1">
        <f t="array" ref="AJ535">[1]!table_weight[GKPositioning]*(('F+ , F-'!AJ$2-[1]!tbl_gk[[#This Row],[GKPositioning]])/('F+ , F-'!AJ$2-'F+ , F-'!AJ$3))</f>
        <v>1.5136551917811415E-2</v>
      </c>
      <c r="AK535" s="2" cm="1">
        <f t="array" ref="AK535">[1]!table_weight[GKReflexes]*(('F+ , F-'!AK$2-[1]!tbl_gk[[#This Row],[GKReflexes]])/('F+ , F-'!AK$2-'F+ , F-'!AK$3))</f>
        <v>3.6439847209545996E-2</v>
      </c>
    </row>
    <row r="536" spans="1:37" x14ac:dyDescent="0.55000000000000004">
      <c r="A536" s="7">
        <f>[1]!tbl_gk[[#This Row],[ID]]</f>
        <v>214088</v>
      </c>
      <c r="B536" s="1" cm="1">
        <f t="array" ref="B536">[1]!table_weight[ValueEUR]*(('F+ , F-'!B$2-[1]!tbl_gk[[#This Row],[ValueEUR]])/('F+ , F-'!B$2-'F+ , F-'!B$3))</f>
        <v>1.4383776567512181E-4</v>
      </c>
      <c r="C536" s="1" cm="1">
        <f t="array" ref="C536">[1]!table_weight[WageEUR]*(('F+ , F-'!C$2-[1]!tbl_gk[[#This Row],[WageEUR]])/('F+ , F-'!C$2-'F+ , F-'!C$3))</f>
        <v>3.9120935309418161E-4</v>
      </c>
      <c r="D536" s="1" cm="1">
        <f t="array" ref="D536">[1]!table_weight[Crossing]*(('F+ , F-'!D$2-[1]!tbl_gk[[#This Row],[Crossing]])/('F+ , F-'!D$2-'F+ , F-'!D$3))</f>
        <v>2.6900228972187034E-2</v>
      </c>
      <c r="E536" s="1" cm="1">
        <f t="array" ref="E536">[1]!table_weight[Finishing]*(('F+ , F-'!E$2-[1]!tbl_gk[[#This Row],[Finishing]])/('F+ , F-'!E$2-'F+ , F-'!E$3))</f>
        <v>1.8966763005780131E-2</v>
      </c>
      <c r="F536" s="1" cm="1">
        <f t="array" ref="F536">[1]!table_weight[HeadingAccuracy]*(('F+ , F-'!F$2-[1]!tbl_gk[[#This Row],[HeadingAccuracy]])/('F+ , F-'!F$2-'F+ , F-'!F$3))</f>
        <v>8.7689471894629514E-3</v>
      </c>
      <c r="G536" s="1" cm="1">
        <f t="array" ref="G536">[1]!table_weight[ShortPassing]*(('F+ , F-'!G$2-[1]!tbl_gk[[#This Row],[ShortPassing]])/('F+ , F-'!G$2-'F+ , F-'!G$3))</f>
        <v>4.5002898783658811E-2</v>
      </c>
      <c r="H536" s="1" cm="1">
        <f t="array" ref="H536">[1]!table_weight[Volleys]*(('F+ , F-'!H$2-[1]!tbl_gk[[#This Row],[Volleys]])/('F+ , F-'!H$2-'F+ , F-'!H$3))</f>
        <v>1.0416528881892981E-3</v>
      </c>
      <c r="I536" s="1" cm="1">
        <f t="array" ref="I536">[1]!table_weight[Dribbling]*(('F+ , F-'!I$2-[1]!tbl_gk[[#This Row],[Dribbling]])/('F+ , F-'!I$2-'F+ , F-'!I$3))</f>
        <v>9.7787822156547109E-3</v>
      </c>
      <c r="J536" s="1" cm="1">
        <f t="array" ref="J536">[1]!table_weight[Curve]*(('F+ , F-'!J$2-[1]!tbl_gk[[#This Row],[Curve]])/('F+ , F-'!J$2-'F+ , F-'!J$3))</f>
        <v>8.4507994456275402E-3</v>
      </c>
      <c r="K536" s="1" cm="1">
        <f t="array" ref="K536">[1]!table_weight[FKAccuracy]*(('F+ , F-'!K$2-[1]!tbl_gk[[#This Row],[FKAccuracy]])/('F+ , F-'!K$2-'F+ , F-'!K$3))</f>
        <v>9.8874353513842238E-3</v>
      </c>
      <c r="L536" s="1" cm="1">
        <f t="array" ref="L536">[1]!table_weight[LongPassing]*(('F+ , F-'!L$2-[1]!tbl_gk[[#This Row],[LongPassing]])/('F+ , F-'!L$2-'F+ , F-'!L$3))</f>
        <v>9.7456338013643708E-3</v>
      </c>
      <c r="M536" s="1" cm="1">
        <f t="array" ref="M536">[1]!table_weight[BallControl]*(('F+ , F-'!M$2-[1]!tbl_gk[[#This Row],[BallControl]])/('F+ , F-'!M$2-'F+ , F-'!M$3))</f>
        <v>1.1299926115867666E-2</v>
      </c>
      <c r="N536" s="1" cm="1">
        <f t="array" ref="N536">[1]!table_weight[Acceleration]*(('F+ , F-'!N$2-[1]!tbl_gk[[#This Row],[Acceleration]])/('F+ , F-'!N$2-'F+ , F-'!N$3))</f>
        <v>3.6077954150933221E-3</v>
      </c>
      <c r="O536" s="1" cm="1">
        <f t="array" ref="O536">[1]!table_weight[SprintSpeed]*(('F+ , F-'!O$2-[1]!tbl_gk[[#This Row],[SprintSpeed]])/('F+ , F-'!O$2-'F+ , F-'!O$3))</f>
        <v>1.1244295710374189E-3</v>
      </c>
      <c r="P536" s="1" cm="1">
        <f t="array" ref="P536">[1]!table_weight[Agility]*(('F+ , F-'!P$2-[1]!tbl_gk[[#This Row],[Agility]])/('F+ , F-'!P$2-'F+ , F-'!P$3))</f>
        <v>4.095387423650264E-3</v>
      </c>
      <c r="Q536" s="1" cm="1">
        <f t="array" ref="Q536">[1]!table_weight[Reactions]*(('F+ , F-'!Q$2-[1]!tbl_gk[[#This Row],[Reactions]])/('F+ , F-'!Q$2-'F+ , F-'!Q$3))</f>
        <v>1.3406692001876892E-3</v>
      </c>
      <c r="R536" s="1" cm="1">
        <f t="array" ref="R536">[1]!table_weight[Balance]*(('F+ , F-'!R$2-[1]!tbl_gk[[#This Row],[Balance]])/('F+ , F-'!R$2-'F+ , F-'!R$3))</f>
        <v>1.8626251839342308E-4</v>
      </c>
      <c r="S536" s="1" cm="1">
        <f t="array" ref="S536">[1]!table_weight[ShotPower]*(('F+ , F-'!S$2-[1]!tbl_gk[[#This Row],[ShotPower]])/('F+ , F-'!S$2-'F+ , F-'!S$3))</f>
        <v>5.7135648934827617E-3</v>
      </c>
      <c r="T536" s="1" cm="1">
        <f t="array" ref="T536">[1]!table_weight[Jumping]*(('F+ , F-'!T$2-[1]!tbl_gk[[#This Row],[Jumping]])/('F+ , F-'!T$2-'F+ , F-'!T$3))</f>
        <v>2.0609046389982004E-3</v>
      </c>
      <c r="U536" s="1" cm="1">
        <f t="array" ref="U536">[1]!table_weight[Stamina]*(('F+ , F-'!U$2-[1]!tbl_gk[[#This Row],[Stamina]])/('F+ , F-'!U$2-'F+ , F-'!U$3))</f>
        <v>5.1522615974955001E-3</v>
      </c>
      <c r="V536" s="1" cm="1">
        <f t="array" ref="V536">[1]!table_weight[Strength]*(('F+ , F-'!V$2-[1]!tbl_gk[[#This Row],[Strength]])/('F+ , F-'!V$2-'F+ , F-'!V$3))</f>
        <v>1.4197343068654266E-2</v>
      </c>
      <c r="W536" s="1" cm="1">
        <f t="array" ref="W536">[1]!table_weight[LongShots]*(('F+ , F-'!W$2-[1]!tbl_gk[[#This Row],[LongShots]])/('F+ , F-'!W$2-'F+ , F-'!W$3))</f>
        <v>1.0388299806332293E-2</v>
      </c>
      <c r="X536" s="1" cm="1">
        <f t="array" ref="X536">[1]!table_weight[Aggression]*(('F+ , F-'!X$2-[1]!tbl_gk[[#This Row],[Aggression]])/('F+ , F-'!X$2-'F+ , F-'!X$3))</f>
        <v>1.2169151201703659E-2</v>
      </c>
      <c r="Y536" s="1" cm="1">
        <f t="array" ref="Y536">[1]!table_weight[Interceptions]*(('F+ , F-'!Y$2-[1]!tbl_gk[[#This Row],[Interceptions]])/('F+ , F-'!Y$2-'F+ , F-'!Y$3))</f>
        <v>1.8698939651398346E-2</v>
      </c>
      <c r="Z536" s="1" cm="1">
        <f t="array" ref="Z536">[1]!table_weight[Positioning]*(('F+ , F-'!Z$2-[1]!tbl_gk[[#This Row],[Positioning]])/('F+ , F-'!Z$2-'F+ , F-'!Z$3))</f>
        <v>1.7746678835817667E-3</v>
      </c>
      <c r="AA536" s="1" cm="1">
        <f t="array" ref="AA536">[1]!table_weight[Vision]*(('F+ , F-'!AA$2-[1]!tbl_gk[[#This Row],[Vision]])/('F+ , F-'!AA$2-'F+ , F-'!AA$3))</f>
        <v>1.7746678835817837E-2</v>
      </c>
      <c r="AB536" s="1" cm="1">
        <f t="array" ref="AB536">[1]!table_weight[Penalties]*(('F+ , F-'!AB$2-[1]!tbl_gk[[#This Row],[Penalties]])/('F+ , F-'!AB$2-'F+ , F-'!AB$3))</f>
        <v>1.9965013690294879E-3</v>
      </c>
      <c r="AC536" s="1" cm="1">
        <f t="array" ref="AC536">[1]!table_weight[Composure]*(('F+ , F-'!AC$2-[1]!tbl_gk[[#This Row],[Composure]])/('F+ , F-'!AC$2-'F+ , F-'!AC$3))</f>
        <v>1.0140959334753034E-3</v>
      </c>
      <c r="AD536" s="1" cm="1">
        <f t="array" ref="AD536">[1]!table_weight[Marking]*(('F+ , F-'!AD$2-[1]!tbl_gk[[#This Row],[Marking]])/('F+ , F-'!AD$2-'F+ , F-'!AD$3))</f>
        <v>2.0507273321389546E-2</v>
      </c>
      <c r="AE536" s="1" cm="1">
        <f t="array" ref="AE536">[1]!table_weight[StandingTackle]*(('F+ , F-'!AE$2-[1]!tbl_gk[[#This Row],[StandingTackle]])/('F+ , F-'!AE$2-'F+ , F-'!AE$3))</f>
        <v>1.3450114486093548E-2</v>
      </c>
      <c r="AF536" s="1" cm="1">
        <f t="array" ref="AF536">[1]!table_weight[SlidingTackle]*(('F+ , F-'!AF$2-[1]!tbl_gk[[#This Row],[SlidingTackle]])/('F+ , F-'!AF$2-'F+ , F-'!AF$3))</f>
        <v>3.7361429128037632E-3</v>
      </c>
      <c r="AG536" s="1" cm="1">
        <f t="array" ref="AG536">[1]!table_weight[GKDiving]*(('F+ , F-'!AG$2-[1]!tbl_gk[[#This Row],[GKDiving]])/('F+ , F-'!AG$2-'F+ , F-'!AG$3))</f>
        <v>4.4411063786634182E-2</v>
      </c>
      <c r="AH536" s="1" cm="1">
        <f t="array" ref="AH536">[1]!table_weight[GKHandling]*(('F+ , F-'!AH$2-[1]!tbl_gk[[#This Row],[GKHandling]])/('F+ , F-'!AH$2-'F+ , F-'!AH$3))</f>
        <v>4.9906747265247783E-2</v>
      </c>
      <c r="AI536" s="1" cm="1">
        <f t="array" ref="AI536">[1]!table_weight[GKKicking]*(('F+ , F-'!AI$2-[1]!tbl_gk[[#This Row],[GKKicking]])/('F+ , F-'!AI$2-'F+ , F-'!AI$3))</f>
        <v>2.5938545786431375E-2</v>
      </c>
      <c r="AJ536" s="1" cm="1">
        <f t="array" ref="AJ536">[1]!table_weight[GKPositioning]*(('F+ , F-'!AJ$2-[1]!tbl_gk[[#This Row],[GKPositioning]])/('F+ , F-'!AJ$2-'F+ , F-'!AJ$3))</f>
        <v>1.8290000234022125E-2</v>
      </c>
      <c r="AK536" s="1" cm="1">
        <f t="array" ref="AK536">[1]!table_weight[GKReflexes]*(('F+ , F-'!AK$2-[1]!tbl_gk[[#This Row],[GKReflexes]])/('F+ , F-'!AK$2-'F+ , F-'!AK$3))</f>
        <v>4.7371801372409796E-2</v>
      </c>
    </row>
    <row r="537" spans="1:37" x14ac:dyDescent="0.55000000000000004">
      <c r="A537" s="8">
        <f>[1]!tbl_gk[[#This Row],[ID]]</f>
        <v>214351</v>
      </c>
      <c r="B537" s="2" cm="1">
        <f t="array" ref="B537">[1]!table_weight[ValueEUR]*(('F+ , F-'!B$2-[1]!tbl_gk[[#This Row],[ValueEUR]])/('F+ , F-'!B$2-'F+ , F-'!B$3))</f>
        <v>9.7538055693859437E-5</v>
      </c>
      <c r="C537" s="2" cm="1">
        <f t="array" ref="C537">[1]!table_weight[WageEUR]*(('F+ , F-'!C$2-[1]!tbl_gk[[#This Row],[WageEUR]])/('F+ , F-'!C$2-'F+ , F-'!C$3))</f>
        <v>7.04176835569527E-5</v>
      </c>
      <c r="D537" s="2" cm="1">
        <f t="array" ref="D537">[1]!table_weight[Crossing]*(('F+ , F-'!D$2-[1]!tbl_gk[[#This Row],[Crossing]])/('F+ , F-'!D$2-'F+ , F-'!D$3))</f>
        <v>3.1383600467551537E-2</v>
      </c>
      <c r="E537" s="2" cm="1">
        <f t="array" ref="E537">[1]!table_weight[Finishing]*(('F+ , F-'!E$2-[1]!tbl_gk[[#This Row],[Finishing]])/('F+ , F-'!E$2-'F+ , F-'!E$3))</f>
        <v>1.1979008214176926E-2</v>
      </c>
      <c r="F537" s="2" cm="1">
        <f t="array" ref="F537">[1]!table_weight[HeadingAccuracy]*(('F+ , F-'!F$2-[1]!tbl_gk[[#This Row],[HeadingAccuracy]])/('F+ , F-'!F$2-'F+ , F-'!F$3))</f>
        <v>1.08567917583827E-2</v>
      </c>
      <c r="G537" s="2" cm="1">
        <f t="array" ref="G537">[1]!table_weight[ShortPassing]*(('F+ , F-'!G$2-[1]!tbl_gk[[#This Row],[ShortPassing]])/('F+ , F-'!G$2-'F+ , F-'!G$3))</f>
        <v>5.2034601718605494E-2</v>
      </c>
      <c r="H537" s="2" cm="1">
        <f t="array" ref="H537">[1]!table_weight[Volleys]*(('F+ , F-'!H$2-[1]!tbl_gk[[#This Row],[Volleys]])/('F+ , F-'!H$2-'F+ , F-'!H$3))</f>
        <v>1.3888705175857305E-3</v>
      </c>
      <c r="I537" s="2" cm="1">
        <f t="array" ref="I537">[1]!table_weight[Dribbling]*(('F+ , F-'!I$2-[1]!tbl_gk[[#This Row],[Dribbling]])/('F+ , F-'!I$2-'F+ , F-'!I$3))</f>
        <v>1.2712416880351124E-2</v>
      </c>
      <c r="J537" s="2" cm="1">
        <f t="array" ref="J537">[1]!table_weight[Curve]*(('F+ , F-'!J$2-[1]!tbl_gk[[#This Row],[Curve]])/('F+ , F-'!J$2-'F+ , F-'!J$3))</f>
        <v>9.295879390190295E-3</v>
      </c>
      <c r="K537" s="2" cm="1">
        <f t="array" ref="K537">[1]!table_weight[FKAccuracy]*(('F+ , F-'!K$2-[1]!tbl_gk[[#This Row],[FKAccuracy]])/('F+ , F-'!K$2-'F+ , F-'!K$3))</f>
        <v>6.8451475509583087E-3</v>
      </c>
      <c r="L537" s="2" cm="1">
        <f t="array" ref="L537">[1]!table_weight[LongPassing]*(('F+ , F-'!L$2-[1]!tbl_gk[[#This Row],[LongPassing]])/('F+ , F-'!L$2-'F+ , F-'!L$3))</f>
        <v>2.4905508603486726E-2</v>
      </c>
      <c r="M537" s="2" cm="1">
        <f t="array" ref="M537">[1]!table_weight[BallControl]*(('F+ , F-'!M$2-[1]!tbl_gk[[#This Row],[BallControl]])/('F+ , F-'!M$2-'F+ , F-'!M$3))</f>
        <v>1.1734538658785654E-2</v>
      </c>
      <c r="N537" s="2" cm="1">
        <f t="array" ref="N537">[1]!table_weight[Acceleration]*(('F+ , F-'!N$2-[1]!tbl_gk[[#This Row],[Acceleration]])/('F+ , F-'!N$2-'F+ , F-'!N$3))</f>
        <v>4.2842570554233201E-3</v>
      </c>
      <c r="O537" s="2" cm="1">
        <f t="array" ref="O537">[1]!table_weight[SprintSpeed]*(('F+ , F-'!O$2-[1]!tbl_gk[[#This Row],[SprintSpeed]])/('F+ , F-'!O$2-'F+ , F-'!O$3))</f>
        <v>4.4977182841496755E-3</v>
      </c>
      <c r="P537" s="2" cm="1">
        <f t="array" ref="P537">[1]!table_weight[Agility]*(('F+ , F-'!P$2-[1]!tbl_gk[[#This Row],[Agility]])/('F+ , F-'!P$2-'F+ , F-'!P$3))</f>
        <v>4.4464206313917145E-3</v>
      </c>
      <c r="Q537" s="2" cm="1">
        <f t="array" ref="Q537">[1]!table_weight[Reactions]*(('F+ , F-'!Q$2-[1]!tbl_gk[[#This Row],[Reactions]])/('F+ , F-'!Q$2-'F+ , F-'!Q$3))</f>
        <v>1.6500544002310022E-3</v>
      </c>
      <c r="R537" s="2" cm="1">
        <f t="array" ref="R537">[1]!table_weight[Balance]*(('F+ , F-'!R$2-[1]!tbl_gk[[#This Row],[Balance]])/('F+ , F-'!R$2-'F+ , F-'!R$3))</f>
        <v>1.8626251839342308E-3</v>
      </c>
      <c r="S537" s="2" cm="1">
        <f t="array" ref="S537">[1]!table_weight[ShotPower]*(('F+ , F-'!S$2-[1]!tbl_gk[[#This Row],[ShotPower]])/('F+ , F-'!S$2-'F+ , F-'!S$3))</f>
        <v>3.8956124273746098E-3</v>
      </c>
      <c r="T537" s="2" cm="1">
        <f t="array" ref="T537">[1]!table_weight[Jumping]*(('F+ , F-'!T$2-[1]!tbl_gk[[#This Row],[Jumping]])/('F+ , F-'!T$2-'F+ , F-'!T$3))</f>
        <v>2.7478728519976002E-3</v>
      </c>
      <c r="U537" s="2" cm="1">
        <f t="array" ref="U537">[1]!table_weight[Stamina]*(('F+ , F-'!U$2-[1]!tbl_gk[[#This Row],[Stamina]])/('F+ , F-'!U$2-'F+ , F-'!U$3))</f>
        <v>1.0304523194991E-2</v>
      </c>
      <c r="V537" s="2" cm="1">
        <f t="array" ref="V537">[1]!table_weight[Strength]*(('F+ , F-'!V$2-[1]!tbl_gk[[#This Row],[Strength]])/('F+ , F-'!V$2-'F+ , F-'!V$3))</f>
        <v>1.9521346719399615E-2</v>
      </c>
      <c r="W537" s="2" cm="1">
        <f t="array" ref="W537">[1]!table_weight[LongShots]*(('F+ , F-'!W$2-[1]!tbl_gk[[#This Row],[LongShots]])/('F+ , F-'!W$2-'F+ , F-'!W$3))</f>
        <v>6.4926873789576834E-3</v>
      </c>
      <c r="X537" s="2" cm="1">
        <f t="array" ref="X537">[1]!table_weight[Aggression]*(('F+ , F-'!X$2-[1]!tbl_gk[[#This Row],[Aggression]])/('F+ , F-'!X$2-'F+ , F-'!X$3))</f>
        <v>1.7036811682385123E-2</v>
      </c>
      <c r="Y537" s="2" cm="1">
        <f t="array" ref="Y537">[1]!table_weight[Interceptions]*(('F+ , F-'!Y$2-[1]!tbl_gk[[#This Row],[Interceptions]])/('F+ , F-'!Y$2-'F+ , F-'!Y$3))</f>
        <v>1.9391492971820509E-2</v>
      </c>
      <c r="Z537" s="2" cm="1">
        <f t="array" ref="Z537">[1]!table_weight[Positioning]*(('F+ , F-'!Z$2-[1]!tbl_gk[[#This Row],[Positioning]])/('F+ , F-'!Z$2-'F+ , F-'!Z$3))</f>
        <v>1.0352229320893639E-3</v>
      </c>
      <c r="AA537" s="2" cm="1">
        <f t="array" ref="AA537">[1]!table_weight[Vision]*(('F+ , F-'!AA$2-[1]!tbl_gk[[#This Row],[Vision]])/('F+ , F-'!AA$2-'F+ , F-'!AA$3))</f>
        <v>2.5555217523577683E-2</v>
      </c>
      <c r="AB537" s="2" cm="1">
        <f t="array" ref="AB537">[1]!table_weight[Penalties]*(('F+ , F-'!AB$2-[1]!tbl_gk[[#This Row],[Penalties]])/('F+ , F-'!AB$2-'F+ , F-'!AB$3))</f>
        <v>2.1139426260312223E-3</v>
      </c>
      <c r="AC537" s="2" cm="1">
        <f t="array" ref="AC537">[1]!table_weight[Composure]*(('F+ , F-'!AC$2-[1]!tbl_gk[[#This Row],[Composure]])/('F+ , F-'!AC$2-'F+ , F-'!AC$3))</f>
        <v>1.7079510458531426E-3</v>
      </c>
      <c r="AD537" s="2" cm="1">
        <f t="array" ref="AD537">[1]!table_weight[Marking]*(('F+ , F-'!AD$2-[1]!tbl_gk[[#This Row],[Marking]])/('F+ , F-'!AD$2-'F+ , F-'!AD$3))</f>
        <v>2.2084755884573357E-2</v>
      </c>
      <c r="AE537" s="2" cm="1">
        <f t="array" ref="AE537">[1]!table_weight[StandingTackle]*(('F+ , F-'!AE$2-[1]!tbl_gk[[#This Row],[StandingTackle]])/('F+ , F-'!AE$2-'F+ , F-'!AE$3))</f>
        <v>2.465854322450484E-2</v>
      </c>
      <c r="AF537" s="2" cm="1">
        <f t="array" ref="AF537">[1]!table_weight[SlidingTackle]*(('F+ , F-'!AF$2-[1]!tbl_gk[[#This Row],[SlidingTackle]])/('F+ , F-'!AF$2-'F+ , F-'!AF$3))</f>
        <v>8.9667429907290316E-3</v>
      </c>
      <c r="AG537" s="2" cm="1">
        <f t="array" ref="AG537">[1]!table_weight[GKDiving]*(('F+ , F-'!AG$2-[1]!tbl_gk[[#This Row],[GKDiving]])/('F+ , F-'!AG$2-'F+ , F-'!AG$3))</f>
        <v>4.4411063786634182E-2</v>
      </c>
      <c r="AH537" s="2" cm="1">
        <f t="array" ref="AH537">[1]!table_weight[GKHandling]*(('F+ , F-'!AH$2-[1]!tbl_gk[[#This Row],[GKHandling]])/('F+ , F-'!AH$2-'F+ , F-'!AH$3))</f>
        <v>3.0300525125329006E-2</v>
      </c>
      <c r="AI537" s="2" cm="1">
        <f t="array" ref="AI537">[1]!table_weight[GKKicking]*(('F+ , F-'!AI$2-[1]!tbl_gk[[#This Row],[GKKicking]])/('F+ , F-'!AI$2-'F+ , F-'!AI$3))</f>
        <v>1.78886522665044E-2</v>
      </c>
      <c r="AJ537" s="2" cm="1">
        <f t="array" ref="AJ537">[1]!table_weight[GKPositioning]*(('F+ , F-'!AJ$2-[1]!tbl_gk[[#This Row],[GKPositioning]])/('F+ , F-'!AJ$2-'F+ , F-'!AJ$3))</f>
        <v>1.4505862254569271E-2</v>
      </c>
      <c r="AK537" s="2" cm="1">
        <f t="array" ref="AK537">[1]!table_weight[GKReflexes]*(('F+ , F-'!AK$2-[1]!tbl_gk[[#This Row],[GKReflexes]])/('F+ , F-'!AK$2-'F+ , F-'!AK$3))</f>
        <v>4.7371801372409796E-2</v>
      </c>
    </row>
    <row r="538" spans="1:37" x14ac:dyDescent="0.55000000000000004">
      <c r="A538" s="7">
        <f>[1]!tbl_gk[[#This Row],[ID]]</f>
        <v>214353</v>
      </c>
      <c r="B538" s="1" cm="1">
        <f t="array" ref="B538">[1]!table_weight[ValueEUR]*(('F+ , F-'!B$2-[1]!tbl_gk[[#This Row],[ValueEUR]])/('F+ , F-'!B$2-'F+ , F-'!B$3))</f>
        <v>3.9848617057206497E-4</v>
      </c>
      <c r="C538" s="1" cm="1">
        <f t="array" ref="C538">[1]!table_weight[WageEUR]*(('F+ , F-'!C$2-[1]!tbl_gk[[#This Row],[WageEUR]])/('F+ , F-'!C$2-'F+ , F-'!C$3))</f>
        <v>2.3472561185650898E-4</v>
      </c>
      <c r="D538" s="1" cm="1">
        <f t="array" ref="D538">[1]!table_weight[Crossing]*(('F+ , F-'!D$2-[1]!tbl_gk[[#This Row],[Crossing]])/('F+ , F-'!D$2-'F+ , F-'!D$3))</f>
        <v>3.2504443341392672E-2</v>
      </c>
      <c r="E538" s="1" cm="1">
        <f t="array" ref="E538">[1]!table_weight[Finishing]*(('F+ , F-'!E$2-[1]!tbl_gk[[#This Row],[Finishing]])/('F+ , F-'!E$2-'F+ , F-'!E$3))</f>
        <v>1.0980757529662181E-2</v>
      </c>
      <c r="F538" s="1" cm="1">
        <f t="array" ref="F538">[1]!table_weight[HeadingAccuracy]*(('F+ , F-'!F$2-[1]!tbl_gk[[#This Row],[HeadingAccuracy]])/('F+ , F-'!F$2-'F+ , F-'!F$3))</f>
        <v>1.0439222844598752E-2</v>
      </c>
      <c r="G538" s="1" cm="1">
        <f t="array" ref="G538">[1]!table_weight[ShortPassing]*(('F+ , F-'!G$2-[1]!tbl_gk[[#This Row],[ShortPassing]])/('F+ , F-'!G$2-'F+ , F-'!G$3))</f>
        <v>5.484728289258417E-2</v>
      </c>
      <c r="H538" s="1" cm="1">
        <f t="array" ref="H538">[1]!table_weight[Volleys]*(('F+ , F-'!H$2-[1]!tbl_gk[[#This Row],[Volleys]])/('F+ , F-'!H$2-'F+ , F-'!H$3))</f>
        <v>1.7360881469821632E-3</v>
      </c>
      <c r="I538" s="1" cm="1">
        <f t="array" ref="I538">[1]!table_weight[Dribbling]*(('F+ , F-'!I$2-[1]!tbl_gk[[#This Row],[Dribbling]])/('F+ , F-'!I$2-'F+ , F-'!I$3))</f>
        <v>1.3690295101916595E-2</v>
      </c>
      <c r="J538" s="1" cm="1">
        <f t="array" ref="J538">[1]!table_weight[Curve]*(('F+ , F-'!J$2-[1]!tbl_gk[[#This Row],[Curve]])/('F+ , F-'!J$2-'F+ , F-'!J$3))</f>
        <v>8.9578474123651938E-3</v>
      </c>
      <c r="K538" s="1" cm="1">
        <f t="array" ref="K538">[1]!table_weight[FKAccuracy]*(('F+ , F-'!K$2-[1]!tbl_gk[[#This Row],[FKAccuracy]])/('F+ , F-'!K$2-'F+ , F-'!K$3))</f>
        <v>9.1268634012777444E-3</v>
      </c>
      <c r="L538" s="1" cm="1">
        <f t="array" ref="L538">[1]!table_weight[LongPassing]*(('F+ , F-'!L$2-[1]!tbl_gk[[#This Row],[LongPassing]])/('F+ , F-'!L$2-'F+ , F-'!L$3))</f>
        <v>2.3281236303259328E-2</v>
      </c>
      <c r="M538" s="1" cm="1">
        <f t="array" ref="M538">[1]!table_weight[BallControl]*(('F+ , F-'!M$2-[1]!tbl_gk[[#This Row],[BallControl]])/('F+ , F-'!M$2-'F+ , F-'!M$3))</f>
        <v>9.561475944195718E-3</v>
      </c>
      <c r="N538" s="1" cm="1">
        <f t="array" ref="N538">[1]!table_weight[Acceleration]*(('F+ , F-'!N$2-[1]!tbl_gk[[#This Row],[Acceleration]])/('F+ , F-'!N$2-'F+ , F-'!N$3))</f>
        <v>4.7352314823099848E-3</v>
      </c>
      <c r="O538" s="1" cm="1">
        <f t="array" ref="O538">[1]!table_weight[SprintSpeed]*(('F+ , F-'!O$2-[1]!tbl_gk[[#This Row],[SprintSpeed]])/('F+ , F-'!O$2-'F+ , F-'!O$3))</f>
        <v>4.4977182841496755E-3</v>
      </c>
      <c r="P538" s="1" cm="1">
        <f t="array" ref="P538">[1]!table_weight[Agility]*(('F+ , F-'!P$2-[1]!tbl_gk[[#This Row],[Agility]])/('F+ , F-'!P$2-'F+ , F-'!P$3))</f>
        <v>3.744354215908813E-3</v>
      </c>
      <c r="Q538" s="1" cm="1">
        <f t="array" ref="Q538">[1]!table_weight[Reactions]*(('F+ , F-'!Q$2-[1]!tbl_gk[[#This Row],[Reactions]])/('F+ , F-'!Q$2-'F+ , F-'!Q$3))</f>
        <v>1.0828482001515951E-3</v>
      </c>
      <c r="R538" s="1" cm="1">
        <f t="array" ref="R538">[1]!table_weight[Balance]*(('F+ , F-'!R$2-[1]!tbl_gk[[#This Row],[Balance]])/('F+ , F-'!R$2-'F+ , F-'!R$3))</f>
        <v>2.9181127881636282E-3</v>
      </c>
      <c r="S538" s="1" cm="1">
        <f t="array" ref="S538">[1]!table_weight[ShotPower]*(('F+ , F-'!S$2-[1]!tbl_gk[[#This Row],[ShotPower]])/('F+ , F-'!S$2-'F+ , F-'!S$3))</f>
        <v>4.93444240800784E-3</v>
      </c>
      <c r="T538" s="1" cm="1">
        <f t="array" ref="T538">[1]!table_weight[Jumping]*(('F+ , F-'!T$2-[1]!tbl_gk[[#This Row],[Jumping]])/('F+ , F-'!T$2-'F+ , F-'!T$3))</f>
        <v>2.7478728519976002E-3</v>
      </c>
      <c r="U538" s="1" cm="1">
        <f t="array" ref="U538">[1]!table_weight[Stamina]*(('F+ , F-'!U$2-[1]!tbl_gk[[#This Row],[Stamina]])/('F+ , F-'!U$2-'F+ , F-'!U$3))</f>
        <v>6.0109718637447497E-3</v>
      </c>
      <c r="V538" s="1" cm="1">
        <f t="array" ref="V538">[1]!table_weight[Strength]*(('F+ , F-'!V$2-[1]!tbl_gk[[#This Row],[Strength]])/('F+ , F-'!V$2-'F+ , F-'!V$3))</f>
        <v>1.0648007301490701E-2</v>
      </c>
      <c r="W538" s="1" cm="1">
        <f t="array" ref="W538">[1]!table_weight[LongShots]*(('F+ , F-'!W$2-[1]!tbl_gk[[#This Row],[LongShots]])/('F+ , F-'!W$2-'F+ , F-'!W$3))</f>
        <v>8.570347340224143E-3</v>
      </c>
      <c r="X538" s="1" cm="1">
        <f t="array" ref="X538">[1]!table_weight[Aggression]*(('F+ , F-'!X$2-[1]!tbl_gk[[#This Row],[Aggression]])/('F+ , F-'!X$2-'F+ , F-'!X$3))</f>
        <v>1.460298144204439E-2</v>
      </c>
      <c r="Y538" s="1" cm="1">
        <f t="array" ref="Y538">[1]!table_weight[Interceptions]*(('F+ , F-'!Y$2-[1]!tbl_gk[[#This Row],[Interceptions]])/('F+ , F-'!Y$2-'F+ , F-'!Y$3))</f>
        <v>1.4543619728865382E-2</v>
      </c>
      <c r="Z538" s="1" cm="1">
        <f t="array" ref="Z538">[1]!table_weight[Positioning]*(('F+ , F-'!Z$2-[1]!tbl_gk[[#This Row],[Positioning]])/('F+ , F-'!Z$2-'F+ , F-'!Z$3))</f>
        <v>1.3310009126863251E-3</v>
      </c>
      <c r="AA538" s="1" cm="1">
        <f t="array" ref="AA538">[1]!table_weight[Vision]*(('F+ , F-'!AA$2-[1]!tbl_gk[[#This Row],[Vision]])/('F+ , F-'!AA$2-'F+ , F-'!AA$3))</f>
        <v>2.8394686137308535E-2</v>
      </c>
      <c r="AB538" s="1" cm="1">
        <f t="array" ref="AB538">[1]!table_weight[Penalties]*(('F+ , F-'!AB$2-[1]!tbl_gk[[#This Row],[Penalties]])/('F+ , F-'!AB$2-'F+ , F-'!AB$3))</f>
        <v>2.0356484546967322E-3</v>
      </c>
      <c r="AC538" s="1" cm="1">
        <f t="array" ref="AC538">[1]!table_weight[Composure]*(('F+ , F-'!AC$2-[1]!tbl_gk[[#This Row],[Composure]])/('F+ , F-'!AC$2-'F+ , F-'!AC$3))</f>
        <v>2.0815653371335178E-3</v>
      </c>
      <c r="AD538" s="1" cm="1">
        <f t="array" ref="AD538">[1]!table_weight[Marking]*(('F+ , F-'!AD$2-[1]!tbl_gk[[#This Row],[Marking]])/('F+ , F-'!AD$2-'F+ , F-'!AD$3))</f>
        <v>1.8929790758205733E-2</v>
      </c>
      <c r="AE538" s="1" cm="1">
        <f t="array" ref="AE538">[1]!table_weight[StandingTackle]*(('F+ , F-'!AE$2-[1]!tbl_gk[[#This Row],[StandingTackle]])/('F+ , F-'!AE$2-'F+ , F-'!AE$3))</f>
        <v>3.1383600467551613E-2</v>
      </c>
      <c r="AF538" s="1" cm="1">
        <f t="array" ref="AF538">[1]!table_weight[SlidingTackle]*(('F+ , F-'!AF$2-[1]!tbl_gk[[#This Row],[SlidingTackle]])/('F+ , F-'!AF$2-'F+ , F-'!AF$3))</f>
        <v>6.7250572430467732E-3</v>
      </c>
      <c r="AG538" s="1" cm="1">
        <f t="array" ref="AG538">[1]!table_weight[GKDiving]*(('F+ , F-'!AG$2-[1]!tbl_gk[[#This Row],[GKDiving]])/('F+ , F-'!AG$2-'F+ , F-'!AG$3))</f>
        <v>3.7578592434844307E-2</v>
      </c>
      <c r="AH538" s="1" cm="1">
        <f t="array" ref="AH538">[1]!table_weight[GKHandling]*(('F+ , F-'!AH$2-[1]!tbl_gk[[#This Row],[GKHandling]])/('F+ , F-'!AH$2-'F+ , F-'!AH$3))</f>
        <v>3.7430060448935834E-2</v>
      </c>
      <c r="AI538" s="1" cm="1">
        <f t="array" ref="AI538">[1]!table_weight[GKKicking]*(('F+ , F-'!AI$2-[1]!tbl_gk[[#This Row],[GKKicking]])/('F+ , F-'!AI$2-'F+ , F-'!AI$3))</f>
        <v>2.2360815333130498E-2</v>
      </c>
      <c r="AJ538" s="1" cm="1">
        <f t="array" ref="AJ538">[1]!table_weight[GKPositioning]*(('F+ , F-'!AJ$2-[1]!tbl_gk[[#This Row],[GKPositioning]])/('F+ , F-'!AJ$2-'F+ , F-'!AJ$3))</f>
        <v>1.3244482928084987E-2</v>
      </c>
      <c r="AK538" s="1" cm="1">
        <f t="array" ref="AK538">[1]!table_weight[GKReflexes]*(('F+ , F-'!AK$2-[1]!tbl_gk[[#This Row],[GKReflexes]])/('F+ , F-'!AK$2-'F+ , F-'!AK$3))</f>
        <v>3.2795862488591399E-2</v>
      </c>
    </row>
    <row r="539" spans="1:37" x14ac:dyDescent="0.55000000000000004">
      <c r="A539" s="8">
        <f>[1]!tbl_gk[[#This Row],[ID]]</f>
        <v>214525</v>
      </c>
      <c r="B539" s="2" cm="1">
        <f t="array" ref="B539">[1]!table_weight[ValueEUR]*(('F+ , F-'!B$2-[1]!tbl_gk[[#This Row],[ValueEUR]])/('F+ , F-'!B$2-'F+ , F-'!B$3))</f>
        <v>5.8954964042807441E-5</v>
      </c>
      <c r="C539" s="2" cm="1">
        <f t="array" ref="C539">[1]!table_weight[WageEUR]*(('F+ , F-'!C$2-[1]!tbl_gk[[#This Row],[WageEUR]])/('F+ , F-'!C$2-'F+ , F-'!C$3))</f>
        <v>2.3472561185650898E-4</v>
      </c>
      <c r="D539" s="2" cm="1">
        <f t="array" ref="D539">[1]!table_weight[Crossing]*(('F+ , F-'!D$2-[1]!tbl_gk[[#This Row],[Crossing]])/('F+ , F-'!D$2-'F+ , F-'!D$3))</f>
        <v>3.4746129089074922E-2</v>
      </c>
      <c r="E539" s="2" cm="1">
        <f t="array" ref="E539">[1]!table_weight[Finishing]*(('F+ , F-'!E$2-[1]!tbl_gk[[#This Row],[Finishing]])/('F+ , F-'!E$2-'F+ , F-'!E$3))</f>
        <v>1.2977258898691668E-2</v>
      </c>
      <c r="F539" s="2" cm="1">
        <f t="array" ref="F539">[1]!table_weight[HeadingAccuracy]*(('F+ , F-'!F$2-[1]!tbl_gk[[#This Row],[HeadingAccuracy]])/('F+ , F-'!F$2-'F+ , F-'!F$3))</f>
        <v>8.351378275679E-3</v>
      </c>
      <c r="G539" s="2" cm="1">
        <f t="array" ref="G539">[1]!table_weight[ShortPassing]*(('F+ , F-'!G$2-[1]!tbl_gk[[#This Row],[ShortPassing]])/('F+ , F-'!G$2-'F+ , F-'!G$3))</f>
        <v>3.6564855261722783E-2</v>
      </c>
      <c r="H539" s="2" cm="1">
        <f t="array" ref="H539">[1]!table_weight[Volleys]*(('F+ , F-'!H$2-[1]!tbl_gk[[#This Row],[Volleys]])/('F+ , F-'!H$2-'F+ , F-'!H$3))</f>
        <v>1.6203489371833524E-3</v>
      </c>
      <c r="I539" s="2" cm="1">
        <f t="array" ref="I539">[1]!table_weight[Dribbling]*(('F+ , F-'!I$2-[1]!tbl_gk[[#This Row],[Dribbling]])/('F+ , F-'!I$2-'F+ , F-'!I$3))</f>
        <v>1.6623929766613008E-2</v>
      </c>
      <c r="J539" s="2" cm="1">
        <f t="array" ref="J539">[1]!table_weight[Curve]*(('F+ , F-'!J$2-[1]!tbl_gk[[#This Row],[Curve]])/('F+ , F-'!J$2-'F+ , F-'!J$3))</f>
        <v>9.4648953791028455E-3</v>
      </c>
      <c r="K539" s="2" cm="1">
        <f t="array" ref="K539">[1]!table_weight[FKAccuracy]*(('F+ , F-'!K$2-[1]!tbl_gk[[#This Row],[FKAccuracy]])/('F+ , F-'!K$2-'F+ , F-'!K$3))</f>
        <v>8.3662914511712649E-3</v>
      </c>
      <c r="L539" s="2" cm="1">
        <f t="array" ref="L539">[1]!table_weight[LongPassing]*(('F+ , F-'!L$2-[1]!tbl_gk[[#This Row],[LongPassing]])/('F+ , F-'!L$2-'F+ , F-'!L$3))</f>
        <v>1.7866995302501344E-2</v>
      </c>
      <c r="M539" s="2" cm="1">
        <f t="array" ref="M539">[1]!table_weight[BallControl]*(('F+ , F-'!M$2-[1]!tbl_gk[[#This Row],[BallControl]])/('F+ , F-'!M$2-'F+ , F-'!M$3))</f>
        <v>1.0430701030031691E-2</v>
      </c>
      <c r="N539" s="2" cm="1">
        <f t="array" ref="N539">[1]!table_weight[Acceleration]*(('F+ , F-'!N$2-[1]!tbl_gk[[#This Row],[Acceleration]])/('F+ , F-'!N$2-'F+ , F-'!N$3))</f>
        <v>6.5391291898566463E-3</v>
      </c>
      <c r="O539" s="2" cm="1">
        <f t="array" ref="O539">[1]!table_weight[SprintSpeed]*(('F+ , F-'!O$2-[1]!tbl_gk[[#This Row],[SprintSpeed]])/('F+ , F-'!O$2-'F+ , F-'!O$3))</f>
        <v>8.7143291755399956E-3</v>
      </c>
      <c r="P539" s="2" cm="1">
        <f t="array" ref="P539">[1]!table_weight[Agility]*(('F+ , F-'!P$2-[1]!tbl_gk[[#This Row],[Agility]])/('F+ , F-'!P$2-'F+ , F-'!P$3))</f>
        <v>4.095387423650264E-3</v>
      </c>
      <c r="Q539" s="2" cm="1">
        <f t="array" ref="Q539">[1]!table_weight[Reactions]*(('F+ , F-'!Q$2-[1]!tbl_gk[[#This Row],[Reactions]])/('F+ , F-'!Q$2-'F+ , F-'!Q$3))</f>
        <v>1.7531828002454398E-3</v>
      </c>
      <c r="R539" s="2" cm="1">
        <f t="array" ref="R539">[1]!table_weight[Balance]*(('F+ , F-'!R$2-[1]!tbl_gk[[#This Row],[Balance]])/('F+ , F-'!R$2-'F+ , F-'!R$3))</f>
        <v>1.4901001471473846E-3</v>
      </c>
      <c r="S539" s="2" cm="1">
        <f t="array" ref="S539">[1]!table_weight[ShotPower]*(('F+ , F-'!S$2-[1]!tbl_gk[[#This Row],[ShotPower]])/('F+ , F-'!S$2-'F+ , F-'!S$3))</f>
        <v>6.7523948741159906E-3</v>
      </c>
      <c r="T539" s="2" cm="1">
        <f t="array" ref="T539">[1]!table_weight[Jumping]*(('F+ , F-'!T$2-[1]!tbl_gk[[#This Row],[Jumping]])/('F+ , F-'!T$2-'F+ , F-'!T$3))</f>
        <v>2.7478728519976002E-3</v>
      </c>
      <c r="U539" s="2" cm="1">
        <f t="array" ref="U539">[1]!table_weight[Stamina]*(('F+ , F-'!U$2-[1]!tbl_gk[[#This Row],[Stamina]])/('F+ , F-'!U$2-'F+ , F-'!U$3))</f>
        <v>1.6315495058735752E-2</v>
      </c>
      <c r="V539" s="2" cm="1">
        <f t="array" ref="V539">[1]!table_weight[Strength]*(('F+ , F-'!V$2-[1]!tbl_gk[[#This Row],[Strength]])/('F+ , F-'!V$2-'F+ , F-'!V$3))</f>
        <v>2.2183348544772292E-2</v>
      </c>
      <c r="W539" s="2" cm="1">
        <f t="array" ref="W539">[1]!table_weight[LongShots]*(('F+ , F-'!W$2-[1]!tbl_gk[[#This Row],[LongShots]])/('F+ , F-'!W$2-'F+ , F-'!W$3))</f>
        <v>8.3106398450658349E-3</v>
      </c>
      <c r="X539" s="2" cm="1">
        <f t="array" ref="X539">[1]!table_weight[Aggression]*(('F+ , F-'!X$2-[1]!tbl_gk[[#This Row],[Aggression]])/('F+ , F-'!X$2-'F+ , F-'!X$3))</f>
        <v>1.0952236081533291E-2</v>
      </c>
      <c r="Y539" s="2" cm="1">
        <f t="array" ref="Y539">[1]!table_weight[Interceptions]*(('F+ , F-'!Y$2-[1]!tbl_gk[[#This Row],[Interceptions]])/('F+ , F-'!Y$2-'F+ , F-'!Y$3))</f>
        <v>2.0776599612664828E-2</v>
      </c>
      <c r="Z539" s="2" cm="1">
        <f t="array" ref="Z539">[1]!table_weight[Positioning]*(('F+ , F-'!Z$2-[1]!tbl_gk[[#This Row],[Positioning]])/('F+ , F-'!Z$2-'F+ , F-'!Z$3))</f>
        <v>1.9225568738802474E-3</v>
      </c>
      <c r="AA539" s="2" cm="1">
        <f t="array" ref="AA539">[1]!table_weight[Vision]*(('F+ , F-'!AA$2-[1]!tbl_gk[[#This Row],[Vision]])/('F+ , F-'!AA$2-'F+ , F-'!AA$3))</f>
        <v>1.9876280296115975E-2</v>
      </c>
      <c r="AB539" s="2" cm="1">
        <f t="array" ref="AB539">[1]!table_weight[Penalties]*(('F+ , F-'!AB$2-[1]!tbl_gk[[#This Row],[Penalties]])/('F+ , F-'!AB$2-'F+ , F-'!AB$3))</f>
        <v>1.8790601120277533E-3</v>
      </c>
      <c r="AC539" s="2" cm="1">
        <f t="array" ref="AC539">[1]!table_weight[Composure]*(('F+ , F-'!AC$2-[1]!tbl_gk[[#This Row],[Composure]])/('F+ , F-'!AC$2-'F+ , F-'!AC$3))</f>
        <v>1.6012041054873211E-3</v>
      </c>
      <c r="AD539" s="2" cm="1">
        <f t="array" ref="AD539">[1]!table_weight[Marking]*(('F+ , F-'!AD$2-[1]!tbl_gk[[#This Row],[Marking]])/('F+ , F-'!AD$2-'F+ , F-'!AD$3))</f>
        <v>3.3127133826860035E-2</v>
      </c>
      <c r="AE539" s="2" cm="1">
        <f t="array" ref="AE539">[1]!table_weight[StandingTackle]*(('F+ , F-'!AE$2-[1]!tbl_gk[[#This Row],[StandingTackle]])/('F+ , F-'!AE$2-'F+ , F-'!AE$3))</f>
        <v>1.5691800233775807E-2</v>
      </c>
      <c r="AF539" s="2" cm="1">
        <f t="array" ref="AF539">[1]!table_weight[SlidingTackle]*(('F+ , F-'!AF$2-[1]!tbl_gk[[#This Row],[SlidingTackle]])/('F+ , F-'!AF$2-'F+ , F-'!AF$3))</f>
        <v>8.2195144081682794E-3</v>
      </c>
      <c r="AG539" s="2" cm="1">
        <f t="array" ref="AG539">[1]!table_weight[GKDiving]*(('F+ , F-'!AG$2-[1]!tbl_gk[[#This Row],[GKDiving]])/('F+ , F-'!AG$2-'F+ , F-'!AG$3))</f>
        <v>4.9535417300476586E-2</v>
      </c>
      <c r="AH539" s="2" cm="1">
        <f t="array" ref="AH539">[1]!table_weight[GKHandling]*(('F+ , F-'!AH$2-[1]!tbl_gk[[#This Row],[GKHandling]])/('F+ , F-'!AH$2-'F+ , F-'!AH$3))</f>
        <v>5.7036282588854605E-2</v>
      </c>
      <c r="AI539" s="2" cm="1">
        <f t="array" ref="AI539">[1]!table_weight[GKKicking]*(('F+ , F-'!AI$2-[1]!tbl_gk[[#This Row],[GKKicking]])/('F+ , F-'!AI$2-'F+ , F-'!AI$3))</f>
        <v>3.1305141466382698E-2</v>
      </c>
      <c r="AJ539" s="2" cm="1">
        <f t="array" ref="AJ539">[1]!table_weight[GKPositioning]*(('F+ , F-'!AJ$2-[1]!tbl_gk[[#This Row],[GKPositioning]])/('F+ , F-'!AJ$2-'F+ , F-'!AJ$3))</f>
        <v>2.0182069223748555E-2</v>
      </c>
      <c r="AK539" s="2" cm="1">
        <f t="array" ref="AK539">[1]!table_weight[GKReflexes]*(('F+ , F-'!AK$2-[1]!tbl_gk[[#This Row],[GKReflexes]])/('F+ , F-'!AK$2-'F+ , F-'!AK$3))</f>
        <v>5.10157860933644E-2</v>
      </c>
    </row>
    <row r="540" spans="1:37" x14ac:dyDescent="0.55000000000000004">
      <c r="A540" s="7">
        <f>[1]!tbl_gk[[#This Row],[ID]]</f>
        <v>214584</v>
      </c>
      <c r="B540" s="1" cm="1">
        <f t="array" ref="B540">[1]!table_weight[ValueEUR]*(('F+ , F-'!B$2-[1]!tbl_gk[[#This Row],[ValueEUR]])/('F+ , F-'!B$2-'F+ , F-'!B$3))</f>
        <v>5.8368501049711459E-4</v>
      </c>
      <c r="C540" s="1" cm="1">
        <f t="array" ref="C540">[1]!table_weight[WageEUR]*(('F+ , F-'!C$2-[1]!tbl_gk[[#This Row],[WageEUR]])/('F+ , F-'!C$2-'F+ , F-'!C$3))</f>
        <v>1.4865955417578903E-3</v>
      </c>
      <c r="D540" s="1" cm="1">
        <f t="array" ref="D540">[1]!table_weight[Crossing]*(('F+ , F-'!D$2-[1]!tbl_gk[[#This Row],[Crossing]])/('F+ , F-'!D$2-'F+ , F-'!D$3))</f>
        <v>2.9141914719869291E-2</v>
      </c>
      <c r="E540" s="1" cm="1">
        <f t="array" ref="E540">[1]!table_weight[Finishing]*(('F+ , F-'!E$2-[1]!tbl_gk[[#This Row],[Finishing]])/('F+ , F-'!E$2-'F+ , F-'!E$3))</f>
        <v>1.59720109522359E-2</v>
      </c>
      <c r="F540" s="1" cm="1">
        <f t="array" ref="F540">[1]!table_weight[HeadingAccuracy]*(('F+ , F-'!F$2-[1]!tbl_gk[[#This Row],[HeadingAccuracy]])/('F+ , F-'!F$2-'F+ , F-'!F$3))</f>
        <v>8.351378275679E-3</v>
      </c>
      <c r="G540" s="1" cm="1">
        <f t="array" ref="G540">[1]!table_weight[ShortPassing]*(('F+ , F-'!G$2-[1]!tbl_gk[[#This Row],[ShortPassing]])/('F+ , F-'!G$2-'F+ , F-'!G$3))</f>
        <v>3.9377536435701459E-2</v>
      </c>
      <c r="H540" s="1" cm="1">
        <f t="array" ref="H540">[1]!table_weight[Volleys]*(('F+ , F-'!H$2-[1]!tbl_gk[[#This Row],[Volleys]])/('F+ , F-'!H$2-'F+ , F-'!H$3))</f>
        <v>9.2591367839048701E-4</v>
      </c>
      <c r="I540" s="1" cm="1">
        <f t="array" ref="I540">[1]!table_weight[Dribbling]*(('F+ , F-'!I$2-[1]!tbl_gk[[#This Row],[Dribbling]])/('F+ , F-'!I$2-'F+ , F-'!I$3))</f>
        <v>1.4668173323482065E-2</v>
      </c>
      <c r="J540" s="1" cm="1">
        <f t="array" ref="J540">[1]!table_weight[Curve]*(('F+ , F-'!J$2-[1]!tbl_gk[[#This Row],[Curve]])/('F+ , F-'!J$2-'F+ , F-'!J$3))</f>
        <v>9.1268634012777444E-3</v>
      </c>
      <c r="K540" s="1" cm="1">
        <f t="array" ref="K540">[1]!table_weight[FKAccuracy]*(('F+ , F-'!K$2-[1]!tbl_gk[[#This Row],[FKAccuracy]])/('F+ , F-'!K$2-'F+ , F-'!K$3))</f>
        <v>8.8226346212351529E-3</v>
      </c>
      <c r="L540" s="1" cm="1">
        <f t="array" ref="L540">[1]!table_weight[LongPassing]*(('F+ , F-'!L$2-[1]!tbl_gk[[#This Row],[LongPassing]])/('F+ , F-'!L$2-'F+ , F-'!L$3))</f>
        <v>2.1115539902956136E-2</v>
      </c>
      <c r="M540" s="1" cm="1">
        <f t="array" ref="M540">[1]!table_weight[BallControl]*(('F+ , F-'!M$2-[1]!tbl_gk[[#This Row],[BallControl]])/('F+ , F-'!M$2-'F+ , F-'!M$3))</f>
        <v>4.3461254291798715E-3</v>
      </c>
      <c r="N540" s="1" cm="1">
        <f t="array" ref="N540">[1]!table_weight[Acceleration]*(('F+ , F-'!N$2-[1]!tbl_gk[[#This Row],[Acceleration]])/('F+ , F-'!N$2-'F+ , F-'!N$3))</f>
        <v>5.4116931226399828E-3</v>
      </c>
      <c r="O540" s="1" cm="1">
        <f t="array" ref="O540">[1]!table_weight[SprintSpeed]*(('F+ , F-'!O$2-[1]!tbl_gk[[#This Row],[SprintSpeed]])/('F+ , F-'!O$2-'F+ , F-'!O$3))</f>
        <v>5.6221478551870948E-3</v>
      </c>
      <c r="P540" s="1" cm="1">
        <f t="array" ref="P540">[1]!table_weight[Agility]*(('F+ , F-'!P$2-[1]!tbl_gk[[#This Row],[Agility]])/('F+ , F-'!P$2-'F+ , F-'!P$3))</f>
        <v>3.8613652851559629E-3</v>
      </c>
      <c r="Q540" s="1" cm="1">
        <f t="array" ref="Q540">[1]!table_weight[Reactions]*(('F+ , F-'!Q$2-[1]!tbl_gk[[#This Row],[Reactions]])/('F+ , F-'!Q$2-'F+ , F-'!Q$3))</f>
        <v>6.1877040008662587E-4</v>
      </c>
      <c r="R540" s="1" cm="1">
        <f t="array" ref="R540">[1]!table_weight[Balance]*(('F+ , F-'!R$2-[1]!tbl_gk[[#This Row],[Balance]])/('F+ , F-'!R$2-'F+ , F-'!R$3))</f>
        <v>1.8626251839342308E-3</v>
      </c>
      <c r="S540" s="1" cm="1">
        <f t="array" ref="S540">[1]!table_weight[ShotPower]*(('F+ , F-'!S$2-[1]!tbl_gk[[#This Row],[ShotPower]])/('F+ , F-'!S$2-'F+ , F-'!S$3))</f>
        <v>4.6747349128495319E-3</v>
      </c>
      <c r="T540" s="1" cm="1">
        <f t="array" ref="T540">[1]!table_weight[Jumping]*(('F+ , F-'!T$2-[1]!tbl_gk[[#This Row],[Jumping]])/('F+ , F-'!T$2-'F+ , F-'!T$3))</f>
        <v>1.6315495058735752E-3</v>
      </c>
      <c r="U540" s="1" cm="1">
        <f t="array" ref="U540">[1]!table_weight[Stamina]*(('F+ , F-'!U$2-[1]!tbl_gk[[#This Row],[Stamina]])/('F+ , F-'!U$2-'F+ , F-'!U$3))</f>
        <v>8.5871026624924993E-3</v>
      </c>
      <c r="V540" s="1" cm="1">
        <f t="array" ref="V540">[1]!table_weight[Strength]*(('F+ , F-'!V$2-[1]!tbl_gk[[#This Row],[Strength]])/('F+ , F-'!V$2-'F+ , F-'!V$3))</f>
        <v>3.5493357671635664E-3</v>
      </c>
      <c r="W540" s="1" cm="1">
        <f t="array" ref="W540">[1]!table_weight[LongShots]*(('F+ , F-'!W$2-[1]!tbl_gk[[#This Row],[LongShots]])/('F+ , F-'!W$2-'F+ , F-'!W$3))</f>
        <v>7.271809864432606E-3</v>
      </c>
      <c r="X540" s="1" cm="1">
        <f t="array" ref="X540">[1]!table_weight[Aggression]*(('F+ , F-'!X$2-[1]!tbl_gk[[#This Row],[Aggression]])/('F+ , F-'!X$2-'F+ , F-'!X$3))</f>
        <v>1.2169151201703659E-3</v>
      </c>
      <c r="Y540" s="1" cm="1">
        <f t="array" ref="Y540">[1]!table_weight[Interceptions]*(('F+ , F-'!Y$2-[1]!tbl_gk[[#This Row],[Interceptions]])/('F+ , F-'!Y$2-'F+ , F-'!Y$3))</f>
        <v>1.5928726369709705E-2</v>
      </c>
      <c r="Z540" s="1" cm="1">
        <f t="array" ref="Z540">[1]!table_weight[Positioning]*(('F+ , F-'!Z$2-[1]!tbl_gk[[#This Row],[Positioning]])/('F+ , F-'!Z$2-'F+ , F-'!Z$3))</f>
        <v>4.4366697089544168E-4</v>
      </c>
      <c r="AA540" s="1" cm="1">
        <f t="array" ref="AA540">[1]!table_weight[Vision]*(('F+ , F-'!AA$2-[1]!tbl_gk[[#This Row],[Vision]])/('F+ , F-'!AA$2-'F+ , F-'!AA$3))</f>
        <v>1.1357874454923415E-2</v>
      </c>
      <c r="AB540" s="1" cm="1">
        <f t="array" ref="AB540">[1]!table_weight[Penalties]*(('F+ , F-'!AB$2-[1]!tbl_gk[[#This Row],[Penalties]])/('F+ , F-'!AB$2-'F+ , F-'!AB$3))</f>
        <v>2.1139426260312223E-3</v>
      </c>
      <c r="AC540" s="1" cm="1">
        <f t="array" ref="AC540">[1]!table_weight[Composure]*(('F+ , F-'!AC$2-[1]!tbl_gk[[#This Row],[Composure]])/('F+ , F-'!AC$2-'F+ , F-'!AC$3))</f>
        <v>9.0734899310948201E-4</v>
      </c>
      <c r="AD540" s="1" cm="1">
        <f t="array" ref="AD540">[1]!table_weight[Marking]*(('F+ , F-'!AD$2-[1]!tbl_gk[[#This Row],[Marking]])/('F+ , F-'!AD$2-'F+ , F-'!AD$3))</f>
        <v>2.366223844775717E-2</v>
      </c>
      <c r="AE540" s="1" cm="1">
        <f t="array" ref="AE540">[1]!table_weight[StandingTackle]*(('F+ , F-'!AE$2-[1]!tbl_gk[[#This Row],[StandingTackle]])/('F+ , F-'!AE$2-'F+ , F-'!AE$3))</f>
        <v>2.6900228972187096E-2</v>
      </c>
      <c r="AF540" s="1" cm="1">
        <f t="array" ref="AF540">[1]!table_weight[SlidingTackle]*(('F+ , F-'!AF$2-[1]!tbl_gk[[#This Row],[SlidingTackle]])/('F+ , F-'!AF$2-'F+ , F-'!AF$3))</f>
        <v>4.4833714953645158E-3</v>
      </c>
      <c r="AG540" s="1" cm="1">
        <f t="array" ref="AG540">[1]!table_weight[GKDiving]*(('F+ , F-'!AG$2-[1]!tbl_gk[[#This Row],[GKDiving]])/('F+ , F-'!AG$2-'F+ , F-'!AG$3))</f>
        <v>2.0497414055369624E-2</v>
      </c>
      <c r="AH540" s="1" cm="1">
        <f t="array" ref="AH540">[1]!table_weight[GKHandling]*(('F+ , F-'!AH$2-[1]!tbl_gk[[#This Row],[GKHandling]])/('F+ , F-'!AH$2-'F+ , F-'!AH$3))</f>
        <v>2.8518141294427302E-2</v>
      </c>
      <c r="AI540" s="1" cm="1">
        <f t="array" ref="AI540">[1]!table_weight[GKKicking]*(('F+ , F-'!AI$2-[1]!tbl_gk[[#This Row],[GKKicking]])/('F+ , F-'!AI$2-'F+ , F-'!AI$3))</f>
        <v>2.1466382719805277E-2</v>
      </c>
      <c r="AJ540" s="1" cm="1">
        <f t="array" ref="AJ540">[1]!table_weight[GKPositioning]*(('F+ , F-'!AJ$2-[1]!tbl_gk[[#This Row],[GKPositioning]])/('F+ , F-'!AJ$2-'F+ , F-'!AJ$3))</f>
        <v>6.9375862956635647E-3</v>
      </c>
      <c r="AK540" s="1" cm="1">
        <f t="array" ref="AK540">[1]!table_weight[GKReflexes]*(('F+ , F-'!AK$2-[1]!tbl_gk[[#This Row],[GKReflexes]])/('F+ , F-'!AK$2-'F+ , F-'!AK$3))</f>
        <v>9.109961802386499E-3</v>
      </c>
    </row>
    <row r="541" spans="1:37" x14ac:dyDescent="0.55000000000000004">
      <c r="A541" s="8">
        <f>[1]!tbl_gk[[#This Row],[ID]]</f>
        <v>214680</v>
      </c>
      <c r="B541" s="2" cm="1">
        <f t="array" ref="B541">[1]!table_weight[ValueEUR]*(('F+ , F-'!B$2-[1]!tbl_gk[[#This Row],[ValueEUR]])/('F+ , F-'!B$2-'F+ , F-'!B$3))</f>
        <v>1.0775485836305801E-3</v>
      </c>
      <c r="C541" s="2" cm="1">
        <f t="array" ref="C541">[1]!table_weight[WageEUR]*(('F+ , F-'!C$2-[1]!tbl_gk[[#This Row],[WageEUR]])/('F+ , F-'!C$2-'F+ , F-'!C$3))</f>
        <v>2.1125305067085805E-3</v>
      </c>
      <c r="D541" s="2" cm="1">
        <f t="array" ref="D541">[1]!table_weight[Crossing]*(('F+ , F-'!D$2-[1]!tbl_gk[[#This Row],[Crossing]])/('F+ , F-'!D$2-'F+ , F-'!D$3))</f>
        <v>3.5866971962916043E-2</v>
      </c>
      <c r="E541" s="2" cm="1">
        <f t="array" ref="E541">[1]!table_weight[Finishing]*(('F+ , F-'!E$2-[1]!tbl_gk[[#This Row],[Finishing]])/('F+ , F-'!E$2-'F+ , F-'!E$3))</f>
        <v>1.2977258898691668E-2</v>
      </c>
      <c r="F541" s="2" cm="1">
        <f t="array" ref="F541">[1]!table_weight[HeadingAccuracy]*(('F+ , F-'!F$2-[1]!tbl_gk[[#This Row],[HeadingAccuracy]])/('F+ , F-'!F$2-'F+ , F-'!F$3))</f>
        <v>1.08567917583827E-2</v>
      </c>
      <c r="G541" s="2" cm="1">
        <f t="array" ref="G541">[1]!table_weight[ShortPassing]*(('F+ , F-'!G$2-[1]!tbl_gk[[#This Row],[ShortPassing]])/('F+ , F-'!G$2-'F+ , F-'!G$3))</f>
        <v>4.781557995763748E-2</v>
      </c>
      <c r="H541" s="2" cm="1">
        <f t="array" ref="H541">[1]!table_weight[Volleys]*(('F+ , F-'!H$2-[1]!tbl_gk[[#This Row],[Volleys]])/('F+ , F-'!H$2-'F+ , F-'!H$3))</f>
        <v>1.1573920979881087E-3</v>
      </c>
      <c r="I541" s="2" cm="1">
        <f t="array" ref="I541">[1]!table_weight[Dribbling]*(('F+ , F-'!I$2-[1]!tbl_gk[[#This Row],[Dribbling]])/('F+ , F-'!I$2-'F+ , F-'!I$3))</f>
        <v>1.3690295101916595E-2</v>
      </c>
      <c r="J541" s="2" cm="1">
        <f t="array" ref="J541">[1]!table_weight[Curve]*(('F+ , F-'!J$2-[1]!tbl_gk[[#This Row],[Curve]])/('F+ , F-'!J$2-'F+ , F-'!J$3))</f>
        <v>9.1268634012777444E-3</v>
      </c>
      <c r="K541" s="2" cm="1">
        <f t="array" ref="K541">[1]!table_weight[FKAccuracy]*(('F+ , F-'!K$2-[1]!tbl_gk[[#This Row],[FKAccuracy]])/('F+ , F-'!K$2-'F+ , F-'!K$3))</f>
        <v>8.3662914511712649E-3</v>
      </c>
      <c r="L541" s="2" cm="1">
        <f t="array" ref="L541">[1]!table_weight[LongPassing]*(('F+ , F-'!L$2-[1]!tbl_gk[[#This Row],[LongPassing]])/('F+ , F-'!L$2-'F+ , F-'!L$3))</f>
        <v>2.2198388103107734E-2</v>
      </c>
      <c r="M541" s="2" cm="1">
        <f t="array" ref="M541">[1]!table_weight[BallControl]*(('F+ , F-'!M$2-[1]!tbl_gk[[#This Row],[BallControl]])/('F+ , F-'!M$2-'F+ , F-'!M$3))</f>
        <v>1.2603763744621627E-2</v>
      </c>
      <c r="N541" s="2" cm="1">
        <f t="array" ref="N541">[1]!table_weight[Acceleration]*(('F+ , F-'!N$2-[1]!tbl_gk[[#This Row],[Acceleration]])/('F+ , F-'!N$2-'F+ , F-'!N$3))</f>
        <v>5.637180336083316E-3</v>
      </c>
      <c r="O541" s="2" cm="1">
        <f t="array" ref="O541">[1]!table_weight[SprintSpeed]*(('F+ , F-'!O$2-[1]!tbl_gk[[#This Row],[SprintSpeed]])/('F+ , F-'!O$2-'F+ , F-'!O$3))</f>
        <v>7.0276848189838679E-3</v>
      </c>
      <c r="P541" s="2" cm="1">
        <f t="array" ref="P541">[1]!table_weight[Agility]*(('F+ , F-'!P$2-[1]!tbl_gk[[#This Row],[Agility]])/('F+ , F-'!P$2-'F+ , F-'!P$3))</f>
        <v>3.744354215908813E-3</v>
      </c>
      <c r="Q541" s="2" cm="1">
        <f t="array" ref="Q541">[1]!table_weight[Reactions]*(('F+ , F-'!Q$2-[1]!tbl_gk[[#This Row],[Reactions]])/('F+ , F-'!Q$2-'F+ , F-'!Q$3))</f>
        <v>1.1859766001660328E-3</v>
      </c>
      <c r="R541" s="2" cm="1">
        <f t="array" ref="R541">[1]!table_weight[Balance]*(('F+ , F-'!R$2-[1]!tbl_gk[[#This Row],[Balance]])/('F+ , F-'!R$2-'F+ , F-'!R$3))</f>
        <v>9.3131259196711541E-4</v>
      </c>
      <c r="S541" s="2" cm="1">
        <f t="array" ref="S541">[1]!table_weight[ShotPower]*(('F+ , F-'!S$2-[1]!tbl_gk[[#This Row],[ShotPower]])/('F+ , F-'!S$2-'F+ , F-'!S$3))</f>
        <v>4.1553199225329174E-3</v>
      </c>
      <c r="T541" s="2" cm="1">
        <f t="array" ref="T541">[1]!table_weight[Jumping]*(('F+ , F-'!T$2-[1]!tbl_gk[[#This Row],[Jumping]])/('F+ , F-'!T$2-'F+ , F-'!T$3))</f>
        <v>2.1467756656231253E-3</v>
      </c>
      <c r="U541" s="2" cm="1">
        <f t="array" ref="U541">[1]!table_weight[Stamina]*(('F+ , F-'!U$2-[1]!tbl_gk[[#This Row],[Stamina]])/('F+ , F-'!U$2-'F+ , F-'!U$3))</f>
        <v>1.3739364259988E-2</v>
      </c>
      <c r="V541" s="2" cm="1">
        <f t="array" ref="V541">[1]!table_weight[Strength]*(('F+ , F-'!V$2-[1]!tbl_gk[[#This Row],[Strength]])/('F+ , F-'!V$2-'F+ , F-'!V$3))</f>
        <v>1.8634012777608722E-2</v>
      </c>
      <c r="W541" s="2" cm="1">
        <f t="array" ref="W541">[1]!table_weight[LongShots]*(('F+ , F-'!W$2-[1]!tbl_gk[[#This Row],[LongShots]])/('F+ , F-'!W$2-'F+ , F-'!W$3))</f>
        <v>7.7912248547492196E-3</v>
      </c>
      <c r="X541" s="2" cm="1">
        <f t="array" ref="X541">[1]!table_weight[Aggression]*(('F+ , F-'!X$2-[1]!tbl_gk[[#This Row],[Aggression]])/('F+ , F-'!X$2-'F+ , F-'!X$3))</f>
        <v>9.1268634012777444E-3</v>
      </c>
      <c r="Y541" s="2" cm="1">
        <f t="array" ref="Y541">[1]!table_weight[Interceptions]*(('F+ , F-'!Y$2-[1]!tbl_gk[[#This Row],[Interceptions]])/('F+ , F-'!Y$2-'F+ , F-'!Y$3))</f>
        <v>1.5236173049287543E-2</v>
      </c>
      <c r="Z541" s="2" cm="1">
        <f t="array" ref="Z541">[1]!table_weight[Positioning]*(('F+ , F-'!Z$2-[1]!tbl_gk[[#This Row],[Positioning]])/('F+ , F-'!Z$2-'F+ , F-'!Z$3))</f>
        <v>7.394449514924029E-4</v>
      </c>
      <c r="AA541" s="2" cm="1">
        <f t="array" ref="AA541">[1]!table_weight[Vision]*(('F+ , F-'!AA$2-[1]!tbl_gk[[#This Row],[Vision]])/('F+ , F-'!AA$2-'F+ , F-'!AA$3))</f>
        <v>1.2777608761788841E-2</v>
      </c>
      <c r="AB541" s="2" cm="1">
        <f t="array" ref="AB541">[1]!table_weight[Penalties]*(('F+ , F-'!AB$2-[1]!tbl_gk[[#This Row],[Penalties]])/('F+ , F-'!AB$2-'F+ , F-'!AB$3))</f>
        <v>2.153089711698467E-3</v>
      </c>
      <c r="AC541" s="2" cm="1">
        <f t="array" ref="AC541">[1]!table_weight[Composure]*(('F+ , F-'!AC$2-[1]!tbl_gk[[#This Row],[Composure]])/('F+ , F-'!AC$2-'F+ , F-'!AC$3))</f>
        <v>7.4722858256074981E-4</v>
      </c>
      <c r="AD541" s="2" cm="1">
        <f t="array" ref="AD541">[1]!table_weight[Marking]*(('F+ , F-'!AD$2-[1]!tbl_gk[[#This Row],[Marking]])/('F+ , F-'!AD$2-'F+ , F-'!AD$3))</f>
        <v>2.8394686137308601E-2</v>
      </c>
      <c r="AE541" s="2" cm="1">
        <f t="array" ref="AE541">[1]!table_weight[StandingTackle]*(('F+ , F-'!AE$2-[1]!tbl_gk[[#This Row],[StandingTackle]])/('F+ , F-'!AE$2-'F+ , F-'!AE$3))</f>
        <v>2.017517172914032E-2</v>
      </c>
      <c r="AF541" s="2" cm="1">
        <f t="array" ref="AF541">[1]!table_weight[SlidingTackle]*(('F+ , F-'!AF$2-[1]!tbl_gk[[#This Row],[SlidingTackle]])/('F+ , F-'!AF$2-'F+ , F-'!AF$3))</f>
        <v>8.9667429907290316E-3</v>
      </c>
      <c r="AG541" s="2" cm="1">
        <f t="array" ref="AG541">[1]!table_weight[GKDiving]*(('F+ , F-'!AG$2-[1]!tbl_gk[[#This Row],[GKDiving]])/('F+ , F-'!AG$2-'F+ , F-'!AG$3))</f>
        <v>2.5621767569212028E-2</v>
      </c>
      <c r="AH541" s="2" cm="1">
        <f t="array" ref="AH541">[1]!table_weight[GKHandling]*(('F+ , F-'!AH$2-[1]!tbl_gk[[#This Row],[GKHandling]])/('F+ , F-'!AH$2-'F+ , F-'!AH$3))</f>
        <v>3.386529278713242E-2</v>
      </c>
      <c r="AI541" s="2" cm="1">
        <f t="array" ref="AI541">[1]!table_weight[GKKicking]*(('F+ , F-'!AI$2-[1]!tbl_gk[[#This Row],[GKKicking]])/('F+ , F-'!AI$2-'F+ , F-'!AI$3))</f>
        <v>1.8783084879829621E-2</v>
      </c>
      <c r="AJ541" s="2" cm="1">
        <f t="array" ref="AJ541">[1]!table_weight[GKPositioning]*(('F+ , F-'!AJ$2-[1]!tbl_gk[[#This Row],[GKPositioning]])/('F+ , F-'!AJ$2-'F+ , F-'!AJ$3))</f>
        <v>1.1352413938358561E-2</v>
      </c>
      <c r="AK541" s="2" cm="1">
        <f t="array" ref="AK541">[1]!table_weight[GKReflexes]*(('F+ , F-'!AK$2-[1]!tbl_gk[[#This Row],[GKReflexes]])/('F+ , F-'!AK$2-'F+ , F-'!AK$3))</f>
        <v>2.55078930466822E-2</v>
      </c>
    </row>
    <row r="542" spans="1:37" x14ac:dyDescent="0.55000000000000004">
      <c r="A542" s="7">
        <f>[1]!tbl_gk[[#This Row],[ID]]</f>
        <v>214703</v>
      </c>
      <c r="B542" s="1" cm="1">
        <f t="array" ref="B542">[1]!table_weight[ValueEUR]*(('F+ , F-'!B$2-[1]!tbl_gk[[#This Row],[ValueEUR]])/('F+ , F-'!B$2-'F+ , F-'!B$3))</f>
        <v>5.2781669378639128E-5</v>
      </c>
      <c r="C542" s="1" cm="1">
        <f t="array" ref="C542">[1]!table_weight[WageEUR]*(('F+ , F-'!C$2-[1]!tbl_gk[[#This Row],[WageEUR]])/('F+ , F-'!C$2-'F+ , F-'!C$3))</f>
        <v>2.3472561185650898E-4</v>
      </c>
      <c r="D542" s="1" cm="1">
        <f t="array" ref="D542">[1]!table_weight[Crossing]*(('F+ , F-'!D$2-[1]!tbl_gk[[#This Row],[Crossing]])/('F+ , F-'!D$2-'F+ , F-'!D$3))</f>
        <v>3.3625286215233793E-2</v>
      </c>
      <c r="E542" s="1" cm="1">
        <f t="array" ref="E542">[1]!table_weight[Finishing]*(('F+ , F-'!E$2-[1]!tbl_gk[[#This Row],[Finishing]])/('F+ , F-'!E$2-'F+ , F-'!E$3))</f>
        <v>6.9877547916032071E-3</v>
      </c>
      <c r="F542" s="1" cm="1">
        <f t="array" ref="F542">[1]!table_weight[HeadingAccuracy]*(('F+ , F-'!F$2-[1]!tbl_gk[[#This Row],[HeadingAccuracy]])/('F+ , F-'!F$2-'F+ , F-'!F$3))</f>
        <v>8.7689471894629514E-3</v>
      </c>
      <c r="G542" s="1" cm="1">
        <f t="array" ref="G542">[1]!table_weight[ShortPassing]*(('F+ , F-'!G$2-[1]!tbl_gk[[#This Row],[ShortPassing]])/('F+ , F-'!G$2-'F+ , F-'!G$3))</f>
        <v>2.8126811739786758E-2</v>
      </c>
      <c r="H542" s="1" cm="1">
        <f t="array" ref="H542">[1]!table_weight[Volleys]*(('F+ , F-'!H$2-[1]!tbl_gk[[#This Row],[Volleys]])/('F+ , F-'!H$2-'F+ , F-'!H$3))</f>
        <v>6.9443525879286526E-4</v>
      </c>
      <c r="I542" s="1" cm="1">
        <f t="array" ref="I542">[1]!table_weight[Dribbling]*(('F+ , F-'!I$2-[1]!tbl_gk[[#This Row],[Dribbling]])/('F+ , F-'!I$2-'F+ , F-'!I$3))</f>
        <v>8.8009039940892403E-3</v>
      </c>
      <c r="J542" s="1" cm="1">
        <f t="array" ref="J542">[1]!table_weight[Curve]*(('F+ , F-'!J$2-[1]!tbl_gk[[#This Row],[Curve]])/('F+ , F-'!J$2-'F+ , F-'!J$3))</f>
        <v>8.9578474123651938E-3</v>
      </c>
      <c r="K542" s="1" cm="1">
        <f t="array" ref="K542">[1]!table_weight[FKAccuracy]*(('F+ , F-'!K$2-[1]!tbl_gk[[#This Row],[FKAccuracy]])/('F+ , F-'!K$2-'F+ , F-'!K$3))</f>
        <v>7.6057195010647873E-3</v>
      </c>
      <c r="L542" s="1" cm="1">
        <f t="array" ref="L542">[1]!table_weight[LongPassing]*(('F+ , F-'!L$2-[1]!tbl_gk[[#This Row],[LongPassing]])/('F+ , F-'!L$2-'F+ , F-'!L$3))</f>
        <v>2.0032691702804539E-2</v>
      </c>
      <c r="M542" s="1" cm="1">
        <f t="array" ref="M542">[1]!table_weight[BallControl]*(('F+ , F-'!M$2-[1]!tbl_gk[[#This Row],[BallControl]])/('F+ , F-'!M$2-'F+ , F-'!M$3))</f>
        <v>1.2603763744621627E-2</v>
      </c>
      <c r="N542" s="1" cm="1">
        <f t="array" ref="N542">[1]!table_weight[Acceleration]*(('F+ , F-'!N$2-[1]!tbl_gk[[#This Row],[Acceleration]])/('F+ , F-'!N$2-'F+ , F-'!N$3))</f>
        <v>2.7058465613199914E-3</v>
      </c>
      <c r="O542" s="1" cm="1">
        <f t="array" ref="O542">[1]!table_weight[SprintSpeed]*(('F+ , F-'!O$2-[1]!tbl_gk[[#This Row],[SprintSpeed]])/('F+ , F-'!O$2-'F+ , F-'!O$3))</f>
        <v>6.1843626407058041E-3</v>
      </c>
      <c r="P542" s="1" cm="1">
        <f t="array" ref="P542">[1]!table_weight[Agility]*(('F+ , F-'!P$2-[1]!tbl_gk[[#This Row],[Agility]])/('F+ , F-'!P$2-'F+ , F-'!P$3))</f>
        <v>2.340221384943008E-3</v>
      </c>
      <c r="Q542" s="1" cm="1">
        <f t="array" ref="Q542">[1]!table_weight[Reactions]*(('F+ , F-'!Q$2-[1]!tbl_gk[[#This Row],[Reactions]])/('F+ , F-'!Q$2-'F+ , F-'!Q$3))</f>
        <v>1.1344124001588141E-3</v>
      </c>
      <c r="R542" s="1" cm="1">
        <f t="array" ref="R542">[1]!table_weight[Balance]*(('F+ , F-'!R$2-[1]!tbl_gk[[#This Row],[Balance]])/('F+ , F-'!R$2-'F+ , F-'!R$3))</f>
        <v>4.3461254291798717E-4</v>
      </c>
      <c r="S542" s="1" cm="1">
        <f t="array" ref="S542">[1]!table_weight[ShotPower]*(('F+ , F-'!S$2-[1]!tbl_gk[[#This Row],[ShotPower]])/('F+ , F-'!S$2-'F+ , F-'!S$3))</f>
        <v>4.6747349128495319E-3</v>
      </c>
      <c r="T542" s="1" cm="1">
        <f t="array" ref="T542">[1]!table_weight[Jumping]*(('F+ , F-'!T$2-[1]!tbl_gk[[#This Row],[Jumping]])/('F+ , F-'!T$2-'F+ , F-'!T$3))</f>
        <v>2.0609046389982004E-3</v>
      </c>
      <c r="U542" s="1" cm="1">
        <f t="array" ref="U542">[1]!table_weight[Stamina]*(('F+ , F-'!U$2-[1]!tbl_gk[[#This Row],[Stamina]])/('F+ , F-'!U$2-'F+ , F-'!U$3))</f>
        <v>8.5871026624925002E-4</v>
      </c>
      <c r="V542" s="1" cm="1">
        <f t="array" ref="V542">[1]!table_weight[Strength]*(('F+ , F-'!V$2-[1]!tbl_gk[[#This Row],[Strength]])/('F+ , F-'!V$2-'F+ , F-'!V$3))</f>
        <v>2.2183348544772292E-2</v>
      </c>
      <c r="W542" s="1" cm="1">
        <f t="array" ref="W542">[1]!table_weight[LongShots]*(('F+ , F-'!W$2-[1]!tbl_gk[[#This Row],[LongShots]])/('F+ , F-'!W$2-'F+ , F-'!W$3))</f>
        <v>8.3106398450658349E-3</v>
      </c>
      <c r="X542" s="1" cm="1">
        <f t="array" ref="X542">[1]!table_weight[Aggression]*(('F+ , F-'!X$2-[1]!tbl_gk[[#This Row],[Aggression]])/('F+ , F-'!X$2-'F+ , F-'!X$3))</f>
        <v>1.460298144204439E-2</v>
      </c>
      <c r="Y542" s="1" cm="1">
        <f t="array" ref="Y542">[1]!table_weight[Interceptions]*(('F+ , F-'!Y$2-[1]!tbl_gk[[#This Row],[Interceptions]])/('F+ , F-'!Y$2-'F+ , F-'!Y$3))</f>
        <v>1.5928726369709705E-2</v>
      </c>
      <c r="Z542" s="1" cm="1">
        <f t="array" ref="Z542">[1]!table_weight[Positioning]*(('F+ , F-'!Z$2-[1]!tbl_gk[[#This Row],[Positioning]])/('F+ , F-'!Z$2-'F+ , F-'!Z$3))</f>
        <v>1.1831119223878444E-3</v>
      </c>
      <c r="AA542" s="1" cm="1">
        <f t="array" ref="AA542">[1]!table_weight[Vision]*(('F+ , F-'!AA$2-[1]!tbl_gk[[#This Row],[Vision]])/('F+ , F-'!AA$2-'F+ , F-'!AA$3))</f>
        <v>1.7746678835817837E-2</v>
      </c>
      <c r="AB542" s="1" cm="1">
        <f t="array" ref="AB542">[1]!table_weight[Penalties]*(('F+ , F-'!AB$2-[1]!tbl_gk[[#This Row],[Penalties]])/('F+ , F-'!AB$2-'F+ , F-'!AB$3))</f>
        <v>2.0356484546967322E-3</v>
      </c>
      <c r="AC542" s="1" cm="1">
        <f t="array" ref="AC542">[1]!table_weight[Composure]*(('F+ , F-'!AC$2-[1]!tbl_gk[[#This Row],[Composure]])/('F+ , F-'!AC$2-'F+ , F-'!AC$3))</f>
        <v>5.8710817201201772E-4</v>
      </c>
      <c r="AD542" s="1" cm="1">
        <f t="array" ref="AD542">[1]!table_weight[Marking]*(('F+ , F-'!AD$2-[1]!tbl_gk[[#This Row],[Marking]])/('F+ , F-'!AD$2-'F+ , F-'!AD$3))</f>
        <v>9.4648953791028664E-3</v>
      </c>
      <c r="AE542" s="1" cm="1">
        <f t="array" ref="AE542">[1]!table_weight[StandingTackle]*(('F+ , F-'!AE$2-[1]!tbl_gk[[#This Row],[StandingTackle]])/('F+ , F-'!AE$2-'F+ , F-'!AE$3))</f>
        <v>2.2416857476822579E-3</v>
      </c>
      <c r="AF542" s="1" cm="1">
        <f t="array" ref="AF542">[1]!table_weight[SlidingTackle]*(('F+ , F-'!AF$2-[1]!tbl_gk[[#This Row],[SlidingTackle]])/('F+ , F-'!AF$2-'F+ , F-'!AF$3))</f>
        <v>5.230600077925268E-3</v>
      </c>
      <c r="AG542" s="1" cm="1">
        <f t="array" ref="AG542">[1]!table_weight[GKDiving]*(('F+ , F-'!AG$2-[1]!tbl_gk[[#This Row],[GKDiving]])/('F+ , F-'!AG$2-'F+ , F-'!AG$3))</f>
        <v>3.2454238921001903E-2</v>
      </c>
      <c r="AH542" s="1" cm="1">
        <f t="array" ref="AH542">[1]!table_weight[GKHandling]*(('F+ , F-'!AH$2-[1]!tbl_gk[[#This Row],[GKHandling]])/('F+ , F-'!AH$2-'F+ , F-'!AH$3))</f>
        <v>3.9212444279837541E-2</v>
      </c>
      <c r="AI542" s="1" cm="1">
        <f t="array" ref="AI542">[1]!table_weight[GKKicking]*(('F+ , F-'!AI$2-[1]!tbl_gk[[#This Row],[GKKicking]])/('F+ , F-'!AI$2-'F+ , F-'!AI$3))</f>
        <v>2.1466382719805277E-2</v>
      </c>
      <c r="AJ542" s="1" cm="1">
        <f t="array" ref="AJ542">[1]!table_weight[GKPositioning]*(('F+ , F-'!AJ$2-[1]!tbl_gk[[#This Row],[GKPositioning]])/('F+ , F-'!AJ$2-'F+ , F-'!AJ$3))</f>
        <v>1.5767241581053557E-2</v>
      </c>
      <c r="AK542" s="1" cm="1">
        <f t="array" ref="AK542">[1]!table_weight[GKReflexes]*(('F+ , F-'!AK$2-[1]!tbl_gk[[#This Row],[GKReflexes]])/('F+ , F-'!AK$2-'F+ , F-'!AK$3))</f>
        <v>3.6439847209545996E-2</v>
      </c>
    </row>
    <row r="543" spans="1:37" x14ac:dyDescent="0.55000000000000004">
      <c r="A543" s="8">
        <f>[1]!tbl_gk[[#This Row],[ID]]</f>
        <v>214730</v>
      </c>
      <c r="B543" s="2" cm="1">
        <f t="array" ref="B543">[1]!table_weight[ValueEUR]*(('F+ , F-'!B$2-[1]!tbl_gk[[#This Row],[ValueEUR]])/('F+ , F-'!B$2-'F+ , F-'!B$3))</f>
        <v>2.4415380396785701E-4</v>
      </c>
      <c r="C543" s="2" cm="1">
        <f t="array" ref="C543">[1]!table_weight[WageEUR]*(('F+ , F-'!C$2-[1]!tbl_gk[[#This Row],[WageEUR]])/('F+ , F-'!C$2-'F+ , F-'!C$3))</f>
        <v>5.4769309433185431E-4</v>
      </c>
      <c r="D543" s="2" cm="1">
        <f t="array" ref="D543">[1]!table_weight[Crossing]*(('F+ , F-'!D$2-[1]!tbl_gk[[#This Row],[Crossing]])/('F+ , F-'!D$2-'F+ , F-'!D$3))</f>
        <v>3.4746129089074922E-2</v>
      </c>
      <c r="E543" s="2" cm="1">
        <f t="array" ref="E543">[1]!table_weight[Finishing]*(('F+ , F-'!E$2-[1]!tbl_gk[[#This Row],[Finishing]])/('F+ , F-'!E$2-'F+ , F-'!E$3))</f>
        <v>1.59720109522359E-2</v>
      </c>
      <c r="F543" s="2" cm="1">
        <f t="array" ref="F543">[1]!table_weight[HeadingAccuracy]*(('F+ , F-'!F$2-[1]!tbl_gk[[#This Row],[HeadingAccuracy]])/('F+ , F-'!F$2-'F+ , F-'!F$3))</f>
        <v>9.1865161032469011E-3</v>
      </c>
      <c r="G543" s="2" cm="1">
        <f t="array" ref="G543">[1]!table_weight[ShortPassing]*(('F+ , F-'!G$2-[1]!tbl_gk[[#This Row],[ShortPassing]])/('F+ , F-'!G$2-'F+ , F-'!G$3))</f>
        <v>4.9221920544626818E-2</v>
      </c>
      <c r="H543" s="2" cm="1">
        <f t="array" ref="H543">[1]!table_weight[Volleys]*(('F+ , F-'!H$2-[1]!tbl_gk[[#This Row],[Volleys]])/('F+ , F-'!H$2-'F+ , F-'!H$3))</f>
        <v>1.851827356780974E-3</v>
      </c>
      <c r="I543" s="2" cm="1">
        <f t="array" ref="I543">[1]!table_weight[Dribbling]*(('F+ , F-'!I$2-[1]!tbl_gk[[#This Row],[Dribbling]])/('F+ , F-'!I$2-'F+ , F-'!I$3))</f>
        <v>1.6623929766613008E-2</v>
      </c>
      <c r="J543" s="2" cm="1">
        <f t="array" ref="J543">[1]!table_weight[Curve]*(('F+ , F-'!J$2-[1]!tbl_gk[[#This Row],[Curve]])/('F+ , F-'!J$2-'F+ , F-'!J$3))</f>
        <v>8.9578474123651938E-3</v>
      </c>
      <c r="K543" s="2" cm="1">
        <f t="array" ref="K543">[1]!table_weight[FKAccuracy]*(('F+ , F-'!K$2-[1]!tbl_gk[[#This Row],[FKAccuracy]])/('F+ , F-'!K$2-'F+ , F-'!K$3))</f>
        <v>9.5832065713416324E-3</v>
      </c>
      <c r="L543" s="2" cm="1">
        <f t="array" ref="L543">[1]!table_weight[LongPassing]*(('F+ , F-'!L$2-[1]!tbl_gk[[#This Row],[LongPassing]])/('F+ , F-'!L$2-'F+ , F-'!L$3))</f>
        <v>2.2739812203183531E-2</v>
      </c>
      <c r="M543" s="2" cm="1">
        <f t="array" ref="M543">[1]!table_weight[BallControl]*(('F+ , F-'!M$2-[1]!tbl_gk[[#This Row],[BallControl]])/('F+ , F-'!M$2-'F+ , F-'!M$3))</f>
        <v>1.3472988830457604E-2</v>
      </c>
      <c r="N543" s="2" cm="1">
        <f t="array" ref="N543">[1]!table_weight[Acceleration]*(('F+ , F-'!N$2-[1]!tbl_gk[[#This Row],[Acceleration]])/('F+ , F-'!N$2-'F+ , F-'!N$3))</f>
        <v>3.8332826285366545E-3</v>
      </c>
      <c r="O543" s="2" cm="1">
        <f t="array" ref="O543">[1]!table_weight[SprintSpeed]*(('F+ , F-'!O$2-[1]!tbl_gk[[#This Row],[SprintSpeed]])/('F+ , F-'!O$2-'F+ , F-'!O$3))</f>
        <v>4.7788256769090301E-3</v>
      </c>
      <c r="P543" s="2" cm="1">
        <f t="array" ref="P543">[1]!table_weight[Agility]*(('F+ , F-'!P$2-[1]!tbl_gk[[#This Row],[Agility]])/('F+ , F-'!P$2-'F+ , F-'!P$3))</f>
        <v>3.8613652851559629E-3</v>
      </c>
      <c r="Q543" s="2" cm="1">
        <f t="array" ref="Q543">[1]!table_weight[Reactions]*(('F+ , F-'!Q$2-[1]!tbl_gk[[#This Row],[Reactions]])/('F+ , F-'!Q$2-'F+ , F-'!Q$3))</f>
        <v>1.2891050001804705E-3</v>
      </c>
      <c r="R543" s="2" cm="1">
        <f t="array" ref="R543">[1]!table_weight[Balance]*(('F+ , F-'!R$2-[1]!tbl_gk[[#This Row],[Balance]])/('F+ , F-'!R$2-'F+ , F-'!R$3))</f>
        <v>1.3038376287539614E-3</v>
      </c>
      <c r="S543" s="2" cm="1">
        <f t="array" ref="S543">[1]!table_weight[ShotPower]*(('F+ , F-'!S$2-[1]!tbl_gk[[#This Row],[ShotPower]])/('F+ , F-'!S$2-'F+ , F-'!S$3))</f>
        <v>6.7523948741159906E-3</v>
      </c>
      <c r="T543" s="2" cm="1">
        <f t="array" ref="T543">[1]!table_weight[Jumping]*(('F+ , F-'!T$2-[1]!tbl_gk[[#This Row],[Jumping]])/('F+ , F-'!T$2-'F+ , F-'!T$3))</f>
        <v>1.7174205324985003E-3</v>
      </c>
      <c r="U543" s="2" cm="1">
        <f t="array" ref="U543">[1]!table_weight[Stamina]*(('F+ , F-'!U$2-[1]!tbl_gk[[#This Row],[Stamina]])/('F+ , F-'!U$2-'F+ , F-'!U$3))</f>
        <v>3.4348410649970001E-3</v>
      </c>
      <c r="V543" s="2" cm="1">
        <f t="array" ref="V543">[1]!table_weight[Strength]*(('F+ , F-'!V$2-[1]!tbl_gk[[#This Row],[Strength]])/('F+ , F-'!V$2-'F+ , F-'!V$3))</f>
        <v>1.1535341243281592E-2</v>
      </c>
      <c r="W543" s="2" cm="1">
        <f t="array" ref="W543">[1]!table_weight[LongShots]*(('F+ , F-'!W$2-[1]!tbl_gk[[#This Row],[LongShots]])/('F+ , F-'!W$2-'F+ , F-'!W$3))</f>
        <v>8.8300548353824494E-3</v>
      </c>
      <c r="X543" s="2" cm="1">
        <f t="array" ref="X543">[1]!table_weight[Aggression]*(('F+ , F-'!X$2-[1]!tbl_gk[[#This Row],[Aggression]])/('F+ , F-'!X$2-'F+ , F-'!X$3))</f>
        <v>0</v>
      </c>
      <c r="Y543" s="2" cm="1">
        <f t="array" ref="Y543">[1]!table_weight[Interceptions]*(('F+ , F-'!Y$2-[1]!tbl_gk[[#This Row],[Interceptions]])/('F+ , F-'!Y$2-'F+ , F-'!Y$3))</f>
        <v>1.6621279690131864E-2</v>
      </c>
      <c r="Z543" s="2" cm="1">
        <f t="array" ref="Z543">[1]!table_weight[Positioning]*(('F+ , F-'!Z$2-[1]!tbl_gk[[#This Row],[Positioning]])/('F+ , F-'!Z$2-'F+ , F-'!Z$3))</f>
        <v>1.1831119223878444E-3</v>
      </c>
      <c r="AA543" s="2" cm="1">
        <f t="array" ref="AA543">[1]!table_weight[Vision]*(('F+ , F-'!AA$2-[1]!tbl_gk[[#This Row],[Vision]])/('F+ , F-'!AA$2-'F+ , F-'!AA$3))</f>
        <v>3.6913091978501102E-2</v>
      </c>
      <c r="AB543" s="2" cm="1">
        <f t="array" ref="AB543">[1]!table_weight[Penalties]*(('F+ , F-'!AB$2-[1]!tbl_gk[[#This Row],[Penalties]])/('F+ , F-'!AB$2-'F+ , F-'!AB$3))</f>
        <v>2.2313838830329571E-3</v>
      </c>
      <c r="AC543" s="2" cm="1">
        <f t="array" ref="AC543">[1]!table_weight[Composure]*(('F+ , F-'!AC$2-[1]!tbl_gk[[#This Row],[Composure]])/('F+ , F-'!AC$2-'F+ , F-'!AC$3))</f>
        <v>3.7361429128037491E-4</v>
      </c>
      <c r="AD543" s="2" cm="1">
        <f t="array" ref="AD543">[1]!table_weight[Marking]*(('F+ , F-'!AD$2-[1]!tbl_gk[[#This Row],[Marking]])/('F+ , F-'!AD$2-'F+ , F-'!AD$3))</f>
        <v>1.7352308195021923E-2</v>
      </c>
      <c r="AE543" s="2" cm="1">
        <f t="array" ref="AE543">[1]!table_weight[StandingTackle]*(('F+ , F-'!AE$2-[1]!tbl_gk[[#This Row],[StandingTackle]])/('F+ , F-'!AE$2-'F+ , F-'!AE$3))</f>
        <v>2.241685747682258E-2</v>
      </c>
      <c r="AF543" s="2" cm="1">
        <f t="array" ref="AF543">[1]!table_weight[SlidingTackle]*(('F+ , F-'!AF$2-[1]!tbl_gk[[#This Row],[SlidingTackle]])/('F+ , F-'!AF$2-'F+ , F-'!AF$3))</f>
        <v>5.230600077925268E-3</v>
      </c>
      <c r="AG543" s="2" cm="1">
        <f t="array" ref="AG543">[1]!table_weight[GKDiving]*(('F+ , F-'!AG$2-[1]!tbl_gk[[#This Row],[GKDiving]])/('F+ , F-'!AG$2-'F+ , F-'!AG$3))</f>
        <v>3.2454238921001903E-2</v>
      </c>
      <c r="AH543" s="2" cm="1">
        <f t="array" ref="AH543">[1]!table_weight[GKHandling]*(('F+ , F-'!AH$2-[1]!tbl_gk[[#This Row],[GKHandling]])/('F+ , F-'!AH$2-'F+ , F-'!AH$3))</f>
        <v>4.0994828110739248E-2</v>
      </c>
      <c r="AI543" s="2" cm="1">
        <f t="array" ref="AI543">[1]!table_weight[GKKicking]*(('F+ , F-'!AI$2-[1]!tbl_gk[[#This Row],[GKKicking]])/('F+ , F-'!AI$2-'F+ , F-'!AI$3))</f>
        <v>3.0410708853057477E-2</v>
      </c>
      <c r="AJ543" s="2" cm="1">
        <f t="array" ref="AJ543">[1]!table_weight[GKPositioning]*(('F+ , F-'!AJ$2-[1]!tbl_gk[[#This Row],[GKPositioning]])/('F+ , F-'!AJ$2-'F+ , F-'!AJ$3))</f>
        <v>1.4505862254569271E-2</v>
      </c>
      <c r="AK543" s="2" cm="1">
        <f t="array" ref="AK543">[1]!table_weight[GKReflexes]*(('F+ , F-'!AK$2-[1]!tbl_gk[[#This Row],[GKReflexes]])/('F+ , F-'!AK$2-'F+ , F-'!AK$3))</f>
        <v>2.9151877767636801E-2</v>
      </c>
    </row>
    <row r="544" spans="1:37" x14ac:dyDescent="0.55000000000000004">
      <c r="A544" s="7">
        <f>[1]!tbl_gk[[#This Row],[ID]]</f>
        <v>214933</v>
      </c>
      <c r="B544" s="1" cm="1">
        <f t="array" ref="B544">[1]!table_weight[ValueEUR]*(('F+ , F-'!B$2-[1]!tbl_gk[[#This Row],[ValueEUR]])/('F+ , F-'!B$2-'F+ , F-'!B$3))</f>
        <v>1.5927100233554262E-4</v>
      </c>
      <c r="C544" s="1" cm="1">
        <f t="array" ref="C544">[1]!table_weight[WageEUR]*(('F+ , F-'!C$2-[1]!tbl_gk[[#This Row],[WageEUR]])/('F+ , F-'!C$2-'F+ , F-'!C$3))</f>
        <v>7.0417683556952691E-4</v>
      </c>
      <c r="D544" s="1" cm="1">
        <f t="array" ref="D544">[1]!table_weight[Crossing]*(('F+ , F-'!D$2-[1]!tbl_gk[[#This Row],[Crossing]])/('F+ , F-'!D$2-'F+ , F-'!D$3))</f>
        <v>2.8021071846028162E-2</v>
      </c>
      <c r="E544" s="1" cm="1">
        <f t="array" ref="E544">[1]!table_weight[Finishing]*(('F+ , F-'!E$2-[1]!tbl_gk[[#This Row],[Finishing]])/('F+ , F-'!E$2-'F+ , F-'!E$3))</f>
        <v>8.9842561606326941E-3</v>
      </c>
      <c r="F544" s="1" cm="1">
        <f t="array" ref="F544">[1]!table_weight[HeadingAccuracy]*(('F+ , F-'!F$2-[1]!tbl_gk[[#This Row],[HeadingAccuracy]])/('F+ , F-'!F$2-'F+ , F-'!F$3))</f>
        <v>1.0439222844598752E-2</v>
      </c>
      <c r="G544" s="1" cm="1">
        <f t="array" ref="G544">[1]!table_weight[ShortPassing]*(('F+ , F-'!G$2-[1]!tbl_gk[[#This Row],[ShortPassing]])/('F+ , F-'!G$2-'F+ , F-'!G$3))</f>
        <v>4.3596558196669473E-2</v>
      </c>
      <c r="H544" s="1" cm="1">
        <f t="array" ref="H544">[1]!table_weight[Volleys]*(('F+ , F-'!H$2-[1]!tbl_gk[[#This Row],[Volleys]])/('F+ , F-'!H$2-'F+ , F-'!H$3))</f>
        <v>1.1573920979881087E-3</v>
      </c>
      <c r="I544" s="1" cm="1">
        <f t="array" ref="I544">[1]!table_weight[Dribbling]*(('F+ , F-'!I$2-[1]!tbl_gk[[#This Row],[Dribbling]])/('F+ , F-'!I$2-'F+ , F-'!I$3))</f>
        <v>1.6623929766613008E-2</v>
      </c>
      <c r="J544" s="1" cm="1">
        <f t="array" ref="J544">[1]!table_weight[Curve]*(('F+ , F-'!J$2-[1]!tbl_gk[[#This Row],[Curve]])/('F+ , F-'!J$2-'F+ , F-'!J$3))</f>
        <v>7.4367035121522358E-3</v>
      </c>
      <c r="K544" s="1" cm="1">
        <f t="array" ref="K544">[1]!table_weight[FKAccuracy]*(('F+ , F-'!K$2-[1]!tbl_gk[[#This Row],[FKAccuracy]])/('F+ , F-'!K$2-'F+ , F-'!K$3))</f>
        <v>7.9099482811073787E-3</v>
      </c>
      <c r="L544" s="1" cm="1">
        <f t="array" ref="L544">[1]!table_weight[LongPassing]*(('F+ , F-'!L$2-[1]!tbl_gk[[#This Row],[LongPassing]])/('F+ , F-'!L$2-'F+ , F-'!L$3))</f>
        <v>2.1656964003031933E-2</v>
      </c>
      <c r="M544" s="1" cm="1">
        <f t="array" ref="M544">[1]!table_weight[BallControl]*(('F+ , F-'!M$2-[1]!tbl_gk[[#This Row],[BallControl]])/('F+ , F-'!M$2-'F+ , F-'!M$3))</f>
        <v>1.1734538658785654E-2</v>
      </c>
      <c r="N544" s="1" cm="1">
        <f t="array" ref="N544">[1]!table_weight[Acceleration]*(('F+ , F-'!N$2-[1]!tbl_gk[[#This Row],[Acceleration]])/('F+ , F-'!N$2-'F+ , F-'!N$3))</f>
        <v>5.1862059091966504E-3</v>
      </c>
      <c r="O544" s="1" cm="1">
        <f t="array" ref="O544">[1]!table_weight[SprintSpeed]*(('F+ , F-'!O$2-[1]!tbl_gk[[#This Row],[SprintSpeed]])/('F+ , F-'!O$2-'F+ , F-'!O$3))</f>
        <v>4.7788256769090301E-3</v>
      </c>
      <c r="P544" s="1" cm="1">
        <f t="array" ref="P544">[1]!table_weight[Agility]*(('F+ , F-'!P$2-[1]!tbl_gk[[#This Row],[Agility]])/('F+ , F-'!P$2-'F+ , F-'!P$3))</f>
        <v>2.5742435234373086E-3</v>
      </c>
      <c r="Q544" s="1" cm="1">
        <f t="array" ref="Q544">[1]!table_weight[Reactions]*(('F+ , F-'!Q$2-[1]!tbl_gk[[#This Row],[Reactions]])/('F+ , F-'!Q$2-'F+ , F-'!Q$3))</f>
        <v>9.7971980013715747E-4</v>
      </c>
      <c r="R544" s="1" cm="1">
        <f t="array" ref="R544">[1]!table_weight[Balance]*(('F+ , F-'!R$2-[1]!tbl_gk[[#This Row],[Balance]])/('F+ , F-'!R$2-'F+ , F-'!R$3))</f>
        <v>6.8296256744255124E-4</v>
      </c>
      <c r="S544" s="1" cm="1">
        <f t="array" ref="S544">[1]!table_weight[ShotPower]*(('F+ , F-'!S$2-[1]!tbl_gk[[#This Row],[ShotPower]])/('F+ , F-'!S$2-'F+ , F-'!S$3))</f>
        <v>4.1553199225329174E-3</v>
      </c>
      <c r="T544" s="1" cm="1">
        <f t="array" ref="T544">[1]!table_weight[Jumping]*(('F+ , F-'!T$2-[1]!tbl_gk[[#This Row],[Jumping]])/('F+ , F-'!T$2-'F+ , F-'!T$3))</f>
        <v>1.459807452623725E-3</v>
      </c>
      <c r="U544" s="1" cm="1">
        <f t="array" ref="U544">[1]!table_weight[Stamina]*(('F+ , F-'!U$2-[1]!tbl_gk[[#This Row],[Stamina]])/('F+ , F-'!U$2-'F+ , F-'!U$3))</f>
        <v>7.7283923962432506E-3</v>
      </c>
      <c r="V544" s="1" cm="1">
        <f t="array" ref="V544">[1]!table_weight[Strength]*(('F+ , F-'!V$2-[1]!tbl_gk[[#This Row],[Strength]])/('F+ , F-'!V$2-'F+ , F-'!V$3))</f>
        <v>2.2183348544772292E-2</v>
      </c>
      <c r="W544" s="1" cm="1">
        <f t="array" ref="W544">[1]!table_weight[LongShots]*(('F+ , F-'!W$2-[1]!tbl_gk[[#This Row],[LongShots]])/('F+ , F-'!W$2-'F+ , F-'!W$3))</f>
        <v>6.4926873789576834E-3</v>
      </c>
      <c r="X544" s="1" cm="1">
        <f t="array" ref="X544">[1]!table_weight[Aggression]*(('F+ , F-'!X$2-[1]!tbl_gk[[#This Row],[Aggression]])/('F+ , F-'!X$2-'F+ , F-'!X$3))</f>
        <v>1.642835412229994E-2</v>
      </c>
      <c r="Y544" s="1" cm="1">
        <f t="array" ref="Y544">[1]!table_weight[Interceptions]*(('F+ , F-'!Y$2-[1]!tbl_gk[[#This Row],[Interceptions]])/('F+ , F-'!Y$2-'F+ , F-'!Y$3))</f>
        <v>1.5236173049287543E-2</v>
      </c>
      <c r="Z544" s="1" cm="1">
        <f t="array" ref="Z544">[1]!table_weight[Positioning]*(('F+ , F-'!Z$2-[1]!tbl_gk[[#This Row],[Positioning]])/('F+ , F-'!Z$2-'F+ , F-'!Z$3))</f>
        <v>5.9155596119392221E-4</v>
      </c>
      <c r="AA544" s="1" cm="1">
        <f t="array" ref="AA544">[1]!table_weight[Vision]*(('F+ , F-'!AA$2-[1]!tbl_gk[[#This Row],[Vision]])/('F+ , F-'!AA$2-'F+ , F-'!AA$3))</f>
        <v>1.6326944528952409E-2</v>
      </c>
      <c r="AB544" s="1" cm="1">
        <f t="array" ref="AB544">[1]!table_weight[Penalties]*(('F+ , F-'!AB$2-[1]!tbl_gk[[#This Row],[Penalties]])/('F+ , F-'!AB$2-'F+ , F-'!AB$3))</f>
        <v>1.5658834266897941E-4</v>
      </c>
      <c r="AC544" s="1" cm="1">
        <f t="array" ref="AC544">[1]!table_weight[Composure]*(('F+ , F-'!AC$2-[1]!tbl_gk[[#This Row],[Composure]])/('F+ , F-'!AC$2-'F+ , F-'!AC$3))</f>
        <v>1.4944571651214996E-3</v>
      </c>
      <c r="AD544" s="1" cm="1">
        <f t="array" ref="AD544">[1]!table_weight[Marking]*(('F+ , F-'!AD$2-[1]!tbl_gk[[#This Row],[Marking]])/('F+ , F-'!AD$2-'F+ , F-'!AD$3))</f>
        <v>1.7352308195021923E-2</v>
      </c>
      <c r="AE544" s="1" cm="1">
        <f t="array" ref="AE544">[1]!table_weight[StandingTackle]*(('F+ , F-'!AE$2-[1]!tbl_gk[[#This Row],[StandingTackle]])/('F+ , F-'!AE$2-'F+ , F-'!AE$3))</f>
        <v>1.7933485981458063E-2</v>
      </c>
      <c r="AF544" s="1" cm="1">
        <f t="array" ref="AF544">[1]!table_weight[SlidingTackle]*(('F+ , F-'!AF$2-[1]!tbl_gk[[#This Row],[SlidingTackle]])/('F+ , F-'!AF$2-'F+ , F-'!AF$3))</f>
        <v>7.4722858256075263E-3</v>
      </c>
      <c r="AG544" s="1" cm="1">
        <f t="array" ref="AG544">[1]!table_weight[GKDiving]*(('F+ , F-'!AG$2-[1]!tbl_gk[[#This Row],[GKDiving]])/('F+ , F-'!AG$2-'F+ , F-'!AG$3))</f>
        <v>3.4162356758949373E-2</v>
      </c>
      <c r="AH544" s="1" cm="1">
        <f t="array" ref="AH544">[1]!table_weight[GKHandling]*(('F+ , F-'!AH$2-[1]!tbl_gk[[#This Row],[GKHandling]])/('F+ , F-'!AH$2-'F+ , F-'!AH$3))</f>
        <v>4.2777211941640955E-2</v>
      </c>
      <c r="AI544" s="1" cm="1">
        <f t="array" ref="AI544">[1]!table_weight[GKKicking]*(('F+ , F-'!AI$2-[1]!tbl_gk[[#This Row],[GKKicking]])/('F+ , F-'!AI$2-'F+ , F-'!AI$3))</f>
        <v>1.8783084879829621E-2</v>
      </c>
      <c r="AJ544" s="1" cm="1">
        <f t="array" ref="AJ544">[1]!table_weight[GKPositioning]*(('F+ , F-'!AJ$2-[1]!tbl_gk[[#This Row],[GKPositioning]])/('F+ , F-'!AJ$2-'F+ , F-'!AJ$3))</f>
        <v>1.5136551917811415E-2</v>
      </c>
      <c r="AK544" s="1" cm="1">
        <f t="array" ref="AK544">[1]!table_weight[GKReflexes]*(('F+ , F-'!AK$2-[1]!tbl_gk[[#This Row],[GKReflexes]])/('F+ , F-'!AK$2-'F+ , F-'!AK$3))</f>
        <v>3.0973870128114096E-2</v>
      </c>
    </row>
    <row r="545" spans="1:37" x14ac:dyDescent="0.55000000000000004">
      <c r="A545" s="8">
        <f>[1]!tbl_gk[[#This Row],[ID]]</f>
        <v>214979</v>
      </c>
      <c r="B545" s="2" cm="1">
        <f t="array" ref="B545">[1]!table_weight[ValueEUR]*(('F+ , F-'!B$2-[1]!tbl_gk[[#This Row],[ValueEUR]])/('F+ , F-'!B$2-'F+ , F-'!B$3))</f>
        <v>6.3248490481736513E-3</v>
      </c>
      <c r="C545" s="2" cm="1">
        <f t="array" ref="C545">[1]!table_weight[WageEUR]*(('F+ , F-'!C$2-[1]!tbl_gk[[#This Row],[WageEUR]])/('F+ , F-'!C$2-'F+ , F-'!C$3))</f>
        <v>7.2764939675517776E-3</v>
      </c>
      <c r="D545" s="2" cm="1">
        <f t="array" ref="D545">[1]!table_weight[Crossing]*(('F+ , F-'!D$2-[1]!tbl_gk[[#This Row],[Crossing]])/('F+ , F-'!D$2-'F+ , F-'!D$3))</f>
        <v>2.6900228972187034E-2</v>
      </c>
      <c r="E545" s="2" cm="1">
        <f t="array" ref="E545">[1]!table_weight[Finishing]*(('F+ , F-'!E$2-[1]!tbl_gk[[#This Row],[Finishing]])/('F+ , F-'!E$2-'F+ , F-'!E$3))</f>
        <v>8.9842561606326941E-3</v>
      </c>
      <c r="F545" s="2" cm="1">
        <f t="array" ref="F545">[1]!table_weight[HeadingAccuracy]*(('F+ , F-'!F$2-[1]!tbl_gk[[#This Row],[HeadingAccuracy]])/('F+ , F-'!F$2-'F+ , F-'!F$3))</f>
        <v>1.00216539308148E-2</v>
      </c>
      <c r="G545" s="2" cm="1">
        <f t="array" ref="G545">[1]!table_weight[ShortPassing]*(('F+ , F-'!G$2-[1]!tbl_gk[[#This Row],[ShortPassing]])/('F+ , F-'!G$2-'F+ , F-'!G$3))</f>
        <v>4.5002898783658811E-2</v>
      </c>
      <c r="H545" s="2" cm="1">
        <f t="array" ref="H545">[1]!table_weight[Volleys]*(('F+ , F-'!H$2-[1]!tbl_gk[[#This Row],[Volleys]])/('F+ , F-'!H$2-'F+ , F-'!H$3))</f>
        <v>1.2731313077869197E-3</v>
      </c>
      <c r="I545" s="2" cm="1">
        <f t="array" ref="I545">[1]!table_weight[Dribbling]*(('F+ , F-'!I$2-[1]!tbl_gk[[#This Row],[Dribbling]])/('F+ , F-'!I$2-'F+ , F-'!I$3))</f>
        <v>1.4668173323482065E-2</v>
      </c>
      <c r="J545" s="2" cm="1">
        <f t="array" ref="J545">[1]!table_weight[Curve]*(('F+ , F-'!J$2-[1]!tbl_gk[[#This Row],[Curve]])/('F+ , F-'!J$2-'F+ , F-'!J$3))</f>
        <v>8.9578474123651938E-3</v>
      </c>
      <c r="K545" s="2" cm="1">
        <f t="array" ref="K545">[1]!table_weight[FKAccuracy]*(('F+ , F-'!K$2-[1]!tbl_gk[[#This Row],[FKAccuracy]])/('F+ , F-'!K$2-'F+ , F-'!K$3))</f>
        <v>9.4310921813203358E-3</v>
      </c>
      <c r="L545" s="2" cm="1">
        <f t="array" ref="L545">[1]!table_weight[LongPassing]*(('F+ , F-'!L$2-[1]!tbl_gk[[#This Row],[LongPassing]])/('F+ , F-'!L$2-'F+ , F-'!L$3))</f>
        <v>2.3822660403335128E-2</v>
      </c>
      <c r="M545" s="2" cm="1">
        <f t="array" ref="M545">[1]!table_weight[BallControl]*(('F+ , F-'!M$2-[1]!tbl_gk[[#This Row],[BallControl]])/('F+ , F-'!M$2-'F+ , F-'!M$3))</f>
        <v>1.1734538658785654E-2</v>
      </c>
      <c r="N545" s="2" cm="1">
        <f t="array" ref="N545">[1]!table_weight[Acceleration]*(('F+ , F-'!N$2-[1]!tbl_gk[[#This Row],[Acceleration]])/('F+ , F-'!N$2-'F+ , F-'!N$3))</f>
        <v>4.2842570554233201E-3</v>
      </c>
      <c r="O545" s="2" cm="1">
        <f t="array" ref="O545">[1]!table_weight[SprintSpeed]*(('F+ , F-'!O$2-[1]!tbl_gk[[#This Row],[SprintSpeed]])/('F+ , F-'!O$2-'F+ , F-'!O$3))</f>
        <v>6.4654700334651587E-3</v>
      </c>
      <c r="P545" s="2" cm="1">
        <f t="array" ref="P545">[1]!table_weight[Agility]*(('F+ , F-'!P$2-[1]!tbl_gk[[#This Row],[Agility]])/('F+ , F-'!P$2-'F+ , F-'!P$3))</f>
        <v>4.4464206313917145E-3</v>
      </c>
      <c r="Q545" s="2" cm="1">
        <f t="array" ref="Q545">[1]!table_weight[Reactions]*(('F+ , F-'!Q$2-[1]!tbl_gk[[#This Row],[Reactions]])/('F+ , F-'!Q$2-'F+ , F-'!Q$3))</f>
        <v>9.2815560012993875E-4</v>
      </c>
      <c r="R545" s="2" cm="1">
        <f t="array" ref="R545">[1]!table_weight[Balance]*(('F+ , F-'!R$2-[1]!tbl_gk[[#This Row],[Balance]])/('F+ , F-'!R$2-'F+ , F-'!R$3))</f>
        <v>1.8626251839342308E-3</v>
      </c>
      <c r="S545" s="2" cm="1">
        <f t="array" ref="S545">[1]!table_weight[ShotPower]*(('F+ , F-'!S$2-[1]!tbl_gk[[#This Row],[ShotPower]])/('F+ , F-'!S$2-'F+ , F-'!S$3))</f>
        <v>3.8956124273746098E-3</v>
      </c>
      <c r="T545" s="2" cm="1">
        <f t="array" ref="T545">[1]!table_weight[Jumping]*(('F+ , F-'!T$2-[1]!tbl_gk[[#This Row],[Jumping]])/('F+ , F-'!T$2-'F+ , F-'!T$3))</f>
        <v>2.8337438786225251E-3</v>
      </c>
      <c r="U545" s="2" cm="1">
        <f t="array" ref="U545">[1]!table_weight[Stamina]*(('F+ , F-'!U$2-[1]!tbl_gk[[#This Row],[Stamina]])/('F+ , F-'!U$2-'F+ , F-'!U$3))</f>
        <v>8.5871026624924993E-3</v>
      </c>
      <c r="V545" s="2" cm="1">
        <f t="array" ref="V545">[1]!table_weight[Strength]*(('F+ , F-'!V$2-[1]!tbl_gk[[#This Row],[Strength]])/('F+ , F-'!V$2-'F+ , F-'!V$3))</f>
        <v>1.3310009126863375E-2</v>
      </c>
      <c r="W545" s="2" cm="1">
        <f t="array" ref="W545">[1]!table_weight[LongShots]*(('F+ , F-'!W$2-[1]!tbl_gk[[#This Row],[LongShots]])/('F+ , F-'!W$2-'F+ , F-'!W$3))</f>
        <v>8.0509323499075268E-3</v>
      </c>
      <c r="X545" s="2" cm="1">
        <f t="array" ref="X545">[1]!table_weight[Aggression]*(('F+ , F-'!X$2-[1]!tbl_gk[[#This Row],[Aggression]])/('F+ , F-'!X$2-'F+ , F-'!X$3))</f>
        <v>1.0952236081533291E-2</v>
      </c>
      <c r="Y545" s="2" cm="1">
        <f t="array" ref="Y545">[1]!table_weight[Interceptions]*(('F+ , F-'!Y$2-[1]!tbl_gk[[#This Row],[Interceptions]])/('F+ , F-'!Y$2-'F+ , F-'!Y$3))</f>
        <v>1.8006386330976187E-2</v>
      </c>
      <c r="Z545" s="2" cm="1">
        <f t="array" ref="Z545">[1]!table_weight[Positioning]*(('F+ , F-'!Z$2-[1]!tbl_gk[[#This Row],[Positioning]])/('F+ , F-'!Z$2-'F+ , F-'!Z$3))</f>
        <v>1.4788899029848055E-4</v>
      </c>
      <c r="AA545" s="2" cm="1">
        <f t="array" ref="AA545">[1]!table_weight[Vision]*(('F+ , F-'!AA$2-[1]!tbl_gk[[#This Row],[Vision]])/('F+ , F-'!AA$2-'F+ , F-'!AA$3))</f>
        <v>1.5617077375519694E-2</v>
      </c>
      <c r="AB545" s="2" cm="1">
        <f t="array" ref="AB545">[1]!table_weight[Penalties]*(('F+ , F-'!AB$2-[1]!tbl_gk[[#This Row],[Penalties]])/('F+ , F-'!AB$2-'F+ , F-'!AB$3))</f>
        <v>1.9182071976949979E-3</v>
      </c>
      <c r="AC545" s="2" cm="1">
        <f t="array" ref="AC545">[1]!table_weight[Composure]*(('F+ , F-'!AC$2-[1]!tbl_gk[[#This Row],[Composure]])/('F+ , F-'!AC$2-'F+ , F-'!AC$3))</f>
        <v>1.6012041054873211E-4</v>
      </c>
      <c r="AD545" s="2" cm="1">
        <f t="array" ref="AD545">[1]!table_weight[Marking]*(('F+ , F-'!AD$2-[1]!tbl_gk[[#This Row],[Marking]])/('F+ , F-'!AD$2-'F+ , F-'!AD$3))</f>
        <v>2.8394686137308601E-2</v>
      </c>
      <c r="AE545" s="2" cm="1">
        <f t="array" ref="AE545">[1]!table_weight[StandingTackle]*(('F+ , F-'!AE$2-[1]!tbl_gk[[#This Row],[StandingTackle]])/('F+ , F-'!AE$2-'F+ , F-'!AE$3))</f>
        <v>2.465854322450484E-2</v>
      </c>
      <c r="AF545" s="2" cm="1">
        <f t="array" ref="AF545">[1]!table_weight[SlidingTackle]*(('F+ , F-'!AF$2-[1]!tbl_gk[[#This Row],[SlidingTackle]])/('F+ , F-'!AF$2-'F+ , F-'!AF$3))</f>
        <v>6.7250572430467732E-3</v>
      </c>
      <c r="AG545" s="2" cm="1">
        <f t="array" ref="AG545">[1]!table_weight[GKDiving]*(('F+ , F-'!AG$2-[1]!tbl_gk[[#This Row],[GKDiving]])/('F+ , F-'!AG$2-'F+ , F-'!AG$3))</f>
        <v>1.3664942703579749E-2</v>
      </c>
      <c r="AH545" s="2" cm="1">
        <f t="array" ref="AH545">[1]!table_weight[GKHandling]*(('F+ , F-'!AH$2-[1]!tbl_gk[[#This Row],[GKHandling]])/('F+ , F-'!AH$2-'F+ , F-'!AH$3))</f>
        <v>2.1388605970820478E-2</v>
      </c>
      <c r="AI545" s="2" cm="1">
        <f t="array" ref="AI545">[1]!table_weight[GKKicking]*(('F+ , F-'!AI$2-[1]!tbl_gk[[#This Row],[GKKicking]])/('F+ , F-'!AI$2-'F+ , F-'!AI$3))</f>
        <v>1.78886522665044E-2</v>
      </c>
      <c r="AJ545" s="2" cm="1">
        <f t="array" ref="AJ545">[1]!table_weight[GKPositioning]*(('F+ , F-'!AJ$2-[1]!tbl_gk[[#This Row],[GKPositioning]])/('F+ , F-'!AJ$2-'F+ , F-'!AJ$3))</f>
        <v>5.6762069691792807E-3</v>
      </c>
      <c r="AK545" s="2" cm="1">
        <f t="array" ref="AK545">[1]!table_weight[GKReflexes]*(('F+ , F-'!AK$2-[1]!tbl_gk[[#This Row],[GKReflexes]])/('F+ , F-'!AK$2-'F+ , F-'!AK$3))</f>
        <v>7.2879694419092002E-3</v>
      </c>
    </row>
    <row r="546" spans="1:37" x14ac:dyDescent="0.55000000000000004">
      <c r="A546" s="7">
        <f>[1]!tbl_gk[[#This Row],[ID]]</f>
        <v>214983</v>
      </c>
      <c r="B546" s="1" cm="1">
        <f t="array" ref="B546">[1]!table_weight[ValueEUR]*(('F+ , F-'!B$2-[1]!tbl_gk[[#This Row],[ValueEUR]])/('F+ , F-'!B$2-'F+ , F-'!B$3))</f>
        <v>5.2781669378639128E-5</v>
      </c>
      <c r="C546" s="1" cm="1">
        <f t="array" ref="C546">[1]!table_weight[WageEUR]*(('F+ , F-'!C$2-[1]!tbl_gk[[#This Row],[WageEUR]])/('F+ , F-'!C$2-'F+ , F-'!C$3))</f>
        <v>5.4769309433185431E-4</v>
      </c>
      <c r="D546" s="1" cm="1">
        <f t="array" ref="D546">[1]!table_weight[Crossing]*(('F+ , F-'!D$2-[1]!tbl_gk[[#This Row],[Crossing]])/('F+ , F-'!D$2-'F+ , F-'!D$3))</f>
        <v>3.2504443341392672E-2</v>
      </c>
      <c r="E546" s="1" cm="1">
        <f t="array" ref="E546">[1]!table_weight[Finishing]*(('F+ , F-'!E$2-[1]!tbl_gk[[#This Row],[Finishing]])/('F+ , F-'!E$2-'F+ , F-'!E$3))</f>
        <v>1.8966763005780131E-2</v>
      </c>
      <c r="F546" s="1" cm="1">
        <f t="array" ref="F546">[1]!table_weight[HeadingAccuracy]*(('F+ , F-'!F$2-[1]!tbl_gk[[#This Row],[HeadingAccuracy]])/('F+ , F-'!F$2-'F+ , F-'!F$3))</f>
        <v>1.00216539308148E-2</v>
      </c>
      <c r="G546" s="1" cm="1">
        <f t="array" ref="G546">[1]!table_weight[ShortPassing]*(('F+ , F-'!G$2-[1]!tbl_gk[[#This Row],[ShortPassing]])/('F+ , F-'!G$2-'F+ , F-'!G$3))</f>
        <v>5.7659964066562854E-2</v>
      </c>
      <c r="H546" s="1" cm="1">
        <f t="array" ref="H546">[1]!table_weight[Volleys]*(('F+ , F-'!H$2-[1]!tbl_gk[[#This Row],[Volleys]])/('F+ , F-'!H$2-'F+ , F-'!H$3))</f>
        <v>1.6203489371833524E-3</v>
      </c>
      <c r="I546" s="1" cm="1">
        <f t="array" ref="I546">[1]!table_weight[Dribbling]*(('F+ , F-'!I$2-[1]!tbl_gk[[#This Row],[Dribbling]])/('F+ , F-'!I$2-'F+ , F-'!I$3))</f>
        <v>2.0535442652874894E-2</v>
      </c>
      <c r="J546" s="1" cm="1">
        <f t="array" ref="J546">[1]!table_weight[Curve]*(('F+ , F-'!J$2-[1]!tbl_gk[[#This Row],[Curve]])/('F+ , F-'!J$2-'F+ , F-'!J$3))</f>
        <v>8.9578474123651938E-3</v>
      </c>
      <c r="K546" s="1" cm="1">
        <f t="array" ref="K546">[1]!table_weight[FKAccuracy]*(('F+ , F-'!K$2-[1]!tbl_gk[[#This Row],[FKAccuracy]])/('F+ , F-'!K$2-'F+ , F-'!K$3))</f>
        <v>9.7353209613629272E-3</v>
      </c>
      <c r="L546" s="1" cm="1">
        <f t="array" ref="L546">[1]!table_weight[LongPassing]*(('F+ , F-'!L$2-[1]!tbl_gk[[#This Row],[LongPassing]])/('F+ , F-'!L$2-'F+ , F-'!L$3))</f>
        <v>2.7071205003789917E-2</v>
      </c>
      <c r="M546" s="1" cm="1">
        <f t="array" ref="M546">[1]!table_weight[BallControl]*(('F+ , F-'!M$2-[1]!tbl_gk[[#This Row],[BallControl]])/('F+ , F-'!M$2-'F+ , F-'!M$3))</f>
        <v>1.4342213916293577E-2</v>
      </c>
      <c r="N546" s="1" cm="1">
        <f t="array" ref="N546">[1]!table_weight[Acceleration]*(('F+ , F-'!N$2-[1]!tbl_gk[[#This Row],[Acceleration]])/('F+ , F-'!N$2-'F+ , F-'!N$3))</f>
        <v>6.0881547629699816E-3</v>
      </c>
      <c r="O546" s="1" cm="1">
        <f t="array" ref="O546">[1]!table_weight[SprintSpeed]*(('F+ , F-'!O$2-[1]!tbl_gk[[#This Row],[SprintSpeed]])/('F+ , F-'!O$2-'F+ , F-'!O$3))</f>
        <v>6.7465774262245133E-3</v>
      </c>
      <c r="P546" s="1" cm="1">
        <f t="array" ref="P546">[1]!table_weight[Agility]*(('F+ , F-'!P$2-[1]!tbl_gk[[#This Row],[Agility]])/('F+ , F-'!P$2-'F+ , F-'!P$3))</f>
        <v>4.3294095621445646E-3</v>
      </c>
      <c r="Q546" s="1" cm="1">
        <f t="array" ref="Q546">[1]!table_weight[Reactions]*(('F+ , F-'!Q$2-[1]!tbl_gk[[#This Row],[Reactions]])/('F+ , F-'!Q$2-'F+ , F-'!Q$3))</f>
        <v>1.0312840001443764E-3</v>
      </c>
      <c r="R546" s="1" cm="1">
        <f t="array" ref="R546">[1]!table_weight[Balance]*(('F+ , F-'!R$2-[1]!tbl_gk[[#This Row],[Balance]])/('F+ , F-'!R$2-'F+ , F-'!R$3))</f>
        <v>1.5521876532785257E-3</v>
      </c>
      <c r="S546" s="1" cm="1">
        <f t="array" ref="S546">[1]!table_weight[ShotPower]*(('F+ , F-'!S$2-[1]!tbl_gk[[#This Row],[ShotPower]])/('F+ , F-'!S$2-'F+ , F-'!S$3))</f>
        <v>5.4538573983244545E-3</v>
      </c>
      <c r="T546" s="1" cm="1">
        <f t="array" ref="T546">[1]!table_weight[Jumping]*(('F+ , F-'!T$2-[1]!tbl_gk[[#This Row],[Jumping]])/('F+ , F-'!T$2-'F+ , F-'!T$3))</f>
        <v>2.3185177188729754E-3</v>
      </c>
      <c r="U546" s="1" cm="1">
        <f t="array" ref="U546">[1]!table_weight[Stamina]*(('F+ , F-'!U$2-[1]!tbl_gk[[#This Row],[Stamina]])/('F+ , F-'!U$2-'F+ , F-'!U$3))</f>
        <v>1.0304523194991E-2</v>
      </c>
      <c r="V546" s="1" cm="1">
        <f t="array" ref="V546">[1]!table_weight[Strength]*(('F+ , F-'!V$2-[1]!tbl_gk[[#This Row],[Strength]])/('F+ , F-'!V$2-'F+ , F-'!V$3))</f>
        <v>9.7606733596998074E-3</v>
      </c>
      <c r="W546" s="1" cm="1">
        <f t="array" ref="W546">[1]!table_weight[LongShots]*(('F+ , F-'!W$2-[1]!tbl_gk[[#This Row],[LongShots]])/('F+ , F-'!W$2-'F+ , F-'!W$3))</f>
        <v>8.8300548353824494E-3</v>
      </c>
      <c r="X546" s="1" cm="1">
        <f t="array" ref="X546">[1]!table_weight[Aggression]*(('F+ , F-'!X$2-[1]!tbl_gk[[#This Row],[Aggression]])/('F+ , F-'!X$2-'F+ , F-'!X$3))</f>
        <v>1.0952236081533291E-2</v>
      </c>
      <c r="Y546" s="1" cm="1">
        <f t="array" ref="Y546">[1]!table_weight[Interceptions]*(('F+ , F-'!Y$2-[1]!tbl_gk[[#This Row],[Interceptions]])/('F+ , F-'!Y$2-'F+ , F-'!Y$3))</f>
        <v>1.5928726369709705E-2</v>
      </c>
      <c r="Z546" s="1" cm="1">
        <f t="array" ref="Z546">[1]!table_weight[Positioning]*(('F+ , F-'!Z$2-[1]!tbl_gk[[#This Row],[Positioning]])/('F+ , F-'!Z$2-'F+ , F-'!Z$3))</f>
        <v>1.0352229320893639E-3</v>
      </c>
      <c r="AA546" s="1" cm="1">
        <f t="array" ref="AA546">[1]!table_weight[Vision]*(('F+ , F-'!AA$2-[1]!tbl_gk[[#This Row],[Vision]])/('F+ , F-'!AA$2-'F+ , F-'!AA$3))</f>
        <v>2.5555217523577683E-2</v>
      </c>
      <c r="AB546" s="1" cm="1">
        <f t="array" ref="AB546">[1]!table_weight[Penalties]*(('F+ , F-'!AB$2-[1]!tbl_gk[[#This Row],[Penalties]])/('F+ , F-'!AB$2-'F+ , F-'!AB$3))</f>
        <v>1.5267363410225493E-3</v>
      </c>
      <c r="AC546" s="1" cm="1">
        <f t="array" ref="AC546">[1]!table_weight[Composure]*(('F+ , F-'!AC$2-[1]!tbl_gk[[#This Row],[Composure]])/('F+ , F-'!AC$2-'F+ , F-'!AC$3))</f>
        <v>1.441083694938589E-3</v>
      </c>
      <c r="AD546" s="1" cm="1">
        <f t="array" ref="AD546">[1]!table_weight[Marking]*(('F+ , F-'!AD$2-[1]!tbl_gk[[#This Row],[Marking]])/('F+ , F-'!AD$2-'F+ , F-'!AD$3))</f>
        <v>1.8929790758205733E-2</v>
      </c>
      <c r="AE546" s="1" cm="1">
        <f t="array" ref="AE546">[1]!table_weight[StandingTackle]*(('F+ , F-'!AE$2-[1]!tbl_gk[[#This Row],[StandingTackle]])/('F+ , F-'!AE$2-'F+ , F-'!AE$3))</f>
        <v>1.5691800233775807E-2</v>
      </c>
      <c r="AF546" s="1" cm="1">
        <f t="array" ref="AF546">[1]!table_weight[SlidingTackle]*(('F+ , F-'!AF$2-[1]!tbl_gk[[#This Row],[SlidingTackle]])/('F+ , F-'!AF$2-'F+ , F-'!AF$3))</f>
        <v>5.977828660486021E-3</v>
      </c>
      <c r="AG546" s="1" cm="1">
        <f t="array" ref="AG546">[1]!table_weight[GKDiving]*(('F+ , F-'!AG$2-[1]!tbl_gk[[#This Row],[GKDiving]])/('F+ , F-'!AG$2-'F+ , F-'!AG$3))</f>
        <v>3.9286710272791778E-2</v>
      </c>
      <c r="AH546" s="1" cm="1">
        <f t="array" ref="AH546">[1]!table_weight[GKHandling]*(('F+ , F-'!AH$2-[1]!tbl_gk[[#This Row],[GKHandling]])/('F+ , F-'!AH$2-'F+ , F-'!AH$3))</f>
        <v>3.7430060448935834E-2</v>
      </c>
      <c r="AI546" s="1" cm="1">
        <f t="array" ref="AI546">[1]!table_weight[GKKicking]*(('F+ , F-'!AI$2-[1]!tbl_gk[[#This Row],[GKKicking]])/('F+ , F-'!AI$2-'F+ , F-'!AI$3))</f>
        <v>2.5044113173106158E-2</v>
      </c>
      <c r="AJ546" s="1" cm="1">
        <f t="array" ref="AJ546">[1]!table_weight[GKPositioning]*(('F+ , F-'!AJ$2-[1]!tbl_gk[[#This Row],[GKPositioning]])/('F+ , F-'!AJ$2-'F+ , F-'!AJ$3))</f>
        <v>1.2613793264842845E-2</v>
      </c>
      <c r="AK546" s="1" cm="1">
        <f t="array" ref="AK546">[1]!table_weight[GKReflexes]*(('F+ , F-'!AK$2-[1]!tbl_gk[[#This Row],[GKReflexes]])/('F+ , F-'!AK$2-'F+ , F-'!AK$3))</f>
        <v>3.6439847209545996E-2</v>
      </c>
    </row>
    <row r="547" spans="1:37" x14ac:dyDescent="0.55000000000000004">
      <c r="A547" s="8">
        <f>[1]!tbl_gk[[#This Row],[ID]]</f>
        <v>215069</v>
      </c>
      <c r="B547" s="2" cm="1">
        <f t="array" ref="B547">[1]!table_weight[ValueEUR]*(('F+ , F-'!B$2-[1]!tbl_gk[[#This Row],[ValueEUR]])/('F+ , F-'!B$2-'F+ , F-'!B$3))</f>
        <v>4.9108559053458981E-4</v>
      </c>
      <c r="C547" s="2" cm="1">
        <f t="array" ref="C547">[1]!table_weight[WageEUR]*(('F+ , F-'!C$2-[1]!tbl_gk[[#This Row],[WageEUR]])/('F+ , F-'!C$2-'F+ , F-'!C$3))</f>
        <v>1.6430792829955629E-3</v>
      </c>
      <c r="D547" s="2" cm="1">
        <f t="array" ref="D547">[1]!table_weight[Crossing]*(('F+ , F-'!D$2-[1]!tbl_gk[[#This Row],[Crossing]])/('F+ , F-'!D$2-'F+ , F-'!D$3))</f>
        <v>2.9141914719869291E-2</v>
      </c>
      <c r="E547" s="2" cm="1">
        <f t="array" ref="E547">[1]!table_weight[Finishing]*(('F+ , F-'!E$2-[1]!tbl_gk[[#This Row],[Finishing]])/('F+ , F-'!E$2-'F+ , F-'!E$3))</f>
        <v>8.9842561606326941E-3</v>
      </c>
      <c r="F547" s="2" cm="1">
        <f t="array" ref="F547">[1]!table_weight[HeadingAccuracy]*(('F+ , F-'!F$2-[1]!tbl_gk[[#This Row],[HeadingAccuracy]])/('F+ , F-'!F$2-'F+ , F-'!F$3))</f>
        <v>1.1274360672166649E-2</v>
      </c>
      <c r="G547" s="2" cm="1">
        <f t="array" ref="G547">[1]!table_weight[ShortPassing]*(('F+ , F-'!G$2-[1]!tbl_gk[[#This Row],[ShortPassing]])/('F+ , F-'!G$2-'F+ , F-'!G$3))</f>
        <v>4.781557995763748E-2</v>
      </c>
      <c r="H547" s="2" cm="1">
        <f t="array" ref="H547">[1]!table_weight[Volleys]*(('F+ , F-'!H$2-[1]!tbl_gk[[#This Row],[Volleys]])/('F+ , F-'!H$2-'F+ , F-'!H$3))</f>
        <v>1.2731313077869197E-3</v>
      </c>
      <c r="I547" s="2" cm="1">
        <f t="array" ref="I547">[1]!table_weight[Dribbling]*(('F+ , F-'!I$2-[1]!tbl_gk[[#This Row],[Dribbling]])/('F+ , F-'!I$2-'F+ , F-'!I$3))</f>
        <v>1.0756660437220181E-2</v>
      </c>
      <c r="J547" s="2" cm="1">
        <f t="array" ref="J547">[1]!table_weight[Curve]*(('F+ , F-'!J$2-[1]!tbl_gk[[#This Row],[Curve]])/('F+ , F-'!J$2-'F+ , F-'!J$3))</f>
        <v>8.7888314234526414E-3</v>
      </c>
      <c r="K547" s="2" cm="1">
        <f t="array" ref="K547">[1]!table_weight[FKAccuracy]*(('F+ , F-'!K$2-[1]!tbl_gk[[#This Row],[FKAccuracy]])/('F+ , F-'!K$2-'F+ , F-'!K$3))</f>
        <v>8.6705202312138564E-3</v>
      </c>
      <c r="L547" s="2" cm="1">
        <f t="array" ref="L547">[1]!table_weight[LongPassing]*(('F+ , F-'!L$2-[1]!tbl_gk[[#This Row],[LongPassing]])/('F+ , F-'!L$2-'F+ , F-'!L$3))</f>
        <v>2.9778325504168909E-2</v>
      </c>
      <c r="M547" s="2" cm="1">
        <f t="array" ref="M547">[1]!table_weight[BallControl]*(('F+ , F-'!M$2-[1]!tbl_gk[[#This Row],[BallControl]])/('F+ , F-'!M$2-'F+ , F-'!M$3))</f>
        <v>1.0430701030031691E-2</v>
      </c>
      <c r="N547" s="2" cm="1">
        <f t="array" ref="N547">[1]!table_weight[Acceleration]*(('F+ , F-'!N$2-[1]!tbl_gk[[#This Row],[Acceleration]])/('F+ , F-'!N$2-'F+ , F-'!N$3))</f>
        <v>2.2548721344333262E-3</v>
      </c>
      <c r="O547" s="2" cm="1">
        <f t="array" ref="O547">[1]!table_weight[SprintSpeed]*(('F+ , F-'!O$2-[1]!tbl_gk[[#This Row],[SprintSpeed]])/('F+ , F-'!O$2-'F+ , F-'!O$3))</f>
        <v>6.1843626407058041E-3</v>
      </c>
      <c r="P547" s="2" cm="1">
        <f t="array" ref="P547">[1]!table_weight[Agility]*(('F+ , F-'!P$2-[1]!tbl_gk[[#This Row],[Agility]])/('F+ , F-'!P$2-'F+ , F-'!P$3))</f>
        <v>3.1592988696730611E-3</v>
      </c>
      <c r="Q547" s="2" cm="1">
        <f t="array" ref="Q547">[1]!table_weight[Reactions]*(('F+ , F-'!Q$2-[1]!tbl_gk[[#This Row],[Reactions]])/('F+ , F-'!Q$2-'F+ , F-'!Q$3))</f>
        <v>1.0828482001515951E-3</v>
      </c>
      <c r="R547" s="2" cm="1">
        <f t="array" ref="R547">[1]!table_weight[Balance]*(('F+ , F-'!R$2-[1]!tbl_gk[[#This Row],[Balance]])/('F+ , F-'!R$2-'F+ , F-'!R$3))</f>
        <v>9.9340009809825627E-4</v>
      </c>
      <c r="S547" s="2" cm="1">
        <f t="array" ref="S547">[1]!table_weight[ShotPower]*(('F+ , F-'!S$2-[1]!tbl_gk[[#This Row],[ShotPower]])/('F+ , F-'!S$2-'F+ , F-'!S$3))</f>
        <v>4.6747349128495319E-3</v>
      </c>
      <c r="T547" s="2" cm="1">
        <f t="array" ref="T547">[1]!table_weight[Jumping]*(('F+ , F-'!T$2-[1]!tbl_gk[[#This Row],[Jumping]])/('F+ , F-'!T$2-'F+ , F-'!T$3))</f>
        <v>1.459807452623725E-3</v>
      </c>
      <c r="U547" s="2" cm="1">
        <f t="array" ref="U547">[1]!table_weight[Stamina]*(('F+ , F-'!U$2-[1]!tbl_gk[[#This Row],[Stamina]])/('F+ , F-'!U$2-'F+ , F-'!U$3))</f>
        <v>1.2021943727489499E-2</v>
      </c>
      <c r="V547" s="2" cm="1">
        <f t="array" ref="V547">[1]!table_weight[Strength]*(('F+ , F-'!V$2-[1]!tbl_gk[[#This Row],[Strength]])/('F+ , F-'!V$2-'F+ , F-'!V$3))</f>
        <v>2.3070682486563184E-2</v>
      </c>
      <c r="W547" s="2" cm="1">
        <f t="array" ref="W547">[1]!table_weight[LongShots]*(('F+ , F-'!W$2-[1]!tbl_gk[[#This Row],[LongShots]])/('F+ , F-'!W$2-'F+ , F-'!W$3))</f>
        <v>8.3106398450658349E-3</v>
      </c>
      <c r="X547" s="2" cm="1">
        <f t="array" ref="X547">[1]!table_weight[Aggression]*(('F+ , F-'!X$2-[1]!tbl_gk[[#This Row],[Aggression]])/('F+ , F-'!X$2-'F+ , F-'!X$3))</f>
        <v>7.301490721022195E-3</v>
      </c>
      <c r="Y547" s="2" cm="1">
        <f t="array" ref="Y547">[1]!table_weight[Interceptions]*(('F+ , F-'!Y$2-[1]!tbl_gk[[#This Row],[Interceptions]])/('F+ , F-'!Y$2-'F+ , F-'!Y$3))</f>
        <v>1.5236173049287543E-2</v>
      </c>
      <c r="Z547" s="2" cm="1">
        <f t="array" ref="Z547">[1]!table_weight[Positioning]*(('F+ , F-'!Z$2-[1]!tbl_gk[[#This Row],[Positioning]])/('F+ , F-'!Z$2-'F+ , F-'!Z$3))</f>
        <v>8.8733394179088337E-4</v>
      </c>
      <c r="AA547" s="2" cm="1">
        <f t="array" ref="AA547">[1]!table_weight[Vision]*(('F+ , F-'!AA$2-[1]!tbl_gk[[#This Row],[Vision]])/('F+ , F-'!AA$2-'F+ , F-'!AA$3))</f>
        <v>1.2067741608356128E-2</v>
      </c>
      <c r="AB547" s="2" cm="1">
        <f t="array" ref="AB547">[1]!table_weight[Penalties]*(('F+ , F-'!AB$2-[1]!tbl_gk[[#This Row],[Penalties]])/('F+ , F-'!AB$2-'F+ , F-'!AB$3))</f>
        <v>1.9965013690294879E-3</v>
      </c>
      <c r="AC547" s="2" cm="1">
        <f t="array" ref="AC547">[1]!table_weight[Composure]*(('F+ , F-'!AC$2-[1]!tbl_gk[[#This Row],[Composure]])/('F+ , F-'!AC$2-'F+ , F-'!AC$3))</f>
        <v>4.2698776146328564E-4</v>
      </c>
      <c r="AD547" s="2" cm="1">
        <f t="array" ref="AD547">[1]!table_weight[Marking]*(('F+ , F-'!AD$2-[1]!tbl_gk[[#This Row],[Marking]])/('F+ , F-'!AD$2-'F+ , F-'!AD$3))</f>
        <v>1.8929790758205733E-2</v>
      </c>
      <c r="AE547" s="2" cm="1">
        <f t="array" ref="AE547">[1]!table_weight[StandingTackle]*(('F+ , F-'!AE$2-[1]!tbl_gk[[#This Row],[StandingTackle]])/('F+ , F-'!AE$2-'F+ , F-'!AE$3))</f>
        <v>1.5691800233775807E-2</v>
      </c>
      <c r="AF547" s="2" cm="1">
        <f t="array" ref="AF547">[1]!table_weight[SlidingTackle]*(('F+ , F-'!AF$2-[1]!tbl_gk[[#This Row],[SlidingTackle]])/('F+ , F-'!AF$2-'F+ , F-'!AF$3))</f>
        <v>8.9667429907290316E-3</v>
      </c>
      <c r="AG547" s="2" cm="1">
        <f t="array" ref="AG547">[1]!table_weight[GKDiving]*(('F+ , F-'!AG$2-[1]!tbl_gk[[#This Row],[GKDiving]])/('F+ , F-'!AG$2-'F+ , F-'!AG$3))</f>
        <v>2.9038003245106969E-2</v>
      </c>
      <c r="AH547" s="2" cm="1">
        <f t="array" ref="AH547">[1]!table_weight[GKHandling]*(('F+ , F-'!AH$2-[1]!tbl_gk[[#This Row],[GKHandling]])/('F+ , F-'!AH$2-'F+ , F-'!AH$3))</f>
        <v>3.386529278713242E-2</v>
      </c>
      <c r="AI547" s="2" cm="1">
        <f t="array" ref="AI547">[1]!table_weight[GKKicking]*(('F+ , F-'!AI$2-[1]!tbl_gk[[#This Row],[GKKicking]])/('F+ , F-'!AI$2-'F+ , F-'!AI$3))</f>
        <v>2.1466382719805277E-2</v>
      </c>
      <c r="AJ547" s="2" cm="1">
        <f t="array" ref="AJ547">[1]!table_weight[GKPositioning]*(('F+ , F-'!AJ$2-[1]!tbl_gk[[#This Row],[GKPositioning]])/('F+ , F-'!AJ$2-'F+ , F-'!AJ$3))</f>
        <v>1.1352413938358561E-2</v>
      </c>
      <c r="AK547" s="2" cm="1">
        <f t="array" ref="AK547">[1]!table_weight[GKReflexes]*(('F+ , F-'!AK$2-[1]!tbl_gk[[#This Row],[GKReflexes]])/('F+ , F-'!AK$2-'F+ , F-'!AK$3))</f>
        <v>2.9151877767636801E-2</v>
      </c>
    </row>
    <row r="548" spans="1:37" x14ac:dyDescent="0.55000000000000004">
      <c r="A548" s="7">
        <f>[1]!tbl_gk[[#This Row],[ID]]</f>
        <v>215086</v>
      </c>
      <c r="B548" s="1" cm="1">
        <f t="array" ref="B548">[1]!table_weight[ValueEUR]*(('F+ , F-'!B$2-[1]!tbl_gk[[#This Row],[ValueEUR]])/('F+ , F-'!B$2-'F+ , F-'!B$3))</f>
        <v>6.4541795713879782E-4</v>
      </c>
      <c r="C548" s="1" cm="1">
        <f t="array" ref="C548">[1]!table_weight[WageEUR]*(('F+ , F-'!C$2-[1]!tbl_gk[[#This Row],[WageEUR]])/('F+ , F-'!C$2-'F+ , F-'!C$3))</f>
        <v>5.4769309433185431E-4</v>
      </c>
      <c r="D548" s="1" cm="1">
        <f t="array" ref="D548">[1]!table_weight[Crossing]*(('F+ , F-'!D$2-[1]!tbl_gk[[#This Row],[Crossing]])/('F+ , F-'!D$2-'F+ , F-'!D$3))</f>
        <v>1.6812643107616897E-2</v>
      </c>
      <c r="E548" s="1" cm="1">
        <f t="array" ref="E548">[1]!table_weight[Finishing]*(('F+ , F-'!E$2-[1]!tbl_gk[[#This Row],[Finishing]])/('F+ , F-'!E$2-'F+ , F-'!E$3))</f>
        <v>1.2977258898691668E-2</v>
      </c>
      <c r="F548" s="1" cm="1">
        <f t="array" ref="F548">[1]!table_weight[HeadingAccuracy]*(('F+ , F-'!F$2-[1]!tbl_gk[[#This Row],[HeadingAccuracy]])/('F+ , F-'!F$2-'F+ , F-'!F$3))</f>
        <v>9.6040850170308507E-3</v>
      </c>
      <c r="G548" s="1" cm="1">
        <f t="array" ref="G548">[1]!table_weight[ShortPassing]*(('F+ , F-'!G$2-[1]!tbl_gk[[#This Row],[ShortPassing]])/('F+ , F-'!G$2-'F+ , F-'!G$3))</f>
        <v>9.8443841089253647E-3</v>
      </c>
      <c r="H548" s="1" cm="1">
        <f t="array" ref="H548">[1]!table_weight[Volleys]*(('F+ , F-'!H$2-[1]!tbl_gk[[#This Row],[Volleys]])/('F+ , F-'!H$2-'F+ , F-'!H$3))</f>
        <v>1.2731313077869197E-3</v>
      </c>
      <c r="I548" s="1" cm="1">
        <f t="array" ref="I548">[1]!table_weight[Dribbling]*(('F+ , F-'!I$2-[1]!tbl_gk[[#This Row],[Dribbling]])/('F+ , F-'!I$2-'F+ , F-'!I$3))</f>
        <v>1.7601807988178481E-2</v>
      </c>
      <c r="J548" s="1" cm="1">
        <f t="array" ref="J548">[1]!table_weight[Curve]*(('F+ , F-'!J$2-[1]!tbl_gk[[#This Row],[Curve]])/('F+ , F-'!J$2-'F+ , F-'!J$3))</f>
        <v>8.9578474123651938E-3</v>
      </c>
      <c r="K548" s="1" cm="1">
        <f t="array" ref="K548">[1]!table_weight[FKAccuracy]*(('F+ , F-'!K$2-[1]!tbl_gk[[#This Row],[FKAccuracy]])/('F+ , F-'!K$2-'F+ , F-'!K$3))</f>
        <v>9.4310921813203358E-3</v>
      </c>
      <c r="L548" s="1" cm="1">
        <f t="array" ref="L548">[1]!table_weight[LongPassing]*(('F+ , F-'!L$2-[1]!tbl_gk[[#This Row],[LongPassing]])/('F+ , F-'!L$2-'F+ , F-'!L$3))</f>
        <v>1.2452754301743363E-2</v>
      </c>
      <c r="M548" s="1" cm="1">
        <f t="array" ref="M548">[1]!table_weight[BallControl]*(('F+ , F-'!M$2-[1]!tbl_gk[[#This Row],[BallControl]])/('F+ , F-'!M$2-'F+ , F-'!M$3))</f>
        <v>3.0422878004259099E-3</v>
      </c>
      <c r="N548" s="1" cm="1">
        <f t="array" ref="N548">[1]!table_weight[Acceleration]*(('F+ , F-'!N$2-[1]!tbl_gk[[#This Row],[Acceleration]])/('F+ , F-'!N$2-'F+ , F-'!N$3))</f>
        <v>3.8332826285366545E-3</v>
      </c>
      <c r="O548" s="1" cm="1">
        <f t="array" ref="O548">[1]!table_weight[SprintSpeed]*(('F+ , F-'!O$2-[1]!tbl_gk[[#This Row],[SprintSpeed]])/('F+ , F-'!O$2-'F+ , F-'!O$3))</f>
        <v>4.7788256769090301E-3</v>
      </c>
      <c r="P548" s="1" cm="1">
        <f t="array" ref="P548">[1]!table_weight[Agility]*(('F+ , F-'!P$2-[1]!tbl_gk[[#This Row],[Agility]])/('F+ , F-'!P$2-'F+ , F-'!P$3))</f>
        <v>3.6273431466616623E-3</v>
      </c>
      <c r="Q548" s="1" cm="1">
        <f t="array" ref="Q548">[1]!table_weight[Reactions]*(('F+ , F-'!Q$2-[1]!tbl_gk[[#This Row],[Reactions]])/('F+ , F-'!Q$2-'F+ , F-'!Q$3))</f>
        <v>1.1344124001588141E-3</v>
      </c>
      <c r="R548" s="1" cm="1">
        <f t="array" ref="R548">[1]!table_weight[Balance]*(('F+ , F-'!R$2-[1]!tbl_gk[[#This Row],[Balance]])/('F+ , F-'!R$2-'F+ , F-'!R$3))</f>
        <v>8.6922508583597434E-4</v>
      </c>
      <c r="S548" s="1" cm="1">
        <f t="array" ref="S548">[1]!table_weight[ShotPower]*(('F+ , F-'!S$2-[1]!tbl_gk[[#This Row],[ShotPower]])/('F+ , F-'!S$2-'F+ , F-'!S$3))</f>
        <v>4.4150274176912247E-3</v>
      </c>
      <c r="T548" s="1" cm="1">
        <f t="array" ref="T548">[1]!table_weight[Jumping]*(('F+ , F-'!T$2-[1]!tbl_gk[[#This Row],[Jumping]])/('F+ , F-'!T$2-'F+ , F-'!T$3))</f>
        <v>2.1467756656231253E-3</v>
      </c>
      <c r="U548" s="1" cm="1">
        <f t="array" ref="U548">[1]!table_weight[Stamina]*(('F+ , F-'!U$2-[1]!tbl_gk[[#This Row],[Stamina]])/('F+ , F-'!U$2-'F+ , F-'!U$3))</f>
        <v>4.2935513312462497E-3</v>
      </c>
      <c r="V548" s="1" cm="1">
        <f t="array" ref="V548">[1]!table_weight[Strength]*(('F+ , F-'!V$2-[1]!tbl_gk[[#This Row],[Strength]])/('F+ , F-'!V$2-'F+ , F-'!V$3))</f>
        <v>1.3310009126863375E-2</v>
      </c>
      <c r="W548" s="1" cm="1">
        <f t="array" ref="W548">[1]!table_weight[LongShots]*(('F+ , F-'!W$2-[1]!tbl_gk[[#This Row],[LongShots]])/('F+ , F-'!W$2-'F+ , F-'!W$3))</f>
        <v>6.4926873789576834E-3</v>
      </c>
      <c r="X548" s="1" cm="1">
        <f t="array" ref="X548">[1]!table_weight[Aggression]*(('F+ , F-'!X$2-[1]!tbl_gk[[#This Row],[Aggression]])/('F+ , F-'!X$2-'F+ , F-'!X$3))</f>
        <v>2.4338302403407318E-3</v>
      </c>
      <c r="Y548" s="1" cm="1">
        <f t="array" ref="Y548">[1]!table_weight[Interceptions]*(('F+ , F-'!Y$2-[1]!tbl_gk[[#This Row],[Interceptions]])/('F+ , F-'!Y$2-'F+ , F-'!Y$3))</f>
        <v>9.6957464859102546E-3</v>
      </c>
      <c r="Z548" s="1" cm="1">
        <f t="array" ref="Z548">[1]!table_weight[Positioning]*(('F+ , F-'!Z$2-[1]!tbl_gk[[#This Row],[Positioning]])/('F+ , F-'!Z$2-'F+ , F-'!Z$3))</f>
        <v>2.957779805969611E-4</v>
      </c>
      <c r="AA548" s="1" cm="1">
        <f t="array" ref="AA548">[1]!table_weight[Vision]*(('F+ , F-'!AA$2-[1]!tbl_gk[[#This Row],[Vision]])/('F+ , F-'!AA$2-'F+ , F-'!AA$3))</f>
        <v>3.5493357671635669E-3</v>
      </c>
      <c r="AB548" s="1" cm="1">
        <f t="array" ref="AB548">[1]!table_weight[Penalties]*(('F+ , F-'!AB$2-[1]!tbl_gk[[#This Row],[Penalties]])/('F+ , F-'!AB$2-'F+ , F-'!AB$3))</f>
        <v>2.0747955403639775E-3</v>
      </c>
      <c r="AC548" s="1" cm="1">
        <f t="array" ref="AC548">[1]!table_weight[Composure]*(('F+ , F-'!AC$2-[1]!tbl_gk[[#This Row],[Composure]])/('F+ , F-'!AC$2-'F+ , F-'!AC$3))</f>
        <v>4.2698776146328564E-4</v>
      </c>
      <c r="AD548" s="1" cm="1">
        <f t="array" ref="AD548">[1]!table_weight[Marking]*(('F+ , F-'!AD$2-[1]!tbl_gk[[#This Row],[Marking]])/('F+ , F-'!AD$2-'F+ , F-'!AD$3))</f>
        <v>1.8929790758205733E-2</v>
      </c>
      <c r="AE548" s="1" cm="1">
        <f t="array" ref="AE548">[1]!table_weight[StandingTackle]*(('F+ , F-'!AE$2-[1]!tbl_gk[[#This Row],[StandingTackle]])/('F+ , F-'!AE$2-'F+ , F-'!AE$3))</f>
        <v>2.465854322450484E-2</v>
      </c>
      <c r="AF548" s="1" cm="1">
        <f t="array" ref="AF548">[1]!table_weight[SlidingTackle]*(('F+ , F-'!AF$2-[1]!tbl_gk[[#This Row],[SlidingTackle]])/('F+ , F-'!AF$2-'F+ , F-'!AF$3))</f>
        <v>7.4722858256075263E-3</v>
      </c>
      <c r="AG548" s="1" cm="1">
        <f t="array" ref="AG548">[1]!table_weight[GKDiving]*(('F+ , F-'!AG$2-[1]!tbl_gk[[#This Row],[GKDiving]])/('F+ , F-'!AG$2-'F+ , F-'!AG$3))</f>
        <v>2.9038003245106969E-2</v>
      </c>
      <c r="AH548" s="1" cm="1">
        <f t="array" ref="AH548">[1]!table_weight[GKHandling]*(('F+ , F-'!AH$2-[1]!tbl_gk[[#This Row],[GKHandling]])/('F+ , F-'!AH$2-'F+ , F-'!AH$3))</f>
        <v>3.7430060448935834E-2</v>
      </c>
      <c r="AI548" s="1" cm="1">
        <f t="array" ref="AI548">[1]!table_weight[GKKicking]*(('F+ , F-'!AI$2-[1]!tbl_gk[[#This Row],[GKKicking]])/('F+ , F-'!AI$2-'F+ , F-'!AI$3))</f>
        <v>1.9677517493154842E-2</v>
      </c>
      <c r="AJ548" s="1" cm="1">
        <f t="array" ref="AJ548">[1]!table_weight[GKPositioning]*(('F+ , F-'!AJ$2-[1]!tbl_gk[[#This Row],[GKPositioning]])/('F+ , F-'!AJ$2-'F+ , F-'!AJ$3))</f>
        <v>1.4505862254569271E-2</v>
      </c>
      <c r="AK548" s="1" cm="1">
        <f t="array" ref="AK548">[1]!table_weight[GKReflexes]*(('F+ , F-'!AK$2-[1]!tbl_gk[[#This Row],[GKReflexes]])/('F+ , F-'!AK$2-'F+ , F-'!AK$3))</f>
        <v>2.7329885407159499E-2</v>
      </c>
    </row>
    <row r="549" spans="1:37" x14ac:dyDescent="0.55000000000000004">
      <c r="A549" s="8">
        <f>[1]!tbl_gk[[#This Row],[ID]]</f>
        <v>215097</v>
      </c>
      <c r="B549" s="2" cm="1">
        <f t="array" ref="B549">[1]!table_weight[ValueEUR]*(('F+ , F-'!B$2-[1]!tbl_gk[[#This Row],[ValueEUR]])/('F+ , F-'!B$2-'F+ , F-'!B$3))</f>
        <v>2.9045351394911935E-4</v>
      </c>
      <c r="C549" s="2" cm="1">
        <f t="array" ref="C549">[1]!table_weight[WageEUR]*(('F+ , F-'!C$2-[1]!tbl_gk[[#This Row],[WageEUR]])/('F+ , F-'!C$2-'F+ , F-'!C$3))</f>
        <v>2.3472561185650898E-4</v>
      </c>
      <c r="D549" s="2" cm="1">
        <f t="array" ref="D549">[1]!table_weight[Crossing]*(('F+ , F-'!D$2-[1]!tbl_gk[[#This Row],[Crossing]])/('F+ , F-'!D$2-'F+ , F-'!D$3))</f>
        <v>3.0262757593710415E-2</v>
      </c>
      <c r="E549" s="2" cm="1">
        <f t="array" ref="E549">[1]!table_weight[Finishing]*(('F+ , F-'!E$2-[1]!tbl_gk[[#This Row],[Finishing]])/('F+ , F-'!E$2-'F+ , F-'!E$3))</f>
        <v>1.9965013690294877E-2</v>
      </c>
      <c r="F549" s="2" cm="1">
        <f t="array" ref="F549">[1]!table_weight[HeadingAccuracy]*(('F+ , F-'!F$2-[1]!tbl_gk[[#This Row],[HeadingAccuracy]])/('F+ , F-'!F$2-'F+ , F-'!F$3))</f>
        <v>1.0439222844598752E-2</v>
      </c>
      <c r="G549" s="2" cm="1">
        <f t="array" ref="G549">[1]!table_weight[ShortPassing]*(('F+ , F-'!G$2-[1]!tbl_gk[[#This Row],[ShortPassing]])/('F+ , F-'!G$2-'F+ , F-'!G$3))</f>
        <v>4.3596558196669473E-2</v>
      </c>
      <c r="H549" s="2" cm="1">
        <f t="array" ref="H549">[1]!table_weight[Volleys]*(('F+ , F-'!H$2-[1]!tbl_gk[[#This Row],[Volleys]])/('F+ , F-'!H$2-'F+ , F-'!H$3))</f>
        <v>8.1017446859167619E-4</v>
      </c>
      <c r="I549" s="2" cm="1">
        <f t="array" ref="I549">[1]!table_weight[Dribbling]*(('F+ , F-'!I$2-[1]!tbl_gk[[#This Row],[Dribbling]])/('F+ , F-'!I$2-'F+ , F-'!I$3))</f>
        <v>2.1513320874440363E-2</v>
      </c>
      <c r="J549" s="2" cm="1">
        <f t="array" ref="J549">[1]!table_weight[Curve]*(('F+ , F-'!J$2-[1]!tbl_gk[[#This Row],[Curve]])/('F+ , F-'!J$2-'F+ , F-'!J$3))</f>
        <v>9.1268634012777444E-3</v>
      </c>
      <c r="K549" s="2" cm="1">
        <f t="array" ref="K549">[1]!table_weight[FKAccuracy]*(('F+ , F-'!K$2-[1]!tbl_gk[[#This Row],[FKAccuracy]])/('F+ , F-'!K$2-'F+ , F-'!K$3))</f>
        <v>7.9099482811073787E-3</v>
      </c>
      <c r="L549" s="2" cm="1">
        <f t="array" ref="L549">[1]!table_weight[LongPassing]*(('F+ , F-'!L$2-[1]!tbl_gk[[#This Row],[LongPassing]])/('F+ , F-'!L$2-'F+ , F-'!L$3))</f>
        <v>2.1656964003031933E-2</v>
      </c>
      <c r="M549" s="2" cm="1">
        <f t="array" ref="M549">[1]!table_weight[BallControl]*(('F+ , F-'!M$2-[1]!tbl_gk[[#This Row],[BallControl]])/('F+ , F-'!M$2-'F+ , F-'!M$3))</f>
        <v>9.1268634012777305E-3</v>
      </c>
      <c r="N549" s="2" cm="1">
        <f t="array" ref="N549">[1]!table_weight[Acceleration]*(('F+ , F-'!N$2-[1]!tbl_gk[[#This Row],[Acceleration]])/('F+ , F-'!N$2-'F+ , F-'!N$3))</f>
        <v>5.1862059091966504E-3</v>
      </c>
      <c r="O549" s="2" cm="1">
        <f t="array" ref="O549">[1]!table_weight[SprintSpeed]*(('F+ , F-'!O$2-[1]!tbl_gk[[#This Row],[SprintSpeed]])/('F+ , F-'!O$2-'F+ , F-'!O$3))</f>
        <v>7.0276848189838679E-3</v>
      </c>
      <c r="P549" s="2" cm="1">
        <f t="array" ref="P549">[1]!table_weight[Agility]*(('F+ , F-'!P$2-[1]!tbl_gk[[#This Row],[Agility]])/('F+ , F-'!P$2-'F+ , F-'!P$3))</f>
        <v>4.3294095621445646E-3</v>
      </c>
      <c r="Q549" s="2" cm="1">
        <f t="array" ref="Q549">[1]!table_weight[Reactions]*(('F+ , F-'!Q$2-[1]!tbl_gk[[#This Row],[Reactions]])/('F+ , F-'!Q$2-'F+ , F-'!Q$3))</f>
        <v>1.7531828002454398E-3</v>
      </c>
      <c r="R549" s="2" cm="1">
        <f t="array" ref="R549">[1]!table_weight[Balance]*(('F+ , F-'!R$2-[1]!tbl_gk[[#This Row],[Balance]])/('F+ , F-'!R$2-'F+ , F-'!R$3))</f>
        <v>8.0713757970483338E-4</v>
      </c>
      <c r="S549" s="2" cm="1">
        <f t="array" ref="S549">[1]!table_weight[ShotPower]*(('F+ , F-'!S$2-[1]!tbl_gk[[#This Row],[ShotPower]])/('F+ , F-'!S$2-'F+ , F-'!S$3))</f>
        <v>5.7135648934827617E-3</v>
      </c>
      <c r="T549" s="2" cm="1">
        <f t="array" ref="T549">[1]!table_weight[Jumping]*(('F+ , F-'!T$2-[1]!tbl_gk[[#This Row],[Jumping]])/('F+ , F-'!T$2-'F+ , F-'!T$3))</f>
        <v>2.4902597721228252E-3</v>
      </c>
      <c r="U549" s="2" cm="1">
        <f t="array" ref="U549">[1]!table_weight[Stamina]*(('F+ , F-'!U$2-[1]!tbl_gk[[#This Row],[Stamina]])/('F+ , F-'!U$2-'F+ , F-'!U$3))</f>
        <v>2.3185177188729752E-2</v>
      </c>
      <c r="V549" s="2" cm="1">
        <f t="array" ref="V549">[1]!table_weight[Strength]*(('F+ , F-'!V$2-[1]!tbl_gk[[#This Row],[Strength]])/('F+ , F-'!V$2-'F+ , F-'!V$3))</f>
        <v>2.3958016428354077E-2</v>
      </c>
      <c r="W549" s="2" cm="1">
        <f t="array" ref="W549">[1]!table_weight[LongShots]*(('F+ , F-'!W$2-[1]!tbl_gk[[#This Row],[LongShots]])/('F+ , F-'!W$2-'F+ , F-'!W$3))</f>
        <v>8.0509323499075268E-3</v>
      </c>
      <c r="X549" s="2" cm="1">
        <f t="array" ref="X549">[1]!table_weight[Aggression]*(('F+ , F-'!X$2-[1]!tbl_gk[[#This Row],[Aggression]])/('F+ , F-'!X$2-'F+ , F-'!X$3))</f>
        <v>1.3386066321874024E-2</v>
      </c>
      <c r="Y549" s="2" cm="1">
        <f t="array" ref="Y549">[1]!table_weight[Interceptions]*(('F+ , F-'!Y$2-[1]!tbl_gk[[#This Row],[Interceptions]])/('F+ , F-'!Y$2-'F+ , F-'!Y$3))</f>
        <v>1.7313833010554024E-2</v>
      </c>
      <c r="Z549" s="2" cm="1">
        <f t="array" ref="Z549">[1]!table_weight[Positioning]*(('F+ , F-'!Z$2-[1]!tbl_gk[[#This Row],[Positioning]])/('F+ , F-'!Z$2-'F+ , F-'!Z$3))</f>
        <v>1.7746678835817667E-3</v>
      </c>
      <c r="AA549" s="2" cm="1">
        <f t="array" ref="AA549">[1]!table_weight[Vision]*(('F+ , F-'!AA$2-[1]!tbl_gk[[#This Row],[Vision]])/('F+ , F-'!AA$2-'F+ , F-'!AA$3))</f>
        <v>1.9876280296115975E-2</v>
      </c>
      <c r="AB549" s="2" cm="1">
        <f t="array" ref="AB549">[1]!table_weight[Penalties]*(('F+ , F-'!AB$2-[1]!tbl_gk[[#This Row],[Penalties]])/('F+ , F-'!AB$2-'F+ , F-'!AB$3))</f>
        <v>1.5658834266897943E-3</v>
      </c>
      <c r="AC549" s="2" cm="1">
        <f t="array" ref="AC549">[1]!table_weight[Composure]*(('F+ , F-'!AC$2-[1]!tbl_gk[[#This Row],[Composure]])/('F+ , F-'!AC$2-'F+ , F-'!AC$3))</f>
        <v>2.0815653371335178E-3</v>
      </c>
      <c r="AD549" s="2" cm="1">
        <f t="array" ref="AD549">[1]!table_weight[Marking]*(('F+ , F-'!AD$2-[1]!tbl_gk[[#This Row],[Marking]])/('F+ , F-'!AD$2-'F+ , F-'!AD$3))</f>
        <v>2.0507273321389546E-2</v>
      </c>
      <c r="AE549" s="2" cm="1">
        <f t="array" ref="AE549">[1]!table_weight[StandingTackle]*(('F+ , F-'!AE$2-[1]!tbl_gk[[#This Row],[StandingTackle]])/('F+ , F-'!AE$2-'F+ , F-'!AE$3))</f>
        <v>2.241685747682258E-2</v>
      </c>
      <c r="AF549" s="2" cm="1">
        <f t="array" ref="AF549">[1]!table_weight[SlidingTackle]*(('F+ , F-'!AF$2-[1]!tbl_gk[[#This Row],[SlidingTackle]])/('F+ , F-'!AF$2-'F+ , F-'!AF$3))</f>
        <v>5.230600077925268E-3</v>
      </c>
      <c r="AG549" s="2" cm="1">
        <f t="array" ref="AG549">[1]!table_weight[GKDiving]*(('F+ , F-'!AG$2-[1]!tbl_gk[[#This Row],[GKDiving]])/('F+ , F-'!AG$2-'F+ , F-'!AG$3))</f>
        <v>3.4162356758949373E-2</v>
      </c>
      <c r="AH549" s="2" cm="1">
        <f t="array" ref="AH549">[1]!table_weight[GKHandling]*(('F+ , F-'!AH$2-[1]!tbl_gk[[#This Row],[GKHandling]])/('F+ , F-'!AH$2-'F+ , F-'!AH$3))</f>
        <v>4.8124363434346076E-2</v>
      </c>
      <c r="AI549" s="2" cm="1">
        <f t="array" ref="AI549">[1]!table_weight[GKKicking]*(('F+ , F-'!AI$2-[1]!tbl_gk[[#This Row],[GKKicking]])/('F+ , F-'!AI$2-'F+ , F-'!AI$3))</f>
        <v>2.5938545786431375E-2</v>
      </c>
      <c r="AJ549" s="2" cm="1">
        <f t="array" ref="AJ549">[1]!table_weight[GKPositioning]*(('F+ , F-'!AJ$2-[1]!tbl_gk[[#This Row],[GKPositioning]])/('F+ , F-'!AJ$2-'F+ , F-'!AJ$3))</f>
        <v>1.4505862254569271E-2</v>
      </c>
      <c r="AK549" s="2" cm="1">
        <f t="array" ref="AK549">[1]!table_weight[GKReflexes]*(('F+ , F-'!AK$2-[1]!tbl_gk[[#This Row],[GKReflexes]])/('F+ , F-'!AK$2-'F+ , F-'!AK$3))</f>
        <v>3.8261839570023298E-2</v>
      </c>
    </row>
    <row r="550" spans="1:37" x14ac:dyDescent="0.55000000000000004">
      <c r="A550" s="7">
        <f>[1]!tbl_gk[[#This Row],[ID]]</f>
        <v>215123</v>
      </c>
      <c r="B550" s="1" cm="1">
        <f t="array" ref="B550">[1]!table_weight[ValueEUR]*(('F+ , F-'!B$2-[1]!tbl_gk[[#This Row],[ValueEUR]])/('F+ , F-'!B$2-'F+ , F-'!B$3))</f>
        <v>3.6761969725122341E-4</v>
      </c>
      <c r="C550" s="1" cm="1">
        <f t="array" ref="C550">[1]!table_weight[WageEUR]*(('F+ , F-'!C$2-[1]!tbl_gk[[#This Row],[WageEUR]])/('F+ , F-'!C$2-'F+ , F-'!C$3))</f>
        <v>1.3301118005202175E-3</v>
      </c>
      <c r="D550" s="1" cm="1">
        <f t="array" ref="D550">[1]!table_weight[Crossing]*(('F+ , F-'!D$2-[1]!tbl_gk[[#This Row],[Crossing]])/('F+ , F-'!D$2-'F+ , F-'!D$3))</f>
        <v>3.3625286215233793E-2</v>
      </c>
      <c r="E550" s="1" cm="1">
        <f t="array" ref="E550">[1]!table_weight[Finishing]*(('F+ , F-'!E$2-[1]!tbl_gk[[#This Row],[Finishing]])/('F+ , F-'!E$2-'F+ , F-'!E$3))</f>
        <v>6.9877547916032071E-3</v>
      </c>
      <c r="F550" s="1" cm="1">
        <f t="array" ref="F550">[1]!table_weight[HeadingAccuracy]*(('F+ , F-'!F$2-[1]!tbl_gk[[#This Row],[HeadingAccuracy]])/('F+ , F-'!F$2-'F+ , F-'!F$3))</f>
        <v>9.1865161032469011E-3</v>
      </c>
      <c r="G550" s="1" cm="1">
        <f t="array" ref="G550">[1]!table_weight[ShortPassing]*(('F+ , F-'!G$2-[1]!tbl_gk[[#This Row],[ShortPassing]])/('F+ , F-'!G$2-'F+ , F-'!G$3))</f>
        <v>5.0628261131616156E-2</v>
      </c>
      <c r="H550" s="1" cm="1">
        <f t="array" ref="H550">[1]!table_weight[Volleys]*(('F+ , F-'!H$2-[1]!tbl_gk[[#This Row],[Volleys]])/('F+ , F-'!H$2-'F+ , F-'!H$3))</f>
        <v>1.1573920979881087E-3</v>
      </c>
      <c r="I550" s="1" cm="1">
        <f t="array" ref="I550">[1]!table_weight[Dribbling]*(('F+ , F-'!I$2-[1]!tbl_gk[[#This Row],[Dribbling]])/('F+ , F-'!I$2-'F+ , F-'!I$3))</f>
        <v>1.3690295101916595E-2</v>
      </c>
      <c r="J550" s="1" cm="1">
        <f t="array" ref="J550">[1]!table_weight[Curve]*(('F+ , F-'!J$2-[1]!tbl_gk[[#This Row],[Curve]])/('F+ , F-'!J$2-'F+ , F-'!J$3))</f>
        <v>8.6198154345400926E-3</v>
      </c>
      <c r="K550" s="1" cm="1">
        <f t="array" ref="K550">[1]!table_weight[FKAccuracy]*(('F+ , F-'!K$2-[1]!tbl_gk[[#This Row],[FKAccuracy]])/('F+ , F-'!K$2-'F+ , F-'!K$3))</f>
        <v>8.5184058411925615E-3</v>
      </c>
      <c r="L550" s="1" cm="1">
        <f t="array" ref="L550">[1]!table_weight[LongPassing]*(('F+ , F-'!L$2-[1]!tbl_gk[[#This Row],[LongPassing]])/('F+ , F-'!L$2-'F+ , F-'!L$3))</f>
        <v>2.4364084503410925E-2</v>
      </c>
      <c r="M550" s="1" cm="1">
        <f t="array" ref="M550">[1]!table_weight[BallControl]*(('F+ , F-'!M$2-[1]!tbl_gk[[#This Row],[BallControl]])/('F+ , F-'!M$2-'F+ , F-'!M$3))</f>
        <v>1.2169151201703639E-2</v>
      </c>
      <c r="N550" s="1" cm="1">
        <f t="array" ref="N550">[1]!table_weight[Acceleration]*(('F+ , F-'!N$2-[1]!tbl_gk[[#This Row],[Acceleration]])/('F+ , F-'!N$2-'F+ , F-'!N$3))</f>
        <v>3.6077954150933221E-3</v>
      </c>
      <c r="O550" s="1" cm="1">
        <f t="array" ref="O550">[1]!table_weight[SprintSpeed]*(('F+ , F-'!O$2-[1]!tbl_gk[[#This Row],[SprintSpeed]])/('F+ , F-'!O$2-'F+ , F-'!O$3))</f>
        <v>6.1843626407058041E-3</v>
      </c>
      <c r="P550" s="1" cm="1">
        <f t="array" ref="P550">[1]!table_weight[Agility]*(('F+ , F-'!P$2-[1]!tbl_gk[[#This Row],[Agility]])/('F+ , F-'!P$2-'F+ , F-'!P$3))</f>
        <v>2.92527673117876E-3</v>
      </c>
      <c r="Q550" s="1" cm="1">
        <f t="array" ref="Q550">[1]!table_weight[Reactions]*(('F+ , F-'!Q$2-[1]!tbl_gk[[#This Row],[Reactions]])/('F+ , F-'!Q$2-'F+ , F-'!Q$3))</f>
        <v>1.1859766001660328E-3</v>
      </c>
      <c r="R550" s="1" cm="1">
        <f t="array" ref="R550">[1]!table_weight[Balance]*(('F+ , F-'!R$2-[1]!tbl_gk[[#This Row],[Balance]])/('F+ , F-'!R$2-'F+ , F-'!R$3))</f>
        <v>7.4505007357369231E-4</v>
      </c>
      <c r="S550" s="1" cm="1">
        <f t="array" ref="S550">[1]!table_weight[ShotPower]*(('F+ , F-'!S$2-[1]!tbl_gk[[#This Row],[ShotPower]])/('F+ , F-'!S$2-'F+ , F-'!S$3))</f>
        <v>5.9732723886410689E-3</v>
      </c>
      <c r="T550" s="1" cm="1">
        <f t="array" ref="T550">[1]!table_weight[Jumping]*(('F+ , F-'!T$2-[1]!tbl_gk[[#This Row],[Jumping]])/('F+ , F-'!T$2-'F+ , F-'!T$3))</f>
        <v>1.1163233461240253E-3</v>
      </c>
      <c r="U550" s="1" cm="1">
        <f t="array" ref="U550">[1]!table_weight[Stamina]*(('F+ , F-'!U$2-[1]!tbl_gk[[#This Row],[Stamina]])/('F+ , F-'!U$2-'F+ , F-'!U$3))</f>
        <v>9.4458129287417498E-3</v>
      </c>
      <c r="V550" s="1" cm="1">
        <f t="array" ref="V550">[1]!table_weight[Strength]*(('F+ , F-'!V$2-[1]!tbl_gk[[#This Row],[Strength]])/('F+ , F-'!V$2-'F+ , F-'!V$3))</f>
        <v>2.0408680661190511E-2</v>
      </c>
      <c r="W550" s="1" cm="1">
        <f t="array" ref="W550">[1]!table_weight[LongShots]*(('F+ , F-'!W$2-[1]!tbl_gk[[#This Row],[LongShots]])/('F+ , F-'!W$2-'F+ , F-'!W$3))</f>
        <v>8.0509323499075268E-3</v>
      </c>
      <c r="X550" s="1" cm="1">
        <f t="array" ref="X550">[1]!table_weight[Aggression]*(('F+ , F-'!X$2-[1]!tbl_gk[[#This Row],[Aggression]])/('F+ , F-'!X$2-'F+ , F-'!X$3))</f>
        <v>1.3386066321874024E-2</v>
      </c>
      <c r="Y550" s="1" cm="1">
        <f t="array" ref="Y550">[1]!table_weight[Interceptions]*(('F+ , F-'!Y$2-[1]!tbl_gk[[#This Row],[Interceptions]])/('F+ , F-'!Y$2-'F+ , F-'!Y$3))</f>
        <v>1.7313833010554024E-2</v>
      </c>
      <c r="Z550" s="1" cm="1">
        <f t="array" ref="Z550">[1]!table_weight[Positioning]*(('F+ , F-'!Z$2-[1]!tbl_gk[[#This Row],[Positioning]])/('F+ , F-'!Z$2-'F+ , F-'!Z$3))</f>
        <v>1.3310009126863251E-3</v>
      </c>
      <c r="AA550" s="1" cm="1">
        <f t="array" ref="AA550">[1]!table_weight[Vision]*(('F+ , F-'!AA$2-[1]!tbl_gk[[#This Row],[Vision]])/('F+ , F-'!AA$2-'F+ , F-'!AA$3))</f>
        <v>9.9381401480579876E-3</v>
      </c>
      <c r="AB550" s="1" cm="1">
        <f t="array" ref="AB550">[1]!table_weight[Penalties]*(('F+ , F-'!AB$2-[1]!tbl_gk[[#This Row],[Penalties]])/('F+ , F-'!AB$2-'F+ , F-'!AB$3))</f>
        <v>2.0356484546967322E-3</v>
      </c>
      <c r="AC550" s="1" cm="1">
        <f t="array" ref="AC550">[1]!table_weight[Composure]*(('F+ , F-'!AC$2-[1]!tbl_gk[[#This Row],[Composure]])/('F+ , F-'!AC$2-'F+ , F-'!AC$3))</f>
        <v>1.067469403658214E-3</v>
      </c>
      <c r="AD550" s="1" cm="1">
        <f t="array" ref="AD550">[1]!table_weight[Marking]*(('F+ , F-'!AD$2-[1]!tbl_gk[[#This Row],[Marking]])/('F+ , F-'!AD$2-'F+ , F-'!AD$3))</f>
        <v>2.366223844775717E-2</v>
      </c>
      <c r="AE550" s="1" cm="1">
        <f t="array" ref="AE550">[1]!table_weight[StandingTackle]*(('F+ , F-'!AE$2-[1]!tbl_gk[[#This Row],[StandingTackle]])/('F+ , F-'!AE$2-'F+ , F-'!AE$3))</f>
        <v>1.3450114486093548E-2</v>
      </c>
      <c r="AF550" s="1" cm="1">
        <f t="array" ref="AF550">[1]!table_weight[SlidingTackle]*(('F+ , F-'!AF$2-[1]!tbl_gk[[#This Row],[SlidingTackle]])/('F+ , F-'!AF$2-'F+ , F-'!AF$3))</f>
        <v>9.7139715732897855E-3</v>
      </c>
      <c r="AG550" s="1" cm="1">
        <f t="array" ref="AG550">[1]!table_weight[GKDiving]*(('F+ , F-'!AG$2-[1]!tbl_gk[[#This Row],[GKDiving]])/('F+ , F-'!AG$2-'F+ , F-'!AG$3))</f>
        <v>2.9038003245106969E-2</v>
      </c>
      <c r="AH550" s="1" cm="1">
        <f t="array" ref="AH550">[1]!table_weight[GKHandling]*(('F+ , F-'!AH$2-[1]!tbl_gk[[#This Row],[GKHandling]])/('F+ , F-'!AH$2-'F+ , F-'!AH$3))</f>
        <v>3.386529278713242E-2</v>
      </c>
      <c r="AI550" s="1" cm="1">
        <f t="array" ref="AI550">[1]!table_weight[GKKicking]*(('F+ , F-'!AI$2-[1]!tbl_gk[[#This Row],[GKKicking]])/('F+ , F-'!AI$2-'F+ , F-'!AI$3))</f>
        <v>2.6832978399756596E-2</v>
      </c>
      <c r="AJ550" s="1" cm="1">
        <f t="array" ref="AJ550">[1]!table_weight[GKPositioning]*(('F+ , F-'!AJ$2-[1]!tbl_gk[[#This Row],[GKPositioning]])/('F+ , F-'!AJ$2-'F+ , F-'!AJ$3))</f>
        <v>1.1983103601600703E-2</v>
      </c>
      <c r="AK550" s="1" cm="1">
        <f t="array" ref="AK550">[1]!table_weight[GKReflexes]*(('F+ , F-'!AK$2-[1]!tbl_gk[[#This Row],[GKReflexes]])/('F+ , F-'!AK$2-'F+ , F-'!AK$3))</f>
        <v>2.9151877767636801E-2</v>
      </c>
    </row>
    <row r="551" spans="1:37" x14ac:dyDescent="0.55000000000000004">
      <c r="A551" s="8">
        <f>[1]!tbl_gk[[#This Row],[ID]]</f>
        <v>215132</v>
      </c>
      <c r="B551" s="2" cm="1">
        <f t="array" ref="B551">[1]!table_weight[ValueEUR]*(('F+ , F-'!B$2-[1]!tbl_gk[[#This Row],[ValueEUR]])/('F+ , F-'!B$2-'F+ , F-'!B$3))</f>
        <v>4.9108559053458981E-4</v>
      </c>
      <c r="C551" s="2" cm="1">
        <f t="array" ref="C551">[1]!table_weight[WageEUR]*(('F+ , F-'!C$2-[1]!tbl_gk[[#This Row],[WageEUR]])/('F+ , F-'!C$2-'F+ , F-'!C$3))</f>
        <v>1.3301118005202175E-3</v>
      </c>
      <c r="D551" s="2" cm="1">
        <f t="array" ref="D551">[1]!table_weight[Crossing]*(('F+ , F-'!D$2-[1]!tbl_gk[[#This Row],[Crossing]])/('F+ , F-'!D$2-'F+ , F-'!D$3))</f>
        <v>2.9141914719869291E-2</v>
      </c>
      <c r="E551" s="2" cm="1">
        <f t="array" ref="E551">[1]!table_weight[Finishing]*(('F+ , F-'!E$2-[1]!tbl_gk[[#This Row],[Finishing]])/('F+ , F-'!E$2-'F+ , F-'!E$3))</f>
        <v>6.9877547916032071E-3</v>
      </c>
      <c r="F551" s="2" cm="1">
        <f t="array" ref="F551">[1]!table_weight[HeadingAccuracy]*(('F+ , F-'!F$2-[1]!tbl_gk[[#This Row],[HeadingAccuracy]])/('F+ , F-'!F$2-'F+ , F-'!F$3))</f>
        <v>1.1274360672166649E-2</v>
      </c>
      <c r="G551" s="2" cm="1">
        <f t="array" ref="G551">[1]!table_weight[ShortPassing]*(('F+ , F-'!G$2-[1]!tbl_gk[[#This Row],[ShortPassing]])/('F+ , F-'!G$2-'F+ , F-'!G$3))</f>
        <v>4.0783877022690797E-2</v>
      </c>
      <c r="H551" s="2" cm="1">
        <f t="array" ref="H551">[1]!table_weight[Volleys]*(('F+ , F-'!H$2-[1]!tbl_gk[[#This Row],[Volleys]])/('F+ , F-'!H$2-'F+ , F-'!H$3))</f>
        <v>1.1573920979881087E-3</v>
      </c>
      <c r="I551" s="2" cm="1">
        <f t="array" ref="I551">[1]!table_weight[Dribbling]*(('F+ , F-'!I$2-[1]!tbl_gk[[#This Row],[Dribbling]])/('F+ , F-'!I$2-'F+ , F-'!I$3))</f>
        <v>7.823025772523768E-3</v>
      </c>
      <c r="J551" s="2" cm="1">
        <f t="array" ref="J551">[1]!table_weight[Curve]*(('F+ , F-'!J$2-[1]!tbl_gk[[#This Row],[Curve]])/('F+ , F-'!J$2-'F+ , F-'!J$3))</f>
        <v>7.6057195010647873E-3</v>
      </c>
      <c r="K551" s="2" cm="1">
        <f t="array" ref="K551">[1]!table_weight[FKAccuracy]*(('F+ , F-'!K$2-[1]!tbl_gk[[#This Row],[FKAccuracy]])/('F+ , F-'!K$2-'F+ , F-'!K$3))</f>
        <v>8.3662914511712649E-3</v>
      </c>
      <c r="L551" s="2" cm="1">
        <f t="array" ref="L551">[1]!table_weight[LongPassing]*(('F+ , F-'!L$2-[1]!tbl_gk[[#This Row],[LongPassing]])/('F+ , F-'!L$2-'F+ , F-'!L$3))</f>
        <v>2.0574115802880336E-2</v>
      </c>
      <c r="M551" s="2" cm="1">
        <f t="array" ref="M551">[1]!table_weight[BallControl]*(('F+ , F-'!M$2-[1]!tbl_gk[[#This Row],[BallControl]])/('F+ , F-'!M$2-'F+ , F-'!M$3))</f>
        <v>9.561475944195718E-3</v>
      </c>
      <c r="N551" s="2" cm="1">
        <f t="array" ref="N551">[1]!table_weight[Acceleration]*(('F+ , F-'!N$2-[1]!tbl_gk[[#This Row],[Acceleration]])/('F+ , F-'!N$2-'F+ , F-'!N$3))</f>
        <v>1.5784104941033285E-3</v>
      </c>
      <c r="O551" s="2" cm="1">
        <f t="array" ref="O551">[1]!table_weight[SprintSpeed]*(('F+ , F-'!O$2-[1]!tbl_gk[[#This Row],[SprintSpeed]])/('F+ , F-'!O$2-'F+ , F-'!O$3))</f>
        <v>4.7788256769090301E-3</v>
      </c>
      <c r="P551" s="2" cm="1">
        <f t="array" ref="P551">[1]!table_weight[Agility]*(('F+ , F-'!P$2-[1]!tbl_gk[[#This Row],[Agility]])/('F+ , F-'!P$2-'F+ , F-'!P$3))</f>
        <v>1.9891881772015566E-3</v>
      </c>
      <c r="Q551" s="2" cm="1">
        <f t="array" ref="Q551">[1]!table_weight[Reactions]*(('F+ , F-'!Q$2-[1]!tbl_gk[[#This Row],[Reactions]])/('F+ , F-'!Q$2-'F+ , F-'!Q$3))</f>
        <v>9.2815560012993875E-4</v>
      </c>
      <c r="R551" s="2" cm="1">
        <f t="array" ref="R551">[1]!table_weight[Balance]*(('F+ , F-'!R$2-[1]!tbl_gk[[#This Row],[Balance]])/('F+ , F-'!R$2-'F+ , F-'!R$3))</f>
        <v>9.9340009809825627E-4</v>
      </c>
      <c r="S551" s="2" cm="1">
        <f t="array" ref="S551">[1]!table_weight[ShotPower]*(('F+ , F-'!S$2-[1]!tbl_gk[[#This Row],[ShotPower]])/('F+ , F-'!S$2-'F+ , F-'!S$3))</f>
        <v>4.93444240800784E-3</v>
      </c>
      <c r="T551" s="2" cm="1">
        <f t="array" ref="T551">[1]!table_weight[Jumping]*(('F+ , F-'!T$2-[1]!tbl_gk[[#This Row],[Jumping]])/('F+ , F-'!T$2-'F+ , F-'!T$3))</f>
        <v>1.2021943727489502E-3</v>
      </c>
      <c r="U551" s="2" cm="1">
        <f t="array" ref="U551">[1]!table_weight[Stamina]*(('F+ , F-'!U$2-[1]!tbl_gk[[#This Row],[Stamina]])/('F+ , F-'!U$2-'F+ , F-'!U$3))</f>
        <v>6.0109718637447497E-3</v>
      </c>
      <c r="V551" s="2" cm="1">
        <f t="array" ref="V551">[1]!table_weight[Strength]*(('F+ , F-'!V$2-[1]!tbl_gk[[#This Row],[Strength]])/('F+ , F-'!V$2-'F+ , F-'!V$3))</f>
        <v>1.5972010952236049E-2</v>
      </c>
      <c r="W551" s="2" cm="1">
        <f t="array" ref="W551">[1]!table_weight[LongShots]*(('F+ , F-'!W$2-[1]!tbl_gk[[#This Row],[LongShots]])/('F+ , F-'!W$2-'F+ , F-'!W$3))</f>
        <v>7.271809864432606E-3</v>
      </c>
      <c r="X551" s="2" cm="1">
        <f t="array" ref="X551">[1]!table_weight[Aggression]*(('F+ , F-'!X$2-[1]!tbl_gk[[#This Row],[Aggression]])/('F+ , F-'!X$2-'F+ , F-'!X$3))</f>
        <v>6.6930331609370121E-3</v>
      </c>
      <c r="Y551" s="2" cm="1">
        <f t="array" ref="Y551">[1]!table_weight[Interceptions]*(('F+ , F-'!Y$2-[1]!tbl_gk[[#This Row],[Interceptions]])/('F+ , F-'!Y$2-'F+ , F-'!Y$3))</f>
        <v>1.1773406447176737E-2</v>
      </c>
      <c r="Z551" s="2" cm="1">
        <f t="array" ref="Z551">[1]!table_weight[Positioning]*(('F+ , F-'!Z$2-[1]!tbl_gk[[#This Row],[Positioning]])/('F+ , F-'!Z$2-'F+ , F-'!Z$3))</f>
        <v>8.8733394179088337E-4</v>
      </c>
      <c r="AA551" s="2" cm="1">
        <f t="array" ref="AA551">[1]!table_weight[Vision]*(('F+ , F-'!AA$2-[1]!tbl_gk[[#This Row],[Vision]])/('F+ , F-'!AA$2-'F+ , F-'!AA$3))</f>
        <v>2.6974951830443111E-2</v>
      </c>
      <c r="AB551" s="2" cm="1">
        <f t="array" ref="AB551">[1]!table_weight[Penalties]*(('F+ , F-'!AB$2-[1]!tbl_gk[[#This Row],[Penalties]])/('F+ , F-'!AB$2-'F+ , F-'!AB$3))</f>
        <v>2.0356484546967322E-3</v>
      </c>
      <c r="AC551" s="2" cm="1">
        <f t="array" ref="AC551">[1]!table_weight[Composure]*(('F+ , F-'!AC$2-[1]!tbl_gk[[#This Row],[Composure]])/('F+ , F-'!AC$2-'F+ , F-'!AC$3))</f>
        <v>1.3877102247556784E-3</v>
      </c>
      <c r="AD551" s="2" cm="1">
        <f t="array" ref="AD551">[1]!table_weight[Marking]*(('F+ , F-'!AD$2-[1]!tbl_gk[[#This Row],[Marking]])/('F+ , F-'!AD$2-'F+ , F-'!AD$3))</f>
        <v>6.3099302527352442E-3</v>
      </c>
      <c r="AE551" s="2" cm="1">
        <f t="array" ref="AE551">[1]!table_weight[StandingTackle]*(('F+ , F-'!AE$2-[1]!tbl_gk[[#This Row],[StandingTackle]])/('F+ , F-'!AE$2-'F+ , F-'!AE$3))</f>
        <v>2.6900228972187096E-2</v>
      </c>
      <c r="AF551" s="2" cm="1">
        <f t="array" ref="AF551">[1]!table_weight[SlidingTackle]*(('F+ , F-'!AF$2-[1]!tbl_gk[[#This Row],[SlidingTackle]])/('F+ , F-'!AF$2-'F+ , F-'!AF$3))</f>
        <v>2.9889143302430105E-3</v>
      </c>
      <c r="AG551" s="2" cm="1">
        <f t="array" ref="AG551">[1]!table_weight[GKDiving]*(('F+ , F-'!AG$2-[1]!tbl_gk[[#This Row],[GKDiving]])/('F+ , F-'!AG$2-'F+ , F-'!AG$3))</f>
        <v>2.9038003245106969E-2</v>
      </c>
      <c r="AH551" s="2" cm="1">
        <f t="array" ref="AH551">[1]!table_weight[GKHandling]*(('F+ , F-'!AH$2-[1]!tbl_gk[[#This Row],[GKHandling]])/('F+ , F-'!AH$2-'F+ , F-'!AH$3))</f>
        <v>3.7430060448935834E-2</v>
      </c>
      <c r="AI551" s="2" cm="1">
        <f t="array" ref="AI551">[1]!table_weight[GKKicking]*(('F+ , F-'!AI$2-[1]!tbl_gk[[#This Row],[GKKicking]])/('F+ , F-'!AI$2-'F+ , F-'!AI$3))</f>
        <v>2.2360815333130498E-2</v>
      </c>
      <c r="AJ551" s="2" cm="1">
        <f t="array" ref="AJ551">[1]!table_weight[GKPositioning]*(('F+ , F-'!AJ$2-[1]!tbl_gk[[#This Row],[GKPositioning]])/('F+ , F-'!AJ$2-'F+ , F-'!AJ$3))</f>
        <v>1.1983103601600703E-2</v>
      </c>
      <c r="AK551" s="2" cm="1">
        <f t="array" ref="AK551">[1]!table_weight[GKReflexes]*(('F+ , F-'!AK$2-[1]!tbl_gk[[#This Row],[GKReflexes]])/('F+ , F-'!AK$2-'F+ , F-'!AK$3))</f>
        <v>2.9151877767636801E-2</v>
      </c>
    </row>
    <row r="552" spans="1:37" x14ac:dyDescent="0.55000000000000004">
      <c r="A552" s="7">
        <f>[1]!tbl_gk[[#This Row],[ID]]</f>
        <v>215213</v>
      </c>
      <c r="B552" s="1" cm="1">
        <f t="array" ref="B552">[1]!table_weight[ValueEUR]*(('F+ , F-'!B$2-[1]!tbl_gk[[#This Row],[ValueEUR]])/('F+ , F-'!B$2-'F+ , F-'!B$3))</f>
        <v>5.5281853717627303E-4</v>
      </c>
      <c r="C552" s="1" cm="1">
        <f t="array" ref="C552">[1]!table_weight[WageEUR]*(('F+ , F-'!C$2-[1]!tbl_gk[[#This Row],[WageEUR]])/('F+ , F-'!C$2-'F+ , F-'!C$3))</f>
        <v>1.1736280592825449E-3</v>
      </c>
      <c r="D552" s="1" cm="1">
        <f t="array" ref="D552">[1]!table_weight[Crossing]*(('F+ , F-'!D$2-[1]!tbl_gk[[#This Row],[Crossing]])/('F+ , F-'!D$2-'F+ , F-'!D$3))</f>
        <v>3.3625286215233793E-2</v>
      </c>
      <c r="E552" s="1" cm="1">
        <f t="array" ref="E552">[1]!table_weight[Finishing]*(('F+ , F-'!E$2-[1]!tbl_gk[[#This Row],[Finishing]])/('F+ , F-'!E$2-'F+ , F-'!E$3))</f>
        <v>7.9860054761179498E-3</v>
      </c>
      <c r="F552" s="1" cm="1">
        <f t="array" ref="F552">[1]!table_weight[HeadingAccuracy]*(('F+ , F-'!F$2-[1]!tbl_gk[[#This Row],[HeadingAccuracy]])/('F+ , F-'!F$2-'F+ , F-'!F$3))</f>
        <v>1.00216539308148E-2</v>
      </c>
      <c r="G552" s="1" cm="1">
        <f t="array" ref="G552">[1]!table_weight[ShortPassing]*(('F+ , F-'!G$2-[1]!tbl_gk[[#This Row],[ShortPassing]])/('F+ , F-'!G$2-'F+ , F-'!G$3))</f>
        <v>5.3440942305594832E-2</v>
      </c>
      <c r="H552" s="1" cm="1">
        <f t="array" ref="H552">[1]!table_weight[Volleys]*(('F+ , F-'!H$2-[1]!tbl_gk[[#This Row],[Volleys]])/('F+ , F-'!H$2-'F+ , F-'!H$3))</f>
        <v>1.6203489371833524E-3</v>
      </c>
      <c r="I552" s="1" cm="1">
        <f t="array" ref="I552">[1]!table_weight[Dribbling]*(('F+ , F-'!I$2-[1]!tbl_gk[[#This Row],[Dribbling]])/('F+ , F-'!I$2-'F+ , F-'!I$3))</f>
        <v>1.7601807988178481E-2</v>
      </c>
      <c r="J552" s="1" cm="1">
        <f t="array" ref="J552">[1]!table_weight[Curve]*(('F+ , F-'!J$2-[1]!tbl_gk[[#This Row],[Curve]])/('F+ , F-'!J$2-'F+ , F-'!J$3))</f>
        <v>8.2817834567149896E-3</v>
      </c>
      <c r="K552" s="1" cm="1">
        <f t="array" ref="K552">[1]!table_weight[FKAccuracy]*(('F+ , F-'!K$2-[1]!tbl_gk[[#This Row],[FKAccuracy]])/('F+ , F-'!K$2-'F+ , F-'!K$3))</f>
        <v>8.9747490112564478E-3</v>
      </c>
      <c r="L552" s="1" cm="1">
        <f t="array" ref="L552">[1]!table_weight[LongPassing]*(('F+ , F-'!L$2-[1]!tbl_gk[[#This Row],[LongPassing]])/('F+ , F-'!L$2-'F+ , F-'!L$3))</f>
        <v>2.652978090371412E-2</v>
      </c>
      <c r="M552" s="1" cm="1">
        <f t="array" ref="M552">[1]!table_weight[BallControl]*(('F+ , F-'!M$2-[1]!tbl_gk[[#This Row],[BallControl]])/('F+ , F-'!M$2-'F+ , F-'!M$3))</f>
        <v>1.0430701030031691E-2</v>
      </c>
      <c r="N552" s="1" cm="1">
        <f t="array" ref="N552">[1]!table_weight[Acceleration]*(('F+ , F-'!N$2-[1]!tbl_gk[[#This Row],[Acceleration]])/('F+ , F-'!N$2-'F+ , F-'!N$3))</f>
        <v>4.7352314823099848E-3</v>
      </c>
      <c r="O552" s="1" cm="1">
        <f t="array" ref="O552">[1]!table_weight[SprintSpeed]*(('F+ , F-'!O$2-[1]!tbl_gk[[#This Row],[SprintSpeed]])/('F+ , F-'!O$2-'F+ , F-'!O$3))</f>
        <v>5.3410404624277394E-3</v>
      </c>
      <c r="P552" s="1" cm="1">
        <f t="array" ref="P552">[1]!table_weight[Agility]*(('F+ , F-'!P$2-[1]!tbl_gk[[#This Row],[Agility]])/('F+ , F-'!P$2-'F+ , F-'!P$3))</f>
        <v>4.2123984928974139E-3</v>
      </c>
      <c r="Q552" s="1" cm="1">
        <f t="array" ref="Q552">[1]!table_weight[Reactions]*(('F+ , F-'!Q$2-[1]!tbl_gk[[#This Row],[Reactions]])/('F+ , F-'!Q$2-'F+ , F-'!Q$3))</f>
        <v>1.7531828002454398E-3</v>
      </c>
      <c r="R552" s="1" cm="1">
        <f t="array" ref="R552">[1]!table_weight[Balance]*(('F+ , F-'!R$2-[1]!tbl_gk[[#This Row],[Balance]])/('F+ , F-'!R$2-'F+ , F-'!R$3))</f>
        <v>1.6142751594096668E-3</v>
      </c>
      <c r="S552" s="1" cm="1">
        <f t="array" ref="S552">[1]!table_weight[ShotPower]*(('F+ , F-'!S$2-[1]!tbl_gk[[#This Row],[ShotPower]])/('F+ , F-'!S$2-'F+ , F-'!S$3))</f>
        <v>3.635904932216303E-3</v>
      </c>
      <c r="T552" s="1" cm="1">
        <f t="array" ref="T552">[1]!table_weight[Jumping]*(('F+ , F-'!T$2-[1]!tbl_gk[[#This Row],[Jumping]])/('F+ , F-'!T$2-'F+ , F-'!T$3))</f>
        <v>2.2326466922480506E-3</v>
      </c>
      <c r="U552" s="1" cm="1">
        <f t="array" ref="U552">[1]!table_weight[Stamina]*(('F+ , F-'!U$2-[1]!tbl_gk[[#This Row],[Stamina]])/('F+ , F-'!U$2-'F+ , F-'!U$3))</f>
        <v>6.0109718637447497E-3</v>
      </c>
      <c r="V552" s="1" cm="1">
        <f t="array" ref="V552">[1]!table_weight[Strength]*(('F+ , F-'!V$2-[1]!tbl_gk[[#This Row],[Strength]])/('F+ , F-'!V$2-'F+ , F-'!V$3))</f>
        <v>8.8733394179089167E-3</v>
      </c>
      <c r="W552" s="1" cm="1">
        <f t="array" ref="W552">[1]!table_weight[LongShots]*(('F+ , F-'!W$2-[1]!tbl_gk[[#This Row],[LongShots]])/('F+ , F-'!W$2-'F+ , F-'!W$3))</f>
        <v>7.0121023692742987E-3</v>
      </c>
      <c r="X552" s="1" cm="1">
        <f t="array" ref="X552">[1]!table_weight[Aggression]*(('F+ , F-'!X$2-[1]!tbl_gk[[#This Row],[Aggression]])/('F+ , F-'!X$2-'F+ , F-'!X$3))</f>
        <v>1.2777608761788841E-2</v>
      </c>
      <c r="Y552" s="1" cm="1">
        <f t="array" ref="Y552">[1]!table_weight[Interceptions]*(('F+ , F-'!Y$2-[1]!tbl_gk[[#This Row],[Interceptions]])/('F+ , F-'!Y$2-'F+ , F-'!Y$3))</f>
        <v>1.1773406447176737E-2</v>
      </c>
      <c r="Z552" s="1" cm="1">
        <f t="array" ref="Z552">[1]!table_weight[Positioning]*(('F+ , F-'!Z$2-[1]!tbl_gk[[#This Row],[Positioning]])/('F+ , F-'!Z$2-'F+ , F-'!Z$3))</f>
        <v>5.9155596119392221E-4</v>
      </c>
      <c r="AA552" s="1" cm="1">
        <f t="array" ref="AA552">[1]!table_weight[Vision]*(('F+ , F-'!AA$2-[1]!tbl_gk[[#This Row],[Vision]])/('F+ , F-'!AA$2-'F+ , F-'!AA$3))</f>
        <v>1.4197343068654267E-2</v>
      </c>
      <c r="AB552" s="1" cm="1">
        <f t="array" ref="AB552">[1]!table_weight[Penalties]*(('F+ , F-'!AB$2-[1]!tbl_gk[[#This Row],[Penalties]])/('F+ , F-'!AB$2-'F+ , F-'!AB$3))</f>
        <v>1.9965013690294879E-3</v>
      </c>
      <c r="AC552" s="1" cm="1">
        <f t="array" ref="AC552">[1]!table_weight[Composure]*(('F+ , F-'!AC$2-[1]!tbl_gk[[#This Row],[Composure]])/('F+ , F-'!AC$2-'F+ , F-'!AC$3))</f>
        <v>9.6072246329239263E-4</v>
      </c>
      <c r="AD552" s="1" cm="1">
        <f t="array" ref="AD552">[1]!table_weight[Marking]*(('F+ , F-'!AD$2-[1]!tbl_gk[[#This Row],[Marking]])/('F+ , F-'!AD$2-'F+ , F-'!AD$3))</f>
        <v>2.366223844775717E-2</v>
      </c>
      <c r="AE552" s="1" cm="1">
        <f t="array" ref="AE552">[1]!table_weight[StandingTackle]*(('F+ , F-'!AE$2-[1]!tbl_gk[[#This Row],[StandingTackle]])/('F+ , F-'!AE$2-'F+ , F-'!AE$3))</f>
        <v>2.6900228972187096E-2</v>
      </c>
      <c r="AF552" s="1" cm="1">
        <f t="array" ref="AF552">[1]!table_weight[SlidingTackle]*(('F+ , F-'!AF$2-[1]!tbl_gk[[#This Row],[SlidingTackle]])/('F+ , F-'!AF$2-'F+ , F-'!AF$3))</f>
        <v>5.977828660486021E-3</v>
      </c>
      <c r="AG552" s="1" cm="1">
        <f t="array" ref="AG552">[1]!table_weight[GKDiving]*(('F+ , F-'!AG$2-[1]!tbl_gk[[#This Row],[GKDiving]])/('F+ , F-'!AG$2-'F+ , F-'!AG$3))</f>
        <v>2.7329885407159499E-2</v>
      </c>
      <c r="AH552" s="1" cm="1">
        <f t="array" ref="AH552">[1]!table_weight[GKHandling]*(('F+ , F-'!AH$2-[1]!tbl_gk[[#This Row],[GKHandling]])/('F+ , F-'!AH$2-'F+ , F-'!AH$3))</f>
        <v>3.208290895623072E-2</v>
      </c>
      <c r="AI552" s="1" cm="1">
        <f t="array" ref="AI552">[1]!table_weight[GKKicking]*(('F+ , F-'!AI$2-[1]!tbl_gk[[#This Row],[GKKicking]])/('F+ , F-'!AI$2-'F+ , F-'!AI$3))</f>
        <v>1.6099787039853958E-2</v>
      </c>
      <c r="AJ552" s="1" cm="1">
        <f t="array" ref="AJ552">[1]!table_weight[GKPositioning]*(('F+ , F-'!AJ$2-[1]!tbl_gk[[#This Row],[GKPositioning]])/('F+ , F-'!AJ$2-'F+ , F-'!AJ$3))</f>
        <v>1.4505862254569271E-2</v>
      </c>
      <c r="AK552" s="1" cm="1">
        <f t="array" ref="AK552">[1]!table_weight[GKReflexes]*(('F+ , F-'!AK$2-[1]!tbl_gk[[#This Row],[GKReflexes]])/('F+ , F-'!AK$2-'F+ , F-'!AK$3))</f>
        <v>3.6439847209545996E-2</v>
      </c>
    </row>
    <row r="553" spans="1:37" x14ac:dyDescent="0.55000000000000004">
      <c r="A553" s="8">
        <f>[1]!tbl_gk[[#This Row],[ID]]</f>
        <v>215223</v>
      </c>
      <c r="B553" s="2" cm="1">
        <f t="array" ref="B553">[1]!table_weight[ValueEUR]*(('F+ , F-'!B$2-[1]!tbl_gk[[#This Row],[ValueEUR]])/('F+ , F-'!B$2-'F+ , F-'!B$3))</f>
        <v>5.3988548485484032E-3</v>
      </c>
      <c r="C553" s="2" cm="1">
        <f t="array" ref="C553">[1]!table_weight[WageEUR]*(('F+ , F-'!C$2-[1]!tbl_gk[[#This Row],[WageEUR]])/('F+ , F-'!C$2-'F+ , F-'!C$3))</f>
        <v>2.8949492128969444E-3</v>
      </c>
      <c r="D553" s="2" cm="1">
        <f t="array" ref="D553">[1]!table_weight[Crossing]*(('F+ , F-'!D$2-[1]!tbl_gk[[#This Row],[Crossing]])/('F+ , F-'!D$2-'F+ , F-'!D$3))</f>
        <v>3.5866971962916043E-2</v>
      </c>
      <c r="E553" s="2" cm="1">
        <f t="array" ref="E553">[1]!table_weight[Finishing]*(('F+ , F-'!E$2-[1]!tbl_gk[[#This Row],[Finishing]])/('F+ , F-'!E$2-'F+ , F-'!E$3))</f>
        <v>1.2977258898691668E-2</v>
      </c>
      <c r="F553" s="2" cm="1">
        <f t="array" ref="F553">[1]!table_weight[HeadingAccuracy]*(('F+ , F-'!F$2-[1]!tbl_gk[[#This Row],[HeadingAccuracy]])/('F+ , F-'!F$2-'F+ , F-'!F$3))</f>
        <v>1.08567917583827E-2</v>
      </c>
      <c r="G553" s="2" cm="1">
        <f t="array" ref="G553">[1]!table_weight[ShortPassing]*(('F+ , F-'!G$2-[1]!tbl_gk[[#This Row],[ShortPassing]])/('F+ , F-'!G$2-'F+ , F-'!G$3))</f>
        <v>4.9221920544626818E-2</v>
      </c>
      <c r="H553" s="2" cm="1">
        <f t="array" ref="H553">[1]!table_weight[Volleys]*(('F+ , F-'!H$2-[1]!tbl_gk[[#This Row],[Volleys]])/('F+ , F-'!H$2-'F+ , F-'!H$3))</f>
        <v>1.5046097273845413E-3</v>
      </c>
      <c r="I553" s="2" cm="1">
        <f t="array" ref="I553">[1]!table_weight[Dribbling]*(('F+ , F-'!I$2-[1]!tbl_gk[[#This Row],[Dribbling]])/('F+ , F-'!I$2-'F+ , F-'!I$3))</f>
        <v>1.1734538658785652E-2</v>
      </c>
      <c r="J553" s="2" cm="1">
        <f t="array" ref="J553">[1]!table_weight[Curve]*(('F+ , F-'!J$2-[1]!tbl_gk[[#This Row],[Curve]])/('F+ , F-'!J$2-'F+ , F-'!J$3))</f>
        <v>8.2817834567149896E-3</v>
      </c>
      <c r="K553" s="2" cm="1">
        <f t="array" ref="K553">[1]!table_weight[FKAccuracy]*(('F+ , F-'!K$2-[1]!tbl_gk[[#This Row],[FKAccuracy]])/('F+ , F-'!K$2-'F+ , F-'!K$3))</f>
        <v>8.6705202312138564E-3</v>
      </c>
      <c r="L553" s="2" cm="1">
        <f t="array" ref="L553">[1]!table_weight[LongPassing]*(('F+ , F-'!L$2-[1]!tbl_gk[[#This Row],[LongPassing]])/('F+ , F-'!L$2-'F+ , F-'!L$3))</f>
        <v>2.2198388103107734E-2</v>
      </c>
      <c r="M553" s="2" cm="1">
        <f t="array" ref="M553">[1]!table_weight[BallControl]*(('F+ , F-'!M$2-[1]!tbl_gk[[#This Row],[BallControl]])/('F+ , F-'!M$2-'F+ , F-'!M$3))</f>
        <v>1.1734538658785654E-2</v>
      </c>
      <c r="N553" s="2" cm="1">
        <f t="array" ref="N553">[1]!table_weight[Acceleration]*(('F+ , F-'!N$2-[1]!tbl_gk[[#This Row],[Acceleration]])/('F+ , F-'!N$2-'F+ , F-'!N$3))</f>
        <v>3.8332826285366545E-3</v>
      </c>
      <c r="O553" s="2" cm="1">
        <f t="array" ref="O553">[1]!table_weight[SprintSpeed]*(('F+ , F-'!O$2-[1]!tbl_gk[[#This Row],[SprintSpeed]])/('F+ , F-'!O$2-'F+ , F-'!O$3))</f>
        <v>4.7788256769090301E-3</v>
      </c>
      <c r="P553" s="2" cm="1">
        <f t="array" ref="P553">[1]!table_weight[Agility]*(('F+ , F-'!P$2-[1]!tbl_gk[[#This Row],[Agility]])/('F+ , F-'!P$2-'F+ , F-'!P$3))</f>
        <v>2.6912545926844589E-3</v>
      </c>
      <c r="Q553" s="2" cm="1">
        <f t="array" ref="Q553">[1]!table_weight[Reactions]*(('F+ , F-'!Q$2-[1]!tbl_gk[[#This Row],[Reactions]])/('F+ , F-'!Q$2-'F+ , F-'!Q$3))</f>
        <v>7.2189880010106353E-4</v>
      </c>
      <c r="R553" s="2" cm="1">
        <f t="array" ref="R553">[1]!table_weight[Balance]*(('F+ , F-'!R$2-[1]!tbl_gk[[#This Row],[Balance]])/('F+ , F-'!R$2-'F+ , F-'!R$3))</f>
        <v>1.4901001471473846E-3</v>
      </c>
      <c r="S553" s="2" cm="1">
        <f t="array" ref="S553">[1]!table_weight[ShotPower]*(('F+ , F-'!S$2-[1]!tbl_gk[[#This Row],[ShotPower]])/('F+ , F-'!S$2-'F+ , F-'!S$3))</f>
        <v>4.1553199225329174E-3</v>
      </c>
      <c r="T553" s="2" cm="1">
        <f t="array" ref="T553">[1]!table_weight[Jumping]*(('F+ , F-'!T$2-[1]!tbl_gk[[#This Row],[Jumping]])/('F+ , F-'!T$2-'F+ , F-'!T$3))</f>
        <v>1.8891625857483504E-3</v>
      </c>
      <c r="U553" s="2" cm="1">
        <f t="array" ref="U553">[1]!table_weight[Stamina]*(('F+ , F-'!U$2-[1]!tbl_gk[[#This Row],[Stamina]])/('F+ , F-'!U$2-'F+ , F-'!U$3))</f>
        <v>4.2935513312462497E-3</v>
      </c>
      <c r="V553" s="2" cm="1">
        <f t="array" ref="V553">[1]!table_weight[Strength]*(('F+ , F-'!V$2-[1]!tbl_gk[[#This Row],[Strength]])/('F+ , F-'!V$2-'F+ , F-'!V$3))</f>
        <v>4.4366697089544584E-3</v>
      </c>
      <c r="W553" s="2" cm="1">
        <f t="array" ref="W553">[1]!table_weight[LongShots]*(('F+ , F-'!W$2-[1]!tbl_gk[[#This Row],[LongShots]])/('F+ , F-'!W$2-'F+ , F-'!W$3))</f>
        <v>8.0509323499075268E-3</v>
      </c>
      <c r="X553" s="2" cm="1">
        <f t="array" ref="X553">[1]!table_weight[Aggression]*(('F+ , F-'!X$2-[1]!tbl_gk[[#This Row],[Aggression]])/('F+ , F-'!X$2-'F+ , F-'!X$3))</f>
        <v>1.034377852144811E-2</v>
      </c>
      <c r="Y553" s="2" cm="1">
        <f t="array" ref="Y553">[1]!table_weight[Interceptions]*(('F+ , F-'!Y$2-[1]!tbl_gk[[#This Row],[Interceptions]])/('F+ , F-'!Y$2-'F+ , F-'!Y$3))</f>
        <v>1.5928726369709705E-2</v>
      </c>
      <c r="Z553" s="2" cm="1">
        <f t="array" ref="Z553">[1]!table_weight[Positioning]*(('F+ , F-'!Z$2-[1]!tbl_gk[[#This Row],[Positioning]])/('F+ , F-'!Z$2-'F+ , F-'!Z$3))</f>
        <v>4.4366697089544168E-4</v>
      </c>
      <c r="AA553" s="2" cm="1">
        <f t="array" ref="AA553">[1]!table_weight[Vision]*(('F+ , F-'!AA$2-[1]!tbl_gk[[#This Row],[Vision]])/('F+ , F-'!AA$2-'F+ , F-'!AA$3))</f>
        <v>1.7036811682385123E-2</v>
      </c>
      <c r="AB553" s="2" cm="1">
        <f t="array" ref="AB553">[1]!table_weight[Penalties]*(('F+ , F-'!AB$2-[1]!tbl_gk[[#This Row],[Penalties]])/('F+ , F-'!AB$2-'F+ , F-'!AB$3))</f>
        <v>1.9182071976949979E-3</v>
      </c>
      <c r="AC553" s="2" cm="1">
        <f t="array" ref="AC553">[1]!table_weight[Composure]*(('F+ , F-'!AC$2-[1]!tbl_gk[[#This Row],[Composure]])/('F+ , F-'!AC$2-'F+ , F-'!AC$3))</f>
        <v>4.2698776146328564E-4</v>
      </c>
      <c r="AD553" s="2" cm="1">
        <f t="array" ref="AD553">[1]!table_weight[Marking]*(('F+ , F-'!AD$2-[1]!tbl_gk[[#This Row],[Marking]])/('F+ , F-'!AD$2-'F+ , F-'!AD$3))</f>
        <v>2.0507273321389546E-2</v>
      </c>
      <c r="AE553" s="2" cm="1">
        <f t="array" ref="AE553">[1]!table_weight[StandingTackle]*(('F+ , F-'!AE$2-[1]!tbl_gk[[#This Row],[StandingTackle]])/('F+ , F-'!AE$2-'F+ , F-'!AE$3))</f>
        <v>1.120842873841129E-2</v>
      </c>
      <c r="AF553" s="2" cm="1">
        <f t="array" ref="AF553">[1]!table_weight[SlidingTackle]*(('F+ , F-'!AF$2-[1]!tbl_gk[[#This Row],[SlidingTackle]])/('F+ , F-'!AF$2-'F+ , F-'!AF$3))</f>
        <v>5.977828660486021E-3</v>
      </c>
      <c r="AG553" s="2" cm="1">
        <f t="array" ref="AG553">[1]!table_weight[GKDiving]*(('F+ , F-'!AG$2-[1]!tbl_gk[[#This Row],[GKDiving]])/('F+ , F-'!AG$2-'F+ , F-'!AG$3))</f>
        <v>1.7081178379474687E-2</v>
      </c>
      <c r="AH553" s="2" cm="1">
        <f t="array" ref="AH553">[1]!table_weight[GKHandling]*(('F+ , F-'!AH$2-[1]!tbl_gk[[#This Row],[GKHandling]])/('F+ , F-'!AH$2-'F+ , F-'!AH$3))</f>
        <v>1.9606222139918771E-2</v>
      </c>
      <c r="AI553" s="2" cm="1">
        <f t="array" ref="AI553">[1]!table_weight[GKKicking]*(('F+ , F-'!AI$2-[1]!tbl_gk[[#This Row],[GKKicking]])/('F+ , F-'!AI$2-'F+ , F-'!AI$3))</f>
        <v>1.8783084879829621E-2</v>
      </c>
      <c r="AJ553" s="2" cm="1">
        <f t="array" ref="AJ553">[1]!table_weight[GKPositioning]*(('F+ , F-'!AJ$2-[1]!tbl_gk[[#This Row],[GKPositioning]])/('F+ , F-'!AJ$2-'F+ , F-'!AJ$3))</f>
        <v>6.9375862956635647E-3</v>
      </c>
      <c r="AK553" s="2" cm="1">
        <f t="array" ref="AK553">[1]!table_weight[GKReflexes]*(('F+ , F-'!AK$2-[1]!tbl_gk[[#This Row],[GKReflexes]])/('F+ , F-'!AK$2-'F+ , F-'!AK$3))</f>
        <v>1.27539465233411E-2</v>
      </c>
    </row>
    <row r="554" spans="1:37" x14ac:dyDescent="0.55000000000000004">
      <c r="A554" s="7">
        <f>[1]!tbl_gk[[#This Row],[ID]]</f>
        <v>215250</v>
      </c>
      <c r="B554" s="1" cm="1">
        <f t="array" ref="B554">[1]!table_weight[ValueEUR]*(('F+ , F-'!B$2-[1]!tbl_gk[[#This Row],[ValueEUR]])/('F+ , F-'!B$2-'F+ , F-'!B$3))</f>
        <v>5.2781669378639128E-5</v>
      </c>
      <c r="C554" s="1" cm="1">
        <f t="array" ref="C554">[1]!table_weight[WageEUR]*(('F+ , F-'!C$2-[1]!tbl_gk[[#This Row],[WageEUR]])/('F+ , F-'!C$2-'F+ , F-'!C$3))</f>
        <v>5.4769309433185431E-4</v>
      </c>
      <c r="D554" s="1" cm="1">
        <f t="array" ref="D554">[1]!table_weight[Crossing]*(('F+ , F-'!D$2-[1]!tbl_gk[[#This Row],[Crossing]])/('F+ , F-'!D$2-'F+ , F-'!D$3))</f>
        <v>3.3625286215233793E-2</v>
      </c>
      <c r="E554" s="1" cm="1">
        <f t="array" ref="E554">[1]!table_weight[Finishing]*(('F+ , F-'!E$2-[1]!tbl_gk[[#This Row],[Finishing]])/('F+ , F-'!E$2-'F+ , F-'!E$3))</f>
        <v>1.2977258898691668E-2</v>
      </c>
      <c r="F554" s="1" cm="1">
        <f t="array" ref="F554">[1]!table_weight[HeadingAccuracy]*(('F+ , F-'!F$2-[1]!tbl_gk[[#This Row],[HeadingAccuracy]])/('F+ , F-'!F$2-'F+ , F-'!F$3))</f>
        <v>9.1865161032469011E-3</v>
      </c>
      <c r="G554" s="1" cm="1">
        <f t="array" ref="G554">[1]!table_weight[ShortPassing]*(('F+ , F-'!G$2-[1]!tbl_gk[[#This Row],[ShortPassing]])/('F+ , F-'!G$2-'F+ , F-'!G$3))</f>
        <v>4.6409239370648142E-2</v>
      </c>
      <c r="H554" s="1" cm="1">
        <f t="array" ref="H554">[1]!table_weight[Volleys]*(('F+ , F-'!H$2-[1]!tbl_gk[[#This Row],[Volleys]])/('F+ , F-'!H$2-'F+ , F-'!H$3))</f>
        <v>1.1573920979881087E-3</v>
      </c>
      <c r="I554" s="1" cm="1">
        <f t="array" ref="I554">[1]!table_weight[Dribbling]*(('F+ , F-'!I$2-[1]!tbl_gk[[#This Row],[Dribbling]])/('F+ , F-'!I$2-'F+ , F-'!I$3))</f>
        <v>1.4668173323482065E-2</v>
      </c>
      <c r="J554" s="1" cm="1">
        <f t="array" ref="J554">[1]!table_weight[Curve]*(('F+ , F-'!J$2-[1]!tbl_gk[[#This Row],[Curve]])/('F+ , F-'!J$2-'F+ , F-'!J$3))</f>
        <v>8.9578474123651938E-3</v>
      </c>
      <c r="K554" s="1" cm="1">
        <f t="array" ref="K554">[1]!table_weight[FKAccuracy]*(('F+ , F-'!K$2-[1]!tbl_gk[[#This Row],[FKAccuracy]])/('F+ , F-'!K$2-'F+ , F-'!K$3))</f>
        <v>8.0620626711286735E-3</v>
      </c>
      <c r="L554" s="1" cm="1">
        <f t="array" ref="L554">[1]!table_weight[LongPassing]*(('F+ , F-'!L$2-[1]!tbl_gk[[#This Row],[LongPassing]])/('F+ , F-'!L$2-'F+ , F-'!L$3))</f>
        <v>2.5446932703562523E-2</v>
      </c>
      <c r="M554" s="1" cm="1">
        <f t="array" ref="M554">[1]!table_weight[BallControl]*(('F+ , F-'!M$2-[1]!tbl_gk[[#This Row],[BallControl]])/('F+ , F-'!M$2-'F+ , F-'!M$3))</f>
        <v>9.9960884871137055E-3</v>
      </c>
      <c r="N554" s="1" cm="1">
        <f t="array" ref="N554">[1]!table_weight[Acceleration]*(('F+ , F-'!N$2-[1]!tbl_gk[[#This Row],[Acceleration]])/('F+ , F-'!N$2-'F+ , F-'!N$3))</f>
        <v>5.637180336083316E-3</v>
      </c>
      <c r="O554" s="1" cm="1">
        <f t="array" ref="O554">[1]!table_weight[SprintSpeed]*(('F+ , F-'!O$2-[1]!tbl_gk[[#This Row],[SprintSpeed]])/('F+ , F-'!O$2-'F+ , F-'!O$3))</f>
        <v>6.7465774262245133E-3</v>
      </c>
      <c r="P554" s="1" cm="1">
        <f t="array" ref="P554">[1]!table_weight[Agility]*(('F+ , F-'!P$2-[1]!tbl_gk[[#This Row],[Agility]])/('F+ , F-'!P$2-'F+ , F-'!P$3))</f>
        <v>3.8613652851559629E-3</v>
      </c>
      <c r="Q554" s="1" cm="1">
        <f t="array" ref="Q554">[1]!table_weight[Reactions]*(('F+ , F-'!Q$2-[1]!tbl_gk[[#This Row],[Reactions]])/('F+ , F-'!Q$2-'F+ , F-'!Q$3))</f>
        <v>1.0828482001515951E-3</v>
      </c>
      <c r="R554" s="1" cm="1">
        <f t="array" ref="R554">[1]!table_weight[Balance]*(('F+ , F-'!R$2-[1]!tbl_gk[[#This Row],[Balance]])/('F+ , F-'!R$2-'F+ , F-'!R$3))</f>
        <v>1.3038376287539614E-3</v>
      </c>
      <c r="S554" s="1" cm="1">
        <f t="array" ref="S554">[1]!table_weight[ShotPower]*(('F+ , F-'!S$2-[1]!tbl_gk[[#This Row],[ShotPower]])/('F+ , F-'!S$2-'F+ , F-'!S$3))</f>
        <v>5.1941499031661464E-3</v>
      </c>
      <c r="T554" s="1" cm="1">
        <f t="array" ref="T554">[1]!table_weight[Jumping]*(('F+ , F-'!T$2-[1]!tbl_gk[[#This Row],[Jumping]])/('F+ , F-'!T$2-'F+ , F-'!T$3))</f>
        <v>2.1467756656231253E-3</v>
      </c>
      <c r="U554" s="1" cm="1">
        <f t="array" ref="U554">[1]!table_weight[Stamina]*(('F+ , F-'!U$2-[1]!tbl_gk[[#This Row],[Stamina]])/('F+ , F-'!U$2-'F+ , F-'!U$3))</f>
        <v>1.3739364259988E-2</v>
      </c>
      <c r="V554" s="1" cm="1">
        <f t="array" ref="V554">[1]!table_weight[Strength]*(('F+ , F-'!V$2-[1]!tbl_gk[[#This Row],[Strength]])/('F+ , F-'!V$2-'F+ , F-'!V$3))</f>
        <v>1.4197343068654266E-2</v>
      </c>
      <c r="W554" s="1" cm="1">
        <f t="array" ref="W554">[1]!table_weight[LongShots]*(('F+ , F-'!W$2-[1]!tbl_gk[[#This Row],[LongShots]])/('F+ , F-'!W$2-'F+ , F-'!W$3))</f>
        <v>7.271809864432606E-3</v>
      </c>
      <c r="X554" s="1" cm="1">
        <f t="array" ref="X554">[1]!table_weight[Aggression]*(('F+ , F-'!X$2-[1]!tbl_gk[[#This Row],[Aggression]])/('F+ , F-'!X$2-'F+ , F-'!X$3))</f>
        <v>1.3386066321874024E-2</v>
      </c>
      <c r="Y554" s="1" cm="1">
        <f t="array" ref="Y554">[1]!table_weight[Interceptions]*(('F+ , F-'!Y$2-[1]!tbl_gk[[#This Row],[Interceptions]])/('F+ , F-'!Y$2-'F+ , F-'!Y$3))</f>
        <v>1.6621279690131864E-2</v>
      </c>
      <c r="Z554" s="1" cm="1">
        <f t="array" ref="Z554">[1]!table_weight[Positioning]*(('F+ , F-'!Z$2-[1]!tbl_gk[[#This Row],[Positioning]])/('F+ , F-'!Z$2-'F+ , F-'!Z$3))</f>
        <v>1.1831119223878444E-3</v>
      </c>
      <c r="AA554" s="1" cm="1">
        <f t="array" ref="AA554">[1]!table_weight[Vision]*(('F+ , F-'!AA$2-[1]!tbl_gk[[#This Row],[Vision]])/('F+ , F-'!AA$2-'F+ , F-'!AA$3))</f>
        <v>2.5555217523577683E-2</v>
      </c>
      <c r="AB554" s="1" cm="1">
        <f t="array" ref="AB554">[1]!table_weight[Penalties]*(('F+ , F-'!AB$2-[1]!tbl_gk[[#This Row],[Penalties]])/('F+ , F-'!AB$2-'F+ , F-'!AB$3))</f>
        <v>2.1139426260312223E-3</v>
      </c>
      <c r="AC554" s="1" cm="1">
        <f t="array" ref="AC554">[1]!table_weight[Composure]*(('F+ , F-'!AC$2-[1]!tbl_gk[[#This Row],[Composure]])/('F+ , F-'!AC$2-'F+ , F-'!AC$3))</f>
        <v>1.8680714564018749E-3</v>
      </c>
      <c r="AD554" s="1" cm="1">
        <f t="array" ref="AD554">[1]!table_weight[Marking]*(('F+ , F-'!AD$2-[1]!tbl_gk[[#This Row],[Marking]])/('F+ , F-'!AD$2-'F+ , F-'!AD$3))</f>
        <v>2.6817203574124791E-2</v>
      </c>
      <c r="AE554" s="1" cm="1">
        <f t="array" ref="AE554">[1]!table_weight[StandingTackle]*(('F+ , F-'!AE$2-[1]!tbl_gk[[#This Row],[StandingTackle]])/('F+ , F-'!AE$2-'F+ , F-'!AE$3))</f>
        <v>2.241685747682258E-2</v>
      </c>
      <c r="AF554" s="1" cm="1">
        <f t="array" ref="AF554">[1]!table_weight[SlidingTackle]*(('F+ , F-'!AF$2-[1]!tbl_gk[[#This Row],[SlidingTackle]])/('F+ , F-'!AF$2-'F+ , F-'!AF$3))</f>
        <v>6.7250572430467732E-3</v>
      </c>
      <c r="AG554" s="1" cm="1">
        <f t="array" ref="AG554">[1]!table_weight[GKDiving]*(('F+ , F-'!AG$2-[1]!tbl_gk[[#This Row],[GKDiving]])/('F+ , F-'!AG$2-'F+ , F-'!AG$3))</f>
        <v>3.5870474596896844E-2</v>
      </c>
      <c r="AH554" s="1" cm="1">
        <f t="array" ref="AH554">[1]!table_weight[GKHandling]*(('F+ , F-'!AH$2-[1]!tbl_gk[[#This Row],[GKHandling]])/('F+ , F-'!AH$2-'F+ , F-'!AH$3))</f>
        <v>3.9212444279837541E-2</v>
      </c>
      <c r="AI554" s="1" cm="1">
        <f t="array" ref="AI554">[1]!table_weight[GKKicking]*(('F+ , F-'!AI$2-[1]!tbl_gk[[#This Row],[GKKicking]])/('F+ , F-'!AI$2-'F+ , F-'!AI$3))</f>
        <v>2.3255247946455719E-2</v>
      </c>
      <c r="AJ554" s="1" cm="1">
        <f t="array" ref="AJ554">[1]!table_weight[GKPositioning]*(('F+ , F-'!AJ$2-[1]!tbl_gk[[#This Row],[GKPositioning]])/('F+ , F-'!AJ$2-'F+ , F-'!AJ$3))</f>
        <v>1.2613793264842845E-2</v>
      </c>
      <c r="AK554" s="1" cm="1">
        <f t="array" ref="AK554">[1]!table_weight[GKReflexes]*(('F+ , F-'!AK$2-[1]!tbl_gk[[#This Row],[GKReflexes]])/('F+ , F-'!AK$2-'F+ , F-'!AK$3))</f>
        <v>3.4617854849068701E-2</v>
      </c>
    </row>
    <row r="555" spans="1:37" x14ac:dyDescent="0.55000000000000004">
      <c r="A555" s="8">
        <f>[1]!tbl_gk[[#This Row],[ID]]</f>
        <v>215251</v>
      </c>
      <c r="B555" s="2" cm="1">
        <f t="array" ref="B555">[1]!table_weight[ValueEUR]*(('F+ , F-'!B$2-[1]!tbl_gk[[#This Row],[ValueEUR]])/('F+ , F-'!B$2-'F+ , F-'!B$3))</f>
        <v>9.8494916366805517E-4</v>
      </c>
      <c r="C555" s="2" cm="1">
        <f t="array" ref="C555">[1]!table_weight[WageEUR]*(('F+ , F-'!C$2-[1]!tbl_gk[[#This Row],[WageEUR]])/('F+ , F-'!C$2-'F+ , F-'!C$3))</f>
        <v>1.6430792829955629E-3</v>
      </c>
      <c r="D555" s="2" cm="1">
        <f t="array" ref="D555">[1]!table_weight[Crossing]*(('F+ , F-'!D$2-[1]!tbl_gk[[#This Row],[Crossing]])/('F+ , F-'!D$2-'F+ , F-'!D$3))</f>
        <v>3.0262757593710415E-2</v>
      </c>
      <c r="E555" s="2" cm="1">
        <f t="array" ref="E555">[1]!table_weight[Finishing]*(('F+ , F-'!E$2-[1]!tbl_gk[[#This Row],[Finishing]])/('F+ , F-'!E$2-'F+ , F-'!E$3))</f>
        <v>9.9825068451474385E-3</v>
      </c>
      <c r="F555" s="2" cm="1">
        <f t="array" ref="F555">[1]!table_weight[HeadingAccuracy]*(('F+ , F-'!F$2-[1]!tbl_gk[[#This Row],[HeadingAccuracy]])/('F+ , F-'!F$2-'F+ , F-'!F$3))</f>
        <v>7.9338093618950504E-3</v>
      </c>
      <c r="G555" s="2" cm="1">
        <f t="array" ref="G555">[1]!table_weight[ShortPassing]*(('F+ , F-'!G$2-[1]!tbl_gk[[#This Row],[ShortPassing]])/('F+ , F-'!G$2-'F+ , F-'!G$3))</f>
        <v>4.781557995763748E-2</v>
      </c>
      <c r="H555" s="2" cm="1">
        <f t="array" ref="H555">[1]!table_weight[Volleys]*(('F+ , F-'!H$2-[1]!tbl_gk[[#This Row],[Volleys]])/('F+ , F-'!H$2-'F+ , F-'!H$3))</f>
        <v>9.2591367839048701E-4</v>
      </c>
      <c r="I555" s="2" cm="1">
        <f t="array" ref="I555">[1]!table_weight[Dribbling]*(('F+ , F-'!I$2-[1]!tbl_gk[[#This Row],[Dribbling]])/('F+ , F-'!I$2-'F+ , F-'!I$3))</f>
        <v>1.0756660437220181E-2</v>
      </c>
      <c r="J555" s="2" cm="1">
        <f t="array" ref="J555">[1]!table_weight[Curve]*(('F+ , F-'!J$2-[1]!tbl_gk[[#This Row],[Curve]])/('F+ , F-'!J$2-'F+ , F-'!J$3))</f>
        <v>9.6339113680153961E-3</v>
      </c>
      <c r="K555" s="2" cm="1">
        <f t="array" ref="K555">[1]!table_weight[FKAccuracy]*(('F+ , F-'!K$2-[1]!tbl_gk[[#This Row],[FKAccuracy]])/('F+ , F-'!K$2-'F+ , F-'!K$3))</f>
        <v>8.0620626711286735E-3</v>
      </c>
      <c r="L555" s="2" cm="1">
        <f t="array" ref="L555">[1]!table_weight[LongPassing]*(('F+ , F-'!L$2-[1]!tbl_gk[[#This Row],[LongPassing]])/('F+ , F-'!L$2-'F+ , F-'!L$3))</f>
        <v>2.7071205003789917E-2</v>
      </c>
      <c r="M555" s="2" cm="1">
        <f t="array" ref="M555">[1]!table_weight[BallControl]*(('F+ , F-'!M$2-[1]!tbl_gk[[#This Row],[BallControl]])/('F+ , F-'!M$2-'F+ , F-'!M$3))</f>
        <v>1.1734538658785654E-2</v>
      </c>
      <c r="N555" s="2" cm="1">
        <f t="array" ref="N555">[1]!table_weight[Acceleration]*(('F+ , F-'!N$2-[1]!tbl_gk[[#This Row],[Acceleration]])/('F+ , F-'!N$2-'F+ , F-'!N$3))</f>
        <v>9.0194885377333054E-4</v>
      </c>
      <c r="O555" s="2" cm="1">
        <f t="array" ref="O555">[1]!table_weight[SprintSpeed]*(('F+ , F-'!O$2-[1]!tbl_gk[[#This Row],[SprintSpeed]])/('F+ , F-'!O$2-'F+ , F-'!O$3))</f>
        <v>2.8110739275935474E-3</v>
      </c>
      <c r="P555" s="2" cm="1">
        <f t="array" ref="P555">[1]!table_weight[Agility]*(('F+ , F-'!P$2-[1]!tbl_gk[[#This Row],[Agility]])/('F+ , F-'!P$2-'F+ , F-'!P$3))</f>
        <v>1.9891881772015566E-3</v>
      </c>
      <c r="Q555" s="2" cm="1">
        <f t="array" ref="Q555">[1]!table_weight[Reactions]*(('F+ , F-'!Q$2-[1]!tbl_gk[[#This Row],[Reactions]])/('F+ , F-'!Q$2-'F+ , F-'!Q$3))</f>
        <v>9.2815560012993875E-4</v>
      </c>
      <c r="R555" s="2" cm="1">
        <f t="array" ref="R555">[1]!table_weight[Balance]*(('F+ , F-'!R$2-[1]!tbl_gk[[#This Row],[Balance]])/('F+ , F-'!R$2-'F+ , F-'!R$3))</f>
        <v>7.4505007357369231E-4</v>
      </c>
      <c r="S555" s="2" cm="1">
        <f t="array" ref="S555">[1]!table_weight[ShotPower]*(('F+ , F-'!S$2-[1]!tbl_gk[[#This Row],[ShotPower]])/('F+ , F-'!S$2-'F+ , F-'!S$3))</f>
        <v>4.1553199225329174E-3</v>
      </c>
      <c r="T555" s="2" cm="1">
        <f t="array" ref="T555">[1]!table_weight[Jumping]*(('F+ , F-'!T$2-[1]!tbl_gk[[#This Row],[Jumping]])/('F+ , F-'!T$2-'F+ , F-'!T$3))</f>
        <v>1.1163233461240253E-3</v>
      </c>
      <c r="U555" s="2" cm="1">
        <f t="array" ref="U555">[1]!table_weight[Stamina]*(('F+ , F-'!U$2-[1]!tbl_gk[[#This Row],[Stamina]])/('F+ , F-'!U$2-'F+ , F-'!U$3))</f>
        <v>0</v>
      </c>
      <c r="V555" s="2" cm="1">
        <f t="array" ref="V555">[1]!table_weight[Strength]*(('F+ , F-'!V$2-[1]!tbl_gk[[#This Row],[Strength]])/('F+ , F-'!V$2-'F+ , F-'!V$3))</f>
        <v>1.5972010952236049E-2</v>
      </c>
      <c r="W555" s="2" cm="1">
        <f t="array" ref="W555">[1]!table_weight[LongShots]*(('F+ , F-'!W$2-[1]!tbl_gk[[#This Row],[LongShots]])/('F+ , F-'!W$2-'F+ , F-'!W$3))</f>
        <v>8.570347340224143E-3</v>
      </c>
      <c r="X555" s="2" cm="1">
        <f t="array" ref="X555">[1]!table_weight[Aggression]*(('F+ , F-'!X$2-[1]!tbl_gk[[#This Row],[Aggression]])/('F+ , F-'!X$2-'F+ , F-'!X$3))</f>
        <v>8.5184058411925615E-3</v>
      </c>
      <c r="Y555" s="2" cm="1">
        <f t="array" ref="Y555">[1]!table_weight[Interceptions]*(('F+ , F-'!Y$2-[1]!tbl_gk[[#This Row],[Interceptions]])/('F+ , F-'!Y$2-'F+ , F-'!Y$3))</f>
        <v>1.1080853126754575E-2</v>
      </c>
      <c r="Z555" s="2" cm="1">
        <f t="array" ref="Z555">[1]!table_weight[Positioning]*(('F+ , F-'!Z$2-[1]!tbl_gk[[#This Row],[Positioning]])/('F+ , F-'!Z$2-'F+ , F-'!Z$3))</f>
        <v>1.1831119223878444E-3</v>
      </c>
      <c r="AA555" s="2" cm="1">
        <f t="array" ref="AA555">[1]!table_weight[Vision]*(('F+ , F-'!AA$2-[1]!tbl_gk[[#This Row],[Vision]])/('F+ , F-'!AA$2-'F+ , F-'!AA$3))</f>
        <v>1.2777608761788841E-2</v>
      </c>
      <c r="AB555" s="2" cm="1">
        <f t="array" ref="AB555">[1]!table_weight[Penalties]*(('F+ , F-'!AB$2-[1]!tbl_gk[[#This Row],[Penalties]])/('F+ , F-'!AB$2-'F+ , F-'!AB$3))</f>
        <v>1.8007659406932635E-3</v>
      </c>
      <c r="AC555" s="2" cm="1">
        <f t="array" ref="AC555">[1]!table_weight[Composure]*(('F+ , F-'!AC$2-[1]!tbl_gk[[#This Row],[Composure]])/('F+ , F-'!AC$2-'F+ , F-'!AC$3))</f>
        <v>6.9385511237783919E-4</v>
      </c>
      <c r="AD555" s="2" cm="1">
        <f t="array" ref="AD555">[1]!table_weight[Marking]*(('F+ , F-'!AD$2-[1]!tbl_gk[[#This Row],[Marking]])/('F+ , F-'!AD$2-'F+ , F-'!AD$3))</f>
        <v>9.4648953791028664E-3</v>
      </c>
      <c r="AE555" s="2" cm="1">
        <f t="array" ref="AE555">[1]!table_weight[StandingTackle]*(('F+ , F-'!AE$2-[1]!tbl_gk[[#This Row],[StandingTackle]])/('F+ , F-'!AE$2-'F+ , F-'!AE$3))</f>
        <v>2.241685747682258E-2</v>
      </c>
      <c r="AF555" s="2" cm="1">
        <f t="array" ref="AF555">[1]!table_weight[SlidingTackle]*(('F+ , F-'!AF$2-[1]!tbl_gk[[#This Row],[SlidingTackle]])/('F+ , F-'!AF$2-'F+ , F-'!AF$3))</f>
        <v>5.977828660486021E-3</v>
      </c>
      <c r="AG555" s="2" cm="1">
        <f t="array" ref="AG555">[1]!table_weight[GKDiving]*(('F+ , F-'!AG$2-[1]!tbl_gk[[#This Row],[GKDiving]])/('F+ , F-'!AG$2-'F+ , F-'!AG$3))</f>
        <v>2.7329885407159499E-2</v>
      </c>
      <c r="AH555" s="2" cm="1">
        <f t="array" ref="AH555">[1]!table_weight[GKHandling]*(('F+ , F-'!AH$2-[1]!tbl_gk[[#This Row],[GKHandling]])/('F+ , F-'!AH$2-'F+ , F-'!AH$3))</f>
        <v>3.208290895623072E-2</v>
      </c>
      <c r="AI555" s="2" cm="1">
        <f t="array" ref="AI555">[1]!table_weight[GKKicking]*(('F+ , F-'!AI$2-[1]!tbl_gk[[#This Row],[GKKicking]])/('F+ , F-'!AI$2-'F+ , F-'!AI$3))</f>
        <v>1.8783084879829621E-2</v>
      </c>
      <c r="AJ555" s="2" cm="1">
        <f t="array" ref="AJ555">[1]!table_weight[GKPositioning]*(('F+ , F-'!AJ$2-[1]!tbl_gk[[#This Row],[GKPositioning]])/('F+ , F-'!AJ$2-'F+ , F-'!AJ$3))</f>
        <v>1.0721724275116419E-2</v>
      </c>
      <c r="AK555" s="2" cm="1">
        <f t="array" ref="AK555">[1]!table_weight[GKReflexes]*(('F+ , F-'!AK$2-[1]!tbl_gk[[#This Row],[GKReflexes]])/('F+ , F-'!AK$2-'F+ , F-'!AK$3))</f>
        <v>2.7329885407159499E-2</v>
      </c>
    </row>
    <row r="556" spans="1:37" x14ac:dyDescent="0.55000000000000004">
      <c r="A556" s="7">
        <f>[1]!tbl_gk[[#This Row],[ID]]</f>
        <v>215316</v>
      </c>
      <c r="B556" s="1" cm="1">
        <f t="array" ref="B556">[1]!table_weight[ValueEUR]*(('F+ , F-'!B$2-[1]!tbl_gk[[#This Row],[ValueEUR]])/('F+ , F-'!B$2-'F+ , F-'!B$3))</f>
        <v>6.3248490481736513E-3</v>
      </c>
      <c r="C556" s="1" cm="1">
        <f t="array" ref="C556">[1]!table_weight[WageEUR]*(('F+ , F-'!C$2-[1]!tbl_gk[[#This Row],[WageEUR]])/('F+ , F-'!C$2-'F+ , F-'!C$3))</f>
        <v>5.2422053314620338E-3</v>
      </c>
      <c r="D556" s="1" cm="1">
        <f t="array" ref="D556">[1]!table_weight[Crossing]*(('F+ , F-'!D$2-[1]!tbl_gk[[#This Row],[Crossing]])/('F+ , F-'!D$2-'F+ , F-'!D$3))</f>
        <v>3.5866971962916043E-2</v>
      </c>
      <c r="E556" s="1" cm="1">
        <f t="array" ref="E556">[1]!table_weight[Finishing]*(('F+ , F-'!E$2-[1]!tbl_gk[[#This Row],[Finishing]])/('F+ , F-'!E$2-'F+ , F-'!E$3))</f>
        <v>1.1979008214176926E-2</v>
      </c>
      <c r="F556" s="1" cm="1">
        <f t="array" ref="F556">[1]!table_weight[HeadingAccuracy]*(('F+ , F-'!F$2-[1]!tbl_gk[[#This Row],[HeadingAccuracy]])/('F+ , F-'!F$2-'F+ , F-'!F$3))</f>
        <v>1.1274360672166649E-2</v>
      </c>
      <c r="G556" s="1" cm="1">
        <f t="array" ref="G556">[1]!table_weight[ShortPassing]*(('F+ , F-'!G$2-[1]!tbl_gk[[#This Row],[ShortPassing]])/('F+ , F-'!G$2-'F+ , F-'!G$3))</f>
        <v>3.7971195848712121E-2</v>
      </c>
      <c r="H556" s="1" cm="1">
        <f t="array" ref="H556">[1]!table_weight[Volleys]*(('F+ , F-'!H$2-[1]!tbl_gk[[#This Row],[Volleys]])/('F+ , F-'!H$2-'F+ , F-'!H$3))</f>
        <v>1.1573920979881087E-3</v>
      </c>
      <c r="I556" s="1" cm="1">
        <f t="array" ref="I556">[1]!table_weight[Dribbling]*(('F+ , F-'!I$2-[1]!tbl_gk[[#This Row],[Dribbling]])/('F+ , F-'!I$2-'F+ , F-'!I$3))</f>
        <v>1.6623929766613008E-2</v>
      </c>
      <c r="J556" s="1" cm="1">
        <f t="array" ref="J556">[1]!table_weight[Curve]*(('F+ , F-'!J$2-[1]!tbl_gk[[#This Row],[Curve]])/('F+ , F-'!J$2-'F+ , F-'!J$3))</f>
        <v>8.4507994456275402E-3</v>
      </c>
      <c r="K556" s="1" cm="1">
        <f t="array" ref="K556">[1]!table_weight[FKAccuracy]*(('F+ , F-'!K$2-[1]!tbl_gk[[#This Row],[FKAccuracy]])/('F+ , F-'!K$2-'F+ , F-'!K$3))</f>
        <v>8.2141770611499701E-3</v>
      </c>
      <c r="L556" s="1" cm="1">
        <f t="array" ref="L556">[1]!table_weight[LongPassing]*(('F+ , F-'!L$2-[1]!tbl_gk[[#This Row],[LongPassing]])/('F+ , F-'!L$2-'F+ , F-'!L$3))</f>
        <v>2.0574115802880336E-2</v>
      </c>
      <c r="M556" s="1" cm="1">
        <f t="array" ref="M556">[1]!table_weight[BallControl]*(('F+ , F-'!M$2-[1]!tbl_gk[[#This Row],[BallControl]])/('F+ , F-'!M$2-'F+ , F-'!M$3))</f>
        <v>1.3907601373375588E-2</v>
      </c>
      <c r="N556" s="1" cm="1">
        <f t="array" ref="N556">[1]!table_weight[Acceleration]*(('F+ , F-'!N$2-[1]!tbl_gk[[#This Row],[Acceleration]])/('F+ , F-'!N$2-'F+ , F-'!N$3))</f>
        <v>2.0293849209899939E-3</v>
      </c>
      <c r="O556" s="1" cm="1">
        <f t="array" ref="O556">[1]!table_weight[SprintSpeed]*(('F+ , F-'!O$2-[1]!tbl_gk[[#This Row],[SprintSpeed]])/('F+ , F-'!O$2-'F+ , F-'!O$3))</f>
        <v>3.6543961058716113E-3</v>
      </c>
      <c r="P556" s="1" cm="1">
        <f t="array" ref="P556">[1]!table_weight[Agility]*(('F+ , F-'!P$2-[1]!tbl_gk[[#This Row],[Agility]])/('F+ , F-'!P$2-'F+ , F-'!P$3))</f>
        <v>1.4041328309658048E-3</v>
      </c>
      <c r="Q556" s="1" cm="1">
        <f t="array" ref="Q556">[1]!table_weight[Reactions]*(('F+ , F-'!Q$2-[1]!tbl_gk[[#This Row],[Reactions]])/('F+ , F-'!Q$2-'F+ , F-'!Q$3))</f>
        <v>5.1564200007218821E-4</v>
      </c>
      <c r="R556" s="1" cm="1">
        <f t="array" ref="R556">[1]!table_weight[Balance]*(('F+ , F-'!R$2-[1]!tbl_gk[[#This Row],[Balance]])/('F+ , F-'!R$2-'F+ , F-'!R$3))</f>
        <v>1.1796626164916795E-3</v>
      </c>
      <c r="S556" s="1" cm="1">
        <f t="array" ref="S556">[1]!table_weight[ShotPower]*(('F+ , F-'!S$2-[1]!tbl_gk[[#This Row],[ShotPower]])/('F+ , F-'!S$2-'F+ , F-'!S$3))</f>
        <v>2.5970749515830732E-3</v>
      </c>
      <c r="T556" s="1" cm="1">
        <f t="array" ref="T556">[1]!table_weight[Jumping]*(('F+ , F-'!T$2-[1]!tbl_gk[[#This Row],[Jumping]])/('F+ , F-'!T$2-'F+ , F-'!T$3))</f>
        <v>1.6315495058735752E-3</v>
      </c>
      <c r="U556" s="1" cm="1">
        <f t="array" ref="U556">[1]!table_weight[Stamina]*(('F+ , F-'!U$2-[1]!tbl_gk[[#This Row],[Stamina]])/('F+ , F-'!U$2-'F+ , F-'!U$3))</f>
        <v>2.5761307987477501E-3</v>
      </c>
      <c r="V556" s="1" cm="1">
        <f t="array" ref="V556">[1]!table_weight[Strength]*(('F+ , F-'!V$2-[1]!tbl_gk[[#This Row],[Strength]])/('F+ , F-'!V$2-'F+ , F-'!V$3))</f>
        <v>1.0648007301490701E-2</v>
      </c>
      <c r="W556" s="1" cm="1">
        <f t="array" ref="W556">[1]!table_weight[LongShots]*(('F+ , F-'!W$2-[1]!tbl_gk[[#This Row],[LongShots]])/('F+ , F-'!W$2-'F+ , F-'!W$3))</f>
        <v>7.271809864432606E-3</v>
      </c>
      <c r="X556" s="1" cm="1">
        <f t="array" ref="X556">[1]!table_weight[Aggression]*(('F+ , F-'!X$2-[1]!tbl_gk[[#This Row],[Aggression]])/('F+ , F-'!X$2-'F+ , F-'!X$3))</f>
        <v>1.1560693641618476E-2</v>
      </c>
      <c r="Y556" s="1" cm="1">
        <f t="array" ref="Y556">[1]!table_weight[Interceptions]*(('F+ , F-'!Y$2-[1]!tbl_gk[[#This Row],[Interceptions]])/('F+ , F-'!Y$2-'F+ , F-'!Y$3))</f>
        <v>1.5928726369709705E-2</v>
      </c>
      <c r="Z556" s="1" cm="1">
        <f t="array" ref="Z556">[1]!table_weight[Positioning]*(('F+ , F-'!Z$2-[1]!tbl_gk[[#This Row],[Positioning]])/('F+ , F-'!Z$2-'F+ , F-'!Z$3))</f>
        <v>1.1831119223878444E-3</v>
      </c>
      <c r="AA556" s="1" cm="1">
        <f t="array" ref="AA556">[1]!table_weight[Vision]*(('F+ , F-'!AA$2-[1]!tbl_gk[[#This Row],[Vision]])/('F+ , F-'!AA$2-'F+ , F-'!AA$3))</f>
        <v>5.6789372274617077E-3</v>
      </c>
      <c r="AB556" s="1" cm="1">
        <f t="array" ref="AB556">[1]!table_weight[Penalties]*(('F+ , F-'!AB$2-[1]!tbl_gk[[#This Row],[Penalties]])/('F+ , F-'!AB$2-'F+ , F-'!AB$3))</f>
        <v>1.9573542833622431E-3</v>
      </c>
      <c r="AC556" s="1" cm="1">
        <f t="array" ref="AC556">[1]!table_weight[Composure]*(('F+ , F-'!AC$2-[1]!tbl_gk[[#This Row],[Composure]])/('F+ , F-'!AC$2-'F+ , F-'!AC$3))</f>
        <v>4.8036123164619632E-4</v>
      </c>
      <c r="AD556" s="1" cm="1">
        <f t="array" ref="AD556">[1]!table_weight[Marking]*(('F+ , F-'!AD$2-[1]!tbl_gk[[#This Row],[Marking]])/('F+ , F-'!AD$2-'F+ , F-'!AD$3))</f>
        <v>2.366223844775717E-2</v>
      </c>
      <c r="AE556" s="1" cm="1">
        <f t="array" ref="AE556">[1]!table_weight[StandingTackle]*(('F+ , F-'!AE$2-[1]!tbl_gk[[#This Row],[StandingTackle]])/('F+ , F-'!AE$2-'F+ , F-'!AE$3))</f>
        <v>2.6900228972187096E-2</v>
      </c>
      <c r="AF556" s="1" cm="1">
        <f t="array" ref="AF556">[1]!table_weight[SlidingTackle]*(('F+ , F-'!AF$2-[1]!tbl_gk[[#This Row],[SlidingTackle]])/('F+ , F-'!AF$2-'F+ , F-'!AF$3))</f>
        <v>5.977828660486021E-3</v>
      </c>
      <c r="AG556" s="1" cm="1">
        <f t="array" ref="AG556">[1]!table_weight[GKDiving]*(('F+ , F-'!AG$2-[1]!tbl_gk[[#This Row],[GKDiving]])/('F+ , F-'!AG$2-'F+ , F-'!AG$3))</f>
        <v>1.3664942703579749E-2</v>
      </c>
      <c r="AH556" s="1" cm="1">
        <f t="array" ref="AH556">[1]!table_weight[GKHandling]*(('F+ , F-'!AH$2-[1]!tbl_gk[[#This Row],[GKHandling]])/('F+ , F-'!AH$2-'F+ , F-'!AH$3))</f>
        <v>1.9606222139918771E-2</v>
      </c>
      <c r="AI556" s="1" cm="1">
        <f t="array" ref="AI556">[1]!table_weight[GKKicking]*(('F+ , F-'!AI$2-[1]!tbl_gk[[#This Row],[GKKicking]])/('F+ , F-'!AI$2-'F+ , F-'!AI$3))</f>
        <v>1.162762397322786E-2</v>
      </c>
      <c r="AJ556" s="1" cm="1">
        <f t="array" ref="AJ556">[1]!table_weight[GKPositioning]*(('F+ , F-'!AJ$2-[1]!tbl_gk[[#This Row],[GKPositioning]])/('F+ , F-'!AJ$2-'F+ , F-'!AJ$3))</f>
        <v>6.3068966324214227E-3</v>
      </c>
      <c r="AK556" s="1" cm="1">
        <f t="array" ref="AK556">[1]!table_weight[GKReflexes]*(('F+ , F-'!AK$2-[1]!tbl_gk[[#This Row],[GKReflexes]])/('F+ , F-'!AK$2-'F+ , F-'!AK$3))</f>
        <v>1.27539465233411E-2</v>
      </c>
    </row>
    <row r="557" spans="1:37" x14ac:dyDescent="0.55000000000000004">
      <c r="A557" s="8">
        <f>[1]!tbl_gk[[#This Row],[ID]]</f>
        <v>215363</v>
      </c>
      <c r="B557" s="2" cm="1">
        <f t="array" ref="B557">[1]!table_weight[ValueEUR]*(('F+ , F-'!B$2-[1]!tbl_gk[[#This Row],[ValueEUR]])/('F+ , F-'!B$2-'F+ , F-'!B$3))</f>
        <v>2.4665398830684519E-3</v>
      </c>
      <c r="C557" s="2" cm="1">
        <f t="array" ref="C557">[1]!table_weight[WageEUR]*(('F+ , F-'!C$2-[1]!tbl_gk[[#This Row],[WageEUR]])/('F+ , F-'!C$2-'F+ , F-'!C$3))</f>
        <v>3.0514329541346166E-3</v>
      </c>
      <c r="D557" s="2" cm="1">
        <f t="array" ref="D557">[1]!table_weight[Crossing]*(('F+ , F-'!D$2-[1]!tbl_gk[[#This Row],[Crossing]])/('F+ , F-'!D$2-'F+ , F-'!D$3))</f>
        <v>3.2504443341392672E-2</v>
      </c>
      <c r="E557" s="2" cm="1">
        <f t="array" ref="E557">[1]!table_weight[Finishing]*(('F+ , F-'!E$2-[1]!tbl_gk[[#This Row],[Finishing]])/('F+ , F-'!E$2-'F+ , F-'!E$3))</f>
        <v>6.9877547916032071E-3</v>
      </c>
      <c r="F557" s="2" cm="1">
        <f t="array" ref="F557">[1]!table_weight[HeadingAccuracy]*(('F+ , F-'!F$2-[1]!tbl_gk[[#This Row],[HeadingAccuracy]])/('F+ , F-'!F$2-'F+ , F-'!F$3))</f>
        <v>9.1865161032469011E-3</v>
      </c>
      <c r="G557" s="2" cm="1">
        <f t="array" ref="G557">[1]!table_weight[ShortPassing]*(('F+ , F-'!G$2-[1]!tbl_gk[[#This Row],[ShortPassing]])/('F+ , F-'!G$2-'F+ , F-'!G$3))</f>
        <v>4.6409239370648142E-2</v>
      </c>
      <c r="H557" s="2" cm="1">
        <f t="array" ref="H557">[1]!table_weight[Volleys]*(('F+ , F-'!H$2-[1]!tbl_gk[[#This Row],[Volleys]])/('F+ , F-'!H$2-'F+ , F-'!H$3))</f>
        <v>9.2591367839048701E-4</v>
      </c>
      <c r="I557" s="2" cm="1">
        <f t="array" ref="I557">[1]!table_weight[Dribbling]*(('F+ , F-'!I$2-[1]!tbl_gk[[#This Row],[Dribbling]])/('F+ , F-'!I$2-'F+ , F-'!I$3))</f>
        <v>1.1734538658785652E-2</v>
      </c>
      <c r="J557" s="2" cm="1">
        <f t="array" ref="J557">[1]!table_weight[Curve]*(('F+ , F-'!J$2-[1]!tbl_gk[[#This Row],[Curve]])/('F+ , F-'!J$2-'F+ , F-'!J$3))</f>
        <v>8.7888314234526414E-3</v>
      </c>
      <c r="K557" s="2" cm="1">
        <f t="array" ref="K557">[1]!table_weight[FKAccuracy]*(('F+ , F-'!K$2-[1]!tbl_gk[[#This Row],[FKAccuracy]])/('F+ , F-'!K$2-'F+ , F-'!K$3))</f>
        <v>8.9747490112564478E-3</v>
      </c>
      <c r="L557" s="2" cm="1">
        <f t="array" ref="L557">[1]!table_weight[LongPassing]*(('F+ , F-'!L$2-[1]!tbl_gk[[#This Row],[LongPassing]])/('F+ , F-'!L$2-'F+ , F-'!L$3))</f>
        <v>2.4364084503410925E-2</v>
      </c>
      <c r="M557" s="2" cm="1">
        <f t="array" ref="M557">[1]!table_weight[BallControl]*(('F+ , F-'!M$2-[1]!tbl_gk[[#This Row],[BallControl]])/('F+ , F-'!M$2-'F+ , F-'!M$3))</f>
        <v>1.1734538658785654E-2</v>
      </c>
      <c r="N557" s="2" cm="1">
        <f t="array" ref="N557">[1]!table_weight[Acceleration]*(('F+ , F-'!N$2-[1]!tbl_gk[[#This Row],[Acceleration]])/('F+ , F-'!N$2-'F+ , F-'!N$3))</f>
        <v>5.637180336083316E-3</v>
      </c>
      <c r="O557" s="2" cm="1">
        <f t="array" ref="O557">[1]!table_weight[SprintSpeed]*(('F+ , F-'!O$2-[1]!tbl_gk[[#This Row],[SprintSpeed]])/('F+ , F-'!O$2-'F+ , F-'!O$3))</f>
        <v>6.4654700334651587E-3</v>
      </c>
      <c r="P557" s="2" cm="1">
        <f t="array" ref="P557">[1]!table_weight[Agility]*(('F+ , F-'!P$2-[1]!tbl_gk[[#This Row],[Agility]])/('F+ , F-'!P$2-'F+ , F-'!P$3))</f>
        <v>2.8082656619316097E-3</v>
      </c>
      <c r="Q557" s="2" cm="1">
        <f t="array" ref="Q557">[1]!table_weight[Reactions]*(('F+ , F-'!Q$2-[1]!tbl_gk[[#This Row],[Reactions]])/('F+ , F-'!Q$2-'F+ , F-'!Q$3))</f>
        <v>8.2502720011550109E-4</v>
      </c>
      <c r="R557" s="2" cm="1">
        <f t="array" ref="R557">[1]!table_weight[Balance]*(('F+ , F-'!R$2-[1]!tbl_gk[[#This Row],[Balance]])/('F+ , F-'!R$2-'F+ , F-'!R$3))</f>
        <v>1.2417501226228205E-3</v>
      </c>
      <c r="S557" s="2" cm="1">
        <f t="array" ref="S557">[1]!table_weight[ShotPower]*(('F+ , F-'!S$2-[1]!tbl_gk[[#This Row],[ShotPower]])/('F+ , F-'!S$2-'F+ , F-'!S$3))</f>
        <v>4.1553199225329174E-3</v>
      </c>
      <c r="T557" s="2" cm="1">
        <f t="array" ref="T557">[1]!table_weight[Jumping]*(('F+ , F-'!T$2-[1]!tbl_gk[[#This Row],[Jumping]])/('F+ , F-'!T$2-'F+ , F-'!T$3))</f>
        <v>2.5761307987477505E-3</v>
      </c>
      <c r="U557" s="2" cm="1">
        <f t="array" ref="U557">[1]!table_weight[Stamina]*(('F+ , F-'!U$2-[1]!tbl_gk[[#This Row],[Stamina]])/('F+ , F-'!U$2-'F+ , F-'!U$3))</f>
        <v>8.5871026624924993E-3</v>
      </c>
      <c r="V557" s="2" cm="1">
        <f t="array" ref="V557">[1]!table_weight[Strength]*(('F+ , F-'!V$2-[1]!tbl_gk[[#This Row],[Strength]])/('F+ , F-'!V$2-'F+ , F-'!V$3))</f>
        <v>2.662001825372675E-2</v>
      </c>
      <c r="W557" s="2" cm="1">
        <f t="array" ref="W557">[1]!table_weight[LongShots]*(('F+ , F-'!W$2-[1]!tbl_gk[[#This Row],[LongShots]])/('F+ , F-'!W$2-'F+ , F-'!W$3))</f>
        <v>8.0509323499075268E-3</v>
      </c>
      <c r="X557" s="2" cm="1">
        <f t="array" ref="X557">[1]!table_weight[Aggression]*(('F+ , F-'!X$2-[1]!tbl_gk[[#This Row],[Aggression]])/('F+ , F-'!X$2-'F+ , F-'!X$3))</f>
        <v>8.5184058411925615E-3</v>
      </c>
      <c r="Y557" s="2" cm="1">
        <f t="array" ref="Y557">[1]!table_weight[Interceptions]*(('F+ , F-'!Y$2-[1]!tbl_gk[[#This Row],[Interceptions]])/('F+ , F-'!Y$2-'F+ , F-'!Y$3))</f>
        <v>1.8006386330976187E-2</v>
      </c>
      <c r="Z557" s="2" cm="1">
        <f t="array" ref="Z557">[1]!table_weight[Positioning]*(('F+ , F-'!Z$2-[1]!tbl_gk[[#This Row],[Positioning]])/('F+ , F-'!Z$2-'F+ , F-'!Z$3))</f>
        <v>7.394449514924029E-4</v>
      </c>
      <c r="AA557" s="2" cm="1">
        <f t="array" ref="AA557">[1]!table_weight[Vision]*(('F+ , F-'!AA$2-[1]!tbl_gk[[#This Row],[Vision]])/('F+ , F-'!AA$2-'F+ , F-'!AA$3))</f>
        <v>2.1296014602981403E-2</v>
      </c>
      <c r="AB557" s="2" cm="1">
        <f t="array" ref="AB557">[1]!table_weight[Penalties]*(('F+ , F-'!AB$2-[1]!tbl_gk[[#This Row],[Penalties]])/('F+ , F-'!AB$2-'F+ , F-'!AB$3))</f>
        <v>1.7616188550260185E-3</v>
      </c>
      <c r="AC557" s="2" cm="1">
        <f t="array" ref="AC557">[1]!table_weight[Composure]*(('F+ , F-'!AC$2-[1]!tbl_gk[[#This Row],[Composure]])/('F+ , F-'!AC$2-'F+ , F-'!AC$3))</f>
        <v>1.441083694938589E-3</v>
      </c>
      <c r="AD557" s="2" cm="1">
        <f t="array" ref="AD557">[1]!table_weight[Marking]*(('F+ , F-'!AD$2-[1]!tbl_gk[[#This Row],[Marking]])/('F+ , F-'!AD$2-'F+ , F-'!AD$3))</f>
        <v>3.1549651263676225E-2</v>
      </c>
      <c r="AE557" s="2" cm="1">
        <f t="array" ref="AE557">[1]!table_weight[StandingTackle]*(('F+ , F-'!AE$2-[1]!tbl_gk[[#This Row],[StandingTackle]])/('F+ , F-'!AE$2-'F+ , F-'!AE$3))</f>
        <v>1.3450114486093548E-2</v>
      </c>
      <c r="AF557" s="2" cm="1">
        <f t="array" ref="AF557">[1]!table_weight[SlidingTackle]*(('F+ , F-'!AF$2-[1]!tbl_gk[[#This Row],[SlidingTackle]])/('F+ , F-'!AF$2-'F+ , F-'!AF$3))</f>
        <v>1.0461200155850536E-2</v>
      </c>
      <c r="AG557" s="2" cm="1">
        <f t="array" ref="AG557">[1]!table_weight[GKDiving]*(('F+ , F-'!AG$2-[1]!tbl_gk[[#This Row],[GKDiving]])/('F+ , F-'!AG$2-'F+ , F-'!AG$3))</f>
        <v>2.3913649731264561E-2</v>
      </c>
      <c r="AH557" s="2" cm="1">
        <f t="array" ref="AH557">[1]!table_weight[GKHandling]*(('F+ , F-'!AH$2-[1]!tbl_gk[[#This Row],[GKHandling]])/('F+ , F-'!AH$2-'F+ , F-'!AH$3))</f>
        <v>2.8518141294427302E-2</v>
      </c>
      <c r="AI557" s="2" cm="1">
        <f t="array" ref="AI557">[1]!table_weight[GKKicking]*(('F+ , F-'!AI$2-[1]!tbl_gk[[#This Row],[GKKicking]])/('F+ , F-'!AI$2-'F+ , F-'!AI$3))</f>
        <v>1.8783084879829621E-2</v>
      </c>
      <c r="AJ557" s="2" cm="1">
        <f t="array" ref="AJ557">[1]!table_weight[GKPositioning]*(('F+ , F-'!AJ$2-[1]!tbl_gk[[#This Row],[GKPositioning]])/('F+ , F-'!AJ$2-'F+ , F-'!AJ$3))</f>
        <v>1.0721724275116419E-2</v>
      </c>
      <c r="AK557" s="2" cm="1">
        <f t="array" ref="AK557">[1]!table_weight[GKReflexes]*(('F+ , F-'!AK$2-[1]!tbl_gk[[#This Row],[GKReflexes]])/('F+ , F-'!AK$2-'F+ , F-'!AK$3))</f>
        <v>1.8219923604772998E-2</v>
      </c>
    </row>
    <row r="558" spans="1:37" x14ac:dyDescent="0.55000000000000004">
      <c r="A558" s="7">
        <f>[1]!tbl_gk[[#This Row],[ID]]</f>
        <v>215408</v>
      </c>
      <c r="B558" s="1" cm="1">
        <f t="array" ref="B558">[1]!table_weight[ValueEUR]*(('F+ , F-'!B$2-[1]!tbl_gk[[#This Row],[ValueEUR]])/('F+ , F-'!B$2-'F+ , F-'!B$3))</f>
        <v>5.8954964042807441E-5</v>
      </c>
      <c r="C558" s="1" cm="1">
        <f t="array" ref="C558">[1]!table_weight[WageEUR]*(('F+ , F-'!C$2-[1]!tbl_gk[[#This Row],[WageEUR]])/('F+ , F-'!C$2-'F+ , F-'!C$3))</f>
        <v>2.3472561185650898E-4</v>
      </c>
      <c r="D558" s="1" cm="1">
        <f t="array" ref="D558">[1]!table_weight[Crossing]*(('F+ , F-'!D$2-[1]!tbl_gk[[#This Row],[Crossing]])/('F+ , F-'!D$2-'F+ , F-'!D$3))</f>
        <v>3.4746129089074922E-2</v>
      </c>
      <c r="E558" s="1" cm="1">
        <f t="array" ref="E558">[1]!table_weight[Finishing]*(('F+ , F-'!E$2-[1]!tbl_gk[[#This Row],[Finishing]])/('F+ , F-'!E$2-'F+ , F-'!E$3))</f>
        <v>1.59720109522359E-2</v>
      </c>
      <c r="F558" s="1" cm="1">
        <f t="array" ref="F558">[1]!table_weight[HeadingAccuracy]*(('F+ , F-'!F$2-[1]!tbl_gk[[#This Row],[HeadingAccuracy]])/('F+ , F-'!F$2-'F+ , F-'!F$3))</f>
        <v>1.08567917583827E-2</v>
      </c>
      <c r="G558" s="1" cm="1">
        <f t="array" ref="G558">[1]!table_weight[ShortPassing]*(('F+ , F-'!G$2-[1]!tbl_gk[[#This Row],[ShortPassing]])/('F+ , F-'!G$2-'F+ , F-'!G$3))</f>
        <v>5.3440942305594832E-2</v>
      </c>
      <c r="H558" s="1" cm="1">
        <f t="array" ref="H558">[1]!table_weight[Volleys]*(('F+ , F-'!H$2-[1]!tbl_gk[[#This Row],[Volleys]])/('F+ , F-'!H$2-'F+ , F-'!H$3))</f>
        <v>2.0833057763785961E-3</v>
      </c>
      <c r="I558" s="1" cm="1">
        <f t="array" ref="I558">[1]!table_weight[Dribbling]*(('F+ , F-'!I$2-[1]!tbl_gk[[#This Row],[Dribbling]])/('F+ , F-'!I$2-'F+ , F-'!I$3))</f>
        <v>1.8579686209743949E-2</v>
      </c>
      <c r="J558" s="1" cm="1">
        <f t="array" ref="J558">[1]!table_weight[Curve]*(('F+ , F-'!J$2-[1]!tbl_gk[[#This Row],[Curve]])/('F+ , F-'!J$2-'F+ , F-'!J$3))</f>
        <v>9.4648953791028455E-3</v>
      </c>
      <c r="K558" s="1" cm="1">
        <f t="array" ref="K558">[1]!table_weight[FKAccuracy]*(('F+ , F-'!K$2-[1]!tbl_gk[[#This Row],[FKAccuracy]])/('F+ , F-'!K$2-'F+ , F-'!K$3))</f>
        <v>9.1268634012777444E-3</v>
      </c>
      <c r="L558" s="1" cm="1">
        <f t="array" ref="L558">[1]!table_weight[LongPassing]*(('F+ , F-'!L$2-[1]!tbl_gk[[#This Row],[LongPassing]])/('F+ , F-'!L$2-'F+ , F-'!L$3))</f>
        <v>2.0574115802880336E-2</v>
      </c>
      <c r="M558" s="1" cm="1">
        <f t="array" ref="M558">[1]!table_weight[BallControl]*(('F+ , F-'!M$2-[1]!tbl_gk[[#This Row],[BallControl]])/('F+ , F-'!M$2-'F+ , F-'!M$3))</f>
        <v>1.3038376287539614E-2</v>
      </c>
      <c r="N558" s="1" cm="1">
        <f t="array" ref="N558">[1]!table_weight[Acceleration]*(('F+ , F-'!N$2-[1]!tbl_gk[[#This Row],[Acceleration]])/('F+ , F-'!N$2-'F+ , F-'!N$3))</f>
        <v>7.666565257073309E-3</v>
      </c>
      <c r="O558" s="1" cm="1">
        <f t="array" ref="O558">[1]!table_weight[SprintSpeed]*(('F+ , F-'!O$2-[1]!tbl_gk[[#This Row],[SprintSpeed]])/('F+ , F-'!O$2-'F+ , F-'!O$3))</f>
        <v>9.2765439610587065E-3</v>
      </c>
      <c r="P558" s="1" cm="1">
        <f t="array" ref="P558">[1]!table_weight[Agility]*(('F+ , F-'!P$2-[1]!tbl_gk[[#This Row],[Agility]])/('F+ , F-'!P$2-'F+ , F-'!P$3))</f>
        <v>4.680442769886016E-3</v>
      </c>
      <c r="Q558" s="1" cm="1">
        <f t="array" ref="Q558">[1]!table_weight[Reactions]*(('F+ , F-'!Q$2-[1]!tbl_gk[[#This Row],[Reactions]])/('F+ , F-'!Q$2-'F+ , F-'!Q$3))</f>
        <v>1.9078754002670962E-3</v>
      </c>
      <c r="R558" s="1" cm="1">
        <f t="array" ref="R558">[1]!table_weight[Balance]*(('F+ , F-'!R$2-[1]!tbl_gk[[#This Row],[Balance]])/('F+ , F-'!R$2-'F+ , F-'!R$3))</f>
        <v>1.0554876042293973E-3</v>
      </c>
      <c r="S558" s="1" cm="1">
        <f t="array" ref="S558">[1]!table_weight[ShotPower]*(('F+ , F-'!S$2-[1]!tbl_gk[[#This Row],[ShotPower]])/('F+ , F-'!S$2-'F+ , F-'!S$3))</f>
        <v>7.271809864432606E-3</v>
      </c>
      <c r="T558" s="1" cm="1">
        <f t="array" ref="T558">[1]!table_weight[Jumping]*(('F+ , F-'!T$2-[1]!tbl_gk[[#This Row],[Jumping]])/('F+ , F-'!T$2-'F+ , F-'!T$3))</f>
        <v>2.2326466922480506E-3</v>
      </c>
      <c r="U558" s="1" cm="1">
        <f t="array" ref="U558">[1]!table_weight[Stamina]*(('F+ , F-'!U$2-[1]!tbl_gk[[#This Row],[Stamina]])/('F+ , F-'!U$2-'F+ , F-'!U$3))</f>
        <v>6.0109718637447497E-3</v>
      </c>
      <c r="V558" s="1" cm="1">
        <f t="array" ref="V558">[1]!table_weight[Strength]*(('F+ , F-'!V$2-[1]!tbl_gk[[#This Row],[Strength]])/('F+ , F-'!V$2-'F+ , F-'!V$3))</f>
        <v>2.1296014602981403E-2</v>
      </c>
      <c r="W558" s="1" cm="1">
        <f t="array" ref="W558">[1]!table_weight[LongShots]*(('F+ , F-'!W$2-[1]!tbl_gk[[#This Row],[LongShots]])/('F+ , F-'!W$2-'F+ , F-'!W$3))</f>
        <v>9.3494698256990638E-3</v>
      </c>
      <c r="X558" s="1" cm="1">
        <f t="array" ref="X558">[1]!table_weight[Aggression]*(('F+ , F-'!X$2-[1]!tbl_gk[[#This Row],[Aggression]])/('F+ , F-'!X$2-'F+ , F-'!X$3))</f>
        <v>1.034377852144811E-2</v>
      </c>
      <c r="Y558" s="1" cm="1">
        <f t="array" ref="Y558">[1]!table_weight[Interceptions]*(('F+ , F-'!Y$2-[1]!tbl_gk[[#This Row],[Interceptions]])/('F+ , F-'!Y$2-'F+ , F-'!Y$3))</f>
        <v>2.1469152933086991E-2</v>
      </c>
      <c r="Z558" s="1" cm="1">
        <f t="array" ref="Z558">[1]!table_weight[Positioning]*(('F+ , F-'!Z$2-[1]!tbl_gk[[#This Row],[Positioning]])/('F+ , F-'!Z$2-'F+ , F-'!Z$3))</f>
        <v>1.4788899029848058E-3</v>
      </c>
      <c r="AA558" s="1" cm="1">
        <f t="array" ref="AA558">[1]!table_weight[Vision]*(('F+ , F-'!AA$2-[1]!tbl_gk[[#This Row],[Vision]])/('F+ , F-'!AA$2-'F+ , F-'!AA$3))</f>
        <v>2.200588175641412E-2</v>
      </c>
      <c r="AB558" s="1" cm="1">
        <f t="array" ref="AB558">[1]!table_weight[Penalties]*(('F+ , F-'!AB$2-[1]!tbl_gk[[#This Row],[Penalties]])/('F+ , F-'!AB$2-'F+ , F-'!AB$3))</f>
        <v>1.9965013690294879E-3</v>
      </c>
      <c r="AC558" s="1" cm="1">
        <f t="array" ref="AC558">[1]!table_weight[Composure]*(('F+ , F-'!AC$2-[1]!tbl_gk[[#This Row],[Composure]])/('F+ , F-'!AC$2-'F+ , F-'!AC$3))</f>
        <v>1.2809632843898569E-3</v>
      </c>
      <c r="AD558" s="1" cm="1">
        <f t="array" ref="AD558">[1]!table_weight[Marking]*(('F+ , F-'!AD$2-[1]!tbl_gk[[#This Row],[Marking]])/('F+ , F-'!AD$2-'F+ , F-'!AD$3))</f>
        <v>1.41973430686543E-2</v>
      </c>
      <c r="AE558" s="1" cm="1">
        <f t="array" ref="AE558">[1]!table_weight[StandingTackle]*(('F+ , F-'!AE$2-[1]!tbl_gk[[#This Row],[StandingTackle]])/('F+ , F-'!AE$2-'F+ , F-'!AE$3))</f>
        <v>2.9141914719869356E-2</v>
      </c>
      <c r="AF558" s="1" cm="1">
        <f t="array" ref="AF558">[1]!table_weight[SlidingTackle]*(('F+ , F-'!AF$2-[1]!tbl_gk[[#This Row],[SlidingTackle]])/('F+ , F-'!AF$2-'F+ , F-'!AF$3))</f>
        <v>8.9667429907290316E-3</v>
      </c>
      <c r="AG558" s="1" cm="1">
        <f t="array" ref="AG558">[1]!table_weight[GKDiving]*(('F+ , F-'!AG$2-[1]!tbl_gk[[#This Row],[GKDiving]])/('F+ , F-'!AG$2-'F+ , F-'!AG$3))</f>
        <v>3.7578592434844307E-2</v>
      </c>
      <c r="AH558" s="1" cm="1">
        <f t="array" ref="AH558">[1]!table_weight[GKHandling]*(('F+ , F-'!AH$2-[1]!tbl_gk[[#This Row],[GKHandling]])/('F+ , F-'!AH$2-'F+ , F-'!AH$3))</f>
        <v>5.5253898757952898E-2</v>
      </c>
      <c r="AI558" s="1" cm="1">
        <f t="array" ref="AI558">[1]!table_weight[GKKicking]*(('F+ , F-'!AI$2-[1]!tbl_gk[[#This Row],[GKKicking]])/('F+ , F-'!AI$2-'F+ , F-'!AI$3))</f>
        <v>3.309400669303314E-2</v>
      </c>
      <c r="AJ558" s="1" cm="1">
        <f t="array" ref="AJ558">[1]!table_weight[GKPositioning]*(('F+ , F-'!AJ$2-[1]!tbl_gk[[#This Row],[GKPositioning]])/('F+ , F-'!AJ$2-'F+ , F-'!AJ$3))</f>
        <v>2.0182069223748555E-2</v>
      </c>
      <c r="AK558" s="1" cm="1">
        <f t="array" ref="AK558">[1]!table_weight[GKReflexes]*(('F+ , F-'!AK$2-[1]!tbl_gk[[#This Row],[GKReflexes]])/('F+ , F-'!AK$2-'F+ , F-'!AK$3))</f>
        <v>4.3727816651455198E-2</v>
      </c>
    </row>
    <row r="559" spans="1:37" x14ac:dyDescent="0.55000000000000004">
      <c r="A559" s="8">
        <f>[1]!tbl_gk[[#This Row],[ID]]</f>
        <v>215417</v>
      </c>
      <c r="B559" s="2" cm="1">
        <f t="array" ref="B559">[1]!table_weight[ValueEUR]*(('F+ , F-'!B$2-[1]!tbl_gk[[#This Row],[ValueEUR]])/('F+ , F-'!B$2-'F+ , F-'!B$3))</f>
        <v>6.1455148381795615E-4</v>
      </c>
      <c r="C559" s="2" cm="1">
        <f t="array" ref="C559">[1]!table_weight[WageEUR]*(('F+ , F-'!C$2-[1]!tbl_gk[[#This Row],[WageEUR]])/('F+ , F-'!C$2-'F+ , F-'!C$3))</f>
        <v>1.3301118005202175E-3</v>
      </c>
      <c r="D559" s="2" cm="1">
        <f t="array" ref="D559">[1]!table_weight[Crossing]*(('F+ , F-'!D$2-[1]!tbl_gk[[#This Row],[Crossing]])/('F+ , F-'!D$2-'F+ , F-'!D$3))</f>
        <v>3.2504443341392672E-2</v>
      </c>
      <c r="E559" s="2" cm="1">
        <f t="array" ref="E559">[1]!table_weight[Finishing]*(('F+ , F-'!E$2-[1]!tbl_gk[[#This Row],[Finishing]])/('F+ , F-'!E$2-'F+ , F-'!E$3))</f>
        <v>1.4973760267721157E-2</v>
      </c>
      <c r="F559" s="2" cm="1">
        <f t="array" ref="F559">[1]!table_weight[HeadingAccuracy]*(('F+ , F-'!F$2-[1]!tbl_gk[[#This Row],[HeadingAccuracy]])/('F+ , F-'!F$2-'F+ , F-'!F$3))</f>
        <v>1.0439222844598752E-2</v>
      </c>
      <c r="G559" s="2" cm="1">
        <f t="array" ref="G559">[1]!table_weight[ShortPassing]*(('F+ , F-'!G$2-[1]!tbl_gk[[#This Row],[ShortPassing]])/('F+ , F-'!G$2-'F+ , F-'!G$3))</f>
        <v>4.2190217609680135E-2</v>
      </c>
      <c r="H559" s="2" cm="1">
        <f t="array" ref="H559">[1]!table_weight[Volleys]*(('F+ , F-'!H$2-[1]!tbl_gk[[#This Row],[Volleys]])/('F+ , F-'!H$2-'F+ , F-'!H$3))</f>
        <v>1.1573920979881087E-3</v>
      </c>
      <c r="I559" s="2" cm="1">
        <f t="array" ref="I559">[1]!table_weight[Dribbling]*(('F+ , F-'!I$2-[1]!tbl_gk[[#This Row],[Dribbling]])/('F+ , F-'!I$2-'F+ , F-'!I$3))</f>
        <v>1.5646051545047536E-2</v>
      </c>
      <c r="J559" s="2" cm="1">
        <f t="array" ref="J559">[1]!table_weight[Curve]*(('F+ , F-'!J$2-[1]!tbl_gk[[#This Row],[Curve]])/('F+ , F-'!J$2-'F+ , F-'!J$3))</f>
        <v>9.1268634012777444E-3</v>
      </c>
      <c r="K559" s="2" cm="1">
        <f t="array" ref="K559">[1]!table_weight[FKAccuracy]*(('F+ , F-'!K$2-[1]!tbl_gk[[#This Row],[FKAccuracy]])/('F+ , F-'!K$2-'F+ , F-'!K$3))</f>
        <v>8.9747490112564478E-3</v>
      </c>
      <c r="L559" s="2" cm="1">
        <f t="array" ref="L559">[1]!table_weight[LongPassing]*(('F+ , F-'!L$2-[1]!tbl_gk[[#This Row],[LongPassing]])/('F+ , F-'!L$2-'F+ , F-'!L$3))</f>
        <v>2.3281236303259328E-2</v>
      </c>
      <c r="M559" s="2" cm="1">
        <f t="array" ref="M559">[1]!table_weight[BallControl]*(('F+ , F-'!M$2-[1]!tbl_gk[[#This Row],[BallControl]])/('F+ , F-'!M$2-'F+ , F-'!M$3))</f>
        <v>1.0430701030031691E-2</v>
      </c>
      <c r="N559" s="2" cm="1">
        <f t="array" ref="N559">[1]!table_weight[Acceleration]*(('F+ , F-'!N$2-[1]!tbl_gk[[#This Row],[Acceleration]])/('F+ , F-'!N$2-'F+ , F-'!N$3))</f>
        <v>4.2842570554233201E-3</v>
      </c>
      <c r="O559" s="2" cm="1">
        <f t="array" ref="O559">[1]!table_weight[SprintSpeed]*(('F+ , F-'!O$2-[1]!tbl_gk[[#This Row],[SprintSpeed]])/('F+ , F-'!O$2-'F+ , F-'!O$3))</f>
        <v>5.9032552479464486E-3</v>
      </c>
      <c r="P559" s="2" cm="1">
        <f t="array" ref="P559">[1]!table_weight[Agility]*(('F+ , F-'!P$2-[1]!tbl_gk[[#This Row],[Agility]])/('F+ , F-'!P$2-'F+ , F-'!P$3))</f>
        <v>4.095387423650264E-3</v>
      </c>
      <c r="Q559" s="2" cm="1">
        <f t="array" ref="Q559">[1]!table_weight[Reactions]*(('F+ , F-'!Q$2-[1]!tbl_gk[[#This Row],[Reactions]])/('F+ , F-'!Q$2-'F+ , F-'!Q$3))</f>
        <v>1.0828482001515951E-3</v>
      </c>
      <c r="R559" s="2" cm="1">
        <f t="array" ref="R559">[1]!table_weight[Balance]*(('F+ , F-'!R$2-[1]!tbl_gk[[#This Row],[Balance]])/('F+ , F-'!R$2-'F+ , F-'!R$3))</f>
        <v>1.8626251839342308E-3</v>
      </c>
      <c r="S559" s="2" cm="1">
        <f t="array" ref="S559">[1]!table_weight[ShotPower]*(('F+ , F-'!S$2-[1]!tbl_gk[[#This Row],[ShotPower]])/('F+ , F-'!S$2-'F+ , F-'!S$3))</f>
        <v>7.5315173595909123E-3</v>
      </c>
      <c r="T559" s="2" cm="1">
        <f t="array" ref="T559">[1]!table_weight[Jumping]*(('F+ , F-'!T$2-[1]!tbl_gk[[#This Row],[Jumping]])/('F+ , F-'!T$2-'F+ , F-'!T$3))</f>
        <v>2.4902597721228252E-3</v>
      </c>
      <c r="U559" s="2" cm="1">
        <f t="array" ref="U559">[1]!table_weight[Stamina]*(('F+ , F-'!U$2-[1]!tbl_gk[[#This Row],[Stamina]])/('F+ , F-'!U$2-'F+ , F-'!U$3))</f>
        <v>2.5761307987477501E-3</v>
      </c>
      <c r="V559" s="2" cm="1">
        <f t="array" ref="V559">[1]!table_weight[Strength]*(('F+ , F-'!V$2-[1]!tbl_gk[[#This Row],[Strength]])/('F+ , F-'!V$2-'F+ , F-'!V$3))</f>
        <v>1.4197343068654266E-2</v>
      </c>
      <c r="W559" s="2" cm="1">
        <f t="array" ref="W559">[1]!table_weight[LongShots]*(('F+ , F-'!W$2-[1]!tbl_gk[[#This Row],[LongShots]])/('F+ , F-'!W$2-'F+ , F-'!W$3))</f>
        <v>7.7912248547492196E-3</v>
      </c>
      <c r="X559" s="2" cm="1">
        <f t="array" ref="X559">[1]!table_weight[Aggression]*(('F+ , F-'!X$2-[1]!tbl_gk[[#This Row],[Aggression]])/('F+ , F-'!X$2-'F+ , F-'!X$3))</f>
        <v>8.5184058411925615E-3</v>
      </c>
      <c r="Y559" s="2" cm="1">
        <f t="array" ref="Y559">[1]!table_weight[Interceptions]*(('F+ , F-'!Y$2-[1]!tbl_gk[[#This Row],[Interceptions]])/('F+ , F-'!Y$2-'F+ , F-'!Y$3))</f>
        <v>1.7313833010554024E-2</v>
      </c>
      <c r="Z559" s="2" cm="1">
        <f t="array" ref="Z559">[1]!table_weight[Positioning]*(('F+ , F-'!Z$2-[1]!tbl_gk[[#This Row],[Positioning]])/('F+ , F-'!Z$2-'F+ , F-'!Z$3))</f>
        <v>7.394449514924029E-4</v>
      </c>
      <c r="AA559" s="2" cm="1">
        <f t="array" ref="AA559">[1]!table_weight[Vision]*(('F+ , F-'!AA$2-[1]!tbl_gk[[#This Row],[Vision]])/('F+ , F-'!AA$2-'F+ , F-'!AA$3))</f>
        <v>2.3425616063279545E-2</v>
      </c>
      <c r="AB559" s="2" cm="1">
        <f t="array" ref="AB559">[1]!table_weight[Penalties]*(('F+ , F-'!AB$2-[1]!tbl_gk[[#This Row],[Penalties]])/('F+ , F-'!AB$2-'F+ , F-'!AB$3))</f>
        <v>1.9965013690294879E-3</v>
      </c>
      <c r="AC559" s="2" cm="1">
        <f t="array" ref="AC559">[1]!table_weight[Composure]*(('F+ , F-'!AC$2-[1]!tbl_gk[[#This Row],[Composure]])/('F+ , F-'!AC$2-'F+ , F-'!AC$3))</f>
        <v>8.5397552292657128E-4</v>
      </c>
      <c r="AD559" s="2" cm="1">
        <f t="array" ref="AD559">[1]!table_weight[Marking]*(('F+ , F-'!AD$2-[1]!tbl_gk[[#This Row],[Marking]])/('F+ , F-'!AD$2-'F+ , F-'!AD$3))</f>
        <v>2.0507273321389546E-2</v>
      </c>
      <c r="AE559" s="2" cm="1">
        <f t="array" ref="AE559">[1]!table_weight[StandingTackle]*(('F+ , F-'!AE$2-[1]!tbl_gk[[#This Row],[StandingTackle]])/('F+ , F-'!AE$2-'F+ , F-'!AE$3))</f>
        <v>2.9141914719869356E-2</v>
      </c>
      <c r="AF559" s="2" cm="1">
        <f t="array" ref="AF559">[1]!table_weight[SlidingTackle]*(('F+ , F-'!AF$2-[1]!tbl_gk[[#This Row],[SlidingTackle]])/('F+ , F-'!AF$2-'F+ , F-'!AF$3))</f>
        <v>9.7139715732897855E-3</v>
      </c>
      <c r="AG559" s="2" cm="1">
        <f t="array" ref="AG559">[1]!table_weight[GKDiving]*(('F+ , F-'!AG$2-[1]!tbl_gk[[#This Row],[GKDiving]])/('F+ , F-'!AG$2-'F+ , F-'!AG$3))</f>
        <v>2.5621767569212028E-2</v>
      </c>
      <c r="AH559" s="2" cm="1">
        <f t="array" ref="AH559">[1]!table_weight[GKHandling]*(('F+ , F-'!AH$2-[1]!tbl_gk[[#This Row],[GKHandling]])/('F+ , F-'!AH$2-'F+ , F-'!AH$3))</f>
        <v>3.9212444279837541E-2</v>
      </c>
      <c r="AI559" s="2" cm="1">
        <f t="array" ref="AI559">[1]!table_weight[GKKicking]*(('F+ , F-'!AI$2-[1]!tbl_gk[[#This Row],[GKKicking]])/('F+ , F-'!AI$2-'F+ , F-'!AI$3))</f>
        <v>3.4882871919683582E-2</v>
      </c>
      <c r="AJ559" s="2" cm="1">
        <f t="array" ref="AJ559">[1]!table_weight[GKPositioning]*(('F+ , F-'!AJ$2-[1]!tbl_gk[[#This Row],[GKPositioning]])/('F+ , F-'!AJ$2-'F+ , F-'!AJ$3))</f>
        <v>1.0091034611874277E-2</v>
      </c>
      <c r="AK559" s="2" cm="1">
        <f t="array" ref="AK559">[1]!table_weight[GKReflexes]*(('F+ , F-'!AK$2-[1]!tbl_gk[[#This Row],[GKReflexes]])/('F+ , F-'!AK$2-'F+ , F-'!AK$3))</f>
        <v>2.3685900686204898E-2</v>
      </c>
    </row>
    <row r="560" spans="1:37" x14ac:dyDescent="0.55000000000000004">
      <c r="A560" s="7">
        <f>[1]!tbl_gk[[#This Row],[ID]]</f>
        <v>215502</v>
      </c>
      <c r="B560" s="1" cm="1">
        <f t="array" ref="B560">[1]!table_weight[ValueEUR]*(('F+ , F-'!B$2-[1]!tbl_gk[[#This Row],[ValueEUR]])/('F+ , F-'!B$2-'F+ , F-'!B$3))</f>
        <v>1.8492104166516199E-3</v>
      </c>
      <c r="C560" s="1" cm="1">
        <f t="array" ref="C560">[1]!table_weight[WageEUR]*(('F+ , F-'!C$2-[1]!tbl_gk[[#This Row],[WageEUR]])/('F+ , F-'!C$2-'F+ , F-'!C$3))</f>
        <v>1.6430792829955629E-3</v>
      </c>
      <c r="D560" s="1" cm="1">
        <f t="array" ref="D560">[1]!table_weight[Crossing]*(('F+ , F-'!D$2-[1]!tbl_gk[[#This Row],[Crossing]])/('F+ , F-'!D$2-'F+ , F-'!D$3))</f>
        <v>2.8021071846028162E-2</v>
      </c>
      <c r="E560" s="1" cm="1">
        <f t="array" ref="E560">[1]!table_weight[Finishing]*(('F+ , F-'!E$2-[1]!tbl_gk[[#This Row],[Finishing]])/('F+ , F-'!E$2-'F+ , F-'!E$3))</f>
        <v>1.4973760267721157E-2</v>
      </c>
      <c r="F560" s="1" cm="1">
        <f t="array" ref="F560">[1]!table_weight[HeadingAccuracy]*(('F+ , F-'!F$2-[1]!tbl_gk[[#This Row],[HeadingAccuracy]])/('F+ , F-'!F$2-'F+ , F-'!F$3))</f>
        <v>1.08567917583827E-2</v>
      </c>
      <c r="G560" s="1" cm="1">
        <f t="array" ref="G560">[1]!table_weight[ShortPassing]*(('F+ , F-'!G$2-[1]!tbl_gk[[#This Row],[ShortPassing]])/('F+ , F-'!G$2-'F+ , F-'!G$3))</f>
        <v>3.9377536435701459E-2</v>
      </c>
      <c r="H560" s="1" cm="1">
        <f t="array" ref="H560">[1]!table_weight[Volleys]*(('F+ , F-'!H$2-[1]!tbl_gk[[#This Row],[Volleys]])/('F+ , F-'!H$2-'F+ , F-'!H$3))</f>
        <v>1.6203489371833524E-3</v>
      </c>
      <c r="I560" s="1" cm="1">
        <f t="array" ref="I560">[1]!table_weight[Dribbling]*(('F+ , F-'!I$2-[1]!tbl_gk[[#This Row],[Dribbling]])/('F+ , F-'!I$2-'F+ , F-'!I$3))</f>
        <v>1.0756660437220181E-2</v>
      </c>
      <c r="J560" s="1" cm="1">
        <f t="array" ref="J560">[1]!table_weight[Curve]*(('F+ , F-'!J$2-[1]!tbl_gk[[#This Row],[Curve]])/('F+ , F-'!J$2-'F+ , F-'!J$3))</f>
        <v>9.6339113680153961E-3</v>
      </c>
      <c r="K560" s="1" cm="1">
        <f t="array" ref="K560">[1]!table_weight[FKAccuracy]*(('F+ , F-'!K$2-[1]!tbl_gk[[#This Row],[FKAccuracy]])/('F+ , F-'!K$2-'F+ , F-'!K$3))</f>
        <v>8.2141770611499701E-3</v>
      </c>
      <c r="L560" s="1" cm="1">
        <f t="array" ref="L560">[1]!table_weight[LongPassing]*(('F+ , F-'!L$2-[1]!tbl_gk[[#This Row],[LongPassing]])/('F+ , F-'!L$2-'F+ , F-'!L$3))</f>
        <v>1.9491267602728742E-2</v>
      </c>
      <c r="M560" s="1" cm="1">
        <f t="array" ref="M560">[1]!table_weight[BallControl]*(('F+ , F-'!M$2-[1]!tbl_gk[[#This Row],[BallControl]])/('F+ , F-'!M$2-'F+ , F-'!M$3))</f>
        <v>1.2603763744621627E-2</v>
      </c>
      <c r="N560" s="1" cm="1">
        <f t="array" ref="N560">[1]!table_weight[Acceleration]*(('F+ , F-'!N$2-[1]!tbl_gk[[#This Row],[Acceleration]])/('F+ , F-'!N$2-'F+ , F-'!N$3))</f>
        <v>4.2842570554233201E-3</v>
      </c>
      <c r="O560" s="1" cm="1">
        <f t="array" ref="O560">[1]!table_weight[SprintSpeed]*(('F+ , F-'!O$2-[1]!tbl_gk[[#This Row],[SprintSpeed]])/('F+ , F-'!O$2-'F+ , F-'!O$3))</f>
        <v>6.4654700334651587E-3</v>
      </c>
      <c r="P560" s="1" cm="1">
        <f t="array" ref="P560">[1]!table_weight[Agility]*(('F+ , F-'!P$2-[1]!tbl_gk[[#This Row],[Agility]])/('F+ , F-'!P$2-'F+ , F-'!P$3))</f>
        <v>4.3294095621445646E-3</v>
      </c>
      <c r="Q560" s="1" cm="1">
        <f t="array" ref="Q560">[1]!table_weight[Reactions]*(('F+ , F-'!Q$2-[1]!tbl_gk[[#This Row],[Reactions]])/('F+ , F-'!Q$2-'F+ , F-'!Q$3))</f>
        <v>8.7659140012271992E-4</v>
      </c>
      <c r="R560" s="1" cm="1">
        <f t="array" ref="R560">[1]!table_weight[Balance]*(('F+ , F-'!R$2-[1]!tbl_gk[[#This Row],[Balance]])/('F+ , F-'!R$2-'F+ , F-'!R$3))</f>
        <v>9.3131259196711541E-4</v>
      </c>
      <c r="S560" s="1" cm="1">
        <f t="array" ref="S560">[1]!table_weight[ShotPower]*(('F+ , F-'!S$2-[1]!tbl_gk[[#This Row],[ShotPower]])/('F+ , F-'!S$2-'F+ , F-'!S$3))</f>
        <v>4.4150274176912247E-3</v>
      </c>
      <c r="T560" s="1" cm="1">
        <f t="array" ref="T560">[1]!table_weight[Jumping]*(('F+ , F-'!T$2-[1]!tbl_gk[[#This Row],[Jumping]])/('F+ , F-'!T$2-'F+ , F-'!T$3))</f>
        <v>2.3185177188729754E-3</v>
      </c>
      <c r="U560" s="1" cm="1">
        <f t="array" ref="U560">[1]!table_weight[Stamina]*(('F+ , F-'!U$2-[1]!tbl_gk[[#This Row],[Stamina]])/('F+ , F-'!U$2-'F+ , F-'!U$3))</f>
        <v>9.4458129287417498E-3</v>
      </c>
      <c r="V560" s="1" cm="1">
        <f t="array" ref="V560">[1]!table_weight[Strength]*(('F+ , F-'!V$2-[1]!tbl_gk[[#This Row],[Strength]])/('F+ , F-'!V$2-'F+ , F-'!V$3))</f>
        <v>2.5732684311935858E-2</v>
      </c>
      <c r="W560" s="1" cm="1">
        <f t="array" ref="W560">[1]!table_weight[LongShots]*(('F+ , F-'!W$2-[1]!tbl_gk[[#This Row],[LongShots]])/('F+ , F-'!W$2-'F+ , F-'!W$3))</f>
        <v>7.0121023692742987E-3</v>
      </c>
      <c r="X560" s="1" cm="1">
        <f t="array" ref="X560">[1]!table_weight[Aggression]*(('F+ , F-'!X$2-[1]!tbl_gk[[#This Row],[Aggression]])/('F+ , F-'!X$2-'F+ , F-'!X$3))</f>
        <v>1.5819896562214757E-2</v>
      </c>
      <c r="Y560" s="1" cm="1">
        <f t="array" ref="Y560">[1]!table_weight[Interceptions]*(('F+ , F-'!Y$2-[1]!tbl_gk[[#This Row],[Interceptions]])/('F+ , F-'!Y$2-'F+ , F-'!Y$3))</f>
        <v>1.5928726369709705E-2</v>
      </c>
      <c r="Z560" s="1" cm="1">
        <f t="array" ref="Z560">[1]!table_weight[Positioning]*(('F+ , F-'!Z$2-[1]!tbl_gk[[#This Row],[Positioning]])/('F+ , F-'!Z$2-'F+ , F-'!Z$3))</f>
        <v>7.394449514924029E-4</v>
      </c>
      <c r="AA560" s="1" cm="1">
        <f t="array" ref="AA560">[1]!table_weight[Vision]*(('F+ , F-'!AA$2-[1]!tbl_gk[[#This Row],[Vision]])/('F+ , F-'!AA$2-'F+ , F-'!AA$3))</f>
        <v>5.6789372274617077E-3</v>
      </c>
      <c r="AB560" s="1" cm="1">
        <f t="array" ref="AB560">[1]!table_weight[Penalties]*(('F+ , F-'!AB$2-[1]!tbl_gk[[#This Row],[Penalties]])/('F+ , F-'!AB$2-'F+ , F-'!AB$3))</f>
        <v>2.0747955403639775E-3</v>
      </c>
      <c r="AC560" s="1" cm="1">
        <f t="array" ref="AC560">[1]!table_weight[Composure]*(('F+ , F-'!AC$2-[1]!tbl_gk[[#This Row],[Composure]])/('F+ , F-'!AC$2-'F+ , F-'!AC$3))</f>
        <v>2.668673509145535E-4</v>
      </c>
      <c r="AD560" s="1" cm="1">
        <f t="array" ref="AD560">[1]!table_weight[Marking]*(('F+ , F-'!AD$2-[1]!tbl_gk[[#This Row],[Marking]])/('F+ , F-'!AD$2-'F+ , F-'!AD$3))</f>
        <v>1.5774825631838112E-2</v>
      </c>
      <c r="AE560" s="1" cm="1">
        <f t="array" ref="AE560">[1]!table_weight[StandingTackle]*(('F+ , F-'!AE$2-[1]!tbl_gk[[#This Row],[StandingTackle]])/('F+ , F-'!AE$2-'F+ , F-'!AE$3))</f>
        <v>2.017517172914032E-2</v>
      </c>
      <c r="AF560" s="1" cm="1">
        <f t="array" ref="AF560">[1]!table_weight[SlidingTackle]*(('F+ , F-'!AF$2-[1]!tbl_gk[[#This Row],[SlidingTackle]])/('F+ , F-'!AF$2-'F+ , F-'!AF$3))</f>
        <v>6.7250572430467732E-3</v>
      </c>
      <c r="AG560" s="1" cm="1">
        <f t="array" ref="AG560">[1]!table_weight[GKDiving]*(('F+ , F-'!AG$2-[1]!tbl_gk[[#This Row],[GKDiving]])/('F+ , F-'!AG$2-'F+ , F-'!AG$3))</f>
        <v>2.0497414055369624E-2</v>
      </c>
      <c r="AH560" s="1" cm="1">
        <f t="array" ref="AH560">[1]!table_weight[GKHandling]*(('F+ , F-'!AH$2-[1]!tbl_gk[[#This Row],[GKHandling]])/('F+ , F-'!AH$2-'F+ , F-'!AH$3))</f>
        <v>3.208290895623072E-2</v>
      </c>
      <c r="AI560" s="1" cm="1">
        <f t="array" ref="AI560">[1]!table_weight[GKKicking]*(('F+ , F-'!AI$2-[1]!tbl_gk[[#This Row],[GKKicking]])/('F+ , F-'!AI$2-'F+ , F-'!AI$3))</f>
        <v>2.0571950106480059E-2</v>
      </c>
      <c r="AJ560" s="1" cm="1">
        <f t="array" ref="AJ560">[1]!table_weight[GKPositioning]*(('F+ , F-'!AJ$2-[1]!tbl_gk[[#This Row],[GKPositioning]])/('F+ , F-'!AJ$2-'F+ , F-'!AJ$3))</f>
        <v>1.1352413938358561E-2</v>
      </c>
      <c r="AK560" s="1" cm="1">
        <f t="array" ref="AK560">[1]!table_weight[GKReflexes]*(('F+ , F-'!AK$2-[1]!tbl_gk[[#This Row],[GKReflexes]])/('F+ , F-'!AK$2-'F+ , F-'!AK$3))</f>
        <v>2.55078930466822E-2</v>
      </c>
    </row>
    <row r="561" spans="1:37" x14ac:dyDescent="0.55000000000000004">
      <c r="A561" s="8">
        <f>[1]!tbl_gk[[#This Row],[ID]]</f>
        <v>215522</v>
      </c>
      <c r="B561" s="2" cm="1">
        <f t="array" ref="B561">[1]!table_weight[ValueEUR]*(('F+ , F-'!B$2-[1]!tbl_gk[[#This Row],[ValueEUR]])/('F+ , F-'!B$2-'F+ , F-'!B$3))</f>
        <v>7.3801737710132249E-4</v>
      </c>
      <c r="C561" s="2" cm="1">
        <f t="array" ref="C561">[1]!table_weight[WageEUR]*(('F+ , F-'!C$2-[1]!tbl_gk[[#This Row],[WageEUR]])/('F+ , F-'!C$2-'F+ , F-'!C$3))</f>
        <v>2.1125305067085805E-3</v>
      </c>
      <c r="D561" s="2" cm="1">
        <f t="array" ref="D561">[1]!table_weight[Crossing]*(('F+ , F-'!D$2-[1]!tbl_gk[[#This Row],[Crossing]])/('F+ , F-'!D$2-'F+ , F-'!D$3))</f>
        <v>2.6900228972187034E-2</v>
      </c>
      <c r="E561" s="2" cm="1">
        <f t="array" ref="E561">[1]!table_weight[Finishing]*(('F+ , F-'!E$2-[1]!tbl_gk[[#This Row],[Finishing]])/('F+ , F-'!E$2-'F+ , F-'!E$3))</f>
        <v>1.2977258898691668E-2</v>
      </c>
      <c r="F561" s="2" cm="1">
        <f t="array" ref="F561">[1]!table_weight[HeadingAccuracy]*(('F+ , F-'!F$2-[1]!tbl_gk[[#This Row],[HeadingAccuracy]])/('F+ , F-'!F$2-'F+ , F-'!F$3))</f>
        <v>9.1865161032469011E-3</v>
      </c>
      <c r="G561" s="2" cm="1">
        <f t="array" ref="G561">[1]!table_weight[ShortPassing]*(('F+ , F-'!G$2-[1]!tbl_gk[[#This Row],[ShortPassing]])/('F+ , F-'!G$2-'F+ , F-'!G$3))</f>
        <v>5.3440942305594832E-2</v>
      </c>
      <c r="H561" s="2" cm="1">
        <f t="array" ref="H561">[1]!table_weight[Volleys]*(('F+ , F-'!H$2-[1]!tbl_gk[[#This Row],[Volleys]])/('F+ , F-'!H$2-'F+ , F-'!H$3))</f>
        <v>1.5046097273845413E-3</v>
      </c>
      <c r="I561" s="2" cm="1">
        <f t="array" ref="I561">[1]!table_weight[Dribbling]*(('F+ , F-'!I$2-[1]!tbl_gk[[#This Row],[Dribbling]])/('F+ , F-'!I$2-'F+ , F-'!I$3))</f>
        <v>1.7601807988178481E-2</v>
      </c>
      <c r="J561" s="2" cm="1">
        <f t="array" ref="J561">[1]!table_weight[Curve]*(('F+ , F-'!J$2-[1]!tbl_gk[[#This Row],[Curve]])/('F+ , F-'!J$2-'F+ , F-'!J$3))</f>
        <v>9.295879390190295E-3</v>
      </c>
      <c r="K561" s="2" cm="1">
        <f t="array" ref="K561">[1]!table_weight[FKAccuracy]*(('F+ , F-'!K$2-[1]!tbl_gk[[#This Row],[FKAccuracy]])/('F+ , F-'!K$2-'F+ , F-'!K$3))</f>
        <v>8.8226346212351529E-3</v>
      </c>
      <c r="L561" s="2" cm="1">
        <f t="array" ref="L561">[1]!table_weight[LongPassing]*(('F+ , F-'!L$2-[1]!tbl_gk[[#This Row],[LongPassing]])/('F+ , F-'!L$2-'F+ , F-'!L$3))</f>
        <v>2.7071205003789917E-2</v>
      </c>
      <c r="M561" s="2" cm="1">
        <f t="array" ref="M561">[1]!table_weight[BallControl]*(('F+ , F-'!M$2-[1]!tbl_gk[[#This Row],[BallControl]])/('F+ , F-'!M$2-'F+ , F-'!M$3))</f>
        <v>1.0430701030031691E-2</v>
      </c>
      <c r="N561" s="2" cm="1">
        <f t="array" ref="N561">[1]!table_weight[Acceleration]*(('F+ , F-'!N$2-[1]!tbl_gk[[#This Row],[Acceleration]])/('F+ , F-'!N$2-'F+ , F-'!N$3))</f>
        <v>4.2842570554233201E-3</v>
      </c>
      <c r="O561" s="2" cm="1">
        <f t="array" ref="O561">[1]!table_weight[SprintSpeed]*(('F+ , F-'!O$2-[1]!tbl_gk[[#This Row],[SprintSpeed]])/('F+ , F-'!O$2-'F+ , F-'!O$3))</f>
        <v>5.0599330696683847E-3</v>
      </c>
      <c r="P561" s="2" cm="1">
        <f t="array" ref="P561">[1]!table_weight[Agility]*(('F+ , F-'!P$2-[1]!tbl_gk[[#This Row],[Agility]])/('F+ , F-'!P$2-'F+ , F-'!P$3))</f>
        <v>4.2123984928974139E-3</v>
      </c>
      <c r="Q561" s="2" cm="1">
        <f t="array" ref="Q561">[1]!table_weight[Reactions]*(('F+ , F-'!Q$2-[1]!tbl_gk[[#This Row],[Reactions]])/('F+ , F-'!Q$2-'F+ , F-'!Q$3))</f>
        <v>1.0312840001443764E-3</v>
      </c>
      <c r="R561" s="2" cm="1">
        <f t="array" ref="R561">[1]!table_weight[Balance]*(('F+ , F-'!R$2-[1]!tbl_gk[[#This Row],[Balance]])/('F+ , F-'!R$2-'F+ , F-'!R$3))</f>
        <v>1.4901001471473846E-3</v>
      </c>
      <c r="S561" s="2" cm="1">
        <f t="array" ref="S561">[1]!table_weight[ShotPower]*(('F+ , F-'!S$2-[1]!tbl_gk[[#This Row],[ShotPower]])/('F+ , F-'!S$2-'F+ , F-'!S$3))</f>
        <v>5.1941499031661464E-3</v>
      </c>
      <c r="T561" s="2" cm="1">
        <f t="array" ref="T561">[1]!table_weight[Jumping]*(('F+ , F-'!T$2-[1]!tbl_gk[[#This Row],[Jumping]])/('F+ , F-'!T$2-'F+ , F-'!T$3))</f>
        <v>2.1467756656231253E-3</v>
      </c>
      <c r="U561" s="2" cm="1">
        <f t="array" ref="U561">[1]!table_weight[Stamina]*(('F+ , F-'!U$2-[1]!tbl_gk[[#This Row],[Stamina]])/('F+ , F-'!U$2-'F+ , F-'!U$3))</f>
        <v>1.8032915591234249E-2</v>
      </c>
      <c r="V561" s="2" cm="1">
        <f t="array" ref="V561">[1]!table_weight[Strength]*(('F+ , F-'!V$2-[1]!tbl_gk[[#This Row],[Strength]])/('F+ , F-'!V$2-'F+ , F-'!V$3))</f>
        <v>2.662001825372675E-2</v>
      </c>
      <c r="W561" s="2" cm="1">
        <f t="array" ref="W561">[1]!table_weight[LongShots]*(('F+ , F-'!W$2-[1]!tbl_gk[[#This Row],[LongShots]])/('F+ , F-'!W$2-'F+ , F-'!W$3))</f>
        <v>7.0121023692742987E-3</v>
      </c>
      <c r="X561" s="2" cm="1">
        <f t="array" ref="X561">[1]!table_weight[Aggression]*(('F+ , F-'!X$2-[1]!tbl_gk[[#This Row],[Aggression]])/('F+ , F-'!X$2-'F+ , F-'!X$3))</f>
        <v>1.1560693641618476E-2</v>
      </c>
      <c r="Y561" s="2" cm="1">
        <f t="array" ref="Y561">[1]!table_weight[Interceptions]*(('F+ , F-'!Y$2-[1]!tbl_gk[[#This Row],[Interceptions]])/('F+ , F-'!Y$2-'F+ , F-'!Y$3))</f>
        <v>2.1469152933086991E-2</v>
      </c>
      <c r="Z561" s="2" cm="1">
        <f t="array" ref="Z561">[1]!table_weight[Positioning]*(('F+ , F-'!Z$2-[1]!tbl_gk[[#This Row],[Positioning]])/('F+ , F-'!Z$2-'F+ , F-'!Z$3))</f>
        <v>2.0704458641787279E-3</v>
      </c>
      <c r="AA561" s="2" cm="1">
        <f t="array" ref="AA561">[1]!table_weight[Vision]*(('F+ , F-'!AA$2-[1]!tbl_gk[[#This Row],[Vision]])/('F+ , F-'!AA$2-'F+ , F-'!AA$3))</f>
        <v>2.5555217523577683E-2</v>
      </c>
      <c r="AB561" s="2" cm="1">
        <f t="array" ref="AB561">[1]!table_weight[Penalties]*(('F+ , F-'!AB$2-[1]!tbl_gk[[#This Row],[Penalties]])/('F+ , F-'!AB$2-'F+ , F-'!AB$3))</f>
        <v>2.0356484546967322E-3</v>
      </c>
      <c r="AC561" s="2" cm="1">
        <f t="array" ref="AC561">[1]!table_weight[Composure]*(('F+ , F-'!AC$2-[1]!tbl_gk[[#This Row],[Composure]])/('F+ , F-'!AC$2-'F+ , F-'!AC$3))</f>
        <v>1.9748183967676961E-3</v>
      </c>
      <c r="AD561" s="2" cm="1">
        <f t="array" ref="AD561">[1]!table_weight[Marking]*(('F+ , F-'!AD$2-[1]!tbl_gk[[#This Row],[Marking]])/('F+ , F-'!AD$2-'F+ , F-'!AD$3))</f>
        <v>9.4648953791028664E-3</v>
      </c>
      <c r="AE561" s="2" cm="1">
        <f t="array" ref="AE561">[1]!table_weight[StandingTackle]*(('F+ , F-'!AE$2-[1]!tbl_gk[[#This Row],[StandingTackle]])/('F+ , F-'!AE$2-'F+ , F-'!AE$3))</f>
        <v>1.5691800233775807E-2</v>
      </c>
      <c r="AF561" s="2" cm="1">
        <f t="array" ref="AF561">[1]!table_weight[SlidingTackle]*(('F+ , F-'!AF$2-[1]!tbl_gk[[#This Row],[SlidingTackle]])/('F+ , F-'!AF$2-'F+ , F-'!AF$3))</f>
        <v>6.7250572430467732E-3</v>
      </c>
      <c r="AG561" s="2" cm="1">
        <f t="array" ref="AG561">[1]!table_weight[GKDiving]*(('F+ , F-'!AG$2-[1]!tbl_gk[[#This Row],[GKDiving]])/('F+ , F-'!AG$2-'F+ , F-'!AG$3))</f>
        <v>3.0746121083054436E-2</v>
      </c>
      <c r="AH561" s="2" cm="1">
        <f t="array" ref="AH561">[1]!table_weight[GKHandling]*(('F+ , F-'!AH$2-[1]!tbl_gk[[#This Row],[GKHandling]])/('F+ , F-'!AH$2-'F+ , F-'!AH$3))</f>
        <v>3.9212444279837541E-2</v>
      </c>
      <c r="AI561" s="2" cm="1">
        <f t="array" ref="AI561">[1]!table_weight[GKKicking]*(('F+ , F-'!AI$2-[1]!tbl_gk[[#This Row],[GKKicking]])/('F+ , F-'!AI$2-'F+ , F-'!AI$3))</f>
        <v>2.414968055978094E-2</v>
      </c>
      <c r="AJ561" s="2" cm="1">
        <f t="array" ref="AJ561">[1]!table_weight[GKPositioning]*(('F+ , F-'!AJ$2-[1]!tbl_gk[[#This Row],[GKPositioning]])/('F+ , F-'!AJ$2-'F+ , F-'!AJ$3))</f>
        <v>1.1983103601600703E-2</v>
      </c>
      <c r="AK561" s="2" cm="1">
        <f t="array" ref="AK561">[1]!table_weight[GKReflexes]*(('F+ , F-'!AK$2-[1]!tbl_gk[[#This Row],[GKReflexes]])/('F+ , F-'!AK$2-'F+ , F-'!AK$3))</f>
        <v>2.9151877767636801E-2</v>
      </c>
    </row>
    <row r="562" spans="1:37" x14ac:dyDescent="0.55000000000000004">
      <c r="A562" s="7">
        <f>[1]!tbl_gk[[#This Row],[ID]]</f>
        <v>215693</v>
      </c>
      <c r="B562" s="1" cm="1">
        <f t="array" ref="B562">[1]!table_weight[ValueEUR]*(('F+ , F-'!B$2-[1]!tbl_gk[[#This Row],[ValueEUR]])/('F+ , F-'!B$2-'F+ , F-'!B$3))</f>
        <v>2.1915196057797529E-5</v>
      </c>
      <c r="C562" s="1" cm="1">
        <f t="array" ref="C562">[1]!table_weight[WageEUR]*(('F+ , F-'!C$2-[1]!tbl_gk[[#This Row],[WageEUR]])/('F+ , F-'!C$2-'F+ , F-'!C$3))</f>
        <v>2.3472561185650898E-4</v>
      </c>
      <c r="D562" s="1" cm="1">
        <f t="array" ref="D562">[1]!table_weight[Crossing]*(('F+ , F-'!D$2-[1]!tbl_gk[[#This Row],[Crossing]])/('F+ , F-'!D$2-'F+ , F-'!D$3))</f>
        <v>3.1383600467551537E-2</v>
      </c>
      <c r="E562" s="1" cm="1">
        <f t="array" ref="E562">[1]!table_weight[Finishing]*(('F+ , F-'!E$2-[1]!tbl_gk[[#This Row],[Finishing]])/('F+ , F-'!E$2-'F+ , F-'!E$3))</f>
        <v>1.0980757529662181E-2</v>
      </c>
      <c r="F562" s="1" cm="1">
        <f t="array" ref="F562">[1]!table_weight[HeadingAccuracy]*(('F+ , F-'!F$2-[1]!tbl_gk[[#This Row],[HeadingAccuracy]])/('F+ , F-'!F$2-'F+ , F-'!F$3))</f>
        <v>1.0439222844598752E-2</v>
      </c>
      <c r="G562" s="1" cm="1">
        <f t="array" ref="G562">[1]!table_weight[ShortPassing]*(('F+ , F-'!G$2-[1]!tbl_gk[[#This Row],[ShortPassing]])/('F+ , F-'!G$2-'F+ , F-'!G$3))</f>
        <v>2.1095108804840067E-2</v>
      </c>
      <c r="H562" s="1" cm="1">
        <f t="array" ref="H562">[1]!table_weight[Volleys]*(('F+ , F-'!H$2-[1]!tbl_gk[[#This Row],[Volleys]])/('F+ , F-'!H$2-'F+ , F-'!H$3))</f>
        <v>9.2591367839048701E-4</v>
      </c>
      <c r="I562" s="1" cm="1">
        <f t="array" ref="I562">[1]!table_weight[Dribbling]*(('F+ , F-'!I$2-[1]!tbl_gk[[#This Row],[Dribbling]])/('F+ , F-'!I$2-'F+ , F-'!I$3))</f>
        <v>8.8009039940892403E-3</v>
      </c>
      <c r="J562" s="1" cm="1">
        <f t="array" ref="J562">[1]!table_weight[Curve]*(('F+ , F-'!J$2-[1]!tbl_gk[[#This Row],[Curve]])/('F+ , F-'!J$2-'F+ , F-'!J$3))</f>
        <v>8.6198154345400926E-3</v>
      </c>
      <c r="K562" s="1" cm="1">
        <f t="array" ref="K562">[1]!table_weight[FKAccuracy]*(('F+ , F-'!K$2-[1]!tbl_gk[[#This Row],[FKAccuracy]])/('F+ , F-'!K$2-'F+ , F-'!K$3))</f>
        <v>8.5184058411925615E-3</v>
      </c>
      <c r="L562" s="1" cm="1">
        <f t="array" ref="L562">[1]!table_weight[LongPassing]*(('F+ , F-'!L$2-[1]!tbl_gk[[#This Row],[LongPassing]])/('F+ , F-'!L$2-'F+ , F-'!L$3))</f>
        <v>1.0828482001515967E-2</v>
      </c>
      <c r="M562" s="1" cm="1">
        <f t="array" ref="M562">[1]!table_weight[BallControl]*(('F+ , F-'!M$2-[1]!tbl_gk[[#This Row],[BallControl]])/('F+ , F-'!M$2-'F+ , F-'!M$3))</f>
        <v>3.0422878004259099E-3</v>
      </c>
      <c r="N562" s="1" cm="1">
        <f t="array" ref="N562">[1]!table_weight[Acceleration]*(('F+ , F-'!N$2-[1]!tbl_gk[[#This Row],[Acceleration]])/('F+ , F-'!N$2-'F+ , F-'!N$3))</f>
        <v>7.8920524705166431E-3</v>
      </c>
      <c r="O562" s="1" cm="1">
        <f t="array" ref="O562">[1]!table_weight[SprintSpeed]*(('F+ , F-'!O$2-[1]!tbl_gk[[#This Row],[SprintSpeed]])/('F+ , F-'!O$2-'F+ , F-'!O$3))</f>
        <v>8.4332217827806418E-3</v>
      </c>
      <c r="P562" s="1" cm="1">
        <f t="array" ref="P562">[1]!table_weight[Agility]*(('F+ , F-'!P$2-[1]!tbl_gk[[#This Row],[Agility]])/('F+ , F-'!P$2-'F+ , F-'!P$3))</f>
        <v>4.4464206313917145E-3</v>
      </c>
      <c r="Q562" s="1" cm="1">
        <f t="array" ref="Q562">[1]!table_weight[Reactions]*(('F+ , F-'!Q$2-[1]!tbl_gk[[#This Row],[Reactions]])/('F+ , F-'!Q$2-'F+ , F-'!Q$3))</f>
        <v>1.8563112002598775E-3</v>
      </c>
      <c r="R562" s="1" cm="1">
        <f t="array" ref="R562">[1]!table_weight[Balance]*(('F+ , F-'!R$2-[1]!tbl_gk[[#This Row],[Balance]])/('F+ , F-'!R$2-'F+ , F-'!R$3))</f>
        <v>1.8626251839342308E-3</v>
      </c>
      <c r="S562" s="1" cm="1">
        <f t="array" ref="S562">[1]!table_weight[ShotPower]*(('F+ , F-'!S$2-[1]!tbl_gk[[#This Row],[ShotPower]])/('F+ , F-'!S$2-'F+ , F-'!S$3))</f>
        <v>5.1941499031661464E-3</v>
      </c>
      <c r="T562" s="1" cm="1">
        <f t="array" ref="T562">[1]!table_weight[Jumping]*(('F+ , F-'!T$2-[1]!tbl_gk[[#This Row],[Jumping]])/('F+ , F-'!T$2-'F+ , F-'!T$3))</f>
        <v>3.0913569584973006E-3</v>
      </c>
      <c r="U562" s="1" cm="1">
        <f t="array" ref="U562">[1]!table_weight[Stamina]*(('F+ , F-'!U$2-[1]!tbl_gk[[#This Row],[Stamina]])/('F+ , F-'!U$2-'F+ , F-'!U$3))</f>
        <v>1.1163233461240251E-2</v>
      </c>
      <c r="V562" s="1" cm="1">
        <f t="array" ref="V562">[1]!table_weight[Strength]*(('F+ , F-'!V$2-[1]!tbl_gk[[#This Row],[Strength]])/('F+ , F-'!V$2-'F+ , F-'!V$3))</f>
        <v>1.1535341243281592E-2</v>
      </c>
      <c r="W562" s="1" cm="1">
        <f t="array" ref="W562">[1]!table_weight[LongShots]*(('F+ , F-'!W$2-[1]!tbl_gk[[#This Row],[LongShots]])/('F+ , F-'!W$2-'F+ , F-'!W$3))</f>
        <v>7.5315173595909123E-3</v>
      </c>
      <c r="X562" s="1" cm="1">
        <f t="array" ref="X562">[1]!table_weight[Aggression]*(('F+ , F-'!X$2-[1]!tbl_gk[[#This Row],[Aggression]])/('F+ , F-'!X$2-'F+ , F-'!X$3))</f>
        <v>1.0952236081533291E-2</v>
      </c>
      <c r="Y562" s="1" cm="1">
        <f t="array" ref="Y562">[1]!table_weight[Interceptions]*(('F+ , F-'!Y$2-[1]!tbl_gk[[#This Row],[Interceptions]])/('F+ , F-'!Y$2-'F+ , F-'!Y$3))</f>
        <v>1.5236173049287543E-2</v>
      </c>
      <c r="Z562" s="1" cm="1">
        <f t="array" ref="Z562">[1]!table_weight[Positioning]*(('F+ , F-'!Z$2-[1]!tbl_gk[[#This Row],[Positioning]])/('F+ , F-'!Z$2-'F+ , F-'!Z$3))</f>
        <v>7.394449514924029E-4</v>
      </c>
      <c r="AA562" s="1" cm="1">
        <f t="array" ref="AA562">[1]!table_weight[Vision]*(('F+ , F-'!AA$2-[1]!tbl_gk[[#This Row],[Vision]])/('F+ , F-'!AA$2-'F+ , F-'!AA$3))</f>
        <v>7.8085386877598468E-3</v>
      </c>
      <c r="AB562" s="1" cm="1">
        <f t="array" ref="AB562">[1]!table_weight[Penalties]*(('F+ , F-'!AB$2-[1]!tbl_gk[[#This Row],[Penalties]])/('F+ , F-'!AB$2-'F+ , F-'!AB$3))</f>
        <v>1.7224717693587737E-3</v>
      </c>
      <c r="AC562" s="1" cm="1">
        <f t="array" ref="AC562">[1]!table_weight[Composure]*(('F+ , F-'!AC$2-[1]!tbl_gk[[#This Row],[Composure]])/('F+ , F-'!AC$2-'F+ , F-'!AC$3))</f>
        <v>1.3343367545727675E-3</v>
      </c>
      <c r="AD562" s="1" cm="1">
        <f t="array" ref="AD562">[1]!table_weight[Marking]*(('F+ , F-'!AD$2-[1]!tbl_gk[[#This Row],[Marking]])/('F+ , F-'!AD$2-'F+ , F-'!AD$3))</f>
        <v>9.4648953791028664E-3</v>
      </c>
      <c r="AE562" s="1" cm="1">
        <f t="array" ref="AE562">[1]!table_weight[StandingTackle]*(('F+ , F-'!AE$2-[1]!tbl_gk[[#This Row],[StandingTackle]])/('F+ , F-'!AE$2-'F+ , F-'!AE$3))</f>
        <v>1.7933485981458063E-2</v>
      </c>
      <c r="AF562" s="1" cm="1">
        <f t="array" ref="AF562">[1]!table_weight[SlidingTackle]*(('F+ , F-'!AF$2-[1]!tbl_gk[[#This Row],[SlidingTackle]])/('F+ , F-'!AF$2-'F+ , F-'!AF$3))</f>
        <v>9.7139715732897855E-3</v>
      </c>
      <c r="AG562" s="1" cm="1">
        <f t="array" ref="AG562">[1]!table_weight[GKDiving]*(('F+ , F-'!AG$2-[1]!tbl_gk[[#This Row],[GKDiving]])/('F+ , F-'!AG$2-'F+ , F-'!AG$3))</f>
        <v>4.6119181624581652E-2</v>
      </c>
      <c r="AH562" s="1" cm="1">
        <f t="array" ref="AH562">[1]!table_weight[GKHandling]*(('F+ , F-'!AH$2-[1]!tbl_gk[[#This Row],[GKHandling]])/('F+ , F-'!AH$2-'F+ , F-'!AH$3))</f>
        <v>4.6341979603444362E-2</v>
      </c>
      <c r="AI562" s="1" cm="1">
        <f t="array" ref="AI562">[1]!table_weight[GKKicking]*(('F+ , F-'!AI$2-[1]!tbl_gk[[#This Row],[GKKicking]])/('F+ , F-'!AI$2-'F+ , F-'!AI$3))</f>
        <v>2.3255247946455719E-2</v>
      </c>
      <c r="AJ562" s="1" cm="1">
        <f t="array" ref="AJ562">[1]!table_weight[GKPositioning]*(('F+ , F-'!AJ$2-[1]!tbl_gk[[#This Row],[GKPositioning]])/('F+ , F-'!AJ$2-'F+ , F-'!AJ$3))</f>
        <v>1.5136551917811415E-2</v>
      </c>
      <c r="AK562" s="1" cm="1">
        <f t="array" ref="AK562">[1]!table_weight[GKReflexes]*(('F+ , F-'!AK$2-[1]!tbl_gk[[#This Row],[GKReflexes]])/('F+ , F-'!AK$2-'F+ , F-'!AK$3))</f>
        <v>4.3727816651455198E-2</v>
      </c>
    </row>
    <row r="563" spans="1:37" x14ac:dyDescent="0.55000000000000004">
      <c r="A563" s="8">
        <f>[1]!tbl_gk[[#This Row],[ID]]</f>
        <v>215698</v>
      </c>
      <c r="B563" s="2" cm="1">
        <f t="array" ref="B563">[1]!table_weight[ValueEUR]*(('F+ , F-'!B$2-[1]!tbl_gk[[#This Row],[ValueEUR]])/('F+ , F-'!B$2-'F+ , F-'!B$3))</f>
        <v>2.4690400674074402E-2</v>
      </c>
      <c r="C563" s="2" cm="1">
        <f t="array" ref="C563">[1]!table_weight[WageEUR]*(('F+ , F-'!C$2-[1]!tbl_gk[[#This Row],[WageEUR]])/('F+ , F-'!C$2-'F+ , F-'!C$3))</f>
        <v>1.4005294840771704E-2</v>
      </c>
      <c r="D563" s="2" cm="1">
        <f t="array" ref="D563">[1]!table_weight[Crossing]*(('F+ , F-'!D$2-[1]!tbl_gk[[#This Row],[Crossing]])/('F+ , F-'!D$2-'F+ , F-'!D$3))</f>
        <v>2.9141914719869291E-2</v>
      </c>
      <c r="E563" s="2" cm="1">
        <f t="array" ref="E563">[1]!table_weight[Finishing]*(('F+ , F-'!E$2-[1]!tbl_gk[[#This Row],[Finishing]])/('F+ , F-'!E$2-'F+ , F-'!E$3))</f>
        <v>1.1979008214176926E-2</v>
      </c>
      <c r="F563" s="2" cm="1">
        <f t="array" ref="F563">[1]!table_weight[HeadingAccuracy]*(('F+ , F-'!F$2-[1]!tbl_gk[[#This Row],[HeadingAccuracy]])/('F+ , F-'!F$2-'F+ , F-'!F$3))</f>
        <v>9.1865161032469011E-3</v>
      </c>
      <c r="G563" s="2" cm="1">
        <f t="array" ref="G563">[1]!table_weight[ShortPassing]*(('F+ , F-'!G$2-[1]!tbl_gk[[#This Row],[ShortPassing]])/('F+ , F-'!G$2-'F+ , F-'!G$3))</f>
        <v>8.4380435219360266E-3</v>
      </c>
      <c r="H563" s="2" cm="1">
        <f t="array" ref="H563">[1]!table_weight[Volleys]*(('F+ , F-'!H$2-[1]!tbl_gk[[#This Row],[Volleys]])/('F+ , F-'!H$2-'F+ , F-'!H$3))</f>
        <v>1.1573920979881087E-3</v>
      </c>
      <c r="I563" s="2" cm="1">
        <f t="array" ref="I563">[1]!table_weight[Dribbling]*(('F+ , F-'!I$2-[1]!tbl_gk[[#This Row],[Dribbling]])/('F+ , F-'!I$2-'F+ , F-'!I$3))</f>
        <v>0</v>
      </c>
      <c r="J563" s="2" cm="1">
        <f t="array" ref="J563">[1]!table_weight[Curve]*(('F+ , F-'!J$2-[1]!tbl_gk[[#This Row],[Curve]])/('F+ , F-'!J$2-'F+ , F-'!J$3))</f>
        <v>5.2394956562890754E-3</v>
      </c>
      <c r="K563" s="2" cm="1">
        <f t="array" ref="K563">[1]!table_weight[FKAccuracy]*(('F+ , F-'!K$2-[1]!tbl_gk[[#This Row],[FKAccuracy]])/('F+ , F-'!K$2-'F+ , F-'!K$3))</f>
        <v>8.8226346212351529E-3</v>
      </c>
      <c r="L563" s="2" cm="1">
        <f t="array" ref="L563">[1]!table_weight[LongPassing]*(('F+ , F-'!L$2-[1]!tbl_gk[[#This Row],[LongPassing]])/('F+ , F-'!L$2-'F+ , F-'!L$3))</f>
        <v>8.1213615011369745E-3</v>
      </c>
      <c r="M563" s="2" cm="1">
        <f t="array" ref="M563">[1]!table_weight[BallControl]*(('F+ , F-'!M$2-[1]!tbl_gk[[#This Row],[BallControl]])/('F+ , F-'!M$2-'F+ , F-'!M$3))</f>
        <v>3.0422878004259099E-3</v>
      </c>
      <c r="N563" s="2" cm="1">
        <f t="array" ref="N563">[1]!table_weight[Acceleration]*(('F+ , F-'!N$2-[1]!tbl_gk[[#This Row],[Acceleration]])/('F+ , F-'!N$2-'F+ , F-'!N$3))</f>
        <v>3.3823082016499898E-3</v>
      </c>
      <c r="O563" s="2" cm="1">
        <f t="array" ref="O563">[1]!table_weight[SprintSpeed]*(('F+ , F-'!O$2-[1]!tbl_gk[[#This Row],[SprintSpeed]])/('F+ , F-'!O$2-'F+ , F-'!O$3))</f>
        <v>3.3732887131122566E-3</v>
      </c>
      <c r="P563" s="2" cm="1">
        <f t="array" ref="P563">[1]!table_weight[Agility]*(('F+ , F-'!P$2-[1]!tbl_gk[[#This Row],[Agility]])/('F+ , F-'!P$2-'F+ , F-'!P$3))</f>
        <v>3.3933210081673617E-3</v>
      </c>
      <c r="Q563" s="2" cm="1">
        <f t="array" ref="Q563">[1]!table_weight[Reactions]*(('F+ , F-'!Q$2-[1]!tbl_gk[[#This Row],[Reactions]])/('F+ , F-'!Q$2-'F+ , F-'!Q$3))</f>
        <v>2.0625680002887527E-4</v>
      </c>
      <c r="R563" s="2" cm="1">
        <f t="array" ref="R563">[1]!table_weight[Balance]*(('F+ , F-'!R$2-[1]!tbl_gk[[#This Row],[Balance]])/('F+ , F-'!R$2-'F+ , F-'!R$3))</f>
        <v>8.0713757970483338E-4</v>
      </c>
      <c r="S563" s="2" cm="1">
        <f t="array" ref="S563">[1]!table_weight[ShotPower]*(('F+ , F-'!S$2-[1]!tbl_gk[[#This Row],[ShotPower]])/('F+ , F-'!S$2-'F+ , F-'!S$3))</f>
        <v>1.5582449709498438E-3</v>
      </c>
      <c r="T563" s="2" cm="1">
        <f t="array" ref="T563">[1]!table_weight[Jumping]*(('F+ , F-'!T$2-[1]!tbl_gk[[#This Row],[Jumping]])/('F+ , F-'!T$2-'F+ , F-'!T$3))</f>
        <v>8.5871026624925013E-4</v>
      </c>
      <c r="U563" s="2" cm="1">
        <f t="array" ref="U563">[1]!table_weight[Stamina]*(('F+ , F-'!U$2-[1]!tbl_gk[[#This Row],[Stamina]])/('F+ , F-'!U$2-'F+ , F-'!U$3))</f>
        <v>5.1522615974955001E-3</v>
      </c>
      <c r="V563" s="2" cm="1">
        <f t="array" ref="V563">[1]!table_weight[Strength]*(('F+ , F-'!V$2-[1]!tbl_gk[[#This Row],[Strength]])/('F+ , F-'!V$2-'F+ , F-'!V$3))</f>
        <v>6.2113375925362422E-3</v>
      </c>
      <c r="W563" s="2" cm="1">
        <f t="array" ref="W563">[1]!table_weight[LongShots]*(('F+ , F-'!W$2-[1]!tbl_gk[[#This Row],[LongShots]])/('F+ , F-'!W$2-'F+ , F-'!W$3))</f>
        <v>6.4926873789576834E-3</v>
      </c>
      <c r="X563" s="2" cm="1">
        <f t="array" ref="X563">[1]!table_weight[Aggression]*(('F+ , F-'!X$2-[1]!tbl_gk[[#This Row],[Aggression]])/('F+ , F-'!X$2-'F+ , F-'!X$3))</f>
        <v>6.0845756008518293E-3</v>
      </c>
      <c r="Y563" s="2" cm="1">
        <f t="array" ref="Y563">[1]!table_weight[Interceptions]*(('F+ , F-'!Y$2-[1]!tbl_gk[[#This Row],[Interceptions]])/('F+ , F-'!Y$2-'F+ , F-'!Y$3))</f>
        <v>1.3158513088021059E-2</v>
      </c>
      <c r="Z563" s="2" cm="1">
        <f t="array" ref="Z563">[1]!table_weight[Positioning]*(('F+ , F-'!Z$2-[1]!tbl_gk[[#This Row],[Positioning]])/('F+ , F-'!Z$2-'F+ , F-'!Z$3))</f>
        <v>7.394449514924029E-4</v>
      </c>
      <c r="AA563" s="2" cm="1">
        <f t="array" ref="AA563">[1]!table_weight[Vision]*(('F+ , F-'!AA$2-[1]!tbl_gk[[#This Row],[Vision]])/('F+ , F-'!AA$2-'F+ , F-'!AA$3))</f>
        <v>6.3888043808944207E-3</v>
      </c>
      <c r="AB563" s="2" cm="1">
        <f t="array" ref="AB563">[1]!table_weight[Penalties]*(('F+ , F-'!AB$2-[1]!tbl_gk[[#This Row],[Penalties]])/('F+ , F-'!AB$2-'F+ , F-'!AB$3))</f>
        <v>2.3096780543674466E-3</v>
      </c>
      <c r="AC563" s="2" cm="1">
        <f t="array" ref="AC563">[1]!table_weight[Composure]*(('F+ , F-'!AC$2-[1]!tbl_gk[[#This Row],[Composure]])/('F+ , F-'!AC$2-'F+ , F-'!AC$3))</f>
        <v>2.1349388073164282E-4</v>
      </c>
      <c r="AD563" s="2" cm="1">
        <f t="array" ref="AD563">[1]!table_weight[Marking]*(('F+ , F-'!AD$2-[1]!tbl_gk[[#This Row],[Marking]])/('F+ , F-'!AD$2-'F+ , F-'!AD$3))</f>
        <v>1.1042377942286678E-2</v>
      </c>
      <c r="AE563" s="2" cm="1">
        <f t="array" ref="AE563">[1]!table_weight[StandingTackle]*(('F+ , F-'!AE$2-[1]!tbl_gk[[#This Row],[StandingTackle]])/('F+ , F-'!AE$2-'F+ , F-'!AE$3))</f>
        <v>2.017517172914032E-2</v>
      </c>
      <c r="AF563" s="2" cm="1">
        <f t="array" ref="AF563">[1]!table_weight[SlidingTackle]*(('F+ , F-'!AF$2-[1]!tbl_gk[[#This Row],[SlidingTackle]])/('F+ , F-'!AF$2-'F+ , F-'!AF$3))</f>
        <v>4.4833714953645158E-3</v>
      </c>
      <c r="AG563" s="2" cm="1">
        <f t="array" ref="AG563">[1]!table_weight[GKDiving]*(('F+ , F-'!AG$2-[1]!tbl_gk[[#This Row],[GKDiving]])/('F+ , F-'!AG$2-'F+ , F-'!AG$3))</f>
        <v>8.5405891897373434E-3</v>
      </c>
      <c r="AH563" s="2" cm="1">
        <f t="array" ref="AH563">[1]!table_weight[GKHandling]*(('F+ , F-'!AH$2-[1]!tbl_gk[[#This Row],[GKHandling]])/('F+ , F-'!AH$2-'F+ , F-'!AH$3))</f>
        <v>1.4259070647213651E-2</v>
      </c>
      <c r="AI563" s="2" cm="1">
        <f t="array" ref="AI563">[1]!table_weight[GKKicking]*(('F+ , F-'!AI$2-[1]!tbl_gk[[#This Row],[GKKicking]])/('F+ , F-'!AI$2-'F+ , F-'!AI$3))</f>
        <v>7.1554609066017596E-3</v>
      </c>
      <c r="AJ563" s="2" cm="1">
        <f t="array" ref="AJ563">[1]!table_weight[GKPositioning]*(('F+ , F-'!AJ$2-[1]!tbl_gk[[#This Row],[GKPositioning]])/('F+ , F-'!AJ$2-'F+ , F-'!AJ$3))</f>
        <v>3.7841379794528538E-3</v>
      </c>
      <c r="AK563" s="2" cm="1">
        <f t="array" ref="AK563">[1]!table_weight[GKReflexes]*(('F+ , F-'!AK$2-[1]!tbl_gk[[#This Row],[GKReflexes]])/('F+ , F-'!AK$2-'F+ , F-'!AK$3))</f>
        <v>1.8219923604773001E-3</v>
      </c>
    </row>
    <row r="564" spans="1:37" x14ac:dyDescent="0.55000000000000004">
      <c r="A564" s="7">
        <f>[1]!tbl_gk[[#This Row],[ID]]</f>
        <v>215985</v>
      </c>
      <c r="B564" s="1" cm="1">
        <f t="array" ref="B564">[1]!table_weight[ValueEUR]*(('F+ , F-'!B$2-[1]!tbl_gk[[#This Row],[ValueEUR]])/('F+ , F-'!B$2-'F+ , F-'!B$3))</f>
        <v>1.5927100233554262E-4</v>
      </c>
      <c r="C564" s="1" cm="1">
        <f t="array" ref="C564">[1]!table_weight[WageEUR]*(('F+ , F-'!C$2-[1]!tbl_gk[[#This Row],[WageEUR]])/('F+ , F-'!C$2-'F+ , F-'!C$3))</f>
        <v>1.0171443180448721E-3</v>
      </c>
      <c r="D564" s="1" cm="1">
        <f t="array" ref="D564">[1]!table_weight[Crossing]*(('F+ , F-'!D$2-[1]!tbl_gk[[#This Row],[Crossing]])/('F+ , F-'!D$2-'F+ , F-'!D$3))</f>
        <v>2.8021071846028162E-2</v>
      </c>
      <c r="E564" s="1" cm="1">
        <f t="array" ref="E564">[1]!table_weight[Finishing]*(('F+ , F-'!E$2-[1]!tbl_gk[[#This Row],[Finishing]])/('F+ , F-'!E$2-'F+ , F-'!E$3))</f>
        <v>7.9860054761179498E-3</v>
      </c>
      <c r="F564" s="1" cm="1">
        <f t="array" ref="F564">[1]!table_weight[HeadingAccuracy]*(('F+ , F-'!F$2-[1]!tbl_gk[[#This Row],[HeadingAccuracy]])/('F+ , F-'!F$2-'F+ , F-'!F$3))</f>
        <v>6.6811026205431997E-3</v>
      </c>
      <c r="G564" s="1" cm="1">
        <f t="array" ref="G564">[1]!table_weight[ShortPassing]*(('F+ , F-'!G$2-[1]!tbl_gk[[#This Row],[ShortPassing]])/('F+ , F-'!G$2-'F+ , F-'!G$3))</f>
        <v>2.1095108804840067E-2</v>
      </c>
      <c r="H564" s="1" cm="1">
        <f t="array" ref="H564">[1]!table_weight[Volleys]*(('F+ , F-'!H$2-[1]!tbl_gk[[#This Row],[Volleys]])/('F+ , F-'!H$2-'F+ , F-'!H$3))</f>
        <v>8.1017446859167619E-4</v>
      </c>
      <c r="I564" s="1" cm="1">
        <f t="array" ref="I564">[1]!table_weight[Dribbling]*(('F+ , F-'!I$2-[1]!tbl_gk[[#This Row],[Dribbling]])/('F+ , F-'!I$2-'F+ , F-'!I$3))</f>
        <v>1.1734538658785652E-2</v>
      </c>
      <c r="J564" s="1" cm="1">
        <f t="array" ref="J564">[1]!table_weight[Curve]*(('F+ , F-'!J$2-[1]!tbl_gk[[#This Row],[Curve]])/('F+ , F-'!J$2-'F+ , F-'!J$3))</f>
        <v>7.774735489977337E-3</v>
      </c>
      <c r="K564" s="1" cm="1">
        <f t="array" ref="K564">[1]!table_weight[FKAccuracy]*(('F+ , F-'!K$2-[1]!tbl_gk[[#This Row],[FKAccuracy]])/('F+ , F-'!K$2-'F+ , F-'!K$3))</f>
        <v>9.2789777912990392E-3</v>
      </c>
      <c r="L564" s="1" cm="1">
        <f t="array" ref="L564">[1]!table_weight[LongPassing]*(('F+ , F-'!L$2-[1]!tbl_gk[[#This Row],[LongPassing]])/('F+ , F-'!L$2-'F+ , F-'!L$3))</f>
        <v>1.4077026601970757E-2</v>
      </c>
      <c r="M564" s="1" cm="1">
        <f t="array" ref="M564">[1]!table_weight[BallControl]*(('F+ , F-'!M$2-[1]!tbl_gk[[#This Row],[BallControl]])/('F+ , F-'!M$2-'F+ , F-'!M$3))</f>
        <v>4.780737972097859E-3</v>
      </c>
      <c r="N564" s="1" cm="1">
        <f t="array" ref="N564">[1]!table_weight[Acceleration]*(('F+ , F-'!N$2-[1]!tbl_gk[[#This Row],[Acceleration]])/('F+ , F-'!N$2-'F+ , F-'!N$3))</f>
        <v>2.0293849209899939E-3</v>
      </c>
      <c r="O564" s="1" cm="1">
        <f t="array" ref="O564">[1]!table_weight[SprintSpeed]*(('F+ , F-'!O$2-[1]!tbl_gk[[#This Row],[SprintSpeed]])/('F+ , F-'!O$2-'F+ , F-'!O$3))</f>
        <v>2.2488591420748378E-3</v>
      </c>
      <c r="P564" s="1" cm="1">
        <f t="array" ref="P564">[1]!table_weight[Agility]*(('F+ , F-'!P$2-[1]!tbl_gk[[#This Row],[Agility]])/('F+ , F-'!P$2-'F+ , F-'!P$3))</f>
        <v>2.5742435234373086E-3</v>
      </c>
      <c r="Q564" s="1" cm="1">
        <f t="array" ref="Q564">[1]!table_weight[Reactions]*(('F+ , F-'!Q$2-[1]!tbl_gk[[#This Row],[Reactions]])/('F+ , F-'!Q$2-'F+ , F-'!Q$3))</f>
        <v>1.1344124001588141E-3</v>
      </c>
      <c r="R564" s="1" cm="1">
        <f t="array" ref="R564">[1]!table_weight[Balance]*(('F+ , F-'!R$2-[1]!tbl_gk[[#This Row],[Balance]])/('F+ , F-'!R$2-'F+ , F-'!R$3))</f>
        <v>6.2087506131141027E-4</v>
      </c>
      <c r="S564" s="1" cm="1">
        <f t="array" ref="S564">[1]!table_weight[ShotPower]*(('F+ , F-'!S$2-[1]!tbl_gk[[#This Row],[ShotPower]])/('F+ , F-'!S$2-'F+ , F-'!S$3))</f>
        <v>4.4150274176912247E-3</v>
      </c>
      <c r="T564" s="1" cm="1">
        <f t="array" ref="T564">[1]!table_weight[Jumping]*(('F+ , F-'!T$2-[1]!tbl_gk[[#This Row],[Jumping]])/('F+ , F-'!T$2-'F+ , F-'!T$3))</f>
        <v>1.2021943727489502E-3</v>
      </c>
      <c r="U564" s="1" cm="1">
        <f t="array" ref="U564">[1]!table_weight[Stamina]*(('F+ , F-'!U$2-[1]!tbl_gk[[#This Row],[Stamina]])/('F+ , F-'!U$2-'F+ , F-'!U$3))</f>
        <v>1.1163233461240251E-2</v>
      </c>
      <c r="V564" s="1" cm="1">
        <f t="array" ref="V564">[1]!table_weight[Strength]*(('F+ , F-'!V$2-[1]!tbl_gk[[#This Row],[Strength]])/('F+ , F-'!V$2-'F+ , F-'!V$3))</f>
        <v>1.8634012777608722E-2</v>
      </c>
      <c r="W564" s="1" cm="1">
        <f t="array" ref="W564">[1]!table_weight[LongShots]*(('F+ , F-'!W$2-[1]!tbl_gk[[#This Row],[LongShots]])/('F+ , F-'!W$2-'F+ , F-'!W$3))</f>
        <v>7.7912248547492196E-3</v>
      </c>
      <c r="X564" s="1" cm="1">
        <f t="array" ref="X564">[1]!table_weight[Aggression]*(('F+ , F-'!X$2-[1]!tbl_gk[[#This Row],[Aggression]])/('F+ , F-'!X$2-'F+ , F-'!X$3))</f>
        <v>2.4338302403407318E-3</v>
      </c>
      <c r="Y564" s="1" cm="1">
        <f t="array" ref="Y564">[1]!table_weight[Interceptions]*(('F+ , F-'!Y$2-[1]!tbl_gk[[#This Row],[Interceptions]])/('F+ , F-'!Y$2-'F+ , F-'!Y$3))</f>
        <v>1.8006386330976187E-2</v>
      </c>
      <c r="Z564" s="1" cm="1">
        <f t="array" ref="Z564">[1]!table_weight[Positioning]*(('F+ , F-'!Z$2-[1]!tbl_gk[[#This Row],[Positioning]])/('F+ , F-'!Z$2-'F+ , F-'!Z$3))</f>
        <v>7.394449514924029E-4</v>
      </c>
      <c r="AA564" s="1" cm="1">
        <f t="array" ref="AA564">[1]!table_weight[Vision]*(('F+ , F-'!AA$2-[1]!tbl_gk[[#This Row],[Vision]])/('F+ , F-'!AA$2-'F+ , F-'!AA$3))</f>
        <v>7.0986715343271337E-3</v>
      </c>
      <c r="AB564" s="1" cm="1">
        <f t="array" ref="AB564">[1]!table_weight[Penalties]*(('F+ , F-'!AB$2-[1]!tbl_gk[[#This Row],[Penalties]])/('F+ , F-'!AB$2-'F+ , F-'!AB$3))</f>
        <v>1.9573542833622431E-3</v>
      </c>
      <c r="AC564" s="1" cm="1">
        <f t="array" ref="AC564">[1]!table_weight[Composure]*(('F+ , F-'!AC$2-[1]!tbl_gk[[#This Row],[Composure]])/('F+ , F-'!AC$2-'F+ , F-'!AC$3))</f>
        <v>2.0815653371335178E-3</v>
      </c>
      <c r="AD564" s="1" cm="1">
        <f t="array" ref="AD564">[1]!table_weight[Marking]*(('F+ , F-'!AD$2-[1]!tbl_gk[[#This Row],[Marking]])/('F+ , F-'!AD$2-'F+ , F-'!AD$3))</f>
        <v>1.5774825631838111E-3</v>
      </c>
      <c r="AE564" s="1" cm="1">
        <f t="array" ref="AE564">[1]!table_weight[StandingTackle]*(('F+ , F-'!AE$2-[1]!tbl_gk[[#This Row],[StandingTackle]])/('F+ , F-'!AE$2-'F+ , F-'!AE$3))</f>
        <v>2.465854322450484E-2</v>
      </c>
      <c r="AF564" s="1" cm="1">
        <f t="array" ref="AF564">[1]!table_weight[SlidingTackle]*(('F+ , F-'!AF$2-[1]!tbl_gk[[#This Row],[SlidingTackle]])/('F+ , F-'!AF$2-'F+ , F-'!AF$3))</f>
        <v>7.4722858256075263E-4</v>
      </c>
      <c r="AG564" s="1" cm="1">
        <f t="array" ref="AG564">[1]!table_weight[GKDiving]*(('F+ , F-'!AG$2-[1]!tbl_gk[[#This Row],[GKDiving]])/('F+ , F-'!AG$2-'F+ , F-'!AG$3))</f>
        <v>3.4162356758949373E-2</v>
      </c>
      <c r="AH564" s="1" cm="1">
        <f t="array" ref="AH564">[1]!table_weight[GKHandling]*(('F+ , F-'!AH$2-[1]!tbl_gk[[#This Row],[GKHandling]])/('F+ , F-'!AH$2-'F+ , F-'!AH$3))</f>
        <v>4.0994828110739248E-2</v>
      </c>
      <c r="AI564" s="1" cm="1">
        <f t="array" ref="AI564">[1]!table_weight[GKKicking]*(('F+ , F-'!AI$2-[1]!tbl_gk[[#This Row],[GKKicking]])/('F+ , F-'!AI$2-'F+ , F-'!AI$3))</f>
        <v>2.0571950106480059E-2</v>
      </c>
      <c r="AJ564" s="1" cm="1">
        <f t="array" ref="AJ564">[1]!table_weight[GKPositioning]*(('F+ , F-'!AJ$2-[1]!tbl_gk[[#This Row],[GKPositioning]])/('F+ , F-'!AJ$2-'F+ , F-'!AJ$3))</f>
        <v>1.3244482928084987E-2</v>
      </c>
      <c r="AK564" s="1" cm="1">
        <f t="array" ref="AK564">[1]!table_weight[GKReflexes]*(('F+ , F-'!AK$2-[1]!tbl_gk[[#This Row],[GKReflexes]])/('F+ , F-'!AK$2-'F+ , F-'!AK$3))</f>
        <v>3.4617854849068701E-2</v>
      </c>
    </row>
    <row r="565" spans="1:37" x14ac:dyDescent="0.55000000000000004">
      <c r="A565" s="8">
        <f>[1]!tbl_gk[[#This Row],[ID]]</f>
        <v>216033</v>
      </c>
      <c r="B565" s="2" cm="1">
        <f t="array" ref="B565">[1]!table_weight[ValueEUR]*(('F+ , F-'!B$2-[1]!tbl_gk[[#This Row],[ValueEUR]])/('F+ , F-'!B$2-'F+ , F-'!B$3))</f>
        <v>1.0525467402406984E-4</v>
      </c>
      <c r="C565" s="2" cm="1">
        <f t="array" ref="C565">[1]!table_weight[WageEUR]*(('F+ , F-'!C$2-[1]!tbl_gk[[#This Row],[WageEUR]])/('F+ , F-'!C$2-'F+ , F-'!C$3))</f>
        <v>1.0171443180448721E-3</v>
      </c>
      <c r="D565" s="2" cm="1">
        <f t="array" ref="D565">[1]!table_weight[Crossing]*(('F+ , F-'!D$2-[1]!tbl_gk[[#This Row],[Crossing]])/('F+ , F-'!D$2-'F+ , F-'!D$3))</f>
        <v>3.3625286215233793E-2</v>
      </c>
      <c r="E565" s="2" cm="1">
        <f t="array" ref="E565">[1]!table_weight[Finishing]*(('F+ , F-'!E$2-[1]!tbl_gk[[#This Row],[Finishing]])/('F+ , F-'!E$2-'F+ , F-'!E$3))</f>
        <v>9.9825068451474385E-3</v>
      </c>
      <c r="F565" s="2" cm="1">
        <f t="array" ref="F565">[1]!table_weight[HeadingAccuracy]*(('F+ , F-'!F$2-[1]!tbl_gk[[#This Row],[HeadingAccuracy]])/('F+ , F-'!F$2-'F+ , F-'!F$3))</f>
        <v>9.6040850170308507E-3</v>
      </c>
      <c r="G565" s="2" cm="1">
        <f t="array" ref="G565">[1]!table_weight[ShortPassing]*(('F+ , F-'!G$2-[1]!tbl_gk[[#This Row],[ShortPassing]])/('F+ , F-'!G$2-'F+ , F-'!G$3))</f>
        <v>5.484728289258417E-2</v>
      </c>
      <c r="H565" s="2" cm="1">
        <f t="array" ref="H565">[1]!table_weight[Volleys]*(('F+ , F-'!H$2-[1]!tbl_gk[[#This Row],[Volleys]])/('F+ , F-'!H$2-'F+ , F-'!H$3))</f>
        <v>1.0416528881892981E-3</v>
      </c>
      <c r="I565" s="2" cm="1">
        <f t="array" ref="I565">[1]!table_weight[Dribbling]*(('F+ , F-'!I$2-[1]!tbl_gk[[#This Row],[Dribbling]])/('F+ , F-'!I$2-'F+ , F-'!I$3))</f>
        <v>1.5646051545047536E-2</v>
      </c>
      <c r="J565" s="2" cm="1">
        <f t="array" ref="J565">[1]!table_weight[Curve]*(('F+ , F-'!J$2-[1]!tbl_gk[[#This Row],[Curve]])/('F+ , F-'!J$2-'F+ , F-'!J$3))</f>
        <v>9.295879390190295E-3</v>
      </c>
      <c r="K565" s="2" cm="1">
        <f t="array" ref="K565">[1]!table_weight[FKAccuracy]*(('F+ , F-'!K$2-[1]!tbl_gk[[#This Row],[FKAccuracy]])/('F+ , F-'!K$2-'F+ , F-'!K$3))</f>
        <v>9.4310921813203358E-3</v>
      </c>
      <c r="L565" s="2" cm="1">
        <f t="array" ref="L565">[1]!table_weight[LongPassing]*(('F+ , F-'!L$2-[1]!tbl_gk[[#This Row],[LongPassing]])/('F+ , F-'!L$2-'F+ , F-'!L$3))</f>
        <v>2.4905508603486726E-2</v>
      </c>
      <c r="M565" s="2" cm="1">
        <f t="array" ref="M565">[1]!table_weight[BallControl]*(('F+ , F-'!M$2-[1]!tbl_gk[[#This Row],[BallControl]])/('F+ , F-'!M$2-'F+ , F-'!M$3))</f>
        <v>1.3472988830457604E-2</v>
      </c>
      <c r="N565" s="2" cm="1">
        <f t="array" ref="N565">[1]!table_weight[Acceleration]*(('F+ , F-'!N$2-[1]!tbl_gk[[#This Row],[Acceleration]])/('F+ , F-'!N$2-'F+ , F-'!N$3))</f>
        <v>5.4116931226399828E-3</v>
      </c>
      <c r="O565" s="2" cm="1">
        <f t="array" ref="O565">[1]!table_weight[SprintSpeed]*(('F+ , F-'!O$2-[1]!tbl_gk[[#This Row],[SprintSpeed]])/('F+ , F-'!O$2-'F+ , F-'!O$3))</f>
        <v>5.6221478551870948E-3</v>
      </c>
      <c r="P565" s="2" cm="1">
        <f t="array" ref="P565">[1]!table_weight[Agility]*(('F+ , F-'!P$2-[1]!tbl_gk[[#This Row],[Agility]])/('F+ , F-'!P$2-'F+ , F-'!P$3))</f>
        <v>4.680442769886016E-3</v>
      </c>
      <c r="Q565" s="2" cm="1">
        <f t="array" ref="Q565">[1]!table_weight[Reactions]*(('F+ , F-'!Q$2-[1]!tbl_gk[[#This Row],[Reactions]])/('F+ , F-'!Q$2-'F+ , F-'!Q$3))</f>
        <v>8.7659140012271992E-4</v>
      </c>
      <c r="R565" s="2" cm="1">
        <f t="array" ref="R565">[1]!table_weight[Balance]*(('F+ , F-'!R$2-[1]!tbl_gk[[#This Row],[Balance]])/('F+ , F-'!R$2-'F+ , F-'!R$3))</f>
        <v>1.5521876532785257E-3</v>
      </c>
      <c r="S565" s="2" cm="1">
        <f t="array" ref="S565">[1]!table_weight[ShotPower]*(('F+ , F-'!S$2-[1]!tbl_gk[[#This Row],[ShotPower]])/('F+ , F-'!S$2-'F+ , F-'!S$3))</f>
        <v>4.6747349128495319E-3</v>
      </c>
      <c r="T565" s="2" cm="1">
        <f t="array" ref="T565">[1]!table_weight[Jumping]*(('F+ , F-'!T$2-[1]!tbl_gk[[#This Row],[Jumping]])/('F+ , F-'!T$2-'F+ , F-'!T$3))</f>
        <v>1.3739364259988001E-3</v>
      </c>
      <c r="U565" s="2" cm="1">
        <f t="array" ref="U565">[1]!table_weight[Stamina]*(('F+ , F-'!U$2-[1]!tbl_gk[[#This Row],[Stamina]])/('F+ , F-'!U$2-'F+ , F-'!U$3))</f>
        <v>1.288065399373875E-2</v>
      </c>
      <c r="V565" s="2" cm="1">
        <f t="array" ref="V565">[1]!table_weight[Strength]*(('F+ , F-'!V$2-[1]!tbl_gk[[#This Row],[Strength]])/('F+ , F-'!V$2-'F+ , F-'!V$3))</f>
        <v>5.3240036507453507E-3</v>
      </c>
      <c r="W565" s="2" cm="1">
        <f t="array" ref="W565">[1]!table_weight[LongShots]*(('F+ , F-'!W$2-[1]!tbl_gk[[#This Row],[LongShots]])/('F+ , F-'!W$2-'F+ , F-'!W$3))</f>
        <v>7.0121023692742987E-3</v>
      </c>
      <c r="X565" s="2" cm="1">
        <f t="array" ref="X565">[1]!table_weight[Aggression]*(('F+ , F-'!X$2-[1]!tbl_gk[[#This Row],[Aggression]])/('F+ , F-'!X$2-'F+ , F-'!X$3))</f>
        <v>1.642835412229994E-2</v>
      </c>
      <c r="Y565" s="2" cm="1">
        <f t="array" ref="Y565">[1]!table_weight[Interceptions]*(('F+ , F-'!Y$2-[1]!tbl_gk[[#This Row],[Interceptions]])/('F+ , F-'!Y$2-'F+ , F-'!Y$3))</f>
        <v>1.8698939651398346E-2</v>
      </c>
      <c r="Z565" s="2" cm="1">
        <f t="array" ref="Z565">[1]!table_weight[Positioning]*(('F+ , F-'!Z$2-[1]!tbl_gk[[#This Row],[Positioning]])/('F+ , F-'!Z$2-'F+ , F-'!Z$3))</f>
        <v>2.957779805969611E-4</v>
      </c>
      <c r="AA565" s="2" cm="1">
        <f t="array" ref="AA565">[1]!table_weight[Vision]*(('F+ , F-'!AA$2-[1]!tbl_gk[[#This Row],[Vision]])/('F+ , F-'!AA$2-'F+ , F-'!AA$3))</f>
        <v>2.2715748909846831E-2</v>
      </c>
      <c r="AB565" s="2" cm="1">
        <f t="array" ref="AB565">[1]!table_weight[Penalties]*(('F+ , F-'!AB$2-[1]!tbl_gk[[#This Row],[Penalties]])/('F+ , F-'!AB$2-'F+ , F-'!AB$3))</f>
        <v>1.9965013690294879E-3</v>
      </c>
      <c r="AC565" s="2" cm="1">
        <f t="array" ref="AC565">[1]!table_weight[Composure]*(('F+ , F-'!AC$2-[1]!tbl_gk[[#This Row],[Composure]])/('F+ , F-'!AC$2-'F+ , F-'!AC$3))</f>
        <v>2.2950592178651603E-3</v>
      </c>
      <c r="AD565" s="2" cm="1">
        <f t="array" ref="AD565">[1]!table_weight[Marking]*(('F+ , F-'!AD$2-[1]!tbl_gk[[#This Row],[Marking]])/('F+ , F-'!AD$2-'F+ , F-'!AD$3))</f>
        <v>0</v>
      </c>
      <c r="AE565" s="2" cm="1">
        <f t="array" ref="AE565">[1]!table_weight[StandingTackle]*(('F+ , F-'!AE$2-[1]!tbl_gk[[#This Row],[StandingTackle]])/('F+ , F-'!AE$2-'F+ , F-'!AE$3))</f>
        <v>2.465854322450484E-2</v>
      </c>
      <c r="AF565" s="2" cm="1">
        <f t="array" ref="AF565">[1]!table_weight[SlidingTackle]*(('F+ , F-'!AF$2-[1]!tbl_gk[[#This Row],[SlidingTackle]])/('F+ , F-'!AF$2-'F+ , F-'!AF$3))</f>
        <v>4.4833714953645158E-3</v>
      </c>
      <c r="AG565" s="2" cm="1">
        <f t="array" ref="AG565">[1]!table_weight[GKDiving]*(('F+ , F-'!AG$2-[1]!tbl_gk[[#This Row],[GKDiving]])/('F+ , F-'!AG$2-'F+ , F-'!AG$3))</f>
        <v>3.4162356758949373E-2</v>
      </c>
      <c r="AH565" s="2" cm="1">
        <f t="array" ref="AH565">[1]!table_weight[GKHandling]*(('F+ , F-'!AH$2-[1]!tbl_gk[[#This Row],[GKHandling]])/('F+ , F-'!AH$2-'F+ , F-'!AH$3))</f>
        <v>4.0994828110739248E-2</v>
      </c>
      <c r="AI565" s="2" cm="1">
        <f t="array" ref="AI565">[1]!table_weight[GKKicking]*(('F+ , F-'!AI$2-[1]!tbl_gk[[#This Row],[GKKicking]])/('F+ , F-'!AI$2-'F+ , F-'!AI$3))</f>
        <v>2.1466382719805277E-2</v>
      </c>
      <c r="AJ565" s="2" cm="1">
        <f t="array" ref="AJ565">[1]!table_weight[GKPositioning]*(('F+ , F-'!AJ$2-[1]!tbl_gk[[#This Row],[GKPositioning]])/('F+ , F-'!AJ$2-'F+ , F-'!AJ$3))</f>
        <v>9.4603449486321337E-3</v>
      </c>
      <c r="AK565" s="2" cm="1">
        <f t="array" ref="AK565">[1]!table_weight[GKReflexes]*(('F+ , F-'!AK$2-[1]!tbl_gk[[#This Row],[GKReflexes]])/('F+ , F-'!AK$2-'F+ , F-'!AK$3))</f>
        <v>2.7329885407159499E-2</v>
      </c>
    </row>
    <row r="566" spans="1:37" x14ac:dyDescent="0.55000000000000004">
      <c r="A566" s="7">
        <f>[1]!tbl_gk[[#This Row],[ID]]</f>
        <v>216175</v>
      </c>
      <c r="B566" s="1" cm="1">
        <f t="array" ref="B566">[1]!table_weight[ValueEUR]*(('F+ , F-'!B$2-[1]!tbl_gk[[#This Row],[ValueEUR]])/('F+ , F-'!B$2-'F+ , F-'!B$3))</f>
        <v>8.923497437055305E-4</v>
      </c>
      <c r="C566" s="1" cm="1">
        <f t="array" ref="C566">[1]!table_weight[WageEUR]*(('F+ , F-'!C$2-[1]!tbl_gk[[#This Row],[WageEUR]])/('F+ , F-'!C$2-'F+ , F-'!C$3))</f>
        <v>7.04176835569527E-5</v>
      </c>
      <c r="D566" s="1" cm="1">
        <f t="array" ref="D566">[1]!table_weight[Crossing]*(('F+ , F-'!D$2-[1]!tbl_gk[[#This Row],[Crossing]])/('F+ , F-'!D$2-'F+ , F-'!D$3))</f>
        <v>3.1383600467551537E-2</v>
      </c>
      <c r="E566" s="1" cm="1">
        <f t="array" ref="E566">[1]!table_weight[Finishing]*(('F+ , F-'!E$2-[1]!tbl_gk[[#This Row],[Finishing]])/('F+ , F-'!E$2-'F+ , F-'!E$3))</f>
        <v>1.8966763005780131E-2</v>
      </c>
      <c r="F566" s="1" cm="1">
        <f t="array" ref="F566">[1]!table_weight[HeadingAccuracy]*(('F+ , F-'!F$2-[1]!tbl_gk[[#This Row],[HeadingAccuracy]])/('F+ , F-'!F$2-'F+ , F-'!F$3))</f>
        <v>8.351378275679E-3</v>
      </c>
      <c r="G566" s="1" cm="1">
        <f t="array" ref="G566">[1]!table_weight[ShortPassing]*(('F+ , F-'!G$2-[1]!tbl_gk[[#This Row],[ShortPassing]])/('F+ , F-'!G$2-'F+ , F-'!G$3))</f>
        <v>5.7659964066562854E-2</v>
      </c>
      <c r="H566" s="1" cm="1">
        <f t="array" ref="H566">[1]!table_weight[Volleys]*(('F+ , F-'!H$2-[1]!tbl_gk[[#This Row],[Volleys]])/('F+ , F-'!H$2-'F+ , F-'!H$3))</f>
        <v>1.7360881469821632E-3</v>
      </c>
      <c r="I566" s="1" cm="1">
        <f t="array" ref="I566">[1]!table_weight[Dribbling]*(('F+ , F-'!I$2-[1]!tbl_gk[[#This Row],[Dribbling]])/('F+ , F-'!I$2-'F+ , F-'!I$3))</f>
        <v>1.8579686209743949E-2</v>
      </c>
      <c r="J566" s="1" cm="1">
        <f t="array" ref="J566">[1]!table_weight[Curve]*(('F+ , F-'!J$2-[1]!tbl_gk[[#This Row],[Curve]])/('F+ , F-'!J$2-'F+ , F-'!J$3))</f>
        <v>9.6339113680153961E-3</v>
      </c>
      <c r="K566" s="1" cm="1">
        <f t="array" ref="K566">[1]!table_weight[FKAccuracy]*(('F+ , F-'!K$2-[1]!tbl_gk[[#This Row],[FKAccuracy]])/('F+ , F-'!K$2-'F+ , F-'!K$3))</f>
        <v>8.3662914511712649E-3</v>
      </c>
      <c r="L566" s="1" cm="1">
        <f t="array" ref="L566">[1]!table_weight[LongPassing]*(('F+ , F-'!L$2-[1]!tbl_gk[[#This Row],[LongPassing]])/('F+ , F-'!L$2-'F+ , F-'!L$3))</f>
        <v>2.7612629103865718E-2</v>
      </c>
      <c r="M566" s="1" cm="1">
        <f t="array" ref="M566">[1]!table_weight[BallControl]*(('F+ , F-'!M$2-[1]!tbl_gk[[#This Row],[BallControl]])/('F+ , F-'!M$2-'F+ , F-'!M$3))</f>
        <v>1.3472988830457604E-2</v>
      </c>
      <c r="N566" s="1" cm="1">
        <f t="array" ref="N566">[1]!table_weight[Acceleration]*(('F+ , F-'!N$2-[1]!tbl_gk[[#This Row],[Acceleration]])/('F+ , F-'!N$2-'F+ , F-'!N$3))</f>
        <v>5.637180336083316E-3</v>
      </c>
      <c r="O566" s="1" cm="1">
        <f t="array" ref="O566">[1]!table_weight[SprintSpeed]*(('F+ , F-'!O$2-[1]!tbl_gk[[#This Row],[SprintSpeed]])/('F+ , F-'!O$2-'F+ , F-'!O$3))</f>
        <v>5.6221478551870948E-3</v>
      </c>
      <c r="P566" s="1" cm="1">
        <f t="array" ref="P566">[1]!table_weight[Agility]*(('F+ , F-'!P$2-[1]!tbl_gk[[#This Row],[Agility]])/('F+ , F-'!P$2-'F+ , F-'!P$3))</f>
        <v>4.6804427698860163E-4</v>
      </c>
      <c r="Q566" s="1" cm="1">
        <f t="array" ref="Q566">[1]!table_weight[Reactions]*(('F+ , F-'!Q$2-[1]!tbl_gk[[#This Row],[Reactions]])/('F+ , F-'!Q$2-'F+ , F-'!Q$3))</f>
        <v>1.1344124001588141E-3</v>
      </c>
      <c r="R566" s="1" cm="1">
        <f t="array" ref="R566">[1]!table_weight[Balance]*(('F+ , F-'!R$2-[1]!tbl_gk[[#This Row],[Balance]])/('F+ , F-'!R$2-'F+ , F-'!R$3))</f>
        <v>8.6922508583597434E-4</v>
      </c>
      <c r="S566" s="1" cm="1">
        <f t="array" ref="S566">[1]!table_weight[ShotPower]*(('F+ , F-'!S$2-[1]!tbl_gk[[#This Row],[ShotPower]])/('F+ , F-'!S$2-'F+ , F-'!S$3))</f>
        <v>5.9732723886410689E-3</v>
      </c>
      <c r="T566" s="1" cm="1">
        <f t="array" ref="T566">[1]!table_weight[Jumping]*(('F+ , F-'!T$2-[1]!tbl_gk[[#This Row],[Jumping]])/('F+ , F-'!T$2-'F+ , F-'!T$3))</f>
        <v>9.4458129287417522E-4</v>
      </c>
      <c r="U566" s="1" cm="1">
        <f t="array" ref="U566">[1]!table_weight[Stamina]*(('F+ , F-'!U$2-[1]!tbl_gk[[#This Row],[Stamina]])/('F+ , F-'!U$2-'F+ , F-'!U$3))</f>
        <v>1.2021943727489499E-2</v>
      </c>
      <c r="V566" s="1" cm="1">
        <f t="array" ref="V566">[1]!table_weight[Strength]*(('F+ , F-'!V$2-[1]!tbl_gk[[#This Row],[Strength]])/('F+ , F-'!V$2-'F+ , F-'!V$3))</f>
        <v>1.4197343068654266E-2</v>
      </c>
      <c r="W566" s="1" cm="1">
        <f t="array" ref="W566">[1]!table_weight[LongShots]*(('F+ , F-'!W$2-[1]!tbl_gk[[#This Row],[LongShots]])/('F+ , F-'!W$2-'F+ , F-'!W$3))</f>
        <v>8.0509323499075268E-3</v>
      </c>
      <c r="X566" s="1" cm="1">
        <f t="array" ref="X566">[1]!table_weight[Aggression]*(('F+ , F-'!X$2-[1]!tbl_gk[[#This Row],[Aggression]])/('F+ , F-'!X$2-'F+ , F-'!X$3))</f>
        <v>1.2169151201703659E-2</v>
      </c>
      <c r="Y566" s="1" cm="1">
        <f t="array" ref="Y566">[1]!table_weight[Interceptions]*(('F+ , F-'!Y$2-[1]!tbl_gk[[#This Row],[Interceptions]])/('F+ , F-'!Y$2-'F+ , F-'!Y$3))</f>
        <v>1.5236173049287543E-2</v>
      </c>
      <c r="Z566" s="1" cm="1">
        <f t="array" ref="Z566">[1]!table_weight[Positioning]*(('F+ , F-'!Z$2-[1]!tbl_gk[[#This Row],[Positioning]])/('F+ , F-'!Z$2-'F+ , F-'!Z$3))</f>
        <v>1.4788899029848058E-3</v>
      </c>
      <c r="AA566" s="1" cm="1">
        <f t="array" ref="AA566">[1]!table_weight[Vision]*(('F+ , F-'!AA$2-[1]!tbl_gk[[#This Row],[Vision]])/('F+ , F-'!AA$2-'F+ , F-'!AA$3))</f>
        <v>2.0586147449548689E-2</v>
      </c>
      <c r="AB566" s="1" cm="1">
        <f t="array" ref="AB566">[1]!table_weight[Penalties]*(('F+ , F-'!AB$2-[1]!tbl_gk[[#This Row],[Penalties]])/('F+ , F-'!AB$2-'F+ , F-'!AB$3))</f>
        <v>2.1139426260312223E-3</v>
      </c>
      <c r="AC566" s="1" cm="1">
        <f t="array" ref="AC566">[1]!table_weight[Composure]*(('F+ , F-'!AC$2-[1]!tbl_gk[[#This Row],[Composure]])/('F+ , F-'!AC$2-'F+ , F-'!AC$3))</f>
        <v>2.5085530985968032E-3</v>
      </c>
      <c r="AD566" s="1" cm="1">
        <f t="array" ref="AD566">[1]!table_weight[Marking]*(('F+ , F-'!AD$2-[1]!tbl_gk[[#This Row],[Marking]])/('F+ , F-'!AD$2-'F+ , F-'!AD$3))</f>
        <v>1.5774825631838112E-2</v>
      </c>
      <c r="AE566" s="1" cm="1">
        <f t="array" ref="AE566">[1]!table_weight[StandingTackle]*(('F+ , F-'!AE$2-[1]!tbl_gk[[#This Row],[StandingTackle]])/('F+ , F-'!AE$2-'F+ , F-'!AE$3))</f>
        <v>2.465854322450484E-2</v>
      </c>
      <c r="AF566" s="1" cm="1">
        <f t="array" ref="AF566">[1]!table_weight[SlidingTackle]*(('F+ , F-'!AF$2-[1]!tbl_gk[[#This Row],[SlidingTackle]])/('F+ , F-'!AF$2-'F+ , F-'!AF$3))</f>
        <v>7.4722858256075263E-3</v>
      </c>
      <c r="AG566" s="1" cm="1">
        <f t="array" ref="AG566">[1]!table_weight[GKDiving]*(('F+ , F-'!AG$2-[1]!tbl_gk[[#This Row],[GKDiving]])/('F+ , F-'!AG$2-'F+ , F-'!AG$3))</f>
        <v>2.5621767569212028E-2</v>
      </c>
      <c r="AH566" s="1" cm="1">
        <f t="array" ref="AH566">[1]!table_weight[GKHandling]*(('F+ , F-'!AH$2-[1]!tbl_gk[[#This Row],[GKHandling]])/('F+ , F-'!AH$2-'F+ , F-'!AH$3))</f>
        <v>3.0300525125329006E-2</v>
      </c>
      <c r="AI566" s="1" cm="1">
        <f t="array" ref="AI566">[1]!table_weight[GKKicking]*(('F+ , F-'!AI$2-[1]!tbl_gk[[#This Row],[GKKicking]])/('F+ , F-'!AI$2-'F+ , F-'!AI$3))</f>
        <v>2.7727411013081817E-2</v>
      </c>
      <c r="AJ566" s="1" cm="1">
        <f t="array" ref="AJ566">[1]!table_weight[GKPositioning]*(('F+ , F-'!AJ$2-[1]!tbl_gk[[#This Row],[GKPositioning]])/('F+ , F-'!AJ$2-'F+ , F-'!AJ$3))</f>
        <v>1.0721724275116419E-2</v>
      </c>
      <c r="AK566" s="1" cm="1">
        <f t="array" ref="AK566">[1]!table_weight[GKReflexes]*(('F+ , F-'!AK$2-[1]!tbl_gk[[#This Row],[GKReflexes]])/('F+ , F-'!AK$2-'F+ , F-'!AK$3))</f>
        <v>2.3685900686204898E-2</v>
      </c>
    </row>
    <row r="567" spans="1:37" x14ac:dyDescent="0.55000000000000004">
      <c r="A567" s="8">
        <f>[1]!tbl_gk[[#This Row],[ID]]</f>
        <v>216264</v>
      </c>
      <c r="B567" s="2" cm="1">
        <f t="array" ref="B567">[1]!table_weight[ValueEUR]*(('F+ , F-'!B$2-[1]!tbl_gk[[#This Row],[ValueEUR]])/('F+ , F-'!B$2-'F+ , F-'!B$3))</f>
        <v>9.7538055693859437E-5</v>
      </c>
      <c r="C567" s="2" cm="1">
        <f t="array" ref="C567">[1]!table_weight[WageEUR]*(('F+ , F-'!C$2-[1]!tbl_gk[[#This Row],[WageEUR]])/('F+ , F-'!C$2-'F+ , F-'!C$3))</f>
        <v>2.3472561185650898E-4</v>
      </c>
      <c r="D567" s="2" cm="1">
        <f t="array" ref="D567">[1]!table_weight[Crossing]*(('F+ , F-'!D$2-[1]!tbl_gk[[#This Row],[Crossing]])/('F+ , F-'!D$2-'F+ , F-'!D$3))</f>
        <v>3.2504443341392672E-2</v>
      </c>
      <c r="E567" s="2" cm="1">
        <f t="array" ref="E567">[1]!table_weight[Finishing]*(('F+ , F-'!E$2-[1]!tbl_gk[[#This Row],[Finishing]])/('F+ , F-'!E$2-'F+ , F-'!E$3))</f>
        <v>1.6970261636750646E-2</v>
      </c>
      <c r="F567" s="2" cm="1">
        <f t="array" ref="F567">[1]!table_weight[HeadingAccuracy]*(('F+ , F-'!F$2-[1]!tbl_gk[[#This Row],[HeadingAccuracy]])/('F+ , F-'!F$2-'F+ , F-'!F$3))</f>
        <v>1.0439222844598752E-2</v>
      </c>
      <c r="G567" s="2" cm="1">
        <f t="array" ref="G567">[1]!table_weight[ShortPassing]*(('F+ , F-'!G$2-[1]!tbl_gk[[#This Row],[ShortPassing]])/('F+ , F-'!G$2-'F+ , F-'!G$3))</f>
        <v>1.5469746456882717E-2</v>
      </c>
      <c r="H567" s="2" cm="1">
        <f t="array" ref="H567">[1]!table_weight[Volleys]*(('F+ , F-'!H$2-[1]!tbl_gk[[#This Row],[Volleys]])/('F+ , F-'!H$2-'F+ , F-'!H$3))</f>
        <v>2.1990449861774069E-3</v>
      </c>
      <c r="I567" s="2" cm="1">
        <f t="array" ref="I567">[1]!table_weight[Dribbling]*(('F+ , F-'!I$2-[1]!tbl_gk[[#This Row],[Dribbling]])/('F+ , F-'!I$2-'F+ , F-'!I$3))</f>
        <v>1.3690295101916595E-2</v>
      </c>
      <c r="J567" s="2" cm="1">
        <f t="array" ref="J567">[1]!table_weight[Curve]*(('F+ , F-'!J$2-[1]!tbl_gk[[#This Row],[Curve]])/('F+ , F-'!J$2-'F+ , F-'!J$3))</f>
        <v>9.1268634012777444E-3</v>
      </c>
      <c r="K567" s="2" cm="1">
        <f t="array" ref="K567">[1]!table_weight[FKAccuracy]*(('F+ , F-'!K$2-[1]!tbl_gk[[#This Row],[FKAccuracy]])/('F+ , F-'!K$2-'F+ , F-'!K$3))</f>
        <v>8.6705202312138564E-3</v>
      </c>
      <c r="L567" s="2" cm="1">
        <f t="array" ref="L567">[1]!table_weight[LongPassing]*(('F+ , F-'!L$2-[1]!tbl_gk[[#This Row],[LongPassing]])/('F+ , F-'!L$2-'F+ , F-'!L$3))</f>
        <v>7.5799374010611775E-3</v>
      </c>
      <c r="M567" s="2" cm="1">
        <f t="array" ref="M567">[1]!table_weight[BallControl]*(('F+ , F-'!M$2-[1]!tbl_gk[[#This Row],[BallControl]])/('F+ , F-'!M$2-'F+ , F-'!M$3))</f>
        <v>1.2169151201703639E-2</v>
      </c>
      <c r="N567" s="2" cm="1">
        <f t="array" ref="N567">[1]!table_weight[Acceleration]*(('F+ , F-'!N$2-[1]!tbl_gk[[#This Row],[Acceleration]])/('F+ , F-'!N$2-'F+ , F-'!N$3))</f>
        <v>9.0194885377333049E-3</v>
      </c>
      <c r="O567" s="2" cm="1">
        <f t="array" ref="O567">[1]!table_weight[SprintSpeed]*(('F+ , F-'!O$2-[1]!tbl_gk[[#This Row],[SprintSpeed]])/('F+ , F-'!O$2-'F+ , F-'!O$3))</f>
        <v>8.4332217827806418E-3</v>
      </c>
      <c r="P567" s="2" cm="1">
        <f t="array" ref="P567">[1]!table_weight[Agility]*(('F+ , F-'!P$2-[1]!tbl_gk[[#This Row],[Agility]])/('F+ , F-'!P$2-'F+ , F-'!P$3))</f>
        <v>5.4995202546160686E-3</v>
      </c>
      <c r="Q567" s="2" cm="1">
        <f t="array" ref="Q567">[1]!table_weight[Reactions]*(('F+ , F-'!Q$2-[1]!tbl_gk[[#This Row],[Reactions]])/('F+ , F-'!Q$2-'F+ , F-'!Q$3))</f>
        <v>1.5984902002237835E-3</v>
      </c>
      <c r="R567" s="2" cm="1">
        <f t="array" ref="R567">[1]!table_weight[Balance]*(('F+ , F-'!R$2-[1]!tbl_gk[[#This Row],[Balance]])/('F+ , F-'!R$2-'F+ , F-'!R$3))</f>
        <v>2.4214127391145E-3</v>
      </c>
      <c r="S567" s="2" cm="1">
        <f t="array" ref="S567">[1]!table_weight[ShotPower]*(('F+ , F-'!S$2-[1]!tbl_gk[[#This Row],[ShotPower]])/('F+ , F-'!S$2-'F+ , F-'!S$3))</f>
        <v>5.4538573983244545E-3</v>
      </c>
      <c r="T567" s="2" cm="1">
        <f t="array" ref="T567">[1]!table_weight[Jumping]*(('F+ , F-'!T$2-[1]!tbl_gk[[#This Row],[Jumping]])/('F+ , F-'!T$2-'F+ , F-'!T$3))</f>
        <v>3.7783251714967009E-3</v>
      </c>
      <c r="U567" s="2" cm="1">
        <f t="array" ref="U567">[1]!table_weight[Stamina]*(('F+ , F-'!U$2-[1]!tbl_gk[[#This Row],[Stamina]])/('F+ , F-'!U$2-'F+ , F-'!U$3))</f>
        <v>1.288065399373875E-2</v>
      </c>
      <c r="V567" s="2" cm="1">
        <f t="array" ref="V567">[1]!table_weight[Strength]*(('F+ , F-'!V$2-[1]!tbl_gk[[#This Row],[Strength]])/('F+ , F-'!V$2-'F+ , F-'!V$3))</f>
        <v>3.1056687962681212E-2</v>
      </c>
      <c r="W567" s="2" cm="1">
        <f t="array" ref="W567">[1]!table_weight[LongShots]*(('F+ , F-'!W$2-[1]!tbl_gk[[#This Row],[LongShots]])/('F+ , F-'!W$2-'F+ , F-'!W$3))</f>
        <v>9.3494698256990638E-3</v>
      </c>
      <c r="X567" s="2" cm="1">
        <f t="array" ref="X567">[1]!table_weight[Aggression]*(('F+ , F-'!X$2-[1]!tbl_gk[[#This Row],[Aggression]])/('F+ , F-'!X$2-'F+ , F-'!X$3))</f>
        <v>1.5211439002129575E-2</v>
      </c>
      <c r="Y567" s="2" cm="1">
        <f t="array" ref="Y567">[1]!table_weight[Interceptions]*(('F+ , F-'!Y$2-[1]!tbl_gk[[#This Row],[Interceptions]])/('F+ , F-'!Y$2-'F+ , F-'!Y$3))</f>
        <v>2.0776599612664828E-2</v>
      </c>
      <c r="Z567" s="2" cm="1">
        <f t="array" ref="Z567">[1]!table_weight[Positioning]*(('F+ , F-'!Z$2-[1]!tbl_gk[[#This Row],[Positioning]])/('F+ , F-'!Z$2-'F+ , F-'!Z$3))</f>
        <v>1.7746678835817667E-3</v>
      </c>
      <c r="AA567" s="2" cm="1">
        <f t="array" ref="AA567">[1]!table_weight[Vision]*(('F+ , F-'!AA$2-[1]!tbl_gk[[#This Row],[Vision]])/('F+ , F-'!AA$2-'F+ , F-'!AA$3))</f>
        <v>1.0648007301490701E-2</v>
      </c>
      <c r="AB567" s="2" cm="1">
        <f t="array" ref="AB567">[1]!table_weight[Penalties]*(('F+ , F-'!AB$2-[1]!tbl_gk[[#This Row],[Penalties]])/('F+ , F-'!AB$2-'F+ , F-'!AB$3))</f>
        <v>1.9182071976949979E-3</v>
      </c>
      <c r="AC567" s="2" cm="1">
        <f t="array" ref="AC567">[1]!table_weight[Composure]*(('F+ , F-'!AC$2-[1]!tbl_gk[[#This Row],[Composure]])/('F+ , F-'!AC$2-'F+ , F-'!AC$3))</f>
        <v>8.0060205274366054E-4</v>
      </c>
      <c r="AD567" s="2" cm="1">
        <f t="array" ref="AD567">[1]!table_weight[Marking]*(('F+ , F-'!AD$2-[1]!tbl_gk[[#This Row],[Marking]])/('F+ , F-'!AD$2-'F+ , F-'!AD$3))</f>
        <v>3.1549651263676225E-2</v>
      </c>
      <c r="AE567" s="2" cm="1">
        <f t="array" ref="AE567">[1]!table_weight[StandingTackle]*(('F+ , F-'!AE$2-[1]!tbl_gk[[#This Row],[StandingTackle]])/('F+ , F-'!AE$2-'F+ , F-'!AE$3))</f>
        <v>2.241685747682258E-2</v>
      </c>
      <c r="AF567" s="2" cm="1">
        <f t="array" ref="AF567">[1]!table_weight[SlidingTackle]*(('F+ , F-'!AF$2-[1]!tbl_gk[[#This Row],[SlidingTackle]])/('F+ , F-'!AF$2-'F+ , F-'!AF$3))</f>
        <v>8.9667429907290316E-3</v>
      </c>
      <c r="AG567" s="2" cm="1">
        <f t="array" ref="AG567">[1]!table_weight[GKDiving]*(('F+ , F-'!AG$2-[1]!tbl_gk[[#This Row],[GKDiving]])/('F+ , F-'!AG$2-'F+ , F-'!AG$3))</f>
        <v>4.9535417300476586E-2</v>
      </c>
      <c r="AH567" s="2" cm="1">
        <f t="array" ref="AH567">[1]!table_weight[GKHandling]*(('F+ , F-'!AH$2-[1]!tbl_gk[[#This Row],[GKHandling]])/('F+ , F-'!AH$2-'F+ , F-'!AH$3))</f>
        <v>5.3471514927051197E-2</v>
      </c>
      <c r="AI567" s="2" cm="1">
        <f t="array" ref="AI567">[1]!table_weight[GKKicking]*(('F+ , F-'!AI$2-[1]!tbl_gk[[#This Row],[GKKicking]])/('F+ , F-'!AI$2-'F+ , F-'!AI$3))</f>
        <v>2.5044113173106158E-2</v>
      </c>
      <c r="AJ567" s="2" cm="1">
        <f t="array" ref="AJ567">[1]!table_weight[GKPositioning]*(('F+ , F-'!AJ$2-[1]!tbl_gk[[#This Row],[GKPositioning]])/('F+ , F-'!AJ$2-'F+ , F-'!AJ$3))</f>
        <v>1.8920689897264267E-2</v>
      </c>
      <c r="AK567" s="2" cm="1">
        <f t="array" ref="AK567">[1]!table_weight[GKReflexes]*(('F+ , F-'!AK$2-[1]!tbl_gk[[#This Row],[GKReflexes]])/('F+ , F-'!AK$2-'F+ , F-'!AK$3))</f>
        <v>4.9193793732887098E-2</v>
      </c>
    </row>
    <row r="568" spans="1:37" x14ac:dyDescent="0.55000000000000004">
      <c r="A568" s="7">
        <f>[1]!tbl_gk[[#This Row],[ID]]</f>
        <v>216325</v>
      </c>
      <c r="B568" s="1" cm="1">
        <f t="array" ref="B568">[1]!table_weight[ValueEUR]*(('F+ , F-'!B$2-[1]!tbl_gk[[#This Row],[ValueEUR]])/('F+ , F-'!B$2-'F+ , F-'!B$3))</f>
        <v>7.6888385042216416E-4</v>
      </c>
      <c r="C568" s="1" cm="1">
        <f t="array" ref="C568">[1]!table_weight[WageEUR]*(('F+ , F-'!C$2-[1]!tbl_gk[[#This Row],[WageEUR]])/('F+ , F-'!C$2-'F+ , F-'!C$3))</f>
        <v>3.3644004366099622E-3</v>
      </c>
      <c r="D568" s="1" cm="1">
        <f t="array" ref="D568">[1]!table_weight[Crossing]*(('F+ , F-'!D$2-[1]!tbl_gk[[#This Row],[Crossing]])/('F+ , F-'!D$2-'F+ , F-'!D$3))</f>
        <v>3.3625286215233793E-2</v>
      </c>
      <c r="E568" s="1" cm="1">
        <f t="array" ref="E568">[1]!table_weight[Finishing]*(('F+ , F-'!E$2-[1]!tbl_gk[[#This Row],[Finishing]])/('F+ , F-'!E$2-'F+ , F-'!E$3))</f>
        <v>1.1979008214176926E-2</v>
      </c>
      <c r="F568" s="1" cm="1">
        <f t="array" ref="F568">[1]!table_weight[HeadingAccuracy]*(('F+ , F-'!F$2-[1]!tbl_gk[[#This Row],[HeadingAccuracy]])/('F+ , F-'!F$2-'F+ , F-'!F$3))</f>
        <v>1.0439222844598752E-2</v>
      </c>
      <c r="G568" s="1" cm="1">
        <f t="array" ref="G568">[1]!table_weight[ShortPassing]*(('F+ , F-'!G$2-[1]!tbl_gk[[#This Row],[ShortPassing]])/('F+ , F-'!G$2-'F+ , F-'!G$3))</f>
        <v>4.3596558196669473E-2</v>
      </c>
      <c r="H568" s="1" cm="1">
        <f t="array" ref="H568">[1]!table_weight[Volleys]*(('F+ , F-'!H$2-[1]!tbl_gk[[#This Row],[Volleys]])/('F+ , F-'!H$2-'F+ , F-'!H$3))</f>
        <v>8.1017446859167619E-4</v>
      </c>
      <c r="I568" s="1" cm="1">
        <f t="array" ref="I568">[1]!table_weight[Dribbling]*(('F+ , F-'!I$2-[1]!tbl_gk[[#This Row],[Dribbling]])/('F+ , F-'!I$2-'F+ , F-'!I$3))</f>
        <v>1.0756660437220181E-2</v>
      </c>
      <c r="J568" s="1" cm="1">
        <f t="array" ref="J568">[1]!table_weight[Curve]*(('F+ , F-'!J$2-[1]!tbl_gk[[#This Row],[Curve]])/('F+ , F-'!J$2-'F+ , F-'!J$3))</f>
        <v>8.2817834567149896E-3</v>
      </c>
      <c r="K568" s="1" cm="1">
        <f t="array" ref="K568">[1]!table_weight[FKAccuracy]*(('F+ , F-'!K$2-[1]!tbl_gk[[#This Row],[FKAccuracy]])/('F+ , F-'!K$2-'F+ , F-'!K$3))</f>
        <v>8.9747490112564478E-3</v>
      </c>
      <c r="L568" s="1" cm="1">
        <f t="array" ref="L568">[1]!table_weight[LongPassing]*(('F+ , F-'!L$2-[1]!tbl_gk[[#This Row],[LongPassing]])/('F+ , F-'!L$2-'F+ , F-'!L$3))</f>
        <v>1.4618450702046556E-2</v>
      </c>
      <c r="M568" s="1" cm="1">
        <f t="array" ref="M568">[1]!table_weight[BallControl]*(('F+ , F-'!M$2-[1]!tbl_gk[[#This Row],[BallControl]])/('F+ , F-'!M$2-'F+ , F-'!M$3))</f>
        <v>8.692250858359743E-3</v>
      </c>
      <c r="N568" s="1" cm="1">
        <f t="array" ref="N568">[1]!table_weight[Acceleration]*(('F+ , F-'!N$2-[1]!tbl_gk[[#This Row],[Acceleration]])/('F+ , F-'!N$2-'F+ , F-'!N$3))</f>
        <v>3.8332826285366545E-3</v>
      </c>
      <c r="O568" s="1" cm="1">
        <f t="array" ref="O568">[1]!table_weight[SprintSpeed]*(('F+ , F-'!O$2-[1]!tbl_gk[[#This Row],[SprintSpeed]])/('F+ , F-'!O$2-'F+ , F-'!O$3))</f>
        <v>4.4977182841496755E-3</v>
      </c>
      <c r="P568" s="1" cm="1">
        <f t="array" ref="P568">[1]!table_weight[Agility]*(('F+ , F-'!P$2-[1]!tbl_gk[[#This Row],[Agility]])/('F+ , F-'!P$2-'F+ , F-'!P$3))</f>
        <v>3.5103320774145116E-3</v>
      </c>
      <c r="Q568" s="1" cm="1">
        <f t="array" ref="Q568">[1]!table_weight[Reactions]*(('F+ , F-'!Q$2-[1]!tbl_gk[[#This Row],[Reactions]])/('F+ , F-'!Q$2-'F+ , F-'!Q$3))</f>
        <v>1.1344124001588141E-3</v>
      </c>
      <c r="R568" s="1" cm="1">
        <f t="array" ref="R568">[1]!table_weight[Balance]*(('F+ , F-'!R$2-[1]!tbl_gk[[#This Row],[Balance]])/('F+ , F-'!R$2-'F+ , F-'!R$3))</f>
        <v>1.6763626655408076E-3</v>
      </c>
      <c r="S568" s="1" cm="1">
        <f t="array" ref="S568">[1]!table_weight[ShotPower]*(('F+ , F-'!S$2-[1]!tbl_gk[[#This Row],[ShotPower]])/('F+ , F-'!S$2-'F+ , F-'!S$3))</f>
        <v>4.93444240800784E-3</v>
      </c>
      <c r="T568" s="1" cm="1">
        <f t="array" ref="T568">[1]!table_weight[Jumping]*(('F+ , F-'!T$2-[1]!tbl_gk[[#This Row],[Jumping]])/('F+ , F-'!T$2-'F+ , F-'!T$3))</f>
        <v>1.1163233461240253E-3</v>
      </c>
      <c r="U568" s="1" cm="1">
        <f t="array" ref="U568">[1]!table_weight[Stamina]*(('F+ , F-'!U$2-[1]!tbl_gk[[#This Row],[Stamina]])/('F+ , F-'!U$2-'F+ , F-'!U$3))</f>
        <v>1.2021943727489499E-2</v>
      </c>
      <c r="V568" s="1" cm="1">
        <f t="array" ref="V568">[1]!table_weight[Strength]*(('F+ , F-'!V$2-[1]!tbl_gk[[#This Row],[Strength]])/('F+ , F-'!V$2-'F+ , F-'!V$3))</f>
        <v>1.6859344894026941E-2</v>
      </c>
      <c r="W568" s="1" cm="1">
        <f t="array" ref="W568">[1]!table_weight[LongShots]*(('F+ , F-'!W$2-[1]!tbl_gk[[#This Row],[LongShots]])/('F+ , F-'!W$2-'F+ , F-'!W$3))</f>
        <v>7.271809864432606E-3</v>
      </c>
      <c r="X568" s="1" cm="1">
        <f t="array" ref="X568">[1]!table_weight[Aggression]*(('F+ , F-'!X$2-[1]!tbl_gk[[#This Row],[Aggression]])/('F+ , F-'!X$2-'F+ , F-'!X$3))</f>
        <v>1.034377852144811E-2</v>
      </c>
      <c r="Y568" s="1" cm="1">
        <f t="array" ref="Y568">[1]!table_weight[Interceptions]*(('F+ , F-'!Y$2-[1]!tbl_gk[[#This Row],[Interceptions]])/('F+ , F-'!Y$2-'F+ , F-'!Y$3))</f>
        <v>1.8006386330976187E-2</v>
      </c>
      <c r="Z568" s="1" cm="1">
        <f t="array" ref="Z568">[1]!table_weight[Positioning]*(('F+ , F-'!Z$2-[1]!tbl_gk[[#This Row],[Positioning]])/('F+ , F-'!Z$2-'F+ , F-'!Z$3))</f>
        <v>1.6267788932832863E-3</v>
      </c>
      <c r="AA568" s="1" cm="1">
        <f t="array" ref="AA568">[1]!table_weight[Vision]*(('F+ , F-'!AA$2-[1]!tbl_gk[[#This Row],[Vision]])/('F+ , F-'!AA$2-'F+ , F-'!AA$3))</f>
        <v>1.3487475915221555E-2</v>
      </c>
      <c r="AB568" s="1" cm="1">
        <f t="array" ref="AB568">[1]!table_weight[Penalties]*(('F+ , F-'!AB$2-[1]!tbl_gk[[#This Row],[Penalties]])/('F+ , F-'!AB$2-'F+ , F-'!AB$3))</f>
        <v>2.153089711698467E-3</v>
      </c>
      <c r="AC568" s="1" cm="1">
        <f t="array" ref="AC568">[1]!table_weight[Composure]*(('F+ , F-'!AC$2-[1]!tbl_gk[[#This Row],[Composure]])/('F+ , F-'!AC$2-'F+ , F-'!AC$3))</f>
        <v>1.1208428738411248E-3</v>
      </c>
      <c r="AD568" s="1" cm="1">
        <f t="array" ref="AD568">[1]!table_weight[Marking]*(('F+ , F-'!AD$2-[1]!tbl_gk[[#This Row],[Marking]])/('F+ , F-'!AD$2-'F+ , F-'!AD$3))</f>
        <v>1.5774825631838112E-2</v>
      </c>
      <c r="AE568" s="1" cm="1">
        <f t="array" ref="AE568">[1]!table_weight[StandingTackle]*(('F+ , F-'!AE$2-[1]!tbl_gk[[#This Row],[StandingTackle]])/('F+ , F-'!AE$2-'F+ , F-'!AE$3))</f>
        <v>2.017517172914032E-2</v>
      </c>
      <c r="AF568" s="1" cm="1">
        <f t="array" ref="AF568">[1]!table_weight[SlidingTackle]*(('F+ , F-'!AF$2-[1]!tbl_gk[[#This Row],[SlidingTackle]])/('F+ , F-'!AF$2-'F+ , F-'!AF$3))</f>
        <v>8.2195144081682794E-3</v>
      </c>
      <c r="AG568" s="1" cm="1">
        <f t="array" ref="AG568">[1]!table_weight[GKDiving]*(('F+ , F-'!AG$2-[1]!tbl_gk[[#This Row],[GKDiving]])/('F+ , F-'!AG$2-'F+ , F-'!AG$3))</f>
        <v>2.9038003245106969E-2</v>
      </c>
      <c r="AH568" s="1" cm="1">
        <f t="array" ref="AH568">[1]!table_weight[GKHandling]*(('F+ , F-'!AH$2-[1]!tbl_gk[[#This Row],[GKHandling]])/('F+ , F-'!AH$2-'F+ , F-'!AH$3))</f>
        <v>3.5647676618034127E-2</v>
      </c>
      <c r="AI568" s="1" cm="1">
        <f t="array" ref="AI568">[1]!table_weight[GKKicking]*(('F+ , F-'!AI$2-[1]!tbl_gk[[#This Row],[GKKicking]])/('F+ , F-'!AI$2-'F+ , F-'!AI$3))</f>
        <v>2.2360815333130498E-2</v>
      </c>
      <c r="AJ568" s="1" cm="1">
        <f t="array" ref="AJ568">[1]!table_weight[GKPositioning]*(('F+ , F-'!AJ$2-[1]!tbl_gk[[#This Row],[GKPositioning]])/('F+ , F-'!AJ$2-'F+ , F-'!AJ$3))</f>
        <v>1.3244482928084987E-2</v>
      </c>
      <c r="AK568" s="1" cm="1">
        <f t="array" ref="AK568">[1]!table_weight[GKReflexes]*(('F+ , F-'!AK$2-[1]!tbl_gk[[#This Row],[GKReflexes]])/('F+ , F-'!AK$2-'F+ , F-'!AK$3))</f>
        <v>2.9151877767636801E-2</v>
      </c>
    </row>
    <row r="569" spans="1:37" x14ac:dyDescent="0.55000000000000004">
      <c r="A569" s="8">
        <f>[1]!tbl_gk[[#This Row],[ID]]</f>
        <v>216336</v>
      </c>
      <c r="B569" s="2" cm="1">
        <f t="array" ref="B569">[1]!table_weight[ValueEUR]*(('F+ , F-'!B$2-[1]!tbl_gk[[#This Row],[ValueEUR]])/('F+ , F-'!B$2-'F+ , F-'!B$3))</f>
        <v>4.6021911721374819E-4</v>
      </c>
      <c r="C569" s="2" cm="1">
        <f t="array" ref="C569">[1]!table_weight[WageEUR]*(('F+ , F-'!C$2-[1]!tbl_gk[[#This Row],[WageEUR]])/('F+ , F-'!C$2-'F+ , F-'!C$3))</f>
        <v>7.8241870618836323E-6</v>
      </c>
      <c r="D569" s="2" cm="1">
        <f t="array" ref="D569">[1]!table_weight[Crossing]*(('F+ , F-'!D$2-[1]!tbl_gk[[#This Row],[Crossing]])/('F+ , F-'!D$2-'F+ , F-'!D$3))</f>
        <v>3.2504443341392672E-2</v>
      </c>
      <c r="E569" s="2" cm="1">
        <f t="array" ref="E569">[1]!table_weight[Finishing]*(('F+ , F-'!E$2-[1]!tbl_gk[[#This Row],[Finishing]])/('F+ , F-'!E$2-'F+ , F-'!E$3))</f>
        <v>1.0980757529662181E-2</v>
      </c>
      <c r="F569" s="2" cm="1">
        <f t="array" ref="F569">[1]!table_weight[HeadingAccuracy]*(('F+ , F-'!F$2-[1]!tbl_gk[[#This Row],[HeadingAccuracy]])/('F+ , F-'!F$2-'F+ , F-'!F$3))</f>
        <v>1.00216539308148E-2</v>
      </c>
      <c r="G569" s="2" cm="1">
        <f t="array" ref="G569">[1]!table_weight[ShortPassing]*(('F+ , F-'!G$2-[1]!tbl_gk[[#This Row],[ShortPassing]])/('F+ , F-'!G$2-'F+ , F-'!G$3))</f>
        <v>5.3440942305594832E-2</v>
      </c>
      <c r="H569" s="2" cm="1">
        <f t="array" ref="H569">[1]!table_weight[Volleys]*(('F+ , F-'!H$2-[1]!tbl_gk[[#This Row],[Volleys]])/('F+ , F-'!H$2-'F+ , F-'!H$3))</f>
        <v>1.5046097273845413E-3</v>
      </c>
      <c r="I569" s="2" cm="1">
        <f t="array" ref="I569">[1]!table_weight[Dribbling]*(('F+ , F-'!I$2-[1]!tbl_gk[[#This Row],[Dribbling]])/('F+ , F-'!I$2-'F+ , F-'!I$3))</f>
        <v>1.0756660437220181E-2</v>
      </c>
      <c r="J569" s="2" cm="1">
        <f t="array" ref="J569">[1]!table_weight[Curve]*(('F+ , F-'!J$2-[1]!tbl_gk[[#This Row],[Curve]])/('F+ , F-'!J$2-'F+ , F-'!J$3))</f>
        <v>8.9578474123651938E-3</v>
      </c>
      <c r="K569" s="2" cm="1">
        <f t="array" ref="K569">[1]!table_weight[FKAccuracy]*(('F+ , F-'!K$2-[1]!tbl_gk[[#This Row],[FKAccuracy]])/('F+ , F-'!K$2-'F+ , F-'!K$3))</f>
        <v>9.4310921813203358E-3</v>
      </c>
      <c r="L569" s="2" cm="1">
        <f t="array" ref="L569">[1]!table_weight[LongPassing]*(('F+ , F-'!L$2-[1]!tbl_gk[[#This Row],[LongPassing]])/('F+ , F-'!L$2-'F+ , F-'!L$3))</f>
        <v>2.3281236303259328E-2</v>
      </c>
      <c r="M569" s="2" cm="1">
        <f t="array" ref="M569">[1]!table_weight[BallControl]*(('F+ , F-'!M$2-[1]!tbl_gk[[#This Row],[BallControl]])/('F+ , F-'!M$2-'F+ , F-'!M$3))</f>
        <v>1.3038376287539614E-2</v>
      </c>
      <c r="N569" s="2" cm="1">
        <f t="array" ref="N569">[1]!table_weight[Acceleration]*(('F+ , F-'!N$2-[1]!tbl_gk[[#This Row],[Acceleration]])/('F+ , F-'!N$2-'F+ , F-'!N$3))</f>
        <v>3.6077954150933221E-3</v>
      </c>
      <c r="O569" s="2" cm="1">
        <f t="array" ref="O569">[1]!table_weight[SprintSpeed]*(('F+ , F-'!O$2-[1]!tbl_gk[[#This Row],[SprintSpeed]])/('F+ , F-'!O$2-'F+ , F-'!O$3))</f>
        <v>7.0276848189838679E-3</v>
      </c>
      <c r="P569" s="2" cm="1">
        <f t="array" ref="P569">[1]!table_weight[Agility]*(('F+ , F-'!P$2-[1]!tbl_gk[[#This Row],[Agility]])/('F+ , F-'!P$2-'F+ , F-'!P$3))</f>
        <v>4.2123984928974139E-3</v>
      </c>
      <c r="Q569" s="2" cm="1">
        <f t="array" ref="Q569">[1]!table_weight[Reactions]*(('F+ , F-'!Q$2-[1]!tbl_gk[[#This Row],[Reactions]])/('F+ , F-'!Q$2-'F+ , F-'!Q$3))</f>
        <v>1.3406692001876892E-3</v>
      </c>
      <c r="R569" s="2" cm="1">
        <f t="array" ref="R569">[1]!table_weight[Balance]*(('F+ , F-'!R$2-[1]!tbl_gk[[#This Row],[Balance]])/('F+ , F-'!R$2-'F+ , F-'!R$3))</f>
        <v>1.1175751103605386E-3</v>
      </c>
      <c r="S569" s="2" cm="1">
        <f t="array" ref="S569">[1]!table_weight[ShotPower]*(('F+ , F-'!S$2-[1]!tbl_gk[[#This Row],[ShotPower]])/('F+ , F-'!S$2-'F+ , F-'!S$3))</f>
        <v>4.4150274176912247E-3</v>
      </c>
      <c r="T569" s="2" cm="1">
        <f t="array" ref="T569">[1]!table_weight[Jumping]*(('F+ , F-'!T$2-[1]!tbl_gk[[#This Row],[Jumping]])/('F+ , F-'!T$2-'F+ , F-'!T$3))</f>
        <v>2.6620018253726754E-3</v>
      </c>
      <c r="U569" s="2" cm="1">
        <f t="array" ref="U569">[1]!table_weight[Stamina]*(('F+ , F-'!U$2-[1]!tbl_gk[[#This Row],[Stamina]])/('F+ , F-'!U$2-'F+ , F-'!U$3))</f>
        <v>1.5456784792486501E-2</v>
      </c>
      <c r="V569" s="2" cm="1">
        <f t="array" ref="V569">[1]!table_weight[Strength]*(('F+ , F-'!V$2-[1]!tbl_gk[[#This Row],[Strength]])/('F+ , F-'!V$2-'F+ , F-'!V$3))</f>
        <v>1.2422675185072484E-2</v>
      </c>
      <c r="W569" s="2" cm="1">
        <f t="array" ref="W569">[1]!table_weight[LongShots]*(('F+ , F-'!W$2-[1]!tbl_gk[[#This Row],[LongShots]])/('F+ , F-'!W$2-'F+ , F-'!W$3))</f>
        <v>7.271809864432606E-3</v>
      </c>
      <c r="X569" s="2" cm="1">
        <f t="array" ref="X569">[1]!table_weight[Aggression]*(('F+ , F-'!X$2-[1]!tbl_gk[[#This Row],[Aggression]])/('F+ , F-'!X$2-'F+ , F-'!X$3))</f>
        <v>1.2169151201703659E-2</v>
      </c>
      <c r="Y569" s="2" cm="1">
        <f t="array" ref="Y569">[1]!table_weight[Interceptions]*(('F+ , F-'!Y$2-[1]!tbl_gk[[#This Row],[Interceptions]])/('F+ , F-'!Y$2-'F+ , F-'!Y$3))</f>
        <v>1.4543619728865382E-2</v>
      </c>
      <c r="Z569" s="2" cm="1">
        <f t="array" ref="Z569">[1]!table_weight[Positioning]*(('F+ , F-'!Z$2-[1]!tbl_gk[[#This Row],[Positioning]])/('F+ , F-'!Z$2-'F+ , F-'!Z$3))</f>
        <v>1.0352229320893639E-3</v>
      </c>
      <c r="AA569" s="2" cm="1">
        <f t="array" ref="AA569">[1]!table_weight[Vision]*(('F+ , F-'!AA$2-[1]!tbl_gk[[#This Row],[Vision]])/('F+ , F-'!AA$2-'F+ , F-'!AA$3))</f>
        <v>7.0986715343271337E-3</v>
      </c>
      <c r="AB569" s="2" cm="1">
        <f t="array" ref="AB569">[1]!table_weight[Penalties]*(('F+ , F-'!AB$2-[1]!tbl_gk[[#This Row],[Penalties]])/('F+ , F-'!AB$2-'F+ , F-'!AB$3))</f>
        <v>2.0356484546967322E-3</v>
      </c>
      <c r="AC569" s="2" cm="1">
        <f t="array" ref="AC569">[1]!table_weight[Composure]*(('F+ , F-'!AC$2-[1]!tbl_gk[[#This Row],[Composure]])/('F+ , F-'!AC$2-'F+ , F-'!AC$3))</f>
        <v>2.2950592178651603E-3</v>
      </c>
      <c r="AD569" s="2" cm="1">
        <f t="array" ref="AD569">[1]!table_weight[Marking]*(('F+ , F-'!AD$2-[1]!tbl_gk[[#This Row],[Marking]])/('F+ , F-'!AD$2-'F+ , F-'!AD$3))</f>
        <v>2.366223844775717E-2</v>
      </c>
      <c r="AE569" s="2" cm="1">
        <f t="array" ref="AE569">[1]!table_weight[StandingTackle]*(('F+ , F-'!AE$2-[1]!tbl_gk[[#This Row],[StandingTackle]])/('F+ , F-'!AE$2-'F+ , F-'!AE$3))</f>
        <v>2.017517172914032E-2</v>
      </c>
      <c r="AF569" s="2" cm="1">
        <f t="array" ref="AF569">[1]!table_weight[SlidingTackle]*(('F+ , F-'!AF$2-[1]!tbl_gk[[#This Row],[SlidingTackle]])/('F+ , F-'!AF$2-'F+ , F-'!AF$3))</f>
        <v>4.4833714953645158E-3</v>
      </c>
      <c r="AG569" s="2" cm="1">
        <f t="array" ref="AG569">[1]!table_weight[GKDiving]*(('F+ , F-'!AG$2-[1]!tbl_gk[[#This Row],[GKDiving]])/('F+ , F-'!AG$2-'F+ , F-'!AG$3))</f>
        <v>2.5621767569212028E-2</v>
      </c>
      <c r="AH569" s="2" cm="1">
        <f t="array" ref="AH569">[1]!table_weight[GKHandling]*(('F+ , F-'!AH$2-[1]!tbl_gk[[#This Row],[GKHandling]])/('F+ , F-'!AH$2-'F+ , F-'!AH$3))</f>
        <v>3.5647676618034127E-2</v>
      </c>
      <c r="AI569" s="2" cm="1">
        <f t="array" ref="AI569">[1]!table_weight[GKKicking]*(('F+ , F-'!AI$2-[1]!tbl_gk[[#This Row],[GKKicking]])/('F+ , F-'!AI$2-'F+ , F-'!AI$3))</f>
        <v>1.9677517493154842E-2</v>
      </c>
      <c r="AJ569" s="2" cm="1">
        <f t="array" ref="AJ569">[1]!table_weight[GKPositioning]*(('F+ , F-'!AJ$2-[1]!tbl_gk[[#This Row],[GKPositioning]])/('F+ , F-'!AJ$2-'F+ , F-'!AJ$3))</f>
        <v>1.3875172591327129E-2</v>
      </c>
      <c r="AK569" s="2" cm="1">
        <f t="array" ref="AK569">[1]!table_weight[GKReflexes]*(('F+ , F-'!AK$2-[1]!tbl_gk[[#This Row],[GKReflexes]])/('F+ , F-'!AK$2-'F+ , F-'!AK$3))</f>
        <v>2.0041915965250297E-2</v>
      </c>
    </row>
    <row r="570" spans="1:37" x14ac:dyDescent="0.55000000000000004">
      <c r="A570" s="7">
        <f>[1]!tbl_gk[[#This Row],[ID]]</f>
        <v>216348</v>
      </c>
      <c r="B570" s="1" cm="1">
        <f t="array" ref="B570">[1]!table_weight[ValueEUR]*(('F+ , F-'!B$2-[1]!tbl_gk[[#This Row],[ValueEUR]])/('F+ , F-'!B$2-'F+ , F-'!B$3))</f>
        <v>2.4415380396785701E-4</v>
      </c>
      <c r="C570" s="1" cm="1">
        <f t="array" ref="C570">[1]!table_weight[WageEUR]*(('F+ , F-'!C$2-[1]!tbl_gk[[#This Row],[WageEUR]])/('F+ , F-'!C$2-'F+ , F-'!C$3))</f>
        <v>3.9120935309418161E-4</v>
      </c>
      <c r="D570" s="1" cm="1">
        <f t="array" ref="D570">[1]!table_weight[Crossing]*(('F+ , F-'!D$2-[1]!tbl_gk[[#This Row],[Crossing]])/('F+ , F-'!D$2-'F+ , F-'!D$3))</f>
        <v>3.3625286215233793E-2</v>
      </c>
      <c r="E570" s="1" cm="1">
        <f t="array" ref="E570">[1]!table_weight[Finishing]*(('F+ , F-'!E$2-[1]!tbl_gk[[#This Row],[Finishing]])/('F+ , F-'!E$2-'F+ , F-'!E$3))</f>
        <v>1.6970261636750646E-2</v>
      </c>
      <c r="F570" s="1" cm="1">
        <f t="array" ref="F570">[1]!table_weight[HeadingAccuracy]*(('F+ , F-'!F$2-[1]!tbl_gk[[#This Row],[HeadingAccuracy]])/('F+ , F-'!F$2-'F+ , F-'!F$3))</f>
        <v>1.00216539308148E-2</v>
      </c>
      <c r="G570" s="1" cm="1">
        <f t="array" ref="G570">[1]!table_weight[ShortPassing]*(('F+ , F-'!G$2-[1]!tbl_gk[[#This Row],[ShortPassing]])/('F+ , F-'!G$2-'F+ , F-'!G$3))</f>
        <v>5.484728289258417E-2</v>
      </c>
      <c r="H570" s="1" cm="1">
        <f t="array" ref="H570">[1]!table_weight[Volleys]*(('F+ , F-'!H$2-[1]!tbl_gk[[#This Row],[Volleys]])/('F+ , F-'!H$2-'F+ , F-'!H$3))</f>
        <v>9.2591367839048701E-4</v>
      </c>
      <c r="I570" s="1" cm="1">
        <f t="array" ref="I570">[1]!table_weight[Dribbling]*(('F+ , F-'!I$2-[1]!tbl_gk[[#This Row],[Dribbling]])/('F+ , F-'!I$2-'F+ , F-'!I$3))</f>
        <v>1.2712416880351124E-2</v>
      </c>
      <c r="J570" s="1" cm="1">
        <f t="array" ref="J570">[1]!table_weight[Curve]*(('F+ , F-'!J$2-[1]!tbl_gk[[#This Row],[Curve]])/('F+ , F-'!J$2-'F+ , F-'!J$3))</f>
        <v>9.295879390190295E-3</v>
      </c>
      <c r="K570" s="1" cm="1">
        <f t="array" ref="K570">[1]!table_weight[FKAccuracy]*(('F+ , F-'!K$2-[1]!tbl_gk[[#This Row],[FKAccuracy]])/('F+ , F-'!K$2-'F+ , F-'!K$3))</f>
        <v>9.2789777912990392E-3</v>
      </c>
      <c r="L570" s="1" cm="1">
        <f t="array" ref="L570">[1]!table_weight[LongPassing]*(('F+ , F-'!L$2-[1]!tbl_gk[[#This Row],[LongPassing]])/('F+ , F-'!L$2-'F+ , F-'!L$3))</f>
        <v>2.2198388103107734E-2</v>
      </c>
      <c r="M570" s="1" cm="1">
        <f t="array" ref="M570">[1]!table_weight[BallControl]*(('F+ , F-'!M$2-[1]!tbl_gk[[#This Row],[BallControl]])/('F+ , F-'!M$2-'F+ , F-'!M$3))</f>
        <v>1.0430701030031691E-2</v>
      </c>
      <c r="N570" s="1" cm="1">
        <f t="array" ref="N570">[1]!table_weight[Acceleration]*(('F+ , F-'!N$2-[1]!tbl_gk[[#This Row],[Acceleration]])/('F+ , F-'!N$2-'F+ , F-'!N$3))</f>
        <v>5.4116931226399828E-3</v>
      </c>
      <c r="O570" s="1" cm="1">
        <f t="array" ref="O570">[1]!table_weight[SprintSpeed]*(('F+ , F-'!O$2-[1]!tbl_gk[[#This Row],[SprintSpeed]])/('F+ , F-'!O$2-'F+ , F-'!O$3))</f>
        <v>5.3410404624277394E-3</v>
      </c>
      <c r="P570" s="1" cm="1">
        <f t="array" ref="P570">[1]!table_weight[Agility]*(('F+ , F-'!P$2-[1]!tbl_gk[[#This Row],[Agility]])/('F+ , F-'!P$2-'F+ , F-'!P$3))</f>
        <v>3.744354215908813E-3</v>
      </c>
      <c r="Q570" s="1" cm="1">
        <f t="array" ref="Q570">[1]!table_weight[Reactions]*(('F+ , F-'!Q$2-[1]!tbl_gk[[#This Row],[Reactions]])/('F+ , F-'!Q$2-'F+ , F-'!Q$3))</f>
        <v>1.3922334001949081E-3</v>
      </c>
      <c r="R570" s="1" cm="1">
        <f t="array" ref="R570">[1]!table_weight[Balance]*(('F+ , F-'!R$2-[1]!tbl_gk[[#This Row],[Balance]])/('F+ , F-'!R$2-'F+ , F-'!R$3))</f>
        <v>6.8296256744255124E-4</v>
      </c>
      <c r="S570" s="1" cm="1">
        <f t="array" ref="S570">[1]!table_weight[ShotPower]*(('F+ , F-'!S$2-[1]!tbl_gk[[#This Row],[ShotPower]])/('F+ , F-'!S$2-'F+ , F-'!S$3))</f>
        <v>5.1941499031661464E-3</v>
      </c>
      <c r="T570" s="1" cm="1">
        <f t="array" ref="T570">[1]!table_weight[Jumping]*(('F+ , F-'!T$2-[1]!tbl_gk[[#This Row],[Jumping]])/('F+ , F-'!T$2-'F+ , F-'!T$3))</f>
        <v>2.1467756656231253E-3</v>
      </c>
      <c r="U570" s="1" cm="1">
        <f t="array" ref="U570">[1]!table_weight[Stamina]*(('F+ , F-'!U$2-[1]!tbl_gk[[#This Row],[Stamina]])/('F+ , F-'!U$2-'F+ , F-'!U$3))</f>
        <v>1.288065399373875E-2</v>
      </c>
      <c r="V570" s="1" cm="1">
        <f t="array" ref="V570">[1]!table_weight[Strength]*(('F+ , F-'!V$2-[1]!tbl_gk[[#This Row],[Strength]])/('F+ , F-'!V$2-'F+ , F-'!V$3))</f>
        <v>1.9521346719399615E-2</v>
      </c>
      <c r="W570" s="1" cm="1">
        <f t="array" ref="W570">[1]!table_weight[LongShots]*(('F+ , F-'!W$2-[1]!tbl_gk[[#This Row],[LongShots]])/('F+ , F-'!W$2-'F+ , F-'!W$3))</f>
        <v>7.271809864432606E-3</v>
      </c>
      <c r="X570" s="1" cm="1">
        <f t="array" ref="X570">[1]!table_weight[Aggression]*(('F+ , F-'!X$2-[1]!tbl_gk[[#This Row],[Aggression]])/('F+ , F-'!X$2-'F+ , F-'!X$3))</f>
        <v>1.2169151201703659E-2</v>
      </c>
      <c r="Y570" s="1" cm="1">
        <f t="array" ref="Y570">[1]!table_weight[Interceptions]*(('F+ , F-'!Y$2-[1]!tbl_gk[[#This Row],[Interceptions]])/('F+ , F-'!Y$2-'F+ , F-'!Y$3))</f>
        <v>1.6621279690131864E-2</v>
      </c>
      <c r="Z570" s="1" cm="1">
        <f t="array" ref="Z570">[1]!table_weight[Positioning]*(('F+ , F-'!Z$2-[1]!tbl_gk[[#This Row],[Positioning]])/('F+ , F-'!Z$2-'F+ , F-'!Z$3))</f>
        <v>2.957779805969611E-4</v>
      </c>
      <c r="AA570" s="1" cm="1">
        <f t="array" ref="AA570">[1]!table_weight[Vision]*(('F+ , F-'!AA$2-[1]!tbl_gk[[#This Row],[Vision]])/('F+ , F-'!AA$2-'F+ , F-'!AA$3))</f>
        <v>2.7684818983875824E-2</v>
      </c>
      <c r="AB570" s="1" cm="1">
        <f t="array" ref="AB570">[1]!table_weight[Penalties]*(('F+ , F-'!AB$2-[1]!tbl_gk[[#This Row],[Penalties]])/('F+ , F-'!AB$2-'F+ , F-'!AB$3))</f>
        <v>1.8007659406932635E-3</v>
      </c>
      <c r="AC570" s="1" cm="1">
        <f t="array" ref="AC570">[1]!table_weight[Composure]*(('F+ , F-'!AC$2-[1]!tbl_gk[[#This Row],[Composure]])/('F+ , F-'!AC$2-'F+ , F-'!AC$3))</f>
        <v>2.0281918669506067E-3</v>
      </c>
      <c r="AD570" s="1" cm="1">
        <f t="array" ref="AD570">[1]!table_weight[Marking]*(('F+ , F-'!AD$2-[1]!tbl_gk[[#This Row],[Marking]])/('F+ , F-'!AD$2-'F+ , F-'!AD$3))</f>
        <v>2.366223844775717E-2</v>
      </c>
      <c r="AE570" s="1" cm="1">
        <f t="array" ref="AE570">[1]!table_weight[StandingTackle]*(('F+ , F-'!AE$2-[1]!tbl_gk[[#This Row],[StandingTackle]])/('F+ , F-'!AE$2-'F+ , F-'!AE$3))</f>
        <v>2.465854322450484E-2</v>
      </c>
      <c r="AF570" s="1" cm="1">
        <f t="array" ref="AF570">[1]!table_weight[SlidingTackle]*(('F+ , F-'!AF$2-[1]!tbl_gk[[#This Row],[SlidingTackle]])/('F+ , F-'!AF$2-'F+ , F-'!AF$3))</f>
        <v>7.4722858256075263E-3</v>
      </c>
      <c r="AG570" s="1" cm="1">
        <f t="array" ref="AG570">[1]!table_weight[GKDiving]*(('F+ , F-'!AG$2-[1]!tbl_gk[[#This Row],[GKDiving]])/('F+ , F-'!AG$2-'F+ , F-'!AG$3))</f>
        <v>3.5870474596896844E-2</v>
      </c>
      <c r="AH570" s="1" cm="1">
        <f t="array" ref="AH570">[1]!table_weight[GKHandling]*(('F+ , F-'!AH$2-[1]!tbl_gk[[#This Row],[GKHandling]])/('F+ , F-'!AH$2-'F+ , F-'!AH$3))</f>
        <v>5.168913109614949E-2</v>
      </c>
      <c r="AI570" s="1" cm="1">
        <f t="array" ref="AI570">[1]!table_weight[GKKicking]*(('F+ , F-'!AI$2-[1]!tbl_gk[[#This Row],[GKKicking]])/('F+ , F-'!AI$2-'F+ , F-'!AI$3))</f>
        <v>2.3255247946455719E-2</v>
      </c>
      <c r="AJ570" s="1" cm="1">
        <f t="array" ref="AJ570">[1]!table_weight[GKPositioning]*(('F+ , F-'!AJ$2-[1]!tbl_gk[[#This Row],[GKPositioning]])/('F+ , F-'!AJ$2-'F+ , F-'!AJ$3))</f>
        <v>1.7659310570779983E-2</v>
      </c>
      <c r="AK570" s="1" cm="1">
        <f t="array" ref="AK570">[1]!table_weight[GKReflexes]*(('F+ , F-'!AK$2-[1]!tbl_gk[[#This Row],[GKReflexes]])/('F+ , F-'!AK$2-'F+ , F-'!AK$3))</f>
        <v>4.3727816651455198E-2</v>
      </c>
    </row>
    <row r="571" spans="1:37" x14ac:dyDescent="0.55000000000000004">
      <c r="A571" s="8">
        <f>[1]!tbl_gk[[#This Row],[ID]]</f>
        <v>216478</v>
      </c>
      <c r="B571" s="2" cm="1">
        <f t="array" ref="B571">[1]!table_weight[ValueEUR]*(('F+ , F-'!B$2-[1]!tbl_gk[[#This Row],[ValueEUR]])/('F+ , F-'!B$2-'F+ , F-'!B$3))</f>
        <v>1.1297129235428024E-4</v>
      </c>
      <c r="C571" s="2" cm="1">
        <f t="array" ref="C571">[1]!table_weight[WageEUR]*(('F+ , F-'!C$2-[1]!tbl_gk[[#This Row],[WageEUR]])/('F+ , F-'!C$2-'F+ , F-'!C$3))</f>
        <v>3.9120935309418161E-4</v>
      </c>
      <c r="D571" s="2" cm="1">
        <f t="array" ref="D571">[1]!table_weight[Crossing]*(('F+ , F-'!D$2-[1]!tbl_gk[[#This Row],[Crossing]])/('F+ , F-'!D$2-'F+ , F-'!D$3))</f>
        <v>3.2504443341392672E-2</v>
      </c>
      <c r="E571" s="2" cm="1">
        <f t="array" ref="E571">[1]!table_weight[Finishing]*(('F+ , F-'!E$2-[1]!tbl_gk[[#This Row],[Finishing]])/('F+ , F-'!E$2-'F+ , F-'!E$3))</f>
        <v>1.6970261636750646E-2</v>
      </c>
      <c r="F571" s="2" cm="1">
        <f t="array" ref="F571">[1]!table_weight[HeadingAccuracy]*(('F+ , F-'!F$2-[1]!tbl_gk[[#This Row],[HeadingAccuracy]])/('F+ , F-'!F$2-'F+ , F-'!F$3))</f>
        <v>1.0439222844598752E-2</v>
      </c>
      <c r="G571" s="2" cm="1">
        <f t="array" ref="G571">[1]!table_weight[ShortPassing]*(('F+ , F-'!G$2-[1]!tbl_gk[[#This Row],[ShortPassing]])/('F+ , F-'!G$2-'F+ , F-'!G$3))</f>
        <v>4.3596558196669473E-2</v>
      </c>
      <c r="H571" s="2" cm="1">
        <f t="array" ref="H571">[1]!table_weight[Volleys]*(('F+ , F-'!H$2-[1]!tbl_gk[[#This Row],[Volleys]])/('F+ , F-'!H$2-'F+ , F-'!H$3))</f>
        <v>1.5046097273845413E-3</v>
      </c>
      <c r="I571" s="2" cm="1">
        <f t="array" ref="I571">[1]!table_weight[Dribbling]*(('F+ , F-'!I$2-[1]!tbl_gk[[#This Row],[Dribbling]])/('F+ , F-'!I$2-'F+ , F-'!I$3))</f>
        <v>1.8579686209743949E-2</v>
      </c>
      <c r="J571" s="2" cm="1">
        <f t="array" ref="J571">[1]!table_weight[Curve]*(('F+ , F-'!J$2-[1]!tbl_gk[[#This Row],[Curve]])/('F+ , F-'!J$2-'F+ , F-'!J$3))</f>
        <v>9.6339113680153961E-3</v>
      </c>
      <c r="K571" s="2" cm="1">
        <f t="array" ref="K571">[1]!table_weight[FKAccuracy]*(('F+ , F-'!K$2-[1]!tbl_gk[[#This Row],[FKAccuracy]])/('F+ , F-'!K$2-'F+ , F-'!K$3))</f>
        <v>8.5184058411925615E-3</v>
      </c>
      <c r="L571" s="2" cm="1">
        <f t="array" ref="L571">[1]!table_weight[LongPassing]*(('F+ , F-'!L$2-[1]!tbl_gk[[#This Row],[LongPassing]])/('F+ , F-'!L$2-'F+ , F-'!L$3))</f>
        <v>2.0574115802880336E-2</v>
      </c>
      <c r="M571" s="2" cm="1">
        <f t="array" ref="M571">[1]!table_weight[BallControl]*(('F+ , F-'!M$2-[1]!tbl_gk[[#This Row],[BallControl]])/('F+ , F-'!M$2-'F+ , F-'!M$3))</f>
        <v>1.1299926115867666E-2</v>
      </c>
      <c r="N571" s="2" cm="1">
        <f t="array" ref="N571">[1]!table_weight[Acceleration]*(('F+ , F-'!N$2-[1]!tbl_gk[[#This Row],[Acceleration]])/('F+ , F-'!N$2-'F+ , F-'!N$3))</f>
        <v>1.3529232806599957E-3</v>
      </c>
      <c r="O571" s="2" cm="1">
        <f t="array" ref="O571">[1]!table_weight[SprintSpeed]*(('F+ , F-'!O$2-[1]!tbl_gk[[#This Row],[SprintSpeed]])/('F+ , F-'!O$2-'F+ , F-'!O$3))</f>
        <v>7.0276848189838679E-3</v>
      </c>
      <c r="P571" s="2" cm="1">
        <f t="array" ref="P571">[1]!table_weight[Agility]*(('F+ , F-'!P$2-[1]!tbl_gk[[#This Row],[Agility]])/('F+ , F-'!P$2-'F+ , F-'!P$3))</f>
        <v>1.170110692471504E-3</v>
      </c>
      <c r="Q571" s="2" cm="1">
        <f t="array" ref="Q571">[1]!table_weight[Reactions]*(('F+ , F-'!Q$2-[1]!tbl_gk[[#This Row],[Reactions]])/('F+ , F-'!Q$2-'F+ , F-'!Q$3))</f>
        <v>1.4953618002093458E-3</v>
      </c>
      <c r="R571" s="2" cm="1">
        <f t="array" ref="R571">[1]!table_weight[Balance]*(('F+ , F-'!R$2-[1]!tbl_gk[[#This Row],[Balance]])/('F+ , F-'!R$2-'F+ , F-'!R$3))</f>
        <v>4.3461254291798717E-4</v>
      </c>
      <c r="S571" s="2" cm="1">
        <f t="array" ref="S571">[1]!table_weight[ShotPower]*(('F+ , F-'!S$2-[1]!tbl_gk[[#This Row],[ShotPower]])/('F+ , F-'!S$2-'F+ , F-'!S$3))</f>
        <v>5.9732723886410689E-3</v>
      </c>
      <c r="T571" s="2" cm="1">
        <f t="array" ref="T571">[1]!table_weight[Jumping]*(('F+ , F-'!T$2-[1]!tbl_gk[[#This Row],[Jumping]])/('F+ , F-'!T$2-'F+ , F-'!T$3))</f>
        <v>1.7174205324985003E-3</v>
      </c>
      <c r="U571" s="2" cm="1">
        <f t="array" ref="U571">[1]!table_weight[Stamina]*(('F+ , F-'!U$2-[1]!tbl_gk[[#This Row],[Stamina]])/('F+ , F-'!U$2-'F+ , F-'!U$3))</f>
        <v>1.288065399373875E-2</v>
      </c>
      <c r="V571" s="2" cm="1">
        <f t="array" ref="V571">[1]!table_weight[Strength]*(('F+ , F-'!V$2-[1]!tbl_gk[[#This Row],[Strength]])/('F+ , F-'!V$2-'F+ , F-'!V$3))</f>
        <v>1.6859344894026941E-2</v>
      </c>
      <c r="W571" s="2" cm="1">
        <f t="array" ref="W571">[1]!table_weight[LongShots]*(('F+ , F-'!W$2-[1]!tbl_gk[[#This Row],[LongShots]])/('F+ , F-'!W$2-'F+ , F-'!W$3))</f>
        <v>9.0897623305407575E-3</v>
      </c>
      <c r="X571" s="2" cm="1">
        <f t="array" ref="X571">[1]!table_weight[Aggression]*(('F+ , F-'!X$2-[1]!tbl_gk[[#This Row],[Aggression]])/('F+ , F-'!X$2-'F+ , F-'!X$3))</f>
        <v>7.9099482811073787E-3</v>
      </c>
      <c r="Y571" s="2" cm="1">
        <f t="array" ref="Y571">[1]!table_weight[Interceptions]*(('F+ , F-'!Y$2-[1]!tbl_gk[[#This Row],[Interceptions]])/('F+ , F-'!Y$2-'F+ , F-'!Y$3))</f>
        <v>1.8006386330976187E-2</v>
      </c>
      <c r="Z571" s="2" cm="1">
        <f t="array" ref="Z571">[1]!table_weight[Positioning]*(('F+ , F-'!Z$2-[1]!tbl_gk[[#This Row],[Positioning]])/('F+ , F-'!Z$2-'F+ , F-'!Z$3))</f>
        <v>1.0352229320893639E-3</v>
      </c>
      <c r="AA571" s="2" cm="1">
        <f t="array" ref="AA571">[1]!table_weight[Vision]*(('F+ , F-'!AA$2-[1]!tbl_gk[[#This Row],[Vision]])/('F+ , F-'!AA$2-'F+ , F-'!AA$3))</f>
        <v>1.1357874454923415E-2</v>
      </c>
      <c r="AB571" s="2" cm="1">
        <f t="array" ref="AB571">[1]!table_weight[Penalties]*(('F+ , F-'!AB$2-[1]!tbl_gk[[#This Row],[Penalties]])/('F+ , F-'!AB$2-'F+ , F-'!AB$3))</f>
        <v>1.7616188550260185E-3</v>
      </c>
      <c r="AC571" s="2" cm="1">
        <f t="array" ref="AC571">[1]!table_weight[Composure]*(('F+ , F-'!AC$2-[1]!tbl_gk[[#This Row],[Composure]])/('F+ , F-'!AC$2-'F+ , F-'!AC$3))</f>
        <v>1.0140959334753034E-3</v>
      </c>
      <c r="AD571" s="2" cm="1">
        <f t="array" ref="AD571">[1]!table_weight[Marking]*(('F+ , F-'!AD$2-[1]!tbl_gk[[#This Row],[Marking]])/('F+ , F-'!AD$2-'F+ , F-'!AD$3))</f>
        <v>3.4704616390043845E-2</v>
      </c>
      <c r="AE571" s="2" cm="1">
        <f t="array" ref="AE571">[1]!table_weight[StandingTackle]*(('F+ , F-'!AE$2-[1]!tbl_gk[[#This Row],[StandingTackle]])/('F+ , F-'!AE$2-'F+ , F-'!AE$3))</f>
        <v>2.241685747682258E-2</v>
      </c>
      <c r="AF571" s="2" cm="1">
        <f t="array" ref="AF571">[1]!table_weight[SlidingTackle]*(('F+ , F-'!AF$2-[1]!tbl_gk[[#This Row],[SlidingTackle]])/('F+ , F-'!AF$2-'F+ , F-'!AF$3))</f>
        <v>6.7250572430467732E-3</v>
      </c>
      <c r="AG571" s="2" cm="1">
        <f t="array" ref="AG571">[1]!table_weight[GKDiving]*(('F+ , F-'!AG$2-[1]!tbl_gk[[#This Row],[GKDiving]])/('F+ , F-'!AG$2-'F+ , F-'!AG$3))</f>
        <v>4.9535417300476586E-2</v>
      </c>
      <c r="AH571" s="2" cm="1">
        <f t="array" ref="AH571">[1]!table_weight[GKHandling]*(('F+ , F-'!AH$2-[1]!tbl_gk[[#This Row],[GKHandling]])/('F+ , F-'!AH$2-'F+ , F-'!AH$3))</f>
        <v>4.9906747265247783E-2</v>
      </c>
      <c r="AI571" s="2" cm="1">
        <f t="array" ref="AI571">[1]!table_weight[GKKicking]*(('F+ , F-'!AI$2-[1]!tbl_gk[[#This Row],[GKKicking]])/('F+ , F-'!AI$2-'F+ , F-'!AI$3))</f>
        <v>2.6832978399756596E-2</v>
      </c>
      <c r="AJ571" s="2" cm="1">
        <f t="array" ref="AJ571">[1]!table_weight[GKPositioning]*(('F+ , F-'!AJ$2-[1]!tbl_gk[[#This Row],[GKPositioning]])/('F+ , F-'!AJ$2-'F+ , F-'!AJ$3))</f>
        <v>2.0182069223748555E-2</v>
      </c>
      <c r="AK571" s="2" cm="1">
        <f t="array" ref="AK571">[1]!table_weight[GKReflexes]*(('F+ , F-'!AK$2-[1]!tbl_gk[[#This Row],[GKReflexes]])/('F+ , F-'!AK$2-'F+ , F-'!AK$3))</f>
        <v>5.10157860933644E-2</v>
      </c>
    </row>
    <row r="572" spans="1:37" x14ac:dyDescent="0.55000000000000004">
      <c r="A572" s="7">
        <f>[1]!tbl_gk[[#This Row],[ID]]</f>
        <v>216518</v>
      </c>
      <c r="B572" s="1" cm="1">
        <f t="array" ref="B572">[1]!table_weight[ValueEUR]*(('F+ , F-'!B$2-[1]!tbl_gk[[#This Row],[ValueEUR]])/('F+ , F-'!B$2-'F+ , F-'!B$3))</f>
        <v>1.5155438400533223E-4</v>
      </c>
      <c r="C572" s="1" cm="1">
        <f t="array" ref="C572">[1]!table_weight[WageEUR]*(('F+ , F-'!C$2-[1]!tbl_gk[[#This Row],[WageEUR]])/('F+ , F-'!C$2-'F+ , F-'!C$3))</f>
        <v>3.9120935309418161E-4</v>
      </c>
      <c r="D572" s="1" cm="1">
        <f t="array" ref="D572">[1]!table_weight[Crossing]*(('F+ , F-'!D$2-[1]!tbl_gk[[#This Row],[Crossing]])/('F+ , F-'!D$2-'F+ , F-'!D$3))</f>
        <v>3.6987814836757178E-2</v>
      </c>
      <c r="E572" s="1" cm="1">
        <f t="array" ref="E572">[1]!table_weight[Finishing]*(('F+ , F-'!E$2-[1]!tbl_gk[[#This Row],[Finishing]])/('F+ , F-'!E$2-'F+ , F-'!E$3))</f>
        <v>1.9965013690294877E-2</v>
      </c>
      <c r="F572" s="1" cm="1">
        <f t="array" ref="F572">[1]!table_weight[HeadingAccuracy]*(('F+ , F-'!F$2-[1]!tbl_gk[[#This Row],[HeadingAccuracy]])/('F+ , F-'!F$2-'F+ , F-'!F$3))</f>
        <v>1.0439222844598752E-2</v>
      </c>
      <c r="G572" s="1" cm="1">
        <f t="array" ref="G572">[1]!table_weight[ShortPassing]*(('F+ , F-'!G$2-[1]!tbl_gk[[#This Row],[ShortPassing]])/('F+ , F-'!G$2-'F+ , F-'!G$3))</f>
        <v>5.3440942305594832E-2</v>
      </c>
      <c r="H572" s="1" cm="1">
        <f t="array" ref="H572">[1]!table_weight[Volleys]*(('F+ , F-'!H$2-[1]!tbl_gk[[#This Row],[Volleys]])/('F+ , F-'!H$2-'F+ , F-'!H$3))</f>
        <v>1.9675665665797848E-3</v>
      </c>
      <c r="I572" s="1" cm="1">
        <f t="array" ref="I572">[1]!table_weight[Dribbling]*(('F+ , F-'!I$2-[1]!tbl_gk[[#This Row],[Dribbling]])/('F+ , F-'!I$2-'F+ , F-'!I$3))</f>
        <v>1.6623929766613008E-2</v>
      </c>
      <c r="J572" s="1" cm="1">
        <f t="array" ref="J572">[1]!table_weight[Curve]*(('F+ , F-'!J$2-[1]!tbl_gk[[#This Row],[Curve]])/('F+ , F-'!J$2-'F+ , F-'!J$3))</f>
        <v>9.8029273569279467E-3</v>
      </c>
      <c r="K572" s="1" cm="1">
        <f t="array" ref="K572">[1]!table_weight[FKAccuracy]*(('F+ , F-'!K$2-[1]!tbl_gk[[#This Row],[FKAccuracy]])/('F+ , F-'!K$2-'F+ , F-'!K$3))</f>
        <v>9.4310921813203358E-3</v>
      </c>
      <c r="L572" s="1" cm="1">
        <f t="array" ref="L572">[1]!table_weight[LongPassing]*(('F+ , F-'!L$2-[1]!tbl_gk[[#This Row],[LongPassing]])/('F+ , F-'!L$2-'F+ , F-'!L$3))</f>
        <v>2.4364084503410925E-2</v>
      </c>
      <c r="M572" s="1" cm="1">
        <f t="array" ref="M572">[1]!table_weight[BallControl]*(('F+ , F-'!M$2-[1]!tbl_gk[[#This Row],[BallControl]])/('F+ , F-'!M$2-'F+ , F-'!M$3))</f>
        <v>1.4776826459211564E-2</v>
      </c>
      <c r="N572" s="1" cm="1">
        <f t="array" ref="N572">[1]!table_weight[Acceleration]*(('F+ , F-'!N$2-[1]!tbl_gk[[#This Row],[Acceleration]])/('F+ , F-'!N$2-'F+ , F-'!N$3))</f>
        <v>5.637180336083316E-3</v>
      </c>
      <c r="O572" s="1" cm="1">
        <f t="array" ref="O572">[1]!table_weight[SprintSpeed]*(('F+ , F-'!O$2-[1]!tbl_gk[[#This Row],[SprintSpeed]])/('F+ , F-'!O$2-'F+ , F-'!O$3))</f>
        <v>5.6221478551870948E-3</v>
      </c>
      <c r="P572" s="1" cm="1">
        <f t="array" ref="P572">[1]!table_weight[Agility]*(('F+ , F-'!P$2-[1]!tbl_gk[[#This Row],[Agility]])/('F+ , F-'!P$2-'F+ , F-'!P$3))</f>
        <v>3.5103320774145116E-3</v>
      </c>
      <c r="Q572" s="1" cm="1">
        <f t="array" ref="Q572">[1]!table_weight[Reactions]*(('F+ , F-'!Q$2-[1]!tbl_gk[[#This Row],[Reactions]])/('F+ , F-'!Q$2-'F+ , F-'!Q$3))</f>
        <v>1.5469260002165645E-3</v>
      </c>
      <c r="R572" s="1" cm="1">
        <f t="array" ref="R572">[1]!table_weight[Balance]*(('F+ , F-'!R$2-[1]!tbl_gk[[#This Row],[Balance]])/('F+ , F-'!R$2-'F+ , F-'!R$3))</f>
        <v>2.6697627636390639E-3</v>
      </c>
      <c r="S572" s="1" cm="1">
        <f t="array" ref="S572">[1]!table_weight[ShotPower]*(('F+ , F-'!S$2-[1]!tbl_gk[[#This Row],[ShotPower]])/('F+ , F-'!S$2-'F+ , F-'!S$3))</f>
        <v>5.7135648934827617E-3</v>
      </c>
      <c r="T572" s="1" cm="1">
        <f t="array" ref="T572">[1]!table_weight[Jumping]*(('F+ , F-'!T$2-[1]!tbl_gk[[#This Row],[Jumping]])/('F+ , F-'!T$2-'F+ , F-'!T$3))</f>
        <v>1.8032915591234251E-3</v>
      </c>
      <c r="U572" s="1" cm="1">
        <f t="array" ref="U572">[1]!table_weight[Stamina]*(('F+ , F-'!U$2-[1]!tbl_gk[[#This Row],[Stamina]])/('F+ , F-'!U$2-'F+ , F-'!U$3))</f>
        <v>1.0304523194991E-2</v>
      </c>
      <c r="V572" s="1" cm="1">
        <f t="array" ref="V572">[1]!table_weight[Strength]*(('F+ , F-'!V$2-[1]!tbl_gk[[#This Row],[Strength]])/('F+ , F-'!V$2-'F+ , F-'!V$3))</f>
        <v>1.4197343068654266E-2</v>
      </c>
      <c r="W572" s="1" cm="1">
        <f t="array" ref="W572">[1]!table_weight[LongShots]*(('F+ , F-'!W$2-[1]!tbl_gk[[#This Row],[LongShots]])/('F+ , F-'!W$2-'F+ , F-'!W$3))</f>
        <v>8.8300548353824494E-3</v>
      </c>
      <c r="X572" s="1" cm="1">
        <f t="array" ref="X572">[1]!table_weight[Aggression]*(('F+ , F-'!X$2-[1]!tbl_gk[[#This Row],[Aggression]])/('F+ , F-'!X$2-'F+ , F-'!X$3))</f>
        <v>9.1268634012777444E-3</v>
      </c>
      <c r="Y572" s="1" cm="1">
        <f t="array" ref="Y572">[1]!table_weight[Interceptions]*(('F+ , F-'!Y$2-[1]!tbl_gk[[#This Row],[Interceptions]])/('F+ , F-'!Y$2-'F+ , F-'!Y$3))</f>
        <v>2.2854259573931314E-2</v>
      </c>
      <c r="Z572" s="1" cm="1">
        <f t="array" ref="Z572">[1]!table_weight[Positioning]*(('F+ , F-'!Z$2-[1]!tbl_gk[[#This Row],[Positioning]])/('F+ , F-'!Z$2-'F+ , F-'!Z$3))</f>
        <v>1.7746678835817667E-3</v>
      </c>
      <c r="AA572" s="1" cm="1">
        <f t="array" ref="AA572">[1]!table_weight[Vision]*(('F+ , F-'!AA$2-[1]!tbl_gk[[#This Row],[Vision]])/('F+ , F-'!AA$2-'F+ , F-'!AA$3))</f>
        <v>2.7684818983875824E-2</v>
      </c>
      <c r="AB572" s="1" cm="1">
        <f t="array" ref="AB572">[1]!table_weight[Penalties]*(('F+ , F-'!AB$2-[1]!tbl_gk[[#This Row],[Penalties]])/('F+ , F-'!AB$2-'F+ , F-'!AB$3))</f>
        <v>1.9965013690294879E-3</v>
      </c>
      <c r="AC572" s="1" cm="1">
        <f t="array" ref="AC572">[1]!table_weight[Composure]*(('F+ , F-'!AC$2-[1]!tbl_gk[[#This Row],[Composure]])/('F+ , F-'!AC$2-'F+ , F-'!AC$3))</f>
        <v>7.4722858256074981E-4</v>
      </c>
      <c r="AD572" s="1" cm="1">
        <f t="array" ref="AD572">[1]!table_weight[Marking]*(('F+ , F-'!AD$2-[1]!tbl_gk[[#This Row],[Marking]])/('F+ , F-'!AD$2-'F+ , F-'!AD$3))</f>
        <v>3.1549651263676225E-2</v>
      </c>
      <c r="AE572" s="1" cm="1">
        <f t="array" ref="AE572">[1]!table_weight[StandingTackle]*(('F+ , F-'!AE$2-[1]!tbl_gk[[#This Row],[StandingTackle]])/('F+ , F-'!AE$2-'F+ , F-'!AE$3))</f>
        <v>2.465854322450484E-2</v>
      </c>
      <c r="AF572" s="1" cm="1">
        <f t="array" ref="AF572">[1]!table_weight[SlidingTackle]*(('F+ , F-'!AF$2-[1]!tbl_gk[[#This Row],[SlidingTackle]])/('F+ , F-'!AF$2-'F+ , F-'!AF$3))</f>
        <v>8.9667429907290316E-3</v>
      </c>
      <c r="AG572" s="1" cm="1">
        <f t="array" ref="AG572">[1]!table_weight[GKDiving]*(('F+ , F-'!AG$2-[1]!tbl_gk[[#This Row],[GKDiving]])/('F+ , F-'!AG$2-'F+ , F-'!AG$3))</f>
        <v>4.2702945948686719E-2</v>
      </c>
      <c r="AH572" s="1" cm="1">
        <f t="array" ref="AH572">[1]!table_weight[GKHandling]*(('F+ , F-'!AH$2-[1]!tbl_gk[[#This Row],[GKHandling]])/('F+ , F-'!AH$2-'F+ , F-'!AH$3))</f>
        <v>5.168913109614949E-2</v>
      </c>
      <c r="AI572" s="1" cm="1">
        <f t="array" ref="AI572">[1]!table_weight[GKKicking]*(('F+ , F-'!AI$2-[1]!tbl_gk[[#This Row],[GKKicking]])/('F+ , F-'!AI$2-'F+ , F-'!AI$3))</f>
        <v>2.5938545786431375E-2</v>
      </c>
      <c r="AJ572" s="1" cm="1">
        <f t="array" ref="AJ572">[1]!table_weight[GKPositioning]*(('F+ , F-'!AJ$2-[1]!tbl_gk[[#This Row],[GKPositioning]])/('F+ , F-'!AJ$2-'F+ , F-'!AJ$3))</f>
        <v>1.7028620907537841E-2</v>
      </c>
      <c r="AK572" s="1" cm="1">
        <f t="array" ref="AK572">[1]!table_weight[GKReflexes]*(('F+ , F-'!AK$2-[1]!tbl_gk[[#This Row],[GKReflexes]])/('F+ , F-'!AK$2-'F+ , F-'!AK$3))</f>
        <v>4.55498090119325E-2</v>
      </c>
    </row>
    <row r="573" spans="1:37" x14ac:dyDescent="0.55000000000000004">
      <c r="A573" s="8">
        <f>[1]!tbl_gk[[#This Row],[ID]]</f>
        <v>216692</v>
      </c>
      <c r="B573" s="2" cm="1">
        <f t="array" ref="B573">[1]!table_weight[ValueEUR]*(('F+ , F-'!B$2-[1]!tbl_gk[[#This Row],[ValueEUR]])/('F+ , F-'!B$2-'F+ , F-'!B$3))</f>
        <v>7.4388200703228241E-5</v>
      </c>
      <c r="C573" s="2" cm="1">
        <f t="array" ref="C573">[1]!table_weight[WageEUR]*(('F+ , F-'!C$2-[1]!tbl_gk[[#This Row],[WageEUR]])/('F+ , F-'!C$2-'F+ , F-'!C$3))</f>
        <v>7.0417683556952691E-4</v>
      </c>
      <c r="D573" s="2" cm="1">
        <f t="array" ref="D573">[1]!table_weight[Crossing]*(('F+ , F-'!D$2-[1]!tbl_gk[[#This Row],[Crossing]])/('F+ , F-'!D$2-'F+ , F-'!D$3))</f>
        <v>2.9141914719869291E-2</v>
      </c>
      <c r="E573" s="2" cm="1">
        <f t="array" ref="E573">[1]!table_weight[Finishing]*(('F+ , F-'!E$2-[1]!tbl_gk[[#This Row],[Finishing]])/('F+ , F-'!E$2-'F+ , F-'!E$3))</f>
        <v>6.9877547916032071E-3</v>
      </c>
      <c r="F573" s="2" cm="1">
        <f t="array" ref="F573">[1]!table_weight[HeadingAccuracy]*(('F+ , F-'!F$2-[1]!tbl_gk[[#This Row],[HeadingAccuracy]])/('F+ , F-'!F$2-'F+ , F-'!F$3))</f>
        <v>1.0439222844598752E-2</v>
      </c>
      <c r="G573" s="2" cm="1">
        <f t="array" ref="G573">[1]!table_weight[ShortPassing]*(('F+ , F-'!G$2-[1]!tbl_gk[[#This Row],[ShortPassing]])/('F+ , F-'!G$2-'F+ , F-'!G$3))</f>
        <v>5.2034601718605494E-2</v>
      </c>
      <c r="H573" s="2" cm="1">
        <f t="array" ref="H573">[1]!table_weight[Volleys]*(('F+ , F-'!H$2-[1]!tbl_gk[[#This Row],[Volleys]])/('F+ , F-'!H$2-'F+ , F-'!H$3))</f>
        <v>9.2591367839048701E-4</v>
      </c>
      <c r="I573" s="2" cm="1">
        <f t="array" ref="I573">[1]!table_weight[Dribbling]*(('F+ , F-'!I$2-[1]!tbl_gk[[#This Row],[Dribbling]])/('F+ , F-'!I$2-'F+ , F-'!I$3))</f>
        <v>1.3690295101916595E-2</v>
      </c>
      <c r="J573" s="2" cm="1">
        <f t="array" ref="J573">[1]!table_weight[Curve]*(('F+ , F-'!J$2-[1]!tbl_gk[[#This Row],[Curve]])/('F+ , F-'!J$2-'F+ , F-'!J$3))</f>
        <v>9.295879390190295E-3</v>
      </c>
      <c r="K573" s="2" cm="1">
        <f t="array" ref="K573">[1]!table_weight[FKAccuracy]*(('F+ , F-'!K$2-[1]!tbl_gk[[#This Row],[FKAccuracy]])/('F+ , F-'!K$2-'F+ , F-'!K$3))</f>
        <v>8.0620626711286735E-3</v>
      </c>
      <c r="L573" s="2" cm="1">
        <f t="array" ref="L573">[1]!table_weight[LongPassing]*(('F+ , F-'!L$2-[1]!tbl_gk[[#This Row],[LongPassing]])/('F+ , F-'!L$2-'F+ , F-'!L$3))</f>
        <v>2.5446932703562523E-2</v>
      </c>
      <c r="M573" s="2" cm="1">
        <f t="array" ref="M573">[1]!table_weight[BallControl]*(('F+ , F-'!M$2-[1]!tbl_gk[[#This Row],[BallControl]])/('F+ , F-'!M$2-'F+ , F-'!M$3))</f>
        <v>1.0865313572949679E-2</v>
      </c>
      <c r="N573" s="2" cm="1">
        <f t="array" ref="N573">[1]!table_weight[Acceleration]*(('F+ , F-'!N$2-[1]!tbl_gk[[#This Row],[Acceleration]])/('F+ , F-'!N$2-'F+ , F-'!N$3))</f>
        <v>5.637180336083316E-3</v>
      </c>
      <c r="O573" s="2" cm="1">
        <f t="array" ref="O573">[1]!table_weight[SprintSpeed]*(('F+ , F-'!O$2-[1]!tbl_gk[[#This Row],[SprintSpeed]])/('F+ , F-'!O$2-'F+ , F-'!O$3))</f>
        <v>7.589899604502578E-3</v>
      </c>
      <c r="P573" s="2" cm="1">
        <f t="array" ref="P573">[1]!table_weight[Agility]*(('F+ , F-'!P$2-[1]!tbl_gk[[#This Row],[Agility]])/('F+ , F-'!P$2-'F+ , F-'!P$3))</f>
        <v>4.4464206313917145E-3</v>
      </c>
      <c r="Q573" s="2" cm="1">
        <f t="array" ref="Q573">[1]!table_weight[Reactions]*(('F+ , F-'!Q$2-[1]!tbl_gk[[#This Row],[Reactions]])/('F+ , F-'!Q$2-'F+ , F-'!Q$3))</f>
        <v>9.7971980013715747E-4</v>
      </c>
      <c r="R573" s="2" cm="1">
        <f t="array" ref="R573">[1]!table_weight[Balance]*(('F+ , F-'!R$2-[1]!tbl_gk[[#This Row],[Balance]])/('F+ , F-'!R$2-'F+ , F-'!R$3))</f>
        <v>1.1175751103605386E-3</v>
      </c>
      <c r="S573" s="2" cm="1">
        <f t="array" ref="S573">[1]!table_weight[ShotPower]*(('F+ , F-'!S$2-[1]!tbl_gk[[#This Row],[ShotPower]])/('F+ , F-'!S$2-'F+ , F-'!S$3))</f>
        <v>4.1553199225329174E-3</v>
      </c>
      <c r="T573" s="2" cm="1">
        <f t="array" ref="T573">[1]!table_weight[Jumping]*(('F+ , F-'!T$2-[1]!tbl_gk[[#This Row],[Jumping]])/('F+ , F-'!T$2-'F+ , F-'!T$3))</f>
        <v>2.0609046389982004E-3</v>
      </c>
      <c r="U573" s="2" cm="1">
        <f t="array" ref="U573">[1]!table_weight[Stamina]*(('F+ , F-'!U$2-[1]!tbl_gk[[#This Row],[Stamina]])/('F+ , F-'!U$2-'F+ , F-'!U$3))</f>
        <v>1.975033612373275E-2</v>
      </c>
      <c r="V573" s="2" cm="1">
        <f t="array" ref="V573">[1]!table_weight[Strength]*(('F+ , F-'!V$2-[1]!tbl_gk[[#This Row],[Strength]])/('F+ , F-'!V$2-'F+ , F-'!V$3))</f>
        <v>2.1296014602981403E-2</v>
      </c>
      <c r="W573" s="2" cm="1">
        <f t="array" ref="W573">[1]!table_weight[LongShots]*(('F+ , F-'!W$2-[1]!tbl_gk[[#This Row],[LongShots]])/('F+ , F-'!W$2-'F+ , F-'!W$3))</f>
        <v>8.570347340224143E-3</v>
      </c>
      <c r="X573" s="2" cm="1">
        <f t="array" ref="X573">[1]!table_weight[Aggression]*(('F+ , F-'!X$2-[1]!tbl_gk[[#This Row],[Aggression]])/('F+ , F-'!X$2-'F+ , F-'!X$3))</f>
        <v>1.5211439002129575E-2</v>
      </c>
      <c r="Y573" s="2" cm="1">
        <f t="array" ref="Y573">[1]!table_weight[Interceptions]*(('F+ , F-'!Y$2-[1]!tbl_gk[[#This Row],[Interceptions]])/('F+ , F-'!Y$2-'F+ , F-'!Y$3))</f>
        <v>1.5928726369709705E-2</v>
      </c>
      <c r="Z573" s="2" cm="1">
        <f t="array" ref="Z573">[1]!table_weight[Positioning]*(('F+ , F-'!Z$2-[1]!tbl_gk[[#This Row],[Positioning]])/('F+ , F-'!Z$2-'F+ , F-'!Z$3))</f>
        <v>1.0352229320893639E-3</v>
      </c>
      <c r="AA573" s="2" cm="1">
        <f t="array" ref="AA573">[1]!table_weight[Vision]*(('F+ , F-'!AA$2-[1]!tbl_gk[[#This Row],[Vision]])/('F+ , F-'!AA$2-'F+ , F-'!AA$3))</f>
        <v>2.200588175641412E-2</v>
      </c>
      <c r="AB573" s="2" cm="1">
        <f t="array" ref="AB573">[1]!table_weight[Penalties]*(('F+ , F-'!AB$2-[1]!tbl_gk[[#This Row],[Penalties]])/('F+ , F-'!AB$2-'F+ , F-'!AB$3))</f>
        <v>2.0747955403639775E-3</v>
      </c>
      <c r="AC573" s="2" cm="1">
        <f t="array" ref="AC573">[1]!table_weight[Composure]*(('F+ , F-'!AC$2-[1]!tbl_gk[[#This Row],[Composure]])/('F+ , F-'!AC$2-'F+ , F-'!AC$3))</f>
        <v>1.4944571651214996E-3</v>
      </c>
      <c r="AD573" s="2" cm="1">
        <f t="array" ref="AD573">[1]!table_weight[Marking]*(('F+ , F-'!AD$2-[1]!tbl_gk[[#This Row],[Marking]])/('F+ , F-'!AD$2-'F+ , F-'!AD$3))</f>
        <v>1.5774825631838112E-2</v>
      </c>
      <c r="AE573" s="2" cm="1">
        <f t="array" ref="AE573">[1]!table_weight[StandingTackle]*(('F+ , F-'!AE$2-[1]!tbl_gk[[#This Row],[StandingTackle]])/('F+ , F-'!AE$2-'F+ , F-'!AE$3))</f>
        <v>2.465854322450484E-2</v>
      </c>
      <c r="AF573" s="2" cm="1">
        <f t="array" ref="AF573">[1]!table_weight[SlidingTackle]*(('F+ , F-'!AF$2-[1]!tbl_gk[[#This Row],[SlidingTackle]])/('F+ , F-'!AF$2-'F+ , F-'!AF$3))</f>
        <v>7.4722858256075263E-3</v>
      </c>
      <c r="AG573" s="2" cm="1">
        <f t="array" ref="AG573">[1]!table_weight[GKDiving]*(('F+ , F-'!AG$2-[1]!tbl_gk[[#This Row],[GKDiving]])/('F+ , F-'!AG$2-'F+ , F-'!AG$3))</f>
        <v>4.0994828110739248E-2</v>
      </c>
      <c r="AH573" s="2" cm="1">
        <f t="array" ref="AH573">[1]!table_weight[GKHandling]*(('F+ , F-'!AH$2-[1]!tbl_gk[[#This Row],[GKHandling]])/('F+ , F-'!AH$2-'F+ , F-'!AH$3))</f>
        <v>3.386529278713242E-2</v>
      </c>
      <c r="AI573" s="2" cm="1">
        <f t="array" ref="AI573">[1]!table_weight[GKKicking]*(('F+ , F-'!AI$2-[1]!tbl_gk[[#This Row],[GKKicking]])/('F+ , F-'!AI$2-'F+ , F-'!AI$3))</f>
        <v>1.8783084879829621E-2</v>
      </c>
      <c r="AJ573" s="2" cm="1">
        <f t="array" ref="AJ573">[1]!table_weight[GKPositioning]*(('F+ , F-'!AJ$2-[1]!tbl_gk[[#This Row],[GKPositioning]])/('F+ , F-'!AJ$2-'F+ , F-'!AJ$3))</f>
        <v>9.4603449486321337E-3</v>
      </c>
      <c r="AK573" s="2" cm="1">
        <f t="array" ref="AK573">[1]!table_weight[GKReflexes]*(('F+ , F-'!AK$2-[1]!tbl_gk[[#This Row],[GKReflexes]])/('F+ , F-'!AK$2-'F+ , F-'!AK$3))</f>
        <v>3.0973870128114096E-2</v>
      </c>
    </row>
    <row r="574" spans="1:37" x14ac:dyDescent="0.55000000000000004">
      <c r="A574" s="7">
        <f>[1]!tbl_gk[[#This Row],[ID]]</f>
        <v>216750</v>
      </c>
      <c r="B574" s="1" cm="1">
        <f t="array" ref="B574">[1]!table_weight[ValueEUR]*(('F+ , F-'!B$2-[1]!tbl_gk[[#This Row],[ValueEUR]])/('F+ , F-'!B$2-'F+ , F-'!B$3))</f>
        <v>3.6761969725122341E-4</v>
      </c>
      <c r="C574" s="1" cm="1">
        <f t="array" ref="C574">[1]!table_weight[WageEUR]*(('F+ , F-'!C$2-[1]!tbl_gk[[#This Row],[WageEUR]])/('F+ , F-'!C$2-'F+ , F-'!C$3))</f>
        <v>1.0171443180448721E-3</v>
      </c>
      <c r="D574" s="1" cm="1">
        <f t="array" ref="D574">[1]!table_weight[Crossing]*(('F+ , F-'!D$2-[1]!tbl_gk[[#This Row],[Crossing]])/('F+ , F-'!D$2-'F+ , F-'!D$3))</f>
        <v>2.9141914719869291E-2</v>
      </c>
      <c r="E574" s="1" cm="1">
        <f t="array" ref="E574">[1]!table_weight[Finishing]*(('F+ , F-'!E$2-[1]!tbl_gk[[#This Row],[Finishing]])/('F+ , F-'!E$2-'F+ , F-'!E$3))</f>
        <v>1.0980757529662181E-2</v>
      </c>
      <c r="F574" s="1" cm="1">
        <f t="array" ref="F574">[1]!table_weight[HeadingAccuracy]*(('F+ , F-'!F$2-[1]!tbl_gk[[#This Row],[HeadingAccuracy]])/('F+ , F-'!F$2-'F+ , F-'!F$3))</f>
        <v>1.00216539308148E-2</v>
      </c>
      <c r="G574" s="1" cm="1">
        <f t="array" ref="G574">[1]!table_weight[ShortPassing]*(('F+ , F-'!G$2-[1]!tbl_gk[[#This Row],[ShortPassing]])/('F+ , F-'!G$2-'F+ , F-'!G$3))</f>
        <v>2.2501449391829405E-2</v>
      </c>
      <c r="H574" s="1" cm="1">
        <f t="array" ref="H574">[1]!table_weight[Volleys]*(('F+ , F-'!H$2-[1]!tbl_gk[[#This Row],[Volleys]])/('F+ , F-'!H$2-'F+ , F-'!H$3))</f>
        <v>1.0416528881892981E-3</v>
      </c>
      <c r="I574" s="1" cm="1">
        <f t="array" ref="I574">[1]!table_weight[Dribbling]*(('F+ , F-'!I$2-[1]!tbl_gk[[#This Row],[Dribbling]])/('F+ , F-'!I$2-'F+ , F-'!I$3))</f>
        <v>1.1734538658785652E-2</v>
      </c>
      <c r="J574" s="1" cm="1">
        <f t="array" ref="J574">[1]!table_weight[Curve]*(('F+ , F-'!J$2-[1]!tbl_gk[[#This Row],[Curve]])/('F+ , F-'!J$2-'F+ , F-'!J$3))</f>
        <v>7.9437514788898884E-3</v>
      </c>
      <c r="K574" s="1" cm="1">
        <f t="array" ref="K574">[1]!table_weight[FKAccuracy]*(('F+ , F-'!K$2-[1]!tbl_gk[[#This Row],[FKAccuracy]])/('F+ , F-'!K$2-'F+ , F-'!K$3))</f>
        <v>8.5184058411925615E-3</v>
      </c>
      <c r="L574" s="1" cm="1">
        <f t="array" ref="L574">[1]!table_weight[LongPassing]*(('F+ , F-'!L$2-[1]!tbl_gk[[#This Row],[LongPassing]])/('F+ , F-'!L$2-'F+ , F-'!L$3))</f>
        <v>1.2994178401819162E-2</v>
      </c>
      <c r="M574" s="1" cm="1">
        <f t="array" ref="M574">[1]!table_weight[BallControl]*(('F+ , F-'!M$2-[1]!tbl_gk[[#This Row],[BallControl]])/('F+ , F-'!M$2-'F+ , F-'!M$3))</f>
        <v>5.2153505150158456E-3</v>
      </c>
      <c r="N574" s="1" cm="1">
        <f t="array" ref="N574">[1]!table_weight[Acceleration]*(('F+ , F-'!N$2-[1]!tbl_gk[[#This Row],[Acceleration]])/('F+ , F-'!N$2-'F+ , F-'!N$3))</f>
        <v>5.1862059091966504E-3</v>
      </c>
      <c r="O574" s="1" cm="1">
        <f t="array" ref="O574">[1]!table_weight[SprintSpeed]*(('F+ , F-'!O$2-[1]!tbl_gk[[#This Row],[SprintSpeed]])/('F+ , F-'!O$2-'F+ , F-'!O$3))</f>
        <v>6.4654700334651587E-3</v>
      </c>
      <c r="P574" s="1" cm="1">
        <f t="array" ref="P574">[1]!table_weight[Agility]*(('F+ , F-'!P$2-[1]!tbl_gk[[#This Row],[Agility]])/('F+ , F-'!P$2-'F+ , F-'!P$3))</f>
        <v>2.1061992464487069E-3</v>
      </c>
      <c r="Q574" s="1" cm="1">
        <f t="array" ref="Q574">[1]!table_weight[Reactions]*(('F+ , F-'!Q$2-[1]!tbl_gk[[#This Row],[Reactions]])/('F+ , F-'!Q$2-'F+ , F-'!Q$3))</f>
        <v>1.0828482001515951E-3</v>
      </c>
      <c r="R574" s="1" cm="1">
        <f t="array" ref="R574">[1]!table_weight[Balance]*(('F+ , F-'!R$2-[1]!tbl_gk[[#This Row],[Balance]])/('F+ , F-'!R$2-'F+ , F-'!R$3))</f>
        <v>1.0554876042293973E-3</v>
      </c>
      <c r="S574" s="1" cm="1">
        <f t="array" ref="S574">[1]!table_weight[ShotPower]*(('F+ , F-'!S$2-[1]!tbl_gk[[#This Row],[ShotPower]])/('F+ , F-'!S$2-'F+ , F-'!S$3))</f>
        <v>4.6747349128495319E-3</v>
      </c>
      <c r="T574" s="1" cm="1">
        <f t="array" ref="T574">[1]!table_weight[Jumping]*(('F+ , F-'!T$2-[1]!tbl_gk[[#This Row],[Jumping]])/('F+ , F-'!T$2-'F+ , F-'!T$3))</f>
        <v>1.7174205324985003E-3</v>
      </c>
      <c r="U574" s="1" cm="1">
        <f t="array" ref="U574">[1]!table_weight[Stamina]*(('F+ , F-'!U$2-[1]!tbl_gk[[#This Row],[Stamina]])/('F+ , F-'!U$2-'F+ , F-'!U$3))</f>
        <v>9.4458129287417498E-3</v>
      </c>
      <c r="V574" s="1" cm="1">
        <f t="array" ref="V574">[1]!table_weight[Strength]*(('F+ , F-'!V$2-[1]!tbl_gk[[#This Row],[Strength]])/('F+ , F-'!V$2-'F+ , F-'!V$3))</f>
        <v>1.8634012777608722E-2</v>
      </c>
      <c r="W574" s="1" cm="1">
        <f t="array" ref="W574">[1]!table_weight[LongShots]*(('F+ , F-'!W$2-[1]!tbl_gk[[#This Row],[LongShots]])/('F+ , F-'!W$2-'F+ , F-'!W$3))</f>
        <v>7.271809864432606E-3</v>
      </c>
      <c r="X574" s="1" cm="1">
        <f t="array" ref="X574">[1]!table_weight[Aggression]*(('F+ , F-'!X$2-[1]!tbl_gk[[#This Row],[Aggression]])/('F+ , F-'!X$2-'F+ , F-'!X$3))</f>
        <v>9.7353209613629272E-3</v>
      </c>
      <c r="Y574" s="1" cm="1">
        <f t="array" ref="Y574">[1]!table_weight[Interceptions]*(('F+ , F-'!Y$2-[1]!tbl_gk[[#This Row],[Interceptions]])/('F+ , F-'!Y$2-'F+ , F-'!Y$3))</f>
        <v>1.6621279690131864E-2</v>
      </c>
      <c r="Z574" s="1" cm="1">
        <f t="array" ref="Z574">[1]!table_weight[Positioning]*(('F+ , F-'!Z$2-[1]!tbl_gk[[#This Row],[Positioning]])/('F+ , F-'!Z$2-'F+ , F-'!Z$3))</f>
        <v>5.9155596119392221E-4</v>
      </c>
      <c r="AA574" s="1" cm="1">
        <f t="array" ref="AA574">[1]!table_weight[Vision]*(('F+ , F-'!AA$2-[1]!tbl_gk[[#This Row],[Vision]])/('F+ , F-'!AA$2-'F+ , F-'!AA$3))</f>
        <v>7.0986715343271337E-3</v>
      </c>
      <c r="AB574" s="1" cm="1">
        <f t="array" ref="AB574">[1]!table_weight[Penalties]*(('F+ , F-'!AB$2-[1]!tbl_gk[[#This Row],[Penalties]])/('F+ , F-'!AB$2-'F+ , F-'!AB$3))</f>
        <v>2.0747955403639775E-3</v>
      </c>
      <c r="AC574" s="1" cm="1">
        <f t="array" ref="AC574">[1]!table_weight[Composure]*(('F+ , F-'!AC$2-[1]!tbl_gk[[#This Row],[Composure]])/('F+ , F-'!AC$2-'F+ , F-'!AC$3))</f>
        <v>6.4048164219492846E-4</v>
      </c>
      <c r="AD574" s="1" cm="1">
        <f t="array" ref="AD574">[1]!table_weight[Marking]*(('F+ , F-'!AD$2-[1]!tbl_gk[[#This Row],[Marking]])/('F+ , F-'!AD$2-'F+ , F-'!AD$3))</f>
        <v>1.2619860505470488E-2</v>
      </c>
      <c r="AE574" s="1" cm="1">
        <f t="array" ref="AE574">[1]!table_weight[StandingTackle]*(('F+ , F-'!AE$2-[1]!tbl_gk[[#This Row],[StandingTackle]])/('F+ , F-'!AE$2-'F+ , F-'!AE$3))</f>
        <v>2.465854322450484E-2</v>
      </c>
      <c r="AF574" s="1" cm="1">
        <f t="array" ref="AF574">[1]!table_weight[SlidingTackle]*(('F+ , F-'!AF$2-[1]!tbl_gk[[#This Row],[SlidingTackle]])/('F+ , F-'!AF$2-'F+ , F-'!AF$3))</f>
        <v>8.2195144081682794E-3</v>
      </c>
      <c r="AG574" s="1" cm="1">
        <f t="array" ref="AG574">[1]!table_weight[GKDiving]*(('F+ , F-'!AG$2-[1]!tbl_gk[[#This Row],[GKDiving]])/('F+ , F-'!AG$2-'F+ , F-'!AG$3))</f>
        <v>3.5870474596896844E-2</v>
      </c>
      <c r="AH574" s="1" cm="1">
        <f t="array" ref="AH574">[1]!table_weight[GKHandling]*(('F+ , F-'!AH$2-[1]!tbl_gk[[#This Row],[GKHandling]])/('F+ , F-'!AH$2-'F+ , F-'!AH$3))</f>
        <v>3.7430060448935834E-2</v>
      </c>
      <c r="AI574" s="1" cm="1">
        <f t="array" ref="AI574">[1]!table_weight[GKKicking]*(('F+ , F-'!AI$2-[1]!tbl_gk[[#This Row],[GKKicking]])/('F+ , F-'!AI$2-'F+ , F-'!AI$3))</f>
        <v>2.1466382719805277E-2</v>
      </c>
      <c r="AJ574" s="1" cm="1">
        <f t="array" ref="AJ574">[1]!table_weight[GKPositioning]*(('F+ , F-'!AJ$2-[1]!tbl_gk[[#This Row],[GKPositioning]])/('F+ , F-'!AJ$2-'F+ , F-'!AJ$3))</f>
        <v>1.3875172591327129E-2</v>
      </c>
      <c r="AK574" s="1" cm="1">
        <f t="array" ref="AK574">[1]!table_weight[GKReflexes]*(('F+ , F-'!AK$2-[1]!tbl_gk[[#This Row],[GKReflexes]])/('F+ , F-'!AK$2-'F+ , F-'!AK$3))</f>
        <v>3.2795862488591399E-2</v>
      </c>
    </row>
    <row r="575" spans="1:37" x14ac:dyDescent="0.55000000000000004">
      <c r="A575" s="8">
        <f>[1]!tbl_gk[[#This Row],[ID]]</f>
        <v>216833</v>
      </c>
      <c r="B575" s="2" cm="1">
        <f t="array" ref="B575">[1]!table_weight[ValueEUR]*(('F+ , F-'!B$2-[1]!tbl_gk[[#This Row],[ValueEUR]])/('F+ , F-'!B$2-'F+ , F-'!B$3))</f>
        <v>3.367532239303818E-4</v>
      </c>
      <c r="C575" s="2" cm="1">
        <f t="array" ref="C575">[1]!table_weight[WageEUR]*(('F+ , F-'!C$2-[1]!tbl_gk[[#This Row],[WageEUR]])/('F+ , F-'!C$2-'F+ , F-'!C$3))</f>
        <v>7.0417683556952691E-4</v>
      </c>
      <c r="D575" s="2" cm="1">
        <f t="array" ref="D575">[1]!table_weight[Crossing]*(('F+ , F-'!D$2-[1]!tbl_gk[[#This Row],[Crossing]])/('F+ , F-'!D$2-'F+ , F-'!D$3))</f>
        <v>3.5866971962916043E-2</v>
      </c>
      <c r="E575" s="2" cm="1">
        <f t="array" ref="E575">[1]!table_weight[Finishing]*(('F+ , F-'!E$2-[1]!tbl_gk[[#This Row],[Finishing]])/('F+ , F-'!E$2-'F+ , F-'!E$3))</f>
        <v>7.9860054761179498E-3</v>
      </c>
      <c r="F575" s="2" cm="1">
        <f t="array" ref="F575">[1]!table_weight[HeadingAccuracy]*(('F+ , F-'!F$2-[1]!tbl_gk[[#This Row],[HeadingAccuracy]])/('F+ , F-'!F$2-'F+ , F-'!F$3))</f>
        <v>9.6040850170308507E-3</v>
      </c>
      <c r="G575" s="2" cm="1">
        <f t="array" ref="G575">[1]!table_weight[ShortPassing]*(('F+ , F-'!G$2-[1]!tbl_gk[[#This Row],[ShortPassing]])/('F+ , F-'!G$2-'F+ , F-'!G$3))</f>
        <v>5.3440942305594832E-2</v>
      </c>
      <c r="H575" s="2" cm="1">
        <f t="array" ref="H575">[1]!table_weight[Volleys]*(('F+ , F-'!H$2-[1]!tbl_gk[[#This Row],[Volleys]])/('F+ , F-'!H$2-'F+ , F-'!H$3))</f>
        <v>1.3888705175857305E-3</v>
      </c>
      <c r="I575" s="2" cm="1">
        <f t="array" ref="I575">[1]!table_weight[Dribbling]*(('F+ , F-'!I$2-[1]!tbl_gk[[#This Row],[Dribbling]])/('F+ , F-'!I$2-'F+ , F-'!I$3))</f>
        <v>1.9557564431309422E-2</v>
      </c>
      <c r="J575" s="2" cm="1">
        <f t="array" ref="J575">[1]!table_weight[Curve]*(('F+ , F-'!J$2-[1]!tbl_gk[[#This Row],[Curve]])/('F+ , F-'!J$2-'F+ , F-'!J$3))</f>
        <v>9.295879390190295E-3</v>
      </c>
      <c r="K575" s="2" cm="1">
        <f t="array" ref="K575">[1]!table_weight[FKAccuracy]*(('F+ , F-'!K$2-[1]!tbl_gk[[#This Row],[FKAccuracy]])/('F+ , F-'!K$2-'F+ , F-'!K$3))</f>
        <v>9.4310921813203358E-3</v>
      </c>
      <c r="L575" s="2" cm="1">
        <f t="array" ref="L575">[1]!table_weight[LongPassing]*(('F+ , F-'!L$2-[1]!tbl_gk[[#This Row],[LongPassing]])/('F+ , F-'!L$2-'F+ , F-'!L$3))</f>
        <v>2.3822660403335128E-2</v>
      </c>
      <c r="M575" s="2" cm="1">
        <f t="array" ref="M575">[1]!table_weight[BallControl]*(('F+ , F-'!M$2-[1]!tbl_gk[[#This Row],[BallControl]])/('F+ , F-'!M$2-'F+ , F-'!M$3))</f>
        <v>1.1734538658785654E-2</v>
      </c>
      <c r="N575" s="2" cm="1">
        <f t="array" ref="N575">[1]!table_weight[Acceleration]*(('F+ , F-'!N$2-[1]!tbl_gk[[#This Row],[Acceleration]])/('F+ , F-'!N$2-'F+ , F-'!N$3))</f>
        <v>4.7352314823099848E-3</v>
      </c>
      <c r="O575" s="2" cm="1">
        <f t="array" ref="O575">[1]!table_weight[SprintSpeed]*(('F+ , F-'!O$2-[1]!tbl_gk[[#This Row],[SprintSpeed]])/('F+ , F-'!O$2-'F+ , F-'!O$3))</f>
        <v>7.0276848189838679E-3</v>
      </c>
      <c r="P575" s="2" cm="1">
        <f t="array" ref="P575">[1]!table_weight[Agility]*(('F+ , F-'!P$2-[1]!tbl_gk[[#This Row],[Agility]])/('F+ , F-'!P$2-'F+ , F-'!P$3))</f>
        <v>4.095387423650264E-3</v>
      </c>
      <c r="Q575" s="2" cm="1">
        <f t="array" ref="Q575">[1]!table_weight[Reactions]*(('F+ , F-'!Q$2-[1]!tbl_gk[[#This Row],[Reactions]])/('F+ , F-'!Q$2-'F+ , F-'!Q$3))</f>
        <v>1.5984902002237835E-3</v>
      </c>
      <c r="R575" s="2" cm="1">
        <f t="array" ref="R575">[1]!table_weight[Balance]*(('F+ , F-'!R$2-[1]!tbl_gk[[#This Row],[Balance]])/('F+ , F-'!R$2-'F+ , F-'!R$3))</f>
        <v>2.1730627145899362E-3</v>
      </c>
      <c r="S575" s="2" cm="1">
        <f t="array" ref="S575">[1]!table_weight[ShotPower]*(('F+ , F-'!S$2-[1]!tbl_gk[[#This Row],[ShotPower]])/('F+ , F-'!S$2-'F+ , F-'!S$3))</f>
        <v>5.1941499031661464E-3</v>
      </c>
      <c r="T575" s="2" cm="1">
        <f t="array" ref="T575">[1]!table_weight[Jumping]*(('F+ , F-'!T$2-[1]!tbl_gk[[#This Row],[Jumping]])/('F+ , F-'!T$2-'F+ , F-'!T$3))</f>
        <v>2.91961490524745E-3</v>
      </c>
      <c r="U575" s="2" cm="1">
        <f t="array" ref="U575">[1]!table_weight[Stamina]*(('F+ , F-'!U$2-[1]!tbl_gk[[#This Row],[Stamina]])/('F+ , F-'!U$2-'F+ , F-'!U$3))</f>
        <v>1.7174205324984999E-2</v>
      </c>
      <c r="V575" s="2" cm="1">
        <f t="array" ref="V575">[1]!table_weight[Strength]*(('F+ , F-'!V$2-[1]!tbl_gk[[#This Row],[Strength]])/('F+ , F-'!V$2-'F+ , F-'!V$3))</f>
        <v>1.9521346719399615E-2</v>
      </c>
      <c r="W575" s="2" cm="1">
        <f t="array" ref="W575">[1]!table_weight[LongShots]*(('F+ , F-'!W$2-[1]!tbl_gk[[#This Row],[LongShots]])/('F+ , F-'!W$2-'F+ , F-'!W$3))</f>
        <v>8.570347340224143E-3</v>
      </c>
      <c r="X575" s="2" cm="1">
        <f t="array" ref="X575">[1]!table_weight[Aggression]*(('F+ , F-'!X$2-[1]!tbl_gk[[#This Row],[Aggression]])/('F+ , F-'!X$2-'F+ , F-'!X$3))</f>
        <v>1.2777608761788841E-2</v>
      </c>
      <c r="Y575" s="2" cm="1">
        <f t="array" ref="Y575">[1]!table_weight[Interceptions]*(('F+ , F-'!Y$2-[1]!tbl_gk[[#This Row],[Interceptions]])/('F+ , F-'!Y$2-'F+ , F-'!Y$3))</f>
        <v>1.9391492971820509E-2</v>
      </c>
      <c r="Z575" s="2" cm="1">
        <f t="array" ref="Z575">[1]!table_weight[Positioning]*(('F+ , F-'!Z$2-[1]!tbl_gk[[#This Row],[Positioning]])/('F+ , F-'!Z$2-'F+ , F-'!Z$3))</f>
        <v>1.7746678835817667E-3</v>
      </c>
      <c r="AA575" s="2" cm="1">
        <f t="array" ref="AA575">[1]!table_weight[Vision]*(('F+ , F-'!AA$2-[1]!tbl_gk[[#This Row],[Vision]])/('F+ , F-'!AA$2-'F+ , F-'!AA$3))</f>
        <v>2.1296014602981403E-2</v>
      </c>
      <c r="AB575" s="2" cm="1">
        <f t="array" ref="AB575">[1]!table_weight[Penalties]*(('F+ , F-'!AB$2-[1]!tbl_gk[[#This Row],[Penalties]])/('F+ , F-'!AB$2-'F+ , F-'!AB$3))</f>
        <v>2.0356484546967322E-3</v>
      </c>
      <c r="AC575" s="2" cm="1">
        <f t="array" ref="AC575">[1]!table_weight[Composure]*(('F+ , F-'!AC$2-[1]!tbl_gk[[#This Row],[Composure]])/('F+ , F-'!AC$2-'F+ , F-'!AC$3))</f>
        <v>1.2275898142069463E-3</v>
      </c>
      <c r="AD575" s="2" cm="1">
        <f t="array" ref="AD575">[1]!table_weight[Marking]*(('F+ , F-'!AD$2-[1]!tbl_gk[[#This Row],[Marking]])/('F+ , F-'!AD$2-'F+ , F-'!AD$3))</f>
        <v>3.3127133826860035E-2</v>
      </c>
      <c r="AE575" s="2" cm="1">
        <f t="array" ref="AE575">[1]!table_weight[StandingTackle]*(('F+ , F-'!AE$2-[1]!tbl_gk[[#This Row],[StandingTackle]])/('F+ , F-'!AE$2-'F+ , F-'!AE$3))</f>
        <v>2.9141914719869356E-2</v>
      </c>
      <c r="AF575" s="2" cm="1">
        <f t="array" ref="AF575">[1]!table_weight[SlidingTackle]*(('F+ , F-'!AF$2-[1]!tbl_gk[[#This Row],[SlidingTackle]])/('F+ , F-'!AF$2-'F+ , F-'!AF$3))</f>
        <v>9.7139715732897855E-3</v>
      </c>
      <c r="AG575" s="2" cm="1">
        <f t="array" ref="AG575">[1]!table_weight[GKDiving]*(('F+ , F-'!AG$2-[1]!tbl_gk[[#This Row],[GKDiving]])/('F+ , F-'!AG$2-'F+ , F-'!AG$3))</f>
        <v>3.9286710272791778E-2</v>
      </c>
      <c r="AH575" s="2" cm="1">
        <f t="array" ref="AH575">[1]!table_weight[GKHandling]*(('F+ , F-'!AH$2-[1]!tbl_gk[[#This Row],[GKHandling]])/('F+ , F-'!AH$2-'F+ , F-'!AH$3))</f>
        <v>4.0994828110739248E-2</v>
      </c>
      <c r="AI575" s="2" cm="1">
        <f t="array" ref="AI575">[1]!table_weight[GKKicking]*(('F+ , F-'!AI$2-[1]!tbl_gk[[#This Row],[GKKicking]])/('F+ , F-'!AI$2-'F+ , F-'!AI$3))</f>
        <v>2.3255247946455719E-2</v>
      </c>
      <c r="AJ575" s="2" cm="1">
        <f t="array" ref="AJ575">[1]!table_weight[GKPositioning]*(('F+ , F-'!AJ$2-[1]!tbl_gk[[#This Row],[GKPositioning]])/('F+ , F-'!AJ$2-'F+ , F-'!AJ$3))</f>
        <v>1.7028620907537841E-2</v>
      </c>
      <c r="AK575" s="2" cm="1">
        <f t="array" ref="AK575">[1]!table_weight[GKReflexes]*(('F+ , F-'!AK$2-[1]!tbl_gk[[#This Row],[GKReflexes]])/('F+ , F-'!AK$2-'F+ , F-'!AK$3))</f>
        <v>3.8261839570023298E-2</v>
      </c>
    </row>
    <row r="576" spans="1:37" x14ac:dyDescent="0.55000000000000004">
      <c r="A576" s="7">
        <f>[1]!tbl_gk[[#This Row],[ID]]</f>
        <v>216939</v>
      </c>
      <c r="B576" s="1" cm="1">
        <f t="array" ref="B576">[1]!table_weight[ValueEUR]*(('F+ , F-'!B$2-[1]!tbl_gk[[#This Row],[ValueEUR]])/('F+ , F-'!B$2-'F+ , F-'!B$3))</f>
        <v>1.6948780500474119E-3</v>
      </c>
      <c r="C576" s="1" cm="1">
        <f t="array" ref="C576">[1]!table_weight[WageEUR]*(('F+ , F-'!C$2-[1]!tbl_gk[[#This Row],[WageEUR]])/('F+ , F-'!C$2-'F+ , F-'!C$3))</f>
        <v>1.0171443180448721E-3</v>
      </c>
      <c r="D576" s="1" cm="1">
        <f t="array" ref="D576">[1]!table_weight[Crossing]*(('F+ , F-'!D$2-[1]!tbl_gk[[#This Row],[Crossing]])/('F+ , F-'!D$2-'F+ , F-'!D$3))</f>
        <v>3.5866971962916043E-2</v>
      </c>
      <c r="E576" s="1" cm="1">
        <f t="array" ref="E576">[1]!table_weight[Finishing]*(('F+ , F-'!E$2-[1]!tbl_gk[[#This Row],[Finishing]])/('F+ , F-'!E$2-'F+ , F-'!E$3))</f>
        <v>1.3975509583206414E-2</v>
      </c>
      <c r="F576" s="1" cm="1">
        <f t="array" ref="F576">[1]!table_weight[HeadingAccuracy]*(('F+ , F-'!F$2-[1]!tbl_gk[[#This Row],[HeadingAccuracy]])/('F+ , F-'!F$2-'F+ , F-'!F$3))</f>
        <v>6.26353370675925E-3</v>
      </c>
      <c r="G576" s="1" cm="1">
        <f t="array" ref="G576">[1]!table_weight[ShortPassing]*(('F+ , F-'!G$2-[1]!tbl_gk[[#This Row],[ShortPassing]])/('F+ , F-'!G$2-'F+ , F-'!G$3))</f>
        <v>4.3596558196669473E-2</v>
      </c>
      <c r="H576" s="1" cm="1">
        <f t="array" ref="H576">[1]!table_weight[Volleys]*(('F+ , F-'!H$2-[1]!tbl_gk[[#This Row],[Volleys]])/('F+ , F-'!H$2-'F+ , F-'!H$3))</f>
        <v>1.7360881469821632E-3</v>
      </c>
      <c r="I576" s="1" cm="1">
        <f t="array" ref="I576">[1]!table_weight[Dribbling]*(('F+ , F-'!I$2-[1]!tbl_gk[[#This Row],[Dribbling]])/('F+ , F-'!I$2-'F+ , F-'!I$3))</f>
        <v>1.9557564431309422E-2</v>
      </c>
      <c r="J576" s="1" cm="1">
        <f t="array" ref="J576">[1]!table_weight[Curve]*(('F+ , F-'!J$2-[1]!tbl_gk[[#This Row],[Curve]])/('F+ , F-'!J$2-'F+ , F-'!J$3))</f>
        <v>7.6057195010647873E-3</v>
      </c>
      <c r="K576" s="1" cm="1">
        <f t="array" ref="K576">[1]!table_weight[FKAccuracy]*(('F+ , F-'!K$2-[1]!tbl_gk[[#This Row],[FKAccuracy]])/('F+ , F-'!K$2-'F+ , F-'!K$3))</f>
        <v>9.4310921813203358E-3</v>
      </c>
      <c r="L576" s="1" cm="1">
        <f t="array" ref="L576">[1]!table_weight[LongPassing]*(('F+ , F-'!L$2-[1]!tbl_gk[[#This Row],[LongPassing]])/('F+ , F-'!L$2-'F+ , F-'!L$3))</f>
        <v>1.8949843502652941E-2</v>
      </c>
      <c r="M576" s="1" cm="1">
        <f t="array" ref="M576">[1]!table_weight[BallControl]*(('F+ , F-'!M$2-[1]!tbl_gk[[#This Row],[BallControl]])/('F+ , F-'!M$2-'F+ , F-'!M$3))</f>
        <v>8.2576383154417555E-3</v>
      </c>
      <c r="N576" s="1" cm="1">
        <f t="array" ref="N576">[1]!table_weight[Acceleration]*(('F+ , F-'!N$2-[1]!tbl_gk[[#This Row],[Acceleration]])/('F+ , F-'!N$2-'F+ , F-'!N$3))</f>
        <v>4.9607186957533181E-3</v>
      </c>
      <c r="O576" s="1" cm="1">
        <f t="array" ref="O576">[1]!table_weight[SprintSpeed]*(('F+ , F-'!O$2-[1]!tbl_gk[[#This Row],[SprintSpeed]])/('F+ , F-'!O$2-'F+ , F-'!O$3))</f>
        <v>4.4977182841496755E-3</v>
      </c>
      <c r="P576" s="1" cm="1">
        <f t="array" ref="P576">[1]!table_weight[Agility]*(('F+ , F-'!P$2-[1]!tbl_gk[[#This Row],[Agility]])/('F+ , F-'!P$2-'F+ , F-'!P$3))</f>
        <v>2.5742435234373086E-3</v>
      </c>
      <c r="Q576" s="1" cm="1">
        <f t="array" ref="Q576">[1]!table_weight[Reactions]*(('F+ , F-'!Q$2-[1]!tbl_gk[[#This Row],[Reactions]])/('F+ , F-'!Q$2-'F+ , F-'!Q$3))</f>
        <v>9.2815560012993875E-4</v>
      </c>
      <c r="R576" s="1" cm="1">
        <f t="array" ref="R576">[1]!table_weight[Balance]*(('F+ , F-'!R$2-[1]!tbl_gk[[#This Row],[Balance]])/('F+ , F-'!R$2-'F+ , F-'!R$3))</f>
        <v>1.6763626655408076E-3</v>
      </c>
      <c r="S576" s="1" cm="1">
        <f t="array" ref="S576">[1]!table_weight[ShotPower]*(('F+ , F-'!S$2-[1]!tbl_gk[[#This Row],[ShotPower]])/('F+ , F-'!S$2-'F+ , F-'!S$3))</f>
        <v>3.635904932216303E-3</v>
      </c>
      <c r="T576" s="1" cm="1">
        <f t="array" ref="T576">[1]!table_weight[Jumping]*(('F+ , F-'!T$2-[1]!tbl_gk[[#This Row],[Jumping]])/('F+ , F-'!T$2-'F+ , F-'!T$3))</f>
        <v>1.2021943727489502E-3</v>
      </c>
      <c r="U576" s="1" cm="1">
        <f t="array" ref="U576">[1]!table_weight[Stamina]*(('F+ , F-'!U$2-[1]!tbl_gk[[#This Row],[Stamina]])/('F+ , F-'!U$2-'F+ , F-'!U$3))</f>
        <v>3.4348410649970001E-3</v>
      </c>
      <c r="V576" s="1" cm="1">
        <f t="array" ref="V576">[1]!table_weight[Strength]*(('F+ , F-'!V$2-[1]!tbl_gk[[#This Row],[Strength]])/('F+ , F-'!V$2-'F+ , F-'!V$3))</f>
        <v>1.5084677010445158E-2</v>
      </c>
      <c r="W576" s="1" cm="1">
        <f t="array" ref="W576">[1]!table_weight[LongShots]*(('F+ , F-'!W$2-[1]!tbl_gk[[#This Row],[LongShots]])/('F+ , F-'!W$2-'F+ , F-'!W$3))</f>
        <v>8.8300548353824494E-3</v>
      </c>
      <c r="X576" s="1" cm="1">
        <f t="array" ref="X576">[1]!table_weight[Aggression]*(('F+ , F-'!X$2-[1]!tbl_gk[[#This Row],[Aggression]])/('F+ , F-'!X$2-'F+ , F-'!X$3))</f>
        <v>1.0952236081533291E-2</v>
      </c>
      <c r="Y576" s="1" cm="1">
        <f t="array" ref="Y576">[1]!table_weight[Interceptions]*(('F+ , F-'!Y$2-[1]!tbl_gk[[#This Row],[Interceptions]])/('F+ , F-'!Y$2-'F+ , F-'!Y$3))</f>
        <v>2.0084046292242669E-2</v>
      </c>
      <c r="Z576" s="1" cm="1">
        <f t="array" ref="Z576">[1]!table_weight[Positioning]*(('F+ , F-'!Z$2-[1]!tbl_gk[[#This Row],[Positioning]])/('F+ , F-'!Z$2-'F+ , F-'!Z$3))</f>
        <v>1.1831119223878444E-3</v>
      </c>
      <c r="AA576" s="1" cm="1">
        <f t="array" ref="AA576">[1]!table_weight[Vision]*(('F+ , F-'!AA$2-[1]!tbl_gk[[#This Row],[Vision]])/('F+ , F-'!AA$2-'F+ , F-'!AA$3))</f>
        <v>4.1882162052530092E-2</v>
      </c>
      <c r="AB576" s="1" cm="1">
        <f t="array" ref="AB576">[1]!table_weight[Penalties]*(('F+ , F-'!AB$2-[1]!tbl_gk[[#This Row],[Penalties]])/('F+ , F-'!AB$2-'F+ , F-'!AB$3))</f>
        <v>2.153089711698467E-3</v>
      </c>
      <c r="AC576" s="1" cm="1">
        <f t="array" ref="AC576">[1]!table_weight[Composure]*(('F+ , F-'!AC$2-[1]!tbl_gk[[#This Row],[Composure]])/('F+ , F-'!AC$2-'F+ , F-'!AC$3))</f>
        <v>8.0060205274366054E-4</v>
      </c>
      <c r="AD576" s="1" cm="1">
        <f t="array" ref="AD576">[1]!table_weight[Marking]*(('F+ , F-'!AD$2-[1]!tbl_gk[[#This Row],[Marking]])/('F+ , F-'!AD$2-'F+ , F-'!AD$3))</f>
        <v>2.5239721010940977E-2</v>
      </c>
      <c r="AE576" s="1" cm="1">
        <f t="array" ref="AE576">[1]!table_weight[StandingTackle]*(('F+ , F-'!AE$2-[1]!tbl_gk[[#This Row],[StandingTackle]])/('F+ , F-'!AE$2-'F+ , F-'!AE$3))</f>
        <v>2.465854322450484E-2</v>
      </c>
      <c r="AF576" s="1" cm="1">
        <f t="array" ref="AF576">[1]!table_weight[SlidingTackle]*(('F+ , F-'!AF$2-[1]!tbl_gk[[#This Row],[SlidingTackle]])/('F+ , F-'!AF$2-'F+ , F-'!AF$3))</f>
        <v>8.9667429907290316E-3</v>
      </c>
      <c r="AG576" s="1" cm="1">
        <f t="array" ref="AG576">[1]!table_weight[GKDiving]*(('F+ , F-'!AG$2-[1]!tbl_gk[[#This Row],[GKDiving]])/('F+ , F-'!AG$2-'F+ , F-'!AG$3))</f>
        <v>1.8789296217422154E-2</v>
      </c>
      <c r="AH576" s="1" cm="1">
        <f t="array" ref="AH576">[1]!table_weight[GKHandling]*(('F+ , F-'!AH$2-[1]!tbl_gk[[#This Row],[GKHandling]])/('F+ , F-'!AH$2-'F+ , F-'!AH$3))</f>
        <v>3.5647676618034127E-2</v>
      </c>
      <c r="AI576" s="1" cm="1">
        <f t="array" ref="AI576">[1]!table_weight[GKKicking]*(('F+ , F-'!AI$2-[1]!tbl_gk[[#This Row],[GKKicking]])/('F+ , F-'!AI$2-'F+ , F-'!AI$3))</f>
        <v>1.6994219653179179E-2</v>
      </c>
      <c r="AJ576" s="1" cm="1">
        <f t="array" ref="AJ576">[1]!table_weight[GKPositioning]*(('F+ , F-'!AJ$2-[1]!tbl_gk[[#This Row],[GKPositioning]])/('F+ , F-'!AJ$2-'F+ , F-'!AJ$3))</f>
        <v>8.1989656221478496E-3</v>
      </c>
      <c r="AK576" s="1" cm="1">
        <f t="array" ref="AK576">[1]!table_weight[GKReflexes]*(('F+ , F-'!AK$2-[1]!tbl_gk[[#This Row],[GKReflexes]])/('F+ , F-'!AK$2-'F+ , F-'!AK$3))</f>
        <v>1.6397931244295699E-2</v>
      </c>
    </row>
    <row r="577" spans="1:37" x14ac:dyDescent="0.55000000000000004">
      <c r="A577" s="8">
        <f>[1]!tbl_gk[[#This Row],[ID]]</f>
        <v>217095</v>
      </c>
      <c r="B577" s="2" cm="1">
        <f t="array" ref="B577">[1]!table_weight[ValueEUR]*(('F+ , F-'!B$2-[1]!tbl_gk[[#This Row],[ValueEUR]])/('F+ , F-'!B$2-'F+ , F-'!B$3))</f>
        <v>2.132873306470154E-4</v>
      </c>
      <c r="C577" s="2" cm="1">
        <f t="array" ref="C577">[1]!table_weight[WageEUR]*(('F+ , F-'!C$2-[1]!tbl_gk[[#This Row],[WageEUR]])/('F+ , F-'!C$2-'F+ , F-'!C$3))</f>
        <v>0</v>
      </c>
      <c r="D577" s="2" cm="1">
        <f t="array" ref="D577">[1]!table_weight[Crossing]*(('F+ , F-'!D$2-[1]!tbl_gk[[#This Row],[Crossing]])/('F+ , F-'!D$2-'F+ , F-'!D$3))</f>
        <v>3.4746129089074922E-2</v>
      </c>
      <c r="E577" s="2" cm="1">
        <f t="array" ref="E577">[1]!table_weight[Finishing]*(('F+ , F-'!E$2-[1]!tbl_gk[[#This Row],[Finishing]])/('F+ , F-'!E$2-'F+ , F-'!E$3))</f>
        <v>1.3975509583206414E-2</v>
      </c>
      <c r="F577" s="2" cm="1">
        <f t="array" ref="F577">[1]!table_weight[HeadingAccuracy]*(('F+ , F-'!F$2-[1]!tbl_gk[[#This Row],[HeadingAccuracy]])/('F+ , F-'!F$2-'F+ , F-'!F$3))</f>
        <v>1.00216539308148E-2</v>
      </c>
      <c r="G577" s="2" cm="1">
        <f t="array" ref="G577">[1]!table_weight[ShortPassing]*(('F+ , F-'!G$2-[1]!tbl_gk[[#This Row],[ShortPassing]])/('F+ , F-'!G$2-'F+ , F-'!G$3))</f>
        <v>5.2034601718605494E-2</v>
      </c>
      <c r="H577" s="2" cm="1">
        <f t="array" ref="H577">[1]!table_weight[Volleys]*(('F+ , F-'!H$2-[1]!tbl_gk[[#This Row],[Volleys]])/('F+ , F-'!H$2-'F+ , F-'!H$3))</f>
        <v>9.2591367839048701E-4</v>
      </c>
      <c r="I577" s="2" cm="1">
        <f t="array" ref="I577">[1]!table_weight[Dribbling]*(('F+ , F-'!I$2-[1]!tbl_gk[[#This Row],[Dribbling]])/('F+ , F-'!I$2-'F+ , F-'!I$3))</f>
        <v>1.1734538658785652E-2</v>
      </c>
      <c r="J577" s="2" cm="1">
        <f t="array" ref="J577">[1]!table_weight[Curve]*(('F+ , F-'!J$2-[1]!tbl_gk[[#This Row],[Curve]])/('F+ , F-'!J$2-'F+ , F-'!J$3))</f>
        <v>9.4648953791028455E-3</v>
      </c>
      <c r="K577" s="2" cm="1">
        <f t="array" ref="K577">[1]!table_weight[FKAccuracy]*(('F+ , F-'!K$2-[1]!tbl_gk[[#This Row],[FKAccuracy]])/('F+ , F-'!K$2-'F+ , F-'!K$3))</f>
        <v>9.1268634012777444E-3</v>
      </c>
      <c r="L577" s="2" cm="1">
        <f t="array" ref="L577">[1]!table_weight[LongPassing]*(('F+ , F-'!L$2-[1]!tbl_gk[[#This Row],[LongPassing]])/('F+ , F-'!L$2-'F+ , F-'!L$3))</f>
        <v>1.9491267602728742E-2</v>
      </c>
      <c r="M577" s="2" cm="1">
        <f t="array" ref="M577">[1]!table_weight[BallControl]*(('F+ , F-'!M$2-[1]!tbl_gk[[#This Row],[BallControl]])/('F+ , F-'!M$2-'F+ , F-'!M$3))</f>
        <v>1.1299926115867666E-2</v>
      </c>
      <c r="N577" s="2" cm="1">
        <f t="array" ref="N577">[1]!table_weight[Acceleration]*(('F+ , F-'!N$2-[1]!tbl_gk[[#This Row],[Acceleration]])/('F+ , F-'!N$2-'F+ , F-'!N$3))</f>
        <v>5.1862059091966504E-3</v>
      </c>
      <c r="O577" s="2" cm="1">
        <f t="array" ref="O577">[1]!table_weight[SprintSpeed]*(('F+ , F-'!O$2-[1]!tbl_gk[[#This Row],[SprintSpeed]])/('F+ , F-'!O$2-'F+ , F-'!O$3))</f>
        <v>6.4654700334651587E-3</v>
      </c>
      <c r="P577" s="2" cm="1">
        <f t="array" ref="P577">[1]!table_weight[Agility]*(('F+ , F-'!P$2-[1]!tbl_gk[[#This Row],[Agility]])/('F+ , F-'!P$2-'F+ , F-'!P$3))</f>
        <v>4.4464206313917145E-3</v>
      </c>
      <c r="Q577" s="2" cm="1">
        <f t="array" ref="Q577">[1]!table_weight[Reactions]*(('F+ , F-'!Q$2-[1]!tbl_gk[[#This Row],[Reactions]])/('F+ , F-'!Q$2-'F+ , F-'!Q$3))</f>
        <v>9.2815560012993875E-4</v>
      </c>
      <c r="R577" s="2" cm="1">
        <f t="array" ref="R577">[1]!table_weight[Balance]*(('F+ , F-'!R$2-[1]!tbl_gk[[#This Row],[Balance]])/('F+ , F-'!R$2-'F+ , F-'!R$3))</f>
        <v>7.4505007357369231E-4</v>
      </c>
      <c r="S577" s="2" cm="1">
        <f t="array" ref="S577">[1]!table_weight[ShotPower]*(('F+ , F-'!S$2-[1]!tbl_gk[[#This Row],[ShotPower]])/('F+ , F-'!S$2-'F+ , F-'!S$3))</f>
        <v>6.4926873789576834E-3</v>
      </c>
      <c r="T577" s="2" cm="1">
        <f t="array" ref="T577">[1]!table_weight[Jumping]*(('F+ , F-'!T$2-[1]!tbl_gk[[#This Row],[Jumping]])/('F+ , F-'!T$2-'F+ , F-'!T$3))</f>
        <v>2.4902597721228252E-3</v>
      </c>
      <c r="U577" s="2" cm="1">
        <f t="array" ref="U577">[1]!table_weight[Stamina]*(('F+ , F-'!U$2-[1]!tbl_gk[[#This Row],[Stamina]])/('F+ , F-'!U$2-'F+ , F-'!U$3))</f>
        <v>8.5871026624925002E-4</v>
      </c>
      <c r="V577" s="2" cm="1">
        <f t="array" ref="V577">[1]!table_weight[Strength]*(('F+ , F-'!V$2-[1]!tbl_gk[[#This Row],[Strength]])/('F+ , F-'!V$2-'F+ , F-'!V$3))</f>
        <v>1.6859344894026941E-2</v>
      </c>
      <c r="W577" s="2" cm="1">
        <f t="array" ref="W577">[1]!table_weight[LongShots]*(('F+ , F-'!W$2-[1]!tbl_gk[[#This Row],[LongShots]])/('F+ , F-'!W$2-'F+ , F-'!W$3))</f>
        <v>8.570347340224143E-3</v>
      </c>
      <c r="X577" s="2" cm="1">
        <f t="array" ref="X577">[1]!table_weight[Aggression]*(('F+ , F-'!X$2-[1]!tbl_gk[[#This Row],[Aggression]])/('F+ , F-'!X$2-'F+ , F-'!X$3))</f>
        <v>1.5819896562214757E-2</v>
      </c>
      <c r="Y577" s="2" cm="1">
        <f t="array" ref="Y577">[1]!table_weight[Interceptions]*(('F+ , F-'!Y$2-[1]!tbl_gk[[#This Row],[Interceptions]])/('F+ , F-'!Y$2-'F+ , F-'!Y$3))</f>
        <v>1.5236173049287543E-2</v>
      </c>
      <c r="Z577" s="2" cm="1">
        <f t="array" ref="Z577">[1]!table_weight[Positioning]*(('F+ , F-'!Z$2-[1]!tbl_gk[[#This Row],[Positioning]])/('F+ , F-'!Z$2-'F+ , F-'!Z$3))</f>
        <v>1.4788899029848055E-4</v>
      </c>
      <c r="AA577" s="2" cm="1">
        <f t="array" ref="AA577">[1]!table_weight[Vision]*(('F+ , F-'!AA$2-[1]!tbl_gk[[#This Row],[Vision]])/('F+ , F-'!AA$2-'F+ , F-'!AA$3))</f>
        <v>3.5493357671635669E-3</v>
      </c>
      <c r="AB577" s="2" cm="1">
        <f t="array" ref="AB577">[1]!table_weight[Penalties]*(('F+ , F-'!AB$2-[1]!tbl_gk[[#This Row],[Penalties]])/('F+ , F-'!AB$2-'F+ , F-'!AB$3))</f>
        <v>1.9182071976949979E-3</v>
      </c>
      <c r="AC577" s="2" cm="1">
        <f t="array" ref="AC577">[1]!table_weight[Composure]*(('F+ , F-'!AC$2-[1]!tbl_gk[[#This Row],[Composure]])/('F+ , F-'!AC$2-'F+ , F-'!AC$3))</f>
        <v>1.9748183967676961E-3</v>
      </c>
      <c r="AD577" s="2" cm="1">
        <f t="array" ref="AD577">[1]!table_weight[Marking]*(('F+ , F-'!AD$2-[1]!tbl_gk[[#This Row],[Marking]])/('F+ , F-'!AD$2-'F+ , F-'!AD$3))</f>
        <v>1.8929790758205733E-2</v>
      </c>
      <c r="AE577" s="2" cm="1">
        <f t="array" ref="AE577">[1]!table_weight[StandingTackle]*(('F+ , F-'!AE$2-[1]!tbl_gk[[#This Row],[StandingTackle]])/('F+ , F-'!AE$2-'F+ , F-'!AE$3))</f>
        <v>2.241685747682258E-2</v>
      </c>
      <c r="AF577" s="2" cm="1">
        <f t="array" ref="AF577">[1]!table_weight[SlidingTackle]*(('F+ , F-'!AF$2-[1]!tbl_gk[[#This Row],[SlidingTackle]])/('F+ , F-'!AF$2-'F+ , F-'!AF$3))</f>
        <v>4.4833714953645158E-3</v>
      </c>
      <c r="AG577" s="2" cm="1">
        <f t="array" ref="AG577">[1]!table_weight[GKDiving]*(('F+ , F-'!AG$2-[1]!tbl_gk[[#This Row],[GKDiving]])/('F+ , F-'!AG$2-'F+ , F-'!AG$3))</f>
        <v>3.2454238921001903E-2</v>
      </c>
      <c r="AH577" s="2" cm="1">
        <f t="array" ref="AH577">[1]!table_weight[GKHandling]*(('F+ , F-'!AH$2-[1]!tbl_gk[[#This Row],[GKHandling]])/('F+ , F-'!AH$2-'F+ , F-'!AH$3))</f>
        <v>4.4559595772542655E-2</v>
      </c>
      <c r="AI577" s="2" cm="1">
        <f t="array" ref="AI577">[1]!table_weight[GKKicking]*(('F+ , F-'!AI$2-[1]!tbl_gk[[#This Row],[GKKicking]])/('F+ , F-'!AI$2-'F+ , F-'!AI$3))</f>
        <v>2.9516276239732256E-2</v>
      </c>
      <c r="AJ577" s="2" cm="1">
        <f t="array" ref="AJ577">[1]!table_weight[GKPositioning]*(('F+ , F-'!AJ$2-[1]!tbl_gk[[#This Row],[GKPositioning]])/('F+ , F-'!AJ$2-'F+ , F-'!AJ$3))</f>
        <v>1.7028620907537841E-2</v>
      </c>
      <c r="AK577" s="2" cm="1">
        <f t="array" ref="AK577">[1]!table_weight[GKReflexes]*(('F+ , F-'!AK$2-[1]!tbl_gk[[#This Row],[GKReflexes]])/('F+ , F-'!AK$2-'F+ , F-'!AK$3))</f>
        <v>3.2795862488591399E-2</v>
      </c>
    </row>
    <row r="578" spans="1:37" x14ac:dyDescent="0.55000000000000004">
      <c r="A578" s="7">
        <f>[1]!tbl_gk[[#This Row],[ID]]</f>
        <v>217096</v>
      </c>
      <c r="B578" s="1" cm="1">
        <f t="array" ref="B578">[1]!table_weight[ValueEUR]*(('F+ , F-'!B$2-[1]!tbl_gk[[#This Row],[ValueEUR]])/('F+ , F-'!B$2-'F+ , F-'!B$3))</f>
        <v>3.367532239303818E-4</v>
      </c>
      <c r="C578" s="1" cm="1">
        <f t="array" ref="C578">[1]!table_weight[WageEUR]*(('F+ , F-'!C$2-[1]!tbl_gk[[#This Row],[WageEUR]])/('F+ , F-'!C$2-'F+ , F-'!C$3))</f>
        <v>1.0171443180448721E-3</v>
      </c>
      <c r="D578" s="1" cm="1">
        <f t="array" ref="D578">[1]!table_weight[Crossing]*(('F+ , F-'!D$2-[1]!tbl_gk[[#This Row],[Crossing]])/('F+ , F-'!D$2-'F+ , F-'!D$3))</f>
        <v>2.9141914719869291E-2</v>
      </c>
      <c r="E578" s="1" cm="1">
        <f t="array" ref="E578">[1]!table_weight[Finishing]*(('F+ , F-'!E$2-[1]!tbl_gk[[#This Row],[Finishing]])/('F+ , F-'!E$2-'F+ , F-'!E$3))</f>
        <v>1.4973760267721157E-2</v>
      </c>
      <c r="F578" s="1" cm="1">
        <f t="array" ref="F578">[1]!table_weight[HeadingAccuracy]*(('F+ , F-'!F$2-[1]!tbl_gk[[#This Row],[HeadingAccuracy]])/('F+ , F-'!F$2-'F+ , F-'!F$3))</f>
        <v>8.351378275679E-3</v>
      </c>
      <c r="G578" s="1" cm="1">
        <f t="array" ref="G578">[1]!table_weight[ShortPassing]*(('F+ , F-'!G$2-[1]!tbl_gk[[#This Row],[ShortPassing]])/('F+ , F-'!G$2-'F+ , F-'!G$3))</f>
        <v>5.9066304653552192E-2</v>
      </c>
      <c r="H578" s="1" cm="1">
        <f t="array" ref="H578">[1]!table_weight[Volleys]*(('F+ , F-'!H$2-[1]!tbl_gk[[#This Row],[Volleys]])/('F+ , F-'!H$2-'F+ , F-'!H$3))</f>
        <v>1.2731313077869197E-3</v>
      </c>
      <c r="I578" s="1" cm="1">
        <f t="array" ref="I578">[1]!table_weight[Dribbling]*(('F+ , F-'!I$2-[1]!tbl_gk[[#This Row],[Dribbling]])/('F+ , F-'!I$2-'F+ , F-'!I$3))</f>
        <v>1.1734538658785652E-2</v>
      </c>
      <c r="J578" s="1" cm="1">
        <f t="array" ref="J578">[1]!table_weight[Curve]*(('F+ , F-'!J$2-[1]!tbl_gk[[#This Row],[Curve]])/('F+ , F-'!J$2-'F+ , F-'!J$3))</f>
        <v>9.1268634012777444E-3</v>
      </c>
      <c r="K578" s="1" cm="1">
        <f t="array" ref="K578">[1]!table_weight[FKAccuracy]*(('F+ , F-'!K$2-[1]!tbl_gk[[#This Row],[FKAccuracy]])/('F+ , F-'!K$2-'F+ , F-'!K$3))</f>
        <v>9.2789777912990392E-3</v>
      </c>
      <c r="L578" s="1" cm="1">
        <f t="array" ref="L578">[1]!table_weight[LongPassing]*(('F+ , F-'!L$2-[1]!tbl_gk[[#This Row],[LongPassing]])/('F+ , F-'!L$2-'F+ , F-'!L$3))</f>
        <v>2.7071205003789917E-2</v>
      </c>
      <c r="M578" s="1" cm="1">
        <f t="array" ref="M578">[1]!table_weight[BallControl]*(('F+ , F-'!M$2-[1]!tbl_gk[[#This Row],[BallControl]])/('F+ , F-'!M$2-'F+ , F-'!M$3))</f>
        <v>1.0430701030031691E-2</v>
      </c>
      <c r="N578" s="1" cm="1">
        <f t="array" ref="N578">[1]!table_weight[Acceleration]*(('F+ , F-'!N$2-[1]!tbl_gk[[#This Row],[Acceleration]])/('F+ , F-'!N$2-'F+ , F-'!N$3))</f>
        <v>4.9607186957533181E-3</v>
      </c>
      <c r="O578" s="1" cm="1">
        <f t="array" ref="O578">[1]!table_weight[SprintSpeed]*(('F+ , F-'!O$2-[1]!tbl_gk[[#This Row],[SprintSpeed]])/('F+ , F-'!O$2-'F+ , F-'!O$3))</f>
        <v>5.3410404624277394E-3</v>
      </c>
      <c r="P578" s="1" cm="1">
        <f t="array" ref="P578">[1]!table_weight[Agility]*(('F+ , F-'!P$2-[1]!tbl_gk[[#This Row],[Agility]])/('F+ , F-'!P$2-'F+ , F-'!P$3))</f>
        <v>4.680442769886016E-3</v>
      </c>
      <c r="Q578" s="1" cm="1">
        <f t="array" ref="Q578">[1]!table_weight[Reactions]*(('F+ , F-'!Q$2-[1]!tbl_gk[[#This Row],[Reactions]])/('F+ , F-'!Q$2-'F+ , F-'!Q$3))</f>
        <v>1.2891050001804705E-3</v>
      </c>
      <c r="R578" s="1" cm="1">
        <f t="array" ref="R578">[1]!table_weight[Balance]*(('F+ , F-'!R$2-[1]!tbl_gk[[#This Row],[Balance]])/('F+ , F-'!R$2-'F+ , F-'!R$3))</f>
        <v>1.1175751103605386E-3</v>
      </c>
      <c r="S578" s="1" cm="1">
        <f t="array" ref="S578">[1]!table_weight[ShotPower]*(('F+ , F-'!S$2-[1]!tbl_gk[[#This Row],[ShotPower]])/('F+ , F-'!S$2-'F+ , F-'!S$3))</f>
        <v>4.4150274176912247E-3</v>
      </c>
      <c r="T578" s="1" cm="1">
        <f t="array" ref="T578">[1]!table_weight[Jumping]*(('F+ , F-'!T$2-[1]!tbl_gk[[#This Row],[Jumping]])/('F+ , F-'!T$2-'F+ , F-'!T$3))</f>
        <v>2.8337438786225251E-3</v>
      </c>
      <c r="U578" s="1" cm="1">
        <f t="array" ref="U578">[1]!table_weight[Stamina]*(('F+ , F-'!U$2-[1]!tbl_gk[[#This Row],[Stamina]])/('F+ , F-'!U$2-'F+ , F-'!U$3))</f>
        <v>6.0109718637447497E-3</v>
      </c>
      <c r="V578" s="1" cm="1">
        <f t="array" ref="V578">[1]!table_weight[Strength]*(('F+ , F-'!V$2-[1]!tbl_gk[[#This Row],[Strength]])/('F+ , F-'!V$2-'F+ , F-'!V$3))</f>
        <v>3.0169354020890316E-2</v>
      </c>
      <c r="W578" s="1" cm="1">
        <f t="array" ref="W578">[1]!table_weight[LongShots]*(('F+ , F-'!W$2-[1]!tbl_gk[[#This Row],[LongShots]])/('F+ , F-'!W$2-'F+ , F-'!W$3))</f>
        <v>7.5315173595909123E-3</v>
      </c>
      <c r="X578" s="1" cm="1">
        <f t="array" ref="X578">[1]!table_weight[Aggression]*(('F+ , F-'!X$2-[1]!tbl_gk[[#This Row],[Aggression]])/('F+ , F-'!X$2-'F+ , F-'!X$3))</f>
        <v>1.1560693641618476E-2</v>
      </c>
      <c r="Y578" s="1" cm="1">
        <f t="array" ref="Y578">[1]!table_weight[Interceptions]*(('F+ , F-'!Y$2-[1]!tbl_gk[[#This Row],[Interceptions]])/('F+ , F-'!Y$2-'F+ , F-'!Y$3))</f>
        <v>1.3158513088021059E-2</v>
      </c>
      <c r="Z578" s="1" cm="1">
        <f t="array" ref="Z578">[1]!table_weight[Positioning]*(('F+ , F-'!Z$2-[1]!tbl_gk[[#This Row],[Positioning]])/('F+ , F-'!Z$2-'F+ , F-'!Z$3))</f>
        <v>1.4788899029848055E-4</v>
      </c>
      <c r="AA578" s="1" cm="1">
        <f t="array" ref="AA578">[1]!table_weight[Vision]*(('F+ , F-'!AA$2-[1]!tbl_gk[[#This Row],[Vision]])/('F+ , F-'!AA$2-'F+ , F-'!AA$3))</f>
        <v>1.7746678835817837E-2</v>
      </c>
      <c r="AB578" s="1" cm="1">
        <f t="array" ref="AB578">[1]!table_weight[Penalties]*(('F+ , F-'!AB$2-[1]!tbl_gk[[#This Row],[Penalties]])/('F+ , F-'!AB$2-'F+ , F-'!AB$3))</f>
        <v>2.2313838830329571E-3</v>
      </c>
      <c r="AC578" s="1" cm="1">
        <f t="array" ref="AC578">[1]!table_weight[Composure]*(('F+ , F-'!AC$2-[1]!tbl_gk[[#This Row],[Composure]])/('F+ , F-'!AC$2-'F+ , F-'!AC$3))</f>
        <v>2.2416857476822497E-3</v>
      </c>
      <c r="AD578" s="1" cm="1">
        <f t="array" ref="AD578">[1]!table_weight[Marking]*(('F+ , F-'!AD$2-[1]!tbl_gk[[#This Row],[Marking]])/('F+ , F-'!AD$2-'F+ , F-'!AD$3))</f>
        <v>1.5774825631838112E-2</v>
      </c>
      <c r="AE578" s="1" cm="1">
        <f t="array" ref="AE578">[1]!table_weight[StandingTackle]*(('F+ , F-'!AE$2-[1]!tbl_gk[[#This Row],[StandingTackle]])/('F+ , F-'!AE$2-'F+ , F-'!AE$3))</f>
        <v>1.3450114486093548E-2</v>
      </c>
      <c r="AF578" s="1" cm="1">
        <f t="array" ref="AF578">[1]!table_weight[SlidingTackle]*(('F+ , F-'!AF$2-[1]!tbl_gk[[#This Row],[SlidingTackle]])/('F+ , F-'!AF$2-'F+ , F-'!AF$3))</f>
        <v>3.7361429128037632E-3</v>
      </c>
      <c r="AG578" s="1" cm="1">
        <f t="array" ref="AG578">[1]!table_weight[GKDiving]*(('F+ , F-'!AG$2-[1]!tbl_gk[[#This Row],[GKDiving]])/('F+ , F-'!AG$2-'F+ , F-'!AG$3))</f>
        <v>3.7578592434844307E-2</v>
      </c>
      <c r="AH578" s="1" cm="1">
        <f t="array" ref="AH578">[1]!table_weight[GKHandling]*(('F+ , F-'!AH$2-[1]!tbl_gk[[#This Row],[GKHandling]])/('F+ , F-'!AH$2-'F+ , F-'!AH$3))</f>
        <v>4.2777211941640955E-2</v>
      </c>
      <c r="AI578" s="1" cm="1">
        <f t="array" ref="AI578">[1]!table_weight[GKKicking]*(('F+ , F-'!AI$2-[1]!tbl_gk[[#This Row],[GKKicking]])/('F+ , F-'!AI$2-'F+ , F-'!AI$3))</f>
        <v>1.9677517493154842E-2</v>
      </c>
      <c r="AJ578" s="1" cm="1">
        <f t="array" ref="AJ578">[1]!table_weight[GKPositioning]*(('F+ , F-'!AJ$2-[1]!tbl_gk[[#This Row],[GKPositioning]])/('F+ , F-'!AJ$2-'F+ , F-'!AJ$3))</f>
        <v>1.7028620907537841E-2</v>
      </c>
      <c r="AK578" s="1" cm="1">
        <f t="array" ref="AK578">[1]!table_weight[GKReflexes]*(('F+ , F-'!AK$2-[1]!tbl_gk[[#This Row],[GKReflexes]])/('F+ , F-'!AK$2-'F+ , F-'!AK$3))</f>
        <v>4.1905824290977896E-2</v>
      </c>
    </row>
    <row r="579" spans="1:37" x14ac:dyDescent="0.55000000000000004">
      <c r="A579" s="8">
        <f>[1]!tbl_gk[[#This Row],[ID]]</f>
        <v>217231</v>
      </c>
      <c r="B579" s="2" cm="1">
        <f t="array" ref="B579">[1]!table_weight[ValueEUR]*(('F+ , F-'!B$2-[1]!tbl_gk[[#This Row],[ValueEUR]])/('F+ , F-'!B$2-'F+ , F-'!B$3))</f>
        <v>1.8828548725713373E-5</v>
      </c>
      <c r="C579" s="2" cm="1">
        <f t="array" ref="C579">[1]!table_weight[WageEUR]*(('F+ , F-'!C$2-[1]!tbl_gk[[#This Row],[WageEUR]])/('F+ , F-'!C$2-'F+ , F-'!C$3))</f>
        <v>0</v>
      </c>
      <c r="D579" s="2" cm="1">
        <f t="array" ref="D579">[1]!table_weight[Crossing]*(('F+ , F-'!D$2-[1]!tbl_gk[[#This Row],[Crossing]])/('F+ , F-'!D$2-'F+ , F-'!D$3))</f>
        <v>2.9141914719869291E-2</v>
      </c>
      <c r="E579" s="2" cm="1">
        <f t="array" ref="E579">[1]!table_weight[Finishing]*(('F+ , F-'!E$2-[1]!tbl_gk[[#This Row],[Finishing]])/('F+ , F-'!E$2-'F+ , F-'!E$3))</f>
        <v>1.0980757529662181E-2</v>
      </c>
      <c r="F579" s="2" cm="1">
        <f t="array" ref="F579">[1]!table_weight[HeadingAccuracy]*(('F+ , F-'!F$2-[1]!tbl_gk[[#This Row],[HeadingAccuracy]])/('F+ , F-'!F$2-'F+ , F-'!F$3))</f>
        <v>8.7689471894629514E-3</v>
      </c>
      <c r="G579" s="2" cm="1">
        <f t="array" ref="G579">[1]!table_weight[ShortPassing]*(('F+ , F-'!G$2-[1]!tbl_gk[[#This Row],[ShortPassing]])/('F+ , F-'!G$2-'F+ , F-'!G$3))</f>
        <v>5.6253623479573515E-2</v>
      </c>
      <c r="H579" s="2" cm="1">
        <f t="array" ref="H579">[1]!table_weight[Volleys]*(('F+ , F-'!H$2-[1]!tbl_gk[[#This Row],[Volleys]])/('F+ , F-'!H$2-'F+ , F-'!H$3))</f>
        <v>1.3888705175857305E-3</v>
      </c>
      <c r="I579" s="2" cm="1">
        <f t="array" ref="I579">[1]!table_weight[Dribbling]*(('F+ , F-'!I$2-[1]!tbl_gk[[#This Row],[Dribbling]])/('F+ , F-'!I$2-'F+ , F-'!I$3))</f>
        <v>9.7787822156547109E-3</v>
      </c>
      <c r="J579" s="2" cm="1">
        <f t="array" ref="J579">[1]!table_weight[Curve]*(('F+ , F-'!J$2-[1]!tbl_gk[[#This Row],[Curve]])/('F+ , F-'!J$2-'F+ , F-'!J$3))</f>
        <v>9.1268634012777444E-3</v>
      </c>
      <c r="K579" s="2" cm="1">
        <f t="array" ref="K579">[1]!table_weight[FKAccuracy]*(('F+ , F-'!K$2-[1]!tbl_gk[[#This Row],[FKAccuracy]])/('F+ , F-'!K$2-'F+ , F-'!K$3))</f>
        <v>8.6705202312138564E-3</v>
      </c>
      <c r="L579" s="2" cm="1">
        <f t="array" ref="L579">[1]!table_weight[LongPassing]*(('F+ , F-'!L$2-[1]!tbl_gk[[#This Row],[LongPassing]])/('F+ , F-'!L$2-'F+ , F-'!L$3))</f>
        <v>2.3281236303259328E-2</v>
      </c>
      <c r="M579" s="2" cm="1">
        <f t="array" ref="M579">[1]!table_weight[BallControl]*(('F+ , F-'!M$2-[1]!tbl_gk[[#This Row],[BallControl]])/('F+ , F-'!M$2-'F+ , F-'!M$3))</f>
        <v>1.2603763744621627E-2</v>
      </c>
      <c r="N579" s="2" cm="1">
        <f t="array" ref="N579">[1]!table_weight[Acceleration]*(('F+ , F-'!N$2-[1]!tbl_gk[[#This Row],[Acceleration]])/('F+ , F-'!N$2-'F+ , F-'!N$3))</f>
        <v>5.637180336083316E-3</v>
      </c>
      <c r="O579" s="2" cm="1">
        <f t="array" ref="O579">[1]!table_weight[SprintSpeed]*(('F+ , F-'!O$2-[1]!tbl_gk[[#This Row],[SprintSpeed]])/('F+ , F-'!O$2-'F+ , F-'!O$3))</f>
        <v>7.0276848189838679E-3</v>
      </c>
      <c r="P579" s="2" cm="1">
        <f t="array" ref="P579">[1]!table_weight[Agility]*(('F+ , F-'!P$2-[1]!tbl_gk[[#This Row],[Agility]])/('F+ , F-'!P$2-'F+ , F-'!P$3))</f>
        <v>4.5634317006388652E-3</v>
      </c>
      <c r="Q579" s="2" cm="1">
        <f t="array" ref="Q579">[1]!table_weight[Reactions]*(('F+ , F-'!Q$2-[1]!tbl_gk[[#This Row],[Reactions]])/('F+ , F-'!Q$2-'F+ , F-'!Q$3))</f>
        <v>2.1141322002959716E-3</v>
      </c>
      <c r="R579" s="2" cm="1">
        <f t="array" ref="R579">[1]!table_weight[Balance]*(('F+ , F-'!R$2-[1]!tbl_gk[[#This Row],[Balance]])/('F+ , F-'!R$2-'F+ , F-'!R$3))</f>
        <v>9.9340009809825627E-4</v>
      </c>
      <c r="S579" s="2" cm="1">
        <f t="array" ref="S579">[1]!table_weight[ShotPower]*(('F+ , F-'!S$2-[1]!tbl_gk[[#This Row],[ShotPower]])/('F+ , F-'!S$2-'F+ , F-'!S$3))</f>
        <v>6.7523948741159906E-3</v>
      </c>
      <c r="T579" s="2" cm="1">
        <f t="array" ref="T579">[1]!table_weight[Jumping]*(('F+ , F-'!T$2-[1]!tbl_gk[[#This Row],[Jumping]])/('F+ , F-'!T$2-'F+ , F-'!T$3))</f>
        <v>2.3185177188729754E-3</v>
      </c>
      <c r="U579" s="2" cm="1">
        <f t="array" ref="U579">[1]!table_weight[Stamina]*(('F+ , F-'!U$2-[1]!tbl_gk[[#This Row],[Stamina]])/('F+ , F-'!U$2-'F+ , F-'!U$3))</f>
        <v>1.7174205324984999E-2</v>
      </c>
      <c r="V579" s="2" cm="1">
        <f t="array" ref="V579">[1]!table_weight[Strength]*(('F+ , F-'!V$2-[1]!tbl_gk[[#This Row],[Strength]])/('F+ , F-'!V$2-'F+ , F-'!V$3))</f>
        <v>2.9282020079099427E-2</v>
      </c>
      <c r="W579" s="2" cm="1">
        <f t="array" ref="W579">[1]!table_weight[LongShots]*(('F+ , F-'!W$2-[1]!tbl_gk[[#This Row],[LongShots]])/('F+ , F-'!W$2-'F+ , F-'!W$3))</f>
        <v>8.3106398450658349E-3</v>
      </c>
      <c r="X579" s="2" cm="1">
        <f t="array" ref="X579">[1]!table_weight[Aggression]*(('F+ , F-'!X$2-[1]!tbl_gk[[#This Row],[Aggression]])/('F+ , F-'!X$2-'F+ , F-'!X$3))</f>
        <v>1.642835412229994E-2</v>
      </c>
      <c r="Y579" s="2" cm="1">
        <f t="array" ref="Y579">[1]!table_weight[Interceptions]*(('F+ , F-'!Y$2-[1]!tbl_gk[[#This Row],[Interceptions]])/('F+ , F-'!Y$2-'F+ , F-'!Y$3))</f>
        <v>1.8698939651398346E-2</v>
      </c>
      <c r="Z579" s="2" cm="1">
        <f t="array" ref="Z579">[1]!table_weight[Positioning]*(('F+ , F-'!Z$2-[1]!tbl_gk[[#This Row],[Positioning]])/('F+ , F-'!Z$2-'F+ , F-'!Z$3))</f>
        <v>0</v>
      </c>
      <c r="AA579" s="2" cm="1">
        <f t="array" ref="AA579">[1]!table_weight[Vision]*(('F+ , F-'!AA$2-[1]!tbl_gk[[#This Row],[Vision]])/('F+ , F-'!AA$2-'F+ , F-'!AA$3))</f>
        <v>3.9042693438799236E-2</v>
      </c>
      <c r="AB579" s="2" cm="1">
        <f t="array" ref="AB579">[1]!table_weight[Penalties]*(('F+ , F-'!AB$2-[1]!tbl_gk[[#This Row],[Penalties]])/('F+ , F-'!AB$2-'F+ , F-'!AB$3))</f>
        <v>1.9965013690294879E-3</v>
      </c>
      <c r="AC579" s="2" cm="1">
        <f t="array" ref="AC579">[1]!table_weight[Composure]*(('F+ , F-'!AC$2-[1]!tbl_gk[[#This Row],[Composure]])/('F+ , F-'!AC$2-'F+ , F-'!AC$3))</f>
        <v>2.401806158230982E-3</v>
      </c>
      <c r="AD579" s="2" cm="1">
        <f t="array" ref="AD579">[1]!table_weight[Marking]*(('F+ , F-'!AD$2-[1]!tbl_gk[[#This Row],[Marking]])/('F+ , F-'!AD$2-'F+ , F-'!AD$3))</f>
        <v>2.8394686137308601E-2</v>
      </c>
      <c r="AE579" s="2" cm="1">
        <f t="array" ref="AE579">[1]!table_weight[StandingTackle]*(('F+ , F-'!AE$2-[1]!tbl_gk[[#This Row],[StandingTackle]])/('F+ , F-'!AE$2-'F+ , F-'!AE$3))</f>
        <v>1.5691800233775807E-2</v>
      </c>
      <c r="AF579" s="2" cm="1">
        <f t="array" ref="AF579">[1]!table_weight[SlidingTackle]*(('F+ , F-'!AF$2-[1]!tbl_gk[[#This Row],[SlidingTackle]])/('F+ , F-'!AF$2-'F+ , F-'!AF$3))</f>
        <v>4.4833714953645158E-3</v>
      </c>
      <c r="AG579" s="2" cm="1">
        <f t="array" ref="AG579">[1]!table_weight[GKDiving]*(('F+ , F-'!AG$2-[1]!tbl_gk[[#This Row],[GKDiving]])/('F+ , F-'!AG$2-'F+ , F-'!AG$3))</f>
        <v>5.6367888652266468E-2</v>
      </c>
      <c r="AH579" s="2" cm="1">
        <f t="array" ref="AH579">[1]!table_weight[GKHandling]*(('F+ , F-'!AH$2-[1]!tbl_gk[[#This Row],[GKHandling]])/('F+ , F-'!AH$2-'F+ , F-'!AH$3))</f>
        <v>5.5253898757952898E-2</v>
      </c>
      <c r="AI579" s="2" cm="1">
        <f t="array" ref="AI579">[1]!table_weight[GKKicking]*(('F+ , F-'!AI$2-[1]!tbl_gk[[#This Row],[GKKicking]])/('F+ , F-'!AI$2-'F+ , F-'!AI$3))</f>
        <v>3.1305141466382698E-2</v>
      </c>
      <c r="AJ579" s="2" cm="1">
        <f t="array" ref="AJ579">[1]!table_weight[GKPositioning]*(('F+ , F-'!AJ$2-[1]!tbl_gk[[#This Row],[GKPositioning]])/('F+ , F-'!AJ$2-'F+ , F-'!AJ$3))</f>
        <v>2.0812758886990693E-2</v>
      </c>
      <c r="AK579" s="2" cm="1">
        <f t="array" ref="AK579">[1]!table_weight[GKReflexes]*(('F+ , F-'!AK$2-[1]!tbl_gk[[#This Row],[GKReflexes]])/('F+ , F-'!AK$2-'F+ , F-'!AK$3))</f>
        <v>5.2837778453841702E-2</v>
      </c>
    </row>
    <row r="580" spans="1:37" x14ac:dyDescent="0.55000000000000004">
      <c r="A580" s="7">
        <f>[1]!tbl_gk[[#This Row],[ID]]</f>
        <v>218212</v>
      </c>
      <c r="B580" s="1" cm="1">
        <f t="array" ref="B580">[1]!table_weight[ValueEUR]*(('F+ , F-'!B$2-[1]!tbl_gk[[#This Row],[ValueEUR]])/('F+ , F-'!B$2-'F+ , F-'!B$3))</f>
        <v>4.6021911721374819E-4</v>
      </c>
      <c r="C580" s="1" cm="1">
        <f t="array" ref="C580">[1]!table_weight[WageEUR]*(('F+ , F-'!C$2-[1]!tbl_gk[[#This Row],[WageEUR]])/('F+ , F-'!C$2-'F+ , F-'!C$3))</f>
        <v>5.4769309433185431E-4</v>
      </c>
      <c r="D580" s="1" cm="1">
        <f t="array" ref="D580">[1]!table_weight[Crossing]*(('F+ , F-'!D$2-[1]!tbl_gk[[#This Row],[Crossing]])/('F+ , F-'!D$2-'F+ , F-'!D$3))</f>
        <v>3.3625286215233793E-2</v>
      </c>
      <c r="E580" s="1" cm="1">
        <f t="array" ref="E580">[1]!table_weight[Finishing]*(('F+ , F-'!E$2-[1]!tbl_gk[[#This Row],[Finishing]])/('F+ , F-'!E$2-'F+ , F-'!E$3))</f>
        <v>7.9860054761179498E-3</v>
      </c>
      <c r="F580" s="1" cm="1">
        <f t="array" ref="F580">[1]!table_weight[HeadingAccuracy]*(('F+ , F-'!F$2-[1]!tbl_gk[[#This Row],[HeadingAccuracy]])/('F+ , F-'!F$2-'F+ , F-'!F$3))</f>
        <v>8.351378275679E-3</v>
      </c>
      <c r="G580" s="1" cm="1">
        <f t="array" ref="G580">[1]!table_weight[ShortPassing]*(('F+ , F-'!G$2-[1]!tbl_gk[[#This Row],[ShortPassing]])/('F+ , F-'!G$2-'F+ , F-'!G$3))</f>
        <v>4.9221920544626818E-2</v>
      </c>
      <c r="H580" s="1" cm="1">
        <f t="array" ref="H580">[1]!table_weight[Volleys]*(('F+ , F-'!H$2-[1]!tbl_gk[[#This Row],[Volleys]])/('F+ , F-'!H$2-'F+ , F-'!H$3))</f>
        <v>8.1017446859167619E-4</v>
      </c>
      <c r="I580" s="1" cm="1">
        <f t="array" ref="I580">[1]!table_weight[Dribbling]*(('F+ , F-'!I$2-[1]!tbl_gk[[#This Row],[Dribbling]])/('F+ , F-'!I$2-'F+ , F-'!I$3))</f>
        <v>1.1734538658785652E-2</v>
      </c>
      <c r="J580" s="1" cm="1">
        <f t="array" ref="J580">[1]!table_weight[Curve]*(('F+ , F-'!J$2-[1]!tbl_gk[[#This Row],[Curve]])/('F+ , F-'!J$2-'F+ , F-'!J$3))</f>
        <v>7.6057195010647873E-3</v>
      </c>
      <c r="K580" s="1" cm="1">
        <f t="array" ref="K580">[1]!table_weight[FKAccuracy]*(('F+ , F-'!K$2-[1]!tbl_gk[[#This Row],[FKAccuracy]])/('F+ , F-'!K$2-'F+ , F-'!K$3))</f>
        <v>9.1268634012777444E-3</v>
      </c>
      <c r="L580" s="1" cm="1">
        <f t="array" ref="L580">[1]!table_weight[LongPassing]*(('F+ , F-'!L$2-[1]!tbl_gk[[#This Row],[LongPassing]])/('F+ , F-'!L$2-'F+ , F-'!L$3))</f>
        <v>1.5701298902198155E-2</v>
      </c>
      <c r="M580" s="1" cm="1">
        <f t="array" ref="M580">[1]!table_weight[BallControl]*(('F+ , F-'!M$2-[1]!tbl_gk[[#This Row],[BallControl]])/('F+ , F-'!M$2-'F+ , F-'!M$3))</f>
        <v>1.1734538658785654E-2</v>
      </c>
      <c r="N580" s="1" cm="1">
        <f t="array" ref="N580">[1]!table_weight[Acceleration]*(('F+ , F-'!N$2-[1]!tbl_gk[[#This Row],[Acceleration]])/('F+ , F-'!N$2-'F+ , F-'!N$3))</f>
        <v>4.5097442688666525E-3</v>
      </c>
      <c r="O580" s="1" cm="1">
        <f t="array" ref="O580">[1]!table_weight[SprintSpeed]*(('F+ , F-'!O$2-[1]!tbl_gk[[#This Row],[SprintSpeed]])/('F+ , F-'!O$2-'F+ , F-'!O$3))</f>
        <v>4.2166108913903209E-3</v>
      </c>
      <c r="P580" s="1" cm="1">
        <f t="array" ref="P580">[1]!table_weight[Agility]*(('F+ , F-'!P$2-[1]!tbl_gk[[#This Row],[Agility]])/('F+ , F-'!P$2-'F+ , F-'!P$3))</f>
        <v>3.5103320774145116E-3</v>
      </c>
      <c r="Q580" s="1" cm="1">
        <f t="array" ref="Q580">[1]!table_weight[Reactions]*(('F+ , F-'!Q$2-[1]!tbl_gk[[#This Row],[Reactions]])/('F+ , F-'!Q$2-'F+ , F-'!Q$3))</f>
        <v>9.7971980013715747E-4</v>
      </c>
      <c r="R580" s="1" cm="1">
        <f t="array" ref="R580">[1]!table_weight[Balance]*(('F+ , F-'!R$2-[1]!tbl_gk[[#This Row],[Balance]])/('F+ , F-'!R$2-'F+ , F-'!R$3))</f>
        <v>5.5878755518026931E-4</v>
      </c>
      <c r="S580" s="1" cm="1">
        <f t="array" ref="S580">[1]!table_weight[ShotPower]*(('F+ , F-'!S$2-[1]!tbl_gk[[#This Row],[ShotPower]])/('F+ , F-'!S$2-'F+ , F-'!S$3))</f>
        <v>5.4538573983244545E-3</v>
      </c>
      <c r="T580" s="1" cm="1">
        <f t="array" ref="T580">[1]!table_weight[Jumping]*(('F+ , F-'!T$2-[1]!tbl_gk[[#This Row],[Jumping]])/('F+ , F-'!T$2-'F+ , F-'!T$3))</f>
        <v>1.5456784792486503E-3</v>
      </c>
      <c r="U580" s="1" cm="1">
        <f t="array" ref="U580">[1]!table_weight[Stamina]*(('F+ , F-'!U$2-[1]!tbl_gk[[#This Row],[Stamina]])/('F+ , F-'!U$2-'F+ , F-'!U$3))</f>
        <v>2.5761307987477501E-3</v>
      </c>
      <c r="V580" s="1" cm="1">
        <f t="array" ref="V580">[1]!table_weight[Strength]*(('F+ , F-'!V$2-[1]!tbl_gk[[#This Row],[Strength]])/('F+ , F-'!V$2-'F+ , F-'!V$3))</f>
        <v>1.6859344894026941E-2</v>
      </c>
      <c r="W580" s="1" cm="1">
        <f t="array" ref="W580">[1]!table_weight[LongShots]*(('F+ , F-'!W$2-[1]!tbl_gk[[#This Row],[LongShots]])/('F+ , F-'!W$2-'F+ , F-'!W$3))</f>
        <v>6.4926873789576834E-3</v>
      </c>
      <c r="X580" s="1" cm="1">
        <f t="array" ref="X580">[1]!table_weight[Aggression]*(('F+ , F-'!X$2-[1]!tbl_gk[[#This Row],[Aggression]])/('F+ , F-'!X$2-'F+ , F-'!X$3))</f>
        <v>1.460298144204439E-2</v>
      </c>
      <c r="Y580" s="1" cm="1">
        <f t="array" ref="Y580">[1]!table_weight[Interceptions]*(('F+ , F-'!Y$2-[1]!tbl_gk[[#This Row],[Interceptions]])/('F+ , F-'!Y$2-'F+ , F-'!Y$3))</f>
        <v>1.9391492971820509E-2</v>
      </c>
      <c r="Z580" s="1" cm="1">
        <f t="array" ref="Z580">[1]!table_weight[Positioning]*(('F+ , F-'!Z$2-[1]!tbl_gk[[#This Row],[Positioning]])/('F+ , F-'!Z$2-'F+ , F-'!Z$3))</f>
        <v>7.394449514924029E-4</v>
      </c>
      <c r="AA580" s="1" cm="1">
        <f t="array" ref="AA580">[1]!table_weight[Vision]*(('F+ , F-'!AA$2-[1]!tbl_gk[[#This Row],[Vision]])/('F+ , F-'!AA$2-'F+ , F-'!AA$3))</f>
        <v>2.6974951830443111E-2</v>
      </c>
      <c r="AB580" s="1" cm="1">
        <f t="array" ref="AB580">[1]!table_weight[Penalties]*(('F+ , F-'!AB$2-[1]!tbl_gk[[#This Row],[Penalties]])/('F+ , F-'!AB$2-'F+ , F-'!AB$3))</f>
        <v>2.153089711698467E-3</v>
      </c>
      <c r="AC580" s="1" cm="1">
        <f t="array" ref="AC580">[1]!table_weight[Composure]*(('F+ , F-'!AC$2-[1]!tbl_gk[[#This Row],[Composure]])/('F+ , F-'!AC$2-'F+ , F-'!AC$3))</f>
        <v>8.5397552292657128E-4</v>
      </c>
      <c r="AD580" s="1" cm="1">
        <f t="array" ref="AD580">[1]!table_weight[Marking]*(('F+ , F-'!AD$2-[1]!tbl_gk[[#This Row],[Marking]])/('F+ , F-'!AD$2-'F+ , F-'!AD$3))</f>
        <v>3.1549651263676225E-2</v>
      </c>
      <c r="AE580" s="1" cm="1">
        <f t="array" ref="AE580">[1]!table_weight[StandingTackle]*(('F+ , F-'!AE$2-[1]!tbl_gk[[#This Row],[StandingTackle]])/('F+ , F-'!AE$2-'F+ , F-'!AE$3))</f>
        <v>2.241685747682258E-2</v>
      </c>
      <c r="AF580" s="1" cm="1">
        <f t="array" ref="AF580">[1]!table_weight[SlidingTackle]*(('F+ , F-'!AF$2-[1]!tbl_gk[[#This Row],[SlidingTackle]])/('F+ , F-'!AF$2-'F+ , F-'!AF$3))</f>
        <v>8.9667429907290316E-3</v>
      </c>
      <c r="AG580" s="1" cm="1">
        <f t="array" ref="AG580">[1]!table_weight[GKDiving]*(('F+ , F-'!AG$2-[1]!tbl_gk[[#This Row],[GKDiving]])/('F+ , F-'!AG$2-'F+ , F-'!AG$3))</f>
        <v>3.0746121083054436E-2</v>
      </c>
      <c r="AH580" s="1" cm="1">
        <f t="array" ref="AH580">[1]!table_weight[GKHandling]*(('F+ , F-'!AH$2-[1]!tbl_gk[[#This Row],[GKHandling]])/('F+ , F-'!AH$2-'F+ , F-'!AH$3))</f>
        <v>4.0994828110739248E-2</v>
      </c>
      <c r="AI580" s="1" cm="1">
        <f t="array" ref="AI580">[1]!table_weight[GKKicking]*(('F+ , F-'!AI$2-[1]!tbl_gk[[#This Row],[GKKicking]])/('F+ , F-'!AI$2-'F+ , F-'!AI$3))</f>
        <v>2.5044113173106158E-2</v>
      </c>
      <c r="AJ580" s="1" cm="1">
        <f t="array" ref="AJ580">[1]!table_weight[GKPositioning]*(('F+ , F-'!AJ$2-[1]!tbl_gk[[#This Row],[GKPositioning]])/('F+ , F-'!AJ$2-'F+ , F-'!AJ$3))</f>
        <v>1.3875172591327129E-2</v>
      </c>
      <c r="AK580" s="1" cm="1">
        <f t="array" ref="AK580">[1]!table_weight[GKReflexes]*(('F+ , F-'!AK$2-[1]!tbl_gk[[#This Row],[GKReflexes]])/('F+ , F-'!AK$2-'F+ , F-'!AK$3))</f>
        <v>3.8261839570023298E-2</v>
      </c>
    </row>
    <row r="581" spans="1:37" x14ac:dyDescent="0.55000000000000004">
      <c r="A581" s="8">
        <f>[1]!tbl_gk[[#This Row],[ID]]</f>
        <v>218298</v>
      </c>
      <c r="B581" s="2" cm="1">
        <f t="array" ref="B581">[1]!table_weight[ValueEUR]*(('F+ , F-'!B$2-[1]!tbl_gk[[#This Row],[ValueEUR]])/('F+ , F-'!B$2-'F+ , F-'!B$3))</f>
        <v>2.4415380396785701E-4</v>
      </c>
      <c r="C581" s="2" cm="1">
        <f t="array" ref="C581">[1]!table_weight[WageEUR]*(('F+ , F-'!C$2-[1]!tbl_gk[[#This Row],[WageEUR]])/('F+ , F-'!C$2-'F+ , F-'!C$3))</f>
        <v>2.3472561185650898E-4</v>
      </c>
      <c r="D581" s="2" cm="1">
        <f t="array" ref="D581">[1]!table_weight[Crossing]*(('F+ , F-'!D$2-[1]!tbl_gk[[#This Row],[Crossing]])/('F+ , F-'!D$2-'F+ , F-'!D$3))</f>
        <v>3.4746129089074922E-2</v>
      </c>
      <c r="E581" s="2" cm="1">
        <f t="array" ref="E581">[1]!table_weight[Finishing]*(('F+ , F-'!E$2-[1]!tbl_gk[[#This Row],[Finishing]])/('F+ , F-'!E$2-'F+ , F-'!E$3))</f>
        <v>1.1979008214176926E-2</v>
      </c>
      <c r="F581" s="2" cm="1">
        <f t="array" ref="F581">[1]!table_weight[HeadingAccuracy]*(('F+ , F-'!F$2-[1]!tbl_gk[[#This Row],[HeadingAccuracy]])/('F+ , F-'!F$2-'F+ , F-'!F$3))</f>
        <v>9.6040850170308507E-3</v>
      </c>
      <c r="G581" s="2" cm="1">
        <f t="array" ref="G581">[1]!table_weight[ShortPassing]*(('F+ , F-'!G$2-[1]!tbl_gk[[#This Row],[ShortPassing]])/('F+ , F-'!G$2-'F+ , F-'!G$3))</f>
        <v>5.3440942305594832E-2</v>
      </c>
      <c r="H581" s="2" cm="1">
        <f t="array" ref="H581">[1]!table_weight[Volleys]*(('F+ , F-'!H$2-[1]!tbl_gk[[#This Row],[Volleys]])/('F+ , F-'!H$2-'F+ , F-'!H$3))</f>
        <v>8.1017446859167619E-4</v>
      </c>
      <c r="I581" s="2" cm="1">
        <f t="array" ref="I581">[1]!table_weight[Dribbling]*(('F+ , F-'!I$2-[1]!tbl_gk[[#This Row],[Dribbling]])/('F+ , F-'!I$2-'F+ , F-'!I$3))</f>
        <v>1.4668173323482065E-2</v>
      </c>
      <c r="J581" s="2" cm="1">
        <f t="array" ref="J581">[1]!table_weight[Curve]*(('F+ , F-'!J$2-[1]!tbl_gk[[#This Row],[Curve]])/('F+ , F-'!J$2-'F+ , F-'!J$3))</f>
        <v>8.112767467802439E-3</v>
      </c>
      <c r="K581" s="2" cm="1">
        <f t="array" ref="K581">[1]!table_weight[FKAccuracy]*(('F+ , F-'!K$2-[1]!tbl_gk[[#This Row],[FKAccuracy]])/('F+ , F-'!K$2-'F+ , F-'!K$3))</f>
        <v>8.5184058411925615E-3</v>
      </c>
      <c r="L581" s="2" cm="1">
        <f t="array" ref="L581">[1]!table_weight[LongPassing]*(('F+ , F-'!L$2-[1]!tbl_gk[[#This Row],[LongPassing]])/('F+ , F-'!L$2-'F+ , F-'!L$3))</f>
        <v>2.4905508603486726E-2</v>
      </c>
      <c r="M581" s="2" cm="1">
        <f t="array" ref="M581">[1]!table_weight[BallControl]*(('F+ , F-'!M$2-[1]!tbl_gk[[#This Row],[BallControl]])/('F+ , F-'!M$2-'F+ , F-'!M$3))</f>
        <v>1.0430701030031691E-2</v>
      </c>
      <c r="N581" s="2" cm="1">
        <f t="array" ref="N581">[1]!table_weight[Acceleration]*(('F+ , F-'!N$2-[1]!tbl_gk[[#This Row],[Acceleration]])/('F+ , F-'!N$2-'F+ , F-'!N$3))</f>
        <v>7.666565257073309E-3</v>
      </c>
      <c r="O581" s="2" cm="1">
        <f t="array" ref="O581">[1]!table_weight[SprintSpeed]*(('F+ , F-'!O$2-[1]!tbl_gk[[#This Row],[SprintSpeed]])/('F+ , F-'!O$2-'F+ , F-'!O$3))</f>
        <v>1.0400973532096125E-2</v>
      </c>
      <c r="P581" s="2" cm="1">
        <f t="array" ref="P581">[1]!table_weight[Agility]*(('F+ , F-'!P$2-[1]!tbl_gk[[#This Row],[Agility]])/('F+ , F-'!P$2-'F+ , F-'!P$3))</f>
        <v>1.2871217617186543E-3</v>
      </c>
      <c r="Q581" s="2" cm="1">
        <f t="array" ref="Q581">[1]!table_weight[Reactions]*(('F+ , F-'!Q$2-[1]!tbl_gk[[#This Row],[Reactions]])/('F+ , F-'!Q$2-'F+ , F-'!Q$3))</f>
        <v>1.7016186002382209E-3</v>
      </c>
      <c r="R581" s="2" cm="1">
        <f t="array" ref="R581">[1]!table_weight[Balance]*(('F+ , F-'!R$2-[1]!tbl_gk[[#This Row],[Balance]])/('F+ , F-'!R$2-'F+ , F-'!R$3))</f>
        <v>2.2972377268522179E-3</v>
      </c>
      <c r="S581" s="2" cm="1">
        <f t="array" ref="S581">[1]!table_weight[ShotPower]*(('F+ , F-'!S$2-[1]!tbl_gk[[#This Row],[ShotPower]])/('F+ , F-'!S$2-'F+ , F-'!S$3))</f>
        <v>5.4538573983244545E-3</v>
      </c>
      <c r="T581" s="2" cm="1">
        <f t="array" ref="T581">[1]!table_weight[Jumping]*(('F+ , F-'!T$2-[1]!tbl_gk[[#This Row],[Jumping]])/('F+ , F-'!T$2-'F+ , F-'!T$3))</f>
        <v>3.6924541448717756E-3</v>
      </c>
      <c r="U581" s="2" cm="1">
        <f t="array" ref="U581">[1]!table_weight[Stamina]*(('F+ , F-'!U$2-[1]!tbl_gk[[#This Row],[Stamina]])/('F+ , F-'!U$2-'F+ , F-'!U$3))</f>
        <v>1.4598074526237249E-2</v>
      </c>
      <c r="V581" s="2" cm="1">
        <f t="array" ref="V581">[1]!table_weight[Strength]*(('F+ , F-'!V$2-[1]!tbl_gk[[#This Row],[Strength]])/('F+ , F-'!V$2-'F+ , F-'!V$3))</f>
        <v>3.5493357671635667E-2</v>
      </c>
      <c r="W581" s="2" cm="1">
        <f t="array" ref="W581">[1]!table_weight[LongShots]*(('F+ , F-'!W$2-[1]!tbl_gk[[#This Row],[LongShots]])/('F+ , F-'!W$2-'F+ , F-'!W$3))</f>
        <v>6.7523948741159906E-3</v>
      </c>
      <c r="X581" s="2" cm="1">
        <f t="array" ref="X581">[1]!table_weight[Aggression]*(('F+ , F-'!X$2-[1]!tbl_gk[[#This Row],[Aggression]])/('F+ , F-'!X$2-'F+ , F-'!X$3))</f>
        <v>1.3386066321874024E-2</v>
      </c>
      <c r="Y581" s="2" cm="1">
        <f t="array" ref="Y581">[1]!table_weight[Interceptions]*(('F+ , F-'!Y$2-[1]!tbl_gk[[#This Row],[Interceptions]])/('F+ , F-'!Y$2-'F+ , F-'!Y$3))</f>
        <v>1.5236173049287543E-2</v>
      </c>
      <c r="Z581" s="2" cm="1">
        <f t="array" ref="Z581">[1]!table_weight[Positioning]*(('F+ , F-'!Z$2-[1]!tbl_gk[[#This Row],[Positioning]])/('F+ , F-'!Z$2-'F+ , F-'!Z$3))</f>
        <v>7.394449514924029E-4</v>
      </c>
      <c r="AA581" s="2" cm="1">
        <f t="array" ref="AA581">[1]!table_weight[Vision]*(('F+ , F-'!AA$2-[1]!tbl_gk[[#This Row],[Vision]])/('F+ , F-'!AA$2-'F+ , F-'!AA$3))</f>
        <v>5.6789372274617077E-3</v>
      </c>
      <c r="AB581" s="2" cm="1">
        <f t="array" ref="AB581">[1]!table_weight[Penalties]*(('F+ , F-'!AB$2-[1]!tbl_gk[[#This Row],[Penalties]])/('F+ , F-'!AB$2-'F+ , F-'!AB$3))</f>
        <v>1.9182071976949979E-3</v>
      </c>
      <c r="AC581" s="2" cm="1">
        <f t="array" ref="AC581">[1]!table_weight[Composure]*(('F+ , F-'!AC$2-[1]!tbl_gk[[#This Row],[Composure]])/('F+ , F-'!AC$2-'F+ , F-'!AC$3))</f>
        <v>4.8036123164619632E-4</v>
      </c>
      <c r="AD581" s="2" cm="1">
        <f t="array" ref="AD581">[1]!table_weight[Marking]*(('F+ , F-'!AD$2-[1]!tbl_gk[[#This Row],[Marking]])/('F+ , F-'!AD$2-'F+ , F-'!AD$3))</f>
        <v>2.6817203574124791E-2</v>
      </c>
      <c r="AE581" s="2" cm="1">
        <f t="array" ref="AE581">[1]!table_weight[StandingTackle]*(('F+ , F-'!AE$2-[1]!tbl_gk[[#This Row],[StandingTackle]])/('F+ , F-'!AE$2-'F+ , F-'!AE$3))</f>
        <v>2.465854322450484E-2</v>
      </c>
      <c r="AF581" s="2" cm="1">
        <f t="array" ref="AF581">[1]!table_weight[SlidingTackle]*(('F+ , F-'!AF$2-[1]!tbl_gk[[#This Row],[SlidingTackle]])/('F+ , F-'!AF$2-'F+ , F-'!AF$3))</f>
        <v>5.977828660486021E-3</v>
      </c>
      <c r="AG581" s="2" cm="1">
        <f t="array" ref="AG581">[1]!table_weight[GKDiving]*(('F+ , F-'!AG$2-[1]!tbl_gk[[#This Row],[GKDiving]])/('F+ , F-'!AG$2-'F+ , F-'!AG$3))</f>
        <v>4.0994828110739248E-2</v>
      </c>
      <c r="AH581" s="2" cm="1">
        <f t="array" ref="AH581">[1]!table_weight[GKHandling]*(('F+ , F-'!AH$2-[1]!tbl_gk[[#This Row],[GKHandling]])/('F+ , F-'!AH$2-'F+ , F-'!AH$3))</f>
        <v>4.6341979603444362E-2</v>
      </c>
      <c r="AI581" s="2" cm="1">
        <f t="array" ref="AI581">[1]!table_weight[GKKicking]*(('F+ , F-'!AI$2-[1]!tbl_gk[[#This Row],[GKKicking]])/('F+ , F-'!AI$2-'F+ , F-'!AI$3))</f>
        <v>2.5044113173106158E-2</v>
      </c>
      <c r="AJ581" s="2" cm="1">
        <f t="array" ref="AJ581">[1]!table_weight[GKPositioning]*(('F+ , F-'!AJ$2-[1]!tbl_gk[[#This Row],[GKPositioning]])/('F+ , F-'!AJ$2-'F+ , F-'!AJ$3))</f>
        <v>1.4505862254569271E-2</v>
      </c>
      <c r="AK581" s="2" cm="1">
        <f t="array" ref="AK581">[1]!table_weight[GKReflexes]*(('F+ , F-'!AK$2-[1]!tbl_gk[[#This Row],[GKReflexes]])/('F+ , F-'!AK$2-'F+ , F-'!AK$3))</f>
        <v>3.4617854849068701E-2</v>
      </c>
    </row>
    <row r="582" spans="1:37" x14ac:dyDescent="0.55000000000000004">
      <c r="A582" s="7">
        <f>[1]!tbl_gk[[#This Row],[ID]]</f>
        <v>218593</v>
      </c>
      <c r="B582" s="1" cm="1">
        <f t="array" ref="B582">[1]!table_weight[ValueEUR]*(('F+ , F-'!B$2-[1]!tbl_gk[[#This Row],[ValueEUR]])/('F+ , F-'!B$2-'F+ , F-'!B$3))</f>
        <v>6.5128258706975768E-5</v>
      </c>
      <c r="C582" s="1" cm="1">
        <f t="array" ref="C582">[1]!table_weight[WageEUR]*(('F+ , F-'!C$2-[1]!tbl_gk[[#This Row],[WageEUR]])/('F+ , F-'!C$2-'F+ , F-'!C$3))</f>
        <v>2.3472561185650898E-4</v>
      </c>
      <c r="D582" s="1" cm="1">
        <f t="array" ref="D582">[1]!table_weight[Crossing]*(('F+ , F-'!D$2-[1]!tbl_gk[[#This Row],[Crossing]])/('F+ , F-'!D$2-'F+ , F-'!D$3))</f>
        <v>2.9141914719869291E-2</v>
      </c>
      <c r="E582" s="1" cm="1">
        <f t="array" ref="E582">[1]!table_weight[Finishing]*(('F+ , F-'!E$2-[1]!tbl_gk[[#This Row],[Finishing]])/('F+ , F-'!E$2-'F+ , F-'!E$3))</f>
        <v>1.1979008214176926E-2</v>
      </c>
      <c r="F582" s="1" cm="1">
        <f t="array" ref="F582">[1]!table_weight[HeadingAccuracy]*(('F+ , F-'!F$2-[1]!tbl_gk[[#This Row],[HeadingAccuracy]])/('F+ , F-'!F$2-'F+ , F-'!F$3))</f>
        <v>8.7689471894629514E-3</v>
      </c>
      <c r="G582" s="1" cm="1">
        <f t="array" ref="G582">[1]!table_weight[ShortPassing]*(('F+ , F-'!G$2-[1]!tbl_gk[[#This Row],[ShortPassing]])/('F+ , F-'!G$2-'F+ , F-'!G$3))</f>
        <v>3.5158514674733445E-2</v>
      </c>
      <c r="H582" s="1" cm="1">
        <f t="array" ref="H582">[1]!table_weight[Volleys]*(('F+ , F-'!H$2-[1]!tbl_gk[[#This Row],[Volleys]])/('F+ , F-'!H$2-'F+ , F-'!H$3))</f>
        <v>6.9443525879286526E-4</v>
      </c>
      <c r="I582" s="1" cm="1">
        <f t="array" ref="I582">[1]!table_weight[Dribbling]*(('F+ , F-'!I$2-[1]!tbl_gk[[#This Row],[Dribbling]])/('F+ , F-'!I$2-'F+ , F-'!I$3))</f>
        <v>1.2712416880351124E-2</v>
      </c>
      <c r="J582" s="1" cm="1">
        <f t="array" ref="J582">[1]!table_weight[Curve]*(('F+ , F-'!J$2-[1]!tbl_gk[[#This Row],[Curve]])/('F+ , F-'!J$2-'F+ , F-'!J$3))</f>
        <v>9.1268634012777444E-3</v>
      </c>
      <c r="K582" s="1" cm="1">
        <f t="array" ref="K582">[1]!table_weight[FKAccuracy]*(('F+ , F-'!K$2-[1]!tbl_gk[[#This Row],[FKAccuracy]])/('F+ , F-'!K$2-'F+ , F-'!K$3))</f>
        <v>9.1268634012777444E-3</v>
      </c>
      <c r="L582" s="1" cm="1">
        <f t="array" ref="L582">[1]!table_weight[LongPassing]*(('F+ , F-'!L$2-[1]!tbl_gk[[#This Row],[LongPassing]])/('F+ , F-'!L$2-'F+ , F-'!L$3))</f>
        <v>2.0574115802880336E-2</v>
      </c>
      <c r="M582" s="1" cm="1">
        <f t="array" ref="M582">[1]!table_weight[BallControl]*(('F+ , F-'!M$2-[1]!tbl_gk[[#This Row],[BallControl]])/('F+ , F-'!M$2-'F+ , F-'!M$3))</f>
        <v>8.692250858359743E-3</v>
      </c>
      <c r="N582" s="1" cm="1">
        <f t="array" ref="N582">[1]!table_weight[Acceleration]*(('F+ , F-'!N$2-[1]!tbl_gk[[#This Row],[Acceleration]])/('F+ , F-'!N$2-'F+ , F-'!N$3))</f>
        <v>4.5097442688666525E-3</v>
      </c>
      <c r="O582" s="1" cm="1">
        <f t="array" ref="O582">[1]!table_weight[SprintSpeed]*(('F+ , F-'!O$2-[1]!tbl_gk[[#This Row],[SprintSpeed]])/('F+ , F-'!O$2-'F+ , F-'!O$3))</f>
        <v>2.8110739275935474E-3</v>
      </c>
      <c r="P582" s="1" cm="1">
        <f t="array" ref="P582">[1]!table_weight[Agility]*(('F+ , F-'!P$2-[1]!tbl_gk[[#This Row],[Agility]])/('F+ , F-'!P$2-'F+ , F-'!P$3))</f>
        <v>2.5742435234373086E-3</v>
      </c>
      <c r="Q582" s="1" cm="1">
        <f t="array" ref="Q582">[1]!table_weight[Reactions]*(('F+ , F-'!Q$2-[1]!tbl_gk[[#This Row],[Reactions]])/('F+ , F-'!Q$2-'F+ , F-'!Q$3))</f>
        <v>1.9078754002670962E-3</v>
      </c>
      <c r="R582" s="1" cm="1">
        <f t="array" ref="R582">[1]!table_weight[Balance]*(('F+ , F-'!R$2-[1]!tbl_gk[[#This Row],[Balance]])/('F+ , F-'!R$2-'F+ , F-'!R$3))</f>
        <v>1.4280126410162438E-3</v>
      </c>
      <c r="S582" s="1" cm="1">
        <f t="array" ref="S582">[1]!table_weight[ShotPower]*(('F+ , F-'!S$2-[1]!tbl_gk[[#This Row],[ShotPower]])/('F+ , F-'!S$2-'F+ , F-'!S$3))</f>
        <v>7.0121023692742987E-3</v>
      </c>
      <c r="T582" s="1" cm="1">
        <f t="array" ref="T582">[1]!table_weight[Jumping]*(('F+ , F-'!T$2-[1]!tbl_gk[[#This Row],[Jumping]])/('F+ , F-'!T$2-'F+ , F-'!T$3))</f>
        <v>2.2326466922480506E-3</v>
      </c>
      <c r="U582" s="1" cm="1">
        <f t="array" ref="U582">[1]!table_weight[Stamina]*(('F+ , F-'!U$2-[1]!tbl_gk[[#This Row],[Stamina]])/('F+ , F-'!U$2-'F+ , F-'!U$3))</f>
        <v>1.288065399373875E-2</v>
      </c>
      <c r="V582" s="1" cm="1">
        <f t="array" ref="V582">[1]!table_weight[Strength]*(('F+ , F-'!V$2-[1]!tbl_gk[[#This Row],[Strength]])/('F+ , F-'!V$2-'F+ , F-'!V$3))</f>
        <v>2.8394686137308531E-2</v>
      </c>
      <c r="W582" s="1" cm="1">
        <f t="array" ref="W582">[1]!table_weight[LongShots]*(('F+ , F-'!W$2-[1]!tbl_gk[[#This Row],[LongShots]])/('F+ , F-'!W$2-'F+ , F-'!W$3))</f>
        <v>7.0121023692742987E-3</v>
      </c>
      <c r="X582" s="1" cm="1">
        <f t="array" ref="X582">[1]!table_weight[Aggression]*(('F+ , F-'!X$2-[1]!tbl_gk[[#This Row],[Aggression]])/('F+ , F-'!X$2-'F+ , F-'!X$3))</f>
        <v>5.4761180407666456E-3</v>
      </c>
      <c r="Y582" s="1" cm="1">
        <f t="array" ref="Y582">[1]!table_weight[Interceptions]*(('F+ , F-'!Y$2-[1]!tbl_gk[[#This Row],[Interceptions]])/('F+ , F-'!Y$2-'F+ , F-'!Y$3))</f>
        <v>1.2465959767598898E-2</v>
      </c>
      <c r="Z582" s="1" cm="1">
        <f t="array" ref="Z582">[1]!table_weight[Positioning]*(('F+ , F-'!Z$2-[1]!tbl_gk[[#This Row],[Positioning]])/('F+ , F-'!Z$2-'F+ , F-'!Z$3))</f>
        <v>1.4788899029848055E-4</v>
      </c>
      <c r="AA582" s="1" cm="1">
        <f t="array" ref="AA582">[1]!table_weight[Vision]*(('F+ , F-'!AA$2-[1]!tbl_gk[[#This Row],[Vision]])/('F+ , F-'!AA$2-'F+ , F-'!AA$3))</f>
        <v>2.4135483216712255E-2</v>
      </c>
      <c r="AB582" s="1" cm="1">
        <f t="array" ref="AB582">[1]!table_weight[Penalties]*(('F+ , F-'!AB$2-[1]!tbl_gk[[#This Row],[Penalties]])/('F+ , F-'!AB$2-'F+ , F-'!AB$3))</f>
        <v>1.7616188550260185E-3</v>
      </c>
      <c r="AC582" s="1" cm="1">
        <f t="array" ref="AC582">[1]!table_weight[Composure]*(('F+ , F-'!AC$2-[1]!tbl_gk[[#This Row],[Composure]])/('F+ , F-'!AC$2-'F+ , F-'!AC$3))</f>
        <v>1.9748183967676961E-3</v>
      </c>
      <c r="AD582" s="1" cm="1">
        <f t="array" ref="AD582">[1]!table_weight[Marking]*(('F+ , F-'!AD$2-[1]!tbl_gk[[#This Row],[Marking]])/('F+ , F-'!AD$2-'F+ , F-'!AD$3))</f>
        <v>2.8394686137308601E-2</v>
      </c>
      <c r="AE582" s="1" cm="1">
        <f t="array" ref="AE582">[1]!table_weight[StandingTackle]*(('F+ , F-'!AE$2-[1]!tbl_gk[[#This Row],[StandingTackle]])/('F+ , F-'!AE$2-'F+ , F-'!AE$3))</f>
        <v>1.3450114486093548E-2</v>
      </c>
      <c r="AF582" s="1" cm="1">
        <f t="array" ref="AF582">[1]!table_weight[SlidingTackle]*(('F+ , F-'!AF$2-[1]!tbl_gk[[#This Row],[SlidingTackle]])/('F+ , F-'!AF$2-'F+ , F-'!AF$3))</f>
        <v>3.7361429128037632E-3</v>
      </c>
      <c r="AG582" s="1" cm="1">
        <f t="array" ref="AG582">[1]!table_weight[GKDiving]*(('F+ , F-'!AG$2-[1]!tbl_gk[[#This Row],[GKDiving]])/('F+ , F-'!AG$2-'F+ , F-'!AG$3))</f>
        <v>4.9535417300476586E-2</v>
      </c>
      <c r="AH582" s="1" cm="1">
        <f t="array" ref="AH582">[1]!table_weight[GKHandling]*(('F+ , F-'!AH$2-[1]!tbl_gk[[#This Row],[GKHandling]])/('F+ , F-'!AH$2-'F+ , F-'!AH$3))</f>
        <v>5.7036282588854605E-2</v>
      </c>
      <c r="AI582" s="1" cm="1">
        <f t="array" ref="AI582">[1]!table_weight[GKKicking]*(('F+ , F-'!AI$2-[1]!tbl_gk[[#This Row],[GKKicking]])/('F+ , F-'!AI$2-'F+ , F-'!AI$3))</f>
        <v>3.2199574079707916E-2</v>
      </c>
      <c r="AJ582" s="1" cm="1">
        <f t="array" ref="AJ582">[1]!table_weight[GKPositioning]*(('F+ , F-'!AJ$2-[1]!tbl_gk[[#This Row],[GKPositioning]])/('F+ , F-'!AJ$2-'F+ , F-'!AJ$3))</f>
        <v>2.0812758886990693E-2</v>
      </c>
      <c r="AK582" s="1" cm="1">
        <f t="array" ref="AK582">[1]!table_weight[GKReflexes]*(('F+ , F-'!AK$2-[1]!tbl_gk[[#This Row],[GKReflexes]])/('F+ , F-'!AK$2-'F+ , F-'!AK$3))</f>
        <v>5.4659770814318998E-2</v>
      </c>
    </row>
    <row r="583" spans="1:37" x14ac:dyDescent="0.55000000000000004">
      <c r="A583" s="8">
        <f>[1]!tbl_gk[[#This Row],[ID]]</f>
        <v>218867</v>
      </c>
      <c r="B583" s="2" cm="1">
        <f t="array" ref="B583">[1]!table_weight[ValueEUR]*(('F+ , F-'!B$2-[1]!tbl_gk[[#This Row],[ValueEUR]])/('F+ , F-'!B$2-'F+ , F-'!B$3))</f>
        <v>1.2655254061545053E-5</v>
      </c>
      <c r="C583" s="2" cm="1">
        <f t="array" ref="C583">[1]!table_weight[WageEUR]*(('F+ , F-'!C$2-[1]!tbl_gk[[#This Row],[WageEUR]])/('F+ , F-'!C$2-'F+ , F-'!C$3))</f>
        <v>0</v>
      </c>
      <c r="D583" s="2" cm="1">
        <f t="array" ref="D583">[1]!table_weight[Crossing]*(('F+ , F-'!D$2-[1]!tbl_gk[[#This Row],[Crossing]])/('F+ , F-'!D$2-'F+ , F-'!D$3))</f>
        <v>3.3625286215233793E-2</v>
      </c>
      <c r="E583" s="2" cm="1">
        <f t="array" ref="E583">[1]!table_weight[Finishing]*(('F+ , F-'!E$2-[1]!tbl_gk[[#This Row],[Finishing]])/('F+ , F-'!E$2-'F+ , F-'!E$3))</f>
        <v>9.9825068451474385E-3</v>
      </c>
      <c r="F583" s="2" cm="1">
        <f t="array" ref="F583">[1]!table_weight[HeadingAccuracy]*(('F+ , F-'!F$2-[1]!tbl_gk[[#This Row],[HeadingAccuracy]])/('F+ , F-'!F$2-'F+ , F-'!F$3))</f>
        <v>9.6040850170308507E-3</v>
      </c>
      <c r="G583" s="2" cm="1">
        <f t="array" ref="G583">[1]!table_weight[ShortPassing]*(('F+ , F-'!G$2-[1]!tbl_gk[[#This Row],[ShortPassing]])/('F+ , F-'!G$2-'F+ , F-'!G$3))</f>
        <v>5.2034601718605494E-2</v>
      </c>
      <c r="H583" s="2" cm="1">
        <f t="array" ref="H583">[1]!table_weight[Volleys]*(('F+ , F-'!H$2-[1]!tbl_gk[[#This Row],[Volleys]])/('F+ , F-'!H$2-'F+ , F-'!H$3))</f>
        <v>6.9443525879286526E-4</v>
      </c>
      <c r="I583" s="2" cm="1">
        <f t="array" ref="I583">[1]!table_weight[Dribbling]*(('F+ , F-'!I$2-[1]!tbl_gk[[#This Row],[Dribbling]])/('F+ , F-'!I$2-'F+ , F-'!I$3))</f>
        <v>1.2712416880351124E-2</v>
      </c>
      <c r="J583" s="2" cm="1">
        <f t="array" ref="J583">[1]!table_weight[Curve]*(('F+ , F-'!J$2-[1]!tbl_gk[[#This Row],[Curve]])/('F+ , F-'!J$2-'F+ , F-'!J$3))</f>
        <v>8.4507994456275402E-3</v>
      </c>
      <c r="K583" s="2" cm="1">
        <f t="array" ref="K583">[1]!table_weight[FKAccuracy]*(('F+ , F-'!K$2-[1]!tbl_gk[[#This Row],[FKAccuracy]])/('F+ , F-'!K$2-'F+ , F-'!K$3))</f>
        <v>8.6705202312138564E-3</v>
      </c>
      <c r="L583" s="2" cm="1">
        <f t="array" ref="L583">[1]!table_weight[LongPassing]*(('F+ , F-'!L$2-[1]!tbl_gk[[#This Row],[LongPassing]])/('F+ , F-'!L$2-'F+ , F-'!L$3))</f>
        <v>2.652978090371412E-2</v>
      </c>
      <c r="M583" s="2" cm="1">
        <f t="array" ref="M583">[1]!table_weight[BallControl]*(('F+ , F-'!M$2-[1]!tbl_gk[[#This Row],[BallControl]])/('F+ , F-'!M$2-'F+ , F-'!M$3))</f>
        <v>1.0865313572949679E-2</v>
      </c>
      <c r="N583" s="2" cm="1">
        <f t="array" ref="N583">[1]!table_weight[Acceleration]*(('F+ , F-'!N$2-[1]!tbl_gk[[#This Row],[Acceleration]])/('F+ , F-'!N$2-'F+ , F-'!N$3))</f>
        <v>4.2842570554233201E-3</v>
      </c>
      <c r="O583" s="2" cm="1">
        <f t="array" ref="O583">[1]!table_weight[SprintSpeed]*(('F+ , F-'!O$2-[1]!tbl_gk[[#This Row],[SprintSpeed]])/('F+ , F-'!O$2-'F+ , F-'!O$3))</f>
        <v>5.6221478551870948E-3</v>
      </c>
      <c r="P583" s="2" cm="1">
        <f t="array" ref="P583">[1]!table_weight[Agility]*(('F+ , F-'!P$2-[1]!tbl_gk[[#This Row],[Agility]])/('F+ , F-'!P$2-'F+ , F-'!P$3))</f>
        <v>4.680442769886016E-3</v>
      </c>
      <c r="Q583" s="2" cm="1">
        <f t="array" ref="Q583">[1]!table_weight[Reactions]*(('F+ , F-'!Q$2-[1]!tbl_gk[[#This Row],[Reactions]])/('F+ , F-'!Q$2-'F+ , F-'!Q$3))</f>
        <v>1.8563112002598775E-3</v>
      </c>
      <c r="R583" s="2" cm="1">
        <f t="array" ref="R583">[1]!table_weight[Balance]*(('F+ , F-'!R$2-[1]!tbl_gk[[#This Row],[Balance]])/('F+ , F-'!R$2-'F+ , F-'!R$3))</f>
        <v>7.4505007357369231E-4</v>
      </c>
      <c r="S583" s="2" cm="1">
        <f t="array" ref="S583">[1]!table_weight[ShotPower]*(('F+ , F-'!S$2-[1]!tbl_gk[[#This Row],[ShotPower]])/('F+ , F-'!S$2-'F+ , F-'!S$3))</f>
        <v>5.7135648934827617E-3</v>
      </c>
      <c r="T583" s="2" cm="1">
        <f t="array" ref="T583">[1]!table_weight[Jumping]*(('F+ , F-'!T$2-[1]!tbl_gk[[#This Row],[Jumping]])/('F+ , F-'!T$2-'F+ , F-'!T$3))</f>
        <v>2.91961490524745E-3</v>
      </c>
      <c r="U583" s="2" cm="1">
        <f t="array" ref="U583">[1]!table_weight[Stamina]*(('F+ , F-'!U$2-[1]!tbl_gk[[#This Row],[Stamina]])/('F+ , F-'!U$2-'F+ , F-'!U$3))</f>
        <v>1.1163233461240251E-2</v>
      </c>
      <c r="V583" s="2" cm="1">
        <f t="array" ref="V583">[1]!table_weight[Strength]*(('F+ , F-'!V$2-[1]!tbl_gk[[#This Row],[Strength]])/('F+ , F-'!V$2-'F+ , F-'!V$3))</f>
        <v>3.0169354020890316E-2</v>
      </c>
      <c r="W583" s="2" cm="1">
        <f t="array" ref="W583">[1]!table_weight[LongShots]*(('F+ , F-'!W$2-[1]!tbl_gk[[#This Row],[LongShots]])/('F+ , F-'!W$2-'F+ , F-'!W$3))</f>
        <v>8.570347340224143E-3</v>
      </c>
      <c r="X583" s="2" cm="1">
        <f t="array" ref="X583">[1]!table_weight[Aggression]*(('F+ , F-'!X$2-[1]!tbl_gk[[#This Row],[Aggression]])/('F+ , F-'!X$2-'F+ , F-'!X$3))</f>
        <v>1.5819896562214757E-2</v>
      </c>
      <c r="Y583" s="2" cm="1">
        <f t="array" ref="Y583">[1]!table_weight[Interceptions]*(('F+ , F-'!Y$2-[1]!tbl_gk[[#This Row],[Interceptions]])/('F+ , F-'!Y$2-'F+ , F-'!Y$3))</f>
        <v>1.3851066408443219E-2</v>
      </c>
      <c r="Z583" s="2" cm="1">
        <f t="array" ref="Z583">[1]!table_weight[Positioning]*(('F+ , F-'!Z$2-[1]!tbl_gk[[#This Row],[Positioning]])/('F+ , F-'!Z$2-'F+ , F-'!Z$3))</f>
        <v>7.394449514924029E-4</v>
      </c>
      <c r="AA583" s="2" cm="1">
        <f t="array" ref="AA583">[1]!table_weight[Vision]*(('F+ , F-'!AA$2-[1]!tbl_gk[[#This Row],[Vision]])/('F+ , F-'!AA$2-'F+ , F-'!AA$3))</f>
        <v>1.9166413142683265E-2</v>
      </c>
      <c r="AB583" s="2" cm="1">
        <f t="array" ref="AB583">[1]!table_weight[Penalties]*(('F+ , F-'!AB$2-[1]!tbl_gk[[#This Row],[Penalties]])/('F+ , F-'!AB$2-'F+ , F-'!AB$3))</f>
        <v>1.9965013690294879E-3</v>
      </c>
      <c r="AC583" s="2" cm="1">
        <f t="array" ref="AC583">[1]!table_weight[Composure]*(('F+ , F-'!AC$2-[1]!tbl_gk[[#This Row],[Composure]])/('F+ , F-'!AC$2-'F+ , F-'!AC$3))</f>
        <v>2.188312277499339E-3</v>
      </c>
      <c r="AD583" s="2" cm="1">
        <f t="array" ref="AD583">[1]!table_weight[Marking]*(('F+ , F-'!AD$2-[1]!tbl_gk[[#This Row],[Marking]])/('F+ , F-'!AD$2-'F+ , F-'!AD$3))</f>
        <v>2.366223844775717E-2</v>
      </c>
      <c r="AE583" s="2" cm="1">
        <f t="array" ref="AE583">[1]!table_weight[StandingTackle]*(('F+ , F-'!AE$2-[1]!tbl_gk[[#This Row],[StandingTackle]])/('F+ , F-'!AE$2-'F+ , F-'!AE$3))</f>
        <v>2.241685747682258E-2</v>
      </c>
      <c r="AF583" s="2" cm="1">
        <f t="array" ref="AF583">[1]!table_weight[SlidingTackle]*(('F+ , F-'!AF$2-[1]!tbl_gk[[#This Row],[SlidingTackle]])/('F+ , F-'!AF$2-'F+ , F-'!AF$3))</f>
        <v>6.7250572430467732E-3</v>
      </c>
      <c r="AG583" s="2" cm="1">
        <f t="array" ref="AG583">[1]!table_weight[GKDiving]*(('F+ , F-'!AG$2-[1]!tbl_gk[[#This Row],[GKDiving]])/('F+ , F-'!AG$2-'F+ , F-'!AG$3))</f>
        <v>4.7827299462529123E-2</v>
      </c>
      <c r="AH583" s="2" cm="1">
        <f t="array" ref="AH583">[1]!table_weight[GKHandling]*(('F+ , F-'!AH$2-[1]!tbl_gk[[#This Row],[GKHandling]])/('F+ , F-'!AH$2-'F+ , F-'!AH$3))</f>
        <v>4.8124363434346076E-2</v>
      </c>
      <c r="AI583" s="2" cm="1">
        <f t="array" ref="AI583">[1]!table_weight[GKKicking]*(('F+ , F-'!AI$2-[1]!tbl_gk[[#This Row],[GKKicking]])/('F+ , F-'!AI$2-'F+ , F-'!AI$3))</f>
        <v>2.5938545786431375E-2</v>
      </c>
      <c r="AJ583" s="2" cm="1">
        <f t="array" ref="AJ583">[1]!table_weight[GKPositioning]*(('F+ , F-'!AJ$2-[1]!tbl_gk[[#This Row],[GKPositioning]])/('F+ , F-'!AJ$2-'F+ , F-'!AJ$3))</f>
        <v>1.4505862254569271E-2</v>
      </c>
      <c r="AK583" s="2" cm="1">
        <f t="array" ref="AK583">[1]!table_weight[GKReflexes]*(('F+ , F-'!AK$2-[1]!tbl_gk[[#This Row],[GKReflexes]])/('F+ , F-'!AK$2-'F+ , F-'!AK$3))</f>
        <v>5.2837778453841702E-2</v>
      </c>
    </row>
    <row r="584" spans="1:37" x14ac:dyDescent="0.55000000000000004">
      <c r="A584" s="7">
        <f>[1]!tbl_gk[[#This Row],[ID]]</f>
        <v>218873</v>
      </c>
      <c r="B584" s="1" cm="1">
        <f t="array" ref="B584">[1]!table_weight[ValueEUR]*(('F+ , F-'!B$2-[1]!tbl_gk[[#This Row],[ValueEUR]])/('F+ , F-'!B$2-'F+ , F-'!B$3))</f>
        <v>8.9821437363649033E-5</v>
      </c>
      <c r="C584" s="1" cm="1">
        <f t="array" ref="C584">[1]!table_weight[WageEUR]*(('F+ , F-'!C$2-[1]!tbl_gk[[#This Row],[WageEUR]])/('F+ , F-'!C$2-'F+ , F-'!C$3))</f>
        <v>7.8241870618836313E-5</v>
      </c>
      <c r="D584" s="1" cm="1">
        <f t="array" ref="D584">[1]!table_weight[Crossing]*(('F+ , F-'!D$2-[1]!tbl_gk[[#This Row],[Crossing]])/('F+ , F-'!D$2-'F+ , F-'!D$3))</f>
        <v>3.2504443341392672E-2</v>
      </c>
      <c r="E584" s="1" cm="1">
        <f t="array" ref="E584">[1]!table_weight[Finishing]*(('F+ , F-'!E$2-[1]!tbl_gk[[#This Row],[Finishing]])/('F+ , F-'!E$2-'F+ , F-'!E$3))</f>
        <v>1.3975509583206414E-2</v>
      </c>
      <c r="F584" s="1" cm="1">
        <f t="array" ref="F584">[1]!table_weight[HeadingAccuracy]*(('F+ , F-'!F$2-[1]!tbl_gk[[#This Row],[HeadingAccuracy]])/('F+ , F-'!F$2-'F+ , F-'!F$3))</f>
        <v>1.1274360672166649E-2</v>
      </c>
      <c r="G584" s="1" cm="1">
        <f t="array" ref="G584">[1]!table_weight[ShortPassing]*(('F+ , F-'!G$2-[1]!tbl_gk[[#This Row],[ShortPassing]])/('F+ , F-'!G$2-'F+ , F-'!G$3))</f>
        <v>4.781557995763748E-2</v>
      </c>
      <c r="H584" s="1" cm="1">
        <f t="array" ref="H584">[1]!table_weight[Volleys]*(('F+ , F-'!H$2-[1]!tbl_gk[[#This Row],[Volleys]])/('F+ , F-'!H$2-'F+ , F-'!H$3))</f>
        <v>1.1573920979881087E-3</v>
      </c>
      <c r="I584" s="1" cm="1">
        <f t="array" ref="I584">[1]!table_weight[Dribbling]*(('F+ , F-'!I$2-[1]!tbl_gk[[#This Row],[Dribbling]])/('F+ , F-'!I$2-'F+ , F-'!I$3))</f>
        <v>1.1734538658785652E-2</v>
      </c>
      <c r="J584" s="1" cm="1">
        <f t="array" ref="J584">[1]!table_weight[Curve]*(('F+ , F-'!J$2-[1]!tbl_gk[[#This Row],[Curve]])/('F+ , F-'!J$2-'F+ , F-'!J$3))</f>
        <v>8.6198154345400926E-3</v>
      </c>
      <c r="K584" s="1" cm="1">
        <f t="array" ref="K584">[1]!table_weight[FKAccuracy]*(('F+ , F-'!K$2-[1]!tbl_gk[[#This Row],[FKAccuracy]])/('F+ , F-'!K$2-'F+ , F-'!K$3))</f>
        <v>9.1268634012777444E-3</v>
      </c>
      <c r="L584" s="1" cm="1">
        <f t="array" ref="L584">[1]!table_weight[LongPassing]*(('F+ , F-'!L$2-[1]!tbl_gk[[#This Row],[LongPassing]])/('F+ , F-'!L$2-'F+ , F-'!L$3))</f>
        <v>2.1656964003031933E-2</v>
      </c>
      <c r="M584" s="1" cm="1">
        <f t="array" ref="M584">[1]!table_weight[BallControl]*(('F+ , F-'!M$2-[1]!tbl_gk[[#This Row],[BallControl]])/('F+ , F-'!M$2-'F+ , F-'!M$3))</f>
        <v>1.1734538658785654E-2</v>
      </c>
      <c r="N584" s="1" cm="1">
        <f t="array" ref="N584">[1]!table_weight[Acceleration]*(('F+ , F-'!N$2-[1]!tbl_gk[[#This Row],[Acceleration]])/('F+ , F-'!N$2-'F+ , F-'!N$3))</f>
        <v>7.2155908301866443E-3</v>
      </c>
      <c r="O584" s="1" cm="1">
        <f t="array" ref="O584">[1]!table_weight[SprintSpeed]*(('F+ , F-'!O$2-[1]!tbl_gk[[#This Row],[SprintSpeed]])/('F+ , F-'!O$2-'F+ , F-'!O$3))</f>
        <v>8.7143291755399956E-3</v>
      </c>
      <c r="P584" s="1" cm="1">
        <f t="array" ref="P584">[1]!table_weight[Agility]*(('F+ , F-'!P$2-[1]!tbl_gk[[#This Row],[Agility]])/('F+ , F-'!P$2-'F+ , F-'!P$3))</f>
        <v>3.6273431466616623E-3</v>
      </c>
      <c r="Q584" s="1" cm="1">
        <f t="array" ref="Q584">[1]!table_weight[Reactions]*(('F+ , F-'!Q$2-[1]!tbl_gk[[#This Row],[Reactions]])/('F+ , F-'!Q$2-'F+ , F-'!Q$3))</f>
        <v>2.1656964003031903E-3</v>
      </c>
      <c r="R584" s="1" cm="1">
        <f t="array" ref="R584">[1]!table_weight[Balance]*(('F+ , F-'!R$2-[1]!tbl_gk[[#This Row],[Balance]])/('F+ , F-'!R$2-'F+ , F-'!R$3))</f>
        <v>1.9247126900653719E-3</v>
      </c>
      <c r="S584" s="1" cm="1">
        <f t="array" ref="S584">[1]!table_weight[ShotPower]*(('F+ , F-'!S$2-[1]!tbl_gk[[#This Row],[ShotPower]])/('F+ , F-'!S$2-'F+ , F-'!S$3))</f>
        <v>5.9732723886410689E-3</v>
      </c>
      <c r="T584" s="1" cm="1">
        <f t="array" ref="T584">[1]!table_weight[Jumping]*(('F+ , F-'!T$2-[1]!tbl_gk[[#This Row],[Jumping]])/('F+ , F-'!T$2-'F+ , F-'!T$3))</f>
        <v>2.1467756656231253E-3</v>
      </c>
      <c r="U584" s="1" cm="1">
        <f t="array" ref="U584">[1]!table_weight[Stamina]*(('F+ , F-'!U$2-[1]!tbl_gk[[#This Row],[Stamina]])/('F+ , F-'!U$2-'F+ , F-'!U$3))</f>
        <v>9.4458129287417498E-3</v>
      </c>
      <c r="V584" s="1" cm="1">
        <f t="array" ref="V584">[1]!table_weight[Strength]*(('F+ , F-'!V$2-[1]!tbl_gk[[#This Row],[Strength]])/('F+ , F-'!V$2-'F+ , F-'!V$3))</f>
        <v>2.662001825372675E-2</v>
      </c>
      <c r="W584" s="1" cm="1">
        <f t="array" ref="W584">[1]!table_weight[LongShots]*(('F+ , F-'!W$2-[1]!tbl_gk[[#This Row],[LongShots]])/('F+ , F-'!W$2-'F+ , F-'!W$3))</f>
        <v>7.5315173595909123E-3</v>
      </c>
      <c r="X584" s="1" cm="1">
        <f t="array" ref="X584">[1]!table_weight[Aggression]*(('F+ , F-'!X$2-[1]!tbl_gk[[#This Row],[Aggression]])/('F+ , F-'!X$2-'F+ , F-'!X$3))</f>
        <v>1.5211439002129575E-2</v>
      </c>
      <c r="Y584" s="1" cm="1">
        <f t="array" ref="Y584">[1]!table_weight[Interceptions]*(('F+ , F-'!Y$2-[1]!tbl_gk[[#This Row],[Interceptions]])/('F+ , F-'!Y$2-'F+ , F-'!Y$3))</f>
        <v>2.0084046292242669E-2</v>
      </c>
      <c r="Z584" s="1" cm="1">
        <f t="array" ref="Z584">[1]!table_weight[Positioning]*(('F+ , F-'!Z$2-[1]!tbl_gk[[#This Row],[Positioning]])/('F+ , F-'!Z$2-'F+ , F-'!Z$3))</f>
        <v>7.394449514924029E-4</v>
      </c>
      <c r="AA584" s="1" cm="1">
        <f t="array" ref="AA584">[1]!table_weight[Vision]*(('F+ , F-'!AA$2-[1]!tbl_gk[[#This Row],[Vision]])/('F+ , F-'!AA$2-'F+ , F-'!AA$3))</f>
        <v>2.7684818983875824E-2</v>
      </c>
      <c r="AB584" s="1" cm="1">
        <f t="array" ref="AB584">[1]!table_weight[Penalties]*(('F+ , F-'!AB$2-[1]!tbl_gk[[#This Row],[Penalties]])/('F+ , F-'!AB$2-'F+ , F-'!AB$3))</f>
        <v>2.0747955403639775E-3</v>
      </c>
      <c r="AC584" s="1" cm="1">
        <f t="array" ref="AC584">[1]!table_weight[Composure]*(('F+ , F-'!AC$2-[1]!tbl_gk[[#This Row],[Composure]])/('F+ , F-'!AC$2-'F+ , F-'!AC$3))</f>
        <v>1.8680714564018749E-3</v>
      </c>
      <c r="AD584" s="1" cm="1">
        <f t="array" ref="AD584">[1]!table_weight[Marking]*(('F+ , F-'!AD$2-[1]!tbl_gk[[#This Row],[Marking]])/('F+ , F-'!AD$2-'F+ , F-'!AD$3))</f>
        <v>3.7859581516411465E-2</v>
      </c>
      <c r="AE584" s="1" cm="1">
        <f t="array" ref="AE584">[1]!table_weight[StandingTackle]*(('F+ , F-'!AE$2-[1]!tbl_gk[[#This Row],[StandingTackle]])/('F+ , F-'!AE$2-'F+ , F-'!AE$3))</f>
        <v>2.017517172914032E-2</v>
      </c>
      <c r="AF584" s="1" cm="1">
        <f t="array" ref="AF584">[1]!table_weight[SlidingTackle]*(('F+ , F-'!AF$2-[1]!tbl_gk[[#This Row],[SlidingTackle]])/('F+ , F-'!AF$2-'F+ , F-'!AF$3))</f>
        <v>8.2195144081682794E-3</v>
      </c>
      <c r="AG584" s="1" cm="1">
        <f t="array" ref="AG584">[1]!table_weight[GKDiving]*(('F+ , F-'!AG$2-[1]!tbl_gk[[#This Row],[GKDiving]])/('F+ , F-'!AG$2-'F+ , F-'!AG$3))</f>
        <v>4.4411063786634182E-2</v>
      </c>
      <c r="AH584" s="1" cm="1">
        <f t="array" ref="AH584">[1]!table_weight[GKHandling]*(('F+ , F-'!AH$2-[1]!tbl_gk[[#This Row],[GKHandling]])/('F+ , F-'!AH$2-'F+ , F-'!AH$3))</f>
        <v>5.168913109614949E-2</v>
      </c>
      <c r="AI584" s="1" cm="1">
        <f t="array" ref="AI584">[1]!table_weight[GKKicking]*(('F+ , F-'!AI$2-[1]!tbl_gk[[#This Row],[GKKicking]])/('F+ , F-'!AI$2-'F+ , F-'!AI$3))</f>
        <v>2.7727411013081817E-2</v>
      </c>
      <c r="AJ584" s="1" cm="1">
        <f t="array" ref="AJ584">[1]!table_weight[GKPositioning]*(('F+ , F-'!AJ$2-[1]!tbl_gk[[#This Row],[GKPositioning]])/('F+ , F-'!AJ$2-'F+ , F-'!AJ$3))</f>
        <v>1.9551379560506409E-2</v>
      </c>
      <c r="AK584" s="1" cm="1">
        <f t="array" ref="AK584">[1]!table_weight[GKReflexes]*(('F+ , F-'!AK$2-[1]!tbl_gk[[#This Row],[GKReflexes]])/('F+ , F-'!AK$2-'F+ , F-'!AK$3))</f>
        <v>4.7371801372409796E-2</v>
      </c>
    </row>
    <row r="585" spans="1:37" x14ac:dyDescent="0.55000000000000004">
      <c r="A585" s="8">
        <f>[1]!tbl_gk[[#This Row],[ID]]</f>
        <v>218975</v>
      </c>
      <c r="B585" s="2" cm="1">
        <f t="array" ref="B585">[1]!table_weight[ValueEUR]*(('F+ , F-'!B$2-[1]!tbl_gk[[#This Row],[ValueEUR]])/('F+ , F-'!B$2-'F+ , F-'!B$3))</f>
        <v>2.8273689561890902E-4</v>
      </c>
      <c r="C585" s="2" cm="1">
        <f t="array" ref="C585">[1]!table_weight[WageEUR]*(('F+ , F-'!C$2-[1]!tbl_gk[[#This Row],[WageEUR]])/('F+ , F-'!C$2-'F+ , F-'!C$3))</f>
        <v>0</v>
      </c>
      <c r="D585" s="2" cm="1">
        <f t="array" ref="D585">[1]!table_weight[Crossing]*(('F+ , F-'!D$2-[1]!tbl_gk[[#This Row],[Crossing]])/('F+ , F-'!D$2-'F+ , F-'!D$3))</f>
        <v>3.0262757593710415E-2</v>
      </c>
      <c r="E585" s="2" cm="1">
        <f t="array" ref="E585">[1]!table_weight[Finishing]*(('F+ , F-'!E$2-[1]!tbl_gk[[#This Row],[Finishing]])/('F+ , F-'!E$2-'F+ , F-'!E$3))</f>
        <v>1.4973760267721157E-2</v>
      </c>
      <c r="F585" s="2" cm="1">
        <f t="array" ref="F585">[1]!table_weight[HeadingAccuracy]*(('F+ , F-'!F$2-[1]!tbl_gk[[#This Row],[HeadingAccuracy]])/('F+ , F-'!F$2-'F+ , F-'!F$3))</f>
        <v>1.00216539308148E-2</v>
      </c>
      <c r="G585" s="2" cm="1">
        <f t="array" ref="G585">[1]!table_weight[ShortPassing]*(('F+ , F-'!G$2-[1]!tbl_gk[[#This Row],[ShortPassing]])/('F+ , F-'!G$2-'F+ , F-'!G$3))</f>
        <v>6.047264524054153E-2</v>
      </c>
      <c r="H585" s="2" cm="1">
        <f t="array" ref="H585">[1]!table_weight[Volleys]*(('F+ , F-'!H$2-[1]!tbl_gk[[#This Row],[Volleys]])/('F+ , F-'!H$2-'F+ , F-'!H$3))</f>
        <v>1.5046097273845413E-3</v>
      </c>
      <c r="I585" s="2" cm="1">
        <f t="array" ref="I585">[1]!table_weight[Dribbling]*(('F+ , F-'!I$2-[1]!tbl_gk[[#This Row],[Dribbling]])/('F+ , F-'!I$2-'F+ , F-'!I$3))</f>
        <v>1.9557564431309422E-2</v>
      </c>
      <c r="J585" s="2" cm="1">
        <f t="array" ref="J585">[1]!table_weight[Curve]*(('F+ , F-'!J$2-[1]!tbl_gk[[#This Row],[Curve]])/('F+ , F-'!J$2-'F+ , F-'!J$3))</f>
        <v>8.2817834567149896E-3</v>
      </c>
      <c r="K585" s="2" cm="1">
        <f t="array" ref="K585">[1]!table_weight[FKAccuracy]*(('F+ , F-'!K$2-[1]!tbl_gk[[#This Row],[FKAccuracy]])/('F+ , F-'!K$2-'F+ , F-'!K$3))</f>
        <v>7.7578338910860821E-3</v>
      </c>
      <c r="L585" s="2" cm="1">
        <f t="array" ref="L585">[1]!table_weight[LongPassing]*(('F+ , F-'!L$2-[1]!tbl_gk[[#This Row],[LongPassing]])/('F+ , F-'!L$2-'F+ , F-'!L$3))</f>
        <v>2.9236901404093112E-2</v>
      </c>
      <c r="M585" s="2" cm="1">
        <f t="array" ref="M585">[1]!table_weight[BallControl]*(('F+ , F-'!M$2-[1]!tbl_gk[[#This Row],[BallControl]])/('F+ , F-'!M$2-'F+ , F-'!M$3))</f>
        <v>1.0865313572949679E-2</v>
      </c>
      <c r="N585" s="2" cm="1">
        <f t="array" ref="N585">[1]!table_weight[Acceleration]*(('F+ , F-'!N$2-[1]!tbl_gk[[#This Row],[Acceleration]])/('F+ , F-'!N$2-'F+ , F-'!N$3))</f>
        <v>4.9607186957533181E-3</v>
      </c>
      <c r="O585" s="2" cm="1">
        <f t="array" ref="O585">[1]!table_weight[SprintSpeed]*(('F+ , F-'!O$2-[1]!tbl_gk[[#This Row],[SprintSpeed]])/('F+ , F-'!O$2-'F+ , F-'!O$3))</f>
        <v>5.0599330696683847E-3</v>
      </c>
      <c r="P585" s="2" cm="1">
        <f t="array" ref="P585">[1]!table_weight[Agility]*(('F+ , F-'!P$2-[1]!tbl_gk[[#This Row],[Agility]])/('F+ , F-'!P$2-'F+ , F-'!P$3))</f>
        <v>1.2871217617186543E-3</v>
      </c>
      <c r="Q585" s="2" cm="1">
        <f t="array" ref="Q585">[1]!table_weight[Reactions]*(('F+ , F-'!Q$2-[1]!tbl_gk[[#This Row],[Reactions]])/('F+ , F-'!Q$2-'F+ , F-'!Q$3))</f>
        <v>1.1344124001588141E-3</v>
      </c>
      <c r="R585" s="2" cm="1">
        <f t="array" ref="R585">[1]!table_weight[Balance]*(('F+ , F-'!R$2-[1]!tbl_gk[[#This Row],[Balance]])/('F+ , F-'!R$2-'F+ , F-'!R$3))</f>
        <v>4.3461254291798717E-4</v>
      </c>
      <c r="S585" s="2" cm="1">
        <f t="array" ref="S585">[1]!table_weight[ShotPower]*(('F+ , F-'!S$2-[1]!tbl_gk[[#This Row],[ShotPower]])/('F+ , F-'!S$2-'F+ , F-'!S$3))</f>
        <v>5.7135648934827617E-3</v>
      </c>
      <c r="T585" s="2" cm="1">
        <f t="array" ref="T585">[1]!table_weight[Jumping]*(('F+ , F-'!T$2-[1]!tbl_gk[[#This Row],[Jumping]])/('F+ , F-'!T$2-'F+ , F-'!T$3))</f>
        <v>1.459807452623725E-3</v>
      </c>
      <c r="U585" s="2" cm="1">
        <f t="array" ref="U585">[1]!table_weight[Stamina]*(('F+ , F-'!U$2-[1]!tbl_gk[[#This Row],[Stamina]])/('F+ , F-'!U$2-'F+ , F-'!U$3))</f>
        <v>2.57613079874775E-2</v>
      </c>
      <c r="V585" s="2" cm="1">
        <f t="array" ref="V585">[1]!table_weight[Strength]*(('F+ , F-'!V$2-[1]!tbl_gk[[#This Row],[Strength]])/('F+ , F-'!V$2-'F+ , F-'!V$3))</f>
        <v>3.0169354020890316E-2</v>
      </c>
      <c r="W585" s="2" cm="1">
        <f t="array" ref="W585">[1]!table_weight[LongShots]*(('F+ , F-'!W$2-[1]!tbl_gk[[#This Row],[LongShots]])/('F+ , F-'!W$2-'F+ , F-'!W$3))</f>
        <v>8.570347340224143E-3</v>
      </c>
      <c r="X585" s="2" cm="1">
        <f t="array" ref="X585">[1]!table_weight[Aggression]*(('F+ , F-'!X$2-[1]!tbl_gk[[#This Row],[Aggression]])/('F+ , F-'!X$2-'F+ , F-'!X$3))</f>
        <v>1.7645269242470306E-2</v>
      </c>
      <c r="Y585" s="2" cm="1">
        <f t="array" ref="Y585">[1]!table_weight[Interceptions]*(('F+ , F-'!Y$2-[1]!tbl_gk[[#This Row],[Interceptions]])/('F+ , F-'!Y$2-'F+ , F-'!Y$3))</f>
        <v>1.3851066408443219E-2</v>
      </c>
      <c r="Z585" s="2" cm="1">
        <f t="array" ref="Z585">[1]!table_weight[Positioning]*(('F+ , F-'!Z$2-[1]!tbl_gk[[#This Row],[Positioning]])/('F+ , F-'!Z$2-'F+ , F-'!Z$3))</f>
        <v>8.8733394179088337E-4</v>
      </c>
      <c r="AA585" s="2" cm="1">
        <f t="array" ref="AA585">[1]!table_weight[Vision]*(('F+ , F-'!AA$2-[1]!tbl_gk[[#This Row],[Vision]])/('F+ , F-'!AA$2-'F+ , F-'!AA$3))</f>
        <v>3.2653889057904818E-2</v>
      </c>
      <c r="AB585" s="2" cm="1">
        <f t="array" ref="AB585">[1]!table_weight[Penalties]*(('F+ , F-'!AB$2-[1]!tbl_gk[[#This Row],[Penalties]])/('F+ , F-'!AB$2-'F+ , F-'!AB$3))</f>
        <v>1.8399130263605083E-3</v>
      </c>
      <c r="AC585" s="2" cm="1">
        <f t="array" ref="AC585">[1]!table_weight[Composure]*(('F+ , F-'!AC$2-[1]!tbl_gk[[#This Row],[Composure]])/('F+ , F-'!AC$2-'F+ , F-'!AC$3))</f>
        <v>5.8710817201201772E-4</v>
      </c>
      <c r="AD585" s="2" cm="1">
        <f t="array" ref="AD585">[1]!table_weight[Marking]*(('F+ , F-'!AD$2-[1]!tbl_gk[[#This Row],[Marking]])/('F+ , F-'!AD$2-'F+ , F-'!AD$3))</f>
        <v>1.1042377942286678E-2</v>
      </c>
      <c r="AE585" s="2" cm="1">
        <f t="array" ref="AE585">[1]!table_weight[StandingTackle]*(('F+ , F-'!AE$2-[1]!tbl_gk[[#This Row],[StandingTackle]])/('F+ , F-'!AE$2-'F+ , F-'!AE$3))</f>
        <v>2.9141914719869356E-2</v>
      </c>
      <c r="AF585" s="2" cm="1">
        <f t="array" ref="AF585">[1]!table_weight[SlidingTackle]*(('F+ , F-'!AF$2-[1]!tbl_gk[[#This Row],[SlidingTackle]])/('F+ , F-'!AF$2-'F+ , F-'!AF$3))</f>
        <v>8.2195144081682794E-3</v>
      </c>
      <c r="AG585" s="2" cm="1">
        <f t="array" ref="AG585">[1]!table_weight[GKDiving]*(('F+ , F-'!AG$2-[1]!tbl_gk[[#This Row],[GKDiving]])/('F+ , F-'!AG$2-'F+ , F-'!AG$3))</f>
        <v>4.0994828110739248E-2</v>
      </c>
      <c r="AH585" s="2" cm="1">
        <f t="array" ref="AH585">[1]!table_weight[GKHandling]*(('F+ , F-'!AH$2-[1]!tbl_gk[[#This Row],[GKHandling]])/('F+ , F-'!AH$2-'F+ , F-'!AH$3))</f>
        <v>4.2777211941640955E-2</v>
      </c>
      <c r="AI585" s="2" cm="1">
        <f t="array" ref="AI585">[1]!table_weight[GKKicking]*(('F+ , F-'!AI$2-[1]!tbl_gk[[#This Row],[GKKicking]])/('F+ , F-'!AI$2-'F+ , F-'!AI$3))</f>
        <v>2.5938545786431375E-2</v>
      </c>
      <c r="AJ585" s="2" cm="1">
        <f t="array" ref="AJ585">[1]!table_weight[GKPositioning]*(('F+ , F-'!AJ$2-[1]!tbl_gk[[#This Row],[GKPositioning]])/('F+ , F-'!AJ$2-'F+ , F-'!AJ$3))</f>
        <v>1.5767241581053557E-2</v>
      </c>
      <c r="AK585" s="2" cm="1">
        <f t="array" ref="AK585">[1]!table_weight[GKReflexes]*(('F+ , F-'!AK$2-[1]!tbl_gk[[#This Row],[GKReflexes]])/('F+ , F-'!AK$2-'F+ , F-'!AK$3))</f>
        <v>4.1905824290977896E-2</v>
      </c>
    </row>
    <row r="586" spans="1:37" x14ac:dyDescent="0.55000000000000004">
      <c r="A586" s="7">
        <f>[1]!tbl_gk[[#This Row],[ID]]</f>
        <v>219244</v>
      </c>
      <c r="B586" s="1" cm="1">
        <f t="array" ref="B586">[1]!table_weight[ValueEUR]*(('F+ , F-'!B$2-[1]!tbl_gk[[#This Row],[ValueEUR]])/('F+ , F-'!B$2-'F+ , F-'!B$3))</f>
        <v>1.2010144769139465E-3</v>
      </c>
      <c r="C586" s="1" cm="1">
        <f t="array" ref="C586">[1]!table_weight[WageEUR]*(('F+ , F-'!C$2-[1]!tbl_gk[[#This Row],[WageEUR]])/('F+ , F-'!C$2-'F+ , F-'!C$3))</f>
        <v>2.2690142479462536E-3</v>
      </c>
      <c r="D586" s="1" cm="1">
        <f t="array" ref="D586">[1]!table_weight[Crossing]*(('F+ , F-'!D$2-[1]!tbl_gk[[#This Row],[Crossing]])/('F+ , F-'!D$2-'F+ , F-'!D$3))</f>
        <v>3.1383600467551537E-2</v>
      </c>
      <c r="E586" s="1" cm="1">
        <f t="array" ref="E586">[1]!table_weight[Finishing]*(('F+ , F-'!E$2-[1]!tbl_gk[[#This Row],[Finishing]])/('F+ , F-'!E$2-'F+ , F-'!E$3))</f>
        <v>1.0980757529662181E-2</v>
      </c>
      <c r="F586" s="1" cm="1">
        <f t="array" ref="F586">[1]!table_weight[HeadingAccuracy]*(('F+ , F-'!F$2-[1]!tbl_gk[[#This Row],[HeadingAccuracy]])/('F+ , F-'!F$2-'F+ , F-'!F$3))</f>
        <v>1.08567917583827E-2</v>
      </c>
      <c r="G586" s="1" cm="1">
        <f t="array" ref="G586">[1]!table_weight[ShortPassing]*(('F+ , F-'!G$2-[1]!tbl_gk[[#This Row],[ShortPassing]])/('F+ , F-'!G$2-'F+ , F-'!G$3))</f>
        <v>3.9377536435701459E-2</v>
      </c>
      <c r="H586" s="1" cm="1">
        <f t="array" ref="H586">[1]!table_weight[Volleys]*(('F+ , F-'!H$2-[1]!tbl_gk[[#This Row],[Volleys]])/('F+ , F-'!H$2-'F+ , F-'!H$3))</f>
        <v>6.9443525879286526E-4</v>
      </c>
      <c r="I586" s="1" cm="1">
        <f t="array" ref="I586">[1]!table_weight[Dribbling]*(('F+ , F-'!I$2-[1]!tbl_gk[[#This Row],[Dribbling]])/('F+ , F-'!I$2-'F+ , F-'!I$3))</f>
        <v>8.8009039940892403E-3</v>
      </c>
      <c r="J586" s="1" cm="1">
        <f t="array" ref="J586">[1]!table_weight[Curve]*(('F+ , F-'!J$2-[1]!tbl_gk[[#This Row],[Curve]])/('F+ , F-'!J$2-'F+ , F-'!J$3))</f>
        <v>8.4507994456275402E-3</v>
      </c>
      <c r="K586" s="1" cm="1">
        <f t="array" ref="K586">[1]!table_weight[FKAccuracy]*(('F+ , F-'!K$2-[1]!tbl_gk[[#This Row],[FKAccuracy]])/('F+ , F-'!K$2-'F+ , F-'!K$3))</f>
        <v>9.2789777912990392E-3</v>
      </c>
      <c r="L586" s="1" cm="1">
        <f t="array" ref="L586">[1]!table_weight[LongPassing]*(('F+ , F-'!L$2-[1]!tbl_gk[[#This Row],[LongPassing]])/('F+ , F-'!L$2-'F+ , F-'!L$3))</f>
        <v>2.2198388103107734E-2</v>
      </c>
      <c r="M586" s="1" cm="1">
        <f t="array" ref="M586">[1]!table_weight[BallControl]*(('F+ , F-'!M$2-[1]!tbl_gk[[#This Row],[BallControl]])/('F+ , F-'!M$2-'F+ , F-'!M$3))</f>
        <v>9.9960884871137055E-3</v>
      </c>
      <c r="N586" s="1" cm="1">
        <f t="array" ref="N586">[1]!table_weight[Acceleration]*(('F+ , F-'!N$2-[1]!tbl_gk[[#This Row],[Acceleration]])/('F+ , F-'!N$2-'F+ , F-'!N$3))</f>
        <v>2.9313337747633242E-3</v>
      </c>
      <c r="O586" s="1" cm="1">
        <f t="array" ref="O586">[1]!table_weight[SprintSpeed]*(('F+ , F-'!O$2-[1]!tbl_gk[[#This Row],[SprintSpeed]])/('F+ , F-'!O$2-'F+ , F-'!O$3))</f>
        <v>5.0599330696683847E-3</v>
      </c>
      <c r="P586" s="1" cm="1">
        <f t="array" ref="P586">[1]!table_weight[Agility]*(('F+ , F-'!P$2-[1]!tbl_gk[[#This Row],[Agility]])/('F+ , F-'!P$2-'F+ , F-'!P$3))</f>
        <v>2.2232103156958572E-3</v>
      </c>
      <c r="Q586" s="1" cm="1">
        <f t="array" ref="Q586">[1]!table_weight[Reactions]*(('F+ , F-'!Q$2-[1]!tbl_gk[[#This Row],[Reactions]])/('F+ , F-'!Q$2-'F+ , F-'!Q$3))</f>
        <v>1.1859766001660328E-3</v>
      </c>
      <c r="R586" s="1" cm="1">
        <f t="array" ref="R586">[1]!table_weight[Balance]*(('F+ , F-'!R$2-[1]!tbl_gk[[#This Row],[Balance]])/('F+ , F-'!R$2-'F+ , F-'!R$3))</f>
        <v>9.9340009809825627E-4</v>
      </c>
      <c r="S586" s="1" cm="1">
        <f t="array" ref="S586">[1]!table_weight[ShotPower]*(('F+ , F-'!S$2-[1]!tbl_gk[[#This Row],[ShotPower]])/('F+ , F-'!S$2-'F+ , F-'!S$3))</f>
        <v>3.635904932216303E-3</v>
      </c>
      <c r="T586" s="1" cm="1">
        <f t="array" ref="T586">[1]!table_weight[Jumping]*(('F+ , F-'!T$2-[1]!tbl_gk[[#This Row],[Jumping]])/('F+ , F-'!T$2-'F+ , F-'!T$3))</f>
        <v>1.459807452623725E-3</v>
      </c>
      <c r="U586" s="1" cm="1">
        <f t="array" ref="U586">[1]!table_weight[Stamina]*(('F+ , F-'!U$2-[1]!tbl_gk[[#This Row],[Stamina]])/('F+ , F-'!U$2-'F+ , F-'!U$3))</f>
        <v>6.8696821299940002E-3</v>
      </c>
      <c r="V586" s="1" cm="1">
        <f t="array" ref="V586">[1]!table_weight[Strength]*(('F+ , F-'!V$2-[1]!tbl_gk[[#This Row],[Strength]])/('F+ , F-'!V$2-'F+ , F-'!V$3))</f>
        <v>9.7606733596998074E-3</v>
      </c>
      <c r="W586" s="1" cm="1">
        <f t="array" ref="W586">[1]!table_weight[LongShots]*(('F+ , F-'!W$2-[1]!tbl_gk[[#This Row],[LongShots]])/('F+ , F-'!W$2-'F+ , F-'!W$3))</f>
        <v>7.7912248547492196E-3</v>
      </c>
      <c r="X586" s="1" cm="1">
        <f t="array" ref="X586">[1]!table_weight[Aggression]*(('F+ , F-'!X$2-[1]!tbl_gk[[#This Row],[Aggression]])/('F+ , F-'!X$2-'F+ , F-'!X$3))</f>
        <v>1.2169151201703659E-2</v>
      </c>
      <c r="Y586" s="1" cm="1">
        <f t="array" ref="Y586">[1]!table_weight[Interceptions]*(('F+ , F-'!Y$2-[1]!tbl_gk[[#This Row],[Interceptions]])/('F+ , F-'!Y$2-'F+ , F-'!Y$3))</f>
        <v>1.2465959767598898E-2</v>
      </c>
      <c r="Z586" s="1" cm="1">
        <f t="array" ref="Z586">[1]!table_weight[Positioning]*(('F+ , F-'!Z$2-[1]!tbl_gk[[#This Row],[Positioning]])/('F+ , F-'!Z$2-'F+ , F-'!Z$3))</f>
        <v>1.4788899029848055E-4</v>
      </c>
      <c r="AA586" s="1" cm="1">
        <f t="array" ref="AA586">[1]!table_weight[Vision]*(('F+ , F-'!AA$2-[1]!tbl_gk[[#This Row],[Vision]])/('F+ , F-'!AA$2-'F+ , F-'!AA$3))</f>
        <v>1.9876280296115975E-2</v>
      </c>
      <c r="AB586" s="1" cm="1">
        <f t="array" ref="AB586">[1]!table_weight[Penalties]*(('F+ , F-'!AB$2-[1]!tbl_gk[[#This Row],[Penalties]])/('F+ , F-'!AB$2-'F+ , F-'!AB$3))</f>
        <v>1.8007659406932635E-3</v>
      </c>
      <c r="AC586" s="1" cm="1">
        <f t="array" ref="AC586">[1]!table_weight[Composure]*(('F+ , F-'!AC$2-[1]!tbl_gk[[#This Row],[Composure]])/('F+ , F-'!AC$2-'F+ , F-'!AC$3))</f>
        <v>4.8036123164619632E-4</v>
      </c>
      <c r="AD586" s="1" cm="1">
        <f t="array" ref="AD586">[1]!table_weight[Marking]*(('F+ , F-'!AD$2-[1]!tbl_gk[[#This Row],[Marking]])/('F+ , F-'!AD$2-'F+ , F-'!AD$3))</f>
        <v>2.9972168700492414E-2</v>
      </c>
      <c r="AE586" s="1" cm="1">
        <f t="array" ref="AE586">[1]!table_weight[StandingTackle]*(('F+ , F-'!AE$2-[1]!tbl_gk[[#This Row],[StandingTackle]])/('F+ , F-'!AE$2-'F+ , F-'!AE$3))</f>
        <v>1.120842873841129E-2</v>
      </c>
      <c r="AF586" s="1" cm="1">
        <f t="array" ref="AF586">[1]!table_weight[SlidingTackle]*(('F+ , F-'!AF$2-[1]!tbl_gk[[#This Row],[SlidingTackle]])/('F+ , F-'!AF$2-'F+ , F-'!AF$3))</f>
        <v>5.230600077925268E-3</v>
      </c>
      <c r="AG586" s="1" cm="1">
        <f t="array" ref="AG586">[1]!table_weight[GKDiving]*(('F+ , F-'!AG$2-[1]!tbl_gk[[#This Row],[GKDiving]])/('F+ , F-'!AG$2-'F+ , F-'!AG$3))</f>
        <v>2.5621767569212028E-2</v>
      </c>
      <c r="AH586" s="1" cm="1">
        <f t="array" ref="AH586">[1]!table_weight[GKHandling]*(('F+ , F-'!AH$2-[1]!tbl_gk[[#This Row],[GKHandling]])/('F+ , F-'!AH$2-'F+ , F-'!AH$3))</f>
        <v>2.6735757463525599E-2</v>
      </c>
      <c r="AI586" s="1" cm="1">
        <f t="array" ref="AI586">[1]!table_weight[GKKicking]*(('F+ , F-'!AI$2-[1]!tbl_gk[[#This Row],[GKKicking]])/('F+ , F-'!AI$2-'F+ , F-'!AI$3))</f>
        <v>1.6994219653179179E-2</v>
      </c>
      <c r="AJ586" s="1" cm="1">
        <f t="array" ref="AJ586">[1]!table_weight[GKPositioning]*(('F+ , F-'!AJ$2-[1]!tbl_gk[[#This Row],[GKPositioning]])/('F+ , F-'!AJ$2-'F+ , F-'!AJ$3))</f>
        <v>1.1352413938358561E-2</v>
      </c>
      <c r="AK586" s="1" cm="1">
        <f t="array" ref="AK586">[1]!table_weight[GKReflexes]*(('F+ , F-'!AK$2-[1]!tbl_gk[[#This Row],[GKReflexes]])/('F+ , F-'!AK$2-'F+ , F-'!AK$3))</f>
        <v>2.9151877767636801E-2</v>
      </c>
    </row>
    <row r="587" spans="1:37" x14ac:dyDescent="0.55000000000000004">
      <c r="A587" s="8">
        <f>[1]!tbl_gk[[#This Row],[ID]]</f>
        <v>219522</v>
      </c>
      <c r="B587" s="2" cm="1">
        <f t="array" ref="B587">[1]!table_weight[ValueEUR]*(('F+ , F-'!B$2-[1]!tbl_gk[[#This Row],[ValueEUR]])/('F+ , F-'!B$2-'F+ , F-'!B$3))</f>
        <v>5.3988548485484032E-3</v>
      </c>
      <c r="C587" s="2" cm="1">
        <f t="array" ref="C587">[1]!table_weight[WageEUR]*(('F+ , F-'!C$2-[1]!tbl_gk[[#This Row],[WageEUR]])/('F+ , F-'!C$2-'F+ , F-'!C$3))</f>
        <v>4.6162703665113426E-3</v>
      </c>
      <c r="D587" s="2" cm="1">
        <f t="array" ref="D587">[1]!table_weight[Crossing]*(('F+ , F-'!D$2-[1]!tbl_gk[[#This Row],[Crossing]])/('F+ , F-'!D$2-'F+ , F-'!D$3))</f>
        <v>2.9141914719869291E-2</v>
      </c>
      <c r="E587" s="2" cm="1">
        <f t="array" ref="E587">[1]!table_weight[Finishing]*(('F+ , F-'!E$2-[1]!tbl_gk[[#This Row],[Finishing]])/('F+ , F-'!E$2-'F+ , F-'!E$3))</f>
        <v>1.0980757529662181E-2</v>
      </c>
      <c r="F587" s="2" cm="1">
        <f t="array" ref="F587">[1]!table_weight[HeadingAccuracy]*(('F+ , F-'!F$2-[1]!tbl_gk[[#This Row],[HeadingAccuracy]])/('F+ , F-'!F$2-'F+ , F-'!F$3))</f>
        <v>9.1865161032469011E-3</v>
      </c>
      <c r="G587" s="2" cm="1">
        <f t="array" ref="G587">[1]!table_weight[ShortPassing]*(('F+ , F-'!G$2-[1]!tbl_gk[[#This Row],[ShortPassing]])/('F+ , F-'!G$2-'F+ , F-'!G$3))</f>
        <v>3.9377536435701459E-2</v>
      </c>
      <c r="H587" s="2" cm="1">
        <f t="array" ref="H587">[1]!table_weight[Volleys]*(('F+ , F-'!H$2-[1]!tbl_gk[[#This Row],[Volleys]])/('F+ , F-'!H$2-'F+ , F-'!H$3))</f>
        <v>8.1017446859167619E-4</v>
      </c>
      <c r="I587" s="2" cm="1">
        <f t="array" ref="I587">[1]!table_weight[Dribbling]*(('F+ , F-'!I$2-[1]!tbl_gk[[#This Row],[Dribbling]])/('F+ , F-'!I$2-'F+ , F-'!I$3))</f>
        <v>1.3690295101916595E-2</v>
      </c>
      <c r="J587" s="2" cm="1">
        <f t="array" ref="J587">[1]!table_weight[Curve]*(('F+ , F-'!J$2-[1]!tbl_gk[[#This Row],[Curve]])/('F+ , F-'!J$2-'F+ , F-'!J$3))</f>
        <v>8.2817834567149896E-3</v>
      </c>
      <c r="K587" s="2" cm="1">
        <f t="array" ref="K587">[1]!table_weight[FKAccuracy]*(('F+ , F-'!K$2-[1]!tbl_gk[[#This Row],[FKAccuracy]])/('F+ , F-'!K$2-'F+ , F-'!K$3))</f>
        <v>8.5184058411925615E-3</v>
      </c>
      <c r="L587" s="2" cm="1">
        <f t="array" ref="L587">[1]!table_weight[LongPassing]*(('F+ , F-'!L$2-[1]!tbl_gk[[#This Row],[LongPassing]])/('F+ , F-'!L$2-'F+ , F-'!L$3))</f>
        <v>2.1656964003031933E-2</v>
      </c>
      <c r="M587" s="2" cm="1">
        <f t="array" ref="M587">[1]!table_weight[BallControl]*(('F+ , F-'!M$2-[1]!tbl_gk[[#This Row],[BallControl]])/('F+ , F-'!M$2-'F+ , F-'!M$3))</f>
        <v>1.4776826459211564E-2</v>
      </c>
      <c r="N587" s="2" cm="1">
        <f t="array" ref="N587">[1]!table_weight[Acceleration]*(('F+ , F-'!N$2-[1]!tbl_gk[[#This Row],[Acceleration]])/('F+ , F-'!N$2-'F+ , F-'!N$3))</f>
        <v>3.6077954150933221E-3</v>
      </c>
      <c r="O587" s="2" cm="1">
        <f t="array" ref="O587">[1]!table_weight[SprintSpeed]*(('F+ , F-'!O$2-[1]!tbl_gk[[#This Row],[SprintSpeed]])/('F+ , F-'!O$2-'F+ , F-'!O$3))</f>
        <v>6.4654700334651587E-3</v>
      </c>
      <c r="P587" s="2" cm="1">
        <f t="array" ref="P587">[1]!table_weight[Agility]*(('F+ , F-'!P$2-[1]!tbl_gk[[#This Row],[Agility]])/('F+ , F-'!P$2-'F+ , F-'!P$3))</f>
        <v>3.5103320774145116E-3</v>
      </c>
      <c r="Q587" s="2" cm="1">
        <f t="array" ref="Q587">[1]!table_weight[Reactions]*(('F+ , F-'!Q$2-[1]!tbl_gk[[#This Row],[Reactions]])/('F+ , F-'!Q$2-'F+ , F-'!Q$3))</f>
        <v>7.7346300010828226E-4</v>
      </c>
      <c r="R587" s="2" cm="1">
        <f t="array" ref="R587">[1]!table_weight[Balance]*(('F+ , F-'!R$2-[1]!tbl_gk[[#This Row],[Balance]])/('F+ , F-'!R$2-'F+ , F-'!R$3))</f>
        <v>1.1796626164916795E-3</v>
      </c>
      <c r="S587" s="2" cm="1">
        <f t="array" ref="S587">[1]!table_weight[ShotPower]*(('F+ , F-'!S$2-[1]!tbl_gk[[#This Row],[ShotPower]])/('F+ , F-'!S$2-'F+ , F-'!S$3))</f>
        <v>4.1553199225329174E-3</v>
      </c>
      <c r="T587" s="2" cm="1">
        <f t="array" ref="T587">[1]!table_weight[Jumping]*(('F+ , F-'!T$2-[1]!tbl_gk[[#This Row],[Jumping]])/('F+ , F-'!T$2-'F+ , F-'!T$3))</f>
        <v>1.3739364259988001E-3</v>
      </c>
      <c r="U587" s="2" cm="1">
        <f t="array" ref="U587">[1]!table_weight[Stamina]*(('F+ , F-'!U$2-[1]!tbl_gk[[#This Row],[Stamina]])/('F+ , F-'!U$2-'F+ , F-'!U$3))</f>
        <v>4.2935513312462497E-3</v>
      </c>
      <c r="V587" s="2" cm="1">
        <f t="array" ref="V587">[1]!table_weight[Strength]*(('F+ , F-'!V$2-[1]!tbl_gk[[#This Row],[Strength]])/('F+ , F-'!V$2-'F+ , F-'!V$3))</f>
        <v>1.7746678835817833E-2</v>
      </c>
      <c r="W587" s="2" cm="1">
        <f t="array" ref="W587">[1]!table_weight[LongShots]*(('F+ , F-'!W$2-[1]!tbl_gk[[#This Row],[LongShots]])/('F+ , F-'!W$2-'F+ , F-'!W$3))</f>
        <v>5.9732723886410689E-3</v>
      </c>
      <c r="X587" s="2" cm="1">
        <f t="array" ref="X587">[1]!table_weight[Aggression]*(('F+ , F-'!X$2-[1]!tbl_gk[[#This Row],[Aggression]])/('F+ , F-'!X$2-'F+ , F-'!X$3))</f>
        <v>1.2169151201703659E-2</v>
      </c>
      <c r="Y587" s="2" cm="1">
        <f t="array" ref="Y587">[1]!table_weight[Interceptions]*(('F+ , F-'!Y$2-[1]!tbl_gk[[#This Row],[Interceptions]])/('F+ , F-'!Y$2-'F+ , F-'!Y$3))</f>
        <v>1.5236173049287543E-2</v>
      </c>
      <c r="Z587" s="2" cm="1">
        <f t="array" ref="Z587">[1]!table_weight[Positioning]*(('F+ , F-'!Z$2-[1]!tbl_gk[[#This Row],[Positioning]])/('F+ , F-'!Z$2-'F+ , F-'!Z$3))</f>
        <v>7.394449514924029E-4</v>
      </c>
      <c r="AA587" s="2" cm="1">
        <f t="array" ref="AA587">[1]!table_weight[Vision]*(('F+ , F-'!AA$2-[1]!tbl_gk[[#This Row],[Vision]])/('F+ , F-'!AA$2-'F+ , F-'!AA$3))</f>
        <v>2.2715748909846831E-2</v>
      </c>
      <c r="AB587" s="2" cm="1">
        <f t="array" ref="AB587">[1]!table_weight[Penalties]*(('F+ , F-'!AB$2-[1]!tbl_gk[[#This Row],[Penalties]])/('F+ , F-'!AB$2-'F+ , F-'!AB$3))</f>
        <v>1.9182071976949979E-3</v>
      </c>
      <c r="AC587" s="2" cm="1">
        <f t="array" ref="AC587">[1]!table_weight[Composure]*(('F+ , F-'!AC$2-[1]!tbl_gk[[#This Row],[Composure]])/('F+ , F-'!AC$2-'F+ , F-'!AC$3))</f>
        <v>1.4944571651214996E-3</v>
      </c>
      <c r="AD587" s="2" cm="1">
        <f t="array" ref="AD587">[1]!table_weight[Marking]*(('F+ , F-'!AD$2-[1]!tbl_gk[[#This Row],[Marking]])/('F+ , F-'!AD$2-'F+ , F-'!AD$3))</f>
        <v>2.366223844775717E-2</v>
      </c>
      <c r="AE587" s="2" cm="1">
        <f t="array" ref="AE587">[1]!table_weight[StandingTackle]*(('F+ , F-'!AE$2-[1]!tbl_gk[[#This Row],[StandingTackle]])/('F+ , F-'!AE$2-'F+ , F-'!AE$3))</f>
        <v>2.241685747682258E-2</v>
      </c>
      <c r="AF587" s="2" cm="1">
        <f t="array" ref="AF587">[1]!table_weight[SlidingTackle]*(('F+ , F-'!AF$2-[1]!tbl_gk[[#This Row],[SlidingTackle]])/('F+ , F-'!AF$2-'F+ , F-'!AF$3))</f>
        <v>8.2195144081682794E-3</v>
      </c>
      <c r="AG587" s="2" cm="1">
        <f t="array" ref="AG587">[1]!table_weight[GKDiving]*(('F+ , F-'!AG$2-[1]!tbl_gk[[#This Row],[GKDiving]])/('F+ , F-'!AG$2-'F+ , F-'!AG$3))</f>
        <v>1.3664942703579749E-2</v>
      </c>
      <c r="AH587" s="2" cm="1">
        <f t="array" ref="AH587">[1]!table_weight[GKHandling]*(('F+ , F-'!AH$2-[1]!tbl_gk[[#This Row],[GKHandling]])/('F+ , F-'!AH$2-'F+ , F-'!AH$3))</f>
        <v>2.3170989801722181E-2</v>
      </c>
      <c r="AI587" s="2" cm="1">
        <f t="array" ref="AI587">[1]!table_weight[GKKicking]*(('F+ , F-'!AI$2-[1]!tbl_gk[[#This Row],[GKKicking]])/('F+ , F-'!AI$2-'F+ , F-'!AI$3))</f>
        <v>1.8783084879829621E-2</v>
      </c>
      <c r="AJ587" s="2" cm="1">
        <f t="array" ref="AJ587">[1]!table_weight[GKPositioning]*(('F+ , F-'!AJ$2-[1]!tbl_gk[[#This Row],[GKPositioning]])/('F+ , F-'!AJ$2-'F+ , F-'!AJ$3))</f>
        <v>8.1989656221478496E-3</v>
      </c>
      <c r="AK587" s="2" cm="1">
        <f t="array" ref="AK587">[1]!table_weight[GKReflexes]*(('F+ , F-'!AK$2-[1]!tbl_gk[[#This Row],[GKReflexes]])/('F+ , F-'!AK$2-'F+ , F-'!AK$3))</f>
        <v>1.27539465233411E-2</v>
      </c>
    </row>
    <row r="588" spans="1:37" x14ac:dyDescent="0.55000000000000004">
      <c r="A588" s="7">
        <f>[1]!tbl_gk[[#This Row],[ID]]</f>
        <v>219584</v>
      </c>
      <c r="B588" s="1" cm="1">
        <f t="array" ref="B588">[1]!table_weight[ValueEUR]*(('F+ , F-'!B$2-[1]!tbl_gk[[#This Row],[ValueEUR]])/('F+ , F-'!B$2-'F+ , F-'!B$3))</f>
        <v>4.9108559053458981E-4</v>
      </c>
      <c r="C588" s="1" cm="1">
        <f t="array" ref="C588">[1]!table_weight[WageEUR]*(('F+ , F-'!C$2-[1]!tbl_gk[[#This Row],[WageEUR]])/('F+ , F-'!C$2-'F+ , F-'!C$3))</f>
        <v>2.3472561185650898E-4</v>
      </c>
      <c r="D588" s="1" cm="1">
        <f t="array" ref="D588">[1]!table_weight[Crossing]*(('F+ , F-'!D$2-[1]!tbl_gk[[#This Row],[Crossing]])/('F+ , F-'!D$2-'F+ , F-'!D$3))</f>
        <v>3.4746129089074922E-2</v>
      </c>
      <c r="E588" s="1" cm="1">
        <f t="array" ref="E588">[1]!table_weight[Finishing]*(('F+ , F-'!E$2-[1]!tbl_gk[[#This Row],[Finishing]])/('F+ , F-'!E$2-'F+ , F-'!E$3))</f>
        <v>1.3975509583206414E-2</v>
      </c>
      <c r="F588" s="1" cm="1">
        <f t="array" ref="F588">[1]!table_weight[HeadingAccuracy]*(('F+ , F-'!F$2-[1]!tbl_gk[[#This Row],[HeadingAccuracy]])/('F+ , F-'!F$2-'F+ , F-'!F$3))</f>
        <v>1.1274360672166649E-2</v>
      </c>
      <c r="G588" s="1" cm="1">
        <f t="array" ref="G588">[1]!table_weight[ShortPassing]*(('F+ , F-'!G$2-[1]!tbl_gk[[#This Row],[ShortPassing]])/('F+ , F-'!G$2-'F+ , F-'!G$3))</f>
        <v>4.5002898783658811E-2</v>
      </c>
      <c r="H588" s="1" cm="1">
        <f t="array" ref="H588">[1]!table_weight[Volleys]*(('F+ , F-'!H$2-[1]!tbl_gk[[#This Row],[Volleys]])/('F+ , F-'!H$2-'F+ , F-'!H$3))</f>
        <v>1.0416528881892981E-3</v>
      </c>
      <c r="I588" s="1" cm="1">
        <f t="array" ref="I588">[1]!table_weight[Dribbling]*(('F+ , F-'!I$2-[1]!tbl_gk[[#This Row],[Dribbling]])/('F+ , F-'!I$2-'F+ , F-'!I$3))</f>
        <v>1.6623929766613008E-2</v>
      </c>
      <c r="J588" s="1" cm="1">
        <f t="array" ref="J588">[1]!table_weight[Curve]*(('F+ , F-'!J$2-[1]!tbl_gk[[#This Row],[Curve]])/('F+ , F-'!J$2-'F+ , F-'!J$3))</f>
        <v>9.1268634012777444E-3</v>
      </c>
      <c r="K588" s="1" cm="1">
        <f t="array" ref="K588">[1]!table_weight[FKAccuracy]*(('F+ , F-'!K$2-[1]!tbl_gk[[#This Row],[FKAccuracy]])/('F+ , F-'!K$2-'F+ , F-'!K$3))</f>
        <v>9.1268634012777444E-3</v>
      </c>
      <c r="L588" s="1" cm="1">
        <f t="array" ref="L588">[1]!table_weight[LongPassing]*(('F+ , F-'!L$2-[1]!tbl_gk[[#This Row],[LongPassing]])/('F+ , F-'!L$2-'F+ , F-'!L$3))</f>
        <v>2.4905508603486726E-2</v>
      </c>
      <c r="M588" s="1" cm="1">
        <f t="array" ref="M588">[1]!table_weight[BallControl]*(('F+ , F-'!M$2-[1]!tbl_gk[[#This Row],[BallControl]])/('F+ , F-'!M$2-'F+ , F-'!M$3))</f>
        <v>9.9960884871137055E-3</v>
      </c>
      <c r="N588" s="1" cm="1">
        <f t="array" ref="N588">[1]!table_weight[Acceleration]*(('F+ , F-'!N$2-[1]!tbl_gk[[#This Row],[Acceleration]])/('F+ , F-'!N$2-'F+ , F-'!N$3))</f>
        <v>4.2842570554233201E-3</v>
      </c>
      <c r="O588" s="1" cm="1">
        <f t="array" ref="O588">[1]!table_weight[SprintSpeed]*(('F+ , F-'!O$2-[1]!tbl_gk[[#This Row],[SprintSpeed]])/('F+ , F-'!O$2-'F+ , F-'!O$3))</f>
        <v>5.9032552479464486E-3</v>
      </c>
      <c r="P588" s="1" cm="1">
        <f t="array" ref="P588">[1]!table_weight[Agility]*(('F+ , F-'!P$2-[1]!tbl_gk[[#This Row],[Agility]])/('F+ , F-'!P$2-'F+ , F-'!P$3))</f>
        <v>3.6273431466616623E-3</v>
      </c>
      <c r="Q588" s="1" cm="1">
        <f t="array" ref="Q588">[1]!table_weight[Reactions]*(('F+ , F-'!Q$2-[1]!tbl_gk[[#This Row],[Reactions]])/('F+ , F-'!Q$2-'F+ , F-'!Q$3))</f>
        <v>9.7971980013715747E-4</v>
      </c>
      <c r="R588" s="1" cm="1">
        <f t="array" ref="R588">[1]!table_weight[Balance]*(('F+ , F-'!R$2-[1]!tbl_gk[[#This Row],[Balance]])/('F+ , F-'!R$2-'F+ , F-'!R$3))</f>
        <v>1.9247126900653719E-3</v>
      </c>
      <c r="S588" s="1" cm="1">
        <f t="array" ref="S588">[1]!table_weight[ShotPower]*(('F+ , F-'!S$2-[1]!tbl_gk[[#This Row],[ShotPower]])/('F+ , F-'!S$2-'F+ , F-'!S$3))</f>
        <v>5.9732723886410689E-3</v>
      </c>
      <c r="T588" s="1" cm="1">
        <f t="array" ref="T588">[1]!table_weight[Jumping]*(('F+ , F-'!T$2-[1]!tbl_gk[[#This Row],[Jumping]])/('F+ , F-'!T$2-'F+ , F-'!T$3))</f>
        <v>2.4902597721228252E-3</v>
      </c>
      <c r="U588" s="1" cm="1">
        <f t="array" ref="U588">[1]!table_weight[Stamina]*(('F+ , F-'!U$2-[1]!tbl_gk[[#This Row],[Stamina]])/('F+ , F-'!U$2-'F+ , F-'!U$3))</f>
        <v>1.1163233461240251E-2</v>
      </c>
      <c r="V588" s="1" cm="1">
        <f t="array" ref="V588">[1]!table_weight[Strength]*(('F+ , F-'!V$2-[1]!tbl_gk[[#This Row],[Strength]])/('F+ , F-'!V$2-'F+ , F-'!V$3))</f>
        <v>1.6859344894026941E-2</v>
      </c>
      <c r="W588" s="1" cm="1">
        <f t="array" ref="W588">[1]!table_weight[LongShots]*(('F+ , F-'!W$2-[1]!tbl_gk[[#This Row],[LongShots]])/('F+ , F-'!W$2-'F+ , F-'!W$3))</f>
        <v>6.7523948741159906E-3</v>
      </c>
      <c r="X588" s="1" cm="1">
        <f t="array" ref="X588">[1]!table_weight[Aggression]*(('F+ , F-'!X$2-[1]!tbl_gk[[#This Row],[Aggression]])/('F+ , F-'!X$2-'F+ , F-'!X$3))</f>
        <v>1.2777608761788841E-2</v>
      </c>
      <c r="Y588" s="1" cm="1">
        <f t="array" ref="Y588">[1]!table_weight[Interceptions]*(('F+ , F-'!Y$2-[1]!tbl_gk[[#This Row],[Interceptions]])/('F+ , F-'!Y$2-'F+ , F-'!Y$3))</f>
        <v>1.8006386330976187E-2</v>
      </c>
      <c r="Z588" s="1" cm="1">
        <f t="array" ref="Z588">[1]!table_weight[Positioning]*(('F+ , F-'!Z$2-[1]!tbl_gk[[#This Row],[Positioning]])/('F+ , F-'!Z$2-'F+ , F-'!Z$3))</f>
        <v>7.394449514924029E-4</v>
      </c>
      <c r="AA588" s="1" cm="1">
        <f t="array" ref="AA588">[1]!table_weight[Vision]*(('F+ , F-'!AA$2-[1]!tbl_gk[[#This Row],[Vision]])/('F+ , F-'!AA$2-'F+ , F-'!AA$3))</f>
        <v>3.1944021904472104E-2</v>
      </c>
      <c r="AB588" s="1" cm="1">
        <f t="array" ref="AB588">[1]!table_weight[Penalties]*(('F+ , F-'!AB$2-[1]!tbl_gk[[#This Row],[Penalties]])/('F+ , F-'!AB$2-'F+ , F-'!AB$3))</f>
        <v>1.9182071976949979E-3</v>
      </c>
      <c r="AC588" s="1" cm="1">
        <f t="array" ref="AC588">[1]!table_weight[Composure]*(('F+ , F-'!AC$2-[1]!tbl_gk[[#This Row],[Composure]])/('F+ , F-'!AC$2-'F+ , F-'!AC$3))</f>
        <v>2.668673509145535E-4</v>
      </c>
      <c r="AD588" s="1" cm="1">
        <f t="array" ref="AD588">[1]!table_weight[Marking]*(('F+ , F-'!AD$2-[1]!tbl_gk[[#This Row],[Marking]])/('F+ , F-'!AD$2-'F+ , F-'!AD$3))</f>
        <v>1.7352308195021923E-2</v>
      </c>
      <c r="AE588" s="1" cm="1">
        <f t="array" ref="AE588">[1]!table_weight[StandingTackle]*(('F+ , F-'!AE$2-[1]!tbl_gk[[#This Row],[StandingTackle]])/('F+ , F-'!AE$2-'F+ , F-'!AE$3))</f>
        <v>1.3450114486093548E-2</v>
      </c>
      <c r="AF588" s="1" cm="1">
        <f t="array" ref="AF588">[1]!table_weight[SlidingTackle]*(('F+ , F-'!AF$2-[1]!tbl_gk[[#This Row],[SlidingTackle]])/('F+ , F-'!AF$2-'F+ , F-'!AF$3))</f>
        <v>8.2195144081682794E-3</v>
      </c>
      <c r="AG588" s="1" cm="1">
        <f t="array" ref="AG588">[1]!table_weight[GKDiving]*(('F+ , F-'!AG$2-[1]!tbl_gk[[#This Row],[GKDiving]])/('F+ , F-'!AG$2-'F+ , F-'!AG$3))</f>
        <v>3.2454238921001903E-2</v>
      </c>
      <c r="AH588" s="1" cm="1">
        <f t="array" ref="AH588">[1]!table_weight[GKHandling]*(('F+ , F-'!AH$2-[1]!tbl_gk[[#This Row],[GKHandling]])/('F+ , F-'!AH$2-'F+ , F-'!AH$3))</f>
        <v>4.2777211941640955E-2</v>
      </c>
      <c r="AI588" s="1" cm="1">
        <f t="array" ref="AI588">[1]!table_weight[GKKicking]*(('F+ , F-'!AI$2-[1]!tbl_gk[[#This Row],[GKKicking]])/('F+ , F-'!AI$2-'F+ , F-'!AI$3))</f>
        <v>2.6832978399756596E-2</v>
      </c>
      <c r="AJ588" s="1" cm="1">
        <f t="array" ref="AJ588">[1]!table_weight[GKPositioning]*(('F+ , F-'!AJ$2-[1]!tbl_gk[[#This Row],[GKPositioning]])/('F+ , F-'!AJ$2-'F+ , F-'!AJ$3))</f>
        <v>1.3875172591327129E-2</v>
      </c>
      <c r="AK588" s="1" cm="1">
        <f t="array" ref="AK588">[1]!table_weight[GKReflexes]*(('F+ , F-'!AK$2-[1]!tbl_gk[[#This Row],[GKReflexes]])/('F+ , F-'!AK$2-'F+ , F-'!AK$3))</f>
        <v>3.0973870128114096E-2</v>
      </c>
    </row>
    <row r="589" spans="1:37" x14ac:dyDescent="0.55000000000000004">
      <c r="A589" s="8">
        <f>[1]!tbl_gk[[#This Row],[ID]]</f>
        <v>219637</v>
      </c>
      <c r="B589" s="2" cm="1">
        <f t="array" ref="B589">[1]!table_weight[ValueEUR]*(('F+ , F-'!B$2-[1]!tbl_gk[[#This Row],[ValueEUR]])/('F+ , F-'!B$2-'F+ , F-'!B$3))</f>
        <v>9.2321621702637206E-4</v>
      </c>
      <c r="C589" s="2" cm="1">
        <f t="array" ref="C589">[1]!table_weight[WageEUR]*(('F+ , F-'!C$2-[1]!tbl_gk[[#This Row],[WageEUR]])/('F+ , F-'!C$2-'F+ , F-'!C$3))</f>
        <v>1.0171443180448721E-3</v>
      </c>
      <c r="D589" s="2" cm="1">
        <f t="array" ref="D589">[1]!table_weight[Crossing]*(('F+ , F-'!D$2-[1]!tbl_gk[[#This Row],[Crossing]])/('F+ , F-'!D$2-'F+ , F-'!D$3))</f>
        <v>2.8021071846028162E-2</v>
      </c>
      <c r="E589" s="2" cm="1">
        <f t="array" ref="E589">[1]!table_weight[Finishing]*(('F+ , F-'!E$2-[1]!tbl_gk[[#This Row],[Finishing]])/('F+ , F-'!E$2-'F+ , F-'!E$3))</f>
        <v>1.4973760267721157E-2</v>
      </c>
      <c r="F589" s="2" cm="1">
        <f t="array" ref="F589">[1]!table_weight[HeadingAccuracy]*(('F+ , F-'!F$2-[1]!tbl_gk[[#This Row],[HeadingAccuracy]])/('F+ , F-'!F$2-'F+ , F-'!F$3))</f>
        <v>8.7689471894629514E-3</v>
      </c>
      <c r="G589" s="2" cm="1">
        <f t="array" ref="G589">[1]!table_weight[ShortPassing]*(('F+ , F-'!G$2-[1]!tbl_gk[[#This Row],[ShortPassing]])/('F+ , F-'!G$2-'F+ , F-'!G$3))</f>
        <v>3.9377536435701459E-2</v>
      </c>
      <c r="H589" s="2" cm="1">
        <f t="array" ref="H589">[1]!table_weight[Volleys]*(('F+ , F-'!H$2-[1]!tbl_gk[[#This Row],[Volleys]])/('F+ , F-'!H$2-'F+ , F-'!H$3))</f>
        <v>1.5046097273845413E-3</v>
      </c>
      <c r="I589" s="2" cm="1">
        <f t="array" ref="I589">[1]!table_weight[Dribbling]*(('F+ , F-'!I$2-[1]!tbl_gk[[#This Row],[Dribbling]])/('F+ , F-'!I$2-'F+ , F-'!I$3))</f>
        <v>8.8009039940892403E-3</v>
      </c>
      <c r="J589" s="2" cm="1">
        <f t="array" ref="J589">[1]!table_weight[Curve]*(('F+ , F-'!J$2-[1]!tbl_gk[[#This Row],[Curve]])/('F+ , F-'!J$2-'F+ , F-'!J$3))</f>
        <v>7.4367035121522358E-3</v>
      </c>
      <c r="K589" s="2" cm="1">
        <f t="array" ref="K589">[1]!table_weight[FKAccuracy]*(('F+ , F-'!K$2-[1]!tbl_gk[[#This Row],[FKAccuracy]])/('F+ , F-'!K$2-'F+ , F-'!K$3))</f>
        <v>9.4310921813203358E-3</v>
      </c>
      <c r="L589" s="2" cm="1">
        <f t="array" ref="L589">[1]!table_weight[LongPassing]*(('F+ , F-'!L$2-[1]!tbl_gk[[#This Row],[LongPassing]])/('F+ , F-'!L$2-'F+ , F-'!L$3))</f>
        <v>1.6242723002273949E-2</v>
      </c>
      <c r="M589" s="2" cm="1">
        <f t="array" ref="M589">[1]!table_weight[BallControl]*(('F+ , F-'!M$2-[1]!tbl_gk[[#This Row],[BallControl]])/('F+ , F-'!M$2-'F+ , F-'!M$3))</f>
        <v>1.1299926115867666E-2</v>
      </c>
      <c r="N589" s="2" cm="1">
        <f t="array" ref="N589">[1]!table_weight[Acceleration]*(('F+ , F-'!N$2-[1]!tbl_gk[[#This Row],[Acceleration]])/('F+ , F-'!N$2-'F+ , F-'!N$3))</f>
        <v>9.0194885377333054E-4</v>
      </c>
      <c r="O589" s="2" cm="1">
        <f t="array" ref="O589">[1]!table_weight[SprintSpeed]*(('F+ , F-'!O$2-[1]!tbl_gk[[#This Row],[SprintSpeed]])/('F+ , F-'!O$2-'F+ , F-'!O$3))</f>
        <v>1.9677517493154831E-3</v>
      </c>
      <c r="P589" s="2" cm="1">
        <f t="array" ref="P589">[1]!table_weight[Agility]*(('F+ , F-'!P$2-[1]!tbl_gk[[#This Row],[Agility]])/('F+ , F-'!P$2-'F+ , F-'!P$3))</f>
        <v>1.1701106924715041E-4</v>
      </c>
      <c r="Q589" s="2" cm="1">
        <f t="array" ref="Q589">[1]!table_weight[Reactions]*(('F+ , F-'!Q$2-[1]!tbl_gk[[#This Row],[Reactions]])/('F+ , F-'!Q$2-'F+ , F-'!Q$3))</f>
        <v>1.4437976002021271E-3</v>
      </c>
      <c r="R589" s="2" cm="1">
        <f t="array" ref="R589">[1]!table_weight[Balance]*(('F+ , F-'!R$2-[1]!tbl_gk[[#This Row],[Balance]])/('F+ , F-'!R$2-'F+ , F-'!R$3))</f>
        <v>6.8296256744255124E-4</v>
      </c>
      <c r="S589" s="2" cm="1">
        <f t="array" ref="S589">[1]!table_weight[ShotPower]*(('F+ , F-'!S$2-[1]!tbl_gk[[#This Row],[ShotPower]])/('F+ , F-'!S$2-'F+ , F-'!S$3))</f>
        <v>4.6747349128495319E-3</v>
      </c>
      <c r="T589" s="2" cm="1">
        <f t="array" ref="T589">[1]!table_weight[Jumping]*(('F+ , F-'!T$2-[1]!tbl_gk[[#This Row],[Jumping]])/('F+ , F-'!T$2-'F+ , F-'!T$3))</f>
        <v>1.459807452623725E-3</v>
      </c>
      <c r="U589" s="2" cm="1">
        <f t="array" ref="U589">[1]!table_weight[Stamina]*(('F+ , F-'!U$2-[1]!tbl_gk[[#This Row],[Stamina]])/('F+ , F-'!U$2-'F+ , F-'!U$3))</f>
        <v>0</v>
      </c>
      <c r="V589" s="2" cm="1">
        <f t="array" ref="V589">[1]!table_weight[Strength]*(('F+ , F-'!V$2-[1]!tbl_gk[[#This Row],[Strength]])/('F+ , F-'!V$2-'F+ , F-'!V$3))</f>
        <v>8.8733394179089167E-3</v>
      </c>
      <c r="W589" s="2" cm="1">
        <f t="array" ref="W589">[1]!table_weight[LongShots]*(('F+ , F-'!W$2-[1]!tbl_gk[[#This Row],[LongShots]])/('F+ , F-'!W$2-'F+ , F-'!W$3))</f>
        <v>8.0509323499075268E-3</v>
      </c>
      <c r="X589" s="2" cm="1">
        <f t="array" ref="X589">[1]!table_weight[Aggression]*(('F+ , F-'!X$2-[1]!tbl_gk[[#This Row],[Aggression]])/('F+ , F-'!X$2-'F+ , F-'!X$3))</f>
        <v>1.2777608761788841E-2</v>
      </c>
      <c r="Y589" s="2" cm="1">
        <f t="array" ref="Y589">[1]!table_weight[Interceptions]*(('F+ , F-'!Y$2-[1]!tbl_gk[[#This Row],[Interceptions]])/('F+ , F-'!Y$2-'F+ , F-'!Y$3))</f>
        <v>1.5236173049287543E-2</v>
      </c>
      <c r="Z589" s="2" cm="1">
        <f t="array" ref="Z589">[1]!table_weight[Positioning]*(('F+ , F-'!Z$2-[1]!tbl_gk[[#This Row],[Positioning]])/('F+ , F-'!Z$2-'F+ , F-'!Z$3))</f>
        <v>5.9155596119392221E-4</v>
      </c>
      <c r="AA589" s="2" cm="1">
        <f t="array" ref="AA589">[1]!table_weight[Vision]*(('F+ , F-'!AA$2-[1]!tbl_gk[[#This Row],[Vision]])/('F+ , F-'!AA$2-'F+ , F-'!AA$3))</f>
        <v>2.6265084677010397E-2</v>
      </c>
      <c r="AB589" s="2" cm="1">
        <f t="array" ref="AB589">[1]!table_weight[Penalties]*(('F+ , F-'!AB$2-[1]!tbl_gk[[#This Row],[Penalties]])/('F+ , F-'!AB$2-'F+ , F-'!AB$3))</f>
        <v>1.9182071976949979E-3</v>
      </c>
      <c r="AC589" s="2" cm="1">
        <f t="array" ref="AC589">[1]!table_weight[Composure]*(('F+ , F-'!AC$2-[1]!tbl_gk[[#This Row],[Composure]])/('F+ , F-'!AC$2-'F+ , F-'!AC$3))</f>
        <v>1.441083694938589E-3</v>
      </c>
      <c r="AD589" s="2" cm="1">
        <f t="array" ref="AD589">[1]!table_weight[Marking]*(('F+ , F-'!AD$2-[1]!tbl_gk[[#This Row],[Marking]])/('F+ , F-'!AD$2-'F+ , F-'!AD$3))</f>
        <v>2.8394686137308601E-2</v>
      </c>
      <c r="AE589" s="2" cm="1">
        <f t="array" ref="AE589">[1]!table_weight[StandingTackle]*(('F+ , F-'!AE$2-[1]!tbl_gk[[#This Row],[StandingTackle]])/('F+ , F-'!AE$2-'F+ , F-'!AE$3))</f>
        <v>2.9141914719869356E-2</v>
      </c>
      <c r="AF589" s="2" cm="1">
        <f t="array" ref="AF589">[1]!table_weight[SlidingTackle]*(('F+ , F-'!AF$2-[1]!tbl_gk[[#This Row],[SlidingTackle]])/('F+ , F-'!AF$2-'F+ , F-'!AF$3))</f>
        <v>4.4833714953645158E-3</v>
      </c>
      <c r="AG589" s="2" cm="1">
        <f t="array" ref="AG589">[1]!table_weight[GKDiving]*(('F+ , F-'!AG$2-[1]!tbl_gk[[#This Row],[GKDiving]])/('F+ , F-'!AG$2-'F+ , F-'!AG$3))</f>
        <v>3.0746121083054436E-2</v>
      </c>
      <c r="AH589" s="2" cm="1">
        <f t="array" ref="AH589">[1]!table_weight[GKHandling]*(('F+ , F-'!AH$2-[1]!tbl_gk[[#This Row],[GKHandling]])/('F+ , F-'!AH$2-'F+ , F-'!AH$3))</f>
        <v>2.8518141294427302E-2</v>
      </c>
      <c r="AI589" s="2" cm="1">
        <f t="array" ref="AI589">[1]!table_weight[GKKicking]*(('F+ , F-'!AI$2-[1]!tbl_gk[[#This Row],[GKKicking]])/('F+ , F-'!AI$2-'F+ , F-'!AI$3))</f>
        <v>2.1466382719805277E-2</v>
      </c>
      <c r="AJ589" s="2" cm="1">
        <f t="array" ref="AJ589">[1]!table_weight[GKPositioning]*(('F+ , F-'!AJ$2-[1]!tbl_gk[[#This Row],[GKPositioning]])/('F+ , F-'!AJ$2-'F+ , F-'!AJ$3))</f>
        <v>1.0091034611874277E-2</v>
      </c>
      <c r="AK589" s="2" cm="1">
        <f t="array" ref="AK589">[1]!table_weight[GKReflexes]*(('F+ , F-'!AK$2-[1]!tbl_gk[[#This Row],[GKReflexes]])/('F+ , F-'!AK$2-'F+ , F-'!AK$3))</f>
        <v>3.0973870128114096E-2</v>
      </c>
    </row>
    <row r="590" spans="1:37" x14ac:dyDescent="0.55000000000000004">
      <c r="A590" s="7">
        <f>[1]!tbl_gk[[#This Row],[ID]]</f>
        <v>219657</v>
      </c>
      <c r="B590" s="1" cm="1">
        <f t="array" ref="B590">[1]!table_weight[ValueEUR]*(('F+ , F-'!B$2-[1]!tbl_gk[[#This Row],[ValueEUR]])/('F+ , F-'!B$2-'F+ , F-'!B$3))</f>
        <v>7.4388200703228241E-5</v>
      </c>
      <c r="C590" s="1" cm="1">
        <f t="array" ref="C590">[1]!table_weight[WageEUR]*(('F+ , F-'!C$2-[1]!tbl_gk[[#This Row],[WageEUR]])/('F+ , F-'!C$2-'F+ , F-'!C$3))</f>
        <v>2.3472561185650898E-4</v>
      </c>
      <c r="D590" s="1" cm="1">
        <f t="array" ref="D590">[1]!table_weight[Crossing]*(('F+ , F-'!D$2-[1]!tbl_gk[[#This Row],[Crossing]])/('F+ , F-'!D$2-'F+ , F-'!D$3))</f>
        <v>2.6900228972187034E-2</v>
      </c>
      <c r="E590" s="1" cm="1">
        <f t="array" ref="E590">[1]!table_weight[Finishing]*(('F+ , F-'!E$2-[1]!tbl_gk[[#This Row],[Finishing]])/('F+ , F-'!E$2-'F+ , F-'!E$3))</f>
        <v>1.7968512321265388E-2</v>
      </c>
      <c r="F590" s="1" cm="1">
        <f t="array" ref="F590">[1]!table_weight[HeadingAccuracy]*(('F+ , F-'!F$2-[1]!tbl_gk[[#This Row],[HeadingAccuracy]])/('F+ , F-'!F$2-'F+ , F-'!F$3))</f>
        <v>1.0439222844598752E-2</v>
      </c>
      <c r="G590" s="1" cm="1">
        <f t="array" ref="G590">[1]!table_weight[ShortPassing]*(('F+ , F-'!G$2-[1]!tbl_gk[[#This Row],[ShortPassing]])/('F+ , F-'!G$2-'F+ , F-'!G$3))</f>
        <v>3.6564855261722783E-2</v>
      </c>
      <c r="H590" s="1" cm="1">
        <f t="array" ref="H590">[1]!table_weight[Volleys]*(('F+ , F-'!H$2-[1]!tbl_gk[[#This Row],[Volleys]])/('F+ , F-'!H$2-'F+ , F-'!H$3))</f>
        <v>1.851827356780974E-3</v>
      </c>
      <c r="I590" s="1" cm="1">
        <f t="array" ref="I590">[1]!table_weight[Dribbling]*(('F+ , F-'!I$2-[1]!tbl_gk[[#This Row],[Dribbling]])/('F+ , F-'!I$2-'F+ , F-'!I$3))</f>
        <v>1.6623929766613008E-2</v>
      </c>
      <c r="J590" s="1" cm="1">
        <f t="array" ref="J590">[1]!table_weight[Curve]*(('F+ , F-'!J$2-[1]!tbl_gk[[#This Row],[Curve]])/('F+ , F-'!J$2-'F+ , F-'!J$3))</f>
        <v>9.1268634012777444E-3</v>
      </c>
      <c r="K590" s="1" cm="1">
        <f t="array" ref="K590">[1]!table_weight[FKAccuracy]*(('F+ , F-'!K$2-[1]!tbl_gk[[#This Row],[FKAccuracy]])/('F+ , F-'!K$2-'F+ , F-'!K$3))</f>
        <v>8.2141770611499701E-3</v>
      </c>
      <c r="L590" s="1" cm="1">
        <f t="array" ref="L590">[1]!table_weight[LongPassing]*(('F+ , F-'!L$2-[1]!tbl_gk[[#This Row],[LongPassing]])/('F+ , F-'!L$2-'F+ , F-'!L$3))</f>
        <v>2.0574115802880336E-2</v>
      </c>
      <c r="M590" s="1" cm="1">
        <f t="array" ref="M590">[1]!table_weight[BallControl]*(('F+ , F-'!M$2-[1]!tbl_gk[[#This Row],[BallControl]])/('F+ , F-'!M$2-'F+ , F-'!M$3))</f>
        <v>7.3884132296057822E-3</v>
      </c>
      <c r="N590" s="1" cm="1">
        <f t="array" ref="N590">[1]!table_weight[Acceleration]*(('F+ , F-'!N$2-[1]!tbl_gk[[#This Row],[Acceleration]])/('F+ , F-'!N$2-'F+ , F-'!N$3))</f>
        <v>4.2842570554233201E-3</v>
      </c>
      <c r="O590" s="1" cm="1">
        <f t="array" ref="O590">[1]!table_weight[SprintSpeed]*(('F+ , F-'!O$2-[1]!tbl_gk[[#This Row],[SprintSpeed]])/('F+ , F-'!O$2-'F+ , F-'!O$3))</f>
        <v>5.9032552479464486E-3</v>
      </c>
      <c r="P590" s="1" cm="1">
        <f t="array" ref="P590">[1]!table_weight[Agility]*(('F+ , F-'!P$2-[1]!tbl_gk[[#This Row],[Agility]])/('F+ , F-'!P$2-'F+ , F-'!P$3))</f>
        <v>4.680442769886016E-3</v>
      </c>
      <c r="Q590" s="1" cm="1">
        <f t="array" ref="Q590">[1]!table_weight[Reactions]*(('F+ , F-'!Q$2-[1]!tbl_gk[[#This Row],[Reactions]])/('F+ , F-'!Q$2-'F+ , F-'!Q$3))</f>
        <v>1.2891050001804705E-3</v>
      </c>
      <c r="R590" s="1" cm="1">
        <f t="array" ref="R590">[1]!table_weight[Balance]*(('F+ , F-'!R$2-[1]!tbl_gk[[#This Row],[Balance]])/('F+ , F-'!R$2-'F+ , F-'!R$3))</f>
        <v>8.6922508583597434E-4</v>
      </c>
      <c r="S590" s="1" cm="1">
        <f t="array" ref="S590">[1]!table_weight[ShotPower]*(('F+ , F-'!S$2-[1]!tbl_gk[[#This Row],[ShotPower]])/('F+ , F-'!S$2-'F+ , F-'!S$3))</f>
        <v>7.5315173595909123E-3</v>
      </c>
      <c r="T590" s="1" cm="1">
        <f t="array" ref="T590">[1]!table_weight[Jumping]*(('F+ , F-'!T$2-[1]!tbl_gk[[#This Row],[Jumping]])/('F+ , F-'!T$2-'F+ , F-'!T$3))</f>
        <v>2.7478728519976002E-3</v>
      </c>
      <c r="U590" s="1" cm="1">
        <f t="array" ref="U590">[1]!table_weight[Stamina]*(('F+ , F-'!U$2-[1]!tbl_gk[[#This Row],[Stamina]])/('F+ , F-'!U$2-'F+ , F-'!U$3))</f>
        <v>2.1467756656231247E-2</v>
      </c>
      <c r="V590" s="1" cm="1">
        <f t="array" ref="V590">[1]!table_weight[Strength]*(('F+ , F-'!V$2-[1]!tbl_gk[[#This Row],[Strength]])/('F+ , F-'!V$2-'F+ , F-'!V$3))</f>
        <v>1.7746678835817833E-2</v>
      </c>
      <c r="W590" s="1" cm="1">
        <f t="array" ref="W590">[1]!table_weight[LongShots]*(('F+ , F-'!W$2-[1]!tbl_gk[[#This Row],[LongShots]])/('F+ , F-'!W$2-'F+ , F-'!W$3))</f>
        <v>1.0128592311173986E-2</v>
      </c>
      <c r="X590" s="1" cm="1">
        <f t="array" ref="X590">[1]!table_weight[Aggression]*(('F+ , F-'!X$2-[1]!tbl_gk[[#This Row],[Aggression]])/('F+ , F-'!X$2-'F+ , F-'!X$3))</f>
        <v>1.1560693641618476E-2</v>
      </c>
      <c r="Y590" s="1" cm="1">
        <f t="array" ref="Y590">[1]!table_weight[Interceptions]*(('F+ , F-'!Y$2-[1]!tbl_gk[[#This Row],[Interceptions]])/('F+ , F-'!Y$2-'F+ , F-'!Y$3))</f>
        <v>1.3851066408443219E-2</v>
      </c>
      <c r="Z590" s="1" cm="1">
        <f t="array" ref="Z590">[1]!table_weight[Positioning]*(('F+ , F-'!Z$2-[1]!tbl_gk[[#This Row],[Positioning]])/('F+ , F-'!Z$2-'F+ , F-'!Z$3))</f>
        <v>1.7746678835817667E-3</v>
      </c>
      <c r="AA590" s="1" cm="1">
        <f t="array" ref="AA590">[1]!table_weight[Vision]*(('F+ , F-'!AA$2-[1]!tbl_gk[[#This Row],[Vision]])/('F+ , F-'!AA$2-'F+ , F-'!AA$3))</f>
        <v>3.5493357671635674E-2</v>
      </c>
      <c r="AB590" s="1" cm="1">
        <f t="array" ref="AB590">[1]!table_weight[Penalties]*(('F+ , F-'!AB$2-[1]!tbl_gk[[#This Row],[Penalties]])/('F+ , F-'!AB$2-'F+ , F-'!AB$3))</f>
        <v>1.7224717693587737E-3</v>
      </c>
      <c r="AC590" s="1" cm="1">
        <f t="array" ref="AC590">[1]!table_weight[Composure]*(('F+ , F-'!AC$2-[1]!tbl_gk[[#This Row],[Composure]])/('F+ , F-'!AC$2-'F+ , F-'!AC$3))</f>
        <v>1.6545775756702319E-3</v>
      </c>
      <c r="AD590" s="1" cm="1">
        <f t="array" ref="AD590">[1]!table_weight[Marking]*(('F+ , F-'!AD$2-[1]!tbl_gk[[#This Row],[Marking]])/('F+ , F-'!AD$2-'F+ , F-'!AD$3))</f>
        <v>3.3127133826860035E-2</v>
      </c>
      <c r="AE590" s="1" cm="1">
        <f t="array" ref="AE590">[1]!table_weight[StandingTackle]*(('F+ , F-'!AE$2-[1]!tbl_gk[[#This Row],[StandingTackle]])/('F+ , F-'!AE$2-'F+ , F-'!AE$3))</f>
        <v>2.6900228972187096E-2</v>
      </c>
      <c r="AF590" s="1" cm="1">
        <f t="array" ref="AF590">[1]!table_weight[SlidingTackle]*(('F+ , F-'!AF$2-[1]!tbl_gk[[#This Row],[SlidingTackle]])/('F+ , F-'!AF$2-'F+ , F-'!AF$3))</f>
        <v>8.2195144081682794E-3</v>
      </c>
      <c r="AG590" s="1" cm="1">
        <f t="array" ref="AG590">[1]!table_weight[GKDiving]*(('F+ , F-'!AG$2-[1]!tbl_gk[[#This Row],[GKDiving]])/('F+ , F-'!AG$2-'F+ , F-'!AG$3))</f>
        <v>5.4659770814318998E-2</v>
      </c>
      <c r="AH590" s="1" cm="1">
        <f t="array" ref="AH590">[1]!table_weight[GKHandling]*(('F+ , F-'!AH$2-[1]!tbl_gk[[#This Row],[GKHandling]])/('F+ , F-'!AH$2-'F+ , F-'!AH$3))</f>
        <v>6.2383434081559733E-2</v>
      </c>
      <c r="AI590" s="1" cm="1">
        <f t="array" ref="AI590">[1]!table_weight[GKKicking]*(('F+ , F-'!AI$2-[1]!tbl_gk[[#This Row],[GKKicking]])/('F+ , F-'!AI$2-'F+ , F-'!AI$3))</f>
        <v>3.4882871919683582E-2</v>
      </c>
      <c r="AJ590" s="1" cm="1">
        <f t="array" ref="AJ590">[1]!table_weight[GKPositioning]*(('F+ , F-'!AJ$2-[1]!tbl_gk[[#This Row],[GKPositioning]])/('F+ , F-'!AJ$2-'F+ , F-'!AJ$3))</f>
        <v>2.0812758886990693E-2</v>
      </c>
      <c r="AK590" s="1" cm="1">
        <f t="array" ref="AK590">[1]!table_weight[GKReflexes]*(('F+ , F-'!AK$2-[1]!tbl_gk[[#This Row],[GKReflexes]])/('F+ , F-'!AK$2-'F+ , F-'!AK$3))</f>
        <v>5.10157860933644E-2</v>
      </c>
    </row>
    <row r="591" spans="1:37" x14ac:dyDescent="0.55000000000000004">
      <c r="A591" s="8">
        <f>[1]!tbl_gk[[#This Row],[ID]]</f>
        <v>219701</v>
      </c>
      <c r="B591" s="2" cm="1">
        <f t="array" ref="B591">[1]!table_weight[ValueEUR]*(('F+ , F-'!B$2-[1]!tbl_gk[[#This Row],[ValueEUR]])/('F+ , F-'!B$2-'F+ , F-'!B$3))</f>
        <v>1.2840452901470104E-4</v>
      </c>
      <c r="C591" s="2" cm="1">
        <f t="array" ref="C591">[1]!table_weight[WageEUR]*(('F+ , F-'!C$2-[1]!tbl_gk[[#This Row],[WageEUR]])/('F+ , F-'!C$2-'F+ , F-'!C$3))</f>
        <v>7.8241870618836313E-5</v>
      </c>
      <c r="D591" s="2" cm="1">
        <f t="array" ref="D591">[1]!table_weight[Crossing]*(('F+ , F-'!D$2-[1]!tbl_gk[[#This Row],[Crossing]])/('F+ , F-'!D$2-'F+ , F-'!D$3))</f>
        <v>3.2504443341392672E-2</v>
      </c>
      <c r="E591" s="2" cm="1">
        <f t="array" ref="E591">[1]!table_weight[Finishing]*(('F+ , F-'!E$2-[1]!tbl_gk[[#This Row],[Finishing]])/('F+ , F-'!E$2-'F+ , F-'!E$3))</f>
        <v>7.9860054761179498E-3</v>
      </c>
      <c r="F591" s="2" cm="1">
        <f t="array" ref="F591">[1]!table_weight[HeadingAccuracy]*(('F+ , F-'!F$2-[1]!tbl_gk[[#This Row],[HeadingAccuracy]])/('F+ , F-'!F$2-'F+ , F-'!F$3))</f>
        <v>1.00216539308148E-2</v>
      </c>
      <c r="G591" s="2" cm="1">
        <f t="array" ref="G591">[1]!table_weight[ShortPassing]*(('F+ , F-'!G$2-[1]!tbl_gk[[#This Row],[ShortPassing]])/('F+ , F-'!G$2-'F+ , F-'!G$3))</f>
        <v>5.3440942305594832E-2</v>
      </c>
      <c r="H591" s="2" cm="1">
        <f t="array" ref="H591">[1]!table_weight[Volleys]*(('F+ , F-'!H$2-[1]!tbl_gk[[#This Row],[Volleys]])/('F+ , F-'!H$2-'F+ , F-'!H$3))</f>
        <v>1.7360881469821632E-3</v>
      </c>
      <c r="I591" s="2" cm="1">
        <f t="array" ref="I591">[1]!table_weight[Dribbling]*(('F+ , F-'!I$2-[1]!tbl_gk[[#This Row],[Dribbling]])/('F+ , F-'!I$2-'F+ , F-'!I$3))</f>
        <v>1.4668173323482065E-2</v>
      </c>
      <c r="J591" s="2" cm="1">
        <f t="array" ref="J591">[1]!table_weight[Curve]*(('F+ , F-'!J$2-[1]!tbl_gk[[#This Row],[Curve]])/('F+ , F-'!J$2-'F+ , F-'!J$3))</f>
        <v>8.9578474123651938E-3</v>
      </c>
      <c r="K591" s="2" cm="1">
        <f t="array" ref="K591">[1]!table_weight[FKAccuracy]*(('F+ , F-'!K$2-[1]!tbl_gk[[#This Row],[FKAccuracy]])/('F+ , F-'!K$2-'F+ , F-'!K$3))</f>
        <v>8.9747490112564478E-3</v>
      </c>
      <c r="L591" s="2" cm="1">
        <f t="array" ref="L591">[1]!table_weight[LongPassing]*(('F+ , F-'!L$2-[1]!tbl_gk[[#This Row],[LongPassing]])/('F+ , F-'!L$2-'F+ , F-'!L$3))</f>
        <v>2.652978090371412E-2</v>
      </c>
      <c r="M591" s="2" cm="1">
        <f t="array" ref="M591">[1]!table_weight[BallControl]*(('F+ , F-'!M$2-[1]!tbl_gk[[#This Row],[BallControl]])/('F+ , F-'!M$2-'F+ , F-'!M$3))</f>
        <v>1.2603763744621627E-2</v>
      </c>
      <c r="N591" s="2" cm="1">
        <f t="array" ref="N591">[1]!table_weight[Acceleration]*(('F+ , F-'!N$2-[1]!tbl_gk[[#This Row],[Acceleration]])/('F+ , F-'!N$2-'F+ , F-'!N$3))</f>
        <v>4.0587698419799877E-3</v>
      </c>
      <c r="O591" s="2" cm="1">
        <f t="array" ref="O591">[1]!table_weight[SprintSpeed]*(('F+ , F-'!O$2-[1]!tbl_gk[[#This Row],[SprintSpeed]])/('F+ , F-'!O$2-'F+ , F-'!O$3))</f>
        <v>6.7465774262245133E-3</v>
      </c>
      <c r="P591" s="2" cm="1">
        <f t="array" ref="P591">[1]!table_weight[Agility]*(('F+ , F-'!P$2-[1]!tbl_gk[[#This Row],[Agility]])/('F+ , F-'!P$2-'F+ , F-'!P$3))</f>
        <v>4.095387423650264E-3</v>
      </c>
      <c r="Q591" s="2" cm="1">
        <f t="array" ref="Q591">[1]!table_weight[Reactions]*(('F+ , F-'!Q$2-[1]!tbl_gk[[#This Row],[Reactions]])/('F+ , F-'!Q$2-'F+ , F-'!Q$3))</f>
        <v>1.7531828002454398E-3</v>
      </c>
      <c r="R591" s="2" cm="1">
        <f t="array" ref="R591">[1]!table_weight[Balance]*(('F+ , F-'!R$2-[1]!tbl_gk[[#This Row],[Balance]])/('F+ , F-'!R$2-'F+ , F-'!R$3))</f>
        <v>2.2972377268522179E-3</v>
      </c>
      <c r="S591" s="2" cm="1">
        <f t="array" ref="S591">[1]!table_weight[ShotPower]*(('F+ , F-'!S$2-[1]!tbl_gk[[#This Row],[ShotPower]])/('F+ , F-'!S$2-'F+ , F-'!S$3))</f>
        <v>7.5315173595909123E-3</v>
      </c>
      <c r="T591" s="2" cm="1">
        <f t="array" ref="T591">[1]!table_weight[Jumping]*(('F+ , F-'!T$2-[1]!tbl_gk[[#This Row],[Jumping]])/('F+ , F-'!T$2-'F+ , F-'!T$3))</f>
        <v>3.4348410649970005E-3</v>
      </c>
      <c r="U591" s="2" cm="1">
        <f t="array" ref="U591">[1]!table_weight[Stamina]*(('F+ , F-'!U$2-[1]!tbl_gk[[#This Row],[Stamina]])/('F+ , F-'!U$2-'F+ , F-'!U$3))</f>
        <v>5.1522615974955001E-3</v>
      </c>
      <c r="V591" s="2" cm="1">
        <f t="array" ref="V591">[1]!table_weight[Strength]*(('F+ , F-'!V$2-[1]!tbl_gk[[#This Row],[Strength]])/('F+ , F-'!V$2-'F+ , F-'!V$3))</f>
        <v>2.5732684311935858E-2</v>
      </c>
      <c r="W591" s="2" cm="1">
        <f t="array" ref="W591">[1]!table_weight[LongShots]*(('F+ , F-'!W$2-[1]!tbl_gk[[#This Row],[LongShots]])/('F+ , F-'!W$2-'F+ , F-'!W$3))</f>
        <v>8.0509323499075268E-3</v>
      </c>
      <c r="X591" s="2" cm="1">
        <f t="array" ref="X591">[1]!table_weight[Aggression]*(('F+ , F-'!X$2-[1]!tbl_gk[[#This Row],[Aggression]])/('F+ , F-'!X$2-'F+ , F-'!X$3))</f>
        <v>1.2169151201703659E-2</v>
      </c>
      <c r="Y591" s="2" cm="1">
        <f t="array" ref="Y591">[1]!table_weight[Interceptions]*(('F+ , F-'!Y$2-[1]!tbl_gk[[#This Row],[Interceptions]])/('F+ , F-'!Y$2-'F+ , F-'!Y$3))</f>
        <v>1.4543619728865382E-2</v>
      </c>
      <c r="Z591" s="2" cm="1">
        <f t="array" ref="Z591">[1]!table_weight[Positioning]*(('F+ , F-'!Z$2-[1]!tbl_gk[[#This Row],[Positioning]])/('F+ , F-'!Z$2-'F+ , F-'!Z$3))</f>
        <v>1.1831119223878444E-3</v>
      </c>
      <c r="AA591" s="2" cm="1">
        <f t="array" ref="AA591">[1]!table_weight[Vision]*(('F+ , F-'!AA$2-[1]!tbl_gk[[#This Row],[Vision]])/('F+ , F-'!AA$2-'F+ , F-'!AA$3))</f>
        <v>2.3425616063279545E-2</v>
      </c>
      <c r="AB591" s="2" cm="1">
        <f t="array" ref="AB591">[1]!table_weight[Penalties]*(('F+ , F-'!AB$2-[1]!tbl_gk[[#This Row],[Penalties]])/('F+ , F-'!AB$2-'F+ , F-'!AB$3))</f>
        <v>2.0356484546967322E-3</v>
      </c>
      <c r="AC591" s="2" cm="1">
        <f t="array" ref="AC591">[1]!table_weight[Composure]*(('F+ , F-'!AC$2-[1]!tbl_gk[[#This Row],[Composure]])/('F+ , F-'!AC$2-'F+ , F-'!AC$3))</f>
        <v>8.5397552292657128E-4</v>
      </c>
      <c r="AD591" s="2" cm="1">
        <f t="array" ref="AD591">[1]!table_weight[Marking]*(('F+ , F-'!AD$2-[1]!tbl_gk[[#This Row],[Marking]])/('F+ , F-'!AD$2-'F+ , F-'!AD$3))</f>
        <v>1.41973430686543E-2</v>
      </c>
      <c r="AE591" s="2" cm="1">
        <f t="array" ref="AE591">[1]!table_weight[StandingTackle]*(('F+ , F-'!AE$2-[1]!tbl_gk[[#This Row],[StandingTackle]])/('F+ , F-'!AE$2-'F+ , F-'!AE$3))</f>
        <v>1.7933485981458063E-2</v>
      </c>
      <c r="AF591" s="2" cm="1">
        <f t="array" ref="AF591">[1]!table_weight[SlidingTackle]*(('F+ , F-'!AF$2-[1]!tbl_gk[[#This Row],[SlidingTackle]])/('F+ , F-'!AF$2-'F+ , F-'!AF$3))</f>
        <v>8.9667429907290316E-3</v>
      </c>
      <c r="AG591" s="2" cm="1">
        <f t="array" ref="AG591">[1]!table_weight[GKDiving]*(('F+ , F-'!AG$2-[1]!tbl_gk[[#This Row],[GKDiving]])/('F+ , F-'!AG$2-'F+ , F-'!AG$3))</f>
        <v>4.7827299462529123E-2</v>
      </c>
      <c r="AH591" s="2" cm="1">
        <f t="array" ref="AH591">[1]!table_weight[GKHandling]*(('F+ , F-'!AH$2-[1]!tbl_gk[[#This Row],[GKHandling]])/('F+ , F-'!AH$2-'F+ , F-'!AH$3))</f>
        <v>4.6341979603444362E-2</v>
      </c>
      <c r="AI591" s="2" cm="1">
        <f t="array" ref="AI591">[1]!table_weight[GKKicking]*(('F+ , F-'!AI$2-[1]!tbl_gk[[#This Row],[GKKicking]])/('F+ , F-'!AI$2-'F+ , F-'!AI$3))</f>
        <v>3.3988439306358358E-2</v>
      </c>
      <c r="AJ591" s="2" cm="1">
        <f t="array" ref="AJ591">[1]!table_weight[GKPositioning]*(('F+ , F-'!AJ$2-[1]!tbl_gk[[#This Row],[GKPositioning]])/('F+ , F-'!AJ$2-'F+ , F-'!AJ$3))</f>
        <v>1.7659310570779983E-2</v>
      </c>
      <c r="AK591" s="2" cm="1">
        <f t="array" ref="AK591">[1]!table_weight[GKReflexes]*(('F+ , F-'!AK$2-[1]!tbl_gk[[#This Row],[GKReflexes]])/('F+ , F-'!AK$2-'F+ , F-'!AK$3))</f>
        <v>5.10157860933644E-2</v>
      </c>
    </row>
    <row r="592" spans="1:37" x14ac:dyDescent="0.55000000000000004">
      <c r="A592" s="7">
        <f>[1]!tbl_gk[[#This Row],[ID]]</f>
        <v>219736</v>
      </c>
      <c r="B592" s="1" cm="1">
        <f t="array" ref="B592">[1]!table_weight[ValueEUR]*(('F+ , F-'!B$2-[1]!tbl_gk[[#This Row],[ValueEUR]])/('F+ , F-'!B$2-'F+ , F-'!B$3))</f>
        <v>5.5281853717627303E-4</v>
      </c>
      <c r="C592" s="1" cm="1">
        <f t="array" ref="C592">[1]!table_weight[WageEUR]*(('F+ , F-'!C$2-[1]!tbl_gk[[#This Row],[WageEUR]])/('F+ , F-'!C$2-'F+ , F-'!C$3))</f>
        <v>3.83385166032298E-3</v>
      </c>
      <c r="D592" s="1" cm="1">
        <f t="array" ref="D592">[1]!table_weight[Crossing]*(('F+ , F-'!D$2-[1]!tbl_gk[[#This Row],[Crossing]])/('F+ , F-'!D$2-'F+ , F-'!D$3))</f>
        <v>3.6987814836757178E-2</v>
      </c>
      <c r="E592" s="1" cm="1">
        <f t="array" ref="E592">[1]!table_weight[Finishing]*(('F+ , F-'!E$2-[1]!tbl_gk[[#This Row],[Finishing]])/('F+ , F-'!E$2-'F+ , F-'!E$3))</f>
        <v>9.9825068451474385E-3</v>
      </c>
      <c r="F592" s="1" cm="1">
        <f t="array" ref="F592">[1]!table_weight[HeadingAccuracy]*(('F+ , F-'!F$2-[1]!tbl_gk[[#This Row],[HeadingAccuracy]])/('F+ , F-'!F$2-'F+ , F-'!F$3))</f>
        <v>1.08567917583827E-2</v>
      </c>
      <c r="G592" s="1" cm="1">
        <f t="array" ref="G592">[1]!table_weight[ShortPassing]*(('F+ , F-'!G$2-[1]!tbl_gk[[#This Row],[ShortPassing]])/('F+ , F-'!G$2-'F+ , F-'!G$3))</f>
        <v>4.5002898783658811E-2</v>
      </c>
      <c r="H592" s="1" cm="1">
        <f t="array" ref="H592">[1]!table_weight[Volleys]*(('F+ , F-'!H$2-[1]!tbl_gk[[#This Row],[Volleys]])/('F+ , F-'!H$2-'F+ , F-'!H$3))</f>
        <v>1.3888705175857305E-3</v>
      </c>
      <c r="I592" s="1" cm="1">
        <f t="array" ref="I592">[1]!table_weight[Dribbling]*(('F+ , F-'!I$2-[1]!tbl_gk[[#This Row],[Dribbling]])/('F+ , F-'!I$2-'F+ , F-'!I$3))</f>
        <v>1.4668173323482065E-2</v>
      </c>
      <c r="J592" s="1" cm="1">
        <f t="array" ref="J592">[1]!table_weight[Curve]*(('F+ , F-'!J$2-[1]!tbl_gk[[#This Row],[Curve]])/('F+ , F-'!J$2-'F+ , F-'!J$3))</f>
        <v>8.9578474123651938E-3</v>
      </c>
      <c r="K592" s="1" cm="1">
        <f t="array" ref="K592">[1]!table_weight[FKAccuracy]*(('F+ , F-'!K$2-[1]!tbl_gk[[#This Row],[FKAccuracy]])/('F+ , F-'!K$2-'F+ , F-'!K$3))</f>
        <v>8.6705202312138564E-3</v>
      </c>
      <c r="L592" s="1" cm="1">
        <f t="array" ref="L592">[1]!table_weight[LongPassing]*(('F+ , F-'!L$2-[1]!tbl_gk[[#This Row],[LongPassing]])/('F+ , F-'!L$2-'F+ , F-'!L$3))</f>
        <v>2.0574115802880336E-2</v>
      </c>
      <c r="M592" s="1" cm="1">
        <f t="array" ref="M592">[1]!table_weight[BallControl]*(('F+ , F-'!M$2-[1]!tbl_gk[[#This Row],[BallControl]])/('F+ , F-'!M$2-'F+ , F-'!M$3))</f>
        <v>1.0865313572949679E-2</v>
      </c>
      <c r="N592" s="1" cm="1">
        <f t="array" ref="N592">[1]!table_weight[Acceleration]*(('F+ , F-'!N$2-[1]!tbl_gk[[#This Row],[Acceleration]])/('F+ , F-'!N$2-'F+ , F-'!N$3))</f>
        <v>3.8332826285366545E-3</v>
      </c>
      <c r="O592" s="1" cm="1">
        <f t="array" ref="O592">[1]!table_weight[SprintSpeed]*(('F+ , F-'!O$2-[1]!tbl_gk[[#This Row],[SprintSpeed]])/('F+ , F-'!O$2-'F+ , F-'!O$3))</f>
        <v>4.4977182841496755E-3</v>
      </c>
      <c r="P592" s="1" cm="1">
        <f t="array" ref="P592">[1]!table_weight[Agility]*(('F+ , F-'!P$2-[1]!tbl_gk[[#This Row],[Agility]])/('F+ , F-'!P$2-'F+ , F-'!P$3))</f>
        <v>1.8721771079544065E-3</v>
      </c>
      <c r="Q592" s="1" cm="1">
        <f t="array" ref="Q592">[1]!table_weight[Reactions]*(('F+ , F-'!Q$2-[1]!tbl_gk[[#This Row],[Reactions]])/('F+ , F-'!Q$2-'F+ , F-'!Q$3))</f>
        <v>8.7659140012271992E-4</v>
      </c>
      <c r="R592" s="1" cm="1">
        <f t="array" ref="R592">[1]!table_weight[Balance]*(('F+ , F-'!R$2-[1]!tbl_gk[[#This Row],[Balance]])/('F+ , F-'!R$2-'F+ , F-'!R$3))</f>
        <v>2.2972377268522179E-3</v>
      </c>
      <c r="S592" s="1" cm="1">
        <f t="array" ref="S592">[1]!table_weight[ShotPower]*(('F+ , F-'!S$2-[1]!tbl_gk[[#This Row],[ShotPower]])/('F+ , F-'!S$2-'F+ , F-'!S$3))</f>
        <v>7.0121023692742987E-3</v>
      </c>
      <c r="T592" s="1" cm="1">
        <f t="array" ref="T592">[1]!table_weight[Jumping]*(('F+ , F-'!T$2-[1]!tbl_gk[[#This Row],[Jumping]])/('F+ , F-'!T$2-'F+ , F-'!T$3))</f>
        <v>1.7174205324985003E-3</v>
      </c>
      <c r="U592" s="1" cm="1">
        <f t="array" ref="U592">[1]!table_weight[Stamina]*(('F+ , F-'!U$2-[1]!tbl_gk[[#This Row],[Stamina]])/('F+ , F-'!U$2-'F+ , F-'!U$3))</f>
        <v>1.288065399373875E-2</v>
      </c>
      <c r="V592" s="1" cm="1">
        <f t="array" ref="V592">[1]!table_weight[Strength]*(('F+ , F-'!V$2-[1]!tbl_gk[[#This Row],[Strength]])/('F+ , F-'!V$2-'F+ , F-'!V$3))</f>
        <v>1.8634012777608722E-2</v>
      </c>
      <c r="W592" s="1" cm="1">
        <f t="array" ref="W592">[1]!table_weight[LongShots]*(('F+ , F-'!W$2-[1]!tbl_gk[[#This Row],[LongShots]])/('F+ , F-'!W$2-'F+ , F-'!W$3))</f>
        <v>6.7523948741159906E-3</v>
      </c>
      <c r="X592" s="1" cm="1">
        <f t="array" ref="X592">[1]!table_weight[Aggression]*(('F+ , F-'!X$2-[1]!tbl_gk[[#This Row],[Aggression]])/('F+ , F-'!X$2-'F+ , F-'!X$3))</f>
        <v>1.0952236081533291E-2</v>
      </c>
      <c r="Y592" s="1" cm="1">
        <f t="array" ref="Y592">[1]!table_weight[Interceptions]*(('F+ , F-'!Y$2-[1]!tbl_gk[[#This Row],[Interceptions]])/('F+ , F-'!Y$2-'F+ , F-'!Y$3))</f>
        <v>2.3546812894353474E-2</v>
      </c>
      <c r="Z592" s="1" cm="1">
        <f t="array" ref="Z592">[1]!table_weight[Positioning]*(('F+ , F-'!Z$2-[1]!tbl_gk[[#This Row],[Positioning]])/('F+ , F-'!Z$2-'F+ , F-'!Z$3))</f>
        <v>1.3310009126863251E-3</v>
      </c>
      <c r="AA592" s="1" cm="1">
        <f t="array" ref="AA592">[1]!table_weight[Vision]*(('F+ , F-'!AA$2-[1]!tbl_gk[[#This Row],[Vision]])/('F+ , F-'!AA$2-'F+ , F-'!AA$3))</f>
        <v>1.4197343068654267E-2</v>
      </c>
      <c r="AB592" s="1" cm="1">
        <f t="array" ref="AB592">[1]!table_weight[Penalties]*(('F+ , F-'!AB$2-[1]!tbl_gk[[#This Row],[Penalties]])/('F+ , F-'!AB$2-'F+ , F-'!AB$3))</f>
        <v>2.4662663970364263E-3</v>
      </c>
      <c r="AC592" s="1" cm="1">
        <f t="array" ref="AC592">[1]!table_weight[Composure]*(('F+ , F-'!AC$2-[1]!tbl_gk[[#This Row],[Composure]])/('F+ , F-'!AC$2-'F+ , F-'!AC$3))</f>
        <v>2.0815653371335178E-3</v>
      </c>
      <c r="AD592" s="1" cm="1">
        <f t="array" ref="AD592">[1]!table_weight[Marking]*(('F+ , F-'!AD$2-[1]!tbl_gk[[#This Row],[Marking]])/('F+ , F-'!AD$2-'F+ , F-'!AD$3))</f>
        <v>2.5239721010940977E-2</v>
      </c>
      <c r="AE592" s="1" cm="1">
        <f t="array" ref="AE592">[1]!table_weight[StandingTackle]*(('F+ , F-'!AE$2-[1]!tbl_gk[[#This Row],[StandingTackle]])/('F+ , F-'!AE$2-'F+ , F-'!AE$3))</f>
        <v>3.5866971962916126E-2</v>
      </c>
      <c r="AF592" s="1" cm="1">
        <f t="array" ref="AF592">[1]!table_weight[SlidingTackle]*(('F+ , F-'!AF$2-[1]!tbl_gk[[#This Row],[SlidingTackle]])/('F+ , F-'!AF$2-'F+ , F-'!AF$3))</f>
        <v>1.2702885903532796E-2</v>
      </c>
      <c r="AG592" s="1" cm="1">
        <f t="array" ref="AG592">[1]!table_weight[GKDiving]*(('F+ , F-'!AG$2-[1]!tbl_gk[[#This Row],[GKDiving]])/('F+ , F-'!AG$2-'F+ , F-'!AG$3))</f>
        <v>2.0497414055369624E-2</v>
      </c>
      <c r="AH592" s="1" cm="1">
        <f t="array" ref="AH592">[1]!table_weight[GKHandling]*(('F+ , F-'!AH$2-[1]!tbl_gk[[#This Row],[GKHandling]])/('F+ , F-'!AH$2-'F+ , F-'!AH$3))</f>
        <v>4.2777211941640955E-2</v>
      </c>
      <c r="AI592" s="1" cm="1">
        <f t="array" ref="AI592">[1]!table_weight[GKKicking]*(('F+ , F-'!AI$2-[1]!tbl_gk[[#This Row],[GKKicking]])/('F+ , F-'!AI$2-'F+ , F-'!AI$3))</f>
        <v>3.2199574079707916E-2</v>
      </c>
      <c r="AJ592" s="1" cm="1">
        <f t="array" ref="AJ592">[1]!table_weight[GKPositioning]*(('F+ , F-'!AJ$2-[1]!tbl_gk[[#This Row],[GKPositioning]])/('F+ , F-'!AJ$2-'F+ , F-'!AJ$3))</f>
        <v>1.8290000234022125E-2</v>
      </c>
      <c r="AK592" s="1" cm="1">
        <f t="array" ref="AK592">[1]!table_weight[GKReflexes]*(('F+ , F-'!AK$2-[1]!tbl_gk[[#This Row],[GKReflexes]])/('F+ , F-'!AK$2-'F+ , F-'!AK$3))</f>
        <v>2.55078930466822E-2</v>
      </c>
    </row>
    <row r="593" spans="1:37" x14ac:dyDescent="0.55000000000000004">
      <c r="A593" s="8">
        <f>[1]!tbl_gk[[#This Row],[ID]]</f>
        <v>219754</v>
      </c>
      <c r="B593" s="2" cm="1">
        <f t="array" ref="B593">[1]!table_weight[ValueEUR]*(('F+ , F-'!B$2-[1]!tbl_gk[[#This Row],[ValueEUR]])/('F+ , F-'!B$2-'F+ , F-'!B$3))</f>
        <v>1.2010144769139465E-3</v>
      </c>
      <c r="C593" s="2" cm="1">
        <f t="array" ref="C593">[1]!table_weight[WageEUR]*(('F+ , F-'!C$2-[1]!tbl_gk[[#This Row],[WageEUR]])/('F+ , F-'!C$2-'F+ , F-'!C$3))</f>
        <v>1.1736280592825449E-3</v>
      </c>
      <c r="D593" s="2" cm="1">
        <f t="array" ref="D593">[1]!table_weight[Crossing]*(('F+ , F-'!D$2-[1]!tbl_gk[[#This Row],[Crossing]])/('F+ , F-'!D$2-'F+ , F-'!D$3))</f>
        <v>2.6900228972187034E-2</v>
      </c>
      <c r="E593" s="2" cm="1">
        <f t="array" ref="E593">[1]!table_weight[Finishing]*(('F+ , F-'!E$2-[1]!tbl_gk[[#This Row],[Finishing]])/('F+ , F-'!E$2-'F+ , F-'!E$3))</f>
        <v>1.0980757529662181E-2</v>
      </c>
      <c r="F593" s="2" cm="1">
        <f t="array" ref="F593">[1]!table_weight[HeadingAccuracy]*(('F+ , F-'!F$2-[1]!tbl_gk[[#This Row],[HeadingAccuracy]])/('F+ , F-'!F$2-'F+ , F-'!F$3))</f>
        <v>9.6040850170308507E-3</v>
      </c>
      <c r="G593" s="2" cm="1">
        <f t="array" ref="G593">[1]!table_weight[ShortPassing]*(('F+ , F-'!G$2-[1]!tbl_gk[[#This Row],[ShortPassing]])/('F+ , F-'!G$2-'F+ , F-'!G$3))</f>
        <v>4.5002898783658811E-2</v>
      </c>
      <c r="H593" s="2" cm="1">
        <f t="array" ref="H593">[1]!table_weight[Volleys]*(('F+ , F-'!H$2-[1]!tbl_gk[[#This Row],[Volleys]])/('F+ , F-'!H$2-'F+ , F-'!H$3))</f>
        <v>1.6203489371833524E-3</v>
      </c>
      <c r="I593" s="2" cm="1">
        <f t="array" ref="I593">[1]!table_weight[Dribbling]*(('F+ , F-'!I$2-[1]!tbl_gk[[#This Row],[Dribbling]])/('F+ , F-'!I$2-'F+ , F-'!I$3))</f>
        <v>1.1734538658785652E-2</v>
      </c>
      <c r="J593" s="2" cm="1">
        <f t="array" ref="J593">[1]!table_weight[Curve]*(('F+ , F-'!J$2-[1]!tbl_gk[[#This Row],[Curve]])/('F+ , F-'!J$2-'F+ , F-'!J$3))</f>
        <v>8.2817834567149896E-3</v>
      </c>
      <c r="K593" s="2" cm="1">
        <f t="array" ref="K593">[1]!table_weight[FKAccuracy]*(('F+ , F-'!K$2-[1]!tbl_gk[[#This Row],[FKAccuracy]])/('F+ , F-'!K$2-'F+ , F-'!K$3))</f>
        <v>9.2789777912990392E-3</v>
      </c>
      <c r="L593" s="2" cm="1">
        <f t="array" ref="L593">[1]!table_weight[LongPassing]*(('F+ , F-'!L$2-[1]!tbl_gk[[#This Row],[LongPassing]])/('F+ , F-'!L$2-'F+ , F-'!L$3))</f>
        <v>2.3281236303259328E-2</v>
      </c>
      <c r="M593" s="2" cm="1">
        <f t="array" ref="M593">[1]!table_weight[BallControl]*(('F+ , F-'!M$2-[1]!tbl_gk[[#This Row],[BallControl]])/('F+ , F-'!M$2-'F+ , F-'!M$3))</f>
        <v>9.561475944195718E-3</v>
      </c>
      <c r="N593" s="2" cm="1">
        <f t="array" ref="N593">[1]!table_weight[Acceleration]*(('F+ , F-'!N$2-[1]!tbl_gk[[#This Row],[Acceleration]])/('F+ , F-'!N$2-'F+ , F-'!N$3))</f>
        <v>6.313641976413314E-3</v>
      </c>
      <c r="O593" s="2" cm="1">
        <f t="array" ref="O593">[1]!table_weight[SprintSpeed]*(('F+ , F-'!O$2-[1]!tbl_gk[[#This Row],[SprintSpeed]])/('F+ , F-'!O$2-'F+ , F-'!O$3))</f>
        <v>6.1843626407058041E-3</v>
      </c>
      <c r="P593" s="2" cm="1">
        <f t="array" ref="P593">[1]!table_weight[Agility]*(('F+ , F-'!P$2-[1]!tbl_gk[[#This Row],[Agility]])/('F+ , F-'!P$2-'F+ , F-'!P$3))</f>
        <v>1.2871217617186543E-3</v>
      </c>
      <c r="Q593" s="2" cm="1">
        <f t="array" ref="Q593">[1]!table_weight[Reactions]*(('F+ , F-'!Q$2-[1]!tbl_gk[[#This Row],[Reactions]])/('F+ , F-'!Q$2-'F+ , F-'!Q$3))</f>
        <v>8.7659140012271992E-4</v>
      </c>
      <c r="R593" s="2" cm="1">
        <f t="array" ref="R593">[1]!table_weight[Balance]*(('F+ , F-'!R$2-[1]!tbl_gk[[#This Row],[Balance]])/('F+ , F-'!R$2-'F+ , F-'!R$3))</f>
        <v>1.6142751594096668E-3</v>
      </c>
      <c r="S593" s="2" cm="1">
        <f t="array" ref="S593">[1]!table_weight[ShotPower]*(('F+ , F-'!S$2-[1]!tbl_gk[[#This Row],[ShotPower]])/('F+ , F-'!S$2-'F+ , F-'!S$3))</f>
        <v>5.9732723886410689E-3</v>
      </c>
      <c r="T593" s="2" cm="1">
        <f t="array" ref="T593">[1]!table_weight[Jumping]*(('F+ , F-'!T$2-[1]!tbl_gk[[#This Row],[Jumping]])/('F+ , F-'!T$2-'F+ , F-'!T$3))</f>
        <v>2.8337438786225251E-3</v>
      </c>
      <c r="U593" s="2" cm="1">
        <f t="array" ref="U593">[1]!table_weight[Stamina]*(('F+ , F-'!U$2-[1]!tbl_gk[[#This Row],[Stamina]])/('F+ , F-'!U$2-'F+ , F-'!U$3))</f>
        <v>8.5871026624925002E-4</v>
      </c>
      <c r="V593" s="2" cm="1">
        <f t="array" ref="V593">[1]!table_weight[Strength]*(('F+ , F-'!V$2-[1]!tbl_gk[[#This Row],[Strength]])/('F+ , F-'!V$2-'F+ , F-'!V$3))</f>
        <v>1.0648007301490701E-2</v>
      </c>
      <c r="W593" s="2" cm="1">
        <f t="array" ref="W593">[1]!table_weight[LongShots]*(('F+ , F-'!W$2-[1]!tbl_gk[[#This Row],[LongShots]])/('F+ , F-'!W$2-'F+ , F-'!W$3))</f>
        <v>7.0121023692742987E-3</v>
      </c>
      <c r="X593" s="2" cm="1">
        <f t="array" ref="X593">[1]!table_weight[Aggression]*(('F+ , F-'!X$2-[1]!tbl_gk[[#This Row],[Aggression]])/('F+ , F-'!X$2-'F+ , F-'!X$3))</f>
        <v>1.3386066321874024E-2</v>
      </c>
      <c r="Y593" s="2" cm="1">
        <f t="array" ref="Y593">[1]!table_weight[Interceptions]*(('F+ , F-'!Y$2-[1]!tbl_gk[[#This Row],[Interceptions]])/('F+ , F-'!Y$2-'F+ , F-'!Y$3))</f>
        <v>1.8698939651398346E-2</v>
      </c>
      <c r="Z593" s="2" cm="1">
        <f t="array" ref="Z593">[1]!table_weight[Positioning]*(('F+ , F-'!Z$2-[1]!tbl_gk[[#This Row],[Positioning]])/('F+ , F-'!Z$2-'F+ , F-'!Z$3))</f>
        <v>8.8733394179088337E-4</v>
      </c>
      <c r="AA593" s="2" cm="1">
        <f t="array" ref="AA593">[1]!table_weight[Vision]*(('F+ , F-'!AA$2-[1]!tbl_gk[[#This Row],[Vision]])/('F+ , F-'!AA$2-'F+ , F-'!AA$3))</f>
        <v>1.2777608761788841E-2</v>
      </c>
      <c r="AB593" s="2" cm="1">
        <f t="array" ref="AB593">[1]!table_weight[Penalties]*(('F+ , F-'!AB$2-[1]!tbl_gk[[#This Row],[Penalties]])/('F+ , F-'!AB$2-'F+ , F-'!AB$3))</f>
        <v>1.9573542833622431E-3</v>
      </c>
      <c r="AC593" s="2" cm="1">
        <f t="array" ref="AC593">[1]!table_weight[Composure]*(('F+ , F-'!AC$2-[1]!tbl_gk[[#This Row],[Composure]])/('F+ , F-'!AC$2-'F+ , F-'!AC$3))</f>
        <v>1.9748183967676961E-3</v>
      </c>
      <c r="AD593" s="2" cm="1">
        <f t="array" ref="AD593">[1]!table_weight[Marking]*(('F+ , F-'!AD$2-[1]!tbl_gk[[#This Row],[Marking]])/('F+ , F-'!AD$2-'F+ , F-'!AD$3))</f>
        <v>2.366223844775717E-2</v>
      </c>
      <c r="AE593" s="2" cm="1">
        <f t="array" ref="AE593">[1]!table_weight[StandingTackle]*(('F+ , F-'!AE$2-[1]!tbl_gk[[#This Row],[StandingTackle]])/('F+ , F-'!AE$2-'F+ , F-'!AE$3))</f>
        <v>2.9141914719869356E-2</v>
      </c>
      <c r="AF593" s="2" cm="1">
        <f t="array" ref="AF593">[1]!table_weight[SlidingTackle]*(('F+ , F-'!AF$2-[1]!tbl_gk[[#This Row],[SlidingTackle]])/('F+ , F-'!AF$2-'F+ , F-'!AF$3))</f>
        <v>3.7361429128037632E-3</v>
      </c>
      <c r="AG593" s="2" cm="1">
        <f t="array" ref="AG593">[1]!table_weight[GKDiving]*(('F+ , F-'!AG$2-[1]!tbl_gk[[#This Row],[GKDiving]])/('F+ , F-'!AG$2-'F+ , F-'!AG$3))</f>
        <v>2.7329885407159499E-2</v>
      </c>
      <c r="AH593" s="2" cm="1">
        <f t="array" ref="AH593">[1]!table_weight[GKHandling]*(('F+ , F-'!AH$2-[1]!tbl_gk[[#This Row],[GKHandling]])/('F+ , F-'!AH$2-'F+ , F-'!AH$3))</f>
        <v>3.5647676618034127E-2</v>
      </c>
      <c r="AI593" s="2" cm="1">
        <f t="array" ref="AI593">[1]!table_weight[GKKicking]*(('F+ , F-'!AI$2-[1]!tbl_gk[[#This Row],[GKKicking]])/('F+ , F-'!AI$2-'F+ , F-'!AI$3))</f>
        <v>2.6832978399756596E-2</v>
      </c>
      <c r="AJ593" s="2" cm="1">
        <f t="array" ref="AJ593">[1]!table_weight[GKPositioning]*(('F+ , F-'!AJ$2-[1]!tbl_gk[[#This Row],[GKPositioning]])/('F+ , F-'!AJ$2-'F+ , F-'!AJ$3))</f>
        <v>1.1983103601600703E-2</v>
      </c>
      <c r="AK593" s="2" cm="1">
        <f t="array" ref="AK593">[1]!table_weight[GKReflexes]*(('F+ , F-'!AK$2-[1]!tbl_gk[[#This Row],[GKReflexes]])/('F+ , F-'!AK$2-'F+ , F-'!AK$3))</f>
        <v>2.1863908325727599E-2</v>
      </c>
    </row>
    <row r="594" spans="1:37" x14ac:dyDescent="0.55000000000000004">
      <c r="A594" s="7">
        <f>[1]!tbl_gk[[#This Row],[ID]]</f>
        <v>219793</v>
      </c>
      <c r="B594" s="1" cm="1">
        <f t="array" ref="B594">[1]!table_weight[ValueEUR]*(('F+ , F-'!B$2-[1]!tbl_gk[[#This Row],[ValueEUR]])/('F+ , F-'!B$2-'F+ , F-'!B$3))</f>
        <v>6.1455148381795615E-4</v>
      </c>
      <c r="C594" s="1" cm="1">
        <f t="array" ref="C594">[1]!table_weight[WageEUR]*(('F+ , F-'!C$2-[1]!tbl_gk[[#This Row],[WageEUR]])/('F+ , F-'!C$2-'F+ , F-'!C$3))</f>
        <v>1.1736280592825449E-3</v>
      </c>
      <c r="D594" s="1" cm="1">
        <f t="array" ref="D594">[1]!table_weight[Crossing]*(('F+ , F-'!D$2-[1]!tbl_gk[[#This Row],[Crossing]])/('F+ , F-'!D$2-'F+ , F-'!D$3))</f>
        <v>2.5779386098345909E-2</v>
      </c>
      <c r="E594" s="1" cm="1">
        <f t="array" ref="E594">[1]!table_weight[Finishing]*(('F+ , F-'!E$2-[1]!tbl_gk[[#This Row],[Finishing]])/('F+ , F-'!E$2-'F+ , F-'!E$3))</f>
        <v>1.3975509583206414E-2</v>
      </c>
      <c r="F594" s="1" cm="1">
        <f t="array" ref="F594">[1]!table_weight[HeadingAccuracy]*(('F+ , F-'!F$2-[1]!tbl_gk[[#This Row],[HeadingAccuracy]])/('F+ , F-'!F$2-'F+ , F-'!F$3))</f>
        <v>1.00216539308148E-2</v>
      </c>
      <c r="G594" s="1" cm="1">
        <f t="array" ref="G594">[1]!table_weight[ShortPassing]*(('F+ , F-'!G$2-[1]!tbl_gk[[#This Row],[ShortPassing]])/('F+ , F-'!G$2-'F+ , F-'!G$3))</f>
        <v>3.9377536435701459E-2</v>
      </c>
      <c r="H594" s="1" cm="1">
        <f t="array" ref="H594">[1]!table_weight[Volleys]*(('F+ , F-'!H$2-[1]!tbl_gk[[#This Row],[Volleys]])/('F+ , F-'!H$2-'F+ , F-'!H$3))</f>
        <v>1.3888705175857305E-3</v>
      </c>
      <c r="I594" s="1" cm="1">
        <f t="array" ref="I594">[1]!table_weight[Dribbling]*(('F+ , F-'!I$2-[1]!tbl_gk[[#This Row],[Dribbling]])/('F+ , F-'!I$2-'F+ , F-'!I$3))</f>
        <v>1.7601807988178481E-2</v>
      </c>
      <c r="J594" s="1" cm="1">
        <f t="array" ref="J594">[1]!table_weight[Curve]*(('F+ , F-'!J$2-[1]!tbl_gk[[#This Row],[Curve]])/('F+ , F-'!J$2-'F+ , F-'!J$3))</f>
        <v>8.4507994456275402E-3</v>
      </c>
      <c r="K594" s="1" cm="1">
        <f t="array" ref="K594">[1]!table_weight[FKAccuracy]*(('F+ , F-'!K$2-[1]!tbl_gk[[#This Row],[FKAccuracy]])/('F+ , F-'!K$2-'F+ , F-'!K$3))</f>
        <v>8.9747490112564478E-3</v>
      </c>
      <c r="L594" s="1" cm="1">
        <f t="array" ref="L594">[1]!table_weight[LongPassing]*(('F+ , F-'!L$2-[1]!tbl_gk[[#This Row],[LongPassing]])/('F+ , F-'!L$2-'F+ , F-'!L$3))</f>
        <v>7.5799374010611775E-3</v>
      </c>
      <c r="M594" s="1" cm="1">
        <f t="array" ref="M594">[1]!table_weight[BallControl]*(('F+ , F-'!M$2-[1]!tbl_gk[[#This Row],[BallControl]])/('F+ , F-'!M$2-'F+ , F-'!M$3))</f>
        <v>1.0865313572949679E-2</v>
      </c>
      <c r="N594" s="1" cm="1">
        <f t="array" ref="N594">[1]!table_weight[Acceleration]*(('F+ , F-'!N$2-[1]!tbl_gk[[#This Row],[Acceleration]])/('F+ , F-'!N$2-'F+ , F-'!N$3))</f>
        <v>1.8038977075466611E-3</v>
      </c>
      <c r="O594" s="1" cm="1">
        <f t="array" ref="O594">[1]!table_weight[SprintSpeed]*(('F+ , F-'!O$2-[1]!tbl_gk[[#This Row],[SprintSpeed]])/('F+ , F-'!O$2-'F+ , F-'!O$3))</f>
        <v>3.092181320352902E-3</v>
      </c>
      <c r="P594" s="1" cm="1">
        <f t="array" ref="P594">[1]!table_weight[Agility]*(('F+ , F-'!P$2-[1]!tbl_gk[[#This Row],[Agility]])/('F+ , F-'!P$2-'F+ , F-'!P$3))</f>
        <v>1.7551660387072558E-3</v>
      </c>
      <c r="Q594" s="1" cm="1">
        <f t="array" ref="Q594">[1]!table_weight[Reactions]*(('F+ , F-'!Q$2-[1]!tbl_gk[[#This Row],[Reactions]])/('F+ , F-'!Q$2-'F+ , F-'!Q$3))</f>
        <v>1.1859766001660328E-3</v>
      </c>
      <c r="R594" s="1" cm="1">
        <f t="array" ref="R594">[1]!table_weight[Balance]*(('F+ , F-'!R$2-[1]!tbl_gk[[#This Row],[Balance]])/('F+ , F-'!R$2-'F+ , F-'!R$3))</f>
        <v>2.2351502207210773E-3</v>
      </c>
      <c r="S594" s="1" cm="1">
        <f t="array" ref="S594">[1]!table_weight[ShotPower]*(('F+ , F-'!S$2-[1]!tbl_gk[[#This Row],[ShotPower]])/('F+ , F-'!S$2-'F+ , F-'!S$3))</f>
        <v>4.1553199225329174E-3</v>
      </c>
      <c r="T594" s="1" cm="1">
        <f t="array" ref="T594">[1]!table_weight[Jumping]*(('F+ , F-'!T$2-[1]!tbl_gk[[#This Row],[Jumping]])/('F+ , F-'!T$2-'F+ , F-'!T$3))</f>
        <v>2.3185177188729754E-3</v>
      </c>
      <c r="U594" s="1" cm="1">
        <f t="array" ref="U594">[1]!table_weight[Stamina]*(('F+ , F-'!U$2-[1]!tbl_gk[[#This Row],[Stamina]])/('F+ , F-'!U$2-'F+ , F-'!U$3))</f>
        <v>1.7174205324984999E-2</v>
      </c>
      <c r="V594" s="1" cm="1">
        <f t="array" ref="V594">[1]!table_weight[Strength]*(('F+ , F-'!V$2-[1]!tbl_gk[[#This Row],[Strength]])/('F+ , F-'!V$2-'F+ , F-'!V$3))</f>
        <v>1.5972010952236049E-2</v>
      </c>
      <c r="W594" s="1" cm="1">
        <f t="array" ref="W594">[1]!table_weight[LongShots]*(('F+ , F-'!W$2-[1]!tbl_gk[[#This Row],[LongShots]])/('F+ , F-'!W$2-'F+ , F-'!W$3))</f>
        <v>7.5315173595909123E-3</v>
      </c>
      <c r="X594" s="1" cm="1">
        <f t="array" ref="X594">[1]!table_weight[Aggression]*(('F+ , F-'!X$2-[1]!tbl_gk[[#This Row],[Aggression]])/('F+ , F-'!X$2-'F+ , F-'!X$3))</f>
        <v>1.0952236081533291E-2</v>
      </c>
      <c r="Y594" s="1" cm="1">
        <f t="array" ref="Y594">[1]!table_weight[Interceptions]*(('F+ , F-'!Y$2-[1]!tbl_gk[[#This Row],[Interceptions]])/('F+ , F-'!Y$2-'F+ , F-'!Y$3))</f>
        <v>2.0776599612664828E-2</v>
      </c>
      <c r="Z594" s="1" cm="1">
        <f t="array" ref="Z594">[1]!table_weight[Positioning]*(('F+ , F-'!Z$2-[1]!tbl_gk[[#This Row],[Positioning]])/('F+ , F-'!Z$2-'F+ , F-'!Z$3))</f>
        <v>1.6267788932832863E-3</v>
      </c>
      <c r="AA594" s="1" cm="1">
        <f t="array" ref="AA594">[1]!table_weight[Vision]*(('F+ , F-'!AA$2-[1]!tbl_gk[[#This Row],[Vision]])/('F+ , F-'!AA$2-'F+ , F-'!AA$3))</f>
        <v>1.1357874454923415E-2</v>
      </c>
      <c r="AB594" s="1" cm="1">
        <f t="array" ref="AB594">[1]!table_weight[Penalties]*(('F+ , F-'!AB$2-[1]!tbl_gk[[#This Row],[Penalties]])/('F+ , F-'!AB$2-'F+ , F-'!AB$3))</f>
        <v>2.0356484546967322E-3</v>
      </c>
      <c r="AC594" s="1" cm="1">
        <f t="array" ref="AC594">[1]!table_weight[Composure]*(('F+ , F-'!AC$2-[1]!tbl_gk[[#This Row],[Composure]])/('F+ , F-'!AC$2-'F+ , F-'!AC$3))</f>
        <v>1.7613245160360534E-3</v>
      </c>
      <c r="AD594" s="1" cm="1">
        <f t="array" ref="AD594">[1]!table_weight[Marking]*(('F+ , F-'!AD$2-[1]!tbl_gk[[#This Row],[Marking]])/('F+ , F-'!AD$2-'F+ , F-'!AD$3))</f>
        <v>2.6817203574124791E-2</v>
      </c>
      <c r="AE594" s="1" cm="1">
        <f t="array" ref="AE594">[1]!table_weight[StandingTackle]*(('F+ , F-'!AE$2-[1]!tbl_gk[[#This Row],[StandingTackle]])/('F+ , F-'!AE$2-'F+ , F-'!AE$3))</f>
        <v>1.5691800233775807E-2</v>
      </c>
      <c r="AF594" s="1" cm="1">
        <f t="array" ref="AF594">[1]!table_weight[SlidingTackle]*(('F+ , F-'!AF$2-[1]!tbl_gk[[#This Row],[SlidingTackle]])/('F+ , F-'!AF$2-'F+ , F-'!AF$3))</f>
        <v>3.7361429128037632E-3</v>
      </c>
      <c r="AG594" s="1" cm="1">
        <f t="array" ref="AG594">[1]!table_weight[GKDiving]*(('F+ , F-'!AG$2-[1]!tbl_gk[[#This Row],[GKDiving]])/('F+ , F-'!AG$2-'F+ , F-'!AG$3))</f>
        <v>2.9038003245106969E-2</v>
      </c>
      <c r="AH594" s="1" cm="1">
        <f t="array" ref="AH594">[1]!table_weight[GKHandling]*(('F+ , F-'!AH$2-[1]!tbl_gk[[#This Row],[GKHandling]])/('F+ , F-'!AH$2-'F+ , F-'!AH$3))</f>
        <v>4.0994828110739248E-2</v>
      </c>
      <c r="AI594" s="1" cm="1">
        <f t="array" ref="AI594">[1]!table_weight[GKKicking]*(('F+ , F-'!AI$2-[1]!tbl_gk[[#This Row],[GKKicking]])/('F+ , F-'!AI$2-'F+ , F-'!AI$3))</f>
        <v>1.8783084879829621E-2</v>
      </c>
      <c r="AJ594" s="1" cm="1">
        <f t="array" ref="AJ594">[1]!table_weight[GKPositioning]*(('F+ , F-'!AJ$2-[1]!tbl_gk[[#This Row],[GKPositioning]])/('F+ , F-'!AJ$2-'F+ , F-'!AJ$3))</f>
        <v>1.2613793264842845E-2</v>
      </c>
      <c r="AK594" s="1" cm="1">
        <f t="array" ref="AK594">[1]!table_weight[GKReflexes]*(('F+ , F-'!AK$2-[1]!tbl_gk[[#This Row],[GKReflexes]])/('F+ , F-'!AK$2-'F+ , F-'!AK$3))</f>
        <v>3.2795862488591399E-2</v>
      </c>
    </row>
    <row r="595" spans="1:37" x14ac:dyDescent="0.55000000000000004">
      <c r="A595" s="8">
        <f>[1]!tbl_gk[[#This Row],[ID]]</f>
        <v>219800</v>
      </c>
      <c r="B595" s="2" cm="1">
        <f t="array" ref="B595">[1]!table_weight[ValueEUR]*(('F+ , F-'!B$2-[1]!tbl_gk[[#This Row],[ValueEUR]])/('F+ , F-'!B$2-'F+ , F-'!B$3))</f>
        <v>1.6698762066575301E-4</v>
      </c>
      <c r="C595" s="2" cm="1">
        <f t="array" ref="C595">[1]!table_weight[WageEUR]*(('F+ , F-'!C$2-[1]!tbl_gk[[#This Row],[WageEUR]])/('F+ , F-'!C$2-'F+ , F-'!C$3))</f>
        <v>7.0417683556952691E-4</v>
      </c>
      <c r="D595" s="2" cm="1">
        <f t="array" ref="D595">[1]!table_weight[Crossing]*(('F+ , F-'!D$2-[1]!tbl_gk[[#This Row],[Crossing]])/('F+ , F-'!D$2-'F+ , F-'!D$3))</f>
        <v>2.6900228972187034E-2</v>
      </c>
      <c r="E595" s="2" cm="1">
        <f t="array" ref="E595">[1]!table_weight[Finishing]*(('F+ , F-'!E$2-[1]!tbl_gk[[#This Row],[Finishing]])/('F+ , F-'!E$2-'F+ , F-'!E$3))</f>
        <v>1.4973760267721157E-2</v>
      </c>
      <c r="F595" s="2" cm="1">
        <f t="array" ref="F595">[1]!table_weight[HeadingAccuracy]*(('F+ , F-'!F$2-[1]!tbl_gk[[#This Row],[HeadingAccuracy]])/('F+ , F-'!F$2-'F+ , F-'!F$3))</f>
        <v>7.9338093618950504E-3</v>
      </c>
      <c r="G595" s="2" cm="1">
        <f t="array" ref="G595">[1]!table_weight[ShortPassing]*(('F+ , F-'!G$2-[1]!tbl_gk[[#This Row],[ShortPassing]])/('F+ , F-'!G$2-'F+ , F-'!G$3))</f>
        <v>5.2034601718605494E-2</v>
      </c>
      <c r="H595" s="2" cm="1">
        <f t="array" ref="H595">[1]!table_weight[Volleys]*(('F+ , F-'!H$2-[1]!tbl_gk[[#This Row],[Volleys]])/('F+ , F-'!H$2-'F+ , F-'!H$3))</f>
        <v>1.5046097273845413E-3</v>
      </c>
      <c r="I595" s="2" cm="1">
        <f t="array" ref="I595">[1]!table_weight[Dribbling]*(('F+ , F-'!I$2-[1]!tbl_gk[[#This Row],[Dribbling]])/('F+ , F-'!I$2-'F+ , F-'!I$3))</f>
        <v>1.2712416880351124E-2</v>
      </c>
      <c r="J595" s="2" cm="1">
        <f t="array" ref="J595">[1]!table_weight[Curve]*(('F+ , F-'!J$2-[1]!tbl_gk[[#This Row],[Curve]])/('F+ , F-'!J$2-'F+ , F-'!J$3))</f>
        <v>8.2817834567149896E-3</v>
      </c>
      <c r="K595" s="2" cm="1">
        <f t="array" ref="K595">[1]!table_weight[FKAccuracy]*(('F+ , F-'!K$2-[1]!tbl_gk[[#This Row],[FKAccuracy]])/('F+ , F-'!K$2-'F+ , F-'!K$3))</f>
        <v>8.2141770611499701E-3</v>
      </c>
      <c r="L595" s="2" cm="1">
        <f t="array" ref="L595">[1]!table_weight[LongPassing]*(('F+ , F-'!L$2-[1]!tbl_gk[[#This Row],[LongPassing]])/('F+ , F-'!L$2-'F+ , F-'!L$3))</f>
        <v>2.7071205003789917E-2</v>
      </c>
      <c r="M595" s="2" cm="1">
        <f t="array" ref="M595">[1]!table_weight[BallControl]*(('F+ , F-'!M$2-[1]!tbl_gk[[#This Row],[BallControl]])/('F+ , F-'!M$2-'F+ , F-'!M$3))</f>
        <v>1.2603763744621627E-2</v>
      </c>
      <c r="N595" s="2" cm="1">
        <f t="array" ref="N595">[1]!table_weight[Acceleration]*(('F+ , F-'!N$2-[1]!tbl_gk[[#This Row],[Acceleration]])/('F+ , F-'!N$2-'F+ , F-'!N$3))</f>
        <v>3.6077954150933221E-3</v>
      </c>
      <c r="O595" s="2" cm="1">
        <f t="array" ref="O595">[1]!table_weight[SprintSpeed]*(('F+ , F-'!O$2-[1]!tbl_gk[[#This Row],[SprintSpeed]])/('F+ , F-'!O$2-'F+ , F-'!O$3))</f>
        <v>6.4654700334651587E-3</v>
      </c>
      <c r="P595" s="2" cm="1">
        <f t="array" ref="P595">[1]!table_weight[Agility]*(('F+ , F-'!P$2-[1]!tbl_gk[[#This Row],[Agility]])/('F+ , F-'!P$2-'F+ , F-'!P$3))</f>
        <v>3.9783763544031132E-3</v>
      </c>
      <c r="Q595" s="2" cm="1">
        <f t="array" ref="Q595">[1]!table_weight[Reactions]*(('F+ , F-'!Q$2-[1]!tbl_gk[[#This Row],[Reactions]])/('F+ , F-'!Q$2-'F+ , F-'!Q$3))</f>
        <v>1.5984902002237835E-3</v>
      </c>
      <c r="R595" s="2" cm="1">
        <f t="array" ref="R595">[1]!table_weight[Balance]*(('F+ , F-'!R$2-[1]!tbl_gk[[#This Row],[Balance]])/('F+ , F-'!R$2-'F+ , F-'!R$3))</f>
        <v>1.6763626655408076E-3</v>
      </c>
      <c r="S595" s="2" cm="1">
        <f t="array" ref="S595">[1]!table_weight[ShotPower]*(('F+ , F-'!S$2-[1]!tbl_gk[[#This Row],[ShotPower]])/('F+ , F-'!S$2-'F+ , F-'!S$3))</f>
        <v>6.7523948741159906E-3</v>
      </c>
      <c r="T595" s="2" cm="1">
        <f t="array" ref="T595">[1]!table_weight[Jumping]*(('F+ , F-'!T$2-[1]!tbl_gk[[#This Row],[Jumping]])/('F+ , F-'!T$2-'F+ , F-'!T$3))</f>
        <v>2.91961490524745E-3</v>
      </c>
      <c r="U595" s="2" cm="1">
        <f t="array" ref="U595">[1]!table_weight[Stamina]*(('F+ , F-'!U$2-[1]!tbl_gk[[#This Row],[Stamina]])/('F+ , F-'!U$2-'F+ , F-'!U$3))</f>
        <v>1.6315495058735752E-2</v>
      </c>
      <c r="V595" s="2" cm="1">
        <f t="array" ref="V595">[1]!table_weight[Strength]*(('F+ , F-'!V$2-[1]!tbl_gk[[#This Row],[Strength]])/('F+ , F-'!V$2-'F+ , F-'!V$3))</f>
        <v>7.9860054761180244E-3</v>
      </c>
      <c r="W595" s="2" cm="1">
        <f t="array" ref="W595">[1]!table_weight[LongShots]*(('F+ , F-'!W$2-[1]!tbl_gk[[#This Row],[LongShots]])/('F+ , F-'!W$2-'F+ , F-'!W$3))</f>
        <v>7.5315173595909123E-3</v>
      </c>
      <c r="X595" s="2" cm="1">
        <f t="array" ref="X595">[1]!table_weight[Aggression]*(('F+ , F-'!X$2-[1]!tbl_gk[[#This Row],[Aggression]])/('F+ , F-'!X$2-'F+ , F-'!X$3))</f>
        <v>1.0952236081533291E-2</v>
      </c>
      <c r="Y595" s="2" cm="1">
        <f t="array" ref="Y595">[1]!table_weight[Interceptions]*(('F+ , F-'!Y$2-[1]!tbl_gk[[#This Row],[Interceptions]])/('F+ , F-'!Y$2-'F+ , F-'!Y$3))</f>
        <v>1.3851066408443219E-2</v>
      </c>
      <c r="Z595" s="2" cm="1">
        <f t="array" ref="Z595">[1]!table_weight[Positioning]*(('F+ , F-'!Z$2-[1]!tbl_gk[[#This Row],[Positioning]])/('F+ , F-'!Z$2-'F+ , F-'!Z$3))</f>
        <v>8.8733394179088337E-4</v>
      </c>
      <c r="AA595" s="2" cm="1">
        <f t="array" ref="AA595">[1]!table_weight[Vision]*(('F+ , F-'!AA$2-[1]!tbl_gk[[#This Row],[Vision]])/('F+ , F-'!AA$2-'F+ , F-'!AA$3))</f>
        <v>3.975256059223195E-2</v>
      </c>
      <c r="AB595" s="2" cm="1">
        <f t="array" ref="AB595">[1]!table_weight[Penalties]*(('F+ , F-'!AB$2-[1]!tbl_gk[[#This Row],[Penalties]])/('F+ , F-'!AB$2-'F+ , F-'!AB$3))</f>
        <v>1.9965013690294879E-3</v>
      </c>
      <c r="AC595" s="2" cm="1">
        <f t="array" ref="AC595">[1]!table_weight[Composure]*(('F+ , F-'!AC$2-[1]!tbl_gk[[#This Row],[Composure]])/('F+ , F-'!AC$2-'F+ , F-'!AC$3))</f>
        <v>1.9748183967676961E-3</v>
      </c>
      <c r="AD595" s="2" cm="1">
        <f t="array" ref="AD595">[1]!table_weight[Marking]*(('F+ , F-'!AD$2-[1]!tbl_gk[[#This Row],[Marking]])/('F+ , F-'!AD$2-'F+ , F-'!AD$3))</f>
        <v>3.1549651263676225E-2</v>
      </c>
      <c r="AE595" s="2" cm="1">
        <f t="array" ref="AE595">[1]!table_weight[StandingTackle]*(('F+ , F-'!AE$2-[1]!tbl_gk[[#This Row],[StandingTackle]])/('F+ , F-'!AE$2-'F+ , F-'!AE$3))</f>
        <v>1.120842873841129E-2</v>
      </c>
      <c r="AF595" s="2" cm="1">
        <f t="array" ref="AF595">[1]!table_weight[SlidingTackle]*(('F+ , F-'!AF$2-[1]!tbl_gk[[#This Row],[SlidingTackle]])/('F+ , F-'!AF$2-'F+ , F-'!AF$3))</f>
        <v>8.2195144081682794E-3</v>
      </c>
      <c r="AG595" s="2" cm="1">
        <f t="array" ref="AG595">[1]!table_weight[GKDiving]*(('F+ , F-'!AG$2-[1]!tbl_gk[[#This Row],[GKDiving]])/('F+ , F-'!AG$2-'F+ , F-'!AG$3))</f>
        <v>3.7578592434844307E-2</v>
      </c>
      <c r="AH595" s="2" cm="1">
        <f t="array" ref="AH595">[1]!table_weight[GKHandling]*(('F+ , F-'!AH$2-[1]!tbl_gk[[#This Row],[GKHandling]])/('F+ , F-'!AH$2-'F+ , F-'!AH$3))</f>
        <v>5.168913109614949E-2</v>
      </c>
      <c r="AI595" s="2" cm="1">
        <f t="array" ref="AI595">[1]!table_weight[GKKicking]*(('F+ , F-'!AI$2-[1]!tbl_gk[[#This Row],[GKKicking]])/('F+ , F-'!AI$2-'F+ , F-'!AI$3))</f>
        <v>3.0410708853057477E-2</v>
      </c>
      <c r="AJ595" s="2" cm="1">
        <f t="array" ref="AJ595">[1]!table_weight[GKPositioning]*(('F+ , F-'!AJ$2-[1]!tbl_gk[[#This Row],[GKPositioning]])/('F+ , F-'!AJ$2-'F+ , F-'!AJ$3))</f>
        <v>1.8290000234022125E-2</v>
      </c>
      <c r="AK595" s="2" cm="1">
        <f t="array" ref="AK595">[1]!table_weight[GKReflexes]*(('F+ , F-'!AK$2-[1]!tbl_gk[[#This Row],[GKReflexes]])/('F+ , F-'!AK$2-'F+ , F-'!AK$3))</f>
        <v>4.7371801372409796E-2</v>
      </c>
    </row>
    <row r="596" spans="1:37" x14ac:dyDescent="0.55000000000000004">
      <c r="A596" s="7">
        <f>[1]!tbl_gk[[#This Row],[ID]]</f>
        <v>219836</v>
      </c>
      <c r="B596" s="1" cm="1">
        <f t="array" ref="B596">[1]!table_weight[ValueEUR]*(('F+ , F-'!B$2-[1]!tbl_gk[[#This Row],[ValueEUR]])/('F+ , F-'!B$2-'F+ , F-'!B$3))</f>
        <v>2.6730365895848824E-4</v>
      </c>
      <c r="C596" s="1" cm="1">
        <f t="array" ref="C596">[1]!table_weight[WageEUR]*(('F+ , F-'!C$2-[1]!tbl_gk[[#This Row],[WageEUR]])/('F+ , F-'!C$2-'F+ , F-'!C$3))</f>
        <v>3.9120935309418161E-4</v>
      </c>
      <c r="D596" s="1" cm="1">
        <f t="array" ref="D596">[1]!table_weight[Crossing]*(('F+ , F-'!D$2-[1]!tbl_gk[[#This Row],[Crossing]])/('F+ , F-'!D$2-'F+ , F-'!D$3))</f>
        <v>3.2504443341392672E-2</v>
      </c>
      <c r="E596" s="1" cm="1">
        <f t="array" ref="E596">[1]!table_weight[Finishing]*(('F+ , F-'!E$2-[1]!tbl_gk[[#This Row],[Finishing]])/('F+ , F-'!E$2-'F+ , F-'!E$3))</f>
        <v>1.3975509583206414E-2</v>
      </c>
      <c r="F596" s="1" cm="1">
        <f t="array" ref="F596">[1]!table_weight[HeadingAccuracy]*(('F+ , F-'!F$2-[1]!tbl_gk[[#This Row],[HeadingAccuracy]])/('F+ , F-'!F$2-'F+ , F-'!F$3))</f>
        <v>7.9338093618950504E-3</v>
      </c>
      <c r="G596" s="1" cm="1">
        <f t="array" ref="G596">[1]!table_weight[ShortPassing]*(('F+ , F-'!G$2-[1]!tbl_gk[[#This Row],[ShortPassing]])/('F+ , F-'!G$2-'F+ , F-'!G$3))</f>
        <v>5.0628261131616156E-2</v>
      </c>
      <c r="H596" s="1" cm="1">
        <f t="array" ref="H596">[1]!table_weight[Volleys]*(('F+ , F-'!H$2-[1]!tbl_gk[[#This Row],[Volleys]])/('F+ , F-'!H$2-'F+ , F-'!H$3))</f>
        <v>8.1017446859167619E-4</v>
      </c>
      <c r="I596" s="1" cm="1">
        <f t="array" ref="I596">[1]!table_weight[Dribbling]*(('F+ , F-'!I$2-[1]!tbl_gk[[#This Row],[Dribbling]])/('F+ , F-'!I$2-'F+ , F-'!I$3))</f>
        <v>1.4668173323482065E-2</v>
      </c>
      <c r="J596" s="1" cm="1">
        <f t="array" ref="J596">[1]!table_weight[Curve]*(('F+ , F-'!J$2-[1]!tbl_gk[[#This Row],[Curve]])/('F+ , F-'!J$2-'F+ , F-'!J$3))</f>
        <v>8.2817834567149896E-3</v>
      </c>
      <c r="K596" s="1" cm="1">
        <f t="array" ref="K596">[1]!table_weight[FKAccuracy]*(('F+ , F-'!K$2-[1]!tbl_gk[[#This Row],[FKAccuracy]])/('F+ , F-'!K$2-'F+ , F-'!K$3))</f>
        <v>8.9747490112564478E-3</v>
      </c>
      <c r="L596" s="1" cm="1">
        <f t="array" ref="L596">[1]!table_weight[LongPassing]*(('F+ , F-'!L$2-[1]!tbl_gk[[#This Row],[LongPassing]])/('F+ , F-'!L$2-'F+ , F-'!L$3))</f>
        <v>2.4905508603486726E-2</v>
      </c>
      <c r="M596" s="1" cm="1">
        <f t="array" ref="M596">[1]!table_weight[BallControl]*(('F+ , F-'!M$2-[1]!tbl_gk[[#This Row],[BallControl]])/('F+ , F-'!M$2-'F+ , F-'!M$3))</f>
        <v>1.4342213916293577E-2</v>
      </c>
      <c r="N596" s="1" cm="1">
        <f t="array" ref="N596">[1]!table_weight[Acceleration]*(('F+ , F-'!N$2-[1]!tbl_gk[[#This Row],[Acceleration]])/('F+ , F-'!N$2-'F+ , F-'!N$3))</f>
        <v>4.7352314823099848E-3</v>
      </c>
      <c r="O596" s="1" cm="1">
        <f t="array" ref="O596">[1]!table_weight[SprintSpeed]*(('F+ , F-'!O$2-[1]!tbl_gk[[#This Row],[SprintSpeed]])/('F+ , F-'!O$2-'F+ , F-'!O$3))</f>
        <v>6.1843626407058041E-3</v>
      </c>
      <c r="P596" s="1" cm="1">
        <f t="array" ref="P596">[1]!table_weight[Agility]*(('F+ , F-'!P$2-[1]!tbl_gk[[#This Row],[Agility]])/('F+ , F-'!P$2-'F+ , F-'!P$3))</f>
        <v>2.2232103156958572E-3</v>
      </c>
      <c r="Q596" s="1" cm="1">
        <f t="array" ref="Q596">[1]!table_weight[Reactions]*(('F+ , F-'!Q$2-[1]!tbl_gk[[#This Row],[Reactions]])/('F+ , F-'!Q$2-'F+ , F-'!Q$3))</f>
        <v>1.2375408001732517E-3</v>
      </c>
      <c r="R596" s="1" cm="1">
        <f t="array" ref="R596">[1]!table_weight[Balance]*(('F+ , F-'!R$2-[1]!tbl_gk[[#This Row],[Balance]])/('F+ , F-'!R$2-'F+ , F-'!R$3))</f>
        <v>2.5455877513767822E-3</v>
      </c>
      <c r="S596" s="1" cm="1">
        <f t="array" ref="S596">[1]!table_weight[ShotPower]*(('F+ , F-'!S$2-[1]!tbl_gk[[#This Row],[ShotPower]])/('F+ , F-'!S$2-'F+ , F-'!S$3))</f>
        <v>6.2329798837993753E-3</v>
      </c>
      <c r="T596" s="1" cm="1">
        <f t="array" ref="T596">[1]!table_weight[Jumping]*(('F+ , F-'!T$2-[1]!tbl_gk[[#This Row],[Jumping]])/('F+ , F-'!T$2-'F+ , F-'!T$3))</f>
        <v>2.1467756656231253E-3</v>
      </c>
      <c r="U596" s="1" cm="1">
        <f t="array" ref="U596">[1]!table_weight[Stamina]*(('F+ , F-'!U$2-[1]!tbl_gk[[#This Row],[Stamina]])/('F+ , F-'!U$2-'F+ , F-'!U$3))</f>
        <v>6.0109718637447497E-3</v>
      </c>
      <c r="V596" s="1" cm="1">
        <f t="array" ref="V596">[1]!table_weight[Strength]*(('F+ , F-'!V$2-[1]!tbl_gk[[#This Row],[Strength]])/('F+ , F-'!V$2-'F+ , F-'!V$3))</f>
        <v>1.5084677010445158E-2</v>
      </c>
      <c r="W596" s="1" cm="1">
        <f t="array" ref="W596">[1]!table_weight[LongShots]*(('F+ , F-'!W$2-[1]!tbl_gk[[#This Row],[LongShots]])/('F+ , F-'!W$2-'F+ , F-'!W$3))</f>
        <v>7.271809864432606E-3</v>
      </c>
      <c r="X596" s="1" cm="1">
        <f t="array" ref="X596">[1]!table_weight[Aggression]*(('F+ , F-'!X$2-[1]!tbl_gk[[#This Row],[Aggression]])/('F+ , F-'!X$2-'F+ , F-'!X$3))</f>
        <v>1.5211439002129575E-2</v>
      </c>
      <c r="Y596" s="1" cm="1">
        <f t="array" ref="Y596">[1]!table_weight[Interceptions]*(('F+ , F-'!Y$2-[1]!tbl_gk[[#This Row],[Interceptions]])/('F+ , F-'!Y$2-'F+ , F-'!Y$3))</f>
        <v>1.7313833010554024E-2</v>
      </c>
      <c r="Z596" s="1" cm="1">
        <f t="array" ref="Z596">[1]!table_weight[Positioning]*(('F+ , F-'!Z$2-[1]!tbl_gk[[#This Row],[Positioning]])/('F+ , F-'!Z$2-'F+ , F-'!Z$3))</f>
        <v>2.957779805969611E-4</v>
      </c>
      <c r="AA596" s="1" cm="1">
        <f t="array" ref="AA596">[1]!table_weight[Vision]*(('F+ , F-'!AA$2-[1]!tbl_gk[[#This Row],[Vision]])/('F+ , F-'!AA$2-'F+ , F-'!AA$3))</f>
        <v>2.8394686137308535E-2</v>
      </c>
      <c r="AB596" s="1" cm="1">
        <f t="array" ref="AB596">[1]!table_weight[Penalties]*(('F+ , F-'!AB$2-[1]!tbl_gk[[#This Row],[Penalties]])/('F+ , F-'!AB$2-'F+ , F-'!AB$3))</f>
        <v>1.9182071976949979E-3</v>
      </c>
      <c r="AC596" s="1" cm="1">
        <f t="array" ref="AC596">[1]!table_weight[Composure]*(('F+ , F-'!AC$2-[1]!tbl_gk[[#This Row],[Composure]])/('F+ , F-'!AC$2-'F+ , F-'!AC$3))</f>
        <v>1.2275898142069463E-3</v>
      </c>
      <c r="AD596" s="1" cm="1">
        <f t="array" ref="AD596">[1]!table_weight[Marking]*(('F+ , F-'!AD$2-[1]!tbl_gk[[#This Row],[Marking]])/('F+ , F-'!AD$2-'F+ , F-'!AD$3))</f>
        <v>2.8394686137308601E-2</v>
      </c>
      <c r="AE596" s="1" cm="1">
        <f t="array" ref="AE596">[1]!table_weight[StandingTackle]*(('F+ , F-'!AE$2-[1]!tbl_gk[[#This Row],[StandingTackle]])/('F+ , F-'!AE$2-'F+ , F-'!AE$3))</f>
        <v>2.465854322450484E-2</v>
      </c>
      <c r="AF596" s="1" cm="1">
        <f t="array" ref="AF596">[1]!table_weight[SlidingTackle]*(('F+ , F-'!AF$2-[1]!tbl_gk[[#This Row],[SlidingTackle]])/('F+ , F-'!AF$2-'F+ , F-'!AF$3))</f>
        <v>8.9667429907290316E-3</v>
      </c>
      <c r="AG596" s="1" cm="1">
        <f t="array" ref="AG596">[1]!table_weight[GKDiving]*(('F+ , F-'!AG$2-[1]!tbl_gk[[#This Row],[GKDiving]])/('F+ , F-'!AG$2-'F+ , F-'!AG$3))</f>
        <v>4.0994828110739248E-2</v>
      </c>
      <c r="AH596" s="1" cm="1">
        <f t="array" ref="AH596">[1]!table_weight[GKHandling]*(('F+ , F-'!AH$2-[1]!tbl_gk[[#This Row],[GKHandling]])/('F+ , F-'!AH$2-'F+ , F-'!AH$3))</f>
        <v>4.4559595772542655E-2</v>
      </c>
      <c r="AI596" s="1" cm="1">
        <f t="array" ref="AI596">[1]!table_weight[GKKicking]*(('F+ , F-'!AI$2-[1]!tbl_gk[[#This Row],[GKKicking]])/('F+ , F-'!AI$2-'F+ , F-'!AI$3))</f>
        <v>2.8621843626407038E-2</v>
      </c>
      <c r="AJ596" s="1" cm="1">
        <f t="array" ref="AJ596">[1]!table_weight[GKPositioning]*(('F+ , F-'!AJ$2-[1]!tbl_gk[[#This Row],[GKPositioning]])/('F+ , F-'!AJ$2-'F+ , F-'!AJ$3))</f>
        <v>1.6397931244295699E-2</v>
      </c>
      <c r="AK596" s="1" cm="1">
        <f t="array" ref="AK596">[1]!table_weight[GKReflexes]*(('F+ , F-'!AK$2-[1]!tbl_gk[[#This Row],[GKReflexes]])/('F+ , F-'!AK$2-'F+ , F-'!AK$3))</f>
        <v>3.8261839570023298E-2</v>
      </c>
    </row>
    <row r="597" spans="1:37" x14ac:dyDescent="0.55000000000000004">
      <c r="A597" s="8">
        <f>[1]!tbl_gk[[#This Row],[ID]]</f>
        <v>219937</v>
      </c>
      <c r="B597" s="2" cm="1">
        <f t="array" ref="B597">[1]!table_weight[ValueEUR]*(('F+ , F-'!B$2-[1]!tbl_gk[[#This Row],[ValueEUR]])/('F+ , F-'!B$2-'F+ , F-'!B$3))</f>
        <v>4.2935264389290658E-4</v>
      </c>
      <c r="C597" s="2" cm="1">
        <f t="array" ref="C597">[1]!table_weight[WageEUR]*(('F+ , F-'!C$2-[1]!tbl_gk[[#This Row],[WageEUR]])/('F+ , F-'!C$2-'F+ , F-'!C$3))</f>
        <v>5.4769309433185431E-4</v>
      </c>
      <c r="D597" s="2" cm="1">
        <f t="array" ref="D597">[1]!table_weight[Crossing]*(('F+ , F-'!D$2-[1]!tbl_gk[[#This Row],[Crossing]])/('F+ , F-'!D$2-'F+ , F-'!D$3))</f>
        <v>3.4746129089074922E-2</v>
      </c>
      <c r="E597" s="2" cm="1">
        <f t="array" ref="E597">[1]!table_weight[Finishing]*(('F+ , F-'!E$2-[1]!tbl_gk[[#This Row],[Finishing]])/('F+ , F-'!E$2-'F+ , F-'!E$3))</f>
        <v>1.59720109522359E-2</v>
      </c>
      <c r="F597" s="2" cm="1">
        <f t="array" ref="F597">[1]!table_weight[HeadingAccuracy]*(('F+ , F-'!F$2-[1]!tbl_gk[[#This Row],[HeadingAccuracy]])/('F+ , F-'!F$2-'F+ , F-'!F$3))</f>
        <v>9.1865161032469011E-3</v>
      </c>
      <c r="G597" s="2" cm="1">
        <f t="array" ref="G597">[1]!table_weight[ShortPassing]*(('F+ , F-'!G$2-[1]!tbl_gk[[#This Row],[ShortPassing]])/('F+ , F-'!G$2-'F+ , F-'!G$3))</f>
        <v>5.484728289258417E-2</v>
      </c>
      <c r="H597" s="2" cm="1">
        <f t="array" ref="H597">[1]!table_weight[Volleys]*(('F+ , F-'!H$2-[1]!tbl_gk[[#This Row],[Volleys]])/('F+ , F-'!H$2-'F+ , F-'!H$3))</f>
        <v>1.3888705175857305E-3</v>
      </c>
      <c r="I597" s="2" cm="1">
        <f t="array" ref="I597">[1]!table_weight[Dribbling]*(('F+ , F-'!I$2-[1]!tbl_gk[[#This Row],[Dribbling]])/('F+ , F-'!I$2-'F+ , F-'!I$3))</f>
        <v>1.2712416880351124E-2</v>
      </c>
      <c r="J597" s="2" cm="1">
        <f t="array" ref="J597">[1]!table_weight[Curve]*(('F+ , F-'!J$2-[1]!tbl_gk[[#This Row],[Curve]])/('F+ , F-'!J$2-'F+ , F-'!J$3))</f>
        <v>9.4648953791028455E-3</v>
      </c>
      <c r="K597" s="2" cm="1">
        <f t="array" ref="K597">[1]!table_weight[FKAccuracy]*(('F+ , F-'!K$2-[1]!tbl_gk[[#This Row],[FKAccuracy]])/('F+ , F-'!K$2-'F+ , F-'!K$3))</f>
        <v>9.1268634012777444E-3</v>
      </c>
      <c r="L597" s="2" cm="1">
        <f t="array" ref="L597">[1]!table_weight[LongPassing]*(('F+ , F-'!L$2-[1]!tbl_gk[[#This Row],[LongPassing]])/('F+ , F-'!L$2-'F+ , F-'!L$3))</f>
        <v>2.3822660403335128E-2</v>
      </c>
      <c r="M597" s="2" cm="1">
        <f t="array" ref="M597">[1]!table_weight[BallControl]*(('F+ , F-'!M$2-[1]!tbl_gk[[#This Row],[BallControl]])/('F+ , F-'!M$2-'F+ , F-'!M$3))</f>
        <v>1.1734538658785654E-2</v>
      </c>
      <c r="N597" s="2" cm="1">
        <f t="array" ref="N597">[1]!table_weight[Acceleration]*(('F+ , F-'!N$2-[1]!tbl_gk[[#This Row],[Acceleration]])/('F+ , F-'!N$2-'F+ , F-'!N$3))</f>
        <v>7.2155908301866443E-3</v>
      </c>
      <c r="O597" s="2" cm="1">
        <f t="array" ref="O597">[1]!table_weight[SprintSpeed]*(('F+ , F-'!O$2-[1]!tbl_gk[[#This Row],[SprintSpeed]])/('F+ , F-'!O$2-'F+ , F-'!O$3))</f>
        <v>7.8710069972619326E-3</v>
      </c>
      <c r="P597" s="2" cm="1">
        <f t="array" ref="P597">[1]!table_weight[Agility]*(('F+ , F-'!P$2-[1]!tbl_gk[[#This Row],[Agility]])/('F+ , F-'!P$2-'F+ , F-'!P$3))</f>
        <v>2.8082656619316097E-3</v>
      </c>
      <c r="Q597" s="2" cm="1">
        <f t="array" ref="Q597">[1]!table_weight[Reactions]*(('F+ , F-'!Q$2-[1]!tbl_gk[[#This Row],[Reactions]])/('F+ , F-'!Q$2-'F+ , F-'!Q$3))</f>
        <v>1.4437976002021271E-3</v>
      </c>
      <c r="R597" s="2" cm="1">
        <f t="array" ref="R597">[1]!table_weight[Balance]*(('F+ , F-'!R$2-[1]!tbl_gk[[#This Row],[Balance]])/('F+ , F-'!R$2-'F+ , F-'!R$3))</f>
        <v>1.6142751594096668E-3</v>
      </c>
      <c r="S597" s="2" cm="1">
        <f t="array" ref="S597">[1]!table_weight[ShotPower]*(('F+ , F-'!S$2-[1]!tbl_gk[[#This Row],[ShotPower]])/('F+ , F-'!S$2-'F+ , F-'!S$3))</f>
        <v>6.7523948741159906E-3</v>
      </c>
      <c r="T597" s="2" cm="1">
        <f t="array" ref="T597">[1]!table_weight[Jumping]*(('F+ , F-'!T$2-[1]!tbl_gk[[#This Row],[Jumping]])/('F+ , F-'!T$2-'F+ , F-'!T$3))</f>
        <v>1.8032915591234251E-3</v>
      </c>
      <c r="U597" s="2" cm="1">
        <f t="array" ref="U597">[1]!table_weight[Stamina]*(('F+ , F-'!U$2-[1]!tbl_gk[[#This Row],[Stamina]])/('F+ , F-'!U$2-'F+ , F-'!U$3))</f>
        <v>1.4598074526237249E-2</v>
      </c>
      <c r="V597" s="2" cm="1">
        <f t="array" ref="V597">[1]!table_weight[Strength]*(('F+ , F-'!V$2-[1]!tbl_gk[[#This Row],[Strength]])/('F+ , F-'!V$2-'F+ , F-'!V$3))</f>
        <v>2.662001825372675E-2</v>
      </c>
      <c r="W597" s="2" cm="1">
        <f t="array" ref="W597">[1]!table_weight[LongShots]*(('F+ , F-'!W$2-[1]!tbl_gk[[#This Row],[LongShots]])/('F+ , F-'!W$2-'F+ , F-'!W$3))</f>
        <v>7.5315173595909123E-3</v>
      </c>
      <c r="X597" s="2" cm="1">
        <f t="array" ref="X597">[1]!table_weight[Aggression]*(('F+ , F-'!X$2-[1]!tbl_gk[[#This Row],[Aggression]])/('F+ , F-'!X$2-'F+ , F-'!X$3))</f>
        <v>1.3994523881959207E-2</v>
      </c>
      <c r="Y597" s="2" cm="1">
        <f t="array" ref="Y597">[1]!table_weight[Interceptions]*(('F+ , F-'!Y$2-[1]!tbl_gk[[#This Row],[Interceptions]])/('F+ , F-'!Y$2-'F+ , F-'!Y$3))</f>
        <v>2.0776599612664828E-2</v>
      </c>
      <c r="Z597" s="2" cm="1">
        <f t="array" ref="Z597">[1]!table_weight[Positioning]*(('F+ , F-'!Z$2-[1]!tbl_gk[[#This Row],[Positioning]])/('F+ , F-'!Z$2-'F+ , F-'!Z$3))</f>
        <v>1.1831119223878444E-3</v>
      </c>
      <c r="AA597" s="2" cm="1">
        <f t="array" ref="AA597">[1]!table_weight[Vision]*(('F+ , F-'!AA$2-[1]!tbl_gk[[#This Row],[Vision]])/('F+ , F-'!AA$2-'F+ , F-'!AA$3))</f>
        <v>3.478349051820296E-2</v>
      </c>
      <c r="AB597" s="2" cm="1">
        <f t="array" ref="AB597">[1]!table_weight[Penalties]*(('F+ , F-'!AB$2-[1]!tbl_gk[[#This Row],[Penalties]])/('F+ , F-'!AB$2-'F+ , F-'!AB$3))</f>
        <v>2.3096780543674466E-3</v>
      </c>
      <c r="AC597" s="2" cm="1">
        <f t="array" ref="AC597">[1]!table_weight[Composure]*(('F+ , F-'!AC$2-[1]!tbl_gk[[#This Row],[Composure]])/('F+ , F-'!AC$2-'F+ , F-'!AC$3))</f>
        <v>2.401806158230982E-3</v>
      </c>
      <c r="AD597" s="2" cm="1">
        <f t="array" ref="AD597">[1]!table_weight[Marking]*(('F+ , F-'!AD$2-[1]!tbl_gk[[#This Row],[Marking]])/('F+ , F-'!AD$2-'F+ , F-'!AD$3))</f>
        <v>3.3127133826860035E-2</v>
      </c>
      <c r="AE597" s="2" cm="1">
        <f t="array" ref="AE597">[1]!table_weight[StandingTackle]*(('F+ , F-'!AE$2-[1]!tbl_gk[[#This Row],[StandingTackle]])/('F+ , F-'!AE$2-'F+ , F-'!AE$3))</f>
        <v>2.6900228972187096E-2</v>
      </c>
      <c r="AF597" s="2" cm="1">
        <f t="array" ref="AF597">[1]!table_weight[SlidingTackle]*(('F+ , F-'!AF$2-[1]!tbl_gk[[#This Row],[SlidingTackle]])/('F+ , F-'!AF$2-'F+ , F-'!AF$3))</f>
        <v>8.2195144081682794E-3</v>
      </c>
      <c r="AG597" s="2" cm="1">
        <f t="array" ref="AG597">[1]!table_weight[GKDiving]*(('F+ , F-'!AG$2-[1]!tbl_gk[[#This Row],[GKDiving]])/('F+ , F-'!AG$2-'F+ , F-'!AG$3))</f>
        <v>3.4162356758949373E-2</v>
      </c>
      <c r="AH597" s="2" cm="1">
        <f t="array" ref="AH597">[1]!table_weight[GKHandling]*(('F+ , F-'!AH$2-[1]!tbl_gk[[#This Row],[GKHandling]])/('F+ , F-'!AH$2-'F+ , F-'!AH$3))</f>
        <v>4.4559595772542655E-2</v>
      </c>
      <c r="AI597" s="2" cm="1">
        <f t="array" ref="AI597">[1]!table_weight[GKKicking]*(('F+ , F-'!AI$2-[1]!tbl_gk[[#This Row],[GKKicking]])/('F+ , F-'!AI$2-'F+ , F-'!AI$3))</f>
        <v>3.0410708853057477E-2</v>
      </c>
      <c r="AJ597" s="2" cm="1">
        <f t="array" ref="AJ597">[1]!table_weight[GKPositioning]*(('F+ , F-'!AJ$2-[1]!tbl_gk[[#This Row],[GKPositioning]])/('F+ , F-'!AJ$2-'F+ , F-'!AJ$3))</f>
        <v>1.5136551917811415E-2</v>
      </c>
      <c r="AK597" s="2" cm="1">
        <f t="array" ref="AK597">[1]!table_weight[GKReflexes]*(('F+ , F-'!AK$2-[1]!tbl_gk[[#This Row],[GKReflexes]])/('F+ , F-'!AK$2-'F+ , F-'!AK$3))</f>
        <v>3.2795862488591399E-2</v>
      </c>
    </row>
    <row r="598" spans="1:37" x14ac:dyDescent="0.55000000000000004">
      <c r="A598" s="7">
        <f>[1]!tbl_gk[[#This Row],[ID]]</f>
        <v>219967</v>
      </c>
      <c r="B598" s="1" cm="1">
        <f t="array" ref="B598">[1]!table_weight[ValueEUR]*(('F+ , F-'!B$2-[1]!tbl_gk[[#This Row],[ValueEUR]])/('F+ , F-'!B$2-'F+ , F-'!B$3))</f>
        <v>2.8273689561890902E-4</v>
      </c>
      <c r="C598" s="1" cm="1">
        <f t="array" ref="C598">[1]!table_weight[WageEUR]*(('F+ , F-'!C$2-[1]!tbl_gk[[#This Row],[WageEUR]])/('F+ , F-'!C$2-'F+ , F-'!C$3))</f>
        <v>2.3472561185650898E-4</v>
      </c>
      <c r="D598" s="1" cm="1">
        <f t="array" ref="D598">[1]!table_weight[Crossing]*(('F+ , F-'!D$2-[1]!tbl_gk[[#This Row],[Crossing]])/('F+ , F-'!D$2-'F+ , F-'!D$3))</f>
        <v>3.5866971962916043E-2</v>
      </c>
      <c r="E598" s="1" cm="1">
        <f t="array" ref="E598">[1]!table_weight[Finishing]*(('F+ , F-'!E$2-[1]!tbl_gk[[#This Row],[Finishing]])/('F+ , F-'!E$2-'F+ , F-'!E$3))</f>
        <v>1.3975509583206414E-2</v>
      </c>
      <c r="F598" s="1" cm="1">
        <f t="array" ref="F598">[1]!table_weight[HeadingAccuracy]*(('F+ , F-'!F$2-[1]!tbl_gk[[#This Row],[HeadingAccuracy]])/('F+ , F-'!F$2-'F+ , F-'!F$3))</f>
        <v>7.9338093618950504E-3</v>
      </c>
      <c r="G598" s="1" cm="1">
        <f t="array" ref="G598">[1]!table_weight[ShortPassing]*(('F+ , F-'!G$2-[1]!tbl_gk[[#This Row],[ShortPassing]])/('F+ , F-'!G$2-'F+ , F-'!G$3))</f>
        <v>6.1878985827530868E-2</v>
      </c>
      <c r="H598" s="1" cm="1">
        <f t="array" ref="H598">[1]!table_weight[Volleys]*(('F+ , F-'!H$2-[1]!tbl_gk[[#This Row],[Volleys]])/('F+ , F-'!H$2-'F+ , F-'!H$3))</f>
        <v>9.2591367839048701E-4</v>
      </c>
      <c r="I598" s="1" cm="1">
        <f t="array" ref="I598">[1]!table_weight[Dribbling]*(('F+ , F-'!I$2-[1]!tbl_gk[[#This Row],[Dribbling]])/('F+ , F-'!I$2-'F+ , F-'!I$3))</f>
        <v>1.5646051545047536E-2</v>
      </c>
      <c r="J598" s="1" cm="1">
        <f t="array" ref="J598">[1]!table_weight[Curve]*(('F+ , F-'!J$2-[1]!tbl_gk[[#This Row],[Curve]])/('F+ , F-'!J$2-'F+ , F-'!J$3))</f>
        <v>8.7888314234526414E-3</v>
      </c>
      <c r="K598" s="1" cm="1">
        <f t="array" ref="K598">[1]!table_weight[FKAccuracy]*(('F+ , F-'!K$2-[1]!tbl_gk[[#This Row],[FKAccuracy]])/('F+ , F-'!K$2-'F+ , F-'!K$3))</f>
        <v>8.8226346212351529E-3</v>
      </c>
      <c r="L598" s="1" cm="1">
        <f t="array" ref="L598">[1]!table_weight[LongPassing]*(('F+ , F-'!L$2-[1]!tbl_gk[[#This Row],[LongPassing]])/('F+ , F-'!L$2-'F+ , F-'!L$3))</f>
        <v>2.4364084503410925E-2</v>
      </c>
      <c r="M598" s="1" cm="1">
        <f t="array" ref="M598">[1]!table_weight[BallControl]*(('F+ , F-'!M$2-[1]!tbl_gk[[#This Row],[BallControl]])/('F+ , F-'!M$2-'F+ , F-'!M$3))</f>
        <v>1.3472988830457604E-2</v>
      </c>
      <c r="N598" s="1" cm="1">
        <f t="array" ref="N598">[1]!table_weight[Acceleration]*(('F+ , F-'!N$2-[1]!tbl_gk[[#This Row],[Acceleration]])/('F+ , F-'!N$2-'F+ , F-'!N$3))</f>
        <v>7.2155908301866443E-3</v>
      </c>
      <c r="O598" s="1" cm="1">
        <f t="array" ref="O598">[1]!table_weight[SprintSpeed]*(('F+ , F-'!O$2-[1]!tbl_gk[[#This Row],[SprintSpeed]])/('F+ , F-'!O$2-'F+ , F-'!O$3))</f>
        <v>8.4332217827806418E-3</v>
      </c>
      <c r="P598" s="1" cm="1">
        <f t="array" ref="P598">[1]!table_weight[Agility]*(('F+ , F-'!P$2-[1]!tbl_gk[[#This Row],[Agility]])/('F+ , F-'!P$2-'F+ , F-'!P$3))</f>
        <v>4.4464206313917145E-3</v>
      </c>
      <c r="Q598" s="1" cm="1">
        <f t="array" ref="Q598">[1]!table_weight[Reactions]*(('F+ , F-'!Q$2-[1]!tbl_gk[[#This Row],[Reactions]])/('F+ , F-'!Q$2-'F+ , F-'!Q$3))</f>
        <v>1.5469260002165645E-3</v>
      </c>
      <c r="R598" s="1" cm="1">
        <f t="array" ref="R598">[1]!table_weight[Balance]*(('F+ , F-'!R$2-[1]!tbl_gk[[#This Row],[Balance]])/('F+ , F-'!R$2-'F+ , F-'!R$3))</f>
        <v>2.4214127391145E-3</v>
      </c>
      <c r="S598" s="1" cm="1">
        <f t="array" ref="S598">[1]!table_weight[ShotPower]*(('F+ , F-'!S$2-[1]!tbl_gk[[#This Row],[ShotPower]])/('F+ , F-'!S$2-'F+ , F-'!S$3))</f>
        <v>5.4538573983244545E-3</v>
      </c>
      <c r="T598" s="1" cm="1">
        <f t="array" ref="T598">[1]!table_weight[Jumping]*(('F+ , F-'!T$2-[1]!tbl_gk[[#This Row],[Jumping]])/('F+ , F-'!T$2-'F+ , F-'!T$3))</f>
        <v>3.5207120916219254E-3</v>
      </c>
      <c r="U598" s="1" cm="1">
        <f t="array" ref="U598">[1]!table_weight[Stamina]*(('F+ , F-'!U$2-[1]!tbl_gk[[#This Row],[Stamina]])/('F+ , F-'!U$2-'F+ , F-'!U$3))</f>
        <v>1.0304523194991E-2</v>
      </c>
      <c r="V598" s="1" cm="1">
        <f t="array" ref="V598">[1]!table_weight[Strength]*(('F+ , F-'!V$2-[1]!tbl_gk[[#This Row],[Strength]])/('F+ , F-'!V$2-'F+ , F-'!V$3))</f>
        <v>3.8155359497008344E-2</v>
      </c>
      <c r="W598" s="1" cm="1">
        <f t="array" ref="W598">[1]!table_weight[LongShots]*(('F+ , F-'!W$2-[1]!tbl_gk[[#This Row],[LongShots]])/('F+ , F-'!W$2-'F+ , F-'!W$3))</f>
        <v>8.570347340224143E-3</v>
      </c>
      <c r="X598" s="1" cm="1">
        <f t="array" ref="X598">[1]!table_weight[Aggression]*(('F+ , F-'!X$2-[1]!tbl_gk[[#This Row],[Aggression]])/('F+ , F-'!X$2-'F+ , F-'!X$3))</f>
        <v>1.5211439002129575E-2</v>
      </c>
      <c r="Y598" s="1" cm="1">
        <f t="array" ref="Y598">[1]!table_weight[Interceptions]*(('F+ , F-'!Y$2-[1]!tbl_gk[[#This Row],[Interceptions]])/('F+ , F-'!Y$2-'F+ , F-'!Y$3))</f>
        <v>1.5236173049287543E-2</v>
      </c>
      <c r="Z598" s="1" cm="1">
        <f t="array" ref="Z598">[1]!table_weight[Positioning]*(('F+ , F-'!Z$2-[1]!tbl_gk[[#This Row],[Positioning]])/('F+ , F-'!Z$2-'F+ , F-'!Z$3))</f>
        <v>1.3310009126863251E-3</v>
      </c>
      <c r="AA598" s="1" cm="1">
        <f t="array" ref="AA598">[1]!table_weight[Vision]*(('F+ , F-'!AA$2-[1]!tbl_gk[[#This Row],[Vision]])/('F+ , F-'!AA$2-'F+ , F-'!AA$3))</f>
        <v>1.7746678835817837E-2</v>
      </c>
      <c r="AB598" s="1" cm="1">
        <f t="array" ref="AB598">[1]!table_weight[Penalties]*(('F+ , F-'!AB$2-[1]!tbl_gk[[#This Row],[Penalties]])/('F+ , F-'!AB$2-'F+ , F-'!AB$3))</f>
        <v>2.0747955403639775E-3</v>
      </c>
      <c r="AC598" s="1" cm="1">
        <f t="array" ref="AC598">[1]!table_weight[Composure]*(('F+ , F-'!AC$2-[1]!tbl_gk[[#This Row],[Composure]])/('F+ , F-'!AC$2-'F+ , F-'!AC$3))</f>
        <v>1.1208428738411248E-3</v>
      </c>
      <c r="AD598" s="1" cm="1">
        <f t="array" ref="AD598">[1]!table_weight[Marking]*(('F+ , F-'!AD$2-[1]!tbl_gk[[#This Row],[Marking]])/('F+ , F-'!AD$2-'F+ , F-'!AD$3))</f>
        <v>1.8929790758205733E-2</v>
      </c>
      <c r="AE598" s="1" cm="1">
        <f t="array" ref="AE598">[1]!table_weight[StandingTackle]*(('F+ , F-'!AE$2-[1]!tbl_gk[[#This Row],[StandingTackle]])/('F+ , F-'!AE$2-'F+ , F-'!AE$3))</f>
        <v>3.1383600467551613E-2</v>
      </c>
      <c r="AF598" s="1" cm="1">
        <f t="array" ref="AF598">[1]!table_weight[SlidingTackle]*(('F+ , F-'!AF$2-[1]!tbl_gk[[#This Row],[SlidingTackle]])/('F+ , F-'!AF$2-'F+ , F-'!AF$3))</f>
        <v>8.2195144081682794E-3</v>
      </c>
      <c r="AG598" s="1" cm="1">
        <f t="array" ref="AG598">[1]!table_weight[GKDiving]*(('F+ , F-'!AG$2-[1]!tbl_gk[[#This Row],[GKDiving]])/('F+ , F-'!AG$2-'F+ , F-'!AG$3))</f>
        <v>3.5870474596896844E-2</v>
      </c>
      <c r="AH598" s="1" cm="1">
        <f t="array" ref="AH598">[1]!table_weight[GKHandling]*(('F+ , F-'!AH$2-[1]!tbl_gk[[#This Row],[GKHandling]])/('F+ , F-'!AH$2-'F+ , F-'!AH$3))</f>
        <v>4.4559595772542655E-2</v>
      </c>
      <c r="AI598" s="1" cm="1">
        <f t="array" ref="AI598">[1]!table_weight[GKKicking]*(('F+ , F-'!AI$2-[1]!tbl_gk[[#This Row],[GKKicking]])/('F+ , F-'!AI$2-'F+ , F-'!AI$3))</f>
        <v>2.5044113173106158E-2</v>
      </c>
      <c r="AJ598" s="1" cm="1">
        <f t="array" ref="AJ598">[1]!table_weight[GKPositioning]*(('F+ , F-'!AJ$2-[1]!tbl_gk[[#This Row],[GKPositioning]])/('F+ , F-'!AJ$2-'F+ , F-'!AJ$3))</f>
        <v>1.7028620907537841E-2</v>
      </c>
      <c r="AK598" s="1" cm="1">
        <f t="array" ref="AK598">[1]!table_weight[GKReflexes]*(('F+ , F-'!AK$2-[1]!tbl_gk[[#This Row],[GKReflexes]])/('F+ , F-'!AK$2-'F+ , F-'!AK$3))</f>
        <v>4.1905824290977896E-2</v>
      </c>
    </row>
    <row r="599" spans="1:37" x14ac:dyDescent="0.55000000000000004">
      <c r="A599" s="8">
        <f>[1]!tbl_gk[[#This Row],[ID]]</f>
        <v>219969</v>
      </c>
      <c r="B599" s="2" cm="1">
        <f t="array" ref="B599">[1]!table_weight[ValueEUR]*(('F+ , F-'!B$2-[1]!tbl_gk[[#This Row],[ValueEUR]])/('F+ , F-'!B$2-'F+ , F-'!B$3))</f>
        <v>3.367532239303818E-4</v>
      </c>
      <c r="C599" s="2" cm="1">
        <f t="array" ref="C599">[1]!table_weight[WageEUR]*(('F+ , F-'!C$2-[1]!tbl_gk[[#This Row],[WageEUR]])/('F+ , F-'!C$2-'F+ , F-'!C$3))</f>
        <v>2.3472561185650898E-4</v>
      </c>
      <c r="D599" s="2" cm="1">
        <f t="array" ref="D599">[1]!table_weight[Crossing]*(('F+ , F-'!D$2-[1]!tbl_gk[[#This Row],[Crossing]])/('F+ , F-'!D$2-'F+ , F-'!D$3))</f>
        <v>2.9141914719869291E-2</v>
      </c>
      <c r="E599" s="2" cm="1">
        <f t="array" ref="E599">[1]!table_weight[Finishing]*(('F+ , F-'!E$2-[1]!tbl_gk[[#This Row],[Finishing]])/('F+ , F-'!E$2-'F+ , F-'!E$3))</f>
        <v>9.9825068451474385E-3</v>
      </c>
      <c r="F599" s="2" cm="1">
        <f t="array" ref="F599">[1]!table_weight[HeadingAccuracy]*(('F+ , F-'!F$2-[1]!tbl_gk[[#This Row],[HeadingAccuracy]])/('F+ , F-'!F$2-'F+ , F-'!F$3))</f>
        <v>5.8459647929752995E-3</v>
      </c>
      <c r="G599" s="2" cm="1">
        <f t="array" ref="G599">[1]!table_weight[ShortPassing]*(('F+ , F-'!G$2-[1]!tbl_gk[[#This Row],[ShortPassing]])/('F+ , F-'!G$2-'F+ , F-'!G$3))</f>
        <v>6.1878985827530868E-2</v>
      </c>
      <c r="H599" s="2" cm="1">
        <f t="array" ref="H599">[1]!table_weight[Volleys]*(('F+ , F-'!H$2-[1]!tbl_gk[[#This Row],[Volleys]])/('F+ , F-'!H$2-'F+ , F-'!H$3))</f>
        <v>1.3888705175857305E-3</v>
      </c>
      <c r="I599" s="2" cm="1">
        <f t="array" ref="I599">[1]!table_weight[Dribbling]*(('F+ , F-'!I$2-[1]!tbl_gk[[#This Row],[Dribbling]])/('F+ , F-'!I$2-'F+ , F-'!I$3))</f>
        <v>1.9557564431309422E-2</v>
      </c>
      <c r="J599" s="2" cm="1">
        <f t="array" ref="J599">[1]!table_weight[Curve]*(('F+ , F-'!J$2-[1]!tbl_gk[[#This Row],[Curve]])/('F+ , F-'!J$2-'F+ , F-'!J$3))</f>
        <v>9.295879390190295E-3</v>
      </c>
      <c r="K599" s="2" cm="1">
        <f t="array" ref="K599">[1]!table_weight[FKAccuracy]*(('F+ , F-'!K$2-[1]!tbl_gk[[#This Row],[FKAccuracy]])/('F+ , F-'!K$2-'F+ , F-'!K$3))</f>
        <v>8.2141770611499701E-3</v>
      </c>
      <c r="L599" s="2" cm="1">
        <f t="array" ref="L599">[1]!table_weight[LongPassing]*(('F+ , F-'!L$2-[1]!tbl_gk[[#This Row],[LongPassing]])/('F+ , F-'!L$2-'F+ , F-'!L$3))</f>
        <v>2.7612629103865718E-2</v>
      </c>
      <c r="M599" s="2" cm="1">
        <f t="array" ref="M599">[1]!table_weight[BallControl]*(('F+ , F-'!M$2-[1]!tbl_gk[[#This Row],[BallControl]])/('F+ , F-'!M$2-'F+ , F-'!M$3))</f>
        <v>1.3038376287539614E-2</v>
      </c>
      <c r="N599" s="2" cm="1">
        <f t="array" ref="N599">[1]!table_weight[Acceleration]*(('F+ , F-'!N$2-[1]!tbl_gk[[#This Row],[Acceleration]])/('F+ , F-'!N$2-'F+ , F-'!N$3))</f>
        <v>7.2155908301866443E-3</v>
      </c>
      <c r="O599" s="2" cm="1">
        <f t="array" ref="O599">[1]!table_weight[SprintSpeed]*(('F+ , F-'!O$2-[1]!tbl_gk[[#This Row],[SprintSpeed]])/('F+ , F-'!O$2-'F+ , F-'!O$3))</f>
        <v>7.0276848189838679E-3</v>
      </c>
      <c r="P599" s="2" cm="1">
        <f t="array" ref="P599">[1]!table_weight[Agility]*(('F+ , F-'!P$2-[1]!tbl_gk[[#This Row],[Agility]])/('F+ , F-'!P$2-'F+ , F-'!P$3))</f>
        <v>4.5634317006388652E-3</v>
      </c>
      <c r="Q599" s="2" cm="1">
        <f t="array" ref="Q599">[1]!table_weight[Reactions]*(('F+ , F-'!Q$2-[1]!tbl_gk[[#This Row],[Reactions]])/('F+ , F-'!Q$2-'F+ , F-'!Q$3))</f>
        <v>1.1344124001588141E-3</v>
      </c>
      <c r="R599" s="2" cm="1">
        <f t="array" ref="R599">[1]!table_weight[Balance]*(('F+ , F-'!R$2-[1]!tbl_gk[[#This Row],[Balance]])/('F+ , F-'!R$2-'F+ , F-'!R$3))</f>
        <v>1.3038376287539614E-3</v>
      </c>
      <c r="S599" s="2" cm="1">
        <f t="array" ref="S599">[1]!table_weight[ShotPower]*(('F+ , F-'!S$2-[1]!tbl_gk[[#This Row],[ShotPower]])/('F+ , F-'!S$2-'F+ , F-'!S$3))</f>
        <v>5.4538573983244545E-3</v>
      </c>
      <c r="T599" s="2" cm="1">
        <f t="array" ref="T599">[1]!table_weight[Jumping]*(('F+ , F-'!T$2-[1]!tbl_gk[[#This Row],[Jumping]])/('F+ , F-'!T$2-'F+ , F-'!T$3))</f>
        <v>4.6370354377459509E-3</v>
      </c>
      <c r="U599" s="2" cm="1">
        <f t="array" ref="U599">[1]!table_weight[Stamina]*(('F+ , F-'!U$2-[1]!tbl_gk[[#This Row],[Stamina]])/('F+ , F-'!U$2-'F+ , F-'!U$3))</f>
        <v>1.4598074526237249E-2</v>
      </c>
      <c r="V599" s="2" cm="1">
        <f t="array" ref="V599">[1]!table_weight[Strength]*(('F+ , F-'!V$2-[1]!tbl_gk[[#This Row],[Strength]])/('F+ , F-'!V$2-'F+ , F-'!V$3))</f>
        <v>2.3070682486563184E-2</v>
      </c>
      <c r="W599" s="2" cm="1">
        <f t="array" ref="W599">[1]!table_weight[LongShots]*(('F+ , F-'!W$2-[1]!tbl_gk[[#This Row],[LongShots]])/('F+ , F-'!W$2-'F+ , F-'!W$3))</f>
        <v>7.0121023692742987E-3</v>
      </c>
      <c r="X599" s="2" cm="1">
        <f t="array" ref="X599">[1]!table_weight[Aggression]*(('F+ , F-'!X$2-[1]!tbl_gk[[#This Row],[Aggression]])/('F+ , F-'!X$2-'F+ , F-'!X$3))</f>
        <v>1.460298144204439E-2</v>
      </c>
      <c r="Y599" s="2" cm="1">
        <f t="array" ref="Y599">[1]!table_weight[Interceptions]*(('F+ , F-'!Y$2-[1]!tbl_gk[[#This Row],[Interceptions]])/('F+ , F-'!Y$2-'F+ , F-'!Y$3))</f>
        <v>1.6621279690131864E-2</v>
      </c>
      <c r="Z599" s="2" cm="1">
        <f t="array" ref="Z599">[1]!table_weight[Positioning]*(('F+ , F-'!Z$2-[1]!tbl_gk[[#This Row],[Positioning]])/('F+ , F-'!Z$2-'F+ , F-'!Z$3))</f>
        <v>1.0352229320893639E-3</v>
      </c>
      <c r="AA599" s="2" cm="1">
        <f t="array" ref="AA599">[1]!table_weight[Vision]*(('F+ , F-'!AA$2-[1]!tbl_gk[[#This Row],[Vision]])/('F+ , F-'!AA$2-'F+ , F-'!AA$3))</f>
        <v>3.9042693438799236E-2</v>
      </c>
      <c r="AB599" s="2" cm="1">
        <f t="array" ref="AB599">[1]!table_weight[Penalties]*(('F+ , F-'!AB$2-[1]!tbl_gk[[#This Row],[Penalties]])/('F+ , F-'!AB$2-'F+ , F-'!AB$3))</f>
        <v>2.1139426260312223E-3</v>
      </c>
      <c r="AC599" s="2" cm="1">
        <f t="array" ref="AC599">[1]!table_weight[Composure]*(('F+ , F-'!AC$2-[1]!tbl_gk[[#This Row],[Composure]])/('F+ , F-'!AC$2-'F+ , F-'!AC$3))</f>
        <v>1.5478306353044107E-3</v>
      </c>
      <c r="AD599" s="2" cm="1">
        <f t="array" ref="AD599">[1]!table_weight[Marking]*(('F+ , F-'!AD$2-[1]!tbl_gk[[#This Row],[Marking]])/('F+ , F-'!AD$2-'F+ , F-'!AD$3))</f>
        <v>2.8394686137308601E-2</v>
      </c>
      <c r="AE599" s="2" cm="1">
        <f t="array" ref="AE599">[1]!table_weight[StandingTackle]*(('F+ , F-'!AE$2-[1]!tbl_gk[[#This Row],[StandingTackle]])/('F+ , F-'!AE$2-'F+ , F-'!AE$3))</f>
        <v>2.241685747682258E-2</v>
      </c>
      <c r="AF599" s="2" cm="1">
        <f t="array" ref="AF599">[1]!table_weight[SlidingTackle]*(('F+ , F-'!AF$2-[1]!tbl_gk[[#This Row],[SlidingTackle]])/('F+ , F-'!AF$2-'F+ , F-'!AF$3))</f>
        <v>7.4722858256075263E-3</v>
      </c>
      <c r="AG599" s="2" cm="1">
        <f t="array" ref="AG599">[1]!table_weight[GKDiving]*(('F+ , F-'!AG$2-[1]!tbl_gk[[#This Row],[GKDiving]])/('F+ , F-'!AG$2-'F+ , F-'!AG$3))</f>
        <v>3.5870474596896844E-2</v>
      </c>
      <c r="AH599" s="2" cm="1">
        <f t="array" ref="AH599">[1]!table_weight[GKHandling]*(('F+ , F-'!AH$2-[1]!tbl_gk[[#This Row],[GKHandling]])/('F+ , F-'!AH$2-'F+ , F-'!AH$3))</f>
        <v>5.168913109614949E-2</v>
      </c>
      <c r="AI599" s="2" cm="1">
        <f t="array" ref="AI599">[1]!table_weight[GKKicking]*(('F+ , F-'!AI$2-[1]!tbl_gk[[#This Row],[GKKicking]])/('F+ , F-'!AI$2-'F+ , F-'!AI$3))</f>
        <v>2.5044113173106158E-2</v>
      </c>
      <c r="AJ599" s="2" cm="1">
        <f t="array" ref="AJ599">[1]!table_weight[GKPositioning]*(('F+ , F-'!AJ$2-[1]!tbl_gk[[#This Row],[GKPositioning]])/('F+ , F-'!AJ$2-'F+ , F-'!AJ$3))</f>
        <v>1.5767241581053557E-2</v>
      </c>
      <c r="AK599" s="2" cm="1">
        <f t="array" ref="AK599">[1]!table_weight[GKReflexes]*(('F+ , F-'!AK$2-[1]!tbl_gk[[#This Row],[GKReflexes]])/('F+ , F-'!AK$2-'F+ , F-'!AK$3))</f>
        <v>3.6439847209545996E-2</v>
      </c>
    </row>
    <row r="600" spans="1:37" x14ac:dyDescent="0.55000000000000004">
      <c r="A600" s="7">
        <f>[1]!tbl_gk[[#This Row],[ID]]</f>
        <v>220048</v>
      </c>
      <c r="B600" s="1" cm="1">
        <f t="array" ref="B600">[1]!table_weight[ValueEUR]*(('F+ , F-'!B$2-[1]!tbl_gk[[#This Row],[ValueEUR]])/('F+ , F-'!B$2-'F+ , F-'!B$3))</f>
        <v>4.9108559053458981E-4</v>
      </c>
      <c r="C600" s="1" cm="1">
        <f t="array" ref="C600">[1]!table_weight[WageEUR]*(('F+ , F-'!C$2-[1]!tbl_gk[[#This Row],[WageEUR]])/('F+ , F-'!C$2-'F+ , F-'!C$3))</f>
        <v>1.1736280592825449E-3</v>
      </c>
      <c r="D600" s="1" cm="1">
        <f t="array" ref="D600">[1]!table_weight[Crossing]*(('F+ , F-'!D$2-[1]!tbl_gk[[#This Row],[Crossing]])/('F+ , F-'!D$2-'F+ , F-'!D$3))</f>
        <v>2.6900228972187034E-2</v>
      </c>
      <c r="E600" s="1" cm="1">
        <f t="array" ref="E600">[1]!table_weight[Finishing]*(('F+ , F-'!E$2-[1]!tbl_gk[[#This Row],[Finishing]])/('F+ , F-'!E$2-'F+ , F-'!E$3))</f>
        <v>6.9877547916032071E-3</v>
      </c>
      <c r="F600" s="1" cm="1">
        <f t="array" ref="F600">[1]!table_weight[HeadingAccuracy]*(('F+ , F-'!F$2-[1]!tbl_gk[[#This Row],[HeadingAccuracy]])/('F+ , F-'!F$2-'F+ , F-'!F$3))</f>
        <v>8.7689471894629514E-3</v>
      </c>
      <c r="G600" s="1" cm="1">
        <f t="array" ref="G600">[1]!table_weight[ShortPassing]*(('F+ , F-'!G$2-[1]!tbl_gk[[#This Row],[ShortPassing]])/('F+ , F-'!G$2-'F+ , F-'!G$3))</f>
        <v>4.6409239370648142E-2</v>
      </c>
      <c r="H600" s="1" cm="1">
        <f t="array" ref="H600">[1]!table_weight[Volleys]*(('F+ , F-'!H$2-[1]!tbl_gk[[#This Row],[Volleys]])/('F+ , F-'!H$2-'F+ , F-'!H$3))</f>
        <v>6.9443525879286526E-4</v>
      </c>
      <c r="I600" s="1" cm="1">
        <f t="array" ref="I600">[1]!table_weight[Dribbling]*(('F+ , F-'!I$2-[1]!tbl_gk[[#This Row],[Dribbling]])/('F+ , F-'!I$2-'F+ , F-'!I$3))</f>
        <v>1.7601807988178481E-2</v>
      </c>
      <c r="J600" s="1" cm="1">
        <f t="array" ref="J600">[1]!table_weight[Curve]*(('F+ , F-'!J$2-[1]!tbl_gk[[#This Row],[Curve]])/('F+ , F-'!J$2-'F+ , F-'!J$3))</f>
        <v>8.2817834567149896E-3</v>
      </c>
      <c r="K600" s="1" cm="1">
        <f t="array" ref="K600">[1]!table_weight[FKAccuracy]*(('F+ , F-'!K$2-[1]!tbl_gk[[#This Row],[FKAccuracy]])/('F+ , F-'!K$2-'F+ , F-'!K$3))</f>
        <v>7.9099482811073787E-3</v>
      </c>
      <c r="L600" s="1" cm="1">
        <f t="array" ref="L600">[1]!table_weight[LongPassing]*(('F+ , F-'!L$2-[1]!tbl_gk[[#This Row],[LongPassing]])/('F+ , F-'!L$2-'F+ , F-'!L$3))</f>
        <v>1.8408419402577144E-2</v>
      </c>
      <c r="M600" s="1" cm="1">
        <f t="array" ref="M600">[1]!table_weight[BallControl]*(('F+ , F-'!M$2-[1]!tbl_gk[[#This Row],[BallControl]])/('F+ , F-'!M$2-'F+ , F-'!M$3))</f>
        <v>1.1299926115867666E-2</v>
      </c>
      <c r="N600" s="1" cm="1">
        <f t="array" ref="N600">[1]!table_weight[Acceleration]*(('F+ , F-'!N$2-[1]!tbl_gk[[#This Row],[Acceleration]])/('F+ , F-'!N$2-'F+ , F-'!N$3))</f>
        <v>3.3823082016499898E-3</v>
      </c>
      <c r="O600" s="1" cm="1">
        <f t="array" ref="O600">[1]!table_weight[SprintSpeed]*(('F+ , F-'!O$2-[1]!tbl_gk[[#This Row],[SprintSpeed]])/('F+ , F-'!O$2-'F+ , F-'!O$3))</f>
        <v>4.2166108913903209E-3</v>
      </c>
      <c r="P600" s="1" cm="1">
        <f t="array" ref="P600">[1]!table_weight[Agility]*(('F+ , F-'!P$2-[1]!tbl_gk[[#This Row],[Agility]])/('F+ , F-'!P$2-'F+ , F-'!P$3))</f>
        <v>1.170110692471504E-3</v>
      </c>
      <c r="Q600" s="1" cm="1">
        <f t="array" ref="Q600">[1]!table_weight[Reactions]*(('F+ , F-'!Q$2-[1]!tbl_gk[[#This Row],[Reactions]])/('F+ , F-'!Q$2-'F+ , F-'!Q$3))</f>
        <v>1.0828482001515951E-3</v>
      </c>
      <c r="R600" s="1" cm="1">
        <f t="array" ref="R600">[1]!table_weight[Balance]*(('F+ , F-'!R$2-[1]!tbl_gk[[#This Row],[Balance]])/('F+ , F-'!R$2-'F+ , F-'!R$3))</f>
        <v>1.4901001471473846E-3</v>
      </c>
      <c r="S600" s="1" cm="1">
        <f t="array" ref="S600">[1]!table_weight[ShotPower]*(('F+ , F-'!S$2-[1]!tbl_gk[[#This Row],[ShotPower]])/('F+ , F-'!S$2-'F+ , F-'!S$3))</f>
        <v>6.4926873789576834E-3</v>
      </c>
      <c r="T600" s="1" cm="1">
        <f t="array" ref="T600">[1]!table_weight[Jumping]*(('F+ , F-'!T$2-[1]!tbl_gk[[#This Row],[Jumping]])/('F+ , F-'!T$2-'F+ , F-'!T$3))</f>
        <v>1.2021943727489502E-3</v>
      </c>
      <c r="U600" s="1" cm="1">
        <f t="array" ref="U600">[1]!table_weight[Stamina]*(('F+ , F-'!U$2-[1]!tbl_gk[[#This Row],[Stamina]])/('F+ , F-'!U$2-'F+ , F-'!U$3))</f>
        <v>4.2935513312462497E-3</v>
      </c>
      <c r="V600" s="1" cm="1">
        <f t="array" ref="V600">[1]!table_weight[Strength]*(('F+ , F-'!V$2-[1]!tbl_gk[[#This Row],[Strength]])/('F+ , F-'!V$2-'F+ , F-'!V$3))</f>
        <v>1.7746678835817833E-2</v>
      </c>
      <c r="W600" s="1" cm="1">
        <f t="array" ref="W600">[1]!table_weight[LongShots]*(('F+ , F-'!W$2-[1]!tbl_gk[[#This Row],[LongShots]])/('F+ , F-'!W$2-'F+ , F-'!W$3))</f>
        <v>7.5315173595909123E-3</v>
      </c>
      <c r="X600" s="1" cm="1">
        <f t="array" ref="X600">[1]!table_weight[Aggression]*(('F+ , F-'!X$2-[1]!tbl_gk[[#This Row],[Aggression]])/('F+ , F-'!X$2-'F+ , F-'!X$3))</f>
        <v>6.0845756008518293E-3</v>
      </c>
      <c r="Y600" s="1" cm="1">
        <f t="array" ref="Y600">[1]!table_weight[Interceptions]*(('F+ , F-'!Y$2-[1]!tbl_gk[[#This Row],[Interceptions]])/('F+ , F-'!Y$2-'F+ , F-'!Y$3))</f>
        <v>1.6621279690131864E-2</v>
      </c>
      <c r="Z600" s="1" cm="1">
        <f t="array" ref="Z600">[1]!table_weight[Positioning]*(('F+ , F-'!Z$2-[1]!tbl_gk[[#This Row],[Positioning]])/('F+ , F-'!Z$2-'F+ , F-'!Z$3))</f>
        <v>1.1831119223878444E-3</v>
      </c>
      <c r="AA600" s="1" cm="1">
        <f t="array" ref="AA600">[1]!table_weight[Vision]*(('F+ , F-'!AA$2-[1]!tbl_gk[[#This Row],[Vision]])/('F+ , F-'!AA$2-'F+ , F-'!AA$3))</f>
        <v>2.4845350370144972E-2</v>
      </c>
      <c r="AB600" s="1" cm="1">
        <f t="array" ref="AB600">[1]!table_weight[Penalties]*(('F+ , F-'!AB$2-[1]!tbl_gk[[#This Row],[Penalties]])/('F+ , F-'!AB$2-'F+ , F-'!AB$3))</f>
        <v>2.1922367973657118E-3</v>
      </c>
      <c r="AC600" s="1" cm="1">
        <f t="array" ref="AC600">[1]!table_weight[Composure]*(('F+ , F-'!AC$2-[1]!tbl_gk[[#This Row],[Composure]])/('F+ , F-'!AC$2-'F+ , F-'!AC$3))</f>
        <v>4.8036123164619632E-4</v>
      </c>
      <c r="AD600" s="1" cm="1">
        <f t="array" ref="AD600">[1]!table_weight[Marking]*(('F+ , F-'!AD$2-[1]!tbl_gk[[#This Row],[Marking]])/('F+ , F-'!AD$2-'F+ , F-'!AD$3))</f>
        <v>2.366223844775717E-2</v>
      </c>
      <c r="AE600" s="1" cm="1">
        <f t="array" ref="AE600">[1]!table_weight[StandingTackle]*(('F+ , F-'!AE$2-[1]!tbl_gk[[#This Row],[StandingTackle]])/('F+ , F-'!AE$2-'F+ , F-'!AE$3))</f>
        <v>2.2416857476822579E-3</v>
      </c>
      <c r="AF600" s="1" cm="1">
        <f t="array" ref="AF600">[1]!table_weight[SlidingTackle]*(('F+ , F-'!AF$2-[1]!tbl_gk[[#This Row],[SlidingTackle]])/('F+ , F-'!AF$2-'F+ , F-'!AF$3))</f>
        <v>5.230600077925268E-3</v>
      </c>
      <c r="AG600" s="1" cm="1">
        <f t="array" ref="AG600">[1]!table_weight[GKDiving]*(('F+ , F-'!AG$2-[1]!tbl_gk[[#This Row],[GKDiving]])/('F+ , F-'!AG$2-'F+ , F-'!AG$3))</f>
        <v>3.4162356758949373E-2</v>
      </c>
      <c r="AH600" s="1" cm="1">
        <f t="array" ref="AH600">[1]!table_weight[GKHandling]*(('F+ , F-'!AH$2-[1]!tbl_gk[[#This Row],[GKHandling]])/('F+ , F-'!AH$2-'F+ , F-'!AH$3))</f>
        <v>4.0994828110739248E-2</v>
      </c>
      <c r="AI600" s="1" cm="1">
        <f t="array" ref="AI600">[1]!table_weight[GKKicking]*(('F+ , F-'!AI$2-[1]!tbl_gk[[#This Row],[GKKicking]])/('F+ , F-'!AI$2-'F+ , F-'!AI$3))</f>
        <v>2.9516276239732256E-2</v>
      </c>
      <c r="AJ600" s="1" cm="1">
        <f t="array" ref="AJ600">[1]!table_weight[GKPositioning]*(('F+ , F-'!AJ$2-[1]!tbl_gk[[#This Row],[GKPositioning]])/('F+ , F-'!AJ$2-'F+ , F-'!AJ$3))</f>
        <v>1.3244482928084987E-2</v>
      </c>
      <c r="AK600" s="1" cm="1">
        <f t="array" ref="AK600">[1]!table_weight[GKReflexes]*(('F+ , F-'!AK$2-[1]!tbl_gk[[#This Row],[GKReflexes]])/('F+ , F-'!AK$2-'F+ , F-'!AK$3))</f>
        <v>2.7329885407159499E-2</v>
      </c>
    </row>
    <row r="601" spans="1:37" x14ac:dyDescent="0.55000000000000004">
      <c r="A601" s="8">
        <f>[1]!tbl_gk[[#This Row],[ID]]</f>
        <v>220058</v>
      </c>
      <c r="B601" s="2" cm="1">
        <f t="array" ref="B601">[1]!table_weight[ValueEUR]*(('F+ , F-'!B$2-[1]!tbl_gk[[#This Row],[ValueEUR]])/('F+ , F-'!B$2-'F+ , F-'!B$3))</f>
        <v>3.9848617057206497E-4</v>
      </c>
      <c r="C601" s="2" cm="1">
        <f t="array" ref="C601">[1]!table_weight[WageEUR]*(('F+ , F-'!C$2-[1]!tbl_gk[[#This Row],[WageEUR]])/('F+ , F-'!C$2-'F+ , F-'!C$3))</f>
        <v>1.7995630242332353E-3</v>
      </c>
      <c r="D601" s="2" cm="1">
        <f t="array" ref="D601">[1]!table_weight[Crossing]*(('F+ , F-'!D$2-[1]!tbl_gk[[#This Row],[Crossing]])/('F+ , F-'!D$2-'F+ , F-'!D$3))</f>
        <v>2.8021071846028162E-2</v>
      </c>
      <c r="E601" s="2" cm="1">
        <f t="array" ref="E601">[1]!table_weight[Finishing]*(('F+ , F-'!E$2-[1]!tbl_gk[[#This Row],[Finishing]])/('F+ , F-'!E$2-'F+ , F-'!E$3))</f>
        <v>1.1979008214176926E-2</v>
      </c>
      <c r="F601" s="2" cm="1">
        <f t="array" ref="F601">[1]!table_weight[HeadingAccuracy]*(('F+ , F-'!F$2-[1]!tbl_gk[[#This Row],[HeadingAccuracy]])/('F+ , F-'!F$2-'F+ , F-'!F$3))</f>
        <v>1.1274360672166649E-2</v>
      </c>
      <c r="G601" s="2" cm="1">
        <f t="array" ref="G601">[1]!table_weight[ShortPassing]*(('F+ , F-'!G$2-[1]!tbl_gk[[#This Row],[ShortPassing]])/('F+ , F-'!G$2-'F+ , F-'!G$3))</f>
        <v>4.3596558196669473E-2</v>
      </c>
      <c r="H601" s="2" cm="1">
        <f t="array" ref="H601">[1]!table_weight[Volleys]*(('F+ , F-'!H$2-[1]!tbl_gk[[#This Row],[Volleys]])/('F+ , F-'!H$2-'F+ , F-'!H$3))</f>
        <v>8.1017446859167619E-4</v>
      </c>
      <c r="I601" s="2" cm="1">
        <f t="array" ref="I601">[1]!table_weight[Dribbling]*(('F+ , F-'!I$2-[1]!tbl_gk[[#This Row],[Dribbling]])/('F+ , F-'!I$2-'F+ , F-'!I$3))</f>
        <v>9.7787822156547109E-3</v>
      </c>
      <c r="J601" s="2" cm="1">
        <f t="array" ref="J601">[1]!table_weight[Curve]*(('F+ , F-'!J$2-[1]!tbl_gk[[#This Row],[Curve]])/('F+ , F-'!J$2-'F+ , F-'!J$3))</f>
        <v>8.4507994456275402E-3</v>
      </c>
      <c r="K601" s="2" cm="1">
        <f t="array" ref="K601">[1]!table_weight[FKAccuracy]*(('F+ , F-'!K$2-[1]!tbl_gk[[#This Row],[FKAccuracy]])/('F+ , F-'!K$2-'F+ , F-'!K$3))</f>
        <v>8.2141770611499701E-3</v>
      </c>
      <c r="L601" s="2" cm="1">
        <f t="array" ref="L601">[1]!table_weight[LongPassing]*(('F+ , F-'!L$2-[1]!tbl_gk[[#This Row],[LongPassing]])/('F+ , F-'!L$2-'F+ , F-'!L$3))</f>
        <v>2.7071205003789917E-2</v>
      </c>
      <c r="M601" s="2" cm="1">
        <f t="array" ref="M601">[1]!table_weight[BallControl]*(('F+ , F-'!M$2-[1]!tbl_gk[[#This Row],[BallControl]])/('F+ , F-'!M$2-'F+ , F-'!M$3))</f>
        <v>8.692250858359743E-3</v>
      </c>
      <c r="N601" s="2" cm="1">
        <f t="array" ref="N601">[1]!table_weight[Acceleration]*(('F+ , F-'!N$2-[1]!tbl_gk[[#This Row],[Acceleration]])/('F+ , F-'!N$2-'F+ , F-'!N$3))</f>
        <v>3.8332826285366545E-3</v>
      </c>
      <c r="O601" s="2" cm="1">
        <f t="array" ref="O601">[1]!table_weight[SprintSpeed]*(('F+ , F-'!O$2-[1]!tbl_gk[[#This Row],[SprintSpeed]])/('F+ , F-'!O$2-'F+ , F-'!O$3))</f>
        <v>6.1843626407058041E-3</v>
      </c>
      <c r="P601" s="2" cm="1">
        <f t="array" ref="P601">[1]!table_weight[Agility]*(('F+ , F-'!P$2-[1]!tbl_gk[[#This Row],[Agility]])/('F+ , F-'!P$2-'F+ , F-'!P$3))</f>
        <v>4.680442769886016E-3</v>
      </c>
      <c r="Q601" s="2" cm="1">
        <f t="array" ref="Q601">[1]!table_weight[Reactions]*(('F+ , F-'!Q$2-[1]!tbl_gk[[#This Row],[Reactions]])/('F+ , F-'!Q$2-'F+ , F-'!Q$3))</f>
        <v>1.1344124001588141E-3</v>
      </c>
      <c r="R601" s="2" cm="1">
        <f t="array" ref="R601">[1]!table_weight[Balance]*(('F+ , F-'!R$2-[1]!tbl_gk[[#This Row],[Balance]])/('F+ , F-'!R$2-'F+ , F-'!R$3))</f>
        <v>9.3131259196711541E-4</v>
      </c>
      <c r="S601" s="2" cm="1">
        <f t="array" ref="S601">[1]!table_weight[ShotPower]*(('F+ , F-'!S$2-[1]!tbl_gk[[#This Row],[ShotPower]])/('F+ , F-'!S$2-'F+ , F-'!S$3))</f>
        <v>5.9732723886410689E-3</v>
      </c>
      <c r="T601" s="2" cm="1">
        <f t="array" ref="T601">[1]!table_weight[Jumping]*(('F+ , F-'!T$2-[1]!tbl_gk[[#This Row],[Jumping]])/('F+ , F-'!T$2-'F+ , F-'!T$3))</f>
        <v>2.8337438786225251E-3</v>
      </c>
      <c r="U601" s="2" cm="1">
        <f t="array" ref="U601">[1]!table_weight[Stamina]*(('F+ , F-'!U$2-[1]!tbl_gk[[#This Row],[Stamina]])/('F+ , F-'!U$2-'F+ , F-'!U$3))</f>
        <v>6.0109718637447497E-3</v>
      </c>
      <c r="V601" s="2" cm="1">
        <f t="array" ref="V601">[1]!table_weight[Strength]*(('F+ , F-'!V$2-[1]!tbl_gk[[#This Row],[Strength]])/('F+ , F-'!V$2-'F+ , F-'!V$3))</f>
        <v>2.3958016428354077E-2</v>
      </c>
      <c r="W601" s="2" cm="1">
        <f t="array" ref="W601">[1]!table_weight[LongShots]*(('F+ , F-'!W$2-[1]!tbl_gk[[#This Row],[LongShots]])/('F+ , F-'!W$2-'F+ , F-'!W$3))</f>
        <v>7.0121023692742987E-3</v>
      </c>
      <c r="X601" s="2" cm="1">
        <f t="array" ref="X601">[1]!table_weight[Aggression]*(('F+ , F-'!X$2-[1]!tbl_gk[[#This Row],[Aggression]])/('F+ , F-'!X$2-'F+ , F-'!X$3))</f>
        <v>1.5819896562214757E-2</v>
      </c>
      <c r="Y601" s="2" cm="1">
        <f t="array" ref="Y601">[1]!table_weight[Interceptions]*(('F+ , F-'!Y$2-[1]!tbl_gk[[#This Row],[Interceptions]])/('F+ , F-'!Y$2-'F+ , F-'!Y$3))</f>
        <v>2.0776599612664828E-2</v>
      </c>
      <c r="Z601" s="2" cm="1">
        <f t="array" ref="Z601">[1]!table_weight[Positioning]*(('F+ , F-'!Z$2-[1]!tbl_gk[[#This Row],[Positioning]])/('F+ , F-'!Z$2-'F+ , F-'!Z$3))</f>
        <v>2.0704458641787279E-3</v>
      </c>
      <c r="AA601" s="2" cm="1">
        <f t="array" ref="AA601">[1]!table_weight[Vision]*(('F+ , F-'!AA$2-[1]!tbl_gk[[#This Row],[Vision]])/('F+ , F-'!AA$2-'F+ , F-'!AA$3))</f>
        <v>3.5493357671635674E-2</v>
      </c>
      <c r="AB601" s="2" cm="1">
        <f t="array" ref="AB601">[1]!table_weight[Penalties]*(('F+ , F-'!AB$2-[1]!tbl_gk[[#This Row],[Penalties]])/('F+ , F-'!AB$2-'F+ , F-'!AB$3))</f>
        <v>1.8399130263605083E-3</v>
      </c>
      <c r="AC601" s="2" cm="1">
        <f t="array" ref="AC601">[1]!table_weight[Composure]*(('F+ , F-'!AC$2-[1]!tbl_gk[[#This Row],[Composure]])/('F+ , F-'!AC$2-'F+ , F-'!AC$3))</f>
        <v>1.2809632843898569E-3</v>
      </c>
      <c r="AD601" s="2" cm="1">
        <f t="array" ref="AD601">[1]!table_weight[Marking]*(('F+ , F-'!AD$2-[1]!tbl_gk[[#This Row],[Marking]])/('F+ , F-'!AD$2-'F+ , F-'!AD$3))</f>
        <v>9.4648953791028664E-3</v>
      </c>
      <c r="AE601" s="2" cm="1">
        <f t="array" ref="AE601">[1]!table_weight[StandingTackle]*(('F+ , F-'!AE$2-[1]!tbl_gk[[#This Row],[StandingTackle]])/('F+ , F-'!AE$2-'F+ , F-'!AE$3))</f>
        <v>1.120842873841129E-2</v>
      </c>
      <c r="AF601" s="2" cm="1">
        <f t="array" ref="AF601">[1]!table_weight[SlidingTackle]*(('F+ , F-'!AF$2-[1]!tbl_gk[[#This Row],[SlidingTackle]])/('F+ , F-'!AF$2-'F+ , F-'!AF$3))</f>
        <v>6.7250572430467732E-3</v>
      </c>
      <c r="AG601" s="2" cm="1">
        <f t="array" ref="AG601">[1]!table_weight[GKDiving]*(('F+ , F-'!AG$2-[1]!tbl_gk[[#This Row],[GKDiving]])/('F+ , F-'!AG$2-'F+ , F-'!AG$3))</f>
        <v>3.4162356758949373E-2</v>
      </c>
      <c r="AH601" s="2" cm="1">
        <f t="array" ref="AH601">[1]!table_weight[GKHandling]*(('F+ , F-'!AH$2-[1]!tbl_gk[[#This Row],[GKHandling]])/('F+ , F-'!AH$2-'F+ , F-'!AH$3))</f>
        <v>4.4559595772542655E-2</v>
      </c>
      <c r="AI601" s="2" cm="1">
        <f t="array" ref="AI601">[1]!table_weight[GKKicking]*(('F+ , F-'!AI$2-[1]!tbl_gk[[#This Row],[GKKicking]])/('F+ , F-'!AI$2-'F+ , F-'!AI$3))</f>
        <v>2.7727411013081817E-2</v>
      </c>
      <c r="AJ601" s="2" cm="1">
        <f t="array" ref="AJ601">[1]!table_weight[GKPositioning]*(('F+ , F-'!AJ$2-[1]!tbl_gk[[#This Row],[GKPositioning]])/('F+ , F-'!AJ$2-'F+ , F-'!AJ$3))</f>
        <v>1.4505862254569271E-2</v>
      </c>
      <c r="AK601" s="2" cm="1">
        <f t="array" ref="AK601">[1]!table_weight[GKReflexes]*(('F+ , F-'!AK$2-[1]!tbl_gk[[#This Row],[GKReflexes]])/('F+ , F-'!AK$2-'F+ , F-'!AK$3))</f>
        <v>3.6439847209545996E-2</v>
      </c>
    </row>
    <row r="602" spans="1:37" x14ac:dyDescent="0.55000000000000004">
      <c r="A602" s="7">
        <f>[1]!tbl_gk[[#This Row],[ID]]</f>
        <v>220314</v>
      </c>
      <c r="B602" s="1" cm="1">
        <f t="array" ref="B602">[1]!table_weight[ValueEUR]*(('F+ , F-'!B$2-[1]!tbl_gk[[#This Row],[ValueEUR]])/('F+ , F-'!B$2-'F+ , F-'!B$3))</f>
        <v>2.4415380396785701E-4</v>
      </c>
      <c r="C602" s="1" cm="1">
        <f t="array" ref="C602">[1]!table_weight[WageEUR]*(('F+ , F-'!C$2-[1]!tbl_gk[[#This Row],[WageEUR]])/('F+ , F-'!C$2-'F+ , F-'!C$3))</f>
        <v>7.0417683556952691E-4</v>
      </c>
      <c r="D602" s="1" cm="1">
        <f t="array" ref="D602">[1]!table_weight[Crossing]*(('F+ , F-'!D$2-[1]!tbl_gk[[#This Row],[Crossing]])/('F+ , F-'!D$2-'F+ , F-'!D$3))</f>
        <v>3.5866971962916043E-2</v>
      </c>
      <c r="E602" s="1" cm="1">
        <f t="array" ref="E602">[1]!table_weight[Finishing]*(('F+ , F-'!E$2-[1]!tbl_gk[[#This Row],[Finishing]])/('F+ , F-'!E$2-'F+ , F-'!E$3))</f>
        <v>1.4973760267721157E-2</v>
      </c>
      <c r="F602" s="1" cm="1">
        <f t="array" ref="F602">[1]!table_weight[HeadingAccuracy]*(('F+ , F-'!F$2-[1]!tbl_gk[[#This Row],[HeadingAccuracy]])/('F+ , F-'!F$2-'F+ , F-'!F$3))</f>
        <v>1.08567917583827E-2</v>
      </c>
      <c r="G602" s="1" cm="1">
        <f t="array" ref="G602">[1]!table_weight[ShortPassing]*(('F+ , F-'!G$2-[1]!tbl_gk[[#This Row],[ShortPassing]])/('F+ , F-'!G$2-'F+ , F-'!G$3))</f>
        <v>5.0628261131616156E-2</v>
      </c>
      <c r="H602" s="1" cm="1">
        <f t="array" ref="H602">[1]!table_weight[Volleys]*(('F+ , F-'!H$2-[1]!tbl_gk[[#This Row],[Volleys]])/('F+ , F-'!H$2-'F+ , F-'!H$3))</f>
        <v>1.6203489371833524E-3</v>
      </c>
      <c r="I602" s="1" cm="1">
        <f t="array" ref="I602">[1]!table_weight[Dribbling]*(('F+ , F-'!I$2-[1]!tbl_gk[[#This Row],[Dribbling]])/('F+ , F-'!I$2-'F+ , F-'!I$3))</f>
        <v>1.1734538658785652E-2</v>
      </c>
      <c r="J602" s="1" cm="1">
        <f t="array" ref="J602">[1]!table_weight[Curve]*(('F+ , F-'!J$2-[1]!tbl_gk[[#This Row],[Curve]])/('F+ , F-'!J$2-'F+ , F-'!J$3))</f>
        <v>8.7888314234526414E-3</v>
      </c>
      <c r="K602" s="1" cm="1">
        <f t="array" ref="K602">[1]!table_weight[FKAccuracy]*(('F+ , F-'!K$2-[1]!tbl_gk[[#This Row],[FKAccuracy]])/('F+ , F-'!K$2-'F+ , F-'!K$3))</f>
        <v>8.6705202312138564E-3</v>
      </c>
      <c r="L602" s="1" cm="1">
        <f t="array" ref="L602">[1]!table_weight[LongPassing]*(('F+ , F-'!L$2-[1]!tbl_gk[[#This Row],[LongPassing]])/('F+ , F-'!L$2-'F+ , F-'!L$3))</f>
        <v>2.1656964003031933E-2</v>
      </c>
      <c r="M602" s="1" cm="1">
        <f t="array" ref="M602">[1]!table_weight[BallControl]*(('F+ , F-'!M$2-[1]!tbl_gk[[#This Row],[BallControl]])/('F+ , F-'!M$2-'F+ , F-'!M$3))</f>
        <v>1.1734538658785654E-2</v>
      </c>
      <c r="N602" s="1" cm="1">
        <f t="array" ref="N602">[1]!table_weight[Acceleration]*(('F+ , F-'!N$2-[1]!tbl_gk[[#This Row],[Acceleration]])/('F+ , F-'!N$2-'F+ , F-'!N$3))</f>
        <v>5.637180336083316E-3</v>
      </c>
      <c r="O602" s="1" cm="1">
        <f t="array" ref="O602">[1]!table_weight[SprintSpeed]*(('F+ , F-'!O$2-[1]!tbl_gk[[#This Row],[SprintSpeed]])/('F+ , F-'!O$2-'F+ , F-'!O$3))</f>
        <v>5.9032552479464486E-3</v>
      </c>
      <c r="P602" s="1" cm="1">
        <f t="array" ref="P602">[1]!table_weight[Agility]*(('F+ , F-'!P$2-[1]!tbl_gk[[#This Row],[Agility]])/('F+ , F-'!P$2-'F+ , F-'!P$3))</f>
        <v>9.3608855397720326E-4</v>
      </c>
      <c r="Q602" s="1" cm="1">
        <f t="array" ref="Q602">[1]!table_weight[Reactions]*(('F+ , F-'!Q$2-[1]!tbl_gk[[#This Row],[Reactions]])/('F+ , F-'!Q$2-'F+ , F-'!Q$3))</f>
        <v>1.0312840001443764E-3</v>
      </c>
      <c r="R602" s="1" cm="1">
        <f t="array" ref="R602">[1]!table_weight[Balance]*(('F+ , F-'!R$2-[1]!tbl_gk[[#This Row],[Balance]])/('F+ , F-'!R$2-'F+ , F-'!R$3))</f>
        <v>1.8005376778030898E-3</v>
      </c>
      <c r="S602" s="1" cm="1">
        <f t="array" ref="S602">[1]!table_weight[ShotPower]*(('F+ , F-'!S$2-[1]!tbl_gk[[#This Row],[ShotPower]])/('F+ , F-'!S$2-'F+ , F-'!S$3))</f>
        <v>6.2329798837993753E-3</v>
      </c>
      <c r="T602" s="1" cm="1">
        <f t="array" ref="T602">[1]!table_weight[Jumping]*(('F+ , F-'!T$2-[1]!tbl_gk[[#This Row],[Jumping]])/('F+ , F-'!T$2-'F+ , F-'!T$3))</f>
        <v>1.8032915591234251E-3</v>
      </c>
      <c r="U602" s="1" cm="1">
        <f t="array" ref="U602">[1]!table_weight[Stamina]*(('F+ , F-'!U$2-[1]!tbl_gk[[#This Row],[Stamina]])/('F+ , F-'!U$2-'F+ , F-'!U$3))</f>
        <v>1.0304523194991E-2</v>
      </c>
      <c r="V602" s="1" cm="1">
        <f t="array" ref="V602">[1]!table_weight[Strength]*(('F+ , F-'!V$2-[1]!tbl_gk[[#This Row],[Strength]])/('F+ , F-'!V$2-'F+ , F-'!V$3))</f>
        <v>7.9860054761180244E-3</v>
      </c>
      <c r="W602" s="1" cm="1">
        <f t="array" ref="W602">[1]!table_weight[LongShots]*(('F+ , F-'!W$2-[1]!tbl_gk[[#This Row],[LongShots]])/('F+ , F-'!W$2-'F+ , F-'!W$3))</f>
        <v>8.3106398450658349E-3</v>
      </c>
      <c r="X602" s="1" cm="1">
        <f t="array" ref="X602">[1]!table_weight[Aggression]*(('F+ , F-'!X$2-[1]!tbl_gk[[#This Row],[Aggression]])/('F+ , F-'!X$2-'F+ , F-'!X$3))</f>
        <v>4.2592029205962808E-3</v>
      </c>
      <c r="Y602" s="1" cm="1">
        <f t="array" ref="Y602">[1]!table_weight[Interceptions]*(('F+ , F-'!Y$2-[1]!tbl_gk[[#This Row],[Interceptions]])/('F+ , F-'!Y$2-'F+ , F-'!Y$3))</f>
        <v>1.9391492971820509E-2</v>
      </c>
      <c r="Z602" s="1" cm="1">
        <f t="array" ref="Z602">[1]!table_weight[Positioning]*(('F+ , F-'!Z$2-[1]!tbl_gk[[#This Row],[Positioning]])/('F+ , F-'!Z$2-'F+ , F-'!Z$3))</f>
        <v>1.4788899029848055E-4</v>
      </c>
      <c r="AA602" s="1" cm="1">
        <f t="array" ref="AA602">[1]!table_weight[Vision]*(('F+ , F-'!AA$2-[1]!tbl_gk[[#This Row],[Vision]])/('F+ , F-'!AA$2-'F+ , F-'!AA$3))</f>
        <v>2.5555217523577683E-2</v>
      </c>
      <c r="AB602" s="1" cm="1">
        <f t="array" ref="AB602">[1]!table_weight[Penalties]*(('F+ , F-'!AB$2-[1]!tbl_gk[[#This Row],[Penalties]])/('F+ , F-'!AB$2-'F+ , F-'!AB$3))</f>
        <v>1.9182071976949979E-3</v>
      </c>
      <c r="AC602" s="1" cm="1">
        <f t="array" ref="AC602">[1]!table_weight[Composure]*(('F+ , F-'!AC$2-[1]!tbl_gk[[#This Row],[Composure]])/('F+ , F-'!AC$2-'F+ , F-'!AC$3))</f>
        <v>1.1742163440240354E-3</v>
      </c>
      <c r="AD602" s="1" cm="1">
        <f t="array" ref="AD602">[1]!table_weight[Marking]*(('F+ , F-'!AD$2-[1]!tbl_gk[[#This Row],[Marking]])/('F+ , F-'!AD$2-'F+ , F-'!AD$3))</f>
        <v>1.7352308195021923E-2</v>
      </c>
      <c r="AE602" s="1" cm="1">
        <f t="array" ref="AE602">[1]!table_weight[StandingTackle]*(('F+ , F-'!AE$2-[1]!tbl_gk[[#This Row],[StandingTackle]])/('F+ , F-'!AE$2-'F+ , F-'!AE$3))</f>
        <v>3.1383600467551613E-2</v>
      </c>
      <c r="AF602" s="1" cm="1">
        <f t="array" ref="AF602">[1]!table_weight[SlidingTackle]*(('F+ , F-'!AF$2-[1]!tbl_gk[[#This Row],[SlidingTackle]])/('F+ , F-'!AF$2-'F+ , F-'!AF$3))</f>
        <v>1.0461200155850536E-2</v>
      </c>
      <c r="AG602" s="1" cm="1">
        <f t="array" ref="AG602">[1]!table_weight[GKDiving]*(('F+ , F-'!AG$2-[1]!tbl_gk[[#This Row],[GKDiving]])/('F+ , F-'!AG$2-'F+ , F-'!AG$3))</f>
        <v>3.0746121083054436E-2</v>
      </c>
      <c r="AH602" s="1" cm="1">
        <f t="array" ref="AH602">[1]!table_weight[GKHandling]*(('F+ , F-'!AH$2-[1]!tbl_gk[[#This Row],[GKHandling]])/('F+ , F-'!AH$2-'F+ , F-'!AH$3))</f>
        <v>4.2777211941640955E-2</v>
      </c>
      <c r="AI602" s="1" cm="1">
        <f t="array" ref="AI602">[1]!table_weight[GKKicking]*(('F+ , F-'!AI$2-[1]!tbl_gk[[#This Row],[GKKicking]])/('F+ , F-'!AI$2-'F+ , F-'!AI$3))</f>
        <v>2.8621843626407038E-2</v>
      </c>
      <c r="AJ602" s="1" cm="1">
        <f t="array" ref="AJ602">[1]!table_weight[GKPositioning]*(('F+ , F-'!AJ$2-[1]!tbl_gk[[#This Row],[GKPositioning]])/('F+ , F-'!AJ$2-'F+ , F-'!AJ$3))</f>
        <v>1.4505862254569271E-2</v>
      </c>
      <c r="AK602" s="1" cm="1">
        <f t="array" ref="AK602">[1]!table_weight[GKReflexes]*(('F+ , F-'!AK$2-[1]!tbl_gk[[#This Row],[GKReflexes]])/('F+ , F-'!AK$2-'F+ , F-'!AK$3))</f>
        <v>3.0973870128114096E-2</v>
      </c>
    </row>
    <row r="603" spans="1:37" x14ac:dyDescent="0.55000000000000004">
      <c r="A603" s="8">
        <f>[1]!tbl_gk[[#This Row],[ID]]</f>
        <v>220383</v>
      </c>
      <c r="B603" s="2" cm="1">
        <f t="array" ref="B603">[1]!table_weight[ValueEUR]*(('F+ , F-'!B$2-[1]!tbl_gk[[#This Row],[ValueEUR]])/('F+ , F-'!B$2-'F+ , F-'!B$3))</f>
        <v>5.5281853717627303E-4</v>
      </c>
      <c r="C603" s="2" cm="1">
        <f t="array" ref="C603">[1]!table_weight[WageEUR]*(('F+ , F-'!C$2-[1]!tbl_gk[[#This Row],[WageEUR]])/('F+ , F-'!C$2-'F+ , F-'!C$3))</f>
        <v>5.4769309433185431E-4</v>
      </c>
      <c r="D603" s="2" cm="1">
        <f t="array" ref="D603">[1]!table_weight[Crossing]*(('F+ , F-'!D$2-[1]!tbl_gk[[#This Row],[Crossing]])/('F+ , F-'!D$2-'F+ , F-'!D$3))</f>
        <v>2.6900228972187034E-2</v>
      </c>
      <c r="E603" s="2" cm="1">
        <f t="array" ref="E603">[1]!table_weight[Finishing]*(('F+ , F-'!E$2-[1]!tbl_gk[[#This Row],[Finishing]])/('F+ , F-'!E$2-'F+ , F-'!E$3))</f>
        <v>1.1979008214176926E-2</v>
      </c>
      <c r="F603" s="2" cm="1">
        <f t="array" ref="F603">[1]!table_weight[HeadingAccuracy]*(('F+ , F-'!F$2-[1]!tbl_gk[[#This Row],[HeadingAccuracy]])/('F+ , F-'!F$2-'F+ , F-'!F$3))</f>
        <v>6.26353370675925E-3</v>
      </c>
      <c r="G603" s="2" cm="1">
        <f t="array" ref="G603">[1]!table_weight[ShortPassing]*(('F+ , F-'!G$2-[1]!tbl_gk[[#This Row],[ShortPassing]])/('F+ , F-'!G$2-'F+ , F-'!G$3))</f>
        <v>5.0628261131616156E-2</v>
      </c>
      <c r="H603" s="2" cm="1">
        <f t="array" ref="H603">[1]!table_weight[Volleys]*(('F+ , F-'!H$2-[1]!tbl_gk[[#This Row],[Volleys]])/('F+ , F-'!H$2-'F+ , F-'!H$3))</f>
        <v>8.1017446859167619E-4</v>
      </c>
      <c r="I603" s="2" cm="1">
        <f t="array" ref="I603">[1]!table_weight[Dribbling]*(('F+ , F-'!I$2-[1]!tbl_gk[[#This Row],[Dribbling]])/('F+ , F-'!I$2-'F+ , F-'!I$3))</f>
        <v>1.1734538658785652E-2</v>
      </c>
      <c r="J603" s="2" cm="1">
        <f t="array" ref="J603">[1]!table_weight[Curve]*(('F+ , F-'!J$2-[1]!tbl_gk[[#This Row],[Curve]])/('F+ , F-'!J$2-'F+ , F-'!J$3))</f>
        <v>7.4367035121522358E-3</v>
      </c>
      <c r="K603" s="2" cm="1">
        <f t="array" ref="K603">[1]!table_weight[FKAccuracy]*(('F+ , F-'!K$2-[1]!tbl_gk[[#This Row],[FKAccuracy]])/('F+ , F-'!K$2-'F+ , F-'!K$3))</f>
        <v>8.5184058411925615E-3</v>
      </c>
      <c r="L603" s="2" cm="1">
        <f t="array" ref="L603">[1]!table_weight[LongPassing]*(('F+ , F-'!L$2-[1]!tbl_gk[[#This Row],[LongPassing]])/('F+ , F-'!L$2-'F+ , F-'!L$3))</f>
        <v>2.0032691702804539E-2</v>
      </c>
      <c r="M603" s="2" cm="1">
        <f t="array" ref="M603">[1]!table_weight[BallControl]*(('F+ , F-'!M$2-[1]!tbl_gk[[#This Row],[BallControl]])/('F+ , F-'!M$2-'F+ , F-'!M$3))</f>
        <v>1.0865313572949679E-2</v>
      </c>
      <c r="N603" s="2" cm="1">
        <f t="array" ref="N603">[1]!table_weight[Acceleration]*(('F+ , F-'!N$2-[1]!tbl_gk[[#This Row],[Acceleration]])/('F+ , F-'!N$2-'F+ , F-'!N$3))</f>
        <v>5.8626675495266484E-3</v>
      </c>
      <c r="O603" s="2" cm="1">
        <f t="array" ref="O603">[1]!table_weight[SprintSpeed]*(('F+ , F-'!O$2-[1]!tbl_gk[[#This Row],[SprintSpeed]])/('F+ , F-'!O$2-'F+ , F-'!O$3))</f>
        <v>8.7143291755399956E-3</v>
      </c>
      <c r="P603" s="2" cm="1">
        <f t="array" ref="P603">[1]!table_weight[Agility]*(('F+ , F-'!P$2-[1]!tbl_gk[[#This Row],[Agility]])/('F+ , F-'!P$2-'F+ , F-'!P$3))</f>
        <v>3.3933210081673617E-3</v>
      </c>
      <c r="Q603" s="2" cm="1">
        <f t="array" ref="Q603">[1]!table_weight[Reactions]*(('F+ , F-'!Q$2-[1]!tbl_gk[[#This Row],[Reactions]])/('F+ , F-'!Q$2-'F+ , F-'!Q$3))</f>
        <v>1.0312840001443764E-3</v>
      </c>
      <c r="R603" s="2" cm="1">
        <f t="array" ref="R603">[1]!table_weight[Balance]*(('F+ , F-'!R$2-[1]!tbl_gk[[#This Row],[Balance]])/('F+ , F-'!R$2-'F+ , F-'!R$3))</f>
        <v>8.0713757970483338E-4</v>
      </c>
      <c r="S603" s="2" cm="1">
        <f t="array" ref="S603">[1]!table_weight[ShotPower]*(('F+ , F-'!S$2-[1]!tbl_gk[[#This Row],[ShotPower]])/('F+ , F-'!S$2-'F+ , F-'!S$3))</f>
        <v>5.1941499031661464E-3</v>
      </c>
      <c r="T603" s="2" cm="1">
        <f t="array" ref="T603">[1]!table_weight[Jumping]*(('F+ , F-'!T$2-[1]!tbl_gk[[#This Row],[Jumping]])/('F+ , F-'!T$2-'F+ , F-'!T$3))</f>
        <v>1.2880653993738752E-3</v>
      </c>
      <c r="U603" s="2" cm="1">
        <f t="array" ref="U603">[1]!table_weight[Stamina]*(('F+ , F-'!U$2-[1]!tbl_gk[[#This Row],[Stamina]])/('F+ , F-'!U$2-'F+ , F-'!U$3))</f>
        <v>0</v>
      </c>
      <c r="V603" s="2" cm="1">
        <f t="array" ref="V603">[1]!table_weight[Strength]*(('F+ , F-'!V$2-[1]!tbl_gk[[#This Row],[Strength]])/('F+ , F-'!V$2-'F+ , F-'!V$3))</f>
        <v>3.0169354020890316E-2</v>
      </c>
      <c r="W603" s="2" cm="1">
        <f t="array" ref="W603">[1]!table_weight[LongShots]*(('F+ , F-'!W$2-[1]!tbl_gk[[#This Row],[LongShots]])/('F+ , F-'!W$2-'F+ , F-'!W$3))</f>
        <v>7.5315173595909123E-3</v>
      </c>
      <c r="X603" s="2" cm="1">
        <f t="array" ref="X603">[1]!table_weight[Aggression]*(('F+ , F-'!X$2-[1]!tbl_gk[[#This Row],[Aggression]])/('F+ , F-'!X$2-'F+ , F-'!X$3))</f>
        <v>1.3994523881959207E-2</v>
      </c>
      <c r="Y603" s="2" cm="1">
        <f t="array" ref="Y603">[1]!table_weight[Interceptions]*(('F+ , F-'!Y$2-[1]!tbl_gk[[#This Row],[Interceptions]])/('F+ , F-'!Y$2-'F+ , F-'!Y$3))</f>
        <v>1.3851066408443219E-2</v>
      </c>
      <c r="Z603" s="2" cm="1">
        <f t="array" ref="Z603">[1]!table_weight[Positioning]*(('F+ , F-'!Z$2-[1]!tbl_gk[[#This Row],[Positioning]])/('F+ , F-'!Z$2-'F+ , F-'!Z$3))</f>
        <v>1.1831119223878444E-3</v>
      </c>
      <c r="AA603" s="2" cm="1">
        <f t="array" ref="AA603">[1]!table_weight[Vision]*(('F+ , F-'!AA$2-[1]!tbl_gk[[#This Row],[Vision]])/('F+ , F-'!AA$2-'F+ , F-'!AA$3))</f>
        <v>2.200588175641412E-2</v>
      </c>
      <c r="AB603" s="2" cm="1">
        <f t="array" ref="AB603">[1]!table_weight[Penalties]*(('F+ , F-'!AB$2-[1]!tbl_gk[[#This Row],[Penalties]])/('F+ , F-'!AB$2-'F+ , F-'!AB$3))</f>
        <v>2.0747955403639775E-3</v>
      </c>
      <c r="AC603" s="2" cm="1">
        <f t="array" ref="AC603">[1]!table_weight[Composure]*(('F+ , F-'!AC$2-[1]!tbl_gk[[#This Row],[Composure]])/('F+ , F-'!AC$2-'F+ , F-'!AC$3))</f>
        <v>1.4944571651214996E-3</v>
      </c>
      <c r="AD603" s="2" cm="1">
        <f t="array" ref="AD603">[1]!table_weight[Marking]*(('F+ , F-'!AD$2-[1]!tbl_gk[[#This Row],[Marking]])/('F+ , F-'!AD$2-'F+ , F-'!AD$3))</f>
        <v>0</v>
      </c>
      <c r="AE603" s="2" cm="1">
        <f t="array" ref="AE603">[1]!table_weight[StandingTackle]*(('F+ , F-'!AE$2-[1]!tbl_gk[[#This Row],[StandingTackle]])/('F+ , F-'!AE$2-'F+ , F-'!AE$3))</f>
        <v>1.3450114486093548E-2</v>
      </c>
      <c r="AF603" s="2" cm="1">
        <f t="array" ref="AF603">[1]!table_weight[SlidingTackle]*(('F+ , F-'!AF$2-[1]!tbl_gk[[#This Row],[SlidingTackle]])/('F+ , F-'!AF$2-'F+ , F-'!AF$3))</f>
        <v>5.230600077925268E-3</v>
      </c>
      <c r="AG603" s="2" cm="1">
        <f t="array" ref="AG603">[1]!table_weight[GKDiving]*(('F+ , F-'!AG$2-[1]!tbl_gk[[#This Row],[GKDiving]])/('F+ , F-'!AG$2-'F+ , F-'!AG$3))</f>
        <v>3.9286710272791778E-2</v>
      </c>
      <c r="AH603" s="2" cm="1">
        <f t="array" ref="AH603">[1]!table_weight[GKHandling]*(('F+ , F-'!AH$2-[1]!tbl_gk[[#This Row],[GKHandling]])/('F+ , F-'!AH$2-'F+ , F-'!AH$3))</f>
        <v>3.5647676618034127E-2</v>
      </c>
      <c r="AI603" s="2" cm="1">
        <f t="array" ref="AI603">[1]!table_weight[GKKicking]*(('F+ , F-'!AI$2-[1]!tbl_gk[[#This Row],[GKKicking]])/('F+ , F-'!AI$2-'F+ , F-'!AI$3))</f>
        <v>2.3255247946455719E-2</v>
      </c>
      <c r="AJ603" s="2" cm="1">
        <f t="array" ref="AJ603">[1]!table_weight[GKPositioning]*(('F+ , F-'!AJ$2-[1]!tbl_gk[[#This Row],[GKPositioning]])/('F+ , F-'!AJ$2-'F+ , F-'!AJ$3))</f>
        <v>1.5136551917811415E-2</v>
      </c>
      <c r="AK603" s="2" cm="1">
        <f t="array" ref="AK603">[1]!table_weight[GKReflexes]*(('F+ , F-'!AK$2-[1]!tbl_gk[[#This Row],[GKReflexes]])/('F+ , F-'!AK$2-'F+ , F-'!AK$3))</f>
        <v>3.2795862488591399E-2</v>
      </c>
    </row>
    <row r="604" spans="1:37" x14ac:dyDescent="0.55000000000000004">
      <c r="A604" s="7">
        <f>[1]!tbl_gk[[#This Row],[ID]]</f>
        <v>220407</v>
      </c>
      <c r="B604" s="1" cm="1">
        <f t="array" ref="B604">[1]!table_weight[ValueEUR]*(('F+ , F-'!B$2-[1]!tbl_gk[[#This Row],[ValueEUR]])/('F+ , F-'!B$2-'F+ , F-'!B$3))</f>
        <v>2.1578751498600355E-3</v>
      </c>
      <c r="C604" s="1" cm="1">
        <f t="array" ref="C604">[1]!table_weight[WageEUR]*(('F+ , F-'!C$2-[1]!tbl_gk[[#This Row],[WageEUR]])/('F+ , F-'!C$2-'F+ , F-'!C$3))</f>
        <v>1.087562001601825E-2</v>
      </c>
      <c r="D604" s="1" cm="1">
        <f t="array" ref="D604">[1]!table_weight[Crossing]*(('F+ , F-'!D$2-[1]!tbl_gk[[#This Row],[Crossing]])/('F+ , F-'!D$2-'F+ , F-'!D$3))</f>
        <v>3.5866971962916043E-2</v>
      </c>
      <c r="E604" s="1" cm="1">
        <f t="array" ref="E604">[1]!table_weight[Finishing]*(('F+ , F-'!E$2-[1]!tbl_gk[[#This Row],[Finishing]])/('F+ , F-'!E$2-'F+ , F-'!E$3))</f>
        <v>1.6970261636750646E-2</v>
      </c>
      <c r="F604" s="1" cm="1">
        <f t="array" ref="F604">[1]!table_weight[HeadingAccuracy]*(('F+ , F-'!F$2-[1]!tbl_gk[[#This Row],[HeadingAccuracy]])/('F+ , F-'!F$2-'F+ , F-'!F$3))</f>
        <v>1.1274360672166649E-2</v>
      </c>
      <c r="G604" s="1" cm="1">
        <f t="array" ref="G604">[1]!table_weight[ShortPassing]*(('F+ , F-'!G$2-[1]!tbl_gk[[#This Row],[ShortPassing]])/('F+ , F-'!G$2-'F+ , F-'!G$3))</f>
        <v>2.1095108804840067E-2</v>
      </c>
      <c r="H604" s="1" cm="1">
        <f t="array" ref="H604">[1]!table_weight[Volleys]*(('F+ , F-'!H$2-[1]!tbl_gk[[#This Row],[Volleys]])/('F+ , F-'!H$2-'F+ , F-'!H$3))</f>
        <v>1.7360881469821632E-3</v>
      </c>
      <c r="I604" s="1" cm="1">
        <f t="array" ref="I604">[1]!table_weight[Dribbling]*(('F+ , F-'!I$2-[1]!tbl_gk[[#This Row],[Dribbling]])/('F+ , F-'!I$2-'F+ , F-'!I$3))</f>
        <v>1.1734538658785652E-2</v>
      </c>
      <c r="J604" s="1" cm="1">
        <f t="array" ref="J604">[1]!table_weight[Curve]*(('F+ , F-'!J$2-[1]!tbl_gk[[#This Row],[Curve]])/('F+ , F-'!J$2-'F+ , F-'!J$3))</f>
        <v>9.1268634012777444E-3</v>
      </c>
      <c r="K604" s="1" cm="1">
        <f t="array" ref="K604">[1]!table_weight[FKAccuracy]*(('F+ , F-'!K$2-[1]!tbl_gk[[#This Row],[FKAccuracy]])/('F+ , F-'!K$2-'F+ , F-'!K$3))</f>
        <v>9.2789777912990392E-3</v>
      </c>
      <c r="L604" s="1" cm="1">
        <f t="array" ref="L604">[1]!table_weight[LongPassing]*(('F+ , F-'!L$2-[1]!tbl_gk[[#This Row],[LongPassing]])/('F+ , F-'!L$2-'F+ , F-'!L$3))</f>
        <v>4.8728169006821854E-3</v>
      </c>
      <c r="M604" s="1" cm="1">
        <f t="array" ref="M604">[1]!table_weight[BallControl]*(('F+ , F-'!M$2-[1]!tbl_gk[[#This Row],[BallControl]])/('F+ , F-'!M$2-'F+ , F-'!M$3))</f>
        <v>6.0845756008518197E-3</v>
      </c>
      <c r="N604" s="1" cm="1">
        <f t="array" ref="N604">[1]!table_weight[Acceleration]*(('F+ , F-'!N$2-[1]!tbl_gk[[#This Row],[Acceleration]])/('F+ , F-'!N$2-'F+ , F-'!N$3))</f>
        <v>3.8332826285366545E-3</v>
      </c>
      <c r="O604" s="1" cm="1">
        <f t="array" ref="O604">[1]!table_weight[SprintSpeed]*(('F+ , F-'!O$2-[1]!tbl_gk[[#This Row],[SprintSpeed]])/('F+ , F-'!O$2-'F+ , F-'!O$3))</f>
        <v>5.9032552479464486E-3</v>
      </c>
      <c r="P604" s="1" cm="1">
        <f t="array" ref="P604">[1]!table_weight[Agility]*(('F+ , F-'!P$2-[1]!tbl_gk[[#This Row],[Agility]])/('F+ , F-'!P$2-'F+ , F-'!P$3))</f>
        <v>2.6912545926844589E-3</v>
      </c>
      <c r="Q604" s="1" cm="1">
        <f t="array" ref="Q604">[1]!table_weight[Reactions]*(('F+ , F-'!Q$2-[1]!tbl_gk[[#This Row],[Reactions]])/('F+ , F-'!Q$2-'F+ , F-'!Q$3))</f>
        <v>8.2502720011550109E-4</v>
      </c>
      <c r="R604" s="1" cm="1">
        <f t="array" ref="R604">[1]!table_weight[Balance]*(('F+ , F-'!R$2-[1]!tbl_gk[[#This Row],[Balance]])/('F+ , F-'!R$2-'F+ , F-'!R$3))</f>
        <v>5.5878755518026931E-4</v>
      </c>
      <c r="S604" s="1" cm="1">
        <f t="array" ref="S604">[1]!table_weight[ShotPower]*(('F+ , F-'!S$2-[1]!tbl_gk[[#This Row],[ShotPower]])/('F+ , F-'!S$2-'F+ , F-'!S$3))</f>
        <v>2.8567824467413809E-3</v>
      </c>
      <c r="T604" s="1" cm="1">
        <f t="array" ref="T604">[1]!table_weight[Jumping]*(('F+ , F-'!T$2-[1]!tbl_gk[[#This Row],[Jumping]])/('F+ , F-'!T$2-'F+ , F-'!T$3))</f>
        <v>8.5871026624925013E-4</v>
      </c>
      <c r="U604" s="1" cm="1">
        <f t="array" ref="U604">[1]!table_weight[Stamina]*(('F+ , F-'!U$2-[1]!tbl_gk[[#This Row],[Stamina]])/('F+ , F-'!U$2-'F+ , F-'!U$3))</f>
        <v>6.0109718637447497E-3</v>
      </c>
      <c r="V604" s="1" cm="1">
        <f t="array" ref="V604">[1]!table_weight[Strength]*(('F+ , F-'!V$2-[1]!tbl_gk[[#This Row],[Strength]])/('F+ , F-'!V$2-'F+ , F-'!V$3))</f>
        <v>2.2183348544772292E-2</v>
      </c>
      <c r="W604" s="1" cm="1">
        <f t="array" ref="W604">[1]!table_weight[LongShots]*(('F+ , F-'!W$2-[1]!tbl_gk[[#This Row],[LongShots]])/('F+ , F-'!W$2-'F+ , F-'!W$3))</f>
        <v>7.271809864432606E-3</v>
      </c>
      <c r="X604" s="1" cm="1">
        <f t="array" ref="X604">[1]!table_weight[Aggression]*(('F+ , F-'!X$2-[1]!tbl_gk[[#This Row],[Aggression]])/('F+ , F-'!X$2-'F+ , F-'!X$3))</f>
        <v>1.034377852144811E-2</v>
      </c>
      <c r="Y604" s="1" cm="1">
        <f t="array" ref="Y604">[1]!table_weight[Interceptions]*(('F+ , F-'!Y$2-[1]!tbl_gk[[#This Row],[Interceptions]])/('F+ , F-'!Y$2-'F+ , F-'!Y$3))</f>
        <v>1.3158513088021059E-2</v>
      </c>
      <c r="Z604" s="1" cm="1">
        <f t="array" ref="Z604">[1]!table_weight[Positioning]*(('F+ , F-'!Z$2-[1]!tbl_gk[[#This Row],[Positioning]])/('F+ , F-'!Z$2-'F+ , F-'!Z$3))</f>
        <v>1.1831119223878444E-3</v>
      </c>
      <c r="AA604" s="1" cm="1">
        <f t="array" ref="AA604">[1]!table_weight[Vision]*(('F+ , F-'!AA$2-[1]!tbl_gk[[#This Row],[Vision]])/('F+ , F-'!AA$2-'F+ , F-'!AA$3))</f>
        <v>8.5184058411925615E-3</v>
      </c>
      <c r="AB604" s="1" cm="1">
        <f t="array" ref="AB604">[1]!table_weight[Penalties]*(('F+ , F-'!AB$2-[1]!tbl_gk[[#This Row],[Penalties]])/('F+ , F-'!AB$2-'F+ , F-'!AB$3))</f>
        <v>2.1139426260312223E-3</v>
      </c>
      <c r="AC604" s="1" cm="1">
        <f t="array" ref="AC604">[1]!table_weight[Composure]*(('F+ , F-'!AC$2-[1]!tbl_gk[[#This Row],[Composure]])/('F+ , F-'!AC$2-'F+ , F-'!AC$3))</f>
        <v>5.8710817201201772E-4</v>
      </c>
      <c r="AD604" s="1" cm="1">
        <f t="array" ref="AD604">[1]!table_weight[Marking]*(('F+ , F-'!AD$2-[1]!tbl_gk[[#This Row],[Marking]])/('F+ , F-'!AD$2-'F+ , F-'!AD$3))</f>
        <v>1.7352308195021923E-2</v>
      </c>
      <c r="AE604" s="1" cm="1">
        <f t="array" ref="AE604">[1]!table_weight[StandingTackle]*(('F+ , F-'!AE$2-[1]!tbl_gk[[#This Row],[StandingTackle]])/('F+ , F-'!AE$2-'F+ , F-'!AE$3))</f>
        <v>2.241685747682258E-2</v>
      </c>
      <c r="AF604" s="1" cm="1">
        <f t="array" ref="AF604">[1]!table_weight[SlidingTackle]*(('F+ , F-'!AF$2-[1]!tbl_gk[[#This Row],[SlidingTackle]])/('F+ , F-'!AF$2-'F+ , F-'!AF$3))</f>
        <v>8.2195144081682794E-3</v>
      </c>
      <c r="AG604" s="1" cm="1">
        <f t="array" ref="AG604">[1]!table_weight[GKDiving]*(('F+ , F-'!AG$2-[1]!tbl_gk[[#This Row],[GKDiving]])/('F+ , F-'!AG$2-'F+ , F-'!AG$3))</f>
        <v>2.0497414055369624E-2</v>
      </c>
      <c r="AH604" s="1" cm="1">
        <f t="array" ref="AH604">[1]!table_weight[GKHandling]*(('F+ , F-'!AH$2-[1]!tbl_gk[[#This Row],[GKHandling]])/('F+ , F-'!AH$2-'F+ , F-'!AH$3))</f>
        <v>2.4953373632623892E-2</v>
      </c>
      <c r="AI604" s="1" cm="1">
        <f t="array" ref="AI604">[1]!table_weight[GKKicking]*(('F+ , F-'!AI$2-[1]!tbl_gk[[#This Row],[GKKicking]])/('F+ , F-'!AI$2-'F+ , F-'!AI$3))</f>
        <v>1.2522056586553079E-2</v>
      </c>
      <c r="AJ604" s="1" cm="1">
        <f t="array" ref="AJ604">[1]!table_weight[GKPositioning]*(('F+ , F-'!AJ$2-[1]!tbl_gk[[#This Row],[GKPositioning]])/('F+ , F-'!AJ$2-'F+ , F-'!AJ$3))</f>
        <v>8.8296552853899916E-3</v>
      </c>
      <c r="AK604" s="1" cm="1">
        <f t="array" ref="AK604">[1]!table_weight[GKReflexes]*(('F+ , F-'!AK$2-[1]!tbl_gk[[#This Row],[GKReflexes]])/('F+ , F-'!AK$2-'F+ , F-'!AK$3))</f>
        <v>1.6397931244295699E-2</v>
      </c>
    </row>
    <row r="605" spans="1:37" x14ac:dyDescent="0.55000000000000004">
      <c r="A605" s="8">
        <f>[1]!tbl_gk[[#This Row],[ID]]</f>
        <v>220433</v>
      </c>
      <c r="B605" s="2" cm="1">
        <f t="array" ref="B605">[1]!table_weight[ValueEUR]*(('F+ , F-'!B$2-[1]!tbl_gk[[#This Row],[ValueEUR]])/('F+ , F-'!B$2-'F+ , F-'!B$3))</f>
        <v>4.6021911721374819E-4</v>
      </c>
      <c r="C605" s="2" cm="1">
        <f t="array" ref="C605">[1]!table_weight[WageEUR]*(('F+ , F-'!C$2-[1]!tbl_gk[[#This Row],[WageEUR]])/('F+ , F-'!C$2-'F+ , F-'!C$3))</f>
        <v>5.4769309433185431E-4</v>
      </c>
      <c r="D605" s="2" cm="1">
        <f t="array" ref="D605">[1]!table_weight[Crossing]*(('F+ , F-'!D$2-[1]!tbl_gk[[#This Row],[Crossing]])/('F+ , F-'!D$2-'F+ , F-'!D$3))</f>
        <v>2.2416857476822528E-2</v>
      </c>
      <c r="E605" s="2" cm="1">
        <f t="array" ref="E605">[1]!table_weight[Finishing]*(('F+ , F-'!E$2-[1]!tbl_gk[[#This Row],[Finishing]])/('F+ , F-'!E$2-'F+ , F-'!E$3))</f>
        <v>9.9825068451474385E-3</v>
      </c>
      <c r="F605" s="2" cm="1">
        <f t="array" ref="F605">[1]!table_weight[HeadingAccuracy]*(('F+ , F-'!F$2-[1]!tbl_gk[[#This Row],[HeadingAccuracy]])/('F+ , F-'!F$2-'F+ , F-'!F$3))</f>
        <v>1.08567917583827E-2</v>
      </c>
      <c r="G605" s="2" cm="1">
        <f t="array" ref="G605">[1]!table_weight[ShortPassing]*(('F+ , F-'!G$2-[1]!tbl_gk[[#This Row],[ShortPassing]])/('F+ , F-'!G$2-'F+ , F-'!G$3))</f>
        <v>4.3596558196669473E-2</v>
      </c>
      <c r="H605" s="2" cm="1">
        <f t="array" ref="H605">[1]!table_weight[Volleys]*(('F+ , F-'!H$2-[1]!tbl_gk[[#This Row],[Volleys]])/('F+ , F-'!H$2-'F+ , F-'!H$3))</f>
        <v>1.3888705175857305E-3</v>
      </c>
      <c r="I605" s="2" cm="1">
        <f t="array" ref="I605">[1]!table_weight[Dribbling]*(('F+ , F-'!I$2-[1]!tbl_gk[[#This Row],[Dribbling]])/('F+ , F-'!I$2-'F+ , F-'!I$3))</f>
        <v>1.4668173323482065E-2</v>
      </c>
      <c r="J605" s="2" cm="1">
        <f t="array" ref="J605">[1]!table_weight[Curve]*(('F+ , F-'!J$2-[1]!tbl_gk[[#This Row],[Curve]])/('F+ , F-'!J$2-'F+ , F-'!J$3))</f>
        <v>9.295879390190295E-3</v>
      </c>
      <c r="K605" s="2" cm="1">
        <f t="array" ref="K605">[1]!table_weight[FKAccuracy]*(('F+ , F-'!K$2-[1]!tbl_gk[[#This Row],[FKAccuracy]])/('F+ , F-'!K$2-'F+ , F-'!K$3))</f>
        <v>9.2789777912990392E-3</v>
      </c>
      <c r="L605" s="2" cm="1">
        <f t="array" ref="L605">[1]!table_weight[LongPassing]*(('F+ , F-'!L$2-[1]!tbl_gk[[#This Row],[LongPassing]])/('F+ , F-'!L$2-'F+ , F-'!L$3))</f>
        <v>1.7866995302501344E-2</v>
      </c>
      <c r="M605" s="2" cm="1">
        <f t="array" ref="M605">[1]!table_weight[BallControl]*(('F+ , F-'!M$2-[1]!tbl_gk[[#This Row],[BallControl]])/('F+ , F-'!M$2-'F+ , F-'!M$3))</f>
        <v>9.9960884871137055E-3</v>
      </c>
      <c r="N605" s="2" cm="1">
        <f t="array" ref="N605">[1]!table_weight[Acceleration]*(('F+ , F-'!N$2-[1]!tbl_gk[[#This Row],[Acceleration]])/('F+ , F-'!N$2-'F+ , F-'!N$3))</f>
        <v>3.3823082016499898E-3</v>
      </c>
      <c r="O605" s="2" cm="1">
        <f t="array" ref="O605">[1]!table_weight[SprintSpeed]*(('F+ , F-'!O$2-[1]!tbl_gk[[#This Row],[SprintSpeed]])/('F+ , F-'!O$2-'F+ , F-'!O$3))</f>
        <v>4.7788256769090301E-3</v>
      </c>
      <c r="P605" s="2" cm="1">
        <f t="array" ref="P605">[1]!table_weight[Agility]*(('F+ , F-'!P$2-[1]!tbl_gk[[#This Row],[Agility]])/('F+ , F-'!P$2-'F+ , F-'!P$3))</f>
        <v>2.92527673117876E-3</v>
      </c>
      <c r="Q605" s="2" cm="1">
        <f t="array" ref="Q605">[1]!table_weight[Reactions]*(('F+ , F-'!Q$2-[1]!tbl_gk[[#This Row],[Reactions]])/('F+ , F-'!Q$2-'F+ , F-'!Q$3))</f>
        <v>1.2891050001804705E-3</v>
      </c>
      <c r="R605" s="2" cm="1">
        <f t="array" ref="R605">[1]!table_weight[Balance]*(('F+ , F-'!R$2-[1]!tbl_gk[[#This Row],[Balance]])/('F+ , F-'!R$2-'F+ , F-'!R$3))</f>
        <v>1.8005376778030898E-3</v>
      </c>
      <c r="S605" s="2" cm="1">
        <f t="array" ref="S605">[1]!table_weight[ShotPower]*(('F+ , F-'!S$2-[1]!tbl_gk[[#This Row],[ShotPower]])/('F+ , F-'!S$2-'F+ , F-'!S$3))</f>
        <v>4.6747349128495319E-3</v>
      </c>
      <c r="T605" s="2" cm="1">
        <f t="array" ref="T605">[1]!table_weight[Jumping]*(('F+ , F-'!T$2-[1]!tbl_gk[[#This Row],[Jumping]])/('F+ , F-'!T$2-'F+ , F-'!T$3))</f>
        <v>1.7174205324985003E-3</v>
      </c>
      <c r="U605" s="2" cm="1">
        <f t="array" ref="U605">[1]!table_weight[Stamina]*(('F+ , F-'!U$2-[1]!tbl_gk[[#This Row],[Stamina]])/('F+ , F-'!U$2-'F+ , F-'!U$3))</f>
        <v>2.5761307987477501E-3</v>
      </c>
      <c r="V605" s="2" cm="1">
        <f t="array" ref="V605">[1]!table_weight[Strength]*(('F+ , F-'!V$2-[1]!tbl_gk[[#This Row],[Strength]])/('F+ , F-'!V$2-'F+ , F-'!V$3))</f>
        <v>1.0648007301490701E-2</v>
      </c>
      <c r="W605" s="2" cm="1">
        <f t="array" ref="W605">[1]!table_weight[LongShots]*(('F+ , F-'!W$2-[1]!tbl_gk[[#This Row],[LongShots]])/('F+ , F-'!W$2-'F+ , F-'!W$3))</f>
        <v>9.0897623305407575E-3</v>
      </c>
      <c r="X605" s="2" cm="1">
        <f t="array" ref="X605">[1]!table_weight[Aggression]*(('F+ , F-'!X$2-[1]!tbl_gk[[#This Row],[Aggression]])/('F+ , F-'!X$2-'F+ , F-'!X$3))</f>
        <v>1.2777608761788841E-2</v>
      </c>
      <c r="Y605" s="2" cm="1">
        <f t="array" ref="Y605">[1]!table_weight[Interceptions]*(('F+ , F-'!Y$2-[1]!tbl_gk[[#This Row],[Interceptions]])/('F+ , F-'!Y$2-'F+ , F-'!Y$3))</f>
        <v>1.5928726369709705E-2</v>
      </c>
      <c r="Z605" s="2" cm="1">
        <f t="array" ref="Z605">[1]!table_weight[Positioning]*(('F+ , F-'!Z$2-[1]!tbl_gk[[#This Row],[Positioning]])/('F+ , F-'!Z$2-'F+ , F-'!Z$3))</f>
        <v>1.0352229320893639E-3</v>
      </c>
      <c r="AA605" s="2" cm="1">
        <f t="array" ref="AA605">[1]!table_weight[Vision]*(('F+ , F-'!AA$2-[1]!tbl_gk[[#This Row],[Vision]])/('F+ , F-'!AA$2-'F+ , F-'!AA$3))</f>
        <v>1.4907210222086981E-2</v>
      </c>
      <c r="AB605" s="2" cm="1">
        <f t="array" ref="AB605">[1]!table_weight[Penalties]*(('F+ , F-'!AB$2-[1]!tbl_gk[[#This Row],[Penalties]])/('F+ , F-'!AB$2-'F+ , F-'!AB$3))</f>
        <v>1.9573542833622431E-3</v>
      </c>
      <c r="AC605" s="2" cm="1">
        <f t="array" ref="AC605">[1]!table_weight[Composure]*(('F+ , F-'!AC$2-[1]!tbl_gk[[#This Row],[Composure]])/('F+ , F-'!AC$2-'F+ , F-'!AC$3))</f>
        <v>1.0140959334753034E-3</v>
      </c>
      <c r="AD605" s="2" cm="1">
        <f t="array" ref="AD605">[1]!table_weight[Marking]*(('F+ , F-'!AD$2-[1]!tbl_gk[[#This Row],[Marking]])/('F+ , F-'!AD$2-'F+ , F-'!AD$3))</f>
        <v>1.1042377942286678E-2</v>
      </c>
      <c r="AE605" s="2" cm="1">
        <f t="array" ref="AE605">[1]!table_weight[StandingTackle]*(('F+ , F-'!AE$2-[1]!tbl_gk[[#This Row],[StandingTackle]])/('F+ , F-'!AE$2-'F+ , F-'!AE$3))</f>
        <v>1.5691800233775807E-2</v>
      </c>
      <c r="AF605" s="2" cm="1">
        <f t="array" ref="AF605">[1]!table_weight[SlidingTackle]*(('F+ , F-'!AF$2-[1]!tbl_gk[[#This Row],[SlidingTackle]])/('F+ , F-'!AF$2-'F+ , F-'!AF$3))</f>
        <v>6.7250572430467732E-3</v>
      </c>
      <c r="AG605" s="2" cm="1">
        <f t="array" ref="AG605">[1]!table_weight[GKDiving]*(('F+ , F-'!AG$2-[1]!tbl_gk[[#This Row],[GKDiving]])/('F+ , F-'!AG$2-'F+ , F-'!AG$3))</f>
        <v>3.2454238921001903E-2</v>
      </c>
      <c r="AH605" s="2" cm="1">
        <f t="array" ref="AH605">[1]!table_weight[GKHandling]*(('F+ , F-'!AH$2-[1]!tbl_gk[[#This Row],[GKHandling]])/('F+ , F-'!AH$2-'F+ , F-'!AH$3))</f>
        <v>4.0994828110739248E-2</v>
      </c>
      <c r="AI605" s="2" cm="1">
        <f t="array" ref="AI605">[1]!table_weight[GKKicking]*(('F+ , F-'!AI$2-[1]!tbl_gk[[#This Row],[GKKicking]])/('F+ , F-'!AI$2-'F+ , F-'!AI$3))</f>
        <v>2.1466382719805277E-2</v>
      </c>
      <c r="AJ605" s="2" cm="1">
        <f t="array" ref="AJ605">[1]!table_weight[GKPositioning]*(('F+ , F-'!AJ$2-[1]!tbl_gk[[#This Row],[GKPositioning]])/('F+ , F-'!AJ$2-'F+ , F-'!AJ$3))</f>
        <v>1.6397931244295699E-2</v>
      </c>
      <c r="AK605" s="2" cm="1">
        <f t="array" ref="AK605">[1]!table_weight[GKReflexes]*(('F+ , F-'!AK$2-[1]!tbl_gk[[#This Row],[GKReflexes]])/('F+ , F-'!AK$2-'F+ , F-'!AK$3))</f>
        <v>2.9151877767636801E-2</v>
      </c>
    </row>
    <row r="606" spans="1:37" x14ac:dyDescent="0.55000000000000004">
      <c r="A606" s="7">
        <f>[1]!tbl_gk[[#This Row],[ID]]</f>
        <v>220532</v>
      </c>
      <c r="B606" s="1" cm="1">
        <f t="array" ref="B606">[1]!table_weight[ValueEUR]*(('F+ , F-'!B$2-[1]!tbl_gk[[#This Row],[ValueEUR]])/('F+ , F-'!B$2-'F+ , F-'!B$3))</f>
        <v>2.9045351394911935E-4</v>
      </c>
      <c r="C606" s="1" cm="1">
        <f t="array" ref="C606">[1]!table_weight[WageEUR]*(('F+ , F-'!C$2-[1]!tbl_gk[[#This Row],[WageEUR]])/('F+ , F-'!C$2-'F+ , F-'!C$3))</f>
        <v>1.6430792829955629E-3</v>
      </c>
      <c r="D606" s="1" cm="1">
        <f t="array" ref="D606">[1]!table_weight[Crossing]*(('F+ , F-'!D$2-[1]!tbl_gk[[#This Row],[Crossing]])/('F+ , F-'!D$2-'F+ , F-'!D$3))</f>
        <v>3.0262757593710415E-2</v>
      </c>
      <c r="E606" s="1" cm="1">
        <f t="array" ref="E606">[1]!table_weight[Finishing]*(('F+ , F-'!E$2-[1]!tbl_gk[[#This Row],[Finishing]])/('F+ , F-'!E$2-'F+ , F-'!E$3))</f>
        <v>1.1979008214176926E-2</v>
      </c>
      <c r="F606" s="1" cm="1">
        <f t="array" ref="F606">[1]!table_weight[HeadingAccuracy]*(('F+ , F-'!F$2-[1]!tbl_gk[[#This Row],[HeadingAccuracy]])/('F+ , F-'!F$2-'F+ , F-'!F$3))</f>
        <v>8.351378275679E-3</v>
      </c>
      <c r="G606" s="1" cm="1">
        <f t="array" ref="G606">[1]!table_weight[ShortPassing]*(('F+ , F-'!G$2-[1]!tbl_gk[[#This Row],[ShortPassing]])/('F+ , F-'!G$2-'F+ , F-'!G$3))</f>
        <v>5.2034601718605494E-2</v>
      </c>
      <c r="H606" s="1" cm="1">
        <f t="array" ref="H606">[1]!table_weight[Volleys]*(('F+ , F-'!H$2-[1]!tbl_gk[[#This Row],[Volleys]])/('F+ , F-'!H$2-'F+ , F-'!H$3))</f>
        <v>1.6203489371833524E-3</v>
      </c>
      <c r="I606" s="1" cm="1">
        <f t="array" ref="I606">[1]!table_weight[Dribbling]*(('F+ , F-'!I$2-[1]!tbl_gk[[#This Row],[Dribbling]])/('F+ , F-'!I$2-'F+ , F-'!I$3))</f>
        <v>1.5646051545047536E-2</v>
      </c>
      <c r="J606" s="1" cm="1">
        <f t="array" ref="J606">[1]!table_weight[Curve]*(('F+ , F-'!J$2-[1]!tbl_gk[[#This Row],[Curve]])/('F+ , F-'!J$2-'F+ , F-'!J$3))</f>
        <v>8.6198154345400926E-3</v>
      </c>
      <c r="K606" s="1" cm="1">
        <f t="array" ref="K606">[1]!table_weight[FKAccuracy]*(('F+ , F-'!K$2-[1]!tbl_gk[[#This Row],[FKAccuracy]])/('F+ , F-'!K$2-'F+ , F-'!K$3))</f>
        <v>8.5184058411925615E-3</v>
      </c>
      <c r="L606" s="1" cm="1">
        <f t="array" ref="L606">[1]!table_weight[LongPassing]*(('F+ , F-'!L$2-[1]!tbl_gk[[#This Row],[LongPassing]])/('F+ , F-'!L$2-'F+ , F-'!L$3))</f>
        <v>2.5446932703562523E-2</v>
      </c>
      <c r="M606" s="1" cm="1">
        <f t="array" ref="M606">[1]!table_weight[BallControl]*(('F+ , F-'!M$2-[1]!tbl_gk[[#This Row],[BallControl]])/('F+ , F-'!M$2-'F+ , F-'!M$3))</f>
        <v>1.1734538658785654E-2</v>
      </c>
      <c r="N606" s="1" cm="1">
        <f t="array" ref="N606">[1]!table_weight[Acceleration]*(('F+ , F-'!N$2-[1]!tbl_gk[[#This Row],[Acceleration]])/('F+ , F-'!N$2-'F+ , F-'!N$3))</f>
        <v>4.0587698419799877E-3</v>
      </c>
      <c r="O606" s="1" cm="1">
        <f t="array" ref="O606">[1]!table_weight[SprintSpeed]*(('F+ , F-'!O$2-[1]!tbl_gk[[#This Row],[SprintSpeed]])/('F+ , F-'!O$2-'F+ , F-'!O$3))</f>
        <v>4.4977182841496755E-3</v>
      </c>
      <c r="P606" s="1" cm="1">
        <f t="array" ref="P606">[1]!table_weight[Agility]*(('F+ , F-'!P$2-[1]!tbl_gk[[#This Row],[Agility]])/('F+ , F-'!P$2-'F+ , F-'!P$3))</f>
        <v>3.6273431466616623E-3</v>
      </c>
      <c r="Q606" s="1" cm="1">
        <f t="array" ref="Q606">[1]!table_weight[Reactions]*(('F+ , F-'!Q$2-[1]!tbl_gk[[#This Row],[Reactions]])/('F+ , F-'!Q$2-'F+ , F-'!Q$3))</f>
        <v>1.3406692001876892E-3</v>
      </c>
      <c r="R606" s="1" cm="1">
        <f t="array" ref="R606">[1]!table_weight[Balance]*(('F+ , F-'!R$2-[1]!tbl_gk[[#This Row],[Balance]])/('F+ , F-'!R$2-'F+ , F-'!R$3))</f>
        <v>1.1175751103605386E-3</v>
      </c>
      <c r="S606" s="1" cm="1">
        <f t="array" ref="S606">[1]!table_weight[ShotPower]*(('F+ , F-'!S$2-[1]!tbl_gk[[#This Row],[ShotPower]])/('F+ , F-'!S$2-'F+ , F-'!S$3))</f>
        <v>6.2329798837993753E-3</v>
      </c>
      <c r="T606" s="1" cm="1">
        <f t="array" ref="T606">[1]!table_weight[Jumping]*(('F+ , F-'!T$2-[1]!tbl_gk[[#This Row],[Jumping]])/('F+ , F-'!T$2-'F+ , F-'!T$3))</f>
        <v>2.1467756656231253E-3</v>
      </c>
      <c r="U606" s="1" cm="1">
        <f t="array" ref="U606">[1]!table_weight[Stamina]*(('F+ , F-'!U$2-[1]!tbl_gk[[#This Row],[Stamina]])/('F+ , F-'!U$2-'F+ , F-'!U$3))</f>
        <v>2.0609046389982E-2</v>
      </c>
      <c r="V606" s="1" cm="1">
        <f t="array" ref="V606">[1]!table_weight[Strength]*(('F+ , F-'!V$2-[1]!tbl_gk[[#This Row],[Strength]])/('F+ , F-'!V$2-'F+ , F-'!V$3))</f>
        <v>2.3958016428354077E-2</v>
      </c>
      <c r="W606" s="1" cm="1">
        <f t="array" ref="W606">[1]!table_weight[LongShots]*(('F+ , F-'!W$2-[1]!tbl_gk[[#This Row],[LongShots]])/('F+ , F-'!W$2-'F+ , F-'!W$3))</f>
        <v>6.4926873789576834E-3</v>
      </c>
      <c r="X606" s="1" cm="1">
        <f t="array" ref="X606">[1]!table_weight[Aggression]*(('F+ , F-'!X$2-[1]!tbl_gk[[#This Row],[Aggression]])/('F+ , F-'!X$2-'F+ , F-'!X$3))</f>
        <v>1.5211439002129575E-2</v>
      </c>
      <c r="Y606" s="1" cm="1">
        <f t="array" ref="Y606">[1]!table_weight[Interceptions]*(('F+ , F-'!Y$2-[1]!tbl_gk[[#This Row],[Interceptions]])/('F+ , F-'!Y$2-'F+ , F-'!Y$3))</f>
        <v>1.7313833010554024E-2</v>
      </c>
      <c r="Z606" s="1" cm="1">
        <f t="array" ref="Z606">[1]!table_weight[Positioning]*(('F+ , F-'!Z$2-[1]!tbl_gk[[#This Row],[Positioning]])/('F+ , F-'!Z$2-'F+ , F-'!Z$3))</f>
        <v>4.4366697089544168E-4</v>
      </c>
      <c r="AA606" s="1" cm="1">
        <f t="array" ref="AA606">[1]!table_weight[Vision]*(('F+ , F-'!AA$2-[1]!tbl_gk[[#This Row],[Vision]])/('F+ , F-'!AA$2-'F+ , F-'!AA$3))</f>
        <v>3.6913091978501102E-2</v>
      </c>
      <c r="AB606" s="1" cm="1">
        <f t="array" ref="AB606">[1]!table_weight[Penalties]*(('F+ , F-'!AB$2-[1]!tbl_gk[[#This Row],[Penalties]])/('F+ , F-'!AB$2-'F+ , F-'!AB$3))</f>
        <v>1.8790601120277533E-3</v>
      </c>
      <c r="AC606" s="1" cm="1">
        <f t="array" ref="AC606">[1]!table_weight[Composure]*(('F+ , F-'!AC$2-[1]!tbl_gk[[#This Row],[Composure]])/('F+ , F-'!AC$2-'F+ , F-'!AC$3))</f>
        <v>1.3877102247556784E-3</v>
      </c>
      <c r="AD606" s="1" cm="1">
        <f t="array" ref="AD606">[1]!table_weight[Marking]*(('F+ , F-'!AD$2-[1]!tbl_gk[[#This Row],[Marking]])/('F+ , F-'!AD$2-'F+ , F-'!AD$3))</f>
        <v>2.8394686137308601E-2</v>
      </c>
      <c r="AE606" s="1" cm="1">
        <f t="array" ref="AE606">[1]!table_weight[StandingTackle]*(('F+ , F-'!AE$2-[1]!tbl_gk[[#This Row],[StandingTackle]])/('F+ , F-'!AE$2-'F+ , F-'!AE$3))</f>
        <v>2.465854322450484E-2</v>
      </c>
      <c r="AF606" s="1" cm="1">
        <f t="array" ref="AF606">[1]!table_weight[SlidingTackle]*(('F+ , F-'!AF$2-[1]!tbl_gk[[#This Row],[SlidingTackle]])/('F+ , F-'!AF$2-'F+ , F-'!AF$3))</f>
        <v>7.4722858256075263E-3</v>
      </c>
      <c r="AG606" s="1" cm="1">
        <f t="array" ref="AG606">[1]!table_weight[GKDiving]*(('F+ , F-'!AG$2-[1]!tbl_gk[[#This Row],[GKDiving]])/('F+ , F-'!AG$2-'F+ , F-'!AG$3))</f>
        <v>3.7578592434844307E-2</v>
      </c>
      <c r="AH606" s="1" cm="1">
        <f t="array" ref="AH606">[1]!table_weight[GKHandling]*(('F+ , F-'!AH$2-[1]!tbl_gk[[#This Row],[GKHandling]])/('F+ , F-'!AH$2-'F+ , F-'!AH$3))</f>
        <v>4.2777211941640955E-2</v>
      </c>
      <c r="AI606" s="1" cm="1">
        <f t="array" ref="AI606">[1]!table_weight[GKKicking]*(('F+ , F-'!AI$2-[1]!tbl_gk[[#This Row],[GKKicking]])/('F+ , F-'!AI$2-'F+ , F-'!AI$3))</f>
        <v>2.8621843626407038E-2</v>
      </c>
      <c r="AJ606" s="1" cm="1">
        <f t="array" ref="AJ606">[1]!table_weight[GKPositioning]*(('F+ , F-'!AJ$2-[1]!tbl_gk[[#This Row],[GKPositioning]])/('F+ , F-'!AJ$2-'F+ , F-'!AJ$3))</f>
        <v>1.7028620907537841E-2</v>
      </c>
      <c r="AK606" s="1" cm="1">
        <f t="array" ref="AK606">[1]!table_weight[GKReflexes]*(('F+ , F-'!AK$2-[1]!tbl_gk[[#This Row],[GKReflexes]])/('F+ , F-'!AK$2-'F+ , F-'!AK$3))</f>
        <v>3.8261839570023298E-2</v>
      </c>
    </row>
    <row r="607" spans="1:37" x14ac:dyDescent="0.55000000000000004">
      <c r="A607" s="8">
        <f>[1]!tbl_gk[[#This Row],[ID]]</f>
        <v>220584</v>
      </c>
      <c r="B607" s="2" cm="1">
        <f t="array" ref="B607">[1]!table_weight[ValueEUR]*(('F+ , F-'!B$2-[1]!tbl_gk[[#This Row],[ValueEUR]])/('F+ , F-'!B$2-'F+ , F-'!B$3))</f>
        <v>4.9108559053458981E-4</v>
      </c>
      <c r="C607" s="2" cm="1">
        <f t="array" ref="C607">[1]!table_weight[WageEUR]*(('F+ , F-'!C$2-[1]!tbl_gk[[#This Row],[WageEUR]])/('F+ , F-'!C$2-'F+ , F-'!C$3))</f>
        <v>2.3472561185650898E-4</v>
      </c>
      <c r="D607" s="2" cm="1">
        <f t="array" ref="D607">[1]!table_weight[Crossing]*(('F+ , F-'!D$2-[1]!tbl_gk[[#This Row],[Crossing]])/('F+ , F-'!D$2-'F+ , F-'!D$3))</f>
        <v>2.5779386098345909E-2</v>
      </c>
      <c r="E607" s="2" cm="1">
        <f t="array" ref="E607">[1]!table_weight[Finishing]*(('F+ , F-'!E$2-[1]!tbl_gk[[#This Row],[Finishing]])/('F+ , F-'!E$2-'F+ , F-'!E$3))</f>
        <v>1.2977258898691668E-2</v>
      </c>
      <c r="F607" s="2" cm="1">
        <f t="array" ref="F607">[1]!table_weight[HeadingAccuracy]*(('F+ , F-'!F$2-[1]!tbl_gk[[#This Row],[HeadingAccuracy]])/('F+ , F-'!F$2-'F+ , F-'!F$3))</f>
        <v>1.00216539308148E-2</v>
      </c>
      <c r="G607" s="2" cm="1">
        <f t="array" ref="G607">[1]!table_weight[ShortPassing]*(('F+ , F-'!G$2-[1]!tbl_gk[[#This Row],[ShortPassing]])/('F+ , F-'!G$2-'F+ , F-'!G$3))</f>
        <v>4.6409239370648142E-2</v>
      </c>
      <c r="H607" s="2" cm="1">
        <f t="array" ref="H607">[1]!table_weight[Volleys]*(('F+ , F-'!H$2-[1]!tbl_gk[[#This Row],[Volleys]])/('F+ , F-'!H$2-'F+ , F-'!H$3))</f>
        <v>1.0416528881892981E-3</v>
      </c>
      <c r="I607" s="2" cm="1">
        <f t="array" ref="I607">[1]!table_weight[Dribbling]*(('F+ , F-'!I$2-[1]!tbl_gk[[#This Row],[Dribbling]])/('F+ , F-'!I$2-'F+ , F-'!I$3))</f>
        <v>1.3690295101916595E-2</v>
      </c>
      <c r="J607" s="2" cm="1">
        <f t="array" ref="J607">[1]!table_weight[Curve]*(('F+ , F-'!J$2-[1]!tbl_gk[[#This Row],[Curve]])/('F+ , F-'!J$2-'F+ , F-'!J$3))</f>
        <v>8.2817834567149896E-3</v>
      </c>
      <c r="K607" s="2" cm="1">
        <f t="array" ref="K607">[1]!table_weight[FKAccuracy]*(('F+ , F-'!K$2-[1]!tbl_gk[[#This Row],[FKAccuracy]])/('F+ , F-'!K$2-'F+ , F-'!K$3))</f>
        <v>9.2789777912990392E-3</v>
      </c>
      <c r="L607" s="2" cm="1">
        <f t="array" ref="L607">[1]!table_weight[LongPassing]*(('F+ , F-'!L$2-[1]!tbl_gk[[#This Row],[LongPassing]])/('F+ , F-'!L$2-'F+ , F-'!L$3))</f>
        <v>2.4364084503410925E-2</v>
      </c>
      <c r="M607" s="2" cm="1">
        <f t="array" ref="M607">[1]!table_weight[BallControl]*(('F+ , F-'!M$2-[1]!tbl_gk[[#This Row],[BallControl]])/('F+ , F-'!M$2-'F+ , F-'!M$3))</f>
        <v>9.561475944195718E-3</v>
      </c>
      <c r="N607" s="2" cm="1">
        <f t="array" ref="N607">[1]!table_weight[Acceleration]*(('F+ , F-'!N$2-[1]!tbl_gk[[#This Row],[Acceleration]])/('F+ , F-'!N$2-'F+ , F-'!N$3))</f>
        <v>3.8332826285366545E-3</v>
      </c>
      <c r="O607" s="2" cm="1">
        <f t="array" ref="O607">[1]!table_weight[SprintSpeed]*(('F+ , F-'!O$2-[1]!tbl_gk[[#This Row],[SprintSpeed]])/('F+ , F-'!O$2-'F+ , F-'!O$3))</f>
        <v>7.0276848189838679E-3</v>
      </c>
      <c r="P607" s="2" cm="1">
        <f t="array" ref="P607">[1]!table_weight[Agility]*(('F+ , F-'!P$2-[1]!tbl_gk[[#This Row],[Agility]])/('F+ , F-'!P$2-'F+ , F-'!P$3))</f>
        <v>4.680442769886016E-3</v>
      </c>
      <c r="Q607" s="2" cm="1">
        <f t="array" ref="Q607">[1]!table_weight[Reactions]*(('F+ , F-'!Q$2-[1]!tbl_gk[[#This Row],[Reactions]])/('F+ , F-'!Q$2-'F+ , F-'!Q$3))</f>
        <v>1.3922334001949081E-3</v>
      </c>
      <c r="R607" s="2" cm="1">
        <f t="array" ref="R607">[1]!table_weight[Balance]*(('F+ , F-'!R$2-[1]!tbl_gk[[#This Row],[Balance]])/('F+ , F-'!R$2-'F+ , F-'!R$3))</f>
        <v>1.1175751103605386E-3</v>
      </c>
      <c r="S607" s="2" cm="1">
        <f t="array" ref="S607">[1]!table_weight[ShotPower]*(('F+ , F-'!S$2-[1]!tbl_gk[[#This Row],[ShotPower]])/('F+ , F-'!S$2-'F+ , F-'!S$3))</f>
        <v>5.9732723886410689E-3</v>
      </c>
      <c r="T607" s="2" cm="1">
        <f t="array" ref="T607">[1]!table_weight[Jumping]*(('F+ , F-'!T$2-[1]!tbl_gk[[#This Row],[Jumping]])/('F+ , F-'!T$2-'F+ , F-'!T$3))</f>
        <v>2.8337438786225251E-3</v>
      </c>
      <c r="U607" s="2" cm="1">
        <f t="array" ref="U607">[1]!table_weight[Stamina]*(('F+ , F-'!U$2-[1]!tbl_gk[[#This Row],[Stamina]])/('F+ , F-'!U$2-'F+ , F-'!U$3))</f>
        <v>1.0304523194991E-2</v>
      </c>
      <c r="V607" s="2" cm="1">
        <f t="array" ref="V607">[1]!table_weight[Strength]*(('F+ , F-'!V$2-[1]!tbl_gk[[#This Row],[Strength]])/('F+ , F-'!V$2-'F+ , F-'!V$3))</f>
        <v>1.7746678835817833E-2</v>
      </c>
      <c r="W607" s="2" cm="1">
        <f t="array" ref="W607">[1]!table_weight[LongShots]*(('F+ , F-'!W$2-[1]!tbl_gk[[#This Row],[LongShots]])/('F+ , F-'!W$2-'F+ , F-'!W$3))</f>
        <v>6.4926873789576834E-3</v>
      </c>
      <c r="X607" s="2" cm="1">
        <f t="array" ref="X607">[1]!table_weight[Aggression]*(('F+ , F-'!X$2-[1]!tbl_gk[[#This Row],[Aggression]])/('F+ , F-'!X$2-'F+ , F-'!X$3))</f>
        <v>4.2592029205962808E-3</v>
      </c>
      <c r="Y607" s="2" cm="1">
        <f t="array" ref="Y607">[1]!table_weight[Interceptions]*(('F+ , F-'!Y$2-[1]!tbl_gk[[#This Row],[Interceptions]])/('F+ , F-'!Y$2-'F+ , F-'!Y$3))</f>
        <v>1.3158513088021059E-2</v>
      </c>
      <c r="Z607" s="2" cm="1">
        <f t="array" ref="Z607">[1]!table_weight[Positioning]*(('F+ , F-'!Z$2-[1]!tbl_gk[[#This Row],[Positioning]])/('F+ , F-'!Z$2-'F+ , F-'!Z$3))</f>
        <v>4.4366697089544168E-4</v>
      </c>
      <c r="AA607" s="2" cm="1">
        <f t="array" ref="AA607">[1]!table_weight[Vision]*(('F+ , F-'!AA$2-[1]!tbl_gk[[#This Row],[Vision]])/('F+ , F-'!AA$2-'F+ , F-'!AA$3))</f>
        <v>1.4197343068654267E-2</v>
      </c>
      <c r="AB607" s="2" cm="1">
        <f t="array" ref="AB607">[1]!table_weight[Penalties]*(('F+ , F-'!AB$2-[1]!tbl_gk[[#This Row],[Penalties]])/('F+ , F-'!AB$2-'F+ , F-'!AB$3))</f>
        <v>1.9573542833622431E-3</v>
      </c>
      <c r="AC607" s="2" cm="1">
        <f t="array" ref="AC607">[1]!table_weight[Composure]*(('F+ , F-'!AC$2-[1]!tbl_gk[[#This Row],[Composure]])/('F+ , F-'!AC$2-'F+ , F-'!AC$3))</f>
        <v>1.441083694938589E-3</v>
      </c>
      <c r="AD607" s="2" cm="1">
        <f t="array" ref="AD607">[1]!table_weight[Marking]*(('F+ , F-'!AD$2-[1]!tbl_gk[[#This Row],[Marking]])/('F+ , F-'!AD$2-'F+ , F-'!AD$3))</f>
        <v>2.366223844775717E-2</v>
      </c>
      <c r="AE607" s="2" cm="1">
        <f t="array" ref="AE607">[1]!table_weight[StandingTackle]*(('F+ , F-'!AE$2-[1]!tbl_gk[[#This Row],[StandingTackle]])/('F+ , F-'!AE$2-'F+ , F-'!AE$3))</f>
        <v>1.3450114486093548E-2</v>
      </c>
      <c r="AF607" s="2" cm="1">
        <f t="array" ref="AF607">[1]!table_weight[SlidingTackle]*(('F+ , F-'!AF$2-[1]!tbl_gk[[#This Row],[SlidingTackle]])/('F+ , F-'!AF$2-'F+ , F-'!AF$3))</f>
        <v>8.2195144081682794E-3</v>
      </c>
      <c r="AG607" s="2" cm="1">
        <f t="array" ref="AG607">[1]!table_weight[GKDiving]*(('F+ , F-'!AG$2-[1]!tbl_gk[[#This Row],[GKDiving]])/('F+ , F-'!AG$2-'F+ , F-'!AG$3))</f>
        <v>3.5870474596896844E-2</v>
      </c>
      <c r="AH607" s="2" cm="1">
        <f t="array" ref="AH607">[1]!table_weight[GKHandling]*(('F+ , F-'!AH$2-[1]!tbl_gk[[#This Row],[GKHandling]])/('F+ , F-'!AH$2-'F+ , F-'!AH$3))</f>
        <v>4.2777211941640955E-2</v>
      </c>
      <c r="AI607" s="2" cm="1">
        <f t="array" ref="AI607">[1]!table_weight[GKKicking]*(('F+ , F-'!AI$2-[1]!tbl_gk[[#This Row],[GKKicking]])/('F+ , F-'!AI$2-'F+ , F-'!AI$3))</f>
        <v>2.7727411013081817E-2</v>
      </c>
      <c r="AJ607" s="2" cm="1">
        <f t="array" ref="AJ607">[1]!table_weight[GKPositioning]*(('F+ , F-'!AJ$2-[1]!tbl_gk[[#This Row],[GKPositioning]])/('F+ , F-'!AJ$2-'F+ , F-'!AJ$3))</f>
        <v>1.4505862254569271E-2</v>
      </c>
      <c r="AK607" s="2" cm="1">
        <f t="array" ref="AK607">[1]!table_weight[GKReflexes]*(('F+ , F-'!AK$2-[1]!tbl_gk[[#This Row],[GKReflexes]])/('F+ , F-'!AK$2-'F+ , F-'!AK$3))</f>
        <v>3.2795862488591399E-2</v>
      </c>
    </row>
    <row r="608" spans="1:37" x14ac:dyDescent="0.55000000000000004">
      <c r="A608" s="7">
        <f>[1]!tbl_gk[[#This Row],[ID]]</f>
        <v>220604</v>
      </c>
      <c r="B608" s="1" cm="1">
        <f t="array" ref="B608">[1]!table_weight[ValueEUR]*(('F+ , F-'!B$2-[1]!tbl_gk[[#This Row],[ValueEUR]])/('F+ , F-'!B$2-'F+ , F-'!B$3))</f>
        <v>6.7628443045963937E-4</v>
      </c>
      <c r="C608" s="1" cm="1">
        <f t="array" ref="C608">[1]!table_weight[WageEUR]*(('F+ , F-'!C$2-[1]!tbl_gk[[#This Row],[WageEUR]])/('F+ , F-'!C$2-'F+ , F-'!C$3))</f>
        <v>3.2079166953722892E-3</v>
      </c>
      <c r="D608" s="1" cm="1">
        <f t="array" ref="D608">[1]!table_weight[Crossing]*(('F+ , F-'!D$2-[1]!tbl_gk[[#This Row],[Crossing]])/('F+ , F-'!D$2-'F+ , F-'!D$3))</f>
        <v>1.5691800233775768E-2</v>
      </c>
      <c r="E608" s="1" cm="1">
        <f t="array" ref="E608">[1]!table_weight[Finishing]*(('F+ , F-'!E$2-[1]!tbl_gk[[#This Row],[Finishing]])/('F+ , F-'!E$2-'F+ , F-'!E$3))</f>
        <v>1.59720109522359E-2</v>
      </c>
      <c r="F608" s="1" cm="1">
        <f t="array" ref="F608">[1]!table_weight[HeadingAccuracy]*(('F+ , F-'!F$2-[1]!tbl_gk[[#This Row],[HeadingAccuracy]])/('F+ , F-'!F$2-'F+ , F-'!F$3))</f>
        <v>9.6040850170308507E-3</v>
      </c>
      <c r="G608" s="1" cm="1">
        <f t="array" ref="G608">[1]!table_weight[ShortPassing]*(('F+ , F-'!G$2-[1]!tbl_gk[[#This Row],[ShortPassing]])/('F+ , F-'!G$2-'F+ , F-'!G$3))</f>
        <v>8.4380435219360266E-3</v>
      </c>
      <c r="H608" s="1" cm="1">
        <f t="array" ref="H608">[1]!table_weight[Volleys]*(('F+ , F-'!H$2-[1]!tbl_gk[[#This Row],[Volleys]])/('F+ , F-'!H$2-'F+ , F-'!H$3))</f>
        <v>9.2591367839048701E-4</v>
      </c>
      <c r="I608" s="1" cm="1">
        <f t="array" ref="I608">[1]!table_weight[Dribbling]*(('F+ , F-'!I$2-[1]!tbl_gk[[#This Row],[Dribbling]])/('F+ , F-'!I$2-'F+ , F-'!I$3))</f>
        <v>1.7601807988178481E-2</v>
      </c>
      <c r="J608" s="1" cm="1">
        <f t="array" ref="J608">[1]!table_weight[Curve]*(('F+ , F-'!J$2-[1]!tbl_gk[[#This Row],[Curve]])/('F+ , F-'!J$2-'F+ , F-'!J$3))</f>
        <v>7.4367035121522358E-3</v>
      </c>
      <c r="K608" s="1" cm="1">
        <f t="array" ref="K608">[1]!table_weight[FKAccuracy]*(('F+ , F-'!K$2-[1]!tbl_gk[[#This Row],[FKAccuracy]])/('F+ , F-'!K$2-'F+ , F-'!K$3))</f>
        <v>9.2789777912990392E-3</v>
      </c>
      <c r="L608" s="1" cm="1">
        <f t="array" ref="L608">[1]!table_weight[LongPassing]*(('F+ , F-'!L$2-[1]!tbl_gk[[#This Row],[LongPassing]])/('F+ , F-'!L$2-'F+ , F-'!L$3))</f>
        <v>7.0385133009853787E-3</v>
      </c>
      <c r="M608" s="1" cm="1">
        <f t="array" ref="M608">[1]!table_weight[BallControl]*(('F+ , F-'!M$2-[1]!tbl_gk[[#This Row],[BallControl]])/('F+ , F-'!M$2-'F+ , F-'!M$3))</f>
        <v>6.5191881437698072E-3</v>
      </c>
      <c r="N608" s="1" cm="1">
        <f t="array" ref="N608">[1]!table_weight[Acceleration]*(('F+ , F-'!N$2-[1]!tbl_gk[[#This Row],[Acceleration]])/('F+ , F-'!N$2-'F+ , F-'!N$3))</f>
        <v>1.5784104941033285E-3</v>
      </c>
      <c r="O608" s="1" cm="1">
        <f t="array" ref="O608">[1]!table_weight[SprintSpeed]*(('F+ , F-'!O$2-[1]!tbl_gk[[#This Row],[SprintSpeed]])/('F+ , F-'!O$2-'F+ , F-'!O$3))</f>
        <v>1.9677517493154831E-3</v>
      </c>
      <c r="P608" s="1" cm="1">
        <f t="array" ref="P608">[1]!table_weight[Agility]*(('F+ , F-'!P$2-[1]!tbl_gk[[#This Row],[Agility]])/('F+ , F-'!P$2-'F+ , F-'!P$3))</f>
        <v>1.170110692471504E-3</v>
      </c>
      <c r="Q608" s="1" cm="1">
        <f t="array" ref="Q608">[1]!table_weight[Reactions]*(('F+ , F-'!Q$2-[1]!tbl_gk[[#This Row],[Reactions]])/('F+ , F-'!Q$2-'F+ , F-'!Q$3))</f>
        <v>8.7659140012271992E-4</v>
      </c>
      <c r="R608" s="1" cm="1">
        <f t="array" ref="R608">[1]!table_weight[Balance]*(('F+ , F-'!R$2-[1]!tbl_gk[[#This Row],[Balance]])/('F+ , F-'!R$2-'F+ , F-'!R$3))</f>
        <v>6.2087506131141027E-4</v>
      </c>
      <c r="S608" s="1" cm="1">
        <f t="array" ref="S608">[1]!table_weight[ShotPower]*(('F+ , F-'!S$2-[1]!tbl_gk[[#This Row],[ShotPower]])/('F+ , F-'!S$2-'F+ , F-'!S$3))</f>
        <v>3.635904932216303E-3</v>
      </c>
      <c r="T608" s="1" cm="1">
        <f t="array" ref="T608">[1]!table_weight[Jumping]*(('F+ , F-'!T$2-[1]!tbl_gk[[#This Row],[Jumping]])/('F+ , F-'!T$2-'F+ , F-'!T$3))</f>
        <v>1.0304523194991002E-3</v>
      </c>
      <c r="U608" s="1" cm="1">
        <f t="array" ref="U608">[1]!table_weight[Stamina]*(('F+ , F-'!U$2-[1]!tbl_gk[[#This Row],[Stamina]])/('F+ , F-'!U$2-'F+ , F-'!U$3))</f>
        <v>4.2935513312462497E-3</v>
      </c>
      <c r="V608" s="1" cm="1">
        <f t="array" ref="V608">[1]!table_weight[Strength]*(('F+ , F-'!V$2-[1]!tbl_gk[[#This Row],[Strength]])/('F+ , F-'!V$2-'F+ , F-'!V$3))</f>
        <v>1.5084677010445158E-2</v>
      </c>
      <c r="W608" s="1" cm="1">
        <f t="array" ref="W608">[1]!table_weight[LongShots]*(('F+ , F-'!W$2-[1]!tbl_gk[[#This Row],[LongShots]])/('F+ , F-'!W$2-'F+ , F-'!W$3))</f>
        <v>8.570347340224143E-3</v>
      </c>
      <c r="X608" s="1" cm="1">
        <f t="array" ref="X608">[1]!table_weight[Aggression]*(('F+ , F-'!X$2-[1]!tbl_gk[[#This Row],[Aggression]])/('F+ , F-'!X$2-'F+ , F-'!X$3))</f>
        <v>1.460298144204439E-2</v>
      </c>
      <c r="Y608" s="1" cm="1">
        <f t="array" ref="Y608">[1]!table_weight[Interceptions]*(('F+ , F-'!Y$2-[1]!tbl_gk[[#This Row],[Interceptions]])/('F+ , F-'!Y$2-'F+ , F-'!Y$3))</f>
        <v>1.3158513088021059E-2</v>
      </c>
      <c r="Z608" s="1" cm="1">
        <f t="array" ref="Z608">[1]!table_weight[Positioning]*(('F+ , F-'!Z$2-[1]!tbl_gk[[#This Row],[Positioning]])/('F+ , F-'!Z$2-'F+ , F-'!Z$3))</f>
        <v>5.9155596119392221E-4</v>
      </c>
      <c r="AA608" s="1" cm="1">
        <f t="array" ref="AA608">[1]!table_weight[Vision]*(('F+ , F-'!AA$2-[1]!tbl_gk[[#This Row],[Vision]])/('F+ , F-'!AA$2-'F+ , F-'!AA$3))</f>
        <v>1.9166413142683265E-2</v>
      </c>
      <c r="AB608" s="1" cm="1">
        <f t="array" ref="AB608">[1]!table_weight[Penalties]*(('F+ , F-'!AB$2-[1]!tbl_gk[[#This Row],[Penalties]])/('F+ , F-'!AB$2-'F+ , F-'!AB$3))</f>
        <v>1.9182071976949979E-3</v>
      </c>
      <c r="AC608" s="1" cm="1">
        <f t="array" ref="AC608">[1]!table_weight[Composure]*(('F+ , F-'!AC$2-[1]!tbl_gk[[#This Row],[Composure]])/('F+ , F-'!AC$2-'F+ , F-'!AC$3))</f>
        <v>7.4722858256074981E-4</v>
      </c>
      <c r="AD608" s="1" cm="1">
        <f t="array" ref="AD608">[1]!table_weight[Marking]*(('F+ , F-'!AD$2-[1]!tbl_gk[[#This Row],[Marking]])/('F+ , F-'!AD$2-'F+ , F-'!AD$3))</f>
        <v>1.5774825631838112E-2</v>
      </c>
      <c r="AE608" s="1" cm="1">
        <f t="array" ref="AE608">[1]!table_weight[StandingTackle]*(('F+ , F-'!AE$2-[1]!tbl_gk[[#This Row],[StandingTackle]])/('F+ , F-'!AE$2-'F+ , F-'!AE$3))</f>
        <v>2.9141914719869356E-2</v>
      </c>
      <c r="AF608" s="1" cm="1">
        <f t="array" ref="AF608">[1]!table_weight[SlidingTackle]*(('F+ , F-'!AF$2-[1]!tbl_gk[[#This Row],[SlidingTackle]])/('F+ , F-'!AF$2-'F+ , F-'!AF$3))</f>
        <v>2.2416857476822579E-3</v>
      </c>
      <c r="AG608" s="1" cm="1">
        <f t="array" ref="AG608">[1]!table_weight[GKDiving]*(('F+ , F-'!AG$2-[1]!tbl_gk[[#This Row],[GKDiving]])/('F+ , F-'!AG$2-'F+ , F-'!AG$3))</f>
        <v>3.2454238921001903E-2</v>
      </c>
      <c r="AH608" s="1" cm="1">
        <f t="array" ref="AH608">[1]!table_weight[GKHandling]*(('F+ , F-'!AH$2-[1]!tbl_gk[[#This Row],[GKHandling]])/('F+ , F-'!AH$2-'F+ , F-'!AH$3))</f>
        <v>2.8518141294427302E-2</v>
      </c>
      <c r="AI608" s="1" cm="1">
        <f t="array" ref="AI608">[1]!table_weight[GKKicking]*(('F+ , F-'!AI$2-[1]!tbl_gk[[#This Row],[GKKicking]])/('F+ , F-'!AI$2-'F+ , F-'!AI$3))</f>
        <v>1.6994219653179179E-2</v>
      </c>
      <c r="AJ608" s="1" cm="1">
        <f t="array" ref="AJ608">[1]!table_weight[GKPositioning]*(('F+ , F-'!AJ$2-[1]!tbl_gk[[#This Row],[GKPositioning]])/('F+ , F-'!AJ$2-'F+ , F-'!AJ$3))</f>
        <v>1.2613793264842845E-2</v>
      </c>
      <c r="AK608" s="1" cm="1">
        <f t="array" ref="AK608">[1]!table_weight[GKReflexes]*(('F+ , F-'!AK$2-[1]!tbl_gk[[#This Row],[GKReflexes]])/('F+ , F-'!AK$2-'F+ , F-'!AK$3))</f>
        <v>2.7329885407159499E-2</v>
      </c>
    </row>
    <row r="609" spans="1:37" x14ac:dyDescent="0.55000000000000004">
      <c r="A609" s="8">
        <f>[1]!tbl_gk[[#This Row],[ID]]</f>
        <v>220624</v>
      </c>
      <c r="B609" s="2" cm="1">
        <f t="array" ref="B609">[1]!table_weight[ValueEUR]*(('F+ , F-'!B$2-[1]!tbl_gk[[#This Row],[ValueEUR]])/('F+ , F-'!B$2-'F+ , F-'!B$3))</f>
        <v>3.9848617057206497E-4</v>
      </c>
      <c r="C609" s="2" cm="1">
        <f t="array" ref="C609">[1]!table_weight[WageEUR]*(('F+ , F-'!C$2-[1]!tbl_gk[[#This Row],[WageEUR]])/('F+ , F-'!C$2-'F+ , F-'!C$3))</f>
        <v>7.0417683556952691E-4</v>
      </c>
      <c r="D609" s="2" cm="1">
        <f t="array" ref="D609">[1]!table_weight[Crossing]*(('F+ , F-'!D$2-[1]!tbl_gk[[#This Row],[Crossing]])/('F+ , F-'!D$2-'F+ , F-'!D$3))</f>
        <v>3.5866971962916043E-2</v>
      </c>
      <c r="E609" s="2" cm="1">
        <f t="array" ref="E609">[1]!table_weight[Finishing]*(('F+ , F-'!E$2-[1]!tbl_gk[[#This Row],[Finishing]])/('F+ , F-'!E$2-'F+ , F-'!E$3))</f>
        <v>9.9825068451474385E-3</v>
      </c>
      <c r="F609" s="2" cm="1">
        <f t="array" ref="F609">[1]!table_weight[HeadingAccuracy]*(('F+ , F-'!F$2-[1]!tbl_gk[[#This Row],[HeadingAccuracy]])/('F+ , F-'!F$2-'F+ , F-'!F$3))</f>
        <v>8.351378275679E-3</v>
      </c>
      <c r="G609" s="2" cm="1">
        <f t="array" ref="G609">[1]!table_weight[ShortPassing]*(('F+ , F-'!G$2-[1]!tbl_gk[[#This Row],[ShortPassing]])/('F+ , F-'!G$2-'F+ , F-'!G$3))</f>
        <v>5.3440942305594832E-2</v>
      </c>
      <c r="H609" s="2" cm="1">
        <f t="array" ref="H609">[1]!table_weight[Volleys]*(('F+ , F-'!H$2-[1]!tbl_gk[[#This Row],[Volleys]])/('F+ , F-'!H$2-'F+ , F-'!H$3))</f>
        <v>1.1573920979881087E-3</v>
      </c>
      <c r="I609" s="2" cm="1">
        <f t="array" ref="I609">[1]!table_weight[Dribbling]*(('F+ , F-'!I$2-[1]!tbl_gk[[#This Row],[Dribbling]])/('F+ , F-'!I$2-'F+ , F-'!I$3))</f>
        <v>1.6623929766613008E-2</v>
      </c>
      <c r="J609" s="2" cm="1">
        <f t="array" ref="J609">[1]!table_weight[Curve]*(('F+ , F-'!J$2-[1]!tbl_gk[[#This Row],[Curve]])/('F+ , F-'!J$2-'F+ , F-'!J$3))</f>
        <v>8.6198154345400926E-3</v>
      </c>
      <c r="K609" s="2" cm="1">
        <f t="array" ref="K609">[1]!table_weight[FKAccuracy]*(('F+ , F-'!K$2-[1]!tbl_gk[[#This Row],[FKAccuracy]])/('F+ , F-'!K$2-'F+ , F-'!K$3))</f>
        <v>8.3662914511712649E-3</v>
      </c>
      <c r="L609" s="2" cm="1">
        <f t="array" ref="L609">[1]!table_weight[LongPassing]*(('F+ , F-'!L$2-[1]!tbl_gk[[#This Row],[LongPassing]])/('F+ , F-'!L$2-'F+ , F-'!L$3))</f>
        <v>2.4905508603486726E-2</v>
      </c>
      <c r="M609" s="2" cm="1">
        <f t="array" ref="M609">[1]!table_weight[BallControl]*(('F+ , F-'!M$2-[1]!tbl_gk[[#This Row],[BallControl]])/('F+ , F-'!M$2-'F+ , F-'!M$3))</f>
        <v>1.3907601373375588E-2</v>
      </c>
      <c r="N609" s="2" cm="1">
        <f t="array" ref="N609">[1]!table_weight[Acceleration]*(('F+ , F-'!N$2-[1]!tbl_gk[[#This Row],[Acceleration]])/('F+ , F-'!N$2-'F+ , F-'!N$3))</f>
        <v>2.2548721344333263E-4</v>
      </c>
      <c r="O609" s="2" cm="1">
        <f t="array" ref="O609">[1]!table_weight[SprintSpeed]*(('F+ , F-'!O$2-[1]!tbl_gk[[#This Row],[SprintSpeed]])/('F+ , F-'!O$2-'F+ , F-'!O$3))</f>
        <v>8.4332217827806416E-4</v>
      </c>
      <c r="P609" s="2" cm="1">
        <f t="array" ref="P609">[1]!table_weight[Agility]*(('F+ , F-'!P$2-[1]!tbl_gk[[#This Row],[Agility]])/('F+ , F-'!P$2-'F+ , F-'!P$3))</f>
        <v>9.3608855397720326E-4</v>
      </c>
      <c r="Q609" s="2" cm="1">
        <f t="array" ref="Q609">[1]!table_weight[Reactions]*(('F+ , F-'!Q$2-[1]!tbl_gk[[#This Row],[Reactions]])/('F+ , F-'!Q$2-'F+ , F-'!Q$3))</f>
        <v>1.9078754002670962E-3</v>
      </c>
      <c r="R609" s="2" cm="1">
        <f t="array" ref="R609">[1]!table_weight[Balance]*(('F+ , F-'!R$2-[1]!tbl_gk[[#This Row],[Balance]])/('F+ , F-'!R$2-'F+ , F-'!R$3))</f>
        <v>4.3461254291798717E-4</v>
      </c>
      <c r="S609" s="2" cm="1">
        <f t="array" ref="S609">[1]!table_weight[ShotPower]*(('F+ , F-'!S$2-[1]!tbl_gk[[#This Row],[ShotPower]])/('F+ , F-'!S$2-'F+ , F-'!S$3))</f>
        <v>4.93444240800784E-3</v>
      </c>
      <c r="T609" s="2" cm="1">
        <f t="array" ref="T609">[1]!table_weight[Jumping]*(('F+ , F-'!T$2-[1]!tbl_gk[[#This Row],[Jumping]])/('F+ , F-'!T$2-'F+ , F-'!T$3))</f>
        <v>1.3739364259988001E-3</v>
      </c>
      <c r="U609" s="2" cm="1">
        <f t="array" ref="U609">[1]!table_weight[Stamina]*(('F+ , F-'!U$2-[1]!tbl_gk[[#This Row],[Stamina]])/('F+ , F-'!U$2-'F+ , F-'!U$3))</f>
        <v>4.2935513312462497E-3</v>
      </c>
      <c r="V609" s="2" cm="1">
        <f t="array" ref="V609">[1]!table_weight[Strength]*(('F+ , F-'!V$2-[1]!tbl_gk[[#This Row],[Strength]])/('F+ , F-'!V$2-'F+ , F-'!V$3))</f>
        <v>1.0648007301490701E-2</v>
      </c>
      <c r="W609" s="2" cm="1">
        <f t="array" ref="W609">[1]!table_weight[LongShots]*(('F+ , F-'!W$2-[1]!tbl_gk[[#This Row],[LongShots]])/('F+ , F-'!W$2-'F+ , F-'!W$3))</f>
        <v>8.3106398450658349E-3</v>
      </c>
      <c r="X609" s="2" cm="1">
        <f t="array" ref="X609">[1]!table_weight[Aggression]*(('F+ , F-'!X$2-[1]!tbl_gk[[#This Row],[Aggression]])/('F+ , F-'!X$2-'F+ , F-'!X$3))</f>
        <v>1.5211439002129575E-2</v>
      </c>
      <c r="Y609" s="2" cm="1">
        <f t="array" ref="Y609">[1]!table_weight[Interceptions]*(('F+ , F-'!Y$2-[1]!tbl_gk[[#This Row],[Interceptions]])/('F+ , F-'!Y$2-'F+ , F-'!Y$3))</f>
        <v>1.1080853126754575E-2</v>
      </c>
      <c r="Z609" s="2" cm="1">
        <f t="array" ref="Z609">[1]!table_weight[Positioning]*(('F+ , F-'!Z$2-[1]!tbl_gk[[#This Row],[Positioning]])/('F+ , F-'!Z$2-'F+ , F-'!Z$3))</f>
        <v>4.4366697089544168E-4</v>
      </c>
      <c r="AA609" s="2" cm="1">
        <f t="array" ref="AA609">[1]!table_weight[Vision]*(('F+ , F-'!AA$2-[1]!tbl_gk[[#This Row],[Vision]])/('F+ , F-'!AA$2-'F+ , F-'!AA$3))</f>
        <v>3.1234154751039387E-2</v>
      </c>
      <c r="AB609" s="2" cm="1">
        <f t="array" ref="AB609">[1]!table_weight[Penalties]*(('F+ , F-'!AB$2-[1]!tbl_gk[[#This Row],[Penalties]])/('F+ , F-'!AB$2-'F+ , F-'!AB$3))</f>
        <v>1.9182071976949979E-3</v>
      </c>
      <c r="AC609" s="2" cm="1">
        <f t="array" ref="AC609">[1]!table_weight[Composure]*(('F+ , F-'!AC$2-[1]!tbl_gk[[#This Row],[Composure]])/('F+ , F-'!AC$2-'F+ , F-'!AC$3))</f>
        <v>1.9214449265847853E-3</v>
      </c>
      <c r="AD609" s="2" cm="1">
        <f t="array" ref="AD609">[1]!table_weight[Marking]*(('F+ , F-'!AD$2-[1]!tbl_gk[[#This Row],[Marking]])/('F+ , F-'!AD$2-'F+ , F-'!AD$3))</f>
        <v>2.2084755884573357E-2</v>
      </c>
      <c r="AE609" s="2" cm="1">
        <f t="array" ref="AE609">[1]!table_weight[StandingTackle]*(('F+ , F-'!AE$2-[1]!tbl_gk[[#This Row],[StandingTackle]])/('F+ , F-'!AE$2-'F+ , F-'!AE$3))</f>
        <v>8.9667429907290316E-3</v>
      </c>
      <c r="AF609" s="2" cm="1">
        <f t="array" ref="AF609">[1]!table_weight[SlidingTackle]*(('F+ , F-'!AF$2-[1]!tbl_gk[[#This Row],[SlidingTackle]])/('F+ , F-'!AF$2-'F+ , F-'!AF$3))</f>
        <v>2.9889143302430105E-3</v>
      </c>
      <c r="AG609" s="2" cm="1">
        <f t="array" ref="AG609">[1]!table_weight[GKDiving]*(('F+ , F-'!AG$2-[1]!tbl_gk[[#This Row],[GKDiving]])/('F+ , F-'!AG$2-'F+ , F-'!AG$3))</f>
        <v>3.9286710272791778E-2</v>
      </c>
      <c r="AH609" s="2" cm="1">
        <f t="array" ref="AH609">[1]!table_weight[GKHandling]*(('F+ , F-'!AH$2-[1]!tbl_gk[[#This Row],[GKHandling]])/('F+ , F-'!AH$2-'F+ , F-'!AH$3))</f>
        <v>3.7430060448935834E-2</v>
      </c>
      <c r="AI609" s="2" cm="1">
        <f t="array" ref="AI609">[1]!table_weight[GKKicking]*(('F+ , F-'!AI$2-[1]!tbl_gk[[#This Row],[GKKicking]])/('F+ , F-'!AI$2-'F+ , F-'!AI$3))</f>
        <v>2.2360815333130498E-2</v>
      </c>
      <c r="AJ609" s="2" cm="1">
        <f t="array" ref="AJ609">[1]!table_weight[GKPositioning]*(('F+ , F-'!AJ$2-[1]!tbl_gk[[#This Row],[GKPositioning]])/('F+ , F-'!AJ$2-'F+ , F-'!AJ$3))</f>
        <v>1.5767241581053557E-2</v>
      </c>
      <c r="AK609" s="2" cm="1">
        <f t="array" ref="AK609">[1]!table_weight[GKReflexes]*(('F+ , F-'!AK$2-[1]!tbl_gk[[#This Row],[GKReflexes]])/('F+ , F-'!AK$2-'F+ , F-'!AK$3))</f>
        <v>3.2795862488591399E-2</v>
      </c>
    </row>
    <row r="610" spans="1:37" x14ac:dyDescent="0.55000000000000004">
      <c r="A610" s="7">
        <f>[1]!tbl_gk[[#This Row],[ID]]</f>
        <v>220807</v>
      </c>
      <c r="B610" s="1" cm="1">
        <f t="array" ref="B610">[1]!table_weight[ValueEUR]*(('F+ , F-'!B$2-[1]!tbl_gk[[#This Row],[ValueEUR]])/('F+ , F-'!B$2-'F+ , F-'!B$3))</f>
        <v>3.6761969725122341E-4</v>
      </c>
      <c r="C610" s="1" cm="1">
        <f t="array" ref="C610">[1]!table_weight[WageEUR]*(('F+ , F-'!C$2-[1]!tbl_gk[[#This Row],[WageEUR]])/('F+ , F-'!C$2-'F+ , F-'!C$3))</f>
        <v>1.1736280592825449E-3</v>
      </c>
      <c r="D610" s="1" cm="1">
        <f t="array" ref="D610">[1]!table_weight[Crossing]*(('F+ , F-'!D$2-[1]!tbl_gk[[#This Row],[Crossing]])/('F+ , F-'!D$2-'F+ , F-'!D$3))</f>
        <v>3.1383600467551537E-2</v>
      </c>
      <c r="E610" s="1" cm="1">
        <f t="array" ref="E610">[1]!table_weight[Finishing]*(('F+ , F-'!E$2-[1]!tbl_gk[[#This Row],[Finishing]])/('F+ , F-'!E$2-'F+ , F-'!E$3))</f>
        <v>1.6970261636750646E-2</v>
      </c>
      <c r="F610" s="1" cm="1">
        <f t="array" ref="F610">[1]!table_weight[HeadingAccuracy]*(('F+ , F-'!F$2-[1]!tbl_gk[[#This Row],[HeadingAccuracy]])/('F+ , F-'!F$2-'F+ , F-'!F$3))</f>
        <v>1.1691929585950599E-2</v>
      </c>
      <c r="G610" s="1" cm="1">
        <f t="array" ref="G610">[1]!table_weight[ShortPassing]*(('F+ , F-'!G$2-[1]!tbl_gk[[#This Row],[ShortPassing]])/('F+ , F-'!G$2-'F+ , F-'!G$3))</f>
        <v>4.6409239370648142E-2</v>
      </c>
      <c r="H610" s="1" cm="1">
        <f t="array" ref="H610">[1]!table_weight[Volleys]*(('F+ , F-'!H$2-[1]!tbl_gk[[#This Row],[Volleys]])/('F+ , F-'!H$2-'F+ , F-'!H$3))</f>
        <v>1.3888705175857305E-3</v>
      </c>
      <c r="I610" s="1" cm="1">
        <f t="array" ref="I610">[1]!table_weight[Dribbling]*(('F+ , F-'!I$2-[1]!tbl_gk[[#This Row],[Dribbling]])/('F+ , F-'!I$2-'F+ , F-'!I$3))</f>
        <v>1.7601807988178481E-2</v>
      </c>
      <c r="J610" s="1" cm="1">
        <f t="array" ref="J610">[1]!table_weight[Curve]*(('F+ , F-'!J$2-[1]!tbl_gk[[#This Row],[Curve]])/('F+ , F-'!J$2-'F+ , F-'!J$3))</f>
        <v>9.8029273569279467E-3</v>
      </c>
      <c r="K610" s="1" cm="1">
        <f t="array" ref="K610">[1]!table_weight[FKAccuracy]*(('F+ , F-'!K$2-[1]!tbl_gk[[#This Row],[FKAccuracy]])/('F+ , F-'!K$2-'F+ , F-'!K$3))</f>
        <v>9.4310921813203358E-3</v>
      </c>
      <c r="L610" s="1" cm="1">
        <f t="array" ref="L610">[1]!table_weight[LongPassing]*(('F+ , F-'!L$2-[1]!tbl_gk[[#This Row],[LongPassing]])/('F+ , F-'!L$2-'F+ , F-'!L$3))</f>
        <v>2.7612629103865718E-2</v>
      </c>
      <c r="M610" s="1" cm="1">
        <f t="array" ref="M610">[1]!table_weight[BallControl]*(('F+ , F-'!M$2-[1]!tbl_gk[[#This Row],[BallControl]])/('F+ , F-'!M$2-'F+ , F-'!M$3))</f>
        <v>1.2169151201703639E-2</v>
      </c>
      <c r="N610" s="1" cm="1">
        <f t="array" ref="N610">[1]!table_weight[Acceleration]*(('F+ , F-'!N$2-[1]!tbl_gk[[#This Row],[Acceleration]])/('F+ , F-'!N$2-'F+ , F-'!N$3))</f>
        <v>6.0881547629699816E-3</v>
      </c>
      <c r="O610" s="1" cm="1">
        <f t="array" ref="O610">[1]!table_weight[SprintSpeed]*(('F+ , F-'!O$2-[1]!tbl_gk[[#This Row],[SprintSpeed]])/('F+ , F-'!O$2-'F+ , F-'!O$3))</f>
        <v>4.7788256769090301E-3</v>
      </c>
      <c r="P610" s="1" cm="1">
        <f t="array" ref="P610">[1]!table_weight[Agility]*(('F+ , F-'!P$2-[1]!tbl_gk[[#This Row],[Agility]])/('F+ , F-'!P$2-'F+ , F-'!P$3))</f>
        <v>4.680442769886016E-3</v>
      </c>
      <c r="Q610" s="1" cm="1">
        <f t="array" ref="Q610">[1]!table_weight[Reactions]*(('F+ , F-'!Q$2-[1]!tbl_gk[[#This Row],[Reactions]])/('F+ , F-'!Q$2-'F+ , F-'!Q$3))</f>
        <v>2.1141322002959716E-3</v>
      </c>
      <c r="R610" s="1" cm="1">
        <f t="array" ref="R610">[1]!table_weight[Balance]*(('F+ , F-'!R$2-[1]!tbl_gk[[#This Row],[Balance]])/('F+ , F-'!R$2-'F+ , F-'!R$3))</f>
        <v>1.3038376287539614E-3</v>
      </c>
      <c r="S610" s="1" cm="1">
        <f t="array" ref="S610">[1]!table_weight[ShotPower]*(('F+ , F-'!S$2-[1]!tbl_gk[[#This Row],[ShotPower]])/('F+ , F-'!S$2-'F+ , F-'!S$3))</f>
        <v>5.7135648934827617E-3</v>
      </c>
      <c r="T610" s="1" cm="1">
        <f t="array" ref="T610">[1]!table_weight[Jumping]*(('F+ , F-'!T$2-[1]!tbl_gk[[#This Row],[Jumping]])/('F+ , F-'!T$2-'F+ , F-'!T$3))</f>
        <v>2.2326466922480506E-3</v>
      </c>
      <c r="U610" s="1" cm="1">
        <f t="array" ref="U610">[1]!table_weight[Stamina]*(('F+ , F-'!U$2-[1]!tbl_gk[[#This Row],[Stamina]])/('F+ , F-'!U$2-'F+ , F-'!U$3))</f>
        <v>1.7174205324985E-3</v>
      </c>
      <c r="V610" s="1" cm="1">
        <f t="array" ref="V610">[1]!table_weight[Strength]*(('F+ , F-'!V$2-[1]!tbl_gk[[#This Row],[Strength]])/('F+ , F-'!V$2-'F+ , F-'!V$3))</f>
        <v>2.9282020079099427E-2</v>
      </c>
      <c r="W610" s="1" cm="1">
        <f t="array" ref="W610">[1]!table_weight[LongShots]*(('F+ , F-'!W$2-[1]!tbl_gk[[#This Row],[LongShots]])/('F+ , F-'!W$2-'F+ , F-'!W$3))</f>
        <v>8.0509323499075268E-3</v>
      </c>
      <c r="X610" s="1" cm="1">
        <f t="array" ref="X610">[1]!table_weight[Aggression]*(('F+ , F-'!X$2-[1]!tbl_gk[[#This Row],[Aggression]])/('F+ , F-'!X$2-'F+ , F-'!X$3))</f>
        <v>1.1560693641618476E-2</v>
      </c>
      <c r="Y610" s="1" cm="1">
        <f t="array" ref="Y610">[1]!table_weight[Interceptions]*(('F+ , F-'!Y$2-[1]!tbl_gk[[#This Row],[Interceptions]])/('F+ , F-'!Y$2-'F+ , F-'!Y$3))</f>
        <v>1.7313833010554024E-2</v>
      </c>
      <c r="Z610" s="1" cm="1">
        <f t="array" ref="Z610">[1]!table_weight[Positioning]*(('F+ , F-'!Z$2-[1]!tbl_gk[[#This Row],[Positioning]])/('F+ , F-'!Z$2-'F+ , F-'!Z$3))</f>
        <v>1.1831119223878444E-3</v>
      </c>
      <c r="AA610" s="1" cm="1">
        <f t="array" ref="AA610">[1]!table_weight[Vision]*(('F+ , F-'!AA$2-[1]!tbl_gk[[#This Row],[Vision]])/('F+ , F-'!AA$2-'F+ , F-'!AA$3))</f>
        <v>1.7036811682385123E-2</v>
      </c>
      <c r="AB610" s="1" cm="1">
        <f t="array" ref="AB610">[1]!table_weight[Penalties]*(('F+ , F-'!AB$2-[1]!tbl_gk[[#This Row],[Penalties]])/('F+ , F-'!AB$2-'F+ , F-'!AB$3))</f>
        <v>1.7616188550260185E-3</v>
      </c>
      <c r="AC610" s="1" cm="1">
        <f t="array" ref="AC610">[1]!table_weight[Composure]*(('F+ , F-'!AC$2-[1]!tbl_gk[[#This Row],[Composure]])/('F+ , F-'!AC$2-'F+ , F-'!AC$3))</f>
        <v>1.4944571651214996E-3</v>
      </c>
      <c r="AD610" s="1" cm="1">
        <f t="array" ref="AD610">[1]!table_weight[Marking]*(('F+ , F-'!AD$2-[1]!tbl_gk[[#This Row],[Marking]])/('F+ , F-'!AD$2-'F+ , F-'!AD$3))</f>
        <v>3.1549651263676225E-2</v>
      </c>
      <c r="AE610" s="1" cm="1">
        <f t="array" ref="AE610">[1]!table_weight[StandingTackle]*(('F+ , F-'!AE$2-[1]!tbl_gk[[#This Row],[StandingTackle]])/('F+ , F-'!AE$2-'F+ , F-'!AE$3))</f>
        <v>1.7933485981458063E-2</v>
      </c>
      <c r="AF610" s="1" cm="1">
        <f t="array" ref="AF610">[1]!table_weight[SlidingTackle]*(('F+ , F-'!AF$2-[1]!tbl_gk[[#This Row],[SlidingTackle]])/('F+ , F-'!AF$2-'F+ , F-'!AF$3))</f>
        <v>6.7250572430467732E-3</v>
      </c>
      <c r="AG610" s="1" cm="1">
        <f t="array" ref="AG610">[1]!table_weight[GKDiving]*(('F+ , F-'!AG$2-[1]!tbl_gk[[#This Row],[GKDiving]])/('F+ , F-'!AG$2-'F+ , F-'!AG$3))</f>
        <v>3.2454238921001903E-2</v>
      </c>
      <c r="AH610" s="1" cm="1">
        <f t="array" ref="AH610">[1]!table_weight[GKHandling]*(('F+ , F-'!AH$2-[1]!tbl_gk[[#This Row],[GKHandling]])/('F+ , F-'!AH$2-'F+ , F-'!AH$3))</f>
        <v>4.4559595772542655E-2</v>
      </c>
      <c r="AI610" s="1" cm="1">
        <f t="array" ref="AI610">[1]!table_weight[GKKicking]*(('F+ , F-'!AI$2-[1]!tbl_gk[[#This Row],[GKKicking]])/('F+ , F-'!AI$2-'F+ , F-'!AI$3))</f>
        <v>2.5938545786431375E-2</v>
      </c>
      <c r="AJ610" s="1" cm="1">
        <f t="array" ref="AJ610">[1]!table_weight[GKPositioning]*(('F+ , F-'!AJ$2-[1]!tbl_gk[[#This Row],[GKPositioning]])/('F+ , F-'!AJ$2-'F+ , F-'!AJ$3))</f>
        <v>1.6397931244295699E-2</v>
      </c>
      <c r="AK610" s="1" cm="1">
        <f t="array" ref="AK610">[1]!table_weight[GKReflexes]*(('F+ , F-'!AK$2-[1]!tbl_gk[[#This Row],[GKReflexes]])/('F+ , F-'!AK$2-'F+ , F-'!AK$3))</f>
        <v>3.2795862488591399E-2</v>
      </c>
    </row>
    <row r="611" spans="1:37" x14ac:dyDescent="0.55000000000000004">
      <c r="A611" s="8">
        <f>[1]!tbl_gk[[#This Row],[ID]]</f>
        <v>220820</v>
      </c>
      <c r="B611" s="2" cm="1">
        <f t="array" ref="B611">[1]!table_weight[ValueEUR]*(('F+ , F-'!B$2-[1]!tbl_gk[[#This Row],[ValueEUR]])/('F+ , F-'!B$2-'F+ , F-'!B$3))</f>
        <v>3.367532239303818E-4</v>
      </c>
      <c r="C611" s="2" cm="1">
        <f t="array" ref="C611">[1]!table_weight[WageEUR]*(('F+ , F-'!C$2-[1]!tbl_gk[[#This Row],[WageEUR]])/('F+ , F-'!C$2-'F+ , F-'!C$3))</f>
        <v>1.0171443180448721E-3</v>
      </c>
      <c r="D611" s="2" cm="1">
        <f t="array" ref="D611">[1]!table_weight[Crossing]*(('F+ , F-'!D$2-[1]!tbl_gk[[#This Row],[Crossing]])/('F+ , F-'!D$2-'F+ , F-'!D$3))</f>
        <v>3.0262757593710415E-2</v>
      </c>
      <c r="E611" s="2" cm="1">
        <f t="array" ref="E611">[1]!table_weight[Finishing]*(('F+ , F-'!E$2-[1]!tbl_gk[[#This Row],[Finishing]])/('F+ , F-'!E$2-'F+ , F-'!E$3))</f>
        <v>7.9860054761179498E-3</v>
      </c>
      <c r="F611" s="2" cm="1">
        <f t="array" ref="F611">[1]!table_weight[HeadingAccuracy]*(('F+ , F-'!F$2-[1]!tbl_gk[[#This Row],[HeadingAccuracy]])/('F+ , F-'!F$2-'F+ , F-'!F$3))</f>
        <v>7.0986715343271502E-3</v>
      </c>
      <c r="G611" s="2" cm="1">
        <f t="array" ref="G611">[1]!table_weight[ShortPassing]*(('F+ , F-'!G$2-[1]!tbl_gk[[#This Row],[ShortPassing]])/('F+ , F-'!G$2-'F+ , F-'!G$3))</f>
        <v>4.5002898783658811E-2</v>
      </c>
      <c r="H611" s="2" cm="1">
        <f t="array" ref="H611">[1]!table_weight[Volleys]*(('F+ , F-'!H$2-[1]!tbl_gk[[#This Row],[Volleys]])/('F+ , F-'!H$2-'F+ , F-'!H$3))</f>
        <v>1.1573920979881087E-3</v>
      </c>
      <c r="I611" s="2" cm="1">
        <f t="array" ref="I611">[1]!table_weight[Dribbling]*(('F+ , F-'!I$2-[1]!tbl_gk[[#This Row],[Dribbling]])/('F+ , F-'!I$2-'F+ , F-'!I$3))</f>
        <v>1.1734538658785652E-2</v>
      </c>
      <c r="J611" s="2" cm="1">
        <f t="array" ref="J611">[1]!table_weight[Curve]*(('F+ , F-'!J$2-[1]!tbl_gk[[#This Row],[Curve]])/('F+ , F-'!J$2-'F+ , F-'!J$3))</f>
        <v>8.6198154345400926E-3</v>
      </c>
      <c r="K611" s="2" cm="1">
        <f t="array" ref="K611">[1]!table_weight[FKAccuracy]*(('F+ , F-'!K$2-[1]!tbl_gk[[#This Row],[FKAccuracy]])/('F+ , F-'!K$2-'F+ , F-'!K$3))</f>
        <v>8.3662914511712649E-3</v>
      </c>
      <c r="L611" s="2" cm="1">
        <f t="array" ref="L611">[1]!table_weight[LongPassing]*(('F+ , F-'!L$2-[1]!tbl_gk[[#This Row],[LongPassing]])/('F+ , F-'!L$2-'F+ , F-'!L$3))</f>
        <v>2.4364084503410925E-2</v>
      </c>
      <c r="M611" s="2" cm="1">
        <f t="array" ref="M611">[1]!table_weight[BallControl]*(('F+ , F-'!M$2-[1]!tbl_gk[[#This Row],[BallControl]])/('F+ , F-'!M$2-'F+ , F-'!M$3))</f>
        <v>9.9960884871137055E-3</v>
      </c>
      <c r="N611" s="2" cm="1">
        <f t="array" ref="N611">[1]!table_weight[Acceleration]*(('F+ , F-'!N$2-[1]!tbl_gk[[#This Row],[Acceleration]])/('F+ , F-'!N$2-'F+ , F-'!N$3))</f>
        <v>4.7352314823099848E-3</v>
      </c>
      <c r="O611" s="2" cm="1">
        <f t="array" ref="O611">[1]!table_weight[SprintSpeed]*(('F+ , F-'!O$2-[1]!tbl_gk[[#This Row],[SprintSpeed]])/('F+ , F-'!O$2-'F+ , F-'!O$3))</f>
        <v>6.4654700334651587E-3</v>
      </c>
      <c r="P611" s="2" cm="1">
        <f t="array" ref="P611">[1]!table_weight[Agility]*(('F+ , F-'!P$2-[1]!tbl_gk[[#This Row],[Agility]])/('F+ , F-'!P$2-'F+ , F-'!P$3))</f>
        <v>4.3294095621445646E-3</v>
      </c>
      <c r="Q611" s="2" cm="1">
        <f t="array" ref="Q611">[1]!table_weight[Reactions]*(('F+ , F-'!Q$2-[1]!tbl_gk[[#This Row],[Reactions]])/('F+ , F-'!Q$2-'F+ , F-'!Q$3))</f>
        <v>1.8047470002526586E-3</v>
      </c>
      <c r="R611" s="2" cm="1">
        <f t="array" ref="R611">[1]!table_weight[Balance]*(('F+ , F-'!R$2-[1]!tbl_gk[[#This Row],[Balance]])/('F+ , F-'!R$2-'F+ , F-'!R$3))</f>
        <v>2.0488877023276536E-3</v>
      </c>
      <c r="S611" s="2" cm="1">
        <f t="array" ref="S611">[1]!table_weight[ShotPower]*(('F+ , F-'!S$2-[1]!tbl_gk[[#This Row],[ShotPower]])/('F+ , F-'!S$2-'F+ , F-'!S$3))</f>
        <v>5.1941499031661464E-3</v>
      </c>
      <c r="T611" s="2" cm="1">
        <f t="array" ref="T611">[1]!table_weight[Jumping]*(('F+ , F-'!T$2-[1]!tbl_gk[[#This Row],[Jumping]])/('F+ , F-'!T$2-'F+ , F-'!T$3))</f>
        <v>1.6315495058735752E-3</v>
      </c>
      <c r="U611" s="2" cm="1">
        <f t="array" ref="U611">[1]!table_weight[Stamina]*(('F+ , F-'!U$2-[1]!tbl_gk[[#This Row],[Stamina]])/('F+ , F-'!U$2-'F+ , F-'!U$3))</f>
        <v>1.2021943727489499E-2</v>
      </c>
      <c r="V611" s="2" cm="1">
        <f t="array" ref="V611">[1]!table_weight[Strength]*(('F+ , F-'!V$2-[1]!tbl_gk[[#This Row],[Strength]])/('F+ , F-'!V$2-'F+ , F-'!V$3))</f>
        <v>1.1535341243281592E-2</v>
      </c>
      <c r="W611" s="2" cm="1">
        <f t="array" ref="W611">[1]!table_weight[LongShots]*(('F+ , F-'!W$2-[1]!tbl_gk[[#This Row],[LongShots]])/('F+ , F-'!W$2-'F+ , F-'!W$3))</f>
        <v>7.271809864432606E-3</v>
      </c>
      <c r="X611" s="2" cm="1">
        <f t="array" ref="X611">[1]!table_weight[Aggression]*(('F+ , F-'!X$2-[1]!tbl_gk[[#This Row],[Aggression]])/('F+ , F-'!X$2-'F+ , F-'!X$3))</f>
        <v>9.7353209613629272E-3</v>
      </c>
      <c r="Y611" s="2" cm="1">
        <f t="array" ref="Y611">[1]!table_weight[Interceptions]*(('F+ , F-'!Y$2-[1]!tbl_gk[[#This Row],[Interceptions]])/('F+ , F-'!Y$2-'F+ , F-'!Y$3))</f>
        <v>1.8006386330976187E-2</v>
      </c>
      <c r="Z611" s="2" cm="1">
        <f t="array" ref="Z611">[1]!table_weight[Positioning]*(('F+ , F-'!Z$2-[1]!tbl_gk[[#This Row],[Positioning]])/('F+ , F-'!Z$2-'F+ , F-'!Z$3))</f>
        <v>1.0352229320893639E-3</v>
      </c>
      <c r="AA611" s="2" cm="1">
        <f t="array" ref="AA611">[1]!table_weight[Vision]*(('F+ , F-'!AA$2-[1]!tbl_gk[[#This Row],[Vision]])/('F+ , F-'!AA$2-'F+ , F-'!AA$3))</f>
        <v>2.3425616063279545E-2</v>
      </c>
      <c r="AB611" s="2" cm="1">
        <f t="array" ref="AB611">[1]!table_weight[Penalties]*(('F+ , F-'!AB$2-[1]!tbl_gk[[#This Row],[Penalties]])/('F+ , F-'!AB$2-'F+ , F-'!AB$3))</f>
        <v>1.7616188550260185E-3</v>
      </c>
      <c r="AC611" s="2" cm="1">
        <f t="array" ref="AC611">[1]!table_weight[Composure]*(('F+ , F-'!AC$2-[1]!tbl_gk[[#This Row],[Composure]])/('F+ , F-'!AC$2-'F+ , F-'!AC$3))</f>
        <v>1.9748183967676961E-3</v>
      </c>
      <c r="AD611" s="2" cm="1">
        <f t="array" ref="AD611">[1]!table_weight[Marking]*(('F+ , F-'!AD$2-[1]!tbl_gk[[#This Row],[Marking]])/('F+ , F-'!AD$2-'F+ , F-'!AD$3))</f>
        <v>1.2619860505470488E-2</v>
      </c>
      <c r="AE611" s="2" cm="1">
        <f t="array" ref="AE611">[1]!table_weight[StandingTackle]*(('F+ , F-'!AE$2-[1]!tbl_gk[[#This Row],[StandingTackle]])/('F+ , F-'!AE$2-'F+ , F-'!AE$3))</f>
        <v>1.3450114486093548E-2</v>
      </c>
      <c r="AF611" s="2" cm="1">
        <f t="array" ref="AF611">[1]!table_weight[SlidingTackle]*(('F+ , F-'!AF$2-[1]!tbl_gk[[#This Row],[SlidingTackle]])/('F+ , F-'!AF$2-'F+ , F-'!AF$3))</f>
        <v>5.230600077925268E-3</v>
      </c>
      <c r="AG611" s="2" cm="1">
        <f t="array" ref="AG611">[1]!table_weight[GKDiving]*(('F+ , F-'!AG$2-[1]!tbl_gk[[#This Row],[GKDiving]])/('F+ , F-'!AG$2-'F+ , F-'!AG$3))</f>
        <v>3.2454238921001903E-2</v>
      </c>
      <c r="AH611" s="2" cm="1">
        <f t="array" ref="AH611">[1]!table_weight[GKHandling]*(('F+ , F-'!AH$2-[1]!tbl_gk[[#This Row],[GKHandling]])/('F+ , F-'!AH$2-'F+ , F-'!AH$3))</f>
        <v>3.7430060448935834E-2</v>
      </c>
      <c r="AI611" s="2" cm="1">
        <f t="array" ref="AI611">[1]!table_weight[GKKicking]*(('F+ , F-'!AI$2-[1]!tbl_gk[[#This Row],[GKKicking]])/('F+ , F-'!AI$2-'F+ , F-'!AI$3))</f>
        <v>2.3255247946455719E-2</v>
      </c>
      <c r="AJ611" s="2" cm="1">
        <f t="array" ref="AJ611">[1]!table_weight[GKPositioning]*(('F+ , F-'!AJ$2-[1]!tbl_gk[[#This Row],[GKPositioning]])/('F+ , F-'!AJ$2-'F+ , F-'!AJ$3))</f>
        <v>1.5136551917811415E-2</v>
      </c>
      <c r="AK611" s="2" cm="1">
        <f t="array" ref="AK611">[1]!table_weight[GKReflexes]*(('F+ , F-'!AK$2-[1]!tbl_gk[[#This Row],[GKReflexes]])/('F+ , F-'!AK$2-'F+ , F-'!AK$3))</f>
        <v>3.0973870128114096E-2</v>
      </c>
    </row>
    <row r="612" spans="1:37" x14ac:dyDescent="0.55000000000000004">
      <c r="A612" s="7">
        <f>[1]!tbl_gk[[#This Row],[ID]]</f>
        <v>220833</v>
      </c>
      <c r="B612" s="1" cm="1">
        <f t="array" ref="B612">[1]!table_weight[ValueEUR]*(('F+ , F-'!B$2-[1]!tbl_gk[[#This Row],[ValueEUR]])/('F+ , F-'!B$2-'F+ , F-'!B$3))</f>
        <v>5.8368501049711459E-4</v>
      </c>
      <c r="C612" s="1" cm="1">
        <f t="array" ref="C612">[1]!table_weight[WageEUR]*(('F+ , F-'!C$2-[1]!tbl_gk[[#This Row],[WageEUR]])/('F+ , F-'!C$2-'F+ , F-'!C$3))</f>
        <v>3.9120935309418161E-4</v>
      </c>
      <c r="D612" s="1" cm="1">
        <f t="array" ref="D612">[1]!table_weight[Crossing]*(('F+ , F-'!D$2-[1]!tbl_gk[[#This Row],[Crossing]])/('F+ , F-'!D$2-'F+ , F-'!D$3))</f>
        <v>3.4746129089074922E-2</v>
      </c>
      <c r="E612" s="1" cm="1">
        <f t="array" ref="E612">[1]!table_weight[Finishing]*(('F+ , F-'!E$2-[1]!tbl_gk[[#This Row],[Finishing]])/('F+ , F-'!E$2-'F+ , F-'!E$3))</f>
        <v>9.9825068451474385E-3</v>
      </c>
      <c r="F612" s="1" cm="1">
        <f t="array" ref="F612">[1]!table_weight[HeadingAccuracy]*(('F+ , F-'!F$2-[1]!tbl_gk[[#This Row],[HeadingAccuracy]])/('F+ , F-'!F$2-'F+ , F-'!F$3))</f>
        <v>1.00216539308148E-2</v>
      </c>
      <c r="G612" s="1" cm="1">
        <f t="array" ref="G612">[1]!table_weight[ShortPassing]*(('F+ , F-'!G$2-[1]!tbl_gk[[#This Row],[ShortPassing]])/('F+ , F-'!G$2-'F+ , F-'!G$3))</f>
        <v>4.9221920544626818E-2</v>
      </c>
      <c r="H612" s="1" cm="1">
        <f t="array" ref="H612">[1]!table_weight[Volleys]*(('F+ , F-'!H$2-[1]!tbl_gk[[#This Row],[Volleys]])/('F+ , F-'!H$2-'F+ , F-'!H$3))</f>
        <v>1.1573920979881087E-3</v>
      </c>
      <c r="I612" s="1" cm="1">
        <f t="array" ref="I612">[1]!table_weight[Dribbling]*(('F+ , F-'!I$2-[1]!tbl_gk[[#This Row],[Dribbling]])/('F+ , F-'!I$2-'F+ , F-'!I$3))</f>
        <v>1.4668173323482065E-2</v>
      </c>
      <c r="J612" s="1" cm="1">
        <f t="array" ref="J612">[1]!table_weight[Curve]*(('F+ , F-'!J$2-[1]!tbl_gk[[#This Row],[Curve]])/('F+ , F-'!J$2-'F+ , F-'!J$3))</f>
        <v>9.295879390190295E-3</v>
      </c>
      <c r="K612" s="1" cm="1">
        <f t="array" ref="K612">[1]!table_weight[FKAccuracy]*(('F+ , F-'!K$2-[1]!tbl_gk[[#This Row],[FKAccuracy]])/('F+ , F-'!K$2-'F+ , F-'!K$3))</f>
        <v>8.2141770611499701E-3</v>
      </c>
      <c r="L612" s="1" cm="1">
        <f t="array" ref="L612">[1]!table_weight[LongPassing]*(('F+ , F-'!L$2-[1]!tbl_gk[[#This Row],[LongPassing]])/('F+ , F-'!L$2-'F+ , F-'!L$3))</f>
        <v>2.652978090371412E-2</v>
      </c>
      <c r="M612" s="1" cm="1">
        <f t="array" ref="M612">[1]!table_weight[BallControl]*(('F+ , F-'!M$2-[1]!tbl_gk[[#This Row],[BallControl]])/('F+ , F-'!M$2-'F+ , F-'!M$3))</f>
        <v>1.2603763744621627E-2</v>
      </c>
      <c r="N612" s="1" cm="1">
        <f t="array" ref="N612">[1]!table_weight[Acceleration]*(('F+ , F-'!N$2-[1]!tbl_gk[[#This Row],[Acceleration]])/('F+ , F-'!N$2-'F+ , F-'!N$3))</f>
        <v>5.4116931226399828E-3</v>
      </c>
      <c r="O612" s="1" cm="1">
        <f t="array" ref="O612">[1]!table_weight[SprintSpeed]*(('F+ , F-'!O$2-[1]!tbl_gk[[#This Row],[SprintSpeed]])/('F+ , F-'!O$2-'F+ , F-'!O$3))</f>
        <v>4.4977182841496755E-3</v>
      </c>
      <c r="P612" s="1" cm="1">
        <f t="array" ref="P612">[1]!table_weight[Agility]*(('F+ , F-'!P$2-[1]!tbl_gk[[#This Row],[Agility]])/('F+ , F-'!P$2-'F+ , F-'!P$3))</f>
        <v>4.3294095621445646E-3</v>
      </c>
      <c r="Q612" s="1" cm="1">
        <f t="array" ref="Q612">[1]!table_weight[Reactions]*(('F+ , F-'!Q$2-[1]!tbl_gk[[#This Row],[Reactions]])/('F+ , F-'!Q$2-'F+ , F-'!Q$3))</f>
        <v>1.3406692001876892E-3</v>
      </c>
      <c r="R612" s="1" cm="1">
        <f t="array" ref="R612">[1]!table_weight[Balance]*(('F+ , F-'!R$2-[1]!tbl_gk[[#This Row],[Balance]])/('F+ , F-'!R$2-'F+ , F-'!R$3))</f>
        <v>8.6922508583597434E-4</v>
      </c>
      <c r="S612" s="1" cm="1">
        <f t="array" ref="S612">[1]!table_weight[ShotPower]*(('F+ , F-'!S$2-[1]!tbl_gk[[#This Row],[ShotPower]])/('F+ , F-'!S$2-'F+ , F-'!S$3))</f>
        <v>5.9732723886410689E-3</v>
      </c>
      <c r="T612" s="1" cm="1">
        <f t="array" ref="T612">[1]!table_weight[Jumping]*(('F+ , F-'!T$2-[1]!tbl_gk[[#This Row],[Jumping]])/('F+ , F-'!T$2-'F+ , F-'!T$3))</f>
        <v>2.8337438786225251E-3</v>
      </c>
      <c r="U612" s="1" cm="1">
        <f t="array" ref="U612">[1]!table_weight[Stamina]*(('F+ , F-'!U$2-[1]!tbl_gk[[#This Row],[Stamina]])/('F+ , F-'!U$2-'F+ , F-'!U$3))</f>
        <v>1.4598074526237249E-2</v>
      </c>
      <c r="V612" s="1" cm="1">
        <f t="array" ref="V612">[1]!table_weight[Strength]*(('F+ , F-'!V$2-[1]!tbl_gk[[#This Row],[Strength]])/('F+ , F-'!V$2-'F+ , F-'!V$3))</f>
        <v>2.1296014602981403E-2</v>
      </c>
      <c r="W612" s="1" cm="1">
        <f t="array" ref="W612">[1]!table_weight[LongShots]*(('F+ , F-'!W$2-[1]!tbl_gk[[#This Row],[LongShots]])/('F+ , F-'!W$2-'F+ , F-'!W$3))</f>
        <v>8.0509323499075268E-3</v>
      </c>
      <c r="X612" s="1" cm="1">
        <f t="array" ref="X612">[1]!table_weight[Aggression]*(('F+ , F-'!X$2-[1]!tbl_gk[[#This Row],[Aggression]])/('F+ , F-'!X$2-'F+ , F-'!X$3))</f>
        <v>1.3386066321874024E-2</v>
      </c>
      <c r="Y612" s="1" cm="1">
        <f t="array" ref="Y612">[1]!table_weight[Interceptions]*(('F+ , F-'!Y$2-[1]!tbl_gk[[#This Row],[Interceptions]])/('F+ , F-'!Y$2-'F+ , F-'!Y$3))</f>
        <v>1.7313833010554024E-2</v>
      </c>
      <c r="Z612" s="1" cm="1">
        <f t="array" ref="Z612">[1]!table_weight[Positioning]*(('F+ , F-'!Z$2-[1]!tbl_gk[[#This Row],[Positioning]])/('F+ , F-'!Z$2-'F+ , F-'!Z$3))</f>
        <v>7.394449514924029E-4</v>
      </c>
      <c r="AA612" s="1" cm="1">
        <f t="array" ref="AA612">[1]!table_weight[Vision]*(('F+ , F-'!AA$2-[1]!tbl_gk[[#This Row],[Vision]])/('F+ , F-'!AA$2-'F+ , F-'!AA$3))</f>
        <v>3.9042693438799236E-2</v>
      </c>
      <c r="AB612" s="1" cm="1">
        <f t="array" ref="AB612">[1]!table_weight[Penalties]*(('F+ , F-'!AB$2-[1]!tbl_gk[[#This Row],[Penalties]])/('F+ , F-'!AB$2-'F+ , F-'!AB$3))</f>
        <v>1.9965013690294879E-3</v>
      </c>
      <c r="AC612" s="1" cm="1">
        <f t="array" ref="AC612">[1]!table_weight[Composure]*(('F+ , F-'!AC$2-[1]!tbl_gk[[#This Row],[Composure]])/('F+ , F-'!AC$2-'F+ , F-'!AC$3))</f>
        <v>1.0140959334753034E-3</v>
      </c>
      <c r="AD612" s="1" cm="1">
        <f t="array" ref="AD612">[1]!table_weight[Marking]*(('F+ , F-'!AD$2-[1]!tbl_gk[[#This Row],[Marking]])/('F+ , F-'!AD$2-'F+ , F-'!AD$3))</f>
        <v>2.8394686137308601E-2</v>
      </c>
      <c r="AE612" s="1" cm="1">
        <f t="array" ref="AE612">[1]!table_weight[StandingTackle]*(('F+ , F-'!AE$2-[1]!tbl_gk[[#This Row],[StandingTackle]])/('F+ , F-'!AE$2-'F+ , F-'!AE$3))</f>
        <v>1.3450114486093548E-2</v>
      </c>
      <c r="AF612" s="1" cm="1">
        <f t="array" ref="AF612">[1]!table_weight[SlidingTackle]*(('F+ , F-'!AF$2-[1]!tbl_gk[[#This Row],[SlidingTackle]])/('F+ , F-'!AF$2-'F+ , F-'!AF$3))</f>
        <v>2.9889143302430105E-3</v>
      </c>
      <c r="AG612" s="1" cm="1">
        <f t="array" ref="AG612">[1]!table_weight[GKDiving]*(('F+ , F-'!AG$2-[1]!tbl_gk[[#This Row],[GKDiving]])/('F+ , F-'!AG$2-'F+ , F-'!AG$3))</f>
        <v>3.2454238921001903E-2</v>
      </c>
      <c r="AH612" s="1" cm="1">
        <f t="array" ref="AH612">[1]!table_weight[GKHandling]*(('F+ , F-'!AH$2-[1]!tbl_gk[[#This Row],[GKHandling]])/('F+ , F-'!AH$2-'F+ , F-'!AH$3))</f>
        <v>4.6341979603444362E-2</v>
      </c>
      <c r="AI612" s="1" cm="1">
        <f t="array" ref="AI612">[1]!table_weight[GKKicking]*(('F+ , F-'!AI$2-[1]!tbl_gk[[#This Row],[GKKicking]])/('F+ , F-'!AI$2-'F+ , F-'!AI$3))</f>
        <v>2.6832978399756596E-2</v>
      </c>
      <c r="AJ612" s="1" cm="1">
        <f t="array" ref="AJ612">[1]!table_weight[GKPositioning]*(('F+ , F-'!AJ$2-[1]!tbl_gk[[#This Row],[GKPositioning]])/('F+ , F-'!AJ$2-'F+ , F-'!AJ$3))</f>
        <v>1.2613793264842845E-2</v>
      </c>
      <c r="AK612" s="1" cm="1">
        <f t="array" ref="AK612">[1]!table_weight[GKReflexes]*(('F+ , F-'!AK$2-[1]!tbl_gk[[#This Row],[GKReflexes]])/('F+ , F-'!AK$2-'F+ , F-'!AK$3))</f>
        <v>2.9151877767636801E-2</v>
      </c>
    </row>
    <row r="613" spans="1:37" x14ac:dyDescent="0.55000000000000004">
      <c r="A613" s="8">
        <f>[1]!tbl_gk[[#This Row],[ID]]</f>
        <v>220901</v>
      </c>
      <c r="B613" s="2" cm="1">
        <f t="array" ref="B613">[1]!table_weight[ValueEUR]*(('F+ , F-'!B$2-[1]!tbl_gk[[#This Row],[ValueEUR]])/('F+ , F-'!B$2-'F+ , F-'!B$3))</f>
        <v>2.1578751498600355E-3</v>
      </c>
      <c r="C613" s="2" cm="1">
        <f t="array" ref="C613">[1]!table_weight[WageEUR]*(('F+ , F-'!C$2-[1]!tbl_gk[[#This Row],[WageEUR]])/('F+ , F-'!C$2-'F+ , F-'!C$3))</f>
        <v>5.0857215902243612E-3</v>
      </c>
      <c r="D613" s="2" cm="1">
        <f t="array" ref="D613">[1]!table_weight[Crossing]*(('F+ , F-'!D$2-[1]!tbl_gk[[#This Row],[Crossing]])/('F+ , F-'!D$2-'F+ , F-'!D$3))</f>
        <v>3.5866971962916043E-2</v>
      </c>
      <c r="E613" s="2" cm="1">
        <f t="array" ref="E613">[1]!table_weight[Finishing]*(('F+ , F-'!E$2-[1]!tbl_gk[[#This Row],[Finishing]])/('F+ , F-'!E$2-'F+ , F-'!E$3))</f>
        <v>7.9860054761179498E-3</v>
      </c>
      <c r="F613" s="2" cm="1">
        <f t="array" ref="F613">[1]!table_weight[HeadingAccuracy]*(('F+ , F-'!F$2-[1]!tbl_gk[[#This Row],[HeadingAccuracy]])/('F+ , F-'!F$2-'F+ , F-'!F$3))</f>
        <v>7.9338093618950504E-3</v>
      </c>
      <c r="G613" s="2" cm="1">
        <f t="array" ref="G613">[1]!table_weight[ShortPassing]*(('F+ , F-'!G$2-[1]!tbl_gk[[#This Row],[ShortPassing]])/('F+ , F-'!G$2-'F+ , F-'!G$3))</f>
        <v>1.9688768217850729E-2</v>
      </c>
      <c r="H613" s="2" cm="1">
        <f t="array" ref="H613">[1]!table_weight[Volleys]*(('F+ , F-'!H$2-[1]!tbl_gk[[#This Row],[Volleys]])/('F+ , F-'!H$2-'F+ , F-'!H$3))</f>
        <v>6.9443525879286526E-4</v>
      </c>
      <c r="I613" s="2" cm="1">
        <f t="array" ref="I613">[1]!table_weight[Dribbling]*(('F+ , F-'!I$2-[1]!tbl_gk[[#This Row],[Dribbling]])/('F+ , F-'!I$2-'F+ , F-'!I$3))</f>
        <v>1.3690295101916595E-2</v>
      </c>
      <c r="J613" s="2" cm="1">
        <f t="array" ref="J613">[1]!table_weight[Curve]*(('F+ , F-'!J$2-[1]!tbl_gk[[#This Row],[Curve]])/('F+ , F-'!J$2-'F+ , F-'!J$3))</f>
        <v>8.6198154345400926E-3</v>
      </c>
      <c r="K613" s="2" cm="1">
        <f t="array" ref="K613">[1]!table_weight[FKAccuracy]*(('F+ , F-'!K$2-[1]!tbl_gk[[#This Row],[FKAccuracy]])/('F+ , F-'!K$2-'F+ , F-'!K$3))</f>
        <v>8.9747490112564478E-3</v>
      </c>
      <c r="L613" s="2" cm="1">
        <f t="array" ref="L613">[1]!table_weight[LongPassing]*(('F+ , F-'!L$2-[1]!tbl_gk[[#This Row],[LongPassing]])/('F+ , F-'!L$2-'F+ , F-'!L$3))</f>
        <v>4.3313928006063866E-3</v>
      </c>
      <c r="M613" s="2" cm="1">
        <f t="array" ref="M613">[1]!table_weight[BallControl]*(('F+ , F-'!M$2-[1]!tbl_gk[[#This Row],[BallControl]])/('F+ , F-'!M$2-'F+ , F-'!M$3))</f>
        <v>3.0422878004259099E-3</v>
      </c>
      <c r="N613" s="2" cm="1">
        <f t="array" ref="N613">[1]!table_weight[Acceleration]*(('F+ , F-'!N$2-[1]!tbl_gk[[#This Row],[Acceleration]])/('F+ , F-'!N$2-'F+ , F-'!N$3))</f>
        <v>1.5784104941033285E-3</v>
      </c>
      <c r="O613" s="2" cm="1">
        <f t="array" ref="O613">[1]!table_weight[SprintSpeed]*(('F+ , F-'!O$2-[1]!tbl_gk[[#This Row],[SprintSpeed]])/('F+ , F-'!O$2-'F+ , F-'!O$3))</f>
        <v>5.3410404624277394E-3</v>
      </c>
      <c r="P613" s="2" cm="1">
        <f t="array" ref="P613">[1]!table_weight[Agility]*(('F+ , F-'!P$2-[1]!tbl_gk[[#This Row],[Agility]])/('F+ , F-'!P$2-'F+ , F-'!P$3))</f>
        <v>4.6804427698860163E-4</v>
      </c>
      <c r="Q613" s="2" cm="1">
        <f t="array" ref="Q613">[1]!table_weight[Reactions]*(('F+ , F-'!Q$2-[1]!tbl_gk[[#This Row],[Reactions]])/('F+ , F-'!Q$2-'F+ , F-'!Q$3))</f>
        <v>8.7659140012271992E-4</v>
      </c>
      <c r="R613" s="2" cm="1">
        <f t="array" ref="R613">[1]!table_weight[Balance]*(('F+ , F-'!R$2-[1]!tbl_gk[[#This Row],[Balance]])/('F+ , F-'!R$2-'F+ , F-'!R$3))</f>
        <v>1.4901001471473846E-3</v>
      </c>
      <c r="S613" s="2" cm="1">
        <f t="array" ref="S613">[1]!table_weight[ShotPower]*(('F+ , F-'!S$2-[1]!tbl_gk[[#This Row],[ShotPower]])/('F+ , F-'!S$2-'F+ , F-'!S$3))</f>
        <v>2.5970749515830732E-3</v>
      </c>
      <c r="T613" s="2" cm="1">
        <f t="array" ref="T613">[1]!table_weight[Jumping]*(('F+ , F-'!T$2-[1]!tbl_gk[[#This Row],[Jumping]])/('F+ , F-'!T$2-'F+ , F-'!T$3))</f>
        <v>9.4458129287417522E-4</v>
      </c>
      <c r="U613" s="2" cm="1">
        <f t="array" ref="U613">[1]!table_weight[Stamina]*(('F+ , F-'!U$2-[1]!tbl_gk[[#This Row],[Stamina]])/('F+ , F-'!U$2-'F+ , F-'!U$3))</f>
        <v>1.3739364259988E-2</v>
      </c>
      <c r="V613" s="2" cm="1">
        <f t="array" ref="V613">[1]!table_weight[Strength]*(('F+ , F-'!V$2-[1]!tbl_gk[[#This Row],[Strength]])/('F+ , F-'!V$2-'F+ , F-'!V$3))</f>
        <v>4.1704695264171907E-2</v>
      </c>
      <c r="W613" s="2" cm="1">
        <f t="array" ref="W613">[1]!table_weight[LongShots]*(('F+ , F-'!W$2-[1]!tbl_gk[[#This Row],[LongShots]])/('F+ , F-'!W$2-'F+ , F-'!W$3))</f>
        <v>8.0509323499075268E-3</v>
      </c>
      <c r="X613" s="2" cm="1">
        <f t="array" ref="X613">[1]!table_weight[Aggression]*(('F+ , F-'!X$2-[1]!tbl_gk[[#This Row],[Aggression]])/('F+ , F-'!X$2-'F+ , F-'!X$3))</f>
        <v>9.7353209613629272E-3</v>
      </c>
      <c r="Y613" s="2" cm="1">
        <f t="array" ref="Y613">[1]!table_weight[Interceptions]*(('F+ , F-'!Y$2-[1]!tbl_gk[[#This Row],[Interceptions]])/('F+ , F-'!Y$2-'F+ , F-'!Y$3))</f>
        <v>2.2854259573931314E-2</v>
      </c>
      <c r="Z613" s="2" cm="1">
        <f t="array" ref="Z613">[1]!table_weight[Positioning]*(('F+ , F-'!Z$2-[1]!tbl_gk[[#This Row],[Positioning]])/('F+ , F-'!Z$2-'F+ , F-'!Z$3))</f>
        <v>7.394449514924029E-4</v>
      </c>
      <c r="AA613" s="2" cm="1">
        <f t="array" ref="AA613">[1]!table_weight[Vision]*(('F+ , F-'!AA$2-[1]!tbl_gk[[#This Row],[Vision]])/('F+ , F-'!AA$2-'F+ , F-'!AA$3))</f>
        <v>3.5493357671635669E-3</v>
      </c>
      <c r="AB613" s="2" cm="1">
        <f t="array" ref="AB613">[1]!table_weight[Penalties]*(('F+ , F-'!AB$2-[1]!tbl_gk[[#This Row],[Penalties]])/('F+ , F-'!AB$2-'F+ , F-'!AB$3))</f>
        <v>1.8790601120277533E-3</v>
      </c>
      <c r="AC613" s="2" cm="1">
        <f t="array" ref="AC613">[1]!table_weight[Composure]*(('F+ , F-'!AC$2-[1]!tbl_gk[[#This Row],[Composure]])/('F+ , F-'!AC$2-'F+ , F-'!AC$3))</f>
        <v>5.3373470182910699E-4</v>
      </c>
      <c r="AD613" s="2" cm="1">
        <f t="array" ref="AD613">[1]!table_weight[Marking]*(('F+ , F-'!AD$2-[1]!tbl_gk[[#This Row],[Marking]])/('F+ , F-'!AD$2-'F+ , F-'!AD$3))</f>
        <v>3.1549651263676221E-3</v>
      </c>
      <c r="AE613" s="2" cm="1">
        <f t="array" ref="AE613">[1]!table_weight[StandingTackle]*(('F+ , F-'!AE$2-[1]!tbl_gk[[#This Row],[StandingTackle]])/('F+ , F-'!AE$2-'F+ , F-'!AE$3))</f>
        <v>2.465854322450484E-2</v>
      </c>
      <c r="AF613" s="2" cm="1">
        <f t="array" ref="AF613">[1]!table_weight[SlidingTackle]*(('F+ , F-'!AF$2-[1]!tbl_gk[[#This Row],[SlidingTackle]])/('F+ , F-'!AF$2-'F+ , F-'!AF$3))</f>
        <v>8.9667429907290316E-3</v>
      </c>
      <c r="AG613" s="2" cm="1">
        <f t="array" ref="AG613">[1]!table_weight[GKDiving]*(('F+ , F-'!AG$2-[1]!tbl_gk[[#This Row],[GKDiving]])/('F+ , F-'!AG$2-'F+ , F-'!AG$3))</f>
        <v>2.3913649731264561E-2</v>
      </c>
      <c r="AH613" s="2" cm="1">
        <f t="array" ref="AH613">[1]!table_weight[GKHandling]*(('F+ , F-'!AH$2-[1]!tbl_gk[[#This Row],[GKHandling]])/('F+ , F-'!AH$2-'F+ , F-'!AH$3))</f>
        <v>2.8518141294427302E-2</v>
      </c>
      <c r="AI613" s="2" cm="1">
        <f t="array" ref="AI613">[1]!table_weight[GKKicking]*(('F+ , F-'!AI$2-[1]!tbl_gk[[#This Row],[GKKicking]])/('F+ , F-'!AI$2-'F+ , F-'!AI$3))</f>
        <v>1.162762397322786E-2</v>
      </c>
      <c r="AJ613" s="2" cm="1">
        <f t="array" ref="AJ613">[1]!table_weight[GKPositioning]*(('F+ , F-'!AJ$2-[1]!tbl_gk[[#This Row],[GKPositioning]])/('F+ , F-'!AJ$2-'F+ , F-'!AJ$3))</f>
        <v>1.0091034611874277E-2</v>
      </c>
      <c r="AK613" s="2" cm="1">
        <f t="array" ref="AK613">[1]!table_weight[GKReflexes]*(('F+ , F-'!AK$2-[1]!tbl_gk[[#This Row],[GKReflexes]])/('F+ , F-'!AK$2-'F+ , F-'!AK$3))</f>
        <v>2.3685900686204898E-2</v>
      </c>
    </row>
    <row r="614" spans="1:37" x14ac:dyDescent="0.55000000000000004">
      <c r="A614" s="7">
        <f>[1]!tbl_gk[[#This Row],[ID]]</f>
        <v>220906</v>
      </c>
      <c r="B614" s="1" cm="1">
        <f t="array" ref="B614">[1]!table_weight[ValueEUR]*(('F+ , F-'!B$2-[1]!tbl_gk[[#This Row],[ValueEUR]])/('F+ , F-'!B$2-'F+ , F-'!B$3))</f>
        <v>2.132873306470154E-4</v>
      </c>
      <c r="C614" s="1" cm="1">
        <f t="array" ref="C614">[1]!table_weight[WageEUR]*(('F+ , F-'!C$2-[1]!tbl_gk[[#This Row],[WageEUR]])/('F+ , F-'!C$2-'F+ , F-'!C$3))</f>
        <v>3.9120935309418161E-4</v>
      </c>
      <c r="D614" s="1" cm="1">
        <f t="array" ref="D614">[1]!table_weight[Crossing]*(('F+ , F-'!D$2-[1]!tbl_gk[[#This Row],[Crossing]])/('F+ , F-'!D$2-'F+ , F-'!D$3))</f>
        <v>3.5866971962916043E-2</v>
      </c>
      <c r="E614" s="1" cm="1">
        <f t="array" ref="E614">[1]!table_weight[Finishing]*(('F+ , F-'!E$2-[1]!tbl_gk[[#This Row],[Finishing]])/('F+ , F-'!E$2-'F+ , F-'!E$3))</f>
        <v>9.9825068451474385E-3</v>
      </c>
      <c r="F614" s="1" cm="1">
        <f t="array" ref="F614">[1]!table_weight[HeadingAccuracy]*(('F+ , F-'!F$2-[1]!tbl_gk[[#This Row],[HeadingAccuracy]])/('F+ , F-'!F$2-'F+ , F-'!F$3))</f>
        <v>8.351378275679E-3</v>
      </c>
      <c r="G614" s="1" cm="1">
        <f t="array" ref="G614">[1]!table_weight[ShortPassing]*(('F+ , F-'!G$2-[1]!tbl_gk[[#This Row],[ShortPassing]])/('F+ , F-'!G$2-'F+ , F-'!G$3))</f>
        <v>4.781557995763748E-2</v>
      </c>
      <c r="H614" s="1" cm="1">
        <f t="array" ref="H614">[1]!table_weight[Volleys]*(('F+ , F-'!H$2-[1]!tbl_gk[[#This Row],[Volleys]])/('F+ , F-'!H$2-'F+ , F-'!H$3))</f>
        <v>1.1573920979881087E-3</v>
      </c>
      <c r="I614" s="1" cm="1">
        <f t="array" ref="I614">[1]!table_weight[Dribbling]*(('F+ , F-'!I$2-[1]!tbl_gk[[#This Row],[Dribbling]])/('F+ , F-'!I$2-'F+ , F-'!I$3))</f>
        <v>1.2712416880351124E-2</v>
      </c>
      <c r="J614" s="1" cm="1">
        <f t="array" ref="J614">[1]!table_weight[Curve]*(('F+ , F-'!J$2-[1]!tbl_gk[[#This Row],[Curve]])/('F+ , F-'!J$2-'F+ , F-'!J$3))</f>
        <v>9.4648953791028455E-3</v>
      </c>
      <c r="K614" s="1" cm="1">
        <f t="array" ref="K614">[1]!table_weight[FKAccuracy]*(('F+ , F-'!K$2-[1]!tbl_gk[[#This Row],[FKAccuracy]])/('F+ , F-'!K$2-'F+ , F-'!K$3))</f>
        <v>8.6705202312138564E-3</v>
      </c>
      <c r="L614" s="1" cm="1">
        <f t="array" ref="L614">[1]!table_weight[LongPassing]*(('F+ , F-'!L$2-[1]!tbl_gk[[#This Row],[LongPassing]])/('F+ , F-'!L$2-'F+ , F-'!L$3))</f>
        <v>2.4905508603486726E-2</v>
      </c>
      <c r="M614" s="1" cm="1">
        <f t="array" ref="M614">[1]!table_weight[BallControl]*(('F+ , F-'!M$2-[1]!tbl_gk[[#This Row],[BallControl]])/('F+ , F-'!M$2-'F+ , F-'!M$3))</f>
        <v>1.0430701030031691E-2</v>
      </c>
      <c r="N614" s="1" cm="1">
        <f t="array" ref="N614">[1]!table_weight[Acceleration]*(('F+ , F-'!N$2-[1]!tbl_gk[[#This Row],[Acceleration]])/('F+ , F-'!N$2-'F+ , F-'!N$3))</f>
        <v>5.4116931226399828E-3</v>
      </c>
      <c r="O614" s="1" cm="1">
        <f t="array" ref="O614">[1]!table_weight[SprintSpeed]*(('F+ , F-'!O$2-[1]!tbl_gk[[#This Row],[SprintSpeed]])/('F+ , F-'!O$2-'F+ , F-'!O$3))</f>
        <v>6.1843626407058041E-3</v>
      </c>
      <c r="P614" s="1" cm="1">
        <f t="array" ref="P614">[1]!table_weight[Agility]*(('F+ , F-'!P$2-[1]!tbl_gk[[#This Row],[Agility]])/('F+ , F-'!P$2-'F+ , F-'!P$3))</f>
        <v>4.095387423650264E-3</v>
      </c>
      <c r="Q614" s="1" cm="1">
        <f t="array" ref="Q614">[1]!table_weight[Reactions]*(('F+ , F-'!Q$2-[1]!tbl_gk[[#This Row],[Reactions]])/('F+ , F-'!Q$2-'F+ , F-'!Q$3))</f>
        <v>1.2891050001804705E-3</v>
      </c>
      <c r="R614" s="1" cm="1">
        <f t="array" ref="R614">[1]!table_weight[Balance]*(('F+ , F-'!R$2-[1]!tbl_gk[[#This Row],[Balance]])/('F+ , F-'!R$2-'F+ , F-'!R$3))</f>
        <v>1.0554876042293973E-3</v>
      </c>
      <c r="S614" s="1" cm="1">
        <f t="array" ref="S614">[1]!table_weight[ShotPower]*(('F+ , F-'!S$2-[1]!tbl_gk[[#This Row],[ShotPower]])/('F+ , F-'!S$2-'F+ , F-'!S$3))</f>
        <v>6.4926873789576834E-3</v>
      </c>
      <c r="T614" s="1" cm="1">
        <f t="array" ref="T614">[1]!table_weight[Jumping]*(('F+ , F-'!T$2-[1]!tbl_gk[[#This Row],[Jumping]])/('F+ , F-'!T$2-'F+ , F-'!T$3))</f>
        <v>2.5761307987477505E-3</v>
      </c>
      <c r="U614" s="1" cm="1">
        <f t="array" ref="U614">[1]!table_weight[Stamina]*(('F+ , F-'!U$2-[1]!tbl_gk[[#This Row],[Stamina]])/('F+ , F-'!U$2-'F+ , F-'!U$3))</f>
        <v>1.0304523194991E-2</v>
      </c>
      <c r="V614" s="1" cm="1">
        <f t="array" ref="V614">[1]!table_weight[Strength]*(('F+ , F-'!V$2-[1]!tbl_gk[[#This Row],[Strength]])/('F+ , F-'!V$2-'F+ , F-'!V$3))</f>
        <v>1.7746678835817833E-2</v>
      </c>
      <c r="W614" s="1" cm="1">
        <f t="array" ref="W614">[1]!table_weight[LongShots]*(('F+ , F-'!W$2-[1]!tbl_gk[[#This Row],[LongShots]])/('F+ , F-'!W$2-'F+ , F-'!W$3))</f>
        <v>8.570347340224143E-3</v>
      </c>
      <c r="X614" s="1" cm="1">
        <f t="array" ref="X614">[1]!table_weight[Aggression]*(('F+ , F-'!X$2-[1]!tbl_gk[[#This Row],[Aggression]])/('F+ , F-'!X$2-'F+ , F-'!X$3))</f>
        <v>1.3386066321874024E-2</v>
      </c>
      <c r="Y614" s="1" cm="1">
        <f t="array" ref="Y614">[1]!table_weight[Interceptions]*(('F+ , F-'!Y$2-[1]!tbl_gk[[#This Row],[Interceptions]])/('F+ , F-'!Y$2-'F+ , F-'!Y$3))</f>
        <v>1.8006386330976187E-2</v>
      </c>
      <c r="Z614" s="1" cm="1">
        <f t="array" ref="Z614">[1]!table_weight[Positioning]*(('F+ , F-'!Z$2-[1]!tbl_gk[[#This Row],[Positioning]])/('F+ , F-'!Z$2-'F+ , F-'!Z$3))</f>
        <v>1.7746678835817667E-3</v>
      </c>
      <c r="AA614" s="1" cm="1">
        <f t="array" ref="AA614">[1]!table_weight[Vision]*(('F+ , F-'!AA$2-[1]!tbl_gk[[#This Row],[Vision]])/('F+ , F-'!AA$2-'F+ , F-'!AA$3))</f>
        <v>2.4135483216712255E-2</v>
      </c>
      <c r="AB614" s="1" cm="1">
        <f t="array" ref="AB614">[1]!table_weight[Penalties]*(('F+ , F-'!AB$2-[1]!tbl_gk[[#This Row],[Penalties]])/('F+ , F-'!AB$2-'F+ , F-'!AB$3))</f>
        <v>1.7616188550260185E-3</v>
      </c>
      <c r="AC614" s="1" cm="1">
        <f t="array" ref="AC614">[1]!table_weight[Composure]*(('F+ , F-'!AC$2-[1]!tbl_gk[[#This Row],[Composure]])/('F+ , F-'!AC$2-'F+ , F-'!AC$3))</f>
        <v>2.0815653371335178E-3</v>
      </c>
      <c r="AD614" s="1" cm="1">
        <f t="array" ref="AD614">[1]!table_weight[Marking]*(('F+ , F-'!AD$2-[1]!tbl_gk[[#This Row],[Marking]])/('F+ , F-'!AD$2-'F+ , F-'!AD$3))</f>
        <v>2.9972168700492414E-2</v>
      </c>
      <c r="AE614" s="1" cm="1">
        <f t="array" ref="AE614">[1]!table_weight[StandingTackle]*(('F+ , F-'!AE$2-[1]!tbl_gk[[#This Row],[StandingTackle]])/('F+ , F-'!AE$2-'F+ , F-'!AE$3))</f>
        <v>8.9667429907290316E-3</v>
      </c>
      <c r="AF614" s="1" cm="1">
        <f t="array" ref="AF614">[1]!table_weight[SlidingTackle]*(('F+ , F-'!AF$2-[1]!tbl_gk[[#This Row],[SlidingTackle]])/('F+ , F-'!AF$2-'F+ , F-'!AF$3))</f>
        <v>5.230600077925268E-3</v>
      </c>
      <c r="AG614" s="1" cm="1">
        <f t="array" ref="AG614">[1]!table_weight[GKDiving]*(('F+ , F-'!AG$2-[1]!tbl_gk[[#This Row],[GKDiving]])/('F+ , F-'!AG$2-'F+ , F-'!AG$3))</f>
        <v>4.0994828110739248E-2</v>
      </c>
      <c r="AH614" s="1" cm="1">
        <f t="array" ref="AH614">[1]!table_weight[GKHandling]*(('F+ , F-'!AH$2-[1]!tbl_gk[[#This Row],[GKHandling]])/('F+ , F-'!AH$2-'F+ , F-'!AH$3))</f>
        <v>4.8124363434346076E-2</v>
      </c>
      <c r="AI614" s="1" cm="1">
        <f t="array" ref="AI614">[1]!table_weight[GKKicking]*(('F+ , F-'!AI$2-[1]!tbl_gk[[#This Row],[GKKicking]])/('F+ , F-'!AI$2-'F+ , F-'!AI$3))</f>
        <v>2.9516276239732256E-2</v>
      </c>
      <c r="AJ614" s="1" cm="1">
        <f t="array" ref="AJ614">[1]!table_weight[GKPositioning]*(('F+ , F-'!AJ$2-[1]!tbl_gk[[#This Row],[GKPositioning]])/('F+ , F-'!AJ$2-'F+ , F-'!AJ$3))</f>
        <v>1.7028620907537841E-2</v>
      </c>
      <c r="AK614" s="1" cm="1">
        <f t="array" ref="AK614">[1]!table_weight[GKReflexes]*(('F+ , F-'!AK$2-[1]!tbl_gk[[#This Row],[GKReflexes]])/('F+ , F-'!AK$2-'F+ , F-'!AK$3))</f>
        <v>3.8261839570023298E-2</v>
      </c>
    </row>
    <row r="615" spans="1:37" x14ac:dyDescent="0.55000000000000004">
      <c r="A615" s="8">
        <f>[1]!tbl_gk[[#This Row],[ID]]</f>
        <v>220944</v>
      </c>
      <c r="B615" s="2" cm="1">
        <f t="array" ref="B615">[1]!table_weight[ValueEUR]*(('F+ , F-'!B$2-[1]!tbl_gk[[#This Row],[ValueEUR]])/('F+ , F-'!B$2-'F+ , F-'!B$3))</f>
        <v>1.6698762066575301E-4</v>
      </c>
      <c r="C615" s="2" cm="1">
        <f t="array" ref="C615">[1]!table_weight[WageEUR]*(('F+ , F-'!C$2-[1]!tbl_gk[[#This Row],[WageEUR]])/('F+ , F-'!C$2-'F+ , F-'!C$3))</f>
        <v>7.8241870618836313E-5</v>
      </c>
      <c r="D615" s="2" cm="1">
        <f t="array" ref="D615">[1]!table_weight[Crossing]*(('F+ , F-'!D$2-[1]!tbl_gk[[#This Row],[Crossing]])/('F+ , F-'!D$2-'F+ , F-'!D$3))</f>
        <v>2.6900228972187034E-2</v>
      </c>
      <c r="E615" s="2" cm="1">
        <f t="array" ref="E615">[1]!table_weight[Finishing]*(('F+ , F-'!E$2-[1]!tbl_gk[[#This Row],[Finishing]])/('F+ , F-'!E$2-'F+ , F-'!E$3))</f>
        <v>1.3975509583206414E-2</v>
      </c>
      <c r="F615" s="2" cm="1">
        <f t="array" ref="F615">[1]!table_weight[HeadingAccuracy]*(('F+ , F-'!F$2-[1]!tbl_gk[[#This Row],[HeadingAccuracy]])/('F+ , F-'!F$2-'F+ , F-'!F$3))</f>
        <v>7.9338093618950504E-3</v>
      </c>
      <c r="G615" s="2" cm="1">
        <f t="array" ref="G615">[1]!table_weight[ShortPassing]*(('F+ , F-'!G$2-[1]!tbl_gk[[#This Row],[ShortPassing]])/('F+ , F-'!G$2-'F+ , F-'!G$3))</f>
        <v>3.5158514674733445E-2</v>
      </c>
      <c r="H615" s="2" cm="1">
        <f t="array" ref="H615">[1]!table_weight[Volleys]*(('F+ , F-'!H$2-[1]!tbl_gk[[#This Row],[Volleys]])/('F+ , F-'!H$2-'F+ , F-'!H$3))</f>
        <v>8.1017446859167619E-4</v>
      </c>
      <c r="I615" s="2" cm="1">
        <f t="array" ref="I615">[1]!table_weight[Dribbling]*(('F+ , F-'!I$2-[1]!tbl_gk[[#This Row],[Dribbling]])/('F+ , F-'!I$2-'F+ , F-'!I$3))</f>
        <v>1.3690295101916595E-2</v>
      </c>
      <c r="J615" s="2" cm="1">
        <f t="array" ref="J615">[1]!table_weight[Curve]*(('F+ , F-'!J$2-[1]!tbl_gk[[#This Row],[Curve]])/('F+ , F-'!J$2-'F+ , F-'!J$3))</f>
        <v>8.9578474123651938E-3</v>
      </c>
      <c r="K615" s="2" cm="1">
        <f t="array" ref="K615">[1]!table_weight[FKAccuracy]*(('F+ , F-'!K$2-[1]!tbl_gk[[#This Row],[FKAccuracy]])/('F+ , F-'!K$2-'F+ , F-'!K$3))</f>
        <v>8.5184058411925615E-3</v>
      </c>
      <c r="L615" s="2" cm="1">
        <f t="array" ref="L615">[1]!table_weight[LongPassing]*(('F+ , F-'!L$2-[1]!tbl_gk[[#This Row],[LongPassing]])/('F+ , F-'!L$2-'F+ , F-'!L$3))</f>
        <v>1.4618450702046556E-2</v>
      </c>
      <c r="M615" s="2" cm="1">
        <f t="array" ref="M615">[1]!table_weight[BallControl]*(('F+ , F-'!M$2-[1]!tbl_gk[[#This Row],[BallControl]])/('F+ , F-'!M$2-'F+ , F-'!M$3))</f>
        <v>9.1268634012777305E-3</v>
      </c>
      <c r="N615" s="2" cm="1">
        <f t="array" ref="N615">[1]!table_weight[Acceleration]*(('F+ , F-'!N$2-[1]!tbl_gk[[#This Row],[Acceleration]])/('F+ , F-'!N$2-'F+ , F-'!N$3))</f>
        <v>5.637180336083316E-3</v>
      </c>
      <c r="O615" s="2" cm="1">
        <f t="array" ref="O615">[1]!table_weight[SprintSpeed]*(('F+ , F-'!O$2-[1]!tbl_gk[[#This Row],[SprintSpeed]])/('F+ , F-'!O$2-'F+ , F-'!O$3))</f>
        <v>5.9032552479464486E-3</v>
      </c>
      <c r="P615" s="2" cm="1">
        <f t="array" ref="P615">[1]!table_weight[Agility]*(('F+ , F-'!P$2-[1]!tbl_gk[[#This Row],[Agility]])/('F+ , F-'!P$2-'F+ , F-'!P$3))</f>
        <v>3.9783763544031132E-3</v>
      </c>
      <c r="Q615" s="2" cm="1">
        <f t="array" ref="Q615">[1]!table_weight[Reactions]*(('F+ , F-'!Q$2-[1]!tbl_gk[[#This Row],[Reactions]])/('F+ , F-'!Q$2-'F+ , F-'!Q$3))</f>
        <v>1.6500544002310022E-3</v>
      </c>
      <c r="R615" s="2" cm="1">
        <f t="array" ref="R615">[1]!table_weight[Balance]*(('F+ , F-'!R$2-[1]!tbl_gk[[#This Row],[Balance]])/('F+ , F-'!R$2-'F+ , F-'!R$3))</f>
        <v>1.2417501226228203E-4</v>
      </c>
      <c r="S615" s="2" cm="1">
        <f t="array" ref="S615">[1]!table_weight[ShotPower]*(('F+ , F-'!S$2-[1]!tbl_gk[[#This Row],[ShotPower]])/('F+ , F-'!S$2-'F+ , F-'!S$3))</f>
        <v>5.7135648934827617E-3</v>
      </c>
      <c r="T615" s="2" cm="1">
        <f t="array" ref="T615">[1]!table_weight[Jumping]*(('F+ , F-'!T$2-[1]!tbl_gk[[#This Row],[Jumping]])/('F+ , F-'!T$2-'F+ , F-'!T$3))</f>
        <v>1.2021943727489502E-3</v>
      </c>
      <c r="U615" s="2" cm="1">
        <f t="array" ref="U615">[1]!table_weight[Stamina]*(('F+ , F-'!U$2-[1]!tbl_gk[[#This Row],[Stamina]])/('F+ , F-'!U$2-'F+ , F-'!U$3))</f>
        <v>1.0304523194991E-2</v>
      </c>
      <c r="V615" s="2" cm="1">
        <f t="array" ref="V615">[1]!table_weight[Strength]*(('F+ , F-'!V$2-[1]!tbl_gk[[#This Row],[Strength]])/('F+ , F-'!V$2-'F+ , F-'!V$3))</f>
        <v>7.9860054761180244E-3</v>
      </c>
      <c r="W615" s="2" cm="1">
        <f t="array" ref="W615">[1]!table_weight[LongShots]*(('F+ , F-'!W$2-[1]!tbl_gk[[#This Row],[LongShots]])/('F+ , F-'!W$2-'F+ , F-'!W$3))</f>
        <v>8.0509323499075268E-3</v>
      </c>
      <c r="X615" s="2" cm="1">
        <f t="array" ref="X615">[1]!table_weight[Aggression]*(('F+ , F-'!X$2-[1]!tbl_gk[[#This Row],[Aggression]])/('F+ , F-'!X$2-'F+ , F-'!X$3))</f>
        <v>1.5211439002129575E-2</v>
      </c>
      <c r="Y615" s="2" cm="1">
        <f t="array" ref="Y615">[1]!table_weight[Interceptions]*(('F+ , F-'!Y$2-[1]!tbl_gk[[#This Row],[Interceptions]])/('F+ , F-'!Y$2-'F+ , F-'!Y$3))</f>
        <v>1.3851066408443219E-2</v>
      </c>
      <c r="Z615" s="2" cm="1">
        <f t="array" ref="Z615">[1]!table_weight[Positioning]*(('F+ , F-'!Z$2-[1]!tbl_gk[[#This Row],[Positioning]])/('F+ , F-'!Z$2-'F+ , F-'!Z$3))</f>
        <v>1.1831119223878444E-3</v>
      </c>
      <c r="AA615" s="2" cm="1">
        <f t="array" ref="AA615">[1]!table_weight[Vision]*(('F+ , F-'!AA$2-[1]!tbl_gk[[#This Row],[Vision]])/('F+ , F-'!AA$2-'F+ , F-'!AA$3))</f>
        <v>1.5617077375519694E-2</v>
      </c>
      <c r="AB615" s="2" cm="1">
        <f t="array" ref="AB615">[1]!table_weight[Penalties]*(('F+ , F-'!AB$2-[1]!tbl_gk[[#This Row],[Penalties]])/('F+ , F-'!AB$2-'F+ , F-'!AB$3))</f>
        <v>1.8007659406932635E-3</v>
      </c>
      <c r="AC615" s="2" cm="1">
        <f t="array" ref="AC615">[1]!table_weight[Composure]*(('F+ , F-'!AC$2-[1]!tbl_gk[[#This Row],[Composure]])/('F+ , F-'!AC$2-'F+ , F-'!AC$3))</f>
        <v>1.1742163440240354E-3</v>
      </c>
      <c r="AD615" s="2" cm="1">
        <f t="array" ref="AD615">[1]!table_weight[Marking]*(('F+ , F-'!AD$2-[1]!tbl_gk[[#This Row],[Marking]])/('F+ , F-'!AD$2-'F+ , F-'!AD$3))</f>
        <v>2.366223844775717E-2</v>
      </c>
      <c r="AE615" s="2" cm="1">
        <f t="array" ref="AE615">[1]!table_weight[StandingTackle]*(('F+ , F-'!AE$2-[1]!tbl_gk[[#This Row],[StandingTackle]])/('F+ , F-'!AE$2-'F+ , F-'!AE$3))</f>
        <v>6.7250572430467741E-3</v>
      </c>
      <c r="AF615" s="2" cm="1">
        <f t="array" ref="AF615">[1]!table_weight[SlidingTackle]*(('F+ , F-'!AF$2-[1]!tbl_gk[[#This Row],[SlidingTackle]])/('F+ , F-'!AF$2-'F+ , F-'!AF$3))</f>
        <v>6.7250572430467732E-3</v>
      </c>
      <c r="AG615" s="2" cm="1">
        <f t="array" ref="AG615">[1]!table_weight[GKDiving]*(('F+ , F-'!AG$2-[1]!tbl_gk[[#This Row],[GKDiving]])/('F+ , F-'!AG$2-'F+ , F-'!AG$3))</f>
        <v>4.2702945948686719E-2</v>
      </c>
      <c r="AH615" s="2" cm="1">
        <f t="array" ref="AH615">[1]!table_weight[GKHandling]*(('F+ , F-'!AH$2-[1]!tbl_gk[[#This Row],[GKHandling]])/('F+ , F-'!AH$2-'F+ , F-'!AH$3))</f>
        <v>4.4559595772542655E-2</v>
      </c>
      <c r="AI615" s="2" cm="1">
        <f t="array" ref="AI615">[1]!table_weight[GKKicking]*(('F+ , F-'!AI$2-[1]!tbl_gk[[#This Row],[GKKicking]])/('F+ , F-'!AI$2-'F+ , F-'!AI$3))</f>
        <v>2.5938545786431375E-2</v>
      </c>
      <c r="AJ615" s="2" cm="1">
        <f t="array" ref="AJ615">[1]!table_weight[GKPositioning]*(('F+ , F-'!AJ$2-[1]!tbl_gk[[#This Row],[GKPositioning]])/('F+ , F-'!AJ$2-'F+ , F-'!AJ$3))</f>
        <v>1.7659310570779983E-2</v>
      </c>
      <c r="AK615" s="2" cm="1">
        <f t="array" ref="AK615">[1]!table_weight[GKReflexes]*(('F+ , F-'!AK$2-[1]!tbl_gk[[#This Row],[GKReflexes]])/('F+ , F-'!AK$2-'F+ , F-'!AK$3))</f>
        <v>4.7371801372409796E-2</v>
      </c>
    </row>
    <row r="616" spans="1:37" x14ac:dyDescent="0.55000000000000004">
      <c r="A616" s="7">
        <f>[1]!tbl_gk[[#This Row],[ID]]</f>
        <v>220985</v>
      </c>
      <c r="B616" s="1" cm="1">
        <f t="array" ref="B616">[1]!table_weight[ValueEUR]*(('F+ , F-'!B$2-[1]!tbl_gk[[#This Row],[ValueEUR]])/('F+ , F-'!B$2-'F+ , F-'!B$3))</f>
        <v>1.1297129235428024E-4</v>
      </c>
      <c r="C616" s="1" cm="1">
        <f t="array" ref="C616">[1]!table_weight[WageEUR]*(('F+ , F-'!C$2-[1]!tbl_gk[[#This Row],[WageEUR]])/('F+ , F-'!C$2-'F+ , F-'!C$3))</f>
        <v>7.04176835569527E-5</v>
      </c>
      <c r="D616" s="1" cm="1">
        <f t="array" ref="D616">[1]!table_weight[Crossing]*(('F+ , F-'!D$2-[1]!tbl_gk[[#This Row],[Crossing]])/('F+ , F-'!D$2-'F+ , F-'!D$3))</f>
        <v>2.6900228972187034E-2</v>
      </c>
      <c r="E616" s="1" cm="1">
        <f t="array" ref="E616">[1]!table_weight[Finishing]*(('F+ , F-'!E$2-[1]!tbl_gk[[#This Row],[Finishing]])/('F+ , F-'!E$2-'F+ , F-'!E$3))</f>
        <v>9.9825068451474385E-3</v>
      </c>
      <c r="F616" s="1" cm="1">
        <f t="array" ref="F616">[1]!table_weight[HeadingAccuracy]*(('F+ , F-'!F$2-[1]!tbl_gk[[#This Row],[HeadingAccuracy]])/('F+ , F-'!F$2-'F+ , F-'!F$3))</f>
        <v>1.1691929585950599E-2</v>
      </c>
      <c r="G616" s="1" cm="1">
        <f t="array" ref="G616">[1]!table_weight[ShortPassing]*(('F+ , F-'!G$2-[1]!tbl_gk[[#This Row],[ShortPassing]])/('F+ , F-'!G$2-'F+ , F-'!G$3))</f>
        <v>4.6409239370648142E-2</v>
      </c>
      <c r="H616" s="1" cm="1">
        <f t="array" ref="H616">[1]!table_weight[Volleys]*(('F+ , F-'!H$2-[1]!tbl_gk[[#This Row],[Volleys]])/('F+ , F-'!H$2-'F+ , F-'!H$3))</f>
        <v>9.2591367839048701E-4</v>
      </c>
      <c r="I616" s="1" cm="1">
        <f t="array" ref="I616">[1]!table_weight[Dribbling]*(('F+ , F-'!I$2-[1]!tbl_gk[[#This Row],[Dribbling]])/('F+ , F-'!I$2-'F+ , F-'!I$3))</f>
        <v>1.3690295101916595E-2</v>
      </c>
      <c r="J616" s="1" cm="1">
        <f t="array" ref="J616">[1]!table_weight[Curve]*(('F+ , F-'!J$2-[1]!tbl_gk[[#This Row],[Curve]])/('F+ , F-'!J$2-'F+ , F-'!J$3))</f>
        <v>8.6198154345400926E-3</v>
      </c>
      <c r="K616" s="1" cm="1">
        <f t="array" ref="K616">[1]!table_weight[FKAccuracy]*(('F+ , F-'!K$2-[1]!tbl_gk[[#This Row],[FKAccuracy]])/('F+ , F-'!K$2-'F+ , F-'!K$3))</f>
        <v>8.8226346212351529E-3</v>
      </c>
      <c r="L616" s="1" cm="1">
        <f t="array" ref="L616">[1]!table_weight[LongPassing]*(('F+ , F-'!L$2-[1]!tbl_gk[[#This Row],[LongPassing]])/('F+ , F-'!L$2-'F+ , F-'!L$3))</f>
        <v>2.3281236303259328E-2</v>
      </c>
      <c r="M616" s="1" cm="1">
        <f t="array" ref="M616">[1]!table_weight[BallControl]*(('F+ , F-'!M$2-[1]!tbl_gk[[#This Row],[BallControl]])/('F+ , F-'!M$2-'F+ , F-'!M$3))</f>
        <v>1.1299926115867666E-2</v>
      </c>
      <c r="N616" s="1" cm="1">
        <f t="array" ref="N616">[1]!table_weight[Acceleration]*(('F+ , F-'!N$2-[1]!tbl_gk[[#This Row],[Acceleration]])/('F+ , F-'!N$2-'F+ , F-'!N$3))</f>
        <v>7.2155908301866443E-3</v>
      </c>
      <c r="O616" s="1" cm="1">
        <f t="array" ref="O616">[1]!table_weight[SprintSpeed]*(('F+ , F-'!O$2-[1]!tbl_gk[[#This Row],[SprintSpeed]])/('F+ , F-'!O$2-'F+ , F-'!O$3))</f>
        <v>8.4332217827806418E-3</v>
      </c>
      <c r="P616" s="1" cm="1">
        <f t="array" ref="P616">[1]!table_weight[Agility]*(('F+ , F-'!P$2-[1]!tbl_gk[[#This Row],[Agility]])/('F+ , F-'!P$2-'F+ , F-'!P$3))</f>
        <v>3.8613652851559629E-3</v>
      </c>
      <c r="Q616" s="1" cm="1">
        <f t="array" ref="Q616">[1]!table_weight[Reactions]*(('F+ , F-'!Q$2-[1]!tbl_gk[[#This Row],[Reactions]])/('F+ , F-'!Q$2-'F+ , F-'!Q$3))</f>
        <v>2.0110038002815341E-3</v>
      </c>
      <c r="R616" s="1" cm="1">
        <f t="array" ref="R616">[1]!table_weight[Balance]*(('F+ , F-'!R$2-[1]!tbl_gk[[#This Row],[Balance]])/('F+ , F-'!R$2-'F+ , F-'!R$3))</f>
        <v>2.1109752084587947E-3</v>
      </c>
      <c r="S616" s="1" cm="1">
        <f t="array" ref="S616">[1]!table_weight[ShotPower]*(('F+ , F-'!S$2-[1]!tbl_gk[[#This Row],[ShotPower]])/('F+ , F-'!S$2-'F+ , F-'!S$3))</f>
        <v>6.2329798837993753E-3</v>
      </c>
      <c r="T616" s="1" cm="1">
        <f t="array" ref="T616">[1]!table_weight[Jumping]*(('F+ , F-'!T$2-[1]!tbl_gk[[#This Row],[Jumping]])/('F+ , F-'!T$2-'F+ , F-'!T$3))</f>
        <v>4.3794223578711763E-3</v>
      </c>
      <c r="U616" s="1" cm="1">
        <f t="array" ref="U616">[1]!table_weight[Stamina]*(('F+ , F-'!U$2-[1]!tbl_gk[[#This Row],[Stamina]])/('F+ , F-'!U$2-'F+ , F-'!U$3))</f>
        <v>1.288065399373875E-2</v>
      </c>
      <c r="V616" s="1" cm="1">
        <f t="array" ref="V616">[1]!table_weight[Strength]*(('F+ , F-'!V$2-[1]!tbl_gk[[#This Row],[Strength]])/('F+ , F-'!V$2-'F+ , F-'!V$3))</f>
        <v>8.8733394179089167E-3</v>
      </c>
      <c r="W616" s="1" cm="1">
        <f t="array" ref="W616">[1]!table_weight[LongShots]*(('F+ , F-'!W$2-[1]!tbl_gk[[#This Row],[LongShots]])/('F+ , F-'!W$2-'F+ , F-'!W$3))</f>
        <v>7.7912248547492196E-3</v>
      </c>
      <c r="X616" s="1" cm="1">
        <f t="array" ref="X616">[1]!table_weight[Aggression]*(('F+ , F-'!X$2-[1]!tbl_gk[[#This Row],[Aggression]])/('F+ , F-'!X$2-'F+ , F-'!X$3))</f>
        <v>1.5211439002129575E-2</v>
      </c>
      <c r="Y616" s="1" cm="1">
        <f t="array" ref="Y616">[1]!table_weight[Interceptions]*(('F+ , F-'!Y$2-[1]!tbl_gk[[#This Row],[Interceptions]])/('F+ , F-'!Y$2-'F+ , F-'!Y$3))</f>
        <v>1.5928726369709705E-2</v>
      </c>
      <c r="Z616" s="1" cm="1">
        <f t="array" ref="Z616">[1]!table_weight[Positioning]*(('F+ , F-'!Z$2-[1]!tbl_gk[[#This Row],[Positioning]])/('F+ , F-'!Z$2-'F+ , F-'!Z$3))</f>
        <v>1.4788899029848055E-4</v>
      </c>
      <c r="AA616" s="1" cm="1">
        <f t="array" ref="AA616">[1]!table_weight[Vision]*(('F+ , F-'!AA$2-[1]!tbl_gk[[#This Row],[Vision]])/('F+ , F-'!AA$2-'F+ , F-'!AA$3))</f>
        <v>3.3363756211337532E-2</v>
      </c>
      <c r="AB616" s="1" cm="1">
        <f t="array" ref="AB616">[1]!table_weight[Penalties]*(('F+ , F-'!AB$2-[1]!tbl_gk[[#This Row],[Penalties]])/('F+ , F-'!AB$2-'F+ , F-'!AB$3))</f>
        <v>1.9965013690294879E-3</v>
      </c>
      <c r="AC616" s="1" cm="1">
        <f t="array" ref="AC616">[1]!table_weight[Composure]*(('F+ , F-'!AC$2-[1]!tbl_gk[[#This Row],[Composure]])/('F+ , F-'!AC$2-'F+ , F-'!AC$3))</f>
        <v>2.6153000389626249E-3</v>
      </c>
      <c r="AD616" s="1" cm="1">
        <f t="array" ref="AD616">[1]!table_weight[Marking]*(('F+ , F-'!AD$2-[1]!tbl_gk[[#This Row],[Marking]])/('F+ , F-'!AD$2-'F+ , F-'!AD$3))</f>
        <v>2.8394686137308601E-2</v>
      </c>
      <c r="AE616" s="1" cm="1">
        <f t="array" ref="AE616">[1]!table_weight[StandingTackle]*(('F+ , F-'!AE$2-[1]!tbl_gk[[#This Row],[StandingTackle]])/('F+ , F-'!AE$2-'F+ , F-'!AE$3))</f>
        <v>2.241685747682258E-2</v>
      </c>
      <c r="AF616" s="1" cm="1">
        <f t="array" ref="AF616">[1]!table_weight[SlidingTackle]*(('F+ , F-'!AF$2-[1]!tbl_gk[[#This Row],[SlidingTackle]])/('F+ , F-'!AF$2-'F+ , F-'!AF$3))</f>
        <v>6.7250572430467732E-3</v>
      </c>
      <c r="AG616" s="1" cm="1">
        <f t="array" ref="AG616">[1]!table_weight[GKDiving]*(('F+ , F-'!AG$2-[1]!tbl_gk[[#This Row],[GKDiving]])/('F+ , F-'!AG$2-'F+ , F-'!AG$3))</f>
        <v>4.7827299462529123E-2</v>
      </c>
      <c r="AH616" s="1" cm="1">
        <f t="array" ref="AH616">[1]!table_weight[GKHandling]*(('F+ , F-'!AH$2-[1]!tbl_gk[[#This Row],[GKHandling]])/('F+ , F-'!AH$2-'F+ , F-'!AH$3))</f>
        <v>5.5253898757952898E-2</v>
      </c>
      <c r="AI616" s="1" cm="1">
        <f t="array" ref="AI616">[1]!table_weight[GKKicking]*(('F+ , F-'!AI$2-[1]!tbl_gk[[#This Row],[GKKicking]])/('F+ , F-'!AI$2-'F+ , F-'!AI$3))</f>
        <v>2.8621843626407038E-2</v>
      </c>
      <c r="AJ616" s="1" cm="1">
        <f t="array" ref="AJ616">[1]!table_weight[GKPositioning]*(('F+ , F-'!AJ$2-[1]!tbl_gk[[#This Row],[GKPositioning]])/('F+ , F-'!AJ$2-'F+ , F-'!AJ$3))</f>
        <v>1.9551379560506409E-2</v>
      </c>
      <c r="AK616" s="1" cm="1">
        <f t="array" ref="AK616">[1]!table_weight[GKReflexes]*(('F+ , F-'!AK$2-[1]!tbl_gk[[#This Row],[GKReflexes]])/('F+ , F-'!AK$2-'F+ , F-'!AK$3))</f>
        <v>5.10157860933644E-2</v>
      </c>
    </row>
    <row r="617" spans="1:37" x14ac:dyDescent="0.55000000000000004">
      <c r="A617" s="8">
        <f>[1]!tbl_gk[[#This Row],[ID]]</f>
        <v>221009</v>
      </c>
      <c r="B617" s="2" cm="1">
        <f t="array" ref="B617">[1]!table_weight[ValueEUR]*(('F+ , F-'!B$2-[1]!tbl_gk[[#This Row],[ValueEUR]])/('F+ , F-'!B$2-'F+ , F-'!B$3))</f>
        <v>9.7538055693859437E-5</v>
      </c>
      <c r="C617" s="2" cm="1">
        <f t="array" ref="C617">[1]!table_weight[WageEUR]*(('F+ , F-'!C$2-[1]!tbl_gk[[#This Row],[WageEUR]])/('F+ , F-'!C$2-'F+ , F-'!C$3))</f>
        <v>7.8241870618836313E-5</v>
      </c>
      <c r="D617" s="2" cm="1">
        <f t="array" ref="D617">[1]!table_weight[Crossing]*(('F+ , F-'!D$2-[1]!tbl_gk[[#This Row],[Crossing]])/('F+ , F-'!D$2-'F+ , F-'!D$3))</f>
        <v>3.4746129089074922E-2</v>
      </c>
      <c r="E617" s="2" cm="1">
        <f t="array" ref="E617">[1]!table_weight[Finishing]*(('F+ , F-'!E$2-[1]!tbl_gk[[#This Row],[Finishing]])/('F+ , F-'!E$2-'F+ , F-'!E$3))</f>
        <v>1.0980757529662181E-2</v>
      </c>
      <c r="F617" s="2" cm="1">
        <f t="array" ref="F617">[1]!table_weight[HeadingAccuracy]*(('F+ , F-'!F$2-[1]!tbl_gk[[#This Row],[HeadingAccuracy]])/('F+ , F-'!F$2-'F+ , F-'!F$3))</f>
        <v>1.08567917583827E-2</v>
      </c>
      <c r="G617" s="2" cm="1">
        <f t="array" ref="G617">[1]!table_weight[ShortPassing]*(('F+ , F-'!G$2-[1]!tbl_gk[[#This Row],[ShortPassing]])/('F+ , F-'!G$2-'F+ , F-'!G$3))</f>
        <v>6.3285326414520199E-2</v>
      </c>
      <c r="H617" s="2" cm="1">
        <f t="array" ref="H617">[1]!table_weight[Volleys]*(('F+ , F-'!H$2-[1]!tbl_gk[[#This Row],[Volleys]])/('F+ , F-'!H$2-'F+ , F-'!H$3))</f>
        <v>1.2731313077869197E-3</v>
      </c>
      <c r="I617" s="2" cm="1">
        <f t="array" ref="I617">[1]!table_weight[Dribbling]*(('F+ , F-'!I$2-[1]!tbl_gk[[#This Row],[Dribbling]])/('F+ , F-'!I$2-'F+ , F-'!I$3))</f>
        <v>1.1734538658785652E-2</v>
      </c>
      <c r="J617" s="2" cm="1">
        <f t="array" ref="J617">[1]!table_weight[Curve]*(('F+ , F-'!J$2-[1]!tbl_gk[[#This Row],[Curve]])/('F+ , F-'!J$2-'F+ , F-'!J$3))</f>
        <v>9.4648953791028455E-3</v>
      </c>
      <c r="K617" s="2" cm="1">
        <f t="array" ref="K617">[1]!table_weight[FKAccuracy]*(('F+ , F-'!K$2-[1]!tbl_gk[[#This Row],[FKAccuracy]])/('F+ , F-'!K$2-'F+ , F-'!K$3))</f>
        <v>8.2141770611499701E-3</v>
      </c>
      <c r="L617" s="2" cm="1">
        <f t="array" ref="L617">[1]!table_weight[LongPassing]*(('F+ , F-'!L$2-[1]!tbl_gk[[#This Row],[LongPassing]])/('F+ , F-'!L$2-'F+ , F-'!L$3))</f>
        <v>2.652978090371412E-2</v>
      </c>
      <c r="M617" s="2" cm="1">
        <f t="array" ref="M617">[1]!table_weight[BallControl]*(('F+ , F-'!M$2-[1]!tbl_gk[[#This Row],[BallControl]])/('F+ , F-'!M$2-'F+ , F-'!M$3))</f>
        <v>1.3038376287539614E-2</v>
      </c>
      <c r="N617" s="2" cm="1">
        <f t="array" ref="N617">[1]!table_weight[Acceleration]*(('F+ , F-'!N$2-[1]!tbl_gk[[#This Row],[Acceleration]])/('F+ , F-'!N$2-'F+ , F-'!N$3))</f>
        <v>9.6959501780633037E-3</v>
      </c>
      <c r="O617" s="2" cm="1">
        <f t="array" ref="O617">[1]!table_weight[SprintSpeed]*(('F+ , F-'!O$2-[1]!tbl_gk[[#This Row],[SprintSpeed]])/('F+ , F-'!O$2-'F+ , F-'!O$3))</f>
        <v>1.2649832674170962E-2</v>
      </c>
      <c r="P617" s="2" cm="1">
        <f t="array" ref="P617">[1]!table_weight[Agility]*(('F+ , F-'!P$2-[1]!tbl_gk[[#This Row],[Agility]])/('F+ , F-'!P$2-'F+ , F-'!P$3))</f>
        <v>5.265498116121768E-3</v>
      </c>
      <c r="Q617" s="2" cm="1">
        <f t="array" ref="Q617">[1]!table_weight[Reactions]*(('F+ , F-'!Q$2-[1]!tbl_gk[[#This Row],[Reactions]])/('F+ , F-'!Q$2-'F+ , F-'!Q$3))</f>
        <v>1.7016186002382209E-3</v>
      </c>
      <c r="R617" s="2" cm="1">
        <f t="array" ref="R617">[1]!table_weight[Balance]*(('F+ , F-'!R$2-[1]!tbl_gk[[#This Row],[Balance]])/('F+ , F-'!R$2-'F+ , F-'!R$3))</f>
        <v>3.0422878004259103E-3</v>
      </c>
      <c r="S617" s="2" cm="1">
        <f t="array" ref="S617">[1]!table_weight[ShotPower]*(('F+ , F-'!S$2-[1]!tbl_gk[[#This Row],[ShotPower]])/('F+ , F-'!S$2-'F+ , F-'!S$3))</f>
        <v>7.5315173595909123E-3</v>
      </c>
      <c r="T617" s="2" cm="1">
        <f t="array" ref="T617">[1]!table_weight[Jumping]*(('F+ , F-'!T$2-[1]!tbl_gk[[#This Row],[Jumping]])/('F+ , F-'!T$2-'F+ , F-'!T$3))</f>
        <v>3.0913569584973006E-3</v>
      </c>
      <c r="U617" s="2" cm="1">
        <f t="array" ref="U617">[1]!table_weight[Stamina]*(('F+ , F-'!U$2-[1]!tbl_gk[[#This Row],[Stamina]])/('F+ , F-'!U$2-'F+ , F-'!U$3))</f>
        <v>1.88916258574835E-2</v>
      </c>
      <c r="V617" s="2" cm="1">
        <f t="array" ref="V617">[1]!table_weight[Strength]*(('F+ , F-'!V$2-[1]!tbl_gk[[#This Row],[Strength]])/('F+ , F-'!V$2-'F+ , F-'!V$3))</f>
        <v>3.2831355846262997E-2</v>
      </c>
      <c r="W617" s="2" cm="1">
        <f t="array" ref="W617">[1]!table_weight[LongShots]*(('F+ , F-'!W$2-[1]!tbl_gk[[#This Row],[LongShots]])/('F+ , F-'!W$2-'F+ , F-'!W$3))</f>
        <v>7.5315173595909123E-3</v>
      </c>
      <c r="X617" s="2" cm="1">
        <f t="array" ref="X617">[1]!table_weight[Aggression]*(('F+ , F-'!X$2-[1]!tbl_gk[[#This Row],[Aggression]])/('F+ , F-'!X$2-'F+ , F-'!X$3))</f>
        <v>1.5819896562214757E-2</v>
      </c>
      <c r="Y617" s="2" cm="1">
        <f t="array" ref="Y617">[1]!table_weight[Interceptions]*(('F+ , F-'!Y$2-[1]!tbl_gk[[#This Row],[Interceptions]])/('F+ , F-'!Y$2-'F+ , F-'!Y$3))</f>
        <v>2.2854259573931314E-2</v>
      </c>
      <c r="Z617" s="2" cm="1">
        <f t="array" ref="Z617">[1]!table_weight[Positioning]*(('F+ , F-'!Z$2-[1]!tbl_gk[[#This Row],[Positioning]])/('F+ , F-'!Z$2-'F+ , F-'!Z$3))</f>
        <v>8.8733394179088337E-4</v>
      </c>
      <c r="AA617" s="2" cm="1">
        <f t="array" ref="AA617">[1]!table_weight[Vision]*(('F+ , F-'!AA$2-[1]!tbl_gk[[#This Row],[Vision]])/('F+ , F-'!AA$2-'F+ , F-'!AA$3))</f>
        <v>3.478349051820296E-2</v>
      </c>
      <c r="AB617" s="2" cm="1">
        <f t="array" ref="AB617">[1]!table_weight[Penalties]*(('F+ , F-'!AB$2-[1]!tbl_gk[[#This Row],[Penalties]])/('F+ , F-'!AB$2-'F+ , F-'!AB$3))</f>
        <v>2.0747955403639775E-3</v>
      </c>
      <c r="AC617" s="2" cm="1">
        <f t="array" ref="AC617">[1]!table_weight[Composure]*(('F+ , F-'!AC$2-[1]!tbl_gk[[#This Row],[Composure]])/('F+ , F-'!AC$2-'F+ , F-'!AC$3))</f>
        <v>2.8287939196942674E-3</v>
      </c>
      <c r="AD617" s="2" cm="1">
        <f t="array" ref="AD617">[1]!table_weight[Marking]*(('F+ , F-'!AD$2-[1]!tbl_gk[[#This Row],[Marking]])/('F+ , F-'!AD$2-'F+ , F-'!AD$3))</f>
        <v>2.8394686137308601E-2</v>
      </c>
      <c r="AE617" s="2" cm="1">
        <f t="array" ref="AE617">[1]!table_weight[StandingTackle]*(('F+ , F-'!AE$2-[1]!tbl_gk[[#This Row],[StandingTackle]])/('F+ , F-'!AE$2-'F+ , F-'!AE$3))</f>
        <v>2.017517172914032E-2</v>
      </c>
      <c r="AF617" s="2" cm="1">
        <f t="array" ref="AF617">[1]!table_weight[SlidingTackle]*(('F+ , F-'!AF$2-[1]!tbl_gk[[#This Row],[SlidingTackle]])/('F+ , F-'!AF$2-'F+ , F-'!AF$3))</f>
        <v>6.7250572430467732E-3</v>
      </c>
      <c r="AG617" s="2" cm="1">
        <f t="array" ref="AG617">[1]!table_weight[GKDiving]*(('F+ , F-'!AG$2-[1]!tbl_gk[[#This Row],[GKDiving]])/('F+ , F-'!AG$2-'F+ , F-'!AG$3))</f>
        <v>5.8076006490213938E-2</v>
      </c>
      <c r="AH617" s="2" cm="1">
        <f t="array" ref="AH617">[1]!table_weight[GKHandling]*(('F+ , F-'!AH$2-[1]!tbl_gk[[#This Row],[GKHandling]])/('F+ , F-'!AH$2-'F+ , F-'!AH$3))</f>
        <v>5.5253898757952898E-2</v>
      </c>
      <c r="AI617" s="2" cm="1">
        <f t="array" ref="AI617">[1]!table_weight[GKKicking]*(('F+ , F-'!AI$2-[1]!tbl_gk[[#This Row],[GKKicking]])/('F+ , F-'!AI$2-'F+ , F-'!AI$3))</f>
        <v>3.3988439306358358E-2</v>
      </c>
      <c r="AJ617" s="2" cm="1">
        <f t="array" ref="AJ617">[1]!table_weight[GKPositioning]*(('F+ , F-'!AJ$2-[1]!tbl_gk[[#This Row],[GKPositioning]])/('F+ , F-'!AJ$2-'F+ , F-'!AJ$3))</f>
        <v>1.5767241581053557E-2</v>
      </c>
      <c r="AK617" s="2" cm="1">
        <f t="array" ref="AK617">[1]!table_weight[GKReflexes]*(('F+ , F-'!AK$2-[1]!tbl_gk[[#This Row],[GKReflexes]])/('F+ , F-'!AK$2-'F+ , F-'!AK$3))</f>
        <v>4.7371801372409796E-2</v>
      </c>
    </row>
    <row r="618" spans="1:37" x14ac:dyDescent="0.55000000000000004">
      <c r="A618" s="7">
        <f>[1]!tbl_gk[[#This Row],[ID]]</f>
        <v>221087</v>
      </c>
      <c r="B618" s="1" cm="1">
        <f t="array" ref="B618">[1]!table_weight[ValueEUR]*(('F+ , F-'!B$2-[1]!tbl_gk[[#This Row],[ValueEUR]])/('F+ , F-'!B$2-'F+ , F-'!B$3))</f>
        <v>5.2445224819441952E-3</v>
      </c>
      <c r="C618" s="1" cm="1">
        <f t="array" ref="C618">[1]!table_weight[WageEUR]*(('F+ , F-'!C$2-[1]!tbl_gk[[#This Row],[WageEUR]])/('F+ , F-'!C$2-'F+ , F-'!C$3))</f>
        <v>5.0857215902243612E-3</v>
      </c>
      <c r="D618" s="1" cm="1">
        <f t="array" ref="D618">[1]!table_weight[Crossing]*(('F+ , F-'!D$2-[1]!tbl_gk[[#This Row],[Crossing]])/('F+ , F-'!D$2-'F+ , F-'!D$3))</f>
        <v>2.2416857476822528E-2</v>
      </c>
      <c r="E618" s="1" cm="1">
        <f t="array" ref="E618">[1]!table_weight[Finishing]*(('F+ , F-'!E$2-[1]!tbl_gk[[#This Row],[Finishing]])/('F+ , F-'!E$2-'F+ , F-'!E$3))</f>
        <v>7.9860054761179498E-3</v>
      </c>
      <c r="F618" s="1" cm="1">
        <f t="array" ref="F618">[1]!table_weight[HeadingAccuracy]*(('F+ , F-'!F$2-[1]!tbl_gk[[#This Row],[HeadingAccuracy]])/('F+ , F-'!F$2-'F+ , F-'!F$3))</f>
        <v>1.00216539308148E-2</v>
      </c>
      <c r="G618" s="1" cm="1">
        <f t="array" ref="G618">[1]!table_weight[ShortPassing]*(('F+ , F-'!G$2-[1]!tbl_gk[[#This Row],[ShortPassing]])/('F+ , F-'!G$2-'F+ , F-'!G$3))</f>
        <v>0</v>
      </c>
      <c r="H618" s="1" cm="1">
        <f t="array" ref="H618">[1]!table_weight[Volleys]*(('F+ , F-'!H$2-[1]!tbl_gk[[#This Row],[Volleys]])/('F+ , F-'!H$2-'F+ , F-'!H$3))</f>
        <v>1.0416528881892981E-3</v>
      </c>
      <c r="I618" s="1" cm="1">
        <f t="array" ref="I618">[1]!table_weight[Dribbling]*(('F+ , F-'!I$2-[1]!tbl_gk[[#This Row],[Dribbling]])/('F+ , F-'!I$2-'F+ , F-'!I$3))</f>
        <v>1.2712416880351124E-2</v>
      </c>
      <c r="J618" s="1" cm="1">
        <f t="array" ref="J618">[1]!table_weight[Curve]*(('F+ , F-'!J$2-[1]!tbl_gk[[#This Row],[Curve]])/('F+ , F-'!J$2-'F+ , F-'!J$3))</f>
        <v>7.774735489977337E-3</v>
      </c>
      <c r="K618" s="1" cm="1">
        <f t="array" ref="K618">[1]!table_weight[FKAccuracy]*(('F+ , F-'!K$2-[1]!tbl_gk[[#This Row],[FKAccuracy]])/('F+ , F-'!K$2-'F+ , F-'!K$3))</f>
        <v>8.0620626711286735E-3</v>
      </c>
      <c r="L618" s="1" cm="1">
        <f t="array" ref="L618">[1]!table_weight[LongPassing]*(('F+ , F-'!L$2-[1]!tbl_gk[[#This Row],[LongPassing]])/('F+ , F-'!L$2-'F+ , F-'!L$3))</f>
        <v>7.0385133009853787E-3</v>
      </c>
      <c r="M618" s="1" cm="1">
        <f t="array" ref="M618">[1]!table_weight[BallControl]*(('F+ , F-'!M$2-[1]!tbl_gk[[#This Row],[BallControl]])/('F+ , F-'!M$2-'F+ , F-'!M$3))</f>
        <v>1.7384501716719485E-3</v>
      </c>
      <c r="N618" s="1" cm="1">
        <f t="array" ref="N618">[1]!table_weight[Acceleration]*(('F+ , F-'!N$2-[1]!tbl_gk[[#This Row],[Acceleration]])/('F+ , F-'!N$2-'F+ , F-'!N$3))</f>
        <v>4.5097442688666525E-3</v>
      </c>
      <c r="O618" s="1" cm="1">
        <f t="array" ref="O618">[1]!table_weight[SprintSpeed]*(('F+ , F-'!O$2-[1]!tbl_gk[[#This Row],[SprintSpeed]])/('F+ , F-'!O$2-'F+ , F-'!O$3))</f>
        <v>3.6543961058716113E-3</v>
      </c>
      <c r="P618" s="1" cm="1">
        <f t="array" ref="P618">[1]!table_weight[Agility]*(('F+ , F-'!P$2-[1]!tbl_gk[[#This Row],[Agility]])/('F+ , F-'!P$2-'F+ , F-'!P$3))</f>
        <v>3.5103320774145116E-3</v>
      </c>
      <c r="Q618" s="1" cm="1">
        <f t="array" ref="Q618">[1]!table_weight[Reactions]*(('F+ , F-'!Q$2-[1]!tbl_gk[[#This Row],[Reactions]])/('F+ , F-'!Q$2-'F+ , F-'!Q$3))</f>
        <v>1.3406692001876892E-3</v>
      </c>
      <c r="R618" s="1" cm="1">
        <f t="array" ref="R618">[1]!table_weight[Balance]*(('F+ , F-'!R$2-[1]!tbl_gk[[#This Row],[Balance]])/('F+ , F-'!R$2-'F+ , F-'!R$3))</f>
        <v>7.4505007357369231E-4</v>
      </c>
      <c r="S618" s="1" cm="1">
        <f t="array" ref="S618">[1]!table_weight[ShotPower]*(('F+ , F-'!S$2-[1]!tbl_gk[[#This Row],[ShotPower]])/('F+ , F-'!S$2-'F+ , F-'!S$3))</f>
        <v>3.1164899418996877E-3</v>
      </c>
      <c r="T618" s="1" cm="1">
        <f t="array" ref="T618">[1]!table_weight[Jumping]*(('F+ , F-'!T$2-[1]!tbl_gk[[#This Row],[Jumping]])/('F+ , F-'!T$2-'F+ , F-'!T$3))</f>
        <v>1.1163233461240253E-3</v>
      </c>
      <c r="U618" s="1" cm="1">
        <f t="array" ref="U618">[1]!table_weight[Stamina]*(('F+ , F-'!U$2-[1]!tbl_gk[[#This Row],[Stamina]])/('F+ , F-'!U$2-'F+ , F-'!U$3))</f>
        <v>2.5761307987477501E-3</v>
      </c>
      <c r="V618" s="1" cm="1">
        <f t="array" ref="V618">[1]!table_weight[Strength]*(('F+ , F-'!V$2-[1]!tbl_gk[[#This Row],[Strength]])/('F+ , F-'!V$2-'F+ , F-'!V$3))</f>
        <v>2.9282020079099427E-2</v>
      </c>
      <c r="W618" s="1" cm="1">
        <f t="array" ref="W618">[1]!table_weight[LongShots]*(('F+ , F-'!W$2-[1]!tbl_gk[[#This Row],[LongShots]])/('F+ , F-'!W$2-'F+ , F-'!W$3))</f>
        <v>7.0121023692742987E-3</v>
      </c>
      <c r="X618" s="1" cm="1">
        <f t="array" ref="X618">[1]!table_weight[Aggression]*(('F+ , F-'!X$2-[1]!tbl_gk[[#This Row],[Aggression]])/('F+ , F-'!X$2-'F+ , F-'!X$3))</f>
        <v>3.6507453605110975E-3</v>
      </c>
      <c r="Y618" s="1" cm="1">
        <f t="array" ref="Y618">[1]!table_weight[Interceptions]*(('F+ , F-'!Y$2-[1]!tbl_gk[[#This Row],[Interceptions]])/('F+ , F-'!Y$2-'F+ , F-'!Y$3))</f>
        <v>1.9391492971820509E-2</v>
      </c>
      <c r="Z618" s="1" cm="1">
        <f t="array" ref="Z618">[1]!table_weight[Positioning]*(('F+ , F-'!Z$2-[1]!tbl_gk[[#This Row],[Positioning]])/('F+ , F-'!Z$2-'F+ , F-'!Z$3))</f>
        <v>0</v>
      </c>
      <c r="AA618" s="1" cm="1">
        <f t="array" ref="AA618">[1]!table_weight[Vision]*(('F+ , F-'!AA$2-[1]!tbl_gk[[#This Row],[Vision]])/('F+ , F-'!AA$2-'F+ , F-'!AA$3))</f>
        <v>1.4197343068654269E-3</v>
      </c>
      <c r="AB618" s="1" cm="1">
        <f t="array" ref="AB618">[1]!table_weight[Penalties]*(('F+ , F-'!AB$2-[1]!tbl_gk[[#This Row],[Penalties]])/('F+ , F-'!AB$2-'F+ , F-'!AB$3))</f>
        <v>1.9182071976949979E-3</v>
      </c>
      <c r="AC618" s="1" cm="1">
        <f t="array" ref="AC618">[1]!table_weight[Composure]*(('F+ , F-'!AC$2-[1]!tbl_gk[[#This Row],[Composure]])/('F+ , F-'!AC$2-'F+ , F-'!AC$3))</f>
        <v>4.2698776146328564E-4</v>
      </c>
      <c r="AD618" s="1" cm="1">
        <f t="array" ref="AD618">[1]!table_weight[Marking]*(('F+ , F-'!AD$2-[1]!tbl_gk[[#This Row],[Marking]])/('F+ , F-'!AD$2-'F+ , F-'!AD$3))</f>
        <v>1.7352308195021923E-2</v>
      </c>
      <c r="AE618" s="1" cm="1">
        <f t="array" ref="AE618">[1]!table_weight[StandingTackle]*(('F+ , F-'!AE$2-[1]!tbl_gk[[#This Row],[StandingTackle]])/('F+ , F-'!AE$2-'F+ , F-'!AE$3))</f>
        <v>1.120842873841129E-2</v>
      </c>
      <c r="AF618" s="1" cm="1">
        <f t="array" ref="AF618">[1]!table_weight[SlidingTackle]*(('F+ , F-'!AF$2-[1]!tbl_gk[[#This Row],[SlidingTackle]])/('F+ , F-'!AF$2-'F+ , F-'!AF$3))</f>
        <v>1.0461200155850536E-2</v>
      </c>
      <c r="AG618" s="1" cm="1">
        <f t="array" ref="AG618">[1]!table_weight[GKDiving]*(('F+ , F-'!AG$2-[1]!tbl_gk[[#This Row],[GKDiving]])/('F+ , F-'!AG$2-'F+ , F-'!AG$3))</f>
        <v>1.7081178379474687E-2</v>
      </c>
      <c r="AH618" s="1" cm="1">
        <f t="array" ref="AH618">[1]!table_weight[GKHandling]*(('F+ , F-'!AH$2-[1]!tbl_gk[[#This Row],[GKHandling]])/('F+ , F-'!AH$2-'F+ , F-'!AH$3))</f>
        <v>1.9606222139918771E-2</v>
      </c>
      <c r="AI618" s="1" cm="1">
        <f t="array" ref="AI618">[1]!table_weight[GKKicking]*(('F+ , F-'!AI$2-[1]!tbl_gk[[#This Row],[GKKicking]])/('F+ , F-'!AI$2-'F+ , F-'!AI$3))</f>
        <v>1.4310921813203519E-2</v>
      </c>
      <c r="AJ618" s="1" cm="1">
        <f t="array" ref="AJ618">[1]!table_weight[GKPositioning]*(('F+ , F-'!AJ$2-[1]!tbl_gk[[#This Row],[GKPositioning]])/('F+ , F-'!AJ$2-'F+ , F-'!AJ$3))</f>
        <v>6.3068966324214227E-3</v>
      </c>
      <c r="AK618" s="1" cm="1">
        <f t="array" ref="AK618">[1]!table_weight[GKReflexes]*(('F+ , F-'!AK$2-[1]!tbl_gk[[#This Row],[GKReflexes]])/('F+ , F-'!AK$2-'F+ , F-'!AK$3))</f>
        <v>1.6397931244295699E-2</v>
      </c>
    </row>
    <row r="619" spans="1:37" x14ac:dyDescent="0.55000000000000004">
      <c r="A619" s="8">
        <f>[1]!tbl_gk[[#This Row],[ID]]</f>
        <v>221235</v>
      </c>
      <c r="B619" s="2" cm="1">
        <f t="array" ref="B619">[1]!table_weight[ValueEUR]*(('F+ , F-'!B$2-[1]!tbl_gk[[#This Row],[ValueEUR]])/('F+ , F-'!B$2-'F+ , F-'!B$3))</f>
        <v>3.6761969725122341E-4</v>
      </c>
      <c r="C619" s="2" cm="1">
        <f t="array" ref="C619">[1]!table_weight[WageEUR]*(('F+ , F-'!C$2-[1]!tbl_gk[[#This Row],[WageEUR]])/('F+ , F-'!C$2-'F+ , F-'!C$3))</f>
        <v>2.3472561185650898E-4</v>
      </c>
      <c r="D619" s="2" cm="1">
        <f t="array" ref="D619">[1]!table_weight[Crossing]*(('F+ , F-'!D$2-[1]!tbl_gk[[#This Row],[Crossing]])/('F+ , F-'!D$2-'F+ , F-'!D$3))</f>
        <v>3.2504443341392672E-2</v>
      </c>
      <c r="E619" s="2" cm="1">
        <f t="array" ref="E619">[1]!table_weight[Finishing]*(('F+ , F-'!E$2-[1]!tbl_gk[[#This Row],[Finishing]])/('F+ , F-'!E$2-'F+ , F-'!E$3))</f>
        <v>1.1979008214176926E-2</v>
      </c>
      <c r="F619" s="2" cm="1">
        <f t="array" ref="F619">[1]!table_weight[HeadingAccuracy]*(('F+ , F-'!F$2-[1]!tbl_gk[[#This Row],[HeadingAccuracy]])/('F+ , F-'!F$2-'F+ , F-'!F$3))</f>
        <v>7.5162404481111007E-3</v>
      </c>
      <c r="G619" s="2" cm="1">
        <f t="array" ref="G619">[1]!table_weight[ShortPassing]*(('F+ , F-'!G$2-[1]!tbl_gk[[#This Row],[ShortPassing]])/('F+ , F-'!G$2-'F+ , F-'!G$3))</f>
        <v>3.6564855261722783E-2</v>
      </c>
      <c r="H619" s="2" cm="1">
        <f t="array" ref="H619">[1]!table_weight[Volleys]*(('F+ , F-'!H$2-[1]!tbl_gk[[#This Row],[Volleys]])/('F+ , F-'!H$2-'F+ , F-'!H$3))</f>
        <v>1.5046097273845413E-3</v>
      </c>
      <c r="I619" s="2" cm="1">
        <f t="array" ref="I619">[1]!table_weight[Dribbling]*(('F+ , F-'!I$2-[1]!tbl_gk[[#This Row],[Dribbling]])/('F+ , F-'!I$2-'F+ , F-'!I$3))</f>
        <v>1.6623929766613008E-2</v>
      </c>
      <c r="J619" s="2" cm="1">
        <f t="array" ref="J619">[1]!table_weight[Curve]*(('F+ , F-'!J$2-[1]!tbl_gk[[#This Row],[Curve]])/('F+ , F-'!J$2-'F+ , F-'!J$3))</f>
        <v>8.2817834567149896E-3</v>
      </c>
      <c r="K619" s="2" cm="1">
        <f t="array" ref="K619">[1]!table_weight[FKAccuracy]*(('F+ , F-'!K$2-[1]!tbl_gk[[#This Row],[FKAccuracy]])/('F+ , F-'!K$2-'F+ , F-'!K$3))</f>
        <v>8.9747490112564478E-3</v>
      </c>
      <c r="L619" s="2" cm="1">
        <f t="array" ref="L619">[1]!table_weight[LongPassing]*(('F+ , F-'!L$2-[1]!tbl_gk[[#This Row],[LongPassing]])/('F+ , F-'!L$2-'F+ , F-'!L$3))</f>
        <v>2.3822660403335128E-2</v>
      </c>
      <c r="M619" s="2" cm="1">
        <f t="array" ref="M619">[1]!table_weight[BallControl]*(('F+ , F-'!M$2-[1]!tbl_gk[[#This Row],[BallControl]])/('F+ , F-'!M$2-'F+ , F-'!M$3))</f>
        <v>1.1734538658785654E-2</v>
      </c>
      <c r="N619" s="2" cm="1">
        <f t="array" ref="N619">[1]!table_weight[Acceleration]*(('F+ , F-'!N$2-[1]!tbl_gk[[#This Row],[Acceleration]])/('F+ , F-'!N$2-'F+ , F-'!N$3))</f>
        <v>4.5097442688666525E-3</v>
      </c>
      <c r="O619" s="2" cm="1">
        <f t="array" ref="O619">[1]!table_weight[SprintSpeed]*(('F+ , F-'!O$2-[1]!tbl_gk[[#This Row],[SprintSpeed]])/('F+ , F-'!O$2-'F+ , F-'!O$3))</f>
        <v>6.4654700334651587E-3</v>
      </c>
      <c r="P619" s="2" cm="1">
        <f t="array" ref="P619">[1]!table_weight[Agility]*(('F+ , F-'!P$2-[1]!tbl_gk[[#This Row],[Agility]])/('F+ , F-'!P$2-'F+ , F-'!P$3))</f>
        <v>4.095387423650264E-3</v>
      </c>
      <c r="Q619" s="2" cm="1">
        <f t="array" ref="Q619">[1]!table_weight[Reactions]*(('F+ , F-'!Q$2-[1]!tbl_gk[[#This Row],[Reactions]])/('F+ , F-'!Q$2-'F+ , F-'!Q$3))</f>
        <v>1.0828482001515951E-3</v>
      </c>
      <c r="R619" s="2" cm="1">
        <f t="array" ref="R619">[1]!table_weight[Balance]*(('F+ , F-'!R$2-[1]!tbl_gk[[#This Row],[Balance]])/('F+ , F-'!R$2-'F+ , F-'!R$3))</f>
        <v>6.8296256744255124E-4</v>
      </c>
      <c r="S619" s="2" cm="1">
        <f t="array" ref="S619">[1]!table_weight[ShotPower]*(('F+ , F-'!S$2-[1]!tbl_gk[[#This Row],[ShotPower]])/('F+ , F-'!S$2-'F+ , F-'!S$3))</f>
        <v>5.4538573983244545E-3</v>
      </c>
      <c r="T619" s="2" cm="1">
        <f t="array" ref="T619">[1]!table_weight[Jumping]*(('F+ , F-'!T$2-[1]!tbl_gk[[#This Row],[Jumping]])/('F+ , F-'!T$2-'F+ , F-'!T$3))</f>
        <v>1.5456784792486503E-3</v>
      </c>
      <c r="U619" s="2" cm="1">
        <f t="array" ref="U619">[1]!table_weight[Stamina]*(('F+ , F-'!U$2-[1]!tbl_gk[[#This Row],[Stamina]])/('F+ , F-'!U$2-'F+ , F-'!U$3))</f>
        <v>1.0304523194991E-2</v>
      </c>
      <c r="V619" s="2" cm="1">
        <f t="array" ref="V619">[1]!table_weight[Strength]*(('F+ , F-'!V$2-[1]!tbl_gk[[#This Row],[Strength]])/('F+ , F-'!V$2-'F+ , F-'!V$3))</f>
        <v>2.3958016428354077E-2</v>
      </c>
      <c r="W619" s="2" cm="1">
        <f t="array" ref="W619">[1]!table_weight[LongShots]*(('F+ , F-'!W$2-[1]!tbl_gk[[#This Row],[LongShots]])/('F+ , F-'!W$2-'F+ , F-'!W$3))</f>
        <v>8.3106398450658349E-3</v>
      </c>
      <c r="X619" s="2" cm="1">
        <f t="array" ref="X619">[1]!table_weight[Aggression]*(('F+ , F-'!X$2-[1]!tbl_gk[[#This Row],[Aggression]])/('F+ , F-'!X$2-'F+ , F-'!X$3))</f>
        <v>1.5211439002129575E-2</v>
      </c>
      <c r="Y619" s="2" cm="1">
        <f t="array" ref="Y619">[1]!table_weight[Interceptions]*(('F+ , F-'!Y$2-[1]!tbl_gk[[#This Row],[Interceptions]])/('F+ , F-'!Y$2-'F+ , F-'!Y$3))</f>
        <v>1.6621279690131864E-2</v>
      </c>
      <c r="Z619" s="2" cm="1">
        <f t="array" ref="Z619">[1]!table_weight[Positioning]*(('F+ , F-'!Z$2-[1]!tbl_gk[[#This Row],[Positioning]])/('F+ , F-'!Z$2-'F+ , F-'!Z$3))</f>
        <v>7.394449514924029E-4</v>
      </c>
      <c r="AA619" s="2" cm="1">
        <f t="array" ref="AA619">[1]!table_weight[Vision]*(('F+ , F-'!AA$2-[1]!tbl_gk[[#This Row],[Vision]])/('F+ , F-'!AA$2-'F+ , F-'!AA$3))</f>
        <v>2.9814420444173963E-2</v>
      </c>
      <c r="AB619" s="2" cm="1">
        <f t="array" ref="AB619">[1]!table_weight[Penalties]*(('F+ , F-'!AB$2-[1]!tbl_gk[[#This Row],[Penalties]])/('F+ , F-'!AB$2-'F+ , F-'!AB$3))</f>
        <v>1.9182071976949979E-3</v>
      </c>
      <c r="AC619" s="2" cm="1">
        <f t="array" ref="AC619">[1]!table_weight[Composure]*(('F+ , F-'!AC$2-[1]!tbl_gk[[#This Row],[Composure]])/('F+ , F-'!AC$2-'F+ , F-'!AC$3))</f>
        <v>1.441083694938589E-3</v>
      </c>
      <c r="AD619" s="2" cm="1">
        <f t="array" ref="AD619">[1]!table_weight[Marking]*(('F+ , F-'!AD$2-[1]!tbl_gk[[#This Row],[Marking]])/('F+ , F-'!AD$2-'F+ , F-'!AD$3))</f>
        <v>1.2619860505470488E-2</v>
      </c>
      <c r="AE619" s="2" cm="1">
        <f t="array" ref="AE619">[1]!table_weight[StandingTackle]*(('F+ , F-'!AE$2-[1]!tbl_gk[[#This Row],[StandingTackle]])/('F+ , F-'!AE$2-'F+ , F-'!AE$3))</f>
        <v>1.120842873841129E-2</v>
      </c>
      <c r="AF619" s="2" cm="1">
        <f t="array" ref="AF619">[1]!table_weight[SlidingTackle]*(('F+ , F-'!AF$2-[1]!tbl_gk[[#This Row],[SlidingTackle]])/('F+ , F-'!AF$2-'F+ , F-'!AF$3))</f>
        <v>3.7361429128037632E-3</v>
      </c>
      <c r="AG619" s="2" cm="1">
        <f t="array" ref="AG619">[1]!table_weight[GKDiving]*(('F+ , F-'!AG$2-[1]!tbl_gk[[#This Row],[GKDiving]])/('F+ , F-'!AG$2-'F+ , F-'!AG$3))</f>
        <v>3.0746121083054436E-2</v>
      </c>
      <c r="AH619" s="2" cm="1">
        <f t="array" ref="AH619">[1]!table_weight[GKHandling]*(('F+ , F-'!AH$2-[1]!tbl_gk[[#This Row],[GKHandling]])/('F+ , F-'!AH$2-'F+ , F-'!AH$3))</f>
        <v>4.0994828110739248E-2</v>
      </c>
      <c r="AI619" s="2" cm="1">
        <f t="array" ref="AI619">[1]!table_weight[GKKicking]*(('F+ , F-'!AI$2-[1]!tbl_gk[[#This Row],[GKKicking]])/('F+ , F-'!AI$2-'F+ , F-'!AI$3))</f>
        <v>2.5044113173106158E-2</v>
      </c>
      <c r="AJ619" s="2" cm="1">
        <f t="array" ref="AJ619">[1]!table_weight[GKPositioning]*(('F+ , F-'!AJ$2-[1]!tbl_gk[[#This Row],[GKPositioning]])/('F+ , F-'!AJ$2-'F+ , F-'!AJ$3))</f>
        <v>1.4505862254569271E-2</v>
      </c>
      <c r="AK619" s="2" cm="1">
        <f t="array" ref="AK619">[1]!table_weight[GKReflexes]*(('F+ , F-'!AK$2-[1]!tbl_gk[[#This Row],[GKReflexes]])/('F+ , F-'!AK$2-'F+ , F-'!AK$3))</f>
        <v>2.7329885407159499E-2</v>
      </c>
    </row>
    <row r="620" spans="1:37" x14ac:dyDescent="0.55000000000000004">
      <c r="A620" s="7">
        <f>[1]!tbl_gk[[#This Row],[ID]]</f>
        <v>221531</v>
      </c>
      <c r="B620" s="1" cm="1">
        <f t="array" ref="B620">[1]!table_weight[ValueEUR]*(('F+ , F-'!B$2-[1]!tbl_gk[[#This Row],[ValueEUR]])/('F+ , F-'!B$2-'F+ , F-'!B$3))</f>
        <v>2.4415380396785701E-4</v>
      </c>
      <c r="C620" s="1" cm="1">
        <f t="array" ref="C620">[1]!table_weight[WageEUR]*(('F+ , F-'!C$2-[1]!tbl_gk[[#This Row],[WageEUR]])/('F+ , F-'!C$2-'F+ , F-'!C$3))</f>
        <v>3.9120935309418161E-4</v>
      </c>
      <c r="D620" s="1" cm="1">
        <f t="array" ref="D620">[1]!table_weight[Crossing]*(('F+ , F-'!D$2-[1]!tbl_gk[[#This Row],[Crossing]])/('F+ , F-'!D$2-'F+ , F-'!D$3))</f>
        <v>3.1383600467551537E-2</v>
      </c>
      <c r="E620" s="1" cm="1">
        <f t="array" ref="E620">[1]!table_weight[Finishing]*(('F+ , F-'!E$2-[1]!tbl_gk[[#This Row],[Finishing]])/('F+ , F-'!E$2-'F+ , F-'!E$3))</f>
        <v>1.0980757529662181E-2</v>
      </c>
      <c r="F620" s="1" cm="1">
        <f t="array" ref="F620">[1]!table_weight[HeadingAccuracy]*(('F+ , F-'!F$2-[1]!tbl_gk[[#This Row],[HeadingAccuracy]])/('F+ , F-'!F$2-'F+ , F-'!F$3))</f>
        <v>1.0439222844598752E-2</v>
      </c>
      <c r="G620" s="1" cm="1">
        <f t="array" ref="G620">[1]!table_weight[ShortPassing]*(('F+ , F-'!G$2-[1]!tbl_gk[[#This Row],[ShortPassing]])/('F+ , F-'!G$2-'F+ , F-'!G$3))</f>
        <v>4.2190217609680135E-2</v>
      </c>
      <c r="H620" s="1" cm="1">
        <f t="array" ref="H620">[1]!table_weight[Volleys]*(('F+ , F-'!H$2-[1]!tbl_gk[[#This Row],[Volleys]])/('F+ , F-'!H$2-'F+ , F-'!H$3))</f>
        <v>1.1573920979881087E-3</v>
      </c>
      <c r="I620" s="1" cm="1">
        <f t="array" ref="I620">[1]!table_weight[Dribbling]*(('F+ , F-'!I$2-[1]!tbl_gk[[#This Row],[Dribbling]])/('F+ , F-'!I$2-'F+ , F-'!I$3))</f>
        <v>1.7601807988178481E-2</v>
      </c>
      <c r="J620" s="1" cm="1">
        <f t="array" ref="J620">[1]!table_weight[Curve]*(('F+ , F-'!J$2-[1]!tbl_gk[[#This Row],[Curve]])/('F+ , F-'!J$2-'F+ , F-'!J$3))</f>
        <v>8.112767467802439E-3</v>
      </c>
      <c r="K620" s="1" cm="1">
        <f t="array" ref="K620">[1]!table_weight[FKAccuracy]*(('F+ , F-'!K$2-[1]!tbl_gk[[#This Row],[FKAccuracy]])/('F+ , F-'!K$2-'F+ , F-'!K$3))</f>
        <v>9.1268634012777444E-3</v>
      </c>
      <c r="L620" s="1" cm="1">
        <f t="array" ref="L620">[1]!table_weight[LongPassing]*(('F+ , F-'!L$2-[1]!tbl_gk[[#This Row],[LongPassing]])/('F+ , F-'!L$2-'F+ , F-'!L$3))</f>
        <v>9.204209701288572E-3</v>
      </c>
      <c r="M620" s="1" cm="1">
        <f t="array" ref="M620">[1]!table_weight[BallControl]*(('F+ , F-'!M$2-[1]!tbl_gk[[#This Row],[BallControl]])/('F+ , F-'!M$2-'F+ , F-'!M$3))</f>
        <v>9.561475944195718E-3</v>
      </c>
      <c r="N620" s="1" cm="1">
        <f t="array" ref="N620">[1]!table_weight[Acceleration]*(('F+ , F-'!N$2-[1]!tbl_gk[[#This Row],[Acceleration]])/('F+ , F-'!N$2-'F+ , F-'!N$3))</f>
        <v>5.637180336083316E-3</v>
      </c>
      <c r="O620" s="1" cm="1">
        <f t="array" ref="O620">[1]!table_weight[SprintSpeed]*(('F+ , F-'!O$2-[1]!tbl_gk[[#This Row],[SprintSpeed]])/('F+ , F-'!O$2-'F+ , F-'!O$3))</f>
        <v>6.4654700334651587E-3</v>
      </c>
      <c r="P620" s="1" cm="1">
        <f t="array" ref="P620">[1]!table_weight[Agility]*(('F+ , F-'!P$2-[1]!tbl_gk[[#This Row],[Agility]])/('F+ , F-'!P$2-'F+ , F-'!P$3))</f>
        <v>3.6273431466616623E-3</v>
      </c>
      <c r="Q620" s="1" cm="1">
        <f t="array" ref="Q620">[1]!table_weight[Reactions]*(('F+ , F-'!Q$2-[1]!tbl_gk[[#This Row],[Reactions]])/('F+ , F-'!Q$2-'F+ , F-'!Q$3))</f>
        <v>1.3922334001949081E-3</v>
      </c>
      <c r="R620" s="1" cm="1">
        <f t="array" ref="R620">[1]!table_weight[Balance]*(('F+ , F-'!R$2-[1]!tbl_gk[[#This Row],[Balance]])/('F+ , F-'!R$2-'F+ , F-'!R$3))</f>
        <v>1.3038376287539614E-3</v>
      </c>
      <c r="S620" s="1" cm="1">
        <f t="array" ref="S620">[1]!table_weight[ShotPower]*(('F+ , F-'!S$2-[1]!tbl_gk[[#This Row],[ShotPower]])/('F+ , F-'!S$2-'F+ , F-'!S$3))</f>
        <v>5.1941499031661464E-3</v>
      </c>
      <c r="T620" s="1" cm="1">
        <f t="array" ref="T620">[1]!table_weight[Jumping]*(('F+ , F-'!T$2-[1]!tbl_gk[[#This Row],[Jumping]])/('F+ , F-'!T$2-'F+ , F-'!T$3))</f>
        <v>2.5761307987477505E-3</v>
      </c>
      <c r="U620" s="1" cm="1">
        <f t="array" ref="U620">[1]!table_weight[Stamina]*(('F+ , F-'!U$2-[1]!tbl_gk[[#This Row],[Stamina]])/('F+ , F-'!U$2-'F+ , F-'!U$3))</f>
        <v>1.5456784792486501E-2</v>
      </c>
      <c r="V620" s="1" cm="1">
        <f t="array" ref="V620">[1]!table_weight[Strength]*(('F+ , F-'!V$2-[1]!tbl_gk[[#This Row],[Strength]])/('F+ , F-'!V$2-'F+ , F-'!V$3))</f>
        <v>1.5972010952236049E-2</v>
      </c>
      <c r="W620" s="1" cm="1">
        <f t="array" ref="W620">[1]!table_weight[LongShots]*(('F+ , F-'!W$2-[1]!tbl_gk[[#This Row],[LongShots]])/('F+ , F-'!W$2-'F+ , F-'!W$3))</f>
        <v>7.7912248547492196E-3</v>
      </c>
      <c r="X620" s="1" cm="1">
        <f t="array" ref="X620">[1]!table_weight[Aggression]*(('F+ , F-'!X$2-[1]!tbl_gk[[#This Row],[Aggression]])/('F+ , F-'!X$2-'F+ , F-'!X$3))</f>
        <v>1.7036811682385123E-2</v>
      </c>
      <c r="Y620" s="1" cm="1">
        <f t="array" ref="Y620">[1]!table_weight[Interceptions]*(('F+ , F-'!Y$2-[1]!tbl_gk[[#This Row],[Interceptions]])/('F+ , F-'!Y$2-'F+ , F-'!Y$3))</f>
        <v>1.5928726369709705E-2</v>
      </c>
      <c r="Z620" s="1" cm="1">
        <f t="array" ref="Z620">[1]!table_weight[Positioning]*(('F+ , F-'!Z$2-[1]!tbl_gk[[#This Row],[Positioning]])/('F+ , F-'!Z$2-'F+ , F-'!Z$3))</f>
        <v>4.4366697089544168E-4</v>
      </c>
      <c r="AA620" s="1" cm="1">
        <f t="array" ref="AA620">[1]!table_weight[Vision]*(('F+ , F-'!AA$2-[1]!tbl_gk[[#This Row],[Vision]])/('F+ , F-'!AA$2-'F+ , F-'!AA$3))</f>
        <v>8.5184058411925615E-3</v>
      </c>
      <c r="AB620" s="1" cm="1">
        <f t="array" ref="AB620">[1]!table_weight[Penalties]*(('F+ , F-'!AB$2-[1]!tbl_gk[[#This Row],[Penalties]])/('F+ , F-'!AB$2-'F+ , F-'!AB$3))</f>
        <v>1.8007659406932635E-3</v>
      </c>
      <c r="AC620" s="1" cm="1">
        <f t="array" ref="AC620">[1]!table_weight[Composure]*(('F+ , F-'!AC$2-[1]!tbl_gk[[#This Row],[Composure]])/('F+ , F-'!AC$2-'F+ , F-'!AC$3))</f>
        <v>3.2024082109746423E-4</v>
      </c>
      <c r="AD620" s="1" cm="1">
        <f t="array" ref="AD620">[1]!table_weight[Marking]*(('F+ , F-'!AD$2-[1]!tbl_gk[[#This Row],[Marking]])/('F+ , F-'!AD$2-'F+ , F-'!AD$3))</f>
        <v>2.2084755884573357E-2</v>
      </c>
      <c r="AE620" s="1" cm="1">
        <f t="array" ref="AE620">[1]!table_weight[StandingTackle]*(('F+ , F-'!AE$2-[1]!tbl_gk[[#This Row],[StandingTackle]])/('F+ , F-'!AE$2-'F+ , F-'!AE$3))</f>
        <v>2.017517172914032E-2</v>
      </c>
      <c r="AF620" s="1" cm="1">
        <f t="array" ref="AF620">[1]!table_weight[SlidingTackle]*(('F+ , F-'!AF$2-[1]!tbl_gk[[#This Row],[SlidingTackle]])/('F+ , F-'!AF$2-'F+ , F-'!AF$3))</f>
        <v>9.7139715732897855E-3</v>
      </c>
      <c r="AG620" s="1" cm="1">
        <f t="array" ref="AG620">[1]!table_weight[GKDiving]*(('F+ , F-'!AG$2-[1]!tbl_gk[[#This Row],[GKDiving]])/('F+ , F-'!AG$2-'F+ , F-'!AG$3))</f>
        <v>3.9286710272791778E-2</v>
      </c>
      <c r="AH620" s="1" cm="1">
        <f t="array" ref="AH620">[1]!table_weight[GKHandling]*(('F+ , F-'!AH$2-[1]!tbl_gk[[#This Row],[GKHandling]])/('F+ , F-'!AH$2-'F+ , F-'!AH$3))</f>
        <v>4.4559595772542655E-2</v>
      </c>
      <c r="AI620" s="1" cm="1">
        <f t="array" ref="AI620">[1]!table_weight[GKKicking]*(('F+ , F-'!AI$2-[1]!tbl_gk[[#This Row],[GKKicking]])/('F+ , F-'!AI$2-'F+ , F-'!AI$3))</f>
        <v>2.414968055978094E-2</v>
      </c>
      <c r="AJ620" s="1" cm="1">
        <f t="array" ref="AJ620">[1]!table_weight[GKPositioning]*(('F+ , F-'!AJ$2-[1]!tbl_gk[[#This Row],[GKPositioning]])/('F+ , F-'!AJ$2-'F+ , F-'!AJ$3))</f>
        <v>1.5767241581053557E-2</v>
      </c>
      <c r="AK620" s="1" cm="1">
        <f t="array" ref="AK620">[1]!table_weight[GKReflexes]*(('F+ , F-'!AK$2-[1]!tbl_gk[[#This Row],[GKReflexes]])/('F+ , F-'!AK$2-'F+ , F-'!AK$3))</f>
        <v>4.0083831930500594E-2</v>
      </c>
    </row>
    <row r="621" spans="1:37" x14ac:dyDescent="0.55000000000000004">
      <c r="A621" s="8">
        <f>[1]!tbl_gk[[#This Row],[ID]]</f>
        <v>221584</v>
      </c>
      <c r="B621" s="2" cm="1">
        <f t="array" ref="B621">[1]!table_weight[ValueEUR]*(('F+ , F-'!B$2-[1]!tbl_gk[[#This Row],[ValueEUR]])/('F+ , F-'!B$2-'F+ , F-'!B$3))</f>
        <v>1.0775485836305801E-3</v>
      </c>
      <c r="C621" s="2" cm="1">
        <f t="array" ref="C621">[1]!table_weight[WageEUR]*(('F+ , F-'!C$2-[1]!tbl_gk[[#This Row],[WageEUR]])/('F+ , F-'!C$2-'F+ , F-'!C$3))</f>
        <v>3.0514329541346166E-3</v>
      </c>
      <c r="D621" s="2" cm="1">
        <f t="array" ref="D621">[1]!table_weight[Crossing]*(('F+ , F-'!D$2-[1]!tbl_gk[[#This Row],[Crossing]])/('F+ , F-'!D$2-'F+ , F-'!D$3))</f>
        <v>3.2504443341392672E-2</v>
      </c>
      <c r="E621" s="2" cm="1">
        <f t="array" ref="E621">[1]!table_weight[Finishing]*(('F+ , F-'!E$2-[1]!tbl_gk[[#This Row],[Finishing]])/('F+ , F-'!E$2-'F+ , F-'!E$3))</f>
        <v>1.1979008214176926E-2</v>
      </c>
      <c r="F621" s="2" cm="1">
        <f t="array" ref="F621">[1]!table_weight[HeadingAccuracy]*(('F+ , F-'!F$2-[1]!tbl_gk[[#This Row],[HeadingAccuracy]])/('F+ , F-'!F$2-'F+ , F-'!F$3))</f>
        <v>9.6040850170308507E-3</v>
      </c>
      <c r="G621" s="2" cm="1">
        <f t="array" ref="G621">[1]!table_weight[ShortPassing]*(('F+ , F-'!G$2-[1]!tbl_gk[[#This Row],[ShortPassing]])/('F+ , F-'!G$2-'F+ , F-'!G$3))</f>
        <v>3.2345833500754768E-2</v>
      </c>
      <c r="H621" s="2" cm="1">
        <f t="array" ref="H621">[1]!table_weight[Volleys]*(('F+ , F-'!H$2-[1]!tbl_gk[[#This Row],[Volleys]])/('F+ , F-'!H$2-'F+ , F-'!H$3))</f>
        <v>1.3888705175857305E-3</v>
      </c>
      <c r="I621" s="2" cm="1">
        <f t="array" ref="I621">[1]!table_weight[Dribbling]*(('F+ , F-'!I$2-[1]!tbl_gk[[#This Row],[Dribbling]])/('F+ , F-'!I$2-'F+ , F-'!I$3))</f>
        <v>1.4668173323482065E-2</v>
      </c>
      <c r="J621" s="2" cm="1">
        <f t="array" ref="J621">[1]!table_weight[Curve]*(('F+ , F-'!J$2-[1]!tbl_gk[[#This Row],[Curve]])/('F+ , F-'!J$2-'F+ , F-'!J$3))</f>
        <v>8.7888314234526414E-3</v>
      </c>
      <c r="K621" s="2" cm="1">
        <f t="array" ref="K621">[1]!table_weight[FKAccuracy]*(('F+ , F-'!K$2-[1]!tbl_gk[[#This Row],[FKAccuracy]])/('F+ , F-'!K$2-'F+ , F-'!K$3))</f>
        <v>8.9747490112564478E-3</v>
      </c>
      <c r="L621" s="2" cm="1">
        <f t="array" ref="L621">[1]!table_weight[LongPassing]*(('F+ , F-'!L$2-[1]!tbl_gk[[#This Row],[LongPassing]])/('F+ , F-'!L$2-'F+ , F-'!L$3))</f>
        <v>1.5701298902198155E-2</v>
      </c>
      <c r="M621" s="2" cm="1">
        <f t="array" ref="M621">[1]!table_weight[BallControl]*(('F+ , F-'!M$2-[1]!tbl_gk[[#This Row],[BallControl]])/('F+ , F-'!M$2-'F+ , F-'!M$3))</f>
        <v>7.3884132296057822E-3</v>
      </c>
      <c r="N621" s="2" cm="1">
        <f t="array" ref="N621">[1]!table_weight[Acceleration]*(('F+ , F-'!N$2-[1]!tbl_gk[[#This Row],[Acceleration]])/('F+ , F-'!N$2-'F+ , F-'!N$3))</f>
        <v>4.2842570554233201E-3</v>
      </c>
      <c r="O621" s="2" cm="1">
        <f t="array" ref="O621">[1]!table_weight[SprintSpeed]*(('F+ , F-'!O$2-[1]!tbl_gk[[#This Row],[SprintSpeed]])/('F+ , F-'!O$2-'F+ , F-'!O$3))</f>
        <v>5.0599330696683847E-3</v>
      </c>
      <c r="P621" s="2" cm="1">
        <f t="array" ref="P621">[1]!table_weight[Agility]*(('F+ , F-'!P$2-[1]!tbl_gk[[#This Row],[Agility]])/('F+ , F-'!P$2-'F+ , F-'!P$3))</f>
        <v>2.6912545926844589E-3</v>
      </c>
      <c r="Q621" s="2" cm="1">
        <f t="array" ref="Q621">[1]!table_weight[Reactions]*(('F+ , F-'!Q$2-[1]!tbl_gk[[#This Row],[Reactions]])/('F+ , F-'!Q$2-'F+ , F-'!Q$3))</f>
        <v>1.0312840001443764E-3</v>
      </c>
      <c r="R621" s="2" cm="1">
        <f t="array" ref="R621">[1]!table_weight[Balance]*(('F+ , F-'!R$2-[1]!tbl_gk[[#This Row],[Balance]])/('F+ , F-'!R$2-'F+ , F-'!R$3))</f>
        <v>2.2351502207210773E-3</v>
      </c>
      <c r="S621" s="2" cm="1">
        <f t="array" ref="S621">[1]!table_weight[ShotPower]*(('F+ , F-'!S$2-[1]!tbl_gk[[#This Row],[ShotPower]])/('F+ , F-'!S$2-'F+ , F-'!S$3))</f>
        <v>3.635904932216303E-3</v>
      </c>
      <c r="T621" s="2" cm="1">
        <f t="array" ref="T621">[1]!table_weight[Jumping]*(('F+ , F-'!T$2-[1]!tbl_gk[[#This Row],[Jumping]])/('F+ , F-'!T$2-'F+ , F-'!T$3))</f>
        <v>2.3185177188729754E-3</v>
      </c>
      <c r="U621" s="2" cm="1">
        <f t="array" ref="U621">[1]!table_weight[Stamina]*(('F+ , F-'!U$2-[1]!tbl_gk[[#This Row],[Stamina]])/('F+ , F-'!U$2-'F+ , F-'!U$3))</f>
        <v>8.5871026624924993E-3</v>
      </c>
      <c r="V621" s="2" cm="1">
        <f t="array" ref="V621">[1]!table_weight[Strength]*(('F+ , F-'!V$2-[1]!tbl_gk[[#This Row],[Strength]])/('F+ , F-'!V$2-'F+ , F-'!V$3))</f>
        <v>1.5084677010445158E-2</v>
      </c>
      <c r="W621" s="2" cm="1">
        <f t="array" ref="W621">[1]!table_weight[LongShots]*(('F+ , F-'!W$2-[1]!tbl_gk[[#This Row],[LongShots]])/('F+ , F-'!W$2-'F+ , F-'!W$3))</f>
        <v>7.7912248547492196E-3</v>
      </c>
      <c r="X621" s="2" cm="1">
        <f t="array" ref="X621">[1]!table_weight[Aggression]*(('F+ , F-'!X$2-[1]!tbl_gk[[#This Row],[Aggression]])/('F+ , F-'!X$2-'F+ , F-'!X$3))</f>
        <v>1.0952236081533291E-2</v>
      </c>
      <c r="Y621" s="2" cm="1">
        <f t="array" ref="Y621">[1]!table_weight[Interceptions]*(('F+ , F-'!Y$2-[1]!tbl_gk[[#This Row],[Interceptions]])/('F+ , F-'!Y$2-'F+ , F-'!Y$3))</f>
        <v>2.0084046292242669E-2</v>
      </c>
      <c r="Z621" s="2" cm="1">
        <f t="array" ref="Z621">[1]!table_weight[Positioning]*(('F+ , F-'!Z$2-[1]!tbl_gk[[#This Row],[Positioning]])/('F+ , F-'!Z$2-'F+ , F-'!Z$3))</f>
        <v>8.8733394179088337E-4</v>
      </c>
      <c r="AA621" s="2" cm="1">
        <f t="array" ref="AA621">[1]!table_weight[Vision]*(('F+ , F-'!AA$2-[1]!tbl_gk[[#This Row],[Vision]])/('F+ , F-'!AA$2-'F+ , F-'!AA$3))</f>
        <v>1.4197343068654269E-3</v>
      </c>
      <c r="AB621" s="2" cm="1">
        <f t="array" ref="AB621">[1]!table_weight[Penalties]*(('F+ , F-'!AB$2-[1]!tbl_gk[[#This Row],[Penalties]])/('F+ , F-'!AB$2-'F+ , F-'!AB$3))</f>
        <v>1.8790601120277533E-3</v>
      </c>
      <c r="AC621" s="2" cm="1">
        <f t="array" ref="AC621">[1]!table_weight[Composure]*(('F+ , F-'!AC$2-[1]!tbl_gk[[#This Row],[Composure]])/('F+ , F-'!AC$2-'F+ , F-'!AC$3))</f>
        <v>2.1349388073164282E-4</v>
      </c>
      <c r="AD621" s="2" cm="1">
        <f t="array" ref="AD621">[1]!table_weight[Marking]*(('F+ , F-'!AD$2-[1]!tbl_gk[[#This Row],[Marking]])/('F+ , F-'!AD$2-'F+ , F-'!AD$3))</f>
        <v>1.1042377942286678E-2</v>
      </c>
      <c r="AE621" s="2" cm="1">
        <f t="array" ref="AE621">[1]!table_weight[StandingTackle]*(('F+ , F-'!AE$2-[1]!tbl_gk[[#This Row],[StandingTackle]])/('F+ , F-'!AE$2-'F+ , F-'!AE$3))</f>
        <v>2.465854322450484E-2</v>
      </c>
      <c r="AF621" s="2" cm="1">
        <f t="array" ref="AF621">[1]!table_weight[SlidingTackle]*(('F+ , F-'!AF$2-[1]!tbl_gk[[#This Row],[SlidingTackle]])/('F+ , F-'!AF$2-'F+ , F-'!AF$3))</f>
        <v>6.7250572430467732E-3</v>
      </c>
      <c r="AG621" s="2" cm="1">
        <f t="array" ref="AG621">[1]!table_weight[GKDiving]*(('F+ , F-'!AG$2-[1]!tbl_gk[[#This Row],[GKDiving]])/('F+ , F-'!AG$2-'F+ , F-'!AG$3))</f>
        <v>2.9038003245106969E-2</v>
      </c>
      <c r="AH621" s="2" cm="1">
        <f t="array" ref="AH621">[1]!table_weight[GKHandling]*(('F+ , F-'!AH$2-[1]!tbl_gk[[#This Row],[GKHandling]])/('F+ , F-'!AH$2-'F+ , F-'!AH$3))</f>
        <v>3.208290895623072E-2</v>
      </c>
      <c r="AI621" s="2" cm="1">
        <f t="array" ref="AI621">[1]!table_weight[GKKicking]*(('F+ , F-'!AI$2-[1]!tbl_gk[[#This Row],[GKKicking]])/('F+ , F-'!AI$2-'F+ , F-'!AI$3))</f>
        <v>1.6994219653179179E-2</v>
      </c>
      <c r="AJ621" s="2" cm="1">
        <f t="array" ref="AJ621">[1]!table_weight[GKPositioning]*(('F+ , F-'!AJ$2-[1]!tbl_gk[[#This Row],[GKPositioning]])/('F+ , F-'!AJ$2-'F+ , F-'!AJ$3))</f>
        <v>1.1983103601600703E-2</v>
      </c>
      <c r="AK621" s="2" cm="1">
        <f t="array" ref="AK621">[1]!table_weight[GKReflexes]*(('F+ , F-'!AK$2-[1]!tbl_gk[[#This Row],[GKReflexes]])/('F+ , F-'!AK$2-'F+ , F-'!AK$3))</f>
        <v>2.7329885407159499E-2</v>
      </c>
    </row>
    <row r="622" spans="1:37" x14ac:dyDescent="0.55000000000000004">
      <c r="A622" s="7">
        <f>[1]!tbl_gk[[#This Row],[ID]]</f>
        <v>221610</v>
      </c>
      <c r="B622" s="1" cm="1">
        <f t="array" ref="B622">[1]!table_weight[ValueEUR]*(('F+ , F-'!B$2-[1]!tbl_gk[[#This Row],[ValueEUR]])/('F+ , F-'!B$2-'F+ , F-'!B$3))</f>
        <v>4.9108559053458981E-4</v>
      </c>
      <c r="C622" s="1" cm="1">
        <f t="array" ref="C622">[1]!table_weight[WageEUR]*(('F+ , F-'!C$2-[1]!tbl_gk[[#This Row],[WageEUR]])/('F+ , F-'!C$2-'F+ , F-'!C$3))</f>
        <v>3.1296748247534529E-5</v>
      </c>
      <c r="D622" s="1" cm="1">
        <f t="array" ref="D622">[1]!table_weight[Crossing]*(('F+ , F-'!D$2-[1]!tbl_gk[[#This Row],[Crossing]])/('F+ , F-'!D$2-'F+ , F-'!D$3))</f>
        <v>3.3625286215233793E-2</v>
      </c>
      <c r="E622" s="1" cm="1">
        <f t="array" ref="E622">[1]!table_weight[Finishing]*(('F+ , F-'!E$2-[1]!tbl_gk[[#This Row],[Finishing]])/('F+ , F-'!E$2-'F+ , F-'!E$3))</f>
        <v>1.1979008214176926E-2</v>
      </c>
      <c r="F622" s="1" cm="1">
        <f t="array" ref="F622">[1]!table_weight[HeadingAccuracy]*(('F+ , F-'!F$2-[1]!tbl_gk[[#This Row],[HeadingAccuracy]])/('F+ , F-'!F$2-'F+ , F-'!F$3))</f>
        <v>8.7689471894629514E-3</v>
      </c>
      <c r="G622" s="1" cm="1">
        <f t="array" ref="G622">[1]!table_weight[ShortPassing]*(('F+ , F-'!G$2-[1]!tbl_gk[[#This Row],[ShortPassing]])/('F+ , F-'!G$2-'F+ , F-'!G$3))</f>
        <v>5.6253623479573515E-2</v>
      </c>
      <c r="H622" s="1" cm="1">
        <f t="array" ref="H622">[1]!table_weight[Volleys]*(('F+ , F-'!H$2-[1]!tbl_gk[[#This Row],[Volleys]])/('F+ , F-'!H$2-'F+ , F-'!H$3))</f>
        <v>1.1573920979881087E-3</v>
      </c>
      <c r="I622" s="1" cm="1">
        <f t="array" ref="I622">[1]!table_weight[Dribbling]*(('F+ , F-'!I$2-[1]!tbl_gk[[#This Row],[Dribbling]])/('F+ , F-'!I$2-'F+ , F-'!I$3))</f>
        <v>1.4668173323482065E-2</v>
      </c>
      <c r="J622" s="1" cm="1">
        <f t="array" ref="J622">[1]!table_weight[Curve]*(('F+ , F-'!J$2-[1]!tbl_gk[[#This Row],[Curve]])/('F+ , F-'!J$2-'F+ , F-'!J$3))</f>
        <v>9.295879390190295E-3</v>
      </c>
      <c r="K622" s="1" cm="1">
        <f t="array" ref="K622">[1]!table_weight[FKAccuracy]*(('F+ , F-'!K$2-[1]!tbl_gk[[#This Row],[FKAccuracy]])/('F+ , F-'!K$2-'F+ , F-'!K$3))</f>
        <v>8.3662914511712649E-3</v>
      </c>
      <c r="L622" s="1" cm="1">
        <f t="array" ref="L622">[1]!table_weight[LongPassing]*(('F+ , F-'!L$2-[1]!tbl_gk[[#This Row],[LongPassing]])/('F+ , F-'!L$2-'F+ , F-'!L$3))</f>
        <v>2.4905508603486726E-2</v>
      </c>
      <c r="M622" s="1" cm="1">
        <f t="array" ref="M622">[1]!table_weight[BallControl]*(('F+ , F-'!M$2-[1]!tbl_gk[[#This Row],[BallControl]])/('F+ , F-'!M$2-'F+ , F-'!M$3))</f>
        <v>1.1734538658785654E-2</v>
      </c>
      <c r="N622" s="1" cm="1">
        <f t="array" ref="N622">[1]!table_weight[Acceleration]*(('F+ , F-'!N$2-[1]!tbl_gk[[#This Row],[Acceleration]])/('F+ , F-'!N$2-'F+ , F-'!N$3))</f>
        <v>8.5685141108466402E-3</v>
      </c>
      <c r="O622" s="1" cm="1">
        <f t="array" ref="O622">[1]!table_weight[SprintSpeed]*(('F+ , F-'!O$2-[1]!tbl_gk[[#This Row],[SprintSpeed]])/('F+ , F-'!O$2-'F+ , F-'!O$3))</f>
        <v>1.2649832674170962E-2</v>
      </c>
      <c r="P622" s="1" cm="1">
        <f t="array" ref="P622">[1]!table_weight[Agility]*(('F+ , F-'!P$2-[1]!tbl_gk[[#This Row],[Agility]])/('F+ , F-'!P$2-'F+ , F-'!P$3))</f>
        <v>5.7335423931103692E-3</v>
      </c>
      <c r="Q622" s="1" cm="1">
        <f t="array" ref="Q622">[1]!table_weight[Reactions]*(('F+ , F-'!Q$2-[1]!tbl_gk[[#This Row],[Reactions]])/('F+ , F-'!Q$2-'F+ , F-'!Q$3))</f>
        <v>1.1344124001588141E-3</v>
      </c>
      <c r="R622" s="1" cm="1">
        <f t="array" ref="R622">[1]!table_weight[Balance]*(('F+ , F-'!R$2-[1]!tbl_gk[[#This Row],[Balance]])/('F+ , F-'!R$2-'F+ , F-'!R$3))</f>
        <v>2.9802002942947692E-3</v>
      </c>
      <c r="S622" s="1" cm="1">
        <f t="array" ref="S622">[1]!table_weight[ShotPower]*(('F+ , F-'!S$2-[1]!tbl_gk[[#This Row],[ShotPower]])/('F+ , F-'!S$2-'F+ , F-'!S$3))</f>
        <v>4.4150274176912247E-3</v>
      </c>
      <c r="T622" s="1" cm="1">
        <f t="array" ref="T622">[1]!table_weight[Jumping]*(('F+ , F-'!T$2-[1]!tbl_gk[[#This Row],[Jumping]])/('F+ , F-'!T$2-'F+ , F-'!T$3))</f>
        <v>4.2935513312462505E-3</v>
      </c>
      <c r="U622" s="1" cm="1">
        <f t="array" ref="U622">[1]!table_weight[Stamina]*(('F+ , F-'!U$2-[1]!tbl_gk[[#This Row],[Stamina]])/('F+ , F-'!U$2-'F+ , F-'!U$3))</f>
        <v>2.2326466922480501E-2</v>
      </c>
      <c r="V622" s="1" cm="1">
        <f t="array" ref="V622">[1]!table_weight[Strength]*(('F+ , F-'!V$2-[1]!tbl_gk[[#This Row],[Strength]])/('F+ , F-'!V$2-'F+ , F-'!V$3))</f>
        <v>4.3479363147753691E-2</v>
      </c>
      <c r="W622" s="1" cm="1">
        <f t="array" ref="W622">[1]!table_weight[LongShots]*(('F+ , F-'!W$2-[1]!tbl_gk[[#This Row],[LongShots]])/('F+ , F-'!W$2-'F+ , F-'!W$3))</f>
        <v>7.271809864432606E-3</v>
      </c>
      <c r="X622" s="1" cm="1">
        <f t="array" ref="X622">[1]!table_weight[Aggression]*(('F+ , F-'!X$2-[1]!tbl_gk[[#This Row],[Aggression]])/('F+ , F-'!X$2-'F+ , F-'!X$3))</f>
        <v>1.5211439002129575E-2</v>
      </c>
      <c r="Y622" s="1" cm="1">
        <f t="array" ref="Y622">[1]!table_weight[Interceptions]*(('F+ , F-'!Y$2-[1]!tbl_gk[[#This Row],[Interceptions]])/('F+ , F-'!Y$2-'F+ , F-'!Y$3))</f>
        <v>1.7313833010554024E-2</v>
      </c>
      <c r="Z622" s="1" cm="1">
        <f t="array" ref="Z622">[1]!table_weight[Positioning]*(('F+ , F-'!Z$2-[1]!tbl_gk[[#This Row],[Positioning]])/('F+ , F-'!Z$2-'F+ , F-'!Z$3))</f>
        <v>1.0352229320893639E-3</v>
      </c>
      <c r="AA622" s="1" cm="1">
        <f t="array" ref="AA622">[1]!table_weight[Vision]*(('F+ , F-'!AA$2-[1]!tbl_gk[[#This Row],[Vision]])/('F+ , F-'!AA$2-'F+ , F-'!AA$3))</f>
        <v>3.6913091978501102E-2</v>
      </c>
      <c r="AB622" s="1" cm="1">
        <f t="array" ref="AB622">[1]!table_weight[Penalties]*(('F+ , F-'!AB$2-[1]!tbl_gk[[#This Row],[Penalties]])/('F+ , F-'!AB$2-'F+ , F-'!AB$3))</f>
        <v>2.153089711698467E-3</v>
      </c>
      <c r="AC622" s="1" cm="1">
        <f t="array" ref="AC622">[1]!table_weight[Composure]*(('F+ , F-'!AC$2-[1]!tbl_gk[[#This Row],[Composure]])/('F+ , F-'!AC$2-'F+ , F-'!AC$3))</f>
        <v>2.668673509145535E-4</v>
      </c>
      <c r="AD622" s="1" cm="1">
        <f t="array" ref="AD622">[1]!table_weight[Marking]*(('F+ , F-'!AD$2-[1]!tbl_gk[[#This Row],[Marking]])/('F+ , F-'!AD$2-'F+ , F-'!AD$3))</f>
        <v>2.8394686137308601E-2</v>
      </c>
      <c r="AE622" s="1" cm="1">
        <f t="array" ref="AE622">[1]!table_weight[StandingTackle]*(('F+ , F-'!AE$2-[1]!tbl_gk[[#This Row],[StandingTackle]])/('F+ , F-'!AE$2-'F+ , F-'!AE$3))</f>
        <v>2.241685747682258E-2</v>
      </c>
      <c r="AF622" s="1" cm="1">
        <f t="array" ref="AF622">[1]!table_weight[SlidingTackle]*(('F+ , F-'!AF$2-[1]!tbl_gk[[#This Row],[SlidingTackle]])/('F+ , F-'!AF$2-'F+ , F-'!AF$3))</f>
        <v>5.230600077925268E-3</v>
      </c>
      <c r="AG622" s="1" cm="1">
        <f t="array" ref="AG622">[1]!table_weight[GKDiving]*(('F+ , F-'!AG$2-[1]!tbl_gk[[#This Row],[GKDiving]])/('F+ , F-'!AG$2-'F+ , F-'!AG$3))</f>
        <v>2.5621767569212028E-2</v>
      </c>
      <c r="AH622" s="1" cm="1">
        <f t="array" ref="AH622">[1]!table_weight[GKHandling]*(('F+ , F-'!AH$2-[1]!tbl_gk[[#This Row],[GKHandling]])/('F+ , F-'!AH$2-'F+ , F-'!AH$3))</f>
        <v>3.208290895623072E-2</v>
      </c>
      <c r="AI622" s="1" cm="1">
        <f t="array" ref="AI622">[1]!table_weight[GKKicking]*(('F+ , F-'!AI$2-[1]!tbl_gk[[#This Row],[GKKicking]])/('F+ , F-'!AI$2-'F+ , F-'!AI$3))</f>
        <v>2.0571950106480059E-2</v>
      </c>
      <c r="AJ622" s="1" cm="1">
        <f t="array" ref="AJ622">[1]!table_weight[GKPositioning]*(('F+ , F-'!AJ$2-[1]!tbl_gk[[#This Row],[GKPositioning]])/('F+ , F-'!AJ$2-'F+ , F-'!AJ$3))</f>
        <v>1.4505862254569271E-2</v>
      </c>
      <c r="AK622" s="1" cm="1">
        <f t="array" ref="AK622">[1]!table_weight[GKReflexes]*(('F+ , F-'!AK$2-[1]!tbl_gk[[#This Row],[GKReflexes]])/('F+ , F-'!AK$2-'F+ , F-'!AK$3))</f>
        <v>2.1863908325727599E-2</v>
      </c>
    </row>
    <row r="623" spans="1:37" x14ac:dyDescent="0.55000000000000004">
      <c r="A623" s="8">
        <f>[1]!tbl_gk[[#This Row],[ID]]</f>
        <v>221700</v>
      </c>
      <c r="B623" s="2" cm="1">
        <f t="array" ref="B623">[1]!table_weight[ValueEUR]*(('F+ , F-'!B$2-[1]!tbl_gk[[#This Row],[ValueEUR]])/('F+ , F-'!B$2-'F+ , F-'!B$3))</f>
        <v>8.210481903343863E-5</v>
      </c>
      <c r="C623" s="2" cm="1">
        <f t="array" ref="C623">[1]!table_weight[WageEUR]*(('F+ , F-'!C$2-[1]!tbl_gk[[#This Row],[WageEUR]])/('F+ , F-'!C$2-'F+ , F-'!C$3))</f>
        <v>6.2593496495069059E-5</v>
      </c>
      <c r="D623" s="2" cm="1">
        <f t="array" ref="D623">[1]!table_weight[Crossing]*(('F+ , F-'!D$2-[1]!tbl_gk[[#This Row],[Crossing]])/('F+ , F-'!D$2-'F+ , F-'!D$3))</f>
        <v>3.0262757593710415E-2</v>
      </c>
      <c r="E623" s="2" cm="1">
        <f t="array" ref="E623">[1]!table_weight[Finishing]*(('F+ , F-'!E$2-[1]!tbl_gk[[#This Row],[Finishing]])/('F+ , F-'!E$2-'F+ , F-'!E$3))</f>
        <v>1.0980757529662181E-2</v>
      </c>
      <c r="F623" s="2" cm="1">
        <f t="array" ref="F623">[1]!table_weight[HeadingAccuracy]*(('F+ , F-'!F$2-[1]!tbl_gk[[#This Row],[HeadingAccuracy]])/('F+ , F-'!F$2-'F+ , F-'!F$3))</f>
        <v>1.00216539308148E-2</v>
      </c>
      <c r="G623" s="2" cm="1">
        <f t="array" ref="G623">[1]!table_weight[ShortPassing]*(('F+ , F-'!G$2-[1]!tbl_gk[[#This Row],[ShortPassing]])/('F+ , F-'!G$2-'F+ , F-'!G$3))</f>
        <v>4.9221920544626818E-2</v>
      </c>
      <c r="H623" s="2" cm="1">
        <f t="array" ref="H623">[1]!table_weight[Volleys]*(('F+ , F-'!H$2-[1]!tbl_gk[[#This Row],[Volleys]])/('F+ , F-'!H$2-'F+ , F-'!H$3))</f>
        <v>9.2591367839048701E-4</v>
      </c>
      <c r="I623" s="2" cm="1">
        <f t="array" ref="I623">[1]!table_weight[Dribbling]*(('F+ , F-'!I$2-[1]!tbl_gk[[#This Row],[Dribbling]])/('F+ , F-'!I$2-'F+ , F-'!I$3))</f>
        <v>1.8579686209743949E-2</v>
      </c>
      <c r="J623" s="2" cm="1">
        <f t="array" ref="J623">[1]!table_weight[Curve]*(('F+ , F-'!J$2-[1]!tbl_gk[[#This Row],[Curve]])/('F+ , F-'!J$2-'F+ , F-'!J$3))</f>
        <v>9.1268634012777444E-3</v>
      </c>
      <c r="K623" s="2" cm="1">
        <f t="array" ref="K623">[1]!table_weight[FKAccuracy]*(('F+ , F-'!K$2-[1]!tbl_gk[[#This Row],[FKAccuracy]])/('F+ , F-'!K$2-'F+ , F-'!K$3))</f>
        <v>8.5184058411925615E-3</v>
      </c>
      <c r="L623" s="2" cm="1">
        <f t="array" ref="L623">[1]!table_weight[LongPassing]*(('F+ , F-'!L$2-[1]!tbl_gk[[#This Row],[LongPassing]])/('F+ , F-'!L$2-'F+ , F-'!L$3))</f>
        <v>1.3535602501894959E-2</v>
      </c>
      <c r="M623" s="2" cm="1">
        <f t="array" ref="M623">[1]!table_weight[BallControl]*(('F+ , F-'!M$2-[1]!tbl_gk[[#This Row],[BallControl]])/('F+ , F-'!M$2-'F+ , F-'!M$3))</f>
        <v>1.3472988830457604E-2</v>
      </c>
      <c r="N623" s="2" cm="1">
        <f t="array" ref="N623">[1]!table_weight[Acceleration]*(('F+ , F-'!N$2-[1]!tbl_gk[[#This Row],[Acceleration]])/('F+ , F-'!N$2-'F+ , F-'!N$3))</f>
        <v>4.9607186957533181E-3</v>
      </c>
      <c r="O623" s="2" cm="1">
        <f t="array" ref="O623">[1]!table_weight[SprintSpeed]*(('F+ , F-'!O$2-[1]!tbl_gk[[#This Row],[SprintSpeed]])/('F+ , F-'!O$2-'F+ , F-'!O$3))</f>
        <v>6.7465774262245133E-3</v>
      </c>
      <c r="P623" s="2" cm="1">
        <f t="array" ref="P623">[1]!table_weight[Agility]*(('F+ , F-'!P$2-[1]!tbl_gk[[#This Row],[Agility]])/('F+ , F-'!P$2-'F+ , F-'!P$3))</f>
        <v>2.8082656619316097E-3</v>
      </c>
      <c r="Q623" s="2" cm="1">
        <f t="array" ref="Q623">[1]!table_weight[Reactions]*(('F+ , F-'!Q$2-[1]!tbl_gk[[#This Row],[Reactions]])/('F+ , F-'!Q$2-'F+ , F-'!Q$3))</f>
        <v>1.5984902002237835E-3</v>
      </c>
      <c r="R623" s="2" cm="1">
        <f t="array" ref="R623">[1]!table_weight[Balance]*(('F+ , F-'!R$2-[1]!tbl_gk[[#This Row],[Balance]])/('F+ , F-'!R$2-'F+ , F-'!R$3))</f>
        <v>1.4901001471473846E-3</v>
      </c>
      <c r="S623" s="2" cm="1">
        <f t="array" ref="S623">[1]!table_weight[ShotPower]*(('F+ , F-'!S$2-[1]!tbl_gk[[#This Row],[ShotPower]])/('F+ , F-'!S$2-'F+ , F-'!S$3))</f>
        <v>5.7135648934827617E-3</v>
      </c>
      <c r="T623" s="2" cm="1">
        <f t="array" ref="T623">[1]!table_weight[Jumping]*(('F+ , F-'!T$2-[1]!tbl_gk[[#This Row],[Jumping]])/('F+ , F-'!T$2-'F+ , F-'!T$3))</f>
        <v>2.0609046389982004E-3</v>
      </c>
      <c r="U623" s="2" cm="1">
        <f t="array" ref="U623">[1]!table_weight[Stamina]*(('F+ , F-'!U$2-[1]!tbl_gk[[#This Row],[Stamina]])/('F+ , F-'!U$2-'F+ , F-'!U$3))</f>
        <v>1.8032915591234249E-2</v>
      </c>
      <c r="V623" s="2" cm="1">
        <f t="array" ref="V623">[1]!table_weight[Strength]*(('F+ , F-'!V$2-[1]!tbl_gk[[#This Row],[Strength]])/('F+ , F-'!V$2-'F+ , F-'!V$3))</f>
        <v>1.1535341243281592E-2</v>
      </c>
      <c r="W623" s="2" cm="1">
        <f t="array" ref="W623">[1]!table_weight[LongShots]*(('F+ , F-'!W$2-[1]!tbl_gk[[#This Row],[LongShots]])/('F+ , F-'!W$2-'F+ , F-'!W$3))</f>
        <v>8.0509323499075268E-3</v>
      </c>
      <c r="X623" s="2" cm="1">
        <f t="array" ref="X623">[1]!table_weight[Aggression]*(('F+ , F-'!X$2-[1]!tbl_gk[[#This Row],[Aggression]])/('F+ , F-'!X$2-'F+ , F-'!X$3))</f>
        <v>1.8253726802555487E-3</v>
      </c>
      <c r="Y623" s="2" cm="1">
        <f t="array" ref="Y623">[1]!table_weight[Interceptions]*(('F+ , F-'!Y$2-[1]!tbl_gk[[#This Row],[Interceptions]])/('F+ , F-'!Y$2-'F+ , F-'!Y$3))</f>
        <v>1.9391492971820509E-2</v>
      </c>
      <c r="Z623" s="2" cm="1">
        <f t="array" ref="Z623">[1]!table_weight[Positioning]*(('F+ , F-'!Z$2-[1]!tbl_gk[[#This Row],[Positioning]])/('F+ , F-'!Z$2-'F+ , F-'!Z$3))</f>
        <v>1.3310009126863251E-3</v>
      </c>
      <c r="AA623" s="2" cm="1">
        <f t="array" ref="AA623">[1]!table_weight[Vision]*(('F+ , F-'!AA$2-[1]!tbl_gk[[#This Row],[Vision]])/('F+ , F-'!AA$2-'F+ , F-'!AA$3))</f>
        <v>3.3363756211337532E-2</v>
      </c>
      <c r="AB623" s="2" cm="1">
        <f t="array" ref="AB623">[1]!table_weight[Penalties]*(('F+ , F-'!AB$2-[1]!tbl_gk[[#This Row],[Penalties]])/('F+ , F-'!AB$2-'F+ , F-'!AB$3))</f>
        <v>1.9182071976949979E-3</v>
      </c>
      <c r="AC623" s="2" cm="1">
        <f t="array" ref="AC623">[1]!table_weight[Composure]*(('F+ , F-'!AC$2-[1]!tbl_gk[[#This Row],[Composure]])/('F+ , F-'!AC$2-'F+ , F-'!AC$3))</f>
        <v>1.6012041054873211E-4</v>
      </c>
      <c r="AD623" s="2" cm="1">
        <f t="array" ref="AD623">[1]!table_weight[Marking]*(('F+ , F-'!AD$2-[1]!tbl_gk[[#This Row],[Marking]])/('F+ , F-'!AD$2-'F+ , F-'!AD$3))</f>
        <v>2.2084755884573357E-2</v>
      </c>
      <c r="AE623" s="2" cm="1">
        <f t="array" ref="AE623">[1]!table_weight[StandingTackle]*(('F+ , F-'!AE$2-[1]!tbl_gk[[#This Row],[StandingTackle]])/('F+ , F-'!AE$2-'F+ , F-'!AE$3))</f>
        <v>2.017517172914032E-2</v>
      </c>
      <c r="AF623" s="2" cm="1">
        <f t="array" ref="AF623">[1]!table_weight[SlidingTackle]*(('F+ , F-'!AF$2-[1]!tbl_gk[[#This Row],[SlidingTackle]])/('F+ , F-'!AF$2-'F+ , F-'!AF$3))</f>
        <v>8.9667429907290316E-3</v>
      </c>
      <c r="AG623" s="2" cm="1">
        <f t="array" ref="AG623">[1]!table_weight[GKDiving]*(('F+ , F-'!AG$2-[1]!tbl_gk[[#This Row],[GKDiving]])/('F+ , F-'!AG$2-'F+ , F-'!AG$3))</f>
        <v>4.7827299462529123E-2</v>
      </c>
      <c r="AH623" s="2" cm="1">
        <f t="array" ref="AH623">[1]!table_weight[GKHandling]*(('F+ , F-'!AH$2-[1]!tbl_gk[[#This Row],[GKHandling]])/('F+ , F-'!AH$2-'F+ , F-'!AH$3))</f>
        <v>5.168913109614949E-2</v>
      </c>
      <c r="AI623" s="2" cm="1">
        <f t="array" ref="AI623">[1]!table_weight[GKKicking]*(('F+ , F-'!AI$2-[1]!tbl_gk[[#This Row],[GKKicking]])/('F+ , F-'!AI$2-'F+ , F-'!AI$3))</f>
        <v>2.5938545786431375E-2</v>
      </c>
      <c r="AJ623" s="2" cm="1">
        <f t="array" ref="AJ623">[1]!table_weight[GKPositioning]*(('F+ , F-'!AJ$2-[1]!tbl_gk[[#This Row],[GKPositioning]])/('F+ , F-'!AJ$2-'F+ , F-'!AJ$3))</f>
        <v>1.8920689897264267E-2</v>
      </c>
      <c r="AK623" s="2" cm="1">
        <f t="array" ref="AK623">[1]!table_weight[GKReflexes]*(('F+ , F-'!AK$2-[1]!tbl_gk[[#This Row],[GKReflexes]])/('F+ , F-'!AK$2-'F+ , F-'!AK$3))</f>
        <v>5.10157860933644E-2</v>
      </c>
    </row>
    <row r="624" spans="1:37" x14ac:dyDescent="0.55000000000000004">
      <c r="A624" s="7">
        <f>[1]!tbl_gk[[#This Row],[ID]]</f>
        <v>221704</v>
      </c>
      <c r="B624" s="1" cm="1">
        <f t="array" ref="B624">[1]!table_weight[ValueEUR]*(('F+ , F-'!B$2-[1]!tbl_gk[[#This Row],[ValueEUR]])/('F+ , F-'!B$2-'F+ , F-'!B$3))</f>
        <v>2.5958704062827779E-4</v>
      </c>
      <c r="C624" s="1" cm="1">
        <f t="array" ref="C624">[1]!table_weight[WageEUR]*(('F+ , F-'!C$2-[1]!tbl_gk[[#This Row],[WageEUR]])/('F+ , F-'!C$2-'F+ , F-'!C$3))</f>
        <v>7.8241870618836323E-6</v>
      </c>
      <c r="D624" s="1" cm="1">
        <f t="array" ref="D624">[1]!table_weight[Crossing]*(('F+ , F-'!D$2-[1]!tbl_gk[[#This Row],[Crossing]])/('F+ , F-'!D$2-'F+ , F-'!D$3))</f>
        <v>3.1383600467551537E-2</v>
      </c>
      <c r="E624" s="1" cm="1">
        <f t="array" ref="E624">[1]!table_weight[Finishing]*(('F+ , F-'!E$2-[1]!tbl_gk[[#This Row],[Finishing]])/('F+ , F-'!E$2-'F+ , F-'!E$3))</f>
        <v>1.3975509583206414E-2</v>
      </c>
      <c r="F624" s="1" cm="1">
        <f t="array" ref="F624">[1]!table_weight[HeadingAccuracy]*(('F+ , F-'!F$2-[1]!tbl_gk[[#This Row],[HeadingAccuracy]])/('F+ , F-'!F$2-'F+ , F-'!F$3))</f>
        <v>1.08567917583827E-2</v>
      </c>
      <c r="G624" s="1" cm="1">
        <f t="array" ref="G624">[1]!table_weight[ShortPassing]*(('F+ , F-'!G$2-[1]!tbl_gk[[#This Row],[ShortPassing]])/('F+ , F-'!G$2-'F+ , F-'!G$3))</f>
        <v>4.781557995763748E-2</v>
      </c>
      <c r="H624" s="1" cm="1">
        <f t="array" ref="H624">[1]!table_weight[Volleys]*(('F+ , F-'!H$2-[1]!tbl_gk[[#This Row],[Volleys]])/('F+ , F-'!H$2-'F+ , F-'!H$3))</f>
        <v>1.5046097273845413E-3</v>
      </c>
      <c r="I624" s="1" cm="1">
        <f t="array" ref="I624">[1]!table_weight[Dribbling]*(('F+ , F-'!I$2-[1]!tbl_gk[[#This Row],[Dribbling]])/('F+ , F-'!I$2-'F+ , F-'!I$3))</f>
        <v>9.7787822156547109E-3</v>
      </c>
      <c r="J624" s="1" cm="1">
        <f t="array" ref="J624">[1]!table_weight[Curve]*(('F+ , F-'!J$2-[1]!tbl_gk[[#This Row],[Curve]])/('F+ , F-'!J$2-'F+ , F-'!J$3))</f>
        <v>9.1268634012777444E-3</v>
      </c>
      <c r="K624" s="1" cm="1">
        <f t="array" ref="K624">[1]!table_weight[FKAccuracy]*(('F+ , F-'!K$2-[1]!tbl_gk[[#This Row],[FKAccuracy]])/('F+ , F-'!K$2-'F+ , F-'!K$3))</f>
        <v>8.2141770611499701E-3</v>
      </c>
      <c r="L624" s="1" cm="1">
        <f t="array" ref="L624">[1]!table_weight[LongPassing]*(('F+ , F-'!L$2-[1]!tbl_gk[[#This Row],[LongPassing]])/('F+ , F-'!L$2-'F+ , F-'!L$3))</f>
        <v>2.4364084503410925E-2</v>
      </c>
      <c r="M624" s="1" cm="1">
        <f t="array" ref="M624">[1]!table_weight[BallControl]*(('F+ , F-'!M$2-[1]!tbl_gk[[#This Row],[BallControl]])/('F+ , F-'!M$2-'F+ , F-'!M$3))</f>
        <v>9.9960884871137055E-3</v>
      </c>
      <c r="N624" s="1" cm="1">
        <f t="array" ref="N624">[1]!table_weight[Acceleration]*(('F+ , F-'!N$2-[1]!tbl_gk[[#This Row],[Acceleration]])/('F+ , F-'!N$2-'F+ , F-'!N$3))</f>
        <v>5.4116931226399828E-3</v>
      </c>
      <c r="O624" s="1" cm="1">
        <f t="array" ref="O624">[1]!table_weight[SprintSpeed]*(('F+ , F-'!O$2-[1]!tbl_gk[[#This Row],[SprintSpeed]])/('F+ , F-'!O$2-'F+ , F-'!O$3))</f>
        <v>5.3410404624277394E-3</v>
      </c>
      <c r="P624" s="1" cm="1">
        <f t="array" ref="P624">[1]!table_weight[Agility]*(('F+ , F-'!P$2-[1]!tbl_gk[[#This Row],[Agility]])/('F+ , F-'!P$2-'F+ , F-'!P$3))</f>
        <v>4.2123984928974139E-3</v>
      </c>
      <c r="Q624" s="1" cm="1">
        <f t="array" ref="Q624">[1]!table_weight[Reactions]*(('F+ , F-'!Q$2-[1]!tbl_gk[[#This Row],[Reactions]])/('F+ , F-'!Q$2-'F+ , F-'!Q$3))</f>
        <v>1.9078754002670962E-3</v>
      </c>
      <c r="R624" s="1" cm="1">
        <f t="array" ref="R624">[1]!table_weight[Balance]*(('F+ , F-'!R$2-[1]!tbl_gk[[#This Row],[Balance]])/('F+ , F-'!R$2-'F+ , F-'!R$3))</f>
        <v>1.4901001471473846E-3</v>
      </c>
      <c r="S624" s="1" cm="1">
        <f t="array" ref="S624">[1]!table_weight[ShotPower]*(('F+ , F-'!S$2-[1]!tbl_gk[[#This Row],[ShotPower]])/('F+ , F-'!S$2-'F+ , F-'!S$3))</f>
        <v>7.0121023692742987E-3</v>
      </c>
      <c r="T624" s="1" cm="1">
        <f t="array" ref="T624">[1]!table_weight[Jumping]*(('F+ , F-'!T$2-[1]!tbl_gk[[#This Row],[Jumping]])/('F+ , F-'!T$2-'F+ , F-'!T$3))</f>
        <v>2.1467756656231253E-3</v>
      </c>
      <c r="U624" s="1" cm="1">
        <f t="array" ref="U624">[1]!table_weight[Stamina]*(('F+ , F-'!U$2-[1]!tbl_gk[[#This Row],[Stamina]])/('F+ , F-'!U$2-'F+ , F-'!U$3))</f>
        <v>1.1163233461240251E-2</v>
      </c>
      <c r="V624" s="1" cm="1">
        <f t="array" ref="V624">[1]!table_weight[Strength]*(('F+ , F-'!V$2-[1]!tbl_gk[[#This Row],[Strength]])/('F+ , F-'!V$2-'F+ , F-'!V$3))</f>
        <v>1.5084677010445158E-2</v>
      </c>
      <c r="W624" s="1" cm="1">
        <f t="array" ref="W624">[1]!table_weight[LongShots]*(('F+ , F-'!W$2-[1]!tbl_gk[[#This Row],[LongShots]])/('F+ , F-'!W$2-'F+ , F-'!W$3))</f>
        <v>7.5315173595909123E-3</v>
      </c>
      <c r="X624" s="1" cm="1">
        <f t="array" ref="X624">[1]!table_weight[Aggression]*(('F+ , F-'!X$2-[1]!tbl_gk[[#This Row],[Aggression]])/('F+ , F-'!X$2-'F+ , F-'!X$3))</f>
        <v>1.460298144204439E-2</v>
      </c>
      <c r="Y624" s="1" cm="1">
        <f t="array" ref="Y624">[1]!table_weight[Interceptions]*(('F+ , F-'!Y$2-[1]!tbl_gk[[#This Row],[Interceptions]])/('F+ , F-'!Y$2-'F+ , F-'!Y$3))</f>
        <v>1.4543619728865382E-2</v>
      </c>
      <c r="Z624" s="1" cm="1">
        <f t="array" ref="Z624">[1]!table_weight[Positioning]*(('F+ , F-'!Z$2-[1]!tbl_gk[[#This Row],[Positioning]])/('F+ , F-'!Z$2-'F+ , F-'!Z$3))</f>
        <v>1.1831119223878444E-3</v>
      </c>
      <c r="AA624" s="1" cm="1">
        <f t="array" ref="AA624">[1]!table_weight[Vision]*(('F+ , F-'!AA$2-[1]!tbl_gk[[#This Row],[Vision]])/('F+ , F-'!AA$2-'F+ , F-'!AA$3))</f>
        <v>3.3363756211337532E-2</v>
      </c>
      <c r="AB624" s="1" cm="1">
        <f t="array" ref="AB624">[1]!table_weight[Penalties]*(('F+ , F-'!AB$2-[1]!tbl_gk[[#This Row],[Penalties]])/('F+ , F-'!AB$2-'F+ , F-'!AB$3))</f>
        <v>1.9965013690294879E-3</v>
      </c>
      <c r="AC624" s="1" cm="1">
        <f t="array" ref="AC624">[1]!table_weight[Composure]*(('F+ , F-'!AC$2-[1]!tbl_gk[[#This Row],[Composure]])/('F+ , F-'!AC$2-'F+ , F-'!AC$3))</f>
        <v>1.9214449265847853E-3</v>
      </c>
      <c r="AD624" s="1" cm="1">
        <f t="array" ref="AD624">[1]!table_weight[Marking]*(('F+ , F-'!AD$2-[1]!tbl_gk[[#This Row],[Marking]])/('F+ , F-'!AD$2-'F+ , F-'!AD$3))</f>
        <v>3.1549651263676221E-3</v>
      </c>
      <c r="AE624" s="1" cm="1">
        <f t="array" ref="AE624">[1]!table_weight[StandingTackle]*(('F+ , F-'!AE$2-[1]!tbl_gk[[#This Row],[StandingTackle]])/('F+ , F-'!AE$2-'F+ , F-'!AE$3))</f>
        <v>2.6900228972187096E-2</v>
      </c>
      <c r="AF624" s="1" cm="1">
        <f t="array" ref="AF624">[1]!table_weight[SlidingTackle]*(('F+ , F-'!AF$2-[1]!tbl_gk[[#This Row],[SlidingTackle]])/('F+ , F-'!AF$2-'F+ , F-'!AF$3))</f>
        <v>8.2195144081682794E-3</v>
      </c>
      <c r="AG624" s="1" cm="1">
        <f t="array" ref="AG624">[1]!table_weight[GKDiving]*(('F+ , F-'!AG$2-[1]!tbl_gk[[#This Row],[GKDiving]])/('F+ , F-'!AG$2-'F+ , F-'!AG$3))</f>
        <v>3.9286710272791778E-2</v>
      </c>
      <c r="AH624" s="1" cm="1">
        <f t="array" ref="AH624">[1]!table_weight[GKHandling]*(('F+ , F-'!AH$2-[1]!tbl_gk[[#This Row],[GKHandling]])/('F+ , F-'!AH$2-'F+ , F-'!AH$3))</f>
        <v>5.3471514927051197E-2</v>
      </c>
      <c r="AI624" s="1" cm="1">
        <f t="array" ref="AI624">[1]!table_weight[GKKicking]*(('F+ , F-'!AI$2-[1]!tbl_gk[[#This Row],[GKKicking]])/('F+ , F-'!AI$2-'F+ , F-'!AI$3))</f>
        <v>3.2199574079707916E-2</v>
      </c>
      <c r="AJ624" s="1" cm="1">
        <f t="array" ref="AJ624">[1]!table_weight[GKPositioning]*(('F+ , F-'!AJ$2-[1]!tbl_gk[[#This Row],[GKPositioning]])/('F+ , F-'!AJ$2-'F+ , F-'!AJ$3))</f>
        <v>1.4505862254569271E-2</v>
      </c>
      <c r="AK624" s="1" cm="1">
        <f t="array" ref="AK624">[1]!table_weight[GKReflexes]*(('F+ , F-'!AK$2-[1]!tbl_gk[[#This Row],[GKReflexes]])/('F+ , F-'!AK$2-'F+ , F-'!AK$3))</f>
        <v>3.2795862488591399E-2</v>
      </c>
    </row>
    <row r="625" spans="1:37" x14ac:dyDescent="0.55000000000000004">
      <c r="A625" s="8">
        <f>[1]!tbl_gk[[#This Row],[ID]]</f>
        <v>221798</v>
      </c>
      <c r="B625" s="2" cm="1">
        <f t="array" ref="B625">[1]!table_weight[ValueEUR]*(('F+ , F-'!B$2-[1]!tbl_gk[[#This Row],[ValueEUR]])/('F+ , F-'!B$2-'F+ , F-'!B$3))</f>
        <v>4.9695022046554962E-5</v>
      </c>
      <c r="C625" s="2" cm="1">
        <f t="array" ref="C625">[1]!table_weight[WageEUR]*(('F+ , F-'!C$2-[1]!tbl_gk[[#This Row],[WageEUR]])/('F+ , F-'!C$2-'F+ , F-'!C$3))</f>
        <v>7.8241870618836313E-5</v>
      </c>
      <c r="D625" s="2" cm="1">
        <f t="array" ref="D625">[1]!table_weight[Crossing]*(('F+ , F-'!D$2-[1]!tbl_gk[[#This Row],[Crossing]])/('F+ , F-'!D$2-'F+ , F-'!D$3))</f>
        <v>2.6900228972187034E-2</v>
      </c>
      <c r="E625" s="2" cm="1">
        <f t="array" ref="E625">[1]!table_weight[Finishing]*(('F+ , F-'!E$2-[1]!tbl_gk[[#This Row],[Finishing]])/('F+ , F-'!E$2-'F+ , F-'!E$3))</f>
        <v>1.4973760267721157E-2</v>
      </c>
      <c r="F625" s="2" cm="1">
        <f t="array" ref="F625">[1]!table_weight[HeadingAccuracy]*(('F+ , F-'!F$2-[1]!tbl_gk[[#This Row],[HeadingAccuracy]])/('F+ , F-'!F$2-'F+ , F-'!F$3))</f>
        <v>9.6040850170308507E-3</v>
      </c>
      <c r="G625" s="2" cm="1">
        <f t="array" ref="G625">[1]!table_weight[ShortPassing]*(('F+ , F-'!G$2-[1]!tbl_gk[[#This Row],[ShortPassing]])/('F+ , F-'!G$2-'F+ , F-'!G$3))</f>
        <v>5.7659964066562854E-2</v>
      </c>
      <c r="H625" s="2" cm="1">
        <f t="array" ref="H625">[1]!table_weight[Volleys]*(('F+ , F-'!H$2-[1]!tbl_gk[[#This Row],[Volleys]])/('F+ , F-'!H$2-'F+ , F-'!H$3))</f>
        <v>1.0416528881892981E-3</v>
      </c>
      <c r="I625" s="2" cm="1">
        <f t="array" ref="I625">[1]!table_weight[Dribbling]*(('F+ , F-'!I$2-[1]!tbl_gk[[#This Row],[Dribbling]])/('F+ , F-'!I$2-'F+ , F-'!I$3))</f>
        <v>1.9557564431309422E-2</v>
      </c>
      <c r="J625" s="2" cm="1">
        <f t="array" ref="J625">[1]!table_weight[Curve]*(('F+ , F-'!J$2-[1]!tbl_gk[[#This Row],[Curve]])/('F+ , F-'!J$2-'F+ , F-'!J$3))</f>
        <v>9.295879390190295E-3</v>
      </c>
      <c r="K625" s="2" cm="1">
        <f t="array" ref="K625">[1]!table_weight[FKAccuracy]*(('F+ , F-'!K$2-[1]!tbl_gk[[#This Row],[FKAccuracy]])/('F+ , F-'!K$2-'F+ , F-'!K$3))</f>
        <v>8.3662914511712649E-3</v>
      </c>
      <c r="L625" s="2" cm="1">
        <f t="array" ref="L625">[1]!table_weight[LongPassing]*(('F+ , F-'!L$2-[1]!tbl_gk[[#This Row],[LongPassing]])/('F+ , F-'!L$2-'F+ , F-'!L$3))</f>
        <v>2.3822660403335128E-2</v>
      </c>
      <c r="M625" s="2" cm="1">
        <f t="array" ref="M625">[1]!table_weight[BallControl]*(('F+ , F-'!M$2-[1]!tbl_gk[[#This Row],[BallControl]])/('F+ , F-'!M$2-'F+ , F-'!M$3))</f>
        <v>1.0865313572949679E-2</v>
      </c>
      <c r="N625" s="2" cm="1">
        <f t="array" ref="N625">[1]!table_weight[Acceleration]*(('F+ , F-'!N$2-[1]!tbl_gk[[#This Row],[Acceleration]])/('F+ , F-'!N$2-'F+ , F-'!N$3))</f>
        <v>5.8626675495266484E-3</v>
      </c>
      <c r="O625" s="2" cm="1">
        <f t="array" ref="O625">[1]!table_weight[SprintSpeed]*(('F+ , F-'!O$2-[1]!tbl_gk[[#This Row],[SprintSpeed]])/('F+ , F-'!O$2-'F+ , F-'!O$3))</f>
        <v>8.1521143900212863E-3</v>
      </c>
      <c r="P625" s="2" cm="1">
        <f t="array" ref="P625">[1]!table_weight[Agility]*(('F+ , F-'!P$2-[1]!tbl_gk[[#This Row],[Agility]])/('F+ , F-'!P$2-'F+ , F-'!P$3))</f>
        <v>4.3294095621445646E-3</v>
      </c>
      <c r="Q625" s="2" cm="1">
        <f t="array" ref="Q625">[1]!table_weight[Reactions]*(('F+ , F-'!Q$2-[1]!tbl_gk[[#This Row],[Reactions]])/('F+ , F-'!Q$2-'F+ , F-'!Q$3))</f>
        <v>1.9078754002670962E-3</v>
      </c>
      <c r="R625" s="2" cm="1">
        <f t="array" ref="R625">[1]!table_weight[Balance]*(('F+ , F-'!R$2-[1]!tbl_gk[[#This Row],[Balance]])/('F+ , F-'!R$2-'F+ , F-'!R$3))</f>
        <v>9.3131259196711541E-4</v>
      </c>
      <c r="S625" s="2" cm="1">
        <f t="array" ref="S625">[1]!table_weight[ShotPower]*(('F+ , F-'!S$2-[1]!tbl_gk[[#This Row],[ShotPower]])/('F+ , F-'!S$2-'F+ , F-'!S$3))</f>
        <v>7.5315173595909123E-3</v>
      </c>
      <c r="T625" s="2" cm="1">
        <f t="array" ref="T625">[1]!table_weight[Jumping]*(('F+ , F-'!T$2-[1]!tbl_gk[[#This Row],[Jumping]])/('F+ , F-'!T$2-'F+ , F-'!T$3))</f>
        <v>3.2630990117471503E-3</v>
      </c>
      <c r="U625" s="2" cm="1">
        <f t="array" ref="U625">[1]!table_weight[Stamina]*(('F+ , F-'!U$2-[1]!tbl_gk[[#This Row],[Stamina]])/('F+ , F-'!U$2-'F+ , F-'!U$3))</f>
        <v>1.7174205324985E-3</v>
      </c>
      <c r="V625" s="2" cm="1">
        <f t="array" ref="V625">[1]!table_weight[Strength]*(('F+ , F-'!V$2-[1]!tbl_gk[[#This Row],[Strength]])/('F+ , F-'!V$2-'F+ , F-'!V$3))</f>
        <v>5.0578034682080823E-2</v>
      </c>
      <c r="W625" s="2" cm="1">
        <f t="array" ref="W625">[1]!table_weight[LongShots]*(('F+ , F-'!W$2-[1]!tbl_gk[[#This Row],[LongShots]])/('F+ , F-'!W$2-'F+ , F-'!W$3))</f>
        <v>7.7912248547492196E-3</v>
      </c>
      <c r="X625" s="2" cm="1">
        <f t="array" ref="X625">[1]!table_weight[Aggression]*(('F+ , F-'!X$2-[1]!tbl_gk[[#This Row],[Aggression]])/('F+ , F-'!X$2-'F+ , F-'!X$3))</f>
        <v>1.460298144204439E-2</v>
      </c>
      <c r="Y625" s="2" cm="1">
        <f t="array" ref="Y625">[1]!table_weight[Interceptions]*(('F+ , F-'!Y$2-[1]!tbl_gk[[#This Row],[Interceptions]])/('F+ , F-'!Y$2-'F+ , F-'!Y$3))</f>
        <v>1.4543619728865382E-2</v>
      </c>
      <c r="Z625" s="2" cm="1">
        <f t="array" ref="Z625">[1]!table_weight[Positioning]*(('F+ , F-'!Z$2-[1]!tbl_gk[[#This Row],[Positioning]])/('F+ , F-'!Z$2-'F+ , F-'!Z$3))</f>
        <v>7.394449514924029E-4</v>
      </c>
      <c r="AA625" s="2" cm="1">
        <f t="array" ref="AA625">[1]!table_weight[Vision]*(('F+ , F-'!AA$2-[1]!tbl_gk[[#This Row],[Vision]])/('F+ , F-'!AA$2-'F+ , F-'!AA$3))</f>
        <v>8.5184058411925615E-3</v>
      </c>
      <c r="AB625" s="2" cm="1">
        <f t="array" ref="AB625">[1]!table_weight[Penalties]*(('F+ , F-'!AB$2-[1]!tbl_gk[[#This Row],[Penalties]])/('F+ , F-'!AB$2-'F+ , F-'!AB$3))</f>
        <v>2.2313838830329571E-3</v>
      </c>
      <c r="AC625" s="2" cm="1">
        <f t="array" ref="AC625">[1]!table_weight[Composure]*(('F+ , F-'!AC$2-[1]!tbl_gk[[#This Row],[Composure]])/('F+ , F-'!AC$2-'F+ , F-'!AC$3))</f>
        <v>2.2950592178651603E-3</v>
      </c>
      <c r="AD625" s="2" cm="1">
        <f t="array" ref="AD625">[1]!table_weight[Marking]*(('F+ , F-'!AD$2-[1]!tbl_gk[[#This Row],[Marking]])/('F+ , F-'!AD$2-'F+ , F-'!AD$3))</f>
        <v>0</v>
      </c>
      <c r="AE625" s="2" cm="1">
        <f t="array" ref="AE625">[1]!table_weight[StandingTackle]*(('F+ , F-'!AE$2-[1]!tbl_gk[[#This Row],[StandingTackle]])/('F+ , F-'!AE$2-'F+ , F-'!AE$3))</f>
        <v>2.6900228972187096E-2</v>
      </c>
      <c r="AF625" s="2" cm="1">
        <f t="array" ref="AF625">[1]!table_weight[SlidingTackle]*(('F+ , F-'!AF$2-[1]!tbl_gk[[#This Row],[SlidingTackle]])/('F+ , F-'!AF$2-'F+ , F-'!AF$3))</f>
        <v>7.4722858256075263E-3</v>
      </c>
      <c r="AG625" s="2" cm="1">
        <f t="array" ref="AG625">[1]!table_weight[GKDiving]*(('F+ , F-'!AG$2-[1]!tbl_gk[[#This Row],[GKDiving]])/('F+ , F-'!AG$2-'F+ , F-'!AG$3))</f>
        <v>5.1243535138424057E-2</v>
      </c>
      <c r="AH625" s="2" cm="1">
        <f t="array" ref="AH625">[1]!table_weight[GKHandling]*(('F+ , F-'!AH$2-[1]!tbl_gk[[#This Row],[GKHandling]])/('F+ , F-'!AH$2-'F+ , F-'!AH$3))</f>
        <v>5.3471514927051197E-2</v>
      </c>
      <c r="AI625" s="2" cm="1">
        <f t="array" ref="AI625">[1]!table_weight[GKKicking]*(('F+ , F-'!AI$2-[1]!tbl_gk[[#This Row],[GKKicking]])/('F+ , F-'!AI$2-'F+ , F-'!AI$3))</f>
        <v>3.4882871919683582E-2</v>
      </c>
      <c r="AJ625" s="2" cm="1">
        <f t="array" ref="AJ625">[1]!table_weight[GKPositioning]*(('F+ , F-'!AJ$2-[1]!tbl_gk[[#This Row],[GKPositioning]])/('F+ , F-'!AJ$2-'F+ , F-'!AJ$3))</f>
        <v>1.8290000234022125E-2</v>
      </c>
      <c r="AK625" s="2" cm="1">
        <f t="array" ref="AK625">[1]!table_weight[GKReflexes]*(('F+ , F-'!AK$2-[1]!tbl_gk[[#This Row],[GKReflexes]])/('F+ , F-'!AK$2-'F+ , F-'!AK$3))</f>
        <v>5.4659770814318998E-2</v>
      </c>
    </row>
    <row r="626" spans="1:37" x14ac:dyDescent="0.55000000000000004">
      <c r="A626" s="7">
        <f>[1]!tbl_gk[[#This Row],[ID]]</f>
        <v>221844</v>
      </c>
      <c r="B626" s="1" cm="1">
        <f t="array" ref="B626">[1]!table_weight[ValueEUR]*(('F+ , F-'!B$2-[1]!tbl_gk[[#This Row],[ValueEUR]])/('F+ , F-'!B$2-'F+ , F-'!B$3))</f>
        <v>5.8954964042807441E-5</v>
      </c>
      <c r="C626" s="1" cm="1">
        <f t="array" ref="C626">[1]!table_weight[WageEUR]*(('F+ , F-'!C$2-[1]!tbl_gk[[#This Row],[WageEUR]])/('F+ , F-'!C$2-'F+ , F-'!C$3))</f>
        <v>7.8241870618836313E-5</v>
      </c>
      <c r="D626" s="1" cm="1">
        <f t="array" ref="D626">[1]!table_weight[Crossing]*(('F+ , F-'!D$2-[1]!tbl_gk[[#This Row],[Crossing]])/('F+ , F-'!D$2-'F+ , F-'!D$3))</f>
        <v>2.6900228972187034E-2</v>
      </c>
      <c r="E626" s="1" cm="1">
        <f t="array" ref="E626">[1]!table_weight[Finishing]*(('F+ , F-'!E$2-[1]!tbl_gk[[#This Row],[Finishing]])/('F+ , F-'!E$2-'F+ , F-'!E$3))</f>
        <v>1.0980757529662181E-2</v>
      </c>
      <c r="F626" s="1" cm="1">
        <f t="array" ref="F626">[1]!table_weight[HeadingAccuracy]*(('F+ , F-'!F$2-[1]!tbl_gk[[#This Row],[HeadingAccuracy]])/('F+ , F-'!F$2-'F+ , F-'!F$3))</f>
        <v>1.1274360672166649E-2</v>
      </c>
      <c r="G626" s="1" cm="1">
        <f t="array" ref="G626">[1]!table_weight[ShortPassing]*(('F+ , F-'!G$2-[1]!tbl_gk[[#This Row],[ShortPassing]])/('F+ , F-'!G$2-'F+ , F-'!G$3))</f>
        <v>2.9533152326776096E-2</v>
      </c>
      <c r="H626" s="1" cm="1">
        <f t="array" ref="H626">[1]!table_weight[Volleys]*(('F+ , F-'!H$2-[1]!tbl_gk[[#This Row],[Volleys]])/('F+ , F-'!H$2-'F+ , F-'!H$3))</f>
        <v>1.7360881469821632E-3</v>
      </c>
      <c r="I626" s="1" cm="1">
        <f t="array" ref="I626">[1]!table_weight[Dribbling]*(('F+ , F-'!I$2-[1]!tbl_gk[[#This Row],[Dribbling]])/('F+ , F-'!I$2-'F+ , F-'!I$3))</f>
        <v>1.6623929766613008E-2</v>
      </c>
      <c r="J626" s="1" cm="1">
        <f t="array" ref="J626">[1]!table_weight[Curve]*(('F+ , F-'!J$2-[1]!tbl_gk[[#This Row],[Curve]])/('F+ , F-'!J$2-'F+ , F-'!J$3))</f>
        <v>9.1268634012777444E-3</v>
      </c>
      <c r="K626" s="1" cm="1">
        <f t="array" ref="K626">[1]!table_weight[FKAccuracy]*(('F+ , F-'!K$2-[1]!tbl_gk[[#This Row],[FKAccuracy]])/('F+ , F-'!K$2-'F+ , F-'!K$3))</f>
        <v>9.1268634012777444E-3</v>
      </c>
      <c r="L626" s="1" cm="1">
        <f t="array" ref="L626">[1]!table_weight[LongPassing]*(('F+ , F-'!L$2-[1]!tbl_gk[[#This Row],[LongPassing]])/('F+ , F-'!L$2-'F+ , F-'!L$3))</f>
        <v>1.0828482001515967E-2</v>
      </c>
      <c r="M626" s="1" cm="1">
        <f t="array" ref="M626">[1]!table_weight[BallControl]*(('F+ , F-'!M$2-[1]!tbl_gk[[#This Row],[BallControl]])/('F+ , F-'!M$2-'F+ , F-'!M$3))</f>
        <v>1.0865313572949679E-2</v>
      </c>
      <c r="N626" s="1" cm="1">
        <f t="array" ref="N626">[1]!table_weight[Acceleration]*(('F+ , F-'!N$2-[1]!tbl_gk[[#This Row],[Acceleration]])/('F+ , F-'!N$2-'F+ , F-'!N$3))</f>
        <v>7.666565257073309E-3</v>
      </c>
      <c r="O626" s="1" cm="1">
        <f t="array" ref="O626">[1]!table_weight[SprintSpeed]*(('F+ , F-'!O$2-[1]!tbl_gk[[#This Row],[SprintSpeed]])/('F+ , F-'!O$2-'F+ , F-'!O$3))</f>
        <v>8.4332217827806418E-3</v>
      </c>
      <c r="P626" s="1" cm="1">
        <f t="array" ref="P626">[1]!table_weight[Agility]*(('F+ , F-'!P$2-[1]!tbl_gk[[#This Row],[Agility]])/('F+ , F-'!P$2-'F+ , F-'!P$3))</f>
        <v>3.8613652851559629E-3</v>
      </c>
      <c r="Q626" s="1" cm="1">
        <f t="array" ref="Q626">[1]!table_weight[Reactions]*(('F+ , F-'!Q$2-[1]!tbl_gk[[#This Row],[Reactions]])/('F+ , F-'!Q$2-'F+ , F-'!Q$3))</f>
        <v>1.2375408001732517E-3</v>
      </c>
      <c r="R626" s="1" cm="1">
        <f t="array" ref="R626">[1]!table_weight[Balance]*(('F+ , F-'!R$2-[1]!tbl_gk[[#This Row],[Balance]])/('F+ , F-'!R$2-'F+ , F-'!R$3))</f>
        <v>4.3461254291798717E-4</v>
      </c>
      <c r="S626" s="1" cm="1">
        <f t="array" ref="S626">[1]!table_weight[ShotPower]*(('F+ , F-'!S$2-[1]!tbl_gk[[#This Row],[ShotPower]])/('F+ , F-'!S$2-'F+ , F-'!S$3))</f>
        <v>5.9732723886410689E-3</v>
      </c>
      <c r="T626" s="1" cm="1">
        <f t="array" ref="T626">[1]!table_weight[Jumping]*(('F+ , F-'!T$2-[1]!tbl_gk[[#This Row],[Jumping]])/('F+ , F-'!T$2-'F+ , F-'!T$3))</f>
        <v>2.91961490524745E-3</v>
      </c>
      <c r="U626" s="1" cm="1">
        <f t="array" ref="U626">[1]!table_weight[Stamina]*(('F+ , F-'!U$2-[1]!tbl_gk[[#This Row],[Stamina]])/('F+ , F-'!U$2-'F+ , F-'!U$3))</f>
        <v>2.0609046389982E-2</v>
      </c>
      <c r="V626" s="1" cm="1">
        <f t="array" ref="V626">[1]!table_weight[Strength]*(('F+ , F-'!V$2-[1]!tbl_gk[[#This Row],[Strength]])/('F+ , F-'!V$2-'F+ , F-'!V$3))</f>
        <v>4.3479363147753691E-2</v>
      </c>
      <c r="W626" s="1" cm="1">
        <f t="array" ref="W626">[1]!table_weight[LongShots]*(('F+ , F-'!W$2-[1]!tbl_gk[[#This Row],[LongShots]])/('F+ , F-'!W$2-'F+ , F-'!W$3))</f>
        <v>7.0121023692742987E-3</v>
      </c>
      <c r="X626" s="1" cm="1">
        <f t="array" ref="X626">[1]!table_weight[Aggression]*(('F+ , F-'!X$2-[1]!tbl_gk[[#This Row],[Aggression]])/('F+ , F-'!X$2-'F+ , F-'!X$3))</f>
        <v>1.8862184362640672E-2</v>
      </c>
      <c r="Y626" s="1" cm="1">
        <f t="array" ref="Y626">[1]!table_weight[Interceptions]*(('F+ , F-'!Y$2-[1]!tbl_gk[[#This Row],[Interceptions]])/('F+ , F-'!Y$2-'F+ , F-'!Y$3))</f>
        <v>1.8006386330976187E-2</v>
      </c>
      <c r="Z626" s="1" cm="1">
        <f t="array" ref="Z626">[1]!table_weight[Positioning]*(('F+ , F-'!Z$2-[1]!tbl_gk[[#This Row],[Positioning]])/('F+ , F-'!Z$2-'F+ , F-'!Z$3))</f>
        <v>2.957779805969611E-4</v>
      </c>
      <c r="AA626" s="1" cm="1">
        <f t="array" ref="AA626">[1]!table_weight[Vision]*(('F+ , F-'!AA$2-[1]!tbl_gk[[#This Row],[Vision]])/('F+ , F-'!AA$2-'F+ , F-'!AA$3))</f>
        <v>1.7036811682385123E-2</v>
      </c>
      <c r="AB626" s="1" cm="1">
        <f t="array" ref="AB626">[1]!table_weight[Penalties]*(('F+ , F-'!AB$2-[1]!tbl_gk[[#This Row],[Penalties]])/('F+ , F-'!AB$2-'F+ , F-'!AB$3))</f>
        <v>2.3488251400346914E-3</v>
      </c>
      <c r="AC626" s="1" cm="1">
        <f t="array" ref="AC626">[1]!table_weight[Composure]*(('F+ , F-'!AC$2-[1]!tbl_gk[[#This Row],[Composure]])/('F+ , F-'!AC$2-'F+ , F-'!AC$3))</f>
        <v>6.4048164219492846E-4</v>
      </c>
      <c r="AD626" s="1" cm="1">
        <f t="array" ref="AD626">[1]!table_weight[Marking]*(('F+ , F-'!AD$2-[1]!tbl_gk[[#This Row],[Marking]])/('F+ , F-'!AD$2-'F+ , F-'!AD$3))</f>
        <v>1.5774825631838111E-3</v>
      </c>
      <c r="AE626" s="1" cm="1">
        <f t="array" ref="AE626">[1]!table_weight[StandingTackle]*(('F+ , F-'!AE$2-[1]!tbl_gk[[#This Row],[StandingTackle]])/('F+ , F-'!AE$2-'F+ , F-'!AE$3))</f>
        <v>4.4833714953645158E-3</v>
      </c>
      <c r="AF626" s="1" cm="1">
        <f t="array" ref="AF626">[1]!table_weight[SlidingTackle]*(('F+ , F-'!AF$2-[1]!tbl_gk[[#This Row],[SlidingTackle]])/('F+ , F-'!AF$2-'F+ , F-'!AF$3))</f>
        <v>5.230600077925268E-3</v>
      </c>
      <c r="AG626" s="1" cm="1">
        <f t="array" ref="AG626">[1]!table_weight[GKDiving]*(('F+ , F-'!AG$2-[1]!tbl_gk[[#This Row],[GKDiving]])/('F+ , F-'!AG$2-'F+ , F-'!AG$3))</f>
        <v>5.4659770814318998E-2</v>
      </c>
      <c r="AH626" s="1" cm="1">
        <f t="array" ref="AH626">[1]!table_weight[GKHandling]*(('F+ , F-'!AH$2-[1]!tbl_gk[[#This Row],[GKHandling]])/('F+ , F-'!AH$2-'F+ , F-'!AH$3))</f>
        <v>4.9906747265247783E-2</v>
      </c>
      <c r="AI626" s="1" cm="1">
        <f t="array" ref="AI626">[1]!table_weight[GKKicking]*(('F+ , F-'!AI$2-[1]!tbl_gk[[#This Row],[GKKicking]])/('F+ , F-'!AI$2-'F+ , F-'!AI$3))</f>
        <v>2.6832978399756596E-2</v>
      </c>
      <c r="AJ626" s="1" cm="1">
        <f t="array" ref="AJ626">[1]!table_weight[GKPositioning]*(('F+ , F-'!AJ$2-[1]!tbl_gk[[#This Row],[GKPositioning]])/('F+ , F-'!AJ$2-'F+ , F-'!AJ$3))</f>
        <v>1.7659310570779983E-2</v>
      </c>
      <c r="AK626" s="1" cm="1">
        <f t="array" ref="AK626">[1]!table_weight[GKReflexes]*(('F+ , F-'!AK$2-[1]!tbl_gk[[#This Row],[GKReflexes]])/('F+ , F-'!AK$2-'F+ , F-'!AK$3))</f>
        <v>5.64817631747963E-2</v>
      </c>
    </row>
    <row r="627" spans="1:37" x14ac:dyDescent="0.55000000000000004">
      <c r="A627" s="8">
        <f>[1]!tbl_gk[[#This Row],[ID]]</f>
        <v>221845</v>
      </c>
      <c r="B627" s="2" cm="1">
        <f t="array" ref="B627">[1]!table_weight[ValueEUR]*(('F+ , F-'!B$2-[1]!tbl_gk[[#This Row],[ValueEUR]])/('F+ , F-'!B$2-'F+ , F-'!B$3))</f>
        <v>1.1297129235428024E-4</v>
      </c>
      <c r="C627" s="2" cm="1">
        <f t="array" ref="C627">[1]!table_weight[WageEUR]*(('F+ , F-'!C$2-[1]!tbl_gk[[#This Row],[WageEUR]])/('F+ , F-'!C$2-'F+ , F-'!C$3))</f>
        <v>5.4769309433185431E-4</v>
      </c>
      <c r="D627" s="2" cm="1">
        <f t="array" ref="D627">[1]!table_weight[Crossing]*(('F+ , F-'!D$2-[1]!tbl_gk[[#This Row],[Crossing]])/('F+ , F-'!D$2-'F+ , F-'!D$3))</f>
        <v>2.9141914719869291E-2</v>
      </c>
      <c r="E627" s="2" cm="1">
        <f t="array" ref="E627">[1]!table_weight[Finishing]*(('F+ , F-'!E$2-[1]!tbl_gk[[#This Row],[Finishing]])/('F+ , F-'!E$2-'F+ , F-'!E$3))</f>
        <v>1.4973760267721157E-2</v>
      </c>
      <c r="F627" s="2" cm="1">
        <f t="array" ref="F627">[1]!table_weight[HeadingAccuracy]*(('F+ , F-'!F$2-[1]!tbl_gk[[#This Row],[HeadingAccuracy]])/('F+ , F-'!F$2-'F+ , F-'!F$3))</f>
        <v>1.0439222844598752E-2</v>
      </c>
      <c r="G627" s="2" cm="1">
        <f t="array" ref="G627">[1]!table_weight[ShortPassing]*(('F+ , F-'!G$2-[1]!tbl_gk[[#This Row],[ShortPassing]])/('F+ , F-'!G$2-'F+ , F-'!G$3))</f>
        <v>5.0628261131616156E-2</v>
      </c>
      <c r="H627" s="2" cm="1">
        <f t="array" ref="H627">[1]!table_weight[Volleys]*(('F+ , F-'!H$2-[1]!tbl_gk[[#This Row],[Volleys]])/('F+ , F-'!H$2-'F+ , F-'!H$3))</f>
        <v>1.2731313077869197E-3</v>
      </c>
      <c r="I627" s="2" cm="1">
        <f t="array" ref="I627">[1]!table_weight[Dribbling]*(('F+ , F-'!I$2-[1]!tbl_gk[[#This Row],[Dribbling]])/('F+ , F-'!I$2-'F+ , F-'!I$3))</f>
        <v>1.1734538658785652E-2</v>
      </c>
      <c r="J627" s="2" cm="1">
        <f t="array" ref="J627">[1]!table_weight[Curve]*(('F+ , F-'!J$2-[1]!tbl_gk[[#This Row],[Curve]])/('F+ , F-'!J$2-'F+ , F-'!J$3))</f>
        <v>9.295879390190295E-3</v>
      </c>
      <c r="K627" s="2" cm="1">
        <f t="array" ref="K627">[1]!table_weight[FKAccuracy]*(('F+ , F-'!K$2-[1]!tbl_gk[[#This Row],[FKAccuracy]])/('F+ , F-'!K$2-'F+ , F-'!K$3))</f>
        <v>8.6705202312138564E-3</v>
      </c>
      <c r="L627" s="2" cm="1">
        <f t="array" ref="L627">[1]!table_weight[LongPassing]*(('F+ , F-'!L$2-[1]!tbl_gk[[#This Row],[LongPassing]])/('F+ , F-'!L$2-'F+ , F-'!L$3))</f>
        <v>1.5701298902198155E-2</v>
      </c>
      <c r="M627" s="2" cm="1">
        <f t="array" ref="M627">[1]!table_weight[BallControl]*(('F+ , F-'!M$2-[1]!tbl_gk[[#This Row],[BallControl]])/('F+ , F-'!M$2-'F+ , F-'!M$3))</f>
        <v>1.2603763744621627E-2</v>
      </c>
      <c r="N627" s="2" cm="1">
        <f t="array" ref="N627">[1]!table_weight[Acceleration]*(('F+ , F-'!N$2-[1]!tbl_gk[[#This Row],[Acceleration]])/('F+ , F-'!N$2-'F+ , F-'!N$3))</f>
        <v>5.8626675495266484E-3</v>
      </c>
      <c r="O627" s="2" cm="1">
        <f t="array" ref="O627">[1]!table_weight[SprintSpeed]*(('F+ , F-'!O$2-[1]!tbl_gk[[#This Row],[SprintSpeed]])/('F+ , F-'!O$2-'F+ , F-'!O$3))</f>
        <v>6.1843626407058041E-3</v>
      </c>
      <c r="P627" s="2" cm="1">
        <f t="array" ref="P627">[1]!table_weight[Agility]*(('F+ , F-'!P$2-[1]!tbl_gk[[#This Row],[Agility]])/('F+ , F-'!P$2-'F+ , F-'!P$3))</f>
        <v>3.2763099389202109E-3</v>
      </c>
      <c r="Q627" s="2" cm="1">
        <f t="array" ref="Q627">[1]!table_weight[Reactions]*(('F+ , F-'!Q$2-[1]!tbl_gk[[#This Row],[Reactions]])/('F+ , F-'!Q$2-'F+ , F-'!Q$3))</f>
        <v>1.6500544002310022E-3</v>
      </c>
      <c r="R627" s="2" cm="1">
        <f t="array" ref="R627">[1]!table_weight[Balance]*(('F+ , F-'!R$2-[1]!tbl_gk[[#This Row],[Balance]])/('F+ , F-'!R$2-'F+ , F-'!R$3))</f>
        <v>8.0713757970483338E-4</v>
      </c>
      <c r="S627" s="2" cm="1">
        <f t="array" ref="S627">[1]!table_weight[ShotPower]*(('F+ , F-'!S$2-[1]!tbl_gk[[#This Row],[ShotPower]])/('F+ , F-'!S$2-'F+ , F-'!S$3))</f>
        <v>5.7135648934827617E-3</v>
      </c>
      <c r="T627" s="2" cm="1">
        <f t="array" ref="T627">[1]!table_weight[Jumping]*(('F+ , F-'!T$2-[1]!tbl_gk[[#This Row],[Jumping]])/('F+ , F-'!T$2-'F+ , F-'!T$3))</f>
        <v>1.9750336123732751E-3</v>
      </c>
      <c r="U627" s="2" cm="1">
        <f t="array" ref="U627">[1]!table_weight[Stamina]*(('F+ , F-'!U$2-[1]!tbl_gk[[#This Row],[Stamina]])/('F+ , F-'!U$2-'F+ , F-'!U$3))</f>
        <v>1.0304523194991E-2</v>
      </c>
      <c r="V627" s="2" cm="1">
        <f t="array" ref="V627">[1]!table_weight[Strength]*(('F+ , F-'!V$2-[1]!tbl_gk[[#This Row],[Strength]])/('F+ , F-'!V$2-'F+ , F-'!V$3))</f>
        <v>3.7268025555217445E-2</v>
      </c>
      <c r="W627" s="2" cm="1">
        <f t="array" ref="W627">[1]!table_weight[LongShots]*(('F+ , F-'!W$2-[1]!tbl_gk[[#This Row],[LongShots]])/('F+ , F-'!W$2-'F+ , F-'!W$3))</f>
        <v>7.5315173595909123E-3</v>
      </c>
      <c r="X627" s="2" cm="1">
        <f t="array" ref="X627">[1]!table_weight[Aggression]*(('F+ , F-'!X$2-[1]!tbl_gk[[#This Row],[Aggression]])/('F+ , F-'!X$2-'F+ , F-'!X$3))</f>
        <v>9.7353209613629272E-3</v>
      </c>
      <c r="Y627" s="2" cm="1">
        <f t="array" ref="Y627">[1]!table_weight[Interceptions]*(('F+ , F-'!Y$2-[1]!tbl_gk[[#This Row],[Interceptions]])/('F+ , F-'!Y$2-'F+ , F-'!Y$3))</f>
        <v>1.7313833010554024E-2</v>
      </c>
      <c r="Z627" s="2" cm="1">
        <f t="array" ref="Z627">[1]!table_weight[Positioning]*(('F+ , F-'!Z$2-[1]!tbl_gk[[#This Row],[Positioning]])/('F+ , F-'!Z$2-'F+ , F-'!Z$3))</f>
        <v>2.957779805969611E-4</v>
      </c>
      <c r="AA627" s="2" cm="1">
        <f t="array" ref="AA627">[1]!table_weight[Vision]*(('F+ , F-'!AA$2-[1]!tbl_gk[[#This Row],[Vision]])/('F+ , F-'!AA$2-'F+ , F-'!AA$3))</f>
        <v>8.5184058411925615E-3</v>
      </c>
      <c r="AB627" s="2" cm="1">
        <f t="array" ref="AB627">[1]!table_weight[Penalties]*(('F+ , F-'!AB$2-[1]!tbl_gk[[#This Row],[Penalties]])/('F+ , F-'!AB$2-'F+ , F-'!AB$3))</f>
        <v>2.153089711698467E-3</v>
      </c>
      <c r="AC627" s="2" cm="1">
        <f t="array" ref="AC627">[1]!table_weight[Composure]*(('F+ , F-'!AC$2-[1]!tbl_gk[[#This Row],[Composure]])/('F+ , F-'!AC$2-'F+ , F-'!AC$3))</f>
        <v>2.3484326880480709E-3</v>
      </c>
      <c r="AD627" s="2" cm="1">
        <f t="array" ref="AD627">[1]!table_weight[Marking]*(('F+ , F-'!AD$2-[1]!tbl_gk[[#This Row],[Marking]])/('F+ , F-'!AD$2-'F+ , F-'!AD$3))</f>
        <v>9.4648953791028664E-3</v>
      </c>
      <c r="AE627" s="2" cm="1">
        <f t="array" ref="AE627">[1]!table_weight[StandingTackle]*(('F+ , F-'!AE$2-[1]!tbl_gk[[#This Row],[StandingTackle]])/('F+ , F-'!AE$2-'F+ , F-'!AE$3))</f>
        <v>1.7933485981458063E-2</v>
      </c>
      <c r="AF627" s="2" cm="1">
        <f t="array" ref="AF627">[1]!table_weight[SlidingTackle]*(('F+ , F-'!AF$2-[1]!tbl_gk[[#This Row],[SlidingTackle]])/('F+ , F-'!AF$2-'F+ , F-'!AF$3))</f>
        <v>1.0461200155850536E-2</v>
      </c>
      <c r="AG627" s="2" cm="1">
        <f t="array" ref="AG627">[1]!table_weight[GKDiving]*(('F+ , F-'!AG$2-[1]!tbl_gk[[#This Row],[GKDiving]])/('F+ , F-'!AG$2-'F+ , F-'!AG$3))</f>
        <v>4.6119181624581652E-2</v>
      </c>
      <c r="AH627" s="2" cm="1">
        <f t="array" ref="AH627">[1]!table_weight[GKHandling]*(('F+ , F-'!AH$2-[1]!tbl_gk[[#This Row],[GKHandling]])/('F+ , F-'!AH$2-'F+ , F-'!AH$3))</f>
        <v>5.168913109614949E-2</v>
      </c>
      <c r="AI627" s="2" cm="1">
        <f t="array" ref="AI627">[1]!table_weight[GKKicking]*(('F+ , F-'!AI$2-[1]!tbl_gk[[#This Row],[GKKicking]])/('F+ , F-'!AI$2-'F+ , F-'!AI$3))</f>
        <v>2.5938545786431375E-2</v>
      </c>
      <c r="AJ627" s="2" cm="1">
        <f t="array" ref="AJ627">[1]!table_weight[GKPositioning]*(('F+ , F-'!AJ$2-[1]!tbl_gk[[#This Row],[GKPositioning]])/('F+ , F-'!AJ$2-'F+ , F-'!AJ$3))</f>
        <v>1.7028620907537841E-2</v>
      </c>
      <c r="AK627" s="2" cm="1">
        <f t="array" ref="AK627">[1]!table_weight[GKReflexes]*(('F+ , F-'!AK$2-[1]!tbl_gk[[#This Row],[GKReflexes]])/('F+ , F-'!AK$2-'F+ , F-'!AK$3))</f>
        <v>4.7371801372409796E-2</v>
      </c>
    </row>
    <row r="628" spans="1:37" x14ac:dyDescent="0.55000000000000004">
      <c r="A628" s="7">
        <f>[1]!tbl_gk[[#This Row],[ID]]</f>
        <v>221909</v>
      </c>
      <c r="B628" s="1" cm="1">
        <f t="array" ref="B628">[1]!table_weight[ValueEUR]*(('F+ , F-'!B$2-[1]!tbl_gk[[#This Row],[ValueEUR]])/('F+ , F-'!B$2-'F+ , F-'!B$3))</f>
        <v>2.3122075164642435E-3</v>
      </c>
      <c r="C628" s="1" cm="1">
        <f t="array" ref="C628">[1]!table_weight[WageEUR]*(('F+ , F-'!C$2-[1]!tbl_gk[[#This Row],[WageEUR]])/('F+ , F-'!C$2-'F+ , F-'!C$3))</f>
        <v>5.4769309433185425E-5</v>
      </c>
      <c r="D628" s="1" cm="1">
        <f t="array" ref="D628">[1]!table_weight[Crossing]*(('F+ , F-'!D$2-[1]!tbl_gk[[#This Row],[Crossing]])/('F+ , F-'!D$2-'F+ , F-'!D$3))</f>
        <v>3.1383600467551537E-2</v>
      </c>
      <c r="E628" s="1" cm="1">
        <f t="array" ref="E628">[1]!table_weight[Finishing]*(('F+ , F-'!E$2-[1]!tbl_gk[[#This Row],[Finishing]])/('F+ , F-'!E$2-'F+ , F-'!E$3))</f>
        <v>1.1979008214176926E-2</v>
      </c>
      <c r="F628" s="1" cm="1">
        <f t="array" ref="F628">[1]!table_weight[HeadingAccuracy]*(('F+ , F-'!F$2-[1]!tbl_gk[[#This Row],[HeadingAccuracy]])/('F+ , F-'!F$2-'F+ , F-'!F$3))</f>
        <v>1.1274360672166649E-2</v>
      </c>
      <c r="G628" s="1" cm="1">
        <f t="array" ref="G628">[1]!table_weight[ShortPassing]*(('F+ , F-'!G$2-[1]!tbl_gk[[#This Row],[ShortPassing]])/('F+ , F-'!G$2-'F+ , F-'!G$3))</f>
        <v>5.7659964066562854E-2</v>
      </c>
      <c r="H628" s="1" cm="1">
        <f t="array" ref="H628">[1]!table_weight[Volleys]*(('F+ , F-'!H$2-[1]!tbl_gk[[#This Row],[Volleys]])/('F+ , F-'!H$2-'F+ , F-'!H$3))</f>
        <v>8.1017446859167619E-4</v>
      </c>
      <c r="I628" s="1" cm="1">
        <f t="array" ref="I628">[1]!table_weight[Dribbling]*(('F+ , F-'!I$2-[1]!tbl_gk[[#This Row],[Dribbling]])/('F+ , F-'!I$2-'F+ , F-'!I$3))</f>
        <v>1.3690295101916595E-2</v>
      </c>
      <c r="J628" s="1" cm="1">
        <f t="array" ref="J628">[1]!table_weight[Curve]*(('F+ , F-'!J$2-[1]!tbl_gk[[#This Row],[Curve]])/('F+ , F-'!J$2-'F+ , F-'!J$3))</f>
        <v>8.7888314234526414E-3</v>
      </c>
      <c r="K628" s="1" cm="1">
        <f t="array" ref="K628">[1]!table_weight[FKAccuracy]*(('F+ , F-'!K$2-[1]!tbl_gk[[#This Row],[FKAccuracy]])/('F+ , F-'!K$2-'F+ , F-'!K$3))</f>
        <v>7.9099482811073787E-3</v>
      </c>
      <c r="L628" s="1" cm="1">
        <f t="array" ref="L628">[1]!table_weight[LongPassing]*(('F+ , F-'!L$2-[1]!tbl_gk[[#This Row],[LongPassing]])/('F+ , F-'!L$2-'F+ , F-'!L$3))</f>
        <v>2.652978090371412E-2</v>
      </c>
      <c r="M628" s="1" cm="1">
        <f t="array" ref="M628">[1]!table_weight[BallControl]*(('F+ , F-'!M$2-[1]!tbl_gk[[#This Row],[BallControl]])/('F+ , F-'!M$2-'F+ , F-'!M$3))</f>
        <v>8.692250858359743E-3</v>
      </c>
      <c r="N628" s="1" cm="1">
        <f t="array" ref="N628">[1]!table_weight[Acceleration]*(('F+ , F-'!N$2-[1]!tbl_gk[[#This Row],[Acceleration]])/('F+ , F-'!N$2-'F+ , F-'!N$3))</f>
        <v>5.1862059091966504E-3</v>
      </c>
      <c r="O628" s="1" cm="1">
        <f t="array" ref="O628">[1]!table_weight[SprintSpeed]*(('F+ , F-'!O$2-[1]!tbl_gk[[#This Row],[SprintSpeed]])/('F+ , F-'!O$2-'F+ , F-'!O$3))</f>
        <v>6.4654700334651587E-3</v>
      </c>
      <c r="P628" s="1" cm="1">
        <f t="array" ref="P628">[1]!table_weight[Agility]*(('F+ , F-'!P$2-[1]!tbl_gk[[#This Row],[Agility]])/('F+ , F-'!P$2-'F+ , F-'!P$3))</f>
        <v>4.680442769886016E-3</v>
      </c>
      <c r="Q628" s="1" cm="1">
        <f t="array" ref="Q628">[1]!table_weight[Reactions]*(('F+ , F-'!Q$2-[1]!tbl_gk[[#This Row],[Reactions]])/('F+ , F-'!Q$2-'F+ , F-'!Q$3))</f>
        <v>8.2502720011550109E-4</v>
      </c>
      <c r="R628" s="1" cm="1">
        <f t="array" ref="R628">[1]!table_weight[Balance]*(('F+ , F-'!R$2-[1]!tbl_gk[[#This Row],[Balance]])/('F+ , F-'!R$2-'F+ , F-'!R$3))</f>
        <v>2.359325232983359E-3</v>
      </c>
      <c r="S628" s="1" cm="1">
        <f t="array" ref="S628">[1]!table_weight[ShotPower]*(('F+ , F-'!S$2-[1]!tbl_gk[[#This Row],[ShotPower]])/('F+ , F-'!S$2-'F+ , F-'!S$3))</f>
        <v>4.93444240800784E-3</v>
      </c>
      <c r="T628" s="1" cm="1">
        <f t="array" ref="T628">[1]!table_weight[Jumping]*(('F+ , F-'!T$2-[1]!tbl_gk[[#This Row],[Jumping]])/('F+ , F-'!T$2-'F+ , F-'!T$3))</f>
        <v>2.5761307987477505E-3</v>
      </c>
      <c r="U628" s="1" cm="1">
        <f t="array" ref="U628">[1]!table_weight[Stamina]*(('F+ , F-'!U$2-[1]!tbl_gk[[#This Row],[Stamina]])/('F+ , F-'!U$2-'F+ , F-'!U$3))</f>
        <v>1.6315495058735752E-2</v>
      </c>
      <c r="V628" s="1" cm="1">
        <f t="array" ref="V628">[1]!table_weight[Strength]*(('F+ , F-'!V$2-[1]!tbl_gk[[#This Row],[Strength]])/('F+ , F-'!V$2-'F+ , F-'!V$3))</f>
        <v>2.0408680661190511E-2</v>
      </c>
      <c r="W628" s="1" cm="1">
        <f t="array" ref="W628">[1]!table_weight[LongShots]*(('F+ , F-'!W$2-[1]!tbl_gk[[#This Row],[LongShots]])/('F+ , F-'!W$2-'F+ , F-'!W$3))</f>
        <v>7.5315173595909123E-3</v>
      </c>
      <c r="X628" s="1" cm="1">
        <f t="array" ref="X628">[1]!table_weight[Aggression]*(('F+ , F-'!X$2-[1]!tbl_gk[[#This Row],[Aggression]])/('F+ , F-'!X$2-'F+ , F-'!X$3))</f>
        <v>1.642835412229994E-2</v>
      </c>
      <c r="Y628" s="1" cm="1">
        <f t="array" ref="Y628">[1]!table_weight[Interceptions]*(('F+ , F-'!Y$2-[1]!tbl_gk[[#This Row],[Interceptions]])/('F+ , F-'!Y$2-'F+ , F-'!Y$3))</f>
        <v>2.0084046292242669E-2</v>
      </c>
      <c r="Z628" s="1" cm="1">
        <f t="array" ref="Z628">[1]!table_weight[Positioning]*(('F+ , F-'!Z$2-[1]!tbl_gk[[#This Row],[Positioning]])/('F+ , F-'!Z$2-'F+ , F-'!Z$3))</f>
        <v>1.1831119223878444E-3</v>
      </c>
      <c r="AA628" s="1" cm="1">
        <f t="array" ref="AA628">[1]!table_weight[Vision]*(('F+ , F-'!AA$2-[1]!tbl_gk[[#This Row],[Vision]])/('F+ , F-'!AA$2-'F+ , F-'!AA$3))</f>
        <v>3.7622959131933809E-2</v>
      </c>
      <c r="AB628" s="1" cm="1">
        <f t="array" ref="AB628">[1]!table_weight[Penalties]*(('F+ , F-'!AB$2-[1]!tbl_gk[[#This Row],[Penalties]])/('F+ , F-'!AB$2-'F+ , F-'!AB$3))</f>
        <v>1.4484421696880595E-3</v>
      </c>
      <c r="AC628" s="1" cm="1">
        <f t="array" ref="AC628">[1]!table_weight[Composure]*(('F+ , F-'!AC$2-[1]!tbl_gk[[#This Row],[Composure]])/('F+ , F-'!AC$2-'F+ , F-'!AC$3))</f>
        <v>1.1742163440240354E-3</v>
      </c>
      <c r="AD628" s="1" cm="1">
        <f t="array" ref="AD628">[1]!table_weight[Marking]*(('F+ , F-'!AD$2-[1]!tbl_gk[[#This Row],[Marking]])/('F+ , F-'!AD$2-'F+ , F-'!AD$3))</f>
        <v>2.2084755884573357E-2</v>
      </c>
      <c r="AE628" s="1" cm="1">
        <f t="array" ref="AE628">[1]!table_weight[StandingTackle]*(('F+ , F-'!AE$2-[1]!tbl_gk[[#This Row],[StandingTackle]])/('F+ , F-'!AE$2-'F+ , F-'!AE$3))</f>
        <v>2.6900228972187096E-2</v>
      </c>
      <c r="AF628" s="1" cm="1">
        <f t="array" ref="AF628">[1]!table_weight[SlidingTackle]*(('F+ , F-'!AF$2-[1]!tbl_gk[[#This Row],[SlidingTackle]])/('F+ , F-'!AF$2-'F+ , F-'!AF$3))</f>
        <v>7.4722858256075263E-3</v>
      </c>
      <c r="AG628" s="1" cm="1">
        <f t="array" ref="AG628">[1]!table_weight[GKDiving]*(('F+ , F-'!AG$2-[1]!tbl_gk[[#This Row],[GKDiving]])/('F+ , F-'!AG$2-'F+ , F-'!AG$3))</f>
        <v>2.2205531893317091E-2</v>
      </c>
      <c r="AH628" s="1" cm="1">
        <f t="array" ref="AH628">[1]!table_weight[GKHandling]*(('F+ , F-'!AH$2-[1]!tbl_gk[[#This Row],[GKHandling]])/('F+ , F-'!AH$2-'F+ , F-'!AH$3))</f>
        <v>3.0300525125329006E-2</v>
      </c>
      <c r="AI628" s="1" cm="1">
        <f t="array" ref="AI628">[1]!table_weight[GKKicking]*(('F+ , F-'!AI$2-[1]!tbl_gk[[#This Row],[GKKicking]])/('F+ , F-'!AI$2-'F+ , F-'!AI$3))</f>
        <v>2.2360815333130498E-2</v>
      </c>
      <c r="AJ628" s="1" cm="1">
        <f t="array" ref="AJ628">[1]!table_weight[GKPositioning]*(('F+ , F-'!AJ$2-[1]!tbl_gk[[#This Row],[GKPositioning]])/('F+ , F-'!AJ$2-'F+ , F-'!AJ$3))</f>
        <v>9.4603449486321337E-3</v>
      </c>
      <c r="AK628" s="1" cm="1">
        <f t="array" ref="AK628">[1]!table_weight[GKReflexes]*(('F+ , F-'!AK$2-[1]!tbl_gk[[#This Row],[GKReflexes]])/('F+ , F-'!AK$2-'F+ , F-'!AK$3))</f>
        <v>2.0041915965250297E-2</v>
      </c>
    </row>
    <row r="629" spans="1:37" x14ac:dyDescent="0.55000000000000004">
      <c r="A629" s="8">
        <f>[1]!tbl_gk[[#This Row],[ID]]</f>
        <v>221912</v>
      </c>
      <c r="B629" s="2" cm="1">
        <f t="array" ref="B629">[1]!table_weight[ValueEUR]*(('F+ , F-'!B$2-[1]!tbl_gk[[#This Row],[ValueEUR]])/('F+ , F-'!B$2-'F+ , F-'!B$3))</f>
        <v>4.6021911721374819E-4</v>
      </c>
      <c r="C629" s="2" cm="1">
        <f t="array" ref="C629">[1]!table_weight[WageEUR]*(('F+ , F-'!C$2-[1]!tbl_gk[[#This Row],[WageEUR]])/('F+ , F-'!C$2-'F+ , F-'!C$3))</f>
        <v>5.4769309433185431E-4</v>
      </c>
      <c r="D629" s="2" cm="1">
        <f t="array" ref="D629">[1]!table_weight[Crossing]*(('F+ , F-'!D$2-[1]!tbl_gk[[#This Row],[Crossing]])/('F+ , F-'!D$2-'F+ , F-'!D$3))</f>
        <v>3.3625286215233793E-2</v>
      </c>
      <c r="E629" s="2" cm="1">
        <f t="array" ref="E629">[1]!table_weight[Finishing]*(('F+ , F-'!E$2-[1]!tbl_gk[[#This Row],[Finishing]])/('F+ , F-'!E$2-'F+ , F-'!E$3))</f>
        <v>1.0980757529662181E-2</v>
      </c>
      <c r="F629" s="2" cm="1">
        <f t="array" ref="F629">[1]!table_weight[HeadingAccuracy]*(('F+ , F-'!F$2-[1]!tbl_gk[[#This Row],[HeadingAccuracy]])/('F+ , F-'!F$2-'F+ , F-'!F$3))</f>
        <v>8.351378275679E-3</v>
      </c>
      <c r="G629" s="2" cm="1">
        <f t="array" ref="G629">[1]!table_weight[ShortPassing]*(('F+ , F-'!G$2-[1]!tbl_gk[[#This Row],[ShortPassing]])/('F+ , F-'!G$2-'F+ , F-'!G$3))</f>
        <v>4.781557995763748E-2</v>
      </c>
      <c r="H629" s="2" cm="1">
        <f t="array" ref="H629">[1]!table_weight[Volleys]*(('F+ , F-'!H$2-[1]!tbl_gk[[#This Row],[Volleys]])/('F+ , F-'!H$2-'F+ , F-'!H$3))</f>
        <v>1.6203489371833524E-3</v>
      </c>
      <c r="I629" s="2" cm="1">
        <f t="array" ref="I629">[1]!table_weight[Dribbling]*(('F+ , F-'!I$2-[1]!tbl_gk[[#This Row],[Dribbling]])/('F+ , F-'!I$2-'F+ , F-'!I$3))</f>
        <v>1.0756660437220181E-2</v>
      </c>
      <c r="J629" s="2" cm="1">
        <f t="array" ref="J629">[1]!table_weight[Curve]*(('F+ , F-'!J$2-[1]!tbl_gk[[#This Row],[Curve]])/('F+ , F-'!J$2-'F+ , F-'!J$3))</f>
        <v>8.4507994456275402E-3</v>
      </c>
      <c r="K629" s="2" cm="1">
        <f t="array" ref="K629">[1]!table_weight[FKAccuracy]*(('F+ , F-'!K$2-[1]!tbl_gk[[#This Row],[FKAccuracy]])/('F+ , F-'!K$2-'F+ , F-'!K$3))</f>
        <v>8.3662914511712649E-3</v>
      </c>
      <c r="L629" s="2" cm="1">
        <f t="array" ref="L629">[1]!table_weight[LongPassing]*(('F+ , F-'!L$2-[1]!tbl_gk[[#This Row],[LongPassing]])/('F+ , F-'!L$2-'F+ , F-'!L$3))</f>
        <v>2.4905508603486726E-2</v>
      </c>
      <c r="M629" s="2" cm="1">
        <f t="array" ref="M629">[1]!table_weight[BallControl]*(('F+ , F-'!M$2-[1]!tbl_gk[[#This Row],[BallControl]])/('F+ , F-'!M$2-'F+ , F-'!M$3))</f>
        <v>1.6080664087965525E-2</v>
      </c>
      <c r="N629" s="2" cm="1">
        <f t="array" ref="N629">[1]!table_weight[Acceleration]*(('F+ , F-'!N$2-[1]!tbl_gk[[#This Row],[Acceleration]])/('F+ , F-'!N$2-'F+ , F-'!N$3))</f>
        <v>5.1862059091966504E-3</v>
      </c>
      <c r="O629" s="2" cm="1">
        <f t="array" ref="O629">[1]!table_weight[SprintSpeed]*(('F+ , F-'!O$2-[1]!tbl_gk[[#This Row],[SprintSpeed]])/('F+ , F-'!O$2-'F+ , F-'!O$3))</f>
        <v>5.0599330696683847E-3</v>
      </c>
      <c r="P629" s="2" cm="1">
        <f t="array" ref="P629">[1]!table_weight[Agility]*(('F+ , F-'!P$2-[1]!tbl_gk[[#This Row],[Agility]])/('F+ , F-'!P$2-'F+ , F-'!P$3))</f>
        <v>4.4464206313917145E-3</v>
      </c>
      <c r="Q629" s="2" cm="1">
        <f t="array" ref="Q629">[1]!table_weight[Reactions]*(('F+ , F-'!Q$2-[1]!tbl_gk[[#This Row],[Reactions]])/('F+ , F-'!Q$2-'F+ , F-'!Q$3))</f>
        <v>1.3406692001876892E-3</v>
      </c>
      <c r="R629" s="2" cm="1">
        <f t="array" ref="R629">[1]!table_weight[Balance]*(('F+ , F-'!R$2-[1]!tbl_gk[[#This Row],[Balance]])/('F+ , F-'!R$2-'F+ , F-'!R$3))</f>
        <v>8.0713757970483338E-4</v>
      </c>
      <c r="S629" s="2" cm="1">
        <f t="array" ref="S629">[1]!table_weight[ShotPower]*(('F+ , F-'!S$2-[1]!tbl_gk[[#This Row],[ShotPower]])/('F+ , F-'!S$2-'F+ , F-'!S$3))</f>
        <v>5.7135648934827617E-3</v>
      </c>
      <c r="T629" s="2" cm="1">
        <f t="array" ref="T629">[1]!table_weight[Jumping]*(('F+ , F-'!T$2-[1]!tbl_gk[[#This Row],[Jumping]])/('F+ , F-'!T$2-'F+ , F-'!T$3))</f>
        <v>2.8337438786225251E-3</v>
      </c>
      <c r="U629" s="2" cm="1">
        <f t="array" ref="U629">[1]!table_weight[Stamina]*(('F+ , F-'!U$2-[1]!tbl_gk[[#This Row],[Stamina]])/('F+ , F-'!U$2-'F+ , F-'!U$3))</f>
        <v>1.5456784792486501E-2</v>
      </c>
      <c r="V629" s="2" cm="1">
        <f t="array" ref="V629">[1]!table_weight[Strength]*(('F+ , F-'!V$2-[1]!tbl_gk[[#This Row],[Strength]])/('F+ , F-'!V$2-'F+ , F-'!V$3))</f>
        <v>4.7028698914917254E-2</v>
      </c>
      <c r="W629" s="2" cm="1">
        <f t="array" ref="W629">[1]!table_weight[LongShots]*(('F+ , F-'!W$2-[1]!tbl_gk[[#This Row],[LongShots]])/('F+ , F-'!W$2-'F+ , F-'!W$3))</f>
        <v>8.3106398450658349E-3</v>
      </c>
      <c r="X629" s="2" cm="1">
        <f t="array" ref="X629">[1]!table_weight[Aggression]*(('F+ , F-'!X$2-[1]!tbl_gk[[#This Row],[Aggression]])/('F+ , F-'!X$2-'F+ , F-'!X$3))</f>
        <v>2.4338302403407318E-3</v>
      </c>
      <c r="Y629" s="2" cm="1">
        <f t="array" ref="Y629">[1]!table_weight[Interceptions]*(('F+ , F-'!Y$2-[1]!tbl_gk[[#This Row],[Interceptions]])/('F+ , F-'!Y$2-'F+ , F-'!Y$3))</f>
        <v>1.4543619728865382E-2</v>
      </c>
      <c r="Z629" s="2" cm="1">
        <f t="array" ref="Z629">[1]!table_weight[Positioning]*(('F+ , F-'!Z$2-[1]!tbl_gk[[#This Row],[Positioning]])/('F+ , F-'!Z$2-'F+ , F-'!Z$3))</f>
        <v>7.394449514924029E-4</v>
      </c>
      <c r="AA629" s="2" cm="1">
        <f t="array" ref="AA629">[1]!table_weight[Vision]*(('F+ , F-'!AA$2-[1]!tbl_gk[[#This Row],[Vision]])/('F+ , F-'!AA$2-'F+ , F-'!AA$3))</f>
        <v>4.2592029205962808E-3</v>
      </c>
      <c r="AB629" s="2" cm="1">
        <f t="array" ref="AB629">[1]!table_weight[Penalties]*(('F+ , F-'!AB$2-[1]!tbl_gk[[#This Row],[Penalties]])/('F+ , F-'!AB$2-'F+ , F-'!AB$3))</f>
        <v>1.9182071976949979E-3</v>
      </c>
      <c r="AC629" s="2" cm="1">
        <f t="array" ref="AC629">[1]!table_weight[Composure]*(('F+ , F-'!AC$2-[1]!tbl_gk[[#This Row],[Composure]])/('F+ , F-'!AC$2-'F+ , F-'!AC$3))</f>
        <v>1.067469403658214E-3</v>
      </c>
      <c r="AD629" s="2" cm="1">
        <f t="array" ref="AD629">[1]!table_weight[Marking]*(('F+ , F-'!AD$2-[1]!tbl_gk[[#This Row],[Marking]])/('F+ , F-'!AD$2-'F+ , F-'!AD$3))</f>
        <v>1.1042377942286678E-2</v>
      </c>
      <c r="AE629" s="2" cm="1">
        <f t="array" ref="AE629">[1]!table_weight[StandingTackle]*(('F+ , F-'!AE$2-[1]!tbl_gk[[#This Row],[StandingTackle]])/('F+ , F-'!AE$2-'F+ , F-'!AE$3))</f>
        <v>1.120842873841129E-2</v>
      </c>
      <c r="AF629" s="2" cm="1">
        <f t="array" ref="AF629">[1]!table_weight[SlidingTackle]*(('F+ , F-'!AF$2-[1]!tbl_gk[[#This Row],[SlidingTackle]])/('F+ , F-'!AF$2-'F+ , F-'!AF$3))</f>
        <v>7.4722858256075263E-3</v>
      </c>
      <c r="AG629" s="2" cm="1">
        <f t="array" ref="AG629">[1]!table_weight[GKDiving]*(('F+ , F-'!AG$2-[1]!tbl_gk[[#This Row],[GKDiving]])/('F+ , F-'!AG$2-'F+ , F-'!AG$3))</f>
        <v>3.4162356758949373E-2</v>
      </c>
      <c r="AH629" s="2" cm="1">
        <f t="array" ref="AH629">[1]!table_weight[GKHandling]*(('F+ , F-'!AH$2-[1]!tbl_gk[[#This Row],[GKHandling]])/('F+ , F-'!AH$2-'F+ , F-'!AH$3))</f>
        <v>3.9212444279837541E-2</v>
      </c>
      <c r="AI629" s="2" cm="1">
        <f t="array" ref="AI629">[1]!table_weight[GKKicking]*(('F+ , F-'!AI$2-[1]!tbl_gk[[#This Row],[GKKicking]])/('F+ , F-'!AI$2-'F+ , F-'!AI$3))</f>
        <v>2.5938545786431375E-2</v>
      </c>
      <c r="AJ629" s="2" cm="1">
        <f t="array" ref="AJ629">[1]!table_weight[GKPositioning]*(('F+ , F-'!AJ$2-[1]!tbl_gk[[#This Row],[GKPositioning]])/('F+ , F-'!AJ$2-'F+ , F-'!AJ$3))</f>
        <v>1.3875172591327129E-2</v>
      </c>
      <c r="AK629" s="2" cm="1">
        <f t="array" ref="AK629">[1]!table_weight[GKReflexes]*(('F+ , F-'!AK$2-[1]!tbl_gk[[#This Row],[GKReflexes]])/('F+ , F-'!AK$2-'F+ , F-'!AK$3))</f>
        <v>3.2795862488591399E-2</v>
      </c>
    </row>
    <row r="630" spans="1:37" x14ac:dyDescent="0.55000000000000004">
      <c r="A630" s="7">
        <f>[1]!tbl_gk[[#This Row],[ID]]</f>
        <v>221964</v>
      </c>
      <c r="B630" s="1" cm="1">
        <f t="array" ref="B630">[1]!table_weight[ValueEUR]*(('F+ , F-'!B$2-[1]!tbl_gk[[#This Row],[ValueEUR]])/('F+ , F-'!B$2-'F+ , F-'!B$3))</f>
        <v>1.1297129235428024E-4</v>
      </c>
      <c r="C630" s="1" cm="1">
        <f t="array" ref="C630">[1]!table_weight[WageEUR]*(('F+ , F-'!C$2-[1]!tbl_gk[[#This Row],[WageEUR]])/('F+ , F-'!C$2-'F+ , F-'!C$3))</f>
        <v>2.3472561185650898E-4</v>
      </c>
      <c r="D630" s="1" cm="1">
        <f t="array" ref="D630">[1]!table_weight[Crossing]*(('F+ , F-'!D$2-[1]!tbl_gk[[#This Row],[Crossing]])/('F+ , F-'!D$2-'F+ , F-'!D$3))</f>
        <v>3.3625286215233793E-2</v>
      </c>
      <c r="E630" s="1" cm="1">
        <f t="array" ref="E630">[1]!table_weight[Finishing]*(('F+ , F-'!E$2-[1]!tbl_gk[[#This Row],[Finishing]])/('F+ , F-'!E$2-'F+ , F-'!E$3))</f>
        <v>9.9825068451474385E-3</v>
      </c>
      <c r="F630" s="1" cm="1">
        <f t="array" ref="F630">[1]!table_weight[HeadingAccuracy]*(('F+ , F-'!F$2-[1]!tbl_gk[[#This Row],[HeadingAccuracy]])/('F+ , F-'!F$2-'F+ , F-'!F$3))</f>
        <v>8.7689471894629514E-3</v>
      </c>
      <c r="G630" s="1" cm="1">
        <f t="array" ref="G630">[1]!table_weight[ShortPassing]*(('F+ , F-'!G$2-[1]!tbl_gk[[#This Row],[ShortPassing]])/('F+ , F-'!G$2-'F+ , F-'!G$3))</f>
        <v>5.3440942305594832E-2</v>
      </c>
      <c r="H630" s="1" cm="1">
        <f t="array" ref="H630">[1]!table_weight[Volleys]*(('F+ , F-'!H$2-[1]!tbl_gk[[#This Row],[Volleys]])/('F+ , F-'!H$2-'F+ , F-'!H$3))</f>
        <v>1.2731313077869197E-3</v>
      </c>
      <c r="I630" s="1" cm="1">
        <f t="array" ref="I630">[1]!table_weight[Dribbling]*(('F+ , F-'!I$2-[1]!tbl_gk[[#This Row],[Dribbling]])/('F+ , F-'!I$2-'F+ , F-'!I$3))</f>
        <v>1.7601807988178481E-2</v>
      </c>
      <c r="J630" s="1" cm="1">
        <f t="array" ref="J630">[1]!table_weight[Curve]*(('F+ , F-'!J$2-[1]!tbl_gk[[#This Row],[Curve]])/('F+ , F-'!J$2-'F+ , F-'!J$3))</f>
        <v>9.295879390190295E-3</v>
      </c>
      <c r="K630" s="1" cm="1">
        <f t="array" ref="K630">[1]!table_weight[FKAccuracy]*(('F+ , F-'!K$2-[1]!tbl_gk[[#This Row],[FKAccuracy]])/('F+ , F-'!K$2-'F+ , F-'!K$3))</f>
        <v>9.2789777912990392E-3</v>
      </c>
      <c r="L630" s="1" cm="1">
        <f t="array" ref="L630">[1]!table_weight[LongPassing]*(('F+ , F-'!L$2-[1]!tbl_gk[[#This Row],[LongPassing]])/('F+ , F-'!L$2-'F+ , F-'!L$3))</f>
        <v>2.7612629103865718E-2</v>
      </c>
      <c r="M630" s="1" cm="1">
        <f t="array" ref="M630">[1]!table_weight[BallControl]*(('F+ , F-'!M$2-[1]!tbl_gk[[#This Row],[BallControl]])/('F+ , F-'!M$2-'F+ , F-'!M$3))</f>
        <v>9.561475944195718E-3</v>
      </c>
      <c r="N630" s="1" cm="1">
        <f t="array" ref="N630">[1]!table_weight[Acceleration]*(('F+ , F-'!N$2-[1]!tbl_gk[[#This Row],[Acceleration]])/('F+ , F-'!N$2-'F+ , F-'!N$3))</f>
        <v>4.5097442688666525E-3</v>
      </c>
      <c r="O630" s="1" cm="1">
        <f t="array" ref="O630">[1]!table_weight[SprintSpeed]*(('F+ , F-'!O$2-[1]!tbl_gk[[#This Row],[SprintSpeed]])/('F+ , F-'!O$2-'F+ , F-'!O$3))</f>
        <v>6.4654700334651587E-3</v>
      </c>
      <c r="P630" s="1" cm="1">
        <f t="array" ref="P630">[1]!table_weight[Agility]*(('F+ , F-'!P$2-[1]!tbl_gk[[#This Row],[Agility]])/('F+ , F-'!P$2-'F+ , F-'!P$3))</f>
        <v>4.095387423650264E-3</v>
      </c>
      <c r="Q630" s="1" cm="1">
        <f t="array" ref="Q630">[1]!table_weight[Reactions]*(('F+ , F-'!Q$2-[1]!tbl_gk[[#This Row],[Reactions]])/('F+ , F-'!Q$2-'F+ , F-'!Q$3))</f>
        <v>1.4437976002021271E-3</v>
      </c>
      <c r="R630" s="1" cm="1">
        <f t="array" ref="R630">[1]!table_weight[Balance]*(('F+ , F-'!R$2-[1]!tbl_gk[[#This Row],[Balance]])/('F+ , F-'!R$2-'F+ , F-'!R$3))</f>
        <v>9.9340009809825627E-4</v>
      </c>
      <c r="S630" s="1" cm="1">
        <f t="array" ref="S630">[1]!table_weight[ShotPower]*(('F+ , F-'!S$2-[1]!tbl_gk[[#This Row],[ShotPower]])/('F+ , F-'!S$2-'F+ , F-'!S$3))</f>
        <v>6.2329798837993753E-3</v>
      </c>
      <c r="T630" s="1" cm="1">
        <f t="array" ref="T630">[1]!table_weight[Jumping]*(('F+ , F-'!T$2-[1]!tbl_gk[[#This Row],[Jumping]])/('F+ , F-'!T$2-'F+ , F-'!T$3))</f>
        <v>2.7478728519976002E-3</v>
      </c>
      <c r="U630" s="1" cm="1">
        <f t="array" ref="U630">[1]!table_weight[Stamina]*(('F+ , F-'!U$2-[1]!tbl_gk[[#This Row],[Stamina]])/('F+ , F-'!U$2-'F+ , F-'!U$3))</f>
        <v>2.1467756656231247E-2</v>
      </c>
      <c r="V630" s="1" cm="1">
        <f t="array" ref="V630">[1]!table_weight[Strength]*(('F+ , F-'!V$2-[1]!tbl_gk[[#This Row],[Strength]])/('F+ , F-'!V$2-'F+ , F-'!V$3))</f>
        <v>1.7746678835817833E-2</v>
      </c>
      <c r="W630" s="1" cm="1">
        <f t="array" ref="W630">[1]!table_weight[LongShots]*(('F+ , F-'!W$2-[1]!tbl_gk[[#This Row],[LongShots]])/('F+ , F-'!W$2-'F+ , F-'!W$3))</f>
        <v>8.3106398450658349E-3</v>
      </c>
      <c r="X630" s="1" cm="1">
        <f t="array" ref="X630">[1]!table_weight[Aggression]*(('F+ , F-'!X$2-[1]!tbl_gk[[#This Row],[Aggression]])/('F+ , F-'!X$2-'F+ , F-'!X$3))</f>
        <v>1.5819896562214757E-2</v>
      </c>
      <c r="Y630" s="1" cm="1">
        <f t="array" ref="Y630">[1]!table_weight[Interceptions]*(('F+ , F-'!Y$2-[1]!tbl_gk[[#This Row],[Interceptions]])/('F+ , F-'!Y$2-'F+ , F-'!Y$3))</f>
        <v>1.5928726369709705E-2</v>
      </c>
      <c r="Z630" s="1" cm="1">
        <f t="array" ref="Z630">[1]!table_weight[Positioning]*(('F+ , F-'!Z$2-[1]!tbl_gk[[#This Row],[Positioning]])/('F+ , F-'!Z$2-'F+ , F-'!Z$3))</f>
        <v>4.4366697089544168E-4</v>
      </c>
      <c r="AA630" s="1" cm="1">
        <f t="array" ref="AA630">[1]!table_weight[Vision]*(('F+ , F-'!AA$2-[1]!tbl_gk[[#This Row],[Vision]])/('F+ , F-'!AA$2-'F+ , F-'!AA$3))</f>
        <v>1.9876280296115975E-2</v>
      </c>
      <c r="AB630" s="1" cm="1">
        <f t="array" ref="AB630">[1]!table_weight[Penalties]*(('F+ , F-'!AB$2-[1]!tbl_gk[[#This Row],[Penalties]])/('F+ , F-'!AB$2-'F+ , F-'!AB$3))</f>
        <v>2.153089711698467E-3</v>
      </c>
      <c r="AC630" s="1" cm="1">
        <f t="array" ref="AC630">[1]!table_weight[Composure]*(('F+ , F-'!AC$2-[1]!tbl_gk[[#This Row],[Composure]])/('F+ , F-'!AC$2-'F+ , F-'!AC$3))</f>
        <v>6.9385511237783919E-4</v>
      </c>
      <c r="AD630" s="1" cm="1">
        <f t="array" ref="AD630">[1]!table_weight[Marking]*(('F+ , F-'!AD$2-[1]!tbl_gk[[#This Row],[Marking]])/('F+ , F-'!AD$2-'F+ , F-'!AD$3))</f>
        <v>2.0507273321389546E-2</v>
      </c>
      <c r="AE630" s="1" cm="1">
        <f t="array" ref="AE630">[1]!table_weight[StandingTackle]*(('F+ , F-'!AE$2-[1]!tbl_gk[[#This Row],[StandingTackle]])/('F+ , F-'!AE$2-'F+ , F-'!AE$3))</f>
        <v>1.5691800233775807E-2</v>
      </c>
      <c r="AF630" s="1" cm="1">
        <f t="array" ref="AF630">[1]!table_weight[SlidingTackle]*(('F+ , F-'!AF$2-[1]!tbl_gk[[#This Row],[SlidingTackle]])/('F+ , F-'!AF$2-'F+ , F-'!AF$3))</f>
        <v>8.9667429907290316E-3</v>
      </c>
      <c r="AG630" s="1" cm="1">
        <f t="array" ref="AG630">[1]!table_weight[GKDiving]*(('F+ , F-'!AG$2-[1]!tbl_gk[[#This Row],[GKDiving]])/('F+ , F-'!AG$2-'F+ , F-'!AG$3))</f>
        <v>4.0994828110739248E-2</v>
      </c>
      <c r="AH630" s="1" cm="1">
        <f t="array" ref="AH630">[1]!table_weight[GKHandling]*(('F+ , F-'!AH$2-[1]!tbl_gk[[#This Row],[GKHandling]])/('F+ , F-'!AH$2-'F+ , F-'!AH$3))</f>
        <v>5.168913109614949E-2</v>
      </c>
      <c r="AI630" s="1" cm="1">
        <f t="array" ref="AI630">[1]!table_weight[GKKicking]*(('F+ , F-'!AI$2-[1]!tbl_gk[[#This Row],[GKKicking]])/('F+ , F-'!AI$2-'F+ , F-'!AI$3))</f>
        <v>2.8621843626407038E-2</v>
      </c>
      <c r="AJ630" s="1" cm="1">
        <f t="array" ref="AJ630">[1]!table_weight[GKPositioning]*(('F+ , F-'!AJ$2-[1]!tbl_gk[[#This Row],[GKPositioning]])/('F+ , F-'!AJ$2-'F+ , F-'!AJ$3))</f>
        <v>1.5136551917811415E-2</v>
      </c>
      <c r="AK630" s="1" cm="1">
        <f t="array" ref="AK630">[1]!table_weight[GKReflexes]*(('F+ , F-'!AK$2-[1]!tbl_gk[[#This Row],[GKReflexes]])/('F+ , F-'!AK$2-'F+ , F-'!AK$3))</f>
        <v>4.9193793732887098E-2</v>
      </c>
    </row>
    <row r="631" spans="1:37" x14ac:dyDescent="0.55000000000000004">
      <c r="A631" s="8">
        <f>[1]!tbl_gk[[#This Row],[ID]]</f>
        <v>222024</v>
      </c>
      <c r="B631" s="2" cm="1">
        <f t="array" ref="B631">[1]!table_weight[ValueEUR]*(('F+ , F-'!B$2-[1]!tbl_gk[[#This Row],[ValueEUR]])/('F+ , F-'!B$2-'F+ , F-'!B$3))</f>
        <v>2.4415380396785701E-4</v>
      </c>
      <c r="C631" s="2" cm="1">
        <f t="array" ref="C631">[1]!table_weight[WageEUR]*(('F+ , F-'!C$2-[1]!tbl_gk[[#This Row],[WageEUR]])/('F+ , F-'!C$2-'F+ , F-'!C$3))</f>
        <v>3.9120935309418161E-4</v>
      </c>
      <c r="D631" s="2" cm="1">
        <f t="array" ref="D631">[1]!table_weight[Crossing]*(('F+ , F-'!D$2-[1]!tbl_gk[[#This Row],[Crossing]])/('F+ , F-'!D$2-'F+ , F-'!D$3))</f>
        <v>3.6987814836757178E-2</v>
      </c>
      <c r="E631" s="2" cm="1">
        <f t="array" ref="E631">[1]!table_weight[Finishing]*(('F+ , F-'!E$2-[1]!tbl_gk[[#This Row],[Finishing]])/('F+ , F-'!E$2-'F+ , F-'!E$3))</f>
        <v>1.9965013690294877E-2</v>
      </c>
      <c r="F631" s="2" cm="1">
        <f t="array" ref="F631">[1]!table_weight[HeadingAccuracy]*(('F+ , F-'!F$2-[1]!tbl_gk[[#This Row],[HeadingAccuracy]])/('F+ , F-'!F$2-'F+ , F-'!F$3))</f>
        <v>1.00216539308148E-2</v>
      </c>
      <c r="G631" s="2" cm="1">
        <f t="array" ref="G631">[1]!table_weight[ShortPassing]*(('F+ , F-'!G$2-[1]!tbl_gk[[#This Row],[ShortPassing]])/('F+ , F-'!G$2-'F+ , F-'!G$3))</f>
        <v>5.2034601718605494E-2</v>
      </c>
      <c r="H631" s="2" cm="1">
        <f t="array" ref="H631">[1]!table_weight[Volleys]*(('F+ , F-'!H$2-[1]!tbl_gk[[#This Row],[Volleys]])/('F+ , F-'!H$2-'F+ , F-'!H$3))</f>
        <v>2.0833057763785961E-3</v>
      </c>
      <c r="I631" s="2" cm="1">
        <f t="array" ref="I631">[1]!table_weight[Dribbling]*(('F+ , F-'!I$2-[1]!tbl_gk[[#This Row],[Dribbling]])/('F+ , F-'!I$2-'F+ , F-'!I$3))</f>
        <v>2.0535442652874894E-2</v>
      </c>
      <c r="J631" s="2" cm="1">
        <f t="array" ref="J631">[1]!table_weight[Curve]*(('F+ , F-'!J$2-[1]!tbl_gk[[#This Row],[Curve]])/('F+ , F-'!J$2-'F+ , F-'!J$3))</f>
        <v>9.4648953791028455E-3</v>
      </c>
      <c r="K631" s="2" cm="1">
        <f t="array" ref="K631">[1]!table_weight[FKAccuracy]*(('F+ , F-'!K$2-[1]!tbl_gk[[#This Row],[FKAccuracy]])/('F+ , F-'!K$2-'F+ , F-'!K$3))</f>
        <v>9.5832065713416324E-3</v>
      </c>
      <c r="L631" s="2" cm="1">
        <f t="array" ref="L631">[1]!table_weight[LongPassing]*(('F+ , F-'!L$2-[1]!tbl_gk[[#This Row],[LongPassing]])/('F+ , F-'!L$2-'F+ , F-'!L$3))</f>
        <v>2.9778325504168909E-2</v>
      </c>
      <c r="M631" s="2" cm="1">
        <f t="array" ref="M631">[1]!table_weight[BallControl]*(('F+ , F-'!M$2-[1]!tbl_gk[[#This Row],[BallControl]])/('F+ , F-'!M$2-'F+ , F-'!M$3))</f>
        <v>1.1734538658785654E-2</v>
      </c>
      <c r="N631" s="2" cm="1">
        <f t="array" ref="N631">[1]!table_weight[Acceleration]*(('F+ , F-'!N$2-[1]!tbl_gk[[#This Row],[Acceleration]])/('F+ , F-'!N$2-'F+ , F-'!N$3))</f>
        <v>7.2155908301866443E-3</v>
      </c>
      <c r="O631" s="2" cm="1">
        <f t="array" ref="O631">[1]!table_weight[SprintSpeed]*(('F+ , F-'!O$2-[1]!tbl_gk[[#This Row],[SprintSpeed]])/('F+ , F-'!O$2-'F+ , F-'!O$3))</f>
        <v>1.124429571037419E-2</v>
      </c>
      <c r="P631" s="2" cm="1">
        <f t="array" ref="P631">[1]!table_weight[Agility]*(('F+ , F-'!P$2-[1]!tbl_gk[[#This Row],[Agility]])/('F+ , F-'!P$2-'F+ , F-'!P$3))</f>
        <v>4.680442769886016E-3</v>
      </c>
      <c r="Q631" s="2" cm="1">
        <f t="array" ref="Q631">[1]!table_weight[Reactions]*(('F+ , F-'!Q$2-[1]!tbl_gk[[#This Row],[Reactions]])/('F+ , F-'!Q$2-'F+ , F-'!Q$3))</f>
        <v>1.4953618002093458E-3</v>
      </c>
      <c r="R631" s="2" cm="1">
        <f t="array" ref="R631">[1]!table_weight[Balance]*(('F+ , F-'!R$2-[1]!tbl_gk[[#This Row],[Balance]])/('F+ , F-'!R$2-'F+ , F-'!R$3))</f>
        <v>2.4835002452456411E-3</v>
      </c>
      <c r="S631" s="2" cm="1">
        <f t="array" ref="S631">[1]!table_weight[ShotPower]*(('F+ , F-'!S$2-[1]!tbl_gk[[#This Row],[ShotPower]])/('F+ , F-'!S$2-'F+ , F-'!S$3))</f>
        <v>7.0121023692742987E-3</v>
      </c>
      <c r="T631" s="2" cm="1">
        <f t="array" ref="T631">[1]!table_weight[Jumping]*(('F+ , F-'!T$2-[1]!tbl_gk[[#This Row],[Jumping]])/('F+ , F-'!T$2-'F+ , F-'!T$3))</f>
        <v>2.8337438786225251E-3</v>
      </c>
      <c r="U631" s="2" cm="1">
        <f t="array" ref="U631">[1]!table_weight[Stamina]*(('F+ , F-'!U$2-[1]!tbl_gk[[#This Row],[Stamina]])/('F+ , F-'!U$2-'F+ , F-'!U$3))</f>
        <v>1.1163233461240251E-2</v>
      </c>
      <c r="V631" s="2" cm="1">
        <f t="array" ref="V631">[1]!table_weight[Strength]*(('F+ , F-'!V$2-[1]!tbl_gk[[#This Row],[Strength]])/('F+ , F-'!V$2-'F+ , F-'!V$3))</f>
        <v>4.1704695264171907E-2</v>
      </c>
      <c r="W631" s="2" cm="1">
        <f t="array" ref="W631">[1]!table_weight[LongShots]*(('F+ , F-'!W$2-[1]!tbl_gk[[#This Row],[LongShots]])/('F+ , F-'!W$2-'F+ , F-'!W$3))</f>
        <v>9.86888481601568E-3</v>
      </c>
      <c r="X631" s="2" cm="1">
        <f t="array" ref="X631">[1]!table_weight[Aggression]*(('F+ , F-'!X$2-[1]!tbl_gk[[#This Row],[Aggression]])/('F+ , F-'!X$2-'F+ , F-'!X$3))</f>
        <v>1.5819896562214757E-2</v>
      </c>
      <c r="Y631" s="2" cm="1">
        <f t="array" ref="Y631">[1]!table_weight[Interceptions]*(('F+ , F-'!Y$2-[1]!tbl_gk[[#This Row],[Interceptions]])/('F+ , F-'!Y$2-'F+ , F-'!Y$3))</f>
        <v>2.4239366214775633E-2</v>
      </c>
      <c r="Z631" s="2" cm="1">
        <f t="array" ref="Z631">[1]!table_weight[Positioning]*(('F+ , F-'!Z$2-[1]!tbl_gk[[#This Row],[Positioning]])/('F+ , F-'!Z$2-'F+ , F-'!Z$3))</f>
        <v>2.2183348544772088E-3</v>
      </c>
      <c r="AA631" s="2" cm="1">
        <f t="array" ref="AA631">[1]!table_weight[Vision]*(('F+ , F-'!AA$2-[1]!tbl_gk[[#This Row],[Vision]])/('F+ , F-'!AA$2-'F+ , F-'!AA$3))</f>
        <v>3.0524287597606677E-2</v>
      </c>
      <c r="AB631" s="2" cm="1">
        <f t="array" ref="AB631">[1]!table_weight[Penalties]*(('F+ , F-'!AB$2-[1]!tbl_gk[[#This Row],[Penalties]])/('F+ , F-'!AB$2-'F+ , F-'!AB$3))</f>
        <v>2.3879722257019362E-3</v>
      </c>
      <c r="AC631" s="2" cm="1">
        <f t="array" ref="AC631">[1]!table_weight[Composure]*(('F+ , F-'!AC$2-[1]!tbl_gk[[#This Row],[Composure]])/('F+ , F-'!AC$2-'F+ , F-'!AC$3))</f>
        <v>2.0815653371335178E-3</v>
      </c>
      <c r="AD631" s="2" cm="1">
        <f t="array" ref="AD631">[1]!table_weight[Marking]*(('F+ , F-'!AD$2-[1]!tbl_gk[[#This Row],[Marking]])/('F+ , F-'!AD$2-'F+ , F-'!AD$3))</f>
        <v>2.8394686137308601E-2</v>
      </c>
      <c r="AE631" s="2" cm="1">
        <f t="array" ref="AE631">[1]!table_weight[StandingTackle]*(('F+ , F-'!AE$2-[1]!tbl_gk[[#This Row],[StandingTackle]])/('F+ , F-'!AE$2-'F+ , F-'!AE$3))</f>
        <v>3.1383600467551613E-2</v>
      </c>
      <c r="AF631" s="2" cm="1">
        <f t="array" ref="AF631">[1]!table_weight[SlidingTackle]*(('F+ , F-'!AF$2-[1]!tbl_gk[[#This Row],[SlidingTackle]])/('F+ , F-'!AF$2-'F+ , F-'!AF$3))</f>
        <v>9.7139715732897855E-3</v>
      </c>
      <c r="AG631" s="2" cm="1">
        <f t="array" ref="AG631">[1]!table_weight[GKDiving]*(('F+ , F-'!AG$2-[1]!tbl_gk[[#This Row],[GKDiving]])/('F+ , F-'!AG$2-'F+ , F-'!AG$3))</f>
        <v>3.7578592434844307E-2</v>
      </c>
      <c r="AH631" s="2" cm="1">
        <f t="array" ref="AH631">[1]!table_weight[GKHandling]*(('F+ , F-'!AH$2-[1]!tbl_gk[[#This Row],[GKHandling]])/('F+ , F-'!AH$2-'F+ , F-'!AH$3))</f>
        <v>4.6341979603444362E-2</v>
      </c>
      <c r="AI631" s="2" cm="1">
        <f t="array" ref="AI631">[1]!table_weight[GKKicking]*(('F+ , F-'!AI$2-[1]!tbl_gk[[#This Row],[GKKicking]])/('F+ , F-'!AI$2-'F+ , F-'!AI$3))</f>
        <v>3.2199574079707916E-2</v>
      </c>
      <c r="AJ631" s="2" cm="1">
        <f t="array" ref="AJ631">[1]!table_weight[GKPositioning]*(('F+ , F-'!AJ$2-[1]!tbl_gk[[#This Row],[GKPositioning]])/('F+ , F-'!AJ$2-'F+ , F-'!AJ$3))</f>
        <v>1.6397931244295699E-2</v>
      </c>
      <c r="AK631" s="2" cm="1">
        <f t="array" ref="AK631">[1]!table_weight[GKReflexes]*(('F+ , F-'!AK$2-[1]!tbl_gk[[#This Row],[GKReflexes]])/('F+ , F-'!AK$2-'F+ , F-'!AK$3))</f>
        <v>3.8261839570023298E-2</v>
      </c>
    </row>
    <row r="632" spans="1:37" x14ac:dyDescent="0.55000000000000004">
      <c r="A632" s="7">
        <f>[1]!tbl_gk[[#This Row],[ID]]</f>
        <v>222095</v>
      </c>
      <c r="B632" s="1" cm="1">
        <f t="array" ref="B632">[1]!table_weight[ValueEUR]*(('F+ , F-'!B$2-[1]!tbl_gk[[#This Row],[ValueEUR]])/('F+ , F-'!B$2-'F+ , F-'!B$3))</f>
        <v>1.1297129235428024E-4</v>
      </c>
      <c r="C632" s="1" cm="1">
        <f t="array" ref="C632">[1]!table_weight[WageEUR]*(('F+ , F-'!C$2-[1]!tbl_gk[[#This Row],[WageEUR]])/('F+ , F-'!C$2-'F+ , F-'!C$3))</f>
        <v>2.3472561185650898E-4</v>
      </c>
      <c r="D632" s="1" cm="1">
        <f t="array" ref="D632">[1]!table_weight[Crossing]*(('F+ , F-'!D$2-[1]!tbl_gk[[#This Row],[Crossing]])/('F+ , F-'!D$2-'F+ , F-'!D$3))</f>
        <v>3.5866971962916043E-2</v>
      </c>
      <c r="E632" s="1" cm="1">
        <f t="array" ref="E632">[1]!table_weight[Finishing]*(('F+ , F-'!E$2-[1]!tbl_gk[[#This Row],[Finishing]])/('F+ , F-'!E$2-'F+ , F-'!E$3))</f>
        <v>7.9860054761179498E-3</v>
      </c>
      <c r="F632" s="1" cm="1">
        <f t="array" ref="F632">[1]!table_weight[HeadingAccuracy]*(('F+ , F-'!F$2-[1]!tbl_gk[[#This Row],[HeadingAccuracy]])/('F+ , F-'!F$2-'F+ , F-'!F$3))</f>
        <v>9.1865161032469011E-3</v>
      </c>
      <c r="G632" s="1" cm="1">
        <f t="array" ref="G632">[1]!table_weight[ShortPassing]*(('F+ , F-'!G$2-[1]!tbl_gk[[#This Row],[ShortPassing]])/('F+ , F-'!G$2-'F+ , F-'!G$3))</f>
        <v>5.9066304653552192E-2</v>
      </c>
      <c r="H632" s="1" cm="1">
        <f t="array" ref="H632">[1]!table_weight[Volleys]*(('F+ , F-'!H$2-[1]!tbl_gk[[#This Row],[Volleys]])/('F+ , F-'!H$2-'F+ , F-'!H$3))</f>
        <v>1.1573920979881087E-3</v>
      </c>
      <c r="I632" s="1" cm="1">
        <f t="array" ref="I632">[1]!table_weight[Dribbling]*(('F+ , F-'!I$2-[1]!tbl_gk[[#This Row],[Dribbling]])/('F+ , F-'!I$2-'F+ , F-'!I$3))</f>
        <v>1.7601807988178481E-2</v>
      </c>
      <c r="J632" s="1" cm="1">
        <f t="array" ref="J632">[1]!table_weight[Curve]*(('F+ , F-'!J$2-[1]!tbl_gk[[#This Row],[Curve]])/('F+ , F-'!J$2-'F+ , F-'!J$3))</f>
        <v>9.8029273569279467E-3</v>
      </c>
      <c r="K632" s="1" cm="1">
        <f t="array" ref="K632">[1]!table_weight[FKAccuracy]*(('F+ , F-'!K$2-[1]!tbl_gk[[#This Row],[FKAccuracy]])/('F+ , F-'!K$2-'F+ , F-'!K$3))</f>
        <v>8.8226346212351529E-3</v>
      </c>
      <c r="L632" s="1" cm="1">
        <f t="array" ref="L632">[1]!table_weight[LongPassing]*(('F+ , F-'!L$2-[1]!tbl_gk[[#This Row],[LongPassing]])/('F+ , F-'!L$2-'F+ , F-'!L$3))</f>
        <v>2.3281236303259328E-2</v>
      </c>
      <c r="M632" s="1" cm="1">
        <f t="array" ref="M632">[1]!table_weight[BallControl]*(('F+ , F-'!M$2-[1]!tbl_gk[[#This Row],[BallControl]])/('F+ , F-'!M$2-'F+ , F-'!M$3))</f>
        <v>9.561475944195718E-3</v>
      </c>
      <c r="N632" s="1" cm="1">
        <f t="array" ref="N632">[1]!table_weight[Acceleration]*(('F+ , F-'!N$2-[1]!tbl_gk[[#This Row],[Acceleration]])/('F+ , F-'!N$2-'F+ , F-'!N$3))</f>
        <v>6.7646164032999796E-3</v>
      </c>
      <c r="O632" s="1" cm="1">
        <f t="array" ref="O632">[1]!table_weight[SprintSpeed]*(('F+ , F-'!O$2-[1]!tbl_gk[[#This Row],[SprintSpeed]])/('F+ , F-'!O$2-'F+ , F-'!O$3))</f>
        <v>3.6543961058716113E-3</v>
      </c>
      <c r="P632" s="1" cm="1">
        <f t="array" ref="P632">[1]!table_weight[Agility]*(('F+ , F-'!P$2-[1]!tbl_gk[[#This Row],[Agility]])/('F+ , F-'!P$2-'F+ , F-'!P$3))</f>
        <v>3.5103320774145116E-3</v>
      </c>
      <c r="Q632" s="1" cm="1">
        <f t="array" ref="Q632">[1]!table_weight[Reactions]*(('F+ , F-'!Q$2-[1]!tbl_gk[[#This Row],[Reactions]])/('F+ , F-'!Q$2-'F+ , F-'!Q$3))</f>
        <v>1.5984902002237835E-3</v>
      </c>
      <c r="R632" s="1" cm="1">
        <f t="array" ref="R632">[1]!table_weight[Balance]*(('F+ , F-'!R$2-[1]!tbl_gk[[#This Row],[Balance]])/('F+ , F-'!R$2-'F+ , F-'!R$3))</f>
        <v>2.4835002452456407E-4</v>
      </c>
      <c r="S632" s="1" cm="1">
        <f t="array" ref="S632">[1]!table_weight[ShotPower]*(('F+ , F-'!S$2-[1]!tbl_gk[[#This Row],[ShotPower]])/('F+ , F-'!S$2-'F+ , F-'!S$3))</f>
        <v>6.4926873789576834E-3</v>
      </c>
      <c r="T632" s="1" cm="1">
        <f t="array" ref="T632">[1]!table_weight[Jumping]*(('F+ , F-'!T$2-[1]!tbl_gk[[#This Row],[Jumping]])/('F+ , F-'!T$2-'F+ , F-'!T$3))</f>
        <v>1.9750336123732751E-3</v>
      </c>
      <c r="U632" s="1" cm="1">
        <f t="array" ref="U632">[1]!table_weight[Stamina]*(('F+ , F-'!U$2-[1]!tbl_gk[[#This Row],[Stamina]])/('F+ , F-'!U$2-'F+ , F-'!U$3))</f>
        <v>8.5871026624924993E-3</v>
      </c>
      <c r="V632" s="1" cm="1">
        <f t="array" ref="V632">[1]!table_weight[Strength]*(('F+ , F-'!V$2-[1]!tbl_gk[[#This Row],[Strength]])/('F+ , F-'!V$2-'F+ , F-'!V$3))</f>
        <v>3.2831355846262997E-2</v>
      </c>
      <c r="W632" s="1" cm="1">
        <f t="array" ref="W632">[1]!table_weight[LongShots]*(('F+ , F-'!W$2-[1]!tbl_gk[[#This Row],[LongShots]])/('F+ , F-'!W$2-'F+ , F-'!W$3))</f>
        <v>8.3106398450658349E-3</v>
      </c>
      <c r="X632" s="1" cm="1">
        <f t="array" ref="X632">[1]!table_weight[Aggression]*(('F+ , F-'!X$2-[1]!tbl_gk[[#This Row],[Aggression]])/('F+ , F-'!X$2-'F+ , F-'!X$3))</f>
        <v>1.5819896562214757E-2</v>
      </c>
      <c r="Y632" s="1" cm="1">
        <f t="array" ref="Y632">[1]!table_weight[Interceptions]*(('F+ , F-'!Y$2-[1]!tbl_gk[[#This Row],[Interceptions]])/('F+ , F-'!Y$2-'F+ , F-'!Y$3))</f>
        <v>1.3851066408443219E-2</v>
      </c>
      <c r="Z632" s="1" cm="1">
        <f t="array" ref="Z632">[1]!table_weight[Positioning]*(('F+ , F-'!Z$2-[1]!tbl_gk[[#This Row],[Positioning]])/('F+ , F-'!Z$2-'F+ , F-'!Z$3))</f>
        <v>8.8733394179088337E-4</v>
      </c>
      <c r="AA632" s="1" cm="1">
        <f t="array" ref="AA632">[1]!table_weight[Vision]*(('F+ , F-'!AA$2-[1]!tbl_gk[[#This Row],[Vision]])/('F+ , F-'!AA$2-'F+ , F-'!AA$3))</f>
        <v>2.3425616063279545E-2</v>
      </c>
      <c r="AB632" s="1" cm="1">
        <f t="array" ref="AB632">[1]!table_weight[Penalties]*(('F+ , F-'!AB$2-[1]!tbl_gk[[#This Row],[Penalties]])/('F+ , F-'!AB$2-'F+ , F-'!AB$3))</f>
        <v>2.0356484546967322E-3</v>
      </c>
      <c r="AC632" s="1" cm="1">
        <f t="array" ref="AC632">[1]!table_weight[Composure]*(('F+ , F-'!AC$2-[1]!tbl_gk[[#This Row],[Composure]])/('F+ , F-'!AC$2-'F+ , F-'!AC$3))</f>
        <v>2.2950592178651603E-3</v>
      </c>
      <c r="AD632" s="1" cm="1">
        <f t="array" ref="AD632">[1]!table_weight[Marking]*(('F+ , F-'!AD$2-[1]!tbl_gk[[#This Row],[Marking]])/('F+ , F-'!AD$2-'F+ , F-'!AD$3))</f>
        <v>2.6817203574124791E-2</v>
      </c>
      <c r="AE632" s="1" cm="1">
        <f t="array" ref="AE632">[1]!table_weight[StandingTackle]*(('F+ , F-'!AE$2-[1]!tbl_gk[[#This Row],[StandingTackle]])/('F+ , F-'!AE$2-'F+ , F-'!AE$3))</f>
        <v>2.9141914719869356E-2</v>
      </c>
      <c r="AF632" s="1" cm="1">
        <f t="array" ref="AF632">[1]!table_weight[SlidingTackle]*(('F+ , F-'!AF$2-[1]!tbl_gk[[#This Row],[SlidingTackle]])/('F+ , F-'!AF$2-'F+ , F-'!AF$3))</f>
        <v>8.9667429907290316E-3</v>
      </c>
      <c r="AG632" s="1" cm="1">
        <f t="array" ref="AG632">[1]!table_weight[GKDiving]*(('F+ , F-'!AG$2-[1]!tbl_gk[[#This Row],[GKDiving]])/('F+ , F-'!AG$2-'F+ , F-'!AG$3))</f>
        <v>4.4411063786634182E-2</v>
      </c>
      <c r="AH632" s="1" cm="1">
        <f t="array" ref="AH632">[1]!table_weight[GKHandling]*(('F+ , F-'!AH$2-[1]!tbl_gk[[#This Row],[GKHandling]])/('F+ , F-'!AH$2-'F+ , F-'!AH$3))</f>
        <v>5.168913109614949E-2</v>
      </c>
      <c r="AI632" s="1" cm="1">
        <f t="array" ref="AI632">[1]!table_weight[GKKicking]*(('F+ , F-'!AI$2-[1]!tbl_gk[[#This Row],[GKKicking]])/('F+ , F-'!AI$2-'F+ , F-'!AI$3))</f>
        <v>2.9516276239732256E-2</v>
      </c>
      <c r="AJ632" s="1" cm="1">
        <f t="array" ref="AJ632">[1]!table_weight[GKPositioning]*(('F+ , F-'!AJ$2-[1]!tbl_gk[[#This Row],[GKPositioning]])/('F+ , F-'!AJ$2-'F+ , F-'!AJ$3))</f>
        <v>2.0182069223748555E-2</v>
      </c>
      <c r="AK632" s="1" cm="1">
        <f t="array" ref="AK632">[1]!table_weight[GKReflexes]*(('F+ , F-'!AK$2-[1]!tbl_gk[[#This Row],[GKReflexes]])/('F+ , F-'!AK$2-'F+ , F-'!AK$3))</f>
        <v>4.7371801372409796E-2</v>
      </c>
    </row>
    <row r="633" spans="1:37" x14ac:dyDescent="0.55000000000000004">
      <c r="A633" s="8">
        <f>[1]!tbl_gk[[#This Row],[ID]]</f>
        <v>222096</v>
      </c>
      <c r="B633" s="2" cm="1">
        <f t="array" ref="B633">[1]!table_weight[ValueEUR]*(('F+ , F-'!B$2-[1]!tbl_gk[[#This Row],[ValueEUR]])/('F+ , F-'!B$2-'F+ , F-'!B$3))</f>
        <v>2.8273689561890902E-4</v>
      </c>
      <c r="C633" s="2" cm="1">
        <f t="array" ref="C633">[1]!table_weight[WageEUR]*(('F+ , F-'!C$2-[1]!tbl_gk[[#This Row],[WageEUR]])/('F+ , F-'!C$2-'F+ , F-'!C$3))</f>
        <v>3.9120935309418161E-4</v>
      </c>
      <c r="D633" s="2" cm="1">
        <f t="array" ref="D633">[1]!table_weight[Crossing]*(('F+ , F-'!D$2-[1]!tbl_gk[[#This Row],[Crossing]])/('F+ , F-'!D$2-'F+ , F-'!D$3))</f>
        <v>2.9141914719869291E-2</v>
      </c>
      <c r="E633" s="2" cm="1">
        <f t="array" ref="E633">[1]!table_weight[Finishing]*(('F+ , F-'!E$2-[1]!tbl_gk[[#This Row],[Finishing]])/('F+ , F-'!E$2-'F+ , F-'!E$3))</f>
        <v>8.9842561606326941E-3</v>
      </c>
      <c r="F633" s="2" cm="1">
        <f t="array" ref="F633">[1]!table_weight[HeadingAccuracy]*(('F+ , F-'!F$2-[1]!tbl_gk[[#This Row],[HeadingAccuracy]])/('F+ , F-'!F$2-'F+ , F-'!F$3))</f>
        <v>9.6040850170308507E-3</v>
      </c>
      <c r="G633" s="2" cm="1">
        <f t="array" ref="G633">[1]!table_weight[ShortPassing]*(('F+ , F-'!G$2-[1]!tbl_gk[[#This Row],[ShortPassing]])/('F+ , F-'!G$2-'F+ , F-'!G$3))</f>
        <v>2.5314130565808078E-2</v>
      </c>
      <c r="H633" s="2" cm="1">
        <f t="array" ref="H633">[1]!table_weight[Volleys]*(('F+ , F-'!H$2-[1]!tbl_gk[[#This Row],[Volleys]])/('F+ , F-'!H$2-'F+ , F-'!H$3))</f>
        <v>1.3888705175857305E-3</v>
      </c>
      <c r="I633" s="2" cm="1">
        <f t="array" ref="I633">[1]!table_weight[Dribbling]*(('F+ , F-'!I$2-[1]!tbl_gk[[#This Row],[Dribbling]])/('F+ , F-'!I$2-'F+ , F-'!I$3))</f>
        <v>9.77878221565471E-4</v>
      </c>
      <c r="J633" s="2" cm="1">
        <f t="array" ref="J633">[1]!table_weight[Curve]*(('F+ , F-'!J$2-[1]!tbl_gk[[#This Row],[Curve]])/('F+ , F-'!J$2-'F+ , F-'!J$3))</f>
        <v>8.6198154345400926E-3</v>
      </c>
      <c r="K633" s="2" cm="1">
        <f t="array" ref="K633">[1]!table_weight[FKAccuracy]*(('F+ , F-'!K$2-[1]!tbl_gk[[#This Row],[FKAccuracy]])/('F+ , F-'!K$2-'F+ , F-'!K$3))</f>
        <v>8.2141770611499701E-3</v>
      </c>
      <c r="L633" s="2" cm="1">
        <f t="array" ref="L633">[1]!table_weight[LongPassing]*(('F+ , F-'!L$2-[1]!tbl_gk[[#This Row],[LongPassing]])/('F+ , F-'!L$2-'F+ , F-'!L$3))</f>
        <v>1.2452754301743363E-2</v>
      </c>
      <c r="M633" s="2" cm="1">
        <f t="array" ref="M633">[1]!table_weight[BallControl]*(('F+ , F-'!M$2-[1]!tbl_gk[[#This Row],[BallControl]])/('F+ , F-'!M$2-'F+ , F-'!M$3))</f>
        <v>8.6922508583597423E-4</v>
      </c>
      <c r="N633" s="2" cm="1">
        <f t="array" ref="N633">[1]!table_weight[Acceleration]*(('F+ , F-'!N$2-[1]!tbl_gk[[#This Row],[Acceleration]])/('F+ , F-'!N$2-'F+ , F-'!N$3))</f>
        <v>1.1274360672166631E-3</v>
      </c>
      <c r="O633" s="2" cm="1">
        <f t="array" ref="O633">[1]!table_weight[SprintSpeed]*(('F+ , F-'!O$2-[1]!tbl_gk[[#This Row],[SprintSpeed]])/('F+ , F-'!O$2-'F+ , F-'!O$3))</f>
        <v>3.9355034986309663E-3</v>
      </c>
      <c r="P633" s="2" cm="1">
        <f t="array" ref="P633">[1]!table_weight[Agility]*(('F+ , F-'!P$2-[1]!tbl_gk[[#This Row],[Agility]])/('F+ , F-'!P$2-'F+ , F-'!P$3))</f>
        <v>3.2763099389202109E-3</v>
      </c>
      <c r="Q633" s="2" cm="1">
        <f t="array" ref="Q633">[1]!table_weight[Reactions]*(('F+ , F-'!Q$2-[1]!tbl_gk[[#This Row],[Reactions]])/('F+ , F-'!Q$2-'F+ , F-'!Q$3))</f>
        <v>1.5984902002237835E-3</v>
      </c>
      <c r="R633" s="2" cm="1">
        <f t="array" ref="R633">[1]!table_weight[Balance]*(('F+ , F-'!R$2-[1]!tbl_gk[[#This Row],[Balance]])/('F+ , F-'!R$2-'F+ , F-'!R$3))</f>
        <v>1.4901001471473846E-3</v>
      </c>
      <c r="S633" s="2" cm="1">
        <f t="array" ref="S633">[1]!table_weight[ShotPower]*(('F+ , F-'!S$2-[1]!tbl_gk[[#This Row],[ShotPower]])/('F+ , F-'!S$2-'F+ , F-'!S$3))</f>
        <v>5.7135648934827617E-3</v>
      </c>
      <c r="T633" s="2" cm="1">
        <f t="array" ref="T633">[1]!table_weight[Jumping]*(('F+ , F-'!T$2-[1]!tbl_gk[[#This Row],[Jumping]])/('F+ , F-'!T$2-'F+ , F-'!T$3))</f>
        <v>2.0609046389982004E-3</v>
      </c>
      <c r="U633" s="2" cm="1">
        <f t="array" ref="U633">[1]!table_weight[Stamina]*(('F+ , F-'!U$2-[1]!tbl_gk[[#This Row],[Stamina]])/('F+ , F-'!U$2-'F+ , F-'!U$3))</f>
        <v>1.3739364259988E-2</v>
      </c>
      <c r="V633" s="2" cm="1">
        <f t="array" ref="V633">[1]!table_weight[Strength]*(('F+ , F-'!V$2-[1]!tbl_gk[[#This Row],[Strength]])/('F+ , F-'!V$2-'F+ , F-'!V$3))</f>
        <v>2.2183348544772292E-2</v>
      </c>
      <c r="W633" s="2" cm="1">
        <f t="array" ref="W633">[1]!table_weight[LongShots]*(('F+ , F-'!W$2-[1]!tbl_gk[[#This Row],[LongShots]])/('F+ , F-'!W$2-'F+ , F-'!W$3))</f>
        <v>7.7912248547492196E-3</v>
      </c>
      <c r="X633" s="2" cm="1">
        <f t="array" ref="X633">[1]!table_weight[Aggression]*(('F+ , F-'!X$2-[1]!tbl_gk[[#This Row],[Aggression]])/('F+ , F-'!X$2-'F+ , F-'!X$3))</f>
        <v>1.3386066321874024E-2</v>
      </c>
      <c r="Y633" s="2" cm="1">
        <f t="array" ref="Y633">[1]!table_weight[Interceptions]*(('F+ , F-'!Y$2-[1]!tbl_gk[[#This Row],[Interceptions]])/('F+ , F-'!Y$2-'F+ , F-'!Y$3))</f>
        <v>1.4543619728865382E-2</v>
      </c>
      <c r="Z633" s="2" cm="1">
        <f t="array" ref="Z633">[1]!table_weight[Positioning]*(('F+ , F-'!Z$2-[1]!tbl_gk[[#This Row],[Positioning]])/('F+ , F-'!Z$2-'F+ , F-'!Z$3))</f>
        <v>1.1831119223878444E-3</v>
      </c>
      <c r="AA633" s="2" cm="1">
        <f t="array" ref="AA633">[1]!table_weight[Vision]*(('F+ , F-'!AA$2-[1]!tbl_gk[[#This Row],[Vision]])/('F+ , F-'!AA$2-'F+ , F-'!AA$3))</f>
        <v>1.7036811682385123E-2</v>
      </c>
      <c r="AB633" s="2" cm="1">
        <f t="array" ref="AB633">[1]!table_weight[Penalties]*(('F+ , F-'!AB$2-[1]!tbl_gk[[#This Row],[Penalties]])/('F+ , F-'!AB$2-'F+ , F-'!AB$3))</f>
        <v>1.8007659406932635E-3</v>
      </c>
      <c r="AC633" s="2" cm="1">
        <f t="array" ref="AC633">[1]!table_weight[Composure]*(('F+ , F-'!AC$2-[1]!tbl_gk[[#This Row],[Composure]])/('F+ , F-'!AC$2-'F+ , F-'!AC$3))</f>
        <v>6.4048164219492846E-4</v>
      </c>
      <c r="AD633" s="2" cm="1">
        <f t="array" ref="AD633">[1]!table_weight[Marking]*(('F+ , F-'!AD$2-[1]!tbl_gk[[#This Row],[Marking]])/('F+ , F-'!AD$2-'F+ , F-'!AD$3))</f>
        <v>7.8874128159190562E-3</v>
      </c>
      <c r="AE633" s="2" cm="1">
        <f t="array" ref="AE633">[1]!table_weight[StandingTackle]*(('F+ , F-'!AE$2-[1]!tbl_gk[[#This Row],[StandingTackle]])/('F+ , F-'!AE$2-'F+ , F-'!AE$3))</f>
        <v>1.120842873841129E-2</v>
      </c>
      <c r="AF633" s="2" cm="1">
        <f t="array" ref="AF633">[1]!table_weight[SlidingTackle]*(('F+ , F-'!AF$2-[1]!tbl_gk[[#This Row],[SlidingTackle]])/('F+ , F-'!AF$2-'F+ , F-'!AF$3))</f>
        <v>8.2195144081682794E-3</v>
      </c>
      <c r="AG633" s="2" cm="1">
        <f t="array" ref="AG633">[1]!table_weight[GKDiving]*(('F+ , F-'!AG$2-[1]!tbl_gk[[#This Row],[GKDiving]])/('F+ , F-'!AG$2-'F+ , F-'!AG$3))</f>
        <v>4.4411063786634182E-2</v>
      </c>
      <c r="AH633" s="2" cm="1">
        <f t="array" ref="AH633">[1]!table_weight[GKHandling]*(('F+ , F-'!AH$2-[1]!tbl_gk[[#This Row],[GKHandling]])/('F+ , F-'!AH$2-'F+ , F-'!AH$3))</f>
        <v>5.168913109614949E-2</v>
      </c>
      <c r="AI633" s="2" cm="1">
        <f t="array" ref="AI633">[1]!table_weight[GKKicking]*(('F+ , F-'!AI$2-[1]!tbl_gk[[#This Row],[GKKicking]])/('F+ , F-'!AI$2-'F+ , F-'!AI$3))</f>
        <v>2.5938545786431375E-2</v>
      </c>
      <c r="AJ633" s="2" cm="1">
        <f t="array" ref="AJ633">[1]!table_weight[GKPositioning]*(('F+ , F-'!AJ$2-[1]!tbl_gk[[#This Row],[GKPositioning]])/('F+ , F-'!AJ$2-'F+ , F-'!AJ$3))</f>
        <v>1.8290000234022125E-2</v>
      </c>
      <c r="AK633" s="2" cm="1">
        <f t="array" ref="AK633">[1]!table_weight[GKReflexes]*(('F+ , F-'!AK$2-[1]!tbl_gk[[#This Row],[GKReflexes]])/('F+ , F-'!AK$2-'F+ , F-'!AK$3))</f>
        <v>4.7371801372409796E-2</v>
      </c>
    </row>
    <row r="634" spans="1:37" x14ac:dyDescent="0.55000000000000004">
      <c r="A634" s="7">
        <f>[1]!tbl_gk[[#This Row],[ID]]</f>
        <v>222176</v>
      </c>
      <c r="B634" s="1" cm="1">
        <f t="array" ref="B634">[1]!table_weight[ValueEUR]*(('F+ , F-'!B$2-[1]!tbl_gk[[#This Row],[ValueEUR]])/('F+ , F-'!B$2-'F+ , F-'!B$3))</f>
        <v>3.1175138054050009E-5</v>
      </c>
      <c r="C634" s="1" cm="1">
        <f t="array" ref="C634">[1]!table_weight[WageEUR]*(('F+ , F-'!C$2-[1]!tbl_gk[[#This Row],[WageEUR]])/('F+ , F-'!C$2-'F+ , F-'!C$3))</f>
        <v>7.8241870618836313E-5</v>
      </c>
      <c r="D634" s="1" cm="1">
        <f t="array" ref="D634">[1]!table_weight[Crossing]*(('F+ , F-'!D$2-[1]!tbl_gk[[#This Row],[Crossing]])/('F+ , F-'!D$2-'F+ , F-'!D$3))</f>
        <v>3.6987814836757178E-2</v>
      </c>
      <c r="E634" s="1" cm="1">
        <f t="array" ref="E634">[1]!table_weight[Finishing]*(('F+ , F-'!E$2-[1]!tbl_gk[[#This Row],[Finishing]])/('F+ , F-'!E$2-'F+ , F-'!E$3))</f>
        <v>1.0980757529662181E-2</v>
      </c>
      <c r="F634" s="1" cm="1">
        <f t="array" ref="F634">[1]!table_weight[HeadingAccuracy]*(('F+ , F-'!F$2-[1]!tbl_gk[[#This Row],[HeadingAccuracy]])/('F+ , F-'!F$2-'F+ , F-'!F$3))</f>
        <v>1.00216539308148E-2</v>
      </c>
      <c r="G634" s="1" cm="1">
        <f t="array" ref="G634">[1]!table_weight[ShortPassing]*(('F+ , F-'!G$2-[1]!tbl_gk[[#This Row],[ShortPassing]])/('F+ , F-'!G$2-'F+ , F-'!G$3))</f>
        <v>5.6253623479573515E-2</v>
      </c>
      <c r="H634" s="1" cm="1">
        <f t="array" ref="H634">[1]!table_weight[Volleys]*(('F+ , F-'!H$2-[1]!tbl_gk[[#This Row],[Volleys]])/('F+ , F-'!H$2-'F+ , F-'!H$3))</f>
        <v>1.5046097273845413E-3</v>
      </c>
      <c r="I634" s="1" cm="1">
        <f t="array" ref="I634">[1]!table_weight[Dribbling]*(('F+ , F-'!I$2-[1]!tbl_gk[[#This Row],[Dribbling]])/('F+ , F-'!I$2-'F+ , F-'!I$3))</f>
        <v>1.3690295101916595E-2</v>
      </c>
      <c r="J634" s="1" cm="1">
        <f t="array" ref="J634">[1]!table_weight[Curve]*(('F+ , F-'!J$2-[1]!tbl_gk[[#This Row],[Curve]])/('F+ , F-'!J$2-'F+ , F-'!J$3))</f>
        <v>8.4507994456275402E-3</v>
      </c>
      <c r="K634" s="1" cm="1">
        <f t="array" ref="K634">[1]!table_weight[FKAccuracy]*(('F+ , F-'!K$2-[1]!tbl_gk[[#This Row],[FKAccuracy]])/('F+ , F-'!K$2-'F+ , F-'!K$3))</f>
        <v>9.1268634012777444E-3</v>
      </c>
      <c r="L634" s="1" cm="1">
        <f t="array" ref="L634">[1]!table_weight[LongPassing]*(('F+ , F-'!L$2-[1]!tbl_gk[[#This Row],[LongPassing]])/('F+ , F-'!L$2-'F+ , F-'!L$3))</f>
        <v>2.2198388103107734E-2</v>
      </c>
      <c r="M634" s="1" cm="1">
        <f t="array" ref="M634">[1]!table_weight[BallControl]*(('F+ , F-'!M$2-[1]!tbl_gk[[#This Row],[BallControl]])/('F+ , F-'!M$2-'F+ , F-'!M$3))</f>
        <v>1.1299926115867666E-2</v>
      </c>
      <c r="N634" s="1" cm="1">
        <f t="array" ref="N634">[1]!table_weight[Acceleration]*(('F+ , F-'!N$2-[1]!tbl_gk[[#This Row],[Acceleration]])/('F+ , F-'!N$2-'F+ , F-'!N$3))</f>
        <v>2.7058465613199914E-3</v>
      </c>
      <c r="O634" s="1" cm="1">
        <f t="array" ref="O634">[1]!table_weight[SprintSpeed]*(('F+ , F-'!O$2-[1]!tbl_gk[[#This Row],[SprintSpeed]])/('F+ , F-'!O$2-'F+ , F-'!O$3))</f>
        <v>5.9032552479464486E-3</v>
      </c>
      <c r="P634" s="1" cm="1">
        <f t="array" ref="P634">[1]!table_weight[Agility]*(('F+ , F-'!P$2-[1]!tbl_gk[[#This Row],[Agility]])/('F+ , F-'!P$2-'F+ , F-'!P$3))</f>
        <v>2.6912545926844589E-3</v>
      </c>
      <c r="Q634" s="1" cm="1">
        <f t="array" ref="Q634">[1]!table_weight[Reactions]*(('F+ , F-'!Q$2-[1]!tbl_gk[[#This Row],[Reactions]])/('F+ , F-'!Q$2-'F+ , F-'!Q$3))</f>
        <v>1.8563112002598775E-3</v>
      </c>
      <c r="R634" s="1" cm="1">
        <f t="array" ref="R634">[1]!table_weight[Balance]*(('F+ , F-'!R$2-[1]!tbl_gk[[#This Row],[Balance]])/('F+ , F-'!R$2-'F+ , F-'!R$3))</f>
        <v>1.3038376287539614E-3</v>
      </c>
      <c r="S634" s="1" cm="1">
        <f t="array" ref="S634">[1]!table_weight[ShotPower]*(('F+ , F-'!S$2-[1]!tbl_gk[[#This Row],[ShotPower]])/('F+ , F-'!S$2-'F+ , F-'!S$3))</f>
        <v>6.4926873789576834E-3</v>
      </c>
      <c r="T634" s="1" cm="1">
        <f t="array" ref="T634">[1]!table_weight[Jumping]*(('F+ , F-'!T$2-[1]!tbl_gk[[#This Row],[Jumping]])/('F+ , F-'!T$2-'F+ , F-'!T$3))</f>
        <v>2.4902597721228252E-3</v>
      </c>
      <c r="U634" s="1" cm="1">
        <f t="array" ref="U634">[1]!table_weight[Stamina]*(('F+ , F-'!U$2-[1]!tbl_gk[[#This Row],[Stamina]])/('F+ , F-'!U$2-'F+ , F-'!U$3))</f>
        <v>6.8696821299940002E-3</v>
      </c>
      <c r="V634" s="1" cm="1">
        <f t="array" ref="V634">[1]!table_weight[Strength]*(('F+ , F-'!V$2-[1]!tbl_gk[[#This Row],[Strength]])/('F+ , F-'!V$2-'F+ , F-'!V$3))</f>
        <v>1.5972010952236049E-2</v>
      </c>
      <c r="W634" s="1" cm="1">
        <f t="array" ref="W634">[1]!table_weight[LongShots]*(('F+ , F-'!W$2-[1]!tbl_gk[[#This Row],[LongShots]])/('F+ , F-'!W$2-'F+ , F-'!W$3))</f>
        <v>8.570347340224143E-3</v>
      </c>
      <c r="X634" s="1" cm="1">
        <f t="array" ref="X634">[1]!table_weight[Aggression]*(('F+ , F-'!X$2-[1]!tbl_gk[[#This Row],[Aggression]])/('F+ , F-'!X$2-'F+ , F-'!X$3))</f>
        <v>1.7645269242470306E-2</v>
      </c>
      <c r="Y634" s="1" cm="1">
        <f t="array" ref="Y634">[1]!table_weight[Interceptions]*(('F+ , F-'!Y$2-[1]!tbl_gk[[#This Row],[Interceptions]])/('F+ , F-'!Y$2-'F+ , F-'!Y$3))</f>
        <v>1.6621279690131864E-2</v>
      </c>
      <c r="Z634" s="1" cm="1">
        <f t="array" ref="Z634">[1]!table_weight[Positioning]*(('F+ , F-'!Z$2-[1]!tbl_gk[[#This Row],[Positioning]])/('F+ , F-'!Z$2-'F+ , F-'!Z$3))</f>
        <v>8.8733394179088337E-4</v>
      </c>
      <c r="AA634" s="1" cm="1">
        <f t="array" ref="AA634">[1]!table_weight[Vision]*(('F+ , F-'!AA$2-[1]!tbl_gk[[#This Row],[Vision]])/('F+ , F-'!AA$2-'F+ , F-'!AA$3))</f>
        <v>2.4845350370144972E-2</v>
      </c>
      <c r="AB634" s="1" cm="1">
        <f t="array" ref="AB634">[1]!table_weight[Penalties]*(('F+ , F-'!AB$2-[1]!tbl_gk[[#This Row],[Penalties]])/('F+ , F-'!AB$2-'F+ , F-'!AB$3))</f>
        <v>2.1139426260312223E-3</v>
      </c>
      <c r="AC634" s="1" cm="1">
        <f t="array" ref="AC634">[1]!table_weight[Composure]*(('F+ , F-'!AC$2-[1]!tbl_gk[[#This Row],[Composure]])/('F+ , F-'!AC$2-'F+ , F-'!AC$3))</f>
        <v>2.2416857476822497E-3</v>
      </c>
      <c r="AD634" s="1" cm="1">
        <f t="array" ref="AD634">[1]!table_weight[Marking]*(('F+ , F-'!AD$2-[1]!tbl_gk[[#This Row],[Marking]])/('F+ , F-'!AD$2-'F+ , F-'!AD$3))</f>
        <v>1.8929790758205733E-2</v>
      </c>
      <c r="AE634" s="1" cm="1">
        <f t="array" ref="AE634">[1]!table_weight[StandingTackle]*(('F+ , F-'!AE$2-[1]!tbl_gk[[#This Row],[StandingTackle]])/('F+ , F-'!AE$2-'F+ , F-'!AE$3))</f>
        <v>1.3450114486093548E-2</v>
      </c>
      <c r="AF634" s="1" cm="1">
        <f t="array" ref="AF634">[1]!table_weight[SlidingTackle]*(('F+ , F-'!AF$2-[1]!tbl_gk[[#This Row],[SlidingTackle]])/('F+ , F-'!AF$2-'F+ , F-'!AF$3))</f>
        <v>7.4722858256075263E-3</v>
      </c>
      <c r="AG634" s="1" cm="1">
        <f t="array" ref="AG634">[1]!table_weight[GKDiving]*(('F+ , F-'!AG$2-[1]!tbl_gk[[#This Row],[GKDiving]])/('F+ , F-'!AG$2-'F+ , F-'!AG$3))</f>
        <v>5.4659770814318998E-2</v>
      </c>
      <c r="AH634" s="1" cm="1">
        <f t="array" ref="AH634">[1]!table_weight[GKHandling]*(('F+ , F-'!AH$2-[1]!tbl_gk[[#This Row],[GKHandling]])/('F+ , F-'!AH$2-'F+ , F-'!AH$3))</f>
        <v>7.1295353236068254E-2</v>
      </c>
      <c r="AI634" s="1" cm="1">
        <f t="array" ref="AI634">[1]!table_weight[GKKicking]*(('F+ , F-'!AI$2-[1]!tbl_gk[[#This Row],[GKKicking]])/('F+ , F-'!AI$2-'F+ , F-'!AI$3))</f>
        <v>2.9516276239732256E-2</v>
      </c>
      <c r="AJ634" s="1" cm="1">
        <f t="array" ref="AJ634">[1]!table_weight[GKPositioning]*(('F+ , F-'!AJ$2-[1]!tbl_gk[[#This Row],[GKPositioning]])/('F+ , F-'!AJ$2-'F+ , F-'!AJ$3))</f>
        <v>2.0812758886990693E-2</v>
      </c>
      <c r="AK634" s="1" cm="1">
        <f t="array" ref="AK634">[1]!table_weight[GKReflexes]*(('F+ , F-'!AK$2-[1]!tbl_gk[[#This Row],[GKReflexes]])/('F+ , F-'!AK$2-'F+ , F-'!AK$3))</f>
        <v>5.64817631747963E-2</v>
      </c>
    </row>
    <row r="635" spans="1:37" x14ac:dyDescent="0.55000000000000004">
      <c r="A635" s="8">
        <f>[1]!tbl_gk[[#This Row],[ID]]</f>
        <v>222177</v>
      </c>
      <c r="B635" s="2" cm="1">
        <f t="array" ref="B635">[1]!table_weight[ValueEUR]*(('F+ , F-'!B$2-[1]!tbl_gk[[#This Row],[ValueEUR]])/('F+ , F-'!B$2-'F+ , F-'!B$3))</f>
        <v>4.9695022046554962E-5</v>
      </c>
      <c r="C635" s="2" cm="1">
        <f t="array" ref="C635">[1]!table_weight[WageEUR]*(('F+ , F-'!C$2-[1]!tbl_gk[[#This Row],[WageEUR]])/('F+ , F-'!C$2-'F+ , F-'!C$3))</f>
        <v>2.3472561185650898E-4</v>
      </c>
      <c r="D635" s="2" cm="1">
        <f t="array" ref="D635">[1]!table_weight[Crossing]*(('F+ , F-'!D$2-[1]!tbl_gk[[#This Row],[Crossing]])/('F+ , F-'!D$2-'F+ , F-'!D$3))</f>
        <v>3.3625286215233793E-2</v>
      </c>
      <c r="E635" s="2" cm="1">
        <f t="array" ref="E635">[1]!table_weight[Finishing]*(('F+ , F-'!E$2-[1]!tbl_gk[[#This Row],[Finishing]])/('F+ , F-'!E$2-'F+ , F-'!E$3))</f>
        <v>1.4973760267721157E-2</v>
      </c>
      <c r="F635" s="2" cm="1">
        <f t="array" ref="F635">[1]!table_weight[HeadingAccuracy]*(('F+ , F-'!F$2-[1]!tbl_gk[[#This Row],[HeadingAccuracy]])/('F+ , F-'!F$2-'F+ , F-'!F$3))</f>
        <v>1.1691929585950599E-2</v>
      </c>
      <c r="G635" s="2" cm="1">
        <f t="array" ref="G635">[1]!table_weight[ShortPassing]*(('F+ , F-'!G$2-[1]!tbl_gk[[#This Row],[ShortPassing]])/('F+ , F-'!G$2-'F+ , F-'!G$3))</f>
        <v>5.9066304653552192E-2</v>
      </c>
      <c r="H635" s="2" cm="1">
        <f t="array" ref="H635">[1]!table_weight[Volleys]*(('F+ , F-'!H$2-[1]!tbl_gk[[#This Row],[Volleys]])/('F+ , F-'!H$2-'F+ , F-'!H$3))</f>
        <v>1.7360881469821632E-3</v>
      </c>
      <c r="I635" s="2" cm="1">
        <f t="array" ref="I635">[1]!table_weight[Dribbling]*(('F+ , F-'!I$2-[1]!tbl_gk[[#This Row],[Dribbling]])/('F+ , F-'!I$2-'F+ , F-'!I$3))</f>
        <v>1.6623929766613008E-2</v>
      </c>
      <c r="J635" s="2" cm="1">
        <f t="array" ref="J635">[1]!table_weight[Curve]*(('F+ , F-'!J$2-[1]!tbl_gk[[#This Row],[Curve]])/('F+ , F-'!J$2-'F+ , F-'!J$3))</f>
        <v>9.8029273569279467E-3</v>
      </c>
      <c r="K635" s="2" cm="1">
        <f t="array" ref="K635">[1]!table_weight[FKAccuracy]*(('F+ , F-'!K$2-[1]!tbl_gk[[#This Row],[FKAccuracy]])/('F+ , F-'!K$2-'F+ , F-'!K$3))</f>
        <v>9.1268634012777444E-3</v>
      </c>
      <c r="L635" s="2" cm="1">
        <f t="array" ref="L635">[1]!table_weight[LongPassing]*(('F+ , F-'!L$2-[1]!tbl_gk[[#This Row],[LongPassing]])/('F+ , F-'!L$2-'F+ , F-'!L$3))</f>
        <v>2.3281236303259328E-2</v>
      </c>
      <c r="M635" s="2" cm="1">
        <f t="array" ref="M635">[1]!table_weight[BallControl]*(('F+ , F-'!M$2-[1]!tbl_gk[[#This Row],[BallControl]])/('F+ , F-'!M$2-'F+ , F-'!M$3))</f>
        <v>1.2603763744621627E-2</v>
      </c>
      <c r="N635" s="2" cm="1">
        <f t="array" ref="N635">[1]!table_weight[Acceleration]*(('F+ , F-'!N$2-[1]!tbl_gk[[#This Row],[Acceleration]])/('F+ , F-'!N$2-'F+ , F-'!N$3))</f>
        <v>3.3823082016499898E-3</v>
      </c>
      <c r="O635" s="2" cm="1">
        <f t="array" ref="O635">[1]!table_weight[SprintSpeed]*(('F+ , F-'!O$2-[1]!tbl_gk[[#This Row],[SprintSpeed]])/('F+ , F-'!O$2-'F+ , F-'!O$3))</f>
        <v>3.6543961058716113E-3</v>
      </c>
      <c r="P635" s="2" cm="1">
        <f t="array" ref="P635">[1]!table_weight[Agility]*(('F+ , F-'!P$2-[1]!tbl_gk[[#This Row],[Agility]])/('F+ , F-'!P$2-'F+ , F-'!P$3))</f>
        <v>3.3933210081673617E-3</v>
      </c>
      <c r="Q635" s="2" cm="1">
        <f t="array" ref="Q635">[1]!table_weight[Reactions]*(('F+ , F-'!Q$2-[1]!tbl_gk[[#This Row],[Reactions]])/('F+ , F-'!Q$2-'F+ , F-'!Q$3))</f>
        <v>1.5984902002237835E-3</v>
      </c>
      <c r="R635" s="2" cm="1">
        <f t="array" ref="R635">[1]!table_weight[Balance]*(('F+ , F-'!R$2-[1]!tbl_gk[[#This Row],[Balance]])/('F+ , F-'!R$2-'F+ , F-'!R$3))</f>
        <v>3.1043753065570514E-4</v>
      </c>
      <c r="S635" s="2" cm="1">
        <f t="array" ref="S635">[1]!table_weight[ShotPower]*(('F+ , F-'!S$2-[1]!tbl_gk[[#This Row],[ShotPower]])/('F+ , F-'!S$2-'F+ , F-'!S$3))</f>
        <v>5.9732723886410689E-3</v>
      </c>
      <c r="T635" s="2" cm="1">
        <f t="array" ref="T635">[1]!table_weight[Jumping]*(('F+ , F-'!T$2-[1]!tbl_gk[[#This Row],[Jumping]])/('F+ , F-'!T$2-'F+ , F-'!T$3))</f>
        <v>1.6315495058735752E-3</v>
      </c>
      <c r="U635" s="2" cm="1">
        <f t="array" ref="U635">[1]!table_weight[Stamina]*(('F+ , F-'!U$2-[1]!tbl_gk[[#This Row],[Stamina]])/('F+ , F-'!U$2-'F+ , F-'!U$3))</f>
        <v>7.7283923962432506E-3</v>
      </c>
      <c r="V635" s="2" cm="1">
        <f t="array" ref="V635">[1]!table_weight[Strength]*(('F+ , F-'!V$2-[1]!tbl_gk[[#This Row],[Strength]])/('F+ , F-'!V$2-'F+ , F-'!V$3))</f>
        <v>1.5084677010445158E-2</v>
      </c>
      <c r="W635" s="2" cm="1">
        <f t="array" ref="W635">[1]!table_weight[LongShots]*(('F+ , F-'!W$2-[1]!tbl_gk[[#This Row],[LongShots]])/('F+ , F-'!W$2-'F+ , F-'!W$3))</f>
        <v>7.271809864432606E-3</v>
      </c>
      <c r="X635" s="2" cm="1">
        <f t="array" ref="X635">[1]!table_weight[Aggression]*(('F+ , F-'!X$2-[1]!tbl_gk[[#This Row],[Aggression]])/('F+ , F-'!X$2-'F+ , F-'!X$3))</f>
        <v>1.642835412229994E-2</v>
      </c>
      <c r="Y635" s="2" cm="1">
        <f t="array" ref="Y635">[1]!table_weight[Interceptions]*(('F+ , F-'!Y$2-[1]!tbl_gk[[#This Row],[Interceptions]])/('F+ , F-'!Y$2-'F+ , F-'!Y$3))</f>
        <v>1.5928726369709705E-2</v>
      </c>
      <c r="Z635" s="2" cm="1">
        <f t="array" ref="Z635">[1]!table_weight[Positioning]*(('F+ , F-'!Z$2-[1]!tbl_gk[[#This Row],[Positioning]])/('F+ , F-'!Z$2-'F+ , F-'!Z$3))</f>
        <v>8.8733394179088337E-4</v>
      </c>
      <c r="AA635" s="2" cm="1">
        <f t="array" ref="AA635">[1]!table_weight[Vision]*(('F+ , F-'!AA$2-[1]!tbl_gk[[#This Row],[Vision]])/('F+ , F-'!AA$2-'F+ , F-'!AA$3))</f>
        <v>2.5555217523577683E-2</v>
      </c>
      <c r="AB635" s="2" cm="1">
        <f t="array" ref="AB635">[1]!table_weight[Penalties]*(('F+ , F-'!AB$2-[1]!tbl_gk[[#This Row],[Penalties]])/('F+ , F-'!AB$2-'F+ , F-'!AB$3))</f>
        <v>1.9965013690294879E-3</v>
      </c>
      <c r="AC635" s="2" cm="1">
        <f t="array" ref="AC635">[1]!table_weight[Composure]*(('F+ , F-'!AC$2-[1]!tbl_gk[[#This Row],[Composure]])/('F+ , F-'!AC$2-'F+ , F-'!AC$3))</f>
        <v>2.2950592178651603E-3</v>
      </c>
      <c r="AD635" s="2" cm="1">
        <f t="array" ref="AD635">[1]!table_weight[Marking]*(('F+ , F-'!AD$2-[1]!tbl_gk[[#This Row],[Marking]])/('F+ , F-'!AD$2-'F+ , F-'!AD$3))</f>
        <v>3.1549651263676225E-2</v>
      </c>
      <c r="AE635" s="2" cm="1">
        <f t="array" ref="AE635">[1]!table_weight[StandingTackle]*(('F+ , F-'!AE$2-[1]!tbl_gk[[#This Row],[StandingTackle]])/('F+ , F-'!AE$2-'F+ , F-'!AE$3))</f>
        <v>2.241685747682258E-2</v>
      </c>
      <c r="AF635" s="2" cm="1">
        <f t="array" ref="AF635">[1]!table_weight[SlidingTackle]*(('F+ , F-'!AF$2-[1]!tbl_gk[[#This Row],[SlidingTackle]])/('F+ , F-'!AF$2-'F+ , F-'!AF$3))</f>
        <v>4.4833714953645158E-3</v>
      </c>
      <c r="AG635" s="2" cm="1">
        <f t="array" ref="AG635">[1]!table_weight[GKDiving]*(('F+ , F-'!AG$2-[1]!tbl_gk[[#This Row],[GKDiving]])/('F+ , F-'!AG$2-'F+ , F-'!AG$3))</f>
        <v>4.6119181624581652E-2</v>
      </c>
      <c r="AH635" s="2" cm="1">
        <f t="array" ref="AH635">[1]!table_weight[GKHandling]*(('F+ , F-'!AH$2-[1]!tbl_gk[[#This Row],[GKHandling]])/('F+ , F-'!AH$2-'F+ , F-'!AH$3))</f>
        <v>6.773058557426484E-2</v>
      </c>
      <c r="AI635" s="2" cm="1">
        <f t="array" ref="AI635">[1]!table_weight[GKKicking]*(('F+ , F-'!AI$2-[1]!tbl_gk[[#This Row],[GKKicking]])/('F+ , F-'!AI$2-'F+ , F-'!AI$3))</f>
        <v>2.6832978399756596E-2</v>
      </c>
      <c r="AJ635" s="2" cm="1">
        <f t="array" ref="AJ635">[1]!table_weight[GKPositioning]*(('F+ , F-'!AJ$2-[1]!tbl_gk[[#This Row],[GKPositioning]])/('F+ , F-'!AJ$2-'F+ , F-'!AJ$3))</f>
        <v>2.2704827876717123E-2</v>
      </c>
      <c r="AK635" s="2" cm="1">
        <f t="array" ref="AK635">[1]!table_weight[GKReflexes]*(('F+ , F-'!AK$2-[1]!tbl_gk[[#This Row],[GKReflexes]])/('F+ , F-'!AK$2-'F+ , F-'!AK$3))</f>
        <v>4.7371801372409796E-2</v>
      </c>
    </row>
    <row r="636" spans="1:37" x14ac:dyDescent="0.55000000000000004">
      <c r="A636" s="7">
        <f>[1]!tbl_gk[[#This Row],[ID]]</f>
        <v>222221</v>
      </c>
      <c r="B636" s="1" cm="1">
        <f t="array" ref="B636">[1]!table_weight[ValueEUR]*(('F+ , F-'!B$2-[1]!tbl_gk[[#This Row],[ValueEUR]])/('F+ , F-'!B$2-'F+ , F-'!B$3))</f>
        <v>1.5155438400533223E-4</v>
      </c>
      <c r="C636" s="1" cm="1">
        <f t="array" ref="C636">[1]!table_weight[WageEUR]*(('F+ , F-'!C$2-[1]!tbl_gk[[#This Row],[WageEUR]])/('F+ , F-'!C$2-'F+ , F-'!C$3))</f>
        <v>2.3472561185650898E-4</v>
      </c>
      <c r="D636" s="1" cm="1">
        <f t="array" ref="D636">[1]!table_weight[Crossing]*(('F+ , F-'!D$2-[1]!tbl_gk[[#This Row],[Crossing]])/('F+ , F-'!D$2-'F+ , F-'!D$3))</f>
        <v>2.9141914719869291E-2</v>
      </c>
      <c r="E636" s="1" cm="1">
        <f t="array" ref="E636">[1]!table_weight[Finishing]*(('F+ , F-'!E$2-[1]!tbl_gk[[#This Row],[Finishing]])/('F+ , F-'!E$2-'F+ , F-'!E$3))</f>
        <v>1.2977258898691668E-2</v>
      </c>
      <c r="F636" s="1" cm="1">
        <f t="array" ref="F636">[1]!table_weight[HeadingAccuracy]*(('F+ , F-'!F$2-[1]!tbl_gk[[#This Row],[HeadingAccuracy]])/('F+ , F-'!F$2-'F+ , F-'!F$3))</f>
        <v>1.00216539308148E-2</v>
      </c>
      <c r="G636" s="1" cm="1">
        <f t="array" ref="G636">[1]!table_weight[ShortPassing]*(('F+ , F-'!G$2-[1]!tbl_gk[[#This Row],[ShortPassing]])/('F+ , F-'!G$2-'F+ , F-'!G$3))</f>
        <v>5.7659964066562854E-2</v>
      </c>
      <c r="H636" s="1" cm="1">
        <f t="array" ref="H636">[1]!table_weight[Volleys]*(('F+ , F-'!H$2-[1]!tbl_gk[[#This Row],[Volleys]])/('F+ , F-'!H$2-'F+ , F-'!H$3))</f>
        <v>8.1017446859167619E-4</v>
      </c>
      <c r="I636" s="1" cm="1">
        <f t="array" ref="I636">[1]!table_weight[Dribbling]*(('F+ , F-'!I$2-[1]!tbl_gk[[#This Row],[Dribbling]])/('F+ , F-'!I$2-'F+ , F-'!I$3))</f>
        <v>1.6623929766613008E-2</v>
      </c>
      <c r="J636" s="1" cm="1">
        <f t="array" ref="J636">[1]!table_weight[Curve]*(('F+ , F-'!J$2-[1]!tbl_gk[[#This Row],[Curve]])/('F+ , F-'!J$2-'F+ , F-'!J$3))</f>
        <v>8.9578474123651938E-3</v>
      </c>
      <c r="K636" s="1" cm="1">
        <f t="array" ref="K636">[1]!table_weight[FKAccuracy]*(('F+ , F-'!K$2-[1]!tbl_gk[[#This Row],[FKAccuracy]])/('F+ , F-'!K$2-'F+ , F-'!K$3))</f>
        <v>8.6705202312138564E-3</v>
      </c>
      <c r="L636" s="1" cm="1">
        <f t="array" ref="L636">[1]!table_weight[LongPassing]*(('F+ , F-'!L$2-[1]!tbl_gk[[#This Row],[LongPassing]])/('F+ , F-'!L$2-'F+ , F-'!L$3))</f>
        <v>2.8154053203941515E-2</v>
      </c>
      <c r="M636" s="1" cm="1">
        <f t="array" ref="M636">[1]!table_weight[BallControl]*(('F+ , F-'!M$2-[1]!tbl_gk[[#This Row],[BallControl]])/('F+ , F-'!M$2-'F+ , F-'!M$3))</f>
        <v>1.4776826459211564E-2</v>
      </c>
      <c r="N636" s="1" cm="1">
        <f t="array" ref="N636">[1]!table_weight[Acceleration]*(('F+ , F-'!N$2-[1]!tbl_gk[[#This Row],[Acceleration]])/('F+ , F-'!N$2-'F+ , F-'!N$3))</f>
        <v>6.7646164032999796E-3</v>
      </c>
      <c r="O636" s="1" cm="1">
        <f t="array" ref="O636">[1]!table_weight[SprintSpeed]*(('F+ , F-'!O$2-[1]!tbl_gk[[#This Row],[SprintSpeed]])/('F+ , F-'!O$2-'F+ , F-'!O$3))</f>
        <v>7.8710069972619326E-3</v>
      </c>
      <c r="P636" s="1" cm="1">
        <f t="array" ref="P636">[1]!table_weight[Agility]*(('F+ , F-'!P$2-[1]!tbl_gk[[#This Row],[Agility]])/('F+ , F-'!P$2-'F+ , F-'!P$3))</f>
        <v>3.5103320774145116E-3</v>
      </c>
      <c r="Q636" s="1" cm="1">
        <f t="array" ref="Q636">[1]!table_weight[Reactions]*(('F+ , F-'!Q$2-[1]!tbl_gk[[#This Row],[Reactions]])/('F+ , F-'!Q$2-'F+ , F-'!Q$3))</f>
        <v>1.4437976002021271E-3</v>
      </c>
      <c r="R636" s="1" cm="1">
        <f t="array" ref="R636">[1]!table_weight[Balance]*(('F+ , F-'!R$2-[1]!tbl_gk[[#This Row],[Balance]])/('F+ , F-'!R$2-'F+ , F-'!R$3))</f>
        <v>2.1109752084587947E-3</v>
      </c>
      <c r="S636" s="1" cm="1">
        <f t="array" ref="S636">[1]!table_weight[ShotPower]*(('F+ , F-'!S$2-[1]!tbl_gk[[#This Row],[ShotPower]])/('F+ , F-'!S$2-'F+ , F-'!S$3))</f>
        <v>6.4926873789576834E-3</v>
      </c>
      <c r="T636" s="1" cm="1">
        <f t="array" ref="T636">[1]!table_weight[Jumping]*(('F+ , F-'!T$2-[1]!tbl_gk[[#This Row],[Jumping]])/('F+ , F-'!T$2-'F+ , F-'!T$3))</f>
        <v>2.5761307987477505E-3</v>
      </c>
      <c r="U636" s="1" cm="1">
        <f t="array" ref="U636">[1]!table_weight[Stamina]*(('F+ , F-'!U$2-[1]!tbl_gk[[#This Row],[Stamina]])/('F+ , F-'!U$2-'F+ , F-'!U$3))</f>
        <v>8.5871026624924993E-3</v>
      </c>
      <c r="V636" s="1" cm="1">
        <f t="array" ref="V636">[1]!table_weight[Strength]*(('F+ , F-'!V$2-[1]!tbl_gk[[#This Row],[Strength]])/('F+ , F-'!V$2-'F+ , F-'!V$3))</f>
        <v>4.2592029205962806E-2</v>
      </c>
      <c r="W636" s="1" cm="1">
        <f t="array" ref="W636">[1]!table_weight[LongShots]*(('F+ , F-'!W$2-[1]!tbl_gk[[#This Row],[LongShots]])/('F+ , F-'!W$2-'F+ , F-'!W$3))</f>
        <v>7.271809864432606E-3</v>
      </c>
      <c r="X636" s="1" cm="1">
        <f t="array" ref="X636">[1]!table_weight[Aggression]*(('F+ , F-'!X$2-[1]!tbl_gk[[#This Row],[Aggression]])/('F+ , F-'!X$2-'F+ , F-'!X$3))</f>
        <v>1.5819896562214757E-2</v>
      </c>
      <c r="Y636" s="1" cm="1">
        <f t="array" ref="Y636">[1]!table_weight[Interceptions]*(('F+ , F-'!Y$2-[1]!tbl_gk[[#This Row],[Interceptions]])/('F+ , F-'!Y$2-'F+ , F-'!Y$3))</f>
        <v>1.5236173049287543E-2</v>
      </c>
      <c r="Z636" s="1" cm="1">
        <f t="array" ref="Z636">[1]!table_weight[Positioning]*(('F+ , F-'!Z$2-[1]!tbl_gk[[#This Row],[Positioning]])/('F+ , F-'!Z$2-'F+ , F-'!Z$3))</f>
        <v>0</v>
      </c>
      <c r="AA636" s="1" cm="1">
        <f t="array" ref="AA636">[1]!table_weight[Vision]*(('F+ , F-'!AA$2-[1]!tbl_gk[[#This Row],[Vision]])/('F+ , F-'!AA$2-'F+ , F-'!AA$3))</f>
        <v>2.9104553290741252E-2</v>
      </c>
      <c r="AB636" s="1" cm="1">
        <f t="array" ref="AB636">[1]!table_weight[Penalties]*(('F+ , F-'!AB$2-[1]!tbl_gk[[#This Row],[Penalties]])/('F+ , F-'!AB$2-'F+ , F-'!AB$3))</f>
        <v>1.9965013690294879E-3</v>
      </c>
      <c r="AC636" s="1" cm="1">
        <f t="array" ref="AC636">[1]!table_weight[Composure]*(('F+ , F-'!AC$2-[1]!tbl_gk[[#This Row],[Composure]])/('F+ , F-'!AC$2-'F+ , F-'!AC$3))</f>
        <v>2.6153000389626249E-3</v>
      </c>
      <c r="AD636" s="1" cm="1">
        <f t="array" ref="AD636">[1]!table_weight[Marking]*(('F+ , F-'!AD$2-[1]!tbl_gk[[#This Row],[Marking]])/('F+ , F-'!AD$2-'F+ , F-'!AD$3))</f>
        <v>2.9972168700492414E-2</v>
      </c>
      <c r="AE636" s="1" cm="1">
        <f t="array" ref="AE636">[1]!table_weight[StandingTackle]*(('F+ , F-'!AE$2-[1]!tbl_gk[[#This Row],[StandingTackle]])/('F+ , F-'!AE$2-'F+ , F-'!AE$3))</f>
        <v>3.1383600467551613E-2</v>
      </c>
      <c r="AF636" s="1" cm="1">
        <f t="array" ref="AF636">[1]!table_weight[SlidingTackle]*(('F+ , F-'!AF$2-[1]!tbl_gk[[#This Row],[SlidingTackle]])/('F+ , F-'!AF$2-'F+ , F-'!AF$3))</f>
        <v>5.230600077925268E-3</v>
      </c>
      <c r="AG636" s="1" cm="1">
        <f t="array" ref="AG636">[1]!table_weight[GKDiving]*(('F+ , F-'!AG$2-[1]!tbl_gk[[#This Row],[GKDiving]])/('F+ , F-'!AG$2-'F+ , F-'!AG$3))</f>
        <v>4.4411063786634182E-2</v>
      </c>
      <c r="AH636" s="1" cm="1">
        <f t="array" ref="AH636">[1]!table_weight[GKHandling]*(('F+ , F-'!AH$2-[1]!tbl_gk[[#This Row],[GKHandling]])/('F+ , F-'!AH$2-'F+ , F-'!AH$3))</f>
        <v>5.5253898757952898E-2</v>
      </c>
      <c r="AI636" s="1" cm="1">
        <f t="array" ref="AI636">[1]!table_weight[GKKicking]*(('F+ , F-'!AI$2-[1]!tbl_gk[[#This Row],[GKKicking]])/('F+ , F-'!AI$2-'F+ , F-'!AI$3))</f>
        <v>2.9516276239732256E-2</v>
      </c>
      <c r="AJ636" s="1" cm="1">
        <f t="array" ref="AJ636">[1]!table_weight[GKPositioning]*(('F+ , F-'!AJ$2-[1]!tbl_gk[[#This Row],[GKPositioning]])/('F+ , F-'!AJ$2-'F+ , F-'!AJ$3))</f>
        <v>1.6397931244295699E-2</v>
      </c>
      <c r="AK636" s="1" cm="1">
        <f t="array" ref="AK636">[1]!table_weight[GKReflexes]*(('F+ , F-'!AK$2-[1]!tbl_gk[[#This Row],[GKReflexes]])/('F+ , F-'!AK$2-'F+ , F-'!AK$3))</f>
        <v>4.3727816651455198E-2</v>
      </c>
    </row>
    <row r="637" spans="1:37" x14ac:dyDescent="0.55000000000000004">
      <c r="A637" s="8">
        <f>[1]!tbl_gk[[#This Row],[ID]]</f>
        <v>222229</v>
      </c>
      <c r="B637" s="2" cm="1">
        <f t="array" ref="B637">[1]!table_weight[ValueEUR]*(('F+ , F-'!B$2-[1]!tbl_gk[[#This Row],[ValueEUR]])/('F+ , F-'!B$2-'F+ , F-'!B$3))</f>
        <v>2.4415380396785701E-4</v>
      </c>
      <c r="C637" s="2" cm="1">
        <f t="array" ref="C637">[1]!table_weight[WageEUR]*(('F+ , F-'!C$2-[1]!tbl_gk[[#This Row],[WageEUR]])/('F+ , F-'!C$2-'F+ , F-'!C$3))</f>
        <v>2.3472561185650898E-4</v>
      </c>
      <c r="D637" s="2" cm="1">
        <f t="array" ref="D637">[1]!table_weight[Crossing]*(('F+ , F-'!D$2-[1]!tbl_gk[[#This Row],[Crossing]])/('F+ , F-'!D$2-'F+ , F-'!D$3))</f>
        <v>3.6987814836757178E-2</v>
      </c>
      <c r="E637" s="2" cm="1">
        <f t="array" ref="E637">[1]!table_weight[Finishing]*(('F+ , F-'!E$2-[1]!tbl_gk[[#This Row],[Finishing]])/('F+ , F-'!E$2-'F+ , F-'!E$3))</f>
        <v>6.9877547916032071E-3</v>
      </c>
      <c r="F637" s="2" cm="1">
        <f t="array" ref="F637">[1]!table_weight[HeadingAccuracy]*(('F+ , F-'!F$2-[1]!tbl_gk[[#This Row],[HeadingAccuracy]])/('F+ , F-'!F$2-'F+ , F-'!F$3))</f>
        <v>1.1691929585950599E-2</v>
      </c>
      <c r="G637" s="2" cm="1">
        <f t="array" ref="G637">[1]!table_weight[ShortPassing]*(('F+ , F-'!G$2-[1]!tbl_gk[[#This Row],[ShortPassing]])/('F+ , F-'!G$2-'F+ , F-'!G$3))</f>
        <v>5.7659964066562854E-2</v>
      </c>
      <c r="H637" s="2" cm="1">
        <f t="array" ref="H637">[1]!table_weight[Volleys]*(('F+ , F-'!H$2-[1]!tbl_gk[[#This Row],[Volleys]])/('F+ , F-'!H$2-'F+ , F-'!H$3))</f>
        <v>1.6203489371833524E-3</v>
      </c>
      <c r="I637" s="2" cm="1">
        <f t="array" ref="I637">[1]!table_weight[Dribbling]*(('F+ , F-'!I$2-[1]!tbl_gk[[#This Row],[Dribbling]])/('F+ , F-'!I$2-'F+ , F-'!I$3))</f>
        <v>1.9557564431309422E-2</v>
      </c>
      <c r="J637" s="2" cm="1">
        <f t="array" ref="J637">[1]!table_weight[Curve]*(('F+ , F-'!J$2-[1]!tbl_gk[[#This Row],[Curve]])/('F+ , F-'!J$2-'F+ , F-'!J$3))</f>
        <v>9.295879390190295E-3</v>
      </c>
      <c r="K637" s="2" cm="1">
        <f t="array" ref="K637">[1]!table_weight[FKAccuracy]*(('F+ , F-'!K$2-[1]!tbl_gk[[#This Row],[FKAccuracy]])/('F+ , F-'!K$2-'F+ , F-'!K$3))</f>
        <v>9.2789777912990392E-3</v>
      </c>
      <c r="L637" s="2" cm="1">
        <f t="array" ref="L637">[1]!table_weight[LongPassing]*(('F+ , F-'!L$2-[1]!tbl_gk[[#This Row],[LongPassing]])/('F+ , F-'!L$2-'F+ , F-'!L$3))</f>
        <v>2.1115539902956136E-2</v>
      </c>
      <c r="M637" s="2" cm="1">
        <f t="array" ref="M637">[1]!table_weight[BallControl]*(('F+ , F-'!M$2-[1]!tbl_gk[[#This Row],[BallControl]])/('F+ , F-'!M$2-'F+ , F-'!M$3))</f>
        <v>1.0430701030031691E-2</v>
      </c>
      <c r="N637" s="2" cm="1">
        <f t="array" ref="N637">[1]!table_weight[Acceleration]*(('F+ , F-'!N$2-[1]!tbl_gk[[#This Row],[Acceleration]])/('F+ , F-'!N$2-'F+ , F-'!N$3))</f>
        <v>2.2548721344333262E-3</v>
      </c>
      <c r="O637" s="2" cm="1">
        <f t="array" ref="O637">[1]!table_weight[SprintSpeed]*(('F+ , F-'!O$2-[1]!tbl_gk[[#This Row],[SprintSpeed]])/('F+ , F-'!O$2-'F+ , F-'!O$3))</f>
        <v>4.4977182841496755E-3</v>
      </c>
      <c r="P637" s="2" cm="1">
        <f t="array" ref="P637">[1]!table_weight[Agility]*(('F+ , F-'!P$2-[1]!tbl_gk[[#This Row],[Agility]])/('F+ , F-'!P$2-'F+ , F-'!P$3))</f>
        <v>7.0206641548290242E-4</v>
      </c>
      <c r="Q637" s="2" cm="1">
        <f t="array" ref="Q637">[1]!table_weight[Reactions]*(('F+ , F-'!Q$2-[1]!tbl_gk[[#This Row],[Reactions]])/('F+ , F-'!Q$2-'F+ , F-'!Q$3))</f>
        <v>1.2891050001804705E-3</v>
      </c>
      <c r="R637" s="2" cm="1">
        <f t="array" ref="R637">[1]!table_weight[Balance]*(('F+ , F-'!R$2-[1]!tbl_gk[[#This Row],[Balance]])/('F+ , F-'!R$2-'F+ , F-'!R$3))</f>
        <v>1.0554876042293973E-3</v>
      </c>
      <c r="S637" s="2" cm="1">
        <f t="array" ref="S637">[1]!table_weight[ShotPower]*(('F+ , F-'!S$2-[1]!tbl_gk[[#This Row],[ShotPower]])/('F+ , F-'!S$2-'F+ , F-'!S$3))</f>
        <v>6.7523948741159906E-3</v>
      </c>
      <c r="T637" s="2" cm="1">
        <f t="array" ref="T637">[1]!table_weight[Jumping]*(('F+ , F-'!T$2-[1]!tbl_gk[[#This Row],[Jumping]])/('F+ , F-'!T$2-'F+ , F-'!T$3))</f>
        <v>2.2326466922480506E-3</v>
      </c>
      <c r="U637" s="2" cm="1">
        <f t="array" ref="U637">[1]!table_weight[Stamina]*(('F+ , F-'!U$2-[1]!tbl_gk[[#This Row],[Stamina]])/('F+ , F-'!U$2-'F+ , F-'!U$3))</f>
        <v>1.6315495058735752E-2</v>
      </c>
      <c r="V637" s="2" cm="1">
        <f t="array" ref="V637">[1]!table_weight[Strength]*(('F+ , F-'!V$2-[1]!tbl_gk[[#This Row],[Strength]])/('F+ , F-'!V$2-'F+ , F-'!V$3))</f>
        <v>1.5084677010445158E-2</v>
      </c>
      <c r="W637" s="2" cm="1">
        <f t="array" ref="W637">[1]!table_weight[LongShots]*(('F+ , F-'!W$2-[1]!tbl_gk[[#This Row],[LongShots]])/('F+ , F-'!W$2-'F+ , F-'!W$3))</f>
        <v>7.0121023692742987E-3</v>
      </c>
      <c r="X637" s="2" cm="1">
        <f t="array" ref="X637">[1]!table_weight[Aggression]*(('F+ , F-'!X$2-[1]!tbl_gk[[#This Row],[Aggression]])/('F+ , F-'!X$2-'F+ , F-'!X$3))</f>
        <v>1.7036811682385123E-2</v>
      </c>
      <c r="Y637" s="2" cm="1">
        <f t="array" ref="Y637">[1]!table_weight[Interceptions]*(('F+ , F-'!Y$2-[1]!tbl_gk[[#This Row],[Interceptions]])/('F+ , F-'!Y$2-'F+ , F-'!Y$3))</f>
        <v>1.5928726369709705E-2</v>
      </c>
      <c r="Z637" s="2" cm="1">
        <f t="array" ref="Z637">[1]!table_weight[Positioning]*(('F+ , F-'!Z$2-[1]!tbl_gk[[#This Row],[Positioning]])/('F+ , F-'!Z$2-'F+ , F-'!Z$3))</f>
        <v>1.0352229320893639E-3</v>
      </c>
      <c r="AA637" s="2" cm="1">
        <f t="array" ref="AA637">[1]!table_weight[Vision]*(('F+ , F-'!AA$2-[1]!tbl_gk[[#This Row],[Vision]])/('F+ , F-'!AA$2-'F+ , F-'!AA$3))</f>
        <v>1.9876280296115975E-2</v>
      </c>
      <c r="AB637" s="2" cm="1">
        <f t="array" ref="AB637">[1]!table_weight[Penalties]*(('F+ , F-'!AB$2-[1]!tbl_gk[[#This Row],[Penalties]])/('F+ , F-'!AB$2-'F+ , F-'!AB$3))</f>
        <v>1.9965013690294879E-3</v>
      </c>
      <c r="AC637" s="2" cm="1">
        <f t="array" ref="AC637">[1]!table_weight[Composure]*(('F+ , F-'!AC$2-[1]!tbl_gk[[#This Row],[Composure]])/('F+ , F-'!AC$2-'F+ , F-'!AC$3))</f>
        <v>1.8680714564018749E-3</v>
      </c>
      <c r="AD637" s="2" cm="1">
        <f t="array" ref="AD637">[1]!table_weight[Marking]*(('F+ , F-'!AD$2-[1]!tbl_gk[[#This Row],[Marking]])/('F+ , F-'!AD$2-'F+ , F-'!AD$3))</f>
        <v>2.0507273321389546E-2</v>
      </c>
      <c r="AE637" s="2" cm="1">
        <f t="array" ref="AE637">[1]!table_weight[StandingTackle]*(('F+ , F-'!AE$2-[1]!tbl_gk[[#This Row],[StandingTackle]])/('F+ , F-'!AE$2-'F+ , F-'!AE$3))</f>
        <v>1.7933485981458063E-2</v>
      </c>
      <c r="AF637" s="2" cm="1">
        <f t="array" ref="AF637">[1]!table_weight[SlidingTackle]*(('F+ , F-'!AF$2-[1]!tbl_gk[[#This Row],[SlidingTackle]])/('F+ , F-'!AF$2-'F+ , F-'!AF$3))</f>
        <v>5.977828660486021E-3</v>
      </c>
      <c r="AG637" s="2" cm="1">
        <f t="array" ref="AG637">[1]!table_weight[GKDiving]*(('F+ , F-'!AG$2-[1]!tbl_gk[[#This Row],[GKDiving]])/('F+ , F-'!AG$2-'F+ , F-'!AG$3))</f>
        <v>3.5870474596896844E-2</v>
      </c>
      <c r="AH637" s="2" cm="1">
        <f t="array" ref="AH637">[1]!table_weight[GKHandling]*(('F+ , F-'!AH$2-[1]!tbl_gk[[#This Row],[GKHandling]])/('F+ , F-'!AH$2-'F+ , F-'!AH$3))</f>
        <v>3.9212444279837541E-2</v>
      </c>
      <c r="AI637" s="2" cm="1">
        <f t="array" ref="AI637">[1]!table_weight[GKKicking]*(('F+ , F-'!AI$2-[1]!tbl_gk[[#This Row],[GKKicking]])/('F+ , F-'!AI$2-'F+ , F-'!AI$3))</f>
        <v>3.0410708853057477E-2</v>
      </c>
      <c r="AJ637" s="2" cm="1">
        <f t="array" ref="AJ637">[1]!table_weight[GKPositioning]*(('F+ , F-'!AJ$2-[1]!tbl_gk[[#This Row],[GKPositioning]])/('F+ , F-'!AJ$2-'F+ , F-'!AJ$3))</f>
        <v>1.7028620907537841E-2</v>
      </c>
      <c r="AK637" s="2" cm="1">
        <f t="array" ref="AK637">[1]!table_weight[GKReflexes]*(('F+ , F-'!AK$2-[1]!tbl_gk[[#This Row],[GKReflexes]])/('F+ , F-'!AK$2-'F+ , F-'!AK$3))</f>
        <v>3.4617854849068701E-2</v>
      </c>
    </row>
    <row r="638" spans="1:37" x14ac:dyDescent="0.55000000000000004">
      <c r="A638" s="7">
        <f>[1]!tbl_gk[[#This Row],[ID]]</f>
        <v>222263</v>
      </c>
      <c r="B638" s="1" cm="1">
        <f t="array" ref="B638">[1]!table_weight[ValueEUR]*(('F+ , F-'!B$2-[1]!tbl_gk[[#This Row],[ValueEUR]])/('F+ , F-'!B$2-'F+ , F-'!B$3))</f>
        <v>4.6021911721374819E-4</v>
      </c>
      <c r="C638" s="1" cm="1">
        <f t="array" ref="C638">[1]!table_weight[WageEUR]*(('F+ , F-'!C$2-[1]!tbl_gk[[#This Row],[WageEUR]])/('F+ , F-'!C$2-'F+ , F-'!C$3))</f>
        <v>5.4769309433185431E-4</v>
      </c>
      <c r="D638" s="1" cm="1">
        <f t="array" ref="D638">[1]!table_weight[Crossing]*(('F+ , F-'!D$2-[1]!tbl_gk[[#This Row],[Crossing]])/('F+ , F-'!D$2-'F+ , F-'!D$3))</f>
        <v>3.4746129089074922E-2</v>
      </c>
      <c r="E638" s="1" cm="1">
        <f t="array" ref="E638">[1]!table_weight[Finishing]*(('F+ , F-'!E$2-[1]!tbl_gk[[#This Row],[Finishing]])/('F+ , F-'!E$2-'F+ , F-'!E$3))</f>
        <v>9.9825068451474385E-3</v>
      </c>
      <c r="F638" s="1" cm="1">
        <f t="array" ref="F638">[1]!table_weight[HeadingAccuracy]*(('F+ , F-'!F$2-[1]!tbl_gk[[#This Row],[HeadingAccuracy]])/('F+ , F-'!F$2-'F+ , F-'!F$3))</f>
        <v>1.00216539308148E-2</v>
      </c>
      <c r="G638" s="1" cm="1">
        <f t="array" ref="G638">[1]!table_weight[ShortPassing]*(('F+ , F-'!G$2-[1]!tbl_gk[[#This Row],[ShortPassing]])/('F+ , F-'!G$2-'F+ , F-'!G$3))</f>
        <v>5.0628261131616156E-2</v>
      </c>
      <c r="H638" s="1" cm="1">
        <f t="array" ref="H638">[1]!table_weight[Volleys]*(('F+ , F-'!H$2-[1]!tbl_gk[[#This Row],[Volleys]])/('F+ , F-'!H$2-'F+ , F-'!H$3))</f>
        <v>1.3888705175857305E-3</v>
      </c>
      <c r="I638" s="1" cm="1">
        <f t="array" ref="I638">[1]!table_weight[Dribbling]*(('F+ , F-'!I$2-[1]!tbl_gk[[#This Row],[Dribbling]])/('F+ , F-'!I$2-'F+ , F-'!I$3))</f>
        <v>1.8579686209743949E-2</v>
      </c>
      <c r="J638" s="1" cm="1">
        <f t="array" ref="J638">[1]!table_weight[Curve]*(('F+ , F-'!J$2-[1]!tbl_gk[[#This Row],[Curve]])/('F+ , F-'!J$2-'F+ , F-'!J$3))</f>
        <v>9.1268634012777444E-3</v>
      </c>
      <c r="K638" s="1" cm="1">
        <f t="array" ref="K638">[1]!table_weight[FKAccuracy]*(('F+ , F-'!K$2-[1]!tbl_gk[[#This Row],[FKAccuracy]])/('F+ , F-'!K$2-'F+ , F-'!K$3))</f>
        <v>8.5184058411925615E-3</v>
      </c>
      <c r="L638" s="1" cm="1">
        <f t="array" ref="L638">[1]!table_weight[LongPassing]*(('F+ , F-'!L$2-[1]!tbl_gk[[#This Row],[LongPassing]])/('F+ , F-'!L$2-'F+ , F-'!L$3))</f>
        <v>2.3822660403335128E-2</v>
      </c>
      <c r="M638" s="1" cm="1">
        <f t="array" ref="M638">[1]!table_weight[BallControl]*(('F+ , F-'!M$2-[1]!tbl_gk[[#This Row],[BallControl]])/('F+ , F-'!M$2-'F+ , F-'!M$3))</f>
        <v>1.3907601373375588E-2</v>
      </c>
      <c r="N638" s="1" cm="1">
        <f t="array" ref="N638">[1]!table_weight[Acceleration]*(('F+ , F-'!N$2-[1]!tbl_gk[[#This Row],[Acceleration]])/('F+ , F-'!N$2-'F+ , F-'!N$3))</f>
        <v>5.4116931226399828E-3</v>
      </c>
      <c r="O638" s="1" cm="1">
        <f t="array" ref="O638">[1]!table_weight[SprintSpeed]*(('F+ , F-'!O$2-[1]!tbl_gk[[#This Row],[SprintSpeed]])/('F+ , F-'!O$2-'F+ , F-'!O$3))</f>
        <v>5.3410404624277394E-3</v>
      </c>
      <c r="P638" s="1" cm="1">
        <f t="array" ref="P638">[1]!table_weight[Agility]*(('F+ , F-'!P$2-[1]!tbl_gk[[#This Row],[Agility]])/('F+ , F-'!P$2-'F+ , F-'!P$3))</f>
        <v>2.5742435234373086E-3</v>
      </c>
      <c r="Q638" s="1" cm="1">
        <f t="array" ref="Q638">[1]!table_weight[Reactions]*(('F+ , F-'!Q$2-[1]!tbl_gk[[#This Row],[Reactions]])/('F+ , F-'!Q$2-'F+ , F-'!Q$3))</f>
        <v>1.2375408001732517E-3</v>
      </c>
      <c r="R638" s="1" cm="1">
        <f t="array" ref="R638">[1]!table_weight[Balance]*(('F+ , F-'!R$2-[1]!tbl_gk[[#This Row],[Balance]])/('F+ , F-'!R$2-'F+ , F-'!R$3))</f>
        <v>1.0554876042293973E-3</v>
      </c>
      <c r="S638" s="1" cm="1">
        <f t="array" ref="S638">[1]!table_weight[ShotPower]*(('F+ , F-'!S$2-[1]!tbl_gk[[#This Row],[ShotPower]])/('F+ , F-'!S$2-'F+ , F-'!S$3))</f>
        <v>6.7523948741159906E-3</v>
      </c>
      <c r="T638" s="1" cm="1">
        <f t="array" ref="T638">[1]!table_weight[Jumping]*(('F+ , F-'!T$2-[1]!tbl_gk[[#This Row],[Jumping]])/('F+ , F-'!T$2-'F+ , F-'!T$3))</f>
        <v>1.8032915591234251E-3</v>
      </c>
      <c r="U638" s="1" cm="1">
        <f t="array" ref="U638">[1]!table_weight[Stamina]*(('F+ , F-'!U$2-[1]!tbl_gk[[#This Row],[Stamina]])/('F+ , F-'!U$2-'F+ , F-'!U$3))</f>
        <v>1.4598074526237249E-2</v>
      </c>
      <c r="V638" s="1" cm="1">
        <f t="array" ref="V638">[1]!table_weight[Strength]*(('F+ , F-'!V$2-[1]!tbl_gk[[#This Row],[Strength]])/('F+ , F-'!V$2-'F+ , F-'!V$3))</f>
        <v>3.0169354020890316E-2</v>
      </c>
      <c r="W638" s="1" cm="1">
        <f t="array" ref="W638">[1]!table_weight[LongShots]*(('F+ , F-'!W$2-[1]!tbl_gk[[#This Row],[LongShots]])/('F+ , F-'!W$2-'F+ , F-'!W$3))</f>
        <v>6.7523948741159906E-3</v>
      </c>
      <c r="X638" s="1" cm="1">
        <f t="array" ref="X638">[1]!table_weight[Aggression]*(('F+ , F-'!X$2-[1]!tbl_gk[[#This Row],[Aggression]])/('F+ , F-'!X$2-'F+ , F-'!X$3))</f>
        <v>1.460298144204439E-2</v>
      </c>
      <c r="Y638" s="1" cm="1">
        <f t="array" ref="Y638">[1]!table_weight[Interceptions]*(('F+ , F-'!Y$2-[1]!tbl_gk[[#This Row],[Interceptions]])/('F+ , F-'!Y$2-'F+ , F-'!Y$3))</f>
        <v>2.2161706253509151E-2</v>
      </c>
      <c r="Z638" s="1" cm="1">
        <f t="array" ref="Z638">[1]!table_weight[Positioning]*(('F+ , F-'!Z$2-[1]!tbl_gk[[#This Row],[Positioning]])/('F+ , F-'!Z$2-'F+ , F-'!Z$3))</f>
        <v>1.1831119223878444E-3</v>
      </c>
      <c r="AA638" s="1" cm="1">
        <f t="array" ref="AA638">[1]!table_weight[Vision]*(('F+ , F-'!AA$2-[1]!tbl_gk[[#This Row],[Vision]])/('F+ , F-'!AA$2-'F+ , F-'!AA$3))</f>
        <v>2.4845350370144972E-2</v>
      </c>
      <c r="AB638" s="1" cm="1">
        <f t="array" ref="AB638">[1]!table_weight[Penalties]*(('F+ , F-'!AB$2-[1]!tbl_gk[[#This Row],[Penalties]])/('F+ , F-'!AB$2-'F+ , F-'!AB$3))</f>
        <v>1.8007659406932635E-3</v>
      </c>
      <c r="AC638" s="1" cm="1">
        <f t="array" ref="AC638">[1]!table_weight[Composure]*(('F+ , F-'!AC$2-[1]!tbl_gk[[#This Row],[Composure]])/('F+ , F-'!AC$2-'F+ , F-'!AC$3))</f>
        <v>2.134938807316428E-3</v>
      </c>
      <c r="AD638" s="1" cm="1">
        <f t="array" ref="AD638">[1]!table_weight[Marking]*(('F+ , F-'!AD$2-[1]!tbl_gk[[#This Row],[Marking]])/('F+ , F-'!AD$2-'F+ , F-'!AD$3))</f>
        <v>1.8929790758205733E-2</v>
      </c>
      <c r="AE638" s="1" cm="1">
        <f t="array" ref="AE638">[1]!table_weight[StandingTackle]*(('F+ , F-'!AE$2-[1]!tbl_gk[[#This Row],[StandingTackle]])/('F+ , F-'!AE$2-'F+ , F-'!AE$3))</f>
        <v>2.241685747682258E-2</v>
      </c>
      <c r="AF638" s="1" cm="1">
        <f t="array" ref="AF638">[1]!table_weight[SlidingTackle]*(('F+ , F-'!AF$2-[1]!tbl_gk[[#This Row],[SlidingTackle]])/('F+ , F-'!AF$2-'F+ , F-'!AF$3))</f>
        <v>9.7139715732897855E-3</v>
      </c>
      <c r="AG638" s="1" cm="1">
        <f t="array" ref="AG638">[1]!table_weight[GKDiving]*(('F+ , F-'!AG$2-[1]!tbl_gk[[#This Row],[GKDiving]])/('F+ , F-'!AG$2-'F+ , F-'!AG$3))</f>
        <v>3.7578592434844307E-2</v>
      </c>
      <c r="AH638" s="1" cm="1">
        <f t="array" ref="AH638">[1]!table_weight[GKHandling]*(('F+ , F-'!AH$2-[1]!tbl_gk[[#This Row],[GKHandling]])/('F+ , F-'!AH$2-'F+ , F-'!AH$3))</f>
        <v>4.0994828110739248E-2</v>
      </c>
      <c r="AI638" s="1" cm="1">
        <f t="array" ref="AI638">[1]!table_weight[GKKicking]*(('F+ , F-'!AI$2-[1]!tbl_gk[[#This Row],[GKKicking]])/('F+ , F-'!AI$2-'F+ , F-'!AI$3))</f>
        <v>3.0410708853057477E-2</v>
      </c>
      <c r="AJ638" s="1" cm="1">
        <f t="array" ref="AJ638">[1]!table_weight[GKPositioning]*(('F+ , F-'!AJ$2-[1]!tbl_gk[[#This Row],[GKPositioning]])/('F+ , F-'!AJ$2-'F+ , F-'!AJ$3))</f>
        <v>1.5767241581053557E-2</v>
      </c>
      <c r="AK638" s="1" cm="1">
        <f t="array" ref="AK638">[1]!table_weight[GKReflexes]*(('F+ , F-'!AK$2-[1]!tbl_gk[[#This Row],[GKReflexes]])/('F+ , F-'!AK$2-'F+ , F-'!AK$3))</f>
        <v>3.6439847209545996E-2</v>
      </c>
    </row>
    <row r="639" spans="1:37" x14ac:dyDescent="0.55000000000000004">
      <c r="A639" s="8">
        <f>[1]!tbl_gk[[#This Row],[ID]]</f>
        <v>222274</v>
      </c>
      <c r="B639" s="2" cm="1">
        <f t="array" ref="B639">[1]!table_weight[ValueEUR]*(('F+ , F-'!B$2-[1]!tbl_gk[[#This Row],[ValueEUR]])/('F+ , F-'!B$2-'F+ , F-'!B$3))</f>
        <v>5.8954964042807441E-5</v>
      </c>
      <c r="C639" s="2" cm="1">
        <f t="array" ref="C639">[1]!table_weight[WageEUR]*(('F+ , F-'!C$2-[1]!tbl_gk[[#This Row],[WageEUR]])/('F+ , F-'!C$2-'F+ , F-'!C$3))</f>
        <v>2.3472561185650898E-4</v>
      </c>
      <c r="D639" s="2" cm="1">
        <f t="array" ref="D639">[1]!table_weight[Crossing]*(('F+ , F-'!D$2-[1]!tbl_gk[[#This Row],[Crossing]])/('F+ , F-'!D$2-'F+ , F-'!D$3))</f>
        <v>2.9141914719869291E-2</v>
      </c>
      <c r="E639" s="2" cm="1">
        <f t="array" ref="E639">[1]!table_weight[Finishing]*(('F+ , F-'!E$2-[1]!tbl_gk[[#This Row],[Finishing]])/('F+ , F-'!E$2-'F+ , F-'!E$3))</f>
        <v>1.3975509583206414E-2</v>
      </c>
      <c r="F639" s="2" cm="1">
        <f t="array" ref="F639">[1]!table_weight[HeadingAccuracy]*(('F+ , F-'!F$2-[1]!tbl_gk[[#This Row],[HeadingAccuracy]])/('F+ , F-'!F$2-'F+ , F-'!F$3))</f>
        <v>1.1274360672166649E-2</v>
      </c>
      <c r="G639" s="2" cm="1">
        <f t="array" ref="G639">[1]!table_weight[ShortPassing]*(('F+ , F-'!G$2-[1]!tbl_gk[[#This Row],[ShortPassing]])/('F+ , F-'!G$2-'F+ , F-'!G$3))</f>
        <v>4.9221920544626818E-2</v>
      </c>
      <c r="H639" s="2" cm="1">
        <f t="array" ref="H639">[1]!table_weight[Volleys]*(('F+ , F-'!H$2-[1]!tbl_gk[[#This Row],[Volleys]])/('F+ , F-'!H$2-'F+ , F-'!H$3))</f>
        <v>1.2731313077869197E-3</v>
      </c>
      <c r="I639" s="2" cm="1">
        <f t="array" ref="I639">[1]!table_weight[Dribbling]*(('F+ , F-'!I$2-[1]!tbl_gk[[#This Row],[Dribbling]])/('F+ , F-'!I$2-'F+ , F-'!I$3))</f>
        <v>1.5646051545047536E-2</v>
      </c>
      <c r="J639" s="2" cm="1">
        <f t="array" ref="J639">[1]!table_weight[Curve]*(('F+ , F-'!J$2-[1]!tbl_gk[[#This Row],[Curve]])/('F+ , F-'!J$2-'F+ , F-'!J$3))</f>
        <v>8.2817834567149896E-3</v>
      </c>
      <c r="K639" s="2" cm="1">
        <f t="array" ref="K639">[1]!table_weight[FKAccuracy]*(('F+ , F-'!K$2-[1]!tbl_gk[[#This Row],[FKAccuracy]])/('F+ , F-'!K$2-'F+ , F-'!K$3))</f>
        <v>9.1268634012777444E-3</v>
      </c>
      <c r="L639" s="2" cm="1">
        <f t="array" ref="L639">[1]!table_weight[LongPassing]*(('F+ , F-'!L$2-[1]!tbl_gk[[#This Row],[LongPassing]])/('F+ , F-'!L$2-'F+ , F-'!L$3))</f>
        <v>2.3822660403335128E-2</v>
      </c>
      <c r="M639" s="2" cm="1">
        <f t="array" ref="M639">[1]!table_weight[BallControl]*(('F+ , F-'!M$2-[1]!tbl_gk[[#This Row],[BallControl]])/('F+ , F-'!M$2-'F+ , F-'!M$3))</f>
        <v>1.3038376287539614E-2</v>
      </c>
      <c r="N639" s="2" cm="1">
        <f t="array" ref="N639">[1]!table_weight[Acceleration]*(('F+ , F-'!N$2-[1]!tbl_gk[[#This Row],[Acceleration]])/('F+ , F-'!N$2-'F+ , F-'!N$3))</f>
        <v>5.8626675495266484E-3</v>
      </c>
      <c r="O639" s="2" cm="1">
        <f t="array" ref="O639">[1]!table_weight[SprintSpeed]*(('F+ , F-'!O$2-[1]!tbl_gk[[#This Row],[SprintSpeed]])/('F+ , F-'!O$2-'F+ , F-'!O$3))</f>
        <v>8.1521143900212863E-3</v>
      </c>
      <c r="P639" s="2" cm="1">
        <f t="array" ref="P639">[1]!table_weight[Agility]*(('F+ , F-'!P$2-[1]!tbl_gk[[#This Row],[Agility]])/('F+ , F-'!P$2-'F+ , F-'!P$3))</f>
        <v>4.2123984928974139E-3</v>
      </c>
      <c r="Q639" s="2" cm="1">
        <f t="array" ref="Q639">[1]!table_weight[Reactions]*(('F+ , F-'!Q$2-[1]!tbl_gk[[#This Row],[Reactions]])/('F+ , F-'!Q$2-'F+ , F-'!Q$3))</f>
        <v>1.7016186002382209E-3</v>
      </c>
      <c r="R639" s="2" cm="1">
        <f t="array" ref="R639">[1]!table_weight[Balance]*(('F+ , F-'!R$2-[1]!tbl_gk[[#This Row],[Balance]])/('F+ , F-'!R$2-'F+ , F-'!R$3))</f>
        <v>1.3659251348851025E-3</v>
      </c>
      <c r="S639" s="2" cm="1">
        <f t="array" ref="S639">[1]!table_weight[ShotPower]*(('F+ , F-'!S$2-[1]!tbl_gk[[#This Row],[ShotPower]])/('F+ , F-'!S$2-'F+ , F-'!S$3))</f>
        <v>7.0121023692742987E-3</v>
      </c>
      <c r="T639" s="2" cm="1">
        <f t="array" ref="T639">[1]!table_weight[Jumping]*(('F+ , F-'!T$2-[1]!tbl_gk[[#This Row],[Jumping]])/('F+ , F-'!T$2-'F+ , F-'!T$3))</f>
        <v>3.6924541448717756E-3</v>
      </c>
      <c r="U639" s="2" cm="1">
        <f t="array" ref="U639">[1]!table_weight[Stamina]*(('F+ , F-'!U$2-[1]!tbl_gk[[#This Row],[Stamina]])/('F+ , F-'!U$2-'F+ , F-'!U$3))</f>
        <v>1.2021943727489499E-2</v>
      </c>
      <c r="V639" s="2" cm="1">
        <f t="array" ref="V639">[1]!table_weight[Strength]*(('F+ , F-'!V$2-[1]!tbl_gk[[#This Row],[Strength]])/('F+ , F-'!V$2-'F+ , F-'!V$3))</f>
        <v>3.9930027380590122E-2</v>
      </c>
      <c r="W639" s="2" cm="1">
        <f t="array" ref="W639">[1]!table_weight[LongShots]*(('F+ , F-'!W$2-[1]!tbl_gk[[#This Row],[LongShots]])/('F+ , F-'!W$2-'F+ , F-'!W$3))</f>
        <v>8.0509323499075268E-3</v>
      </c>
      <c r="X639" s="2" cm="1">
        <f t="array" ref="X639">[1]!table_weight[Aggression]*(('F+ , F-'!X$2-[1]!tbl_gk[[#This Row],[Aggression]])/('F+ , F-'!X$2-'F+ , F-'!X$3))</f>
        <v>1.7036811682385123E-2</v>
      </c>
      <c r="Y639" s="2" cm="1">
        <f t="array" ref="Y639">[1]!table_weight[Interceptions]*(('F+ , F-'!Y$2-[1]!tbl_gk[[#This Row],[Interceptions]])/('F+ , F-'!Y$2-'F+ , F-'!Y$3))</f>
        <v>1.5236173049287543E-2</v>
      </c>
      <c r="Z639" s="2" cm="1">
        <f t="array" ref="Z639">[1]!table_weight[Positioning]*(('F+ , F-'!Z$2-[1]!tbl_gk[[#This Row],[Positioning]])/('F+ , F-'!Z$2-'F+ , F-'!Z$3))</f>
        <v>8.8733394179088337E-4</v>
      </c>
      <c r="AA639" s="2" cm="1">
        <f t="array" ref="AA639">[1]!table_weight[Vision]*(('F+ , F-'!AA$2-[1]!tbl_gk[[#This Row],[Vision]])/('F+ , F-'!AA$2-'F+ , F-'!AA$3))</f>
        <v>2.200588175641412E-2</v>
      </c>
      <c r="AB639" s="2" cm="1">
        <f t="array" ref="AB639">[1]!table_weight[Penalties]*(('F+ , F-'!AB$2-[1]!tbl_gk[[#This Row],[Penalties]])/('F+ , F-'!AB$2-'F+ , F-'!AB$3))</f>
        <v>1.9573542833622431E-3</v>
      </c>
      <c r="AC639" s="2" cm="1">
        <f t="array" ref="AC639">[1]!table_weight[Composure]*(('F+ , F-'!AC$2-[1]!tbl_gk[[#This Row],[Composure]])/('F+ , F-'!AC$2-'F+ , F-'!AC$3))</f>
        <v>2.2950592178651603E-3</v>
      </c>
      <c r="AD639" s="2" cm="1">
        <f t="array" ref="AD639">[1]!table_weight[Marking]*(('F+ , F-'!AD$2-[1]!tbl_gk[[#This Row],[Marking]])/('F+ , F-'!AD$2-'F+ , F-'!AD$3))</f>
        <v>2.9972168700492414E-2</v>
      </c>
      <c r="AE639" s="2" cm="1">
        <f t="array" ref="AE639">[1]!table_weight[StandingTackle]*(('F+ , F-'!AE$2-[1]!tbl_gk[[#This Row],[StandingTackle]])/('F+ , F-'!AE$2-'F+ , F-'!AE$3))</f>
        <v>2.465854322450484E-2</v>
      </c>
      <c r="AF639" s="2" cm="1">
        <f t="array" ref="AF639">[1]!table_weight[SlidingTackle]*(('F+ , F-'!AF$2-[1]!tbl_gk[[#This Row],[SlidingTackle]])/('F+ , F-'!AF$2-'F+ , F-'!AF$3))</f>
        <v>3.7361429128037632E-3</v>
      </c>
      <c r="AG639" s="2" cm="1">
        <f t="array" ref="AG639">[1]!table_weight[GKDiving]*(('F+ , F-'!AG$2-[1]!tbl_gk[[#This Row],[GKDiving]])/('F+ , F-'!AG$2-'F+ , F-'!AG$3))</f>
        <v>4.4411063786634182E-2</v>
      </c>
      <c r="AH639" s="2" cm="1">
        <f t="array" ref="AH639">[1]!table_weight[GKHandling]*(('F+ , F-'!AH$2-[1]!tbl_gk[[#This Row],[GKHandling]])/('F+ , F-'!AH$2-'F+ , F-'!AH$3))</f>
        <v>5.168913109614949E-2</v>
      </c>
      <c r="AI639" s="2" cm="1">
        <f t="array" ref="AI639">[1]!table_weight[GKKicking]*(('F+ , F-'!AI$2-[1]!tbl_gk[[#This Row],[GKKicking]])/('F+ , F-'!AI$2-'F+ , F-'!AI$3))</f>
        <v>3.2199574079707916E-2</v>
      </c>
      <c r="AJ639" s="2" cm="1">
        <f t="array" ref="AJ639">[1]!table_weight[GKPositioning]*(('F+ , F-'!AJ$2-[1]!tbl_gk[[#This Row],[GKPositioning]])/('F+ , F-'!AJ$2-'F+ , F-'!AJ$3))</f>
        <v>2.2074138213474981E-2</v>
      </c>
      <c r="AK639" s="2" cm="1">
        <f t="array" ref="AK639">[1]!table_weight[GKReflexes]*(('F+ , F-'!AK$2-[1]!tbl_gk[[#This Row],[GKReflexes]])/('F+ , F-'!AK$2-'F+ , F-'!AK$3))</f>
        <v>4.1905824290977896E-2</v>
      </c>
    </row>
    <row r="640" spans="1:37" x14ac:dyDescent="0.55000000000000004">
      <c r="A640" s="7">
        <f>[1]!tbl_gk[[#This Row],[ID]]</f>
        <v>222342</v>
      </c>
      <c r="B640" s="1" cm="1">
        <f t="array" ref="B640">[1]!table_weight[ValueEUR]*(('F+ , F-'!B$2-[1]!tbl_gk[[#This Row],[ValueEUR]])/('F+ , F-'!B$2-'F+ , F-'!B$3))</f>
        <v>1.2840452901470104E-4</v>
      </c>
      <c r="C640" s="1" cm="1">
        <f t="array" ref="C640">[1]!table_weight[WageEUR]*(('F+ , F-'!C$2-[1]!tbl_gk[[#This Row],[WageEUR]])/('F+ , F-'!C$2-'F+ , F-'!C$3))</f>
        <v>3.9120935309418161E-4</v>
      </c>
      <c r="D640" s="1" cm="1">
        <f t="array" ref="D640">[1]!table_weight[Crossing]*(('F+ , F-'!D$2-[1]!tbl_gk[[#This Row],[Crossing]])/('F+ , F-'!D$2-'F+ , F-'!D$3))</f>
        <v>3.6987814836757178E-2</v>
      </c>
      <c r="E640" s="1" cm="1">
        <f t="array" ref="E640">[1]!table_weight[Finishing]*(('F+ , F-'!E$2-[1]!tbl_gk[[#This Row],[Finishing]])/('F+ , F-'!E$2-'F+ , F-'!E$3))</f>
        <v>1.0980757529662181E-2</v>
      </c>
      <c r="F640" s="1" cm="1">
        <f t="array" ref="F640">[1]!table_weight[HeadingAccuracy]*(('F+ , F-'!F$2-[1]!tbl_gk[[#This Row],[HeadingAccuracy]])/('F+ , F-'!F$2-'F+ , F-'!F$3))</f>
        <v>1.1274360672166649E-2</v>
      </c>
      <c r="G640" s="1" cm="1">
        <f t="array" ref="G640">[1]!table_weight[ShortPassing]*(('F+ , F-'!G$2-[1]!tbl_gk[[#This Row],[ShortPassing]])/('F+ , F-'!G$2-'F+ , F-'!G$3))</f>
        <v>4.9221920544626818E-2</v>
      </c>
      <c r="H640" s="1" cm="1">
        <f t="array" ref="H640">[1]!table_weight[Volleys]*(('F+ , F-'!H$2-[1]!tbl_gk[[#This Row],[Volleys]])/('F+ , F-'!H$2-'F+ , F-'!H$3))</f>
        <v>8.1017446859167619E-4</v>
      </c>
      <c r="I640" s="1" cm="1">
        <f t="array" ref="I640">[1]!table_weight[Dribbling]*(('F+ , F-'!I$2-[1]!tbl_gk[[#This Row],[Dribbling]])/('F+ , F-'!I$2-'F+ , F-'!I$3))</f>
        <v>1.4668173323482065E-2</v>
      </c>
      <c r="J640" s="1" cm="1">
        <f t="array" ref="J640">[1]!table_weight[Curve]*(('F+ , F-'!J$2-[1]!tbl_gk[[#This Row],[Curve]])/('F+ , F-'!J$2-'F+ , F-'!J$3))</f>
        <v>9.295879390190295E-3</v>
      </c>
      <c r="K640" s="1" cm="1">
        <f t="array" ref="K640">[1]!table_weight[FKAccuracy]*(('F+ , F-'!K$2-[1]!tbl_gk[[#This Row],[FKAccuracy]])/('F+ , F-'!K$2-'F+ , F-'!K$3))</f>
        <v>8.5184058411925615E-3</v>
      </c>
      <c r="L640" s="1" cm="1">
        <f t="array" ref="L640">[1]!table_weight[LongPassing]*(('F+ , F-'!L$2-[1]!tbl_gk[[#This Row],[LongPassing]])/('F+ , F-'!L$2-'F+ , F-'!L$3))</f>
        <v>2.5446932703562523E-2</v>
      </c>
      <c r="M640" s="1" cm="1">
        <f t="array" ref="M640">[1]!table_weight[BallControl]*(('F+ , F-'!M$2-[1]!tbl_gk[[#This Row],[BallControl]])/('F+ , F-'!M$2-'F+ , F-'!M$3))</f>
        <v>1.3472988830457604E-2</v>
      </c>
      <c r="N640" s="1" cm="1">
        <f t="array" ref="N640">[1]!table_weight[Acceleration]*(('F+ , F-'!N$2-[1]!tbl_gk[[#This Row],[Acceleration]])/('F+ , F-'!N$2-'F+ , F-'!N$3))</f>
        <v>3.156820988206657E-3</v>
      </c>
      <c r="O640" s="1" cm="1">
        <f t="array" ref="O640">[1]!table_weight[SprintSpeed]*(('F+ , F-'!O$2-[1]!tbl_gk[[#This Row],[SprintSpeed]])/('F+ , F-'!O$2-'F+ , F-'!O$3))</f>
        <v>4.7788256769090301E-3</v>
      </c>
      <c r="P640" s="1" cm="1">
        <f t="array" ref="P640">[1]!table_weight[Agility]*(('F+ , F-'!P$2-[1]!tbl_gk[[#This Row],[Agility]])/('F+ , F-'!P$2-'F+ , F-'!P$3))</f>
        <v>2.4572324541901583E-3</v>
      </c>
      <c r="Q640" s="1" cm="1">
        <f t="array" ref="Q640">[1]!table_weight[Reactions]*(('F+ , F-'!Q$2-[1]!tbl_gk[[#This Row],[Reactions]])/('F+ , F-'!Q$2-'F+ , F-'!Q$3))</f>
        <v>1.2375408001732517E-3</v>
      </c>
      <c r="R640" s="1" cm="1">
        <f t="array" ref="R640">[1]!table_weight[Balance]*(('F+ , F-'!R$2-[1]!tbl_gk[[#This Row],[Balance]])/('F+ , F-'!R$2-'F+ , F-'!R$3))</f>
        <v>5.5878755518026931E-4</v>
      </c>
      <c r="S640" s="1" cm="1">
        <f t="array" ref="S640">[1]!table_weight[ShotPower]*(('F+ , F-'!S$2-[1]!tbl_gk[[#This Row],[ShotPower]])/('F+ , F-'!S$2-'F+ , F-'!S$3))</f>
        <v>5.9732723886410689E-3</v>
      </c>
      <c r="T640" s="1" cm="1">
        <f t="array" ref="T640">[1]!table_weight[Jumping]*(('F+ , F-'!T$2-[1]!tbl_gk[[#This Row],[Jumping]])/('F+ , F-'!T$2-'F+ , F-'!T$3))</f>
        <v>1.6315495058735752E-3</v>
      </c>
      <c r="U640" s="1" cm="1">
        <f t="array" ref="U640">[1]!table_weight[Stamina]*(('F+ , F-'!U$2-[1]!tbl_gk[[#This Row],[Stamina]])/('F+ , F-'!U$2-'F+ , F-'!U$3))</f>
        <v>0</v>
      </c>
      <c r="V640" s="1" cm="1">
        <f t="array" ref="V640">[1]!table_weight[Strength]*(('F+ , F-'!V$2-[1]!tbl_gk[[#This Row],[Strength]])/('F+ , F-'!V$2-'F+ , F-'!V$3))</f>
        <v>6.2113375925362422E-3</v>
      </c>
      <c r="W640" s="1" cm="1">
        <f t="array" ref="W640">[1]!table_weight[LongShots]*(('F+ , F-'!W$2-[1]!tbl_gk[[#This Row],[LongShots]])/('F+ , F-'!W$2-'F+ , F-'!W$3))</f>
        <v>7.5315173595909123E-3</v>
      </c>
      <c r="X640" s="1" cm="1">
        <f t="array" ref="X640">[1]!table_weight[Aggression]*(('F+ , F-'!X$2-[1]!tbl_gk[[#This Row],[Aggression]])/('F+ , F-'!X$2-'F+ , F-'!X$3))</f>
        <v>7.301490721022195E-3</v>
      </c>
      <c r="Y640" s="1" cm="1">
        <f t="array" ref="Y640">[1]!table_weight[Interceptions]*(('F+ , F-'!Y$2-[1]!tbl_gk[[#This Row],[Interceptions]])/('F+ , F-'!Y$2-'F+ , F-'!Y$3))</f>
        <v>1.8006386330976187E-2</v>
      </c>
      <c r="Z640" s="1" cm="1">
        <f t="array" ref="Z640">[1]!table_weight[Positioning]*(('F+ , F-'!Z$2-[1]!tbl_gk[[#This Row],[Positioning]])/('F+ , F-'!Z$2-'F+ , F-'!Z$3))</f>
        <v>2.957779805969611E-4</v>
      </c>
      <c r="AA640" s="1" cm="1">
        <f t="array" ref="AA640">[1]!table_weight[Vision]*(('F+ , F-'!AA$2-[1]!tbl_gk[[#This Row],[Vision]])/('F+ , F-'!AA$2-'F+ , F-'!AA$3))</f>
        <v>7.8085386877598468E-3</v>
      </c>
      <c r="AB640" s="1" cm="1">
        <f t="array" ref="AB640">[1]!table_weight[Penalties]*(('F+ , F-'!AB$2-[1]!tbl_gk[[#This Row],[Penalties]])/('F+ , F-'!AB$2-'F+ , F-'!AB$3))</f>
        <v>1.9965013690294879E-3</v>
      </c>
      <c r="AC640" s="1" cm="1">
        <f t="array" ref="AC640">[1]!table_weight[Composure]*(('F+ , F-'!AC$2-[1]!tbl_gk[[#This Row],[Composure]])/('F+ , F-'!AC$2-'F+ , F-'!AC$3))</f>
        <v>7.4722858256074981E-4</v>
      </c>
      <c r="AD640" s="1" cm="1">
        <f t="array" ref="AD640">[1]!table_weight[Marking]*(('F+ , F-'!AD$2-[1]!tbl_gk[[#This Row],[Marking]])/('F+ , F-'!AD$2-'F+ , F-'!AD$3))</f>
        <v>7.8874128159190562E-3</v>
      </c>
      <c r="AE640" s="1" cm="1">
        <f t="array" ref="AE640">[1]!table_weight[StandingTackle]*(('F+ , F-'!AE$2-[1]!tbl_gk[[#This Row],[StandingTackle]])/('F+ , F-'!AE$2-'F+ , F-'!AE$3))</f>
        <v>2.9141914719869356E-2</v>
      </c>
      <c r="AF640" s="1" cm="1">
        <f t="array" ref="AF640">[1]!table_weight[SlidingTackle]*(('F+ , F-'!AF$2-[1]!tbl_gk[[#This Row],[SlidingTackle]])/('F+ , F-'!AF$2-'F+ , F-'!AF$3))</f>
        <v>3.7361429128037632E-3</v>
      </c>
      <c r="AG640" s="1" cm="1">
        <f t="array" ref="AG640">[1]!table_weight[GKDiving]*(('F+ , F-'!AG$2-[1]!tbl_gk[[#This Row],[GKDiving]])/('F+ , F-'!AG$2-'F+ , F-'!AG$3))</f>
        <v>4.0994828110739248E-2</v>
      </c>
      <c r="AH640" s="1" cm="1">
        <f t="array" ref="AH640">[1]!table_weight[GKHandling]*(('F+ , F-'!AH$2-[1]!tbl_gk[[#This Row],[GKHandling]])/('F+ , F-'!AH$2-'F+ , F-'!AH$3))</f>
        <v>4.6341979603444362E-2</v>
      </c>
      <c r="AI640" s="1" cm="1">
        <f t="array" ref="AI640">[1]!table_weight[GKKicking]*(('F+ , F-'!AI$2-[1]!tbl_gk[[#This Row],[GKKicking]])/('F+ , F-'!AI$2-'F+ , F-'!AI$3))</f>
        <v>2.7727411013081817E-2</v>
      </c>
      <c r="AJ640" s="1" cm="1">
        <f t="array" ref="AJ640">[1]!table_weight[GKPositioning]*(('F+ , F-'!AJ$2-[1]!tbl_gk[[#This Row],[GKPositioning]])/('F+ , F-'!AJ$2-'F+ , F-'!AJ$3))</f>
        <v>1.9551379560506409E-2</v>
      </c>
      <c r="AK640" s="1" cm="1">
        <f t="array" ref="AK640">[1]!table_weight[GKReflexes]*(('F+ , F-'!AK$2-[1]!tbl_gk[[#This Row],[GKReflexes]])/('F+ , F-'!AK$2-'F+ , F-'!AK$3))</f>
        <v>3.8261839570023298E-2</v>
      </c>
    </row>
    <row r="641" spans="1:37" x14ac:dyDescent="0.55000000000000004">
      <c r="A641" s="8">
        <f>[1]!tbl_gk[[#This Row],[ID]]</f>
        <v>222356</v>
      </c>
      <c r="B641" s="2" cm="1">
        <f t="array" ref="B641">[1]!table_weight[ValueEUR]*(('F+ , F-'!B$2-[1]!tbl_gk[[#This Row],[ValueEUR]])/('F+ , F-'!B$2-'F+ , F-'!B$3))</f>
        <v>1.8242085732617382E-4</v>
      </c>
      <c r="C641" s="2" cm="1">
        <f t="array" ref="C641">[1]!table_weight[WageEUR]*(('F+ , F-'!C$2-[1]!tbl_gk[[#This Row],[WageEUR]])/('F+ , F-'!C$2-'F+ , F-'!C$3))</f>
        <v>2.3472561185650895E-5</v>
      </c>
      <c r="D641" s="2" cm="1">
        <f t="array" ref="D641">[1]!table_weight[Crossing]*(('F+ , F-'!D$2-[1]!tbl_gk[[#This Row],[Crossing]])/('F+ , F-'!D$2-'F+ , F-'!D$3))</f>
        <v>3.2504443341392672E-2</v>
      </c>
      <c r="E641" s="2" cm="1">
        <f t="array" ref="E641">[1]!table_weight[Finishing]*(('F+ , F-'!E$2-[1]!tbl_gk[[#This Row],[Finishing]])/('F+ , F-'!E$2-'F+ , F-'!E$3))</f>
        <v>1.7968512321265388E-2</v>
      </c>
      <c r="F641" s="2" cm="1">
        <f t="array" ref="F641">[1]!table_weight[HeadingAccuracy]*(('F+ , F-'!F$2-[1]!tbl_gk[[#This Row],[HeadingAccuracy]])/('F+ , F-'!F$2-'F+ , F-'!F$3))</f>
        <v>7.9338093618950504E-3</v>
      </c>
      <c r="G641" s="2" cm="1">
        <f t="array" ref="G641">[1]!table_weight[ShortPassing]*(('F+ , F-'!G$2-[1]!tbl_gk[[#This Row],[ShortPassing]])/('F+ , F-'!G$2-'F+ , F-'!G$3))</f>
        <v>5.2034601718605494E-2</v>
      </c>
      <c r="H641" s="2" cm="1">
        <f t="array" ref="H641">[1]!table_weight[Volleys]*(('F+ , F-'!H$2-[1]!tbl_gk[[#This Row],[Volleys]])/('F+ , F-'!H$2-'F+ , F-'!H$3))</f>
        <v>1.7360881469821632E-3</v>
      </c>
      <c r="I641" s="2" cm="1">
        <f t="array" ref="I641">[1]!table_weight[Dribbling]*(('F+ , F-'!I$2-[1]!tbl_gk[[#This Row],[Dribbling]])/('F+ , F-'!I$2-'F+ , F-'!I$3))</f>
        <v>1.6623929766613008E-2</v>
      </c>
      <c r="J641" s="2" cm="1">
        <f t="array" ref="J641">[1]!table_weight[Curve]*(('F+ , F-'!J$2-[1]!tbl_gk[[#This Row],[Curve]])/('F+ , F-'!J$2-'F+ , F-'!J$3))</f>
        <v>8.112767467802439E-3</v>
      </c>
      <c r="K641" s="2" cm="1">
        <f t="array" ref="K641">[1]!table_weight[FKAccuracy]*(('F+ , F-'!K$2-[1]!tbl_gk[[#This Row],[FKAccuracy]])/('F+ , F-'!K$2-'F+ , F-'!K$3))</f>
        <v>8.8226346212351529E-3</v>
      </c>
      <c r="L641" s="2" cm="1">
        <f t="array" ref="L641">[1]!table_weight[LongPassing]*(('F+ , F-'!L$2-[1]!tbl_gk[[#This Row],[LongPassing]])/('F+ , F-'!L$2-'F+ , F-'!L$3))</f>
        <v>2.8154053203941515E-2</v>
      </c>
      <c r="M641" s="2" cm="1">
        <f t="array" ref="M641">[1]!table_weight[BallControl]*(('F+ , F-'!M$2-[1]!tbl_gk[[#This Row],[BallControl]])/('F+ , F-'!M$2-'F+ , F-'!M$3))</f>
        <v>1.1734538658785654E-2</v>
      </c>
      <c r="N641" s="2" cm="1">
        <f t="array" ref="N641">[1]!table_weight[Acceleration]*(('F+ , F-'!N$2-[1]!tbl_gk[[#This Row],[Acceleration]])/('F+ , F-'!N$2-'F+ , F-'!N$3))</f>
        <v>5.637180336083316E-3</v>
      </c>
      <c r="O641" s="2" cm="1">
        <f t="array" ref="O641">[1]!table_weight[SprintSpeed]*(('F+ , F-'!O$2-[1]!tbl_gk[[#This Row],[SprintSpeed]])/('F+ , F-'!O$2-'F+ , F-'!O$3))</f>
        <v>6.7465774262245133E-3</v>
      </c>
      <c r="P641" s="2" cm="1">
        <f t="array" ref="P641">[1]!table_weight[Agility]*(('F+ , F-'!P$2-[1]!tbl_gk[[#This Row],[Agility]])/('F+ , F-'!P$2-'F+ , F-'!P$3))</f>
        <v>3.8613652851559629E-3</v>
      </c>
      <c r="Q641" s="2" cm="1">
        <f t="array" ref="Q641">[1]!table_weight[Reactions]*(('F+ , F-'!Q$2-[1]!tbl_gk[[#This Row],[Reactions]])/('F+ , F-'!Q$2-'F+ , F-'!Q$3))</f>
        <v>1.3406692001876892E-3</v>
      </c>
      <c r="R641" s="2" cm="1">
        <f t="array" ref="R641">[1]!table_weight[Balance]*(('F+ , F-'!R$2-[1]!tbl_gk[[#This Row],[Balance]])/('F+ , F-'!R$2-'F+ , F-'!R$3))</f>
        <v>1.6142751594096668E-3</v>
      </c>
      <c r="S641" s="2" cm="1">
        <f t="array" ref="S641">[1]!table_weight[ShotPower]*(('F+ , F-'!S$2-[1]!tbl_gk[[#This Row],[ShotPower]])/('F+ , F-'!S$2-'F+ , F-'!S$3))</f>
        <v>6.2329798837993753E-3</v>
      </c>
      <c r="T641" s="2" cm="1">
        <f t="array" ref="T641">[1]!table_weight[Jumping]*(('F+ , F-'!T$2-[1]!tbl_gk[[#This Row],[Jumping]])/('F+ , F-'!T$2-'F+ , F-'!T$3))</f>
        <v>2.1467756656231253E-3</v>
      </c>
      <c r="U641" s="2" cm="1">
        <f t="array" ref="U641">[1]!table_weight[Stamina]*(('F+ , F-'!U$2-[1]!tbl_gk[[#This Row],[Stamina]])/('F+ , F-'!U$2-'F+ , F-'!U$3))</f>
        <v>1.1163233461240251E-2</v>
      </c>
      <c r="V641" s="2" cm="1">
        <f t="array" ref="V641">[1]!table_weight[Strength]*(('F+ , F-'!V$2-[1]!tbl_gk[[#This Row],[Strength]])/('F+ , F-'!V$2-'F+ , F-'!V$3))</f>
        <v>3.1056687962681212E-2</v>
      </c>
      <c r="W641" s="2" cm="1">
        <f t="array" ref="W641">[1]!table_weight[LongShots]*(('F+ , F-'!W$2-[1]!tbl_gk[[#This Row],[LongShots]])/('F+ , F-'!W$2-'F+ , F-'!W$3))</f>
        <v>7.5315173595909123E-3</v>
      </c>
      <c r="X641" s="2" cm="1">
        <f t="array" ref="X641">[1]!table_weight[Aggression]*(('F+ , F-'!X$2-[1]!tbl_gk[[#This Row],[Aggression]])/('F+ , F-'!X$2-'F+ , F-'!X$3))</f>
        <v>1.460298144204439E-2</v>
      </c>
      <c r="Y641" s="2" cm="1">
        <f t="array" ref="Y641">[1]!table_weight[Interceptions]*(('F+ , F-'!Y$2-[1]!tbl_gk[[#This Row],[Interceptions]])/('F+ , F-'!Y$2-'F+ , F-'!Y$3))</f>
        <v>1.6621279690131864E-2</v>
      </c>
      <c r="Z641" s="2" cm="1">
        <f t="array" ref="Z641">[1]!table_weight[Positioning]*(('F+ , F-'!Z$2-[1]!tbl_gk[[#This Row],[Positioning]])/('F+ , F-'!Z$2-'F+ , F-'!Z$3))</f>
        <v>4.4366697089544168E-4</v>
      </c>
      <c r="AA641" s="2" cm="1">
        <f t="array" ref="AA641">[1]!table_weight[Vision]*(('F+ , F-'!AA$2-[1]!tbl_gk[[#This Row],[Vision]])/('F+ , F-'!AA$2-'F+ , F-'!AA$3))</f>
        <v>2.7684818983875824E-2</v>
      </c>
      <c r="AB641" s="2" cm="1">
        <f t="array" ref="AB641">[1]!table_weight[Penalties]*(('F+ , F-'!AB$2-[1]!tbl_gk[[#This Row],[Penalties]])/('F+ , F-'!AB$2-'F+ , F-'!AB$3))</f>
        <v>1.9965013690294879E-3</v>
      </c>
      <c r="AC641" s="2" cm="1">
        <f t="array" ref="AC641">[1]!table_weight[Composure]*(('F+ , F-'!AC$2-[1]!tbl_gk[[#This Row],[Composure]])/('F+ , F-'!AC$2-'F+ , F-'!AC$3))</f>
        <v>2.3484326880480709E-3</v>
      </c>
      <c r="AD641" s="2" cm="1">
        <f t="array" ref="AD641">[1]!table_weight[Marking]*(('F+ , F-'!AD$2-[1]!tbl_gk[[#This Row],[Marking]])/('F+ , F-'!AD$2-'F+ , F-'!AD$3))</f>
        <v>1.5774825631838112E-2</v>
      </c>
      <c r="AE641" s="2" cm="1">
        <f t="array" ref="AE641">[1]!table_weight[StandingTackle]*(('F+ , F-'!AE$2-[1]!tbl_gk[[#This Row],[StandingTackle]])/('F+ , F-'!AE$2-'F+ , F-'!AE$3))</f>
        <v>2.465854322450484E-2</v>
      </c>
      <c r="AF641" s="2" cm="1">
        <f t="array" ref="AF641">[1]!table_weight[SlidingTackle]*(('F+ , F-'!AF$2-[1]!tbl_gk[[#This Row],[SlidingTackle]])/('F+ , F-'!AF$2-'F+ , F-'!AF$3))</f>
        <v>1.0461200155850536E-2</v>
      </c>
      <c r="AG641" s="2" cm="1">
        <f t="array" ref="AG641">[1]!table_weight[GKDiving]*(('F+ , F-'!AG$2-[1]!tbl_gk[[#This Row],[GKDiving]])/('F+ , F-'!AG$2-'F+ , F-'!AG$3))</f>
        <v>4.2702945948686719E-2</v>
      </c>
      <c r="AH641" s="2" cm="1">
        <f t="array" ref="AH641">[1]!table_weight[GKHandling]*(('F+ , F-'!AH$2-[1]!tbl_gk[[#This Row],[GKHandling]])/('F+ , F-'!AH$2-'F+ , F-'!AH$3))</f>
        <v>5.168913109614949E-2</v>
      </c>
      <c r="AI641" s="2" cm="1">
        <f t="array" ref="AI641">[1]!table_weight[GKKicking]*(('F+ , F-'!AI$2-[1]!tbl_gk[[#This Row],[GKKicking]])/('F+ , F-'!AI$2-'F+ , F-'!AI$3))</f>
        <v>2.8621843626407038E-2</v>
      </c>
      <c r="AJ641" s="2" cm="1">
        <f t="array" ref="AJ641">[1]!table_weight[GKPositioning]*(('F+ , F-'!AJ$2-[1]!tbl_gk[[#This Row],[GKPositioning]])/('F+ , F-'!AJ$2-'F+ , F-'!AJ$3))</f>
        <v>1.8290000234022125E-2</v>
      </c>
      <c r="AK641" s="2" cm="1">
        <f t="array" ref="AK641">[1]!table_weight[GKReflexes]*(('F+ , F-'!AK$2-[1]!tbl_gk[[#This Row],[GKReflexes]])/('F+ , F-'!AK$2-'F+ , F-'!AK$3))</f>
        <v>4.7371801372409796E-2</v>
      </c>
    </row>
    <row r="642" spans="1:37" x14ac:dyDescent="0.55000000000000004">
      <c r="A642" s="7">
        <f>[1]!tbl_gk[[#This Row],[ID]]</f>
        <v>222389</v>
      </c>
      <c r="B642" s="1" cm="1">
        <f t="array" ref="B642">[1]!table_weight[ValueEUR]*(('F+ , F-'!B$2-[1]!tbl_gk[[#This Row],[ValueEUR]])/('F+ , F-'!B$2-'F+ , F-'!B$3))</f>
        <v>7.3801737710132249E-4</v>
      </c>
      <c r="C642" s="1" cm="1">
        <f t="array" ref="C642">[1]!table_weight[WageEUR]*(('F+ , F-'!C$2-[1]!tbl_gk[[#This Row],[WageEUR]])/('F+ , F-'!C$2-'F+ , F-'!C$3))</f>
        <v>3.9120935309418161E-4</v>
      </c>
      <c r="D642" s="1" cm="1">
        <f t="array" ref="D642">[1]!table_weight[Crossing]*(('F+ , F-'!D$2-[1]!tbl_gk[[#This Row],[Crossing]])/('F+ , F-'!D$2-'F+ , F-'!D$3))</f>
        <v>3.2504443341392672E-2</v>
      </c>
      <c r="E642" s="1" cm="1">
        <f t="array" ref="E642">[1]!table_weight[Finishing]*(('F+ , F-'!E$2-[1]!tbl_gk[[#This Row],[Finishing]])/('F+ , F-'!E$2-'F+ , F-'!E$3))</f>
        <v>8.9842561606326941E-3</v>
      </c>
      <c r="F642" s="1" cm="1">
        <f t="array" ref="F642">[1]!table_weight[HeadingAccuracy]*(('F+ , F-'!F$2-[1]!tbl_gk[[#This Row],[HeadingAccuracy]])/('F+ , F-'!F$2-'F+ , F-'!F$3))</f>
        <v>7.9338093618950504E-3</v>
      </c>
      <c r="G642" s="1" cm="1">
        <f t="array" ref="G642">[1]!table_weight[ShortPassing]*(('F+ , F-'!G$2-[1]!tbl_gk[[#This Row],[ShortPassing]])/('F+ , F-'!G$2-'F+ , F-'!G$3))</f>
        <v>2.6720471152797416E-2</v>
      </c>
      <c r="H642" s="1" cm="1">
        <f t="array" ref="H642">[1]!table_weight[Volleys]*(('F+ , F-'!H$2-[1]!tbl_gk[[#This Row],[Volleys]])/('F+ , F-'!H$2-'F+ , F-'!H$3))</f>
        <v>1.0416528881892981E-3</v>
      </c>
      <c r="I642" s="1" cm="1">
        <f t="array" ref="I642">[1]!table_weight[Dribbling]*(('F+ , F-'!I$2-[1]!tbl_gk[[#This Row],[Dribbling]])/('F+ , F-'!I$2-'F+ , F-'!I$3))</f>
        <v>1.0756660437220181E-2</v>
      </c>
      <c r="J642" s="1" cm="1">
        <f t="array" ref="J642">[1]!table_weight[Curve]*(('F+ , F-'!J$2-[1]!tbl_gk[[#This Row],[Curve]])/('F+ , F-'!J$2-'F+ , F-'!J$3))</f>
        <v>8.7888314234526414E-3</v>
      </c>
      <c r="K642" s="1" cm="1">
        <f t="array" ref="K642">[1]!table_weight[FKAccuracy]*(('F+ , F-'!K$2-[1]!tbl_gk[[#This Row],[FKAccuracy]])/('F+ , F-'!K$2-'F+ , F-'!K$3))</f>
        <v>9.1268634012777444E-3</v>
      </c>
      <c r="L642" s="1" cm="1">
        <f t="array" ref="L642">[1]!table_weight[LongPassing]*(('F+ , F-'!L$2-[1]!tbl_gk[[#This Row],[LongPassing]])/('F+ , F-'!L$2-'F+ , F-'!L$3))</f>
        <v>1.4077026601970757E-2</v>
      </c>
      <c r="M642" s="1" cm="1">
        <f t="array" ref="M642">[1]!table_weight[BallControl]*(('F+ , F-'!M$2-[1]!tbl_gk[[#This Row],[BallControl]])/('F+ , F-'!M$2-'F+ , F-'!M$3))</f>
        <v>5.6499630579338331E-3</v>
      </c>
      <c r="N642" s="1" cm="1">
        <f t="array" ref="N642">[1]!table_weight[Acceleration]*(('F+ , F-'!N$2-[1]!tbl_gk[[#This Row],[Acceleration]])/('F+ , F-'!N$2-'F+ , F-'!N$3))</f>
        <v>3.3823082016499898E-3</v>
      </c>
      <c r="O642" s="1" cm="1">
        <f t="array" ref="O642">[1]!table_weight[SprintSpeed]*(('F+ , F-'!O$2-[1]!tbl_gk[[#This Row],[SprintSpeed]])/('F+ , F-'!O$2-'F+ , F-'!O$3))</f>
        <v>3.3732887131122566E-3</v>
      </c>
      <c r="P642" s="1" cm="1">
        <f t="array" ref="P642">[1]!table_weight[Agility]*(('F+ , F-'!P$2-[1]!tbl_gk[[#This Row],[Agility]])/('F+ , F-'!P$2-'F+ , F-'!P$3))</f>
        <v>2.1061992464487069E-3</v>
      </c>
      <c r="Q642" s="1" cm="1">
        <f t="array" ref="Q642">[1]!table_weight[Reactions]*(('F+ , F-'!Q$2-[1]!tbl_gk[[#This Row],[Reactions]])/('F+ , F-'!Q$2-'F+ , F-'!Q$3))</f>
        <v>1.0828482001515951E-3</v>
      </c>
      <c r="R642" s="1" cm="1">
        <f t="array" ref="R642">[1]!table_weight[Balance]*(('F+ , F-'!R$2-[1]!tbl_gk[[#This Row],[Balance]])/('F+ , F-'!R$2-'F+ , F-'!R$3))</f>
        <v>1.3659251348851025E-3</v>
      </c>
      <c r="S642" s="1" cm="1">
        <f t="array" ref="S642">[1]!table_weight[ShotPower]*(('F+ , F-'!S$2-[1]!tbl_gk[[#This Row],[ShotPower]])/('F+ , F-'!S$2-'F+ , F-'!S$3))</f>
        <v>4.4150274176912247E-3</v>
      </c>
      <c r="T642" s="1" cm="1">
        <f t="array" ref="T642">[1]!table_weight[Jumping]*(('F+ , F-'!T$2-[1]!tbl_gk[[#This Row],[Jumping]])/('F+ , F-'!T$2-'F+ , F-'!T$3))</f>
        <v>2.0609046389982004E-3</v>
      </c>
      <c r="U642" s="1" cm="1">
        <f t="array" ref="U642">[1]!table_weight[Stamina]*(('F+ , F-'!U$2-[1]!tbl_gk[[#This Row],[Stamina]])/('F+ , F-'!U$2-'F+ , F-'!U$3))</f>
        <v>2.5761307987477501E-3</v>
      </c>
      <c r="V642" s="1" cm="1">
        <f t="array" ref="V642">[1]!table_weight[Strength]*(('F+ , F-'!V$2-[1]!tbl_gk[[#This Row],[Strength]])/('F+ , F-'!V$2-'F+ , F-'!V$3))</f>
        <v>1.8634012777608722E-2</v>
      </c>
      <c r="W642" s="1" cm="1">
        <f t="array" ref="W642">[1]!table_weight[LongShots]*(('F+ , F-'!W$2-[1]!tbl_gk[[#This Row],[LongShots]])/('F+ , F-'!W$2-'F+ , F-'!W$3))</f>
        <v>8.3106398450658349E-3</v>
      </c>
      <c r="X642" s="1" cm="1">
        <f t="array" ref="X642">[1]!table_weight[Aggression]*(('F+ , F-'!X$2-[1]!tbl_gk[[#This Row],[Aggression]])/('F+ , F-'!X$2-'F+ , F-'!X$3))</f>
        <v>1.0952236081533291E-2</v>
      </c>
      <c r="Y642" s="1" cm="1">
        <f t="array" ref="Y642">[1]!table_weight[Interceptions]*(('F+ , F-'!Y$2-[1]!tbl_gk[[#This Row],[Interceptions]])/('F+ , F-'!Y$2-'F+ , F-'!Y$3))</f>
        <v>1.3851066408443219E-2</v>
      </c>
      <c r="Z642" s="1" cm="1">
        <f t="array" ref="Z642">[1]!table_weight[Positioning]*(('F+ , F-'!Z$2-[1]!tbl_gk[[#This Row],[Positioning]])/('F+ , F-'!Z$2-'F+ , F-'!Z$3))</f>
        <v>1.4788899029848055E-4</v>
      </c>
      <c r="AA642" s="1" cm="1">
        <f t="array" ref="AA642">[1]!table_weight[Vision]*(('F+ , F-'!AA$2-[1]!tbl_gk[[#This Row],[Vision]])/('F+ , F-'!AA$2-'F+ , F-'!AA$3))</f>
        <v>8.5184058411925615E-3</v>
      </c>
      <c r="AB642" s="1" cm="1">
        <f t="array" ref="AB642">[1]!table_weight[Penalties]*(('F+ , F-'!AB$2-[1]!tbl_gk[[#This Row],[Penalties]])/('F+ , F-'!AB$2-'F+ , F-'!AB$3))</f>
        <v>2.1922367973657118E-3</v>
      </c>
      <c r="AC642" s="1" cm="1">
        <f t="array" ref="AC642">[1]!table_weight[Composure]*(('F+ , F-'!AC$2-[1]!tbl_gk[[#This Row],[Composure]])/('F+ , F-'!AC$2-'F+ , F-'!AC$3))</f>
        <v>9.6072246329239263E-4</v>
      </c>
      <c r="AD642" s="1" cm="1">
        <f t="array" ref="AD642">[1]!table_weight[Marking]*(('F+ , F-'!AD$2-[1]!tbl_gk[[#This Row],[Marking]])/('F+ , F-'!AD$2-'F+ , F-'!AD$3))</f>
        <v>1.5774825631838112E-2</v>
      </c>
      <c r="AE642" s="1" cm="1">
        <f t="array" ref="AE642">[1]!table_weight[StandingTackle]*(('F+ , F-'!AE$2-[1]!tbl_gk[[#This Row],[StandingTackle]])/('F+ , F-'!AE$2-'F+ , F-'!AE$3))</f>
        <v>1.3450114486093548E-2</v>
      </c>
      <c r="AF642" s="1" cm="1">
        <f t="array" ref="AF642">[1]!table_weight[SlidingTackle]*(('F+ , F-'!AF$2-[1]!tbl_gk[[#This Row],[SlidingTackle]])/('F+ , F-'!AF$2-'F+ , F-'!AF$3))</f>
        <v>8.2195144081682794E-3</v>
      </c>
      <c r="AG642" s="1" cm="1">
        <f t="array" ref="AG642">[1]!table_weight[GKDiving]*(('F+ , F-'!AG$2-[1]!tbl_gk[[#This Row],[GKDiving]])/('F+ , F-'!AG$2-'F+ , F-'!AG$3))</f>
        <v>2.9038003245106969E-2</v>
      </c>
      <c r="AH642" s="1" cm="1">
        <f t="array" ref="AH642">[1]!table_weight[GKHandling]*(('F+ , F-'!AH$2-[1]!tbl_gk[[#This Row],[GKHandling]])/('F+ , F-'!AH$2-'F+ , F-'!AH$3))</f>
        <v>3.9212444279837541E-2</v>
      </c>
      <c r="AI642" s="1" cm="1">
        <f t="array" ref="AI642">[1]!table_weight[GKKicking]*(('F+ , F-'!AI$2-[1]!tbl_gk[[#This Row],[GKKicking]])/('F+ , F-'!AI$2-'F+ , F-'!AI$3))</f>
        <v>1.9677517493154842E-2</v>
      </c>
      <c r="AJ642" s="1" cm="1">
        <f t="array" ref="AJ642">[1]!table_weight[GKPositioning]*(('F+ , F-'!AJ$2-[1]!tbl_gk[[#This Row],[GKPositioning]])/('F+ , F-'!AJ$2-'F+ , F-'!AJ$3))</f>
        <v>1.2613793264842845E-2</v>
      </c>
      <c r="AK642" s="1" cm="1">
        <f t="array" ref="AK642">[1]!table_weight[GKReflexes]*(('F+ , F-'!AK$2-[1]!tbl_gk[[#This Row],[GKReflexes]])/('F+ , F-'!AK$2-'F+ , F-'!AK$3))</f>
        <v>3.0973870128114096E-2</v>
      </c>
    </row>
    <row r="643" spans="1:37" x14ac:dyDescent="0.55000000000000004">
      <c r="A643" s="8">
        <f>[1]!tbl_gk[[#This Row],[ID]]</f>
        <v>222431</v>
      </c>
      <c r="B643" s="2" cm="1">
        <f t="array" ref="B643">[1]!table_weight[ValueEUR]*(('F+ , F-'!B$2-[1]!tbl_gk[[#This Row],[ValueEUR]])/('F+ , F-'!B$2-'F+ , F-'!B$3))</f>
        <v>2.364371856376466E-4</v>
      </c>
      <c r="C643" s="2" cm="1">
        <f t="array" ref="C643">[1]!table_weight[WageEUR]*(('F+ , F-'!C$2-[1]!tbl_gk[[#This Row],[WageEUR]])/('F+ , F-'!C$2-'F+ , F-'!C$3))</f>
        <v>6.2593496495069059E-5</v>
      </c>
      <c r="D643" s="2" cm="1">
        <f t="array" ref="D643">[1]!table_weight[Crossing]*(('F+ , F-'!D$2-[1]!tbl_gk[[#This Row],[Crossing]])/('F+ , F-'!D$2-'F+ , F-'!D$3))</f>
        <v>3.2504443341392672E-2</v>
      </c>
      <c r="E643" s="2" cm="1">
        <f t="array" ref="E643">[1]!table_weight[Finishing]*(('F+ , F-'!E$2-[1]!tbl_gk[[#This Row],[Finishing]])/('F+ , F-'!E$2-'F+ , F-'!E$3))</f>
        <v>1.2977258898691668E-2</v>
      </c>
      <c r="F643" s="2" cm="1">
        <f t="array" ref="F643">[1]!table_weight[HeadingAccuracy]*(('F+ , F-'!F$2-[1]!tbl_gk[[#This Row],[HeadingAccuracy]])/('F+ , F-'!F$2-'F+ , F-'!F$3))</f>
        <v>1.0439222844598752E-2</v>
      </c>
      <c r="G643" s="2" cm="1">
        <f t="array" ref="G643">[1]!table_weight[ShortPassing]*(('F+ , F-'!G$2-[1]!tbl_gk[[#This Row],[ShortPassing]])/('F+ , F-'!G$2-'F+ , F-'!G$3))</f>
        <v>4.3596558196669473E-2</v>
      </c>
      <c r="H643" s="2" cm="1">
        <f t="array" ref="H643">[1]!table_weight[Volleys]*(('F+ , F-'!H$2-[1]!tbl_gk[[#This Row],[Volleys]])/('F+ , F-'!H$2-'F+ , F-'!H$3))</f>
        <v>1.6203489371833524E-3</v>
      </c>
      <c r="I643" s="2" cm="1">
        <f t="array" ref="I643">[1]!table_weight[Dribbling]*(('F+ , F-'!I$2-[1]!tbl_gk[[#This Row],[Dribbling]])/('F+ , F-'!I$2-'F+ , F-'!I$3))</f>
        <v>1.0756660437220181E-2</v>
      </c>
      <c r="J643" s="2" cm="1">
        <f t="array" ref="J643">[1]!table_weight[Curve]*(('F+ , F-'!J$2-[1]!tbl_gk[[#This Row],[Curve]])/('F+ , F-'!J$2-'F+ , F-'!J$3))</f>
        <v>9.4648953791028455E-3</v>
      </c>
      <c r="K643" s="2" cm="1">
        <f t="array" ref="K643">[1]!table_weight[FKAccuracy]*(('F+ , F-'!K$2-[1]!tbl_gk[[#This Row],[FKAccuracy]])/('F+ , F-'!K$2-'F+ , F-'!K$3))</f>
        <v>9.4310921813203358E-3</v>
      </c>
      <c r="L643" s="2" cm="1">
        <f t="array" ref="L643">[1]!table_weight[LongPassing]*(('F+ , F-'!L$2-[1]!tbl_gk[[#This Row],[LongPassing]])/('F+ , F-'!L$2-'F+ , F-'!L$3))</f>
        <v>2.2198388103107734E-2</v>
      </c>
      <c r="M643" s="2" cm="1">
        <f t="array" ref="M643">[1]!table_weight[BallControl]*(('F+ , F-'!M$2-[1]!tbl_gk[[#This Row],[BallControl]])/('F+ , F-'!M$2-'F+ , F-'!M$3))</f>
        <v>8.692250858359743E-3</v>
      </c>
      <c r="N643" s="2" cm="1">
        <f t="array" ref="N643">[1]!table_weight[Acceleration]*(('F+ , F-'!N$2-[1]!tbl_gk[[#This Row],[Acceleration]])/('F+ , F-'!N$2-'F+ , F-'!N$3))</f>
        <v>6.5391291898566463E-3</v>
      </c>
      <c r="O643" s="2" cm="1">
        <f t="array" ref="O643">[1]!table_weight[SprintSpeed]*(('F+ , F-'!O$2-[1]!tbl_gk[[#This Row],[SprintSpeed]])/('F+ , F-'!O$2-'F+ , F-'!O$3))</f>
        <v>8.1521143900212863E-3</v>
      </c>
      <c r="P643" s="2" cm="1">
        <f t="array" ref="P643">[1]!table_weight[Agility]*(('F+ , F-'!P$2-[1]!tbl_gk[[#This Row],[Agility]])/('F+ , F-'!P$2-'F+ , F-'!P$3))</f>
        <v>4.3294095621445646E-3</v>
      </c>
      <c r="Q643" s="2" cm="1">
        <f t="array" ref="Q643">[1]!table_weight[Reactions]*(('F+ , F-'!Q$2-[1]!tbl_gk[[#This Row],[Reactions]])/('F+ , F-'!Q$2-'F+ , F-'!Q$3))</f>
        <v>1.4437976002021271E-3</v>
      </c>
      <c r="R643" s="2" cm="1">
        <f t="array" ref="R643">[1]!table_weight[Balance]*(('F+ , F-'!R$2-[1]!tbl_gk[[#This Row],[Balance]])/('F+ , F-'!R$2-'F+ , F-'!R$3))</f>
        <v>1.6763626655408076E-3</v>
      </c>
      <c r="S643" s="2" cm="1">
        <f t="array" ref="S643">[1]!table_weight[ShotPower]*(('F+ , F-'!S$2-[1]!tbl_gk[[#This Row],[ShotPower]])/('F+ , F-'!S$2-'F+ , F-'!S$3))</f>
        <v>6.7523948741159906E-3</v>
      </c>
      <c r="T643" s="2" cm="1">
        <f t="array" ref="T643">[1]!table_weight[Jumping]*(('F+ , F-'!T$2-[1]!tbl_gk[[#This Row],[Jumping]])/('F+ , F-'!T$2-'F+ , F-'!T$3))</f>
        <v>2.6620018253726754E-3</v>
      </c>
      <c r="U643" s="2" cm="1">
        <f t="array" ref="U643">[1]!table_weight[Stamina]*(('F+ , F-'!U$2-[1]!tbl_gk[[#This Row],[Stamina]])/('F+ , F-'!U$2-'F+ , F-'!U$3))</f>
        <v>1.3739364259988E-2</v>
      </c>
      <c r="V643" s="2" cm="1">
        <f t="array" ref="V643">[1]!table_weight[Strength]*(('F+ , F-'!V$2-[1]!tbl_gk[[#This Row],[Strength]])/('F+ , F-'!V$2-'F+ , F-'!V$3))</f>
        <v>3.5493357671635667E-2</v>
      </c>
      <c r="W643" s="2" cm="1">
        <f t="array" ref="W643">[1]!table_weight[LongShots]*(('F+ , F-'!W$2-[1]!tbl_gk[[#This Row],[LongShots]])/('F+ , F-'!W$2-'F+ , F-'!W$3))</f>
        <v>8.3106398450658349E-3</v>
      </c>
      <c r="X643" s="2" cm="1">
        <f t="array" ref="X643">[1]!table_weight[Aggression]*(('F+ , F-'!X$2-[1]!tbl_gk[[#This Row],[Aggression]])/('F+ , F-'!X$2-'F+ , F-'!X$3))</f>
        <v>1.3386066321874024E-2</v>
      </c>
      <c r="Y643" s="2" cm="1">
        <f t="array" ref="Y643">[1]!table_weight[Interceptions]*(('F+ , F-'!Y$2-[1]!tbl_gk[[#This Row],[Interceptions]])/('F+ , F-'!Y$2-'F+ , F-'!Y$3))</f>
        <v>1.6621279690131864E-2</v>
      </c>
      <c r="Z643" s="2" cm="1">
        <f t="array" ref="Z643">[1]!table_weight[Positioning]*(('F+ , F-'!Z$2-[1]!tbl_gk[[#This Row],[Positioning]])/('F+ , F-'!Z$2-'F+ , F-'!Z$3))</f>
        <v>1.6267788932832863E-3</v>
      </c>
      <c r="AA643" s="2" cm="1">
        <f t="array" ref="AA643">[1]!table_weight[Vision]*(('F+ , F-'!AA$2-[1]!tbl_gk[[#This Row],[Vision]])/('F+ , F-'!AA$2-'F+ , F-'!AA$3))</f>
        <v>9.9381401480579876E-3</v>
      </c>
      <c r="AB643" s="2" cm="1">
        <f t="array" ref="AB643">[1]!table_weight[Penalties]*(('F+ , F-'!AB$2-[1]!tbl_gk[[#This Row],[Penalties]])/('F+ , F-'!AB$2-'F+ , F-'!AB$3))</f>
        <v>1.7224717693587737E-3</v>
      </c>
      <c r="AC643" s="2" cm="1">
        <f t="array" ref="AC643">[1]!table_weight[Composure]*(('F+ , F-'!AC$2-[1]!tbl_gk[[#This Row],[Composure]])/('F+ , F-'!AC$2-'F+ , F-'!AC$3))</f>
        <v>2.5085530985968032E-3</v>
      </c>
      <c r="AD643" s="2" cm="1">
        <f t="array" ref="AD643">[1]!table_weight[Marking]*(('F+ , F-'!AD$2-[1]!tbl_gk[[#This Row],[Marking]])/('F+ , F-'!AD$2-'F+ , F-'!AD$3))</f>
        <v>3.1549651263676225E-2</v>
      </c>
      <c r="AE643" s="2" cm="1">
        <f t="array" ref="AE643">[1]!table_weight[StandingTackle]*(('F+ , F-'!AE$2-[1]!tbl_gk[[#This Row],[StandingTackle]])/('F+ , F-'!AE$2-'F+ , F-'!AE$3))</f>
        <v>1.3450114486093548E-2</v>
      </c>
      <c r="AF643" s="2" cm="1">
        <f t="array" ref="AF643">[1]!table_weight[SlidingTackle]*(('F+ , F-'!AF$2-[1]!tbl_gk[[#This Row],[SlidingTackle]])/('F+ , F-'!AF$2-'F+ , F-'!AF$3))</f>
        <v>3.7361429128037632E-3</v>
      </c>
      <c r="AG643" s="2" cm="1">
        <f t="array" ref="AG643">[1]!table_weight[GKDiving]*(('F+ , F-'!AG$2-[1]!tbl_gk[[#This Row],[GKDiving]])/('F+ , F-'!AG$2-'F+ , F-'!AG$3))</f>
        <v>3.9286710272791778E-2</v>
      </c>
      <c r="AH643" s="2" cm="1">
        <f t="array" ref="AH643">[1]!table_weight[GKHandling]*(('F+ , F-'!AH$2-[1]!tbl_gk[[#This Row],[GKHandling]])/('F+ , F-'!AH$2-'F+ , F-'!AH$3))</f>
        <v>4.8124363434346076E-2</v>
      </c>
      <c r="AI643" s="2" cm="1">
        <f t="array" ref="AI643">[1]!table_weight[GKKicking]*(('F+ , F-'!AI$2-[1]!tbl_gk[[#This Row],[GKKicking]])/('F+ , F-'!AI$2-'F+ , F-'!AI$3))</f>
        <v>3.0410708853057477E-2</v>
      </c>
      <c r="AJ643" s="2" cm="1">
        <f t="array" ref="AJ643">[1]!table_weight[GKPositioning]*(('F+ , F-'!AJ$2-[1]!tbl_gk[[#This Row],[GKPositioning]])/('F+ , F-'!AJ$2-'F+ , F-'!AJ$3))</f>
        <v>1.6397931244295699E-2</v>
      </c>
      <c r="AK643" s="2" cm="1">
        <f t="array" ref="AK643">[1]!table_weight[GKReflexes]*(('F+ , F-'!AK$2-[1]!tbl_gk[[#This Row],[GKReflexes]])/('F+ , F-'!AK$2-'F+ , F-'!AK$3))</f>
        <v>4.55498090119325E-2</v>
      </c>
    </row>
    <row r="644" spans="1:37" x14ac:dyDescent="0.55000000000000004">
      <c r="A644" s="7">
        <f>[1]!tbl_gk[[#This Row],[ID]]</f>
        <v>222438</v>
      </c>
      <c r="B644" s="1" cm="1">
        <f t="array" ref="B644">[1]!table_weight[ValueEUR]*(('F+ , F-'!B$2-[1]!tbl_gk[[#This Row],[ValueEUR]])/('F+ , F-'!B$2-'F+ , F-'!B$3))</f>
        <v>8.210481903343863E-5</v>
      </c>
      <c r="C644" s="1" cm="1">
        <f t="array" ref="C644">[1]!table_weight[WageEUR]*(('F+ , F-'!C$2-[1]!tbl_gk[[#This Row],[WageEUR]])/('F+ , F-'!C$2-'F+ , F-'!C$3))</f>
        <v>3.9120935309418161E-4</v>
      </c>
      <c r="D644" s="1" cm="1">
        <f t="array" ref="D644">[1]!table_weight[Crossing]*(('F+ , F-'!D$2-[1]!tbl_gk[[#This Row],[Crossing]])/('F+ , F-'!D$2-'F+ , F-'!D$3))</f>
        <v>2.9141914719869291E-2</v>
      </c>
      <c r="E644" s="1" cm="1">
        <f t="array" ref="E644">[1]!table_weight[Finishing]*(('F+ , F-'!E$2-[1]!tbl_gk[[#This Row],[Finishing]])/('F+ , F-'!E$2-'F+ , F-'!E$3))</f>
        <v>1.0980757529662181E-2</v>
      </c>
      <c r="F644" s="1" cm="1">
        <f t="array" ref="F644">[1]!table_weight[HeadingAccuracy]*(('F+ , F-'!F$2-[1]!tbl_gk[[#This Row],[HeadingAccuracy]])/('F+ , F-'!F$2-'F+ , F-'!F$3))</f>
        <v>8.351378275679E-3</v>
      </c>
      <c r="G644" s="1" cm="1">
        <f t="array" ref="G644">[1]!table_weight[ShortPassing]*(('F+ , F-'!G$2-[1]!tbl_gk[[#This Row],[ShortPassing]])/('F+ , F-'!G$2-'F+ , F-'!G$3))</f>
        <v>4.6409239370648142E-2</v>
      </c>
      <c r="H644" s="1" cm="1">
        <f t="array" ref="H644">[1]!table_weight[Volleys]*(('F+ , F-'!H$2-[1]!tbl_gk[[#This Row],[Volleys]])/('F+ , F-'!H$2-'F+ , F-'!H$3))</f>
        <v>1.3888705175857305E-3</v>
      </c>
      <c r="I644" s="1" cm="1">
        <f t="array" ref="I644">[1]!table_weight[Dribbling]*(('F+ , F-'!I$2-[1]!tbl_gk[[#This Row],[Dribbling]])/('F+ , F-'!I$2-'F+ , F-'!I$3))</f>
        <v>1.6623929766613008E-2</v>
      </c>
      <c r="J644" s="1" cm="1">
        <f t="array" ref="J644">[1]!table_weight[Curve]*(('F+ , F-'!J$2-[1]!tbl_gk[[#This Row],[Curve]])/('F+ , F-'!J$2-'F+ , F-'!J$3))</f>
        <v>9.4648953791028455E-3</v>
      </c>
      <c r="K644" s="1" cm="1">
        <f t="array" ref="K644">[1]!table_weight[FKAccuracy]*(('F+ , F-'!K$2-[1]!tbl_gk[[#This Row],[FKAccuracy]])/('F+ , F-'!K$2-'F+ , F-'!K$3))</f>
        <v>9.5832065713416324E-3</v>
      </c>
      <c r="L644" s="1" cm="1">
        <f t="array" ref="L644">[1]!table_weight[LongPassing]*(('F+ , F-'!L$2-[1]!tbl_gk[[#This Row],[LongPassing]])/('F+ , F-'!L$2-'F+ , F-'!L$3))</f>
        <v>2.4364084503410925E-2</v>
      </c>
      <c r="M644" s="1" cm="1">
        <f t="array" ref="M644">[1]!table_weight[BallControl]*(('F+ , F-'!M$2-[1]!tbl_gk[[#This Row],[BallControl]])/('F+ , F-'!M$2-'F+ , F-'!M$3))</f>
        <v>9.9960884871137055E-3</v>
      </c>
      <c r="N644" s="1" cm="1">
        <f t="array" ref="N644">[1]!table_weight[Acceleration]*(('F+ , F-'!N$2-[1]!tbl_gk[[#This Row],[Acceleration]])/('F+ , F-'!N$2-'F+ , F-'!N$3))</f>
        <v>3.6077954150933221E-3</v>
      </c>
      <c r="O644" s="1" cm="1">
        <f t="array" ref="O644">[1]!table_weight[SprintSpeed]*(('F+ , F-'!O$2-[1]!tbl_gk[[#This Row],[SprintSpeed]])/('F+ , F-'!O$2-'F+ , F-'!O$3))</f>
        <v>6.4654700334651587E-3</v>
      </c>
      <c r="P644" s="1" cm="1">
        <f t="array" ref="P644">[1]!table_weight[Agility]*(('F+ , F-'!P$2-[1]!tbl_gk[[#This Row],[Agility]])/('F+ , F-'!P$2-'F+ , F-'!P$3))</f>
        <v>4.680442769886016E-3</v>
      </c>
      <c r="Q644" s="1" cm="1">
        <f t="array" ref="Q644">[1]!table_weight[Reactions]*(('F+ , F-'!Q$2-[1]!tbl_gk[[#This Row],[Reactions]])/('F+ , F-'!Q$2-'F+ , F-'!Q$3))</f>
        <v>1.3406692001876892E-3</v>
      </c>
      <c r="R644" s="1" cm="1">
        <f t="array" ref="R644">[1]!table_weight[Balance]*(('F+ , F-'!R$2-[1]!tbl_gk[[#This Row],[Balance]])/('F+ , F-'!R$2-'F+ , F-'!R$3))</f>
        <v>9.9340009809825627E-4</v>
      </c>
      <c r="S644" s="1" cm="1">
        <f t="array" ref="S644">[1]!table_weight[ShotPower]*(('F+ , F-'!S$2-[1]!tbl_gk[[#This Row],[ShotPower]])/('F+ , F-'!S$2-'F+ , F-'!S$3))</f>
        <v>6.7523948741159906E-3</v>
      </c>
      <c r="T644" s="1" cm="1">
        <f t="array" ref="T644">[1]!table_weight[Jumping]*(('F+ , F-'!T$2-[1]!tbl_gk[[#This Row],[Jumping]])/('F+ , F-'!T$2-'F+ , F-'!T$3))</f>
        <v>1.6315495058735752E-3</v>
      </c>
      <c r="U644" s="1" cm="1">
        <f t="array" ref="U644">[1]!table_weight[Stamina]*(('F+ , F-'!U$2-[1]!tbl_gk[[#This Row],[Stamina]])/('F+ , F-'!U$2-'F+ , F-'!U$3))</f>
        <v>1.288065399373875E-2</v>
      </c>
      <c r="V644" s="1" cm="1">
        <f t="array" ref="V644">[1]!table_weight[Strength]*(('F+ , F-'!V$2-[1]!tbl_gk[[#This Row],[Strength]])/('F+ , F-'!V$2-'F+ , F-'!V$3))</f>
        <v>1.8634012777608722E-2</v>
      </c>
      <c r="W644" s="1" cm="1">
        <f t="array" ref="W644">[1]!table_weight[LongShots]*(('F+ , F-'!W$2-[1]!tbl_gk[[#This Row],[LongShots]])/('F+ , F-'!W$2-'F+ , F-'!W$3))</f>
        <v>8.0509323499075268E-3</v>
      </c>
      <c r="X644" s="1" cm="1">
        <f t="array" ref="X644">[1]!table_weight[Aggression]*(('F+ , F-'!X$2-[1]!tbl_gk[[#This Row],[Aggression]])/('F+ , F-'!X$2-'F+ , F-'!X$3))</f>
        <v>1.5819896562214757E-2</v>
      </c>
      <c r="Y644" s="1" cm="1">
        <f t="array" ref="Y644">[1]!table_weight[Interceptions]*(('F+ , F-'!Y$2-[1]!tbl_gk[[#This Row],[Interceptions]])/('F+ , F-'!Y$2-'F+ , F-'!Y$3))</f>
        <v>1.6621279690131864E-2</v>
      </c>
      <c r="Z644" s="1" cm="1">
        <f t="array" ref="Z644">[1]!table_weight[Positioning]*(('F+ , F-'!Z$2-[1]!tbl_gk[[#This Row],[Positioning]])/('F+ , F-'!Z$2-'F+ , F-'!Z$3))</f>
        <v>4.4366697089544168E-4</v>
      </c>
      <c r="AA644" s="1" cm="1">
        <f t="array" ref="AA644">[1]!table_weight[Vision]*(('F+ , F-'!AA$2-[1]!tbl_gk[[#This Row],[Vision]])/('F+ , F-'!AA$2-'F+ , F-'!AA$3))</f>
        <v>3.2653889057904818E-2</v>
      </c>
      <c r="AB644" s="1" cm="1">
        <f t="array" ref="AB644">[1]!table_weight[Penalties]*(('F+ , F-'!AB$2-[1]!tbl_gk[[#This Row],[Penalties]])/('F+ , F-'!AB$2-'F+ , F-'!AB$3))</f>
        <v>2.0747955403639775E-3</v>
      </c>
      <c r="AC644" s="1" cm="1">
        <f t="array" ref="AC644">[1]!table_weight[Composure]*(('F+ , F-'!AC$2-[1]!tbl_gk[[#This Row],[Composure]])/('F+ , F-'!AC$2-'F+ , F-'!AC$3))</f>
        <v>2.5085530985968032E-3</v>
      </c>
      <c r="AD644" s="1" cm="1">
        <f t="array" ref="AD644">[1]!table_weight[Marking]*(('F+ , F-'!AD$2-[1]!tbl_gk[[#This Row],[Marking]])/('F+ , F-'!AD$2-'F+ , F-'!AD$3))</f>
        <v>7.8874128159190562E-3</v>
      </c>
      <c r="AE644" s="1" cm="1">
        <f t="array" ref="AE644">[1]!table_weight[StandingTackle]*(('F+ , F-'!AE$2-[1]!tbl_gk[[#This Row],[StandingTackle]])/('F+ , F-'!AE$2-'F+ , F-'!AE$3))</f>
        <v>2.465854322450484E-2</v>
      </c>
      <c r="AF644" s="1" cm="1">
        <f t="array" ref="AF644">[1]!table_weight[SlidingTackle]*(('F+ , F-'!AF$2-[1]!tbl_gk[[#This Row],[SlidingTackle]])/('F+ , F-'!AF$2-'F+ , F-'!AF$3))</f>
        <v>9.7139715732897855E-3</v>
      </c>
      <c r="AG644" s="1" cm="1">
        <f t="array" ref="AG644">[1]!table_weight[GKDiving]*(('F+ , F-'!AG$2-[1]!tbl_gk[[#This Row],[GKDiving]])/('F+ , F-'!AG$2-'F+ , F-'!AG$3))</f>
        <v>5.2951652976371534E-2</v>
      </c>
      <c r="AH644" s="1" cm="1">
        <f t="array" ref="AH644">[1]!table_weight[GKHandling]*(('F+ , F-'!AH$2-[1]!tbl_gk[[#This Row],[GKHandling]])/('F+ , F-'!AH$2-'F+ , F-'!AH$3))</f>
        <v>5.168913109614949E-2</v>
      </c>
      <c r="AI644" s="1" cm="1">
        <f t="array" ref="AI644">[1]!table_weight[GKKicking]*(('F+ , F-'!AI$2-[1]!tbl_gk[[#This Row],[GKKicking]])/('F+ , F-'!AI$2-'F+ , F-'!AI$3))</f>
        <v>3.1305141466382698E-2</v>
      </c>
      <c r="AJ644" s="1" cm="1">
        <f t="array" ref="AJ644">[1]!table_weight[GKPositioning]*(('F+ , F-'!AJ$2-[1]!tbl_gk[[#This Row],[GKPositioning]])/('F+ , F-'!AJ$2-'F+ , F-'!AJ$3))</f>
        <v>1.8290000234022125E-2</v>
      </c>
      <c r="AK644" s="1" cm="1">
        <f t="array" ref="AK644">[1]!table_weight[GKReflexes]*(('F+ , F-'!AK$2-[1]!tbl_gk[[#This Row],[GKReflexes]])/('F+ , F-'!AK$2-'F+ , F-'!AK$3))</f>
        <v>4.7371801372409796E-2</v>
      </c>
    </row>
    <row r="645" spans="1:37" x14ac:dyDescent="0.55000000000000004">
      <c r="A645" s="8">
        <f>[1]!tbl_gk[[#This Row],[ID]]</f>
        <v>222464</v>
      </c>
      <c r="B645" s="2" cm="1">
        <f t="array" ref="B645">[1]!table_weight[ValueEUR]*(('F+ , F-'!B$2-[1]!tbl_gk[[#This Row],[ValueEUR]])/('F+ , F-'!B$2-'F+ , F-'!B$3))</f>
        <v>6.1455148381795615E-4</v>
      </c>
      <c r="C645" s="2" cm="1">
        <f t="array" ref="C645">[1]!table_weight[WageEUR]*(('F+ , F-'!C$2-[1]!tbl_gk[[#This Row],[WageEUR]])/('F+ , F-'!C$2-'F+ , F-'!C$3))</f>
        <v>8.6066057680719962E-4</v>
      </c>
      <c r="D645" s="2" cm="1">
        <f t="array" ref="D645">[1]!table_weight[Crossing]*(('F+ , F-'!D$2-[1]!tbl_gk[[#This Row],[Crossing]])/('F+ , F-'!D$2-'F+ , F-'!D$3))</f>
        <v>2.4658543224504784E-2</v>
      </c>
      <c r="E645" s="2" cm="1">
        <f t="array" ref="E645">[1]!table_weight[Finishing]*(('F+ , F-'!E$2-[1]!tbl_gk[[#This Row],[Finishing]])/('F+ , F-'!E$2-'F+ , F-'!E$3))</f>
        <v>1.1979008214176926E-2</v>
      </c>
      <c r="F645" s="2" cm="1">
        <f t="array" ref="F645">[1]!table_weight[HeadingAccuracy]*(('F+ , F-'!F$2-[1]!tbl_gk[[#This Row],[HeadingAccuracy]])/('F+ , F-'!F$2-'F+ , F-'!F$3))</f>
        <v>1.0439222844598752E-2</v>
      </c>
      <c r="G645" s="2" cm="1">
        <f t="array" ref="G645">[1]!table_weight[ShortPassing]*(('F+ , F-'!G$2-[1]!tbl_gk[[#This Row],[ShortPassing]])/('F+ , F-'!G$2-'F+ , F-'!G$3))</f>
        <v>4.3596558196669473E-2</v>
      </c>
      <c r="H645" s="2" cm="1">
        <f t="array" ref="H645">[1]!table_weight[Volleys]*(('F+ , F-'!H$2-[1]!tbl_gk[[#This Row],[Volleys]])/('F+ , F-'!H$2-'F+ , F-'!H$3))</f>
        <v>1.1573920979881087E-3</v>
      </c>
      <c r="I645" s="2" cm="1">
        <f t="array" ref="I645">[1]!table_weight[Dribbling]*(('F+ , F-'!I$2-[1]!tbl_gk[[#This Row],[Dribbling]])/('F+ , F-'!I$2-'F+ , F-'!I$3))</f>
        <v>1.6623929766613008E-2</v>
      </c>
      <c r="J645" s="2" cm="1">
        <f t="array" ref="J645">[1]!table_weight[Curve]*(('F+ , F-'!J$2-[1]!tbl_gk[[#This Row],[Curve]])/('F+ , F-'!J$2-'F+ , F-'!J$3))</f>
        <v>7.2676875232396852E-3</v>
      </c>
      <c r="K645" s="2" cm="1">
        <f t="array" ref="K645">[1]!table_weight[FKAccuracy]*(('F+ , F-'!K$2-[1]!tbl_gk[[#This Row],[FKAccuracy]])/('F+ , F-'!K$2-'F+ , F-'!K$3))</f>
        <v>9.4310921813203358E-3</v>
      </c>
      <c r="L645" s="2" cm="1">
        <f t="array" ref="L645">[1]!table_weight[LongPassing]*(('F+ , F-'!L$2-[1]!tbl_gk[[#This Row],[LongPassing]])/('F+ , F-'!L$2-'F+ , F-'!L$3))</f>
        <v>1.8408419402577144E-2</v>
      </c>
      <c r="M645" s="2" cm="1">
        <f t="array" ref="M645">[1]!table_weight[BallControl]*(('F+ , F-'!M$2-[1]!tbl_gk[[#This Row],[BallControl]])/('F+ , F-'!M$2-'F+ , F-'!M$3))</f>
        <v>9.1268634012777305E-3</v>
      </c>
      <c r="N645" s="2" cm="1">
        <f t="array" ref="N645">[1]!table_weight[Acceleration]*(('F+ , F-'!N$2-[1]!tbl_gk[[#This Row],[Acceleration]])/('F+ , F-'!N$2-'F+ , F-'!N$3))</f>
        <v>1.5784104941033285E-3</v>
      </c>
      <c r="O645" s="2" cm="1">
        <f t="array" ref="O645">[1]!table_weight[SprintSpeed]*(('F+ , F-'!O$2-[1]!tbl_gk[[#This Row],[SprintSpeed]])/('F+ , F-'!O$2-'F+ , F-'!O$3))</f>
        <v>2.8110739275935474E-3</v>
      </c>
      <c r="P645" s="2" cm="1">
        <f t="array" ref="P645">[1]!table_weight[Agility]*(('F+ , F-'!P$2-[1]!tbl_gk[[#This Row],[Agility]])/('F+ , F-'!P$2-'F+ , F-'!P$3))</f>
        <v>1.0530996232243535E-3</v>
      </c>
      <c r="Q645" s="2" cm="1">
        <f t="array" ref="Q645">[1]!table_weight[Reactions]*(('F+ , F-'!Q$2-[1]!tbl_gk[[#This Row],[Reactions]])/('F+ , F-'!Q$2-'F+ , F-'!Q$3))</f>
        <v>1.1344124001588141E-3</v>
      </c>
      <c r="R645" s="2" cm="1">
        <f t="array" ref="R645">[1]!table_weight[Balance]*(('F+ , F-'!R$2-[1]!tbl_gk[[#This Row],[Balance]])/('F+ , F-'!R$2-'F+ , F-'!R$3))</f>
        <v>9.9340009809825627E-4</v>
      </c>
      <c r="S645" s="2" cm="1">
        <f t="array" ref="S645">[1]!table_weight[ShotPower]*(('F+ , F-'!S$2-[1]!tbl_gk[[#This Row],[ShotPower]])/('F+ , F-'!S$2-'F+ , F-'!S$3))</f>
        <v>4.4150274176912247E-3</v>
      </c>
      <c r="T645" s="2" cm="1">
        <f t="array" ref="T645">[1]!table_weight[Jumping]*(('F+ , F-'!T$2-[1]!tbl_gk[[#This Row],[Jumping]])/('F+ , F-'!T$2-'F+ , F-'!T$3))</f>
        <v>1.2880653993738752E-3</v>
      </c>
      <c r="U645" s="2" cm="1">
        <f t="array" ref="U645">[1]!table_weight[Stamina]*(('F+ , F-'!U$2-[1]!tbl_gk[[#This Row],[Stamina]])/('F+ , F-'!U$2-'F+ , F-'!U$3))</f>
        <v>2.5761307987477501E-3</v>
      </c>
      <c r="V645" s="2" cm="1">
        <f t="array" ref="V645">[1]!table_weight[Strength]*(('F+ , F-'!V$2-[1]!tbl_gk[[#This Row],[Strength]])/('F+ , F-'!V$2-'F+ , F-'!V$3))</f>
        <v>2.0408680661190511E-2</v>
      </c>
      <c r="W645" s="2" cm="1">
        <f t="array" ref="W645">[1]!table_weight[LongShots]*(('F+ , F-'!W$2-[1]!tbl_gk[[#This Row],[LongShots]])/('F+ , F-'!W$2-'F+ , F-'!W$3))</f>
        <v>8.570347340224143E-3</v>
      </c>
      <c r="X645" s="2" cm="1">
        <f t="array" ref="X645">[1]!table_weight[Aggression]*(('F+ , F-'!X$2-[1]!tbl_gk[[#This Row],[Aggression]])/('F+ , F-'!X$2-'F+ , F-'!X$3))</f>
        <v>1.2169151201703659E-2</v>
      </c>
      <c r="Y645" s="2" cm="1">
        <f t="array" ref="Y645">[1]!table_weight[Interceptions]*(('F+ , F-'!Y$2-[1]!tbl_gk[[#This Row],[Interceptions]])/('F+ , F-'!Y$2-'F+ , F-'!Y$3))</f>
        <v>1.3851066408443219E-2</v>
      </c>
      <c r="Z645" s="2" cm="1">
        <f t="array" ref="Z645">[1]!table_weight[Positioning]*(('F+ , F-'!Z$2-[1]!tbl_gk[[#This Row],[Positioning]])/('F+ , F-'!Z$2-'F+ , F-'!Z$3))</f>
        <v>5.9155596119392221E-4</v>
      </c>
      <c r="AA645" s="2" cm="1">
        <f t="array" ref="AA645">[1]!table_weight[Vision]*(('F+ , F-'!AA$2-[1]!tbl_gk[[#This Row],[Vision]])/('F+ , F-'!AA$2-'F+ , F-'!AA$3))</f>
        <v>1.5617077375519694E-2</v>
      </c>
      <c r="AB645" s="2" cm="1">
        <f t="array" ref="AB645">[1]!table_weight[Penalties]*(('F+ , F-'!AB$2-[1]!tbl_gk[[#This Row],[Penalties]])/('F+ , F-'!AB$2-'F+ , F-'!AB$3))</f>
        <v>1.9573542833622431E-3</v>
      </c>
      <c r="AC645" s="2" cm="1">
        <f t="array" ref="AC645">[1]!table_weight[Composure]*(('F+ , F-'!AC$2-[1]!tbl_gk[[#This Row],[Composure]])/('F+ , F-'!AC$2-'F+ , F-'!AC$3))</f>
        <v>9.0734899310948201E-4</v>
      </c>
      <c r="AD645" s="2" cm="1">
        <f t="array" ref="AD645">[1]!table_weight[Marking]*(('F+ , F-'!AD$2-[1]!tbl_gk[[#This Row],[Marking]])/('F+ , F-'!AD$2-'F+ , F-'!AD$3))</f>
        <v>2.6817203574124791E-2</v>
      </c>
      <c r="AE645" s="2" cm="1">
        <f t="array" ref="AE645">[1]!table_weight[StandingTackle]*(('F+ , F-'!AE$2-[1]!tbl_gk[[#This Row],[StandingTackle]])/('F+ , F-'!AE$2-'F+ , F-'!AE$3))</f>
        <v>1.7933485981458063E-2</v>
      </c>
      <c r="AF645" s="2" cm="1">
        <f t="array" ref="AF645">[1]!table_weight[SlidingTackle]*(('F+ , F-'!AF$2-[1]!tbl_gk[[#This Row],[SlidingTackle]])/('F+ , F-'!AF$2-'F+ , F-'!AF$3))</f>
        <v>9.7139715732897855E-3</v>
      </c>
      <c r="AG645" s="2" cm="1">
        <f t="array" ref="AG645">[1]!table_weight[GKDiving]*(('F+ , F-'!AG$2-[1]!tbl_gk[[#This Row],[GKDiving]])/('F+ , F-'!AG$2-'F+ , F-'!AG$3))</f>
        <v>3.0746121083054436E-2</v>
      </c>
      <c r="AH645" s="2" cm="1">
        <f t="array" ref="AH645">[1]!table_weight[GKHandling]*(('F+ , F-'!AH$2-[1]!tbl_gk[[#This Row],[GKHandling]])/('F+ , F-'!AH$2-'F+ , F-'!AH$3))</f>
        <v>4.4559595772542655E-2</v>
      </c>
      <c r="AI645" s="2" cm="1">
        <f t="array" ref="AI645">[1]!table_weight[GKKicking]*(('F+ , F-'!AI$2-[1]!tbl_gk[[#This Row],[GKKicking]])/('F+ , F-'!AI$2-'F+ , F-'!AI$3))</f>
        <v>2.0571950106480059E-2</v>
      </c>
      <c r="AJ645" s="2" cm="1">
        <f t="array" ref="AJ645">[1]!table_weight[GKPositioning]*(('F+ , F-'!AJ$2-[1]!tbl_gk[[#This Row],[GKPositioning]])/('F+ , F-'!AJ$2-'F+ , F-'!AJ$3))</f>
        <v>1.4505862254569271E-2</v>
      </c>
      <c r="AK645" s="2" cm="1">
        <f t="array" ref="AK645">[1]!table_weight[GKReflexes]*(('F+ , F-'!AK$2-[1]!tbl_gk[[#This Row],[GKReflexes]])/('F+ , F-'!AK$2-'F+ , F-'!AK$3))</f>
        <v>2.7329885407159499E-2</v>
      </c>
    </row>
    <row r="646" spans="1:37" x14ac:dyDescent="0.55000000000000004">
      <c r="A646" s="7">
        <f>[1]!tbl_gk[[#This Row],[ID]]</f>
        <v>222471</v>
      </c>
      <c r="B646" s="1" cm="1">
        <f t="array" ref="B646">[1]!table_weight[ValueEUR]*(('F+ , F-'!B$2-[1]!tbl_gk[[#This Row],[ValueEUR]])/('F+ , F-'!B$2-'F+ , F-'!B$3))</f>
        <v>8.9821437363649033E-5</v>
      </c>
      <c r="C646" s="1" cm="1">
        <f t="array" ref="C646">[1]!table_weight[WageEUR]*(('F+ , F-'!C$2-[1]!tbl_gk[[#This Row],[WageEUR]])/('F+ , F-'!C$2-'F+ , F-'!C$3))</f>
        <v>1.5648374123767265E-5</v>
      </c>
      <c r="D646" s="1" cm="1">
        <f t="array" ref="D646">[1]!table_weight[Crossing]*(('F+ , F-'!D$2-[1]!tbl_gk[[#This Row],[Crossing]])/('F+ , F-'!D$2-'F+ , F-'!D$3))</f>
        <v>3.3625286215233793E-2</v>
      </c>
      <c r="E646" s="1" cm="1">
        <f t="array" ref="E646">[1]!table_weight[Finishing]*(('F+ , F-'!E$2-[1]!tbl_gk[[#This Row],[Finishing]])/('F+ , F-'!E$2-'F+ , F-'!E$3))</f>
        <v>1.2977258898691668E-2</v>
      </c>
      <c r="F646" s="1" cm="1">
        <f t="array" ref="F646">[1]!table_weight[HeadingAccuracy]*(('F+ , F-'!F$2-[1]!tbl_gk[[#This Row],[HeadingAccuracy]])/('F+ , F-'!F$2-'F+ , F-'!F$3))</f>
        <v>1.00216539308148E-2</v>
      </c>
      <c r="G646" s="1" cm="1">
        <f t="array" ref="G646">[1]!table_weight[ShortPassing]*(('F+ , F-'!G$2-[1]!tbl_gk[[#This Row],[ShortPassing]])/('F+ , F-'!G$2-'F+ , F-'!G$3))</f>
        <v>5.2034601718605494E-2</v>
      </c>
      <c r="H646" s="1" cm="1">
        <f t="array" ref="H646">[1]!table_weight[Volleys]*(('F+ , F-'!H$2-[1]!tbl_gk[[#This Row],[Volleys]])/('F+ , F-'!H$2-'F+ , F-'!H$3))</f>
        <v>1.5046097273845413E-3</v>
      </c>
      <c r="I646" s="1" cm="1">
        <f t="array" ref="I646">[1]!table_weight[Dribbling]*(('F+ , F-'!I$2-[1]!tbl_gk[[#This Row],[Dribbling]])/('F+ , F-'!I$2-'F+ , F-'!I$3))</f>
        <v>1.6623929766613008E-2</v>
      </c>
      <c r="J646" s="1" cm="1">
        <f t="array" ref="J646">[1]!table_weight[Curve]*(('F+ , F-'!J$2-[1]!tbl_gk[[#This Row],[Curve]])/('F+ , F-'!J$2-'F+ , F-'!J$3))</f>
        <v>9.4648953791028455E-3</v>
      </c>
      <c r="K646" s="1" cm="1">
        <f t="array" ref="K646">[1]!table_weight[FKAccuracy]*(('F+ , F-'!K$2-[1]!tbl_gk[[#This Row],[FKAccuracy]])/('F+ , F-'!K$2-'F+ , F-'!K$3))</f>
        <v>8.9747490112564478E-3</v>
      </c>
      <c r="L646" s="1" cm="1">
        <f t="array" ref="L646">[1]!table_weight[LongPassing]*(('F+ , F-'!L$2-[1]!tbl_gk[[#This Row],[LongPassing]])/('F+ , F-'!L$2-'F+ , F-'!L$3))</f>
        <v>2.3822660403335128E-2</v>
      </c>
      <c r="M646" s="1" cm="1">
        <f t="array" ref="M646">[1]!table_weight[BallControl]*(('F+ , F-'!M$2-[1]!tbl_gk[[#This Row],[BallControl]])/('F+ , F-'!M$2-'F+ , F-'!M$3))</f>
        <v>1.2169151201703639E-2</v>
      </c>
      <c r="N646" s="1" cm="1">
        <f t="array" ref="N646">[1]!table_weight[Acceleration]*(('F+ , F-'!N$2-[1]!tbl_gk[[#This Row],[Acceleration]])/('F+ , F-'!N$2-'F+ , F-'!N$3))</f>
        <v>7.8920524705166431E-3</v>
      </c>
      <c r="O646" s="1" cm="1">
        <f t="array" ref="O646">[1]!table_weight[SprintSpeed]*(('F+ , F-'!O$2-[1]!tbl_gk[[#This Row],[SprintSpeed]])/('F+ , F-'!O$2-'F+ , F-'!O$3))</f>
        <v>9.5576513538180603E-3</v>
      </c>
      <c r="P646" s="1" cm="1">
        <f t="array" ref="P646">[1]!table_weight[Agility]*(('F+ , F-'!P$2-[1]!tbl_gk[[#This Row],[Agility]])/('F+ , F-'!P$2-'F+ , F-'!P$3))</f>
        <v>3.9783763544031132E-3</v>
      </c>
      <c r="Q646" s="1" cm="1">
        <f t="array" ref="Q646">[1]!table_weight[Reactions]*(('F+ , F-'!Q$2-[1]!tbl_gk[[#This Row],[Reactions]])/('F+ , F-'!Q$2-'F+ , F-'!Q$3))</f>
        <v>1.8047470002526586E-3</v>
      </c>
      <c r="R646" s="1" cm="1">
        <f t="array" ref="R646">[1]!table_weight[Balance]*(('F+ , F-'!R$2-[1]!tbl_gk[[#This Row],[Balance]])/('F+ , F-'!R$2-'F+ , F-'!R$3))</f>
        <v>1.6763626655408076E-3</v>
      </c>
      <c r="S646" s="1" cm="1">
        <f t="array" ref="S646">[1]!table_weight[ShotPower]*(('F+ , F-'!S$2-[1]!tbl_gk[[#This Row],[ShotPower]])/('F+ , F-'!S$2-'F+ , F-'!S$3))</f>
        <v>6.2329798837993753E-3</v>
      </c>
      <c r="T646" s="1" cm="1">
        <f t="array" ref="T646">[1]!table_weight[Jumping]*(('F+ , F-'!T$2-[1]!tbl_gk[[#This Row],[Jumping]])/('F+ , F-'!T$2-'F+ , F-'!T$3))</f>
        <v>3.0913569584973006E-3</v>
      </c>
      <c r="U646" s="1" cm="1">
        <f t="array" ref="U646">[1]!table_weight[Stamina]*(('F+ , F-'!U$2-[1]!tbl_gk[[#This Row],[Stamina]])/('F+ , F-'!U$2-'F+ , F-'!U$3))</f>
        <v>1.1163233461240251E-2</v>
      </c>
      <c r="V646" s="1" cm="1">
        <f t="array" ref="V646">[1]!table_weight[Strength]*(('F+ , F-'!V$2-[1]!tbl_gk[[#This Row],[Strength]])/('F+ , F-'!V$2-'F+ , F-'!V$3))</f>
        <v>5.3240036507453507E-3</v>
      </c>
      <c r="W646" s="1" cm="1">
        <f t="array" ref="W646">[1]!table_weight[LongShots]*(('F+ , F-'!W$2-[1]!tbl_gk[[#This Row],[LongShots]])/('F+ , F-'!W$2-'F+ , F-'!W$3))</f>
        <v>8.0509323499075268E-3</v>
      </c>
      <c r="X646" s="1" cm="1">
        <f t="array" ref="X646">[1]!table_weight[Aggression]*(('F+ , F-'!X$2-[1]!tbl_gk[[#This Row],[Aggression]])/('F+ , F-'!X$2-'F+ , F-'!X$3))</f>
        <v>1.642835412229994E-2</v>
      </c>
      <c r="Y646" s="1" cm="1">
        <f t="array" ref="Y646">[1]!table_weight[Interceptions]*(('F+ , F-'!Y$2-[1]!tbl_gk[[#This Row],[Interceptions]])/('F+ , F-'!Y$2-'F+ , F-'!Y$3))</f>
        <v>1.6621279690131864E-2</v>
      </c>
      <c r="Z646" s="1" cm="1">
        <f t="array" ref="Z646">[1]!table_weight[Positioning]*(('F+ , F-'!Z$2-[1]!tbl_gk[[#This Row],[Positioning]])/('F+ , F-'!Z$2-'F+ , F-'!Z$3))</f>
        <v>1.3310009126863251E-3</v>
      </c>
      <c r="AA646" s="1" cm="1">
        <f t="array" ref="AA646">[1]!table_weight[Vision]*(('F+ , F-'!AA$2-[1]!tbl_gk[[#This Row],[Vision]])/('F+ , F-'!AA$2-'F+ , F-'!AA$3))</f>
        <v>2.6974951830443111E-2</v>
      </c>
      <c r="AB646" s="1" cm="1">
        <f t="array" ref="AB646">[1]!table_weight[Penalties]*(('F+ , F-'!AB$2-[1]!tbl_gk[[#This Row],[Penalties]])/('F+ , F-'!AB$2-'F+ , F-'!AB$3))</f>
        <v>2.1922367973657118E-3</v>
      </c>
      <c r="AC646" s="1" cm="1">
        <f t="array" ref="AC646">[1]!table_weight[Composure]*(('F+ , F-'!AC$2-[1]!tbl_gk[[#This Row],[Composure]])/('F+ , F-'!AC$2-'F+ , F-'!AC$3))</f>
        <v>1.6545775756702319E-3</v>
      </c>
      <c r="AD646" s="1" cm="1">
        <f t="array" ref="AD646">[1]!table_weight[Marking]*(('F+ , F-'!AD$2-[1]!tbl_gk[[#This Row],[Marking]])/('F+ , F-'!AD$2-'F+ , F-'!AD$3))</f>
        <v>1.5774825631838112E-2</v>
      </c>
      <c r="AE646" s="1" cm="1">
        <f t="array" ref="AE646">[1]!table_weight[StandingTackle]*(('F+ , F-'!AE$2-[1]!tbl_gk[[#This Row],[StandingTackle]])/('F+ , F-'!AE$2-'F+ , F-'!AE$3))</f>
        <v>2.465854322450484E-2</v>
      </c>
      <c r="AF646" s="1" cm="1">
        <f t="array" ref="AF646">[1]!table_weight[SlidingTackle]*(('F+ , F-'!AF$2-[1]!tbl_gk[[#This Row],[SlidingTackle]])/('F+ , F-'!AF$2-'F+ , F-'!AF$3))</f>
        <v>6.7250572430467732E-3</v>
      </c>
      <c r="AG646" s="1" cm="1">
        <f t="array" ref="AG646">[1]!table_weight[GKDiving]*(('F+ , F-'!AG$2-[1]!tbl_gk[[#This Row],[GKDiving]])/('F+ , F-'!AG$2-'F+ , F-'!AG$3))</f>
        <v>4.6119181624581652E-2</v>
      </c>
      <c r="AH646" s="1" cm="1">
        <f t="array" ref="AH646">[1]!table_weight[GKHandling]*(('F+ , F-'!AH$2-[1]!tbl_gk[[#This Row],[GKHandling]])/('F+ , F-'!AH$2-'F+ , F-'!AH$3))</f>
        <v>5.5253898757952898E-2</v>
      </c>
      <c r="AI646" s="1" cm="1">
        <f t="array" ref="AI646">[1]!table_weight[GKKicking]*(('F+ , F-'!AI$2-[1]!tbl_gk[[#This Row],[GKKicking]])/('F+ , F-'!AI$2-'F+ , F-'!AI$3))</f>
        <v>2.8621843626407038E-2</v>
      </c>
      <c r="AJ646" s="1" cm="1">
        <f t="array" ref="AJ646">[1]!table_weight[GKPositioning]*(('F+ , F-'!AJ$2-[1]!tbl_gk[[#This Row],[GKPositioning]])/('F+ , F-'!AJ$2-'F+ , F-'!AJ$3))</f>
        <v>1.8290000234022125E-2</v>
      </c>
      <c r="AK646" s="1" cm="1">
        <f t="array" ref="AK646">[1]!table_weight[GKReflexes]*(('F+ , F-'!AK$2-[1]!tbl_gk[[#This Row],[GKReflexes]])/('F+ , F-'!AK$2-'F+ , F-'!AK$3))</f>
        <v>5.10157860933644E-2</v>
      </c>
    </row>
    <row r="647" spans="1:37" x14ac:dyDescent="0.55000000000000004">
      <c r="A647" s="8">
        <f>[1]!tbl_gk[[#This Row],[ID]]</f>
        <v>222484</v>
      </c>
      <c r="B647" s="2" cm="1">
        <f t="array" ref="B647">[1]!table_weight[ValueEUR]*(('F+ , F-'!B$2-[1]!tbl_gk[[#This Row],[ValueEUR]])/('F+ , F-'!B$2-'F+ , F-'!B$3))</f>
        <v>1.3612114734491143E-4</v>
      </c>
      <c r="C647" s="2" cm="1">
        <f t="array" ref="C647">[1]!table_weight[WageEUR]*(('F+ , F-'!C$2-[1]!tbl_gk[[#This Row],[WageEUR]])/('F+ , F-'!C$2-'F+ , F-'!C$3))</f>
        <v>7.8241870618836313E-5</v>
      </c>
      <c r="D647" s="2" cm="1">
        <f t="array" ref="D647">[1]!table_weight[Crossing]*(('F+ , F-'!D$2-[1]!tbl_gk[[#This Row],[Crossing]])/('F+ , F-'!D$2-'F+ , F-'!D$3))</f>
        <v>2.9141914719869291E-2</v>
      </c>
      <c r="E647" s="2" cm="1">
        <f t="array" ref="E647">[1]!table_weight[Finishing]*(('F+ , F-'!E$2-[1]!tbl_gk[[#This Row],[Finishing]])/('F+ , F-'!E$2-'F+ , F-'!E$3))</f>
        <v>1.1979008214176926E-2</v>
      </c>
      <c r="F647" s="2" cm="1">
        <f t="array" ref="F647">[1]!table_weight[HeadingAccuracy]*(('F+ , F-'!F$2-[1]!tbl_gk[[#This Row],[HeadingAccuracy]])/('F+ , F-'!F$2-'F+ , F-'!F$3))</f>
        <v>1.0439222844598752E-2</v>
      </c>
      <c r="G647" s="2" cm="1">
        <f t="array" ref="G647">[1]!table_weight[ShortPassing]*(('F+ , F-'!G$2-[1]!tbl_gk[[#This Row],[ShortPassing]])/('F+ , F-'!G$2-'F+ , F-'!G$3))</f>
        <v>4.3596558196669473E-2</v>
      </c>
      <c r="H647" s="2" cm="1">
        <f t="array" ref="H647">[1]!table_weight[Volleys]*(('F+ , F-'!H$2-[1]!tbl_gk[[#This Row],[Volleys]])/('F+ , F-'!H$2-'F+ , F-'!H$3))</f>
        <v>1.0416528881892981E-3</v>
      </c>
      <c r="I647" s="2" cm="1">
        <f t="array" ref="I647">[1]!table_weight[Dribbling]*(('F+ , F-'!I$2-[1]!tbl_gk[[#This Row],[Dribbling]])/('F+ , F-'!I$2-'F+ , F-'!I$3))</f>
        <v>1.8579686209743949E-2</v>
      </c>
      <c r="J647" s="2" cm="1">
        <f t="array" ref="J647">[1]!table_weight[Curve]*(('F+ , F-'!J$2-[1]!tbl_gk[[#This Row],[Curve]])/('F+ , F-'!J$2-'F+ , F-'!J$3))</f>
        <v>8.6198154345400926E-3</v>
      </c>
      <c r="K647" s="2" cm="1">
        <f t="array" ref="K647">[1]!table_weight[FKAccuracy]*(('F+ , F-'!K$2-[1]!tbl_gk[[#This Row],[FKAccuracy]])/('F+ , F-'!K$2-'F+ , F-'!K$3))</f>
        <v>8.9747490112564478E-3</v>
      </c>
      <c r="L647" s="2" cm="1">
        <f t="array" ref="L647">[1]!table_weight[LongPassing]*(('F+ , F-'!L$2-[1]!tbl_gk[[#This Row],[LongPassing]])/('F+ , F-'!L$2-'F+ , F-'!L$3))</f>
        <v>2.3281236303259328E-2</v>
      </c>
      <c r="M647" s="2" cm="1">
        <f t="array" ref="M647">[1]!table_weight[BallControl]*(('F+ , F-'!M$2-[1]!tbl_gk[[#This Row],[BallControl]])/('F+ , F-'!M$2-'F+ , F-'!M$3))</f>
        <v>1.1299926115867666E-2</v>
      </c>
      <c r="N647" s="2" cm="1">
        <f t="array" ref="N647">[1]!table_weight[Acceleration]*(('F+ , F-'!N$2-[1]!tbl_gk[[#This Row],[Acceleration]])/('F+ , F-'!N$2-'F+ , F-'!N$3))</f>
        <v>3.3823082016499898E-3</v>
      </c>
      <c r="O647" s="2" cm="1">
        <f t="array" ref="O647">[1]!table_weight[SprintSpeed]*(('F+ , F-'!O$2-[1]!tbl_gk[[#This Row],[SprintSpeed]])/('F+ , F-'!O$2-'F+ , F-'!O$3))</f>
        <v>4.7788256769090301E-3</v>
      </c>
      <c r="P647" s="2" cm="1">
        <f t="array" ref="P647">[1]!table_weight[Agility]*(('F+ , F-'!P$2-[1]!tbl_gk[[#This Row],[Agility]])/('F+ , F-'!P$2-'F+ , F-'!P$3))</f>
        <v>4.2123984928974139E-3</v>
      </c>
      <c r="Q647" s="2" cm="1">
        <f t="array" ref="Q647">[1]!table_weight[Reactions]*(('F+ , F-'!Q$2-[1]!tbl_gk[[#This Row],[Reactions]])/('F+ , F-'!Q$2-'F+ , F-'!Q$3))</f>
        <v>1.3406692001876892E-3</v>
      </c>
      <c r="R647" s="2" cm="1">
        <f t="array" ref="R647">[1]!table_weight[Balance]*(('F+ , F-'!R$2-[1]!tbl_gk[[#This Row],[Balance]])/('F+ , F-'!R$2-'F+ , F-'!R$3))</f>
        <v>1.1796626164916795E-3</v>
      </c>
      <c r="S647" s="2" cm="1">
        <f t="array" ref="S647">[1]!table_weight[ShotPower]*(('F+ , F-'!S$2-[1]!tbl_gk[[#This Row],[ShotPower]])/('F+ , F-'!S$2-'F+ , F-'!S$3))</f>
        <v>7.271809864432606E-3</v>
      </c>
      <c r="T647" s="2" cm="1">
        <f t="array" ref="T647">[1]!table_weight[Jumping]*(('F+ , F-'!T$2-[1]!tbl_gk[[#This Row],[Jumping]])/('F+ , F-'!T$2-'F+ , F-'!T$3))</f>
        <v>1.2021943727489502E-3</v>
      </c>
      <c r="U647" s="2" cm="1">
        <f t="array" ref="U647">[1]!table_weight[Stamina]*(('F+ , F-'!U$2-[1]!tbl_gk[[#This Row],[Stamina]])/('F+ , F-'!U$2-'F+ , F-'!U$3))</f>
        <v>1.0304523194991E-2</v>
      </c>
      <c r="V647" s="2" cm="1">
        <f t="array" ref="V647">[1]!table_weight[Strength]*(('F+ , F-'!V$2-[1]!tbl_gk[[#This Row],[Strength]])/('F+ , F-'!V$2-'F+ , F-'!V$3))</f>
        <v>1.9521346719399615E-2</v>
      </c>
      <c r="W647" s="2" cm="1">
        <f t="array" ref="W647">[1]!table_weight[LongShots]*(('F+ , F-'!W$2-[1]!tbl_gk[[#This Row],[LongShots]])/('F+ , F-'!W$2-'F+ , F-'!W$3))</f>
        <v>7.0121023692742987E-3</v>
      </c>
      <c r="X647" s="2" cm="1">
        <f t="array" ref="X647">[1]!table_weight[Aggression]*(('F+ , F-'!X$2-[1]!tbl_gk[[#This Row],[Aggression]])/('F+ , F-'!X$2-'F+ , F-'!X$3))</f>
        <v>1.460298144204439E-2</v>
      </c>
      <c r="Y647" s="2" cm="1">
        <f t="array" ref="Y647">[1]!table_weight[Interceptions]*(('F+ , F-'!Y$2-[1]!tbl_gk[[#This Row],[Interceptions]])/('F+ , F-'!Y$2-'F+ , F-'!Y$3))</f>
        <v>1.5928726369709705E-2</v>
      </c>
      <c r="Z647" s="2" cm="1">
        <f t="array" ref="Z647">[1]!table_weight[Positioning]*(('F+ , F-'!Z$2-[1]!tbl_gk[[#This Row],[Positioning]])/('F+ , F-'!Z$2-'F+ , F-'!Z$3))</f>
        <v>4.4366697089544168E-4</v>
      </c>
      <c r="AA647" s="2" cm="1">
        <f t="array" ref="AA647">[1]!table_weight[Vision]*(('F+ , F-'!AA$2-[1]!tbl_gk[[#This Row],[Vision]])/('F+ , F-'!AA$2-'F+ , F-'!AA$3))</f>
        <v>3.9042693438799236E-2</v>
      </c>
      <c r="AB647" s="2" cm="1">
        <f t="array" ref="AB647">[1]!table_weight[Penalties]*(('F+ , F-'!AB$2-[1]!tbl_gk[[#This Row],[Penalties]])/('F+ , F-'!AB$2-'F+ , F-'!AB$3))</f>
        <v>1.9965013690294879E-3</v>
      </c>
      <c r="AC647" s="2" cm="1">
        <f t="array" ref="AC647">[1]!table_weight[Composure]*(('F+ , F-'!AC$2-[1]!tbl_gk[[#This Row],[Composure]])/('F+ , F-'!AC$2-'F+ , F-'!AC$3))</f>
        <v>2.2416857476822497E-3</v>
      </c>
      <c r="AD647" s="2" cm="1">
        <f t="array" ref="AD647">[1]!table_weight[Marking]*(('F+ , F-'!AD$2-[1]!tbl_gk[[#This Row],[Marking]])/('F+ , F-'!AD$2-'F+ , F-'!AD$3))</f>
        <v>2.8394686137308601E-2</v>
      </c>
      <c r="AE647" s="2" cm="1">
        <f t="array" ref="AE647">[1]!table_weight[StandingTackle]*(('F+ , F-'!AE$2-[1]!tbl_gk[[#This Row],[StandingTackle]])/('F+ , F-'!AE$2-'F+ , F-'!AE$3))</f>
        <v>1.120842873841129E-2</v>
      </c>
      <c r="AF647" s="2" cm="1">
        <f t="array" ref="AF647">[1]!table_weight[SlidingTackle]*(('F+ , F-'!AF$2-[1]!tbl_gk[[#This Row],[SlidingTackle]])/('F+ , F-'!AF$2-'F+ , F-'!AF$3))</f>
        <v>9.7139715732897855E-3</v>
      </c>
      <c r="AG647" s="2" cm="1">
        <f t="array" ref="AG647">[1]!table_weight[GKDiving]*(('F+ , F-'!AG$2-[1]!tbl_gk[[#This Row],[GKDiving]])/('F+ , F-'!AG$2-'F+ , F-'!AG$3))</f>
        <v>4.6119181624581652E-2</v>
      </c>
      <c r="AH647" s="2" cm="1">
        <f t="array" ref="AH647">[1]!table_weight[GKHandling]*(('F+ , F-'!AH$2-[1]!tbl_gk[[#This Row],[GKHandling]])/('F+ , F-'!AH$2-'F+ , F-'!AH$3))</f>
        <v>4.4559595772542655E-2</v>
      </c>
      <c r="AI647" s="2" cm="1">
        <f t="array" ref="AI647">[1]!table_weight[GKKicking]*(('F+ , F-'!AI$2-[1]!tbl_gk[[#This Row],[GKKicking]])/('F+ , F-'!AI$2-'F+ , F-'!AI$3))</f>
        <v>3.309400669303314E-2</v>
      </c>
      <c r="AJ647" s="2" cm="1">
        <f t="array" ref="AJ647">[1]!table_weight[GKPositioning]*(('F+ , F-'!AJ$2-[1]!tbl_gk[[#This Row],[GKPositioning]])/('F+ , F-'!AJ$2-'F+ , F-'!AJ$3))</f>
        <v>1.8920689897264267E-2</v>
      </c>
      <c r="AK647" s="2" cm="1">
        <f t="array" ref="AK647">[1]!table_weight[GKReflexes]*(('F+ , F-'!AK$2-[1]!tbl_gk[[#This Row],[GKReflexes]])/('F+ , F-'!AK$2-'F+ , F-'!AK$3))</f>
        <v>5.10157860933644E-2</v>
      </c>
    </row>
    <row r="648" spans="1:37" x14ac:dyDescent="0.55000000000000004">
      <c r="A648" s="7">
        <f>[1]!tbl_gk[[#This Row],[ID]]</f>
        <v>222503</v>
      </c>
      <c r="B648" s="1" cm="1">
        <f t="array" ref="B648">[1]!table_weight[ValueEUR]*(('F+ , F-'!B$2-[1]!tbl_gk[[#This Row],[ValueEUR]])/('F+ , F-'!B$2-'F+ , F-'!B$3))</f>
        <v>7.4388200703228241E-5</v>
      </c>
      <c r="C648" s="1" cm="1">
        <f t="array" ref="C648">[1]!table_weight[WageEUR]*(('F+ , F-'!C$2-[1]!tbl_gk[[#This Row],[WageEUR]])/('F+ , F-'!C$2-'F+ , F-'!C$3))</f>
        <v>5.4769309433185431E-4</v>
      </c>
      <c r="D648" s="1" cm="1">
        <f t="array" ref="D648">[1]!table_weight[Crossing]*(('F+ , F-'!D$2-[1]!tbl_gk[[#This Row],[Crossing]])/('F+ , F-'!D$2-'F+ , F-'!D$3))</f>
        <v>3.1383600467551537E-2</v>
      </c>
      <c r="E648" s="1" cm="1">
        <f t="array" ref="E648">[1]!table_weight[Finishing]*(('F+ , F-'!E$2-[1]!tbl_gk[[#This Row],[Finishing]])/('F+ , F-'!E$2-'F+ , F-'!E$3))</f>
        <v>1.2977258898691668E-2</v>
      </c>
      <c r="F648" s="1" cm="1">
        <f t="array" ref="F648">[1]!table_weight[HeadingAccuracy]*(('F+ , F-'!F$2-[1]!tbl_gk[[#This Row],[HeadingAccuracy]])/('F+ , F-'!F$2-'F+ , F-'!F$3))</f>
        <v>8.7689471894629514E-3</v>
      </c>
      <c r="G648" s="1" cm="1">
        <f t="array" ref="G648">[1]!table_weight[ShortPassing]*(('F+ , F-'!G$2-[1]!tbl_gk[[#This Row],[ShortPassing]])/('F+ , F-'!G$2-'F+ , F-'!G$3))</f>
        <v>5.484728289258417E-2</v>
      </c>
      <c r="H648" s="1" cm="1">
        <f t="array" ref="H648">[1]!table_weight[Volleys]*(('F+ , F-'!H$2-[1]!tbl_gk[[#This Row],[Volleys]])/('F+ , F-'!H$2-'F+ , F-'!H$3))</f>
        <v>1.0416528881892981E-3</v>
      </c>
      <c r="I648" s="1" cm="1">
        <f t="array" ref="I648">[1]!table_weight[Dribbling]*(('F+ , F-'!I$2-[1]!tbl_gk[[#This Row],[Dribbling]])/('F+ , F-'!I$2-'F+ , F-'!I$3))</f>
        <v>1.4668173323482065E-2</v>
      </c>
      <c r="J648" s="1" cm="1">
        <f t="array" ref="J648">[1]!table_weight[Curve]*(('F+ , F-'!J$2-[1]!tbl_gk[[#This Row],[Curve]])/('F+ , F-'!J$2-'F+ , F-'!J$3))</f>
        <v>9.4648953791028455E-3</v>
      </c>
      <c r="K648" s="1" cm="1">
        <f t="array" ref="K648">[1]!table_weight[FKAccuracy]*(('F+ , F-'!K$2-[1]!tbl_gk[[#This Row],[FKAccuracy]])/('F+ , F-'!K$2-'F+ , F-'!K$3))</f>
        <v>9.1268634012777444E-3</v>
      </c>
      <c r="L648" s="1" cm="1">
        <f t="array" ref="L648">[1]!table_weight[LongPassing]*(('F+ , F-'!L$2-[1]!tbl_gk[[#This Row],[LongPassing]])/('F+ , F-'!L$2-'F+ , F-'!L$3))</f>
        <v>2.4905508603486726E-2</v>
      </c>
      <c r="M648" s="1" cm="1">
        <f t="array" ref="M648">[1]!table_weight[BallControl]*(('F+ , F-'!M$2-[1]!tbl_gk[[#This Row],[BallControl]])/('F+ , F-'!M$2-'F+ , F-'!M$3))</f>
        <v>1.2169151201703639E-2</v>
      </c>
      <c r="N648" s="1" cm="1">
        <f t="array" ref="N648">[1]!table_weight[Acceleration]*(('F+ , F-'!N$2-[1]!tbl_gk[[#This Row],[Acceleration]])/('F+ , F-'!N$2-'F+ , F-'!N$3))</f>
        <v>6.7646164032999796E-3</v>
      </c>
      <c r="O648" s="1" cm="1">
        <f t="array" ref="O648">[1]!table_weight[SprintSpeed]*(('F+ , F-'!O$2-[1]!tbl_gk[[#This Row],[SprintSpeed]])/('F+ , F-'!O$2-'F+ , F-'!O$3))</f>
        <v>8.1521143900212863E-3</v>
      </c>
      <c r="P648" s="1" cm="1">
        <f t="array" ref="P648">[1]!table_weight[Agility]*(('F+ , F-'!P$2-[1]!tbl_gk[[#This Row],[Agility]])/('F+ , F-'!P$2-'F+ , F-'!P$3))</f>
        <v>4.2123984928974139E-3</v>
      </c>
      <c r="Q648" s="1" cm="1">
        <f t="array" ref="Q648">[1]!table_weight[Reactions]*(('F+ , F-'!Q$2-[1]!tbl_gk[[#This Row],[Reactions]])/('F+ , F-'!Q$2-'F+ , F-'!Q$3))</f>
        <v>1.8563112002598775E-3</v>
      </c>
      <c r="R648" s="1" cm="1">
        <f t="array" ref="R648">[1]!table_weight[Balance]*(('F+ , F-'!R$2-[1]!tbl_gk[[#This Row],[Balance]])/('F+ , F-'!R$2-'F+ , F-'!R$3))</f>
        <v>1.7384501716719487E-3</v>
      </c>
      <c r="S648" s="1" cm="1">
        <f t="array" ref="S648">[1]!table_weight[ShotPower]*(('F+ , F-'!S$2-[1]!tbl_gk[[#This Row],[ShotPower]])/('F+ , F-'!S$2-'F+ , F-'!S$3))</f>
        <v>6.7523948741159906E-3</v>
      </c>
      <c r="T648" s="1" cm="1">
        <f t="array" ref="T648">[1]!table_weight[Jumping]*(('F+ , F-'!T$2-[1]!tbl_gk[[#This Row],[Jumping]])/('F+ , F-'!T$2-'F+ , F-'!T$3))</f>
        <v>3.6065831182468503E-3</v>
      </c>
      <c r="U648" s="1" cm="1">
        <f t="array" ref="U648">[1]!table_weight[Stamina]*(('F+ , F-'!U$2-[1]!tbl_gk[[#This Row],[Stamina]])/('F+ , F-'!U$2-'F+ , F-'!U$3))</f>
        <v>1.7174205324984999E-2</v>
      </c>
      <c r="V648" s="1" cm="1">
        <f t="array" ref="V648">[1]!table_weight[Strength]*(('F+ , F-'!V$2-[1]!tbl_gk[[#This Row],[Strength]])/('F+ , F-'!V$2-'F+ , F-'!V$3))</f>
        <v>4.2592029205962806E-2</v>
      </c>
      <c r="W648" s="1" cm="1">
        <f t="array" ref="W648">[1]!table_weight[LongShots]*(('F+ , F-'!W$2-[1]!tbl_gk[[#This Row],[LongShots]])/('F+ , F-'!W$2-'F+ , F-'!W$3))</f>
        <v>6.7523948741159906E-3</v>
      </c>
      <c r="X648" s="1" cm="1">
        <f t="array" ref="X648">[1]!table_weight[Aggression]*(('F+ , F-'!X$2-[1]!tbl_gk[[#This Row],[Aggression]])/('F+ , F-'!X$2-'F+ , F-'!X$3))</f>
        <v>1.642835412229994E-2</v>
      </c>
      <c r="Y648" s="1" cm="1">
        <f t="array" ref="Y648">[1]!table_weight[Interceptions]*(('F+ , F-'!Y$2-[1]!tbl_gk[[#This Row],[Interceptions]])/('F+ , F-'!Y$2-'F+ , F-'!Y$3))</f>
        <v>2.2854259573931314E-2</v>
      </c>
      <c r="Z648" s="1" cm="1">
        <f t="array" ref="Z648">[1]!table_weight[Positioning]*(('F+ , F-'!Z$2-[1]!tbl_gk[[#This Row],[Positioning]])/('F+ , F-'!Z$2-'F+ , F-'!Z$3))</f>
        <v>1.6267788932832863E-3</v>
      </c>
      <c r="AA648" s="1" cm="1">
        <f t="array" ref="AA648">[1]!table_weight[Vision]*(('F+ , F-'!AA$2-[1]!tbl_gk[[#This Row],[Vision]])/('F+ , F-'!AA$2-'F+ , F-'!AA$3))</f>
        <v>3.6203224825068381E-2</v>
      </c>
      <c r="AB648" s="1" cm="1">
        <f t="array" ref="AB648">[1]!table_weight[Penalties]*(('F+ , F-'!AB$2-[1]!tbl_gk[[#This Row],[Penalties]])/('F+ , F-'!AB$2-'F+ , F-'!AB$3))</f>
        <v>1.6833246836915287E-3</v>
      </c>
      <c r="AC648" s="1" cm="1">
        <f t="array" ref="AC648">[1]!table_weight[Composure]*(('F+ , F-'!AC$2-[1]!tbl_gk[[#This Row],[Composure]])/('F+ , F-'!AC$2-'F+ , F-'!AC$3))</f>
        <v>1.7079510458531426E-3</v>
      </c>
      <c r="AD648" s="1" cm="1">
        <f t="array" ref="AD648">[1]!table_weight[Marking]*(('F+ , F-'!AD$2-[1]!tbl_gk[[#This Row],[Marking]])/('F+ , F-'!AD$2-'F+ , F-'!AD$3))</f>
        <v>2.8394686137308601E-2</v>
      </c>
      <c r="AE648" s="1" cm="1">
        <f t="array" ref="AE648">[1]!table_weight[StandingTackle]*(('F+ , F-'!AE$2-[1]!tbl_gk[[#This Row],[StandingTackle]])/('F+ , F-'!AE$2-'F+ , F-'!AE$3))</f>
        <v>2.465854322450484E-2</v>
      </c>
      <c r="AF648" s="1" cm="1">
        <f t="array" ref="AF648">[1]!table_weight[SlidingTackle]*(('F+ , F-'!AF$2-[1]!tbl_gk[[#This Row],[SlidingTackle]])/('F+ , F-'!AF$2-'F+ , F-'!AF$3))</f>
        <v>5.230600077925268E-3</v>
      </c>
      <c r="AG648" s="1" cm="1">
        <f t="array" ref="AG648">[1]!table_weight[GKDiving]*(('F+ , F-'!AG$2-[1]!tbl_gk[[#This Row],[GKDiving]])/('F+ , F-'!AG$2-'F+ , F-'!AG$3))</f>
        <v>4.7827299462529123E-2</v>
      </c>
      <c r="AH648" s="1" cm="1">
        <f t="array" ref="AH648">[1]!table_weight[GKHandling]*(('F+ , F-'!AH$2-[1]!tbl_gk[[#This Row],[GKHandling]])/('F+ , F-'!AH$2-'F+ , F-'!AH$3))</f>
        <v>5.7036282588854605E-2</v>
      </c>
      <c r="AI648" s="1" cm="1">
        <f t="array" ref="AI648">[1]!table_weight[GKKicking]*(('F+ , F-'!AI$2-[1]!tbl_gk[[#This Row],[GKKicking]])/('F+ , F-'!AI$2-'F+ , F-'!AI$3))</f>
        <v>3.0410708853057477E-2</v>
      </c>
      <c r="AJ648" s="1" cm="1">
        <f t="array" ref="AJ648">[1]!table_weight[GKPositioning]*(('F+ , F-'!AJ$2-[1]!tbl_gk[[#This Row],[GKPositioning]])/('F+ , F-'!AJ$2-'F+ , F-'!AJ$3))</f>
        <v>2.0812758886990693E-2</v>
      </c>
      <c r="AK648" s="1" cm="1">
        <f t="array" ref="AK648">[1]!table_weight[GKReflexes]*(('F+ , F-'!AK$2-[1]!tbl_gk[[#This Row],[GKReflexes]])/('F+ , F-'!AK$2-'F+ , F-'!AK$3))</f>
        <v>5.10157860933644E-2</v>
      </c>
    </row>
    <row r="649" spans="1:37" x14ac:dyDescent="0.55000000000000004">
      <c r="A649" s="8">
        <f>[1]!tbl_gk[[#This Row],[ID]]</f>
        <v>222514</v>
      </c>
      <c r="B649" s="2" cm="1">
        <f t="array" ref="B649">[1]!table_weight[ValueEUR]*(('F+ , F-'!B$2-[1]!tbl_gk[[#This Row],[ValueEUR]])/('F+ , F-'!B$2-'F+ , F-'!B$3))</f>
        <v>1.5096792101223623E-3</v>
      </c>
      <c r="C649" s="2" cm="1">
        <f t="array" ref="C649">[1]!table_weight[WageEUR]*(('F+ , F-'!C$2-[1]!tbl_gk[[#This Row],[WageEUR]])/('F+ , F-'!C$2-'F+ , F-'!C$3))</f>
        <v>3.2079166953722892E-3</v>
      </c>
      <c r="D649" s="2" cm="1">
        <f t="array" ref="D649">[1]!table_weight[Crossing]*(('F+ , F-'!D$2-[1]!tbl_gk[[#This Row],[Crossing]])/('F+ , F-'!D$2-'F+ , F-'!D$3))</f>
        <v>3.3625286215233793E-2</v>
      </c>
      <c r="E649" s="2" cm="1">
        <f t="array" ref="E649">[1]!table_weight[Finishing]*(('F+ , F-'!E$2-[1]!tbl_gk[[#This Row],[Finishing]])/('F+ , F-'!E$2-'F+ , F-'!E$3))</f>
        <v>1.0980757529662181E-2</v>
      </c>
      <c r="F649" s="2" cm="1">
        <f t="array" ref="F649">[1]!table_weight[HeadingAccuracy]*(('F+ , F-'!F$2-[1]!tbl_gk[[#This Row],[HeadingAccuracy]])/('F+ , F-'!F$2-'F+ , F-'!F$3))</f>
        <v>7.9338093618950504E-3</v>
      </c>
      <c r="G649" s="2" cm="1">
        <f t="array" ref="G649">[1]!table_weight[ShortPassing]*(('F+ , F-'!G$2-[1]!tbl_gk[[#This Row],[ShortPassing]])/('F+ , F-'!G$2-'F+ , F-'!G$3))</f>
        <v>5.2034601718605494E-2</v>
      </c>
      <c r="H649" s="2" cm="1">
        <f t="array" ref="H649">[1]!table_weight[Volleys]*(('F+ , F-'!H$2-[1]!tbl_gk[[#This Row],[Volleys]])/('F+ , F-'!H$2-'F+ , F-'!H$3))</f>
        <v>1.1573920979881087E-3</v>
      </c>
      <c r="I649" s="2" cm="1">
        <f t="array" ref="I649">[1]!table_weight[Dribbling]*(('F+ , F-'!I$2-[1]!tbl_gk[[#This Row],[Dribbling]])/('F+ , F-'!I$2-'F+ , F-'!I$3))</f>
        <v>1.3690295101916595E-2</v>
      </c>
      <c r="J649" s="2" cm="1">
        <f t="array" ref="J649">[1]!table_weight[Curve]*(('F+ , F-'!J$2-[1]!tbl_gk[[#This Row],[Curve]])/('F+ , F-'!J$2-'F+ , F-'!J$3))</f>
        <v>9.1268634012777444E-3</v>
      </c>
      <c r="K649" s="2" cm="1">
        <f t="array" ref="K649">[1]!table_weight[FKAccuracy]*(('F+ , F-'!K$2-[1]!tbl_gk[[#This Row],[FKAccuracy]])/('F+ , F-'!K$2-'F+ , F-'!K$3))</f>
        <v>9.2789777912990392E-3</v>
      </c>
      <c r="L649" s="2" cm="1">
        <f t="array" ref="L649">[1]!table_weight[LongPassing]*(('F+ , F-'!L$2-[1]!tbl_gk[[#This Row],[LongPassing]])/('F+ , F-'!L$2-'F+ , F-'!L$3))</f>
        <v>2.2739812203183531E-2</v>
      </c>
      <c r="M649" s="2" cm="1">
        <f t="array" ref="M649">[1]!table_weight[BallControl]*(('F+ , F-'!M$2-[1]!tbl_gk[[#This Row],[BallControl]])/('F+ , F-'!M$2-'F+ , F-'!M$3))</f>
        <v>1.0865313572949679E-2</v>
      </c>
      <c r="N649" s="2" cm="1">
        <f t="array" ref="N649">[1]!table_weight[Acceleration]*(('F+ , F-'!N$2-[1]!tbl_gk[[#This Row],[Acceleration]])/('F+ , F-'!N$2-'F+ , F-'!N$3))</f>
        <v>4.5097442688666525E-3</v>
      </c>
      <c r="O649" s="2" cm="1">
        <f t="array" ref="O649">[1]!table_weight[SprintSpeed]*(('F+ , F-'!O$2-[1]!tbl_gk[[#This Row],[SprintSpeed]])/('F+ , F-'!O$2-'F+ , F-'!O$3))</f>
        <v>4.2166108913903209E-3</v>
      </c>
      <c r="P649" s="2" cm="1">
        <f t="array" ref="P649">[1]!table_weight[Agility]*(('F+ , F-'!P$2-[1]!tbl_gk[[#This Row],[Agility]])/('F+ , F-'!P$2-'F+ , F-'!P$3))</f>
        <v>3.744354215908813E-3</v>
      </c>
      <c r="Q649" s="2" cm="1">
        <f t="array" ref="Q649">[1]!table_weight[Reactions]*(('F+ , F-'!Q$2-[1]!tbl_gk[[#This Row],[Reactions]])/('F+ , F-'!Q$2-'F+ , F-'!Q$3))</f>
        <v>8.7659140012271992E-4</v>
      </c>
      <c r="R649" s="2" cm="1">
        <f t="array" ref="R649">[1]!table_weight[Balance]*(('F+ , F-'!R$2-[1]!tbl_gk[[#This Row],[Balance]])/('F+ , F-'!R$2-'F+ , F-'!R$3))</f>
        <v>1.9868001961965125E-3</v>
      </c>
      <c r="S649" s="2" cm="1">
        <f t="array" ref="S649">[1]!table_weight[ShotPower]*(('F+ , F-'!S$2-[1]!tbl_gk[[#This Row],[ShotPower]])/('F+ , F-'!S$2-'F+ , F-'!S$3))</f>
        <v>4.4150274176912247E-3</v>
      </c>
      <c r="T649" s="2" cm="1">
        <f t="array" ref="T649">[1]!table_weight[Jumping]*(('F+ , F-'!T$2-[1]!tbl_gk[[#This Row],[Jumping]])/('F+ , F-'!T$2-'F+ , F-'!T$3))</f>
        <v>3.0913569584973006E-3</v>
      </c>
      <c r="U649" s="2" cm="1">
        <f t="array" ref="U649">[1]!table_weight[Stamina]*(('F+ , F-'!U$2-[1]!tbl_gk[[#This Row],[Stamina]])/('F+ , F-'!U$2-'F+ , F-'!U$3))</f>
        <v>1.288065399373875E-2</v>
      </c>
      <c r="V649" s="2" cm="1">
        <f t="array" ref="V649">[1]!table_weight[Strength]*(('F+ , F-'!V$2-[1]!tbl_gk[[#This Row],[Strength]])/('F+ , F-'!V$2-'F+ , F-'!V$3))</f>
        <v>3.4606023729844775E-2</v>
      </c>
      <c r="W649" s="2" cm="1">
        <f t="array" ref="W649">[1]!table_weight[LongShots]*(('F+ , F-'!W$2-[1]!tbl_gk[[#This Row],[LongShots]])/('F+ , F-'!W$2-'F+ , F-'!W$3))</f>
        <v>8.0509323499075268E-3</v>
      </c>
      <c r="X649" s="2" cm="1">
        <f t="array" ref="X649">[1]!table_weight[Aggression]*(('F+ , F-'!X$2-[1]!tbl_gk[[#This Row],[Aggression]])/('F+ , F-'!X$2-'F+ , F-'!X$3))</f>
        <v>7.9099482811073787E-3</v>
      </c>
      <c r="Y649" s="2" cm="1">
        <f t="array" ref="Y649">[1]!table_weight[Interceptions]*(('F+ , F-'!Y$2-[1]!tbl_gk[[#This Row],[Interceptions]])/('F+ , F-'!Y$2-'F+ , F-'!Y$3))</f>
        <v>1.2465959767598898E-2</v>
      </c>
      <c r="Z649" s="2" cm="1">
        <f t="array" ref="Z649">[1]!table_weight[Positioning]*(('F+ , F-'!Z$2-[1]!tbl_gk[[#This Row],[Positioning]])/('F+ , F-'!Z$2-'F+ , F-'!Z$3))</f>
        <v>1.1831119223878444E-3</v>
      </c>
      <c r="AA649" s="2" cm="1">
        <f t="array" ref="AA649">[1]!table_weight[Vision]*(('F+ , F-'!AA$2-[1]!tbl_gk[[#This Row],[Vision]])/('F+ , F-'!AA$2-'F+ , F-'!AA$3))</f>
        <v>2.2715748909846831E-2</v>
      </c>
      <c r="AB649" s="2" cm="1">
        <f t="array" ref="AB649">[1]!table_weight[Penalties]*(('F+ , F-'!AB$2-[1]!tbl_gk[[#This Row],[Penalties]])/('F+ , F-'!AB$2-'F+ , F-'!AB$3))</f>
        <v>2.1139426260312223E-3</v>
      </c>
      <c r="AC649" s="2" cm="1">
        <f t="array" ref="AC649">[1]!table_weight[Composure]*(('F+ , F-'!AC$2-[1]!tbl_gk[[#This Row],[Composure]])/('F+ , F-'!AC$2-'F+ , F-'!AC$3))</f>
        <v>8.5397552292657128E-4</v>
      </c>
      <c r="AD649" s="2" cm="1">
        <f t="array" ref="AD649">[1]!table_weight[Marking]*(('F+ , F-'!AD$2-[1]!tbl_gk[[#This Row],[Marking]])/('F+ , F-'!AD$2-'F+ , F-'!AD$3))</f>
        <v>3.1549651263676225E-2</v>
      </c>
      <c r="AE649" s="2" cm="1">
        <f t="array" ref="AE649">[1]!table_weight[StandingTackle]*(('F+ , F-'!AE$2-[1]!tbl_gk[[#This Row],[StandingTackle]])/('F+ , F-'!AE$2-'F+ , F-'!AE$3))</f>
        <v>8.9667429907290316E-3</v>
      </c>
      <c r="AF649" s="2" cm="1">
        <f t="array" ref="AF649">[1]!table_weight[SlidingTackle]*(('F+ , F-'!AF$2-[1]!tbl_gk[[#This Row],[SlidingTackle]])/('F+ , F-'!AF$2-'F+ , F-'!AF$3))</f>
        <v>3.7361429128037632E-3</v>
      </c>
      <c r="AG649" s="2" cm="1">
        <f t="array" ref="AG649">[1]!table_weight[GKDiving]*(('F+ , F-'!AG$2-[1]!tbl_gk[[#This Row],[GKDiving]])/('F+ , F-'!AG$2-'F+ , F-'!AG$3))</f>
        <v>2.5621767569212028E-2</v>
      </c>
      <c r="AH649" s="2" cm="1">
        <f t="array" ref="AH649">[1]!table_weight[GKHandling]*(('F+ , F-'!AH$2-[1]!tbl_gk[[#This Row],[GKHandling]])/('F+ , F-'!AH$2-'F+ , F-'!AH$3))</f>
        <v>3.7430060448935834E-2</v>
      </c>
      <c r="AI649" s="2" cm="1">
        <f t="array" ref="AI649">[1]!table_weight[GKKicking]*(('F+ , F-'!AI$2-[1]!tbl_gk[[#This Row],[GKKicking]])/('F+ , F-'!AI$2-'F+ , F-'!AI$3))</f>
        <v>2.0571950106480059E-2</v>
      </c>
      <c r="AJ649" s="2" cm="1">
        <f t="array" ref="AJ649">[1]!table_weight[GKPositioning]*(('F+ , F-'!AJ$2-[1]!tbl_gk[[#This Row],[GKPositioning]])/('F+ , F-'!AJ$2-'F+ , F-'!AJ$3))</f>
        <v>1.1983103601600703E-2</v>
      </c>
      <c r="AK649" s="2" cm="1">
        <f t="array" ref="AK649">[1]!table_weight[GKReflexes]*(('F+ , F-'!AK$2-[1]!tbl_gk[[#This Row],[GKReflexes]])/('F+ , F-'!AK$2-'F+ , F-'!AK$3))</f>
        <v>2.7329885407159499E-2</v>
      </c>
    </row>
    <row r="650" spans="1:37" x14ac:dyDescent="0.55000000000000004">
      <c r="A650" s="7">
        <f>[1]!tbl_gk[[#This Row],[ID]]</f>
        <v>222546</v>
      </c>
      <c r="B650" s="1" cm="1">
        <f t="array" ref="B650">[1]!table_weight[ValueEUR]*(('F+ , F-'!B$2-[1]!tbl_gk[[#This Row],[ValueEUR]])/('F+ , F-'!B$2-'F+ , F-'!B$3))</f>
        <v>3.0588675060954019E-4</v>
      </c>
      <c r="C650" s="1" cm="1">
        <f t="array" ref="C650">[1]!table_weight[WageEUR]*(('F+ , F-'!C$2-[1]!tbl_gk[[#This Row],[WageEUR]])/('F+ , F-'!C$2-'F+ , F-'!C$3))</f>
        <v>1.1736280592825449E-3</v>
      </c>
      <c r="D650" s="1" cm="1">
        <f t="array" ref="D650">[1]!table_weight[Crossing]*(('F+ , F-'!D$2-[1]!tbl_gk[[#This Row],[Crossing]])/('F+ , F-'!D$2-'F+ , F-'!D$3))</f>
        <v>3.6987814836757178E-2</v>
      </c>
      <c r="E650" s="1" cm="1">
        <f t="array" ref="E650">[1]!table_weight[Finishing]*(('F+ , F-'!E$2-[1]!tbl_gk[[#This Row],[Finishing]])/('F+ , F-'!E$2-'F+ , F-'!E$3))</f>
        <v>1.9965013690294877E-2</v>
      </c>
      <c r="F650" s="1" cm="1">
        <f t="array" ref="F650">[1]!table_weight[HeadingAccuracy]*(('F+ , F-'!F$2-[1]!tbl_gk[[#This Row],[HeadingAccuracy]])/('F+ , F-'!F$2-'F+ , F-'!F$3))</f>
        <v>1.210949849973455E-2</v>
      </c>
      <c r="G650" s="1" cm="1">
        <f t="array" ref="G650">[1]!table_weight[ShortPassing]*(('F+ , F-'!G$2-[1]!tbl_gk[[#This Row],[ShortPassing]])/('F+ , F-'!G$2-'F+ , F-'!G$3))</f>
        <v>4.9221920544626818E-2</v>
      </c>
      <c r="H650" s="1" cm="1">
        <f t="array" ref="H650">[1]!table_weight[Volleys]*(('F+ , F-'!H$2-[1]!tbl_gk[[#This Row],[Volleys]])/('F+ , F-'!H$2-'F+ , F-'!H$3))</f>
        <v>2.0833057763785961E-3</v>
      </c>
      <c r="I650" s="1" cm="1">
        <f t="array" ref="I650">[1]!table_weight[Dribbling]*(('F+ , F-'!I$2-[1]!tbl_gk[[#This Row],[Dribbling]])/('F+ , F-'!I$2-'F+ , F-'!I$3))</f>
        <v>2.1513320874440363E-2</v>
      </c>
      <c r="J650" s="1" cm="1">
        <f t="array" ref="J650">[1]!table_weight[Curve]*(('F+ , F-'!J$2-[1]!tbl_gk[[#This Row],[Curve]])/('F+ , F-'!J$2-'F+ , F-'!J$3))</f>
        <v>9.8029273569279467E-3</v>
      </c>
      <c r="K650" s="1" cm="1">
        <f t="array" ref="K650">[1]!table_weight[FKAccuracy]*(('F+ , F-'!K$2-[1]!tbl_gk[[#This Row],[FKAccuracy]])/('F+ , F-'!K$2-'F+ , F-'!K$3))</f>
        <v>9.4310921813203358E-3</v>
      </c>
      <c r="L650" s="1" cm="1">
        <f t="array" ref="L650">[1]!table_weight[LongPassing]*(('F+ , F-'!L$2-[1]!tbl_gk[[#This Row],[LongPassing]])/('F+ , F-'!L$2-'F+ , F-'!L$3))</f>
        <v>2.9778325504168909E-2</v>
      </c>
      <c r="M650" s="1" cm="1">
        <f t="array" ref="M650">[1]!table_weight[BallControl]*(('F+ , F-'!M$2-[1]!tbl_gk[[#This Row],[BallControl]])/('F+ , F-'!M$2-'F+ , F-'!M$3))</f>
        <v>1.1734538658785654E-2</v>
      </c>
      <c r="N650" s="1" cm="1">
        <f t="array" ref="N650">[1]!table_weight[Acceleration]*(('F+ , F-'!N$2-[1]!tbl_gk[[#This Row],[Acceleration]])/('F+ , F-'!N$2-'F+ , F-'!N$3))</f>
        <v>6.0881547629699816E-3</v>
      </c>
      <c r="O650" s="1" cm="1">
        <f t="array" ref="O650">[1]!table_weight[SprintSpeed]*(('F+ , F-'!O$2-[1]!tbl_gk[[#This Row],[SprintSpeed]])/('F+ , F-'!O$2-'F+ , F-'!O$3))</f>
        <v>5.0599330696683847E-3</v>
      </c>
      <c r="P650" s="1" cm="1">
        <f t="array" ref="P650">[1]!table_weight[Agility]*(('F+ , F-'!P$2-[1]!tbl_gk[[#This Row],[Agility]])/('F+ , F-'!P$2-'F+ , F-'!P$3))</f>
        <v>3.744354215908813E-3</v>
      </c>
      <c r="Q650" s="1" cm="1">
        <f t="array" ref="Q650">[1]!table_weight[Reactions]*(('F+ , F-'!Q$2-[1]!tbl_gk[[#This Row],[Reactions]])/('F+ , F-'!Q$2-'F+ , F-'!Q$3))</f>
        <v>1.2375408001732517E-3</v>
      </c>
      <c r="R650" s="1" cm="1">
        <f t="array" ref="R650">[1]!table_weight[Balance]*(('F+ , F-'!R$2-[1]!tbl_gk[[#This Row],[Balance]])/('F+ , F-'!R$2-'F+ , F-'!R$3))</f>
        <v>1.1175751103605386E-3</v>
      </c>
      <c r="S650" s="1" cm="1">
        <f t="array" ref="S650">[1]!table_weight[ShotPower]*(('F+ , F-'!S$2-[1]!tbl_gk[[#This Row],[ShotPower]])/('F+ , F-'!S$2-'F+ , F-'!S$3))</f>
        <v>5.1941499031661464E-3</v>
      </c>
      <c r="T650" s="1" cm="1">
        <f t="array" ref="T650">[1]!table_weight[Jumping]*(('F+ , F-'!T$2-[1]!tbl_gk[[#This Row],[Jumping]])/('F+ , F-'!T$2-'F+ , F-'!T$3))</f>
        <v>1.7174205324985003E-3</v>
      </c>
      <c r="U650" s="1" cm="1">
        <f t="array" ref="U650">[1]!table_weight[Stamina]*(('F+ , F-'!U$2-[1]!tbl_gk[[#This Row],[Stamina]])/('F+ , F-'!U$2-'F+ , F-'!U$3))</f>
        <v>9.4458129287417498E-3</v>
      </c>
      <c r="V650" s="1" cm="1">
        <f t="array" ref="V650">[1]!table_weight[Strength]*(('F+ , F-'!V$2-[1]!tbl_gk[[#This Row],[Strength]])/('F+ , F-'!V$2-'F+ , F-'!V$3))</f>
        <v>2.7507352195517646E-2</v>
      </c>
      <c r="W650" s="1" cm="1">
        <f t="array" ref="W650">[1]!table_weight[LongShots]*(('F+ , F-'!W$2-[1]!tbl_gk[[#This Row],[LongShots]])/('F+ , F-'!W$2-'F+ , F-'!W$3))</f>
        <v>1.0128592311173986E-2</v>
      </c>
      <c r="X650" s="1" cm="1">
        <f t="array" ref="X650">[1]!table_weight[Aggression]*(('F+ , F-'!X$2-[1]!tbl_gk[[#This Row],[Aggression]])/('F+ , F-'!X$2-'F+ , F-'!X$3))</f>
        <v>1.460298144204439E-2</v>
      </c>
      <c r="Y650" s="1" cm="1">
        <f t="array" ref="Y650">[1]!table_weight[Interceptions]*(('F+ , F-'!Y$2-[1]!tbl_gk[[#This Row],[Interceptions]])/('F+ , F-'!Y$2-'F+ , F-'!Y$3))</f>
        <v>2.2854259573931314E-2</v>
      </c>
      <c r="Z650" s="1" cm="1">
        <f t="array" ref="Z650">[1]!table_weight[Positioning]*(('F+ , F-'!Z$2-[1]!tbl_gk[[#This Row],[Positioning]])/('F+ , F-'!Z$2-'F+ , F-'!Z$3))</f>
        <v>1.7746678835817667E-3</v>
      </c>
      <c r="AA650" s="1" cm="1">
        <f t="array" ref="AA650">[1]!table_weight[Vision]*(('F+ , F-'!AA$2-[1]!tbl_gk[[#This Row],[Vision]])/('F+ , F-'!AA$2-'F+ , F-'!AA$3))</f>
        <v>2.1296014602981403E-2</v>
      </c>
      <c r="AB650" s="1" cm="1">
        <f t="array" ref="AB650">[1]!table_weight[Penalties]*(('F+ , F-'!AB$2-[1]!tbl_gk[[#This Row],[Penalties]])/('F+ , F-'!AB$2-'F+ , F-'!AB$3))</f>
        <v>2.3096780543674466E-3</v>
      </c>
      <c r="AC650" s="1" cm="1">
        <f t="array" ref="AC650">[1]!table_weight[Composure]*(('F+ , F-'!AC$2-[1]!tbl_gk[[#This Row],[Composure]])/('F+ , F-'!AC$2-'F+ , F-'!AC$3))</f>
        <v>1.2275898142069463E-3</v>
      </c>
      <c r="AD650" s="1" cm="1">
        <f t="array" ref="AD650">[1]!table_weight[Marking]*(('F+ , F-'!AD$2-[1]!tbl_gk[[#This Row],[Marking]])/('F+ , F-'!AD$2-'F+ , F-'!AD$3))</f>
        <v>2.9972168700492414E-2</v>
      </c>
      <c r="AE650" s="1" cm="1">
        <f t="array" ref="AE650">[1]!table_weight[StandingTackle]*(('F+ , F-'!AE$2-[1]!tbl_gk[[#This Row],[StandingTackle]])/('F+ , F-'!AE$2-'F+ , F-'!AE$3))</f>
        <v>3.5866971962916126E-2</v>
      </c>
      <c r="AF650" s="1" cm="1">
        <f t="array" ref="AF650">[1]!table_weight[SlidingTackle]*(('F+ , F-'!AF$2-[1]!tbl_gk[[#This Row],[SlidingTackle]])/('F+ , F-'!AF$2-'F+ , F-'!AF$3))</f>
        <v>1.120842873841129E-2</v>
      </c>
      <c r="AG650" s="1" cm="1">
        <f t="array" ref="AG650">[1]!table_weight[GKDiving]*(('F+ , F-'!AG$2-[1]!tbl_gk[[#This Row],[GKDiving]])/('F+ , F-'!AG$2-'F+ , F-'!AG$3))</f>
        <v>3.4162356758949373E-2</v>
      </c>
      <c r="AH650" s="1" cm="1">
        <f t="array" ref="AH650">[1]!table_weight[GKHandling]*(('F+ , F-'!AH$2-[1]!tbl_gk[[#This Row],[GKHandling]])/('F+ , F-'!AH$2-'F+ , F-'!AH$3))</f>
        <v>4.2777211941640955E-2</v>
      </c>
      <c r="AI650" s="1" cm="1">
        <f t="array" ref="AI650">[1]!table_weight[GKKicking]*(('F+ , F-'!AI$2-[1]!tbl_gk[[#This Row],[GKKicking]])/('F+ , F-'!AI$2-'F+ , F-'!AI$3))</f>
        <v>2.414968055978094E-2</v>
      </c>
      <c r="AJ650" s="1" cm="1">
        <f t="array" ref="AJ650">[1]!table_weight[GKPositioning]*(('F+ , F-'!AJ$2-[1]!tbl_gk[[#This Row],[GKPositioning]])/('F+ , F-'!AJ$2-'F+ , F-'!AJ$3))</f>
        <v>1.4505862254569271E-2</v>
      </c>
      <c r="AK650" s="1" cm="1">
        <f t="array" ref="AK650">[1]!table_weight[GKReflexes]*(('F+ , F-'!AK$2-[1]!tbl_gk[[#This Row],[GKReflexes]])/('F+ , F-'!AK$2-'F+ , F-'!AK$3))</f>
        <v>3.4617854849068701E-2</v>
      </c>
    </row>
    <row r="651" spans="1:37" x14ac:dyDescent="0.55000000000000004">
      <c r="A651" s="8">
        <f>[1]!tbl_gk[[#This Row],[ID]]</f>
        <v>222562</v>
      </c>
      <c r="B651" s="2" cm="1">
        <f t="array" ref="B651">[1]!table_weight[ValueEUR]*(('F+ , F-'!B$2-[1]!tbl_gk[[#This Row],[ValueEUR]])/('F+ , F-'!B$2-'F+ , F-'!B$3))</f>
        <v>4.6021911721374819E-4</v>
      </c>
      <c r="C651" s="2" cm="1">
        <f t="array" ref="C651">[1]!table_weight[WageEUR]*(('F+ , F-'!C$2-[1]!tbl_gk[[#This Row],[WageEUR]])/('F+ , F-'!C$2-'F+ , F-'!C$3))</f>
        <v>4.1468191427983248E-3</v>
      </c>
      <c r="D651" s="2" cm="1">
        <f t="array" ref="D651">[1]!table_weight[Crossing]*(('F+ , F-'!D$2-[1]!tbl_gk[[#This Row],[Crossing]])/('F+ , F-'!D$2-'F+ , F-'!D$3))</f>
        <v>2.9141914719869291E-2</v>
      </c>
      <c r="E651" s="2" cm="1">
        <f t="array" ref="E651">[1]!table_weight[Finishing]*(('F+ , F-'!E$2-[1]!tbl_gk[[#This Row],[Finishing]])/('F+ , F-'!E$2-'F+ , F-'!E$3))</f>
        <v>1.2977258898691668E-2</v>
      </c>
      <c r="F651" s="2" cm="1">
        <f t="array" ref="F651">[1]!table_weight[HeadingAccuracy]*(('F+ , F-'!F$2-[1]!tbl_gk[[#This Row],[HeadingAccuracy]])/('F+ , F-'!F$2-'F+ , F-'!F$3))</f>
        <v>9.1865161032469011E-3</v>
      </c>
      <c r="G651" s="2" cm="1">
        <f t="array" ref="G651">[1]!table_weight[ShortPassing]*(('F+ , F-'!G$2-[1]!tbl_gk[[#This Row],[ShortPassing]])/('F+ , F-'!G$2-'F+ , F-'!G$3))</f>
        <v>5.2034601718605494E-2</v>
      </c>
      <c r="H651" s="2" cm="1">
        <f t="array" ref="H651">[1]!table_weight[Volleys]*(('F+ , F-'!H$2-[1]!tbl_gk[[#This Row],[Volleys]])/('F+ , F-'!H$2-'F+ , F-'!H$3))</f>
        <v>1.5046097273845413E-3</v>
      </c>
      <c r="I651" s="2" cm="1">
        <f t="array" ref="I651">[1]!table_weight[Dribbling]*(('F+ , F-'!I$2-[1]!tbl_gk[[#This Row],[Dribbling]])/('F+ , F-'!I$2-'F+ , F-'!I$3))</f>
        <v>1.7601807988178481E-2</v>
      </c>
      <c r="J651" s="2" cm="1">
        <f t="array" ref="J651">[1]!table_weight[Curve]*(('F+ , F-'!J$2-[1]!tbl_gk[[#This Row],[Curve]])/('F+ , F-'!J$2-'F+ , F-'!J$3))</f>
        <v>8.7888314234526414E-3</v>
      </c>
      <c r="K651" s="2" cm="1">
        <f t="array" ref="K651">[1]!table_weight[FKAccuracy]*(('F+ , F-'!K$2-[1]!tbl_gk[[#This Row],[FKAccuracy]])/('F+ , F-'!K$2-'F+ , F-'!K$3))</f>
        <v>9.1268634012777444E-3</v>
      </c>
      <c r="L651" s="2" cm="1">
        <f t="array" ref="L651">[1]!table_weight[LongPassing]*(('F+ , F-'!L$2-[1]!tbl_gk[[#This Row],[LongPassing]])/('F+ , F-'!L$2-'F+ , F-'!L$3))</f>
        <v>2.3281236303259328E-2</v>
      </c>
      <c r="M651" s="2" cm="1">
        <f t="array" ref="M651">[1]!table_weight[BallControl]*(('F+ , F-'!M$2-[1]!tbl_gk[[#This Row],[BallControl]])/('F+ , F-'!M$2-'F+ , F-'!M$3))</f>
        <v>6.5191881437698072E-3</v>
      </c>
      <c r="N651" s="2" cm="1">
        <f t="array" ref="N651">[1]!table_weight[Acceleration]*(('F+ , F-'!N$2-[1]!tbl_gk[[#This Row],[Acceleration]])/('F+ , F-'!N$2-'F+ , F-'!N$3))</f>
        <v>4.5097442688666525E-3</v>
      </c>
      <c r="O651" s="2" cm="1">
        <f t="array" ref="O651">[1]!table_weight[SprintSpeed]*(('F+ , F-'!O$2-[1]!tbl_gk[[#This Row],[SprintSpeed]])/('F+ , F-'!O$2-'F+ , F-'!O$3))</f>
        <v>5.3410404624277394E-3</v>
      </c>
      <c r="P651" s="2" cm="1">
        <f t="array" ref="P651">[1]!table_weight[Agility]*(('F+ , F-'!P$2-[1]!tbl_gk[[#This Row],[Agility]])/('F+ , F-'!P$2-'F+ , F-'!P$3))</f>
        <v>3.1592988696730611E-3</v>
      </c>
      <c r="Q651" s="2" cm="1">
        <f t="array" ref="Q651">[1]!table_weight[Reactions]*(('F+ , F-'!Q$2-[1]!tbl_gk[[#This Row],[Reactions]])/('F+ , F-'!Q$2-'F+ , F-'!Q$3))</f>
        <v>1.4437976002021271E-3</v>
      </c>
      <c r="R651" s="2" cm="1">
        <f t="array" ref="R651">[1]!table_weight[Balance]*(('F+ , F-'!R$2-[1]!tbl_gk[[#This Row],[Balance]])/('F+ , F-'!R$2-'F+ , F-'!R$3))</f>
        <v>8.6922508583597434E-4</v>
      </c>
      <c r="S651" s="2" cm="1">
        <f t="array" ref="S651">[1]!table_weight[ShotPower]*(('F+ , F-'!S$2-[1]!tbl_gk[[#This Row],[ShotPower]])/('F+ , F-'!S$2-'F+ , F-'!S$3))</f>
        <v>4.1553199225329174E-3</v>
      </c>
      <c r="T651" s="2" cm="1">
        <f t="array" ref="T651">[1]!table_weight[Jumping]*(('F+ , F-'!T$2-[1]!tbl_gk[[#This Row],[Jumping]])/('F+ , F-'!T$2-'F+ , F-'!T$3))</f>
        <v>2.1467756656231253E-3</v>
      </c>
      <c r="U651" s="2" cm="1">
        <f t="array" ref="U651">[1]!table_weight[Stamina]*(('F+ , F-'!U$2-[1]!tbl_gk[[#This Row],[Stamina]])/('F+ , F-'!U$2-'F+ , F-'!U$3))</f>
        <v>3.4348410649970001E-3</v>
      </c>
      <c r="V651" s="2" cm="1">
        <f t="array" ref="V651">[1]!table_weight[Strength]*(('F+ , F-'!V$2-[1]!tbl_gk[[#This Row],[Strength]])/('F+ , F-'!V$2-'F+ , F-'!V$3))</f>
        <v>2.5732684311935858E-2</v>
      </c>
      <c r="W651" s="2" cm="1">
        <f t="array" ref="W651">[1]!table_weight[LongShots]*(('F+ , F-'!W$2-[1]!tbl_gk[[#This Row],[LongShots]])/('F+ , F-'!W$2-'F+ , F-'!W$3))</f>
        <v>7.7912248547492196E-3</v>
      </c>
      <c r="X651" s="2" cm="1">
        <f t="array" ref="X651">[1]!table_weight[Aggression]*(('F+ , F-'!X$2-[1]!tbl_gk[[#This Row],[Aggression]])/('F+ , F-'!X$2-'F+ , F-'!X$3))</f>
        <v>1.3386066321874024E-2</v>
      </c>
      <c r="Y651" s="2" cm="1">
        <f t="array" ref="Y651">[1]!table_weight[Interceptions]*(('F+ , F-'!Y$2-[1]!tbl_gk[[#This Row],[Interceptions]])/('F+ , F-'!Y$2-'F+ , F-'!Y$3))</f>
        <v>2.2161706253509151E-2</v>
      </c>
      <c r="Z651" s="2" cm="1">
        <f t="array" ref="Z651">[1]!table_weight[Positioning]*(('F+ , F-'!Z$2-[1]!tbl_gk[[#This Row],[Positioning]])/('F+ , F-'!Z$2-'F+ , F-'!Z$3))</f>
        <v>5.9155596119392221E-4</v>
      </c>
      <c r="AA651" s="2" cm="1">
        <f t="array" ref="AA651">[1]!table_weight[Vision]*(('F+ , F-'!AA$2-[1]!tbl_gk[[#This Row],[Vision]])/('F+ , F-'!AA$2-'F+ , F-'!AA$3))</f>
        <v>2.200588175641412E-2</v>
      </c>
      <c r="AB651" s="2" cm="1">
        <f t="array" ref="AB651">[1]!table_weight[Penalties]*(('F+ , F-'!AB$2-[1]!tbl_gk[[#This Row],[Penalties]])/('F+ , F-'!AB$2-'F+ , F-'!AB$3))</f>
        <v>2.0356484546967322E-3</v>
      </c>
      <c r="AC651" s="2" cm="1">
        <f t="array" ref="AC651">[1]!table_weight[Composure]*(('F+ , F-'!AC$2-[1]!tbl_gk[[#This Row],[Composure]])/('F+ , F-'!AC$2-'F+ , F-'!AC$3))</f>
        <v>1.4944571651214996E-3</v>
      </c>
      <c r="AD651" s="2" cm="1">
        <f t="array" ref="AD651">[1]!table_weight[Marking]*(('F+ , F-'!AD$2-[1]!tbl_gk[[#This Row],[Marking]])/('F+ , F-'!AD$2-'F+ , F-'!AD$3))</f>
        <v>2.8394686137308601E-2</v>
      </c>
      <c r="AE651" s="2" cm="1">
        <f t="array" ref="AE651">[1]!table_weight[StandingTackle]*(('F+ , F-'!AE$2-[1]!tbl_gk[[#This Row],[StandingTackle]])/('F+ , F-'!AE$2-'F+ , F-'!AE$3))</f>
        <v>1.3450114486093548E-2</v>
      </c>
      <c r="AF651" s="2" cm="1">
        <f t="array" ref="AF651">[1]!table_weight[SlidingTackle]*(('F+ , F-'!AF$2-[1]!tbl_gk[[#This Row],[SlidingTackle]])/('F+ , F-'!AF$2-'F+ , F-'!AF$3))</f>
        <v>7.4722858256075263E-3</v>
      </c>
      <c r="AG651" s="2" cm="1">
        <f t="array" ref="AG651">[1]!table_weight[GKDiving]*(('F+ , F-'!AG$2-[1]!tbl_gk[[#This Row],[GKDiving]])/('F+ , F-'!AG$2-'F+ , F-'!AG$3))</f>
        <v>3.2454238921001903E-2</v>
      </c>
      <c r="AH651" s="2" cm="1">
        <f t="array" ref="AH651">[1]!table_weight[GKHandling]*(('F+ , F-'!AH$2-[1]!tbl_gk[[#This Row],[GKHandling]])/('F+ , F-'!AH$2-'F+ , F-'!AH$3))</f>
        <v>3.9212444279837541E-2</v>
      </c>
      <c r="AI651" s="2" cm="1">
        <f t="array" ref="AI651">[1]!table_weight[GKKicking]*(('F+ , F-'!AI$2-[1]!tbl_gk[[#This Row],[GKKicking]])/('F+ , F-'!AI$2-'F+ , F-'!AI$3))</f>
        <v>1.8783084879829621E-2</v>
      </c>
      <c r="AJ651" s="2" cm="1">
        <f t="array" ref="AJ651">[1]!table_weight[GKPositioning]*(('F+ , F-'!AJ$2-[1]!tbl_gk[[#This Row],[GKPositioning]])/('F+ , F-'!AJ$2-'F+ , F-'!AJ$3))</f>
        <v>1.4505862254569271E-2</v>
      </c>
      <c r="AK651" s="2" cm="1">
        <f t="array" ref="AK651">[1]!table_weight[GKReflexes]*(('F+ , F-'!AK$2-[1]!tbl_gk[[#This Row],[GKReflexes]])/('F+ , F-'!AK$2-'F+ , F-'!AK$3))</f>
        <v>3.4617854849068701E-2</v>
      </c>
    </row>
    <row r="652" spans="1:37" x14ac:dyDescent="0.55000000000000004">
      <c r="A652" s="7">
        <f>[1]!tbl_gk[[#This Row],[ID]]</f>
        <v>222572</v>
      </c>
      <c r="B652" s="1" cm="1">
        <f t="array" ref="B652">[1]!table_weight[ValueEUR]*(('F+ , F-'!B$2-[1]!tbl_gk[[#This Row],[ValueEUR]])/('F+ , F-'!B$2-'F+ , F-'!B$3))</f>
        <v>7.3801737710132249E-4</v>
      </c>
      <c r="C652" s="1" cm="1">
        <f t="array" ref="C652">[1]!table_weight[WageEUR]*(('F+ , F-'!C$2-[1]!tbl_gk[[#This Row],[WageEUR]])/('F+ , F-'!C$2-'F+ , F-'!C$3))</f>
        <v>1.3301118005202175E-3</v>
      </c>
      <c r="D652" s="1" cm="1">
        <f t="array" ref="D652">[1]!table_weight[Crossing]*(('F+ , F-'!D$2-[1]!tbl_gk[[#This Row],[Crossing]])/('F+ , F-'!D$2-'F+ , F-'!D$3))</f>
        <v>3.4746129089074922E-2</v>
      </c>
      <c r="E652" s="1" cm="1">
        <f t="array" ref="E652">[1]!table_weight[Finishing]*(('F+ , F-'!E$2-[1]!tbl_gk[[#This Row],[Finishing]])/('F+ , F-'!E$2-'F+ , F-'!E$3))</f>
        <v>1.4973760267721157E-2</v>
      </c>
      <c r="F652" s="1" cm="1">
        <f t="array" ref="F652">[1]!table_weight[HeadingAccuracy]*(('F+ , F-'!F$2-[1]!tbl_gk[[#This Row],[HeadingAccuracy]])/('F+ , F-'!F$2-'F+ , F-'!F$3))</f>
        <v>9.6040850170308507E-3</v>
      </c>
      <c r="G652" s="1" cm="1">
        <f t="array" ref="G652">[1]!table_weight[ShortPassing]*(('F+ , F-'!G$2-[1]!tbl_gk[[#This Row],[ShortPassing]])/('F+ , F-'!G$2-'F+ , F-'!G$3))</f>
        <v>5.6253623479573515E-2</v>
      </c>
      <c r="H652" s="1" cm="1">
        <f t="array" ref="H652">[1]!table_weight[Volleys]*(('F+ , F-'!H$2-[1]!tbl_gk[[#This Row],[Volleys]])/('F+ , F-'!H$2-'F+ , F-'!H$3))</f>
        <v>1.6203489371833524E-3</v>
      </c>
      <c r="I652" s="1" cm="1">
        <f t="array" ref="I652">[1]!table_weight[Dribbling]*(('F+ , F-'!I$2-[1]!tbl_gk[[#This Row],[Dribbling]])/('F+ , F-'!I$2-'F+ , F-'!I$3))</f>
        <v>9.7787822156547109E-3</v>
      </c>
      <c r="J652" s="1" cm="1">
        <f t="array" ref="J652">[1]!table_weight[Curve]*(('F+ , F-'!J$2-[1]!tbl_gk[[#This Row],[Curve]])/('F+ , F-'!J$2-'F+ , F-'!J$3))</f>
        <v>8.2817834567149896E-3</v>
      </c>
      <c r="K652" s="1" cm="1">
        <f t="array" ref="K652">[1]!table_weight[FKAccuracy]*(('F+ , F-'!K$2-[1]!tbl_gk[[#This Row],[FKAccuracy]])/('F+ , F-'!K$2-'F+ , F-'!K$3))</f>
        <v>8.9747490112564478E-3</v>
      </c>
      <c r="L652" s="1" cm="1">
        <f t="array" ref="L652">[1]!table_weight[LongPassing]*(('F+ , F-'!L$2-[1]!tbl_gk[[#This Row],[LongPassing]])/('F+ , F-'!L$2-'F+ , F-'!L$3))</f>
        <v>2.4905508603486726E-2</v>
      </c>
      <c r="M652" s="1" cm="1">
        <f t="array" ref="M652">[1]!table_weight[BallControl]*(('F+ , F-'!M$2-[1]!tbl_gk[[#This Row],[BallControl]])/('F+ , F-'!M$2-'F+ , F-'!M$3))</f>
        <v>1.3038376287539614E-2</v>
      </c>
      <c r="N652" s="1" cm="1">
        <f t="array" ref="N652">[1]!table_weight[Acceleration]*(('F+ , F-'!N$2-[1]!tbl_gk[[#This Row],[Acceleration]])/('F+ , F-'!N$2-'F+ , F-'!N$3))</f>
        <v>7.4410780436299775E-3</v>
      </c>
      <c r="O652" s="1" cm="1">
        <f t="array" ref="O652">[1]!table_weight[SprintSpeed]*(('F+ , F-'!O$2-[1]!tbl_gk[[#This Row],[SprintSpeed]])/('F+ , F-'!O$2-'F+ , F-'!O$3))</f>
        <v>8.995436568299351E-3</v>
      </c>
      <c r="P652" s="1" cm="1">
        <f t="array" ref="P652">[1]!table_weight[Agility]*(('F+ , F-'!P$2-[1]!tbl_gk[[#This Row],[Agility]])/('F+ , F-'!P$2-'F+ , F-'!P$3))</f>
        <v>3.744354215908813E-3</v>
      </c>
      <c r="Q652" s="1" cm="1">
        <f t="array" ref="Q652">[1]!table_weight[Reactions]*(('F+ , F-'!Q$2-[1]!tbl_gk[[#This Row],[Reactions]])/('F+ , F-'!Q$2-'F+ , F-'!Q$3))</f>
        <v>9.2815560012993875E-4</v>
      </c>
      <c r="R652" s="1" cm="1">
        <f t="array" ref="R652">[1]!table_weight[Balance]*(('F+ , F-'!R$2-[1]!tbl_gk[[#This Row],[Balance]])/('F+ , F-'!R$2-'F+ , F-'!R$3))</f>
        <v>1.9868001961965125E-3</v>
      </c>
      <c r="S652" s="1" cm="1">
        <f t="array" ref="S652">[1]!table_weight[ShotPower]*(('F+ , F-'!S$2-[1]!tbl_gk[[#This Row],[ShotPower]])/('F+ , F-'!S$2-'F+ , F-'!S$3))</f>
        <v>4.6747349128495319E-3</v>
      </c>
      <c r="T652" s="1" cm="1">
        <f t="array" ref="T652">[1]!table_weight[Jumping]*(('F+ , F-'!T$2-[1]!tbl_gk[[#This Row],[Jumping]])/('F+ , F-'!T$2-'F+ , F-'!T$3))</f>
        <v>2.7478728519976002E-3</v>
      </c>
      <c r="U652" s="1" cm="1">
        <f t="array" ref="U652">[1]!table_weight[Stamina]*(('F+ , F-'!U$2-[1]!tbl_gk[[#This Row],[Stamina]])/('F+ , F-'!U$2-'F+ , F-'!U$3))</f>
        <v>1.288065399373875E-2</v>
      </c>
      <c r="V652" s="1" cm="1">
        <f t="array" ref="V652">[1]!table_weight[Strength]*(('F+ , F-'!V$2-[1]!tbl_gk[[#This Row],[Strength]])/('F+ , F-'!V$2-'F+ , F-'!V$3))</f>
        <v>2.9282020079099427E-2</v>
      </c>
      <c r="W652" s="1" cm="1">
        <f t="array" ref="W652">[1]!table_weight[LongShots]*(('F+ , F-'!W$2-[1]!tbl_gk[[#This Row],[LongShots]])/('F+ , F-'!W$2-'F+ , F-'!W$3))</f>
        <v>7.7912248547492196E-3</v>
      </c>
      <c r="X652" s="1" cm="1">
        <f t="array" ref="X652">[1]!table_weight[Aggression]*(('F+ , F-'!X$2-[1]!tbl_gk[[#This Row],[Aggression]])/('F+ , F-'!X$2-'F+ , F-'!X$3))</f>
        <v>1.642835412229994E-2</v>
      </c>
      <c r="Y652" s="1" cm="1">
        <f t="array" ref="Y652">[1]!table_weight[Interceptions]*(('F+ , F-'!Y$2-[1]!tbl_gk[[#This Row],[Interceptions]])/('F+ , F-'!Y$2-'F+ , F-'!Y$3))</f>
        <v>1.8006386330976187E-2</v>
      </c>
      <c r="Z652" s="1" cm="1">
        <f t="array" ref="Z652">[1]!table_weight[Positioning]*(('F+ , F-'!Z$2-[1]!tbl_gk[[#This Row],[Positioning]])/('F+ , F-'!Z$2-'F+ , F-'!Z$3))</f>
        <v>1.1831119223878444E-3</v>
      </c>
      <c r="AA652" s="1" cm="1">
        <f t="array" ref="AA652">[1]!table_weight[Vision]*(('F+ , F-'!AA$2-[1]!tbl_gk[[#This Row],[Vision]])/('F+ , F-'!AA$2-'F+ , F-'!AA$3))</f>
        <v>1.7036811682385123E-2</v>
      </c>
      <c r="AB652" s="1" cm="1">
        <f t="array" ref="AB652">[1]!table_weight[Penalties]*(('F+ , F-'!AB$2-[1]!tbl_gk[[#This Row],[Penalties]])/('F+ , F-'!AB$2-'F+ , F-'!AB$3))</f>
        <v>1.9965013690294879E-3</v>
      </c>
      <c r="AC652" s="1" cm="1">
        <f t="array" ref="AC652">[1]!table_weight[Composure]*(('F+ , F-'!AC$2-[1]!tbl_gk[[#This Row],[Composure]])/('F+ , F-'!AC$2-'F+ , F-'!AC$3))</f>
        <v>1.2809632843898569E-3</v>
      </c>
      <c r="AD652" s="1" cm="1">
        <f t="array" ref="AD652">[1]!table_weight[Marking]*(('F+ , F-'!AD$2-[1]!tbl_gk[[#This Row],[Marking]])/('F+ , F-'!AD$2-'F+ , F-'!AD$3))</f>
        <v>3.1549651263676225E-2</v>
      </c>
      <c r="AE652" s="1" cm="1">
        <f t="array" ref="AE652">[1]!table_weight[StandingTackle]*(('F+ , F-'!AE$2-[1]!tbl_gk[[#This Row],[StandingTackle]])/('F+ , F-'!AE$2-'F+ , F-'!AE$3))</f>
        <v>2.241685747682258E-2</v>
      </c>
      <c r="AF652" s="1" cm="1">
        <f t="array" ref="AF652">[1]!table_weight[SlidingTackle]*(('F+ , F-'!AF$2-[1]!tbl_gk[[#This Row],[SlidingTackle]])/('F+ , F-'!AF$2-'F+ , F-'!AF$3))</f>
        <v>7.4722858256075263E-3</v>
      </c>
      <c r="AG652" s="1" cm="1">
        <f t="array" ref="AG652">[1]!table_weight[GKDiving]*(('F+ , F-'!AG$2-[1]!tbl_gk[[#This Row],[GKDiving]])/('F+ , F-'!AG$2-'F+ , F-'!AG$3))</f>
        <v>3.2454238921001903E-2</v>
      </c>
      <c r="AH652" s="1" cm="1">
        <f t="array" ref="AH652">[1]!table_weight[GKHandling]*(('F+ , F-'!AH$2-[1]!tbl_gk[[#This Row],[GKHandling]])/('F+ , F-'!AH$2-'F+ , F-'!AH$3))</f>
        <v>3.5647676618034127E-2</v>
      </c>
      <c r="AI652" s="1" cm="1">
        <f t="array" ref="AI652">[1]!table_weight[GKKicking]*(('F+ , F-'!AI$2-[1]!tbl_gk[[#This Row],[GKKicking]])/('F+ , F-'!AI$2-'F+ , F-'!AI$3))</f>
        <v>2.1466382719805277E-2</v>
      </c>
      <c r="AJ652" s="1" cm="1">
        <f t="array" ref="AJ652">[1]!table_weight[GKPositioning]*(('F+ , F-'!AJ$2-[1]!tbl_gk[[#This Row],[GKPositioning]])/('F+ , F-'!AJ$2-'F+ , F-'!AJ$3))</f>
        <v>1.3244482928084987E-2</v>
      </c>
      <c r="AK652" s="1" cm="1">
        <f t="array" ref="AK652">[1]!table_weight[GKReflexes]*(('F+ , F-'!AK$2-[1]!tbl_gk[[#This Row],[GKReflexes]])/('F+ , F-'!AK$2-'F+ , F-'!AK$3))</f>
        <v>3.4617854849068701E-2</v>
      </c>
    </row>
    <row r="653" spans="1:37" x14ac:dyDescent="0.55000000000000004">
      <c r="A653" s="8">
        <f>[1]!tbl_gk[[#This Row],[ID]]</f>
        <v>222600</v>
      </c>
      <c r="B653" s="2" cm="1">
        <f t="array" ref="B653">[1]!table_weight[ValueEUR]*(('F+ , F-'!B$2-[1]!tbl_gk[[#This Row],[ValueEUR]])/('F+ , F-'!B$2-'F+ , F-'!B$3))</f>
        <v>1.5155438400533223E-4</v>
      </c>
      <c r="C653" s="2" cm="1">
        <f t="array" ref="C653">[1]!table_weight[WageEUR]*(('F+ , F-'!C$2-[1]!tbl_gk[[#This Row],[WageEUR]])/('F+ , F-'!C$2-'F+ , F-'!C$3))</f>
        <v>7.04176835569527E-5</v>
      </c>
      <c r="D653" s="2" cm="1">
        <f t="array" ref="D653">[1]!table_weight[Crossing]*(('F+ , F-'!D$2-[1]!tbl_gk[[#This Row],[Crossing]])/('F+ , F-'!D$2-'F+ , F-'!D$3))</f>
        <v>3.0262757593710415E-2</v>
      </c>
      <c r="E653" s="2" cm="1">
        <f t="array" ref="E653">[1]!table_weight[Finishing]*(('F+ , F-'!E$2-[1]!tbl_gk[[#This Row],[Finishing]])/('F+ , F-'!E$2-'F+ , F-'!E$3))</f>
        <v>1.0980757529662181E-2</v>
      </c>
      <c r="F653" s="2" cm="1">
        <f t="array" ref="F653">[1]!table_weight[HeadingAccuracy]*(('F+ , F-'!F$2-[1]!tbl_gk[[#This Row],[HeadingAccuracy]])/('F+ , F-'!F$2-'F+ , F-'!F$3))</f>
        <v>1.1274360672166649E-2</v>
      </c>
      <c r="G653" s="2" cm="1">
        <f t="array" ref="G653">[1]!table_weight[ShortPassing]*(('F+ , F-'!G$2-[1]!tbl_gk[[#This Row],[ShortPassing]])/('F+ , F-'!G$2-'F+ , F-'!G$3))</f>
        <v>4.781557995763748E-2</v>
      </c>
      <c r="H653" s="2" cm="1">
        <f t="array" ref="H653">[1]!table_weight[Volleys]*(('F+ , F-'!H$2-[1]!tbl_gk[[#This Row],[Volleys]])/('F+ , F-'!H$2-'F+ , F-'!H$3))</f>
        <v>9.2591367839048701E-4</v>
      </c>
      <c r="I653" s="2" cm="1">
        <f t="array" ref="I653">[1]!table_weight[Dribbling]*(('F+ , F-'!I$2-[1]!tbl_gk[[#This Row],[Dribbling]])/('F+ , F-'!I$2-'F+ , F-'!I$3))</f>
        <v>1.8579686209743949E-2</v>
      </c>
      <c r="J653" s="2" cm="1">
        <f t="array" ref="J653">[1]!table_weight[Curve]*(('F+ , F-'!J$2-[1]!tbl_gk[[#This Row],[Curve]])/('F+ , F-'!J$2-'F+ , F-'!J$3))</f>
        <v>5.7465436230267272E-3</v>
      </c>
      <c r="K653" s="2" cm="1">
        <f t="array" ref="K653">[1]!table_weight[FKAccuracy]*(('F+ , F-'!K$2-[1]!tbl_gk[[#This Row],[FKAccuracy]])/('F+ , F-'!K$2-'F+ , F-'!K$3))</f>
        <v>9.2789777912990392E-3</v>
      </c>
      <c r="L653" s="2" cm="1">
        <f t="array" ref="L653">[1]!table_weight[LongPassing]*(('F+ , F-'!L$2-[1]!tbl_gk[[#This Row],[LongPassing]])/('F+ , F-'!L$2-'F+ , F-'!L$3))</f>
        <v>2.5446932703562523E-2</v>
      </c>
      <c r="M653" s="2" cm="1">
        <f t="array" ref="M653">[1]!table_weight[BallControl]*(('F+ , F-'!M$2-[1]!tbl_gk[[#This Row],[BallControl]])/('F+ , F-'!M$2-'F+ , F-'!M$3))</f>
        <v>1.2169151201703639E-2</v>
      </c>
      <c r="N653" s="2" cm="1">
        <f t="array" ref="N653">[1]!table_weight[Acceleration]*(('F+ , F-'!N$2-[1]!tbl_gk[[#This Row],[Acceleration]])/('F+ , F-'!N$2-'F+ , F-'!N$3))</f>
        <v>5.1862059091966504E-3</v>
      </c>
      <c r="O653" s="2" cm="1">
        <f t="array" ref="O653">[1]!table_weight[SprintSpeed]*(('F+ , F-'!O$2-[1]!tbl_gk[[#This Row],[SprintSpeed]])/('F+ , F-'!O$2-'F+ , F-'!O$3))</f>
        <v>5.3410404624277394E-3</v>
      </c>
      <c r="P653" s="2" cm="1">
        <f t="array" ref="P653">[1]!table_weight[Agility]*(('F+ , F-'!P$2-[1]!tbl_gk[[#This Row],[Agility]])/('F+ , F-'!P$2-'F+ , F-'!P$3))</f>
        <v>4.3294095621445646E-3</v>
      </c>
      <c r="Q653" s="2" cm="1">
        <f t="array" ref="Q653">[1]!table_weight[Reactions]*(('F+ , F-'!Q$2-[1]!tbl_gk[[#This Row],[Reactions]])/('F+ , F-'!Q$2-'F+ , F-'!Q$3))</f>
        <v>1.5469260002165645E-3</v>
      </c>
      <c r="R653" s="2" cm="1">
        <f t="array" ref="R653">[1]!table_weight[Balance]*(('F+ , F-'!R$2-[1]!tbl_gk[[#This Row],[Balance]])/('F+ , F-'!R$2-'F+ , F-'!R$3))</f>
        <v>1.1796626164916795E-3</v>
      </c>
      <c r="S653" s="2" cm="1">
        <f t="array" ref="S653">[1]!table_weight[ShotPower]*(('F+ , F-'!S$2-[1]!tbl_gk[[#This Row],[ShotPower]])/('F+ , F-'!S$2-'F+ , F-'!S$3))</f>
        <v>6.7523948741159906E-3</v>
      </c>
      <c r="T653" s="2" cm="1">
        <f t="array" ref="T653">[1]!table_weight[Jumping]*(('F+ , F-'!T$2-[1]!tbl_gk[[#This Row],[Jumping]])/('F+ , F-'!T$2-'F+ , F-'!T$3))</f>
        <v>2.6620018253726754E-3</v>
      </c>
      <c r="U653" s="2" cm="1">
        <f t="array" ref="U653">[1]!table_weight[Stamina]*(('F+ , F-'!U$2-[1]!tbl_gk[[#This Row],[Stamina]])/('F+ , F-'!U$2-'F+ , F-'!U$3))</f>
        <v>1.2021943727489499E-2</v>
      </c>
      <c r="V653" s="2" cm="1">
        <f t="array" ref="V653">[1]!table_weight[Strength]*(('F+ , F-'!V$2-[1]!tbl_gk[[#This Row],[Strength]])/('F+ , F-'!V$2-'F+ , F-'!V$3))</f>
        <v>1.5972010952236049E-2</v>
      </c>
      <c r="W653" s="2" cm="1">
        <f t="array" ref="W653">[1]!table_weight[LongShots]*(('F+ , F-'!W$2-[1]!tbl_gk[[#This Row],[LongShots]])/('F+ , F-'!W$2-'F+ , F-'!W$3))</f>
        <v>6.7523948741159906E-3</v>
      </c>
      <c r="X653" s="2" cm="1">
        <f t="array" ref="X653">[1]!table_weight[Aggression]*(('F+ , F-'!X$2-[1]!tbl_gk[[#This Row],[Aggression]])/('F+ , F-'!X$2-'F+ , F-'!X$3))</f>
        <v>1.2169151201703659E-2</v>
      </c>
      <c r="Y653" s="2" cm="1">
        <f t="array" ref="Y653">[1]!table_weight[Interceptions]*(('F+ , F-'!Y$2-[1]!tbl_gk[[#This Row],[Interceptions]])/('F+ , F-'!Y$2-'F+ , F-'!Y$3))</f>
        <v>1.5236173049287543E-2</v>
      </c>
      <c r="Z653" s="2" cm="1">
        <f t="array" ref="Z653">[1]!table_weight[Positioning]*(('F+ , F-'!Z$2-[1]!tbl_gk[[#This Row],[Positioning]])/('F+ , F-'!Z$2-'F+ , F-'!Z$3))</f>
        <v>4.4366697089544168E-4</v>
      </c>
      <c r="AA653" s="2" cm="1">
        <f t="array" ref="AA653">[1]!table_weight[Vision]*(('F+ , F-'!AA$2-[1]!tbl_gk[[#This Row],[Vision]])/('F+ , F-'!AA$2-'F+ , F-'!AA$3))</f>
        <v>2.4845350370144972E-2</v>
      </c>
      <c r="AB653" s="2" cm="1">
        <f t="array" ref="AB653">[1]!table_weight[Penalties]*(('F+ , F-'!AB$2-[1]!tbl_gk[[#This Row],[Penalties]])/('F+ , F-'!AB$2-'F+ , F-'!AB$3))</f>
        <v>1.7224717693587737E-3</v>
      </c>
      <c r="AC653" s="2" cm="1">
        <f t="array" ref="AC653">[1]!table_weight[Composure]*(('F+ , F-'!AC$2-[1]!tbl_gk[[#This Row],[Composure]])/('F+ , F-'!AC$2-'F+ , F-'!AC$3))</f>
        <v>5.8710817201201772E-4</v>
      </c>
      <c r="AD653" s="2" cm="1">
        <f t="array" ref="AD653">[1]!table_weight[Marking]*(('F+ , F-'!AD$2-[1]!tbl_gk[[#This Row],[Marking]])/('F+ , F-'!AD$2-'F+ , F-'!AD$3))</f>
        <v>3.1549651263676225E-2</v>
      </c>
      <c r="AE653" s="2" cm="1">
        <f t="array" ref="AE653">[1]!table_weight[StandingTackle]*(('F+ , F-'!AE$2-[1]!tbl_gk[[#This Row],[StandingTackle]])/('F+ , F-'!AE$2-'F+ , F-'!AE$3))</f>
        <v>1.5691800233775807E-2</v>
      </c>
      <c r="AF653" s="2" cm="1">
        <f t="array" ref="AF653">[1]!table_weight[SlidingTackle]*(('F+ , F-'!AF$2-[1]!tbl_gk[[#This Row],[SlidingTackle]])/('F+ , F-'!AF$2-'F+ , F-'!AF$3))</f>
        <v>9.7139715732897855E-3</v>
      </c>
      <c r="AG653" s="2" cm="1">
        <f t="array" ref="AG653">[1]!table_weight[GKDiving]*(('F+ , F-'!AG$2-[1]!tbl_gk[[#This Row],[GKDiving]])/('F+ , F-'!AG$2-'F+ , F-'!AG$3))</f>
        <v>4.7827299462529123E-2</v>
      </c>
      <c r="AH653" s="2" cm="1">
        <f t="array" ref="AH653">[1]!table_weight[GKHandling]*(('F+ , F-'!AH$2-[1]!tbl_gk[[#This Row],[GKHandling]])/('F+ , F-'!AH$2-'F+ , F-'!AH$3))</f>
        <v>5.168913109614949E-2</v>
      </c>
      <c r="AI653" s="2" cm="1">
        <f t="array" ref="AI653">[1]!table_weight[GKKicking]*(('F+ , F-'!AI$2-[1]!tbl_gk[[#This Row],[GKKicking]])/('F+ , F-'!AI$2-'F+ , F-'!AI$3))</f>
        <v>3.0410708853057477E-2</v>
      </c>
      <c r="AJ653" s="2" cm="1">
        <f t="array" ref="AJ653">[1]!table_weight[GKPositioning]*(('F+ , F-'!AJ$2-[1]!tbl_gk[[#This Row],[GKPositioning]])/('F+ , F-'!AJ$2-'F+ , F-'!AJ$3))</f>
        <v>1.8290000234022125E-2</v>
      </c>
      <c r="AK653" s="2" cm="1">
        <f t="array" ref="AK653">[1]!table_weight[GKReflexes]*(('F+ , F-'!AK$2-[1]!tbl_gk[[#This Row],[GKReflexes]])/('F+ , F-'!AK$2-'F+ , F-'!AK$3))</f>
        <v>4.7371801372409796E-2</v>
      </c>
    </row>
    <row r="654" spans="1:37" x14ac:dyDescent="0.55000000000000004">
      <c r="A654" s="7">
        <f>[1]!tbl_gk[[#This Row],[ID]]</f>
        <v>222612</v>
      </c>
      <c r="B654" s="1" cm="1">
        <f t="array" ref="B654">[1]!table_weight[ValueEUR]*(('F+ , F-'!B$2-[1]!tbl_gk[[#This Row],[ValueEUR]])/('F+ , F-'!B$2-'F+ , F-'!B$3))</f>
        <v>2.8088490721965849E-5</v>
      </c>
      <c r="C654" s="1" cm="1">
        <f t="array" ref="C654">[1]!table_weight[WageEUR]*(('F+ , F-'!C$2-[1]!tbl_gk[[#This Row],[WageEUR]])/('F+ , F-'!C$2-'F+ , F-'!C$3))</f>
        <v>7.8241870618836313E-5</v>
      </c>
      <c r="D654" s="1" cm="1">
        <f t="array" ref="D654">[1]!table_weight[Crossing]*(('F+ , F-'!D$2-[1]!tbl_gk[[#This Row],[Crossing]])/('F+ , F-'!D$2-'F+ , F-'!D$3))</f>
        <v>3.4746129089074922E-2</v>
      </c>
      <c r="E654" s="1" cm="1">
        <f t="array" ref="E654">[1]!table_weight[Finishing]*(('F+ , F-'!E$2-[1]!tbl_gk[[#This Row],[Finishing]])/('F+ , F-'!E$2-'F+ , F-'!E$3))</f>
        <v>1.59720109522359E-2</v>
      </c>
      <c r="F654" s="1" cm="1">
        <f t="array" ref="F654">[1]!table_weight[HeadingAccuracy]*(('F+ , F-'!F$2-[1]!tbl_gk[[#This Row],[HeadingAccuracy]])/('F+ , F-'!F$2-'F+ , F-'!F$3))</f>
        <v>1.0439222844598752E-2</v>
      </c>
      <c r="G654" s="1" cm="1">
        <f t="array" ref="G654">[1]!table_weight[ShortPassing]*(('F+ , F-'!G$2-[1]!tbl_gk[[#This Row],[ShortPassing]])/('F+ , F-'!G$2-'F+ , F-'!G$3))</f>
        <v>6.7504348175488213E-2</v>
      </c>
      <c r="H654" s="1" cm="1">
        <f t="array" ref="H654">[1]!table_weight[Volleys]*(('F+ , F-'!H$2-[1]!tbl_gk[[#This Row],[Volleys]])/('F+ , F-'!H$2-'F+ , F-'!H$3))</f>
        <v>8.1017446859167619E-4</v>
      </c>
      <c r="I654" s="1" cm="1">
        <f t="array" ref="I654">[1]!table_weight[Dribbling]*(('F+ , F-'!I$2-[1]!tbl_gk[[#This Row],[Dribbling]])/('F+ , F-'!I$2-'F+ , F-'!I$3))</f>
        <v>1.5646051545047536E-2</v>
      </c>
      <c r="J654" s="1" cm="1">
        <f t="array" ref="J654">[1]!table_weight[Curve]*(('F+ , F-'!J$2-[1]!tbl_gk[[#This Row],[Curve]])/('F+ , F-'!J$2-'F+ , F-'!J$3))</f>
        <v>8.4507994456275402E-3</v>
      </c>
      <c r="K654" s="1" cm="1">
        <f t="array" ref="K654">[1]!table_weight[FKAccuracy]*(('F+ , F-'!K$2-[1]!tbl_gk[[#This Row],[FKAccuracy]])/('F+ , F-'!K$2-'F+ , F-'!K$3))</f>
        <v>9.2789777912990392E-3</v>
      </c>
      <c r="L654" s="1" cm="1">
        <f t="array" ref="L654">[1]!table_weight[LongPassing]*(('F+ , F-'!L$2-[1]!tbl_gk[[#This Row],[LongPassing]])/('F+ , F-'!L$2-'F+ , F-'!L$3))</f>
        <v>2.652978090371412E-2</v>
      </c>
      <c r="M654" s="1" cm="1">
        <f t="array" ref="M654">[1]!table_weight[BallControl]*(('F+ , F-'!M$2-[1]!tbl_gk[[#This Row],[BallControl]])/('F+ , F-'!M$2-'F+ , F-'!M$3))</f>
        <v>1.4342213916293577E-2</v>
      </c>
      <c r="N654" s="1" cm="1">
        <f t="array" ref="N654">[1]!table_weight[Acceleration]*(('F+ , F-'!N$2-[1]!tbl_gk[[#This Row],[Acceleration]])/('F+ , F-'!N$2-'F+ , F-'!N$3))</f>
        <v>7.8920524705166431E-3</v>
      </c>
      <c r="O654" s="1" cm="1">
        <f t="array" ref="O654">[1]!table_weight[SprintSpeed]*(('F+ , F-'!O$2-[1]!tbl_gk[[#This Row],[SprintSpeed]])/('F+ , F-'!O$2-'F+ , F-'!O$3))</f>
        <v>1.0682080924855479E-2</v>
      </c>
      <c r="P654" s="1" cm="1">
        <f t="array" ref="P654">[1]!table_weight[Agility]*(('F+ , F-'!P$2-[1]!tbl_gk[[#This Row],[Agility]])/('F+ , F-'!P$2-'F+ , F-'!P$3))</f>
        <v>4.9144649083803166E-3</v>
      </c>
      <c r="Q654" s="1" cm="1">
        <f t="array" ref="Q654">[1]!table_weight[Reactions]*(('F+ , F-'!Q$2-[1]!tbl_gk[[#This Row],[Reactions]])/('F+ , F-'!Q$2-'F+ , F-'!Q$3))</f>
        <v>2.217260600310409E-3</v>
      </c>
      <c r="R654" s="1" cm="1">
        <f t="array" ref="R654">[1]!table_weight[Balance]*(('F+ , F-'!R$2-[1]!tbl_gk[[#This Row],[Balance]])/('F+ , F-'!R$2-'F+ , F-'!R$3))</f>
        <v>1.8005376778030898E-3</v>
      </c>
      <c r="S654" s="1" cm="1">
        <f t="array" ref="S654">[1]!table_weight[ShotPower]*(('F+ , F-'!S$2-[1]!tbl_gk[[#This Row],[ShotPower]])/('F+ , F-'!S$2-'F+ , F-'!S$3))</f>
        <v>8.570347340224143E-3</v>
      </c>
      <c r="T654" s="1" cm="1">
        <f t="array" ref="T654">[1]!table_weight[Jumping]*(('F+ , F-'!T$2-[1]!tbl_gk[[#This Row],[Jumping]])/('F+ , F-'!T$2-'F+ , F-'!T$3))</f>
        <v>2.7478728519976002E-3</v>
      </c>
      <c r="U654" s="1" cm="1">
        <f t="array" ref="U654">[1]!table_weight[Stamina]*(('F+ , F-'!U$2-[1]!tbl_gk[[#This Row],[Stamina]])/('F+ , F-'!U$2-'F+ , F-'!U$3))</f>
        <v>6.8696821299940002E-3</v>
      </c>
      <c r="V654" s="1" cm="1">
        <f t="array" ref="V654">[1]!table_weight[Strength]*(('F+ , F-'!V$2-[1]!tbl_gk[[#This Row],[Strength]])/('F+ , F-'!V$2-'F+ , F-'!V$3))</f>
        <v>2.7507352195517646E-2</v>
      </c>
      <c r="W654" s="1" cm="1">
        <f t="array" ref="W654">[1]!table_weight[LongShots]*(('F+ , F-'!W$2-[1]!tbl_gk[[#This Row],[LongShots]])/('F+ , F-'!W$2-'F+ , F-'!W$3))</f>
        <v>8.8300548353824494E-3</v>
      </c>
      <c r="X654" s="1" cm="1">
        <f t="array" ref="X654">[1]!table_weight[Aggression]*(('F+ , F-'!X$2-[1]!tbl_gk[[#This Row],[Aggression]])/('F+ , F-'!X$2-'F+ , F-'!X$3))</f>
        <v>1.642835412229994E-2</v>
      </c>
      <c r="Y654" s="1" cm="1">
        <f t="array" ref="Y654">[1]!table_weight[Interceptions]*(('F+ , F-'!Y$2-[1]!tbl_gk[[#This Row],[Interceptions]])/('F+ , F-'!Y$2-'F+ , F-'!Y$3))</f>
        <v>1.9391492971820509E-2</v>
      </c>
      <c r="Z654" s="1" cm="1">
        <f t="array" ref="Z654">[1]!table_weight[Positioning]*(('F+ , F-'!Z$2-[1]!tbl_gk[[#This Row],[Positioning]])/('F+ , F-'!Z$2-'F+ , F-'!Z$3))</f>
        <v>1.4788899029848055E-4</v>
      </c>
      <c r="AA654" s="1" cm="1">
        <f t="array" ref="AA654">[1]!table_weight[Vision]*(('F+ , F-'!AA$2-[1]!tbl_gk[[#This Row],[Vision]])/('F+ , F-'!AA$2-'F+ , F-'!AA$3))</f>
        <v>2.4135483216712255E-2</v>
      </c>
      <c r="AB654" s="1" cm="1">
        <f t="array" ref="AB654">[1]!table_weight[Penalties]*(('F+ , F-'!AB$2-[1]!tbl_gk[[#This Row],[Penalties]])/('F+ , F-'!AB$2-'F+ , F-'!AB$3))</f>
        <v>2.0356484546967322E-3</v>
      </c>
      <c r="AC654" s="1" cm="1">
        <f t="array" ref="AC654">[1]!table_weight[Composure]*(('F+ , F-'!AC$2-[1]!tbl_gk[[#This Row],[Composure]])/('F+ , F-'!AC$2-'F+ , F-'!AC$3))</f>
        <v>2.0281918669506067E-3</v>
      </c>
      <c r="AD654" s="1" cm="1">
        <f t="array" ref="AD654">[1]!table_weight[Marking]*(('F+ , F-'!AD$2-[1]!tbl_gk[[#This Row],[Marking]])/('F+ , F-'!AD$2-'F+ , F-'!AD$3))</f>
        <v>2.5239721010940977E-2</v>
      </c>
      <c r="AE654" s="1" cm="1">
        <f t="array" ref="AE654">[1]!table_weight[StandingTackle]*(('F+ , F-'!AE$2-[1]!tbl_gk[[#This Row],[StandingTackle]])/('F+ , F-'!AE$2-'F+ , F-'!AE$3))</f>
        <v>1.7933485981458063E-2</v>
      </c>
      <c r="AF654" s="1" cm="1">
        <f t="array" ref="AF654">[1]!table_weight[SlidingTackle]*(('F+ , F-'!AF$2-[1]!tbl_gk[[#This Row],[SlidingTackle]])/('F+ , F-'!AF$2-'F+ , F-'!AF$3))</f>
        <v>6.7250572430467732E-3</v>
      </c>
      <c r="AG654" s="1" cm="1">
        <f t="array" ref="AG654">[1]!table_weight[GKDiving]*(('F+ , F-'!AG$2-[1]!tbl_gk[[#This Row],[GKDiving]])/('F+ , F-'!AG$2-'F+ , F-'!AG$3))</f>
        <v>6.1492242166108872E-2</v>
      </c>
      <c r="AH654" s="1" cm="1">
        <f t="array" ref="AH654">[1]!table_weight[GKHandling]*(('F+ , F-'!AH$2-[1]!tbl_gk[[#This Row],[GKHandling]])/('F+ , F-'!AH$2-'F+ , F-'!AH$3))</f>
        <v>6.5948201743363147E-2</v>
      </c>
      <c r="AI654" s="1" cm="1">
        <f t="array" ref="AI654">[1]!table_weight[GKKicking]*(('F+ , F-'!AI$2-[1]!tbl_gk[[#This Row],[GKKicking]])/('F+ , F-'!AI$2-'F+ , F-'!AI$3))</f>
        <v>3.9355034986309684E-2</v>
      </c>
      <c r="AJ654" s="1" cm="1">
        <f t="array" ref="AJ654">[1]!table_weight[GKPositioning]*(('F+ , F-'!AJ$2-[1]!tbl_gk[[#This Row],[GKPositioning]])/('F+ , F-'!AJ$2-'F+ , F-'!AJ$3))</f>
        <v>2.4596896866443549E-2</v>
      </c>
      <c r="AK654" s="1" cm="1">
        <f t="array" ref="AK654">[1]!table_weight[GKReflexes]*(('F+ , F-'!AK$2-[1]!tbl_gk[[#This Row],[GKReflexes]])/('F+ , F-'!AK$2-'F+ , F-'!AK$3))</f>
        <v>7.1057702058614697E-2</v>
      </c>
    </row>
    <row r="655" spans="1:37" x14ac:dyDescent="0.55000000000000004">
      <c r="A655" s="8">
        <f>[1]!tbl_gk[[#This Row],[ID]]</f>
        <v>222621</v>
      </c>
      <c r="B655" s="2" cm="1">
        <f t="array" ref="B655">[1]!table_weight[ValueEUR]*(('F+ , F-'!B$2-[1]!tbl_gk[[#This Row],[ValueEUR]])/('F+ , F-'!B$2-'F+ , F-'!B$3))</f>
        <v>6.5128258706975768E-5</v>
      </c>
      <c r="C655" s="2" cm="1">
        <f t="array" ref="C655">[1]!table_weight[WageEUR]*(('F+ , F-'!C$2-[1]!tbl_gk[[#This Row],[WageEUR]])/('F+ , F-'!C$2-'F+ , F-'!C$3))</f>
        <v>3.9120935309418161E-4</v>
      </c>
      <c r="D655" s="2" cm="1">
        <f t="array" ref="D655">[1]!table_weight[Crossing]*(('F+ , F-'!D$2-[1]!tbl_gk[[#This Row],[Crossing]])/('F+ , F-'!D$2-'F+ , F-'!D$3))</f>
        <v>3.5866971962916043E-2</v>
      </c>
      <c r="E655" s="2" cm="1">
        <f t="array" ref="E655">[1]!table_weight[Finishing]*(('F+ , F-'!E$2-[1]!tbl_gk[[#This Row],[Finishing]])/('F+ , F-'!E$2-'F+ , F-'!E$3))</f>
        <v>1.2977258898691668E-2</v>
      </c>
      <c r="F655" s="2" cm="1">
        <f t="array" ref="F655">[1]!table_weight[HeadingAccuracy]*(('F+ , F-'!F$2-[1]!tbl_gk[[#This Row],[HeadingAccuracy]])/('F+ , F-'!F$2-'F+ , F-'!F$3))</f>
        <v>1.1691929585950599E-2</v>
      </c>
      <c r="G655" s="2" cm="1">
        <f t="array" ref="G655">[1]!table_weight[ShortPassing]*(('F+ , F-'!G$2-[1]!tbl_gk[[#This Row],[ShortPassing]])/('F+ , F-'!G$2-'F+ , F-'!G$3))</f>
        <v>3.9377536435701459E-2</v>
      </c>
      <c r="H655" s="2" cm="1">
        <f t="array" ref="H655">[1]!table_weight[Volleys]*(('F+ , F-'!H$2-[1]!tbl_gk[[#This Row],[Volleys]])/('F+ , F-'!H$2-'F+ , F-'!H$3))</f>
        <v>1.2731313077869197E-3</v>
      </c>
      <c r="I655" s="2" cm="1">
        <f t="array" ref="I655">[1]!table_weight[Dribbling]*(('F+ , F-'!I$2-[1]!tbl_gk[[#This Row],[Dribbling]])/('F+ , F-'!I$2-'F+ , F-'!I$3))</f>
        <v>1.1734538658785652E-2</v>
      </c>
      <c r="J655" s="2" cm="1">
        <f t="array" ref="J655">[1]!table_weight[Curve]*(('F+ , F-'!J$2-[1]!tbl_gk[[#This Row],[Curve]])/('F+ , F-'!J$2-'F+ , F-'!J$3))</f>
        <v>8.6198154345400926E-3</v>
      </c>
      <c r="K655" s="2" cm="1">
        <f t="array" ref="K655">[1]!table_weight[FKAccuracy]*(('F+ , F-'!K$2-[1]!tbl_gk[[#This Row],[FKAccuracy]])/('F+ , F-'!K$2-'F+ , F-'!K$3))</f>
        <v>8.2141770611499701E-3</v>
      </c>
      <c r="L655" s="2" cm="1">
        <f t="array" ref="L655">[1]!table_weight[LongPassing]*(('F+ , F-'!L$2-[1]!tbl_gk[[#This Row],[LongPassing]])/('F+ , F-'!L$2-'F+ , F-'!L$3))</f>
        <v>1.9491267602728742E-2</v>
      </c>
      <c r="M655" s="2" cm="1">
        <f t="array" ref="M655">[1]!table_weight[BallControl]*(('F+ , F-'!M$2-[1]!tbl_gk[[#This Row],[BallControl]])/('F+ , F-'!M$2-'F+ , F-'!M$3))</f>
        <v>1.2603763744621627E-2</v>
      </c>
      <c r="N655" s="2" cm="1">
        <f t="array" ref="N655">[1]!table_weight[Acceleration]*(('F+ , F-'!N$2-[1]!tbl_gk[[#This Row],[Acceleration]])/('F+ , F-'!N$2-'F+ , F-'!N$3))</f>
        <v>4.5097442688666525E-3</v>
      </c>
      <c r="O655" s="2" cm="1">
        <f t="array" ref="O655">[1]!table_weight[SprintSpeed]*(('F+ , F-'!O$2-[1]!tbl_gk[[#This Row],[SprintSpeed]])/('F+ , F-'!O$2-'F+ , F-'!O$3))</f>
        <v>2.8110739275935474E-3</v>
      </c>
      <c r="P655" s="2" cm="1">
        <f t="array" ref="P655">[1]!table_weight[Agility]*(('F+ , F-'!P$2-[1]!tbl_gk[[#This Row],[Agility]])/('F+ , F-'!P$2-'F+ , F-'!P$3))</f>
        <v>4.680442769886016E-3</v>
      </c>
      <c r="Q655" s="2" cm="1">
        <f t="array" ref="Q655">[1]!table_weight[Reactions]*(('F+ , F-'!Q$2-[1]!tbl_gk[[#This Row],[Reactions]])/('F+ , F-'!Q$2-'F+ , F-'!Q$3))</f>
        <v>1.1344124001588141E-3</v>
      </c>
      <c r="R655" s="2" cm="1">
        <f t="array" ref="R655">[1]!table_weight[Balance]*(('F+ , F-'!R$2-[1]!tbl_gk[[#This Row],[Balance]])/('F+ , F-'!R$2-'F+ , F-'!R$3))</f>
        <v>9.9340009809825627E-4</v>
      </c>
      <c r="S655" s="2" cm="1">
        <f t="array" ref="S655">[1]!table_weight[ShotPower]*(('F+ , F-'!S$2-[1]!tbl_gk[[#This Row],[ShotPower]])/('F+ , F-'!S$2-'F+ , F-'!S$3))</f>
        <v>8.0509323499075268E-3</v>
      </c>
      <c r="T655" s="2" cm="1">
        <f t="array" ref="T655">[1]!table_weight[Jumping]*(('F+ , F-'!T$2-[1]!tbl_gk[[#This Row],[Jumping]])/('F+ , F-'!T$2-'F+ , F-'!T$3))</f>
        <v>1.7174205324985003E-3</v>
      </c>
      <c r="U655" s="2" cm="1">
        <f t="array" ref="U655">[1]!table_weight[Stamina]*(('F+ , F-'!U$2-[1]!tbl_gk[[#This Row],[Stamina]])/('F+ , F-'!U$2-'F+ , F-'!U$3))</f>
        <v>8.5871026624924993E-3</v>
      </c>
      <c r="V655" s="2" cm="1">
        <f t="array" ref="V655">[1]!table_weight[Strength]*(('F+ , F-'!V$2-[1]!tbl_gk[[#This Row],[Strength]])/('F+ , F-'!V$2-'F+ , F-'!V$3))</f>
        <v>2.3958016428354077E-2</v>
      </c>
      <c r="W655" s="2" cm="1">
        <f t="array" ref="W655">[1]!table_weight[LongShots]*(('F+ , F-'!W$2-[1]!tbl_gk[[#This Row],[LongShots]])/('F+ , F-'!W$2-'F+ , F-'!W$3))</f>
        <v>7.0121023692742987E-3</v>
      </c>
      <c r="X655" s="2" cm="1">
        <f t="array" ref="X655">[1]!table_weight[Aggression]*(('F+ , F-'!X$2-[1]!tbl_gk[[#This Row],[Aggression]])/('F+ , F-'!X$2-'F+ , F-'!X$3))</f>
        <v>2.4338302403407318E-3</v>
      </c>
      <c r="Y655" s="2" cm="1">
        <f t="array" ref="Y655">[1]!table_weight[Interceptions]*(('F+ , F-'!Y$2-[1]!tbl_gk[[#This Row],[Interceptions]])/('F+ , F-'!Y$2-'F+ , F-'!Y$3))</f>
        <v>2.3546812894353474E-2</v>
      </c>
      <c r="Z655" s="2" cm="1">
        <f t="array" ref="Z655">[1]!table_weight[Positioning]*(('F+ , F-'!Z$2-[1]!tbl_gk[[#This Row],[Positioning]])/('F+ , F-'!Z$2-'F+ , F-'!Z$3))</f>
        <v>1.4788899029848058E-3</v>
      </c>
      <c r="AA655" s="2" cm="1">
        <f t="array" ref="AA655">[1]!table_weight[Vision]*(('F+ , F-'!AA$2-[1]!tbl_gk[[#This Row],[Vision]])/('F+ , F-'!AA$2-'F+ , F-'!AA$3))</f>
        <v>7.8085386877598468E-3</v>
      </c>
      <c r="AB655" s="2" cm="1">
        <f t="array" ref="AB655">[1]!table_weight[Penalties]*(('F+ , F-'!AB$2-[1]!tbl_gk[[#This Row],[Penalties]])/('F+ , F-'!AB$2-'F+ , F-'!AB$3))</f>
        <v>2.5054134827036706E-3</v>
      </c>
      <c r="AC655" s="2" cm="1">
        <f t="array" ref="AC655">[1]!table_weight[Composure]*(('F+ , F-'!AC$2-[1]!tbl_gk[[#This Row],[Composure]])/('F+ , F-'!AC$2-'F+ , F-'!AC$3))</f>
        <v>6.9385511237783919E-4</v>
      </c>
      <c r="AD655" s="2" cm="1">
        <f t="array" ref="AD655">[1]!table_weight[Marking]*(('F+ , F-'!AD$2-[1]!tbl_gk[[#This Row],[Marking]])/('F+ , F-'!AD$2-'F+ , F-'!AD$3))</f>
        <v>2.2084755884573357E-2</v>
      </c>
      <c r="AE655" s="2" cm="1">
        <f t="array" ref="AE655">[1]!table_weight[StandingTackle]*(('F+ , F-'!AE$2-[1]!tbl_gk[[#This Row],[StandingTackle]])/('F+ , F-'!AE$2-'F+ , F-'!AE$3))</f>
        <v>3.362528621523387E-2</v>
      </c>
      <c r="AF655" s="2" cm="1">
        <f t="array" ref="AF655">[1]!table_weight[SlidingTackle]*(('F+ , F-'!AF$2-[1]!tbl_gk[[#This Row],[SlidingTackle]])/('F+ , F-'!AF$2-'F+ , F-'!AF$3))</f>
        <v>1.120842873841129E-2</v>
      </c>
      <c r="AG655" s="2" cm="1">
        <f t="array" ref="AG655">[1]!table_weight[GKDiving]*(('F+ , F-'!AG$2-[1]!tbl_gk[[#This Row],[GKDiving]])/('F+ , F-'!AG$2-'F+ , F-'!AG$3))</f>
        <v>5.2951652976371534E-2</v>
      </c>
      <c r="AH655" s="2" cm="1">
        <f t="array" ref="AH655">[1]!table_weight[GKHandling]*(('F+ , F-'!AH$2-[1]!tbl_gk[[#This Row],[GKHandling]])/('F+ , F-'!AH$2-'F+ , F-'!AH$3))</f>
        <v>6.2383434081559733E-2</v>
      </c>
      <c r="AI655" s="2" cm="1">
        <f t="array" ref="AI655">[1]!table_weight[GKKicking]*(('F+ , F-'!AI$2-[1]!tbl_gk[[#This Row],[GKKicking]])/('F+ , F-'!AI$2-'F+ , F-'!AI$3))</f>
        <v>3.6671737146334017E-2</v>
      </c>
      <c r="AJ655" s="2" cm="1">
        <f t="array" ref="AJ655">[1]!table_weight[GKPositioning]*(('F+ , F-'!AJ$2-[1]!tbl_gk[[#This Row],[GKPositioning]])/('F+ , F-'!AJ$2-'F+ , F-'!AJ$3))</f>
        <v>1.9551379560506409E-2</v>
      </c>
      <c r="AK655" s="2" cm="1">
        <f t="array" ref="AK655">[1]!table_weight[GKReflexes]*(('F+ , F-'!AK$2-[1]!tbl_gk[[#This Row],[GKReflexes]])/('F+ , F-'!AK$2-'F+ , F-'!AK$3))</f>
        <v>4.9193793732887098E-2</v>
      </c>
    </row>
    <row r="656" spans="1:37" x14ac:dyDescent="0.55000000000000004">
      <c r="A656" s="7">
        <f>[1]!tbl_gk[[#This Row],[ID]]</f>
        <v>222639</v>
      </c>
      <c r="B656" s="1" cm="1">
        <f t="array" ref="B656">[1]!table_weight[ValueEUR]*(('F+ , F-'!B$2-[1]!tbl_gk[[#This Row],[ValueEUR]])/('F+ , F-'!B$2-'F+ , F-'!B$3))</f>
        <v>1.8242085732617382E-4</v>
      </c>
      <c r="C656" s="1" cm="1">
        <f t="array" ref="C656">[1]!table_weight[WageEUR]*(('F+ , F-'!C$2-[1]!tbl_gk[[#This Row],[WageEUR]])/('F+ , F-'!C$2-'F+ , F-'!C$3))</f>
        <v>2.3472561185650898E-4</v>
      </c>
      <c r="D656" s="1" cm="1">
        <f t="array" ref="D656">[1]!table_weight[Crossing]*(('F+ , F-'!D$2-[1]!tbl_gk[[#This Row],[Crossing]])/('F+ , F-'!D$2-'F+ , F-'!D$3))</f>
        <v>3.1383600467551537E-2</v>
      </c>
      <c r="E656" s="1" cm="1">
        <f t="array" ref="E656">[1]!table_weight[Finishing]*(('F+ , F-'!E$2-[1]!tbl_gk[[#This Row],[Finishing]])/('F+ , F-'!E$2-'F+ , F-'!E$3))</f>
        <v>1.0980757529662181E-2</v>
      </c>
      <c r="F656" s="1" cm="1">
        <f t="array" ref="F656">[1]!table_weight[HeadingAccuracy]*(('F+ , F-'!F$2-[1]!tbl_gk[[#This Row],[HeadingAccuracy]])/('F+ , F-'!F$2-'F+ , F-'!F$3))</f>
        <v>6.26353370675925E-3</v>
      </c>
      <c r="G656" s="1" cm="1">
        <f t="array" ref="G656">[1]!table_weight[ShortPassing]*(('F+ , F-'!G$2-[1]!tbl_gk[[#This Row],[ShortPassing]])/('F+ , F-'!G$2-'F+ , F-'!G$3))</f>
        <v>4.6409239370648142E-2</v>
      </c>
      <c r="H656" s="1" cm="1">
        <f t="array" ref="H656">[1]!table_weight[Volleys]*(('F+ , F-'!H$2-[1]!tbl_gk[[#This Row],[Volleys]])/('F+ , F-'!H$2-'F+ , F-'!H$3))</f>
        <v>1.6203489371833524E-3</v>
      </c>
      <c r="I656" s="1" cm="1">
        <f t="array" ref="I656">[1]!table_weight[Dribbling]*(('F+ , F-'!I$2-[1]!tbl_gk[[#This Row],[Dribbling]])/('F+ , F-'!I$2-'F+ , F-'!I$3))</f>
        <v>1.5646051545047536E-2</v>
      </c>
      <c r="J656" s="1" cm="1">
        <f t="array" ref="J656">[1]!table_weight[Curve]*(('F+ , F-'!J$2-[1]!tbl_gk[[#This Row],[Curve]])/('F+ , F-'!J$2-'F+ , F-'!J$3))</f>
        <v>7.0986715343271337E-3</v>
      </c>
      <c r="K656" s="1" cm="1">
        <f t="array" ref="K656">[1]!table_weight[FKAccuracy]*(('F+ , F-'!K$2-[1]!tbl_gk[[#This Row],[FKAccuracy]])/('F+ , F-'!K$2-'F+ , F-'!K$3))</f>
        <v>7.301490721022195E-3</v>
      </c>
      <c r="L656" s="1" cm="1">
        <f t="array" ref="L656">[1]!table_weight[LongPassing]*(('F+ , F-'!L$2-[1]!tbl_gk[[#This Row],[LongPassing]])/('F+ , F-'!L$2-'F+ , F-'!L$3))</f>
        <v>1.9491267602728742E-2</v>
      </c>
      <c r="M656" s="1" cm="1">
        <f t="array" ref="M656">[1]!table_weight[BallControl]*(('F+ , F-'!M$2-[1]!tbl_gk[[#This Row],[BallControl]])/('F+ , F-'!M$2-'F+ , F-'!M$3))</f>
        <v>9.561475944195718E-3</v>
      </c>
      <c r="N656" s="1" cm="1">
        <f t="array" ref="N656">[1]!table_weight[Acceleration]*(('F+ , F-'!N$2-[1]!tbl_gk[[#This Row],[Acceleration]])/('F+ , F-'!N$2-'F+ , F-'!N$3))</f>
        <v>3.6077954150933221E-3</v>
      </c>
      <c r="O656" s="1" cm="1">
        <f t="array" ref="O656">[1]!table_weight[SprintSpeed]*(('F+ , F-'!O$2-[1]!tbl_gk[[#This Row],[SprintSpeed]])/('F+ , F-'!O$2-'F+ , F-'!O$3))</f>
        <v>5.0599330696683847E-3</v>
      </c>
      <c r="P656" s="1" cm="1">
        <f t="array" ref="P656">[1]!table_weight[Agility]*(('F+ , F-'!P$2-[1]!tbl_gk[[#This Row],[Agility]])/('F+ , F-'!P$2-'F+ , F-'!P$3))</f>
        <v>3.1592988696730611E-3</v>
      </c>
      <c r="Q656" s="1" cm="1">
        <f t="array" ref="Q656">[1]!table_weight[Reactions]*(('F+ , F-'!Q$2-[1]!tbl_gk[[#This Row],[Reactions]])/('F+ , F-'!Q$2-'F+ , F-'!Q$3))</f>
        <v>1.5984902002237835E-3</v>
      </c>
      <c r="R656" s="1" cm="1">
        <f t="array" ref="R656">[1]!table_weight[Balance]*(('F+ , F-'!R$2-[1]!tbl_gk[[#This Row],[Balance]])/('F+ , F-'!R$2-'F+ , F-'!R$3))</f>
        <v>1.5521876532785257E-3</v>
      </c>
      <c r="S656" s="1" cm="1">
        <f t="array" ref="S656">[1]!table_weight[ShotPower]*(('F+ , F-'!S$2-[1]!tbl_gk[[#This Row],[ShotPower]])/('F+ , F-'!S$2-'F+ , F-'!S$3))</f>
        <v>6.4926873789576834E-3</v>
      </c>
      <c r="T656" s="1" cm="1">
        <f t="array" ref="T656">[1]!table_weight[Jumping]*(('F+ , F-'!T$2-[1]!tbl_gk[[#This Row],[Jumping]])/('F+ , F-'!T$2-'F+ , F-'!T$3))</f>
        <v>1.8032915591234251E-3</v>
      </c>
      <c r="U656" s="1" cm="1">
        <f t="array" ref="U656">[1]!table_weight[Stamina]*(('F+ , F-'!U$2-[1]!tbl_gk[[#This Row],[Stamina]])/('F+ , F-'!U$2-'F+ , F-'!U$3))</f>
        <v>1.288065399373875E-2</v>
      </c>
      <c r="V656" s="1" cm="1">
        <f t="array" ref="V656">[1]!table_weight[Strength]*(('F+ , F-'!V$2-[1]!tbl_gk[[#This Row],[Strength]])/('F+ , F-'!V$2-'F+ , F-'!V$3))</f>
        <v>2.5732684311935858E-2</v>
      </c>
      <c r="W656" s="1" cm="1">
        <f t="array" ref="W656">[1]!table_weight[LongShots]*(('F+ , F-'!W$2-[1]!tbl_gk[[#This Row],[LongShots]])/('F+ , F-'!W$2-'F+ , F-'!W$3))</f>
        <v>8.570347340224143E-3</v>
      </c>
      <c r="X656" s="1" cm="1">
        <f t="array" ref="X656">[1]!table_weight[Aggression]*(('F+ , F-'!X$2-[1]!tbl_gk[[#This Row],[Aggression]])/('F+ , F-'!X$2-'F+ , F-'!X$3))</f>
        <v>7.301490721022195E-3</v>
      </c>
      <c r="Y656" s="1" cm="1">
        <f t="array" ref="Y656">[1]!table_weight[Interceptions]*(('F+ , F-'!Y$2-[1]!tbl_gk[[#This Row],[Interceptions]])/('F+ , F-'!Y$2-'F+ , F-'!Y$3))</f>
        <v>1.4543619728865382E-2</v>
      </c>
      <c r="Z656" s="1" cm="1">
        <f t="array" ref="Z656">[1]!table_weight[Positioning]*(('F+ , F-'!Z$2-[1]!tbl_gk[[#This Row],[Positioning]])/('F+ , F-'!Z$2-'F+ , F-'!Z$3))</f>
        <v>5.9155596119392221E-4</v>
      </c>
      <c r="AA656" s="1" cm="1">
        <f t="array" ref="AA656">[1]!table_weight[Vision]*(('F+ , F-'!AA$2-[1]!tbl_gk[[#This Row],[Vision]])/('F+ , F-'!AA$2-'F+ , F-'!AA$3))</f>
        <v>2.5555217523577683E-2</v>
      </c>
      <c r="AB656" s="1" cm="1">
        <f t="array" ref="AB656">[1]!table_weight[Penalties]*(('F+ , F-'!AB$2-[1]!tbl_gk[[#This Row],[Penalties]])/('F+ , F-'!AB$2-'F+ , F-'!AB$3))</f>
        <v>2.1139426260312223E-3</v>
      </c>
      <c r="AC656" s="1" cm="1">
        <f t="array" ref="AC656">[1]!table_weight[Composure]*(('F+ , F-'!AC$2-[1]!tbl_gk[[#This Row],[Composure]])/('F+ , F-'!AC$2-'F+ , F-'!AC$3))</f>
        <v>1.8680714564018749E-3</v>
      </c>
      <c r="AD656" s="1" cm="1">
        <f t="array" ref="AD656">[1]!table_weight[Marking]*(('F+ , F-'!AD$2-[1]!tbl_gk[[#This Row],[Marking]])/('F+ , F-'!AD$2-'F+ , F-'!AD$3))</f>
        <v>1.2619860505470488E-2</v>
      </c>
      <c r="AE656" s="1" cm="1">
        <f t="array" ref="AE656">[1]!table_weight[StandingTackle]*(('F+ , F-'!AE$2-[1]!tbl_gk[[#This Row],[StandingTackle]])/('F+ , F-'!AE$2-'F+ , F-'!AE$3))</f>
        <v>2.241685747682258E-2</v>
      </c>
      <c r="AF656" s="1" cm="1">
        <f t="array" ref="AF656">[1]!table_weight[SlidingTackle]*(('F+ , F-'!AF$2-[1]!tbl_gk[[#This Row],[SlidingTackle]])/('F+ , F-'!AF$2-'F+ , F-'!AF$3))</f>
        <v>2.9889143302430105E-3</v>
      </c>
      <c r="AG656" s="1" cm="1">
        <f t="array" ref="AG656">[1]!table_weight[GKDiving]*(('F+ , F-'!AG$2-[1]!tbl_gk[[#This Row],[GKDiving]])/('F+ , F-'!AG$2-'F+ , F-'!AG$3))</f>
        <v>4.4411063786634182E-2</v>
      </c>
      <c r="AH656" s="1" cm="1">
        <f t="array" ref="AH656">[1]!table_weight[GKHandling]*(('F+ , F-'!AH$2-[1]!tbl_gk[[#This Row],[GKHandling]])/('F+ , F-'!AH$2-'F+ , F-'!AH$3))</f>
        <v>5.168913109614949E-2</v>
      </c>
      <c r="AI656" s="1" cm="1">
        <f t="array" ref="AI656">[1]!table_weight[GKKicking]*(('F+ , F-'!AI$2-[1]!tbl_gk[[#This Row],[GKKicking]])/('F+ , F-'!AI$2-'F+ , F-'!AI$3))</f>
        <v>2.9516276239732256E-2</v>
      </c>
      <c r="AJ656" s="1" cm="1">
        <f t="array" ref="AJ656">[1]!table_weight[GKPositioning]*(('F+ , F-'!AJ$2-[1]!tbl_gk[[#This Row],[GKPositioning]])/('F+ , F-'!AJ$2-'F+ , F-'!AJ$3))</f>
        <v>1.8290000234022125E-2</v>
      </c>
      <c r="AK656" s="1" cm="1">
        <f t="array" ref="AK656">[1]!table_weight[GKReflexes]*(('F+ , F-'!AK$2-[1]!tbl_gk[[#This Row],[GKReflexes]])/('F+ , F-'!AK$2-'F+ , F-'!AK$3))</f>
        <v>4.3727816651455198E-2</v>
      </c>
    </row>
    <row r="657" spans="1:37" x14ac:dyDescent="0.55000000000000004">
      <c r="A657" s="8">
        <f>[1]!tbl_gk[[#This Row],[ID]]</f>
        <v>222703</v>
      </c>
      <c r="B657" s="2" cm="1">
        <f t="array" ref="B657">[1]!table_weight[ValueEUR]*(('F+ , F-'!B$2-[1]!tbl_gk[[#This Row],[ValueEUR]])/('F+ , F-'!B$2-'F+ , F-'!B$3))</f>
        <v>6.2041611374891601E-5</v>
      </c>
      <c r="C657" s="2" cm="1">
        <f t="array" ref="C657">[1]!table_weight[WageEUR]*(('F+ , F-'!C$2-[1]!tbl_gk[[#This Row],[WageEUR]])/('F+ , F-'!C$2-'F+ , F-'!C$3))</f>
        <v>5.4769309433185425E-5</v>
      </c>
      <c r="D657" s="2" cm="1">
        <f t="array" ref="D657">[1]!table_weight[Crossing]*(('F+ , F-'!D$2-[1]!tbl_gk[[#This Row],[Crossing]])/('F+ , F-'!D$2-'F+ , F-'!D$3))</f>
        <v>3.1383600467551537E-2</v>
      </c>
      <c r="E657" s="2" cm="1">
        <f t="array" ref="E657">[1]!table_weight[Finishing]*(('F+ , F-'!E$2-[1]!tbl_gk[[#This Row],[Finishing]])/('F+ , F-'!E$2-'F+ , F-'!E$3))</f>
        <v>1.2977258898691668E-2</v>
      </c>
      <c r="F657" s="2" cm="1">
        <f t="array" ref="F657">[1]!table_weight[HeadingAccuracy]*(('F+ , F-'!F$2-[1]!tbl_gk[[#This Row],[HeadingAccuracy]])/('F+ , F-'!F$2-'F+ , F-'!F$3))</f>
        <v>1.1691929585950599E-2</v>
      </c>
      <c r="G657" s="2" cm="1">
        <f t="array" ref="G657">[1]!table_weight[ShortPassing]*(('F+ , F-'!G$2-[1]!tbl_gk[[#This Row],[ShortPassing]])/('F+ , F-'!G$2-'F+ , F-'!G$3))</f>
        <v>5.6253623479573515E-2</v>
      </c>
      <c r="H657" s="2" cm="1">
        <f t="array" ref="H657">[1]!table_weight[Volleys]*(('F+ , F-'!H$2-[1]!tbl_gk[[#This Row],[Volleys]])/('F+ , F-'!H$2-'F+ , F-'!H$3))</f>
        <v>1.3888705175857305E-3</v>
      </c>
      <c r="I657" s="2" cm="1">
        <f t="array" ref="I657">[1]!table_weight[Dribbling]*(('F+ , F-'!I$2-[1]!tbl_gk[[#This Row],[Dribbling]])/('F+ , F-'!I$2-'F+ , F-'!I$3))</f>
        <v>1.4668173323482065E-2</v>
      </c>
      <c r="J657" s="2" cm="1">
        <f t="array" ref="J657">[1]!table_weight[Curve]*(('F+ , F-'!J$2-[1]!tbl_gk[[#This Row],[Curve]])/('F+ , F-'!J$2-'F+ , F-'!J$3))</f>
        <v>8.7888314234526414E-3</v>
      </c>
      <c r="K657" s="2" cm="1">
        <f t="array" ref="K657">[1]!table_weight[FKAccuracy]*(('F+ , F-'!K$2-[1]!tbl_gk[[#This Row],[FKAccuracy]])/('F+ , F-'!K$2-'F+ , F-'!K$3))</f>
        <v>9.1268634012777444E-3</v>
      </c>
      <c r="L657" s="2" cm="1">
        <f t="array" ref="L657">[1]!table_weight[LongPassing]*(('F+ , F-'!L$2-[1]!tbl_gk[[#This Row],[LongPassing]])/('F+ , F-'!L$2-'F+ , F-'!L$3))</f>
        <v>2.4364084503410925E-2</v>
      </c>
      <c r="M657" s="2" cm="1">
        <f t="array" ref="M657">[1]!table_weight[BallControl]*(('F+ , F-'!M$2-[1]!tbl_gk[[#This Row],[BallControl]])/('F+ , F-'!M$2-'F+ , F-'!M$3))</f>
        <v>1.1734538658785654E-2</v>
      </c>
      <c r="N657" s="2" cm="1">
        <f t="array" ref="N657">[1]!table_weight[Acceleration]*(('F+ , F-'!N$2-[1]!tbl_gk[[#This Row],[Acceleration]])/('F+ , F-'!N$2-'F+ , F-'!N$3))</f>
        <v>4.2842570554233201E-3</v>
      </c>
      <c r="O657" s="2" cm="1">
        <f t="array" ref="O657">[1]!table_weight[SprintSpeed]*(('F+ , F-'!O$2-[1]!tbl_gk[[#This Row],[SprintSpeed]])/('F+ , F-'!O$2-'F+ , F-'!O$3))</f>
        <v>7.3087922117432225E-3</v>
      </c>
      <c r="P657" s="2" cm="1">
        <f t="array" ref="P657">[1]!table_weight[Agility]*(('F+ , F-'!P$2-[1]!tbl_gk[[#This Row],[Agility]])/('F+ , F-'!P$2-'F+ , F-'!P$3))</f>
        <v>4.2123984928974139E-3</v>
      </c>
      <c r="Q657" s="2" cm="1">
        <f t="array" ref="Q657">[1]!table_weight[Reactions]*(('F+ , F-'!Q$2-[1]!tbl_gk[[#This Row],[Reactions]])/('F+ , F-'!Q$2-'F+ , F-'!Q$3))</f>
        <v>1.5984902002237835E-3</v>
      </c>
      <c r="R657" s="2" cm="1">
        <f t="array" ref="R657">[1]!table_weight[Balance]*(('F+ , F-'!R$2-[1]!tbl_gk[[#This Row],[Balance]])/('F+ , F-'!R$2-'F+ , F-'!R$3))</f>
        <v>1.8005376778030898E-3</v>
      </c>
      <c r="S657" s="2" cm="1">
        <f t="array" ref="S657">[1]!table_weight[ShotPower]*(('F+ , F-'!S$2-[1]!tbl_gk[[#This Row],[ShotPower]])/('F+ , F-'!S$2-'F+ , F-'!S$3))</f>
        <v>7.5315173595909123E-3</v>
      </c>
      <c r="T657" s="2" cm="1">
        <f t="array" ref="T657">[1]!table_weight[Jumping]*(('F+ , F-'!T$2-[1]!tbl_gk[[#This Row],[Jumping]])/('F+ , F-'!T$2-'F+ , F-'!T$3))</f>
        <v>2.0609046389982004E-3</v>
      </c>
      <c r="U657" s="2" cm="1">
        <f t="array" ref="U657">[1]!table_weight[Stamina]*(('F+ , F-'!U$2-[1]!tbl_gk[[#This Row],[Stamina]])/('F+ , F-'!U$2-'F+ , F-'!U$3))</f>
        <v>2.4902597721228249E-2</v>
      </c>
      <c r="V657" s="2" cm="1">
        <f t="array" ref="V657">[1]!table_weight[Strength]*(('F+ , F-'!V$2-[1]!tbl_gk[[#This Row],[Strength]])/('F+ , F-'!V$2-'F+ , F-'!V$3))</f>
        <v>3.5493357671635664E-3</v>
      </c>
      <c r="W657" s="2" cm="1">
        <f t="array" ref="W657">[1]!table_weight[LongShots]*(('F+ , F-'!W$2-[1]!tbl_gk[[#This Row],[LongShots]])/('F+ , F-'!W$2-'F+ , F-'!W$3))</f>
        <v>7.7912248547492196E-3</v>
      </c>
      <c r="X657" s="2" cm="1">
        <f t="array" ref="X657">[1]!table_weight[Aggression]*(('F+ , F-'!X$2-[1]!tbl_gk[[#This Row],[Aggression]])/('F+ , F-'!X$2-'F+ , F-'!X$3))</f>
        <v>1.3994523881959207E-2</v>
      </c>
      <c r="Y657" s="2" cm="1">
        <f t="array" ref="Y657">[1]!table_weight[Interceptions]*(('F+ , F-'!Y$2-[1]!tbl_gk[[#This Row],[Interceptions]])/('F+ , F-'!Y$2-'F+ , F-'!Y$3))</f>
        <v>2.0084046292242669E-2</v>
      </c>
      <c r="Z657" s="2" cm="1">
        <f t="array" ref="Z657">[1]!table_weight[Positioning]*(('F+ , F-'!Z$2-[1]!tbl_gk[[#This Row],[Positioning]])/('F+ , F-'!Z$2-'F+ , F-'!Z$3))</f>
        <v>5.9155596119392221E-4</v>
      </c>
      <c r="AA657" s="2" cm="1">
        <f t="array" ref="AA657">[1]!table_weight[Vision]*(('F+ , F-'!AA$2-[1]!tbl_gk[[#This Row],[Vision]])/('F+ , F-'!AA$2-'F+ , F-'!AA$3))</f>
        <v>1.5617077375519694E-2</v>
      </c>
      <c r="AB657" s="2" cm="1">
        <f t="array" ref="AB657">[1]!table_weight[Penalties]*(('F+ , F-'!AB$2-[1]!tbl_gk[[#This Row],[Penalties]])/('F+ , F-'!AB$2-'F+ , F-'!AB$3))</f>
        <v>1.9965013690294879E-3</v>
      </c>
      <c r="AC657" s="2" cm="1">
        <f t="array" ref="AC657">[1]!table_weight[Composure]*(('F+ , F-'!AC$2-[1]!tbl_gk[[#This Row],[Composure]])/('F+ , F-'!AC$2-'F+ , F-'!AC$3))</f>
        <v>6.4048164219492846E-4</v>
      </c>
      <c r="AD657" s="2" cm="1">
        <f t="array" ref="AD657">[1]!table_weight[Marking]*(('F+ , F-'!AD$2-[1]!tbl_gk[[#This Row],[Marking]])/('F+ , F-'!AD$2-'F+ , F-'!AD$3))</f>
        <v>2.6817203574124791E-2</v>
      </c>
      <c r="AE657" s="2" cm="1">
        <f t="array" ref="AE657">[1]!table_weight[StandingTackle]*(('F+ , F-'!AE$2-[1]!tbl_gk[[#This Row],[StandingTackle]])/('F+ , F-'!AE$2-'F+ , F-'!AE$3))</f>
        <v>1.7933485981458063E-2</v>
      </c>
      <c r="AF657" s="2" cm="1">
        <f t="array" ref="AF657">[1]!table_weight[SlidingTackle]*(('F+ , F-'!AF$2-[1]!tbl_gk[[#This Row],[SlidingTackle]])/('F+ , F-'!AF$2-'F+ , F-'!AF$3))</f>
        <v>8.2195144081682794E-3</v>
      </c>
      <c r="AG657" s="2" cm="1">
        <f t="array" ref="AG657">[1]!table_weight[GKDiving]*(('F+ , F-'!AG$2-[1]!tbl_gk[[#This Row],[GKDiving]])/('F+ , F-'!AG$2-'F+ , F-'!AG$3))</f>
        <v>5.2951652976371534E-2</v>
      </c>
      <c r="AH657" s="2" cm="1">
        <f t="array" ref="AH657">[1]!table_weight[GKHandling]*(('F+ , F-'!AH$2-[1]!tbl_gk[[#This Row],[GKHandling]])/('F+ , F-'!AH$2-'F+ , F-'!AH$3))</f>
        <v>5.3471514927051197E-2</v>
      </c>
      <c r="AI657" s="2" cm="1">
        <f t="array" ref="AI657">[1]!table_weight[GKKicking]*(('F+ , F-'!AI$2-[1]!tbl_gk[[#This Row],[GKKicking]])/('F+ , F-'!AI$2-'F+ , F-'!AI$3))</f>
        <v>3.4882871919683582E-2</v>
      </c>
      <c r="AJ657" s="2" cm="1">
        <f t="array" ref="AJ657">[1]!table_weight[GKPositioning]*(('F+ , F-'!AJ$2-[1]!tbl_gk[[#This Row],[GKPositioning]])/('F+ , F-'!AJ$2-'F+ , F-'!AJ$3))</f>
        <v>1.6397931244295699E-2</v>
      </c>
      <c r="AK657" s="2" cm="1">
        <f t="array" ref="AK657">[1]!table_weight[GKReflexes]*(('F+ , F-'!AK$2-[1]!tbl_gk[[#This Row],[GKReflexes]])/('F+ , F-'!AK$2-'F+ , F-'!AK$3))</f>
        <v>5.2837778453841702E-2</v>
      </c>
    </row>
    <row r="658" spans="1:37" x14ac:dyDescent="0.55000000000000004">
      <c r="A658" s="7">
        <f>[1]!tbl_gk[[#This Row],[ID]]</f>
        <v>222820</v>
      </c>
      <c r="B658" s="1" cm="1">
        <f t="array" ref="B658">[1]!table_weight[ValueEUR]*(('F+ , F-'!B$2-[1]!tbl_gk[[#This Row],[ValueEUR]])/('F+ , F-'!B$2-'F+ , F-'!B$3))</f>
        <v>1.978540939865946E-4</v>
      </c>
      <c r="C658" s="1" cm="1">
        <f t="array" ref="C658">[1]!table_weight[WageEUR]*(('F+ , F-'!C$2-[1]!tbl_gk[[#This Row],[WageEUR]])/('F+ , F-'!C$2-'F+ , F-'!C$3))</f>
        <v>2.3472561185650898E-4</v>
      </c>
      <c r="D658" s="1" cm="1">
        <f t="array" ref="D658">[1]!table_weight[Crossing]*(('F+ , F-'!D$2-[1]!tbl_gk[[#This Row],[Crossing]])/('F+ , F-'!D$2-'F+ , F-'!D$3))</f>
        <v>2.5779386098345909E-2</v>
      </c>
      <c r="E658" s="1" cm="1">
        <f t="array" ref="E658">[1]!table_weight[Finishing]*(('F+ , F-'!E$2-[1]!tbl_gk[[#This Row],[Finishing]])/('F+ , F-'!E$2-'F+ , F-'!E$3))</f>
        <v>8.9842561606326941E-3</v>
      </c>
      <c r="F658" s="1" cm="1">
        <f t="array" ref="F658">[1]!table_weight[HeadingAccuracy]*(('F+ , F-'!F$2-[1]!tbl_gk[[#This Row],[HeadingAccuracy]])/('F+ , F-'!F$2-'F+ , F-'!F$3))</f>
        <v>9.6040850170308507E-3</v>
      </c>
      <c r="G658" s="1" cm="1">
        <f t="array" ref="G658">[1]!table_weight[ShortPassing]*(('F+ , F-'!G$2-[1]!tbl_gk[[#This Row],[ShortPassing]])/('F+ , F-'!G$2-'F+ , F-'!G$3))</f>
        <v>5.484728289258417E-2</v>
      </c>
      <c r="H658" s="1" cm="1">
        <f t="array" ref="H658">[1]!table_weight[Volleys]*(('F+ , F-'!H$2-[1]!tbl_gk[[#This Row],[Volleys]])/('F+ , F-'!H$2-'F+ , F-'!H$3))</f>
        <v>1.0416528881892981E-3</v>
      </c>
      <c r="I658" s="1" cm="1">
        <f t="array" ref="I658">[1]!table_weight[Dribbling]*(('F+ , F-'!I$2-[1]!tbl_gk[[#This Row],[Dribbling]])/('F+ , F-'!I$2-'F+ , F-'!I$3))</f>
        <v>1.6623929766613008E-2</v>
      </c>
      <c r="J658" s="1" cm="1">
        <f t="array" ref="J658">[1]!table_weight[Curve]*(('F+ , F-'!J$2-[1]!tbl_gk[[#This Row],[Curve]])/('F+ , F-'!J$2-'F+ , F-'!J$3))</f>
        <v>9.1268634012777444E-3</v>
      </c>
      <c r="K658" s="1" cm="1">
        <f t="array" ref="K658">[1]!table_weight[FKAccuracy]*(('F+ , F-'!K$2-[1]!tbl_gk[[#This Row],[FKAccuracy]])/('F+ , F-'!K$2-'F+ , F-'!K$3))</f>
        <v>8.0620626711286735E-3</v>
      </c>
      <c r="L658" s="1" cm="1">
        <f t="array" ref="L658">[1]!table_weight[LongPassing]*(('F+ , F-'!L$2-[1]!tbl_gk[[#This Row],[LongPassing]])/('F+ , F-'!L$2-'F+ , F-'!L$3))</f>
        <v>2.5988356803638323E-2</v>
      </c>
      <c r="M658" s="1" cm="1">
        <f t="array" ref="M658">[1]!table_weight[BallControl]*(('F+ , F-'!M$2-[1]!tbl_gk[[#This Row],[BallControl]])/('F+ , F-'!M$2-'F+ , F-'!M$3))</f>
        <v>1.2603763744621627E-2</v>
      </c>
      <c r="N658" s="1" cm="1">
        <f t="array" ref="N658">[1]!table_weight[Acceleration]*(('F+ , F-'!N$2-[1]!tbl_gk[[#This Row],[Acceleration]])/('F+ , F-'!N$2-'F+ , F-'!N$3))</f>
        <v>9.0194885377333049E-3</v>
      </c>
      <c r="O658" s="1" cm="1">
        <f t="array" ref="O658">[1]!table_weight[SprintSpeed]*(('F+ , F-'!O$2-[1]!tbl_gk[[#This Row],[SprintSpeed]])/('F+ , F-'!O$2-'F+ , F-'!O$3))</f>
        <v>1.0963188317614834E-2</v>
      </c>
      <c r="P658" s="1" cm="1">
        <f t="array" ref="P658">[1]!table_weight[Agility]*(('F+ , F-'!P$2-[1]!tbl_gk[[#This Row],[Agility]])/('F+ , F-'!P$2-'F+ , F-'!P$3))</f>
        <v>4.5634317006388652E-3</v>
      </c>
      <c r="Q658" s="1" cm="1">
        <f t="array" ref="Q658">[1]!table_weight[Reactions]*(('F+ , F-'!Q$2-[1]!tbl_gk[[#This Row],[Reactions]])/('F+ , F-'!Q$2-'F+ , F-'!Q$3))</f>
        <v>1.3922334001949081E-3</v>
      </c>
      <c r="R658" s="1" cm="1">
        <f t="array" ref="R658">[1]!table_weight[Balance]*(('F+ , F-'!R$2-[1]!tbl_gk[[#This Row],[Balance]])/('F+ , F-'!R$2-'F+ , F-'!R$3))</f>
        <v>2.5455877513767822E-3</v>
      </c>
      <c r="S658" s="1" cm="1">
        <f t="array" ref="S658">[1]!table_weight[ShotPower]*(('F+ , F-'!S$2-[1]!tbl_gk[[#This Row],[ShotPower]])/('F+ , F-'!S$2-'F+ , F-'!S$3))</f>
        <v>5.9732723886410689E-3</v>
      </c>
      <c r="T658" s="1" cm="1">
        <f t="array" ref="T658">[1]!table_weight[Jumping]*(('F+ , F-'!T$2-[1]!tbl_gk[[#This Row],[Jumping]])/('F+ , F-'!T$2-'F+ , F-'!T$3))</f>
        <v>3.7783251714967009E-3</v>
      </c>
      <c r="U658" s="1" cm="1">
        <f t="array" ref="U658">[1]!table_weight[Stamina]*(('F+ , F-'!U$2-[1]!tbl_gk[[#This Row],[Stamina]])/('F+ , F-'!U$2-'F+ , F-'!U$3))</f>
        <v>3.4348410649970001E-3</v>
      </c>
      <c r="V658" s="1" cm="1">
        <f t="array" ref="V658">[1]!table_weight[Strength]*(('F+ , F-'!V$2-[1]!tbl_gk[[#This Row],[Strength]])/('F+ , F-'!V$2-'F+ , F-'!V$3))</f>
        <v>1.8634012777608722E-2</v>
      </c>
      <c r="W658" s="1" cm="1">
        <f t="array" ref="W658">[1]!table_weight[LongShots]*(('F+ , F-'!W$2-[1]!tbl_gk[[#This Row],[LongShots]])/('F+ , F-'!W$2-'F+ , F-'!W$3))</f>
        <v>8.3106398450658349E-3</v>
      </c>
      <c r="X658" s="1" cm="1">
        <f t="array" ref="X658">[1]!table_weight[Aggression]*(('F+ , F-'!X$2-[1]!tbl_gk[[#This Row],[Aggression]])/('F+ , F-'!X$2-'F+ , F-'!X$3))</f>
        <v>1.642835412229994E-2</v>
      </c>
      <c r="Y658" s="1" cm="1">
        <f t="array" ref="Y658">[1]!table_weight[Interceptions]*(('F+ , F-'!Y$2-[1]!tbl_gk[[#This Row],[Interceptions]])/('F+ , F-'!Y$2-'F+ , F-'!Y$3))</f>
        <v>1.8698939651398346E-2</v>
      </c>
      <c r="Z658" s="1" cm="1">
        <f t="array" ref="Z658">[1]!table_weight[Positioning]*(('F+ , F-'!Z$2-[1]!tbl_gk[[#This Row],[Positioning]])/('F+ , F-'!Z$2-'F+ , F-'!Z$3))</f>
        <v>1.3310009126863251E-3</v>
      </c>
      <c r="AA658" s="1" cm="1">
        <f t="array" ref="AA658">[1]!table_weight[Vision]*(('F+ , F-'!AA$2-[1]!tbl_gk[[#This Row],[Vision]])/('F+ , F-'!AA$2-'F+ , F-'!AA$3))</f>
        <v>2.6974951830443111E-2</v>
      </c>
      <c r="AB658" s="1" cm="1">
        <f t="array" ref="AB658">[1]!table_weight[Penalties]*(('F+ , F-'!AB$2-[1]!tbl_gk[[#This Row],[Penalties]])/('F+ , F-'!AB$2-'F+ , F-'!AB$3))</f>
        <v>2.3096780543674466E-3</v>
      </c>
      <c r="AC658" s="1" cm="1">
        <f t="array" ref="AC658">[1]!table_weight[Composure]*(('F+ , F-'!AC$2-[1]!tbl_gk[[#This Row],[Composure]])/('F+ , F-'!AC$2-'F+ , F-'!AC$3))</f>
        <v>2.2950592178651603E-3</v>
      </c>
      <c r="AD658" s="1" cm="1">
        <f t="array" ref="AD658">[1]!table_weight[Marking]*(('F+ , F-'!AD$2-[1]!tbl_gk[[#This Row],[Marking]])/('F+ , F-'!AD$2-'F+ , F-'!AD$3))</f>
        <v>3.1549651263676225E-2</v>
      </c>
      <c r="AE658" s="1" cm="1">
        <f t="array" ref="AE658">[1]!table_weight[StandingTackle]*(('F+ , F-'!AE$2-[1]!tbl_gk[[#This Row],[StandingTackle]])/('F+ , F-'!AE$2-'F+ , F-'!AE$3))</f>
        <v>2.465854322450484E-2</v>
      </c>
      <c r="AF658" s="1" cm="1">
        <f t="array" ref="AF658">[1]!table_weight[SlidingTackle]*(('F+ , F-'!AF$2-[1]!tbl_gk[[#This Row],[SlidingTackle]])/('F+ , F-'!AF$2-'F+ , F-'!AF$3))</f>
        <v>9.7139715732897855E-3</v>
      </c>
      <c r="AG658" s="1" cm="1">
        <f t="array" ref="AG658">[1]!table_weight[GKDiving]*(('F+ , F-'!AG$2-[1]!tbl_gk[[#This Row],[GKDiving]])/('F+ , F-'!AG$2-'F+ , F-'!AG$3))</f>
        <v>4.0994828110739248E-2</v>
      </c>
      <c r="AH658" s="1" cm="1">
        <f t="array" ref="AH658">[1]!table_weight[GKHandling]*(('F+ , F-'!AH$2-[1]!tbl_gk[[#This Row],[GKHandling]])/('F+ , F-'!AH$2-'F+ , F-'!AH$3))</f>
        <v>4.8124363434346076E-2</v>
      </c>
      <c r="AI658" s="1" cm="1">
        <f t="array" ref="AI658">[1]!table_weight[GKKicking]*(('F+ , F-'!AI$2-[1]!tbl_gk[[#This Row],[GKKicking]])/('F+ , F-'!AI$2-'F+ , F-'!AI$3))</f>
        <v>2.7727411013081817E-2</v>
      </c>
      <c r="AJ658" s="1" cm="1">
        <f t="array" ref="AJ658">[1]!table_weight[GKPositioning]*(('F+ , F-'!AJ$2-[1]!tbl_gk[[#This Row],[GKPositioning]])/('F+ , F-'!AJ$2-'F+ , F-'!AJ$3))</f>
        <v>1.7028620907537841E-2</v>
      </c>
      <c r="AK658" s="1" cm="1">
        <f t="array" ref="AK658">[1]!table_weight[GKReflexes]*(('F+ , F-'!AK$2-[1]!tbl_gk[[#This Row],[GKReflexes]])/('F+ , F-'!AK$2-'F+ , F-'!AK$3))</f>
        <v>4.7371801372409796E-2</v>
      </c>
    </row>
    <row r="659" spans="1:37" x14ac:dyDescent="0.55000000000000004">
      <c r="A659" s="8">
        <f>[1]!tbl_gk[[#This Row],[ID]]</f>
        <v>222864</v>
      </c>
      <c r="B659" s="2" cm="1">
        <f t="array" ref="B659">[1]!table_weight[ValueEUR]*(('F+ , F-'!B$2-[1]!tbl_gk[[#This Row],[ValueEUR]])/('F+ , F-'!B$2-'F+ , F-'!B$3))</f>
        <v>6.2041611374891601E-5</v>
      </c>
      <c r="C659" s="2" cm="1">
        <f t="array" ref="C659">[1]!table_weight[WageEUR]*(('F+ , F-'!C$2-[1]!tbl_gk[[#This Row],[WageEUR]])/('F+ , F-'!C$2-'F+ , F-'!C$3))</f>
        <v>7.8241870618836313E-5</v>
      </c>
      <c r="D659" s="2" cm="1">
        <f t="array" ref="D659">[1]!table_weight[Crossing]*(('F+ , F-'!D$2-[1]!tbl_gk[[#This Row],[Crossing]])/('F+ , F-'!D$2-'F+ , F-'!D$3))</f>
        <v>3.2504443341392672E-2</v>
      </c>
      <c r="E659" s="2" cm="1">
        <f t="array" ref="E659">[1]!table_weight[Finishing]*(('F+ , F-'!E$2-[1]!tbl_gk[[#This Row],[Finishing]])/('F+ , F-'!E$2-'F+ , F-'!E$3))</f>
        <v>1.2977258898691668E-2</v>
      </c>
      <c r="F659" s="2" cm="1">
        <f t="array" ref="F659">[1]!table_weight[HeadingAccuracy]*(('F+ , F-'!F$2-[1]!tbl_gk[[#This Row],[HeadingAccuracy]])/('F+ , F-'!F$2-'F+ , F-'!F$3))</f>
        <v>1.00216539308148E-2</v>
      </c>
      <c r="G659" s="2" cm="1">
        <f t="array" ref="G659">[1]!table_weight[ShortPassing]*(('F+ , F-'!G$2-[1]!tbl_gk[[#This Row],[ShortPassing]])/('F+ , F-'!G$2-'F+ , F-'!G$3))</f>
        <v>4.781557995763748E-2</v>
      </c>
      <c r="H659" s="2" cm="1">
        <f t="array" ref="H659">[1]!table_weight[Volleys]*(('F+ , F-'!H$2-[1]!tbl_gk[[#This Row],[Volleys]])/('F+ , F-'!H$2-'F+ , F-'!H$3))</f>
        <v>1.2731313077869197E-3</v>
      </c>
      <c r="I659" s="2" cm="1">
        <f t="array" ref="I659">[1]!table_weight[Dribbling]*(('F+ , F-'!I$2-[1]!tbl_gk[[#This Row],[Dribbling]])/('F+ , F-'!I$2-'F+ , F-'!I$3))</f>
        <v>1.2712416880351124E-2</v>
      </c>
      <c r="J659" s="2" cm="1">
        <f t="array" ref="J659">[1]!table_weight[Curve]*(('F+ , F-'!J$2-[1]!tbl_gk[[#This Row],[Curve]])/('F+ , F-'!J$2-'F+ , F-'!J$3))</f>
        <v>9.8029273569279467E-3</v>
      </c>
      <c r="K659" s="2" cm="1">
        <f t="array" ref="K659">[1]!table_weight[FKAccuracy]*(('F+ , F-'!K$2-[1]!tbl_gk[[#This Row],[FKAccuracy]])/('F+ , F-'!K$2-'F+ , F-'!K$3))</f>
        <v>8.3662914511712649E-3</v>
      </c>
      <c r="L659" s="2" cm="1">
        <f t="array" ref="L659">[1]!table_weight[LongPassing]*(('F+ , F-'!L$2-[1]!tbl_gk[[#This Row],[LongPassing]])/('F+ , F-'!L$2-'F+ , F-'!L$3))</f>
        <v>1.5701298902198155E-2</v>
      </c>
      <c r="M659" s="2" cm="1">
        <f t="array" ref="M659">[1]!table_weight[BallControl]*(('F+ , F-'!M$2-[1]!tbl_gk[[#This Row],[BallControl]])/('F+ , F-'!M$2-'F+ , F-'!M$3))</f>
        <v>1.1734538658785654E-2</v>
      </c>
      <c r="N659" s="2" cm="1">
        <f t="array" ref="N659">[1]!table_weight[Acceleration]*(('F+ , F-'!N$2-[1]!tbl_gk[[#This Row],[Acceleration]])/('F+ , F-'!N$2-'F+ , F-'!N$3))</f>
        <v>5.4116931226399828E-3</v>
      </c>
      <c r="O659" s="2" cm="1">
        <f t="array" ref="O659">[1]!table_weight[SprintSpeed]*(('F+ , F-'!O$2-[1]!tbl_gk[[#This Row],[SprintSpeed]])/('F+ , F-'!O$2-'F+ , F-'!O$3))</f>
        <v>6.1843626407058041E-3</v>
      </c>
      <c r="P659" s="2" cm="1">
        <f t="array" ref="P659">[1]!table_weight[Agility]*(('F+ , F-'!P$2-[1]!tbl_gk[[#This Row],[Agility]])/('F+ , F-'!P$2-'F+ , F-'!P$3))</f>
        <v>4.4464206313917145E-3</v>
      </c>
      <c r="Q659" s="2" cm="1">
        <f t="array" ref="Q659">[1]!table_weight[Reactions]*(('F+ , F-'!Q$2-[1]!tbl_gk[[#This Row],[Reactions]])/('F+ , F-'!Q$2-'F+ , F-'!Q$3))</f>
        <v>1.7531828002454398E-3</v>
      </c>
      <c r="R659" s="2" cm="1">
        <f t="array" ref="R659">[1]!table_weight[Balance]*(('F+ , F-'!R$2-[1]!tbl_gk[[#This Row],[Balance]])/('F+ , F-'!R$2-'F+ , F-'!R$3))</f>
        <v>2.1109752084587947E-3</v>
      </c>
      <c r="S659" s="2" cm="1">
        <f t="array" ref="S659">[1]!table_weight[ShotPower]*(('F+ , F-'!S$2-[1]!tbl_gk[[#This Row],[ShotPower]])/('F+ , F-'!S$2-'F+ , F-'!S$3))</f>
        <v>6.7523948741159906E-3</v>
      </c>
      <c r="T659" s="2" cm="1">
        <f t="array" ref="T659">[1]!table_weight[Jumping]*(('F+ , F-'!T$2-[1]!tbl_gk[[#This Row],[Jumping]])/('F+ , F-'!T$2-'F+ , F-'!T$3))</f>
        <v>2.5761307987477505E-3</v>
      </c>
      <c r="U659" s="2" cm="1">
        <f t="array" ref="U659">[1]!table_weight[Stamina]*(('F+ , F-'!U$2-[1]!tbl_gk[[#This Row],[Stamina]])/('F+ , F-'!U$2-'F+ , F-'!U$3))</f>
        <v>1.3739364259988E-2</v>
      </c>
      <c r="V659" s="2" cm="1">
        <f t="array" ref="V659">[1]!table_weight[Strength]*(('F+ , F-'!V$2-[1]!tbl_gk[[#This Row],[Strength]])/('F+ , F-'!V$2-'F+ , F-'!V$3))</f>
        <v>3.5493357671635667E-2</v>
      </c>
      <c r="W659" s="2" cm="1">
        <f t="array" ref="W659">[1]!table_weight[LongShots]*(('F+ , F-'!W$2-[1]!tbl_gk[[#This Row],[LongShots]])/('F+ , F-'!W$2-'F+ , F-'!W$3))</f>
        <v>7.0121023692742987E-3</v>
      </c>
      <c r="X659" s="2" cm="1">
        <f t="array" ref="X659">[1]!table_weight[Aggression]*(('F+ , F-'!X$2-[1]!tbl_gk[[#This Row],[Aggression]])/('F+ , F-'!X$2-'F+ , F-'!X$3))</f>
        <v>1.2169151201703659E-2</v>
      </c>
      <c r="Y659" s="2" cm="1">
        <f t="array" ref="Y659">[1]!table_weight[Interceptions]*(('F+ , F-'!Y$2-[1]!tbl_gk[[#This Row],[Interceptions]])/('F+ , F-'!Y$2-'F+ , F-'!Y$3))</f>
        <v>2.0084046292242669E-2</v>
      </c>
      <c r="Z659" s="2" cm="1">
        <f t="array" ref="Z659">[1]!table_weight[Positioning]*(('F+ , F-'!Z$2-[1]!tbl_gk[[#This Row],[Positioning]])/('F+ , F-'!Z$2-'F+ , F-'!Z$3))</f>
        <v>1.4788899029848058E-3</v>
      </c>
      <c r="AA659" s="2" cm="1">
        <f t="array" ref="AA659">[1]!table_weight[Vision]*(('F+ , F-'!AA$2-[1]!tbl_gk[[#This Row],[Vision]])/('F+ , F-'!AA$2-'F+ , F-'!AA$3))</f>
        <v>1.9876280296115975E-2</v>
      </c>
      <c r="AB659" s="2" cm="1">
        <f t="array" ref="AB659">[1]!table_weight[Penalties]*(('F+ , F-'!AB$2-[1]!tbl_gk[[#This Row],[Penalties]])/('F+ , F-'!AB$2-'F+ , F-'!AB$3))</f>
        <v>1.7616188550260185E-3</v>
      </c>
      <c r="AC659" s="2" cm="1">
        <f t="array" ref="AC659">[1]!table_weight[Composure]*(('F+ , F-'!AC$2-[1]!tbl_gk[[#This Row],[Composure]])/('F+ , F-'!AC$2-'F+ , F-'!AC$3))</f>
        <v>1.1208428738411248E-3</v>
      </c>
      <c r="AD659" s="2" cm="1">
        <f t="array" ref="AD659">[1]!table_weight[Marking]*(('F+ , F-'!AD$2-[1]!tbl_gk[[#This Row],[Marking]])/('F+ , F-'!AD$2-'F+ , F-'!AD$3))</f>
        <v>2.9972168700492414E-2</v>
      </c>
      <c r="AE659" s="2" cm="1">
        <f t="array" ref="AE659">[1]!table_weight[StandingTackle]*(('F+ , F-'!AE$2-[1]!tbl_gk[[#This Row],[StandingTackle]])/('F+ , F-'!AE$2-'F+ , F-'!AE$3))</f>
        <v>1.5691800233775807E-2</v>
      </c>
      <c r="AF659" s="2" cm="1">
        <f t="array" ref="AF659">[1]!table_weight[SlidingTackle]*(('F+ , F-'!AF$2-[1]!tbl_gk[[#This Row],[SlidingTackle]])/('F+ , F-'!AF$2-'F+ , F-'!AF$3))</f>
        <v>4.4833714953645158E-3</v>
      </c>
      <c r="AG659" s="2" cm="1">
        <f t="array" ref="AG659">[1]!table_weight[GKDiving]*(('F+ , F-'!AG$2-[1]!tbl_gk[[#This Row],[GKDiving]])/('F+ , F-'!AG$2-'F+ , F-'!AG$3))</f>
        <v>5.1243535138424057E-2</v>
      </c>
      <c r="AH659" s="2" cm="1">
        <f t="array" ref="AH659">[1]!table_weight[GKHandling]*(('F+ , F-'!AH$2-[1]!tbl_gk[[#This Row],[GKHandling]])/('F+ , F-'!AH$2-'F+ , F-'!AH$3))</f>
        <v>5.7036282588854605E-2</v>
      </c>
      <c r="AI659" s="2" cm="1">
        <f t="array" ref="AI659">[1]!table_weight[GKKicking]*(('F+ , F-'!AI$2-[1]!tbl_gk[[#This Row],[GKKicking]])/('F+ , F-'!AI$2-'F+ , F-'!AI$3))</f>
        <v>3.0410708853057477E-2</v>
      </c>
      <c r="AJ659" s="2" cm="1">
        <f t="array" ref="AJ659">[1]!table_weight[GKPositioning]*(('F+ , F-'!AJ$2-[1]!tbl_gk[[#This Row],[GKPositioning]])/('F+ , F-'!AJ$2-'F+ , F-'!AJ$3))</f>
        <v>2.0182069223748555E-2</v>
      </c>
      <c r="AK659" s="2" cm="1">
        <f t="array" ref="AK659">[1]!table_weight[GKReflexes]*(('F+ , F-'!AK$2-[1]!tbl_gk[[#This Row],[GKReflexes]])/('F+ , F-'!AK$2-'F+ , F-'!AK$3))</f>
        <v>5.4659770814318998E-2</v>
      </c>
    </row>
    <row r="660" spans="1:37" x14ac:dyDescent="0.55000000000000004">
      <c r="A660" s="7">
        <f>[1]!tbl_gk[[#This Row],[ID]]</f>
        <v>222876</v>
      </c>
      <c r="B660" s="1" cm="1">
        <f t="array" ref="B660">[1]!table_weight[ValueEUR]*(('F+ , F-'!B$2-[1]!tbl_gk[[#This Row],[ValueEUR]])/('F+ , F-'!B$2-'F+ , F-'!B$3))</f>
        <v>2.6730365895848824E-4</v>
      </c>
      <c r="C660" s="1" cm="1">
        <f t="array" ref="C660">[1]!table_weight[WageEUR]*(('F+ , F-'!C$2-[1]!tbl_gk[[#This Row],[WageEUR]])/('F+ , F-'!C$2-'F+ , F-'!C$3))</f>
        <v>2.1125305067085805E-3</v>
      </c>
      <c r="D660" s="1" cm="1">
        <f t="array" ref="D660">[1]!table_weight[Crossing]*(('F+ , F-'!D$2-[1]!tbl_gk[[#This Row],[Crossing]])/('F+ , F-'!D$2-'F+ , F-'!D$3))</f>
        <v>3.3625286215233793E-2</v>
      </c>
      <c r="E660" s="1" cm="1">
        <f t="array" ref="E660">[1]!table_weight[Finishing]*(('F+ , F-'!E$2-[1]!tbl_gk[[#This Row],[Finishing]])/('F+ , F-'!E$2-'F+ , F-'!E$3))</f>
        <v>1.1979008214176926E-2</v>
      </c>
      <c r="F660" s="1" cm="1">
        <f t="array" ref="F660">[1]!table_weight[HeadingAccuracy]*(('F+ , F-'!F$2-[1]!tbl_gk[[#This Row],[HeadingAccuracy]])/('F+ , F-'!F$2-'F+ , F-'!F$3))</f>
        <v>1.0439222844598752E-2</v>
      </c>
      <c r="G660" s="1" cm="1">
        <f t="array" ref="G660">[1]!table_weight[ShortPassing]*(('F+ , F-'!G$2-[1]!tbl_gk[[#This Row],[ShortPassing]])/('F+ , F-'!G$2-'F+ , F-'!G$3))</f>
        <v>4.9221920544626818E-2</v>
      </c>
      <c r="H660" s="1" cm="1">
        <f t="array" ref="H660">[1]!table_weight[Volleys]*(('F+ , F-'!H$2-[1]!tbl_gk[[#This Row],[Volleys]])/('F+ , F-'!H$2-'F+ , F-'!H$3))</f>
        <v>1.6203489371833524E-3</v>
      </c>
      <c r="I660" s="1" cm="1">
        <f t="array" ref="I660">[1]!table_weight[Dribbling]*(('F+ , F-'!I$2-[1]!tbl_gk[[#This Row],[Dribbling]])/('F+ , F-'!I$2-'F+ , F-'!I$3))</f>
        <v>1.4668173323482065E-2</v>
      </c>
      <c r="J660" s="1" cm="1">
        <f t="array" ref="J660">[1]!table_weight[Curve]*(('F+ , F-'!J$2-[1]!tbl_gk[[#This Row],[Curve]])/('F+ , F-'!J$2-'F+ , F-'!J$3))</f>
        <v>8.9578474123651938E-3</v>
      </c>
      <c r="K660" s="1" cm="1">
        <f t="array" ref="K660">[1]!table_weight[FKAccuracy]*(('F+ , F-'!K$2-[1]!tbl_gk[[#This Row],[FKAccuracy]])/('F+ , F-'!K$2-'F+ , F-'!K$3))</f>
        <v>9.2789777912990392E-3</v>
      </c>
      <c r="L660" s="1" cm="1">
        <f t="array" ref="L660">[1]!table_weight[LongPassing]*(('F+ , F-'!L$2-[1]!tbl_gk[[#This Row],[LongPassing]])/('F+ , F-'!L$2-'F+ , F-'!L$3))</f>
        <v>2.4905508603486726E-2</v>
      </c>
      <c r="M660" s="1" cm="1">
        <f t="array" ref="M660">[1]!table_weight[BallControl]*(('F+ , F-'!M$2-[1]!tbl_gk[[#This Row],[BallControl]])/('F+ , F-'!M$2-'F+ , F-'!M$3))</f>
        <v>9.9960884871137055E-3</v>
      </c>
      <c r="N660" s="1" cm="1">
        <f t="array" ref="N660">[1]!table_weight[Acceleration]*(('F+ , F-'!N$2-[1]!tbl_gk[[#This Row],[Acceleration]])/('F+ , F-'!N$2-'F+ , F-'!N$3))</f>
        <v>6.5391291898566463E-3</v>
      </c>
      <c r="O660" s="1" cm="1">
        <f t="array" ref="O660">[1]!table_weight[SprintSpeed]*(('F+ , F-'!O$2-[1]!tbl_gk[[#This Row],[SprintSpeed]])/('F+ , F-'!O$2-'F+ , F-'!O$3))</f>
        <v>8.995436568299351E-3</v>
      </c>
      <c r="P660" s="1" cm="1">
        <f t="array" ref="P660">[1]!table_weight[Agility]*(('F+ , F-'!P$2-[1]!tbl_gk[[#This Row],[Agility]])/('F+ , F-'!P$2-'F+ , F-'!P$3))</f>
        <v>2.5742435234373086E-3</v>
      </c>
      <c r="Q660" s="1" cm="1">
        <f t="array" ref="Q660">[1]!table_weight[Reactions]*(('F+ , F-'!Q$2-[1]!tbl_gk[[#This Row],[Reactions]])/('F+ , F-'!Q$2-'F+ , F-'!Q$3))</f>
        <v>1.0312840001443764E-3</v>
      </c>
      <c r="R660" s="1" cm="1">
        <f t="array" ref="R660">[1]!table_weight[Balance]*(('F+ , F-'!R$2-[1]!tbl_gk[[#This Row],[Balance]])/('F+ , F-'!R$2-'F+ , F-'!R$3))</f>
        <v>1.5521876532785257E-3</v>
      </c>
      <c r="S660" s="1" cm="1">
        <f t="array" ref="S660">[1]!table_weight[ShotPower]*(('F+ , F-'!S$2-[1]!tbl_gk[[#This Row],[ShotPower]])/('F+ , F-'!S$2-'F+ , F-'!S$3))</f>
        <v>7.5315173595909123E-3</v>
      </c>
      <c r="T660" s="1" cm="1">
        <f t="array" ref="T660">[1]!table_weight[Jumping]*(('F+ , F-'!T$2-[1]!tbl_gk[[#This Row],[Jumping]])/('F+ , F-'!T$2-'F+ , F-'!T$3))</f>
        <v>2.0609046389982004E-3</v>
      </c>
      <c r="U660" s="1" cm="1">
        <f t="array" ref="U660">[1]!table_weight[Stamina]*(('F+ , F-'!U$2-[1]!tbl_gk[[#This Row],[Stamina]])/('F+ , F-'!U$2-'F+ , F-'!U$3))</f>
        <v>1.3739364259988E-2</v>
      </c>
      <c r="V660" s="1" cm="1">
        <f t="array" ref="V660">[1]!table_weight[Strength]*(('F+ , F-'!V$2-[1]!tbl_gk[[#This Row],[Strength]])/('F+ , F-'!V$2-'F+ , F-'!V$3))</f>
        <v>2.662001825372675E-2</v>
      </c>
      <c r="W660" s="1" cm="1">
        <f t="array" ref="W660">[1]!table_weight[LongShots]*(('F+ , F-'!W$2-[1]!tbl_gk[[#This Row],[LongShots]])/('F+ , F-'!W$2-'F+ , F-'!W$3))</f>
        <v>6.4926873789576834E-3</v>
      </c>
      <c r="X660" s="1" cm="1">
        <f t="array" ref="X660">[1]!table_weight[Aggression]*(('F+ , F-'!X$2-[1]!tbl_gk[[#This Row],[Aggression]])/('F+ , F-'!X$2-'F+ , F-'!X$3))</f>
        <v>1.0952236081533291E-2</v>
      </c>
      <c r="Y660" s="1" cm="1">
        <f t="array" ref="Y660">[1]!table_weight[Interceptions]*(('F+ , F-'!Y$2-[1]!tbl_gk[[#This Row],[Interceptions]])/('F+ , F-'!Y$2-'F+ , F-'!Y$3))</f>
        <v>2.0776599612664828E-2</v>
      </c>
      <c r="Z660" s="1" cm="1">
        <f t="array" ref="Z660">[1]!table_weight[Positioning]*(('F+ , F-'!Z$2-[1]!tbl_gk[[#This Row],[Positioning]])/('F+ , F-'!Z$2-'F+ , F-'!Z$3))</f>
        <v>1.1831119223878444E-3</v>
      </c>
      <c r="AA660" s="1" cm="1">
        <f t="array" ref="AA660">[1]!table_weight[Vision]*(('F+ , F-'!AA$2-[1]!tbl_gk[[#This Row],[Vision]])/('F+ , F-'!AA$2-'F+ , F-'!AA$3))</f>
        <v>2.1296014602981403E-2</v>
      </c>
      <c r="AB660" s="1" cm="1">
        <f t="array" ref="AB660">[1]!table_weight[Penalties]*(('F+ , F-'!AB$2-[1]!tbl_gk[[#This Row],[Penalties]])/('F+ , F-'!AB$2-'F+ , F-'!AB$3))</f>
        <v>1.9965013690294879E-3</v>
      </c>
      <c r="AC660" s="1" cm="1">
        <f t="array" ref="AC660">[1]!table_weight[Composure]*(('F+ , F-'!AC$2-[1]!tbl_gk[[#This Row],[Composure]])/('F+ , F-'!AC$2-'F+ , F-'!AC$3))</f>
        <v>1.0140959334753034E-3</v>
      </c>
      <c r="AD660" s="1" cm="1">
        <f t="array" ref="AD660">[1]!table_weight[Marking]*(('F+ , F-'!AD$2-[1]!tbl_gk[[#This Row],[Marking]])/('F+ , F-'!AD$2-'F+ , F-'!AD$3))</f>
        <v>1.41973430686543E-2</v>
      </c>
      <c r="AE660" s="1" cm="1">
        <f t="array" ref="AE660">[1]!table_weight[StandingTackle]*(('F+ , F-'!AE$2-[1]!tbl_gk[[#This Row],[StandingTackle]])/('F+ , F-'!AE$2-'F+ , F-'!AE$3))</f>
        <v>2.017517172914032E-2</v>
      </c>
      <c r="AF660" s="1" cm="1">
        <f t="array" ref="AF660">[1]!table_weight[SlidingTackle]*(('F+ , F-'!AF$2-[1]!tbl_gk[[#This Row],[SlidingTackle]])/('F+ , F-'!AF$2-'F+ , F-'!AF$3))</f>
        <v>7.4722858256075263E-3</v>
      </c>
      <c r="AG660" s="1" cm="1">
        <f t="array" ref="AG660">[1]!table_weight[GKDiving]*(('F+ , F-'!AG$2-[1]!tbl_gk[[#This Row],[GKDiving]])/('F+ , F-'!AG$2-'F+ , F-'!AG$3))</f>
        <v>4.2702945948686719E-2</v>
      </c>
      <c r="AH660" s="1" cm="1">
        <f t="array" ref="AH660">[1]!table_weight[GKHandling]*(('F+ , F-'!AH$2-[1]!tbl_gk[[#This Row],[GKHandling]])/('F+ , F-'!AH$2-'F+ , F-'!AH$3))</f>
        <v>4.8124363434346076E-2</v>
      </c>
      <c r="AI660" s="1" cm="1">
        <f t="array" ref="AI660">[1]!table_weight[GKKicking]*(('F+ , F-'!AI$2-[1]!tbl_gk[[#This Row],[GKKicking]])/('F+ , F-'!AI$2-'F+ , F-'!AI$3))</f>
        <v>3.3988439306358358E-2</v>
      </c>
      <c r="AJ660" s="1" cm="1">
        <f t="array" ref="AJ660">[1]!table_weight[GKPositioning]*(('F+ , F-'!AJ$2-[1]!tbl_gk[[#This Row],[GKPositioning]])/('F+ , F-'!AJ$2-'F+ , F-'!AJ$3))</f>
        <v>1.7028620907537841E-2</v>
      </c>
      <c r="AK660" s="1" cm="1">
        <f t="array" ref="AK660">[1]!table_weight[GKReflexes]*(('F+ , F-'!AK$2-[1]!tbl_gk[[#This Row],[GKReflexes]])/('F+ , F-'!AK$2-'F+ , F-'!AK$3))</f>
        <v>3.0973870128114096E-2</v>
      </c>
    </row>
    <row r="661" spans="1:37" x14ac:dyDescent="0.55000000000000004">
      <c r="A661" s="8">
        <f>[1]!tbl_gk[[#This Row],[ID]]</f>
        <v>222900</v>
      </c>
      <c r="B661" s="2" cm="1">
        <f t="array" ref="B661">[1]!table_weight[ValueEUR]*(('F+ , F-'!B$2-[1]!tbl_gk[[#This Row],[ValueEUR]])/('F+ , F-'!B$2-'F+ , F-'!B$3))</f>
        <v>2.7502027728869857E-4</v>
      </c>
      <c r="C661" s="2" cm="1">
        <f t="array" ref="C661">[1]!table_weight[WageEUR]*(('F+ , F-'!C$2-[1]!tbl_gk[[#This Row],[WageEUR]])/('F+ , F-'!C$2-'F+ , F-'!C$3))</f>
        <v>2.3472561185650898E-4</v>
      </c>
      <c r="D661" s="2" cm="1">
        <f t="array" ref="D661">[1]!table_weight[Crossing]*(('F+ , F-'!D$2-[1]!tbl_gk[[#This Row],[Crossing]])/('F+ , F-'!D$2-'F+ , F-'!D$3))</f>
        <v>2.5779386098345909E-2</v>
      </c>
      <c r="E661" s="2" cm="1">
        <f t="array" ref="E661">[1]!table_weight[Finishing]*(('F+ , F-'!E$2-[1]!tbl_gk[[#This Row],[Finishing]])/('F+ , F-'!E$2-'F+ , F-'!E$3))</f>
        <v>1.4973760267721157E-2</v>
      </c>
      <c r="F661" s="2" cm="1">
        <f t="array" ref="F661">[1]!table_weight[HeadingAccuracy]*(('F+ , F-'!F$2-[1]!tbl_gk[[#This Row],[HeadingAccuracy]])/('F+ , F-'!F$2-'F+ , F-'!F$3))</f>
        <v>1.0439222844598752E-2</v>
      </c>
      <c r="G661" s="2" cm="1">
        <f t="array" ref="G661">[1]!table_weight[ShortPassing]*(('F+ , F-'!G$2-[1]!tbl_gk[[#This Row],[ShortPassing]])/('F+ , F-'!G$2-'F+ , F-'!G$3))</f>
        <v>2.5314130565808078E-2</v>
      </c>
      <c r="H661" s="2" cm="1">
        <f t="array" ref="H661">[1]!table_weight[Volleys]*(('F+ , F-'!H$2-[1]!tbl_gk[[#This Row],[Volleys]])/('F+ , F-'!H$2-'F+ , F-'!H$3))</f>
        <v>1.1573920979881087E-3</v>
      </c>
      <c r="I661" s="2" cm="1">
        <f t="array" ref="I661">[1]!table_weight[Dribbling]*(('F+ , F-'!I$2-[1]!tbl_gk[[#This Row],[Dribbling]])/('F+ , F-'!I$2-'F+ , F-'!I$3))</f>
        <v>1.1734538658785652E-2</v>
      </c>
      <c r="J661" s="2" cm="1">
        <f t="array" ref="J661">[1]!table_weight[Curve]*(('F+ , F-'!J$2-[1]!tbl_gk[[#This Row],[Curve]])/('F+ , F-'!J$2-'F+ , F-'!J$3))</f>
        <v>7.6057195010647873E-3</v>
      </c>
      <c r="K661" s="2" cm="1">
        <f t="array" ref="K661">[1]!table_weight[FKAccuracy]*(('F+ , F-'!K$2-[1]!tbl_gk[[#This Row],[FKAccuracy]])/('F+ , F-'!K$2-'F+ , F-'!K$3))</f>
        <v>9.2789777912990392E-3</v>
      </c>
      <c r="L661" s="2" cm="1">
        <f t="array" ref="L661">[1]!table_weight[LongPassing]*(('F+ , F-'!L$2-[1]!tbl_gk[[#This Row],[LongPassing]])/('F+ , F-'!L$2-'F+ , F-'!L$3))</f>
        <v>1.5159874802122355E-2</v>
      </c>
      <c r="M661" s="2" cm="1">
        <f t="array" ref="M661">[1]!table_weight[BallControl]*(('F+ , F-'!M$2-[1]!tbl_gk[[#This Row],[BallControl]])/('F+ , F-'!M$2-'F+ , F-'!M$3))</f>
        <v>9.9960884871137055E-3</v>
      </c>
      <c r="N661" s="2" cm="1">
        <f t="array" ref="N661">[1]!table_weight[Acceleration]*(('F+ , F-'!N$2-[1]!tbl_gk[[#This Row],[Acceleration]])/('F+ , F-'!N$2-'F+ , F-'!N$3))</f>
        <v>4.5097442688666525E-3</v>
      </c>
      <c r="O661" s="2" cm="1">
        <f t="array" ref="O661">[1]!table_weight[SprintSpeed]*(('F+ , F-'!O$2-[1]!tbl_gk[[#This Row],[SprintSpeed]])/('F+ , F-'!O$2-'F+ , F-'!O$3))</f>
        <v>4.2166108913903209E-3</v>
      </c>
      <c r="P661" s="2" cm="1">
        <f t="array" ref="P661">[1]!table_weight[Agility]*(('F+ , F-'!P$2-[1]!tbl_gk[[#This Row],[Agility]])/('F+ , F-'!P$2-'F+ , F-'!P$3))</f>
        <v>3.0422878004259103E-3</v>
      </c>
      <c r="Q661" s="2" cm="1">
        <f t="array" ref="Q661">[1]!table_weight[Reactions]*(('F+ , F-'!Q$2-[1]!tbl_gk[[#This Row],[Reactions]])/('F+ , F-'!Q$2-'F+ , F-'!Q$3))</f>
        <v>1.2375408001732517E-3</v>
      </c>
      <c r="R661" s="2" cm="1">
        <f t="array" ref="R661">[1]!table_weight[Balance]*(('F+ , F-'!R$2-[1]!tbl_gk[[#This Row],[Balance]])/('F+ , F-'!R$2-'F+ , F-'!R$3))</f>
        <v>1.2417501226228205E-3</v>
      </c>
      <c r="S661" s="2" cm="1">
        <f t="array" ref="S661">[1]!table_weight[ShotPower]*(('F+ , F-'!S$2-[1]!tbl_gk[[#This Row],[ShotPower]])/('F+ , F-'!S$2-'F+ , F-'!S$3))</f>
        <v>4.4150274176912247E-3</v>
      </c>
      <c r="T661" s="2" cm="1">
        <f t="array" ref="T661">[1]!table_weight[Jumping]*(('F+ , F-'!T$2-[1]!tbl_gk[[#This Row],[Jumping]])/('F+ , F-'!T$2-'F+ , F-'!T$3))</f>
        <v>7.7283923962432515E-4</v>
      </c>
      <c r="U661" s="2" cm="1">
        <f t="array" ref="U661">[1]!table_weight[Stamina]*(('F+ , F-'!U$2-[1]!tbl_gk[[#This Row],[Stamina]])/('F+ , F-'!U$2-'F+ , F-'!U$3))</f>
        <v>6.0109718637447497E-3</v>
      </c>
      <c r="V661" s="2" cm="1">
        <f t="array" ref="V661">[1]!table_weight[Strength]*(('F+ , F-'!V$2-[1]!tbl_gk[[#This Row],[Strength]])/('F+ , F-'!V$2-'F+ , F-'!V$3))</f>
        <v>7.0986715343271329E-3</v>
      </c>
      <c r="W661" s="2" cm="1">
        <f t="array" ref="W661">[1]!table_weight[LongShots]*(('F+ , F-'!W$2-[1]!tbl_gk[[#This Row],[LongShots]])/('F+ , F-'!W$2-'F+ , F-'!W$3))</f>
        <v>6.7523948741159906E-3</v>
      </c>
      <c r="X661" s="2" cm="1">
        <f t="array" ref="X661">[1]!table_weight[Aggression]*(('F+ , F-'!X$2-[1]!tbl_gk[[#This Row],[Aggression]])/('F+ , F-'!X$2-'F+ , F-'!X$3))</f>
        <v>5.4761180407666456E-3</v>
      </c>
      <c r="Y661" s="2" cm="1">
        <f t="array" ref="Y661">[1]!table_weight[Interceptions]*(('F+ , F-'!Y$2-[1]!tbl_gk[[#This Row],[Interceptions]])/('F+ , F-'!Y$2-'F+ , F-'!Y$3))</f>
        <v>1.3851066408443219E-2</v>
      </c>
      <c r="Z661" s="2" cm="1">
        <f t="array" ref="Z661">[1]!table_weight[Positioning]*(('F+ , F-'!Z$2-[1]!tbl_gk[[#This Row],[Positioning]])/('F+ , F-'!Z$2-'F+ , F-'!Z$3))</f>
        <v>1.0352229320893639E-3</v>
      </c>
      <c r="AA661" s="2" cm="1">
        <f t="array" ref="AA661">[1]!table_weight[Vision]*(('F+ , F-'!AA$2-[1]!tbl_gk[[#This Row],[Vision]])/('F+ , F-'!AA$2-'F+ , F-'!AA$3))</f>
        <v>1.2067741608356128E-2</v>
      </c>
      <c r="AB661" s="2" cm="1">
        <f t="array" ref="AB661">[1]!table_weight[Penalties]*(('F+ , F-'!AB$2-[1]!tbl_gk[[#This Row],[Penalties]])/('F+ , F-'!AB$2-'F+ , F-'!AB$3))</f>
        <v>2.1139426260312223E-3</v>
      </c>
      <c r="AC661" s="2" cm="1">
        <f t="array" ref="AC661">[1]!table_weight[Composure]*(('F+ , F-'!AC$2-[1]!tbl_gk[[#This Row],[Composure]])/('F+ , F-'!AC$2-'F+ , F-'!AC$3))</f>
        <v>5.8710817201201772E-4</v>
      </c>
      <c r="AD661" s="2" cm="1">
        <f t="array" ref="AD661">[1]!table_weight[Marking]*(('F+ , F-'!AD$2-[1]!tbl_gk[[#This Row],[Marking]])/('F+ , F-'!AD$2-'F+ , F-'!AD$3))</f>
        <v>2.8394686137308601E-2</v>
      </c>
      <c r="AE661" s="2" cm="1">
        <f t="array" ref="AE661">[1]!table_weight[StandingTackle]*(('F+ , F-'!AE$2-[1]!tbl_gk[[#This Row],[StandingTackle]])/('F+ , F-'!AE$2-'F+ , F-'!AE$3))</f>
        <v>2.241685747682258E-2</v>
      </c>
      <c r="AF661" s="2" cm="1">
        <f t="array" ref="AF661">[1]!table_weight[SlidingTackle]*(('F+ , F-'!AF$2-[1]!tbl_gk[[#This Row],[SlidingTackle]])/('F+ , F-'!AF$2-'F+ , F-'!AF$3))</f>
        <v>4.4833714953645158E-3</v>
      </c>
      <c r="AG661" s="2" cm="1">
        <f t="array" ref="AG661">[1]!table_weight[GKDiving]*(('F+ , F-'!AG$2-[1]!tbl_gk[[#This Row],[GKDiving]])/('F+ , F-'!AG$2-'F+ , F-'!AG$3))</f>
        <v>3.5870474596896844E-2</v>
      </c>
      <c r="AH661" s="2" cm="1">
        <f t="array" ref="AH661">[1]!table_weight[GKHandling]*(('F+ , F-'!AH$2-[1]!tbl_gk[[#This Row],[GKHandling]])/('F+ , F-'!AH$2-'F+ , F-'!AH$3))</f>
        <v>4.4559595772542655E-2</v>
      </c>
      <c r="AI661" s="2" cm="1">
        <f t="array" ref="AI661">[1]!table_weight[GKKicking]*(('F+ , F-'!AI$2-[1]!tbl_gk[[#This Row],[GKKicking]])/('F+ , F-'!AI$2-'F+ , F-'!AI$3))</f>
        <v>2.0571950106480059E-2</v>
      </c>
      <c r="AJ661" s="2" cm="1">
        <f t="array" ref="AJ661">[1]!table_weight[GKPositioning]*(('F+ , F-'!AJ$2-[1]!tbl_gk[[#This Row],[GKPositioning]])/('F+ , F-'!AJ$2-'F+ , F-'!AJ$3))</f>
        <v>1.5767241581053557E-2</v>
      </c>
      <c r="AK661" s="2" cm="1">
        <f t="array" ref="AK661">[1]!table_weight[GKReflexes]*(('F+ , F-'!AK$2-[1]!tbl_gk[[#This Row],[GKReflexes]])/('F+ , F-'!AK$2-'F+ , F-'!AK$3))</f>
        <v>3.6439847209545996E-2</v>
      </c>
    </row>
    <row r="662" spans="1:37" x14ac:dyDescent="0.55000000000000004">
      <c r="A662" s="7">
        <f>[1]!tbl_gk[[#This Row],[ID]]</f>
        <v>222951</v>
      </c>
      <c r="B662" s="1" cm="1">
        <f t="array" ref="B662">[1]!table_weight[ValueEUR]*(('F+ , F-'!B$2-[1]!tbl_gk[[#This Row],[ValueEUR]])/('F+ , F-'!B$2-'F+ , F-'!B$3))</f>
        <v>2.0035427832558279E-3</v>
      </c>
      <c r="C662" s="1" cm="1">
        <f t="array" ref="C662">[1]!table_weight[WageEUR]*(('F+ , F-'!C$2-[1]!tbl_gk[[#This Row],[WageEUR]])/('F+ , F-'!C$2-'F+ , F-'!C$3))</f>
        <v>5.2422053314620338E-3</v>
      </c>
      <c r="D662" s="1" cm="1">
        <f t="array" ref="D662">[1]!table_weight[Crossing]*(('F+ , F-'!D$2-[1]!tbl_gk[[#This Row],[Crossing]])/('F+ , F-'!D$2-'F+ , F-'!D$3))</f>
        <v>3.2504443341392672E-2</v>
      </c>
      <c r="E662" s="1" cm="1">
        <f t="array" ref="E662">[1]!table_weight[Finishing]*(('F+ , F-'!E$2-[1]!tbl_gk[[#This Row],[Finishing]])/('F+ , F-'!E$2-'F+ , F-'!E$3))</f>
        <v>6.9877547916032071E-3</v>
      </c>
      <c r="F662" s="1" cm="1">
        <f t="array" ref="F662">[1]!table_weight[HeadingAccuracy]*(('F+ , F-'!F$2-[1]!tbl_gk[[#This Row],[HeadingAccuracy]])/('F+ , F-'!F$2-'F+ , F-'!F$3))</f>
        <v>1.00216539308148E-2</v>
      </c>
      <c r="G662" s="1" cm="1">
        <f t="array" ref="G662">[1]!table_weight[ShortPassing]*(('F+ , F-'!G$2-[1]!tbl_gk[[#This Row],[ShortPassing]])/('F+ , F-'!G$2-'F+ , F-'!G$3))</f>
        <v>4.2190217609680135E-2</v>
      </c>
      <c r="H662" s="1" cm="1">
        <f t="array" ref="H662">[1]!table_weight[Volleys]*(('F+ , F-'!H$2-[1]!tbl_gk[[#This Row],[Volleys]])/('F+ , F-'!H$2-'F+ , F-'!H$3))</f>
        <v>8.1017446859167619E-4</v>
      </c>
      <c r="I662" s="1" cm="1">
        <f t="array" ref="I662">[1]!table_weight[Dribbling]*(('F+ , F-'!I$2-[1]!tbl_gk[[#This Row],[Dribbling]])/('F+ , F-'!I$2-'F+ , F-'!I$3))</f>
        <v>1.5646051545047536E-2</v>
      </c>
      <c r="J662" s="1" cm="1">
        <f t="array" ref="J662">[1]!table_weight[Curve]*(('F+ , F-'!J$2-[1]!tbl_gk[[#This Row],[Curve]])/('F+ , F-'!J$2-'F+ , F-'!J$3))</f>
        <v>9.4648953791028455E-3</v>
      </c>
      <c r="K662" s="1" cm="1">
        <f t="array" ref="K662">[1]!table_weight[FKAccuracy]*(('F+ , F-'!K$2-[1]!tbl_gk[[#This Row],[FKAccuracy]])/('F+ , F-'!K$2-'F+ , F-'!K$3))</f>
        <v>8.6705202312138564E-3</v>
      </c>
      <c r="L662" s="1" cm="1">
        <f t="array" ref="L662">[1]!table_weight[LongPassing]*(('F+ , F-'!L$2-[1]!tbl_gk[[#This Row],[LongPassing]])/('F+ , F-'!L$2-'F+ , F-'!L$3))</f>
        <v>2.4364084503410925E-2</v>
      </c>
      <c r="M662" s="1" cm="1">
        <f t="array" ref="M662">[1]!table_weight[BallControl]*(('F+ , F-'!M$2-[1]!tbl_gk[[#This Row],[BallControl]])/('F+ , F-'!M$2-'F+ , F-'!M$3))</f>
        <v>1.1299926115867666E-2</v>
      </c>
      <c r="N662" s="1" cm="1">
        <f t="array" ref="N662">[1]!table_weight[Acceleration]*(('F+ , F-'!N$2-[1]!tbl_gk[[#This Row],[Acceleration]])/('F+ , F-'!N$2-'F+ , F-'!N$3))</f>
        <v>2.9313337747633242E-3</v>
      </c>
      <c r="O662" s="1" cm="1">
        <f t="array" ref="O662">[1]!table_weight[SprintSpeed]*(('F+ , F-'!O$2-[1]!tbl_gk[[#This Row],[SprintSpeed]])/('F+ , F-'!O$2-'F+ , F-'!O$3))</f>
        <v>6.1843626407058041E-3</v>
      </c>
      <c r="P662" s="1" cm="1">
        <f t="array" ref="P662">[1]!table_weight[Agility]*(('F+ , F-'!P$2-[1]!tbl_gk[[#This Row],[Agility]])/('F+ , F-'!P$2-'F+ , F-'!P$3))</f>
        <v>2.92527673117876E-3</v>
      </c>
      <c r="Q662" s="1" cm="1">
        <f t="array" ref="Q662">[1]!table_weight[Reactions]*(('F+ , F-'!Q$2-[1]!tbl_gk[[#This Row],[Reactions]])/('F+ , F-'!Q$2-'F+ , F-'!Q$3))</f>
        <v>8.2502720011550109E-4</v>
      </c>
      <c r="R662" s="1" cm="1">
        <f t="array" ref="R662">[1]!table_weight[Balance]*(('F+ , F-'!R$2-[1]!tbl_gk[[#This Row],[Balance]])/('F+ , F-'!R$2-'F+ , F-'!R$3))</f>
        <v>1.4280126410162438E-3</v>
      </c>
      <c r="S662" s="1" cm="1">
        <f t="array" ref="S662">[1]!table_weight[ShotPower]*(('F+ , F-'!S$2-[1]!tbl_gk[[#This Row],[ShotPower]])/('F+ , F-'!S$2-'F+ , F-'!S$3))</f>
        <v>3.8956124273746098E-3</v>
      </c>
      <c r="T662" s="1" cm="1">
        <f t="array" ref="T662">[1]!table_weight[Jumping]*(('F+ , F-'!T$2-[1]!tbl_gk[[#This Row],[Jumping]])/('F+ , F-'!T$2-'F+ , F-'!T$3))</f>
        <v>2.1467756656231253E-3</v>
      </c>
      <c r="U662" s="1" cm="1">
        <f t="array" ref="U662">[1]!table_weight[Stamina]*(('F+ , F-'!U$2-[1]!tbl_gk[[#This Row],[Stamina]])/('F+ , F-'!U$2-'F+ , F-'!U$3))</f>
        <v>1.5456784792486501E-2</v>
      </c>
      <c r="V662" s="1" cm="1">
        <f t="array" ref="V662">[1]!table_weight[Strength]*(('F+ , F-'!V$2-[1]!tbl_gk[[#This Row],[Strength]])/('F+ , F-'!V$2-'F+ , F-'!V$3))</f>
        <v>1.5084677010445158E-2</v>
      </c>
      <c r="W662" s="1" cm="1">
        <f t="array" ref="W662">[1]!table_weight[LongShots]*(('F+ , F-'!W$2-[1]!tbl_gk[[#This Row],[LongShots]])/('F+ , F-'!W$2-'F+ , F-'!W$3))</f>
        <v>7.7912248547492196E-3</v>
      </c>
      <c r="X662" s="1" cm="1">
        <f t="array" ref="X662">[1]!table_weight[Aggression]*(('F+ , F-'!X$2-[1]!tbl_gk[[#This Row],[Aggression]])/('F+ , F-'!X$2-'F+ , F-'!X$3))</f>
        <v>1.460298144204439E-2</v>
      </c>
      <c r="Y662" s="1" cm="1">
        <f t="array" ref="Y662">[1]!table_weight[Interceptions]*(('F+ , F-'!Y$2-[1]!tbl_gk[[#This Row],[Interceptions]])/('F+ , F-'!Y$2-'F+ , F-'!Y$3))</f>
        <v>1.5928726369709705E-2</v>
      </c>
      <c r="Z662" s="1" cm="1">
        <f t="array" ref="Z662">[1]!table_weight[Positioning]*(('F+ , F-'!Z$2-[1]!tbl_gk[[#This Row],[Positioning]])/('F+ , F-'!Z$2-'F+ , F-'!Z$3))</f>
        <v>4.4366697089544168E-4</v>
      </c>
      <c r="AA662" s="1" cm="1">
        <f t="array" ref="AA662">[1]!table_weight[Vision]*(('F+ , F-'!AA$2-[1]!tbl_gk[[#This Row],[Vision]])/('F+ , F-'!AA$2-'F+ , F-'!AA$3))</f>
        <v>2.5555217523577683E-2</v>
      </c>
      <c r="AB662" s="1" cm="1">
        <f t="array" ref="AB662">[1]!table_weight[Penalties]*(('F+ , F-'!AB$2-[1]!tbl_gk[[#This Row],[Penalties]])/('F+ , F-'!AB$2-'F+ , F-'!AB$3))</f>
        <v>1.9965013690294879E-3</v>
      </c>
      <c r="AC662" s="1" cm="1">
        <f t="array" ref="AC662">[1]!table_weight[Composure]*(('F+ , F-'!AC$2-[1]!tbl_gk[[#This Row],[Composure]])/('F+ , F-'!AC$2-'F+ , F-'!AC$3))</f>
        <v>1.0140959334753034E-3</v>
      </c>
      <c r="AD662" s="1" cm="1">
        <f t="array" ref="AD662">[1]!table_weight[Marking]*(('F+ , F-'!AD$2-[1]!tbl_gk[[#This Row],[Marking]])/('F+ , F-'!AD$2-'F+ , F-'!AD$3))</f>
        <v>3.4704616390043845E-2</v>
      </c>
      <c r="AE662" s="1" cm="1">
        <f t="array" ref="AE662">[1]!table_weight[StandingTackle]*(('F+ , F-'!AE$2-[1]!tbl_gk[[#This Row],[StandingTackle]])/('F+ , F-'!AE$2-'F+ , F-'!AE$3))</f>
        <v>1.7933485981458063E-2</v>
      </c>
      <c r="AF662" s="1" cm="1">
        <f t="array" ref="AF662">[1]!table_weight[SlidingTackle]*(('F+ , F-'!AF$2-[1]!tbl_gk[[#This Row],[SlidingTackle]])/('F+ , F-'!AF$2-'F+ , F-'!AF$3))</f>
        <v>6.7250572430467732E-3</v>
      </c>
      <c r="AG662" s="1" cm="1">
        <f t="array" ref="AG662">[1]!table_weight[GKDiving]*(('F+ , F-'!AG$2-[1]!tbl_gk[[#This Row],[GKDiving]])/('F+ , F-'!AG$2-'F+ , F-'!AG$3))</f>
        <v>2.3913649731264561E-2</v>
      </c>
      <c r="AH662" s="1" cm="1">
        <f t="array" ref="AH662">[1]!table_weight[GKHandling]*(('F+ , F-'!AH$2-[1]!tbl_gk[[#This Row],[GKHandling]])/('F+ , F-'!AH$2-'F+ , F-'!AH$3))</f>
        <v>3.386529278713242E-2</v>
      </c>
      <c r="AI662" s="1" cm="1">
        <f t="array" ref="AI662">[1]!table_weight[GKKicking]*(('F+ , F-'!AI$2-[1]!tbl_gk[[#This Row],[GKKicking]])/('F+ , F-'!AI$2-'F+ , F-'!AI$3))</f>
        <v>1.78886522665044E-2</v>
      </c>
      <c r="AJ662" s="1" cm="1">
        <f t="array" ref="AJ662">[1]!table_weight[GKPositioning]*(('F+ , F-'!AJ$2-[1]!tbl_gk[[#This Row],[GKPositioning]])/('F+ , F-'!AJ$2-'F+ , F-'!AJ$3))</f>
        <v>1.1352413938358561E-2</v>
      </c>
      <c r="AK662" s="1" cm="1">
        <f t="array" ref="AK662">[1]!table_weight[GKReflexes]*(('F+ , F-'!AK$2-[1]!tbl_gk[[#This Row],[GKReflexes]])/('F+ , F-'!AK$2-'F+ , F-'!AK$3))</f>
        <v>2.55078930466822E-2</v>
      </c>
    </row>
    <row r="663" spans="1:37" x14ac:dyDescent="0.55000000000000004">
      <c r="A663" s="8">
        <f>[1]!tbl_gk[[#This Row],[ID]]</f>
        <v>222953</v>
      </c>
      <c r="B663" s="2" cm="1">
        <f t="array" ref="B663">[1]!table_weight[ValueEUR]*(('F+ , F-'!B$2-[1]!tbl_gk[[#This Row],[ValueEUR]])/('F+ , F-'!B$2-'F+ , F-'!B$3))</f>
        <v>1.1297129235428024E-4</v>
      </c>
      <c r="C663" s="2" cm="1">
        <f t="array" ref="C663">[1]!table_weight[WageEUR]*(('F+ , F-'!C$2-[1]!tbl_gk[[#This Row],[WageEUR]])/('F+ , F-'!C$2-'F+ , F-'!C$3))</f>
        <v>3.1296748247534529E-5</v>
      </c>
      <c r="D663" s="2" cm="1">
        <f t="array" ref="D663">[1]!table_weight[Crossing]*(('F+ , F-'!D$2-[1]!tbl_gk[[#This Row],[Crossing]])/('F+ , F-'!D$2-'F+ , F-'!D$3))</f>
        <v>3.1383600467551537E-2</v>
      </c>
      <c r="E663" s="2" cm="1">
        <f t="array" ref="E663">[1]!table_weight[Finishing]*(('F+ , F-'!E$2-[1]!tbl_gk[[#This Row],[Finishing]])/('F+ , F-'!E$2-'F+ , F-'!E$3))</f>
        <v>1.59720109522359E-2</v>
      </c>
      <c r="F663" s="2" cm="1">
        <f t="array" ref="F663">[1]!table_weight[HeadingAccuracy]*(('F+ , F-'!F$2-[1]!tbl_gk[[#This Row],[HeadingAccuracy]])/('F+ , F-'!F$2-'F+ , F-'!F$3))</f>
        <v>1.00216539308148E-2</v>
      </c>
      <c r="G663" s="2" cm="1">
        <f t="array" ref="G663">[1]!table_weight[ShortPassing]*(('F+ , F-'!G$2-[1]!tbl_gk[[#This Row],[ShortPassing]])/('F+ , F-'!G$2-'F+ , F-'!G$3))</f>
        <v>4.781557995763748E-2</v>
      </c>
      <c r="H663" s="2" cm="1">
        <f t="array" ref="H663">[1]!table_weight[Volleys]*(('F+ , F-'!H$2-[1]!tbl_gk[[#This Row],[Volleys]])/('F+ , F-'!H$2-'F+ , F-'!H$3))</f>
        <v>1.2731313077869197E-3</v>
      </c>
      <c r="I663" s="2" cm="1">
        <f t="array" ref="I663">[1]!table_weight[Dribbling]*(('F+ , F-'!I$2-[1]!tbl_gk[[#This Row],[Dribbling]])/('F+ , F-'!I$2-'F+ , F-'!I$3))</f>
        <v>1.7601807988178481E-2</v>
      </c>
      <c r="J663" s="2" cm="1">
        <f t="array" ref="J663">[1]!table_weight[Curve]*(('F+ , F-'!J$2-[1]!tbl_gk[[#This Row],[Curve]])/('F+ , F-'!J$2-'F+ , F-'!J$3))</f>
        <v>9.4648953791028455E-3</v>
      </c>
      <c r="K663" s="2" cm="1">
        <f t="array" ref="K663">[1]!table_weight[FKAccuracy]*(('F+ , F-'!K$2-[1]!tbl_gk[[#This Row],[FKAccuracy]])/('F+ , F-'!K$2-'F+ , F-'!K$3))</f>
        <v>9.7353209613629272E-3</v>
      </c>
      <c r="L663" s="2" cm="1">
        <f t="array" ref="L663">[1]!table_weight[LongPassing]*(('F+ , F-'!L$2-[1]!tbl_gk[[#This Row],[LongPassing]])/('F+ , F-'!L$2-'F+ , F-'!L$3))</f>
        <v>2.4364084503410925E-2</v>
      </c>
      <c r="M663" s="2" cm="1">
        <f t="array" ref="M663">[1]!table_weight[BallControl]*(('F+ , F-'!M$2-[1]!tbl_gk[[#This Row],[BallControl]])/('F+ , F-'!M$2-'F+ , F-'!M$3))</f>
        <v>1.2169151201703639E-2</v>
      </c>
      <c r="N663" s="2" cm="1">
        <f t="array" ref="N663">[1]!table_weight[Acceleration]*(('F+ , F-'!N$2-[1]!tbl_gk[[#This Row],[Acceleration]])/('F+ , F-'!N$2-'F+ , F-'!N$3))</f>
        <v>4.5097442688666525E-3</v>
      </c>
      <c r="O663" s="2" cm="1">
        <f t="array" ref="O663">[1]!table_weight[SprintSpeed]*(('F+ , F-'!O$2-[1]!tbl_gk[[#This Row],[SprintSpeed]])/('F+ , F-'!O$2-'F+ , F-'!O$3))</f>
        <v>6.7465774262245133E-3</v>
      </c>
      <c r="P663" s="2" cm="1">
        <f t="array" ref="P663">[1]!table_weight[Agility]*(('F+ , F-'!P$2-[1]!tbl_gk[[#This Row],[Agility]])/('F+ , F-'!P$2-'F+ , F-'!P$3))</f>
        <v>3.2763099389202109E-3</v>
      </c>
      <c r="Q663" s="2" cm="1">
        <f t="array" ref="Q663">[1]!table_weight[Reactions]*(('F+ , F-'!Q$2-[1]!tbl_gk[[#This Row],[Reactions]])/('F+ , F-'!Q$2-'F+ , F-'!Q$3))</f>
        <v>1.8563112002598775E-3</v>
      </c>
      <c r="R663" s="2" cm="1">
        <f t="array" ref="R663">[1]!table_weight[Balance]*(('F+ , F-'!R$2-[1]!tbl_gk[[#This Row],[Balance]])/('F+ , F-'!R$2-'F+ , F-'!R$3))</f>
        <v>2.4835002452456407E-4</v>
      </c>
      <c r="S663" s="2" cm="1">
        <f t="array" ref="S663">[1]!table_weight[ShotPower]*(('F+ , F-'!S$2-[1]!tbl_gk[[#This Row],[ShotPower]])/('F+ , F-'!S$2-'F+ , F-'!S$3))</f>
        <v>7.5315173595909123E-3</v>
      </c>
      <c r="T663" s="2" cm="1">
        <f t="array" ref="T663">[1]!table_weight[Jumping]*(('F+ , F-'!T$2-[1]!tbl_gk[[#This Row],[Jumping]])/('F+ , F-'!T$2-'F+ , F-'!T$3))</f>
        <v>2.1467756656231253E-3</v>
      </c>
      <c r="U663" s="2" cm="1">
        <f t="array" ref="U663">[1]!table_weight[Stamina]*(('F+ , F-'!U$2-[1]!tbl_gk[[#This Row],[Stamina]])/('F+ , F-'!U$2-'F+ , F-'!U$3))</f>
        <v>2.0609046389982E-2</v>
      </c>
      <c r="V663" s="2" cm="1">
        <f t="array" ref="V663">[1]!table_weight[Strength]*(('F+ , F-'!V$2-[1]!tbl_gk[[#This Row],[Strength]])/('F+ , F-'!V$2-'F+ , F-'!V$3))</f>
        <v>2.4845350370144969E-2</v>
      </c>
      <c r="W663" s="2" cm="1">
        <f t="array" ref="W663">[1]!table_weight[LongShots]*(('F+ , F-'!W$2-[1]!tbl_gk[[#This Row],[LongShots]])/('F+ , F-'!W$2-'F+ , F-'!W$3))</f>
        <v>6.7523948741159906E-3</v>
      </c>
      <c r="X663" s="2" cm="1">
        <f t="array" ref="X663">[1]!table_weight[Aggression]*(('F+ , F-'!X$2-[1]!tbl_gk[[#This Row],[Aggression]])/('F+ , F-'!X$2-'F+ , F-'!X$3))</f>
        <v>1.3386066321874024E-2</v>
      </c>
      <c r="Y663" s="2" cm="1">
        <f t="array" ref="Y663">[1]!table_weight[Interceptions]*(('F+ , F-'!Y$2-[1]!tbl_gk[[#This Row],[Interceptions]])/('F+ , F-'!Y$2-'F+ , F-'!Y$3))</f>
        <v>1.3851066408443219E-2</v>
      </c>
      <c r="Z663" s="2" cm="1">
        <f t="array" ref="Z663">[1]!table_weight[Positioning]*(('F+ , F-'!Z$2-[1]!tbl_gk[[#This Row],[Positioning]])/('F+ , F-'!Z$2-'F+ , F-'!Z$3))</f>
        <v>1.0352229320893639E-3</v>
      </c>
      <c r="AA663" s="2" cm="1">
        <f t="array" ref="AA663">[1]!table_weight[Vision]*(('F+ , F-'!AA$2-[1]!tbl_gk[[#This Row],[Vision]])/('F+ , F-'!AA$2-'F+ , F-'!AA$3))</f>
        <v>3.1944021904472104E-2</v>
      </c>
      <c r="AB663" s="2" cm="1">
        <f t="array" ref="AB663">[1]!table_weight[Penalties]*(('F+ , F-'!AB$2-[1]!tbl_gk[[#This Row],[Penalties]])/('F+ , F-'!AB$2-'F+ , F-'!AB$3))</f>
        <v>1.9182071976949979E-3</v>
      </c>
      <c r="AC663" s="2" cm="1">
        <f t="array" ref="AC663">[1]!table_weight[Composure]*(('F+ , F-'!AC$2-[1]!tbl_gk[[#This Row],[Composure]])/('F+ , F-'!AC$2-'F+ , F-'!AC$3))</f>
        <v>2.3484326880480709E-3</v>
      </c>
      <c r="AD663" s="2" cm="1">
        <f t="array" ref="AD663">[1]!table_weight[Marking]*(('F+ , F-'!AD$2-[1]!tbl_gk[[#This Row],[Marking]])/('F+ , F-'!AD$2-'F+ , F-'!AD$3))</f>
        <v>2.8394686137308601E-2</v>
      </c>
      <c r="AE663" s="2" cm="1">
        <f t="array" ref="AE663">[1]!table_weight[StandingTackle]*(('F+ , F-'!AE$2-[1]!tbl_gk[[#This Row],[StandingTackle]])/('F+ , F-'!AE$2-'F+ , F-'!AE$3))</f>
        <v>2.241685747682258E-2</v>
      </c>
      <c r="AF663" s="2" cm="1">
        <f t="array" ref="AF663">[1]!table_weight[SlidingTackle]*(('F+ , F-'!AF$2-[1]!tbl_gk[[#This Row],[SlidingTackle]])/('F+ , F-'!AF$2-'F+ , F-'!AF$3))</f>
        <v>7.4722858256075263E-3</v>
      </c>
      <c r="AG663" s="2" cm="1">
        <f t="array" ref="AG663">[1]!table_weight[GKDiving]*(('F+ , F-'!AG$2-[1]!tbl_gk[[#This Row],[GKDiving]])/('F+ , F-'!AG$2-'F+ , F-'!AG$3))</f>
        <v>3.5870474596896844E-2</v>
      </c>
      <c r="AH663" s="2" cm="1">
        <f t="array" ref="AH663">[1]!table_weight[GKHandling]*(('F+ , F-'!AH$2-[1]!tbl_gk[[#This Row],[GKHandling]])/('F+ , F-'!AH$2-'F+ , F-'!AH$3))</f>
        <v>5.5253898757952898E-2</v>
      </c>
      <c r="AI663" s="2" cm="1">
        <f t="array" ref="AI663">[1]!table_weight[GKKicking]*(('F+ , F-'!AI$2-[1]!tbl_gk[[#This Row],[GKKicking]])/('F+ , F-'!AI$2-'F+ , F-'!AI$3))</f>
        <v>3.4882871919683582E-2</v>
      </c>
      <c r="AJ663" s="2" cm="1">
        <f t="array" ref="AJ663">[1]!table_weight[GKPositioning]*(('F+ , F-'!AJ$2-[1]!tbl_gk[[#This Row],[GKPositioning]])/('F+ , F-'!AJ$2-'F+ , F-'!AJ$3))</f>
        <v>1.9551379560506409E-2</v>
      </c>
      <c r="AK663" s="2" cm="1">
        <f t="array" ref="AK663">[1]!table_weight[GKReflexes]*(('F+ , F-'!AK$2-[1]!tbl_gk[[#This Row],[GKReflexes]])/('F+ , F-'!AK$2-'F+ , F-'!AK$3))</f>
        <v>4.1905824290977896E-2</v>
      </c>
    </row>
    <row r="664" spans="1:37" x14ac:dyDescent="0.55000000000000004">
      <c r="A664" s="7">
        <f>[1]!tbl_gk[[#This Row],[ID]]</f>
        <v>223011</v>
      </c>
      <c r="B664" s="1" cm="1">
        <f t="array" ref="B664">[1]!table_weight[ValueEUR]*(('F+ , F-'!B$2-[1]!tbl_gk[[#This Row],[ValueEUR]])/('F+ , F-'!B$2-'F+ , F-'!B$3))</f>
        <v>2.6730365895848824E-4</v>
      </c>
      <c r="C664" s="1" cm="1">
        <f t="array" ref="C664">[1]!table_weight[WageEUR]*(('F+ , F-'!C$2-[1]!tbl_gk[[#This Row],[WageEUR]])/('F+ , F-'!C$2-'F+ , F-'!C$3))</f>
        <v>7.0417683556952691E-4</v>
      </c>
      <c r="D664" s="1" cm="1">
        <f t="array" ref="D664">[1]!table_weight[Crossing]*(('F+ , F-'!D$2-[1]!tbl_gk[[#This Row],[Crossing]])/('F+ , F-'!D$2-'F+ , F-'!D$3))</f>
        <v>3.4746129089074922E-2</v>
      </c>
      <c r="E664" s="1" cm="1">
        <f t="array" ref="E664">[1]!table_weight[Finishing]*(('F+ , F-'!E$2-[1]!tbl_gk[[#This Row],[Finishing]])/('F+ , F-'!E$2-'F+ , F-'!E$3))</f>
        <v>2.096326437480962E-2</v>
      </c>
      <c r="F664" s="1" cm="1">
        <f t="array" ref="F664">[1]!table_weight[HeadingAccuracy]*(('F+ , F-'!F$2-[1]!tbl_gk[[#This Row],[HeadingAccuracy]])/('F+ , F-'!F$2-'F+ , F-'!F$3))</f>
        <v>8.351378275679E-3</v>
      </c>
      <c r="G664" s="1" cm="1">
        <f t="array" ref="G664">[1]!table_weight[ShortPassing]*(('F+ , F-'!G$2-[1]!tbl_gk[[#This Row],[ShortPassing]])/('F+ , F-'!G$2-'F+ , F-'!G$3))</f>
        <v>5.9066304653552192E-2</v>
      </c>
      <c r="H664" s="1" cm="1">
        <f t="array" ref="H664">[1]!table_weight[Volleys]*(('F+ , F-'!H$2-[1]!tbl_gk[[#This Row],[Volleys]])/('F+ , F-'!H$2-'F+ , F-'!H$3))</f>
        <v>1.2731313077869197E-3</v>
      </c>
      <c r="I664" s="1" cm="1">
        <f t="array" ref="I664">[1]!table_weight[Dribbling]*(('F+ , F-'!I$2-[1]!tbl_gk[[#This Row],[Dribbling]])/('F+ , F-'!I$2-'F+ , F-'!I$3))</f>
        <v>2.3469077317571304E-2</v>
      </c>
      <c r="J664" s="1" cm="1">
        <f t="array" ref="J664">[1]!table_weight[Curve]*(('F+ , F-'!J$2-[1]!tbl_gk[[#This Row],[Curve]])/('F+ , F-'!J$2-'F+ , F-'!J$3))</f>
        <v>8.4507994456275402E-3</v>
      </c>
      <c r="K664" s="1" cm="1">
        <f t="array" ref="K664">[1]!table_weight[FKAccuracy]*(('F+ , F-'!K$2-[1]!tbl_gk[[#This Row],[FKAccuracy]])/('F+ , F-'!K$2-'F+ , F-'!K$3))</f>
        <v>8.8226346212351529E-3</v>
      </c>
      <c r="L664" s="1" cm="1">
        <f t="array" ref="L664">[1]!table_weight[LongPassing]*(('F+ , F-'!L$2-[1]!tbl_gk[[#This Row],[LongPassing]])/('F+ , F-'!L$2-'F+ , F-'!L$3))</f>
        <v>2.3281236303259328E-2</v>
      </c>
      <c r="M664" s="1" cm="1">
        <f t="array" ref="M664">[1]!table_weight[BallControl]*(('F+ , F-'!M$2-[1]!tbl_gk[[#This Row],[BallControl]])/('F+ , F-'!M$2-'F+ , F-'!M$3))</f>
        <v>1.2169151201703639E-2</v>
      </c>
      <c r="N664" s="1" cm="1">
        <f t="array" ref="N664">[1]!table_weight[Acceleration]*(('F+ , F-'!N$2-[1]!tbl_gk[[#This Row],[Acceleration]])/('F+ , F-'!N$2-'F+ , F-'!N$3))</f>
        <v>5.1862059091966504E-3</v>
      </c>
      <c r="O664" s="1" cm="1">
        <f t="array" ref="O664">[1]!table_weight[SprintSpeed]*(('F+ , F-'!O$2-[1]!tbl_gk[[#This Row],[SprintSpeed]])/('F+ , F-'!O$2-'F+ , F-'!O$3))</f>
        <v>5.3410404624277394E-3</v>
      </c>
      <c r="P664" s="1" cm="1">
        <f t="array" ref="P664">[1]!table_weight[Agility]*(('F+ , F-'!P$2-[1]!tbl_gk[[#This Row],[Agility]])/('F+ , F-'!P$2-'F+ , F-'!P$3))</f>
        <v>3.8613652851559629E-3</v>
      </c>
      <c r="Q664" s="1" cm="1">
        <f t="array" ref="Q664">[1]!table_weight[Reactions]*(('F+ , F-'!Q$2-[1]!tbl_gk[[#This Row],[Reactions]])/('F+ , F-'!Q$2-'F+ , F-'!Q$3))</f>
        <v>1.7531828002454398E-3</v>
      </c>
      <c r="R664" s="1" cm="1">
        <f t="array" ref="R664">[1]!table_weight[Balance]*(('F+ , F-'!R$2-[1]!tbl_gk[[#This Row],[Balance]])/('F+ , F-'!R$2-'F+ , F-'!R$3))</f>
        <v>6.2087506131141027E-4</v>
      </c>
      <c r="S664" s="1" cm="1">
        <f t="array" ref="S664">[1]!table_weight[ShotPower]*(('F+ , F-'!S$2-[1]!tbl_gk[[#This Row],[ShotPower]])/('F+ , F-'!S$2-'F+ , F-'!S$3))</f>
        <v>5.4538573983244545E-3</v>
      </c>
      <c r="T664" s="1" cm="1">
        <f t="array" ref="T664">[1]!table_weight[Jumping]*(('F+ , F-'!T$2-[1]!tbl_gk[[#This Row],[Jumping]])/('F+ , F-'!T$2-'F+ , F-'!T$3))</f>
        <v>1.7174205324985003E-3</v>
      </c>
      <c r="U664" s="1" cm="1">
        <f t="array" ref="U664">[1]!table_weight[Stamina]*(('F+ , F-'!U$2-[1]!tbl_gk[[#This Row],[Stamina]])/('F+ , F-'!U$2-'F+ , F-'!U$3))</f>
        <v>1.4598074526237249E-2</v>
      </c>
      <c r="V664" s="1" cm="1">
        <f t="array" ref="V664">[1]!table_weight[Strength]*(('F+ , F-'!V$2-[1]!tbl_gk[[#This Row],[Strength]])/('F+ , F-'!V$2-'F+ , F-'!V$3))</f>
        <v>3.3718689788053882E-2</v>
      </c>
      <c r="W664" s="1" cm="1">
        <f t="array" ref="W664">[1]!table_weight[LongShots]*(('F+ , F-'!W$2-[1]!tbl_gk[[#This Row],[LongShots]])/('F+ , F-'!W$2-'F+ , F-'!W$3))</f>
        <v>7.7912248547492196E-3</v>
      </c>
      <c r="X664" s="1" cm="1">
        <f t="array" ref="X664">[1]!table_weight[Aggression]*(('F+ , F-'!X$2-[1]!tbl_gk[[#This Row],[Aggression]])/('F+ , F-'!X$2-'F+ , F-'!X$3))</f>
        <v>2.068755704289622E-2</v>
      </c>
      <c r="Y664" s="1" cm="1">
        <f t="array" ref="Y664">[1]!table_weight[Interceptions]*(('F+ , F-'!Y$2-[1]!tbl_gk[[#This Row],[Interceptions]])/('F+ , F-'!Y$2-'F+ , F-'!Y$3))</f>
        <v>2.1469152933086991E-2</v>
      </c>
      <c r="Z664" s="1" cm="1">
        <f t="array" ref="Z664">[1]!table_weight[Positioning]*(('F+ , F-'!Z$2-[1]!tbl_gk[[#This Row],[Positioning]])/('F+ , F-'!Z$2-'F+ , F-'!Z$3))</f>
        <v>2.2183348544772088E-3</v>
      </c>
      <c r="AA664" s="1" cm="1">
        <f t="array" ref="AA664">[1]!table_weight[Vision]*(('F+ , F-'!AA$2-[1]!tbl_gk[[#This Row],[Vision]])/('F+ , F-'!AA$2-'F+ , F-'!AA$3))</f>
        <v>3.4073623364770246E-2</v>
      </c>
      <c r="AB664" s="1" cm="1">
        <f t="array" ref="AB664">[1]!table_weight[Penalties]*(('F+ , F-'!AB$2-[1]!tbl_gk[[#This Row],[Penalties]])/('F+ , F-'!AB$2-'F+ , F-'!AB$3))</f>
        <v>2.3488251400346914E-3</v>
      </c>
      <c r="AC664" s="1" cm="1">
        <f t="array" ref="AC664">[1]!table_weight[Composure]*(('F+ , F-'!AC$2-[1]!tbl_gk[[#This Row],[Composure]])/('F+ , F-'!AC$2-'F+ , F-'!AC$3))</f>
        <v>1.0140959334753034E-3</v>
      </c>
      <c r="AD664" s="1" cm="1">
        <f t="array" ref="AD664">[1]!table_weight[Marking]*(('F+ , F-'!AD$2-[1]!tbl_gk[[#This Row],[Marking]])/('F+ , F-'!AD$2-'F+ , F-'!AD$3))</f>
        <v>3.4704616390043845E-2</v>
      </c>
      <c r="AE664" s="1" cm="1">
        <f t="array" ref="AE664">[1]!table_weight[StandingTackle]*(('F+ , F-'!AE$2-[1]!tbl_gk[[#This Row],[StandingTackle]])/('F+ , F-'!AE$2-'F+ , F-'!AE$3))</f>
        <v>3.810865771059839E-2</v>
      </c>
      <c r="AF664" s="1" cm="1">
        <f t="array" ref="AF664">[1]!table_weight[SlidingTackle]*(('F+ , F-'!AF$2-[1]!tbl_gk[[#This Row],[SlidingTackle]])/('F+ , F-'!AF$2-'F+ , F-'!AF$3))</f>
        <v>1.1955657320972042E-2</v>
      </c>
      <c r="AG664" s="1" cm="1">
        <f t="array" ref="AG664">[1]!table_weight[GKDiving]*(('F+ , F-'!AG$2-[1]!tbl_gk[[#This Row],[GKDiving]])/('F+ , F-'!AG$2-'F+ , F-'!AG$3))</f>
        <v>3.9286710272791778E-2</v>
      </c>
      <c r="AH664" s="1" cm="1">
        <f t="array" ref="AH664">[1]!table_weight[GKHandling]*(('F+ , F-'!AH$2-[1]!tbl_gk[[#This Row],[GKHandling]])/('F+ , F-'!AH$2-'F+ , F-'!AH$3))</f>
        <v>4.2777211941640955E-2</v>
      </c>
      <c r="AI664" s="1" cm="1">
        <f t="array" ref="AI664">[1]!table_weight[GKKicking]*(('F+ , F-'!AI$2-[1]!tbl_gk[[#This Row],[GKKicking]])/('F+ , F-'!AI$2-'F+ , F-'!AI$3))</f>
        <v>2.5044113173106158E-2</v>
      </c>
      <c r="AJ664" s="1" cm="1">
        <f t="array" ref="AJ664">[1]!table_weight[GKPositioning]*(('F+ , F-'!AJ$2-[1]!tbl_gk[[#This Row],[GKPositioning]])/('F+ , F-'!AJ$2-'F+ , F-'!AJ$3))</f>
        <v>1.4505862254569271E-2</v>
      </c>
      <c r="AK664" s="1" cm="1">
        <f t="array" ref="AK664">[1]!table_weight[GKReflexes]*(('F+ , F-'!AK$2-[1]!tbl_gk[[#This Row],[GKReflexes]])/('F+ , F-'!AK$2-'F+ , F-'!AK$3))</f>
        <v>3.8261839570023298E-2</v>
      </c>
    </row>
    <row r="665" spans="1:37" x14ac:dyDescent="0.55000000000000004">
      <c r="A665" s="8">
        <f>[1]!tbl_gk[[#This Row],[ID]]</f>
        <v>223041</v>
      </c>
      <c r="B665" s="2" cm="1">
        <f t="array" ref="B665">[1]!table_weight[ValueEUR]*(('F+ , F-'!B$2-[1]!tbl_gk[[#This Row],[ValueEUR]])/('F+ , F-'!B$2-'F+ , F-'!B$3))</f>
        <v>1.2068791068449063E-4</v>
      </c>
      <c r="C665" s="2" cm="1">
        <f t="array" ref="C665">[1]!table_weight[WageEUR]*(('F+ , F-'!C$2-[1]!tbl_gk[[#This Row],[WageEUR]])/('F+ , F-'!C$2-'F+ , F-'!C$3))</f>
        <v>3.9120935309418161E-4</v>
      </c>
      <c r="D665" s="2" cm="1">
        <f t="array" ref="D665">[1]!table_weight[Crossing]*(('F+ , F-'!D$2-[1]!tbl_gk[[#This Row],[Crossing]])/('F+ , F-'!D$2-'F+ , F-'!D$3))</f>
        <v>3.1383600467551537E-2</v>
      </c>
      <c r="E665" s="2" cm="1">
        <f t="array" ref="E665">[1]!table_weight[Finishing]*(('F+ , F-'!E$2-[1]!tbl_gk[[#This Row],[Finishing]])/('F+ , F-'!E$2-'F+ , F-'!E$3))</f>
        <v>1.3975509583206414E-2</v>
      </c>
      <c r="F665" s="2" cm="1">
        <f t="array" ref="F665">[1]!table_weight[HeadingAccuracy]*(('F+ , F-'!F$2-[1]!tbl_gk[[#This Row],[HeadingAccuracy]])/('F+ , F-'!F$2-'F+ , F-'!F$3))</f>
        <v>8.351378275679E-3</v>
      </c>
      <c r="G665" s="2" cm="1">
        <f t="array" ref="G665">[1]!table_weight[ShortPassing]*(('F+ , F-'!G$2-[1]!tbl_gk[[#This Row],[ShortPassing]])/('F+ , F-'!G$2-'F+ , F-'!G$3))</f>
        <v>4.6409239370648142E-2</v>
      </c>
      <c r="H665" s="2" cm="1">
        <f t="array" ref="H665">[1]!table_weight[Volleys]*(('F+ , F-'!H$2-[1]!tbl_gk[[#This Row],[Volleys]])/('F+ , F-'!H$2-'F+ , F-'!H$3))</f>
        <v>6.9443525879286526E-4</v>
      </c>
      <c r="I665" s="2" cm="1">
        <f t="array" ref="I665">[1]!table_weight[Dribbling]*(('F+ , F-'!I$2-[1]!tbl_gk[[#This Row],[Dribbling]])/('F+ , F-'!I$2-'F+ , F-'!I$3))</f>
        <v>1.6623929766613008E-2</v>
      </c>
      <c r="J665" s="2" cm="1">
        <f t="array" ref="J665">[1]!table_weight[Curve]*(('F+ , F-'!J$2-[1]!tbl_gk[[#This Row],[Curve]])/('F+ , F-'!J$2-'F+ , F-'!J$3))</f>
        <v>8.2817834567149896E-3</v>
      </c>
      <c r="K665" s="2" cm="1">
        <f t="array" ref="K665">[1]!table_weight[FKAccuracy]*(('F+ , F-'!K$2-[1]!tbl_gk[[#This Row],[FKAccuracy]])/('F+ , F-'!K$2-'F+ , F-'!K$3))</f>
        <v>8.6705202312138564E-3</v>
      </c>
      <c r="L665" s="2" cm="1">
        <f t="array" ref="L665">[1]!table_weight[LongPassing]*(('F+ , F-'!L$2-[1]!tbl_gk[[#This Row],[LongPassing]])/('F+ , F-'!L$2-'F+ , F-'!L$3))</f>
        <v>2.2739812203183531E-2</v>
      </c>
      <c r="M665" s="2" cm="1">
        <f t="array" ref="M665">[1]!table_weight[BallControl]*(('F+ , F-'!M$2-[1]!tbl_gk[[#This Row],[BallControl]])/('F+ , F-'!M$2-'F+ , F-'!M$3))</f>
        <v>1.3038376287539614E-2</v>
      </c>
      <c r="N665" s="2" cm="1">
        <f t="array" ref="N665">[1]!table_weight[Acceleration]*(('F+ , F-'!N$2-[1]!tbl_gk[[#This Row],[Acceleration]])/('F+ , F-'!N$2-'F+ , F-'!N$3))</f>
        <v>5.8626675495266484E-3</v>
      </c>
      <c r="O665" s="2" cm="1">
        <f t="array" ref="O665">[1]!table_weight[SprintSpeed]*(('F+ , F-'!O$2-[1]!tbl_gk[[#This Row],[SprintSpeed]])/('F+ , F-'!O$2-'F+ , F-'!O$3))</f>
        <v>8.7143291755399956E-3</v>
      </c>
      <c r="P665" s="2" cm="1">
        <f t="array" ref="P665">[1]!table_weight[Agility]*(('F+ , F-'!P$2-[1]!tbl_gk[[#This Row],[Agility]])/('F+ , F-'!P$2-'F+ , F-'!P$3))</f>
        <v>5.4995202546160686E-3</v>
      </c>
      <c r="Q665" s="2" cm="1">
        <f t="array" ref="Q665">[1]!table_weight[Reactions]*(('F+ , F-'!Q$2-[1]!tbl_gk[[#This Row],[Reactions]])/('F+ , F-'!Q$2-'F+ , F-'!Q$3))</f>
        <v>1.6500544002310022E-3</v>
      </c>
      <c r="R665" s="2" cm="1">
        <f t="array" ref="R665">[1]!table_weight[Balance]*(('F+ , F-'!R$2-[1]!tbl_gk[[#This Row],[Balance]])/('F+ , F-'!R$2-'F+ , F-'!R$3))</f>
        <v>2.8560252820324875E-3</v>
      </c>
      <c r="S665" s="2" cm="1">
        <f t="array" ref="S665">[1]!table_weight[ShotPower]*(('F+ , F-'!S$2-[1]!tbl_gk[[#This Row],[ShotPower]])/('F+ , F-'!S$2-'F+ , F-'!S$3))</f>
        <v>6.4926873789576834E-3</v>
      </c>
      <c r="T665" s="2" cm="1">
        <f t="array" ref="T665">[1]!table_weight[Jumping]*(('F+ , F-'!T$2-[1]!tbl_gk[[#This Row],[Jumping]])/('F+ , F-'!T$2-'F+ , F-'!T$3))</f>
        <v>2.2326466922480506E-3</v>
      </c>
      <c r="U665" s="2" cm="1">
        <f t="array" ref="U665">[1]!table_weight[Stamina]*(('F+ , F-'!U$2-[1]!tbl_gk[[#This Row],[Stamina]])/('F+ , F-'!U$2-'F+ , F-'!U$3))</f>
        <v>1.6315495058735752E-2</v>
      </c>
      <c r="V665" s="2" cm="1">
        <f t="array" ref="V665">[1]!table_weight[Strength]*(('F+ , F-'!V$2-[1]!tbl_gk[[#This Row],[Strength]])/('F+ , F-'!V$2-'F+ , F-'!V$3))</f>
        <v>1.5084677010445158E-2</v>
      </c>
      <c r="W665" s="2" cm="1">
        <f t="array" ref="W665">[1]!table_weight[LongShots]*(('F+ , F-'!W$2-[1]!tbl_gk[[#This Row],[LongShots]])/('F+ , F-'!W$2-'F+ , F-'!W$3))</f>
        <v>8.3106398450658349E-3</v>
      </c>
      <c r="X665" s="2" cm="1">
        <f t="array" ref="X665">[1]!table_weight[Aggression]*(('F+ , F-'!X$2-[1]!tbl_gk[[#This Row],[Aggression]])/('F+ , F-'!X$2-'F+ , F-'!X$3))</f>
        <v>1.3994523881959207E-2</v>
      </c>
      <c r="Y665" s="2" cm="1">
        <f t="array" ref="Y665">[1]!table_weight[Interceptions]*(('F+ , F-'!Y$2-[1]!tbl_gk[[#This Row],[Interceptions]])/('F+ , F-'!Y$2-'F+ , F-'!Y$3))</f>
        <v>1.6621279690131864E-2</v>
      </c>
      <c r="Z665" s="2" cm="1">
        <f t="array" ref="Z665">[1]!table_weight[Positioning]*(('F+ , F-'!Z$2-[1]!tbl_gk[[#This Row],[Positioning]])/('F+ , F-'!Z$2-'F+ , F-'!Z$3))</f>
        <v>5.9155596119392221E-4</v>
      </c>
      <c r="AA665" s="2" cm="1">
        <f t="array" ref="AA665">[1]!table_weight[Vision]*(('F+ , F-'!AA$2-[1]!tbl_gk[[#This Row],[Vision]])/('F+ , F-'!AA$2-'F+ , F-'!AA$3))</f>
        <v>2.0586147449548689E-2</v>
      </c>
      <c r="AB665" s="2" cm="1">
        <f t="array" ref="AB665">[1]!table_weight[Penalties]*(('F+ , F-'!AB$2-[1]!tbl_gk[[#This Row],[Penalties]])/('F+ , F-'!AB$2-'F+ , F-'!AB$3))</f>
        <v>2.4662663970364263E-3</v>
      </c>
      <c r="AC665" s="2" cm="1">
        <f t="array" ref="AC665">[1]!table_weight[Composure]*(('F+ , F-'!AC$2-[1]!tbl_gk[[#This Row],[Composure]])/('F+ , F-'!AC$2-'F+ , F-'!AC$3))</f>
        <v>1.1742163440240354E-3</v>
      </c>
      <c r="AD665" s="2" cm="1">
        <f t="array" ref="AD665">[1]!table_weight[Marking]*(('F+ , F-'!AD$2-[1]!tbl_gk[[#This Row],[Marking]])/('F+ , F-'!AD$2-'F+ , F-'!AD$3))</f>
        <v>2.5239721010940977E-2</v>
      </c>
      <c r="AE665" s="2" cm="1">
        <f t="array" ref="AE665">[1]!table_weight[StandingTackle]*(('F+ , F-'!AE$2-[1]!tbl_gk[[#This Row],[StandingTackle]])/('F+ , F-'!AE$2-'F+ , F-'!AE$3))</f>
        <v>1.3450114486093548E-2</v>
      </c>
      <c r="AF665" s="2" cm="1">
        <f t="array" ref="AF665">[1]!table_weight[SlidingTackle]*(('F+ , F-'!AF$2-[1]!tbl_gk[[#This Row],[SlidingTackle]])/('F+ , F-'!AF$2-'F+ , F-'!AF$3))</f>
        <v>8.2195144081682794E-3</v>
      </c>
      <c r="AG665" s="2" cm="1">
        <f t="array" ref="AG665">[1]!table_weight[GKDiving]*(('F+ , F-'!AG$2-[1]!tbl_gk[[#This Row],[GKDiving]])/('F+ , F-'!AG$2-'F+ , F-'!AG$3))</f>
        <v>4.6119181624581652E-2</v>
      </c>
      <c r="AH665" s="2" cm="1">
        <f t="array" ref="AH665">[1]!table_weight[GKHandling]*(('F+ , F-'!AH$2-[1]!tbl_gk[[#This Row],[GKHandling]])/('F+ , F-'!AH$2-'F+ , F-'!AH$3))</f>
        <v>5.168913109614949E-2</v>
      </c>
      <c r="AI665" s="2" cm="1">
        <f t="array" ref="AI665">[1]!table_weight[GKKicking]*(('F+ , F-'!AI$2-[1]!tbl_gk[[#This Row],[GKKicking]])/('F+ , F-'!AI$2-'F+ , F-'!AI$3))</f>
        <v>2.9516276239732256E-2</v>
      </c>
      <c r="AJ665" s="2" cm="1">
        <f t="array" ref="AJ665">[1]!table_weight[GKPositioning]*(('F+ , F-'!AJ$2-[1]!tbl_gk[[#This Row],[GKPositioning]])/('F+ , F-'!AJ$2-'F+ , F-'!AJ$3))</f>
        <v>1.7659310570779983E-2</v>
      </c>
      <c r="AK665" s="2" cm="1">
        <f t="array" ref="AK665">[1]!table_weight[GKReflexes]*(('F+ , F-'!AK$2-[1]!tbl_gk[[#This Row],[GKReflexes]])/('F+ , F-'!AK$2-'F+ , F-'!AK$3))</f>
        <v>4.3727816651455198E-2</v>
      </c>
    </row>
    <row r="666" spans="1:37" x14ac:dyDescent="0.55000000000000004">
      <c r="A666" s="7">
        <f>[1]!tbl_gk[[#This Row],[ID]]</f>
        <v>223082</v>
      </c>
      <c r="B666" s="1" cm="1">
        <f t="array" ref="B666">[1]!table_weight[ValueEUR]*(('F+ , F-'!B$2-[1]!tbl_gk[[#This Row],[ValueEUR]])/('F+ , F-'!B$2-'F+ , F-'!B$3))</f>
        <v>1.5155438400533223E-4</v>
      </c>
      <c r="C666" s="1" cm="1">
        <f t="array" ref="C666">[1]!table_weight[WageEUR]*(('F+ , F-'!C$2-[1]!tbl_gk[[#This Row],[WageEUR]])/('F+ , F-'!C$2-'F+ , F-'!C$3))</f>
        <v>1.1736280592825449E-3</v>
      </c>
      <c r="D666" s="1" cm="1">
        <f t="array" ref="D666">[1]!table_weight[Crossing]*(('F+ , F-'!D$2-[1]!tbl_gk[[#This Row],[Crossing]])/('F+ , F-'!D$2-'F+ , F-'!D$3))</f>
        <v>3.6987814836757178E-2</v>
      </c>
      <c r="E666" s="1" cm="1">
        <f t="array" ref="E666">[1]!table_weight[Finishing]*(('F+ , F-'!E$2-[1]!tbl_gk[[#This Row],[Finishing]])/('F+ , F-'!E$2-'F+ , F-'!E$3))</f>
        <v>1.6970261636750646E-2</v>
      </c>
      <c r="F666" s="1" cm="1">
        <f t="array" ref="F666">[1]!table_weight[HeadingAccuracy]*(('F+ , F-'!F$2-[1]!tbl_gk[[#This Row],[HeadingAccuracy]])/('F+ , F-'!F$2-'F+ , F-'!F$3))</f>
        <v>1.1691929585950599E-2</v>
      </c>
      <c r="G666" s="1" cm="1">
        <f t="array" ref="G666">[1]!table_weight[ShortPassing]*(('F+ , F-'!G$2-[1]!tbl_gk[[#This Row],[ShortPassing]])/('F+ , F-'!G$2-'F+ , F-'!G$3))</f>
        <v>4.6409239370648142E-2</v>
      </c>
      <c r="H666" s="1" cm="1">
        <f t="array" ref="H666">[1]!table_weight[Volleys]*(('F+ , F-'!H$2-[1]!tbl_gk[[#This Row],[Volleys]])/('F+ , F-'!H$2-'F+ , F-'!H$3))</f>
        <v>1.6203489371833524E-3</v>
      </c>
      <c r="I666" s="1" cm="1">
        <f t="array" ref="I666">[1]!table_weight[Dribbling]*(('F+ , F-'!I$2-[1]!tbl_gk[[#This Row],[Dribbling]])/('F+ , F-'!I$2-'F+ , F-'!I$3))</f>
        <v>1.8579686209743949E-2</v>
      </c>
      <c r="J666" s="1" cm="1">
        <f t="array" ref="J666">[1]!table_weight[Curve]*(('F+ , F-'!J$2-[1]!tbl_gk[[#This Row],[Curve]])/('F+ , F-'!J$2-'F+ , F-'!J$3))</f>
        <v>8.7888314234526414E-3</v>
      </c>
      <c r="K666" s="1" cm="1">
        <f t="array" ref="K666">[1]!table_weight[FKAccuracy]*(('F+ , F-'!K$2-[1]!tbl_gk[[#This Row],[FKAccuracy]])/('F+ , F-'!K$2-'F+ , F-'!K$3))</f>
        <v>8.5184058411925615E-3</v>
      </c>
      <c r="L666" s="1" cm="1">
        <f t="array" ref="L666">[1]!table_weight[LongPassing]*(('F+ , F-'!L$2-[1]!tbl_gk[[#This Row],[LongPassing]])/('F+ , F-'!L$2-'F+ , F-'!L$3))</f>
        <v>1.8408419402577144E-2</v>
      </c>
      <c r="M666" s="1" cm="1">
        <f t="array" ref="M666">[1]!table_weight[BallControl]*(('F+ , F-'!M$2-[1]!tbl_gk[[#This Row],[BallControl]])/('F+ , F-'!M$2-'F+ , F-'!M$3))</f>
        <v>1.1734538658785654E-2</v>
      </c>
      <c r="N666" s="1" cm="1">
        <f t="array" ref="N666">[1]!table_weight[Acceleration]*(('F+ , F-'!N$2-[1]!tbl_gk[[#This Row],[Acceleration]])/('F+ , F-'!N$2-'F+ , F-'!N$3))</f>
        <v>5.637180336083316E-3</v>
      </c>
      <c r="O666" s="1" cm="1">
        <f t="array" ref="O666">[1]!table_weight[SprintSpeed]*(('F+ , F-'!O$2-[1]!tbl_gk[[#This Row],[SprintSpeed]])/('F+ , F-'!O$2-'F+ , F-'!O$3))</f>
        <v>4.4977182841496755E-3</v>
      </c>
      <c r="P666" s="1" cm="1">
        <f t="array" ref="P666">[1]!table_weight[Agility]*(('F+ , F-'!P$2-[1]!tbl_gk[[#This Row],[Agility]])/('F+ , F-'!P$2-'F+ , F-'!P$3))</f>
        <v>4.095387423650264E-3</v>
      </c>
      <c r="Q666" s="1" cm="1">
        <f t="array" ref="Q666">[1]!table_weight[Reactions]*(('F+ , F-'!Q$2-[1]!tbl_gk[[#This Row],[Reactions]])/('F+ , F-'!Q$2-'F+ , F-'!Q$3))</f>
        <v>1.4437976002021271E-3</v>
      </c>
      <c r="R666" s="1" cm="1">
        <f t="array" ref="R666">[1]!table_weight[Balance]*(('F+ , F-'!R$2-[1]!tbl_gk[[#This Row],[Balance]])/('F+ , F-'!R$2-'F+ , F-'!R$3))</f>
        <v>1.1175751103605386E-3</v>
      </c>
      <c r="S666" s="1" cm="1">
        <f t="array" ref="S666">[1]!table_weight[ShotPower]*(('F+ , F-'!S$2-[1]!tbl_gk[[#This Row],[ShotPower]])/('F+ , F-'!S$2-'F+ , F-'!S$3))</f>
        <v>6.4926873789576834E-3</v>
      </c>
      <c r="T666" s="1" cm="1">
        <f t="array" ref="T666">[1]!table_weight[Jumping]*(('F+ , F-'!T$2-[1]!tbl_gk[[#This Row],[Jumping]])/('F+ , F-'!T$2-'F+ , F-'!T$3))</f>
        <v>2.2326466922480506E-3</v>
      </c>
      <c r="U666" s="1" cm="1">
        <f t="array" ref="U666">[1]!table_weight[Stamina]*(('F+ , F-'!U$2-[1]!tbl_gk[[#This Row],[Stamina]])/('F+ , F-'!U$2-'F+ , F-'!U$3))</f>
        <v>7.7283923962432506E-3</v>
      </c>
      <c r="V666" s="1" cm="1">
        <f t="array" ref="V666">[1]!table_weight[Strength]*(('F+ , F-'!V$2-[1]!tbl_gk[[#This Row],[Strength]])/('F+ , F-'!V$2-'F+ , F-'!V$3))</f>
        <v>2.2183348544772292E-2</v>
      </c>
      <c r="W666" s="1" cm="1">
        <f t="array" ref="W666">[1]!table_weight[LongShots]*(('F+ , F-'!W$2-[1]!tbl_gk[[#This Row],[LongShots]])/('F+ , F-'!W$2-'F+ , F-'!W$3))</f>
        <v>9.0897623305407575E-3</v>
      </c>
      <c r="X666" s="1" cm="1">
        <f t="array" ref="X666">[1]!table_weight[Aggression]*(('F+ , F-'!X$2-[1]!tbl_gk[[#This Row],[Aggression]])/('F+ , F-'!X$2-'F+ , F-'!X$3))</f>
        <v>1.5211439002129575E-2</v>
      </c>
      <c r="Y666" s="1" cm="1">
        <f t="array" ref="Y666">[1]!table_weight[Interceptions]*(('F+ , F-'!Y$2-[1]!tbl_gk[[#This Row],[Interceptions]])/('F+ , F-'!Y$2-'F+ , F-'!Y$3))</f>
        <v>1.5928726369709705E-2</v>
      </c>
      <c r="Z666" s="1" cm="1">
        <f t="array" ref="Z666">[1]!table_weight[Positioning]*(('F+ , F-'!Z$2-[1]!tbl_gk[[#This Row],[Positioning]])/('F+ , F-'!Z$2-'F+ , F-'!Z$3))</f>
        <v>1.0352229320893639E-3</v>
      </c>
      <c r="AA666" s="1" cm="1">
        <f t="array" ref="AA666">[1]!table_weight[Vision]*(('F+ , F-'!AA$2-[1]!tbl_gk[[#This Row],[Vision]])/('F+ , F-'!AA$2-'F+ , F-'!AA$3))</f>
        <v>1.9166413142683265E-2</v>
      </c>
      <c r="AB666" s="1" cm="1">
        <f t="array" ref="AB666">[1]!table_weight[Penalties]*(('F+ , F-'!AB$2-[1]!tbl_gk[[#This Row],[Penalties]])/('F+ , F-'!AB$2-'F+ , F-'!AB$3))</f>
        <v>2.2705309687002014E-3</v>
      </c>
      <c r="AC666" s="1" cm="1">
        <f t="array" ref="AC666">[1]!table_weight[Composure]*(('F+ , F-'!AC$2-[1]!tbl_gk[[#This Row],[Composure]])/('F+ , F-'!AC$2-'F+ , F-'!AC$3))</f>
        <v>1.1208428738411248E-3</v>
      </c>
      <c r="AD666" s="1" cm="1">
        <f t="array" ref="AD666">[1]!table_weight[Marking]*(('F+ , F-'!AD$2-[1]!tbl_gk[[#This Row],[Marking]])/('F+ , F-'!AD$2-'F+ , F-'!AD$3))</f>
        <v>3.3127133826860035E-2</v>
      </c>
      <c r="AE666" s="1" cm="1">
        <f t="array" ref="AE666">[1]!table_weight[StandingTackle]*(('F+ , F-'!AE$2-[1]!tbl_gk[[#This Row],[StandingTackle]])/('F+ , F-'!AE$2-'F+ , F-'!AE$3))</f>
        <v>2.017517172914032E-2</v>
      </c>
      <c r="AF666" s="1" cm="1">
        <f t="array" ref="AF666">[1]!table_weight[SlidingTackle]*(('F+ , F-'!AF$2-[1]!tbl_gk[[#This Row],[SlidingTackle]])/('F+ , F-'!AF$2-'F+ , F-'!AF$3))</f>
        <v>5.977828660486021E-3</v>
      </c>
      <c r="AG666" s="1" cm="1">
        <f t="array" ref="AG666">[1]!table_weight[GKDiving]*(('F+ , F-'!AG$2-[1]!tbl_gk[[#This Row],[GKDiving]])/('F+ , F-'!AG$2-'F+ , F-'!AG$3))</f>
        <v>3.9286710272791778E-2</v>
      </c>
      <c r="AH666" s="1" cm="1">
        <f t="array" ref="AH666">[1]!table_weight[GKHandling]*(('F+ , F-'!AH$2-[1]!tbl_gk[[#This Row],[GKHandling]])/('F+ , F-'!AH$2-'F+ , F-'!AH$3))</f>
        <v>4.9906747265247783E-2</v>
      </c>
      <c r="AI666" s="1" cm="1">
        <f t="array" ref="AI666">[1]!table_weight[GKKicking]*(('F+ , F-'!AI$2-[1]!tbl_gk[[#This Row],[GKKicking]])/('F+ , F-'!AI$2-'F+ , F-'!AI$3))</f>
        <v>2.9516276239732256E-2</v>
      </c>
      <c r="AJ666" s="1" cm="1">
        <f t="array" ref="AJ666">[1]!table_weight[GKPositioning]*(('F+ , F-'!AJ$2-[1]!tbl_gk[[#This Row],[GKPositioning]])/('F+ , F-'!AJ$2-'F+ , F-'!AJ$3))</f>
        <v>1.7659310570779983E-2</v>
      </c>
      <c r="AK666" s="1" cm="1">
        <f t="array" ref="AK666">[1]!table_weight[GKReflexes]*(('F+ , F-'!AK$2-[1]!tbl_gk[[#This Row],[GKReflexes]])/('F+ , F-'!AK$2-'F+ , F-'!AK$3))</f>
        <v>4.1905824290977896E-2</v>
      </c>
    </row>
    <row r="667" spans="1:37" x14ac:dyDescent="0.55000000000000004">
      <c r="A667" s="8">
        <f>[1]!tbl_gk[[#This Row],[ID]]</f>
        <v>223107</v>
      </c>
      <c r="B667" s="2" cm="1">
        <f t="array" ref="B667">[1]!table_weight[ValueEUR]*(('F+ , F-'!B$2-[1]!tbl_gk[[#This Row],[ValueEUR]])/('F+ , F-'!B$2-'F+ , F-'!B$3))</f>
        <v>1.3612114734491143E-4</v>
      </c>
      <c r="C667" s="2" cm="1">
        <f t="array" ref="C667">[1]!table_weight[WageEUR]*(('F+ , F-'!C$2-[1]!tbl_gk[[#This Row],[WageEUR]])/('F+ , F-'!C$2-'F+ , F-'!C$3))</f>
        <v>5.4769309433185431E-4</v>
      </c>
      <c r="D667" s="2" cm="1">
        <f t="array" ref="D667">[1]!table_weight[Crossing]*(('F+ , F-'!D$2-[1]!tbl_gk[[#This Row],[Crossing]])/('F+ , F-'!D$2-'F+ , F-'!D$3))</f>
        <v>3.4746129089074922E-2</v>
      </c>
      <c r="E667" s="2" cm="1">
        <f t="array" ref="E667">[1]!table_weight[Finishing]*(('F+ , F-'!E$2-[1]!tbl_gk[[#This Row],[Finishing]])/('F+ , F-'!E$2-'F+ , F-'!E$3))</f>
        <v>1.2977258898691668E-2</v>
      </c>
      <c r="F667" s="2" cm="1">
        <f t="array" ref="F667">[1]!table_weight[HeadingAccuracy]*(('F+ , F-'!F$2-[1]!tbl_gk[[#This Row],[HeadingAccuracy]])/('F+ , F-'!F$2-'F+ , F-'!F$3))</f>
        <v>1.0439222844598752E-2</v>
      </c>
      <c r="G667" s="2" cm="1">
        <f t="array" ref="G667">[1]!table_weight[ShortPassing]*(('F+ , F-'!G$2-[1]!tbl_gk[[#This Row],[ShortPassing]])/('F+ , F-'!G$2-'F+ , F-'!G$3))</f>
        <v>6.047264524054153E-2</v>
      </c>
      <c r="H667" s="2" cm="1">
        <f t="array" ref="H667">[1]!table_weight[Volleys]*(('F+ , F-'!H$2-[1]!tbl_gk[[#This Row],[Volleys]])/('F+ , F-'!H$2-'F+ , F-'!H$3))</f>
        <v>1.3888705175857305E-3</v>
      </c>
      <c r="I667" s="2" cm="1">
        <f t="array" ref="I667">[1]!table_weight[Dribbling]*(('F+ , F-'!I$2-[1]!tbl_gk[[#This Row],[Dribbling]])/('F+ , F-'!I$2-'F+ , F-'!I$3))</f>
        <v>1.3690295101916595E-2</v>
      </c>
      <c r="J667" s="2" cm="1">
        <f t="array" ref="J667">[1]!table_weight[Curve]*(('F+ , F-'!J$2-[1]!tbl_gk[[#This Row],[Curve]])/('F+ , F-'!J$2-'F+ , F-'!J$3))</f>
        <v>9.4648953791028455E-3</v>
      </c>
      <c r="K667" s="2" cm="1">
        <f t="array" ref="K667">[1]!table_weight[FKAccuracy]*(('F+ , F-'!K$2-[1]!tbl_gk[[#This Row],[FKAccuracy]])/('F+ , F-'!K$2-'F+ , F-'!K$3))</f>
        <v>8.8226346212351529E-3</v>
      </c>
      <c r="L667" s="2" cm="1">
        <f t="array" ref="L667">[1]!table_weight[LongPassing]*(('F+ , F-'!L$2-[1]!tbl_gk[[#This Row],[LongPassing]])/('F+ , F-'!L$2-'F+ , F-'!L$3))</f>
        <v>2.7612629103865718E-2</v>
      </c>
      <c r="M667" s="2" cm="1">
        <f t="array" ref="M667">[1]!table_weight[BallControl]*(('F+ , F-'!M$2-[1]!tbl_gk[[#This Row],[BallControl]])/('F+ , F-'!M$2-'F+ , F-'!M$3))</f>
        <v>1.2169151201703639E-2</v>
      </c>
      <c r="N667" s="2" cm="1">
        <f t="array" ref="N667">[1]!table_weight[Acceleration]*(('F+ , F-'!N$2-[1]!tbl_gk[[#This Row],[Acceleration]])/('F+ , F-'!N$2-'F+ , F-'!N$3))</f>
        <v>8.7940013242899726E-3</v>
      </c>
      <c r="O667" s="2" cm="1">
        <f t="array" ref="O667">[1]!table_weight[SprintSpeed]*(('F+ , F-'!O$2-[1]!tbl_gk[[#This Row],[SprintSpeed]])/('F+ , F-'!O$2-'F+ , F-'!O$3))</f>
        <v>1.124429571037419E-2</v>
      </c>
      <c r="P667" s="2" cm="1">
        <f t="array" ref="P667">[1]!table_weight[Agility]*(('F+ , F-'!P$2-[1]!tbl_gk[[#This Row],[Agility]])/('F+ , F-'!P$2-'F+ , F-'!P$3))</f>
        <v>5.9675645316046699E-3</v>
      </c>
      <c r="Q667" s="2" cm="1">
        <f t="array" ref="Q667">[1]!table_weight[Reactions]*(('F+ , F-'!Q$2-[1]!tbl_gk[[#This Row],[Reactions]])/('F+ , F-'!Q$2-'F+ , F-'!Q$3))</f>
        <v>1.4953618002093458E-3</v>
      </c>
      <c r="R667" s="2" cm="1">
        <f t="array" ref="R667">[1]!table_weight[Balance]*(('F+ , F-'!R$2-[1]!tbl_gk[[#This Row],[Balance]])/('F+ , F-'!R$2-'F+ , F-'!R$3))</f>
        <v>1.0554876042293973E-3</v>
      </c>
      <c r="S667" s="2" cm="1">
        <f t="array" ref="S667">[1]!table_weight[ShotPower]*(('F+ , F-'!S$2-[1]!tbl_gk[[#This Row],[ShotPower]])/('F+ , F-'!S$2-'F+ , F-'!S$3))</f>
        <v>6.4926873789576834E-3</v>
      </c>
      <c r="T667" s="2" cm="1">
        <f t="array" ref="T667">[1]!table_weight[Jumping]*(('F+ , F-'!T$2-[1]!tbl_gk[[#This Row],[Jumping]])/('F+ , F-'!T$2-'F+ , F-'!T$3))</f>
        <v>4.8946485176207255E-3</v>
      </c>
      <c r="U667" s="2" cm="1">
        <f t="array" ref="U667">[1]!table_weight[Stamina]*(('F+ , F-'!U$2-[1]!tbl_gk[[#This Row],[Stamina]])/('F+ , F-'!U$2-'F+ , F-'!U$3))</f>
        <v>2.0609046389982E-2</v>
      </c>
      <c r="V667" s="2" cm="1">
        <f t="array" ref="V667">[1]!table_weight[Strength]*(('F+ , F-'!V$2-[1]!tbl_gk[[#This Row],[Strength]])/('F+ , F-'!V$2-'F+ , F-'!V$3))</f>
        <v>4.2592029205962806E-2</v>
      </c>
      <c r="W667" s="2" cm="1">
        <f t="array" ref="W667">[1]!table_weight[LongShots]*(('F+ , F-'!W$2-[1]!tbl_gk[[#This Row],[LongShots]])/('F+ , F-'!W$2-'F+ , F-'!W$3))</f>
        <v>8.570347340224143E-3</v>
      </c>
      <c r="X667" s="2" cm="1">
        <f t="array" ref="X667">[1]!table_weight[Aggression]*(('F+ , F-'!X$2-[1]!tbl_gk[[#This Row],[Aggression]])/('F+ , F-'!X$2-'F+ , F-'!X$3))</f>
        <v>1.7645269242470306E-2</v>
      </c>
      <c r="Y667" s="2" cm="1">
        <f t="array" ref="Y667">[1]!table_weight[Interceptions]*(('F+ , F-'!Y$2-[1]!tbl_gk[[#This Row],[Interceptions]])/('F+ , F-'!Y$2-'F+ , F-'!Y$3))</f>
        <v>1.4543619728865382E-2</v>
      </c>
      <c r="Z667" s="2" cm="1">
        <f t="array" ref="Z667">[1]!table_weight[Positioning]*(('F+ , F-'!Z$2-[1]!tbl_gk[[#This Row],[Positioning]])/('F+ , F-'!Z$2-'F+ , F-'!Z$3))</f>
        <v>1.1831119223878444E-3</v>
      </c>
      <c r="AA667" s="2" cm="1">
        <f t="array" ref="AA667">[1]!table_weight[Vision]*(('F+ , F-'!AA$2-[1]!tbl_gk[[#This Row],[Vision]])/('F+ , F-'!AA$2-'F+ , F-'!AA$3))</f>
        <v>2.7684818983875824E-2</v>
      </c>
      <c r="AB667" s="2" cm="1">
        <f t="array" ref="AB667">[1]!table_weight[Penalties]*(('F+ , F-'!AB$2-[1]!tbl_gk[[#This Row],[Penalties]])/('F+ , F-'!AB$2-'F+ , F-'!AB$3))</f>
        <v>2.0356484546967322E-3</v>
      </c>
      <c r="AC667" s="2" cm="1">
        <f t="array" ref="AC667">[1]!table_weight[Composure]*(('F+ , F-'!AC$2-[1]!tbl_gk[[#This Row],[Composure]])/('F+ , F-'!AC$2-'F+ , F-'!AC$3))</f>
        <v>6.4048164219492846E-4</v>
      </c>
      <c r="AD667" s="2" cm="1">
        <f t="array" ref="AD667">[1]!table_weight[Marking]*(('F+ , F-'!AD$2-[1]!tbl_gk[[#This Row],[Marking]])/('F+ , F-'!AD$2-'F+ , F-'!AD$3))</f>
        <v>2.9972168700492414E-2</v>
      </c>
      <c r="AE667" s="2" cm="1">
        <f t="array" ref="AE667">[1]!table_weight[StandingTackle]*(('F+ , F-'!AE$2-[1]!tbl_gk[[#This Row],[StandingTackle]])/('F+ , F-'!AE$2-'F+ , F-'!AE$3))</f>
        <v>1.5691800233775807E-2</v>
      </c>
      <c r="AF667" s="2" cm="1">
        <f t="array" ref="AF667">[1]!table_weight[SlidingTackle]*(('F+ , F-'!AF$2-[1]!tbl_gk[[#This Row],[SlidingTackle]])/('F+ , F-'!AF$2-'F+ , F-'!AF$3))</f>
        <v>4.4833714953645158E-3</v>
      </c>
      <c r="AG667" s="2" cm="1">
        <f t="array" ref="AG667">[1]!table_weight[GKDiving]*(('F+ , F-'!AG$2-[1]!tbl_gk[[#This Row],[GKDiving]])/('F+ , F-'!AG$2-'F+ , F-'!AG$3))</f>
        <v>3.7578592434844307E-2</v>
      </c>
      <c r="AH667" s="2" cm="1">
        <f t="array" ref="AH667">[1]!table_weight[GKHandling]*(('F+ , F-'!AH$2-[1]!tbl_gk[[#This Row],[GKHandling]])/('F+ , F-'!AH$2-'F+ , F-'!AH$3))</f>
        <v>4.2777211941640955E-2</v>
      </c>
      <c r="AI667" s="2" cm="1">
        <f t="array" ref="AI667">[1]!table_weight[GKKicking]*(('F+ , F-'!AI$2-[1]!tbl_gk[[#This Row],[GKKicking]])/('F+ , F-'!AI$2-'F+ , F-'!AI$3))</f>
        <v>2.9516276239732256E-2</v>
      </c>
      <c r="AJ667" s="2" cm="1">
        <f t="array" ref="AJ667">[1]!table_weight[GKPositioning]*(('F+ , F-'!AJ$2-[1]!tbl_gk[[#This Row],[GKPositioning]])/('F+ , F-'!AJ$2-'F+ , F-'!AJ$3))</f>
        <v>1.5767241581053557E-2</v>
      </c>
      <c r="AK667" s="2" cm="1">
        <f t="array" ref="AK667">[1]!table_weight[GKReflexes]*(('F+ , F-'!AK$2-[1]!tbl_gk[[#This Row],[GKReflexes]])/('F+ , F-'!AK$2-'F+ , F-'!AK$3))</f>
        <v>4.3727816651455198E-2</v>
      </c>
    </row>
    <row r="668" spans="1:37" x14ac:dyDescent="0.55000000000000004">
      <c r="A668" s="7">
        <f>[1]!tbl_gk[[#This Row],[ID]]</f>
        <v>223150</v>
      </c>
      <c r="B668" s="1" cm="1">
        <f t="array" ref="B668">[1]!table_weight[ValueEUR]*(('F+ , F-'!B$2-[1]!tbl_gk[[#This Row],[ValueEUR]])/('F+ , F-'!B$2-'F+ , F-'!B$3))</f>
        <v>2.364371856376466E-4</v>
      </c>
      <c r="C668" s="1" cm="1">
        <f t="array" ref="C668">[1]!table_weight[WageEUR]*(('F+ , F-'!C$2-[1]!tbl_gk[[#This Row],[WageEUR]])/('F+ , F-'!C$2-'F+ , F-'!C$3))</f>
        <v>7.8241870618836313E-5</v>
      </c>
      <c r="D668" s="1" cm="1">
        <f t="array" ref="D668">[1]!table_weight[Crossing]*(('F+ , F-'!D$2-[1]!tbl_gk[[#This Row],[Crossing]])/('F+ , F-'!D$2-'F+ , F-'!D$3))</f>
        <v>3.0262757593710415E-2</v>
      </c>
      <c r="E668" s="1" cm="1">
        <f t="array" ref="E668">[1]!table_weight[Finishing]*(('F+ , F-'!E$2-[1]!tbl_gk[[#This Row],[Finishing]])/('F+ , F-'!E$2-'F+ , F-'!E$3))</f>
        <v>7.9860054761179498E-3</v>
      </c>
      <c r="F668" s="1" cm="1">
        <f t="array" ref="F668">[1]!table_weight[HeadingAccuracy]*(('F+ , F-'!F$2-[1]!tbl_gk[[#This Row],[HeadingAccuracy]])/('F+ , F-'!F$2-'F+ , F-'!F$3))</f>
        <v>7.5162404481111007E-3</v>
      </c>
      <c r="G668" s="1" cm="1">
        <f t="array" ref="G668">[1]!table_weight[ShortPassing]*(('F+ , F-'!G$2-[1]!tbl_gk[[#This Row],[ShortPassing]])/('F+ , F-'!G$2-'F+ , F-'!G$3))</f>
        <v>3.3752174087744106E-2</v>
      </c>
      <c r="H668" s="1" cm="1">
        <f t="array" ref="H668">[1]!table_weight[Volleys]*(('F+ , F-'!H$2-[1]!tbl_gk[[#This Row],[Volleys]])/('F+ , F-'!H$2-'F+ , F-'!H$3))</f>
        <v>1.6203489371833524E-3</v>
      </c>
      <c r="I668" s="1" cm="1">
        <f t="array" ref="I668">[1]!table_weight[Dribbling]*(('F+ , F-'!I$2-[1]!tbl_gk[[#This Row],[Dribbling]])/('F+ , F-'!I$2-'F+ , F-'!I$3))</f>
        <v>4.8893911078273554E-3</v>
      </c>
      <c r="J668" s="1" cm="1">
        <f t="array" ref="J668">[1]!table_weight[Curve]*(('F+ , F-'!J$2-[1]!tbl_gk[[#This Row],[Curve]])/('F+ , F-'!J$2-'F+ , F-'!J$3))</f>
        <v>7.4367035121522358E-3</v>
      </c>
      <c r="K668" s="1" cm="1">
        <f t="array" ref="K668">[1]!table_weight[FKAccuracy]*(('F+ , F-'!K$2-[1]!tbl_gk[[#This Row],[FKAccuracy]])/('F+ , F-'!K$2-'F+ , F-'!K$3))</f>
        <v>8.0620626711286735E-3</v>
      </c>
      <c r="L668" s="1" cm="1">
        <f t="array" ref="L668">[1]!table_weight[LongPassing]*(('F+ , F-'!L$2-[1]!tbl_gk[[#This Row],[LongPassing]])/('F+ , F-'!L$2-'F+ , F-'!L$3))</f>
        <v>1.6784147102349749E-2</v>
      </c>
      <c r="M668" s="1" cm="1">
        <f t="array" ref="M668">[1]!table_weight[BallControl]*(('F+ , F-'!M$2-[1]!tbl_gk[[#This Row],[BallControl]])/('F+ , F-'!M$2-'F+ , F-'!M$3))</f>
        <v>7.823025772523768E-3</v>
      </c>
      <c r="N668" s="1" cm="1">
        <f t="array" ref="N668">[1]!table_weight[Acceleration]*(('F+ , F-'!N$2-[1]!tbl_gk[[#This Row],[Acceleration]])/('F+ , F-'!N$2-'F+ , F-'!N$3))</f>
        <v>4.5097442688666525E-3</v>
      </c>
      <c r="O668" s="1" cm="1">
        <f t="array" ref="O668">[1]!table_weight[SprintSpeed]*(('F+ , F-'!O$2-[1]!tbl_gk[[#This Row],[SprintSpeed]])/('F+ , F-'!O$2-'F+ , F-'!O$3))</f>
        <v>5.3410404624277394E-3</v>
      </c>
      <c r="P668" s="1" cm="1">
        <f t="array" ref="P668">[1]!table_weight[Agility]*(('F+ , F-'!P$2-[1]!tbl_gk[[#This Row],[Agility]])/('F+ , F-'!P$2-'F+ , F-'!P$3))</f>
        <v>4.095387423650264E-3</v>
      </c>
      <c r="Q668" s="1" cm="1">
        <f t="array" ref="Q668">[1]!table_weight[Reactions]*(('F+ , F-'!Q$2-[1]!tbl_gk[[#This Row],[Reactions]])/('F+ , F-'!Q$2-'F+ , F-'!Q$3))</f>
        <v>1.1859766001660328E-3</v>
      </c>
      <c r="R668" s="1" cm="1">
        <f t="array" ref="R668">[1]!table_weight[Balance]*(('F+ , F-'!R$2-[1]!tbl_gk[[#This Row],[Balance]])/('F+ , F-'!R$2-'F+ , F-'!R$3))</f>
        <v>6.8296256744255124E-4</v>
      </c>
      <c r="S668" s="1" cm="1">
        <f t="array" ref="S668">[1]!table_weight[ShotPower]*(('F+ , F-'!S$2-[1]!tbl_gk[[#This Row],[ShotPower]])/('F+ , F-'!S$2-'F+ , F-'!S$3))</f>
        <v>5.9732723886410689E-3</v>
      </c>
      <c r="T668" s="1" cm="1">
        <f t="array" ref="T668">[1]!table_weight[Jumping]*(('F+ , F-'!T$2-[1]!tbl_gk[[#This Row],[Jumping]])/('F+ , F-'!T$2-'F+ , F-'!T$3))</f>
        <v>2.0609046389982004E-3</v>
      </c>
      <c r="U668" s="1" cm="1">
        <f t="array" ref="U668">[1]!table_weight[Stamina]*(('F+ , F-'!U$2-[1]!tbl_gk[[#This Row],[Stamina]])/('F+ , F-'!U$2-'F+ , F-'!U$3))</f>
        <v>2.0609046389982E-2</v>
      </c>
      <c r="V668" s="1" cm="1">
        <f t="array" ref="V668">[1]!table_weight[Strength]*(('F+ , F-'!V$2-[1]!tbl_gk[[#This Row],[Strength]])/('F+ , F-'!V$2-'F+ , F-'!V$3))</f>
        <v>1.5084677010445158E-2</v>
      </c>
      <c r="W668" s="1" cm="1">
        <f t="array" ref="W668">[1]!table_weight[LongShots]*(('F+ , F-'!W$2-[1]!tbl_gk[[#This Row],[LongShots]])/('F+ , F-'!W$2-'F+ , F-'!W$3))</f>
        <v>7.0121023692742987E-3</v>
      </c>
      <c r="X668" s="1" cm="1">
        <f t="array" ref="X668">[1]!table_weight[Aggression]*(('F+ , F-'!X$2-[1]!tbl_gk[[#This Row],[Aggression]])/('F+ , F-'!X$2-'F+ , F-'!X$3))</f>
        <v>1.460298144204439E-2</v>
      </c>
      <c r="Y668" s="1" cm="1">
        <f t="array" ref="Y668">[1]!table_weight[Interceptions]*(('F+ , F-'!Y$2-[1]!tbl_gk[[#This Row],[Interceptions]])/('F+ , F-'!Y$2-'F+ , F-'!Y$3))</f>
        <v>1.8006386330976187E-2</v>
      </c>
      <c r="Z668" s="1" cm="1">
        <f t="array" ref="Z668">[1]!table_weight[Positioning]*(('F+ , F-'!Z$2-[1]!tbl_gk[[#This Row],[Positioning]])/('F+ , F-'!Z$2-'F+ , F-'!Z$3))</f>
        <v>1.4788899029848055E-4</v>
      </c>
      <c r="AA668" s="1" cm="1">
        <f t="array" ref="AA668">[1]!table_weight[Vision]*(('F+ , F-'!AA$2-[1]!tbl_gk[[#This Row],[Vision]])/('F+ , F-'!AA$2-'F+ , F-'!AA$3))</f>
        <v>2.4845350370144972E-2</v>
      </c>
      <c r="AB668" s="1" cm="1">
        <f t="array" ref="AB668">[1]!table_weight[Penalties]*(('F+ , F-'!AB$2-[1]!tbl_gk[[#This Row],[Penalties]])/('F+ , F-'!AB$2-'F+ , F-'!AB$3))</f>
        <v>1.6441775980242841E-3</v>
      </c>
      <c r="AC668" s="1" cm="1">
        <f t="array" ref="AC668">[1]!table_weight[Composure]*(('F+ , F-'!AC$2-[1]!tbl_gk[[#This Row],[Composure]])/('F+ , F-'!AC$2-'F+ , F-'!AC$3))</f>
        <v>1.6012041054873211E-3</v>
      </c>
      <c r="AD668" s="1" cm="1">
        <f t="array" ref="AD668">[1]!table_weight[Marking]*(('F+ , F-'!AD$2-[1]!tbl_gk[[#This Row],[Marking]])/('F+ , F-'!AD$2-'F+ , F-'!AD$3))</f>
        <v>2.366223844775717E-2</v>
      </c>
      <c r="AE668" s="1" cm="1">
        <f t="array" ref="AE668">[1]!table_weight[StandingTackle]*(('F+ , F-'!AE$2-[1]!tbl_gk[[#This Row],[StandingTackle]])/('F+ , F-'!AE$2-'F+ , F-'!AE$3))</f>
        <v>2.9141914719869356E-2</v>
      </c>
      <c r="AF668" s="1" cm="1">
        <f t="array" ref="AF668">[1]!table_weight[SlidingTackle]*(('F+ , F-'!AF$2-[1]!tbl_gk[[#This Row],[SlidingTackle]])/('F+ , F-'!AF$2-'F+ , F-'!AF$3))</f>
        <v>9.7139715732897855E-3</v>
      </c>
      <c r="AG668" s="1" cm="1">
        <f t="array" ref="AG668">[1]!table_weight[GKDiving]*(('F+ , F-'!AG$2-[1]!tbl_gk[[#This Row],[GKDiving]])/('F+ , F-'!AG$2-'F+ , F-'!AG$3))</f>
        <v>3.7578592434844307E-2</v>
      </c>
      <c r="AH668" s="1" cm="1">
        <f t="array" ref="AH668">[1]!table_weight[GKHandling]*(('F+ , F-'!AH$2-[1]!tbl_gk[[#This Row],[GKHandling]])/('F+ , F-'!AH$2-'F+ , F-'!AH$3))</f>
        <v>4.9906747265247783E-2</v>
      </c>
      <c r="AI668" s="1" cm="1">
        <f t="array" ref="AI668">[1]!table_weight[GKKicking]*(('F+ , F-'!AI$2-[1]!tbl_gk[[#This Row],[GKKicking]])/('F+ , F-'!AI$2-'F+ , F-'!AI$3))</f>
        <v>2.7727411013081817E-2</v>
      </c>
      <c r="AJ668" s="1" cm="1">
        <f t="array" ref="AJ668">[1]!table_weight[GKPositioning]*(('F+ , F-'!AJ$2-[1]!tbl_gk[[#This Row],[GKPositioning]])/('F+ , F-'!AJ$2-'F+ , F-'!AJ$3))</f>
        <v>1.7659310570779983E-2</v>
      </c>
      <c r="AK668" s="1" cm="1">
        <f t="array" ref="AK668">[1]!table_weight[GKReflexes]*(('F+ , F-'!AK$2-[1]!tbl_gk[[#This Row],[GKReflexes]])/('F+ , F-'!AK$2-'F+ , F-'!AK$3))</f>
        <v>4.1905824290977896E-2</v>
      </c>
    </row>
    <row r="669" spans="1:37" x14ac:dyDescent="0.55000000000000004">
      <c r="A669" s="8">
        <f>[1]!tbl_gk[[#This Row],[ID]]</f>
        <v>223174</v>
      </c>
      <c r="B669" s="2" cm="1">
        <f t="array" ref="B669">[1]!table_weight[ValueEUR]*(('F+ , F-'!B$2-[1]!tbl_gk[[#This Row],[ValueEUR]])/('F+ , F-'!B$2-'F+ , F-'!B$3))</f>
        <v>1.2840452901470104E-4</v>
      </c>
      <c r="C669" s="2" cm="1">
        <f t="array" ref="C669">[1]!table_weight[WageEUR]*(('F+ , F-'!C$2-[1]!tbl_gk[[#This Row],[WageEUR]])/('F+ , F-'!C$2-'F+ , F-'!C$3))</f>
        <v>2.3472561185650898E-4</v>
      </c>
      <c r="D669" s="2" cm="1">
        <f t="array" ref="D669">[1]!table_weight[Crossing]*(('F+ , F-'!D$2-[1]!tbl_gk[[#This Row],[Crossing]])/('F+ , F-'!D$2-'F+ , F-'!D$3))</f>
        <v>3.9229500584439428E-2</v>
      </c>
      <c r="E669" s="2" cm="1">
        <f t="array" ref="E669">[1]!table_weight[Finishing]*(('F+ , F-'!E$2-[1]!tbl_gk[[#This Row],[Finishing]])/('F+ , F-'!E$2-'F+ , F-'!E$3))</f>
        <v>1.9965013690294877E-2</v>
      </c>
      <c r="F669" s="2" cm="1">
        <f t="array" ref="F669">[1]!table_weight[HeadingAccuracy]*(('F+ , F-'!F$2-[1]!tbl_gk[[#This Row],[HeadingAccuracy]])/('F+ , F-'!F$2-'F+ , F-'!F$3))</f>
        <v>1.08567917583827E-2</v>
      </c>
      <c r="G669" s="2" cm="1">
        <f t="array" ref="G669">[1]!table_weight[ShortPassing]*(('F+ , F-'!G$2-[1]!tbl_gk[[#This Row],[ShortPassing]])/('F+ , F-'!G$2-'F+ , F-'!G$3))</f>
        <v>4.2190217609680135E-2</v>
      </c>
      <c r="H669" s="2" cm="1">
        <f t="array" ref="H669">[1]!table_weight[Volleys]*(('F+ , F-'!H$2-[1]!tbl_gk[[#This Row],[Volleys]])/('F+ , F-'!H$2-'F+ , F-'!H$3))</f>
        <v>2.0833057763785961E-3</v>
      </c>
      <c r="I669" s="2" cm="1">
        <f t="array" ref="I669">[1]!table_weight[Dribbling]*(('F+ , F-'!I$2-[1]!tbl_gk[[#This Row],[Dribbling]])/('F+ , F-'!I$2-'F+ , F-'!I$3))</f>
        <v>2.2491199096005835E-2</v>
      </c>
      <c r="J669" s="2" cm="1">
        <f t="array" ref="J669">[1]!table_weight[Curve]*(('F+ , F-'!J$2-[1]!tbl_gk[[#This Row],[Curve]])/('F+ , F-'!J$2-'F+ , F-'!J$3))</f>
        <v>9.9719433458404991E-3</v>
      </c>
      <c r="K669" s="2" cm="1">
        <f t="array" ref="K669">[1]!table_weight[FKAccuracy]*(('F+ , F-'!K$2-[1]!tbl_gk[[#This Row],[FKAccuracy]])/('F+ , F-'!K$2-'F+ , F-'!K$3))</f>
        <v>9.8874353513842238E-3</v>
      </c>
      <c r="L669" s="2" cm="1">
        <f t="array" ref="L669">[1]!table_weight[LongPassing]*(('F+ , F-'!L$2-[1]!tbl_gk[[#This Row],[LongPassing]])/('F+ , F-'!L$2-'F+ , F-'!L$3))</f>
        <v>2.7071205003789917E-2</v>
      </c>
      <c r="M669" s="2" cm="1">
        <f t="array" ref="M669">[1]!table_weight[BallControl]*(('F+ , F-'!M$2-[1]!tbl_gk[[#This Row],[BallControl]])/('F+ , F-'!M$2-'F+ , F-'!M$3))</f>
        <v>1.6080664087965525E-2</v>
      </c>
      <c r="N669" s="2" cm="1">
        <f t="array" ref="N669">[1]!table_weight[Acceleration]*(('F+ , F-'!N$2-[1]!tbl_gk[[#This Row],[Acceleration]])/('F+ , F-'!N$2-'F+ , F-'!N$3))</f>
        <v>1.0372411818393301E-2</v>
      </c>
      <c r="O669" s="2" cm="1">
        <f t="array" ref="O669">[1]!table_weight[SprintSpeed]*(('F+ , F-'!O$2-[1]!tbl_gk[[#This Row],[SprintSpeed]])/('F+ , F-'!O$2-'F+ , F-'!O$3))</f>
        <v>1.2087617888652253E-2</v>
      </c>
      <c r="P669" s="2" cm="1">
        <f t="array" ref="P669">[1]!table_weight[Agility]*(('F+ , F-'!P$2-[1]!tbl_gk[[#This Row],[Agility]])/('F+ , F-'!P$2-'F+ , F-'!P$3))</f>
        <v>5.4995202546160686E-3</v>
      </c>
      <c r="Q669" s="2" cm="1">
        <f t="array" ref="Q669">[1]!table_weight[Reactions]*(('F+ , F-'!Q$2-[1]!tbl_gk[[#This Row],[Reactions]])/('F+ , F-'!Q$2-'F+ , F-'!Q$3))</f>
        <v>1.9594396002743149E-3</v>
      </c>
      <c r="R669" s="2" cm="1">
        <f t="array" ref="R669">[1]!table_weight[Balance]*(('F+ , F-'!R$2-[1]!tbl_gk[[#This Row],[Balance]])/('F+ , F-'!R$2-'F+ , F-'!R$3))</f>
        <v>2.9181127881636282E-3</v>
      </c>
      <c r="S669" s="2" cm="1">
        <f t="array" ref="S669">[1]!table_weight[ShotPower]*(('F+ , F-'!S$2-[1]!tbl_gk[[#This Row],[ShotPower]])/('F+ , F-'!S$2-'F+ , F-'!S$3))</f>
        <v>6.4926873789576834E-3</v>
      </c>
      <c r="T669" s="2" cm="1">
        <f t="array" ref="T669">[1]!table_weight[Jumping]*(('F+ , F-'!T$2-[1]!tbl_gk[[#This Row],[Jumping]])/('F+ , F-'!T$2-'F+ , F-'!T$3))</f>
        <v>4.3794223578711763E-3</v>
      </c>
      <c r="U669" s="2" cm="1">
        <f t="array" ref="U669">[1]!table_weight[Stamina]*(('F+ , F-'!U$2-[1]!tbl_gk[[#This Row],[Stamina]])/('F+ , F-'!U$2-'F+ , F-'!U$3))</f>
        <v>1.6315495058735752E-2</v>
      </c>
      <c r="V669" s="2" cm="1">
        <f t="array" ref="V669">[1]!table_weight[Strength]*(('F+ , F-'!V$2-[1]!tbl_gk[[#This Row],[Strength]])/('F+ , F-'!V$2-'F+ , F-'!V$3))</f>
        <v>2.8394686137308531E-2</v>
      </c>
      <c r="W669" s="2" cm="1">
        <f t="array" ref="W669">[1]!table_weight[LongShots]*(('F+ , F-'!W$2-[1]!tbl_gk[[#This Row],[LongShots]])/('F+ , F-'!W$2-'F+ , F-'!W$3))</f>
        <v>9.86888481601568E-3</v>
      </c>
      <c r="X669" s="2" cm="1">
        <f t="array" ref="X669">[1]!table_weight[Aggression]*(('F+ , F-'!X$2-[1]!tbl_gk[[#This Row],[Aggression]])/('F+ , F-'!X$2-'F+ , F-'!X$3))</f>
        <v>1.642835412229994E-2</v>
      </c>
      <c r="Y669" s="2" cm="1">
        <f t="array" ref="Y669">[1]!table_weight[Interceptions]*(('F+ , F-'!Y$2-[1]!tbl_gk[[#This Row],[Interceptions]])/('F+ , F-'!Y$2-'F+ , F-'!Y$3))</f>
        <v>2.4239366214775633E-2</v>
      </c>
      <c r="Z669" s="2" cm="1">
        <f t="array" ref="Z669">[1]!table_weight[Positioning]*(('F+ , F-'!Z$2-[1]!tbl_gk[[#This Row],[Positioning]])/('F+ , F-'!Z$2-'F+ , F-'!Z$3))</f>
        <v>1.7746678835817667E-3</v>
      </c>
      <c r="AA669" s="2" cm="1">
        <f t="array" ref="AA669">[1]!table_weight[Vision]*(('F+ , F-'!AA$2-[1]!tbl_gk[[#This Row],[Vision]])/('F+ , F-'!AA$2-'F+ , F-'!AA$3))</f>
        <v>4.2592029205962806E-2</v>
      </c>
      <c r="AB669" s="2" cm="1">
        <f t="array" ref="AB669">[1]!table_weight[Penalties]*(('F+ , F-'!AB$2-[1]!tbl_gk[[#This Row],[Penalties]])/('F+ , F-'!AB$2-'F+ , F-'!AB$3))</f>
        <v>1.8007659406932635E-3</v>
      </c>
      <c r="AC669" s="2" cm="1">
        <f t="array" ref="AC669">[1]!table_weight[Composure]*(('F+ , F-'!AC$2-[1]!tbl_gk[[#This Row],[Composure]])/('F+ , F-'!AC$2-'F+ , F-'!AC$3))</f>
        <v>1.9214449265847853E-3</v>
      </c>
      <c r="AD669" s="2" cm="1">
        <f t="array" ref="AD669">[1]!table_weight[Marking]*(('F+ , F-'!AD$2-[1]!tbl_gk[[#This Row],[Marking]])/('F+ , F-'!AD$2-'F+ , F-'!AD$3))</f>
        <v>3.7859581516411465E-2</v>
      </c>
      <c r="AE669" s="2" cm="1">
        <f t="array" ref="AE669">[1]!table_weight[StandingTackle]*(('F+ , F-'!AE$2-[1]!tbl_gk[[#This Row],[StandingTackle]])/('F+ , F-'!AE$2-'F+ , F-'!AE$3))</f>
        <v>3.1383600467551613E-2</v>
      </c>
      <c r="AF669" s="2" cm="1">
        <f t="array" ref="AF669">[1]!table_weight[SlidingTackle]*(('F+ , F-'!AF$2-[1]!tbl_gk[[#This Row],[SlidingTackle]])/('F+ , F-'!AF$2-'F+ , F-'!AF$3))</f>
        <v>1.1955657320972042E-2</v>
      </c>
      <c r="AG669" s="2" cm="1">
        <f t="array" ref="AG669">[1]!table_weight[GKDiving]*(('F+ , F-'!AG$2-[1]!tbl_gk[[#This Row],[GKDiving]])/('F+ , F-'!AG$2-'F+ , F-'!AG$3))</f>
        <v>4.4411063786634182E-2</v>
      </c>
      <c r="AH669" s="2" cm="1">
        <f t="array" ref="AH669">[1]!table_weight[GKHandling]*(('F+ , F-'!AH$2-[1]!tbl_gk[[#This Row],[GKHandling]])/('F+ , F-'!AH$2-'F+ , F-'!AH$3))</f>
        <v>5.168913109614949E-2</v>
      </c>
      <c r="AI669" s="2" cm="1">
        <f t="array" ref="AI669">[1]!table_weight[GKKicking]*(('F+ , F-'!AI$2-[1]!tbl_gk[[#This Row],[GKKicking]])/('F+ , F-'!AI$2-'F+ , F-'!AI$3))</f>
        <v>2.9516276239732256E-2</v>
      </c>
      <c r="AJ669" s="2" cm="1">
        <f t="array" ref="AJ669">[1]!table_weight[GKPositioning]*(('F+ , F-'!AJ$2-[1]!tbl_gk[[#This Row],[GKPositioning]])/('F+ , F-'!AJ$2-'F+ , F-'!AJ$3))</f>
        <v>1.8290000234022125E-2</v>
      </c>
      <c r="AK669" s="2" cm="1">
        <f t="array" ref="AK669">[1]!table_weight[GKReflexes]*(('F+ , F-'!AK$2-[1]!tbl_gk[[#This Row],[GKReflexes]])/('F+ , F-'!AK$2-'F+ , F-'!AK$3))</f>
        <v>4.9193793732887098E-2</v>
      </c>
    </row>
    <row r="670" spans="1:37" x14ac:dyDescent="0.55000000000000004">
      <c r="A670" s="7">
        <f>[1]!tbl_gk[[#This Row],[ID]]</f>
        <v>223175</v>
      </c>
      <c r="B670" s="1" cm="1">
        <f t="array" ref="B670">[1]!table_weight[ValueEUR]*(('F+ , F-'!B$2-[1]!tbl_gk[[#This Row],[ValueEUR]])/('F+ , F-'!B$2-'F+ , F-'!B$3))</f>
        <v>4.2935264389290658E-4</v>
      </c>
      <c r="C670" s="1" cm="1">
        <f t="array" ref="C670">[1]!table_weight[WageEUR]*(('F+ , F-'!C$2-[1]!tbl_gk[[#This Row],[WageEUR]])/('F+ , F-'!C$2-'F+ , F-'!C$3))</f>
        <v>2.8949492128969444E-3</v>
      </c>
      <c r="D670" s="1" cm="1">
        <f t="array" ref="D670">[1]!table_weight[Crossing]*(('F+ , F-'!D$2-[1]!tbl_gk[[#This Row],[Crossing]])/('F+ , F-'!D$2-'F+ , F-'!D$3))</f>
        <v>3.6987814836757178E-2</v>
      </c>
      <c r="E670" s="1" cm="1">
        <f t="array" ref="E670">[1]!table_weight[Finishing]*(('F+ , F-'!E$2-[1]!tbl_gk[[#This Row],[Finishing]])/('F+ , F-'!E$2-'F+ , F-'!E$3))</f>
        <v>1.6970261636750646E-2</v>
      </c>
      <c r="F670" s="1" cm="1">
        <f t="array" ref="F670">[1]!table_weight[HeadingAccuracy]*(('F+ , F-'!F$2-[1]!tbl_gk[[#This Row],[HeadingAccuracy]])/('F+ , F-'!F$2-'F+ , F-'!F$3))</f>
        <v>1.210949849973455E-2</v>
      </c>
      <c r="G670" s="1" cm="1">
        <f t="array" ref="G670">[1]!table_weight[ShortPassing]*(('F+ , F-'!G$2-[1]!tbl_gk[[#This Row],[ShortPassing]])/('F+ , F-'!G$2-'F+ , F-'!G$3))</f>
        <v>4.5002898783658811E-2</v>
      </c>
      <c r="H670" s="1" cm="1">
        <f t="array" ref="H670">[1]!table_weight[Volleys]*(('F+ , F-'!H$2-[1]!tbl_gk[[#This Row],[Volleys]])/('F+ , F-'!H$2-'F+ , F-'!H$3))</f>
        <v>1.851827356780974E-3</v>
      </c>
      <c r="I670" s="1" cm="1">
        <f t="array" ref="I670">[1]!table_weight[Dribbling]*(('F+ , F-'!I$2-[1]!tbl_gk[[#This Row],[Dribbling]])/('F+ , F-'!I$2-'F+ , F-'!I$3))</f>
        <v>2.0535442652874894E-2</v>
      </c>
      <c r="J670" s="1" cm="1">
        <f t="array" ref="J670">[1]!table_weight[Curve]*(('F+ , F-'!J$2-[1]!tbl_gk[[#This Row],[Curve]])/('F+ , F-'!J$2-'F+ , F-'!J$3))</f>
        <v>9.9719433458404991E-3</v>
      </c>
      <c r="K670" s="1" cm="1">
        <f t="array" ref="K670">[1]!table_weight[FKAccuracy]*(('F+ , F-'!K$2-[1]!tbl_gk[[#This Row],[FKAccuracy]])/('F+ , F-'!K$2-'F+ , F-'!K$3))</f>
        <v>9.2789777912990392E-3</v>
      </c>
      <c r="L670" s="1" cm="1">
        <f t="array" ref="L670">[1]!table_weight[LongPassing]*(('F+ , F-'!L$2-[1]!tbl_gk[[#This Row],[LongPassing]])/('F+ , F-'!L$2-'F+ , F-'!L$3))</f>
        <v>2.8154053203941515E-2</v>
      </c>
      <c r="M670" s="1" cm="1">
        <f t="array" ref="M670">[1]!table_weight[BallControl]*(('F+ , F-'!M$2-[1]!tbl_gk[[#This Row],[BallControl]])/('F+ , F-'!M$2-'F+ , F-'!M$3))</f>
        <v>1.5646051545047536E-2</v>
      </c>
      <c r="N670" s="1" cm="1">
        <f t="array" ref="N670">[1]!table_weight[Acceleration]*(('F+ , F-'!N$2-[1]!tbl_gk[[#This Row],[Acceleration]])/('F+ , F-'!N$2-'F+ , F-'!N$3))</f>
        <v>7.666565257073309E-3</v>
      </c>
      <c r="O670" s="1" cm="1">
        <f t="array" ref="O670">[1]!table_weight[SprintSpeed]*(('F+ , F-'!O$2-[1]!tbl_gk[[#This Row],[SprintSpeed]])/('F+ , F-'!O$2-'F+ , F-'!O$3))</f>
        <v>8.1521143900212863E-3</v>
      </c>
      <c r="P670" s="1" cm="1">
        <f t="array" ref="P670">[1]!table_weight[Agility]*(('F+ , F-'!P$2-[1]!tbl_gk[[#This Row],[Agility]])/('F+ , F-'!P$2-'F+ , F-'!P$3))</f>
        <v>3.0422878004259103E-3</v>
      </c>
      <c r="Q670" s="1" cm="1">
        <f t="array" ref="Q670">[1]!table_weight[Reactions]*(('F+ , F-'!Q$2-[1]!tbl_gk[[#This Row],[Reactions]])/('F+ , F-'!Q$2-'F+ , F-'!Q$3))</f>
        <v>1.5469260002165645E-3</v>
      </c>
      <c r="R670" s="1" cm="1">
        <f t="array" ref="R670">[1]!table_weight[Balance]*(('F+ , F-'!R$2-[1]!tbl_gk[[#This Row],[Balance]])/('F+ , F-'!R$2-'F+ , F-'!R$3))</f>
        <v>2.4214127391145E-3</v>
      </c>
      <c r="S670" s="1" cm="1">
        <f t="array" ref="S670">[1]!table_weight[ShotPower]*(('F+ , F-'!S$2-[1]!tbl_gk[[#This Row],[ShotPower]])/('F+ , F-'!S$2-'F+ , F-'!S$3))</f>
        <v>5.9732723886410689E-3</v>
      </c>
      <c r="T670" s="1" cm="1">
        <f t="array" ref="T670">[1]!table_weight[Jumping]*(('F+ , F-'!T$2-[1]!tbl_gk[[#This Row],[Jumping]])/('F+ , F-'!T$2-'F+ , F-'!T$3))</f>
        <v>2.8337438786225251E-3</v>
      </c>
      <c r="U670" s="1" cm="1">
        <f t="array" ref="U670">[1]!table_weight[Stamina]*(('F+ , F-'!U$2-[1]!tbl_gk[[#This Row],[Stamina]])/('F+ , F-'!U$2-'F+ , F-'!U$3))</f>
        <v>1.88916258574835E-2</v>
      </c>
      <c r="V670" s="1" cm="1">
        <f t="array" ref="V670">[1]!table_weight[Strength]*(('F+ , F-'!V$2-[1]!tbl_gk[[#This Row],[Strength]])/('F+ , F-'!V$2-'F+ , F-'!V$3))</f>
        <v>2.662001825372675E-2</v>
      </c>
      <c r="W670" s="1" cm="1">
        <f t="array" ref="W670">[1]!table_weight[LongShots]*(('F+ , F-'!W$2-[1]!tbl_gk[[#This Row],[LongShots]])/('F+ , F-'!W$2-'F+ , F-'!W$3))</f>
        <v>9.0897623305407575E-3</v>
      </c>
      <c r="X670" s="1" cm="1">
        <f t="array" ref="X670">[1]!table_weight[Aggression]*(('F+ , F-'!X$2-[1]!tbl_gk[[#This Row],[Aggression]])/('F+ , F-'!X$2-'F+ , F-'!X$3))</f>
        <v>1.8253726802555489E-2</v>
      </c>
      <c r="Y670" s="1" cm="1">
        <f t="array" ref="Y670">[1]!table_weight[Interceptions]*(('F+ , F-'!Y$2-[1]!tbl_gk[[#This Row],[Interceptions]])/('F+ , F-'!Y$2-'F+ , F-'!Y$3))</f>
        <v>2.2161706253509151E-2</v>
      </c>
      <c r="Z670" s="1" cm="1">
        <f t="array" ref="Z670">[1]!table_weight[Positioning]*(('F+ , F-'!Z$2-[1]!tbl_gk[[#This Row],[Positioning]])/('F+ , F-'!Z$2-'F+ , F-'!Z$3))</f>
        <v>1.3310009126863251E-3</v>
      </c>
      <c r="AA670" s="1" cm="1">
        <f t="array" ref="AA670">[1]!table_weight[Vision]*(('F+ , F-'!AA$2-[1]!tbl_gk[[#This Row],[Vision]])/('F+ , F-'!AA$2-'F+ , F-'!AA$3))</f>
        <v>2.8394686137308535E-2</v>
      </c>
      <c r="AB670" s="1" cm="1">
        <f t="array" ref="AB670">[1]!table_weight[Penalties]*(('F+ , F-'!AB$2-[1]!tbl_gk[[#This Row],[Penalties]])/('F+ , F-'!AB$2-'F+ , F-'!AB$3))</f>
        <v>1.9965013690294879E-3</v>
      </c>
      <c r="AC670" s="1" cm="1">
        <f t="array" ref="AC670">[1]!table_weight[Composure]*(('F+ , F-'!AC$2-[1]!tbl_gk[[#This Row],[Composure]])/('F+ , F-'!AC$2-'F+ , F-'!AC$3))</f>
        <v>1.3877102247556784E-3</v>
      </c>
      <c r="AD670" s="1" cm="1">
        <f t="array" ref="AD670">[1]!table_weight[Marking]*(('F+ , F-'!AD$2-[1]!tbl_gk[[#This Row],[Marking]])/('F+ , F-'!AD$2-'F+ , F-'!AD$3))</f>
        <v>3.9437064079595283E-2</v>
      </c>
      <c r="AE670" s="1" cm="1">
        <f t="array" ref="AE670">[1]!table_weight[StandingTackle]*(('F+ , F-'!AE$2-[1]!tbl_gk[[#This Row],[StandingTackle]])/('F+ , F-'!AE$2-'F+ , F-'!AE$3))</f>
        <v>3.362528621523387E-2</v>
      </c>
      <c r="AF670" s="1" cm="1">
        <f t="array" ref="AF670">[1]!table_weight[SlidingTackle]*(('F+ , F-'!AF$2-[1]!tbl_gk[[#This Row],[SlidingTackle]])/('F+ , F-'!AF$2-'F+ , F-'!AF$3))</f>
        <v>1.0461200155850536E-2</v>
      </c>
      <c r="AG670" s="1" cm="1">
        <f t="array" ref="AG670">[1]!table_weight[GKDiving]*(('F+ , F-'!AG$2-[1]!tbl_gk[[#This Row],[GKDiving]])/('F+ , F-'!AG$2-'F+ , F-'!AG$3))</f>
        <v>3.2454238921001903E-2</v>
      </c>
      <c r="AH670" s="1" cm="1">
        <f t="array" ref="AH670">[1]!table_weight[GKHandling]*(('F+ , F-'!AH$2-[1]!tbl_gk[[#This Row],[GKHandling]])/('F+ , F-'!AH$2-'F+ , F-'!AH$3))</f>
        <v>3.9212444279837541E-2</v>
      </c>
      <c r="AI670" s="1" cm="1">
        <f t="array" ref="AI670">[1]!table_weight[GKKicking]*(('F+ , F-'!AI$2-[1]!tbl_gk[[#This Row],[GKKicking]])/('F+ , F-'!AI$2-'F+ , F-'!AI$3))</f>
        <v>2.7727411013081817E-2</v>
      </c>
      <c r="AJ670" s="1" cm="1">
        <f t="array" ref="AJ670">[1]!table_weight[GKPositioning]*(('F+ , F-'!AJ$2-[1]!tbl_gk[[#This Row],[GKPositioning]])/('F+ , F-'!AJ$2-'F+ , F-'!AJ$3))</f>
        <v>1.5767241581053557E-2</v>
      </c>
      <c r="AK670" s="1" cm="1">
        <f t="array" ref="AK670">[1]!table_weight[GKReflexes]*(('F+ , F-'!AK$2-[1]!tbl_gk[[#This Row],[GKReflexes]])/('F+ , F-'!AK$2-'F+ , F-'!AK$3))</f>
        <v>3.0973870128114096E-2</v>
      </c>
    </row>
    <row r="671" spans="1:37" x14ac:dyDescent="0.55000000000000004">
      <c r="A671" s="8">
        <f>[1]!tbl_gk[[#This Row],[ID]]</f>
        <v>223249</v>
      </c>
      <c r="B671" s="2" cm="1">
        <f t="array" ref="B671">[1]!table_weight[ValueEUR]*(('F+ , F-'!B$2-[1]!tbl_gk[[#This Row],[ValueEUR]])/('F+ , F-'!B$2-'F+ , F-'!B$3))</f>
        <v>7.3801737710132249E-4</v>
      </c>
      <c r="C671" s="2" cm="1">
        <f t="array" ref="C671">[1]!table_weight[WageEUR]*(('F+ , F-'!C$2-[1]!tbl_gk[[#This Row],[WageEUR]])/('F+ , F-'!C$2-'F+ , F-'!C$3))</f>
        <v>2.4254979891839262E-3</v>
      </c>
      <c r="D671" s="2" cm="1">
        <f t="array" ref="D671">[1]!table_weight[Crossing]*(('F+ , F-'!D$2-[1]!tbl_gk[[#This Row],[Crossing]])/('F+ , F-'!D$2-'F+ , F-'!D$3))</f>
        <v>3.2504443341392672E-2</v>
      </c>
      <c r="E671" s="2" cm="1">
        <f t="array" ref="E671">[1]!table_weight[Finishing]*(('F+ , F-'!E$2-[1]!tbl_gk[[#This Row],[Finishing]])/('F+ , F-'!E$2-'F+ , F-'!E$3))</f>
        <v>8.9842561606326941E-3</v>
      </c>
      <c r="F671" s="2" cm="1">
        <f t="array" ref="F671">[1]!table_weight[HeadingAccuracy]*(('F+ , F-'!F$2-[1]!tbl_gk[[#This Row],[HeadingAccuracy]])/('F+ , F-'!F$2-'F+ , F-'!F$3))</f>
        <v>7.0986715343271502E-3</v>
      </c>
      <c r="G671" s="2" cm="1">
        <f t="array" ref="G671">[1]!table_weight[ShortPassing]*(('F+ , F-'!G$2-[1]!tbl_gk[[#This Row],[ShortPassing]])/('F+ , F-'!G$2-'F+ , F-'!G$3))</f>
        <v>3.5158514674733445E-2</v>
      </c>
      <c r="H671" s="2" cm="1">
        <f t="array" ref="H671">[1]!table_weight[Volleys]*(('F+ , F-'!H$2-[1]!tbl_gk[[#This Row],[Volleys]])/('F+ , F-'!H$2-'F+ , F-'!H$3))</f>
        <v>1.3888705175857305E-3</v>
      </c>
      <c r="I671" s="2" cm="1">
        <f t="array" ref="I671">[1]!table_weight[Dribbling]*(('F+ , F-'!I$2-[1]!tbl_gk[[#This Row],[Dribbling]])/('F+ , F-'!I$2-'F+ , F-'!I$3))</f>
        <v>7.823025772523768E-3</v>
      </c>
      <c r="J671" s="2" cm="1">
        <f t="array" ref="J671">[1]!table_weight[Curve]*(('F+ , F-'!J$2-[1]!tbl_gk[[#This Row],[Curve]])/('F+ , F-'!J$2-'F+ , F-'!J$3))</f>
        <v>6.5916235675894819E-3</v>
      </c>
      <c r="K671" s="2" cm="1">
        <f t="array" ref="K671">[1]!table_weight[FKAccuracy]*(('F+ , F-'!K$2-[1]!tbl_gk[[#This Row],[FKAccuracy]])/('F+ , F-'!K$2-'F+ , F-'!K$3))</f>
        <v>8.2141770611499701E-3</v>
      </c>
      <c r="L671" s="2" cm="1">
        <f t="array" ref="L671">[1]!table_weight[LongPassing]*(('F+ , F-'!L$2-[1]!tbl_gk[[#This Row],[LongPassing]])/('F+ , F-'!L$2-'F+ , F-'!L$3))</f>
        <v>2.652978090371412E-2</v>
      </c>
      <c r="M671" s="2" cm="1">
        <f t="array" ref="M671">[1]!table_weight[BallControl]*(('F+ , F-'!M$2-[1]!tbl_gk[[#This Row],[BallControl]])/('F+ , F-'!M$2-'F+ , F-'!M$3))</f>
        <v>9.561475944195718E-3</v>
      </c>
      <c r="N671" s="2" cm="1">
        <f t="array" ref="N671">[1]!table_weight[Acceleration]*(('F+ , F-'!N$2-[1]!tbl_gk[[#This Row],[Acceleration]])/('F+ , F-'!N$2-'F+ , F-'!N$3))</f>
        <v>5.637180336083316E-3</v>
      </c>
      <c r="O671" s="2" cm="1">
        <f t="array" ref="O671">[1]!table_weight[SprintSpeed]*(('F+ , F-'!O$2-[1]!tbl_gk[[#This Row],[SprintSpeed]])/('F+ , F-'!O$2-'F+ , F-'!O$3))</f>
        <v>6.4654700334651587E-3</v>
      </c>
      <c r="P671" s="2" cm="1">
        <f t="array" ref="P671">[1]!table_weight[Agility]*(('F+ , F-'!P$2-[1]!tbl_gk[[#This Row],[Agility]])/('F+ , F-'!P$2-'F+ , F-'!P$3))</f>
        <v>3.3933210081673617E-3</v>
      </c>
      <c r="Q671" s="2" cm="1">
        <f t="array" ref="Q671">[1]!table_weight[Reactions]*(('F+ , F-'!Q$2-[1]!tbl_gk[[#This Row],[Reactions]])/('F+ , F-'!Q$2-'F+ , F-'!Q$3))</f>
        <v>8.2502720011550109E-4</v>
      </c>
      <c r="R671" s="2" cm="1">
        <f t="array" ref="R671">[1]!table_weight[Balance]*(('F+ , F-'!R$2-[1]!tbl_gk[[#This Row],[Balance]])/('F+ , F-'!R$2-'F+ , F-'!R$3))</f>
        <v>7.4505007357369231E-4</v>
      </c>
      <c r="S671" s="2" cm="1">
        <f t="array" ref="S671">[1]!table_weight[ShotPower]*(('F+ , F-'!S$2-[1]!tbl_gk[[#This Row],[ShotPower]])/('F+ , F-'!S$2-'F+ , F-'!S$3))</f>
        <v>3.8956124273746098E-3</v>
      </c>
      <c r="T671" s="2" cm="1">
        <f t="array" ref="T671">[1]!table_weight[Jumping]*(('F+ , F-'!T$2-[1]!tbl_gk[[#This Row],[Jumping]])/('F+ , F-'!T$2-'F+ , F-'!T$3))</f>
        <v>1.7174205324985003E-3</v>
      </c>
      <c r="U671" s="2" cm="1">
        <f t="array" ref="U671">[1]!table_weight[Stamina]*(('F+ , F-'!U$2-[1]!tbl_gk[[#This Row],[Stamina]])/('F+ , F-'!U$2-'F+ , F-'!U$3))</f>
        <v>1.1163233461240251E-2</v>
      </c>
      <c r="V671" s="2" cm="1">
        <f t="array" ref="V671">[1]!table_weight[Strength]*(('F+ , F-'!V$2-[1]!tbl_gk[[#This Row],[Strength]])/('F+ , F-'!V$2-'F+ , F-'!V$3))</f>
        <v>1.7746678835817833E-2</v>
      </c>
      <c r="W671" s="2" cm="1">
        <f t="array" ref="W671">[1]!table_weight[LongShots]*(('F+ , F-'!W$2-[1]!tbl_gk[[#This Row],[LongShots]])/('F+ , F-'!W$2-'F+ , F-'!W$3))</f>
        <v>7.5315173595909123E-3</v>
      </c>
      <c r="X671" s="2" cm="1">
        <f t="array" ref="X671">[1]!table_weight[Aggression]*(('F+ , F-'!X$2-[1]!tbl_gk[[#This Row],[Aggression]])/('F+ , F-'!X$2-'F+ , F-'!X$3))</f>
        <v>7.301490721022195E-3</v>
      </c>
      <c r="Y671" s="2" cm="1">
        <f t="array" ref="Y671">[1]!table_weight[Interceptions]*(('F+ , F-'!Y$2-[1]!tbl_gk[[#This Row],[Interceptions]])/('F+ , F-'!Y$2-'F+ , F-'!Y$3))</f>
        <v>2.1469152933086991E-2</v>
      </c>
      <c r="Z671" s="2" cm="1">
        <f t="array" ref="Z671">[1]!table_weight[Positioning]*(('F+ , F-'!Z$2-[1]!tbl_gk[[#This Row],[Positioning]])/('F+ , F-'!Z$2-'F+ , F-'!Z$3))</f>
        <v>4.4366697089544168E-4</v>
      </c>
      <c r="AA671" s="2" cm="1">
        <f t="array" ref="AA671">[1]!table_weight[Vision]*(('F+ , F-'!AA$2-[1]!tbl_gk[[#This Row],[Vision]])/('F+ , F-'!AA$2-'F+ , F-'!AA$3))</f>
        <v>1.4197343068654267E-2</v>
      </c>
      <c r="AB671" s="2" cm="1">
        <f t="array" ref="AB671">[1]!table_weight[Penalties]*(('F+ , F-'!AB$2-[1]!tbl_gk[[#This Row],[Penalties]])/('F+ , F-'!AB$2-'F+ , F-'!AB$3))</f>
        <v>1.8790601120277533E-3</v>
      </c>
      <c r="AC671" s="2" cm="1">
        <f t="array" ref="AC671">[1]!table_weight[Composure]*(('F+ , F-'!AC$2-[1]!tbl_gk[[#This Row],[Composure]])/('F+ , F-'!AC$2-'F+ , F-'!AC$3))</f>
        <v>1.3343367545727675E-3</v>
      </c>
      <c r="AD671" s="2" cm="1">
        <f t="array" ref="AD671">[1]!table_weight[Marking]*(('F+ , F-'!AD$2-[1]!tbl_gk[[#This Row],[Marking]])/('F+ , F-'!AD$2-'F+ , F-'!AD$3))</f>
        <v>4.7324476895514332E-3</v>
      </c>
      <c r="AE671" s="2" cm="1">
        <f t="array" ref="AE671">[1]!table_weight[StandingTackle]*(('F+ , F-'!AE$2-[1]!tbl_gk[[#This Row],[StandingTackle]])/('F+ , F-'!AE$2-'F+ , F-'!AE$3))</f>
        <v>8.9667429907290316E-3</v>
      </c>
      <c r="AF671" s="2" cm="1">
        <f t="array" ref="AF671">[1]!table_weight[SlidingTackle]*(('F+ , F-'!AF$2-[1]!tbl_gk[[#This Row],[SlidingTackle]])/('F+ , F-'!AF$2-'F+ , F-'!AF$3))</f>
        <v>7.4722858256075263E-4</v>
      </c>
      <c r="AG671" s="2" cm="1">
        <f t="array" ref="AG671">[1]!table_weight[GKDiving]*(('F+ , F-'!AG$2-[1]!tbl_gk[[#This Row],[GKDiving]])/('F+ , F-'!AG$2-'F+ , F-'!AG$3))</f>
        <v>2.0497414055369624E-2</v>
      </c>
      <c r="AH671" s="2" cm="1">
        <f t="array" ref="AH671">[1]!table_weight[GKHandling]*(('F+ , F-'!AH$2-[1]!tbl_gk[[#This Row],[GKHandling]])/('F+ , F-'!AH$2-'F+ , F-'!AH$3))</f>
        <v>3.0300525125329006E-2</v>
      </c>
      <c r="AI671" s="2" cm="1">
        <f t="array" ref="AI671">[1]!table_weight[GKKicking]*(('F+ , F-'!AI$2-[1]!tbl_gk[[#This Row],[GKKicking]])/('F+ , F-'!AI$2-'F+ , F-'!AI$3))</f>
        <v>1.78886522665044E-2</v>
      </c>
      <c r="AJ671" s="2" cm="1">
        <f t="array" ref="AJ671">[1]!table_weight[GKPositioning]*(('F+ , F-'!AJ$2-[1]!tbl_gk[[#This Row],[GKPositioning]])/('F+ , F-'!AJ$2-'F+ , F-'!AJ$3))</f>
        <v>7.5682759589057076E-3</v>
      </c>
      <c r="AK671" s="2" cm="1">
        <f t="array" ref="AK671">[1]!table_weight[GKReflexes]*(('F+ , F-'!AK$2-[1]!tbl_gk[[#This Row],[GKReflexes]])/('F+ , F-'!AK$2-'F+ , F-'!AK$3))</f>
        <v>1.45759388838184E-2</v>
      </c>
    </row>
    <row r="672" spans="1:37" x14ac:dyDescent="0.55000000000000004">
      <c r="A672" s="7">
        <f>[1]!tbl_gk[[#This Row],[ID]]</f>
        <v>223407</v>
      </c>
      <c r="B672" s="1" cm="1">
        <f t="array" ref="B672">[1]!table_weight[ValueEUR]*(('F+ , F-'!B$2-[1]!tbl_gk[[#This Row],[ValueEUR]])/('F+ , F-'!B$2-'F+ , F-'!B$3))</f>
        <v>9.568606729460893E-6</v>
      </c>
      <c r="C672" s="1" cm="1">
        <f t="array" ref="C672">[1]!table_weight[WageEUR]*(('F+ , F-'!C$2-[1]!tbl_gk[[#This Row],[WageEUR]])/('F+ , F-'!C$2-'F+ , F-'!C$3))</f>
        <v>3.9120935309418161E-4</v>
      </c>
      <c r="D672" s="1" cm="1">
        <f t="array" ref="D672">[1]!table_weight[Crossing]*(('F+ , F-'!D$2-[1]!tbl_gk[[#This Row],[Crossing]])/('F+ , F-'!D$2-'F+ , F-'!D$3))</f>
        <v>2.8021071846028162E-2</v>
      </c>
      <c r="E672" s="1" cm="1">
        <f t="array" ref="E672">[1]!table_weight[Finishing]*(('F+ , F-'!E$2-[1]!tbl_gk[[#This Row],[Finishing]])/('F+ , F-'!E$2-'F+ , F-'!E$3))</f>
        <v>8.9842561606326941E-3</v>
      </c>
      <c r="F672" s="1" cm="1">
        <f t="array" ref="F672">[1]!table_weight[HeadingAccuracy]*(('F+ , F-'!F$2-[1]!tbl_gk[[#This Row],[HeadingAccuracy]])/('F+ , F-'!F$2-'F+ , F-'!F$3))</f>
        <v>1.08567917583827E-2</v>
      </c>
      <c r="G672" s="1" cm="1">
        <f t="array" ref="G672">[1]!table_weight[ShortPassing]*(('F+ , F-'!G$2-[1]!tbl_gk[[#This Row],[ShortPassing]])/('F+ , F-'!G$2-'F+ , F-'!G$3))</f>
        <v>5.6253623479573515E-2</v>
      </c>
      <c r="H672" s="1" cm="1">
        <f t="array" ref="H672">[1]!table_weight[Volleys]*(('F+ , F-'!H$2-[1]!tbl_gk[[#This Row],[Volleys]])/('F+ , F-'!H$2-'F+ , F-'!H$3))</f>
        <v>8.1017446859167619E-4</v>
      </c>
      <c r="I672" s="1" cm="1">
        <f t="array" ref="I672">[1]!table_weight[Dribbling]*(('F+ , F-'!I$2-[1]!tbl_gk[[#This Row],[Dribbling]])/('F+ , F-'!I$2-'F+ , F-'!I$3))</f>
        <v>1.9557564431309422E-2</v>
      </c>
      <c r="J672" s="1" cm="1">
        <f t="array" ref="J672">[1]!table_weight[Curve]*(('F+ , F-'!J$2-[1]!tbl_gk[[#This Row],[Curve]])/('F+ , F-'!J$2-'F+ , F-'!J$3))</f>
        <v>8.7888314234526414E-3</v>
      </c>
      <c r="K672" s="1" cm="1">
        <f t="array" ref="K672">[1]!table_weight[FKAccuracy]*(('F+ , F-'!K$2-[1]!tbl_gk[[#This Row],[FKAccuracy]])/('F+ , F-'!K$2-'F+ , F-'!K$3))</f>
        <v>8.2141770611499701E-3</v>
      </c>
      <c r="L672" s="1" cm="1">
        <f t="array" ref="L672">[1]!table_weight[LongPassing]*(('F+ , F-'!L$2-[1]!tbl_gk[[#This Row],[LongPassing]])/('F+ , F-'!L$2-'F+ , F-'!L$3))</f>
        <v>2.3822660403335128E-2</v>
      </c>
      <c r="M672" s="1" cm="1">
        <f t="array" ref="M672">[1]!table_weight[BallControl]*(('F+ , F-'!M$2-[1]!tbl_gk[[#This Row],[BallControl]])/('F+ , F-'!M$2-'F+ , F-'!M$3))</f>
        <v>1.1734538658785654E-2</v>
      </c>
      <c r="N672" s="1" cm="1">
        <f t="array" ref="N672">[1]!table_weight[Acceleration]*(('F+ , F-'!N$2-[1]!tbl_gk[[#This Row],[Acceleration]])/('F+ , F-'!N$2-'F+ , F-'!N$3))</f>
        <v>4.2842570554233201E-3</v>
      </c>
      <c r="O672" s="1" cm="1">
        <f t="array" ref="O672">[1]!table_weight[SprintSpeed]*(('F+ , F-'!O$2-[1]!tbl_gk[[#This Row],[SprintSpeed]])/('F+ , F-'!O$2-'F+ , F-'!O$3))</f>
        <v>5.9032552479464486E-3</v>
      </c>
      <c r="P672" s="1" cm="1">
        <f t="array" ref="P672">[1]!table_weight[Agility]*(('F+ , F-'!P$2-[1]!tbl_gk[[#This Row],[Agility]])/('F+ , F-'!P$2-'F+ , F-'!P$3))</f>
        <v>4.3294095621445646E-3</v>
      </c>
      <c r="Q672" s="1" cm="1">
        <f t="array" ref="Q672">[1]!table_weight[Reactions]*(('F+ , F-'!Q$2-[1]!tbl_gk[[#This Row],[Reactions]])/('F+ , F-'!Q$2-'F+ , F-'!Q$3))</f>
        <v>1.6500544002310022E-3</v>
      </c>
      <c r="R672" s="1" cm="1">
        <f t="array" ref="R672">[1]!table_weight[Balance]*(('F+ , F-'!R$2-[1]!tbl_gk[[#This Row],[Balance]])/('F+ , F-'!R$2-'F+ , F-'!R$3))</f>
        <v>1.1175751103605386E-3</v>
      </c>
      <c r="S672" s="1" cm="1">
        <f t="array" ref="S672">[1]!table_weight[ShotPower]*(('F+ , F-'!S$2-[1]!tbl_gk[[#This Row],[ShotPower]])/('F+ , F-'!S$2-'F+ , F-'!S$3))</f>
        <v>7.0121023692742987E-3</v>
      </c>
      <c r="T672" s="1" cm="1">
        <f t="array" ref="T672">[1]!table_weight[Jumping]*(('F+ , F-'!T$2-[1]!tbl_gk[[#This Row],[Jumping]])/('F+ , F-'!T$2-'F+ , F-'!T$3))</f>
        <v>1.5456784792486503E-3</v>
      </c>
      <c r="U672" s="1" cm="1">
        <f t="array" ref="U672">[1]!table_weight[Stamina]*(('F+ , F-'!U$2-[1]!tbl_gk[[#This Row],[Stamina]])/('F+ , F-'!U$2-'F+ , F-'!U$3))</f>
        <v>8.5871026624924993E-3</v>
      </c>
      <c r="V672" s="1" cm="1">
        <f t="array" ref="V672">[1]!table_weight[Strength]*(('F+ , F-'!V$2-[1]!tbl_gk[[#This Row],[Strength]])/('F+ , F-'!V$2-'F+ , F-'!V$3))</f>
        <v>1.7746678835817833E-2</v>
      </c>
      <c r="W672" s="1" cm="1">
        <f t="array" ref="W672">[1]!table_weight[LongShots]*(('F+ , F-'!W$2-[1]!tbl_gk[[#This Row],[LongShots]])/('F+ , F-'!W$2-'F+ , F-'!W$3))</f>
        <v>7.5315173595909123E-3</v>
      </c>
      <c r="X672" s="1" cm="1">
        <f t="array" ref="X672">[1]!table_weight[Aggression]*(('F+ , F-'!X$2-[1]!tbl_gk[[#This Row],[Aggression]])/('F+ , F-'!X$2-'F+ , F-'!X$3))</f>
        <v>1.7645269242470306E-2</v>
      </c>
      <c r="Y672" s="1" cm="1">
        <f t="array" ref="Y672">[1]!table_weight[Interceptions]*(('F+ , F-'!Y$2-[1]!tbl_gk[[#This Row],[Interceptions]])/('F+ , F-'!Y$2-'F+ , F-'!Y$3))</f>
        <v>1.8006386330976187E-2</v>
      </c>
      <c r="Z672" s="1" cm="1">
        <f t="array" ref="Z672">[1]!table_weight[Positioning]*(('F+ , F-'!Z$2-[1]!tbl_gk[[#This Row],[Positioning]])/('F+ , F-'!Z$2-'F+ , F-'!Z$3))</f>
        <v>7.394449514924029E-4</v>
      </c>
      <c r="AA672" s="1" cm="1">
        <f t="array" ref="AA672">[1]!table_weight[Vision]*(('F+ , F-'!AA$2-[1]!tbl_gk[[#This Row],[Vision]])/('F+ , F-'!AA$2-'F+ , F-'!AA$3))</f>
        <v>1.5617077375519694E-2</v>
      </c>
      <c r="AB672" s="1" cm="1">
        <f t="array" ref="AB672">[1]!table_weight[Penalties]*(('F+ , F-'!AB$2-[1]!tbl_gk[[#This Row],[Penalties]])/('F+ , F-'!AB$2-'F+ , F-'!AB$3))</f>
        <v>2.1922367973657118E-3</v>
      </c>
      <c r="AC672" s="1" cm="1">
        <f t="array" ref="AC672">[1]!table_weight[Composure]*(('F+ , F-'!AC$2-[1]!tbl_gk[[#This Row],[Composure]])/('F+ , F-'!AC$2-'F+ , F-'!AC$3))</f>
        <v>1.0140959334753034E-3</v>
      </c>
      <c r="AD672" s="1" cm="1">
        <f t="array" ref="AD672">[1]!table_weight[Marking]*(('F+ , F-'!AD$2-[1]!tbl_gk[[#This Row],[Marking]])/('F+ , F-'!AD$2-'F+ , F-'!AD$3))</f>
        <v>2.366223844775717E-2</v>
      </c>
      <c r="AE672" s="1" cm="1">
        <f t="array" ref="AE672">[1]!table_weight[StandingTackle]*(('F+ , F-'!AE$2-[1]!tbl_gk[[#This Row],[StandingTackle]])/('F+ , F-'!AE$2-'F+ , F-'!AE$3))</f>
        <v>1.120842873841129E-2</v>
      </c>
      <c r="AF672" s="1" cm="1">
        <f t="array" ref="AF672">[1]!table_weight[SlidingTackle]*(('F+ , F-'!AF$2-[1]!tbl_gk[[#This Row],[SlidingTackle]])/('F+ , F-'!AF$2-'F+ , F-'!AF$3))</f>
        <v>8.9667429907290316E-3</v>
      </c>
      <c r="AG672" s="1" cm="1">
        <f t="array" ref="AG672">[1]!table_weight[GKDiving]*(('F+ , F-'!AG$2-[1]!tbl_gk[[#This Row],[GKDiving]])/('F+ , F-'!AG$2-'F+ , F-'!AG$3))</f>
        <v>4.9535417300476586E-2</v>
      </c>
      <c r="AH672" s="1" cm="1">
        <f t="array" ref="AH672">[1]!table_weight[GKHandling]*(('F+ , F-'!AH$2-[1]!tbl_gk[[#This Row],[GKHandling]])/('F+ , F-'!AH$2-'F+ , F-'!AH$3))</f>
        <v>6.0601050250658012E-2</v>
      </c>
      <c r="AI672" s="1" cm="1">
        <f t="array" ref="AI672">[1]!table_weight[GKKicking]*(('F+ , F-'!AI$2-[1]!tbl_gk[[#This Row],[GKKicking]])/('F+ , F-'!AI$2-'F+ , F-'!AI$3))</f>
        <v>3.2199574079707916E-2</v>
      </c>
      <c r="AJ672" s="1" cm="1">
        <f t="array" ref="AJ672">[1]!table_weight[GKPositioning]*(('F+ , F-'!AJ$2-[1]!tbl_gk[[#This Row],[GKPositioning]])/('F+ , F-'!AJ$2-'F+ , F-'!AJ$3))</f>
        <v>2.0182069223748555E-2</v>
      </c>
      <c r="AK672" s="1" cm="1">
        <f t="array" ref="AK672">[1]!table_weight[GKReflexes]*(('F+ , F-'!AK$2-[1]!tbl_gk[[#This Row],[GKReflexes]])/('F+ , F-'!AK$2-'F+ , F-'!AK$3))</f>
        <v>4.9193793732887098E-2</v>
      </c>
    </row>
    <row r="673" spans="1:37" x14ac:dyDescent="0.55000000000000004">
      <c r="A673" s="8">
        <f>[1]!tbl_gk[[#This Row],[ID]]</f>
        <v>223488</v>
      </c>
      <c r="B673" s="2" cm="1">
        <f t="array" ref="B673">[1]!table_weight[ValueEUR]*(('F+ , F-'!B$2-[1]!tbl_gk[[#This Row],[ValueEUR]])/('F+ , F-'!B$2-'F+ , F-'!B$3))</f>
        <v>1.4383776567512181E-4</v>
      </c>
      <c r="C673" s="2" cm="1">
        <f t="array" ref="C673">[1]!table_weight[WageEUR]*(('F+ , F-'!C$2-[1]!tbl_gk[[#This Row],[WageEUR]])/('F+ , F-'!C$2-'F+ , F-'!C$3))</f>
        <v>3.9120935309418157E-5</v>
      </c>
      <c r="D673" s="2" cm="1">
        <f t="array" ref="D673">[1]!table_weight[Crossing]*(('F+ , F-'!D$2-[1]!tbl_gk[[#This Row],[Crossing]])/('F+ , F-'!D$2-'F+ , F-'!D$3))</f>
        <v>3.3625286215233793E-2</v>
      </c>
      <c r="E673" s="2" cm="1">
        <f t="array" ref="E673">[1]!table_weight[Finishing]*(('F+ , F-'!E$2-[1]!tbl_gk[[#This Row],[Finishing]])/('F+ , F-'!E$2-'F+ , F-'!E$3))</f>
        <v>1.2977258898691668E-2</v>
      </c>
      <c r="F673" s="2" cm="1">
        <f t="array" ref="F673">[1]!table_weight[HeadingAccuracy]*(('F+ , F-'!F$2-[1]!tbl_gk[[#This Row],[HeadingAccuracy]])/('F+ , F-'!F$2-'F+ , F-'!F$3))</f>
        <v>1.08567917583827E-2</v>
      </c>
      <c r="G673" s="2" cm="1">
        <f t="array" ref="G673">[1]!table_weight[ShortPassing]*(('F+ , F-'!G$2-[1]!tbl_gk[[#This Row],[ShortPassing]])/('F+ , F-'!G$2-'F+ , F-'!G$3))</f>
        <v>5.0628261131616156E-2</v>
      </c>
      <c r="H673" s="2" cm="1">
        <f t="array" ref="H673">[1]!table_weight[Volleys]*(('F+ , F-'!H$2-[1]!tbl_gk[[#This Row],[Volleys]])/('F+ , F-'!H$2-'F+ , F-'!H$3))</f>
        <v>6.9443525879286526E-4</v>
      </c>
      <c r="I673" s="2" cm="1">
        <f t="array" ref="I673">[1]!table_weight[Dribbling]*(('F+ , F-'!I$2-[1]!tbl_gk[[#This Row],[Dribbling]])/('F+ , F-'!I$2-'F+ , F-'!I$3))</f>
        <v>1.7601807988178481E-2</v>
      </c>
      <c r="J673" s="2" cm="1">
        <f t="array" ref="J673">[1]!table_weight[Curve]*(('F+ , F-'!J$2-[1]!tbl_gk[[#This Row],[Curve]])/('F+ , F-'!J$2-'F+ , F-'!J$3))</f>
        <v>8.4507994456275402E-3</v>
      </c>
      <c r="K673" s="2" cm="1">
        <f t="array" ref="K673">[1]!table_weight[FKAccuracy]*(('F+ , F-'!K$2-[1]!tbl_gk[[#This Row],[FKAccuracy]])/('F+ , F-'!K$2-'F+ , F-'!K$3))</f>
        <v>9.2789777912990392E-3</v>
      </c>
      <c r="L673" s="2" cm="1">
        <f t="array" ref="L673">[1]!table_weight[LongPassing]*(('F+ , F-'!L$2-[1]!tbl_gk[[#This Row],[LongPassing]])/('F+ , F-'!L$2-'F+ , F-'!L$3))</f>
        <v>2.5988356803638323E-2</v>
      </c>
      <c r="M673" s="2" cm="1">
        <f t="array" ref="M673">[1]!table_weight[BallControl]*(('F+ , F-'!M$2-[1]!tbl_gk[[#This Row],[BallControl]])/('F+ , F-'!M$2-'F+ , F-'!M$3))</f>
        <v>9.9960884871137055E-3</v>
      </c>
      <c r="N673" s="2" cm="1">
        <f t="array" ref="N673">[1]!table_weight[Acceleration]*(('F+ , F-'!N$2-[1]!tbl_gk[[#This Row],[Acceleration]])/('F+ , F-'!N$2-'F+ , F-'!N$3))</f>
        <v>4.9607186957533181E-3</v>
      </c>
      <c r="O673" s="2" cm="1">
        <f t="array" ref="O673">[1]!table_weight[SprintSpeed]*(('F+ , F-'!O$2-[1]!tbl_gk[[#This Row],[SprintSpeed]])/('F+ , F-'!O$2-'F+ , F-'!O$3))</f>
        <v>5.3410404624277394E-3</v>
      </c>
      <c r="P673" s="2" cm="1">
        <f t="array" ref="P673">[1]!table_weight[Agility]*(('F+ , F-'!P$2-[1]!tbl_gk[[#This Row],[Agility]])/('F+ , F-'!P$2-'F+ , F-'!P$3))</f>
        <v>4.095387423650264E-3</v>
      </c>
      <c r="Q673" s="2" cm="1">
        <f t="array" ref="Q673">[1]!table_weight[Reactions]*(('F+ , F-'!Q$2-[1]!tbl_gk[[#This Row],[Reactions]])/('F+ , F-'!Q$2-'F+ , F-'!Q$3))</f>
        <v>1.8563112002598775E-3</v>
      </c>
      <c r="R673" s="2" cm="1">
        <f t="array" ref="R673">[1]!table_weight[Balance]*(('F+ , F-'!R$2-[1]!tbl_gk[[#This Row],[Balance]])/('F+ , F-'!R$2-'F+ , F-'!R$3))</f>
        <v>6.2087506131141027E-4</v>
      </c>
      <c r="S673" s="2" cm="1">
        <f t="array" ref="S673">[1]!table_weight[ShotPower]*(('F+ , F-'!S$2-[1]!tbl_gk[[#This Row],[ShotPower]])/('F+ , F-'!S$2-'F+ , F-'!S$3))</f>
        <v>6.7523948741159906E-3</v>
      </c>
      <c r="T673" s="2" cm="1">
        <f t="array" ref="T673">[1]!table_weight[Jumping]*(('F+ , F-'!T$2-[1]!tbl_gk[[#This Row],[Jumping]])/('F+ , F-'!T$2-'F+ , F-'!T$3))</f>
        <v>2.4902597721228252E-3</v>
      </c>
      <c r="U673" s="2" cm="1">
        <f t="array" ref="U673">[1]!table_weight[Stamina]*(('F+ , F-'!U$2-[1]!tbl_gk[[#This Row],[Stamina]])/('F+ , F-'!U$2-'F+ , F-'!U$3))</f>
        <v>1.288065399373875E-2</v>
      </c>
      <c r="V673" s="2" cm="1">
        <f t="array" ref="V673">[1]!table_weight[Strength]*(('F+ , F-'!V$2-[1]!tbl_gk[[#This Row],[Strength]])/('F+ , F-'!V$2-'F+ , F-'!V$3))</f>
        <v>2.0408680661190511E-2</v>
      </c>
      <c r="W673" s="2" cm="1">
        <f t="array" ref="W673">[1]!table_weight[LongShots]*(('F+ , F-'!W$2-[1]!tbl_gk[[#This Row],[LongShots]])/('F+ , F-'!W$2-'F+ , F-'!W$3))</f>
        <v>8.570347340224143E-3</v>
      </c>
      <c r="X673" s="2" cm="1">
        <f t="array" ref="X673">[1]!table_weight[Aggression]*(('F+ , F-'!X$2-[1]!tbl_gk[[#This Row],[Aggression]])/('F+ , F-'!X$2-'F+ , F-'!X$3))</f>
        <v>1.2169151201703659E-2</v>
      </c>
      <c r="Y673" s="2" cm="1">
        <f t="array" ref="Y673">[1]!table_weight[Interceptions]*(('F+ , F-'!Y$2-[1]!tbl_gk[[#This Row],[Interceptions]])/('F+ , F-'!Y$2-'F+ , F-'!Y$3))</f>
        <v>1.3158513088021059E-2</v>
      </c>
      <c r="Z673" s="2" cm="1">
        <f t="array" ref="Z673">[1]!table_weight[Positioning]*(('F+ , F-'!Z$2-[1]!tbl_gk[[#This Row],[Positioning]])/('F+ , F-'!Z$2-'F+ , F-'!Z$3))</f>
        <v>0</v>
      </c>
      <c r="AA673" s="2" cm="1">
        <f t="array" ref="AA673">[1]!table_weight[Vision]*(('F+ , F-'!AA$2-[1]!tbl_gk[[#This Row],[Vision]])/('F+ , F-'!AA$2-'F+ , F-'!AA$3))</f>
        <v>2.8394686137308535E-2</v>
      </c>
      <c r="AB673" s="2" cm="1">
        <f t="array" ref="AB673">[1]!table_weight[Penalties]*(('F+ , F-'!AB$2-[1]!tbl_gk[[#This Row],[Penalties]])/('F+ , F-'!AB$2-'F+ , F-'!AB$3))</f>
        <v>2.3096780543674466E-3</v>
      </c>
      <c r="AC673" s="2" cm="1">
        <f t="array" ref="AC673">[1]!table_weight[Composure]*(('F+ , F-'!AC$2-[1]!tbl_gk[[#This Row],[Composure]])/('F+ , F-'!AC$2-'F+ , F-'!AC$3))</f>
        <v>2.188312277499339E-3</v>
      </c>
      <c r="AD673" s="2" cm="1">
        <f t="array" ref="AD673">[1]!table_weight[Marking]*(('F+ , F-'!AD$2-[1]!tbl_gk[[#This Row],[Marking]])/('F+ , F-'!AD$2-'F+ , F-'!AD$3))</f>
        <v>3.4704616390043845E-2</v>
      </c>
      <c r="AE673" s="2" cm="1">
        <f t="array" ref="AE673">[1]!table_weight[StandingTackle]*(('F+ , F-'!AE$2-[1]!tbl_gk[[#This Row],[StandingTackle]])/('F+ , F-'!AE$2-'F+ , F-'!AE$3))</f>
        <v>1.3450114486093548E-2</v>
      </c>
      <c r="AF673" s="2" cm="1">
        <f t="array" ref="AF673">[1]!table_weight[SlidingTackle]*(('F+ , F-'!AF$2-[1]!tbl_gk[[#This Row],[SlidingTackle]])/('F+ , F-'!AF$2-'F+ , F-'!AF$3))</f>
        <v>7.4722858256075263E-3</v>
      </c>
      <c r="AG673" s="2" cm="1">
        <f t="array" ref="AG673">[1]!table_weight[GKDiving]*(('F+ , F-'!AG$2-[1]!tbl_gk[[#This Row],[GKDiving]])/('F+ , F-'!AG$2-'F+ , F-'!AG$3))</f>
        <v>4.6119181624581652E-2</v>
      </c>
      <c r="AH673" s="2" cm="1">
        <f t="array" ref="AH673">[1]!table_weight[GKHandling]*(('F+ , F-'!AH$2-[1]!tbl_gk[[#This Row],[GKHandling]])/('F+ , F-'!AH$2-'F+ , F-'!AH$3))</f>
        <v>5.168913109614949E-2</v>
      </c>
      <c r="AI673" s="2" cm="1">
        <f t="array" ref="AI673">[1]!table_weight[GKKicking]*(('F+ , F-'!AI$2-[1]!tbl_gk[[#This Row],[GKKicking]])/('F+ , F-'!AI$2-'F+ , F-'!AI$3))</f>
        <v>3.1305141466382698E-2</v>
      </c>
      <c r="AJ673" s="2" cm="1">
        <f t="array" ref="AJ673">[1]!table_weight[GKPositioning]*(('F+ , F-'!AJ$2-[1]!tbl_gk[[#This Row],[GKPositioning]])/('F+ , F-'!AJ$2-'F+ , F-'!AJ$3))</f>
        <v>1.9551379560506409E-2</v>
      </c>
      <c r="AK673" s="2" cm="1">
        <f t="array" ref="AK673">[1]!table_weight[GKReflexes]*(('F+ , F-'!AK$2-[1]!tbl_gk[[#This Row],[GKReflexes]])/('F+ , F-'!AK$2-'F+ , F-'!AK$3))</f>
        <v>4.9193793732887098E-2</v>
      </c>
    </row>
    <row r="674" spans="1:37" x14ac:dyDescent="0.55000000000000004">
      <c r="A674" s="7">
        <f>[1]!tbl_gk[[#This Row],[ID]]</f>
        <v>223550</v>
      </c>
      <c r="B674" s="1" cm="1">
        <f t="array" ref="B674">[1]!table_weight[ValueEUR]*(('F+ , F-'!B$2-[1]!tbl_gk[[#This Row],[ValueEUR]])/('F+ , F-'!B$2-'F+ , F-'!B$3))</f>
        <v>4.6271930155273632E-3</v>
      </c>
      <c r="C674" s="1" cm="1">
        <f t="array" ref="C674">[1]!table_weight[WageEUR]*(('F+ , F-'!C$2-[1]!tbl_gk[[#This Row],[WageEUR]])/('F+ , F-'!C$2-'F+ , F-'!C$3))</f>
        <v>3.5208841778476348E-3</v>
      </c>
      <c r="D674" s="1" cm="1">
        <f t="array" ref="D674">[1]!table_weight[Crossing]*(('F+ , F-'!D$2-[1]!tbl_gk[[#This Row],[Crossing]])/('F+ , F-'!D$2-'F+ , F-'!D$3))</f>
        <v>2.2416857476822528E-2</v>
      </c>
      <c r="E674" s="1" cm="1">
        <f t="array" ref="E674">[1]!table_weight[Finishing]*(('F+ , F-'!E$2-[1]!tbl_gk[[#This Row],[Finishing]])/('F+ , F-'!E$2-'F+ , F-'!E$3))</f>
        <v>9.9825068451474385E-3</v>
      </c>
      <c r="F674" s="1" cm="1">
        <f t="array" ref="F674">[1]!table_weight[HeadingAccuracy]*(('F+ , F-'!F$2-[1]!tbl_gk[[#This Row],[HeadingAccuracy]])/('F+ , F-'!F$2-'F+ , F-'!F$3))</f>
        <v>6.26353370675925E-3</v>
      </c>
      <c r="G674" s="1" cm="1">
        <f t="array" ref="G674">[1]!table_weight[ShortPassing]*(('F+ , F-'!G$2-[1]!tbl_gk[[#This Row],[ShortPassing]])/('F+ , F-'!G$2-'F+ , F-'!G$3))</f>
        <v>2.5314130565808078E-2</v>
      </c>
      <c r="H674" s="1" cm="1">
        <f t="array" ref="H674">[1]!table_weight[Volleys]*(('F+ , F-'!H$2-[1]!tbl_gk[[#This Row],[Volleys]])/('F+ , F-'!H$2-'F+ , F-'!H$3))</f>
        <v>1.2731313077869197E-3</v>
      </c>
      <c r="I674" s="1" cm="1">
        <f t="array" ref="I674">[1]!table_weight[Dribbling]*(('F+ , F-'!I$2-[1]!tbl_gk[[#This Row],[Dribbling]])/('F+ , F-'!I$2-'F+ , F-'!I$3))</f>
        <v>3.911512886261884E-3</v>
      </c>
      <c r="J674" s="1" cm="1">
        <f t="array" ref="J674">[1]!table_weight[Curve]*(('F+ , F-'!J$2-[1]!tbl_gk[[#This Row],[Curve]])/('F+ , F-'!J$2-'F+ , F-'!J$3))</f>
        <v>8.112767467802439E-3</v>
      </c>
      <c r="K674" s="1" cm="1">
        <f t="array" ref="K674">[1]!table_weight[FKAccuracy]*(('F+ , F-'!K$2-[1]!tbl_gk[[#This Row],[FKAccuracy]])/('F+ , F-'!K$2-'F+ , F-'!K$3))</f>
        <v>8.8226346212351529E-3</v>
      </c>
      <c r="L674" s="1" cm="1">
        <f t="array" ref="L674">[1]!table_weight[LongPassing]*(('F+ , F-'!L$2-[1]!tbl_gk[[#This Row],[LongPassing]])/('F+ , F-'!L$2-'F+ , F-'!L$3))</f>
        <v>1.7866995302501344E-2</v>
      </c>
      <c r="M674" s="1" cm="1">
        <f t="array" ref="M674">[1]!table_weight[BallControl]*(('F+ , F-'!M$2-[1]!tbl_gk[[#This Row],[BallControl]])/('F+ , F-'!M$2-'F+ , F-'!M$3))</f>
        <v>6.9538006866877939E-3</v>
      </c>
      <c r="N674" s="1" cm="1">
        <f t="array" ref="N674">[1]!table_weight[Acceleration]*(('F+ , F-'!N$2-[1]!tbl_gk[[#This Row],[Acceleration]])/('F+ , F-'!N$2-'F+ , F-'!N$3))</f>
        <v>2.9313337747633242E-3</v>
      </c>
      <c r="O674" s="1" cm="1">
        <f t="array" ref="O674">[1]!table_weight[SprintSpeed]*(('F+ , F-'!O$2-[1]!tbl_gk[[#This Row],[SprintSpeed]])/('F+ , F-'!O$2-'F+ , F-'!O$3))</f>
        <v>3.9355034986309663E-3</v>
      </c>
      <c r="P674" s="1" cm="1">
        <f t="array" ref="P674">[1]!table_weight[Agility]*(('F+ , F-'!P$2-[1]!tbl_gk[[#This Row],[Agility]])/('F+ , F-'!P$2-'F+ , F-'!P$3))</f>
        <v>4.4464206313917145E-3</v>
      </c>
      <c r="Q674" s="1" cm="1">
        <f t="array" ref="Q674">[1]!table_weight[Reactions]*(('F+ , F-'!Q$2-[1]!tbl_gk[[#This Row],[Reactions]])/('F+ , F-'!Q$2-'F+ , F-'!Q$3))</f>
        <v>7.7346300010828226E-4</v>
      </c>
      <c r="R674" s="1" cm="1">
        <f t="array" ref="R674">[1]!table_weight[Balance]*(('F+ , F-'!R$2-[1]!tbl_gk[[#This Row],[Balance]])/('F+ , F-'!R$2-'F+ , F-'!R$3))</f>
        <v>1.1175751103605386E-3</v>
      </c>
      <c r="S674" s="1" cm="1">
        <f t="array" ref="S674">[1]!table_weight[ShotPower]*(('F+ , F-'!S$2-[1]!tbl_gk[[#This Row],[ShotPower]])/('F+ , F-'!S$2-'F+ , F-'!S$3))</f>
        <v>3.8956124273746098E-3</v>
      </c>
      <c r="T674" s="1" cm="1">
        <f t="array" ref="T674">[1]!table_weight[Jumping]*(('F+ , F-'!T$2-[1]!tbl_gk[[#This Row],[Jumping]])/('F+ , F-'!T$2-'F+ , F-'!T$3))</f>
        <v>7.7283923962432515E-4</v>
      </c>
      <c r="U674" s="1" cm="1">
        <f t="array" ref="U674">[1]!table_weight[Stamina]*(('F+ , F-'!U$2-[1]!tbl_gk[[#This Row],[Stamina]])/('F+ , F-'!U$2-'F+ , F-'!U$3))</f>
        <v>8.5871026624924993E-3</v>
      </c>
      <c r="V674" s="1" cm="1">
        <f t="array" ref="V674">[1]!table_weight[Strength]*(('F+ , F-'!V$2-[1]!tbl_gk[[#This Row],[Strength]])/('F+ , F-'!V$2-'F+ , F-'!V$3))</f>
        <v>1.1535341243281592E-2</v>
      </c>
      <c r="W674" s="1" cm="1">
        <f t="array" ref="W674">[1]!table_weight[LongShots]*(('F+ , F-'!W$2-[1]!tbl_gk[[#This Row],[LongShots]])/('F+ , F-'!W$2-'F+ , F-'!W$3))</f>
        <v>7.0121023692742987E-3</v>
      </c>
      <c r="X674" s="1" cm="1">
        <f t="array" ref="X674">[1]!table_weight[Aggression]*(('F+ , F-'!X$2-[1]!tbl_gk[[#This Row],[Aggression]])/('F+ , F-'!X$2-'F+ , F-'!X$3))</f>
        <v>1.3994523881959207E-2</v>
      </c>
      <c r="Y674" s="1" cm="1">
        <f t="array" ref="Y674">[1]!table_weight[Interceptions]*(('F+ , F-'!Y$2-[1]!tbl_gk[[#This Row],[Interceptions]])/('F+ , F-'!Y$2-'F+ , F-'!Y$3))</f>
        <v>1.3158513088021059E-2</v>
      </c>
      <c r="Z674" s="1" cm="1">
        <f t="array" ref="Z674">[1]!table_weight[Positioning]*(('F+ , F-'!Z$2-[1]!tbl_gk[[#This Row],[Positioning]])/('F+ , F-'!Z$2-'F+ , F-'!Z$3))</f>
        <v>7.394449514924029E-4</v>
      </c>
      <c r="AA674" s="1" cm="1">
        <f t="array" ref="AA674">[1]!table_weight[Vision]*(('F+ , F-'!AA$2-[1]!tbl_gk[[#This Row],[Vision]])/('F+ , F-'!AA$2-'F+ , F-'!AA$3))</f>
        <v>1.5617077375519694E-2</v>
      </c>
      <c r="AB674" s="1" cm="1">
        <f t="array" ref="AB674">[1]!table_weight[Penalties]*(('F+ , F-'!AB$2-[1]!tbl_gk[[#This Row],[Penalties]])/('F+ , F-'!AB$2-'F+ , F-'!AB$3))</f>
        <v>1.8399130263605083E-3</v>
      </c>
      <c r="AC674" s="1" cm="1">
        <f t="array" ref="AC674">[1]!table_weight[Composure]*(('F+ , F-'!AC$2-[1]!tbl_gk[[#This Row],[Composure]])/('F+ , F-'!AC$2-'F+ , F-'!AC$3))</f>
        <v>8.0060205274366054E-4</v>
      </c>
      <c r="AD674" s="1" cm="1">
        <f t="array" ref="AD674">[1]!table_weight[Marking]*(('F+ , F-'!AD$2-[1]!tbl_gk[[#This Row],[Marking]])/('F+ , F-'!AD$2-'F+ , F-'!AD$3))</f>
        <v>1.5774825631838112E-2</v>
      </c>
      <c r="AE674" s="1" cm="1">
        <f t="array" ref="AE674">[1]!table_weight[StandingTackle]*(('F+ , F-'!AE$2-[1]!tbl_gk[[#This Row],[StandingTackle]])/('F+ , F-'!AE$2-'F+ , F-'!AE$3))</f>
        <v>8.9667429907290316E-3</v>
      </c>
      <c r="AF674" s="1" cm="1">
        <f t="array" ref="AF674">[1]!table_weight[SlidingTackle]*(('F+ , F-'!AF$2-[1]!tbl_gk[[#This Row],[SlidingTackle]])/('F+ , F-'!AF$2-'F+ , F-'!AF$3))</f>
        <v>7.4722858256075263E-4</v>
      </c>
      <c r="AG674" s="1" cm="1">
        <f t="array" ref="AG674">[1]!table_weight[GKDiving]*(('F+ , F-'!AG$2-[1]!tbl_gk[[#This Row],[GKDiving]])/('F+ , F-'!AG$2-'F+ , F-'!AG$3))</f>
        <v>1.7081178379474687E-2</v>
      </c>
      <c r="AH674" s="1" cm="1">
        <f t="array" ref="AH674">[1]!table_weight[GKHandling]*(('F+ , F-'!AH$2-[1]!tbl_gk[[#This Row],[GKHandling]])/('F+ , F-'!AH$2-'F+ , F-'!AH$3))</f>
        <v>2.6735757463525599E-2</v>
      </c>
      <c r="AI674" s="1" cm="1">
        <f t="array" ref="AI674">[1]!table_weight[GKKicking]*(('F+ , F-'!AI$2-[1]!tbl_gk[[#This Row],[GKKicking]])/('F+ , F-'!AI$2-'F+ , F-'!AI$3))</f>
        <v>1.78886522665044E-2</v>
      </c>
      <c r="AJ674" s="1" cm="1">
        <f t="array" ref="AJ674">[1]!table_weight[GKPositioning]*(('F+ , F-'!AJ$2-[1]!tbl_gk[[#This Row],[GKPositioning]])/('F+ , F-'!AJ$2-'F+ , F-'!AJ$3))</f>
        <v>9.4603449486321337E-3</v>
      </c>
      <c r="AK674" s="1" cm="1">
        <f t="array" ref="AK674">[1]!table_weight[GKReflexes]*(('F+ , F-'!AK$2-[1]!tbl_gk[[#This Row],[GKReflexes]])/('F+ , F-'!AK$2-'F+ , F-'!AK$3))</f>
        <v>1.45759388838184E-2</v>
      </c>
    </row>
    <row r="675" spans="1:37" x14ac:dyDescent="0.55000000000000004">
      <c r="A675" s="8">
        <f>[1]!tbl_gk[[#This Row],[ID]]</f>
        <v>223558</v>
      </c>
      <c r="B675" s="2" cm="1">
        <f t="array" ref="B675">[1]!table_weight[ValueEUR]*(('F+ , F-'!B$2-[1]!tbl_gk[[#This Row],[ValueEUR]])/('F+ , F-'!B$2-'F+ , F-'!B$3))</f>
        <v>1.4383776567512181E-4</v>
      </c>
      <c r="C675" s="2" cm="1">
        <f t="array" ref="C675">[1]!table_weight[WageEUR]*(('F+ , F-'!C$2-[1]!tbl_gk[[#This Row],[WageEUR]])/('F+ , F-'!C$2-'F+ , F-'!C$3))</f>
        <v>2.3472561185650898E-4</v>
      </c>
      <c r="D675" s="2" cm="1">
        <f t="array" ref="D675">[1]!table_weight[Crossing]*(('F+ , F-'!D$2-[1]!tbl_gk[[#This Row],[Crossing]])/('F+ , F-'!D$2-'F+ , F-'!D$3))</f>
        <v>3.3625286215233793E-2</v>
      </c>
      <c r="E675" s="2" cm="1">
        <f t="array" ref="E675">[1]!table_weight[Finishing]*(('F+ , F-'!E$2-[1]!tbl_gk[[#This Row],[Finishing]])/('F+ , F-'!E$2-'F+ , F-'!E$3))</f>
        <v>1.4973760267721157E-2</v>
      </c>
      <c r="F675" s="2" cm="1">
        <f t="array" ref="F675">[1]!table_weight[HeadingAccuracy]*(('F+ , F-'!F$2-[1]!tbl_gk[[#This Row],[HeadingAccuracy]])/('F+ , F-'!F$2-'F+ , F-'!F$3))</f>
        <v>1.1274360672166649E-2</v>
      </c>
      <c r="G675" s="2" cm="1">
        <f t="array" ref="G675">[1]!table_weight[ShortPassing]*(('F+ , F-'!G$2-[1]!tbl_gk[[#This Row],[ShortPassing]])/('F+ , F-'!G$2-'F+ , F-'!G$3))</f>
        <v>4.9221920544626818E-2</v>
      </c>
      <c r="H675" s="2" cm="1">
        <f t="array" ref="H675">[1]!table_weight[Volleys]*(('F+ , F-'!H$2-[1]!tbl_gk[[#This Row],[Volleys]])/('F+ , F-'!H$2-'F+ , F-'!H$3))</f>
        <v>1.2731313077869197E-3</v>
      </c>
      <c r="I675" s="2" cm="1">
        <f t="array" ref="I675">[1]!table_weight[Dribbling]*(('F+ , F-'!I$2-[1]!tbl_gk[[#This Row],[Dribbling]])/('F+ , F-'!I$2-'F+ , F-'!I$3))</f>
        <v>1.3690295101916595E-2</v>
      </c>
      <c r="J675" s="2" cm="1">
        <f t="array" ref="J675">[1]!table_weight[Curve]*(('F+ , F-'!J$2-[1]!tbl_gk[[#This Row],[Curve]])/('F+ , F-'!J$2-'F+ , F-'!J$3))</f>
        <v>9.4648953791028455E-3</v>
      </c>
      <c r="K675" s="2" cm="1">
        <f t="array" ref="K675">[1]!table_weight[FKAccuracy]*(('F+ , F-'!K$2-[1]!tbl_gk[[#This Row],[FKAccuracy]])/('F+ , F-'!K$2-'F+ , F-'!K$3))</f>
        <v>8.3662914511712649E-3</v>
      </c>
      <c r="L675" s="2" cm="1">
        <f t="array" ref="L675">[1]!table_weight[LongPassing]*(('F+ , F-'!L$2-[1]!tbl_gk[[#This Row],[LongPassing]])/('F+ , F-'!L$2-'F+ , F-'!L$3))</f>
        <v>2.2198388103107734E-2</v>
      </c>
      <c r="M675" s="2" cm="1">
        <f t="array" ref="M675">[1]!table_weight[BallControl]*(('F+ , F-'!M$2-[1]!tbl_gk[[#This Row],[BallControl]])/('F+ , F-'!M$2-'F+ , F-'!M$3))</f>
        <v>1.2603763744621627E-2</v>
      </c>
      <c r="N675" s="2" cm="1">
        <f t="array" ref="N675">[1]!table_weight[Acceleration]*(('F+ , F-'!N$2-[1]!tbl_gk[[#This Row],[Acceleration]])/('F+ , F-'!N$2-'F+ , F-'!N$3))</f>
        <v>3.3823082016499898E-3</v>
      </c>
      <c r="O675" s="2" cm="1">
        <f t="array" ref="O675">[1]!table_weight[SprintSpeed]*(('F+ , F-'!O$2-[1]!tbl_gk[[#This Row],[SprintSpeed]])/('F+ , F-'!O$2-'F+ , F-'!O$3))</f>
        <v>1.4055369637967737E-3</v>
      </c>
      <c r="P675" s="2" cm="1">
        <f t="array" ref="P675">[1]!table_weight[Agility]*(('F+ , F-'!P$2-[1]!tbl_gk[[#This Row],[Agility]])/('F+ , F-'!P$2-'F+ , F-'!P$3))</f>
        <v>2.92527673117876E-3</v>
      </c>
      <c r="Q675" s="2" cm="1">
        <f t="array" ref="Q675">[1]!table_weight[Reactions]*(('F+ , F-'!Q$2-[1]!tbl_gk[[#This Row],[Reactions]])/('F+ , F-'!Q$2-'F+ , F-'!Q$3))</f>
        <v>1.9594396002743149E-3</v>
      </c>
      <c r="R675" s="2" cm="1">
        <f t="array" ref="R675">[1]!table_weight[Balance]*(('F+ , F-'!R$2-[1]!tbl_gk[[#This Row],[Balance]])/('F+ , F-'!R$2-'F+ , F-'!R$3))</f>
        <v>0</v>
      </c>
      <c r="S675" s="2" cm="1">
        <f t="array" ref="S675">[1]!table_weight[ShotPower]*(('F+ , F-'!S$2-[1]!tbl_gk[[#This Row],[ShotPower]])/('F+ , F-'!S$2-'F+ , F-'!S$3))</f>
        <v>5.9732723886410689E-3</v>
      </c>
      <c r="T675" s="2" cm="1">
        <f t="array" ref="T675">[1]!table_weight[Jumping]*(('F+ , F-'!T$2-[1]!tbl_gk[[#This Row],[Jumping]])/('F+ , F-'!T$2-'F+ , F-'!T$3))</f>
        <v>8.5871026624925007E-5</v>
      </c>
      <c r="U675" s="2" cm="1">
        <f t="array" ref="U675">[1]!table_weight[Stamina]*(('F+ , F-'!U$2-[1]!tbl_gk[[#This Row],[Stamina]])/('F+ , F-'!U$2-'F+ , F-'!U$3))</f>
        <v>8.5871026624925002E-4</v>
      </c>
      <c r="V675" s="2" cm="1">
        <f t="array" ref="V675">[1]!table_weight[Strength]*(('F+ , F-'!V$2-[1]!tbl_gk[[#This Row],[Strength]])/('F+ , F-'!V$2-'F+ , F-'!V$3))</f>
        <v>3.5493357671635667E-2</v>
      </c>
      <c r="W675" s="2" cm="1">
        <f t="array" ref="W675">[1]!table_weight[LongShots]*(('F+ , F-'!W$2-[1]!tbl_gk[[#This Row],[LongShots]])/('F+ , F-'!W$2-'F+ , F-'!W$3))</f>
        <v>7.7912248547492196E-3</v>
      </c>
      <c r="X675" s="2" cm="1">
        <f t="array" ref="X675">[1]!table_weight[Aggression]*(('F+ , F-'!X$2-[1]!tbl_gk[[#This Row],[Aggression]])/('F+ , F-'!X$2-'F+ , F-'!X$3))</f>
        <v>1.460298144204439E-2</v>
      </c>
      <c r="Y675" s="2" cm="1">
        <f t="array" ref="Y675">[1]!table_weight[Interceptions]*(('F+ , F-'!Y$2-[1]!tbl_gk[[#This Row],[Interceptions]])/('F+ , F-'!Y$2-'F+ , F-'!Y$3))</f>
        <v>1.7313833010554024E-2</v>
      </c>
      <c r="Z675" s="2" cm="1">
        <f t="array" ref="Z675">[1]!table_weight[Positioning]*(('F+ , F-'!Z$2-[1]!tbl_gk[[#This Row],[Positioning]])/('F+ , F-'!Z$2-'F+ , F-'!Z$3))</f>
        <v>1.0352229320893639E-3</v>
      </c>
      <c r="AA675" s="2" cm="1">
        <f t="array" ref="AA675">[1]!table_weight[Vision]*(('F+ , F-'!AA$2-[1]!tbl_gk[[#This Row],[Vision]])/('F+ , F-'!AA$2-'F+ , F-'!AA$3))</f>
        <v>3.6913091978501102E-2</v>
      </c>
      <c r="AB675" s="2" cm="1">
        <f t="array" ref="AB675">[1]!table_weight[Penalties]*(('F+ , F-'!AB$2-[1]!tbl_gk[[#This Row],[Penalties]])/('F+ , F-'!AB$2-'F+ , F-'!AB$3))</f>
        <v>1.9965013690294879E-3</v>
      </c>
      <c r="AC675" s="2" cm="1">
        <f t="array" ref="AC675">[1]!table_weight[Composure]*(('F+ , F-'!AC$2-[1]!tbl_gk[[#This Row],[Composure]])/('F+ , F-'!AC$2-'F+ , F-'!AC$3))</f>
        <v>2.0281918669506067E-3</v>
      </c>
      <c r="AD675" s="2" cm="1">
        <f t="array" ref="AD675">[1]!table_weight[Marking]*(('F+ , F-'!AD$2-[1]!tbl_gk[[#This Row],[Marking]])/('F+ , F-'!AD$2-'F+ , F-'!AD$3))</f>
        <v>2.366223844775717E-2</v>
      </c>
      <c r="AE675" s="2" cm="1">
        <f t="array" ref="AE675">[1]!table_weight[StandingTackle]*(('F+ , F-'!AE$2-[1]!tbl_gk[[#This Row],[StandingTackle]])/('F+ , F-'!AE$2-'F+ , F-'!AE$3))</f>
        <v>2.9141914719869356E-2</v>
      </c>
      <c r="AF675" s="2" cm="1">
        <f t="array" ref="AF675">[1]!table_weight[SlidingTackle]*(('F+ , F-'!AF$2-[1]!tbl_gk[[#This Row],[SlidingTackle]])/('F+ , F-'!AF$2-'F+ , F-'!AF$3))</f>
        <v>5.230600077925268E-3</v>
      </c>
      <c r="AG675" s="2" cm="1">
        <f t="array" ref="AG675">[1]!table_weight[GKDiving]*(('F+ , F-'!AG$2-[1]!tbl_gk[[#This Row],[GKDiving]])/('F+ , F-'!AG$2-'F+ , F-'!AG$3))</f>
        <v>3.7578592434844307E-2</v>
      </c>
      <c r="AH675" s="2" cm="1">
        <f t="array" ref="AH675">[1]!table_weight[GKHandling]*(('F+ , F-'!AH$2-[1]!tbl_gk[[#This Row],[GKHandling]])/('F+ , F-'!AH$2-'F+ , F-'!AH$3))</f>
        <v>5.168913109614949E-2</v>
      </c>
      <c r="AI675" s="2" cm="1">
        <f t="array" ref="AI675">[1]!table_weight[GKKicking]*(('F+ , F-'!AI$2-[1]!tbl_gk[[#This Row],[GKKicking]])/('F+ , F-'!AI$2-'F+ , F-'!AI$3))</f>
        <v>2.6832978399756596E-2</v>
      </c>
      <c r="AJ675" s="2" cm="1">
        <f t="array" ref="AJ675">[1]!table_weight[GKPositioning]*(('F+ , F-'!AJ$2-[1]!tbl_gk[[#This Row],[GKPositioning]])/('F+ , F-'!AJ$2-'F+ , F-'!AJ$3))</f>
        <v>2.1443448550232839E-2</v>
      </c>
      <c r="AK675" s="2" cm="1">
        <f t="array" ref="AK675">[1]!table_weight[GKReflexes]*(('F+ , F-'!AK$2-[1]!tbl_gk[[#This Row],[GKReflexes]])/('F+ , F-'!AK$2-'F+ , F-'!AK$3))</f>
        <v>2.9151877767636801E-2</v>
      </c>
    </row>
    <row r="676" spans="1:37" x14ac:dyDescent="0.55000000000000004">
      <c r="A676" s="7">
        <f>[1]!tbl_gk[[#This Row],[ID]]</f>
        <v>223573</v>
      </c>
      <c r="B676" s="1" cm="1">
        <f t="array" ref="B676">[1]!table_weight[ValueEUR]*(('F+ , F-'!B$2-[1]!tbl_gk[[#This Row],[ValueEUR]])/('F+ , F-'!B$2-'F+ , F-'!B$3))</f>
        <v>3.0588675060954019E-4</v>
      </c>
      <c r="C676" s="1" cm="1">
        <f t="array" ref="C676">[1]!table_weight[WageEUR]*(('F+ , F-'!C$2-[1]!tbl_gk[[#This Row],[WageEUR]])/('F+ , F-'!C$2-'F+ , F-'!C$3))</f>
        <v>2.2690142479462536E-3</v>
      </c>
      <c r="D676" s="1" cm="1">
        <f t="array" ref="D676">[1]!table_weight[Crossing]*(('F+ , F-'!D$2-[1]!tbl_gk[[#This Row],[Crossing]])/('F+ , F-'!D$2-'F+ , F-'!D$3))</f>
        <v>2.5779386098345909E-2</v>
      </c>
      <c r="E676" s="1" cm="1">
        <f t="array" ref="E676">[1]!table_weight[Finishing]*(('F+ , F-'!E$2-[1]!tbl_gk[[#This Row],[Finishing]])/('F+ , F-'!E$2-'F+ , F-'!E$3))</f>
        <v>7.9860054761179498E-3</v>
      </c>
      <c r="F676" s="1" cm="1">
        <f t="array" ref="F676">[1]!table_weight[HeadingAccuracy]*(('F+ , F-'!F$2-[1]!tbl_gk[[#This Row],[HeadingAccuracy]])/('F+ , F-'!F$2-'F+ , F-'!F$3))</f>
        <v>6.6811026205431997E-3</v>
      </c>
      <c r="G676" s="1" cm="1">
        <f t="array" ref="G676">[1]!table_weight[ShortPassing]*(('F+ , F-'!G$2-[1]!tbl_gk[[#This Row],[ShortPassing]])/('F+ , F-'!G$2-'F+ , F-'!G$3))</f>
        <v>4.6409239370648142E-2</v>
      </c>
      <c r="H676" s="1" cm="1">
        <f t="array" ref="H676">[1]!table_weight[Volleys]*(('F+ , F-'!H$2-[1]!tbl_gk[[#This Row],[Volleys]])/('F+ , F-'!H$2-'F+ , F-'!H$3))</f>
        <v>1.5046097273845413E-3</v>
      </c>
      <c r="I676" s="1" cm="1">
        <f t="array" ref="I676">[1]!table_weight[Dribbling]*(('F+ , F-'!I$2-[1]!tbl_gk[[#This Row],[Dribbling]])/('F+ , F-'!I$2-'F+ , F-'!I$3))</f>
        <v>1.1734538658785652E-2</v>
      </c>
      <c r="J676" s="1" cm="1">
        <f t="array" ref="J676">[1]!table_weight[Curve]*(('F+ , F-'!J$2-[1]!tbl_gk[[#This Row],[Curve]])/('F+ , F-'!J$2-'F+ , F-'!J$3))</f>
        <v>7.4367035121522358E-3</v>
      </c>
      <c r="K676" s="1" cm="1">
        <f t="array" ref="K676">[1]!table_weight[FKAccuracy]*(('F+ , F-'!K$2-[1]!tbl_gk[[#This Row],[FKAccuracy]])/('F+ , F-'!K$2-'F+ , F-'!K$3))</f>
        <v>8.8226346212351529E-3</v>
      </c>
      <c r="L676" s="1" cm="1">
        <f t="array" ref="L676">[1]!table_weight[LongPassing]*(('F+ , F-'!L$2-[1]!tbl_gk[[#This Row],[LongPassing]])/('F+ , F-'!L$2-'F+ , F-'!L$3))</f>
        <v>1.8949843502652941E-2</v>
      </c>
      <c r="M676" s="1" cm="1">
        <f t="array" ref="M676">[1]!table_weight[BallControl]*(('F+ , F-'!M$2-[1]!tbl_gk[[#This Row],[BallControl]])/('F+ , F-'!M$2-'F+ , F-'!M$3))</f>
        <v>6.9538006866877939E-3</v>
      </c>
      <c r="N676" s="1" cm="1">
        <f t="array" ref="N676">[1]!table_weight[Acceleration]*(('F+ , F-'!N$2-[1]!tbl_gk[[#This Row],[Acceleration]])/('F+ , F-'!N$2-'F+ , F-'!N$3))</f>
        <v>3.8332826285366545E-3</v>
      </c>
      <c r="O676" s="1" cm="1">
        <f t="array" ref="O676">[1]!table_weight[SprintSpeed]*(('F+ , F-'!O$2-[1]!tbl_gk[[#This Row],[SprintSpeed]])/('F+ , F-'!O$2-'F+ , F-'!O$3))</f>
        <v>5.6221478551870948E-3</v>
      </c>
      <c r="P676" s="1" cm="1">
        <f t="array" ref="P676">[1]!table_weight[Agility]*(('F+ , F-'!P$2-[1]!tbl_gk[[#This Row],[Agility]])/('F+ , F-'!P$2-'F+ , F-'!P$3))</f>
        <v>3.1592988696730611E-3</v>
      </c>
      <c r="Q676" s="1" cm="1">
        <f t="array" ref="Q676">[1]!table_weight[Reactions]*(('F+ , F-'!Q$2-[1]!tbl_gk[[#This Row],[Reactions]])/('F+ , F-'!Q$2-'F+ , F-'!Q$3))</f>
        <v>1.1344124001588141E-3</v>
      </c>
      <c r="R676" s="1" cm="1">
        <f t="array" ref="R676">[1]!table_weight[Balance]*(('F+ , F-'!R$2-[1]!tbl_gk[[#This Row],[Balance]])/('F+ , F-'!R$2-'F+ , F-'!R$3))</f>
        <v>1.5521876532785257E-3</v>
      </c>
      <c r="S676" s="1" cm="1">
        <f t="array" ref="S676">[1]!table_weight[ShotPower]*(('F+ , F-'!S$2-[1]!tbl_gk[[#This Row],[ShotPower]])/('F+ , F-'!S$2-'F+ , F-'!S$3))</f>
        <v>4.93444240800784E-3</v>
      </c>
      <c r="T676" s="1" cm="1">
        <f t="array" ref="T676">[1]!table_weight[Jumping]*(('F+ , F-'!T$2-[1]!tbl_gk[[#This Row],[Jumping]])/('F+ , F-'!T$2-'F+ , F-'!T$3))</f>
        <v>1.6315495058735752E-3</v>
      </c>
      <c r="U676" s="1" cm="1">
        <f t="array" ref="U676">[1]!table_weight[Stamina]*(('F+ , F-'!U$2-[1]!tbl_gk[[#This Row],[Stamina]])/('F+ , F-'!U$2-'F+ , F-'!U$3))</f>
        <v>1.7174205324985E-3</v>
      </c>
      <c r="V676" s="1" cm="1">
        <f t="array" ref="V676">[1]!table_weight[Strength]*(('F+ , F-'!V$2-[1]!tbl_gk[[#This Row],[Strength]])/('F+ , F-'!V$2-'F+ , F-'!V$3))</f>
        <v>7.0986715343271329E-3</v>
      </c>
      <c r="W676" s="1" cm="1">
        <f t="array" ref="W676">[1]!table_weight[LongShots]*(('F+ , F-'!W$2-[1]!tbl_gk[[#This Row],[LongShots]])/('F+ , F-'!W$2-'F+ , F-'!W$3))</f>
        <v>8.8300548353824494E-3</v>
      </c>
      <c r="X676" s="1" cm="1">
        <f t="array" ref="X676">[1]!table_weight[Aggression]*(('F+ , F-'!X$2-[1]!tbl_gk[[#This Row],[Aggression]])/('F+ , F-'!X$2-'F+ , F-'!X$3))</f>
        <v>1.0952236081533291E-2</v>
      </c>
      <c r="Y676" s="1" cm="1">
        <f t="array" ref="Y676">[1]!table_weight[Interceptions]*(('F+ , F-'!Y$2-[1]!tbl_gk[[#This Row],[Interceptions]])/('F+ , F-'!Y$2-'F+ , F-'!Y$3))</f>
        <v>1.5236173049287543E-2</v>
      </c>
      <c r="Z676" s="1" cm="1">
        <f t="array" ref="Z676">[1]!table_weight[Positioning]*(('F+ , F-'!Z$2-[1]!tbl_gk[[#This Row],[Positioning]])/('F+ , F-'!Z$2-'F+ , F-'!Z$3))</f>
        <v>7.394449514924029E-4</v>
      </c>
      <c r="AA676" s="1" cm="1">
        <f t="array" ref="AA676">[1]!table_weight[Vision]*(('F+ , F-'!AA$2-[1]!tbl_gk[[#This Row],[Vision]])/('F+ , F-'!AA$2-'F+ , F-'!AA$3))</f>
        <v>1.9876280296115975E-2</v>
      </c>
      <c r="AB676" s="1" cm="1">
        <f t="array" ref="AB676">[1]!table_weight[Penalties]*(('F+ , F-'!AB$2-[1]!tbl_gk[[#This Row],[Penalties]])/('F+ , F-'!AB$2-'F+ , F-'!AB$3))</f>
        <v>1.9182071976949979E-3</v>
      </c>
      <c r="AC676" s="1" cm="1">
        <f t="array" ref="AC676">[1]!table_weight[Composure]*(('F+ , F-'!AC$2-[1]!tbl_gk[[#This Row],[Composure]])/('F+ , F-'!AC$2-'F+ , F-'!AC$3))</f>
        <v>1.067469403658214E-3</v>
      </c>
      <c r="AD676" s="1" cm="1">
        <f t="array" ref="AD676">[1]!table_weight[Marking]*(('F+ , F-'!AD$2-[1]!tbl_gk[[#This Row],[Marking]])/('F+ , F-'!AD$2-'F+ , F-'!AD$3))</f>
        <v>2.366223844775717E-2</v>
      </c>
      <c r="AE676" s="1" cm="1">
        <f t="array" ref="AE676">[1]!table_weight[StandingTackle]*(('F+ , F-'!AE$2-[1]!tbl_gk[[#This Row],[StandingTackle]])/('F+ , F-'!AE$2-'F+ , F-'!AE$3))</f>
        <v>8.9667429907290316E-3</v>
      </c>
      <c r="AF676" s="1" cm="1">
        <f t="array" ref="AF676">[1]!table_weight[SlidingTackle]*(('F+ , F-'!AF$2-[1]!tbl_gk[[#This Row],[SlidingTackle]])/('F+ , F-'!AF$2-'F+ , F-'!AF$3))</f>
        <v>5.230600077925268E-3</v>
      </c>
      <c r="AG676" s="1" cm="1">
        <f t="array" ref="AG676">[1]!table_weight[GKDiving]*(('F+ , F-'!AG$2-[1]!tbl_gk[[#This Row],[GKDiving]])/('F+ , F-'!AG$2-'F+ , F-'!AG$3))</f>
        <v>2.9038003245106969E-2</v>
      </c>
      <c r="AH676" s="1" cm="1">
        <f t="array" ref="AH676">[1]!table_weight[GKHandling]*(('F+ , F-'!AH$2-[1]!tbl_gk[[#This Row],[GKHandling]])/('F+ , F-'!AH$2-'F+ , F-'!AH$3))</f>
        <v>3.208290895623072E-2</v>
      </c>
      <c r="AI676" s="1" cm="1">
        <f t="array" ref="AI676">[1]!table_weight[GKKicking]*(('F+ , F-'!AI$2-[1]!tbl_gk[[#This Row],[GKKicking]])/('F+ , F-'!AI$2-'F+ , F-'!AI$3))</f>
        <v>2.2360815333130498E-2</v>
      </c>
      <c r="AJ676" s="1" cm="1">
        <f t="array" ref="AJ676">[1]!table_weight[GKPositioning]*(('F+ , F-'!AJ$2-[1]!tbl_gk[[#This Row],[GKPositioning]])/('F+ , F-'!AJ$2-'F+ , F-'!AJ$3))</f>
        <v>1.1352413938358561E-2</v>
      </c>
      <c r="AK676" s="1" cm="1">
        <f t="array" ref="AK676">[1]!table_weight[GKReflexes]*(('F+ , F-'!AK$2-[1]!tbl_gk[[#This Row],[GKReflexes]])/('F+ , F-'!AK$2-'F+ , F-'!AK$3))</f>
        <v>2.7329885407159499E-2</v>
      </c>
    </row>
    <row r="677" spans="1:37" x14ac:dyDescent="0.55000000000000004">
      <c r="A677" s="8">
        <f>[1]!tbl_gk[[#This Row],[ID]]</f>
        <v>223603</v>
      </c>
      <c r="B677" s="2" cm="1">
        <f t="array" ref="B677">[1]!table_weight[ValueEUR]*(('F+ , F-'!B$2-[1]!tbl_gk[[#This Row],[ValueEUR]])/('F+ , F-'!B$2-'F+ , F-'!B$3))</f>
        <v>2.8273689561890902E-4</v>
      </c>
      <c r="C677" s="2" cm="1">
        <f t="array" ref="C677">[1]!table_weight[WageEUR]*(('F+ , F-'!C$2-[1]!tbl_gk[[#This Row],[WageEUR]])/('F+ , F-'!C$2-'F+ , F-'!C$3))</f>
        <v>1.0171443180448721E-3</v>
      </c>
      <c r="D677" s="2" cm="1">
        <f t="array" ref="D677">[1]!table_weight[Crossing]*(('F+ , F-'!D$2-[1]!tbl_gk[[#This Row],[Crossing]])/('F+ , F-'!D$2-'F+ , F-'!D$3))</f>
        <v>4.0350343458280549E-2</v>
      </c>
      <c r="E677" s="2" cm="1">
        <f t="array" ref="E677">[1]!table_weight[Finishing]*(('F+ , F-'!E$2-[1]!tbl_gk[[#This Row],[Finishing]])/('F+ , F-'!E$2-'F+ , F-'!E$3))</f>
        <v>2.1961515059324362E-2</v>
      </c>
      <c r="F677" s="2" cm="1">
        <f t="array" ref="F677">[1]!table_weight[HeadingAccuracy]*(('F+ , F-'!F$2-[1]!tbl_gk[[#This Row],[HeadingAccuracy]])/('F+ , F-'!F$2-'F+ , F-'!F$3))</f>
        <v>1.1691929585950599E-2</v>
      </c>
      <c r="G677" s="2" cm="1">
        <f t="array" ref="G677">[1]!table_weight[ShortPassing]*(('F+ , F-'!G$2-[1]!tbl_gk[[#This Row],[ShortPassing]])/('F+ , F-'!G$2-'F+ , F-'!G$3))</f>
        <v>6.4691667001509537E-2</v>
      </c>
      <c r="H677" s="2" cm="1">
        <f t="array" ref="H677">[1]!table_weight[Volleys]*(('F+ , F-'!H$2-[1]!tbl_gk[[#This Row],[Volleys]])/('F+ , F-'!H$2-'F+ , F-'!H$3))</f>
        <v>2.5462626155738394E-3</v>
      </c>
      <c r="I677" s="2" cm="1">
        <f t="array" ref="I677">[1]!table_weight[Dribbling]*(('F+ , F-'!I$2-[1]!tbl_gk[[#This Row],[Dribbling]])/('F+ , F-'!I$2-'F+ , F-'!I$3))</f>
        <v>1.6623929766613008E-2</v>
      </c>
      <c r="J677" s="2" cm="1">
        <f t="array" ref="J677">[1]!table_weight[Curve]*(('F+ , F-'!J$2-[1]!tbl_gk[[#This Row],[Curve]])/('F+ , F-'!J$2-'F+ , F-'!J$3))</f>
        <v>9.4648953791028455E-3</v>
      </c>
      <c r="K677" s="2" cm="1">
        <f t="array" ref="K677">[1]!table_weight[FKAccuracy]*(('F+ , F-'!K$2-[1]!tbl_gk[[#This Row],[FKAccuracy]])/('F+ , F-'!K$2-'F+ , F-'!K$3))</f>
        <v>9.1268634012777444E-3</v>
      </c>
      <c r="L677" s="2" cm="1">
        <f t="array" ref="L677">[1]!table_weight[LongPassing]*(('F+ , F-'!L$2-[1]!tbl_gk[[#This Row],[LongPassing]])/('F+ , F-'!L$2-'F+ , F-'!L$3))</f>
        <v>2.5988356803638323E-2</v>
      </c>
      <c r="M677" s="2" cm="1">
        <f t="array" ref="M677">[1]!table_weight[BallControl]*(('F+ , F-'!M$2-[1]!tbl_gk[[#This Row],[BallControl]])/('F+ , F-'!M$2-'F+ , F-'!M$3))</f>
        <v>1.0430701030031691E-2</v>
      </c>
      <c r="N677" s="2" cm="1">
        <f t="array" ref="N677">[1]!table_weight[Acceleration]*(('F+ , F-'!N$2-[1]!tbl_gk[[#This Row],[Acceleration]])/('F+ , F-'!N$2-'F+ , F-'!N$3))</f>
        <v>5.4116931226399828E-3</v>
      </c>
      <c r="O677" s="2" cm="1">
        <f t="array" ref="O677">[1]!table_weight[SprintSpeed]*(('F+ , F-'!O$2-[1]!tbl_gk[[#This Row],[SprintSpeed]])/('F+ , F-'!O$2-'F+ , F-'!O$3))</f>
        <v>8.1521143900212863E-3</v>
      </c>
      <c r="P677" s="2" cm="1">
        <f t="array" ref="P677">[1]!table_weight[Agility]*(('F+ , F-'!P$2-[1]!tbl_gk[[#This Row],[Agility]])/('F+ , F-'!P$2-'F+ , F-'!P$3))</f>
        <v>2.340221384943008E-3</v>
      </c>
      <c r="Q677" s="2" cm="1">
        <f t="array" ref="Q677">[1]!table_weight[Reactions]*(('F+ , F-'!Q$2-[1]!tbl_gk[[#This Row],[Reactions]])/('F+ , F-'!Q$2-'F+ , F-'!Q$3))</f>
        <v>1.0828482001515951E-3</v>
      </c>
      <c r="R677" s="2" cm="1">
        <f t="array" ref="R677">[1]!table_weight[Balance]*(('F+ , F-'!R$2-[1]!tbl_gk[[#This Row],[Balance]])/('F+ , F-'!R$2-'F+ , F-'!R$3))</f>
        <v>1.8626251839342308E-3</v>
      </c>
      <c r="S677" s="2" cm="1">
        <f t="array" ref="S677">[1]!table_weight[ShotPower]*(('F+ , F-'!S$2-[1]!tbl_gk[[#This Row],[ShotPower]])/('F+ , F-'!S$2-'F+ , F-'!S$3))</f>
        <v>5.9732723886410689E-3</v>
      </c>
      <c r="T677" s="2" cm="1">
        <f t="array" ref="T677">[1]!table_weight[Jumping]*(('F+ , F-'!T$2-[1]!tbl_gk[[#This Row],[Jumping]])/('F+ , F-'!T$2-'F+ , F-'!T$3))</f>
        <v>1.3739364259988001E-3</v>
      </c>
      <c r="U677" s="2" cm="1">
        <f t="array" ref="U677">[1]!table_weight[Stamina]*(('F+ , F-'!U$2-[1]!tbl_gk[[#This Row],[Stamina]])/('F+ , F-'!U$2-'F+ , F-'!U$3))</f>
        <v>2.1467756656231247E-2</v>
      </c>
      <c r="V677" s="2" cm="1">
        <f t="array" ref="V677">[1]!table_weight[Strength]*(('F+ , F-'!V$2-[1]!tbl_gk[[#This Row],[Strength]])/('F+ , F-'!V$2-'F+ , F-'!V$3))</f>
        <v>2.0408680661190511E-2</v>
      </c>
      <c r="W677" s="2" cm="1">
        <f t="array" ref="W677">[1]!table_weight[LongShots]*(('F+ , F-'!W$2-[1]!tbl_gk[[#This Row],[LongShots]])/('F+ , F-'!W$2-'F+ , F-'!W$3))</f>
        <v>9.86888481601568E-3</v>
      </c>
      <c r="X677" s="2" cm="1">
        <f t="array" ref="X677">[1]!table_weight[Aggression]*(('F+ , F-'!X$2-[1]!tbl_gk[[#This Row],[Aggression]])/('F+ , F-'!X$2-'F+ , F-'!X$3))</f>
        <v>1.642835412229994E-2</v>
      </c>
      <c r="Y677" s="2" cm="1">
        <f t="array" ref="Y677">[1]!table_weight[Interceptions]*(('F+ , F-'!Y$2-[1]!tbl_gk[[#This Row],[Interceptions]])/('F+ , F-'!Y$2-'F+ , F-'!Y$3))</f>
        <v>2.2854259573931314E-2</v>
      </c>
      <c r="Z677" s="2" cm="1">
        <f t="array" ref="Z677">[1]!table_weight[Positioning]*(('F+ , F-'!Z$2-[1]!tbl_gk[[#This Row],[Positioning]])/('F+ , F-'!Z$2-'F+ , F-'!Z$3))</f>
        <v>4.4366697089544168E-4</v>
      </c>
      <c r="AA677" s="2" cm="1">
        <f t="array" ref="AA677">[1]!table_weight[Vision]*(('F+ , F-'!AA$2-[1]!tbl_gk[[#This Row],[Vision]])/('F+ , F-'!AA$2-'F+ , F-'!AA$3))</f>
        <v>2.9814420444173963E-2</v>
      </c>
      <c r="AB677" s="2" cm="1">
        <f t="array" ref="AB677">[1]!table_weight[Penalties]*(('F+ , F-'!AB$2-[1]!tbl_gk[[#This Row],[Penalties]])/('F+ , F-'!AB$2-'F+ , F-'!AB$3))</f>
        <v>1.7224717693587737E-3</v>
      </c>
      <c r="AC677" s="2" cm="1">
        <f t="array" ref="AC677">[1]!table_weight[Composure]*(('F+ , F-'!AC$2-[1]!tbl_gk[[#This Row],[Composure]])/('F+ , F-'!AC$2-'F+ , F-'!AC$3))</f>
        <v>1.5478306353044107E-3</v>
      </c>
      <c r="AD677" s="2" cm="1">
        <f t="array" ref="AD677">[1]!table_weight[Marking]*(('F+ , F-'!AD$2-[1]!tbl_gk[[#This Row],[Marking]])/('F+ , F-'!AD$2-'F+ , F-'!AD$3))</f>
        <v>2.366223844775717E-2</v>
      </c>
      <c r="AE677" s="2" cm="1">
        <f t="array" ref="AE677">[1]!table_weight[StandingTackle]*(('F+ , F-'!AE$2-[1]!tbl_gk[[#This Row],[StandingTackle]])/('F+ , F-'!AE$2-'F+ , F-'!AE$3))</f>
        <v>2.9141914719869356E-2</v>
      </c>
      <c r="AF677" s="2" cm="1">
        <f t="array" ref="AF677">[1]!table_weight[SlidingTackle]*(('F+ , F-'!AF$2-[1]!tbl_gk[[#This Row],[SlidingTackle]])/('F+ , F-'!AF$2-'F+ , F-'!AF$3))</f>
        <v>1.120842873841129E-2</v>
      </c>
      <c r="AG677" s="2" cm="1">
        <f t="array" ref="AG677">[1]!table_weight[GKDiving]*(('F+ , F-'!AG$2-[1]!tbl_gk[[#This Row],[GKDiving]])/('F+ , F-'!AG$2-'F+ , F-'!AG$3))</f>
        <v>3.4162356758949373E-2</v>
      </c>
      <c r="AH677" s="2" cm="1">
        <f t="array" ref="AH677">[1]!table_weight[GKHandling]*(('F+ , F-'!AH$2-[1]!tbl_gk[[#This Row],[GKHandling]])/('F+ , F-'!AH$2-'F+ , F-'!AH$3))</f>
        <v>4.2777211941640955E-2</v>
      </c>
      <c r="AI677" s="2" cm="1">
        <f t="array" ref="AI677">[1]!table_weight[GKKicking]*(('F+ , F-'!AI$2-[1]!tbl_gk[[#This Row],[GKKicking]])/('F+ , F-'!AI$2-'F+ , F-'!AI$3))</f>
        <v>2.7727411013081817E-2</v>
      </c>
      <c r="AJ677" s="2" cm="1">
        <f t="array" ref="AJ677">[1]!table_weight[GKPositioning]*(('F+ , F-'!AJ$2-[1]!tbl_gk[[#This Row],[GKPositioning]])/('F+ , F-'!AJ$2-'F+ , F-'!AJ$3))</f>
        <v>1.7659310570779983E-2</v>
      </c>
      <c r="AK677" s="2" cm="1">
        <f t="array" ref="AK677">[1]!table_weight[GKReflexes]*(('F+ , F-'!AK$2-[1]!tbl_gk[[#This Row],[GKReflexes]])/('F+ , F-'!AK$2-'F+ , F-'!AK$3))</f>
        <v>3.4617854849068701E-2</v>
      </c>
    </row>
    <row r="678" spans="1:37" x14ac:dyDescent="0.55000000000000004">
      <c r="A678" s="7">
        <f>[1]!tbl_gk[[#This Row],[ID]]</f>
        <v>223686</v>
      </c>
      <c r="B678" s="1" cm="1">
        <f t="array" ref="B678">[1]!table_weight[ValueEUR]*(('F+ , F-'!B$2-[1]!tbl_gk[[#This Row],[ValueEUR]])/('F+ , F-'!B$2-'F+ , F-'!B$3))</f>
        <v>4.2935264389290658E-4</v>
      </c>
      <c r="C678" s="1" cm="1">
        <f t="array" ref="C678">[1]!table_weight[WageEUR]*(('F+ , F-'!C$2-[1]!tbl_gk[[#This Row],[WageEUR]])/('F+ , F-'!C$2-'F+ , F-'!C$3))</f>
        <v>1.1736280592825449E-3</v>
      </c>
      <c r="D678" s="1" cm="1">
        <f t="array" ref="D678">[1]!table_weight[Crossing]*(('F+ , F-'!D$2-[1]!tbl_gk[[#This Row],[Crossing]])/('F+ , F-'!D$2-'F+ , F-'!D$3))</f>
        <v>3.9229500584439428E-2</v>
      </c>
      <c r="E678" s="1" cm="1">
        <f t="array" ref="E678">[1]!table_weight[Finishing]*(('F+ , F-'!E$2-[1]!tbl_gk[[#This Row],[Finishing]])/('F+ , F-'!E$2-'F+ , F-'!E$3))</f>
        <v>1.7968512321265388E-2</v>
      </c>
      <c r="F678" s="1" cm="1">
        <f t="array" ref="F678">[1]!table_weight[HeadingAccuracy]*(('F+ , F-'!F$2-[1]!tbl_gk[[#This Row],[HeadingAccuracy]])/('F+ , F-'!F$2-'F+ , F-'!F$3))</f>
        <v>8.7689471894629514E-3</v>
      </c>
      <c r="G678" s="1" cm="1">
        <f t="array" ref="G678">[1]!table_weight[ShortPassing]*(('F+ , F-'!G$2-[1]!tbl_gk[[#This Row],[ShortPassing]])/('F+ , F-'!G$2-'F+ , F-'!G$3))</f>
        <v>4.3596558196669473E-2</v>
      </c>
      <c r="H678" s="1" cm="1">
        <f t="array" ref="H678">[1]!table_weight[Volleys]*(('F+ , F-'!H$2-[1]!tbl_gk[[#This Row],[Volleys]])/('F+ , F-'!H$2-'F+ , F-'!H$3))</f>
        <v>1.851827356780974E-3</v>
      </c>
      <c r="I678" s="1" cm="1">
        <f t="array" ref="I678">[1]!table_weight[Dribbling]*(('F+ , F-'!I$2-[1]!tbl_gk[[#This Row],[Dribbling]])/('F+ , F-'!I$2-'F+ , F-'!I$3))</f>
        <v>1.4668173323482065E-2</v>
      </c>
      <c r="J678" s="1" cm="1">
        <f t="array" ref="J678">[1]!table_weight[Curve]*(('F+ , F-'!J$2-[1]!tbl_gk[[#This Row],[Curve]])/('F+ , F-'!J$2-'F+ , F-'!J$3))</f>
        <v>9.6339113680153961E-3</v>
      </c>
      <c r="K678" s="1" cm="1">
        <f t="array" ref="K678">[1]!table_weight[FKAccuracy]*(('F+ , F-'!K$2-[1]!tbl_gk[[#This Row],[FKAccuracy]])/('F+ , F-'!K$2-'F+ , F-'!K$3))</f>
        <v>9.1268634012777444E-3</v>
      </c>
      <c r="L678" s="1" cm="1">
        <f t="array" ref="L678">[1]!table_weight[LongPassing]*(('F+ , F-'!L$2-[1]!tbl_gk[[#This Row],[LongPassing]])/('F+ , F-'!L$2-'F+ , F-'!L$3))</f>
        <v>2.2198388103107734E-2</v>
      </c>
      <c r="M678" s="1" cm="1">
        <f t="array" ref="M678">[1]!table_weight[BallControl]*(('F+ , F-'!M$2-[1]!tbl_gk[[#This Row],[BallControl]])/('F+ , F-'!M$2-'F+ , F-'!M$3))</f>
        <v>8.692250858359743E-3</v>
      </c>
      <c r="N678" s="1" cm="1">
        <f t="array" ref="N678">[1]!table_weight[Acceleration]*(('F+ , F-'!N$2-[1]!tbl_gk[[#This Row],[Acceleration]])/('F+ , F-'!N$2-'F+ , F-'!N$3))</f>
        <v>2.9313337747633242E-3</v>
      </c>
      <c r="O678" s="1" cm="1">
        <f t="array" ref="O678">[1]!table_weight[SprintSpeed]*(('F+ , F-'!O$2-[1]!tbl_gk[[#This Row],[SprintSpeed]])/('F+ , F-'!O$2-'F+ , F-'!O$3))</f>
        <v>3.092181320352902E-3</v>
      </c>
      <c r="P678" s="1" cm="1">
        <f t="array" ref="P678">[1]!table_weight[Agility]*(('F+ , F-'!P$2-[1]!tbl_gk[[#This Row],[Agility]])/('F+ , F-'!P$2-'F+ , F-'!P$3))</f>
        <v>2.92527673117876E-3</v>
      </c>
      <c r="Q678" s="1" cm="1">
        <f t="array" ref="Q678">[1]!table_weight[Reactions]*(('F+ , F-'!Q$2-[1]!tbl_gk[[#This Row],[Reactions]])/('F+ , F-'!Q$2-'F+ , F-'!Q$3))</f>
        <v>1.0828482001515951E-3</v>
      </c>
      <c r="R678" s="1" cm="1">
        <f t="array" ref="R678">[1]!table_weight[Balance]*(('F+ , F-'!R$2-[1]!tbl_gk[[#This Row],[Balance]])/('F+ , F-'!R$2-'F+ , F-'!R$3))</f>
        <v>9.3131259196711541E-4</v>
      </c>
      <c r="S678" s="1" cm="1">
        <f t="array" ref="S678">[1]!table_weight[ShotPower]*(('F+ , F-'!S$2-[1]!tbl_gk[[#This Row],[ShotPower]])/('F+ , F-'!S$2-'F+ , F-'!S$3))</f>
        <v>5.4538573983244545E-3</v>
      </c>
      <c r="T678" s="1" cm="1">
        <f t="array" ref="T678">[1]!table_weight[Jumping]*(('F+ , F-'!T$2-[1]!tbl_gk[[#This Row],[Jumping]])/('F+ , F-'!T$2-'F+ , F-'!T$3))</f>
        <v>7.7283923962432515E-4</v>
      </c>
      <c r="U678" s="1" cm="1">
        <f t="array" ref="U678">[1]!table_weight[Stamina]*(('F+ , F-'!U$2-[1]!tbl_gk[[#This Row],[Stamina]])/('F+ , F-'!U$2-'F+ , F-'!U$3))</f>
        <v>1.2021943727489499E-2</v>
      </c>
      <c r="V678" s="1" cm="1">
        <f t="array" ref="V678">[1]!table_weight[Strength]*(('F+ , F-'!V$2-[1]!tbl_gk[[#This Row],[Strength]])/('F+ , F-'!V$2-'F+ , F-'!V$3))</f>
        <v>1.5972010952236049E-2</v>
      </c>
      <c r="W678" s="1" cm="1">
        <f t="array" ref="W678">[1]!table_weight[LongShots]*(('F+ , F-'!W$2-[1]!tbl_gk[[#This Row],[LongShots]])/('F+ , F-'!W$2-'F+ , F-'!W$3))</f>
        <v>8.8300548353824494E-3</v>
      </c>
      <c r="X678" s="1" cm="1">
        <f t="array" ref="X678">[1]!table_weight[Aggression]*(('F+ , F-'!X$2-[1]!tbl_gk[[#This Row],[Aggression]])/('F+ , F-'!X$2-'F+ , F-'!X$3))</f>
        <v>1.5819896562214757E-2</v>
      </c>
      <c r="Y678" s="1" cm="1">
        <f t="array" ref="Y678">[1]!table_weight[Interceptions]*(('F+ , F-'!Y$2-[1]!tbl_gk[[#This Row],[Interceptions]])/('F+ , F-'!Y$2-'F+ , F-'!Y$3))</f>
        <v>1.4543619728865382E-2</v>
      </c>
      <c r="Z678" s="1" cm="1">
        <f t="array" ref="Z678">[1]!table_weight[Positioning]*(('F+ , F-'!Z$2-[1]!tbl_gk[[#This Row],[Positioning]])/('F+ , F-'!Z$2-'F+ , F-'!Z$3))</f>
        <v>0</v>
      </c>
      <c r="AA678" s="1" cm="1">
        <f t="array" ref="AA678">[1]!table_weight[Vision]*(('F+ , F-'!AA$2-[1]!tbl_gk[[#This Row],[Vision]])/('F+ , F-'!AA$2-'F+ , F-'!AA$3))</f>
        <v>2.4845350370144972E-2</v>
      </c>
      <c r="AB678" s="1" cm="1">
        <f t="array" ref="AB678">[1]!table_weight[Penalties]*(('F+ , F-'!AB$2-[1]!tbl_gk[[#This Row],[Penalties]])/('F+ , F-'!AB$2-'F+ , F-'!AB$3))</f>
        <v>1.9965013690294879E-3</v>
      </c>
      <c r="AC678" s="1" cm="1">
        <f t="array" ref="AC678">[1]!table_weight[Composure]*(('F+ , F-'!AC$2-[1]!tbl_gk[[#This Row],[Composure]])/('F+ , F-'!AC$2-'F+ , F-'!AC$3))</f>
        <v>9.6072246329239263E-4</v>
      </c>
      <c r="AD678" s="1" cm="1">
        <f t="array" ref="AD678">[1]!table_weight[Marking]*(('F+ , F-'!AD$2-[1]!tbl_gk[[#This Row],[Marking]])/('F+ , F-'!AD$2-'F+ , F-'!AD$3))</f>
        <v>3.1549651263676225E-2</v>
      </c>
      <c r="AE678" s="1" cm="1">
        <f t="array" ref="AE678">[1]!table_weight[StandingTackle]*(('F+ , F-'!AE$2-[1]!tbl_gk[[#This Row],[StandingTackle]])/('F+ , F-'!AE$2-'F+ , F-'!AE$3))</f>
        <v>3.1383600467551613E-2</v>
      </c>
      <c r="AF678" s="1" cm="1">
        <f t="array" ref="AF678">[1]!table_weight[SlidingTackle]*(('F+ , F-'!AF$2-[1]!tbl_gk[[#This Row],[SlidingTackle]])/('F+ , F-'!AF$2-'F+ , F-'!AF$3))</f>
        <v>1.1955657320972042E-2</v>
      </c>
      <c r="AG678" s="1" cm="1">
        <f t="array" ref="AG678">[1]!table_weight[GKDiving]*(('F+ , F-'!AG$2-[1]!tbl_gk[[#This Row],[GKDiving]])/('F+ , F-'!AG$2-'F+ , F-'!AG$3))</f>
        <v>3.4162356758949373E-2</v>
      </c>
      <c r="AH678" s="1" cm="1">
        <f t="array" ref="AH678">[1]!table_weight[GKHandling]*(('F+ , F-'!AH$2-[1]!tbl_gk[[#This Row],[GKHandling]])/('F+ , F-'!AH$2-'F+ , F-'!AH$3))</f>
        <v>4.0994828110739248E-2</v>
      </c>
      <c r="AI678" s="1" cm="1">
        <f t="array" ref="AI678">[1]!table_weight[GKKicking]*(('F+ , F-'!AI$2-[1]!tbl_gk[[#This Row],[GKKicking]])/('F+ , F-'!AI$2-'F+ , F-'!AI$3))</f>
        <v>2.5044113173106158E-2</v>
      </c>
      <c r="AJ678" s="1" cm="1">
        <f t="array" ref="AJ678">[1]!table_weight[GKPositioning]*(('F+ , F-'!AJ$2-[1]!tbl_gk[[#This Row],[GKPositioning]])/('F+ , F-'!AJ$2-'F+ , F-'!AJ$3))</f>
        <v>1.5767241581053557E-2</v>
      </c>
      <c r="AK678" s="1" cm="1">
        <f t="array" ref="AK678">[1]!table_weight[GKReflexes]*(('F+ , F-'!AK$2-[1]!tbl_gk[[#This Row],[GKReflexes]])/('F+ , F-'!AK$2-'F+ , F-'!AK$3))</f>
        <v>3.4617854849068701E-2</v>
      </c>
    </row>
    <row r="679" spans="1:37" x14ac:dyDescent="0.55000000000000004">
      <c r="A679" s="8">
        <f>[1]!tbl_gk[[#This Row],[ID]]</f>
        <v>223690</v>
      </c>
      <c r="B679" s="2" cm="1">
        <f t="array" ref="B679">[1]!table_weight[ValueEUR]*(('F+ , F-'!B$2-[1]!tbl_gk[[#This Row],[ValueEUR]])/('F+ , F-'!B$2-'F+ , F-'!B$3))</f>
        <v>3.5468664492979076E-3</v>
      </c>
      <c r="C679" s="2" cm="1">
        <f t="array" ref="C679">[1]!table_weight[WageEUR]*(('F+ , F-'!C$2-[1]!tbl_gk[[#This Row],[WageEUR]])/('F+ , F-'!C$2-'F+ , F-'!C$3))</f>
        <v>5.4769309433185425E-5</v>
      </c>
      <c r="D679" s="2" cm="1">
        <f t="array" ref="D679">[1]!table_weight[Crossing]*(('F+ , F-'!D$2-[1]!tbl_gk[[#This Row],[Crossing]])/('F+ , F-'!D$2-'F+ , F-'!D$3))</f>
        <v>3.3625286215233793E-2</v>
      </c>
      <c r="E679" s="2" cm="1">
        <f t="array" ref="E679">[1]!table_weight[Finishing]*(('F+ , F-'!E$2-[1]!tbl_gk[[#This Row],[Finishing]])/('F+ , F-'!E$2-'F+ , F-'!E$3))</f>
        <v>1.3975509583206414E-2</v>
      </c>
      <c r="F679" s="2" cm="1">
        <f t="array" ref="F679">[1]!table_weight[HeadingAccuracy]*(('F+ , F-'!F$2-[1]!tbl_gk[[#This Row],[HeadingAccuracy]])/('F+ , F-'!F$2-'F+ , F-'!F$3))</f>
        <v>9.1865161032469011E-3</v>
      </c>
      <c r="G679" s="2" cm="1">
        <f t="array" ref="G679">[1]!table_weight[ShortPassing]*(('F+ , F-'!G$2-[1]!tbl_gk[[#This Row],[ShortPassing]])/('F+ , F-'!G$2-'F+ , F-'!G$3))</f>
        <v>5.0628261131616156E-2</v>
      </c>
      <c r="H679" s="2" cm="1">
        <f t="array" ref="H679">[1]!table_weight[Volleys]*(('F+ , F-'!H$2-[1]!tbl_gk[[#This Row],[Volleys]])/('F+ , F-'!H$2-'F+ , F-'!H$3))</f>
        <v>1.0416528881892981E-3</v>
      </c>
      <c r="I679" s="2" cm="1">
        <f t="array" ref="I679">[1]!table_weight[Dribbling]*(('F+ , F-'!I$2-[1]!tbl_gk[[#This Row],[Dribbling]])/('F+ , F-'!I$2-'F+ , F-'!I$3))</f>
        <v>1.1734538658785652E-2</v>
      </c>
      <c r="J679" s="2" cm="1">
        <f t="array" ref="J679">[1]!table_weight[Curve]*(('F+ , F-'!J$2-[1]!tbl_gk[[#This Row],[Curve]])/('F+ , F-'!J$2-'F+ , F-'!J$3))</f>
        <v>8.6198154345400926E-3</v>
      </c>
      <c r="K679" s="2" cm="1">
        <f t="array" ref="K679">[1]!table_weight[FKAccuracy]*(('F+ , F-'!K$2-[1]!tbl_gk[[#This Row],[FKAccuracy]])/('F+ , F-'!K$2-'F+ , F-'!K$3))</f>
        <v>8.9747490112564478E-3</v>
      </c>
      <c r="L679" s="2" cm="1">
        <f t="array" ref="L679">[1]!table_weight[LongPassing]*(('F+ , F-'!L$2-[1]!tbl_gk[[#This Row],[LongPassing]])/('F+ , F-'!L$2-'F+ , F-'!L$3))</f>
        <v>2.3822660403335128E-2</v>
      </c>
      <c r="M679" s="2" cm="1">
        <f t="array" ref="M679">[1]!table_weight[BallControl]*(('F+ , F-'!M$2-[1]!tbl_gk[[#This Row],[BallControl]])/('F+ , F-'!M$2-'F+ , F-'!M$3))</f>
        <v>9.9960884871137055E-3</v>
      </c>
      <c r="N679" s="2" cm="1">
        <f t="array" ref="N679">[1]!table_weight[Acceleration]*(('F+ , F-'!N$2-[1]!tbl_gk[[#This Row],[Acceleration]])/('F+ , F-'!N$2-'F+ , F-'!N$3))</f>
        <v>3.6077954150933221E-3</v>
      </c>
      <c r="O679" s="2" cm="1">
        <f t="array" ref="O679">[1]!table_weight[SprintSpeed]*(('F+ , F-'!O$2-[1]!tbl_gk[[#This Row],[SprintSpeed]])/('F+ , F-'!O$2-'F+ , F-'!O$3))</f>
        <v>4.7788256769090301E-3</v>
      </c>
      <c r="P679" s="2" cm="1">
        <f t="array" ref="P679">[1]!table_weight[Agility]*(('F+ , F-'!P$2-[1]!tbl_gk[[#This Row],[Agility]])/('F+ , F-'!P$2-'F+ , F-'!P$3))</f>
        <v>4.680442769886016E-3</v>
      </c>
      <c r="Q679" s="2" cm="1">
        <f t="array" ref="Q679">[1]!table_weight[Reactions]*(('F+ , F-'!Q$2-[1]!tbl_gk[[#This Row],[Reactions]])/('F+ , F-'!Q$2-'F+ , F-'!Q$3))</f>
        <v>1.0828482001515951E-3</v>
      </c>
      <c r="R679" s="2" cm="1">
        <f t="array" ref="R679">[1]!table_weight[Balance]*(('F+ , F-'!R$2-[1]!tbl_gk[[#This Row],[Balance]])/('F+ , F-'!R$2-'F+ , F-'!R$3))</f>
        <v>1.3038376287539614E-3</v>
      </c>
      <c r="S679" s="2" cm="1">
        <f t="array" ref="S679">[1]!table_weight[ShotPower]*(('F+ , F-'!S$2-[1]!tbl_gk[[#This Row],[ShotPower]])/('F+ , F-'!S$2-'F+ , F-'!S$3))</f>
        <v>5.1941499031661464E-3</v>
      </c>
      <c r="T679" s="2" cm="1">
        <f t="array" ref="T679">[1]!table_weight[Jumping]*(('F+ , F-'!T$2-[1]!tbl_gk[[#This Row],[Jumping]])/('F+ , F-'!T$2-'F+ , F-'!T$3))</f>
        <v>1.8891625857483504E-3</v>
      </c>
      <c r="U679" s="2" cm="1">
        <f t="array" ref="U679">[1]!table_weight[Stamina]*(('F+ , F-'!U$2-[1]!tbl_gk[[#This Row],[Stamina]])/('F+ , F-'!U$2-'F+ , F-'!U$3))</f>
        <v>5.1522615974955001E-3</v>
      </c>
      <c r="V679" s="2" cm="1">
        <f t="array" ref="V679">[1]!table_weight[Strength]*(('F+ , F-'!V$2-[1]!tbl_gk[[#This Row],[Strength]])/('F+ , F-'!V$2-'F+ , F-'!V$3))</f>
        <v>1.3310009126863375E-2</v>
      </c>
      <c r="W679" s="2" cm="1">
        <f t="array" ref="W679">[1]!table_weight[LongShots]*(('F+ , F-'!W$2-[1]!tbl_gk[[#This Row],[LongShots]])/('F+ , F-'!W$2-'F+ , F-'!W$3))</f>
        <v>7.271809864432606E-3</v>
      </c>
      <c r="X679" s="2" cm="1">
        <f t="array" ref="X679">[1]!table_weight[Aggression]*(('F+ , F-'!X$2-[1]!tbl_gk[[#This Row],[Aggression]])/('F+ , F-'!X$2-'F+ , F-'!X$3))</f>
        <v>1.642835412229994E-2</v>
      </c>
      <c r="Y679" s="2" cm="1">
        <f t="array" ref="Y679">[1]!table_weight[Interceptions]*(('F+ , F-'!Y$2-[1]!tbl_gk[[#This Row],[Interceptions]])/('F+ , F-'!Y$2-'F+ , F-'!Y$3))</f>
        <v>1.3851066408443219E-2</v>
      </c>
      <c r="Z679" s="2" cm="1">
        <f t="array" ref="Z679">[1]!table_weight[Positioning]*(('F+ , F-'!Z$2-[1]!tbl_gk[[#This Row],[Positioning]])/('F+ , F-'!Z$2-'F+ , F-'!Z$3))</f>
        <v>0</v>
      </c>
      <c r="AA679" s="2" cm="1">
        <f t="array" ref="AA679">[1]!table_weight[Vision]*(('F+ , F-'!AA$2-[1]!tbl_gk[[#This Row],[Vision]])/('F+ , F-'!AA$2-'F+ , F-'!AA$3))</f>
        <v>2.6974951830443111E-2</v>
      </c>
      <c r="AB679" s="2" cm="1">
        <f t="array" ref="AB679">[1]!table_weight[Penalties]*(('F+ , F-'!AB$2-[1]!tbl_gk[[#This Row],[Penalties]])/('F+ , F-'!AB$2-'F+ , F-'!AB$3))</f>
        <v>1.9573542833622431E-3</v>
      </c>
      <c r="AC679" s="2" cm="1">
        <f t="array" ref="AC679">[1]!table_weight[Composure]*(('F+ , F-'!AC$2-[1]!tbl_gk[[#This Row],[Composure]])/('F+ , F-'!AC$2-'F+ , F-'!AC$3))</f>
        <v>1.7613245160360534E-3</v>
      </c>
      <c r="AD679" s="2" cm="1">
        <f t="array" ref="AD679">[1]!table_weight[Marking]*(('F+ , F-'!AD$2-[1]!tbl_gk[[#This Row],[Marking]])/('F+ , F-'!AD$2-'F+ , F-'!AD$3))</f>
        <v>2.5239721010940977E-2</v>
      </c>
      <c r="AE679" s="2" cm="1">
        <f t="array" ref="AE679">[1]!table_weight[StandingTackle]*(('F+ , F-'!AE$2-[1]!tbl_gk[[#This Row],[StandingTackle]])/('F+ , F-'!AE$2-'F+ , F-'!AE$3))</f>
        <v>2.9141914719869356E-2</v>
      </c>
      <c r="AF679" s="2" cm="1">
        <f t="array" ref="AF679">[1]!table_weight[SlidingTackle]*(('F+ , F-'!AF$2-[1]!tbl_gk[[#This Row],[SlidingTackle]])/('F+ , F-'!AF$2-'F+ , F-'!AF$3))</f>
        <v>5.977828660486021E-3</v>
      </c>
      <c r="AG679" s="2" cm="1">
        <f t="array" ref="AG679">[1]!table_weight[GKDiving]*(('F+ , F-'!AG$2-[1]!tbl_gk[[#This Row],[GKDiving]])/('F+ , F-'!AG$2-'F+ , F-'!AG$3))</f>
        <v>1.7081178379474687E-2</v>
      </c>
      <c r="AH679" s="2" cm="1">
        <f t="array" ref="AH679">[1]!table_weight[GKHandling]*(('F+ , F-'!AH$2-[1]!tbl_gk[[#This Row],[GKHandling]])/('F+ , F-'!AH$2-'F+ , F-'!AH$3))</f>
        <v>2.1388605970820478E-2</v>
      </c>
      <c r="AI679" s="2" cm="1">
        <f t="array" ref="AI679">[1]!table_weight[GKKicking]*(('F+ , F-'!AI$2-[1]!tbl_gk[[#This Row],[GKKicking]])/('F+ , F-'!AI$2-'F+ , F-'!AI$3))</f>
        <v>2.3255247946455719E-2</v>
      </c>
      <c r="AJ679" s="2" cm="1">
        <f t="array" ref="AJ679">[1]!table_weight[GKPositioning]*(('F+ , F-'!AJ$2-[1]!tbl_gk[[#This Row],[GKPositioning]])/('F+ , F-'!AJ$2-'F+ , F-'!AJ$3))</f>
        <v>9.4603449486321337E-3</v>
      </c>
      <c r="AK679" s="2" cm="1">
        <f t="array" ref="AK679">[1]!table_weight[GKReflexes]*(('F+ , F-'!AK$2-[1]!tbl_gk[[#This Row],[GKReflexes]])/('F+ , F-'!AK$2-'F+ , F-'!AK$3))</f>
        <v>1.8219923604772998E-2</v>
      </c>
    </row>
    <row r="680" spans="1:37" x14ac:dyDescent="0.55000000000000004">
      <c r="A680" s="7">
        <f>[1]!tbl_gk[[#This Row],[ID]]</f>
        <v>223709</v>
      </c>
      <c r="B680" s="1" cm="1">
        <f t="array" ref="B680">[1]!table_weight[ValueEUR]*(('F+ , F-'!B$2-[1]!tbl_gk[[#This Row],[ValueEUR]])/('F+ , F-'!B$2-'F+ , F-'!B$3))</f>
        <v>2.2872056730743621E-4</v>
      </c>
      <c r="C680" s="1" cm="1">
        <f t="array" ref="C680">[1]!table_weight[WageEUR]*(('F+ , F-'!C$2-[1]!tbl_gk[[#This Row],[WageEUR]])/('F+ , F-'!C$2-'F+ , F-'!C$3))</f>
        <v>1.0171443180448721E-3</v>
      </c>
      <c r="D680" s="1" cm="1">
        <f t="array" ref="D680">[1]!table_weight[Crossing]*(('F+ , F-'!D$2-[1]!tbl_gk[[#This Row],[Crossing]])/('F+ , F-'!D$2-'F+ , F-'!D$3))</f>
        <v>3.0262757593710415E-2</v>
      </c>
      <c r="E680" s="1" cm="1">
        <f t="array" ref="E680">[1]!table_weight[Finishing]*(('F+ , F-'!E$2-[1]!tbl_gk[[#This Row],[Finishing]])/('F+ , F-'!E$2-'F+ , F-'!E$3))</f>
        <v>6.9877547916032071E-3</v>
      </c>
      <c r="F680" s="1" cm="1">
        <f t="array" ref="F680">[1]!table_weight[HeadingAccuracy]*(('F+ , F-'!F$2-[1]!tbl_gk[[#This Row],[HeadingAccuracy]])/('F+ , F-'!F$2-'F+ , F-'!F$3))</f>
        <v>7.5162404481111007E-3</v>
      </c>
      <c r="G680" s="1" cm="1">
        <f t="array" ref="G680">[1]!table_weight[ShortPassing]*(('F+ , F-'!G$2-[1]!tbl_gk[[#This Row],[ShortPassing]])/('F+ , F-'!G$2-'F+ , F-'!G$3))</f>
        <v>4.5002898783658811E-2</v>
      </c>
      <c r="H680" s="1" cm="1">
        <f t="array" ref="H680">[1]!table_weight[Volleys]*(('F+ , F-'!H$2-[1]!tbl_gk[[#This Row],[Volleys]])/('F+ , F-'!H$2-'F+ , F-'!H$3))</f>
        <v>9.2591367839048701E-4</v>
      </c>
      <c r="I680" s="1" cm="1">
        <f t="array" ref="I680">[1]!table_weight[Dribbling]*(('F+ , F-'!I$2-[1]!tbl_gk[[#This Row],[Dribbling]])/('F+ , F-'!I$2-'F+ , F-'!I$3))</f>
        <v>1.4668173323482065E-2</v>
      </c>
      <c r="J680" s="1" cm="1">
        <f t="array" ref="J680">[1]!table_weight[Curve]*(('F+ , F-'!J$2-[1]!tbl_gk[[#This Row],[Curve]])/('F+ , F-'!J$2-'F+ , F-'!J$3))</f>
        <v>8.7888314234526414E-3</v>
      </c>
      <c r="K680" s="1" cm="1">
        <f t="array" ref="K680">[1]!table_weight[FKAccuracy]*(('F+ , F-'!K$2-[1]!tbl_gk[[#This Row],[FKAccuracy]])/('F+ , F-'!K$2-'F+ , F-'!K$3))</f>
        <v>8.8226346212351529E-3</v>
      </c>
      <c r="L680" s="1" cm="1">
        <f t="array" ref="L680">[1]!table_weight[LongPassing]*(('F+ , F-'!L$2-[1]!tbl_gk[[#This Row],[LongPassing]])/('F+ , F-'!L$2-'F+ , F-'!L$3))</f>
        <v>2.7071205003789917E-2</v>
      </c>
      <c r="M680" s="1" cm="1">
        <f t="array" ref="M680">[1]!table_weight[BallControl]*(('F+ , F-'!M$2-[1]!tbl_gk[[#This Row],[BallControl]])/('F+ , F-'!M$2-'F+ , F-'!M$3))</f>
        <v>1.0865313572949679E-2</v>
      </c>
      <c r="N680" s="1" cm="1">
        <f t="array" ref="N680">[1]!table_weight[Acceleration]*(('F+ , F-'!N$2-[1]!tbl_gk[[#This Row],[Acceleration]])/('F+ , F-'!N$2-'F+ , F-'!N$3))</f>
        <v>4.0587698419799877E-3</v>
      </c>
      <c r="O680" s="1" cm="1">
        <f t="array" ref="O680">[1]!table_weight[SprintSpeed]*(('F+ , F-'!O$2-[1]!tbl_gk[[#This Row],[SprintSpeed]])/('F+ , F-'!O$2-'F+ , F-'!O$3))</f>
        <v>5.9032552479464486E-3</v>
      </c>
      <c r="P680" s="1" cm="1">
        <f t="array" ref="P680">[1]!table_weight[Agility]*(('F+ , F-'!P$2-[1]!tbl_gk[[#This Row],[Agility]])/('F+ , F-'!P$2-'F+ , F-'!P$3))</f>
        <v>4.5634317006388652E-3</v>
      </c>
      <c r="Q680" s="1" cm="1">
        <f t="array" ref="Q680">[1]!table_weight[Reactions]*(('F+ , F-'!Q$2-[1]!tbl_gk[[#This Row],[Reactions]])/('F+ , F-'!Q$2-'F+ , F-'!Q$3))</f>
        <v>1.7016186002382209E-3</v>
      </c>
      <c r="R680" s="1" cm="1">
        <f t="array" ref="R680">[1]!table_weight[Balance]*(('F+ , F-'!R$2-[1]!tbl_gk[[#This Row],[Balance]])/('F+ , F-'!R$2-'F+ , F-'!R$3))</f>
        <v>1.0554876042293973E-3</v>
      </c>
      <c r="S680" s="1" cm="1">
        <f t="array" ref="S680">[1]!table_weight[ShotPower]*(('F+ , F-'!S$2-[1]!tbl_gk[[#This Row],[ShotPower]])/('F+ , F-'!S$2-'F+ , F-'!S$3))</f>
        <v>6.2329798837993753E-3</v>
      </c>
      <c r="T680" s="1" cm="1">
        <f t="array" ref="T680">[1]!table_weight[Jumping]*(('F+ , F-'!T$2-[1]!tbl_gk[[#This Row],[Jumping]])/('F+ , F-'!T$2-'F+ , F-'!T$3))</f>
        <v>1.2021943727489502E-3</v>
      </c>
      <c r="U680" s="1" cm="1">
        <f t="array" ref="U680">[1]!table_weight[Stamina]*(('F+ , F-'!U$2-[1]!tbl_gk[[#This Row],[Stamina]])/('F+ , F-'!U$2-'F+ , F-'!U$3))</f>
        <v>1.6315495058735752E-2</v>
      </c>
      <c r="V680" s="1" cm="1">
        <f t="array" ref="V680">[1]!table_weight[Strength]*(('F+ , F-'!V$2-[1]!tbl_gk[[#This Row],[Strength]])/('F+ , F-'!V$2-'F+ , F-'!V$3))</f>
        <v>1.7746678835817833E-2</v>
      </c>
      <c r="W680" s="1" cm="1">
        <f t="array" ref="W680">[1]!table_weight[LongShots]*(('F+ , F-'!W$2-[1]!tbl_gk[[#This Row],[LongShots]])/('F+ , F-'!W$2-'F+ , F-'!W$3))</f>
        <v>6.4926873789576834E-3</v>
      </c>
      <c r="X680" s="1" cm="1">
        <f t="array" ref="X680">[1]!table_weight[Aggression]*(('F+ , F-'!X$2-[1]!tbl_gk[[#This Row],[Aggression]])/('F+ , F-'!X$2-'F+ , F-'!X$3))</f>
        <v>1.0952236081533291E-2</v>
      </c>
      <c r="Y680" s="1" cm="1">
        <f t="array" ref="Y680">[1]!table_weight[Interceptions]*(('F+ , F-'!Y$2-[1]!tbl_gk[[#This Row],[Interceptions]])/('F+ , F-'!Y$2-'F+ , F-'!Y$3))</f>
        <v>1.3158513088021059E-2</v>
      </c>
      <c r="Z680" s="1" cm="1">
        <f t="array" ref="Z680">[1]!table_weight[Positioning]*(('F+ , F-'!Z$2-[1]!tbl_gk[[#This Row],[Positioning]])/('F+ , F-'!Z$2-'F+ , F-'!Z$3))</f>
        <v>1.0352229320893639E-3</v>
      </c>
      <c r="AA680" s="1" cm="1">
        <f t="array" ref="AA680">[1]!table_weight[Vision]*(('F+ , F-'!AA$2-[1]!tbl_gk[[#This Row],[Vision]])/('F+ , F-'!AA$2-'F+ , F-'!AA$3))</f>
        <v>1.8456545989250551E-2</v>
      </c>
      <c r="AB680" s="1" cm="1">
        <f t="array" ref="AB680">[1]!table_weight[Penalties]*(('F+ , F-'!AB$2-[1]!tbl_gk[[#This Row],[Penalties]])/('F+ , F-'!AB$2-'F+ , F-'!AB$3))</f>
        <v>1.9182071976949979E-3</v>
      </c>
      <c r="AC680" s="1" cm="1">
        <f t="array" ref="AC680">[1]!table_weight[Composure]*(('F+ , F-'!AC$2-[1]!tbl_gk[[#This Row],[Composure]])/('F+ , F-'!AC$2-'F+ , F-'!AC$3))</f>
        <v>7.4722858256074981E-4</v>
      </c>
      <c r="AD680" s="1" cm="1">
        <f t="array" ref="AD680">[1]!table_weight[Marking]*(('F+ , F-'!AD$2-[1]!tbl_gk[[#This Row],[Marking]])/('F+ , F-'!AD$2-'F+ , F-'!AD$3))</f>
        <v>2.366223844775717E-2</v>
      </c>
      <c r="AE680" s="1" cm="1">
        <f t="array" ref="AE680">[1]!table_weight[StandingTackle]*(('F+ , F-'!AE$2-[1]!tbl_gk[[#This Row],[StandingTackle]])/('F+ , F-'!AE$2-'F+ , F-'!AE$3))</f>
        <v>2.241685747682258E-2</v>
      </c>
      <c r="AF680" s="1" cm="1">
        <f t="array" ref="AF680">[1]!table_weight[SlidingTackle]*(('F+ , F-'!AF$2-[1]!tbl_gk[[#This Row],[SlidingTackle]])/('F+ , F-'!AF$2-'F+ , F-'!AF$3))</f>
        <v>5.977828660486021E-3</v>
      </c>
      <c r="AG680" s="1" cm="1">
        <f t="array" ref="AG680">[1]!table_weight[GKDiving]*(('F+ , F-'!AG$2-[1]!tbl_gk[[#This Row],[GKDiving]])/('F+ , F-'!AG$2-'F+ , F-'!AG$3))</f>
        <v>3.4162356758949373E-2</v>
      </c>
      <c r="AH680" s="1" cm="1">
        <f t="array" ref="AH680">[1]!table_weight[GKHandling]*(('F+ , F-'!AH$2-[1]!tbl_gk[[#This Row],[GKHandling]])/('F+ , F-'!AH$2-'F+ , F-'!AH$3))</f>
        <v>4.2777211941640955E-2</v>
      </c>
      <c r="AI680" s="1" cm="1">
        <f t="array" ref="AI680">[1]!table_weight[GKKicking]*(('F+ , F-'!AI$2-[1]!tbl_gk[[#This Row],[GKKicking]])/('F+ , F-'!AI$2-'F+ , F-'!AI$3))</f>
        <v>2.8621843626407038E-2</v>
      </c>
      <c r="AJ680" s="1" cm="1">
        <f t="array" ref="AJ680">[1]!table_weight[GKPositioning]*(('F+ , F-'!AJ$2-[1]!tbl_gk[[#This Row],[GKPositioning]])/('F+ , F-'!AJ$2-'F+ , F-'!AJ$3))</f>
        <v>1.3875172591327129E-2</v>
      </c>
      <c r="AK680" s="1" cm="1">
        <f t="array" ref="AK680">[1]!table_weight[GKReflexes]*(('F+ , F-'!AK$2-[1]!tbl_gk[[#This Row],[GKReflexes]])/('F+ , F-'!AK$2-'F+ , F-'!AK$3))</f>
        <v>2.9151877767636801E-2</v>
      </c>
    </row>
    <row r="681" spans="1:37" x14ac:dyDescent="0.55000000000000004">
      <c r="A681" s="8">
        <f>[1]!tbl_gk[[#This Row],[ID]]</f>
        <v>223727</v>
      </c>
      <c r="B681" s="2" cm="1">
        <f t="array" ref="B681">[1]!table_weight[ValueEUR]*(('F+ , F-'!B$2-[1]!tbl_gk[[#This Row],[ValueEUR]])/('F+ , F-'!B$2-'F+ , F-'!B$3))</f>
        <v>1.6698762066575301E-4</v>
      </c>
      <c r="C681" s="2" cm="1">
        <f t="array" ref="C681">[1]!table_weight[WageEUR]*(('F+ , F-'!C$2-[1]!tbl_gk[[#This Row],[WageEUR]])/('F+ , F-'!C$2-'F+ , F-'!C$3))</f>
        <v>3.9120935309418161E-4</v>
      </c>
      <c r="D681" s="2" cm="1">
        <f t="array" ref="D681">[1]!table_weight[Crossing]*(('F+ , F-'!D$2-[1]!tbl_gk[[#This Row],[Crossing]])/('F+ , F-'!D$2-'F+ , F-'!D$3))</f>
        <v>3.3625286215233793E-2</v>
      </c>
      <c r="E681" s="2" cm="1">
        <f t="array" ref="E681">[1]!table_weight[Finishing]*(('F+ , F-'!E$2-[1]!tbl_gk[[#This Row],[Finishing]])/('F+ , F-'!E$2-'F+ , F-'!E$3))</f>
        <v>1.3975509583206414E-2</v>
      </c>
      <c r="F681" s="2" cm="1">
        <f t="array" ref="F681">[1]!table_weight[HeadingAccuracy]*(('F+ , F-'!F$2-[1]!tbl_gk[[#This Row],[HeadingAccuracy]])/('F+ , F-'!F$2-'F+ , F-'!F$3))</f>
        <v>7.9338093618950504E-3</v>
      </c>
      <c r="G681" s="2" cm="1">
        <f t="array" ref="G681">[1]!table_weight[ShortPassing]*(('F+ , F-'!G$2-[1]!tbl_gk[[#This Row],[ShortPassing]])/('F+ , F-'!G$2-'F+ , F-'!G$3))</f>
        <v>3.0939492913765434E-2</v>
      </c>
      <c r="H681" s="2" cm="1">
        <f t="array" ref="H681">[1]!table_weight[Volleys]*(('F+ , F-'!H$2-[1]!tbl_gk[[#This Row],[Volleys]])/('F+ , F-'!H$2-'F+ , F-'!H$3))</f>
        <v>1.0416528881892981E-3</v>
      </c>
      <c r="I681" s="2" cm="1">
        <f t="array" ref="I681">[1]!table_weight[Dribbling]*(('F+ , F-'!I$2-[1]!tbl_gk[[#This Row],[Dribbling]])/('F+ , F-'!I$2-'F+ , F-'!I$3))</f>
        <v>1.1734538658785652E-2</v>
      </c>
      <c r="J681" s="2" cm="1">
        <f t="array" ref="J681">[1]!table_weight[Curve]*(('F+ , F-'!J$2-[1]!tbl_gk[[#This Row],[Curve]])/('F+ , F-'!J$2-'F+ , F-'!J$3))</f>
        <v>9.1268634012777444E-3</v>
      </c>
      <c r="K681" s="2" cm="1">
        <f t="array" ref="K681">[1]!table_weight[FKAccuracy]*(('F+ , F-'!K$2-[1]!tbl_gk[[#This Row],[FKAccuracy]])/('F+ , F-'!K$2-'F+ , F-'!K$3))</f>
        <v>9.4310921813203358E-3</v>
      </c>
      <c r="L681" s="2" cm="1">
        <f t="array" ref="L681">[1]!table_weight[LongPassing]*(('F+ , F-'!L$2-[1]!tbl_gk[[#This Row],[LongPassing]])/('F+ , F-'!L$2-'F+ , F-'!L$3))</f>
        <v>8.6627856012127732E-3</v>
      </c>
      <c r="M681" s="2" cm="1">
        <f t="array" ref="M681">[1]!table_weight[BallControl]*(('F+ , F-'!M$2-[1]!tbl_gk[[#This Row],[BallControl]])/('F+ , F-'!M$2-'F+ , F-'!M$3))</f>
        <v>3.911512886261884E-3</v>
      </c>
      <c r="N681" s="2" cm="1">
        <f t="array" ref="N681">[1]!table_weight[Acceleration]*(('F+ , F-'!N$2-[1]!tbl_gk[[#This Row],[Acceleration]])/('F+ , F-'!N$2-'F+ , F-'!N$3))</f>
        <v>3.156820988206657E-3</v>
      </c>
      <c r="O681" s="2" cm="1">
        <f t="array" ref="O681">[1]!table_weight[SprintSpeed]*(('F+ , F-'!O$2-[1]!tbl_gk[[#This Row],[SprintSpeed]])/('F+ , F-'!O$2-'F+ , F-'!O$3))</f>
        <v>4.2166108913903209E-3</v>
      </c>
      <c r="P681" s="2" cm="1">
        <f t="array" ref="P681">[1]!table_weight[Agility]*(('F+ , F-'!P$2-[1]!tbl_gk[[#This Row],[Agility]])/('F+ , F-'!P$2-'F+ , F-'!P$3))</f>
        <v>2.6912545926844589E-3</v>
      </c>
      <c r="Q681" s="2" cm="1">
        <f t="array" ref="Q681">[1]!table_weight[Reactions]*(('F+ , F-'!Q$2-[1]!tbl_gk[[#This Row],[Reactions]])/('F+ , F-'!Q$2-'F+ , F-'!Q$3))</f>
        <v>1.4437976002021271E-3</v>
      </c>
      <c r="R681" s="2" cm="1">
        <f t="array" ref="R681">[1]!table_weight[Balance]*(('F+ , F-'!R$2-[1]!tbl_gk[[#This Row],[Balance]])/('F+ , F-'!R$2-'F+ , F-'!R$3))</f>
        <v>1.6763626655408076E-3</v>
      </c>
      <c r="S681" s="2" cm="1">
        <f t="array" ref="S681">[1]!table_weight[ShotPower]*(('F+ , F-'!S$2-[1]!tbl_gk[[#This Row],[ShotPower]])/('F+ , F-'!S$2-'F+ , F-'!S$3))</f>
        <v>5.1941499031661464E-3</v>
      </c>
      <c r="T681" s="2" cm="1">
        <f t="array" ref="T681">[1]!table_weight[Jumping]*(('F+ , F-'!T$2-[1]!tbl_gk[[#This Row],[Jumping]])/('F+ , F-'!T$2-'F+ , F-'!T$3))</f>
        <v>1.8032915591234251E-3</v>
      </c>
      <c r="U681" s="2" cm="1">
        <f t="array" ref="U681">[1]!table_weight[Stamina]*(('F+ , F-'!U$2-[1]!tbl_gk[[#This Row],[Stamina]])/('F+ , F-'!U$2-'F+ , F-'!U$3))</f>
        <v>1.288065399373875E-2</v>
      </c>
      <c r="V681" s="2" cm="1">
        <f t="array" ref="V681">[1]!table_weight[Strength]*(('F+ , F-'!V$2-[1]!tbl_gk[[#This Row],[Strength]])/('F+ , F-'!V$2-'F+ , F-'!V$3))</f>
        <v>8.8733394179089167E-3</v>
      </c>
      <c r="W681" s="2" cm="1">
        <f t="array" ref="W681">[1]!table_weight[LongShots]*(('F+ , F-'!W$2-[1]!tbl_gk[[#This Row],[LongShots]])/('F+ , F-'!W$2-'F+ , F-'!W$3))</f>
        <v>7.5315173595909123E-3</v>
      </c>
      <c r="X681" s="2" cm="1">
        <f t="array" ref="X681">[1]!table_weight[Aggression]*(('F+ , F-'!X$2-[1]!tbl_gk[[#This Row],[Aggression]])/('F+ , F-'!X$2-'F+ , F-'!X$3))</f>
        <v>1.5819896562214757E-2</v>
      </c>
      <c r="Y681" s="2" cm="1">
        <f t="array" ref="Y681">[1]!table_weight[Interceptions]*(('F+ , F-'!Y$2-[1]!tbl_gk[[#This Row],[Interceptions]])/('F+ , F-'!Y$2-'F+ , F-'!Y$3))</f>
        <v>1.4543619728865382E-2</v>
      </c>
      <c r="Z681" s="2" cm="1">
        <f t="array" ref="Z681">[1]!table_weight[Positioning]*(('F+ , F-'!Z$2-[1]!tbl_gk[[#This Row],[Positioning]])/('F+ , F-'!Z$2-'F+ , F-'!Z$3))</f>
        <v>7.394449514924029E-4</v>
      </c>
      <c r="AA681" s="2" cm="1">
        <f t="array" ref="AA681">[1]!table_weight[Vision]*(('F+ , F-'!AA$2-[1]!tbl_gk[[#This Row],[Vision]])/('F+ , F-'!AA$2-'F+ , F-'!AA$3))</f>
        <v>1.3487475915221555E-2</v>
      </c>
      <c r="AB681" s="2" cm="1">
        <f t="array" ref="AB681">[1]!table_weight[Penalties]*(('F+ , F-'!AB$2-[1]!tbl_gk[[#This Row],[Penalties]])/('F+ , F-'!AB$2-'F+ , F-'!AB$3))</f>
        <v>1.7224717693587737E-3</v>
      </c>
      <c r="AC681" s="2" cm="1">
        <f t="array" ref="AC681">[1]!table_weight[Composure]*(('F+ , F-'!AC$2-[1]!tbl_gk[[#This Row],[Composure]])/('F+ , F-'!AC$2-'F+ , F-'!AC$3))</f>
        <v>1.3877102247556784E-3</v>
      </c>
      <c r="AD681" s="2" cm="1">
        <f t="array" ref="AD681">[1]!table_weight[Marking]*(('F+ , F-'!AD$2-[1]!tbl_gk[[#This Row],[Marking]])/('F+ , F-'!AD$2-'F+ , F-'!AD$3))</f>
        <v>2.366223844775717E-2</v>
      </c>
      <c r="AE681" s="2" cm="1">
        <f t="array" ref="AE681">[1]!table_weight[StandingTackle]*(('F+ , F-'!AE$2-[1]!tbl_gk[[#This Row],[StandingTackle]])/('F+ , F-'!AE$2-'F+ , F-'!AE$3))</f>
        <v>2.9141914719869356E-2</v>
      </c>
      <c r="AF681" s="2" cm="1">
        <f t="array" ref="AF681">[1]!table_weight[SlidingTackle]*(('F+ , F-'!AF$2-[1]!tbl_gk[[#This Row],[SlidingTackle]])/('F+ , F-'!AF$2-'F+ , F-'!AF$3))</f>
        <v>3.7361429128037632E-3</v>
      </c>
      <c r="AG681" s="2" cm="1">
        <f t="array" ref="AG681">[1]!table_weight[GKDiving]*(('F+ , F-'!AG$2-[1]!tbl_gk[[#This Row],[GKDiving]])/('F+ , F-'!AG$2-'F+ , F-'!AG$3))</f>
        <v>4.2702945948686719E-2</v>
      </c>
      <c r="AH681" s="2" cm="1">
        <f t="array" ref="AH681">[1]!table_weight[GKHandling]*(('F+ , F-'!AH$2-[1]!tbl_gk[[#This Row],[GKHandling]])/('F+ , F-'!AH$2-'F+ , F-'!AH$3))</f>
        <v>4.6341979603444362E-2</v>
      </c>
      <c r="AI681" s="2" cm="1">
        <f t="array" ref="AI681">[1]!table_weight[GKKicking]*(('F+ , F-'!AI$2-[1]!tbl_gk[[#This Row],[GKKicking]])/('F+ , F-'!AI$2-'F+ , F-'!AI$3))</f>
        <v>2.414968055978094E-2</v>
      </c>
      <c r="AJ681" s="2" cm="1">
        <f t="array" ref="AJ681">[1]!table_weight[GKPositioning]*(('F+ , F-'!AJ$2-[1]!tbl_gk[[#This Row],[GKPositioning]])/('F+ , F-'!AJ$2-'F+ , F-'!AJ$3))</f>
        <v>1.7028620907537841E-2</v>
      </c>
      <c r="AK681" s="2" cm="1">
        <f t="array" ref="AK681">[1]!table_weight[GKReflexes]*(('F+ , F-'!AK$2-[1]!tbl_gk[[#This Row],[GKReflexes]])/('F+ , F-'!AK$2-'F+ , F-'!AK$3))</f>
        <v>4.3727816651455198E-2</v>
      </c>
    </row>
    <row r="682" spans="1:37" x14ac:dyDescent="0.55000000000000004">
      <c r="A682" s="7">
        <f>[1]!tbl_gk[[#This Row],[ID]]</f>
        <v>223737</v>
      </c>
      <c r="B682" s="1" cm="1">
        <f t="array" ref="B682">[1]!table_weight[ValueEUR]*(('F+ , F-'!B$2-[1]!tbl_gk[[#This Row],[ValueEUR]])/('F+ , F-'!B$2-'F+ , F-'!B$3))</f>
        <v>2.4415380396785701E-4</v>
      </c>
      <c r="C682" s="1" cm="1">
        <f t="array" ref="C682">[1]!table_weight[WageEUR]*(('F+ , F-'!C$2-[1]!tbl_gk[[#This Row],[WageEUR]])/('F+ , F-'!C$2-'F+ , F-'!C$3))</f>
        <v>3.9120935309418161E-4</v>
      </c>
      <c r="D682" s="1" cm="1">
        <f t="array" ref="D682">[1]!table_weight[Crossing]*(('F+ , F-'!D$2-[1]!tbl_gk[[#This Row],[Crossing]])/('F+ , F-'!D$2-'F+ , F-'!D$3))</f>
        <v>2.6900228972187034E-2</v>
      </c>
      <c r="E682" s="1" cm="1">
        <f t="array" ref="E682">[1]!table_weight[Finishing]*(('F+ , F-'!E$2-[1]!tbl_gk[[#This Row],[Finishing]])/('F+ , F-'!E$2-'F+ , F-'!E$3))</f>
        <v>1.3975509583206414E-2</v>
      </c>
      <c r="F682" s="1" cm="1">
        <f t="array" ref="F682">[1]!table_weight[HeadingAccuracy]*(('F+ , F-'!F$2-[1]!tbl_gk[[#This Row],[HeadingAccuracy]])/('F+ , F-'!F$2-'F+ , F-'!F$3))</f>
        <v>8.351378275679E-3</v>
      </c>
      <c r="G682" s="1" cm="1">
        <f t="array" ref="G682">[1]!table_weight[ShortPassing]*(('F+ , F-'!G$2-[1]!tbl_gk[[#This Row],[ShortPassing]])/('F+ , F-'!G$2-'F+ , F-'!G$3))</f>
        <v>4.0783877022690797E-2</v>
      </c>
      <c r="H682" s="1" cm="1">
        <f t="array" ref="H682">[1]!table_weight[Volleys]*(('F+ , F-'!H$2-[1]!tbl_gk[[#This Row],[Volleys]])/('F+ , F-'!H$2-'F+ , F-'!H$3))</f>
        <v>1.1573920979881087E-3</v>
      </c>
      <c r="I682" s="1" cm="1">
        <f t="array" ref="I682">[1]!table_weight[Dribbling]*(('F+ , F-'!I$2-[1]!tbl_gk[[#This Row],[Dribbling]])/('F+ , F-'!I$2-'F+ , F-'!I$3))</f>
        <v>1.0756660437220181E-2</v>
      </c>
      <c r="J682" s="1" cm="1">
        <f t="array" ref="J682">[1]!table_weight[Curve]*(('F+ , F-'!J$2-[1]!tbl_gk[[#This Row],[Curve]])/('F+ , F-'!J$2-'F+ , F-'!J$3))</f>
        <v>9.1268634012777444E-3</v>
      </c>
      <c r="K682" s="1" cm="1">
        <f t="array" ref="K682">[1]!table_weight[FKAccuracy]*(('F+ , F-'!K$2-[1]!tbl_gk[[#This Row],[FKAccuracy]])/('F+ , F-'!K$2-'F+ , F-'!K$3))</f>
        <v>8.8226346212351529E-3</v>
      </c>
      <c r="L682" s="1" cm="1">
        <f t="array" ref="L682">[1]!table_weight[LongPassing]*(('F+ , F-'!L$2-[1]!tbl_gk[[#This Row],[LongPassing]])/('F+ , F-'!L$2-'F+ , F-'!L$3))</f>
        <v>1.2452754301743363E-2</v>
      </c>
      <c r="M682" s="1" cm="1">
        <f t="array" ref="M682">[1]!table_weight[BallControl]*(('F+ , F-'!M$2-[1]!tbl_gk[[#This Row],[BallControl]])/('F+ , F-'!M$2-'F+ , F-'!M$3))</f>
        <v>9.9960884871137055E-3</v>
      </c>
      <c r="N682" s="1" cm="1">
        <f t="array" ref="N682">[1]!table_weight[Acceleration]*(('F+ , F-'!N$2-[1]!tbl_gk[[#This Row],[Acceleration]])/('F+ , F-'!N$2-'F+ , F-'!N$3))</f>
        <v>4.7352314823099848E-3</v>
      </c>
      <c r="O682" s="1" cm="1">
        <f t="array" ref="O682">[1]!table_weight[SprintSpeed]*(('F+ , F-'!O$2-[1]!tbl_gk[[#This Row],[SprintSpeed]])/('F+ , F-'!O$2-'F+ , F-'!O$3))</f>
        <v>6.1843626407058041E-3</v>
      </c>
      <c r="P682" s="1" cm="1">
        <f t="array" ref="P682">[1]!table_weight[Agility]*(('F+ , F-'!P$2-[1]!tbl_gk[[#This Row],[Agility]])/('F+ , F-'!P$2-'F+ , F-'!P$3))</f>
        <v>4.5634317006388652E-3</v>
      </c>
      <c r="Q682" s="1" cm="1">
        <f t="array" ref="Q682">[1]!table_weight[Reactions]*(('F+ , F-'!Q$2-[1]!tbl_gk[[#This Row],[Reactions]])/('F+ , F-'!Q$2-'F+ , F-'!Q$3))</f>
        <v>1.2375408001732517E-3</v>
      </c>
      <c r="R682" s="1" cm="1">
        <f t="array" ref="R682">[1]!table_weight[Balance]*(('F+ , F-'!R$2-[1]!tbl_gk[[#This Row],[Balance]])/('F+ , F-'!R$2-'F+ , F-'!R$3))</f>
        <v>1.9247126900653719E-3</v>
      </c>
      <c r="S682" s="1" cm="1">
        <f t="array" ref="S682">[1]!table_weight[ShotPower]*(('F+ , F-'!S$2-[1]!tbl_gk[[#This Row],[ShotPower]])/('F+ , F-'!S$2-'F+ , F-'!S$3))</f>
        <v>5.7135648934827617E-3</v>
      </c>
      <c r="T682" s="1" cm="1">
        <f t="array" ref="T682">[1]!table_weight[Jumping]*(('F+ , F-'!T$2-[1]!tbl_gk[[#This Row],[Jumping]])/('F+ , F-'!T$2-'F+ , F-'!T$3))</f>
        <v>2.4902597721228252E-3</v>
      </c>
      <c r="U682" s="1" cm="1">
        <f t="array" ref="U682">[1]!table_weight[Stamina]*(('F+ , F-'!U$2-[1]!tbl_gk[[#This Row],[Stamina]])/('F+ , F-'!U$2-'F+ , F-'!U$3))</f>
        <v>1.88916258574835E-2</v>
      </c>
      <c r="V682" s="1" cm="1">
        <f t="array" ref="V682">[1]!table_weight[Strength]*(('F+ , F-'!V$2-[1]!tbl_gk[[#This Row],[Strength]])/('F+ , F-'!V$2-'F+ , F-'!V$3))</f>
        <v>1.7746678835817833E-2</v>
      </c>
      <c r="W682" s="1" cm="1">
        <f t="array" ref="W682">[1]!table_weight[LongShots]*(('F+ , F-'!W$2-[1]!tbl_gk[[#This Row],[LongShots]])/('F+ , F-'!W$2-'F+ , F-'!W$3))</f>
        <v>7.0121023692742987E-3</v>
      </c>
      <c r="X682" s="1" cm="1">
        <f t="array" ref="X682">[1]!table_weight[Aggression]*(('F+ , F-'!X$2-[1]!tbl_gk[[#This Row],[Aggression]])/('F+ , F-'!X$2-'F+ , F-'!X$3))</f>
        <v>1.1560693641618476E-2</v>
      </c>
      <c r="Y682" s="1" cm="1">
        <f t="array" ref="Y682">[1]!table_weight[Interceptions]*(('F+ , F-'!Y$2-[1]!tbl_gk[[#This Row],[Interceptions]])/('F+ , F-'!Y$2-'F+ , F-'!Y$3))</f>
        <v>1.4543619728865382E-2</v>
      </c>
      <c r="Z682" s="1" cm="1">
        <f t="array" ref="Z682">[1]!table_weight[Positioning]*(('F+ , F-'!Z$2-[1]!tbl_gk[[#This Row],[Positioning]])/('F+ , F-'!Z$2-'F+ , F-'!Z$3))</f>
        <v>7.394449514924029E-4</v>
      </c>
      <c r="AA682" s="1" cm="1">
        <f t="array" ref="AA682">[1]!table_weight[Vision]*(('F+ , F-'!AA$2-[1]!tbl_gk[[#This Row],[Vision]])/('F+ , F-'!AA$2-'F+ , F-'!AA$3))</f>
        <v>3.478349051820296E-2</v>
      </c>
      <c r="AB682" s="1" cm="1">
        <f t="array" ref="AB682">[1]!table_weight[Penalties]*(('F+ , F-'!AB$2-[1]!tbl_gk[[#This Row],[Penalties]])/('F+ , F-'!AB$2-'F+ , F-'!AB$3))</f>
        <v>1.8399130263605083E-3</v>
      </c>
      <c r="AC682" s="1" cm="1">
        <f t="array" ref="AC682">[1]!table_weight[Composure]*(('F+ , F-'!AC$2-[1]!tbl_gk[[#This Row],[Composure]])/('F+ , F-'!AC$2-'F+ , F-'!AC$3))</f>
        <v>2.2416857476822497E-3</v>
      </c>
      <c r="AD682" s="1" cm="1">
        <f t="array" ref="AD682">[1]!table_weight[Marking]*(('F+ , F-'!AD$2-[1]!tbl_gk[[#This Row],[Marking]])/('F+ , F-'!AD$2-'F+ , F-'!AD$3))</f>
        <v>7.8874128159190562E-3</v>
      </c>
      <c r="AE682" s="1" cm="1">
        <f t="array" ref="AE682">[1]!table_weight[StandingTackle]*(('F+ , F-'!AE$2-[1]!tbl_gk[[#This Row],[StandingTackle]])/('F+ , F-'!AE$2-'F+ , F-'!AE$3))</f>
        <v>2.6900228972187096E-2</v>
      </c>
      <c r="AF682" s="1" cm="1">
        <f t="array" ref="AF682">[1]!table_weight[SlidingTackle]*(('F+ , F-'!AF$2-[1]!tbl_gk[[#This Row],[SlidingTackle]])/('F+ , F-'!AF$2-'F+ , F-'!AF$3))</f>
        <v>3.7361429128037632E-3</v>
      </c>
      <c r="AG682" s="1" cm="1">
        <f t="array" ref="AG682">[1]!table_weight[GKDiving]*(('F+ , F-'!AG$2-[1]!tbl_gk[[#This Row],[GKDiving]])/('F+ , F-'!AG$2-'F+ , F-'!AG$3))</f>
        <v>3.2454238921001903E-2</v>
      </c>
      <c r="AH682" s="1" cm="1">
        <f t="array" ref="AH682">[1]!table_weight[GKHandling]*(('F+ , F-'!AH$2-[1]!tbl_gk[[#This Row],[GKHandling]])/('F+ , F-'!AH$2-'F+ , F-'!AH$3))</f>
        <v>4.4559595772542655E-2</v>
      </c>
      <c r="AI682" s="1" cm="1">
        <f t="array" ref="AI682">[1]!table_weight[GKKicking]*(('F+ , F-'!AI$2-[1]!tbl_gk[[#This Row],[GKKicking]])/('F+ , F-'!AI$2-'F+ , F-'!AI$3))</f>
        <v>2.5938545786431375E-2</v>
      </c>
      <c r="AJ682" s="1" cm="1">
        <f t="array" ref="AJ682">[1]!table_weight[GKPositioning]*(('F+ , F-'!AJ$2-[1]!tbl_gk[[#This Row],[GKPositioning]])/('F+ , F-'!AJ$2-'F+ , F-'!AJ$3))</f>
        <v>1.7659310570779983E-2</v>
      </c>
      <c r="AK682" s="1" cm="1">
        <f t="array" ref="AK682">[1]!table_weight[GKReflexes]*(('F+ , F-'!AK$2-[1]!tbl_gk[[#This Row],[GKReflexes]])/('F+ , F-'!AK$2-'F+ , F-'!AK$3))</f>
        <v>4.0083831930500594E-2</v>
      </c>
    </row>
    <row r="683" spans="1:37" x14ac:dyDescent="0.55000000000000004">
      <c r="A683" s="8">
        <f>[1]!tbl_gk[[#This Row],[ID]]</f>
        <v>223738</v>
      </c>
      <c r="B683" s="2" cm="1">
        <f t="array" ref="B683">[1]!table_weight[ValueEUR]*(('F+ , F-'!B$2-[1]!tbl_gk[[#This Row],[ValueEUR]])/('F+ , F-'!B$2-'F+ , F-'!B$3))</f>
        <v>3.367532239303818E-4</v>
      </c>
      <c r="C683" s="2" cm="1">
        <f t="array" ref="C683">[1]!table_weight[WageEUR]*(('F+ , F-'!C$2-[1]!tbl_gk[[#This Row],[WageEUR]])/('F+ , F-'!C$2-'F+ , F-'!C$3))</f>
        <v>3.9120935309418161E-4</v>
      </c>
      <c r="D683" s="2" cm="1">
        <f t="array" ref="D683">[1]!table_weight[Crossing]*(('F+ , F-'!D$2-[1]!tbl_gk[[#This Row],[Crossing]])/('F+ , F-'!D$2-'F+ , F-'!D$3))</f>
        <v>3.1383600467551537E-2</v>
      </c>
      <c r="E683" s="2" cm="1">
        <f t="array" ref="E683">[1]!table_weight[Finishing]*(('F+ , F-'!E$2-[1]!tbl_gk[[#This Row],[Finishing]])/('F+ , F-'!E$2-'F+ , F-'!E$3))</f>
        <v>1.3975509583206414E-2</v>
      </c>
      <c r="F683" s="2" cm="1">
        <f t="array" ref="F683">[1]!table_weight[HeadingAccuracy]*(('F+ , F-'!F$2-[1]!tbl_gk[[#This Row],[HeadingAccuracy]])/('F+ , F-'!F$2-'F+ , F-'!F$3))</f>
        <v>7.5162404481111007E-3</v>
      </c>
      <c r="G683" s="2" cm="1">
        <f t="array" ref="G683">[1]!table_weight[ShortPassing]*(('F+ , F-'!G$2-[1]!tbl_gk[[#This Row],[ShortPassing]])/('F+ , F-'!G$2-'F+ , F-'!G$3))</f>
        <v>4.9221920544626818E-2</v>
      </c>
      <c r="H683" s="2" cm="1">
        <f t="array" ref="H683">[1]!table_weight[Volleys]*(('F+ , F-'!H$2-[1]!tbl_gk[[#This Row],[Volleys]])/('F+ , F-'!H$2-'F+ , F-'!H$3))</f>
        <v>8.1017446859167619E-4</v>
      </c>
      <c r="I683" s="2" cm="1">
        <f t="array" ref="I683">[1]!table_weight[Dribbling]*(('F+ , F-'!I$2-[1]!tbl_gk[[#This Row],[Dribbling]])/('F+ , F-'!I$2-'F+ , F-'!I$3))</f>
        <v>1.2712416880351124E-2</v>
      </c>
      <c r="J683" s="2" cm="1">
        <f t="array" ref="J683">[1]!table_weight[Curve]*(('F+ , F-'!J$2-[1]!tbl_gk[[#This Row],[Curve]])/('F+ , F-'!J$2-'F+ , F-'!J$3))</f>
        <v>9.295879390190295E-3</v>
      </c>
      <c r="K683" s="2" cm="1">
        <f t="array" ref="K683">[1]!table_weight[FKAccuracy]*(('F+ , F-'!K$2-[1]!tbl_gk[[#This Row],[FKAccuracy]])/('F+ , F-'!K$2-'F+ , F-'!K$3))</f>
        <v>9.4310921813203358E-3</v>
      </c>
      <c r="L683" s="2" cm="1">
        <f t="array" ref="L683">[1]!table_weight[LongPassing]*(('F+ , F-'!L$2-[1]!tbl_gk[[#This Row],[LongPassing]])/('F+ , F-'!L$2-'F+ , F-'!L$3))</f>
        <v>2.4905508603486726E-2</v>
      </c>
      <c r="M683" s="2" cm="1">
        <f t="array" ref="M683">[1]!table_weight[BallControl]*(('F+ , F-'!M$2-[1]!tbl_gk[[#This Row],[BallControl]])/('F+ , F-'!M$2-'F+ , F-'!M$3))</f>
        <v>1.2169151201703639E-2</v>
      </c>
      <c r="N683" s="2" cm="1">
        <f t="array" ref="N683">[1]!table_weight[Acceleration]*(('F+ , F-'!N$2-[1]!tbl_gk[[#This Row],[Acceleration]])/('F+ , F-'!N$2-'F+ , F-'!N$3))</f>
        <v>5.8626675495266484E-3</v>
      </c>
      <c r="O683" s="2" cm="1">
        <f t="array" ref="O683">[1]!table_weight[SprintSpeed]*(('F+ , F-'!O$2-[1]!tbl_gk[[#This Row],[SprintSpeed]])/('F+ , F-'!O$2-'F+ , F-'!O$3))</f>
        <v>7.3087922117432225E-3</v>
      </c>
      <c r="P683" s="2" cm="1">
        <f t="array" ref="P683">[1]!table_weight[Agility]*(('F+ , F-'!P$2-[1]!tbl_gk[[#This Row],[Agility]])/('F+ , F-'!P$2-'F+ , F-'!P$3))</f>
        <v>3.9783763544031132E-3</v>
      </c>
      <c r="Q683" s="2" cm="1">
        <f t="array" ref="Q683">[1]!table_weight[Reactions]*(('F+ , F-'!Q$2-[1]!tbl_gk[[#This Row],[Reactions]])/('F+ , F-'!Q$2-'F+ , F-'!Q$3))</f>
        <v>1.1859766001660328E-3</v>
      </c>
      <c r="R683" s="2" cm="1">
        <f t="array" ref="R683">[1]!table_weight[Balance]*(('F+ , F-'!R$2-[1]!tbl_gk[[#This Row],[Balance]])/('F+ , F-'!R$2-'F+ , F-'!R$3))</f>
        <v>1.4901001471473846E-3</v>
      </c>
      <c r="S683" s="2" cm="1">
        <f t="array" ref="S683">[1]!table_weight[ShotPower]*(('F+ , F-'!S$2-[1]!tbl_gk[[#This Row],[ShotPower]])/('F+ , F-'!S$2-'F+ , F-'!S$3))</f>
        <v>5.1941499031661464E-3</v>
      </c>
      <c r="T683" s="2" cm="1">
        <f t="array" ref="T683">[1]!table_weight[Jumping]*(('F+ , F-'!T$2-[1]!tbl_gk[[#This Row],[Jumping]])/('F+ , F-'!T$2-'F+ , F-'!T$3))</f>
        <v>2.1467756656231253E-3</v>
      </c>
      <c r="U683" s="2" cm="1">
        <f t="array" ref="U683">[1]!table_weight[Stamina]*(('F+ , F-'!U$2-[1]!tbl_gk[[#This Row],[Stamina]])/('F+ , F-'!U$2-'F+ , F-'!U$3))</f>
        <v>1.0304523194991E-2</v>
      </c>
      <c r="V683" s="2" cm="1">
        <f t="array" ref="V683">[1]!table_weight[Strength]*(('F+ , F-'!V$2-[1]!tbl_gk[[#This Row],[Strength]])/('F+ , F-'!V$2-'F+ , F-'!V$3))</f>
        <v>2.5732684311935858E-2</v>
      </c>
      <c r="W683" s="2" cm="1">
        <f t="array" ref="W683">[1]!table_weight[LongShots]*(('F+ , F-'!W$2-[1]!tbl_gk[[#This Row],[LongShots]])/('F+ , F-'!W$2-'F+ , F-'!W$3))</f>
        <v>7.271809864432606E-3</v>
      </c>
      <c r="X683" s="2" cm="1">
        <f t="array" ref="X683">[1]!table_weight[Aggression]*(('F+ , F-'!X$2-[1]!tbl_gk[[#This Row],[Aggression]])/('F+ , F-'!X$2-'F+ , F-'!X$3))</f>
        <v>1.2169151201703659E-2</v>
      </c>
      <c r="Y683" s="2" cm="1">
        <f t="array" ref="Y683">[1]!table_weight[Interceptions]*(('F+ , F-'!Y$2-[1]!tbl_gk[[#This Row],[Interceptions]])/('F+ , F-'!Y$2-'F+ , F-'!Y$3))</f>
        <v>1.8006386330976187E-2</v>
      </c>
      <c r="Z683" s="2" cm="1">
        <f t="array" ref="Z683">[1]!table_weight[Positioning]*(('F+ , F-'!Z$2-[1]!tbl_gk[[#This Row],[Positioning]])/('F+ , F-'!Z$2-'F+ , F-'!Z$3))</f>
        <v>1.1831119223878444E-3</v>
      </c>
      <c r="AA683" s="2" cm="1">
        <f t="array" ref="AA683">[1]!table_weight[Vision]*(('F+ , F-'!AA$2-[1]!tbl_gk[[#This Row],[Vision]])/('F+ , F-'!AA$2-'F+ , F-'!AA$3))</f>
        <v>2.4845350370144972E-2</v>
      </c>
      <c r="AB683" s="2" cm="1">
        <f t="array" ref="AB683">[1]!table_weight[Penalties]*(('F+ , F-'!AB$2-[1]!tbl_gk[[#This Row],[Penalties]])/('F+ , F-'!AB$2-'F+ , F-'!AB$3))</f>
        <v>1.8399130263605083E-3</v>
      </c>
      <c r="AC683" s="2" cm="1">
        <f t="array" ref="AC683">[1]!table_weight[Composure]*(('F+ , F-'!AC$2-[1]!tbl_gk[[#This Row],[Composure]])/('F+ , F-'!AC$2-'F+ , F-'!AC$3))</f>
        <v>2.0815653371335178E-3</v>
      </c>
      <c r="AD683" s="2" cm="1">
        <f t="array" ref="AD683">[1]!table_weight[Marking]*(('F+ , F-'!AD$2-[1]!tbl_gk[[#This Row],[Marking]])/('F+ , F-'!AD$2-'F+ , F-'!AD$3))</f>
        <v>1.8929790758205733E-2</v>
      </c>
      <c r="AE683" s="2" cm="1">
        <f t="array" ref="AE683">[1]!table_weight[StandingTackle]*(('F+ , F-'!AE$2-[1]!tbl_gk[[#This Row],[StandingTackle]])/('F+ , F-'!AE$2-'F+ , F-'!AE$3))</f>
        <v>8.9667429907290316E-3</v>
      </c>
      <c r="AF683" s="2" cm="1">
        <f t="array" ref="AF683">[1]!table_weight[SlidingTackle]*(('F+ , F-'!AF$2-[1]!tbl_gk[[#This Row],[SlidingTackle]])/('F+ , F-'!AF$2-'F+ , F-'!AF$3))</f>
        <v>2.9889143302430105E-3</v>
      </c>
      <c r="AG683" s="2" cm="1">
        <f t="array" ref="AG683">[1]!table_weight[GKDiving]*(('F+ , F-'!AG$2-[1]!tbl_gk[[#This Row],[GKDiving]])/('F+ , F-'!AG$2-'F+ , F-'!AG$3))</f>
        <v>4.2702945948686719E-2</v>
      </c>
      <c r="AH683" s="2" cm="1">
        <f t="array" ref="AH683">[1]!table_weight[GKHandling]*(('F+ , F-'!AH$2-[1]!tbl_gk[[#This Row],[GKHandling]])/('F+ , F-'!AH$2-'F+ , F-'!AH$3))</f>
        <v>3.9212444279837541E-2</v>
      </c>
      <c r="AI683" s="2" cm="1">
        <f t="array" ref="AI683">[1]!table_weight[GKKicking]*(('F+ , F-'!AI$2-[1]!tbl_gk[[#This Row],[GKKicking]])/('F+ , F-'!AI$2-'F+ , F-'!AI$3))</f>
        <v>2.3255247946455719E-2</v>
      </c>
      <c r="AJ683" s="2" cm="1">
        <f t="array" ref="AJ683">[1]!table_weight[GKPositioning]*(('F+ , F-'!AJ$2-[1]!tbl_gk[[#This Row],[GKPositioning]])/('F+ , F-'!AJ$2-'F+ , F-'!AJ$3))</f>
        <v>1.6397931244295699E-2</v>
      </c>
      <c r="AK683" s="2" cm="1">
        <f t="array" ref="AK683">[1]!table_weight[GKReflexes]*(('F+ , F-'!AK$2-[1]!tbl_gk[[#This Row],[GKReflexes]])/('F+ , F-'!AK$2-'F+ , F-'!AK$3))</f>
        <v>3.8261839570023298E-2</v>
      </c>
    </row>
    <row r="684" spans="1:37" x14ac:dyDescent="0.55000000000000004">
      <c r="A684" s="7">
        <f>[1]!tbl_gk[[#This Row],[ID]]</f>
        <v>223760</v>
      </c>
      <c r="B684" s="1" cm="1">
        <f t="array" ref="B684">[1]!table_weight[ValueEUR]*(('F+ , F-'!B$2-[1]!tbl_gk[[#This Row],[ValueEUR]])/('F+ , F-'!B$2-'F+ , F-'!B$3))</f>
        <v>8.210481903343863E-5</v>
      </c>
      <c r="C684" s="1" cm="1">
        <f t="array" ref="C684">[1]!table_weight[WageEUR]*(('F+ , F-'!C$2-[1]!tbl_gk[[#This Row],[WageEUR]])/('F+ , F-'!C$2-'F+ , F-'!C$3))</f>
        <v>0</v>
      </c>
      <c r="D684" s="1" cm="1">
        <f t="array" ref="D684">[1]!table_weight[Crossing]*(('F+ , F-'!D$2-[1]!tbl_gk[[#This Row],[Crossing]])/('F+ , F-'!D$2-'F+ , F-'!D$3))</f>
        <v>2.9141914719869291E-2</v>
      </c>
      <c r="E684" s="1" cm="1">
        <f t="array" ref="E684">[1]!table_weight[Finishing]*(('F+ , F-'!E$2-[1]!tbl_gk[[#This Row],[Finishing]])/('F+ , F-'!E$2-'F+ , F-'!E$3))</f>
        <v>8.9842561606326941E-3</v>
      </c>
      <c r="F684" s="1" cm="1">
        <f t="array" ref="F684">[1]!table_weight[HeadingAccuracy]*(('F+ , F-'!F$2-[1]!tbl_gk[[#This Row],[HeadingAccuracy]])/('F+ , F-'!F$2-'F+ , F-'!F$3))</f>
        <v>1.08567917583827E-2</v>
      </c>
      <c r="G684" s="1" cm="1">
        <f t="array" ref="G684">[1]!table_weight[ShortPassing]*(('F+ , F-'!G$2-[1]!tbl_gk[[#This Row],[ShortPassing]])/('F+ , F-'!G$2-'F+ , F-'!G$3))</f>
        <v>4.6409239370648142E-2</v>
      </c>
      <c r="H684" s="1" cm="1">
        <f t="array" ref="H684">[1]!table_weight[Volleys]*(('F+ , F-'!H$2-[1]!tbl_gk[[#This Row],[Volleys]])/('F+ , F-'!H$2-'F+ , F-'!H$3))</f>
        <v>1.0416528881892981E-3</v>
      </c>
      <c r="I684" s="1" cm="1">
        <f t="array" ref="I684">[1]!table_weight[Dribbling]*(('F+ , F-'!I$2-[1]!tbl_gk[[#This Row],[Dribbling]])/('F+ , F-'!I$2-'F+ , F-'!I$3))</f>
        <v>1.6623929766613008E-2</v>
      </c>
      <c r="J684" s="1" cm="1">
        <f t="array" ref="J684">[1]!table_weight[Curve]*(('F+ , F-'!J$2-[1]!tbl_gk[[#This Row],[Curve]])/('F+ , F-'!J$2-'F+ , F-'!J$3))</f>
        <v>8.6198154345400926E-3</v>
      </c>
      <c r="K684" s="1" cm="1">
        <f t="array" ref="K684">[1]!table_weight[FKAccuracy]*(('F+ , F-'!K$2-[1]!tbl_gk[[#This Row],[FKAccuracy]])/('F+ , F-'!K$2-'F+ , F-'!K$3))</f>
        <v>8.6705202312138564E-3</v>
      </c>
      <c r="L684" s="1" cm="1">
        <f t="array" ref="L684">[1]!table_weight[LongPassing]*(('F+ , F-'!L$2-[1]!tbl_gk[[#This Row],[LongPassing]])/('F+ , F-'!L$2-'F+ , F-'!L$3))</f>
        <v>2.652978090371412E-2</v>
      </c>
      <c r="M684" s="1" cm="1">
        <f t="array" ref="M684">[1]!table_weight[BallControl]*(('F+ , F-'!M$2-[1]!tbl_gk[[#This Row],[BallControl]])/('F+ , F-'!M$2-'F+ , F-'!M$3))</f>
        <v>8.692250858359743E-3</v>
      </c>
      <c r="N684" s="1" cm="1">
        <f t="array" ref="N684">[1]!table_weight[Acceleration]*(('F+ , F-'!N$2-[1]!tbl_gk[[#This Row],[Acceleration]])/('F+ , F-'!N$2-'F+ , F-'!N$3))</f>
        <v>4.7352314823099848E-3</v>
      </c>
      <c r="O684" s="1" cm="1">
        <f t="array" ref="O684">[1]!table_weight[SprintSpeed]*(('F+ , F-'!O$2-[1]!tbl_gk[[#This Row],[SprintSpeed]])/('F+ , F-'!O$2-'F+ , F-'!O$3))</f>
        <v>6.4654700334651587E-3</v>
      </c>
      <c r="P684" s="1" cm="1">
        <f t="array" ref="P684">[1]!table_weight[Agility]*(('F+ , F-'!P$2-[1]!tbl_gk[[#This Row],[Agility]])/('F+ , F-'!P$2-'F+ , F-'!P$3))</f>
        <v>4.680442769886016E-3</v>
      </c>
      <c r="Q684" s="1" cm="1">
        <f t="array" ref="Q684">[1]!table_weight[Reactions]*(('F+ , F-'!Q$2-[1]!tbl_gk[[#This Row],[Reactions]])/('F+ , F-'!Q$2-'F+ , F-'!Q$3))</f>
        <v>1.3922334001949081E-3</v>
      </c>
      <c r="R684" s="1" cm="1">
        <f t="array" ref="R684">[1]!table_weight[Balance]*(('F+ , F-'!R$2-[1]!tbl_gk[[#This Row],[Balance]])/('F+ , F-'!R$2-'F+ , F-'!R$3))</f>
        <v>9.9340009809825627E-4</v>
      </c>
      <c r="S684" s="1" cm="1">
        <f t="array" ref="S684">[1]!table_weight[ShotPower]*(('F+ , F-'!S$2-[1]!tbl_gk[[#This Row],[ShotPower]])/('F+ , F-'!S$2-'F+ , F-'!S$3))</f>
        <v>7.5315173595909123E-3</v>
      </c>
      <c r="T684" s="1" cm="1">
        <f t="array" ref="T684">[1]!table_weight[Jumping]*(('F+ , F-'!T$2-[1]!tbl_gk[[#This Row],[Jumping]])/('F+ , F-'!T$2-'F+ , F-'!T$3))</f>
        <v>2.7478728519976002E-3</v>
      </c>
      <c r="U684" s="1" cm="1">
        <f t="array" ref="U684">[1]!table_weight[Stamina]*(('F+ , F-'!U$2-[1]!tbl_gk[[#This Row],[Stamina]])/('F+ , F-'!U$2-'F+ , F-'!U$3))</f>
        <v>1.288065399373875E-2</v>
      </c>
      <c r="V684" s="1" cm="1">
        <f t="array" ref="V684">[1]!table_weight[Strength]*(('F+ , F-'!V$2-[1]!tbl_gk[[#This Row],[Strength]])/('F+ , F-'!V$2-'F+ , F-'!V$3))</f>
        <v>1.7746678835817833E-2</v>
      </c>
      <c r="W684" s="1" cm="1">
        <f t="array" ref="W684">[1]!table_weight[LongShots]*(('F+ , F-'!W$2-[1]!tbl_gk[[#This Row],[LongShots]])/('F+ , F-'!W$2-'F+ , F-'!W$3))</f>
        <v>6.4926873789576834E-3</v>
      </c>
      <c r="X684" s="1" cm="1">
        <f t="array" ref="X684">[1]!table_weight[Aggression]*(('F+ , F-'!X$2-[1]!tbl_gk[[#This Row],[Aggression]])/('F+ , F-'!X$2-'F+ , F-'!X$3))</f>
        <v>1.460298144204439E-2</v>
      </c>
      <c r="Y684" s="1" cm="1">
        <f t="array" ref="Y684">[1]!table_weight[Interceptions]*(('F+ , F-'!Y$2-[1]!tbl_gk[[#This Row],[Interceptions]])/('F+ , F-'!Y$2-'F+ , F-'!Y$3))</f>
        <v>1.7313833010554024E-2</v>
      </c>
      <c r="Z684" s="1" cm="1">
        <f t="array" ref="Z684">[1]!table_weight[Positioning]*(('F+ , F-'!Z$2-[1]!tbl_gk[[#This Row],[Positioning]])/('F+ , F-'!Z$2-'F+ , F-'!Z$3))</f>
        <v>1.1831119223878444E-3</v>
      </c>
      <c r="AA684" s="1" cm="1">
        <f t="array" ref="AA684">[1]!table_weight[Vision]*(('F+ , F-'!AA$2-[1]!tbl_gk[[#This Row],[Vision]])/('F+ , F-'!AA$2-'F+ , F-'!AA$3))</f>
        <v>2.4135483216712255E-2</v>
      </c>
      <c r="AB684" s="1" cm="1">
        <f t="array" ref="AB684">[1]!table_weight[Penalties]*(('F+ , F-'!AB$2-[1]!tbl_gk[[#This Row],[Penalties]])/('F+ , F-'!AB$2-'F+ , F-'!AB$3))</f>
        <v>1.7224717693587737E-3</v>
      </c>
      <c r="AC684" s="1" cm="1">
        <f t="array" ref="AC684">[1]!table_weight[Composure]*(('F+ , F-'!AC$2-[1]!tbl_gk[[#This Row],[Composure]])/('F+ , F-'!AC$2-'F+ , F-'!AC$3))</f>
        <v>8.0060205274366054E-4</v>
      </c>
      <c r="AD684" s="1" cm="1">
        <f t="array" ref="AD684">[1]!table_weight[Marking]*(('F+ , F-'!AD$2-[1]!tbl_gk[[#This Row],[Marking]])/('F+ , F-'!AD$2-'F+ , F-'!AD$3))</f>
        <v>2.5239721010940977E-2</v>
      </c>
      <c r="AE684" s="1" cm="1">
        <f t="array" ref="AE684">[1]!table_weight[StandingTackle]*(('F+ , F-'!AE$2-[1]!tbl_gk[[#This Row],[StandingTackle]])/('F+ , F-'!AE$2-'F+ , F-'!AE$3))</f>
        <v>1.7933485981458063E-2</v>
      </c>
      <c r="AF684" s="1" cm="1">
        <f t="array" ref="AF684">[1]!table_weight[SlidingTackle]*(('F+ , F-'!AF$2-[1]!tbl_gk[[#This Row],[SlidingTackle]])/('F+ , F-'!AF$2-'F+ , F-'!AF$3))</f>
        <v>5.977828660486021E-3</v>
      </c>
      <c r="AG684" s="1" cm="1">
        <f t="array" ref="AG684">[1]!table_weight[GKDiving]*(('F+ , F-'!AG$2-[1]!tbl_gk[[#This Row],[GKDiving]])/('F+ , F-'!AG$2-'F+ , F-'!AG$3))</f>
        <v>4.7827299462529123E-2</v>
      </c>
      <c r="AH684" s="1" cm="1">
        <f t="array" ref="AH684">[1]!table_weight[GKHandling]*(('F+ , F-'!AH$2-[1]!tbl_gk[[#This Row],[GKHandling]])/('F+ , F-'!AH$2-'F+ , F-'!AH$3))</f>
        <v>6.2383434081559733E-2</v>
      </c>
      <c r="AI684" s="1" cm="1">
        <f t="array" ref="AI684">[1]!table_weight[GKKicking]*(('F+ , F-'!AI$2-[1]!tbl_gk[[#This Row],[GKKicking]])/('F+ , F-'!AI$2-'F+ , F-'!AI$3))</f>
        <v>3.4882871919683582E-2</v>
      </c>
      <c r="AJ684" s="1" cm="1">
        <f t="array" ref="AJ684">[1]!table_weight[GKPositioning]*(('F+ , F-'!AJ$2-[1]!tbl_gk[[#This Row],[GKPositioning]])/('F+ , F-'!AJ$2-'F+ , F-'!AJ$3))</f>
        <v>1.7659310570779983E-2</v>
      </c>
      <c r="AK684" s="1" cm="1">
        <f t="array" ref="AK684">[1]!table_weight[GKReflexes]*(('F+ , F-'!AK$2-[1]!tbl_gk[[#This Row],[GKReflexes]])/('F+ , F-'!AK$2-'F+ , F-'!AK$3))</f>
        <v>5.2837778453841702E-2</v>
      </c>
    </row>
    <row r="685" spans="1:37" x14ac:dyDescent="0.55000000000000004">
      <c r="A685" s="8">
        <f>[1]!tbl_gk[[#This Row],[ID]]</f>
        <v>223773</v>
      </c>
      <c r="B685" s="2" cm="1">
        <f t="array" ref="B685">[1]!table_weight[ValueEUR]*(('F+ , F-'!B$2-[1]!tbl_gk[[#This Row],[ValueEUR]])/('F+ , F-'!B$2-'F+ , F-'!B$3))</f>
        <v>1.0525467402406984E-4</v>
      </c>
      <c r="C685" s="2" cm="1">
        <f t="array" ref="C685">[1]!table_weight[WageEUR]*(('F+ , F-'!C$2-[1]!tbl_gk[[#This Row],[WageEUR]])/('F+ , F-'!C$2-'F+ , F-'!C$3))</f>
        <v>3.9120935309418157E-5</v>
      </c>
      <c r="D685" s="2" cm="1">
        <f t="array" ref="D685">[1]!table_weight[Crossing]*(('F+ , F-'!D$2-[1]!tbl_gk[[#This Row],[Crossing]])/('F+ , F-'!D$2-'F+ , F-'!D$3))</f>
        <v>2.9141914719869291E-2</v>
      </c>
      <c r="E685" s="2" cm="1">
        <f t="array" ref="E685">[1]!table_weight[Finishing]*(('F+ , F-'!E$2-[1]!tbl_gk[[#This Row],[Finishing]])/('F+ , F-'!E$2-'F+ , F-'!E$3))</f>
        <v>1.1979008214176926E-2</v>
      </c>
      <c r="F685" s="2" cm="1">
        <f t="array" ref="F685">[1]!table_weight[HeadingAccuracy]*(('F+ , F-'!F$2-[1]!tbl_gk[[#This Row],[HeadingAccuracy]])/('F+ , F-'!F$2-'F+ , F-'!F$3))</f>
        <v>8.7689471894629514E-3</v>
      </c>
      <c r="G685" s="2" cm="1">
        <f t="array" ref="G685">[1]!table_weight[ShortPassing]*(('F+ , F-'!G$2-[1]!tbl_gk[[#This Row],[ShortPassing]])/('F+ , F-'!G$2-'F+ , F-'!G$3))</f>
        <v>6.4691667001509537E-2</v>
      </c>
      <c r="H685" s="2" cm="1">
        <f t="array" ref="H685">[1]!table_weight[Volleys]*(('F+ , F-'!H$2-[1]!tbl_gk[[#This Row],[Volleys]])/('F+ , F-'!H$2-'F+ , F-'!H$3))</f>
        <v>1.6203489371833524E-3</v>
      </c>
      <c r="I685" s="2" cm="1">
        <f t="array" ref="I685">[1]!table_weight[Dribbling]*(('F+ , F-'!I$2-[1]!tbl_gk[[#This Row],[Dribbling]])/('F+ , F-'!I$2-'F+ , F-'!I$3))</f>
        <v>1.2712416880351124E-2</v>
      </c>
      <c r="J685" s="2" cm="1">
        <f t="array" ref="J685">[1]!table_weight[Curve]*(('F+ , F-'!J$2-[1]!tbl_gk[[#This Row],[Curve]])/('F+ , F-'!J$2-'F+ , F-'!J$3))</f>
        <v>8.6198154345400926E-3</v>
      </c>
      <c r="K685" s="2" cm="1">
        <f t="array" ref="K685">[1]!table_weight[FKAccuracy]*(('F+ , F-'!K$2-[1]!tbl_gk[[#This Row],[FKAccuracy]])/('F+ , F-'!K$2-'F+ , F-'!K$3))</f>
        <v>9.5832065713416324E-3</v>
      </c>
      <c r="L685" s="2" cm="1">
        <f t="array" ref="L685">[1]!table_weight[LongPassing]*(('F+ , F-'!L$2-[1]!tbl_gk[[#This Row],[LongPassing]])/('F+ , F-'!L$2-'F+ , F-'!L$3))</f>
        <v>2.8695477304017315E-2</v>
      </c>
      <c r="M685" s="2" cm="1">
        <f t="array" ref="M685">[1]!table_weight[BallControl]*(('F+ , F-'!M$2-[1]!tbl_gk[[#This Row],[BallControl]])/('F+ , F-'!M$2-'F+ , F-'!M$3))</f>
        <v>1.4776826459211564E-2</v>
      </c>
      <c r="N685" s="2" cm="1">
        <f t="array" ref="N685">[1]!table_weight[Acceleration]*(('F+ , F-'!N$2-[1]!tbl_gk[[#This Row],[Acceleration]])/('F+ , F-'!N$2-'F+ , F-'!N$3))</f>
        <v>9.244975751176639E-3</v>
      </c>
      <c r="O685" s="2" cm="1">
        <f t="array" ref="O685">[1]!table_weight[SprintSpeed]*(('F+ , F-'!O$2-[1]!tbl_gk[[#This Row],[SprintSpeed]])/('F+ , F-'!O$2-'F+ , F-'!O$3))</f>
        <v>1.1525403103133543E-2</v>
      </c>
      <c r="P685" s="2" cm="1">
        <f t="array" ref="P685">[1]!table_weight[Agility]*(('F+ , F-'!P$2-[1]!tbl_gk[[#This Row],[Agility]])/('F+ , F-'!P$2-'F+ , F-'!P$3))</f>
        <v>5.265498116121768E-3</v>
      </c>
      <c r="Q685" s="2" cm="1">
        <f t="array" ref="Q685">[1]!table_weight[Reactions]*(('F+ , F-'!Q$2-[1]!tbl_gk[[#This Row],[Reactions]])/('F+ , F-'!Q$2-'F+ , F-'!Q$3))</f>
        <v>1.8047470002526586E-3</v>
      </c>
      <c r="R685" s="2" cm="1">
        <f t="array" ref="R685">[1]!table_weight[Balance]*(('F+ , F-'!R$2-[1]!tbl_gk[[#This Row],[Balance]])/('F+ , F-'!R$2-'F+ , F-'!R$3))</f>
        <v>2.6697627636390639E-3</v>
      </c>
      <c r="S685" s="2" cm="1">
        <f t="array" ref="S685">[1]!table_weight[ShotPower]*(('F+ , F-'!S$2-[1]!tbl_gk[[#This Row],[ShotPower]])/('F+ , F-'!S$2-'F+ , F-'!S$3))</f>
        <v>5.4538573983244545E-3</v>
      </c>
      <c r="T685" s="2" cm="1">
        <f t="array" ref="T685">[1]!table_weight[Jumping]*(('F+ , F-'!T$2-[1]!tbl_gk[[#This Row],[Jumping]])/('F+ , F-'!T$2-'F+ , F-'!T$3))</f>
        <v>3.7783251714967009E-3</v>
      </c>
      <c r="U685" s="2" cm="1">
        <f t="array" ref="U685">[1]!table_weight[Stamina]*(('F+ , F-'!U$2-[1]!tbl_gk[[#This Row],[Stamina]])/('F+ , F-'!U$2-'F+ , F-'!U$3))</f>
        <v>1.7174205324984999E-2</v>
      </c>
      <c r="V685" s="2" cm="1">
        <f t="array" ref="V685">[1]!table_weight[Strength]*(('F+ , F-'!V$2-[1]!tbl_gk[[#This Row],[Strength]])/('F+ , F-'!V$2-'F+ , F-'!V$3))</f>
        <v>3.3718689788053882E-2</v>
      </c>
      <c r="W685" s="2" cm="1">
        <f t="array" ref="W685">[1]!table_weight[LongShots]*(('F+ , F-'!W$2-[1]!tbl_gk[[#This Row],[LongShots]])/('F+ , F-'!W$2-'F+ , F-'!W$3))</f>
        <v>8.3106398450658349E-3</v>
      </c>
      <c r="X685" s="2" cm="1">
        <f t="array" ref="X685">[1]!table_weight[Aggression]*(('F+ , F-'!X$2-[1]!tbl_gk[[#This Row],[Aggression]])/('F+ , F-'!X$2-'F+ , F-'!X$3))</f>
        <v>1.7645269242470306E-2</v>
      </c>
      <c r="Y685" s="2" cm="1">
        <f t="array" ref="Y685">[1]!table_weight[Interceptions]*(('F+ , F-'!Y$2-[1]!tbl_gk[[#This Row],[Interceptions]])/('F+ , F-'!Y$2-'F+ , F-'!Y$3))</f>
        <v>1.8006386330976187E-2</v>
      </c>
      <c r="Z685" s="2" cm="1">
        <f t="array" ref="Z685">[1]!table_weight[Positioning]*(('F+ , F-'!Z$2-[1]!tbl_gk[[#This Row],[Positioning]])/('F+ , F-'!Z$2-'F+ , F-'!Z$3))</f>
        <v>1.0352229320893639E-3</v>
      </c>
      <c r="AA685" s="2" cm="1">
        <f t="array" ref="AA685">[1]!table_weight[Vision]*(('F+ , F-'!AA$2-[1]!tbl_gk[[#This Row],[Vision]])/('F+ , F-'!AA$2-'F+ , F-'!AA$3))</f>
        <v>3.7622959131933809E-2</v>
      </c>
      <c r="AB685" s="2" cm="1">
        <f t="array" ref="AB685">[1]!table_weight[Penalties]*(('F+ , F-'!AB$2-[1]!tbl_gk[[#This Row],[Penalties]])/('F+ , F-'!AB$2-'F+ , F-'!AB$3))</f>
        <v>2.1922367973657118E-3</v>
      </c>
      <c r="AC685" s="2" cm="1">
        <f t="array" ref="AC685">[1]!table_weight[Composure]*(('F+ , F-'!AC$2-[1]!tbl_gk[[#This Row],[Composure]])/('F+ , F-'!AC$2-'F+ , F-'!AC$3))</f>
        <v>2.9889143302429992E-3</v>
      </c>
      <c r="AD685" s="2" cm="1">
        <f t="array" ref="AD685">[1]!table_weight[Marking]*(('F+ , F-'!AD$2-[1]!tbl_gk[[#This Row],[Marking]])/('F+ , F-'!AD$2-'F+ , F-'!AD$3))</f>
        <v>1.5774825631838112E-2</v>
      </c>
      <c r="AE685" s="2" cm="1">
        <f t="array" ref="AE685">[1]!table_weight[StandingTackle]*(('F+ , F-'!AE$2-[1]!tbl_gk[[#This Row],[StandingTackle]])/('F+ , F-'!AE$2-'F+ , F-'!AE$3))</f>
        <v>1.5691800233775807E-2</v>
      </c>
      <c r="AF685" s="2" cm="1">
        <f t="array" ref="AF685">[1]!table_weight[SlidingTackle]*(('F+ , F-'!AF$2-[1]!tbl_gk[[#This Row],[SlidingTackle]])/('F+ , F-'!AF$2-'F+ , F-'!AF$3))</f>
        <v>5.977828660486021E-3</v>
      </c>
      <c r="AG685" s="2" cm="1">
        <f t="array" ref="AG685">[1]!table_weight[GKDiving]*(('F+ , F-'!AG$2-[1]!tbl_gk[[#This Row],[GKDiving]])/('F+ , F-'!AG$2-'F+ , F-'!AG$3))</f>
        <v>5.1243535138424057E-2</v>
      </c>
      <c r="AH685" s="2" cm="1">
        <f t="array" ref="AH685">[1]!table_weight[GKHandling]*(('F+ , F-'!AH$2-[1]!tbl_gk[[#This Row],[GKHandling]])/('F+ , F-'!AH$2-'F+ , F-'!AH$3))</f>
        <v>5.3471514927051197E-2</v>
      </c>
      <c r="AI685" s="2" cm="1">
        <f t="array" ref="AI685">[1]!table_weight[GKKicking]*(('F+ , F-'!AI$2-[1]!tbl_gk[[#This Row],[GKKicking]])/('F+ , F-'!AI$2-'F+ , F-'!AI$3))</f>
        <v>2.5044113173106158E-2</v>
      </c>
      <c r="AJ685" s="2" cm="1">
        <f t="array" ref="AJ685">[1]!table_weight[GKPositioning]*(('F+ , F-'!AJ$2-[1]!tbl_gk[[#This Row],[GKPositioning]])/('F+ , F-'!AJ$2-'F+ , F-'!AJ$3))</f>
        <v>1.6397931244295699E-2</v>
      </c>
      <c r="AK685" s="2" cm="1">
        <f t="array" ref="AK685">[1]!table_weight[GKReflexes]*(('F+ , F-'!AK$2-[1]!tbl_gk[[#This Row],[GKReflexes]])/('F+ , F-'!AK$2-'F+ , F-'!AK$3))</f>
        <v>5.4659770814318998E-2</v>
      </c>
    </row>
    <row r="686" spans="1:37" x14ac:dyDescent="0.55000000000000004">
      <c r="A686" s="7">
        <f>[1]!tbl_gk[[#This Row],[ID]]</f>
        <v>223811</v>
      </c>
      <c r="B686" s="1" cm="1">
        <f t="array" ref="B686">[1]!table_weight[ValueEUR]*(('F+ , F-'!B$2-[1]!tbl_gk[[#This Row],[ValueEUR]])/('F+ , F-'!B$2-'F+ , F-'!B$3))</f>
        <v>2.7502027728869857E-4</v>
      </c>
      <c r="C686" s="1" cm="1">
        <f t="array" ref="C686">[1]!table_weight[WageEUR]*(('F+ , F-'!C$2-[1]!tbl_gk[[#This Row],[WageEUR]])/('F+ , F-'!C$2-'F+ , F-'!C$3))</f>
        <v>2.3472561185650898E-4</v>
      </c>
      <c r="D686" s="1" cm="1">
        <f t="array" ref="D686">[1]!table_weight[Crossing]*(('F+ , F-'!D$2-[1]!tbl_gk[[#This Row],[Crossing]])/('F+ , F-'!D$2-'F+ , F-'!D$3))</f>
        <v>3.5866971962916043E-2</v>
      </c>
      <c r="E686" s="1" cm="1">
        <f t="array" ref="E686">[1]!table_weight[Finishing]*(('F+ , F-'!E$2-[1]!tbl_gk[[#This Row],[Finishing]])/('F+ , F-'!E$2-'F+ , F-'!E$3))</f>
        <v>1.59720109522359E-2</v>
      </c>
      <c r="F686" s="1" cm="1">
        <f t="array" ref="F686">[1]!table_weight[HeadingAccuracy]*(('F+ , F-'!F$2-[1]!tbl_gk[[#This Row],[HeadingAccuracy]])/('F+ , F-'!F$2-'F+ , F-'!F$3))</f>
        <v>7.9338093618950504E-3</v>
      </c>
      <c r="G686" s="1" cm="1">
        <f t="array" ref="G686">[1]!table_weight[ShortPassing]*(('F+ , F-'!G$2-[1]!tbl_gk[[#This Row],[ShortPassing]])/('F+ , F-'!G$2-'F+ , F-'!G$3))</f>
        <v>5.0628261131616156E-2</v>
      </c>
      <c r="H686" s="1" cm="1">
        <f t="array" ref="H686">[1]!table_weight[Volleys]*(('F+ , F-'!H$2-[1]!tbl_gk[[#This Row],[Volleys]])/('F+ , F-'!H$2-'F+ , F-'!H$3))</f>
        <v>1.1573920979881087E-3</v>
      </c>
      <c r="I686" s="1" cm="1">
        <f t="array" ref="I686">[1]!table_weight[Dribbling]*(('F+ , F-'!I$2-[1]!tbl_gk[[#This Row],[Dribbling]])/('F+ , F-'!I$2-'F+ , F-'!I$3))</f>
        <v>1.8579686209743949E-2</v>
      </c>
      <c r="J686" s="1" cm="1">
        <f t="array" ref="J686">[1]!table_weight[Curve]*(('F+ , F-'!J$2-[1]!tbl_gk[[#This Row],[Curve]])/('F+ , F-'!J$2-'F+ , F-'!J$3))</f>
        <v>8.7888314234526414E-3</v>
      </c>
      <c r="K686" s="1" cm="1">
        <f t="array" ref="K686">[1]!table_weight[FKAccuracy]*(('F+ , F-'!K$2-[1]!tbl_gk[[#This Row],[FKAccuracy]])/('F+ , F-'!K$2-'F+ , F-'!K$3))</f>
        <v>8.5184058411925615E-3</v>
      </c>
      <c r="L686" s="1" cm="1">
        <f t="array" ref="L686">[1]!table_weight[LongPassing]*(('F+ , F-'!L$2-[1]!tbl_gk[[#This Row],[LongPassing]])/('F+ , F-'!L$2-'F+ , F-'!L$3))</f>
        <v>2.2739812203183531E-2</v>
      </c>
      <c r="M686" s="1" cm="1">
        <f t="array" ref="M686">[1]!table_weight[BallControl]*(('F+ , F-'!M$2-[1]!tbl_gk[[#This Row],[BallControl]])/('F+ , F-'!M$2-'F+ , F-'!M$3))</f>
        <v>9.9960884871137055E-3</v>
      </c>
      <c r="N686" s="1" cm="1">
        <f t="array" ref="N686">[1]!table_weight[Acceleration]*(('F+ , F-'!N$2-[1]!tbl_gk[[#This Row],[Acceleration]])/('F+ , F-'!N$2-'F+ , F-'!N$3))</f>
        <v>6.7646164032999796E-3</v>
      </c>
      <c r="O686" s="1" cm="1">
        <f t="array" ref="O686">[1]!table_weight[SprintSpeed]*(('F+ , F-'!O$2-[1]!tbl_gk[[#This Row],[SprintSpeed]])/('F+ , F-'!O$2-'F+ , F-'!O$3))</f>
        <v>8.7143291755399956E-3</v>
      </c>
      <c r="P686" s="1" cm="1">
        <f t="array" ref="P686">[1]!table_weight[Agility]*(('F+ , F-'!P$2-[1]!tbl_gk[[#This Row],[Agility]])/('F+ , F-'!P$2-'F+ , F-'!P$3))</f>
        <v>4.680442769886016E-3</v>
      </c>
      <c r="Q686" s="1" cm="1">
        <f t="array" ref="Q686">[1]!table_weight[Reactions]*(('F+ , F-'!Q$2-[1]!tbl_gk[[#This Row],[Reactions]])/('F+ , F-'!Q$2-'F+ , F-'!Q$3))</f>
        <v>1.2375408001732517E-3</v>
      </c>
      <c r="R686" s="1" cm="1">
        <f t="array" ref="R686">[1]!table_weight[Balance]*(('F+ , F-'!R$2-[1]!tbl_gk[[#This Row],[Balance]])/('F+ , F-'!R$2-'F+ , F-'!R$3))</f>
        <v>1.2417501226228205E-3</v>
      </c>
      <c r="S686" s="1" cm="1">
        <f t="array" ref="S686">[1]!table_weight[ShotPower]*(('F+ , F-'!S$2-[1]!tbl_gk[[#This Row],[ShotPower]])/('F+ , F-'!S$2-'F+ , F-'!S$3))</f>
        <v>4.4150274176912247E-3</v>
      </c>
      <c r="T686" s="1" cm="1">
        <f t="array" ref="T686">[1]!table_weight[Jumping]*(('F+ , F-'!T$2-[1]!tbl_gk[[#This Row],[Jumping]])/('F+ , F-'!T$2-'F+ , F-'!T$3))</f>
        <v>2.2326466922480506E-3</v>
      </c>
      <c r="U686" s="1" cm="1">
        <f t="array" ref="U686">[1]!table_weight[Stamina]*(('F+ , F-'!U$2-[1]!tbl_gk[[#This Row],[Stamina]])/('F+ , F-'!U$2-'F+ , F-'!U$3))</f>
        <v>1.288065399373875E-2</v>
      </c>
      <c r="V686" s="1" cm="1">
        <f t="array" ref="V686">[1]!table_weight[Strength]*(('F+ , F-'!V$2-[1]!tbl_gk[[#This Row],[Strength]])/('F+ , F-'!V$2-'F+ , F-'!V$3))</f>
        <v>2.0408680661190511E-2</v>
      </c>
      <c r="W686" s="1" cm="1">
        <f t="array" ref="W686">[1]!table_weight[LongShots]*(('F+ , F-'!W$2-[1]!tbl_gk[[#This Row],[LongShots]])/('F+ , F-'!W$2-'F+ , F-'!W$3))</f>
        <v>9.0897623305407575E-3</v>
      </c>
      <c r="X686" s="1" cm="1">
        <f t="array" ref="X686">[1]!table_weight[Aggression]*(('F+ , F-'!X$2-[1]!tbl_gk[[#This Row],[Aggression]])/('F+ , F-'!X$2-'F+ , F-'!X$3))</f>
        <v>1.2777608761788841E-2</v>
      </c>
      <c r="Y686" s="1" cm="1">
        <f t="array" ref="Y686">[1]!table_weight[Interceptions]*(('F+ , F-'!Y$2-[1]!tbl_gk[[#This Row],[Interceptions]])/('F+ , F-'!Y$2-'F+ , F-'!Y$3))</f>
        <v>1.3158513088021059E-2</v>
      </c>
      <c r="Z686" s="1" cm="1">
        <f t="array" ref="Z686">[1]!table_weight[Positioning]*(('F+ , F-'!Z$2-[1]!tbl_gk[[#This Row],[Positioning]])/('F+ , F-'!Z$2-'F+ , F-'!Z$3))</f>
        <v>1.0352229320893639E-3</v>
      </c>
      <c r="AA686" s="1" cm="1">
        <f t="array" ref="AA686">[1]!table_weight[Vision]*(('F+ , F-'!AA$2-[1]!tbl_gk[[#This Row],[Vision]])/('F+ , F-'!AA$2-'F+ , F-'!AA$3))</f>
        <v>1.3487475915221555E-2</v>
      </c>
      <c r="AB686" s="1" cm="1">
        <f t="array" ref="AB686">[1]!table_weight[Penalties]*(('F+ , F-'!AB$2-[1]!tbl_gk[[#This Row],[Penalties]])/('F+ , F-'!AB$2-'F+ , F-'!AB$3))</f>
        <v>1.7616188550260185E-3</v>
      </c>
      <c r="AC686" s="1" cm="1">
        <f t="array" ref="AC686">[1]!table_weight[Composure]*(('F+ , F-'!AC$2-[1]!tbl_gk[[#This Row],[Composure]])/('F+ , F-'!AC$2-'F+ , F-'!AC$3))</f>
        <v>1.3877102247556784E-3</v>
      </c>
      <c r="AD686" s="1" cm="1">
        <f t="array" ref="AD686">[1]!table_weight[Marking]*(('F+ , F-'!AD$2-[1]!tbl_gk[[#This Row],[Marking]])/('F+ , F-'!AD$2-'F+ , F-'!AD$3))</f>
        <v>2.6817203574124791E-2</v>
      </c>
      <c r="AE686" s="1" cm="1">
        <f t="array" ref="AE686">[1]!table_weight[StandingTackle]*(('F+ , F-'!AE$2-[1]!tbl_gk[[#This Row],[StandingTackle]])/('F+ , F-'!AE$2-'F+ , F-'!AE$3))</f>
        <v>2.017517172914032E-2</v>
      </c>
      <c r="AF686" s="1" cm="1">
        <f t="array" ref="AF686">[1]!table_weight[SlidingTackle]*(('F+ , F-'!AF$2-[1]!tbl_gk[[#This Row],[SlidingTackle]])/('F+ , F-'!AF$2-'F+ , F-'!AF$3))</f>
        <v>8.2195144081682794E-3</v>
      </c>
      <c r="AG686" s="1" cm="1">
        <f t="array" ref="AG686">[1]!table_weight[GKDiving]*(('F+ , F-'!AG$2-[1]!tbl_gk[[#This Row],[GKDiving]])/('F+ , F-'!AG$2-'F+ , F-'!AG$3))</f>
        <v>4.0994828110739248E-2</v>
      </c>
      <c r="AH686" s="1" cm="1">
        <f t="array" ref="AH686">[1]!table_weight[GKHandling]*(('F+ , F-'!AH$2-[1]!tbl_gk[[#This Row],[GKHandling]])/('F+ , F-'!AH$2-'F+ , F-'!AH$3))</f>
        <v>4.6341979603444362E-2</v>
      </c>
      <c r="AI686" s="1" cm="1">
        <f t="array" ref="AI686">[1]!table_weight[GKKicking]*(('F+ , F-'!AI$2-[1]!tbl_gk[[#This Row],[GKKicking]])/('F+ , F-'!AI$2-'F+ , F-'!AI$3))</f>
        <v>2.0571950106480059E-2</v>
      </c>
      <c r="AJ686" s="1" cm="1">
        <f t="array" ref="AJ686">[1]!table_weight[GKPositioning]*(('F+ , F-'!AJ$2-[1]!tbl_gk[[#This Row],[GKPositioning]])/('F+ , F-'!AJ$2-'F+ , F-'!AJ$3))</f>
        <v>1.7659310570779983E-2</v>
      </c>
      <c r="AK686" s="1" cm="1">
        <f t="array" ref="AK686">[1]!table_weight[GKReflexes]*(('F+ , F-'!AK$2-[1]!tbl_gk[[#This Row],[GKReflexes]])/('F+ , F-'!AK$2-'F+ , F-'!AK$3))</f>
        <v>4.1905824290977896E-2</v>
      </c>
    </row>
    <row r="687" spans="1:37" x14ac:dyDescent="0.55000000000000004">
      <c r="A687" s="8">
        <f>[1]!tbl_gk[[#This Row],[ID]]</f>
        <v>223868</v>
      </c>
      <c r="B687" s="2" cm="1">
        <f t="array" ref="B687">[1]!table_weight[ValueEUR]*(('F+ , F-'!B$2-[1]!tbl_gk[[#This Row],[ValueEUR]])/('F+ , F-'!B$2-'F+ , F-'!B$3))</f>
        <v>1.978540939865946E-4</v>
      </c>
      <c r="C687" s="2" cm="1">
        <f t="array" ref="C687">[1]!table_weight[WageEUR]*(('F+ , F-'!C$2-[1]!tbl_gk[[#This Row],[WageEUR]])/('F+ , F-'!C$2-'F+ , F-'!C$3))</f>
        <v>5.4769309433185431E-4</v>
      </c>
      <c r="D687" s="2" cm="1">
        <f t="array" ref="D687">[1]!table_weight[Crossing]*(('F+ , F-'!D$2-[1]!tbl_gk[[#This Row],[Crossing]])/('F+ , F-'!D$2-'F+ , F-'!D$3))</f>
        <v>2.5779386098345909E-2</v>
      </c>
      <c r="E687" s="2" cm="1">
        <f t="array" ref="E687">[1]!table_weight[Finishing]*(('F+ , F-'!E$2-[1]!tbl_gk[[#This Row],[Finishing]])/('F+ , F-'!E$2-'F+ , F-'!E$3))</f>
        <v>6.9877547916032071E-3</v>
      </c>
      <c r="F687" s="2" cm="1">
        <f t="array" ref="F687">[1]!table_weight[HeadingAccuracy]*(('F+ , F-'!F$2-[1]!tbl_gk[[#This Row],[HeadingAccuracy]])/('F+ , F-'!F$2-'F+ , F-'!F$3))</f>
        <v>7.0986715343271502E-3</v>
      </c>
      <c r="G687" s="2" cm="1">
        <f t="array" ref="G687">[1]!table_weight[ShortPassing]*(('F+ , F-'!G$2-[1]!tbl_gk[[#This Row],[ShortPassing]])/('F+ , F-'!G$2-'F+ , F-'!G$3))</f>
        <v>5.3440942305594832E-2</v>
      </c>
      <c r="H687" s="2" cm="1">
        <f t="array" ref="H687">[1]!table_weight[Volleys]*(('F+ , F-'!H$2-[1]!tbl_gk[[#This Row],[Volleys]])/('F+ , F-'!H$2-'F+ , F-'!H$3))</f>
        <v>1.7360881469821632E-3</v>
      </c>
      <c r="I687" s="2" cm="1">
        <f t="array" ref="I687">[1]!table_weight[Dribbling]*(('F+ , F-'!I$2-[1]!tbl_gk[[#This Row],[Dribbling]])/('F+ , F-'!I$2-'F+ , F-'!I$3))</f>
        <v>1.9557564431309422E-2</v>
      </c>
      <c r="J687" s="2" cm="1">
        <f t="array" ref="J687">[1]!table_weight[Curve]*(('F+ , F-'!J$2-[1]!tbl_gk[[#This Row],[Curve]])/('F+ , F-'!J$2-'F+ , F-'!J$3))</f>
        <v>8.2817834567149896E-3</v>
      </c>
      <c r="K687" s="2" cm="1">
        <f t="array" ref="K687">[1]!table_weight[FKAccuracy]*(('F+ , F-'!K$2-[1]!tbl_gk[[#This Row],[FKAccuracy]])/('F+ , F-'!K$2-'F+ , F-'!K$3))</f>
        <v>9.7353209613629272E-3</v>
      </c>
      <c r="L687" s="2" cm="1">
        <f t="array" ref="L687">[1]!table_weight[LongPassing]*(('F+ , F-'!L$2-[1]!tbl_gk[[#This Row],[LongPassing]])/('F+ , F-'!L$2-'F+ , F-'!L$3))</f>
        <v>2.3822660403335128E-2</v>
      </c>
      <c r="M687" s="2" cm="1">
        <f t="array" ref="M687">[1]!table_weight[BallControl]*(('F+ , F-'!M$2-[1]!tbl_gk[[#This Row],[BallControl]])/('F+ , F-'!M$2-'F+ , F-'!M$3))</f>
        <v>1.0430701030031691E-2</v>
      </c>
      <c r="N687" s="2" cm="1">
        <f t="array" ref="N687">[1]!table_weight[Acceleration]*(('F+ , F-'!N$2-[1]!tbl_gk[[#This Row],[Acceleration]])/('F+ , F-'!N$2-'F+ , F-'!N$3))</f>
        <v>7.2155908301866443E-3</v>
      </c>
      <c r="O687" s="2" cm="1">
        <f t="array" ref="O687">[1]!table_weight[SprintSpeed]*(('F+ , F-'!O$2-[1]!tbl_gk[[#This Row],[SprintSpeed]])/('F+ , F-'!O$2-'F+ , F-'!O$3))</f>
        <v>6.7465774262245133E-3</v>
      </c>
      <c r="P687" s="2" cm="1">
        <f t="array" ref="P687">[1]!table_weight[Agility]*(('F+ , F-'!P$2-[1]!tbl_gk[[#This Row],[Agility]])/('F+ , F-'!P$2-'F+ , F-'!P$3))</f>
        <v>4.4464206313917145E-3</v>
      </c>
      <c r="Q687" s="2" cm="1">
        <f t="array" ref="Q687">[1]!table_weight[Reactions]*(('F+ , F-'!Q$2-[1]!tbl_gk[[#This Row],[Reactions]])/('F+ , F-'!Q$2-'F+ , F-'!Q$3))</f>
        <v>1.7531828002454398E-3</v>
      </c>
      <c r="R687" s="2" cm="1">
        <f t="array" ref="R687">[1]!table_weight[Balance]*(('F+ , F-'!R$2-[1]!tbl_gk[[#This Row],[Balance]])/('F+ , F-'!R$2-'F+ , F-'!R$3))</f>
        <v>1.7384501716719487E-3</v>
      </c>
      <c r="S687" s="2" cm="1">
        <f t="array" ref="S687">[1]!table_weight[ShotPower]*(('F+ , F-'!S$2-[1]!tbl_gk[[#This Row],[ShotPower]])/('F+ , F-'!S$2-'F+ , F-'!S$3))</f>
        <v>5.4538573983244545E-3</v>
      </c>
      <c r="T687" s="2" cm="1">
        <f t="array" ref="T687">[1]!table_weight[Jumping]*(('F+ , F-'!T$2-[1]!tbl_gk[[#This Row],[Jumping]])/('F+ , F-'!T$2-'F+ , F-'!T$3))</f>
        <v>1.7174205324985003E-3</v>
      </c>
      <c r="U687" s="2" cm="1">
        <f t="array" ref="U687">[1]!table_weight[Stamina]*(('F+ , F-'!U$2-[1]!tbl_gk[[#This Row],[Stamina]])/('F+ , F-'!U$2-'F+ , F-'!U$3))</f>
        <v>1.8032915591234249E-2</v>
      </c>
      <c r="V687" s="2" cm="1">
        <f t="array" ref="V687">[1]!table_weight[Strength]*(('F+ , F-'!V$2-[1]!tbl_gk[[#This Row],[Strength]])/('F+ , F-'!V$2-'F+ , F-'!V$3))</f>
        <v>3.6380691613426559E-2</v>
      </c>
      <c r="W687" s="2" cm="1">
        <f t="array" ref="W687">[1]!table_weight[LongShots]*(('F+ , F-'!W$2-[1]!tbl_gk[[#This Row],[LongShots]])/('F+ , F-'!W$2-'F+ , F-'!W$3))</f>
        <v>7.271809864432606E-3</v>
      </c>
      <c r="X687" s="2" cm="1">
        <f t="array" ref="X687">[1]!table_weight[Aggression]*(('F+ , F-'!X$2-[1]!tbl_gk[[#This Row],[Aggression]])/('F+ , F-'!X$2-'F+ , F-'!X$3))</f>
        <v>1.5819896562214757E-2</v>
      </c>
      <c r="Y687" s="2" cm="1">
        <f t="array" ref="Y687">[1]!table_weight[Interceptions]*(('F+ , F-'!Y$2-[1]!tbl_gk[[#This Row],[Interceptions]])/('F+ , F-'!Y$2-'F+ , F-'!Y$3))</f>
        <v>1.9391492971820509E-2</v>
      </c>
      <c r="Z687" s="2" cm="1">
        <f t="array" ref="Z687">[1]!table_weight[Positioning]*(('F+ , F-'!Z$2-[1]!tbl_gk[[#This Row],[Positioning]])/('F+ , F-'!Z$2-'F+ , F-'!Z$3))</f>
        <v>1.3310009126863251E-3</v>
      </c>
      <c r="AA687" s="2" cm="1">
        <f t="array" ref="AA687">[1]!table_weight[Vision]*(('F+ , F-'!AA$2-[1]!tbl_gk[[#This Row],[Vision]])/('F+ , F-'!AA$2-'F+ , F-'!AA$3))</f>
        <v>2.6265084677010397E-2</v>
      </c>
      <c r="AB687" s="2" cm="1">
        <f t="array" ref="AB687">[1]!table_weight[Penalties]*(('F+ , F-'!AB$2-[1]!tbl_gk[[#This Row],[Penalties]])/('F+ , F-'!AB$2-'F+ , F-'!AB$3))</f>
        <v>1.9965013690294879E-3</v>
      </c>
      <c r="AC687" s="2" cm="1">
        <f t="array" ref="AC687">[1]!table_weight[Composure]*(('F+ , F-'!AC$2-[1]!tbl_gk[[#This Row],[Composure]])/('F+ , F-'!AC$2-'F+ , F-'!AC$3))</f>
        <v>1.9214449265847853E-3</v>
      </c>
      <c r="AD687" s="2" cm="1">
        <f t="array" ref="AD687">[1]!table_weight[Marking]*(('F+ , F-'!AD$2-[1]!tbl_gk[[#This Row],[Marking]])/('F+ , F-'!AD$2-'F+ , F-'!AD$3))</f>
        <v>2.5239721010940977E-2</v>
      </c>
      <c r="AE687" s="2" cm="1">
        <f t="array" ref="AE687">[1]!table_weight[StandingTackle]*(('F+ , F-'!AE$2-[1]!tbl_gk[[#This Row],[StandingTackle]])/('F+ , F-'!AE$2-'F+ , F-'!AE$3))</f>
        <v>6.7250572430467741E-3</v>
      </c>
      <c r="AF687" s="2" cm="1">
        <f t="array" ref="AF687">[1]!table_weight[SlidingTackle]*(('F+ , F-'!AF$2-[1]!tbl_gk[[#This Row],[SlidingTackle]])/('F+ , F-'!AF$2-'F+ , F-'!AF$3))</f>
        <v>5.230600077925268E-3</v>
      </c>
      <c r="AG687" s="2" cm="1">
        <f t="array" ref="AG687">[1]!table_weight[GKDiving]*(('F+ , F-'!AG$2-[1]!tbl_gk[[#This Row],[GKDiving]])/('F+ , F-'!AG$2-'F+ , F-'!AG$3))</f>
        <v>4.4411063786634182E-2</v>
      </c>
      <c r="AH687" s="2" cm="1">
        <f t="array" ref="AH687">[1]!table_weight[GKHandling]*(('F+ , F-'!AH$2-[1]!tbl_gk[[#This Row],[GKHandling]])/('F+ , F-'!AH$2-'F+ , F-'!AH$3))</f>
        <v>4.9906747265247783E-2</v>
      </c>
      <c r="AI687" s="2" cm="1">
        <f t="array" ref="AI687">[1]!table_weight[GKKicking]*(('F+ , F-'!AI$2-[1]!tbl_gk[[#This Row],[GKKicking]])/('F+ , F-'!AI$2-'F+ , F-'!AI$3))</f>
        <v>2.5044113173106158E-2</v>
      </c>
      <c r="AJ687" s="2" cm="1">
        <f t="array" ref="AJ687">[1]!table_weight[GKPositioning]*(('F+ , F-'!AJ$2-[1]!tbl_gk[[#This Row],[GKPositioning]])/('F+ , F-'!AJ$2-'F+ , F-'!AJ$3))</f>
        <v>1.5767241581053557E-2</v>
      </c>
      <c r="AK687" s="2" cm="1">
        <f t="array" ref="AK687">[1]!table_weight[GKReflexes]*(('F+ , F-'!AK$2-[1]!tbl_gk[[#This Row],[GKReflexes]])/('F+ , F-'!AK$2-'F+ , F-'!AK$3))</f>
        <v>4.9193793732887098E-2</v>
      </c>
    </row>
    <row r="688" spans="1:37" x14ac:dyDescent="0.55000000000000004">
      <c r="A688" s="7">
        <f>[1]!tbl_gk[[#This Row],[ID]]</f>
        <v>223885</v>
      </c>
      <c r="B688" s="1" cm="1">
        <f t="array" ref="B688">[1]!table_weight[ValueEUR]*(('F+ , F-'!B$2-[1]!tbl_gk[[#This Row],[ValueEUR]])/('F+ , F-'!B$2-'F+ , F-'!B$3))</f>
        <v>5.3988548485484032E-3</v>
      </c>
      <c r="C688" s="1" cm="1">
        <f t="array" ref="C688">[1]!table_weight[WageEUR]*(('F+ , F-'!C$2-[1]!tbl_gk[[#This Row],[WageEUR]])/('F+ , F-'!C$2-'F+ , F-'!C$3))</f>
        <v>6.0246240376503968E-3</v>
      </c>
      <c r="D688" s="1" cm="1">
        <f t="array" ref="D688">[1]!table_weight[Crossing]*(('F+ , F-'!D$2-[1]!tbl_gk[[#This Row],[Crossing]])/('F+ , F-'!D$2-'F+ , F-'!D$3))</f>
        <v>3.2504443341392672E-2</v>
      </c>
      <c r="E688" s="1" cm="1">
        <f t="array" ref="E688">[1]!table_weight[Finishing]*(('F+ , F-'!E$2-[1]!tbl_gk[[#This Row],[Finishing]])/('F+ , F-'!E$2-'F+ , F-'!E$3))</f>
        <v>8.9842561606326941E-3</v>
      </c>
      <c r="F688" s="1" cm="1">
        <f t="array" ref="F688">[1]!table_weight[HeadingAccuracy]*(('F+ , F-'!F$2-[1]!tbl_gk[[#This Row],[HeadingAccuracy]])/('F+ , F-'!F$2-'F+ , F-'!F$3))</f>
        <v>1.08567917583827E-2</v>
      </c>
      <c r="G688" s="1" cm="1">
        <f t="array" ref="G688">[1]!table_weight[ShortPassing]*(('F+ , F-'!G$2-[1]!tbl_gk[[#This Row],[ShortPassing]])/('F+ , F-'!G$2-'F+ , F-'!G$3))</f>
        <v>4.781557995763748E-2</v>
      </c>
      <c r="H688" s="1" cm="1">
        <f t="array" ref="H688">[1]!table_weight[Volleys]*(('F+ , F-'!H$2-[1]!tbl_gk[[#This Row],[Volleys]])/('F+ , F-'!H$2-'F+ , F-'!H$3))</f>
        <v>1.5046097273845413E-3</v>
      </c>
      <c r="I688" s="1" cm="1">
        <f t="array" ref="I688">[1]!table_weight[Dribbling]*(('F+ , F-'!I$2-[1]!tbl_gk[[#This Row],[Dribbling]])/('F+ , F-'!I$2-'F+ , F-'!I$3))</f>
        <v>1.2712416880351124E-2</v>
      </c>
      <c r="J688" s="1" cm="1">
        <f t="array" ref="J688">[1]!table_weight[Curve]*(('F+ , F-'!J$2-[1]!tbl_gk[[#This Row],[Curve]])/('F+ , F-'!J$2-'F+ , F-'!J$3))</f>
        <v>8.2817834567149896E-3</v>
      </c>
      <c r="K688" s="1" cm="1">
        <f t="array" ref="K688">[1]!table_weight[FKAccuracy]*(('F+ , F-'!K$2-[1]!tbl_gk[[#This Row],[FKAccuracy]])/('F+ , F-'!K$2-'F+ , F-'!K$3))</f>
        <v>8.2141770611499701E-3</v>
      </c>
      <c r="L688" s="1" cm="1">
        <f t="array" ref="L688">[1]!table_weight[LongPassing]*(('F+ , F-'!L$2-[1]!tbl_gk[[#This Row],[LongPassing]])/('F+ , F-'!L$2-'F+ , F-'!L$3))</f>
        <v>2.7071205003789917E-2</v>
      </c>
      <c r="M688" s="1" cm="1">
        <f t="array" ref="M688">[1]!table_weight[BallControl]*(('F+ , F-'!M$2-[1]!tbl_gk[[#This Row],[BallControl]])/('F+ , F-'!M$2-'F+ , F-'!M$3))</f>
        <v>1.1734538658785654E-2</v>
      </c>
      <c r="N688" s="1" cm="1">
        <f t="array" ref="N688">[1]!table_weight[Acceleration]*(('F+ , F-'!N$2-[1]!tbl_gk[[#This Row],[Acceleration]])/('F+ , F-'!N$2-'F+ , F-'!N$3))</f>
        <v>3.6077954150933221E-3</v>
      </c>
      <c r="O688" s="1" cm="1">
        <f t="array" ref="O688">[1]!table_weight[SprintSpeed]*(('F+ , F-'!O$2-[1]!tbl_gk[[#This Row],[SprintSpeed]])/('F+ , F-'!O$2-'F+ , F-'!O$3))</f>
        <v>5.3410404624277394E-3</v>
      </c>
      <c r="P688" s="1" cm="1">
        <f t="array" ref="P688">[1]!table_weight[Agility]*(('F+ , F-'!P$2-[1]!tbl_gk[[#This Row],[Agility]])/('F+ , F-'!P$2-'F+ , F-'!P$3))</f>
        <v>4.2123984928974139E-3</v>
      </c>
      <c r="Q688" s="1" cm="1">
        <f t="array" ref="Q688">[1]!table_weight[Reactions]*(('F+ , F-'!Q$2-[1]!tbl_gk[[#This Row],[Reactions]])/('F+ , F-'!Q$2-'F+ , F-'!Q$3))</f>
        <v>8.2502720011550109E-4</v>
      </c>
      <c r="R688" s="1" cm="1">
        <f t="array" ref="R688">[1]!table_weight[Balance]*(('F+ , F-'!R$2-[1]!tbl_gk[[#This Row],[Balance]])/('F+ , F-'!R$2-'F+ , F-'!R$3))</f>
        <v>6.8296256744255124E-4</v>
      </c>
      <c r="S688" s="1" cm="1">
        <f t="array" ref="S688">[1]!table_weight[ShotPower]*(('F+ , F-'!S$2-[1]!tbl_gk[[#This Row],[ShotPower]])/('F+ , F-'!S$2-'F+ , F-'!S$3))</f>
        <v>4.4150274176912247E-3</v>
      </c>
      <c r="T688" s="1" cm="1">
        <f t="array" ref="T688">[1]!table_weight[Jumping]*(('F+ , F-'!T$2-[1]!tbl_gk[[#This Row],[Jumping]])/('F+ , F-'!T$2-'F+ , F-'!T$3))</f>
        <v>1.9750336123732751E-3</v>
      </c>
      <c r="U688" s="1" cm="1">
        <f t="array" ref="U688">[1]!table_weight[Stamina]*(('F+ , F-'!U$2-[1]!tbl_gk[[#This Row],[Stamina]])/('F+ , F-'!U$2-'F+ , F-'!U$3))</f>
        <v>5.1522615974955001E-3</v>
      </c>
      <c r="V688" s="1" cm="1">
        <f t="array" ref="V688">[1]!table_weight[Strength]*(('F+ , F-'!V$2-[1]!tbl_gk[[#This Row],[Strength]])/('F+ , F-'!V$2-'F+ , F-'!V$3))</f>
        <v>1.3310009126863375E-2</v>
      </c>
      <c r="W688" s="1" cm="1">
        <f t="array" ref="W688">[1]!table_weight[LongShots]*(('F+ , F-'!W$2-[1]!tbl_gk[[#This Row],[LongShots]])/('F+ , F-'!W$2-'F+ , F-'!W$3))</f>
        <v>7.0121023692742987E-3</v>
      </c>
      <c r="X688" s="1" cm="1">
        <f t="array" ref="X688">[1]!table_weight[Aggression]*(('F+ , F-'!X$2-[1]!tbl_gk[[#This Row],[Aggression]])/('F+ , F-'!X$2-'F+ , F-'!X$3))</f>
        <v>1.3386066321874024E-2</v>
      </c>
      <c r="Y688" s="1" cm="1">
        <f t="array" ref="Y688">[1]!table_weight[Interceptions]*(('F+ , F-'!Y$2-[1]!tbl_gk[[#This Row],[Interceptions]])/('F+ , F-'!Y$2-'F+ , F-'!Y$3))</f>
        <v>1.6621279690131864E-2</v>
      </c>
      <c r="Z688" s="1" cm="1">
        <f t="array" ref="Z688">[1]!table_weight[Positioning]*(('F+ , F-'!Z$2-[1]!tbl_gk[[#This Row],[Positioning]])/('F+ , F-'!Z$2-'F+ , F-'!Z$3))</f>
        <v>1.4788899029848058E-3</v>
      </c>
      <c r="AA688" s="1" cm="1">
        <f t="array" ref="AA688">[1]!table_weight[Vision]*(('F+ , F-'!AA$2-[1]!tbl_gk[[#This Row],[Vision]])/('F+ , F-'!AA$2-'F+ , F-'!AA$3))</f>
        <v>2.6974951830443111E-2</v>
      </c>
      <c r="AB688" s="1" cm="1">
        <f t="array" ref="AB688">[1]!table_weight[Penalties]*(('F+ , F-'!AB$2-[1]!tbl_gk[[#This Row],[Penalties]])/('F+ , F-'!AB$2-'F+ , F-'!AB$3))</f>
        <v>2.2705309687002014E-3</v>
      </c>
      <c r="AC688" s="1" cm="1">
        <f t="array" ref="AC688">[1]!table_weight[Composure]*(('F+ , F-'!AC$2-[1]!tbl_gk[[#This Row],[Composure]])/('F+ , F-'!AC$2-'F+ , F-'!AC$3))</f>
        <v>2.0281918669506067E-3</v>
      </c>
      <c r="AD688" s="1" cm="1">
        <f t="array" ref="AD688">[1]!table_weight[Marking]*(('F+ , F-'!AD$2-[1]!tbl_gk[[#This Row],[Marking]])/('F+ , F-'!AD$2-'F+ , F-'!AD$3))</f>
        <v>1.1042377942286678E-2</v>
      </c>
      <c r="AE688" s="1" cm="1">
        <f t="array" ref="AE688">[1]!table_weight[StandingTackle]*(('F+ , F-'!AE$2-[1]!tbl_gk[[#This Row],[StandingTackle]])/('F+ , F-'!AE$2-'F+ , F-'!AE$3))</f>
        <v>2.465854322450484E-2</v>
      </c>
      <c r="AF688" s="1" cm="1">
        <f t="array" ref="AF688">[1]!table_weight[SlidingTackle]*(('F+ , F-'!AF$2-[1]!tbl_gk[[#This Row],[SlidingTackle]])/('F+ , F-'!AF$2-'F+ , F-'!AF$3))</f>
        <v>8.9667429907290316E-3</v>
      </c>
      <c r="AG688" s="1" cm="1">
        <f t="array" ref="AG688">[1]!table_weight[GKDiving]*(('F+ , F-'!AG$2-[1]!tbl_gk[[#This Row],[GKDiving]])/('F+ , F-'!AG$2-'F+ , F-'!AG$3))</f>
        <v>2.5621767569212028E-2</v>
      </c>
      <c r="AH688" s="1" cm="1">
        <f t="array" ref="AH688">[1]!table_weight[GKHandling]*(('F+ , F-'!AH$2-[1]!tbl_gk[[#This Row],[GKHandling]])/('F+ , F-'!AH$2-'F+ , F-'!AH$3))</f>
        <v>3.386529278713242E-2</v>
      </c>
      <c r="AI688" s="1" cm="1">
        <f t="array" ref="AI688">[1]!table_weight[GKKicking]*(('F+ , F-'!AI$2-[1]!tbl_gk[[#This Row],[GKKicking]])/('F+ , F-'!AI$2-'F+ , F-'!AI$3))</f>
        <v>2.0571950106480059E-2</v>
      </c>
      <c r="AJ688" s="1" cm="1">
        <f t="array" ref="AJ688">[1]!table_weight[GKPositioning]*(('F+ , F-'!AJ$2-[1]!tbl_gk[[#This Row],[GKPositioning]])/('F+ , F-'!AJ$2-'F+ , F-'!AJ$3))</f>
        <v>9.4603449486321337E-3</v>
      </c>
      <c r="AK688" s="1" cm="1">
        <f t="array" ref="AK688">[1]!table_weight[GKReflexes]*(('F+ , F-'!AK$2-[1]!tbl_gk[[#This Row],[GKReflexes]])/('F+ , F-'!AK$2-'F+ , F-'!AK$3))</f>
        <v>1.09319541628638E-2</v>
      </c>
    </row>
    <row r="689" spans="1:37" x14ac:dyDescent="0.55000000000000004">
      <c r="A689" s="8">
        <f>[1]!tbl_gk[[#This Row],[ID]]</f>
        <v>223890</v>
      </c>
      <c r="B689" s="2" cm="1">
        <f t="array" ref="B689">[1]!table_weight[ValueEUR]*(('F+ , F-'!B$2-[1]!tbl_gk[[#This Row],[ValueEUR]])/('F+ , F-'!B$2-'F+ , F-'!B$3))</f>
        <v>1.7470423899596343E-4</v>
      </c>
      <c r="C689" s="2" cm="1">
        <f t="array" ref="C689">[1]!table_weight[WageEUR]*(('F+ , F-'!C$2-[1]!tbl_gk[[#This Row],[WageEUR]])/('F+ , F-'!C$2-'F+ , F-'!C$3))</f>
        <v>2.3472561185650898E-4</v>
      </c>
      <c r="D689" s="2" cm="1">
        <f t="array" ref="D689">[1]!table_weight[Crossing]*(('F+ , F-'!D$2-[1]!tbl_gk[[#This Row],[Crossing]])/('F+ , F-'!D$2-'F+ , F-'!D$3))</f>
        <v>2.9141914719869291E-2</v>
      </c>
      <c r="E689" s="2" cm="1">
        <f t="array" ref="E689">[1]!table_weight[Finishing]*(('F+ , F-'!E$2-[1]!tbl_gk[[#This Row],[Finishing]])/('F+ , F-'!E$2-'F+ , F-'!E$3))</f>
        <v>1.59720109522359E-2</v>
      </c>
      <c r="F689" s="2" cm="1">
        <f t="array" ref="F689">[1]!table_weight[HeadingAccuracy]*(('F+ , F-'!F$2-[1]!tbl_gk[[#This Row],[HeadingAccuracy]])/('F+ , F-'!F$2-'F+ , F-'!F$3))</f>
        <v>7.9338093618950504E-3</v>
      </c>
      <c r="G689" s="2" cm="1">
        <f t="array" ref="G689">[1]!table_weight[ShortPassing]*(('F+ , F-'!G$2-[1]!tbl_gk[[#This Row],[ShortPassing]])/('F+ , F-'!G$2-'F+ , F-'!G$3))</f>
        <v>5.6253623479573515E-2</v>
      </c>
      <c r="H689" s="2" cm="1">
        <f t="array" ref="H689">[1]!table_weight[Volleys]*(('F+ , F-'!H$2-[1]!tbl_gk[[#This Row],[Volleys]])/('F+ , F-'!H$2-'F+ , F-'!H$3))</f>
        <v>1.1573920979881087E-3</v>
      </c>
      <c r="I689" s="2" cm="1">
        <f t="array" ref="I689">[1]!table_weight[Dribbling]*(('F+ , F-'!I$2-[1]!tbl_gk[[#This Row],[Dribbling]])/('F+ , F-'!I$2-'F+ , F-'!I$3))</f>
        <v>1.3690295101916595E-2</v>
      </c>
      <c r="J689" s="2" cm="1">
        <f t="array" ref="J689">[1]!table_weight[Curve]*(('F+ , F-'!J$2-[1]!tbl_gk[[#This Row],[Curve]])/('F+ , F-'!J$2-'F+ , F-'!J$3))</f>
        <v>5.7465436230267272E-3</v>
      </c>
      <c r="K689" s="2" cm="1">
        <f t="array" ref="K689">[1]!table_weight[FKAccuracy]*(('F+ , F-'!K$2-[1]!tbl_gk[[#This Row],[FKAccuracy]])/('F+ , F-'!K$2-'F+ , F-'!K$3))</f>
        <v>8.2141770611499701E-3</v>
      </c>
      <c r="L689" s="2" cm="1">
        <f t="array" ref="L689">[1]!table_weight[LongPassing]*(('F+ , F-'!L$2-[1]!tbl_gk[[#This Row],[LongPassing]])/('F+ , F-'!L$2-'F+ , F-'!L$3))</f>
        <v>2.3822660403335128E-2</v>
      </c>
      <c r="M689" s="2" cm="1">
        <f t="array" ref="M689">[1]!table_weight[BallControl]*(('F+ , F-'!M$2-[1]!tbl_gk[[#This Row],[BallControl]])/('F+ , F-'!M$2-'F+ , F-'!M$3))</f>
        <v>9.561475944195718E-3</v>
      </c>
      <c r="N689" s="2" cm="1">
        <f t="array" ref="N689">[1]!table_weight[Acceleration]*(('F+ , F-'!N$2-[1]!tbl_gk[[#This Row],[Acceleration]])/('F+ , F-'!N$2-'F+ , F-'!N$3))</f>
        <v>5.4116931226399828E-3</v>
      </c>
      <c r="O689" s="2" cm="1">
        <f t="array" ref="O689">[1]!table_weight[SprintSpeed]*(('F+ , F-'!O$2-[1]!tbl_gk[[#This Row],[SprintSpeed]])/('F+ , F-'!O$2-'F+ , F-'!O$3))</f>
        <v>5.3410404624277394E-3</v>
      </c>
      <c r="P689" s="2" cm="1">
        <f t="array" ref="P689">[1]!table_weight[Agility]*(('F+ , F-'!P$2-[1]!tbl_gk[[#This Row],[Agility]])/('F+ , F-'!P$2-'F+ , F-'!P$3))</f>
        <v>4.5634317006388652E-3</v>
      </c>
      <c r="Q689" s="2" cm="1">
        <f t="array" ref="Q689">[1]!table_weight[Reactions]*(('F+ , F-'!Q$2-[1]!tbl_gk[[#This Row],[Reactions]])/('F+ , F-'!Q$2-'F+ , F-'!Q$3))</f>
        <v>1.7016186002382209E-3</v>
      </c>
      <c r="R689" s="2" cm="1">
        <f t="array" ref="R689">[1]!table_weight[Balance]*(('F+ , F-'!R$2-[1]!tbl_gk[[#This Row],[Balance]])/('F+ , F-'!R$2-'F+ , F-'!R$3))</f>
        <v>8.6922508583597434E-4</v>
      </c>
      <c r="S689" s="2" cm="1">
        <f t="array" ref="S689">[1]!table_weight[ShotPower]*(('F+ , F-'!S$2-[1]!tbl_gk[[#This Row],[ShotPower]])/('F+ , F-'!S$2-'F+ , F-'!S$3))</f>
        <v>6.4926873789576834E-3</v>
      </c>
      <c r="T689" s="2" cm="1">
        <f t="array" ref="T689">[1]!table_weight[Jumping]*(('F+ , F-'!T$2-[1]!tbl_gk[[#This Row],[Jumping]])/('F+ , F-'!T$2-'F+ , F-'!T$3))</f>
        <v>2.4043887454979003E-3</v>
      </c>
      <c r="U689" s="2" cm="1">
        <f t="array" ref="U689">[1]!table_weight[Stamina]*(('F+ , F-'!U$2-[1]!tbl_gk[[#This Row],[Stamina]])/('F+ , F-'!U$2-'F+ , F-'!U$3))</f>
        <v>3.4348410649970001E-3</v>
      </c>
      <c r="V689" s="2" cm="1">
        <f t="array" ref="V689">[1]!table_weight[Strength]*(('F+ , F-'!V$2-[1]!tbl_gk[[#This Row],[Strength]])/('F+ , F-'!V$2-'F+ , F-'!V$3))</f>
        <v>1.5084677010445158E-2</v>
      </c>
      <c r="W689" s="2" cm="1">
        <f t="array" ref="W689">[1]!table_weight[LongShots]*(('F+ , F-'!W$2-[1]!tbl_gk[[#This Row],[LongShots]])/('F+ , F-'!W$2-'F+ , F-'!W$3))</f>
        <v>7.7912248547492196E-3</v>
      </c>
      <c r="X689" s="2" cm="1">
        <f t="array" ref="X689">[1]!table_weight[Aggression]*(('F+ , F-'!X$2-[1]!tbl_gk[[#This Row],[Aggression]])/('F+ , F-'!X$2-'F+ , F-'!X$3))</f>
        <v>1.5819896562214757E-2</v>
      </c>
      <c r="Y689" s="2" cm="1">
        <f t="array" ref="Y689">[1]!table_weight[Interceptions]*(('F+ , F-'!Y$2-[1]!tbl_gk[[#This Row],[Interceptions]])/('F+ , F-'!Y$2-'F+ , F-'!Y$3))</f>
        <v>1.3851066408443219E-2</v>
      </c>
      <c r="Z689" s="2" cm="1">
        <f t="array" ref="Z689">[1]!table_weight[Positioning]*(('F+ , F-'!Z$2-[1]!tbl_gk[[#This Row],[Positioning]])/('F+ , F-'!Z$2-'F+ , F-'!Z$3))</f>
        <v>1.4788899029848058E-3</v>
      </c>
      <c r="AA689" s="2" cm="1">
        <f t="array" ref="AA689">[1]!table_weight[Vision]*(('F+ , F-'!AA$2-[1]!tbl_gk[[#This Row],[Vision]])/('F+ , F-'!AA$2-'F+ , F-'!AA$3))</f>
        <v>4.2592029205962806E-2</v>
      </c>
      <c r="AB689" s="2" cm="1">
        <f t="array" ref="AB689">[1]!table_weight[Penalties]*(('F+ , F-'!AB$2-[1]!tbl_gk[[#This Row],[Penalties]])/('F+ , F-'!AB$2-'F+ , F-'!AB$3))</f>
        <v>1.9573542833622431E-3</v>
      </c>
      <c r="AC689" s="2" cm="1">
        <f t="array" ref="AC689">[1]!table_weight[Composure]*(('F+ , F-'!AC$2-[1]!tbl_gk[[#This Row],[Composure]])/('F+ , F-'!AC$2-'F+ , F-'!AC$3))</f>
        <v>2.4551796284138926E-3</v>
      </c>
      <c r="AD689" s="2" cm="1">
        <f t="array" ref="AD689">[1]!table_weight[Marking]*(('F+ , F-'!AD$2-[1]!tbl_gk[[#This Row],[Marking]])/('F+ , F-'!AD$2-'F+ , F-'!AD$3))</f>
        <v>3.3127133826860035E-2</v>
      </c>
      <c r="AE689" s="2" cm="1">
        <f t="array" ref="AE689">[1]!table_weight[StandingTackle]*(('F+ , F-'!AE$2-[1]!tbl_gk[[#This Row],[StandingTackle]])/('F+ , F-'!AE$2-'F+ , F-'!AE$3))</f>
        <v>1.120842873841129E-2</v>
      </c>
      <c r="AF689" s="2" cm="1">
        <f t="array" ref="AF689">[1]!table_weight[SlidingTackle]*(('F+ , F-'!AF$2-[1]!tbl_gk[[#This Row],[SlidingTackle]])/('F+ , F-'!AF$2-'F+ , F-'!AF$3))</f>
        <v>5.230600077925268E-3</v>
      </c>
      <c r="AG689" s="2" cm="1">
        <f t="array" ref="AG689">[1]!table_weight[GKDiving]*(('F+ , F-'!AG$2-[1]!tbl_gk[[#This Row],[GKDiving]])/('F+ , F-'!AG$2-'F+ , F-'!AG$3))</f>
        <v>4.6119181624581652E-2</v>
      </c>
      <c r="AH689" s="2" cm="1">
        <f t="array" ref="AH689">[1]!table_weight[GKHandling]*(('F+ , F-'!AH$2-[1]!tbl_gk[[#This Row],[GKHandling]])/('F+ , F-'!AH$2-'F+ , F-'!AH$3))</f>
        <v>4.4559595772542655E-2</v>
      </c>
      <c r="AI689" s="2" cm="1">
        <f t="array" ref="AI689">[1]!table_weight[GKKicking]*(('F+ , F-'!AI$2-[1]!tbl_gk[[#This Row],[GKKicking]])/('F+ , F-'!AI$2-'F+ , F-'!AI$3))</f>
        <v>2.9516276239732256E-2</v>
      </c>
      <c r="AJ689" s="2" cm="1">
        <f t="array" ref="AJ689">[1]!table_weight[GKPositioning]*(('F+ , F-'!AJ$2-[1]!tbl_gk[[#This Row],[GKPositioning]])/('F+ , F-'!AJ$2-'F+ , F-'!AJ$3))</f>
        <v>1.5767241581053557E-2</v>
      </c>
      <c r="AK689" s="2" cm="1">
        <f t="array" ref="AK689">[1]!table_weight[GKReflexes]*(('F+ , F-'!AK$2-[1]!tbl_gk[[#This Row],[GKReflexes]])/('F+ , F-'!AK$2-'F+ , F-'!AK$3))</f>
        <v>5.10157860933644E-2</v>
      </c>
    </row>
    <row r="690" spans="1:37" x14ac:dyDescent="0.55000000000000004">
      <c r="A690" s="7">
        <f>[1]!tbl_gk[[#This Row],[ID]]</f>
        <v>223898</v>
      </c>
      <c r="B690" s="1" cm="1">
        <f t="array" ref="B690">[1]!table_weight[ValueEUR]*(('F+ , F-'!B$2-[1]!tbl_gk[[#This Row],[ValueEUR]])/('F+ , F-'!B$2-'F+ , F-'!B$3))</f>
        <v>2.7752046162768679E-3</v>
      </c>
      <c r="C690" s="1" cm="1">
        <f t="array" ref="C690">[1]!table_weight[WageEUR]*(('F+ , F-'!C$2-[1]!tbl_gk[[#This Row],[WageEUR]])/('F+ , F-'!C$2-'F+ , F-'!C$3))</f>
        <v>2.4254979891839262E-3</v>
      </c>
      <c r="D690" s="1" cm="1">
        <f t="array" ref="D690">[1]!table_weight[Crossing]*(('F+ , F-'!D$2-[1]!tbl_gk[[#This Row],[Crossing]])/('F+ , F-'!D$2-'F+ , F-'!D$3))</f>
        <v>3.5866971962916043E-2</v>
      </c>
      <c r="E690" s="1" cm="1">
        <f t="array" ref="E690">[1]!table_weight[Finishing]*(('F+ , F-'!E$2-[1]!tbl_gk[[#This Row],[Finishing]])/('F+ , F-'!E$2-'F+ , F-'!E$3))</f>
        <v>1.3975509583206414E-2</v>
      </c>
      <c r="F690" s="1" cm="1">
        <f t="array" ref="F690">[1]!table_weight[HeadingAccuracy]*(('F+ , F-'!F$2-[1]!tbl_gk[[#This Row],[HeadingAccuracy]])/('F+ , F-'!F$2-'F+ , F-'!F$3))</f>
        <v>7.5162404481111007E-3</v>
      </c>
      <c r="G690" s="1" cm="1">
        <f t="array" ref="G690">[1]!table_weight[ShortPassing]*(('F+ , F-'!G$2-[1]!tbl_gk[[#This Row],[ShortPassing]])/('F+ , F-'!G$2-'F+ , F-'!G$3))</f>
        <v>4.9221920544626818E-2</v>
      </c>
      <c r="H690" s="1" cm="1">
        <f t="array" ref="H690">[1]!table_weight[Volleys]*(('F+ , F-'!H$2-[1]!tbl_gk[[#This Row],[Volleys]])/('F+ , F-'!H$2-'F+ , F-'!H$3))</f>
        <v>1.0416528881892981E-3</v>
      </c>
      <c r="I690" s="1" cm="1">
        <f t="array" ref="I690">[1]!table_weight[Dribbling]*(('F+ , F-'!I$2-[1]!tbl_gk[[#This Row],[Dribbling]])/('F+ , F-'!I$2-'F+ , F-'!I$3))</f>
        <v>1.4668173323482065E-2</v>
      </c>
      <c r="J690" s="1" cm="1">
        <f t="array" ref="J690">[1]!table_weight[Curve]*(('F+ , F-'!J$2-[1]!tbl_gk[[#This Row],[Curve]])/('F+ , F-'!J$2-'F+ , F-'!J$3))</f>
        <v>9.1268634012777444E-3</v>
      </c>
      <c r="K690" s="1" cm="1">
        <f t="array" ref="K690">[1]!table_weight[FKAccuracy]*(('F+ , F-'!K$2-[1]!tbl_gk[[#This Row],[FKAccuracy]])/('F+ , F-'!K$2-'F+ , F-'!K$3))</f>
        <v>8.5184058411925615E-3</v>
      </c>
      <c r="L690" s="1" cm="1">
        <f t="array" ref="L690">[1]!table_weight[LongPassing]*(('F+ , F-'!L$2-[1]!tbl_gk[[#This Row],[LongPassing]])/('F+ , F-'!L$2-'F+ , F-'!L$3))</f>
        <v>2.3822660403335128E-2</v>
      </c>
      <c r="M690" s="1" cm="1">
        <f t="array" ref="M690">[1]!table_weight[BallControl]*(('F+ , F-'!M$2-[1]!tbl_gk[[#This Row],[BallControl]])/('F+ , F-'!M$2-'F+ , F-'!M$3))</f>
        <v>9.561475944195718E-3</v>
      </c>
      <c r="N690" s="1" cm="1">
        <f t="array" ref="N690">[1]!table_weight[Acceleration]*(('F+ , F-'!N$2-[1]!tbl_gk[[#This Row],[Acceleration]])/('F+ , F-'!N$2-'F+ , F-'!N$3))</f>
        <v>7.666565257073309E-3</v>
      </c>
      <c r="O690" s="1" cm="1">
        <f t="array" ref="O690">[1]!table_weight[SprintSpeed]*(('F+ , F-'!O$2-[1]!tbl_gk[[#This Row],[SprintSpeed]])/('F+ , F-'!O$2-'F+ , F-'!O$3))</f>
        <v>1.0682080924855479E-2</v>
      </c>
      <c r="P690" s="1" cm="1">
        <f t="array" ref="P690">[1]!table_weight[Agility]*(('F+ , F-'!P$2-[1]!tbl_gk[[#This Row],[Agility]])/('F+ , F-'!P$2-'F+ , F-'!P$3))</f>
        <v>5.7335423931103692E-3</v>
      </c>
      <c r="Q690" s="1" cm="1">
        <f t="array" ref="Q690">[1]!table_weight[Reactions]*(('F+ , F-'!Q$2-[1]!tbl_gk[[#This Row],[Reactions]])/('F+ , F-'!Q$2-'F+ , F-'!Q$3))</f>
        <v>1.1344124001588141E-3</v>
      </c>
      <c r="R690" s="1" cm="1">
        <f t="array" ref="R690">[1]!table_weight[Balance]*(('F+ , F-'!R$2-[1]!tbl_gk[[#This Row],[Balance]])/('F+ , F-'!R$2-'F+ , F-'!R$3))</f>
        <v>2.1730627145899362E-3</v>
      </c>
      <c r="S690" s="1" cm="1">
        <f t="array" ref="S690">[1]!table_weight[ShotPower]*(('F+ , F-'!S$2-[1]!tbl_gk[[#This Row],[ShotPower]])/('F+ , F-'!S$2-'F+ , F-'!S$3))</f>
        <v>3.635904932216303E-3</v>
      </c>
      <c r="T690" s="1" cm="1">
        <f t="array" ref="T690">[1]!table_weight[Jumping]*(('F+ , F-'!T$2-[1]!tbl_gk[[#This Row],[Jumping]])/('F+ , F-'!T$2-'F+ , F-'!T$3))</f>
        <v>1.2021943727489502E-3</v>
      </c>
      <c r="U690" s="1" cm="1">
        <f t="array" ref="U690">[1]!table_weight[Stamina]*(('F+ , F-'!U$2-[1]!tbl_gk[[#This Row],[Stamina]])/('F+ , F-'!U$2-'F+ , F-'!U$3))</f>
        <v>7.7283923962432506E-3</v>
      </c>
      <c r="V690" s="1" cm="1">
        <f t="array" ref="V690">[1]!table_weight[Strength]*(('F+ , F-'!V$2-[1]!tbl_gk[[#This Row],[Strength]])/('F+ , F-'!V$2-'F+ , F-'!V$3))</f>
        <v>1.5084677010445158E-2</v>
      </c>
      <c r="W690" s="1" cm="1">
        <f t="array" ref="W690">[1]!table_weight[LongShots]*(('F+ , F-'!W$2-[1]!tbl_gk[[#This Row],[LongShots]])/('F+ , F-'!W$2-'F+ , F-'!W$3))</f>
        <v>7.5315173595909123E-3</v>
      </c>
      <c r="X690" s="1" cm="1">
        <f t="array" ref="X690">[1]!table_weight[Aggression]*(('F+ , F-'!X$2-[1]!tbl_gk[[#This Row],[Aggression]])/('F+ , F-'!X$2-'F+ , F-'!X$3))</f>
        <v>9.7353209613629272E-3</v>
      </c>
      <c r="Y690" s="1" cm="1">
        <f t="array" ref="Y690">[1]!table_weight[Interceptions]*(('F+ , F-'!Y$2-[1]!tbl_gk[[#This Row],[Interceptions]])/('F+ , F-'!Y$2-'F+ , F-'!Y$3))</f>
        <v>1.3158513088021059E-2</v>
      </c>
      <c r="Z690" s="1" cm="1">
        <f t="array" ref="Z690">[1]!table_weight[Positioning]*(('F+ , F-'!Z$2-[1]!tbl_gk[[#This Row],[Positioning]])/('F+ , F-'!Z$2-'F+ , F-'!Z$3))</f>
        <v>7.394449514924029E-4</v>
      </c>
      <c r="AA690" s="1" cm="1">
        <f t="array" ref="AA690">[1]!table_weight[Vision]*(('F+ , F-'!AA$2-[1]!tbl_gk[[#This Row],[Vision]])/('F+ , F-'!AA$2-'F+ , F-'!AA$3))</f>
        <v>3.2653889057904818E-2</v>
      </c>
      <c r="AB690" s="1" cm="1">
        <f t="array" ref="AB690">[1]!table_weight[Penalties]*(('F+ , F-'!AB$2-[1]!tbl_gk[[#This Row],[Penalties]])/('F+ , F-'!AB$2-'F+ , F-'!AB$3))</f>
        <v>2.153089711698467E-3</v>
      </c>
      <c r="AC690" s="1" cm="1">
        <f t="array" ref="AC690">[1]!table_weight[Composure]*(('F+ , F-'!AC$2-[1]!tbl_gk[[#This Row],[Composure]])/('F+ , F-'!AC$2-'F+ , F-'!AC$3))</f>
        <v>8.0060205274366054E-4</v>
      </c>
      <c r="AD690" s="1" cm="1">
        <f t="array" ref="AD690">[1]!table_weight[Marking]*(('F+ , F-'!AD$2-[1]!tbl_gk[[#This Row],[Marking]])/('F+ , F-'!AD$2-'F+ , F-'!AD$3))</f>
        <v>2.2084755884573357E-2</v>
      </c>
      <c r="AE690" s="1" cm="1">
        <f t="array" ref="AE690">[1]!table_weight[StandingTackle]*(('F+ , F-'!AE$2-[1]!tbl_gk[[#This Row],[StandingTackle]])/('F+ , F-'!AE$2-'F+ , F-'!AE$3))</f>
        <v>2.9141914719869356E-2</v>
      </c>
      <c r="AF690" s="1" cm="1">
        <f t="array" ref="AF690">[1]!table_weight[SlidingTackle]*(('F+ , F-'!AF$2-[1]!tbl_gk[[#This Row],[SlidingTackle]])/('F+ , F-'!AF$2-'F+ , F-'!AF$3))</f>
        <v>5.230600077925268E-3</v>
      </c>
      <c r="AG690" s="1" cm="1">
        <f t="array" ref="AG690">[1]!table_weight[GKDiving]*(('F+ , F-'!AG$2-[1]!tbl_gk[[#This Row],[GKDiving]])/('F+ , F-'!AG$2-'F+ , F-'!AG$3))</f>
        <v>2.3913649731264561E-2</v>
      </c>
      <c r="AH690" s="1" cm="1">
        <f t="array" ref="AH690">[1]!table_weight[GKHandling]*(('F+ , F-'!AH$2-[1]!tbl_gk[[#This Row],[GKHandling]])/('F+ , F-'!AH$2-'F+ , F-'!AH$3))</f>
        <v>3.0300525125329006E-2</v>
      </c>
      <c r="AI690" s="1" cm="1">
        <f t="array" ref="AI690">[1]!table_weight[GKKicking]*(('F+ , F-'!AI$2-[1]!tbl_gk[[#This Row],[GKKicking]])/('F+ , F-'!AI$2-'F+ , F-'!AI$3))</f>
        <v>1.6994219653179179E-2</v>
      </c>
      <c r="AJ690" s="1" cm="1">
        <f t="array" ref="AJ690">[1]!table_weight[GKPositioning]*(('F+ , F-'!AJ$2-[1]!tbl_gk[[#This Row],[GKPositioning]])/('F+ , F-'!AJ$2-'F+ , F-'!AJ$3))</f>
        <v>9.4603449486321337E-3</v>
      </c>
      <c r="AK690" s="1" cm="1">
        <f t="array" ref="AK690">[1]!table_weight[GKReflexes]*(('F+ , F-'!AK$2-[1]!tbl_gk[[#This Row],[GKReflexes]])/('F+ , F-'!AK$2-'F+ , F-'!AK$3))</f>
        <v>1.8219923604772998E-2</v>
      </c>
    </row>
    <row r="691" spans="1:37" x14ac:dyDescent="0.55000000000000004">
      <c r="A691" s="8">
        <f>[1]!tbl_gk[[#This Row],[ID]]</f>
        <v>223909</v>
      </c>
      <c r="B691" s="2" cm="1">
        <f t="array" ref="B691">[1]!table_weight[ValueEUR]*(('F+ , F-'!B$2-[1]!tbl_gk[[#This Row],[ValueEUR]])/('F+ , F-'!B$2-'F+ , F-'!B$3))</f>
        <v>3.0588675060954019E-4</v>
      </c>
      <c r="C691" s="2" cm="1">
        <f t="array" ref="C691">[1]!table_weight[WageEUR]*(('F+ , F-'!C$2-[1]!tbl_gk[[#This Row],[WageEUR]])/('F+ , F-'!C$2-'F+ , F-'!C$3))</f>
        <v>1.0171443180448721E-3</v>
      </c>
      <c r="D691" s="2" cm="1">
        <f t="array" ref="D691">[1]!table_weight[Crossing]*(('F+ , F-'!D$2-[1]!tbl_gk[[#This Row],[Crossing]])/('F+ , F-'!D$2-'F+ , F-'!D$3))</f>
        <v>3.3625286215233793E-2</v>
      </c>
      <c r="E691" s="2" cm="1">
        <f t="array" ref="E691">[1]!table_weight[Finishing]*(('F+ , F-'!E$2-[1]!tbl_gk[[#This Row],[Finishing]])/('F+ , F-'!E$2-'F+ , F-'!E$3))</f>
        <v>1.2977258898691668E-2</v>
      </c>
      <c r="F691" s="2" cm="1">
        <f t="array" ref="F691">[1]!table_weight[HeadingAccuracy]*(('F+ , F-'!F$2-[1]!tbl_gk[[#This Row],[HeadingAccuracy]])/('F+ , F-'!F$2-'F+ , F-'!F$3))</f>
        <v>1.1274360672166649E-2</v>
      </c>
      <c r="G691" s="2" cm="1">
        <f t="array" ref="G691">[1]!table_weight[ShortPassing]*(('F+ , F-'!G$2-[1]!tbl_gk[[#This Row],[ShortPassing]])/('F+ , F-'!G$2-'F+ , F-'!G$3))</f>
        <v>4.6409239370648142E-2</v>
      </c>
      <c r="H691" s="2" cm="1">
        <f t="array" ref="H691">[1]!table_weight[Volleys]*(('F+ , F-'!H$2-[1]!tbl_gk[[#This Row],[Volleys]])/('F+ , F-'!H$2-'F+ , F-'!H$3))</f>
        <v>1.1573920979881087E-3</v>
      </c>
      <c r="I691" s="2" cm="1">
        <f t="array" ref="I691">[1]!table_weight[Dribbling]*(('F+ , F-'!I$2-[1]!tbl_gk[[#This Row],[Dribbling]])/('F+ , F-'!I$2-'F+ , F-'!I$3))</f>
        <v>9.7787822156547109E-3</v>
      </c>
      <c r="J691" s="2" cm="1">
        <f t="array" ref="J691">[1]!table_weight[Curve]*(('F+ , F-'!J$2-[1]!tbl_gk[[#This Row],[Curve]])/('F+ , F-'!J$2-'F+ , F-'!J$3))</f>
        <v>9.1268634012777444E-3</v>
      </c>
      <c r="K691" s="2" cm="1">
        <f t="array" ref="K691">[1]!table_weight[FKAccuracy]*(('F+ , F-'!K$2-[1]!tbl_gk[[#This Row],[FKAccuracy]])/('F+ , F-'!K$2-'F+ , F-'!K$3))</f>
        <v>8.6705202312138564E-3</v>
      </c>
      <c r="L691" s="2" cm="1">
        <f t="array" ref="L691">[1]!table_weight[LongPassing]*(('F+ , F-'!L$2-[1]!tbl_gk[[#This Row],[LongPassing]])/('F+ , F-'!L$2-'F+ , F-'!L$3))</f>
        <v>2.4905508603486726E-2</v>
      </c>
      <c r="M691" s="2" cm="1">
        <f t="array" ref="M691">[1]!table_weight[BallControl]*(('F+ , F-'!M$2-[1]!tbl_gk[[#This Row],[BallControl]])/('F+ , F-'!M$2-'F+ , F-'!M$3))</f>
        <v>9.561475944195718E-3</v>
      </c>
      <c r="N691" s="2" cm="1">
        <f t="array" ref="N691">[1]!table_weight[Acceleration]*(('F+ , F-'!N$2-[1]!tbl_gk[[#This Row],[Acceleration]])/('F+ , F-'!N$2-'F+ , F-'!N$3))</f>
        <v>8.7940013242899726E-3</v>
      </c>
      <c r="O691" s="2" cm="1">
        <f t="array" ref="O691">[1]!table_weight[SprintSpeed]*(('F+ , F-'!O$2-[1]!tbl_gk[[#This Row],[SprintSpeed]])/('F+ , F-'!O$2-'F+ , F-'!O$3))</f>
        <v>7.8710069972619326E-3</v>
      </c>
      <c r="P691" s="2" cm="1">
        <f t="array" ref="P691">[1]!table_weight[Agility]*(('F+ , F-'!P$2-[1]!tbl_gk[[#This Row],[Agility]])/('F+ , F-'!P$2-'F+ , F-'!P$3))</f>
        <v>4.2123984928974139E-3</v>
      </c>
      <c r="Q691" s="2" cm="1">
        <f t="array" ref="Q691">[1]!table_weight[Reactions]*(('F+ , F-'!Q$2-[1]!tbl_gk[[#This Row],[Reactions]])/('F+ , F-'!Q$2-'F+ , F-'!Q$3))</f>
        <v>1.8563112002598775E-3</v>
      </c>
      <c r="R691" s="2" cm="1">
        <f t="array" ref="R691">[1]!table_weight[Balance]*(('F+ , F-'!R$2-[1]!tbl_gk[[#This Row],[Balance]])/('F+ , F-'!R$2-'F+ , F-'!R$3))</f>
        <v>2.1730627145899362E-3</v>
      </c>
      <c r="S691" s="2" cm="1">
        <f t="array" ref="S691">[1]!table_weight[ShotPower]*(('F+ , F-'!S$2-[1]!tbl_gk[[#This Row],[ShotPower]])/('F+ , F-'!S$2-'F+ , F-'!S$3))</f>
        <v>5.4538573983244545E-3</v>
      </c>
      <c r="T691" s="2" cm="1">
        <f t="array" ref="T691">[1]!table_weight[Jumping]*(('F+ , F-'!T$2-[1]!tbl_gk[[#This Row],[Jumping]])/('F+ , F-'!T$2-'F+ , F-'!T$3))</f>
        <v>3.6065831182468503E-3</v>
      </c>
      <c r="U691" s="2" cm="1">
        <f t="array" ref="U691">[1]!table_weight[Stamina]*(('F+ , F-'!U$2-[1]!tbl_gk[[#This Row],[Stamina]])/('F+ , F-'!U$2-'F+ , F-'!U$3))</f>
        <v>1.5456784792486501E-2</v>
      </c>
      <c r="V691" s="2" cm="1">
        <f t="array" ref="V691">[1]!table_weight[Strength]*(('F+ , F-'!V$2-[1]!tbl_gk[[#This Row],[Strength]])/('F+ , F-'!V$2-'F+ , F-'!V$3))</f>
        <v>1.9521346719399615E-2</v>
      </c>
      <c r="W691" s="2" cm="1">
        <f t="array" ref="W691">[1]!table_weight[LongShots]*(('F+ , F-'!W$2-[1]!tbl_gk[[#This Row],[LongShots]])/('F+ , F-'!W$2-'F+ , F-'!W$3))</f>
        <v>8.0509323499075268E-3</v>
      </c>
      <c r="X691" s="2" cm="1">
        <f t="array" ref="X691">[1]!table_weight[Aggression]*(('F+ , F-'!X$2-[1]!tbl_gk[[#This Row],[Aggression]])/('F+ , F-'!X$2-'F+ , F-'!X$3))</f>
        <v>1.5211439002129575E-2</v>
      </c>
      <c r="Y691" s="2" cm="1">
        <f t="array" ref="Y691">[1]!table_weight[Interceptions]*(('F+ , F-'!Y$2-[1]!tbl_gk[[#This Row],[Interceptions]])/('F+ , F-'!Y$2-'F+ , F-'!Y$3))</f>
        <v>2.3546812894353474E-2</v>
      </c>
      <c r="Z691" s="2" cm="1">
        <f t="array" ref="Z691">[1]!table_weight[Positioning]*(('F+ , F-'!Z$2-[1]!tbl_gk[[#This Row],[Positioning]])/('F+ , F-'!Z$2-'F+ , F-'!Z$3))</f>
        <v>1.4788899029848058E-3</v>
      </c>
      <c r="AA691" s="2" cm="1">
        <f t="array" ref="AA691">[1]!table_weight[Vision]*(('F+ , F-'!AA$2-[1]!tbl_gk[[#This Row],[Vision]])/('F+ , F-'!AA$2-'F+ , F-'!AA$3))</f>
        <v>2.3425616063279545E-2</v>
      </c>
      <c r="AB691" s="2" cm="1">
        <f t="array" ref="AB691">[1]!table_weight[Penalties]*(('F+ , F-'!AB$2-[1]!tbl_gk[[#This Row],[Penalties]])/('F+ , F-'!AB$2-'F+ , F-'!AB$3))</f>
        <v>1.8399130263605083E-3</v>
      </c>
      <c r="AC691" s="2" cm="1">
        <f t="array" ref="AC691">[1]!table_weight[Composure]*(('F+ , F-'!AC$2-[1]!tbl_gk[[#This Row],[Composure]])/('F+ , F-'!AC$2-'F+ , F-'!AC$3))</f>
        <v>2.0815653371335178E-3</v>
      </c>
      <c r="AD691" s="2" cm="1">
        <f t="array" ref="AD691">[1]!table_weight[Marking]*(('F+ , F-'!AD$2-[1]!tbl_gk[[#This Row],[Marking]])/('F+ , F-'!AD$2-'F+ , F-'!AD$3))</f>
        <v>3.1549651263676225E-2</v>
      </c>
      <c r="AE691" s="2" cm="1">
        <f t="array" ref="AE691">[1]!table_weight[StandingTackle]*(('F+ , F-'!AE$2-[1]!tbl_gk[[#This Row],[StandingTackle]])/('F+ , F-'!AE$2-'F+ , F-'!AE$3))</f>
        <v>2.9141914719869356E-2</v>
      </c>
      <c r="AF691" s="2" cm="1">
        <f t="array" ref="AF691">[1]!table_weight[SlidingTackle]*(('F+ , F-'!AF$2-[1]!tbl_gk[[#This Row],[SlidingTackle]])/('F+ , F-'!AF$2-'F+ , F-'!AF$3))</f>
        <v>8.2195144081682794E-3</v>
      </c>
      <c r="AG691" s="2" cm="1">
        <f t="array" ref="AG691">[1]!table_weight[GKDiving]*(('F+ , F-'!AG$2-[1]!tbl_gk[[#This Row],[GKDiving]])/('F+ , F-'!AG$2-'F+ , F-'!AG$3))</f>
        <v>3.7578592434844307E-2</v>
      </c>
      <c r="AH691" s="2" cm="1">
        <f t="array" ref="AH691">[1]!table_weight[GKHandling]*(('F+ , F-'!AH$2-[1]!tbl_gk[[#This Row],[GKHandling]])/('F+ , F-'!AH$2-'F+ , F-'!AH$3))</f>
        <v>4.2777211941640955E-2</v>
      </c>
      <c r="AI691" s="2" cm="1">
        <f t="array" ref="AI691">[1]!table_weight[GKKicking]*(('F+ , F-'!AI$2-[1]!tbl_gk[[#This Row],[GKKicking]])/('F+ , F-'!AI$2-'F+ , F-'!AI$3))</f>
        <v>2.5044113173106158E-2</v>
      </c>
      <c r="AJ691" s="2" cm="1">
        <f t="array" ref="AJ691">[1]!table_weight[GKPositioning]*(('F+ , F-'!AJ$2-[1]!tbl_gk[[#This Row],[GKPositioning]])/('F+ , F-'!AJ$2-'F+ , F-'!AJ$3))</f>
        <v>1.6397931244295699E-2</v>
      </c>
      <c r="AK691" s="2" cm="1">
        <f t="array" ref="AK691">[1]!table_weight[GKReflexes]*(('F+ , F-'!AK$2-[1]!tbl_gk[[#This Row],[GKReflexes]])/('F+ , F-'!AK$2-'F+ , F-'!AK$3))</f>
        <v>4.1905824290977896E-2</v>
      </c>
    </row>
    <row r="692" spans="1:37" x14ac:dyDescent="0.55000000000000004">
      <c r="A692" s="7">
        <f>[1]!tbl_gk[[#This Row],[ID]]</f>
        <v>223925</v>
      </c>
      <c r="B692" s="1" cm="1">
        <f t="array" ref="B692">[1]!table_weight[ValueEUR]*(('F+ , F-'!B$2-[1]!tbl_gk[[#This Row],[ValueEUR]])/('F+ , F-'!B$2-'F+ , F-'!B$3))</f>
        <v>1.6698762066575301E-4</v>
      </c>
      <c r="C692" s="1" cm="1">
        <f t="array" ref="C692">[1]!table_weight[WageEUR]*(('F+ , F-'!C$2-[1]!tbl_gk[[#This Row],[WageEUR]])/('F+ , F-'!C$2-'F+ , F-'!C$3))</f>
        <v>5.4769309433185431E-4</v>
      </c>
      <c r="D692" s="1" cm="1">
        <f t="array" ref="D692">[1]!table_weight[Crossing]*(('F+ , F-'!D$2-[1]!tbl_gk[[#This Row],[Crossing]])/('F+ , F-'!D$2-'F+ , F-'!D$3))</f>
        <v>3.2504443341392672E-2</v>
      </c>
      <c r="E692" s="1" cm="1">
        <f t="array" ref="E692">[1]!table_weight[Finishing]*(('F+ , F-'!E$2-[1]!tbl_gk[[#This Row],[Finishing]])/('F+ , F-'!E$2-'F+ , F-'!E$3))</f>
        <v>1.2977258898691668E-2</v>
      </c>
      <c r="F692" s="1" cm="1">
        <f t="array" ref="F692">[1]!table_weight[HeadingAccuracy]*(('F+ , F-'!F$2-[1]!tbl_gk[[#This Row],[HeadingAccuracy]])/('F+ , F-'!F$2-'F+ , F-'!F$3))</f>
        <v>7.0986715343271502E-3</v>
      </c>
      <c r="G692" s="1" cm="1">
        <f t="array" ref="G692">[1]!table_weight[ShortPassing]*(('F+ , F-'!G$2-[1]!tbl_gk[[#This Row],[ShortPassing]])/('F+ , F-'!G$2-'F+ , F-'!G$3))</f>
        <v>3.7971195848712121E-2</v>
      </c>
      <c r="H692" s="1" cm="1">
        <f t="array" ref="H692">[1]!table_weight[Volleys]*(('F+ , F-'!H$2-[1]!tbl_gk[[#This Row],[Volleys]])/('F+ , F-'!H$2-'F+ , F-'!H$3))</f>
        <v>1.3888705175857305E-3</v>
      </c>
      <c r="I692" s="1" cm="1">
        <f t="array" ref="I692">[1]!table_weight[Dribbling]*(('F+ , F-'!I$2-[1]!tbl_gk[[#This Row],[Dribbling]])/('F+ , F-'!I$2-'F+ , F-'!I$3))</f>
        <v>1.4668173323482065E-2</v>
      </c>
      <c r="J692" s="1" cm="1">
        <f t="array" ref="J692">[1]!table_weight[Curve]*(('F+ , F-'!J$2-[1]!tbl_gk[[#This Row],[Curve]])/('F+ , F-'!J$2-'F+ , F-'!J$3))</f>
        <v>8.9578474123651938E-3</v>
      </c>
      <c r="K692" s="1" cm="1">
        <f t="array" ref="K692">[1]!table_weight[FKAccuracy]*(('F+ , F-'!K$2-[1]!tbl_gk[[#This Row],[FKAccuracy]])/('F+ , F-'!K$2-'F+ , F-'!K$3))</f>
        <v>8.9747490112564478E-3</v>
      </c>
      <c r="L692" s="1" cm="1">
        <f t="array" ref="L692">[1]!table_weight[LongPassing]*(('F+ , F-'!L$2-[1]!tbl_gk[[#This Row],[LongPassing]])/('F+ , F-'!L$2-'F+ , F-'!L$3))</f>
        <v>2.0574115802880336E-2</v>
      </c>
      <c r="M692" s="1" cm="1">
        <f t="array" ref="M692">[1]!table_weight[BallControl]*(('F+ , F-'!M$2-[1]!tbl_gk[[#This Row],[BallControl]])/('F+ , F-'!M$2-'F+ , F-'!M$3))</f>
        <v>9.561475944195718E-3</v>
      </c>
      <c r="N692" s="1" cm="1">
        <f t="array" ref="N692">[1]!table_weight[Acceleration]*(('F+ , F-'!N$2-[1]!tbl_gk[[#This Row],[Acceleration]])/('F+ , F-'!N$2-'F+ , F-'!N$3))</f>
        <v>6.0881547629699816E-3</v>
      </c>
      <c r="O692" s="1" cm="1">
        <f t="array" ref="O692">[1]!table_weight[SprintSpeed]*(('F+ , F-'!O$2-[1]!tbl_gk[[#This Row],[SprintSpeed]])/('F+ , F-'!O$2-'F+ , F-'!O$3))</f>
        <v>7.3087922117432225E-3</v>
      </c>
      <c r="P692" s="1" cm="1">
        <f t="array" ref="P692">[1]!table_weight[Agility]*(('F+ , F-'!P$2-[1]!tbl_gk[[#This Row],[Agility]])/('F+ , F-'!P$2-'F+ , F-'!P$3))</f>
        <v>4.2123984928974139E-3</v>
      </c>
      <c r="Q692" s="1" cm="1">
        <f t="array" ref="Q692">[1]!table_weight[Reactions]*(('F+ , F-'!Q$2-[1]!tbl_gk[[#This Row],[Reactions]])/('F+ , F-'!Q$2-'F+ , F-'!Q$3))</f>
        <v>1.7531828002454398E-3</v>
      </c>
      <c r="R692" s="1" cm="1">
        <f t="array" ref="R692">[1]!table_weight[Balance]*(('F+ , F-'!R$2-[1]!tbl_gk[[#This Row],[Balance]])/('F+ , F-'!R$2-'F+ , F-'!R$3))</f>
        <v>2.0488877023276536E-3</v>
      </c>
      <c r="S692" s="1" cm="1">
        <f t="array" ref="S692">[1]!table_weight[ShotPower]*(('F+ , F-'!S$2-[1]!tbl_gk[[#This Row],[ShotPower]])/('F+ , F-'!S$2-'F+ , F-'!S$3))</f>
        <v>6.2329798837993753E-3</v>
      </c>
      <c r="T692" s="1" cm="1">
        <f t="array" ref="T692">[1]!table_weight[Jumping]*(('F+ , F-'!T$2-[1]!tbl_gk[[#This Row],[Jumping]])/('F+ , F-'!T$2-'F+ , F-'!T$3))</f>
        <v>2.91961490524745E-3</v>
      </c>
      <c r="U692" s="1" cm="1">
        <f t="array" ref="U692">[1]!table_weight[Stamina]*(('F+ , F-'!U$2-[1]!tbl_gk[[#This Row],[Stamina]])/('F+ , F-'!U$2-'F+ , F-'!U$3))</f>
        <v>1.288065399373875E-2</v>
      </c>
      <c r="V692" s="1" cm="1">
        <f t="array" ref="V692">[1]!table_weight[Strength]*(('F+ , F-'!V$2-[1]!tbl_gk[[#This Row],[Strength]])/('F+ , F-'!V$2-'F+ , F-'!V$3))</f>
        <v>1.3310009126863375E-2</v>
      </c>
      <c r="W692" s="1" cm="1">
        <f t="array" ref="W692">[1]!table_weight[LongShots]*(('F+ , F-'!W$2-[1]!tbl_gk[[#This Row],[LongShots]])/('F+ , F-'!W$2-'F+ , F-'!W$3))</f>
        <v>8.0509323499075268E-3</v>
      </c>
      <c r="X692" s="1" cm="1">
        <f t="array" ref="X692">[1]!table_weight[Aggression]*(('F+ , F-'!X$2-[1]!tbl_gk[[#This Row],[Aggression]])/('F+ , F-'!X$2-'F+ , F-'!X$3))</f>
        <v>7.9099482811073787E-3</v>
      </c>
      <c r="Y692" s="1" cm="1">
        <f t="array" ref="Y692">[1]!table_weight[Interceptions]*(('F+ , F-'!Y$2-[1]!tbl_gk[[#This Row],[Interceptions]])/('F+ , F-'!Y$2-'F+ , F-'!Y$3))</f>
        <v>1.9391492971820509E-2</v>
      </c>
      <c r="Z692" s="1" cm="1">
        <f t="array" ref="Z692">[1]!table_weight[Positioning]*(('F+ , F-'!Z$2-[1]!tbl_gk[[#This Row],[Positioning]])/('F+ , F-'!Z$2-'F+ , F-'!Z$3))</f>
        <v>1.3310009126863251E-3</v>
      </c>
      <c r="AA692" s="1" cm="1">
        <f t="array" ref="AA692">[1]!table_weight[Vision]*(('F+ , F-'!AA$2-[1]!tbl_gk[[#This Row],[Vision]])/('F+ , F-'!AA$2-'F+ , F-'!AA$3))</f>
        <v>2.5555217523577683E-2</v>
      </c>
      <c r="AB692" s="1" cm="1">
        <f t="array" ref="AB692">[1]!table_weight[Penalties]*(('F+ , F-'!AB$2-[1]!tbl_gk[[#This Row],[Penalties]])/('F+ , F-'!AB$2-'F+ , F-'!AB$3))</f>
        <v>1.8790601120277533E-3</v>
      </c>
      <c r="AC692" s="1" cm="1">
        <f t="array" ref="AC692">[1]!table_weight[Composure]*(('F+ , F-'!AC$2-[1]!tbl_gk[[#This Row],[Composure]])/('F+ , F-'!AC$2-'F+ , F-'!AC$3))</f>
        <v>2.0281918669506067E-3</v>
      </c>
      <c r="AD692" s="1" cm="1">
        <f t="array" ref="AD692">[1]!table_weight[Marking]*(('F+ , F-'!AD$2-[1]!tbl_gk[[#This Row],[Marking]])/('F+ , F-'!AD$2-'F+ , F-'!AD$3))</f>
        <v>2.2084755884573357E-2</v>
      </c>
      <c r="AE692" s="1" cm="1">
        <f t="array" ref="AE692">[1]!table_weight[StandingTackle]*(('F+ , F-'!AE$2-[1]!tbl_gk[[#This Row],[StandingTackle]])/('F+ , F-'!AE$2-'F+ , F-'!AE$3))</f>
        <v>2.017517172914032E-2</v>
      </c>
      <c r="AF692" s="1" cm="1">
        <f t="array" ref="AF692">[1]!table_weight[SlidingTackle]*(('F+ , F-'!AF$2-[1]!tbl_gk[[#This Row],[SlidingTackle]])/('F+ , F-'!AF$2-'F+ , F-'!AF$3))</f>
        <v>7.4722858256075263E-3</v>
      </c>
      <c r="AG692" s="1" cm="1">
        <f t="array" ref="AG692">[1]!table_weight[GKDiving]*(('F+ , F-'!AG$2-[1]!tbl_gk[[#This Row],[GKDiving]])/('F+ , F-'!AG$2-'F+ , F-'!AG$3))</f>
        <v>4.0994828110739248E-2</v>
      </c>
      <c r="AH692" s="1" cm="1">
        <f t="array" ref="AH692">[1]!table_weight[GKHandling]*(('F+ , F-'!AH$2-[1]!tbl_gk[[#This Row],[GKHandling]])/('F+ , F-'!AH$2-'F+ , F-'!AH$3))</f>
        <v>4.6341979603444362E-2</v>
      </c>
      <c r="AI692" s="1" cm="1">
        <f t="array" ref="AI692">[1]!table_weight[GKKicking]*(('F+ , F-'!AI$2-[1]!tbl_gk[[#This Row],[GKKicking]])/('F+ , F-'!AI$2-'F+ , F-'!AI$3))</f>
        <v>2.8621843626407038E-2</v>
      </c>
      <c r="AJ692" s="1" cm="1">
        <f t="array" ref="AJ692">[1]!table_weight[GKPositioning]*(('F+ , F-'!AJ$2-[1]!tbl_gk[[#This Row],[GKPositioning]])/('F+ , F-'!AJ$2-'F+ , F-'!AJ$3))</f>
        <v>1.7659310570779983E-2</v>
      </c>
      <c r="AK692" s="1" cm="1">
        <f t="array" ref="AK692">[1]!table_weight[GKReflexes]*(('F+ , F-'!AK$2-[1]!tbl_gk[[#This Row],[GKReflexes]])/('F+ , F-'!AK$2-'F+ , F-'!AK$3))</f>
        <v>4.3727816651455198E-2</v>
      </c>
    </row>
    <row r="693" spans="1:37" x14ac:dyDescent="0.55000000000000004">
      <c r="A693" s="8">
        <f>[1]!tbl_gk[[#This Row],[ID]]</f>
        <v>223952</v>
      </c>
      <c r="B693" s="2" cm="1">
        <f t="array" ref="B693">[1]!table_weight[ValueEUR]*(('F+ , F-'!B$2-[1]!tbl_gk[[#This Row],[ValueEUR]])/('F+ , F-'!B$2-'F+ , F-'!B$3))</f>
        <v>6.4791814147778593E-3</v>
      </c>
      <c r="C693" s="2" cm="1">
        <f t="array" ref="C693">[1]!table_weight[WageEUR]*(('F+ , F-'!C$2-[1]!tbl_gk[[#This Row],[WageEUR]])/('F+ , F-'!C$2-'F+ , F-'!C$3))</f>
        <v>4.9292378489866878E-3</v>
      </c>
      <c r="D693" s="2" cm="1">
        <f t="array" ref="D693">[1]!table_weight[Crossing]*(('F+ , F-'!D$2-[1]!tbl_gk[[#This Row],[Crossing]])/('F+ , F-'!D$2-'F+ , F-'!D$3))</f>
        <v>3.2504443341392672E-2</v>
      </c>
      <c r="E693" s="2" cm="1">
        <f t="array" ref="E693">[1]!table_weight[Finishing]*(('F+ , F-'!E$2-[1]!tbl_gk[[#This Row],[Finishing]])/('F+ , F-'!E$2-'F+ , F-'!E$3))</f>
        <v>7.9860054761179498E-3</v>
      </c>
      <c r="F693" s="2" cm="1">
        <f t="array" ref="F693">[1]!table_weight[HeadingAccuracy]*(('F+ , F-'!F$2-[1]!tbl_gk[[#This Row],[HeadingAccuracy]])/('F+ , F-'!F$2-'F+ , F-'!F$3))</f>
        <v>6.26353370675925E-3</v>
      </c>
      <c r="G693" s="2" cm="1">
        <f t="array" ref="G693">[1]!table_weight[ShortPassing]*(('F+ , F-'!G$2-[1]!tbl_gk[[#This Row],[ShortPassing]])/('F+ , F-'!G$2-'F+ , F-'!G$3))</f>
        <v>5.484728289258417E-2</v>
      </c>
      <c r="H693" s="2" cm="1">
        <f t="array" ref="H693">[1]!table_weight[Volleys]*(('F+ , F-'!H$2-[1]!tbl_gk[[#This Row],[Volleys]])/('F+ , F-'!H$2-'F+ , F-'!H$3))</f>
        <v>8.1017446859167619E-4</v>
      </c>
      <c r="I693" s="2" cm="1">
        <f t="array" ref="I693">[1]!table_weight[Dribbling]*(('F+ , F-'!I$2-[1]!tbl_gk[[#This Row],[Dribbling]])/('F+ , F-'!I$2-'F+ , F-'!I$3))</f>
        <v>1.4668173323482065E-2</v>
      </c>
      <c r="J693" s="2" cm="1">
        <f t="array" ref="J693">[1]!table_weight[Curve]*(('F+ , F-'!J$2-[1]!tbl_gk[[#This Row],[Curve]])/('F+ , F-'!J$2-'F+ , F-'!J$3))</f>
        <v>7.774735489977337E-3</v>
      </c>
      <c r="K693" s="2" cm="1">
        <f t="array" ref="K693">[1]!table_weight[FKAccuracy]*(('F+ , F-'!K$2-[1]!tbl_gk[[#This Row],[FKAccuracy]])/('F+ , F-'!K$2-'F+ , F-'!K$3))</f>
        <v>9.5832065713416324E-3</v>
      </c>
      <c r="L693" s="2" cm="1">
        <f t="array" ref="L693">[1]!table_weight[LongPassing]*(('F+ , F-'!L$2-[1]!tbl_gk[[#This Row],[LongPassing]])/('F+ , F-'!L$2-'F+ , F-'!L$3))</f>
        <v>1.8949843502652941E-2</v>
      </c>
      <c r="M693" s="2" cm="1">
        <f t="array" ref="M693">[1]!table_weight[BallControl]*(('F+ , F-'!M$2-[1]!tbl_gk[[#This Row],[BallControl]])/('F+ , F-'!M$2-'F+ , F-'!M$3))</f>
        <v>1.2169151201703639E-2</v>
      </c>
      <c r="N693" s="2" cm="1">
        <f t="array" ref="N693">[1]!table_weight[Acceleration]*(('F+ , F-'!N$2-[1]!tbl_gk[[#This Row],[Acceleration]])/('F+ , F-'!N$2-'F+ , F-'!N$3))</f>
        <v>3.6077954150933221E-3</v>
      </c>
      <c r="O693" s="2" cm="1">
        <f t="array" ref="O693">[1]!table_weight[SprintSpeed]*(('F+ , F-'!O$2-[1]!tbl_gk[[#This Row],[SprintSpeed]])/('F+ , F-'!O$2-'F+ , F-'!O$3))</f>
        <v>8.7143291755399956E-3</v>
      </c>
      <c r="P693" s="2" cm="1">
        <f t="array" ref="P693">[1]!table_weight[Agility]*(('F+ , F-'!P$2-[1]!tbl_gk[[#This Row],[Agility]])/('F+ , F-'!P$2-'F+ , F-'!P$3))</f>
        <v>2.4572324541901583E-3</v>
      </c>
      <c r="Q693" s="2" cm="1">
        <f t="array" ref="Q693">[1]!table_weight[Reactions]*(('F+ , F-'!Q$2-[1]!tbl_gk[[#This Row],[Reactions]])/('F+ , F-'!Q$2-'F+ , F-'!Q$3))</f>
        <v>4.6407780006496938E-4</v>
      </c>
      <c r="R693" s="2" cm="1">
        <f t="array" ref="R693">[1]!table_weight[Balance]*(('F+ , F-'!R$2-[1]!tbl_gk[[#This Row],[Balance]])/('F+ , F-'!R$2-'F+ , F-'!R$3))</f>
        <v>1.6763626655408076E-3</v>
      </c>
      <c r="S693" s="2" cm="1">
        <f t="array" ref="S693">[1]!table_weight[ShotPower]*(('F+ , F-'!S$2-[1]!tbl_gk[[#This Row],[ShotPower]])/('F+ , F-'!S$2-'F+ , F-'!S$3))</f>
        <v>3.8956124273746098E-3</v>
      </c>
      <c r="T693" s="2" cm="1">
        <f t="array" ref="T693">[1]!table_weight[Jumping]*(('F+ , F-'!T$2-[1]!tbl_gk[[#This Row],[Jumping]])/('F+ , F-'!T$2-'F+ , F-'!T$3))</f>
        <v>1.9750336123732751E-3</v>
      </c>
      <c r="U693" s="2" cm="1">
        <f t="array" ref="U693">[1]!table_weight[Stamina]*(('F+ , F-'!U$2-[1]!tbl_gk[[#This Row],[Stamina]])/('F+ , F-'!U$2-'F+ , F-'!U$3))</f>
        <v>1.7174205324985E-3</v>
      </c>
      <c r="V693" s="2" cm="1">
        <f t="array" ref="V693">[1]!table_weight[Strength]*(('F+ , F-'!V$2-[1]!tbl_gk[[#This Row],[Strength]])/('F+ , F-'!V$2-'F+ , F-'!V$3))</f>
        <v>8.8733394179089167E-3</v>
      </c>
      <c r="W693" s="2" cm="1">
        <f t="array" ref="W693">[1]!table_weight[LongShots]*(('F+ , F-'!W$2-[1]!tbl_gk[[#This Row],[LongShots]])/('F+ , F-'!W$2-'F+ , F-'!W$3))</f>
        <v>7.0121023692742987E-3</v>
      </c>
      <c r="X693" s="2" cm="1">
        <f t="array" ref="X693">[1]!table_weight[Aggression]*(('F+ , F-'!X$2-[1]!tbl_gk[[#This Row],[Aggression]])/('F+ , F-'!X$2-'F+ , F-'!X$3))</f>
        <v>1.2777608761788841E-2</v>
      </c>
      <c r="Y693" s="2" cm="1">
        <f t="array" ref="Y693">[1]!table_weight[Interceptions]*(('F+ , F-'!Y$2-[1]!tbl_gk[[#This Row],[Interceptions]])/('F+ , F-'!Y$2-'F+ , F-'!Y$3))</f>
        <v>1.8006386330976187E-2</v>
      </c>
      <c r="Z693" s="2" cm="1">
        <f t="array" ref="Z693">[1]!table_weight[Positioning]*(('F+ , F-'!Z$2-[1]!tbl_gk[[#This Row],[Positioning]])/('F+ , F-'!Z$2-'F+ , F-'!Z$3))</f>
        <v>1.1831119223878444E-3</v>
      </c>
      <c r="AA693" s="2" cm="1">
        <f t="array" ref="AA693">[1]!table_weight[Vision]*(('F+ , F-'!AA$2-[1]!tbl_gk[[#This Row],[Vision]])/('F+ , F-'!AA$2-'F+ , F-'!AA$3))</f>
        <v>1.7746678835817837E-2</v>
      </c>
      <c r="AB693" s="2" cm="1">
        <f t="array" ref="AB693">[1]!table_weight[Penalties]*(('F+ , F-'!AB$2-[1]!tbl_gk[[#This Row],[Penalties]])/('F+ , F-'!AB$2-'F+ , F-'!AB$3))</f>
        <v>1.9965013690294879E-3</v>
      </c>
      <c r="AC693" s="2" cm="1">
        <f t="array" ref="AC693">[1]!table_weight[Composure]*(('F+ , F-'!AC$2-[1]!tbl_gk[[#This Row],[Composure]])/('F+ , F-'!AC$2-'F+ , F-'!AC$3))</f>
        <v>6.4048164219492846E-4</v>
      </c>
      <c r="AD693" s="2" cm="1">
        <f t="array" ref="AD693">[1]!table_weight[Marking]*(('F+ , F-'!AD$2-[1]!tbl_gk[[#This Row],[Marking]])/('F+ , F-'!AD$2-'F+ , F-'!AD$3))</f>
        <v>1.2619860505470488E-2</v>
      </c>
      <c r="AE693" s="2" cm="1">
        <f t="array" ref="AE693">[1]!table_weight[StandingTackle]*(('F+ , F-'!AE$2-[1]!tbl_gk[[#This Row],[StandingTackle]])/('F+ , F-'!AE$2-'F+ , F-'!AE$3))</f>
        <v>2.6900228972187096E-2</v>
      </c>
      <c r="AF693" s="2" cm="1">
        <f t="array" ref="AF693">[1]!table_weight[SlidingTackle]*(('F+ , F-'!AF$2-[1]!tbl_gk[[#This Row],[SlidingTackle]])/('F+ , F-'!AF$2-'F+ , F-'!AF$3))</f>
        <v>8.9667429907290316E-3</v>
      </c>
      <c r="AG693" s="2" cm="1">
        <f t="array" ref="AG693">[1]!table_weight[GKDiving]*(('F+ , F-'!AG$2-[1]!tbl_gk[[#This Row],[GKDiving]])/('F+ , F-'!AG$2-'F+ , F-'!AG$3))</f>
        <v>1.3664942703579749E-2</v>
      </c>
      <c r="AH693" s="2" cm="1">
        <f t="array" ref="AH693">[1]!table_weight[GKHandling]*(('F+ , F-'!AH$2-[1]!tbl_gk[[#This Row],[GKHandling]])/('F+ , F-'!AH$2-'F+ , F-'!AH$3))</f>
        <v>1.604145447811536E-2</v>
      </c>
      <c r="AI693" s="2" cm="1">
        <f t="array" ref="AI693">[1]!table_weight[GKKicking]*(('F+ , F-'!AI$2-[1]!tbl_gk[[#This Row],[GKKicking]])/('F+ , F-'!AI$2-'F+ , F-'!AI$3))</f>
        <v>1.78886522665044E-2</v>
      </c>
      <c r="AJ693" s="2" cm="1">
        <f t="array" ref="AJ693">[1]!table_weight[GKPositioning]*(('F+ , F-'!AJ$2-[1]!tbl_gk[[#This Row],[GKPositioning]])/('F+ , F-'!AJ$2-'F+ , F-'!AJ$3))</f>
        <v>6.3068966324214227E-3</v>
      </c>
      <c r="AK693" s="2" cm="1">
        <f t="array" ref="AK693">[1]!table_weight[GKReflexes]*(('F+ , F-'!AK$2-[1]!tbl_gk[[#This Row],[GKReflexes]])/('F+ , F-'!AK$2-'F+ , F-'!AK$3))</f>
        <v>1.27539465233411E-2</v>
      </c>
    </row>
    <row r="694" spans="1:37" x14ac:dyDescent="0.55000000000000004">
      <c r="A694" s="7">
        <f>[1]!tbl_gk[[#This Row],[ID]]</f>
        <v>223957</v>
      </c>
      <c r="B694" s="1" cm="1">
        <f t="array" ref="B694">[1]!table_weight[ValueEUR]*(('F+ , F-'!B$2-[1]!tbl_gk[[#This Row],[ValueEUR]])/('F+ , F-'!B$2-'F+ , F-'!B$3))</f>
        <v>2.364371856376466E-4</v>
      </c>
      <c r="C694" s="1" cm="1">
        <f t="array" ref="C694">[1]!table_weight[WageEUR]*(('F+ , F-'!C$2-[1]!tbl_gk[[#This Row],[WageEUR]])/('F+ , F-'!C$2-'F+ , F-'!C$3))</f>
        <v>5.4769309433185431E-4</v>
      </c>
      <c r="D694" s="1" cm="1">
        <f t="array" ref="D694">[1]!table_weight[Crossing]*(('F+ , F-'!D$2-[1]!tbl_gk[[#This Row],[Crossing]])/('F+ , F-'!D$2-'F+ , F-'!D$3))</f>
        <v>3.81086577105983E-2</v>
      </c>
      <c r="E694" s="1" cm="1">
        <f t="array" ref="E694">[1]!table_weight[Finishing]*(('F+ , F-'!E$2-[1]!tbl_gk[[#This Row],[Finishing]])/('F+ , F-'!E$2-'F+ , F-'!E$3))</f>
        <v>1.6970261636750646E-2</v>
      </c>
      <c r="F694" s="1" cm="1">
        <f t="array" ref="F694">[1]!table_weight[HeadingAccuracy]*(('F+ , F-'!F$2-[1]!tbl_gk[[#This Row],[HeadingAccuracy]])/('F+ , F-'!F$2-'F+ , F-'!F$3))</f>
        <v>1.00216539308148E-2</v>
      </c>
      <c r="G694" s="1" cm="1">
        <f t="array" ref="G694">[1]!table_weight[ShortPassing]*(('F+ , F-'!G$2-[1]!tbl_gk[[#This Row],[ShortPassing]])/('F+ , F-'!G$2-'F+ , F-'!G$3))</f>
        <v>6.4691667001509537E-2</v>
      </c>
      <c r="H694" s="1" cm="1">
        <f t="array" ref="H694">[1]!table_weight[Volleys]*(('F+ , F-'!H$2-[1]!tbl_gk[[#This Row],[Volleys]])/('F+ , F-'!H$2-'F+ , F-'!H$3))</f>
        <v>1.5046097273845413E-3</v>
      </c>
      <c r="I694" s="1" cm="1">
        <f t="array" ref="I694">[1]!table_weight[Dribbling]*(('F+ , F-'!I$2-[1]!tbl_gk[[#This Row],[Dribbling]])/('F+ , F-'!I$2-'F+ , F-'!I$3))</f>
        <v>2.3469077317571304E-2</v>
      </c>
      <c r="J694" s="1" cm="1">
        <f t="array" ref="J694">[1]!table_weight[Curve]*(('F+ , F-'!J$2-[1]!tbl_gk[[#This Row],[Curve]])/('F+ , F-'!J$2-'F+ , F-'!J$3))</f>
        <v>9.295879390190295E-3</v>
      </c>
      <c r="K694" s="1" cm="1">
        <f t="array" ref="K694">[1]!table_weight[FKAccuracy]*(('F+ , F-'!K$2-[1]!tbl_gk[[#This Row],[FKAccuracy]])/('F+ , F-'!K$2-'F+ , F-'!K$3))</f>
        <v>8.6705202312138564E-3</v>
      </c>
      <c r="L694" s="1" cm="1">
        <f t="array" ref="L694">[1]!table_weight[LongPassing]*(('F+ , F-'!L$2-[1]!tbl_gk[[#This Row],[LongPassing]])/('F+ , F-'!L$2-'F+ , F-'!L$3))</f>
        <v>2.9236901404093112E-2</v>
      </c>
      <c r="M694" s="1" cm="1">
        <f t="array" ref="M694">[1]!table_weight[BallControl]*(('F+ , F-'!M$2-[1]!tbl_gk[[#This Row],[BallControl]])/('F+ , F-'!M$2-'F+ , F-'!M$3))</f>
        <v>1.1734538658785654E-2</v>
      </c>
      <c r="N694" s="1" cm="1">
        <f t="array" ref="N694">[1]!table_weight[Acceleration]*(('F+ , F-'!N$2-[1]!tbl_gk[[#This Row],[Acceleration]])/('F+ , F-'!N$2-'F+ , F-'!N$3))</f>
        <v>7.666565257073309E-3</v>
      </c>
      <c r="O694" s="1" cm="1">
        <f t="array" ref="O694">[1]!table_weight[SprintSpeed]*(('F+ , F-'!O$2-[1]!tbl_gk[[#This Row],[SprintSpeed]])/('F+ , F-'!O$2-'F+ , F-'!O$3))</f>
        <v>8.1521143900212863E-3</v>
      </c>
      <c r="P694" s="1" cm="1">
        <f t="array" ref="P694">[1]!table_weight[Agility]*(('F+ , F-'!P$2-[1]!tbl_gk[[#This Row],[Agility]])/('F+ , F-'!P$2-'F+ , F-'!P$3))</f>
        <v>3.8613652851559629E-3</v>
      </c>
      <c r="Q694" s="1" cm="1">
        <f t="array" ref="Q694">[1]!table_weight[Reactions]*(('F+ , F-'!Q$2-[1]!tbl_gk[[#This Row],[Reactions]])/('F+ , F-'!Q$2-'F+ , F-'!Q$3))</f>
        <v>1.3406692001876892E-3</v>
      </c>
      <c r="R694" s="1" cm="1">
        <f t="array" ref="R694">[1]!table_weight[Balance]*(('F+ , F-'!R$2-[1]!tbl_gk[[#This Row],[Balance]])/('F+ , F-'!R$2-'F+ , F-'!R$3))</f>
        <v>1.0554876042293973E-3</v>
      </c>
      <c r="S694" s="1" cm="1">
        <f t="array" ref="S694">[1]!table_weight[ShotPower]*(('F+ , F-'!S$2-[1]!tbl_gk[[#This Row],[ShotPower]])/('F+ , F-'!S$2-'F+ , F-'!S$3))</f>
        <v>5.9732723886410689E-3</v>
      </c>
      <c r="T694" s="1" cm="1">
        <f t="array" ref="T694">[1]!table_weight[Jumping]*(('F+ , F-'!T$2-[1]!tbl_gk[[#This Row],[Jumping]])/('F+ , F-'!T$2-'F+ , F-'!T$3))</f>
        <v>2.2326466922480506E-3</v>
      </c>
      <c r="U694" s="1" cm="1">
        <f t="array" ref="U694">[1]!table_weight[Stamina]*(('F+ , F-'!U$2-[1]!tbl_gk[[#This Row],[Stamina]])/('F+ , F-'!U$2-'F+ , F-'!U$3))</f>
        <v>1.88916258574835E-2</v>
      </c>
      <c r="V694" s="1" cm="1">
        <f t="array" ref="V694">[1]!table_weight[Strength]*(('F+ , F-'!V$2-[1]!tbl_gk[[#This Row],[Strength]])/('F+ , F-'!V$2-'F+ , F-'!V$3))</f>
        <v>1.3310009126863375E-2</v>
      </c>
      <c r="W694" s="1" cm="1">
        <f t="array" ref="W694">[1]!table_weight[LongShots]*(('F+ , F-'!W$2-[1]!tbl_gk[[#This Row],[LongShots]])/('F+ , F-'!W$2-'F+ , F-'!W$3))</f>
        <v>8.0509323499075268E-3</v>
      </c>
      <c r="X694" s="1" cm="1">
        <f t="array" ref="X694">[1]!table_weight[Aggression]*(('F+ , F-'!X$2-[1]!tbl_gk[[#This Row],[Aggression]])/('F+ , F-'!X$2-'F+ , F-'!X$3))</f>
        <v>8.5184058411925615E-3</v>
      </c>
      <c r="Y694" s="1" cm="1">
        <f t="array" ref="Y694">[1]!table_weight[Interceptions]*(('F+ , F-'!Y$2-[1]!tbl_gk[[#This Row],[Interceptions]])/('F+ , F-'!Y$2-'F+ , F-'!Y$3))</f>
        <v>2.1469152933086991E-2</v>
      </c>
      <c r="Z694" s="1" cm="1">
        <f t="array" ref="Z694">[1]!table_weight[Positioning]*(('F+ , F-'!Z$2-[1]!tbl_gk[[#This Row],[Positioning]])/('F+ , F-'!Z$2-'F+ , F-'!Z$3))</f>
        <v>5.9155596119392221E-4</v>
      </c>
      <c r="AA694" s="1" cm="1">
        <f t="array" ref="AA694">[1]!table_weight[Vision]*(('F+ , F-'!AA$2-[1]!tbl_gk[[#This Row],[Vision]])/('F+ , F-'!AA$2-'F+ , F-'!AA$3))</f>
        <v>2.8394686137308535E-2</v>
      </c>
      <c r="AB694" s="1" cm="1">
        <f t="array" ref="AB694">[1]!table_weight[Penalties]*(('F+ , F-'!AB$2-[1]!tbl_gk[[#This Row],[Penalties]])/('F+ , F-'!AB$2-'F+ , F-'!AB$3))</f>
        <v>1.8399130263605083E-3</v>
      </c>
      <c r="AC694" s="1" cm="1">
        <f t="array" ref="AC694">[1]!table_weight[Composure]*(('F+ , F-'!AC$2-[1]!tbl_gk[[#This Row],[Composure]])/('F+ , F-'!AC$2-'F+ , F-'!AC$3))</f>
        <v>1.8680714564018749E-3</v>
      </c>
      <c r="AD694" s="1" cm="1">
        <f t="array" ref="AD694">[1]!table_weight[Marking]*(('F+ , F-'!AD$2-[1]!tbl_gk[[#This Row],[Marking]])/('F+ , F-'!AD$2-'F+ , F-'!AD$3))</f>
        <v>3.1549651263676225E-2</v>
      </c>
      <c r="AE694" s="1" cm="1">
        <f t="array" ref="AE694">[1]!table_weight[StandingTackle]*(('F+ , F-'!AE$2-[1]!tbl_gk[[#This Row],[StandingTackle]])/('F+ , F-'!AE$2-'F+ , F-'!AE$3))</f>
        <v>2.241685747682258E-2</v>
      </c>
      <c r="AF694" s="1" cm="1">
        <f t="array" ref="AF694">[1]!table_weight[SlidingTackle]*(('F+ , F-'!AF$2-[1]!tbl_gk[[#This Row],[SlidingTackle]])/('F+ , F-'!AF$2-'F+ , F-'!AF$3))</f>
        <v>9.7139715732897855E-3</v>
      </c>
      <c r="AG694" s="1" cm="1">
        <f t="array" ref="AG694">[1]!table_weight[GKDiving]*(('F+ , F-'!AG$2-[1]!tbl_gk[[#This Row],[GKDiving]])/('F+ , F-'!AG$2-'F+ , F-'!AG$3))</f>
        <v>4.0994828110739248E-2</v>
      </c>
      <c r="AH694" s="1" cm="1">
        <f t="array" ref="AH694">[1]!table_weight[GKHandling]*(('F+ , F-'!AH$2-[1]!tbl_gk[[#This Row],[GKHandling]])/('F+ , F-'!AH$2-'F+ , F-'!AH$3))</f>
        <v>4.8124363434346076E-2</v>
      </c>
      <c r="AI694" s="1" cm="1">
        <f t="array" ref="AI694">[1]!table_weight[GKKicking]*(('F+ , F-'!AI$2-[1]!tbl_gk[[#This Row],[GKKicking]])/('F+ , F-'!AI$2-'F+ , F-'!AI$3))</f>
        <v>2.7727411013081817E-2</v>
      </c>
      <c r="AJ694" s="1" cm="1">
        <f t="array" ref="AJ694">[1]!table_weight[GKPositioning]*(('F+ , F-'!AJ$2-[1]!tbl_gk[[#This Row],[GKPositioning]])/('F+ , F-'!AJ$2-'F+ , F-'!AJ$3))</f>
        <v>1.7659310570779983E-2</v>
      </c>
      <c r="AK694" s="1" cm="1">
        <f t="array" ref="AK694">[1]!table_weight[GKReflexes]*(('F+ , F-'!AK$2-[1]!tbl_gk[[#This Row],[GKReflexes]])/('F+ , F-'!AK$2-'F+ , F-'!AK$3))</f>
        <v>3.8261839570023298E-2</v>
      </c>
    </row>
    <row r="695" spans="1:37" x14ac:dyDescent="0.55000000000000004">
      <c r="A695" s="8">
        <f>[1]!tbl_gk[[#This Row],[ID]]</f>
        <v>223968</v>
      </c>
      <c r="B695" s="2" cm="1">
        <f t="array" ref="B695">[1]!table_weight[ValueEUR]*(('F+ , F-'!B$2-[1]!tbl_gk[[#This Row],[ValueEUR]])/('F+ , F-'!B$2-'F+ , F-'!B$3))</f>
        <v>1.5155438400533223E-4</v>
      </c>
      <c r="C695" s="2" cm="1">
        <f t="array" ref="C695">[1]!table_weight[WageEUR]*(('F+ , F-'!C$2-[1]!tbl_gk[[#This Row],[WageEUR]])/('F+ , F-'!C$2-'F+ , F-'!C$3))</f>
        <v>5.4769309433185431E-4</v>
      </c>
      <c r="D695" s="2" cm="1">
        <f t="array" ref="D695">[1]!table_weight[Crossing]*(('F+ , F-'!D$2-[1]!tbl_gk[[#This Row],[Crossing]])/('F+ , F-'!D$2-'F+ , F-'!D$3))</f>
        <v>3.0262757593710415E-2</v>
      </c>
      <c r="E695" s="2" cm="1">
        <f t="array" ref="E695">[1]!table_weight[Finishing]*(('F+ , F-'!E$2-[1]!tbl_gk[[#This Row],[Finishing]])/('F+ , F-'!E$2-'F+ , F-'!E$3))</f>
        <v>1.6970261636750646E-2</v>
      </c>
      <c r="F695" s="2" cm="1">
        <f t="array" ref="F695">[1]!table_weight[HeadingAccuracy]*(('F+ , F-'!F$2-[1]!tbl_gk[[#This Row],[HeadingAccuracy]])/('F+ , F-'!F$2-'F+ , F-'!F$3))</f>
        <v>8.7689471894629514E-3</v>
      </c>
      <c r="G695" s="2" cm="1">
        <f t="array" ref="G695">[1]!table_weight[ShortPassing]*(('F+ , F-'!G$2-[1]!tbl_gk[[#This Row],[ShortPassing]])/('F+ , F-'!G$2-'F+ , F-'!G$3))</f>
        <v>5.7659964066562854E-2</v>
      </c>
      <c r="H695" s="2" cm="1">
        <f t="array" ref="H695">[1]!table_weight[Volleys]*(('F+ , F-'!H$2-[1]!tbl_gk[[#This Row],[Volleys]])/('F+ , F-'!H$2-'F+ , F-'!H$3))</f>
        <v>1.6203489371833524E-3</v>
      </c>
      <c r="I695" s="2" cm="1">
        <f t="array" ref="I695">[1]!table_weight[Dribbling]*(('F+ , F-'!I$2-[1]!tbl_gk[[#This Row],[Dribbling]])/('F+ , F-'!I$2-'F+ , F-'!I$3))</f>
        <v>1.8579686209743949E-2</v>
      </c>
      <c r="J695" s="2" cm="1">
        <f t="array" ref="J695">[1]!table_weight[Curve]*(('F+ , F-'!J$2-[1]!tbl_gk[[#This Row],[Curve]])/('F+ , F-'!J$2-'F+ , F-'!J$3))</f>
        <v>9.4648953791028455E-3</v>
      </c>
      <c r="K695" s="2" cm="1">
        <f t="array" ref="K695">[1]!table_weight[FKAccuracy]*(('F+ , F-'!K$2-[1]!tbl_gk[[#This Row],[FKAccuracy]])/('F+ , F-'!K$2-'F+ , F-'!K$3))</f>
        <v>9.1268634012777444E-3</v>
      </c>
      <c r="L695" s="2" cm="1">
        <f t="array" ref="L695">[1]!table_weight[LongPassing]*(('F+ , F-'!L$2-[1]!tbl_gk[[#This Row],[LongPassing]])/('F+ , F-'!L$2-'F+ , F-'!L$3))</f>
        <v>2.5988356803638323E-2</v>
      </c>
      <c r="M695" s="2" cm="1">
        <f t="array" ref="M695">[1]!table_weight[BallControl]*(('F+ , F-'!M$2-[1]!tbl_gk[[#This Row],[BallControl]])/('F+ , F-'!M$2-'F+ , F-'!M$3))</f>
        <v>1.3038376287539614E-2</v>
      </c>
      <c r="N695" s="2" cm="1">
        <f t="array" ref="N695">[1]!table_weight[Acceleration]*(('F+ , F-'!N$2-[1]!tbl_gk[[#This Row],[Acceleration]])/('F+ , F-'!N$2-'F+ , F-'!N$3))</f>
        <v>4.5097442688666525E-3</v>
      </c>
      <c r="O695" s="2" cm="1">
        <f t="array" ref="O695">[1]!table_weight[SprintSpeed]*(('F+ , F-'!O$2-[1]!tbl_gk[[#This Row],[SprintSpeed]])/('F+ , F-'!O$2-'F+ , F-'!O$3))</f>
        <v>4.7788256769090301E-3</v>
      </c>
      <c r="P695" s="2" cm="1">
        <f t="array" ref="P695">[1]!table_weight[Agility]*(('F+ , F-'!P$2-[1]!tbl_gk[[#This Row],[Agility]])/('F+ , F-'!P$2-'F+ , F-'!P$3))</f>
        <v>4.095387423650264E-3</v>
      </c>
      <c r="Q695" s="2" cm="1">
        <f t="array" ref="Q695">[1]!table_weight[Reactions]*(('F+ , F-'!Q$2-[1]!tbl_gk[[#This Row],[Reactions]])/('F+ , F-'!Q$2-'F+ , F-'!Q$3))</f>
        <v>1.7016186002382209E-3</v>
      </c>
      <c r="R695" s="2" cm="1">
        <f t="array" ref="R695">[1]!table_weight[Balance]*(('F+ , F-'!R$2-[1]!tbl_gk[[#This Row],[Balance]])/('F+ , F-'!R$2-'F+ , F-'!R$3))</f>
        <v>9.3131259196711541E-4</v>
      </c>
      <c r="S695" s="2" cm="1">
        <f t="array" ref="S695">[1]!table_weight[ShotPower]*(('F+ , F-'!S$2-[1]!tbl_gk[[#This Row],[ShotPower]])/('F+ , F-'!S$2-'F+ , F-'!S$3))</f>
        <v>5.4538573983244545E-3</v>
      </c>
      <c r="T695" s="2" cm="1">
        <f t="array" ref="T695">[1]!table_weight[Jumping]*(('F+ , F-'!T$2-[1]!tbl_gk[[#This Row],[Jumping]])/('F+ , F-'!T$2-'F+ , F-'!T$3))</f>
        <v>2.4043887454979003E-3</v>
      </c>
      <c r="U695" s="2" cm="1">
        <f t="array" ref="U695">[1]!table_weight[Stamina]*(('F+ , F-'!U$2-[1]!tbl_gk[[#This Row],[Stamina]])/('F+ , F-'!U$2-'F+ , F-'!U$3))</f>
        <v>1.8032915591234249E-2</v>
      </c>
      <c r="V695" s="2" cm="1">
        <f t="array" ref="V695">[1]!table_weight[Strength]*(('F+ , F-'!V$2-[1]!tbl_gk[[#This Row],[Strength]])/('F+ , F-'!V$2-'F+ , F-'!V$3))</f>
        <v>1.6859344894026941E-2</v>
      </c>
      <c r="W695" s="2" cm="1">
        <f t="array" ref="W695">[1]!table_weight[LongShots]*(('F+ , F-'!W$2-[1]!tbl_gk[[#This Row],[LongShots]])/('F+ , F-'!W$2-'F+ , F-'!W$3))</f>
        <v>8.3106398450658349E-3</v>
      </c>
      <c r="X695" s="2" cm="1">
        <f t="array" ref="X695">[1]!table_weight[Aggression]*(('F+ , F-'!X$2-[1]!tbl_gk[[#This Row],[Aggression]])/('F+ , F-'!X$2-'F+ , F-'!X$3))</f>
        <v>1.642835412229994E-2</v>
      </c>
      <c r="Y695" s="2" cm="1">
        <f t="array" ref="Y695">[1]!table_weight[Interceptions]*(('F+ , F-'!Y$2-[1]!tbl_gk[[#This Row],[Interceptions]])/('F+ , F-'!Y$2-'F+ , F-'!Y$3))</f>
        <v>1.4543619728865382E-2</v>
      </c>
      <c r="Z695" s="2" cm="1">
        <f t="array" ref="Z695">[1]!table_weight[Positioning]*(('F+ , F-'!Z$2-[1]!tbl_gk[[#This Row],[Positioning]])/('F+ , F-'!Z$2-'F+ , F-'!Z$3))</f>
        <v>2.957779805969611E-4</v>
      </c>
      <c r="AA695" s="2" cm="1">
        <f t="array" ref="AA695">[1]!table_weight[Vision]*(('F+ , F-'!AA$2-[1]!tbl_gk[[#This Row],[Vision]])/('F+ , F-'!AA$2-'F+ , F-'!AA$3))</f>
        <v>1.5617077375519694E-2</v>
      </c>
      <c r="AB695" s="2" cm="1">
        <f t="array" ref="AB695">[1]!table_weight[Penalties]*(('F+ , F-'!AB$2-[1]!tbl_gk[[#This Row],[Penalties]])/('F+ , F-'!AB$2-'F+ , F-'!AB$3))</f>
        <v>1.9573542833622431E-3</v>
      </c>
      <c r="AC695" s="2" cm="1">
        <f t="array" ref="AC695">[1]!table_weight[Composure]*(('F+ , F-'!AC$2-[1]!tbl_gk[[#This Row],[Composure]])/('F+ , F-'!AC$2-'F+ , F-'!AC$3))</f>
        <v>2.3484326880480709E-3</v>
      </c>
      <c r="AD695" s="2" cm="1">
        <f t="array" ref="AD695">[1]!table_weight[Marking]*(('F+ , F-'!AD$2-[1]!tbl_gk[[#This Row],[Marking]])/('F+ , F-'!AD$2-'F+ , F-'!AD$3))</f>
        <v>1.41973430686543E-2</v>
      </c>
      <c r="AE695" s="2" cm="1">
        <f t="array" ref="AE695">[1]!table_weight[StandingTackle]*(('F+ , F-'!AE$2-[1]!tbl_gk[[#This Row],[StandingTackle]])/('F+ , F-'!AE$2-'F+ , F-'!AE$3))</f>
        <v>1.3450114486093548E-2</v>
      </c>
      <c r="AF695" s="2" cm="1">
        <f t="array" ref="AF695">[1]!table_weight[SlidingTackle]*(('F+ , F-'!AF$2-[1]!tbl_gk[[#This Row],[SlidingTackle]])/('F+ , F-'!AF$2-'F+ , F-'!AF$3))</f>
        <v>2.9889143302430105E-3</v>
      </c>
      <c r="AG695" s="2" cm="1">
        <f t="array" ref="AG695">[1]!table_weight[GKDiving]*(('F+ , F-'!AG$2-[1]!tbl_gk[[#This Row],[GKDiving]])/('F+ , F-'!AG$2-'F+ , F-'!AG$3))</f>
        <v>3.7578592434844307E-2</v>
      </c>
      <c r="AH695" s="2" cm="1">
        <f t="array" ref="AH695">[1]!table_weight[GKHandling]*(('F+ , F-'!AH$2-[1]!tbl_gk[[#This Row],[GKHandling]])/('F+ , F-'!AH$2-'F+ , F-'!AH$3))</f>
        <v>4.8124363434346076E-2</v>
      </c>
      <c r="AI695" s="2" cm="1">
        <f t="array" ref="AI695">[1]!table_weight[GKKicking]*(('F+ , F-'!AI$2-[1]!tbl_gk[[#This Row],[GKKicking]])/('F+ , F-'!AI$2-'F+ , F-'!AI$3))</f>
        <v>2.5044113173106158E-2</v>
      </c>
      <c r="AJ695" s="2" cm="1">
        <f t="array" ref="AJ695">[1]!table_weight[GKPositioning]*(('F+ , F-'!AJ$2-[1]!tbl_gk[[#This Row],[GKPositioning]])/('F+ , F-'!AJ$2-'F+ , F-'!AJ$3))</f>
        <v>1.4505862254569271E-2</v>
      </c>
      <c r="AK695" s="2" cm="1">
        <f t="array" ref="AK695">[1]!table_weight[GKReflexes]*(('F+ , F-'!AK$2-[1]!tbl_gk[[#This Row],[GKReflexes]])/('F+ , F-'!AK$2-'F+ , F-'!AK$3))</f>
        <v>3.8261839570023298E-2</v>
      </c>
    </row>
    <row r="696" spans="1:37" x14ac:dyDescent="0.55000000000000004">
      <c r="A696" s="7">
        <f>[1]!tbl_gk[[#This Row],[ID]]</f>
        <v>223982</v>
      </c>
      <c r="B696" s="1" cm="1">
        <f t="array" ref="B696">[1]!table_weight[ValueEUR]*(('F+ , F-'!B$2-[1]!tbl_gk[[#This Row],[ValueEUR]])/('F+ , F-'!B$2-'F+ , F-'!B$3))</f>
        <v>8.9821437363649033E-5</v>
      </c>
      <c r="C696" s="1" cm="1">
        <f t="array" ref="C696">[1]!table_weight[WageEUR]*(('F+ , F-'!C$2-[1]!tbl_gk[[#This Row],[WageEUR]])/('F+ , F-'!C$2-'F+ , F-'!C$3))</f>
        <v>0</v>
      </c>
      <c r="D696" s="1" cm="1">
        <f t="array" ref="D696">[1]!table_weight[Crossing]*(('F+ , F-'!D$2-[1]!tbl_gk[[#This Row],[Crossing]])/('F+ , F-'!D$2-'F+ , F-'!D$3))</f>
        <v>2.9141914719869291E-2</v>
      </c>
      <c r="E696" s="1" cm="1">
        <f t="array" ref="E696">[1]!table_weight[Finishing]*(('F+ , F-'!E$2-[1]!tbl_gk[[#This Row],[Finishing]])/('F+ , F-'!E$2-'F+ , F-'!E$3))</f>
        <v>1.2977258898691668E-2</v>
      </c>
      <c r="F696" s="1" cm="1">
        <f t="array" ref="F696">[1]!table_weight[HeadingAccuracy]*(('F+ , F-'!F$2-[1]!tbl_gk[[#This Row],[HeadingAccuracy]])/('F+ , F-'!F$2-'F+ , F-'!F$3))</f>
        <v>9.6040850170308507E-3</v>
      </c>
      <c r="G696" s="1" cm="1">
        <f t="array" ref="G696">[1]!table_weight[ShortPassing]*(('F+ , F-'!G$2-[1]!tbl_gk[[#This Row],[ShortPassing]])/('F+ , F-'!G$2-'F+ , F-'!G$3))</f>
        <v>3.9377536435701459E-2</v>
      </c>
      <c r="H696" s="1" cm="1">
        <f t="array" ref="H696">[1]!table_weight[Volleys]*(('F+ , F-'!H$2-[1]!tbl_gk[[#This Row],[Volleys]])/('F+ , F-'!H$2-'F+ , F-'!H$3))</f>
        <v>1.1573920979881087E-3</v>
      </c>
      <c r="I696" s="1" cm="1">
        <f t="array" ref="I696">[1]!table_weight[Dribbling]*(('F+ , F-'!I$2-[1]!tbl_gk[[#This Row],[Dribbling]])/('F+ , F-'!I$2-'F+ , F-'!I$3))</f>
        <v>1.5646051545047536E-2</v>
      </c>
      <c r="J696" s="1" cm="1">
        <f t="array" ref="J696">[1]!table_weight[Curve]*(('F+ , F-'!J$2-[1]!tbl_gk[[#This Row],[Curve]])/('F+ , F-'!J$2-'F+ , F-'!J$3))</f>
        <v>8.112767467802439E-3</v>
      </c>
      <c r="K696" s="1" cm="1">
        <f t="array" ref="K696">[1]!table_weight[FKAccuracy]*(('F+ , F-'!K$2-[1]!tbl_gk[[#This Row],[FKAccuracy]])/('F+ , F-'!K$2-'F+ , F-'!K$3))</f>
        <v>9.2789777912990392E-3</v>
      </c>
      <c r="L696" s="1" cm="1">
        <f t="array" ref="L696">[1]!table_weight[LongPassing]*(('F+ , F-'!L$2-[1]!tbl_gk[[#This Row],[LongPassing]])/('F+ , F-'!L$2-'F+ , F-'!L$3))</f>
        <v>1.8408419402577144E-2</v>
      </c>
      <c r="M696" s="1" cm="1">
        <f t="array" ref="M696">[1]!table_weight[BallControl]*(('F+ , F-'!M$2-[1]!tbl_gk[[#This Row],[BallControl]])/('F+ , F-'!M$2-'F+ , F-'!M$3))</f>
        <v>1.2169151201703639E-2</v>
      </c>
      <c r="N696" s="1" cm="1">
        <f t="array" ref="N696">[1]!table_weight[Acceleration]*(('F+ , F-'!N$2-[1]!tbl_gk[[#This Row],[Acceleration]])/('F+ , F-'!N$2-'F+ , F-'!N$3))</f>
        <v>5.637180336083316E-3</v>
      </c>
      <c r="O696" s="1" cm="1">
        <f t="array" ref="O696">[1]!table_weight[SprintSpeed]*(('F+ , F-'!O$2-[1]!tbl_gk[[#This Row],[SprintSpeed]])/('F+ , F-'!O$2-'F+ , F-'!O$3))</f>
        <v>4.7788256769090301E-3</v>
      </c>
      <c r="P696" s="1" cm="1">
        <f t="array" ref="P696">[1]!table_weight[Agility]*(('F+ , F-'!P$2-[1]!tbl_gk[[#This Row],[Agility]])/('F+ , F-'!P$2-'F+ , F-'!P$3))</f>
        <v>1.7551660387072558E-3</v>
      </c>
      <c r="Q696" s="1" cm="1">
        <f t="array" ref="Q696">[1]!table_weight[Reactions]*(('F+ , F-'!Q$2-[1]!tbl_gk[[#This Row],[Reactions]])/('F+ , F-'!Q$2-'F+ , F-'!Q$3))</f>
        <v>1.4437976002021271E-3</v>
      </c>
      <c r="R696" s="1" cm="1">
        <f t="array" ref="R696">[1]!table_weight[Balance]*(('F+ , F-'!R$2-[1]!tbl_gk[[#This Row],[Balance]])/('F+ , F-'!R$2-'F+ , F-'!R$3))</f>
        <v>6.8296256744255124E-4</v>
      </c>
      <c r="S696" s="1" cm="1">
        <f t="array" ref="S696">[1]!table_weight[ShotPower]*(('F+ , F-'!S$2-[1]!tbl_gk[[#This Row],[ShotPower]])/('F+ , F-'!S$2-'F+ , F-'!S$3))</f>
        <v>6.7523948741159906E-3</v>
      </c>
      <c r="T696" s="1" cm="1">
        <f t="array" ref="T696">[1]!table_weight[Jumping]*(('F+ , F-'!T$2-[1]!tbl_gk[[#This Row],[Jumping]])/('F+ , F-'!T$2-'F+ , F-'!T$3))</f>
        <v>2.5761307987477505E-3</v>
      </c>
      <c r="U696" s="1" cm="1">
        <f t="array" ref="U696">[1]!table_weight[Stamina]*(('F+ , F-'!U$2-[1]!tbl_gk[[#This Row],[Stamina]])/('F+ , F-'!U$2-'F+ , F-'!U$3))</f>
        <v>1.0304523194991E-2</v>
      </c>
      <c r="V696" s="1" cm="1">
        <f t="array" ref="V696">[1]!table_weight[Strength]*(('F+ , F-'!V$2-[1]!tbl_gk[[#This Row],[Strength]])/('F+ , F-'!V$2-'F+ , F-'!V$3))</f>
        <v>2.7507352195517646E-2</v>
      </c>
      <c r="W696" s="1" cm="1">
        <f t="array" ref="W696">[1]!table_weight[LongShots]*(('F+ , F-'!W$2-[1]!tbl_gk[[#This Row],[LongShots]])/('F+ , F-'!W$2-'F+ , F-'!W$3))</f>
        <v>8.3106398450658349E-3</v>
      </c>
      <c r="X696" s="1" cm="1">
        <f t="array" ref="X696">[1]!table_weight[Aggression]*(('F+ , F-'!X$2-[1]!tbl_gk[[#This Row],[Aggression]])/('F+ , F-'!X$2-'F+ , F-'!X$3))</f>
        <v>3.0422878004259146E-3</v>
      </c>
      <c r="Y696" s="1" cm="1">
        <f t="array" ref="Y696">[1]!table_weight[Interceptions]*(('F+ , F-'!Y$2-[1]!tbl_gk[[#This Row],[Interceptions]])/('F+ , F-'!Y$2-'F+ , F-'!Y$3))</f>
        <v>1.3851066408443219E-2</v>
      </c>
      <c r="Z696" s="1" cm="1">
        <f t="array" ref="Z696">[1]!table_weight[Positioning]*(('F+ , F-'!Z$2-[1]!tbl_gk[[#This Row],[Positioning]])/('F+ , F-'!Z$2-'F+ , F-'!Z$3))</f>
        <v>7.394449514924029E-4</v>
      </c>
      <c r="AA696" s="1" cm="1">
        <f t="array" ref="AA696">[1]!table_weight[Vision]*(('F+ , F-'!AA$2-[1]!tbl_gk[[#This Row],[Vision]])/('F+ , F-'!AA$2-'F+ , F-'!AA$3))</f>
        <v>1.7746678835817837E-2</v>
      </c>
      <c r="AB696" s="1" cm="1">
        <f t="array" ref="AB696">[1]!table_weight[Penalties]*(('F+ , F-'!AB$2-[1]!tbl_gk[[#This Row],[Penalties]])/('F+ , F-'!AB$2-'F+ , F-'!AB$3))</f>
        <v>1.8790601120277533E-3</v>
      </c>
      <c r="AC696" s="1" cm="1">
        <f t="array" ref="AC696">[1]!table_weight[Composure]*(('F+ , F-'!AC$2-[1]!tbl_gk[[#This Row],[Composure]])/('F+ , F-'!AC$2-'F+ , F-'!AC$3))</f>
        <v>1.6545775756702319E-3</v>
      </c>
      <c r="AD696" s="1" cm="1">
        <f t="array" ref="AD696">[1]!table_weight[Marking]*(('F+ , F-'!AD$2-[1]!tbl_gk[[#This Row],[Marking]])/('F+ , F-'!AD$2-'F+ , F-'!AD$3))</f>
        <v>2.8394686137308601E-2</v>
      </c>
      <c r="AE696" s="1" cm="1">
        <f t="array" ref="AE696">[1]!table_weight[StandingTackle]*(('F+ , F-'!AE$2-[1]!tbl_gk[[#This Row],[StandingTackle]])/('F+ , F-'!AE$2-'F+ , F-'!AE$3))</f>
        <v>2.241685747682258E-2</v>
      </c>
      <c r="AF696" s="1" cm="1">
        <f t="array" ref="AF696">[1]!table_weight[SlidingTackle]*(('F+ , F-'!AF$2-[1]!tbl_gk[[#This Row],[SlidingTackle]])/('F+ , F-'!AF$2-'F+ , F-'!AF$3))</f>
        <v>6.7250572430467732E-3</v>
      </c>
      <c r="AG696" s="1" cm="1">
        <f t="array" ref="AG696">[1]!table_weight[GKDiving]*(('F+ , F-'!AG$2-[1]!tbl_gk[[#This Row],[GKDiving]])/('F+ , F-'!AG$2-'F+ , F-'!AG$3))</f>
        <v>5.2951652976371534E-2</v>
      </c>
      <c r="AH696" s="1" cm="1">
        <f t="array" ref="AH696">[1]!table_weight[GKHandling]*(('F+ , F-'!AH$2-[1]!tbl_gk[[#This Row],[GKHandling]])/('F+ , F-'!AH$2-'F+ , F-'!AH$3))</f>
        <v>5.7036282588854605E-2</v>
      </c>
      <c r="AI696" s="1" cm="1">
        <f t="array" ref="AI696">[1]!table_weight[GKKicking]*(('F+ , F-'!AI$2-[1]!tbl_gk[[#This Row],[GKKicking]])/('F+ , F-'!AI$2-'F+ , F-'!AI$3))</f>
        <v>3.1305141466382698E-2</v>
      </c>
      <c r="AJ696" s="1" cm="1">
        <f t="array" ref="AJ696">[1]!table_weight[GKPositioning]*(('F+ , F-'!AJ$2-[1]!tbl_gk[[#This Row],[GKPositioning]])/('F+ , F-'!AJ$2-'F+ , F-'!AJ$3))</f>
        <v>1.8920689897264267E-2</v>
      </c>
      <c r="AK696" s="1" cm="1">
        <f t="array" ref="AK696">[1]!table_weight[GKReflexes]*(('F+ , F-'!AK$2-[1]!tbl_gk[[#This Row],[GKReflexes]])/('F+ , F-'!AK$2-'F+ , F-'!AK$3))</f>
        <v>4.9193793732887098E-2</v>
      </c>
    </row>
    <row r="697" spans="1:37" x14ac:dyDescent="0.55000000000000004">
      <c r="A697" s="8">
        <f>[1]!tbl_gk[[#This Row],[ID]]</f>
        <v>223988</v>
      </c>
      <c r="B697" s="2" cm="1">
        <f t="array" ref="B697">[1]!table_weight[ValueEUR]*(('F+ , F-'!B$2-[1]!tbl_gk[[#This Row],[ValueEUR]])/('F+ , F-'!B$2-'F+ , F-'!B$3))</f>
        <v>9.7538055693859437E-5</v>
      </c>
      <c r="C697" s="2" cm="1">
        <f t="array" ref="C697">[1]!table_weight[WageEUR]*(('F+ , F-'!C$2-[1]!tbl_gk[[#This Row],[WageEUR]])/('F+ , F-'!C$2-'F+ , F-'!C$3))</f>
        <v>7.8241870618836313E-5</v>
      </c>
      <c r="D697" s="2" cm="1">
        <f t="array" ref="D697">[1]!table_weight[Crossing]*(('F+ , F-'!D$2-[1]!tbl_gk[[#This Row],[Crossing]])/('F+ , F-'!D$2-'F+ , F-'!D$3))</f>
        <v>3.1383600467551537E-2</v>
      </c>
      <c r="E697" s="2" cm="1">
        <f t="array" ref="E697">[1]!table_weight[Finishing]*(('F+ , F-'!E$2-[1]!tbl_gk[[#This Row],[Finishing]])/('F+ , F-'!E$2-'F+ , F-'!E$3))</f>
        <v>1.1979008214176926E-2</v>
      </c>
      <c r="F697" s="2" cm="1">
        <f t="array" ref="F697">[1]!table_weight[HeadingAccuracy]*(('F+ , F-'!F$2-[1]!tbl_gk[[#This Row],[HeadingAccuracy]])/('F+ , F-'!F$2-'F+ , F-'!F$3))</f>
        <v>9.6040850170308507E-3</v>
      </c>
      <c r="G697" s="2" cm="1">
        <f t="array" ref="G697">[1]!table_weight[ShortPassing]*(('F+ , F-'!G$2-[1]!tbl_gk[[#This Row],[ShortPassing]])/('F+ , F-'!G$2-'F+ , F-'!G$3))</f>
        <v>2.6720471152797416E-2</v>
      </c>
      <c r="H697" s="2" cm="1">
        <f t="array" ref="H697">[1]!table_weight[Volleys]*(('F+ , F-'!H$2-[1]!tbl_gk[[#This Row],[Volleys]])/('F+ , F-'!H$2-'F+ , F-'!H$3))</f>
        <v>1.2731313077869197E-3</v>
      </c>
      <c r="I697" s="2" cm="1">
        <f t="array" ref="I697">[1]!table_weight[Dribbling]*(('F+ , F-'!I$2-[1]!tbl_gk[[#This Row],[Dribbling]])/('F+ , F-'!I$2-'F+ , F-'!I$3))</f>
        <v>1.1734538658785652E-2</v>
      </c>
      <c r="J697" s="2" cm="1">
        <f t="array" ref="J697">[1]!table_weight[Curve]*(('F+ , F-'!J$2-[1]!tbl_gk[[#This Row],[Curve]])/('F+ , F-'!J$2-'F+ , F-'!J$3))</f>
        <v>8.9578474123651938E-3</v>
      </c>
      <c r="K697" s="2" cm="1">
        <f t="array" ref="K697">[1]!table_weight[FKAccuracy]*(('F+ , F-'!K$2-[1]!tbl_gk[[#This Row],[FKAccuracy]])/('F+ , F-'!K$2-'F+ , F-'!K$3))</f>
        <v>8.6705202312138564E-3</v>
      </c>
      <c r="L697" s="2" cm="1">
        <f t="array" ref="L697">[1]!table_weight[LongPassing]*(('F+ , F-'!L$2-[1]!tbl_gk[[#This Row],[LongPassing]])/('F+ , F-'!L$2-'F+ , F-'!L$3))</f>
        <v>2.3822660403335128E-2</v>
      </c>
      <c r="M697" s="2" cm="1">
        <f t="array" ref="M697">[1]!table_weight[BallControl]*(('F+ , F-'!M$2-[1]!tbl_gk[[#This Row],[BallControl]])/('F+ , F-'!M$2-'F+ , F-'!M$3))</f>
        <v>8.692250858359743E-3</v>
      </c>
      <c r="N697" s="2" cm="1">
        <f t="array" ref="N697">[1]!table_weight[Acceleration]*(('F+ , F-'!N$2-[1]!tbl_gk[[#This Row],[Acceleration]])/('F+ , F-'!N$2-'F+ , F-'!N$3))</f>
        <v>4.2842570554233201E-3</v>
      </c>
      <c r="O697" s="2" cm="1">
        <f t="array" ref="O697">[1]!table_weight[SprintSpeed]*(('F+ , F-'!O$2-[1]!tbl_gk[[#This Row],[SprintSpeed]])/('F+ , F-'!O$2-'F+ , F-'!O$3))</f>
        <v>5.9032552479464486E-3</v>
      </c>
      <c r="P697" s="2" cm="1">
        <f t="array" ref="P697">[1]!table_weight[Agility]*(('F+ , F-'!P$2-[1]!tbl_gk[[#This Row],[Agility]])/('F+ , F-'!P$2-'F+ , F-'!P$3))</f>
        <v>3.3933210081673617E-3</v>
      </c>
      <c r="Q697" s="2" cm="1">
        <f t="array" ref="Q697">[1]!table_weight[Reactions]*(('F+ , F-'!Q$2-[1]!tbl_gk[[#This Row],[Reactions]])/('F+ , F-'!Q$2-'F+ , F-'!Q$3))</f>
        <v>1.7016186002382209E-3</v>
      </c>
      <c r="R697" s="2" cm="1">
        <f t="array" ref="R697">[1]!table_weight[Balance]*(('F+ , F-'!R$2-[1]!tbl_gk[[#This Row],[Balance]])/('F+ , F-'!R$2-'F+ , F-'!R$3))</f>
        <v>1.3659251348851025E-3</v>
      </c>
      <c r="S697" s="2" cm="1">
        <f t="array" ref="S697">[1]!table_weight[ShotPower]*(('F+ , F-'!S$2-[1]!tbl_gk[[#This Row],[ShotPower]])/('F+ , F-'!S$2-'F+ , F-'!S$3))</f>
        <v>6.2329798837993753E-3</v>
      </c>
      <c r="T697" s="2" cm="1">
        <f t="array" ref="T697">[1]!table_weight[Jumping]*(('F+ , F-'!T$2-[1]!tbl_gk[[#This Row],[Jumping]])/('F+ , F-'!T$2-'F+ , F-'!T$3))</f>
        <v>2.2326466922480506E-3</v>
      </c>
      <c r="U697" s="2" cm="1">
        <f t="array" ref="U697">[1]!table_weight[Stamina]*(('F+ , F-'!U$2-[1]!tbl_gk[[#This Row],[Stamina]])/('F+ , F-'!U$2-'F+ , F-'!U$3))</f>
        <v>6.0109718637447497E-3</v>
      </c>
      <c r="V697" s="2" cm="1">
        <f t="array" ref="V697">[1]!table_weight[Strength]*(('F+ , F-'!V$2-[1]!tbl_gk[[#This Row],[Strength]])/('F+ , F-'!V$2-'F+ , F-'!V$3))</f>
        <v>3.0169354020890316E-2</v>
      </c>
      <c r="W697" s="2" cm="1">
        <f t="array" ref="W697">[1]!table_weight[LongShots]*(('F+ , F-'!W$2-[1]!tbl_gk[[#This Row],[LongShots]])/('F+ , F-'!W$2-'F+ , F-'!W$3))</f>
        <v>6.7523948741159906E-3</v>
      </c>
      <c r="X697" s="2" cm="1">
        <f t="array" ref="X697">[1]!table_weight[Aggression]*(('F+ , F-'!X$2-[1]!tbl_gk[[#This Row],[Aggression]])/('F+ , F-'!X$2-'F+ , F-'!X$3))</f>
        <v>5.4761180407666456E-3</v>
      </c>
      <c r="Y697" s="2" cm="1">
        <f t="array" ref="Y697">[1]!table_weight[Interceptions]*(('F+ , F-'!Y$2-[1]!tbl_gk[[#This Row],[Interceptions]])/('F+ , F-'!Y$2-'F+ , F-'!Y$3))</f>
        <v>1.4543619728865382E-2</v>
      </c>
      <c r="Z697" s="2" cm="1">
        <f t="array" ref="Z697">[1]!table_weight[Positioning]*(('F+ , F-'!Z$2-[1]!tbl_gk[[#This Row],[Positioning]])/('F+ , F-'!Z$2-'F+ , F-'!Z$3))</f>
        <v>8.8733394179088337E-4</v>
      </c>
      <c r="AA697" s="2" cm="1">
        <f t="array" ref="AA697">[1]!table_weight[Vision]*(('F+ , F-'!AA$2-[1]!tbl_gk[[#This Row],[Vision]])/('F+ , F-'!AA$2-'F+ , F-'!AA$3))</f>
        <v>2.6265084677010397E-2</v>
      </c>
      <c r="AB697" s="2" cm="1">
        <f t="array" ref="AB697">[1]!table_weight[Penalties]*(('F+ , F-'!AB$2-[1]!tbl_gk[[#This Row],[Penalties]])/('F+ , F-'!AB$2-'F+ , F-'!AB$3))</f>
        <v>2.153089711698467E-3</v>
      </c>
      <c r="AC697" s="2" cm="1">
        <f t="array" ref="AC697">[1]!table_weight[Composure]*(('F+ , F-'!AC$2-[1]!tbl_gk[[#This Row],[Composure]])/('F+ , F-'!AC$2-'F+ , F-'!AC$3))</f>
        <v>2.188312277499339E-3</v>
      </c>
      <c r="AD697" s="2" cm="1">
        <f t="array" ref="AD697">[1]!table_weight[Marking]*(('F+ , F-'!AD$2-[1]!tbl_gk[[#This Row],[Marking]])/('F+ , F-'!AD$2-'F+ , F-'!AD$3))</f>
        <v>2.5239721010940977E-2</v>
      </c>
      <c r="AE697" s="2" cm="1">
        <f t="array" ref="AE697">[1]!table_weight[StandingTackle]*(('F+ , F-'!AE$2-[1]!tbl_gk[[#This Row],[StandingTackle]])/('F+ , F-'!AE$2-'F+ , F-'!AE$3))</f>
        <v>1.3450114486093548E-2</v>
      </c>
      <c r="AF697" s="2" cm="1">
        <f t="array" ref="AF697">[1]!table_weight[SlidingTackle]*(('F+ , F-'!AF$2-[1]!tbl_gk[[#This Row],[SlidingTackle]])/('F+ , F-'!AF$2-'F+ , F-'!AF$3))</f>
        <v>9.7139715732897855E-3</v>
      </c>
      <c r="AG697" s="2" cm="1">
        <f t="array" ref="AG697">[1]!table_weight[GKDiving]*(('F+ , F-'!AG$2-[1]!tbl_gk[[#This Row],[GKDiving]])/('F+ , F-'!AG$2-'F+ , F-'!AG$3))</f>
        <v>4.9535417300476586E-2</v>
      </c>
      <c r="AH697" s="2" cm="1">
        <f t="array" ref="AH697">[1]!table_weight[GKHandling]*(('F+ , F-'!AH$2-[1]!tbl_gk[[#This Row],[GKHandling]])/('F+ , F-'!AH$2-'F+ , F-'!AH$3))</f>
        <v>5.5253898757952898E-2</v>
      </c>
      <c r="AI697" s="2" cm="1">
        <f t="array" ref="AI697">[1]!table_weight[GKKicking]*(('F+ , F-'!AI$2-[1]!tbl_gk[[#This Row],[GKKicking]])/('F+ , F-'!AI$2-'F+ , F-'!AI$3))</f>
        <v>2.8621843626407038E-2</v>
      </c>
      <c r="AJ697" s="2" cm="1">
        <f t="array" ref="AJ697">[1]!table_weight[GKPositioning]*(('F+ , F-'!AJ$2-[1]!tbl_gk[[#This Row],[GKPositioning]])/('F+ , F-'!AJ$2-'F+ , F-'!AJ$3))</f>
        <v>1.8290000234022125E-2</v>
      </c>
      <c r="AK697" s="2" cm="1">
        <f t="array" ref="AK697">[1]!table_weight[GKReflexes]*(('F+ , F-'!AK$2-[1]!tbl_gk[[#This Row],[GKReflexes]])/('F+ , F-'!AK$2-'F+ , F-'!AK$3))</f>
        <v>5.10157860933644E-2</v>
      </c>
    </row>
    <row r="698" spans="1:37" x14ac:dyDescent="0.55000000000000004">
      <c r="A698" s="7">
        <f>[1]!tbl_gk[[#This Row],[ID]]</f>
        <v>224003</v>
      </c>
      <c r="B698" s="1" cm="1">
        <f t="array" ref="B698">[1]!table_weight[ValueEUR]*(('F+ , F-'!B$2-[1]!tbl_gk[[#This Row],[ValueEUR]])/('F+ , F-'!B$2-'F+ , F-'!B$3))</f>
        <v>3.3925340826936995E-3</v>
      </c>
      <c r="C698" s="1" cm="1">
        <f t="array" ref="C698">[1]!table_weight[WageEUR]*(('F+ , F-'!C$2-[1]!tbl_gk[[#This Row],[WageEUR]])/('F+ , F-'!C$2-'F+ , F-'!C$3))</f>
        <v>3.6773679190853074E-3</v>
      </c>
      <c r="D698" s="1" cm="1">
        <f t="array" ref="D698">[1]!table_weight[Crossing]*(('F+ , F-'!D$2-[1]!tbl_gk[[#This Row],[Crossing]])/('F+ , F-'!D$2-'F+ , F-'!D$3))</f>
        <v>2.6900228972187034E-2</v>
      </c>
      <c r="E698" s="1" cm="1">
        <f t="array" ref="E698">[1]!table_weight[Finishing]*(('F+ , F-'!E$2-[1]!tbl_gk[[#This Row],[Finishing]])/('F+ , F-'!E$2-'F+ , F-'!E$3))</f>
        <v>1.0980757529662181E-2</v>
      </c>
      <c r="F698" s="1" cm="1">
        <f t="array" ref="F698">[1]!table_weight[HeadingAccuracy]*(('F+ , F-'!F$2-[1]!tbl_gk[[#This Row],[HeadingAccuracy]])/('F+ , F-'!F$2-'F+ , F-'!F$3))</f>
        <v>1.0439222844598752E-2</v>
      </c>
      <c r="G698" s="1" cm="1">
        <f t="array" ref="G698">[1]!table_weight[ShortPassing]*(('F+ , F-'!G$2-[1]!tbl_gk[[#This Row],[ShortPassing]])/('F+ , F-'!G$2-'F+ , F-'!G$3))</f>
        <v>5.484728289258417E-2</v>
      </c>
      <c r="H698" s="1" cm="1">
        <f t="array" ref="H698">[1]!table_weight[Volleys]*(('F+ , F-'!H$2-[1]!tbl_gk[[#This Row],[Volleys]])/('F+ , F-'!H$2-'F+ , F-'!H$3))</f>
        <v>1.1573920979881087E-3</v>
      </c>
      <c r="I698" s="1" cm="1">
        <f t="array" ref="I698">[1]!table_weight[Dribbling]*(('F+ , F-'!I$2-[1]!tbl_gk[[#This Row],[Dribbling]])/('F+ , F-'!I$2-'F+ , F-'!I$3))</f>
        <v>1.5646051545047536E-2</v>
      </c>
      <c r="J698" s="1" cm="1">
        <f t="array" ref="J698">[1]!table_weight[Curve]*(('F+ , F-'!J$2-[1]!tbl_gk[[#This Row],[Curve]])/('F+ , F-'!J$2-'F+ , F-'!J$3))</f>
        <v>8.112767467802439E-3</v>
      </c>
      <c r="K698" s="1" cm="1">
        <f t="array" ref="K698">[1]!table_weight[FKAccuracy]*(('F+ , F-'!K$2-[1]!tbl_gk[[#This Row],[FKAccuracy]])/('F+ , F-'!K$2-'F+ , F-'!K$3))</f>
        <v>8.0620626711286735E-3</v>
      </c>
      <c r="L698" s="1" cm="1">
        <f t="array" ref="L698">[1]!table_weight[LongPassing]*(('F+ , F-'!L$2-[1]!tbl_gk[[#This Row],[LongPassing]])/('F+ , F-'!L$2-'F+ , F-'!L$3))</f>
        <v>2.5446932703562523E-2</v>
      </c>
      <c r="M698" s="1" cm="1">
        <f t="array" ref="M698">[1]!table_weight[BallControl]*(('F+ , F-'!M$2-[1]!tbl_gk[[#This Row],[BallControl]])/('F+ , F-'!M$2-'F+ , F-'!M$3))</f>
        <v>8.692250858359743E-3</v>
      </c>
      <c r="N698" s="1" cm="1">
        <f t="array" ref="N698">[1]!table_weight[Acceleration]*(('F+ , F-'!N$2-[1]!tbl_gk[[#This Row],[Acceleration]])/('F+ , F-'!N$2-'F+ , F-'!N$3))</f>
        <v>4.5097442688666525E-3</v>
      </c>
      <c r="O698" s="1" cm="1">
        <f t="array" ref="O698">[1]!table_weight[SprintSpeed]*(('F+ , F-'!O$2-[1]!tbl_gk[[#This Row],[SprintSpeed]])/('F+ , F-'!O$2-'F+ , F-'!O$3))</f>
        <v>4.4977182841496755E-3</v>
      </c>
      <c r="P698" s="1" cm="1">
        <f t="array" ref="P698">[1]!table_weight[Agility]*(('F+ , F-'!P$2-[1]!tbl_gk[[#This Row],[Agility]])/('F+ , F-'!P$2-'F+ , F-'!P$3))</f>
        <v>2.92527673117876E-3</v>
      </c>
      <c r="Q698" s="1" cm="1">
        <f t="array" ref="Q698">[1]!table_weight[Reactions]*(('F+ , F-'!Q$2-[1]!tbl_gk[[#This Row],[Reactions]])/('F+ , F-'!Q$2-'F+ , F-'!Q$3))</f>
        <v>7.2189880010106353E-4</v>
      </c>
      <c r="R698" s="1" cm="1">
        <f t="array" ref="R698">[1]!table_weight[Balance]*(('F+ , F-'!R$2-[1]!tbl_gk[[#This Row],[Balance]])/('F+ , F-'!R$2-'F+ , F-'!R$3))</f>
        <v>1.4901001471473846E-3</v>
      </c>
      <c r="S698" s="1" cm="1">
        <f t="array" ref="S698">[1]!table_weight[ShotPower]*(('F+ , F-'!S$2-[1]!tbl_gk[[#This Row],[ShotPower]])/('F+ , F-'!S$2-'F+ , F-'!S$3))</f>
        <v>3.8956124273746098E-3</v>
      </c>
      <c r="T698" s="1" cm="1">
        <f t="array" ref="T698">[1]!table_weight[Jumping]*(('F+ , F-'!T$2-[1]!tbl_gk[[#This Row],[Jumping]])/('F+ , F-'!T$2-'F+ , F-'!T$3))</f>
        <v>2.4043887454979003E-3</v>
      </c>
      <c r="U698" s="1" cm="1">
        <f t="array" ref="U698">[1]!table_weight[Stamina]*(('F+ , F-'!U$2-[1]!tbl_gk[[#This Row],[Stamina]])/('F+ , F-'!U$2-'F+ , F-'!U$3))</f>
        <v>2.5761307987477501E-3</v>
      </c>
      <c r="V698" s="1" cm="1">
        <f t="array" ref="V698">[1]!table_weight[Strength]*(('F+ , F-'!V$2-[1]!tbl_gk[[#This Row],[Strength]])/('F+ , F-'!V$2-'F+ , F-'!V$3))</f>
        <v>1.5972010952236049E-2</v>
      </c>
      <c r="W698" s="1" cm="1">
        <f t="array" ref="W698">[1]!table_weight[LongShots]*(('F+ , F-'!W$2-[1]!tbl_gk[[#This Row],[LongShots]])/('F+ , F-'!W$2-'F+ , F-'!W$3))</f>
        <v>8.0509323499075268E-3</v>
      </c>
      <c r="X698" s="1" cm="1">
        <f t="array" ref="X698">[1]!table_weight[Aggression]*(('F+ , F-'!X$2-[1]!tbl_gk[[#This Row],[Aggression]])/('F+ , F-'!X$2-'F+ , F-'!X$3))</f>
        <v>1.2169151201703659E-2</v>
      </c>
      <c r="Y698" s="1" cm="1">
        <f t="array" ref="Y698">[1]!table_weight[Interceptions]*(('F+ , F-'!Y$2-[1]!tbl_gk[[#This Row],[Interceptions]])/('F+ , F-'!Y$2-'F+ , F-'!Y$3))</f>
        <v>2.2161706253509151E-2</v>
      </c>
      <c r="Z698" s="1" cm="1">
        <f t="array" ref="Z698">[1]!table_weight[Positioning]*(('F+ , F-'!Z$2-[1]!tbl_gk[[#This Row],[Positioning]])/('F+ , F-'!Z$2-'F+ , F-'!Z$3))</f>
        <v>1.0352229320893639E-3</v>
      </c>
      <c r="AA698" s="1" cm="1">
        <f t="array" ref="AA698">[1]!table_weight[Vision]*(('F+ , F-'!AA$2-[1]!tbl_gk[[#This Row],[Vision]])/('F+ , F-'!AA$2-'F+ , F-'!AA$3))</f>
        <v>2.6265084677010397E-2</v>
      </c>
      <c r="AB698" s="1" cm="1">
        <f t="array" ref="AB698">[1]!table_weight[Penalties]*(('F+ , F-'!AB$2-[1]!tbl_gk[[#This Row],[Penalties]])/('F+ , F-'!AB$2-'F+ , F-'!AB$3))</f>
        <v>1.6441775980242841E-3</v>
      </c>
      <c r="AC698" s="1" cm="1">
        <f t="array" ref="AC698">[1]!table_weight[Composure]*(('F+ , F-'!AC$2-[1]!tbl_gk[[#This Row],[Composure]])/('F+ , F-'!AC$2-'F+ , F-'!AC$3))</f>
        <v>9.0734899310948201E-4</v>
      </c>
      <c r="AD698" s="1" cm="1">
        <f t="array" ref="AD698">[1]!table_weight[Marking]*(('F+ , F-'!AD$2-[1]!tbl_gk[[#This Row],[Marking]])/('F+ , F-'!AD$2-'F+ , F-'!AD$3))</f>
        <v>2.366223844775717E-2</v>
      </c>
      <c r="AE698" s="1" cm="1">
        <f t="array" ref="AE698">[1]!table_weight[StandingTackle]*(('F+ , F-'!AE$2-[1]!tbl_gk[[#This Row],[StandingTackle]])/('F+ , F-'!AE$2-'F+ , F-'!AE$3))</f>
        <v>1.7933485981458063E-2</v>
      </c>
      <c r="AF698" s="1" cm="1">
        <f t="array" ref="AF698">[1]!table_weight[SlidingTackle]*(('F+ , F-'!AF$2-[1]!tbl_gk[[#This Row],[SlidingTackle]])/('F+ , F-'!AF$2-'F+ , F-'!AF$3))</f>
        <v>5.230600077925268E-3</v>
      </c>
      <c r="AG698" s="1" cm="1">
        <f t="array" ref="AG698">[1]!table_weight[GKDiving]*(('F+ , F-'!AG$2-[1]!tbl_gk[[#This Row],[GKDiving]])/('F+ , F-'!AG$2-'F+ , F-'!AG$3))</f>
        <v>1.8789296217422154E-2</v>
      </c>
      <c r="AH698" s="1" cm="1">
        <f t="array" ref="AH698">[1]!table_weight[GKHandling]*(('F+ , F-'!AH$2-[1]!tbl_gk[[#This Row],[GKHandling]])/('F+ , F-'!AH$2-'F+ , F-'!AH$3))</f>
        <v>2.3170989801722181E-2</v>
      </c>
      <c r="AI698" s="1" cm="1">
        <f t="array" ref="AI698">[1]!table_weight[GKKicking]*(('F+ , F-'!AI$2-[1]!tbl_gk[[#This Row],[GKKicking]])/('F+ , F-'!AI$2-'F+ , F-'!AI$3))</f>
        <v>1.78886522665044E-2</v>
      </c>
      <c r="AJ698" s="1" cm="1">
        <f t="array" ref="AJ698">[1]!table_weight[GKPositioning]*(('F+ , F-'!AJ$2-[1]!tbl_gk[[#This Row],[GKPositioning]])/('F+ , F-'!AJ$2-'F+ , F-'!AJ$3))</f>
        <v>1.0091034611874277E-2</v>
      </c>
      <c r="AK698" s="1" cm="1">
        <f t="array" ref="AK698">[1]!table_weight[GKReflexes]*(('F+ , F-'!AK$2-[1]!tbl_gk[[#This Row],[GKReflexes]])/('F+ , F-'!AK$2-'F+ , F-'!AK$3))</f>
        <v>2.3685900686204898E-2</v>
      </c>
    </row>
    <row r="699" spans="1:37" x14ac:dyDescent="0.55000000000000004">
      <c r="A699" s="8">
        <f>[1]!tbl_gk[[#This Row],[ID]]</f>
        <v>224041</v>
      </c>
      <c r="B699" s="2" cm="1">
        <f t="array" ref="B699">[1]!table_weight[ValueEUR]*(('F+ , F-'!B$2-[1]!tbl_gk[[#This Row],[ValueEUR]])/('F+ , F-'!B$2-'F+ , F-'!B$3))</f>
        <v>3.2382017160894915E-3</v>
      </c>
      <c r="C699" s="2" cm="1">
        <f t="array" ref="C699">[1]!table_weight[WageEUR]*(('F+ , F-'!C$2-[1]!tbl_gk[[#This Row],[WageEUR]])/('F+ , F-'!C$2-'F+ , F-'!C$3))</f>
        <v>3.2079166953722892E-3</v>
      </c>
      <c r="D699" s="2" cm="1">
        <f t="array" ref="D699">[1]!table_weight[Crossing]*(('F+ , F-'!D$2-[1]!tbl_gk[[#This Row],[Crossing]])/('F+ , F-'!D$2-'F+ , F-'!D$3))</f>
        <v>2.5779386098345909E-2</v>
      </c>
      <c r="E699" s="2" cm="1">
        <f t="array" ref="E699">[1]!table_weight[Finishing]*(('F+ , F-'!E$2-[1]!tbl_gk[[#This Row],[Finishing]])/('F+ , F-'!E$2-'F+ , F-'!E$3))</f>
        <v>1.1979008214176926E-2</v>
      </c>
      <c r="F699" s="2" cm="1">
        <f t="array" ref="F699">[1]!table_weight[HeadingAccuracy]*(('F+ , F-'!F$2-[1]!tbl_gk[[#This Row],[HeadingAccuracy]])/('F+ , F-'!F$2-'F+ , F-'!F$3))</f>
        <v>1.00216539308148E-2</v>
      </c>
      <c r="G699" s="2" cm="1">
        <f t="array" ref="G699">[1]!table_weight[ShortPassing]*(('F+ , F-'!G$2-[1]!tbl_gk[[#This Row],[ShortPassing]])/('F+ , F-'!G$2-'F+ , F-'!G$3))</f>
        <v>1.4063405869893379E-2</v>
      </c>
      <c r="H699" s="2" cm="1">
        <f t="array" ref="H699">[1]!table_weight[Volleys]*(('F+ , F-'!H$2-[1]!tbl_gk[[#This Row],[Volleys]])/('F+ , F-'!H$2-'F+ , F-'!H$3))</f>
        <v>1.2731313077869197E-3</v>
      </c>
      <c r="I699" s="2" cm="1">
        <f t="array" ref="I699">[1]!table_weight[Dribbling]*(('F+ , F-'!I$2-[1]!tbl_gk[[#This Row],[Dribbling]])/('F+ , F-'!I$2-'F+ , F-'!I$3))</f>
        <v>1.0756660437220181E-2</v>
      </c>
      <c r="J699" s="2" cm="1">
        <f t="array" ref="J699">[1]!table_weight[Curve]*(('F+ , F-'!J$2-[1]!tbl_gk[[#This Row],[Curve]])/('F+ , F-'!J$2-'F+ , F-'!J$3))</f>
        <v>8.2817834567149896E-3</v>
      </c>
      <c r="K699" s="2" cm="1">
        <f t="array" ref="K699">[1]!table_weight[FKAccuracy]*(('F+ , F-'!K$2-[1]!tbl_gk[[#This Row],[FKAccuracy]])/('F+ , F-'!K$2-'F+ , F-'!K$3))</f>
        <v>9.8874353513842238E-3</v>
      </c>
      <c r="L699" s="2" cm="1">
        <f t="array" ref="L699">[1]!table_weight[LongPassing]*(('F+ , F-'!L$2-[1]!tbl_gk[[#This Row],[LongPassing]])/('F+ , F-'!L$2-'F+ , F-'!L$3))</f>
        <v>1.0287057901440168E-2</v>
      </c>
      <c r="M699" s="2" cm="1">
        <f t="array" ref="M699">[1]!table_weight[BallControl]*(('F+ , F-'!M$2-[1]!tbl_gk[[#This Row],[BallControl]])/('F+ , F-'!M$2-'F+ , F-'!M$3))</f>
        <v>3.4769003433438969E-3</v>
      </c>
      <c r="N699" s="2" cm="1">
        <f t="array" ref="N699">[1]!table_weight[Acceleration]*(('F+ , F-'!N$2-[1]!tbl_gk[[#This Row],[Acceleration]])/('F+ , F-'!N$2-'F+ , F-'!N$3))</f>
        <v>3.6077954150933221E-3</v>
      </c>
      <c r="O699" s="2" cm="1">
        <f t="array" ref="O699">[1]!table_weight[SprintSpeed]*(('F+ , F-'!O$2-[1]!tbl_gk[[#This Row],[SprintSpeed]])/('F+ , F-'!O$2-'F+ , F-'!O$3))</f>
        <v>6.1843626407058041E-3</v>
      </c>
      <c r="P699" s="2" cm="1">
        <f t="array" ref="P699">[1]!table_weight[Agility]*(('F+ , F-'!P$2-[1]!tbl_gk[[#This Row],[Agility]])/('F+ , F-'!P$2-'F+ , F-'!P$3))</f>
        <v>2.92527673117876E-3</v>
      </c>
      <c r="Q699" s="2" cm="1">
        <f t="array" ref="Q699">[1]!table_weight[Reactions]*(('F+ , F-'!Q$2-[1]!tbl_gk[[#This Row],[Reactions]])/('F+ , F-'!Q$2-'F+ , F-'!Q$3))</f>
        <v>9.2815560012993875E-4</v>
      </c>
      <c r="R699" s="2" cm="1">
        <f t="array" ref="R699">[1]!table_weight[Balance]*(('F+ , F-'!R$2-[1]!tbl_gk[[#This Row],[Balance]])/('F+ , F-'!R$2-'F+ , F-'!R$3))</f>
        <v>1.4280126410162438E-3</v>
      </c>
      <c r="S699" s="2" cm="1">
        <f t="array" ref="S699">[1]!table_weight[ShotPower]*(('F+ , F-'!S$2-[1]!tbl_gk[[#This Row],[ShotPower]])/('F+ , F-'!S$2-'F+ , F-'!S$3))</f>
        <v>2.8567824467413809E-3</v>
      </c>
      <c r="T699" s="2" cm="1">
        <f t="array" ref="T699">[1]!table_weight[Jumping]*(('F+ , F-'!T$2-[1]!tbl_gk[[#This Row],[Jumping]])/('F+ , F-'!T$2-'F+ , F-'!T$3))</f>
        <v>1.7174205324985003E-3</v>
      </c>
      <c r="U699" s="2" cm="1">
        <f t="array" ref="U699">[1]!table_weight[Stamina]*(('F+ , F-'!U$2-[1]!tbl_gk[[#This Row],[Stamina]])/('F+ , F-'!U$2-'F+ , F-'!U$3))</f>
        <v>7.7283923962432506E-3</v>
      </c>
      <c r="V699" s="2" cm="1">
        <f t="array" ref="V699">[1]!table_weight[Strength]*(('F+ , F-'!V$2-[1]!tbl_gk[[#This Row],[Strength]])/('F+ , F-'!V$2-'F+ , F-'!V$3))</f>
        <v>1.3310009126863375E-2</v>
      </c>
      <c r="W699" s="2" cm="1">
        <f t="array" ref="W699">[1]!table_weight[LongShots]*(('F+ , F-'!W$2-[1]!tbl_gk[[#This Row],[LongShots]])/('F+ , F-'!W$2-'F+ , F-'!W$3))</f>
        <v>7.271809864432606E-3</v>
      </c>
      <c r="X699" s="2" cm="1">
        <f t="array" ref="X699">[1]!table_weight[Aggression]*(('F+ , F-'!X$2-[1]!tbl_gk[[#This Row],[Aggression]])/('F+ , F-'!X$2-'F+ , F-'!X$3))</f>
        <v>1.034377852144811E-2</v>
      </c>
      <c r="Y699" s="2" cm="1">
        <f t="array" ref="Y699">[1]!table_weight[Interceptions]*(('F+ , F-'!Y$2-[1]!tbl_gk[[#This Row],[Interceptions]])/('F+ , F-'!Y$2-'F+ , F-'!Y$3))</f>
        <v>1.8698939651398346E-2</v>
      </c>
      <c r="Z699" s="2" cm="1">
        <f t="array" ref="Z699">[1]!table_weight[Positioning]*(('F+ , F-'!Z$2-[1]!tbl_gk[[#This Row],[Positioning]])/('F+ , F-'!Z$2-'F+ , F-'!Z$3))</f>
        <v>1.1831119223878444E-3</v>
      </c>
      <c r="AA699" s="2" cm="1">
        <f t="array" ref="AA699">[1]!table_weight[Vision]*(('F+ , F-'!AA$2-[1]!tbl_gk[[#This Row],[Vision]])/('F+ , F-'!AA$2-'F+ , F-'!AA$3))</f>
        <v>2.8394686137308538E-3</v>
      </c>
      <c r="AB699" s="2" cm="1">
        <f t="array" ref="AB699">[1]!table_weight[Penalties]*(('F+ , F-'!AB$2-[1]!tbl_gk[[#This Row],[Penalties]])/('F+ , F-'!AB$2-'F+ , F-'!AB$3))</f>
        <v>1.8007659406932635E-3</v>
      </c>
      <c r="AC699" s="2" cm="1">
        <f t="array" ref="AC699">[1]!table_weight[Composure]*(('F+ , F-'!AC$2-[1]!tbl_gk[[#This Row],[Composure]])/('F+ , F-'!AC$2-'F+ , F-'!AC$3))</f>
        <v>4.8036123164619632E-4</v>
      </c>
      <c r="AD699" s="2" cm="1">
        <f t="array" ref="AD699">[1]!table_weight[Marking]*(('F+ , F-'!AD$2-[1]!tbl_gk[[#This Row],[Marking]])/('F+ , F-'!AD$2-'F+ , F-'!AD$3))</f>
        <v>1.41973430686543E-2</v>
      </c>
      <c r="AE699" s="2" cm="1">
        <f t="array" ref="AE699">[1]!table_weight[StandingTackle]*(('F+ , F-'!AE$2-[1]!tbl_gk[[#This Row],[StandingTackle]])/('F+ , F-'!AE$2-'F+ , F-'!AE$3))</f>
        <v>2.017517172914032E-2</v>
      </c>
      <c r="AF699" s="2" cm="1">
        <f t="array" ref="AF699">[1]!table_weight[SlidingTackle]*(('F+ , F-'!AF$2-[1]!tbl_gk[[#This Row],[SlidingTackle]])/('F+ , F-'!AF$2-'F+ , F-'!AF$3))</f>
        <v>5.977828660486021E-3</v>
      </c>
      <c r="AG699" s="2" cm="1">
        <f t="array" ref="AG699">[1]!table_weight[GKDiving]*(('F+ , F-'!AG$2-[1]!tbl_gk[[#This Row],[GKDiving]])/('F+ , F-'!AG$2-'F+ , F-'!AG$3))</f>
        <v>2.2205531893317091E-2</v>
      </c>
      <c r="AH699" s="2" cm="1">
        <f t="array" ref="AH699">[1]!table_weight[GKHandling]*(('F+ , F-'!AH$2-[1]!tbl_gk[[#This Row],[GKHandling]])/('F+ , F-'!AH$2-'F+ , F-'!AH$3))</f>
        <v>3.0300525125329006E-2</v>
      </c>
      <c r="AI699" s="2" cm="1">
        <f t="array" ref="AI699">[1]!table_weight[GKKicking]*(('F+ , F-'!AI$2-[1]!tbl_gk[[#This Row],[GKKicking]])/('F+ , F-'!AI$2-'F+ , F-'!AI$3))</f>
        <v>1.3416489199878298E-2</v>
      </c>
      <c r="AJ699" s="2" cm="1">
        <f t="array" ref="AJ699">[1]!table_weight[GKPositioning]*(('F+ , F-'!AJ$2-[1]!tbl_gk[[#This Row],[GKPositioning]])/('F+ , F-'!AJ$2-'F+ , F-'!AJ$3))</f>
        <v>1.0091034611874277E-2</v>
      </c>
      <c r="AK699" s="2" cm="1">
        <f t="array" ref="AK699">[1]!table_weight[GKReflexes]*(('F+ , F-'!AK$2-[1]!tbl_gk[[#This Row],[GKReflexes]])/('F+ , F-'!AK$2-'F+ , F-'!AK$3))</f>
        <v>1.8219923604772998E-2</v>
      </c>
    </row>
    <row r="700" spans="1:37" x14ac:dyDescent="0.55000000000000004">
      <c r="A700" s="7">
        <f>[1]!tbl_gk[[#This Row],[ID]]</f>
        <v>224068</v>
      </c>
      <c r="B700" s="1" cm="1">
        <f t="array" ref="B700">[1]!table_weight[ValueEUR]*(('F+ , F-'!B$2-[1]!tbl_gk[[#This Row],[ValueEUR]])/('F+ , F-'!B$2-'F+ , F-'!B$3))</f>
        <v>1.2068791068449063E-4</v>
      </c>
      <c r="C700" s="1" cm="1">
        <f t="array" ref="C700">[1]!table_weight[WageEUR]*(('F+ , F-'!C$2-[1]!tbl_gk[[#This Row],[WageEUR]])/('F+ , F-'!C$2-'F+ , F-'!C$3))</f>
        <v>7.8241870618836313E-5</v>
      </c>
      <c r="D700" s="1" cm="1">
        <f t="array" ref="D700">[1]!table_weight[Crossing]*(('F+ , F-'!D$2-[1]!tbl_gk[[#This Row],[Crossing]])/('F+ , F-'!D$2-'F+ , F-'!D$3))</f>
        <v>3.1383600467551537E-2</v>
      </c>
      <c r="E700" s="1" cm="1">
        <f t="array" ref="E700">[1]!table_weight[Finishing]*(('F+ , F-'!E$2-[1]!tbl_gk[[#This Row],[Finishing]])/('F+ , F-'!E$2-'F+ , F-'!E$3))</f>
        <v>1.1979008214176926E-2</v>
      </c>
      <c r="F700" s="1" cm="1">
        <f t="array" ref="F700">[1]!table_weight[HeadingAccuracy]*(('F+ , F-'!F$2-[1]!tbl_gk[[#This Row],[HeadingAccuracy]])/('F+ , F-'!F$2-'F+ , F-'!F$3))</f>
        <v>9.6040850170308507E-3</v>
      </c>
      <c r="G700" s="1" cm="1">
        <f t="array" ref="G700">[1]!table_weight[ShortPassing]*(('F+ , F-'!G$2-[1]!tbl_gk[[#This Row],[ShortPassing]])/('F+ , F-'!G$2-'F+ , F-'!G$3))</f>
        <v>4.2190217609680135E-2</v>
      </c>
      <c r="H700" s="1" cm="1">
        <f t="array" ref="H700">[1]!table_weight[Volleys]*(('F+ , F-'!H$2-[1]!tbl_gk[[#This Row],[Volleys]])/('F+ , F-'!H$2-'F+ , F-'!H$3))</f>
        <v>1.5046097273845413E-3</v>
      </c>
      <c r="I700" s="1" cm="1">
        <f t="array" ref="I700">[1]!table_weight[Dribbling]*(('F+ , F-'!I$2-[1]!tbl_gk[[#This Row],[Dribbling]])/('F+ , F-'!I$2-'F+ , F-'!I$3))</f>
        <v>1.7601807988178481E-2</v>
      </c>
      <c r="J700" s="1" cm="1">
        <f t="array" ref="J700">[1]!table_weight[Curve]*(('F+ , F-'!J$2-[1]!tbl_gk[[#This Row],[Curve]])/('F+ , F-'!J$2-'F+ , F-'!J$3))</f>
        <v>8.9578474123651938E-3</v>
      </c>
      <c r="K700" s="1" cm="1">
        <f t="array" ref="K700">[1]!table_weight[FKAccuracy]*(('F+ , F-'!K$2-[1]!tbl_gk[[#This Row],[FKAccuracy]])/('F+ , F-'!K$2-'F+ , F-'!K$3))</f>
        <v>8.5184058411925615E-3</v>
      </c>
      <c r="L700" s="1" cm="1">
        <f t="array" ref="L700">[1]!table_weight[LongPassing]*(('F+ , F-'!L$2-[1]!tbl_gk[[#This Row],[LongPassing]])/('F+ , F-'!L$2-'F+ , F-'!L$3))</f>
        <v>2.7071205003789917E-2</v>
      </c>
      <c r="M700" s="1" cm="1">
        <f t="array" ref="M700">[1]!table_weight[BallControl]*(('F+ , F-'!M$2-[1]!tbl_gk[[#This Row],[BallControl]])/('F+ , F-'!M$2-'F+ , F-'!M$3))</f>
        <v>7.823025772523768E-3</v>
      </c>
      <c r="N700" s="1" cm="1">
        <f t="array" ref="N700">[1]!table_weight[Acceleration]*(('F+ , F-'!N$2-[1]!tbl_gk[[#This Row],[Acceleration]])/('F+ , F-'!N$2-'F+ , F-'!N$3))</f>
        <v>2.480359347876659E-3</v>
      </c>
      <c r="O700" s="1" cm="1">
        <f t="array" ref="O700">[1]!table_weight[SprintSpeed]*(('F+ , F-'!O$2-[1]!tbl_gk[[#This Row],[SprintSpeed]])/('F+ , F-'!O$2-'F+ , F-'!O$3))</f>
        <v>3.6543961058716113E-3</v>
      </c>
      <c r="P700" s="1" cm="1">
        <f t="array" ref="P700">[1]!table_weight[Agility]*(('F+ , F-'!P$2-[1]!tbl_gk[[#This Row],[Agility]])/('F+ , F-'!P$2-'F+ , F-'!P$3))</f>
        <v>1.7551660387072558E-3</v>
      </c>
      <c r="Q700" s="1" cm="1">
        <f t="array" ref="Q700">[1]!table_weight[Reactions]*(('F+ , F-'!Q$2-[1]!tbl_gk[[#This Row],[Reactions]])/('F+ , F-'!Q$2-'F+ , F-'!Q$3))</f>
        <v>1.5469260002165645E-3</v>
      </c>
      <c r="R700" s="1" cm="1">
        <f t="array" ref="R700">[1]!table_weight[Balance]*(('F+ , F-'!R$2-[1]!tbl_gk[[#This Row],[Balance]])/('F+ , F-'!R$2-'F+ , F-'!R$3))</f>
        <v>4.9670004904912813E-4</v>
      </c>
      <c r="S700" s="1" cm="1">
        <f t="array" ref="S700">[1]!table_weight[ShotPower]*(('F+ , F-'!S$2-[1]!tbl_gk[[#This Row],[ShotPower]])/('F+ , F-'!S$2-'F+ , F-'!S$3))</f>
        <v>5.9732723886410689E-3</v>
      </c>
      <c r="T700" s="1" cm="1">
        <f t="array" ref="T700">[1]!table_weight[Jumping]*(('F+ , F-'!T$2-[1]!tbl_gk[[#This Row],[Jumping]])/('F+ , F-'!T$2-'F+ , F-'!T$3))</f>
        <v>1.2021943727489502E-3</v>
      </c>
      <c r="U700" s="1" cm="1">
        <f t="array" ref="U700">[1]!table_weight[Stamina]*(('F+ , F-'!U$2-[1]!tbl_gk[[#This Row],[Stamina]])/('F+ , F-'!U$2-'F+ , F-'!U$3))</f>
        <v>1.975033612373275E-2</v>
      </c>
      <c r="V700" s="1" cm="1">
        <f t="array" ref="V700">[1]!table_weight[Strength]*(('F+ , F-'!V$2-[1]!tbl_gk[[#This Row],[Strength]])/('F+ , F-'!V$2-'F+ , F-'!V$3))</f>
        <v>2.4845350370144969E-2</v>
      </c>
      <c r="W700" s="1" cm="1">
        <f t="array" ref="W700">[1]!table_weight[LongShots]*(('F+ , F-'!W$2-[1]!tbl_gk[[#This Row],[LongShots]])/('F+ , F-'!W$2-'F+ , F-'!W$3))</f>
        <v>7.0121023692742987E-3</v>
      </c>
      <c r="X700" s="1" cm="1">
        <f t="array" ref="X700">[1]!table_weight[Aggression]*(('F+ , F-'!X$2-[1]!tbl_gk[[#This Row],[Aggression]])/('F+ , F-'!X$2-'F+ , F-'!X$3))</f>
        <v>1.5211439002129575E-2</v>
      </c>
      <c r="Y700" s="1" cm="1">
        <f t="array" ref="Y700">[1]!table_weight[Interceptions]*(('F+ , F-'!Y$2-[1]!tbl_gk[[#This Row],[Interceptions]])/('F+ , F-'!Y$2-'F+ , F-'!Y$3))</f>
        <v>2.2854259573931314E-2</v>
      </c>
      <c r="Z700" s="1" cm="1">
        <f t="array" ref="Z700">[1]!table_weight[Positioning]*(('F+ , F-'!Z$2-[1]!tbl_gk[[#This Row],[Positioning]])/('F+ , F-'!Z$2-'F+ , F-'!Z$3))</f>
        <v>1.4788899029848058E-3</v>
      </c>
      <c r="AA700" s="1" cm="1">
        <f t="array" ref="AA700">[1]!table_weight[Vision]*(('F+ , F-'!AA$2-[1]!tbl_gk[[#This Row],[Vision]])/('F+ , F-'!AA$2-'F+ , F-'!AA$3))</f>
        <v>2.2715748909846831E-2</v>
      </c>
      <c r="AB700" s="1" cm="1">
        <f t="array" ref="AB700">[1]!table_weight[Penalties]*(('F+ , F-'!AB$2-[1]!tbl_gk[[#This Row],[Penalties]])/('F+ , F-'!AB$2-'F+ , F-'!AB$3))</f>
        <v>1.8790601120277533E-3</v>
      </c>
      <c r="AC700" s="1" cm="1">
        <f t="array" ref="AC700">[1]!table_weight[Composure]*(('F+ , F-'!AC$2-[1]!tbl_gk[[#This Row],[Composure]])/('F+ , F-'!AC$2-'F+ , F-'!AC$3))</f>
        <v>1.1208428738411248E-3</v>
      </c>
      <c r="AD700" s="1" cm="1">
        <f t="array" ref="AD700">[1]!table_weight[Marking]*(('F+ , F-'!AD$2-[1]!tbl_gk[[#This Row],[Marking]])/('F+ , F-'!AD$2-'F+ , F-'!AD$3))</f>
        <v>2.9972168700492414E-2</v>
      </c>
      <c r="AE700" s="1" cm="1">
        <f t="array" ref="AE700">[1]!table_weight[StandingTackle]*(('F+ , F-'!AE$2-[1]!tbl_gk[[#This Row],[StandingTackle]])/('F+ , F-'!AE$2-'F+ , F-'!AE$3))</f>
        <v>1.5691800233775807E-2</v>
      </c>
      <c r="AF700" s="1" cm="1">
        <f t="array" ref="AF700">[1]!table_weight[SlidingTackle]*(('F+ , F-'!AF$2-[1]!tbl_gk[[#This Row],[SlidingTackle]])/('F+ , F-'!AF$2-'F+ , F-'!AF$3))</f>
        <v>7.4722858256075263E-3</v>
      </c>
      <c r="AG700" s="1" cm="1">
        <f t="array" ref="AG700">[1]!table_weight[GKDiving]*(('F+ , F-'!AG$2-[1]!tbl_gk[[#This Row],[GKDiving]])/('F+ , F-'!AG$2-'F+ , F-'!AG$3))</f>
        <v>4.6119181624581652E-2</v>
      </c>
      <c r="AH700" s="1" cm="1">
        <f t="array" ref="AH700">[1]!table_weight[GKHandling]*(('F+ , F-'!AH$2-[1]!tbl_gk[[#This Row],[GKHandling]])/('F+ , F-'!AH$2-'F+ , F-'!AH$3))</f>
        <v>5.168913109614949E-2</v>
      </c>
      <c r="AI700" s="1" cm="1">
        <f t="array" ref="AI700">[1]!table_weight[GKKicking]*(('F+ , F-'!AI$2-[1]!tbl_gk[[#This Row],[GKKicking]])/('F+ , F-'!AI$2-'F+ , F-'!AI$3))</f>
        <v>2.7727411013081817E-2</v>
      </c>
      <c r="AJ700" s="1" cm="1">
        <f t="array" ref="AJ700">[1]!table_weight[GKPositioning]*(('F+ , F-'!AJ$2-[1]!tbl_gk[[#This Row],[GKPositioning]])/('F+ , F-'!AJ$2-'F+ , F-'!AJ$3))</f>
        <v>2.0812758886990693E-2</v>
      </c>
      <c r="AK700" s="1" cm="1">
        <f t="array" ref="AK700">[1]!table_weight[GKReflexes]*(('F+ , F-'!AK$2-[1]!tbl_gk[[#This Row],[GKReflexes]])/('F+ , F-'!AK$2-'F+ , F-'!AK$3))</f>
        <v>4.3727816651455198E-2</v>
      </c>
    </row>
    <row r="701" spans="1:37" x14ac:dyDescent="0.55000000000000004">
      <c r="A701" s="8">
        <f>[1]!tbl_gk[[#This Row],[ID]]</f>
        <v>224130</v>
      </c>
      <c r="B701" s="2" cm="1">
        <f t="array" ref="B701">[1]!table_weight[ValueEUR]*(('F+ , F-'!B$2-[1]!tbl_gk[[#This Row],[ValueEUR]])/('F+ , F-'!B$2-'F+ , F-'!B$3))</f>
        <v>2.5958704062827779E-4</v>
      </c>
      <c r="C701" s="2" cm="1">
        <f t="array" ref="C701">[1]!table_weight[WageEUR]*(('F+ , F-'!C$2-[1]!tbl_gk[[#This Row],[WageEUR]])/('F+ , F-'!C$2-'F+ , F-'!C$3))</f>
        <v>5.4769309433185431E-4</v>
      </c>
      <c r="D701" s="2" cm="1">
        <f t="array" ref="D701">[1]!table_weight[Crossing]*(('F+ , F-'!D$2-[1]!tbl_gk[[#This Row],[Crossing]])/('F+ , F-'!D$2-'F+ , F-'!D$3))</f>
        <v>3.3625286215233793E-2</v>
      </c>
      <c r="E701" s="2" cm="1">
        <f t="array" ref="E701">[1]!table_weight[Finishing]*(('F+ , F-'!E$2-[1]!tbl_gk[[#This Row],[Finishing]])/('F+ , F-'!E$2-'F+ , F-'!E$3))</f>
        <v>8.9842561606326941E-3</v>
      </c>
      <c r="F701" s="2" cm="1">
        <f t="array" ref="F701">[1]!table_weight[HeadingAccuracy]*(('F+ , F-'!F$2-[1]!tbl_gk[[#This Row],[HeadingAccuracy]])/('F+ , F-'!F$2-'F+ , F-'!F$3))</f>
        <v>7.5162404481111007E-3</v>
      </c>
      <c r="G701" s="2" cm="1">
        <f t="array" ref="G701">[1]!table_weight[ShortPassing]*(('F+ , F-'!G$2-[1]!tbl_gk[[#This Row],[ShortPassing]])/('F+ , F-'!G$2-'F+ , F-'!G$3))</f>
        <v>3.0939492913765434E-2</v>
      </c>
      <c r="H701" s="2" cm="1">
        <f t="array" ref="H701">[1]!table_weight[Volleys]*(('F+ , F-'!H$2-[1]!tbl_gk[[#This Row],[Volleys]])/('F+ , F-'!H$2-'F+ , F-'!H$3))</f>
        <v>1.5046097273845413E-3</v>
      </c>
      <c r="I701" s="2" cm="1">
        <f t="array" ref="I701">[1]!table_weight[Dribbling]*(('F+ , F-'!I$2-[1]!tbl_gk[[#This Row],[Dribbling]])/('F+ , F-'!I$2-'F+ , F-'!I$3))</f>
        <v>1.7601807988178481E-2</v>
      </c>
      <c r="J701" s="2" cm="1">
        <f t="array" ref="J701">[1]!table_weight[Curve]*(('F+ , F-'!J$2-[1]!tbl_gk[[#This Row],[Curve]])/('F+ , F-'!J$2-'F+ , F-'!J$3))</f>
        <v>9.6339113680153961E-3</v>
      </c>
      <c r="K701" s="2" cm="1">
        <f t="array" ref="K701">[1]!table_weight[FKAccuracy]*(('F+ , F-'!K$2-[1]!tbl_gk[[#This Row],[FKAccuracy]])/('F+ , F-'!K$2-'F+ , F-'!K$3))</f>
        <v>8.9747490112564478E-3</v>
      </c>
      <c r="L701" s="2" cm="1">
        <f t="array" ref="L701">[1]!table_weight[LongPassing]*(('F+ , F-'!L$2-[1]!tbl_gk[[#This Row],[LongPassing]])/('F+ , F-'!L$2-'F+ , F-'!L$3))</f>
        <v>1.9491267602728742E-2</v>
      </c>
      <c r="M701" s="2" cm="1">
        <f t="array" ref="M701">[1]!table_weight[BallControl]*(('F+ , F-'!M$2-[1]!tbl_gk[[#This Row],[BallControl]])/('F+ , F-'!M$2-'F+ , F-'!M$3))</f>
        <v>1.1299926115867666E-2</v>
      </c>
      <c r="N701" s="2" cm="1">
        <f t="array" ref="N701">[1]!table_weight[Acceleration]*(('F+ , F-'!N$2-[1]!tbl_gk[[#This Row],[Acceleration]])/('F+ , F-'!N$2-'F+ , F-'!N$3))</f>
        <v>5.637180336083316E-3</v>
      </c>
      <c r="O701" s="2" cm="1">
        <f t="array" ref="O701">[1]!table_weight[SprintSpeed]*(('F+ , F-'!O$2-[1]!tbl_gk[[#This Row],[SprintSpeed]])/('F+ , F-'!O$2-'F+ , F-'!O$3))</f>
        <v>5.6221478551870948E-3</v>
      </c>
      <c r="P701" s="2" cm="1">
        <f t="array" ref="P701">[1]!table_weight[Agility]*(('F+ , F-'!P$2-[1]!tbl_gk[[#This Row],[Agility]])/('F+ , F-'!P$2-'F+ , F-'!P$3))</f>
        <v>3.9783763544031132E-3</v>
      </c>
      <c r="Q701" s="2" cm="1">
        <f t="array" ref="Q701">[1]!table_weight[Reactions]*(('F+ , F-'!Q$2-[1]!tbl_gk[[#This Row],[Reactions]])/('F+ , F-'!Q$2-'F+ , F-'!Q$3))</f>
        <v>1.4437976002021271E-3</v>
      </c>
      <c r="R701" s="2" cm="1">
        <f t="array" ref="R701">[1]!table_weight[Balance]*(('F+ , F-'!R$2-[1]!tbl_gk[[#This Row],[Balance]])/('F+ , F-'!R$2-'F+ , F-'!R$3))</f>
        <v>4.3461254291798717E-4</v>
      </c>
      <c r="S701" s="2" cm="1">
        <f t="array" ref="S701">[1]!table_weight[ShotPower]*(('F+ , F-'!S$2-[1]!tbl_gk[[#This Row],[ShotPower]])/('F+ , F-'!S$2-'F+ , F-'!S$3))</f>
        <v>5.7135648934827617E-3</v>
      </c>
      <c r="T701" s="2" cm="1">
        <f t="array" ref="T701">[1]!table_weight[Jumping]*(('F+ , F-'!T$2-[1]!tbl_gk[[#This Row],[Jumping]])/('F+ , F-'!T$2-'F+ , F-'!T$3))</f>
        <v>2.2326466922480506E-3</v>
      </c>
      <c r="U701" s="2" cm="1">
        <f t="array" ref="U701">[1]!table_weight[Stamina]*(('F+ , F-'!U$2-[1]!tbl_gk[[#This Row],[Stamina]])/('F+ , F-'!U$2-'F+ , F-'!U$3))</f>
        <v>1.1163233461240251E-2</v>
      </c>
      <c r="V701" s="2" cm="1">
        <f t="array" ref="V701">[1]!table_weight[Strength]*(('F+ , F-'!V$2-[1]!tbl_gk[[#This Row],[Strength]])/('F+ , F-'!V$2-'F+ , F-'!V$3))</f>
        <v>2.9282020079099427E-2</v>
      </c>
      <c r="W701" s="2" cm="1">
        <f t="array" ref="W701">[1]!table_weight[LongShots]*(('F+ , F-'!W$2-[1]!tbl_gk[[#This Row],[LongShots]])/('F+ , F-'!W$2-'F+ , F-'!W$3))</f>
        <v>8.570347340224143E-3</v>
      </c>
      <c r="X701" s="2" cm="1">
        <f t="array" ref="X701">[1]!table_weight[Aggression]*(('F+ , F-'!X$2-[1]!tbl_gk[[#This Row],[Aggression]])/('F+ , F-'!X$2-'F+ , F-'!X$3))</f>
        <v>1.2169151201703659E-2</v>
      </c>
      <c r="Y701" s="2" cm="1">
        <f t="array" ref="Y701">[1]!table_weight[Interceptions]*(('F+ , F-'!Y$2-[1]!tbl_gk[[#This Row],[Interceptions]])/('F+ , F-'!Y$2-'F+ , F-'!Y$3))</f>
        <v>1.5236173049287543E-2</v>
      </c>
      <c r="Z701" s="2" cm="1">
        <f t="array" ref="Z701">[1]!table_weight[Positioning]*(('F+ , F-'!Z$2-[1]!tbl_gk[[#This Row],[Positioning]])/('F+ , F-'!Z$2-'F+ , F-'!Z$3))</f>
        <v>1.1831119223878444E-3</v>
      </c>
      <c r="AA701" s="2" cm="1">
        <f t="array" ref="AA701">[1]!table_weight[Vision]*(('F+ , F-'!AA$2-[1]!tbl_gk[[#This Row],[Vision]])/('F+ , F-'!AA$2-'F+ , F-'!AA$3))</f>
        <v>2.4135483216712255E-2</v>
      </c>
      <c r="AB701" s="2" cm="1">
        <f t="array" ref="AB701">[1]!table_weight[Penalties]*(('F+ , F-'!AB$2-[1]!tbl_gk[[#This Row],[Penalties]])/('F+ , F-'!AB$2-'F+ , F-'!AB$3))</f>
        <v>1.9182071976949979E-3</v>
      </c>
      <c r="AC701" s="2" cm="1">
        <f t="array" ref="AC701">[1]!table_weight[Composure]*(('F+ , F-'!AC$2-[1]!tbl_gk[[#This Row],[Composure]])/('F+ , F-'!AC$2-'F+ , F-'!AC$3))</f>
        <v>1.6545775756702319E-3</v>
      </c>
      <c r="AD701" s="2" cm="1">
        <f t="array" ref="AD701">[1]!table_weight[Marking]*(('F+ , F-'!AD$2-[1]!tbl_gk[[#This Row],[Marking]])/('F+ , F-'!AD$2-'F+ , F-'!AD$3))</f>
        <v>9.4648953791028664E-3</v>
      </c>
      <c r="AE701" s="2" cm="1">
        <f t="array" ref="AE701">[1]!table_weight[StandingTackle]*(('F+ , F-'!AE$2-[1]!tbl_gk[[#This Row],[StandingTackle]])/('F+ , F-'!AE$2-'F+ , F-'!AE$3))</f>
        <v>1.120842873841129E-2</v>
      </c>
      <c r="AF701" s="2" cm="1">
        <f t="array" ref="AF701">[1]!table_weight[SlidingTackle]*(('F+ , F-'!AF$2-[1]!tbl_gk[[#This Row],[SlidingTackle]])/('F+ , F-'!AF$2-'F+ , F-'!AF$3))</f>
        <v>9.7139715732897855E-3</v>
      </c>
      <c r="AG701" s="2" cm="1">
        <f t="array" ref="AG701">[1]!table_weight[GKDiving]*(('F+ , F-'!AG$2-[1]!tbl_gk[[#This Row],[GKDiving]])/('F+ , F-'!AG$2-'F+ , F-'!AG$3))</f>
        <v>4.0994828110739248E-2</v>
      </c>
      <c r="AH701" s="2" cm="1">
        <f t="array" ref="AH701">[1]!table_weight[GKHandling]*(('F+ , F-'!AH$2-[1]!tbl_gk[[#This Row],[GKHandling]])/('F+ , F-'!AH$2-'F+ , F-'!AH$3))</f>
        <v>4.4559595772542655E-2</v>
      </c>
      <c r="AI701" s="2" cm="1">
        <f t="array" ref="AI701">[1]!table_weight[GKKicking]*(('F+ , F-'!AI$2-[1]!tbl_gk[[#This Row],[GKKicking]])/('F+ , F-'!AI$2-'F+ , F-'!AI$3))</f>
        <v>2.5938545786431375E-2</v>
      </c>
      <c r="AJ701" s="2" cm="1">
        <f t="array" ref="AJ701">[1]!table_weight[GKPositioning]*(('F+ , F-'!AJ$2-[1]!tbl_gk[[#This Row],[GKPositioning]])/('F+ , F-'!AJ$2-'F+ , F-'!AJ$3))</f>
        <v>1.7028620907537841E-2</v>
      </c>
      <c r="AK701" s="2" cm="1">
        <f t="array" ref="AK701">[1]!table_weight[GKReflexes]*(('F+ , F-'!AK$2-[1]!tbl_gk[[#This Row],[GKReflexes]])/('F+ , F-'!AK$2-'F+ , F-'!AK$3))</f>
        <v>4.3727816651455198E-2</v>
      </c>
    </row>
    <row r="702" spans="1:37" x14ac:dyDescent="0.55000000000000004">
      <c r="A702" s="7">
        <f>[1]!tbl_gk[[#This Row],[ID]]</f>
        <v>224204</v>
      </c>
      <c r="B702" s="1" cm="1">
        <f t="array" ref="B702">[1]!table_weight[ValueEUR]*(('F+ , F-'!B$2-[1]!tbl_gk[[#This Row],[ValueEUR]])/('F+ , F-'!B$2-'F+ , F-'!B$3))</f>
        <v>1.5155438400533223E-4</v>
      </c>
      <c r="C702" s="1" cm="1">
        <f t="array" ref="C702">[1]!table_weight[WageEUR]*(('F+ , F-'!C$2-[1]!tbl_gk[[#This Row],[WageEUR]])/('F+ , F-'!C$2-'F+ , F-'!C$3))</f>
        <v>3.9120935309418161E-4</v>
      </c>
      <c r="D702" s="1" cm="1">
        <f t="array" ref="D702">[1]!table_weight[Crossing]*(('F+ , F-'!D$2-[1]!tbl_gk[[#This Row],[Crossing]])/('F+ , F-'!D$2-'F+ , F-'!D$3))</f>
        <v>3.5866971962916043E-2</v>
      </c>
      <c r="E702" s="1" cm="1">
        <f t="array" ref="E702">[1]!table_weight[Finishing]*(('F+ , F-'!E$2-[1]!tbl_gk[[#This Row],[Finishing]])/('F+ , F-'!E$2-'F+ , F-'!E$3))</f>
        <v>1.3975509583206414E-2</v>
      </c>
      <c r="F702" s="1" cm="1">
        <f t="array" ref="F702">[1]!table_weight[HeadingAccuracy]*(('F+ , F-'!F$2-[1]!tbl_gk[[#This Row],[HeadingAccuracy]])/('F+ , F-'!F$2-'F+ , F-'!F$3))</f>
        <v>1.210949849973455E-2</v>
      </c>
      <c r="G702" s="1" cm="1">
        <f t="array" ref="G702">[1]!table_weight[ShortPassing]*(('F+ , F-'!G$2-[1]!tbl_gk[[#This Row],[ShortPassing]])/('F+ , F-'!G$2-'F+ , F-'!G$3))</f>
        <v>4.9221920544626818E-2</v>
      </c>
      <c r="H702" s="1" cm="1">
        <f t="array" ref="H702">[1]!table_weight[Volleys]*(('F+ , F-'!H$2-[1]!tbl_gk[[#This Row],[Volleys]])/('F+ , F-'!H$2-'F+ , F-'!H$3))</f>
        <v>1.9675665665797848E-3</v>
      </c>
      <c r="I702" s="1" cm="1">
        <f t="array" ref="I702">[1]!table_weight[Dribbling]*(('F+ , F-'!I$2-[1]!tbl_gk[[#This Row],[Dribbling]])/('F+ , F-'!I$2-'F+ , F-'!I$3))</f>
        <v>1.0756660437220181E-2</v>
      </c>
      <c r="J702" s="1" cm="1">
        <f t="array" ref="J702">[1]!table_weight[Curve]*(('F+ , F-'!J$2-[1]!tbl_gk[[#This Row],[Curve]])/('F+ , F-'!J$2-'F+ , F-'!J$3))</f>
        <v>9.295879390190295E-3</v>
      </c>
      <c r="K702" s="1" cm="1">
        <f t="array" ref="K702">[1]!table_weight[FKAccuracy]*(('F+ , F-'!K$2-[1]!tbl_gk[[#This Row],[FKAccuracy]])/('F+ , F-'!K$2-'F+ , F-'!K$3))</f>
        <v>9.1268634012777444E-3</v>
      </c>
      <c r="L702" s="1" cm="1">
        <f t="array" ref="L702">[1]!table_weight[LongPassing]*(('F+ , F-'!L$2-[1]!tbl_gk[[#This Row],[LongPassing]])/('F+ , F-'!L$2-'F+ , F-'!L$3))</f>
        <v>2.4905508603486726E-2</v>
      </c>
      <c r="M702" s="1" cm="1">
        <f t="array" ref="M702">[1]!table_weight[BallControl]*(('F+ , F-'!M$2-[1]!tbl_gk[[#This Row],[BallControl]])/('F+ , F-'!M$2-'F+ , F-'!M$3))</f>
        <v>1.0430701030031691E-2</v>
      </c>
      <c r="N702" s="1" cm="1">
        <f t="array" ref="N702">[1]!table_weight[Acceleration]*(('F+ , F-'!N$2-[1]!tbl_gk[[#This Row],[Acceleration]])/('F+ , F-'!N$2-'F+ , F-'!N$3))</f>
        <v>6.5391291898566463E-3</v>
      </c>
      <c r="O702" s="1" cm="1">
        <f t="array" ref="O702">[1]!table_weight[SprintSpeed]*(('F+ , F-'!O$2-[1]!tbl_gk[[#This Row],[SprintSpeed]])/('F+ , F-'!O$2-'F+ , F-'!O$3))</f>
        <v>7.589899604502578E-3</v>
      </c>
      <c r="P702" s="1" cm="1">
        <f t="array" ref="P702">[1]!table_weight[Agility]*(('F+ , F-'!P$2-[1]!tbl_gk[[#This Row],[Agility]])/('F+ , F-'!P$2-'F+ , F-'!P$3))</f>
        <v>4.3294095621445646E-3</v>
      </c>
      <c r="Q702" s="1" cm="1">
        <f t="array" ref="Q702">[1]!table_weight[Reactions]*(('F+ , F-'!Q$2-[1]!tbl_gk[[#This Row],[Reactions]])/('F+ , F-'!Q$2-'F+ , F-'!Q$3))</f>
        <v>1.2891050001804705E-3</v>
      </c>
      <c r="R702" s="1" cm="1">
        <f t="array" ref="R702">[1]!table_weight[Balance]*(('F+ , F-'!R$2-[1]!tbl_gk[[#This Row],[Balance]])/('F+ , F-'!R$2-'F+ , F-'!R$3))</f>
        <v>2.4214127391145E-3</v>
      </c>
      <c r="S702" s="1" cm="1">
        <f t="array" ref="S702">[1]!table_weight[ShotPower]*(('F+ , F-'!S$2-[1]!tbl_gk[[#This Row],[ShotPower]])/('F+ , F-'!S$2-'F+ , F-'!S$3))</f>
        <v>6.7523948741159906E-3</v>
      </c>
      <c r="T702" s="1" cm="1">
        <f t="array" ref="T702">[1]!table_weight[Jumping]*(('F+ , F-'!T$2-[1]!tbl_gk[[#This Row],[Jumping]])/('F+ , F-'!T$2-'F+ , F-'!T$3))</f>
        <v>2.0609046389982004E-3</v>
      </c>
      <c r="U702" s="1" cm="1">
        <f t="array" ref="U702">[1]!table_weight[Stamina]*(('F+ , F-'!U$2-[1]!tbl_gk[[#This Row],[Stamina]])/('F+ , F-'!U$2-'F+ , F-'!U$3))</f>
        <v>1.4598074526237249E-2</v>
      </c>
      <c r="V702" s="1" cm="1">
        <f t="array" ref="V702">[1]!table_weight[Strength]*(('F+ , F-'!V$2-[1]!tbl_gk[[#This Row],[Strength]])/('F+ , F-'!V$2-'F+ , F-'!V$3))</f>
        <v>1.1535341243281592E-2</v>
      </c>
      <c r="W702" s="1" cm="1">
        <f t="array" ref="W702">[1]!table_weight[LongShots]*(('F+ , F-'!W$2-[1]!tbl_gk[[#This Row],[LongShots]])/('F+ , F-'!W$2-'F+ , F-'!W$3))</f>
        <v>8.8300548353824494E-3</v>
      </c>
      <c r="X702" s="1" cm="1">
        <f t="array" ref="X702">[1]!table_weight[Aggression]*(('F+ , F-'!X$2-[1]!tbl_gk[[#This Row],[Aggression]])/('F+ , F-'!X$2-'F+ , F-'!X$3))</f>
        <v>1.034377852144811E-2</v>
      </c>
      <c r="Y702" s="1" cm="1">
        <f t="array" ref="Y702">[1]!table_weight[Interceptions]*(('F+ , F-'!Y$2-[1]!tbl_gk[[#This Row],[Interceptions]])/('F+ , F-'!Y$2-'F+ , F-'!Y$3))</f>
        <v>2.1469152933086991E-2</v>
      </c>
      <c r="Z702" s="1" cm="1">
        <f t="array" ref="Z702">[1]!table_weight[Positioning]*(('F+ , F-'!Z$2-[1]!tbl_gk[[#This Row],[Positioning]])/('F+ , F-'!Z$2-'F+ , F-'!Z$3))</f>
        <v>1.3310009126863251E-3</v>
      </c>
      <c r="AA702" s="1" cm="1">
        <f t="array" ref="AA702">[1]!table_weight[Vision]*(('F+ , F-'!AA$2-[1]!tbl_gk[[#This Row],[Vision]])/('F+ , F-'!AA$2-'F+ , F-'!AA$3))</f>
        <v>1.9876280296115975E-2</v>
      </c>
      <c r="AB702" s="1" cm="1">
        <f t="array" ref="AB702">[1]!table_weight[Penalties]*(('F+ , F-'!AB$2-[1]!tbl_gk[[#This Row],[Penalties]])/('F+ , F-'!AB$2-'F+ , F-'!AB$3))</f>
        <v>1.9965013690294879E-3</v>
      </c>
      <c r="AC702" s="1" cm="1">
        <f t="array" ref="AC702">[1]!table_weight[Composure]*(('F+ , F-'!AC$2-[1]!tbl_gk[[#This Row],[Composure]])/('F+ , F-'!AC$2-'F+ , F-'!AC$3))</f>
        <v>1.5478306353044107E-3</v>
      </c>
      <c r="AD702" s="1" cm="1">
        <f t="array" ref="AD702">[1]!table_weight[Marking]*(('F+ , F-'!AD$2-[1]!tbl_gk[[#This Row],[Marking]])/('F+ , F-'!AD$2-'F+ , F-'!AD$3))</f>
        <v>2.6817203574124791E-2</v>
      </c>
      <c r="AE702" s="1" cm="1">
        <f t="array" ref="AE702">[1]!table_weight[StandingTackle]*(('F+ , F-'!AE$2-[1]!tbl_gk[[#This Row],[StandingTackle]])/('F+ , F-'!AE$2-'F+ , F-'!AE$3))</f>
        <v>2.6900228972187096E-2</v>
      </c>
      <c r="AF702" s="1" cm="1">
        <f t="array" ref="AF702">[1]!table_weight[SlidingTackle]*(('F+ , F-'!AF$2-[1]!tbl_gk[[#This Row],[SlidingTackle]])/('F+ , F-'!AF$2-'F+ , F-'!AF$3))</f>
        <v>1.0461200155850536E-2</v>
      </c>
      <c r="AG702" s="1" cm="1">
        <f t="array" ref="AG702">[1]!table_weight[GKDiving]*(('F+ , F-'!AG$2-[1]!tbl_gk[[#This Row],[GKDiving]])/('F+ , F-'!AG$2-'F+ , F-'!AG$3))</f>
        <v>4.6119181624581652E-2</v>
      </c>
      <c r="AH702" s="1" cm="1">
        <f t="array" ref="AH702">[1]!table_weight[GKHandling]*(('F+ , F-'!AH$2-[1]!tbl_gk[[#This Row],[GKHandling]])/('F+ , F-'!AH$2-'F+ , F-'!AH$3))</f>
        <v>5.168913109614949E-2</v>
      </c>
      <c r="AI702" s="1" cm="1">
        <f t="array" ref="AI702">[1]!table_weight[GKKicking]*(('F+ , F-'!AI$2-[1]!tbl_gk[[#This Row],[GKKicking]])/('F+ , F-'!AI$2-'F+ , F-'!AI$3))</f>
        <v>3.0410708853057477E-2</v>
      </c>
      <c r="AJ702" s="1" cm="1">
        <f t="array" ref="AJ702">[1]!table_weight[GKPositioning]*(('F+ , F-'!AJ$2-[1]!tbl_gk[[#This Row],[GKPositioning]])/('F+ , F-'!AJ$2-'F+ , F-'!AJ$3))</f>
        <v>2.0812758886990693E-2</v>
      </c>
      <c r="AK702" s="1" cm="1">
        <f t="array" ref="AK702">[1]!table_weight[GKReflexes]*(('F+ , F-'!AK$2-[1]!tbl_gk[[#This Row],[GKReflexes]])/('F+ , F-'!AK$2-'F+ , F-'!AK$3))</f>
        <v>4.9193793732887098E-2</v>
      </c>
    </row>
    <row r="703" spans="1:37" x14ac:dyDescent="0.55000000000000004">
      <c r="A703" s="8">
        <f>[1]!tbl_gk[[#This Row],[ID]]</f>
        <v>224241</v>
      </c>
      <c r="B703" s="2" cm="1">
        <f t="array" ref="B703">[1]!table_weight[ValueEUR]*(('F+ , F-'!B$2-[1]!tbl_gk[[#This Row],[ValueEUR]])/('F+ , F-'!B$2-'F+ , F-'!B$3))</f>
        <v>3.9848617057206497E-4</v>
      </c>
      <c r="C703" s="2" cm="1">
        <f t="array" ref="C703">[1]!table_weight[WageEUR]*(('F+ , F-'!C$2-[1]!tbl_gk[[#This Row],[WageEUR]])/('F+ , F-'!C$2-'F+ , F-'!C$3))</f>
        <v>3.9120935309418161E-4</v>
      </c>
      <c r="D703" s="2" cm="1">
        <f t="array" ref="D703">[1]!table_weight[Crossing]*(('F+ , F-'!D$2-[1]!tbl_gk[[#This Row],[Crossing]])/('F+ , F-'!D$2-'F+ , F-'!D$3))</f>
        <v>2.9141914719869291E-2</v>
      </c>
      <c r="E703" s="2" cm="1">
        <f t="array" ref="E703">[1]!table_weight[Finishing]*(('F+ , F-'!E$2-[1]!tbl_gk[[#This Row],[Finishing]])/('F+ , F-'!E$2-'F+ , F-'!E$3))</f>
        <v>9.9825068451474385E-3</v>
      </c>
      <c r="F703" s="2" cm="1">
        <f t="array" ref="F703">[1]!table_weight[HeadingAccuracy]*(('F+ , F-'!F$2-[1]!tbl_gk[[#This Row],[HeadingAccuracy]])/('F+ , F-'!F$2-'F+ , F-'!F$3))</f>
        <v>9.6040850170308507E-3</v>
      </c>
      <c r="G703" s="2" cm="1">
        <f t="array" ref="G703">[1]!table_weight[ShortPassing]*(('F+ , F-'!G$2-[1]!tbl_gk[[#This Row],[ShortPassing]])/('F+ , F-'!G$2-'F+ , F-'!G$3))</f>
        <v>5.2034601718605494E-2</v>
      </c>
      <c r="H703" s="2" cm="1">
        <f t="array" ref="H703">[1]!table_weight[Volleys]*(('F+ , F-'!H$2-[1]!tbl_gk[[#This Row],[Volleys]])/('F+ , F-'!H$2-'F+ , F-'!H$3))</f>
        <v>6.9443525879286526E-4</v>
      </c>
      <c r="I703" s="2" cm="1">
        <f t="array" ref="I703">[1]!table_weight[Dribbling]*(('F+ , F-'!I$2-[1]!tbl_gk[[#This Row],[Dribbling]])/('F+ , F-'!I$2-'F+ , F-'!I$3))</f>
        <v>1.8579686209743949E-2</v>
      </c>
      <c r="J703" s="2" cm="1">
        <f t="array" ref="J703">[1]!table_weight[Curve]*(('F+ , F-'!J$2-[1]!tbl_gk[[#This Row],[Curve]])/('F+ , F-'!J$2-'F+ , F-'!J$3))</f>
        <v>8.9578474123651938E-3</v>
      </c>
      <c r="K703" s="2" cm="1">
        <f t="array" ref="K703">[1]!table_weight[FKAccuracy]*(('F+ , F-'!K$2-[1]!tbl_gk[[#This Row],[FKAccuracy]])/('F+ , F-'!K$2-'F+ , F-'!K$3))</f>
        <v>8.2141770611499701E-3</v>
      </c>
      <c r="L703" s="2" cm="1">
        <f t="array" ref="L703">[1]!table_weight[LongPassing]*(('F+ , F-'!L$2-[1]!tbl_gk[[#This Row],[LongPassing]])/('F+ , F-'!L$2-'F+ , F-'!L$3))</f>
        <v>2.2198388103107734E-2</v>
      </c>
      <c r="M703" s="2" cm="1">
        <f t="array" ref="M703">[1]!table_weight[BallControl]*(('F+ , F-'!M$2-[1]!tbl_gk[[#This Row],[BallControl]])/('F+ , F-'!M$2-'F+ , F-'!M$3))</f>
        <v>9.561475944195718E-3</v>
      </c>
      <c r="N703" s="2" cm="1">
        <f t="array" ref="N703">[1]!table_weight[Acceleration]*(('F+ , F-'!N$2-[1]!tbl_gk[[#This Row],[Acceleration]])/('F+ , F-'!N$2-'F+ , F-'!N$3))</f>
        <v>4.5097442688666525E-3</v>
      </c>
      <c r="O703" s="2" cm="1">
        <f t="array" ref="O703">[1]!table_weight[SprintSpeed]*(('F+ , F-'!O$2-[1]!tbl_gk[[#This Row],[SprintSpeed]])/('F+ , F-'!O$2-'F+ , F-'!O$3))</f>
        <v>5.3410404624277394E-3</v>
      </c>
      <c r="P703" s="2" cm="1">
        <f t="array" ref="P703">[1]!table_weight[Agility]*(('F+ , F-'!P$2-[1]!tbl_gk[[#This Row],[Agility]])/('F+ , F-'!P$2-'F+ , F-'!P$3))</f>
        <v>4.5634317006388652E-3</v>
      </c>
      <c r="Q703" s="2" cm="1">
        <f t="array" ref="Q703">[1]!table_weight[Reactions]*(('F+ , F-'!Q$2-[1]!tbl_gk[[#This Row],[Reactions]])/('F+ , F-'!Q$2-'F+ , F-'!Q$3))</f>
        <v>1.2891050001804705E-3</v>
      </c>
      <c r="R703" s="2" cm="1">
        <f t="array" ref="R703">[1]!table_weight[Balance]*(('F+ , F-'!R$2-[1]!tbl_gk[[#This Row],[Balance]])/('F+ , F-'!R$2-'F+ , F-'!R$3))</f>
        <v>6.2087506131141017E-5</v>
      </c>
      <c r="S703" s="2" cm="1">
        <f t="array" ref="S703">[1]!table_weight[ShotPower]*(('F+ , F-'!S$2-[1]!tbl_gk[[#This Row],[ShotPower]])/('F+ , F-'!S$2-'F+ , F-'!S$3))</f>
        <v>5.9732723886410689E-3</v>
      </c>
      <c r="T703" s="2" cm="1">
        <f t="array" ref="T703">[1]!table_weight[Jumping]*(('F+ , F-'!T$2-[1]!tbl_gk[[#This Row],[Jumping]])/('F+ , F-'!T$2-'F+ , F-'!T$3))</f>
        <v>2.3185177188729754E-3</v>
      </c>
      <c r="U703" s="2" cm="1">
        <f t="array" ref="U703">[1]!table_weight[Stamina]*(('F+ , F-'!U$2-[1]!tbl_gk[[#This Row],[Stamina]])/('F+ , F-'!U$2-'F+ , F-'!U$3))</f>
        <v>1.6315495058735752E-2</v>
      </c>
      <c r="V703" s="2" cm="1">
        <f t="array" ref="V703">[1]!table_weight[Strength]*(('F+ , F-'!V$2-[1]!tbl_gk[[#This Row],[Strength]])/('F+ , F-'!V$2-'F+ , F-'!V$3))</f>
        <v>2.9282020079099427E-2</v>
      </c>
      <c r="W703" s="2" cm="1">
        <f t="array" ref="W703">[1]!table_weight[LongShots]*(('F+ , F-'!W$2-[1]!tbl_gk[[#This Row],[LongShots]])/('F+ , F-'!W$2-'F+ , F-'!W$3))</f>
        <v>7.271809864432606E-3</v>
      </c>
      <c r="X703" s="2" cm="1">
        <f t="array" ref="X703">[1]!table_weight[Aggression]*(('F+ , F-'!X$2-[1]!tbl_gk[[#This Row],[Aggression]])/('F+ , F-'!X$2-'F+ , F-'!X$3))</f>
        <v>1.2777608761788841E-2</v>
      </c>
      <c r="Y703" s="2" cm="1">
        <f t="array" ref="Y703">[1]!table_weight[Interceptions]*(('F+ , F-'!Y$2-[1]!tbl_gk[[#This Row],[Interceptions]])/('F+ , F-'!Y$2-'F+ , F-'!Y$3))</f>
        <v>1.1773406447176737E-2</v>
      </c>
      <c r="Z703" s="2" cm="1">
        <f t="array" ref="Z703">[1]!table_weight[Positioning]*(('F+ , F-'!Z$2-[1]!tbl_gk[[#This Row],[Positioning]])/('F+ , F-'!Z$2-'F+ , F-'!Z$3))</f>
        <v>0</v>
      </c>
      <c r="AA703" s="2" cm="1">
        <f t="array" ref="AA703">[1]!table_weight[Vision]*(('F+ , F-'!AA$2-[1]!tbl_gk[[#This Row],[Vision]])/('F+ , F-'!AA$2-'F+ , F-'!AA$3))</f>
        <v>2.6265084677010397E-2</v>
      </c>
      <c r="AB703" s="2" cm="1">
        <f t="array" ref="AB703">[1]!table_weight[Penalties]*(('F+ , F-'!AB$2-[1]!tbl_gk[[#This Row],[Penalties]])/('F+ , F-'!AB$2-'F+ , F-'!AB$3))</f>
        <v>1.8399130263605083E-3</v>
      </c>
      <c r="AC703" s="2" cm="1">
        <f t="array" ref="AC703">[1]!table_weight[Composure]*(('F+ , F-'!AC$2-[1]!tbl_gk[[#This Row],[Composure]])/('F+ , F-'!AC$2-'F+ , F-'!AC$3))</f>
        <v>2.0815653371335178E-3</v>
      </c>
      <c r="AD703" s="2" cm="1">
        <f t="array" ref="AD703">[1]!table_weight[Marking]*(('F+ , F-'!AD$2-[1]!tbl_gk[[#This Row],[Marking]])/('F+ , F-'!AD$2-'F+ , F-'!AD$3))</f>
        <v>3.3127133826860035E-2</v>
      </c>
      <c r="AE703" s="2" cm="1">
        <f t="array" ref="AE703">[1]!table_weight[StandingTackle]*(('F+ , F-'!AE$2-[1]!tbl_gk[[#This Row],[StandingTackle]])/('F+ , F-'!AE$2-'F+ , F-'!AE$3))</f>
        <v>2.465854322450484E-2</v>
      </c>
      <c r="AF703" s="2" cm="1">
        <f t="array" ref="AF703">[1]!table_weight[SlidingTackle]*(('F+ , F-'!AF$2-[1]!tbl_gk[[#This Row],[SlidingTackle]])/('F+ , F-'!AF$2-'F+ , F-'!AF$3))</f>
        <v>6.7250572430467732E-3</v>
      </c>
      <c r="AG703" s="2" cm="1">
        <f t="array" ref="AG703">[1]!table_weight[GKDiving]*(('F+ , F-'!AG$2-[1]!tbl_gk[[#This Row],[GKDiving]])/('F+ , F-'!AG$2-'F+ , F-'!AG$3))</f>
        <v>3.7578592434844307E-2</v>
      </c>
      <c r="AH703" s="2" cm="1">
        <f t="array" ref="AH703">[1]!table_weight[GKHandling]*(('F+ , F-'!AH$2-[1]!tbl_gk[[#This Row],[GKHandling]])/('F+ , F-'!AH$2-'F+ , F-'!AH$3))</f>
        <v>4.0994828110739248E-2</v>
      </c>
      <c r="AI703" s="2" cm="1">
        <f t="array" ref="AI703">[1]!table_weight[GKKicking]*(('F+ , F-'!AI$2-[1]!tbl_gk[[#This Row],[GKKicking]])/('F+ , F-'!AI$2-'F+ , F-'!AI$3))</f>
        <v>2.7727411013081817E-2</v>
      </c>
      <c r="AJ703" s="2" cm="1">
        <f t="array" ref="AJ703">[1]!table_weight[GKPositioning]*(('F+ , F-'!AJ$2-[1]!tbl_gk[[#This Row],[GKPositioning]])/('F+ , F-'!AJ$2-'F+ , F-'!AJ$3))</f>
        <v>1.7028620907537841E-2</v>
      </c>
      <c r="AK703" s="2" cm="1">
        <f t="array" ref="AK703">[1]!table_weight[GKReflexes]*(('F+ , F-'!AK$2-[1]!tbl_gk[[#This Row],[GKReflexes]])/('F+ , F-'!AK$2-'F+ , F-'!AK$3))</f>
        <v>3.6439847209545996E-2</v>
      </c>
    </row>
    <row r="704" spans="1:37" x14ac:dyDescent="0.55000000000000004">
      <c r="A704" s="7">
        <f>[1]!tbl_gk[[#This Row],[ID]]</f>
        <v>224251</v>
      </c>
      <c r="B704" s="1" cm="1">
        <f t="array" ref="B704">[1]!table_weight[ValueEUR]*(('F+ , F-'!B$2-[1]!tbl_gk[[#This Row],[ValueEUR]])/('F+ , F-'!B$2-'F+ , F-'!B$3))</f>
        <v>2.1578751498600355E-3</v>
      </c>
      <c r="C704" s="1" cm="1">
        <f t="array" ref="C704">[1]!table_weight[WageEUR]*(('F+ , F-'!C$2-[1]!tbl_gk[[#This Row],[WageEUR]])/('F+ , F-'!C$2-'F+ , F-'!C$3))</f>
        <v>3.0514329541346166E-3</v>
      </c>
      <c r="D704" s="1" cm="1">
        <f t="array" ref="D704">[1]!table_weight[Crossing]*(('F+ , F-'!D$2-[1]!tbl_gk[[#This Row],[Crossing]])/('F+ , F-'!D$2-'F+ , F-'!D$3))</f>
        <v>3.0262757593710415E-2</v>
      </c>
      <c r="E704" s="1" cm="1">
        <f t="array" ref="E704">[1]!table_weight[Finishing]*(('F+ , F-'!E$2-[1]!tbl_gk[[#This Row],[Finishing]])/('F+ , F-'!E$2-'F+ , F-'!E$3))</f>
        <v>1.2977258898691668E-2</v>
      </c>
      <c r="F704" s="1" cm="1">
        <f t="array" ref="F704">[1]!table_weight[HeadingAccuracy]*(('F+ , F-'!F$2-[1]!tbl_gk[[#This Row],[HeadingAccuracy]])/('F+ , F-'!F$2-'F+ , F-'!F$3))</f>
        <v>8.7689471894629514E-3</v>
      </c>
      <c r="G704" s="1" cm="1">
        <f t="array" ref="G704">[1]!table_weight[ShortPassing]*(('F+ , F-'!G$2-[1]!tbl_gk[[#This Row],[ShortPassing]])/('F+ , F-'!G$2-'F+ , F-'!G$3))</f>
        <v>4.6409239370648142E-2</v>
      </c>
      <c r="H704" s="1" cm="1">
        <f t="array" ref="H704">[1]!table_weight[Volleys]*(('F+ , F-'!H$2-[1]!tbl_gk[[#This Row],[Volleys]])/('F+ , F-'!H$2-'F+ , F-'!H$3))</f>
        <v>1.2731313077869197E-3</v>
      </c>
      <c r="I704" s="1" cm="1">
        <f t="array" ref="I704">[1]!table_weight[Dribbling]*(('F+ , F-'!I$2-[1]!tbl_gk[[#This Row],[Dribbling]])/('F+ , F-'!I$2-'F+ , F-'!I$3))</f>
        <v>1.9557564431309422E-2</v>
      </c>
      <c r="J704" s="1" cm="1">
        <f t="array" ref="J704">[1]!table_weight[Curve]*(('F+ , F-'!J$2-[1]!tbl_gk[[#This Row],[Curve]])/('F+ , F-'!J$2-'F+ , F-'!J$3))</f>
        <v>9.295879390190295E-3</v>
      </c>
      <c r="K704" s="1" cm="1">
        <f t="array" ref="K704">[1]!table_weight[FKAccuracy]*(('F+ , F-'!K$2-[1]!tbl_gk[[#This Row],[FKAccuracy]])/('F+ , F-'!K$2-'F+ , F-'!K$3))</f>
        <v>8.8226346212351529E-3</v>
      </c>
      <c r="L704" s="1" cm="1">
        <f t="array" ref="L704">[1]!table_weight[LongPassing]*(('F+ , F-'!L$2-[1]!tbl_gk[[#This Row],[LongPassing]])/('F+ , F-'!L$2-'F+ , F-'!L$3))</f>
        <v>2.2198388103107734E-2</v>
      </c>
      <c r="M704" s="1" cm="1">
        <f t="array" ref="M704">[1]!table_weight[BallControl]*(('F+ , F-'!M$2-[1]!tbl_gk[[#This Row],[BallControl]])/('F+ , F-'!M$2-'F+ , F-'!M$3))</f>
        <v>1.3472988830457604E-2</v>
      </c>
      <c r="N704" s="1" cm="1">
        <f t="array" ref="N704">[1]!table_weight[Acceleration]*(('F+ , F-'!N$2-[1]!tbl_gk[[#This Row],[Acceleration]])/('F+ , F-'!N$2-'F+ , F-'!N$3))</f>
        <v>0</v>
      </c>
      <c r="O704" s="1" cm="1">
        <f t="array" ref="O704">[1]!table_weight[SprintSpeed]*(('F+ , F-'!O$2-[1]!tbl_gk[[#This Row],[SprintSpeed]])/('F+ , F-'!O$2-'F+ , F-'!O$3))</f>
        <v>0</v>
      </c>
      <c r="P704" s="1" cm="1">
        <f t="array" ref="P704">[1]!table_weight[Agility]*(('F+ , F-'!P$2-[1]!tbl_gk[[#This Row],[Agility]])/('F+ , F-'!P$2-'F+ , F-'!P$3))</f>
        <v>4.680442769886016E-3</v>
      </c>
      <c r="Q704" s="1" cm="1">
        <f t="array" ref="Q704">[1]!table_weight[Reactions]*(('F+ , F-'!Q$2-[1]!tbl_gk[[#This Row],[Reactions]])/('F+ , F-'!Q$2-'F+ , F-'!Q$3))</f>
        <v>7.7346300010828226E-4</v>
      </c>
      <c r="R704" s="1" cm="1">
        <f t="array" ref="R704">[1]!table_weight[Balance]*(('F+ , F-'!R$2-[1]!tbl_gk[[#This Row],[Balance]])/('F+ , F-'!R$2-'F+ , F-'!R$3))</f>
        <v>1.4901001471473846E-3</v>
      </c>
      <c r="S704" s="1" cm="1">
        <f t="array" ref="S704">[1]!table_weight[ShotPower]*(('F+ , F-'!S$2-[1]!tbl_gk[[#This Row],[ShotPower]])/('F+ , F-'!S$2-'F+ , F-'!S$3))</f>
        <v>6.7523948741159906E-3</v>
      </c>
      <c r="T704" s="1" cm="1">
        <f t="array" ref="T704">[1]!table_weight[Jumping]*(('F+ , F-'!T$2-[1]!tbl_gk[[#This Row],[Jumping]])/('F+ , F-'!T$2-'F+ , F-'!T$3))</f>
        <v>2.0609046389982004E-3</v>
      </c>
      <c r="U704" s="1" cm="1">
        <f t="array" ref="U704">[1]!table_weight[Stamina]*(('F+ , F-'!U$2-[1]!tbl_gk[[#This Row],[Stamina]])/('F+ , F-'!U$2-'F+ , F-'!U$3))</f>
        <v>1.5456784792486501E-2</v>
      </c>
      <c r="V704" s="1" cm="1">
        <f t="array" ref="V704">[1]!table_weight[Strength]*(('F+ , F-'!V$2-[1]!tbl_gk[[#This Row],[Strength]])/('F+ , F-'!V$2-'F+ , F-'!V$3))</f>
        <v>3.5493357671635664E-3</v>
      </c>
      <c r="W704" s="1" cm="1">
        <f t="array" ref="W704">[1]!table_weight[LongShots]*(('F+ , F-'!W$2-[1]!tbl_gk[[#This Row],[LongShots]])/('F+ , F-'!W$2-'F+ , F-'!W$3))</f>
        <v>8.3106398450658349E-3</v>
      </c>
      <c r="X704" s="1" cm="1">
        <f t="array" ref="X704">[1]!table_weight[Aggression]*(('F+ , F-'!X$2-[1]!tbl_gk[[#This Row],[Aggression]])/('F+ , F-'!X$2-'F+ , F-'!X$3))</f>
        <v>4.2592029205962808E-3</v>
      </c>
      <c r="Y704" s="1" cm="1">
        <f t="array" ref="Y704">[1]!table_weight[Interceptions]*(('F+ , F-'!Y$2-[1]!tbl_gk[[#This Row],[Interceptions]])/('F+ , F-'!Y$2-'F+ , F-'!Y$3))</f>
        <v>1.8006386330976187E-2</v>
      </c>
      <c r="Z704" s="1" cm="1">
        <f t="array" ref="Z704">[1]!table_weight[Positioning]*(('F+ , F-'!Z$2-[1]!tbl_gk[[#This Row],[Positioning]])/('F+ , F-'!Z$2-'F+ , F-'!Z$3))</f>
        <v>1.4788899029848058E-3</v>
      </c>
      <c r="AA704" s="1" cm="1">
        <f t="array" ref="AA704">[1]!table_weight[Vision]*(('F+ , F-'!AA$2-[1]!tbl_gk[[#This Row],[Vision]])/('F+ , F-'!AA$2-'F+ , F-'!AA$3))</f>
        <v>3.4073623364770246E-2</v>
      </c>
      <c r="AB704" s="1" cm="1">
        <f t="array" ref="AB704">[1]!table_weight[Penalties]*(('F+ , F-'!AB$2-[1]!tbl_gk[[#This Row],[Penalties]])/('F+ , F-'!AB$2-'F+ , F-'!AB$3))</f>
        <v>1.9182071976949979E-3</v>
      </c>
      <c r="AC704" s="1" cm="1">
        <f t="array" ref="AC704">[1]!table_weight[Composure]*(('F+ , F-'!AC$2-[1]!tbl_gk[[#This Row],[Composure]])/('F+ , F-'!AC$2-'F+ , F-'!AC$3))</f>
        <v>2.0281918669506067E-3</v>
      </c>
      <c r="AD704" s="1" cm="1">
        <f t="array" ref="AD704">[1]!table_weight[Marking]*(('F+ , F-'!AD$2-[1]!tbl_gk[[#This Row],[Marking]])/('F+ , F-'!AD$2-'F+ , F-'!AD$3))</f>
        <v>1.41973430686543E-2</v>
      </c>
      <c r="AE704" s="1" cm="1">
        <f t="array" ref="AE704">[1]!table_weight[StandingTackle]*(('F+ , F-'!AE$2-[1]!tbl_gk[[#This Row],[StandingTackle]])/('F+ , F-'!AE$2-'F+ , F-'!AE$3))</f>
        <v>1.7933485981458063E-2</v>
      </c>
      <c r="AF704" s="1" cm="1">
        <f t="array" ref="AF704">[1]!table_weight[SlidingTackle]*(('F+ , F-'!AF$2-[1]!tbl_gk[[#This Row],[SlidingTackle]])/('F+ , F-'!AF$2-'F+ , F-'!AF$3))</f>
        <v>8.9667429907290316E-3</v>
      </c>
      <c r="AG704" s="1" cm="1">
        <f t="array" ref="AG704">[1]!table_weight[GKDiving]*(('F+ , F-'!AG$2-[1]!tbl_gk[[#This Row],[GKDiving]])/('F+ , F-'!AG$2-'F+ , F-'!AG$3))</f>
        <v>2.2205531893317091E-2</v>
      </c>
      <c r="AH704" s="1" cm="1">
        <f t="array" ref="AH704">[1]!table_weight[GKHandling]*(('F+ , F-'!AH$2-[1]!tbl_gk[[#This Row],[GKHandling]])/('F+ , F-'!AH$2-'F+ , F-'!AH$3))</f>
        <v>3.0300525125329006E-2</v>
      </c>
      <c r="AI704" s="1" cm="1">
        <f t="array" ref="AI704">[1]!table_weight[GKKicking]*(('F+ , F-'!AI$2-[1]!tbl_gk[[#This Row],[GKKicking]])/('F+ , F-'!AI$2-'F+ , F-'!AI$3))</f>
        <v>3.0410708853057477E-2</v>
      </c>
      <c r="AJ704" s="1" cm="1">
        <f t="array" ref="AJ704">[1]!table_weight[GKPositioning]*(('F+ , F-'!AJ$2-[1]!tbl_gk[[#This Row],[GKPositioning]])/('F+ , F-'!AJ$2-'F+ , F-'!AJ$3))</f>
        <v>1.2613793264842845E-2</v>
      </c>
      <c r="AK704" s="1" cm="1">
        <f t="array" ref="AK704">[1]!table_weight[GKReflexes]*(('F+ , F-'!AK$2-[1]!tbl_gk[[#This Row],[GKReflexes]])/('F+ , F-'!AK$2-'F+ , F-'!AK$3))</f>
        <v>1.6397931244295699E-2</v>
      </c>
    </row>
    <row r="705" spans="1:37" x14ac:dyDescent="0.55000000000000004">
      <c r="A705" s="8">
        <f>[1]!tbl_gk[[#This Row],[ID]]</f>
        <v>224322</v>
      </c>
      <c r="B705" s="2" cm="1">
        <f t="array" ref="B705">[1]!table_weight[ValueEUR]*(('F+ , F-'!B$2-[1]!tbl_gk[[#This Row],[ValueEUR]])/('F+ , F-'!B$2-'F+ , F-'!B$3))</f>
        <v>4.6021911721374819E-4</v>
      </c>
      <c r="C705" s="2" cm="1">
        <f t="array" ref="C705">[1]!table_weight[WageEUR]*(('F+ , F-'!C$2-[1]!tbl_gk[[#This Row],[WageEUR]])/('F+ , F-'!C$2-'F+ , F-'!C$3))</f>
        <v>7.0417683556952691E-4</v>
      </c>
      <c r="D705" s="2" cm="1">
        <f t="array" ref="D705">[1]!table_weight[Crossing]*(('F+ , F-'!D$2-[1]!tbl_gk[[#This Row],[Crossing]])/('F+ , F-'!D$2-'F+ , F-'!D$3))</f>
        <v>2.9141914719869291E-2</v>
      </c>
      <c r="E705" s="2" cm="1">
        <f t="array" ref="E705">[1]!table_weight[Finishing]*(('F+ , F-'!E$2-[1]!tbl_gk[[#This Row],[Finishing]])/('F+ , F-'!E$2-'F+ , F-'!E$3))</f>
        <v>1.3975509583206414E-2</v>
      </c>
      <c r="F705" s="2" cm="1">
        <f t="array" ref="F705">[1]!table_weight[HeadingAccuracy]*(('F+ , F-'!F$2-[1]!tbl_gk[[#This Row],[HeadingAccuracy]])/('F+ , F-'!F$2-'F+ , F-'!F$3))</f>
        <v>7.0986715343271502E-3</v>
      </c>
      <c r="G705" s="2" cm="1">
        <f t="array" ref="G705">[1]!table_weight[ShortPassing]*(('F+ , F-'!G$2-[1]!tbl_gk[[#This Row],[ShortPassing]])/('F+ , F-'!G$2-'F+ , F-'!G$3))</f>
        <v>3.5158514674733445E-2</v>
      </c>
      <c r="H705" s="2" cm="1">
        <f t="array" ref="H705">[1]!table_weight[Volleys]*(('F+ , F-'!H$2-[1]!tbl_gk[[#This Row],[Volleys]])/('F+ , F-'!H$2-'F+ , F-'!H$3))</f>
        <v>6.9443525879286526E-4</v>
      </c>
      <c r="I705" s="2" cm="1">
        <f t="array" ref="I705">[1]!table_weight[Dribbling]*(('F+ , F-'!I$2-[1]!tbl_gk[[#This Row],[Dribbling]])/('F+ , F-'!I$2-'F+ , F-'!I$3))</f>
        <v>1.3690295101916595E-2</v>
      </c>
      <c r="J705" s="2" cm="1">
        <f t="array" ref="J705">[1]!table_weight[Curve]*(('F+ , F-'!J$2-[1]!tbl_gk[[#This Row],[Curve]])/('F+ , F-'!J$2-'F+ , F-'!J$3))</f>
        <v>8.112767467802439E-3</v>
      </c>
      <c r="K705" s="2" cm="1">
        <f t="array" ref="K705">[1]!table_weight[FKAccuracy]*(('F+ , F-'!K$2-[1]!tbl_gk[[#This Row],[FKAccuracy]])/('F+ , F-'!K$2-'F+ , F-'!K$3))</f>
        <v>8.3662914511712649E-3</v>
      </c>
      <c r="L705" s="2" cm="1">
        <f t="array" ref="L705">[1]!table_weight[LongPassing]*(('F+ , F-'!L$2-[1]!tbl_gk[[#This Row],[LongPassing]])/('F+ , F-'!L$2-'F+ , F-'!L$3))</f>
        <v>1.6784147102349749E-2</v>
      </c>
      <c r="M705" s="2" cm="1">
        <f t="array" ref="M705">[1]!table_weight[BallControl]*(('F+ , F-'!M$2-[1]!tbl_gk[[#This Row],[BallControl]])/('F+ , F-'!M$2-'F+ , F-'!M$3))</f>
        <v>9.9960884871137055E-3</v>
      </c>
      <c r="N705" s="2" cm="1">
        <f t="array" ref="N705">[1]!table_weight[Acceleration]*(('F+ , F-'!N$2-[1]!tbl_gk[[#This Row],[Acceleration]])/('F+ , F-'!N$2-'F+ , F-'!N$3))</f>
        <v>4.9607186957533181E-3</v>
      </c>
      <c r="O705" s="2" cm="1">
        <f t="array" ref="O705">[1]!table_weight[SprintSpeed]*(('F+ , F-'!O$2-[1]!tbl_gk[[#This Row],[SprintSpeed]])/('F+ , F-'!O$2-'F+ , F-'!O$3))</f>
        <v>4.4977182841496755E-3</v>
      </c>
      <c r="P705" s="2" cm="1">
        <f t="array" ref="P705">[1]!table_weight[Agility]*(('F+ , F-'!P$2-[1]!tbl_gk[[#This Row],[Agility]])/('F+ , F-'!P$2-'F+ , F-'!P$3))</f>
        <v>2.6912545926844589E-3</v>
      </c>
      <c r="Q705" s="2" cm="1">
        <f t="array" ref="Q705">[1]!table_weight[Reactions]*(('F+ , F-'!Q$2-[1]!tbl_gk[[#This Row],[Reactions]])/('F+ , F-'!Q$2-'F+ , F-'!Q$3))</f>
        <v>1.5984902002237835E-3</v>
      </c>
      <c r="R705" s="2" cm="1">
        <f t="array" ref="R705">[1]!table_weight[Balance]*(('F+ , F-'!R$2-[1]!tbl_gk[[#This Row],[Balance]])/('F+ , F-'!R$2-'F+ , F-'!R$3))</f>
        <v>1.7384501716719487E-3</v>
      </c>
      <c r="S705" s="2" cm="1">
        <f t="array" ref="S705">[1]!table_weight[ShotPower]*(('F+ , F-'!S$2-[1]!tbl_gk[[#This Row],[ShotPower]])/('F+ , F-'!S$2-'F+ , F-'!S$3))</f>
        <v>4.93444240800784E-3</v>
      </c>
      <c r="T705" s="2" cm="1">
        <f t="array" ref="T705">[1]!table_weight[Jumping]*(('F+ , F-'!T$2-[1]!tbl_gk[[#This Row],[Jumping]])/('F+ , F-'!T$2-'F+ , F-'!T$3))</f>
        <v>2.2326466922480506E-3</v>
      </c>
      <c r="U705" s="2" cm="1">
        <f t="array" ref="U705">[1]!table_weight[Stamina]*(('F+ , F-'!U$2-[1]!tbl_gk[[#This Row],[Stamina]])/('F+ , F-'!U$2-'F+ , F-'!U$3))</f>
        <v>1.5456784792486501E-2</v>
      </c>
      <c r="V705" s="2" cm="1">
        <f t="array" ref="V705">[1]!table_weight[Strength]*(('F+ , F-'!V$2-[1]!tbl_gk[[#This Row],[Strength]])/('F+ , F-'!V$2-'F+ , F-'!V$3))</f>
        <v>2.3070682486563184E-2</v>
      </c>
      <c r="W705" s="2" cm="1">
        <f t="array" ref="W705">[1]!table_weight[LongShots]*(('F+ , F-'!W$2-[1]!tbl_gk[[#This Row],[LongShots]])/('F+ , F-'!W$2-'F+ , F-'!W$3))</f>
        <v>8.0509323499075268E-3</v>
      </c>
      <c r="X705" s="2" cm="1">
        <f t="array" ref="X705">[1]!table_weight[Aggression]*(('F+ , F-'!X$2-[1]!tbl_gk[[#This Row],[Aggression]])/('F+ , F-'!X$2-'F+ , F-'!X$3))</f>
        <v>1.1560693641618476E-2</v>
      </c>
      <c r="Y705" s="2" cm="1">
        <f t="array" ref="Y705">[1]!table_weight[Interceptions]*(('F+ , F-'!Y$2-[1]!tbl_gk[[#This Row],[Interceptions]])/('F+ , F-'!Y$2-'F+ , F-'!Y$3))</f>
        <v>1.8698939651398346E-2</v>
      </c>
      <c r="Z705" s="2" cm="1">
        <f t="array" ref="Z705">[1]!table_weight[Positioning]*(('F+ , F-'!Z$2-[1]!tbl_gk[[#This Row],[Positioning]])/('F+ , F-'!Z$2-'F+ , F-'!Z$3))</f>
        <v>1.1831119223878444E-3</v>
      </c>
      <c r="AA705" s="2" cm="1">
        <f t="array" ref="AA705">[1]!table_weight[Vision]*(('F+ , F-'!AA$2-[1]!tbl_gk[[#This Row],[Vision]])/('F+ , F-'!AA$2-'F+ , F-'!AA$3))</f>
        <v>2.1296014602981403E-2</v>
      </c>
      <c r="AB705" s="2" cm="1">
        <f t="array" ref="AB705">[1]!table_weight[Penalties]*(('F+ , F-'!AB$2-[1]!tbl_gk[[#This Row],[Penalties]])/('F+ , F-'!AB$2-'F+ , F-'!AB$3))</f>
        <v>2.0356484546967322E-3</v>
      </c>
      <c r="AC705" s="2" cm="1">
        <f t="array" ref="AC705">[1]!table_weight[Composure]*(('F+ , F-'!AC$2-[1]!tbl_gk[[#This Row],[Composure]])/('F+ , F-'!AC$2-'F+ , F-'!AC$3))</f>
        <v>2.0815653371335178E-3</v>
      </c>
      <c r="AD705" s="2" cm="1">
        <f t="array" ref="AD705">[1]!table_weight[Marking]*(('F+ , F-'!AD$2-[1]!tbl_gk[[#This Row],[Marking]])/('F+ , F-'!AD$2-'F+ , F-'!AD$3))</f>
        <v>1.1042377942286678E-2</v>
      </c>
      <c r="AE705" s="2" cm="1">
        <f t="array" ref="AE705">[1]!table_weight[StandingTackle]*(('F+ , F-'!AE$2-[1]!tbl_gk[[#This Row],[StandingTackle]])/('F+ , F-'!AE$2-'F+ , F-'!AE$3))</f>
        <v>2.465854322450484E-2</v>
      </c>
      <c r="AF705" s="2" cm="1">
        <f t="array" ref="AF705">[1]!table_weight[SlidingTackle]*(('F+ , F-'!AF$2-[1]!tbl_gk[[#This Row],[SlidingTackle]])/('F+ , F-'!AF$2-'F+ , F-'!AF$3))</f>
        <v>3.7361429128037632E-3</v>
      </c>
      <c r="AG705" s="2" cm="1">
        <f t="array" ref="AG705">[1]!table_weight[GKDiving]*(('F+ , F-'!AG$2-[1]!tbl_gk[[#This Row],[GKDiving]])/('F+ , F-'!AG$2-'F+ , F-'!AG$3))</f>
        <v>3.5870474596896844E-2</v>
      </c>
      <c r="AH705" s="2" cm="1">
        <f t="array" ref="AH705">[1]!table_weight[GKHandling]*(('F+ , F-'!AH$2-[1]!tbl_gk[[#This Row],[GKHandling]])/('F+ , F-'!AH$2-'F+ , F-'!AH$3))</f>
        <v>4.0994828110739248E-2</v>
      </c>
      <c r="AI705" s="2" cm="1">
        <f t="array" ref="AI705">[1]!table_weight[GKKicking]*(('F+ , F-'!AI$2-[1]!tbl_gk[[#This Row],[GKKicking]])/('F+ , F-'!AI$2-'F+ , F-'!AI$3))</f>
        <v>2.2360815333130498E-2</v>
      </c>
      <c r="AJ705" s="2" cm="1">
        <f t="array" ref="AJ705">[1]!table_weight[GKPositioning]*(('F+ , F-'!AJ$2-[1]!tbl_gk[[#This Row],[GKPositioning]])/('F+ , F-'!AJ$2-'F+ , F-'!AJ$3))</f>
        <v>1.4505862254569271E-2</v>
      </c>
      <c r="AK705" s="2" cm="1">
        <f t="array" ref="AK705">[1]!table_weight[GKReflexes]*(('F+ , F-'!AK$2-[1]!tbl_gk[[#This Row],[GKReflexes]])/('F+ , F-'!AK$2-'F+ , F-'!AK$3))</f>
        <v>3.8261839570023298E-2</v>
      </c>
    </row>
    <row r="706" spans="1:37" x14ac:dyDescent="0.55000000000000004">
      <c r="A706" s="7">
        <f>[1]!tbl_gk[[#This Row],[ID]]</f>
        <v>224348</v>
      </c>
      <c r="B706" s="1" cm="1">
        <f t="array" ref="B706">[1]!table_weight[ValueEUR]*(('F+ , F-'!B$2-[1]!tbl_gk[[#This Row],[ValueEUR]])/('F+ , F-'!B$2-'F+ , F-'!B$3))</f>
        <v>4.2935264389290658E-4</v>
      </c>
      <c r="C706" s="1" cm="1">
        <f t="array" ref="C706">[1]!table_weight[WageEUR]*(('F+ , F-'!C$2-[1]!tbl_gk[[#This Row],[WageEUR]])/('F+ , F-'!C$2-'F+ , F-'!C$3))</f>
        <v>1.4865955417578903E-3</v>
      </c>
      <c r="D706" s="1" cm="1">
        <f t="array" ref="D706">[1]!table_weight[Crossing]*(('F+ , F-'!D$2-[1]!tbl_gk[[#This Row],[Crossing]])/('F+ , F-'!D$2-'F+ , F-'!D$3))</f>
        <v>2.353770035066366E-2</v>
      </c>
      <c r="E706" s="1" cm="1">
        <f t="array" ref="E706">[1]!table_weight[Finishing]*(('F+ , F-'!E$2-[1]!tbl_gk[[#This Row],[Finishing]])/('F+ , F-'!E$2-'F+ , F-'!E$3))</f>
        <v>1.0980757529662181E-2</v>
      </c>
      <c r="F706" s="1" cm="1">
        <f t="array" ref="F706">[1]!table_weight[HeadingAccuracy]*(('F+ , F-'!F$2-[1]!tbl_gk[[#This Row],[HeadingAccuracy]])/('F+ , F-'!F$2-'F+ , F-'!F$3))</f>
        <v>8.351378275679E-3</v>
      </c>
      <c r="G706" s="1" cm="1">
        <f t="array" ref="G706">[1]!table_weight[ShortPassing]*(('F+ , F-'!G$2-[1]!tbl_gk[[#This Row],[ShortPassing]])/('F+ , F-'!G$2-'F+ , F-'!G$3))</f>
        <v>3.0939492913765434E-2</v>
      </c>
      <c r="H706" s="1" cm="1">
        <f t="array" ref="H706">[1]!table_weight[Volleys]*(('F+ , F-'!H$2-[1]!tbl_gk[[#This Row],[Volleys]])/('F+ , F-'!H$2-'F+ , F-'!H$3))</f>
        <v>8.1017446859167619E-4</v>
      </c>
      <c r="I706" s="1" cm="1">
        <f t="array" ref="I706">[1]!table_weight[Dribbling]*(('F+ , F-'!I$2-[1]!tbl_gk[[#This Row],[Dribbling]])/('F+ , F-'!I$2-'F+ , F-'!I$3))</f>
        <v>5.867269329392826E-3</v>
      </c>
      <c r="J706" s="1" cm="1">
        <f t="array" ref="J706">[1]!table_weight[Curve]*(('F+ , F-'!J$2-[1]!tbl_gk[[#This Row],[Curve]])/('F+ , F-'!J$2-'F+ , F-'!J$3))</f>
        <v>6.5916235675894819E-3</v>
      </c>
      <c r="K706" s="1" cm="1">
        <f t="array" ref="K706">[1]!table_weight[FKAccuracy]*(('F+ , F-'!K$2-[1]!tbl_gk[[#This Row],[FKAccuracy]])/('F+ , F-'!K$2-'F+ , F-'!K$3))</f>
        <v>8.0620626711286735E-3</v>
      </c>
      <c r="L706" s="1" cm="1">
        <f t="array" ref="L706">[1]!table_weight[LongPassing]*(('F+ , F-'!L$2-[1]!tbl_gk[[#This Row],[LongPassing]])/('F+ , F-'!L$2-'F+ , F-'!L$3))</f>
        <v>2.0032691702804539E-2</v>
      </c>
      <c r="M706" s="1" cm="1">
        <f t="array" ref="M706">[1]!table_weight[BallControl]*(('F+ , F-'!M$2-[1]!tbl_gk[[#This Row],[BallControl]])/('F+ , F-'!M$2-'F+ , F-'!M$3))</f>
        <v>5.2153505150158456E-3</v>
      </c>
      <c r="N706" s="1" cm="1">
        <f t="array" ref="N706">[1]!table_weight[Acceleration]*(('F+ , F-'!N$2-[1]!tbl_gk[[#This Row],[Acceleration]])/('F+ , F-'!N$2-'F+ , F-'!N$3))</f>
        <v>0</v>
      </c>
      <c r="O706" s="1" cm="1">
        <f t="array" ref="O706">[1]!table_weight[SprintSpeed]*(('F+ , F-'!O$2-[1]!tbl_gk[[#This Row],[SprintSpeed]])/('F+ , F-'!O$2-'F+ , F-'!O$3))</f>
        <v>2.2488591420748378E-3</v>
      </c>
      <c r="P706" s="1" cm="1">
        <f t="array" ref="P706">[1]!table_weight[Agility]*(('F+ , F-'!P$2-[1]!tbl_gk[[#This Row],[Agility]])/('F+ , F-'!P$2-'F+ , F-'!P$3))</f>
        <v>9.3608855397720326E-4</v>
      </c>
      <c r="Q706" s="1" cm="1">
        <f t="array" ref="Q706">[1]!table_weight[Reactions]*(('F+ , F-'!Q$2-[1]!tbl_gk[[#This Row],[Reactions]])/('F+ , F-'!Q$2-'F+ , F-'!Q$3))</f>
        <v>9.7971980013715747E-4</v>
      </c>
      <c r="R706" s="1" cm="1">
        <f t="array" ref="R706">[1]!table_weight[Balance]*(('F+ , F-'!R$2-[1]!tbl_gk[[#This Row],[Balance]])/('F+ , F-'!R$2-'F+ , F-'!R$3))</f>
        <v>1.2417501226228203E-4</v>
      </c>
      <c r="S706" s="1" cm="1">
        <f t="array" ref="S706">[1]!table_weight[ShotPower]*(('F+ , F-'!S$2-[1]!tbl_gk[[#This Row],[ShotPower]])/('F+ , F-'!S$2-'F+ , F-'!S$3))</f>
        <v>4.93444240800784E-3</v>
      </c>
      <c r="T706" s="1" cm="1">
        <f t="array" ref="T706">[1]!table_weight[Jumping]*(('F+ , F-'!T$2-[1]!tbl_gk[[#This Row],[Jumping]])/('F+ , F-'!T$2-'F+ , F-'!T$3))</f>
        <v>9.4458129287417522E-4</v>
      </c>
      <c r="U706" s="1" cm="1">
        <f t="array" ref="U706">[1]!table_weight[Stamina]*(('F+ , F-'!U$2-[1]!tbl_gk[[#This Row],[Stamina]])/('F+ , F-'!U$2-'F+ , F-'!U$3))</f>
        <v>0</v>
      </c>
      <c r="V706" s="1" cm="1">
        <f t="array" ref="V706">[1]!table_weight[Strength]*(('F+ , F-'!V$2-[1]!tbl_gk[[#This Row],[Strength]])/('F+ , F-'!V$2-'F+ , F-'!V$3))</f>
        <v>2.2183348544772292E-2</v>
      </c>
      <c r="W706" s="1" cm="1">
        <f t="array" ref="W706">[1]!table_weight[LongShots]*(('F+ , F-'!W$2-[1]!tbl_gk[[#This Row],[LongShots]])/('F+ , F-'!W$2-'F+ , F-'!W$3))</f>
        <v>7.271809864432606E-3</v>
      </c>
      <c r="X706" s="1" cm="1">
        <f t="array" ref="X706">[1]!table_weight[Aggression]*(('F+ , F-'!X$2-[1]!tbl_gk[[#This Row],[Aggression]])/('F+ , F-'!X$2-'F+ , F-'!X$3))</f>
        <v>1.8253726802555487E-3</v>
      </c>
      <c r="Y706" s="1" cm="1">
        <f t="array" ref="Y706">[1]!table_weight[Interceptions]*(('F+ , F-'!Y$2-[1]!tbl_gk[[#This Row],[Interceptions]])/('F+ , F-'!Y$2-'F+ , F-'!Y$3))</f>
        <v>1.0388299806332414E-2</v>
      </c>
      <c r="Z706" s="1" cm="1">
        <f t="array" ref="Z706">[1]!table_weight[Positioning]*(('F+ , F-'!Z$2-[1]!tbl_gk[[#This Row],[Positioning]])/('F+ , F-'!Z$2-'F+ , F-'!Z$3))</f>
        <v>2.957779805969611E-4</v>
      </c>
      <c r="AA706" s="1" cm="1">
        <f t="array" ref="AA706">[1]!table_weight[Vision]*(('F+ , F-'!AA$2-[1]!tbl_gk[[#This Row],[Vision]])/('F+ , F-'!AA$2-'F+ , F-'!AA$3))</f>
        <v>1.5617077375519694E-2</v>
      </c>
      <c r="AB706" s="1" cm="1">
        <f t="array" ref="AB706">[1]!table_weight[Penalties]*(('F+ , F-'!AB$2-[1]!tbl_gk[[#This Row],[Penalties]])/('F+ , F-'!AB$2-'F+ , F-'!AB$3))</f>
        <v>1.7616188550260185E-3</v>
      </c>
      <c r="AC706" s="1" cm="1">
        <f t="array" ref="AC706">[1]!table_weight[Composure]*(('F+ , F-'!AC$2-[1]!tbl_gk[[#This Row],[Composure]])/('F+ , F-'!AC$2-'F+ , F-'!AC$3))</f>
        <v>3.7361429128037491E-4</v>
      </c>
      <c r="AD706" s="1" cm="1">
        <f t="array" ref="AD706">[1]!table_weight[Marking]*(('F+ , F-'!AD$2-[1]!tbl_gk[[#This Row],[Marking]])/('F+ , F-'!AD$2-'F+ , F-'!AD$3))</f>
        <v>1.1042377942286678E-2</v>
      </c>
      <c r="AE706" s="1" cm="1">
        <f t="array" ref="AE706">[1]!table_weight[StandingTackle]*(('F+ , F-'!AE$2-[1]!tbl_gk[[#This Row],[StandingTackle]])/('F+ , F-'!AE$2-'F+ , F-'!AE$3))</f>
        <v>4.4833714953645158E-3</v>
      </c>
      <c r="AF706" s="1" cm="1">
        <f t="array" ref="AF706">[1]!table_weight[SlidingTackle]*(('F+ , F-'!AF$2-[1]!tbl_gk[[#This Row],[SlidingTackle]])/('F+ , F-'!AF$2-'F+ , F-'!AF$3))</f>
        <v>1.4944571651215053E-3</v>
      </c>
      <c r="AG706" s="1" cm="1">
        <f t="array" ref="AG706">[1]!table_weight[GKDiving]*(('F+ , F-'!AG$2-[1]!tbl_gk[[#This Row],[GKDiving]])/('F+ , F-'!AG$2-'F+ , F-'!AG$3))</f>
        <v>1.8789296217422154E-2</v>
      </c>
      <c r="AH706" s="1" cm="1">
        <f t="array" ref="AH706">[1]!table_weight[GKHandling]*(('F+ , F-'!AH$2-[1]!tbl_gk[[#This Row],[GKHandling]])/('F+ , F-'!AH$2-'F+ , F-'!AH$3))</f>
        <v>3.7430060448935834E-2</v>
      </c>
      <c r="AI706" s="1" cm="1">
        <f t="array" ref="AI706">[1]!table_weight[GKKicking]*(('F+ , F-'!AI$2-[1]!tbl_gk[[#This Row],[GKKicking]])/('F+ , F-'!AI$2-'F+ , F-'!AI$3))</f>
        <v>2.2360815333130498E-2</v>
      </c>
      <c r="AJ706" s="1" cm="1">
        <f t="array" ref="AJ706">[1]!table_weight[GKPositioning]*(('F+ , F-'!AJ$2-[1]!tbl_gk[[#This Row],[GKPositioning]])/('F+ , F-'!AJ$2-'F+ , F-'!AJ$3))</f>
        <v>1.5767241581053557E-2</v>
      </c>
      <c r="AK706" s="1" cm="1">
        <f t="array" ref="AK706">[1]!table_weight[GKReflexes]*(('F+ , F-'!AK$2-[1]!tbl_gk[[#This Row],[GKReflexes]])/('F+ , F-'!AK$2-'F+ , F-'!AK$3))</f>
        <v>1.8219923604772998E-2</v>
      </c>
    </row>
    <row r="707" spans="1:37" x14ac:dyDescent="0.55000000000000004">
      <c r="A707" s="8">
        <f>[1]!tbl_gk[[#This Row],[ID]]</f>
        <v>224440</v>
      </c>
      <c r="B707" s="2" cm="1">
        <f t="array" ref="B707">[1]!table_weight[ValueEUR]*(('F+ , F-'!B$2-[1]!tbl_gk[[#This Row],[ValueEUR]])/('F+ , F-'!B$2-'F+ , F-'!B$3))</f>
        <v>4.9108559053458981E-4</v>
      </c>
      <c r="C707" s="2" cm="1">
        <f t="array" ref="C707">[1]!table_weight[WageEUR]*(('F+ , F-'!C$2-[1]!tbl_gk[[#This Row],[WageEUR]])/('F+ , F-'!C$2-'F+ , F-'!C$3))</f>
        <v>3.2079166953722892E-3</v>
      </c>
      <c r="D707" s="2" cm="1">
        <f t="array" ref="D707">[1]!table_weight[Crossing]*(('F+ , F-'!D$2-[1]!tbl_gk[[#This Row],[Crossing]])/('F+ , F-'!D$2-'F+ , F-'!D$3))</f>
        <v>2.6900228972187034E-2</v>
      </c>
      <c r="E707" s="2" cm="1">
        <f t="array" ref="E707">[1]!table_weight[Finishing]*(('F+ , F-'!E$2-[1]!tbl_gk[[#This Row],[Finishing]])/('F+ , F-'!E$2-'F+ , F-'!E$3))</f>
        <v>1.4973760267721157E-2</v>
      </c>
      <c r="F707" s="2" cm="1">
        <f t="array" ref="F707">[1]!table_weight[HeadingAccuracy]*(('F+ , F-'!F$2-[1]!tbl_gk[[#This Row],[HeadingAccuracy]])/('F+ , F-'!F$2-'F+ , F-'!F$3))</f>
        <v>1.1274360672166649E-2</v>
      </c>
      <c r="G707" s="2" cm="1">
        <f t="array" ref="G707">[1]!table_weight[ShortPassing]*(('F+ , F-'!G$2-[1]!tbl_gk[[#This Row],[ShortPassing]])/('F+ , F-'!G$2-'F+ , F-'!G$3))</f>
        <v>1.5469746456882717E-2</v>
      </c>
      <c r="H707" s="2" cm="1">
        <f t="array" ref="H707">[1]!table_weight[Volleys]*(('F+ , F-'!H$2-[1]!tbl_gk[[#This Row],[Volleys]])/('F+ , F-'!H$2-'F+ , F-'!H$3))</f>
        <v>1.0416528881892981E-3</v>
      </c>
      <c r="I707" s="2" cm="1">
        <f t="array" ref="I707">[1]!table_weight[Dribbling]*(('F+ , F-'!I$2-[1]!tbl_gk[[#This Row],[Dribbling]])/('F+ , F-'!I$2-'F+ , F-'!I$3))</f>
        <v>1.6623929766613008E-2</v>
      </c>
      <c r="J707" s="2" cm="1">
        <f t="array" ref="J707">[1]!table_weight[Curve]*(('F+ , F-'!J$2-[1]!tbl_gk[[#This Row],[Curve]])/('F+ , F-'!J$2-'F+ , F-'!J$3))</f>
        <v>8.6198154345400926E-3</v>
      </c>
      <c r="K707" s="2" cm="1">
        <f t="array" ref="K707">[1]!table_weight[FKAccuracy]*(('F+ , F-'!K$2-[1]!tbl_gk[[#This Row],[FKAccuracy]])/('F+ , F-'!K$2-'F+ , F-'!K$3))</f>
        <v>8.3662914511712649E-3</v>
      </c>
      <c r="L707" s="2" cm="1">
        <f t="array" ref="L707">[1]!table_weight[LongPassing]*(('F+ , F-'!L$2-[1]!tbl_gk[[#This Row],[LongPassing]])/('F+ , F-'!L$2-'F+ , F-'!L$3))</f>
        <v>1.2994178401819162E-2</v>
      </c>
      <c r="M707" s="2" cm="1">
        <f t="array" ref="M707">[1]!table_weight[BallControl]*(('F+ , F-'!M$2-[1]!tbl_gk[[#This Row],[BallControl]])/('F+ , F-'!M$2-'F+ , F-'!M$3))</f>
        <v>1.2169151201703639E-2</v>
      </c>
      <c r="N707" s="2" cm="1">
        <f t="array" ref="N707">[1]!table_weight[Acceleration]*(('F+ , F-'!N$2-[1]!tbl_gk[[#This Row],[Acceleration]])/('F+ , F-'!N$2-'F+ , F-'!N$3))</f>
        <v>6.5391291898566463E-3</v>
      </c>
      <c r="O707" s="2" cm="1">
        <f t="array" ref="O707">[1]!table_weight[SprintSpeed]*(('F+ , F-'!O$2-[1]!tbl_gk[[#This Row],[SprintSpeed]])/('F+ , F-'!O$2-'F+ , F-'!O$3))</f>
        <v>7.3087922117432225E-3</v>
      </c>
      <c r="P707" s="2" cm="1">
        <f t="array" ref="P707">[1]!table_weight[Agility]*(('F+ , F-'!P$2-[1]!tbl_gk[[#This Row],[Agility]])/('F+ , F-'!P$2-'F+ , F-'!P$3))</f>
        <v>5.6165313238632194E-3</v>
      </c>
      <c r="Q707" s="2" cm="1">
        <f t="array" ref="Q707">[1]!table_weight[Reactions]*(('F+ , F-'!Q$2-[1]!tbl_gk[[#This Row],[Reactions]])/('F+ , F-'!Q$2-'F+ , F-'!Q$3))</f>
        <v>1.0828482001515951E-3</v>
      </c>
      <c r="R707" s="2" cm="1">
        <f t="array" ref="R707">[1]!table_weight[Balance]*(('F+ , F-'!R$2-[1]!tbl_gk[[#This Row],[Balance]])/('F+ , F-'!R$2-'F+ , F-'!R$3))</f>
        <v>2.7939377759013465E-3</v>
      </c>
      <c r="S707" s="2" cm="1">
        <f t="array" ref="S707">[1]!table_weight[ShotPower]*(('F+ , F-'!S$2-[1]!tbl_gk[[#This Row],[ShotPower]])/('F+ , F-'!S$2-'F+ , F-'!S$3))</f>
        <v>4.4150274176912247E-3</v>
      </c>
      <c r="T707" s="2" cm="1">
        <f t="array" ref="T707">[1]!table_weight[Jumping]*(('F+ , F-'!T$2-[1]!tbl_gk[[#This Row],[Jumping]])/('F+ , F-'!T$2-'F+ , F-'!T$3))</f>
        <v>2.8337438786225251E-3</v>
      </c>
      <c r="U707" s="2" cm="1">
        <f t="array" ref="U707">[1]!table_weight[Stamina]*(('F+ , F-'!U$2-[1]!tbl_gk[[#This Row],[Stamina]])/('F+ , F-'!U$2-'F+ , F-'!U$3))</f>
        <v>1.975033612373275E-2</v>
      </c>
      <c r="V707" s="2" cm="1">
        <f t="array" ref="V707">[1]!table_weight[Strength]*(('F+ , F-'!V$2-[1]!tbl_gk[[#This Row],[Strength]])/('F+ , F-'!V$2-'F+ , F-'!V$3))</f>
        <v>1.9521346719399615E-2</v>
      </c>
      <c r="W707" s="2" cm="1">
        <f t="array" ref="W707">[1]!table_weight[LongShots]*(('F+ , F-'!W$2-[1]!tbl_gk[[#This Row],[LongShots]])/('F+ , F-'!W$2-'F+ , F-'!W$3))</f>
        <v>8.0509323499075268E-3</v>
      </c>
      <c r="X707" s="2" cm="1">
        <f t="array" ref="X707">[1]!table_weight[Aggression]*(('F+ , F-'!X$2-[1]!tbl_gk[[#This Row],[Aggression]])/('F+ , F-'!X$2-'F+ , F-'!X$3))</f>
        <v>1.5211439002129575E-2</v>
      </c>
      <c r="Y707" s="2" cm="1">
        <f t="array" ref="Y707">[1]!table_weight[Interceptions]*(('F+ , F-'!Y$2-[1]!tbl_gk[[#This Row],[Interceptions]])/('F+ , F-'!Y$2-'F+ , F-'!Y$3))</f>
        <v>2.3546812894353474E-2</v>
      </c>
      <c r="Z707" s="2" cm="1">
        <f t="array" ref="Z707">[1]!table_weight[Positioning]*(('F+ , F-'!Z$2-[1]!tbl_gk[[#This Row],[Positioning]])/('F+ , F-'!Z$2-'F+ , F-'!Z$3))</f>
        <v>2.0704458641787279E-3</v>
      </c>
      <c r="AA707" s="2" cm="1">
        <f t="array" ref="AA707">[1]!table_weight[Vision]*(('F+ , F-'!AA$2-[1]!tbl_gk[[#This Row],[Vision]])/('F+ , F-'!AA$2-'F+ , F-'!AA$3))</f>
        <v>8.5184058411925615E-3</v>
      </c>
      <c r="AB707" s="2" cm="1">
        <f t="array" ref="AB707">[1]!table_weight[Penalties]*(('F+ , F-'!AB$2-[1]!tbl_gk[[#This Row],[Penalties]])/('F+ , F-'!AB$2-'F+ , F-'!AB$3))</f>
        <v>2.0356484546967322E-3</v>
      </c>
      <c r="AC707" s="2" cm="1">
        <f t="array" ref="AC707">[1]!table_weight[Composure]*(('F+ , F-'!AC$2-[1]!tbl_gk[[#This Row],[Composure]])/('F+ , F-'!AC$2-'F+ , F-'!AC$3))</f>
        <v>2.4551796284138926E-3</v>
      </c>
      <c r="AD707" s="2" cm="1">
        <f t="array" ref="AD707">[1]!table_weight[Marking]*(('F+ , F-'!AD$2-[1]!tbl_gk[[#This Row],[Marking]])/('F+ , F-'!AD$2-'F+ , F-'!AD$3))</f>
        <v>2.6817203574124791E-2</v>
      </c>
      <c r="AE707" s="2" cm="1">
        <f t="array" ref="AE707">[1]!table_weight[StandingTackle]*(('F+ , F-'!AE$2-[1]!tbl_gk[[#This Row],[StandingTackle]])/('F+ , F-'!AE$2-'F+ , F-'!AE$3))</f>
        <v>2.465854322450484E-2</v>
      </c>
      <c r="AF707" s="2" cm="1">
        <f t="array" ref="AF707">[1]!table_weight[SlidingTackle]*(('F+ , F-'!AF$2-[1]!tbl_gk[[#This Row],[SlidingTackle]])/('F+ , F-'!AF$2-'F+ , F-'!AF$3))</f>
        <v>7.4722858256075263E-3</v>
      </c>
      <c r="AG707" s="2" cm="1">
        <f t="array" ref="AG707">[1]!table_weight[GKDiving]*(('F+ , F-'!AG$2-[1]!tbl_gk[[#This Row],[GKDiving]])/('F+ , F-'!AG$2-'F+ , F-'!AG$3))</f>
        <v>3.2454238921001903E-2</v>
      </c>
      <c r="AH707" s="2" cm="1">
        <f t="array" ref="AH707">[1]!table_weight[GKHandling]*(('F+ , F-'!AH$2-[1]!tbl_gk[[#This Row],[GKHandling]])/('F+ , F-'!AH$2-'F+ , F-'!AH$3))</f>
        <v>4.2777211941640955E-2</v>
      </c>
      <c r="AI707" s="2" cm="1">
        <f t="array" ref="AI707">[1]!table_weight[GKKicking]*(('F+ , F-'!AI$2-[1]!tbl_gk[[#This Row],[GKKicking]])/('F+ , F-'!AI$2-'F+ , F-'!AI$3))</f>
        <v>2.0571950106480059E-2</v>
      </c>
      <c r="AJ707" s="2" cm="1">
        <f t="array" ref="AJ707">[1]!table_weight[GKPositioning]*(('F+ , F-'!AJ$2-[1]!tbl_gk[[#This Row],[GKPositioning]])/('F+ , F-'!AJ$2-'F+ , F-'!AJ$3))</f>
        <v>1.3244482928084987E-2</v>
      </c>
      <c r="AK707" s="2" cm="1">
        <f t="array" ref="AK707">[1]!table_weight[GKReflexes]*(('F+ , F-'!AK$2-[1]!tbl_gk[[#This Row],[GKReflexes]])/('F+ , F-'!AK$2-'F+ , F-'!AK$3))</f>
        <v>3.4617854849068701E-2</v>
      </c>
    </row>
    <row r="708" spans="1:37" x14ac:dyDescent="0.55000000000000004">
      <c r="A708" s="7">
        <f>[1]!tbl_gk[[#This Row],[ID]]</f>
        <v>224442</v>
      </c>
      <c r="B708" s="1" cm="1">
        <f t="array" ref="B708">[1]!table_weight[ValueEUR]*(('F+ , F-'!B$2-[1]!tbl_gk[[#This Row],[ValueEUR]])/('F+ , F-'!B$2-'F+ , F-'!B$3))</f>
        <v>5.8368501049711459E-4</v>
      </c>
      <c r="C708" s="1" cm="1">
        <f t="array" ref="C708">[1]!table_weight[WageEUR]*(('F+ , F-'!C$2-[1]!tbl_gk[[#This Row],[WageEUR]])/('F+ , F-'!C$2-'F+ , F-'!C$3))</f>
        <v>1.3301118005202175E-3</v>
      </c>
      <c r="D708" s="1" cm="1">
        <f t="array" ref="D708">[1]!table_weight[Crossing]*(('F+ , F-'!D$2-[1]!tbl_gk[[#This Row],[Crossing]])/('F+ , F-'!D$2-'F+ , F-'!D$3))</f>
        <v>3.5866971962916043E-2</v>
      </c>
      <c r="E708" s="1" cm="1">
        <f t="array" ref="E708">[1]!table_weight[Finishing]*(('F+ , F-'!E$2-[1]!tbl_gk[[#This Row],[Finishing]])/('F+ , F-'!E$2-'F+ , F-'!E$3))</f>
        <v>1.4973760267721157E-2</v>
      </c>
      <c r="F708" s="1" cm="1">
        <f t="array" ref="F708">[1]!table_weight[HeadingAccuracy]*(('F+ , F-'!F$2-[1]!tbl_gk[[#This Row],[HeadingAccuracy]])/('F+ , F-'!F$2-'F+ , F-'!F$3))</f>
        <v>7.9338093618950504E-3</v>
      </c>
      <c r="G708" s="1" cm="1">
        <f t="array" ref="G708">[1]!table_weight[ShortPassing]*(('F+ , F-'!G$2-[1]!tbl_gk[[#This Row],[ShortPassing]])/('F+ , F-'!G$2-'F+ , F-'!G$3))</f>
        <v>6.7504348175488213E-2</v>
      </c>
      <c r="H708" s="1" cm="1">
        <f t="array" ref="H708">[1]!table_weight[Volleys]*(('F+ , F-'!H$2-[1]!tbl_gk[[#This Row],[Volleys]])/('F+ , F-'!H$2-'F+ , F-'!H$3))</f>
        <v>1.2731313077869197E-3</v>
      </c>
      <c r="I708" s="1" cm="1">
        <f t="array" ref="I708">[1]!table_weight[Dribbling]*(('F+ , F-'!I$2-[1]!tbl_gk[[#This Row],[Dribbling]])/('F+ , F-'!I$2-'F+ , F-'!I$3))</f>
        <v>1.1734538658785652E-2</v>
      </c>
      <c r="J708" s="1" cm="1">
        <f t="array" ref="J708">[1]!table_weight[Curve]*(('F+ , F-'!J$2-[1]!tbl_gk[[#This Row],[Curve]])/('F+ , F-'!J$2-'F+ , F-'!J$3))</f>
        <v>9.4648953791028455E-3</v>
      </c>
      <c r="K708" s="1" cm="1">
        <f t="array" ref="K708">[1]!table_weight[FKAccuracy]*(('F+ , F-'!K$2-[1]!tbl_gk[[#This Row],[FKAccuracy]])/('F+ , F-'!K$2-'F+ , F-'!K$3))</f>
        <v>8.8226346212351529E-3</v>
      </c>
      <c r="L708" s="1" cm="1">
        <f t="array" ref="L708">[1]!table_weight[LongPassing]*(('F+ , F-'!L$2-[1]!tbl_gk[[#This Row],[LongPassing]])/('F+ , F-'!L$2-'F+ , F-'!L$3))</f>
        <v>2.8695477304017315E-2</v>
      </c>
      <c r="M708" s="1" cm="1">
        <f t="array" ref="M708">[1]!table_weight[BallControl]*(('F+ , F-'!M$2-[1]!tbl_gk[[#This Row],[BallControl]])/('F+ , F-'!M$2-'F+ , F-'!M$3))</f>
        <v>1.1299926115867666E-2</v>
      </c>
      <c r="N708" s="1" cm="1">
        <f t="array" ref="N708">[1]!table_weight[Acceleration]*(('F+ , F-'!N$2-[1]!tbl_gk[[#This Row],[Acceleration]])/('F+ , F-'!N$2-'F+ , F-'!N$3))</f>
        <v>6.313641976413314E-3</v>
      </c>
      <c r="O708" s="1" cm="1">
        <f t="array" ref="O708">[1]!table_weight[SprintSpeed]*(('F+ , F-'!O$2-[1]!tbl_gk[[#This Row],[SprintSpeed]])/('F+ , F-'!O$2-'F+ , F-'!O$3))</f>
        <v>6.7465774262245133E-3</v>
      </c>
      <c r="P708" s="1" cm="1">
        <f t="array" ref="P708">[1]!table_weight[Agility]*(('F+ , F-'!P$2-[1]!tbl_gk[[#This Row],[Agility]])/('F+ , F-'!P$2-'F+ , F-'!P$3))</f>
        <v>4.9144649083803166E-3</v>
      </c>
      <c r="Q708" s="1" cm="1">
        <f t="array" ref="Q708">[1]!table_weight[Reactions]*(('F+ , F-'!Q$2-[1]!tbl_gk[[#This Row],[Reactions]])/('F+ , F-'!Q$2-'F+ , F-'!Q$3))</f>
        <v>1.2375408001732517E-3</v>
      </c>
      <c r="R708" s="1" cm="1">
        <f t="array" ref="R708">[1]!table_weight[Balance]*(('F+ , F-'!R$2-[1]!tbl_gk[[#This Row],[Balance]])/('F+ , F-'!R$2-'F+ , F-'!R$3))</f>
        <v>1.6763626655408076E-3</v>
      </c>
      <c r="S708" s="1" cm="1">
        <f t="array" ref="S708">[1]!table_weight[ShotPower]*(('F+ , F-'!S$2-[1]!tbl_gk[[#This Row],[ShotPower]])/('F+ , F-'!S$2-'F+ , F-'!S$3))</f>
        <v>5.9732723886410689E-3</v>
      </c>
      <c r="T708" s="1" cm="1">
        <f t="array" ref="T708">[1]!table_weight[Jumping]*(('F+ , F-'!T$2-[1]!tbl_gk[[#This Row],[Jumping]])/('F+ , F-'!T$2-'F+ , F-'!T$3))</f>
        <v>4.2935513312462506E-4</v>
      </c>
      <c r="U708" s="1" cm="1">
        <f t="array" ref="U708">[1]!table_weight[Stamina]*(('F+ , F-'!U$2-[1]!tbl_gk[[#This Row],[Stamina]])/('F+ , F-'!U$2-'F+ , F-'!U$3))</f>
        <v>1.1163233461240251E-2</v>
      </c>
      <c r="V708" s="1" cm="1">
        <f t="array" ref="V708">[1]!table_weight[Strength]*(('F+ , F-'!V$2-[1]!tbl_gk[[#This Row],[Strength]])/('F+ , F-'!V$2-'F+ , F-'!V$3))</f>
        <v>7.0986715343271329E-3</v>
      </c>
      <c r="W708" s="1" cm="1">
        <f t="array" ref="W708">[1]!table_weight[LongShots]*(('F+ , F-'!W$2-[1]!tbl_gk[[#This Row],[LongShots]])/('F+ , F-'!W$2-'F+ , F-'!W$3))</f>
        <v>6.7523948741159906E-3</v>
      </c>
      <c r="X708" s="1" cm="1">
        <f t="array" ref="X708">[1]!table_weight[Aggression]*(('F+ , F-'!X$2-[1]!tbl_gk[[#This Row],[Aggression]])/('F+ , F-'!X$2-'F+ , F-'!X$3))</f>
        <v>1.7036811682385123E-2</v>
      </c>
      <c r="Y708" s="1" cm="1">
        <f t="array" ref="Y708">[1]!table_weight[Interceptions]*(('F+ , F-'!Y$2-[1]!tbl_gk[[#This Row],[Interceptions]])/('F+ , F-'!Y$2-'F+ , F-'!Y$3))</f>
        <v>1.6621279690131864E-2</v>
      </c>
      <c r="Z708" s="1" cm="1">
        <f t="array" ref="Z708">[1]!table_weight[Positioning]*(('F+ , F-'!Z$2-[1]!tbl_gk[[#This Row],[Positioning]])/('F+ , F-'!Z$2-'F+ , F-'!Z$3))</f>
        <v>1.3310009126863251E-3</v>
      </c>
      <c r="AA708" s="1" cm="1">
        <f t="array" ref="AA708">[1]!table_weight[Vision]*(('F+ , F-'!AA$2-[1]!tbl_gk[[#This Row],[Vision]])/('F+ , F-'!AA$2-'F+ , F-'!AA$3))</f>
        <v>3.1234154751039387E-2</v>
      </c>
      <c r="AB708" s="1" cm="1">
        <f t="array" ref="AB708">[1]!table_weight[Penalties]*(('F+ , F-'!AB$2-[1]!tbl_gk[[#This Row],[Penalties]])/('F+ , F-'!AB$2-'F+ , F-'!AB$3))</f>
        <v>2.0356484546967322E-3</v>
      </c>
      <c r="AC708" s="1" cm="1">
        <f t="array" ref="AC708">[1]!table_weight[Composure]*(('F+ , F-'!AC$2-[1]!tbl_gk[[#This Row],[Composure]])/('F+ , F-'!AC$2-'F+ , F-'!AC$3))</f>
        <v>1.0140959334753034E-3</v>
      </c>
      <c r="AD708" s="1" cm="1">
        <f t="array" ref="AD708">[1]!table_weight[Marking]*(('F+ , F-'!AD$2-[1]!tbl_gk[[#This Row],[Marking]])/('F+ , F-'!AD$2-'F+ , F-'!AD$3))</f>
        <v>3.4704616390043845E-2</v>
      </c>
      <c r="AE708" s="1" cm="1">
        <f t="array" ref="AE708">[1]!table_weight[StandingTackle]*(('F+ , F-'!AE$2-[1]!tbl_gk[[#This Row],[StandingTackle]])/('F+ , F-'!AE$2-'F+ , F-'!AE$3))</f>
        <v>2.241685747682258E-2</v>
      </c>
      <c r="AF708" s="1" cm="1">
        <f t="array" ref="AF708">[1]!table_weight[SlidingTackle]*(('F+ , F-'!AF$2-[1]!tbl_gk[[#This Row],[SlidingTackle]])/('F+ , F-'!AF$2-'F+ , F-'!AF$3))</f>
        <v>8.2195144081682794E-3</v>
      </c>
      <c r="AG708" s="1" cm="1">
        <f t="array" ref="AG708">[1]!table_weight[GKDiving]*(('F+ , F-'!AG$2-[1]!tbl_gk[[#This Row],[GKDiving]])/('F+ , F-'!AG$2-'F+ , F-'!AG$3))</f>
        <v>3.0746121083054436E-2</v>
      </c>
      <c r="AH708" s="1" cm="1">
        <f t="array" ref="AH708">[1]!table_weight[GKHandling]*(('F+ , F-'!AH$2-[1]!tbl_gk[[#This Row],[GKHandling]])/('F+ , F-'!AH$2-'F+ , F-'!AH$3))</f>
        <v>3.7430060448935834E-2</v>
      </c>
      <c r="AI708" s="1" cm="1">
        <f t="array" ref="AI708">[1]!table_weight[GKKicking]*(('F+ , F-'!AI$2-[1]!tbl_gk[[#This Row],[GKKicking]])/('F+ , F-'!AI$2-'F+ , F-'!AI$3))</f>
        <v>2.6832978399756596E-2</v>
      </c>
      <c r="AJ708" s="1" cm="1">
        <f t="array" ref="AJ708">[1]!table_weight[GKPositioning]*(('F+ , F-'!AJ$2-[1]!tbl_gk[[#This Row],[GKPositioning]])/('F+ , F-'!AJ$2-'F+ , F-'!AJ$3))</f>
        <v>1.3244482928084987E-2</v>
      </c>
      <c r="AK708" s="1" cm="1">
        <f t="array" ref="AK708">[1]!table_weight[GKReflexes]*(('F+ , F-'!AK$2-[1]!tbl_gk[[#This Row],[GKReflexes]])/('F+ , F-'!AK$2-'F+ , F-'!AK$3))</f>
        <v>3.6439847209545996E-2</v>
      </c>
    </row>
    <row r="709" spans="1:37" x14ac:dyDescent="0.55000000000000004">
      <c r="A709" s="8">
        <f>[1]!tbl_gk[[#This Row],[ID]]</f>
        <v>224475</v>
      </c>
      <c r="B709" s="2" cm="1">
        <f t="array" ref="B709">[1]!table_weight[ValueEUR]*(('F+ , F-'!B$2-[1]!tbl_gk[[#This Row],[ValueEUR]])/('F+ , F-'!B$2-'F+ , F-'!B$3))</f>
        <v>1.1297129235428024E-4</v>
      </c>
      <c r="C709" s="2" cm="1">
        <f t="array" ref="C709">[1]!table_weight[WageEUR]*(('F+ , F-'!C$2-[1]!tbl_gk[[#This Row],[WageEUR]])/('F+ , F-'!C$2-'F+ , F-'!C$3))</f>
        <v>2.3472561185650898E-4</v>
      </c>
      <c r="D709" s="2" cm="1">
        <f t="array" ref="D709">[1]!table_weight[Crossing]*(('F+ , F-'!D$2-[1]!tbl_gk[[#This Row],[Crossing]])/('F+ , F-'!D$2-'F+ , F-'!D$3))</f>
        <v>2.8021071846028162E-2</v>
      </c>
      <c r="E709" s="2" cm="1">
        <f t="array" ref="E709">[1]!table_weight[Finishing]*(('F+ , F-'!E$2-[1]!tbl_gk[[#This Row],[Finishing]])/('F+ , F-'!E$2-'F+ , F-'!E$3))</f>
        <v>1.4973760267721157E-2</v>
      </c>
      <c r="F709" s="2" cm="1">
        <f t="array" ref="F709">[1]!table_weight[HeadingAccuracy]*(('F+ , F-'!F$2-[1]!tbl_gk[[#This Row],[HeadingAccuracy]])/('F+ , F-'!F$2-'F+ , F-'!F$3))</f>
        <v>1.08567917583827E-2</v>
      </c>
      <c r="G709" s="2" cm="1">
        <f t="array" ref="G709">[1]!table_weight[ShortPassing]*(('F+ , F-'!G$2-[1]!tbl_gk[[#This Row],[ShortPassing]])/('F+ , F-'!G$2-'F+ , F-'!G$3))</f>
        <v>4.6409239370648142E-2</v>
      </c>
      <c r="H709" s="2" cm="1">
        <f t="array" ref="H709">[1]!table_weight[Volleys]*(('F+ , F-'!H$2-[1]!tbl_gk[[#This Row],[Volleys]])/('F+ , F-'!H$2-'F+ , F-'!H$3))</f>
        <v>1.7360881469821632E-3</v>
      </c>
      <c r="I709" s="2" cm="1">
        <f t="array" ref="I709">[1]!table_weight[Dribbling]*(('F+ , F-'!I$2-[1]!tbl_gk[[#This Row],[Dribbling]])/('F+ , F-'!I$2-'F+ , F-'!I$3))</f>
        <v>1.7601807988178481E-2</v>
      </c>
      <c r="J709" s="2" cm="1">
        <f t="array" ref="J709">[1]!table_weight[Curve]*(('F+ , F-'!J$2-[1]!tbl_gk[[#This Row],[Curve]])/('F+ , F-'!J$2-'F+ , F-'!J$3))</f>
        <v>8.7888314234526414E-3</v>
      </c>
      <c r="K709" s="2" cm="1">
        <f t="array" ref="K709">[1]!table_weight[FKAccuracy]*(('F+ , F-'!K$2-[1]!tbl_gk[[#This Row],[FKAccuracy]])/('F+ , F-'!K$2-'F+ , F-'!K$3))</f>
        <v>8.5184058411925615E-3</v>
      </c>
      <c r="L709" s="2" cm="1">
        <f t="array" ref="L709">[1]!table_weight[LongPassing]*(('F+ , F-'!L$2-[1]!tbl_gk[[#This Row],[LongPassing]])/('F+ , F-'!L$2-'F+ , F-'!L$3))</f>
        <v>1.3535602501894959E-2</v>
      </c>
      <c r="M709" s="2" cm="1">
        <f t="array" ref="M709">[1]!table_weight[BallControl]*(('F+ , F-'!M$2-[1]!tbl_gk[[#This Row],[BallControl]])/('F+ , F-'!M$2-'F+ , F-'!M$3))</f>
        <v>1.0430701030031691E-2</v>
      </c>
      <c r="N709" s="2" cm="1">
        <f t="array" ref="N709">[1]!table_weight[Acceleration]*(('F+ , F-'!N$2-[1]!tbl_gk[[#This Row],[Acceleration]])/('F+ , F-'!N$2-'F+ , F-'!N$3))</f>
        <v>5.1862059091966504E-3</v>
      </c>
      <c r="O709" s="2" cm="1">
        <f t="array" ref="O709">[1]!table_weight[SprintSpeed]*(('F+ , F-'!O$2-[1]!tbl_gk[[#This Row],[SprintSpeed]])/('F+ , F-'!O$2-'F+ , F-'!O$3))</f>
        <v>4.4977182841496755E-3</v>
      </c>
      <c r="P709" s="2" cm="1">
        <f t="array" ref="P709">[1]!table_weight[Agility]*(('F+ , F-'!P$2-[1]!tbl_gk[[#This Row],[Agility]])/('F+ , F-'!P$2-'F+ , F-'!P$3))</f>
        <v>3.1592988696730611E-3</v>
      </c>
      <c r="Q709" s="2" cm="1">
        <f t="array" ref="Q709">[1]!table_weight[Reactions]*(('F+ , F-'!Q$2-[1]!tbl_gk[[#This Row],[Reactions]])/('F+ , F-'!Q$2-'F+ , F-'!Q$3))</f>
        <v>1.4953618002093458E-3</v>
      </c>
      <c r="R709" s="2" cm="1">
        <f t="array" ref="R709">[1]!table_weight[Balance]*(('F+ , F-'!R$2-[1]!tbl_gk[[#This Row],[Balance]])/('F+ , F-'!R$2-'F+ , F-'!R$3))</f>
        <v>2.4835002452456407E-4</v>
      </c>
      <c r="S709" s="2" cm="1">
        <f t="array" ref="S709">[1]!table_weight[ShotPower]*(('F+ , F-'!S$2-[1]!tbl_gk[[#This Row],[ShotPower]])/('F+ , F-'!S$2-'F+ , F-'!S$3))</f>
        <v>5.1941499031661464E-3</v>
      </c>
      <c r="T709" s="2" cm="1">
        <f t="array" ref="T709">[1]!table_weight[Jumping]*(('F+ , F-'!T$2-[1]!tbl_gk[[#This Row],[Jumping]])/('F+ , F-'!T$2-'F+ , F-'!T$3))</f>
        <v>2.6620018253726754E-3</v>
      </c>
      <c r="U709" s="2" cm="1">
        <f t="array" ref="U709">[1]!table_weight[Stamina]*(('F+ , F-'!U$2-[1]!tbl_gk[[#This Row],[Stamina]])/('F+ , F-'!U$2-'F+ , F-'!U$3))</f>
        <v>4.2935513312462497E-3</v>
      </c>
      <c r="V709" s="2" cm="1">
        <f t="array" ref="V709">[1]!table_weight[Strength]*(('F+ , F-'!V$2-[1]!tbl_gk[[#This Row],[Strength]])/('F+ , F-'!V$2-'F+ , F-'!V$3))</f>
        <v>4.8803366798499039E-2</v>
      </c>
      <c r="W709" s="2" cm="1">
        <f t="array" ref="W709">[1]!table_weight[LongShots]*(('F+ , F-'!W$2-[1]!tbl_gk[[#This Row],[LongShots]])/('F+ , F-'!W$2-'F+ , F-'!W$3))</f>
        <v>7.5315173595909123E-3</v>
      </c>
      <c r="X709" s="2" cm="1">
        <f t="array" ref="X709">[1]!table_weight[Aggression]*(('F+ , F-'!X$2-[1]!tbl_gk[[#This Row],[Aggression]])/('F+ , F-'!X$2-'F+ , F-'!X$3))</f>
        <v>7.301490721022195E-3</v>
      </c>
      <c r="Y709" s="2" cm="1">
        <f t="array" ref="Y709">[1]!table_weight[Interceptions]*(('F+ , F-'!Y$2-[1]!tbl_gk[[#This Row],[Interceptions]])/('F+ , F-'!Y$2-'F+ , F-'!Y$3))</f>
        <v>1.9391492971820509E-2</v>
      </c>
      <c r="Z709" s="2" cm="1">
        <f t="array" ref="Z709">[1]!table_weight[Positioning]*(('F+ , F-'!Z$2-[1]!tbl_gk[[#This Row],[Positioning]])/('F+ , F-'!Z$2-'F+ , F-'!Z$3))</f>
        <v>0</v>
      </c>
      <c r="AA709" s="2" cm="1">
        <f t="array" ref="AA709">[1]!table_weight[Vision]*(('F+ , F-'!AA$2-[1]!tbl_gk[[#This Row],[Vision]])/('F+ , F-'!AA$2-'F+ , F-'!AA$3))</f>
        <v>4.2592029205962808E-3</v>
      </c>
      <c r="AB709" s="2" cm="1">
        <f t="array" ref="AB709">[1]!table_weight[Penalties]*(('F+ , F-'!AB$2-[1]!tbl_gk[[#This Row],[Penalties]])/('F+ , F-'!AB$2-'F+ , F-'!AB$3))</f>
        <v>2.0747955403639775E-3</v>
      </c>
      <c r="AC709" s="2" cm="1">
        <f t="array" ref="AC709">[1]!table_weight[Composure]*(('F+ , F-'!AC$2-[1]!tbl_gk[[#This Row],[Composure]])/('F+ , F-'!AC$2-'F+ , F-'!AC$3))</f>
        <v>2.5619265687797138E-3</v>
      </c>
      <c r="AD709" s="2" cm="1">
        <f t="array" ref="AD709">[1]!table_weight[Marking]*(('F+ , F-'!AD$2-[1]!tbl_gk[[#This Row],[Marking]])/('F+ , F-'!AD$2-'F+ , F-'!AD$3))</f>
        <v>7.8874128159190562E-3</v>
      </c>
      <c r="AE709" s="2" cm="1">
        <f t="array" ref="AE709">[1]!table_weight[StandingTackle]*(('F+ , F-'!AE$2-[1]!tbl_gk[[#This Row],[StandingTackle]])/('F+ , F-'!AE$2-'F+ , F-'!AE$3))</f>
        <v>3.1383600467551613E-2</v>
      </c>
      <c r="AF709" s="2" cm="1">
        <f t="array" ref="AF709">[1]!table_weight[SlidingTackle]*(('F+ , F-'!AF$2-[1]!tbl_gk[[#This Row],[SlidingTackle]])/('F+ , F-'!AF$2-'F+ , F-'!AF$3))</f>
        <v>8.2195144081682794E-3</v>
      </c>
      <c r="AG709" s="2" cm="1">
        <f t="array" ref="AG709">[1]!table_weight[GKDiving]*(('F+ , F-'!AG$2-[1]!tbl_gk[[#This Row],[GKDiving]])/('F+ , F-'!AG$2-'F+ , F-'!AG$3))</f>
        <v>4.2702945948686719E-2</v>
      </c>
      <c r="AH709" s="2" cm="1">
        <f t="array" ref="AH709">[1]!table_weight[GKHandling]*(('F+ , F-'!AH$2-[1]!tbl_gk[[#This Row],[GKHandling]])/('F+ , F-'!AH$2-'F+ , F-'!AH$3))</f>
        <v>4.6341979603444362E-2</v>
      </c>
      <c r="AI709" s="2" cm="1">
        <f t="array" ref="AI709">[1]!table_weight[GKKicking]*(('F+ , F-'!AI$2-[1]!tbl_gk[[#This Row],[GKKicking]])/('F+ , F-'!AI$2-'F+ , F-'!AI$3))</f>
        <v>2.414968055978094E-2</v>
      </c>
      <c r="AJ709" s="2" cm="1">
        <f t="array" ref="AJ709">[1]!table_weight[GKPositioning]*(('F+ , F-'!AJ$2-[1]!tbl_gk[[#This Row],[GKPositioning]])/('F+ , F-'!AJ$2-'F+ , F-'!AJ$3))</f>
        <v>1.6397931244295699E-2</v>
      </c>
      <c r="AK709" s="2" cm="1">
        <f t="array" ref="AK709">[1]!table_weight[GKReflexes]*(('F+ , F-'!AK$2-[1]!tbl_gk[[#This Row],[GKReflexes]])/('F+ , F-'!AK$2-'F+ , F-'!AK$3))</f>
        <v>4.55498090119325E-2</v>
      </c>
    </row>
    <row r="710" spans="1:37" x14ac:dyDescent="0.55000000000000004">
      <c r="A710" s="7">
        <f>[1]!tbl_gk[[#This Row],[ID]]</f>
        <v>224543</v>
      </c>
      <c r="B710" s="1" cm="1">
        <f t="array" ref="B710">[1]!table_weight[ValueEUR]*(('F+ , F-'!B$2-[1]!tbl_gk[[#This Row],[ValueEUR]])/('F+ , F-'!B$2-'F+ , F-'!B$3))</f>
        <v>3.0588675060954019E-4</v>
      </c>
      <c r="C710" s="1" cm="1">
        <f t="array" ref="C710">[1]!table_weight[WageEUR]*(('F+ , F-'!C$2-[1]!tbl_gk[[#This Row],[WageEUR]])/('F+ , F-'!C$2-'F+ , F-'!C$3))</f>
        <v>3.9120935309418161E-4</v>
      </c>
      <c r="D710" s="1" cm="1">
        <f t="array" ref="D710">[1]!table_weight[Crossing]*(('F+ , F-'!D$2-[1]!tbl_gk[[#This Row],[Crossing]])/('F+ , F-'!D$2-'F+ , F-'!D$3))</f>
        <v>3.0262757593710415E-2</v>
      </c>
      <c r="E710" s="1" cm="1">
        <f t="array" ref="E710">[1]!table_weight[Finishing]*(('F+ , F-'!E$2-[1]!tbl_gk[[#This Row],[Finishing]])/('F+ , F-'!E$2-'F+ , F-'!E$3))</f>
        <v>1.6970261636750646E-2</v>
      </c>
      <c r="F710" s="1" cm="1">
        <f t="array" ref="F710">[1]!table_weight[HeadingAccuracy]*(('F+ , F-'!F$2-[1]!tbl_gk[[#This Row],[HeadingAccuracy]])/('F+ , F-'!F$2-'F+ , F-'!F$3))</f>
        <v>1.08567917583827E-2</v>
      </c>
      <c r="G710" s="1" cm="1">
        <f t="array" ref="G710">[1]!table_weight[ShortPassing]*(('F+ , F-'!G$2-[1]!tbl_gk[[#This Row],[ShortPassing]])/('F+ , F-'!G$2-'F+ , F-'!G$3))</f>
        <v>5.0628261131616156E-2</v>
      </c>
      <c r="H710" s="1" cm="1">
        <f t="array" ref="H710">[1]!table_weight[Volleys]*(('F+ , F-'!H$2-[1]!tbl_gk[[#This Row],[Volleys]])/('F+ , F-'!H$2-'F+ , F-'!H$3))</f>
        <v>1.2731313077869197E-3</v>
      </c>
      <c r="I710" s="1" cm="1">
        <f t="array" ref="I710">[1]!table_weight[Dribbling]*(('F+ , F-'!I$2-[1]!tbl_gk[[#This Row],[Dribbling]])/('F+ , F-'!I$2-'F+ , F-'!I$3))</f>
        <v>1.7601807988178481E-2</v>
      </c>
      <c r="J710" s="1" cm="1">
        <f t="array" ref="J710">[1]!table_weight[Curve]*(('F+ , F-'!J$2-[1]!tbl_gk[[#This Row],[Curve]])/('F+ , F-'!J$2-'F+ , F-'!J$3))</f>
        <v>9.6339113680153961E-3</v>
      </c>
      <c r="K710" s="1" cm="1">
        <f t="array" ref="K710">[1]!table_weight[FKAccuracy]*(('F+ , F-'!K$2-[1]!tbl_gk[[#This Row],[FKAccuracy]])/('F+ , F-'!K$2-'F+ , F-'!K$3))</f>
        <v>9.4310921813203358E-3</v>
      </c>
      <c r="L710" s="1" cm="1">
        <f t="array" ref="L710">[1]!table_weight[LongPassing]*(('F+ , F-'!L$2-[1]!tbl_gk[[#This Row],[LongPassing]])/('F+ , F-'!L$2-'F+ , F-'!L$3))</f>
        <v>2.3281236303259328E-2</v>
      </c>
      <c r="M710" s="1" cm="1">
        <f t="array" ref="M710">[1]!table_weight[BallControl]*(('F+ , F-'!M$2-[1]!tbl_gk[[#This Row],[BallControl]])/('F+ , F-'!M$2-'F+ , F-'!M$3))</f>
        <v>1.1734538658785654E-2</v>
      </c>
      <c r="N710" s="1" cm="1">
        <f t="array" ref="N710">[1]!table_weight[Acceleration]*(('F+ , F-'!N$2-[1]!tbl_gk[[#This Row],[Acceleration]])/('F+ , F-'!N$2-'F+ , F-'!N$3))</f>
        <v>5.4116931226399828E-3</v>
      </c>
      <c r="O710" s="1" cm="1">
        <f t="array" ref="O710">[1]!table_weight[SprintSpeed]*(('F+ , F-'!O$2-[1]!tbl_gk[[#This Row],[SprintSpeed]])/('F+ , F-'!O$2-'F+ , F-'!O$3))</f>
        <v>5.9032552479464486E-3</v>
      </c>
      <c r="P710" s="1" cm="1">
        <f t="array" ref="P710">[1]!table_weight[Agility]*(('F+ , F-'!P$2-[1]!tbl_gk[[#This Row],[Agility]])/('F+ , F-'!P$2-'F+ , F-'!P$3))</f>
        <v>4.5634317006388652E-3</v>
      </c>
      <c r="Q710" s="1" cm="1">
        <f t="array" ref="Q710">[1]!table_weight[Reactions]*(('F+ , F-'!Q$2-[1]!tbl_gk[[#This Row],[Reactions]])/('F+ , F-'!Q$2-'F+ , F-'!Q$3))</f>
        <v>1.2891050001804705E-3</v>
      </c>
      <c r="R710" s="1" cm="1">
        <f t="array" ref="R710">[1]!table_weight[Balance]*(('F+ , F-'!R$2-[1]!tbl_gk[[#This Row],[Balance]])/('F+ , F-'!R$2-'F+ , F-'!R$3))</f>
        <v>1.1796626164916795E-3</v>
      </c>
      <c r="S710" s="1" cm="1">
        <f t="array" ref="S710">[1]!table_weight[ShotPower]*(('F+ , F-'!S$2-[1]!tbl_gk[[#This Row],[ShotPower]])/('F+ , F-'!S$2-'F+ , F-'!S$3))</f>
        <v>5.9732723886410689E-3</v>
      </c>
      <c r="T710" s="1" cm="1">
        <f t="array" ref="T710">[1]!table_weight[Jumping]*(('F+ , F-'!T$2-[1]!tbl_gk[[#This Row],[Jumping]])/('F+ , F-'!T$2-'F+ , F-'!T$3))</f>
        <v>4.1218092779964008E-3</v>
      </c>
      <c r="U710" s="1" cm="1">
        <f t="array" ref="U710">[1]!table_weight[Stamina]*(('F+ , F-'!U$2-[1]!tbl_gk[[#This Row],[Stamina]])/('F+ , F-'!U$2-'F+ , F-'!U$3))</f>
        <v>2.5761307987477501E-3</v>
      </c>
      <c r="V710" s="1" cm="1">
        <f t="array" ref="V710">[1]!table_weight[Strength]*(('F+ , F-'!V$2-[1]!tbl_gk[[#This Row],[Strength]])/('F+ , F-'!V$2-'F+ , F-'!V$3))</f>
        <v>1.4197343068654266E-2</v>
      </c>
      <c r="W710" s="1" cm="1">
        <f t="array" ref="W710">[1]!table_weight[LongShots]*(('F+ , F-'!W$2-[1]!tbl_gk[[#This Row],[LongShots]])/('F+ , F-'!W$2-'F+ , F-'!W$3))</f>
        <v>7.5315173595909123E-3</v>
      </c>
      <c r="X710" s="1" cm="1">
        <f t="array" ref="X710">[1]!table_weight[Aggression]*(('F+ , F-'!X$2-[1]!tbl_gk[[#This Row],[Aggression]])/('F+ , F-'!X$2-'F+ , F-'!X$3))</f>
        <v>1.5211439002129575E-2</v>
      </c>
      <c r="Y710" s="1" cm="1">
        <f t="array" ref="Y710">[1]!table_weight[Interceptions]*(('F+ , F-'!Y$2-[1]!tbl_gk[[#This Row],[Interceptions]])/('F+ , F-'!Y$2-'F+ , F-'!Y$3))</f>
        <v>1.2465959767598898E-2</v>
      </c>
      <c r="Z710" s="1" cm="1">
        <f t="array" ref="Z710">[1]!table_weight[Positioning]*(('F+ , F-'!Z$2-[1]!tbl_gk[[#This Row],[Positioning]])/('F+ , F-'!Z$2-'F+ , F-'!Z$3))</f>
        <v>8.8733394179088337E-4</v>
      </c>
      <c r="AA710" s="1" cm="1">
        <f t="array" ref="AA710">[1]!table_weight[Vision]*(('F+ , F-'!AA$2-[1]!tbl_gk[[#This Row],[Vision]])/('F+ , F-'!AA$2-'F+ , F-'!AA$3))</f>
        <v>2.9104553290741252E-2</v>
      </c>
      <c r="AB710" s="1" cm="1">
        <f t="array" ref="AB710">[1]!table_weight[Penalties]*(('F+ , F-'!AB$2-[1]!tbl_gk[[#This Row],[Penalties]])/('F+ , F-'!AB$2-'F+ , F-'!AB$3))</f>
        <v>1.9182071976949979E-3</v>
      </c>
      <c r="AC710" s="1" cm="1">
        <f t="array" ref="AC710">[1]!table_weight[Composure]*(('F+ , F-'!AC$2-[1]!tbl_gk[[#This Row],[Composure]])/('F+ , F-'!AC$2-'F+ , F-'!AC$3))</f>
        <v>1.7079510458531426E-3</v>
      </c>
      <c r="AD710" s="1" cm="1">
        <f t="array" ref="AD710">[1]!table_weight[Marking]*(('F+ , F-'!AD$2-[1]!tbl_gk[[#This Row],[Marking]])/('F+ , F-'!AD$2-'F+ , F-'!AD$3))</f>
        <v>2.366223844775717E-2</v>
      </c>
      <c r="AE710" s="1" cm="1">
        <f t="array" ref="AE710">[1]!table_weight[StandingTackle]*(('F+ , F-'!AE$2-[1]!tbl_gk[[#This Row],[StandingTackle]])/('F+ , F-'!AE$2-'F+ , F-'!AE$3))</f>
        <v>2.465854322450484E-2</v>
      </c>
      <c r="AF710" s="1" cm="1">
        <f t="array" ref="AF710">[1]!table_weight[SlidingTackle]*(('F+ , F-'!AF$2-[1]!tbl_gk[[#This Row],[SlidingTackle]])/('F+ , F-'!AF$2-'F+ , F-'!AF$3))</f>
        <v>5.977828660486021E-3</v>
      </c>
      <c r="AG710" s="1" cm="1">
        <f t="array" ref="AG710">[1]!table_weight[GKDiving]*(('F+ , F-'!AG$2-[1]!tbl_gk[[#This Row],[GKDiving]])/('F+ , F-'!AG$2-'F+ , F-'!AG$3))</f>
        <v>3.9286710272791778E-2</v>
      </c>
      <c r="AH710" s="1" cm="1">
        <f t="array" ref="AH710">[1]!table_weight[GKHandling]*(('F+ , F-'!AH$2-[1]!tbl_gk[[#This Row],[GKHandling]])/('F+ , F-'!AH$2-'F+ , F-'!AH$3))</f>
        <v>4.4559595772542655E-2</v>
      </c>
      <c r="AI710" s="1" cm="1">
        <f t="array" ref="AI710">[1]!table_weight[GKKicking]*(('F+ , F-'!AI$2-[1]!tbl_gk[[#This Row],[GKKicking]])/('F+ , F-'!AI$2-'F+ , F-'!AI$3))</f>
        <v>2.6832978399756596E-2</v>
      </c>
      <c r="AJ710" s="1" cm="1">
        <f t="array" ref="AJ710">[1]!table_weight[GKPositioning]*(('F+ , F-'!AJ$2-[1]!tbl_gk[[#This Row],[GKPositioning]])/('F+ , F-'!AJ$2-'F+ , F-'!AJ$3))</f>
        <v>1.5136551917811415E-2</v>
      </c>
      <c r="AK710" s="1" cm="1">
        <f t="array" ref="AK710">[1]!table_weight[GKReflexes]*(('F+ , F-'!AK$2-[1]!tbl_gk[[#This Row],[GKReflexes]])/('F+ , F-'!AK$2-'F+ , F-'!AK$3))</f>
        <v>4.0083831930500594E-2</v>
      </c>
    </row>
    <row r="711" spans="1:37" x14ac:dyDescent="0.55000000000000004">
      <c r="A711" s="8">
        <f>[1]!tbl_gk[[#This Row],[ID]]</f>
        <v>224555</v>
      </c>
      <c r="B711" s="2" cm="1">
        <f t="array" ref="B711">[1]!table_weight[ValueEUR]*(('F+ , F-'!B$2-[1]!tbl_gk[[#This Row],[ValueEUR]])/('F+ , F-'!B$2-'F+ , F-'!B$3))</f>
        <v>2.5001843389881692E-5</v>
      </c>
      <c r="C711" s="2" cm="1">
        <f t="array" ref="C711">[1]!table_weight[WageEUR]*(('F+ , F-'!C$2-[1]!tbl_gk[[#This Row],[WageEUR]])/('F+ , F-'!C$2-'F+ , F-'!C$3))</f>
        <v>7.8241870618836313E-5</v>
      </c>
      <c r="D711" s="2" cm="1">
        <f t="array" ref="D711">[1]!table_weight[Crossing]*(('F+ , F-'!D$2-[1]!tbl_gk[[#This Row],[Crossing]])/('F+ , F-'!D$2-'F+ , F-'!D$3))</f>
        <v>2.8021071846028162E-2</v>
      </c>
      <c r="E711" s="2" cm="1">
        <f t="array" ref="E711">[1]!table_weight[Finishing]*(('F+ , F-'!E$2-[1]!tbl_gk[[#This Row],[Finishing]])/('F+ , F-'!E$2-'F+ , F-'!E$3))</f>
        <v>9.9825068451474385E-3</v>
      </c>
      <c r="F711" s="2" cm="1">
        <f t="array" ref="F711">[1]!table_weight[HeadingAccuracy]*(('F+ , F-'!F$2-[1]!tbl_gk[[#This Row],[HeadingAccuracy]])/('F+ , F-'!F$2-'F+ , F-'!F$3))</f>
        <v>1.00216539308148E-2</v>
      </c>
      <c r="G711" s="2" cm="1">
        <f t="array" ref="G711">[1]!table_weight[ShortPassing]*(('F+ , F-'!G$2-[1]!tbl_gk[[#This Row],[ShortPassing]])/('F+ , F-'!G$2-'F+ , F-'!G$3))</f>
        <v>5.7659964066562854E-2</v>
      </c>
      <c r="H711" s="2" cm="1">
        <f t="array" ref="H711">[1]!table_weight[Volleys]*(('F+ , F-'!H$2-[1]!tbl_gk[[#This Row],[Volleys]])/('F+ , F-'!H$2-'F+ , F-'!H$3))</f>
        <v>9.2591367839048701E-4</v>
      </c>
      <c r="I711" s="2" cm="1">
        <f t="array" ref="I711">[1]!table_weight[Dribbling]*(('F+ , F-'!I$2-[1]!tbl_gk[[#This Row],[Dribbling]])/('F+ , F-'!I$2-'F+ , F-'!I$3))</f>
        <v>9.7787822156547109E-3</v>
      </c>
      <c r="J711" s="2" cm="1">
        <f t="array" ref="J711">[1]!table_weight[Curve]*(('F+ , F-'!J$2-[1]!tbl_gk[[#This Row],[Curve]])/('F+ , F-'!J$2-'F+ , F-'!J$3))</f>
        <v>8.4507994456275402E-3</v>
      </c>
      <c r="K711" s="2" cm="1">
        <f t="array" ref="K711">[1]!table_weight[FKAccuracy]*(('F+ , F-'!K$2-[1]!tbl_gk[[#This Row],[FKAccuracy]])/('F+ , F-'!K$2-'F+ , F-'!K$3))</f>
        <v>9.1268634012777444E-3</v>
      </c>
      <c r="L711" s="2" cm="1">
        <f t="array" ref="L711">[1]!table_weight[LongPassing]*(('F+ , F-'!L$2-[1]!tbl_gk[[#This Row],[LongPassing]])/('F+ , F-'!L$2-'F+ , F-'!L$3))</f>
        <v>2.4364084503410925E-2</v>
      </c>
      <c r="M711" s="2" cm="1">
        <f t="array" ref="M711">[1]!table_weight[BallControl]*(('F+ , F-'!M$2-[1]!tbl_gk[[#This Row],[BallControl]])/('F+ , F-'!M$2-'F+ , F-'!M$3))</f>
        <v>1.5211439002129552E-2</v>
      </c>
      <c r="N711" s="2" cm="1">
        <f t="array" ref="N711">[1]!table_weight[Acceleration]*(('F+ , F-'!N$2-[1]!tbl_gk[[#This Row],[Acceleration]])/('F+ , F-'!N$2-'F+ , F-'!N$3))</f>
        <v>6.5391291898566463E-3</v>
      </c>
      <c r="O711" s="2" cm="1">
        <f t="array" ref="O711">[1]!table_weight[SprintSpeed]*(('F+ , F-'!O$2-[1]!tbl_gk[[#This Row],[SprintSpeed]])/('F+ , F-'!O$2-'F+ , F-'!O$3))</f>
        <v>8.1521143900212863E-3</v>
      </c>
      <c r="P711" s="2" cm="1">
        <f t="array" ref="P711">[1]!table_weight[Agility]*(('F+ , F-'!P$2-[1]!tbl_gk[[#This Row],[Agility]])/('F+ , F-'!P$2-'F+ , F-'!P$3))</f>
        <v>3.6273431466616623E-3</v>
      </c>
      <c r="Q711" s="2" cm="1">
        <f t="array" ref="Q711">[1]!table_weight[Reactions]*(('F+ , F-'!Q$2-[1]!tbl_gk[[#This Row],[Reactions]])/('F+ , F-'!Q$2-'F+ , F-'!Q$3))</f>
        <v>2.217260600310409E-3</v>
      </c>
      <c r="R711" s="2" cm="1">
        <f t="array" ref="R711">[1]!table_weight[Balance]*(('F+ , F-'!R$2-[1]!tbl_gk[[#This Row],[Balance]])/('F+ , F-'!R$2-'F+ , F-'!R$3))</f>
        <v>1.5521876532785257E-3</v>
      </c>
      <c r="S711" s="2" cm="1">
        <f t="array" ref="S711">[1]!table_weight[ShotPower]*(('F+ , F-'!S$2-[1]!tbl_gk[[#This Row],[ShotPower]])/('F+ , F-'!S$2-'F+ , F-'!S$3))</f>
        <v>8.570347340224143E-3</v>
      </c>
      <c r="T711" s="2" cm="1">
        <f t="array" ref="T711">[1]!table_weight[Jumping]*(('F+ , F-'!T$2-[1]!tbl_gk[[#This Row],[Jumping]])/('F+ , F-'!T$2-'F+ , F-'!T$3))</f>
        <v>4.0359382513714759E-3</v>
      </c>
      <c r="U711" s="2" cm="1">
        <f t="array" ref="U711">[1]!table_weight[Stamina]*(('F+ , F-'!U$2-[1]!tbl_gk[[#This Row],[Stamina]])/('F+ , F-'!U$2-'F+ , F-'!U$3))</f>
        <v>2.5761307987477501E-3</v>
      </c>
      <c r="V711" s="2" cm="1">
        <f t="array" ref="V711">[1]!table_weight[Strength]*(('F+ , F-'!V$2-[1]!tbl_gk[[#This Row],[Strength]])/('F+ , F-'!V$2-'F+ , F-'!V$3))</f>
        <v>3.9042693438799229E-2</v>
      </c>
      <c r="W711" s="2" cm="1">
        <f t="array" ref="W711">[1]!table_weight[LongShots]*(('F+ , F-'!W$2-[1]!tbl_gk[[#This Row],[LongShots]])/('F+ , F-'!W$2-'F+ , F-'!W$3))</f>
        <v>7.0121023692742987E-3</v>
      </c>
      <c r="X711" s="2" cm="1">
        <f t="array" ref="X711">[1]!table_weight[Aggression]*(('F+ , F-'!X$2-[1]!tbl_gk[[#This Row],[Aggression]])/('F+ , F-'!X$2-'F+ , F-'!X$3))</f>
        <v>1.8862184362640672E-2</v>
      </c>
      <c r="Y711" s="2" cm="1">
        <f t="array" ref="Y711">[1]!table_weight[Interceptions]*(('F+ , F-'!Y$2-[1]!tbl_gk[[#This Row],[Interceptions]])/('F+ , F-'!Y$2-'F+ , F-'!Y$3))</f>
        <v>1.6621279690131864E-2</v>
      </c>
      <c r="Z711" s="2" cm="1">
        <f t="array" ref="Z711">[1]!table_weight[Positioning]*(('F+ , F-'!Z$2-[1]!tbl_gk[[#This Row],[Positioning]])/('F+ , F-'!Z$2-'F+ , F-'!Z$3))</f>
        <v>7.394449514924029E-4</v>
      </c>
      <c r="AA711" s="2" cm="1">
        <f t="array" ref="AA711">[1]!table_weight[Vision]*(('F+ , F-'!AA$2-[1]!tbl_gk[[#This Row],[Vision]])/('F+ , F-'!AA$2-'F+ , F-'!AA$3))</f>
        <v>2.4845350370144972E-2</v>
      </c>
      <c r="AB711" s="2" cm="1">
        <f t="array" ref="AB711">[1]!table_weight[Penalties]*(('F+ , F-'!AB$2-[1]!tbl_gk[[#This Row],[Penalties]])/('F+ , F-'!AB$2-'F+ , F-'!AB$3))</f>
        <v>1.9965013690294879E-3</v>
      </c>
      <c r="AC711" s="2" cm="1">
        <f t="array" ref="AC711">[1]!table_weight[Composure]*(('F+ , F-'!AC$2-[1]!tbl_gk[[#This Row],[Composure]])/('F+ , F-'!AC$2-'F+ , F-'!AC$3))</f>
        <v>2.188312277499339E-3</v>
      </c>
      <c r="AD711" s="2" cm="1">
        <f t="array" ref="AD711">[1]!table_weight[Marking]*(('F+ , F-'!AD$2-[1]!tbl_gk[[#This Row],[Marking]])/('F+ , F-'!AD$2-'F+ , F-'!AD$3))</f>
        <v>1.7352308195021923E-2</v>
      </c>
      <c r="AE711" s="2" cm="1">
        <f t="array" ref="AE711">[1]!table_weight[StandingTackle]*(('F+ , F-'!AE$2-[1]!tbl_gk[[#This Row],[StandingTackle]])/('F+ , F-'!AE$2-'F+ , F-'!AE$3))</f>
        <v>2.017517172914032E-2</v>
      </c>
      <c r="AF711" s="2" cm="1">
        <f t="array" ref="AF711">[1]!table_weight[SlidingTackle]*(('F+ , F-'!AF$2-[1]!tbl_gk[[#This Row],[SlidingTackle]])/('F+ , F-'!AF$2-'F+ , F-'!AF$3))</f>
        <v>8.2195144081682794E-3</v>
      </c>
      <c r="AG711" s="2" cm="1">
        <f t="array" ref="AG711">[1]!table_weight[GKDiving]*(('F+ , F-'!AG$2-[1]!tbl_gk[[#This Row],[GKDiving]])/('F+ , F-'!AG$2-'F+ , F-'!AG$3))</f>
        <v>5.8076006490213938E-2</v>
      </c>
      <c r="AH711" s="2" cm="1">
        <f t="array" ref="AH711">[1]!table_weight[GKHandling]*(('F+ , F-'!AH$2-[1]!tbl_gk[[#This Row],[GKHandling]])/('F+ , F-'!AH$2-'F+ , F-'!AH$3))</f>
        <v>6.773058557426484E-2</v>
      </c>
      <c r="AI711" s="2" cm="1">
        <f t="array" ref="AI711">[1]!table_weight[GKKicking]*(('F+ , F-'!AI$2-[1]!tbl_gk[[#This Row],[GKKicking]])/('F+ , F-'!AI$2-'F+ , F-'!AI$3))</f>
        <v>3.9355034986309684E-2</v>
      </c>
      <c r="AJ711" s="2" cm="1">
        <f t="array" ref="AJ711">[1]!table_weight[GKPositioning]*(('F+ , F-'!AJ$2-[1]!tbl_gk[[#This Row],[GKPositioning]])/('F+ , F-'!AJ$2-'F+ , F-'!AJ$3))</f>
        <v>2.6488965856169975E-2</v>
      </c>
      <c r="AK711" s="2" cm="1">
        <f t="array" ref="AK711">[1]!table_weight[GKReflexes]*(('F+ , F-'!AK$2-[1]!tbl_gk[[#This Row],[GKReflexes]])/('F+ , F-'!AK$2-'F+ , F-'!AK$3))</f>
        <v>6.5591724977182797E-2</v>
      </c>
    </row>
    <row r="712" spans="1:37" x14ac:dyDescent="0.55000000000000004">
      <c r="A712" s="7">
        <f>[1]!tbl_gk[[#This Row],[ID]]</f>
        <v>224599</v>
      </c>
      <c r="B712" s="1" cm="1">
        <f t="array" ref="B712">[1]!table_weight[ValueEUR]*(('F+ , F-'!B$2-[1]!tbl_gk[[#This Row],[ValueEUR]])/('F+ , F-'!B$2-'F+ , F-'!B$3))</f>
        <v>4.9108559053458981E-4</v>
      </c>
      <c r="C712" s="1" cm="1">
        <f t="array" ref="C712">[1]!table_weight[WageEUR]*(('F+ , F-'!C$2-[1]!tbl_gk[[#This Row],[WageEUR]])/('F+ , F-'!C$2-'F+ , F-'!C$3))</f>
        <v>1.7995630242332353E-3</v>
      </c>
      <c r="D712" s="1" cm="1">
        <f t="array" ref="D712">[1]!table_weight[Crossing]*(('F+ , F-'!D$2-[1]!tbl_gk[[#This Row],[Crossing]])/('F+ , F-'!D$2-'F+ , F-'!D$3))</f>
        <v>3.1383600467551537E-2</v>
      </c>
      <c r="E712" s="1" cm="1">
        <f t="array" ref="E712">[1]!table_weight[Finishing]*(('F+ , F-'!E$2-[1]!tbl_gk[[#This Row],[Finishing]])/('F+ , F-'!E$2-'F+ , F-'!E$3))</f>
        <v>1.2977258898691668E-2</v>
      </c>
      <c r="F712" s="1" cm="1">
        <f t="array" ref="F712">[1]!table_weight[HeadingAccuracy]*(('F+ , F-'!F$2-[1]!tbl_gk[[#This Row],[HeadingAccuracy]])/('F+ , F-'!F$2-'F+ , F-'!F$3))</f>
        <v>8.351378275679E-3</v>
      </c>
      <c r="G712" s="1" cm="1">
        <f t="array" ref="G712">[1]!table_weight[ShortPassing]*(('F+ , F-'!G$2-[1]!tbl_gk[[#This Row],[ShortPassing]])/('F+ , F-'!G$2-'F+ , F-'!G$3))</f>
        <v>4.6409239370648142E-2</v>
      </c>
      <c r="H712" s="1" cm="1">
        <f t="array" ref="H712">[1]!table_weight[Volleys]*(('F+ , F-'!H$2-[1]!tbl_gk[[#This Row],[Volleys]])/('F+ , F-'!H$2-'F+ , F-'!H$3))</f>
        <v>1.1573920979881087E-3</v>
      </c>
      <c r="I712" s="1" cm="1">
        <f t="array" ref="I712">[1]!table_weight[Dribbling]*(('F+ , F-'!I$2-[1]!tbl_gk[[#This Row],[Dribbling]])/('F+ , F-'!I$2-'F+ , F-'!I$3))</f>
        <v>1.3690295101916595E-2</v>
      </c>
      <c r="J712" s="1" cm="1">
        <f t="array" ref="J712">[1]!table_weight[Curve]*(('F+ , F-'!J$2-[1]!tbl_gk[[#This Row],[Curve]])/('F+ , F-'!J$2-'F+ , F-'!J$3))</f>
        <v>8.2817834567149896E-3</v>
      </c>
      <c r="K712" s="1" cm="1">
        <f t="array" ref="K712">[1]!table_weight[FKAccuracy]*(('F+ , F-'!K$2-[1]!tbl_gk[[#This Row],[FKAccuracy]])/('F+ , F-'!K$2-'F+ , F-'!K$3))</f>
        <v>9.1268634012777444E-3</v>
      </c>
      <c r="L712" s="1" cm="1">
        <f t="array" ref="L712">[1]!table_weight[LongPassing]*(('F+ , F-'!L$2-[1]!tbl_gk[[#This Row],[LongPassing]])/('F+ , F-'!L$2-'F+ , F-'!L$3))</f>
        <v>2.0574115802880336E-2</v>
      </c>
      <c r="M712" s="1" cm="1">
        <f t="array" ref="M712">[1]!table_weight[BallControl]*(('F+ , F-'!M$2-[1]!tbl_gk[[#This Row],[BallControl]])/('F+ , F-'!M$2-'F+ , F-'!M$3))</f>
        <v>9.9960884871137055E-3</v>
      </c>
      <c r="N712" s="1" cm="1">
        <f t="array" ref="N712">[1]!table_weight[Acceleration]*(('F+ , F-'!N$2-[1]!tbl_gk[[#This Row],[Acceleration]])/('F+ , F-'!N$2-'F+ , F-'!N$3))</f>
        <v>2.7058465613199914E-3</v>
      </c>
      <c r="O712" s="1" cm="1">
        <f t="array" ref="O712">[1]!table_weight[SprintSpeed]*(('F+ , F-'!O$2-[1]!tbl_gk[[#This Row],[SprintSpeed]])/('F+ , F-'!O$2-'F+ , F-'!O$3))</f>
        <v>6.1843626407058041E-3</v>
      </c>
      <c r="P712" s="1" cm="1">
        <f t="array" ref="P712">[1]!table_weight[Agility]*(('F+ , F-'!P$2-[1]!tbl_gk[[#This Row],[Agility]])/('F+ , F-'!P$2-'F+ , F-'!P$3))</f>
        <v>4.3294095621445646E-3</v>
      </c>
      <c r="Q712" s="1" cm="1">
        <f t="array" ref="Q712">[1]!table_weight[Reactions]*(('F+ , F-'!Q$2-[1]!tbl_gk[[#This Row],[Reactions]])/('F+ , F-'!Q$2-'F+ , F-'!Q$3))</f>
        <v>9.2815560012993875E-4</v>
      </c>
      <c r="R712" s="1" cm="1">
        <f t="array" ref="R712">[1]!table_weight[Balance]*(('F+ , F-'!R$2-[1]!tbl_gk[[#This Row],[Balance]])/('F+ , F-'!R$2-'F+ , F-'!R$3))</f>
        <v>1.4901001471473846E-3</v>
      </c>
      <c r="S712" s="1" cm="1">
        <f t="array" ref="S712">[1]!table_weight[ShotPower]*(('F+ , F-'!S$2-[1]!tbl_gk[[#This Row],[ShotPower]])/('F+ , F-'!S$2-'F+ , F-'!S$3))</f>
        <v>4.6747349128495319E-3</v>
      </c>
      <c r="T712" s="1" cm="1">
        <f t="array" ref="T712">[1]!table_weight[Jumping]*(('F+ , F-'!T$2-[1]!tbl_gk[[#This Row],[Jumping]])/('F+ , F-'!T$2-'F+ , F-'!T$3))</f>
        <v>7.7283923962432515E-4</v>
      </c>
      <c r="U712" s="1" cm="1">
        <f t="array" ref="U712">[1]!table_weight[Stamina]*(('F+ , F-'!U$2-[1]!tbl_gk[[#This Row],[Stamina]])/('F+ , F-'!U$2-'F+ , F-'!U$3))</f>
        <v>1.7174205324985E-3</v>
      </c>
      <c r="V712" s="1" cm="1">
        <f t="array" ref="V712">[1]!table_weight[Strength]*(('F+ , F-'!V$2-[1]!tbl_gk[[#This Row],[Strength]])/('F+ , F-'!V$2-'F+ , F-'!V$3))</f>
        <v>1.1535341243281592E-2</v>
      </c>
      <c r="W712" s="1" cm="1">
        <f t="array" ref="W712">[1]!table_weight[LongShots]*(('F+ , F-'!W$2-[1]!tbl_gk[[#This Row],[LongShots]])/('F+ , F-'!W$2-'F+ , F-'!W$3))</f>
        <v>8.3106398450658349E-3</v>
      </c>
      <c r="X712" s="1" cm="1">
        <f t="array" ref="X712">[1]!table_weight[Aggression]*(('F+ , F-'!X$2-[1]!tbl_gk[[#This Row],[Aggression]])/('F+ , F-'!X$2-'F+ , F-'!X$3))</f>
        <v>1.7645269242470306E-2</v>
      </c>
      <c r="Y712" s="1" cm="1">
        <f t="array" ref="Y712">[1]!table_weight[Interceptions]*(('F+ , F-'!Y$2-[1]!tbl_gk[[#This Row],[Interceptions]])/('F+ , F-'!Y$2-'F+ , F-'!Y$3))</f>
        <v>1.3158513088021059E-2</v>
      </c>
      <c r="Z712" s="1" cm="1">
        <f t="array" ref="Z712">[1]!table_weight[Positioning]*(('F+ , F-'!Z$2-[1]!tbl_gk[[#This Row],[Positioning]])/('F+ , F-'!Z$2-'F+ , F-'!Z$3))</f>
        <v>7.394449514924029E-4</v>
      </c>
      <c r="AA712" s="1" cm="1">
        <f t="array" ref="AA712">[1]!table_weight[Vision]*(('F+ , F-'!AA$2-[1]!tbl_gk[[#This Row],[Vision]])/('F+ , F-'!AA$2-'F+ , F-'!AA$3))</f>
        <v>0</v>
      </c>
      <c r="AB712" s="1" cm="1">
        <f t="array" ref="AB712">[1]!table_weight[Penalties]*(('F+ , F-'!AB$2-[1]!tbl_gk[[#This Row],[Penalties]])/('F+ , F-'!AB$2-'F+ , F-'!AB$3))</f>
        <v>2.0747955403639775E-3</v>
      </c>
      <c r="AC712" s="1" cm="1">
        <f t="array" ref="AC712">[1]!table_weight[Composure]*(('F+ , F-'!AC$2-[1]!tbl_gk[[#This Row],[Composure]])/('F+ , F-'!AC$2-'F+ , F-'!AC$3))</f>
        <v>3.7361429128037491E-4</v>
      </c>
      <c r="AD712" s="1" cm="1">
        <f t="array" ref="AD712">[1]!table_weight[Marking]*(('F+ , F-'!AD$2-[1]!tbl_gk[[#This Row],[Marking]])/('F+ , F-'!AD$2-'F+ , F-'!AD$3))</f>
        <v>2.6817203574124791E-2</v>
      </c>
      <c r="AE712" s="1" cm="1">
        <f t="array" ref="AE712">[1]!table_weight[StandingTackle]*(('F+ , F-'!AE$2-[1]!tbl_gk[[#This Row],[StandingTackle]])/('F+ , F-'!AE$2-'F+ , F-'!AE$3))</f>
        <v>2.6900228972187096E-2</v>
      </c>
      <c r="AF712" s="1" cm="1">
        <f t="array" ref="AF712">[1]!table_weight[SlidingTackle]*(('F+ , F-'!AF$2-[1]!tbl_gk[[#This Row],[SlidingTackle]])/('F+ , F-'!AF$2-'F+ , F-'!AF$3))</f>
        <v>8.9667429907290316E-3</v>
      </c>
      <c r="AG712" s="1" cm="1">
        <f t="array" ref="AG712">[1]!table_weight[GKDiving]*(('F+ , F-'!AG$2-[1]!tbl_gk[[#This Row],[GKDiving]])/('F+ , F-'!AG$2-'F+ , F-'!AG$3))</f>
        <v>3.0746121083054436E-2</v>
      </c>
      <c r="AH712" s="1" cm="1">
        <f t="array" ref="AH712">[1]!table_weight[GKHandling]*(('F+ , F-'!AH$2-[1]!tbl_gk[[#This Row],[GKHandling]])/('F+ , F-'!AH$2-'F+ , F-'!AH$3))</f>
        <v>3.5647676618034127E-2</v>
      </c>
      <c r="AI712" s="1" cm="1">
        <f t="array" ref="AI712">[1]!table_weight[GKKicking]*(('F+ , F-'!AI$2-[1]!tbl_gk[[#This Row],[GKKicking]])/('F+ , F-'!AI$2-'F+ , F-'!AI$3))</f>
        <v>2.1466382719805277E-2</v>
      </c>
      <c r="AJ712" s="1" cm="1">
        <f t="array" ref="AJ712">[1]!table_weight[GKPositioning]*(('F+ , F-'!AJ$2-[1]!tbl_gk[[#This Row],[GKPositioning]])/('F+ , F-'!AJ$2-'F+ , F-'!AJ$3))</f>
        <v>1.1983103601600703E-2</v>
      </c>
      <c r="AK712" s="1" cm="1">
        <f t="array" ref="AK712">[1]!table_weight[GKReflexes]*(('F+ , F-'!AK$2-[1]!tbl_gk[[#This Row],[GKReflexes]])/('F+ , F-'!AK$2-'F+ , F-'!AK$3))</f>
        <v>2.9151877767636801E-2</v>
      </c>
    </row>
    <row r="713" spans="1:37" x14ac:dyDescent="0.55000000000000004">
      <c r="A713" s="8">
        <f>[1]!tbl_gk[[#This Row],[ID]]</f>
        <v>224702</v>
      </c>
      <c r="B713" s="2" cm="1">
        <f t="array" ref="B713">[1]!table_weight[ValueEUR]*(('F+ , F-'!B$2-[1]!tbl_gk[[#This Row],[ValueEUR]])/('F+ , F-'!B$2-'F+ , F-'!B$3))</f>
        <v>1.8242085732617382E-4</v>
      </c>
      <c r="C713" s="2" cm="1">
        <f t="array" ref="C713">[1]!table_weight[WageEUR]*(('F+ , F-'!C$2-[1]!tbl_gk[[#This Row],[WageEUR]])/('F+ , F-'!C$2-'F+ , F-'!C$3))</f>
        <v>8.6066057680719962E-4</v>
      </c>
      <c r="D713" s="2" cm="1">
        <f t="array" ref="D713">[1]!table_weight[Crossing]*(('F+ , F-'!D$2-[1]!tbl_gk[[#This Row],[Crossing]])/('F+ , F-'!D$2-'F+ , F-'!D$3))</f>
        <v>3.2504443341392672E-2</v>
      </c>
      <c r="E713" s="2" cm="1">
        <f t="array" ref="E713">[1]!table_weight[Finishing]*(('F+ , F-'!E$2-[1]!tbl_gk[[#This Row],[Finishing]])/('F+ , F-'!E$2-'F+ , F-'!E$3))</f>
        <v>1.1979008214176926E-2</v>
      </c>
      <c r="F713" s="2" cm="1">
        <f t="array" ref="F713">[1]!table_weight[HeadingAccuracy]*(('F+ , F-'!F$2-[1]!tbl_gk[[#This Row],[HeadingAccuracy]])/('F+ , F-'!F$2-'F+ , F-'!F$3))</f>
        <v>1.08567917583827E-2</v>
      </c>
      <c r="G713" s="2" cm="1">
        <f t="array" ref="G713">[1]!table_weight[ShortPassing]*(('F+ , F-'!G$2-[1]!tbl_gk[[#This Row],[ShortPassing]])/('F+ , F-'!G$2-'F+ , F-'!G$3))</f>
        <v>5.484728289258417E-2</v>
      </c>
      <c r="H713" s="2" cm="1">
        <f t="array" ref="H713">[1]!table_weight[Volleys]*(('F+ , F-'!H$2-[1]!tbl_gk[[#This Row],[Volleys]])/('F+ , F-'!H$2-'F+ , F-'!H$3))</f>
        <v>1.2731313077869197E-3</v>
      </c>
      <c r="I713" s="2" cm="1">
        <f t="array" ref="I713">[1]!table_weight[Dribbling]*(('F+ , F-'!I$2-[1]!tbl_gk[[#This Row],[Dribbling]])/('F+ , F-'!I$2-'F+ , F-'!I$3))</f>
        <v>1.3690295101916595E-2</v>
      </c>
      <c r="J713" s="2" cm="1">
        <f t="array" ref="J713">[1]!table_weight[Curve]*(('F+ , F-'!J$2-[1]!tbl_gk[[#This Row],[Curve]])/('F+ , F-'!J$2-'F+ , F-'!J$3))</f>
        <v>8.6198154345400926E-3</v>
      </c>
      <c r="K713" s="2" cm="1">
        <f t="array" ref="K713">[1]!table_weight[FKAccuracy]*(('F+ , F-'!K$2-[1]!tbl_gk[[#This Row],[FKAccuracy]])/('F+ , F-'!K$2-'F+ , F-'!K$3))</f>
        <v>8.2141770611499701E-3</v>
      </c>
      <c r="L713" s="2" cm="1">
        <f t="array" ref="L713">[1]!table_weight[LongPassing]*(('F+ , F-'!L$2-[1]!tbl_gk[[#This Row],[LongPassing]])/('F+ , F-'!L$2-'F+ , F-'!L$3))</f>
        <v>1.4618450702046556E-2</v>
      </c>
      <c r="M713" s="2" cm="1">
        <f t="array" ref="M713">[1]!table_weight[BallControl]*(('F+ , F-'!M$2-[1]!tbl_gk[[#This Row],[BallControl]])/('F+ , F-'!M$2-'F+ , F-'!M$3))</f>
        <v>1.1734538658785654E-2</v>
      </c>
      <c r="N713" s="2" cm="1">
        <f t="array" ref="N713">[1]!table_weight[Acceleration]*(('F+ , F-'!N$2-[1]!tbl_gk[[#This Row],[Acceleration]])/('F+ , F-'!N$2-'F+ , F-'!N$3))</f>
        <v>3.156820988206657E-3</v>
      </c>
      <c r="O713" s="2" cm="1">
        <f t="array" ref="O713">[1]!table_weight[SprintSpeed]*(('F+ , F-'!O$2-[1]!tbl_gk[[#This Row],[SprintSpeed]])/('F+ , F-'!O$2-'F+ , F-'!O$3))</f>
        <v>4.4977182841496755E-3</v>
      </c>
      <c r="P713" s="2" cm="1">
        <f t="array" ref="P713">[1]!table_weight[Agility]*(('F+ , F-'!P$2-[1]!tbl_gk[[#This Row],[Agility]])/('F+ , F-'!P$2-'F+ , F-'!P$3))</f>
        <v>2.6912545926844589E-3</v>
      </c>
      <c r="Q713" s="2" cm="1">
        <f t="array" ref="Q713">[1]!table_weight[Reactions]*(('F+ , F-'!Q$2-[1]!tbl_gk[[#This Row],[Reactions]])/('F+ , F-'!Q$2-'F+ , F-'!Q$3))</f>
        <v>1.3406692001876892E-3</v>
      </c>
      <c r="R713" s="2" cm="1">
        <f t="array" ref="R713">[1]!table_weight[Balance]*(('F+ , F-'!R$2-[1]!tbl_gk[[#This Row],[Balance]])/('F+ , F-'!R$2-'F+ , F-'!R$3))</f>
        <v>9.9340009809825627E-4</v>
      </c>
      <c r="S713" s="2" cm="1">
        <f t="array" ref="S713">[1]!table_weight[ShotPower]*(('F+ , F-'!S$2-[1]!tbl_gk[[#This Row],[ShotPower]])/('F+ , F-'!S$2-'F+ , F-'!S$3))</f>
        <v>5.7135648934827617E-3</v>
      </c>
      <c r="T713" s="2" cm="1">
        <f t="array" ref="T713">[1]!table_weight[Jumping]*(('F+ , F-'!T$2-[1]!tbl_gk[[#This Row],[Jumping]])/('F+ , F-'!T$2-'F+ , F-'!T$3))</f>
        <v>2.1467756656231253E-3</v>
      </c>
      <c r="U713" s="2" cm="1">
        <f t="array" ref="U713">[1]!table_weight[Stamina]*(('F+ , F-'!U$2-[1]!tbl_gk[[#This Row],[Stamina]])/('F+ , F-'!U$2-'F+ , F-'!U$3))</f>
        <v>6.0109718637447497E-3</v>
      </c>
      <c r="V713" s="2" cm="1">
        <f t="array" ref="V713">[1]!table_weight[Strength]*(('F+ , F-'!V$2-[1]!tbl_gk[[#This Row],[Strength]])/('F+ , F-'!V$2-'F+ , F-'!V$3))</f>
        <v>1.7746678835817833E-2</v>
      </c>
      <c r="W713" s="2" cm="1">
        <f t="array" ref="W713">[1]!table_weight[LongShots]*(('F+ , F-'!W$2-[1]!tbl_gk[[#This Row],[LongShots]])/('F+ , F-'!W$2-'F+ , F-'!W$3))</f>
        <v>7.271809864432606E-3</v>
      </c>
      <c r="X713" s="2" cm="1">
        <f t="array" ref="X713">[1]!table_weight[Aggression]*(('F+ , F-'!X$2-[1]!tbl_gk[[#This Row],[Aggression]])/('F+ , F-'!X$2-'F+ , F-'!X$3))</f>
        <v>4.2592029205962808E-3</v>
      </c>
      <c r="Y713" s="2" cm="1">
        <f t="array" ref="Y713">[1]!table_weight[Interceptions]*(('F+ , F-'!Y$2-[1]!tbl_gk[[#This Row],[Interceptions]])/('F+ , F-'!Y$2-'F+ , F-'!Y$3))</f>
        <v>1.2465959767598898E-2</v>
      </c>
      <c r="Z713" s="2" cm="1">
        <f t="array" ref="Z713">[1]!table_weight[Positioning]*(('F+ , F-'!Z$2-[1]!tbl_gk[[#This Row],[Positioning]])/('F+ , F-'!Z$2-'F+ , F-'!Z$3))</f>
        <v>2.957779805969611E-4</v>
      </c>
      <c r="AA713" s="2" cm="1">
        <f t="array" ref="AA713">[1]!table_weight[Vision]*(('F+ , F-'!AA$2-[1]!tbl_gk[[#This Row],[Vision]])/('F+ , F-'!AA$2-'F+ , F-'!AA$3))</f>
        <v>4.9690700740289938E-3</v>
      </c>
      <c r="AB713" s="2" cm="1">
        <f t="array" ref="AB713">[1]!table_weight[Penalties]*(('F+ , F-'!AB$2-[1]!tbl_gk[[#This Row],[Penalties]])/('F+ , F-'!AB$2-'F+ , F-'!AB$3))</f>
        <v>1.9573542833622431E-3</v>
      </c>
      <c r="AC713" s="2" cm="1">
        <f t="array" ref="AC713">[1]!table_weight[Composure]*(('F+ , F-'!AC$2-[1]!tbl_gk[[#This Row],[Composure]])/('F+ , F-'!AC$2-'F+ , F-'!AC$3))</f>
        <v>4.2698776146328564E-4</v>
      </c>
      <c r="AD713" s="2" cm="1">
        <f t="array" ref="AD713">[1]!table_weight[Marking]*(('F+ , F-'!AD$2-[1]!tbl_gk[[#This Row],[Marking]])/('F+ , F-'!AD$2-'F+ , F-'!AD$3))</f>
        <v>1.5774825631838111E-3</v>
      </c>
      <c r="AE713" s="2" cm="1">
        <f t="array" ref="AE713">[1]!table_weight[StandingTackle]*(('F+ , F-'!AE$2-[1]!tbl_gk[[#This Row],[StandingTackle]])/('F+ , F-'!AE$2-'F+ , F-'!AE$3))</f>
        <v>1.120842873841129E-2</v>
      </c>
      <c r="AF713" s="2" cm="1">
        <f t="array" ref="AF713">[1]!table_weight[SlidingTackle]*(('F+ , F-'!AF$2-[1]!tbl_gk[[#This Row],[SlidingTackle]])/('F+ , F-'!AF$2-'F+ , F-'!AF$3))</f>
        <v>2.9889143302430105E-3</v>
      </c>
      <c r="AG713" s="2" cm="1">
        <f t="array" ref="AG713">[1]!table_weight[GKDiving]*(('F+ , F-'!AG$2-[1]!tbl_gk[[#This Row],[GKDiving]])/('F+ , F-'!AG$2-'F+ , F-'!AG$3))</f>
        <v>4.0994828110739248E-2</v>
      </c>
      <c r="AH713" s="2" cm="1">
        <f t="array" ref="AH713">[1]!table_weight[GKHandling]*(('F+ , F-'!AH$2-[1]!tbl_gk[[#This Row],[GKHandling]])/('F+ , F-'!AH$2-'F+ , F-'!AH$3))</f>
        <v>4.0994828110739248E-2</v>
      </c>
      <c r="AI713" s="2" cm="1">
        <f t="array" ref="AI713">[1]!table_weight[GKKicking]*(('F+ , F-'!AI$2-[1]!tbl_gk[[#This Row],[GKKicking]])/('F+ , F-'!AI$2-'F+ , F-'!AI$3))</f>
        <v>2.5938545786431375E-2</v>
      </c>
      <c r="AJ713" s="2" cm="1">
        <f t="array" ref="AJ713">[1]!table_weight[GKPositioning]*(('F+ , F-'!AJ$2-[1]!tbl_gk[[#This Row],[GKPositioning]])/('F+ , F-'!AJ$2-'F+ , F-'!AJ$3))</f>
        <v>1.3875172591327129E-2</v>
      </c>
      <c r="AK713" s="2" cm="1">
        <f t="array" ref="AK713">[1]!table_weight[GKReflexes]*(('F+ , F-'!AK$2-[1]!tbl_gk[[#This Row],[GKReflexes]])/('F+ , F-'!AK$2-'F+ , F-'!AK$3))</f>
        <v>3.8261839570023298E-2</v>
      </c>
    </row>
    <row r="714" spans="1:37" x14ac:dyDescent="0.55000000000000004">
      <c r="A714" s="7">
        <f>[1]!tbl_gk[[#This Row],[ID]]</f>
        <v>224836</v>
      </c>
      <c r="B714" s="1" cm="1">
        <f t="array" ref="B714">[1]!table_weight[ValueEUR]*(('F+ , F-'!B$2-[1]!tbl_gk[[#This Row],[ValueEUR]])/('F+ , F-'!B$2-'F+ , F-'!B$3))</f>
        <v>1.0158156369888969E-3</v>
      </c>
      <c r="C714" s="1" cm="1">
        <f t="array" ref="C714">[1]!table_weight[WageEUR]*(('F+ , F-'!C$2-[1]!tbl_gk[[#This Row],[WageEUR]])/('F+ , F-'!C$2-'F+ , F-'!C$3))</f>
        <v>3.3644004366099622E-3</v>
      </c>
      <c r="D714" s="1" cm="1">
        <f t="array" ref="D714">[1]!table_weight[Crossing]*(('F+ , F-'!D$2-[1]!tbl_gk[[#This Row],[Crossing]])/('F+ , F-'!D$2-'F+ , F-'!D$3))</f>
        <v>2.9141914719869291E-2</v>
      </c>
      <c r="E714" s="1" cm="1">
        <f t="array" ref="E714">[1]!table_weight[Finishing]*(('F+ , F-'!E$2-[1]!tbl_gk[[#This Row],[Finishing]])/('F+ , F-'!E$2-'F+ , F-'!E$3))</f>
        <v>6.9877547916032071E-3</v>
      </c>
      <c r="F714" s="1" cm="1">
        <f t="array" ref="F714">[1]!table_weight[HeadingAccuracy]*(('F+ , F-'!F$2-[1]!tbl_gk[[#This Row],[HeadingAccuracy]])/('F+ , F-'!F$2-'F+ , F-'!F$3))</f>
        <v>1.1274360672166649E-2</v>
      </c>
      <c r="G714" s="1" cm="1">
        <f t="array" ref="G714">[1]!table_weight[ShortPassing]*(('F+ , F-'!G$2-[1]!tbl_gk[[#This Row],[ShortPassing]])/('F+ , F-'!G$2-'F+ , F-'!G$3))</f>
        <v>4.5002898783658811E-2</v>
      </c>
      <c r="H714" s="1" cm="1">
        <f t="array" ref="H714">[1]!table_weight[Volleys]*(('F+ , F-'!H$2-[1]!tbl_gk[[#This Row],[Volleys]])/('F+ , F-'!H$2-'F+ , F-'!H$3))</f>
        <v>1.1573920979881087E-3</v>
      </c>
      <c r="I714" s="1" cm="1">
        <f t="array" ref="I714">[1]!table_weight[Dribbling]*(('F+ , F-'!I$2-[1]!tbl_gk[[#This Row],[Dribbling]])/('F+ , F-'!I$2-'F+ , F-'!I$3))</f>
        <v>1.5646051545047536E-2</v>
      </c>
      <c r="J714" s="1" cm="1">
        <f t="array" ref="J714">[1]!table_weight[Curve]*(('F+ , F-'!J$2-[1]!tbl_gk[[#This Row],[Curve]])/('F+ , F-'!J$2-'F+ , F-'!J$3))</f>
        <v>2.3662238447757114E-3</v>
      </c>
      <c r="K714" s="1" cm="1">
        <f t="array" ref="K714">[1]!table_weight[FKAccuracy]*(('F+ , F-'!K$2-[1]!tbl_gk[[#This Row],[FKAccuracy]])/('F+ , F-'!K$2-'F+ , F-'!K$3))</f>
        <v>2.2817158503194361E-3</v>
      </c>
      <c r="L714" s="1" cm="1">
        <f t="array" ref="L714">[1]!table_weight[LongPassing]*(('F+ , F-'!L$2-[1]!tbl_gk[[#This Row],[LongPassing]])/('F+ , F-'!L$2-'F+ , F-'!L$3))</f>
        <v>2.0574115802880336E-2</v>
      </c>
      <c r="M714" s="1" cm="1">
        <f t="array" ref="M714">[1]!table_weight[BallControl]*(('F+ , F-'!M$2-[1]!tbl_gk[[#This Row],[BallControl]])/('F+ , F-'!M$2-'F+ , F-'!M$3))</f>
        <v>1.2603763744621627E-2</v>
      </c>
      <c r="N714" s="1" cm="1">
        <f t="array" ref="N714">[1]!table_weight[Acceleration]*(('F+ , F-'!N$2-[1]!tbl_gk[[#This Row],[Acceleration]])/('F+ , F-'!N$2-'F+ , F-'!N$3))</f>
        <v>5.4116931226399828E-3</v>
      </c>
      <c r="O714" s="1" cm="1">
        <f t="array" ref="O714">[1]!table_weight[SprintSpeed]*(('F+ , F-'!O$2-[1]!tbl_gk[[#This Row],[SprintSpeed]])/('F+ , F-'!O$2-'F+ , F-'!O$3))</f>
        <v>5.6221478551870948E-3</v>
      </c>
      <c r="P714" s="1" cm="1">
        <f t="array" ref="P714">[1]!table_weight[Agility]*(('F+ , F-'!P$2-[1]!tbl_gk[[#This Row],[Agility]])/('F+ , F-'!P$2-'F+ , F-'!P$3))</f>
        <v>3.744354215908813E-3</v>
      </c>
      <c r="Q714" s="1" cm="1">
        <f t="array" ref="Q714">[1]!table_weight[Reactions]*(('F+ , F-'!Q$2-[1]!tbl_gk[[#This Row],[Reactions]])/('F+ , F-'!Q$2-'F+ , F-'!Q$3))</f>
        <v>1.3406692001876892E-3</v>
      </c>
      <c r="R714" s="1" cm="1">
        <f t="array" ref="R714">[1]!table_weight[Balance]*(('F+ , F-'!R$2-[1]!tbl_gk[[#This Row],[Balance]])/('F+ , F-'!R$2-'F+ , F-'!R$3))</f>
        <v>1.9247126900653719E-3</v>
      </c>
      <c r="S714" s="1" cm="1">
        <f t="array" ref="S714">[1]!table_weight[ShotPower]*(('F+ , F-'!S$2-[1]!tbl_gk[[#This Row],[ShotPower]])/('F+ , F-'!S$2-'F+ , F-'!S$3))</f>
        <v>2.8567824467413809E-3</v>
      </c>
      <c r="T714" s="1" cm="1">
        <f t="array" ref="T714">[1]!table_weight[Jumping]*(('F+ , F-'!T$2-[1]!tbl_gk[[#This Row],[Jumping]])/('F+ , F-'!T$2-'F+ , F-'!T$3))</f>
        <v>2.2326466922480506E-3</v>
      </c>
      <c r="U714" s="1" cm="1">
        <f t="array" ref="U714">[1]!table_weight[Stamina]*(('F+ , F-'!U$2-[1]!tbl_gk[[#This Row],[Stamina]])/('F+ , F-'!U$2-'F+ , F-'!U$3))</f>
        <v>1.0304523194991E-2</v>
      </c>
      <c r="V714" s="1" cm="1">
        <f t="array" ref="V714">[1]!table_weight[Strength]*(('F+ , F-'!V$2-[1]!tbl_gk[[#This Row],[Strength]])/('F+ , F-'!V$2-'F+ , F-'!V$3))</f>
        <v>1.0648007301490701E-2</v>
      </c>
      <c r="W714" s="1" cm="1">
        <f t="array" ref="W714">[1]!table_weight[LongShots]*(('F+ , F-'!W$2-[1]!tbl_gk[[#This Row],[LongShots]])/('F+ , F-'!W$2-'F+ , F-'!W$3))</f>
        <v>0</v>
      </c>
      <c r="X714" s="1" cm="1">
        <f t="array" ref="X714">[1]!table_weight[Aggression]*(('F+ , F-'!X$2-[1]!tbl_gk[[#This Row],[Aggression]])/('F+ , F-'!X$2-'F+ , F-'!X$3))</f>
        <v>6.6930331609370121E-3</v>
      </c>
      <c r="Y714" s="1" cm="1">
        <f t="array" ref="Y714">[1]!table_weight[Interceptions]*(('F+ , F-'!Y$2-[1]!tbl_gk[[#This Row],[Interceptions]])/('F+ , F-'!Y$2-'F+ , F-'!Y$3))</f>
        <v>1.5928726369709705E-2</v>
      </c>
      <c r="Z714" s="1" cm="1">
        <f t="array" ref="Z714">[1]!table_weight[Positioning]*(('F+ , F-'!Z$2-[1]!tbl_gk[[#This Row],[Positioning]])/('F+ , F-'!Z$2-'F+ , F-'!Z$3))</f>
        <v>1.1831119223878444E-3</v>
      </c>
      <c r="AA714" s="1" cm="1">
        <f t="array" ref="AA714">[1]!table_weight[Vision]*(('F+ , F-'!AA$2-[1]!tbl_gk[[#This Row],[Vision]])/('F+ , F-'!AA$2-'F+ , F-'!AA$3))</f>
        <v>8.5184058411925615E-3</v>
      </c>
      <c r="AB714" s="1" cm="1">
        <f t="array" ref="AB714">[1]!table_weight[Penalties]*(('F+ , F-'!AB$2-[1]!tbl_gk[[#This Row],[Penalties]])/('F+ , F-'!AB$2-'F+ , F-'!AB$3))</f>
        <v>1.9573542833622431E-3</v>
      </c>
      <c r="AC714" s="1" cm="1">
        <f t="array" ref="AC714">[1]!table_weight[Composure]*(('F+ , F-'!AC$2-[1]!tbl_gk[[#This Row],[Composure]])/('F+ , F-'!AC$2-'F+ , F-'!AC$3))</f>
        <v>2.668673509145535E-4</v>
      </c>
      <c r="AD714" s="1" cm="1">
        <f t="array" ref="AD714">[1]!table_weight[Marking]*(('F+ , F-'!AD$2-[1]!tbl_gk[[#This Row],[Marking]])/('F+ , F-'!AD$2-'F+ , F-'!AD$3))</f>
        <v>2.9972168700492414E-2</v>
      </c>
      <c r="AE714" s="1" cm="1">
        <f t="array" ref="AE714">[1]!table_weight[StandingTackle]*(('F+ , F-'!AE$2-[1]!tbl_gk[[#This Row],[StandingTackle]])/('F+ , F-'!AE$2-'F+ , F-'!AE$3))</f>
        <v>2.241685747682258E-2</v>
      </c>
      <c r="AF714" s="1" cm="1">
        <f t="array" ref="AF714">[1]!table_weight[SlidingTackle]*(('F+ , F-'!AF$2-[1]!tbl_gk[[#This Row],[SlidingTackle]])/('F+ , F-'!AF$2-'F+ , F-'!AF$3))</f>
        <v>4.4833714953645158E-3</v>
      </c>
      <c r="AG714" s="1" cm="1">
        <f t="array" ref="AG714">[1]!table_weight[GKDiving]*(('F+ , F-'!AG$2-[1]!tbl_gk[[#This Row],[GKDiving]])/('F+ , F-'!AG$2-'F+ , F-'!AG$3))</f>
        <v>2.9038003245106969E-2</v>
      </c>
      <c r="AH714" s="1" cm="1">
        <f t="array" ref="AH714">[1]!table_weight[GKHandling]*(('F+ , F-'!AH$2-[1]!tbl_gk[[#This Row],[GKHandling]])/('F+ , F-'!AH$2-'F+ , F-'!AH$3))</f>
        <v>3.386529278713242E-2</v>
      </c>
      <c r="AI714" s="1" cm="1">
        <f t="array" ref="AI714">[1]!table_weight[GKKicking]*(('F+ , F-'!AI$2-[1]!tbl_gk[[#This Row],[GKKicking]])/('F+ , F-'!AI$2-'F+ , F-'!AI$3))</f>
        <v>1.3416489199878298E-2</v>
      </c>
      <c r="AJ714" s="1" cm="1">
        <f t="array" ref="AJ714">[1]!table_weight[GKPositioning]*(('F+ , F-'!AJ$2-[1]!tbl_gk[[#This Row],[GKPositioning]])/('F+ , F-'!AJ$2-'F+ , F-'!AJ$3))</f>
        <v>1.0721724275116419E-2</v>
      </c>
      <c r="AK714" s="1" cm="1">
        <f t="array" ref="AK714">[1]!table_weight[GKReflexes]*(('F+ , F-'!AK$2-[1]!tbl_gk[[#This Row],[GKReflexes]])/('F+ , F-'!AK$2-'F+ , F-'!AK$3))</f>
        <v>3.0973870128114096E-2</v>
      </c>
    </row>
    <row r="715" spans="1:37" x14ac:dyDescent="0.55000000000000004">
      <c r="A715" s="8">
        <f>[1]!tbl_gk[[#This Row],[ID]]</f>
        <v>224947</v>
      </c>
      <c r="B715" s="2" cm="1">
        <f t="array" ref="B715">[1]!table_weight[ValueEUR]*(('F+ , F-'!B$2-[1]!tbl_gk[[#This Row],[ValueEUR]])/('F+ , F-'!B$2-'F+ , F-'!B$3))</f>
        <v>3.6761969725122341E-4</v>
      </c>
      <c r="C715" s="2" cm="1">
        <f t="array" ref="C715">[1]!table_weight[WageEUR]*(('F+ , F-'!C$2-[1]!tbl_gk[[#This Row],[WageEUR]])/('F+ , F-'!C$2-'F+ , F-'!C$3))</f>
        <v>2.3472561185650898E-4</v>
      </c>
      <c r="D715" s="2" cm="1">
        <f t="array" ref="D715">[1]!table_weight[Crossing]*(('F+ , F-'!D$2-[1]!tbl_gk[[#This Row],[Crossing]])/('F+ , F-'!D$2-'F+ , F-'!D$3))</f>
        <v>2.8021071846028162E-2</v>
      </c>
      <c r="E715" s="2" cm="1">
        <f t="array" ref="E715">[1]!table_weight[Finishing]*(('F+ , F-'!E$2-[1]!tbl_gk[[#This Row],[Finishing]])/('F+ , F-'!E$2-'F+ , F-'!E$3))</f>
        <v>1.4973760267721157E-2</v>
      </c>
      <c r="F715" s="2" cm="1">
        <f t="array" ref="F715">[1]!table_weight[HeadingAccuracy]*(('F+ , F-'!F$2-[1]!tbl_gk[[#This Row],[HeadingAccuracy]])/('F+ , F-'!F$2-'F+ , F-'!F$3))</f>
        <v>9.1865161032469011E-3</v>
      </c>
      <c r="G715" s="2" cm="1">
        <f t="array" ref="G715">[1]!table_weight[ShortPassing]*(('F+ , F-'!G$2-[1]!tbl_gk[[#This Row],[ShortPassing]])/('F+ , F-'!G$2-'F+ , F-'!G$3))</f>
        <v>4.0783877022690797E-2</v>
      </c>
      <c r="H715" s="2" cm="1">
        <f t="array" ref="H715">[1]!table_weight[Volleys]*(('F+ , F-'!H$2-[1]!tbl_gk[[#This Row],[Volleys]])/('F+ , F-'!H$2-'F+ , F-'!H$3))</f>
        <v>9.2591367839048701E-4</v>
      </c>
      <c r="I715" s="2" cm="1">
        <f t="array" ref="I715">[1]!table_weight[Dribbling]*(('F+ , F-'!I$2-[1]!tbl_gk[[#This Row],[Dribbling]])/('F+ , F-'!I$2-'F+ , F-'!I$3))</f>
        <v>1.0756660437220181E-2</v>
      </c>
      <c r="J715" s="2" cm="1">
        <f t="array" ref="J715">[1]!table_weight[Curve]*(('F+ , F-'!J$2-[1]!tbl_gk[[#This Row],[Curve]])/('F+ , F-'!J$2-'F+ , F-'!J$3))</f>
        <v>7.9437514788898884E-3</v>
      </c>
      <c r="K715" s="2" cm="1">
        <f t="array" ref="K715">[1]!table_weight[FKAccuracy]*(('F+ , F-'!K$2-[1]!tbl_gk[[#This Row],[FKAccuracy]])/('F+ , F-'!K$2-'F+ , F-'!K$3))</f>
        <v>9.1268634012777444E-3</v>
      </c>
      <c r="L715" s="2" cm="1">
        <f t="array" ref="L715">[1]!table_weight[LongPassing]*(('F+ , F-'!L$2-[1]!tbl_gk[[#This Row],[LongPassing]])/('F+ , F-'!L$2-'F+ , F-'!L$3))</f>
        <v>1.1369906101591765E-2</v>
      </c>
      <c r="M715" s="2" cm="1">
        <f t="array" ref="M715">[1]!table_weight[BallControl]*(('F+ , F-'!M$2-[1]!tbl_gk[[#This Row],[BallControl]])/('F+ , F-'!M$2-'F+ , F-'!M$3))</f>
        <v>9.1268634012777305E-3</v>
      </c>
      <c r="N715" s="2" cm="1">
        <f t="array" ref="N715">[1]!table_weight[Acceleration]*(('F+ , F-'!N$2-[1]!tbl_gk[[#This Row],[Acceleration]])/('F+ , F-'!N$2-'F+ , F-'!N$3))</f>
        <v>4.7352314823099848E-3</v>
      </c>
      <c r="O715" s="2" cm="1">
        <f t="array" ref="O715">[1]!table_weight[SprintSpeed]*(('F+ , F-'!O$2-[1]!tbl_gk[[#This Row],[SprintSpeed]])/('F+ , F-'!O$2-'F+ , F-'!O$3))</f>
        <v>5.0599330696683847E-3</v>
      </c>
      <c r="P715" s="2" cm="1">
        <f t="array" ref="P715">[1]!table_weight[Agility]*(('F+ , F-'!P$2-[1]!tbl_gk[[#This Row],[Agility]])/('F+ , F-'!P$2-'F+ , F-'!P$3))</f>
        <v>3.744354215908813E-3</v>
      </c>
      <c r="Q715" s="2" cm="1">
        <f t="array" ref="Q715">[1]!table_weight[Reactions]*(('F+ , F-'!Q$2-[1]!tbl_gk[[#This Row],[Reactions]])/('F+ , F-'!Q$2-'F+ , F-'!Q$3))</f>
        <v>1.4953618002093458E-3</v>
      </c>
      <c r="R715" s="2" cm="1">
        <f t="array" ref="R715">[1]!table_weight[Balance]*(('F+ , F-'!R$2-[1]!tbl_gk[[#This Row],[Balance]])/('F+ , F-'!R$2-'F+ , F-'!R$3))</f>
        <v>1.7384501716719487E-3</v>
      </c>
      <c r="S715" s="2" cm="1">
        <f t="array" ref="S715">[1]!table_weight[ShotPower]*(('F+ , F-'!S$2-[1]!tbl_gk[[#This Row],[ShotPower]])/('F+ , F-'!S$2-'F+ , F-'!S$3))</f>
        <v>5.1941499031661464E-3</v>
      </c>
      <c r="T715" s="2" cm="1">
        <f t="array" ref="T715">[1]!table_weight[Jumping]*(('F+ , F-'!T$2-[1]!tbl_gk[[#This Row],[Jumping]])/('F+ , F-'!T$2-'F+ , F-'!T$3))</f>
        <v>2.1467756656231253E-3</v>
      </c>
      <c r="U715" s="2" cm="1">
        <f t="array" ref="U715">[1]!table_weight[Stamina]*(('F+ , F-'!U$2-[1]!tbl_gk[[#This Row],[Stamina]])/('F+ , F-'!U$2-'F+ , F-'!U$3))</f>
        <v>2.5761307987477501E-3</v>
      </c>
      <c r="V715" s="2" cm="1">
        <f t="array" ref="V715">[1]!table_weight[Strength]*(('F+ , F-'!V$2-[1]!tbl_gk[[#This Row],[Strength]])/('F+ , F-'!V$2-'F+ , F-'!V$3))</f>
        <v>3.8155359497008344E-2</v>
      </c>
      <c r="W715" s="2" cm="1">
        <f t="array" ref="W715">[1]!table_weight[LongShots]*(('F+ , F-'!W$2-[1]!tbl_gk[[#This Row],[LongShots]])/('F+ , F-'!W$2-'F+ , F-'!W$3))</f>
        <v>7.0121023692742987E-3</v>
      </c>
      <c r="X715" s="2" cm="1">
        <f t="array" ref="X715">[1]!table_weight[Aggression]*(('F+ , F-'!X$2-[1]!tbl_gk[[#This Row],[Aggression]])/('F+ , F-'!X$2-'F+ , F-'!X$3))</f>
        <v>1.460298144204439E-2</v>
      </c>
      <c r="Y715" s="2" cm="1">
        <f t="array" ref="Y715">[1]!table_weight[Interceptions]*(('F+ , F-'!Y$2-[1]!tbl_gk[[#This Row],[Interceptions]])/('F+ , F-'!Y$2-'F+ , F-'!Y$3))</f>
        <v>1.7313833010554024E-2</v>
      </c>
      <c r="Z715" s="2" cm="1">
        <f t="array" ref="Z715">[1]!table_weight[Positioning]*(('F+ , F-'!Z$2-[1]!tbl_gk[[#This Row],[Positioning]])/('F+ , F-'!Z$2-'F+ , F-'!Z$3))</f>
        <v>7.394449514924029E-4</v>
      </c>
      <c r="AA715" s="2" cm="1">
        <f t="array" ref="AA715">[1]!table_weight[Vision]*(('F+ , F-'!AA$2-[1]!tbl_gk[[#This Row],[Vision]])/('F+ , F-'!AA$2-'F+ , F-'!AA$3))</f>
        <v>2.3425616063279545E-2</v>
      </c>
      <c r="AB715" s="2" cm="1">
        <f t="array" ref="AB715">[1]!table_weight[Penalties]*(('F+ , F-'!AB$2-[1]!tbl_gk[[#This Row],[Penalties]])/('F+ , F-'!AB$2-'F+ , F-'!AB$3))</f>
        <v>2.0356484546967322E-3</v>
      </c>
      <c r="AC715" s="2" cm="1">
        <f t="array" ref="AC715">[1]!table_weight[Composure]*(('F+ , F-'!AC$2-[1]!tbl_gk[[#This Row],[Composure]])/('F+ , F-'!AC$2-'F+ , F-'!AC$3))</f>
        <v>1.7613245160360534E-3</v>
      </c>
      <c r="AD715" s="2" cm="1">
        <f t="array" ref="AD715">[1]!table_weight[Marking]*(('F+ , F-'!AD$2-[1]!tbl_gk[[#This Row],[Marking]])/('F+ , F-'!AD$2-'F+ , F-'!AD$3))</f>
        <v>2.9972168700492414E-2</v>
      </c>
      <c r="AE715" s="2" cm="1">
        <f t="array" ref="AE715">[1]!table_weight[StandingTackle]*(('F+ , F-'!AE$2-[1]!tbl_gk[[#This Row],[StandingTackle]])/('F+ , F-'!AE$2-'F+ , F-'!AE$3))</f>
        <v>8.9667429907290316E-3</v>
      </c>
      <c r="AF715" s="2" cm="1">
        <f t="array" ref="AF715">[1]!table_weight[SlidingTackle]*(('F+ , F-'!AF$2-[1]!tbl_gk[[#This Row],[SlidingTackle]])/('F+ , F-'!AF$2-'F+ , F-'!AF$3))</f>
        <v>5.977828660486021E-3</v>
      </c>
      <c r="AG715" s="2" cm="1">
        <f t="array" ref="AG715">[1]!table_weight[GKDiving]*(('F+ , F-'!AG$2-[1]!tbl_gk[[#This Row],[GKDiving]])/('F+ , F-'!AG$2-'F+ , F-'!AG$3))</f>
        <v>4.2702945948686719E-2</v>
      </c>
      <c r="AH715" s="2" cm="1">
        <f t="array" ref="AH715">[1]!table_weight[GKHandling]*(('F+ , F-'!AH$2-[1]!tbl_gk[[#This Row],[GKHandling]])/('F+ , F-'!AH$2-'F+ , F-'!AH$3))</f>
        <v>5.168913109614949E-2</v>
      </c>
      <c r="AI715" s="2" cm="1">
        <f t="array" ref="AI715">[1]!table_weight[GKKicking]*(('F+ , F-'!AI$2-[1]!tbl_gk[[#This Row],[GKKicking]])/('F+ , F-'!AI$2-'F+ , F-'!AI$3))</f>
        <v>2.3255247946455719E-2</v>
      </c>
      <c r="AJ715" s="2" cm="1">
        <f t="array" ref="AJ715">[1]!table_weight[GKPositioning]*(('F+ , F-'!AJ$2-[1]!tbl_gk[[#This Row],[GKPositioning]])/('F+ , F-'!AJ$2-'F+ , F-'!AJ$3))</f>
        <v>1.7028620907537841E-2</v>
      </c>
      <c r="AK715" s="2" cm="1">
        <f t="array" ref="AK715">[1]!table_weight[GKReflexes]*(('F+ , F-'!AK$2-[1]!tbl_gk[[#This Row],[GKReflexes]])/('F+ , F-'!AK$2-'F+ , F-'!AK$3))</f>
        <v>4.0083831930500594E-2</v>
      </c>
    </row>
    <row r="716" spans="1:37" x14ac:dyDescent="0.55000000000000004">
      <c r="A716" s="7">
        <f>[1]!tbl_gk[[#This Row],[ID]]</f>
        <v>224953</v>
      </c>
      <c r="B716" s="1" cm="1">
        <f t="array" ref="B716">[1]!table_weight[ValueEUR]*(('F+ , F-'!B$2-[1]!tbl_gk[[#This Row],[ValueEUR]])/('F+ , F-'!B$2-'F+ , F-'!B$3))</f>
        <v>3.6761969725122341E-4</v>
      </c>
      <c r="C716" s="1" cm="1">
        <f t="array" ref="C716">[1]!table_weight[WageEUR]*(('F+ , F-'!C$2-[1]!tbl_gk[[#This Row],[WageEUR]])/('F+ , F-'!C$2-'F+ , F-'!C$3))</f>
        <v>5.4769309433185431E-4</v>
      </c>
      <c r="D716" s="1" cm="1">
        <f t="array" ref="D716">[1]!table_weight[Crossing]*(('F+ , F-'!D$2-[1]!tbl_gk[[#This Row],[Crossing]])/('F+ , F-'!D$2-'F+ , F-'!D$3))</f>
        <v>3.3625286215233793E-2</v>
      </c>
      <c r="E716" s="1" cm="1">
        <f t="array" ref="E716">[1]!table_weight[Finishing]*(('F+ , F-'!E$2-[1]!tbl_gk[[#This Row],[Finishing]])/('F+ , F-'!E$2-'F+ , F-'!E$3))</f>
        <v>1.1979008214176926E-2</v>
      </c>
      <c r="F716" s="1" cm="1">
        <f t="array" ref="F716">[1]!table_weight[HeadingAccuracy]*(('F+ , F-'!F$2-[1]!tbl_gk[[#This Row],[HeadingAccuracy]])/('F+ , F-'!F$2-'F+ , F-'!F$3))</f>
        <v>1.1274360672166649E-2</v>
      </c>
      <c r="G716" s="1" cm="1">
        <f t="array" ref="G716">[1]!table_weight[ShortPassing]*(('F+ , F-'!G$2-[1]!tbl_gk[[#This Row],[ShortPassing]])/('F+ , F-'!G$2-'F+ , F-'!G$3))</f>
        <v>5.484728289258417E-2</v>
      </c>
      <c r="H716" s="1" cm="1">
        <f t="array" ref="H716">[1]!table_weight[Volleys]*(('F+ , F-'!H$2-[1]!tbl_gk[[#This Row],[Volleys]])/('F+ , F-'!H$2-'F+ , F-'!H$3))</f>
        <v>1.6203489371833524E-3</v>
      </c>
      <c r="I716" s="1" cm="1">
        <f t="array" ref="I716">[1]!table_weight[Dribbling]*(('F+ , F-'!I$2-[1]!tbl_gk[[#This Row],[Dribbling]])/('F+ , F-'!I$2-'F+ , F-'!I$3))</f>
        <v>1.8579686209743949E-2</v>
      </c>
      <c r="J716" s="1" cm="1">
        <f t="array" ref="J716">[1]!table_weight[Curve]*(('F+ , F-'!J$2-[1]!tbl_gk[[#This Row],[Curve]])/('F+ , F-'!J$2-'F+ , F-'!J$3))</f>
        <v>8.7888314234526414E-3</v>
      </c>
      <c r="K716" s="1" cm="1">
        <f t="array" ref="K716">[1]!table_weight[FKAccuracy]*(('F+ , F-'!K$2-[1]!tbl_gk[[#This Row],[FKAccuracy]])/('F+ , F-'!K$2-'F+ , F-'!K$3))</f>
        <v>8.9747490112564478E-3</v>
      </c>
      <c r="L716" s="1" cm="1">
        <f t="array" ref="L716">[1]!table_weight[LongPassing]*(('F+ , F-'!L$2-[1]!tbl_gk[[#This Row],[LongPassing]])/('F+ , F-'!L$2-'F+ , F-'!L$3))</f>
        <v>2.3281236303259328E-2</v>
      </c>
      <c r="M716" s="1" cm="1">
        <f t="array" ref="M716">[1]!table_weight[BallControl]*(('F+ , F-'!M$2-[1]!tbl_gk[[#This Row],[BallControl]])/('F+ , F-'!M$2-'F+ , F-'!M$3))</f>
        <v>1.3038376287539614E-2</v>
      </c>
      <c r="N716" s="1" cm="1">
        <f t="array" ref="N716">[1]!table_weight[Acceleration]*(('F+ , F-'!N$2-[1]!tbl_gk[[#This Row],[Acceleration]])/('F+ , F-'!N$2-'F+ , F-'!N$3))</f>
        <v>2.2548721344333262E-3</v>
      </c>
      <c r="O716" s="1" cm="1">
        <f t="array" ref="O716">[1]!table_weight[SprintSpeed]*(('F+ , F-'!O$2-[1]!tbl_gk[[#This Row],[SprintSpeed]])/('F+ , F-'!O$2-'F+ , F-'!O$3))</f>
        <v>4.4977182841496755E-3</v>
      </c>
      <c r="P716" s="1" cm="1">
        <f t="array" ref="P716">[1]!table_weight[Agility]*(('F+ , F-'!P$2-[1]!tbl_gk[[#This Row],[Agility]])/('F+ , F-'!P$2-'F+ , F-'!P$3))</f>
        <v>4.095387423650264E-3</v>
      </c>
      <c r="Q716" s="1" cm="1">
        <f t="array" ref="Q716">[1]!table_weight[Reactions]*(('F+ , F-'!Q$2-[1]!tbl_gk[[#This Row],[Reactions]])/('F+ , F-'!Q$2-'F+ , F-'!Q$3))</f>
        <v>1.3406692001876892E-3</v>
      </c>
      <c r="R716" s="1" cm="1">
        <f t="array" ref="R716">[1]!table_weight[Balance]*(('F+ , F-'!R$2-[1]!tbl_gk[[#This Row],[Balance]])/('F+ , F-'!R$2-'F+ , F-'!R$3))</f>
        <v>1.4901001471473846E-3</v>
      </c>
      <c r="S716" s="1" cm="1">
        <f t="array" ref="S716">[1]!table_weight[ShotPower]*(('F+ , F-'!S$2-[1]!tbl_gk[[#This Row],[ShotPower]])/('F+ , F-'!S$2-'F+ , F-'!S$3))</f>
        <v>5.1941499031661464E-3</v>
      </c>
      <c r="T716" s="1" cm="1">
        <f t="array" ref="T716">[1]!table_weight[Jumping]*(('F+ , F-'!T$2-[1]!tbl_gk[[#This Row],[Jumping]])/('F+ , F-'!T$2-'F+ , F-'!T$3))</f>
        <v>2.8337438786225251E-3</v>
      </c>
      <c r="U716" s="1" cm="1">
        <f t="array" ref="U716">[1]!table_weight[Stamina]*(('F+ , F-'!U$2-[1]!tbl_gk[[#This Row],[Stamina]])/('F+ , F-'!U$2-'F+ , F-'!U$3))</f>
        <v>2.5761307987477501E-3</v>
      </c>
      <c r="V716" s="1" cm="1">
        <f t="array" ref="V716">[1]!table_weight[Strength]*(('F+ , F-'!V$2-[1]!tbl_gk[[#This Row],[Strength]])/('F+ , F-'!V$2-'F+ , F-'!V$3))</f>
        <v>1.0648007301490701E-2</v>
      </c>
      <c r="W716" s="1" cm="1">
        <f t="array" ref="W716">[1]!table_weight[LongShots]*(('F+ , F-'!W$2-[1]!tbl_gk[[#This Row],[LongShots]])/('F+ , F-'!W$2-'F+ , F-'!W$3))</f>
        <v>7.271809864432606E-3</v>
      </c>
      <c r="X716" s="1" cm="1">
        <f t="array" ref="X716">[1]!table_weight[Aggression]*(('F+ , F-'!X$2-[1]!tbl_gk[[#This Row],[Aggression]])/('F+ , F-'!X$2-'F+ , F-'!X$3))</f>
        <v>1.0952236081533291E-2</v>
      </c>
      <c r="Y716" s="1" cm="1">
        <f t="array" ref="Y716">[1]!table_weight[Interceptions]*(('F+ , F-'!Y$2-[1]!tbl_gk[[#This Row],[Interceptions]])/('F+ , F-'!Y$2-'F+ , F-'!Y$3))</f>
        <v>1.7313833010554024E-2</v>
      </c>
      <c r="Z716" s="1" cm="1">
        <f t="array" ref="Z716">[1]!table_weight[Positioning]*(('F+ , F-'!Z$2-[1]!tbl_gk[[#This Row],[Positioning]])/('F+ , F-'!Z$2-'F+ , F-'!Z$3))</f>
        <v>1.0352229320893639E-3</v>
      </c>
      <c r="AA716" s="1" cm="1">
        <f t="array" ref="AA716">[1]!table_weight[Vision]*(('F+ , F-'!AA$2-[1]!tbl_gk[[#This Row],[Vision]])/('F+ , F-'!AA$2-'F+ , F-'!AA$3))</f>
        <v>1.4907210222086981E-2</v>
      </c>
      <c r="AB716" s="1" cm="1">
        <f t="array" ref="AB716">[1]!table_weight[Penalties]*(('F+ , F-'!AB$2-[1]!tbl_gk[[#This Row],[Penalties]])/('F+ , F-'!AB$2-'F+ , F-'!AB$3))</f>
        <v>1.9573542833622431E-3</v>
      </c>
      <c r="AC716" s="1" cm="1">
        <f t="array" ref="AC716">[1]!table_weight[Composure]*(('F+ , F-'!AC$2-[1]!tbl_gk[[#This Row],[Composure]])/('F+ , F-'!AC$2-'F+ , F-'!AC$3))</f>
        <v>1.0140959334753034E-3</v>
      </c>
      <c r="AD716" s="1" cm="1">
        <f t="array" ref="AD716">[1]!table_weight[Marking]*(('F+ , F-'!AD$2-[1]!tbl_gk[[#This Row],[Marking]])/('F+ , F-'!AD$2-'F+ , F-'!AD$3))</f>
        <v>2.0507273321389546E-2</v>
      </c>
      <c r="AE716" s="1" cm="1">
        <f t="array" ref="AE716">[1]!table_weight[StandingTackle]*(('F+ , F-'!AE$2-[1]!tbl_gk[[#This Row],[StandingTackle]])/('F+ , F-'!AE$2-'F+ , F-'!AE$3))</f>
        <v>1.7933485981458063E-2</v>
      </c>
      <c r="AF716" s="1" cm="1">
        <f t="array" ref="AF716">[1]!table_weight[SlidingTackle]*(('F+ , F-'!AF$2-[1]!tbl_gk[[#This Row],[SlidingTackle]])/('F+ , F-'!AF$2-'F+ , F-'!AF$3))</f>
        <v>2.9889143302430105E-3</v>
      </c>
      <c r="AG716" s="1" cm="1">
        <f t="array" ref="AG716">[1]!table_weight[GKDiving]*(('F+ , F-'!AG$2-[1]!tbl_gk[[#This Row],[GKDiving]])/('F+ , F-'!AG$2-'F+ , F-'!AG$3))</f>
        <v>3.7578592434844307E-2</v>
      </c>
      <c r="AH716" s="1" cm="1">
        <f t="array" ref="AH716">[1]!table_weight[GKHandling]*(('F+ , F-'!AH$2-[1]!tbl_gk[[#This Row],[GKHandling]])/('F+ , F-'!AH$2-'F+ , F-'!AH$3))</f>
        <v>4.0994828110739248E-2</v>
      </c>
      <c r="AI716" s="1" cm="1">
        <f t="array" ref="AI716">[1]!table_weight[GKKicking]*(('F+ , F-'!AI$2-[1]!tbl_gk[[#This Row],[GKKicking]])/('F+ , F-'!AI$2-'F+ , F-'!AI$3))</f>
        <v>2.414968055978094E-2</v>
      </c>
      <c r="AJ716" s="1" cm="1">
        <f t="array" ref="AJ716">[1]!table_weight[GKPositioning]*(('F+ , F-'!AJ$2-[1]!tbl_gk[[#This Row],[GKPositioning]])/('F+ , F-'!AJ$2-'F+ , F-'!AJ$3))</f>
        <v>1.7659310570779983E-2</v>
      </c>
      <c r="AK716" s="1" cm="1">
        <f t="array" ref="AK716">[1]!table_weight[GKReflexes]*(('F+ , F-'!AK$2-[1]!tbl_gk[[#This Row],[GKReflexes]])/('F+ , F-'!AK$2-'F+ , F-'!AK$3))</f>
        <v>4.1905824290977896E-2</v>
      </c>
    </row>
    <row r="717" spans="1:37" x14ac:dyDescent="0.55000000000000004">
      <c r="A717" s="8">
        <f>[1]!tbl_gk[[#This Row],[ID]]</f>
        <v>224977</v>
      </c>
      <c r="B717" s="2" cm="1">
        <f t="array" ref="B717">[1]!table_weight[ValueEUR]*(('F+ , F-'!B$2-[1]!tbl_gk[[#This Row],[ValueEUR]])/('F+ , F-'!B$2-'F+ , F-'!B$3))</f>
        <v>3.367532239303818E-4</v>
      </c>
      <c r="C717" s="2" cm="1">
        <f t="array" ref="C717">[1]!table_weight[WageEUR]*(('F+ , F-'!C$2-[1]!tbl_gk[[#This Row],[WageEUR]])/('F+ , F-'!C$2-'F+ , F-'!C$3))</f>
        <v>1.6430792829955629E-3</v>
      </c>
      <c r="D717" s="2" cm="1">
        <f t="array" ref="D717">[1]!table_weight[Crossing]*(('F+ , F-'!D$2-[1]!tbl_gk[[#This Row],[Crossing]])/('F+ , F-'!D$2-'F+ , F-'!D$3))</f>
        <v>2.6900228972187034E-2</v>
      </c>
      <c r="E717" s="2" cm="1">
        <f t="array" ref="E717">[1]!table_weight[Finishing]*(('F+ , F-'!E$2-[1]!tbl_gk[[#This Row],[Finishing]])/('F+ , F-'!E$2-'F+ , F-'!E$3))</f>
        <v>9.9825068451474385E-3</v>
      </c>
      <c r="F717" s="2" cm="1">
        <f t="array" ref="F717">[1]!table_weight[HeadingAccuracy]*(('F+ , F-'!F$2-[1]!tbl_gk[[#This Row],[HeadingAccuracy]])/('F+ , F-'!F$2-'F+ , F-'!F$3))</f>
        <v>1.08567917583827E-2</v>
      </c>
      <c r="G717" s="2" cm="1">
        <f t="array" ref="G717">[1]!table_weight[ShortPassing]*(('F+ , F-'!G$2-[1]!tbl_gk[[#This Row],[ShortPassing]])/('F+ , F-'!G$2-'F+ , F-'!G$3))</f>
        <v>5.2034601718605494E-2</v>
      </c>
      <c r="H717" s="2" cm="1">
        <f t="array" ref="H717">[1]!table_weight[Volleys]*(('F+ , F-'!H$2-[1]!tbl_gk[[#This Row],[Volleys]])/('F+ , F-'!H$2-'F+ , F-'!H$3))</f>
        <v>8.1017446859167619E-4</v>
      </c>
      <c r="I717" s="2" cm="1">
        <f t="array" ref="I717">[1]!table_weight[Dribbling]*(('F+ , F-'!I$2-[1]!tbl_gk[[#This Row],[Dribbling]])/('F+ , F-'!I$2-'F+ , F-'!I$3))</f>
        <v>1.3690295101916595E-2</v>
      </c>
      <c r="J717" s="2" cm="1">
        <f t="array" ref="J717">[1]!table_weight[Curve]*(('F+ , F-'!J$2-[1]!tbl_gk[[#This Row],[Curve]])/('F+ , F-'!J$2-'F+ , F-'!J$3))</f>
        <v>8.7888314234526414E-3</v>
      </c>
      <c r="K717" s="2" cm="1">
        <f t="array" ref="K717">[1]!table_weight[FKAccuracy]*(('F+ , F-'!K$2-[1]!tbl_gk[[#This Row],[FKAccuracy]])/('F+ , F-'!K$2-'F+ , F-'!K$3))</f>
        <v>8.3662914511712649E-3</v>
      </c>
      <c r="L717" s="2" cm="1">
        <f t="array" ref="L717">[1]!table_weight[LongPassing]*(('F+ , F-'!L$2-[1]!tbl_gk[[#This Row],[LongPassing]])/('F+ , F-'!L$2-'F+ , F-'!L$3))</f>
        <v>2.2198388103107734E-2</v>
      </c>
      <c r="M717" s="2" cm="1">
        <f t="array" ref="M717">[1]!table_weight[BallControl]*(('F+ , F-'!M$2-[1]!tbl_gk[[#This Row],[BallControl]])/('F+ , F-'!M$2-'F+ , F-'!M$3))</f>
        <v>1.2169151201703639E-2</v>
      </c>
      <c r="N717" s="2" cm="1">
        <f t="array" ref="N717">[1]!table_weight[Acceleration]*(('F+ , F-'!N$2-[1]!tbl_gk[[#This Row],[Acceleration]])/('F+ , F-'!N$2-'F+ , F-'!N$3))</f>
        <v>3.8332826285366545E-3</v>
      </c>
      <c r="O717" s="2" cm="1">
        <f t="array" ref="O717">[1]!table_weight[SprintSpeed]*(('F+ , F-'!O$2-[1]!tbl_gk[[#This Row],[SprintSpeed]])/('F+ , F-'!O$2-'F+ , F-'!O$3))</f>
        <v>5.3410404624277394E-3</v>
      </c>
      <c r="P717" s="2" cm="1">
        <f t="array" ref="P717">[1]!table_weight[Agility]*(('F+ , F-'!P$2-[1]!tbl_gk[[#This Row],[Agility]])/('F+ , F-'!P$2-'F+ , F-'!P$3))</f>
        <v>3.9783763544031132E-3</v>
      </c>
      <c r="Q717" s="2" cm="1">
        <f t="array" ref="Q717">[1]!table_weight[Reactions]*(('F+ , F-'!Q$2-[1]!tbl_gk[[#This Row],[Reactions]])/('F+ , F-'!Q$2-'F+ , F-'!Q$3))</f>
        <v>9.7971980013715747E-4</v>
      </c>
      <c r="R717" s="2" cm="1">
        <f t="array" ref="R717">[1]!table_weight[Balance]*(('F+ , F-'!R$2-[1]!tbl_gk[[#This Row],[Balance]])/('F+ , F-'!R$2-'F+ , F-'!R$3))</f>
        <v>7.4505007357369231E-4</v>
      </c>
      <c r="S717" s="2" cm="1">
        <f t="array" ref="S717">[1]!table_weight[ShotPower]*(('F+ , F-'!S$2-[1]!tbl_gk[[#This Row],[ShotPower]])/('F+ , F-'!S$2-'F+ , F-'!S$3))</f>
        <v>5.7135648934827617E-3</v>
      </c>
      <c r="T717" s="2" cm="1">
        <f t="array" ref="T717">[1]!table_weight[Jumping]*(('F+ , F-'!T$2-[1]!tbl_gk[[#This Row],[Jumping]])/('F+ , F-'!T$2-'F+ , F-'!T$3))</f>
        <v>2.4043887454979003E-3</v>
      </c>
      <c r="U717" s="2" cm="1">
        <f t="array" ref="U717">[1]!table_weight[Stamina]*(('F+ , F-'!U$2-[1]!tbl_gk[[#This Row],[Stamina]])/('F+ , F-'!U$2-'F+ , F-'!U$3))</f>
        <v>2.4043887454978999E-2</v>
      </c>
      <c r="V717" s="2" cm="1">
        <f t="array" ref="V717">[1]!table_weight[Strength]*(('F+ , F-'!V$2-[1]!tbl_gk[[#This Row],[Strength]])/('F+ , F-'!V$2-'F+ , F-'!V$3))</f>
        <v>2.4845350370144969E-2</v>
      </c>
      <c r="W717" s="2" cm="1">
        <f t="array" ref="W717">[1]!table_weight[LongShots]*(('F+ , F-'!W$2-[1]!tbl_gk[[#This Row],[LongShots]])/('F+ , F-'!W$2-'F+ , F-'!W$3))</f>
        <v>7.7912248547492196E-3</v>
      </c>
      <c r="X717" s="2" cm="1">
        <f t="array" ref="X717">[1]!table_weight[Aggression]*(('F+ , F-'!X$2-[1]!tbl_gk[[#This Row],[Aggression]])/('F+ , F-'!X$2-'F+ , F-'!X$3))</f>
        <v>1.7645269242470306E-2</v>
      </c>
      <c r="Y717" s="2" cm="1">
        <f t="array" ref="Y717">[1]!table_weight[Interceptions]*(('F+ , F-'!Y$2-[1]!tbl_gk[[#This Row],[Interceptions]])/('F+ , F-'!Y$2-'F+ , F-'!Y$3))</f>
        <v>1.8006386330976187E-2</v>
      </c>
      <c r="Z717" s="2" cm="1">
        <f t="array" ref="Z717">[1]!table_weight[Positioning]*(('F+ , F-'!Z$2-[1]!tbl_gk[[#This Row],[Positioning]])/('F+ , F-'!Z$2-'F+ , F-'!Z$3))</f>
        <v>1.1831119223878444E-3</v>
      </c>
      <c r="AA717" s="2" cm="1">
        <f t="array" ref="AA717">[1]!table_weight[Vision]*(('F+ , F-'!AA$2-[1]!tbl_gk[[#This Row],[Vision]])/('F+ , F-'!AA$2-'F+ , F-'!AA$3))</f>
        <v>2.4845350370144972E-2</v>
      </c>
      <c r="AB717" s="2" cm="1">
        <f t="array" ref="AB717">[1]!table_weight[Penalties]*(('F+ , F-'!AB$2-[1]!tbl_gk[[#This Row],[Penalties]])/('F+ , F-'!AB$2-'F+ , F-'!AB$3))</f>
        <v>1.9573542833622431E-3</v>
      </c>
      <c r="AC717" s="2" cm="1">
        <f t="array" ref="AC717">[1]!table_weight[Composure]*(('F+ , F-'!AC$2-[1]!tbl_gk[[#This Row],[Composure]])/('F+ , F-'!AC$2-'F+ , F-'!AC$3))</f>
        <v>8.0060205274366054E-4</v>
      </c>
      <c r="AD717" s="2" cm="1">
        <f t="array" ref="AD717">[1]!table_weight[Marking]*(('F+ , F-'!AD$2-[1]!tbl_gk[[#This Row],[Marking]])/('F+ , F-'!AD$2-'F+ , F-'!AD$3))</f>
        <v>2.0507273321389546E-2</v>
      </c>
      <c r="AE717" s="2" cm="1">
        <f t="array" ref="AE717">[1]!table_weight[StandingTackle]*(('F+ , F-'!AE$2-[1]!tbl_gk[[#This Row],[StandingTackle]])/('F+ , F-'!AE$2-'F+ , F-'!AE$3))</f>
        <v>1.5691800233775807E-2</v>
      </c>
      <c r="AF717" s="2" cm="1">
        <f t="array" ref="AF717">[1]!table_weight[SlidingTackle]*(('F+ , F-'!AF$2-[1]!tbl_gk[[#This Row],[SlidingTackle]])/('F+ , F-'!AF$2-'F+ , F-'!AF$3))</f>
        <v>5.977828660486021E-3</v>
      </c>
      <c r="AG717" s="2" cm="1">
        <f t="array" ref="AG717">[1]!table_weight[GKDiving]*(('F+ , F-'!AG$2-[1]!tbl_gk[[#This Row],[GKDiving]])/('F+ , F-'!AG$2-'F+ , F-'!AG$3))</f>
        <v>3.9286710272791778E-2</v>
      </c>
      <c r="AH717" s="2" cm="1">
        <f t="array" ref="AH717">[1]!table_weight[GKHandling]*(('F+ , F-'!AH$2-[1]!tbl_gk[[#This Row],[GKHandling]])/('F+ , F-'!AH$2-'F+ , F-'!AH$3))</f>
        <v>3.5647676618034127E-2</v>
      </c>
      <c r="AI717" s="2" cm="1">
        <f t="array" ref="AI717">[1]!table_weight[GKKicking]*(('F+ , F-'!AI$2-[1]!tbl_gk[[#This Row],[GKKicking]])/('F+ , F-'!AI$2-'F+ , F-'!AI$3))</f>
        <v>2.5938545786431375E-2</v>
      </c>
      <c r="AJ717" s="2" cm="1">
        <f t="array" ref="AJ717">[1]!table_weight[GKPositioning]*(('F+ , F-'!AJ$2-[1]!tbl_gk[[#This Row],[GKPositioning]])/('F+ , F-'!AJ$2-'F+ , F-'!AJ$3))</f>
        <v>1.7028620907537841E-2</v>
      </c>
      <c r="AK717" s="2" cm="1">
        <f t="array" ref="AK717">[1]!table_weight[GKReflexes]*(('F+ , F-'!AK$2-[1]!tbl_gk[[#This Row],[GKReflexes]])/('F+ , F-'!AK$2-'F+ , F-'!AK$3))</f>
        <v>2.9151877767636801E-2</v>
      </c>
    </row>
    <row r="718" spans="1:37" x14ac:dyDescent="0.55000000000000004">
      <c r="A718" s="7">
        <f>[1]!tbl_gk[[#This Row],[ID]]</f>
        <v>224987</v>
      </c>
      <c r="B718" s="1" cm="1">
        <f t="array" ref="B718">[1]!table_weight[ValueEUR]*(('F+ , F-'!B$2-[1]!tbl_gk[[#This Row],[ValueEUR]])/('F+ , F-'!B$2-'F+ , F-'!B$3))</f>
        <v>1.8492104166516199E-3</v>
      </c>
      <c r="C718" s="1" cm="1">
        <f t="array" ref="C718">[1]!table_weight[WageEUR]*(('F+ , F-'!C$2-[1]!tbl_gk[[#This Row],[WageEUR]])/('F+ , F-'!C$2-'F+ , F-'!C$3))</f>
        <v>5.0857215902243612E-3</v>
      </c>
      <c r="D718" s="1" cm="1">
        <f t="array" ref="D718">[1]!table_weight[Crossing]*(('F+ , F-'!D$2-[1]!tbl_gk[[#This Row],[Crossing]])/('F+ , F-'!D$2-'F+ , F-'!D$3))</f>
        <v>2.5779386098345909E-2</v>
      </c>
      <c r="E718" s="1" cm="1">
        <f t="array" ref="E718">[1]!table_weight[Finishing]*(('F+ , F-'!E$2-[1]!tbl_gk[[#This Row],[Finishing]])/('F+ , F-'!E$2-'F+ , F-'!E$3))</f>
        <v>9.9825068451474385E-3</v>
      </c>
      <c r="F718" s="1" cm="1">
        <f t="array" ref="F718">[1]!table_weight[HeadingAccuracy]*(('F+ , F-'!F$2-[1]!tbl_gk[[#This Row],[HeadingAccuracy]])/('F+ , F-'!F$2-'F+ , F-'!F$3))</f>
        <v>9.1865161032469011E-3</v>
      </c>
      <c r="G718" s="1" cm="1">
        <f t="array" ref="G718">[1]!table_weight[ShortPassing]*(('F+ , F-'!G$2-[1]!tbl_gk[[#This Row],[ShortPassing]])/('F+ , F-'!G$2-'F+ , F-'!G$3))</f>
        <v>4.0783877022690797E-2</v>
      </c>
      <c r="H718" s="1" cm="1">
        <f t="array" ref="H718">[1]!table_weight[Volleys]*(('F+ , F-'!H$2-[1]!tbl_gk[[#This Row],[Volleys]])/('F+ , F-'!H$2-'F+ , F-'!H$3))</f>
        <v>1.3888705175857305E-3</v>
      </c>
      <c r="I718" s="1" cm="1">
        <f t="array" ref="I718">[1]!table_weight[Dribbling]*(('F+ , F-'!I$2-[1]!tbl_gk[[#This Row],[Dribbling]])/('F+ , F-'!I$2-'F+ , F-'!I$3))</f>
        <v>1.4668173323482065E-2</v>
      </c>
      <c r="J718" s="1" cm="1">
        <f t="array" ref="J718">[1]!table_weight[Curve]*(('F+ , F-'!J$2-[1]!tbl_gk[[#This Row],[Curve]])/('F+ , F-'!J$2-'F+ , F-'!J$3))</f>
        <v>9.4648953791028455E-3</v>
      </c>
      <c r="K718" s="1" cm="1">
        <f t="array" ref="K718">[1]!table_weight[FKAccuracy]*(('F+ , F-'!K$2-[1]!tbl_gk[[#This Row],[FKAccuracy]])/('F+ , F-'!K$2-'F+ , F-'!K$3))</f>
        <v>9.2789777912990392E-3</v>
      </c>
      <c r="L718" s="1" cm="1">
        <f t="array" ref="L718">[1]!table_weight[LongPassing]*(('F+ , F-'!L$2-[1]!tbl_gk[[#This Row],[LongPassing]])/('F+ , F-'!L$2-'F+ , F-'!L$3))</f>
        <v>2.4364084503410925E-2</v>
      </c>
      <c r="M718" s="1" cm="1">
        <f t="array" ref="M718">[1]!table_weight[BallControl]*(('F+ , F-'!M$2-[1]!tbl_gk[[#This Row],[BallControl]])/('F+ , F-'!M$2-'F+ , F-'!M$3))</f>
        <v>1.0865313572949679E-2</v>
      </c>
      <c r="N718" s="1" cm="1">
        <f t="array" ref="N718">[1]!table_weight[Acceleration]*(('F+ , F-'!N$2-[1]!tbl_gk[[#This Row],[Acceleration]])/('F+ , F-'!N$2-'F+ , F-'!N$3))</f>
        <v>4.7352314823099848E-3</v>
      </c>
      <c r="O718" s="1" cm="1">
        <f t="array" ref="O718">[1]!table_weight[SprintSpeed]*(('F+ , F-'!O$2-[1]!tbl_gk[[#This Row],[SprintSpeed]])/('F+ , F-'!O$2-'F+ , F-'!O$3))</f>
        <v>7.0276848189838679E-3</v>
      </c>
      <c r="P718" s="1" cm="1">
        <f t="array" ref="P718">[1]!table_weight[Agility]*(('F+ , F-'!P$2-[1]!tbl_gk[[#This Row],[Agility]])/('F+ , F-'!P$2-'F+ , F-'!P$3))</f>
        <v>3.744354215908813E-3</v>
      </c>
      <c r="Q718" s="1" cm="1">
        <f t="array" ref="Q718">[1]!table_weight[Reactions]*(('F+ , F-'!Q$2-[1]!tbl_gk[[#This Row],[Reactions]])/('F+ , F-'!Q$2-'F+ , F-'!Q$3))</f>
        <v>9.7971980013715747E-4</v>
      </c>
      <c r="R718" s="1" cm="1">
        <f t="array" ref="R718">[1]!table_weight[Balance]*(('F+ , F-'!R$2-[1]!tbl_gk[[#This Row],[Balance]])/('F+ , F-'!R$2-'F+ , F-'!R$3))</f>
        <v>1.5521876532785257E-3</v>
      </c>
      <c r="S718" s="1" cm="1">
        <f t="array" ref="S718">[1]!table_weight[ShotPower]*(('F+ , F-'!S$2-[1]!tbl_gk[[#This Row],[ShotPower]])/('F+ , F-'!S$2-'F+ , F-'!S$3))</f>
        <v>4.4150274176912247E-3</v>
      </c>
      <c r="T718" s="1" cm="1">
        <f t="array" ref="T718">[1]!table_weight[Jumping]*(('F+ , F-'!T$2-[1]!tbl_gk[[#This Row],[Jumping]])/('F+ , F-'!T$2-'F+ , F-'!T$3))</f>
        <v>2.4043887454979003E-3</v>
      </c>
      <c r="U718" s="1" cm="1">
        <f t="array" ref="U718">[1]!table_weight[Stamina]*(('F+ , F-'!U$2-[1]!tbl_gk[[#This Row],[Stamina]])/('F+ , F-'!U$2-'F+ , F-'!U$3))</f>
        <v>1.4598074526237249E-2</v>
      </c>
      <c r="V718" s="1" cm="1">
        <f t="array" ref="V718">[1]!table_weight[Strength]*(('F+ , F-'!V$2-[1]!tbl_gk[[#This Row],[Strength]])/('F+ , F-'!V$2-'F+ , F-'!V$3))</f>
        <v>2.5732684311935858E-2</v>
      </c>
      <c r="W718" s="1" cm="1">
        <f t="array" ref="W718">[1]!table_weight[LongShots]*(('F+ , F-'!W$2-[1]!tbl_gk[[#This Row],[LongShots]])/('F+ , F-'!W$2-'F+ , F-'!W$3))</f>
        <v>6.4926873789576834E-3</v>
      </c>
      <c r="X718" s="1" cm="1">
        <f t="array" ref="X718">[1]!table_weight[Aggression]*(('F+ , F-'!X$2-[1]!tbl_gk[[#This Row],[Aggression]])/('F+ , F-'!X$2-'F+ , F-'!X$3))</f>
        <v>1.0952236081533291E-2</v>
      </c>
      <c r="Y718" s="1" cm="1">
        <f t="array" ref="Y718">[1]!table_weight[Interceptions]*(('F+ , F-'!Y$2-[1]!tbl_gk[[#This Row],[Interceptions]])/('F+ , F-'!Y$2-'F+ , F-'!Y$3))</f>
        <v>1.5236173049287543E-2</v>
      </c>
      <c r="Z718" s="1" cm="1">
        <f t="array" ref="Z718">[1]!table_weight[Positioning]*(('F+ , F-'!Z$2-[1]!tbl_gk[[#This Row],[Positioning]])/('F+ , F-'!Z$2-'F+ , F-'!Z$3))</f>
        <v>5.9155596119392221E-4</v>
      </c>
      <c r="AA718" s="1" cm="1">
        <f t="array" ref="AA718">[1]!table_weight[Vision]*(('F+ , F-'!AA$2-[1]!tbl_gk[[#This Row],[Vision]])/('F+ , F-'!AA$2-'F+ , F-'!AA$3))</f>
        <v>9.9381401480579876E-3</v>
      </c>
      <c r="AB718" s="1" cm="1">
        <f t="array" ref="AB718">[1]!table_weight[Penalties]*(('F+ , F-'!AB$2-[1]!tbl_gk[[#This Row],[Penalties]])/('F+ , F-'!AB$2-'F+ , F-'!AB$3))</f>
        <v>2.0356484546967322E-3</v>
      </c>
      <c r="AC718" s="1" cm="1">
        <f t="array" ref="AC718">[1]!table_weight[Composure]*(('F+ , F-'!AC$2-[1]!tbl_gk[[#This Row],[Composure]])/('F+ , F-'!AC$2-'F+ , F-'!AC$3))</f>
        <v>4.2698776146328564E-4</v>
      </c>
      <c r="AD718" s="1" cm="1">
        <f t="array" ref="AD718">[1]!table_weight[Marking]*(('F+ , F-'!AD$2-[1]!tbl_gk[[#This Row],[Marking]])/('F+ , F-'!AD$2-'F+ , F-'!AD$3))</f>
        <v>1.2619860505470488E-2</v>
      </c>
      <c r="AE718" s="1" cm="1">
        <f t="array" ref="AE718">[1]!table_weight[StandingTackle]*(('F+ , F-'!AE$2-[1]!tbl_gk[[#This Row],[StandingTackle]])/('F+ , F-'!AE$2-'F+ , F-'!AE$3))</f>
        <v>6.7250572430467741E-3</v>
      </c>
      <c r="AF718" s="1" cm="1">
        <f t="array" ref="AF718">[1]!table_weight[SlidingTackle]*(('F+ , F-'!AF$2-[1]!tbl_gk[[#This Row],[SlidingTackle]])/('F+ , F-'!AF$2-'F+ , F-'!AF$3))</f>
        <v>2.9889143302430105E-3</v>
      </c>
      <c r="AG718" s="1" cm="1">
        <f t="array" ref="AG718">[1]!table_weight[GKDiving]*(('F+ , F-'!AG$2-[1]!tbl_gk[[#This Row],[GKDiving]])/('F+ , F-'!AG$2-'F+ , F-'!AG$3))</f>
        <v>2.2205531893317091E-2</v>
      </c>
      <c r="AH718" s="1" cm="1">
        <f t="array" ref="AH718">[1]!table_weight[GKHandling]*(('F+ , F-'!AH$2-[1]!tbl_gk[[#This Row],[GKHandling]])/('F+ , F-'!AH$2-'F+ , F-'!AH$3))</f>
        <v>2.8518141294427302E-2</v>
      </c>
      <c r="AI718" s="1" cm="1">
        <f t="array" ref="AI718">[1]!table_weight[GKKicking]*(('F+ , F-'!AI$2-[1]!tbl_gk[[#This Row],[GKKicking]])/('F+ , F-'!AI$2-'F+ , F-'!AI$3))</f>
        <v>1.9677517493154842E-2</v>
      </c>
      <c r="AJ718" s="1" cm="1">
        <f t="array" ref="AJ718">[1]!table_weight[GKPositioning]*(('F+ , F-'!AJ$2-[1]!tbl_gk[[#This Row],[GKPositioning]])/('F+ , F-'!AJ$2-'F+ , F-'!AJ$3))</f>
        <v>1.0721724275116419E-2</v>
      </c>
      <c r="AK718" s="1" cm="1">
        <f t="array" ref="AK718">[1]!table_weight[GKReflexes]*(('F+ , F-'!AK$2-[1]!tbl_gk[[#This Row],[GKReflexes]])/('F+ , F-'!AK$2-'F+ , F-'!AK$3))</f>
        <v>2.0041915965250297E-2</v>
      </c>
    </row>
    <row r="719" spans="1:37" x14ac:dyDescent="0.55000000000000004">
      <c r="A719" s="8">
        <f>[1]!tbl_gk[[#This Row],[ID]]</f>
        <v>225061</v>
      </c>
      <c r="B719" s="2" cm="1">
        <f t="array" ref="B719">[1]!table_weight[ValueEUR]*(('F+ , F-'!B$2-[1]!tbl_gk[[#This Row],[ValueEUR]])/('F+ , F-'!B$2-'F+ , F-'!B$3))</f>
        <v>7.4388200703228241E-5</v>
      </c>
      <c r="C719" s="2" cm="1">
        <f t="array" ref="C719">[1]!table_weight[WageEUR]*(('F+ , F-'!C$2-[1]!tbl_gk[[#This Row],[WageEUR]])/('F+ , F-'!C$2-'F+ , F-'!C$3))</f>
        <v>2.3472561185650898E-4</v>
      </c>
      <c r="D719" s="2" cm="1">
        <f t="array" ref="D719">[1]!table_weight[Crossing]*(('F+ , F-'!D$2-[1]!tbl_gk[[#This Row],[Crossing]])/('F+ , F-'!D$2-'F+ , F-'!D$3))</f>
        <v>2.8021071846028162E-2</v>
      </c>
      <c r="E719" s="2" cm="1">
        <f t="array" ref="E719">[1]!table_weight[Finishing]*(('F+ , F-'!E$2-[1]!tbl_gk[[#This Row],[Finishing]])/('F+ , F-'!E$2-'F+ , F-'!E$3))</f>
        <v>1.2977258898691668E-2</v>
      </c>
      <c r="F719" s="2" cm="1">
        <f t="array" ref="F719">[1]!table_weight[HeadingAccuracy]*(('F+ , F-'!F$2-[1]!tbl_gk[[#This Row],[HeadingAccuracy]])/('F+ , F-'!F$2-'F+ , F-'!F$3))</f>
        <v>9.1865161032469011E-3</v>
      </c>
      <c r="G719" s="2" cm="1">
        <f t="array" ref="G719">[1]!table_weight[ShortPassing]*(('F+ , F-'!G$2-[1]!tbl_gk[[#This Row],[ShortPassing]])/('F+ , F-'!G$2-'F+ , F-'!G$3))</f>
        <v>5.3440942305594832E-2</v>
      </c>
      <c r="H719" s="2" cm="1">
        <f t="array" ref="H719">[1]!table_weight[Volleys]*(('F+ , F-'!H$2-[1]!tbl_gk[[#This Row],[Volleys]])/('F+ , F-'!H$2-'F+ , F-'!H$3))</f>
        <v>1.7360881469821632E-3</v>
      </c>
      <c r="I719" s="2" cm="1">
        <f t="array" ref="I719">[1]!table_weight[Dribbling]*(('F+ , F-'!I$2-[1]!tbl_gk[[#This Row],[Dribbling]])/('F+ , F-'!I$2-'F+ , F-'!I$3))</f>
        <v>1.1734538658785652E-2</v>
      </c>
      <c r="J719" s="2" cm="1">
        <f t="array" ref="J719">[1]!table_weight[Curve]*(('F+ , F-'!J$2-[1]!tbl_gk[[#This Row],[Curve]])/('F+ , F-'!J$2-'F+ , F-'!J$3))</f>
        <v>9.6339113680153961E-3</v>
      </c>
      <c r="K719" s="2" cm="1">
        <f t="array" ref="K719">[1]!table_weight[FKAccuracy]*(('F+ , F-'!K$2-[1]!tbl_gk[[#This Row],[FKAccuracy]])/('F+ , F-'!K$2-'F+ , F-'!K$3))</f>
        <v>9.4310921813203358E-3</v>
      </c>
      <c r="L719" s="2" cm="1">
        <f t="array" ref="L719">[1]!table_weight[LongPassing]*(('F+ , F-'!L$2-[1]!tbl_gk[[#This Row],[LongPassing]])/('F+ , F-'!L$2-'F+ , F-'!L$3))</f>
        <v>2.4364084503410925E-2</v>
      </c>
      <c r="M719" s="2" cm="1">
        <f t="array" ref="M719">[1]!table_weight[BallControl]*(('F+ , F-'!M$2-[1]!tbl_gk[[#This Row],[BallControl]])/('F+ , F-'!M$2-'F+ , F-'!M$3))</f>
        <v>1.3472988830457604E-2</v>
      </c>
      <c r="N719" s="2" cm="1">
        <f t="array" ref="N719">[1]!table_weight[Acceleration]*(('F+ , F-'!N$2-[1]!tbl_gk[[#This Row],[Acceleration]])/('F+ , F-'!N$2-'F+ , F-'!N$3))</f>
        <v>4.9607186957533181E-3</v>
      </c>
      <c r="O719" s="2" cm="1">
        <f t="array" ref="O719">[1]!table_weight[SprintSpeed]*(('F+ , F-'!O$2-[1]!tbl_gk[[#This Row],[SprintSpeed]])/('F+ , F-'!O$2-'F+ , F-'!O$3))</f>
        <v>6.1843626407058041E-3</v>
      </c>
      <c r="P719" s="2" cm="1">
        <f t="array" ref="P719">[1]!table_weight[Agility]*(('F+ , F-'!P$2-[1]!tbl_gk[[#This Row],[Agility]])/('F+ , F-'!P$2-'F+ , F-'!P$3))</f>
        <v>4.095387423650264E-3</v>
      </c>
      <c r="Q719" s="2" cm="1">
        <f t="array" ref="Q719">[1]!table_weight[Reactions]*(('F+ , F-'!Q$2-[1]!tbl_gk[[#This Row],[Reactions]])/('F+ , F-'!Q$2-'F+ , F-'!Q$3))</f>
        <v>1.5984902002237835E-3</v>
      </c>
      <c r="R719" s="2" cm="1">
        <f t="array" ref="R719">[1]!table_weight[Balance]*(('F+ , F-'!R$2-[1]!tbl_gk[[#This Row],[Balance]])/('F+ , F-'!R$2-'F+ , F-'!R$3))</f>
        <v>2.1730627145899362E-3</v>
      </c>
      <c r="S719" s="2" cm="1">
        <f t="array" ref="S719">[1]!table_weight[ShotPower]*(('F+ , F-'!S$2-[1]!tbl_gk[[#This Row],[ShotPower]])/('F+ , F-'!S$2-'F+ , F-'!S$3))</f>
        <v>7.5315173595909123E-3</v>
      </c>
      <c r="T719" s="2" cm="1">
        <f t="array" ref="T719">[1]!table_weight[Jumping]*(('F+ , F-'!T$2-[1]!tbl_gk[[#This Row],[Jumping]])/('F+ , F-'!T$2-'F+ , F-'!T$3))</f>
        <v>2.5761307987477505E-3</v>
      </c>
      <c r="U719" s="2" cm="1">
        <f t="array" ref="U719">[1]!table_weight[Stamina]*(('F+ , F-'!U$2-[1]!tbl_gk[[#This Row],[Stamina]])/('F+ , F-'!U$2-'F+ , F-'!U$3))</f>
        <v>1.0304523194991E-2</v>
      </c>
      <c r="V719" s="2" cm="1">
        <f t="array" ref="V719">[1]!table_weight[Strength]*(('F+ , F-'!V$2-[1]!tbl_gk[[#This Row],[Strength]])/('F+ , F-'!V$2-'F+ , F-'!V$3))</f>
        <v>1.0648007301490701E-2</v>
      </c>
      <c r="W719" s="2" cm="1">
        <f t="array" ref="W719">[1]!table_weight[LongShots]*(('F+ , F-'!W$2-[1]!tbl_gk[[#This Row],[LongShots]])/('F+ , F-'!W$2-'F+ , F-'!W$3))</f>
        <v>8.0509323499075268E-3</v>
      </c>
      <c r="X719" s="2" cm="1">
        <f t="array" ref="X719">[1]!table_weight[Aggression]*(('F+ , F-'!X$2-[1]!tbl_gk[[#This Row],[Aggression]])/('F+ , F-'!X$2-'F+ , F-'!X$3))</f>
        <v>1.642835412229994E-2</v>
      </c>
      <c r="Y719" s="2" cm="1">
        <f t="array" ref="Y719">[1]!table_weight[Interceptions]*(('F+ , F-'!Y$2-[1]!tbl_gk[[#This Row],[Interceptions]])/('F+ , F-'!Y$2-'F+ , F-'!Y$3))</f>
        <v>1.8006386330976187E-2</v>
      </c>
      <c r="Z719" s="2" cm="1">
        <f t="array" ref="Z719">[1]!table_weight[Positioning]*(('F+ , F-'!Z$2-[1]!tbl_gk[[#This Row],[Positioning]])/('F+ , F-'!Z$2-'F+ , F-'!Z$3))</f>
        <v>1.4788899029848058E-3</v>
      </c>
      <c r="AA719" s="2" cm="1">
        <f t="array" ref="AA719">[1]!table_weight[Vision]*(('F+ , F-'!AA$2-[1]!tbl_gk[[#This Row],[Vision]])/('F+ , F-'!AA$2-'F+ , F-'!AA$3))</f>
        <v>2.7684818983875824E-2</v>
      </c>
      <c r="AB719" s="2" cm="1">
        <f t="array" ref="AB719">[1]!table_weight[Penalties]*(('F+ , F-'!AB$2-[1]!tbl_gk[[#This Row],[Penalties]])/('F+ , F-'!AB$2-'F+ , F-'!AB$3))</f>
        <v>2.1922367973657118E-3</v>
      </c>
      <c r="AC719" s="2" cm="1">
        <f t="array" ref="AC719">[1]!table_weight[Composure]*(('F+ , F-'!AC$2-[1]!tbl_gk[[#This Row],[Composure]])/('F+ , F-'!AC$2-'F+ , F-'!AC$3))</f>
        <v>1.3343367545727675E-3</v>
      </c>
      <c r="AD719" s="2" cm="1">
        <f t="array" ref="AD719">[1]!table_weight[Marking]*(('F+ , F-'!AD$2-[1]!tbl_gk[[#This Row],[Marking]])/('F+ , F-'!AD$2-'F+ , F-'!AD$3))</f>
        <v>2.0507273321389546E-2</v>
      </c>
      <c r="AE719" s="2" cm="1">
        <f t="array" ref="AE719">[1]!table_weight[StandingTackle]*(('F+ , F-'!AE$2-[1]!tbl_gk[[#This Row],[StandingTackle]])/('F+ , F-'!AE$2-'F+ , F-'!AE$3))</f>
        <v>1.3450114486093548E-2</v>
      </c>
      <c r="AF719" s="2" cm="1">
        <f t="array" ref="AF719">[1]!table_weight[SlidingTackle]*(('F+ , F-'!AF$2-[1]!tbl_gk[[#This Row],[SlidingTackle]])/('F+ , F-'!AF$2-'F+ , F-'!AF$3))</f>
        <v>1.0461200155850536E-2</v>
      </c>
      <c r="AG719" s="2" cm="1">
        <f t="array" ref="AG719">[1]!table_weight[GKDiving]*(('F+ , F-'!AG$2-[1]!tbl_gk[[#This Row],[GKDiving]])/('F+ , F-'!AG$2-'F+ , F-'!AG$3))</f>
        <v>4.7827299462529123E-2</v>
      </c>
      <c r="AH719" s="2" cm="1">
        <f t="array" ref="AH719">[1]!table_weight[GKHandling]*(('F+ , F-'!AH$2-[1]!tbl_gk[[#This Row],[GKHandling]])/('F+ , F-'!AH$2-'F+ , F-'!AH$3))</f>
        <v>5.7036282588854605E-2</v>
      </c>
      <c r="AI719" s="2" cm="1">
        <f t="array" ref="AI719">[1]!table_weight[GKKicking]*(('F+ , F-'!AI$2-[1]!tbl_gk[[#This Row],[GKKicking]])/('F+ , F-'!AI$2-'F+ , F-'!AI$3))</f>
        <v>3.4882871919683582E-2</v>
      </c>
      <c r="AJ719" s="2" cm="1">
        <f t="array" ref="AJ719">[1]!table_weight[GKPositioning]*(('F+ , F-'!AJ$2-[1]!tbl_gk[[#This Row],[GKPositioning]])/('F+ , F-'!AJ$2-'F+ , F-'!AJ$3))</f>
        <v>2.0182069223748555E-2</v>
      </c>
      <c r="AK719" s="2" cm="1">
        <f t="array" ref="AK719">[1]!table_weight[GKReflexes]*(('F+ , F-'!AK$2-[1]!tbl_gk[[#This Row],[GKReflexes]])/('F+ , F-'!AK$2-'F+ , F-'!AK$3))</f>
        <v>6.012574789575089E-2</v>
      </c>
    </row>
    <row r="720" spans="1:37" x14ac:dyDescent="0.55000000000000004">
      <c r="A720" s="7">
        <f>[1]!tbl_gk[[#This Row],[ID]]</f>
        <v>225116</v>
      </c>
      <c r="B720" s="1" cm="1">
        <f t="array" ref="B720">[1]!table_weight[ValueEUR]*(('F+ , F-'!B$2-[1]!tbl_gk[[#This Row],[ValueEUR]])/('F+ , F-'!B$2-'F+ , F-'!B$3))</f>
        <v>4.4728606489231552E-3</v>
      </c>
      <c r="C720" s="1" cm="1">
        <f t="array" ref="C720">[1]!table_weight[WageEUR]*(('F+ , F-'!C$2-[1]!tbl_gk[[#This Row],[WageEUR]])/('F+ , F-'!C$2-'F+ , F-'!C$3))</f>
        <v>5.555172813937379E-3</v>
      </c>
      <c r="D720" s="1" cm="1">
        <f t="array" ref="D720">[1]!table_weight[Crossing]*(('F+ , F-'!D$2-[1]!tbl_gk[[#This Row],[Crossing]])/('F+ , F-'!D$2-'F+ , F-'!D$3))</f>
        <v>3.2504443341392672E-2</v>
      </c>
      <c r="E720" s="1" cm="1">
        <f t="array" ref="E720">[1]!table_weight[Finishing]*(('F+ , F-'!E$2-[1]!tbl_gk[[#This Row],[Finishing]])/('F+ , F-'!E$2-'F+ , F-'!E$3))</f>
        <v>9.9825068451474385E-3</v>
      </c>
      <c r="F720" s="1" cm="1">
        <f t="array" ref="F720">[1]!table_weight[HeadingAccuracy]*(('F+ , F-'!F$2-[1]!tbl_gk[[#This Row],[HeadingAccuracy]])/('F+ , F-'!F$2-'F+ , F-'!F$3))</f>
        <v>8.351378275679E-3</v>
      </c>
      <c r="G720" s="1" cm="1">
        <f t="array" ref="G720">[1]!table_weight[ShortPassing]*(('F+ , F-'!G$2-[1]!tbl_gk[[#This Row],[ShortPassing]])/('F+ , F-'!G$2-'F+ , F-'!G$3))</f>
        <v>4.781557995763748E-2</v>
      </c>
      <c r="H720" s="1" cm="1">
        <f t="array" ref="H720">[1]!table_weight[Volleys]*(('F+ , F-'!H$2-[1]!tbl_gk[[#This Row],[Volleys]])/('F+ , F-'!H$2-'F+ , F-'!H$3))</f>
        <v>6.9443525879286526E-4</v>
      </c>
      <c r="I720" s="1" cm="1">
        <f t="array" ref="I720">[1]!table_weight[Dribbling]*(('F+ , F-'!I$2-[1]!tbl_gk[[#This Row],[Dribbling]])/('F+ , F-'!I$2-'F+ , F-'!I$3))</f>
        <v>1.4668173323482065E-2</v>
      </c>
      <c r="J720" s="1" cm="1">
        <f t="array" ref="J720">[1]!table_weight[Curve]*(('F+ , F-'!J$2-[1]!tbl_gk[[#This Row],[Curve]])/('F+ , F-'!J$2-'F+ , F-'!J$3))</f>
        <v>8.2817834567149896E-3</v>
      </c>
      <c r="K720" s="1" cm="1">
        <f t="array" ref="K720">[1]!table_weight[FKAccuracy]*(('F+ , F-'!K$2-[1]!tbl_gk[[#This Row],[FKAccuracy]])/('F+ , F-'!K$2-'F+ , F-'!K$3))</f>
        <v>8.0620626711286735E-3</v>
      </c>
      <c r="L720" s="1" cm="1">
        <f t="array" ref="L720">[1]!table_weight[LongPassing]*(('F+ , F-'!L$2-[1]!tbl_gk[[#This Row],[LongPassing]])/('F+ , F-'!L$2-'F+ , F-'!L$3))</f>
        <v>2.4905508603486726E-2</v>
      </c>
      <c r="M720" s="1" cm="1">
        <f t="array" ref="M720">[1]!table_weight[BallControl]*(('F+ , F-'!M$2-[1]!tbl_gk[[#This Row],[BallControl]])/('F+ , F-'!M$2-'F+ , F-'!M$3))</f>
        <v>1.0865313572949679E-2</v>
      </c>
      <c r="N720" s="1" cm="1">
        <f t="array" ref="N720">[1]!table_weight[Acceleration]*(('F+ , F-'!N$2-[1]!tbl_gk[[#This Row],[Acceleration]])/('F+ , F-'!N$2-'F+ , F-'!N$3))</f>
        <v>5.4116931226399828E-3</v>
      </c>
      <c r="O720" s="1" cm="1">
        <f t="array" ref="O720">[1]!table_weight[SprintSpeed]*(('F+ , F-'!O$2-[1]!tbl_gk[[#This Row],[SprintSpeed]])/('F+ , F-'!O$2-'F+ , F-'!O$3))</f>
        <v>4.7788256769090301E-3</v>
      </c>
      <c r="P720" s="1" cm="1">
        <f t="array" ref="P720">[1]!table_weight[Agility]*(('F+ , F-'!P$2-[1]!tbl_gk[[#This Row],[Agility]])/('F+ , F-'!P$2-'F+ , F-'!P$3))</f>
        <v>3.8613652851559629E-3</v>
      </c>
      <c r="Q720" s="1" cm="1">
        <f t="array" ref="Q720">[1]!table_weight[Reactions]*(('F+ , F-'!Q$2-[1]!tbl_gk[[#This Row],[Reactions]])/('F+ , F-'!Q$2-'F+ , F-'!Q$3))</f>
        <v>7.7346300010828226E-4</v>
      </c>
      <c r="R720" s="1" cm="1">
        <f t="array" ref="R720">[1]!table_weight[Balance]*(('F+ , F-'!R$2-[1]!tbl_gk[[#This Row],[Balance]])/('F+ , F-'!R$2-'F+ , F-'!R$3))</f>
        <v>1.3038376287539614E-3</v>
      </c>
      <c r="S720" s="1" cm="1">
        <f t="array" ref="S720">[1]!table_weight[ShotPower]*(('F+ , F-'!S$2-[1]!tbl_gk[[#This Row],[ShotPower]])/('F+ , F-'!S$2-'F+ , F-'!S$3))</f>
        <v>4.4150274176912247E-3</v>
      </c>
      <c r="T720" s="1" cm="1">
        <f t="array" ref="T720">[1]!table_weight[Jumping]*(('F+ , F-'!T$2-[1]!tbl_gk[[#This Row],[Jumping]])/('F+ , F-'!T$2-'F+ , F-'!T$3))</f>
        <v>1.3739364259988001E-3</v>
      </c>
      <c r="U720" s="1" cm="1">
        <f t="array" ref="U720">[1]!table_weight[Stamina]*(('F+ , F-'!U$2-[1]!tbl_gk[[#This Row],[Stamina]])/('F+ , F-'!U$2-'F+ , F-'!U$3))</f>
        <v>1.3739364259988E-2</v>
      </c>
      <c r="V720" s="1" cm="1">
        <f t="array" ref="V720">[1]!table_weight[Strength]*(('F+ , F-'!V$2-[1]!tbl_gk[[#This Row],[Strength]])/('F+ , F-'!V$2-'F+ , F-'!V$3))</f>
        <v>1.7746678835817833E-2</v>
      </c>
      <c r="W720" s="1" cm="1">
        <f t="array" ref="W720">[1]!table_weight[LongShots]*(('F+ , F-'!W$2-[1]!tbl_gk[[#This Row],[LongShots]])/('F+ , F-'!W$2-'F+ , F-'!W$3))</f>
        <v>7.271809864432606E-3</v>
      </c>
      <c r="X720" s="1" cm="1">
        <f t="array" ref="X720">[1]!table_weight[Aggression]*(('F+ , F-'!X$2-[1]!tbl_gk[[#This Row],[Aggression]])/('F+ , F-'!X$2-'F+ , F-'!X$3))</f>
        <v>1.3994523881959207E-2</v>
      </c>
      <c r="Y720" s="1" cm="1">
        <f t="array" ref="Y720">[1]!table_weight[Interceptions]*(('F+ , F-'!Y$2-[1]!tbl_gk[[#This Row],[Interceptions]])/('F+ , F-'!Y$2-'F+ , F-'!Y$3))</f>
        <v>1.5236173049287543E-2</v>
      </c>
      <c r="Z720" s="1" cm="1">
        <f t="array" ref="Z720">[1]!table_weight[Positioning]*(('F+ , F-'!Z$2-[1]!tbl_gk[[#This Row],[Positioning]])/('F+ , F-'!Z$2-'F+ , F-'!Z$3))</f>
        <v>0</v>
      </c>
      <c r="AA720" s="1" cm="1">
        <f t="array" ref="AA720">[1]!table_weight[Vision]*(('F+ , F-'!AA$2-[1]!tbl_gk[[#This Row],[Vision]])/('F+ , F-'!AA$2-'F+ , F-'!AA$3))</f>
        <v>3.478349051820296E-2</v>
      </c>
      <c r="AB720" s="1" cm="1">
        <f t="array" ref="AB720">[1]!table_weight[Penalties]*(('F+ , F-'!AB$2-[1]!tbl_gk[[#This Row],[Penalties]])/('F+ , F-'!AB$2-'F+ , F-'!AB$3))</f>
        <v>2.0747955403639775E-3</v>
      </c>
      <c r="AC720" s="1" cm="1">
        <f t="array" ref="AC720">[1]!table_weight[Composure]*(('F+ , F-'!AC$2-[1]!tbl_gk[[#This Row],[Composure]])/('F+ , F-'!AC$2-'F+ , F-'!AC$3))</f>
        <v>1.6012041054873211E-4</v>
      </c>
      <c r="AD720" s="1" cm="1">
        <f t="array" ref="AD720">[1]!table_weight[Marking]*(('F+ , F-'!AD$2-[1]!tbl_gk[[#This Row],[Marking]])/('F+ , F-'!AD$2-'F+ , F-'!AD$3))</f>
        <v>3.1549651263676225E-2</v>
      </c>
      <c r="AE720" s="1" cm="1">
        <f t="array" ref="AE720">[1]!table_weight[StandingTackle]*(('F+ , F-'!AE$2-[1]!tbl_gk[[#This Row],[StandingTackle]])/('F+ , F-'!AE$2-'F+ , F-'!AE$3))</f>
        <v>8.9667429907290316E-3</v>
      </c>
      <c r="AF720" s="1" cm="1">
        <f t="array" ref="AF720">[1]!table_weight[SlidingTackle]*(('F+ , F-'!AF$2-[1]!tbl_gk[[#This Row],[SlidingTackle]])/('F+ , F-'!AF$2-'F+ , F-'!AF$3))</f>
        <v>9.7139715732897855E-3</v>
      </c>
      <c r="AG720" s="1" cm="1">
        <f t="array" ref="AG720">[1]!table_weight[GKDiving]*(('F+ , F-'!AG$2-[1]!tbl_gk[[#This Row],[GKDiving]])/('F+ , F-'!AG$2-'F+ , F-'!AG$3))</f>
        <v>1.8789296217422154E-2</v>
      </c>
      <c r="AH720" s="1" cm="1">
        <f t="array" ref="AH720">[1]!table_weight[GKHandling]*(('F+ , F-'!AH$2-[1]!tbl_gk[[#This Row],[GKHandling]])/('F+ , F-'!AH$2-'F+ , F-'!AH$3))</f>
        <v>3.0300525125329006E-2</v>
      </c>
      <c r="AI720" s="1" cm="1">
        <f t="array" ref="AI720">[1]!table_weight[GKKicking]*(('F+ , F-'!AI$2-[1]!tbl_gk[[#This Row],[GKKicking]])/('F+ , F-'!AI$2-'F+ , F-'!AI$3))</f>
        <v>2.0571950106480059E-2</v>
      </c>
      <c r="AJ720" s="1" cm="1">
        <f t="array" ref="AJ720">[1]!table_weight[GKPositioning]*(('F+ , F-'!AJ$2-[1]!tbl_gk[[#This Row],[GKPositioning]])/('F+ , F-'!AJ$2-'F+ , F-'!AJ$3))</f>
        <v>8.8296552853899916E-3</v>
      </c>
      <c r="AK720" s="1" cm="1">
        <f t="array" ref="AK720">[1]!table_weight[GKReflexes]*(('F+ , F-'!AK$2-[1]!tbl_gk[[#This Row],[GKReflexes]])/('F+ , F-'!AK$2-'F+ , F-'!AK$3))</f>
        <v>1.6397931244295699E-2</v>
      </c>
    </row>
    <row r="721" spans="1:37" x14ac:dyDescent="0.55000000000000004">
      <c r="A721" s="8">
        <f>[1]!tbl_gk[[#This Row],[ID]]</f>
        <v>225134</v>
      </c>
      <c r="B721" s="2" cm="1">
        <f t="array" ref="B721">[1]!table_weight[ValueEUR]*(('F+ , F-'!B$2-[1]!tbl_gk[[#This Row],[ValueEUR]])/('F+ , F-'!B$2-'F+ , F-'!B$3))</f>
        <v>2.0557071231680501E-4</v>
      </c>
      <c r="C721" s="2" cm="1">
        <f t="array" ref="C721">[1]!table_weight[WageEUR]*(('F+ , F-'!C$2-[1]!tbl_gk[[#This Row],[WageEUR]])/('F+ , F-'!C$2-'F+ , F-'!C$3))</f>
        <v>3.9120935309418161E-4</v>
      </c>
      <c r="D721" s="2" cm="1">
        <f t="array" ref="D721">[1]!table_weight[Crossing]*(('F+ , F-'!D$2-[1]!tbl_gk[[#This Row],[Crossing]])/('F+ , F-'!D$2-'F+ , F-'!D$3))</f>
        <v>3.3625286215233793E-2</v>
      </c>
      <c r="E721" s="2" cm="1">
        <f t="array" ref="E721">[1]!table_weight[Finishing]*(('F+ , F-'!E$2-[1]!tbl_gk[[#This Row],[Finishing]])/('F+ , F-'!E$2-'F+ , F-'!E$3))</f>
        <v>1.0980757529662181E-2</v>
      </c>
      <c r="F721" s="2" cm="1">
        <f t="array" ref="F721">[1]!table_weight[HeadingAccuracy]*(('F+ , F-'!F$2-[1]!tbl_gk[[#This Row],[HeadingAccuracy]])/('F+ , F-'!F$2-'F+ , F-'!F$3))</f>
        <v>1.0439222844598752E-2</v>
      </c>
      <c r="G721" s="2" cm="1">
        <f t="array" ref="G721">[1]!table_weight[ShortPassing]*(('F+ , F-'!G$2-[1]!tbl_gk[[#This Row],[ShortPassing]])/('F+ , F-'!G$2-'F+ , F-'!G$3))</f>
        <v>4.2190217609680135E-2</v>
      </c>
      <c r="H721" s="2" cm="1">
        <f t="array" ref="H721">[1]!table_weight[Volleys]*(('F+ , F-'!H$2-[1]!tbl_gk[[#This Row],[Volleys]])/('F+ , F-'!H$2-'F+ , F-'!H$3))</f>
        <v>1.3888705175857305E-3</v>
      </c>
      <c r="I721" s="2" cm="1">
        <f t="array" ref="I721">[1]!table_weight[Dribbling]*(('F+ , F-'!I$2-[1]!tbl_gk[[#This Row],[Dribbling]])/('F+ , F-'!I$2-'F+ , F-'!I$3))</f>
        <v>1.5646051545047536E-2</v>
      </c>
      <c r="J721" s="2" cm="1">
        <f t="array" ref="J721">[1]!table_weight[Curve]*(('F+ , F-'!J$2-[1]!tbl_gk[[#This Row],[Curve]])/('F+ , F-'!J$2-'F+ , F-'!J$3))</f>
        <v>8.4507994456275402E-3</v>
      </c>
      <c r="K721" s="2" cm="1">
        <f t="array" ref="K721">[1]!table_weight[FKAccuracy]*(('F+ , F-'!K$2-[1]!tbl_gk[[#This Row],[FKAccuracy]])/('F+ , F-'!K$2-'F+ , F-'!K$3))</f>
        <v>8.8226346212351529E-3</v>
      </c>
      <c r="L721" s="2" cm="1">
        <f t="array" ref="L721">[1]!table_weight[LongPassing]*(('F+ , F-'!L$2-[1]!tbl_gk[[#This Row],[LongPassing]])/('F+ , F-'!L$2-'F+ , F-'!L$3))</f>
        <v>1.5159874802122355E-2</v>
      </c>
      <c r="M721" s="2" cm="1">
        <f t="array" ref="M721">[1]!table_weight[BallControl]*(('F+ , F-'!M$2-[1]!tbl_gk[[#This Row],[BallControl]])/('F+ , F-'!M$2-'F+ , F-'!M$3))</f>
        <v>1.1734538658785654E-2</v>
      </c>
      <c r="N721" s="2" cm="1">
        <f t="array" ref="N721">[1]!table_weight[Acceleration]*(('F+ , F-'!N$2-[1]!tbl_gk[[#This Row],[Acceleration]])/('F+ , F-'!N$2-'F+ , F-'!N$3))</f>
        <v>9.0194885377333054E-4</v>
      </c>
      <c r="O721" s="2" cm="1">
        <f t="array" ref="O721">[1]!table_weight[SprintSpeed]*(('F+ , F-'!O$2-[1]!tbl_gk[[#This Row],[SprintSpeed]])/('F+ , F-'!O$2-'F+ , F-'!O$3))</f>
        <v>3.092181320352902E-3</v>
      </c>
      <c r="P721" s="2" cm="1">
        <f t="array" ref="P721">[1]!table_weight[Agility]*(('F+ , F-'!P$2-[1]!tbl_gk[[#This Row],[Agility]])/('F+ , F-'!P$2-'F+ , F-'!P$3))</f>
        <v>1.170110692471504E-3</v>
      </c>
      <c r="Q721" s="2" cm="1">
        <f t="array" ref="Q721">[1]!table_weight[Reactions]*(('F+ , F-'!Q$2-[1]!tbl_gk[[#This Row],[Reactions]])/('F+ , F-'!Q$2-'F+ , F-'!Q$3))</f>
        <v>1.4953618002093458E-3</v>
      </c>
      <c r="R721" s="2" cm="1">
        <f t="array" ref="R721">[1]!table_weight[Balance]*(('F+ , F-'!R$2-[1]!tbl_gk[[#This Row],[Balance]])/('F+ , F-'!R$2-'F+ , F-'!R$3))</f>
        <v>4.3461254291798717E-4</v>
      </c>
      <c r="S721" s="2" cm="1">
        <f t="array" ref="S721">[1]!table_weight[ShotPower]*(('F+ , F-'!S$2-[1]!tbl_gk[[#This Row],[ShotPower]])/('F+ , F-'!S$2-'F+ , F-'!S$3))</f>
        <v>5.7135648934827617E-3</v>
      </c>
      <c r="T721" s="2" cm="1">
        <f t="array" ref="T721">[1]!table_weight[Jumping]*(('F+ , F-'!T$2-[1]!tbl_gk[[#This Row],[Jumping]])/('F+ , F-'!T$2-'F+ , F-'!T$3))</f>
        <v>8.5871026624925013E-4</v>
      </c>
      <c r="U721" s="2" cm="1">
        <f t="array" ref="U721">[1]!table_weight[Stamina]*(('F+ , F-'!U$2-[1]!tbl_gk[[#This Row],[Stamina]])/('F+ , F-'!U$2-'F+ , F-'!U$3))</f>
        <v>1.288065399373875E-2</v>
      </c>
      <c r="V721" s="2" cm="1">
        <f t="array" ref="V721">[1]!table_weight[Strength]*(('F+ , F-'!V$2-[1]!tbl_gk[[#This Row],[Strength]])/('F+ , F-'!V$2-'F+ , F-'!V$3))</f>
        <v>2.5732684311935858E-2</v>
      </c>
      <c r="W721" s="2" cm="1">
        <f t="array" ref="W721">[1]!table_weight[LongShots]*(('F+ , F-'!W$2-[1]!tbl_gk[[#This Row],[LongShots]])/('F+ , F-'!W$2-'F+ , F-'!W$3))</f>
        <v>6.4926873789576834E-3</v>
      </c>
      <c r="X721" s="2" cm="1">
        <f t="array" ref="X721">[1]!table_weight[Aggression]*(('F+ , F-'!X$2-[1]!tbl_gk[[#This Row],[Aggression]])/('F+ , F-'!X$2-'F+ , F-'!X$3))</f>
        <v>7.9099482811073787E-3</v>
      </c>
      <c r="Y721" s="2" cm="1">
        <f t="array" ref="Y721">[1]!table_weight[Interceptions]*(('F+ , F-'!Y$2-[1]!tbl_gk[[#This Row],[Interceptions]])/('F+ , F-'!Y$2-'F+ , F-'!Y$3))</f>
        <v>1.1773406447176737E-2</v>
      </c>
      <c r="Z721" s="2" cm="1">
        <f t="array" ref="Z721">[1]!table_weight[Positioning]*(('F+ , F-'!Z$2-[1]!tbl_gk[[#This Row],[Positioning]])/('F+ , F-'!Z$2-'F+ , F-'!Z$3))</f>
        <v>1.0352229320893639E-3</v>
      </c>
      <c r="AA721" s="2" cm="1">
        <f t="array" ref="AA721">[1]!table_weight[Vision]*(('F+ , F-'!AA$2-[1]!tbl_gk[[#This Row],[Vision]])/('F+ , F-'!AA$2-'F+ , F-'!AA$3))</f>
        <v>1.7746678835817837E-2</v>
      </c>
      <c r="AB721" s="2" cm="1">
        <f t="array" ref="AB721">[1]!table_weight[Penalties]*(('F+ , F-'!AB$2-[1]!tbl_gk[[#This Row],[Penalties]])/('F+ , F-'!AB$2-'F+ , F-'!AB$3))</f>
        <v>2.1139426260312223E-3</v>
      </c>
      <c r="AC721" s="2" cm="1">
        <f t="array" ref="AC721">[1]!table_weight[Composure]*(('F+ , F-'!AC$2-[1]!tbl_gk[[#This Row],[Composure]])/('F+ , F-'!AC$2-'F+ , F-'!AC$3))</f>
        <v>1.4944571651214996E-3</v>
      </c>
      <c r="AD721" s="2" cm="1">
        <f t="array" ref="AD721">[1]!table_weight[Marking]*(('F+ , F-'!AD$2-[1]!tbl_gk[[#This Row],[Marking]])/('F+ , F-'!AD$2-'F+ , F-'!AD$3))</f>
        <v>3.1549651263676225E-2</v>
      </c>
      <c r="AE721" s="2" cm="1">
        <f t="array" ref="AE721">[1]!table_weight[StandingTackle]*(('F+ , F-'!AE$2-[1]!tbl_gk[[#This Row],[StandingTackle]])/('F+ , F-'!AE$2-'F+ , F-'!AE$3))</f>
        <v>8.9667429907290316E-3</v>
      </c>
      <c r="AF721" s="2" cm="1">
        <f t="array" ref="AF721">[1]!table_weight[SlidingTackle]*(('F+ , F-'!AF$2-[1]!tbl_gk[[#This Row],[SlidingTackle]])/('F+ , F-'!AF$2-'F+ , F-'!AF$3))</f>
        <v>0</v>
      </c>
      <c r="AG721" s="2" cm="1">
        <f t="array" ref="AG721">[1]!table_weight[GKDiving]*(('F+ , F-'!AG$2-[1]!tbl_gk[[#This Row],[GKDiving]])/('F+ , F-'!AG$2-'F+ , F-'!AG$3))</f>
        <v>4.2702945948686719E-2</v>
      </c>
      <c r="AH721" s="2" cm="1">
        <f t="array" ref="AH721">[1]!table_weight[GKHandling]*(('F+ , F-'!AH$2-[1]!tbl_gk[[#This Row],[GKHandling]])/('F+ , F-'!AH$2-'F+ , F-'!AH$3))</f>
        <v>4.9906747265247783E-2</v>
      </c>
      <c r="AI721" s="2" cm="1">
        <f t="array" ref="AI721">[1]!table_weight[GKKicking]*(('F+ , F-'!AI$2-[1]!tbl_gk[[#This Row],[GKKicking]])/('F+ , F-'!AI$2-'F+ , F-'!AI$3))</f>
        <v>2.5938545786431375E-2</v>
      </c>
      <c r="AJ721" s="2" cm="1">
        <f t="array" ref="AJ721">[1]!table_weight[GKPositioning]*(('F+ , F-'!AJ$2-[1]!tbl_gk[[#This Row],[GKPositioning]])/('F+ , F-'!AJ$2-'F+ , F-'!AJ$3))</f>
        <v>1.9551379560506409E-2</v>
      </c>
      <c r="AK721" s="2" cm="1">
        <f t="array" ref="AK721">[1]!table_weight[GKReflexes]*(('F+ , F-'!AK$2-[1]!tbl_gk[[#This Row],[GKReflexes]])/('F+ , F-'!AK$2-'F+ , F-'!AK$3))</f>
        <v>4.3727816651455198E-2</v>
      </c>
    </row>
    <row r="722" spans="1:37" x14ac:dyDescent="0.55000000000000004">
      <c r="A722" s="7">
        <f>[1]!tbl_gk[[#This Row],[ID]]</f>
        <v>225149</v>
      </c>
      <c r="B722" s="1" cm="1">
        <f t="array" ref="B722">[1]!table_weight[ValueEUR]*(('F+ , F-'!B$2-[1]!tbl_gk[[#This Row],[ValueEUR]])/('F+ , F-'!B$2-'F+ , F-'!B$3))</f>
        <v>3.2382017160894915E-3</v>
      </c>
      <c r="C722" s="1" cm="1">
        <f t="array" ref="C722">[1]!table_weight[WageEUR]*(('F+ , F-'!C$2-[1]!tbl_gk[[#This Row],[WageEUR]])/('F+ , F-'!C$2-'F+ , F-'!C$3))</f>
        <v>2.5819817304215988E-3</v>
      </c>
      <c r="D722" s="1" cm="1">
        <f t="array" ref="D722">[1]!table_weight[Crossing]*(('F+ , F-'!D$2-[1]!tbl_gk[[#This Row],[Crossing]])/('F+ , F-'!D$2-'F+ , F-'!D$3))</f>
        <v>3.3625286215233793E-2</v>
      </c>
      <c r="E722" s="1" cm="1">
        <f t="array" ref="E722">[1]!table_weight[Finishing]*(('F+ , F-'!E$2-[1]!tbl_gk[[#This Row],[Finishing]])/('F+ , F-'!E$2-'F+ , F-'!E$3))</f>
        <v>9.9825068451474385E-3</v>
      </c>
      <c r="F722" s="1" cm="1">
        <f t="array" ref="F722">[1]!table_weight[HeadingAccuracy]*(('F+ , F-'!F$2-[1]!tbl_gk[[#This Row],[HeadingAccuracy]])/('F+ , F-'!F$2-'F+ , F-'!F$3))</f>
        <v>7.9338093618950504E-3</v>
      </c>
      <c r="G722" s="1" cm="1">
        <f t="array" ref="G722">[1]!table_weight[ShortPassing]*(('F+ , F-'!G$2-[1]!tbl_gk[[#This Row],[ShortPassing]])/('F+ , F-'!G$2-'F+ , F-'!G$3))</f>
        <v>3.5158514674733445E-2</v>
      </c>
      <c r="H722" s="1" cm="1">
        <f t="array" ref="H722">[1]!table_weight[Volleys]*(('F+ , F-'!H$2-[1]!tbl_gk[[#This Row],[Volleys]])/('F+ , F-'!H$2-'F+ , F-'!H$3))</f>
        <v>1.0416528881892981E-3</v>
      </c>
      <c r="I722" s="1" cm="1">
        <f t="array" ref="I722">[1]!table_weight[Dribbling]*(('F+ , F-'!I$2-[1]!tbl_gk[[#This Row],[Dribbling]])/('F+ , F-'!I$2-'F+ , F-'!I$3))</f>
        <v>9.77878221565471E-4</v>
      </c>
      <c r="J722" s="1" cm="1">
        <f t="array" ref="J722">[1]!table_weight[Curve]*(('F+ , F-'!J$2-[1]!tbl_gk[[#This Row],[Curve]])/('F+ , F-'!J$2-'F+ , F-'!J$3))</f>
        <v>9.4648953791028455E-3</v>
      </c>
      <c r="K722" s="1" cm="1">
        <f t="array" ref="K722">[1]!table_weight[FKAccuracy]*(('F+ , F-'!K$2-[1]!tbl_gk[[#This Row],[FKAccuracy]])/('F+ , F-'!K$2-'F+ , F-'!K$3))</f>
        <v>9.1268634012777444E-3</v>
      </c>
      <c r="L722" s="1" cm="1">
        <f t="array" ref="L722">[1]!table_weight[LongPassing]*(('F+ , F-'!L$2-[1]!tbl_gk[[#This Row],[LongPassing]])/('F+ , F-'!L$2-'F+ , F-'!L$3))</f>
        <v>6.4970892009095808E-3</v>
      </c>
      <c r="M722" s="1" cm="1">
        <f t="array" ref="M722">[1]!table_weight[BallControl]*(('F+ , F-'!M$2-[1]!tbl_gk[[#This Row],[BallControl]])/('F+ , F-'!M$2-'F+ , F-'!M$3))</f>
        <v>6.9538006866877939E-3</v>
      </c>
      <c r="N722" s="1" cm="1">
        <f t="array" ref="N722">[1]!table_weight[Acceleration]*(('F+ , F-'!N$2-[1]!tbl_gk[[#This Row],[Acceleration]])/('F+ , F-'!N$2-'F+ , F-'!N$3))</f>
        <v>3.6077954150933221E-3</v>
      </c>
      <c r="O722" s="1" cm="1">
        <f t="array" ref="O722">[1]!table_weight[SprintSpeed]*(('F+ , F-'!O$2-[1]!tbl_gk[[#This Row],[SprintSpeed]])/('F+ , F-'!O$2-'F+ , F-'!O$3))</f>
        <v>7.0276848189838679E-3</v>
      </c>
      <c r="P722" s="1" cm="1">
        <f t="array" ref="P722">[1]!table_weight[Agility]*(('F+ , F-'!P$2-[1]!tbl_gk[[#This Row],[Agility]])/('F+ , F-'!P$2-'F+ , F-'!P$3))</f>
        <v>3.8613652851559629E-3</v>
      </c>
      <c r="Q722" s="1" cm="1">
        <f t="array" ref="Q722">[1]!table_weight[Reactions]*(('F+ , F-'!Q$2-[1]!tbl_gk[[#This Row],[Reactions]])/('F+ , F-'!Q$2-'F+ , F-'!Q$3))</f>
        <v>8.2502720011550109E-4</v>
      </c>
      <c r="R722" s="1" cm="1">
        <f t="array" ref="R722">[1]!table_weight[Balance]*(('F+ , F-'!R$2-[1]!tbl_gk[[#This Row],[Balance]])/('F+ , F-'!R$2-'F+ , F-'!R$3))</f>
        <v>9.3131259196711541E-4</v>
      </c>
      <c r="S722" s="1" cm="1">
        <f t="array" ref="S722">[1]!table_weight[ShotPower]*(('F+ , F-'!S$2-[1]!tbl_gk[[#This Row],[ShotPower]])/('F+ , F-'!S$2-'F+ , F-'!S$3))</f>
        <v>3.1164899418996877E-3</v>
      </c>
      <c r="T722" s="1" cm="1">
        <f t="array" ref="T722">[1]!table_weight[Jumping]*(('F+ , F-'!T$2-[1]!tbl_gk[[#This Row],[Jumping]])/('F+ , F-'!T$2-'F+ , F-'!T$3))</f>
        <v>2.2326466922480506E-3</v>
      </c>
      <c r="U722" s="1" cm="1">
        <f t="array" ref="U722">[1]!table_weight[Stamina]*(('F+ , F-'!U$2-[1]!tbl_gk[[#This Row],[Stamina]])/('F+ , F-'!U$2-'F+ , F-'!U$3))</f>
        <v>2.5761307987477501E-3</v>
      </c>
      <c r="V722" s="1" cm="1">
        <f t="array" ref="V722">[1]!table_weight[Strength]*(('F+ , F-'!V$2-[1]!tbl_gk[[#This Row],[Strength]])/('F+ , F-'!V$2-'F+ , F-'!V$3))</f>
        <v>2.3958016428354077E-2</v>
      </c>
      <c r="W722" s="1" cm="1">
        <f t="array" ref="W722">[1]!table_weight[LongShots]*(('F+ , F-'!W$2-[1]!tbl_gk[[#This Row],[LongShots]])/('F+ , F-'!W$2-'F+ , F-'!W$3))</f>
        <v>8.8300548353824494E-3</v>
      </c>
      <c r="X722" s="1" cm="1">
        <f t="array" ref="X722">[1]!table_weight[Aggression]*(('F+ , F-'!X$2-[1]!tbl_gk[[#This Row],[Aggression]])/('F+ , F-'!X$2-'F+ , F-'!X$3))</f>
        <v>1.460298144204439E-2</v>
      </c>
      <c r="Y722" s="1" cm="1">
        <f t="array" ref="Y722">[1]!table_weight[Interceptions]*(('F+ , F-'!Y$2-[1]!tbl_gk[[#This Row],[Interceptions]])/('F+ , F-'!Y$2-'F+ , F-'!Y$3))</f>
        <v>1.8698939651398346E-2</v>
      </c>
      <c r="Z722" s="1" cm="1">
        <f t="array" ref="Z722">[1]!table_weight[Positioning]*(('F+ , F-'!Z$2-[1]!tbl_gk[[#This Row],[Positioning]])/('F+ , F-'!Z$2-'F+ , F-'!Z$3))</f>
        <v>0</v>
      </c>
      <c r="AA722" s="1" cm="1">
        <f t="array" ref="AA722">[1]!table_weight[Vision]*(('F+ , F-'!AA$2-[1]!tbl_gk[[#This Row],[Vision]])/('F+ , F-'!AA$2-'F+ , F-'!AA$3))</f>
        <v>7.0986715343271337E-3</v>
      </c>
      <c r="AB722" s="1" cm="1">
        <f t="array" ref="AB722">[1]!table_weight[Penalties]*(('F+ , F-'!AB$2-[1]!tbl_gk[[#This Row],[Penalties]])/('F+ , F-'!AB$2-'F+ , F-'!AB$3))</f>
        <v>2.0747955403639775E-3</v>
      </c>
      <c r="AC722" s="1" cm="1">
        <f t="array" ref="AC722">[1]!table_weight[Composure]*(('F+ , F-'!AC$2-[1]!tbl_gk[[#This Row],[Composure]])/('F+ , F-'!AC$2-'F+ , F-'!AC$3))</f>
        <v>2.2950592178651603E-3</v>
      </c>
      <c r="AD722" s="1" cm="1">
        <f t="array" ref="AD722">[1]!table_weight[Marking]*(('F+ , F-'!AD$2-[1]!tbl_gk[[#This Row],[Marking]])/('F+ , F-'!AD$2-'F+ , F-'!AD$3))</f>
        <v>2.6817203574124791E-2</v>
      </c>
      <c r="AE722" s="1" cm="1">
        <f t="array" ref="AE722">[1]!table_weight[StandingTackle]*(('F+ , F-'!AE$2-[1]!tbl_gk[[#This Row],[StandingTackle]])/('F+ , F-'!AE$2-'F+ , F-'!AE$3))</f>
        <v>2.9141914719869356E-2</v>
      </c>
      <c r="AF722" s="1" cm="1">
        <f t="array" ref="AF722">[1]!table_weight[SlidingTackle]*(('F+ , F-'!AF$2-[1]!tbl_gk[[#This Row],[SlidingTackle]])/('F+ , F-'!AF$2-'F+ , F-'!AF$3))</f>
        <v>8.9667429907290316E-3</v>
      </c>
      <c r="AG722" s="1" cm="1">
        <f t="array" ref="AG722">[1]!table_weight[GKDiving]*(('F+ , F-'!AG$2-[1]!tbl_gk[[#This Row],[GKDiving]])/('F+ , F-'!AG$2-'F+ , F-'!AG$3))</f>
        <v>2.3913649731264561E-2</v>
      </c>
      <c r="AH722" s="1" cm="1">
        <f t="array" ref="AH722">[1]!table_weight[GKHandling]*(('F+ , F-'!AH$2-[1]!tbl_gk[[#This Row],[GKHandling]])/('F+ , F-'!AH$2-'F+ , F-'!AH$3))</f>
        <v>2.4953373632623892E-2</v>
      </c>
      <c r="AI722" s="1" cm="1">
        <f t="array" ref="AI722">[1]!table_weight[GKKicking]*(('F+ , F-'!AI$2-[1]!tbl_gk[[#This Row],[GKKicking]])/('F+ , F-'!AI$2-'F+ , F-'!AI$3))</f>
        <v>1.4310921813203519E-2</v>
      </c>
      <c r="AJ722" s="1" cm="1">
        <f t="array" ref="AJ722">[1]!table_weight[GKPositioning]*(('F+ , F-'!AJ$2-[1]!tbl_gk[[#This Row],[GKPositioning]])/('F+ , F-'!AJ$2-'F+ , F-'!AJ$3))</f>
        <v>1.0091034611874277E-2</v>
      </c>
      <c r="AK722" s="1" cm="1">
        <f t="array" ref="AK722">[1]!table_weight[GKReflexes]*(('F+ , F-'!AK$2-[1]!tbl_gk[[#This Row],[GKReflexes]])/('F+ , F-'!AK$2-'F+ , F-'!AK$3))</f>
        <v>2.0041915965250297E-2</v>
      </c>
    </row>
    <row r="723" spans="1:37" x14ac:dyDescent="0.55000000000000004">
      <c r="A723" s="8">
        <f>[1]!tbl_gk[[#This Row],[ID]]</f>
        <v>225203</v>
      </c>
      <c r="B723" s="2" cm="1">
        <f t="array" ref="B723">[1]!table_weight[ValueEUR]*(('F+ , F-'!B$2-[1]!tbl_gk[[#This Row],[ValueEUR]])/('F+ , F-'!B$2-'F+ , F-'!B$3))</f>
        <v>5.5281853717627303E-4</v>
      </c>
      <c r="C723" s="2" cm="1">
        <f t="array" ref="C723">[1]!table_weight[WageEUR]*(('F+ , F-'!C$2-[1]!tbl_gk[[#This Row],[WageEUR]])/('F+ , F-'!C$2-'F+ , F-'!C$3))</f>
        <v>5.4769309433185431E-4</v>
      </c>
      <c r="D723" s="2" cm="1">
        <f t="array" ref="D723">[1]!table_weight[Crossing]*(('F+ , F-'!D$2-[1]!tbl_gk[[#This Row],[Crossing]])/('F+ , F-'!D$2-'F+ , F-'!D$3))</f>
        <v>3.4746129089074922E-2</v>
      </c>
      <c r="E723" s="2" cm="1">
        <f t="array" ref="E723">[1]!table_weight[Finishing]*(('F+ , F-'!E$2-[1]!tbl_gk[[#This Row],[Finishing]])/('F+ , F-'!E$2-'F+ , F-'!E$3))</f>
        <v>6.9877547916032071E-3</v>
      </c>
      <c r="F723" s="2" cm="1">
        <f t="array" ref="F723">[1]!table_weight[HeadingAccuracy]*(('F+ , F-'!F$2-[1]!tbl_gk[[#This Row],[HeadingAccuracy]])/('F+ , F-'!F$2-'F+ , F-'!F$3))</f>
        <v>9.6040850170308507E-3</v>
      </c>
      <c r="G723" s="2" cm="1">
        <f t="array" ref="G723">[1]!table_weight[ShortPassing]*(('F+ , F-'!G$2-[1]!tbl_gk[[#This Row],[ShortPassing]])/('F+ , F-'!G$2-'F+ , F-'!G$3))</f>
        <v>4.0783877022690797E-2</v>
      </c>
      <c r="H723" s="2" cm="1">
        <f t="array" ref="H723">[1]!table_weight[Volleys]*(('F+ , F-'!H$2-[1]!tbl_gk[[#This Row],[Volleys]])/('F+ , F-'!H$2-'F+ , F-'!H$3))</f>
        <v>1.1573920979881087E-3</v>
      </c>
      <c r="I723" s="2" cm="1">
        <f t="array" ref="I723">[1]!table_weight[Dribbling]*(('F+ , F-'!I$2-[1]!tbl_gk[[#This Row],[Dribbling]])/('F+ , F-'!I$2-'F+ , F-'!I$3))</f>
        <v>1.5646051545047536E-2</v>
      </c>
      <c r="J723" s="2" cm="1">
        <f t="array" ref="J723">[1]!table_weight[Curve]*(('F+ , F-'!J$2-[1]!tbl_gk[[#This Row],[Curve]])/('F+ , F-'!J$2-'F+ , F-'!J$3))</f>
        <v>7.9437514788898884E-3</v>
      </c>
      <c r="K723" s="2" cm="1">
        <f t="array" ref="K723">[1]!table_weight[FKAccuracy]*(('F+ , F-'!K$2-[1]!tbl_gk[[#This Row],[FKAccuracy]])/('F+ , F-'!K$2-'F+ , F-'!K$3))</f>
        <v>8.2141770611499701E-3</v>
      </c>
      <c r="L723" s="2" cm="1">
        <f t="array" ref="L723">[1]!table_weight[LongPassing]*(('F+ , F-'!L$2-[1]!tbl_gk[[#This Row],[LongPassing]])/('F+ , F-'!L$2-'F+ , F-'!L$3))</f>
        <v>1.7866995302501344E-2</v>
      </c>
      <c r="M723" s="2" cm="1">
        <f t="array" ref="M723">[1]!table_weight[BallControl]*(('F+ , F-'!M$2-[1]!tbl_gk[[#This Row],[BallControl]])/('F+ , F-'!M$2-'F+ , F-'!M$3))</f>
        <v>9.561475944195718E-3</v>
      </c>
      <c r="N723" s="2" cm="1">
        <f t="array" ref="N723">[1]!table_weight[Acceleration]*(('F+ , F-'!N$2-[1]!tbl_gk[[#This Row],[Acceleration]])/('F+ , F-'!N$2-'F+ , F-'!N$3))</f>
        <v>7.666565257073309E-3</v>
      </c>
      <c r="O723" s="2" cm="1">
        <f t="array" ref="O723">[1]!table_weight[SprintSpeed]*(('F+ , F-'!O$2-[1]!tbl_gk[[#This Row],[SprintSpeed]])/('F+ , F-'!O$2-'F+ , F-'!O$3))</f>
        <v>5.3410404624277394E-3</v>
      </c>
      <c r="P723" s="2" cm="1">
        <f t="array" ref="P723">[1]!table_weight[Agility]*(('F+ , F-'!P$2-[1]!tbl_gk[[#This Row],[Agility]])/('F+ , F-'!P$2-'F+ , F-'!P$3))</f>
        <v>1.9891881772015566E-3</v>
      </c>
      <c r="Q723" s="2" cm="1">
        <f t="array" ref="Q723">[1]!table_weight[Reactions]*(('F+ , F-'!Q$2-[1]!tbl_gk[[#This Row],[Reactions]])/('F+ , F-'!Q$2-'F+ , F-'!Q$3))</f>
        <v>1.7531828002454398E-3</v>
      </c>
      <c r="R723" s="2" cm="1">
        <f t="array" ref="R723">[1]!table_weight[Balance]*(('F+ , F-'!R$2-[1]!tbl_gk[[#This Row],[Balance]])/('F+ , F-'!R$2-'F+ , F-'!R$3))</f>
        <v>1.4901001471473846E-3</v>
      </c>
      <c r="S723" s="2" cm="1">
        <f t="array" ref="S723">[1]!table_weight[ShotPower]*(('F+ , F-'!S$2-[1]!tbl_gk[[#This Row],[ShotPower]])/('F+ , F-'!S$2-'F+ , F-'!S$3))</f>
        <v>4.1553199225329174E-3</v>
      </c>
      <c r="T723" s="2" cm="1">
        <f t="array" ref="T723">[1]!table_weight[Jumping]*(('F+ , F-'!T$2-[1]!tbl_gk[[#This Row],[Jumping]])/('F+ , F-'!T$2-'F+ , F-'!T$3))</f>
        <v>3.0913569584973006E-3</v>
      </c>
      <c r="U723" s="2" cm="1">
        <f t="array" ref="U723">[1]!table_weight[Stamina]*(('F+ , F-'!U$2-[1]!tbl_gk[[#This Row],[Stamina]])/('F+ , F-'!U$2-'F+ , F-'!U$3))</f>
        <v>1.1163233461240251E-2</v>
      </c>
      <c r="V723" s="2" cm="1">
        <f t="array" ref="V723">[1]!table_weight[Strength]*(('F+ , F-'!V$2-[1]!tbl_gk[[#This Row],[Strength]])/('F+ , F-'!V$2-'F+ , F-'!V$3))</f>
        <v>4.2592029205962806E-2</v>
      </c>
      <c r="W723" s="2" cm="1">
        <f t="array" ref="W723">[1]!table_weight[LongShots]*(('F+ , F-'!W$2-[1]!tbl_gk[[#This Row],[LongShots]])/('F+ , F-'!W$2-'F+ , F-'!W$3))</f>
        <v>6.4926873789576834E-3</v>
      </c>
      <c r="X723" s="2" cm="1">
        <f t="array" ref="X723">[1]!table_weight[Aggression]*(('F+ , F-'!X$2-[1]!tbl_gk[[#This Row],[Aggression]])/('F+ , F-'!X$2-'F+ , F-'!X$3))</f>
        <v>8.5184058411925615E-3</v>
      </c>
      <c r="Y723" s="2" cm="1">
        <f t="array" ref="Y723">[1]!table_weight[Interceptions]*(('F+ , F-'!Y$2-[1]!tbl_gk[[#This Row],[Interceptions]])/('F+ , F-'!Y$2-'F+ , F-'!Y$3))</f>
        <v>1.3851066408443219E-2</v>
      </c>
      <c r="Z723" s="2" cm="1">
        <f t="array" ref="Z723">[1]!table_weight[Positioning]*(('F+ , F-'!Z$2-[1]!tbl_gk[[#This Row],[Positioning]])/('F+ , F-'!Z$2-'F+ , F-'!Z$3))</f>
        <v>7.394449514924029E-4</v>
      </c>
      <c r="AA723" s="2" cm="1">
        <f t="array" ref="AA723">[1]!table_weight[Vision]*(('F+ , F-'!AA$2-[1]!tbl_gk[[#This Row],[Vision]])/('F+ , F-'!AA$2-'F+ , F-'!AA$3))</f>
        <v>3.1944021904472104E-2</v>
      </c>
      <c r="AB723" s="2" cm="1">
        <f t="array" ref="AB723">[1]!table_weight[Penalties]*(('F+ , F-'!AB$2-[1]!tbl_gk[[#This Row],[Penalties]])/('F+ , F-'!AB$2-'F+ , F-'!AB$3))</f>
        <v>2.3879722257019362E-3</v>
      </c>
      <c r="AC723" s="2" cm="1">
        <f t="array" ref="AC723">[1]!table_weight[Composure]*(('F+ , F-'!AC$2-[1]!tbl_gk[[#This Row],[Composure]])/('F+ , F-'!AC$2-'F+ , F-'!AC$3))</f>
        <v>1.7079510458531426E-3</v>
      </c>
      <c r="AD723" s="2" cm="1">
        <f t="array" ref="AD723">[1]!table_weight[Marking]*(('F+ , F-'!AD$2-[1]!tbl_gk[[#This Row],[Marking]])/('F+ , F-'!AD$2-'F+ , F-'!AD$3))</f>
        <v>2.366223844775717E-2</v>
      </c>
      <c r="AE723" s="2" cm="1">
        <f t="array" ref="AE723">[1]!table_weight[StandingTackle]*(('F+ , F-'!AE$2-[1]!tbl_gk[[#This Row],[StandingTackle]])/('F+ , F-'!AE$2-'F+ , F-'!AE$3))</f>
        <v>2.465854322450484E-2</v>
      </c>
      <c r="AF723" s="2" cm="1">
        <f t="array" ref="AF723">[1]!table_weight[SlidingTackle]*(('F+ , F-'!AF$2-[1]!tbl_gk[[#This Row],[SlidingTackle]])/('F+ , F-'!AF$2-'F+ , F-'!AF$3))</f>
        <v>8.9667429907290316E-3</v>
      </c>
      <c r="AG723" s="2" cm="1">
        <f t="array" ref="AG723">[1]!table_weight[GKDiving]*(('F+ , F-'!AG$2-[1]!tbl_gk[[#This Row],[GKDiving]])/('F+ , F-'!AG$2-'F+ , F-'!AG$3))</f>
        <v>3.2454238921001903E-2</v>
      </c>
      <c r="AH723" s="2" cm="1">
        <f t="array" ref="AH723">[1]!table_weight[GKHandling]*(('F+ , F-'!AH$2-[1]!tbl_gk[[#This Row],[GKHandling]])/('F+ , F-'!AH$2-'F+ , F-'!AH$3))</f>
        <v>3.7430060448935834E-2</v>
      </c>
      <c r="AI723" s="2" cm="1">
        <f t="array" ref="AI723">[1]!table_weight[GKKicking]*(('F+ , F-'!AI$2-[1]!tbl_gk[[#This Row],[GKKicking]])/('F+ , F-'!AI$2-'F+ , F-'!AI$3))</f>
        <v>1.8783084879829621E-2</v>
      </c>
      <c r="AJ723" s="2" cm="1">
        <f t="array" ref="AJ723">[1]!table_weight[GKPositioning]*(('F+ , F-'!AJ$2-[1]!tbl_gk[[#This Row],[GKPositioning]])/('F+ , F-'!AJ$2-'F+ , F-'!AJ$3))</f>
        <v>1.1352413938358561E-2</v>
      </c>
      <c r="AK723" s="2" cm="1">
        <f t="array" ref="AK723">[1]!table_weight[GKReflexes]*(('F+ , F-'!AK$2-[1]!tbl_gk[[#This Row],[GKReflexes]])/('F+ , F-'!AK$2-'F+ , F-'!AK$3))</f>
        <v>3.6439847209545996E-2</v>
      </c>
    </row>
    <row r="724" spans="1:37" x14ac:dyDescent="0.55000000000000004">
      <c r="A724" s="7">
        <f>[1]!tbl_gk[[#This Row],[ID]]</f>
        <v>225213</v>
      </c>
      <c r="B724" s="1" cm="1">
        <f t="array" ref="B724">[1]!table_weight[ValueEUR]*(('F+ , F-'!B$2-[1]!tbl_gk[[#This Row],[ValueEUR]])/('F+ , F-'!B$2-'F+ , F-'!B$3))</f>
        <v>1.0525467402406984E-4</v>
      </c>
      <c r="C724" s="1" cm="1">
        <f t="array" ref="C724">[1]!table_weight[WageEUR]*(('F+ , F-'!C$2-[1]!tbl_gk[[#This Row],[WageEUR]])/('F+ , F-'!C$2-'F+ , F-'!C$3))</f>
        <v>0</v>
      </c>
      <c r="D724" s="1" cm="1">
        <f t="array" ref="D724">[1]!table_weight[Crossing]*(('F+ , F-'!D$2-[1]!tbl_gk[[#This Row],[Crossing]])/('F+ , F-'!D$2-'F+ , F-'!D$3))</f>
        <v>2.6900228972187034E-2</v>
      </c>
      <c r="E724" s="1" cm="1">
        <f t="array" ref="E724">[1]!table_weight[Finishing]*(('F+ , F-'!E$2-[1]!tbl_gk[[#This Row],[Finishing]])/('F+ , F-'!E$2-'F+ , F-'!E$3))</f>
        <v>1.3975509583206414E-2</v>
      </c>
      <c r="F724" s="1" cm="1">
        <f t="array" ref="F724">[1]!table_weight[HeadingAccuracy]*(('F+ , F-'!F$2-[1]!tbl_gk[[#This Row],[HeadingAccuracy]])/('F+ , F-'!F$2-'F+ , F-'!F$3))</f>
        <v>8.7689471894629514E-3</v>
      </c>
      <c r="G724" s="1" cm="1">
        <f t="array" ref="G724">[1]!table_weight[ShortPassing]*(('F+ , F-'!G$2-[1]!tbl_gk[[#This Row],[ShortPassing]])/('F+ , F-'!G$2-'F+ , F-'!G$3))</f>
        <v>5.484728289258417E-2</v>
      </c>
      <c r="H724" s="1" cm="1">
        <f t="array" ref="H724">[1]!table_weight[Volleys]*(('F+ , F-'!H$2-[1]!tbl_gk[[#This Row],[Volleys]])/('F+ , F-'!H$2-'F+ , F-'!H$3))</f>
        <v>1.1573920979881087E-3</v>
      </c>
      <c r="I724" s="1" cm="1">
        <f t="array" ref="I724">[1]!table_weight[Dribbling]*(('F+ , F-'!I$2-[1]!tbl_gk[[#This Row],[Dribbling]])/('F+ , F-'!I$2-'F+ , F-'!I$3))</f>
        <v>1.7601807988178481E-2</v>
      </c>
      <c r="J724" s="1" cm="1">
        <f t="array" ref="J724">[1]!table_weight[Curve]*(('F+ , F-'!J$2-[1]!tbl_gk[[#This Row],[Curve]])/('F+ , F-'!J$2-'F+ , F-'!J$3))</f>
        <v>9.295879390190295E-3</v>
      </c>
      <c r="K724" s="1" cm="1">
        <f t="array" ref="K724">[1]!table_weight[FKAccuracy]*(('F+ , F-'!K$2-[1]!tbl_gk[[#This Row],[FKAccuracy]])/('F+ , F-'!K$2-'F+ , F-'!K$3))</f>
        <v>8.2141770611499701E-3</v>
      </c>
      <c r="L724" s="1" cm="1">
        <f t="array" ref="L724">[1]!table_weight[LongPassing]*(('F+ , F-'!L$2-[1]!tbl_gk[[#This Row],[LongPassing]])/('F+ , F-'!L$2-'F+ , F-'!L$3))</f>
        <v>2.2198388103107734E-2</v>
      </c>
      <c r="M724" s="1" cm="1">
        <f t="array" ref="M724">[1]!table_weight[BallControl]*(('F+ , F-'!M$2-[1]!tbl_gk[[#This Row],[BallControl]])/('F+ , F-'!M$2-'F+ , F-'!M$3))</f>
        <v>1.0430701030031691E-2</v>
      </c>
      <c r="N724" s="1" cm="1">
        <f t="array" ref="N724">[1]!table_weight[Acceleration]*(('F+ , F-'!N$2-[1]!tbl_gk[[#This Row],[Acceleration]])/('F+ , F-'!N$2-'F+ , F-'!N$3))</f>
        <v>5.1862059091966504E-3</v>
      </c>
      <c r="O724" s="1" cm="1">
        <f t="array" ref="O724">[1]!table_weight[SprintSpeed]*(('F+ , F-'!O$2-[1]!tbl_gk[[#This Row],[SprintSpeed]])/('F+ , F-'!O$2-'F+ , F-'!O$3))</f>
        <v>7.0276848189838679E-3</v>
      </c>
      <c r="P724" s="1" cm="1">
        <f t="array" ref="P724">[1]!table_weight[Agility]*(('F+ , F-'!P$2-[1]!tbl_gk[[#This Row],[Agility]])/('F+ , F-'!P$2-'F+ , F-'!P$3))</f>
        <v>3.744354215908813E-3</v>
      </c>
      <c r="Q724" s="1" cm="1">
        <f t="array" ref="Q724">[1]!table_weight[Reactions]*(('F+ , F-'!Q$2-[1]!tbl_gk[[#This Row],[Reactions]])/('F+ , F-'!Q$2-'F+ , F-'!Q$3))</f>
        <v>1.2375408001732517E-3</v>
      </c>
      <c r="R724" s="1" cm="1">
        <f t="array" ref="R724">[1]!table_weight[Balance]*(('F+ , F-'!R$2-[1]!tbl_gk[[#This Row],[Balance]])/('F+ , F-'!R$2-'F+ , F-'!R$3))</f>
        <v>1.9868001961965125E-3</v>
      </c>
      <c r="S724" s="1" cm="1">
        <f t="array" ref="S724">[1]!table_weight[ShotPower]*(('F+ , F-'!S$2-[1]!tbl_gk[[#This Row],[ShotPower]])/('F+ , F-'!S$2-'F+ , F-'!S$3))</f>
        <v>6.4926873789576834E-3</v>
      </c>
      <c r="T724" s="1" cm="1">
        <f t="array" ref="T724">[1]!table_weight[Jumping]*(('F+ , F-'!T$2-[1]!tbl_gk[[#This Row],[Jumping]])/('F+ , F-'!T$2-'F+ , F-'!T$3))</f>
        <v>2.8337438786225251E-3</v>
      </c>
      <c r="U724" s="1" cm="1">
        <f t="array" ref="U724">[1]!table_weight[Stamina]*(('F+ , F-'!U$2-[1]!tbl_gk[[#This Row],[Stamina]])/('F+ , F-'!U$2-'F+ , F-'!U$3))</f>
        <v>7.7283923962432506E-3</v>
      </c>
      <c r="V724" s="1" cm="1">
        <f t="array" ref="V724">[1]!table_weight[Strength]*(('F+ , F-'!V$2-[1]!tbl_gk[[#This Row],[Strength]])/('F+ , F-'!V$2-'F+ , F-'!V$3))</f>
        <v>1.3310009126863375E-2</v>
      </c>
      <c r="W724" s="1" cm="1">
        <f t="array" ref="W724">[1]!table_weight[LongShots]*(('F+ , F-'!W$2-[1]!tbl_gk[[#This Row],[LongShots]])/('F+ , F-'!W$2-'F+ , F-'!W$3))</f>
        <v>8.3106398450658349E-3</v>
      </c>
      <c r="X724" s="1" cm="1">
        <f t="array" ref="X724">[1]!table_weight[Aggression]*(('F+ , F-'!X$2-[1]!tbl_gk[[#This Row],[Aggression]])/('F+ , F-'!X$2-'F+ , F-'!X$3))</f>
        <v>1.3386066321874024E-2</v>
      </c>
      <c r="Y724" s="1" cm="1">
        <f t="array" ref="Y724">[1]!table_weight[Interceptions]*(('F+ , F-'!Y$2-[1]!tbl_gk[[#This Row],[Interceptions]])/('F+ , F-'!Y$2-'F+ , F-'!Y$3))</f>
        <v>1.4543619728865382E-2</v>
      </c>
      <c r="Z724" s="1" cm="1">
        <f t="array" ref="Z724">[1]!table_weight[Positioning]*(('F+ , F-'!Z$2-[1]!tbl_gk[[#This Row],[Positioning]])/('F+ , F-'!Z$2-'F+ , F-'!Z$3))</f>
        <v>5.9155596119392221E-4</v>
      </c>
      <c r="AA724" s="1" cm="1">
        <f t="array" ref="AA724">[1]!table_weight[Vision]*(('F+ , F-'!AA$2-[1]!tbl_gk[[#This Row],[Vision]])/('F+ , F-'!AA$2-'F+ , F-'!AA$3))</f>
        <v>2.1296014602981403E-2</v>
      </c>
      <c r="AB724" s="1" cm="1">
        <f t="array" ref="AB724">[1]!table_weight[Penalties]*(('F+ , F-'!AB$2-[1]!tbl_gk[[#This Row],[Penalties]])/('F+ , F-'!AB$2-'F+ , F-'!AB$3))</f>
        <v>2.3096780543674466E-3</v>
      </c>
      <c r="AC724" s="1" cm="1">
        <f t="array" ref="AC724">[1]!table_weight[Composure]*(('F+ , F-'!AC$2-[1]!tbl_gk[[#This Row],[Composure]])/('F+ , F-'!AC$2-'F+ , F-'!AC$3))</f>
        <v>6.9385511237783919E-4</v>
      </c>
      <c r="AD724" s="1" cm="1">
        <f t="array" ref="AD724">[1]!table_weight[Marking]*(('F+ , F-'!AD$2-[1]!tbl_gk[[#This Row],[Marking]])/('F+ , F-'!AD$2-'F+ , F-'!AD$3))</f>
        <v>1.7352308195021923E-2</v>
      </c>
      <c r="AE724" s="1" cm="1">
        <f t="array" ref="AE724">[1]!table_weight[StandingTackle]*(('F+ , F-'!AE$2-[1]!tbl_gk[[#This Row],[StandingTackle]])/('F+ , F-'!AE$2-'F+ , F-'!AE$3))</f>
        <v>2.241685747682258E-2</v>
      </c>
      <c r="AF724" s="1" cm="1">
        <f t="array" ref="AF724">[1]!table_weight[SlidingTackle]*(('F+ , F-'!AF$2-[1]!tbl_gk[[#This Row],[SlidingTackle]])/('F+ , F-'!AF$2-'F+ , F-'!AF$3))</f>
        <v>1.0461200155850536E-2</v>
      </c>
      <c r="AG724" s="1" cm="1">
        <f t="array" ref="AG724">[1]!table_weight[GKDiving]*(('F+ , F-'!AG$2-[1]!tbl_gk[[#This Row],[GKDiving]])/('F+ , F-'!AG$2-'F+ , F-'!AG$3))</f>
        <v>4.7827299462529123E-2</v>
      </c>
      <c r="AH724" s="1" cm="1">
        <f t="array" ref="AH724">[1]!table_weight[GKHandling]*(('F+ , F-'!AH$2-[1]!tbl_gk[[#This Row],[GKHandling]])/('F+ , F-'!AH$2-'F+ , F-'!AH$3))</f>
        <v>5.5253898757952898E-2</v>
      </c>
      <c r="AI724" s="1" cm="1">
        <f t="array" ref="AI724">[1]!table_weight[GKKicking]*(('F+ , F-'!AI$2-[1]!tbl_gk[[#This Row],[GKKicking]])/('F+ , F-'!AI$2-'F+ , F-'!AI$3))</f>
        <v>2.9516276239732256E-2</v>
      </c>
      <c r="AJ724" s="1" cm="1">
        <f t="array" ref="AJ724">[1]!table_weight[GKPositioning]*(('F+ , F-'!AJ$2-[1]!tbl_gk[[#This Row],[GKPositioning]])/('F+ , F-'!AJ$2-'F+ , F-'!AJ$3))</f>
        <v>1.8920689897264267E-2</v>
      </c>
      <c r="AK724" s="1" cm="1">
        <f t="array" ref="AK724">[1]!table_weight[GKReflexes]*(('F+ , F-'!AK$2-[1]!tbl_gk[[#This Row],[GKReflexes]])/('F+ , F-'!AK$2-'F+ , F-'!AK$3))</f>
        <v>4.9193793732887098E-2</v>
      </c>
    </row>
    <row r="725" spans="1:37" x14ac:dyDescent="0.55000000000000004">
      <c r="A725" s="8">
        <f>[1]!tbl_gk[[#This Row],[ID]]</f>
        <v>225280</v>
      </c>
      <c r="B725" s="2" cm="1">
        <f t="array" ref="B725">[1]!table_weight[ValueEUR]*(('F+ , F-'!B$2-[1]!tbl_gk[[#This Row],[ValueEUR]])/('F+ , F-'!B$2-'F+ , F-'!B$3))</f>
        <v>2.2100394897722579E-4</v>
      </c>
      <c r="C725" s="2" cm="1">
        <f t="array" ref="C725">[1]!table_weight[WageEUR]*(('F+ , F-'!C$2-[1]!tbl_gk[[#This Row],[WageEUR]])/('F+ , F-'!C$2-'F+ , F-'!C$3))</f>
        <v>2.3472561185650898E-4</v>
      </c>
      <c r="D725" s="2" cm="1">
        <f t="array" ref="D725">[1]!table_weight[Crossing]*(('F+ , F-'!D$2-[1]!tbl_gk[[#This Row],[Crossing]])/('F+ , F-'!D$2-'F+ , F-'!D$3))</f>
        <v>3.3625286215233793E-2</v>
      </c>
      <c r="E725" s="2" cm="1">
        <f t="array" ref="E725">[1]!table_weight[Finishing]*(('F+ , F-'!E$2-[1]!tbl_gk[[#This Row],[Finishing]])/('F+ , F-'!E$2-'F+ , F-'!E$3))</f>
        <v>1.2977258898691668E-2</v>
      </c>
      <c r="F725" s="2" cm="1">
        <f t="array" ref="F725">[1]!table_weight[HeadingAccuracy]*(('F+ , F-'!F$2-[1]!tbl_gk[[#This Row],[HeadingAccuracy]])/('F+ , F-'!F$2-'F+ , F-'!F$3))</f>
        <v>9.1865161032469011E-3</v>
      </c>
      <c r="G725" s="2" cm="1">
        <f t="array" ref="G725">[1]!table_weight[ShortPassing]*(('F+ , F-'!G$2-[1]!tbl_gk[[#This Row],[ShortPassing]])/('F+ , F-'!G$2-'F+ , F-'!G$3))</f>
        <v>4.2190217609680135E-2</v>
      </c>
      <c r="H725" s="2" cm="1">
        <f t="array" ref="H725">[1]!table_weight[Volleys]*(('F+ , F-'!H$2-[1]!tbl_gk[[#This Row],[Volleys]])/('F+ , F-'!H$2-'F+ , F-'!H$3))</f>
        <v>1.6203489371833524E-3</v>
      </c>
      <c r="I725" s="2" cm="1">
        <f t="array" ref="I725">[1]!table_weight[Dribbling]*(('F+ , F-'!I$2-[1]!tbl_gk[[#This Row],[Dribbling]])/('F+ , F-'!I$2-'F+ , F-'!I$3))</f>
        <v>1.5646051545047536E-2</v>
      </c>
      <c r="J725" s="2" cm="1">
        <f t="array" ref="J725">[1]!table_weight[Curve]*(('F+ , F-'!J$2-[1]!tbl_gk[[#This Row],[Curve]])/('F+ , F-'!J$2-'F+ , F-'!J$3))</f>
        <v>7.9437514788898884E-3</v>
      </c>
      <c r="K725" s="2" cm="1">
        <f t="array" ref="K725">[1]!table_weight[FKAccuracy]*(('F+ , F-'!K$2-[1]!tbl_gk[[#This Row],[FKAccuracy]])/('F+ , F-'!K$2-'F+ , F-'!K$3))</f>
        <v>8.3662914511712649E-3</v>
      </c>
      <c r="L725" s="2" cm="1">
        <f t="array" ref="L725">[1]!table_weight[LongPassing]*(('F+ , F-'!L$2-[1]!tbl_gk[[#This Row],[LongPassing]])/('F+ , F-'!L$2-'F+ , F-'!L$3))</f>
        <v>1.2994178401819162E-2</v>
      </c>
      <c r="M725" s="2" cm="1">
        <f t="array" ref="M725">[1]!table_weight[BallControl]*(('F+ , F-'!M$2-[1]!tbl_gk[[#This Row],[BallControl]])/('F+ , F-'!M$2-'F+ , F-'!M$3))</f>
        <v>1.0430701030031691E-2</v>
      </c>
      <c r="N725" s="2" cm="1">
        <f t="array" ref="N725">[1]!table_weight[Acceleration]*(('F+ , F-'!N$2-[1]!tbl_gk[[#This Row],[Acceleration]])/('F+ , F-'!N$2-'F+ , F-'!N$3))</f>
        <v>9.0194885377333054E-4</v>
      </c>
      <c r="O725" s="2" cm="1">
        <f t="array" ref="O725">[1]!table_weight[SprintSpeed]*(('F+ , F-'!O$2-[1]!tbl_gk[[#This Row],[SprintSpeed]])/('F+ , F-'!O$2-'F+ , F-'!O$3))</f>
        <v>1.4055369637967737E-3</v>
      </c>
      <c r="P725" s="2" cm="1">
        <f t="array" ref="P725">[1]!table_weight[Agility]*(('F+ , F-'!P$2-[1]!tbl_gk[[#This Row],[Agility]])/('F+ , F-'!P$2-'F+ , F-'!P$3))</f>
        <v>1.7551660387072558E-3</v>
      </c>
      <c r="Q725" s="2" cm="1">
        <f t="array" ref="Q725">[1]!table_weight[Reactions]*(('F+ , F-'!Q$2-[1]!tbl_gk[[#This Row],[Reactions]])/('F+ , F-'!Q$2-'F+ , F-'!Q$3))</f>
        <v>1.5984902002237835E-3</v>
      </c>
      <c r="R725" s="2" cm="1">
        <f t="array" ref="R725">[1]!table_weight[Balance]*(('F+ , F-'!R$2-[1]!tbl_gk[[#This Row],[Balance]])/('F+ , F-'!R$2-'F+ , F-'!R$3))</f>
        <v>8.6922508583597434E-4</v>
      </c>
      <c r="S725" s="2" cm="1">
        <f t="array" ref="S725">[1]!table_weight[ShotPower]*(('F+ , F-'!S$2-[1]!tbl_gk[[#This Row],[ShotPower]])/('F+ , F-'!S$2-'F+ , F-'!S$3))</f>
        <v>5.9732723886410689E-3</v>
      </c>
      <c r="T725" s="2" cm="1">
        <f t="array" ref="T725">[1]!table_weight[Jumping]*(('F+ , F-'!T$2-[1]!tbl_gk[[#This Row],[Jumping]])/('F+ , F-'!T$2-'F+ , F-'!T$3))</f>
        <v>1.8032915591234251E-3</v>
      </c>
      <c r="U725" s="2" cm="1">
        <f t="array" ref="U725">[1]!table_weight[Stamina]*(('F+ , F-'!U$2-[1]!tbl_gk[[#This Row],[Stamina]])/('F+ , F-'!U$2-'F+ , F-'!U$3))</f>
        <v>8.5871026624924993E-3</v>
      </c>
      <c r="V725" s="2" cm="1">
        <f t="array" ref="V725">[1]!table_weight[Strength]*(('F+ , F-'!V$2-[1]!tbl_gk[[#This Row],[Strength]])/('F+ , F-'!V$2-'F+ , F-'!V$3))</f>
        <v>2.3958016428354077E-2</v>
      </c>
      <c r="W725" s="2" cm="1">
        <f t="array" ref="W725">[1]!table_weight[LongShots]*(('F+ , F-'!W$2-[1]!tbl_gk[[#This Row],[LongShots]])/('F+ , F-'!W$2-'F+ , F-'!W$3))</f>
        <v>7.0121023692742987E-3</v>
      </c>
      <c r="X725" s="2" cm="1">
        <f t="array" ref="X725">[1]!table_weight[Aggression]*(('F+ , F-'!X$2-[1]!tbl_gk[[#This Row],[Aggression]])/('F+ , F-'!X$2-'F+ , F-'!X$3))</f>
        <v>1.0952236081533291E-2</v>
      </c>
      <c r="Y725" s="2" cm="1">
        <f t="array" ref="Y725">[1]!table_weight[Interceptions]*(('F+ , F-'!Y$2-[1]!tbl_gk[[#This Row],[Interceptions]])/('F+ , F-'!Y$2-'F+ , F-'!Y$3))</f>
        <v>1.4543619728865382E-2</v>
      </c>
      <c r="Z725" s="2" cm="1">
        <f t="array" ref="Z725">[1]!table_weight[Positioning]*(('F+ , F-'!Z$2-[1]!tbl_gk[[#This Row],[Positioning]])/('F+ , F-'!Z$2-'F+ , F-'!Z$3))</f>
        <v>0</v>
      </c>
      <c r="AA725" s="2" cm="1">
        <f t="array" ref="AA725">[1]!table_weight[Vision]*(('F+ , F-'!AA$2-[1]!tbl_gk[[#This Row],[Vision]])/('F+ , F-'!AA$2-'F+ , F-'!AA$3))</f>
        <v>1.8456545989250551E-2</v>
      </c>
      <c r="AB725" s="2" cm="1">
        <f t="array" ref="AB725">[1]!table_weight[Penalties]*(('F+ , F-'!AB$2-[1]!tbl_gk[[#This Row],[Penalties]])/('F+ , F-'!AB$2-'F+ , F-'!AB$3))</f>
        <v>1.6050305123570391E-3</v>
      </c>
      <c r="AC725" s="2" cm="1">
        <f t="array" ref="AC725">[1]!table_weight[Composure]*(('F+ , F-'!AC$2-[1]!tbl_gk[[#This Row],[Composure]])/('F+ , F-'!AC$2-'F+ , F-'!AC$3))</f>
        <v>1.4944571651214996E-3</v>
      </c>
      <c r="AD725" s="2" cm="1">
        <f t="array" ref="AD725">[1]!table_weight[Marking]*(('F+ , F-'!AD$2-[1]!tbl_gk[[#This Row],[Marking]])/('F+ , F-'!AD$2-'F+ , F-'!AD$3))</f>
        <v>2.2084755884573357E-2</v>
      </c>
      <c r="AE725" s="2" cm="1">
        <f t="array" ref="AE725">[1]!table_weight[StandingTackle]*(('F+ , F-'!AE$2-[1]!tbl_gk[[#This Row],[StandingTackle]])/('F+ , F-'!AE$2-'F+ , F-'!AE$3))</f>
        <v>2.6900228972187096E-2</v>
      </c>
      <c r="AF725" s="2" cm="1">
        <f t="array" ref="AF725">[1]!table_weight[SlidingTackle]*(('F+ , F-'!AF$2-[1]!tbl_gk[[#This Row],[SlidingTackle]])/('F+ , F-'!AF$2-'F+ , F-'!AF$3))</f>
        <v>6.7250572430467732E-3</v>
      </c>
      <c r="AG725" s="2" cm="1">
        <f t="array" ref="AG725">[1]!table_weight[GKDiving]*(('F+ , F-'!AG$2-[1]!tbl_gk[[#This Row],[GKDiving]])/('F+ , F-'!AG$2-'F+ , F-'!AG$3))</f>
        <v>4.2702945948686719E-2</v>
      </c>
      <c r="AH725" s="2" cm="1">
        <f t="array" ref="AH725">[1]!table_weight[GKHandling]*(('F+ , F-'!AH$2-[1]!tbl_gk[[#This Row],[GKHandling]])/('F+ , F-'!AH$2-'F+ , F-'!AH$3))</f>
        <v>4.8124363434346076E-2</v>
      </c>
      <c r="AI725" s="2" cm="1">
        <f t="array" ref="AI725">[1]!table_weight[GKKicking]*(('F+ , F-'!AI$2-[1]!tbl_gk[[#This Row],[GKKicking]])/('F+ , F-'!AI$2-'F+ , F-'!AI$3))</f>
        <v>2.6832978399756596E-2</v>
      </c>
      <c r="AJ725" s="2" cm="1">
        <f t="array" ref="AJ725">[1]!table_weight[GKPositioning]*(('F+ , F-'!AJ$2-[1]!tbl_gk[[#This Row],[GKPositioning]])/('F+ , F-'!AJ$2-'F+ , F-'!AJ$3))</f>
        <v>1.7028620907537841E-2</v>
      </c>
      <c r="AK725" s="2" cm="1">
        <f t="array" ref="AK725">[1]!table_weight[GKReflexes]*(('F+ , F-'!AK$2-[1]!tbl_gk[[#This Row],[GKReflexes]])/('F+ , F-'!AK$2-'F+ , F-'!AK$3))</f>
        <v>4.3727816651455198E-2</v>
      </c>
    </row>
    <row r="726" spans="1:37" x14ac:dyDescent="0.55000000000000004">
      <c r="A726" s="7">
        <f>[1]!tbl_gk[[#This Row],[ID]]</f>
        <v>225282</v>
      </c>
      <c r="B726" s="1" cm="1">
        <f t="array" ref="B726">[1]!table_weight[ValueEUR]*(('F+ , F-'!B$2-[1]!tbl_gk[[#This Row],[ValueEUR]])/('F+ , F-'!B$2-'F+ , F-'!B$3))</f>
        <v>1.2936138968764712E-3</v>
      </c>
      <c r="C726" s="1" cm="1">
        <f t="array" ref="C726">[1]!table_weight[WageEUR]*(('F+ , F-'!C$2-[1]!tbl_gk[[#This Row],[WageEUR]])/('F+ , F-'!C$2-'F+ , F-'!C$3))</f>
        <v>1.4865955417578903E-3</v>
      </c>
      <c r="D726" s="1" cm="1">
        <f t="array" ref="D726">[1]!table_weight[Crossing]*(('F+ , F-'!D$2-[1]!tbl_gk[[#This Row],[Crossing]])/('F+ , F-'!D$2-'F+ , F-'!D$3))</f>
        <v>3.1383600467551537E-2</v>
      </c>
      <c r="E726" s="1" cm="1">
        <f t="array" ref="E726">[1]!table_weight[Finishing]*(('F+ , F-'!E$2-[1]!tbl_gk[[#This Row],[Finishing]])/('F+ , F-'!E$2-'F+ , F-'!E$3))</f>
        <v>7.9860054761179498E-3</v>
      </c>
      <c r="F726" s="1" cm="1">
        <f t="array" ref="F726">[1]!table_weight[HeadingAccuracy]*(('F+ , F-'!F$2-[1]!tbl_gk[[#This Row],[HeadingAccuracy]])/('F+ , F-'!F$2-'F+ , F-'!F$3))</f>
        <v>9.1865161032469011E-3</v>
      </c>
      <c r="G726" s="1" cm="1">
        <f t="array" ref="G726">[1]!table_weight[ShortPassing]*(('F+ , F-'!G$2-[1]!tbl_gk[[#This Row],[ShortPassing]])/('F+ , F-'!G$2-'F+ , F-'!G$3))</f>
        <v>5.3440942305594832E-2</v>
      </c>
      <c r="H726" s="1" cm="1">
        <f t="array" ref="H726">[1]!table_weight[Volleys]*(('F+ , F-'!H$2-[1]!tbl_gk[[#This Row],[Volleys]])/('F+ , F-'!H$2-'F+ , F-'!H$3))</f>
        <v>1.0416528881892981E-3</v>
      </c>
      <c r="I726" s="1" cm="1">
        <f t="array" ref="I726">[1]!table_weight[Dribbling]*(('F+ , F-'!I$2-[1]!tbl_gk[[#This Row],[Dribbling]])/('F+ , F-'!I$2-'F+ , F-'!I$3))</f>
        <v>1.5646051545047536E-2</v>
      </c>
      <c r="J726" s="1" cm="1">
        <f t="array" ref="J726">[1]!table_weight[Curve]*(('F+ , F-'!J$2-[1]!tbl_gk[[#This Row],[Curve]])/('F+ , F-'!J$2-'F+ , F-'!J$3))</f>
        <v>9.295879390190295E-3</v>
      </c>
      <c r="K726" s="1" cm="1">
        <f t="array" ref="K726">[1]!table_weight[FKAccuracy]*(('F+ , F-'!K$2-[1]!tbl_gk[[#This Row],[FKAccuracy]])/('F+ , F-'!K$2-'F+ , F-'!K$3))</f>
        <v>8.5184058411925615E-3</v>
      </c>
      <c r="L726" s="1" cm="1">
        <f t="array" ref="L726">[1]!table_weight[LongPassing]*(('F+ , F-'!L$2-[1]!tbl_gk[[#This Row],[LongPassing]])/('F+ , F-'!L$2-'F+ , F-'!L$3))</f>
        <v>2.3281236303259328E-2</v>
      </c>
      <c r="M726" s="1" cm="1">
        <f t="array" ref="M726">[1]!table_weight[BallControl]*(('F+ , F-'!M$2-[1]!tbl_gk[[#This Row],[BallControl]])/('F+ , F-'!M$2-'F+ , F-'!M$3))</f>
        <v>1.3907601373375588E-2</v>
      </c>
      <c r="N726" s="1" cm="1">
        <f t="array" ref="N726">[1]!table_weight[Acceleration]*(('F+ , F-'!N$2-[1]!tbl_gk[[#This Row],[Acceleration]])/('F+ , F-'!N$2-'F+ , F-'!N$3))</f>
        <v>4.0587698419799877E-3</v>
      </c>
      <c r="O726" s="1" cm="1">
        <f t="array" ref="O726">[1]!table_weight[SprintSpeed]*(('F+ , F-'!O$2-[1]!tbl_gk[[#This Row],[SprintSpeed]])/('F+ , F-'!O$2-'F+ , F-'!O$3))</f>
        <v>4.7788256769090301E-3</v>
      </c>
      <c r="P726" s="1" cm="1">
        <f t="array" ref="P726">[1]!table_weight[Agility]*(('F+ , F-'!P$2-[1]!tbl_gk[[#This Row],[Agility]])/('F+ , F-'!P$2-'F+ , F-'!P$3))</f>
        <v>3.9783763544031132E-3</v>
      </c>
      <c r="Q726" s="1" cm="1">
        <f t="array" ref="Q726">[1]!table_weight[Reactions]*(('F+ , F-'!Q$2-[1]!tbl_gk[[#This Row],[Reactions]])/('F+ , F-'!Q$2-'F+ , F-'!Q$3))</f>
        <v>9.7971980013715747E-4</v>
      </c>
      <c r="R726" s="1" cm="1">
        <f t="array" ref="R726">[1]!table_weight[Balance]*(('F+ , F-'!R$2-[1]!tbl_gk[[#This Row],[Balance]])/('F+ , F-'!R$2-'F+ , F-'!R$3))</f>
        <v>9.3131259196711541E-4</v>
      </c>
      <c r="S726" s="1" cm="1">
        <f t="array" ref="S726">[1]!table_weight[ShotPower]*(('F+ , F-'!S$2-[1]!tbl_gk[[#This Row],[ShotPower]])/('F+ , F-'!S$2-'F+ , F-'!S$3))</f>
        <v>5.9732723886410689E-3</v>
      </c>
      <c r="T726" s="1" cm="1">
        <f t="array" ref="T726">[1]!table_weight[Jumping]*(('F+ , F-'!T$2-[1]!tbl_gk[[#This Row],[Jumping]])/('F+ , F-'!T$2-'F+ , F-'!T$3))</f>
        <v>1.3739364259988001E-3</v>
      </c>
      <c r="U726" s="1" cm="1">
        <f t="array" ref="U726">[1]!table_weight[Stamina]*(('F+ , F-'!U$2-[1]!tbl_gk[[#This Row],[Stamina]])/('F+ , F-'!U$2-'F+ , F-'!U$3))</f>
        <v>1.5456784792486501E-2</v>
      </c>
      <c r="V726" s="1" cm="1">
        <f t="array" ref="V726">[1]!table_weight[Strength]*(('F+ , F-'!V$2-[1]!tbl_gk[[#This Row],[Strength]])/('F+ , F-'!V$2-'F+ , F-'!V$3))</f>
        <v>1.5972010952236049E-2</v>
      </c>
      <c r="W726" s="1" cm="1">
        <f t="array" ref="W726">[1]!table_weight[LongShots]*(('F+ , F-'!W$2-[1]!tbl_gk[[#This Row],[LongShots]])/('F+ , F-'!W$2-'F+ , F-'!W$3))</f>
        <v>8.0509323499075268E-3</v>
      </c>
      <c r="X726" s="1" cm="1">
        <f t="array" ref="X726">[1]!table_weight[Aggression]*(('F+ , F-'!X$2-[1]!tbl_gk[[#This Row],[Aggression]])/('F+ , F-'!X$2-'F+ , F-'!X$3))</f>
        <v>1.1560693641618476E-2</v>
      </c>
      <c r="Y726" s="1" cm="1">
        <f t="array" ref="Y726">[1]!table_weight[Interceptions]*(('F+ , F-'!Y$2-[1]!tbl_gk[[#This Row],[Interceptions]])/('F+ , F-'!Y$2-'F+ , F-'!Y$3))</f>
        <v>1.5928726369709705E-2</v>
      </c>
      <c r="Z726" s="1" cm="1">
        <f t="array" ref="Z726">[1]!table_weight[Positioning]*(('F+ , F-'!Z$2-[1]!tbl_gk[[#This Row],[Positioning]])/('F+ , F-'!Z$2-'F+ , F-'!Z$3))</f>
        <v>7.394449514924029E-4</v>
      </c>
      <c r="AA726" s="1" cm="1">
        <f t="array" ref="AA726">[1]!table_weight[Vision]*(('F+ , F-'!AA$2-[1]!tbl_gk[[#This Row],[Vision]])/('F+ , F-'!AA$2-'F+ , F-'!AA$3))</f>
        <v>1.7746678835817837E-2</v>
      </c>
      <c r="AB726" s="1" cm="1">
        <f t="array" ref="AB726">[1]!table_weight[Penalties]*(('F+ , F-'!AB$2-[1]!tbl_gk[[#This Row],[Penalties]])/('F+ , F-'!AB$2-'F+ , F-'!AB$3))</f>
        <v>2.0747955403639775E-3</v>
      </c>
      <c r="AC726" s="1" cm="1">
        <f t="array" ref="AC726">[1]!table_weight[Composure]*(('F+ , F-'!AC$2-[1]!tbl_gk[[#This Row],[Composure]])/('F+ , F-'!AC$2-'F+ , F-'!AC$3))</f>
        <v>1.441083694938589E-3</v>
      </c>
      <c r="AD726" s="1" cm="1">
        <f t="array" ref="AD726">[1]!table_weight[Marking]*(('F+ , F-'!AD$2-[1]!tbl_gk[[#This Row],[Marking]])/('F+ , F-'!AD$2-'F+ , F-'!AD$3))</f>
        <v>1.5774825631838112E-2</v>
      </c>
      <c r="AE726" s="1" cm="1">
        <f t="array" ref="AE726">[1]!table_weight[StandingTackle]*(('F+ , F-'!AE$2-[1]!tbl_gk[[#This Row],[StandingTackle]])/('F+ , F-'!AE$2-'F+ , F-'!AE$3))</f>
        <v>8.9667429907290316E-3</v>
      </c>
      <c r="AF726" s="1" cm="1">
        <f t="array" ref="AF726">[1]!table_weight[SlidingTackle]*(('F+ , F-'!AF$2-[1]!tbl_gk[[#This Row],[SlidingTackle]])/('F+ , F-'!AF$2-'F+ , F-'!AF$3))</f>
        <v>8.2195144081682794E-3</v>
      </c>
      <c r="AG726" s="1" cm="1">
        <f t="array" ref="AG726">[1]!table_weight[GKDiving]*(('F+ , F-'!AG$2-[1]!tbl_gk[[#This Row],[GKDiving]])/('F+ , F-'!AG$2-'F+ , F-'!AG$3))</f>
        <v>2.7329885407159499E-2</v>
      </c>
      <c r="AH726" s="1" cm="1">
        <f t="array" ref="AH726">[1]!table_weight[GKHandling]*(('F+ , F-'!AH$2-[1]!tbl_gk[[#This Row],[GKHandling]])/('F+ , F-'!AH$2-'F+ , F-'!AH$3))</f>
        <v>3.386529278713242E-2</v>
      </c>
      <c r="AI726" s="1" cm="1">
        <f t="array" ref="AI726">[1]!table_weight[GKKicking]*(('F+ , F-'!AI$2-[1]!tbl_gk[[#This Row],[GKKicking]])/('F+ , F-'!AI$2-'F+ , F-'!AI$3))</f>
        <v>2.7727411013081817E-2</v>
      </c>
      <c r="AJ726" s="1" cm="1">
        <f t="array" ref="AJ726">[1]!table_weight[GKPositioning]*(('F+ , F-'!AJ$2-[1]!tbl_gk[[#This Row],[GKPositioning]])/('F+ , F-'!AJ$2-'F+ , F-'!AJ$3))</f>
        <v>8.8296552853899916E-3</v>
      </c>
      <c r="AK726" s="1" cm="1">
        <f t="array" ref="AK726">[1]!table_weight[GKReflexes]*(('F+ , F-'!AK$2-[1]!tbl_gk[[#This Row],[GKReflexes]])/('F+ , F-'!AK$2-'F+ , F-'!AK$3))</f>
        <v>2.55078930466822E-2</v>
      </c>
    </row>
    <row r="727" spans="1:37" x14ac:dyDescent="0.55000000000000004">
      <c r="A727" s="8">
        <f>[1]!tbl_gk[[#This Row],[ID]]</f>
        <v>225342</v>
      </c>
      <c r="B727" s="2" cm="1">
        <f t="array" ref="B727">[1]!table_weight[ValueEUR]*(('F+ , F-'!B$2-[1]!tbl_gk[[#This Row],[ValueEUR]])/('F+ , F-'!B$2-'F+ , F-'!B$3))</f>
        <v>2.4415380396785701E-4</v>
      </c>
      <c r="C727" s="2" cm="1">
        <f t="array" ref="C727">[1]!table_weight[WageEUR]*(('F+ , F-'!C$2-[1]!tbl_gk[[#This Row],[WageEUR]])/('F+ , F-'!C$2-'F+ , F-'!C$3))</f>
        <v>2.3472561185650898E-4</v>
      </c>
      <c r="D727" s="2" cm="1">
        <f t="array" ref="D727">[1]!table_weight[Crossing]*(('F+ , F-'!D$2-[1]!tbl_gk[[#This Row],[Crossing]])/('F+ , F-'!D$2-'F+ , F-'!D$3))</f>
        <v>3.2504443341392672E-2</v>
      </c>
      <c r="E727" s="2" cm="1">
        <f t="array" ref="E727">[1]!table_weight[Finishing]*(('F+ , F-'!E$2-[1]!tbl_gk[[#This Row],[Finishing]])/('F+ , F-'!E$2-'F+ , F-'!E$3))</f>
        <v>8.9842561606326941E-3</v>
      </c>
      <c r="F727" s="2" cm="1">
        <f t="array" ref="F727">[1]!table_weight[HeadingAccuracy]*(('F+ , F-'!F$2-[1]!tbl_gk[[#This Row],[HeadingAccuracy]])/('F+ , F-'!F$2-'F+ , F-'!F$3))</f>
        <v>9.6040850170308507E-3</v>
      </c>
      <c r="G727" s="2" cm="1">
        <f t="array" ref="G727">[1]!table_weight[ShortPassing]*(('F+ , F-'!G$2-[1]!tbl_gk[[#This Row],[ShortPassing]])/('F+ , F-'!G$2-'F+ , F-'!G$3))</f>
        <v>3.9377536435701459E-2</v>
      </c>
      <c r="H727" s="2" cm="1">
        <f t="array" ref="H727">[1]!table_weight[Volleys]*(('F+ , F-'!H$2-[1]!tbl_gk[[#This Row],[Volleys]])/('F+ , F-'!H$2-'F+ , F-'!H$3))</f>
        <v>1.5046097273845413E-3</v>
      </c>
      <c r="I727" s="2" cm="1">
        <f t="array" ref="I727">[1]!table_weight[Dribbling]*(('F+ , F-'!I$2-[1]!tbl_gk[[#This Row],[Dribbling]])/('F+ , F-'!I$2-'F+ , F-'!I$3))</f>
        <v>1.7601807988178481E-2</v>
      </c>
      <c r="J727" s="2" cm="1">
        <f t="array" ref="J727">[1]!table_weight[Curve]*(('F+ , F-'!J$2-[1]!tbl_gk[[#This Row],[Curve]])/('F+ , F-'!J$2-'F+ , F-'!J$3))</f>
        <v>8.4507994456275402E-3</v>
      </c>
      <c r="K727" s="2" cm="1">
        <f t="array" ref="K727">[1]!table_weight[FKAccuracy]*(('F+ , F-'!K$2-[1]!tbl_gk[[#This Row],[FKAccuracy]])/('F+ , F-'!K$2-'F+ , F-'!K$3))</f>
        <v>9.7353209613629272E-3</v>
      </c>
      <c r="L727" s="2" cm="1">
        <f t="array" ref="L727">[1]!table_weight[LongPassing]*(('F+ , F-'!L$2-[1]!tbl_gk[[#This Row],[LongPassing]])/('F+ , F-'!L$2-'F+ , F-'!L$3))</f>
        <v>1.7325571202425546E-2</v>
      </c>
      <c r="M727" s="2" cm="1">
        <f t="array" ref="M727">[1]!table_weight[BallControl]*(('F+ , F-'!M$2-[1]!tbl_gk[[#This Row],[BallControl]])/('F+ , F-'!M$2-'F+ , F-'!M$3))</f>
        <v>1.0865313572949679E-2</v>
      </c>
      <c r="N727" s="2" cm="1">
        <f t="array" ref="N727">[1]!table_weight[Acceleration]*(('F+ , F-'!N$2-[1]!tbl_gk[[#This Row],[Acceleration]])/('F+ , F-'!N$2-'F+ , F-'!N$3))</f>
        <v>5.8626675495266484E-3</v>
      </c>
      <c r="O727" s="2" cm="1">
        <f t="array" ref="O727">[1]!table_weight[SprintSpeed]*(('F+ , F-'!O$2-[1]!tbl_gk[[#This Row],[SprintSpeed]])/('F+ , F-'!O$2-'F+ , F-'!O$3))</f>
        <v>5.9032552479464486E-3</v>
      </c>
      <c r="P727" s="2" cm="1">
        <f t="array" ref="P727">[1]!table_weight[Agility]*(('F+ , F-'!P$2-[1]!tbl_gk[[#This Row],[Agility]])/('F+ , F-'!P$2-'F+ , F-'!P$3))</f>
        <v>3.8613652851559629E-3</v>
      </c>
      <c r="Q727" s="2" cm="1">
        <f t="array" ref="Q727">[1]!table_weight[Reactions]*(('F+ , F-'!Q$2-[1]!tbl_gk[[#This Row],[Reactions]])/('F+ , F-'!Q$2-'F+ , F-'!Q$3))</f>
        <v>1.5984902002237835E-3</v>
      </c>
      <c r="R727" s="2" cm="1">
        <f t="array" ref="R727">[1]!table_weight[Balance]*(('F+ , F-'!R$2-[1]!tbl_gk[[#This Row],[Balance]])/('F+ , F-'!R$2-'F+ , F-'!R$3))</f>
        <v>8.6922508583597434E-4</v>
      </c>
      <c r="S727" s="2" cm="1">
        <f t="array" ref="S727">[1]!table_weight[ShotPower]*(('F+ , F-'!S$2-[1]!tbl_gk[[#This Row],[ShotPower]])/('F+ , F-'!S$2-'F+ , F-'!S$3))</f>
        <v>5.9732723886410689E-3</v>
      </c>
      <c r="T727" s="2" cm="1">
        <f t="array" ref="T727">[1]!table_weight[Jumping]*(('F+ , F-'!T$2-[1]!tbl_gk[[#This Row],[Jumping]])/('F+ , F-'!T$2-'F+ , F-'!T$3))</f>
        <v>2.4902597721228252E-3</v>
      </c>
      <c r="U727" s="2" cm="1">
        <f t="array" ref="U727">[1]!table_weight[Stamina]*(('F+ , F-'!U$2-[1]!tbl_gk[[#This Row],[Stamina]])/('F+ , F-'!U$2-'F+ , F-'!U$3))</f>
        <v>1.1163233461240251E-2</v>
      </c>
      <c r="V727" s="2" cm="1">
        <f t="array" ref="V727">[1]!table_weight[Strength]*(('F+ , F-'!V$2-[1]!tbl_gk[[#This Row],[Strength]])/('F+ , F-'!V$2-'F+ , F-'!V$3))</f>
        <v>2.0408680661190511E-2</v>
      </c>
      <c r="W727" s="2" cm="1">
        <f t="array" ref="W727">[1]!table_weight[LongShots]*(('F+ , F-'!W$2-[1]!tbl_gk[[#This Row],[LongShots]])/('F+ , F-'!W$2-'F+ , F-'!W$3))</f>
        <v>8.0509323499075268E-3</v>
      </c>
      <c r="X727" s="2" cm="1">
        <f t="array" ref="X727">[1]!table_weight[Aggression]*(('F+ , F-'!X$2-[1]!tbl_gk[[#This Row],[Aggression]])/('F+ , F-'!X$2-'F+ , F-'!X$3))</f>
        <v>1.2777608761788841E-2</v>
      </c>
      <c r="Y727" s="2" cm="1">
        <f t="array" ref="Y727">[1]!table_weight[Interceptions]*(('F+ , F-'!Y$2-[1]!tbl_gk[[#This Row],[Interceptions]])/('F+ , F-'!Y$2-'F+ , F-'!Y$3))</f>
        <v>1.6621279690131864E-2</v>
      </c>
      <c r="Z727" s="2" cm="1">
        <f t="array" ref="Z727">[1]!table_weight[Positioning]*(('F+ , F-'!Z$2-[1]!tbl_gk[[#This Row],[Positioning]])/('F+ , F-'!Z$2-'F+ , F-'!Z$3))</f>
        <v>5.9155596119392221E-4</v>
      </c>
      <c r="AA727" s="2" cm="1">
        <f t="array" ref="AA727">[1]!table_weight[Vision]*(('F+ , F-'!AA$2-[1]!tbl_gk[[#This Row],[Vision]])/('F+ , F-'!AA$2-'F+ , F-'!AA$3))</f>
        <v>1.9876280296115975E-2</v>
      </c>
      <c r="AB727" s="2" cm="1">
        <f t="array" ref="AB727">[1]!table_weight[Penalties]*(('F+ , F-'!AB$2-[1]!tbl_gk[[#This Row],[Penalties]])/('F+ , F-'!AB$2-'F+ , F-'!AB$3))</f>
        <v>1.9573542833622431E-3</v>
      </c>
      <c r="AC727" s="2" cm="1">
        <f t="array" ref="AC727">[1]!table_weight[Composure]*(('F+ , F-'!AC$2-[1]!tbl_gk[[#This Row],[Composure]])/('F+ , F-'!AC$2-'F+ , F-'!AC$3))</f>
        <v>1.9748183967676961E-3</v>
      </c>
      <c r="AD727" s="2" cm="1">
        <f t="array" ref="AD727">[1]!table_weight[Marking]*(('F+ , F-'!AD$2-[1]!tbl_gk[[#This Row],[Marking]])/('F+ , F-'!AD$2-'F+ , F-'!AD$3))</f>
        <v>2.0507273321389546E-2</v>
      </c>
      <c r="AE727" s="2" cm="1">
        <f t="array" ref="AE727">[1]!table_weight[StandingTackle]*(('F+ , F-'!AE$2-[1]!tbl_gk[[#This Row],[StandingTackle]])/('F+ , F-'!AE$2-'F+ , F-'!AE$3))</f>
        <v>2.6900228972187096E-2</v>
      </c>
      <c r="AF727" s="2" cm="1">
        <f t="array" ref="AF727">[1]!table_weight[SlidingTackle]*(('F+ , F-'!AF$2-[1]!tbl_gk[[#This Row],[SlidingTackle]])/('F+ , F-'!AF$2-'F+ , F-'!AF$3))</f>
        <v>4.4833714953645158E-3</v>
      </c>
      <c r="AG727" s="2" cm="1">
        <f t="array" ref="AG727">[1]!table_weight[GKDiving]*(('F+ , F-'!AG$2-[1]!tbl_gk[[#This Row],[GKDiving]])/('F+ , F-'!AG$2-'F+ , F-'!AG$3))</f>
        <v>4.2702945948686719E-2</v>
      </c>
      <c r="AH727" s="2" cm="1">
        <f t="array" ref="AH727">[1]!table_weight[GKHandling]*(('F+ , F-'!AH$2-[1]!tbl_gk[[#This Row],[GKHandling]])/('F+ , F-'!AH$2-'F+ , F-'!AH$3))</f>
        <v>4.6341979603444362E-2</v>
      </c>
      <c r="AI727" s="2" cm="1">
        <f t="array" ref="AI727">[1]!table_weight[GKKicking]*(('F+ , F-'!AI$2-[1]!tbl_gk[[#This Row],[GKKicking]])/('F+ , F-'!AI$2-'F+ , F-'!AI$3))</f>
        <v>2.6832978399756596E-2</v>
      </c>
      <c r="AJ727" s="2" cm="1">
        <f t="array" ref="AJ727">[1]!table_weight[GKPositioning]*(('F+ , F-'!AJ$2-[1]!tbl_gk[[#This Row],[GKPositioning]])/('F+ , F-'!AJ$2-'F+ , F-'!AJ$3))</f>
        <v>1.7659310570779983E-2</v>
      </c>
      <c r="AK727" s="2" cm="1">
        <f t="array" ref="AK727">[1]!table_weight[GKReflexes]*(('F+ , F-'!AK$2-[1]!tbl_gk[[#This Row],[GKReflexes]])/('F+ , F-'!AK$2-'F+ , F-'!AK$3))</f>
        <v>4.55498090119325E-2</v>
      </c>
    </row>
    <row r="728" spans="1:37" x14ac:dyDescent="0.55000000000000004">
      <c r="A728" s="7">
        <f>[1]!tbl_gk[[#This Row],[ID]]</f>
        <v>225361</v>
      </c>
      <c r="B728" s="1" cm="1">
        <f t="array" ref="B728">[1]!table_weight[ValueEUR]*(('F+ , F-'!B$2-[1]!tbl_gk[[#This Row],[ValueEUR]])/('F+ , F-'!B$2-'F+ , F-'!B$3))</f>
        <v>1.5927100233554262E-4</v>
      </c>
      <c r="C728" s="1" cm="1">
        <f t="array" ref="C728">[1]!table_weight[WageEUR]*(('F+ , F-'!C$2-[1]!tbl_gk[[#This Row],[WageEUR]])/('F+ , F-'!C$2-'F+ , F-'!C$3))</f>
        <v>2.3472561185650898E-4</v>
      </c>
      <c r="D728" s="1" cm="1">
        <f t="array" ref="D728">[1]!table_weight[Crossing]*(('F+ , F-'!D$2-[1]!tbl_gk[[#This Row],[Crossing]])/('F+ , F-'!D$2-'F+ , F-'!D$3))</f>
        <v>3.2504443341392672E-2</v>
      </c>
      <c r="E728" s="1" cm="1">
        <f t="array" ref="E728">[1]!table_weight[Finishing]*(('F+ , F-'!E$2-[1]!tbl_gk[[#This Row],[Finishing]])/('F+ , F-'!E$2-'F+ , F-'!E$3))</f>
        <v>1.1979008214176926E-2</v>
      </c>
      <c r="F728" s="1" cm="1">
        <f t="array" ref="F728">[1]!table_weight[HeadingAccuracy]*(('F+ , F-'!F$2-[1]!tbl_gk[[#This Row],[HeadingAccuracy]])/('F+ , F-'!F$2-'F+ , F-'!F$3))</f>
        <v>1.0439222844598752E-2</v>
      </c>
      <c r="G728" s="1" cm="1">
        <f t="array" ref="G728">[1]!table_weight[ShortPassing]*(('F+ , F-'!G$2-[1]!tbl_gk[[#This Row],[ShortPassing]])/('F+ , F-'!G$2-'F+ , F-'!G$3))</f>
        <v>2.6720471152797416E-2</v>
      </c>
      <c r="H728" s="1" cm="1">
        <f t="array" ref="H728">[1]!table_weight[Volleys]*(('F+ , F-'!H$2-[1]!tbl_gk[[#This Row],[Volleys]])/('F+ , F-'!H$2-'F+ , F-'!H$3))</f>
        <v>1.3888705175857305E-3</v>
      </c>
      <c r="I728" s="1" cm="1">
        <f t="array" ref="I728">[1]!table_weight[Dribbling]*(('F+ , F-'!I$2-[1]!tbl_gk[[#This Row],[Dribbling]])/('F+ , F-'!I$2-'F+ , F-'!I$3))</f>
        <v>1.5646051545047536E-2</v>
      </c>
      <c r="J728" s="1" cm="1">
        <f t="array" ref="J728">[1]!table_weight[Curve]*(('F+ , F-'!J$2-[1]!tbl_gk[[#This Row],[Curve]])/('F+ , F-'!J$2-'F+ , F-'!J$3))</f>
        <v>9.6339113680153961E-3</v>
      </c>
      <c r="K728" s="1" cm="1">
        <f t="array" ref="K728">[1]!table_weight[FKAccuracy]*(('F+ , F-'!K$2-[1]!tbl_gk[[#This Row],[FKAccuracy]])/('F+ , F-'!K$2-'F+ , F-'!K$3))</f>
        <v>9.2789777912990392E-3</v>
      </c>
      <c r="L728" s="1" cm="1">
        <f t="array" ref="L728">[1]!table_weight[LongPassing]*(('F+ , F-'!L$2-[1]!tbl_gk[[#This Row],[LongPassing]])/('F+ , F-'!L$2-'F+ , F-'!L$3))</f>
        <v>1.2452754301743363E-2</v>
      </c>
      <c r="M728" s="1" cm="1">
        <f t="array" ref="M728">[1]!table_weight[BallControl]*(('F+ , F-'!M$2-[1]!tbl_gk[[#This Row],[BallControl]])/('F+ , F-'!M$2-'F+ , F-'!M$3))</f>
        <v>8.2576383154417555E-3</v>
      </c>
      <c r="N728" s="1" cm="1">
        <f t="array" ref="N728">[1]!table_weight[Acceleration]*(('F+ , F-'!N$2-[1]!tbl_gk[[#This Row],[Acceleration]])/('F+ , F-'!N$2-'F+ , F-'!N$3))</f>
        <v>7.2155908301866443E-3</v>
      </c>
      <c r="O728" s="1" cm="1">
        <f t="array" ref="O728">[1]!table_weight[SprintSpeed]*(('F+ , F-'!O$2-[1]!tbl_gk[[#This Row],[SprintSpeed]])/('F+ , F-'!O$2-'F+ , F-'!O$3))</f>
        <v>6.1843626407058041E-3</v>
      </c>
      <c r="P728" s="1" cm="1">
        <f t="array" ref="P728">[1]!table_weight[Agility]*(('F+ , F-'!P$2-[1]!tbl_gk[[#This Row],[Agility]])/('F+ , F-'!P$2-'F+ , F-'!P$3))</f>
        <v>4.095387423650264E-3</v>
      </c>
      <c r="Q728" s="1" cm="1">
        <f t="array" ref="Q728">[1]!table_weight[Reactions]*(('F+ , F-'!Q$2-[1]!tbl_gk[[#This Row],[Reactions]])/('F+ , F-'!Q$2-'F+ , F-'!Q$3))</f>
        <v>1.5984902002237835E-3</v>
      </c>
      <c r="R728" s="1" cm="1">
        <f t="array" ref="R728">[1]!table_weight[Balance]*(('F+ , F-'!R$2-[1]!tbl_gk[[#This Row],[Balance]])/('F+ , F-'!R$2-'F+ , F-'!R$3))</f>
        <v>1.4280126410162438E-3</v>
      </c>
      <c r="S728" s="1" cm="1">
        <f t="array" ref="S728">[1]!table_weight[ShotPower]*(('F+ , F-'!S$2-[1]!tbl_gk[[#This Row],[ShotPower]])/('F+ , F-'!S$2-'F+ , F-'!S$3))</f>
        <v>5.9732723886410689E-3</v>
      </c>
      <c r="T728" s="1" cm="1">
        <f t="array" ref="T728">[1]!table_weight[Jumping]*(('F+ , F-'!T$2-[1]!tbl_gk[[#This Row],[Jumping]])/('F+ , F-'!T$2-'F+ , F-'!T$3))</f>
        <v>2.6620018253726754E-3</v>
      </c>
      <c r="U728" s="1" cm="1">
        <f t="array" ref="U728">[1]!table_weight[Stamina]*(('F+ , F-'!U$2-[1]!tbl_gk[[#This Row],[Stamina]])/('F+ , F-'!U$2-'F+ , F-'!U$3))</f>
        <v>1.6315495058735752E-2</v>
      </c>
      <c r="V728" s="1" cm="1">
        <f t="array" ref="V728">[1]!table_weight[Strength]*(('F+ , F-'!V$2-[1]!tbl_gk[[#This Row],[Strength]])/('F+ , F-'!V$2-'F+ , F-'!V$3))</f>
        <v>2.8394686137308531E-2</v>
      </c>
      <c r="W728" s="1" cm="1">
        <f t="array" ref="W728">[1]!table_weight[LongShots]*(('F+ , F-'!W$2-[1]!tbl_gk[[#This Row],[LongShots]])/('F+ , F-'!W$2-'F+ , F-'!W$3))</f>
        <v>8.3106398450658349E-3</v>
      </c>
      <c r="X728" s="1" cm="1">
        <f t="array" ref="X728">[1]!table_weight[Aggression]*(('F+ , F-'!X$2-[1]!tbl_gk[[#This Row],[Aggression]])/('F+ , F-'!X$2-'F+ , F-'!X$3))</f>
        <v>1.1560693641618476E-2</v>
      </c>
      <c r="Y728" s="1" cm="1">
        <f t="array" ref="Y728">[1]!table_weight[Interceptions]*(('F+ , F-'!Y$2-[1]!tbl_gk[[#This Row],[Interceptions]])/('F+ , F-'!Y$2-'F+ , F-'!Y$3))</f>
        <v>2.0776599612664828E-2</v>
      </c>
      <c r="Z728" s="1" cm="1">
        <f t="array" ref="Z728">[1]!table_weight[Positioning]*(('F+ , F-'!Z$2-[1]!tbl_gk[[#This Row],[Positioning]])/('F+ , F-'!Z$2-'F+ , F-'!Z$3))</f>
        <v>1.9225568738802474E-3</v>
      </c>
      <c r="AA728" s="1" cm="1">
        <f t="array" ref="AA728">[1]!table_weight[Vision]*(('F+ , F-'!AA$2-[1]!tbl_gk[[#This Row],[Vision]])/('F+ , F-'!AA$2-'F+ , F-'!AA$3))</f>
        <v>1.6326944528952409E-2</v>
      </c>
      <c r="AB728" s="1" cm="1">
        <f t="array" ref="AB728">[1]!table_weight[Penalties]*(('F+ , F-'!AB$2-[1]!tbl_gk[[#This Row],[Penalties]])/('F+ , F-'!AB$2-'F+ , F-'!AB$3))</f>
        <v>1.6833246836915287E-3</v>
      </c>
      <c r="AC728" s="1" cm="1">
        <f t="array" ref="AC728">[1]!table_weight[Composure]*(('F+ , F-'!AC$2-[1]!tbl_gk[[#This Row],[Composure]])/('F+ , F-'!AC$2-'F+ , F-'!AC$3))</f>
        <v>1.6012041054873211E-3</v>
      </c>
      <c r="AD728" s="1" cm="1">
        <f t="array" ref="AD728">[1]!table_weight[Marking]*(('F+ , F-'!AD$2-[1]!tbl_gk[[#This Row],[Marking]])/('F+ , F-'!AD$2-'F+ , F-'!AD$3))</f>
        <v>2.8394686137308601E-2</v>
      </c>
      <c r="AE728" s="1" cm="1">
        <f t="array" ref="AE728">[1]!table_weight[StandingTackle]*(('F+ , F-'!AE$2-[1]!tbl_gk[[#This Row],[StandingTackle]])/('F+ , F-'!AE$2-'F+ , F-'!AE$3))</f>
        <v>1.7933485981458063E-2</v>
      </c>
      <c r="AF728" s="1" cm="1">
        <f t="array" ref="AF728">[1]!table_weight[SlidingTackle]*(('F+ , F-'!AF$2-[1]!tbl_gk[[#This Row],[SlidingTackle]])/('F+ , F-'!AF$2-'F+ , F-'!AF$3))</f>
        <v>2.9889143302430105E-3</v>
      </c>
      <c r="AG728" s="1" cm="1">
        <f t="array" ref="AG728">[1]!table_weight[GKDiving]*(('F+ , F-'!AG$2-[1]!tbl_gk[[#This Row],[GKDiving]])/('F+ , F-'!AG$2-'F+ , F-'!AG$3))</f>
        <v>4.2702945948686719E-2</v>
      </c>
      <c r="AH728" s="1" cm="1">
        <f t="array" ref="AH728">[1]!table_weight[GKHandling]*(('F+ , F-'!AH$2-[1]!tbl_gk[[#This Row],[GKHandling]])/('F+ , F-'!AH$2-'F+ , F-'!AH$3))</f>
        <v>4.8124363434346076E-2</v>
      </c>
      <c r="AI728" s="1" cm="1">
        <f t="array" ref="AI728">[1]!table_weight[GKKicking]*(('F+ , F-'!AI$2-[1]!tbl_gk[[#This Row],[GKKicking]])/('F+ , F-'!AI$2-'F+ , F-'!AI$3))</f>
        <v>2.6832978399756596E-2</v>
      </c>
      <c r="AJ728" s="1" cm="1">
        <f t="array" ref="AJ728">[1]!table_weight[GKPositioning]*(('F+ , F-'!AJ$2-[1]!tbl_gk[[#This Row],[GKPositioning]])/('F+ , F-'!AJ$2-'F+ , F-'!AJ$3))</f>
        <v>1.7659310570779983E-2</v>
      </c>
      <c r="AK728" s="1" cm="1">
        <f t="array" ref="AK728">[1]!table_weight[GKReflexes]*(('F+ , F-'!AK$2-[1]!tbl_gk[[#This Row],[GKReflexes]])/('F+ , F-'!AK$2-'F+ , F-'!AK$3))</f>
        <v>4.55498090119325E-2</v>
      </c>
    </row>
    <row r="729" spans="1:37" x14ac:dyDescent="0.55000000000000004">
      <c r="A729" s="8">
        <f>[1]!tbl_gk[[#This Row],[ID]]</f>
        <v>225395</v>
      </c>
      <c r="B729" s="2" cm="1">
        <f t="array" ref="B729">[1]!table_weight[ValueEUR]*(('F+ , F-'!B$2-[1]!tbl_gk[[#This Row],[ValueEUR]])/('F+ , F-'!B$2-'F+ , F-'!B$3))</f>
        <v>3.0588675060954019E-4</v>
      </c>
      <c r="C729" s="2" cm="1">
        <f t="array" ref="C729">[1]!table_weight[WageEUR]*(('F+ , F-'!C$2-[1]!tbl_gk[[#This Row],[WageEUR]])/('F+ , F-'!C$2-'F+ , F-'!C$3))</f>
        <v>2.3472561185650898E-4</v>
      </c>
      <c r="D729" s="2" cm="1">
        <f t="array" ref="D729">[1]!table_weight[Crossing]*(('F+ , F-'!D$2-[1]!tbl_gk[[#This Row],[Crossing]])/('F+ , F-'!D$2-'F+ , F-'!D$3))</f>
        <v>3.1383600467551537E-2</v>
      </c>
      <c r="E729" s="2" cm="1">
        <f t="array" ref="E729">[1]!table_weight[Finishing]*(('F+ , F-'!E$2-[1]!tbl_gk[[#This Row],[Finishing]])/('F+ , F-'!E$2-'F+ , F-'!E$3))</f>
        <v>1.4973760267721157E-2</v>
      </c>
      <c r="F729" s="2" cm="1">
        <f t="array" ref="F729">[1]!table_weight[HeadingAccuracy]*(('F+ , F-'!F$2-[1]!tbl_gk[[#This Row],[HeadingAccuracy]])/('F+ , F-'!F$2-'F+ , F-'!F$3))</f>
        <v>9.1865161032469011E-3</v>
      </c>
      <c r="G729" s="2" cm="1">
        <f t="array" ref="G729">[1]!table_weight[ShortPassing]*(('F+ , F-'!G$2-[1]!tbl_gk[[#This Row],[ShortPassing]])/('F+ , F-'!G$2-'F+ , F-'!G$3))</f>
        <v>4.9221920544626818E-2</v>
      </c>
      <c r="H729" s="2" cm="1">
        <f t="array" ref="H729">[1]!table_weight[Volleys]*(('F+ , F-'!H$2-[1]!tbl_gk[[#This Row],[Volleys]])/('F+ , F-'!H$2-'F+ , F-'!H$3))</f>
        <v>1.2731313077869197E-3</v>
      </c>
      <c r="I729" s="2" cm="1">
        <f t="array" ref="I729">[1]!table_weight[Dribbling]*(('F+ , F-'!I$2-[1]!tbl_gk[[#This Row],[Dribbling]])/('F+ , F-'!I$2-'F+ , F-'!I$3))</f>
        <v>1.3690295101916595E-2</v>
      </c>
      <c r="J729" s="2" cm="1">
        <f t="array" ref="J729">[1]!table_weight[Curve]*(('F+ , F-'!J$2-[1]!tbl_gk[[#This Row],[Curve]])/('F+ , F-'!J$2-'F+ , F-'!J$3))</f>
        <v>8.9578474123651938E-3</v>
      </c>
      <c r="K729" s="2" cm="1">
        <f t="array" ref="K729">[1]!table_weight[FKAccuracy]*(('F+ , F-'!K$2-[1]!tbl_gk[[#This Row],[FKAccuracy]])/('F+ , F-'!K$2-'F+ , F-'!K$3))</f>
        <v>8.3662914511712649E-3</v>
      </c>
      <c r="L729" s="2" cm="1">
        <f t="array" ref="L729">[1]!table_weight[LongPassing]*(('F+ , F-'!L$2-[1]!tbl_gk[[#This Row],[LongPassing]])/('F+ , F-'!L$2-'F+ , F-'!L$3))</f>
        <v>2.2198388103107734E-2</v>
      </c>
      <c r="M729" s="2" cm="1">
        <f t="array" ref="M729">[1]!table_weight[BallControl]*(('F+ , F-'!M$2-[1]!tbl_gk[[#This Row],[BallControl]])/('F+ , F-'!M$2-'F+ , F-'!M$3))</f>
        <v>1.2169151201703639E-2</v>
      </c>
      <c r="N729" s="2" cm="1">
        <f t="array" ref="N729">[1]!table_weight[Acceleration]*(('F+ , F-'!N$2-[1]!tbl_gk[[#This Row],[Acceleration]])/('F+ , F-'!N$2-'F+ , F-'!N$3))</f>
        <v>5.4116931226399828E-3</v>
      </c>
      <c r="O729" s="2" cm="1">
        <f t="array" ref="O729">[1]!table_weight[SprintSpeed]*(('F+ , F-'!O$2-[1]!tbl_gk[[#This Row],[SprintSpeed]])/('F+ , F-'!O$2-'F+ , F-'!O$3))</f>
        <v>4.4977182841496755E-3</v>
      </c>
      <c r="P729" s="2" cm="1">
        <f t="array" ref="P729">[1]!table_weight[Agility]*(('F+ , F-'!P$2-[1]!tbl_gk[[#This Row],[Agility]])/('F+ , F-'!P$2-'F+ , F-'!P$3))</f>
        <v>3.9783763544031132E-3</v>
      </c>
      <c r="Q729" s="2" cm="1">
        <f t="array" ref="Q729">[1]!table_weight[Reactions]*(('F+ , F-'!Q$2-[1]!tbl_gk[[#This Row],[Reactions]])/('F+ , F-'!Q$2-'F+ , F-'!Q$3))</f>
        <v>1.2375408001732517E-3</v>
      </c>
      <c r="R729" s="2" cm="1">
        <f t="array" ref="R729">[1]!table_weight[Balance]*(('F+ , F-'!R$2-[1]!tbl_gk[[#This Row],[Balance]])/('F+ , F-'!R$2-'F+ , F-'!R$3))</f>
        <v>1.7384501716719487E-3</v>
      </c>
      <c r="S729" s="2" cm="1">
        <f t="array" ref="S729">[1]!table_weight[ShotPower]*(('F+ , F-'!S$2-[1]!tbl_gk[[#This Row],[ShotPower]])/('F+ , F-'!S$2-'F+ , F-'!S$3))</f>
        <v>5.4538573983244545E-3</v>
      </c>
      <c r="T729" s="2" cm="1">
        <f t="array" ref="T729">[1]!table_weight[Jumping]*(('F+ , F-'!T$2-[1]!tbl_gk[[#This Row],[Jumping]])/('F+ , F-'!T$2-'F+ , F-'!T$3))</f>
        <v>2.3185177188729754E-3</v>
      </c>
      <c r="U729" s="2" cm="1">
        <f t="array" ref="U729">[1]!table_weight[Stamina]*(('F+ , F-'!U$2-[1]!tbl_gk[[#This Row],[Stamina]])/('F+ , F-'!U$2-'F+ , F-'!U$3))</f>
        <v>6.0109718637447497E-3</v>
      </c>
      <c r="V729" s="2" cm="1">
        <f t="array" ref="V729">[1]!table_weight[Strength]*(('F+ , F-'!V$2-[1]!tbl_gk[[#This Row],[Strength]])/('F+ , F-'!V$2-'F+ , F-'!V$3))</f>
        <v>1.6859344894026941E-2</v>
      </c>
      <c r="W729" s="2" cm="1">
        <f t="array" ref="W729">[1]!table_weight[LongShots]*(('F+ , F-'!W$2-[1]!tbl_gk[[#This Row],[LongShots]])/('F+ , F-'!W$2-'F+ , F-'!W$3))</f>
        <v>8.0509323499075268E-3</v>
      </c>
      <c r="X729" s="2" cm="1">
        <f t="array" ref="X729">[1]!table_weight[Aggression]*(('F+ , F-'!X$2-[1]!tbl_gk[[#This Row],[Aggression]])/('F+ , F-'!X$2-'F+ , F-'!X$3))</f>
        <v>1.2169151201703659E-2</v>
      </c>
      <c r="Y729" s="2" cm="1">
        <f t="array" ref="Y729">[1]!table_weight[Interceptions]*(('F+ , F-'!Y$2-[1]!tbl_gk[[#This Row],[Interceptions]])/('F+ , F-'!Y$2-'F+ , F-'!Y$3))</f>
        <v>1.6621279690131864E-2</v>
      </c>
      <c r="Z729" s="2" cm="1">
        <f t="array" ref="Z729">[1]!table_weight[Positioning]*(('F+ , F-'!Z$2-[1]!tbl_gk[[#This Row],[Positioning]])/('F+ , F-'!Z$2-'F+ , F-'!Z$3))</f>
        <v>7.394449514924029E-4</v>
      </c>
      <c r="AA729" s="2" cm="1">
        <f t="array" ref="AA729">[1]!table_weight[Vision]*(('F+ , F-'!AA$2-[1]!tbl_gk[[#This Row],[Vision]])/('F+ , F-'!AA$2-'F+ , F-'!AA$3))</f>
        <v>2.6974951830443111E-2</v>
      </c>
      <c r="AB729" s="2" cm="1">
        <f t="array" ref="AB729">[1]!table_weight[Penalties]*(('F+ , F-'!AB$2-[1]!tbl_gk[[#This Row],[Penalties]])/('F+ , F-'!AB$2-'F+ , F-'!AB$3))</f>
        <v>1.9573542833622431E-3</v>
      </c>
      <c r="AC729" s="2" cm="1">
        <f t="array" ref="AC729">[1]!table_weight[Composure]*(('F+ , F-'!AC$2-[1]!tbl_gk[[#This Row],[Composure]])/('F+ , F-'!AC$2-'F+ , F-'!AC$3))</f>
        <v>1.9748183967676961E-3</v>
      </c>
      <c r="AD729" s="2" cm="1">
        <f t="array" ref="AD729">[1]!table_weight[Marking]*(('F+ , F-'!AD$2-[1]!tbl_gk[[#This Row],[Marking]])/('F+ , F-'!AD$2-'F+ , F-'!AD$3))</f>
        <v>2.6817203574124791E-2</v>
      </c>
      <c r="AE729" s="2" cm="1">
        <f t="array" ref="AE729">[1]!table_weight[StandingTackle]*(('F+ , F-'!AE$2-[1]!tbl_gk[[#This Row],[StandingTackle]])/('F+ , F-'!AE$2-'F+ , F-'!AE$3))</f>
        <v>1.7933485981458063E-2</v>
      </c>
      <c r="AF729" s="2" cm="1">
        <f t="array" ref="AF729">[1]!table_weight[SlidingTackle]*(('F+ , F-'!AF$2-[1]!tbl_gk[[#This Row],[SlidingTackle]])/('F+ , F-'!AF$2-'F+ , F-'!AF$3))</f>
        <v>7.4722858256075263E-3</v>
      </c>
      <c r="AG729" s="2" cm="1">
        <f t="array" ref="AG729">[1]!table_weight[GKDiving]*(('F+ , F-'!AG$2-[1]!tbl_gk[[#This Row],[GKDiving]])/('F+ , F-'!AG$2-'F+ , F-'!AG$3))</f>
        <v>4.2702945948686719E-2</v>
      </c>
      <c r="AH729" s="2" cm="1">
        <f t="array" ref="AH729">[1]!table_weight[GKHandling]*(('F+ , F-'!AH$2-[1]!tbl_gk[[#This Row],[GKHandling]])/('F+ , F-'!AH$2-'F+ , F-'!AH$3))</f>
        <v>4.6341979603444362E-2</v>
      </c>
      <c r="AI729" s="2" cm="1">
        <f t="array" ref="AI729">[1]!table_weight[GKKicking]*(('F+ , F-'!AI$2-[1]!tbl_gk[[#This Row],[GKKicking]])/('F+ , F-'!AI$2-'F+ , F-'!AI$3))</f>
        <v>2.5044113173106158E-2</v>
      </c>
      <c r="AJ729" s="2" cm="1">
        <f t="array" ref="AJ729">[1]!table_weight[GKPositioning]*(('F+ , F-'!AJ$2-[1]!tbl_gk[[#This Row],[GKPositioning]])/('F+ , F-'!AJ$2-'F+ , F-'!AJ$3))</f>
        <v>1.5136551917811415E-2</v>
      </c>
      <c r="AK729" s="2" cm="1">
        <f t="array" ref="AK729">[1]!table_weight[GKReflexes]*(('F+ , F-'!AK$2-[1]!tbl_gk[[#This Row],[GKReflexes]])/('F+ , F-'!AK$2-'F+ , F-'!AK$3))</f>
        <v>4.3727816651455198E-2</v>
      </c>
    </row>
    <row r="730" spans="1:37" x14ac:dyDescent="0.55000000000000004">
      <c r="A730" s="7">
        <f>[1]!tbl_gk[[#This Row],[ID]]</f>
        <v>225406</v>
      </c>
      <c r="B730" s="1" cm="1">
        <f t="array" ref="B730">[1]!table_weight[ValueEUR]*(('F+ , F-'!B$2-[1]!tbl_gk[[#This Row],[ValueEUR]])/('F+ , F-'!B$2-'F+ , F-'!B$3))</f>
        <v>3.367532239303818E-4</v>
      </c>
      <c r="C730" s="1" cm="1">
        <f t="array" ref="C730">[1]!table_weight[WageEUR]*(('F+ , F-'!C$2-[1]!tbl_gk[[#This Row],[WageEUR]])/('F+ , F-'!C$2-'F+ , F-'!C$3))</f>
        <v>7.04176835569527E-5</v>
      </c>
      <c r="D730" s="1" cm="1">
        <f t="array" ref="D730">[1]!table_weight[Crossing]*(('F+ , F-'!D$2-[1]!tbl_gk[[#This Row],[Crossing]])/('F+ , F-'!D$2-'F+ , F-'!D$3))</f>
        <v>3.0262757593710415E-2</v>
      </c>
      <c r="E730" s="1" cm="1">
        <f t="array" ref="E730">[1]!table_weight[Finishing]*(('F+ , F-'!E$2-[1]!tbl_gk[[#This Row],[Finishing]])/('F+ , F-'!E$2-'F+ , F-'!E$3))</f>
        <v>1.3975509583206414E-2</v>
      </c>
      <c r="F730" s="1" cm="1">
        <f t="array" ref="F730">[1]!table_weight[HeadingAccuracy]*(('F+ , F-'!F$2-[1]!tbl_gk[[#This Row],[HeadingAccuracy]])/('F+ , F-'!F$2-'F+ , F-'!F$3))</f>
        <v>9.6040850170308507E-3</v>
      </c>
      <c r="G730" s="1" cm="1">
        <f t="array" ref="G730">[1]!table_weight[ShortPassing]*(('F+ , F-'!G$2-[1]!tbl_gk[[#This Row],[ShortPassing]])/('F+ , F-'!G$2-'F+ , F-'!G$3))</f>
        <v>4.5002898783658811E-2</v>
      </c>
      <c r="H730" s="1" cm="1">
        <f t="array" ref="H730">[1]!table_weight[Volleys]*(('F+ , F-'!H$2-[1]!tbl_gk[[#This Row],[Volleys]])/('F+ , F-'!H$2-'F+ , F-'!H$3))</f>
        <v>1.1573920979881087E-3</v>
      </c>
      <c r="I730" s="1" cm="1">
        <f t="array" ref="I730">[1]!table_weight[Dribbling]*(('F+ , F-'!I$2-[1]!tbl_gk[[#This Row],[Dribbling]])/('F+ , F-'!I$2-'F+ , F-'!I$3))</f>
        <v>1.0756660437220181E-2</v>
      </c>
      <c r="J730" s="1" cm="1">
        <f t="array" ref="J730">[1]!table_weight[Curve]*(('F+ , F-'!J$2-[1]!tbl_gk[[#This Row],[Curve]])/('F+ , F-'!J$2-'F+ , F-'!J$3))</f>
        <v>8.112767467802439E-3</v>
      </c>
      <c r="K730" s="1" cm="1">
        <f t="array" ref="K730">[1]!table_weight[FKAccuracy]*(('F+ , F-'!K$2-[1]!tbl_gk[[#This Row],[FKAccuracy]])/('F+ , F-'!K$2-'F+ , F-'!K$3))</f>
        <v>9.2789777912990392E-3</v>
      </c>
      <c r="L730" s="1" cm="1">
        <f t="array" ref="L730">[1]!table_weight[LongPassing]*(('F+ , F-'!L$2-[1]!tbl_gk[[#This Row],[LongPassing]])/('F+ , F-'!L$2-'F+ , F-'!L$3))</f>
        <v>2.3281236303259328E-2</v>
      </c>
      <c r="M730" s="1" cm="1">
        <f t="array" ref="M730">[1]!table_weight[BallControl]*(('F+ , F-'!M$2-[1]!tbl_gk[[#This Row],[BallControl]])/('F+ , F-'!M$2-'F+ , F-'!M$3))</f>
        <v>9.9960884871137055E-3</v>
      </c>
      <c r="N730" s="1" cm="1">
        <f t="array" ref="N730">[1]!table_weight[Acceleration]*(('F+ , F-'!N$2-[1]!tbl_gk[[#This Row],[Acceleration]])/('F+ , F-'!N$2-'F+ , F-'!N$3))</f>
        <v>4.7352314823099848E-3</v>
      </c>
      <c r="O730" s="1" cm="1">
        <f t="array" ref="O730">[1]!table_weight[SprintSpeed]*(('F+ , F-'!O$2-[1]!tbl_gk[[#This Row],[SprintSpeed]])/('F+ , F-'!O$2-'F+ , F-'!O$3))</f>
        <v>6.7465774262245133E-3</v>
      </c>
      <c r="P730" s="1" cm="1">
        <f t="array" ref="P730">[1]!table_weight[Agility]*(('F+ , F-'!P$2-[1]!tbl_gk[[#This Row],[Agility]])/('F+ , F-'!P$2-'F+ , F-'!P$3))</f>
        <v>4.4464206313917145E-3</v>
      </c>
      <c r="Q730" s="1" cm="1">
        <f t="array" ref="Q730">[1]!table_weight[Reactions]*(('F+ , F-'!Q$2-[1]!tbl_gk[[#This Row],[Reactions]])/('F+ , F-'!Q$2-'F+ , F-'!Q$3))</f>
        <v>1.3922334001949081E-3</v>
      </c>
      <c r="R730" s="1" cm="1">
        <f t="array" ref="R730">[1]!table_weight[Balance]*(('F+ , F-'!R$2-[1]!tbl_gk[[#This Row],[Balance]])/('F+ , F-'!R$2-'F+ , F-'!R$3))</f>
        <v>6.8296256744255124E-4</v>
      </c>
      <c r="S730" s="1" cm="1">
        <f t="array" ref="S730">[1]!table_weight[ShotPower]*(('F+ , F-'!S$2-[1]!tbl_gk[[#This Row],[ShotPower]])/('F+ , F-'!S$2-'F+ , F-'!S$3))</f>
        <v>6.2329798837993753E-3</v>
      </c>
      <c r="T730" s="1" cm="1">
        <f t="array" ref="T730">[1]!table_weight[Jumping]*(('F+ , F-'!T$2-[1]!tbl_gk[[#This Row],[Jumping]])/('F+ , F-'!T$2-'F+ , F-'!T$3))</f>
        <v>2.7478728519976002E-3</v>
      </c>
      <c r="U730" s="1" cm="1">
        <f t="array" ref="U730">[1]!table_weight[Stamina]*(('F+ , F-'!U$2-[1]!tbl_gk[[#This Row],[Stamina]])/('F+ , F-'!U$2-'F+ , F-'!U$3))</f>
        <v>1.8032915591234249E-2</v>
      </c>
      <c r="V730" s="1" cm="1">
        <f t="array" ref="V730">[1]!table_weight[Strength]*(('F+ , F-'!V$2-[1]!tbl_gk[[#This Row],[Strength]])/('F+ , F-'!V$2-'F+ , F-'!V$3))</f>
        <v>1.8634012777608722E-2</v>
      </c>
      <c r="W730" s="1" cm="1">
        <f t="array" ref="W730">[1]!table_weight[LongShots]*(('F+ , F-'!W$2-[1]!tbl_gk[[#This Row],[LongShots]])/('F+ , F-'!W$2-'F+ , F-'!W$3))</f>
        <v>7.5315173595909123E-3</v>
      </c>
      <c r="X730" s="1" cm="1">
        <f t="array" ref="X730">[1]!table_weight[Aggression]*(('F+ , F-'!X$2-[1]!tbl_gk[[#This Row],[Aggression]])/('F+ , F-'!X$2-'F+ , F-'!X$3))</f>
        <v>1.3386066321874024E-2</v>
      </c>
      <c r="Y730" s="1" cm="1">
        <f t="array" ref="Y730">[1]!table_weight[Interceptions]*(('F+ , F-'!Y$2-[1]!tbl_gk[[#This Row],[Interceptions]])/('F+ , F-'!Y$2-'F+ , F-'!Y$3))</f>
        <v>1.4543619728865382E-2</v>
      </c>
      <c r="Z730" s="1" cm="1">
        <f t="array" ref="Z730">[1]!table_weight[Positioning]*(('F+ , F-'!Z$2-[1]!tbl_gk[[#This Row],[Positioning]])/('F+ , F-'!Z$2-'F+ , F-'!Z$3))</f>
        <v>1.1831119223878444E-3</v>
      </c>
      <c r="AA730" s="1" cm="1">
        <f t="array" ref="AA730">[1]!table_weight[Vision]*(('F+ , F-'!AA$2-[1]!tbl_gk[[#This Row],[Vision]])/('F+ , F-'!AA$2-'F+ , F-'!AA$3))</f>
        <v>9.2282729946252754E-3</v>
      </c>
      <c r="AB730" s="1" cm="1">
        <f t="array" ref="AB730">[1]!table_weight[Penalties]*(('F+ , F-'!AB$2-[1]!tbl_gk[[#This Row],[Penalties]])/('F+ , F-'!AB$2-'F+ , F-'!AB$3))</f>
        <v>1.8007659406932635E-3</v>
      </c>
      <c r="AC730" s="1" cm="1">
        <f t="array" ref="AC730">[1]!table_weight[Composure]*(('F+ , F-'!AC$2-[1]!tbl_gk[[#This Row],[Composure]])/('F+ , F-'!AC$2-'F+ , F-'!AC$3))</f>
        <v>2.0815653371335178E-3</v>
      </c>
      <c r="AD730" s="1" cm="1">
        <f t="array" ref="AD730">[1]!table_weight[Marking]*(('F+ , F-'!AD$2-[1]!tbl_gk[[#This Row],[Marking]])/('F+ , F-'!AD$2-'F+ , F-'!AD$3))</f>
        <v>2.5239721010940977E-2</v>
      </c>
      <c r="AE730" s="1" cm="1">
        <f t="array" ref="AE730">[1]!table_weight[StandingTackle]*(('F+ , F-'!AE$2-[1]!tbl_gk[[#This Row],[StandingTackle]])/('F+ , F-'!AE$2-'F+ , F-'!AE$3))</f>
        <v>2.017517172914032E-2</v>
      </c>
      <c r="AF730" s="1" cm="1">
        <f t="array" ref="AF730">[1]!table_weight[SlidingTackle]*(('F+ , F-'!AF$2-[1]!tbl_gk[[#This Row],[SlidingTackle]])/('F+ , F-'!AF$2-'F+ , F-'!AF$3))</f>
        <v>3.7361429128037632E-3</v>
      </c>
      <c r="AG730" s="1" cm="1">
        <f t="array" ref="AG730">[1]!table_weight[GKDiving]*(('F+ , F-'!AG$2-[1]!tbl_gk[[#This Row],[GKDiving]])/('F+ , F-'!AG$2-'F+ , F-'!AG$3))</f>
        <v>3.7578592434844307E-2</v>
      </c>
      <c r="AH730" s="1" cm="1">
        <f t="array" ref="AH730">[1]!table_weight[GKHandling]*(('F+ , F-'!AH$2-[1]!tbl_gk[[#This Row],[GKHandling]])/('F+ , F-'!AH$2-'F+ , F-'!AH$3))</f>
        <v>4.4559595772542655E-2</v>
      </c>
      <c r="AI730" s="1" cm="1">
        <f t="array" ref="AI730">[1]!table_weight[GKKicking]*(('F+ , F-'!AI$2-[1]!tbl_gk[[#This Row],[GKKicking]])/('F+ , F-'!AI$2-'F+ , F-'!AI$3))</f>
        <v>2.8621843626407038E-2</v>
      </c>
      <c r="AJ730" s="1" cm="1">
        <f t="array" ref="AJ730">[1]!table_weight[GKPositioning]*(('F+ , F-'!AJ$2-[1]!tbl_gk[[#This Row],[GKPositioning]])/('F+ , F-'!AJ$2-'F+ , F-'!AJ$3))</f>
        <v>1.7659310570779983E-2</v>
      </c>
      <c r="AK730" s="1" cm="1">
        <f t="array" ref="AK730">[1]!table_weight[GKReflexes]*(('F+ , F-'!AK$2-[1]!tbl_gk[[#This Row],[GKReflexes]])/('F+ , F-'!AK$2-'F+ , F-'!AK$3))</f>
        <v>3.6439847209545996E-2</v>
      </c>
    </row>
    <row r="731" spans="1:37" x14ac:dyDescent="0.55000000000000004">
      <c r="A731" s="8">
        <f>[1]!tbl_gk[[#This Row],[ID]]</f>
        <v>225511</v>
      </c>
      <c r="B731" s="2" cm="1">
        <f t="array" ref="B731">[1]!table_weight[ValueEUR]*(('F+ , F-'!B$2-[1]!tbl_gk[[#This Row],[ValueEUR]])/('F+ , F-'!B$2-'F+ , F-'!B$3))</f>
        <v>2.364371856376466E-4</v>
      </c>
      <c r="C731" s="2" cm="1">
        <f t="array" ref="C731">[1]!table_weight[WageEUR]*(('F+ , F-'!C$2-[1]!tbl_gk[[#This Row],[WageEUR]])/('F+ , F-'!C$2-'F+ , F-'!C$3))</f>
        <v>3.9120935309418161E-4</v>
      </c>
      <c r="D731" s="2" cm="1">
        <f t="array" ref="D731">[1]!table_weight[Crossing]*(('F+ , F-'!D$2-[1]!tbl_gk[[#This Row],[Crossing]])/('F+ , F-'!D$2-'F+ , F-'!D$3))</f>
        <v>2.9141914719869291E-2</v>
      </c>
      <c r="E731" s="2" cm="1">
        <f t="array" ref="E731">[1]!table_weight[Finishing]*(('F+ , F-'!E$2-[1]!tbl_gk[[#This Row],[Finishing]])/('F+ , F-'!E$2-'F+ , F-'!E$3))</f>
        <v>1.1979008214176926E-2</v>
      </c>
      <c r="F731" s="2" cm="1">
        <f t="array" ref="F731">[1]!table_weight[HeadingAccuracy]*(('F+ , F-'!F$2-[1]!tbl_gk[[#This Row],[HeadingAccuracy]])/('F+ , F-'!F$2-'F+ , F-'!F$3))</f>
        <v>6.6811026205431997E-3</v>
      </c>
      <c r="G731" s="2" cm="1">
        <f t="array" ref="G731">[1]!table_weight[ShortPassing]*(('F+ , F-'!G$2-[1]!tbl_gk[[#This Row],[ShortPassing]])/('F+ , F-'!G$2-'F+ , F-'!G$3))</f>
        <v>3.0939492913765434E-2</v>
      </c>
      <c r="H731" s="2" cm="1">
        <f t="array" ref="H731">[1]!table_weight[Volleys]*(('F+ , F-'!H$2-[1]!tbl_gk[[#This Row],[Volleys]])/('F+ , F-'!H$2-'F+ , F-'!H$3))</f>
        <v>1.6203489371833524E-3</v>
      </c>
      <c r="I731" s="2" cm="1">
        <f t="array" ref="I731">[1]!table_weight[Dribbling]*(('F+ , F-'!I$2-[1]!tbl_gk[[#This Row],[Dribbling]])/('F+ , F-'!I$2-'F+ , F-'!I$3))</f>
        <v>9.7787822156547109E-3</v>
      </c>
      <c r="J731" s="2" cm="1">
        <f t="array" ref="J731">[1]!table_weight[Curve]*(('F+ , F-'!J$2-[1]!tbl_gk[[#This Row],[Curve]])/('F+ , F-'!J$2-'F+ , F-'!J$3))</f>
        <v>8.9578474123651938E-3</v>
      </c>
      <c r="K731" s="2" cm="1">
        <f t="array" ref="K731">[1]!table_weight[FKAccuracy]*(('F+ , F-'!K$2-[1]!tbl_gk[[#This Row],[FKAccuracy]])/('F+ , F-'!K$2-'F+ , F-'!K$3))</f>
        <v>8.2141770611499701E-3</v>
      </c>
      <c r="L731" s="2" cm="1">
        <f t="array" ref="L731">[1]!table_weight[LongPassing]*(('F+ , F-'!L$2-[1]!tbl_gk[[#This Row],[LongPassing]])/('F+ , F-'!L$2-'F+ , F-'!L$3))</f>
        <v>1.1911330201667564E-2</v>
      </c>
      <c r="M731" s="2" cm="1">
        <f t="array" ref="M731">[1]!table_weight[BallControl]*(('F+ , F-'!M$2-[1]!tbl_gk[[#This Row],[BallControl]])/('F+ , F-'!M$2-'F+ , F-'!M$3))</f>
        <v>7.823025772523768E-3</v>
      </c>
      <c r="N731" s="2" cm="1">
        <f t="array" ref="N731">[1]!table_weight[Acceleration]*(('F+ , F-'!N$2-[1]!tbl_gk[[#This Row],[Acceleration]])/('F+ , F-'!N$2-'F+ , F-'!N$3))</f>
        <v>4.0587698419799877E-3</v>
      </c>
      <c r="O731" s="2" cm="1">
        <f t="array" ref="O731">[1]!table_weight[SprintSpeed]*(('F+ , F-'!O$2-[1]!tbl_gk[[#This Row],[SprintSpeed]])/('F+ , F-'!O$2-'F+ , F-'!O$3))</f>
        <v>5.9032552479464486E-3</v>
      </c>
      <c r="P731" s="2" cm="1">
        <f t="array" ref="P731">[1]!table_weight[Agility]*(('F+ , F-'!P$2-[1]!tbl_gk[[#This Row],[Agility]])/('F+ , F-'!P$2-'F+ , F-'!P$3))</f>
        <v>3.6273431466616623E-3</v>
      </c>
      <c r="Q731" s="2" cm="1">
        <f t="array" ref="Q731">[1]!table_weight[Reactions]*(('F+ , F-'!Q$2-[1]!tbl_gk[[#This Row],[Reactions]])/('F+ , F-'!Q$2-'F+ , F-'!Q$3))</f>
        <v>1.7016186002382209E-3</v>
      </c>
      <c r="R731" s="2" cm="1">
        <f t="array" ref="R731">[1]!table_weight[Balance]*(('F+ , F-'!R$2-[1]!tbl_gk[[#This Row],[Balance]])/('F+ , F-'!R$2-'F+ , F-'!R$3))</f>
        <v>2.4835002452456407E-4</v>
      </c>
      <c r="S731" s="2" cm="1">
        <f t="array" ref="S731">[1]!table_weight[ShotPower]*(('F+ , F-'!S$2-[1]!tbl_gk[[#This Row],[ShotPower]])/('F+ , F-'!S$2-'F+ , F-'!S$3))</f>
        <v>6.4926873789576834E-3</v>
      </c>
      <c r="T731" s="2" cm="1">
        <f t="array" ref="T731">[1]!table_weight[Jumping]*(('F+ , F-'!T$2-[1]!tbl_gk[[#This Row],[Jumping]])/('F+ , F-'!T$2-'F+ , F-'!T$3))</f>
        <v>2.4902597721228252E-3</v>
      </c>
      <c r="U731" s="2" cm="1">
        <f t="array" ref="U731">[1]!table_weight[Stamina]*(('F+ , F-'!U$2-[1]!tbl_gk[[#This Row],[Stamina]])/('F+ , F-'!U$2-'F+ , F-'!U$3))</f>
        <v>8.5871026624924993E-3</v>
      </c>
      <c r="V731" s="2" cm="1">
        <f t="array" ref="V731">[1]!table_weight[Strength]*(('F+ , F-'!V$2-[1]!tbl_gk[[#This Row],[Strength]])/('F+ , F-'!V$2-'F+ , F-'!V$3))</f>
        <v>3.9930027380590122E-2</v>
      </c>
      <c r="W731" s="2" cm="1">
        <f t="array" ref="W731">[1]!table_weight[LongShots]*(('F+ , F-'!W$2-[1]!tbl_gk[[#This Row],[LongShots]])/('F+ , F-'!W$2-'F+ , F-'!W$3))</f>
        <v>7.271809864432606E-3</v>
      </c>
      <c r="X731" s="2" cm="1">
        <f t="array" ref="X731">[1]!table_weight[Aggression]*(('F+ , F-'!X$2-[1]!tbl_gk[[#This Row],[Aggression]])/('F+ , F-'!X$2-'F+ , F-'!X$3))</f>
        <v>9.7353209613629272E-3</v>
      </c>
      <c r="Y731" s="2" cm="1">
        <f t="array" ref="Y731">[1]!table_weight[Interceptions]*(('F+ , F-'!Y$2-[1]!tbl_gk[[#This Row],[Interceptions]])/('F+ , F-'!Y$2-'F+ , F-'!Y$3))</f>
        <v>1.4543619728865382E-2</v>
      </c>
      <c r="Z731" s="2" cm="1">
        <f t="array" ref="Z731">[1]!table_weight[Positioning]*(('F+ , F-'!Z$2-[1]!tbl_gk[[#This Row],[Positioning]])/('F+ , F-'!Z$2-'F+ , F-'!Z$3))</f>
        <v>1.1831119223878444E-3</v>
      </c>
      <c r="AA731" s="2" cm="1">
        <f t="array" ref="AA731">[1]!table_weight[Vision]*(('F+ , F-'!AA$2-[1]!tbl_gk[[#This Row],[Vision]])/('F+ , F-'!AA$2-'F+ , F-'!AA$3))</f>
        <v>2.3425616063279545E-2</v>
      </c>
      <c r="AB731" s="2" cm="1">
        <f t="array" ref="AB731">[1]!table_weight[Penalties]*(('F+ , F-'!AB$2-[1]!tbl_gk[[#This Row],[Penalties]])/('F+ , F-'!AB$2-'F+ , F-'!AB$3))</f>
        <v>1.8790601120277533E-3</v>
      </c>
      <c r="AC731" s="2" cm="1">
        <f t="array" ref="AC731">[1]!table_weight[Composure]*(('F+ , F-'!AC$2-[1]!tbl_gk[[#This Row],[Composure]])/('F+ , F-'!AC$2-'F+ , F-'!AC$3))</f>
        <v>1.9748183967676961E-3</v>
      </c>
      <c r="AD731" s="2" cm="1">
        <f t="array" ref="AD731">[1]!table_weight[Marking]*(('F+ , F-'!AD$2-[1]!tbl_gk[[#This Row],[Marking]])/('F+ , F-'!AD$2-'F+ , F-'!AD$3))</f>
        <v>1.5774825631838111E-3</v>
      </c>
      <c r="AE731" s="2" cm="1">
        <f t="array" ref="AE731">[1]!table_weight[StandingTackle]*(('F+ , F-'!AE$2-[1]!tbl_gk[[#This Row],[StandingTackle]])/('F+ , F-'!AE$2-'F+ , F-'!AE$3))</f>
        <v>6.7250572430467741E-3</v>
      </c>
      <c r="AF731" s="2" cm="1">
        <f t="array" ref="AF731">[1]!table_weight[SlidingTackle]*(('F+ , F-'!AF$2-[1]!tbl_gk[[#This Row],[SlidingTackle]])/('F+ , F-'!AF$2-'F+ , F-'!AF$3))</f>
        <v>7.4722858256075263E-4</v>
      </c>
      <c r="AG731" s="2" cm="1">
        <f t="array" ref="AG731">[1]!table_weight[GKDiving]*(('F+ , F-'!AG$2-[1]!tbl_gk[[#This Row],[GKDiving]])/('F+ , F-'!AG$2-'F+ , F-'!AG$3))</f>
        <v>4.0994828110739248E-2</v>
      </c>
      <c r="AH731" s="2" cm="1">
        <f t="array" ref="AH731">[1]!table_weight[GKHandling]*(('F+ , F-'!AH$2-[1]!tbl_gk[[#This Row],[GKHandling]])/('F+ , F-'!AH$2-'F+ , F-'!AH$3))</f>
        <v>4.6341979603444362E-2</v>
      </c>
      <c r="AI731" s="2" cm="1">
        <f t="array" ref="AI731">[1]!table_weight[GKKicking]*(('F+ , F-'!AI$2-[1]!tbl_gk[[#This Row],[GKKicking]])/('F+ , F-'!AI$2-'F+ , F-'!AI$3))</f>
        <v>2.9516276239732256E-2</v>
      </c>
      <c r="AJ731" s="2" cm="1">
        <f t="array" ref="AJ731">[1]!table_weight[GKPositioning]*(('F+ , F-'!AJ$2-[1]!tbl_gk[[#This Row],[GKPositioning]])/('F+ , F-'!AJ$2-'F+ , F-'!AJ$3))</f>
        <v>1.7659310570779983E-2</v>
      </c>
      <c r="AK731" s="2" cm="1">
        <f t="array" ref="AK731">[1]!table_weight[GKReflexes]*(('F+ , F-'!AK$2-[1]!tbl_gk[[#This Row],[GKReflexes]])/('F+ , F-'!AK$2-'F+ , F-'!AK$3))</f>
        <v>4.0083831930500594E-2</v>
      </c>
    </row>
    <row r="732" spans="1:37" x14ac:dyDescent="0.55000000000000004">
      <c r="A732" s="7">
        <f>[1]!tbl_gk[[#This Row],[ID]]</f>
        <v>225543</v>
      </c>
      <c r="B732" s="1" cm="1">
        <f t="array" ref="B732">[1]!table_weight[ValueEUR]*(('F+ , F-'!B$2-[1]!tbl_gk[[#This Row],[ValueEUR]])/('F+ , F-'!B$2-'F+ , F-'!B$3))</f>
        <v>4.9108559053458981E-4</v>
      </c>
      <c r="C732" s="1" cm="1">
        <f t="array" ref="C732">[1]!table_weight[WageEUR]*(('F+ , F-'!C$2-[1]!tbl_gk[[#This Row],[WageEUR]])/('F+ , F-'!C$2-'F+ , F-'!C$3))</f>
        <v>7.0417683556952691E-4</v>
      </c>
      <c r="D732" s="1" cm="1">
        <f t="array" ref="D732">[1]!table_weight[Crossing]*(('F+ , F-'!D$2-[1]!tbl_gk[[#This Row],[Crossing]])/('F+ , F-'!D$2-'F+ , F-'!D$3))</f>
        <v>2.6900228972187034E-2</v>
      </c>
      <c r="E732" s="1" cm="1">
        <f t="array" ref="E732">[1]!table_weight[Finishing]*(('F+ , F-'!E$2-[1]!tbl_gk[[#This Row],[Finishing]])/('F+ , F-'!E$2-'F+ , F-'!E$3))</f>
        <v>1.1979008214176926E-2</v>
      </c>
      <c r="F732" s="1" cm="1">
        <f t="array" ref="F732">[1]!table_weight[HeadingAccuracy]*(('F+ , F-'!F$2-[1]!tbl_gk[[#This Row],[HeadingAccuracy]])/('F+ , F-'!F$2-'F+ , F-'!F$3))</f>
        <v>7.5162404481111007E-3</v>
      </c>
      <c r="G732" s="1" cm="1">
        <f t="array" ref="G732">[1]!table_weight[ShortPassing]*(('F+ , F-'!G$2-[1]!tbl_gk[[#This Row],[ShortPassing]])/('F+ , F-'!G$2-'F+ , F-'!G$3))</f>
        <v>2.2501449391829405E-2</v>
      </c>
      <c r="H732" s="1" cm="1">
        <f t="array" ref="H732">[1]!table_weight[Volleys]*(('F+ , F-'!H$2-[1]!tbl_gk[[#This Row],[Volleys]])/('F+ , F-'!H$2-'F+ , F-'!H$3))</f>
        <v>8.1017446859167619E-4</v>
      </c>
      <c r="I732" s="1" cm="1">
        <f t="array" ref="I732">[1]!table_weight[Dribbling]*(('F+ , F-'!I$2-[1]!tbl_gk[[#This Row],[Dribbling]])/('F+ , F-'!I$2-'F+ , F-'!I$3))</f>
        <v>1.0756660437220181E-2</v>
      </c>
      <c r="J732" s="1" cm="1">
        <f t="array" ref="J732">[1]!table_weight[Curve]*(('F+ , F-'!J$2-[1]!tbl_gk[[#This Row],[Curve]])/('F+ , F-'!J$2-'F+ , F-'!J$3))</f>
        <v>8.4507994456275402E-3</v>
      </c>
      <c r="K732" s="1" cm="1">
        <f t="array" ref="K732">[1]!table_weight[FKAccuracy]*(('F+ , F-'!K$2-[1]!tbl_gk[[#This Row],[FKAccuracy]])/('F+ , F-'!K$2-'F+ , F-'!K$3))</f>
        <v>9.4310921813203358E-3</v>
      </c>
      <c r="L732" s="1" cm="1">
        <f t="array" ref="L732">[1]!table_weight[LongPassing]*(('F+ , F-'!L$2-[1]!tbl_gk[[#This Row],[LongPassing]])/('F+ , F-'!L$2-'F+ , F-'!L$3))</f>
        <v>1.3535602501894959E-2</v>
      </c>
      <c r="M732" s="1" cm="1">
        <f t="array" ref="M732">[1]!table_weight[BallControl]*(('F+ , F-'!M$2-[1]!tbl_gk[[#This Row],[BallControl]])/('F+ , F-'!M$2-'F+ , F-'!M$3))</f>
        <v>8.692250858359743E-3</v>
      </c>
      <c r="N732" s="1" cm="1">
        <f t="array" ref="N732">[1]!table_weight[Acceleration]*(('F+ , F-'!N$2-[1]!tbl_gk[[#This Row],[Acceleration]])/('F+ , F-'!N$2-'F+ , F-'!N$3))</f>
        <v>5.4116931226399828E-3</v>
      </c>
      <c r="O732" s="1" cm="1">
        <f t="array" ref="O732">[1]!table_weight[SprintSpeed]*(('F+ , F-'!O$2-[1]!tbl_gk[[#This Row],[SprintSpeed]])/('F+ , F-'!O$2-'F+ , F-'!O$3))</f>
        <v>5.6221478551870948E-3</v>
      </c>
      <c r="P732" s="1" cm="1">
        <f t="array" ref="P732">[1]!table_weight[Agility]*(('F+ , F-'!P$2-[1]!tbl_gk[[#This Row],[Agility]])/('F+ , F-'!P$2-'F+ , F-'!P$3))</f>
        <v>4.3294095621445646E-3</v>
      </c>
      <c r="Q732" s="1" cm="1">
        <f t="array" ref="Q732">[1]!table_weight[Reactions]*(('F+ , F-'!Q$2-[1]!tbl_gk[[#This Row],[Reactions]])/('F+ , F-'!Q$2-'F+ , F-'!Q$3))</f>
        <v>1.0312840001443764E-3</v>
      </c>
      <c r="R732" s="1" cm="1">
        <f t="array" ref="R732">[1]!table_weight[Balance]*(('F+ , F-'!R$2-[1]!tbl_gk[[#This Row],[Balance]])/('F+ , F-'!R$2-'F+ , F-'!R$3))</f>
        <v>3.7252503678684615E-4</v>
      </c>
      <c r="S732" s="1" cm="1">
        <f t="array" ref="S732">[1]!table_weight[ShotPower]*(('F+ , F-'!S$2-[1]!tbl_gk[[#This Row],[ShotPower]])/('F+ , F-'!S$2-'F+ , F-'!S$3))</f>
        <v>5.1941499031661464E-3</v>
      </c>
      <c r="T732" s="1" cm="1">
        <f t="array" ref="T732">[1]!table_weight[Jumping]*(('F+ , F-'!T$2-[1]!tbl_gk[[#This Row],[Jumping]])/('F+ , F-'!T$2-'F+ , F-'!T$3))</f>
        <v>2.4902597721228252E-3</v>
      </c>
      <c r="U732" s="1" cm="1">
        <f t="array" ref="U732">[1]!table_weight[Stamina]*(('F+ , F-'!U$2-[1]!tbl_gk[[#This Row],[Stamina]])/('F+ , F-'!U$2-'F+ , F-'!U$3))</f>
        <v>1.7174205324984999E-2</v>
      </c>
      <c r="V732" s="1" cm="1">
        <f t="array" ref="V732">[1]!table_weight[Strength]*(('F+ , F-'!V$2-[1]!tbl_gk[[#This Row],[Strength]])/('F+ , F-'!V$2-'F+ , F-'!V$3))</f>
        <v>3.0169354020890316E-2</v>
      </c>
      <c r="W732" s="1" cm="1">
        <f t="array" ref="W732">[1]!table_weight[LongShots]*(('F+ , F-'!W$2-[1]!tbl_gk[[#This Row],[LongShots]])/('F+ , F-'!W$2-'F+ , F-'!W$3))</f>
        <v>7.5315173595909123E-3</v>
      </c>
      <c r="X732" s="1" cm="1">
        <f t="array" ref="X732">[1]!table_weight[Aggression]*(('F+ , F-'!X$2-[1]!tbl_gk[[#This Row],[Aggression]])/('F+ , F-'!X$2-'F+ , F-'!X$3))</f>
        <v>1.5211439002129575E-2</v>
      </c>
      <c r="Y732" s="1" cm="1">
        <f t="array" ref="Y732">[1]!table_weight[Interceptions]*(('F+ , F-'!Y$2-[1]!tbl_gk[[#This Row],[Interceptions]])/('F+ , F-'!Y$2-'F+ , F-'!Y$3))</f>
        <v>1.6621279690131864E-2</v>
      </c>
      <c r="Z732" s="1" cm="1">
        <f t="array" ref="Z732">[1]!table_weight[Positioning]*(('F+ , F-'!Z$2-[1]!tbl_gk[[#This Row],[Positioning]])/('F+ , F-'!Z$2-'F+ , F-'!Z$3))</f>
        <v>1.3310009126863251E-3</v>
      </c>
      <c r="AA732" s="1" cm="1">
        <f t="array" ref="AA732">[1]!table_weight[Vision]*(('F+ , F-'!AA$2-[1]!tbl_gk[[#This Row],[Vision]])/('F+ , F-'!AA$2-'F+ , F-'!AA$3))</f>
        <v>2.200588175641412E-2</v>
      </c>
      <c r="AB732" s="1" cm="1">
        <f t="array" ref="AB732">[1]!table_weight[Penalties]*(('F+ , F-'!AB$2-[1]!tbl_gk[[#This Row],[Penalties]])/('F+ , F-'!AB$2-'F+ , F-'!AB$3))</f>
        <v>1.9182071976949979E-3</v>
      </c>
      <c r="AC732" s="1" cm="1">
        <f t="array" ref="AC732">[1]!table_weight[Composure]*(('F+ , F-'!AC$2-[1]!tbl_gk[[#This Row],[Composure]])/('F+ , F-'!AC$2-'F+ , F-'!AC$3))</f>
        <v>1.2809632843898569E-3</v>
      </c>
      <c r="AD732" s="1" cm="1">
        <f t="array" ref="AD732">[1]!table_weight[Marking]*(('F+ , F-'!AD$2-[1]!tbl_gk[[#This Row],[Marking]])/('F+ , F-'!AD$2-'F+ , F-'!AD$3))</f>
        <v>2.9972168700492414E-2</v>
      </c>
      <c r="AE732" s="1" cm="1">
        <f t="array" ref="AE732">[1]!table_weight[StandingTackle]*(('F+ , F-'!AE$2-[1]!tbl_gk[[#This Row],[StandingTackle]])/('F+ , F-'!AE$2-'F+ , F-'!AE$3))</f>
        <v>1.3450114486093548E-2</v>
      </c>
      <c r="AF732" s="1" cm="1">
        <f t="array" ref="AF732">[1]!table_weight[SlidingTackle]*(('F+ , F-'!AF$2-[1]!tbl_gk[[#This Row],[SlidingTackle]])/('F+ , F-'!AF$2-'F+ , F-'!AF$3))</f>
        <v>5.977828660486021E-3</v>
      </c>
      <c r="AG732" s="1" cm="1">
        <f t="array" ref="AG732">[1]!table_weight[GKDiving]*(('F+ , F-'!AG$2-[1]!tbl_gk[[#This Row],[GKDiving]])/('F+ , F-'!AG$2-'F+ , F-'!AG$3))</f>
        <v>3.5870474596896844E-2</v>
      </c>
      <c r="AH732" s="1" cm="1">
        <f t="array" ref="AH732">[1]!table_weight[GKHandling]*(('F+ , F-'!AH$2-[1]!tbl_gk[[#This Row],[GKHandling]])/('F+ , F-'!AH$2-'F+ , F-'!AH$3))</f>
        <v>4.4559595772542655E-2</v>
      </c>
      <c r="AI732" s="1" cm="1">
        <f t="array" ref="AI732">[1]!table_weight[GKKicking]*(('F+ , F-'!AI$2-[1]!tbl_gk[[#This Row],[GKKicking]])/('F+ , F-'!AI$2-'F+ , F-'!AI$3))</f>
        <v>2.3255247946455719E-2</v>
      </c>
      <c r="AJ732" s="1" cm="1">
        <f t="array" ref="AJ732">[1]!table_weight[GKPositioning]*(('F+ , F-'!AJ$2-[1]!tbl_gk[[#This Row],[GKPositioning]])/('F+ , F-'!AJ$2-'F+ , F-'!AJ$3))</f>
        <v>1.5136551917811415E-2</v>
      </c>
      <c r="AK732" s="1" cm="1">
        <f t="array" ref="AK732">[1]!table_weight[GKReflexes]*(('F+ , F-'!AK$2-[1]!tbl_gk[[#This Row],[GKReflexes]])/('F+ , F-'!AK$2-'F+ , F-'!AK$3))</f>
        <v>3.8261839570023298E-2</v>
      </c>
    </row>
    <row r="733" spans="1:37" x14ac:dyDescent="0.55000000000000004">
      <c r="A733" s="8">
        <f>[1]!tbl_gk[[#This Row],[ID]]</f>
        <v>225610</v>
      </c>
      <c r="B733" s="2" cm="1">
        <f t="array" ref="B733">[1]!table_weight[ValueEUR]*(('F+ , F-'!B$2-[1]!tbl_gk[[#This Row],[ValueEUR]])/('F+ , F-'!B$2-'F+ , F-'!B$3))</f>
        <v>2.4415380396785701E-4</v>
      </c>
      <c r="C733" s="2" cm="1">
        <f t="array" ref="C733">[1]!table_weight[WageEUR]*(('F+ , F-'!C$2-[1]!tbl_gk[[#This Row],[WageEUR]])/('F+ , F-'!C$2-'F+ , F-'!C$3))</f>
        <v>2.5819817304215988E-3</v>
      </c>
      <c r="D733" s="2" cm="1">
        <f t="array" ref="D733">[1]!table_weight[Crossing]*(('F+ , F-'!D$2-[1]!tbl_gk[[#This Row],[Crossing]])/('F+ , F-'!D$2-'F+ , F-'!D$3))</f>
        <v>3.4746129089074922E-2</v>
      </c>
      <c r="E733" s="2" cm="1">
        <f t="array" ref="E733">[1]!table_weight[Finishing]*(('F+ , F-'!E$2-[1]!tbl_gk[[#This Row],[Finishing]])/('F+ , F-'!E$2-'F+ , F-'!E$3))</f>
        <v>1.2977258898691668E-2</v>
      </c>
      <c r="F733" s="2" cm="1">
        <f t="array" ref="F733">[1]!table_weight[HeadingAccuracy]*(('F+ , F-'!F$2-[1]!tbl_gk[[#This Row],[HeadingAccuracy]])/('F+ , F-'!F$2-'F+ , F-'!F$3))</f>
        <v>1.1274360672166649E-2</v>
      </c>
      <c r="G733" s="2" cm="1">
        <f t="array" ref="G733">[1]!table_weight[ShortPassing]*(('F+ , F-'!G$2-[1]!tbl_gk[[#This Row],[ShortPassing]])/('F+ , F-'!G$2-'F+ , F-'!G$3))</f>
        <v>3.9377536435701459E-2</v>
      </c>
      <c r="H733" s="2" cm="1">
        <f t="array" ref="H733">[1]!table_weight[Volleys]*(('F+ , F-'!H$2-[1]!tbl_gk[[#This Row],[Volleys]])/('F+ , F-'!H$2-'F+ , F-'!H$3))</f>
        <v>9.2591367839048701E-4</v>
      </c>
      <c r="I733" s="2" cm="1">
        <f t="array" ref="I733">[1]!table_weight[Dribbling]*(('F+ , F-'!I$2-[1]!tbl_gk[[#This Row],[Dribbling]])/('F+ , F-'!I$2-'F+ , F-'!I$3))</f>
        <v>9.7787822156547109E-3</v>
      </c>
      <c r="J733" s="2" cm="1">
        <f t="array" ref="J733">[1]!table_weight[Curve]*(('F+ , F-'!J$2-[1]!tbl_gk[[#This Row],[Curve]])/('F+ , F-'!J$2-'F+ , F-'!J$3))</f>
        <v>8.112767467802439E-3</v>
      </c>
      <c r="K733" s="2" cm="1">
        <f t="array" ref="K733">[1]!table_weight[FKAccuracy]*(('F+ , F-'!K$2-[1]!tbl_gk[[#This Row],[FKAccuracy]])/('F+ , F-'!K$2-'F+ , F-'!K$3))</f>
        <v>8.6705202312138564E-3</v>
      </c>
      <c r="L733" s="2" cm="1">
        <f t="array" ref="L733">[1]!table_weight[LongPassing]*(('F+ , F-'!L$2-[1]!tbl_gk[[#This Row],[LongPassing]])/('F+ , F-'!L$2-'F+ , F-'!L$3))</f>
        <v>2.5988356803638323E-2</v>
      </c>
      <c r="M733" s="2" cm="1">
        <f t="array" ref="M733">[1]!table_weight[BallControl]*(('F+ , F-'!M$2-[1]!tbl_gk[[#This Row],[BallControl]])/('F+ , F-'!M$2-'F+ , F-'!M$3))</f>
        <v>1.1734538658785654E-2</v>
      </c>
      <c r="N733" s="2" cm="1">
        <f t="array" ref="N733">[1]!table_weight[Acceleration]*(('F+ , F-'!N$2-[1]!tbl_gk[[#This Row],[Acceleration]])/('F+ , F-'!N$2-'F+ , F-'!N$3))</f>
        <v>4.7352314823099848E-3</v>
      </c>
      <c r="O733" s="2" cm="1">
        <f t="array" ref="O733">[1]!table_weight[SprintSpeed]*(('F+ , F-'!O$2-[1]!tbl_gk[[#This Row],[SprintSpeed]])/('F+ , F-'!O$2-'F+ , F-'!O$3))</f>
        <v>4.7788256769090301E-3</v>
      </c>
      <c r="P733" s="2" cm="1">
        <f t="array" ref="P733">[1]!table_weight[Agility]*(('F+ , F-'!P$2-[1]!tbl_gk[[#This Row],[Agility]])/('F+ , F-'!P$2-'F+ , F-'!P$3))</f>
        <v>3.6273431466616623E-3</v>
      </c>
      <c r="Q733" s="2" cm="1">
        <f t="array" ref="Q733">[1]!table_weight[Reactions]*(('F+ , F-'!Q$2-[1]!tbl_gk[[#This Row],[Reactions]])/('F+ , F-'!Q$2-'F+ , F-'!Q$3))</f>
        <v>1.6500544002310022E-3</v>
      </c>
      <c r="R733" s="2" cm="1">
        <f t="array" ref="R733">[1]!table_weight[Balance]*(('F+ , F-'!R$2-[1]!tbl_gk[[#This Row],[Balance]])/('F+ , F-'!R$2-'F+ , F-'!R$3))</f>
        <v>6.2087506131141027E-4</v>
      </c>
      <c r="S733" s="2" cm="1">
        <f t="array" ref="S733">[1]!table_weight[ShotPower]*(('F+ , F-'!S$2-[1]!tbl_gk[[#This Row],[ShotPower]])/('F+ , F-'!S$2-'F+ , F-'!S$3))</f>
        <v>5.9732723886410689E-3</v>
      </c>
      <c r="T733" s="2" cm="1">
        <f t="array" ref="T733">[1]!table_weight[Jumping]*(('F+ , F-'!T$2-[1]!tbl_gk[[#This Row],[Jumping]])/('F+ , F-'!T$2-'F+ , F-'!T$3))</f>
        <v>2.8337438786225251E-3</v>
      </c>
      <c r="U733" s="2" cm="1">
        <f t="array" ref="U733">[1]!table_weight[Stamina]*(('F+ , F-'!U$2-[1]!tbl_gk[[#This Row],[Stamina]])/('F+ , F-'!U$2-'F+ , F-'!U$3))</f>
        <v>9.4458129287417498E-3</v>
      </c>
      <c r="V733" s="2" cm="1">
        <f t="array" ref="V733">[1]!table_weight[Strength]*(('F+ , F-'!V$2-[1]!tbl_gk[[#This Row],[Strength]])/('F+ , F-'!V$2-'F+ , F-'!V$3))</f>
        <v>2.7507352195517646E-2</v>
      </c>
      <c r="W733" s="2" cm="1">
        <f t="array" ref="W733">[1]!table_weight[LongShots]*(('F+ , F-'!W$2-[1]!tbl_gk[[#This Row],[LongShots]])/('F+ , F-'!W$2-'F+ , F-'!W$3))</f>
        <v>7.5315173595909123E-3</v>
      </c>
      <c r="X733" s="2" cm="1">
        <f t="array" ref="X733">[1]!table_weight[Aggression]*(('F+ , F-'!X$2-[1]!tbl_gk[[#This Row],[Aggression]])/('F+ , F-'!X$2-'F+ , F-'!X$3))</f>
        <v>1.5211439002129575E-2</v>
      </c>
      <c r="Y733" s="2" cm="1">
        <f t="array" ref="Y733">[1]!table_weight[Interceptions]*(('F+ , F-'!Y$2-[1]!tbl_gk[[#This Row],[Interceptions]])/('F+ , F-'!Y$2-'F+ , F-'!Y$3))</f>
        <v>1.2465959767598898E-2</v>
      </c>
      <c r="Z733" s="2" cm="1">
        <f t="array" ref="Z733">[1]!table_weight[Positioning]*(('F+ , F-'!Z$2-[1]!tbl_gk[[#This Row],[Positioning]])/('F+ , F-'!Z$2-'F+ , F-'!Z$3))</f>
        <v>7.394449514924029E-4</v>
      </c>
      <c r="AA733" s="2" cm="1">
        <f t="array" ref="AA733">[1]!table_weight[Vision]*(('F+ , F-'!AA$2-[1]!tbl_gk[[#This Row],[Vision]])/('F+ , F-'!AA$2-'F+ , F-'!AA$3))</f>
        <v>3.4073623364770246E-2</v>
      </c>
      <c r="AB733" s="2" cm="1">
        <f t="array" ref="AB733">[1]!table_weight[Penalties]*(('F+ , F-'!AB$2-[1]!tbl_gk[[#This Row],[Penalties]])/('F+ , F-'!AB$2-'F+ , F-'!AB$3))</f>
        <v>1.9182071976949979E-3</v>
      </c>
      <c r="AC733" s="2" cm="1">
        <f t="array" ref="AC733">[1]!table_weight[Composure]*(('F+ , F-'!AC$2-[1]!tbl_gk[[#This Row],[Composure]])/('F+ , F-'!AC$2-'F+ , F-'!AC$3))</f>
        <v>1.0140959334753034E-3</v>
      </c>
      <c r="AD733" s="2" cm="1">
        <f t="array" ref="AD733">[1]!table_weight[Marking]*(('F+ , F-'!AD$2-[1]!tbl_gk[[#This Row],[Marking]])/('F+ , F-'!AD$2-'F+ , F-'!AD$3))</f>
        <v>2.366223844775717E-2</v>
      </c>
      <c r="AE733" s="2" cm="1">
        <f t="array" ref="AE733">[1]!table_weight[StandingTackle]*(('F+ , F-'!AE$2-[1]!tbl_gk[[#This Row],[StandingTackle]])/('F+ , F-'!AE$2-'F+ , F-'!AE$3))</f>
        <v>1.7933485981458063E-2</v>
      </c>
      <c r="AF733" s="2" cm="1">
        <f t="array" ref="AF733">[1]!table_weight[SlidingTackle]*(('F+ , F-'!AF$2-[1]!tbl_gk[[#This Row],[SlidingTackle]])/('F+ , F-'!AF$2-'F+ , F-'!AF$3))</f>
        <v>8.2195144081682794E-3</v>
      </c>
      <c r="AG733" s="2" cm="1">
        <f t="array" ref="AG733">[1]!table_weight[GKDiving]*(('F+ , F-'!AG$2-[1]!tbl_gk[[#This Row],[GKDiving]])/('F+ , F-'!AG$2-'F+ , F-'!AG$3))</f>
        <v>3.2454238921001903E-2</v>
      </c>
      <c r="AH733" s="2" cm="1">
        <f t="array" ref="AH733">[1]!table_weight[GKHandling]*(('F+ , F-'!AH$2-[1]!tbl_gk[[#This Row],[GKHandling]])/('F+ , F-'!AH$2-'F+ , F-'!AH$3))</f>
        <v>4.6341979603444362E-2</v>
      </c>
      <c r="AI733" s="2" cm="1">
        <f t="array" ref="AI733">[1]!table_weight[GKKicking]*(('F+ , F-'!AI$2-[1]!tbl_gk[[#This Row],[GKKicking]])/('F+ , F-'!AI$2-'F+ , F-'!AI$3))</f>
        <v>2.6832978399756596E-2</v>
      </c>
      <c r="AJ733" s="2" cm="1">
        <f t="array" ref="AJ733">[1]!table_weight[GKPositioning]*(('F+ , F-'!AJ$2-[1]!tbl_gk[[#This Row],[GKPositioning]])/('F+ , F-'!AJ$2-'F+ , F-'!AJ$3))</f>
        <v>1.8920689897264267E-2</v>
      </c>
      <c r="AK733" s="2" cm="1">
        <f t="array" ref="AK733">[1]!table_weight[GKReflexes]*(('F+ , F-'!AK$2-[1]!tbl_gk[[#This Row],[GKReflexes]])/('F+ , F-'!AK$2-'F+ , F-'!AK$3))</f>
        <v>3.4617854849068701E-2</v>
      </c>
    </row>
    <row r="734" spans="1:37" x14ac:dyDescent="0.55000000000000004">
      <c r="A734" s="7">
        <f>[1]!tbl_gk[[#This Row],[ID]]</f>
        <v>225647</v>
      </c>
      <c r="B734" s="1" cm="1">
        <f t="array" ref="B734">[1]!table_weight[ValueEUR]*(('F+ , F-'!B$2-[1]!tbl_gk[[#This Row],[ValueEUR]])/('F+ , F-'!B$2-'F+ , F-'!B$3))</f>
        <v>3.0588675060954019E-4</v>
      </c>
      <c r="C734" s="1" cm="1">
        <f t="array" ref="C734">[1]!table_weight[WageEUR]*(('F+ , F-'!C$2-[1]!tbl_gk[[#This Row],[WageEUR]])/('F+ , F-'!C$2-'F+ , F-'!C$3))</f>
        <v>1.6430792829955629E-3</v>
      </c>
      <c r="D734" s="1" cm="1">
        <f t="array" ref="D734">[1]!table_weight[Crossing]*(('F+ , F-'!D$2-[1]!tbl_gk[[#This Row],[Crossing]])/('F+ , F-'!D$2-'F+ , F-'!D$3))</f>
        <v>2.5779386098345909E-2</v>
      </c>
      <c r="E734" s="1" cm="1">
        <f t="array" ref="E734">[1]!table_weight[Finishing]*(('F+ , F-'!E$2-[1]!tbl_gk[[#This Row],[Finishing]])/('F+ , F-'!E$2-'F+ , F-'!E$3))</f>
        <v>1.0980757529662181E-2</v>
      </c>
      <c r="F734" s="1" cm="1">
        <f t="array" ref="F734">[1]!table_weight[HeadingAccuracy]*(('F+ , F-'!F$2-[1]!tbl_gk[[#This Row],[HeadingAccuracy]])/('F+ , F-'!F$2-'F+ , F-'!F$3))</f>
        <v>8.7689471894629514E-3</v>
      </c>
      <c r="G734" s="1" cm="1">
        <f t="array" ref="G734">[1]!table_weight[ShortPassing]*(('F+ , F-'!G$2-[1]!tbl_gk[[#This Row],[ShortPassing]])/('F+ , F-'!G$2-'F+ , F-'!G$3))</f>
        <v>4.3596558196669473E-2</v>
      </c>
      <c r="H734" s="1" cm="1">
        <f t="array" ref="H734">[1]!table_weight[Volleys]*(('F+ , F-'!H$2-[1]!tbl_gk[[#This Row],[Volleys]])/('F+ , F-'!H$2-'F+ , F-'!H$3))</f>
        <v>1.6203489371833524E-3</v>
      </c>
      <c r="I734" s="1" cm="1">
        <f t="array" ref="I734">[1]!table_weight[Dribbling]*(('F+ , F-'!I$2-[1]!tbl_gk[[#This Row],[Dribbling]])/('F+ , F-'!I$2-'F+ , F-'!I$3))</f>
        <v>1.2712416880351124E-2</v>
      </c>
      <c r="J734" s="1" cm="1">
        <f t="array" ref="J734">[1]!table_weight[Curve]*(('F+ , F-'!J$2-[1]!tbl_gk[[#This Row],[Curve]])/('F+ , F-'!J$2-'F+ , F-'!J$3))</f>
        <v>9.1268634012777444E-3</v>
      </c>
      <c r="K734" s="1" cm="1">
        <f t="array" ref="K734">[1]!table_weight[FKAccuracy]*(('F+ , F-'!K$2-[1]!tbl_gk[[#This Row],[FKAccuracy]])/('F+ , F-'!K$2-'F+ , F-'!K$3))</f>
        <v>9.2789777912990392E-3</v>
      </c>
      <c r="L734" s="1" cm="1">
        <f t="array" ref="L734">[1]!table_weight[LongPassing]*(('F+ , F-'!L$2-[1]!tbl_gk[[#This Row],[LongPassing]])/('F+ , F-'!L$2-'F+ , F-'!L$3))</f>
        <v>2.1656964003031933E-2</v>
      </c>
      <c r="M734" s="1" cm="1">
        <f t="array" ref="M734">[1]!table_weight[BallControl]*(('F+ , F-'!M$2-[1]!tbl_gk[[#This Row],[BallControl]])/('F+ , F-'!M$2-'F+ , F-'!M$3))</f>
        <v>6.9538006866877939E-3</v>
      </c>
      <c r="N734" s="1" cm="1">
        <f t="array" ref="N734">[1]!table_weight[Acceleration]*(('F+ , F-'!N$2-[1]!tbl_gk[[#This Row],[Acceleration]])/('F+ , F-'!N$2-'F+ , F-'!N$3))</f>
        <v>5.1862059091966504E-3</v>
      </c>
      <c r="O734" s="1" cm="1">
        <f t="array" ref="O734">[1]!table_weight[SprintSpeed]*(('F+ , F-'!O$2-[1]!tbl_gk[[#This Row],[SprintSpeed]])/('F+ , F-'!O$2-'F+ , F-'!O$3))</f>
        <v>4.7788256769090301E-3</v>
      </c>
      <c r="P734" s="1" cm="1">
        <f t="array" ref="P734">[1]!table_weight[Agility]*(('F+ , F-'!P$2-[1]!tbl_gk[[#This Row],[Agility]])/('F+ , F-'!P$2-'F+ , F-'!P$3))</f>
        <v>3.2763099389202109E-3</v>
      </c>
      <c r="Q734" s="1" cm="1">
        <f t="array" ref="Q734">[1]!table_weight[Reactions]*(('F+ , F-'!Q$2-[1]!tbl_gk[[#This Row],[Reactions]])/('F+ , F-'!Q$2-'F+ , F-'!Q$3))</f>
        <v>9.2815560012993875E-4</v>
      </c>
      <c r="R734" s="1" cm="1">
        <f t="array" ref="R734">[1]!table_weight[Balance]*(('F+ , F-'!R$2-[1]!tbl_gk[[#This Row],[Balance]])/('F+ , F-'!R$2-'F+ , F-'!R$3))</f>
        <v>1.5521876532785257E-3</v>
      </c>
      <c r="S734" s="1" cm="1">
        <f t="array" ref="S734">[1]!table_weight[ShotPower]*(('F+ , F-'!S$2-[1]!tbl_gk[[#This Row],[ShotPower]])/('F+ , F-'!S$2-'F+ , F-'!S$3))</f>
        <v>4.1553199225329174E-3</v>
      </c>
      <c r="T734" s="1" cm="1">
        <f t="array" ref="T734">[1]!table_weight[Jumping]*(('F+ , F-'!T$2-[1]!tbl_gk[[#This Row],[Jumping]])/('F+ , F-'!T$2-'F+ , F-'!T$3))</f>
        <v>1.8891625857483504E-3</v>
      </c>
      <c r="U734" s="1" cm="1">
        <f t="array" ref="U734">[1]!table_weight[Stamina]*(('F+ , F-'!U$2-[1]!tbl_gk[[#This Row],[Stamina]])/('F+ , F-'!U$2-'F+ , F-'!U$3))</f>
        <v>1.4598074526237249E-2</v>
      </c>
      <c r="V734" s="1" cm="1">
        <f t="array" ref="V734">[1]!table_weight[Strength]*(('F+ , F-'!V$2-[1]!tbl_gk[[#This Row],[Strength]])/('F+ , F-'!V$2-'F+ , F-'!V$3))</f>
        <v>5.3240036507453507E-3</v>
      </c>
      <c r="W734" s="1" cm="1">
        <f t="array" ref="W734">[1]!table_weight[LongShots]*(('F+ , F-'!W$2-[1]!tbl_gk[[#This Row],[LongShots]])/('F+ , F-'!W$2-'F+ , F-'!W$3))</f>
        <v>7.271809864432606E-3</v>
      </c>
      <c r="X734" s="1" cm="1">
        <f t="array" ref="X734">[1]!table_weight[Aggression]*(('F+ , F-'!X$2-[1]!tbl_gk[[#This Row],[Aggression]])/('F+ , F-'!X$2-'F+ , F-'!X$3))</f>
        <v>1.0952236081533291E-2</v>
      </c>
      <c r="Y734" s="1" cm="1">
        <f t="array" ref="Y734">[1]!table_weight[Interceptions]*(('F+ , F-'!Y$2-[1]!tbl_gk[[#This Row],[Interceptions]])/('F+ , F-'!Y$2-'F+ , F-'!Y$3))</f>
        <v>1.2465959767598898E-2</v>
      </c>
      <c r="Z734" s="1" cm="1">
        <f t="array" ref="Z734">[1]!table_weight[Positioning]*(('F+ , F-'!Z$2-[1]!tbl_gk[[#This Row],[Positioning]])/('F+ , F-'!Z$2-'F+ , F-'!Z$3))</f>
        <v>2.957779805969611E-4</v>
      </c>
      <c r="AA734" s="1" cm="1">
        <f t="array" ref="AA734">[1]!table_weight[Vision]*(('F+ , F-'!AA$2-[1]!tbl_gk[[#This Row],[Vision]])/('F+ , F-'!AA$2-'F+ , F-'!AA$3))</f>
        <v>7.0986715343271337E-3</v>
      </c>
      <c r="AB734" s="1" cm="1">
        <f t="array" ref="AB734">[1]!table_weight[Penalties]*(('F+ , F-'!AB$2-[1]!tbl_gk[[#This Row],[Penalties]])/('F+ , F-'!AB$2-'F+ , F-'!AB$3))</f>
        <v>1.9965013690294879E-3</v>
      </c>
      <c r="AC734" s="1" cm="1">
        <f t="array" ref="AC734">[1]!table_weight[Composure]*(('F+ , F-'!AC$2-[1]!tbl_gk[[#This Row],[Composure]])/('F+ , F-'!AC$2-'F+ , F-'!AC$3))</f>
        <v>8.5397552292657128E-4</v>
      </c>
      <c r="AD734" s="1" cm="1">
        <f t="array" ref="AD734">[1]!table_weight[Marking]*(('F+ , F-'!AD$2-[1]!tbl_gk[[#This Row],[Marking]])/('F+ , F-'!AD$2-'F+ , F-'!AD$3))</f>
        <v>7.8874128159190562E-3</v>
      </c>
      <c r="AE734" s="1" cm="1">
        <f t="array" ref="AE734">[1]!table_weight[StandingTackle]*(('F+ , F-'!AE$2-[1]!tbl_gk[[#This Row],[StandingTackle]])/('F+ , F-'!AE$2-'F+ , F-'!AE$3))</f>
        <v>2.017517172914032E-2</v>
      </c>
      <c r="AF734" s="1" cm="1">
        <f t="array" ref="AF734">[1]!table_weight[SlidingTackle]*(('F+ , F-'!AF$2-[1]!tbl_gk[[#This Row],[SlidingTackle]])/('F+ , F-'!AF$2-'F+ , F-'!AF$3))</f>
        <v>3.7361429128037632E-3</v>
      </c>
      <c r="AG734" s="1" cm="1">
        <f t="array" ref="AG734">[1]!table_weight[GKDiving]*(('F+ , F-'!AG$2-[1]!tbl_gk[[#This Row],[GKDiving]])/('F+ , F-'!AG$2-'F+ , F-'!AG$3))</f>
        <v>3.2454238921001903E-2</v>
      </c>
      <c r="AH734" s="1" cm="1">
        <f t="array" ref="AH734">[1]!table_weight[GKHandling]*(('F+ , F-'!AH$2-[1]!tbl_gk[[#This Row],[GKHandling]])/('F+ , F-'!AH$2-'F+ , F-'!AH$3))</f>
        <v>3.0300525125329006E-2</v>
      </c>
      <c r="AI734" s="1" cm="1">
        <f t="array" ref="AI734">[1]!table_weight[GKKicking]*(('F+ , F-'!AI$2-[1]!tbl_gk[[#This Row],[GKKicking]])/('F+ , F-'!AI$2-'F+ , F-'!AI$3))</f>
        <v>1.8783084879829621E-2</v>
      </c>
      <c r="AJ734" s="1" cm="1">
        <f t="array" ref="AJ734">[1]!table_weight[GKPositioning]*(('F+ , F-'!AJ$2-[1]!tbl_gk[[#This Row],[GKPositioning]])/('F+ , F-'!AJ$2-'F+ , F-'!AJ$3))</f>
        <v>1.2613793264842845E-2</v>
      </c>
      <c r="AK734" s="1" cm="1">
        <f t="array" ref="AK734">[1]!table_weight[GKReflexes]*(('F+ , F-'!AK$2-[1]!tbl_gk[[#This Row],[GKReflexes]])/('F+ , F-'!AK$2-'F+ , F-'!AK$3))</f>
        <v>3.0973870128114096E-2</v>
      </c>
    </row>
    <row r="735" spans="1:37" x14ac:dyDescent="0.55000000000000004">
      <c r="A735" s="8">
        <f>[1]!tbl_gk[[#This Row],[ID]]</f>
        <v>225650</v>
      </c>
      <c r="B735" s="2" cm="1">
        <f t="array" ref="B735">[1]!table_weight[ValueEUR]*(('F+ , F-'!B$2-[1]!tbl_gk[[#This Row],[ValueEUR]])/('F+ , F-'!B$2-'F+ , F-'!B$3))</f>
        <v>1.3612114734491143E-4</v>
      </c>
      <c r="C735" s="2" cm="1">
        <f t="array" ref="C735">[1]!table_weight[WageEUR]*(('F+ , F-'!C$2-[1]!tbl_gk[[#This Row],[WageEUR]])/('F+ , F-'!C$2-'F+ , F-'!C$3))</f>
        <v>5.4769309433185431E-4</v>
      </c>
      <c r="D735" s="2" cm="1">
        <f t="array" ref="D735">[1]!table_weight[Crossing]*(('F+ , F-'!D$2-[1]!tbl_gk[[#This Row],[Crossing]])/('F+ , F-'!D$2-'F+ , F-'!D$3))</f>
        <v>3.9229500584439428E-2</v>
      </c>
      <c r="E735" s="2" cm="1">
        <f t="array" ref="E735">[1]!table_weight[Finishing]*(('F+ , F-'!E$2-[1]!tbl_gk[[#This Row],[Finishing]])/('F+ , F-'!E$2-'F+ , F-'!E$3))</f>
        <v>2.096326437480962E-2</v>
      </c>
      <c r="F735" s="2" cm="1">
        <f t="array" ref="F735">[1]!table_weight[HeadingAccuracy]*(('F+ , F-'!F$2-[1]!tbl_gk[[#This Row],[HeadingAccuracy]])/('F+ , F-'!F$2-'F+ , F-'!F$3))</f>
        <v>8.7689471894629514E-3</v>
      </c>
      <c r="G735" s="2" cm="1">
        <f t="array" ref="G735">[1]!table_weight[ShortPassing]*(('F+ , F-'!G$2-[1]!tbl_gk[[#This Row],[ShortPassing]])/('F+ , F-'!G$2-'F+ , F-'!G$3))</f>
        <v>3.9377536435701459E-2</v>
      </c>
      <c r="H735" s="2" cm="1">
        <f t="array" ref="H735">[1]!table_weight[Volleys]*(('F+ , F-'!H$2-[1]!tbl_gk[[#This Row],[Volleys]])/('F+ , F-'!H$2-'F+ , F-'!H$3))</f>
        <v>9.2591367839048701E-4</v>
      </c>
      <c r="I735" s="2" cm="1">
        <f t="array" ref="I735">[1]!table_weight[Dribbling]*(('F+ , F-'!I$2-[1]!tbl_gk[[#This Row],[Dribbling]])/('F+ , F-'!I$2-'F+ , F-'!I$3))</f>
        <v>2.2491199096005835E-2</v>
      </c>
      <c r="J735" s="2" cm="1">
        <f t="array" ref="J735">[1]!table_weight[Curve]*(('F+ , F-'!J$2-[1]!tbl_gk[[#This Row],[Curve]])/('F+ , F-'!J$2-'F+ , F-'!J$3))</f>
        <v>1.0140959334753048E-2</v>
      </c>
      <c r="K735" s="2" cm="1">
        <f t="array" ref="K735">[1]!table_weight[FKAccuracy]*(('F+ , F-'!K$2-[1]!tbl_gk[[#This Row],[FKAccuracy]])/('F+ , F-'!K$2-'F+ , F-'!K$3))</f>
        <v>1.034377852144811E-2</v>
      </c>
      <c r="L735" s="2" cm="1">
        <f t="array" ref="L735">[1]!table_weight[LongPassing]*(('F+ , F-'!L$2-[1]!tbl_gk[[#This Row],[LongPassing]])/('F+ , F-'!L$2-'F+ , F-'!L$3))</f>
        <v>1.3535602501894959E-2</v>
      </c>
      <c r="M735" s="2" cm="1">
        <f t="array" ref="M735">[1]!table_weight[BallControl]*(('F+ , F-'!M$2-[1]!tbl_gk[[#This Row],[BallControl]])/('F+ , F-'!M$2-'F+ , F-'!M$3))</f>
        <v>8.2576383154417555E-3</v>
      </c>
      <c r="N735" s="2" cm="1">
        <f t="array" ref="N735">[1]!table_weight[Acceleration]*(('F+ , F-'!N$2-[1]!tbl_gk[[#This Row],[Acceleration]])/('F+ , F-'!N$2-'F+ , F-'!N$3))</f>
        <v>5.637180336083316E-3</v>
      </c>
      <c r="O735" s="2" cm="1">
        <f t="array" ref="O735">[1]!table_weight[SprintSpeed]*(('F+ , F-'!O$2-[1]!tbl_gk[[#This Row],[SprintSpeed]])/('F+ , F-'!O$2-'F+ , F-'!O$3))</f>
        <v>5.9032552479464486E-3</v>
      </c>
      <c r="P735" s="2" cm="1">
        <f t="array" ref="P735">[1]!table_weight[Agility]*(('F+ , F-'!P$2-[1]!tbl_gk[[#This Row],[Agility]])/('F+ , F-'!P$2-'F+ , F-'!P$3))</f>
        <v>3.6273431466616623E-3</v>
      </c>
      <c r="Q735" s="2" cm="1">
        <f t="array" ref="Q735">[1]!table_weight[Reactions]*(('F+ , F-'!Q$2-[1]!tbl_gk[[#This Row],[Reactions]])/('F+ , F-'!Q$2-'F+ , F-'!Q$3))</f>
        <v>1.7016186002382209E-3</v>
      </c>
      <c r="R735" s="2" cm="1">
        <f t="array" ref="R735">[1]!table_weight[Balance]*(('F+ , F-'!R$2-[1]!tbl_gk[[#This Row],[Balance]])/('F+ , F-'!R$2-'F+ , F-'!R$3))</f>
        <v>7.4505007357369231E-4</v>
      </c>
      <c r="S735" s="2" cm="1">
        <f t="array" ref="S735">[1]!table_weight[ShotPower]*(('F+ , F-'!S$2-[1]!tbl_gk[[#This Row],[ShotPower]])/('F+ , F-'!S$2-'F+ , F-'!S$3))</f>
        <v>6.2329798837993753E-3</v>
      </c>
      <c r="T735" s="2" cm="1">
        <f t="array" ref="T735">[1]!table_weight[Jumping]*(('F+ , F-'!T$2-[1]!tbl_gk[[#This Row],[Jumping]])/('F+ , F-'!T$2-'F+ , F-'!T$3))</f>
        <v>2.7478728519976002E-3</v>
      </c>
      <c r="U735" s="2" cm="1">
        <f t="array" ref="U735">[1]!table_weight[Stamina]*(('F+ , F-'!U$2-[1]!tbl_gk[[#This Row],[Stamina]])/('F+ , F-'!U$2-'F+ , F-'!U$3))</f>
        <v>1.1163233461240251E-2</v>
      </c>
      <c r="V735" s="2" cm="1">
        <f t="array" ref="V735">[1]!table_weight[Strength]*(('F+ , F-'!V$2-[1]!tbl_gk[[#This Row],[Strength]])/('F+ , F-'!V$2-'F+ , F-'!V$3))</f>
        <v>1.0648007301490701E-2</v>
      </c>
      <c r="W735" s="2" cm="1">
        <f t="array" ref="W735">[1]!table_weight[LongShots]*(('F+ , F-'!W$2-[1]!tbl_gk[[#This Row],[LongShots]])/('F+ , F-'!W$2-'F+ , F-'!W$3))</f>
        <v>7.271809864432606E-3</v>
      </c>
      <c r="X735" s="2" cm="1">
        <f t="array" ref="X735">[1]!table_weight[Aggression]*(('F+ , F-'!X$2-[1]!tbl_gk[[#This Row],[Aggression]])/('F+ , F-'!X$2-'F+ , F-'!X$3))</f>
        <v>1.3386066321874024E-2</v>
      </c>
      <c r="Y735" s="2" cm="1">
        <f t="array" ref="Y735">[1]!table_weight[Interceptions]*(('F+ , F-'!Y$2-[1]!tbl_gk[[#This Row],[Interceptions]])/('F+ , F-'!Y$2-'F+ , F-'!Y$3))</f>
        <v>2.1469152933086991E-2</v>
      </c>
      <c r="Z735" s="2" cm="1">
        <f t="array" ref="Z735">[1]!table_weight[Positioning]*(('F+ , F-'!Z$2-[1]!tbl_gk[[#This Row],[Positioning]])/('F+ , F-'!Z$2-'F+ , F-'!Z$3))</f>
        <v>1.1831119223878444E-3</v>
      </c>
      <c r="AA735" s="2" cm="1">
        <f t="array" ref="AA735">[1]!table_weight[Vision]*(('F+ , F-'!AA$2-[1]!tbl_gk[[#This Row],[Vision]])/('F+ , F-'!AA$2-'F+ , F-'!AA$3))</f>
        <v>1.7746678835817837E-2</v>
      </c>
      <c r="AB735" s="2" cm="1">
        <f t="array" ref="AB735">[1]!table_weight[Penalties]*(('F+ , F-'!AB$2-[1]!tbl_gk[[#This Row],[Penalties]])/('F+ , F-'!AB$2-'F+ , F-'!AB$3))</f>
        <v>1.8790601120277533E-3</v>
      </c>
      <c r="AC735" s="2" cm="1">
        <f t="array" ref="AC735">[1]!table_weight[Composure]*(('F+ , F-'!AC$2-[1]!tbl_gk[[#This Row],[Composure]])/('F+ , F-'!AC$2-'F+ , F-'!AC$3))</f>
        <v>1.4944571651214996E-3</v>
      </c>
      <c r="AD735" s="2" cm="1">
        <f t="array" ref="AD735">[1]!table_weight[Marking]*(('F+ , F-'!AD$2-[1]!tbl_gk[[#This Row],[Marking]])/('F+ , F-'!AD$2-'F+ , F-'!AD$3))</f>
        <v>2.366223844775717E-2</v>
      </c>
      <c r="AE735" s="2" cm="1">
        <f t="array" ref="AE735">[1]!table_weight[StandingTackle]*(('F+ , F-'!AE$2-[1]!tbl_gk[[#This Row],[StandingTackle]])/('F+ , F-'!AE$2-'F+ , F-'!AE$3))</f>
        <v>1.7933485981458063E-2</v>
      </c>
      <c r="AF735" s="2" cm="1">
        <f t="array" ref="AF735">[1]!table_weight[SlidingTackle]*(('F+ , F-'!AF$2-[1]!tbl_gk[[#This Row],[SlidingTackle]])/('F+ , F-'!AF$2-'F+ , F-'!AF$3))</f>
        <v>3.7361429128037632E-3</v>
      </c>
      <c r="AG735" s="2" cm="1">
        <f t="array" ref="AG735">[1]!table_weight[GKDiving]*(('F+ , F-'!AG$2-[1]!tbl_gk[[#This Row],[GKDiving]])/('F+ , F-'!AG$2-'F+ , F-'!AG$3))</f>
        <v>4.4411063786634182E-2</v>
      </c>
      <c r="AH735" s="2" cm="1">
        <f t="array" ref="AH735">[1]!table_weight[GKHandling]*(('F+ , F-'!AH$2-[1]!tbl_gk[[#This Row],[GKHandling]])/('F+ , F-'!AH$2-'F+ , F-'!AH$3))</f>
        <v>4.8124363434346076E-2</v>
      </c>
      <c r="AI735" s="2" cm="1">
        <f t="array" ref="AI735">[1]!table_weight[GKKicking]*(('F+ , F-'!AI$2-[1]!tbl_gk[[#This Row],[GKKicking]])/('F+ , F-'!AI$2-'F+ , F-'!AI$3))</f>
        <v>2.8621843626407038E-2</v>
      </c>
      <c r="AJ735" s="2" cm="1">
        <f t="array" ref="AJ735">[1]!table_weight[GKPositioning]*(('F+ , F-'!AJ$2-[1]!tbl_gk[[#This Row],[GKPositioning]])/('F+ , F-'!AJ$2-'F+ , F-'!AJ$3))</f>
        <v>1.7659310570779983E-2</v>
      </c>
      <c r="AK735" s="2" cm="1">
        <f t="array" ref="AK735">[1]!table_weight[GKReflexes]*(('F+ , F-'!AK$2-[1]!tbl_gk[[#This Row],[GKReflexes]])/('F+ , F-'!AK$2-'F+ , F-'!AK$3))</f>
        <v>4.7371801372409796E-2</v>
      </c>
    </row>
    <row r="736" spans="1:37" x14ac:dyDescent="0.55000000000000004">
      <c r="A736" s="7">
        <f>[1]!tbl_gk[[#This Row],[ID]]</f>
        <v>225701</v>
      </c>
      <c r="B736" s="1" cm="1">
        <f t="array" ref="B736">[1]!table_weight[ValueEUR]*(('F+ , F-'!B$2-[1]!tbl_gk[[#This Row],[ValueEUR]])/('F+ , F-'!B$2-'F+ , F-'!B$3))</f>
        <v>6.4541795713879782E-4</v>
      </c>
      <c r="C736" s="1" cm="1">
        <f t="array" ref="C736">[1]!table_weight[WageEUR]*(('F+ , F-'!C$2-[1]!tbl_gk[[#This Row],[WageEUR]])/('F+ , F-'!C$2-'F+ , F-'!C$3))</f>
        <v>8.6066057680719962E-4</v>
      </c>
      <c r="D736" s="1" cm="1">
        <f t="array" ref="D736">[1]!table_weight[Crossing]*(('F+ , F-'!D$2-[1]!tbl_gk[[#This Row],[Crossing]])/('F+ , F-'!D$2-'F+ , F-'!D$3))</f>
        <v>2.5779386098345909E-2</v>
      </c>
      <c r="E736" s="1" cm="1">
        <f t="array" ref="E736">[1]!table_weight[Finishing]*(('F+ , F-'!E$2-[1]!tbl_gk[[#This Row],[Finishing]])/('F+ , F-'!E$2-'F+ , F-'!E$3))</f>
        <v>6.9877547916032071E-3</v>
      </c>
      <c r="F736" s="1" cm="1">
        <f t="array" ref="F736">[1]!table_weight[HeadingAccuracy]*(('F+ , F-'!F$2-[1]!tbl_gk[[#This Row],[HeadingAccuracy]])/('F+ , F-'!F$2-'F+ , F-'!F$3))</f>
        <v>8.7689471894629514E-3</v>
      </c>
      <c r="G736" s="1" cm="1">
        <f t="array" ref="G736">[1]!table_weight[ShortPassing]*(('F+ , F-'!G$2-[1]!tbl_gk[[#This Row],[ShortPassing]])/('F+ , F-'!G$2-'F+ , F-'!G$3))</f>
        <v>4.5002898783658811E-2</v>
      </c>
      <c r="H736" s="1" cm="1">
        <f t="array" ref="H736">[1]!table_weight[Volleys]*(('F+ , F-'!H$2-[1]!tbl_gk[[#This Row],[Volleys]])/('F+ , F-'!H$2-'F+ , F-'!H$3))</f>
        <v>6.9443525879286526E-4</v>
      </c>
      <c r="I736" s="1" cm="1">
        <f t="array" ref="I736">[1]!table_weight[Dribbling]*(('F+ , F-'!I$2-[1]!tbl_gk[[#This Row],[Dribbling]])/('F+ , F-'!I$2-'F+ , F-'!I$3))</f>
        <v>1.1734538658785652E-2</v>
      </c>
      <c r="J736" s="1" cm="1">
        <f t="array" ref="J736">[1]!table_weight[Curve]*(('F+ , F-'!J$2-[1]!tbl_gk[[#This Row],[Curve]])/('F+ , F-'!J$2-'F+ , F-'!J$3))</f>
        <v>9.6339113680153961E-3</v>
      </c>
      <c r="K736" s="1" cm="1">
        <f t="array" ref="K736">[1]!table_weight[FKAccuracy]*(('F+ , F-'!K$2-[1]!tbl_gk[[#This Row],[FKAccuracy]])/('F+ , F-'!K$2-'F+ , F-'!K$3))</f>
        <v>8.6705202312138564E-3</v>
      </c>
      <c r="L736" s="1" cm="1">
        <f t="array" ref="L736">[1]!table_weight[LongPassing]*(('F+ , F-'!L$2-[1]!tbl_gk[[#This Row],[LongPassing]])/('F+ , F-'!L$2-'F+ , F-'!L$3))</f>
        <v>1.2994178401819162E-2</v>
      </c>
      <c r="M736" s="1" cm="1">
        <f t="array" ref="M736">[1]!table_weight[BallControl]*(('F+ , F-'!M$2-[1]!tbl_gk[[#This Row],[BallControl]])/('F+ , F-'!M$2-'F+ , F-'!M$3))</f>
        <v>1.0865313572949679E-2</v>
      </c>
      <c r="N736" s="1" cm="1">
        <f t="array" ref="N736">[1]!table_weight[Acceleration]*(('F+ , F-'!N$2-[1]!tbl_gk[[#This Row],[Acceleration]])/('F+ , F-'!N$2-'F+ , F-'!N$3))</f>
        <v>4.5097442688666525E-3</v>
      </c>
      <c r="O736" s="1" cm="1">
        <f t="array" ref="O736">[1]!table_weight[SprintSpeed]*(('F+ , F-'!O$2-[1]!tbl_gk[[#This Row],[SprintSpeed]])/('F+ , F-'!O$2-'F+ , F-'!O$3))</f>
        <v>4.4977182841496755E-3</v>
      </c>
      <c r="P736" s="1" cm="1">
        <f t="array" ref="P736">[1]!table_weight[Agility]*(('F+ , F-'!P$2-[1]!tbl_gk[[#This Row],[Agility]])/('F+ , F-'!P$2-'F+ , F-'!P$3))</f>
        <v>4.2123984928974139E-3</v>
      </c>
      <c r="Q736" s="1" cm="1">
        <f t="array" ref="Q736">[1]!table_weight[Reactions]*(('F+ , F-'!Q$2-[1]!tbl_gk[[#This Row],[Reactions]])/('F+ , F-'!Q$2-'F+ , F-'!Q$3))</f>
        <v>6.7033460009384459E-4</v>
      </c>
      <c r="R736" s="1" cm="1">
        <f t="array" ref="R736">[1]!table_weight[Balance]*(('F+ , F-'!R$2-[1]!tbl_gk[[#This Row],[Balance]])/('F+ , F-'!R$2-'F+ , F-'!R$3))</f>
        <v>7.4505007357369231E-4</v>
      </c>
      <c r="S736" s="1" cm="1">
        <f t="array" ref="S736">[1]!table_weight[ShotPower]*(('F+ , F-'!S$2-[1]!tbl_gk[[#This Row],[ShotPower]])/('F+ , F-'!S$2-'F+ , F-'!S$3))</f>
        <v>5.1941499031661464E-3</v>
      </c>
      <c r="T736" s="1" cm="1">
        <f t="array" ref="T736">[1]!table_weight[Jumping]*(('F+ , F-'!T$2-[1]!tbl_gk[[#This Row],[Jumping]])/('F+ , F-'!T$2-'F+ , F-'!T$3))</f>
        <v>2.2326466922480506E-3</v>
      </c>
      <c r="U736" s="1" cm="1">
        <f t="array" ref="U736">[1]!table_weight[Stamina]*(('F+ , F-'!U$2-[1]!tbl_gk[[#This Row],[Stamina]])/('F+ , F-'!U$2-'F+ , F-'!U$3))</f>
        <v>1.288065399373875E-2</v>
      </c>
      <c r="V736" s="1" cm="1">
        <f t="array" ref="V736">[1]!table_weight[Strength]*(('F+ , F-'!V$2-[1]!tbl_gk[[#This Row],[Strength]])/('F+ , F-'!V$2-'F+ , F-'!V$3))</f>
        <v>3.1944021904472097E-2</v>
      </c>
      <c r="W736" s="1" cm="1">
        <f t="array" ref="W736">[1]!table_weight[LongShots]*(('F+ , F-'!W$2-[1]!tbl_gk[[#This Row],[LongShots]])/('F+ , F-'!W$2-'F+ , F-'!W$3))</f>
        <v>8.570347340224143E-3</v>
      </c>
      <c r="X736" s="1" cm="1">
        <f t="array" ref="X736">[1]!table_weight[Aggression]*(('F+ , F-'!X$2-[1]!tbl_gk[[#This Row],[Aggression]])/('F+ , F-'!X$2-'F+ , F-'!X$3))</f>
        <v>1.3994523881959207E-2</v>
      </c>
      <c r="Y736" s="1" cm="1">
        <f t="array" ref="Y736">[1]!table_weight[Interceptions]*(('F+ , F-'!Y$2-[1]!tbl_gk[[#This Row],[Interceptions]])/('F+ , F-'!Y$2-'F+ , F-'!Y$3))</f>
        <v>1.3158513088021059E-2</v>
      </c>
      <c r="Z736" s="1" cm="1">
        <f t="array" ref="Z736">[1]!table_weight[Positioning]*(('F+ , F-'!Z$2-[1]!tbl_gk[[#This Row],[Positioning]])/('F+ , F-'!Z$2-'F+ , F-'!Z$3))</f>
        <v>2.957779805969611E-4</v>
      </c>
      <c r="AA736" s="1" cm="1">
        <f t="array" ref="AA736">[1]!table_weight[Vision]*(('F+ , F-'!AA$2-[1]!tbl_gk[[#This Row],[Vision]])/('F+ , F-'!AA$2-'F+ , F-'!AA$3))</f>
        <v>7.8085386877598468E-3</v>
      </c>
      <c r="AB736" s="1" cm="1">
        <f t="array" ref="AB736">[1]!table_weight[Penalties]*(('F+ , F-'!AB$2-[1]!tbl_gk[[#This Row],[Penalties]])/('F+ , F-'!AB$2-'F+ , F-'!AB$3))</f>
        <v>2.0356484546967322E-3</v>
      </c>
      <c r="AC736" s="1" cm="1">
        <f t="array" ref="AC736">[1]!table_weight[Composure]*(('F+ , F-'!AC$2-[1]!tbl_gk[[#This Row],[Composure]])/('F+ , F-'!AC$2-'F+ , F-'!AC$3))</f>
        <v>9.0734899310948201E-4</v>
      </c>
      <c r="AD736" s="1" cm="1">
        <f t="array" ref="AD736">[1]!table_weight[Marking]*(('F+ , F-'!AD$2-[1]!tbl_gk[[#This Row],[Marking]])/('F+ , F-'!AD$2-'F+ , F-'!AD$3))</f>
        <v>1.1042377942286678E-2</v>
      </c>
      <c r="AE736" s="1" cm="1">
        <f t="array" ref="AE736">[1]!table_weight[StandingTackle]*(('F+ , F-'!AE$2-[1]!tbl_gk[[#This Row],[StandingTackle]])/('F+ , F-'!AE$2-'F+ , F-'!AE$3))</f>
        <v>1.3450114486093548E-2</v>
      </c>
      <c r="AF736" s="1" cm="1">
        <f t="array" ref="AF736">[1]!table_weight[SlidingTackle]*(('F+ , F-'!AF$2-[1]!tbl_gk[[#This Row],[SlidingTackle]])/('F+ , F-'!AF$2-'F+ , F-'!AF$3))</f>
        <v>4.4833714953645158E-3</v>
      </c>
      <c r="AG736" s="1" cm="1">
        <f t="array" ref="AG736">[1]!table_weight[GKDiving]*(('F+ , F-'!AG$2-[1]!tbl_gk[[#This Row],[GKDiving]])/('F+ , F-'!AG$2-'F+ , F-'!AG$3))</f>
        <v>2.5621767569212028E-2</v>
      </c>
      <c r="AH736" s="1" cm="1">
        <f t="array" ref="AH736">[1]!table_weight[GKHandling]*(('F+ , F-'!AH$2-[1]!tbl_gk[[#This Row],[GKHandling]])/('F+ , F-'!AH$2-'F+ , F-'!AH$3))</f>
        <v>3.208290895623072E-2</v>
      </c>
      <c r="AI736" s="1" cm="1">
        <f t="array" ref="AI736">[1]!table_weight[GKKicking]*(('F+ , F-'!AI$2-[1]!tbl_gk[[#This Row],[GKKicking]])/('F+ , F-'!AI$2-'F+ , F-'!AI$3))</f>
        <v>2.414968055978094E-2</v>
      </c>
      <c r="AJ736" s="1" cm="1">
        <f t="array" ref="AJ736">[1]!table_weight[GKPositioning]*(('F+ , F-'!AJ$2-[1]!tbl_gk[[#This Row],[GKPositioning]])/('F+ , F-'!AJ$2-'F+ , F-'!AJ$3))</f>
        <v>1.3244482928084987E-2</v>
      </c>
      <c r="AK736" s="1" cm="1">
        <f t="array" ref="AK736">[1]!table_weight[GKReflexes]*(('F+ , F-'!AK$2-[1]!tbl_gk[[#This Row],[GKReflexes]])/('F+ , F-'!AK$2-'F+ , F-'!AK$3))</f>
        <v>2.3685900686204898E-2</v>
      </c>
    </row>
    <row r="737" spans="1:37" x14ac:dyDescent="0.55000000000000004">
      <c r="A737" s="8">
        <f>[1]!tbl_gk[[#This Row],[ID]]</f>
        <v>225751</v>
      </c>
      <c r="B737" s="2" cm="1">
        <f t="array" ref="B737">[1]!table_weight[ValueEUR]*(('F+ , F-'!B$2-[1]!tbl_gk[[#This Row],[ValueEUR]])/('F+ , F-'!B$2-'F+ , F-'!B$3))</f>
        <v>1.0525467402406984E-4</v>
      </c>
      <c r="C737" s="2" cm="1">
        <f t="array" ref="C737">[1]!table_weight[WageEUR]*(('F+ , F-'!C$2-[1]!tbl_gk[[#This Row],[WageEUR]])/('F+ , F-'!C$2-'F+ , F-'!C$3))</f>
        <v>4.6945122371301791E-5</v>
      </c>
      <c r="D737" s="2" cm="1">
        <f t="array" ref="D737">[1]!table_weight[Crossing]*(('F+ , F-'!D$2-[1]!tbl_gk[[#This Row],[Crossing]])/('F+ , F-'!D$2-'F+ , F-'!D$3))</f>
        <v>2.9141914719869291E-2</v>
      </c>
      <c r="E737" s="2" cm="1">
        <f t="array" ref="E737">[1]!table_weight[Finishing]*(('F+ , F-'!E$2-[1]!tbl_gk[[#This Row],[Finishing]])/('F+ , F-'!E$2-'F+ , F-'!E$3))</f>
        <v>1.6970261636750646E-2</v>
      </c>
      <c r="F737" s="2" cm="1">
        <f t="array" ref="F737">[1]!table_weight[HeadingAccuracy]*(('F+ , F-'!F$2-[1]!tbl_gk[[#This Row],[HeadingAccuracy]])/('F+ , F-'!F$2-'F+ , F-'!F$3))</f>
        <v>1.1274360672166649E-2</v>
      </c>
      <c r="G737" s="2" cm="1">
        <f t="array" ref="G737">[1]!table_weight[ShortPassing]*(('F+ , F-'!G$2-[1]!tbl_gk[[#This Row],[ShortPassing]])/('F+ , F-'!G$2-'F+ , F-'!G$3))</f>
        <v>4.781557995763748E-2</v>
      </c>
      <c r="H737" s="2" cm="1">
        <f t="array" ref="H737">[1]!table_weight[Volleys]*(('F+ , F-'!H$2-[1]!tbl_gk[[#This Row],[Volleys]])/('F+ , F-'!H$2-'F+ , F-'!H$3))</f>
        <v>6.9443525879286526E-4</v>
      </c>
      <c r="I737" s="2" cm="1">
        <f t="array" ref="I737">[1]!table_weight[Dribbling]*(('F+ , F-'!I$2-[1]!tbl_gk[[#This Row],[Dribbling]])/('F+ , F-'!I$2-'F+ , F-'!I$3))</f>
        <v>1.6623929766613008E-2</v>
      </c>
      <c r="J737" s="2" cm="1">
        <f t="array" ref="J737">[1]!table_weight[Curve]*(('F+ , F-'!J$2-[1]!tbl_gk[[#This Row],[Curve]])/('F+ , F-'!J$2-'F+ , F-'!J$3))</f>
        <v>8.9578474123651938E-3</v>
      </c>
      <c r="K737" s="2" cm="1">
        <f t="array" ref="K737">[1]!table_weight[FKAccuracy]*(('F+ , F-'!K$2-[1]!tbl_gk[[#This Row],[FKAccuracy]])/('F+ , F-'!K$2-'F+ , F-'!K$3))</f>
        <v>9.1268634012777444E-3</v>
      </c>
      <c r="L737" s="2" cm="1">
        <f t="array" ref="L737">[1]!table_weight[LongPassing]*(('F+ , F-'!L$2-[1]!tbl_gk[[#This Row],[LongPassing]])/('F+ , F-'!L$2-'F+ , F-'!L$3))</f>
        <v>2.0574115802880336E-2</v>
      </c>
      <c r="M737" s="2" cm="1">
        <f t="array" ref="M737">[1]!table_weight[BallControl]*(('F+ , F-'!M$2-[1]!tbl_gk[[#This Row],[BallControl]])/('F+ , F-'!M$2-'F+ , F-'!M$3))</f>
        <v>9.9960884871137055E-3</v>
      </c>
      <c r="N737" s="2" cm="1">
        <f t="array" ref="N737">[1]!table_weight[Acceleration]*(('F+ , F-'!N$2-[1]!tbl_gk[[#This Row],[Acceleration]])/('F+ , F-'!N$2-'F+ , F-'!N$3))</f>
        <v>4.7352314823099848E-3</v>
      </c>
      <c r="O737" s="2" cm="1">
        <f t="array" ref="O737">[1]!table_weight[SprintSpeed]*(('F+ , F-'!O$2-[1]!tbl_gk[[#This Row],[SprintSpeed]])/('F+ , F-'!O$2-'F+ , F-'!O$3))</f>
        <v>6.4654700334651587E-3</v>
      </c>
      <c r="P737" s="2" cm="1">
        <f t="array" ref="P737">[1]!table_weight[Agility]*(('F+ , F-'!P$2-[1]!tbl_gk[[#This Row],[Agility]])/('F+ , F-'!P$2-'F+ , F-'!P$3))</f>
        <v>3.3933210081673617E-3</v>
      </c>
      <c r="Q737" s="2" cm="1">
        <f t="array" ref="Q737">[1]!table_weight[Reactions]*(('F+ , F-'!Q$2-[1]!tbl_gk[[#This Row],[Reactions]])/('F+ , F-'!Q$2-'F+ , F-'!Q$3))</f>
        <v>1.7531828002454398E-3</v>
      </c>
      <c r="R737" s="2" cm="1">
        <f t="array" ref="R737">[1]!table_weight[Balance]*(('F+ , F-'!R$2-[1]!tbl_gk[[#This Row],[Balance]])/('F+ , F-'!R$2-'F+ , F-'!R$3))</f>
        <v>1.2417501226228205E-3</v>
      </c>
      <c r="S737" s="2" cm="1">
        <f t="array" ref="S737">[1]!table_weight[ShotPower]*(('F+ , F-'!S$2-[1]!tbl_gk[[#This Row],[ShotPower]])/('F+ , F-'!S$2-'F+ , F-'!S$3))</f>
        <v>7.271809864432606E-3</v>
      </c>
      <c r="T737" s="2" cm="1">
        <f t="array" ref="T737">[1]!table_weight[Jumping]*(('F+ , F-'!T$2-[1]!tbl_gk[[#This Row],[Jumping]])/('F+ , F-'!T$2-'F+ , F-'!T$3))</f>
        <v>1.6315495058735752E-3</v>
      </c>
      <c r="U737" s="2" cm="1">
        <f t="array" ref="U737">[1]!table_weight[Stamina]*(('F+ , F-'!U$2-[1]!tbl_gk[[#This Row],[Stamina]])/('F+ , F-'!U$2-'F+ , F-'!U$3))</f>
        <v>1.0304523194991E-2</v>
      </c>
      <c r="V737" s="2" cm="1">
        <f t="array" ref="V737">[1]!table_weight[Strength]*(('F+ , F-'!V$2-[1]!tbl_gk[[#This Row],[Strength]])/('F+ , F-'!V$2-'F+ , F-'!V$3))</f>
        <v>2.4845350370144969E-2</v>
      </c>
      <c r="W737" s="2" cm="1">
        <f t="array" ref="W737">[1]!table_weight[LongShots]*(('F+ , F-'!W$2-[1]!tbl_gk[[#This Row],[LongShots]])/('F+ , F-'!W$2-'F+ , F-'!W$3))</f>
        <v>7.271809864432606E-3</v>
      </c>
      <c r="X737" s="2" cm="1">
        <f t="array" ref="X737">[1]!table_weight[Aggression]*(('F+ , F-'!X$2-[1]!tbl_gk[[#This Row],[Aggression]])/('F+ , F-'!X$2-'F+ , F-'!X$3))</f>
        <v>1.3386066321874024E-2</v>
      </c>
      <c r="Y737" s="2" cm="1">
        <f t="array" ref="Y737">[1]!table_weight[Interceptions]*(('F+ , F-'!Y$2-[1]!tbl_gk[[#This Row],[Interceptions]])/('F+ , F-'!Y$2-'F+ , F-'!Y$3))</f>
        <v>1.2465959767598898E-2</v>
      </c>
      <c r="Z737" s="2" cm="1">
        <f t="array" ref="Z737">[1]!table_weight[Positioning]*(('F+ , F-'!Z$2-[1]!tbl_gk[[#This Row],[Positioning]])/('F+ , F-'!Z$2-'F+ , F-'!Z$3))</f>
        <v>7.394449514924029E-4</v>
      </c>
      <c r="AA737" s="2" cm="1">
        <f t="array" ref="AA737">[1]!table_weight[Vision]*(('F+ , F-'!AA$2-[1]!tbl_gk[[#This Row],[Vision]])/('F+ , F-'!AA$2-'F+ , F-'!AA$3))</f>
        <v>2.0586147449548689E-2</v>
      </c>
      <c r="AB737" s="2" cm="1">
        <f t="array" ref="AB737">[1]!table_weight[Penalties]*(('F+ , F-'!AB$2-[1]!tbl_gk[[#This Row],[Penalties]])/('F+ , F-'!AB$2-'F+ , F-'!AB$3))</f>
        <v>2.0747955403639775E-3</v>
      </c>
      <c r="AC737" s="2" cm="1">
        <f t="array" ref="AC737">[1]!table_weight[Composure]*(('F+ , F-'!AC$2-[1]!tbl_gk[[#This Row],[Composure]])/('F+ , F-'!AC$2-'F+ , F-'!AC$3))</f>
        <v>2.3484326880480709E-3</v>
      </c>
      <c r="AD737" s="2" cm="1">
        <f t="array" ref="AD737">[1]!table_weight[Marking]*(('F+ , F-'!AD$2-[1]!tbl_gk[[#This Row],[Marking]])/('F+ , F-'!AD$2-'F+ , F-'!AD$3))</f>
        <v>2.9972168700492414E-2</v>
      </c>
      <c r="AE737" s="2" cm="1">
        <f t="array" ref="AE737">[1]!table_weight[StandingTackle]*(('F+ , F-'!AE$2-[1]!tbl_gk[[#This Row],[StandingTackle]])/('F+ , F-'!AE$2-'F+ , F-'!AE$3))</f>
        <v>1.120842873841129E-2</v>
      </c>
      <c r="AF737" s="2" cm="1">
        <f t="array" ref="AF737">[1]!table_weight[SlidingTackle]*(('F+ , F-'!AF$2-[1]!tbl_gk[[#This Row],[SlidingTackle]])/('F+ , F-'!AF$2-'F+ , F-'!AF$3))</f>
        <v>8.9667429907290316E-3</v>
      </c>
      <c r="AG737" s="2" cm="1">
        <f t="array" ref="AG737">[1]!table_weight[GKDiving]*(('F+ , F-'!AG$2-[1]!tbl_gk[[#This Row],[GKDiving]])/('F+ , F-'!AG$2-'F+ , F-'!AG$3))</f>
        <v>5.4659770814318998E-2</v>
      </c>
      <c r="AH737" s="2" cm="1">
        <f t="array" ref="AH737">[1]!table_weight[GKHandling]*(('F+ , F-'!AH$2-[1]!tbl_gk[[#This Row],[GKHandling]])/('F+ , F-'!AH$2-'F+ , F-'!AH$3))</f>
        <v>5.5253898757952898E-2</v>
      </c>
      <c r="AI737" s="2" cm="1">
        <f t="array" ref="AI737">[1]!table_weight[GKKicking]*(('F+ , F-'!AI$2-[1]!tbl_gk[[#This Row],[GKKicking]])/('F+ , F-'!AI$2-'F+ , F-'!AI$3))</f>
        <v>3.309400669303314E-2</v>
      </c>
      <c r="AJ737" s="2" cm="1">
        <f t="array" ref="AJ737">[1]!table_weight[GKPositioning]*(('F+ , F-'!AJ$2-[1]!tbl_gk[[#This Row],[GKPositioning]])/('F+ , F-'!AJ$2-'F+ , F-'!AJ$3))</f>
        <v>2.2074138213474981E-2</v>
      </c>
      <c r="AK737" s="2" cm="1">
        <f t="array" ref="AK737">[1]!table_weight[GKReflexes]*(('F+ , F-'!AK$2-[1]!tbl_gk[[#This Row],[GKReflexes]])/('F+ , F-'!AK$2-'F+ , F-'!AK$3))</f>
        <v>6.012574789575089E-2</v>
      </c>
    </row>
    <row r="738" spans="1:37" x14ac:dyDescent="0.55000000000000004">
      <c r="A738" s="7">
        <f>[1]!tbl_gk[[#This Row],[ID]]</f>
        <v>225766</v>
      </c>
      <c r="B738" s="1" cm="1">
        <f t="array" ref="B738">[1]!table_weight[ValueEUR]*(('F+ , F-'!B$2-[1]!tbl_gk[[#This Row],[ValueEUR]])/('F+ , F-'!B$2-'F+ , F-'!B$3))</f>
        <v>2.0557071231680501E-4</v>
      </c>
      <c r="C738" s="1" cm="1">
        <f t="array" ref="C738">[1]!table_weight[WageEUR]*(('F+ , F-'!C$2-[1]!tbl_gk[[#This Row],[WageEUR]])/('F+ , F-'!C$2-'F+ , F-'!C$3))</f>
        <v>1.5648374123767265E-5</v>
      </c>
      <c r="D738" s="1" cm="1">
        <f t="array" ref="D738">[1]!table_weight[Crossing]*(('F+ , F-'!D$2-[1]!tbl_gk[[#This Row],[Crossing]])/('F+ , F-'!D$2-'F+ , F-'!D$3))</f>
        <v>3.4746129089074922E-2</v>
      </c>
      <c r="E738" s="1" cm="1">
        <f t="array" ref="E738">[1]!table_weight[Finishing]*(('F+ , F-'!E$2-[1]!tbl_gk[[#This Row],[Finishing]])/('F+ , F-'!E$2-'F+ , F-'!E$3))</f>
        <v>1.0980757529662181E-2</v>
      </c>
      <c r="F738" s="1" cm="1">
        <f t="array" ref="F738">[1]!table_weight[HeadingAccuracy]*(('F+ , F-'!F$2-[1]!tbl_gk[[#This Row],[HeadingAccuracy]])/('F+ , F-'!F$2-'F+ , F-'!F$3))</f>
        <v>8.351378275679E-3</v>
      </c>
      <c r="G738" s="1" cm="1">
        <f t="array" ref="G738">[1]!table_weight[ShortPassing]*(('F+ , F-'!G$2-[1]!tbl_gk[[#This Row],[ShortPassing]])/('F+ , F-'!G$2-'F+ , F-'!G$3))</f>
        <v>5.2034601718605494E-2</v>
      </c>
      <c r="H738" s="1" cm="1">
        <f t="array" ref="H738">[1]!table_weight[Volleys]*(('F+ , F-'!H$2-[1]!tbl_gk[[#This Row],[Volleys]])/('F+ , F-'!H$2-'F+ , F-'!H$3))</f>
        <v>8.1017446859167619E-4</v>
      </c>
      <c r="I738" s="1" cm="1">
        <f t="array" ref="I738">[1]!table_weight[Dribbling]*(('F+ , F-'!I$2-[1]!tbl_gk[[#This Row],[Dribbling]])/('F+ , F-'!I$2-'F+ , F-'!I$3))</f>
        <v>1.0756660437220181E-2</v>
      </c>
      <c r="J738" s="1" cm="1">
        <f t="array" ref="J738">[1]!table_weight[Curve]*(('F+ , F-'!J$2-[1]!tbl_gk[[#This Row],[Curve]])/('F+ , F-'!J$2-'F+ , F-'!J$3))</f>
        <v>8.6198154345400926E-3</v>
      </c>
      <c r="K738" s="1" cm="1">
        <f t="array" ref="K738">[1]!table_weight[FKAccuracy]*(('F+ , F-'!K$2-[1]!tbl_gk[[#This Row],[FKAccuracy]])/('F+ , F-'!K$2-'F+ , F-'!K$3))</f>
        <v>8.3662914511712649E-3</v>
      </c>
      <c r="L738" s="1" cm="1">
        <f t="array" ref="L738">[1]!table_weight[LongPassing]*(('F+ , F-'!L$2-[1]!tbl_gk[[#This Row],[LongPassing]])/('F+ , F-'!L$2-'F+ , F-'!L$3))</f>
        <v>2.5988356803638323E-2</v>
      </c>
      <c r="M738" s="1" cm="1">
        <f t="array" ref="M738">[1]!table_weight[BallControl]*(('F+ , F-'!M$2-[1]!tbl_gk[[#This Row],[BallControl]])/('F+ , F-'!M$2-'F+ , F-'!M$3))</f>
        <v>9.9960884871137055E-3</v>
      </c>
      <c r="N738" s="1" cm="1">
        <f t="array" ref="N738">[1]!table_weight[Acceleration]*(('F+ , F-'!N$2-[1]!tbl_gk[[#This Row],[Acceleration]])/('F+ , F-'!N$2-'F+ , F-'!N$3))</f>
        <v>3.6077954150933221E-3</v>
      </c>
      <c r="O738" s="1" cm="1">
        <f t="array" ref="O738">[1]!table_weight[SprintSpeed]*(('F+ , F-'!O$2-[1]!tbl_gk[[#This Row],[SprintSpeed]])/('F+ , F-'!O$2-'F+ , F-'!O$3))</f>
        <v>6.7465774262245133E-3</v>
      </c>
      <c r="P738" s="1" cm="1">
        <f t="array" ref="P738">[1]!table_weight[Agility]*(('F+ , F-'!P$2-[1]!tbl_gk[[#This Row],[Agility]])/('F+ , F-'!P$2-'F+ , F-'!P$3))</f>
        <v>2.8082656619316097E-3</v>
      </c>
      <c r="Q738" s="1" cm="1">
        <f t="array" ref="Q738">[1]!table_weight[Reactions]*(('F+ , F-'!Q$2-[1]!tbl_gk[[#This Row],[Reactions]])/('F+ , F-'!Q$2-'F+ , F-'!Q$3))</f>
        <v>1.6500544002310022E-3</v>
      </c>
      <c r="R738" s="1" cm="1">
        <f t="array" ref="R738">[1]!table_weight[Balance]*(('F+ , F-'!R$2-[1]!tbl_gk[[#This Row],[Balance]])/('F+ , F-'!R$2-'F+ , F-'!R$3))</f>
        <v>1.1796626164916795E-3</v>
      </c>
      <c r="S738" s="1" cm="1">
        <f t="array" ref="S738">[1]!table_weight[ShotPower]*(('F+ , F-'!S$2-[1]!tbl_gk[[#This Row],[ShotPower]])/('F+ , F-'!S$2-'F+ , F-'!S$3))</f>
        <v>7.0121023692742987E-3</v>
      </c>
      <c r="T738" s="1" cm="1">
        <f t="array" ref="T738">[1]!table_weight[Jumping]*(('F+ , F-'!T$2-[1]!tbl_gk[[#This Row],[Jumping]])/('F+ , F-'!T$2-'F+ , F-'!T$3))</f>
        <v>3.0054859318723757E-3</v>
      </c>
      <c r="U738" s="1" cm="1">
        <f t="array" ref="U738">[1]!table_weight[Stamina]*(('F+ , F-'!U$2-[1]!tbl_gk[[#This Row],[Stamina]])/('F+ , F-'!U$2-'F+ , F-'!U$3))</f>
        <v>1.7174205324984999E-2</v>
      </c>
      <c r="V738" s="1" cm="1">
        <f t="array" ref="V738">[1]!table_weight[Strength]*(('F+ , F-'!V$2-[1]!tbl_gk[[#This Row],[Strength]])/('F+ , F-'!V$2-'F+ , F-'!V$3))</f>
        <v>2.4845350370144969E-2</v>
      </c>
      <c r="W738" s="1" cm="1">
        <f t="array" ref="W738">[1]!table_weight[LongShots]*(('F+ , F-'!W$2-[1]!tbl_gk[[#This Row],[LongShots]])/('F+ , F-'!W$2-'F+ , F-'!W$3))</f>
        <v>7.0121023692742987E-3</v>
      </c>
      <c r="X738" s="1" cm="1">
        <f t="array" ref="X738">[1]!table_weight[Aggression]*(('F+ , F-'!X$2-[1]!tbl_gk[[#This Row],[Aggression]])/('F+ , F-'!X$2-'F+ , F-'!X$3))</f>
        <v>1.2169151201703659E-2</v>
      </c>
      <c r="Y738" s="1" cm="1">
        <f t="array" ref="Y738">[1]!table_weight[Interceptions]*(('F+ , F-'!Y$2-[1]!tbl_gk[[#This Row],[Interceptions]])/('F+ , F-'!Y$2-'F+ , F-'!Y$3))</f>
        <v>1.8006386330976187E-2</v>
      </c>
      <c r="Z738" s="1" cm="1">
        <f t="array" ref="Z738">[1]!table_weight[Positioning]*(('F+ , F-'!Z$2-[1]!tbl_gk[[#This Row],[Positioning]])/('F+ , F-'!Z$2-'F+ , F-'!Z$3))</f>
        <v>1.7746678835817667E-3</v>
      </c>
      <c r="AA738" s="1" cm="1">
        <f t="array" ref="AA738">[1]!table_weight[Vision]*(('F+ , F-'!AA$2-[1]!tbl_gk[[#This Row],[Vision]])/('F+ , F-'!AA$2-'F+ , F-'!AA$3))</f>
        <v>1.5617077375519694E-2</v>
      </c>
      <c r="AB738" s="1" cm="1">
        <f t="array" ref="AB738">[1]!table_weight[Penalties]*(('F+ , F-'!AB$2-[1]!tbl_gk[[#This Row],[Penalties]])/('F+ , F-'!AB$2-'F+ , F-'!AB$3))</f>
        <v>1.9182071976949979E-3</v>
      </c>
      <c r="AC738" s="1" cm="1">
        <f t="array" ref="AC738">[1]!table_weight[Composure]*(('F+ , F-'!AC$2-[1]!tbl_gk[[#This Row],[Composure]])/('F+ , F-'!AC$2-'F+ , F-'!AC$3))</f>
        <v>1.7079510458531426E-3</v>
      </c>
      <c r="AD738" s="1" cm="1">
        <f t="array" ref="AD738">[1]!table_weight[Marking]*(('F+ , F-'!AD$2-[1]!tbl_gk[[#This Row],[Marking]])/('F+ , F-'!AD$2-'F+ , F-'!AD$3))</f>
        <v>3.3127133826860035E-2</v>
      </c>
      <c r="AE738" s="1" cm="1">
        <f t="array" ref="AE738">[1]!table_weight[StandingTackle]*(('F+ , F-'!AE$2-[1]!tbl_gk[[#This Row],[StandingTackle]])/('F+ , F-'!AE$2-'F+ , F-'!AE$3))</f>
        <v>1.7933485981458063E-2</v>
      </c>
      <c r="AF738" s="1" cm="1">
        <f t="array" ref="AF738">[1]!table_weight[SlidingTackle]*(('F+ , F-'!AF$2-[1]!tbl_gk[[#This Row],[SlidingTackle]])/('F+ , F-'!AF$2-'F+ , F-'!AF$3))</f>
        <v>8.2195144081682794E-3</v>
      </c>
      <c r="AG738" s="1" cm="1">
        <f t="array" ref="AG738">[1]!table_weight[GKDiving]*(('F+ , F-'!AG$2-[1]!tbl_gk[[#This Row],[GKDiving]])/('F+ , F-'!AG$2-'F+ , F-'!AG$3))</f>
        <v>4.7827299462529123E-2</v>
      </c>
      <c r="AH738" s="1" cm="1">
        <f t="array" ref="AH738">[1]!table_weight[GKHandling]*(('F+ , F-'!AH$2-[1]!tbl_gk[[#This Row],[GKHandling]])/('F+ , F-'!AH$2-'F+ , F-'!AH$3))</f>
        <v>5.3471514927051197E-2</v>
      </c>
      <c r="AI738" s="1" cm="1">
        <f t="array" ref="AI738">[1]!table_weight[GKKicking]*(('F+ , F-'!AI$2-[1]!tbl_gk[[#This Row],[GKKicking]])/('F+ , F-'!AI$2-'F+ , F-'!AI$3))</f>
        <v>3.2199574079707916E-2</v>
      </c>
      <c r="AJ738" s="1" cm="1">
        <f t="array" ref="AJ738">[1]!table_weight[GKPositioning]*(('F+ , F-'!AJ$2-[1]!tbl_gk[[#This Row],[GKPositioning]])/('F+ , F-'!AJ$2-'F+ , F-'!AJ$3))</f>
        <v>1.8290000234022125E-2</v>
      </c>
      <c r="AK738" s="1" cm="1">
        <f t="array" ref="AK738">[1]!table_weight[GKReflexes]*(('F+ , F-'!AK$2-[1]!tbl_gk[[#This Row],[GKReflexes]])/('F+ , F-'!AK$2-'F+ , F-'!AK$3))</f>
        <v>5.10157860933644E-2</v>
      </c>
    </row>
    <row r="739" spans="1:37" x14ac:dyDescent="0.55000000000000004">
      <c r="A739" s="8">
        <f>[1]!tbl_gk[[#This Row],[ID]]</f>
        <v>225858</v>
      </c>
      <c r="B739" s="2" cm="1">
        <f t="array" ref="B739">[1]!table_weight[ValueEUR]*(('F+ , F-'!B$2-[1]!tbl_gk[[#This Row],[ValueEUR]])/('F+ , F-'!B$2-'F+ , F-'!B$3))</f>
        <v>4.9108559053458981E-4</v>
      </c>
      <c r="C739" s="2" cm="1">
        <f t="array" ref="C739">[1]!table_weight[WageEUR]*(('F+ , F-'!C$2-[1]!tbl_gk[[#This Row],[WageEUR]])/('F+ , F-'!C$2-'F+ , F-'!C$3))</f>
        <v>7.0417683556952691E-4</v>
      </c>
      <c r="D739" s="2" cm="1">
        <f t="array" ref="D739">[1]!table_weight[Crossing]*(('F+ , F-'!D$2-[1]!tbl_gk[[#This Row],[Crossing]])/('F+ , F-'!D$2-'F+ , F-'!D$3))</f>
        <v>2.6900228972187034E-2</v>
      </c>
      <c r="E739" s="2" cm="1">
        <f t="array" ref="E739">[1]!table_weight[Finishing]*(('F+ , F-'!E$2-[1]!tbl_gk[[#This Row],[Finishing]])/('F+ , F-'!E$2-'F+ , F-'!E$3))</f>
        <v>1.4973760267721157E-2</v>
      </c>
      <c r="F739" s="2" cm="1">
        <f t="array" ref="F739">[1]!table_weight[HeadingAccuracy]*(('F+ , F-'!F$2-[1]!tbl_gk[[#This Row],[HeadingAccuracy]])/('F+ , F-'!F$2-'F+ , F-'!F$3))</f>
        <v>7.9338093618950504E-3</v>
      </c>
      <c r="G739" s="2" cm="1">
        <f t="array" ref="G739">[1]!table_weight[ShortPassing]*(('F+ , F-'!G$2-[1]!tbl_gk[[#This Row],[ShortPassing]])/('F+ , F-'!G$2-'F+ , F-'!G$3))</f>
        <v>4.781557995763748E-2</v>
      </c>
      <c r="H739" s="2" cm="1">
        <f t="array" ref="H739">[1]!table_weight[Volleys]*(('F+ , F-'!H$2-[1]!tbl_gk[[#This Row],[Volleys]])/('F+ , F-'!H$2-'F+ , F-'!H$3))</f>
        <v>9.2591367839048701E-4</v>
      </c>
      <c r="I739" s="2" cm="1">
        <f t="array" ref="I739">[1]!table_weight[Dribbling]*(('F+ , F-'!I$2-[1]!tbl_gk[[#This Row],[Dribbling]])/('F+ , F-'!I$2-'F+ , F-'!I$3))</f>
        <v>1.8579686209743949E-2</v>
      </c>
      <c r="J739" s="2" cm="1">
        <f t="array" ref="J739">[1]!table_weight[Curve]*(('F+ , F-'!J$2-[1]!tbl_gk[[#This Row],[Curve]])/('F+ , F-'!J$2-'F+ , F-'!J$3))</f>
        <v>8.112767467802439E-3</v>
      </c>
      <c r="K739" s="2" cm="1">
        <f t="array" ref="K739">[1]!table_weight[FKAccuracy]*(('F+ , F-'!K$2-[1]!tbl_gk[[#This Row],[FKAccuracy]])/('F+ , F-'!K$2-'F+ , F-'!K$3))</f>
        <v>9.1268634012777444E-3</v>
      </c>
      <c r="L739" s="2" cm="1">
        <f t="array" ref="L739">[1]!table_weight[LongPassing]*(('F+ , F-'!L$2-[1]!tbl_gk[[#This Row],[LongPassing]])/('F+ , F-'!L$2-'F+ , F-'!L$3))</f>
        <v>2.3281236303259328E-2</v>
      </c>
      <c r="M739" s="2" cm="1">
        <f t="array" ref="M739">[1]!table_weight[BallControl]*(('F+ , F-'!M$2-[1]!tbl_gk[[#This Row],[BallControl]])/('F+ , F-'!M$2-'F+ , F-'!M$3))</f>
        <v>1.2169151201703639E-2</v>
      </c>
      <c r="N739" s="2" cm="1">
        <f t="array" ref="N739">[1]!table_weight[Acceleration]*(('F+ , F-'!N$2-[1]!tbl_gk[[#This Row],[Acceleration]])/('F+ , F-'!N$2-'F+ , F-'!N$3))</f>
        <v>2.480359347876659E-3</v>
      </c>
      <c r="O739" s="2" cm="1">
        <f t="array" ref="O739">[1]!table_weight[SprintSpeed]*(('F+ , F-'!O$2-[1]!tbl_gk[[#This Row],[SprintSpeed]])/('F+ , F-'!O$2-'F+ , F-'!O$3))</f>
        <v>5.3410404624277394E-3</v>
      </c>
      <c r="P739" s="2" cm="1">
        <f t="array" ref="P739">[1]!table_weight[Agility]*(('F+ , F-'!P$2-[1]!tbl_gk[[#This Row],[Agility]])/('F+ , F-'!P$2-'F+ , F-'!P$3))</f>
        <v>3.744354215908813E-3</v>
      </c>
      <c r="Q739" s="2" cm="1">
        <f t="array" ref="Q739">[1]!table_weight[Reactions]*(('F+ , F-'!Q$2-[1]!tbl_gk[[#This Row],[Reactions]])/('F+ , F-'!Q$2-'F+ , F-'!Q$3))</f>
        <v>1.1859766001660328E-3</v>
      </c>
      <c r="R739" s="2" cm="1">
        <f t="array" ref="R739">[1]!table_weight[Balance]*(('F+ , F-'!R$2-[1]!tbl_gk[[#This Row],[Balance]])/('F+ , F-'!R$2-'F+ , F-'!R$3))</f>
        <v>1.8005376778030898E-3</v>
      </c>
      <c r="S739" s="2" cm="1">
        <f t="array" ref="S739">[1]!table_weight[ShotPower]*(('F+ , F-'!S$2-[1]!tbl_gk[[#This Row],[ShotPower]])/('F+ , F-'!S$2-'F+ , F-'!S$3))</f>
        <v>5.9732723886410689E-3</v>
      </c>
      <c r="T739" s="2" cm="1">
        <f t="array" ref="T739">[1]!table_weight[Jumping]*(('F+ , F-'!T$2-[1]!tbl_gk[[#This Row],[Jumping]])/('F+ , F-'!T$2-'F+ , F-'!T$3))</f>
        <v>2.0609046389982004E-3</v>
      </c>
      <c r="U739" s="2" cm="1">
        <f t="array" ref="U739">[1]!table_weight[Stamina]*(('F+ , F-'!U$2-[1]!tbl_gk[[#This Row],[Stamina]])/('F+ , F-'!U$2-'F+ , F-'!U$3))</f>
        <v>1.288065399373875E-2</v>
      </c>
      <c r="V739" s="2" cm="1">
        <f t="array" ref="V739">[1]!table_weight[Strength]*(('F+ , F-'!V$2-[1]!tbl_gk[[#This Row],[Strength]])/('F+ , F-'!V$2-'F+ , F-'!V$3))</f>
        <v>2.2183348544772292E-2</v>
      </c>
      <c r="W739" s="2" cm="1">
        <f t="array" ref="W739">[1]!table_weight[LongShots]*(('F+ , F-'!W$2-[1]!tbl_gk[[#This Row],[LongShots]])/('F+ , F-'!W$2-'F+ , F-'!W$3))</f>
        <v>8.3106398450658349E-3</v>
      </c>
      <c r="X739" s="2" cm="1">
        <f t="array" ref="X739">[1]!table_weight[Aggression]*(('F+ , F-'!X$2-[1]!tbl_gk[[#This Row],[Aggression]])/('F+ , F-'!X$2-'F+ , F-'!X$3))</f>
        <v>7.9099482811073787E-3</v>
      </c>
      <c r="Y739" s="2" cm="1">
        <f t="array" ref="Y739">[1]!table_weight[Interceptions]*(('F+ , F-'!Y$2-[1]!tbl_gk[[#This Row],[Interceptions]])/('F+ , F-'!Y$2-'F+ , F-'!Y$3))</f>
        <v>1.5236173049287543E-2</v>
      </c>
      <c r="Z739" s="2" cm="1">
        <f t="array" ref="Z739">[1]!table_weight[Positioning]*(('F+ , F-'!Z$2-[1]!tbl_gk[[#This Row],[Positioning]])/('F+ , F-'!Z$2-'F+ , F-'!Z$3))</f>
        <v>0</v>
      </c>
      <c r="AA739" s="2" cm="1">
        <f t="array" ref="AA739">[1]!table_weight[Vision]*(('F+ , F-'!AA$2-[1]!tbl_gk[[#This Row],[Vision]])/('F+ , F-'!AA$2-'F+ , F-'!AA$3))</f>
        <v>1.7746678835817837E-2</v>
      </c>
      <c r="AB739" s="2" cm="1">
        <f t="array" ref="AB739">[1]!table_weight[Penalties]*(('F+ , F-'!AB$2-[1]!tbl_gk[[#This Row],[Penalties]])/('F+ , F-'!AB$2-'F+ , F-'!AB$3))</f>
        <v>1.6833246836915287E-3</v>
      </c>
      <c r="AC739" s="2" cm="1">
        <f t="array" ref="AC739">[1]!table_weight[Composure]*(('F+ , F-'!AC$2-[1]!tbl_gk[[#This Row],[Composure]])/('F+ , F-'!AC$2-'F+ , F-'!AC$3))</f>
        <v>1.067469403658214E-3</v>
      </c>
      <c r="AD739" s="2" cm="1">
        <f t="array" ref="AD739">[1]!table_weight[Marking]*(('F+ , F-'!AD$2-[1]!tbl_gk[[#This Row],[Marking]])/('F+ , F-'!AD$2-'F+ , F-'!AD$3))</f>
        <v>0</v>
      </c>
      <c r="AE739" s="2" cm="1">
        <f t="array" ref="AE739">[1]!table_weight[StandingTackle]*(('F+ , F-'!AE$2-[1]!tbl_gk[[#This Row],[StandingTackle]])/('F+ , F-'!AE$2-'F+ , F-'!AE$3))</f>
        <v>1.5691800233775807E-2</v>
      </c>
      <c r="AF739" s="2" cm="1">
        <f t="array" ref="AF739">[1]!table_weight[SlidingTackle]*(('F+ , F-'!AF$2-[1]!tbl_gk[[#This Row],[SlidingTackle]])/('F+ , F-'!AF$2-'F+ , F-'!AF$3))</f>
        <v>8.2195144081682794E-3</v>
      </c>
      <c r="AG739" s="2" cm="1">
        <f t="array" ref="AG739">[1]!table_weight[GKDiving]*(('F+ , F-'!AG$2-[1]!tbl_gk[[#This Row],[GKDiving]])/('F+ , F-'!AG$2-'F+ , F-'!AG$3))</f>
        <v>3.0746121083054436E-2</v>
      </c>
      <c r="AH739" s="2" cm="1">
        <f t="array" ref="AH739">[1]!table_weight[GKHandling]*(('F+ , F-'!AH$2-[1]!tbl_gk[[#This Row],[GKHandling]])/('F+ , F-'!AH$2-'F+ , F-'!AH$3))</f>
        <v>4.2777211941640955E-2</v>
      </c>
      <c r="AI739" s="2" cm="1">
        <f t="array" ref="AI739">[1]!table_weight[GKKicking]*(('F+ , F-'!AI$2-[1]!tbl_gk[[#This Row],[GKKicking]])/('F+ , F-'!AI$2-'F+ , F-'!AI$3))</f>
        <v>2.7727411013081817E-2</v>
      </c>
      <c r="AJ739" s="2" cm="1">
        <f t="array" ref="AJ739">[1]!table_weight[GKPositioning]*(('F+ , F-'!AJ$2-[1]!tbl_gk[[#This Row],[GKPositioning]])/('F+ , F-'!AJ$2-'F+ , F-'!AJ$3))</f>
        <v>1.4505862254569271E-2</v>
      </c>
      <c r="AK739" s="2" cm="1">
        <f t="array" ref="AK739">[1]!table_weight[GKReflexes]*(('F+ , F-'!AK$2-[1]!tbl_gk[[#This Row],[GKReflexes]])/('F+ , F-'!AK$2-'F+ , F-'!AK$3))</f>
        <v>3.6439847209545996E-2</v>
      </c>
    </row>
    <row r="740" spans="1:37" x14ac:dyDescent="0.55000000000000004">
      <c r="A740" s="7">
        <f>[1]!tbl_gk[[#This Row],[ID]]</f>
        <v>225868</v>
      </c>
      <c r="B740" s="1" cm="1">
        <f t="array" ref="B740">[1]!table_weight[ValueEUR]*(('F+ , F-'!B$2-[1]!tbl_gk[[#This Row],[ValueEUR]])/('F+ , F-'!B$2-'F+ , F-'!B$3))</f>
        <v>4.2935264389290658E-4</v>
      </c>
      <c r="C740" s="1" cm="1">
        <f t="array" ref="C740">[1]!table_weight[WageEUR]*(('F+ , F-'!C$2-[1]!tbl_gk[[#This Row],[WageEUR]])/('F+ , F-'!C$2-'F+ , F-'!C$3))</f>
        <v>1.7995630242332353E-3</v>
      </c>
      <c r="D740" s="1" cm="1">
        <f t="array" ref="D740">[1]!table_weight[Crossing]*(('F+ , F-'!D$2-[1]!tbl_gk[[#This Row],[Crossing]])/('F+ , F-'!D$2-'F+ , F-'!D$3))</f>
        <v>1.5691800233775768E-2</v>
      </c>
      <c r="E740" s="1" cm="1">
        <f t="array" ref="E740">[1]!table_weight[Finishing]*(('F+ , F-'!E$2-[1]!tbl_gk[[#This Row],[Finishing]])/('F+ , F-'!E$2-'F+ , F-'!E$3))</f>
        <v>1.3975509583206414E-2</v>
      </c>
      <c r="F740" s="1" cm="1">
        <f t="array" ref="F740">[1]!table_weight[HeadingAccuracy]*(('F+ , F-'!F$2-[1]!tbl_gk[[#This Row],[HeadingAccuracy]])/('F+ , F-'!F$2-'F+ , F-'!F$3))</f>
        <v>7.9338093618950504E-3</v>
      </c>
      <c r="G740" s="1" cm="1">
        <f t="array" ref="G740">[1]!table_weight[ShortPassing]*(('F+ , F-'!G$2-[1]!tbl_gk[[#This Row],[ShortPassing]])/('F+ , F-'!G$2-'F+ , F-'!G$3))</f>
        <v>4.6409239370648142E-2</v>
      </c>
      <c r="H740" s="1" cm="1">
        <f t="array" ref="H740">[1]!table_weight[Volleys]*(('F+ , F-'!H$2-[1]!tbl_gk[[#This Row],[Volleys]])/('F+ , F-'!H$2-'F+ , F-'!H$3))</f>
        <v>1.1573920979881087E-3</v>
      </c>
      <c r="I740" s="1" cm="1">
        <f t="array" ref="I740">[1]!table_weight[Dribbling]*(('F+ , F-'!I$2-[1]!tbl_gk[[#This Row],[Dribbling]])/('F+ , F-'!I$2-'F+ , F-'!I$3))</f>
        <v>2.933634664696413E-3</v>
      </c>
      <c r="J740" s="1" cm="1">
        <f t="array" ref="J740">[1]!table_weight[Curve]*(('F+ , F-'!J$2-[1]!tbl_gk[[#This Row],[Curve]])/('F+ , F-'!J$2-'F+ , F-'!J$3))</f>
        <v>6.4226075786769305E-3</v>
      </c>
      <c r="K740" s="1" cm="1">
        <f t="array" ref="K740">[1]!table_weight[FKAccuracy]*(('F+ , F-'!K$2-[1]!tbl_gk[[#This Row],[FKAccuracy]])/('F+ , F-'!K$2-'F+ , F-'!K$3))</f>
        <v>8.3662914511712649E-3</v>
      </c>
      <c r="L740" s="1" cm="1">
        <f t="array" ref="L740">[1]!table_weight[LongPassing]*(('F+ , F-'!L$2-[1]!tbl_gk[[#This Row],[LongPassing]])/('F+ , F-'!L$2-'F+ , F-'!L$3))</f>
        <v>2.5988356803638323E-2</v>
      </c>
      <c r="M740" s="1" cm="1">
        <f t="array" ref="M740">[1]!table_weight[BallControl]*(('F+ , F-'!M$2-[1]!tbl_gk[[#This Row],[BallControl]])/('F+ , F-'!M$2-'F+ , F-'!M$3))</f>
        <v>7.823025772523768E-3</v>
      </c>
      <c r="N740" s="1" cm="1">
        <f t="array" ref="N740">[1]!table_weight[Acceleration]*(('F+ , F-'!N$2-[1]!tbl_gk[[#This Row],[Acceleration]])/('F+ , F-'!N$2-'F+ , F-'!N$3))</f>
        <v>3.8332826285366545E-3</v>
      </c>
      <c r="O740" s="1" cm="1">
        <f t="array" ref="O740">[1]!table_weight[SprintSpeed]*(('F+ , F-'!O$2-[1]!tbl_gk[[#This Row],[SprintSpeed]])/('F+ , F-'!O$2-'F+ , F-'!O$3))</f>
        <v>5.3410404624277394E-3</v>
      </c>
      <c r="P740" s="1" cm="1">
        <f t="array" ref="P740">[1]!table_weight[Agility]*(('F+ , F-'!P$2-[1]!tbl_gk[[#This Row],[Agility]])/('F+ , F-'!P$2-'F+ , F-'!P$3))</f>
        <v>4.4464206313917145E-3</v>
      </c>
      <c r="Q740" s="1" cm="1">
        <f t="array" ref="Q740">[1]!table_weight[Reactions]*(('F+ , F-'!Q$2-[1]!tbl_gk[[#This Row],[Reactions]])/('F+ , F-'!Q$2-'F+ , F-'!Q$3))</f>
        <v>1.3922334001949081E-3</v>
      </c>
      <c r="R740" s="1" cm="1">
        <f t="array" ref="R740">[1]!table_weight[Balance]*(('F+ , F-'!R$2-[1]!tbl_gk[[#This Row],[Balance]])/('F+ , F-'!R$2-'F+ , F-'!R$3))</f>
        <v>8.6922508583597434E-4</v>
      </c>
      <c r="S740" s="1" cm="1">
        <f t="array" ref="S740">[1]!table_weight[ShotPower]*(('F+ , F-'!S$2-[1]!tbl_gk[[#This Row],[ShotPower]])/('F+ , F-'!S$2-'F+ , F-'!S$3))</f>
        <v>4.93444240800784E-3</v>
      </c>
      <c r="T740" s="1" cm="1">
        <f t="array" ref="T740">[1]!table_weight[Jumping]*(('F+ , F-'!T$2-[1]!tbl_gk[[#This Row],[Jumping]])/('F+ , F-'!T$2-'F+ , F-'!T$3))</f>
        <v>2.0609046389982004E-3</v>
      </c>
      <c r="U740" s="1" cm="1">
        <f t="array" ref="U740">[1]!table_weight[Stamina]*(('F+ , F-'!U$2-[1]!tbl_gk[[#This Row],[Stamina]])/('F+ , F-'!U$2-'F+ , F-'!U$3))</f>
        <v>3.4348410649970001E-3</v>
      </c>
      <c r="V740" s="1" cm="1">
        <f t="array" ref="V740">[1]!table_weight[Strength]*(('F+ , F-'!V$2-[1]!tbl_gk[[#This Row],[Strength]])/('F+ , F-'!V$2-'F+ , F-'!V$3))</f>
        <v>1.6859344894026941E-2</v>
      </c>
      <c r="W740" s="1" cm="1">
        <f t="array" ref="W740">[1]!table_weight[LongShots]*(('F+ , F-'!W$2-[1]!tbl_gk[[#This Row],[LongShots]])/('F+ , F-'!W$2-'F+ , F-'!W$3))</f>
        <v>8.570347340224143E-3</v>
      </c>
      <c r="X740" s="1" cm="1">
        <f t="array" ref="X740">[1]!table_weight[Aggression]*(('F+ , F-'!X$2-[1]!tbl_gk[[#This Row],[Aggression]])/('F+ , F-'!X$2-'F+ , F-'!X$3))</f>
        <v>1.2169151201703659E-2</v>
      </c>
      <c r="Y740" s="1" cm="1">
        <f t="array" ref="Y740">[1]!table_weight[Interceptions]*(('F+ , F-'!Y$2-[1]!tbl_gk[[#This Row],[Interceptions]])/('F+ , F-'!Y$2-'F+ , F-'!Y$3))</f>
        <v>1.3158513088021059E-2</v>
      </c>
      <c r="Z740" s="1" cm="1">
        <f t="array" ref="Z740">[1]!table_weight[Positioning]*(('F+ , F-'!Z$2-[1]!tbl_gk[[#This Row],[Positioning]])/('F+ , F-'!Z$2-'F+ , F-'!Z$3))</f>
        <v>1.1831119223878444E-3</v>
      </c>
      <c r="AA740" s="1" cm="1">
        <f t="array" ref="AA740">[1]!table_weight[Vision]*(('F+ , F-'!AA$2-[1]!tbl_gk[[#This Row],[Vision]])/('F+ , F-'!AA$2-'F+ , F-'!AA$3))</f>
        <v>2.7684818983875824E-2</v>
      </c>
      <c r="AB740" s="1" cm="1">
        <f t="array" ref="AB740">[1]!table_weight[Penalties]*(('F+ , F-'!AB$2-[1]!tbl_gk[[#This Row],[Penalties]])/('F+ , F-'!AB$2-'F+ , F-'!AB$3))</f>
        <v>2.0747955403639775E-3</v>
      </c>
      <c r="AC740" s="1" cm="1">
        <f t="array" ref="AC740">[1]!table_weight[Composure]*(('F+ , F-'!AC$2-[1]!tbl_gk[[#This Row],[Composure]])/('F+ , F-'!AC$2-'F+ , F-'!AC$3))</f>
        <v>1.6012041054873211E-3</v>
      </c>
      <c r="AD740" s="1" cm="1">
        <f t="array" ref="AD740">[1]!table_weight[Marking]*(('F+ , F-'!AD$2-[1]!tbl_gk[[#This Row],[Marking]])/('F+ , F-'!AD$2-'F+ , F-'!AD$3))</f>
        <v>2.366223844775717E-2</v>
      </c>
      <c r="AE740" s="1" cm="1">
        <f t="array" ref="AE740">[1]!table_weight[StandingTackle]*(('F+ , F-'!AE$2-[1]!tbl_gk[[#This Row],[StandingTackle]])/('F+ , F-'!AE$2-'F+ , F-'!AE$3))</f>
        <v>2.241685747682258E-2</v>
      </c>
      <c r="AF740" s="1" cm="1">
        <f t="array" ref="AF740">[1]!table_weight[SlidingTackle]*(('F+ , F-'!AF$2-[1]!tbl_gk[[#This Row],[SlidingTackle]])/('F+ , F-'!AF$2-'F+ , F-'!AF$3))</f>
        <v>6.7250572430467732E-3</v>
      </c>
      <c r="AG740" s="1" cm="1">
        <f t="array" ref="AG740">[1]!table_weight[GKDiving]*(('F+ , F-'!AG$2-[1]!tbl_gk[[#This Row],[GKDiving]])/('F+ , F-'!AG$2-'F+ , F-'!AG$3))</f>
        <v>3.2454238921001903E-2</v>
      </c>
      <c r="AH740" s="1" cm="1">
        <f t="array" ref="AH740">[1]!table_weight[GKHandling]*(('F+ , F-'!AH$2-[1]!tbl_gk[[#This Row],[GKHandling]])/('F+ , F-'!AH$2-'F+ , F-'!AH$3))</f>
        <v>3.5647676618034127E-2</v>
      </c>
      <c r="AI740" s="1" cm="1">
        <f t="array" ref="AI740">[1]!table_weight[GKKicking]*(('F+ , F-'!AI$2-[1]!tbl_gk[[#This Row],[GKKicking]])/('F+ , F-'!AI$2-'F+ , F-'!AI$3))</f>
        <v>2.2360815333130498E-2</v>
      </c>
      <c r="AJ740" s="1" cm="1">
        <f t="array" ref="AJ740">[1]!table_weight[GKPositioning]*(('F+ , F-'!AJ$2-[1]!tbl_gk[[#This Row],[GKPositioning]])/('F+ , F-'!AJ$2-'F+ , F-'!AJ$3))</f>
        <v>1.5136551917811415E-2</v>
      </c>
      <c r="AK740" s="1" cm="1">
        <f t="array" ref="AK740">[1]!table_weight[GKReflexes]*(('F+ , F-'!AK$2-[1]!tbl_gk[[#This Row],[GKReflexes]])/('F+ , F-'!AK$2-'F+ , F-'!AK$3))</f>
        <v>3.6439847209545996E-2</v>
      </c>
    </row>
    <row r="741" spans="1:37" x14ac:dyDescent="0.55000000000000004">
      <c r="A741" s="8">
        <f>[1]!tbl_gk[[#This Row],[ID]]</f>
        <v>225916</v>
      </c>
      <c r="B741" s="2" cm="1">
        <f t="array" ref="B741">[1]!table_weight[ValueEUR]*(('F+ , F-'!B$2-[1]!tbl_gk[[#This Row],[ValueEUR]])/('F+ , F-'!B$2-'F+ , F-'!B$3))</f>
        <v>6.5128258706975768E-5</v>
      </c>
      <c r="C741" s="2" cm="1">
        <f t="array" ref="C741">[1]!table_weight[WageEUR]*(('F+ , F-'!C$2-[1]!tbl_gk[[#This Row],[WageEUR]])/('F+ , F-'!C$2-'F+ , F-'!C$3))</f>
        <v>2.3472561185650898E-4</v>
      </c>
      <c r="D741" s="2" cm="1">
        <f t="array" ref="D741">[1]!table_weight[Crossing]*(('F+ , F-'!D$2-[1]!tbl_gk[[#This Row],[Crossing]])/('F+ , F-'!D$2-'F+ , F-'!D$3))</f>
        <v>2.2416857476822528E-2</v>
      </c>
      <c r="E741" s="2" cm="1">
        <f t="array" ref="E741">[1]!table_weight[Finishing]*(('F+ , F-'!E$2-[1]!tbl_gk[[#This Row],[Finishing]])/('F+ , F-'!E$2-'F+ , F-'!E$3))</f>
        <v>1.1979008214176926E-2</v>
      </c>
      <c r="F741" s="2" cm="1">
        <f t="array" ref="F741">[1]!table_weight[HeadingAccuracy]*(('F+ , F-'!F$2-[1]!tbl_gk[[#This Row],[HeadingAccuracy]])/('F+ , F-'!F$2-'F+ , F-'!F$3))</f>
        <v>1.1274360672166649E-2</v>
      </c>
      <c r="G741" s="2" cm="1">
        <f t="array" ref="G741">[1]!table_weight[ShortPassing]*(('F+ , F-'!G$2-[1]!tbl_gk[[#This Row],[ShortPassing]])/('F+ , F-'!G$2-'F+ , F-'!G$3))</f>
        <v>3.6564855261722783E-2</v>
      </c>
      <c r="H741" s="2" cm="1">
        <f t="array" ref="H741">[1]!table_weight[Volleys]*(('F+ , F-'!H$2-[1]!tbl_gk[[#This Row],[Volleys]])/('F+ , F-'!H$2-'F+ , F-'!H$3))</f>
        <v>1.2731313077869197E-3</v>
      </c>
      <c r="I741" s="2" cm="1">
        <f t="array" ref="I741">[1]!table_weight[Dribbling]*(('F+ , F-'!I$2-[1]!tbl_gk[[#This Row],[Dribbling]])/('F+ , F-'!I$2-'F+ , F-'!I$3))</f>
        <v>1.1734538658785652E-2</v>
      </c>
      <c r="J741" s="2" cm="1">
        <f t="array" ref="J741">[1]!table_weight[Curve]*(('F+ , F-'!J$2-[1]!tbl_gk[[#This Row],[Curve]])/('F+ , F-'!J$2-'F+ , F-'!J$3))</f>
        <v>8.6198154345400926E-3</v>
      </c>
      <c r="K741" s="2" cm="1">
        <f t="array" ref="K741">[1]!table_weight[FKAccuracy]*(('F+ , F-'!K$2-[1]!tbl_gk[[#This Row],[FKAccuracy]])/('F+ , F-'!K$2-'F+ , F-'!K$3))</f>
        <v>8.9747490112564478E-3</v>
      </c>
      <c r="L741" s="2" cm="1">
        <f t="array" ref="L741">[1]!table_weight[LongPassing]*(('F+ , F-'!L$2-[1]!tbl_gk[[#This Row],[LongPassing]])/('F+ , F-'!L$2-'F+ , F-'!L$3))</f>
        <v>1.7325571202425546E-2</v>
      </c>
      <c r="M741" s="2" cm="1">
        <f t="array" ref="M741">[1]!table_weight[BallControl]*(('F+ , F-'!M$2-[1]!tbl_gk[[#This Row],[BallControl]])/('F+ , F-'!M$2-'F+ , F-'!M$3))</f>
        <v>8.692250858359743E-3</v>
      </c>
      <c r="N741" s="2" cm="1">
        <f t="array" ref="N741">[1]!table_weight[Acceleration]*(('F+ , F-'!N$2-[1]!tbl_gk[[#This Row],[Acceleration]])/('F+ , F-'!N$2-'F+ , F-'!N$3))</f>
        <v>4.2842570554233201E-3</v>
      </c>
      <c r="O741" s="2" cm="1">
        <f t="array" ref="O741">[1]!table_weight[SprintSpeed]*(('F+ , F-'!O$2-[1]!tbl_gk[[#This Row],[SprintSpeed]])/('F+ , F-'!O$2-'F+ , F-'!O$3))</f>
        <v>5.3410404624277394E-3</v>
      </c>
      <c r="P741" s="2" cm="1">
        <f t="array" ref="P741">[1]!table_weight[Agility]*(('F+ , F-'!P$2-[1]!tbl_gk[[#This Row],[Agility]])/('F+ , F-'!P$2-'F+ , F-'!P$3))</f>
        <v>4.095387423650264E-3</v>
      </c>
      <c r="Q741" s="2" cm="1">
        <f t="array" ref="Q741">[1]!table_weight[Reactions]*(('F+ , F-'!Q$2-[1]!tbl_gk[[#This Row],[Reactions]])/('F+ , F-'!Q$2-'F+ , F-'!Q$3))</f>
        <v>1.7016186002382209E-3</v>
      </c>
      <c r="R741" s="2" cm="1">
        <f t="array" ref="R741">[1]!table_weight[Balance]*(('F+ , F-'!R$2-[1]!tbl_gk[[#This Row],[Balance]])/('F+ , F-'!R$2-'F+ , F-'!R$3))</f>
        <v>1.0554876042293973E-3</v>
      </c>
      <c r="S741" s="2" cm="1">
        <f t="array" ref="S741">[1]!table_weight[ShotPower]*(('F+ , F-'!S$2-[1]!tbl_gk[[#This Row],[ShotPower]])/('F+ , F-'!S$2-'F+ , F-'!S$3))</f>
        <v>6.7523948741159906E-3</v>
      </c>
      <c r="T741" s="2" cm="1">
        <f t="array" ref="T741">[1]!table_weight[Jumping]*(('F+ , F-'!T$2-[1]!tbl_gk[[#This Row],[Jumping]])/('F+ , F-'!T$2-'F+ , F-'!T$3))</f>
        <v>2.91961490524745E-3</v>
      </c>
      <c r="U741" s="2" cm="1">
        <f t="array" ref="U741">[1]!table_weight[Stamina]*(('F+ , F-'!U$2-[1]!tbl_gk[[#This Row],[Stamina]])/('F+ , F-'!U$2-'F+ , F-'!U$3))</f>
        <v>8.5871026624924993E-3</v>
      </c>
      <c r="V741" s="2" cm="1">
        <f t="array" ref="V741">[1]!table_weight[Strength]*(('F+ , F-'!V$2-[1]!tbl_gk[[#This Row],[Strength]])/('F+ , F-'!V$2-'F+ , F-'!V$3))</f>
        <v>3.1056687962681212E-2</v>
      </c>
      <c r="W741" s="2" cm="1">
        <f t="array" ref="W741">[1]!table_weight[LongShots]*(('F+ , F-'!W$2-[1]!tbl_gk[[#This Row],[LongShots]])/('F+ , F-'!W$2-'F+ , F-'!W$3))</f>
        <v>7.271809864432606E-3</v>
      </c>
      <c r="X741" s="2" cm="1">
        <f t="array" ref="X741">[1]!table_weight[Aggression]*(('F+ , F-'!X$2-[1]!tbl_gk[[#This Row],[Aggression]])/('F+ , F-'!X$2-'F+ , F-'!X$3))</f>
        <v>1.2777608761788841E-2</v>
      </c>
      <c r="Y741" s="2" cm="1">
        <f t="array" ref="Y741">[1]!table_weight[Interceptions]*(('F+ , F-'!Y$2-[1]!tbl_gk[[#This Row],[Interceptions]])/('F+ , F-'!Y$2-'F+ , F-'!Y$3))</f>
        <v>1.5928726369709705E-2</v>
      </c>
      <c r="Z741" s="2" cm="1">
        <f t="array" ref="Z741">[1]!table_weight[Positioning]*(('F+ , F-'!Z$2-[1]!tbl_gk[[#This Row],[Positioning]])/('F+ , F-'!Z$2-'F+ , F-'!Z$3))</f>
        <v>8.8733394179088337E-4</v>
      </c>
      <c r="AA741" s="2" cm="1">
        <f t="array" ref="AA741">[1]!table_weight[Vision]*(('F+ , F-'!AA$2-[1]!tbl_gk[[#This Row],[Vision]])/('F+ , F-'!AA$2-'F+ , F-'!AA$3))</f>
        <v>1.7746678835817837E-2</v>
      </c>
      <c r="AB741" s="2" cm="1">
        <f t="array" ref="AB741">[1]!table_weight[Penalties]*(('F+ , F-'!AB$2-[1]!tbl_gk[[#This Row],[Penalties]])/('F+ , F-'!AB$2-'F+ , F-'!AB$3))</f>
        <v>2.1139426260312223E-3</v>
      </c>
      <c r="AC741" s="2" cm="1">
        <f t="array" ref="AC741">[1]!table_weight[Composure]*(('F+ , F-'!AC$2-[1]!tbl_gk[[#This Row],[Composure]])/('F+ , F-'!AC$2-'F+ , F-'!AC$3))</f>
        <v>1.7613245160360534E-3</v>
      </c>
      <c r="AD741" s="2" cm="1">
        <f t="array" ref="AD741">[1]!table_weight[Marking]*(('F+ , F-'!AD$2-[1]!tbl_gk[[#This Row],[Marking]])/('F+ , F-'!AD$2-'F+ , F-'!AD$3))</f>
        <v>1.41973430686543E-2</v>
      </c>
      <c r="AE741" s="2" cm="1">
        <f t="array" ref="AE741">[1]!table_weight[StandingTackle]*(('F+ , F-'!AE$2-[1]!tbl_gk[[#This Row],[StandingTackle]])/('F+ , F-'!AE$2-'F+ , F-'!AE$3))</f>
        <v>1.7933485981458063E-2</v>
      </c>
      <c r="AF741" s="2" cm="1">
        <f t="array" ref="AF741">[1]!table_weight[SlidingTackle]*(('F+ , F-'!AF$2-[1]!tbl_gk[[#This Row],[SlidingTackle]])/('F+ , F-'!AF$2-'F+ , F-'!AF$3))</f>
        <v>5.977828660486021E-3</v>
      </c>
      <c r="AG741" s="2" cm="1">
        <f t="array" ref="AG741">[1]!table_weight[GKDiving]*(('F+ , F-'!AG$2-[1]!tbl_gk[[#This Row],[GKDiving]])/('F+ , F-'!AG$2-'F+ , F-'!AG$3))</f>
        <v>5.1243535138424057E-2</v>
      </c>
      <c r="AH741" s="2" cm="1">
        <f t="array" ref="AH741">[1]!table_weight[GKHandling]*(('F+ , F-'!AH$2-[1]!tbl_gk[[#This Row],[GKHandling]])/('F+ , F-'!AH$2-'F+ , F-'!AH$3))</f>
        <v>5.5253898757952898E-2</v>
      </c>
      <c r="AI741" s="2" cm="1">
        <f t="array" ref="AI741">[1]!table_weight[GKKicking]*(('F+ , F-'!AI$2-[1]!tbl_gk[[#This Row],[GKKicking]])/('F+ , F-'!AI$2-'F+ , F-'!AI$3))</f>
        <v>3.0410708853057477E-2</v>
      </c>
      <c r="AJ741" s="2" cm="1">
        <f t="array" ref="AJ741">[1]!table_weight[GKPositioning]*(('F+ , F-'!AJ$2-[1]!tbl_gk[[#This Row],[GKPositioning]])/('F+ , F-'!AJ$2-'F+ , F-'!AJ$3))</f>
        <v>2.0812758886990693E-2</v>
      </c>
      <c r="AK741" s="2" cm="1">
        <f t="array" ref="AK741">[1]!table_weight[GKReflexes]*(('F+ , F-'!AK$2-[1]!tbl_gk[[#This Row],[GKReflexes]])/('F+ , F-'!AK$2-'F+ , F-'!AK$3))</f>
        <v>5.2837778453841702E-2</v>
      </c>
    </row>
    <row r="742" spans="1:37" x14ac:dyDescent="0.55000000000000004">
      <c r="A742" s="7">
        <f>[1]!tbl_gk[[#This Row],[ID]]</f>
        <v>225983</v>
      </c>
      <c r="B742" s="1" cm="1">
        <f t="array" ref="B742">[1]!table_weight[ValueEUR]*(('F+ , F-'!B$2-[1]!tbl_gk[[#This Row],[ValueEUR]])/('F+ , F-'!B$2-'F+ , F-'!B$3))</f>
        <v>3.7348432718218329E-5</v>
      </c>
      <c r="C742" s="1" cm="1">
        <f t="array" ref="C742">[1]!table_weight[WageEUR]*(('F+ , F-'!C$2-[1]!tbl_gk[[#This Row],[WageEUR]])/('F+ , F-'!C$2-'F+ , F-'!C$3))</f>
        <v>0</v>
      </c>
      <c r="D742" s="1" cm="1">
        <f t="array" ref="D742">[1]!table_weight[Crossing]*(('F+ , F-'!D$2-[1]!tbl_gk[[#This Row],[Crossing]])/('F+ , F-'!D$2-'F+ , F-'!D$3))</f>
        <v>2.8021071846028162E-2</v>
      </c>
      <c r="E742" s="1" cm="1">
        <f t="array" ref="E742">[1]!table_weight[Finishing]*(('F+ , F-'!E$2-[1]!tbl_gk[[#This Row],[Finishing]])/('F+ , F-'!E$2-'F+ , F-'!E$3))</f>
        <v>1.2977258898691668E-2</v>
      </c>
      <c r="F742" s="1" cm="1">
        <f t="array" ref="F742">[1]!table_weight[HeadingAccuracy]*(('F+ , F-'!F$2-[1]!tbl_gk[[#This Row],[HeadingAccuracy]])/('F+ , F-'!F$2-'F+ , F-'!F$3))</f>
        <v>4.1756891378395E-3</v>
      </c>
      <c r="G742" s="1" cm="1">
        <f t="array" ref="G742">[1]!table_weight[ShortPassing]*(('F+ , F-'!G$2-[1]!tbl_gk[[#This Row],[ShortPassing]])/('F+ , F-'!G$2-'F+ , F-'!G$3))</f>
        <v>4.3596558196669473E-2</v>
      </c>
      <c r="H742" s="1" cm="1">
        <f t="array" ref="H742">[1]!table_weight[Volleys]*(('F+ , F-'!H$2-[1]!tbl_gk[[#This Row],[Volleys]])/('F+ , F-'!H$2-'F+ , F-'!H$3))</f>
        <v>6.9443525879286526E-4</v>
      </c>
      <c r="I742" s="1" cm="1">
        <f t="array" ref="I742">[1]!table_weight[Dribbling]*(('F+ , F-'!I$2-[1]!tbl_gk[[#This Row],[Dribbling]])/('F+ , F-'!I$2-'F+ , F-'!I$3))</f>
        <v>6.8451475509582974E-3</v>
      </c>
      <c r="J742" s="1" cm="1">
        <f t="array" ref="J742">[1]!table_weight[Curve]*(('F+ , F-'!J$2-[1]!tbl_gk[[#This Row],[Curve]])/('F+ , F-'!J$2-'F+ , F-'!J$3))</f>
        <v>8.2817834567149896E-3</v>
      </c>
      <c r="K742" s="1" cm="1">
        <f t="array" ref="K742">[1]!table_weight[FKAccuracy]*(('F+ , F-'!K$2-[1]!tbl_gk[[#This Row],[FKAccuracy]])/('F+ , F-'!K$2-'F+ , F-'!K$3))</f>
        <v>7.9099482811073787E-3</v>
      </c>
      <c r="L742" s="1" cm="1">
        <f t="array" ref="L742">[1]!table_weight[LongPassing]*(('F+ , F-'!L$2-[1]!tbl_gk[[#This Row],[LongPassing]])/('F+ , F-'!L$2-'F+ , F-'!L$3))</f>
        <v>1.4618450702046556E-2</v>
      </c>
      <c r="M742" s="1" cm="1">
        <f t="array" ref="M742">[1]!table_weight[BallControl]*(('F+ , F-'!M$2-[1]!tbl_gk[[#This Row],[BallControl]])/('F+ , F-'!M$2-'F+ , F-'!M$3))</f>
        <v>1.0865313572949679E-2</v>
      </c>
      <c r="N742" s="1" cm="1">
        <f t="array" ref="N742">[1]!table_weight[Acceleration]*(('F+ , F-'!N$2-[1]!tbl_gk[[#This Row],[Acceleration]])/('F+ , F-'!N$2-'F+ , F-'!N$3))</f>
        <v>3.8332826285366545E-3</v>
      </c>
      <c r="O742" s="1" cm="1">
        <f t="array" ref="O742">[1]!table_weight[SprintSpeed]*(('F+ , F-'!O$2-[1]!tbl_gk[[#This Row],[SprintSpeed]])/('F+ , F-'!O$2-'F+ , F-'!O$3))</f>
        <v>5.6221478551870948E-3</v>
      </c>
      <c r="P742" s="1" cm="1">
        <f t="array" ref="P742">[1]!table_weight[Agility]*(('F+ , F-'!P$2-[1]!tbl_gk[[#This Row],[Agility]])/('F+ , F-'!P$2-'F+ , F-'!P$3))</f>
        <v>4.3294095621445646E-3</v>
      </c>
      <c r="Q742" s="1" cm="1">
        <f t="array" ref="Q742">[1]!table_weight[Reactions]*(('F+ , F-'!Q$2-[1]!tbl_gk[[#This Row],[Reactions]])/('F+ , F-'!Q$2-'F+ , F-'!Q$3))</f>
        <v>1.9078754002670962E-3</v>
      </c>
      <c r="R742" s="1" cm="1">
        <f t="array" ref="R742">[1]!table_weight[Balance]*(('F+ , F-'!R$2-[1]!tbl_gk[[#This Row],[Balance]])/('F+ , F-'!R$2-'F+ , F-'!R$3))</f>
        <v>8.6922508583597434E-4</v>
      </c>
      <c r="S742" s="1" cm="1">
        <f t="array" ref="S742">[1]!table_weight[ShotPower]*(('F+ , F-'!S$2-[1]!tbl_gk[[#This Row],[ShotPower]])/('F+ , F-'!S$2-'F+ , F-'!S$3))</f>
        <v>5.4538573983244545E-3</v>
      </c>
      <c r="T742" s="1" cm="1">
        <f t="array" ref="T742">[1]!table_weight[Jumping]*(('F+ , F-'!T$2-[1]!tbl_gk[[#This Row],[Jumping]])/('F+ , F-'!T$2-'F+ , F-'!T$3))</f>
        <v>1.7174205324985003E-3</v>
      </c>
      <c r="U742" s="1" cm="1">
        <f t="array" ref="U742">[1]!table_weight[Stamina]*(('F+ , F-'!U$2-[1]!tbl_gk[[#This Row],[Stamina]])/('F+ , F-'!U$2-'F+ , F-'!U$3))</f>
        <v>1.2021943727489499E-2</v>
      </c>
      <c r="V742" s="1" cm="1">
        <f t="array" ref="V742">[1]!table_weight[Strength]*(('F+ , F-'!V$2-[1]!tbl_gk[[#This Row],[Strength]])/('F+ , F-'!V$2-'F+ , F-'!V$3))</f>
        <v>1.3310009126863375E-2</v>
      </c>
      <c r="W742" s="1" cm="1">
        <f t="array" ref="W742">[1]!table_weight[LongShots]*(('F+ , F-'!W$2-[1]!tbl_gk[[#This Row],[LongShots]])/('F+ , F-'!W$2-'F+ , F-'!W$3))</f>
        <v>6.4926873789576834E-3</v>
      </c>
      <c r="X742" s="1" cm="1">
        <f t="array" ref="X742">[1]!table_weight[Aggression]*(('F+ , F-'!X$2-[1]!tbl_gk[[#This Row],[Aggression]])/('F+ , F-'!X$2-'F+ , F-'!X$3))</f>
        <v>1.3994523881959207E-2</v>
      </c>
      <c r="Y742" s="1" cm="1">
        <f t="array" ref="Y742">[1]!table_weight[Interceptions]*(('F+ , F-'!Y$2-[1]!tbl_gk[[#This Row],[Interceptions]])/('F+ , F-'!Y$2-'F+ , F-'!Y$3))</f>
        <v>1.4543619728865382E-2</v>
      </c>
      <c r="Z742" s="1" cm="1">
        <f t="array" ref="Z742">[1]!table_weight[Positioning]*(('F+ , F-'!Z$2-[1]!tbl_gk[[#This Row],[Positioning]])/('F+ , F-'!Z$2-'F+ , F-'!Z$3))</f>
        <v>7.394449514924029E-4</v>
      </c>
      <c r="AA742" s="1" cm="1">
        <f t="array" ref="AA742">[1]!table_weight[Vision]*(('F+ , F-'!AA$2-[1]!tbl_gk[[#This Row],[Vision]])/('F+ , F-'!AA$2-'F+ , F-'!AA$3))</f>
        <v>1.7036811682385123E-2</v>
      </c>
      <c r="AB742" s="1" cm="1">
        <f t="array" ref="AB742">[1]!table_weight[Penalties]*(('F+ , F-'!AB$2-[1]!tbl_gk[[#This Row],[Penalties]])/('F+ , F-'!AB$2-'F+ , F-'!AB$3))</f>
        <v>2.0356484546967322E-3</v>
      </c>
      <c r="AC742" s="1" cm="1">
        <f t="array" ref="AC742">[1]!table_weight[Composure]*(('F+ , F-'!AC$2-[1]!tbl_gk[[#This Row],[Composure]])/('F+ , F-'!AC$2-'F+ , F-'!AC$3))</f>
        <v>1.6545775756702319E-3</v>
      </c>
      <c r="AD742" s="1" cm="1">
        <f t="array" ref="AD742">[1]!table_weight[Marking]*(('F+ , F-'!AD$2-[1]!tbl_gk[[#This Row],[Marking]])/('F+ , F-'!AD$2-'F+ , F-'!AD$3))</f>
        <v>4.7324476895514332E-3</v>
      </c>
      <c r="AE742" s="1" cm="1">
        <f t="array" ref="AE742">[1]!table_weight[StandingTackle]*(('F+ , F-'!AE$2-[1]!tbl_gk[[#This Row],[StandingTackle]])/('F+ , F-'!AE$2-'F+ , F-'!AE$3))</f>
        <v>2.241685747682258E-2</v>
      </c>
      <c r="AF742" s="1" cm="1">
        <f t="array" ref="AF742">[1]!table_weight[SlidingTackle]*(('F+ , F-'!AF$2-[1]!tbl_gk[[#This Row],[SlidingTackle]])/('F+ , F-'!AF$2-'F+ , F-'!AF$3))</f>
        <v>1.4944571651215053E-3</v>
      </c>
      <c r="AG742" s="1" cm="1">
        <f t="array" ref="AG742">[1]!table_weight[GKDiving]*(('F+ , F-'!AG$2-[1]!tbl_gk[[#This Row],[GKDiving]])/('F+ , F-'!AG$2-'F+ , F-'!AG$3))</f>
        <v>3.5870474596896844E-2</v>
      </c>
      <c r="AH742" s="1" cm="1">
        <f t="array" ref="AH742">[1]!table_weight[GKHandling]*(('F+ , F-'!AH$2-[1]!tbl_gk[[#This Row],[GKHandling]])/('F+ , F-'!AH$2-'F+ , F-'!AH$3))</f>
        <v>4.4559595772542655E-2</v>
      </c>
      <c r="AI742" s="1" cm="1">
        <f t="array" ref="AI742">[1]!table_weight[GKKicking]*(('F+ , F-'!AI$2-[1]!tbl_gk[[#This Row],[GKKicking]])/('F+ , F-'!AI$2-'F+ , F-'!AI$3))</f>
        <v>2.5044113173106158E-2</v>
      </c>
      <c r="AJ742" s="1" cm="1">
        <f t="array" ref="AJ742">[1]!table_weight[GKPositioning]*(('F+ , F-'!AJ$2-[1]!tbl_gk[[#This Row],[GKPositioning]])/('F+ , F-'!AJ$2-'F+ , F-'!AJ$3))</f>
        <v>1.3875172591327129E-2</v>
      </c>
      <c r="AK742" s="1" cm="1">
        <f t="array" ref="AK742">[1]!table_weight[GKReflexes]*(('F+ , F-'!AK$2-[1]!tbl_gk[[#This Row],[GKReflexes]])/('F+ , F-'!AK$2-'F+ , F-'!AK$3))</f>
        <v>3.2795862488591399E-2</v>
      </c>
    </row>
    <row r="743" spans="1:37" x14ac:dyDescent="0.55000000000000004">
      <c r="A743" s="8">
        <f>[1]!tbl_gk[[#This Row],[ID]]</f>
        <v>225993</v>
      </c>
      <c r="B743" s="2" cm="1">
        <f t="array" ref="B743">[1]!table_weight[ValueEUR]*(('F+ , F-'!B$2-[1]!tbl_gk[[#This Row],[ValueEUR]])/('F+ , F-'!B$2-'F+ , F-'!B$3))</f>
        <v>4.9108559053458981E-4</v>
      </c>
      <c r="C743" s="2" cm="1">
        <f t="array" ref="C743">[1]!table_weight[WageEUR]*(('F+ , F-'!C$2-[1]!tbl_gk[[#This Row],[WageEUR]])/('F+ , F-'!C$2-'F+ , F-'!C$3))</f>
        <v>2.3472561185650898E-4</v>
      </c>
      <c r="D743" s="2" cm="1">
        <f t="array" ref="D743">[1]!table_weight[Crossing]*(('F+ , F-'!D$2-[1]!tbl_gk[[#This Row],[Crossing]])/('F+ , F-'!D$2-'F+ , F-'!D$3))</f>
        <v>3.1383600467551537E-2</v>
      </c>
      <c r="E743" s="2" cm="1">
        <f t="array" ref="E743">[1]!table_weight[Finishing]*(('F+ , F-'!E$2-[1]!tbl_gk[[#This Row],[Finishing]])/('F+ , F-'!E$2-'F+ , F-'!E$3))</f>
        <v>8.9842561606326941E-3</v>
      </c>
      <c r="F743" s="2" cm="1">
        <f t="array" ref="F743">[1]!table_weight[HeadingAccuracy]*(('F+ , F-'!F$2-[1]!tbl_gk[[#This Row],[HeadingAccuracy]])/('F+ , F-'!F$2-'F+ , F-'!F$3))</f>
        <v>1.1691929585950599E-2</v>
      </c>
      <c r="G743" s="2" cm="1">
        <f t="array" ref="G743">[1]!table_weight[ShortPassing]*(('F+ , F-'!G$2-[1]!tbl_gk[[#This Row],[ShortPassing]])/('F+ , F-'!G$2-'F+ , F-'!G$3))</f>
        <v>5.0628261131616156E-2</v>
      </c>
      <c r="H743" s="2" cm="1">
        <f t="array" ref="H743">[1]!table_weight[Volleys]*(('F+ , F-'!H$2-[1]!tbl_gk[[#This Row],[Volleys]])/('F+ , F-'!H$2-'F+ , F-'!H$3))</f>
        <v>1.1573920979881087E-3</v>
      </c>
      <c r="I743" s="2" cm="1">
        <f t="array" ref="I743">[1]!table_weight[Dribbling]*(('F+ , F-'!I$2-[1]!tbl_gk[[#This Row],[Dribbling]])/('F+ , F-'!I$2-'F+ , F-'!I$3))</f>
        <v>1.0756660437220181E-2</v>
      </c>
      <c r="J743" s="2" cm="1">
        <f t="array" ref="J743">[1]!table_weight[Curve]*(('F+ , F-'!J$2-[1]!tbl_gk[[#This Row],[Curve]])/('F+ , F-'!J$2-'F+ , F-'!J$3))</f>
        <v>8.6198154345400926E-3</v>
      </c>
      <c r="K743" s="2" cm="1">
        <f t="array" ref="K743">[1]!table_weight[FKAccuracy]*(('F+ , F-'!K$2-[1]!tbl_gk[[#This Row],[FKAccuracy]])/('F+ , F-'!K$2-'F+ , F-'!K$3))</f>
        <v>9.4310921813203358E-3</v>
      </c>
      <c r="L743" s="2" cm="1">
        <f t="array" ref="L743">[1]!table_weight[LongPassing]*(('F+ , F-'!L$2-[1]!tbl_gk[[#This Row],[LongPassing]])/('F+ , F-'!L$2-'F+ , F-'!L$3))</f>
        <v>2.0032691702804539E-2</v>
      </c>
      <c r="M743" s="2" cm="1">
        <f t="array" ref="M743">[1]!table_weight[BallControl]*(('F+ , F-'!M$2-[1]!tbl_gk[[#This Row],[BallControl]])/('F+ , F-'!M$2-'F+ , F-'!M$3))</f>
        <v>8.692250858359743E-3</v>
      </c>
      <c r="N743" s="2" cm="1">
        <f t="array" ref="N743">[1]!table_weight[Acceleration]*(('F+ , F-'!N$2-[1]!tbl_gk[[#This Row],[Acceleration]])/('F+ , F-'!N$2-'F+ , F-'!N$3))</f>
        <v>3.6077954150933221E-3</v>
      </c>
      <c r="O743" s="2" cm="1">
        <f t="array" ref="O743">[1]!table_weight[SprintSpeed]*(('F+ , F-'!O$2-[1]!tbl_gk[[#This Row],[SprintSpeed]])/('F+ , F-'!O$2-'F+ , F-'!O$3))</f>
        <v>4.4977182841496755E-3</v>
      </c>
      <c r="P743" s="2" cm="1">
        <f t="array" ref="P743">[1]!table_weight[Agility]*(('F+ , F-'!P$2-[1]!tbl_gk[[#This Row],[Agility]])/('F+ , F-'!P$2-'F+ , F-'!P$3))</f>
        <v>2.2232103156958572E-3</v>
      </c>
      <c r="Q743" s="2" cm="1">
        <f t="array" ref="Q743">[1]!table_weight[Reactions]*(('F+ , F-'!Q$2-[1]!tbl_gk[[#This Row],[Reactions]])/('F+ , F-'!Q$2-'F+ , F-'!Q$3))</f>
        <v>1.0828482001515951E-3</v>
      </c>
      <c r="R743" s="2" cm="1">
        <f t="array" ref="R743">[1]!table_weight[Balance]*(('F+ , F-'!R$2-[1]!tbl_gk[[#This Row],[Balance]])/('F+ , F-'!R$2-'F+ , F-'!R$3))</f>
        <v>1.2417501226228205E-3</v>
      </c>
      <c r="S743" s="2" cm="1">
        <f t="array" ref="S743">[1]!table_weight[ShotPower]*(('F+ , F-'!S$2-[1]!tbl_gk[[#This Row],[ShotPower]])/('F+ , F-'!S$2-'F+ , F-'!S$3))</f>
        <v>7.7912248547492196E-3</v>
      </c>
      <c r="T743" s="2" cm="1">
        <f t="array" ref="T743">[1]!table_weight[Jumping]*(('F+ , F-'!T$2-[1]!tbl_gk[[#This Row],[Jumping]])/('F+ , F-'!T$2-'F+ , F-'!T$3))</f>
        <v>1.2880653993738752E-3</v>
      </c>
      <c r="U743" s="2" cm="1">
        <f t="array" ref="U743">[1]!table_weight[Stamina]*(('F+ , F-'!U$2-[1]!tbl_gk[[#This Row],[Stamina]])/('F+ , F-'!U$2-'F+ , F-'!U$3))</f>
        <v>0</v>
      </c>
      <c r="V743" s="2" cm="1">
        <f t="array" ref="V743">[1]!table_weight[Strength]*(('F+ , F-'!V$2-[1]!tbl_gk[[#This Row],[Strength]])/('F+ , F-'!V$2-'F+ , F-'!V$3))</f>
        <v>1.6859344894026941E-2</v>
      </c>
      <c r="W743" s="2" cm="1">
        <f t="array" ref="W743">[1]!table_weight[LongShots]*(('F+ , F-'!W$2-[1]!tbl_gk[[#This Row],[LongShots]])/('F+ , F-'!W$2-'F+ , F-'!W$3))</f>
        <v>8.8300548353824494E-3</v>
      </c>
      <c r="X743" s="2" cm="1">
        <f t="array" ref="X743">[1]!table_weight[Aggression]*(('F+ , F-'!X$2-[1]!tbl_gk[[#This Row],[Aggression]])/('F+ , F-'!X$2-'F+ , F-'!X$3))</f>
        <v>9.1268634012777444E-3</v>
      </c>
      <c r="Y743" s="2" cm="1">
        <f t="array" ref="Y743">[1]!table_weight[Interceptions]*(('F+ , F-'!Y$2-[1]!tbl_gk[[#This Row],[Interceptions]])/('F+ , F-'!Y$2-'F+ , F-'!Y$3))</f>
        <v>1.7313833010554024E-2</v>
      </c>
      <c r="Z743" s="2" cm="1">
        <f t="array" ref="Z743">[1]!table_weight[Positioning]*(('F+ , F-'!Z$2-[1]!tbl_gk[[#This Row],[Positioning]])/('F+ , F-'!Z$2-'F+ , F-'!Z$3))</f>
        <v>1.3310009126863251E-3</v>
      </c>
      <c r="AA743" s="2" cm="1">
        <f t="array" ref="AA743">[1]!table_weight[Vision]*(('F+ , F-'!AA$2-[1]!tbl_gk[[#This Row],[Vision]])/('F+ , F-'!AA$2-'F+ , F-'!AA$3))</f>
        <v>2.6265084677010397E-2</v>
      </c>
      <c r="AB743" s="2" cm="1">
        <f t="array" ref="AB743">[1]!table_weight[Penalties]*(('F+ , F-'!AB$2-[1]!tbl_gk[[#This Row],[Penalties]])/('F+ , F-'!AB$2-'F+ , F-'!AB$3))</f>
        <v>2.0747955403639775E-3</v>
      </c>
      <c r="AC743" s="2" cm="1">
        <f t="array" ref="AC743">[1]!table_weight[Composure]*(('F+ , F-'!AC$2-[1]!tbl_gk[[#This Row],[Composure]])/('F+ , F-'!AC$2-'F+ , F-'!AC$3))</f>
        <v>1.6545775756702319E-3</v>
      </c>
      <c r="AD743" s="2" cm="1">
        <f t="array" ref="AD743">[1]!table_weight[Marking]*(('F+ , F-'!AD$2-[1]!tbl_gk[[#This Row],[Marking]])/('F+ , F-'!AD$2-'F+ , F-'!AD$3))</f>
        <v>2.8394686137308601E-2</v>
      </c>
      <c r="AE743" s="2" cm="1">
        <f t="array" ref="AE743">[1]!table_weight[StandingTackle]*(('F+ , F-'!AE$2-[1]!tbl_gk[[#This Row],[StandingTackle]])/('F+ , F-'!AE$2-'F+ , F-'!AE$3))</f>
        <v>2.6900228972187096E-2</v>
      </c>
      <c r="AF743" s="2" cm="1">
        <f t="array" ref="AF743">[1]!table_weight[SlidingTackle]*(('F+ , F-'!AF$2-[1]!tbl_gk[[#This Row],[SlidingTackle]])/('F+ , F-'!AF$2-'F+ , F-'!AF$3))</f>
        <v>8.9667429907290316E-3</v>
      </c>
      <c r="AG743" s="2" cm="1">
        <f t="array" ref="AG743">[1]!table_weight[GKDiving]*(('F+ , F-'!AG$2-[1]!tbl_gk[[#This Row],[GKDiving]])/('F+ , F-'!AG$2-'F+ , F-'!AG$3))</f>
        <v>2.7329885407159499E-2</v>
      </c>
      <c r="AH743" s="2" cm="1">
        <f t="array" ref="AH743">[1]!table_weight[GKHandling]*(('F+ , F-'!AH$2-[1]!tbl_gk[[#This Row],[GKHandling]])/('F+ , F-'!AH$2-'F+ , F-'!AH$3))</f>
        <v>3.9212444279837541E-2</v>
      </c>
      <c r="AI743" s="2" cm="1">
        <f t="array" ref="AI743">[1]!table_weight[GKKicking]*(('F+ , F-'!AI$2-[1]!tbl_gk[[#This Row],[GKKicking]])/('F+ , F-'!AI$2-'F+ , F-'!AI$3))</f>
        <v>3.57773045330088E-2</v>
      </c>
      <c r="AJ743" s="2" cm="1">
        <f t="array" ref="AJ743">[1]!table_weight[GKPositioning]*(('F+ , F-'!AJ$2-[1]!tbl_gk[[#This Row],[GKPositioning]])/('F+ , F-'!AJ$2-'F+ , F-'!AJ$3))</f>
        <v>1.6397931244295699E-2</v>
      </c>
      <c r="AK743" s="2" cm="1">
        <f t="array" ref="AK743">[1]!table_weight[GKReflexes]*(('F+ , F-'!AK$2-[1]!tbl_gk[[#This Row],[GKReflexes]])/('F+ , F-'!AK$2-'F+ , F-'!AK$3))</f>
        <v>3.6439847209545996E-2</v>
      </c>
    </row>
    <row r="744" spans="1:37" x14ac:dyDescent="0.55000000000000004">
      <c r="A744" s="7">
        <f>[1]!tbl_gk[[#This Row],[ID]]</f>
        <v>226085</v>
      </c>
      <c r="B744" s="1" cm="1">
        <f t="array" ref="B744">[1]!table_weight[ValueEUR]*(('F+ , F-'!B$2-[1]!tbl_gk[[#This Row],[ValueEUR]])/('F+ , F-'!B$2-'F+ , F-'!B$3))</f>
        <v>9.8494916366805517E-4</v>
      </c>
      <c r="C744" s="1" cm="1">
        <f t="array" ref="C744">[1]!table_weight[WageEUR]*(('F+ , F-'!C$2-[1]!tbl_gk[[#This Row],[WageEUR]])/('F+ , F-'!C$2-'F+ , F-'!C$3))</f>
        <v>2.7384654716592714E-3</v>
      </c>
      <c r="D744" s="1" cm="1">
        <f t="array" ref="D744">[1]!table_weight[Crossing]*(('F+ , F-'!D$2-[1]!tbl_gk[[#This Row],[Crossing]])/('F+ , F-'!D$2-'F+ , F-'!D$3))</f>
        <v>3.5866971962916043E-2</v>
      </c>
      <c r="E744" s="1" cm="1">
        <f t="array" ref="E744">[1]!table_weight[Finishing]*(('F+ , F-'!E$2-[1]!tbl_gk[[#This Row],[Finishing]])/('F+ , F-'!E$2-'F+ , F-'!E$3))</f>
        <v>1.0980757529662181E-2</v>
      </c>
      <c r="F744" s="1" cm="1">
        <f t="array" ref="F744">[1]!table_weight[HeadingAccuracy]*(('F+ , F-'!F$2-[1]!tbl_gk[[#This Row],[HeadingAccuracy]])/('F+ , F-'!F$2-'F+ , F-'!F$3))</f>
        <v>1.0439222844598752E-2</v>
      </c>
      <c r="G744" s="1" cm="1">
        <f t="array" ref="G744">[1]!table_weight[ShortPassing]*(('F+ , F-'!G$2-[1]!tbl_gk[[#This Row],[ShortPassing]])/('F+ , F-'!G$2-'F+ , F-'!G$3))</f>
        <v>5.0628261131616156E-2</v>
      </c>
      <c r="H744" s="1" cm="1">
        <f t="array" ref="H744">[1]!table_weight[Volleys]*(('F+ , F-'!H$2-[1]!tbl_gk[[#This Row],[Volleys]])/('F+ , F-'!H$2-'F+ , F-'!H$3))</f>
        <v>1.6203489371833524E-3</v>
      </c>
      <c r="I744" s="1" cm="1">
        <f t="array" ref="I744">[1]!table_weight[Dribbling]*(('F+ , F-'!I$2-[1]!tbl_gk[[#This Row],[Dribbling]])/('F+ , F-'!I$2-'F+ , F-'!I$3))</f>
        <v>1.2712416880351124E-2</v>
      </c>
      <c r="J744" s="1" cm="1">
        <f t="array" ref="J744">[1]!table_weight[Curve]*(('F+ , F-'!J$2-[1]!tbl_gk[[#This Row],[Curve]])/('F+ , F-'!J$2-'F+ , F-'!J$3))</f>
        <v>8.6198154345400926E-3</v>
      </c>
      <c r="K744" s="1" cm="1">
        <f t="array" ref="K744">[1]!table_weight[FKAccuracy]*(('F+ , F-'!K$2-[1]!tbl_gk[[#This Row],[FKAccuracy]])/('F+ , F-'!K$2-'F+ , F-'!K$3))</f>
        <v>8.6705202312138564E-3</v>
      </c>
      <c r="L744" s="1" cm="1">
        <f t="array" ref="L744">[1]!table_weight[LongPassing]*(('F+ , F-'!L$2-[1]!tbl_gk[[#This Row],[LongPassing]])/('F+ , F-'!L$2-'F+ , F-'!L$3))</f>
        <v>2.3822660403335128E-2</v>
      </c>
      <c r="M744" s="1" cm="1">
        <f t="array" ref="M744">[1]!table_weight[BallControl]*(('F+ , F-'!M$2-[1]!tbl_gk[[#This Row],[BallControl]])/('F+ , F-'!M$2-'F+ , F-'!M$3))</f>
        <v>1.2603763744621627E-2</v>
      </c>
      <c r="N744" s="1" cm="1">
        <f t="array" ref="N744">[1]!table_weight[Acceleration]*(('F+ , F-'!N$2-[1]!tbl_gk[[#This Row],[Acceleration]])/('F+ , F-'!N$2-'F+ , F-'!N$3))</f>
        <v>5.637180336083316E-3</v>
      </c>
      <c r="O744" s="1" cm="1">
        <f t="array" ref="O744">[1]!table_weight[SprintSpeed]*(('F+ , F-'!O$2-[1]!tbl_gk[[#This Row],[SprintSpeed]])/('F+ , F-'!O$2-'F+ , F-'!O$3))</f>
        <v>6.1843626407058041E-3</v>
      </c>
      <c r="P744" s="1" cm="1">
        <f t="array" ref="P744">[1]!table_weight[Agility]*(('F+ , F-'!P$2-[1]!tbl_gk[[#This Row],[Agility]])/('F+ , F-'!P$2-'F+ , F-'!P$3))</f>
        <v>4.095387423650264E-3</v>
      </c>
      <c r="Q744" s="1" cm="1">
        <f t="array" ref="Q744">[1]!table_weight[Reactions]*(('F+ , F-'!Q$2-[1]!tbl_gk[[#This Row],[Reactions]])/('F+ , F-'!Q$2-'F+ , F-'!Q$3))</f>
        <v>1.0312840001443764E-3</v>
      </c>
      <c r="R744" s="1" cm="1">
        <f t="array" ref="R744">[1]!table_weight[Balance]*(('F+ , F-'!R$2-[1]!tbl_gk[[#This Row],[Balance]])/('F+ , F-'!R$2-'F+ , F-'!R$3))</f>
        <v>9.3131259196711541E-4</v>
      </c>
      <c r="S744" s="1" cm="1">
        <f t="array" ref="S744">[1]!table_weight[ShotPower]*(('F+ , F-'!S$2-[1]!tbl_gk[[#This Row],[ShotPower]])/('F+ , F-'!S$2-'F+ , F-'!S$3))</f>
        <v>4.93444240800784E-3</v>
      </c>
      <c r="T744" s="1" cm="1">
        <f t="array" ref="T744">[1]!table_weight[Jumping]*(('F+ , F-'!T$2-[1]!tbl_gk[[#This Row],[Jumping]])/('F+ , F-'!T$2-'F+ , F-'!T$3))</f>
        <v>2.5761307987477505E-3</v>
      </c>
      <c r="U744" s="1" cm="1">
        <f t="array" ref="U744">[1]!table_weight[Stamina]*(('F+ , F-'!U$2-[1]!tbl_gk[[#This Row],[Stamina]])/('F+ , F-'!U$2-'F+ , F-'!U$3))</f>
        <v>2.5761307987477501E-3</v>
      </c>
      <c r="V744" s="1" cm="1">
        <f t="array" ref="V744">[1]!table_weight[Strength]*(('F+ , F-'!V$2-[1]!tbl_gk[[#This Row],[Strength]])/('F+ , F-'!V$2-'F+ , F-'!V$3))</f>
        <v>2.5732684311935858E-2</v>
      </c>
      <c r="W744" s="1" cm="1">
        <f t="array" ref="W744">[1]!table_weight[LongShots]*(('F+ , F-'!W$2-[1]!tbl_gk[[#This Row],[LongShots]])/('F+ , F-'!W$2-'F+ , F-'!W$3))</f>
        <v>7.0121023692742987E-3</v>
      </c>
      <c r="X744" s="1" cm="1">
        <f t="array" ref="X744">[1]!table_weight[Aggression]*(('F+ , F-'!X$2-[1]!tbl_gk[[#This Row],[Aggression]])/('F+ , F-'!X$2-'F+ , F-'!X$3))</f>
        <v>9.1268634012777444E-3</v>
      </c>
      <c r="Y744" s="1" cm="1">
        <f t="array" ref="Y744">[1]!table_weight[Interceptions]*(('F+ , F-'!Y$2-[1]!tbl_gk[[#This Row],[Interceptions]])/('F+ , F-'!Y$2-'F+ , F-'!Y$3))</f>
        <v>1.3851066408443219E-2</v>
      </c>
      <c r="Z744" s="1" cm="1">
        <f t="array" ref="Z744">[1]!table_weight[Positioning]*(('F+ , F-'!Z$2-[1]!tbl_gk[[#This Row],[Positioning]])/('F+ , F-'!Z$2-'F+ , F-'!Z$3))</f>
        <v>4.4366697089544168E-4</v>
      </c>
      <c r="AA744" s="1" cm="1">
        <f t="array" ref="AA744">[1]!table_weight[Vision]*(('F+ , F-'!AA$2-[1]!tbl_gk[[#This Row],[Vision]])/('F+ , F-'!AA$2-'F+ , F-'!AA$3))</f>
        <v>9.2282729946252754E-3</v>
      </c>
      <c r="AB744" s="1" cm="1">
        <f t="array" ref="AB744">[1]!table_weight[Penalties]*(('F+ , F-'!AB$2-[1]!tbl_gk[[#This Row],[Penalties]])/('F+ , F-'!AB$2-'F+ , F-'!AB$3))</f>
        <v>2.153089711698467E-3</v>
      </c>
      <c r="AC744" s="1" cm="1">
        <f t="array" ref="AC744">[1]!table_weight[Composure]*(('F+ , F-'!AC$2-[1]!tbl_gk[[#This Row],[Composure]])/('F+ , F-'!AC$2-'F+ , F-'!AC$3))</f>
        <v>2.2416857476822497E-3</v>
      </c>
      <c r="AD744" s="1" cm="1">
        <f t="array" ref="AD744">[1]!table_weight[Marking]*(('F+ , F-'!AD$2-[1]!tbl_gk[[#This Row],[Marking]])/('F+ , F-'!AD$2-'F+ , F-'!AD$3))</f>
        <v>2.9972168700492414E-2</v>
      </c>
      <c r="AE744" s="1" cm="1">
        <f t="array" ref="AE744">[1]!table_weight[StandingTackle]*(('F+ , F-'!AE$2-[1]!tbl_gk[[#This Row],[StandingTackle]])/('F+ , F-'!AE$2-'F+ , F-'!AE$3))</f>
        <v>2.017517172914032E-2</v>
      </c>
      <c r="AF744" s="1" cm="1">
        <f t="array" ref="AF744">[1]!table_weight[SlidingTackle]*(('F+ , F-'!AF$2-[1]!tbl_gk[[#This Row],[SlidingTackle]])/('F+ , F-'!AF$2-'F+ , F-'!AF$3))</f>
        <v>8.2195144081682794E-3</v>
      </c>
      <c r="AG744" s="1" cm="1">
        <f t="array" ref="AG744">[1]!table_weight[GKDiving]*(('F+ , F-'!AG$2-[1]!tbl_gk[[#This Row],[GKDiving]])/('F+ , F-'!AG$2-'F+ , F-'!AG$3))</f>
        <v>2.7329885407159499E-2</v>
      </c>
      <c r="AH744" s="1" cm="1">
        <f t="array" ref="AH744">[1]!table_weight[GKHandling]*(('F+ , F-'!AH$2-[1]!tbl_gk[[#This Row],[GKHandling]])/('F+ , F-'!AH$2-'F+ , F-'!AH$3))</f>
        <v>3.5647676618034127E-2</v>
      </c>
      <c r="AI744" s="1" cm="1">
        <f t="array" ref="AI744">[1]!table_weight[GKKicking]*(('F+ , F-'!AI$2-[1]!tbl_gk[[#This Row],[GKKicking]])/('F+ , F-'!AI$2-'F+ , F-'!AI$3))</f>
        <v>2.2360815333130498E-2</v>
      </c>
      <c r="AJ744" s="1" cm="1">
        <f t="array" ref="AJ744">[1]!table_weight[GKPositioning]*(('F+ , F-'!AJ$2-[1]!tbl_gk[[#This Row],[GKPositioning]])/('F+ , F-'!AJ$2-'F+ , F-'!AJ$3))</f>
        <v>1.3244482928084987E-2</v>
      </c>
      <c r="AK744" s="1" cm="1">
        <f t="array" ref="AK744">[1]!table_weight[GKReflexes]*(('F+ , F-'!AK$2-[1]!tbl_gk[[#This Row],[GKReflexes]])/('F+ , F-'!AK$2-'F+ , F-'!AK$3))</f>
        <v>2.7329885407159499E-2</v>
      </c>
    </row>
    <row r="745" spans="1:37" x14ac:dyDescent="0.55000000000000004">
      <c r="A745" s="8">
        <f>[1]!tbl_gk[[#This Row],[ID]]</f>
        <v>226259</v>
      </c>
      <c r="B745" s="2" cm="1">
        <f t="array" ref="B745">[1]!table_weight[ValueEUR]*(('F+ , F-'!B$2-[1]!tbl_gk[[#This Row],[ValueEUR]])/('F+ , F-'!B$2-'F+ , F-'!B$3))</f>
        <v>1.1297129235428024E-4</v>
      </c>
      <c r="C745" s="2" cm="1">
        <f t="array" ref="C745">[1]!table_weight[WageEUR]*(('F+ , F-'!C$2-[1]!tbl_gk[[#This Row],[WageEUR]])/('F+ , F-'!C$2-'F+ , F-'!C$3))</f>
        <v>5.4769309433185425E-5</v>
      </c>
      <c r="D745" s="2" cm="1">
        <f t="array" ref="D745">[1]!table_weight[Crossing]*(('F+ , F-'!D$2-[1]!tbl_gk[[#This Row],[Crossing]])/('F+ , F-'!D$2-'F+ , F-'!D$3))</f>
        <v>3.3625286215233793E-2</v>
      </c>
      <c r="E745" s="2" cm="1">
        <f t="array" ref="E745">[1]!table_weight[Finishing]*(('F+ , F-'!E$2-[1]!tbl_gk[[#This Row],[Finishing]])/('F+ , F-'!E$2-'F+ , F-'!E$3))</f>
        <v>1.3975509583206414E-2</v>
      </c>
      <c r="F745" s="2" cm="1">
        <f t="array" ref="F745">[1]!table_weight[HeadingAccuracy]*(('F+ , F-'!F$2-[1]!tbl_gk[[#This Row],[HeadingAccuracy]])/('F+ , F-'!F$2-'F+ , F-'!F$3))</f>
        <v>1.1274360672166649E-2</v>
      </c>
      <c r="G745" s="2" cm="1">
        <f t="array" ref="G745">[1]!table_weight[ShortPassing]*(('F+ , F-'!G$2-[1]!tbl_gk[[#This Row],[ShortPassing]])/('F+ , F-'!G$2-'F+ , F-'!G$3))</f>
        <v>5.3440942305594832E-2</v>
      </c>
      <c r="H745" s="2" cm="1">
        <f t="array" ref="H745">[1]!table_weight[Volleys]*(('F+ , F-'!H$2-[1]!tbl_gk[[#This Row],[Volleys]])/('F+ , F-'!H$2-'F+ , F-'!H$3))</f>
        <v>6.9443525879286526E-4</v>
      </c>
      <c r="I745" s="2" cm="1">
        <f t="array" ref="I745">[1]!table_weight[Dribbling]*(('F+ , F-'!I$2-[1]!tbl_gk[[#This Row],[Dribbling]])/('F+ , F-'!I$2-'F+ , F-'!I$3))</f>
        <v>1.3690295101916595E-2</v>
      </c>
      <c r="J745" s="2" cm="1">
        <f t="array" ref="J745">[1]!table_weight[Curve]*(('F+ , F-'!J$2-[1]!tbl_gk[[#This Row],[Curve]])/('F+ , F-'!J$2-'F+ , F-'!J$3))</f>
        <v>8.7888314234526414E-3</v>
      </c>
      <c r="K745" s="2" cm="1">
        <f t="array" ref="K745">[1]!table_weight[FKAccuracy]*(('F+ , F-'!K$2-[1]!tbl_gk[[#This Row],[FKAccuracy]])/('F+ , F-'!K$2-'F+ , F-'!K$3))</f>
        <v>8.5184058411925615E-3</v>
      </c>
      <c r="L745" s="2" cm="1">
        <f t="array" ref="L745">[1]!table_weight[LongPassing]*(('F+ , F-'!L$2-[1]!tbl_gk[[#This Row],[LongPassing]])/('F+ , F-'!L$2-'F+ , F-'!L$3))</f>
        <v>2.652978090371412E-2</v>
      </c>
      <c r="M745" s="2" cm="1">
        <f t="array" ref="M745">[1]!table_weight[BallControl]*(('F+ , F-'!M$2-[1]!tbl_gk[[#This Row],[BallControl]])/('F+ , F-'!M$2-'F+ , F-'!M$3))</f>
        <v>1.0865313572949679E-2</v>
      </c>
      <c r="N745" s="2" cm="1">
        <f t="array" ref="N745">[1]!table_weight[Acceleration]*(('F+ , F-'!N$2-[1]!tbl_gk[[#This Row],[Acceleration]])/('F+ , F-'!N$2-'F+ , F-'!N$3))</f>
        <v>3.3823082016499898E-3</v>
      </c>
      <c r="O745" s="2" cm="1">
        <f t="array" ref="O745">[1]!table_weight[SprintSpeed]*(('F+ , F-'!O$2-[1]!tbl_gk[[#This Row],[SprintSpeed]])/('F+ , F-'!O$2-'F+ , F-'!O$3))</f>
        <v>4.4977182841496755E-3</v>
      </c>
      <c r="P745" s="2" cm="1">
        <f t="array" ref="P745">[1]!table_weight[Agility]*(('F+ , F-'!P$2-[1]!tbl_gk[[#This Row],[Agility]])/('F+ , F-'!P$2-'F+ , F-'!P$3))</f>
        <v>1.7551660387072558E-3</v>
      </c>
      <c r="Q745" s="2" cm="1">
        <f t="array" ref="Q745">[1]!table_weight[Reactions]*(('F+ , F-'!Q$2-[1]!tbl_gk[[#This Row],[Reactions]])/('F+ , F-'!Q$2-'F+ , F-'!Q$3))</f>
        <v>1.8563112002598775E-3</v>
      </c>
      <c r="R745" s="2" cm="1">
        <f t="array" ref="R745">[1]!table_weight[Balance]*(('F+ , F-'!R$2-[1]!tbl_gk[[#This Row],[Balance]])/('F+ , F-'!R$2-'F+ , F-'!R$3))</f>
        <v>6.8296256744255124E-4</v>
      </c>
      <c r="S745" s="2" cm="1">
        <f t="array" ref="S745">[1]!table_weight[ShotPower]*(('F+ , F-'!S$2-[1]!tbl_gk[[#This Row],[ShotPower]])/('F+ , F-'!S$2-'F+ , F-'!S$3))</f>
        <v>6.7523948741159906E-3</v>
      </c>
      <c r="T745" s="2" cm="1">
        <f t="array" ref="T745">[1]!table_weight[Jumping]*(('F+ , F-'!T$2-[1]!tbl_gk[[#This Row],[Jumping]])/('F+ , F-'!T$2-'F+ , F-'!T$3))</f>
        <v>2.4902597721228252E-3</v>
      </c>
      <c r="U745" s="2" cm="1">
        <f t="array" ref="U745">[1]!table_weight[Stamina]*(('F+ , F-'!U$2-[1]!tbl_gk[[#This Row],[Stamina]])/('F+ , F-'!U$2-'F+ , F-'!U$3))</f>
        <v>1.4598074526237249E-2</v>
      </c>
      <c r="V745" s="2" cm="1">
        <f t="array" ref="V745">[1]!table_weight[Strength]*(('F+ , F-'!V$2-[1]!tbl_gk[[#This Row],[Strength]])/('F+ , F-'!V$2-'F+ , F-'!V$3))</f>
        <v>2.2183348544772292E-2</v>
      </c>
      <c r="W745" s="2" cm="1">
        <f t="array" ref="W745">[1]!table_weight[LongShots]*(('F+ , F-'!W$2-[1]!tbl_gk[[#This Row],[LongShots]])/('F+ , F-'!W$2-'F+ , F-'!W$3))</f>
        <v>7.7912248547492196E-3</v>
      </c>
      <c r="X745" s="2" cm="1">
        <f t="array" ref="X745">[1]!table_weight[Aggression]*(('F+ , F-'!X$2-[1]!tbl_gk[[#This Row],[Aggression]])/('F+ , F-'!X$2-'F+ , F-'!X$3))</f>
        <v>1.642835412229994E-2</v>
      </c>
      <c r="Y745" s="2" cm="1">
        <f t="array" ref="Y745">[1]!table_weight[Interceptions]*(('F+ , F-'!Y$2-[1]!tbl_gk[[#This Row],[Interceptions]])/('F+ , F-'!Y$2-'F+ , F-'!Y$3))</f>
        <v>2.0084046292242669E-2</v>
      </c>
      <c r="Z745" s="2" cm="1">
        <f t="array" ref="Z745">[1]!table_weight[Positioning]*(('F+ , F-'!Z$2-[1]!tbl_gk[[#This Row],[Positioning]])/('F+ , F-'!Z$2-'F+ , F-'!Z$3))</f>
        <v>1.9225568738802474E-3</v>
      </c>
      <c r="AA745" s="2" cm="1">
        <f t="array" ref="AA745">[1]!table_weight[Vision]*(('F+ , F-'!AA$2-[1]!tbl_gk[[#This Row],[Vision]])/('F+ , F-'!AA$2-'F+ , F-'!AA$3))</f>
        <v>2.5555217523577683E-2</v>
      </c>
      <c r="AB745" s="2" cm="1">
        <f t="array" ref="AB745">[1]!table_weight[Penalties]*(('F+ , F-'!AB$2-[1]!tbl_gk[[#This Row],[Penalties]])/('F+ , F-'!AB$2-'F+ , F-'!AB$3))</f>
        <v>2.1139426260312223E-3</v>
      </c>
      <c r="AC745" s="2" cm="1">
        <f t="array" ref="AC745">[1]!table_weight[Composure]*(('F+ , F-'!AC$2-[1]!tbl_gk[[#This Row],[Composure]])/('F+ , F-'!AC$2-'F+ , F-'!AC$3))</f>
        <v>1.441083694938589E-3</v>
      </c>
      <c r="AD745" s="2" cm="1">
        <f t="array" ref="AD745">[1]!table_weight[Marking]*(('F+ , F-'!AD$2-[1]!tbl_gk[[#This Row],[Marking]])/('F+ , F-'!AD$2-'F+ , F-'!AD$3))</f>
        <v>1.7352308195021923E-2</v>
      </c>
      <c r="AE745" s="2" cm="1">
        <f t="array" ref="AE745">[1]!table_weight[StandingTackle]*(('F+ , F-'!AE$2-[1]!tbl_gk[[#This Row],[StandingTackle]])/('F+ , F-'!AE$2-'F+ , F-'!AE$3))</f>
        <v>2.017517172914032E-2</v>
      </c>
      <c r="AF745" s="2" cm="1">
        <f t="array" ref="AF745">[1]!table_weight[SlidingTackle]*(('F+ , F-'!AF$2-[1]!tbl_gk[[#This Row],[SlidingTackle]])/('F+ , F-'!AF$2-'F+ , F-'!AF$3))</f>
        <v>6.7250572430467732E-3</v>
      </c>
      <c r="AG745" s="2" cm="1">
        <f t="array" ref="AG745">[1]!table_weight[GKDiving]*(('F+ , F-'!AG$2-[1]!tbl_gk[[#This Row],[GKDiving]])/('F+ , F-'!AG$2-'F+ , F-'!AG$3))</f>
        <v>4.7827299462529123E-2</v>
      </c>
      <c r="AH745" s="2" cm="1">
        <f t="array" ref="AH745">[1]!table_weight[GKHandling]*(('F+ , F-'!AH$2-[1]!tbl_gk[[#This Row],[GKHandling]])/('F+ , F-'!AH$2-'F+ , F-'!AH$3))</f>
        <v>4.4559595772542655E-2</v>
      </c>
      <c r="AI745" s="2" cm="1">
        <f t="array" ref="AI745">[1]!table_weight[GKKicking]*(('F+ , F-'!AI$2-[1]!tbl_gk[[#This Row],[GKKicking]])/('F+ , F-'!AI$2-'F+ , F-'!AI$3))</f>
        <v>3.0410708853057477E-2</v>
      </c>
      <c r="AJ745" s="2" cm="1">
        <f t="array" ref="AJ745">[1]!table_weight[GKPositioning]*(('F+ , F-'!AJ$2-[1]!tbl_gk[[#This Row],[GKPositioning]])/('F+ , F-'!AJ$2-'F+ , F-'!AJ$3))</f>
        <v>1.7659310570779983E-2</v>
      </c>
      <c r="AK745" s="2" cm="1">
        <f t="array" ref="AK745">[1]!table_weight[GKReflexes]*(('F+ , F-'!AK$2-[1]!tbl_gk[[#This Row],[GKReflexes]])/('F+ , F-'!AK$2-'F+ , F-'!AK$3))</f>
        <v>4.9193793732887098E-2</v>
      </c>
    </row>
    <row r="746" spans="1:37" x14ac:dyDescent="0.55000000000000004">
      <c r="A746" s="7">
        <f>[1]!tbl_gk[[#This Row],[ID]]</f>
        <v>226285</v>
      </c>
      <c r="B746" s="1" cm="1">
        <f t="array" ref="B746">[1]!table_weight[ValueEUR]*(('F+ , F-'!B$2-[1]!tbl_gk[[#This Row],[ValueEUR]])/('F+ , F-'!B$2-'F+ , F-'!B$3))</f>
        <v>1.2936138968764712E-3</v>
      </c>
      <c r="C746" s="1" cm="1">
        <f t="array" ref="C746">[1]!table_weight[WageEUR]*(('F+ , F-'!C$2-[1]!tbl_gk[[#This Row],[WageEUR]])/('F+ , F-'!C$2-'F+ , F-'!C$3))</f>
        <v>8.6066057680719962E-4</v>
      </c>
      <c r="D746" s="1" cm="1">
        <f t="array" ref="D746">[1]!table_weight[Crossing]*(('F+ , F-'!D$2-[1]!tbl_gk[[#This Row],[Crossing]])/('F+ , F-'!D$2-'F+ , F-'!D$3))</f>
        <v>2.5779386098345909E-2</v>
      </c>
      <c r="E746" s="1" cm="1">
        <f t="array" ref="E746">[1]!table_weight[Finishing]*(('F+ , F-'!E$2-[1]!tbl_gk[[#This Row],[Finishing]])/('F+ , F-'!E$2-'F+ , F-'!E$3))</f>
        <v>9.9825068451474385E-3</v>
      </c>
      <c r="F746" s="1" cm="1">
        <f t="array" ref="F746">[1]!table_weight[HeadingAccuracy]*(('F+ , F-'!F$2-[1]!tbl_gk[[#This Row],[HeadingAccuracy]])/('F+ , F-'!F$2-'F+ , F-'!F$3))</f>
        <v>1.00216539308148E-2</v>
      </c>
      <c r="G746" s="1" cm="1">
        <f t="array" ref="G746">[1]!table_weight[ShortPassing]*(('F+ , F-'!G$2-[1]!tbl_gk[[#This Row],[ShortPassing]])/('F+ , F-'!G$2-'F+ , F-'!G$3))</f>
        <v>5.484728289258417E-2</v>
      </c>
      <c r="H746" s="1" cm="1">
        <f t="array" ref="H746">[1]!table_weight[Volleys]*(('F+ , F-'!H$2-[1]!tbl_gk[[#This Row],[Volleys]])/('F+ , F-'!H$2-'F+ , F-'!H$3))</f>
        <v>1.3888705175857305E-3</v>
      </c>
      <c r="I746" s="1" cm="1">
        <f t="array" ref="I746">[1]!table_weight[Dribbling]*(('F+ , F-'!I$2-[1]!tbl_gk[[#This Row],[Dribbling]])/('F+ , F-'!I$2-'F+ , F-'!I$3))</f>
        <v>9.7787822156547109E-3</v>
      </c>
      <c r="J746" s="1" cm="1">
        <f t="array" ref="J746">[1]!table_weight[Curve]*(('F+ , F-'!J$2-[1]!tbl_gk[[#This Row],[Curve]])/('F+ , F-'!J$2-'F+ , F-'!J$3))</f>
        <v>8.2817834567149896E-3</v>
      </c>
      <c r="K746" s="1" cm="1">
        <f t="array" ref="K746">[1]!table_weight[FKAccuracy]*(('F+ , F-'!K$2-[1]!tbl_gk[[#This Row],[FKAccuracy]])/('F+ , F-'!K$2-'F+ , F-'!K$3))</f>
        <v>8.5184058411925615E-3</v>
      </c>
      <c r="L746" s="1" cm="1">
        <f t="array" ref="L746">[1]!table_weight[LongPassing]*(('F+ , F-'!L$2-[1]!tbl_gk[[#This Row],[LongPassing]])/('F+ , F-'!L$2-'F+ , F-'!L$3))</f>
        <v>2.4905508603486726E-2</v>
      </c>
      <c r="M746" s="1" cm="1">
        <f t="array" ref="M746">[1]!table_weight[BallControl]*(('F+ , F-'!M$2-[1]!tbl_gk[[#This Row],[BallControl]])/('F+ , F-'!M$2-'F+ , F-'!M$3))</f>
        <v>1.0430701030031691E-2</v>
      </c>
      <c r="N746" s="1" cm="1">
        <f t="array" ref="N746">[1]!table_weight[Acceleration]*(('F+ , F-'!N$2-[1]!tbl_gk[[#This Row],[Acceleration]])/('F+ , F-'!N$2-'F+ , F-'!N$3))</f>
        <v>4.5097442688666525E-3</v>
      </c>
      <c r="O746" s="1" cm="1">
        <f t="array" ref="O746">[1]!table_weight[SprintSpeed]*(('F+ , F-'!O$2-[1]!tbl_gk[[#This Row],[SprintSpeed]])/('F+ , F-'!O$2-'F+ , F-'!O$3))</f>
        <v>4.4977182841496755E-3</v>
      </c>
      <c r="P746" s="1" cm="1">
        <f t="array" ref="P746">[1]!table_weight[Agility]*(('F+ , F-'!P$2-[1]!tbl_gk[[#This Row],[Agility]])/('F+ , F-'!P$2-'F+ , F-'!P$3))</f>
        <v>4.5634317006388652E-3</v>
      </c>
      <c r="Q746" s="1" cm="1">
        <f t="array" ref="Q746">[1]!table_weight[Reactions]*(('F+ , F-'!Q$2-[1]!tbl_gk[[#This Row],[Reactions]])/('F+ , F-'!Q$2-'F+ , F-'!Q$3))</f>
        <v>9.2815560012993875E-4</v>
      </c>
      <c r="R746" s="1" cm="1">
        <f t="array" ref="R746">[1]!table_weight[Balance]*(('F+ , F-'!R$2-[1]!tbl_gk[[#This Row],[Balance]])/('F+ , F-'!R$2-'F+ , F-'!R$3))</f>
        <v>1.8626251839342308E-3</v>
      </c>
      <c r="S746" s="1" cm="1">
        <f t="array" ref="S746">[1]!table_weight[ShotPower]*(('F+ , F-'!S$2-[1]!tbl_gk[[#This Row],[ShotPower]])/('F+ , F-'!S$2-'F+ , F-'!S$3))</f>
        <v>5.9732723886410689E-3</v>
      </c>
      <c r="T746" s="1" cm="1">
        <f t="array" ref="T746">[1]!table_weight[Jumping]*(('F+ , F-'!T$2-[1]!tbl_gk[[#This Row],[Jumping]])/('F+ , F-'!T$2-'F+ , F-'!T$3))</f>
        <v>2.8337438786225251E-3</v>
      </c>
      <c r="U746" s="1" cm="1">
        <f t="array" ref="U746">[1]!table_weight[Stamina]*(('F+ , F-'!U$2-[1]!tbl_gk[[#This Row],[Stamina]])/('F+ , F-'!U$2-'F+ , F-'!U$3))</f>
        <v>4.2935513312462497E-3</v>
      </c>
      <c r="V746" s="1" cm="1">
        <f t="array" ref="V746">[1]!table_weight[Strength]*(('F+ , F-'!V$2-[1]!tbl_gk[[#This Row],[Strength]])/('F+ , F-'!V$2-'F+ , F-'!V$3))</f>
        <v>9.7606733596998074E-3</v>
      </c>
      <c r="W746" s="1" cm="1">
        <f t="array" ref="W746">[1]!table_weight[LongShots]*(('F+ , F-'!W$2-[1]!tbl_gk[[#This Row],[LongShots]])/('F+ , F-'!W$2-'F+ , F-'!W$3))</f>
        <v>8.570347340224143E-3</v>
      </c>
      <c r="X746" s="1" cm="1">
        <f t="array" ref="X746">[1]!table_weight[Aggression]*(('F+ , F-'!X$2-[1]!tbl_gk[[#This Row],[Aggression]])/('F+ , F-'!X$2-'F+ , F-'!X$3))</f>
        <v>6.6930331609370121E-3</v>
      </c>
      <c r="Y746" s="1" cm="1">
        <f t="array" ref="Y746">[1]!table_weight[Interceptions]*(('F+ , F-'!Y$2-[1]!tbl_gk[[#This Row],[Interceptions]])/('F+ , F-'!Y$2-'F+ , F-'!Y$3))</f>
        <v>1.5928726369709705E-2</v>
      </c>
      <c r="Z746" s="1" cm="1">
        <f t="array" ref="Z746">[1]!table_weight[Positioning]*(('F+ , F-'!Z$2-[1]!tbl_gk[[#This Row],[Positioning]])/('F+ , F-'!Z$2-'F+ , F-'!Z$3))</f>
        <v>8.8733394179088337E-4</v>
      </c>
      <c r="AA746" s="1" cm="1">
        <f t="array" ref="AA746">[1]!table_weight[Vision]*(('F+ , F-'!AA$2-[1]!tbl_gk[[#This Row],[Vision]])/('F+ , F-'!AA$2-'F+ , F-'!AA$3))</f>
        <v>1.3487475915221555E-2</v>
      </c>
      <c r="AB746" s="1" cm="1">
        <f t="array" ref="AB746">[1]!table_weight[Penalties]*(('F+ , F-'!AB$2-[1]!tbl_gk[[#This Row],[Penalties]])/('F+ , F-'!AB$2-'F+ , F-'!AB$3))</f>
        <v>2.4662663970364263E-3</v>
      </c>
      <c r="AC746" s="1" cm="1">
        <f t="array" ref="AC746">[1]!table_weight[Composure]*(('F+ , F-'!AC$2-[1]!tbl_gk[[#This Row],[Composure]])/('F+ , F-'!AC$2-'F+ , F-'!AC$3))</f>
        <v>1.2275898142069463E-3</v>
      </c>
      <c r="AD746" s="1" cm="1">
        <f t="array" ref="AD746">[1]!table_weight[Marking]*(('F+ , F-'!AD$2-[1]!tbl_gk[[#This Row],[Marking]])/('F+ , F-'!AD$2-'F+ , F-'!AD$3))</f>
        <v>1.7352308195021923E-2</v>
      </c>
      <c r="AE746" s="1" cm="1">
        <f t="array" ref="AE746">[1]!table_weight[StandingTackle]*(('F+ , F-'!AE$2-[1]!tbl_gk[[#This Row],[StandingTackle]])/('F+ , F-'!AE$2-'F+ , F-'!AE$3))</f>
        <v>2.465854322450484E-2</v>
      </c>
      <c r="AF746" s="1" cm="1">
        <f t="array" ref="AF746">[1]!table_weight[SlidingTackle]*(('F+ , F-'!AF$2-[1]!tbl_gk[[#This Row],[SlidingTackle]])/('F+ , F-'!AF$2-'F+ , F-'!AF$3))</f>
        <v>4.4833714953645158E-3</v>
      </c>
      <c r="AG746" s="1" cm="1">
        <f t="array" ref="AG746">[1]!table_weight[GKDiving]*(('F+ , F-'!AG$2-[1]!tbl_gk[[#This Row],[GKDiving]])/('F+ , F-'!AG$2-'F+ , F-'!AG$3))</f>
        <v>2.9038003245106969E-2</v>
      </c>
      <c r="AH746" s="1" cm="1">
        <f t="array" ref="AH746">[1]!table_weight[GKHandling]*(('F+ , F-'!AH$2-[1]!tbl_gk[[#This Row],[GKHandling]])/('F+ , F-'!AH$2-'F+ , F-'!AH$3))</f>
        <v>2.4953373632623892E-2</v>
      </c>
      <c r="AI746" s="1" cm="1">
        <f t="array" ref="AI746">[1]!table_weight[GKKicking]*(('F+ , F-'!AI$2-[1]!tbl_gk[[#This Row],[GKKicking]])/('F+ , F-'!AI$2-'F+ , F-'!AI$3))</f>
        <v>2.7727411013081817E-2</v>
      </c>
      <c r="AJ746" s="1" cm="1">
        <f t="array" ref="AJ746">[1]!table_weight[GKPositioning]*(('F+ , F-'!AJ$2-[1]!tbl_gk[[#This Row],[GKPositioning]])/('F+ , F-'!AJ$2-'F+ , F-'!AJ$3))</f>
        <v>1.3244482928084987E-2</v>
      </c>
      <c r="AK746" s="1" cm="1">
        <f t="array" ref="AK746">[1]!table_weight[GKReflexes]*(('F+ , F-'!AK$2-[1]!tbl_gk[[#This Row],[GKReflexes]])/('F+ , F-'!AK$2-'F+ , F-'!AK$3))</f>
        <v>2.55078930466822E-2</v>
      </c>
    </row>
    <row r="747" spans="1:37" x14ac:dyDescent="0.55000000000000004">
      <c r="A747" s="8">
        <f>[1]!tbl_gk[[#This Row],[ID]]</f>
        <v>226300</v>
      </c>
      <c r="B747" s="2" cm="1">
        <f t="array" ref="B747">[1]!table_weight[ValueEUR]*(('F+ , F-'!B$2-[1]!tbl_gk[[#This Row],[ValueEUR]])/('F+ , F-'!B$2-'F+ , F-'!B$3))</f>
        <v>6.9421785145904824E-3</v>
      </c>
      <c r="C747" s="2" cm="1">
        <f t="array" ref="C747">[1]!table_weight[WageEUR]*(('F+ , F-'!C$2-[1]!tbl_gk[[#This Row],[WageEUR]])/('F+ , F-'!C$2-'F+ , F-'!C$3))</f>
        <v>5.0857215902243612E-3</v>
      </c>
      <c r="D747" s="2" cm="1">
        <f t="array" ref="D747">[1]!table_weight[Crossing]*(('F+ , F-'!D$2-[1]!tbl_gk[[#This Row],[Crossing]])/('F+ , F-'!D$2-'F+ , F-'!D$3))</f>
        <v>3.2504443341392672E-2</v>
      </c>
      <c r="E747" s="2" cm="1">
        <f t="array" ref="E747">[1]!table_weight[Finishing]*(('F+ , F-'!E$2-[1]!tbl_gk[[#This Row],[Finishing]])/('F+ , F-'!E$2-'F+ , F-'!E$3))</f>
        <v>1.3975509583206414E-2</v>
      </c>
      <c r="F747" s="2" cm="1">
        <f t="array" ref="F747">[1]!table_weight[HeadingAccuracy]*(('F+ , F-'!F$2-[1]!tbl_gk[[#This Row],[HeadingAccuracy]])/('F+ , F-'!F$2-'F+ , F-'!F$3))</f>
        <v>1.0439222844598752E-2</v>
      </c>
      <c r="G747" s="2" cm="1">
        <f t="array" ref="G747">[1]!table_weight[ShortPassing]*(('F+ , F-'!G$2-[1]!tbl_gk[[#This Row],[ShortPassing]])/('F+ , F-'!G$2-'F+ , F-'!G$3))</f>
        <v>4.3596558196669473E-2</v>
      </c>
      <c r="H747" s="2" cm="1">
        <f t="array" ref="H747">[1]!table_weight[Volleys]*(('F+ , F-'!H$2-[1]!tbl_gk[[#This Row],[Volleys]])/('F+ , F-'!H$2-'F+ , F-'!H$3))</f>
        <v>6.9443525879286526E-4</v>
      </c>
      <c r="I747" s="2" cm="1">
        <f t="array" ref="I747">[1]!table_weight[Dribbling]*(('F+ , F-'!I$2-[1]!tbl_gk[[#This Row],[Dribbling]])/('F+ , F-'!I$2-'F+ , F-'!I$3))</f>
        <v>1.6623929766613008E-2</v>
      </c>
      <c r="J747" s="2" cm="1">
        <f t="array" ref="J747">[1]!table_weight[Curve]*(('F+ , F-'!J$2-[1]!tbl_gk[[#This Row],[Curve]])/('F+ , F-'!J$2-'F+ , F-'!J$3))</f>
        <v>8.6198154345400926E-3</v>
      </c>
      <c r="K747" s="2" cm="1">
        <f t="array" ref="K747">[1]!table_weight[FKAccuracy]*(('F+ , F-'!K$2-[1]!tbl_gk[[#This Row],[FKAccuracy]])/('F+ , F-'!K$2-'F+ , F-'!K$3))</f>
        <v>8.2141770611499701E-3</v>
      </c>
      <c r="L747" s="2" cm="1">
        <f t="array" ref="L747">[1]!table_weight[LongPassing]*(('F+ , F-'!L$2-[1]!tbl_gk[[#This Row],[LongPassing]])/('F+ , F-'!L$2-'F+ , F-'!L$3))</f>
        <v>2.2198388103107734E-2</v>
      </c>
      <c r="M747" s="2" cm="1">
        <f t="array" ref="M747">[1]!table_weight[BallControl]*(('F+ , F-'!M$2-[1]!tbl_gk[[#This Row],[BallControl]])/('F+ , F-'!M$2-'F+ , F-'!M$3))</f>
        <v>9.9960884871137055E-3</v>
      </c>
      <c r="N747" s="2" cm="1">
        <f t="array" ref="N747">[1]!table_weight[Acceleration]*(('F+ , F-'!N$2-[1]!tbl_gk[[#This Row],[Acceleration]])/('F+ , F-'!N$2-'F+ , F-'!N$3))</f>
        <v>2.7058465613199914E-3</v>
      </c>
      <c r="O747" s="2" cm="1">
        <f t="array" ref="O747">[1]!table_weight[SprintSpeed]*(('F+ , F-'!O$2-[1]!tbl_gk[[#This Row],[SprintSpeed]])/('F+ , F-'!O$2-'F+ , F-'!O$3))</f>
        <v>2.5299665348341924E-3</v>
      </c>
      <c r="P747" s="2" cm="1">
        <f t="array" ref="P747">[1]!table_weight[Agility]*(('F+ , F-'!P$2-[1]!tbl_gk[[#This Row],[Agility]])/('F+ , F-'!P$2-'F+ , F-'!P$3))</f>
        <v>2.4572324541901583E-3</v>
      </c>
      <c r="Q747" s="2" cm="1">
        <f t="array" ref="Q747">[1]!table_weight[Reactions]*(('F+ , F-'!Q$2-[1]!tbl_gk[[#This Row],[Reactions]])/('F+ , F-'!Q$2-'F+ , F-'!Q$3))</f>
        <v>5.6720620007940704E-4</v>
      </c>
      <c r="R747" s="2" cm="1">
        <f t="array" ref="R747">[1]!table_weight[Balance]*(('F+ , F-'!R$2-[1]!tbl_gk[[#This Row],[Balance]])/('F+ , F-'!R$2-'F+ , F-'!R$3))</f>
        <v>6.8296256744255124E-4</v>
      </c>
      <c r="S747" s="2" cm="1">
        <f t="array" ref="S747">[1]!table_weight[ShotPower]*(('F+ , F-'!S$2-[1]!tbl_gk[[#This Row],[ShotPower]])/('F+ , F-'!S$2-'F+ , F-'!S$3))</f>
        <v>4.1553199225329174E-3</v>
      </c>
      <c r="T747" s="2" cm="1">
        <f t="array" ref="T747">[1]!table_weight[Jumping]*(('F+ , F-'!T$2-[1]!tbl_gk[[#This Row],[Jumping]])/('F+ , F-'!T$2-'F+ , F-'!T$3))</f>
        <v>2.5761307987477505E-4</v>
      </c>
      <c r="U747" s="2" cm="1">
        <f t="array" ref="U747">[1]!table_weight[Stamina]*(('F+ , F-'!U$2-[1]!tbl_gk[[#This Row],[Stamina]])/('F+ , F-'!U$2-'F+ , F-'!U$3))</f>
        <v>4.2935513312462497E-3</v>
      </c>
      <c r="V747" s="2" cm="1">
        <f t="array" ref="V747">[1]!table_weight[Strength]*(('F+ , F-'!V$2-[1]!tbl_gk[[#This Row],[Strength]])/('F+ , F-'!V$2-'F+ , F-'!V$3))</f>
        <v>1.5972010952236049E-2</v>
      </c>
      <c r="W747" s="2" cm="1">
        <f t="array" ref="W747">[1]!table_weight[LongShots]*(('F+ , F-'!W$2-[1]!tbl_gk[[#This Row],[LongShots]])/('F+ , F-'!W$2-'F+ , F-'!W$3))</f>
        <v>6.7523948741159906E-3</v>
      </c>
      <c r="X747" s="2" cm="1">
        <f t="array" ref="X747">[1]!table_weight[Aggression]*(('F+ , F-'!X$2-[1]!tbl_gk[[#This Row],[Aggression]])/('F+ , F-'!X$2-'F+ , F-'!X$3))</f>
        <v>1.0952236081533291E-2</v>
      </c>
      <c r="Y747" s="2" cm="1">
        <f t="array" ref="Y747">[1]!table_weight[Interceptions]*(('F+ , F-'!Y$2-[1]!tbl_gk[[#This Row],[Interceptions]])/('F+ , F-'!Y$2-'F+ , F-'!Y$3))</f>
        <v>1.3158513088021059E-2</v>
      </c>
      <c r="Z747" s="2" cm="1">
        <f t="array" ref="Z747">[1]!table_weight[Positioning]*(('F+ , F-'!Z$2-[1]!tbl_gk[[#This Row],[Positioning]])/('F+ , F-'!Z$2-'F+ , F-'!Z$3))</f>
        <v>8.8733394179088337E-4</v>
      </c>
      <c r="AA747" s="2" cm="1">
        <f t="array" ref="AA747">[1]!table_weight[Vision]*(('F+ , F-'!AA$2-[1]!tbl_gk[[#This Row],[Vision]])/('F+ , F-'!AA$2-'F+ , F-'!AA$3))</f>
        <v>7.0986715343271337E-3</v>
      </c>
      <c r="AB747" s="2" cm="1">
        <f t="array" ref="AB747">[1]!table_weight[Penalties]*(('F+ , F-'!AB$2-[1]!tbl_gk[[#This Row],[Penalties]])/('F+ , F-'!AB$2-'F+ , F-'!AB$3))</f>
        <v>1.9965013690294879E-3</v>
      </c>
      <c r="AC747" s="2" cm="1">
        <f t="array" ref="AC747">[1]!table_weight[Composure]*(('F+ , F-'!AC$2-[1]!tbl_gk[[#This Row],[Composure]])/('F+ , F-'!AC$2-'F+ , F-'!AC$3))</f>
        <v>5.3373470182910699E-4</v>
      </c>
      <c r="AD747" s="2" cm="1">
        <f t="array" ref="AD747">[1]!table_weight[Marking]*(('F+ , F-'!AD$2-[1]!tbl_gk[[#This Row],[Marking]])/('F+ , F-'!AD$2-'F+ , F-'!AD$3))</f>
        <v>2.0507273321389546E-2</v>
      </c>
      <c r="AE747" s="2" cm="1">
        <f t="array" ref="AE747">[1]!table_weight[StandingTackle]*(('F+ , F-'!AE$2-[1]!tbl_gk[[#This Row],[StandingTackle]])/('F+ , F-'!AE$2-'F+ , F-'!AE$3))</f>
        <v>1.5691800233775807E-2</v>
      </c>
      <c r="AF747" s="2" cm="1">
        <f t="array" ref="AF747">[1]!table_weight[SlidingTackle]*(('F+ , F-'!AF$2-[1]!tbl_gk[[#This Row],[SlidingTackle]])/('F+ , F-'!AF$2-'F+ , F-'!AF$3))</f>
        <v>6.7250572430467732E-3</v>
      </c>
      <c r="AG747" s="2" cm="1">
        <f t="array" ref="AG747">[1]!table_weight[GKDiving]*(('F+ , F-'!AG$2-[1]!tbl_gk[[#This Row],[GKDiving]])/('F+ , F-'!AG$2-'F+ , F-'!AG$3))</f>
        <v>1.7081178379474687E-2</v>
      </c>
      <c r="AH747" s="2" cm="1">
        <f t="array" ref="AH747">[1]!table_weight[GKHandling]*(('F+ , F-'!AH$2-[1]!tbl_gk[[#This Row],[GKHandling]])/('F+ , F-'!AH$2-'F+ , F-'!AH$3))</f>
        <v>2.3170989801722181E-2</v>
      </c>
      <c r="AI747" s="2" cm="1">
        <f t="array" ref="AI747">[1]!table_weight[GKKicking]*(('F+ , F-'!AI$2-[1]!tbl_gk[[#This Row],[GKKicking]])/('F+ , F-'!AI$2-'F+ , F-'!AI$3))</f>
        <v>1.8783084879829621E-2</v>
      </c>
      <c r="AJ747" s="2" cm="1">
        <f t="array" ref="AJ747">[1]!table_weight[GKPositioning]*(('F+ , F-'!AJ$2-[1]!tbl_gk[[#This Row],[GKPositioning]])/('F+ , F-'!AJ$2-'F+ , F-'!AJ$3))</f>
        <v>6.3068966324214227E-3</v>
      </c>
      <c r="AK747" s="2" cm="1">
        <f t="array" ref="AK747">[1]!table_weight[GKReflexes]*(('F+ , F-'!AK$2-[1]!tbl_gk[[#This Row],[GKReflexes]])/('F+ , F-'!AK$2-'F+ , F-'!AK$3))</f>
        <v>1.45759388838184E-2</v>
      </c>
    </row>
    <row r="748" spans="1:37" x14ac:dyDescent="0.55000000000000004">
      <c r="A748" s="7">
        <f>[1]!tbl_gk[[#This Row],[ID]]</f>
        <v>226524</v>
      </c>
      <c r="B748" s="1" cm="1">
        <f t="array" ref="B748">[1]!table_weight[ValueEUR]*(('F+ , F-'!B$2-[1]!tbl_gk[[#This Row],[ValueEUR]])/('F+ , F-'!B$2-'F+ , F-'!B$3))</f>
        <v>3.367532239303818E-4</v>
      </c>
      <c r="C748" s="1" cm="1">
        <f t="array" ref="C748">[1]!table_weight[WageEUR]*(('F+ , F-'!C$2-[1]!tbl_gk[[#This Row],[WageEUR]])/('F+ , F-'!C$2-'F+ , F-'!C$3))</f>
        <v>3.9120935309418161E-4</v>
      </c>
      <c r="D748" s="1" cm="1">
        <f t="array" ref="D748">[1]!table_weight[Crossing]*(('F+ , F-'!D$2-[1]!tbl_gk[[#This Row],[Crossing]])/('F+ , F-'!D$2-'F+ , F-'!D$3))</f>
        <v>3.1383600467551537E-2</v>
      </c>
      <c r="E748" s="1" cm="1">
        <f t="array" ref="E748">[1]!table_weight[Finishing]*(('F+ , F-'!E$2-[1]!tbl_gk[[#This Row],[Finishing]])/('F+ , F-'!E$2-'F+ , F-'!E$3))</f>
        <v>6.9877547916032071E-3</v>
      </c>
      <c r="F748" s="1" cm="1">
        <f t="array" ref="F748">[1]!table_weight[HeadingAccuracy]*(('F+ , F-'!F$2-[1]!tbl_gk[[#This Row],[HeadingAccuracy]])/('F+ , F-'!F$2-'F+ , F-'!F$3))</f>
        <v>1.1274360672166649E-2</v>
      </c>
      <c r="G748" s="1" cm="1">
        <f t="array" ref="G748">[1]!table_weight[ShortPassing]*(('F+ , F-'!G$2-[1]!tbl_gk[[#This Row],[ShortPassing]])/('F+ , F-'!G$2-'F+ , F-'!G$3))</f>
        <v>3.9377536435701459E-2</v>
      </c>
      <c r="H748" s="1" cm="1">
        <f t="array" ref="H748">[1]!table_weight[Volleys]*(('F+ , F-'!H$2-[1]!tbl_gk[[#This Row],[Volleys]])/('F+ , F-'!H$2-'F+ , F-'!H$3))</f>
        <v>1.1573920979881087E-3</v>
      </c>
      <c r="I748" s="1" cm="1">
        <f t="array" ref="I748">[1]!table_weight[Dribbling]*(('F+ , F-'!I$2-[1]!tbl_gk[[#This Row],[Dribbling]])/('F+ , F-'!I$2-'F+ , F-'!I$3))</f>
        <v>1.3690295101916595E-2</v>
      </c>
      <c r="J748" s="1" cm="1">
        <f t="array" ref="J748">[1]!table_weight[Curve]*(('F+ , F-'!J$2-[1]!tbl_gk[[#This Row],[Curve]])/('F+ , F-'!J$2-'F+ , F-'!J$3))</f>
        <v>8.7888314234526414E-3</v>
      </c>
      <c r="K748" s="1" cm="1">
        <f t="array" ref="K748">[1]!table_weight[FKAccuracy]*(('F+ , F-'!K$2-[1]!tbl_gk[[#This Row],[FKAccuracy]])/('F+ , F-'!K$2-'F+ , F-'!K$3))</f>
        <v>9.2789777912990392E-3</v>
      </c>
      <c r="L748" s="1" cm="1">
        <f t="array" ref="L748">[1]!table_weight[LongPassing]*(('F+ , F-'!L$2-[1]!tbl_gk[[#This Row],[LongPassing]])/('F+ , F-'!L$2-'F+ , F-'!L$3))</f>
        <v>1.6784147102349749E-2</v>
      </c>
      <c r="M748" s="1" cm="1">
        <f t="array" ref="M748">[1]!table_weight[BallControl]*(('F+ , F-'!M$2-[1]!tbl_gk[[#This Row],[BallControl]])/('F+ , F-'!M$2-'F+ , F-'!M$3))</f>
        <v>9.9960884871137055E-3</v>
      </c>
      <c r="N748" s="1" cm="1">
        <f t="array" ref="N748">[1]!table_weight[Acceleration]*(('F+ , F-'!N$2-[1]!tbl_gk[[#This Row],[Acceleration]])/('F+ , F-'!N$2-'F+ , F-'!N$3))</f>
        <v>5.637180336083316E-3</v>
      </c>
      <c r="O748" s="1" cm="1">
        <f t="array" ref="O748">[1]!table_weight[SprintSpeed]*(('F+ , F-'!O$2-[1]!tbl_gk[[#This Row],[SprintSpeed]])/('F+ , F-'!O$2-'F+ , F-'!O$3))</f>
        <v>6.4654700334651587E-3</v>
      </c>
      <c r="P748" s="1" cm="1">
        <f t="array" ref="P748">[1]!table_weight[Agility]*(('F+ , F-'!P$2-[1]!tbl_gk[[#This Row],[Agility]])/('F+ , F-'!P$2-'F+ , F-'!P$3))</f>
        <v>3.6273431466616623E-3</v>
      </c>
      <c r="Q748" s="1" cm="1">
        <f t="array" ref="Q748">[1]!table_weight[Reactions]*(('F+ , F-'!Q$2-[1]!tbl_gk[[#This Row],[Reactions]])/('F+ , F-'!Q$2-'F+ , F-'!Q$3))</f>
        <v>1.5984902002237835E-3</v>
      </c>
      <c r="R748" s="1" cm="1">
        <f t="array" ref="R748">[1]!table_weight[Balance]*(('F+ , F-'!R$2-[1]!tbl_gk[[#This Row],[Balance]])/('F+ , F-'!R$2-'F+ , F-'!R$3))</f>
        <v>1.6763626655408076E-3</v>
      </c>
      <c r="S748" s="1" cm="1">
        <f t="array" ref="S748">[1]!table_weight[ShotPower]*(('F+ , F-'!S$2-[1]!tbl_gk[[#This Row],[ShotPower]])/('F+ , F-'!S$2-'F+ , F-'!S$3))</f>
        <v>4.4150274176912247E-3</v>
      </c>
      <c r="T748" s="1" cm="1">
        <f t="array" ref="T748">[1]!table_weight[Jumping]*(('F+ , F-'!T$2-[1]!tbl_gk[[#This Row],[Jumping]])/('F+ , F-'!T$2-'F+ , F-'!T$3))</f>
        <v>1.3739364259988001E-3</v>
      </c>
      <c r="U748" s="1" cm="1">
        <f t="array" ref="U748">[1]!table_weight[Stamina]*(('F+ , F-'!U$2-[1]!tbl_gk[[#This Row],[Stamina]])/('F+ , F-'!U$2-'F+ , F-'!U$3))</f>
        <v>8.5871026624924993E-3</v>
      </c>
      <c r="V748" s="1" cm="1">
        <f t="array" ref="V748">[1]!table_weight[Strength]*(('F+ , F-'!V$2-[1]!tbl_gk[[#This Row],[Strength]])/('F+ , F-'!V$2-'F+ , F-'!V$3))</f>
        <v>1.9521346719399615E-2</v>
      </c>
      <c r="W748" s="1" cm="1">
        <f t="array" ref="W748">[1]!table_weight[LongShots]*(('F+ , F-'!W$2-[1]!tbl_gk[[#This Row],[LongShots]])/('F+ , F-'!W$2-'F+ , F-'!W$3))</f>
        <v>6.4926873789576834E-3</v>
      </c>
      <c r="X748" s="1" cm="1">
        <f t="array" ref="X748">[1]!table_weight[Aggression]*(('F+ , F-'!X$2-[1]!tbl_gk[[#This Row],[Aggression]])/('F+ , F-'!X$2-'F+ , F-'!X$3))</f>
        <v>1.3386066321874024E-2</v>
      </c>
      <c r="Y748" s="1" cm="1">
        <f t="array" ref="Y748">[1]!table_weight[Interceptions]*(('F+ , F-'!Y$2-[1]!tbl_gk[[#This Row],[Interceptions]])/('F+ , F-'!Y$2-'F+ , F-'!Y$3))</f>
        <v>1.5236173049287543E-2</v>
      </c>
      <c r="Z748" s="1" cm="1">
        <f t="array" ref="Z748">[1]!table_weight[Positioning]*(('F+ , F-'!Z$2-[1]!tbl_gk[[#This Row],[Positioning]])/('F+ , F-'!Z$2-'F+ , F-'!Z$3))</f>
        <v>8.8733394179088337E-4</v>
      </c>
      <c r="AA748" s="1" cm="1">
        <f t="array" ref="AA748">[1]!table_weight[Vision]*(('F+ , F-'!AA$2-[1]!tbl_gk[[#This Row],[Vision]])/('F+ , F-'!AA$2-'F+ , F-'!AA$3))</f>
        <v>2.6974951830443111E-2</v>
      </c>
      <c r="AB748" s="1" cm="1">
        <f t="array" ref="AB748">[1]!table_weight[Penalties]*(('F+ , F-'!AB$2-[1]!tbl_gk[[#This Row],[Penalties]])/('F+ , F-'!AB$2-'F+ , F-'!AB$3))</f>
        <v>2.3096780543674466E-3</v>
      </c>
      <c r="AC748" s="1" cm="1">
        <f t="array" ref="AC748">[1]!table_weight[Composure]*(('F+ , F-'!AC$2-[1]!tbl_gk[[#This Row],[Composure]])/('F+ , F-'!AC$2-'F+ , F-'!AC$3))</f>
        <v>1.0140959334753034E-3</v>
      </c>
      <c r="AD748" s="1" cm="1">
        <f t="array" ref="AD748">[1]!table_weight[Marking]*(('F+ , F-'!AD$2-[1]!tbl_gk[[#This Row],[Marking]])/('F+ , F-'!AD$2-'F+ , F-'!AD$3))</f>
        <v>1.8929790758205733E-2</v>
      </c>
      <c r="AE748" s="1" cm="1">
        <f t="array" ref="AE748">[1]!table_weight[StandingTackle]*(('F+ , F-'!AE$2-[1]!tbl_gk[[#This Row],[StandingTackle]])/('F+ , F-'!AE$2-'F+ , F-'!AE$3))</f>
        <v>2.9141914719869356E-2</v>
      </c>
      <c r="AF748" s="1" cm="1">
        <f t="array" ref="AF748">[1]!table_weight[SlidingTackle]*(('F+ , F-'!AF$2-[1]!tbl_gk[[#This Row],[SlidingTackle]])/('F+ , F-'!AF$2-'F+ , F-'!AF$3))</f>
        <v>7.4722858256075263E-3</v>
      </c>
      <c r="AG748" s="1" cm="1">
        <f t="array" ref="AG748">[1]!table_weight[GKDiving]*(('F+ , F-'!AG$2-[1]!tbl_gk[[#This Row],[GKDiving]])/('F+ , F-'!AG$2-'F+ , F-'!AG$3))</f>
        <v>3.9286710272791778E-2</v>
      </c>
      <c r="AH748" s="1" cm="1">
        <f t="array" ref="AH748">[1]!table_weight[GKHandling]*(('F+ , F-'!AH$2-[1]!tbl_gk[[#This Row],[GKHandling]])/('F+ , F-'!AH$2-'F+ , F-'!AH$3))</f>
        <v>4.6341979603444362E-2</v>
      </c>
      <c r="AI748" s="1" cm="1">
        <f t="array" ref="AI748">[1]!table_weight[GKKicking]*(('F+ , F-'!AI$2-[1]!tbl_gk[[#This Row],[GKKicking]])/('F+ , F-'!AI$2-'F+ , F-'!AI$3))</f>
        <v>1.9677517493154842E-2</v>
      </c>
      <c r="AJ748" s="1" cm="1">
        <f t="array" ref="AJ748">[1]!table_weight[GKPositioning]*(('F+ , F-'!AJ$2-[1]!tbl_gk[[#This Row],[GKPositioning]])/('F+ , F-'!AJ$2-'F+ , F-'!AJ$3))</f>
        <v>1.7659310570779983E-2</v>
      </c>
      <c r="AK748" s="1" cm="1">
        <f t="array" ref="AK748">[1]!table_weight[GKReflexes]*(('F+ , F-'!AK$2-[1]!tbl_gk[[#This Row],[GKReflexes]])/('F+ , F-'!AK$2-'F+ , F-'!AK$3))</f>
        <v>3.6439847209545996E-2</v>
      </c>
    </row>
    <row r="749" spans="1:37" x14ac:dyDescent="0.55000000000000004">
      <c r="A749" s="8">
        <f>[1]!tbl_gk[[#This Row],[ID]]</f>
        <v>226675</v>
      </c>
      <c r="B749" s="2" cm="1">
        <f t="array" ref="B749">[1]!table_weight[ValueEUR]*(('F+ , F-'!B$2-[1]!tbl_gk[[#This Row],[ValueEUR]])/('F+ , F-'!B$2-'F+ , F-'!B$3))</f>
        <v>3.367532239303818E-4</v>
      </c>
      <c r="C749" s="2" cm="1">
        <f t="array" ref="C749">[1]!table_weight[WageEUR]*(('F+ , F-'!C$2-[1]!tbl_gk[[#This Row],[WageEUR]])/('F+ , F-'!C$2-'F+ , F-'!C$3))</f>
        <v>8.6066057680719962E-4</v>
      </c>
      <c r="D749" s="2" cm="1">
        <f t="array" ref="D749">[1]!table_weight[Crossing]*(('F+ , F-'!D$2-[1]!tbl_gk[[#This Row],[Crossing]])/('F+ , F-'!D$2-'F+ , F-'!D$3))</f>
        <v>2.9141914719869291E-2</v>
      </c>
      <c r="E749" s="2" cm="1">
        <f t="array" ref="E749">[1]!table_weight[Finishing]*(('F+ , F-'!E$2-[1]!tbl_gk[[#This Row],[Finishing]])/('F+ , F-'!E$2-'F+ , F-'!E$3))</f>
        <v>1.0980757529662181E-2</v>
      </c>
      <c r="F749" s="2" cm="1">
        <f t="array" ref="F749">[1]!table_weight[HeadingAccuracy]*(('F+ , F-'!F$2-[1]!tbl_gk[[#This Row],[HeadingAccuracy]])/('F+ , F-'!F$2-'F+ , F-'!F$3))</f>
        <v>9.1865161032469011E-3</v>
      </c>
      <c r="G749" s="2" cm="1">
        <f t="array" ref="G749">[1]!table_weight[ShortPassing]*(('F+ , F-'!G$2-[1]!tbl_gk[[#This Row],[ShortPassing]])/('F+ , F-'!G$2-'F+ , F-'!G$3))</f>
        <v>4.9221920544626818E-2</v>
      </c>
      <c r="H749" s="2" cm="1">
        <f t="array" ref="H749">[1]!table_weight[Volleys]*(('F+ , F-'!H$2-[1]!tbl_gk[[#This Row],[Volleys]])/('F+ , F-'!H$2-'F+ , F-'!H$3))</f>
        <v>8.1017446859167619E-4</v>
      </c>
      <c r="I749" s="2" cm="1">
        <f t="array" ref="I749">[1]!table_weight[Dribbling]*(('F+ , F-'!I$2-[1]!tbl_gk[[#This Row],[Dribbling]])/('F+ , F-'!I$2-'F+ , F-'!I$3))</f>
        <v>1.0756660437220181E-2</v>
      </c>
      <c r="J749" s="2" cm="1">
        <f t="array" ref="J749">[1]!table_weight[Curve]*(('F+ , F-'!J$2-[1]!tbl_gk[[#This Row],[Curve]])/('F+ , F-'!J$2-'F+ , F-'!J$3))</f>
        <v>8.2817834567149896E-3</v>
      </c>
      <c r="K749" s="2" cm="1">
        <f t="array" ref="K749">[1]!table_weight[FKAccuracy]*(('F+ , F-'!K$2-[1]!tbl_gk[[#This Row],[FKAccuracy]])/('F+ , F-'!K$2-'F+ , F-'!K$3))</f>
        <v>9.4310921813203358E-3</v>
      </c>
      <c r="L749" s="2" cm="1">
        <f t="array" ref="L749">[1]!table_weight[LongPassing]*(('F+ , F-'!L$2-[1]!tbl_gk[[#This Row],[LongPassing]])/('F+ , F-'!L$2-'F+ , F-'!L$3))</f>
        <v>2.1115539902956136E-2</v>
      </c>
      <c r="M749" s="2" cm="1">
        <f t="array" ref="M749">[1]!table_weight[BallControl]*(('F+ , F-'!M$2-[1]!tbl_gk[[#This Row],[BallControl]])/('F+ , F-'!M$2-'F+ , F-'!M$3))</f>
        <v>1.1299926115867666E-2</v>
      </c>
      <c r="N749" s="2" cm="1">
        <f t="array" ref="N749">[1]!table_weight[Acceleration]*(('F+ , F-'!N$2-[1]!tbl_gk[[#This Row],[Acceleration]])/('F+ , F-'!N$2-'F+ , F-'!N$3))</f>
        <v>3.6077954150933221E-3</v>
      </c>
      <c r="O749" s="2" cm="1">
        <f t="array" ref="O749">[1]!table_weight[SprintSpeed]*(('F+ , F-'!O$2-[1]!tbl_gk[[#This Row],[SprintSpeed]])/('F+ , F-'!O$2-'F+ , F-'!O$3))</f>
        <v>7.0276848189838679E-3</v>
      </c>
      <c r="P749" s="2" cm="1">
        <f t="array" ref="P749">[1]!table_weight[Agility]*(('F+ , F-'!P$2-[1]!tbl_gk[[#This Row],[Agility]])/('F+ , F-'!P$2-'F+ , F-'!P$3))</f>
        <v>2.340221384943008E-3</v>
      </c>
      <c r="Q749" s="2" cm="1">
        <f t="array" ref="Q749">[1]!table_weight[Reactions]*(('F+ , F-'!Q$2-[1]!tbl_gk[[#This Row],[Reactions]])/('F+ , F-'!Q$2-'F+ , F-'!Q$3))</f>
        <v>1.3406692001876892E-3</v>
      </c>
      <c r="R749" s="2" cm="1">
        <f t="array" ref="R749">[1]!table_weight[Balance]*(('F+ , F-'!R$2-[1]!tbl_gk[[#This Row],[Balance]])/('F+ , F-'!R$2-'F+ , F-'!R$3))</f>
        <v>1.9247126900653719E-3</v>
      </c>
      <c r="S749" s="2" cm="1">
        <f t="array" ref="S749">[1]!table_weight[ShotPower]*(('F+ , F-'!S$2-[1]!tbl_gk[[#This Row],[ShotPower]])/('F+ , F-'!S$2-'F+ , F-'!S$3))</f>
        <v>5.7135648934827617E-3</v>
      </c>
      <c r="T749" s="2" cm="1">
        <f t="array" ref="T749">[1]!table_weight[Jumping]*(('F+ , F-'!T$2-[1]!tbl_gk[[#This Row],[Jumping]])/('F+ , F-'!T$2-'F+ , F-'!T$3))</f>
        <v>6.8696821299940006E-4</v>
      </c>
      <c r="U749" s="2" cm="1">
        <f t="array" ref="U749">[1]!table_weight[Stamina]*(('F+ , F-'!U$2-[1]!tbl_gk[[#This Row],[Stamina]])/('F+ , F-'!U$2-'F+ , F-'!U$3))</f>
        <v>0</v>
      </c>
      <c r="V749" s="2" cm="1">
        <f t="array" ref="V749">[1]!table_weight[Strength]*(('F+ , F-'!V$2-[1]!tbl_gk[[#This Row],[Strength]])/('F+ , F-'!V$2-'F+ , F-'!V$3))</f>
        <v>1.7746678835817833E-2</v>
      </c>
      <c r="W749" s="2" cm="1">
        <f t="array" ref="W749">[1]!table_weight[LongShots]*(('F+ , F-'!W$2-[1]!tbl_gk[[#This Row],[LongShots]])/('F+ , F-'!W$2-'F+ , F-'!W$3))</f>
        <v>7.271809864432606E-3</v>
      </c>
      <c r="X749" s="2" cm="1">
        <f t="array" ref="X749">[1]!table_weight[Aggression]*(('F+ , F-'!X$2-[1]!tbl_gk[[#This Row],[Aggression]])/('F+ , F-'!X$2-'F+ , F-'!X$3))</f>
        <v>1.7645269242470306E-2</v>
      </c>
      <c r="Y749" s="2" cm="1">
        <f t="array" ref="Y749">[1]!table_weight[Interceptions]*(('F+ , F-'!Y$2-[1]!tbl_gk[[#This Row],[Interceptions]])/('F+ , F-'!Y$2-'F+ , F-'!Y$3))</f>
        <v>2.2854259573931314E-2</v>
      </c>
      <c r="Z749" s="2" cm="1">
        <f t="array" ref="Z749">[1]!table_weight[Positioning]*(('F+ , F-'!Z$2-[1]!tbl_gk[[#This Row],[Positioning]])/('F+ , F-'!Z$2-'F+ , F-'!Z$3))</f>
        <v>7.394449514924029E-4</v>
      </c>
      <c r="AA749" s="2" cm="1">
        <f t="array" ref="AA749">[1]!table_weight[Vision]*(('F+ , F-'!AA$2-[1]!tbl_gk[[#This Row],[Vision]])/('F+ , F-'!AA$2-'F+ , F-'!AA$3))</f>
        <v>3.0524287597606677E-2</v>
      </c>
      <c r="AB749" s="2" cm="1">
        <f t="array" ref="AB749">[1]!table_weight[Penalties]*(('F+ , F-'!AB$2-[1]!tbl_gk[[#This Row],[Penalties]])/('F+ , F-'!AB$2-'F+ , F-'!AB$3))</f>
        <v>1.9573542833622431E-3</v>
      </c>
      <c r="AC749" s="2" cm="1">
        <f t="array" ref="AC749">[1]!table_weight[Composure]*(('F+ , F-'!AC$2-[1]!tbl_gk[[#This Row],[Composure]])/('F+ , F-'!AC$2-'F+ , F-'!AC$3))</f>
        <v>1.6012041054873211E-3</v>
      </c>
      <c r="AD749" s="2" cm="1">
        <f t="array" ref="AD749">[1]!table_weight[Marking]*(('F+ , F-'!AD$2-[1]!tbl_gk[[#This Row],[Marking]])/('F+ , F-'!AD$2-'F+ , F-'!AD$3))</f>
        <v>1.8929790758205733E-2</v>
      </c>
      <c r="AE749" s="2" cm="1">
        <f t="array" ref="AE749">[1]!table_weight[StandingTackle]*(('F+ , F-'!AE$2-[1]!tbl_gk[[#This Row],[StandingTackle]])/('F+ , F-'!AE$2-'F+ , F-'!AE$3))</f>
        <v>2.241685747682258E-2</v>
      </c>
      <c r="AF749" s="2" cm="1">
        <f t="array" ref="AF749">[1]!table_weight[SlidingTackle]*(('F+ , F-'!AF$2-[1]!tbl_gk[[#This Row],[SlidingTackle]])/('F+ , F-'!AF$2-'F+ , F-'!AF$3))</f>
        <v>7.4722858256075263E-3</v>
      </c>
      <c r="AG749" s="2" cm="1">
        <f t="array" ref="AG749">[1]!table_weight[GKDiving]*(('F+ , F-'!AG$2-[1]!tbl_gk[[#This Row],[GKDiving]])/('F+ , F-'!AG$2-'F+ , F-'!AG$3))</f>
        <v>3.0746121083054436E-2</v>
      </c>
      <c r="AH749" s="2" cm="1">
        <f t="array" ref="AH749">[1]!table_weight[GKHandling]*(('F+ , F-'!AH$2-[1]!tbl_gk[[#This Row],[GKHandling]])/('F+ , F-'!AH$2-'F+ , F-'!AH$3))</f>
        <v>4.0994828110739248E-2</v>
      </c>
      <c r="AI749" s="2" cm="1">
        <f t="array" ref="AI749">[1]!table_weight[GKKicking]*(('F+ , F-'!AI$2-[1]!tbl_gk[[#This Row],[GKKicking]])/('F+ , F-'!AI$2-'F+ , F-'!AI$3))</f>
        <v>2.5938545786431375E-2</v>
      </c>
      <c r="AJ749" s="2" cm="1">
        <f t="array" ref="AJ749">[1]!table_weight[GKPositioning]*(('F+ , F-'!AJ$2-[1]!tbl_gk[[#This Row],[GKPositioning]])/('F+ , F-'!AJ$2-'F+ , F-'!AJ$3))</f>
        <v>1.2613793264842845E-2</v>
      </c>
      <c r="AK749" s="2" cm="1">
        <f t="array" ref="AK749">[1]!table_weight[GKReflexes]*(('F+ , F-'!AK$2-[1]!tbl_gk[[#This Row],[GKReflexes]])/('F+ , F-'!AK$2-'F+ , F-'!AK$3))</f>
        <v>3.2795862488591399E-2</v>
      </c>
    </row>
    <row r="750" spans="1:37" x14ac:dyDescent="0.55000000000000004">
      <c r="A750" s="7">
        <f>[1]!tbl_gk[[#This Row],[ID]]</f>
        <v>226753</v>
      </c>
      <c r="B750" s="1" cm="1">
        <f t="array" ref="B750">[1]!table_weight[ValueEUR]*(('F+ , F-'!B$2-[1]!tbl_gk[[#This Row],[ValueEUR]])/('F+ , F-'!B$2-'F+ , F-'!B$3))</f>
        <v>9.4114963802578114E-3</v>
      </c>
      <c r="C750" s="1" cm="1">
        <f t="array" ref="C750">[1]!table_weight[WageEUR]*(('F+ , F-'!C$2-[1]!tbl_gk[[#This Row],[WageEUR]])/('F+ , F-'!C$2-'F+ , F-'!C$3))</f>
        <v>9.1542988624038514E-3</v>
      </c>
      <c r="D750" s="1" cm="1">
        <f t="array" ref="D750">[1]!table_weight[Crossing]*(('F+ , F-'!D$2-[1]!tbl_gk[[#This Row],[Crossing]])/('F+ , F-'!D$2-'F+ , F-'!D$3))</f>
        <v>3.2504443341392672E-2</v>
      </c>
      <c r="E750" s="1" cm="1">
        <f t="array" ref="E750">[1]!table_weight[Finishing]*(('F+ , F-'!E$2-[1]!tbl_gk[[#This Row],[Finishing]])/('F+ , F-'!E$2-'F+ , F-'!E$3))</f>
        <v>1.4973760267721157E-2</v>
      </c>
      <c r="F750" s="1" cm="1">
        <f t="array" ref="F750">[1]!table_weight[HeadingAccuracy]*(('F+ , F-'!F$2-[1]!tbl_gk[[#This Row],[HeadingAccuracy]])/('F+ , F-'!F$2-'F+ , F-'!F$3))</f>
        <v>7.9338093618950504E-3</v>
      </c>
      <c r="G750" s="1" cm="1">
        <f t="array" ref="G750">[1]!table_weight[ShortPassing]*(('F+ , F-'!G$2-[1]!tbl_gk[[#This Row],[ShortPassing]])/('F+ , F-'!G$2-'F+ , F-'!G$3))</f>
        <v>2.8126811739786758E-2</v>
      </c>
      <c r="H750" s="1" cm="1">
        <f t="array" ref="H750">[1]!table_weight[Volleys]*(('F+ , F-'!H$2-[1]!tbl_gk[[#This Row],[Volleys]])/('F+ , F-'!H$2-'F+ , F-'!H$3))</f>
        <v>1.5046097273845413E-3</v>
      </c>
      <c r="I750" s="1" cm="1">
        <f t="array" ref="I750">[1]!table_weight[Dribbling]*(('F+ , F-'!I$2-[1]!tbl_gk[[#This Row],[Dribbling]])/('F+ , F-'!I$2-'F+ , F-'!I$3))</f>
        <v>4.8893911078273554E-3</v>
      </c>
      <c r="J750" s="1" cm="1">
        <f t="array" ref="J750">[1]!table_weight[Curve]*(('F+ , F-'!J$2-[1]!tbl_gk[[#This Row],[Curve]])/('F+ , F-'!J$2-'F+ , F-'!J$3))</f>
        <v>6.5916235675894819E-3</v>
      </c>
      <c r="K750" s="1" cm="1">
        <f t="array" ref="K750">[1]!table_weight[FKAccuracy]*(('F+ , F-'!K$2-[1]!tbl_gk[[#This Row],[FKAccuracy]])/('F+ , F-'!K$2-'F+ , F-'!K$3))</f>
        <v>8.6705202312138564E-3</v>
      </c>
      <c r="L750" s="1" cm="1">
        <f t="array" ref="L750">[1]!table_weight[LongPassing]*(('F+ , F-'!L$2-[1]!tbl_gk[[#This Row],[LongPassing]])/('F+ , F-'!L$2-'F+ , F-'!L$3))</f>
        <v>8.1213615011369745E-3</v>
      </c>
      <c r="M750" s="1" cm="1">
        <f t="array" ref="M750">[1]!table_weight[BallControl]*(('F+ , F-'!M$2-[1]!tbl_gk[[#This Row],[BallControl]])/('F+ , F-'!M$2-'F+ , F-'!M$3))</f>
        <v>3.911512886261884E-3</v>
      </c>
      <c r="N750" s="1" cm="1">
        <f t="array" ref="N750">[1]!table_weight[Acceleration]*(('F+ , F-'!N$2-[1]!tbl_gk[[#This Row],[Acceleration]])/('F+ , F-'!N$2-'F+ , F-'!N$3))</f>
        <v>6.7646164032999785E-4</v>
      </c>
      <c r="O750" s="1" cm="1">
        <f t="array" ref="O750">[1]!table_weight[SprintSpeed]*(('F+ , F-'!O$2-[1]!tbl_gk[[#This Row],[SprintSpeed]])/('F+ , F-'!O$2-'F+ , F-'!O$3))</f>
        <v>1.4055369637967737E-3</v>
      </c>
      <c r="P750" s="1" cm="1">
        <f t="array" ref="P750">[1]!table_weight[Agility]*(('F+ , F-'!P$2-[1]!tbl_gk[[#This Row],[Agility]])/('F+ , F-'!P$2-'F+ , F-'!P$3))</f>
        <v>4.6804427698860163E-4</v>
      </c>
      <c r="Q750" s="1" cm="1">
        <f t="array" ref="Q750">[1]!table_weight[Reactions]*(('F+ , F-'!Q$2-[1]!tbl_gk[[#This Row],[Reactions]])/('F+ , F-'!Q$2-'F+ , F-'!Q$3))</f>
        <v>4.1251360005775054E-4</v>
      </c>
      <c r="R750" s="1" cm="1">
        <f t="array" ref="R750">[1]!table_weight[Balance]*(('F+ , F-'!R$2-[1]!tbl_gk[[#This Row],[Balance]])/('F+ , F-'!R$2-'F+ , F-'!R$3))</f>
        <v>9.9340009809825627E-4</v>
      </c>
      <c r="S750" s="1" cm="1">
        <f t="array" ref="S750">[1]!table_weight[ShotPower]*(('F+ , F-'!S$2-[1]!tbl_gk[[#This Row],[ShotPower]])/('F+ , F-'!S$2-'F+ , F-'!S$3))</f>
        <v>1.2985374757915366E-3</v>
      </c>
      <c r="T750" s="1" cm="1">
        <f t="array" ref="T750">[1]!table_weight[Jumping]*(('F+ , F-'!T$2-[1]!tbl_gk[[#This Row],[Jumping]])/('F+ , F-'!T$2-'F+ , F-'!T$3))</f>
        <v>6.0109718637447508E-4</v>
      </c>
      <c r="U750" s="1" cm="1">
        <f t="array" ref="U750">[1]!table_weight[Stamina]*(('F+ , F-'!U$2-[1]!tbl_gk[[#This Row],[Stamina]])/('F+ , F-'!U$2-'F+ , F-'!U$3))</f>
        <v>6.0109718637447497E-3</v>
      </c>
      <c r="V750" s="1" cm="1">
        <f t="array" ref="V750">[1]!table_weight[Strength]*(('F+ , F-'!V$2-[1]!tbl_gk[[#This Row],[Strength]])/('F+ , F-'!V$2-'F+ , F-'!V$3))</f>
        <v>5.3240036507453507E-3</v>
      </c>
      <c r="W750" s="1" cm="1">
        <f t="array" ref="W750">[1]!table_weight[LongShots]*(('F+ , F-'!W$2-[1]!tbl_gk[[#This Row],[LongShots]])/('F+ , F-'!W$2-'F+ , F-'!W$3))</f>
        <v>7.271809864432606E-3</v>
      </c>
      <c r="X750" s="1" cm="1">
        <f t="array" ref="X750">[1]!table_weight[Aggression]*(('F+ , F-'!X$2-[1]!tbl_gk[[#This Row],[Aggression]])/('F+ , F-'!X$2-'F+ , F-'!X$3))</f>
        <v>7.9099482811073787E-3</v>
      </c>
      <c r="Y750" s="1" cm="1">
        <f t="array" ref="Y750">[1]!table_weight[Interceptions]*(('F+ , F-'!Y$2-[1]!tbl_gk[[#This Row],[Interceptions]])/('F+ , F-'!Y$2-'F+ , F-'!Y$3))</f>
        <v>2.0084046292242669E-2</v>
      </c>
      <c r="Z750" s="1" cm="1">
        <f t="array" ref="Z750">[1]!table_weight[Positioning]*(('F+ , F-'!Z$2-[1]!tbl_gk[[#This Row],[Positioning]])/('F+ , F-'!Z$2-'F+ , F-'!Z$3))</f>
        <v>1.3310009126863251E-3</v>
      </c>
      <c r="AA750" s="1" cm="1">
        <f t="array" ref="AA750">[1]!table_weight[Vision]*(('F+ , F-'!AA$2-[1]!tbl_gk[[#This Row],[Vision]])/('F+ , F-'!AA$2-'F+ , F-'!AA$3))</f>
        <v>4.2592029205962808E-3</v>
      </c>
      <c r="AB750" s="1" cm="1">
        <f t="array" ref="AB750">[1]!table_weight[Penalties]*(('F+ , F-'!AB$2-[1]!tbl_gk[[#This Row],[Penalties]])/('F+ , F-'!AB$2-'F+ , F-'!AB$3))</f>
        <v>1.8399130263605083E-3</v>
      </c>
      <c r="AC750" s="1" cm="1">
        <f t="array" ref="AC750">[1]!table_weight[Composure]*(('F+ , F-'!AC$2-[1]!tbl_gk[[#This Row],[Composure]])/('F+ , F-'!AC$2-'F+ , F-'!AC$3))</f>
        <v>3.2024082109746423E-4</v>
      </c>
      <c r="AD750" s="1" cm="1">
        <f t="array" ref="AD750">[1]!table_weight[Marking]*(('F+ , F-'!AD$2-[1]!tbl_gk[[#This Row],[Marking]])/('F+ , F-'!AD$2-'F+ , F-'!AD$3))</f>
        <v>2.8394686137308601E-2</v>
      </c>
      <c r="AE750" s="1" cm="1">
        <f t="array" ref="AE750">[1]!table_weight[StandingTackle]*(('F+ , F-'!AE$2-[1]!tbl_gk[[#This Row],[StandingTackle]])/('F+ , F-'!AE$2-'F+ , F-'!AE$3))</f>
        <v>1.5691800233775807E-2</v>
      </c>
      <c r="AF750" s="1" cm="1">
        <f t="array" ref="AF750">[1]!table_weight[SlidingTackle]*(('F+ , F-'!AF$2-[1]!tbl_gk[[#This Row],[SlidingTackle]])/('F+ , F-'!AF$2-'F+ , F-'!AF$3))</f>
        <v>8.2195144081682794E-3</v>
      </c>
      <c r="AG750" s="1" cm="1">
        <f t="array" ref="AG750">[1]!table_weight[GKDiving]*(('F+ , F-'!AG$2-[1]!tbl_gk[[#This Row],[GKDiving]])/('F+ , F-'!AG$2-'F+ , F-'!AG$3))</f>
        <v>1.5373060541527218E-2</v>
      </c>
      <c r="AH750" s="1" cm="1">
        <f t="array" ref="AH750">[1]!table_weight[GKHandling]*(('F+ , F-'!AH$2-[1]!tbl_gk[[#This Row],[GKHandling]])/('F+ , F-'!AH$2-'F+ , F-'!AH$3))</f>
        <v>1.7823838309017064E-2</v>
      </c>
      <c r="AI750" s="1" cm="1">
        <f t="array" ref="AI750">[1]!table_weight[GKKicking]*(('F+ , F-'!AI$2-[1]!tbl_gk[[#This Row],[GKKicking]])/('F+ , F-'!AI$2-'F+ , F-'!AI$3))</f>
        <v>6.2610282932765394E-3</v>
      </c>
      <c r="AJ750" s="1" cm="1">
        <f t="array" ref="AJ750">[1]!table_weight[GKPositioning]*(('F+ , F-'!AJ$2-[1]!tbl_gk[[#This Row],[GKPositioning]])/('F+ , F-'!AJ$2-'F+ , F-'!AJ$3))</f>
        <v>6.9375862956635647E-3</v>
      </c>
      <c r="AK750" s="1" cm="1">
        <f t="array" ref="AK750">[1]!table_weight[GKReflexes]*(('F+ , F-'!AK$2-[1]!tbl_gk[[#This Row],[GKReflexes]])/('F+ , F-'!AK$2-'F+ , F-'!AK$3))</f>
        <v>1.27539465233411E-2</v>
      </c>
    </row>
    <row r="751" spans="1:37" x14ac:dyDescent="0.55000000000000004">
      <c r="A751" s="8">
        <f>[1]!tbl_gk[[#This Row],[ID]]</f>
        <v>226786</v>
      </c>
      <c r="B751" s="2" cm="1">
        <f t="array" ref="B751">[1]!table_weight[ValueEUR]*(('F+ , F-'!B$2-[1]!tbl_gk[[#This Row],[ValueEUR]])/('F+ , F-'!B$2-'F+ , F-'!B$3))</f>
        <v>1.8242085732617382E-4</v>
      </c>
      <c r="C751" s="2" cm="1">
        <f t="array" ref="C751">[1]!table_weight[WageEUR]*(('F+ , F-'!C$2-[1]!tbl_gk[[#This Row],[WageEUR]])/('F+ , F-'!C$2-'F+ , F-'!C$3))</f>
        <v>2.3472561185650898E-4</v>
      </c>
      <c r="D751" s="2" cm="1">
        <f t="array" ref="D751">[1]!table_weight[Crossing]*(('F+ , F-'!D$2-[1]!tbl_gk[[#This Row],[Crossing]])/('F+ , F-'!D$2-'F+ , F-'!D$3))</f>
        <v>2.9141914719869291E-2</v>
      </c>
      <c r="E751" s="2" cm="1">
        <f t="array" ref="E751">[1]!table_weight[Finishing]*(('F+ , F-'!E$2-[1]!tbl_gk[[#This Row],[Finishing]])/('F+ , F-'!E$2-'F+ , F-'!E$3))</f>
        <v>1.4973760267721157E-2</v>
      </c>
      <c r="F751" s="2" cm="1">
        <f t="array" ref="F751">[1]!table_weight[HeadingAccuracy]*(('F+ , F-'!F$2-[1]!tbl_gk[[#This Row],[HeadingAccuracy]])/('F+ , F-'!F$2-'F+ , F-'!F$3))</f>
        <v>1.1274360672166649E-2</v>
      </c>
      <c r="G751" s="2" cm="1">
        <f t="array" ref="G751">[1]!table_weight[ShortPassing]*(('F+ , F-'!G$2-[1]!tbl_gk[[#This Row],[ShortPassing]])/('F+ , F-'!G$2-'F+ , F-'!G$3))</f>
        <v>6.7504348175488213E-2</v>
      </c>
      <c r="H751" s="2" cm="1">
        <f t="array" ref="H751">[1]!table_weight[Volleys]*(('F+ , F-'!H$2-[1]!tbl_gk[[#This Row],[Volleys]])/('F+ , F-'!H$2-'F+ , F-'!H$3))</f>
        <v>8.1017446859167619E-4</v>
      </c>
      <c r="I751" s="2" cm="1">
        <f t="array" ref="I751">[1]!table_weight[Dribbling]*(('F+ , F-'!I$2-[1]!tbl_gk[[#This Row],[Dribbling]])/('F+ , F-'!I$2-'F+ , F-'!I$3))</f>
        <v>1.2712416880351124E-2</v>
      </c>
      <c r="J751" s="2" cm="1">
        <f t="array" ref="J751">[1]!table_weight[Curve]*(('F+ , F-'!J$2-[1]!tbl_gk[[#This Row],[Curve]])/('F+ , F-'!J$2-'F+ , F-'!J$3))</f>
        <v>9.6339113680153961E-3</v>
      </c>
      <c r="K751" s="2" cm="1">
        <f t="array" ref="K751">[1]!table_weight[FKAccuracy]*(('F+ , F-'!K$2-[1]!tbl_gk[[#This Row],[FKAccuracy]])/('F+ , F-'!K$2-'F+ , F-'!K$3))</f>
        <v>8.8226346212351529E-3</v>
      </c>
      <c r="L751" s="2" cm="1">
        <f t="array" ref="L751">[1]!table_weight[LongPassing]*(('F+ , F-'!L$2-[1]!tbl_gk[[#This Row],[LongPassing]])/('F+ , F-'!L$2-'F+ , F-'!L$3))</f>
        <v>2.3281236303259328E-2</v>
      </c>
      <c r="M751" s="2" cm="1">
        <f t="array" ref="M751">[1]!table_weight[BallControl]*(('F+ , F-'!M$2-[1]!tbl_gk[[#This Row],[BallControl]])/('F+ , F-'!M$2-'F+ , F-'!M$3))</f>
        <v>1.1734538658785654E-2</v>
      </c>
      <c r="N751" s="2" cm="1">
        <f t="array" ref="N751">[1]!table_weight[Acceleration]*(('F+ , F-'!N$2-[1]!tbl_gk[[#This Row],[Acceleration]])/('F+ , F-'!N$2-'F+ , F-'!N$3))</f>
        <v>7.666565257073309E-3</v>
      </c>
      <c r="O751" s="2" cm="1">
        <f t="array" ref="O751">[1]!table_weight[SprintSpeed]*(('F+ , F-'!O$2-[1]!tbl_gk[[#This Row],[SprintSpeed]])/('F+ , F-'!O$2-'F+ , F-'!O$3))</f>
        <v>9.5576513538180603E-3</v>
      </c>
      <c r="P751" s="2" cm="1">
        <f t="array" ref="P751">[1]!table_weight[Agility]*(('F+ , F-'!P$2-[1]!tbl_gk[[#This Row],[Agility]])/('F+ , F-'!P$2-'F+ , F-'!P$3))</f>
        <v>4.7974538391331659E-3</v>
      </c>
      <c r="Q751" s="2" cm="1">
        <f t="array" ref="Q751">[1]!table_weight[Reactions]*(('F+ , F-'!Q$2-[1]!tbl_gk[[#This Row],[Reactions]])/('F+ , F-'!Q$2-'F+ , F-'!Q$3))</f>
        <v>1.1859766001660328E-3</v>
      </c>
      <c r="R751" s="2" cm="1">
        <f t="array" ref="R751">[1]!table_weight[Balance]*(('F+ , F-'!R$2-[1]!tbl_gk[[#This Row],[Balance]])/('F+ , F-'!R$2-'F+ , F-'!R$3))</f>
        <v>2.4214127391145E-3</v>
      </c>
      <c r="S751" s="2" cm="1">
        <f t="array" ref="S751">[1]!table_weight[ShotPower]*(('F+ , F-'!S$2-[1]!tbl_gk[[#This Row],[ShotPower]])/('F+ , F-'!S$2-'F+ , F-'!S$3))</f>
        <v>5.9732723886410689E-3</v>
      </c>
      <c r="T751" s="2" cm="1">
        <f t="array" ref="T751">[1]!table_weight[Jumping]*(('F+ , F-'!T$2-[1]!tbl_gk[[#This Row],[Jumping]])/('F+ , F-'!T$2-'F+ , F-'!T$3))</f>
        <v>1.6315495058735752E-3</v>
      </c>
      <c r="U751" s="2" cm="1">
        <f t="array" ref="U751">[1]!table_weight[Stamina]*(('F+ , F-'!U$2-[1]!tbl_gk[[#This Row],[Stamina]])/('F+ , F-'!U$2-'F+ , F-'!U$3))</f>
        <v>5.1522615974955001E-3</v>
      </c>
      <c r="V751" s="2" cm="1">
        <f t="array" ref="V751">[1]!table_weight[Strength]*(('F+ , F-'!V$2-[1]!tbl_gk[[#This Row],[Strength]])/('F+ , F-'!V$2-'F+ , F-'!V$3))</f>
        <v>8.8733394179089167E-3</v>
      </c>
      <c r="W751" s="2" cm="1">
        <f t="array" ref="W751">[1]!table_weight[LongShots]*(('F+ , F-'!W$2-[1]!tbl_gk[[#This Row],[LongShots]])/('F+ , F-'!W$2-'F+ , F-'!W$3))</f>
        <v>7.7912248547492196E-3</v>
      </c>
      <c r="X751" s="2" cm="1">
        <f t="array" ref="X751">[1]!table_weight[Aggression]*(('F+ , F-'!X$2-[1]!tbl_gk[[#This Row],[Aggression]])/('F+ , F-'!X$2-'F+ , F-'!X$3))</f>
        <v>6.0845756008518295E-4</v>
      </c>
      <c r="Y751" s="2" cm="1">
        <f t="array" ref="Y751">[1]!table_weight[Interceptions]*(('F+ , F-'!Y$2-[1]!tbl_gk[[#This Row],[Interceptions]])/('F+ , F-'!Y$2-'F+ , F-'!Y$3))</f>
        <v>2.1469152933086991E-2</v>
      </c>
      <c r="Z751" s="2" cm="1">
        <f t="array" ref="Z751">[1]!table_weight[Positioning]*(('F+ , F-'!Z$2-[1]!tbl_gk[[#This Row],[Positioning]])/('F+ , F-'!Z$2-'F+ , F-'!Z$3))</f>
        <v>1.0352229320893639E-3</v>
      </c>
      <c r="AA751" s="2" cm="1">
        <f t="array" ref="AA751">[1]!table_weight[Vision]*(('F+ , F-'!AA$2-[1]!tbl_gk[[#This Row],[Vision]])/('F+ , F-'!AA$2-'F+ , F-'!AA$3))</f>
        <v>1.4907210222086981E-2</v>
      </c>
      <c r="AB751" s="2" cm="1">
        <f t="array" ref="AB751">[1]!table_weight[Penalties]*(('F+ , F-'!AB$2-[1]!tbl_gk[[#This Row],[Penalties]])/('F+ , F-'!AB$2-'F+ , F-'!AB$3))</f>
        <v>1.9965013690294879E-3</v>
      </c>
      <c r="AC751" s="2" cm="1">
        <f t="array" ref="AC751">[1]!table_weight[Composure]*(('F+ , F-'!AC$2-[1]!tbl_gk[[#This Row],[Composure]])/('F+ , F-'!AC$2-'F+ , F-'!AC$3))</f>
        <v>1.1208428738411248E-3</v>
      </c>
      <c r="AD751" s="2" cm="1">
        <f t="array" ref="AD751">[1]!table_weight[Marking]*(('F+ , F-'!AD$2-[1]!tbl_gk[[#This Row],[Marking]])/('F+ , F-'!AD$2-'F+ , F-'!AD$3))</f>
        <v>2.8394686137308601E-2</v>
      </c>
      <c r="AE751" s="2" cm="1">
        <f t="array" ref="AE751">[1]!table_weight[StandingTackle]*(('F+ , F-'!AE$2-[1]!tbl_gk[[#This Row],[StandingTackle]])/('F+ , F-'!AE$2-'F+ , F-'!AE$3))</f>
        <v>2.465854322450484E-2</v>
      </c>
      <c r="AF751" s="2" cm="1">
        <f t="array" ref="AF751">[1]!table_weight[SlidingTackle]*(('F+ , F-'!AF$2-[1]!tbl_gk[[#This Row],[SlidingTackle]])/('F+ , F-'!AF$2-'F+ , F-'!AF$3))</f>
        <v>4.4833714953645158E-3</v>
      </c>
      <c r="AG751" s="2" cm="1">
        <f t="array" ref="AG751">[1]!table_weight[GKDiving]*(('F+ , F-'!AG$2-[1]!tbl_gk[[#This Row],[GKDiving]])/('F+ , F-'!AG$2-'F+ , F-'!AG$3))</f>
        <v>4.0994828110739248E-2</v>
      </c>
      <c r="AH751" s="2" cm="1">
        <f t="array" ref="AH751">[1]!table_weight[GKHandling]*(('F+ , F-'!AH$2-[1]!tbl_gk[[#This Row],[GKHandling]])/('F+ , F-'!AH$2-'F+ , F-'!AH$3))</f>
        <v>4.6341979603444362E-2</v>
      </c>
      <c r="AI751" s="2" cm="1">
        <f t="array" ref="AI751">[1]!table_weight[GKKicking]*(('F+ , F-'!AI$2-[1]!tbl_gk[[#This Row],[GKKicking]])/('F+ , F-'!AI$2-'F+ , F-'!AI$3))</f>
        <v>2.6832978399756596E-2</v>
      </c>
      <c r="AJ751" s="2" cm="1">
        <f t="array" ref="AJ751">[1]!table_weight[GKPositioning]*(('F+ , F-'!AJ$2-[1]!tbl_gk[[#This Row],[GKPositioning]])/('F+ , F-'!AJ$2-'F+ , F-'!AJ$3))</f>
        <v>1.8290000234022125E-2</v>
      </c>
      <c r="AK751" s="2" cm="1">
        <f t="array" ref="AK751">[1]!table_weight[GKReflexes]*(('F+ , F-'!AK$2-[1]!tbl_gk[[#This Row],[GKReflexes]])/('F+ , F-'!AK$2-'F+ , F-'!AK$3))</f>
        <v>3.6439847209545996E-2</v>
      </c>
    </row>
    <row r="752" spans="1:37" x14ac:dyDescent="0.55000000000000004">
      <c r="A752" s="7">
        <f>[1]!tbl_gk[[#This Row],[ID]]</f>
        <v>226838</v>
      </c>
      <c r="B752" s="1" cm="1">
        <f t="array" ref="B752">[1]!table_weight[ValueEUR]*(('F+ , F-'!B$2-[1]!tbl_gk[[#This Row],[ValueEUR]])/('F+ , F-'!B$2-'F+ , F-'!B$3))</f>
        <v>3.4261785386134169E-5</v>
      </c>
      <c r="C752" s="1" cm="1">
        <f t="array" ref="C752">[1]!table_weight[WageEUR]*(('F+ , F-'!C$2-[1]!tbl_gk[[#This Row],[WageEUR]])/('F+ , F-'!C$2-'F+ , F-'!C$3))</f>
        <v>7.8241870618836313E-5</v>
      </c>
      <c r="D752" s="1" cm="1">
        <f t="array" ref="D752">[1]!table_weight[Crossing]*(('F+ , F-'!D$2-[1]!tbl_gk[[#This Row],[Crossing]])/('F+ , F-'!D$2-'F+ , F-'!D$3))</f>
        <v>2.6900228972187034E-2</v>
      </c>
      <c r="E752" s="1" cm="1">
        <f t="array" ref="E752">[1]!table_weight[Finishing]*(('F+ , F-'!E$2-[1]!tbl_gk[[#This Row],[Finishing]])/('F+ , F-'!E$2-'F+ , F-'!E$3))</f>
        <v>1.4973760267721157E-2</v>
      </c>
      <c r="F752" s="1" cm="1">
        <f t="array" ref="F752">[1]!table_weight[HeadingAccuracy]*(('F+ , F-'!F$2-[1]!tbl_gk[[#This Row],[HeadingAccuracy]])/('F+ , F-'!F$2-'F+ , F-'!F$3))</f>
        <v>8.351378275679E-3</v>
      </c>
      <c r="G752" s="1" cm="1">
        <f t="array" ref="G752">[1]!table_weight[ShortPassing]*(('F+ , F-'!G$2-[1]!tbl_gk[[#This Row],[ShortPassing]])/('F+ , F-'!G$2-'F+ , F-'!G$3))</f>
        <v>4.5002898783658811E-2</v>
      </c>
      <c r="H752" s="1" cm="1">
        <f t="array" ref="H752">[1]!table_weight[Volleys]*(('F+ , F-'!H$2-[1]!tbl_gk[[#This Row],[Volleys]])/('F+ , F-'!H$2-'F+ , F-'!H$3))</f>
        <v>9.2591367839048701E-4</v>
      </c>
      <c r="I752" s="1" cm="1">
        <f t="array" ref="I752">[1]!table_weight[Dribbling]*(('F+ , F-'!I$2-[1]!tbl_gk[[#This Row],[Dribbling]])/('F+ , F-'!I$2-'F+ , F-'!I$3))</f>
        <v>1.5646051545047536E-2</v>
      </c>
      <c r="J752" s="1" cm="1">
        <f t="array" ref="J752">[1]!table_weight[Curve]*(('F+ , F-'!J$2-[1]!tbl_gk[[#This Row],[Curve]])/('F+ , F-'!J$2-'F+ , F-'!J$3))</f>
        <v>8.2817834567149896E-3</v>
      </c>
      <c r="K752" s="1" cm="1">
        <f t="array" ref="K752">[1]!table_weight[FKAccuracy]*(('F+ , F-'!K$2-[1]!tbl_gk[[#This Row],[FKAccuracy]])/('F+ , F-'!K$2-'F+ , F-'!K$3))</f>
        <v>8.6705202312138564E-3</v>
      </c>
      <c r="L752" s="1" cm="1">
        <f t="array" ref="L752">[1]!table_weight[LongPassing]*(('F+ , F-'!L$2-[1]!tbl_gk[[#This Row],[LongPassing]])/('F+ , F-'!L$2-'F+ , F-'!L$3))</f>
        <v>2.5446932703562523E-2</v>
      </c>
      <c r="M752" s="1" cm="1">
        <f t="array" ref="M752">[1]!table_weight[BallControl]*(('F+ , F-'!M$2-[1]!tbl_gk[[#This Row],[BallControl]])/('F+ , F-'!M$2-'F+ , F-'!M$3))</f>
        <v>1.1299926115867666E-2</v>
      </c>
      <c r="N752" s="1" cm="1">
        <f t="array" ref="N752">[1]!table_weight[Acceleration]*(('F+ , F-'!N$2-[1]!tbl_gk[[#This Row],[Acceleration]])/('F+ , F-'!N$2-'F+ , F-'!N$3))</f>
        <v>3.8332826285366545E-3</v>
      </c>
      <c r="O752" s="1" cm="1">
        <f t="array" ref="O752">[1]!table_weight[SprintSpeed]*(('F+ , F-'!O$2-[1]!tbl_gk[[#This Row],[SprintSpeed]])/('F+ , F-'!O$2-'F+ , F-'!O$3))</f>
        <v>4.4977182841496755E-3</v>
      </c>
      <c r="P752" s="1" cm="1">
        <f t="array" ref="P752">[1]!table_weight[Agility]*(('F+ , F-'!P$2-[1]!tbl_gk[[#This Row],[Agility]])/('F+ , F-'!P$2-'F+ , F-'!P$3))</f>
        <v>4.680442769886016E-3</v>
      </c>
      <c r="Q752" s="1" cm="1">
        <f t="array" ref="Q752">[1]!table_weight[Reactions]*(('F+ , F-'!Q$2-[1]!tbl_gk[[#This Row],[Reactions]])/('F+ , F-'!Q$2-'F+ , F-'!Q$3))</f>
        <v>2.1656964003031903E-3</v>
      </c>
      <c r="R752" s="1" cm="1">
        <f t="array" ref="R752">[1]!table_weight[Balance]*(('F+ , F-'!R$2-[1]!tbl_gk[[#This Row],[Balance]])/('F+ , F-'!R$2-'F+ , F-'!R$3))</f>
        <v>4.3461254291798717E-4</v>
      </c>
      <c r="S752" s="1" cm="1">
        <f t="array" ref="S752">[1]!table_weight[ShotPower]*(('F+ , F-'!S$2-[1]!tbl_gk[[#This Row],[ShotPower]])/('F+ , F-'!S$2-'F+ , F-'!S$3))</f>
        <v>7.271809864432606E-3</v>
      </c>
      <c r="T752" s="1" cm="1">
        <f t="array" ref="T752">[1]!table_weight[Jumping]*(('F+ , F-'!T$2-[1]!tbl_gk[[#This Row],[Jumping]])/('F+ , F-'!T$2-'F+ , F-'!T$3))</f>
        <v>8.5871026624925013E-4</v>
      </c>
      <c r="U752" s="1" cm="1">
        <f t="array" ref="U752">[1]!table_weight[Stamina]*(('F+ , F-'!U$2-[1]!tbl_gk[[#This Row],[Stamina]])/('F+ , F-'!U$2-'F+ , F-'!U$3))</f>
        <v>6.8696821299940002E-3</v>
      </c>
      <c r="V752" s="1" cm="1">
        <f t="array" ref="V752">[1]!table_weight[Strength]*(('F+ , F-'!V$2-[1]!tbl_gk[[#This Row],[Strength]])/('F+ , F-'!V$2-'F+ , F-'!V$3))</f>
        <v>1.1535341243281592E-2</v>
      </c>
      <c r="W752" s="1" cm="1">
        <f t="array" ref="W752">[1]!table_weight[LongShots]*(('F+ , F-'!W$2-[1]!tbl_gk[[#This Row],[LongShots]])/('F+ , F-'!W$2-'F+ , F-'!W$3))</f>
        <v>7.7912248547492196E-3</v>
      </c>
      <c r="X752" s="1" cm="1">
        <f t="array" ref="X752">[1]!table_weight[Aggression]*(('F+ , F-'!X$2-[1]!tbl_gk[[#This Row],[Aggression]])/('F+ , F-'!X$2-'F+ , F-'!X$3))</f>
        <v>6.6930331609370121E-3</v>
      </c>
      <c r="Y752" s="1" cm="1">
        <f t="array" ref="Y752">[1]!table_weight[Interceptions]*(('F+ , F-'!Y$2-[1]!tbl_gk[[#This Row],[Interceptions]])/('F+ , F-'!Y$2-'F+ , F-'!Y$3))</f>
        <v>1.8006386330976187E-2</v>
      </c>
      <c r="Z752" s="1" cm="1">
        <f t="array" ref="Z752">[1]!table_weight[Positioning]*(('F+ , F-'!Z$2-[1]!tbl_gk[[#This Row],[Positioning]])/('F+ , F-'!Z$2-'F+ , F-'!Z$3))</f>
        <v>1.4788899029848055E-4</v>
      </c>
      <c r="AA752" s="1" cm="1">
        <f t="array" ref="AA752">[1]!table_weight[Vision]*(('F+ , F-'!AA$2-[1]!tbl_gk[[#This Row],[Vision]])/('F+ , F-'!AA$2-'F+ , F-'!AA$3))</f>
        <v>2.6974951830443111E-2</v>
      </c>
      <c r="AB752" s="1" cm="1">
        <f t="array" ref="AB752">[1]!table_weight[Penalties]*(('F+ , F-'!AB$2-[1]!tbl_gk[[#This Row],[Penalties]])/('F+ , F-'!AB$2-'F+ , F-'!AB$3))</f>
        <v>2.1139426260312223E-3</v>
      </c>
      <c r="AC752" s="1" cm="1">
        <f t="array" ref="AC752">[1]!table_weight[Composure]*(('F+ , F-'!AC$2-[1]!tbl_gk[[#This Row],[Composure]])/('F+ , F-'!AC$2-'F+ , F-'!AC$3))</f>
        <v>2.2416857476822497E-3</v>
      </c>
      <c r="AD752" s="1" cm="1">
        <f t="array" ref="AD752">[1]!table_weight[Marking]*(('F+ , F-'!AD$2-[1]!tbl_gk[[#This Row],[Marking]])/('F+ , F-'!AD$2-'F+ , F-'!AD$3))</f>
        <v>2.2084755884573357E-2</v>
      </c>
      <c r="AE752" s="1" cm="1">
        <f t="array" ref="AE752">[1]!table_weight[StandingTackle]*(('F+ , F-'!AE$2-[1]!tbl_gk[[#This Row],[StandingTackle]])/('F+ , F-'!AE$2-'F+ , F-'!AE$3))</f>
        <v>2.9141914719869356E-2</v>
      </c>
      <c r="AF752" s="1" cm="1">
        <f t="array" ref="AF752">[1]!table_weight[SlidingTackle]*(('F+ , F-'!AF$2-[1]!tbl_gk[[#This Row],[SlidingTackle]])/('F+ , F-'!AF$2-'F+ , F-'!AF$3))</f>
        <v>5.230600077925268E-3</v>
      </c>
      <c r="AG752" s="1" cm="1">
        <f t="array" ref="AG752">[1]!table_weight[GKDiving]*(('F+ , F-'!AG$2-[1]!tbl_gk[[#This Row],[GKDiving]])/('F+ , F-'!AG$2-'F+ , F-'!AG$3))</f>
        <v>4.7827299462529123E-2</v>
      </c>
      <c r="AH752" s="1" cm="1">
        <f t="array" ref="AH752">[1]!table_weight[GKHandling]*(('F+ , F-'!AH$2-[1]!tbl_gk[[#This Row],[GKHandling]])/('F+ , F-'!AH$2-'F+ , F-'!AH$3))</f>
        <v>5.7036282588854605E-2</v>
      </c>
      <c r="AI752" s="1" cm="1">
        <f t="array" ref="AI752">[1]!table_weight[GKKicking]*(('F+ , F-'!AI$2-[1]!tbl_gk[[#This Row],[GKKicking]])/('F+ , F-'!AI$2-'F+ , F-'!AI$3))</f>
        <v>3.309400669303314E-2</v>
      </c>
      <c r="AJ752" s="1" cm="1">
        <f t="array" ref="AJ752">[1]!table_weight[GKPositioning]*(('F+ , F-'!AJ$2-[1]!tbl_gk[[#This Row],[GKPositioning]])/('F+ , F-'!AJ$2-'F+ , F-'!AJ$3))</f>
        <v>1.8920689897264267E-2</v>
      </c>
      <c r="AK752" s="1" cm="1">
        <f t="array" ref="AK752">[1]!table_weight[GKReflexes]*(('F+ , F-'!AK$2-[1]!tbl_gk[[#This Row],[GKReflexes]])/('F+ , F-'!AK$2-'F+ , F-'!AK$3))</f>
        <v>4.9193793732887098E-2</v>
      </c>
    </row>
    <row r="753" spans="1:37" x14ac:dyDescent="0.55000000000000004">
      <c r="A753" s="8">
        <f>[1]!tbl_gk[[#This Row],[ID]]</f>
        <v>227127</v>
      </c>
      <c r="B753" s="2" cm="1">
        <f t="array" ref="B753">[1]!table_weight[ValueEUR]*(('F+ , F-'!B$2-[1]!tbl_gk[[#This Row],[ValueEUR]])/('F+ , F-'!B$2-'F+ , F-'!B$3))</f>
        <v>8.6398345472367705E-3</v>
      </c>
      <c r="C753" s="2" cm="1">
        <f t="array" ref="C753">[1]!table_weight[WageEUR]*(('F+ , F-'!C$2-[1]!tbl_gk[[#This Row],[WageEUR]])/('F+ , F-'!C$2-'F+ , F-'!C$3))</f>
        <v>5.2422053314620338E-3</v>
      </c>
      <c r="D753" s="2" cm="1">
        <f t="array" ref="D753">[1]!table_weight[Crossing]*(('F+ , F-'!D$2-[1]!tbl_gk[[#This Row],[Crossing]])/('F+ , F-'!D$2-'F+ , F-'!D$3))</f>
        <v>3.5866971962916043E-2</v>
      </c>
      <c r="E753" s="2" cm="1">
        <f t="array" ref="E753">[1]!table_weight[Finishing]*(('F+ , F-'!E$2-[1]!tbl_gk[[#This Row],[Finishing]])/('F+ , F-'!E$2-'F+ , F-'!E$3))</f>
        <v>1.3975509583206414E-2</v>
      </c>
      <c r="F753" s="2" cm="1">
        <f t="array" ref="F753">[1]!table_weight[HeadingAccuracy]*(('F+ , F-'!F$2-[1]!tbl_gk[[#This Row],[HeadingAccuracy]])/('F+ , F-'!F$2-'F+ , F-'!F$3))</f>
        <v>1.08567917583827E-2</v>
      </c>
      <c r="G753" s="2" cm="1">
        <f t="array" ref="G753">[1]!table_weight[ShortPassing]*(('F+ , F-'!G$2-[1]!tbl_gk[[#This Row],[ShortPassing]])/('F+ , F-'!G$2-'F+ , F-'!G$3))</f>
        <v>3.7971195848712121E-2</v>
      </c>
      <c r="H753" s="2" cm="1">
        <f t="array" ref="H753">[1]!table_weight[Volleys]*(('F+ , F-'!H$2-[1]!tbl_gk[[#This Row],[Volleys]])/('F+ , F-'!H$2-'F+ , F-'!H$3))</f>
        <v>1.2731313077869197E-3</v>
      </c>
      <c r="I753" s="2" cm="1">
        <f t="array" ref="I753">[1]!table_weight[Dribbling]*(('F+ , F-'!I$2-[1]!tbl_gk[[#This Row],[Dribbling]])/('F+ , F-'!I$2-'F+ , F-'!I$3))</f>
        <v>1.1734538658785652E-2</v>
      </c>
      <c r="J753" s="2" cm="1">
        <f t="array" ref="J753">[1]!table_weight[Curve]*(('F+ , F-'!J$2-[1]!tbl_gk[[#This Row],[Curve]])/('F+ , F-'!J$2-'F+ , F-'!J$3))</f>
        <v>9.295879390190295E-3</v>
      </c>
      <c r="K753" s="2" cm="1">
        <f t="array" ref="K753">[1]!table_weight[FKAccuracy]*(('F+ , F-'!K$2-[1]!tbl_gk[[#This Row],[FKAccuracy]])/('F+ , F-'!K$2-'F+ , F-'!K$3))</f>
        <v>8.6705202312138564E-3</v>
      </c>
      <c r="L753" s="2" cm="1">
        <f t="array" ref="L753">[1]!table_weight[LongPassing]*(('F+ , F-'!L$2-[1]!tbl_gk[[#This Row],[LongPassing]])/('F+ , F-'!L$2-'F+ , F-'!L$3))</f>
        <v>2.1115539902956136E-2</v>
      </c>
      <c r="M753" s="2" cm="1">
        <f t="array" ref="M753">[1]!table_weight[BallControl]*(('F+ , F-'!M$2-[1]!tbl_gk[[#This Row],[BallControl]])/('F+ , F-'!M$2-'F+ , F-'!M$3))</f>
        <v>9.1268634012777305E-3</v>
      </c>
      <c r="N753" s="2" cm="1">
        <f t="array" ref="N753">[1]!table_weight[Acceleration]*(('F+ , F-'!N$2-[1]!tbl_gk[[#This Row],[Acceleration]])/('F+ , F-'!N$2-'F+ , F-'!N$3))</f>
        <v>5.637180336083316E-3</v>
      </c>
      <c r="O753" s="2" cm="1">
        <f t="array" ref="O753">[1]!table_weight[SprintSpeed]*(('F+ , F-'!O$2-[1]!tbl_gk[[#This Row],[SprintSpeed]])/('F+ , F-'!O$2-'F+ , F-'!O$3))</f>
        <v>5.3410404624277394E-3</v>
      </c>
      <c r="P753" s="2" cm="1">
        <f t="array" ref="P753">[1]!table_weight[Agility]*(('F+ , F-'!P$2-[1]!tbl_gk[[#This Row],[Agility]])/('F+ , F-'!P$2-'F+ , F-'!P$3))</f>
        <v>1.1701106924715041E-4</v>
      </c>
      <c r="Q753" s="2" cm="1">
        <f t="array" ref="Q753">[1]!table_weight[Reactions]*(('F+ , F-'!Q$2-[1]!tbl_gk[[#This Row],[Reactions]])/('F+ , F-'!Q$2-'F+ , F-'!Q$3))</f>
        <v>6.7033460009384459E-4</v>
      </c>
      <c r="R753" s="2" cm="1">
        <f t="array" ref="R753">[1]!table_weight[Balance]*(('F+ , F-'!R$2-[1]!tbl_gk[[#This Row],[Balance]])/('F+ , F-'!R$2-'F+ , F-'!R$3))</f>
        <v>1.8005376778030898E-3</v>
      </c>
      <c r="S753" s="2" cm="1">
        <f t="array" ref="S753">[1]!table_weight[ShotPower]*(('F+ , F-'!S$2-[1]!tbl_gk[[#This Row],[ShotPower]])/('F+ , F-'!S$2-'F+ , F-'!S$3))</f>
        <v>2.8567824467413809E-3</v>
      </c>
      <c r="T753" s="2" cm="1">
        <f t="array" ref="T753">[1]!table_weight[Jumping]*(('F+ , F-'!T$2-[1]!tbl_gk[[#This Row],[Jumping]])/('F+ , F-'!T$2-'F+ , F-'!T$3))</f>
        <v>1.5456784792486503E-3</v>
      </c>
      <c r="U753" s="2" cm="1">
        <f t="array" ref="U753">[1]!table_weight[Stamina]*(('F+ , F-'!U$2-[1]!tbl_gk[[#This Row],[Stamina]])/('F+ , F-'!U$2-'F+ , F-'!U$3))</f>
        <v>2.5761307987477501E-3</v>
      </c>
      <c r="V753" s="2" cm="1">
        <f t="array" ref="V753">[1]!table_weight[Strength]*(('F+ , F-'!V$2-[1]!tbl_gk[[#This Row],[Strength]])/('F+ , F-'!V$2-'F+ , F-'!V$3))</f>
        <v>1.0648007301490701E-2</v>
      </c>
      <c r="W753" s="2" cm="1">
        <f t="array" ref="W753">[1]!table_weight[LongShots]*(('F+ , F-'!W$2-[1]!tbl_gk[[#This Row],[LongShots]])/('F+ , F-'!W$2-'F+ , F-'!W$3))</f>
        <v>8.8300548353824494E-3</v>
      </c>
      <c r="X753" s="2" cm="1">
        <f t="array" ref="X753">[1]!table_weight[Aggression]*(('F+ , F-'!X$2-[1]!tbl_gk[[#This Row],[Aggression]])/('F+ , F-'!X$2-'F+ , F-'!X$3))</f>
        <v>6.6930331609370121E-3</v>
      </c>
      <c r="Y753" s="2" cm="1">
        <f t="array" ref="Y753">[1]!table_weight[Interceptions]*(('F+ , F-'!Y$2-[1]!tbl_gk[[#This Row],[Interceptions]])/('F+ , F-'!Y$2-'F+ , F-'!Y$3))</f>
        <v>1.6621279690131864E-2</v>
      </c>
      <c r="Z753" s="2" cm="1">
        <f t="array" ref="Z753">[1]!table_weight[Positioning]*(('F+ , F-'!Z$2-[1]!tbl_gk[[#This Row],[Positioning]])/('F+ , F-'!Z$2-'F+ , F-'!Z$3))</f>
        <v>1.3310009126863251E-3</v>
      </c>
      <c r="AA753" s="2" cm="1">
        <f t="array" ref="AA753">[1]!table_weight[Vision]*(('F+ , F-'!AA$2-[1]!tbl_gk[[#This Row],[Vision]])/('F+ , F-'!AA$2-'F+ , F-'!AA$3))</f>
        <v>2.4845350370144972E-2</v>
      </c>
      <c r="AB753" s="2" cm="1">
        <f t="array" ref="AB753">[1]!table_weight[Penalties]*(('F+ , F-'!AB$2-[1]!tbl_gk[[#This Row],[Penalties]])/('F+ , F-'!AB$2-'F+ , F-'!AB$3))</f>
        <v>1.9573542833622431E-3</v>
      </c>
      <c r="AC753" s="2" cm="1">
        <f t="array" ref="AC753">[1]!table_weight[Composure]*(('F+ , F-'!AC$2-[1]!tbl_gk[[#This Row],[Composure]])/('F+ , F-'!AC$2-'F+ , F-'!AC$3))</f>
        <v>8.0060205274366054E-4</v>
      </c>
      <c r="AD753" s="2" cm="1">
        <f t="array" ref="AD753">[1]!table_weight[Marking]*(('F+ , F-'!AD$2-[1]!tbl_gk[[#This Row],[Marking]])/('F+ , F-'!AD$2-'F+ , F-'!AD$3))</f>
        <v>2.5239721010940977E-2</v>
      </c>
      <c r="AE753" s="2" cm="1">
        <f t="array" ref="AE753">[1]!table_weight[StandingTackle]*(('F+ , F-'!AE$2-[1]!tbl_gk[[#This Row],[StandingTackle]])/('F+ , F-'!AE$2-'F+ , F-'!AE$3))</f>
        <v>1.7933485981458063E-2</v>
      </c>
      <c r="AF753" s="2" cm="1">
        <f t="array" ref="AF753">[1]!table_weight[SlidingTackle]*(('F+ , F-'!AF$2-[1]!tbl_gk[[#This Row],[SlidingTackle]])/('F+ , F-'!AF$2-'F+ , F-'!AF$3))</f>
        <v>5.230600077925268E-3</v>
      </c>
      <c r="AG753" s="2" cm="1">
        <f t="array" ref="AG753">[1]!table_weight[GKDiving]*(('F+ , F-'!AG$2-[1]!tbl_gk[[#This Row],[GKDiving]])/('F+ , F-'!AG$2-'F+ , F-'!AG$3))</f>
        <v>1.1956824865632281E-2</v>
      </c>
      <c r="AH753" s="2" cm="1">
        <f t="array" ref="AH753">[1]!table_weight[GKHandling]*(('F+ , F-'!AH$2-[1]!tbl_gk[[#This Row],[GKHandling]])/('F+ , F-'!AH$2-'F+ , F-'!AH$3))</f>
        <v>2.4953373632623892E-2</v>
      </c>
      <c r="AI753" s="2" cm="1">
        <f t="array" ref="AI753">[1]!table_weight[GKKicking]*(('F+ , F-'!AI$2-[1]!tbl_gk[[#This Row],[GKKicking]])/('F+ , F-'!AI$2-'F+ , F-'!AI$3))</f>
        <v>1.2522056586553079E-2</v>
      </c>
      <c r="AJ753" s="2" cm="1">
        <f t="array" ref="AJ753">[1]!table_weight[GKPositioning]*(('F+ , F-'!AJ$2-[1]!tbl_gk[[#This Row],[GKPositioning]])/('F+ , F-'!AJ$2-'F+ , F-'!AJ$3))</f>
        <v>3.7841379794528538E-3</v>
      </c>
      <c r="AK753" s="2" cm="1">
        <f t="array" ref="AK753">[1]!table_weight[GKReflexes]*(('F+ , F-'!AK$2-[1]!tbl_gk[[#This Row],[GKReflexes]])/('F+ , F-'!AK$2-'F+ , F-'!AK$3))</f>
        <v>1.09319541628638E-2</v>
      </c>
    </row>
    <row r="754" spans="1:37" x14ac:dyDescent="0.55000000000000004">
      <c r="A754" s="7">
        <f>[1]!tbl_gk[[#This Row],[ID]]</f>
        <v>227154</v>
      </c>
      <c r="B754" s="1" cm="1">
        <f t="array" ref="B754">[1]!table_weight[ValueEUR]*(('F+ , F-'!B$2-[1]!tbl_gk[[#This Row],[ValueEUR]])/('F+ , F-'!B$2-'F+ , F-'!B$3))</f>
        <v>2.8088490721965849E-5</v>
      </c>
      <c r="C754" s="1" cm="1">
        <f t="array" ref="C754">[1]!table_weight[WageEUR]*(('F+ , F-'!C$2-[1]!tbl_gk[[#This Row],[WageEUR]])/('F+ , F-'!C$2-'F+ , F-'!C$3))</f>
        <v>0</v>
      </c>
      <c r="D754" s="1" cm="1">
        <f t="array" ref="D754">[1]!table_weight[Crossing]*(('F+ , F-'!D$2-[1]!tbl_gk[[#This Row],[Crossing]])/('F+ , F-'!D$2-'F+ , F-'!D$3))</f>
        <v>3.1383600467551537E-2</v>
      </c>
      <c r="E754" s="1" cm="1">
        <f t="array" ref="E754">[1]!table_weight[Finishing]*(('F+ , F-'!E$2-[1]!tbl_gk[[#This Row],[Finishing]])/('F+ , F-'!E$2-'F+ , F-'!E$3))</f>
        <v>7.9860054761179498E-3</v>
      </c>
      <c r="F754" s="1" cm="1">
        <f t="array" ref="F754">[1]!table_weight[HeadingAccuracy]*(('F+ , F-'!F$2-[1]!tbl_gk[[#This Row],[HeadingAccuracy]])/('F+ , F-'!F$2-'F+ , F-'!F$3))</f>
        <v>1.00216539308148E-2</v>
      </c>
      <c r="G754" s="1" cm="1">
        <f t="array" ref="G754">[1]!table_weight[ShortPassing]*(('F+ , F-'!G$2-[1]!tbl_gk[[#This Row],[ShortPassing]])/('F+ , F-'!G$2-'F+ , F-'!G$3))</f>
        <v>4.781557995763748E-2</v>
      </c>
      <c r="H754" s="1" cm="1">
        <f t="array" ref="H754">[1]!table_weight[Volleys]*(('F+ , F-'!H$2-[1]!tbl_gk[[#This Row],[Volleys]])/('F+ , F-'!H$2-'F+ , F-'!H$3))</f>
        <v>6.9443525879286526E-4</v>
      </c>
      <c r="I754" s="1" cm="1">
        <f t="array" ref="I754">[1]!table_weight[Dribbling]*(('F+ , F-'!I$2-[1]!tbl_gk[[#This Row],[Dribbling]])/('F+ , F-'!I$2-'F+ , F-'!I$3))</f>
        <v>1.3690295101916595E-2</v>
      </c>
      <c r="J754" s="1" cm="1">
        <f t="array" ref="J754">[1]!table_weight[Curve]*(('F+ , F-'!J$2-[1]!tbl_gk[[#This Row],[Curve]])/('F+ , F-'!J$2-'F+ , F-'!J$3))</f>
        <v>8.9578474123651938E-3</v>
      </c>
      <c r="K754" s="1" cm="1">
        <f t="array" ref="K754">[1]!table_weight[FKAccuracy]*(('F+ , F-'!K$2-[1]!tbl_gk[[#This Row],[FKAccuracy]])/('F+ , F-'!K$2-'F+ , F-'!K$3))</f>
        <v>9.1268634012777444E-3</v>
      </c>
      <c r="L754" s="1" cm="1">
        <f t="array" ref="L754">[1]!table_weight[LongPassing]*(('F+ , F-'!L$2-[1]!tbl_gk[[#This Row],[LongPassing]])/('F+ , F-'!L$2-'F+ , F-'!L$3))</f>
        <v>2.3822660403335128E-2</v>
      </c>
      <c r="M754" s="1" cm="1">
        <f t="array" ref="M754">[1]!table_weight[BallControl]*(('F+ , F-'!M$2-[1]!tbl_gk[[#This Row],[BallControl]])/('F+ , F-'!M$2-'F+ , F-'!M$3))</f>
        <v>1.2603763744621627E-2</v>
      </c>
      <c r="N754" s="1" cm="1">
        <f t="array" ref="N754">[1]!table_weight[Acceleration]*(('F+ , F-'!N$2-[1]!tbl_gk[[#This Row],[Acceleration]])/('F+ , F-'!N$2-'F+ , F-'!N$3))</f>
        <v>8.5685141108466402E-3</v>
      </c>
      <c r="O754" s="1" cm="1">
        <f t="array" ref="O754">[1]!table_weight[SprintSpeed]*(('F+ , F-'!O$2-[1]!tbl_gk[[#This Row],[SprintSpeed]])/('F+ , F-'!O$2-'F+ , F-'!O$3))</f>
        <v>9.2765439610587065E-3</v>
      </c>
      <c r="P754" s="1" cm="1">
        <f t="array" ref="P754">[1]!table_weight[Agility]*(('F+ , F-'!P$2-[1]!tbl_gk[[#This Row],[Agility]])/('F+ , F-'!P$2-'F+ , F-'!P$3))</f>
        <v>4.095387423650264E-3</v>
      </c>
      <c r="Q754" s="1" cm="1">
        <f t="array" ref="Q754">[1]!table_weight[Reactions]*(('F+ , F-'!Q$2-[1]!tbl_gk[[#This Row],[Reactions]])/('F+ , F-'!Q$2-'F+ , F-'!Q$3))</f>
        <v>1.6500544002310022E-3</v>
      </c>
      <c r="R754" s="1" cm="1">
        <f t="array" ref="R754">[1]!table_weight[Balance]*(('F+ , F-'!R$2-[1]!tbl_gk[[#This Row],[Balance]])/('F+ , F-'!R$2-'F+ , F-'!R$3))</f>
        <v>2.2351502207210773E-3</v>
      </c>
      <c r="S754" s="1" cm="1">
        <f t="array" ref="S754">[1]!table_weight[ShotPower]*(('F+ , F-'!S$2-[1]!tbl_gk[[#This Row],[ShotPower]])/('F+ , F-'!S$2-'F+ , F-'!S$3))</f>
        <v>7.7912248547492196E-3</v>
      </c>
      <c r="T754" s="1" cm="1">
        <f t="array" ref="T754">[1]!table_weight[Jumping]*(('F+ , F-'!T$2-[1]!tbl_gk[[#This Row],[Jumping]])/('F+ , F-'!T$2-'F+ , F-'!T$3))</f>
        <v>2.1467756656231253E-3</v>
      </c>
      <c r="U754" s="1" cm="1">
        <f t="array" ref="U754">[1]!table_weight[Stamina]*(('F+ , F-'!U$2-[1]!tbl_gk[[#This Row],[Stamina]])/('F+ , F-'!U$2-'F+ , F-'!U$3))</f>
        <v>2.5761307987477501E-3</v>
      </c>
      <c r="V754" s="1" cm="1">
        <f t="array" ref="V754">[1]!table_weight[Strength]*(('F+ , F-'!V$2-[1]!tbl_gk[[#This Row],[Strength]])/('F+ , F-'!V$2-'F+ , F-'!V$3))</f>
        <v>1.6859344894026941E-2</v>
      </c>
      <c r="W754" s="1" cm="1">
        <f t="array" ref="W754">[1]!table_weight[LongShots]*(('F+ , F-'!W$2-[1]!tbl_gk[[#This Row],[LongShots]])/('F+ , F-'!W$2-'F+ , F-'!W$3))</f>
        <v>7.0121023692742987E-3</v>
      </c>
      <c r="X754" s="1" cm="1">
        <f t="array" ref="X754">[1]!table_weight[Aggression]*(('F+ , F-'!X$2-[1]!tbl_gk[[#This Row],[Aggression]])/('F+ , F-'!X$2-'F+ , F-'!X$3))</f>
        <v>1.5211439002129575E-2</v>
      </c>
      <c r="Y754" s="1" cm="1">
        <f t="array" ref="Y754">[1]!table_weight[Interceptions]*(('F+ , F-'!Y$2-[1]!tbl_gk[[#This Row],[Interceptions]])/('F+ , F-'!Y$2-'F+ , F-'!Y$3))</f>
        <v>1.7313833010554024E-2</v>
      </c>
      <c r="Z754" s="1" cm="1">
        <f t="array" ref="Z754">[1]!table_weight[Positioning]*(('F+ , F-'!Z$2-[1]!tbl_gk[[#This Row],[Positioning]])/('F+ , F-'!Z$2-'F+ , F-'!Z$3))</f>
        <v>0</v>
      </c>
      <c r="AA754" s="1" cm="1">
        <f t="array" ref="AA754">[1]!table_weight[Vision]*(('F+ , F-'!AA$2-[1]!tbl_gk[[#This Row],[Vision]])/('F+ , F-'!AA$2-'F+ , F-'!AA$3))</f>
        <v>3.6913091978501102E-2</v>
      </c>
      <c r="AB754" s="1" cm="1">
        <f t="array" ref="AB754">[1]!table_weight[Penalties]*(('F+ , F-'!AB$2-[1]!tbl_gk[[#This Row],[Penalties]])/('F+ , F-'!AB$2-'F+ , F-'!AB$3))</f>
        <v>1.8790601120277533E-3</v>
      </c>
      <c r="AC754" s="1" cm="1">
        <f t="array" ref="AC754">[1]!table_weight[Composure]*(('F+ , F-'!AC$2-[1]!tbl_gk[[#This Row],[Composure]])/('F+ , F-'!AC$2-'F+ , F-'!AC$3))</f>
        <v>2.2950592178651603E-3</v>
      </c>
      <c r="AD754" s="1" cm="1">
        <f t="array" ref="AD754">[1]!table_weight[Marking]*(('F+ , F-'!AD$2-[1]!tbl_gk[[#This Row],[Marking]])/('F+ , F-'!AD$2-'F+ , F-'!AD$3))</f>
        <v>1.5774825631838112E-2</v>
      </c>
      <c r="AE754" s="1" cm="1">
        <f t="array" ref="AE754">[1]!table_weight[StandingTackle]*(('F+ , F-'!AE$2-[1]!tbl_gk[[#This Row],[StandingTackle]])/('F+ , F-'!AE$2-'F+ , F-'!AE$3))</f>
        <v>3.1383600467551613E-2</v>
      </c>
      <c r="AF754" s="1" cm="1">
        <f t="array" ref="AF754">[1]!table_weight[SlidingTackle]*(('F+ , F-'!AF$2-[1]!tbl_gk[[#This Row],[SlidingTackle]])/('F+ , F-'!AF$2-'F+ , F-'!AF$3))</f>
        <v>6.7250572430467732E-3</v>
      </c>
      <c r="AG754" s="1" cm="1">
        <f t="array" ref="AG754">[1]!table_weight[GKDiving]*(('F+ , F-'!AG$2-[1]!tbl_gk[[#This Row],[GKDiving]])/('F+ , F-'!AG$2-'F+ , F-'!AG$3))</f>
        <v>4.2702945948686719E-2</v>
      </c>
      <c r="AH754" s="1" cm="1">
        <f t="array" ref="AH754">[1]!table_weight[GKHandling]*(('F+ , F-'!AH$2-[1]!tbl_gk[[#This Row],[GKHandling]])/('F+ , F-'!AH$2-'F+ , F-'!AH$3))</f>
        <v>6.416581791246144E-2</v>
      </c>
      <c r="AI754" s="1" cm="1">
        <f t="array" ref="AI754">[1]!table_weight[GKKicking]*(('F+ , F-'!AI$2-[1]!tbl_gk[[#This Row],[GKKicking]])/('F+ , F-'!AI$2-'F+ , F-'!AI$3))</f>
        <v>3.57773045330088E-2</v>
      </c>
      <c r="AJ754" s="1" cm="1">
        <f t="array" ref="AJ754">[1]!table_weight[GKPositioning]*(('F+ , F-'!AJ$2-[1]!tbl_gk[[#This Row],[GKPositioning]])/('F+ , F-'!AJ$2-'F+ , F-'!AJ$3))</f>
        <v>1.1983103601600703E-2</v>
      </c>
      <c r="AK754" s="1" cm="1">
        <f t="array" ref="AK754">[1]!table_weight[GKReflexes]*(('F+ , F-'!AK$2-[1]!tbl_gk[[#This Row],[GKReflexes]])/('F+ , F-'!AK$2-'F+ , F-'!AK$3))</f>
        <v>4.55498090119325E-2</v>
      </c>
    </row>
    <row r="755" spans="1:37" x14ac:dyDescent="0.55000000000000004">
      <c r="A755" s="8">
        <f>[1]!tbl_gk[[#This Row],[ID]]</f>
        <v>227186</v>
      </c>
      <c r="B755" s="2" cm="1">
        <f t="array" ref="B755">[1]!table_weight[ValueEUR]*(('F+ , F-'!B$2-[1]!tbl_gk[[#This Row],[ValueEUR]])/('F+ , F-'!B$2-'F+ , F-'!B$3))</f>
        <v>5.2195206385543126E-4</v>
      </c>
      <c r="C755" s="2" cm="1">
        <f t="array" ref="C755">[1]!table_weight[WageEUR]*(('F+ , F-'!C$2-[1]!tbl_gk[[#This Row],[WageEUR]])/('F+ , F-'!C$2-'F+ , F-'!C$3))</f>
        <v>1.0171443180448721E-3</v>
      </c>
      <c r="D755" s="2" cm="1">
        <f t="array" ref="D755">[1]!table_weight[Crossing]*(('F+ , F-'!D$2-[1]!tbl_gk[[#This Row],[Crossing]])/('F+ , F-'!D$2-'F+ , F-'!D$3))</f>
        <v>3.0262757593710415E-2</v>
      </c>
      <c r="E755" s="2" cm="1">
        <f t="array" ref="E755">[1]!table_weight[Finishing]*(('F+ , F-'!E$2-[1]!tbl_gk[[#This Row],[Finishing]])/('F+ , F-'!E$2-'F+ , F-'!E$3))</f>
        <v>1.2977258898691668E-2</v>
      </c>
      <c r="F755" s="2" cm="1">
        <f t="array" ref="F755">[1]!table_weight[HeadingAccuracy]*(('F+ , F-'!F$2-[1]!tbl_gk[[#This Row],[HeadingAccuracy]])/('F+ , F-'!F$2-'F+ , F-'!F$3))</f>
        <v>9.6040850170308507E-3</v>
      </c>
      <c r="G755" s="2" cm="1">
        <f t="array" ref="G755">[1]!table_weight[ShortPassing]*(('F+ , F-'!G$2-[1]!tbl_gk[[#This Row],[ShortPassing]])/('F+ , F-'!G$2-'F+ , F-'!G$3))</f>
        <v>5.3440942305594832E-2</v>
      </c>
      <c r="H755" s="2" cm="1">
        <f t="array" ref="H755">[1]!table_weight[Volleys]*(('F+ , F-'!H$2-[1]!tbl_gk[[#This Row],[Volleys]])/('F+ , F-'!H$2-'F+ , F-'!H$3))</f>
        <v>1.5046097273845413E-3</v>
      </c>
      <c r="I755" s="2" cm="1">
        <f t="array" ref="I755">[1]!table_weight[Dribbling]*(('F+ , F-'!I$2-[1]!tbl_gk[[#This Row],[Dribbling]])/('F+ , F-'!I$2-'F+ , F-'!I$3))</f>
        <v>1.7601807988178481E-2</v>
      </c>
      <c r="J755" s="2" cm="1">
        <f t="array" ref="J755">[1]!table_weight[Curve]*(('F+ , F-'!J$2-[1]!tbl_gk[[#This Row],[Curve]])/('F+ , F-'!J$2-'F+ , F-'!J$3))</f>
        <v>9.4648953791028455E-3</v>
      </c>
      <c r="K755" s="2" cm="1">
        <f t="array" ref="K755">[1]!table_weight[FKAccuracy]*(('F+ , F-'!K$2-[1]!tbl_gk[[#This Row],[FKAccuracy]])/('F+ , F-'!K$2-'F+ , F-'!K$3))</f>
        <v>8.6705202312138564E-3</v>
      </c>
      <c r="L755" s="2" cm="1">
        <f t="array" ref="L755">[1]!table_weight[LongPassing]*(('F+ , F-'!L$2-[1]!tbl_gk[[#This Row],[LongPassing]])/('F+ , F-'!L$2-'F+ , F-'!L$3))</f>
        <v>2.4905508603486726E-2</v>
      </c>
      <c r="M755" s="2" cm="1">
        <f t="array" ref="M755">[1]!table_weight[BallControl]*(('F+ , F-'!M$2-[1]!tbl_gk[[#This Row],[BallControl]])/('F+ , F-'!M$2-'F+ , F-'!M$3))</f>
        <v>1.2603763744621627E-2</v>
      </c>
      <c r="N755" s="2" cm="1">
        <f t="array" ref="N755">[1]!table_weight[Acceleration]*(('F+ , F-'!N$2-[1]!tbl_gk[[#This Row],[Acceleration]])/('F+ , F-'!N$2-'F+ , F-'!N$3))</f>
        <v>4.9607186957533181E-3</v>
      </c>
      <c r="O755" s="2" cm="1">
        <f t="array" ref="O755">[1]!table_weight[SprintSpeed]*(('F+ , F-'!O$2-[1]!tbl_gk[[#This Row],[SprintSpeed]])/('F+ , F-'!O$2-'F+ , F-'!O$3))</f>
        <v>6.4654700334651587E-3</v>
      </c>
      <c r="P755" s="2" cm="1">
        <f t="array" ref="P755">[1]!table_weight[Agility]*(('F+ , F-'!P$2-[1]!tbl_gk[[#This Row],[Agility]])/('F+ , F-'!P$2-'F+ , F-'!P$3))</f>
        <v>3.8613652851559629E-3</v>
      </c>
      <c r="Q755" s="2" cm="1">
        <f t="array" ref="Q755">[1]!table_weight[Reactions]*(('F+ , F-'!Q$2-[1]!tbl_gk[[#This Row],[Reactions]])/('F+ , F-'!Q$2-'F+ , F-'!Q$3))</f>
        <v>9.7971980013715747E-4</v>
      </c>
      <c r="R755" s="2" cm="1">
        <f t="array" ref="R755">[1]!table_weight[Balance]*(('F+ , F-'!R$2-[1]!tbl_gk[[#This Row],[Balance]])/('F+ , F-'!R$2-'F+ , F-'!R$3))</f>
        <v>1.6142751594096668E-3</v>
      </c>
      <c r="S755" s="2" cm="1">
        <f t="array" ref="S755">[1]!table_weight[ShotPower]*(('F+ , F-'!S$2-[1]!tbl_gk[[#This Row],[ShotPower]])/('F+ , F-'!S$2-'F+ , F-'!S$3))</f>
        <v>5.1941499031661464E-3</v>
      </c>
      <c r="T755" s="2" cm="1">
        <f t="array" ref="T755">[1]!table_weight[Jumping]*(('F+ , F-'!T$2-[1]!tbl_gk[[#This Row],[Jumping]])/('F+ , F-'!T$2-'F+ , F-'!T$3))</f>
        <v>2.2326466922480506E-3</v>
      </c>
      <c r="U755" s="2" cm="1">
        <f t="array" ref="U755">[1]!table_weight[Stamina]*(('F+ , F-'!U$2-[1]!tbl_gk[[#This Row],[Stamina]])/('F+ , F-'!U$2-'F+ , F-'!U$3))</f>
        <v>1.2021943727489499E-2</v>
      </c>
      <c r="V755" s="2" cm="1">
        <f t="array" ref="V755">[1]!table_weight[Strength]*(('F+ , F-'!V$2-[1]!tbl_gk[[#This Row],[Strength]])/('F+ , F-'!V$2-'F+ , F-'!V$3))</f>
        <v>1.5084677010445158E-2</v>
      </c>
      <c r="W755" s="2" cm="1">
        <f t="array" ref="W755">[1]!table_weight[LongShots]*(('F+ , F-'!W$2-[1]!tbl_gk[[#This Row],[LongShots]])/('F+ , F-'!W$2-'F+ , F-'!W$3))</f>
        <v>7.7912248547492196E-3</v>
      </c>
      <c r="X755" s="2" cm="1">
        <f t="array" ref="X755">[1]!table_weight[Aggression]*(('F+ , F-'!X$2-[1]!tbl_gk[[#This Row],[Aggression]])/('F+ , F-'!X$2-'F+ , F-'!X$3))</f>
        <v>1.1560693641618476E-2</v>
      </c>
      <c r="Y755" s="2" cm="1">
        <f t="array" ref="Y755">[1]!table_weight[Interceptions]*(('F+ , F-'!Y$2-[1]!tbl_gk[[#This Row],[Interceptions]])/('F+ , F-'!Y$2-'F+ , F-'!Y$3))</f>
        <v>1.4543619728865382E-2</v>
      </c>
      <c r="Z755" s="2" cm="1">
        <f t="array" ref="Z755">[1]!table_weight[Positioning]*(('F+ , F-'!Z$2-[1]!tbl_gk[[#This Row],[Positioning]])/('F+ , F-'!Z$2-'F+ , F-'!Z$3))</f>
        <v>4.4366697089544168E-4</v>
      </c>
      <c r="AA755" s="2" cm="1">
        <f t="array" ref="AA755">[1]!table_weight[Vision]*(('F+ , F-'!AA$2-[1]!tbl_gk[[#This Row],[Vision]])/('F+ , F-'!AA$2-'F+ , F-'!AA$3))</f>
        <v>2.9814420444173963E-2</v>
      </c>
      <c r="AB755" s="2" cm="1">
        <f t="array" ref="AB755">[1]!table_weight[Penalties]*(('F+ , F-'!AB$2-[1]!tbl_gk[[#This Row],[Penalties]])/('F+ , F-'!AB$2-'F+ , F-'!AB$3))</f>
        <v>1.9965013690294879E-3</v>
      </c>
      <c r="AC755" s="2" cm="1">
        <f t="array" ref="AC755">[1]!table_weight[Composure]*(('F+ , F-'!AC$2-[1]!tbl_gk[[#This Row],[Composure]])/('F+ , F-'!AC$2-'F+ , F-'!AC$3))</f>
        <v>1.9214449265847853E-3</v>
      </c>
      <c r="AD755" s="2" cm="1">
        <f t="array" ref="AD755">[1]!table_weight[Marking]*(('F+ , F-'!AD$2-[1]!tbl_gk[[#This Row],[Marking]])/('F+ , F-'!AD$2-'F+ , F-'!AD$3))</f>
        <v>1.8929790758205733E-2</v>
      </c>
      <c r="AE755" s="2" cm="1">
        <f t="array" ref="AE755">[1]!table_weight[StandingTackle]*(('F+ , F-'!AE$2-[1]!tbl_gk[[#This Row],[StandingTackle]])/('F+ , F-'!AE$2-'F+ , F-'!AE$3))</f>
        <v>1.5691800233775807E-2</v>
      </c>
      <c r="AF755" s="2" cm="1">
        <f t="array" ref="AF755">[1]!table_weight[SlidingTackle]*(('F+ , F-'!AF$2-[1]!tbl_gk[[#This Row],[SlidingTackle]])/('F+ , F-'!AF$2-'F+ , F-'!AF$3))</f>
        <v>5.977828660486021E-3</v>
      </c>
      <c r="AG755" s="2" cm="1">
        <f t="array" ref="AG755">[1]!table_weight[GKDiving]*(('F+ , F-'!AG$2-[1]!tbl_gk[[#This Row],[GKDiving]])/('F+ , F-'!AG$2-'F+ , F-'!AG$3))</f>
        <v>3.4162356758949373E-2</v>
      </c>
      <c r="AH755" s="2" cm="1">
        <f t="array" ref="AH755">[1]!table_weight[GKHandling]*(('F+ , F-'!AH$2-[1]!tbl_gk[[#This Row],[GKHandling]])/('F+ , F-'!AH$2-'F+ , F-'!AH$3))</f>
        <v>4.0994828110739248E-2</v>
      </c>
      <c r="AI755" s="2" cm="1">
        <f t="array" ref="AI755">[1]!table_weight[GKKicking]*(('F+ , F-'!AI$2-[1]!tbl_gk[[#This Row],[GKKicking]])/('F+ , F-'!AI$2-'F+ , F-'!AI$3))</f>
        <v>2.414968055978094E-2</v>
      </c>
      <c r="AJ755" s="2" cm="1">
        <f t="array" ref="AJ755">[1]!table_weight[GKPositioning]*(('F+ , F-'!AJ$2-[1]!tbl_gk[[#This Row],[GKPositioning]])/('F+ , F-'!AJ$2-'F+ , F-'!AJ$3))</f>
        <v>1.4505862254569271E-2</v>
      </c>
      <c r="AK755" s="2" cm="1">
        <f t="array" ref="AK755">[1]!table_weight[GKReflexes]*(('F+ , F-'!AK$2-[1]!tbl_gk[[#This Row],[GKReflexes]])/('F+ , F-'!AK$2-'F+ , F-'!AK$3))</f>
        <v>3.4617854849068701E-2</v>
      </c>
    </row>
    <row r="756" spans="1:37" x14ac:dyDescent="0.55000000000000004">
      <c r="A756" s="7">
        <f>[1]!tbl_gk[[#This Row],[ID]]</f>
        <v>227275</v>
      </c>
      <c r="B756" s="1" cm="1">
        <f t="array" ref="B756">[1]!table_weight[ValueEUR]*(('F+ , F-'!B$2-[1]!tbl_gk[[#This Row],[ValueEUR]])/('F+ , F-'!B$2-'F+ , F-'!B$3))</f>
        <v>5.8618519483610264E-3</v>
      </c>
      <c r="C756" s="1" cm="1">
        <f t="array" ref="C756">[1]!table_weight[WageEUR]*(('F+ , F-'!C$2-[1]!tbl_gk[[#This Row],[WageEUR]])/('F+ , F-'!C$2-'F+ , F-'!C$3))</f>
        <v>2.4254979891839262E-3</v>
      </c>
      <c r="D756" s="1" cm="1">
        <f t="array" ref="D756">[1]!table_weight[Crossing]*(('F+ , F-'!D$2-[1]!tbl_gk[[#This Row],[Crossing]])/('F+ , F-'!D$2-'F+ , F-'!D$3))</f>
        <v>3.0262757593710415E-2</v>
      </c>
      <c r="E756" s="1" cm="1">
        <f t="array" ref="E756">[1]!table_weight[Finishing]*(('F+ , F-'!E$2-[1]!tbl_gk[[#This Row],[Finishing]])/('F+ , F-'!E$2-'F+ , F-'!E$3))</f>
        <v>1.2977258898691668E-2</v>
      </c>
      <c r="F756" s="1" cm="1">
        <f t="array" ref="F756">[1]!table_weight[HeadingAccuracy]*(('F+ , F-'!F$2-[1]!tbl_gk[[#This Row],[HeadingAccuracy]])/('F+ , F-'!F$2-'F+ , F-'!F$3))</f>
        <v>8.351378275679E-3</v>
      </c>
      <c r="G756" s="1" cm="1">
        <f t="array" ref="G756">[1]!table_weight[ShortPassing]*(('F+ , F-'!G$2-[1]!tbl_gk[[#This Row],[ShortPassing]])/('F+ , F-'!G$2-'F+ , F-'!G$3))</f>
        <v>3.9377536435701459E-2</v>
      </c>
      <c r="H756" s="1" cm="1">
        <f t="array" ref="H756">[1]!table_weight[Volleys]*(('F+ , F-'!H$2-[1]!tbl_gk[[#This Row],[Volleys]])/('F+ , F-'!H$2-'F+ , F-'!H$3))</f>
        <v>1.0416528881892981E-3</v>
      </c>
      <c r="I756" s="1" cm="1">
        <f t="array" ref="I756">[1]!table_weight[Dribbling]*(('F+ , F-'!I$2-[1]!tbl_gk[[#This Row],[Dribbling]])/('F+ , F-'!I$2-'F+ , F-'!I$3))</f>
        <v>9.7787822156547109E-3</v>
      </c>
      <c r="J756" s="1" cm="1">
        <f t="array" ref="J756">[1]!table_weight[Curve]*(('F+ , F-'!J$2-[1]!tbl_gk[[#This Row],[Curve]])/('F+ , F-'!J$2-'F+ , F-'!J$3))</f>
        <v>6.7606395565020325E-3</v>
      </c>
      <c r="K756" s="1" cm="1">
        <f t="array" ref="K756">[1]!table_weight[FKAccuracy]*(('F+ , F-'!K$2-[1]!tbl_gk[[#This Row],[FKAccuracy]])/('F+ , F-'!K$2-'F+ , F-'!K$3))</f>
        <v>8.0620626711286735E-3</v>
      </c>
      <c r="L756" s="1" cm="1">
        <f t="array" ref="L756">[1]!table_weight[LongPassing]*(('F+ , F-'!L$2-[1]!tbl_gk[[#This Row],[LongPassing]])/('F+ , F-'!L$2-'F+ , F-'!L$3))</f>
        <v>1.8949843502652941E-2</v>
      </c>
      <c r="M756" s="1" cm="1">
        <f t="array" ref="M756">[1]!table_weight[BallControl]*(('F+ , F-'!M$2-[1]!tbl_gk[[#This Row],[BallControl]])/('F+ , F-'!M$2-'F+ , F-'!M$3))</f>
        <v>9.1268634012777305E-3</v>
      </c>
      <c r="N756" s="1" cm="1">
        <f t="array" ref="N756">[1]!table_weight[Acceleration]*(('F+ , F-'!N$2-[1]!tbl_gk[[#This Row],[Acceleration]])/('F+ , F-'!N$2-'F+ , F-'!N$3))</f>
        <v>5.8626675495266484E-3</v>
      </c>
      <c r="O756" s="1" cm="1">
        <f t="array" ref="O756">[1]!table_weight[SprintSpeed]*(('F+ , F-'!O$2-[1]!tbl_gk[[#This Row],[SprintSpeed]])/('F+ , F-'!O$2-'F+ , F-'!O$3))</f>
        <v>6.1843626407058041E-3</v>
      </c>
      <c r="P756" s="1" cm="1">
        <f t="array" ref="P756">[1]!table_weight[Agility]*(('F+ , F-'!P$2-[1]!tbl_gk[[#This Row],[Agility]])/('F+ , F-'!P$2-'F+ , F-'!P$3))</f>
        <v>4.095387423650264E-3</v>
      </c>
      <c r="Q756" s="1" cm="1">
        <f t="array" ref="Q756">[1]!table_weight[Reactions]*(('F+ , F-'!Q$2-[1]!tbl_gk[[#This Row],[Reactions]])/('F+ , F-'!Q$2-'F+ , F-'!Q$3))</f>
        <v>5.1564200007218821E-4</v>
      </c>
      <c r="R756" s="1" cm="1">
        <f t="array" ref="R756">[1]!table_weight[Balance]*(('F+ , F-'!R$2-[1]!tbl_gk[[#This Row],[Balance]])/('F+ , F-'!R$2-'F+ , F-'!R$3))</f>
        <v>1.9868001961965125E-3</v>
      </c>
      <c r="S756" s="1" cm="1">
        <f t="array" ref="S756">[1]!table_weight[ShotPower]*(('F+ , F-'!S$2-[1]!tbl_gk[[#This Row],[ShotPower]])/('F+ , F-'!S$2-'F+ , F-'!S$3))</f>
        <v>4.1553199225329174E-3</v>
      </c>
      <c r="T756" s="1" cm="1">
        <f t="array" ref="T756">[1]!table_weight[Jumping]*(('F+ , F-'!T$2-[1]!tbl_gk[[#This Row],[Jumping]])/('F+ , F-'!T$2-'F+ , F-'!T$3))</f>
        <v>1.8891625857483504E-3</v>
      </c>
      <c r="U756" s="1" cm="1">
        <f t="array" ref="U756">[1]!table_weight[Stamina]*(('F+ , F-'!U$2-[1]!tbl_gk[[#This Row],[Stamina]])/('F+ , F-'!U$2-'F+ , F-'!U$3))</f>
        <v>8.5871026624924993E-3</v>
      </c>
      <c r="V756" s="1" cm="1">
        <f t="array" ref="V756">[1]!table_weight[Strength]*(('F+ , F-'!V$2-[1]!tbl_gk[[#This Row],[Strength]])/('F+ , F-'!V$2-'F+ , F-'!V$3))</f>
        <v>7.9860054761180244E-3</v>
      </c>
      <c r="W756" s="1" cm="1">
        <f t="array" ref="W756">[1]!table_weight[LongShots]*(('F+ , F-'!W$2-[1]!tbl_gk[[#This Row],[LongShots]])/('F+ , F-'!W$2-'F+ , F-'!W$3))</f>
        <v>6.7523948741159906E-3</v>
      </c>
      <c r="X756" s="1" cm="1">
        <f t="array" ref="X756">[1]!table_weight[Aggression]*(('F+ , F-'!X$2-[1]!tbl_gk[[#This Row],[Aggression]])/('F+ , F-'!X$2-'F+ , F-'!X$3))</f>
        <v>1.2777608761788841E-2</v>
      </c>
      <c r="Y756" s="1" cm="1">
        <f t="array" ref="Y756">[1]!table_weight[Interceptions]*(('F+ , F-'!Y$2-[1]!tbl_gk[[#This Row],[Interceptions]])/('F+ , F-'!Y$2-'F+ , F-'!Y$3))</f>
        <v>1.3158513088021059E-2</v>
      </c>
      <c r="Z756" s="1" cm="1">
        <f t="array" ref="Z756">[1]!table_weight[Positioning]*(('F+ , F-'!Z$2-[1]!tbl_gk[[#This Row],[Positioning]])/('F+ , F-'!Z$2-'F+ , F-'!Z$3))</f>
        <v>5.9155596119392221E-4</v>
      </c>
      <c r="AA756" s="1" cm="1">
        <f t="array" ref="AA756">[1]!table_weight[Vision]*(('F+ , F-'!AA$2-[1]!tbl_gk[[#This Row],[Vision]])/('F+ , F-'!AA$2-'F+ , F-'!AA$3))</f>
        <v>1.2777608761788841E-2</v>
      </c>
      <c r="AB756" s="1" cm="1">
        <f t="array" ref="AB756">[1]!table_weight[Penalties]*(('F+ , F-'!AB$2-[1]!tbl_gk[[#This Row],[Penalties]])/('F+ , F-'!AB$2-'F+ , F-'!AB$3))</f>
        <v>1.9965013690294879E-3</v>
      </c>
      <c r="AC756" s="1" cm="1">
        <f t="array" ref="AC756">[1]!table_weight[Composure]*(('F+ , F-'!AC$2-[1]!tbl_gk[[#This Row],[Composure]])/('F+ , F-'!AC$2-'F+ , F-'!AC$3))</f>
        <v>9.0734899310948201E-4</v>
      </c>
      <c r="AD756" s="1" cm="1">
        <f t="array" ref="AD756">[1]!table_weight[Marking]*(('F+ , F-'!AD$2-[1]!tbl_gk[[#This Row],[Marking]])/('F+ , F-'!AD$2-'F+ , F-'!AD$3))</f>
        <v>4.7324476895514332E-3</v>
      </c>
      <c r="AE756" s="1" cm="1">
        <f t="array" ref="AE756">[1]!table_weight[StandingTackle]*(('F+ , F-'!AE$2-[1]!tbl_gk[[#This Row],[StandingTackle]])/('F+ , F-'!AE$2-'F+ , F-'!AE$3))</f>
        <v>8.9667429907290316E-3</v>
      </c>
      <c r="AF756" s="1" cm="1">
        <f t="array" ref="AF756">[1]!table_weight[SlidingTackle]*(('F+ , F-'!AF$2-[1]!tbl_gk[[#This Row],[SlidingTackle]])/('F+ , F-'!AF$2-'F+ , F-'!AF$3))</f>
        <v>5.977828660486021E-3</v>
      </c>
      <c r="AG756" s="1" cm="1">
        <f t="array" ref="AG756">[1]!table_weight[GKDiving]*(('F+ , F-'!AG$2-[1]!tbl_gk[[#This Row],[GKDiving]])/('F+ , F-'!AG$2-'F+ , F-'!AG$3))</f>
        <v>1.7081178379474687E-2</v>
      </c>
      <c r="AH756" s="1" cm="1">
        <f t="array" ref="AH756">[1]!table_weight[GKHandling]*(('F+ , F-'!AH$2-[1]!tbl_gk[[#This Row],[GKHandling]])/('F+ , F-'!AH$2-'F+ , F-'!AH$3))</f>
        <v>2.4953373632623892E-2</v>
      </c>
      <c r="AI756" s="1" cm="1">
        <f t="array" ref="AI756">[1]!table_weight[GKKicking]*(('F+ , F-'!AI$2-[1]!tbl_gk[[#This Row],[GKKicking]])/('F+ , F-'!AI$2-'F+ , F-'!AI$3))</f>
        <v>1.8783084879829621E-2</v>
      </c>
      <c r="AJ756" s="1" cm="1">
        <f t="array" ref="AJ756">[1]!table_weight[GKPositioning]*(('F+ , F-'!AJ$2-[1]!tbl_gk[[#This Row],[GKPositioning]])/('F+ , F-'!AJ$2-'F+ , F-'!AJ$3))</f>
        <v>7.5682759589057076E-3</v>
      </c>
      <c r="AK756" s="1" cm="1">
        <f t="array" ref="AK756">[1]!table_weight[GKReflexes]*(('F+ , F-'!AK$2-[1]!tbl_gk[[#This Row],[GKReflexes]])/('F+ , F-'!AK$2-'F+ , F-'!AK$3))</f>
        <v>1.8219923604772998E-2</v>
      </c>
    </row>
    <row r="757" spans="1:37" x14ac:dyDescent="0.55000000000000004">
      <c r="A757" s="8">
        <f>[1]!tbl_gk[[#This Row],[ID]]</f>
        <v>227290</v>
      </c>
      <c r="B757" s="2" cm="1">
        <f t="array" ref="B757">[1]!table_weight[ValueEUR]*(('F+ , F-'!B$2-[1]!tbl_gk[[#This Row],[ValueEUR]])/('F+ , F-'!B$2-'F+ , F-'!B$3))</f>
        <v>4.9358577487357792E-3</v>
      </c>
      <c r="C757" s="2" cm="1">
        <f t="array" ref="C757">[1]!table_weight[WageEUR]*(('F+ , F-'!C$2-[1]!tbl_gk[[#This Row],[WageEUR]])/('F+ , F-'!C$2-'F+ , F-'!C$3))</f>
        <v>3.83385166032298E-3</v>
      </c>
      <c r="D757" s="2" cm="1">
        <f t="array" ref="D757">[1]!table_weight[Crossing]*(('F+ , F-'!D$2-[1]!tbl_gk[[#This Row],[Crossing]])/('F+ , F-'!D$2-'F+ , F-'!D$3))</f>
        <v>1.5691800233775768E-2</v>
      </c>
      <c r="E757" s="2" cm="1">
        <f t="array" ref="E757">[1]!table_weight[Finishing]*(('F+ , F-'!E$2-[1]!tbl_gk[[#This Row],[Finishing]])/('F+ , F-'!E$2-'F+ , F-'!E$3))</f>
        <v>6.9877547916032071E-3</v>
      </c>
      <c r="F757" s="2" cm="1">
        <f t="array" ref="F757">[1]!table_weight[HeadingAccuracy]*(('F+ , F-'!F$2-[1]!tbl_gk[[#This Row],[HeadingAccuracy]])/('F+ , F-'!F$2-'F+ , F-'!F$3))</f>
        <v>7.9338093618950504E-3</v>
      </c>
      <c r="G757" s="2" cm="1">
        <f t="array" ref="G757">[1]!table_weight[ShortPassing]*(('F+ , F-'!G$2-[1]!tbl_gk[[#This Row],[ShortPassing]])/('F+ , F-'!G$2-'F+ , F-'!G$3))</f>
        <v>3.2345833500754768E-2</v>
      </c>
      <c r="H757" s="2" cm="1">
        <f t="array" ref="H757">[1]!table_weight[Volleys]*(('F+ , F-'!H$2-[1]!tbl_gk[[#This Row],[Volleys]])/('F+ , F-'!H$2-'F+ , F-'!H$3))</f>
        <v>6.9443525879286526E-4</v>
      </c>
      <c r="I757" s="2" cm="1">
        <f t="array" ref="I757">[1]!table_weight[Dribbling]*(('F+ , F-'!I$2-[1]!tbl_gk[[#This Row],[Dribbling]])/('F+ , F-'!I$2-'F+ , F-'!I$3))</f>
        <v>2.2491199096005835E-2</v>
      </c>
      <c r="J757" s="2" cm="1">
        <f t="array" ref="J757">[1]!table_weight[Curve]*(('F+ , F-'!J$2-[1]!tbl_gk[[#This Row],[Curve]])/('F+ , F-'!J$2-'F+ , F-'!J$3))</f>
        <v>8.2817834567149896E-3</v>
      </c>
      <c r="K757" s="2" cm="1">
        <f t="array" ref="K757">[1]!table_weight[FKAccuracy]*(('F+ , F-'!K$2-[1]!tbl_gk[[#This Row],[FKAccuracy]])/('F+ , F-'!K$2-'F+ , F-'!K$3))</f>
        <v>8.5184058411925615E-3</v>
      </c>
      <c r="L757" s="2" cm="1">
        <f t="array" ref="L757">[1]!table_weight[LongPassing]*(('F+ , F-'!L$2-[1]!tbl_gk[[#This Row],[LongPassing]])/('F+ , F-'!L$2-'F+ , F-'!L$3))</f>
        <v>1.5159874802122355E-2</v>
      </c>
      <c r="M757" s="2" cm="1">
        <f t="array" ref="M757">[1]!table_weight[BallControl]*(('F+ , F-'!M$2-[1]!tbl_gk[[#This Row],[BallControl]])/('F+ , F-'!M$2-'F+ , F-'!M$3))</f>
        <v>1.6515276630883511E-2</v>
      </c>
      <c r="N757" s="2" cm="1">
        <f t="array" ref="N757">[1]!table_weight[Acceleration]*(('F+ , F-'!N$2-[1]!tbl_gk[[#This Row],[Acceleration]])/('F+ , F-'!N$2-'F+ , F-'!N$3))</f>
        <v>5.8626675495266484E-3</v>
      </c>
      <c r="O757" s="2" cm="1">
        <f t="array" ref="O757">[1]!table_weight[SprintSpeed]*(('F+ , F-'!O$2-[1]!tbl_gk[[#This Row],[SprintSpeed]])/('F+ , F-'!O$2-'F+ , F-'!O$3))</f>
        <v>8.4332217827806418E-3</v>
      </c>
      <c r="P757" s="2" cm="1">
        <f t="array" ref="P757">[1]!table_weight[Agility]*(('F+ , F-'!P$2-[1]!tbl_gk[[#This Row],[Agility]])/('F+ , F-'!P$2-'F+ , F-'!P$3))</f>
        <v>4.4464206313917145E-3</v>
      </c>
      <c r="Q757" s="2" cm="1">
        <f t="array" ref="Q757">[1]!table_weight[Reactions]*(('F+ , F-'!Q$2-[1]!tbl_gk[[#This Row],[Reactions]])/('F+ , F-'!Q$2-'F+ , F-'!Q$3))</f>
        <v>6.7033460009384459E-4</v>
      </c>
      <c r="R757" s="2" cm="1">
        <f t="array" ref="R757">[1]!table_weight[Balance]*(('F+ , F-'!R$2-[1]!tbl_gk[[#This Row],[Balance]])/('F+ , F-'!R$2-'F+ , F-'!R$3))</f>
        <v>1.9868001961965125E-3</v>
      </c>
      <c r="S757" s="2" cm="1">
        <f t="array" ref="S757">[1]!table_weight[ShotPower]*(('F+ , F-'!S$2-[1]!tbl_gk[[#This Row],[ShotPower]])/('F+ , F-'!S$2-'F+ , F-'!S$3))</f>
        <v>2.8567824467413809E-3</v>
      </c>
      <c r="T757" s="2" cm="1">
        <f t="array" ref="T757">[1]!table_weight[Jumping]*(('F+ , F-'!T$2-[1]!tbl_gk[[#This Row],[Jumping]])/('F+ , F-'!T$2-'F+ , F-'!T$3))</f>
        <v>2.91961490524745E-3</v>
      </c>
      <c r="U757" s="2" cm="1">
        <f t="array" ref="U757">[1]!table_weight[Stamina]*(('F+ , F-'!U$2-[1]!tbl_gk[[#This Row],[Stamina]])/('F+ , F-'!U$2-'F+ , F-'!U$3))</f>
        <v>0</v>
      </c>
      <c r="V757" s="2" cm="1">
        <f t="array" ref="V757">[1]!table_weight[Strength]*(('F+ , F-'!V$2-[1]!tbl_gk[[#This Row],[Strength]])/('F+ , F-'!V$2-'F+ , F-'!V$3))</f>
        <v>5.3240036507453507E-3</v>
      </c>
      <c r="W757" s="2" cm="1">
        <f t="array" ref="W757">[1]!table_weight[LongShots]*(('F+ , F-'!W$2-[1]!tbl_gk[[#This Row],[LongShots]])/('F+ , F-'!W$2-'F+ , F-'!W$3))</f>
        <v>7.271809864432606E-3</v>
      </c>
      <c r="X757" s="2" cm="1">
        <f t="array" ref="X757">[1]!table_weight[Aggression]*(('F+ , F-'!X$2-[1]!tbl_gk[[#This Row],[Aggression]])/('F+ , F-'!X$2-'F+ , F-'!X$3))</f>
        <v>1.5211439002129575E-2</v>
      </c>
      <c r="Y757" s="2" cm="1">
        <f t="array" ref="Y757">[1]!table_weight[Interceptions]*(('F+ , F-'!Y$2-[1]!tbl_gk[[#This Row],[Interceptions]])/('F+ , F-'!Y$2-'F+ , F-'!Y$3))</f>
        <v>1.8698939651398346E-2</v>
      </c>
      <c r="Z757" s="2" cm="1">
        <f t="array" ref="Z757">[1]!table_weight[Positioning]*(('F+ , F-'!Z$2-[1]!tbl_gk[[#This Row],[Positioning]])/('F+ , F-'!Z$2-'F+ , F-'!Z$3))</f>
        <v>1.6267788932832863E-3</v>
      </c>
      <c r="AA757" s="2" cm="1">
        <f t="array" ref="AA757">[1]!table_weight[Vision]*(('F+ , F-'!AA$2-[1]!tbl_gk[[#This Row],[Vision]])/('F+ , F-'!AA$2-'F+ , F-'!AA$3))</f>
        <v>1.7746678835817837E-2</v>
      </c>
      <c r="AB757" s="2" cm="1">
        <f t="array" ref="AB757">[1]!table_weight[Penalties]*(('F+ , F-'!AB$2-[1]!tbl_gk[[#This Row],[Penalties]])/('F+ , F-'!AB$2-'F+ , F-'!AB$3))</f>
        <v>6.2635337067591765E-4</v>
      </c>
      <c r="AC757" s="2" cm="1">
        <f t="array" ref="AC757">[1]!table_weight[Composure]*(('F+ , F-'!AC$2-[1]!tbl_gk[[#This Row],[Composure]])/('F+ , F-'!AC$2-'F+ , F-'!AC$3))</f>
        <v>5.8710817201201772E-4</v>
      </c>
      <c r="AD757" s="2" cm="1">
        <f t="array" ref="AD757">[1]!table_weight[Marking]*(('F+ , F-'!AD$2-[1]!tbl_gk[[#This Row],[Marking]])/('F+ , F-'!AD$2-'F+ , F-'!AD$3))</f>
        <v>1.7352308195021923E-2</v>
      </c>
      <c r="AE757" s="2" cm="1">
        <f t="array" ref="AE757">[1]!table_weight[StandingTackle]*(('F+ , F-'!AE$2-[1]!tbl_gk[[#This Row],[StandingTackle]])/('F+ , F-'!AE$2-'F+ , F-'!AE$3))</f>
        <v>6.7250572430467741E-3</v>
      </c>
      <c r="AF757" s="2" cm="1">
        <f t="array" ref="AF757">[1]!table_weight[SlidingTackle]*(('F+ , F-'!AF$2-[1]!tbl_gk[[#This Row],[SlidingTackle]])/('F+ , F-'!AF$2-'F+ , F-'!AF$3))</f>
        <v>3.7361429128037632E-3</v>
      </c>
      <c r="AG757" s="2" cm="1">
        <f t="array" ref="AG757">[1]!table_weight[GKDiving]*(('F+ , F-'!AG$2-[1]!tbl_gk[[#This Row],[GKDiving]])/('F+ , F-'!AG$2-'F+ , F-'!AG$3))</f>
        <v>2.2205531893317091E-2</v>
      </c>
      <c r="AH757" s="2" cm="1">
        <f t="array" ref="AH757">[1]!table_weight[GKHandling]*(('F+ , F-'!AH$2-[1]!tbl_gk[[#This Row],[GKHandling]])/('F+ , F-'!AH$2-'F+ , F-'!AH$3))</f>
        <v>1.9606222139918771E-2</v>
      </c>
      <c r="AI757" s="2" cm="1">
        <f t="array" ref="AI757">[1]!table_weight[GKKicking]*(('F+ , F-'!AI$2-[1]!tbl_gk[[#This Row],[GKKicking]])/('F+ , F-'!AI$2-'F+ , F-'!AI$3))</f>
        <v>1.3416489199878298E-2</v>
      </c>
      <c r="AJ757" s="2" cm="1">
        <f t="array" ref="AJ757">[1]!table_weight[GKPositioning]*(('F+ , F-'!AJ$2-[1]!tbl_gk[[#This Row],[GKPositioning]])/('F+ , F-'!AJ$2-'F+ , F-'!AJ$3))</f>
        <v>6.9375862956635647E-3</v>
      </c>
      <c r="AK757" s="2" cm="1">
        <f t="array" ref="AK757">[1]!table_weight[GKReflexes]*(('F+ , F-'!AK$2-[1]!tbl_gk[[#This Row],[GKReflexes]])/('F+ , F-'!AK$2-'F+ , F-'!AK$3))</f>
        <v>1.6397931244295699E-2</v>
      </c>
    </row>
    <row r="758" spans="1:37" x14ac:dyDescent="0.55000000000000004">
      <c r="A758" s="7">
        <f>[1]!tbl_gk[[#This Row],[ID]]</f>
        <v>227370</v>
      </c>
      <c r="B758" s="1" cm="1">
        <f t="array" ref="B758">[1]!table_weight[ValueEUR]*(('F+ , F-'!B$2-[1]!tbl_gk[[#This Row],[ValueEUR]])/('F+ , F-'!B$2-'F+ , F-'!B$3))</f>
        <v>3.6761969725122341E-4</v>
      </c>
      <c r="C758" s="1" cm="1">
        <f t="array" ref="C758">[1]!table_weight[WageEUR]*(('F+ , F-'!C$2-[1]!tbl_gk[[#This Row],[WageEUR]])/('F+ , F-'!C$2-'F+ , F-'!C$3))</f>
        <v>1.0171443180448721E-3</v>
      </c>
      <c r="D758" s="1" cm="1">
        <f t="array" ref="D758">[1]!table_weight[Crossing]*(('F+ , F-'!D$2-[1]!tbl_gk[[#This Row],[Crossing]])/('F+ , F-'!D$2-'F+ , F-'!D$3))</f>
        <v>3.0262757593710415E-2</v>
      </c>
      <c r="E758" s="1" cm="1">
        <f t="array" ref="E758">[1]!table_weight[Finishing]*(('F+ , F-'!E$2-[1]!tbl_gk[[#This Row],[Finishing]])/('F+ , F-'!E$2-'F+ , F-'!E$3))</f>
        <v>1.0980757529662181E-2</v>
      </c>
      <c r="F758" s="1" cm="1">
        <f t="array" ref="F758">[1]!table_weight[HeadingAccuracy]*(('F+ , F-'!F$2-[1]!tbl_gk[[#This Row],[HeadingAccuracy]])/('F+ , F-'!F$2-'F+ , F-'!F$3))</f>
        <v>8.7689471894629514E-3</v>
      </c>
      <c r="G758" s="1" cm="1">
        <f t="array" ref="G758">[1]!table_weight[ShortPassing]*(('F+ , F-'!G$2-[1]!tbl_gk[[#This Row],[ShortPassing]])/('F+ , F-'!G$2-'F+ , F-'!G$3))</f>
        <v>5.484728289258417E-2</v>
      </c>
      <c r="H758" s="1" cm="1">
        <f t="array" ref="H758">[1]!table_weight[Volleys]*(('F+ , F-'!H$2-[1]!tbl_gk[[#This Row],[Volleys]])/('F+ , F-'!H$2-'F+ , F-'!H$3))</f>
        <v>1.1573920979881087E-3</v>
      </c>
      <c r="I758" s="1" cm="1">
        <f t="array" ref="I758">[1]!table_weight[Dribbling]*(('F+ , F-'!I$2-[1]!tbl_gk[[#This Row],[Dribbling]])/('F+ , F-'!I$2-'F+ , F-'!I$3))</f>
        <v>1.3690295101916595E-2</v>
      </c>
      <c r="J758" s="1" cm="1">
        <f t="array" ref="J758">[1]!table_weight[Curve]*(('F+ , F-'!J$2-[1]!tbl_gk[[#This Row],[Curve]])/('F+ , F-'!J$2-'F+ , F-'!J$3))</f>
        <v>9.295879390190295E-3</v>
      </c>
      <c r="K758" s="1" cm="1">
        <f t="array" ref="K758">[1]!table_weight[FKAccuracy]*(('F+ , F-'!K$2-[1]!tbl_gk[[#This Row],[FKAccuracy]])/('F+ , F-'!K$2-'F+ , F-'!K$3))</f>
        <v>9.1268634012777444E-3</v>
      </c>
      <c r="L758" s="1" cm="1">
        <f t="array" ref="L758">[1]!table_weight[LongPassing]*(('F+ , F-'!L$2-[1]!tbl_gk[[#This Row],[LongPassing]])/('F+ , F-'!L$2-'F+ , F-'!L$3))</f>
        <v>2.7071205003789917E-2</v>
      </c>
      <c r="M758" s="1" cm="1">
        <f t="array" ref="M758">[1]!table_weight[BallControl]*(('F+ , F-'!M$2-[1]!tbl_gk[[#This Row],[BallControl]])/('F+ , F-'!M$2-'F+ , F-'!M$3))</f>
        <v>1.0430701030031691E-2</v>
      </c>
      <c r="N758" s="1" cm="1">
        <f t="array" ref="N758">[1]!table_weight[Acceleration]*(('F+ , F-'!N$2-[1]!tbl_gk[[#This Row],[Acceleration]])/('F+ , F-'!N$2-'F+ , F-'!N$3))</f>
        <v>5.8626675495266484E-3</v>
      </c>
      <c r="O758" s="1" cm="1">
        <f t="array" ref="O758">[1]!table_weight[SprintSpeed]*(('F+ , F-'!O$2-[1]!tbl_gk[[#This Row],[SprintSpeed]])/('F+ , F-'!O$2-'F+ , F-'!O$3))</f>
        <v>5.9032552479464486E-3</v>
      </c>
      <c r="P758" s="1" cm="1">
        <f t="array" ref="P758">[1]!table_weight[Agility]*(('F+ , F-'!P$2-[1]!tbl_gk[[#This Row],[Agility]])/('F+ , F-'!P$2-'F+ , F-'!P$3))</f>
        <v>4.4464206313917145E-3</v>
      </c>
      <c r="Q758" s="1" cm="1">
        <f t="array" ref="Q758">[1]!table_weight[Reactions]*(('F+ , F-'!Q$2-[1]!tbl_gk[[#This Row],[Reactions]])/('F+ , F-'!Q$2-'F+ , F-'!Q$3))</f>
        <v>1.0828482001515951E-3</v>
      </c>
      <c r="R758" s="1" cm="1">
        <f t="array" ref="R758">[1]!table_weight[Balance]*(('F+ , F-'!R$2-[1]!tbl_gk[[#This Row],[Balance]])/('F+ , F-'!R$2-'F+ , F-'!R$3))</f>
        <v>1.8005376778030898E-3</v>
      </c>
      <c r="S758" s="1" cm="1">
        <f t="array" ref="S758">[1]!table_weight[ShotPower]*(('F+ , F-'!S$2-[1]!tbl_gk[[#This Row],[ShotPower]])/('F+ , F-'!S$2-'F+ , F-'!S$3))</f>
        <v>4.6747349128495319E-3</v>
      </c>
      <c r="T758" s="1" cm="1">
        <f t="array" ref="T758">[1]!table_weight[Jumping]*(('F+ , F-'!T$2-[1]!tbl_gk[[#This Row],[Jumping]])/('F+ , F-'!T$2-'F+ , F-'!T$3))</f>
        <v>1.3739364259988001E-3</v>
      </c>
      <c r="U758" s="1" cm="1">
        <f t="array" ref="U758">[1]!table_weight[Stamina]*(('F+ , F-'!U$2-[1]!tbl_gk[[#This Row],[Stamina]])/('F+ , F-'!U$2-'F+ , F-'!U$3))</f>
        <v>6.0109718637447497E-3</v>
      </c>
      <c r="V758" s="1" cm="1">
        <f t="array" ref="V758">[1]!table_weight[Strength]*(('F+ , F-'!V$2-[1]!tbl_gk[[#This Row],[Strength]])/('F+ , F-'!V$2-'F+ , F-'!V$3))</f>
        <v>1.4197343068654266E-2</v>
      </c>
      <c r="W758" s="1" cm="1">
        <f t="array" ref="W758">[1]!table_weight[LongShots]*(('F+ , F-'!W$2-[1]!tbl_gk[[#This Row],[LongShots]])/('F+ , F-'!W$2-'F+ , F-'!W$3))</f>
        <v>8.0509323499075268E-3</v>
      </c>
      <c r="X758" s="1" cm="1">
        <f t="array" ref="X758">[1]!table_weight[Aggression]*(('F+ , F-'!X$2-[1]!tbl_gk[[#This Row],[Aggression]])/('F+ , F-'!X$2-'F+ , F-'!X$3))</f>
        <v>1.0952236081533291E-2</v>
      </c>
      <c r="Y758" s="1" cm="1">
        <f t="array" ref="Y758">[1]!table_weight[Interceptions]*(('F+ , F-'!Y$2-[1]!tbl_gk[[#This Row],[Interceptions]])/('F+ , F-'!Y$2-'F+ , F-'!Y$3))</f>
        <v>1.7313833010554024E-2</v>
      </c>
      <c r="Z758" s="1" cm="1">
        <f t="array" ref="Z758">[1]!table_weight[Positioning]*(('F+ , F-'!Z$2-[1]!tbl_gk[[#This Row],[Positioning]])/('F+ , F-'!Z$2-'F+ , F-'!Z$3))</f>
        <v>1.0352229320893639E-3</v>
      </c>
      <c r="AA758" s="1" cm="1">
        <f t="array" ref="AA758">[1]!table_weight[Vision]*(('F+ , F-'!AA$2-[1]!tbl_gk[[#This Row],[Vision]])/('F+ , F-'!AA$2-'F+ , F-'!AA$3))</f>
        <v>3.0524287597606677E-2</v>
      </c>
      <c r="AB758" s="1" cm="1">
        <f t="array" ref="AB758">[1]!table_weight[Penalties]*(('F+ , F-'!AB$2-[1]!tbl_gk[[#This Row],[Penalties]])/('F+ , F-'!AB$2-'F+ , F-'!AB$3))</f>
        <v>2.3096780543674466E-3</v>
      </c>
      <c r="AC758" s="1" cm="1">
        <f t="array" ref="AC758">[1]!table_weight[Composure]*(('F+ , F-'!AC$2-[1]!tbl_gk[[#This Row],[Composure]])/('F+ , F-'!AC$2-'F+ , F-'!AC$3))</f>
        <v>1.6545775756702319E-3</v>
      </c>
      <c r="AD758" s="1" cm="1">
        <f t="array" ref="AD758">[1]!table_weight[Marking]*(('F+ , F-'!AD$2-[1]!tbl_gk[[#This Row],[Marking]])/('F+ , F-'!AD$2-'F+ , F-'!AD$3))</f>
        <v>1.7352308195021923E-2</v>
      </c>
      <c r="AE758" s="1" cm="1">
        <f t="array" ref="AE758">[1]!table_weight[StandingTackle]*(('F+ , F-'!AE$2-[1]!tbl_gk[[#This Row],[StandingTackle]])/('F+ , F-'!AE$2-'F+ , F-'!AE$3))</f>
        <v>2.017517172914032E-2</v>
      </c>
      <c r="AF758" s="1" cm="1">
        <f t="array" ref="AF758">[1]!table_weight[SlidingTackle]*(('F+ , F-'!AF$2-[1]!tbl_gk[[#This Row],[SlidingTackle]])/('F+ , F-'!AF$2-'F+ , F-'!AF$3))</f>
        <v>9.7139715732897855E-3</v>
      </c>
      <c r="AG758" s="1" cm="1">
        <f t="array" ref="AG758">[1]!table_weight[GKDiving]*(('F+ , F-'!AG$2-[1]!tbl_gk[[#This Row],[GKDiving]])/('F+ , F-'!AG$2-'F+ , F-'!AG$3))</f>
        <v>3.9286710272791778E-2</v>
      </c>
      <c r="AH758" s="1" cm="1">
        <f t="array" ref="AH758">[1]!table_weight[GKHandling]*(('F+ , F-'!AH$2-[1]!tbl_gk[[#This Row],[GKHandling]])/('F+ , F-'!AH$2-'F+ , F-'!AH$3))</f>
        <v>4.2777211941640955E-2</v>
      </c>
      <c r="AI758" s="1" cm="1">
        <f t="array" ref="AI758">[1]!table_weight[GKKicking]*(('F+ , F-'!AI$2-[1]!tbl_gk[[#This Row],[GKKicking]])/('F+ , F-'!AI$2-'F+ , F-'!AI$3))</f>
        <v>2.1466382719805277E-2</v>
      </c>
      <c r="AJ758" s="1" cm="1">
        <f t="array" ref="AJ758">[1]!table_weight[GKPositioning]*(('F+ , F-'!AJ$2-[1]!tbl_gk[[#This Row],[GKPositioning]])/('F+ , F-'!AJ$2-'F+ , F-'!AJ$3))</f>
        <v>1.6397931244295699E-2</v>
      </c>
      <c r="AK758" s="1" cm="1">
        <f t="array" ref="AK758">[1]!table_weight[GKReflexes]*(('F+ , F-'!AK$2-[1]!tbl_gk[[#This Row],[GKReflexes]])/('F+ , F-'!AK$2-'F+ , F-'!AK$3))</f>
        <v>3.4617854849068701E-2</v>
      </c>
    </row>
    <row r="759" spans="1:37" x14ac:dyDescent="0.55000000000000004">
      <c r="A759" s="8">
        <f>[1]!tbl_gk[[#This Row],[ID]]</f>
        <v>227477</v>
      </c>
      <c r="B759" s="2" cm="1">
        <f t="array" ref="B759">[1]!table_weight[ValueEUR]*(('F+ , F-'!B$2-[1]!tbl_gk[[#This Row],[ValueEUR]])/('F+ , F-'!B$2-'F+ , F-'!B$3))</f>
        <v>4.9108559053458981E-4</v>
      </c>
      <c r="C759" s="2" cm="1">
        <f t="array" ref="C759">[1]!table_weight[WageEUR]*(('F+ , F-'!C$2-[1]!tbl_gk[[#This Row],[WageEUR]])/('F+ , F-'!C$2-'F+ , F-'!C$3))</f>
        <v>1.0171443180448721E-3</v>
      </c>
      <c r="D759" s="2" cm="1">
        <f t="array" ref="D759">[1]!table_weight[Crossing]*(('F+ , F-'!D$2-[1]!tbl_gk[[#This Row],[Crossing]])/('F+ , F-'!D$2-'F+ , F-'!D$3))</f>
        <v>3.5866971962916043E-2</v>
      </c>
      <c r="E759" s="2" cm="1">
        <f t="array" ref="E759">[1]!table_weight[Finishing]*(('F+ , F-'!E$2-[1]!tbl_gk[[#This Row],[Finishing]])/('F+ , F-'!E$2-'F+ , F-'!E$3))</f>
        <v>1.4973760267721157E-2</v>
      </c>
      <c r="F759" s="2" cm="1">
        <f t="array" ref="F759">[1]!table_weight[HeadingAccuracy]*(('F+ , F-'!F$2-[1]!tbl_gk[[#This Row],[HeadingAccuracy]])/('F+ , F-'!F$2-'F+ , F-'!F$3))</f>
        <v>8.7689471894629514E-3</v>
      </c>
      <c r="G759" s="2" cm="1">
        <f t="array" ref="G759">[1]!table_weight[ShortPassing]*(('F+ , F-'!G$2-[1]!tbl_gk[[#This Row],[ShortPassing]])/('F+ , F-'!G$2-'F+ , F-'!G$3))</f>
        <v>5.0628261131616156E-2</v>
      </c>
      <c r="H759" s="2" cm="1">
        <f t="array" ref="H759">[1]!table_weight[Volleys]*(('F+ , F-'!H$2-[1]!tbl_gk[[#This Row],[Volleys]])/('F+ , F-'!H$2-'F+ , F-'!H$3))</f>
        <v>6.9443525879286526E-4</v>
      </c>
      <c r="I759" s="2" cm="1">
        <f t="array" ref="I759">[1]!table_weight[Dribbling]*(('F+ , F-'!I$2-[1]!tbl_gk[[#This Row],[Dribbling]])/('F+ , F-'!I$2-'F+ , F-'!I$3))</f>
        <v>1.5646051545047536E-2</v>
      </c>
      <c r="J759" s="2" cm="1">
        <f t="array" ref="J759">[1]!table_weight[Curve]*(('F+ , F-'!J$2-[1]!tbl_gk[[#This Row],[Curve]])/('F+ , F-'!J$2-'F+ , F-'!J$3))</f>
        <v>9.1268634012777444E-3</v>
      </c>
      <c r="K759" s="2" cm="1">
        <f t="array" ref="K759">[1]!table_weight[FKAccuracy]*(('F+ , F-'!K$2-[1]!tbl_gk[[#This Row],[FKAccuracy]])/('F+ , F-'!K$2-'F+ , F-'!K$3))</f>
        <v>8.9747490112564478E-3</v>
      </c>
      <c r="L759" s="2" cm="1">
        <f t="array" ref="L759">[1]!table_weight[LongPassing]*(('F+ , F-'!L$2-[1]!tbl_gk[[#This Row],[LongPassing]])/('F+ , F-'!L$2-'F+ , F-'!L$3))</f>
        <v>2.2198388103107734E-2</v>
      </c>
      <c r="M759" s="2" cm="1">
        <f t="array" ref="M759">[1]!table_weight[BallControl]*(('F+ , F-'!M$2-[1]!tbl_gk[[#This Row],[BallControl]])/('F+ , F-'!M$2-'F+ , F-'!M$3))</f>
        <v>1.0865313572949679E-2</v>
      </c>
      <c r="N759" s="2" cm="1">
        <f t="array" ref="N759">[1]!table_weight[Acceleration]*(('F+ , F-'!N$2-[1]!tbl_gk[[#This Row],[Acceleration]])/('F+ , F-'!N$2-'F+ , F-'!N$3))</f>
        <v>4.5097442688666525E-3</v>
      </c>
      <c r="O759" s="2" cm="1">
        <f t="array" ref="O759">[1]!table_weight[SprintSpeed]*(('F+ , F-'!O$2-[1]!tbl_gk[[#This Row],[SprintSpeed]])/('F+ , F-'!O$2-'F+ , F-'!O$3))</f>
        <v>5.6221478551870948E-3</v>
      </c>
      <c r="P759" s="2" cm="1">
        <f t="array" ref="P759">[1]!table_weight[Agility]*(('F+ , F-'!P$2-[1]!tbl_gk[[#This Row],[Agility]])/('F+ , F-'!P$2-'F+ , F-'!P$3))</f>
        <v>3.1592988696730611E-3</v>
      </c>
      <c r="Q759" s="2" cm="1">
        <f t="array" ref="Q759">[1]!table_weight[Reactions]*(('F+ , F-'!Q$2-[1]!tbl_gk[[#This Row],[Reactions]])/('F+ , F-'!Q$2-'F+ , F-'!Q$3))</f>
        <v>1.0312840001443764E-3</v>
      </c>
      <c r="R759" s="2" cm="1">
        <f t="array" ref="R759">[1]!table_weight[Balance]*(('F+ , F-'!R$2-[1]!tbl_gk[[#This Row],[Balance]])/('F+ , F-'!R$2-'F+ , F-'!R$3))</f>
        <v>2.2972377268522179E-3</v>
      </c>
      <c r="S759" s="2" cm="1">
        <f t="array" ref="S759">[1]!table_weight[ShotPower]*(('F+ , F-'!S$2-[1]!tbl_gk[[#This Row],[ShotPower]])/('F+ , F-'!S$2-'F+ , F-'!S$3))</f>
        <v>5.9732723886410689E-3</v>
      </c>
      <c r="T759" s="2" cm="1">
        <f t="array" ref="T759">[1]!table_weight[Jumping]*(('F+ , F-'!T$2-[1]!tbl_gk[[#This Row],[Jumping]])/('F+ , F-'!T$2-'F+ , F-'!T$3))</f>
        <v>1.2880653993738752E-3</v>
      </c>
      <c r="U759" s="2" cm="1">
        <f t="array" ref="U759">[1]!table_weight[Stamina]*(('F+ , F-'!U$2-[1]!tbl_gk[[#This Row],[Stamina]])/('F+ , F-'!U$2-'F+ , F-'!U$3))</f>
        <v>5.1522615974955001E-3</v>
      </c>
      <c r="V759" s="2" cm="1">
        <f t="array" ref="V759">[1]!table_weight[Strength]*(('F+ , F-'!V$2-[1]!tbl_gk[[#This Row],[Strength]])/('F+ , F-'!V$2-'F+ , F-'!V$3))</f>
        <v>2.3958016428354077E-2</v>
      </c>
      <c r="W759" s="2" cm="1">
        <f t="array" ref="W759">[1]!table_weight[LongShots]*(('F+ , F-'!W$2-[1]!tbl_gk[[#This Row],[LongShots]])/('F+ , F-'!W$2-'F+ , F-'!W$3))</f>
        <v>8.3106398450658349E-3</v>
      </c>
      <c r="X759" s="2" cm="1">
        <f t="array" ref="X759">[1]!table_weight[Aggression]*(('F+ , F-'!X$2-[1]!tbl_gk[[#This Row],[Aggression]])/('F+ , F-'!X$2-'F+ , F-'!X$3))</f>
        <v>8.5184058411925615E-3</v>
      </c>
      <c r="Y759" s="2" cm="1">
        <f t="array" ref="Y759">[1]!table_weight[Interceptions]*(('F+ , F-'!Y$2-[1]!tbl_gk[[#This Row],[Interceptions]])/('F+ , F-'!Y$2-'F+ , F-'!Y$3))</f>
        <v>1.3158513088021059E-2</v>
      </c>
      <c r="Z759" s="2" cm="1">
        <f t="array" ref="Z759">[1]!table_weight[Positioning]*(('F+ , F-'!Z$2-[1]!tbl_gk[[#This Row],[Positioning]])/('F+ , F-'!Z$2-'F+ , F-'!Z$3))</f>
        <v>7.394449514924029E-4</v>
      </c>
      <c r="AA759" s="2" cm="1">
        <f t="array" ref="AA759">[1]!table_weight[Vision]*(('F+ , F-'!AA$2-[1]!tbl_gk[[#This Row],[Vision]])/('F+ , F-'!AA$2-'F+ , F-'!AA$3))</f>
        <v>1.9876280296115975E-2</v>
      </c>
      <c r="AB759" s="2" cm="1">
        <f t="array" ref="AB759">[1]!table_weight[Penalties]*(('F+ , F-'!AB$2-[1]!tbl_gk[[#This Row],[Penalties]])/('F+ , F-'!AB$2-'F+ , F-'!AB$3))</f>
        <v>1.8399130263605083E-3</v>
      </c>
      <c r="AC759" s="2" cm="1">
        <f t="array" ref="AC759">[1]!table_weight[Composure]*(('F+ , F-'!AC$2-[1]!tbl_gk[[#This Row],[Composure]])/('F+ , F-'!AC$2-'F+ , F-'!AC$3))</f>
        <v>1.1742163440240354E-3</v>
      </c>
      <c r="AD759" s="2" cm="1">
        <f t="array" ref="AD759">[1]!table_weight[Marking]*(('F+ , F-'!AD$2-[1]!tbl_gk[[#This Row],[Marking]])/('F+ , F-'!AD$2-'F+ , F-'!AD$3))</f>
        <v>3.1549651263676221E-3</v>
      </c>
      <c r="AE759" s="2" cm="1">
        <f t="array" ref="AE759">[1]!table_weight[StandingTackle]*(('F+ , F-'!AE$2-[1]!tbl_gk[[#This Row],[StandingTackle]])/('F+ , F-'!AE$2-'F+ , F-'!AE$3))</f>
        <v>1.5691800233775807E-2</v>
      </c>
      <c r="AF759" s="2" cm="1">
        <f t="array" ref="AF759">[1]!table_weight[SlidingTackle]*(('F+ , F-'!AF$2-[1]!tbl_gk[[#This Row],[SlidingTackle]])/('F+ , F-'!AF$2-'F+ , F-'!AF$3))</f>
        <v>7.4722858256075263E-4</v>
      </c>
      <c r="AG759" s="2" cm="1">
        <f t="array" ref="AG759">[1]!table_weight[GKDiving]*(('F+ , F-'!AG$2-[1]!tbl_gk[[#This Row],[GKDiving]])/('F+ , F-'!AG$2-'F+ , F-'!AG$3))</f>
        <v>2.9038003245106969E-2</v>
      </c>
      <c r="AH759" s="2" cm="1">
        <f t="array" ref="AH759">[1]!table_weight[GKHandling]*(('F+ , F-'!AH$2-[1]!tbl_gk[[#This Row],[GKHandling]])/('F+ , F-'!AH$2-'F+ , F-'!AH$3))</f>
        <v>3.9212444279837541E-2</v>
      </c>
      <c r="AI759" s="2" cm="1">
        <f t="array" ref="AI759">[1]!table_weight[GKKicking]*(('F+ , F-'!AI$2-[1]!tbl_gk[[#This Row],[GKKicking]])/('F+ , F-'!AI$2-'F+ , F-'!AI$3))</f>
        <v>2.6832978399756596E-2</v>
      </c>
      <c r="AJ759" s="2" cm="1">
        <f t="array" ref="AJ759">[1]!table_weight[GKPositioning]*(('F+ , F-'!AJ$2-[1]!tbl_gk[[#This Row],[GKPositioning]])/('F+ , F-'!AJ$2-'F+ , F-'!AJ$3))</f>
        <v>1.6397931244295699E-2</v>
      </c>
      <c r="AK759" s="2" cm="1">
        <f t="array" ref="AK759">[1]!table_weight[GKReflexes]*(('F+ , F-'!AK$2-[1]!tbl_gk[[#This Row],[GKReflexes]])/('F+ , F-'!AK$2-'F+ , F-'!AK$3))</f>
        <v>3.6439847209545996E-2</v>
      </c>
    </row>
    <row r="760" spans="1:37" x14ac:dyDescent="0.55000000000000004">
      <c r="A760" s="7">
        <f>[1]!tbl_gk[[#This Row],[ID]]</f>
        <v>227497</v>
      </c>
      <c r="B760" s="1" cm="1">
        <f t="array" ref="B760">[1]!table_weight[ValueEUR]*(('F+ , F-'!B$2-[1]!tbl_gk[[#This Row],[ValueEUR]])/('F+ , F-'!B$2-'F+ , F-'!B$3))</f>
        <v>4.9108559053458981E-4</v>
      </c>
      <c r="C760" s="1" cm="1">
        <f t="array" ref="C760">[1]!table_weight[WageEUR]*(('F+ , F-'!C$2-[1]!tbl_gk[[#This Row],[WageEUR]])/('F+ , F-'!C$2-'F+ , F-'!C$3))</f>
        <v>1.4865955417578903E-3</v>
      </c>
      <c r="D760" s="1" cm="1">
        <f t="array" ref="D760">[1]!table_weight[Crossing]*(('F+ , F-'!D$2-[1]!tbl_gk[[#This Row],[Crossing]])/('F+ , F-'!D$2-'F+ , F-'!D$3))</f>
        <v>2.6900228972187034E-2</v>
      </c>
      <c r="E760" s="1" cm="1">
        <f t="array" ref="E760">[1]!table_weight[Finishing]*(('F+ , F-'!E$2-[1]!tbl_gk[[#This Row],[Finishing]])/('F+ , F-'!E$2-'F+ , F-'!E$3))</f>
        <v>1.1979008214176926E-2</v>
      </c>
      <c r="F760" s="1" cm="1">
        <f t="array" ref="F760">[1]!table_weight[HeadingAccuracy]*(('F+ , F-'!F$2-[1]!tbl_gk[[#This Row],[HeadingAccuracy]])/('F+ , F-'!F$2-'F+ , F-'!F$3))</f>
        <v>7.9338093618950504E-3</v>
      </c>
      <c r="G760" s="1" cm="1">
        <f t="array" ref="G760">[1]!table_weight[ShortPassing]*(('F+ , F-'!G$2-[1]!tbl_gk[[#This Row],[ShortPassing]])/('F+ , F-'!G$2-'F+ , F-'!G$3))</f>
        <v>4.2190217609680135E-2</v>
      </c>
      <c r="H760" s="1" cm="1">
        <f t="array" ref="H760">[1]!table_weight[Volleys]*(('F+ , F-'!H$2-[1]!tbl_gk[[#This Row],[Volleys]])/('F+ , F-'!H$2-'F+ , F-'!H$3))</f>
        <v>1.5046097273845413E-3</v>
      </c>
      <c r="I760" s="1" cm="1">
        <f t="array" ref="I760">[1]!table_weight[Dribbling]*(('F+ , F-'!I$2-[1]!tbl_gk[[#This Row],[Dribbling]])/('F+ , F-'!I$2-'F+ , F-'!I$3))</f>
        <v>1.1734538658785652E-2</v>
      </c>
      <c r="J760" s="1" cm="1">
        <f t="array" ref="J760">[1]!table_weight[Curve]*(('F+ , F-'!J$2-[1]!tbl_gk[[#This Row],[Curve]])/('F+ , F-'!J$2-'F+ , F-'!J$3))</f>
        <v>8.2817834567149896E-3</v>
      </c>
      <c r="K760" s="1" cm="1">
        <f t="array" ref="K760">[1]!table_weight[FKAccuracy]*(('F+ , F-'!K$2-[1]!tbl_gk[[#This Row],[FKAccuracy]])/('F+ , F-'!K$2-'F+ , F-'!K$3))</f>
        <v>8.6705202312138564E-3</v>
      </c>
      <c r="L760" s="1" cm="1">
        <f t="array" ref="L760">[1]!table_weight[LongPassing]*(('F+ , F-'!L$2-[1]!tbl_gk[[#This Row],[LongPassing]])/('F+ , F-'!L$2-'F+ , F-'!L$3))</f>
        <v>2.2198388103107734E-2</v>
      </c>
      <c r="M760" s="1" cm="1">
        <f t="array" ref="M760">[1]!table_weight[BallControl]*(('F+ , F-'!M$2-[1]!tbl_gk[[#This Row],[BallControl]])/('F+ , F-'!M$2-'F+ , F-'!M$3))</f>
        <v>9.1268634012777305E-3</v>
      </c>
      <c r="N760" s="1" cm="1">
        <f t="array" ref="N760">[1]!table_weight[Acceleration]*(('F+ , F-'!N$2-[1]!tbl_gk[[#This Row],[Acceleration]])/('F+ , F-'!N$2-'F+ , F-'!N$3))</f>
        <v>5.1862059091966504E-3</v>
      </c>
      <c r="O760" s="1" cm="1">
        <f t="array" ref="O760">[1]!table_weight[SprintSpeed]*(('F+ , F-'!O$2-[1]!tbl_gk[[#This Row],[SprintSpeed]])/('F+ , F-'!O$2-'F+ , F-'!O$3))</f>
        <v>7.0276848189838679E-3</v>
      </c>
      <c r="P760" s="1" cm="1">
        <f t="array" ref="P760">[1]!table_weight[Agility]*(('F+ , F-'!P$2-[1]!tbl_gk[[#This Row],[Agility]])/('F+ , F-'!P$2-'F+ , F-'!P$3))</f>
        <v>3.9783763544031132E-3</v>
      </c>
      <c r="Q760" s="1" cm="1">
        <f t="array" ref="Q760">[1]!table_weight[Reactions]*(('F+ , F-'!Q$2-[1]!tbl_gk[[#This Row],[Reactions]])/('F+ , F-'!Q$2-'F+ , F-'!Q$3))</f>
        <v>1.0312840001443764E-3</v>
      </c>
      <c r="R760" s="1" cm="1">
        <f t="array" ref="R760">[1]!table_weight[Balance]*(('F+ , F-'!R$2-[1]!tbl_gk[[#This Row],[Balance]])/('F+ , F-'!R$2-'F+ , F-'!R$3))</f>
        <v>1.0554876042293973E-3</v>
      </c>
      <c r="S760" s="1" cm="1">
        <f t="array" ref="S760">[1]!table_weight[ShotPower]*(('F+ , F-'!S$2-[1]!tbl_gk[[#This Row],[ShotPower]])/('F+ , F-'!S$2-'F+ , F-'!S$3))</f>
        <v>4.4150274176912247E-3</v>
      </c>
      <c r="T760" s="1" cm="1">
        <f t="array" ref="T760">[1]!table_weight[Jumping]*(('F+ , F-'!T$2-[1]!tbl_gk[[#This Row],[Jumping]])/('F+ , F-'!T$2-'F+ , F-'!T$3))</f>
        <v>2.4043887454979003E-3</v>
      </c>
      <c r="U760" s="1" cm="1">
        <f t="array" ref="U760">[1]!table_weight[Stamina]*(('F+ , F-'!U$2-[1]!tbl_gk[[#This Row],[Stamina]])/('F+ , F-'!U$2-'F+ , F-'!U$3))</f>
        <v>5.1522615974955001E-3</v>
      </c>
      <c r="V760" s="1" cm="1">
        <f t="array" ref="V760">[1]!table_weight[Strength]*(('F+ , F-'!V$2-[1]!tbl_gk[[#This Row],[Strength]])/('F+ , F-'!V$2-'F+ , F-'!V$3))</f>
        <v>2.0408680661190511E-2</v>
      </c>
      <c r="W760" s="1" cm="1">
        <f t="array" ref="W760">[1]!table_weight[LongShots]*(('F+ , F-'!W$2-[1]!tbl_gk[[#This Row],[LongShots]])/('F+ , F-'!W$2-'F+ , F-'!W$3))</f>
        <v>7.5315173595909123E-3</v>
      </c>
      <c r="X760" s="1" cm="1">
        <f t="array" ref="X760">[1]!table_weight[Aggression]*(('F+ , F-'!X$2-[1]!tbl_gk[[#This Row],[Aggression]])/('F+ , F-'!X$2-'F+ , F-'!X$3))</f>
        <v>1.2777608761788841E-2</v>
      </c>
      <c r="Y760" s="1" cm="1">
        <f t="array" ref="Y760">[1]!table_weight[Interceptions]*(('F+ , F-'!Y$2-[1]!tbl_gk[[#This Row],[Interceptions]])/('F+ , F-'!Y$2-'F+ , F-'!Y$3))</f>
        <v>1.2465959767598898E-2</v>
      </c>
      <c r="Z760" s="1" cm="1">
        <f t="array" ref="Z760">[1]!table_weight[Positioning]*(('F+ , F-'!Z$2-[1]!tbl_gk[[#This Row],[Positioning]])/('F+ , F-'!Z$2-'F+ , F-'!Z$3))</f>
        <v>4.4366697089544168E-4</v>
      </c>
      <c r="AA760" s="1" cm="1">
        <f t="array" ref="AA760">[1]!table_weight[Vision]*(('F+ , F-'!AA$2-[1]!tbl_gk[[#This Row],[Vision]])/('F+ , F-'!AA$2-'F+ , F-'!AA$3))</f>
        <v>3.3363756211337532E-2</v>
      </c>
      <c r="AB760" s="1" cm="1">
        <f t="array" ref="AB760">[1]!table_weight[Penalties]*(('F+ , F-'!AB$2-[1]!tbl_gk[[#This Row],[Penalties]])/('F+ , F-'!AB$2-'F+ , F-'!AB$3))</f>
        <v>1.9965013690294879E-3</v>
      </c>
      <c r="AC760" s="1" cm="1">
        <f t="array" ref="AC760">[1]!table_weight[Composure]*(('F+ , F-'!AC$2-[1]!tbl_gk[[#This Row],[Composure]])/('F+ , F-'!AC$2-'F+ , F-'!AC$3))</f>
        <v>2.4551796284138926E-3</v>
      </c>
      <c r="AD760" s="1" cm="1">
        <f t="array" ref="AD760">[1]!table_weight[Marking]*(('F+ , F-'!AD$2-[1]!tbl_gk[[#This Row],[Marking]])/('F+ , F-'!AD$2-'F+ , F-'!AD$3))</f>
        <v>4.7324476895514332E-3</v>
      </c>
      <c r="AE760" s="1" cm="1">
        <f t="array" ref="AE760">[1]!table_weight[StandingTackle]*(('F+ , F-'!AE$2-[1]!tbl_gk[[#This Row],[StandingTackle]])/('F+ , F-'!AE$2-'F+ , F-'!AE$3))</f>
        <v>8.9667429907290316E-3</v>
      </c>
      <c r="AF760" s="1" cm="1">
        <f t="array" ref="AF760">[1]!table_weight[SlidingTackle]*(('F+ , F-'!AF$2-[1]!tbl_gk[[#This Row],[SlidingTackle]])/('F+ , F-'!AF$2-'F+ , F-'!AF$3))</f>
        <v>9.7139715732897855E-3</v>
      </c>
      <c r="AG760" s="1" cm="1">
        <f t="array" ref="AG760">[1]!table_weight[GKDiving]*(('F+ , F-'!AG$2-[1]!tbl_gk[[#This Row],[GKDiving]])/('F+ , F-'!AG$2-'F+ , F-'!AG$3))</f>
        <v>3.0746121083054436E-2</v>
      </c>
      <c r="AH760" s="1" cm="1">
        <f t="array" ref="AH760">[1]!table_weight[GKHandling]*(('F+ , F-'!AH$2-[1]!tbl_gk[[#This Row],[GKHandling]])/('F+ , F-'!AH$2-'F+ , F-'!AH$3))</f>
        <v>3.386529278713242E-2</v>
      </c>
      <c r="AI760" s="1" cm="1">
        <f t="array" ref="AI760">[1]!table_weight[GKKicking]*(('F+ , F-'!AI$2-[1]!tbl_gk[[#This Row],[GKKicking]])/('F+ , F-'!AI$2-'F+ , F-'!AI$3))</f>
        <v>2.0571950106480059E-2</v>
      </c>
      <c r="AJ760" s="1" cm="1">
        <f t="array" ref="AJ760">[1]!table_weight[GKPositioning]*(('F+ , F-'!AJ$2-[1]!tbl_gk[[#This Row],[GKPositioning]])/('F+ , F-'!AJ$2-'F+ , F-'!AJ$3))</f>
        <v>1.5767241581053557E-2</v>
      </c>
      <c r="AK760" s="1" cm="1">
        <f t="array" ref="AK760">[1]!table_weight[GKReflexes]*(('F+ , F-'!AK$2-[1]!tbl_gk[[#This Row],[GKReflexes]])/('F+ , F-'!AK$2-'F+ , F-'!AK$3))</f>
        <v>3.0973870128114096E-2</v>
      </c>
    </row>
    <row r="761" spans="1:37" x14ac:dyDescent="0.55000000000000004">
      <c r="A761" s="8">
        <f>[1]!tbl_gk[[#This Row],[ID]]</f>
        <v>227545</v>
      </c>
      <c r="B761" s="2" cm="1">
        <f t="array" ref="B761">[1]!table_weight[ValueEUR]*(('F+ , F-'!B$2-[1]!tbl_gk[[#This Row],[ValueEUR]])/('F+ , F-'!B$2-'F+ , F-'!B$3))</f>
        <v>5.5868316710723288E-5</v>
      </c>
      <c r="C761" s="2" cm="1">
        <f t="array" ref="C761">[1]!table_weight[WageEUR]*(('F+ , F-'!C$2-[1]!tbl_gk[[#This Row],[WageEUR]])/('F+ , F-'!C$2-'F+ , F-'!C$3))</f>
        <v>0</v>
      </c>
      <c r="D761" s="2" cm="1">
        <f t="array" ref="D761">[1]!table_weight[Crossing]*(('F+ , F-'!D$2-[1]!tbl_gk[[#This Row],[Crossing]])/('F+ , F-'!D$2-'F+ , F-'!D$3))</f>
        <v>3.5866971962916043E-2</v>
      </c>
      <c r="E761" s="2" cm="1">
        <f t="array" ref="E761">[1]!table_weight[Finishing]*(('F+ , F-'!E$2-[1]!tbl_gk[[#This Row],[Finishing]])/('F+ , F-'!E$2-'F+ , F-'!E$3))</f>
        <v>6.9877547916032071E-3</v>
      </c>
      <c r="F761" s="2" cm="1">
        <f t="array" ref="F761">[1]!table_weight[HeadingAccuracy]*(('F+ , F-'!F$2-[1]!tbl_gk[[#This Row],[HeadingAccuracy]])/('F+ , F-'!F$2-'F+ , F-'!F$3))</f>
        <v>9.1865161032469011E-3</v>
      </c>
      <c r="G761" s="2" cm="1">
        <f t="array" ref="G761">[1]!table_weight[ShortPassing]*(('F+ , F-'!G$2-[1]!tbl_gk[[#This Row],[ShortPassing]])/('F+ , F-'!G$2-'F+ , F-'!G$3))</f>
        <v>4.3596558196669473E-2</v>
      </c>
      <c r="H761" s="2" cm="1">
        <f t="array" ref="H761">[1]!table_weight[Volleys]*(('F+ , F-'!H$2-[1]!tbl_gk[[#This Row],[Volleys]])/('F+ , F-'!H$2-'F+ , F-'!H$3))</f>
        <v>6.9443525879286526E-4</v>
      </c>
      <c r="I761" s="2" cm="1">
        <f t="array" ref="I761">[1]!table_weight[Dribbling]*(('F+ , F-'!I$2-[1]!tbl_gk[[#This Row],[Dribbling]])/('F+ , F-'!I$2-'F+ , F-'!I$3))</f>
        <v>1.5646051545047536E-2</v>
      </c>
      <c r="J761" s="2" cm="1">
        <f t="array" ref="J761">[1]!table_weight[Curve]*(('F+ , F-'!J$2-[1]!tbl_gk[[#This Row],[Curve]])/('F+ , F-'!J$2-'F+ , F-'!J$3))</f>
        <v>9.6339113680153961E-3</v>
      </c>
      <c r="K761" s="2" cm="1">
        <f t="array" ref="K761">[1]!table_weight[FKAccuracy]*(('F+ , F-'!K$2-[1]!tbl_gk[[#This Row],[FKAccuracy]])/('F+ , F-'!K$2-'F+ , F-'!K$3))</f>
        <v>8.8226346212351529E-3</v>
      </c>
      <c r="L761" s="2" cm="1">
        <f t="array" ref="L761">[1]!table_weight[LongPassing]*(('F+ , F-'!L$2-[1]!tbl_gk[[#This Row],[LongPassing]])/('F+ , F-'!L$2-'F+ , F-'!L$3))</f>
        <v>2.0032691702804539E-2</v>
      </c>
      <c r="M761" s="2" cm="1">
        <f t="array" ref="M761">[1]!table_weight[BallControl]*(('F+ , F-'!M$2-[1]!tbl_gk[[#This Row],[BallControl]])/('F+ , F-'!M$2-'F+ , F-'!M$3))</f>
        <v>9.561475944195718E-3</v>
      </c>
      <c r="N761" s="2" cm="1">
        <f t="array" ref="N761">[1]!table_weight[Acceleration]*(('F+ , F-'!N$2-[1]!tbl_gk[[#This Row],[Acceleration]])/('F+ , F-'!N$2-'F+ , F-'!N$3))</f>
        <v>5.1862059091966504E-3</v>
      </c>
      <c r="O761" s="2" cm="1">
        <f t="array" ref="O761">[1]!table_weight[SprintSpeed]*(('F+ , F-'!O$2-[1]!tbl_gk[[#This Row],[SprintSpeed]])/('F+ , F-'!O$2-'F+ , F-'!O$3))</f>
        <v>4.4977182841496755E-3</v>
      </c>
      <c r="P761" s="2" cm="1">
        <f t="array" ref="P761">[1]!table_weight[Agility]*(('F+ , F-'!P$2-[1]!tbl_gk[[#This Row],[Agility]])/('F+ , F-'!P$2-'F+ , F-'!P$3))</f>
        <v>4.3294095621445646E-3</v>
      </c>
      <c r="Q761" s="2" cm="1">
        <f t="array" ref="Q761">[1]!table_weight[Reactions]*(('F+ , F-'!Q$2-[1]!tbl_gk[[#This Row],[Reactions]])/('F+ , F-'!Q$2-'F+ , F-'!Q$3))</f>
        <v>2.0625680002887528E-3</v>
      </c>
      <c r="R761" s="2" cm="1">
        <f t="array" ref="R761">[1]!table_weight[Balance]*(('F+ , F-'!R$2-[1]!tbl_gk[[#This Row],[Balance]])/('F+ , F-'!R$2-'F+ , F-'!R$3))</f>
        <v>9.3131259196711541E-4</v>
      </c>
      <c r="S761" s="2" cm="1">
        <f t="array" ref="S761">[1]!table_weight[ShotPower]*(('F+ , F-'!S$2-[1]!tbl_gk[[#This Row],[ShotPower]])/('F+ , F-'!S$2-'F+ , F-'!S$3))</f>
        <v>7.5315173595909123E-3</v>
      </c>
      <c r="T761" s="2" cm="1">
        <f t="array" ref="T761">[1]!table_weight[Jumping]*(('F+ , F-'!T$2-[1]!tbl_gk[[#This Row],[Jumping]])/('F+ , F-'!T$2-'F+ , F-'!T$3))</f>
        <v>2.1467756656231253E-3</v>
      </c>
      <c r="U761" s="2" cm="1">
        <f t="array" ref="U761">[1]!table_weight[Stamina]*(('F+ , F-'!U$2-[1]!tbl_gk[[#This Row],[Stamina]])/('F+ , F-'!U$2-'F+ , F-'!U$3))</f>
        <v>6.8696821299940002E-3</v>
      </c>
      <c r="V761" s="2" cm="1">
        <f t="array" ref="V761">[1]!table_weight[Strength]*(('F+ , F-'!V$2-[1]!tbl_gk[[#This Row],[Strength]])/('F+ , F-'!V$2-'F+ , F-'!V$3))</f>
        <v>2.4845350370144969E-2</v>
      </c>
      <c r="W761" s="2" cm="1">
        <f t="array" ref="W761">[1]!table_weight[LongShots]*(('F+ , F-'!W$2-[1]!tbl_gk[[#This Row],[LongShots]])/('F+ , F-'!W$2-'F+ , F-'!W$3))</f>
        <v>8.3106398450658349E-3</v>
      </c>
      <c r="X761" s="2" cm="1">
        <f t="array" ref="X761">[1]!table_weight[Aggression]*(('F+ , F-'!X$2-[1]!tbl_gk[[#This Row],[Aggression]])/('F+ , F-'!X$2-'F+ , F-'!X$3))</f>
        <v>1.460298144204439E-2</v>
      </c>
      <c r="Y761" s="2" cm="1">
        <f t="array" ref="Y761">[1]!table_weight[Interceptions]*(('F+ , F-'!Y$2-[1]!tbl_gk[[#This Row],[Interceptions]])/('F+ , F-'!Y$2-'F+ , F-'!Y$3))</f>
        <v>1.2465959767598898E-2</v>
      </c>
      <c r="Z761" s="2" cm="1">
        <f t="array" ref="Z761">[1]!table_weight[Positioning]*(('F+ , F-'!Z$2-[1]!tbl_gk[[#This Row],[Positioning]])/('F+ , F-'!Z$2-'F+ , F-'!Z$3))</f>
        <v>8.8733394179088337E-4</v>
      </c>
      <c r="AA761" s="2" cm="1">
        <f t="array" ref="AA761">[1]!table_weight[Vision]*(('F+ , F-'!AA$2-[1]!tbl_gk[[#This Row],[Vision]])/('F+ , F-'!AA$2-'F+ , F-'!AA$3))</f>
        <v>1.7036811682385123E-2</v>
      </c>
      <c r="AB761" s="2" cm="1">
        <f t="array" ref="AB761">[1]!table_weight[Penalties]*(('F+ , F-'!AB$2-[1]!tbl_gk[[#This Row],[Penalties]])/('F+ , F-'!AB$2-'F+ , F-'!AB$3))</f>
        <v>1.7616188550260185E-3</v>
      </c>
      <c r="AC761" s="2" cm="1">
        <f t="array" ref="AC761">[1]!table_weight[Composure]*(('F+ , F-'!AC$2-[1]!tbl_gk[[#This Row],[Composure]])/('F+ , F-'!AC$2-'F+ , F-'!AC$3))</f>
        <v>2.0815653371335178E-3</v>
      </c>
      <c r="AD761" s="2" cm="1">
        <f t="array" ref="AD761">[1]!table_weight[Marking]*(('F+ , F-'!AD$2-[1]!tbl_gk[[#This Row],[Marking]])/('F+ , F-'!AD$2-'F+ , F-'!AD$3))</f>
        <v>2.5239721010940977E-2</v>
      </c>
      <c r="AE761" s="2" cm="1">
        <f t="array" ref="AE761">[1]!table_weight[StandingTackle]*(('F+ , F-'!AE$2-[1]!tbl_gk[[#This Row],[StandingTackle]])/('F+ , F-'!AE$2-'F+ , F-'!AE$3))</f>
        <v>2.465854322450484E-2</v>
      </c>
      <c r="AF761" s="2" cm="1">
        <f t="array" ref="AF761">[1]!table_weight[SlidingTackle]*(('F+ , F-'!AF$2-[1]!tbl_gk[[#This Row],[SlidingTackle]])/('F+ , F-'!AF$2-'F+ , F-'!AF$3))</f>
        <v>8.2195144081682794E-3</v>
      </c>
      <c r="AG761" s="2" cm="1">
        <f t="array" ref="AG761">[1]!table_weight[GKDiving]*(('F+ , F-'!AG$2-[1]!tbl_gk[[#This Row],[GKDiving]])/('F+ , F-'!AG$2-'F+ , F-'!AG$3))</f>
        <v>5.2951652976371534E-2</v>
      </c>
      <c r="AH761" s="2" cm="1">
        <f t="array" ref="AH761">[1]!table_weight[GKHandling]*(('F+ , F-'!AH$2-[1]!tbl_gk[[#This Row],[GKHandling]])/('F+ , F-'!AH$2-'F+ , F-'!AH$3))</f>
        <v>6.0601050250658012E-2</v>
      </c>
      <c r="AI761" s="2" cm="1">
        <f t="array" ref="AI761">[1]!table_weight[GKKicking]*(('F+ , F-'!AI$2-[1]!tbl_gk[[#This Row],[GKKicking]])/('F+ , F-'!AI$2-'F+ , F-'!AI$3))</f>
        <v>3.4882871919683582E-2</v>
      </c>
      <c r="AJ761" s="2" cm="1">
        <f t="array" ref="AJ761">[1]!table_weight[GKPositioning]*(('F+ , F-'!AJ$2-[1]!tbl_gk[[#This Row],[GKPositioning]])/('F+ , F-'!AJ$2-'F+ , F-'!AJ$3))</f>
        <v>2.2704827876717123E-2</v>
      </c>
      <c r="AK761" s="2" cm="1">
        <f t="array" ref="AK761">[1]!table_weight[GKReflexes]*(('F+ , F-'!AK$2-[1]!tbl_gk[[#This Row],[GKReflexes]])/('F+ , F-'!AK$2-'F+ , F-'!AK$3))</f>
        <v>5.8303755535273602E-2</v>
      </c>
    </row>
    <row r="762" spans="1:37" x14ac:dyDescent="0.55000000000000004">
      <c r="A762" s="7">
        <f>[1]!tbl_gk[[#This Row],[ID]]</f>
        <v>227570</v>
      </c>
      <c r="B762" s="1" cm="1">
        <f t="array" ref="B762">[1]!table_weight[ValueEUR]*(('F+ , F-'!B$2-[1]!tbl_gk[[#This Row],[ValueEUR]])/('F+ , F-'!B$2-'F+ , F-'!B$3))</f>
        <v>4.9695022046554962E-5</v>
      </c>
      <c r="C762" s="1" cm="1">
        <f t="array" ref="C762">[1]!table_weight[WageEUR]*(('F+ , F-'!C$2-[1]!tbl_gk[[#This Row],[WageEUR]])/('F+ , F-'!C$2-'F+ , F-'!C$3))</f>
        <v>0</v>
      </c>
      <c r="D762" s="1" cm="1">
        <f t="array" ref="D762">[1]!table_weight[Crossing]*(('F+ , F-'!D$2-[1]!tbl_gk[[#This Row],[Crossing]])/('F+ , F-'!D$2-'F+ , F-'!D$3))</f>
        <v>3.5866971962916043E-2</v>
      </c>
      <c r="E762" s="1" cm="1">
        <f t="array" ref="E762">[1]!table_weight[Finishing]*(('F+ , F-'!E$2-[1]!tbl_gk[[#This Row],[Finishing]])/('F+ , F-'!E$2-'F+ , F-'!E$3))</f>
        <v>1.2977258898691668E-2</v>
      </c>
      <c r="F762" s="1" cm="1">
        <f t="array" ref="F762">[1]!table_weight[HeadingAccuracy]*(('F+ , F-'!F$2-[1]!tbl_gk[[#This Row],[HeadingAccuracy]])/('F+ , F-'!F$2-'F+ , F-'!F$3))</f>
        <v>9.6040850170308507E-3</v>
      </c>
      <c r="G762" s="1" cm="1">
        <f t="array" ref="G762">[1]!table_weight[ShortPassing]*(('F+ , F-'!G$2-[1]!tbl_gk[[#This Row],[ShortPassing]])/('F+ , F-'!G$2-'F+ , F-'!G$3))</f>
        <v>5.484728289258417E-2</v>
      </c>
      <c r="H762" s="1" cm="1">
        <f t="array" ref="H762">[1]!table_weight[Volleys]*(('F+ , F-'!H$2-[1]!tbl_gk[[#This Row],[Volleys]])/('F+ , F-'!H$2-'F+ , F-'!H$3))</f>
        <v>1.0416528881892981E-3</v>
      </c>
      <c r="I762" s="1" cm="1">
        <f t="array" ref="I762">[1]!table_weight[Dribbling]*(('F+ , F-'!I$2-[1]!tbl_gk[[#This Row],[Dribbling]])/('F+ , F-'!I$2-'F+ , F-'!I$3))</f>
        <v>1.5646051545047536E-2</v>
      </c>
      <c r="J762" s="1" cm="1">
        <f t="array" ref="J762">[1]!table_weight[Curve]*(('F+ , F-'!J$2-[1]!tbl_gk[[#This Row],[Curve]])/('F+ , F-'!J$2-'F+ , F-'!J$3))</f>
        <v>9.6339113680153961E-3</v>
      </c>
      <c r="K762" s="1" cm="1">
        <f t="array" ref="K762">[1]!table_weight[FKAccuracy]*(('F+ , F-'!K$2-[1]!tbl_gk[[#This Row],[FKAccuracy]])/('F+ , F-'!K$2-'F+ , F-'!K$3))</f>
        <v>9.1268634012777444E-3</v>
      </c>
      <c r="L762" s="1" cm="1">
        <f t="array" ref="L762">[1]!table_weight[LongPassing]*(('F+ , F-'!L$2-[1]!tbl_gk[[#This Row],[LongPassing]])/('F+ , F-'!L$2-'F+ , F-'!L$3))</f>
        <v>2.4905508603486726E-2</v>
      </c>
      <c r="M762" s="1" cm="1">
        <f t="array" ref="M762">[1]!table_weight[BallControl]*(('F+ , F-'!M$2-[1]!tbl_gk[[#This Row],[BallControl]])/('F+ , F-'!M$2-'F+ , F-'!M$3))</f>
        <v>1.2603763744621627E-2</v>
      </c>
      <c r="N762" s="1" cm="1">
        <f t="array" ref="N762">[1]!table_weight[Acceleration]*(('F+ , F-'!N$2-[1]!tbl_gk[[#This Row],[Acceleration]])/('F+ , F-'!N$2-'F+ , F-'!N$3))</f>
        <v>5.8626675495266484E-3</v>
      </c>
      <c r="O762" s="1" cm="1">
        <f t="array" ref="O762">[1]!table_weight[SprintSpeed]*(('F+ , F-'!O$2-[1]!tbl_gk[[#This Row],[SprintSpeed]])/('F+ , F-'!O$2-'F+ , F-'!O$3))</f>
        <v>8.1521143900212863E-3</v>
      </c>
      <c r="P762" s="1" cm="1">
        <f t="array" ref="P762">[1]!table_weight[Agility]*(('F+ , F-'!P$2-[1]!tbl_gk[[#This Row],[Agility]])/('F+ , F-'!P$2-'F+ , F-'!P$3))</f>
        <v>4.3294095621445646E-3</v>
      </c>
      <c r="Q762" s="1" cm="1">
        <f t="array" ref="Q762">[1]!table_weight[Reactions]*(('F+ , F-'!Q$2-[1]!tbl_gk[[#This Row],[Reactions]])/('F+ , F-'!Q$2-'F+ , F-'!Q$3))</f>
        <v>2.0110038002815341E-3</v>
      </c>
      <c r="R762" s="1" cm="1">
        <f t="array" ref="R762">[1]!table_weight[Balance]*(('F+ , F-'!R$2-[1]!tbl_gk[[#This Row],[Balance]])/('F+ , F-'!R$2-'F+ , F-'!R$3))</f>
        <v>6.8296256744255124E-4</v>
      </c>
      <c r="S762" s="1" cm="1">
        <f t="array" ref="S762">[1]!table_weight[ShotPower]*(('F+ , F-'!S$2-[1]!tbl_gk[[#This Row],[ShotPower]])/('F+ , F-'!S$2-'F+ , F-'!S$3))</f>
        <v>7.5315173595909123E-3</v>
      </c>
      <c r="T762" s="1" cm="1">
        <f t="array" ref="T762">[1]!table_weight[Jumping]*(('F+ , F-'!T$2-[1]!tbl_gk[[#This Row],[Jumping]])/('F+ , F-'!T$2-'F+ , F-'!T$3))</f>
        <v>2.6620018253726754E-3</v>
      </c>
      <c r="U762" s="1" cm="1">
        <f t="array" ref="U762">[1]!table_weight[Stamina]*(('F+ , F-'!U$2-[1]!tbl_gk[[#This Row],[Stamina]])/('F+ , F-'!U$2-'F+ , F-'!U$3))</f>
        <v>6.8696821299940002E-3</v>
      </c>
      <c r="V762" s="1" cm="1">
        <f t="array" ref="V762">[1]!table_weight[Strength]*(('F+ , F-'!V$2-[1]!tbl_gk[[#This Row],[Strength]])/('F+ , F-'!V$2-'F+ , F-'!V$3))</f>
        <v>3.7268025555217445E-2</v>
      </c>
      <c r="W762" s="1" cm="1">
        <f t="array" ref="W762">[1]!table_weight[LongShots]*(('F+ , F-'!W$2-[1]!tbl_gk[[#This Row],[LongShots]])/('F+ , F-'!W$2-'F+ , F-'!W$3))</f>
        <v>7.5315173595909123E-3</v>
      </c>
      <c r="X762" s="1" cm="1">
        <f t="array" ref="X762">[1]!table_weight[Aggression]*(('F+ , F-'!X$2-[1]!tbl_gk[[#This Row],[Aggression]])/('F+ , F-'!X$2-'F+ , F-'!X$3))</f>
        <v>1.3994523881959207E-2</v>
      </c>
      <c r="Y762" s="1" cm="1">
        <f t="array" ref="Y762">[1]!table_weight[Interceptions]*(('F+ , F-'!Y$2-[1]!tbl_gk[[#This Row],[Interceptions]])/('F+ , F-'!Y$2-'F+ , F-'!Y$3))</f>
        <v>1.9391492971820509E-2</v>
      </c>
      <c r="Z762" s="1" cm="1">
        <f t="array" ref="Z762">[1]!table_weight[Positioning]*(('F+ , F-'!Z$2-[1]!tbl_gk[[#This Row],[Positioning]])/('F+ , F-'!Z$2-'F+ , F-'!Z$3))</f>
        <v>1.1831119223878444E-3</v>
      </c>
      <c r="AA762" s="1" cm="1">
        <f t="array" ref="AA762">[1]!table_weight[Vision]*(('F+ , F-'!AA$2-[1]!tbl_gk[[#This Row],[Vision]])/('F+ , F-'!AA$2-'F+ , F-'!AA$3))</f>
        <v>2.200588175641412E-2</v>
      </c>
      <c r="AB762" s="1" cm="1">
        <f t="array" ref="AB762">[1]!table_weight[Penalties]*(('F+ , F-'!AB$2-[1]!tbl_gk[[#This Row],[Penalties]])/('F+ , F-'!AB$2-'F+ , F-'!AB$3))</f>
        <v>2.2705309687002014E-3</v>
      </c>
      <c r="AC762" s="1" cm="1">
        <f t="array" ref="AC762">[1]!table_weight[Composure]*(('F+ , F-'!AC$2-[1]!tbl_gk[[#This Row],[Composure]])/('F+ , F-'!AC$2-'F+ , F-'!AC$3))</f>
        <v>2.0815653371335178E-3</v>
      </c>
      <c r="AD762" s="1" cm="1">
        <f t="array" ref="AD762">[1]!table_weight[Marking]*(('F+ , F-'!AD$2-[1]!tbl_gk[[#This Row],[Marking]])/('F+ , F-'!AD$2-'F+ , F-'!AD$3))</f>
        <v>3.1549651263676225E-2</v>
      </c>
      <c r="AE762" s="1" cm="1">
        <f t="array" ref="AE762">[1]!table_weight[StandingTackle]*(('F+ , F-'!AE$2-[1]!tbl_gk[[#This Row],[StandingTackle]])/('F+ , F-'!AE$2-'F+ , F-'!AE$3))</f>
        <v>1.7933485981458063E-2</v>
      </c>
      <c r="AF762" s="1" cm="1">
        <f t="array" ref="AF762">[1]!table_weight[SlidingTackle]*(('F+ , F-'!AF$2-[1]!tbl_gk[[#This Row],[SlidingTackle]])/('F+ , F-'!AF$2-'F+ , F-'!AF$3))</f>
        <v>5.977828660486021E-3</v>
      </c>
      <c r="AG762" s="1" cm="1">
        <f t="array" ref="AG762">[1]!table_weight[GKDiving]*(('F+ , F-'!AG$2-[1]!tbl_gk[[#This Row],[GKDiving]])/('F+ , F-'!AG$2-'F+ , F-'!AG$3))</f>
        <v>5.4659770814318998E-2</v>
      </c>
      <c r="AH762" s="1" cm="1">
        <f t="array" ref="AH762">[1]!table_weight[GKHandling]*(('F+ , F-'!AH$2-[1]!tbl_gk[[#This Row],[GKHandling]])/('F+ , F-'!AH$2-'F+ , F-'!AH$3))</f>
        <v>5.8818666419756312E-2</v>
      </c>
      <c r="AI762" s="1" cm="1">
        <f t="array" ref="AI762">[1]!table_weight[GKKicking]*(('F+ , F-'!AI$2-[1]!tbl_gk[[#This Row],[GKKicking]])/('F+ , F-'!AI$2-'F+ , F-'!AI$3))</f>
        <v>3.3988439306358358E-2</v>
      </c>
      <c r="AJ762" s="1" cm="1">
        <f t="array" ref="AJ762">[1]!table_weight[GKPositioning]*(('F+ , F-'!AJ$2-[1]!tbl_gk[[#This Row],[GKPositioning]])/('F+ , F-'!AJ$2-'F+ , F-'!AJ$3))</f>
        <v>2.0812758886990693E-2</v>
      </c>
      <c r="AK762" s="1" cm="1">
        <f t="array" ref="AK762">[1]!table_weight[GKReflexes]*(('F+ , F-'!AK$2-[1]!tbl_gk[[#This Row],[GKReflexes]])/('F+ , F-'!AK$2-'F+ , F-'!AK$3))</f>
        <v>6.012574789575089E-2</v>
      </c>
    </row>
    <row r="763" spans="1:37" x14ac:dyDescent="0.55000000000000004">
      <c r="A763" s="8">
        <f>[1]!tbl_gk[[#This Row],[ID]]</f>
        <v>227616</v>
      </c>
      <c r="B763" s="2" cm="1">
        <f t="array" ref="B763">[1]!table_weight[ValueEUR]*(('F+ , F-'!B$2-[1]!tbl_gk[[#This Row],[ValueEUR]])/('F+ , F-'!B$2-'F+ , F-'!B$3))</f>
        <v>7.1301553371144074E-5</v>
      </c>
      <c r="C763" s="2" cm="1">
        <f t="array" ref="C763">[1]!table_weight[WageEUR]*(('F+ , F-'!C$2-[1]!tbl_gk[[#This Row],[WageEUR]])/('F+ , F-'!C$2-'F+ , F-'!C$3))</f>
        <v>7.8241870618836323E-6</v>
      </c>
      <c r="D763" s="2" cm="1">
        <f t="array" ref="D763">[1]!table_weight[Crossing]*(('F+ , F-'!D$2-[1]!tbl_gk[[#This Row],[Crossing]])/('F+ , F-'!D$2-'F+ , F-'!D$3))</f>
        <v>2.4658543224504784E-2</v>
      </c>
      <c r="E763" s="2" cm="1">
        <f t="array" ref="E763">[1]!table_weight[Finishing]*(('F+ , F-'!E$2-[1]!tbl_gk[[#This Row],[Finishing]])/('F+ , F-'!E$2-'F+ , F-'!E$3))</f>
        <v>1.2977258898691668E-2</v>
      </c>
      <c r="F763" s="2" cm="1">
        <f t="array" ref="F763">[1]!table_weight[HeadingAccuracy]*(('F+ , F-'!F$2-[1]!tbl_gk[[#This Row],[HeadingAccuracy]])/('F+ , F-'!F$2-'F+ , F-'!F$3))</f>
        <v>1.0439222844598752E-2</v>
      </c>
      <c r="G763" s="2" cm="1">
        <f t="array" ref="G763">[1]!table_weight[ShortPassing]*(('F+ , F-'!G$2-[1]!tbl_gk[[#This Row],[ShortPassing]])/('F+ , F-'!G$2-'F+ , F-'!G$3))</f>
        <v>3.9377536435701459E-2</v>
      </c>
      <c r="H763" s="2" cm="1">
        <f t="array" ref="H763">[1]!table_weight[Volleys]*(('F+ , F-'!H$2-[1]!tbl_gk[[#This Row],[Volleys]])/('F+ , F-'!H$2-'F+ , F-'!H$3))</f>
        <v>1.2731313077869197E-3</v>
      </c>
      <c r="I763" s="2" cm="1">
        <f t="array" ref="I763">[1]!table_weight[Dribbling]*(('F+ , F-'!I$2-[1]!tbl_gk[[#This Row],[Dribbling]])/('F+ , F-'!I$2-'F+ , F-'!I$3))</f>
        <v>1.5646051545047536E-2</v>
      </c>
      <c r="J763" s="2" cm="1">
        <f t="array" ref="J763">[1]!table_weight[Curve]*(('F+ , F-'!J$2-[1]!tbl_gk[[#This Row],[Curve]])/('F+ , F-'!J$2-'F+ , F-'!J$3))</f>
        <v>8.7888314234526414E-3</v>
      </c>
      <c r="K763" s="2" cm="1">
        <f t="array" ref="K763">[1]!table_weight[FKAccuracy]*(('F+ , F-'!K$2-[1]!tbl_gk[[#This Row],[FKAccuracy]])/('F+ , F-'!K$2-'F+ , F-'!K$3))</f>
        <v>8.9747490112564478E-3</v>
      </c>
      <c r="L763" s="2" cm="1">
        <f t="array" ref="L763">[1]!table_weight[LongPassing]*(('F+ , F-'!L$2-[1]!tbl_gk[[#This Row],[LongPassing]])/('F+ , F-'!L$2-'F+ , F-'!L$3))</f>
        <v>1.8408419402577144E-2</v>
      </c>
      <c r="M763" s="2" cm="1">
        <f t="array" ref="M763">[1]!table_weight[BallControl]*(('F+ , F-'!M$2-[1]!tbl_gk[[#This Row],[BallControl]])/('F+ , F-'!M$2-'F+ , F-'!M$3))</f>
        <v>1.2169151201703639E-2</v>
      </c>
      <c r="N763" s="2" cm="1">
        <f t="array" ref="N763">[1]!table_weight[Acceleration]*(('F+ , F-'!N$2-[1]!tbl_gk[[#This Row],[Acceleration]])/('F+ , F-'!N$2-'F+ , F-'!N$3))</f>
        <v>4.2842570554233201E-3</v>
      </c>
      <c r="O763" s="2" cm="1">
        <f t="array" ref="O763">[1]!table_weight[SprintSpeed]*(('F+ , F-'!O$2-[1]!tbl_gk[[#This Row],[SprintSpeed]])/('F+ , F-'!O$2-'F+ , F-'!O$3))</f>
        <v>5.9032552479464486E-3</v>
      </c>
      <c r="P763" s="2" cm="1">
        <f t="array" ref="P763">[1]!table_weight[Agility]*(('F+ , F-'!P$2-[1]!tbl_gk[[#This Row],[Agility]])/('F+ , F-'!P$2-'F+ , F-'!P$3))</f>
        <v>3.2763099389202109E-3</v>
      </c>
      <c r="Q763" s="2" cm="1">
        <f t="array" ref="Q763">[1]!table_weight[Reactions]*(('F+ , F-'!Q$2-[1]!tbl_gk[[#This Row],[Reactions]])/('F+ , F-'!Q$2-'F+ , F-'!Q$3))</f>
        <v>2.1141322002959716E-3</v>
      </c>
      <c r="R763" s="2" cm="1">
        <f t="array" ref="R763">[1]!table_weight[Balance]*(('F+ , F-'!R$2-[1]!tbl_gk[[#This Row],[Balance]])/('F+ , F-'!R$2-'F+ , F-'!R$3))</f>
        <v>1.1796626164916795E-3</v>
      </c>
      <c r="S763" s="2" cm="1">
        <f t="array" ref="S763">[1]!table_weight[ShotPower]*(('F+ , F-'!S$2-[1]!tbl_gk[[#This Row],[ShotPower]])/('F+ , F-'!S$2-'F+ , F-'!S$3))</f>
        <v>6.4926873789576834E-3</v>
      </c>
      <c r="T763" s="2" cm="1">
        <f t="array" ref="T763">[1]!table_weight[Jumping]*(('F+ , F-'!T$2-[1]!tbl_gk[[#This Row],[Jumping]])/('F+ , F-'!T$2-'F+ , F-'!T$3))</f>
        <v>1.7174205324985003E-3</v>
      </c>
      <c r="U763" s="2" cm="1">
        <f t="array" ref="U763">[1]!table_weight[Stamina]*(('F+ , F-'!U$2-[1]!tbl_gk[[#This Row],[Stamina]])/('F+ , F-'!U$2-'F+ , F-'!U$3))</f>
        <v>1.4598074526237249E-2</v>
      </c>
      <c r="V763" s="2" cm="1">
        <f t="array" ref="V763">[1]!table_weight[Strength]*(('F+ , F-'!V$2-[1]!tbl_gk[[#This Row],[Strength]])/('F+ , F-'!V$2-'F+ , F-'!V$3))</f>
        <v>2.5732684311935858E-2</v>
      </c>
      <c r="W763" s="2" cm="1">
        <f t="array" ref="W763">[1]!table_weight[LongShots]*(('F+ , F-'!W$2-[1]!tbl_gk[[#This Row],[LongShots]])/('F+ , F-'!W$2-'F+ , F-'!W$3))</f>
        <v>7.7912248547492196E-3</v>
      </c>
      <c r="X763" s="2" cm="1">
        <f t="array" ref="X763">[1]!table_weight[Aggression]*(('F+ , F-'!X$2-[1]!tbl_gk[[#This Row],[Aggression]])/('F+ , F-'!X$2-'F+ , F-'!X$3))</f>
        <v>1.2777608761788841E-2</v>
      </c>
      <c r="Y763" s="2" cm="1">
        <f t="array" ref="Y763">[1]!table_weight[Interceptions]*(('F+ , F-'!Y$2-[1]!tbl_gk[[#This Row],[Interceptions]])/('F+ , F-'!Y$2-'F+ , F-'!Y$3))</f>
        <v>1.8698939651398346E-2</v>
      </c>
      <c r="Z763" s="2" cm="1">
        <f t="array" ref="Z763">[1]!table_weight[Positioning]*(('F+ , F-'!Z$2-[1]!tbl_gk[[#This Row],[Positioning]])/('F+ , F-'!Z$2-'F+ , F-'!Z$3))</f>
        <v>1.4788899029848058E-3</v>
      </c>
      <c r="AA763" s="2" cm="1">
        <f t="array" ref="AA763">[1]!table_weight[Vision]*(('F+ , F-'!AA$2-[1]!tbl_gk[[#This Row],[Vision]])/('F+ , F-'!AA$2-'F+ , F-'!AA$3))</f>
        <v>1.9876280296115975E-2</v>
      </c>
      <c r="AB763" s="2" cm="1">
        <f t="array" ref="AB763">[1]!table_weight[Penalties]*(('F+ , F-'!AB$2-[1]!tbl_gk[[#This Row],[Penalties]])/('F+ , F-'!AB$2-'F+ , F-'!AB$3))</f>
        <v>2.1139426260312223E-3</v>
      </c>
      <c r="AC763" s="2" cm="1">
        <f t="array" ref="AC763">[1]!table_weight[Composure]*(('F+ , F-'!AC$2-[1]!tbl_gk[[#This Row],[Composure]])/('F+ , F-'!AC$2-'F+ , F-'!AC$3))</f>
        <v>1.7079510458531426E-3</v>
      </c>
      <c r="AD763" s="2" cm="1">
        <f t="array" ref="AD763">[1]!table_weight[Marking]*(('F+ , F-'!AD$2-[1]!tbl_gk[[#This Row],[Marking]])/('F+ , F-'!AD$2-'F+ , F-'!AD$3))</f>
        <v>2.0507273321389546E-2</v>
      </c>
      <c r="AE763" s="2" cm="1">
        <f t="array" ref="AE763">[1]!table_weight[StandingTackle]*(('F+ , F-'!AE$2-[1]!tbl_gk[[#This Row],[StandingTackle]])/('F+ , F-'!AE$2-'F+ , F-'!AE$3))</f>
        <v>1.5691800233775807E-2</v>
      </c>
      <c r="AF763" s="2" cm="1">
        <f t="array" ref="AF763">[1]!table_weight[SlidingTackle]*(('F+ , F-'!AF$2-[1]!tbl_gk[[#This Row],[SlidingTackle]])/('F+ , F-'!AF$2-'F+ , F-'!AF$3))</f>
        <v>5.230600077925268E-3</v>
      </c>
      <c r="AG763" s="2" cm="1">
        <f t="array" ref="AG763">[1]!table_weight[GKDiving]*(('F+ , F-'!AG$2-[1]!tbl_gk[[#This Row],[GKDiving]])/('F+ , F-'!AG$2-'F+ , F-'!AG$3))</f>
        <v>5.2951652976371534E-2</v>
      </c>
      <c r="AH763" s="2" cm="1">
        <f t="array" ref="AH763">[1]!table_weight[GKHandling]*(('F+ , F-'!AH$2-[1]!tbl_gk[[#This Row],[GKHandling]])/('F+ , F-'!AH$2-'F+ , F-'!AH$3))</f>
        <v>6.0601050250658012E-2</v>
      </c>
      <c r="AI763" s="2" cm="1">
        <f t="array" ref="AI763">[1]!table_weight[GKKicking]*(('F+ , F-'!AI$2-[1]!tbl_gk[[#This Row],[GKKicking]])/('F+ , F-'!AI$2-'F+ , F-'!AI$3))</f>
        <v>2.9516276239732256E-2</v>
      </c>
      <c r="AJ763" s="2" cm="1">
        <f t="array" ref="AJ763">[1]!table_weight[GKPositioning]*(('F+ , F-'!AJ$2-[1]!tbl_gk[[#This Row],[GKPositioning]])/('F+ , F-'!AJ$2-'F+ , F-'!AJ$3))</f>
        <v>2.2074138213474981E-2</v>
      </c>
      <c r="AK763" s="2" cm="1">
        <f t="array" ref="AK763">[1]!table_weight[GKReflexes]*(('F+ , F-'!AK$2-[1]!tbl_gk[[#This Row],[GKReflexes]])/('F+ , F-'!AK$2-'F+ , F-'!AK$3))</f>
        <v>5.2837778453841702E-2</v>
      </c>
    </row>
    <row r="764" spans="1:37" x14ac:dyDescent="0.55000000000000004">
      <c r="A764" s="7">
        <f>[1]!tbl_gk[[#This Row],[ID]]</f>
        <v>227653</v>
      </c>
      <c r="B764" s="1" cm="1">
        <f t="array" ref="B764">[1]!table_weight[ValueEUR]*(('F+ , F-'!B$2-[1]!tbl_gk[[#This Row],[ValueEUR]])/('F+ , F-'!B$2-'F+ , F-'!B$3))</f>
        <v>6.5128258706975768E-5</v>
      </c>
      <c r="C764" s="1" cm="1">
        <f t="array" ref="C764">[1]!table_weight[WageEUR]*(('F+ , F-'!C$2-[1]!tbl_gk[[#This Row],[WageEUR]])/('F+ , F-'!C$2-'F+ , F-'!C$3))</f>
        <v>7.8241870618836313E-5</v>
      </c>
      <c r="D764" s="1" cm="1">
        <f t="array" ref="D764">[1]!table_weight[Crossing]*(('F+ , F-'!D$2-[1]!tbl_gk[[#This Row],[Crossing]])/('F+ , F-'!D$2-'F+ , F-'!D$3))</f>
        <v>3.1383600467551537E-2</v>
      </c>
      <c r="E764" s="1" cm="1">
        <f t="array" ref="E764">[1]!table_weight[Finishing]*(('F+ , F-'!E$2-[1]!tbl_gk[[#This Row],[Finishing]])/('F+ , F-'!E$2-'F+ , F-'!E$3))</f>
        <v>1.1979008214176926E-2</v>
      </c>
      <c r="F764" s="1" cm="1">
        <f t="array" ref="F764">[1]!table_weight[HeadingAccuracy]*(('F+ , F-'!F$2-[1]!tbl_gk[[#This Row],[HeadingAccuracy]])/('F+ , F-'!F$2-'F+ , F-'!F$3))</f>
        <v>8.351378275679E-3</v>
      </c>
      <c r="G764" s="1" cm="1">
        <f t="array" ref="G764">[1]!table_weight[ShortPassing]*(('F+ , F-'!G$2-[1]!tbl_gk[[#This Row],[ShortPassing]])/('F+ , F-'!G$2-'F+ , F-'!G$3))</f>
        <v>4.6409239370648142E-2</v>
      </c>
      <c r="H764" s="1" cm="1">
        <f t="array" ref="H764">[1]!table_weight[Volleys]*(('F+ , F-'!H$2-[1]!tbl_gk[[#This Row],[Volleys]])/('F+ , F-'!H$2-'F+ , F-'!H$3))</f>
        <v>8.1017446859167619E-4</v>
      </c>
      <c r="I764" s="1" cm="1">
        <f t="array" ref="I764">[1]!table_weight[Dribbling]*(('F+ , F-'!I$2-[1]!tbl_gk[[#This Row],[Dribbling]])/('F+ , F-'!I$2-'F+ , F-'!I$3))</f>
        <v>1.4668173323482065E-2</v>
      </c>
      <c r="J764" s="1" cm="1">
        <f t="array" ref="J764">[1]!table_weight[Curve]*(('F+ , F-'!J$2-[1]!tbl_gk[[#This Row],[Curve]])/('F+ , F-'!J$2-'F+ , F-'!J$3))</f>
        <v>8.4507994456275402E-3</v>
      </c>
      <c r="K764" s="1" cm="1">
        <f t="array" ref="K764">[1]!table_weight[FKAccuracy]*(('F+ , F-'!K$2-[1]!tbl_gk[[#This Row],[FKAccuracy]])/('F+ , F-'!K$2-'F+ , F-'!K$3))</f>
        <v>9.1268634012777444E-3</v>
      </c>
      <c r="L764" s="1" cm="1">
        <f t="array" ref="L764">[1]!table_weight[LongPassing]*(('F+ , F-'!L$2-[1]!tbl_gk[[#This Row],[LongPassing]])/('F+ , F-'!L$2-'F+ , F-'!L$3))</f>
        <v>2.4364084503410925E-2</v>
      </c>
      <c r="M764" s="1" cm="1">
        <f t="array" ref="M764">[1]!table_weight[BallControl]*(('F+ , F-'!M$2-[1]!tbl_gk[[#This Row],[BallControl]])/('F+ , F-'!M$2-'F+ , F-'!M$3))</f>
        <v>1.2603763744621627E-2</v>
      </c>
      <c r="N764" s="1" cm="1">
        <f t="array" ref="N764">[1]!table_weight[Acceleration]*(('F+ , F-'!N$2-[1]!tbl_gk[[#This Row],[Acceleration]])/('F+ , F-'!N$2-'F+ , F-'!N$3))</f>
        <v>5.637180336083316E-3</v>
      </c>
      <c r="O764" s="1" cm="1">
        <f t="array" ref="O764">[1]!table_weight[SprintSpeed]*(('F+ , F-'!O$2-[1]!tbl_gk[[#This Row],[SprintSpeed]])/('F+ , F-'!O$2-'F+ , F-'!O$3))</f>
        <v>5.9032552479464486E-3</v>
      </c>
      <c r="P764" s="1" cm="1">
        <f t="array" ref="P764">[1]!table_weight[Agility]*(('F+ , F-'!P$2-[1]!tbl_gk[[#This Row],[Agility]])/('F+ , F-'!P$2-'F+ , F-'!P$3))</f>
        <v>4.095387423650264E-3</v>
      </c>
      <c r="Q764" s="1" cm="1">
        <f t="array" ref="Q764">[1]!table_weight[Reactions]*(('F+ , F-'!Q$2-[1]!tbl_gk[[#This Row],[Reactions]])/('F+ , F-'!Q$2-'F+ , F-'!Q$3))</f>
        <v>1.9594396002743149E-3</v>
      </c>
      <c r="R764" s="1" cm="1">
        <f t="array" ref="R764">[1]!table_weight[Balance]*(('F+ , F-'!R$2-[1]!tbl_gk[[#This Row],[Balance]])/('F+ , F-'!R$2-'F+ , F-'!R$3))</f>
        <v>1.8626251839342308E-3</v>
      </c>
      <c r="S764" s="1" cm="1">
        <f t="array" ref="S764">[1]!table_weight[ShotPower]*(('F+ , F-'!S$2-[1]!tbl_gk[[#This Row],[ShotPower]])/('F+ , F-'!S$2-'F+ , F-'!S$3))</f>
        <v>6.4926873789576834E-3</v>
      </c>
      <c r="T764" s="1" cm="1">
        <f t="array" ref="T764">[1]!table_weight[Jumping]*(('F+ , F-'!T$2-[1]!tbl_gk[[#This Row],[Jumping]])/('F+ , F-'!T$2-'F+ , F-'!T$3))</f>
        <v>2.7478728519976002E-3</v>
      </c>
      <c r="U764" s="1" cm="1">
        <f t="array" ref="U764">[1]!table_weight[Stamina]*(('F+ , F-'!U$2-[1]!tbl_gk[[#This Row],[Stamina]])/('F+ , F-'!U$2-'F+ , F-'!U$3))</f>
        <v>0</v>
      </c>
      <c r="V764" s="1" cm="1">
        <f t="array" ref="V764">[1]!table_weight[Strength]*(('F+ , F-'!V$2-[1]!tbl_gk[[#This Row],[Strength]])/('F+ , F-'!V$2-'F+ , F-'!V$3))</f>
        <v>0</v>
      </c>
      <c r="W764" s="1" cm="1">
        <f t="array" ref="W764">[1]!table_weight[LongShots]*(('F+ , F-'!W$2-[1]!tbl_gk[[#This Row],[LongShots]])/('F+ , F-'!W$2-'F+ , F-'!W$3))</f>
        <v>7.0121023692742987E-3</v>
      </c>
      <c r="X764" s="1" cm="1">
        <f t="array" ref="X764">[1]!table_weight[Aggression]*(('F+ , F-'!X$2-[1]!tbl_gk[[#This Row],[Aggression]])/('F+ , F-'!X$2-'F+ , F-'!X$3))</f>
        <v>1.642835412229994E-2</v>
      </c>
      <c r="Y764" s="1" cm="1">
        <f t="array" ref="Y764">[1]!table_weight[Interceptions]*(('F+ , F-'!Y$2-[1]!tbl_gk[[#This Row],[Interceptions]])/('F+ , F-'!Y$2-'F+ , F-'!Y$3))</f>
        <v>1.7313833010554024E-2</v>
      </c>
      <c r="Z764" s="1" cm="1">
        <f t="array" ref="Z764">[1]!table_weight[Positioning]*(('F+ , F-'!Z$2-[1]!tbl_gk[[#This Row],[Positioning]])/('F+ , F-'!Z$2-'F+ , F-'!Z$3))</f>
        <v>1.0352229320893639E-3</v>
      </c>
      <c r="AA764" s="1" cm="1">
        <f t="array" ref="AA764">[1]!table_weight[Vision]*(('F+ , F-'!AA$2-[1]!tbl_gk[[#This Row],[Vision]])/('F+ , F-'!AA$2-'F+ , F-'!AA$3))</f>
        <v>3.6913091978501102E-2</v>
      </c>
      <c r="AB764" s="1" cm="1">
        <f t="array" ref="AB764">[1]!table_weight[Penalties]*(('F+ , F-'!AB$2-[1]!tbl_gk[[#This Row],[Penalties]])/('F+ , F-'!AB$2-'F+ , F-'!AB$3))</f>
        <v>1.9182071976949979E-3</v>
      </c>
      <c r="AC764" s="1" cm="1">
        <f t="array" ref="AC764">[1]!table_weight[Composure]*(('F+ , F-'!AC$2-[1]!tbl_gk[[#This Row],[Composure]])/('F+ , F-'!AC$2-'F+ , F-'!AC$3))</f>
        <v>2.134938807316428E-3</v>
      </c>
      <c r="AD764" s="1" cm="1">
        <f t="array" ref="AD764">[1]!table_weight[Marking]*(('F+ , F-'!AD$2-[1]!tbl_gk[[#This Row],[Marking]])/('F+ , F-'!AD$2-'F+ , F-'!AD$3))</f>
        <v>3.7859581516411465E-2</v>
      </c>
      <c r="AE764" s="1" cm="1">
        <f t="array" ref="AE764">[1]!table_weight[StandingTackle]*(('F+ , F-'!AE$2-[1]!tbl_gk[[#This Row],[StandingTackle]])/('F+ , F-'!AE$2-'F+ , F-'!AE$3))</f>
        <v>2.9141914719869356E-2</v>
      </c>
      <c r="AF764" s="1" cm="1">
        <f t="array" ref="AF764">[1]!table_weight[SlidingTackle]*(('F+ , F-'!AF$2-[1]!tbl_gk[[#This Row],[SlidingTackle]])/('F+ , F-'!AF$2-'F+ , F-'!AF$3))</f>
        <v>8.9667429907290316E-3</v>
      </c>
      <c r="AG764" s="1" cm="1">
        <f t="array" ref="AG764">[1]!table_weight[GKDiving]*(('F+ , F-'!AG$2-[1]!tbl_gk[[#This Row],[GKDiving]])/('F+ , F-'!AG$2-'F+ , F-'!AG$3))</f>
        <v>5.4659770814318998E-2</v>
      </c>
      <c r="AH764" s="1" cm="1">
        <f t="array" ref="AH764">[1]!table_weight[GKHandling]*(('F+ , F-'!AH$2-[1]!tbl_gk[[#This Row],[GKHandling]])/('F+ , F-'!AH$2-'F+ , F-'!AH$3))</f>
        <v>4.6341979603444362E-2</v>
      </c>
      <c r="AI764" s="1" cm="1">
        <f t="array" ref="AI764">[1]!table_weight[GKKicking]*(('F+ , F-'!AI$2-[1]!tbl_gk[[#This Row],[GKKicking]])/('F+ , F-'!AI$2-'F+ , F-'!AI$3))</f>
        <v>2.9516276239732256E-2</v>
      </c>
      <c r="AJ764" s="1" cm="1">
        <f t="array" ref="AJ764">[1]!table_weight[GKPositioning]*(('F+ , F-'!AJ$2-[1]!tbl_gk[[#This Row],[GKPositioning]])/('F+ , F-'!AJ$2-'F+ , F-'!AJ$3))</f>
        <v>1.6397931244295699E-2</v>
      </c>
      <c r="AK764" s="1" cm="1">
        <f t="array" ref="AK764">[1]!table_weight[GKReflexes]*(('F+ , F-'!AK$2-[1]!tbl_gk[[#This Row],[GKReflexes]])/('F+ , F-'!AK$2-'F+ , F-'!AK$3))</f>
        <v>6.012574789575089E-2</v>
      </c>
    </row>
    <row r="765" spans="1:37" x14ac:dyDescent="0.55000000000000004">
      <c r="A765" s="8">
        <f>[1]!tbl_gk[[#This Row],[ID]]</f>
        <v>227668</v>
      </c>
      <c r="B765" s="2" cm="1">
        <f t="array" ref="B765">[1]!table_weight[ValueEUR]*(('F+ , F-'!B$2-[1]!tbl_gk[[#This Row],[ValueEUR]])/('F+ , F-'!B$2-'F+ , F-'!B$3))</f>
        <v>2.4415380396785701E-4</v>
      </c>
      <c r="C765" s="2" cm="1">
        <f t="array" ref="C765">[1]!table_weight[WageEUR]*(('F+ , F-'!C$2-[1]!tbl_gk[[#This Row],[WageEUR]])/('F+ , F-'!C$2-'F+ , F-'!C$3))</f>
        <v>0</v>
      </c>
      <c r="D765" s="2" cm="1">
        <f t="array" ref="D765">[1]!table_weight[Crossing]*(('F+ , F-'!D$2-[1]!tbl_gk[[#This Row],[Crossing]])/('F+ , F-'!D$2-'F+ , F-'!D$3))</f>
        <v>2.9141914719869291E-2</v>
      </c>
      <c r="E765" s="2" cm="1">
        <f t="array" ref="E765">[1]!table_weight[Finishing]*(('F+ , F-'!E$2-[1]!tbl_gk[[#This Row],[Finishing]])/('F+ , F-'!E$2-'F+ , F-'!E$3))</f>
        <v>9.9825068451474385E-3</v>
      </c>
      <c r="F765" s="2" cm="1">
        <f t="array" ref="F765">[1]!table_weight[HeadingAccuracy]*(('F+ , F-'!F$2-[1]!tbl_gk[[#This Row],[HeadingAccuracy]])/('F+ , F-'!F$2-'F+ , F-'!F$3))</f>
        <v>9.6040850170308507E-3</v>
      </c>
      <c r="G765" s="2" cm="1">
        <f t="array" ref="G765">[1]!table_weight[ShortPassing]*(('F+ , F-'!G$2-[1]!tbl_gk[[#This Row],[ShortPassing]])/('F+ , F-'!G$2-'F+ , F-'!G$3))</f>
        <v>4.5002898783658811E-2</v>
      </c>
      <c r="H765" s="2" cm="1">
        <f t="array" ref="H765">[1]!table_weight[Volleys]*(('F+ , F-'!H$2-[1]!tbl_gk[[#This Row],[Volleys]])/('F+ , F-'!H$2-'F+ , F-'!H$3))</f>
        <v>9.2591367839048701E-4</v>
      </c>
      <c r="I765" s="2" cm="1">
        <f t="array" ref="I765">[1]!table_weight[Dribbling]*(('F+ , F-'!I$2-[1]!tbl_gk[[#This Row],[Dribbling]])/('F+ , F-'!I$2-'F+ , F-'!I$3))</f>
        <v>1.8579686209743949E-2</v>
      </c>
      <c r="J765" s="2" cm="1">
        <f t="array" ref="J765">[1]!table_weight[Curve]*(('F+ , F-'!J$2-[1]!tbl_gk[[#This Row],[Curve]])/('F+ , F-'!J$2-'F+ , F-'!J$3))</f>
        <v>8.4507994456275402E-3</v>
      </c>
      <c r="K765" s="2" cm="1">
        <f t="array" ref="K765">[1]!table_weight[FKAccuracy]*(('F+ , F-'!K$2-[1]!tbl_gk[[#This Row],[FKAccuracy]])/('F+ , F-'!K$2-'F+ , F-'!K$3))</f>
        <v>8.9747490112564478E-3</v>
      </c>
      <c r="L765" s="2" cm="1">
        <f t="array" ref="L765">[1]!table_weight[LongPassing]*(('F+ , F-'!L$2-[1]!tbl_gk[[#This Row],[LongPassing]])/('F+ , F-'!L$2-'F+ , F-'!L$3))</f>
        <v>2.652978090371412E-2</v>
      </c>
      <c r="M765" s="2" cm="1">
        <f t="array" ref="M765">[1]!table_weight[BallControl]*(('F+ , F-'!M$2-[1]!tbl_gk[[#This Row],[BallControl]])/('F+ , F-'!M$2-'F+ , F-'!M$3))</f>
        <v>1.2603763744621627E-2</v>
      </c>
      <c r="N765" s="2" cm="1">
        <f t="array" ref="N765">[1]!table_weight[Acceleration]*(('F+ , F-'!N$2-[1]!tbl_gk[[#This Row],[Acceleration]])/('F+ , F-'!N$2-'F+ , F-'!N$3))</f>
        <v>4.5097442688666525E-3</v>
      </c>
      <c r="O765" s="2" cm="1">
        <f t="array" ref="O765">[1]!table_weight[SprintSpeed]*(('F+ , F-'!O$2-[1]!tbl_gk[[#This Row],[SprintSpeed]])/('F+ , F-'!O$2-'F+ , F-'!O$3))</f>
        <v>5.6221478551870948E-3</v>
      </c>
      <c r="P765" s="2" cm="1">
        <f t="array" ref="P765">[1]!table_weight[Agility]*(('F+ , F-'!P$2-[1]!tbl_gk[[#This Row],[Agility]])/('F+ , F-'!P$2-'F+ , F-'!P$3))</f>
        <v>1.7551660387072558E-3</v>
      </c>
      <c r="Q765" s="2" cm="1">
        <f t="array" ref="Q765">[1]!table_weight[Reactions]*(('F+ , F-'!Q$2-[1]!tbl_gk[[#This Row],[Reactions]])/('F+ , F-'!Q$2-'F+ , F-'!Q$3))</f>
        <v>1.4437976002021271E-3</v>
      </c>
      <c r="R765" s="2" cm="1">
        <f t="array" ref="R765">[1]!table_weight[Balance]*(('F+ , F-'!R$2-[1]!tbl_gk[[#This Row],[Balance]])/('F+ , F-'!R$2-'F+ , F-'!R$3))</f>
        <v>1.4901001471473846E-3</v>
      </c>
      <c r="S765" s="2" cm="1">
        <f t="array" ref="S765">[1]!table_weight[ShotPower]*(('F+ , F-'!S$2-[1]!tbl_gk[[#This Row],[ShotPower]])/('F+ , F-'!S$2-'F+ , F-'!S$3))</f>
        <v>5.9732723886410689E-3</v>
      </c>
      <c r="T765" s="2" cm="1">
        <f t="array" ref="T765">[1]!table_weight[Jumping]*(('F+ , F-'!T$2-[1]!tbl_gk[[#This Row],[Jumping]])/('F+ , F-'!T$2-'F+ , F-'!T$3))</f>
        <v>1.6315495058735752E-3</v>
      </c>
      <c r="U765" s="2" cm="1">
        <f t="array" ref="U765">[1]!table_weight[Stamina]*(('F+ , F-'!U$2-[1]!tbl_gk[[#This Row],[Stamina]])/('F+ , F-'!U$2-'F+ , F-'!U$3))</f>
        <v>1.2021943727489499E-2</v>
      </c>
      <c r="V765" s="2" cm="1">
        <f t="array" ref="V765">[1]!table_weight[Strength]*(('F+ , F-'!V$2-[1]!tbl_gk[[#This Row],[Strength]])/('F+ , F-'!V$2-'F+ , F-'!V$3))</f>
        <v>1.7746678835817833E-2</v>
      </c>
      <c r="W765" s="2" cm="1">
        <f t="array" ref="W765">[1]!table_weight[LongShots]*(('F+ , F-'!W$2-[1]!tbl_gk[[#This Row],[LongShots]])/('F+ , F-'!W$2-'F+ , F-'!W$3))</f>
        <v>7.271809864432606E-3</v>
      </c>
      <c r="X765" s="2" cm="1">
        <f t="array" ref="X765">[1]!table_weight[Aggression]*(('F+ , F-'!X$2-[1]!tbl_gk[[#This Row],[Aggression]])/('F+ , F-'!X$2-'F+ , F-'!X$3))</f>
        <v>1.5819896562214757E-2</v>
      </c>
      <c r="Y765" s="2" cm="1">
        <f t="array" ref="Y765">[1]!table_weight[Interceptions]*(('F+ , F-'!Y$2-[1]!tbl_gk[[#This Row],[Interceptions]])/('F+ , F-'!Y$2-'F+ , F-'!Y$3))</f>
        <v>1.8698939651398346E-2</v>
      </c>
      <c r="Z765" s="2" cm="1">
        <f t="array" ref="Z765">[1]!table_weight[Positioning]*(('F+ , F-'!Z$2-[1]!tbl_gk[[#This Row],[Positioning]])/('F+ , F-'!Z$2-'F+ , F-'!Z$3))</f>
        <v>1.1831119223878444E-3</v>
      </c>
      <c r="AA765" s="2" cm="1">
        <f t="array" ref="AA765">[1]!table_weight[Vision]*(('F+ , F-'!AA$2-[1]!tbl_gk[[#This Row],[Vision]])/('F+ , F-'!AA$2-'F+ , F-'!AA$3))</f>
        <v>3.478349051820296E-2</v>
      </c>
      <c r="AB765" s="2" cm="1">
        <f t="array" ref="AB765">[1]!table_weight[Penalties]*(('F+ , F-'!AB$2-[1]!tbl_gk[[#This Row],[Penalties]])/('F+ , F-'!AB$2-'F+ , F-'!AB$3))</f>
        <v>1.9965013690294879E-3</v>
      </c>
      <c r="AC765" s="2" cm="1">
        <f t="array" ref="AC765">[1]!table_weight[Composure]*(('F+ , F-'!AC$2-[1]!tbl_gk[[#This Row],[Composure]])/('F+ , F-'!AC$2-'F+ , F-'!AC$3))</f>
        <v>8.0060205274366054E-4</v>
      </c>
      <c r="AD765" s="2" cm="1">
        <f t="array" ref="AD765">[1]!table_weight[Marking]*(('F+ , F-'!AD$2-[1]!tbl_gk[[#This Row],[Marking]])/('F+ , F-'!AD$2-'F+ , F-'!AD$3))</f>
        <v>3.1549651263676225E-2</v>
      </c>
      <c r="AE765" s="2" cm="1">
        <f t="array" ref="AE765">[1]!table_weight[StandingTackle]*(('F+ , F-'!AE$2-[1]!tbl_gk[[#This Row],[StandingTackle]])/('F+ , F-'!AE$2-'F+ , F-'!AE$3))</f>
        <v>2.017517172914032E-2</v>
      </c>
      <c r="AF765" s="2" cm="1">
        <f t="array" ref="AF765">[1]!table_weight[SlidingTackle]*(('F+ , F-'!AF$2-[1]!tbl_gk[[#This Row],[SlidingTackle]])/('F+ , F-'!AF$2-'F+ , F-'!AF$3))</f>
        <v>8.9667429907290316E-3</v>
      </c>
      <c r="AG765" s="2" cm="1">
        <f t="array" ref="AG765">[1]!table_weight[GKDiving]*(('F+ , F-'!AG$2-[1]!tbl_gk[[#This Row],[GKDiving]])/('F+ , F-'!AG$2-'F+ , F-'!AG$3))</f>
        <v>3.7578592434844307E-2</v>
      </c>
      <c r="AH765" s="2" cm="1">
        <f t="array" ref="AH765">[1]!table_weight[GKHandling]*(('F+ , F-'!AH$2-[1]!tbl_gk[[#This Row],[GKHandling]])/('F+ , F-'!AH$2-'F+ , F-'!AH$3))</f>
        <v>5.5253898757952898E-2</v>
      </c>
      <c r="AI765" s="2" cm="1">
        <f t="array" ref="AI765">[1]!table_weight[GKKicking]*(('F+ , F-'!AI$2-[1]!tbl_gk[[#This Row],[GKKicking]])/('F+ , F-'!AI$2-'F+ , F-'!AI$3))</f>
        <v>2.7727411013081817E-2</v>
      </c>
      <c r="AJ765" s="2" cm="1">
        <f t="array" ref="AJ765">[1]!table_weight[GKPositioning]*(('F+ , F-'!AJ$2-[1]!tbl_gk[[#This Row],[GKPositioning]])/('F+ , F-'!AJ$2-'F+ , F-'!AJ$3))</f>
        <v>1.2613793264842845E-2</v>
      </c>
      <c r="AK765" s="2" cm="1">
        <f t="array" ref="AK765">[1]!table_weight[GKReflexes]*(('F+ , F-'!AK$2-[1]!tbl_gk[[#This Row],[GKReflexes]])/('F+ , F-'!AK$2-'F+ , F-'!AK$3))</f>
        <v>2.9151877767636801E-2</v>
      </c>
    </row>
    <row r="766" spans="1:37" x14ac:dyDescent="0.55000000000000004">
      <c r="A766" s="7">
        <f>[1]!tbl_gk[[#This Row],[ID]]</f>
        <v>227819</v>
      </c>
      <c r="B766" s="1" cm="1">
        <f t="array" ref="B766">[1]!table_weight[ValueEUR]*(('F+ , F-'!B$2-[1]!tbl_gk[[#This Row],[ValueEUR]])/('F+ , F-'!B$2-'F+ , F-'!B$3))</f>
        <v>8.6148327038468883E-4</v>
      </c>
      <c r="C766" s="1" cm="1">
        <f t="array" ref="C766">[1]!table_weight[WageEUR]*(('F+ , F-'!C$2-[1]!tbl_gk[[#This Row],[WageEUR]])/('F+ , F-'!C$2-'F+ , F-'!C$3))</f>
        <v>1.3301118005202175E-3</v>
      </c>
      <c r="D766" s="1" cm="1">
        <f t="array" ref="D766">[1]!table_weight[Crossing]*(('F+ , F-'!D$2-[1]!tbl_gk[[#This Row],[Crossing]])/('F+ , F-'!D$2-'F+ , F-'!D$3))</f>
        <v>2.8021071846028162E-2</v>
      </c>
      <c r="E766" s="1" cm="1">
        <f t="array" ref="E766">[1]!table_weight[Finishing]*(('F+ , F-'!E$2-[1]!tbl_gk[[#This Row],[Finishing]])/('F+ , F-'!E$2-'F+ , F-'!E$3))</f>
        <v>1.2977258898691668E-2</v>
      </c>
      <c r="F766" s="1" cm="1">
        <f t="array" ref="F766">[1]!table_weight[HeadingAccuracy]*(('F+ , F-'!F$2-[1]!tbl_gk[[#This Row],[HeadingAccuracy]])/('F+ , F-'!F$2-'F+ , F-'!F$3))</f>
        <v>1.08567917583827E-2</v>
      </c>
      <c r="G766" s="1" cm="1">
        <f t="array" ref="G766">[1]!table_weight[ShortPassing]*(('F+ , F-'!G$2-[1]!tbl_gk[[#This Row],[ShortPassing]])/('F+ , F-'!G$2-'F+ , F-'!G$3))</f>
        <v>4.6409239370648142E-2</v>
      </c>
      <c r="H766" s="1" cm="1">
        <f t="array" ref="H766">[1]!table_weight[Volleys]*(('F+ , F-'!H$2-[1]!tbl_gk[[#This Row],[Volleys]])/('F+ , F-'!H$2-'F+ , F-'!H$3))</f>
        <v>8.1017446859167619E-4</v>
      </c>
      <c r="I766" s="1" cm="1">
        <f t="array" ref="I766">[1]!table_weight[Dribbling]*(('F+ , F-'!I$2-[1]!tbl_gk[[#This Row],[Dribbling]])/('F+ , F-'!I$2-'F+ , F-'!I$3))</f>
        <v>1.5646051545047536E-2</v>
      </c>
      <c r="J766" s="1" cm="1">
        <f t="array" ref="J766">[1]!table_weight[Curve]*(('F+ , F-'!J$2-[1]!tbl_gk[[#This Row],[Curve]])/('F+ , F-'!J$2-'F+ , F-'!J$3))</f>
        <v>8.4507994456275402E-3</v>
      </c>
      <c r="K766" s="1" cm="1">
        <f t="array" ref="K766">[1]!table_weight[FKAccuracy]*(('F+ , F-'!K$2-[1]!tbl_gk[[#This Row],[FKAccuracy]])/('F+ , F-'!K$2-'F+ , F-'!K$3))</f>
        <v>9.1268634012777444E-3</v>
      </c>
      <c r="L766" s="1" cm="1">
        <f t="array" ref="L766">[1]!table_weight[LongPassing]*(('F+ , F-'!L$2-[1]!tbl_gk[[#This Row],[LongPassing]])/('F+ , F-'!L$2-'F+ , F-'!L$3))</f>
        <v>2.0032691702804539E-2</v>
      </c>
      <c r="M766" s="1" cm="1">
        <f t="array" ref="M766">[1]!table_weight[BallControl]*(('F+ , F-'!M$2-[1]!tbl_gk[[#This Row],[BallControl]])/('F+ , F-'!M$2-'F+ , F-'!M$3))</f>
        <v>9.1268634012777305E-3</v>
      </c>
      <c r="N766" s="1" cm="1">
        <f t="array" ref="N766">[1]!table_weight[Acceleration]*(('F+ , F-'!N$2-[1]!tbl_gk[[#This Row],[Acceleration]])/('F+ , F-'!N$2-'F+ , F-'!N$3))</f>
        <v>4.5097442688666525E-3</v>
      </c>
      <c r="O766" s="1" cm="1">
        <f t="array" ref="O766">[1]!table_weight[SprintSpeed]*(('F+ , F-'!O$2-[1]!tbl_gk[[#This Row],[SprintSpeed]])/('F+ , F-'!O$2-'F+ , F-'!O$3))</f>
        <v>6.7465774262245133E-3</v>
      </c>
      <c r="P766" s="1" cm="1">
        <f t="array" ref="P766">[1]!table_weight[Agility]*(('F+ , F-'!P$2-[1]!tbl_gk[[#This Row],[Agility]])/('F+ , F-'!P$2-'F+ , F-'!P$3))</f>
        <v>3.9783763544031132E-3</v>
      </c>
      <c r="Q766" s="1" cm="1">
        <f t="array" ref="Q766">[1]!table_weight[Reactions]*(('F+ , F-'!Q$2-[1]!tbl_gk[[#This Row],[Reactions]])/('F+ , F-'!Q$2-'F+ , F-'!Q$3))</f>
        <v>1.0312840001443764E-3</v>
      </c>
      <c r="R766" s="1" cm="1">
        <f t="array" ref="R766">[1]!table_weight[Balance]*(('F+ , F-'!R$2-[1]!tbl_gk[[#This Row],[Balance]])/('F+ , F-'!R$2-'F+ , F-'!R$3))</f>
        <v>1.1175751103605386E-3</v>
      </c>
      <c r="S766" s="1" cm="1">
        <f t="array" ref="S766">[1]!table_weight[ShotPower]*(('F+ , F-'!S$2-[1]!tbl_gk[[#This Row],[ShotPower]])/('F+ , F-'!S$2-'F+ , F-'!S$3))</f>
        <v>3.1164899418996877E-3</v>
      </c>
      <c r="T766" s="1" cm="1">
        <f t="array" ref="T766">[1]!table_weight[Jumping]*(('F+ , F-'!T$2-[1]!tbl_gk[[#This Row],[Jumping]])/('F+ , F-'!T$2-'F+ , F-'!T$3))</f>
        <v>1.9750336123732751E-3</v>
      </c>
      <c r="U766" s="1" cm="1">
        <f t="array" ref="U766">[1]!table_weight[Stamina]*(('F+ , F-'!U$2-[1]!tbl_gk[[#This Row],[Stamina]])/('F+ , F-'!U$2-'F+ , F-'!U$3))</f>
        <v>1.0304523194991E-2</v>
      </c>
      <c r="V766" s="1" cm="1">
        <f t="array" ref="V766">[1]!table_weight[Strength]*(('F+ , F-'!V$2-[1]!tbl_gk[[#This Row],[Strength]])/('F+ , F-'!V$2-'F+ , F-'!V$3))</f>
        <v>1.5084677010445158E-2</v>
      </c>
      <c r="W766" s="1" cm="1">
        <f t="array" ref="W766">[1]!table_weight[LongShots]*(('F+ , F-'!W$2-[1]!tbl_gk[[#This Row],[LongShots]])/('F+ , F-'!W$2-'F+ , F-'!W$3))</f>
        <v>7.0121023692742987E-3</v>
      </c>
      <c r="X766" s="1" cm="1">
        <f t="array" ref="X766">[1]!table_weight[Aggression]*(('F+ , F-'!X$2-[1]!tbl_gk[[#This Row],[Aggression]])/('F+ , F-'!X$2-'F+ , F-'!X$3))</f>
        <v>1.1560693641618476E-2</v>
      </c>
      <c r="Y766" s="1" cm="1">
        <f t="array" ref="Y766">[1]!table_weight[Interceptions]*(('F+ , F-'!Y$2-[1]!tbl_gk[[#This Row],[Interceptions]])/('F+ , F-'!Y$2-'F+ , F-'!Y$3))</f>
        <v>2.2161706253509151E-2</v>
      </c>
      <c r="Z766" s="1" cm="1">
        <f t="array" ref="Z766">[1]!table_weight[Positioning]*(('F+ , F-'!Z$2-[1]!tbl_gk[[#This Row],[Positioning]])/('F+ , F-'!Z$2-'F+ , F-'!Z$3))</f>
        <v>8.8733394179088337E-4</v>
      </c>
      <c r="AA766" s="1" cm="1">
        <f t="array" ref="AA766">[1]!table_weight[Vision]*(('F+ , F-'!AA$2-[1]!tbl_gk[[#This Row],[Vision]])/('F+ , F-'!AA$2-'F+ , F-'!AA$3))</f>
        <v>4.9690700740289938E-3</v>
      </c>
      <c r="AB766" s="1" cm="1">
        <f t="array" ref="AB766">[1]!table_weight[Penalties]*(('F+ , F-'!AB$2-[1]!tbl_gk[[#This Row],[Penalties]])/('F+ , F-'!AB$2-'F+ , F-'!AB$3))</f>
        <v>1.9182071976949979E-3</v>
      </c>
      <c r="AC766" s="1" cm="1">
        <f t="array" ref="AC766">[1]!table_weight[Composure]*(('F+ , F-'!AC$2-[1]!tbl_gk[[#This Row],[Composure]])/('F+ , F-'!AC$2-'F+ , F-'!AC$3))</f>
        <v>9.6072246329239263E-4</v>
      </c>
      <c r="AD766" s="1" cm="1">
        <f t="array" ref="AD766">[1]!table_weight[Marking]*(('F+ , F-'!AD$2-[1]!tbl_gk[[#This Row],[Marking]])/('F+ , F-'!AD$2-'F+ , F-'!AD$3))</f>
        <v>2.9972168700492414E-2</v>
      </c>
      <c r="AE766" s="1" cm="1">
        <f t="array" ref="AE766">[1]!table_weight[StandingTackle]*(('F+ , F-'!AE$2-[1]!tbl_gk[[#This Row],[StandingTackle]])/('F+ , F-'!AE$2-'F+ , F-'!AE$3))</f>
        <v>2.241685747682258E-2</v>
      </c>
      <c r="AF766" s="1" cm="1">
        <f t="array" ref="AF766">[1]!table_weight[SlidingTackle]*(('F+ , F-'!AF$2-[1]!tbl_gk[[#This Row],[SlidingTackle]])/('F+ , F-'!AF$2-'F+ , F-'!AF$3))</f>
        <v>8.2195144081682794E-3</v>
      </c>
      <c r="AG766" s="1" cm="1">
        <f t="array" ref="AG766">[1]!table_weight[GKDiving]*(('F+ , F-'!AG$2-[1]!tbl_gk[[#This Row],[GKDiving]])/('F+ , F-'!AG$2-'F+ , F-'!AG$3))</f>
        <v>2.7329885407159499E-2</v>
      </c>
      <c r="AH766" s="1" cm="1">
        <f t="array" ref="AH766">[1]!table_weight[GKHandling]*(('F+ , F-'!AH$2-[1]!tbl_gk[[#This Row],[GKHandling]])/('F+ , F-'!AH$2-'F+ , F-'!AH$3))</f>
        <v>4.0994828110739248E-2</v>
      </c>
      <c r="AI766" s="1" cm="1">
        <f t="array" ref="AI766">[1]!table_weight[GKKicking]*(('F+ , F-'!AI$2-[1]!tbl_gk[[#This Row],[GKKicking]])/('F+ , F-'!AI$2-'F+ , F-'!AI$3))</f>
        <v>1.4310921813203519E-2</v>
      </c>
      <c r="AJ766" s="1" cm="1">
        <f t="array" ref="AJ766">[1]!table_weight[GKPositioning]*(('F+ , F-'!AJ$2-[1]!tbl_gk[[#This Row],[GKPositioning]])/('F+ , F-'!AJ$2-'F+ , F-'!AJ$3))</f>
        <v>1.2613793264842845E-2</v>
      </c>
      <c r="AK766" s="1" cm="1">
        <f t="array" ref="AK766">[1]!table_weight[GKReflexes]*(('F+ , F-'!AK$2-[1]!tbl_gk[[#This Row],[GKReflexes]])/('F+ , F-'!AK$2-'F+ , F-'!AK$3))</f>
        <v>2.1863908325727599E-2</v>
      </c>
    </row>
    <row r="767" spans="1:37" x14ac:dyDescent="0.55000000000000004">
      <c r="A767" s="8">
        <f>[1]!tbl_gk[[#This Row],[ID]]</f>
        <v>227879</v>
      </c>
      <c r="B767" s="2" cm="1">
        <f t="array" ref="B767">[1]!table_weight[ValueEUR]*(('F+ , F-'!B$2-[1]!tbl_gk[[#This Row],[ValueEUR]])/('F+ , F-'!B$2-'F+ , F-'!B$3))</f>
        <v>5.5868316710723288E-5</v>
      </c>
      <c r="C767" s="2" cm="1">
        <f t="array" ref="C767">[1]!table_weight[WageEUR]*(('F+ , F-'!C$2-[1]!tbl_gk[[#This Row],[WageEUR]])/('F+ , F-'!C$2-'F+ , F-'!C$3))</f>
        <v>3.1296748247534529E-5</v>
      </c>
      <c r="D767" s="2" cm="1">
        <f t="array" ref="D767">[1]!table_weight[Crossing]*(('F+ , F-'!D$2-[1]!tbl_gk[[#This Row],[Crossing]])/('F+ , F-'!D$2-'F+ , F-'!D$3))</f>
        <v>2.6900228972187034E-2</v>
      </c>
      <c r="E767" s="2" cm="1">
        <f t="array" ref="E767">[1]!table_weight[Finishing]*(('F+ , F-'!E$2-[1]!tbl_gk[[#This Row],[Finishing]])/('F+ , F-'!E$2-'F+ , F-'!E$3))</f>
        <v>7.9860054761179498E-3</v>
      </c>
      <c r="F767" s="2" cm="1">
        <f t="array" ref="F767">[1]!table_weight[HeadingAccuracy]*(('F+ , F-'!F$2-[1]!tbl_gk[[#This Row],[HeadingAccuracy]])/('F+ , F-'!F$2-'F+ , F-'!F$3))</f>
        <v>7.5162404481111007E-3</v>
      </c>
      <c r="G767" s="2" cm="1">
        <f t="array" ref="G767">[1]!table_weight[ShortPassing]*(('F+ , F-'!G$2-[1]!tbl_gk[[#This Row],[ShortPassing]])/('F+ , F-'!G$2-'F+ , F-'!G$3))</f>
        <v>5.3440942305594832E-2</v>
      </c>
      <c r="H767" s="2" cm="1">
        <f t="array" ref="H767">[1]!table_weight[Volleys]*(('F+ , F-'!H$2-[1]!tbl_gk[[#This Row],[Volleys]])/('F+ , F-'!H$2-'F+ , F-'!H$3))</f>
        <v>1.3888705175857305E-3</v>
      </c>
      <c r="I767" s="2" cm="1">
        <f t="array" ref="I767">[1]!table_weight[Dribbling]*(('F+ , F-'!I$2-[1]!tbl_gk[[#This Row],[Dribbling]])/('F+ , F-'!I$2-'F+ , F-'!I$3))</f>
        <v>1.7601807988178481E-2</v>
      </c>
      <c r="J767" s="2" cm="1">
        <f t="array" ref="J767">[1]!table_weight[Curve]*(('F+ , F-'!J$2-[1]!tbl_gk[[#This Row],[Curve]])/('F+ , F-'!J$2-'F+ , F-'!J$3))</f>
        <v>8.112767467802439E-3</v>
      </c>
      <c r="K767" s="2" cm="1">
        <f t="array" ref="K767">[1]!table_weight[FKAccuracy]*(('F+ , F-'!K$2-[1]!tbl_gk[[#This Row],[FKAccuracy]])/('F+ , F-'!K$2-'F+ , F-'!K$3))</f>
        <v>9.2789777912990392E-3</v>
      </c>
      <c r="L767" s="2" cm="1">
        <f t="array" ref="L767">[1]!table_weight[LongPassing]*(('F+ , F-'!L$2-[1]!tbl_gk[[#This Row],[LongPassing]])/('F+ , F-'!L$2-'F+ , F-'!L$3))</f>
        <v>2.2198388103107734E-2</v>
      </c>
      <c r="M767" s="2" cm="1">
        <f t="array" ref="M767">[1]!table_weight[BallControl]*(('F+ , F-'!M$2-[1]!tbl_gk[[#This Row],[BallControl]])/('F+ , F-'!M$2-'F+ , F-'!M$3))</f>
        <v>1.2603763744621627E-2</v>
      </c>
      <c r="N767" s="2" cm="1">
        <f t="array" ref="N767">[1]!table_weight[Acceleration]*(('F+ , F-'!N$2-[1]!tbl_gk[[#This Row],[Acceleration]])/('F+ , F-'!N$2-'F+ , F-'!N$3))</f>
        <v>3.6077954150933221E-3</v>
      </c>
      <c r="O767" s="2" cm="1">
        <f t="array" ref="O767">[1]!table_weight[SprintSpeed]*(('F+ , F-'!O$2-[1]!tbl_gk[[#This Row],[SprintSpeed]])/('F+ , F-'!O$2-'F+ , F-'!O$3))</f>
        <v>7.3087922117432225E-3</v>
      </c>
      <c r="P767" s="2" cm="1">
        <f t="array" ref="P767">[1]!table_weight[Agility]*(('F+ , F-'!P$2-[1]!tbl_gk[[#This Row],[Agility]])/('F+ , F-'!P$2-'F+ , F-'!P$3))</f>
        <v>4.680442769886016E-3</v>
      </c>
      <c r="Q767" s="2" cm="1">
        <f t="array" ref="Q767">[1]!table_weight[Reactions]*(('F+ , F-'!Q$2-[1]!tbl_gk[[#This Row],[Reactions]])/('F+ , F-'!Q$2-'F+ , F-'!Q$3))</f>
        <v>1.8047470002526586E-3</v>
      </c>
      <c r="R767" s="2" cm="1">
        <f t="array" ref="R767">[1]!table_weight[Balance]*(('F+ , F-'!R$2-[1]!tbl_gk[[#This Row],[Balance]])/('F+ , F-'!R$2-'F+ , F-'!R$3))</f>
        <v>1.3038376287539614E-3</v>
      </c>
      <c r="S767" s="2" cm="1">
        <f t="array" ref="S767">[1]!table_weight[ShotPower]*(('F+ , F-'!S$2-[1]!tbl_gk[[#This Row],[ShotPower]])/('F+ , F-'!S$2-'F+ , F-'!S$3))</f>
        <v>7.5315173595909123E-3</v>
      </c>
      <c r="T767" s="2" cm="1">
        <f t="array" ref="T767">[1]!table_weight[Jumping]*(('F+ , F-'!T$2-[1]!tbl_gk[[#This Row],[Jumping]])/('F+ , F-'!T$2-'F+ , F-'!T$3))</f>
        <v>2.5761307987477505E-3</v>
      </c>
      <c r="U767" s="2" cm="1">
        <f t="array" ref="U767">[1]!table_weight[Stamina]*(('F+ , F-'!U$2-[1]!tbl_gk[[#This Row],[Stamina]])/('F+ , F-'!U$2-'F+ , F-'!U$3))</f>
        <v>1.3739364259988E-2</v>
      </c>
      <c r="V767" s="2" cm="1">
        <f t="array" ref="V767">[1]!table_weight[Strength]*(('F+ , F-'!V$2-[1]!tbl_gk[[#This Row],[Strength]])/('F+ , F-'!V$2-'F+ , F-'!V$3))</f>
        <v>3.1056687962681212E-2</v>
      </c>
      <c r="W767" s="2" cm="1">
        <f t="array" ref="W767">[1]!table_weight[LongShots]*(('F+ , F-'!W$2-[1]!tbl_gk[[#This Row],[LongShots]])/('F+ , F-'!W$2-'F+ , F-'!W$3))</f>
        <v>7.0121023692742987E-3</v>
      </c>
      <c r="X767" s="2" cm="1">
        <f t="array" ref="X767">[1]!table_weight[Aggression]*(('F+ , F-'!X$2-[1]!tbl_gk[[#This Row],[Aggression]])/('F+ , F-'!X$2-'F+ , F-'!X$3))</f>
        <v>1.1560693641618476E-2</v>
      </c>
      <c r="Y767" s="2" cm="1">
        <f t="array" ref="Y767">[1]!table_weight[Interceptions]*(('F+ , F-'!Y$2-[1]!tbl_gk[[#This Row],[Interceptions]])/('F+ , F-'!Y$2-'F+ , F-'!Y$3))</f>
        <v>1.8698939651398346E-2</v>
      </c>
      <c r="Z767" s="2" cm="1">
        <f t="array" ref="Z767">[1]!table_weight[Positioning]*(('F+ , F-'!Z$2-[1]!tbl_gk[[#This Row],[Positioning]])/('F+ , F-'!Z$2-'F+ , F-'!Z$3))</f>
        <v>4.4366697089544168E-4</v>
      </c>
      <c r="AA767" s="2" cm="1">
        <f t="array" ref="AA767">[1]!table_weight[Vision]*(('F+ , F-'!AA$2-[1]!tbl_gk[[#This Row],[Vision]])/('F+ , F-'!AA$2-'F+ , F-'!AA$3))</f>
        <v>3.478349051820296E-2</v>
      </c>
      <c r="AB767" s="2" cm="1">
        <f t="array" ref="AB767">[1]!table_weight[Penalties]*(('F+ , F-'!AB$2-[1]!tbl_gk[[#This Row],[Penalties]])/('F+ , F-'!AB$2-'F+ , F-'!AB$3))</f>
        <v>2.2313838830329571E-3</v>
      </c>
      <c r="AC767" s="2" cm="1">
        <f t="array" ref="AC767">[1]!table_weight[Composure]*(('F+ , F-'!AC$2-[1]!tbl_gk[[#This Row],[Composure]])/('F+ , F-'!AC$2-'F+ , F-'!AC$3))</f>
        <v>1.9748183967676961E-3</v>
      </c>
      <c r="AD767" s="2" cm="1">
        <f t="array" ref="AD767">[1]!table_weight[Marking]*(('F+ , F-'!AD$2-[1]!tbl_gk[[#This Row],[Marking]])/('F+ , F-'!AD$2-'F+ , F-'!AD$3))</f>
        <v>3.4704616390043845E-2</v>
      </c>
      <c r="AE767" s="2" cm="1">
        <f t="array" ref="AE767">[1]!table_weight[StandingTackle]*(('F+ , F-'!AE$2-[1]!tbl_gk[[#This Row],[StandingTackle]])/('F+ , F-'!AE$2-'F+ , F-'!AE$3))</f>
        <v>1.120842873841129E-2</v>
      </c>
      <c r="AF767" s="2" cm="1">
        <f t="array" ref="AF767">[1]!table_weight[SlidingTackle]*(('F+ , F-'!AF$2-[1]!tbl_gk[[#This Row],[SlidingTackle]])/('F+ , F-'!AF$2-'F+ , F-'!AF$3))</f>
        <v>9.7139715732897855E-3</v>
      </c>
      <c r="AG767" s="2" cm="1">
        <f t="array" ref="AG767">[1]!table_weight[GKDiving]*(('F+ , F-'!AG$2-[1]!tbl_gk[[#This Row],[GKDiving]])/('F+ , F-'!AG$2-'F+ , F-'!AG$3))</f>
        <v>5.2951652976371534E-2</v>
      </c>
      <c r="AH767" s="2" cm="1">
        <f t="array" ref="AH767">[1]!table_weight[GKHandling]*(('F+ , F-'!AH$2-[1]!tbl_gk[[#This Row],[GKHandling]])/('F+ , F-'!AH$2-'F+ , F-'!AH$3))</f>
        <v>6.0601050250658012E-2</v>
      </c>
      <c r="AI767" s="2" cm="1">
        <f t="array" ref="AI767">[1]!table_weight[GKKicking]*(('F+ , F-'!AI$2-[1]!tbl_gk[[#This Row],[GKKicking]])/('F+ , F-'!AI$2-'F+ , F-'!AI$3))</f>
        <v>3.3988439306358358E-2</v>
      </c>
      <c r="AJ767" s="2" cm="1">
        <f t="array" ref="AJ767">[1]!table_weight[GKPositioning]*(('F+ , F-'!AJ$2-[1]!tbl_gk[[#This Row],[GKPositioning]])/('F+ , F-'!AJ$2-'F+ , F-'!AJ$3))</f>
        <v>1.8920689897264267E-2</v>
      </c>
      <c r="AK767" s="2" cm="1">
        <f t="array" ref="AK767">[1]!table_weight[GKReflexes]*(('F+ , F-'!AK$2-[1]!tbl_gk[[#This Row],[GKReflexes]])/('F+ , F-'!AK$2-'F+ , F-'!AK$3))</f>
        <v>5.64817631747963E-2</v>
      </c>
    </row>
    <row r="768" spans="1:37" x14ac:dyDescent="0.55000000000000004">
      <c r="A768" s="7">
        <f>[1]!tbl_gk[[#This Row],[ID]]</f>
        <v>227909</v>
      </c>
      <c r="B768" s="1" cm="1">
        <f t="array" ref="B768">[1]!table_weight[ValueEUR]*(('F+ , F-'!B$2-[1]!tbl_gk[[#This Row],[ValueEUR]])/('F+ , F-'!B$2-'F+ , F-'!B$3))</f>
        <v>1.3612114734491143E-4</v>
      </c>
      <c r="C768" s="1" cm="1">
        <f t="array" ref="C768">[1]!table_weight[WageEUR]*(('F+ , F-'!C$2-[1]!tbl_gk[[#This Row],[WageEUR]])/('F+ , F-'!C$2-'F+ , F-'!C$3))</f>
        <v>2.3472561185650898E-4</v>
      </c>
      <c r="D768" s="1" cm="1">
        <f t="array" ref="D768">[1]!table_weight[Crossing]*(('F+ , F-'!D$2-[1]!tbl_gk[[#This Row],[Crossing]])/('F+ , F-'!D$2-'F+ , F-'!D$3))</f>
        <v>3.0262757593710415E-2</v>
      </c>
      <c r="E768" s="1" cm="1">
        <f t="array" ref="E768">[1]!table_weight[Finishing]*(('F+ , F-'!E$2-[1]!tbl_gk[[#This Row],[Finishing]])/('F+ , F-'!E$2-'F+ , F-'!E$3))</f>
        <v>9.9825068451474385E-3</v>
      </c>
      <c r="F768" s="1" cm="1">
        <f t="array" ref="F768">[1]!table_weight[HeadingAccuracy]*(('F+ , F-'!F$2-[1]!tbl_gk[[#This Row],[HeadingAccuracy]])/('F+ , F-'!F$2-'F+ , F-'!F$3))</f>
        <v>9.1865161032469011E-3</v>
      </c>
      <c r="G768" s="1" cm="1">
        <f t="array" ref="G768">[1]!table_weight[ShortPassing]*(('F+ , F-'!G$2-[1]!tbl_gk[[#This Row],[ShortPassing]])/('F+ , F-'!G$2-'F+ , F-'!G$3))</f>
        <v>5.0628261131616156E-2</v>
      </c>
      <c r="H768" s="1" cm="1">
        <f t="array" ref="H768">[1]!table_weight[Volleys]*(('F+ , F-'!H$2-[1]!tbl_gk[[#This Row],[Volleys]])/('F+ , F-'!H$2-'F+ , F-'!H$3))</f>
        <v>9.2591367839048701E-4</v>
      </c>
      <c r="I768" s="1" cm="1">
        <f t="array" ref="I768">[1]!table_weight[Dribbling]*(('F+ , F-'!I$2-[1]!tbl_gk[[#This Row],[Dribbling]])/('F+ , F-'!I$2-'F+ , F-'!I$3))</f>
        <v>1.8579686209743949E-2</v>
      </c>
      <c r="J768" s="1" cm="1">
        <f t="array" ref="J768">[1]!table_weight[Curve]*(('F+ , F-'!J$2-[1]!tbl_gk[[#This Row],[Curve]])/('F+ , F-'!J$2-'F+ , F-'!J$3))</f>
        <v>9.1268634012777444E-3</v>
      </c>
      <c r="K768" s="1" cm="1">
        <f t="array" ref="K768">[1]!table_weight[FKAccuracy]*(('F+ , F-'!K$2-[1]!tbl_gk[[#This Row],[FKAccuracy]])/('F+ , F-'!K$2-'F+ , F-'!K$3))</f>
        <v>9.2789777912990392E-3</v>
      </c>
      <c r="L768" s="1" cm="1">
        <f t="array" ref="L768">[1]!table_weight[LongPassing]*(('F+ , F-'!L$2-[1]!tbl_gk[[#This Row],[LongPassing]])/('F+ , F-'!L$2-'F+ , F-'!L$3))</f>
        <v>2.8154053203941515E-2</v>
      </c>
      <c r="M768" s="1" cm="1">
        <f t="array" ref="M768">[1]!table_weight[BallControl]*(('F+ , F-'!M$2-[1]!tbl_gk[[#This Row],[BallControl]])/('F+ , F-'!M$2-'F+ , F-'!M$3))</f>
        <v>1.4342213916293577E-2</v>
      </c>
      <c r="N768" s="1" cm="1">
        <f t="array" ref="N768">[1]!table_weight[Acceleration]*(('F+ , F-'!N$2-[1]!tbl_gk[[#This Row],[Acceleration]])/('F+ , F-'!N$2-'F+ , F-'!N$3))</f>
        <v>6.7646164032999796E-3</v>
      </c>
      <c r="O768" s="1" cm="1">
        <f t="array" ref="O768">[1]!table_weight[SprintSpeed]*(('F+ , F-'!O$2-[1]!tbl_gk[[#This Row],[SprintSpeed]])/('F+ , F-'!O$2-'F+ , F-'!O$3))</f>
        <v>8.7143291755399956E-3</v>
      </c>
      <c r="P768" s="1" cm="1">
        <f t="array" ref="P768">[1]!table_weight[Agility]*(('F+ , F-'!P$2-[1]!tbl_gk[[#This Row],[Agility]])/('F+ , F-'!P$2-'F+ , F-'!P$3))</f>
        <v>3.744354215908813E-3</v>
      </c>
      <c r="Q768" s="1" cm="1">
        <f t="array" ref="Q768">[1]!table_weight[Reactions]*(('F+ , F-'!Q$2-[1]!tbl_gk[[#This Row],[Reactions]])/('F+ , F-'!Q$2-'F+ , F-'!Q$3))</f>
        <v>1.7531828002454398E-3</v>
      </c>
      <c r="R768" s="1" cm="1">
        <f t="array" ref="R768">[1]!table_weight[Balance]*(('F+ , F-'!R$2-[1]!tbl_gk[[#This Row],[Balance]])/('F+ , F-'!R$2-'F+ , F-'!R$3))</f>
        <v>1.6763626655408076E-3</v>
      </c>
      <c r="S768" s="1" cm="1">
        <f t="array" ref="S768">[1]!table_weight[ShotPower]*(('F+ , F-'!S$2-[1]!tbl_gk[[#This Row],[ShotPower]])/('F+ , F-'!S$2-'F+ , F-'!S$3))</f>
        <v>6.7523948741159906E-3</v>
      </c>
      <c r="T768" s="1" cm="1">
        <f t="array" ref="T768">[1]!table_weight[Jumping]*(('F+ , F-'!T$2-[1]!tbl_gk[[#This Row],[Jumping]])/('F+ , F-'!T$2-'F+ , F-'!T$3))</f>
        <v>2.4902597721228252E-3</v>
      </c>
      <c r="U768" s="1" cm="1">
        <f t="array" ref="U768">[1]!table_weight[Stamina]*(('F+ , F-'!U$2-[1]!tbl_gk[[#This Row],[Stamina]])/('F+ , F-'!U$2-'F+ , F-'!U$3))</f>
        <v>6.0109718637447497E-3</v>
      </c>
      <c r="V768" s="1" cm="1">
        <f t="array" ref="V768">[1]!table_weight[Strength]*(('F+ , F-'!V$2-[1]!tbl_gk[[#This Row],[Strength]])/('F+ , F-'!V$2-'F+ , F-'!V$3))</f>
        <v>2.2183348544772292E-2</v>
      </c>
      <c r="W768" s="1" cm="1">
        <f t="array" ref="W768">[1]!table_weight[LongShots]*(('F+ , F-'!W$2-[1]!tbl_gk[[#This Row],[LongShots]])/('F+ , F-'!W$2-'F+ , F-'!W$3))</f>
        <v>8.3106398450658349E-3</v>
      </c>
      <c r="X768" s="1" cm="1">
        <f t="array" ref="X768">[1]!table_weight[Aggression]*(('F+ , F-'!X$2-[1]!tbl_gk[[#This Row],[Aggression]])/('F+ , F-'!X$2-'F+ , F-'!X$3))</f>
        <v>7.9099482811073787E-3</v>
      </c>
      <c r="Y768" s="1" cm="1">
        <f t="array" ref="Y768">[1]!table_weight[Interceptions]*(('F+ , F-'!Y$2-[1]!tbl_gk[[#This Row],[Interceptions]])/('F+ , F-'!Y$2-'F+ , F-'!Y$3))</f>
        <v>1.7313833010554024E-2</v>
      </c>
      <c r="Z768" s="1" cm="1">
        <f t="array" ref="Z768">[1]!table_weight[Positioning]*(('F+ , F-'!Z$2-[1]!tbl_gk[[#This Row],[Positioning]])/('F+ , F-'!Z$2-'F+ , F-'!Z$3))</f>
        <v>1.4788899029848055E-4</v>
      </c>
      <c r="AA768" s="1" cm="1">
        <f t="array" ref="AA768">[1]!table_weight[Vision]*(('F+ , F-'!AA$2-[1]!tbl_gk[[#This Row],[Vision]])/('F+ , F-'!AA$2-'F+ , F-'!AA$3))</f>
        <v>3.6913091978501102E-2</v>
      </c>
      <c r="AB768" s="1" cm="1">
        <f t="array" ref="AB768">[1]!table_weight[Penalties]*(('F+ , F-'!AB$2-[1]!tbl_gk[[#This Row],[Penalties]])/('F+ , F-'!AB$2-'F+ , F-'!AB$3))</f>
        <v>2.1922367973657118E-3</v>
      </c>
      <c r="AC768" s="1" cm="1">
        <f t="array" ref="AC768">[1]!table_weight[Composure]*(('F+ , F-'!AC$2-[1]!tbl_gk[[#This Row],[Composure]])/('F+ , F-'!AC$2-'F+ , F-'!AC$3))</f>
        <v>1.3343367545727675E-3</v>
      </c>
      <c r="AD768" s="1" cm="1">
        <f t="array" ref="AD768">[1]!table_weight[Marking]*(('F+ , F-'!AD$2-[1]!tbl_gk[[#This Row],[Marking]])/('F+ , F-'!AD$2-'F+ , F-'!AD$3))</f>
        <v>2.5239721010940977E-2</v>
      </c>
      <c r="AE768" s="1" cm="1">
        <f t="array" ref="AE768">[1]!table_weight[StandingTackle]*(('F+ , F-'!AE$2-[1]!tbl_gk[[#This Row],[StandingTackle]])/('F+ , F-'!AE$2-'F+ , F-'!AE$3))</f>
        <v>2.6900228972187096E-2</v>
      </c>
      <c r="AF768" s="1" cm="1">
        <f t="array" ref="AF768">[1]!table_weight[SlidingTackle]*(('F+ , F-'!AF$2-[1]!tbl_gk[[#This Row],[SlidingTackle]])/('F+ , F-'!AF$2-'F+ , F-'!AF$3))</f>
        <v>7.4722858256075263E-3</v>
      </c>
      <c r="AG768" s="1" cm="1">
        <f t="array" ref="AG768">[1]!table_weight[GKDiving]*(('F+ , F-'!AG$2-[1]!tbl_gk[[#This Row],[GKDiving]])/('F+ , F-'!AG$2-'F+ , F-'!AG$3))</f>
        <v>4.2702945948686719E-2</v>
      </c>
      <c r="AH768" s="1" cm="1">
        <f t="array" ref="AH768">[1]!table_weight[GKHandling]*(('F+ , F-'!AH$2-[1]!tbl_gk[[#This Row],[GKHandling]])/('F+ , F-'!AH$2-'F+ , F-'!AH$3))</f>
        <v>4.6341979603444362E-2</v>
      </c>
      <c r="AI768" s="1" cm="1">
        <f t="array" ref="AI768">[1]!table_weight[GKKicking]*(('F+ , F-'!AI$2-[1]!tbl_gk[[#This Row],[GKKicking]])/('F+ , F-'!AI$2-'F+ , F-'!AI$3))</f>
        <v>3.0410708853057477E-2</v>
      </c>
      <c r="AJ768" s="1" cm="1">
        <f t="array" ref="AJ768">[1]!table_weight[GKPositioning]*(('F+ , F-'!AJ$2-[1]!tbl_gk[[#This Row],[GKPositioning]])/('F+ , F-'!AJ$2-'F+ , F-'!AJ$3))</f>
        <v>1.8290000234022125E-2</v>
      </c>
      <c r="AK768" s="1" cm="1">
        <f t="array" ref="AK768">[1]!table_weight[GKReflexes]*(('F+ , F-'!AK$2-[1]!tbl_gk[[#This Row],[GKReflexes]])/('F+ , F-'!AK$2-'F+ , F-'!AK$3))</f>
        <v>4.1905824290977896E-2</v>
      </c>
    </row>
    <row r="769" spans="1:37" x14ac:dyDescent="0.55000000000000004">
      <c r="A769" s="8">
        <f>[1]!tbl_gk[[#This Row],[ID]]</f>
        <v>227966</v>
      </c>
      <c r="B769" s="2" cm="1">
        <f t="array" ref="B769">[1]!table_weight[ValueEUR]*(('F+ , F-'!B$2-[1]!tbl_gk[[#This Row],[ValueEUR]])/('F+ , F-'!B$2-'F+ , F-'!B$3))</f>
        <v>1.2840452901470104E-4</v>
      </c>
      <c r="C769" s="2" cm="1">
        <f t="array" ref="C769">[1]!table_weight[WageEUR]*(('F+ , F-'!C$2-[1]!tbl_gk[[#This Row],[WageEUR]])/('F+ , F-'!C$2-'F+ , F-'!C$3))</f>
        <v>2.3472561185650898E-4</v>
      </c>
      <c r="D769" s="2" cm="1">
        <f t="array" ref="D769">[1]!table_weight[Crossing]*(('F+ , F-'!D$2-[1]!tbl_gk[[#This Row],[Crossing]])/('F+ , F-'!D$2-'F+ , F-'!D$3))</f>
        <v>3.4746129089074922E-2</v>
      </c>
      <c r="E769" s="2" cm="1">
        <f t="array" ref="E769">[1]!table_weight[Finishing]*(('F+ , F-'!E$2-[1]!tbl_gk[[#This Row],[Finishing]])/('F+ , F-'!E$2-'F+ , F-'!E$3))</f>
        <v>1.3975509583206414E-2</v>
      </c>
      <c r="F769" s="2" cm="1">
        <f t="array" ref="F769">[1]!table_weight[HeadingAccuracy]*(('F+ , F-'!F$2-[1]!tbl_gk[[#This Row],[HeadingAccuracy]])/('F+ , F-'!F$2-'F+ , F-'!F$3))</f>
        <v>9.1865161032469011E-3</v>
      </c>
      <c r="G769" s="2" cm="1">
        <f t="array" ref="G769">[1]!table_weight[ShortPassing]*(('F+ , F-'!G$2-[1]!tbl_gk[[#This Row],[ShortPassing]])/('F+ , F-'!G$2-'F+ , F-'!G$3))</f>
        <v>5.2034601718605494E-2</v>
      </c>
      <c r="H769" s="2" cm="1">
        <f t="array" ref="H769">[1]!table_weight[Volleys]*(('F+ , F-'!H$2-[1]!tbl_gk[[#This Row],[Volleys]])/('F+ , F-'!H$2-'F+ , F-'!H$3))</f>
        <v>8.1017446859167619E-4</v>
      </c>
      <c r="I769" s="2" cm="1">
        <f t="array" ref="I769">[1]!table_weight[Dribbling]*(('F+ , F-'!I$2-[1]!tbl_gk[[#This Row],[Dribbling]])/('F+ , F-'!I$2-'F+ , F-'!I$3))</f>
        <v>1.2712416880351124E-2</v>
      </c>
      <c r="J769" s="2" cm="1">
        <f t="array" ref="J769">[1]!table_weight[Curve]*(('F+ , F-'!J$2-[1]!tbl_gk[[#This Row],[Curve]])/('F+ , F-'!J$2-'F+ , F-'!J$3))</f>
        <v>8.9578474123651938E-3</v>
      </c>
      <c r="K769" s="2" cm="1">
        <f t="array" ref="K769">[1]!table_weight[FKAccuracy]*(('F+ , F-'!K$2-[1]!tbl_gk[[#This Row],[FKAccuracy]])/('F+ , F-'!K$2-'F+ , F-'!K$3))</f>
        <v>8.2141770611499701E-3</v>
      </c>
      <c r="L769" s="2" cm="1">
        <f t="array" ref="L769">[1]!table_weight[LongPassing]*(('F+ , F-'!L$2-[1]!tbl_gk[[#This Row],[LongPassing]])/('F+ , F-'!L$2-'F+ , F-'!L$3))</f>
        <v>2.4905508603486726E-2</v>
      </c>
      <c r="M769" s="2" cm="1">
        <f t="array" ref="M769">[1]!table_weight[BallControl]*(('F+ , F-'!M$2-[1]!tbl_gk[[#This Row],[BallControl]])/('F+ , F-'!M$2-'F+ , F-'!M$3))</f>
        <v>9.9960884871137055E-3</v>
      </c>
      <c r="N769" s="2" cm="1">
        <f t="array" ref="N769">[1]!table_weight[Acceleration]*(('F+ , F-'!N$2-[1]!tbl_gk[[#This Row],[Acceleration]])/('F+ , F-'!N$2-'F+ , F-'!N$3))</f>
        <v>4.9607186957533181E-3</v>
      </c>
      <c r="O769" s="2" cm="1">
        <f t="array" ref="O769">[1]!table_weight[SprintSpeed]*(('F+ , F-'!O$2-[1]!tbl_gk[[#This Row],[SprintSpeed]])/('F+ , F-'!O$2-'F+ , F-'!O$3))</f>
        <v>5.9032552479464486E-3</v>
      </c>
      <c r="P769" s="2" cm="1">
        <f t="array" ref="P769">[1]!table_weight[Agility]*(('F+ , F-'!P$2-[1]!tbl_gk[[#This Row],[Agility]])/('F+ , F-'!P$2-'F+ , F-'!P$3))</f>
        <v>4.2123984928974139E-3</v>
      </c>
      <c r="Q769" s="2" cm="1">
        <f t="array" ref="Q769">[1]!table_weight[Reactions]*(('F+ , F-'!Q$2-[1]!tbl_gk[[#This Row],[Reactions]])/('F+ , F-'!Q$2-'F+ , F-'!Q$3))</f>
        <v>2.0625680002887528E-3</v>
      </c>
      <c r="R769" s="2" cm="1">
        <f t="array" ref="R769">[1]!table_weight[Balance]*(('F+ , F-'!R$2-[1]!tbl_gk[[#This Row],[Balance]])/('F+ , F-'!R$2-'F+ , F-'!R$3))</f>
        <v>1.3038376287539614E-3</v>
      </c>
      <c r="S769" s="2" cm="1">
        <f t="array" ref="S769">[1]!table_weight[ShotPower]*(('F+ , F-'!S$2-[1]!tbl_gk[[#This Row],[ShotPower]])/('F+ , F-'!S$2-'F+ , F-'!S$3))</f>
        <v>7.5315173595909123E-3</v>
      </c>
      <c r="T769" s="2" cm="1">
        <f t="array" ref="T769">[1]!table_weight[Jumping]*(('F+ , F-'!T$2-[1]!tbl_gk[[#This Row],[Jumping]])/('F+ , F-'!T$2-'F+ , F-'!T$3))</f>
        <v>2.4043887454979003E-3</v>
      </c>
      <c r="U769" s="2" cm="1">
        <f t="array" ref="U769">[1]!table_weight[Stamina]*(('F+ , F-'!U$2-[1]!tbl_gk[[#This Row],[Stamina]])/('F+ , F-'!U$2-'F+ , F-'!U$3))</f>
        <v>6.0109718637447497E-3</v>
      </c>
      <c r="V769" s="2" cm="1">
        <f t="array" ref="V769">[1]!table_weight[Strength]*(('F+ , F-'!V$2-[1]!tbl_gk[[#This Row],[Strength]])/('F+ , F-'!V$2-'F+ , F-'!V$3))</f>
        <v>1.5972010952236049E-2</v>
      </c>
      <c r="W769" s="2" cm="1">
        <f t="array" ref="W769">[1]!table_weight[LongShots]*(('F+ , F-'!W$2-[1]!tbl_gk[[#This Row],[LongShots]])/('F+ , F-'!W$2-'F+ , F-'!W$3))</f>
        <v>7.7912248547492196E-3</v>
      </c>
      <c r="X769" s="2" cm="1">
        <f t="array" ref="X769">[1]!table_weight[Aggression]*(('F+ , F-'!X$2-[1]!tbl_gk[[#This Row],[Aggression]])/('F+ , F-'!X$2-'F+ , F-'!X$3))</f>
        <v>1.642835412229994E-2</v>
      </c>
      <c r="Y769" s="2" cm="1">
        <f t="array" ref="Y769">[1]!table_weight[Interceptions]*(('F+ , F-'!Y$2-[1]!tbl_gk[[#This Row],[Interceptions]])/('F+ , F-'!Y$2-'F+ , F-'!Y$3))</f>
        <v>1.3158513088021059E-2</v>
      </c>
      <c r="Z769" s="2" cm="1">
        <f t="array" ref="Z769">[1]!table_weight[Positioning]*(('F+ , F-'!Z$2-[1]!tbl_gk[[#This Row],[Positioning]])/('F+ , F-'!Z$2-'F+ , F-'!Z$3))</f>
        <v>1.4788899029848055E-4</v>
      </c>
      <c r="AA769" s="2" cm="1">
        <f t="array" ref="AA769">[1]!table_weight[Vision]*(('F+ , F-'!AA$2-[1]!tbl_gk[[#This Row],[Vision]])/('F+ , F-'!AA$2-'F+ , F-'!AA$3))</f>
        <v>3.8332826285366529E-2</v>
      </c>
      <c r="AB769" s="2" cm="1">
        <f t="array" ref="AB769">[1]!table_weight[Penalties]*(('F+ , F-'!AB$2-[1]!tbl_gk[[#This Row],[Penalties]])/('F+ , F-'!AB$2-'F+ , F-'!AB$3))</f>
        <v>2.0747955403639775E-3</v>
      </c>
      <c r="AC769" s="2" cm="1">
        <f t="array" ref="AC769">[1]!table_weight[Composure]*(('F+ , F-'!AC$2-[1]!tbl_gk[[#This Row],[Composure]])/('F+ , F-'!AC$2-'F+ , F-'!AC$3))</f>
        <v>2.401806158230982E-3</v>
      </c>
      <c r="AD769" s="2" cm="1">
        <f t="array" ref="AD769">[1]!table_weight[Marking]*(('F+ , F-'!AD$2-[1]!tbl_gk[[#This Row],[Marking]])/('F+ , F-'!AD$2-'F+ , F-'!AD$3))</f>
        <v>2.0507273321389546E-2</v>
      </c>
      <c r="AE769" s="2" cm="1">
        <f t="array" ref="AE769">[1]!table_weight[StandingTackle]*(('F+ , F-'!AE$2-[1]!tbl_gk[[#This Row],[StandingTackle]])/('F+ , F-'!AE$2-'F+ , F-'!AE$3))</f>
        <v>1.5691800233775807E-2</v>
      </c>
      <c r="AF769" s="2" cm="1">
        <f t="array" ref="AF769">[1]!table_weight[SlidingTackle]*(('F+ , F-'!AF$2-[1]!tbl_gk[[#This Row],[SlidingTackle]])/('F+ , F-'!AF$2-'F+ , F-'!AF$3))</f>
        <v>8.9667429907290316E-3</v>
      </c>
      <c r="AG769" s="2" cm="1">
        <f t="array" ref="AG769">[1]!table_weight[GKDiving]*(('F+ , F-'!AG$2-[1]!tbl_gk[[#This Row],[GKDiving]])/('F+ , F-'!AG$2-'F+ , F-'!AG$3))</f>
        <v>4.2702945948686719E-2</v>
      </c>
      <c r="AH769" s="2" cm="1">
        <f t="array" ref="AH769">[1]!table_weight[GKHandling]*(('F+ , F-'!AH$2-[1]!tbl_gk[[#This Row],[GKHandling]])/('F+ , F-'!AH$2-'F+ , F-'!AH$3))</f>
        <v>5.3471514927051197E-2</v>
      </c>
      <c r="AI769" s="2" cm="1">
        <f t="array" ref="AI769">[1]!table_weight[GKKicking]*(('F+ , F-'!AI$2-[1]!tbl_gk[[#This Row],[GKKicking]])/('F+ , F-'!AI$2-'F+ , F-'!AI$3))</f>
        <v>3.3988439306358358E-2</v>
      </c>
      <c r="AJ769" s="2" cm="1">
        <f t="array" ref="AJ769">[1]!table_weight[GKPositioning]*(('F+ , F-'!AJ$2-[1]!tbl_gk[[#This Row],[GKPositioning]])/('F+ , F-'!AJ$2-'F+ , F-'!AJ$3))</f>
        <v>2.2704827876717123E-2</v>
      </c>
      <c r="AK769" s="2" cm="1">
        <f t="array" ref="AK769">[1]!table_weight[GKReflexes]*(('F+ , F-'!AK$2-[1]!tbl_gk[[#This Row],[GKReflexes]])/('F+ , F-'!AK$2-'F+ , F-'!AK$3))</f>
        <v>3.6439847209545996E-2</v>
      </c>
    </row>
    <row r="770" spans="1:37" x14ac:dyDescent="0.55000000000000004">
      <c r="A770" s="7">
        <f>[1]!tbl_gk[[#This Row],[ID]]</f>
        <v>228117</v>
      </c>
      <c r="B770" s="1" cm="1">
        <f t="array" ref="B770">[1]!table_weight[ValueEUR]*(('F+ , F-'!B$2-[1]!tbl_gk[[#This Row],[ValueEUR]])/('F+ , F-'!B$2-'F+ , F-'!B$3))</f>
        <v>7.4388200703228241E-5</v>
      </c>
      <c r="C770" s="1" cm="1">
        <f t="array" ref="C770">[1]!table_weight[WageEUR]*(('F+ , F-'!C$2-[1]!tbl_gk[[#This Row],[WageEUR]])/('F+ , F-'!C$2-'F+ , F-'!C$3))</f>
        <v>0</v>
      </c>
      <c r="D770" s="1" cm="1">
        <f t="array" ref="D770">[1]!table_weight[Crossing]*(('F+ , F-'!D$2-[1]!tbl_gk[[#This Row],[Crossing]])/('F+ , F-'!D$2-'F+ , F-'!D$3))</f>
        <v>3.0262757593710415E-2</v>
      </c>
      <c r="E770" s="1" cm="1">
        <f t="array" ref="E770">[1]!table_weight[Finishing]*(('F+ , F-'!E$2-[1]!tbl_gk[[#This Row],[Finishing]])/('F+ , F-'!E$2-'F+ , F-'!E$3))</f>
        <v>1.0980757529662181E-2</v>
      </c>
      <c r="F770" s="1" cm="1">
        <f t="array" ref="F770">[1]!table_weight[HeadingAccuracy]*(('F+ , F-'!F$2-[1]!tbl_gk[[#This Row],[HeadingAccuracy]])/('F+ , F-'!F$2-'F+ , F-'!F$3))</f>
        <v>1.1274360672166649E-2</v>
      </c>
      <c r="G770" s="1" cm="1">
        <f t="array" ref="G770">[1]!table_weight[ShortPassing]*(('F+ , F-'!G$2-[1]!tbl_gk[[#This Row],[ShortPassing]])/('F+ , F-'!G$2-'F+ , F-'!G$3))</f>
        <v>5.3440942305594832E-2</v>
      </c>
      <c r="H770" s="1" cm="1">
        <f t="array" ref="H770">[1]!table_weight[Volleys]*(('F+ , F-'!H$2-[1]!tbl_gk[[#This Row],[Volleys]])/('F+ , F-'!H$2-'F+ , F-'!H$3))</f>
        <v>6.9443525879286526E-4</v>
      </c>
      <c r="I770" s="1" cm="1">
        <f t="array" ref="I770">[1]!table_weight[Dribbling]*(('F+ , F-'!I$2-[1]!tbl_gk[[#This Row],[Dribbling]])/('F+ , F-'!I$2-'F+ , F-'!I$3))</f>
        <v>1.7601807988178481E-2</v>
      </c>
      <c r="J770" s="1" cm="1">
        <f t="array" ref="J770">[1]!table_weight[Curve]*(('F+ , F-'!J$2-[1]!tbl_gk[[#This Row],[Curve]])/('F+ , F-'!J$2-'F+ , F-'!J$3))</f>
        <v>9.4648953791028455E-3</v>
      </c>
      <c r="K770" s="1" cm="1">
        <f t="array" ref="K770">[1]!table_weight[FKAccuracy]*(('F+ , F-'!K$2-[1]!tbl_gk[[#This Row],[FKAccuracy]])/('F+ , F-'!K$2-'F+ , F-'!K$3))</f>
        <v>9.2789777912990392E-3</v>
      </c>
      <c r="L770" s="1" cm="1">
        <f t="array" ref="L770">[1]!table_weight[LongPassing]*(('F+ , F-'!L$2-[1]!tbl_gk[[#This Row],[LongPassing]])/('F+ , F-'!L$2-'F+ , F-'!L$3))</f>
        <v>2.5446932703562523E-2</v>
      </c>
      <c r="M770" s="1" cm="1">
        <f t="array" ref="M770">[1]!table_weight[BallControl]*(('F+ , F-'!M$2-[1]!tbl_gk[[#This Row],[BallControl]])/('F+ , F-'!M$2-'F+ , F-'!M$3))</f>
        <v>1.2603763744621627E-2</v>
      </c>
      <c r="N770" s="1" cm="1">
        <f t="array" ref="N770">[1]!table_weight[Acceleration]*(('F+ , F-'!N$2-[1]!tbl_gk[[#This Row],[Acceleration]])/('F+ , F-'!N$2-'F+ , F-'!N$3))</f>
        <v>3.8332826285366545E-3</v>
      </c>
      <c r="O770" s="1" cm="1">
        <f t="array" ref="O770">[1]!table_weight[SprintSpeed]*(('F+ , F-'!O$2-[1]!tbl_gk[[#This Row],[SprintSpeed]])/('F+ , F-'!O$2-'F+ , F-'!O$3))</f>
        <v>5.9032552479464486E-3</v>
      </c>
      <c r="P770" s="1" cm="1">
        <f t="array" ref="P770">[1]!table_weight[Agility]*(('F+ , F-'!P$2-[1]!tbl_gk[[#This Row],[Agility]])/('F+ , F-'!P$2-'F+ , F-'!P$3))</f>
        <v>3.744354215908813E-3</v>
      </c>
      <c r="Q770" s="1" cm="1">
        <f t="array" ref="Q770">[1]!table_weight[Reactions]*(('F+ , F-'!Q$2-[1]!tbl_gk[[#This Row],[Reactions]])/('F+ , F-'!Q$2-'F+ , F-'!Q$3))</f>
        <v>1.7531828002454398E-3</v>
      </c>
      <c r="R770" s="1" cm="1">
        <f t="array" ref="R770">[1]!table_weight[Balance]*(('F+ , F-'!R$2-[1]!tbl_gk[[#This Row],[Balance]])/('F+ , F-'!R$2-'F+ , F-'!R$3))</f>
        <v>7.4505007357369231E-4</v>
      </c>
      <c r="S770" s="1" cm="1">
        <f t="array" ref="S770">[1]!table_weight[ShotPower]*(('F+ , F-'!S$2-[1]!tbl_gk[[#This Row],[ShotPower]])/('F+ , F-'!S$2-'F+ , F-'!S$3))</f>
        <v>7.5315173595909123E-3</v>
      </c>
      <c r="T770" s="1" cm="1">
        <f t="array" ref="T770">[1]!table_weight[Jumping]*(('F+ , F-'!T$2-[1]!tbl_gk[[#This Row],[Jumping]])/('F+ , F-'!T$2-'F+ , F-'!T$3))</f>
        <v>2.7478728519976002E-3</v>
      </c>
      <c r="U770" s="1" cm="1">
        <f t="array" ref="U770">[1]!table_weight[Stamina]*(('F+ , F-'!U$2-[1]!tbl_gk[[#This Row],[Stamina]])/('F+ , F-'!U$2-'F+ , F-'!U$3))</f>
        <v>8.5871026624925002E-4</v>
      </c>
      <c r="V770" s="1" cm="1">
        <f t="array" ref="V770">[1]!table_weight[Strength]*(('F+ , F-'!V$2-[1]!tbl_gk[[#This Row],[Strength]])/('F+ , F-'!V$2-'F+ , F-'!V$3))</f>
        <v>2.4845350370144969E-2</v>
      </c>
      <c r="W770" s="1" cm="1">
        <f t="array" ref="W770">[1]!table_weight[LongShots]*(('F+ , F-'!W$2-[1]!tbl_gk[[#This Row],[LongShots]])/('F+ , F-'!W$2-'F+ , F-'!W$3))</f>
        <v>8.570347340224143E-3</v>
      </c>
      <c r="X770" s="1" cm="1">
        <f t="array" ref="X770">[1]!table_weight[Aggression]*(('F+ , F-'!X$2-[1]!tbl_gk[[#This Row],[Aggression]])/('F+ , F-'!X$2-'F+ , F-'!X$3))</f>
        <v>1.2777608761788841E-2</v>
      </c>
      <c r="Y770" s="1" cm="1">
        <f t="array" ref="Y770">[1]!table_weight[Interceptions]*(('F+ , F-'!Y$2-[1]!tbl_gk[[#This Row],[Interceptions]])/('F+ , F-'!Y$2-'F+ , F-'!Y$3))</f>
        <v>1.5236173049287543E-2</v>
      </c>
      <c r="Z770" s="1" cm="1">
        <f t="array" ref="Z770">[1]!table_weight[Positioning]*(('F+ , F-'!Z$2-[1]!tbl_gk[[#This Row],[Positioning]])/('F+ , F-'!Z$2-'F+ , F-'!Z$3))</f>
        <v>0</v>
      </c>
      <c r="AA770" s="1" cm="1">
        <f t="array" ref="AA770">[1]!table_weight[Vision]*(('F+ , F-'!AA$2-[1]!tbl_gk[[#This Row],[Vision]])/('F+ , F-'!AA$2-'F+ , F-'!AA$3))</f>
        <v>3.3363756211337532E-2</v>
      </c>
      <c r="AB770" s="1" cm="1">
        <f t="array" ref="AB770">[1]!table_weight[Penalties]*(('F+ , F-'!AB$2-[1]!tbl_gk[[#This Row],[Penalties]])/('F+ , F-'!AB$2-'F+ , F-'!AB$3))</f>
        <v>2.0356484546967322E-3</v>
      </c>
      <c r="AC770" s="1" cm="1">
        <f t="array" ref="AC770">[1]!table_weight[Composure]*(('F+ , F-'!AC$2-[1]!tbl_gk[[#This Row],[Composure]])/('F+ , F-'!AC$2-'F+ , F-'!AC$3))</f>
        <v>1.9748183967676961E-3</v>
      </c>
      <c r="AD770" s="1" cm="1">
        <f t="array" ref="AD770">[1]!table_weight[Marking]*(('F+ , F-'!AD$2-[1]!tbl_gk[[#This Row],[Marking]])/('F+ , F-'!AD$2-'F+ , F-'!AD$3))</f>
        <v>2.6817203574124791E-2</v>
      </c>
      <c r="AE770" s="1" cm="1">
        <f t="array" ref="AE770">[1]!table_weight[StandingTackle]*(('F+ , F-'!AE$2-[1]!tbl_gk[[#This Row],[StandingTackle]])/('F+ , F-'!AE$2-'F+ , F-'!AE$3))</f>
        <v>2.465854322450484E-2</v>
      </c>
      <c r="AF770" s="1" cm="1">
        <f t="array" ref="AF770">[1]!table_weight[SlidingTackle]*(('F+ , F-'!AF$2-[1]!tbl_gk[[#This Row],[SlidingTackle]])/('F+ , F-'!AF$2-'F+ , F-'!AF$3))</f>
        <v>5.230600077925268E-3</v>
      </c>
      <c r="AG770" s="1" cm="1">
        <f t="array" ref="AG770">[1]!table_weight[GKDiving]*(('F+ , F-'!AG$2-[1]!tbl_gk[[#This Row],[GKDiving]])/('F+ , F-'!AG$2-'F+ , F-'!AG$3))</f>
        <v>5.4659770814318998E-2</v>
      </c>
      <c r="AH770" s="1" cm="1">
        <f t="array" ref="AH770">[1]!table_weight[GKHandling]*(('F+ , F-'!AH$2-[1]!tbl_gk[[#This Row],[GKHandling]])/('F+ , F-'!AH$2-'F+ , F-'!AH$3))</f>
        <v>6.0601050250658012E-2</v>
      </c>
      <c r="AI770" s="1" cm="1">
        <f t="array" ref="AI770">[1]!table_weight[GKKicking]*(('F+ , F-'!AI$2-[1]!tbl_gk[[#This Row],[GKKicking]])/('F+ , F-'!AI$2-'F+ , F-'!AI$3))</f>
        <v>3.3988439306358358E-2</v>
      </c>
      <c r="AJ770" s="1" cm="1">
        <f t="array" ref="AJ770">[1]!table_weight[GKPositioning]*(('F+ , F-'!AJ$2-[1]!tbl_gk[[#This Row],[GKPositioning]])/('F+ , F-'!AJ$2-'F+ , F-'!AJ$3))</f>
        <v>2.2704827876717123E-2</v>
      </c>
      <c r="AK770" s="1" cm="1">
        <f t="array" ref="AK770">[1]!table_weight[GKReflexes]*(('F+ , F-'!AK$2-[1]!tbl_gk[[#This Row],[GKReflexes]])/('F+ , F-'!AK$2-'F+ , F-'!AK$3))</f>
        <v>5.64817631747963E-2</v>
      </c>
    </row>
    <row r="771" spans="1:37" x14ac:dyDescent="0.55000000000000004">
      <c r="A771" s="8">
        <f>[1]!tbl_gk[[#This Row],[ID]]</f>
        <v>228130</v>
      </c>
      <c r="B771" s="2" cm="1">
        <f t="array" ref="B771">[1]!table_weight[ValueEUR]*(('F+ , F-'!B$2-[1]!tbl_gk[[#This Row],[ValueEUR]])/('F+ , F-'!B$2-'F+ , F-'!B$3))</f>
        <v>6.2041611374891601E-5</v>
      </c>
      <c r="C771" s="2" cm="1">
        <f t="array" ref="C771">[1]!table_weight[WageEUR]*(('F+ , F-'!C$2-[1]!tbl_gk[[#This Row],[WageEUR]])/('F+ , F-'!C$2-'F+ , F-'!C$3))</f>
        <v>3.9120935309418161E-4</v>
      </c>
      <c r="D771" s="2" cm="1">
        <f t="array" ref="D771">[1]!table_weight[Crossing]*(('F+ , F-'!D$2-[1]!tbl_gk[[#This Row],[Crossing]])/('F+ , F-'!D$2-'F+ , F-'!D$3))</f>
        <v>3.4746129089074922E-2</v>
      </c>
      <c r="E771" s="2" cm="1">
        <f t="array" ref="E771">[1]!table_weight[Finishing]*(('F+ , F-'!E$2-[1]!tbl_gk[[#This Row],[Finishing]])/('F+ , F-'!E$2-'F+ , F-'!E$3))</f>
        <v>9.9825068451474385E-3</v>
      </c>
      <c r="F771" s="2" cm="1">
        <f t="array" ref="F771">[1]!table_weight[HeadingAccuracy]*(('F+ , F-'!F$2-[1]!tbl_gk[[#This Row],[HeadingAccuracy]])/('F+ , F-'!F$2-'F+ , F-'!F$3))</f>
        <v>1.1691929585950599E-2</v>
      </c>
      <c r="G771" s="2" cm="1">
        <f t="array" ref="G771">[1]!table_weight[ShortPassing]*(('F+ , F-'!G$2-[1]!tbl_gk[[#This Row],[ShortPassing]])/('F+ , F-'!G$2-'F+ , F-'!G$3))</f>
        <v>4.781557995763748E-2</v>
      </c>
      <c r="H771" s="2" cm="1">
        <f t="array" ref="H771">[1]!table_weight[Volleys]*(('F+ , F-'!H$2-[1]!tbl_gk[[#This Row],[Volleys]])/('F+ , F-'!H$2-'F+ , F-'!H$3))</f>
        <v>1.7360881469821632E-3</v>
      </c>
      <c r="I771" s="2" cm="1">
        <f t="array" ref="I771">[1]!table_weight[Dribbling]*(('F+ , F-'!I$2-[1]!tbl_gk[[#This Row],[Dribbling]])/('F+ , F-'!I$2-'F+ , F-'!I$3))</f>
        <v>1.5646051545047536E-2</v>
      </c>
      <c r="J771" s="2" cm="1">
        <f t="array" ref="J771">[1]!table_weight[Curve]*(('F+ , F-'!J$2-[1]!tbl_gk[[#This Row],[Curve]])/('F+ , F-'!J$2-'F+ , F-'!J$3))</f>
        <v>9.8029273569279467E-3</v>
      </c>
      <c r="K771" s="2" cm="1">
        <f t="array" ref="K771">[1]!table_weight[FKAccuracy]*(('F+ , F-'!K$2-[1]!tbl_gk[[#This Row],[FKAccuracy]])/('F+ , F-'!K$2-'F+ , F-'!K$3))</f>
        <v>8.8226346212351529E-3</v>
      </c>
      <c r="L771" s="2" cm="1">
        <f t="array" ref="L771">[1]!table_weight[LongPassing]*(('F+ , F-'!L$2-[1]!tbl_gk[[#This Row],[LongPassing]])/('F+ , F-'!L$2-'F+ , F-'!L$3))</f>
        <v>2.652978090371412E-2</v>
      </c>
      <c r="M771" s="2" cm="1">
        <f t="array" ref="M771">[1]!table_weight[BallControl]*(('F+ , F-'!M$2-[1]!tbl_gk[[#This Row],[BallControl]])/('F+ , F-'!M$2-'F+ , F-'!M$3))</f>
        <v>1.3038376287539614E-2</v>
      </c>
      <c r="N771" s="2" cm="1">
        <f t="array" ref="N771">[1]!table_weight[Acceleration]*(('F+ , F-'!N$2-[1]!tbl_gk[[#This Row],[Acceleration]])/('F+ , F-'!N$2-'F+ , F-'!N$3))</f>
        <v>4.9607186957533181E-3</v>
      </c>
      <c r="O771" s="2" cm="1">
        <f t="array" ref="O771">[1]!table_weight[SprintSpeed]*(('F+ , F-'!O$2-[1]!tbl_gk[[#This Row],[SprintSpeed]])/('F+ , F-'!O$2-'F+ , F-'!O$3))</f>
        <v>4.7788256769090301E-3</v>
      </c>
      <c r="P771" s="2" cm="1">
        <f t="array" ref="P771">[1]!table_weight[Agility]*(('F+ , F-'!P$2-[1]!tbl_gk[[#This Row],[Agility]])/('F+ , F-'!P$2-'F+ , F-'!P$3))</f>
        <v>4.5634317006388652E-3</v>
      </c>
      <c r="Q771" s="2" cm="1">
        <f t="array" ref="Q771">[1]!table_weight[Reactions]*(('F+ , F-'!Q$2-[1]!tbl_gk[[#This Row],[Reactions]])/('F+ , F-'!Q$2-'F+ , F-'!Q$3))</f>
        <v>1.5469260002165645E-3</v>
      </c>
      <c r="R771" s="2" cm="1">
        <f t="array" ref="R771">[1]!table_weight[Balance]*(('F+ , F-'!R$2-[1]!tbl_gk[[#This Row],[Balance]])/('F+ , F-'!R$2-'F+ , F-'!R$3))</f>
        <v>1.4280126410162438E-3</v>
      </c>
      <c r="S771" s="2" cm="1">
        <f t="array" ref="S771">[1]!table_weight[ShotPower]*(('F+ , F-'!S$2-[1]!tbl_gk[[#This Row],[ShotPower]])/('F+ , F-'!S$2-'F+ , F-'!S$3))</f>
        <v>5.9732723886410689E-3</v>
      </c>
      <c r="T771" s="2" cm="1">
        <f t="array" ref="T771">[1]!table_weight[Jumping]*(('F+ , F-'!T$2-[1]!tbl_gk[[#This Row],[Jumping]])/('F+ , F-'!T$2-'F+ , F-'!T$3))</f>
        <v>2.4902597721228252E-3</v>
      </c>
      <c r="U771" s="2" cm="1">
        <f t="array" ref="U771">[1]!table_weight[Stamina]*(('F+ , F-'!U$2-[1]!tbl_gk[[#This Row],[Stamina]])/('F+ , F-'!U$2-'F+ , F-'!U$3))</f>
        <v>2.4902597721228249E-2</v>
      </c>
      <c r="V771" s="2" cm="1">
        <f t="array" ref="V771">[1]!table_weight[Strength]*(('F+ , F-'!V$2-[1]!tbl_gk[[#This Row],[Strength]])/('F+ , F-'!V$2-'F+ , F-'!V$3))</f>
        <v>1.6859344894026941E-2</v>
      </c>
      <c r="W771" s="2" cm="1">
        <f t="array" ref="W771">[1]!table_weight[LongShots]*(('F+ , F-'!W$2-[1]!tbl_gk[[#This Row],[LongShots]])/('F+ , F-'!W$2-'F+ , F-'!W$3))</f>
        <v>8.8300548353824494E-3</v>
      </c>
      <c r="X771" s="2" cm="1">
        <f t="array" ref="X771">[1]!table_weight[Aggression]*(('F+ , F-'!X$2-[1]!tbl_gk[[#This Row],[Aggression]])/('F+ , F-'!X$2-'F+ , F-'!X$3))</f>
        <v>1.642835412229994E-2</v>
      </c>
      <c r="Y771" s="2" cm="1">
        <f t="array" ref="Y771">[1]!table_weight[Interceptions]*(('F+ , F-'!Y$2-[1]!tbl_gk[[#This Row],[Interceptions]])/('F+ , F-'!Y$2-'F+ , F-'!Y$3))</f>
        <v>1.6621279690131864E-2</v>
      </c>
      <c r="Z771" s="2" cm="1">
        <f t="array" ref="Z771">[1]!table_weight[Positioning]*(('F+ , F-'!Z$2-[1]!tbl_gk[[#This Row],[Positioning]])/('F+ , F-'!Z$2-'F+ , F-'!Z$3))</f>
        <v>1.3310009126863251E-3</v>
      </c>
      <c r="AA771" s="2" cm="1">
        <f t="array" ref="AA771">[1]!table_weight[Vision]*(('F+ , F-'!AA$2-[1]!tbl_gk[[#This Row],[Vision]])/('F+ , F-'!AA$2-'F+ , F-'!AA$3))</f>
        <v>1.7036811682385123E-2</v>
      </c>
      <c r="AB771" s="2" cm="1">
        <f t="array" ref="AB771">[1]!table_weight[Penalties]*(('F+ , F-'!AB$2-[1]!tbl_gk[[#This Row],[Penalties]])/('F+ , F-'!AB$2-'F+ , F-'!AB$3))</f>
        <v>2.0747955403639775E-3</v>
      </c>
      <c r="AC771" s="2" cm="1">
        <f t="array" ref="AC771">[1]!table_weight[Composure]*(('F+ , F-'!AC$2-[1]!tbl_gk[[#This Row],[Composure]])/('F+ , F-'!AC$2-'F+ , F-'!AC$3))</f>
        <v>6.4048164219492846E-4</v>
      </c>
      <c r="AD771" s="2" cm="1">
        <f t="array" ref="AD771">[1]!table_weight[Marking]*(('F+ , F-'!AD$2-[1]!tbl_gk[[#This Row],[Marking]])/('F+ , F-'!AD$2-'F+ , F-'!AD$3))</f>
        <v>2.2084755884573357E-2</v>
      </c>
      <c r="AE771" s="2" cm="1">
        <f t="array" ref="AE771">[1]!table_weight[StandingTackle]*(('F+ , F-'!AE$2-[1]!tbl_gk[[#This Row],[StandingTackle]])/('F+ , F-'!AE$2-'F+ , F-'!AE$3))</f>
        <v>1.120842873841129E-2</v>
      </c>
      <c r="AF771" s="2" cm="1">
        <f t="array" ref="AF771">[1]!table_weight[SlidingTackle]*(('F+ , F-'!AF$2-[1]!tbl_gk[[#This Row],[SlidingTackle]])/('F+ , F-'!AF$2-'F+ , F-'!AF$3))</f>
        <v>8.9667429907290316E-3</v>
      </c>
      <c r="AG771" s="2" cm="1">
        <f t="array" ref="AG771">[1]!table_weight[GKDiving]*(('F+ , F-'!AG$2-[1]!tbl_gk[[#This Row],[GKDiving]])/('F+ , F-'!AG$2-'F+ , F-'!AG$3))</f>
        <v>3.7578592434844307E-2</v>
      </c>
      <c r="AH771" s="2" cm="1">
        <f t="array" ref="AH771">[1]!table_weight[GKHandling]*(('F+ , F-'!AH$2-[1]!tbl_gk[[#This Row],[GKHandling]])/('F+ , F-'!AH$2-'F+ , F-'!AH$3))</f>
        <v>4.4559595772542655E-2</v>
      </c>
      <c r="AI771" s="2" cm="1">
        <f t="array" ref="AI771">[1]!table_weight[GKKicking]*(('F+ , F-'!AI$2-[1]!tbl_gk[[#This Row],[GKKicking]])/('F+ , F-'!AI$2-'F+ , F-'!AI$3))</f>
        <v>2.7727411013081817E-2</v>
      </c>
      <c r="AJ771" s="2" cm="1">
        <f t="array" ref="AJ771">[1]!table_weight[GKPositioning]*(('F+ , F-'!AJ$2-[1]!tbl_gk[[#This Row],[GKPositioning]])/('F+ , F-'!AJ$2-'F+ , F-'!AJ$3))</f>
        <v>1.3244482928084987E-2</v>
      </c>
      <c r="AK771" s="2" cm="1">
        <f t="array" ref="AK771">[1]!table_weight[GKReflexes]*(('F+ , F-'!AK$2-[1]!tbl_gk[[#This Row],[GKReflexes]])/('F+ , F-'!AK$2-'F+ , F-'!AK$3))</f>
        <v>3.6439847209545996E-2</v>
      </c>
    </row>
    <row r="772" spans="1:37" x14ac:dyDescent="0.55000000000000004">
      <c r="A772" s="7">
        <f>[1]!tbl_gk[[#This Row],[ID]]</f>
        <v>228221</v>
      </c>
      <c r="B772" s="1" cm="1">
        <f t="array" ref="B772">[1]!table_weight[ValueEUR]*(('F+ , F-'!B$2-[1]!tbl_gk[[#This Row],[ValueEUR]])/('F+ , F-'!B$2-'F+ , F-'!B$3))</f>
        <v>2.5958704062827779E-4</v>
      </c>
      <c r="C772" s="1" cm="1">
        <f t="array" ref="C772">[1]!table_weight[WageEUR]*(('F+ , F-'!C$2-[1]!tbl_gk[[#This Row],[WageEUR]])/('F+ , F-'!C$2-'F+ , F-'!C$3))</f>
        <v>3.9120935309418161E-4</v>
      </c>
      <c r="D772" s="1" cm="1">
        <f t="array" ref="D772">[1]!table_weight[Crossing]*(('F+ , F-'!D$2-[1]!tbl_gk[[#This Row],[Crossing]])/('F+ , F-'!D$2-'F+ , F-'!D$3))</f>
        <v>3.5866971962916043E-2</v>
      </c>
      <c r="E772" s="1" cm="1">
        <f t="array" ref="E772">[1]!table_weight[Finishing]*(('F+ , F-'!E$2-[1]!tbl_gk[[#This Row],[Finishing]])/('F+ , F-'!E$2-'F+ , F-'!E$3))</f>
        <v>7.9860054761179498E-3</v>
      </c>
      <c r="F772" s="1" cm="1">
        <f t="array" ref="F772">[1]!table_weight[HeadingAccuracy]*(('F+ , F-'!F$2-[1]!tbl_gk[[#This Row],[HeadingAccuracy]])/('F+ , F-'!F$2-'F+ , F-'!F$3))</f>
        <v>8.7689471894629514E-3</v>
      </c>
      <c r="G772" s="1" cm="1">
        <f t="array" ref="G772">[1]!table_weight[ShortPassing]*(('F+ , F-'!G$2-[1]!tbl_gk[[#This Row],[ShortPassing]])/('F+ , F-'!G$2-'F+ , F-'!G$3))</f>
        <v>5.6253623479573515E-2</v>
      </c>
      <c r="H772" s="1" cm="1">
        <f t="array" ref="H772">[1]!table_weight[Volleys]*(('F+ , F-'!H$2-[1]!tbl_gk[[#This Row],[Volleys]])/('F+ , F-'!H$2-'F+ , F-'!H$3))</f>
        <v>1.0416528881892981E-3</v>
      </c>
      <c r="I772" s="1" cm="1">
        <f t="array" ref="I772">[1]!table_weight[Dribbling]*(('F+ , F-'!I$2-[1]!tbl_gk[[#This Row],[Dribbling]])/('F+ , F-'!I$2-'F+ , F-'!I$3))</f>
        <v>1.6623929766613008E-2</v>
      </c>
      <c r="J772" s="1" cm="1">
        <f t="array" ref="J772">[1]!table_weight[Curve]*(('F+ , F-'!J$2-[1]!tbl_gk[[#This Row],[Curve]])/('F+ , F-'!J$2-'F+ , F-'!J$3))</f>
        <v>8.9578474123651938E-3</v>
      </c>
      <c r="K772" s="1" cm="1">
        <f t="array" ref="K772">[1]!table_weight[FKAccuracy]*(('F+ , F-'!K$2-[1]!tbl_gk[[#This Row],[FKAccuracy]])/('F+ , F-'!K$2-'F+ , F-'!K$3))</f>
        <v>8.3662914511712649E-3</v>
      </c>
      <c r="L772" s="1" cm="1">
        <f t="array" ref="L772">[1]!table_weight[LongPassing]*(('F+ , F-'!L$2-[1]!tbl_gk[[#This Row],[LongPassing]])/('F+ , F-'!L$2-'F+ , F-'!L$3))</f>
        <v>2.4905508603486726E-2</v>
      </c>
      <c r="M772" s="1" cm="1">
        <f t="array" ref="M772">[1]!table_weight[BallControl]*(('F+ , F-'!M$2-[1]!tbl_gk[[#This Row],[BallControl]])/('F+ , F-'!M$2-'F+ , F-'!M$3))</f>
        <v>1.1734538658785654E-2</v>
      </c>
      <c r="N772" s="1" cm="1">
        <f t="array" ref="N772">[1]!table_weight[Acceleration]*(('F+ , F-'!N$2-[1]!tbl_gk[[#This Row],[Acceleration]])/('F+ , F-'!N$2-'F+ , F-'!N$3))</f>
        <v>4.5097442688666525E-3</v>
      </c>
      <c r="O772" s="1" cm="1">
        <f t="array" ref="O772">[1]!table_weight[SprintSpeed]*(('F+ , F-'!O$2-[1]!tbl_gk[[#This Row],[SprintSpeed]])/('F+ , F-'!O$2-'F+ , F-'!O$3))</f>
        <v>5.3410404624277394E-3</v>
      </c>
      <c r="P772" s="1" cm="1">
        <f t="array" ref="P772">[1]!table_weight[Agility]*(('F+ , F-'!P$2-[1]!tbl_gk[[#This Row],[Agility]])/('F+ , F-'!P$2-'F+ , F-'!P$3))</f>
        <v>4.3294095621445646E-3</v>
      </c>
      <c r="Q772" s="1" cm="1">
        <f t="array" ref="Q772">[1]!table_weight[Reactions]*(('F+ , F-'!Q$2-[1]!tbl_gk[[#This Row],[Reactions]])/('F+ , F-'!Q$2-'F+ , F-'!Q$3))</f>
        <v>1.1859766001660328E-3</v>
      </c>
      <c r="R772" s="1" cm="1">
        <f t="array" ref="R772">[1]!table_weight[Balance]*(('F+ , F-'!R$2-[1]!tbl_gk[[#This Row],[Balance]])/('F+ , F-'!R$2-'F+ , F-'!R$3))</f>
        <v>1.0554876042293973E-3</v>
      </c>
      <c r="S772" s="1" cm="1">
        <f t="array" ref="S772">[1]!table_weight[ShotPower]*(('F+ , F-'!S$2-[1]!tbl_gk[[#This Row],[ShotPower]])/('F+ , F-'!S$2-'F+ , F-'!S$3))</f>
        <v>5.7135648934827617E-3</v>
      </c>
      <c r="T772" s="1" cm="1">
        <f t="array" ref="T772">[1]!table_weight[Jumping]*(('F+ , F-'!T$2-[1]!tbl_gk[[#This Row],[Jumping]])/('F+ , F-'!T$2-'F+ , F-'!T$3))</f>
        <v>1.7174205324985003E-3</v>
      </c>
      <c r="U772" s="1" cm="1">
        <f t="array" ref="U772">[1]!table_weight[Stamina]*(('F+ , F-'!U$2-[1]!tbl_gk[[#This Row],[Stamina]])/('F+ , F-'!U$2-'F+ , F-'!U$3))</f>
        <v>3.4348410649970001E-3</v>
      </c>
      <c r="V772" s="1" cm="1">
        <f t="array" ref="V772">[1]!table_weight[Strength]*(('F+ , F-'!V$2-[1]!tbl_gk[[#This Row],[Strength]])/('F+ , F-'!V$2-'F+ , F-'!V$3))</f>
        <v>2.2183348544772292E-2</v>
      </c>
      <c r="W772" s="1" cm="1">
        <f t="array" ref="W772">[1]!table_weight[LongShots]*(('F+ , F-'!W$2-[1]!tbl_gk[[#This Row],[LongShots]])/('F+ , F-'!W$2-'F+ , F-'!W$3))</f>
        <v>8.0509323499075268E-3</v>
      </c>
      <c r="X772" s="1" cm="1">
        <f t="array" ref="X772">[1]!table_weight[Aggression]*(('F+ , F-'!X$2-[1]!tbl_gk[[#This Row],[Aggression]])/('F+ , F-'!X$2-'F+ , F-'!X$3))</f>
        <v>1.460298144204439E-2</v>
      </c>
      <c r="Y772" s="1" cm="1">
        <f t="array" ref="Y772">[1]!table_weight[Interceptions]*(('F+ , F-'!Y$2-[1]!tbl_gk[[#This Row],[Interceptions]])/('F+ , F-'!Y$2-'F+ , F-'!Y$3))</f>
        <v>1.5236173049287543E-2</v>
      </c>
      <c r="Z772" s="1" cm="1">
        <f t="array" ref="Z772">[1]!table_weight[Positioning]*(('F+ , F-'!Z$2-[1]!tbl_gk[[#This Row],[Positioning]])/('F+ , F-'!Z$2-'F+ , F-'!Z$3))</f>
        <v>1.0352229320893639E-3</v>
      </c>
      <c r="AA772" s="1" cm="1">
        <f t="array" ref="AA772">[1]!table_weight[Vision]*(('F+ , F-'!AA$2-[1]!tbl_gk[[#This Row],[Vision]])/('F+ , F-'!AA$2-'F+ , F-'!AA$3))</f>
        <v>2.6974951830443111E-2</v>
      </c>
      <c r="AB772" s="1" cm="1">
        <f t="array" ref="AB772">[1]!table_weight[Penalties]*(('F+ , F-'!AB$2-[1]!tbl_gk[[#This Row],[Penalties]])/('F+ , F-'!AB$2-'F+ , F-'!AB$3))</f>
        <v>1.9965013690294879E-3</v>
      </c>
      <c r="AC772" s="1" cm="1">
        <f t="array" ref="AC772">[1]!table_weight[Composure]*(('F+ , F-'!AC$2-[1]!tbl_gk[[#This Row],[Composure]])/('F+ , F-'!AC$2-'F+ , F-'!AC$3))</f>
        <v>1.1742163440240354E-3</v>
      </c>
      <c r="AD772" s="1" cm="1">
        <f t="array" ref="AD772">[1]!table_weight[Marking]*(('F+ , F-'!AD$2-[1]!tbl_gk[[#This Row],[Marking]])/('F+ , F-'!AD$2-'F+ , F-'!AD$3))</f>
        <v>2.2084755884573357E-2</v>
      </c>
      <c r="AE772" s="1" cm="1">
        <f t="array" ref="AE772">[1]!table_weight[StandingTackle]*(('F+ , F-'!AE$2-[1]!tbl_gk[[#This Row],[StandingTackle]])/('F+ , F-'!AE$2-'F+ , F-'!AE$3))</f>
        <v>2.465854322450484E-2</v>
      </c>
      <c r="AF772" s="1" cm="1">
        <f t="array" ref="AF772">[1]!table_weight[SlidingTackle]*(('F+ , F-'!AF$2-[1]!tbl_gk[[#This Row],[SlidingTackle]])/('F+ , F-'!AF$2-'F+ , F-'!AF$3))</f>
        <v>3.7361429128037632E-3</v>
      </c>
      <c r="AG772" s="1" cm="1">
        <f t="array" ref="AG772">[1]!table_weight[GKDiving]*(('F+ , F-'!AG$2-[1]!tbl_gk[[#This Row],[GKDiving]])/('F+ , F-'!AG$2-'F+ , F-'!AG$3))</f>
        <v>4.0994828110739248E-2</v>
      </c>
      <c r="AH772" s="1" cm="1">
        <f t="array" ref="AH772">[1]!table_weight[GKHandling]*(('F+ , F-'!AH$2-[1]!tbl_gk[[#This Row],[GKHandling]])/('F+ , F-'!AH$2-'F+ , F-'!AH$3))</f>
        <v>3.9212444279837541E-2</v>
      </c>
      <c r="AI772" s="1" cm="1">
        <f t="array" ref="AI772">[1]!table_weight[GKKicking]*(('F+ , F-'!AI$2-[1]!tbl_gk[[#This Row],[GKKicking]])/('F+ , F-'!AI$2-'F+ , F-'!AI$3))</f>
        <v>2.5938545786431375E-2</v>
      </c>
      <c r="AJ772" s="1" cm="1">
        <f t="array" ref="AJ772">[1]!table_weight[GKPositioning]*(('F+ , F-'!AJ$2-[1]!tbl_gk[[#This Row],[GKPositioning]])/('F+ , F-'!AJ$2-'F+ , F-'!AJ$3))</f>
        <v>1.5767241581053557E-2</v>
      </c>
      <c r="AK772" s="1" cm="1">
        <f t="array" ref="AK772">[1]!table_weight[GKReflexes]*(('F+ , F-'!AK$2-[1]!tbl_gk[[#This Row],[GKReflexes]])/('F+ , F-'!AK$2-'F+ , F-'!AK$3))</f>
        <v>4.55498090119325E-2</v>
      </c>
    </row>
    <row r="773" spans="1:37" x14ac:dyDescent="0.55000000000000004">
      <c r="A773" s="8">
        <f>[1]!tbl_gk[[#This Row],[ID]]</f>
        <v>228231</v>
      </c>
      <c r="B773" s="2" cm="1">
        <f t="array" ref="B773">[1]!table_weight[ValueEUR]*(('F+ , F-'!B$2-[1]!tbl_gk[[#This Row],[ValueEUR]])/('F+ , F-'!B$2-'F+ , F-'!B$3))</f>
        <v>1.8242085732617382E-4</v>
      </c>
      <c r="C773" s="2" cm="1">
        <f t="array" ref="C773">[1]!table_weight[WageEUR]*(('F+ , F-'!C$2-[1]!tbl_gk[[#This Row],[WageEUR]])/('F+ , F-'!C$2-'F+ , F-'!C$3))</f>
        <v>0</v>
      </c>
      <c r="D773" s="2" cm="1">
        <f t="array" ref="D773">[1]!table_weight[Crossing]*(('F+ , F-'!D$2-[1]!tbl_gk[[#This Row],[Crossing]])/('F+ , F-'!D$2-'F+ , F-'!D$3))</f>
        <v>3.5866971962916043E-2</v>
      </c>
      <c r="E773" s="2" cm="1">
        <f t="array" ref="E773">[1]!table_weight[Finishing]*(('F+ , F-'!E$2-[1]!tbl_gk[[#This Row],[Finishing]])/('F+ , F-'!E$2-'F+ , F-'!E$3))</f>
        <v>9.9825068451474385E-3</v>
      </c>
      <c r="F773" s="2" cm="1">
        <f t="array" ref="F773">[1]!table_weight[HeadingAccuracy]*(('F+ , F-'!F$2-[1]!tbl_gk[[#This Row],[HeadingAccuracy]])/('F+ , F-'!F$2-'F+ , F-'!F$3))</f>
        <v>9.6040850170308507E-3</v>
      </c>
      <c r="G773" s="2" cm="1">
        <f t="array" ref="G773">[1]!table_weight[ShortPassing]*(('F+ , F-'!G$2-[1]!tbl_gk[[#This Row],[ShortPassing]])/('F+ , F-'!G$2-'F+ , F-'!G$3))</f>
        <v>5.3440942305594832E-2</v>
      </c>
      <c r="H773" s="2" cm="1">
        <f t="array" ref="H773">[1]!table_weight[Volleys]*(('F+ , F-'!H$2-[1]!tbl_gk[[#This Row],[Volleys]])/('F+ , F-'!H$2-'F+ , F-'!H$3))</f>
        <v>1.5046097273845413E-3</v>
      </c>
      <c r="I773" s="2" cm="1">
        <f t="array" ref="I773">[1]!table_weight[Dribbling]*(('F+ , F-'!I$2-[1]!tbl_gk[[#This Row],[Dribbling]])/('F+ , F-'!I$2-'F+ , F-'!I$3))</f>
        <v>1.4668173323482065E-2</v>
      </c>
      <c r="J773" s="2" cm="1">
        <f t="array" ref="J773">[1]!table_weight[Curve]*(('F+ , F-'!J$2-[1]!tbl_gk[[#This Row],[Curve]])/('F+ , F-'!J$2-'F+ , F-'!J$3))</f>
        <v>9.1268634012777444E-3</v>
      </c>
      <c r="K773" s="2" cm="1">
        <f t="array" ref="K773">[1]!table_weight[FKAccuracy]*(('F+ , F-'!K$2-[1]!tbl_gk[[#This Row],[FKAccuracy]])/('F+ , F-'!K$2-'F+ , F-'!K$3))</f>
        <v>9.1268634012777444E-3</v>
      </c>
      <c r="L773" s="2" cm="1">
        <f t="array" ref="L773">[1]!table_weight[LongPassing]*(('F+ , F-'!L$2-[1]!tbl_gk[[#This Row],[LongPassing]])/('F+ , F-'!L$2-'F+ , F-'!L$3))</f>
        <v>2.4364084503410925E-2</v>
      </c>
      <c r="M773" s="2" cm="1">
        <f t="array" ref="M773">[1]!table_weight[BallControl]*(('F+ , F-'!M$2-[1]!tbl_gk[[#This Row],[BallControl]])/('F+ , F-'!M$2-'F+ , F-'!M$3))</f>
        <v>1.1734538658785654E-2</v>
      </c>
      <c r="N773" s="2" cm="1">
        <f t="array" ref="N773">[1]!table_weight[Acceleration]*(('F+ , F-'!N$2-[1]!tbl_gk[[#This Row],[Acceleration]])/('F+ , F-'!N$2-'F+ , F-'!N$3))</f>
        <v>4.2842570554233201E-3</v>
      </c>
      <c r="O773" s="2" cm="1">
        <f t="array" ref="O773">[1]!table_weight[SprintSpeed]*(('F+ , F-'!O$2-[1]!tbl_gk[[#This Row],[SprintSpeed]])/('F+ , F-'!O$2-'F+ , F-'!O$3))</f>
        <v>5.3410404624277394E-3</v>
      </c>
      <c r="P773" s="2" cm="1">
        <f t="array" ref="P773">[1]!table_weight[Agility]*(('F+ , F-'!P$2-[1]!tbl_gk[[#This Row],[Agility]])/('F+ , F-'!P$2-'F+ , F-'!P$3))</f>
        <v>3.5103320774145116E-3</v>
      </c>
      <c r="Q773" s="2" cm="1">
        <f t="array" ref="Q773">[1]!table_weight[Reactions]*(('F+ , F-'!Q$2-[1]!tbl_gk[[#This Row],[Reactions]])/('F+ , F-'!Q$2-'F+ , F-'!Q$3))</f>
        <v>1.1344124001588141E-3</v>
      </c>
      <c r="R773" s="2" cm="1">
        <f t="array" ref="R773">[1]!table_weight[Balance]*(('F+ , F-'!R$2-[1]!tbl_gk[[#This Row],[Balance]])/('F+ , F-'!R$2-'F+ , F-'!R$3))</f>
        <v>1.1175751103605386E-3</v>
      </c>
      <c r="S773" s="2" cm="1">
        <f t="array" ref="S773">[1]!table_weight[ShotPower]*(('F+ , F-'!S$2-[1]!tbl_gk[[#This Row],[ShotPower]])/('F+ , F-'!S$2-'F+ , F-'!S$3))</f>
        <v>4.6747349128495319E-3</v>
      </c>
      <c r="T773" s="2" cm="1">
        <f t="array" ref="T773">[1]!table_weight[Jumping]*(('F+ , F-'!T$2-[1]!tbl_gk[[#This Row],[Jumping]])/('F+ , F-'!T$2-'F+ , F-'!T$3))</f>
        <v>9.4458129287417522E-4</v>
      </c>
      <c r="U773" s="2" cm="1">
        <f t="array" ref="U773">[1]!table_weight[Stamina]*(('F+ , F-'!U$2-[1]!tbl_gk[[#This Row],[Stamina]])/('F+ , F-'!U$2-'F+ , F-'!U$3))</f>
        <v>7.7283923962432506E-3</v>
      </c>
      <c r="V773" s="2" cm="1">
        <f t="array" ref="V773">[1]!table_weight[Strength]*(('F+ , F-'!V$2-[1]!tbl_gk[[#This Row],[Strength]])/('F+ , F-'!V$2-'F+ , F-'!V$3))</f>
        <v>4.4366697089544584E-3</v>
      </c>
      <c r="W773" s="2" cm="1">
        <f t="array" ref="W773">[1]!table_weight[LongShots]*(('F+ , F-'!W$2-[1]!tbl_gk[[#This Row],[LongShots]])/('F+ , F-'!W$2-'F+ , F-'!W$3))</f>
        <v>6.7523948741159906E-3</v>
      </c>
      <c r="X773" s="2" cm="1">
        <f t="array" ref="X773">[1]!table_weight[Aggression]*(('F+ , F-'!X$2-[1]!tbl_gk[[#This Row],[Aggression]])/('F+ , F-'!X$2-'F+ , F-'!X$3))</f>
        <v>1.2777608761788841E-2</v>
      </c>
      <c r="Y773" s="2" cm="1">
        <f t="array" ref="Y773">[1]!table_weight[Interceptions]*(('F+ , F-'!Y$2-[1]!tbl_gk[[#This Row],[Interceptions]])/('F+ , F-'!Y$2-'F+ , F-'!Y$3))</f>
        <v>1.4543619728865382E-2</v>
      </c>
      <c r="Z773" s="2" cm="1">
        <f t="array" ref="Z773">[1]!table_weight[Positioning]*(('F+ , F-'!Z$2-[1]!tbl_gk[[#This Row],[Positioning]])/('F+ , F-'!Z$2-'F+ , F-'!Z$3))</f>
        <v>7.394449514924029E-4</v>
      </c>
      <c r="AA773" s="2" cm="1">
        <f t="array" ref="AA773">[1]!table_weight[Vision]*(('F+ , F-'!AA$2-[1]!tbl_gk[[#This Row],[Vision]])/('F+ , F-'!AA$2-'F+ , F-'!AA$3))</f>
        <v>1.0648007301490701E-2</v>
      </c>
      <c r="AB773" s="2" cm="1">
        <f t="array" ref="AB773">[1]!table_weight[Penalties]*(('F+ , F-'!AB$2-[1]!tbl_gk[[#This Row],[Penalties]])/('F+ , F-'!AB$2-'F+ , F-'!AB$3))</f>
        <v>2.0356484546967322E-3</v>
      </c>
      <c r="AC773" s="2" cm="1">
        <f t="array" ref="AC773">[1]!table_weight[Composure]*(('F+ , F-'!AC$2-[1]!tbl_gk[[#This Row],[Composure]])/('F+ , F-'!AC$2-'F+ , F-'!AC$3))</f>
        <v>1.7613245160360534E-3</v>
      </c>
      <c r="AD773" s="2" cm="1">
        <f t="array" ref="AD773">[1]!table_weight[Marking]*(('F+ , F-'!AD$2-[1]!tbl_gk[[#This Row],[Marking]])/('F+ , F-'!AD$2-'F+ , F-'!AD$3))</f>
        <v>2.366223844775717E-2</v>
      </c>
      <c r="AE773" s="2" cm="1">
        <f t="array" ref="AE773">[1]!table_weight[StandingTackle]*(('F+ , F-'!AE$2-[1]!tbl_gk[[#This Row],[StandingTackle]])/('F+ , F-'!AE$2-'F+ , F-'!AE$3))</f>
        <v>2.241685747682258E-2</v>
      </c>
      <c r="AF773" s="2" cm="1">
        <f t="array" ref="AF773">[1]!table_weight[SlidingTackle]*(('F+ , F-'!AF$2-[1]!tbl_gk[[#This Row],[SlidingTackle]])/('F+ , F-'!AF$2-'F+ , F-'!AF$3))</f>
        <v>4.4833714953645158E-3</v>
      </c>
      <c r="AG773" s="2" cm="1">
        <f t="array" ref="AG773">[1]!table_weight[GKDiving]*(('F+ , F-'!AG$2-[1]!tbl_gk[[#This Row],[GKDiving]])/('F+ , F-'!AG$2-'F+ , F-'!AG$3))</f>
        <v>2.5621767569212028E-2</v>
      </c>
      <c r="AH773" s="2" cm="1">
        <f t="array" ref="AH773">[1]!table_weight[GKHandling]*(('F+ , F-'!AH$2-[1]!tbl_gk[[#This Row],[GKHandling]])/('F+ , F-'!AH$2-'F+ , F-'!AH$3))</f>
        <v>3.9212444279837541E-2</v>
      </c>
      <c r="AI773" s="2" cm="1">
        <f t="array" ref="AI773">[1]!table_weight[GKKicking]*(('F+ , F-'!AI$2-[1]!tbl_gk[[#This Row],[GKKicking]])/('F+ , F-'!AI$2-'F+ , F-'!AI$3))</f>
        <v>2.1466382719805277E-2</v>
      </c>
      <c r="AJ773" s="2" cm="1">
        <f t="array" ref="AJ773">[1]!table_weight[GKPositioning]*(('F+ , F-'!AJ$2-[1]!tbl_gk[[#This Row],[GKPositioning]])/('F+ , F-'!AJ$2-'F+ , F-'!AJ$3))</f>
        <v>1.4505862254569271E-2</v>
      </c>
      <c r="AK773" s="2" cm="1">
        <f t="array" ref="AK773">[1]!table_weight[GKReflexes]*(('F+ , F-'!AK$2-[1]!tbl_gk[[#This Row],[GKReflexes]])/('F+ , F-'!AK$2-'F+ , F-'!AK$3))</f>
        <v>3.0973870128114096E-2</v>
      </c>
    </row>
    <row r="774" spans="1:37" x14ac:dyDescent="0.55000000000000004">
      <c r="A774" s="7">
        <f>[1]!tbl_gk[[#This Row],[ID]]</f>
        <v>228253</v>
      </c>
      <c r="B774" s="1" cm="1">
        <f t="array" ref="B774">[1]!table_weight[ValueEUR]*(('F+ , F-'!B$2-[1]!tbl_gk[[#This Row],[ValueEUR]])/('F+ , F-'!B$2-'F+ , F-'!B$3))</f>
        <v>3.7348432718218329E-5</v>
      </c>
      <c r="C774" s="1" cm="1">
        <f t="array" ref="C774">[1]!table_weight[WageEUR]*(('F+ , F-'!C$2-[1]!tbl_gk[[#This Row],[WageEUR]])/('F+ , F-'!C$2-'F+ , F-'!C$3))</f>
        <v>2.3472561185650898E-4</v>
      </c>
      <c r="D774" s="1" cm="1">
        <f t="array" ref="D774">[1]!table_weight[Crossing]*(('F+ , F-'!D$2-[1]!tbl_gk[[#This Row],[Crossing]])/('F+ , F-'!D$2-'F+ , F-'!D$3))</f>
        <v>3.0262757593710415E-2</v>
      </c>
      <c r="E774" s="1" cm="1">
        <f t="array" ref="E774">[1]!table_weight[Finishing]*(('F+ , F-'!E$2-[1]!tbl_gk[[#This Row],[Finishing]])/('F+ , F-'!E$2-'F+ , F-'!E$3))</f>
        <v>8.9842561606326941E-3</v>
      </c>
      <c r="F774" s="1" cm="1">
        <f t="array" ref="F774">[1]!table_weight[HeadingAccuracy]*(('F+ , F-'!F$2-[1]!tbl_gk[[#This Row],[HeadingAccuracy]])/('F+ , F-'!F$2-'F+ , F-'!F$3))</f>
        <v>9.6040850170308507E-3</v>
      </c>
      <c r="G774" s="1" cm="1">
        <f t="array" ref="G774">[1]!table_weight[ShortPassing]*(('F+ , F-'!G$2-[1]!tbl_gk[[#This Row],[ShortPassing]])/('F+ , F-'!G$2-'F+ , F-'!G$3))</f>
        <v>5.9066304653552192E-2</v>
      </c>
      <c r="H774" s="1" cm="1">
        <f t="array" ref="H774">[1]!table_weight[Volleys]*(('F+ , F-'!H$2-[1]!tbl_gk[[#This Row],[Volleys]])/('F+ , F-'!H$2-'F+ , F-'!H$3))</f>
        <v>1.3888705175857305E-3</v>
      </c>
      <c r="I774" s="1" cm="1">
        <f t="array" ref="I774">[1]!table_weight[Dribbling]*(('F+ , F-'!I$2-[1]!tbl_gk[[#This Row],[Dribbling]])/('F+ , F-'!I$2-'F+ , F-'!I$3))</f>
        <v>1.3690295101916595E-2</v>
      </c>
      <c r="J774" s="1" cm="1">
        <f t="array" ref="J774">[1]!table_weight[Curve]*(('F+ , F-'!J$2-[1]!tbl_gk[[#This Row],[Curve]])/('F+ , F-'!J$2-'F+ , F-'!J$3))</f>
        <v>8.4507994456275402E-3</v>
      </c>
      <c r="K774" s="1" cm="1">
        <f t="array" ref="K774">[1]!table_weight[FKAccuracy]*(('F+ , F-'!K$2-[1]!tbl_gk[[#This Row],[FKAccuracy]])/('F+ , F-'!K$2-'F+ , F-'!K$3))</f>
        <v>8.2141770611499701E-3</v>
      </c>
      <c r="L774" s="1" cm="1">
        <f t="array" ref="L774">[1]!table_weight[LongPassing]*(('F+ , F-'!L$2-[1]!tbl_gk[[#This Row],[LongPassing]])/('F+ , F-'!L$2-'F+ , F-'!L$3))</f>
        <v>2.4905508603486726E-2</v>
      </c>
      <c r="M774" s="1" cm="1">
        <f t="array" ref="M774">[1]!table_weight[BallControl]*(('F+ , F-'!M$2-[1]!tbl_gk[[#This Row],[BallControl]])/('F+ , F-'!M$2-'F+ , F-'!M$3))</f>
        <v>1.2169151201703639E-2</v>
      </c>
      <c r="N774" s="1" cm="1">
        <f t="array" ref="N774">[1]!table_weight[Acceleration]*(('F+ , F-'!N$2-[1]!tbl_gk[[#This Row],[Acceleration]])/('F+ , F-'!N$2-'F+ , F-'!N$3))</f>
        <v>4.0587698419799877E-3</v>
      </c>
      <c r="O774" s="1" cm="1">
        <f t="array" ref="O774">[1]!table_weight[SprintSpeed]*(('F+ , F-'!O$2-[1]!tbl_gk[[#This Row],[SprintSpeed]])/('F+ , F-'!O$2-'F+ , F-'!O$3))</f>
        <v>7.0276848189838679E-3</v>
      </c>
      <c r="P774" s="1" cm="1">
        <f t="array" ref="P774">[1]!table_weight[Agility]*(('F+ , F-'!P$2-[1]!tbl_gk[[#This Row],[Agility]])/('F+ , F-'!P$2-'F+ , F-'!P$3))</f>
        <v>3.8613652851559629E-3</v>
      </c>
      <c r="Q774" s="1" cm="1">
        <f t="array" ref="Q774">[1]!table_weight[Reactions]*(('F+ , F-'!Q$2-[1]!tbl_gk[[#This Row],[Reactions]])/('F+ , F-'!Q$2-'F+ , F-'!Q$3))</f>
        <v>1.8563112002598775E-3</v>
      </c>
      <c r="R774" s="1" cm="1">
        <f t="array" ref="R774">[1]!table_weight[Balance]*(('F+ , F-'!R$2-[1]!tbl_gk[[#This Row],[Balance]])/('F+ , F-'!R$2-'F+ , F-'!R$3))</f>
        <v>1.3659251348851025E-3</v>
      </c>
      <c r="S774" s="1" cm="1">
        <f t="array" ref="S774">[1]!table_weight[ShotPower]*(('F+ , F-'!S$2-[1]!tbl_gk[[#This Row],[ShotPower]])/('F+ , F-'!S$2-'F+ , F-'!S$3))</f>
        <v>8.0509323499075268E-3</v>
      </c>
      <c r="T774" s="1" cm="1">
        <f t="array" ref="T774">[1]!table_weight[Jumping]*(('F+ , F-'!T$2-[1]!tbl_gk[[#This Row],[Jumping]])/('F+ , F-'!T$2-'F+ , F-'!T$3))</f>
        <v>2.4902597721228252E-3</v>
      </c>
      <c r="U774" s="1" cm="1">
        <f t="array" ref="U774">[1]!table_weight[Stamina]*(('F+ , F-'!U$2-[1]!tbl_gk[[#This Row],[Stamina]])/('F+ , F-'!U$2-'F+ , F-'!U$3))</f>
        <v>1.288065399373875E-2</v>
      </c>
      <c r="V774" s="1" cm="1">
        <f t="array" ref="V774">[1]!table_weight[Strength]*(('F+ , F-'!V$2-[1]!tbl_gk[[#This Row],[Strength]])/('F+ , F-'!V$2-'F+ , F-'!V$3))</f>
        <v>1.9521346719399615E-2</v>
      </c>
      <c r="W774" s="1" cm="1">
        <f t="array" ref="W774">[1]!table_weight[LongShots]*(('F+ , F-'!W$2-[1]!tbl_gk[[#This Row],[LongShots]])/('F+ , F-'!W$2-'F+ , F-'!W$3))</f>
        <v>8.570347340224143E-3</v>
      </c>
      <c r="X774" s="1" cm="1">
        <f t="array" ref="X774">[1]!table_weight[Aggression]*(('F+ , F-'!X$2-[1]!tbl_gk[[#This Row],[Aggression]])/('F+ , F-'!X$2-'F+ , F-'!X$3))</f>
        <v>1.460298144204439E-2</v>
      </c>
      <c r="Y774" s="1" cm="1">
        <f t="array" ref="Y774">[1]!table_weight[Interceptions]*(('F+ , F-'!Y$2-[1]!tbl_gk[[#This Row],[Interceptions]])/('F+ , F-'!Y$2-'F+ , F-'!Y$3))</f>
        <v>1.8006386330976187E-2</v>
      </c>
      <c r="Z774" s="1" cm="1">
        <f t="array" ref="Z774">[1]!table_weight[Positioning]*(('F+ , F-'!Z$2-[1]!tbl_gk[[#This Row],[Positioning]])/('F+ , F-'!Z$2-'F+ , F-'!Z$3))</f>
        <v>4.4366697089544168E-4</v>
      </c>
      <c r="AA774" s="1" cm="1">
        <f t="array" ref="AA774">[1]!table_weight[Vision]*(('F+ , F-'!AA$2-[1]!tbl_gk[[#This Row],[Vision]])/('F+ , F-'!AA$2-'F+ , F-'!AA$3))</f>
        <v>3.975256059223195E-2</v>
      </c>
      <c r="AB774" s="1" cm="1">
        <f t="array" ref="AB774">[1]!table_weight[Penalties]*(('F+ , F-'!AB$2-[1]!tbl_gk[[#This Row],[Penalties]])/('F+ , F-'!AB$2-'F+ , F-'!AB$3))</f>
        <v>2.0356484546967322E-3</v>
      </c>
      <c r="AC774" s="1" cm="1">
        <f t="array" ref="AC774">[1]!table_weight[Composure]*(('F+ , F-'!AC$2-[1]!tbl_gk[[#This Row],[Composure]])/('F+ , F-'!AC$2-'F+ , F-'!AC$3))</f>
        <v>2.2416857476822497E-3</v>
      </c>
      <c r="AD774" s="1" cm="1">
        <f t="array" ref="AD774">[1]!table_weight[Marking]*(('F+ , F-'!AD$2-[1]!tbl_gk[[#This Row],[Marking]])/('F+ , F-'!AD$2-'F+ , F-'!AD$3))</f>
        <v>2.6817203574124791E-2</v>
      </c>
      <c r="AE774" s="1" cm="1">
        <f t="array" ref="AE774">[1]!table_weight[StandingTackle]*(('F+ , F-'!AE$2-[1]!tbl_gk[[#This Row],[StandingTackle]])/('F+ , F-'!AE$2-'F+ , F-'!AE$3))</f>
        <v>3.1383600467551613E-2</v>
      </c>
      <c r="AF774" s="1" cm="1">
        <f t="array" ref="AF774">[1]!table_weight[SlidingTackle]*(('F+ , F-'!AF$2-[1]!tbl_gk[[#This Row],[SlidingTackle]])/('F+ , F-'!AF$2-'F+ , F-'!AF$3))</f>
        <v>6.7250572430467732E-3</v>
      </c>
      <c r="AG774" s="1" cm="1">
        <f t="array" ref="AG774">[1]!table_weight[GKDiving]*(('F+ , F-'!AG$2-[1]!tbl_gk[[#This Row],[GKDiving]])/('F+ , F-'!AG$2-'F+ , F-'!AG$3))</f>
        <v>5.9784124328161402E-2</v>
      </c>
      <c r="AH774" s="1" cm="1">
        <f t="array" ref="AH774">[1]!table_weight[GKHandling]*(('F+ , F-'!AH$2-[1]!tbl_gk[[#This Row],[GKHandling]])/('F+ , F-'!AH$2-'F+ , F-'!AH$3))</f>
        <v>5.7036282588854605E-2</v>
      </c>
      <c r="AI774" s="1" cm="1">
        <f t="array" ref="AI774">[1]!table_weight[GKKicking]*(('F+ , F-'!AI$2-[1]!tbl_gk[[#This Row],[GKKicking]])/('F+ , F-'!AI$2-'F+ , F-'!AI$3))</f>
        <v>3.6671737146334017E-2</v>
      </c>
      <c r="AJ774" s="1" cm="1">
        <f t="array" ref="AJ774">[1]!table_weight[GKPositioning]*(('F+ , F-'!AJ$2-[1]!tbl_gk[[#This Row],[GKPositioning]])/('F+ , F-'!AJ$2-'F+ , F-'!AJ$3))</f>
        <v>2.2704827876717123E-2</v>
      </c>
      <c r="AK774" s="1" cm="1">
        <f t="array" ref="AK774">[1]!table_weight[GKReflexes]*(('F+ , F-'!AK$2-[1]!tbl_gk[[#This Row],[GKReflexes]])/('F+ , F-'!AK$2-'F+ , F-'!AK$3))</f>
        <v>6.1947740256228193E-2</v>
      </c>
    </row>
    <row r="775" spans="1:37" x14ac:dyDescent="0.55000000000000004">
      <c r="A775" s="8">
        <f>[1]!tbl_gk[[#This Row],[ID]]</f>
        <v>228255</v>
      </c>
      <c r="B775" s="2" cm="1">
        <f t="array" ref="B775">[1]!table_weight[ValueEUR]*(('F+ , F-'!B$2-[1]!tbl_gk[[#This Row],[ValueEUR]])/('F+ , F-'!B$2-'F+ , F-'!B$3))</f>
        <v>3.367532239303818E-4</v>
      </c>
      <c r="C775" s="2" cm="1">
        <f t="array" ref="C775">[1]!table_weight[WageEUR]*(('F+ , F-'!C$2-[1]!tbl_gk[[#This Row],[WageEUR]])/('F+ , F-'!C$2-'F+ , F-'!C$3))</f>
        <v>7.8241870618836313E-5</v>
      </c>
      <c r="D775" s="2" cm="1">
        <f t="array" ref="D775">[1]!table_weight[Crossing]*(('F+ , F-'!D$2-[1]!tbl_gk[[#This Row],[Crossing]])/('F+ , F-'!D$2-'F+ , F-'!D$3))</f>
        <v>2.4658543224504784E-2</v>
      </c>
      <c r="E775" s="2" cm="1">
        <f t="array" ref="E775">[1]!table_weight[Finishing]*(('F+ , F-'!E$2-[1]!tbl_gk[[#This Row],[Finishing]])/('F+ , F-'!E$2-'F+ , F-'!E$3))</f>
        <v>9.9825068451474385E-3</v>
      </c>
      <c r="F775" s="2" cm="1">
        <f t="array" ref="F775">[1]!table_weight[HeadingAccuracy]*(('F+ , F-'!F$2-[1]!tbl_gk[[#This Row],[HeadingAccuracy]])/('F+ , F-'!F$2-'F+ , F-'!F$3))</f>
        <v>6.6811026205431997E-3</v>
      </c>
      <c r="G775" s="2" cm="1">
        <f t="array" ref="G775">[1]!table_weight[ShortPassing]*(('F+ , F-'!G$2-[1]!tbl_gk[[#This Row],[ShortPassing]])/('F+ , F-'!G$2-'F+ , F-'!G$3))</f>
        <v>4.9221920544626818E-2</v>
      </c>
      <c r="H775" s="2" cm="1">
        <f t="array" ref="H775">[1]!table_weight[Volleys]*(('F+ , F-'!H$2-[1]!tbl_gk[[#This Row],[Volleys]])/('F+ , F-'!H$2-'F+ , F-'!H$3))</f>
        <v>1.0416528881892981E-3</v>
      </c>
      <c r="I775" s="2" cm="1">
        <f t="array" ref="I775">[1]!table_weight[Dribbling]*(('F+ , F-'!I$2-[1]!tbl_gk[[#This Row],[Dribbling]])/('F+ , F-'!I$2-'F+ , F-'!I$3))</f>
        <v>1.0756660437220181E-2</v>
      </c>
      <c r="J775" s="2" cm="1">
        <f t="array" ref="J775">[1]!table_weight[Curve]*(('F+ , F-'!J$2-[1]!tbl_gk[[#This Row],[Curve]])/('F+ , F-'!J$2-'F+ , F-'!J$3))</f>
        <v>8.4507994456275402E-3</v>
      </c>
      <c r="K775" s="2" cm="1">
        <f t="array" ref="K775">[1]!table_weight[FKAccuracy]*(('F+ , F-'!K$2-[1]!tbl_gk[[#This Row],[FKAccuracy]])/('F+ , F-'!K$2-'F+ , F-'!K$3))</f>
        <v>9.1268634012777444E-3</v>
      </c>
      <c r="L775" s="2" cm="1">
        <f t="array" ref="L775">[1]!table_weight[LongPassing]*(('F+ , F-'!L$2-[1]!tbl_gk[[#This Row],[LongPassing]])/('F+ , F-'!L$2-'F+ , F-'!L$3))</f>
        <v>2.652978090371412E-2</v>
      </c>
      <c r="M775" s="2" cm="1">
        <f t="array" ref="M775">[1]!table_weight[BallControl]*(('F+ , F-'!M$2-[1]!tbl_gk[[#This Row],[BallControl]])/('F+ , F-'!M$2-'F+ , F-'!M$3))</f>
        <v>8.2576383154417555E-3</v>
      </c>
      <c r="N775" s="2" cm="1">
        <f t="array" ref="N775">[1]!table_weight[Acceleration]*(('F+ , F-'!N$2-[1]!tbl_gk[[#This Row],[Acceleration]])/('F+ , F-'!N$2-'F+ , F-'!N$3))</f>
        <v>6.9901036167433111E-3</v>
      </c>
      <c r="O775" s="2" cm="1">
        <f t="array" ref="O775">[1]!table_weight[SprintSpeed]*(('F+ , F-'!O$2-[1]!tbl_gk[[#This Row],[SprintSpeed]])/('F+ , F-'!O$2-'F+ , F-'!O$3))</f>
        <v>9.2765439610587065E-3</v>
      </c>
      <c r="P775" s="2" cm="1">
        <f t="array" ref="P775">[1]!table_weight[Agility]*(('F+ , F-'!P$2-[1]!tbl_gk[[#This Row],[Agility]])/('F+ , F-'!P$2-'F+ , F-'!P$3))</f>
        <v>5.3825091853689179E-3</v>
      </c>
      <c r="Q775" s="2" cm="1">
        <f t="array" ref="Q775">[1]!table_weight[Reactions]*(('F+ , F-'!Q$2-[1]!tbl_gk[[#This Row],[Reactions]])/('F+ , F-'!Q$2-'F+ , F-'!Q$3))</f>
        <v>1.5984902002237835E-3</v>
      </c>
      <c r="R775" s="2" cm="1">
        <f t="array" ref="R775">[1]!table_weight[Balance]*(('F+ , F-'!R$2-[1]!tbl_gk[[#This Row],[Balance]])/('F+ , F-'!R$2-'F+ , F-'!R$3))</f>
        <v>1.9868001961965125E-3</v>
      </c>
      <c r="S775" s="2" cm="1">
        <f t="array" ref="S775">[1]!table_weight[ShotPower]*(('F+ , F-'!S$2-[1]!tbl_gk[[#This Row],[ShotPower]])/('F+ , F-'!S$2-'F+ , F-'!S$3))</f>
        <v>5.7135648934827617E-3</v>
      </c>
      <c r="T775" s="2" cm="1">
        <f t="array" ref="T775">[1]!table_weight[Jumping]*(('F+ , F-'!T$2-[1]!tbl_gk[[#This Row],[Jumping]])/('F+ , F-'!T$2-'F+ , F-'!T$3))</f>
        <v>4.4652933844961011E-3</v>
      </c>
      <c r="U775" s="2" cm="1">
        <f t="array" ref="U775">[1]!table_weight[Stamina]*(('F+ , F-'!U$2-[1]!tbl_gk[[#This Row],[Stamina]])/('F+ , F-'!U$2-'F+ , F-'!U$3))</f>
        <v>1.4598074526237249E-2</v>
      </c>
      <c r="V775" s="2" cm="1">
        <f t="array" ref="V775">[1]!table_weight[Strength]*(('F+ , F-'!V$2-[1]!tbl_gk[[#This Row],[Strength]])/('F+ , F-'!V$2-'F+ , F-'!V$3))</f>
        <v>5.2352702565662608E-2</v>
      </c>
      <c r="W775" s="2" cm="1">
        <f t="array" ref="W775">[1]!table_weight[LongShots]*(('F+ , F-'!W$2-[1]!tbl_gk[[#This Row],[LongShots]])/('F+ , F-'!W$2-'F+ , F-'!W$3))</f>
        <v>7.7912248547492196E-3</v>
      </c>
      <c r="X775" s="2" cm="1">
        <f t="array" ref="X775">[1]!table_weight[Aggression]*(('F+ , F-'!X$2-[1]!tbl_gk[[#This Row],[Aggression]])/('F+ , F-'!X$2-'F+ , F-'!X$3))</f>
        <v>1.5819896562214757E-2</v>
      </c>
      <c r="Y775" s="2" cm="1">
        <f t="array" ref="Y775">[1]!table_weight[Interceptions]*(('F+ , F-'!Y$2-[1]!tbl_gk[[#This Row],[Interceptions]])/('F+ , F-'!Y$2-'F+ , F-'!Y$3))</f>
        <v>1.2465959767598898E-2</v>
      </c>
      <c r="Z775" s="2" cm="1">
        <f t="array" ref="Z775">[1]!table_weight[Positioning]*(('F+ , F-'!Z$2-[1]!tbl_gk[[#This Row],[Positioning]])/('F+ , F-'!Z$2-'F+ , F-'!Z$3))</f>
        <v>1.4788899029848055E-4</v>
      </c>
      <c r="AA775" s="2" cm="1">
        <f t="array" ref="AA775">[1]!table_weight[Vision]*(('F+ , F-'!AA$2-[1]!tbl_gk[[#This Row],[Vision]])/('F+ , F-'!AA$2-'F+ , F-'!AA$3))</f>
        <v>3.1944021904472104E-2</v>
      </c>
      <c r="AB775" s="2" cm="1">
        <f t="array" ref="AB775">[1]!table_weight[Penalties]*(('F+ , F-'!AB$2-[1]!tbl_gk[[#This Row],[Penalties]])/('F+ , F-'!AB$2-'F+ , F-'!AB$3))</f>
        <v>2.0356484546967322E-3</v>
      </c>
      <c r="AC775" s="2" cm="1">
        <f t="array" ref="AC775">[1]!table_weight[Composure]*(('F+ , F-'!AC$2-[1]!tbl_gk[[#This Row],[Composure]])/('F+ , F-'!AC$2-'F+ , F-'!AC$3))</f>
        <v>1.2809632843898569E-3</v>
      </c>
      <c r="AD775" s="2" cm="1">
        <f t="array" ref="AD775">[1]!table_weight[Marking]*(('F+ , F-'!AD$2-[1]!tbl_gk[[#This Row],[Marking]])/('F+ , F-'!AD$2-'F+ , F-'!AD$3))</f>
        <v>3.3127133826860035E-2</v>
      </c>
      <c r="AE775" s="2" cm="1">
        <f t="array" ref="AE775">[1]!table_weight[StandingTackle]*(('F+ , F-'!AE$2-[1]!tbl_gk[[#This Row],[StandingTackle]])/('F+ , F-'!AE$2-'F+ , F-'!AE$3))</f>
        <v>3.1383600467551613E-2</v>
      </c>
      <c r="AF775" s="2" cm="1">
        <f t="array" ref="AF775">[1]!table_weight[SlidingTackle]*(('F+ , F-'!AF$2-[1]!tbl_gk[[#This Row],[SlidingTackle]])/('F+ , F-'!AF$2-'F+ , F-'!AF$3))</f>
        <v>7.4722858256075263E-3</v>
      </c>
      <c r="AG775" s="2" cm="1">
        <f t="array" ref="AG775">[1]!table_weight[GKDiving]*(('F+ , F-'!AG$2-[1]!tbl_gk[[#This Row],[GKDiving]])/('F+ , F-'!AG$2-'F+ , F-'!AG$3))</f>
        <v>3.9286710272791778E-2</v>
      </c>
      <c r="AH775" s="2" cm="1">
        <f t="array" ref="AH775">[1]!table_weight[GKHandling]*(('F+ , F-'!AH$2-[1]!tbl_gk[[#This Row],[GKHandling]])/('F+ , F-'!AH$2-'F+ , F-'!AH$3))</f>
        <v>4.9906747265247783E-2</v>
      </c>
      <c r="AI775" s="2" cm="1">
        <f t="array" ref="AI775">[1]!table_weight[GKKicking]*(('F+ , F-'!AI$2-[1]!tbl_gk[[#This Row],[GKKicking]])/('F+ , F-'!AI$2-'F+ , F-'!AI$3))</f>
        <v>2.5938545786431375E-2</v>
      </c>
      <c r="AJ775" s="2" cm="1">
        <f t="array" ref="AJ775">[1]!table_weight[GKPositioning]*(('F+ , F-'!AJ$2-[1]!tbl_gk[[#This Row],[GKPositioning]])/('F+ , F-'!AJ$2-'F+ , F-'!AJ$3))</f>
        <v>1.5767241581053557E-2</v>
      </c>
      <c r="AK775" s="2" cm="1">
        <f t="array" ref="AK775">[1]!table_weight[GKReflexes]*(('F+ , F-'!AK$2-[1]!tbl_gk[[#This Row],[GKReflexes]])/('F+ , F-'!AK$2-'F+ , F-'!AK$3))</f>
        <v>4.1905824290977896E-2</v>
      </c>
    </row>
    <row r="776" spans="1:37" x14ac:dyDescent="0.55000000000000004">
      <c r="A776" s="7">
        <f>[1]!tbl_gk[[#This Row],[ID]]</f>
        <v>228279</v>
      </c>
      <c r="B776" s="1" cm="1">
        <f t="array" ref="B776">[1]!table_weight[ValueEUR]*(('F+ , F-'!B$2-[1]!tbl_gk[[#This Row],[ValueEUR]])/('F+ , F-'!B$2-'F+ , F-'!B$3))</f>
        <v>1.1084150569514216E-3</v>
      </c>
      <c r="C776" s="1" cm="1">
        <f t="array" ref="C776">[1]!table_weight[WageEUR]*(('F+ , F-'!C$2-[1]!tbl_gk[[#This Row],[WageEUR]])/('F+ , F-'!C$2-'F+ , F-'!C$3))</f>
        <v>1.4865955417578903E-3</v>
      </c>
      <c r="D776" s="1" cm="1">
        <f t="array" ref="D776">[1]!table_weight[Crossing]*(('F+ , F-'!D$2-[1]!tbl_gk[[#This Row],[Crossing]])/('F+ , F-'!D$2-'F+ , F-'!D$3))</f>
        <v>3.5866971962916043E-2</v>
      </c>
      <c r="E776" s="1" cm="1">
        <f t="array" ref="E776">[1]!table_weight[Finishing]*(('F+ , F-'!E$2-[1]!tbl_gk[[#This Row],[Finishing]])/('F+ , F-'!E$2-'F+ , F-'!E$3))</f>
        <v>1.3975509583206414E-2</v>
      </c>
      <c r="F776" s="1" cm="1">
        <f t="array" ref="F776">[1]!table_weight[HeadingAccuracy]*(('F+ , F-'!F$2-[1]!tbl_gk[[#This Row],[HeadingAccuracy]])/('F+ , F-'!F$2-'F+ , F-'!F$3))</f>
        <v>7.5162404481111007E-3</v>
      </c>
      <c r="G776" s="1" cm="1">
        <f t="array" ref="G776">[1]!table_weight[ShortPassing]*(('F+ , F-'!G$2-[1]!tbl_gk[[#This Row],[ShortPassing]])/('F+ , F-'!G$2-'F+ , F-'!G$3))</f>
        <v>2.6720471152797416E-2</v>
      </c>
      <c r="H776" s="1" cm="1">
        <f t="array" ref="H776">[1]!table_weight[Volleys]*(('F+ , F-'!H$2-[1]!tbl_gk[[#This Row],[Volleys]])/('F+ , F-'!H$2-'F+ , F-'!H$3))</f>
        <v>1.6203489371833524E-3</v>
      </c>
      <c r="I776" s="1" cm="1">
        <f t="array" ref="I776">[1]!table_weight[Dribbling]*(('F+ , F-'!I$2-[1]!tbl_gk[[#This Row],[Dribbling]])/('F+ , F-'!I$2-'F+ , F-'!I$3))</f>
        <v>5.867269329392826E-3</v>
      </c>
      <c r="J776" s="1" cm="1">
        <f t="array" ref="J776">[1]!table_weight[Curve]*(('F+ , F-'!J$2-[1]!tbl_gk[[#This Row],[Curve]])/('F+ , F-'!J$2-'F+ , F-'!J$3))</f>
        <v>8.112767467802439E-3</v>
      </c>
      <c r="K776" s="1" cm="1">
        <f t="array" ref="K776">[1]!table_weight[FKAccuracy]*(('F+ , F-'!K$2-[1]!tbl_gk[[#This Row],[FKAccuracy]])/('F+ , F-'!K$2-'F+ , F-'!K$3))</f>
        <v>8.0620626711286735E-3</v>
      </c>
      <c r="L776" s="1" cm="1">
        <f t="array" ref="L776">[1]!table_weight[LongPassing]*(('F+ , F-'!L$2-[1]!tbl_gk[[#This Row],[LongPassing]])/('F+ , F-'!L$2-'F+ , F-'!L$3))</f>
        <v>1.5701298902198155E-2</v>
      </c>
      <c r="M776" s="1" cm="1">
        <f t="array" ref="M776">[1]!table_weight[BallControl]*(('F+ , F-'!M$2-[1]!tbl_gk[[#This Row],[BallControl]])/('F+ , F-'!M$2-'F+ , F-'!M$3))</f>
        <v>3.0422878004259099E-3</v>
      </c>
      <c r="N776" s="1" cm="1">
        <f t="array" ref="N776">[1]!table_weight[Acceleration]*(('F+ , F-'!N$2-[1]!tbl_gk[[#This Row],[Acceleration]])/('F+ , F-'!N$2-'F+ , F-'!N$3))</f>
        <v>3.3823082016499898E-3</v>
      </c>
      <c r="O776" s="1" cm="1">
        <f t="array" ref="O776">[1]!table_weight[SprintSpeed]*(('F+ , F-'!O$2-[1]!tbl_gk[[#This Row],[SprintSpeed]])/('F+ , F-'!O$2-'F+ , F-'!O$3))</f>
        <v>3.6543961058716113E-3</v>
      </c>
      <c r="P776" s="1" cm="1">
        <f t="array" ref="P776">[1]!table_weight[Agility]*(('F+ , F-'!P$2-[1]!tbl_gk[[#This Row],[Agility]])/('F+ , F-'!P$2-'F+ , F-'!P$3))</f>
        <v>9.3608855397720326E-4</v>
      </c>
      <c r="Q776" s="1" cm="1">
        <f t="array" ref="Q776">[1]!table_weight[Reactions]*(('F+ , F-'!Q$2-[1]!tbl_gk[[#This Row],[Reactions]])/('F+ , F-'!Q$2-'F+ , F-'!Q$3))</f>
        <v>1.2375408001732517E-3</v>
      </c>
      <c r="R776" s="1" cm="1">
        <f t="array" ref="R776">[1]!table_weight[Balance]*(('F+ , F-'!R$2-[1]!tbl_gk[[#This Row],[Balance]])/('F+ , F-'!R$2-'F+ , F-'!R$3))</f>
        <v>1.2417501226228205E-3</v>
      </c>
      <c r="S776" s="1" cm="1">
        <f t="array" ref="S776">[1]!table_weight[ShotPower]*(('F+ , F-'!S$2-[1]!tbl_gk[[#This Row],[ShotPower]])/('F+ , F-'!S$2-'F+ , F-'!S$3))</f>
        <v>3.1164899418996877E-3</v>
      </c>
      <c r="T776" s="1" cm="1">
        <f t="array" ref="T776">[1]!table_weight[Jumping]*(('F+ , F-'!T$2-[1]!tbl_gk[[#This Row],[Jumping]])/('F+ , F-'!T$2-'F+ , F-'!T$3))</f>
        <v>7.7283923962432515E-4</v>
      </c>
      <c r="U776" s="1" cm="1">
        <f t="array" ref="U776">[1]!table_weight[Stamina]*(('F+ , F-'!U$2-[1]!tbl_gk[[#This Row],[Stamina]])/('F+ , F-'!U$2-'F+ , F-'!U$3))</f>
        <v>1.7174205324985E-3</v>
      </c>
      <c r="V776" s="1" cm="1">
        <f t="array" ref="V776">[1]!table_weight[Strength]*(('F+ , F-'!V$2-[1]!tbl_gk[[#This Row],[Strength]])/('F+ , F-'!V$2-'F+ , F-'!V$3))</f>
        <v>1.3310009126863375E-2</v>
      </c>
      <c r="W776" s="1" cm="1">
        <f t="array" ref="W776">[1]!table_weight[LongShots]*(('F+ , F-'!W$2-[1]!tbl_gk[[#This Row],[LongShots]])/('F+ , F-'!W$2-'F+ , F-'!W$3))</f>
        <v>7.5315173595909123E-3</v>
      </c>
      <c r="X776" s="1" cm="1">
        <f t="array" ref="X776">[1]!table_weight[Aggression]*(('F+ , F-'!X$2-[1]!tbl_gk[[#This Row],[Aggression]])/('F+ , F-'!X$2-'F+ , F-'!X$3))</f>
        <v>1.3994523881959207E-2</v>
      </c>
      <c r="Y776" s="1" cm="1">
        <f t="array" ref="Y776">[1]!table_weight[Interceptions]*(('F+ , F-'!Y$2-[1]!tbl_gk[[#This Row],[Interceptions]])/('F+ , F-'!Y$2-'F+ , F-'!Y$3))</f>
        <v>2.3546812894353474E-2</v>
      </c>
      <c r="Z776" s="1" cm="1">
        <f t="array" ref="Z776">[1]!table_weight[Positioning]*(('F+ , F-'!Z$2-[1]!tbl_gk[[#This Row],[Positioning]])/('F+ , F-'!Z$2-'F+ , F-'!Z$3))</f>
        <v>1.4788899029848058E-3</v>
      </c>
      <c r="AA776" s="1" cm="1">
        <f t="array" ref="AA776">[1]!table_weight[Vision]*(('F+ , F-'!AA$2-[1]!tbl_gk[[#This Row],[Vision]])/('F+ , F-'!AA$2-'F+ , F-'!AA$3))</f>
        <v>1.2067741608356128E-2</v>
      </c>
      <c r="AB776" s="1" cm="1">
        <f t="array" ref="AB776">[1]!table_weight[Penalties]*(('F+ , F-'!AB$2-[1]!tbl_gk[[#This Row],[Penalties]])/('F+ , F-'!AB$2-'F+ , F-'!AB$3))</f>
        <v>1.6441775980242841E-3</v>
      </c>
      <c r="AC776" s="1" cm="1">
        <f t="array" ref="AC776">[1]!table_weight[Composure]*(('F+ , F-'!AC$2-[1]!tbl_gk[[#This Row],[Composure]])/('F+ , F-'!AC$2-'F+ , F-'!AC$3))</f>
        <v>2.668673509145535E-4</v>
      </c>
      <c r="AD776" s="1" cm="1">
        <f t="array" ref="AD776">[1]!table_weight[Marking]*(('F+ , F-'!AD$2-[1]!tbl_gk[[#This Row],[Marking]])/('F+ , F-'!AD$2-'F+ , F-'!AD$3))</f>
        <v>2.8394686137308601E-2</v>
      </c>
      <c r="AE776" s="1" cm="1">
        <f t="array" ref="AE776">[1]!table_weight[StandingTackle]*(('F+ , F-'!AE$2-[1]!tbl_gk[[#This Row],[StandingTackle]])/('F+ , F-'!AE$2-'F+ , F-'!AE$3))</f>
        <v>1.120842873841129E-2</v>
      </c>
      <c r="AF776" s="1" cm="1">
        <f t="array" ref="AF776">[1]!table_weight[SlidingTackle]*(('F+ , F-'!AF$2-[1]!tbl_gk[[#This Row],[SlidingTackle]])/('F+ , F-'!AF$2-'F+ , F-'!AF$3))</f>
        <v>4.4833714953645158E-3</v>
      </c>
      <c r="AG776" s="1" cm="1">
        <f t="array" ref="AG776">[1]!table_weight[GKDiving]*(('F+ , F-'!AG$2-[1]!tbl_gk[[#This Row],[GKDiving]])/('F+ , F-'!AG$2-'F+ , F-'!AG$3))</f>
        <v>2.7329885407159499E-2</v>
      </c>
      <c r="AH776" s="1" cm="1">
        <f t="array" ref="AH776">[1]!table_weight[GKHandling]*(('F+ , F-'!AH$2-[1]!tbl_gk[[#This Row],[GKHandling]])/('F+ , F-'!AH$2-'F+ , F-'!AH$3))</f>
        <v>3.208290895623072E-2</v>
      </c>
      <c r="AI776" s="1" cm="1">
        <f t="array" ref="AI776">[1]!table_weight[GKKicking]*(('F+ , F-'!AI$2-[1]!tbl_gk[[#This Row],[GKKicking]])/('F+ , F-'!AI$2-'F+ , F-'!AI$3))</f>
        <v>1.4310921813203519E-2</v>
      </c>
      <c r="AJ776" s="1" cm="1">
        <f t="array" ref="AJ776">[1]!table_weight[GKPositioning]*(('F+ , F-'!AJ$2-[1]!tbl_gk[[#This Row],[GKPositioning]])/('F+ , F-'!AJ$2-'F+ , F-'!AJ$3))</f>
        <v>1.2613793264842845E-2</v>
      </c>
      <c r="AK776" s="1" cm="1">
        <f t="array" ref="AK776">[1]!table_weight[GKReflexes]*(('F+ , F-'!AK$2-[1]!tbl_gk[[#This Row],[GKReflexes]])/('F+ , F-'!AK$2-'F+ , F-'!AK$3))</f>
        <v>2.7329885407159499E-2</v>
      </c>
    </row>
    <row r="777" spans="1:37" x14ac:dyDescent="0.55000000000000004">
      <c r="A777" s="8">
        <f>[1]!tbl_gk[[#This Row],[ID]]</f>
        <v>228296</v>
      </c>
      <c r="B777" s="2" cm="1">
        <f t="array" ref="B777">[1]!table_weight[ValueEUR]*(('F+ , F-'!B$2-[1]!tbl_gk[[#This Row],[ValueEUR]])/('F+ , F-'!B$2-'F+ , F-'!B$3))</f>
        <v>8.210481903343863E-5</v>
      </c>
      <c r="C777" s="2" cm="1">
        <f t="array" ref="C777">[1]!table_weight[WageEUR]*(('F+ , F-'!C$2-[1]!tbl_gk[[#This Row],[WageEUR]])/('F+ , F-'!C$2-'F+ , F-'!C$3))</f>
        <v>7.8241870618836313E-5</v>
      </c>
      <c r="D777" s="2" cm="1">
        <f t="array" ref="D777">[1]!table_weight[Crossing]*(('F+ , F-'!D$2-[1]!tbl_gk[[#This Row],[Crossing]])/('F+ , F-'!D$2-'F+ , F-'!D$3))</f>
        <v>2.9141914719869291E-2</v>
      </c>
      <c r="E777" s="2" cm="1">
        <f t="array" ref="E777">[1]!table_weight[Finishing]*(('F+ , F-'!E$2-[1]!tbl_gk[[#This Row],[Finishing]])/('F+ , F-'!E$2-'F+ , F-'!E$3))</f>
        <v>1.59720109522359E-2</v>
      </c>
      <c r="F777" s="2" cm="1">
        <f t="array" ref="F777">[1]!table_weight[HeadingAccuracy]*(('F+ , F-'!F$2-[1]!tbl_gk[[#This Row],[HeadingAccuracy]])/('F+ , F-'!F$2-'F+ , F-'!F$3))</f>
        <v>1.1691929585950599E-2</v>
      </c>
      <c r="G777" s="2" cm="1">
        <f t="array" ref="G777">[1]!table_weight[ShortPassing]*(('F+ , F-'!G$2-[1]!tbl_gk[[#This Row],[ShortPassing]])/('F+ , F-'!G$2-'F+ , F-'!G$3))</f>
        <v>5.9066304653552192E-2</v>
      </c>
      <c r="H777" s="2" cm="1">
        <f t="array" ref="H777">[1]!table_weight[Volleys]*(('F+ , F-'!H$2-[1]!tbl_gk[[#This Row],[Volleys]])/('F+ , F-'!H$2-'F+ , F-'!H$3))</f>
        <v>1.2731313077869197E-3</v>
      </c>
      <c r="I777" s="2" cm="1">
        <f t="array" ref="I777">[1]!table_weight[Dribbling]*(('F+ , F-'!I$2-[1]!tbl_gk[[#This Row],[Dribbling]])/('F+ , F-'!I$2-'F+ , F-'!I$3))</f>
        <v>1.0756660437220181E-2</v>
      </c>
      <c r="J777" s="2" cm="1">
        <f t="array" ref="J777">[1]!table_weight[Curve]*(('F+ , F-'!J$2-[1]!tbl_gk[[#This Row],[Curve]])/('F+ , F-'!J$2-'F+ , F-'!J$3))</f>
        <v>8.6198154345400926E-3</v>
      </c>
      <c r="K777" s="2" cm="1">
        <f t="array" ref="K777">[1]!table_weight[FKAccuracy]*(('F+ , F-'!K$2-[1]!tbl_gk[[#This Row],[FKAccuracy]])/('F+ , F-'!K$2-'F+ , F-'!K$3))</f>
        <v>8.6705202312138564E-3</v>
      </c>
      <c r="L777" s="2" cm="1">
        <f t="array" ref="L777">[1]!table_weight[LongPassing]*(('F+ , F-'!L$2-[1]!tbl_gk[[#This Row],[LongPassing]])/('F+ , F-'!L$2-'F+ , F-'!L$3))</f>
        <v>2.652978090371412E-2</v>
      </c>
      <c r="M777" s="2" cm="1">
        <f t="array" ref="M777">[1]!table_weight[BallControl]*(('F+ , F-'!M$2-[1]!tbl_gk[[#This Row],[BallControl]])/('F+ , F-'!M$2-'F+ , F-'!M$3))</f>
        <v>1.5211439002129552E-2</v>
      </c>
      <c r="N777" s="2" cm="1">
        <f t="array" ref="N777">[1]!table_weight[Acceleration]*(('F+ , F-'!N$2-[1]!tbl_gk[[#This Row],[Acceleration]])/('F+ , F-'!N$2-'F+ , F-'!N$3))</f>
        <v>4.0587698419799877E-3</v>
      </c>
      <c r="O777" s="2" cm="1">
        <f t="array" ref="O777">[1]!table_weight[SprintSpeed]*(('F+ , F-'!O$2-[1]!tbl_gk[[#This Row],[SprintSpeed]])/('F+ , F-'!O$2-'F+ , F-'!O$3))</f>
        <v>6.4654700334651587E-3</v>
      </c>
      <c r="P777" s="2" cm="1">
        <f t="array" ref="P777">[1]!table_weight[Agility]*(('F+ , F-'!P$2-[1]!tbl_gk[[#This Row],[Agility]])/('F+ , F-'!P$2-'F+ , F-'!P$3))</f>
        <v>3.6273431466616623E-3</v>
      </c>
      <c r="Q777" s="2" cm="1">
        <f t="array" ref="Q777">[1]!table_weight[Reactions]*(('F+ , F-'!Q$2-[1]!tbl_gk[[#This Row],[Reactions]])/('F+ , F-'!Q$2-'F+ , F-'!Q$3))</f>
        <v>2.0625680002887528E-3</v>
      </c>
      <c r="R777" s="2" cm="1">
        <f t="array" ref="R777">[1]!table_weight[Balance]*(('F+ , F-'!R$2-[1]!tbl_gk[[#This Row],[Balance]])/('F+ , F-'!R$2-'F+ , F-'!R$3))</f>
        <v>1.3659251348851025E-3</v>
      </c>
      <c r="S777" s="2" cm="1">
        <f t="array" ref="S777">[1]!table_weight[ShotPower]*(('F+ , F-'!S$2-[1]!tbl_gk[[#This Row],[ShotPower]])/('F+ , F-'!S$2-'F+ , F-'!S$3))</f>
        <v>4.93444240800784E-3</v>
      </c>
      <c r="T777" s="2" cm="1">
        <f t="array" ref="T777">[1]!table_weight[Jumping]*(('F+ , F-'!T$2-[1]!tbl_gk[[#This Row],[Jumping]])/('F+ , F-'!T$2-'F+ , F-'!T$3))</f>
        <v>2.6620018253726754E-3</v>
      </c>
      <c r="U777" s="2" cm="1">
        <f t="array" ref="U777">[1]!table_weight[Stamina]*(('F+ , F-'!U$2-[1]!tbl_gk[[#This Row],[Stamina]])/('F+ , F-'!U$2-'F+ , F-'!U$3))</f>
        <v>6.8696821299940002E-3</v>
      </c>
      <c r="V777" s="2" cm="1">
        <f t="array" ref="V777">[1]!table_weight[Strength]*(('F+ , F-'!V$2-[1]!tbl_gk[[#This Row],[Strength]])/('F+ , F-'!V$2-'F+ , F-'!V$3))</f>
        <v>7.9860054761180244E-3</v>
      </c>
      <c r="W777" s="2" cm="1">
        <f t="array" ref="W777">[1]!table_weight[LongShots]*(('F+ , F-'!W$2-[1]!tbl_gk[[#This Row],[LongShots]])/('F+ , F-'!W$2-'F+ , F-'!W$3))</f>
        <v>8.570347340224143E-3</v>
      </c>
      <c r="X777" s="2" cm="1">
        <f t="array" ref="X777">[1]!table_weight[Aggression]*(('F+ , F-'!X$2-[1]!tbl_gk[[#This Row],[Aggression]])/('F+ , F-'!X$2-'F+ , F-'!X$3))</f>
        <v>1.642835412229994E-2</v>
      </c>
      <c r="Y777" s="2" cm="1">
        <f t="array" ref="Y777">[1]!table_weight[Interceptions]*(('F+ , F-'!Y$2-[1]!tbl_gk[[#This Row],[Interceptions]])/('F+ , F-'!Y$2-'F+ , F-'!Y$3))</f>
        <v>1.3851066408443219E-2</v>
      </c>
      <c r="Z777" s="2" cm="1">
        <f t="array" ref="Z777">[1]!table_weight[Positioning]*(('F+ , F-'!Z$2-[1]!tbl_gk[[#This Row],[Positioning]])/('F+ , F-'!Z$2-'F+ , F-'!Z$3))</f>
        <v>5.9155596119392221E-4</v>
      </c>
      <c r="AA777" s="2" cm="1">
        <f t="array" ref="AA777">[1]!table_weight[Vision]*(('F+ , F-'!AA$2-[1]!tbl_gk[[#This Row],[Vision]])/('F+ , F-'!AA$2-'F+ , F-'!AA$3))</f>
        <v>3.5493357671635674E-2</v>
      </c>
      <c r="AB777" s="2" cm="1">
        <f t="array" ref="AB777">[1]!table_weight[Penalties]*(('F+ , F-'!AB$2-[1]!tbl_gk[[#This Row],[Penalties]])/('F+ , F-'!AB$2-'F+ , F-'!AB$3))</f>
        <v>1.9573542833622431E-3</v>
      </c>
      <c r="AC777" s="2" cm="1">
        <f t="array" ref="AC777">[1]!table_weight[Composure]*(('F+ , F-'!AC$2-[1]!tbl_gk[[#This Row],[Composure]])/('F+ , F-'!AC$2-'F+ , F-'!AC$3))</f>
        <v>2.2416857476822497E-3</v>
      </c>
      <c r="AD777" s="2" cm="1">
        <f t="array" ref="AD777">[1]!table_weight[Marking]*(('F+ , F-'!AD$2-[1]!tbl_gk[[#This Row],[Marking]])/('F+ , F-'!AD$2-'F+ , F-'!AD$3))</f>
        <v>1.5774825631838112E-2</v>
      </c>
      <c r="AE777" s="2" cm="1">
        <f t="array" ref="AE777">[1]!table_weight[StandingTackle]*(('F+ , F-'!AE$2-[1]!tbl_gk[[#This Row],[StandingTackle]])/('F+ , F-'!AE$2-'F+ , F-'!AE$3))</f>
        <v>1.3450114486093548E-2</v>
      </c>
      <c r="AF777" s="2" cm="1">
        <f t="array" ref="AF777">[1]!table_weight[SlidingTackle]*(('F+ , F-'!AF$2-[1]!tbl_gk[[#This Row],[SlidingTackle]])/('F+ , F-'!AF$2-'F+ , F-'!AF$3))</f>
        <v>9.7139715732897855E-3</v>
      </c>
      <c r="AG777" s="2" cm="1">
        <f t="array" ref="AG777">[1]!table_weight[GKDiving]*(('F+ , F-'!AG$2-[1]!tbl_gk[[#This Row],[GKDiving]])/('F+ , F-'!AG$2-'F+ , F-'!AG$3))</f>
        <v>5.1243535138424057E-2</v>
      </c>
      <c r="AH777" s="2" cm="1">
        <f t="array" ref="AH777">[1]!table_weight[GKHandling]*(('F+ , F-'!AH$2-[1]!tbl_gk[[#This Row],[GKHandling]])/('F+ , F-'!AH$2-'F+ , F-'!AH$3))</f>
        <v>5.168913109614949E-2</v>
      </c>
      <c r="AI777" s="2" cm="1">
        <f t="array" ref="AI777">[1]!table_weight[GKKicking]*(('F+ , F-'!AI$2-[1]!tbl_gk[[#This Row],[GKKicking]])/('F+ , F-'!AI$2-'F+ , F-'!AI$3))</f>
        <v>2.2360815333130498E-2</v>
      </c>
      <c r="AJ777" s="2" cm="1">
        <f t="array" ref="AJ777">[1]!table_weight[GKPositioning]*(('F+ , F-'!AJ$2-[1]!tbl_gk[[#This Row],[GKPositioning]])/('F+ , F-'!AJ$2-'F+ , F-'!AJ$3))</f>
        <v>1.8290000234022125E-2</v>
      </c>
      <c r="AK777" s="2" cm="1">
        <f t="array" ref="AK777">[1]!table_weight[GKReflexes]*(('F+ , F-'!AK$2-[1]!tbl_gk[[#This Row],[GKReflexes]])/('F+ , F-'!AK$2-'F+ , F-'!AK$3))</f>
        <v>5.64817631747963E-2</v>
      </c>
    </row>
    <row r="778" spans="1:37" x14ac:dyDescent="0.55000000000000004">
      <c r="A778" s="7">
        <f>[1]!tbl_gk[[#This Row],[ID]]</f>
        <v>228355</v>
      </c>
      <c r="B778" s="1" cm="1">
        <f t="array" ref="B778">[1]!table_weight[ValueEUR]*(('F+ , F-'!B$2-[1]!tbl_gk[[#This Row],[ValueEUR]])/('F+ , F-'!B$2-'F+ , F-'!B$3))</f>
        <v>2.0557071231680501E-4</v>
      </c>
      <c r="C778" s="1" cm="1">
        <f t="array" ref="C778">[1]!table_weight[WageEUR]*(('F+ , F-'!C$2-[1]!tbl_gk[[#This Row],[WageEUR]])/('F+ , F-'!C$2-'F+ , F-'!C$3))</f>
        <v>0</v>
      </c>
      <c r="D778" s="1" cm="1">
        <f t="array" ref="D778">[1]!table_weight[Crossing]*(('F+ , F-'!D$2-[1]!tbl_gk[[#This Row],[Crossing]])/('F+ , F-'!D$2-'F+ , F-'!D$3))</f>
        <v>2.353770035066366E-2</v>
      </c>
      <c r="E778" s="1" cm="1">
        <f t="array" ref="E778">[1]!table_weight[Finishing]*(('F+ , F-'!E$2-[1]!tbl_gk[[#This Row],[Finishing]])/('F+ , F-'!E$2-'F+ , F-'!E$3))</f>
        <v>1.1979008214176926E-2</v>
      </c>
      <c r="F778" s="1" cm="1">
        <f t="array" ref="F778">[1]!table_weight[HeadingAccuracy]*(('F+ , F-'!F$2-[1]!tbl_gk[[#This Row],[HeadingAccuracy]])/('F+ , F-'!F$2-'F+ , F-'!F$3))</f>
        <v>1.00216539308148E-2</v>
      </c>
      <c r="G778" s="1" cm="1">
        <f t="array" ref="G778">[1]!table_weight[ShortPassing]*(('F+ , F-'!G$2-[1]!tbl_gk[[#This Row],[ShortPassing]])/('F+ , F-'!G$2-'F+ , F-'!G$3))</f>
        <v>3.5158514674733445E-2</v>
      </c>
      <c r="H778" s="1" cm="1">
        <f t="array" ref="H778">[1]!table_weight[Volleys]*(('F+ , F-'!H$2-[1]!tbl_gk[[#This Row],[Volleys]])/('F+ , F-'!H$2-'F+ , F-'!H$3))</f>
        <v>6.9443525879286526E-4</v>
      </c>
      <c r="I778" s="1" cm="1">
        <f t="array" ref="I778">[1]!table_weight[Dribbling]*(('F+ , F-'!I$2-[1]!tbl_gk[[#This Row],[Dribbling]])/('F+ , F-'!I$2-'F+ , F-'!I$3))</f>
        <v>6.8451475509582974E-3</v>
      </c>
      <c r="J778" s="1" cm="1">
        <f t="array" ref="J778">[1]!table_weight[Curve]*(('F+ , F-'!J$2-[1]!tbl_gk[[#This Row],[Curve]])/('F+ , F-'!J$2-'F+ , F-'!J$3))</f>
        <v>7.9437514788898884E-3</v>
      </c>
      <c r="K778" s="1" cm="1">
        <f t="array" ref="K778">[1]!table_weight[FKAccuracy]*(('F+ , F-'!K$2-[1]!tbl_gk[[#This Row],[FKAccuracy]])/('F+ , F-'!K$2-'F+ , F-'!K$3))</f>
        <v>8.5184058411925615E-3</v>
      </c>
      <c r="L778" s="1" cm="1">
        <f t="array" ref="L778">[1]!table_weight[LongPassing]*(('F+ , F-'!L$2-[1]!tbl_gk[[#This Row],[LongPassing]])/('F+ , F-'!L$2-'F+ , F-'!L$3))</f>
        <v>1.7325571202425546E-2</v>
      </c>
      <c r="M778" s="1" cm="1">
        <f t="array" ref="M778">[1]!table_weight[BallControl]*(('F+ , F-'!M$2-[1]!tbl_gk[[#This Row],[BallControl]])/('F+ , F-'!M$2-'F+ , F-'!M$3))</f>
        <v>1.0865313572949679E-2</v>
      </c>
      <c r="N778" s="1" cm="1">
        <f t="array" ref="N778">[1]!table_weight[Acceleration]*(('F+ , F-'!N$2-[1]!tbl_gk[[#This Row],[Acceleration]])/('F+ , F-'!N$2-'F+ , F-'!N$3))</f>
        <v>7.666565257073309E-3</v>
      </c>
      <c r="O778" s="1" cm="1">
        <f t="array" ref="O778">[1]!table_weight[SprintSpeed]*(('F+ , F-'!O$2-[1]!tbl_gk[[#This Row],[SprintSpeed]])/('F+ , F-'!O$2-'F+ , F-'!O$3))</f>
        <v>8.4332217827806418E-3</v>
      </c>
      <c r="P778" s="1" cm="1">
        <f t="array" ref="P778">[1]!table_weight[Agility]*(('F+ , F-'!P$2-[1]!tbl_gk[[#This Row],[Agility]])/('F+ , F-'!P$2-'F+ , F-'!P$3))</f>
        <v>4.680442769886016E-3</v>
      </c>
      <c r="Q778" s="1" cm="1">
        <f t="array" ref="Q778">[1]!table_weight[Reactions]*(('F+ , F-'!Q$2-[1]!tbl_gk[[#This Row],[Reactions]])/('F+ , F-'!Q$2-'F+ , F-'!Q$3))</f>
        <v>2.0110038002815341E-3</v>
      </c>
      <c r="R778" s="1" cm="1">
        <f t="array" ref="R778">[1]!table_weight[Balance]*(('F+ , F-'!R$2-[1]!tbl_gk[[#This Row],[Balance]])/('F+ , F-'!R$2-'F+ , F-'!R$3))</f>
        <v>1.1796626164916795E-3</v>
      </c>
      <c r="S778" s="1" cm="1">
        <f t="array" ref="S778">[1]!table_weight[ShotPower]*(('F+ , F-'!S$2-[1]!tbl_gk[[#This Row],[ShotPower]])/('F+ , F-'!S$2-'F+ , F-'!S$3))</f>
        <v>5.9732723886410689E-3</v>
      </c>
      <c r="T778" s="1" cm="1">
        <f t="array" ref="T778">[1]!table_weight[Jumping]*(('F+ , F-'!T$2-[1]!tbl_gk[[#This Row],[Jumping]])/('F+ , F-'!T$2-'F+ , F-'!T$3))</f>
        <v>1.1163233461240253E-3</v>
      </c>
      <c r="U778" s="1" cm="1">
        <f t="array" ref="U778">[1]!table_weight[Stamina]*(('F+ , F-'!U$2-[1]!tbl_gk[[#This Row],[Stamina]])/('F+ , F-'!U$2-'F+ , F-'!U$3))</f>
        <v>1.975033612373275E-2</v>
      </c>
      <c r="V778" s="1" cm="1">
        <f t="array" ref="V778">[1]!table_weight[Strength]*(('F+ , F-'!V$2-[1]!tbl_gk[[#This Row],[Strength]])/('F+ , F-'!V$2-'F+ , F-'!V$3))</f>
        <v>3.6380691613426559E-2</v>
      </c>
      <c r="W778" s="1" cm="1">
        <f t="array" ref="W778">[1]!table_weight[LongShots]*(('F+ , F-'!W$2-[1]!tbl_gk[[#This Row],[LongShots]])/('F+ , F-'!W$2-'F+ , F-'!W$3))</f>
        <v>6.4926873789576834E-3</v>
      </c>
      <c r="X778" s="1" cm="1">
        <f t="array" ref="X778">[1]!table_weight[Aggression]*(('F+ , F-'!X$2-[1]!tbl_gk[[#This Row],[Aggression]])/('F+ , F-'!X$2-'F+ , F-'!X$3))</f>
        <v>3.0422878004259146E-3</v>
      </c>
      <c r="Y778" s="1" cm="1">
        <f t="array" ref="Y778">[1]!table_weight[Interceptions]*(('F+ , F-'!Y$2-[1]!tbl_gk[[#This Row],[Interceptions]])/('F+ , F-'!Y$2-'F+ , F-'!Y$3))</f>
        <v>1.6621279690131864E-2</v>
      </c>
      <c r="Z778" s="1" cm="1">
        <f t="array" ref="Z778">[1]!table_weight[Positioning]*(('F+ , F-'!Z$2-[1]!tbl_gk[[#This Row],[Positioning]])/('F+ , F-'!Z$2-'F+ , F-'!Z$3))</f>
        <v>2.2183348544772088E-3</v>
      </c>
      <c r="AA778" s="1" cm="1">
        <f t="array" ref="AA778">[1]!table_weight[Vision]*(('F+ , F-'!AA$2-[1]!tbl_gk[[#This Row],[Vision]])/('F+ , F-'!AA$2-'F+ , F-'!AA$3))</f>
        <v>2.200588175641412E-2</v>
      </c>
      <c r="AB778" s="1" cm="1">
        <f t="array" ref="AB778">[1]!table_weight[Penalties]*(('F+ , F-'!AB$2-[1]!tbl_gk[[#This Row],[Penalties]])/('F+ , F-'!AB$2-'F+ , F-'!AB$3))</f>
        <v>1.7616188550260185E-3</v>
      </c>
      <c r="AC778" s="1" cm="1">
        <f t="array" ref="AC778">[1]!table_weight[Composure]*(('F+ , F-'!AC$2-[1]!tbl_gk[[#This Row],[Composure]])/('F+ , F-'!AC$2-'F+ , F-'!AC$3))</f>
        <v>2.134938807316428E-3</v>
      </c>
      <c r="AD778" s="1" cm="1">
        <f t="array" ref="AD778">[1]!table_weight[Marking]*(('F+ , F-'!AD$2-[1]!tbl_gk[[#This Row],[Marking]])/('F+ , F-'!AD$2-'F+ , F-'!AD$3))</f>
        <v>7.8874128159190562E-3</v>
      </c>
      <c r="AE778" s="1" cm="1">
        <f t="array" ref="AE778">[1]!table_weight[StandingTackle]*(('F+ , F-'!AE$2-[1]!tbl_gk[[#This Row],[StandingTackle]])/('F+ , F-'!AE$2-'F+ , F-'!AE$3))</f>
        <v>1.3450114486093548E-2</v>
      </c>
      <c r="AF778" s="1" cm="1">
        <f t="array" ref="AF778">[1]!table_weight[SlidingTackle]*(('F+ , F-'!AF$2-[1]!tbl_gk[[#This Row],[SlidingTackle]])/('F+ , F-'!AF$2-'F+ , F-'!AF$3))</f>
        <v>3.7361429128037632E-3</v>
      </c>
      <c r="AG778" s="1" cm="1">
        <f t="array" ref="AG778">[1]!table_weight[GKDiving]*(('F+ , F-'!AG$2-[1]!tbl_gk[[#This Row],[GKDiving]])/('F+ , F-'!AG$2-'F+ , F-'!AG$3))</f>
        <v>4.9535417300476586E-2</v>
      </c>
      <c r="AH778" s="1" cm="1">
        <f t="array" ref="AH778">[1]!table_weight[GKHandling]*(('F+ , F-'!AH$2-[1]!tbl_gk[[#This Row],[GKHandling]])/('F+ , F-'!AH$2-'F+ , F-'!AH$3))</f>
        <v>5.3471514927051197E-2</v>
      </c>
      <c r="AI778" s="1" cm="1">
        <f t="array" ref="AI778">[1]!table_weight[GKKicking]*(('F+ , F-'!AI$2-[1]!tbl_gk[[#This Row],[GKKicking]])/('F+ , F-'!AI$2-'F+ , F-'!AI$3))</f>
        <v>2.6832978399756596E-2</v>
      </c>
      <c r="AJ778" s="1" cm="1">
        <f t="array" ref="AJ778">[1]!table_weight[GKPositioning]*(('F+ , F-'!AJ$2-[1]!tbl_gk[[#This Row],[GKPositioning]])/('F+ , F-'!AJ$2-'F+ , F-'!AJ$3))</f>
        <v>1.9551379560506409E-2</v>
      </c>
      <c r="AK778" s="1" cm="1">
        <f t="array" ref="AK778">[1]!table_weight[GKReflexes]*(('F+ , F-'!AK$2-[1]!tbl_gk[[#This Row],[GKReflexes]])/('F+ , F-'!AK$2-'F+ , F-'!AK$3))</f>
        <v>4.0083831930500594E-2</v>
      </c>
    </row>
    <row r="779" spans="1:37" x14ac:dyDescent="0.55000000000000004">
      <c r="A779" s="8">
        <f>[1]!tbl_gk[[#This Row],[ID]]</f>
        <v>228369</v>
      </c>
      <c r="B779" s="2" cm="1">
        <f t="array" ref="B779">[1]!table_weight[ValueEUR]*(('F+ , F-'!B$2-[1]!tbl_gk[[#This Row],[ValueEUR]])/('F+ , F-'!B$2-'F+ , F-'!B$3))</f>
        <v>3.0588675060954019E-4</v>
      </c>
      <c r="C779" s="2" cm="1">
        <f t="array" ref="C779">[1]!table_weight[WageEUR]*(('F+ , F-'!C$2-[1]!tbl_gk[[#This Row],[WageEUR]])/('F+ , F-'!C$2-'F+ , F-'!C$3))</f>
        <v>3.9120935309418161E-4</v>
      </c>
      <c r="D779" s="2" cm="1">
        <f t="array" ref="D779">[1]!table_weight[Crossing]*(('F+ , F-'!D$2-[1]!tbl_gk[[#This Row],[Crossing]])/('F+ , F-'!D$2-'F+ , F-'!D$3))</f>
        <v>3.4746129089074922E-2</v>
      </c>
      <c r="E779" s="2" cm="1">
        <f t="array" ref="E779">[1]!table_weight[Finishing]*(('F+ , F-'!E$2-[1]!tbl_gk[[#This Row],[Finishing]])/('F+ , F-'!E$2-'F+ , F-'!E$3))</f>
        <v>1.0980757529662181E-2</v>
      </c>
      <c r="F779" s="2" cm="1">
        <f t="array" ref="F779">[1]!table_weight[HeadingAccuracy]*(('F+ , F-'!F$2-[1]!tbl_gk[[#This Row],[HeadingAccuracy]])/('F+ , F-'!F$2-'F+ , F-'!F$3))</f>
        <v>7.9338093618950504E-3</v>
      </c>
      <c r="G779" s="2" cm="1">
        <f t="array" ref="G779">[1]!table_weight[ShortPassing]*(('F+ , F-'!G$2-[1]!tbl_gk[[#This Row],[ShortPassing]])/('F+ , F-'!G$2-'F+ , F-'!G$3))</f>
        <v>5.3440942305594832E-2</v>
      </c>
      <c r="H779" s="2" cm="1">
        <f t="array" ref="H779">[1]!table_weight[Volleys]*(('F+ , F-'!H$2-[1]!tbl_gk[[#This Row],[Volleys]])/('F+ , F-'!H$2-'F+ , F-'!H$3))</f>
        <v>1.7360881469821632E-3</v>
      </c>
      <c r="I779" s="2" cm="1">
        <f t="array" ref="I779">[1]!table_weight[Dribbling]*(('F+ , F-'!I$2-[1]!tbl_gk[[#This Row],[Dribbling]])/('F+ , F-'!I$2-'F+ , F-'!I$3))</f>
        <v>1.1734538658785652E-2</v>
      </c>
      <c r="J779" s="2" cm="1">
        <f t="array" ref="J779">[1]!table_weight[Curve]*(('F+ , F-'!J$2-[1]!tbl_gk[[#This Row],[Curve]])/('F+ , F-'!J$2-'F+ , F-'!J$3))</f>
        <v>9.295879390190295E-3</v>
      </c>
      <c r="K779" s="2" cm="1">
        <f t="array" ref="K779">[1]!table_weight[FKAccuracy]*(('F+ , F-'!K$2-[1]!tbl_gk[[#This Row],[FKAccuracy]])/('F+ , F-'!K$2-'F+ , F-'!K$3))</f>
        <v>8.2141770611499701E-3</v>
      </c>
      <c r="L779" s="2" cm="1">
        <f t="array" ref="L779">[1]!table_weight[LongPassing]*(('F+ , F-'!L$2-[1]!tbl_gk[[#This Row],[LongPassing]])/('F+ , F-'!L$2-'F+ , F-'!L$3))</f>
        <v>2.652978090371412E-2</v>
      </c>
      <c r="M779" s="2" cm="1">
        <f t="array" ref="M779">[1]!table_weight[BallControl]*(('F+ , F-'!M$2-[1]!tbl_gk[[#This Row],[BallControl]])/('F+ , F-'!M$2-'F+ , F-'!M$3))</f>
        <v>9.9960884871137055E-3</v>
      </c>
      <c r="N779" s="2" cm="1">
        <f t="array" ref="N779">[1]!table_weight[Acceleration]*(('F+ , F-'!N$2-[1]!tbl_gk[[#This Row],[Acceleration]])/('F+ , F-'!N$2-'F+ , F-'!N$3))</f>
        <v>6.9901036167433111E-3</v>
      </c>
      <c r="O779" s="2" cm="1">
        <f t="array" ref="O779">[1]!table_weight[SprintSpeed]*(('F+ , F-'!O$2-[1]!tbl_gk[[#This Row],[SprintSpeed]])/('F+ , F-'!O$2-'F+ , F-'!O$3))</f>
        <v>8.7143291755399956E-3</v>
      </c>
      <c r="P779" s="2" cm="1">
        <f t="array" ref="P779">[1]!table_weight[Agility]*(('F+ , F-'!P$2-[1]!tbl_gk[[#This Row],[Agility]])/('F+ , F-'!P$2-'F+ , F-'!P$3))</f>
        <v>4.4464206313917145E-3</v>
      </c>
      <c r="Q779" s="2" cm="1">
        <f t="array" ref="Q779">[1]!table_weight[Reactions]*(('F+ , F-'!Q$2-[1]!tbl_gk[[#This Row],[Reactions]])/('F+ , F-'!Q$2-'F+ , F-'!Q$3))</f>
        <v>1.3406692001876892E-3</v>
      </c>
      <c r="R779" s="2" cm="1">
        <f t="array" ref="R779">[1]!table_weight[Balance]*(('F+ , F-'!R$2-[1]!tbl_gk[[#This Row],[Balance]])/('F+ , F-'!R$2-'F+ , F-'!R$3))</f>
        <v>1.8005376778030898E-3</v>
      </c>
      <c r="S779" s="2" cm="1">
        <f t="array" ref="S779">[1]!table_weight[ShotPower]*(('F+ , F-'!S$2-[1]!tbl_gk[[#This Row],[ShotPower]])/('F+ , F-'!S$2-'F+ , F-'!S$3))</f>
        <v>5.9732723886410689E-3</v>
      </c>
      <c r="T779" s="2" cm="1">
        <f t="array" ref="T779">[1]!table_weight[Jumping]*(('F+ , F-'!T$2-[1]!tbl_gk[[#This Row],[Jumping]])/('F+ , F-'!T$2-'F+ , F-'!T$3))</f>
        <v>2.6620018253726754E-3</v>
      </c>
      <c r="U779" s="2" cm="1">
        <f t="array" ref="U779">[1]!table_weight[Stamina]*(('F+ , F-'!U$2-[1]!tbl_gk[[#This Row],[Stamina]])/('F+ , F-'!U$2-'F+ , F-'!U$3))</f>
        <v>1.7174205324984999E-2</v>
      </c>
      <c r="V779" s="2" cm="1">
        <f t="array" ref="V779">[1]!table_weight[Strength]*(('F+ , F-'!V$2-[1]!tbl_gk[[#This Row],[Strength]])/('F+ , F-'!V$2-'F+ , F-'!V$3))</f>
        <v>3.7268025555217445E-2</v>
      </c>
      <c r="W779" s="2" cm="1">
        <f t="array" ref="W779">[1]!table_weight[LongShots]*(('F+ , F-'!W$2-[1]!tbl_gk[[#This Row],[LongShots]])/('F+ , F-'!W$2-'F+ , F-'!W$3))</f>
        <v>8.0509323499075268E-3</v>
      </c>
      <c r="X779" s="2" cm="1">
        <f t="array" ref="X779">[1]!table_weight[Aggression]*(('F+ , F-'!X$2-[1]!tbl_gk[[#This Row],[Aggression]])/('F+ , F-'!X$2-'F+ , F-'!X$3))</f>
        <v>1.1560693641618476E-2</v>
      </c>
      <c r="Y779" s="2" cm="1">
        <f t="array" ref="Y779">[1]!table_weight[Interceptions]*(('F+ , F-'!Y$2-[1]!tbl_gk[[#This Row],[Interceptions]])/('F+ , F-'!Y$2-'F+ , F-'!Y$3))</f>
        <v>2.1469152933086991E-2</v>
      </c>
      <c r="Z779" s="2" cm="1">
        <f t="array" ref="Z779">[1]!table_weight[Positioning]*(('F+ , F-'!Z$2-[1]!tbl_gk[[#This Row],[Positioning]])/('F+ , F-'!Z$2-'F+ , F-'!Z$3))</f>
        <v>2.2183348544772088E-3</v>
      </c>
      <c r="AA779" s="2" cm="1">
        <f t="array" ref="AA779">[1]!table_weight[Vision]*(('F+ , F-'!AA$2-[1]!tbl_gk[[#This Row],[Vision]])/('F+ , F-'!AA$2-'F+ , F-'!AA$3))</f>
        <v>2.7684818983875824E-2</v>
      </c>
      <c r="AB779" s="2" cm="1">
        <f t="array" ref="AB779">[1]!table_weight[Penalties]*(('F+ , F-'!AB$2-[1]!tbl_gk[[#This Row],[Penalties]])/('F+ , F-'!AB$2-'F+ , F-'!AB$3))</f>
        <v>1.8399130263605083E-3</v>
      </c>
      <c r="AC779" s="2" cm="1">
        <f t="array" ref="AC779">[1]!table_weight[Composure]*(('F+ , F-'!AC$2-[1]!tbl_gk[[#This Row],[Composure]])/('F+ , F-'!AC$2-'F+ , F-'!AC$3))</f>
        <v>1.814697986218964E-3</v>
      </c>
      <c r="AD779" s="2" cm="1">
        <f t="array" ref="AD779">[1]!table_weight[Marking]*(('F+ , F-'!AD$2-[1]!tbl_gk[[#This Row],[Marking]])/('F+ , F-'!AD$2-'F+ , F-'!AD$3))</f>
        <v>1.7352308195021923E-2</v>
      </c>
      <c r="AE779" s="2" cm="1">
        <f t="array" ref="AE779">[1]!table_weight[StandingTackle]*(('F+ , F-'!AE$2-[1]!tbl_gk[[#This Row],[StandingTackle]])/('F+ , F-'!AE$2-'F+ , F-'!AE$3))</f>
        <v>1.3450114486093548E-2</v>
      </c>
      <c r="AF779" s="2" cm="1">
        <f t="array" ref="AF779">[1]!table_weight[SlidingTackle]*(('F+ , F-'!AF$2-[1]!tbl_gk[[#This Row],[SlidingTackle]])/('F+ , F-'!AF$2-'F+ , F-'!AF$3))</f>
        <v>3.7361429128037632E-3</v>
      </c>
      <c r="AG779" s="2" cm="1">
        <f t="array" ref="AG779">[1]!table_weight[GKDiving]*(('F+ , F-'!AG$2-[1]!tbl_gk[[#This Row],[GKDiving]])/('F+ , F-'!AG$2-'F+ , F-'!AG$3))</f>
        <v>4.0994828110739248E-2</v>
      </c>
      <c r="AH779" s="2" cm="1">
        <f t="array" ref="AH779">[1]!table_weight[GKHandling]*(('F+ , F-'!AH$2-[1]!tbl_gk[[#This Row],[GKHandling]])/('F+ , F-'!AH$2-'F+ , F-'!AH$3))</f>
        <v>4.8124363434346076E-2</v>
      </c>
      <c r="AI779" s="2" cm="1">
        <f t="array" ref="AI779">[1]!table_weight[GKKicking]*(('F+ , F-'!AI$2-[1]!tbl_gk[[#This Row],[GKKicking]])/('F+ , F-'!AI$2-'F+ , F-'!AI$3))</f>
        <v>2.6832978399756596E-2</v>
      </c>
      <c r="AJ779" s="2" cm="1">
        <f t="array" ref="AJ779">[1]!table_weight[GKPositioning]*(('F+ , F-'!AJ$2-[1]!tbl_gk[[#This Row],[GKPositioning]])/('F+ , F-'!AJ$2-'F+ , F-'!AJ$3))</f>
        <v>1.5136551917811415E-2</v>
      </c>
      <c r="AK779" s="2" cm="1">
        <f t="array" ref="AK779">[1]!table_weight[GKReflexes]*(('F+ , F-'!AK$2-[1]!tbl_gk[[#This Row],[GKReflexes]])/('F+ , F-'!AK$2-'F+ , F-'!AK$3))</f>
        <v>4.55498090119325E-2</v>
      </c>
    </row>
    <row r="780" spans="1:37" x14ac:dyDescent="0.55000000000000004">
      <c r="A780" s="7">
        <f>[1]!tbl_gk[[#This Row],[ID]]</f>
        <v>228383</v>
      </c>
      <c r="B780" s="1" cm="1">
        <f t="array" ref="B780">[1]!table_weight[ValueEUR]*(('F+ , F-'!B$2-[1]!tbl_gk[[#This Row],[ValueEUR]])/('F+ , F-'!B$2-'F+ , F-'!B$3))</f>
        <v>1.2010144769139465E-3</v>
      </c>
      <c r="C780" s="1" cm="1">
        <f t="array" ref="C780">[1]!table_weight[WageEUR]*(('F+ , F-'!C$2-[1]!tbl_gk[[#This Row],[WageEUR]])/('F+ , F-'!C$2-'F+ , F-'!C$3))</f>
        <v>1.7995630242332353E-3</v>
      </c>
      <c r="D780" s="1" cm="1">
        <f t="array" ref="D780">[1]!table_weight[Crossing]*(('F+ , F-'!D$2-[1]!tbl_gk[[#This Row],[Crossing]])/('F+ , F-'!D$2-'F+ , F-'!D$3))</f>
        <v>3.2504443341392672E-2</v>
      </c>
      <c r="E780" s="1" cm="1">
        <f t="array" ref="E780">[1]!table_weight[Finishing]*(('F+ , F-'!E$2-[1]!tbl_gk[[#This Row],[Finishing]])/('F+ , F-'!E$2-'F+ , F-'!E$3))</f>
        <v>1.2977258898691668E-2</v>
      </c>
      <c r="F780" s="1" cm="1">
        <f t="array" ref="F780">[1]!table_weight[HeadingAccuracy]*(('F+ , F-'!F$2-[1]!tbl_gk[[#This Row],[HeadingAccuracy]])/('F+ , F-'!F$2-'F+ , F-'!F$3))</f>
        <v>7.5162404481111007E-3</v>
      </c>
      <c r="G780" s="1" cm="1">
        <f t="array" ref="G780">[1]!table_weight[ShortPassing]*(('F+ , F-'!G$2-[1]!tbl_gk[[#This Row],[ShortPassing]])/('F+ , F-'!G$2-'F+ , F-'!G$3))</f>
        <v>3.0939492913765434E-2</v>
      </c>
      <c r="H780" s="1" cm="1">
        <f t="array" ref="H780">[1]!table_weight[Volleys]*(('F+ , F-'!H$2-[1]!tbl_gk[[#This Row],[Volleys]])/('F+ , F-'!H$2-'F+ , F-'!H$3))</f>
        <v>1.6203489371833524E-3</v>
      </c>
      <c r="I780" s="1" cm="1">
        <f t="array" ref="I780">[1]!table_weight[Dribbling]*(('F+ , F-'!I$2-[1]!tbl_gk[[#This Row],[Dribbling]])/('F+ , F-'!I$2-'F+ , F-'!I$3))</f>
        <v>1.2712416880351124E-2</v>
      </c>
      <c r="J780" s="1" cm="1">
        <f t="array" ref="J780">[1]!table_weight[Curve]*(('F+ , F-'!J$2-[1]!tbl_gk[[#This Row],[Curve]])/('F+ , F-'!J$2-'F+ , F-'!J$3))</f>
        <v>8.6198154345400926E-3</v>
      </c>
      <c r="K780" s="1" cm="1">
        <f t="array" ref="K780">[1]!table_weight[FKAccuracy]*(('F+ , F-'!K$2-[1]!tbl_gk[[#This Row],[FKAccuracy]])/('F+ , F-'!K$2-'F+ , F-'!K$3))</f>
        <v>8.2141770611499701E-3</v>
      </c>
      <c r="L780" s="1" cm="1">
        <f t="array" ref="L780">[1]!table_weight[LongPassing]*(('F+ , F-'!L$2-[1]!tbl_gk[[#This Row],[LongPassing]])/('F+ , F-'!L$2-'F+ , F-'!L$3))</f>
        <v>1.5159874802122355E-2</v>
      </c>
      <c r="M780" s="1" cm="1">
        <f t="array" ref="M780">[1]!table_weight[BallControl]*(('F+ , F-'!M$2-[1]!tbl_gk[[#This Row],[BallControl]])/('F+ , F-'!M$2-'F+ , F-'!M$3))</f>
        <v>8.2576383154417555E-3</v>
      </c>
      <c r="N780" s="1" cm="1">
        <f t="array" ref="N780">[1]!table_weight[Acceleration]*(('F+ , F-'!N$2-[1]!tbl_gk[[#This Row],[Acceleration]])/('F+ , F-'!N$2-'F+ , F-'!N$3))</f>
        <v>5.1862059091966504E-3</v>
      </c>
      <c r="O780" s="1" cm="1">
        <f t="array" ref="O780">[1]!table_weight[SprintSpeed]*(('F+ , F-'!O$2-[1]!tbl_gk[[#This Row],[SprintSpeed]])/('F+ , F-'!O$2-'F+ , F-'!O$3))</f>
        <v>6.4654700334651587E-3</v>
      </c>
      <c r="P780" s="1" cm="1">
        <f t="array" ref="P780">[1]!table_weight[Agility]*(('F+ , F-'!P$2-[1]!tbl_gk[[#This Row],[Agility]])/('F+ , F-'!P$2-'F+ , F-'!P$3))</f>
        <v>3.0422878004259103E-3</v>
      </c>
      <c r="Q780" s="1" cm="1">
        <f t="array" ref="Q780">[1]!table_weight[Reactions]*(('F+ , F-'!Q$2-[1]!tbl_gk[[#This Row],[Reactions]])/('F+ , F-'!Q$2-'F+ , F-'!Q$3))</f>
        <v>1.3406692001876892E-3</v>
      </c>
      <c r="R780" s="1" cm="1">
        <f t="array" ref="R780">[1]!table_weight[Balance]*(('F+ , F-'!R$2-[1]!tbl_gk[[#This Row],[Balance]])/('F+ , F-'!R$2-'F+ , F-'!R$3))</f>
        <v>1.4901001471473846E-3</v>
      </c>
      <c r="S780" s="1" cm="1">
        <f t="array" ref="S780">[1]!table_weight[ShotPower]*(('F+ , F-'!S$2-[1]!tbl_gk[[#This Row],[ShotPower]])/('F+ , F-'!S$2-'F+ , F-'!S$3))</f>
        <v>4.6747349128495319E-3</v>
      </c>
      <c r="T780" s="1" cm="1">
        <f t="array" ref="T780">[1]!table_weight[Jumping]*(('F+ , F-'!T$2-[1]!tbl_gk[[#This Row],[Jumping]])/('F+ , F-'!T$2-'F+ , F-'!T$3))</f>
        <v>2.91961490524745E-3</v>
      </c>
      <c r="U780" s="1" cm="1">
        <f t="array" ref="U780">[1]!table_weight[Stamina]*(('F+ , F-'!U$2-[1]!tbl_gk[[#This Row],[Stamina]])/('F+ , F-'!U$2-'F+ , F-'!U$3))</f>
        <v>7.7283923962432506E-3</v>
      </c>
      <c r="V780" s="1" cm="1">
        <f t="array" ref="V780">[1]!table_weight[Strength]*(('F+ , F-'!V$2-[1]!tbl_gk[[#This Row],[Strength]])/('F+ , F-'!V$2-'F+ , F-'!V$3))</f>
        <v>1.5084677010445158E-2</v>
      </c>
      <c r="W780" s="1" cm="1">
        <f t="array" ref="W780">[1]!table_weight[LongShots]*(('F+ , F-'!W$2-[1]!tbl_gk[[#This Row],[LongShots]])/('F+ , F-'!W$2-'F+ , F-'!W$3))</f>
        <v>7.7912248547492196E-3</v>
      </c>
      <c r="X780" s="1" cm="1">
        <f t="array" ref="X780">[1]!table_weight[Aggression]*(('F+ , F-'!X$2-[1]!tbl_gk[[#This Row],[Aggression]])/('F+ , F-'!X$2-'F+ , F-'!X$3))</f>
        <v>7.301490721022195E-3</v>
      </c>
      <c r="Y780" s="1" cm="1">
        <f t="array" ref="Y780">[1]!table_weight[Interceptions]*(('F+ , F-'!Y$2-[1]!tbl_gk[[#This Row],[Interceptions]])/('F+ , F-'!Y$2-'F+ , F-'!Y$3))</f>
        <v>1.5236173049287543E-2</v>
      </c>
      <c r="Z780" s="1" cm="1">
        <f t="array" ref="Z780">[1]!table_weight[Positioning]*(('F+ , F-'!Z$2-[1]!tbl_gk[[#This Row],[Positioning]])/('F+ , F-'!Z$2-'F+ , F-'!Z$3))</f>
        <v>8.8733394179088337E-4</v>
      </c>
      <c r="AA780" s="1" cm="1">
        <f t="array" ref="AA780">[1]!table_weight[Vision]*(('F+ , F-'!AA$2-[1]!tbl_gk[[#This Row],[Vision]])/('F+ , F-'!AA$2-'F+ , F-'!AA$3))</f>
        <v>1.2777608761788841E-2</v>
      </c>
      <c r="AB780" s="1" cm="1">
        <f t="array" ref="AB780">[1]!table_weight[Penalties]*(('F+ , F-'!AB$2-[1]!tbl_gk[[#This Row],[Penalties]])/('F+ , F-'!AB$2-'F+ , F-'!AB$3))</f>
        <v>2.1139426260312223E-3</v>
      </c>
      <c r="AC780" s="1" cm="1">
        <f t="array" ref="AC780">[1]!table_weight[Composure]*(('F+ , F-'!AC$2-[1]!tbl_gk[[#This Row],[Composure]])/('F+ , F-'!AC$2-'F+ , F-'!AC$3))</f>
        <v>9.6072246329239263E-4</v>
      </c>
      <c r="AD780" s="1" cm="1">
        <f t="array" ref="AD780">[1]!table_weight[Marking]*(('F+ , F-'!AD$2-[1]!tbl_gk[[#This Row],[Marking]])/('F+ , F-'!AD$2-'F+ , F-'!AD$3))</f>
        <v>9.4648953791028664E-3</v>
      </c>
      <c r="AE780" s="1" cm="1">
        <f t="array" ref="AE780">[1]!table_weight[StandingTackle]*(('F+ , F-'!AE$2-[1]!tbl_gk[[#This Row],[StandingTackle]])/('F+ , F-'!AE$2-'F+ , F-'!AE$3))</f>
        <v>1.5691800233775807E-2</v>
      </c>
      <c r="AF780" s="1" cm="1">
        <f t="array" ref="AF780">[1]!table_weight[SlidingTackle]*(('F+ , F-'!AF$2-[1]!tbl_gk[[#This Row],[SlidingTackle]])/('F+ , F-'!AF$2-'F+ , F-'!AF$3))</f>
        <v>5.977828660486021E-3</v>
      </c>
      <c r="AG780" s="1" cm="1">
        <f t="array" ref="AG780">[1]!table_weight[GKDiving]*(('F+ , F-'!AG$2-[1]!tbl_gk[[#This Row],[GKDiving]])/('F+ , F-'!AG$2-'F+ , F-'!AG$3))</f>
        <v>2.5621767569212028E-2</v>
      </c>
      <c r="AH780" s="1" cm="1">
        <f t="array" ref="AH780">[1]!table_weight[GKHandling]*(('F+ , F-'!AH$2-[1]!tbl_gk[[#This Row],[GKHandling]])/('F+ , F-'!AH$2-'F+ , F-'!AH$3))</f>
        <v>3.208290895623072E-2</v>
      </c>
      <c r="AI780" s="1" cm="1">
        <f t="array" ref="AI780">[1]!table_weight[GKKicking]*(('F+ , F-'!AI$2-[1]!tbl_gk[[#This Row],[GKKicking]])/('F+ , F-'!AI$2-'F+ , F-'!AI$3))</f>
        <v>2.1466382719805277E-2</v>
      </c>
      <c r="AJ780" s="1" cm="1">
        <f t="array" ref="AJ780">[1]!table_weight[GKPositioning]*(('F+ , F-'!AJ$2-[1]!tbl_gk[[#This Row],[GKPositioning]])/('F+ , F-'!AJ$2-'F+ , F-'!AJ$3))</f>
        <v>1.0721724275116419E-2</v>
      </c>
      <c r="AK780" s="1" cm="1">
        <f t="array" ref="AK780">[1]!table_weight[GKReflexes]*(('F+ , F-'!AK$2-[1]!tbl_gk[[#This Row],[GKReflexes]])/('F+ , F-'!AK$2-'F+ , F-'!AK$3))</f>
        <v>2.9151877767636801E-2</v>
      </c>
    </row>
    <row r="781" spans="1:37" x14ac:dyDescent="0.55000000000000004">
      <c r="A781" s="8">
        <f>[1]!tbl_gk[[#This Row],[ID]]</f>
        <v>228385</v>
      </c>
      <c r="B781" s="2" cm="1">
        <f t="array" ref="B781">[1]!table_weight[ValueEUR]*(('F+ , F-'!B$2-[1]!tbl_gk[[#This Row],[ValueEUR]])/('F+ , F-'!B$2-'F+ , F-'!B$3))</f>
        <v>9.7538055693859437E-5</v>
      </c>
      <c r="C781" s="2" cm="1">
        <f t="array" ref="C781">[1]!table_weight[WageEUR]*(('F+ , F-'!C$2-[1]!tbl_gk[[#This Row],[WageEUR]])/('F+ , F-'!C$2-'F+ , F-'!C$3))</f>
        <v>7.8241870618836313E-5</v>
      </c>
      <c r="D781" s="2" cm="1">
        <f t="array" ref="D781">[1]!table_weight[Crossing]*(('F+ , F-'!D$2-[1]!tbl_gk[[#This Row],[Crossing]])/('F+ , F-'!D$2-'F+ , F-'!D$3))</f>
        <v>2.6900228972187034E-2</v>
      </c>
      <c r="E781" s="2" cm="1">
        <f t="array" ref="E781">[1]!table_weight[Finishing]*(('F+ , F-'!E$2-[1]!tbl_gk[[#This Row],[Finishing]])/('F+ , F-'!E$2-'F+ , F-'!E$3))</f>
        <v>1.1979008214176926E-2</v>
      </c>
      <c r="F781" s="2" cm="1">
        <f t="array" ref="F781">[1]!table_weight[HeadingAccuracy]*(('F+ , F-'!F$2-[1]!tbl_gk[[#This Row],[HeadingAccuracy]])/('F+ , F-'!F$2-'F+ , F-'!F$3))</f>
        <v>7.9338093618950504E-3</v>
      </c>
      <c r="G781" s="2" cm="1">
        <f t="array" ref="G781">[1]!table_weight[ShortPassing]*(('F+ , F-'!G$2-[1]!tbl_gk[[#This Row],[ShortPassing]])/('F+ , F-'!G$2-'F+ , F-'!G$3))</f>
        <v>5.0628261131616156E-2</v>
      </c>
      <c r="H781" s="2" cm="1">
        <f t="array" ref="H781">[1]!table_weight[Volleys]*(('F+ , F-'!H$2-[1]!tbl_gk[[#This Row],[Volleys]])/('F+ , F-'!H$2-'F+ , F-'!H$3))</f>
        <v>6.9443525879286526E-4</v>
      </c>
      <c r="I781" s="2" cm="1">
        <f t="array" ref="I781">[1]!table_weight[Dribbling]*(('F+ , F-'!I$2-[1]!tbl_gk[[#This Row],[Dribbling]])/('F+ , F-'!I$2-'F+ , F-'!I$3))</f>
        <v>1.6623929766613008E-2</v>
      </c>
      <c r="J781" s="2" cm="1">
        <f t="array" ref="J781">[1]!table_weight[Curve]*(('F+ , F-'!J$2-[1]!tbl_gk[[#This Row],[Curve]])/('F+ , F-'!J$2-'F+ , F-'!J$3))</f>
        <v>8.4507994456275402E-3</v>
      </c>
      <c r="K781" s="2" cm="1">
        <f t="array" ref="K781">[1]!table_weight[FKAccuracy]*(('F+ , F-'!K$2-[1]!tbl_gk[[#This Row],[FKAccuracy]])/('F+ , F-'!K$2-'F+ , F-'!K$3))</f>
        <v>8.5184058411925615E-3</v>
      </c>
      <c r="L781" s="2" cm="1">
        <f t="array" ref="L781">[1]!table_weight[LongPassing]*(('F+ , F-'!L$2-[1]!tbl_gk[[#This Row],[LongPassing]])/('F+ , F-'!L$2-'F+ , F-'!L$3))</f>
        <v>2.2739812203183531E-2</v>
      </c>
      <c r="M781" s="2" cm="1">
        <f t="array" ref="M781">[1]!table_weight[BallControl]*(('F+ , F-'!M$2-[1]!tbl_gk[[#This Row],[BallControl]])/('F+ , F-'!M$2-'F+ , F-'!M$3))</f>
        <v>1.1734538658785654E-2</v>
      </c>
      <c r="N781" s="2" cm="1">
        <f t="array" ref="N781">[1]!table_weight[Acceleration]*(('F+ , F-'!N$2-[1]!tbl_gk[[#This Row],[Acceleration]])/('F+ , F-'!N$2-'F+ , F-'!N$3))</f>
        <v>7.4410780436299775E-3</v>
      </c>
      <c r="O781" s="2" cm="1">
        <f t="array" ref="O781">[1]!table_weight[SprintSpeed]*(('F+ , F-'!O$2-[1]!tbl_gk[[#This Row],[SprintSpeed]])/('F+ , F-'!O$2-'F+ , F-'!O$3))</f>
        <v>7.8710069972619326E-3</v>
      </c>
      <c r="P781" s="2" cm="1">
        <f t="array" ref="P781">[1]!table_weight[Agility]*(('F+ , F-'!P$2-[1]!tbl_gk[[#This Row],[Agility]])/('F+ , F-'!P$2-'F+ , F-'!P$3))</f>
        <v>3.5103320774145116E-3</v>
      </c>
      <c r="Q781" s="2" cm="1">
        <f t="array" ref="Q781">[1]!table_weight[Reactions]*(('F+ , F-'!Q$2-[1]!tbl_gk[[#This Row],[Reactions]])/('F+ , F-'!Q$2-'F+ , F-'!Q$3))</f>
        <v>1.8047470002526586E-3</v>
      </c>
      <c r="R781" s="2" cm="1">
        <f t="array" ref="R781">[1]!table_weight[Balance]*(('F+ , F-'!R$2-[1]!tbl_gk[[#This Row],[Balance]])/('F+ , F-'!R$2-'F+ , F-'!R$3))</f>
        <v>1.9247126900653719E-3</v>
      </c>
      <c r="S781" s="2" cm="1">
        <f t="array" ref="S781">[1]!table_weight[ShotPower]*(('F+ , F-'!S$2-[1]!tbl_gk[[#This Row],[ShotPower]])/('F+ , F-'!S$2-'F+ , F-'!S$3))</f>
        <v>6.4926873789576834E-3</v>
      </c>
      <c r="T781" s="2" cm="1">
        <f t="array" ref="T781">[1]!table_weight[Jumping]*(('F+ , F-'!T$2-[1]!tbl_gk[[#This Row],[Jumping]])/('F+ , F-'!T$2-'F+ , F-'!T$3))</f>
        <v>2.91961490524745E-3</v>
      </c>
      <c r="U781" s="2" cm="1">
        <f t="array" ref="U781">[1]!table_weight[Stamina]*(('F+ , F-'!U$2-[1]!tbl_gk[[#This Row],[Stamina]])/('F+ , F-'!U$2-'F+ , F-'!U$3))</f>
        <v>2.1467756656231247E-2</v>
      </c>
      <c r="V781" s="2" cm="1">
        <f t="array" ref="V781">[1]!table_weight[Strength]*(('F+ , F-'!V$2-[1]!tbl_gk[[#This Row],[Strength]])/('F+ , F-'!V$2-'F+ , F-'!V$3))</f>
        <v>3.6380691613426559E-2</v>
      </c>
      <c r="W781" s="2" cm="1">
        <f t="array" ref="W781">[1]!table_weight[LongShots]*(('F+ , F-'!W$2-[1]!tbl_gk[[#This Row],[LongShots]])/('F+ , F-'!W$2-'F+ , F-'!W$3))</f>
        <v>8.0509323499075268E-3</v>
      </c>
      <c r="X781" s="2" cm="1">
        <f t="array" ref="X781">[1]!table_weight[Aggression]*(('F+ , F-'!X$2-[1]!tbl_gk[[#This Row],[Aggression]])/('F+ , F-'!X$2-'F+ , F-'!X$3))</f>
        <v>1.7036811682385123E-2</v>
      </c>
      <c r="Y781" s="2" cm="1">
        <f t="array" ref="Y781">[1]!table_weight[Interceptions]*(('F+ , F-'!Y$2-[1]!tbl_gk[[#This Row],[Interceptions]])/('F+ , F-'!Y$2-'F+ , F-'!Y$3))</f>
        <v>2.2854259573931314E-2</v>
      </c>
      <c r="Z781" s="2" cm="1">
        <f t="array" ref="Z781">[1]!table_weight[Positioning]*(('F+ , F-'!Z$2-[1]!tbl_gk[[#This Row],[Positioning]])/('F+ , F-'!Z$2-'F+ , F-'!Z$3))</f>
        <v>1.7746678835817667E-3</v>
      </c>
      <c r="AA781" s="2" cm="1">
        <f t="array" ref="AA781">[1]!table_weight[Vision]*(('F+ , F-'!AA$2-[1]!tbl_gk[[#This Row],[Vision]])/('F+ , F-'!AA$2-'F+ , F-'!AA$3))</f>
        <v>1.9166413142683265E-2</v>
      </c>
      <c r="AB781" s="2" cm="1">
        <f t="array" ref="AB781">[1]!table_weight[Penalties]*(('F+ , F-'!AB$2-[1]!tbl_gk[[#This Row],[Penalties]])/('F+ , F-'!AB$2-'F+ , F-'!AB$3))</f>
        <v>2.1139426260312223E-3</v>
      </c>
      <c r="AC781" s="2" cm="1">
        <f t="array" ref="AC781">[1]!table_weight[Composure]*(('F+ , F-'!AC$2-[1]!tbl_gk[[#This Row],[Composure]])/('F+ , F-'!AC$2-'F+ , F-'!AC$3))</f>
        <v>1.3343367545727675E-3</v>
      </c>
      <c r="AD781" s="2" cm="1">
        <f t="array" ref="AD781">[1]!table_weight[Marking]*(('F+ , F-'!AD$2-[1]!tbl_gk[[#This Row],[Marking]])/('F+ , F-'!AD$2-'F+ , F-'!AD$3))</f>
        <v>1.8929790758205733E-2</v>
      </c>
      <c r="AE781" s="2" cm="1">
        <f t="array" ref="AE781">[1]!table_weight[StandingTackle]*(('F+ , F-'!AE$2-[1]!tbl_gk[[#This Row],[StandingTackle]])/('F+ , F-'!AE$2-'F+ , F-'!AE$3))</f>
        <v>1.3450114486093548E-2</v>
      </c>
      <c r="AF781" s="2" cm="1">
        <f t="array" ref="AF781">[1]!table_weight[SlidingTackle]*(('F+ , F-'!AF$2-[1]!tbl_gk[[#This Row],[SlidingTackle]])/('F+ , F-'!AF$2-'F+ , F-'!AF$3))</f>
        <v>3.7361429128037632E-3</v>
      </c>
      <c r="AG781" s="2" cm="1">
        <f t="array" ref="AG781">[1]!table_weight[GKDiving]*(('F+ , F-'!AG$2-[1]!tbl_gk[[#This Row],[GKDiving]])/('F+ , F-'!AG$2-'F+ , F-'!AG$3))</f>
        <v>4.7827299462529123E-2</v>
      </c>
      <c r="AH781" s="2" cm="1">
        <f t="array" ref="AH781">[1]!table_weight[GKHandling]*(('F+ , F-'!AH$2-[1]!tbl_gk[[#This Row],[GKHandling]])/('F+ , F-'!AH$2-'F+ , F-'!AH$3))</f>
        <v>5.168913109614949E-2</v>
      </c>
      <c r="AI781" s="2" cm="1">
        <f t="array" ref="AI781">[1]!table_weight[GKKicking]*(('F+ , F-'!AI$2-[1]!tbl_gk[[#This Row],[GKKicking]])/('F+ , F-'!AI$2-'F+ , F-'!AI$3))</f>
        <v>2.9516276239732256E-2</v>
      </c>
      <c r="AJ781" s="2" cm="1">
        <f t="array" ref="AJ781">[1]!table_weight[GKPositioning]*(('F+ , F-'!AJ$2-[1]!tbl_gk[[#This Row],[GKPositioning]])/('F+ , F-'!AJ$2-'F+ , F-'!AJ$3))</f>
        <v>1.9551379560506409E-2</v>
      </c>
      <c r="AK781" s="2" cm="1">
        <f t="array" ref="AK781">[1]!table_weight[GKReflexes]*(('F+ , F-'!AK$2-[1]!tbl_gk[[#This Row],[GKReflexes]])/('F+ , F-'!AK$2-'F+ , F-'!AK$3))</f>
        <v>5.10157860933644E-2</v>
      </c>
    </row>
    <row r="782" spans="1:37" x14ac:dyDescent="0.55000000000000004">
      <c r="A782" s="7">
        <f>[1]!tbl_gk[[#This Row],[ID]]</f>
        <v>228410</v>
      </c>
      <c r="B782" s="1" cm="1">
        <f t="array" ref="B782">[1]!table_weight[ValueEUR]*(('F+ , F-'!B$2-[1]!tbl_gk[[#This Row],[ValueEUR]])/('F+ , F-'!B$2-'F+ , F-'!B$3))</f>
        <v>1.1392815302722634E-3</v>
      </c>
      <c r="C782" s="1" cm="1">
        <f t="array" ref="C782">[1]!table_weight[WageEUR]*(('F+ , F-'!C$2-[1]!tbl_gk[[#This Row],[WageEUR]])/('F+ , F-'!C$2-'F+ , F-'!C$3))</f>
        <v>5.0857215902243612E-3</v>
      </c>
      <c r="D782" s="1" cm="1">
        <f t="array" ref="D782">[1]!table_weight[Crossing]*(('F+ , F-'!D$2-[1]!tbl_gk[[#This Row],[Crossing]])/('F+ , F-'!D$2-'F+ , F-'!D$3))</f>
        <v>3.0262757593710415E-2</v>
      </c>
      <c r="E782" s="1" cm="1">
        <f t="array" ref="E782">[1]!table_weight[Finishing]*(('F+ , F-'!E$2-[1]!tbl_gk[[#This Row],[Finishing]])/('F+ , F-'!E$2-'F+ , F-'!E$3))</f>
        <v>1.2977258898691668E-2</v>
      </c>
      <c r="F782" s="1" cm="1">
        <f t="array" ref="F782">[1]!table_weight[HeadingAccuracy]*(('F+ , F-'!F$2-[1]!tbl_gk[[#This Row],[HeadingAccuracy]])/('F+ , F-'!F$2-'F+ , F-'!F$3))</f>
        <v>9.6040850170308507E-3</v>
      </c>
      <c r="G782" s="1" cm="1">
        <f t="array" ref="G782">[1]!table_weight[ShortPassing]*(('F+ , F-'!G$2-[1]!tbl_gk[[#This Row],[ShortPassing]])/('F+ , F-'!G$2-'F+ , F-'!G$3))</f>
        <v>2.9533152326776096E-2</v>
      </c>
      <c r="H782" s="1" cm="1">
        <f t="array" ref="H782">[1]!table_weight[Volleys]*(('F+ , F-'!H$2-[1]!tbl_gk[[#This Row],[Volleys]])/('F+ , F-'!H$2-'F+ , F-'!H$3))</f>
        <v>6.9443525879286526E-4</v>
      </c>
      <c r="I782" s="1" cm="1">
        <f t="array" ref="I782">[1]!table_weight[Dribbling]*(('F+ , F-'!I$2-[1]!tbl_gk[[#This Row],[Dribbling]])/('F+ , F-'!I$2-'F+ , F-'!I$3))</f>
        <v>1.9557564431309422E-2</v>
      </c>
      <c r="J782" s="1" cm="1">
        <f t="array" ref="J782">[1]!table_weight[Curve]*(('F+ , F-'!J$2-[1]!tbl_gk[[#This Row],[Curve]])/('F+ , F-'!J$2-'F+ , F-'!J$3))</f>
        <v>8.9578474123651938E-3</v>
      </c>
      <c r="K782" s="1" cm="1">
        <f t="array" ref="K782">[1]!table_weight[FKAccuracy]*(('F+ , F-'!K$2-[1]!tbl_gk[[#This Row],[FKAccuracy]])/('F+ , F-'!K$2-'F+ , F-'!K$3))</f>
        <v>9.5832065713416324E-3</v>
      </c>
      <c r="L782" s="1" cm="1">
        <f t="array" ref="L782">[1]!table_weight[LongPassing]*(('F+ , F-'!L$2-[1]!tbl_gk[[#This Row],[LongPassing]])/('F+ , F-'!L$2-'F+ , F-'!L$3))</f>
        <v>8.1213615011369745E-3</v>
      </c>
      <c r="M782" s="1" cm="1">
        <f t="array" ref="M782">[1]!table_weight[BallControl]*(('F+ , F-'!M$2-[1]!tbl_gk[[#This Row],[BallControl]])/('F+ , F-'!M$2-'F+ , F-'!M$3))</f>
        <v>1.3472988830457604E-2</v>
      </c>
      <c r="N782" s="1" cm="1">
        <f t="array" ref="N782">[1]!table_weight[Acceleration]*(('F+ , F-'!N$2-[1]!tbl_gk[[#This Row],[Acceleration]])/('F+ , F-'!N$2-'F+ , F-'!N$3))</f>
        <v>4.9607186957533181E-3</v>
      </c>
      <c r="O782" s="1" cm="1">
        <f t="array" ref="O782">[1]!table_weight[SprintSpeed]*(('F+ , F-'!O$2-[1]!tbl_gk[[#This Row],[SprintSpeed]])/('F+ , F-'!O$2-'F+ , F-'!O$3))</f>
        <v>5.0599330696683847E-3</v>
      </c>
      <c r="P782" s="1" cm="1">
        <f t="array" ref="P782">[1]!table_weight[Agility]*(('F+ , F-'!P$2-[1]!tbl_gk[[#This Row],[Agility]])/('F+ , F-'!P$2-'F+ , F-'!P$3))</f>
        <v>3.2763099389202109E-3</v>
      </c>
      <c r="Q782" s="1" cm="1">
        <f t="array" ref="Q782">[1]!table_weight[Reactions]*(('F+ , F-'!Q$2-[1]!tbl_gk[[#This Row],[Reactions]])/('F+ , F-'!Q$2-'F+ , F-'!Q$3))</f>
        <v>1.0828482001515951E-3</v>
      </c>
      <c r="R782" s="1" cm="1">
        <f t="array" ref="R782">[1]!table_weight[Balance]*(('F+ , F-'!R$2-[1]!tbl_gk[[#This Row],[Balance]])/('F+ , F-'!R$2-'F+ , F-'!R$3))</f>
        <v>1.3038376287539614E-3</v>
      </c>
      <c r="S782" s="1" cm="1">
        <f t="array" ref="S782">[1]!table_weight[ShotPower]*(('F+ , F-'!S$2-[1]!tbl_gk[[#This Row],[ShotPower]])/('F+ , F-'!S$2-'F+ , F-'!S$3))</f>
        <v>3.635904932216303E-3</v>
      </c>
      <c r="T782" s="1" cm="1">
        <f t="array" ref="T782">[1]!table_weight[Jumping]*(('F+ , F-'!T$2-[1]!tbl_gk[[#This Row],[Jumping]])/('F+ , F-'!T$2-'F+ , F-'!T$3))</f>
        <v>1.8891625857483504E-3</v>
      </c>
      <c r="U782" s="1" cm="1">
        <f t="array" ref="U782">[1]!table_weight[Stamina]*(('F+ , F-'!U$2-[1]!tbl_gk[[#This Row],[Stamina]])/('F+ , F-'!U$2-'F+ , F-'!U$3))</f>
        <v>8.5871026624925002E-4</v>
      </c>
      <c r="V782" s="1" cm="1">
        <f t="array" ref="V782">[1]!table_weight[Strength]*(('F+ , F-'!V$2-[1]!tbl_gk[[#This Row],[Strength]])/('F+ , F-'!V$2-'F+ , F-'!V$3))</f>
        <v>1.5084677010445158E-2</v>
      </c>
      <c r="W782" s="1" cm="1">
        <f t="array" ref="W782">[1]!table_weight[LongShots]*(('F+ , F-'!W$2-[1]!tbl_gk[[#This Row],[LongShots]])/('F+ , F-'!W$2-'F+ , F-'!W$3))</f>
        <v>7.7912248547492196E-3</v>
      </c>
      <c r="X782" s="1" cm="1">
        <f t="array" ref="X782">[1]!table_weight[Aggression]*(('F+ , F-'!X$2-[1]!tbl_gk[[#This Row],[Aggression]])/('F+ , F-'!X$2-'F+ , F-'!X$3))</f>
        <v>1.5819896562214757E-2</v>
      </c>
      <c r="Y782" s="1" cm="1">
        <f t="array" ref="Y782">[1]!table_weight[Interceptions]*(('F+ , F-'!Y$2-[1]!tbl_gk[[#This Row],[Interceptions]])/('F+ , F-'!Y$2-'F+ , F-'!Y$3))</f>
        <v>1.6621279690131864E-2</v>
      </c>
      <c r="Z782" s="1" cm="1">
        <f t="array" ref="Z782">[1]!table_weight[Positioning]*(('F+ , F-'!Z$2-[1]!tbl_gk[[#This Row],[Positioning]])/('F+ , F-'!Z$2-'F+ , F-'!Z$3))</f>
        <v>8.8733394179088337E-4</v>
      </c>
      <c r="AA782" s="1" cm="1">
        <f t="array" ref="AA782">[1]!table_weight[Vision]*(('F+ , F-'!AA$2-[1]!tbl_gk[[#This Row],[Vision]])/('F+ , F-'!AA$2-'F+ , F-'!AA$3))</f>
        <v>9.2282729946252754E-3</v>
      </c>
      <c r="AB782" s="1" cm="1">
        <f t="array" ref="AB782">[1]!table_weight[Penalties]*(('F+ , F-'!AB$2-[1]!tbl_gk[[#This Row],[Penalties]])/('F+ , F-'!AB$2-'F+ , F-'!AB$3))</f>
        <v>2.0747955403639775E-3</v>
      </c>
      <c r="AC782" s="1" cm="1">
        <f t="array" ref="AC782">[1]!table_weight[Composure]*(('F+ , F-'!AC$2-[1]!tbl_gk[[#This Row],[Composure]])/('F+ , F-'!AC$2-'F+ , F-'!AC$3))</f>
        <v>1.2275898142069463E-3</v>
      </c>
      <c r="AD782" s="1" cm="1">
        <f t="array" ref="AD782">[1]!table_weight[Marking]*(('F+ , F-'!AD$2-[1]!tbl_gk[[#This Row],[Marking]])/('F+ , F-'!AD$2-'F+ , F-'!AD$3))</f>
        <v>2.5239721010940977E-2</v>
      </c>
      <c r="AE782" s="1" cm="1">
        <f t="array" ref="AE782">[1]!table_weight[StandingTackle]*(('F+ , F-'!AE$2-[1]!tbl_gk[[#This Row],[StandingTackle]])/('F+ , F-'!AE$2-'F+ , F-'!AE$3))</f>
        <v>1.5691800233775807E-2</v>
      </c>
      <c r="AF782" s="1" cm="1">
        <f t="array" ref="AF782">[1]!table_weight[SlidingTackle]*(('F+ , F-'!AF$2-[1]!tbl_gk[[#This Row],[SlidingTackle]])/('F+ , F-'!AF$2-'F+ , F-'!AF$3))</f>
        <v>8.9667429907290316E-3</v>
      </c>
      <c r="AG782" s="1" cm="1">
        <f t="array" ref="AG782">[1]!table_weight[GKDiving]*(('F+ , F-'!AG$2-[1]!tbl_gk[[#This Row],[GKDiving]])/('F+ , F-'!AG$2-'F+ , F-'!AG$3))</f>
        <v>2.9038003245106969E-2</v>
      </c>
      <c r="AH782" s="1" cm="1">
        <f t="array" ref="AH782">[1]!table_weight[GKHandling]*(('F+ , F-'!AH$2-[1]!tbl_gk[[#This Row],[GKHandling]])/('F+ , F-'!AH$2-'F+ , F-'!AH$3))</f>
        <v>3.208290895623072E-2</v>
      </c>
      <c r="AI782" s="1" cm="1">
        <f t="array" ref="AI782">[1]!table_weight[GKKicking]*(('F+ , F-'!AI$2-[1]!tbl_gk[[#This Row],[GKKicking]])/('F+ , F-'!AI$2-'F+ , F-'!AI$3))</f>
        <v>1.6099787039853958E-2</v>
      </c>
      <c r="AJ782" s="1" cm="1">
        <f t="array" ref="AJ782">[1]!table_weight[GKPositioning]*(('F+ , F-'!AJ$2-[1]!tbl_gk[[#This Row],[GKPositioning]])/('F+ , F-'!AJ$2-'F+ , F-'!AJ$3))</f>
        <v>1.2613793264842845E-2</v>
      </c>
      <c r="AK782" s="1" cm="1">
        <f t="array" ref="AK782">[1]!table_weight[GKReflexes]*(('F+ , F-'!AK$2-[1]!tbl_gk[[#This Row],[GKReflexes]])/('F+ , F-'!AK$2-'F+ , F-'!AK$3))</f>
        <v>2.7329885407159499E-2</v>
      </c>
    </row>
    <row r="783" spans="1:37" x14ac:dyDescent="0.55000000000000004">
      <c r="A783" s="8">
        <f>[1]!tbl_gk[[#This Row],[ID]]</f>
        <v>228413</v>
      </c>
      <c r="B783" s="2" cm="1">
        <f t="array" ref="B783">[1]!table_weight[ValueEUR]*(('F+ , F-'!B$2-[1]!tbl_gk[[#This Row],[ValueEUR]])/('F+ , F-'!B$2-'F+ , F-'!B$3))</f>
        <v>4.4728606489231552E-3</v>
      </c>
      <c r="C783" s="2" cm="1">
        <f t="array" ref="C783">[1]!table_weight[WageEUR]*(('F+ , F-'!C$2-[1]!tbl_gk[[#This Row],[WageEUR]])/('F+ , F-'!C$2-'F+ , F-'!C$3))</f>
        <v>2.4254979891839262E-3</v>
      </c>
      <c r="D783" s="2" cm="1">
        <f t="array" ref="D783">[1]!table_weight[Crossing]*(('F+ , F-'!D$2-[1]!tbl_gk[[#This Row],[Crossing]])/('F+ , F-'!D$2-'F+ , F-'!D$3))</f>
        <v>3.4746129089074922E-2</v>
      </c>
      <c r="E783" s="2" cm="1">
        <f t="array" ref="E783">[1]!table_weight[Finishing]*(('F+ , F-'!E$2-[1]!tbl_gk[[#This Row],[Finishing]])/('F+ , F-'!E$2-'F+ , F-'!E$3))</f>
        <v>1.0980757529662181E-2</v>
      </c>
      <c r="F783" s="2" cm="1">
        <f t="array" ref="F783">[1]!table_weight[HeadingAccuracy]*(('F+ , F-'!F$2-[1]!tbl_gk[[#This Row],[HeadingAccuracy]])/('F+ , F-'!F$2-'F+ , F-'!F$3))</f>
        <v>8.351378275679E-3</v>
      </c>
      <c r="G783" s="2" cm="1">
        <f t="array" ref="G783">[1]!table_weight[ShortPassing]*(('F+ , F-'!G$2-[1]!tbl_gk[[#This Row],[ShortPassing]])/('F+ , F-'!G$2-'F+ , F-'!G$3))</f>
        <v>4.781557995763748E-2</v>
      </c>
      <c r="H783" s="2" cm="1">
        <f t="array" ref="H783">[1]!table_weight[Volleys]*(('F+ , F-'!H$2-[1]!tbl_gk[[#This Row],[Volleys]])/('F+ , F-'!H$2-'F+ , F-'!H$3))</f>
        <v>9.2591367839048701E-4</v>
      </c>
      <c r="I783" s="2" cm="1">
        <f t="array" ref="I783">[1]!table_weight[Dribbling]*(('F+ , F-'!I$2-[1]!tbl_gk[[#This Row],[Dribbling]])/('F+ , F-'!I$2-'F+ , F-'!I$3))</f>
        <v>1.1734538658785652E-2</v>
      </c>
      <c r="J783" s="2" cm="1">
        <f t="array" ref="J783">[1]!table_weight[Curve]*(('F+ , F-'!J$2-[1]!tbl_gk[[#This Row],[Curve]])/('F+ , F-'!J$2-'F+ , F-'!J$3))</f>
        <v>9.6339113680153961E-3</v>
      </c>
      <c r="K783" s="2" cm="1">
        <f t="array" ref="K783">[1]!table_weight[FKAccuracy]*(('F+ , F-'!K$2-[1]!tbl_gk[[#This Row],[FKAccuracy]])/('F+ , F-'!K$2-'F+ , F-'!K$3))</f>
        <v>9.4310921813203358E-3</v>
      </c>
      <c r="L783" s="2" cm="1">
        <f t="array" ref="L783">[1]!table_weight[LongPassing]*(('F+ , F-'!L$2-[1]!tbl_gk[[#This Row],[LongPassing]])/('F+ , F-'!L$2-'F+ , F-'!L$3))</f>
        <v>2.652978090371412E-2</v>
      </c>
      <c r="M783" s="2" cm="1">
        <f t="array" ref="M783">[1]!table_weight[BallControl]*(('F+ , F-'!M$2-[1]!tbl_gk[[#This Row],[BallControl]])/('F+ , F-'!M$2-'F+ , F-'!M$3))</f>
        <v>1.2603763744621627E-2</v>
      </c>
      <c r="N783" s="2" cm="1">
        <f t="array" ref="N783">[1]!table_weight[Acceleration]*(('F+ , F-'!N$2-[1]!tbl_gk[[#This Row],[Acceleration]])/('F+ , F-'!N$2-'F+ , F-'!N$3))</f>
        <v>2.2548721344333262E-3</v>
      </c>
      <c r="O783" s="2" cm="1">
        <f t="array" ref="O783">[1]!table_weight[SprintSpeed]*(('F+ , F-'!O$2-[1]!tbl_gk[[#This Row],[SprintSpeed]])/('F+ , F-'!O$2-'F+ , F-'!O$3))</f>
        <v>4.4977182841496755E-3</v>
      </c>
      <c r="P783" s="2" cm="1">
        <f t="array" ref="P783">[1]!table_weight[Agility]*(('F+ , F-'!P$2-[1]!tbl_gk[[#This Row],[Agility]])/('F+ , F-'!P$2-'F+ , F-'!P$3))</f>
        <v>1.9891881772015566E-3</v>
      </c>
      <c r="Q783" s="2" cm="1">
        <f t="array" ref="Q783">[1]!table_weight[Reactions]*(('F+ , F-'!Q$2-[1]!tbl_gk[[#This Row],[Reactions]])/('F+ , F-'!Q$2-'F+ , F-'!Q$3))</f>
        <v>7.2189880010106353E-4</v>
      </c>
      <c r="R783" s="2" cm="1">
        <f t="array" ref="R783">[1]!table_weight[Balance]*(('F+ , F-'!R$2-[1]!tbl_gk[[#This Row],[Balance]])/('F+ , F-'!R$2-'F+ , F-'!R$3))</f>
        <v>1.1175751103605386E-3</v>
      </c>
      <c r="S783" s="2" cm="1">
        <f t="array" ref="S783">[1]!table_weight[ShotPower]*(('F+ , F-'!S$2-[1]!tbl_gk[[#This Row],[ShotPower]])/('F+ , F-'!S$2-'F+ , F-'!S$3))</f>
        <v>3.8956124273746098E-3</v>
      </c>
      <c r="T783" s="2" cm="1">
        <f t="array" ref="T783">[1]!table_weight[Jumping]*(('F+ , F-'!T$2-[1]!tbl_gk[[#This Row],[Jumping]])/('F+ , F-'!T$2-'F+ , F-'!T$3))</f>
        <v>1.6315495058735752E-3</v>
      </c>
      <c r="U783" s="2" cm="1">
        <f t="array" ref="U783">[1]!table_weight[Stamina]*(('F+ , F-'!U$2-[1]!tbl_gk[[#This Row],[Stamina]])/('F+ , F-'!U$2-'F+ , F-'!U$3))</f>
        <v>1.7174205324984999E-2</v>
      </c>
      <c r="V783" s="2" cm="1">
        <f t="array" ref="V783">[1]!table_weight[Strength]*(('F+ , F-'!V$2-[1]!tbl_gk[[#This Row],[Strength]])/('F+ , F-'!V$2-'F+ , F-'!V$3))</f>
        <v>2.662001825372675E-2</v>
      </c>
      <c r="W783" s="2" cm="1">
        <f t="array" ref="W783">[1]!table_weight[LongShots]*(('F+ , F-'!W$2-[1]!tbl_gk[[#This Row],[LongShots]])/('F+ , F-'!W$2-'F+ , F-'!W$3))</f>
        <v>6.7523948741159906E-3</v>
      </c>
      <c r="X783" s="2" cm="1">
        <f t="array" ref="X783">[1]!table_weight[Aggression]*(('F+ , F-'!X$2-[1]!tbl_gk[[#This Row],[Aggression]])/('F+ , F-'!X$2-'F+ , F-'!X$3))</f>
        <v>1.2777608761788841E-2</v>
      </c>
      <c r="Y783" s="2" cm="1">
        <f t="array" ref="Y783">[1]!table_weight[Interceptions]*(('F+ , F-'!Y$2-[1]!tbl_gk[[#This Row],[Interceptions]])/('F+ , F-'!Y$2-'F+ , F-'!Y$3))</f>
        <v>2.2854259573931314E-2</v>
      </c>
      <c r="Z783" s="2" cm="1">
        <f t="array" ref="Z783">[1]!table_weight[Positioning]*(('F+ , F-'!Z$2-[1]!tbl_gk[[#This Row],[Positioning]])/('F+ , F-'!Z$2-'F+ , F-'!Z$3))</f>
        <v>1.6267788932832863E-3</v>
      </c>
      <c r="AA783" s="2" cm="1">
        <f t="array" ref="AA783">[1]!table_weight[Vision]*(('F+ , F-'!AA$2-[1]!tbl_gk[[#This Row],[Vision]])/('F+ , F-'!AA$2-'F+ , F-'!AA$3))</f>
        <v>2.8394686137308535E-2</v>
      </c>
      <c r="AB783" s="2" cm="1">
        <f t="array" ref="AB783">[1]!table_weight[Penalties]*(('F+ , F-'!AB$2-[1]!tbl_gk[[#This Row],[Penalties]])/('F+ , F-'!AB$2-'F+ , F-'!AB$3))</f>
        <v>2.0356484546967322E-3</v>
      </c>
      <c r="AC783" s="2" cm="1">
        <f t="array" ref="AC783">[1]!table_weight[Composure]*(('F+ , F-'!AC$2-[1]!tbl_gk[[#This Row],[Composure]])/('F+ , F-'!AC$2-'F+ , F-'!AC$3))</f>
        <v>7.4722858256074981E-4</v>
      </c>
      <c r="AD783" s="2" cm="1">
        <f t="array" ref="AD783">[1]!table_weight[Marking]*(('F+ , F-'!AD$2-[1]!tbl_gk[[#This Row],[Marking]])/('F+ , F-'!AD$2-'F+ , F-'!AD$3))</f>
        <v>3.1549651263676225E-2</v>
      </c>
      <c r="AE783" s="2" cm="1">
        <f t="array" ref="AE783">[1]!table_weight[StandingTackle]*(('F+ , F-'!AE$2-[1]!tbl_gk[[#This Row],[StandingTackle]])/('F+ , F-'!AE$2-'F+ , F-'!AE$3))</f>
        <v>3.362528621523387E-2</v>
      </c>
      <c r="AF783" s="2" cm="1">
        <f t="array" ref="AF783">[1]!table_weight[SlidingTackle]*(('F+ , F-'!AF$2-[1]!tbl_gk[[#This Row],[SlidingTackle]])/('F+ , F-'!AF$2-'F+ , F-'!AF$3))</f>
        <v>1.120842873841129E-2</v>
      </c>
      <c r="AG783" s="2" cm="1">
        <f t="array" ref="AG783">[1]!table_weight[GKDiving]*(('F+ , F-'!AG$2-[1]!tbl_gk[[#This Row],[GKDiving]])/('F+ , F-'!AG$2-'F+ , F-'!AG$3))</f>
        <v>1.7081178379474687E-2</v>
      </c>
      <c r="AH783" s="2" cm="1">
        <f t="array" ref="AH783">[1]!table_weight[GKHandling]*(('F+ , F-'!AH$2-[1]!tbl_gk[[#This Row],[GKHandling]])/('F+ , F-'!AH$2-'F+ , F-'!AH$3))</f>
        <v>2.8518141294427302E-2</v>
      </c>
      <c r="AI783" s="2" cm="1">
        <f t="array" ref="AI783">[1]!table_weight[GKKicking]*(('F+ , F-'!AI$2-[1]!tbl_gk[[#This Row],[GKKicking]])/('F+ , F-'!AI$2-'F+ , F-'!AI$3))</f>
        <v>1.78886522665044E-2</v>
      </c>
      <c r="AJ783" s="2" cm="1">
        <f t="array" ref="AJ783">[1]!table_weight[GKPositioning]*(('F+ , F-'!AJ$2-[1]!tbl_gk[[#This Row],[GKPositioning]])/('F+ , F-'!AJ$2-'F+ , F-'!AJ$3))</f>
        <v>9.4603449486321337E-3</v>
      </c>
      <c r="AK783" s="2" cm="1">
        <f t="array" ref="AK783">[1]!table_weight[GKReflexes]*(('F+ , F-'!AK$2-[1]!tbl_gk[[#This Row],[GKReflexes]])/('F+ , F-'!AK$2-'F+ , F-'!AK$3))</f>
        <v>1.45759388838184E-2</v>
      </c>
    </row>
    <row r="784" spans="1:37" x14ac:dyDescent="0.55000000000000004">
      <c r="A784" s="7">
        <f>[1]!tbl_gk[[#This Row],[ID]]</f>
        <v>228456</v>
      </c>
      <c r="B784" s="1" cm="1">
        <f t="array" ref="B784">[1]!table_weight[ValueEUR]*(('F+ , F-'!B$2-[1]!tbl_gk[[#This Row],[ValueEUR]])/('F+ , F-'!B$2-'F+ , F-'!B$3))</f>
        <v>4.2935264389290658E-4</v>
      </c>
      <c r="C784" s="1" cm="1">
        <f t="array" ref="C784">[1]!table_weight[WageEUR]*(('F+ , F-'!C$2-[1]!tbl_gk[[#This Row],[WageEUR]])/('F+ , F-'!C$2-'F+ , F-'!C$3))</f>
        <v>1.0171443180448721E-3</v>
      </c>
      <c r="D784" s="1" cm="1">
        <f t="array" ref="D784">[1]!table_weight[Crossing]*(('F+ , F-'!D$2-[1]!tbl_gk[[#This Row],[Crossing]])/('F+ , F-'!D$2-'F+ , F-'!D$3))</f>
        <v>3.1383600467551537E-2</v>
      </c>
      <c r="E784" s="1" cm="1">
        <f t="array" ref="E784">[1]!table_weight[Finishing]*(('F+ , F-'!E$2-[1]!tbl_gk[[#This Row],[Finishing]])/('F+ , F-'!E$2-'F+ , F-'!E$3))</f>
        <v>9.9825068451474385E-3</v>
      </c>
      <c r="F784" s="1" cm="1">
        <f t="array" ref="F784">[1]!table_weight[HeadingAccuracy]*(('F+ , F-'!F$2-[1]!tbl_gk[[#This Row],[HeadingAccuracy]])/('F+ , F-'!F$2-'F+ , F-'!F$3))</f>
        <v>8.7689471894629514E-3</v>
      </c>
      <c r="G784" s="1" cm="1">
        <f t="array" ref="G784">[1]!table_weight[ShortPassing]*(('F+ , F-'!G$2-[1]!tbl_gk[[#This Row],[ShortPassing]])/('F+ , F-'!G$2-'F+ , F-'!G$3))</f>
        <v>5.2034601718605494E-2</v>
      </c>
      <c r="H784" s="1" cm="1">
        <f t="array" ref="H784">[1]!table_weight[Volleys]*(('F+ , F-'!H$2-[1]!tbl_gk[[#This Row],[Volleys]])/('F+ , F-'!H$2-'F+ , F-'!H$3))</f>
        <v>8.1017446859167619E-4</v>
      </c>
      <c r="I784" s="1" cm="1">
        <f t="array" ref="I784">[1]!table_weight[Dribbling]*(('F+ , F-'!I$2-[1]!tbl_gk[[#This Row],[Dribbling]])/('F+ , F-'!I$2-'F+ , F-'!I$3))</f>
        <v>9.7787822156547109E-3</v>
      </c>
      <c r="J784" s="1" cm="1">
        <f t="array" ref="J784">[1]!table_weight[Curve]*(('F+ , F-'!J$2-[1]!tbl_gk[[#This Row],[Curve]])/('F+ , F-'!J$2-'F+ , F-'!J$3))</f>
        <v>8.7888314234526414E-3</v>
      </c>
      <c r="K784" s="1" cm="1">
        <f t="array" ref="K784">[1]!table_weight[FKAccuracy]*(('F+ , F-'!K$2-[1]!tbl_gk[[#This Row],[FKAccuracy]])/('F+ , F-'!K$2-'F+ , F-'!K$3))</f>
        <v>8.3662914511712649E-3</v>
      </c>
      <c r="L784" s="1" cm="1">
        <f t="array" ref="L784">[1]!table_weight[LongPassing]*(('F+ , F-'!L$2-[1]!tbl_gk[[#This Row],[LongPassing]])/('F+ , F-'!L$2-'F+ , F-'!L$3))</f>
        <v>2.3281236303259328E-2</v>
      </c>
      <c r="M784" s="1" cm="1">
        <f t="array" ref="M784">[1]!table_weight[BallControl]*(('F+ , F-'!M$2-[1]!tbl_gk[[#This Row],[BallControl]])/('F+ , F-'!M$2-'F+ , F-'!M$3))</f>
        <v>1.5211439002129552E-2</v>
      </c>
      <c r="N784" s="1" cm="1">
        <f t="array" ref="N784">[1]!table_weight[Acceleration]*(('F+ , F-'!N$2-[1]!tbl_gk[[#This Row],[Acceleration]])/('F+ , F-'!N$2-'F+ , F-'!N$3))</f>
        <v>7.4410780436299775E-3</v>
      </c>
      <c r="O784" s="1" cm="1">
        <f t="array" ref="O784">[1]!table_weight[SprintSpeed]*(('F+ , F-'!O$2-[1]!tbl_gk[[#This Row],[SprintSpeed]])/('F+ , F-'!O$2-'F+ , F-'!O$3))</f>
        <v>8.4332217827806418E-3</v>
      </c>
      <c r="P784" s="1" cm="1">
        <f t="array" ref="P784">[1]!table_weight[Agility]*(('F+ , F-'!P$2-[1]!tbl_gk[[#This Row],[Agility]])/('F+ , F-'!P$2-'F+ , F-'!P$3))</f>
        <v>4.2123984928974139E-3</v>
      </c>
      <c r="Q784" s="1" cm="1">
        <f t="array" ref="Q784">[1]!table_weight[Reactions]*(('F+ , F-'!Q$2-[1]!tbl_gk[[#This Row],[Reactions]])/('F+ , F-'!Q$2-'F+ , F-'!Q$3))</f>
        <v>1.7016186002382209E-3</v>
      </c>
      <c r="R784" s="1" cm="1">
        <f t="array" ref="R784">[1]!table_weight[Balance]*(('F+ , F-'!R$2-[1]!tbl_gk[[#This Row],[Balance]])/('F+ , F-'!R$2-'F+ , F-'!R$3))</f>
        <v>2.2351502207210773E-3</v>
      </c>
      <c r="S784" s="1" cm="1">
        <f t="array" ref="S784">[1]!table_weight[ShotPower]*(('F+ , F-'!S$2-[1]!tbl_gk[[#This Row],[ShotPower]])/('F+ , F-'!S$2-'F+ , F-'!S$3))</f>
        <v>6.4926873789576834E-3</v>
      </c>
      <c r="T784" s="1" cm="1">
        <f t="array" ref="T784">[1]!table_weight[Jumping]*(('F+ , F-'!T$2-[1]!tbl_gk[[#This Row],[Jumping]])/('F+ , F-'!T$2-'F+ , F-'!T$3))</f>
        <v>3.3489700383720756E-3</v>
      </c>
      <c r="U784" s="1" cm="1">
        <f t="array" ref="U784">[1]!table_weight[Stamina]*(('F+ , F-'!U$2-[1]!tbl_gk[[#This Row],[Stamina]])/('F+ , F-'!U$2-'F+ , F-'!U$3))</f>
        <v>1.4598074526237249E-2</v>
      </c>
      <c r="V784" s="1" cm="1">
        <f t="array" ref="V784">[1]!table_weight[Strength]*(('F+ , F-'!V$2-[1]!tbl_gk[[#This Row],[Strength]])/('F+ , F-'!V$2-'F+ , F-'!V$3))</f>
        <v>1.4197343068654266E-2</v>
      </c>
      <c r="W784" s="1" cm="1">
        <f t="array" ref="W784">[1]!table_weight[LongShots]*(('F+ , F-'!W$2-[1]!tbl_gk[[#This Row],[LongShots]])/('F+ , F-'!W$2-'F+ , F-'!W$3))</f>
        <v>8.3106398450658349E-3</v>
      </c>
      <c r="X784" s="1" cm="1">
        <f t="array" ref="X784">[1]!table_weight[Aggression]*(('F+ , F-'!X$2-[1]!tbl_gk[[#This Row],[Aggression]])/('F+ , F-'!X$2-'F+ , F-'!X$3))</f>
        <v>1.3386066321874024E-2</v>
      </c>
      <c r="Y784" s="1" cm="1">
        <f t="array" ref="Y784">[1]!table_weight[Interceptions]*(('F+ , F-'!Y$2-[1]!tbl_gk[[#This Row],[Interceptions]])/('F+ , F-'!Y$2-'F+ , F-'!Y$3))</f>
        <v>1.5236173049287543E-2</v>
      </c>
      <c r="Z784" s="1" cm="1">
        <f t="array" ref="Z784">[1]!table_weight[Positioning]*(('F+ , F-'!Z$2-[1]!tbl_gk[[#This Row],[Positioning]])/('F+ , F-'!Z$2-'F+ , F-'!Z$3))</f>
        <v>0</v>
      </c>
      <c r="AA784" s="1" cm="1">
        <f t="array" ref="AA784">[1]!table_weight[Vision]*(('F+ , F-'!AA$2-[1]!tbl_gk[[#This Row],[Vision]])/('F+ , F-'!AA$2-'F+ , F-'!AA$3))</f>
        <v>2.8394686137308535E-2</v>
      </c>
      <c r="AB784" s="1" cm="1">
        <f t="array" ref="AB784">[1]!table_weight[Penalties]*(('F+ , F-'!AB$2-[1]!tbl_gk[[#This Row],[Penalties]])/('F+ , F-'!AB$2-'F+ , F-'!AB$3))</f>
        <v>1.9573542833622431E-3</v>
      </c>
      <c r="AC784" s="1" cm="1">
        <f t="array" ref="AC784">[1]!table_weight[Composure]*(('F+ , F-'!AC$2-[1]!tbl_gk[[#This Row],[Composure]])/('F+ , F-'!AC$2-'F+ , F-'!AC$3))</f>
        <v>1.5478306353044107E-3</v>
      </c>
      <c r="AD784" s="1" cm="1">
        <f t="array" ref="AD784">[1]!table_weight[Marking]*(('F+ , F-'!AD$2-[1]!tbl_gk[[#This Row],[Marking]])/('F+ , F-'!AD$2-'F+ , F-'!AD$3))</f>
        <v>2.366223844775717E-2</v>
      </c>
      <c r="AE784" s="1" cm="1">
        <f t="array" ref="AE784">[1]!table_weight[StandingTackle]*(('F+ , F-'!AE$2-[1]!tbl_gk[[#This Row],[StandingTackle]])/('F+ , F-'!AE$2-'F+ , F-'!AE$3))</f>
        <v>2.465854322450484E-2</v>
      </c>
      <c r="AF784" s="1" cm="1">
        <f t="array" ref="AF784">[1]!table_weight[SlidingTackle]*(('F+ , F-'!AF$2-[1]!tbl_gk[[#This Row],[SlidingTackle]])/('F+ , F-'!AF$2-'F+ , F-'!AF$3))</f>
        <v>3.7361429128037632E-3</v>
      </c>
      <c r="AG784" s="1" cm="1">
        <f t="array" ref="AG784">[1]!table_weight[GKDiving]*(('F+ , F-'!AG$2-[1]!tbl_gk[[#This Row],[GKDiving]])/('F+ , F-'!AG$2-'F+ , F-'!AG$3))</f>
        <v>3.7578592434844307E-2</v>
      </c>
      <c r="AH784" s="1" cm="1">
        <f t="array" ref="AH784">[1]!table_weight[GKHandling]*(('F+ , F-'!AH$2-[1]!tbl_gk[[#This Row],[GKHandling]])/('F+ , F-'!AH$2-'F+ , F-'!AH$3))</f>
        <v>4.2777211941640955E-2</v>
      </c>
      <c r="AI784" s="1" cm="1">
        <f t="array" ref="AI784">[1]!table_weight[GKKicking]*(('F+ , F-'!AI$2-[1]!tbl_gk[[#This Row],[GKKicking]])/('F+ , F-'!AI$2-'F+ , F-'!AI$3))</f>
        <v>2.9516276239732256E-2</v>
      </c>
      <c r="AJ784" s="1" cm="1">
        <f t="array" ref="AJ784">[1]!table_weight[GKPositioning]*(('F+ , F-'!AJ$2-[1]!tbl_gk[[#This Row],[GKPositioning]])/('F+ , F-'!AJ$2-'F+ , F-'!AJ$3))</f>
        <v>1.4505862254569271E-2</v>
      </c>
      <c r="AK784" s="1" cm="1">
        <f t="array" ref="AK784">[1]!table_weight[GKReflexes]*(('F+ , F-'!AK$2-[1]!tbl_gk[[#This Row],[GKReflexes]])/('F+ , F-'!AK$2-'F+ , F-'!AK$3))</f>
        <v>3.0973870128114096E-2</v>
      </c>
    </row>
    <row r="785" spans="1:37" x14ac:dyDescent="0.55000000000000004">
      <c r="A785" s="8">
        <f>[1]!tbl_gk[[#This Row],[ID]]</f>
        <v>228505</v>
      </c>
      <c r="B785" s="2" cm="1">
        <f t="array" ref="B785">[1]!table_weight[ValueEUR]*(('F+ , F-'!B$2-[1]!tbl_gk[[#This Row],[ValueEUR]])/('F+ , F-'!B$2-'F+ , F-'!B$3))</f>
        <v>1.1084150569514216E-3</v>
      </c>
      <c r="C785" s="2" cm="1">
        <f t="array" ref="C785">[1]!table_weight[WageEUR]*(('F+ , F-'!C$2-[1]!tbl_gk[[#This Row],[WageEUR]])/('F+ , F-'!C$2-'F+ , F-'!C$3))</f>
        <v>1.9560467654709084E-3</v>
      </c>
      <c r="D785" s="2" cm="1">
        <f t="array" ref="D785">[1]!table_weight[Crossing]*(('F+ , F-'!D$2-[1]!tbl_gk[[#This Row],[Crossing]])/('F+ , F-'!D$2-'F+ , F-'!D$3))</f>
        <v>2.8021071846028162E-2</v>
      </c>
      <c r="E785" s="2" cm="1">
        <f t="array" ref="E785">[1]!table_weight[Finishing]*(('F+ , F-'!E$2-[1]!tbl_gk[[#This Row],[Finishing]])/('F+ , F-'!E$2-'F+ , F-'!E$3))</f>
        <v>1.3975509583206414E-2</v>
      </c>
      <c r="F785" s="2" cm="1">
        <f t="array" ref="F785">[1]!table_weight[HeadingAccuracy]*(('F+ , F-'!F$2-[1]!tbl_gk[[#This Row],[HeadingAccuracy]])/('F+ , F-'!F$2-'F+ , F-'!F$3))</f>
        <v>9.6040850170308507E-3</v>
      </c>
      <c r="G785" s="2" cm="1">
        <f t="array" ref="G785">[1]!table_weight[ShortPassing]*(('F+ , F-'!G$2-[1]!tbl_gk[[#This Row],[ShortPassing]])/('F+ , F-'!G$2-'F+ , F-'!G$3))</f>
        <v>4.5002898783658811E-2</v>
      </c>
      <c r="H785" s="2" cm="1">
        <f t="array" ref="H785">[1]!table_weight[Volleys]*(('F+ , F-'!H$2-[1]!tbl_gk[[#This Row],[Volleys]])/('F+ , F-'!H$2-'F+ , F-'!H$3))</f>
        <v>1.2731313077869197E-3</v>
      </c>
      <c r="I785" s="2" cm="1">
        <f t="array" ref="I785">[1]!table_weight[Dribbling]*(('F+ , F-'!I$2-[1]!tbl_gk[[#This Row],[Dribbling]])/('F+ , F-'!I$2-'F+ , F-'!I$3))</f>
        <v>1.5646051545047536E-2</v>
      </c>
      <c r="J785" s="2" cm="1">
        <f t="array" ref="J785">[1]!table_weight[Curve]*(('F+ , F-'!J$2-[1]!tbl_gk[[#This Row],[Curve]])/('F+ , F-'!J$2-'F+ , F-'!J$3))</f>
        <v>9.1268634012777444E-3</v>
      </c>
      <c r="K785" s="2" cm="1">
        <f t="array" ref="K785">[1]!table_weight[FKAccuracy]*(('F+ , F-'!K$2-[1]!tbl_gk[[#This Row],[FKAccuracy]])/('F+ , F-'!K$2-'F+ , F-'!K$3))</f>
        <v>9.2789777912990392E-3</v>
      </c>
      <c r="L785" s="2" cm="1">
        <f t="array" ref="L785">[1]!table_weight[LongPassing]*(('F+ , F-'!L$2-[1]!tbl_gk[[#This Row],[LongPassing]])/('F+ , F-'!L$2-'F+ , F-'!L$3))</f>
        <v>2.5988356803638323E-2</v>
      </c>
      <c r="M785" s="2" cm="1">
        <f t="array" ref="M785">[1]!table_weight[BallControl]*(('F+ , F-'!M$2-[1]!tbl_gk[[#This Row],[BallControl]])/('F+ , F-'!M$2-'F+ , F-'!M$3))</f>
        <v>9.561475944195718E-3</v>
      </c>
      <c r="N785" s="2" cm="1">
        <f t="array" ref="N785">[1]!table_weight[Acceleration]*(('F+ , F-'!N$2-[1]!tbl_gk[[#This Row],[Acceleration]])/('F+ , F-'!N$2-'F+ , F-'!N$3))</f>
        <v>2.9313337747633242E-3</v>
      </c>
      <c r="O785" s="2" cm="1">
        <f t="array" ref="O785">[1]!table_weight[SprintSpeed]*(('F+ , F-'!O$2-[1]!tbl_gk[[#This Row],[SprintSpeed]])/('F+ , F-'!O$2-'F+ , F-'!O$3))</f>
        <v>2.8110739275935474E-3</v>
      </c>
      <c r="P785" s="2" cm="1">
        <f t="array" ref="P785">[1]!table_weight[Agility]*(('F+ , F-'!P$2-[1]!tbl_gk[[#This Row],[Agility]])/('F+ , F-'!P$2-'F+ , F-'!P$3))</f>
        <v>9.3608855397720326E-4</v>
      </c>
      <c r="Q785" s="2" cm="1">
        <f t="array" ref="Q785">[1]!table_weight[Reactions]*(('F+ , F-'!Q$2-[1]!tbl_gk[[#This Row],[Reactions]])/('F+ , F-'!Q$2-'F+ , F-'!Q$3))</f>
        <v>1.0828482001515951E-3</v>
      </c>
      <c r="R785" s="2" cm="1">
        <f t="array" ref="R785">[1]!table_weight[Balance]*(('F+ , F-'!R$2-[1]!tbl_gk[[#This Row],[Balance]])/('F+ , F-'!R$2-'F+ , F-'!R$3))</f>
        <v>9.3131259196711541E-4</v>
      </c>
      <c r="S785" s="2" cm="1">
        <f t="array" ref="S785">[1]!table_weight[ShotPower]*(('F+ , F-'!S$2-[1]!tbl_gk[[#This Row],[ShotPower]])/('F+ , F-'!S$2-'F+ , F-'!S$3))</f>
        <v>3.635904932216303E-3</v>
      </c>
      <c r="T785" s="2" cm="1">
        <f t="array" ref="T785">[1]!table_weight[Jumping]*(('F+ , F-'!T$2-[1]!tbl_gk[[#This Row],[Jumping]])/('F+ , F-'!T$2-'F+ , F-'!T$3))</f>
        <v>1.3739364259988001E-3</v>
      </c>
      <c r="U785" s="2" cm="1">
        <f t="array" ref="U785">[1]!table_weight[Stamina]*(('F+ , F-'!U$2-[1]!tbl_gk[[#This Row],[Stamina]])/('F+ , F-'!U$2-'F+ , F-'!U$3))</f>
        <v>2.5761307987477501E-3</v>
      </c>
      <c r="V785" s="2" cm="1">
        <f t="array" ref="V785">[1]!table_weight[Strength]*(('F+ , F-'!V$2-[1]!tbl_gk[[#This Row],[Strength]])/('F+ , F-'!V$2-'F+ , F-'!V$3))</f>
        <v>1.9521346719399615E-2</v>
      </c>
      <c r="W785" s="2" cm="1">
        <f t="array" ref="W785">[1]!table_weight[LongShots]*(('F+ , F-'!W$2-[1]!tbl_gk[[#This Row],[LongShots]])/('F+ , F-'!W$2-'F+ , F-'!W$3))</f>
        <v>8.0509323499075268E-3</v>
      </c>
      <c r="X785" s="2" cm="1">
        <f t="array" ref="X785">[1]!table_weight[Aggression]*(('F+ , F-'!X$2-[1]!tbl_gk[[#This Row],[Aggression]])/('F+ , F-'!X$2-'F+ , F-'!X$3))</f>
        <v>1.1560693641618476E-2</v>
      </c>
      <c r="Y785" s="2" cm="1">
        <f t="array" ref="Y785">[1]!table_weight[Interceptions]*(('F+ , F-'!Y$2-[1]!tbl_gk[[#This Row],[Interceptions]])/('F+ , F-'!Y$2-'F+ , F-'!Y$3))</f>
        <v>1.7313833010554024E-2</v>
      </c>
      <c r="Z785" s="2" cm="1">
        <f t="array" ref="Z785">[1]!table_weight[Positioning]*(('F+ , F-'!Z$2-[1]!tbl_gk[[#This Row],[Positioning]])/('F+ , F-'!Z$2-'F+ , F-'!Z$3))</f>
        <v>0</v>
      </c>
      <c r="AA785" s="2" cm="1">
        <f t="array" ref="AA785">[1]!table_weight[Vision]*(('F+ , F-'!AA$2-[1]!tbl_gk[[#This Row],[Vision]])/('F+ , F-'!AA$2-'F+ , F-'!AA$3))</f>
        <v>8.5184058411925615E-3</v>
      </c>
      <c r="AB785" s="2" cm="1">
        <f t="array" ref="AB785">[1]!table_weight[Penalties]*(('F+ , F-'!AB$2-[1]!tbl_gk[[#This Row],[Penalties]])/('F+ , F-'!AB$2-'F+ , F-'!AB$3))</f>
        <v>1.9573542833622431E-3</v>
      </c>
      <c r="AC785" s="2" cm="1">
        <f t="array" ref="AC785">[1]!table_weight[Composure]*(('F+ , F-'!AC$2-[1]!tbl_gk[[#This Row],[Composure]])/('F+ , F-'!AC$2-'F+ , F-'!AC$3))</f>
        <v>1.7613245160360534E-3</v>
      </c>
      <c r="AD785" s="2" cm="1">
        <f t="array" ref="AD785">[1]!table_weight[Marking]*(('F+ , F-'!AD$2-[1]!tbl_gk[[#This Row],[Marking]])/('F+ , F-'!AD$2-'F+ , F-'!AD$3))</f>
        <v>2.0507273321389546E-2</v>
      </c>
      <c r="AE785" s="2" cm="1">
        <f t="array" ref="AE785">[1]!table_weight[StandingTackle]*(('F+ , F-'!AE$2-[1]!tbl_gk[[#This Row],[StandingTackle]])/('F+ , F-'!AE$2-'F+ , F-'!AE$3))</f>
        <v>1.3450114486093548E-2</v>
      </c>
      <c r="AF785" s="2" cm="1">
        <f t="array" ref="AF785">[1]!table_weight[SlidingTackle]*(('F+ , F-'!AF$2-[1]!tbl_gk[[#This Row],[SlidingTackle]])/('F+ , F-'!AF$2-'F+ , F-'!AF$3))</f>
        <v>5.230600077925268E-3</v>
      </c>
      <c r="AG785" s="2" cm="1">
        <f t="array" ref="AG785">[1]!table_weight[GKDiving]*(('F+ , F-'!AG$2-[1]!tbl_gk[[#This Row],[GKDiving]])/('F+ , F-'!AG$2-'F+ , F-'!AG$3))</f>
        <v>3.2454238921001903E-2</v>
      </c>
      <c r="AH785" s="2" cm="1">
        <f t="array" ref="AH785">[1]!table_weight[GKHandling]*(('F+ , F-'!AH$2-[1]!tbl_gk[[#This Row],[GKHandling]])/('F+ , F-'!AH$2-'F+ , F-'!AH$3))</f>
        <v>3.7430060448935834E-2</v>
      </c>
      <c r="AI785" s="2" cm="1">
        <f t="array" ref="AI785">[1]!table_weight[GKKicking]*(('F+ , F-'!AI$2-[1]!tbl_gk[[#This Row],[GKKicking]])/('F+ , F-'!AI$2-'F+ , F-'!AI$3))</f>
        <v>1.6994219653179179E-2</v>
      </c>
      <c r="AJ785" s="2" cm="1">
        <f t="array" ref="AJ785">[1]!table_weight[GKPositioning]*(('F+ , F-'!AJ$2-[1]!tbl_gk[[#This Row],[GKPositioning]])/('F+ , F-'!AJ$2-'F+ , F-'!AJ$3))</f>
        <v>1.1352413938358561E-2</v>
      </c>
      <c r="AK785" s="2" cm="1">
        <f t="array" ref="AK785">[1]!table_weight[GKReflexes]*(('F+ , F-'!AK$2-[1]!tbl_gk[[#This Row],[GKReflexes]])/('F+ , F-'!AK$2-'F+ , F-'!AK$3))</f>
        <v>2.7329885407159499E-2</v>
      </c>
    </row>
    <row r="786" spans="1:37" x14ac:dyDescent="0.55000000000000004">
      <c r="A786" s="7">
        <f>[1]!tbl_gk[[#This Row],[ID]]</f>
        <v>228514</v>
      </c>
      <c r="B786" s="1" cm="1">
        <f t="array" ref="B786">[1]!table_weight[ValueEUR]*(('F+ , F-'!B$2-[1]!tbl_gk[[#This Row],[ValueEUR]])/('F+ , F-'!B$2-'F+ , F-'!B$3))</f>
        <v>7.4388200703228241E-5</v>
      </c>
      <c r="C786" s="1" cm="1">
        <f t="array" ref="C786">[1]!table_weight[WageEUR]*(('F+ , F-'!C$2-[1]!tbl_gk[[#This Row],[WageEUR]])/('F+ , F-'!C$2-'F+ , F-'!C$3))</f>
        <v>2.3472561185650895E-5</v>
      </c>
      <c r="D786" s="1" cm="1">
        <f t="array" ref="D786">[1]!table_weight[Crossing]*(('F+ , F-'!D$2-[1]!tbl_gk[[#This Row],[Crossing]])/('F+ , F-'!D$2-'F+ , F-'!D$3))</f>
        <v>3.1383600467551537E-2</v>
      </c>
      <c r="E786" s="1" cm="1">
        <f t="array" ref="E786">[1]!table_weight[Finishing]*(('F+ , F-'!E$2-[1]!tbl_gk[[#This Row],[Finishing]])/('F+ , F-'!E$2-'F+ , F-'!E$3))</f>
        <v>1.1979008214176926E-2</v>
      </c>
      <c r="F786" s="1" cm="1">
        <f t="array" ref="F786">[1]!table_weight[HeadingAccuracy]*(('F+ , F-'!F$2-[1]!tbl_gk[[#This Row],[HeadingAccuracy]])/('F+ , F-'!F$2-'F+ , F-'!F$3))</f>
        <v>7.9338093618950504E-3</v>
      </c>
      <c r="G786" s="1" cm="1">
        <f t="array" ref="G786">[1]!table_weight[ShortPassing]*(('F+ , F-'!G$2-[1]!tbl_gk[[#This Row],[ShortPassing]])/('F+ , F-'!G$2-'F+ , F-'!G$3))</f>
        <v>5.0628261131616156E-2</v>
      </c>
      <c r="H786" s="1" cm="1">
        <f t="array" ref="H786">[1]!table_weight[Volleys]*(('F+ , F-'!H$2-[1]!tbl_gk[[#This Row],[Volleys]])/('F+ , F-'!H$2-'F+ , F-'!H$3))</f>
        <v>1.0416528881892981E-3</v>
      </c>
      <c r="I786" s="1" cm="1">
        <f t="array" ref="I786">[1]!table_weight[Dribbling]*(('F+ , F-'!I$2-[1]!tbl_gk[[#This Row],[Dribbling]])/('F+ , F-'!I$2-'F+ , F-'!I$3))</f>
        <v>1.1734538658785652E-2</v>
      </c>
      <c r="J786" s="1" cm="1">
        <f t="array" ref="J786">[1]!table_weight[Curve]*(('F+ , F-'!J$2-[1]!tbl_gk[[#This Row],[Curve]])/('F+ , F-'!J$2-'F+ , F-'!J$3))</f>
        <v>8.6198154345400926E-3</v>
      </c>
      <c r="K786" s="1" cm="1">
        <f t="array" ref="K786">[1]!table_weight[FKAccuracy]*(('F+ , F-'!K$2-[1]!tbl_gk[[#This Row],[FKAccuracy]])/('F+ , F-'!K$2-'F+ , F-'!K$3))</f>
        <v>8.5184058411925615E-3</v>
      </c>
      <c r="L786" s="1" cm="1">
        <f t="array" ref="L786">[1]!table_weight[LongPassing]*(('F+ , F-'!L$2-[1]!tbl_gk[[#This Row],[LongPassing]])/('F+ , F-'!L$2-'F+ , F-'!L$3))</f>
        <v>2.4905508603486726E-2</v>
      </c>
      <c r="M786" s="1" cm="1">
        <f t="array" ref="M786">[1]!table_weight[BallControl]*(('F+ , F-'!M$2-[1]!tbl_gk[[#This Row],[BallControl]])/('F+ , F-'!M$2-'F+ , F-'!M$3))</f>
        <v>1.0865313572949679E-2</v>
      </c>
      <c r="N786" s="1" cm="1">
        <f t="array" ref="N786">[1]!table_weight[Acceleration]*(('F+ , F-'!N$2-[1]!tbl_gk[[#This Row],[Acceleration]])/('F+ , F-'!N$2-'F+ , F-'!N$3))</f>
        <v>4.5097442688666525E-3</v>
      </c>
      <c r="O786" s="1" cm="1">
        <f t="array" ref="O786">[1]!table_weight[SprintSpeed]*(('F+ , F-'!O$2-[1]!tbl_gk[[#This Row],[SprintSpeed]])/('F+ , F-'!O$2-'F+ , F-'!O$3))</f>
        <v>4.7788256769090301E-3</v>
      </c>
      <c r="P786" s="1" cm="1">
        <f t="array" ref="P786">[1]!table_weight[Agility]*(('F+ , F-'!P$2-[1]!tbl_gk[[#This Row],[Agility]])/('F+ , F-'!P$2-'F+ , F-'!P$3))</f>
        <v>3.8613652851559629E-3</v>
      </c>
      <c r="Q786" s="1" cm="1">
        <f t="array" ref="Q786">[1]!table_weight[Reactions]*(('F+ , F-'!Q$2-[1]!tbl_gk[[#This Row],[Reactions]])/('F+ , F-'!Q$2-'F+ , F-'!Q$3))</f>
        <v>1.7531828002454398E-3</v>
      </c>
      <c r="R786" s="1" cm="1">
        <f t="array" ref="R786">[1]!table_weight[Balance]*(('F+ , F-'!R$2-[1]!tbl_gk[[#This Row],[Balance]])/('F+ , F-'!R$2-'F+ , F-'!R$3))</f>
        <v>7.4505007357369231E-4</v>
      </c>
      <c r="S786" s="1" cm="1">
        <f t="array" ref="S786">[1]!table_weight[ShotPower]*(('F+ , F-'!S$2-[1]!tbl_gk[[#This Row],[ShotPower]])/('F+ , F-'!S$2-'F+ , F-'!S$3))</f>
        <v>7.5315173595909123E-3</v>
      </c>
      <c r="T786" s="1" cm="1">
        <f t="array" ref="T786">[1]!table_weight[Jumping]*(('F+ , F-'!T$2-[1]!tbl_gk[[#This Row],[Jumping]])/('F+ , F-'!T$2-'F+ , F-'!T$3))</f>
        <v>2.2326466922480506E-3</v>
      </c>
      <c r="U786" s="1" cm="1">
        <f t="array" ref="U786">[1]!table_weight[Stamina]*(('F+ , F-'!U$2-[1]!tbl_gk[[#This Row],[Stamina]])/('F+ , F-'!U$2-'F+ , F-'!U$3))</f>
        <v>6.0109718637447497E-3</v>
      </c>
      <c r="V786" s="1" cm="1">
        <f t="array" ref="V786">[1]!table_weight[Strength]*(('F+ , F-'!V$2-[1]!tbl_gk[[#This Row],[Strength]])/('F+ , F-'!V$2-'F+ , F-'!V$3))</f>
        <v>2.3958016428354077E-2</v>
      </c>
      <c r="W786" s="1" cm="1">
        <f t="array" ref="W786">[1]!table_weight[LongShots]*(('F+ , F-'!W$2-[1]!tbl_gk[[#This Row],[LongShots]])/('F+ , F-'!W$2-'F+ , F-'!W$3))</f>
        <v>8.570347340224143E-3</v>
      </c>
      <c r="X786" s="1" cm="1">
        <f t="array" ref="X786">[1]!table_weight[Aggression]*(('F+ , F-'!X$2-[1]!tbl_gk[[#This Row],[Aggression]])/('F+ , F-'!X$2-'F+ , F-'!X$3))</f>
        <v>1.034377852144811E-2</v>
      </c>
      <c r="Y786" s="1" cm="1">
        <f t="array" ref="Y786">[1]!table_weight[Interceptions]*(('F+ , F-'!Y$2-[1]!tbl_gk[[#This Row],[Interceptions]])/('F+ , F-'!Y$2-'F+ , F-'!Y$3))</f>
        <v>1.1080853126754575E-2</v>
      </c>
      <c r="Z786" s="1" cm="1">
        <f t="array" ref="Z786">[1]!table_weight[Positioning]*(('F+ , F-'!Z$2-[1]!tbl_gk[[#This Row],[Positioning]])/('F+ , F-'!Z$2-'F+ , F-'!Z$3))</f>
        <v>8.8733394179088337E-4</v>
      </c>
      <c r="AA786" s="1" cm="1">
        <f t="array" ref="AA786">[1]!table_weight[Vision]*(('F+ , F-'!AA$2-[1]!tbl_gk[[#This Row],[Vision]])/('F+ , F-'!AA$2-'F+ , F-'!AA$3))</f>
        <v>3.6913091978501102E-2</v>
      </c>
      <c r="AB786" s="1" cm="1">
        <f t="array" ref="AB786">[1]!table_weight[Penalties]*(('F+ , F-'!AB$2-[1]!tbl_gk[[#This Row],[Penalties]])/('F+ , F-'!AB$2-'F+ , F-'!AB$3))</f>
        <v>2.0747955403639775E-3</v>
      </c>
      <c r="AC786" s="1" cm="1">
        <f t="array" ref="AC786">[1]!table_weight[Composure]*(('F+ , F-'!AC$2-[1]!tbl_gk[[#This Row],[Composure]])/('F+ , F-'!AC$2-'F+ , F-'!AC$3))</f>
        <v>2.0815653371335178E-3</v>
      </c>
      <c r="AD786" s="1" cm="1">
        <f t="array" ref="AD786">[1]!table_weight[Marking]*(('F+ , F-'!AD$2-[1]!tbl_gk[[#This Row],[Marking]])/('F+ , F-'!AD$2-'F+ , F-'!AD$3))</f>
        <v>2.366223844775717E-2</v>
      </c>
      <c r="AE786" s="1" cm="1">
        <f t="array" ref="AE786">[1]!table_weight[StandingTackle]*(('F+ , F-'!AE$2-[1]!tbl_gk[[#This Row],[StandingTackle]])/('F+ , F-'!AE$2-'F+ , F-'!AE$3))</f>
        <v>2.9141914719869356E-2</v>
      </c>
      <c r="AF786" s="1" cm="1">
        <f t="array" ref="AF786">[1]!table_weight[SlidingTackle]*(('F+ , F-'!AF$2-[1]!tbl_gk[[#This Row],[SlidingTackle]])/('F+ , F-'!AF$2-'F+ , F-'!AF$3))</f>
        <v>8.9667429907290316E-3</v>
      </c>
      <c r="AG786" s="1" cm="1">
        <f t="array" ref="AG786">[1]!table_weight[GKDiving]*(('F+ , F-'!AG$2-[1]!tbl_gk[[#This Row],[GKDiving]])/('F+ , F-'!AG$2-'F+ , F-'!AG$3))</f>
        <v>5.4659770814318998E-2</v>
      </c>
      <c r="AH786" s="1" cm="1">
        <f t="array" ref="AH786">[1]!table_weight[GKHandling]*(('F+ , F-'!AH$2-[1]!tbl_gk[[#This Row],[GKHandling]])/('F+ , F-'!AH$2-'F+ , F-'!AH$3))</f>
        <v>6.0601050250658012E-2</v>
      </c>
      <c r="AI786" s="1" cm="1">
        <f t="array" ref="AI786">[1]!table_weight[GKKicking]*(('F+ , F-'!AI$2-[1]!tbl_gk[[#This Row],[GKKicking]])/('F+ , F-'!AI$2-'F+ , F-'!AI$3))</f>
        <v>3.3988439306358358E-2</v>
      </c>
      <c r="AJ786" s="1" cm="1">
        <f t="array" ref="AJ786">[1]!table_weight[GKPositioning]*(('F+ , F-'!AJ$2-[1]!tbl_gk[[#This Row],[GKPositioning]])/('F+ , F-'!AJ$2-'F+ , F-'!AJ$3))</f>
        <v>2.2074138213474981E-2</v>
      </c>
      <c r="AK786" s="1" cm="1">
        <f t="array" ref="AK786">[1]!table_weight[GKReflexes]*(('F+ , F-'!AK$2-[1]!tbl_gk[[#This Row],[GKReflexes]])/('F+ , F-'!AK$2-'F+ , F-'!AK$3))</f>
        <v>4.7371801372409796E-2</v>
      </c>
    </row>
    <row r="787" spans="1:37" x14ac:dyDescent="0.55000000000000004">
      <c r="A787" s="8">
        <f>[1]!tbl_gk[[#This Row],[ID]]</f>
        <v>228562</v>
      </c>
      <c r="B787" s="2" cm="1">
        <f t="array" ref="B787">[1]!table_weight[ValueEUR]*(('F+ , F-'!B$2-[1]!tbl_gk[[#This Row],[ValueEUR]])/('F+ , F-'!B$2-'F+ , F-'!B$3))</f>
        <v>1.4383776567512181E-4</v>
      </c>
      <c r="C787" s="2" cm="1">
        <f t="array" ref="C787">[1]!table_weight[WageEUR]*(('F+ , F-'!C$2-[1]!tbl_gk[[#This Row],[WageEUR]])/('F+ , F-'!C$2-'F+ , F-'!C$3))</f>
        <v>2.3472561185650898E-4</v>
      </c>
      <c r="D787" s="2" cm="1">
        <f t="array" ref="D787">[1]!table_weight[Crossing]*(('F+ , F-'!D$2-[1]!tbl_gk[[#This Row],[Crossing]])/('F+ , F-'!D$2-'F+ , F-'!D$3))</f>
        <v>3.0262757593710415E-2</v>
      </c>
      <c r="E787" s="2" cm="1">
        <f t="array" ref="E787">[1]!table_weight[Finishing]*(('F+ , F-'!E$2-[1]!tbl_gk[[#This Row],[Finishing]])/('F+ , F-'!E$2-'F+ , F-'!E$3))</f>
        <v>1.4973760267721157E-2</v>
      </c>
      <c r="F787" s="2" cm="1">
        <f t="array" ref="F787">[1]!table_weight[HeadingAccuracy]*(('F+ , F-'!F$2-[1]!tbl_gk[[#This Row],[HeadingAccuracy]])/('F+ , F-'!F$2-'F+ , F-'!F$3))</f>
        <v>7.9338093618950504E-3</v>
      </c>
      <c r="G787" s="2" cm="1">
        <f t="array" ref="G787">[1]!table_weight[ShortPassing]*(('F+ , F-'!G$2-[1]!tbl_gk[[#This Row],[ShortPassing]])/('F+ , F-'!G$2-'F+ , F-'!G$3))</f>
        <v>4.5002898783658811E-2</v>
      </c>
      <c r="H787" s="2" cm="1">
        <f t="array" ref="H787">[1]!table_weight[Volleys]*(('F+ , F-'!H$2-[1]!tbl_gk[[#This Row],[Volleys]])/('F+ , F-'!H$2-'F+ , F-'!H$3))</f>
        <v>1.7360881469821632E-3</v>
      </c>
      <c r="I787" s="2" cm="1">
        <f t="array" ref="I787">[1]!table_weight[Dribbling]*(('F+ , F-'!I$2-[1]!tbl_gk[[#This Row],[Dribbling]])/('F+ , F-'!I$2-'F+ , F-'!I$3))</f>
        <v>1.1734538658785652E-2</v>
      </c>
      <c r="J787" s="2" cm="1">
        <f t="array" ref="J787">[1]!table_weight[Curve]*(('F+ , F-'!J$2-[1]!tbl_gk[[#This Row],[Curve]])/('F+ , F-'!J$2-'F+ , F-'!J$3))</f>
        <v>9.4648953791028455E-3</v>
      </c>
      <c r="K787" s="2" cm="1">
        <f t="array" ref="K787">[1]!table_weight[FKAccuracy]*(('F+ , F-'!K$2-[1]!tbl_gk[[#This Row],[FKAccuracy]])/('F+ , F-'!K$2-'F+ , F-'!K$3))</f>
        <v>8.6705202312138564E-3</v>
      </c>
      <c r="L787" s="2" cm="1">
        <f t="array" ref="L787">[1]!table_weight[LongPassing]*(('F+ , F-'!L$2-[1]!tbl_gk[[#This Row],[LongPassing]])/('F+ , F-'!L$2-'F+ , F-'!L$3))</f>
        <v>2.3281236303259328E-2</v>
      </c>
      <c r="M787" s="2" cm="1">
        <f t="array" ref="M787">[1]!table_weight[BallControl]*(('F+ , F-'!M$2-[1]!tbl_gk[[#This Row],[BallControl]])/('F+ , F-'!M$2-'F+ , F-'!M$3))</f>
        <v>1.1734538658785654E-2</v>
      </c>
      <c r="N787" s="2" cm="1">
        <f t="array" ref="N787">[1]!table_weight[Acceleration]*(('F+ , F-'!N$2-[1]!tbl_gk[[#This Row],[Acceleration]])/('F+ , F-'!N$2-'F+ , F-'!N$3))</f>
        <v>4.2842570554233201E-3</v>
      </c>
      <c r="O787" s="2" cm="1">
        <f t="array" ref="O787">[1]!table_weight[SprintSpeed]*(('F+ , F-'!O$2-[1]!tbl_gk[[#This Row],[SprintSpeed]])/('F+ , F-'!O$2-'F+ , F-'!O$3))</f>
        <v>7.0276848189838679E-3</v>
      </c>
      <c r="P787" s="2" cm="1">
        <f t="array" ref="P787">[1]!table_weight[Agility]*(('F+ , F-'!P$2-[1]!tbl_gk[[#This Row],[Agility]])/('F+ , F-'!P$2-'F+ , F-'!P$3))</f>
        <v>3.6273431466616623E-3</v>
      </c>
      <c r="Q787" s="2" cm="1">
        <f t="array" ref="Q787">[1]!table_weight[Reactions]*(('F+ , F-'!Q$2-[1]!tbl_gk[[#This Row],[Reactions]])/('F+ , F-'!Q$2-'F+ , F-'!Q$3))</f>
        <v>1.6500544002310022E-3</v>
      </c>
      <c r="R787" s="2" cm="1">
        <f t="array" ref="R787">[1]!table_weight[Balance]*(('F+ , F-'!R$2-[1]!tbl_gk[[#This Row],[Balance]])/('F+ , F-'!R$2-'F+ , F-'!R$3))</f>
        <v>7.4505007357369231E-4</v>
      </c>
      <c r="S787" s="2" cm="1">
        <f t="array" ref="S787">[1]!table_weight[ShotPower]*(('F+ , F-'!S$2-[1]!tbl_gk[[#This Row],[ShotPower]])/('F+ , F-'!S$2-'F+ , F-'!S$3))</f>
        <v>5.7135648934827617E-3</v>
      </c>
      <c r="T787" s="2" cm="1">
        <f t="array" ref="T787">[1]!table_weight[Jumping]*(('F+ , F-'!T$2-[1]!tbl_gk[[#This Row],[Jumping]])/('F+ , F-'!T$2-'F+ , F-'!T$3))</f>
        <v>2.4043887454979003E-3</v>
      </c>
      <c r="U787" s="2" cm="1">
        <f t="array" ref="U787">[1]!table_weight[Stamina]*(('F+ , F-'!U$2-[1]!tbl_gk[[#This Row],[Stamina]])/('F+ , F-'!U$2-'F+ , F-'!U$3))</f>
        <v>8.5871026624925002E-4</v>
      </c>
      <c r="V787" s="2" cm="1">
        <f t="array" ref="V787">[1]!table_weight[Strength]*(('F+ , F-'!V$2-[1]!tbl_gk[[#This Row],[Strength]])/('F+ , F-'!V$2-'F+ , F-'!V$3))</f>
        <v>5.3240036507453507E-3</v>
      </c>
      <c r="W787" s="2" cm="1">
        <f t="array" ref="W787">[1]!table_weight[LongShots]*(('F+ , F-'!W$2-[1]!tbl_gk[[#This Row],[LongShots]])/('F+ , F-'!W$2-'F+ , F-'!W$3))</f>
        <v>7.271809864432606E-3</v>
      </c>
      <c r="X787" s="2" cm="1">
        <f t="array" ref="X787">[1]!table_weight[Aggression]*(('F+ , F-'!X$2-[1]!tbl_gk[[#This Row],[Aggression]])/('F+ , F-'!X$2-'F+ , F-'!X$3))</f>
        <v>1.5211439002129575E-2</v>
      </c>
      <c r="Y787" s="2" cm="1">
        <f t="array" ref="Y787">[1]!table_weight[Interceptions]*(('F+ , F-'!Y$2-[1]!tbl_gk[[#This Row],[Interceptions]])/('F+ , F-'!Y$2-'F+ , F-'!Y$3))</f>
        <v>1.7313833010554024E-2</v>
      </c>
      <c r="Z787" s="2" cm="1">
        <f t="array" ref="Z787">[1]!table_weight[Positioning]*(('F+ , F-'!Z$2-[1]!tbl_gk[[#This Row],[Positioning]])/('F+ , F-'!Z$2-'F+ , F-'!Z$3))</f>
        <v>2.957779805969611E-4</v>
      </c>
      <c r="AA787" s="2" cm="1">
        <f t="array" ref="AA787">[1]!table_weight[Vision]*(('F+ , F-'!AA$2-[1]!tbl_gk[[#This Row],[Vision]])/('F+ , F-'!AA$2-'F+ , F-'!AA$3))</f>
        <v>4.1882162052530092E-2</v>
      </c>
      <c r="AB787" s="2" cm="1">
        <f t="array" ref="AB787">[1]!table_weight[Penalties]*(('F+ , F-'!AB$2-[1]!tbl_gk[[#This Row],[Penalties]])/('F+ , F-'!AB$2-'F+ , F-'!AB$3))</f>
        <v>1.9965013690294879E-3</v>
      </c>
      <c r="AC787" s="2" cm="1">
        <f t="array" ref="AC787">[1]!table_weight[Composure]*(('F+ , F-'!AC$2-[1]!tbl_gk[[#This Row],[Composure]])/('F+ , F-'!AC$2-'F+ , F-'!AC$3))</f>
        <v>2.0815653371335178E-3</v>
      </c>
      <c r="AD787" s="2" cm="1">
        <f t="array" ref="AD787">[1]!table_weight[Marking]*(('F+ , F-'!AD$2-[1]!tbl_gk[[#This Row],[Marking]])/('F+ , F-'!AD$2-'F+ , F-'!AD$3))</f>
        <v>1.7352308195021923E-2</v>
      </c>
      <c r="AE787" s="2" cm="1">
        <f t="array" ref="AE787">[1]!table_weight[StandingTackle]*(('F+ , F-'!AE$2-[1]!tbl_gk[[#This Row],[StandingTackle]])/('F+ , F-'!AE$2-'F+ , F-'!AE$3))</f>
        <v>3.1383600467551613E-2</v>
      </c>
      <c r="AF787" s="2" cm="1">
        <f t="array" ref="AF787">[1]!table_weight[SlidingTackle]*(('F+ , F-'!AF$2-[1]!tbl_gk[[#This Row],[SlidingTackle]])/('F+ , F-'!AF$2-'F+ , F-'!AF$3))</f>
        <v>2.2416857476822579E-3</v>
      </c>
      <c r="AG787" s="2" cm="1">
        <f t="array" ref="AG787">[1]!table_weight[GKDiving]*(('F+ , F-'!AG$2-[1]!tbl_gk[[#This Row],[GKDiving]])/('F+ , F-'!AG$2-'F+ , F-'!AG$3))</f>
        <v>3.9286710272791778E-2</v>
      </c>
      <c r="AH787" s="2" cm="1">
        <f t="array" ref="AH787">[1]!table_weight[GKHandling]*(('F+ , F-'!AH$2-[1]!tbl_gk[[#This Row],[GKHandling]])/('F+ , F-'!AH$2-'F+ , F-'!AH$3))</f>
        <v>5.3471514927051197E-2</v>
      </c>
      <c r="AI787" s="2" cm="1">
        <f t="array" ref="AI787">[1]!table_weight[GKKicking]*(('F+ , F-'!AI$2-[1]!tbl_gk[[#This Row],[GKKicking]])/('F+ , F-'!AI$2-'F+ , F-'!AI$3))</f>
        <v>2.5938545786431375E-2</v>
      </c>
      <c r="AJ787" s="2" cm="1">
        <f t="array" ref="AJ787">[1]!table_weight[GKPositioning]*(('F+ , F-'!AJ$2-[1]!tbl_gk[[#This Row],[GKPositioning]])/('F+ , F-'!AJ$2-'F+ , F-'!AJ$3))</f>
        <v>1.9551379560506409E-2</v>
      </c>
      <c r="AK787" s="2" cm="1">
        <f t="array" ref="AK787">[1]!table_weight[GKReflexes]*(('F+ , F-'!AK$2-[1]!tbl_gk[[#This Row],[GKReflexes]])/('F+ , F-'!AK$2-'F+ , F-'!AK$3))</f>
        <v>4.7371801372409796E-2</v>
      </c>
    </row>
    <row r="788" spans="1:37" x14ac:dyDescent="0.55000000000000004">
      <c r="A788" s="7">
        <f>[1]!tbl_gk[[#This Row],[ID]]</f>
        <v>228582</v>
      </c>
      <c r="B788" s="1" cm="1">
        <f t="array" ref="B788">[1]!table_weight[ValueEUR]*(('F+ , F-'!B$2-[1]!tbl_gk[[#This Row],[ValueEUR]])/('F+ , F-'!B$2-'F+ , F-'!B$3))</f>
        <v>4.9695022046554962E-5</v>
      </c>
      <c r="C788" s="1" cm="1">
        <f t="array" ref="C788">[1]!table_weight[WageEUR]*(('F+ , F-'!C$2-[1]!tbl_gk[[#This Row],[WageEUR]])/('F+ , F-'!C$2-'F+ , F-'!C$3))</f>
        <v>2.3472561185650898E-4</v>
      </c>
      <c r="D788" s="1" cm="1">
        <f t="array" ref="D788">[1]!table_weight[Crossing]*(('F+ , F-'!D$2-[1]!tbl_gk[[#This Row],[Crossing]])/('F+ , F-'!D$2-'F+ , F-'!D$3))</f>
        <v>3.4746129089074922E-2</v>
      </c>
      <c r="E788" s="1" cm="1">
        <f t="array" ref="E788">[1]!table_weight[Finishing]*(('F+ , F-'!E$2-[1]!tbl_gk[[#This Row],[Finishing]])/('F+ , F-'!E$2-'F+ , F-'!E$3))</f>
        <v>1.59720109522359E-2</v>
      </c>
      <c r="F788" s="1" cm="1">
        <f t="array" ref="F788">[1]!table_weight[HeadingAccuracy]*(('F+ , F-'!F$2-[1]!tbl_gk[[#This Row],[HeadingAccuracy]])/('F+ , F-'!F$2-'F+ , F-'!F$3))</f>
        <v>1.0439222844598752E-2</v>
      </c>
      <c r="G788" s="1" cm="1">
        <f t="array" ref="G788">[1]!table_weight[ShortPassing]*(('F+ , F-'!G$2-[1]!tbl_gk[[#This Row],[ShortPassing]])/('F+ , F-'!G$2-'F+ , F-'!G$3))</f>
        <v>5.484728289258417E-2</v>
      </c>
      <c r="H788" s="1" cm="1">
        <f t="array" ref="H788">[1]!table_weight[Volleys]*(('F+ , F-'!H$2-[1]!tbl_gk[[#This Row],[Volleys]])/('F+ , F-'!H$2-'F+ , F-'!H$3))</f>
        <v>1.1573920979881087E-3</v>
      </c>
      <c r="I788" s="1" cm="1">
        <f t="array" ref="I788">[1]!table_weight[Dribbling]*(('F+ , F-'!I$2-[1]!tbl_gk[[#This Row],[Dribbling]])/('F+ , F-'!I$2-'F+ , F-'!I$3))</f>
        <v>1.3690295101916595E-2</v>
      </c>
      <c r="J788" s="1" cm="1">
        <f t="array" ref="J788">[1]!table_weight[Curve]*(('F+ , F-'!J$2-[1]!tbl_gk[[#This Row],[Curve]])/('F+ , F-'!J$2-'F+ , F-'!J$3))</f>
        <v>8.9578474123651938E-3</v>
      </c>
      <c r="K788" s="1" cm="1">
        <f t="array" ref="K788">[1]!table_weight[FKAccuracy]*(('F+ , F-'!K$2-[1]!tbl_gk[[#This Row],[FKAccuracy]])/('F+ , F-'!K$2-'F+ , F-'!K$3))</f>
        <v>9.2789777912990392E-3</v>
      </c>
      <c r="L788" s="1" cm="1">
        <f t="array" ref="L788">[1]!table_weight[LongPassing]*(('F+ , F-'!L$2-[1]!tbl_gk[[#This Row],[LongPassing]])/('F+ , F-'!L$2-'F+ , F-'!L$3))</f>
        <v>2.3822660403335128E-2</v>
      </c>
      <c r="M788" s="1" cm="1">
        <f t="array" ref="M788">[1]!table_weight[BallControl]*(('F+ , F-'!M$2-[1]!tbl_gk[[#This Row],[BallControl]])/('F+ , F-'!M$2-'F+ , F-'!M$3))</f>
        <v>1.3038376287539614E-2</v>
      </c>
      <c r="N788" s="1" cm="1">
        <f t="array" ref="N788">[1]!table_weight[Acceleration]*(('F+ , F-'!N$2-[1]!tbl_gk[[#This Row],[Acceleration]])/('F+ , F-'!N$2-'F+ , F-'!N$3))</f>
        <v>3.6077954150933221E-3</v>
      </c>
      <c r="O788" s="1" cm="1">
        <f t="array" ref="O788">[1]!table_weight[SprintSpeed]*(('F+ , F-'!O$2-[1]!tbl_gk[[#This Row],[SprintSpeed]])/('F+ , F-'!O$2-'F+ , F-'!O$3))</f>
        <v>7.0276848189838679E-3</v>
      </c>
      <c r="P788" s="1" cm="1">
        <f t="array" ref="P788">[1]!table_weight[Agility]*(('F+ , F-'!P$2-[1]!tbl_gk[[#This Row],[Agility]])/('F+ , F-'!P$2-'F+ , F-'!P$3))</f>
        <v>4.4464206313917145E-3</v>
      </c>
      <c r="Q788" s="1" cm="1">
        <f t="array" ref="Q788">[1]!table_weight[Reactions]*(('F+ , F-'!Q$2-[1]!tbl_gk[[#This Row],[Reactions]])/('F+ , F-'!Q$2-'F+ , F-'!Q$3))</f>
        <v>2.0625680002887528E-3</v>
      </c>
      <c r="R788" s="1" cm="1">
        <f t="array" ref="R788">[1]!table_weight[Balance]*(('F+ , F-'!R$2-[1]!tbl_gk[[#This Row],[Balance]])/('F+ , F-'!R$2-'F+ , F-'!R$3))</f>
        <v>5.5878755518026931E-4</v>
      </c>
      <c r="S788" s="1" cm="1">
        <f t="array" ref="S788">[1]!table_weight[ShotPower]*(('F+ , F-'!S$2-[1]!tbl_gk[[#This Row],[ShotPower]])/('F+ , F-'!S$2-'F+ , F-'!S$3))</f>
        <v>7.5315173595909123E-3</v>
      </c>
      <c r="T788" s="1" cm="1">
        <f t="array" ref="T788">[1]!table_weight[Jumping]*(('F+ , F-'!T$2-[1]!tbl_gk[[#This Row],[Jumping]])/('F+ , F-'!T$2-'F+ , F-'!T$3))</f>
        <v>2.8337438786225251E-3</v>
      </c>
      <c r="U788" s="1" cm="1">
        <f t="array" ref="U788">[1]!table_weight[Stamina]*(('F+ , F-'!U$2-[1]!tbl_gk[[#This Row],[Stamina]])/('F+ , F-'!U$2-'F+ , F-'!U$3))</f>
        <v>1.6315495058735752E-2</v>
      </c>
      <c r="V788" s="1" cm="1">
        <f t="array" ref="V788">[1]!table_weight[Strength]*(('F+ , F-'!V$2-[1]!tbl_gk[[#This Row],[Strength]])/('F+ , F-'!V$2-'F+ , F-'!V$3))</f>
        <v>4.6141364973126368E-2</v>
      </c>
      <c r="W788" s="1" cm="1">
        <f t="array" ref="W788">[1]!table_weight[LongShots]*(('F+ , F-'!W$2-[1]!tbl_gk[[#This Row],[LongShots]])/('F+ , F-'!W$2-'F+ , F-'!W$3))</f>
        <v>8.3106398450658349E-3</v>
      </c>
      <c r="X788" s="1" cm="1">
        <f t="array" ref="X788">[1]!table_weight[Aggression]*(('F+ , F-'!X$2-[1]!tbl_gk[[#This Row],[Aggression]])/('F+ , F-'!X$2-'F+ , F-'!X$3))</f>
        <v>1.642835412229994E-2</v>
      </c>
      <c r="Y788" s="1" cm="1">
        <f t="array" ref="Y788">[1]!table_weight[Interceptions]*(('F+ , F-'!Y$2-[1]!tbl_gk[[#This Row],[Interceptions]])/('F+ , F-'!Y$2-'F+ , F-'!Y$3))</f>
        <v>1.8006386330976187E-2</v>
      </c>
      <c r="Z788" s="1" cm="1">
        <f t="array" ref="Z788">[1]!table_weight[Positioning]*(('F+ , F-'!Z$2-[1]!tbl_gk[[#This Row],[Positioning]])/('F+ , F-'!Z$2-'F+ , F-'!Z$3))</f>
        <v>5.9155596119392221E-4</v>
      </c>
      <c r="AA788" s="1" cm="1">
        <f t="array" ref="AA788">[1]!table_weight[Vision]*(('F+ , F-'!AA$2-[1]!tbl_gk[[#This Row],[Vision]])/('F+ , F-'!AA$2-'F+ , F-'!AA$3))</f>
        <v>3.6913091978501102E-2</v>
      </c>
      <c r="AB788" s="1" cm="1">
        <f t="array" ref="AB788">[1]!table_weight[Penalties]*(('F+ , F-'!AB$2-[1]!tbl_gk[[#This Row],[Penalties]])/('F+ , F-'!AB$2-'F+ , F-'!AB$3))</f>
        <v>2.153089711698467E-3</v>
      </c>
      <c r="AC788" s="1" cm="1">
        <f t="array" ref="AC788">[1]!table_weight[Composure]*(('F+ , F-'!AC$2-[1]!tbl_gk[[#This Row],[Composure]])/('F+ , F-'!AC$2-'F+ , F-'!AC$3))</f>
        <v>2.2950592178651603E-3</v>
      </c>
      <c r="AD788" s="1" cm="1">
        <f t="array" ref="AD788">[1]!table_weight[Marking]*(('F+ , F-'!AD$2-[1]!tbl_gk[[#This Row],[Marking]])/('F+ , F-'!AD$2-'F+ , F-'!AD$3))</f>
        <v>2.8394686137308601E-2</v>
      </c>
      <c r="AE788" s="1" cm="1">
        <f t="array" ref="AE788">[1]!table_weight[StandingTackle]*(('F+ , F-'!AE$2-[1]!tbl_gk[[#This Row],[StandingTackle]])/('F+ , F-'!AE$2-'F+ , F-'!AE$3))</f>
        <v>2.241685747682258E-2</v>
      </c>
      <c r="AF788" s="1" cm="1">
        <f t="array" ref="AF788">[1]!table_weight[SlidingTackle]*(('F+ , F-'!AF$2-[1]!tbl_gk[[#This Row],[SlidingTackle]])/('F+ , F-'!AF$2-'F+ , F-'!AF$3))</f>
        <v>4.4833714953645158E-3</v>
      </c>
      <c r="AG788" s="1" cm="1">
        <f t="array" ref="AG788">[1]!table_weight[GKDiving]*(('F+ , F-'!AG$2-[1]!tbl_gk[[#This Row],[GKDiving]])/('F+ , F-'!AG$2-'F+ , F-'!AG$3))</f>
        <v>5.2951652976371534E-2</v>
      </c>
      <c r="AH788" s="1" cm="1">
        <f t="array" ref="AH788">[1]!table_weight[GKHandling]*(('F+ , F-'!AH$2-[1]!tbl_gk[[#This Row],[GKHandling]])/('F+ , F-'!AH$2-'F+ , F-'!AH$3))</f>
        <v>5.8818666419756312E-2</v>
      </c>
      <c r="AI788" s="1" cm="1">
        <f t="array" ref="AI788">[1]!table_weight[GKKicking]*(('F+ , F-'!AI$2-[1]!tbl_gk[[#This Row],[GKKicking]])/('F+ , F-'!AI$2-'F+ , F-'!AI$3))</f>
        <v>3.3988439306358358E-2</v>
      </c>
      <c r="AJ788" s="1" cm="1">
        <f t="array" ref="AJ788">[1]!table_weight[GKPositioning]*(('F+ , F-'!AJ$2-[1]!tbl_gk[[#This Row],[GKPositioning]])/('F+ , F-'!AJ$2-'F+ , F-'!AJ$3))</f>
        <v>2.2074138213474981E-2</v>
      </c>
      <c r="AK788" s="1" cm="1">
        <f t="array" ref="AK788">[1]!table_weight[GKReflexes]*(('F+ , F-'!AK$2-[1]!tbl_gk[[#This Row],[GKReflexes]])/('F+ , F-'!AK$2-'F+ , F-'!AK$3))</f>
        <v>5.8303755535273602E-2</v>
      </c>
    </row>
    <row r="789" spans="1:37" x14ac:dyDescent="0.55000000000000004">
      <c r="A789" s="8">
        <f>[1]!tbl_gk[[#This Row],[ID]]</f>
        <v>228607</v>
      </c>
      <c r="B789" s="2" cm="1">
        <f t="array" ref="B789">[1]!table_weight[ValueEUR]*(('F+ , F-'!B$2-[1]!tbl_gk[[#This Row],[ValueEUR]])/('F+ , F-'!B$2-'F+ , F-'!B$3))</f>
        <v>3.6761969725122341E-4</v>
      </c>
      <c r="C789" s="2" cm="1">
        <f t="array" ref="C789">[1]!table_weight[WageEUR]*(('F+ , F-'!C$2-[1]!tbl_gk[[#This Row],[WageEUR]])/('F+ , F-'!C$2-'F+ , F-'!C$3))</f>
        <v>5.4769309433185431E-4</v>
      </c>
      <c r="D789" s="2" cm="1">
        <f t="array" ref="D789">[1]!table_weight[Crossing]*(('F+ , F-'!D$2-[1]!tbl_gk[[#This Row],[Crossing]])/('F+ , F-'!D$2-'F+ , F-'!D$3))</f>
        <v>3.9229500584439428E-2</v>
      </c>
      <c r="E789" s="2" cm="1">
        <f t="array" ref="E789">[1]!table_weight[Finishing]*(('F+ , F-'!E$2-[1]!tbl_gk[[#This Row],[Finishing]])/('F+ , F-'!E$2-'F+ , F-'!E$3))</f>
        <v>2.096326437480962E-2</v>
      </c>
      <c r="F789" s="2" cm="1">
        <f t="array" ref="F789">[1]!table_weight[HeadingAccuracy]*(('F+ , F-'!F$2-[1]!tbl_gk[[#This Row],[HeadingAccuracy]])/('F+ , F-'!F$2-'F+ , F-'!F$3))</f>
        <v>1.294463632730245E-2</v>
      </c>
      <c r="G789" s="2" cm="1">
        <f t="array" ref="G789">[1]!table_weight[ShortPassing]*(('F+ , F-'!G$2-[1]!tbl_gk[[#This Row],[ShortPassing]])/('F+ , F-'!G$2-'F+ , F-'!G$3))</f>
        <v>1.8282427630861391E-2</v>
      </c>
      <c r="H789" s="2" cm="1">
        <f t="array" ref="H789">[1]!table_weight[Volleys]*(('F+ , F-'!H$2-[1]!tbl_gk[[#This Row],[Volleys]])/('F+ , F-'!H$2-'F+ , F-'!H$3))</f>
        <v>2.1990449861774069E-3</v>
      </c>
      <c r="I789" s="2" cm="1">
        <f t="array" ref="I789">[1]!table_weight[Dribbling]*(('F+ , F-'!I$2-[1]!tbl_gk[[#This Row],[Dribbling]])/('F+ , F-'!I$2-'F+ , F-'!I$3))</f>
        <v>1.5646051545047536E-2</v>
      </c>
      <c r="J789" s="2" cm="1">
        <f t="array" ref="J789">[1]!table_weight[Curve]*(('F+ , F-'!J$2-[1]!tbl_gk[[#This Row],[Curve]])/('F+ , F-'!J$2-'F+ , F-'!J$3))</f>
        <v>9.8029273569279467E-3</v>
      </c>
      <c r="K789" s="2" cm="1">
        <f t="array" ref="K789">[1]!table_weight[FKAccuracy]*(('F+ , F-'!K$2-[1]!tbl_gk[[#This Row],[FKAccuracy]])/('F+ , F-'!K$2-'F+ , F-'!K$3))</f>
        <v>9.4310921813203358E-3</v>
      </c>
      <c r="L789" s="2" cm="1">
        <f t="array" ref="L789">[1]!table_weight[LongPassing]*(('F+ , F-'!L$2-[1]!tbl_gk[[#This Row],[LongPassing]])/('F+ , F-'!L$2-'F+ , F-'!L$3))</f>
        <v>1.0828482001515967E-2</v>
      </c>
      <c r="M789" s="2" cm="1">
        <f t="array" ref="M789">[1]!table_weight[BallControl]*(('F+ , F-'!M$2-[1]!tbl_gk[[#This Row],[BallControl]])/('F+ , F-'!M$2-'F+ , F-'!M$3))</f>
        <v>9.9960884871137055E-3</v>
      </c>
      <c r="N789" s="2" cm="1">
        <f t="array" ref="N789">[1]!table_weight[Acceleration]*(('F+ , F-'!N$2-[1]!tbl_gk[[#This Row],[Acceleration]])/('F+ , F-'!N$2-'F+ , F-'!N$3))</f>
        <v>4.7352314823099848E-3</v>
      </c>
      <c r="O789" s="2" cm="1">
        <f t="array" ref="O789">[1]!table_weight[SprintSpeed]*(('F+ , F-'!O$2-[1]!tbl_gk[[#This Row],[SprintSpeed]])/('F+ , F-'!O$2-'F+ , F-'!O$3))</f>
        <v>5.3410404624277394E-3</v>
      </c>
      <c r="P789" s="2" cm="1">
        <f t="array" ref="P789">[1]!table_weight[Agility]*(('F+ , F-'!P$2-[1]!tbl_gk[[#This Row],[Agility]])/('F+ , F-'!P$2-'F+ , F-'!P$3))</f>
        <v>1.9891881772015566E-3</v>
      </c>
      <c r="Q789" s="2" cm="1">
        <f t="array" ref="Q789">[1]!table_weight[Reactions]*(('F+ , F-'!Q$2-[1]!tbl_gk[[#This Row],[Reactions]])/('F+ , F-'!Q$2-'F+ , F-'!Q$3))</f>
        <v>1.4953618002093458E-3</v>
      </c>
      <c r="R789" s="2" cm="1">
        <f t="array" ref="R789">[1]!table_weight[Balance]*(('F+ , F-'!R$2-[1]!tbl_gk[[#This Row],[Balance]])/('F+ , F-'!R$2-'F+ , F-'!R$3))</f>
        <v>1.1796626164916795E-3</v>
      </c>
      <c r="S789" s="2" cm="1">
        <f t="array" ref="S789">[1]!table_weight[ShotPower]*(('F+ , F-'!S$2-[1]!tbl_gk[[#This Row],[ShotPower]])/('F+ , F-'!S$2-'F+ , F-'!S$3))</f>
        <v>3.8956124273746098E-3</v>
      </c>
      <c r="T789" s="2" cm="1">
        <f t="array" ref="T789">[1]!table_weight[Jumping]*(('F+ , F-'!T$2-[1]!tbl_gk[[#This Row],[Jumping]])/('F+ , F-'!T$2-'F+ , F-'!T$3))</f>
        <v>1.6315495058735752E-3</v>
      </c>
      <c r="U789" s="2" cm="1">
        <f t="array" ref="U789">[1]!table_weight[Stamina]*(('F+ , F-'!U$2-[1]!tbl_gk[[#This Row],[Stamina]])/('F+ , F-'!U$2-'F+ , F-'!U$3))</f>
        <v>1.2021943727489499E-2</v>
      </c>
      <c r="V789" s="2" cm="1">
        <f t="array" ref="V789">[1]!table_weight[Strength]*(('F+ , F-'!V$2-[1]!tbl_gk[[#This Row],[Strength]])/('F+ , F-'!V$2-'F+ , F-'!V$3))</f>
        <v>3.3718689788053882E-2</v>
      </c>
      <c r="W789" s="2" cm="1">
        <f t="array" ref="W789">[1]!table_weight[LongShots]*(('F+ , F-'!W$2-[1]!tbl_gk[[#This Row],[LongShots]])/('F+ , F-'!W$2-'F+ , F-'!W$3))</f>
        <v>9.6091773208573719E-3</v>
      </c>
      <c r="X789" s="2" cm="1">
        <f t="array" ref="X789">[1]!table_weight[Aggression]*(('F+ , F-'!X$2-[1]!tbl_gk[[#This Row],[Aggression]])/('F+ , F-'!X$2-'F+ , F-'!X$3))</f>
        <v>1.2777608761788841E-2</v>
      </c>
      <c r="Y789" s="2" cm="1">
        <f t="array" ref="Y789">[1]!table_weight[Interceptions]*(('F+ , F-'!Y$2-[1]!tbl_gk[[#This Row],[Interceptions]])/('F+ , F-'!Y$2-'F+ , F-'!Y$3))</f>
        <v>1.6621279690131864E-2</v>
      </c>
      <c r="Z789" s="2" cm="1">
        <f t="array" ref="Z789">[1]!table_weight[Positioning]*(('F+ , F-'!Z$2-[1]!tbl_gk[[#This Row],[Positioning]])/('F+ , F-'!Z$2-'F+ , F-'!Z$3))</f>
        <v>2.0704458641787279E-3</v>
      </c>
      <c r="AA789" s="2" cm="1">
        <f t="array" ref="AA789">[1]!table_weight[Vision]*(('F+ , F-'!AA$2-[1]!tbl_gk[[#This Row],[Vision]])/('F+ , F-'!AA$2-'F+ , F-'!AA$3))</f>
        <v>1.3487475915221555E-2</v>
      </c>
      <c r="AB789" s="2" cm="1">
        <f t="array" ref="AB789">[1]!table_weight[Penalties]*(('F+ , F-'!AB$2-[1]!tbl_gk[[#This Row],[Penalties]])/('F+ , F-'!AB$2-'F+ , F-'!AB$3))</f>
        <v>2.2313838830329571E-3</v>
      </c>
      <c r="AC789" s="2" cm="1">
        <f t="array" ref="AC789">[1]!table_weight[Composure]*(('F+ , F-'!AC$2-[1]!tbl_gk[[#This Row],[Composure]])/('F+ , F-'!AC$2-'F+ , F-'!AC$3))</f>
        <v>1.3343367545727675E-3</v>
      </c>
      <c r="AD789" s="2" cm="1">
        <f t="array" ref="AD789">[1]!table_weight[Marking]*(('F+ , F-'!AD$2-[1]!tbl_gk[[#This Row],[Marking]])/('F+ , F-'!AD$2-'F+ , F-'!AD$3))</f>
        <v>3.3127133826860035E-2</v>
      </c>
      <c r="AE789" s="2" cm="1">
        <f t="array" ref="AE789">[1]!table_weight[StandingTackle]*(('F+ , F-'!AE$2-[1]!tbl_gk[[#This Row],[StandingTackle]])/('F+ , F-'!AE$2-'F+ , F-'!AE$3))</f>
        <v>3.362528621523387E-2</v>
      </c>
      <c r="AF789" s="2" cm="1">
        <f t="array" ref="AF789">[1]!table_weight[SlidingTackle]*(('F+ , F-'!AF$2-[1]!tbl_gk[[#This Row],[SlidingTackle]])/('F+ , F-'!AF$2-'F+ , F-'!AF$3))</f>
        <v>1.1955657320972042E-2</v>
      </c>
      <c r="AG789" s="2" cm="1">
        <f t="array" ref="AG789">[1]!table_weight[GKDiving]*(('F+ , F-'!AG$2-[1]!tbl_gk[[#This Row],[GKDiving]])/('F+ , F-'!AG$2-'F+ , F-'!AG$3))</f>
        <v>3.7578592434844307E-2</v>
      </c>
      <c r="AH789" s="2" cm="1">
        <f t="array" ref="AH789">[1]!table_weight[GKHandling]*(('F+ , F-'!AH$2-[1]!tbl_gk[[#This Row],[GKHandling]])/('F+ , F-'!AH$2-'F+ , F-'!AH$3))</f>
        <v>4.2777211941640955E-2</v>
      </c>
      <c r="AI789" s="2" cm="1">
        <f t="array" ref="AI789">[1]!table_weight[GKKicking]*(('F+ , F-'!AI$2-[1]!tbl_gk[[#This Row],[GKKicking]])/('F+ , F-'!AI$2-'F+ , F-'!AI$3))</f>
        <v>1.78886522665044E-2</v>
      </c>
      <c r="AJ789" s="2" cm="1">
        <f t="array" ref="AJ789">[1]!table_weight[GKPositioning]*(('F+ , F-'!AJ$2-[1]!tbl_gk[[#This Row],[GKPositioning]])/('F+ , F-'!AJ$2-'F+ , F-'!AJ$3))</f>
        <v>1.3244482928084987E-2</v>
      </c>
      <c r="AK789" s="2" cm="1">
        <f t="array" ref="AK789">[1]!table_weight[GKReflexes]*(('F+ , F-'!AK$2-[1]!tbl_gk[[#This Row],[GKReflexes]])/('F+ , F-'!AK$2-'F+ , F-'!AK$3))</f>
        <v>4.0083831930500594E-2</v>
      </c>
    </row>
    <row r="790" spans="1:37" x14ac:dyDescent="0.55000000000000004">
      <c r="A790" s="7">
        <f>[1]!tbl_gk[[#This Row],[ID]]</f>
        <v>228613</v>
      </c>
      <c r="B790" s="1" cm="1">
        <f t="array" ref="B790">[1]!table_weight[ValueEUR]*(('F+ , F-'!B$2-[1]!tbl_gk[[#This Row],[ValueEUR]])/('F+ , F-'!B$2-'F+ , F-'!B$3))</f>
        <v>8.9821437363649033E-5</v>
      </c>
      <c r="C790" s="1" cm="1">
        <f t="array" ref="C790">[1]!table_weight[WageEUR]*(('F+ , F-'!C$2-[1]!tbl_gk[[#This Row],[WageEUR]])/('F+ , F-'!C$2-'F+ , F-'!C$3))</f>
        <v>5.4769309433185431E-4</v>
      </c>
      <c r="D790" s="1" cm="1">
        <f t="array" ref="D790">[1]!table_weight[Crossing]*(('F+ , F-'!D$2-[1]!tbl_gk[[#This Row],[Crossing]])/('F+ , F-'!D$2-'F+ , F-'!D$3))</f>
        <v>3.2504443341392672E-2</v>
      </c>
      <c r="E790" s="1" cm="1">
        <f t="array" ref="E790">[1]!table_weight[Finishing]*(('F+ , F-'!E$2-[1]!tbl_gk[[#This Row],[Finishing]])/('F+ , F-'!E$2-'F+ , F-'!E$3))</f>
        <v>8.9842561606326941E-3</v>
      </c>
      <c r="F790" s="1" cm="1">
        <f t="array" ref="F790">[1]!table_weight[HeadingAccuracy]*(('F+ , F-'!F$2-[1]!tbl_gk[[#This Row],[HeadingAccuracy]])/('F+ , F-'!F$2-'F+ , F-'!F$3))</f>
        <v>1.1691929585950599E-2</v>
      </c>
      <c r="G790" s="1" cm="1">
        <f t="array" ref="G790">[1]!table_weight[ShortPassing]*(('F+ , F-'!G$2-[1]!tbl_gk[[#This Row],[ShortPassing]])/('F+ , F-'!G$2-'F+ , F-'!G$3))</f>
        <v>5.9066304653552192E-2</v>
      </c>
      <c r="H790" s="1" cm="1">
        <f t="array" ref="H790">[1]!table_weight[Volleys]*(('F+ , F-'!H$2-[1]!tbl_gk[[#This Row],[Volleys]])/('F+ , F-'!H$2-'F+ , F-'!H$3))</f>
        <v>1.6203489371833524E-3</v>
      </c>
      <c r="I790" s="1" cm="1">
        <f t="array" ref="I790">[1]!table_weight[Dribbling]*(('F+ , F-'!I$2-[1]!tbl_gk[[#This Row],[Dribbling]])/('F+ , F-'!I$2-'F+ , F-'!I$3))</f>
        <v>1.3690295101916595E-2</v>
      </c>
      <c r="J790" s="1" cm="1">
        <f t="array" ref="J790">[1]!table_weight[Curve]*(('F+ , F-'!J$2-[1]!tbl_gk[[#This Row],[Curve]])/('F+ , F-'!J$2-'F+ , F-'!J$3))</f>
        <v>8.2817834567149896E-3</v>
      </c>
      <c r="K790" s="1" cm="1">
        <f t="array" ref="K790">[1]!table_weight[FKAccuracy]*(('F+ , F-'!K$2-[1]!tbl_gk[[#This Row],[FKAccuracy]])/('F+ , F-'!K$2-'F+ , F-'!K$3))</f>
        <v>8.8226346212351529E-3</v>
      </c>
      <c r="L790" s="1" cm="1">
        <f t="array" ref="L790">[1]!table_weight[LongPassing]*(('F+ , F-'!L$2-[1]!tbl_gk[[#This Row],[LongPassing]])/('F+ , F-'!L$2-'F+ , F-'!L$3))</f>
        <v>2.4364084503410925E-2</v>
      </c>
      <c r="M790" s="1" cm="1">
        <f t="array" ref="M790">[1]!table_weight[BallControl]*(('F+ , F-'!M$2-[1]!tbl_gk[[#This Row],[BallControl]])/('F+ , F-'!M$2-'F+ , F-'!M$3))</f>
        <v>1.3472988830457604E-2</v>
      </c>
      <c r="N790" s="1" cm="1">
        <f t="array" ref="N790">[1]!table_weight[Acceleration]*(('F+ , F-'!N$2-[1]!tbl_gk[[#This Row],[Acceleration]])/('F+ , F-'!N$2-'F+ , F-'!N$3))</f>
        <v>4.0587698419799877E-3</v>
      </c>
      <c r="O790" s="1" cm="1">
        <f t="array" ref="O790">[1]!table_weight[SprintSpeed]*(('F+ , F-'!O$2-[1]!tbl_gk[[#This Row],[SprintSpeed]])/('F+ , F-'!O$2-'F+ , F-'!O$3))</f>
        <v>5.9032552479464486E-3</v>
      </c>
      <c r="P790" s="1" cm="1">
        <f t="array" ref="P790">[1]!table_weight[Agility]*(('F+ , F-'!P$2-[1]!tbl_gk[[#This Row],[Agility]])/('F+ , F-'!P$2-'F+ , F-'!P$3))</f>
        <v>4.5634317006388652E-3</v>
      </c>
      <c r="Q790" s="1" cm="1">
        <f t="array" ref="Q790">[1]!table_weight[Reactions]*(('F+ , F-'!Q$2-[1]!tbl_gk[[#This Row],[Reactions]])/('F+ , F-'!Q$2-'F+ , F-'!Q$3))</f>
        <v>1.6500544002310022E-3</v>
      </c>
      <c r="R790" s="1" cm="1">
        <f t="array" ref="R790">[1]!table_weight[Balance]*(('F+ , F-'!R$2-[1]!tbl_gk[[#This Row],[Balance]])/('F+ , F-'!R$2-'F+ , F-'!R$3))</f>
        <v>1.3038376287539614E-3</v>
      </c>
      <c r="S790" s="1" cm="1">
        <f t="array" ref="S790">[1]!table_weight[ShotPower]*(('F+ , F-'!S$2-[1]!tbl_gk[[#This Row],[ShotPower]])/('F+ , F-'!S$2-'F+ , F-'!S$3))</f>
        <v>7.0121023692742987E-3</v>
      </c>
      <c r="T790" s="1" cm="1">
        <f t="array" ref="T790">[1]!table_weight[Jumping]*(('F+ , F-'!T$2-[1]!tbl_gk[[#This Row],[Jumping]])/('F+ , F-'!T$2-'F+ , F-'!T$3))</f>
        <v>1.6315495058735752E-3</v>
      </c>
      <c r="U790" s="1" cm="1">
        <f t="array" ref="U790">[1]!table_weight[Stamina]*(('F+ , F-'!U$2-[1]!tbl_gk[[#This Row],[Stamina]])/('F+ , F-'!U$2-'F+ , F-'!U$3))</f>
        <v>1.8032915591234249E-2</v>
      </c>
      <c r="V790" s="1" cm="1">
        <f t="array" ref="V790">[1]!table_weight[Strength]*(('F+ , F-'!V$2-[1]!tbl_gk[[#This Row],[Strength]])/('F+ , F-'!V$2-'F+ , F-'!V$3))</f>
        <v>1.6859344894026941E-2</v>
      </c>
      <c r="W790" s="1" cm="1">
        <f t="array" ref="W790">[1]!table_weight[LongShots]*(('F+ , F-'!W$2-[1]!tbl_gk[[#This Row],[LongShots]])/('F+ , F-'!W$2-'F+ , F-'!W$3))</f>
        <v>8.3106398450658349E-3</v>
      </c>
      <c r="X790" s="1" cm="1">
        <f t="array" ref="X790">[1]!table_weight[Aggression]*(('F+ , F-'!X$2-[1]!tbl_gk[[#This Row],[Aggression]])/('F+ , F-'!X$2-'F+ , F-'!X$3))</f>
        <v>1.2169151201703659E-2</v>
      </c>
      <c r="Y790" s="1" cm="1">
        <f t="array" ref="Y790">[1]!table_weight[Interceptions]*(('F+ , F-'!Y$2-[1]!tbl_gk[[#This Row],[Interceptions]])/('F+ , F-'!Y$2-'F+ , F-'!Y$3))</f>
        <v>1.3158513088021059E-2</v>
      </c>
      <c r="Z790" s="1" cm="1">
        <f t="array" ref="Z790">[1]!table_weight[Positioning]*(('F+ , F-'!Z$2-[1]!tbl_gk[[#This Row],[Positioning]])/('F+ , F-'!Z$2-'F+ , F-'!Z$3))</f>
        <v>1.4788899029848058E-3</v>
      </c>
      <c r="AA790" s="1" cm="1">
        <f t="array" ref="AA790">[1]!table_weight[Vision]*(('F+ , F-'!AA$2-[1]!tbl_gk[[#This Row],[Vision]])/('F+ , F-'!AA$2-'F+ , F-'!AA$3))</f>
        <v>2.0586147449548689E-2</v>
      </c>
      <c r="AB790" s="1" cm="1">
        <f t="array" ref="AB790">[1]!table_weight[Penalties]*(('F+ , F-'!AB$2-[1]!tbl_gk[[#This Row],[Penalties]])/('F+ , F-'!AB$2-'F+ , F-'!AB$3))</f>
        <v>2.1139426260312223E-3</v>
      </c>
      <c r="AC790" s="1" cm="1">
        <f t="array" ref="AC790">[1]!table_weight[Composure]*(('F+ , F-'!AC$2-[1]!tbl_gk[[#This Row],[Composure]])/('F+ , F-'!AC$2-'F+ , F-'!AC$3))</f>
        <v>9.0734899310948201E-4</v>
      </c>
      <c r="AD790" s="1" cm="1">
        <f t="array" ref="AD790">[1]!table_weight[Marking]*(('F+ , F-'!AD$2-[1]!tbl_gk[[#This Row],[Marking]])/('F+ , F-'!AD$2-'F+ , F-'!AD$3))</f>
        <v>2.6817203574124791E-2</v>
      </c>
      <c r="AE790" s="1" cm="1">
        <f t="array" ref="AE790">[1]!table_weight[StandingTackle]*(('F+ , F-'!AE$2-[1]!tbl_gk[[#This Row],[StandingTackle]])/('F+ , F-'!AE$2-'F+ , F-'!AE$3))</f>
        <v>1.3450114486093548E-2</v>
      </c>
      <c r="AF790" s="1" cm="1">
        <f t="array" ref="AF790">[1]!table_weight[SlidingTackle]*(('F+ , F-'!AF$2-[1]!tbl_gk[[#This Row],[SlidingTackle]])/('F+ , F-'!AF$2-'F+ , F-'!AF$3))</f>
        <v>5.977828660486021E-3</v>
      </c>
      <c r="AG790" s="1" cm="1">
        <f t="array" ref="AG790">[1]!table_weight[GKDiving]*(('F+ , F-'!AG$2-[1]!tbl_gk[[#This Row],[GKDiving]])/('F+ , F-'!AG$2-'F+ , F-'!AG$3))</f>
        <v>4.9535417300476586E-2</v>
      </c>
      <c r="AH790" s="1" cm="1">
        <f t="array" ref="AH790">[1]!table_weight[GKHandling]*(('F+ , F-'!AH$2-[1]!tbl_gk[[#This Row],[GKHandling]])/('F+ , F-'!AH$2-'F+ , F-'!AH$3))</f>
        <v>5.3471514927051197E-2</v>
      </c>
      <c r="AI790" s="1" cm="1">
        <f t="array" ref="AI790">[1]!table_weight[GKKicking]*(('F+ , F-'!AI$2-[1]!tbl_gk[[#This Row],[GKKicking]])/('F+ , F-'!AI$2-'F+ , F-'!AI$3))</f>
        <v>3.2199574079707916E-2</v>
      </c>
      <c r="AJ790" s="1" cm="1">
        <f t="array" ref="AJ790">[1]!table_weight[GKPositioning]*(('F+ , F-'!AJ$2-[1]!tbl_gk[[#This Row],[GKPositioning]])/('F+ , F-'!AJ$2-'F+ , F-'!AJ$3))</f>
        <v>1.8920689897264267E-2</v>
      </c>
      <c r="AK790" s="1" cm="1">
        <f t="array" ref="AK790">[1]!table_weight[GKReflexes]*(('F+ , F-'!AK$2-[1]!tbl_gk[[#This Row],[GKReflexes]])/('F+ , F-'!AK$2-'F+ , F-'!AK$3))</f>
        <v>4.9193793732887098E-2</v>
      </c>
    </row>
    <row r="791" spans="1:37" x14ac:dyDescent="0.55000000000000004">
      <c r="A791" s="8">
        <f>[1]!tbl_gk[[#This Row],[ID]]</f>
        <v>228616</v>
      </c>
      <c r="B791" s="2" cm="1">
        <f t="array" ref="B791">[1]!table_weight[ValueEUR]*(('F+ , F-'!B$2-[1]!tbl_gk[[#This Row],[ValueEUR]])/('F+ , F-'!B$2-'F+ , F-'!B$3))</f>
        <v>1.5405456834432039E-3</v>
      </c>
      <c r="C791" s="2" cm="1">
        <f t="array" ref="C791">[1]!table_weight[WageEUR]*(('F+ , F-'!C$2-[1]!tbl_gk[[#This Row],[WageEUR]])/('F+ , F-'!C$2-'F+ , F-'!C$3))</f>
        <v>1.9560467654709084E-3</v>
      </c>
      <c r="D791" s="2" cm="1">
        <f t="array" ref="D791">[1]!table_weight[Crossing]*(('F+ , F-'!D$2-[1]!tbl_gk[[#This Row],[Crossing]])/('F+ , F-'!D$2-'F+ , F-'!D$3))</f>
        <v>3.3625286215233793E-2</v>
      </c>
      <c r="E791" s="2" cm="1">
        <f t="array" ref="E791">[1]!table_weight[Finishing]*(('F+ , F-'!E$2-[1]!tbl_gk[[#This Row],[Finishing]])/('F+ , F-'!E$2-'F+ , F-'!E$3))</f>
        <v>1.1979008214176926E-2</v>
      </c>
      <c r="F791" s="2" cm="1">
        <f t="array" ref="F791">[1]!table_weight[HeadingAccuracy]*(('F+ , F-'!F$2-[1]!tbl_gk[[#This Row],[HeadingAccuracy]])/('F+ , F-'!F$2-'F+ , F-'!F$3))</f>
        <v>8.351378275679E-3</v>
      </c>
      <c r="G791" s="2" cm="1">
        <f t="array" ref="G791">[1]!table_weight[ShortPassing]*(('F+ , F-'!G$2-[1]!tbl_gk[[#This Row],[ShortPassing]])/('F+ , F-'!G$2-'F+ , F-'!G$3))</f>
        <v>3.5158514674733445E-2</v>
      </c>
      <c r="H791" s="2" cm="1">
        <f t="array" ref="H791">[1]!table_weight[Volleys]*(('F+ , F-'!H$2-[1]!tbl_gk[[#This Row],[Volleys]])/('F+ , F-'!H$2-'F+ , F-'!H$3))</f>
        <v>8.1017446859167619E-4</v>
      </c>
      <c r="I791" s="2" cm="1">
        <f t="array" ref="I791">[1]!table_weight[Dribbling]*(('F+ , F-'!I$2-[1]!tbl_gk[[#This Row],[Dribbling]])/('F+ , F-'!I$2-'F+ , F-'!I$3))</f>
        <v>1.2712416880351124E-2</v>
      </c>
      <c r="J791" s="2" cm="1">
        <f t="array" ref="J791">[1]!table_weight[Curve]*(('F+ , F-'!J$2-[1]!tbl_gk[[#This Row],[Curve]])/('F+ , F-'!J$2-'F+ , F-'!J$3))</f>
        <v>8.2817834567149896E-3</v>
      </c>
      <c r="K791" s="2" cm="1">
        <f t="array" ref="K791">[1]!table_weight[FKAccuracy]*(('F+ , F-'!K$2-[1]!tbl_gk[[#This Row],[FKAccuracy]])/('F+ , F-'!K$2-'F+ , F-'!K$3))</f>
        <v>9.1268634012777444E-3</v>
      </c>
      <c r="L791" s="2" cm="1">
        <f t="array" ref="L791">[1]!table_weight[LongPassing]*(('F+ , F-'!L$2-[1]!tbl_gk[[#This Row],[LongPassing]])/('F+ , F-'!L$2-'F+ , F-'!L$3))</f>
        <v>1.8949843502652941E-2</v>
      </c>
      <c r="M791" s="2" cm="1">
        <f t="array" ref="M791">[1]!table_weight[BallControl]*(('F+ , F-'!M$2-[1]!tbl_gk[[#This Row],[BallControl]])/('F+ , F-'!M$2-'F+ , F-'!M$3))</f>
        <v>9.561475944195718E-3</v>
      </c>
      <c r="N791" s="2" cm="1">
        <f t="array" ref="N791">[1]!table_weight[Acceleration]*(('F+ , F-'!N$2-[1]!tbl_gk[[#This Row],[Acceleration]])/('F+ , F-'!N$2-'F+ , F-'!N$3))</f>
        <v>2.9313337747633242E-3</v>
      </c>
      <c r="O791" s="2" cm="1">
        <f t="array" ref="O791">[1]!table_weight[SprintSpeed]*(('F+ , F-'!O$2-[1]!tbl_gk[[#This Row],[SprintSpeed]])/('F+ , F-'!O$2-'F+ , F-'!O$3))</f>
        <v>2.8110739275935474E-3</v>
      </c>
      <c r="P791" s="2" cm="1">
        <f t="array" ref="P791">[1]!table_weight[Agility]*(('F+ , F-'!P$2-[1]!tbl_gk[[#This Row],[Agility]])/('F+ , F-'!P$2-'F+ , F-'!P$3))</f>
        <v>4.095387423650264E-3</v>
      </c>
      <c r="Q791" s="2" cm="1">
        <f t="array" ref="Q791">[1]!table_weight[Reactions]*(('F+ , F-'!Q$2-[1]!tbl_gk[[#This Row],[Reactions]])/('F+ , F-'!Q$2-'F+ , F-'!Q$3))</f>
        <v>1.1344124001588141E-3</v>
      </c>
      <c r="R791" s="2" cm="1">
        <f t="array" ref="R791">[1]!table_weight[Balance]*(('F+ , F-'!R$2-[1]!tbl_gk[[#This Row],[Balance]])/('F+ , F-'!R$2-'F+ , F-'!R$3))</f>
        <v>4.9670004904912813E-4</v>
      </c>
      <c r="S791" s="2" cm="1">
        <f t="array" ref="S791">[1]!table_weight[ShotPower]*(('F+ , F-'!S$2-[1]!tbl_gk[[#This Row],[ShotPower]])/('F+ , F-'!S$2-'F+ , F-'!S$3))</f>
        <v>3.8956124273746098E-3</v>
      </c>
      <c r="T791" s="2" cm="1">
        <f t="array" ref="T791">[1]!table_weight[Jumping]*(('F+ , F-'!T$2-[1]!tbl_gk[[#This Row],[Jumping]])/('F+ , F-'!T$2-'F+ , F-'!T$3))</f>
        <v>1.6315495058735752E-3</v>
      </c>
      <c r="U791" s="2" cm="1">
        <f t="array" ref="U791">[1]!table_weight[Stamina]*(('F+ , F-'!U$2-[1]!tbl_gk[[#This Row],[Stamina]])/('F+ , F-'!U$2-'F+ , F-'!U$3))</f>
        <v>2.5761307987477501E-3</v>
      </c>
      <c r="V791" s="2" cm="1">
        <f t="array" ref="V791">[1]!table_weight[Strength]*(('F+ , F-'!V$2-[1]!tbl_gk[[#This Row],[Strength]])/('F+ , F-'!V$2-'F+ , F-'!V$3))</f>
        <v>1.7746678835817833E-2</v>
      </c>
      <c r="W791" s="2" cm="1">
        <f t="array" ref="W791">[1]!table_weight[LongShots]*(('F+ , F-'!W$2-[1]!tbl_gk[[#This Row],[LongShots]])/('F+ , F-'!W$2-'F+ , F-'!W$3))</f>
        <v>6.7523948741159906E-3</v>
      </c>
      <c r="X791" s="2" cm="1">
        <f t="array" ref="X791">[1]!table_weight[Aggression]*(('F+ , F-'!X$2-[1]!tbl_gk[[#This Row],[Aggression]])/('F+ , F-'!X$2-'F+ , F-'!X$3))</f>
        <v>9.1268634012777444E-3</v>
      </c>
      <c r="Y791" s="2" cm="1">
        <f t="array" ref="Y791">[1]!table_weight[Interceptions]*(('F+ , F-'!Y$2-[1]!tbl_gk[[#This Row],[Interceptions]])/('F+ , F-'!Y$2-'F+ , F-'!Y$3))</f>
        <v>1.3158513088021059E-2</v>
      </c>
      <c r="Z791" s="2" cm="1">
        <f t="array" ref="Z791">[1]!table_weight[Positioning]*(('F+ , F-'!Z$2-[1]!tbl_gk[[#This Row],[Positioning]])/('F+ , F-'!Z$2-'F+ , F-'!Z$3))</f>
        <v>1.1831119223878444E-3</v>
      </c>
      <c r="AA791" s="2" cm="1">
        <f t="array" ref="AA791">[1]!table_weight[Vision]*(('F+ , F-'!AA$2-[1]!tbl_gk[[#This Row],[Vision]])/('F+ , F-'!AA$2-'F+ , F-'!AA$3))</f>
        <v>3.1944021904472104E-2</v>
      </c>
      <c r="AB791" s="2" cm="1">
        <f t="array" ref="AB791">[1]!table_weight[Penalties]*(('F+ , F-'!AB$2-[1]!tbl_gk[[#This Row],[Penalties]])/('F+ , F-'!AB$2-'F+ , F-'!AB$3))</f>
        <v>2.1922367973657118E-3</v>
      </c>
      <c r="AC791" s="2" cm="1">
        <f t="array" ref="AC791">[1]!table_weight[Composure]*(('F+ , F-'!AC$2-[1]!tbl_gk[[#This Row],[Composure]])/('F+ , F-'!AC$2-'F+ , F-'!AC$3))</f>
        <v>1.1742163440240354E-3</v>
      </c>
      <c r="AD791" s="2" cm="1">
        <f t="array" ref="AD791">[1]!table_weight[Marking]*(('F+ , F-'!AD$2-[1]!tbl_gk[[#This Row],[Marking]])/('F+ , F-'!AD$2-'F+ , F-'!AD$3))</f>
        <v>2.5239721010940977E-2</v>
      </c>
      <c r="AE791" s="2" cm="1">
        <f t="array" ref="AE791">[1]!table_weight[StandingTackle]*(('F+ , F-'!AE$2-[1]!tbl_gk[[#This Row],[StandingTackle]])/('F+ , F-'!AE$2-'F+ , F-'!AE$3))</f>
        <v>1.7933485981458063E-2</v>
      </c>
      <c r="AF791" s="2" cm="1">
        <f t="array" ref="AF791">[1]!table_weight[SlidingTackle]*(('F+ , F-'!AF$2-[1]!tbl_gk[[#This Row],[SlidingTackle]])/('F+ , F-'!AF$2-'F+ , F-'!AF$3))</f>
        <v>2.9889143302430105E-3</v>
      </c>
      <c r="AG791" s="2" cm="1">
        <f t="array" ref="AG791">[1]!table_weight[GKDiving]*(('F+ , F-'!AG$2-[1]!tbl_gk[[#This Row],[GKDiving]])/('F+ , F-'!AG$2-'F+ , F-'!AG$3))</f>
        <v>2.7329885407159499E-2</v>
      </c>
      <c r="AH791" s="2" cm="1">
        <f t="array" ref="AH791">[1]!table_weight[GKHandling]*(('F+ , F-'!AH$2-[1]!tbl_gk[[#This Row],[GKHandling]])/('F+ , F-'!AH$2-'F+ , F-'!AH$3))</f>
        <v>3.7430060448935834E-2</v>
      </c>
      <c r="AI791" s="2" cm="1">
        <f t="array" ref="AI791">[1]!table_weight[GKKicking]*(('F+ , F-'!AI$2-[1]!tbl_gk[[#This Row],[GKKicking]])/('F+ , F-'!AI$2-'F+ , F-'!AI$3))</f>
        <v>1.78886522665044E-2</v>
      </c>
      <c r="AJ791" s="2" cm="1">
        <f t="array" ref="AJ791">[1]!table_weight[GKPositioning]*(('F+ , F-'!AJ$2-[1]!tbl_gk[[#This Row],[GKPositioning]])/('F+ , F-'!AJ$2-'F+ , F-'!AJ$3))</f>
        <v>1.1352413938358561E-2</v>
      </c>
      <c r="AK791" s="2" cm="1">
        <f t="array" ref="AK791">[1]!table_weight[GKReflexes]*(('F+ , F-'!AK$2-[1]!tbl_gk[[#This Row],[GKReflexes]])/('F+ , F-'!AK$2-'F+ , F-'!AK$3))</f>
        <v>2.3685900686204898E-2</v>
      </c>
    </row>
    <row r="792" spans="1:37" x14ac:dyDescent="0.55000000000000004">
      <c r="A792" s="7">
        <f>[1]!tbl_gk[[#This Row],[ID]]</f>
        <v>228736</v>
      </c>
      <c r="B792" s="1" cm="1">
        <f t="array" ref="B792">[1]!table_weight[ValueEUR]*(('F+ , F-'!B$2-[1]!tbl_gk[[#This Row],[ValueEUR]])/('F+ , F-'!B$2-'F+ , F-'!B$3))</f>
        <v>1.1392815302722634E-3</v>
      </c>
      <c r="C792" s="1" cm="1">
        <f t="array" ref="C792">[1]!table_weight[WageEUR]*(('F+ , F-'!C$2-[1]!tbl_gk[[#This Row],[WageEUR]])/('F+ , F-'!C$2-'F+ , F-'!C$3))</f>
        <v>2.2690142479462536E-3</v>
      </c>
      <c r="D792" s="1" cm="1">
        <f t="array" ref="D792">[1]!table_weight[Crossing]*(('F+ , F-'!D$2-[1]!tbl_gk[[#This Row],[Crossing]])/('F+ , F-'!D$2-'F+ , F-'!D$3))</f>
        <v>2.9141914719869291E-2</v>
      </c>
      <c r="E792" s="1" cm="1">
        <f t="array" ref="E792">[1]!table_weight[Finishing]*(('F+ , F-'!E$2-[1]!tbl_gk[[#This Row],[Finishing]])/('F+ , F-'!E$2-'F+ , F-'!E$3))</f>
        <v>7.9860054761179498E-3</v>
      </c>
      <c r="F792" s="1" cm="1">
        <f t="array" ref="F792">[1]!table_weight[HeadingAccuracy]*(('F+ , F-'!F$2-[1]!tbl_gk[[#This Row],[HeadingAccuracy]])/('F+ , F-'!F$2-'F+ , F-'!F$3))</f>
        <v>9.1865161032469011E-3</v>
      </c>
      <c r="G792" s="1" cm="1">
        <f t="array" ref="G792">[1]!table_weight[ShortPassing]*(('F+ , F-'!G$2-[1]!tbl_gk[[#This Row],[ShortPassing]])/('F+ , F-'!G$2-'F+ , F-'!G$3))</f>
        <v>5.3440942305594832E-2</v>
      </c>
      <c r="H792" s="1" cm="1">
        <f t="array" ref="H792">[1]!table_weight[Volleys]*(('F+ , F-'!H$2-[1]!tbl_gk[[#This Row],[Volleys]])/('F+ , F-'!H$2-'F+ , F-'!H$3))</f>
        <v>1.2731313077869197E-3</v>
      </c>
      <c r="I792" s="1" cm="1">
        <f t="array" ref="I792">[1]!table_weight[Dribbling]*(('F+ , F-'!I$2-[1]!tbl_gk[[#This Row],[Dribbling]])/('F+ , F-'!I$2-'F+ , F-'!I$3))</f>
        <v>1.6623929766613008E-2</v>
      </c>
      <c r="J792" s="1" cm="1">
        <f t="array" ref="J792">[1]!table_weight[Curve]*(('F+ , F-'!J$2-[1]!tbl_gk[[#This Row],[Curve]])/('F+ , F-'!J$2-'F+ , F-'!J$3))</f>
        <v>7.9437514788898884E-3</v>
      </c>
      <c r="K792" s="1" cm="1">
        <f t="array" ref="K792">[1]!table_weight[FKAccuracy]*(('F+ , F-'!K$2-[1]!tbl_gk[[#This Row],[FKAccuracy]])/('F+ , F-'!K$2-'F+ , F-'!K$3))</f>
        <v>8.5184058411925615E-3</v>
      </c>
      <c r="L792" s="1" cm="1">
        <f t="array" ref="L792">[1]!table_weight[LongPassing]*(('F+ , F-'!L$2-[1]!tbl_gk[[#This Row],[LongPassing]])/('F+ , F-'!L$2-'F+ , F-'!L$3))</f>
        <v>2.1115539902956136E-2</v>
      </c>
      <c r="M792" s="1" cm="1">
        <f t="array" ref="M792">[1]!table_weight[BallControl]*(('F+ , F-'!M$2-[1]!tbl_gk[[#This Row],[BallControl]])/('F+ , F-'!M$2-'F+ , F-'!M$3))</f>
        <v>9.561475944195718E-3</v>
      </c>
      <c r="N792" s="1" cm="1">
        <f t="array" ref="N792">[1]!table_weight[Acceleration]*(('F+ , F-'!N$2-[1]!tbl_gk[[#This Row],[Acceleration]])/('F+ , F-'!N$2-'F+ , F-'!N$3))</f>
        <v>3.156820988206657E-3</v>
      </c>
      <c r="O792" s="1" cm="1">
        <f t="array" ref="O792">[1]!table_weight[SprintSpeed]*(('F+ , F-'!O$2-[1]!tbl_gk[[#This Row],[SprintSpeed]])/('F+ , F-'!O$2-'F+ , F-'!O$3))</f>
        <v>3.092181320352902E-3</v>
      </c>
      <c r="P792" s="1" cm="1">
        <f t="array" ref="P792">[1]!table_weight[Agility]*(('F+ , F-'!P$2-[1]!tbl_gk[[#This Row],[Agility]])/('F+ , F-'!P$2-'F+ , F-'!P$3))</f>
        <v>1.1701106924715041E-4</v>
      </c>
      <c r="Q792" s="1" cm="1">
        <f t="array" ref="Q792">[1]!table_weight[Reactions]*(('F+ , F-'!Q$2-[1]!tbl_gk[[#This Row],[Reactions]])/('F+ , F-'!Q$2-'F+ , F-'!Q$3))</f>
        <v>1.1344124001588141E-3</v>
      </c>
      <c r="R792" s="1" cm="1">
        <f t="array" ref="R792">[1]!table_weight[Balance]*(('F+ , F-'!R$2-[1]!tbl_gk[[#This Row],[Balance]])/('F+ , F-'!R$2-'F+ , F-'!R$3))</f>
        <v>2.4835002452456407E-4</v>
      </c>
      <c r="S792" s="1" cm="1">
        <f t="array" ref="S792">[1]!table_weight[ShotPower]*(('F+ , F-'!S$2-[1]!tbl_gk[[#This Row],[ShotPower]])/('F+ , F-'!S$2-'F+ , F-'!S$3))</f>
        <v>5.1941499031661464E-3</v>
      </c>
      <c r="T792" s="1" cm="1">
        <f t="array" ref="T792">[1]!table_weight[Jumping]*(('F+ , F-'!T$2-[1]!tbl_gk[[#This Row],[Jumping]])/('F+ , F-'!T$2-'F+ , F-'!T$3))</f>
        <v>7.7283923962432515E-4</v>
      </c>
      <c r="U792" s="1" cm="1">
        <f t="array" ref="U792">[1]!table_weight[Stamina]*(('F+ , F-'!U$2-[1]!tbl_gk[[#This Row],[Stamina]])/('F+ , F-'!U$2-'F+ , F-'!U$3))</f>
        <v>3.4348410649970001E-3</v>
      </c>
      <c r="V792" s="1" cm="1">
        <f t="array" ref="V792">[1]!table_weight[Strength]*(('F+ , F-'!V$2-[1]!tbl_gk[[#This Row],[Strength]])/('F+ , F-'!V$2-'F+ , F-'!V$3))</f>
        <v>3.0169354020890316E-2</v>
      </c>
      <c r="W792" s="1" cm="1">
        <f t="array" ref="W792">[1]!table_weight[LongShots]*(('F+ , F-'!W$2-[1]!tbl_gk[[#This Row],[LongShots]])/('F+ , F-'!W$2-'F+ , F-'!W$3))</f>
        <v>6.4926873789576834E-3</v>
      </c>
      <c r="X792" s="1" cm="1">
        <f t="array" ref="X792">[1]!table_weight[Aggression]*(('F+ , F-'!X$2-[1]!tbl_gk[[#This Row],[Aggression]])/('F+ , F-'!X$2-'F+ , F-'!X$3))</f>
        <v>1.3386066321874024E-2</v>
      </c>
      <c r="Y792" s="1" cm="1">
        <f t="array" ref="Y792">[1]!table_weight[Interceptions]*(('F+ , F-'!Y$2-[1]!tbl_gk[[#This Row],[Interceptions]])/('F+ , F-'!Y$2-'F+ , F-'!Y$3))</f>
        <v>1.8698939651398346E-2</v>
      </c>
      <c r="Z792" s="1" cm="1">
        <f t="array" ref="Z792">[1]!table_weight[Positioning]*(('F+ , F-'!Z$2-[1]!tbl_gk[[#This Row],[Positioning]])/('F+ , F-'!Z$2-'F+ , F-'!Z$3))</f>
        <v>7.394449514924029E-4</v>
      </c>
      <c r="AA792" s="1" cm="1">
        <f t="array" ref="AA792">[1]!table_weight[Vision]*(('F+ , F-'!AA$2-[1]!tbl_gk[[#This Row],[Vision]])/('F+ , F-'!AA$2-'F+ , F-'!AA$3))</f>
        <v>2.8394686137308538E-3</v>
      </c>
      <c r="AB792" s="1" cm="1">
        <f t="array" ref="AB792">[1]!table_weight[Penalties]*(('F+ , F-'!AB$2-[1]!tbl_gk[[#This Row],[Penalties]])/('F+ , F-'!AB$2-'F+ , F-'!AB$3))</f>
        <v>1.9965013690294879E-3</v>
      </c>
      <c r="AC792" s="1" cm="1">
        <f t="array" ref="AC792">[1]!table_weight[Composure]*(('F+ , F-'!AC$2-[1]!tbl_gk[[#This Row],[Composure]])/('F+ , F-'!AC$2-'F+ , F-'!AC$3))</f>
        <v>1.3343367545727675E-3</v>
      </c>
      <c r="AD792" s="1" cm="1">
        <f t="array" ref="AD792">[1]!table_weight[Marking]*(('F+ , F-'!AD$2-[1]!tbl_gk[[#This Row],[Marking]])/('F+ , F-'!AD$2-'F+ , F-'!AD$3))</f>
        <v>7.8874128159190562E-3</v>
      </c>
      <c r="AE792" s="1" cm="1">
        <f t="array" ref="AE792">[1]!table_weight[StandingTackle]*(('F+ , F-'!AE$2-[1]!tbl_gk[[#This Row],[StandingTackle]])/('F+ , F-'!AE$2-'F+ , F-'!AE$3))</f>
        <v>2.017517172914032E-2</v>
      </c>
      <c r="AF792" s="1" cm="1">
        <f t="array" ref="AF792">[1]!table_weight[SlidingTackle]*(('F+ , F-'!AF$2-[1]!tbl_gk[[#This Row],[SlidingTackle]])/('F+ , F-'!AF$2-'F+ , F-'!AF$3))</f>
        <v>2.9889143302430105E-3</v>
      </c>
      <c r="AG792" s="1" cm="1">
        <f t="array" ref="AG792">[1]!table_weight[GKDiving]*(('F+ , F-'!AG$2-[1]!tbl_gk[[#This Row],[GKDiving]])/('F+ , F-'!AG$2-'F+ , F-'!AG$3))</f>
        <v>2.7329885407159499E-2</v>
      </c>
      <c r="AH792" s="1" cm="1">
        <f t="array" ref="AH792">[1]!table_weight[GKHandling]*(('F+ , F-'!AH$2-[1]!tbl_gk[[#This Row],[GKHandling]])/('F+ , F-'!AH$2-'F+ , F-'!AH$3))</f>
        <v>3.5647676618034127E-2</v>
      </c>
      <c r="AI792" s="1" cm="1">
        <f t="array" ref="AI792">[1]!table_weight[GKKicking]*(('F+ , F-'!AI$2-[1]!tbl_gk[[#This Row],[GKKicking]])/('F+ , F-'!AI$2-'F+ , F-'!AI$3))</f>
        <v>2.3255247946455719E-2</v>
      </c>
      <c r="AJ792" s="1" cm="1">
        <f t="array" ref="AJ792">[1]!table_weight[GKPositioning]*(('F+ , F-'!AJ$2-[1]!tbl_gk[[#This Row],[GKPositioning]])/('F+ , F-'!AJ$2-'F+ , F-'!AJ$3))</f>
        <v>1.0721724275116419E-2</v>
      </c>
      <c r="AK792" s="1" cm="1">
        <f t="array" ref="AK792">[1]!table_weight[GKReflexes]*(('F+ , F-'!AK$2-[1]!tbl_gk[[#This Row],[GKReflexes]])/('F+ , F-'!AK$2-'F+ , F-'!AK$3))</f>
        <v>2.55078930466822E-2</v>
      </c>
    </row>
    <row r="793" spans="1:37" x14ac:dyDescent="0.55000000000000004">
      <c r="A793" s="8">
        <f>[1]!tbl_gk[[#This Row],[ID]]</f>
        <v>228789</v>
      </c>
      <c r="B793" s="2" cm="1">
        <f t="array" ref="B793">[1]!table_weight[ValueEUR]*(('F+ , F-'!B$2-[1]!tbl_gk[[#This Row],[ValueEUR]])/('F+ , F-'!B$2-'F+ , F-'!B$3))</f>
        <v>4.1641959157147392E-3</v>
      </c>
      <c r="C793" s="2" cm="1">
        <f t="array" ref="C793">[1]!table_weight[WageEUR]*(('F+ , F-'!C$2-[1]!tbl_gk[[#This Row],[WageEUR]])/('F+ , F-'!C$2-'F+ , F-'!C$3))</f>
        <v>5.7116565551750525E-3</v>
      </c>
      <c r="D793" s="2" cm="1">
        <f t="array" ref="D793">[1]!table_weight[Crossing]*(('F+ , F-'!D$2-[1]!tbl_gk[[#This Row],[Crossing]])/('F+ , F-'!D$2-'F+ , F-'!D$3))</f>
        <v>3.5866971962916043E-2</v>
      </c>
      <c r="E793" s="2" cm="1">
        <f t="array" ref="E793">[1]!table_weight[Finishing]*(('F+ , F-'!E$2-[1]!tbl_gk[[#This Row],[Finishing]])/('F+ , F-'!E$2-'F+ , F-'!E$3))</f>
        <v>1.2977258898691668E-2</v>
      </c>
      <c r="F793" s="2" cm="1">
        <f t="array" ref="F793">[1]!table_weight[HeadingAccuracy]*(('F+ , F-'!F$2-[1]!tbl_gk[[#This Row],[HeadingAccuracy]])/('F+ , F-'!F$2-'F+ , F-'!F$3))</f>
        <v>1.00216539308148E-2</v>
      </c>
      <c r="G793" s="2" cm="1">
        <f t="array" ref="G793">[1]!table_weight[ShortPassing]*(('F+ , F-'!G$2-[1]!tbl_gk[[#This Row],[ShortPassing]])/('F+ , F-'!G$2-'F+ , F-'!G$3))</f>
        <v>2.390778997881874E-2</v>
      </c>
      <c r="H793" s="2" cm="1">
        <f t="array" ref="H793">[1]!table_weight[Volleys]*(('F+ , F-'!H$2-[1]!tbl_gk[[#This Row],[Volleys]])/('F+ , F-'!H$2-'F+ , F-'!H$3))</f>
        <v>1.2731313077869197E-3</v>
      </c>
      <c r="I793" s="2" cm="1">
        <f t="array" ref="I793">[1]!table_weight[Dribbling]*(('F+ , F-'!I$2-[1]!tbl_gk[[#This Row],[Dribbling]])/('F+ , F-'!I$2-'F+ , F-'!I$3))</f>
        <v>1.5646051545047536E-2</v>
      </c>
      <c r="J793" s="2" cm="1">
        <f t="array" ref="J793">[1]!table_weight[Curve]*(('F+ , F-'!J$2-[1]!tbl_gk[[#This Row],[Curve]])/('F+ , F-'!J$2-'F+ , F-'!J$3))</f>
        <v>9.6339113680153961E-3</v>
      </c>
      <c r="K793" s="2" cm="1">
        <f t="array" ref="K793">[1]!table_weight[FKAccuracy]*(('F+ , F-'!K$2-[1]!tbl_gk[[#This Row],[FKAccuracy]])/('F+ , F-'!K$2-'F+ , F-'!K$3))</f>
        <v>9.1268634012777444E-3</v>
      </c>
      <c r="L793" s="2" cm="1">
        <f t="array" ref="L793">[1]!table_weight[LongPassing]*(('F+ , F-'!L$2-[1]!tbl_gk[[#This Row],[LongPassing]])/('F+ , F-'!L$2-'F+ , F-'!L$3))</f>
        <v>9.7456338013643708E-3</v>
      </c>
      <c r="M793" s="2" cm="1">
        <f t="array" ref="M793">[1]!table_weight[BallControl]*(('F+ , F-'!M$2-[1]!tbl_gk[[#This Row],[BallControl]])/('F+ , F-'!M$2-'F+ , F-'!M$3))</f>
        <v>4.3461254291798715E-3</v>
      </c>
      <c r="N793" s="2" cm="1">
        <f t="array" ref="N793">[1]!table_weight[Acceleration]*(('F+ , F-'!N$2-[1]!tbl_gk[[#This Row],[Acceleration]])/('F+ , F-'!N$2-'F+ , F-'!N$3))</f>
        <v>4.5097442688666525E-3</v>
      </c>
      <c r="O793" s="2" cm="1">
        <f t="array" ref="O793">[1]!table_weight[SprintSpeed]*(('F+ , F-'!O$2-[1]!tbl_gk[[#This Row],[SprintSpeed]])/('F+ , F-'!O$2-'F+ , F-'!O$3))</f>
        <v>5.9032552479464486E-3</v>
      </c>
      <c r="P793" s="2" cm="1">
        <f t="array" ref="P793">[1]!table_weight[Agility]*(('F+ , F-'!P$2-[1]!tbl_gk[[#This Row],[Agility]])/('F+ , F-'!P$2-'F+ , F-'!P$3))</f>
        <v>4.5634317006388652E-3</v>
      </c>
      <c r="Q793" s="2" cm="1">
        <f t="array" ref="Q793">[1]!table_weight[Reactions]*(('F+ , F-'!Q$2-[1]!tbl_gk[[#This Row],[Reactions]])/('F+ , F-'!Q$2-'F+ , F-'!Q$3))</f>
        <v>9.2815560012993875E-4</v>
      </c>
      <c r="R793" s="2" cm="1">
        <f t="array" ref="R793">[1]!table_weight[Balance]*(('F+ , F-'!R$2-[1]!tbl_gk[[#This Row],[Balance]])/('F+ , F-'!R$2-'F+ , F-'!R$3))</f>
        <v>2.1109752084587947E-3</v>
      </c>
      <c r="S793" s="2" cm="1">
        <f t="array" ref="S793">[1]!table_weight[ShotPower]*(('F+ , F-'!S$2-[1]!tbl_gk[[#This Row],[ShotPower]])/('F+ , F-'!S$2-'F+ , F-'!S$3))</f>
        <v>4.4150274176912247E-3</v>
      </c>
      <c r="T793" s="2" cm="1">
        <f t="array" ref="T793">[1]!table_weight[Jumping]*(('F+ , F-'!T$2-[1]!tbl_gk[[#This Row],[Jumping]])/('F+ , F-'!T$2-'F+ , F-'!T$3))</f>
        <v>1.2021943727489502E-3</v>
      </c>
      <c r="U793" s="2" cm="1">
        <f t="array" ref="U793">[1]!table_weight[Stamina]*(('F+ , F-'!U$2-[1]!tbl_gk[[#This Row],[Stamina]])/('F+ , F-'!U$2-'F+ , F-'!U$3))</f>
        <v>4.2935513312462497E-3</v>
      </c>
      <c r="V793" s="2" cm="1">
        <f t="array" ref="V793">[1]!table_weight[Strength]*(('F+ , F-'!V$2-[1]!tbl_gk[[#This Row],[Strength]])/('F+ , F-'!V$2-'F+ , F-'!V$3))</f>
        <v>1.6859344894026941E-2</v>
      </c>
      <c r="W793" s="2" cm="1">
        <f t="array" ref="W793">[1]!table_weight[LongShots]*(('F+ , F-'!W$2-[1]!tbl_gk[[#This Row],[LongShots]])/('F+ , F-'!W$2-'F+ , F-'!W$3))</f>
        <v>7.5315173595909123E-3</v>
      </c>
      <c r="X793" s="2" cm="1">
        <f t="array" ref="X793">[1]!table_weight[Aggression]*(('F+ , F-'!X$2-[1]!tbl_gk[[#This Row],[Aggression]])/('F+ , F-'!X$2-'F+ , F-'!X$3))</f>
        <v>7.301490721022195E-3</v>
      </c>
      <c r="Y793" s="2" cm="1">
        <f t="array" ref="Y793">[1]!table_weight[Interceptions]*(('F+ , F-'!Y$2-[1]!tbl_gk[[#This Row],[Interceptions]])/('F+ , F-'!Y$2-'F+ , F-'!Y$3))</f>
        <v>2.4931919535197796E-2</v>
      </c>
      <c r="Z793" s="2" cm="1">
        <f t="array" ref="Z793">[1]!table_weight[Positioning]*(('F+ , F-'!Z$2-[1]!tbl_gk[[#This Row],[Positioning]])/('F+ , F-'!Z$2-'F+ , F-'!Z$3))</f>
        <v>1.1831119223878444E-3</v>
      </c>
      <c r="AA793" s="2" cm="1">
        <f t="array" ref="AA793">[1]!table_weight[Vision]*(('F+ , F-'!AA$2-[1]!tbl_gk[[#This Row],[Vision]])/('F+ , F-'!AA$2-'F+ , F-'!AA$3))</f>
        <v>8.5184058411925615E-3</v>
      </c>
      <c r="AB793" s="2" cm="1">
        <f t="array" ref="AB793">[1]!table_weight[Penalties]*(('F+ , F-'!AB$2-[1]!tbl_gk[[#This Row],[Penalties]])/('F+ , F-'!AB$2-'F+ , F-'!AB$3))</f>
        <v>2.3096780543674466E-3</v>
      </c>
      <c r="AC793" s="2" cm="1">
        <f t="array" ref="AC793">[1]!table_weight[Composure]*(('F+ , F-'!AC$2-[1]!tbl_gk[[#This Row],[Composure]])/('F+ , F-'!AC$2-'F+ , F-'!AC$3))</f>
        <v>4.2698776146328564E-4</v>
      </c>
      <c r="AD793" s="2" cm="1">
        <f t="array" ref="AD793">[1]!table_weight[Marking]*(('F+ , F-'!AD$2-[1]!tbl_gk[[#This Row],[Marking]])/('F+ , F-'!AD$2-'F+ , F-'!AD$3))</f>
        <v>1.8929790758205733E-2</v>
      </c>
      <c r="AE793" s="2" cm="1">
        <f t="array" ref="AE793">[1]!table_weight[StandingTackle]*(('F+ , F-'!AE$2-[1]!tbl_gk[[#This Row],[StandingTackle]])/('F+ , F-'!AE$2-'F+ , F-'!AE$3))</f>
        <v>2.6900228972187096E-2</v>
      </c>
      <c r="AF793" s="2" cm="1">
        <f t="array" ref="AF793">[1]!table_weight[SlidingTackle]*(('F+ , F-'!AF$2-[1]!tbl_gk[[#This Row],[SlidingTackle]])/('F+ , F-'!AF$2-'F+ , F-'!AF$3))</f>
        <v>7.4722858256075263E-3</v>
      </c>
      <c r="AG793" s="2" cm="1">
        <f t="array" ref="AG793">[1]!table_weight[GKDiving]*(('F+ , F-'!AG$2-[1]!tbl_gk[[#This Row],[GKDiving]])/('F+ , F-'!AG$2-'F+ , F-'!AG$3))</f>
        <v>2.0497414055369624E-2</v>
      </c>
      <c r="AH793" s="2" cm="1">
        <f t="array" ref="AH793">[1]!table_weight[GKHandling]*(('F+ , F-'!AH$2-[1]!tbl_gk[[#This Row],[GKHandling]])/('F+ , F-'!AH$2-'F+ , F-'!AH$3))</f>
        <v>2.6735757463525599E-2</v>
      </c>
      <c r="AI793" s="2" cm="1">
        <f t="array" ref="AI793">[1]!table_weight[GKKicking]*(('F+ , F-'!AI$2-[1]!tbl_gk[[#This Row],[GKKicking]])/('F+ , F-'!AI$2-'F+ , F-'!AI$3))</f>
        <v>1.9677517493154842E-2</v>
      </c>
      <c r="AJ793" s="2" cm="1">
        <f t="array" ref="AJ793">[1]!table_weight[GKPositioning]*(('F+ , F-'!AJ$2-[1]!tbl_gk[[#This Row],[GKPositioning]])/('F+ , F-'!AJ$2-'F+ , F-'!AJ$3))</f>
        <v>8.8296552853899916E-3</v>
      </c>
      <c r="AK793" s="2" cm="1">
        <f t="array" ref="AK793">[1]!table_weight[GKReflexes]*(('F+ , F-'!AK$2-[1]!tbl_gk[[#This Row],[GKReflexes]])/('F+ , F-'!AK$2-'F+ , F-'!AK$3))</f>
        <v>1.8219923604772998E-2</v>
      </c>
    </row>
    <row r="794" spans="1:37" x14ac:dyDescent="0.55000000000000004">
      <c r="A794" s="7">
        <f>[1]!tbl_gk[[#This Row],[ID]]</f>
        <v>228935</v>
      </c>
      <c r="B794" s="1" cm="1">
        <f t="array" ref="B794">[1]!table_weight[ValueEUR]*(('F+ , F-'!B$2-[1]!tbl_gk[[#This Row],[ValueEUR]])/('F+ , F-'!B$2-'F+ , F-'!B$3))</f>
        <v>1.4383776567512181E-4</v>
      </c>
      <c r="C794" s="1" cm="1">
        <f t="array" ref="C794">[1]!table_weight[WageEUR]*(('F+ , F-'!C$2-[1]!tbl_gk[[#This Row],[WageEUR]])/('F+ , F-'!C$2-'F+ , F-'!C$3))</f>
        <v>1.5648374123767265E-5</v>
      </c>
      <c r="D794" s="1" cm="1">
        <f t="array" ref="D794">[1]!table_weight[Crossing]*(('F+ , F-'!D$2-[1]!tbl_gk[[#This Row],[Crossing]])/('F+ , F-'!D$2-'F+ , F-'!D$3))</f>
        <v>2.9141914719869291E-2</v>
      </c>
      <c r="E794" s="1" cm="1">
        <f t="array" ref="E794">[1]!table_weight[Finishing]*(('F+ , F-'!E$2-[1]!tbl_gk[[#This Row],[Finishing]])/('F+ , F-'!E$2-'F+ , F-'!E$3))</f>
        <v>1.3975509583206414E-2</v>
      </c>
      <c r="F794" s="1" cm="1">
        <f t="array" ref="F794">[1]!table_weight[HeadingAccuracy]*(('F+ , F-'!F$2-[1]!tbl_gk[[#This Row],[HeadingAccuracy]])/('F+ , F-'!F$2-'F+ , F-'!F$3))</f>
        <v>8.7689471894629514E-3</v>
      </c>
      <c r="G794" s="1" cm="1">
        <f t="array" ref="G794">[1]!table_weight[ShortPassing]*(('F+ , F-'!G$2-[1]!tbl_gk[[#This Row],[ShortPassing]])/('F+ , F-'!G$2-'F+ , F-'!G$3))</f>
        <v>5.6253623479573515E-2</v>
      </c>
      <c r="H794" s="1" cm="1">
        <f t="array" ref="H794">[1]!table_weight[Volleys]*(('F+ , F-'!H$2-[1]!tbl_gk[[#This Row],[Volleys]])/('F+ , F-'!H$2-'F+ , F-'!H$3))</f>
        <v>1.5046097273845413E-3</v>
      </c>
      <c r="I794" s="1" cm="1">
        <f t="array" ref="I794">[1]!table_weight[Dribbling]*(('F+ , F-'!I$2-[1]!tbl_gk[[#This Row],[Dribbling]])/('F+ , F-'!I$2-'F+ , F-'!I$3))</f>
        <v>1.2712416880351124E-2</v>
      </c>
      <c r="J794" s="1" cm="1">
        <f t="array" ref="J794">[1]!table_weight[Curve]*(('F+ , F-'!J$2-[1]!tbl_gk[[#This Row],[Curve]])/('F+ , F-'!J$2-'F+ , F-'!J$3))</f>
        <v>9.4648953791028455E-3</v>
      </c>
      <c r="K794" s="1" cm="1">
        <f t="array" ref="K794">[1]!table_weight[FKAccuracy]*(('F+ , F-'!K$2-[1]!tbl_gk[[#This Row],[FKAccuracy]])/('F+ , F-'!K$2-'F+ , F-'!K$3))</f>
        <v>8.8226346212351529E-3</v>
      </c>
      <c r="L794" s="1" cm="1">
        <f t="array" ref="L794">[1]!table_weight[LongPassing]*(('F+ , F-'!L$2-[1]!tbl_gk[[#This Row],[LongPassing]])/('F+ , F-'!L$2-'F+ , F-'!L$3))</f>
        <v>2.4364084503410925E-2</v>
      </c>
      <c r="M794" s="1" cm="1">
        <f t="array" ref="M794">[1]!table_weight[BallControl]*(('F+ , F-'!M$2-[1]!tbl_gk[[#This Row],[BallControl]])/('F+ , F-'!M$2-'F+ , F-'!M$3))</f>
        <v>1.2169151201703639E-2</v>
      </c>
      <c r="N794" s="1" cm="1">
        <f t="array" ref="N794">[1]!table_weight[Acceleration]*(('F+ , F-'!N$2-[1]!tbl_gk[[#This Row],[Acceleration]])/('F+ , F-'!N$2-'F+ , F-'!N$3))</f>
        <v>3.8332826285366545E-3</v>
      </c>
      <c r="O794" s="1" cm="1">
        <f t="array" ref="O794">[1]!table_weight[SprintSpeed]*(('F+ , F-'!O$2-[1]!tbl_gk[[#This Row],[SprintSpeed]])/('F+ , F-'!O$2-'F+ , F-'!O$3))</f>
        <v>6.1843626407058041E-3</v>
      </c>
      <c r="P794" s="1" cm="1">
        <f t="array" ref="P794">[1]!table_weight[Agility]*(('F+ , F-'!P$2-[1]!tbl_gk[[#This Row],[Agility]])/('F+ , F-'!P$2-'F+ , F-'!P$3))</f>
        <v>3.6273431466616623E-3</v>
      </c>
      <c r="Q794" s="1" cm="1">
        <f t="array" ref="Q794">[1]!table_weight[Reactions]*(('F+ , F-'!Q$2-[1]!tbl_gk[[#This Row],[Reactions]])/('F+ , F-'!Q$2-'F+ , F-'!Q$3))</f>
        <v>1.8047470002526586E-3</v>
      </c>
      <c r="R794" s="1" cm="1">
        <f t="array" ref="R794">[1]!table_weight[Balance]*(('F+ , F-'!R$2-[1]!tbl_gk[[#This Row],[Balance]])/('F+ , F-'!R$2-'F+ , F-'!R$3))</f>
        <v>1.6142751594096668E-3</v>
      </c>
      <c r="S794" s="1" cm="1">
        <f t="array" ref="S794">[1]!table_weight[ShotPower]*(('F+ , F-'!S$2-[1]!tbl_gk[[#This Row],[ShotPower]])/('F+ , F-'!S$2-'F+ , F-'!S$3))</f>
        <v>6.2329798837993753E-3</v>
      </c>
      <c r="T794" s="1" cm="1">
        <f t="array" ref="T794">[1]!table_weight[Jumping]*(('F+ , F-'!T$2-[1]!tbl_gk[[#This Row],[Jumping]])/('F+ , F-'!T$2-'F+ , F-'!T$3))</f>
        <v>2.8337438786225251E-3</v>
      </c>
      <c r="U794" s="1" cm="1">
        <f t="array" ref="U794">[1]!table_weight[Stamina]*(('F+ , F-'!U$2-[1]!tbl_gk[[#This Row],[Stamina]])/('F+ , F-'!U$2-'F+ , F-'!U$3))</f>
        <v>6.0109718637447497E-3</v>
      </c>
      <c r="V794" s="1" cm="1">
        <f t="array" ref="V794">[1]!table_weight[Strength]*(('F+ , F-'!V$2-[1]!tbl_gk[[#This Row],[Strength]])/('F+ , F-'!V$2-'F+ , F-'!V$3))</f>
        <v>5.3240036507453507E-3</v>
      </c>
      <c r="W794" s="1" cm="1">
        <f t="array" ref="W794">[1]!table_weight[LongShots]*(('F+ , F-'!W$2-[1]!tbl_gk[[#This Row],[LongShots]])/('F+ , F-'!W$2-'F+ , F-'!W$3))</f>
        <v>7.7912248547492196E-3</v>
      </c>
      <c r="X794" s="1" cm="1">
        <f t="array" ref="X794">[1]!table_weight[Aggression]*(('F+ , F-'!X$2-[1]!tbl_gk[[#This Row],[Aggression]])/('F+ , F-'!X$2-'F+ , F-'!X$3))</f>
        <v>1.7036811682385123E-2</v>
      </c>
      <c r="Y794" s="1" cm="1">
        <f t="array" ref="Y794">[1]!table_weight[Interceptions]*(('F+ , F-'!Y$2-[1]!tbl_gk[[#This Row],[Interceptions]])/('F+ , F-'!Y$2-'F+ , F-'!Y$3))</f>
        <v>1.3851066408443219E-2</v>
      </c>
      <c r="Z794" s="1" cm="1">
        <f t="array" ref="Z794">[1]!table_weight[Positioning]*(('F+ , F-'!Z$2-[1]!tbl_gk[[#This Row],[Positioning]])/('F+ , F-'!Z$2-'F+ , F-'!Z$3))</f>
        <v>2.957779805969611E-4</v>
      </c>
      <c r="AA794" s="1" cm="1">
        <f t="array" ref="AA794">[1]!table_weight[Vision]*(('F+ , F-'!AA$2-[1]!tbl_gk[[#This Row],[Vision]])/('F+ , F-'!AA$2-'F+ , F-'!AA$3))</f>
        <v>2.8394686137308535E-2</v>
      </c>
      <c r="AB794" s="1" cm="1">
        <f t="array" ref="AB794">[1]!table_weight[Penalties]*(('F+ , F-'!AB$2-[1]!tbl_gk[[#This Row],[Penalties]])/('F+ , F-'!AB$2-'F+ , F-'!AB$3))</f>
        <v>2.153089711698467E-3</v>
      </c>
      <c r="AC794" s="1" cm="1">
        <f t="array" ref="AC794">[1]!table_weight[Composure]*(('F+ , F-'!AC$2-[1]!tbl_gk[[#This Row],[Composure]])/('F+ , F-'!AC$2-'F+ , F-'!AC$3))</f>
        <v>2.134938807316428E-3</v>
      </c>
      <c r="AD794" s="1" cm="1">
        <f t="array" ref="AD794">[1]!table_weight[Marking]*(('F+ , F-'!AD$2-[1]!tbl_gk[[#This Row],[Marking]])/('F+ , F-'!AD$2-'F+ , F-'!AD$3))</f>
        <v>6.3099302527352442E-3</v>
      </c>
      <c r="AE794" s="1" cm="1">
        <f t="array" ref="AE794">[1]!table_weight[StandingTackle]*(('F+ , F-'!AE$2-[1]!tbl_gk[[#This Row],[StandingTackle]])/('F+ , F-'!AE$2-'F+ , F-'!AE$3))</f>
        <v>1.120842873841129E-2</v>
      </c>
      <c r="AF794" s="1" cm="1">
        <f t="array" ref="AF794">[1]!table_weight[SlidingTackle]*(('F+ , F-'!AF$2-[1]!tbl_gk[[#This Row],[SlidingTackle]])/('F+ , F-'!AF$2-'F+ , F-'!AF$3))</f>
        <v>4.4833714953645158E-3</v>
      </c>
      <c r="AG794" s="1" cm="1">
        <f t="array" ref="AG794">[1]!table_weight[GKDiving]*(('F+ , F-'!AG$2-[1]!tbl_gk[[#This Row],[GKDiving]])/('F+ , F-'!AG$2-'F+ , F-'!AG$3))</f>
        <v>3.5870474596896844E-2</v>
      </c>
      <c r="AH794" s="1" cm="1">
        <f t="array" ref="AH794">[1]!table_weight[GKHandling]*(('F+ , F-'!AH$2-[1]!tbl_gk[[#This Row],[GKHandling]])/('F+ , F-'!AH$2-'F+ , F-'!AH$3))</f>
        <v>5.7036282588854605E-2</v>
      </c>
      <c r="AI794" s="1" cm="1">
        <f t="array" ref="AI794">[1]!table_weight[GKKicking]*(('F+ , F-'!AI$2-[1]!tbl_gk[[#This Row],[GKKicking]])/('F+ , F-'!AI$2-'F+ , F-'!AI$3))</f>
        <v>2.8621843626407038E-2</v>
      </c>
      <c r="AJ794" s="1" cm="1">
        <f t="array" ref="AJ794">[1]!table_weight[GKPositioning]*(('F+ , F-'!AJ$2-[1]!tbl_gk[[#This Row],[GKPositioning]])/('F+ , F-'!AJ$2-'F+ , F-'!AJ$3))</f>
        <v>1.7028620907537841E-2</v>
      </c>
      <c r="AK794" s="1" cm="1">
        <f t="array" ref="AK794">[1]!table_weight[GKReflexes]*(('F+ , F-'!AK$2-[1]!tbl_gk[[#This Row],[GKReflexes]])/('F+ , F-'!AK$2-'F+ , F-'!AK$3))</f>
        <v>4.1905824290977896E-2</v>
      </c>
    </row>
    <row r="795" spans="1:37" x14ac:dyDescent="0.55000000000000004">
      <c r="A795" s="8">
        <f>[1]!tbl_gk[[#This Row],[ID]]</f>
        <v>228998</v>
      </c>
      <c r="B795" s="2" cm="1">
        <f t="array" ref="B795">[1]!table_weight[ValueEUR]*(('F+ , F-'!B$2-[1]!tbl_gk[[#This Row],[ValueEUR]])/('F+ , F-'!B$2-'F+ , F-'!B$3))</f>
        <v>5.5868316710723288E-5</v>
      </c>
      <c r="C795" s="2" cm="1">
        <f t="array" ref="C795">[1]!table_weight[WageEUR]*(('F+ , F-'!C$2-[1]!tbl_gk[[#This Row],[WageEUR]])/('F+ , F-'!C$2-'F+ , F-'!C$3))</f>
        <v>2.3472561185650898E-4</v>
      </c>
      <c r="D795" s="2" cm="1">
        <f t="array" ref="D795">[1]!table_weight[Crossing]*(('F+ , F-'!D$2-[1]!tbl_gk[[#This Row],[Crossing]])/('F+ , F-'!D$2-'F+ , F-'!D$3))</f>
        <v>3.5866971962916043E-2</v>
      </c>
      <c r="E795" s="2" cm="1">
        <f t="array" ref="E795">[1]!table_weight[Finishing]*(('F+ , F-'!E$2-[1]!tbl_gk[[#This Row],[Finishing]])/('F+ , F-'!E$2-'F+ , F-'!E$3))</f>
        <v>1.0980757529662181E-2</v>
      </c>
      <c r="F795" s="2" cm="1">
        <f t="array" ref="F795">[1]!table_weight[HeadingAccuracy]*(('F+ , F-'!F$2-[1]!tbl_gk[[#This Row],[HeadingAccuracy]])/('F+ , F-'!F$2-'F+ , F-'!F$3))</f>
        <v>7.9338093618950504E-3</v>
      </c>
      <c r="G795" s="2" cm="1">
        <f t="array" ref="G795">[1]!table_weight[ShortPassing]*(('F+ , F-'!G$2-[1]!tbl_gk[[#This Row],[ShortPassing]])/('F+ , F-'!G$2-'F+ , F-'!G$3))</f>
        <v>5.484728289258417E-2</v>
      </c>
      <c r="H795" s="2" cm="1">
        <f t="array" ref="H795">[1]!table_weight[Volleys]*(('F+ , F-'!H$2-[1]!tbl_gk[[#This Row],[Volleys]])/('F+ , F-'!H$2-'F+ , F-'!H$3))</f>
        <v>9.2591367839048701E-4</v>
      </c>
      <c r="I795" s="2" cm="1">
        <f t="array" ref="I795">[1]!table_weight[Dribbling]*(('F+ , F-'!I$2-[1]!tbl_gk[[#This Row],[Dribbling]])/('F+ , F-'!I$2-'F+ , F-'!I$3))</f>
        <v>1.8579686209743949E-2</v>
      </c>
      <c r="J795" s="2" cm="1">
        <f t="array" ref="J795">[1]!table_weight[Curve]*(('F+ , F-'!J$2-[1]!tbl_gk[[#This Row],[Curve]])/('F+ , F-'!J$2-'F+ , F-'!J$3))</f>
        <v>9.6339113680153961E-3</v>
      </c>
      <c r="K795" s="2" cm="1">
        <f t="array" ref="K795">[1]!table_weight[FKAccuracy]*(('F+ , F-'!K$2-[1]!tbl_gk[[#This Row],[FKAccuracy]])/('F+ , F-'!K$2-'F+ , F-'!K$3))</f>
        <v>8.0620626711286735E-3</v>
      </c>
      <c r="L795" s="2" cm="1">
        <f t="array" ref="L795">[1]!table_weight[LongPassing]*(('F+ , F-'!L$2-[1]!tbl_gk[[#This Row],[LongPassing]])/('F+ , F-'!L$2-'F+ , F-'!L$3))</f>
        <v>2.5988356803638323E-2</v>
      </c>
      <c r="M795" s="2" cm="1">
        <f t="array" ref="M795">[1]!table_weight[BallControl]*(('F+ , F-'!M$2-[1]!tbl_gk[[#This Row],[BallControl]])/('F+ , F-'!M$2-'F+ , F-'!M$3))</f>
        <v>1.1734538658785654E-2</v>
      </c>
      <c r="N795" s="2" cm="1">
        <f t="array" ref="N795">[1]!table_weight[Acceleration]*(('F+ , F-'!N$2-[1]!tbl_gk[[#This Row],[Acceleration]])/('F+ , F-'!N$2-'F+ , F-'!N$3))</f>
        <v>4.2842570554233201E-3</v>
      </c>
      <c r="O795" s="2" cm="1">
        <f t="array" ref="O795">[1]!table_weight[SprintSpeed]*(('F+ , F-'!O$2-[1]!tbl_gk[[#This Row],[SprintSpeed]])/('F+ , F-'!O$2-'F+ , F-'!O$3))</f>
        <v>4.7788256769090301E-3</v>
      </c>
      <c r="P795" s="2" cm="1">
        <f t="array" ref="P795">[1]!table_weight[Agility]*(('F+ , F-'!P$2-[1]!tbl_gk[[#This Row],[Agility]])/('F+ , F-'!P$2-'F+ , F-'!P$3))</f>
        <v>4.3294095621445646E-3</v>
      </c>
      <c r="Q795" s="2" cm="1">
        <f t="array" ref="Q795">[1]!table_weight[Reactions]*(('F+ , F-'!Q$2-[1]!tbl_gk[[#This Row],[Reactions]])/('F+ , F-'!Q$2-'F+ , F-'!Q$3))</f>
        <v>1.8047470002526586E-3</v>
      </c>
      <c r="R795" s="2" cm="1">
        <f t="array" ref="R795">[1]!table_weight[Balance]*(('F+ , F-'!R$2-[1]!tbl_gk[[#This Row],[Balance]])/('F+ , F-'!R$2-'F+ , F-'!R$3))</f>
        <v>7.4505007357369231E-4</v>
      </c>
      <c r="S795" s="2" cm="1">
        <f t="array" ref="S795">[1]!table_weight[ShotPower]*(('F+ , F-'!S$2-[1]!tbl_gk[[#This Row],[ShotPower]])/('F+ , F-'!S$2-'F+ , F-'!S$3))</f>
        <v>7.7912248547492196E-3</v>
      </c>
      <c r="T795" s="2" cm="1">
        <f t="array" ref="T795">[1]!table_weight[Jumping]*(('F+ , F-'!T$2-[1]!tbl_gk[[#This Row],[Jumping]])/('F+ , F-'!T$2-'F+ , F-'!T$3))</f>
        <v>2.3185177188729754E-3</v>
      </c>
      <c r="U795" s="2" cm="1">
        <f t="array" ref="U795">[1]!table_weight[Stamina]*(('F+ , F-'!U$2-[1]!tbl_gk[[#This Row],[Stamina]])/('F+ , F-'!U$2-'F+ , F-'!U$3))</f>
        <v>8.5871026624925002E-4</v>
      </c>
      <c r="V795" s="2" cm="1">
        <f t="array" ref="V795">[1]!table_weight[Strength]*(('F+ , F-'!V$2-[1]!tbl_gk[[#This Row],[Strength]])/('F+ , F-'!V$2-'F+ , F-'!V$3))</f>
        <v>1.8634012777608722E-2</v>
      </c>
      <c r="W795" s="2" cm="1">
        <f t="array" ref="W795">[1]!table_weight[LongShots]*(('F+ , F-'!W$2-[1]!tbl_gk[[#This Row],[LongShots]])/('F+ , F-'!W$2-'F+ , F-'!W$3))</f>
        <v>7.271809864432606E-3</v>
      </c>
      <c r="X795" s="2" cm="1">
        <f t="array" ref="X795">[1]!table_weight[Aggression]*(('F+ , F-'!X$2-[1]!tbl_gk[[#This Row],[Aggression]])/('F+ , F-'!X$2-'F+ , F-'!X$3))</f>
        <v>1.7036811682385123E-2</v>
      </c>
      <c r="Y795" s="2" cm="1">
        <f t="array" ref="Y795">[1]!table_weight[Interceptions]*(('F+ , F-'!Y$2-[1]!tbl_gk[[#This Row],[Interceptions]])/('F+ , F-'!Y$2-'F+ , F-'!Y$3))</f>
        <v>1.3851066408443219E-2</v>
      </c>
      <c r="Z795" s="2" cm="1">
        <f t="array" ref="Z795">[1]!table_weight[Positioning]*(('F+ , F-'!Z$2-[1]!tbl_gk[[#This Row],[Positioning]])/('F+ , F-'!Z$2-'F+ , F-'!Z$3))</f>
        <v>1.0352229320893639E-3</v>
      </c>
      <c r="AA795" s="2" cm="1">
        <f t="array" ref="AA795">[1]!table_weight[Vision]*(('F+ , F-'!AA$2-[1]!tbl_gk[[#This Row],[Vision]])/('F+ , F-'!AA$2-'F+ , F-'!AA$3))</f>
        <v>3.1944021904472104E-2</v>
      </c>
      <c r="AB795" s="2" cm="1">
        <f t="array" ref="AB795">[1]!table_weight[Penalties]*(('F+ , F-'!AB$2-[1]!tbl_gk[[#This Row],[Penalties]])/('F+ , F-'!AB$2-'F+ , F-'!AB$3))</f>
        <v>1.9573542833622431E-3</v>
      </c>
      <c r="AC795" s="2" cm="1">
        <f t="array" ref="AC795">[1]!table_weight[Composure]*(('F+ , F-'!AC$2-[1]!tbl_gk[[#This Row],[Composure]])/('F+ , F-'!AC$2-'F+ , F-'!AC$3))</f>
        <v>1.441083694938589E-3</v>
      </c>
      <c r="AD795" s="2" cm="1">
        <f t="array" ref="AD795">[1]!table_weight[Marking]*(('F+ , F-'!AD$2-[1]!tbl_gk[[#This Row],[Marking]])/('F+ , F-'!AD$2-'F+ , F-'!AD$3))</f>
        <v>3.6282098953227655E-2</v>
      </c>
      <c r="AE795" s="2" cm="1">
        <f t="array" ref="AE795">[1]!table_weight[StandingTackle]*(('F+ , F-'!AE$2-[1]!tbl_gk[[#This Row],[StandingTackle]])/('F+ , F-'!AE$2-'F+ , F-'!AE$3))</f>
        <v>1.120842873841129E-2</v>
      </c>
      <c r="AF795" s="2" cm="1">
        <f t="array" ref="AF795">[1]!table_weight[SlidingTackle]*(('F+ , F-'!AF$2-[1]!tbl_gk[[#This Row],[SlidingTackle]])/('F+ , F-'!AF$2-'F+ , F-'!AF$3))</f>
        <v>2.9889143302430105E-3</v>
      </c>
      <c r="AG795" s="2" cm="1">
        <f t="array" ref="AG795">[1]!table_weight[GKDiving]*(('F+ , F-'!AG$2-[1]!tbl_gk[[#This Row],[GKDiving]])/('F+ , F-'!AG$2-'F+ , F-'!AG$3))</f>
        <v>4.6119181624581652E-2</v>
      </c>
      <c r="AH795" s="2" cm="1">
        <f t="array" ref="AH795">[1]!table_weight[GKHandling]*(('F+ , F-'!AH$2-[1]!tbl_gk[[#This Row],[GKHandling]])/('F+ , F-'!AH$2-'F+ , F-'!AH$3))</f>
        <v>6.773058557426484E-2</v>
      </c>
      <c r="AI795" s="2" cm="1">
        <f t="array" ref="AI795">[1]!table_weight[GKKicking]*(('F+ , F-'!AI$2-[1]!tbl_gk[[#This Row],[GKKicking]])/('F+ , F-'!AI$2-'F+ , F-'!AI$3))</f>
        <v>3.57773045330088E-2</v>
      </c>
      <c r="AJ795" s="2" cm="1">
        <f t="array" ref="AJ795">[1]!table_weight[GKPositioning]*(('F+ , F-'!AJ$2-[1]!tbl_gk[[#This Row],[GKPositioning]])/('F+ , F-'!AJ$2-'F+ , F-'!AJ$3))</f>
        <v>2.3966207203201407E-2</v>
      </c>
      <c r="AK795" s="2" cm="1">
        <f t="array" ref="AK795">[1]!table_weight[GKReflexes]*(('F+ , F-'!AK$2-[1]!tbl_gk[[#This Row],[GKReflexes]])/('F+ , F-'!AK$2-'F+ , F-'!AK$3))</f>
        <v>5.4659770814318998E-2</v>
      </c>
    </row>
    <row r="796" spans="1:37" x14ac:dyDescent="0.55000000000000004">
      <c r="A796" s="7">
        <f>[1]!tbl_gk[[#This Row],[ID]]</f>
        <v>229046</v>
      </c>
      <c r="B796" s="1" cm="1">
        <f t="array" ref="B796">[1]!table_weight[ValueEUR]*(('F+ , F-'!B$2-[1]!tbl_gk[[#This Row],[ValueEUR]])/('F+ , F-'!B$2-'F+ , F-'!B$3))</f>
        <v>1.4383776567512181E-4</v>
      </c>
      <c r="C796" s="1" cm="1">
        <f t="array" ref="C796">[1]!table_weight[WageEUR]*(('F+ , F-'!C$2-[1]!tbl_gk[[#This Row],[WageEUR]])/('F+ , F-'!C$2-'F+ , F-'!C$3))</f>
        <v>2.3472561185650898E-4</v>
      </c>
      <c r="D796" s="1" cm="1">
        <f t="array" ref="D796">[1]!table_weight[Crossing]*(('F+ , F-'!D$2-[1]!tbl_gk[[#This Row],[Crossing]])/('F+ , F-'!D$2-'F+ , F-'!D$3))</f>
        <v>1.4570957359934645E-2</v>
      </c>
      <c r="E796" s="1" cm="1">
        <f t="array" ref="E796">[1]!table_weight[Finishing]*(('F+ , F-'!E$2-[1]!tbl_gk[[#This Row],[Finishing]])/('F+ , F-'!E$2-'F+ , F-'!E$3))</f>
        <v>1.1979008214176926E-2</v>
      </c>
      <c r="F796" s="1" cm="1">
        <f t="array" ref="F796">[1]!table_weight[HeadingAccuracy]*(('F+ , F-'!F$2-[1]!tbl_gk[[#This Row],[HeadingAccuracy]])/('F+ , F-'!F$2-'F+ , F-'!F$3))</f>
        <v>6.6811026205431997E-3</v>
      </c>
      <c r="G796" s="1" cm="1">
        <f t="array" ref="G796">[1]!table_weight[ShortPassing]*(('F+ , F-'!G$2-[1]!tbl_gk[[#This Row],[ShortPassing]])/('F+ , F-'!G$2-'F+ , F-'!G$3))</f>
        <v>3.0939492913765434E-2</v>
      </c>
      <c r="H796" s="1" cm="1">
        <f t="array" ref="H796">[1]!table_weight[Volleys]*(('F+ , F-'!H$2-[1]!tbl_gk[[#This Row],[Volleys]])/('F+ , F-'!H$2-'F+ , F-'!H$3))</f>
        <v>1.2731313077869197E-3</v>
      </c>
      <c r="I796" s="1" cm="1">
        <f t="array" ref="I796">[1]!table_weight[Dribbling]*(('F+ , F-'!I$2-[1]!tbl_gk[[#This Row],[Dribbling]])/('F+ , F-'!I$2-'F+ , F-'!I$3))</f>
        <v>1.8579686209743949E-2</v>
      </c>
      <c r="J796" s="1" cm="1">
        <f t="array" ref="J796">[1]!table_weight[Curve]*(('F+ , F-'!J$2-[1]!tbl_gk[[#This Row],[Curve]])/('F+ , F-'!J$2-'F+ , F-'!J$3))</f>
        <v>9.6339113680153961E-3</v>
      </c>
      <c r="K796" s="1" cm="1">
        <f t="array" ref="K796">[1]!table_weight[FKAccuracy]*(('F+ , F-'!K$2-[1]!tbl_gk[[#This Row],[FKAccuracy]])/('F+ , F-'!K$2-'F+ , F-'!K$3))</f>
        <v>9.2789777912990392E-3</v>
      </c>
      <c r="L796" s="1" cm="1">
        <f t="array" ref="L796">[1]!table_weight[LongPassing]*(('F+ , F-'!L$2-[1]!tbl_gk[[#This Row],[LongPassing]])/('F+ , F-'!L$2-'F+ , F-'!L$3))</f>
        <v>1.9491267602728742E-2</v>
      </c>
      <c r="M796" s="1" cm="1">
        <f t="array" ref="M796">[1]!table_weight[BallControl]*(('F+ , F-'!M$2-[1]!tbl_gk[[#This Row],[BallControl]])/('F+ , F-'!M$2-'F+ , F-'!M$3))</f>
        <v>1.1734538658785654E-2</v>
      </c>
      <c r="N796" s="1" cm="1">
        <f t="array" ref="N796">[1]!table_weight[Acceleration]*(('F+ , F-'!N$2-[1]!tbl_gk[[#This Row],[Acceleration]])/('F+ , F-'!N$2-'F+ , F-'!N$3))</f>
        <v>5.8626675495266484E-3</v>
      </c>
      <c r="O796" s="1" cm="1">
        <f t="array" ref="O796">[1]!table_weight[SprintSpeed]*(('F+ , F-'!O$2-[1]!tbl_gk[[#This Row],[SprintSpeed]])/('F+ , F-'!O$2-'F+ , F-'!O$3))</f>
        <v>6.7465774262245133E-3</v>
      </c>
      <c r="P796" s="1" cm="1">
        <f t="array" ref="P796">[1]!table_weight[Agility]*(('F+ , F-'!P$2-[1]!tbl_gk[[#This Row],[Agility]])/('F+ , F-'!P$2-'F+ , F-'!P$3))</f>
        <v>4.3294095621445646E-3</v>
      </c>
      <c r="Q796" s="1" cm="1">
        <f t="array" ref="Q796">[1]!table_weight[Reactions]*(('F+ , F-'!Q$2-[1]!tbl_gk[[#This Row],[Reactions]])/('F+ , F-'!Q$2-'F+ , F-'!Q$3))</f>
        <v>1.7016186002382209E-3</v>
      </c>
      <c r="R796" s="1" cm="1">
        <f t="array" ref="R796">[1]!table_weight[Balance]*(('F+ , F-'!R$2-[1]!tbl_gk[[#This Row],[Balance]])/('F+ , F-'!R$2-'F+ , F-'!R$3))</f>
        <v>1.3659251348851025E-3</v>
      </c>
      <c r="S796" s="1" cm="1">
        <f t="array" ref="S796">[1]!table_weight[ShotPower]*(('F+ , F-'!S$2-[1]!tbl_gk[[#This Row],[ShotPower]])/('F+ , F-'!S$2-'F+ , F-'!S$3))</f>
        <v>6.7523948741159906E-3</v>
      </c>
      <c r="T796" s="1" cm="1">
        <f t="array" ref="T796">[1]!table_weight[Jumping]*(('F+ , F-'!T$2-[1]!tbl_gk[[#This Row],[Jumping]])/('F+ , F-'!T$2-'F+ , F-'!T$3))</f>
        <v>2.6620018253726754E-3</v>
      </c>
      <c r="U796" s="1" cm="1">
        <f t="array" ref="U796">[1]!table_weight[Stamina]*(('F+ , F-'!U$2-[1]!tbl_gk[[#This Row],[Stamina]])/('F+ , F-'!U$2-'F+ , F-'!U$3))</f>
        <v>1.6315495058735752E-2</v>
      </c>
      <c r="V796" s="1" cm="1">
        <f t="array" ref="V796">[1]!table_weight[Strength]*(('F+ , F-'!V$2-[1]!tbl_gk[[#This Row],[Strength]])/('F+ , F-'!V$2-'F+ , F-'!V$3))</f>
        <v>2.4845350370144969E-2</v>
      </c>
      <c r="W796" s="1" cm="1">
        <f t="array" ref="W796">[1]!table_weight[LongShots]*(('F+ , F-'!W$2-[1]!tbl_gk[[#This Row],[LongShots]])/('F+ , F-'!W$2-'F+ , F-'!W$3))</f>
        <v>8.0509323499075268E-3</v>
      </c>
      <c r="X796" s="1" cm="1">
        <f t="array" ref="X796">[1]!table_weight[Aggression]*(('F+ , F-'!X$2-[1]!tbl_gk[[#This Row],[Aggression]])/('F+ , F-'!X$2-'F+ , F-'!X$3))</f>
        <v>1.2169151201703659E-2</v>
      </c>
      <c r="Y796" s="1" cm="1">
        <f t="array" ref="Y796">[1]!table_weight[Interceptions]*(('F+ , F-'!Y$2-[1]!tbl_gk[[#This Row],[Interceptions]])/('F+ , F-'!Y$2-'F+ , F-'!Y$3))</f>
        <v>1.6621279690131864E-2</v>
      </c>
      <c r="Z796" s="1" cm="1">
        <f t="array" ref="Z796">[1]!table_weight[Positioning]*(('F+ , F-'!Z$2-[1]!tbl_gk[[#This Row],[Positioning]])/('F+ , F-'!Z$2-'F+ , F-'!Z$3))</f>
        <v>5.9155596119392221E-4</v>
      </c>
      <c r="AA796" s="1" cm="1">
        <f t="array" ref="AA796">[1]!table_weight[Vision]*(('F+ , F-'!AA$2-[1]!tbl_gk[[#This Row],[Vision]])/('F+ , F-'!AA$2-'F+ , F-'!AA$3))</f>
        <v>2.4845350370144972E-2</v>
      </c>
      <c r="AB796" s="1" cm="1">
        <f t="array" ref="AB796">[1]!table_weight[Penalties]*(('F+ , F-'!AB$2-[1]!tbl_gk[[#This Row],[Penalties]])/('F+ , F-'!AB$2-'F+ , F-'!AB$3))</f>
        <v>1.2527067413518353E-3</v>
      </c>
      <c r="AC796" s="1" cm="1">
        <f t="array" ref="AC796">[1]!table_weight[Composure]*(('F+ , F-'!AC$2-[1]!tbl_gk[[#This Row],[Composure]])/('F+ , F-'!AC$2-'F+ , F-'!AC$3))</f>
        <v>2.134938807316428E-3</v>
      </c>
      <c r="AD796" s="1" cm="1">
        <f t="array" ref="AD796">[1]!table_weight[Marking]*(('F+ , F-'!AD$2-[1]!tbl_gk[[#This Row],[Marking]])/('F+ , F-'!AD$2-'F+ , F-'!AD$3))</f>
        <v>1.8929790758205733E-2</v>
      </c>
      <c r="AE796" s="1" cm="1">
        <f t="array" ref="AE796">[1]!table_weight[StandingTackle]*(('F+ , F-'!AE$2-[1]!tbl_gk[[#This Row],[StandingTackle]])/('F+ , F-'!AE$2-'F+ , F-'!AE$3))</f>
        <v>8.9667429907290316E-3</v>
      </c>
      <c r="AF796" s="1" cm="1">
        <f t="array" ref="AF796">[1]!table_weight[SlidingTackle]*(('F+ , F-'!AF$2-[1]!tbl_gk[[#This Row],[SlidingTackle]])/('F+ , F-'!AF$2-'F+ , F-'!AF$3))</f>
        <v>2.2416857476822579E-3</v>
      </c>
      <c r="AG796" s="1" cm="1">
        <f t="array" ref="AG796">[1]!table_weight[GKDiving]*(('F+ , F-'!AG$2-[1]!tbl_gk[[#This Row],[GKDiving]])/('F+ , F-'!AG$2-'F+ , F-'!AG$3))</f>
        <v>5.4659770814318998E-2</v>
      </c>
      <c r="AH796" s="1" cm="1">
        <f t="array" ref="AH796">[1]!table_weight[GKHandling]*(('F+ , F-'!AH$2-[1]!tbl_gk[[#This Row],[GKHandling]])/('F+ , F-'!AH$2-'F+ , F-'!AH$3))</f>
        <v>5.5253898757952898E-2</v>
      </c>
      <c r="AI796" s="1" cm="1">
        <f t="array" ref="AI796">[1]!table_weight[GKKicking]*(('F+ , F-'!AI$2-[1]!tbl_gk[[#This Row],[GKKicking]])/('F+ , F-'!AI$2-'F+ , F-'!AI$3))</f>
        <v>3.1305141466382698E-2</v>
      </c>
      <c r="AJ796" s="1" cm="1">
        <f t="array" ref="AJ796">[1]!table_weight[GKPositioning]*(('F+ , F-'!AJ$2-[1]!tbl_gk[[#This Row],[GKPositioning]])/('F+ , F-'!AJ$2-'F+ , F-'!AJ$3))</f>
        <v>2.0182069223748555E-2</v>
      </c>
      <c r="AK796" s="1" cm="1">
        <f t="array" ref="AK796">[1]!table_weight[GKReflexes]*(('F+ , F-'!AK$2-[1]!tbl_gk[[#This Row],[GKReflexes]])/('F+ , F-'!AK$2-'F+ , F-'!AK$3))</f>
        <v>5.4659770814318998E-2</v>
      </c>
    </row>
    <row r="797" spans="1:37" x14ac:dyDescent="0.55000000000000004">
      <c r="A797" s="8">
        <f>[1]!tbl_gk[[#This Row],[ID]]</f>
        <v>229067</v>
      </c>
      <c r="B797" s="2" cm="1">
        <f t="array" ref="B797">[1]!table_weight[ValueEUR]*(('F+ , F-'!B$2-[1]!tbl_gk[[#This Row],[ValueEUR]])/('F+ , F-'!B$2-'F+ , F-'!B$3))</f>
        <v>1.4383776567512181E-4</v>
      </c>
      <c r="C797" s="2" cm="1">
        <f t="array" ref="C797">[1]!table_weight[WageEUR]*(('F+ , F-'!C$2-[1]!tbl_gk[[#This Row],[WageEUR]])/('F+ , F-'!C$2-'F+ , F-'!C$3))</f>
        <v>7.8241870618836313E-5</v>
      </c>
      <c r="D797" s="2" cm="1">
        <f t="array" ref="D797">[1]!table_weight[Crossing]*(('F+ , F-'!D$2-[1]!tbl_gk[[#This Row],[Crossing]])/('F+ , F-'!D$2-'F+ , F-'!D$3))</f>
        <v>3.0262757593710415E-2</v>
      </c>
      <c r="E797" s="2" cm="1">
        <f t="array" ref="E797">[1]!table_weight[Finishing]*(('F+ , F-'!E$2-[1]!tbl_gk[[#This Row],[Finishing]])/('F+ , F-'!E$2-'F+ , F-'!E$3))</f>
        <v>7.9860054761179498E-3</v>
      </c>
      <c r="F797" s="2" cm="1">
        <f t="array" ref="F797">[1]!table_weight[HeadingAccuracy]*(('F+ , F-'!F$2-[1]!tbl_gk[[#This Row],[HeadingAccuracy]])/('F+ , F-'!F$2-'F+ , F-'!F$3))</f>
        <v>1.25270674135185E-2</v>
      </c>
      <c r="G797" s="2" cm="1">
        <f t="array" ref="G797">[1]!table_weight[ShortPassing]*(('F+ , F-'!G$2-[1]!tbl_gk[[#This Row],[ShortPassing]])/('F+ , F-'!G$2-'F+ , F-'!G$3))</f>
        <v>5.2034601718605494E-2</v>
      </c>
      <c r="H797" s="2" cm="1">
        <f t="array" ref="H797">[1]!table_weight[Volleys]*(('F+ , F-'!H$2-[1]!tbl_gk[[#This Row],[Volleys]])/('F+ , F-'!H$2-'F+ , F-'!H$3))</f>
        <v>1.6203489371833524E-3</v>
      </c>
      <c r="I797" s="2" cm="1">
        <f t="array" ref="I797">[1]!table_weight[Dribbling]*(('F+ , F-'!I$2-[1]!tbl_gk[[#This Row],[Dribbling]])/('F+ , F-'!I$2-'F+ , F-'!I$3))</f>
        <v>1.9557564431309422E-2</v>
      </c>
      <c r="J797" s="2" cm="1">
        <f t="array" ref="J797">[1]!table_weight[Curve]*(('F+ , F-'!J$2-[1]!tbl_gk[[#This Row],[Curve]])/('F+ , F-'!J$2-'F+ , F-'!J$3))</f>
        <v>8.6198154345400926E-3</v>
      </c>
      <c r="K797" s="2" cm="1">
        <f t="array" ref="K797">[1]!table_weight[FKAccuracy]*(('F+ , F-'!K$2-[1]!tbl_gk[[#This Row],[FKAccuracy]])/('F+ , F-'!K$2-'F+ , F-'!K$3))</f>
        <v>8.5184058411925615E-3</v>
      </c>
      <c r="L797" s="2" cm="1">
        <f t="array" ref="L797">[1]!table_weight[LongPassing]*(('F+ , F-'!L$2-[1]!tbl_gk[[#This Row],[LongPassing]])/('F+ , F-'!L$2-'F+ , F-'!L$3))</f>
        <v>2.652978090371412E-2</v>
      </c>
      <c r="M797" s="2" cm="1">
        <f t="array" ref="M797">[1]!table_weight[BallControl]*(('F+ , F-'!M$2-[1]!tbl_gk[[#This Row],[BallControl]])/('F+ , F-'!M$2-'F+ , F-'!M$3))</f>
        <v>1.1299926115867666E-2</v>
      </c>
      <c r="N797" s="2" cm="1">
        <f t="array" ref="N797">[1]!table_weight[Acceleration]*(('F+ , F-'!N$2-[1]!tbl_gk[[#This Row],[Acceleration]])/('F+ , F-'!N$2-'F+ , F-'!N$3))</f>
        <v>7.2155908301866443E-3</v>
      </c>
      <c r="O797" s="2" cm="1">
        <f t="array" ref="O797">[1]!table_weight[SprintSpeed]*(('F+ , F-'!O$2-[1]!tbl_gk[[#This Row],[SprintSpeed]])/('F+ , F-'!O$2-'F+ , F-'!O$3))</f>
        <v>7.3087922117432225E-3</v>
      </c>
      <c r="P797" s="2" cm="1">
        <f t="array" ref="P797">[1]!table_weight[Agility]*(('F+ , F-'!P$2-[1]!tbl_gk[[#This Row],[Agility]])/('F+ , F-'!P$2-'F+ , F-'!P$3))</f>
        <v>3.744354215908813E-3</v>
      </c>
      <c r="Q797" s="2" cm="1">
        <f t="array" ref="Q797">[1]!table_weight[Reactions]*(('F+ , F-'!Q$2-[1]!tbl_gk[[#This Row],[Reactions]])/('F+ , F-'!Q$2-'F+ , F-'!Q$3))</f>
        <v>1.8047470002526586E-3</v>
      </c>
      <c r="R797" s="2" cm="1">
        <f t="array" ref="R797">[1]!table_weight[Balance]*(('F+ , F-'!R$2-[1]!tbl_gk[[#This Row],[Balance]])/('F+ , F-'!R$2-'F+ , F-'!R$3))</f>
        <v>1.8005376778030898E-3</v>
      </c>
      <c r="S797" s="2" cm="1">
        <f t="array" ref="S797">[1]!table_weight[ShotPower]*(('F+ , F-'!S$2-[1]!tbl_gk[[#This Row],[ShotPower]])/('F+ , F-'!S$2-'F+ , F-'!S$3))</f>
        <v>6.4926873789576834E-3</v>
      </c>
      <c r="T797" s="2" cm="1">
        <f t="array" ref="T797">[1]!table_weight[Jumping]*(('F+ , F-'!T$2-[1]!tbl_gk[[#This Row],[Jumping]])/('F+ , F-'!T$2-'F+ , F-'!T$3))</f>
        <v>2.5761307987477505E-3</v>
      </c>
      <c r="U797" s="2" cm="1">
        <f t="array" ref="U797">[1]!table_weight[Stamina]*(('F+ , F-'!U$2-[1]!tbl_gk[[#This Row],[Stamina]])/('F+ , F-'!U$2-'F+ , F-'!U$3))</f>
        <v>1.88916258574835E-2</v>
      </c>
      <c r="V797" s="2" cm="1">
        <f t="array" ref="V797">[1]!table_weight[Strength]*(('F+ , F-'!V$2-[1]!tbl_gk[[#This Row],[Strength]])/('F+ , F-'!V$2-'F+ , F-'!V$3))</f>
        <v>2.4845350370144969E-2</v>
      </c>
      <c r="W797" s="2" cm="1">
        <f t="array" ref="W797">[1]!table_weight[LongShots]*(('F+ , F-'!W$2-[1]!tbl_gk[[#This Row],[LongShots]])/('F+ , F-'!W$2-'F+ , F-'!W$3))</f>
        <v>8.0509323499075268E-3</v>
      </c>
      <c r="X797" s="2" cm="1">
        <f t="array" ref="X797">[1]!table_weight[Aggression]*(('F+ , F-'!X$2-[1]!tbl_gk[[#This Row],[Aggression]])/('F+ , F-'!X$2-'F+ , F-'!X$3))</f>
        <v>1.5819896562214757E-2</v>
      </c>
      <c r="Y797" s="2" cm="1">
        <f t="array" ref="Y797">[1]!table_weight[Interceptions]*(('F+ , F-'!Y$2-[1]!tbl_gk[[#This Row],[Interceptions]])/('F+ , F-'!Y$2-'F+ , F-'!Y$3))</f>
        <v>2.4931919535197796E-2</v>
      </c>
      <c r="Z797" s="2" cm="1">
        <f t="array" ref="Z797">[1]!table_weight[Positioning]*(('F+ , F-'!Z$2-[1]!tbl_gk[[#This Row],[Positioning]])/('F+ , F-'!Z$2-'F+ , F-'!Z$3))</f>
        <v>2.2183348544772088E-3</v>
      </c>
      <c r="AA797" s="2" cm="1">
        <f t="array" ref="AA797">[1]!table_weight[Vision]*(('F+ , F-'!AA$2-[1]!tbl_gk[[#This Row],[Vision]])/('F+ , F-'!AA$2-'F+ , F-'!AA$3))</f>
        <v>2.9104553290741252E-2</v>
      </c>
      <c r="AB797" s="2" cm="1">
        <f t="array" ref="AB797">[1]!table_weight[Penalties]*(('F+ , F-'!AB$2-[1]!tbl_gk[[#This Row],[Penalties]])/('F+ , F-'!AB$2-'F+ , F-'!AB$3))</f>
        <v>2.2705309687002014E-3</v>
      </c>
      <c r="AC797" s="2" cm="1">
        <f t="array" ref="AC797">[1]!table_weight[Composure]*(('F+ , F-'!AC$2-[1]!tbl_gk[[#This Row],[Composure]])/('F+ , F-'!AC$2-'F+ , F-'!AC$3))</f>
        <v>2.5619265687797138E-3</v>
      </c>
      <c r="AD797" s="2" cm="1">
        <f t="array" ref="AD797">[1]!table_weight[Marking]*(('F+ , F-'!AD$2-[1]!tbl_gk[[#This Row],[Marking]])/('F+ , F-'!AD$2-'F+ , F-'!AD$3))</f>
        <v>2.0507273321389546E-2</v>
      </c>
      <c r="AE797" s="2" cm="1">
        <f t="array" ref="AE797">[1]!table_weight[StandingTackle]*(('F+ , F-'!AE$2-[1]!tbl_gk[[#This Row],[StandingTackle]])/('F+ , F-'!AE$2-'F+ , F-'!AE$3))</f>
        <v>3.5866971962916126E-2</v>
      </c>
      <c r="AF797" s="2" cm="1">
        <f t="array" ref="AF797">[1]!table_weight[SlidingTackle]*(('F+ , F-'!AF$2-[1]!tbl_gk[[#This Row],[SlidingTackle]])/('F+ , F-'!AF$2-'F+ , F-'!AF$3))</f>
        <v>1.2702885903532796E-2</v>
      </c>
      <c r="AG797" s="2" cm="1">
        <f t="array" ref="AG797">[1]!table_weight[GKDiving]*(('F+ , F-'!AG$2-[1]!tbl_gk[[#This Row],[GKDiving]])/('F+ , F-'!AG$2-'F+ , F-'!AG$3))</f>
        <v>4.6119181624581652E-2</v>
      </c>
      <c r="AH797" s="2" cm="1">
        <f t="array" ref="AH797">[1]!table_weight[GKHandling]*(('F+ , F-'!AH$2-[1]!tbl_gk[[#This Row],[GKHandling]])/('F+ , F-'!AH$2-'F+ , F-'!AH$3))</f>
        <v>5.7036282588854605E-2</v>
      </c>
      <c r="AI797" s="2" cm="1">
        <f t="array" ref="AI797">[1]!table_weight[GKKicking]*(('F+ , F-'!AI$2-[1]!tbl_gk[[#This Row],[GKKicking]])/('F+ , F-'!AI$2-'F+ , F-'!AI$3))</f>
        <v>2.9516276239732256E-2</v>
      </c>
      <c r="AJ797" s="2" cm="1">
        <f t="array" ref="AJ797">[1]!table_weight[GKPositioning]*(('F+ , F-'!AJ$2-[1]!tbl_gk[[#This Row],[GKPositioning]])/('F+ , F-'!AJ$2-'F+ , F-'!AJ$3))</f>
        <v>1.8290000234022125E-2</v>
      </c>
      <c r="AK797" s="2" cm="1">
        <f t="array" ref="AK797">[1]!table_weight[GKReflexes]*(('F+ , F-'!AK$2-[1]!tbl_gk[[#This Row],[GKReflexes]])/('F+ , F-'!AK$2-'F+ , F-'!AK$3))</f>
        <v>4.9193793732887098E-2</v>
      </c>
    </row>
    <row r="798" spans="1:37" x14ac:dyDescent="0.55000000000000004">
      <c r="A798" s="7">
        <f>[1]!tbl_gk[[#This Row],[ID]]</f>
        <v>229091</v>
      </c>
      <c r="B798" s="1" cm="1">
        <f t="array" ref="B798">[1]!table_weight[ValueEUR]*(('F+ , F-'!B$2-[1]!tbl_gk[[#This Row],[ValueEUR]])/('F+ , F-'!B$2-'F+ , F-'!B$3))</f>
        <v>3.9848617057206497E-4</v>
      </c>
      <c r="C798" s="1" cm="1">
        <f t="array" ref="C798">[1]!table_weight[WageEUR]*(('F+ , F-'!C$2-[1]!tbl_gk[[#This Row],[WageEUR]])/('F+ , F-'!C$2-'F+ , F-'!C$3))</f>
        <v>1.4865955417578903E-3</v>
      </c>
      <c r="D798" s="1" cm="1">
        <f t="array" ref="D798">[1]!table_weight[Crossing]*(('F+ , F-'!D$2-[1]!tbl_gk[[#This Row],[Crossing]])/('F+ , F-'!D$2-'F+ , F-'!D$3))</f>
        <v>3.3625286215233793E-2</v>
      </c>
      <c r="E798" s="1" cm="1">
        <f t="array" ref="E798">[1]!table_weight[Finishing]*(('F+ , F-'!E$2-[1]!tbl_gk[[#This Row],[Finishing]])/('F+ , F-'!E$2-'F+ , F-'!E$3))</f>
        <v>1.59720109522359E-2</v>
      </c>
      <c r="F798" s="1" cm="1">
        <f t="array" ref="F798">[1]!table_weight[HeadingAccuracy]*(('F+ , F-'!F$2-[1]!tbl_gk[[#This Row],[HeadingAccuracy]])/('F+ , F-'!F$2-'F+ , F-'!F$3))</f>
        <v>9.1865161032469011E-3</v>
      </c>
      <c r="G798" s="1" cm="1">
        <f t="array" ref="G798">[1]!table_weight[ShortPassing]*(('F+ , F-'!G$2-[1]!tbl_gk[[#This Row],[ShortPassing]])/('F+ , F-'!G$2-'F+ , F-'!G$3))</f>
        <v>1.8282427630861391E-2</v>
      </c>
      <c r="H798" s="1" cm="1">
        <f t="array" ref="H798">[1]!table_weight[Volleys]*(('F+ , F-'!H$2-[1]!tbl_gk[[#This Row],[Volleys]])/('F+ , F-'!H$2-'F+ , F-'!H$3))</f>
        <v>1.7360881469821632E-3</v>
      </c>
      <c r="I798" s="1" cm="1">
        <f t="array" ref="I798">[1]!table_weight[Dribbling]*(('F+ , F-'!I$2-[1]!tbl_gk[[#This Row],[Dribbling]])/('F+ , F-'!I$2-'F+ , F-'!I$3))</f>
        <v>1.3690295101916595E-2</v>
      </c>
      <c r="J798" s="1" cm="1">
        <f t="array" ref="J798">[1]!table_weight[Curve]*(('F+ , F-'!J$2-[1]!tbl_gk[[#This Row],[Curve]])/('F+ , F-'!J$2-'F+ , F-'!J$3))</f>
        <v>8.2817834567149896E-3</v>
      </c>
      <c r="K798" s="1" cm="1">
        <f t="array" ref="K798">[1]!table_weight[FKAccuracy]*(('F+ , F-'!K$2-[1]!tbl_gk[[#This Row],[FKAccuracy]])/('F+ , F-'!K$2-'F+ , F-'!K$3))</f>
        <v>9.5832065713416324E-3</v>
      </c>
      <c r="L798" s="1" cm="1">
        <f t="array" ref="L798">[1]!table_weight[LongPassing]*(('F+ , F-'!L$2-[1]!tbl_gk[[#This Row],[LongPassing]])/('F+ , F-'!L$2-'F+ , F-'!L$3))</f>
        <v>9.204209701288572E-3</v>
      </c>
      <c r="M798" s="1" cm="1">
        <f t="array" ref="M798">[1]!table_weight[BallControl]*(('F+ , F-'!M$2-[1]!tbl_gk[[#This Row],[BallControl]])/('F+ , F-'!M$2-'F+ , F-'!M$3))</f>
        <v>8.6922508583597423E-4</v>
      </c>
      <c r="N798" s="1" cm="1">
        <f t="array" ref="N798">[1]!table_weight[Acceleration]*(('F+ , F-'!N$2-[1]!tbl_gk[[#This Row],[Acceleration]])/('F+ , F-'!N$2-'F+ , F-'!N$3))</f>
        <v>2.480359347876659E-3</v>
      </c>
      <c r="O798" s="1" cm="1">
        <f t="array" ref="O798">[1]!table_weight[SprintSpeed]*(('F+ , F-'!O$2-[1]!tbl_gk[[#This Row],[SprintSpeed]])/('F+ , F-'!O$2-'F+ , F-'!O$3))</f>
        <v>3.9355034986309663E-3</v>
      </c>
      <c r="P798" s="1" cm="1">
        <f t="array" ref="P798">[1]!table_weight[Agility]*(('F+ , F-'!P$2-[1]!tbl_gk[[#This Row],[Agility]])/('F+ , F-'!P$2-'F+ , F-'!P$3))</f>
        <v>3.5103320774145116E-3</v>
      </c>
      <c r="Q798" s="1" cm="1">
        <f t="array" ref="Q798">[1]!table_weight[Reactions]*(('F+ , F-'!Q$2-[1]!tbl_gk[[#This Row],[Reactions]])/('F+ , F-'!Q$2-'F+ , F-'!Q$3))</f>
        <v>1.3922334001949081E-3</v>
      </c>
      <c r="R798" s="1" cm="1">
        <f t="array" ref="R798">[1]!table_weight[Balance]*(('F+ , F-'!R$2-[1]!tbl_gk[[#This Row],[Balance]])/('F+ , F-'!R$2-'F+ , F-'!R$3))</f>
        <v>6.2087506131141027E-4</v>
      </c>
      <c r="S798" s="1" cm="1">
        <f t="array" ref="S798">[1]!table_weight[ShotPower]*(('F+ , F-'!S$2-[1]!tbl_gk[[#This Row],[ShotPower]])/('F+ , F-'!S$2-'F+ , F-'!S$3))</f>
        <v>5.1941499031661464E-3</v>
      </c>
      <c r="T798" s="1" cm="1">
        <f t="array" ref="T798">[1]!table_weight[Jumping]*(('F+ , F-'!T$2-[1]!tbl_gk[[#This Row],[Jumping]])/('F+ , F-'!T$2-'F+ , F-'!T$3))</f>
        <v>1.3739364259988001E-3</v>
      </c>
      <c r="U798" s="1" cm="1">
        <f t="array" ref="U798">[1]!table_weight[Stamina]*(('F+ , F-'!U$2-[1]!tbl_gk[[#This Row],[Stamina]])/('F+ , F-'!U$2-'F+ , F-'!U$3))</f>
        <v>4.2935513312462497E-3</v>
      </c>
      <c r="V798" s="1" cm="1">
        <f t="array" ref="V798">[1]!table_weight[Strength]*(('F+ , F-'!V$2-[1]!tbl_gk[[#This Row],[Strength]])/('F+ , F-'!V$2-'F+ , F-'!V$3))</f>
        <v>2.1296014602981403E-2</v>
      </c>
      <c r="W798" s="1" cm="1">
        <f t="array" ref="W798">[1]!table_weight[LongShots]*(('F+ , F-'!W$2-[1]!tbl_gk[[#This Row],[LongShots]])/('F+ , F-'!W$2-'F+ , F-'!W$3))</f>
        <v>7.271809864432606E-3</v>
      </c>
      <c r="X798" s="1" cm="1">
        <f t="array" ref="X798">[1]!table_weight[Aggression]*(('F+ , F-'!X$2-[1]!tbl_gk[[#This Row],[Aggression]])/('F+ , F-'!X$2-'F+ , F-'!X$3))</f>
        <v>1.2777608761788841E-2</v>
      </c>
      <c r="Y798" s="1" cm="1">
        <f t="array" ref="Y798">[1]!table_weight[Interceptions]*(('F+ , F-'!Y$2-[1]!tbl_gk[[#This Row],[Interceptions]])/('F+ , F-'!Y$2-'F+ , F-'!Y$3))</f>
        <v>1.6621279690131864E-2</v>
      </c>
      <c r="Z798" s="1" cm="1">
        <f t="array" ref="Z798">[1]!table_weight[Positioning]*(('F+ , F-'!Z$2-[1]!tbl_gk[[#This Row],[Positioning]])/('F+ , F-'!Z$2-'F+ , F-'!Z$3))</f>
        <v>8.8733394179088337E-4</v>
      </c>
      <c r="AA798" s="1" cm="1">
        <f t="array" ref="AA798">[1]!table_weight[Vision]*(('F+ , F-'!AA$2-[1]!tbl_gk[[#This Row],[Vision]])/('F+ , F-'!AA$2-'F+ , F-'!AA$3))</f>
        <v>1.2067741608356128E-2</v>
      </c>
      <c r="AB798" s="1" cm="1">
        <f t="array" ref="AB798">[1]!table_weight[Penalties]*(('F+ , F-'!AB$2-[1]!tbl_gk[[#This Row],[Penalties]])/('F+ , F-'!AB$2-'F+ , F-'!AB$3))</f>
        <v>1.7616188550260185E-3</v>
      </c>
      <c r="AC798" s="1" cm="1">
        <f t="array" ref="AC798">[1]!table_weight[Composure]*(('F+ , F-'!AC$2-[1]!tbl_gk[[#This Row],[Composure]])/('F+ , F-'!AC$2-'F+ , F-'!AC$3))</f>
        <v>9.6072246329239263E-4</v>
      </c>
      <c r="AD798" s="1" cm="1">
        <f t="array" ref="AD798">[1]!table_weight[Marking]*(('F+ , F-'!AD$2-[1]!tbl_gk[[#This Row],[Marking]])/('F+ , F-'!AD$2-'F+ , F-'!AD$3))</f>
        <v>2.2084755884573357E-2</v>
      </c>
      <c r="AE798" s="1" cm="1">
        <f t="array" ref="AE798">[1]!table_weight[StandingTackle]*(('F+ , F-'!AE$2-[1]!tbl_gk[[#This Row],[StandingTackle]])/('F+ , F-'!AE$2-'F+ , F-'!AE$3))</f>
        <v>1.120842873841129E-2</v>
      </c>
      <c r="AF798" s="1" cm="1">
        <f t="array" ref="AF798">[1]!table_weight[SlidingTackle]*(('F+ , F-'!AF$2-[1]!tbl_gk[[#This Row],[SlidingTackle]])/('F+ , F-'!AF$2-'F+ , F-'!AF$3))</f>
        <v>3.7361429128037632E-3</v>
      </c>
      <c r="AG798" s="1" cm="1">
        <f t="array" ref="AG798">[1]!table_weight[GKDiving]*(('F+ , F-'!AG$2-[1]!tbl_gk[[#This Row],[GKDiving]])/('F+ , F-'!AG$2-'F+ , F-'!AG$3))</f>
        <v>3.5870474596896844E-2</v>
      </c>
      <c r="AH798" s="1" cm="1">
        <f t="array" ref="AH798">[1]!table_weight[GKHandling]*(('F+ , F-'!AH$2-[1]!tbl_gk[[#This Row],[GKHandling]])/('F+ , F-'!AH$2-'F+ , F-'!AH$3))</f>
        <v>4.0994828110739248E-2</v>
      </c>
      <c r="AI798" s="1" cm="1">
        <f t="array" ref="AI798">[1]!table_weight[GKKicking]*(('F+ , F-'!AI$2-[1]!tbl_gk[[#This Row],[GKKicking]])/('F+ , F-'!AI$2-'F+ , F-'!AI$3))</f>
        <v>2.414968055978094E-2</v>
      </c>
      <c r="AJ798" s="1" cm="1">
        <f t="array" ref="AJ798">[1]!table_weight[GKPositioning]*(('F+ , F-'!AJ$2-[1]!tbl_gk[[#This Row],[GKPositioning]])/('F+ , F-'!AJ$2-'F+ , F-'!AJ$3))</f>
        <v>1.7659310570779983E-2</v>
      </c>
      <c r="AK798" s="1" cm="1">
        <f t="array" ref="AK798">[1]!table_weight[GKReflexes]*(('F+ , F-'!AK$2-[1]!tbl_gk[[#This Row],[GKReflexes]])/('F+ , F-'!AK$2-'F+ , F-'!AK$3))</f>
        <v>3.8261839570023298E-2</v>
      </c>
    </row>
    <row r="799" spans="1:37" x14ac:dyDescent="0.55000000000000004">
      <c r="A799" s="8">
        <f>[1]!tbl_gk[[#This Row],[ID]]</f>
        <v>229227</v>
      </c>
      <c r="B799" s="2" cm="1">
        <f t="array" ref="B799">[1]!table_weight[ValueEUR]*(('F+ , F-'!B$2-[1]!tbl_gk[[#This Row],[ValueEUR]])/('F+ , F-'!B$2-'F+ , F-'!B$3))</f>
        <v>8.9821437363649033E-5</v>
      </c>
      <c r="C799" s="2" cm="1">
        <f t="array" ref="C799">[1]!table_weight[WageEUR]*(('F+ , F-'!C$2-[1]!tbl_gk[[#This Row],[WageEUR]])/('F+ , F-'!C$2-'F+ , F-'!C$3))</f>
        <v>7.8241870618836313E-5</v>
      </c>
      <c r="D799" s="2" cm="1">
        <f t="array" ref="D799">[1]!table_weight[Crossing]*(('F+ , F-'!D$2-[1]!tbl_gk[[#This Row],[Crossing]])/('F+ , F-'!D$2-'F+ , F-'!D$3))</f>
        <v>2.9141914719869291E-2</v>
      </c>
      <c r="E799" s="2" cm="1">
        <f t="array" ref="E799">[1]!table_weight[Finishing]*(('F+ , F-'!E$2-[1]!tbl_gk[[#This Row],[Finishing]])/('F+ , F-'!E$2-'F+ , F-'!E$3))</f>
        <v>1.4973760267721157E-2</v>
      </c>
      <c r="F799" s="2" cm="1">
        <f t="array" ref="F799">[1]!table_weight[HeadingAccuracy]*(('F+ , F-'!F$2-[1]!tbl_gk[[#This Row],[HeadingAccuracy]])/('F+ , F-'!F$2-'F+ , F-'!F$3))</f>
        <v>8.351378275679E-3</v>
      </c>
      <c r="G799" s="2" cm="1">
        <f t="array" ref="G799">[1]!table_weight[ShortPassing]*(('F+ , F-'!G$2-[1]!tbl_gk[[#This Row],[ShortPassing]])/('F+ , F-'!G$2-'F+ , F-'!G$3))</f>
        <v>4.0783877022690797E-2</v>
      </c>
      <c r="H799" s="2" cm="1">
        <f t="array" ref="H799">[1]!table_weight[Volleys]*(('F+ , F-'!H$2-[1]!tbl_gk[[#This Row],[Volleys]])/('F+ , F-'!H$2-'F+ , F-'!H$3))</f>
        <v>1.2731313077869197E-3</v>
      </c>
      <c r="I799" s="2" cm="1">
        <f t="array" ref="I799">[1]!table_weight[Dribbling]*(('F+ , F-'!I$2-[1]!tbl_gk[[#This Row],[Dribbling]])/('F+ , F-'!I$2-'F+ , F-'!I$3))</f>
        <v>1.5646051545047536E-2</v>
      </c>
      <c r="J799" s="2" cm="1">
        <f t="array" ref="J799">[1]!table_weight[Curve]*(('F+ , F-'!J$2-[1]!tbl_gk[[#This Row],[Curve]])/('F+ , F-'!J$2-'F+ , F-'!J$3))</f>
        <v>9.1268634012777444E-3</v>
      </c>
      <c r="K799" s="2" cm="1">
        <f t="array" ref="K799">[1]!table_weight[FKAccuracy]*(('F+ , F-'!K$2-[1]!tbl_gk[[#This Row],[FKAccuracy]])/('F+ , F-'!K$2-'F+ , F-'!K$3))</f>
        <v>8.9747490112564478E-3</v>
      </c>
      <c r="L799" s="2" cm="1">
        <f t="array" ref="L799">[1]!table_weight[LongPassing]*(('F+ , F-'!L$2-[1]!tbl_gk[[#This Row],[LongPassing]])/('F+ , F-'!L$2-'F+ , F-'!L$3))</f>
        <v>2.7071205003789917E-2</v>
      </c>
      <c r="M799" s="2" cm="1">
        <f t="array" ref="M799">[1]!table_weight[BallControl]*(('F+ , F-'!M$2-[1]!tbl_gk[[#This Row],[BallControl]])/('F+ , F-'!M$2-'F+ , F-'!M$3))</f>
        <v>1.3472988830457604E-2</v>
      </c>
      <c r="N799" s="2" cm="1">
        <f t="array" ref="N799">[1]!table_weight[Acceleration]*(('F+ , F-'!N$2-[1]!tbl_gk[[#This Row],[Acceleration]])/('F+ , F-'!N$2-'F+ , F-'!N$3))</f>
        <v>5.637180336083316E-3</v>
      </c>
      <c r="O799" s="2" cm="1">
        <f t="array" ref="O799">[1]!table_weight[SprintSpeed]*(('F+ , F-'!O$2-[1]!tbl_gk[[#This Row],[SprintSpeed]])/('F+ , F-'!O$2-'F+ , F-'!O$3))</f>
        <v>8.4332217827806418E-3</v>
      </c>
      <c r="P799" s="2" cm="1">
        <f t="array" ref="P799">[1]!table_weight[Agility]*(('F+ , F-'!P$2-[1]!tbl_gk[[#This Row],[Agility]])/('F+ , F-'!P$2-'F+ , F-'!P$3))</f>
        <v>4.4464206313917145E-3</v>
      </c>
      <c r="Q799" s="2" cm="1">
        <f t="array" ref="Q799">[1]!table_weight[Reactions]*(('F+ , F-'!Q$2-[1]!tbl_gk[[#This Row],[Reactions]])/('F+ , F-'!Q$2-'F+ , F-'!Q$3))</f>
        <v>1.8047470002526586E-3</v>
      </c>
      <c r="R799" s="2" cm="1">
        <f t="array" ref="R799">[1]!table_weight[Balance]*(('F+ , F-'!R$2-[1]!tbl_gk[[#This Row],[Balance]])/('F+ , F-'!R$2-'F+ , F-'!R$3))</f>
        <v>1.1796626164916795E-3</v>
      </c>
      <c r="S799" s="2" cm="1">
        <f t="array" ref="S799">[1]!table_weight[ShotPower]*(('F+ , F-'!S$2-[1]!tbl_gk[[#This Row],[ShotPower]])/('F+ , F-'!S$2-'F+ , F-'!S$3))</f>
        <v>6.4926873789576834E-3</v>
      </c>
      <c r="T799" s="2" cm="1">
        <f t="array" ref="T799">[1]!table_weight[Jumping]*(('F+ , F-'!T$2-[1]!tbl_gk[[#This Row],[Jumping]])/('F+ , F-'!T$2-'F+ , F-'!T$3))</f>
        <v>2.4902597721228252E-3</v>
      </c>
      <c r="U799" s="2" cm="1">
        <f t="array" ref="U799">[1]!table_weight[Stamina]*(('F+ , F-'!U$2-[1]!tbl_gk[[#This Row],[Stamina]])/('F+ , F-'!U$2-'F+ , F-'!U$3))</f>
        <v>1.288065399373875E-2</v>
      </c>
      <c r="V799" s="2" cm="1">
        <f t="array" ref="V799">[1]!table_weight[Strength]*(('F+ , F-'!V$2-[1]!tbl_gk[[#This Row],[Strength]])/('F+ , F-'!V$2-'F+ , F-'!V$3))</f>
        <v>1.6859344894026941E-2</v>
      </c>
      <c r="W799" s="2" cm="1">
        <f t="array" ref="W799">[1]!table_weight[LongShots]*(('F+ , F-'!W$2-[1]!tbl_gk[[#This Row],[LongShots]])/('F+ , F-'!W$2-'F+ , F-'!W$3))</f>
        <v>8.0509323499075268E-3</v>
      </c>
      <c r="X799" s="2" cm="1">
        <f t="array" ref="X799">[1]!table_weight[Aggression]*(('F+ , F-'!X$2-[1]!tbl_gk[[#This Row],[Aggression]])/('F+ , F-'!X$2-'F+ , F-'!X$3))</f>
        <v>1.2169151201703659E-2</v>
      </c>
      <c r="Y799" s="2" cm="1">
        <f t="array" ref="Y799">[1]!table_weight[Interceptions]*(('F+ , F-'!Y$2-[1]!tbl_gk[[#This Row],[Interceptions]])/('F+ , F-'!Y$2-'F+ , F-'!Y$3))</f>
        <v>1.9391492971820509E-2</v>
      </c>
      <c r="Z799" s="2" cm="1">
        <f t="array" ref="Z799">[1]!table_weight[Positioning]*(('F+ , F-'!Z$2-[1]!tbl_gk[[#This Row],[Positioning]])/('F+ , F-'!Z$2-'F+ , F-'!Z$3))</f>
        <v>1.4788899029848055E-4</v>
      </c>
      <c r="AA799" s="2" cm="1">
        <f t="array" ref="AA799">[1]!table_weight[Vision]*(('F+ , F-'!AA$2-[1]!tbl_gk[[#This Row],[Vision]])/('F+ , F-'!AA$2-'F+ , F-'!AA$3))</f>
        <v>1.8456545989250551E-2</v>
      </c>
      <c r="AB799" s="2" cm="1">
        <f t="array" ref="AB799">[1]!table_weight[Penalties]*(('F+ , F-'!AB$2-[1]!tbl_gk[[#This Row],[Penalties]])/('F+ , F-'!AB$2-'F+ , F-'!AB$3))</f>
        <v>2.2705309687002014E-3</v>
      </c>
      <c r="AC799" s="2" cm="1">
        <f t="array" ref="AC799">[1]!table_weight[Composure]*(('F+ , F-'!AC$2-[1]!tbl_gk[[#This Row],[Composure]])/('F+ , F-'!AC$2-'F+ , F-'!AC$3))</f>
        <v>2.2416857476822497E-3</v>
      </c>
      <c r="AD799" s="2" cm="1">
        <f t="array" ref="AD799">[1]!table_weight[Marking]*(('F+ , F-'!AD$2-[1]!tbl_gk[[#This Row],[Marking]])/('F+ , F-'!AD$2-'F+ , F-'!AD$3))</f>
        <v>2.366223844775717E-2</v>
      </c>
      <c r="AE799" s="2" cm="1">
        <f t="array" ref="AE799">[1]!table_weight[StandingTackle]*(('F+ , F-'!AE$2-[1]!tbl_gk[[#This Row],[StandingTackle]])/('F+ , F-'!AE$2-'F+ , F-'!AE$3))</f>
        <v>1.3450114486093548E-2</v>
      </c>
      <c r="AF799" s="2" cm="1">
        <f t="array" ref="AF799">[1]!table_weight[SlidingTackle]*(('F+ , F-'!AF$2-[1]!tbl_gk[[#This Row],[SlidingTackle]])/('F+ , F-'!AF$2-'F+ , F-'!AF$3))</f>
        <v>5.230600077925268E-3</v>
      </c>
      <c r="AG799" s="2" cm="1">
        <f t="array" ref="AG799">[1]!table_weight[GKDiving]*(('F+ , F-'!AG$2-[1]!tbl_gk[[#This Row],[GKDiving]])/('F+ , F-'!AG$2-'F+ , F-'!AG$3))</f>
        <v>4.4411063786634182E-2</v>
      </c>
      <c r="AH799" s="2" cm="1">
        <f t="array" ref="AH799">[1]!table_weight[GKHandling]*(('F+ , F-'!AH$2-[1]!tbl_gk[[#This Row],[GKHandling]])/('F+ , F-'!AH$2-'F+ , F-'!AH$3))</f>
        <v>5.3471514927051197E-2</v>
      </c>
      <c r="AI799" s="2" cm="1">
        <f t="array" ref="AI799">[1]!table_weight[GKKicking]*(('F+ , F-'!AI$2-[1]!tbl_gk[[#This Row],[GKKicking]])/('F+ , F-'!AI$2-'F+ , F-'!AI$3))</f>
        <v>2.9516276239732256E-2</v>
      </c>
      <c r="AJ799" s="2" cm="1">
        <f t="array" ref="AJ799">[1]!table_weight[GKPositioning]*(('F+ , F-'!AJ$2-[1]!tbl_gk[[#This Row],[GKPositioning]])/('F+ , F-'!AJ$2-'F+ , F-'!AJ$3))</f>
        <v>1.9551379560506409E-2</v>
      </c>
      <c r="AK799" s="2" cm="1">
        <f t="array" ref="AK799">[1]!table_weight[GKReflexes]*(('F+ , F-'!AK$2-[1]!tbl_gk[[#This Row],[GKReflexes]])/('F+ , F-'!AK$2-'F+ , F-'!AK$3))</f>
        <v>5.10157860933644E-2</v>
      </c>
    </row>
    <row r="800" spans="1:37" x14ac:dyDescent="0.55000000000000004">
      <c r="A800" s="7">
        <f>[1]!tbl_gk[[#This Row],[ID]]</f>
        <v>229243</v>
      </c>
      <c r="B800" s="1" cm="1">
        <f t="array" ref="B800">[1]!table_weight[ValueEUR]*(('F+ , F-'!B$2-[1]!tbl_gk[[#This Row],[ValueEUR]])/('F+ , F-'!B$2-'F+ , F-'!B$3))</f>
        <v>8.9821437363649033E-5</v>
      </c>
      <c r="C800" s="1" cm="1">
        <f t="array" ref="C800">[1]!table_weight[WageEUR]*(('F+ , F-'!C$2-[1]!tbl_gk[[#This Row],[WageEUR]])/('F+ , F-'!C$2-'F+ , F-'!C$3))</f>
        <v>0</v>
      </c>
      <c r="D800" s="1" cm="1">
        <f t="array" ref="D800">[1]!table_weight[Crossing]*(('F+ , F-'!D$2-[1]!tbl_gk[[#This Row],[Crossing]])/('F+ , F-'!D$2-'F+ , F-'!D$3))</f>
        <v>3.5866971962916043E-2</v>
      </c>
      <c r="E800" s="1" cm="1">
        <f t="array" ref="E800">[1]!table_weight[Finishing]*(('F+ , F-'!E$2-[1]!tbl_gk[[#This Row],[Finishing]])/('F+ , F-'!E$2-'F+ , F-'!E$3))</f>
        <v>1.3975509583206414E-2</v>
      </c>
      <c r="F800" s="1" cm="1">
        <f t="array" ref="F800">[1]!table_weight[HeadingAccuracy]*(('F+ , F-'!F$2-[1]!tbl_gk[[#This Row],[HeadingAccuracy]])/('F+ , F-'!F$2-'F+ , F-'!F$3))</f>
        <v>9.6040850170308507E-3</v>
      </c>
      <c r="G800" s="1" cm="1">
        <f t="array" ref="G800">[1]!table_weight[ShortPassing]*(('F+ , F-'!G$2-[1]!tbl_gk[[#This Row],[ShortPassing]])/('F+ , F-'!G$2-'F+ , F-'!G$3))</f>
        <v>5.7659964066562854E-2</v>
      </c>
      <c r="H800" s="1" cm="1">
        <f t="array" ref="H800">[1]!table_weight[Volleys]*(('F+ , F-'!H$2-[1]!tbl_gk[[#This Row],[Volleys]])/('F+ , F-'!H$2-'F+ , F-'!H$3))</f>
        <v>1.3888705175857305E-3</v>
      </c>
      <c r="I800" s="1" cm="1">
        <f t="array" ref="I800">[1]!table_weight[Dribbling]*(('F+ , F-'!I$2-[1]!tbl_gk[[#This Row],[Dribbling]])/('F+ , F-'!I$2-'F+ , F-'!I$3))</f>
        <v>1.8579686209743949E-2</v>
      </c>
      <c r="J800" s="1" cm="1">
        <f t="array" ref="J800">[1]!table_weight[Curve]*(('F+ , F-'!J$2-[1]!tbl_gk[[#This Row],[Curve]])/('F+ , F-'!J$2-'F+ , F-'!J$3))</f>
        <v>8.6198154345400926E-3</v>
      </c>
      <c r="K800" s="1" cm="1">
        <f t="array" ref="K800">[1]!table_weight[FKAccuracy]*(('F+ , F-'!K$2-[1]!tbl_gk[[#This Row],[FKAccuracy]])/('F+ , F-'!K$2-'F+ , F-'!K$3))</f>
        <v>8.8226346212351529E-3</v>
      </c>
      <c r="L800" s="1" cm="1">
        <f t="array" ref="L800">[1]!table_weight[LongPassing]*(('F+ , F-'!L$2-[1]!tbl_gk[[#This Row],[LongPassing]])/('F+ , F-'!L$2-'F+ , F-'!L$3))</f>
        <v>2.5988356803638323E-2</v>
      </c>
      <c r="M800" s="1" cm="1">
        <f t="array" ref="M800">[1]!table_weight[BallControl]*(('F+ , F-'!M$2-[1]!tbl_gk[[#This Row],[BallControl]])/('F+ , F-'!M$2-'F+ , F-'!M$3))</f>
        <v>1.1734538658785654E-2</v>
      </c>
      <c r="N800" s="1" cm="1">
        <f t="array" ref="N800">[1]!table_weight[Acceleration]*(('F+ , F-'!N$2-[1]!tbl_gk[[#This Row],[Acceleration]])/('F+ , F-'!N$2-'F+ , F-'!N$3))</f>
        <v>6.5391291898566463E-3</v>
      </c>
      <c r="O800" s="1" cm="1">
        <f t="array" ref="O800">[1]!table_weight[SprintSpeed]*(('F+ , F-'!O$2-[1]!tbl_gk[[#This Row],[SprintSpeed]])/('F+ , F-'!O$2-'F+ , F-'!O$3))</f>
        <v>8.7143291755399956E-3</v>
      </c>
      <c r="P800" s="1" cm="1">
        <f t="array" ref="P800">[1]!table_weight[Agility]*(('F+ , F-'!P$2-[1]!tbl_gk[[#This Row],[Agility]])/('F+ , F-'!P$2-'F+ , F-'!P$3))</f>
        <v>3.6273431466616623E-3</v>
      </c>
      <c r="Q800" s="1" cm="1">
        <f t="array" ref="Q800">[1]!table_weight[Reactions]*(('F+ , F-'!Q$2-[1]!tbl_gk[[#This Row],[Reactions]])/('F+ , F-'!Q$2-'F+ , F-'!Q$3))</f>
        <v>1.7531828002454398E-3</v>
      </c>
      <c r="R800" s="1" cm="1">
        <f t="array" ref="R800">[1]!table_weight[Balance]*(('F+ , F-'!R$2-[1]!tbl_gk[[#This Row],[Balance]])/('F+ , F-'!R$2-'F+ , F-'!R$3))</f>
        <v>2.1109752084587947E-3</v>
      </c>
      <c r="S800" s="1" cm="1">
        <f t="array" ref="S800">[1]!table_weight[ShotPower]*(('F+ , F-'!S$2-[1]!tbl_gk[[#This Row],[ShotPower]])/('F+ , F-'!S$2-'F+ , F-'!S$3))</f>
        <v>7.0121023692742987E-3</v>
      </c>
      <c r="T800" s="1" cm="1">
        <f t="array" ref="T800">[1]!table_weight[Jumping]*(('F+ , F-'!T$2-[1]!tbl_gk[[#This Row],[Jumping]])/('F+ , F-'!T$2-'F+ , F-'!T$3))</f>
        <v>2.3185177188729754E-3</v>
      </c>
      <c r="U800" s="1" cm="1">
        <f t="array" ref="U800">[1]!table_weight[Stamina]*(('F+ , F-'!U$2-[1]!tbl_gk[[#This Row],[Stamina]])/('F+ , F-'!U$2-'F+ , F-'!U$3))</f>
        <v>1.88916258574835E-2</v>
      </c>
      <c r="V800" s="1" cm="1">
        <f t="array" ref="V800">[1]!table_weight[Strength]*(('F+ , F-'!V$2-[1]!tbl_gk[[#This Row],[Strength]])/('F+ , F-'!V$2-'F+ , F-'!V$3))</f>
        <v>1.6859344894026941E-2</v>
      </c>
      <c r="W800" s="1" cm="1">
        <f t="array" ref="W800">[1]!table_weight[LongShots]*(('F+ , F-'!W$2-[1]!tbl_gk[[#This Row],[LongShots]])/('F+ , F-'!W$2-'F+ , F-'!W$3))</f>
        <v>7.7912248547492196E-3</v>
      </c>
      <c r="X800" s="1" cm="1">
        <f t="array" ref="X800">[1]!table_weight[Aggression]*(('F+ , F-'!X$2-[1]!tbl_gk[[#This Row],[Aggression]])/('F+ , F-'!X$2-'F+ , F-'!X$3))</f>
        <v>1.1560693641618476E-2</v>
      </c>
      <c r="Y800" s="1" cm="1">
        <f t="array" ref="Y800">[1]!table_weight[Interceptions]*(('F+ , F-'!Y$2-[1]!tbl_gk[[#This Row],[Interceptions]])/('F+ , F-'!Y$2-'F+ , F-'!Y$3))</f>
        <v>2.0776599612664828E-2</v>
      </c>
      <c r="Z800" s="1" cm="1">
        <f t="array" ref="Z800">[1]!table_weight[Positioning]*(('F+ , F-'!Z$2-[1]!tbl_gk[[#This Row],[Positioning]])/('F+ , F-'!Z$2-'F+ , F-'!Z$3))</f>
        <v>1.1831119223878444E-3</v>
      </c>
      <c r="AA800" s="1" cm="1">
        <f t="array" ref="AA800">[1]!table_weight[Vision]*(('F+ , F-'!AA$2-[1]!tbl_gk[[#This Row],[Vision]])/('F+ , F-'!AA$2-'F+ , F-'!AA$3))</f>
        <v>2.7684818983875824E-2</v>
      </c>
      <c r="AB800" s="1" cm="1">
        <f t="array" ref="AB800">[1]!table_weight[Penalties]*(('F+ , F-'!AB$2-[1]!tbl_gk[[#This Row],[Penalties]])/('F+ , F-'!AB$2-'F+ , F-'!AB$3))</f>
        <v>2.1139426260312223E-3</v>
      </c>
      <c r="AC800" s="1" cm="1">
        <f t="array" ref="AC800">[1]!table_weight[Composure]*(('F+ , F-'!AC$2-[1]!tbl_gk[[#This Row],[Composure]])/('F+ , F-'!AC$2-'F+ , F-'!AC$3))</f>
        <v>2.134938807316428E-3</v>
      </c>
      <c r="AD800" s="1" cm="1">
        <f t="array" ref="AD800">[1]!table_weight[Marking]*(('F+ , F-'!AD$2-[1]!tbl_gk[[#This Row],[Marking]])/('F+ , F-'!AD$2-'F+ , F-'!AD$3))</f>
        <v>1.8929790758205733E-2</v>
      </c>
      <c r="AE800" s="1" cm="1">
        <f t="array" ref="AE800">[1]!table_weight[StandingTackle]*(('F+ , F-'!AE$2-[1]!tbl_gk[[#This Row],[StandingTackle]])/('F+ , F-'!AE$2-'F+ , F-'!AE$3))</f>
        <v>2.241685747682258E-2</v>
      </c>
      <c r="AF800" s="1" cm="1">
        <f t="array" ref="AF800">[1]!table_weight[SlidingTackle]*(('F+ , F-'!AF$2-[1]!tbl_gk[[#This Row],[SlidingTackle]])/('F+ , F-'!AF$2-'F+ , F-'!AF$3))</f>
        <v>8.2195144081682794E-3</v>
      </c>
      <c r="AG800" s="1" cm="1">
        <f t="array" ref="AG800">[1]!table_weight[GKDiving]*(('F+ , F-'!AG$2-[1]!tbl_gk[[#This Row],[GKDiving]])/('F+ , F-'!AG$2-'F+ , F-'!AG$3))</f>
        <v>4.7827299462529123E-2</v>
      </c>
      <c r="AH800" s="1" cm="1">
        <f t="array" ref="AH800">[1]!table_weight[GKHandling]*(('F+ , F-'!AH$2-[1]!tbl_gk[[#This Row],[GKHandling]])/('F+ , F-'!AH$2-'F+ , F-'!AH$3))</f>
        <v>5.5253898757952898E-2</v>
      </c>
      <c r="AI800" s="1" cm="1">
        <f t="array" ref="AI800">[1]!table_weight[GKKicking]*(('F+ , F-'!AI$2-[1]!tbl_gk[[#This Row],[GKKicking]])/('F+ , F-'!AI$2-'F+ , F-'!AI$3))</f>
        <v>3.2199574079707916E-2</v>
      </c>
      <c r="AJ800" s="1" cm="1">
        <f t="array" ref="AJ800">[1]!table_weight[GKPositioning]*(('F+ , F-'!AJ$2-[1]!tbl_gk[[#This Row],[GKPositioning]])/('F+ , F-'!AJ$2-'F+ , F-'!AJ$3))</f>
        <v>2.1443448550232839E-2</v>
      </c>
      <c r="AK800" s="1" cm="1">
        <f t="array" ref="AK800">[1]!table_weight[GKReflexes]*(('F+ , F-'!AK$2-[1]!tbl_gk[[#This Row],[GKReflexes]])/('F+ , F-'!AK$2-'F+ , F-'!AK$3))</f>
        <v>5.4659770814318998E-2</v>
      </c>
    </row>
    <row r="801" spans="1:37" x14ac:dyDescent="0.55000000000000004">
      <c r="A801" s="8">
        <f>[1]!tbl_gk[[#This Row],[ID]]</f>
        <v>229274</v>
      </c>
      <c r="B801" s="2" cm="1">
        <f t="array" ref="B801">[1]!table_weight[ValueEUR]*(('F+ , F-'!B$2-[1]!tbl_gk[[#This Row],[ValueEUR]])/('F+ , F-'!B$2-'F+ , F-'!B$3))</f>
        <v>7.4388200703228241E-5</v>
      </c>
      <c r="C801" s="2" cm="1">
        <f t="array" ref="C801">[1]!table_weight[WageEUR]*(('F+ , F-'!C$2-[1]!tbl_gk[[#This Row],[WageEUR]])/('F+ , F-'!C$2-'F+ , F-'!C$3))</f>
        <v>7.8241870618836313E-5</v>
      </c>
      <c r="D801" s="2" cm="1">
        <f t="array" ref="D801">[1]!table_weight[Crossing]*(('F+ , F-'!D$2-[1]!tbl_gk[[#This Row],[Crossing]])/('F+ , F-'!D$2-'F+ , F-'!D$3))</f>
        <v>3.3625286215233793E-2</v>
      </c>
      <c r="E801" s="2" cm="1">
        <f t="array" ref="E801">[1]!table_weight[Finishing]*(('F+ , F-'!E$2-[1]!tbl_gk[[#This Row],[Finishing]])/('F+ , F-'!E$2-'F+ , F-'!E$3))</f>
        <v>1.6970261636750646E-2</v>
      </c>
      <c r="F801" s="2" cm="1">
        <f t="array" ref="F801">[1]!table_weight[HeadingAccuracy]*(('F+ , F-'!F$2-[1]!tbl_gk[[#This Row],[HeadingAccuracy]])/('F+ , F-'!F$2-'F+ , F-'!F$3))</f>
        <v>1.0439222844598752E-2</v>
      </c>
      <c r="G801" s="2" cm="1">
        <f t="array" ref="G801">[1]!table_weight[ShortPassing]*(('F+ , F-'!G$2-[1]!tbl_gk[[#This Row],[ShortPassing]])/('F+ , F-'!G$2-'F+ , F-'!G$3))</f>
        <v>3.9377536435701459E-2</v>
      </c>
      <c r="H801" s="2" cm="1">
        <f t="array" ref="H801">[1]!table_weight[Volleys]*(('F+ , F-'!H$2-[1]!tbl_gk[[#This Row],[Volleys]])/('F+ , F-'!H$2-'F+ , F-'!H$3))</f>
        <v>1.3888705175857305E-3</v>
      </c>
      <c r="I801" s="2" cm="1">
        <f t="array" ref="I801">[1]!table_weight[Dribbling]*(('F+ , F-'!I$2-[1]!tbl_gk[[#This Row],[Dribbling]])/('F+ , F-'!I$2-'F+ , F-'!I$3))</f>
        <v>1.5646051545047536E-2</v>
      </c>
      <c r="J801" s="2" cm="1">
        <f t="array" ref="J801">[1]!table_weight[Curve]*(('F+ , F-'!J$2-[1]!tbl_gk[[#This Row],[Curve]])/('F+ , F-'!J$2-'F+ , F-'!J$3))</f>
        <v>9.4648953791028455E-3</v>
      </c>
      <c r="K801" s="2" cm="1">
        <f t="array" ref="K801">[1]!table_weight[FKAccuracy]*(('F+ , F-'!K$2-[1]!tbl_gk[[#This Row],[FKAccuracy]])/('F+ , F-'!K$2-'F+ , F-'!K$3))</f>
        <v>9.4310921813203358E-3</v>
      </c>
      <c r="L801" s="2" cm="1">
        <f t="array" ref="L801">[1]!table_weight[LongPassing]*(('F+ , F-'!L$2-[1]!tbl_gk[[#This Row],[LongPassing]])/('F+ , F-'!L$2-'F+ , F-'!L$3))</f>
        <v>1.3535602501894959E-2</v>
      </c>
      <c r="M801" s="2" cm="1">
        <f t="array" ref="M801">[1]!table_weight[BallControl]*(('F+ , F-'!M$2-[1]!tbl_gk[[#This Row],[BallControl]])/('F+ , F-'!M$2-'F+ , F-'!M$3))</f>
        <v>1.1734538658785654E-2</v>
      </c>
      <c r="N801" s="2" cm="1">
        <f t="array" ref="N801">[1]!table_weight[Acceleration]*(('F+ , F-'!N$2-[1]!tbl_gk[[#This Row],[Acceleration]])/('F+ , F-'!N$2-'F+ , F-'!N$3))</f>
        <v>1.3529232806599957E-3</v>
      </c>
      <c r="O801" s="2" cm="1">
        <f t="array" ref="O801">[1]!table_weight[SprintSpeed]*(('F+ , F-'!O$2-[1]!tbl_gk[[#This Row],[SprintSpeed]])/('F+ , F-'!O$2-'F+ , F-'!O$3))</f>
        <v>2.8110739275935474E-3</v>
      </c>
      <c r="P801" s="2" cm="1">
        <f t="array" ref="P801">[1]!table_weight[Agility]*(('F+ , F-'!P$2-[1]!tbl_gk[[#This Row],[Agility]])/('F+ , F-'!P$2-'F+ , F-'!P$3))</f>
        <v>3.5103320774145116E-3</v>
      </c>
      <c r="Q801" s="2" cm="1">
        <f t="array" ref="Q801">[1]!table_weight[Reactions]*(('F+ , F-'!Q$2-[1]!tbl_gk[[#This Row],[Reactions]])/('F+ , F-'!Q$2-'F+ , F-'!Q$3))</f>
        <v>2.0110038002815341E-3</v>
      </c>
      <c r="R801" s="2" cm="1">
        <f t="array" ref="R801">[1]!table_weight[Balance]*(('F+ , F-'!R$2-[1]!tbl_gk[[#This Row],[Balance]])/('F+ , F-'!R$2-'F+ , F-'!R$3))</f>
        <v>5.5878755518026931E-4</v>
      </c>
      <c r="S801" s="2" cm="1">
        <f t="array" ref="S801">[1]!table_weight[ShotPower]*(('F+ , F-'!S$2-[1]!tbl_gk[[#This Row],[ShotPower]])/('F+ , F-'!S$2-'F+ , F-'!S$3))</f>
        <v>6.7523948741159906E-3</v>
      </c>
      <c r="T801" s="2" cm="1">
        <f t="array" ref="T801">[1]!table_weight[Jumping]*(('F+ , F-'!T$2-[1]!tbl_gk[[#This Row],[Jumping]])/('F+ , F-'!T$2-'F+ , F-'!T$3))</f>
        <v>2.5761307987477505E-3</v>
      </c>
      <c r="U801" s="2" cm="1">
        <f t="array" ref="U801">[1]!table_weight[Stamina]*(('F+ , F-'!U$2-[1]!tbl_gk[[#This Row],[Stamina]])/('F+ , F-'!U$2-'F+ , F-'!U$3))</f>
        <v>2.1467756656231247E-2</v>
      </c>
      <c r="V801" s="2" cm="1">
        <f t="array" ref="V801">[1]!table_weight[Strength]*(('F+ , F-'!V$2-[1]!tbl_gk[[#This Row],[Strength]])/('F+ , F-'!V$2-'F+ , F-'!V$3))</f>
        <v>3.5493357671635667E-2</v>
      </c>
      <c r="W801" s="2" cm="1">
        <f t="array" ref="W801">[1]!table_weight[LongShots]*(('F+ , F-'!W$2-[1]!tbl_gk[[#This Row],[LongShots]])/('F+ , F-'!W$2-'F+ , F-'!W$3))</f>
        <v>8.0509323499075268E-3</v>
      </c>
      <c r="X801" s="2" cm="1">
        <f t="array" ref="X801">[1]!table_weight[Aggression]*(('F+ , F-'!X$2-[1]!tbl_gk[[#This Row],[Aggression]])/('F+ , F-'!X$2-'F+ , F-'!X$3))</f>
        <v>9.1268634012777444E-3</v>
      </c>
      <c r="Y801" s="2" cm="1">
        <f t="array" ref="Y801">[1]!table_weight[Interceptions]*(('F+ , F-'!Y$2-[1]!tbl_gk[[#This Row],[Interceptions]])/('F+ , F-'!Y$2-'F+ , F-'!Y$3))</f>
        <v>1.5928726369709705E-2</v>
      </c>
      <c r="Z801" s="2" cm="1">
        <f t="array" ref="Z801">[1]!table_weight[Positioning]*(('F+ , F-'!Z$2-[1]!tbl_gk[[#This Row],[Positioning]])/('F+ , F-'!Z$2-'F+ , F-'!Z$3))</f>
        <v>1.4788899029848055E-4</v>
      </c>
      <c r="AA801" s="2" cm="1">
        <f t="array" ref="AA801">[1]!table_weight[Vision]*(('F+ , F-'!AA$2-[1]!tbl_gk[[#This Row],[Vision]])/('F+ , F-'!AA$2-'F+ , F-'!AA$3))</f>
        <v>2.1296014602981403E-2</v>
      </c>
      <c r="AB801" s="2" cm="1">
        <f t="array" ref="AB801">[1]!table_weight[Penalties]*(('F+ , F-'!AB$2-[1]!tbl_gk[[#This Row],[Penalties]])/('F+ , F-'!AB$2-'F+ , F-'!AB$3))</f>
        <v>1.8790601120277533E-3</v>
      </c>
      <c r="AC801" s="2" cm="1">
        <f t="array" ref="AC801">[1]!table_weight[Composure]*(('F+ , F-'!AC$2-[1]!tbl_gk[[#This Row],[Composure]])/('F+ , F-'!AC$2-'F+ , F-'!AC$3))</f>
        <v>1.8680714564018749E-3</v>
      </c>
      <c r="AD801" s="2" cm="1">
        <f t="array" ref="AD801">[1]!table_weight[Marking]*(('F+ , F-'!AD$2-[1]!tbl_gk[[#This Row],[Marking]])/('F+ , F-'!AD$2-'F+ , F-'!AD$3))</f>
        <v>2.366223844775717E-2</v>
      </c>
      <c r="AE801" s="2" cm="1">
        <f t="array" ref="AE801">[1]!table_weight[StandingTackle]*(('F+ , F-'!AE$2-[1]!tbl_gk[[#This Row],[StandingTackle]])/('F+ , F-'!AE$2-'F+ , F-'!AE$3))</f>
        <v>2.6900228972187096E-2</v>
      </c>
      <c r="AF801" s="2" cm="1">
        <f t="array" ref="AF801">[1]!table_weight[SlidingTackle]*(('F+ , F-'!AF$2-[1]!tbl_gk[[#This Row],[SlidingTackle]])/('F+ , F-'!AF$2-'F+ , F-'!AF$3))</f>
        <v>1.120842873841129E-2</v>
      </c>
      <c r="AG801" s="2" cm="1">
        <f t="array" ref="AG801">[1]!table_weight[GKDiving]*(('F+ , F-'!AG$2-[1]!tbl_gk[[#This Row],[GKDiving]])/('F+ , F-'!AG$2-'F+ , F-'!AG$3))</f>
        <v>5.1243535138424057E-2</v>
      </c>
      <c r="AH801" s="2" cm="1">
        <f t="array" ref="AH801">[1]!table_weight[GKHandling]*(('F+ , F-'!AH$2-[1]!tbl_gk[[#This Row],[GKHandling]])/('F+ , F-'!AH$2-'F+ , F-'!AH$3))</f>
        <v>5.5253898757952898E-2</v>
      </c>
      <c r="AI801" s="2" cm="1">
        <f t="array" ref="AI801">[1]!table_weight[GKKicking]*(('F+ , F-'!AI$2-[1]!tbl_gk[[#This Row],[GKKicking]])/('F+ , F-'!AI$2-'F+ , F-'!AI$3))</f>
        <v>3.1305141466382698E-2</v>
      </c>
      <c r="AJ801" s="2" cm="1">
        <f t="array" ref="AJ801">[1]!table_weight[GKPositioning]*(('F+ , F-'!AJ$2-[1]!tbl_gk[[#This Row],[GKPositioning]])/('F+ , F-'!AJ$2-'F+ , F-'!AJ$3))</f>
        <v>2.0182069223748555E-2</v>
      </c>
      <c r="AK801" s="2" cm="1">
        <f t="array" ref="AK801">[1]!table_weight[GKReflexes]*(('F+ , F-'!AK$2-[1]!tbl_gk[[#This Row],[GKReflexes]])/('F+ , F-'!AK$2-'F+ , F-'!AK$3))</f>
        <v>4.9193793732887098E-2</v>
      </c>
    </row>
    <row r="802" spans="1:37" x14ac:dyDescent="0.55000000000000004">
      <c r="A802" s="7">
        <f>[1]!tbl_gk[[#This Row],[ID]]</f>
        <v>229345</v>
      </c>
      <c r="B802" s="1" cm="1">
        <f t="array" ref="B802">[1]!table_weight[ValueEUR]*(('F+ , F-'!B$2-[1]!tbl_gk[[#This Row],[ValueEUR]])/('F+ , F-'!B$2-'F+ , F-'!B$3))</f>
        <v>8.210481903343863E-5</v>
      </c>
      <c r="C802" s="1" cm="1">
        <f t="array" ref="C802">[1]!table_weight[WageEUR]*(('F+ , F-'!C$2-[1]!tbl_gk[[#This Row],[WageEUR]])/('F+ , F-'!C$2-'F+ , F-'!C$3))</f>
        <v>2.3472561185650898E-4</v>
      </c>
      <c r="D802" s="1" cm="1">
        <f t="array" ref="D802">[1]!table_weight[Crossing]*(('F+ , F-'!D$2-[1]!tbl_gk[[#This Row],[Crossing]])/('F+ , F-'!D$2-'F+ , F-'!D$3))</f>
        <v>3.4746129089074922E-2</v>
      </c>
      <c r="E802" s="1" cm="1">
        <f t="array" ref="E802">[1]!table_weight[Finishing]*(('F+ , F-'!E$2-[1]!tbl_gk[[#This Row],[Finishing]])/('F+ , F-'!E$2-'F+ , F-'!E$3))</f>
        <v>1.6970261636750646E-2</v>
      </c>
      <c r="F802" s="1" cm="1">
        <f t="array" ref="F802">[1]!table_weight[HeadingAccuracy]*(('F+ , F-'!F$2-[1]!tbl_gk[[#This Row],[HeadingAccuracy]])/('F+ , F-'!F$2-'F+ , F-'!F$3))</f>
        <v>1.08567917583827E-2</v>
      </c>
      <c r="G802" s="1" cm="1">
        <f t="array" ref="G802">[1]!table_weight[ShortPassing]*(('F+ , F-'!G$2-[1]!tbl_gk[[#This Row],[ShortPassing]])/('F+ , F-'!G$2-'F+ , F-'!G$3))</f>
        <v>5.3440942305594832E-2</v>
      </c>
      <c r="H802" s="1" cm="1">
        <f t="array" ref="H802">[1]!table_weight[Volleys]*(('F+ , F-'!H$2-[1]!tbl_gk[[#This Row],[Volleys]])/('F+ , F-'!H$2-'F+ , F-'!H$3))</f>
        <v>1.851827356780974E-3</v>
      </c>
      <c r="I802" s="1" cm="1">
        <f t="array" ref="I802">[1]!table_weight[Dribbling]*(('F+ , F-'!I$2-[1]!tbl_gk[[#This Row],[Dribbling]])/('F+ , F-'!I$2-'F+ , F-'!I$3))</f>
        <v>1.7601807988178481E-2</v>
      </c>
      <c r="J802" s="1" cm="1">
        <f t="array" ref="J802">[1]!table_weight[Curve]*(('F+ , F-'!J$2-[1]!tbl_gk[[#This Row],[Curve]])/('F+ , F-'!J$2-'F+ , F-'!J$3))</f>
        <v>8.9578474123651938E-3</v>
      </c>
      <c r="K802" s="1" cm="1">
        <f t="array" ref="K802">[1]!table_weight[FKAccuracy]*(('F+ , F-'!K$2-[1]!tbl_gk[[#This Row],[FKAccuracy]])/('F+ , F-'!K$2-'F+ , F-'!K$3))</f>
        <v>8.6705202312138564E-3</v>
      </c>
      <c r="L802" s="1" cm="1">
        <f t="array" ref="L802">[1]!table_weight[LongPassing]*(('F+ , F-'!L$2-[1]!tbl_gk[[#This Row],[LongPassing]])/('F+ , F-'!L$2-'F+ , F-'!L$3))</f>
        <v>2.3822660403335128E-2</v>
      </c>
      <c r="M802" s="1" cm="1">
        <f t="array" ref="M802">[1]!table_weight[BallControl]*(('F+ , F-'!M$2-[1]!tbl_gk[[#This Row],[BallControl]])/('F+ , F-'!M$2-'F+ , F-'!M$3))</f>
        <v>1.3038376287539614E-2</v>
      </c>
      <c r="N802" s="1" cm="1">
        <f t="array" ref="N802">[1]!table_weight[Acceleration]*(('F+ , F-'!N$2-[1]!tbl_gk[[#This Row],[Acceleration]])/('F+ , F-'!N$2-'F+ , F-'!N$3))</f>
        <v>4.0587698419799877E-3</v>
      </c>
      <c r="O802" s="1" cm="1">
        <f t="array" ref="O802">[1]!table_weight[SprintSpeed]*(('F+ , F-'!O$2-[1]!tbl_gk[[#This Row],[SprintSpeed]])/('F+ , F-'!O$2-'F+ , F-'!O$3))</f>
        <v>6.4654700334651587E-3</v>
      </c>
      <c r="P802" s="1" cm="1">
        <f t="array" ref="P802">[1]!table_weight[Agility]*(('F+ , F-'!P$2-[1]!tbl_gk[[#This Row],[Agility]])/('F+ , F-'!P$2-'F+ , F-'!P$3))</f>
        <v>3.9783763544031132E-3</v>
      </c>
      <c r="Q802" s="1" cm="1">
        <f t="array" ref="Q802">[1]!table_weight[Reactions]*(('F+ , F-'!Q$2-[1]!tbl_gk[[#This Row],[Reactions]])/('F+ , F-'!Q$2-'F+ , F-'!Q$3))</f>
        <v>1.6500544002310022E-3</v>
      </c>
      <c r="R802" s="1" cm="1">
        <f t="array" ref="R802">[1]!table_weight[Balance]*(('F+ , F-'!R$2-[1]!tbl_gk[[#This Row],[Balance]])/('F+ , F-'!R$2-'F+ , F-'!R$3))</f>
        <v>1.1796626164916795E-3</v>
      </c>
      <c r="S802" s="1" cm="1">
        <f t="array" ref="S802">[1]!table_weight[ShotPower]*(('F+ , F-'!S$2-[1]!tbl_gk[[#This Row],[ShotPower]])/('F+ , F-'!S$2-'F+ , F-'!S$3))</f>
        <v>7.271809864432606E-3</v>
      </c>
      <c r="T802" s="1" cm="1">
        <f t="array" ref="T802">[1]!table_weight[Jumping]*(('F+ , F-'!T$2-[1]!tbl_gk[[#This Row],[Jumping]])/('F+ , F-'!T$2-'F+ , F-'!T$3))</f>
        <v>2.2326466922480506E-3</v>
      </c>
      <c r="U802" s="1" cm="1">
        <f t="array" ref="U802">[1]!table_weight[Stamina]*(('F+ , F-'!U$2-[1]!tbl_gk[[#This Row],[Stamina]])/('F+ , F-'!U$2-'F+ , F-'!U$3))</f>
        <v>2.1467756656231247E-2</v>
      </c>
      <c r="V802" s="1" cm="1">
        <f t="array" ref="V802">[1]!table_weight[Strength]*(('F+ , F-'!V$2-[1]!tbl_gk[[#This Row],[Strength]])/('F+ , F-'!V$2-'F+ , F-'!V$3))</f>
        <v>3.9042693438799229E-2</v>
      </c>
      <c r="W802" s="1" cm="1">
        <f t="array" ref="W802">[1]!table_weight[LongShots]*(('F+ , F-'!W$2-[1]!tbl_gk[[#This Row],[LongShots]])/('F+ , F-'!W$2-'F+ , F-'!W$3))</f>
        <v>8.570347340224143E-3</v>
      </c>
      <c r="X802" s="1" cm="1">
        <f t="array" ref="X802">[1]!table_weight[Aggression]*(('F+ , F-'!X$2-[1]!tbl_gk[[#This Row],[Aggression]])/('F+ , F-'!X$2-'F+ , F-'!X$3))</f>
        <v>9.7353209613629272E-3</v>
      </c>
      <c r="Y802" s="1" cm="1">
        <f t="array" ref="Y802">[1]!table_weight[Interceptions]*(('F+ , F-'!Y$2-[1]!tbl_gk[[#This Row],[Interceptions]])/('F+ , F-'!Y$2-'F+ , F-'!Y$3))</f>
        <v>1.9391492971820509E-2</v>
      </c>
      <c r="Z802" s="1" cm="1">
        <f t="array" ref="Z802">[1]!table_weight[Positioning]*(('F+ , F-'!Z$2-[1]!tbl_gk[[#This Row],[Positioning]])/('F+ , F-'!Z$2-'F+ , F-'!Z$3))</f>
        <v>1.7746678835817667E-3</v>
      </c>
      <c r="AA802" s="1" cm="1">
        <f t="array" ref="AA802">[1]!table_weight[Vision]*(('F+ , F-'!AA$2-[1]!tbl_gk[[#This Row],[Vision]])/('F+ , F-'!AA$2-'F+ , F-'!AA$3))</f>
        <v>3.4073623364770246E-2</v>
      </c>
      <c r="AB802" s="1" cm="1">
        <f t="array" ref="AB802">[1]!table_weight[Penalties]*(('F+ , F-'!AB$2-[1]!tbl_gk[[#This Row],[Penalties]])/('F+ , F-'!AB$2-'F+ , F-'!AB$3))</f>
        <v>1.8790601120277533E-3</v>
      </c>
      <c r="AC802" s="1" cm="1">
        <f t="array" ref="AC802">[1]!table_weight[Composure]*(('F+ , F-'!AC$2-[1]!tbl_gk[[#This Row],[Composure]])/('F+ , F-'!AC$2-'F+ , F-'!AC$3))</f>
        <v>1.3343367545727675E-3</v>
      </c>
      <c r="AD802" s="1" cm="1">
        <f t="array" ref="AD802">[1]!table_weight[Marking]*(('F+ , F-'!AD$2-[1]!tbl_gk[[#This Row],[Marking]])/('F+ , F-'!AD$2-'F+ , F-'!AD$3))</f>
        <v>3.4704616390043845E-2</v>
      </c>
      <c r="AE802" s="1" cm="1">
        <f t="array" ref="AE802">[1]!table_weight[StandingTackle]*(('F+ , F-'!AE$2-[1]!tbl_gk[[#This Row],[StandingTackle]])/('F+ , F-'!AE$2-'F+ , F-'!AE$3))</f>
        <v>1.3450114486093548E-2</v>
      </c>
      <c r="AF802" s="1" cm="1">
        <f t="array" ref="AF802">[1]!table_weight[SlidingTackle]*(('F+ , F-'!AF$2-[1]!tbl_gk[[#This Row],[SlidingTackle]])/('F+ , F-'!AF$2-'F+ , F-'!AF$3))</f>
        <v>4.4833714953645158E-3</v>
      </c>
      <c r="AG802" s="1" cm="1">
        <f t="array" ref="AG802">[1]!table_weight[GKDiving]*(('F+ , F-'!AG$2-[1]!tbl_gk[[#This Row],[GKDiving]])/('F+ , F-'!AG$2-'F+ , F-'!AG$3))</f>
        <v>4.7827299462529123E-2</v>
      </c>
      <c r="AH802" s="1" cm="1">
        <f t="array" ref="AH802">[1]!table_weight[GKHandling]*(('F+ , F-'!AH$2-[1]!tbl_gk[[#This Row],[GKHandling]])/('F+ , F-'!AH$2-'F+ , F-'!AH$3))</f>
        <v>6.0601050250658012E-2</v>
      </c>
      <c r="AI802" s="1" cm="1">
        <f t="array" ref="AI802">[1]!table_weight[GKKicking]*(('F+ , F-'!AI$2-[1]!tbl_gk[[#This Row],[GKKicking]])/('F+ , F-'!AI$2-'F+ , F-'!AI$3))</f>
        <v>3.309400669303314E-2</v>
      </c>
      <c r="AJ802" s="1" cm="1">
        <f t="array" ref="AJ802">[1]!table_weight[GKPositioning]*(('F+ , F-'!AJ$2-[1]!tbl_gk[[#This Row],[GKPositioning]])/('F+ , F-'!AJ$2-'F+ , F-'!AJ$3))</f>
        <v>1.9551379560506409E-2</v>
      </c>
      <c r="AK802" s="1" cm="1">
        <f t="array" ref="AK802">[1]!table_weight[GKReflexes]*(('F+ , F-'!AK$2-[1]!tbl_gk[[#This Row],[GKReflexes]])/('F+ , F-'!AK$2-'F+ , F-'!AK$3))</f>
        <v>5.10157860933644E-2</v>
      </c>
    </row>
    <row r="803" spans="1:37" x14ac:dyDescent="0.55000000000000004">
      <c r="A803" s="8">
        <f>[1]!tbl_gk[[#This Row],[ID]]</f>
        <v>229393</v>
      </c>
      <c r="B803" s="2" cm="1">
        <f t="array" ref="B803">[1]!table_weight[ValueEUR]*(('F+ , F-'!B$2-[1]!tbl_gk[[#This Row],[ValueEUR]])/('F+ , F-'!B$2-'F+ , F-'!B$3))</f>
        <v>6.2041611374891601E-5</v>
      </c>
      <c r="C803" s="2" cm="1">
        <f t="array" ref="C803">[1]!table_weight[WageEUR]*(('F+ , F-'!C$2-[1]!tbl_gk[[#This Row],[WageEUR]])/('F+ , F-'!C$2-'F+ , F-'!C$3))</f>
        <v>2.3472561185650898E-4</v>
      </c>
      <c r="D803" s="2" cm="1">
        <f t="array" ref="D803">[1]!table_weight[Crossing]*(('F+ , F-'!D$2-[1]!tbl_gk[[#This Row],[Crossing]])/('F+ , F-'!D$2-'F+ , F-'!D$3))</f>
        <v>3.6987814836757178E-2</v>
      </c>
      <c r="E803" s="2" cm="1">
        <f t="array" ref="E803">[1]!table_weight[Finishing]*(('F+ , F-'!E$2-[1]!tbl_gk[[#This Row],[Finishing]])/('F+ , F-'!E$2-'F+ , F-'!E$3))</f>
        <v>1.59720109522359E-2</v>
      </c>
      <c r="F803" s="2" cm="1">
        <f t="array" ref="F803">[1]!table_weight[HeadingAccuracy]*(('F+ , F-'!F$2-[1]!tbl_gk[[#This Row],[HeadingAccuracy]])/('F+ , F-'!F$2-'F+ , F-'!F$3))</f>
        <v>1.1274360672166649E-2</v>
      </c>
      <c r="G803" s="2" cm="1">
        <f t="array" ref="G803">[1]!table_weight[ShortPassing]*(('F+ , F-'!G$2-[1]!tbl_gk[[#This Row],[ShortPassing]])/('F+ , F-'!G$2-'F+ , F-'!G$3))</f>
        <v>3.6564855261722783E-2</v>
      </c>
      <c r="H803" s="2" cm="1">
        <f t="array" ref="H803">[1]!table_weight[Volleys]*(('F+ , F-'!H$2-[1]!tbl_gk[[#This Row],[Volleys]])/('F+ , F-'!H$2-'F+ , F-'!H$3))</f>
        <v>1.6203489371833524E-3</v>
      </c>
      <c r="I803" s="2" cm="1">
        <f t="array" ref="I803">[1]!table_weight[Dribbling]*(('F+ , F-'!I$2-[1]!tbl_gk[[#This Row],[Dribbling]])/('F+ , F-'!I$2-'F+ , F-'!I$3))</f>
        <v>1.7601807988178481E-2</v>
      </c>
      <c r="J803" s="2" cm="1">
        <f t="array" ref="J803">[1]!table_weight[Curve]*(('F+ , F-'!J$2-[1]!tbl_gk[[#This Row],[Curve]])/('F+ , F-'!J$2-'F+ , F-'!J$3))</f>
        <v>8.4507994456275402E-3</v>
      </c>
      <c r="K803" s="2" cm="1">
        <f t="array" ref="K803">[1]!table_weight[FKAccuracy]*(('F+ , F-'!K$2-[1]!tbl_gk[[#This Row],[FKAccuracy]])/('F+ , F-'!K$2-'F+ , F-'!K$3))</f>
        <v>9.2789777912990392E-3</v>
      </c>
      <c r="L803" s="2" cm="1">
        <f t="array" ref="L803">[1]!table_weight[LongPassing]*(('F+ , F-'!L$2-[1]!tbl_gk[[#This Row],[LongPassing]])/('F+ , F-'!L$2-'F+ , F-'!L$3))</f>
        <v>1.2994178401819162E-2</v>
      </c>
      <c r="M803" s="2" cm="1">
        <f t="array" ref="M803">[1]!table_weight[BallControl]*(('F+ , F-'!M$2-[1]!tbl_gk[[#This Row],[BallControl]])/('F+ , F-'!M$2-'F+ , F-'!M$3))</f>
        <v>1.3472988830457604E-2</v>
      </c>
      <c r="N803" s="2" cm="1">
        <f t="array" ref="N803">[1]!table_weight[Acceleration]*(('F+ , F-'!N$2-[1]!tbl_gk[[#This Row],[Acceleration]])/('F+ , F-'!N$2-'F+ , F-'!N$3))</f>
        <v>2.2548721344333262E-3</v>
      </c>
      <c r="O803" s="2" cm="1">
        <f t="array" ref="O803">[1]!table_weight[SprintSpeed]*(('F+ , F-'!O$2-[1]!tbl_gk[[#This Row],[SprintSpeed]])/('F+ , F-'!O$2-'F+ , F-'!O$3))</f>
        <v>5.3410404624277394E-3</v>
      </c>
      <c r="P803" s="2" cm="1">
        <f t="array" ref="P803">[1]!table_weight[Agility]*(('F+ , F-'!P$2-[1]!tbl_gk[[#This Row],[Agility]])/('F+ , F-'!P$2-'F+ , F-'!P$3))</f>
        <v>3.744354215908813E-3</v>
      </c>
      <c r="Q803" s="2" cm="1">
        <f t="array" ref="Q803">[1]!table_weight[Reactions]*(('F+ , F-'!Q$2-[1]!tbl_gk[[#This Row],[Reactions]])/('F+ , F-'!Q$2-'F+ , F-'!Q$3))</f>
        <v>1.9078754002670962E-3</v>
      </c>
      <c r="R803" s="2" cm="1">
        <f t="array" ref="R803">[1]!table_weight[Balance]*(('F+ , F-'!R$2-[1]!tbl_gk[[#This Row],[Balance]])/('F+ , F-'!R$2-'F+ , F-'!R$3))</f>
        <v>1.1175751103605386E-3</v>
      </c>
      <c r="S803" s="2" cm="1">
        <f t="array" ref="S803">[1]!table_weight[ShotPower]*(('F+ , F-'!S$2-[1]!tbl_gk[[#This Row],[ShotPower]])/('F+ , F-'!S$2-'F+ , F-'!S$3))</f>
        <v>7.271809864432606E-3</v>
      </c>
      <c r="T803" s="2" cm="1">
        <f t="array" ref="T803">[1]!table_weight[Jumping]*(('F+ , F-'!T$2-[1]!tbl_gk[[#This Row],[Jumping]])/('F+ , F-'!T$2-'F+ , F-'!T$3))</f>
        <v>2.2326466922480506E-3</v>
      </c>
      <c r="U803" s="2" cm="1">
        <f t="array" ref="U803">[1]!table_weight[Stamina]*(('F+ , F-'!U$2-[1]!tbl_gk[[#This Row],[Stamina]])/('F+ , F-'!U$2-'F+ , F-'!U$3))</f>
        <v>1.8032915591234249E-2</v>
      </c>
      <c r="V803" s="2" cm="1">
        <f t="array" ref="V803">[1]!table_weight[Strength]*(('F+ , F-'!V$2-[1]!tbl_gk[[#This Row],[Strength]])/('F+ , F-'!V$2-'F+ , F-'!V$3))</f>
        <v>2.3958016428354077E-2</v>
      </c>
      <c r="W803" s="2" cm="1">
        <f t="array" ref="W803">[1]!table_weight[LongShots]*(('F+ , F-'!W$2-[1]!tbl_gk[[#This Row],[LongShots]])/('F+ , F-'!W$2-'F+ , F-'!W$3))</f>
        <v>7.0121023692742987E-3</v>
      </c>
      <c r="X803" s="2" cm="1">
        <f t="array" ref="X803">[1]!table_weight[Aggression]*(('F+ , F-'!X$2-[1]!tbl_gk[[#This Row],[Aggression]])/('F+ , F-'!X$2-'F+ , F-'!X$3))</f>
        <v>1.7036811682385123E-2</v>
      </c>
      <c r="Y803" s="2" cm="1">
        <f t="array" ref="Y803">[1]!table_weight[Interceptions]*(('F+ , F-'!Y$2-[1]!tbl_gk[[#This Row],[Interceptions]])/('F+ , F-'!Y$2-'F+ , F-'!Y$3))</f>
        <v>2.2161706253509151E-2</v>
      </c>
      <c r="Z803" s="2" cm="1">
        <f t="array" ref="Z803">[1]!table_weight[Positioning]*(('F+ , F-'!Z$2-[1]!tbl_gk[[#This Row],[Positioning]])/('F+ , F-'!Z$2-'F+ , F-'!Z$3))</f>
        <v>1.0352229320893639E-3</v>
      </c>
      <c r="AA803" s="2" cm="1">
        <f t="array" ref="AA803">[1]!table_weight[Vision]*(('F+ , F-'!AA$2-[1]!tbl_gk[[#This Row],[Vision]])/('F+ , F-'!AA$2-'F+ , F-'!AA$3))</f>
        <v>1.8456545989250551E-2</v>
      </c>
      <c r="AB803" s="2" cm="1">
        <f t="array" ref="AB803">[1]!table_weight[Penalties]*(('F+ , F-'!AB$2-[1]!tbl_gk[[#This Row],[Penalties]])/('F+ , F-'!AB$2-'F+ , F-'!AB$3))</f>
        <v>2.3488251400346914E-3</v>
      </c>
      <c r="AC803" s="2" cm="1">
        <f t="array" ref="AC803">[1]!table_weight[Composure]*(('F+ , F-'!AC$2-[1]!tbl_gk[[#This Row],[Composure]])/('F+ , F-'!AC$2-'F+ , F-'!AC$3))</f>
        <v>1.3343367545727675E-3</v>
      </c>
      <c r="AD803" s="2" cm="1">
        <f t="array" ref="AD803">[1]!table_weight[Marking]*(('F+ , F-'!AD$2-[1]!tbl_gk[[#This Row],[Marking]])/('F+ , F-'!AD$2-'F+ , F-'!AD$3))</f>
        <v>1.7352308195021923E-2</v>
      </c>
      <c r="AE803" s="2" cm="1">
        <f t="array" ref="AE803">[1]!table_weight[StandingTackle]*(('F+ , F-'!AE$2-[1]!tbl_gk[[#This Row],[StandingTackle]])/('F+ , F-'!AE$2-'F+ , F-'!AE$3))</f>
        <v>2.6900228972187096E-2</v>
      </c>
      <c r="AF803" s="2" cm="1">
        <f t="array" ref="AF803">[1]!table_weight[SlidingTackle]*(('F+ , F-'!AF$2-[1]!tbl_gk[[#This Row],[SlidingTackle]])/('F+ , F-'!AF$2-'F+ , F-'!AF$3))</f>
        <v>3.7361429128037632E-3</v>
      </c>
      <c r="AG803" s="2" cm="1">
        <f t="array" ref="AG803">[1]!table_weight[GKDiving]*(('F+ , F-'!AG$2-[1]!tbl_gk[[#This Row],[GKDiving]])/('F+ , F-'!AG$2-'F+ , F-'!AG$3))</f>
        <v>4.9535417300476586E-2</v>
      </c>
      <c r="AH803" s="2" cm="1">
        <f t="array" ref="AH803">[1]!table_weight[GKHandling]*(('F+ , F-'!AH$2-[1]!tbl_gk[[#This Row],[GKHandling]])/('F+ , F-'!AH$2-'F+ , F-'!AH$3))</f>
        <v>6.0601050250658012E-2</v>
      </c>
      <c r="AI803" s="2" cm="1">
        <f t="array" ref="AI803">[1]!table_weight[GKKicking]*(('F+ , F-'!AI$2-[1]!tbl_gk[[#This Row],[GKKicking]])/('F+ , F-'!AI$2-'F+ , F-'!AI$3))</f>
        <v>3.309400669303314E-2</v>
      </c>
      <c r="AJ803" s="2" cm="1">
        <f t="array" ref="AJ803">[1]!table_weight[GKPositioning]*(('F+ , F-'!AJ$2-[1]!tbl_gk[[#This Row],[GKPositioning]])/('F+ , F-'!AJ$2-'F+ , F-'!AJ$3))</f>
        <v>2.0182069223748555E-2</v>
      </c>
      <c r="AK803" s="2" cm="1">
        <f t="array" ref="AK803">[1]!table_weight[GKReflexes]*(('F+ , F-'!AK$2-[1]!tbl_gk[[#This Row],[GKReflexes]])/('F+ , F-'!AK$2-'F+ , F-'!AK$3))</f>
        <v>5.2837778453841702E-2</v>
      </c>
    </row>
    <row r="804" spans="1:37" x14ac:dyDescent="0.55000000000000004">
      <c r="A804" s="7">
        <f>[1]!tbl_gk[[#This Row],[ID]]</f>
        <v>229397</v>
      </c>
      <c r="B804" s="1" cm="1">
        <f t="array" ref="B804">[1]!table_weight[ValueEUR]*(('F+ , F-'!B$2-[1]!tbl_gk[[#This Row],[ValueEUR]])/('F+ , F-'!B$2-'F+ , F-'!B$3))</f>
        <v>3.6761969725122341E-4</v>
      </c>
      <c r="C804" s="1" cm="1">
        <f t="array" ref="C804">[1]!table_weight[WageEUR]*(('F+ , F-'!C$2-[1]!tbl_gk[[#This Row],[WageEUR]])/('F+ , F-'!C$2-'F+ , F-'!C$3))</f>
        <v>0</v>
      </c>
      <c r="D804" s="1" cm="1">
        <f t="array" ref="D804">[1]!table_weight[Crossing]*(('F+ , F-'!D$2-[1]!tbl_gk[[#This Row],[Crossing]])/('F+ , F-'!D$2-'F+ , F-'!D$3))</f>
        <v>2.9141914719869291E-2</v>
      </c>
      <c r="E804" s="1" cm="1">
        <f t="array" ref="E804">[1]!table_weight[Finishing]*(('F+ , F-'!E$2-[1]!tbl_gk[[#This Row],[Finishing]])/('F+ , F-'!E$2-'F+ , F-'!E$3))</f>
        <v>7.9860054761179498E-3</v>
      </c>
      <c r="F804" s="1" cm="1">
        <f t="array" ref="F804">[1]!table_weight[HeadingAccuracy]*(('F+ , F-'!F$2-[1]!tbl_gk[[#This Row],[HeadingAccuracy]])/('F+ , F-'!F$2-'F+ , F-'!F$3))</f>
        <v>8.7689471894629514E-3</v>
      </c>
      <c r="G804" s="1" cm="1">
        <f t="array" ref="G804">[1]!table_weight[ShortPassing]*(('F+ , F-'!G$2-[1]!tbl_gk[[#This Row],[ShortPassing]])/('F+ , F-'!G$2-'F+ , F-'!G$3))</f>
        <v>3.5158514674733445E-2</v>
      </c>
      <c r="H804" s="1" cm="1">
        <f t="array" ref="H804">[1]!table_weight[Volleys]*(('F+ , F-'!H$2-[1]!tbl_gk[[#This Row],[Volleys]])/('F+ , F-'!H$2-'F+ , F-'!H$3))</f>
        <v>1.2731313077869197E-3</v>
      </c>
      <c r="I804" s="1" cm="1">
        <f t="array" ref="I804">[1]!table_weight[Dribbling]*(('F+ , F-'!I$2-[1]!tbl_gk[[#This Row],[Dribbling]])/('F+ , F-'!I$2-'F+ , F-'!I$3))</f>
        <v>8.8009039940892403E-3</v>
      </c>
      <c r="J804" s="1" cm="1">
        <f t="array" ref="J804">[1]!table_weight[Curve]*(('F+ , F-'!J$2-[1]!tbl_gk[[#This Row],[Curve]])/('F+ , F-'!J$2-'F+ , F-'!J$3))</f>
        <v>8.4507994456275402E-3</v>
      </c>
      <c r="K804" s="1" cm="1">
        <f t="array" ref="K804">[1]!table_weight[FKAccuracy]*(('F+ , F-'!K$2-[1]!tbl_gk[[#This Row],[FKAccuracy]])/('F+ , F-'!K$2-'F+ , F-'!K$3))</f>
        <v>8.2141770611499701E-3</v>
      </c>
      <c r="L804" s="1" cm="1">
        <f t="array" ref="L804">[1]!table_weight[LongPassing]*(('F+ , F-'!L$2-[1]!tbl_gk[[#This Row],[LongPassing]])/('F+ , F-'!L$2-'F+ , F-'!L$3))</f>
        <v>2.0032691702804539E-2</v>
      </c>
      <c r="M804" s="1" cm="1">
        <f t="array" ref="M804">[1]!table_weight[BallControl]*(('F+ , F-'!M$2-[1]!tbl_gk[[#This Row],[BallControl]])/('F+ , F-'!M$2-'F+ , F-'!M$3))</f>
        <v>1.1299926115867666E-2</v>
      </c>
      <c r="N804" s="1" cm="1">
        <f t="array" ref="N804">[1]!table_weight[Acceleration]*(('F+ , F-'!N$2-[1]!tbl_gk[[#This Row],[Acceleration]])/('F+ , F-'!N$2-'F+ , F-'!N$3))</f>
        <v>3.8332826285366545E-3</v>
      </c>
      <c r="O804" s="1" cm="1">
        <f t="array" ref="O804">[1]!table_weight[SprintSpeed]*(('F+ , F-'!O$2-[1]!tbl_gk[[#This Row],[SprintSpeed]])/('F+ , F-'!O$2-'F+ , F-'!O$3))</f>
        <v>3.9355034986309663E-3</v>
      </c>
      <c r="P804" s="1" cm="1">
        <f t="array" ref="P804">[1]!table_weight[Agility]*(('F+ , F-'!P$2-[1]!tbl_gk[[#This Row],[Agility]])/('F+ , F-'!P$2-'F+ , F-'!P$3))</f>
        <v>3.744354215908813E-3</v>
      </c>
      <c r="Q804" s="1" cm="1">
        <f t="array" ref="Q804">[1]!table_weight[Reactions]*(('F+ , F-'!Q$2-[1]!tbl_gk[[#This Row],[Reactions]])/('F+ , F-'!Q$2-'F+ , F-'!Q$3))</f>
        <v>1.2375408001732517E-3</v>
      </c>
      <c r="R804" s="1" cm="1">
        <f t="array" ref="R804">[1]!table_weight[Balance]*(('F+ , F-'!R$2-[1]!tbl_gk[[#This Row],[Balance]])/('F+ , F-'!R$2-'F+ , F-'!R$3))</f>
        <v>2.5455877513767822E-3</v>
      </c>
      <c r="S804" s="1" cm="1">
        <f t="array" ref="S804">[1]!table_weight[ShotPower]*(('F+ , F-'!S$2-[1]!tbl_gk[[#This Row],[ShotPower]])/('F+ , F-'!S$2-'F+ , F-'!S$3))</f>
        <v>5.4538573983244545E-3</v>
      </c>
      <c r="T804" s="1" cm="1">
        <f t="array" ref="T804">[1]!table_weight[Jumping]*(('F+ , F-'!T$2-[1]!tbl_gk[[#This Row],[Jumping]])/('F+ , F-'!T$2-'F+ , F-'!T$3))</f>
        <v>1.8891625857483504E-3</v>
      </c>
      <c r="U804" s="1" cm="1">
        <f t="array" ref="U804">[1]!table_weight[Stamina]*(('F+ , F-'!U$2-[1]!tbl_gk[[#This Row],[Stamina]])/('F+ , F-'!U$2-'F+ , F-'!U$3))</f>
        <v>2.5761307987477501E-3</v>
      </c>
      <c r="V804" s="1" cm="1">
        <f t="array" ref="V804">[1]!table_weight[Strength]*(('F+ , F-'!V$2-[1]!tbl_gk[[#This Row],[Strength]])/('F+ , F-'!V$2-'F+ , F-'!V$3))</f>
        <v>1.2422675185072484E-2</v>
      </c>
      <c r="W804" s="1" cm="1">
        <f t="array" ref="W804">[1]!table_weight[LongShots]*(('F+ , F-'!W$2-[1]!tbl_gk[[#This Row],[LongShots]])/('F+ , F-'!W$2-'F+ , F-'!W$3))</f>
        <v>6.4926873789576834E-3</v>
      </c>
      <c r="X804" s="1" cm="1">
        <f t="array" ref="X804">[1]!table_weight[Aggression]*(('F+ , F-'!X$2-[1]!tbl_gk[[#This Row],[Aggression]])/('F+ , F-'!X$2-'F+ , F-'!X$3))</f>
        <v>4.8676604806814636E-3</v>
      </c>
      <c r="Y804" s="1" cm="1">
        <f t="array" ref="Y804">[1]!table_weight[Interceptions]*(('F+ , F-'!Y$2-[1]!tbl_gk[[#This Row],[Interceptions]])/('F+ , F-'!Y$2-'F+ , F-'!Y$3))</f>
        <v>1.2465959767598898E-2</v>
      </c>
      <c r="Z804" s="1" cm="1">
        <f t="array" ref="Z804">[1]!table_weight[Positioning]*(('F+ , F-'!Z$2-[1]!tbl_gk[[#This Row],[Positioning]])/('F+ , F-'!Z$2-'F+ , F-'!Z$3))</f>
        <v>1.4788899029848055E-4</v>
      </c>
      <c r="AA804" s="1" cm="1">
        <f t="array" ref="AA804">[1]!table_weight[Vision]*(('F+ , F-'!AA$2-[1]!tbl_gk[[#This Row],[Vision]])/('F+ , F-'!AA$2-'F+ , F-'!AA$3))</f>
        <v>2.9104553290741252E-2</v>
      </c>
      <c r="AB804" s="1" cm="1">
        <f t="array" ref="AB804">[1]!table_weight[Penalties]*(('F+ , F-'!AB$2-[1]!tbl_gk[[#This Row],[Penalties]])/('F+ , F-'!AB$2-'F+ , F-'!AB$3))</f>
        <v>1.9182071976949979E-3</v>
      </c>
      <c r="AC804" s="1" cm="1">
        <f t="array" ref="AC804">[1]!table_weight[Composure]*(('F+ , F-'!AC$2-[1]!tbl_gk[[#This Row],[Composure]])/('F+ , F-'!AC$2-'F+ , F-'!AC$3))</f>
        <v>1.2809632843898569E-3</v>
      </c>
      <c r="AD804" s="1" cm="1">
        <f t="array" ref="AD804">[1]!table_weight[Marking]*(('F+ , F-'!AD$2-[1]!tbl_gk[[#This Row],[Marking]])/('F+ , F-'!AD$2-'F+ , F-'!AD$3))</f>
        <v>2.2084755884573357E-2</v>
      </c>
      <c r="AE804" s="1" cm="1">
        <f t="array" ref="AE804">[1]!table_weight[StandingTackle]*(('F+ , F-'!AE$2-[1]!tbl_gk[[#This Row],[StandingTackle]])/('F+ , F-'!AE$2-'F+ , F-'!AE$3))</f>
        <v>6.7250572430467741E-3</v>
      </c>
      <c r="AF804" s="1" cm="1">
        <f t="array" ref="AF804">[1]!table_weight[SlidingTackle]*(('F+ , F-'!AF$2-[1]!tbl_gk[[#This Row],[SlidingTackle]])/('F+ , F-'!AF$2-'F+ , F-'!AF$3))</f>
        <v>5.230600077925268E-3</v>
      </c>
      <c r="AG804" s="1" cm="1">
        <f t="array" ref="AG804">[1]!table_weight[GKDiving]*(('F+ , F-'!AG$2-[1]!tbl_gk[[#This Row],[GKDiving]])/('F+ , F-'!AG$2-'F+ , F-'!AG$3))</f>
        <v>4.6119181624581652E-2</v>
      </c>
      <c r="AH804" s="1" cm="1">
        <f t="array" ref="AH804">[1]!table_weight[GKHandling]*(('F+ , F-'!AH$2-[1]!tbl_gk[[#This Row],[GKHandling]])/('F+ , F-'!AH$2-'F+ , F-'!AH$3))</f>
        <v>3.5647676618034127E-2</v>
      </c>
      <c r="AI804" s="1" cm="1">
        <f t="array" ref="AI804">[1]!table_weight[GKKicking]*(('F+ , F-'!AI$2-[1]!tbl_gk[[#This Row],[GKKicking]])/('F+ , F-'!AI$2-'F+ , F-'!AI$3))</f>
        <v>2.5044113173106158E-2</v>
      </c>
      <c r="AJ804" s="1" cm="1">
        <f t="array" ref="AJ804">[1]!table_weight[GKPositioning]*(('F+ , F-'!AJ$2-[1]!tbl_gk[[#This Row],[GKPositioning]])/('F+ , F-'!AJ$2-'F+ , F-'!AJ$3))</f>
        <v>1.5136551917811415E-2</v>
      </c>
      <c r="AK804" s="1" cm="1">
        <f t="array" ref="AK804">[1]!table_weight[GKReflexes]*(('F+ , F-'!AK$2-[1]!tbl_gk[[#This Row],[GKReflexes]])/('F+ , F-'!AK$2-'F+ , F-'!AK$3))</f>
        <v>4.55498090119325E-2</v>
      </c>
    </row>
    <row r="805" spans="1:37" x14ac:dyDescent="0.55000000000000004">
      <c r="A805" s="8">
        <f>[1]!tbl_gk[[#This Row],[ID]]</f>
        <v>229433</v>
      </c>
      <c r="B805" s="2" cm="1">
        <f t="array" ref="B805">[1]!table_weight[ValueEUR]*(('F+ , F-'!B$2-[1]!tbl_gk[[#This Row],[ValueEUR]])/('F+ , F-'!B$2-'F+ , F-'!B$3))</f>
        <v>1.2840452901470104E-4</v>
      </c>
      <c r="C805" s="2" cm="1">
        <f t="array" ref="C805">[1]!table_weight[WageEUR]*(('F+ , F-'!C$2-[1]!tbl_gk[[#This Row],[WageEUR]])/('F+ , F-'!C$2-'F+ , F-'!C$3))</f>
        <v>7.8241870618836313E-5</v>
      </c>
      <c r="D805" s="2" cm="1">
        <f t="array" ref="D805">[1]!table_weight[Crossing]*(('F+ , F-'!D$2-[1]!tbl_gk[[#This Row],[Crossing]])/('F+ , F-'!D$2-'F+ , F-'!D$3))</f>
        <v>3.6987814836757178E-2</v>
      </c>
      <c r="E805" s="2" cm="1">
        <f t="array" ref="E805">[1]!table_weight[Finishing]*(('F+ , F-'!E$2-[1]!tbl_gk[[#This Row],[Finishing]])/('F+ , F-'!E$2-'F+ , F-'!E$3))</f>
        <v>9.9825068451474385E-3</v>
      </c>
      <c r="F805" s="2" cm="1">
        <f t="array" ref="F805">[1]!table_weight[HeadingAccuracy]*(('F+ , F-'!F$2-[1]!tbl_gk[[#This Row],[HeadingAccuracy]])/('F+ , F-'!F$2-'F+ , F-'!F$3))</f>
        <v>9.1865161032469011E-3</v>
      </c>
      <c r="G805" s="2" cm="1">
        <f t="array" ref="G805">[1]!table_weight[ShortPassing]*(('F+ , F-'!G$2-[1]!tbl_gk[[#This Row],[ShortPassing]])/('F+ , F-'!G$2-'F+ , F-'!G$3))</f>
        <v>4.781557995763748E-2</v>
      </c>
      <c r="H805" s="2" cm="1">
        <f t="array" ref="H805">[1]!table_weight[Volleys]*(('F+ , F-'!H$2-[1]!tbl_gk[[#This Row],[Volleys]])/('F+ , F-'!H$2-'F+ , F-'!H$3))</f>
        <v>1.6203489371833524E-3</v>
      </c>
      <c r="I805" s="2" cm="1">
        <f t="array" ref="I805">[1]!table_weight[Dribbling]*(('F+ , F-'!I$2-[1]!tbl_gk[[#This Row],[Dribbling]])/('F+ , F-'!I$2-'F+ , F-'!I$3))</f>
        <v>1.6623929766613008E-2</v>
      </c>
      <c r="J805" s="2" cm="1">
        <f t="array" ref="J805">[1]!table_weight[Curve]*(('F+ , F-'!J$2-[1]!tbl_gk[[#This Row],[Curve]])/('F+ , F-'!J$2-'F+ , F-'!J$3))</f>
        <v>9.4648953791028455E-3</v>
      </c>
      <c r="K805" s="2" cm="1">
        <f t="array" ref="K805">[1]!table_weight[FKAccuracy]*(('F+ , F-'!K$2-[1]!tbl_gk[[#This Row],[FKAccuracy]])/('F+ , F-'!K$2-'F+ , F-'!K$3))</f>
        <v>8.8226346212351529E-3</v>
      </c>
      <c r="L805" s="2" cm="1">
        <f t="array" ref="L805">[1]!table_weight[LongPassing]*(('F+ , F-'!L$2-[1]!tbl_gk[[#This Row],[LongPassing]])/('F+ , F-'!L$2-'F+ , F-'!L$3))</f>
        <v>2.4905508603486726E-2</v>
      </c>
      <c r="M805" s="2" cm="1">
        <f t="array" ref="M805">[1]!table_weight[BallControl]*(('F+ , F-'!M$2-[1]!tbl_gk[[#This Row],[BallControl]])/('F+ , F-'!M$2-'F+ , F-'!M$3))</f>
        <v>1.0865313572949679E-2</v>
      </c>
      <c r="N805" s="2" cm="1">
        <f t="array" ref="N805">[1]!table_weight[Acceleration]*(('F+ , F-'!N$2-[1]!tbl_gk[[#This Row],[Acceleration]])/('F+ , F-'!N$2-'F+ , F-'!N$3))</f>
        <v>6.7646164032999796E-3</v>
      </c>
      <c r="O805" s="2" cm="1">
        <f t="array" ref="O805">[1]!table_weight[SprintSpeed]*(('F+ , F-'!O$2-[1]!tbl_gk[[#This Row],[SprintSpeed]])/('F+ , F-'!O$2-'F+ , F-'!O$3))</f>
        <v>7.3087922117432225E-3</v>
      </c>
      <c r="P805" s="2" cm="1">
        <f t="array" ref="P805">[1]!table_weight[Agility]*(('F+ , F-'!P$2-[1]!tbl_gk[[#This Row],[Agility]])/('F+ , F-'!P$2-'F+ , F-'!P$3))</f>
        <v>3.8613652851559629E-3</v>
      </c>
      <c r="Q805" s="2" cm="1">
        <f t="array" ref="Q805">[1]!table_weight[Reactions]*(('F+ , F-'!Q$2-[1]!tbl_gk[[#This Row],[Reactions]])/('F+ , F-'!Q$2-'F+ , F-'!Q$3))</f>
        <v>1.9078754002670962E-3</v>
      </c>
      <c r="R805" s="2" cm="1">
        <f t="array" ref="R805">[1]!table_weight[Balance]*(('F+ , F-'!R$2-[1]!tbl_gk[[#This Row],[Balance]])/('F+ , F-'!R$2-'F+ , F-'!R$3))</f>
        <v>1.9868001961965125E-3</v>
      </c>
      <c r="S805" s="2" cm="1">
        <f t="array" ref="S805">[1]!table_weight[ShotPower]*(('F+ , F-'!S$2-[1]!tbl_gk[[#This Row],[ShotPower]])/('F+ , F-'!S$2-'F+ , F-'!S$3))</f>
        <v>6.7523948741159906E-3</v>
      </c>
      <c r="T805" s="2" cm="1">
        <f t="array" ref="T805">[1]!table_weight[Jumping]*(('F+ , F-'!T$2-[1]!tbl_gk[[#This Row],[Jumping]])/('F+ , F-'!T$2-'F+ , F-'!T$3))</f>
        <v>2.8337438786225251E-3</v>
      </c>
      <c r="U805" s="2" cm="1">
        <f t="array" ref="U805">[1]!table_weight[Stamina]*(('F+ , F-'!U$2-[1]!tbl_gk[[#This Row],[Stamina]])/('F+ , F-'!U$2-'F+ , F-'!U$3))</f>
        <v>1.8032915591234249E-2</v>
      </c>
      <c r="V805" s="2" cm="1">
        <f t="array" ref="V805">[1]!table_weight[Strength]*(('F+ , F-'!V$2-[1]!tbl_gk[[#This Row],[Strength]])/('F+ , F-'!V$2-'F+ , F-'!V$3))</f>
        <v>2.4845350370144969E-2</v>
      </c>
      <c r="W805" s="2" cm="1">
        <f t="array" ref="W805">[1]!table_weight[LongShots]*(('F+ , F-'!W$2-[1]!tbl_gk[[#This Row],[LongShots]])/('F+ , F-'!W$2-'F+ , F-'!W$3))</f>
        <v>8.3106398450658349E-3</v>
      </c>
      <c r="X805" s="2" cm="1">
        <f t="array" ref="X805">[1]!table_weight[Aggression]*(('F+ , F-'!X$2-[1]!tbl_gk[[#This Row],[Aggression]])/('F+ , F-'!X$2-'F+ , F-'!X$3))</f>
        <v>1.642835412229994E-2</v>
      </c>
      <c r="Y805" s="2" cm="1">
        <f t="array" ref="Y805">[1]!table_weight[Interceptions]*(('F+ , F-'!Y$2-[1]!tbl_gk[[#This Row],[Interceptions]])/('F+ , F-'!Y$2-'F+ , F-'!Y$3))</f>
        <v>2.0084046292242669E-2</v>
      </c>
      <c r="Z805" s="2" cm="1">
        <f t="array" ref="Z805">[1]!table_weight[Positioning]*(('F+ , F-'!Z$2-[1]!tbl_gk[[#This Row],[Positioning]])/('F+ , F-'!Z$2-'F+ , F-'!Z$3))</f>
        <v>7.394449514924029E-4</v>
      </c>
      <c r="AA805" s="2" cm="1">
        <f t="array" ref="AA805">[1]!table_weight[Vision]*(('F+ , F-'!AA$2-[1]!tbl_gk[[#This Row],[Vision]])/('F+ , F-'!AA$2-'F+ , F-'!AA$3))</f>
        <v>9.9381401480579876E-3</v>
      </c>
      <c r="AB805" s="2" cm="1">
        <f t="array" ref="AB805">[1]!table_weight[Penalties]*(('F+ , F-'!AB$2-[1]!tbl_gk[[#This Row],[Penalties]])/('F+ , F-'!AB$2-'F+ , F-'!AB$3))</f>
        <v>1.9573542833622431E-3</v>
      </c>
      <c r="AC805" s="2" cm="1">
        <f t="array" ref="AC805">[1]!table_weight[Composure]*(('F+ , F-'!AC$2-[1]!tbl_gk[[#This Row],[Composure]])/('F+ , F-'!AC$2-'F+ , F-'!AC$3))</f>
        <v>1.5478306353044107E-3</v>
      </c>
      <c r="AD805" s="2" cm="1">
        <f t="array" ref="AD805">[1]!table_weight[Marking]*(('F+ , F-'!AD$2-[1]!tbl_gk[[#This Row],[Marking]])/('F+ , F-'!AD$2-'F+ , F-'!AD$3))</f>
        <v>2.6817203574124791E-2</v>
      </c>
      <c r="AE805" s="2" cm="1">
        <f t="array" ref="AE805">[1]!table_weight[StandingTackle]*(('F+ , F-'!AE$2-[1]!tbl_gk[[#This Row],[StandingTackle]])/('F+ , F-'!AE$2-'F+ , F-'!AE$3))</f>
        <v>2.017517172914032E-2</v>
      </c>
      <c r="AF805" s="2" cm="1">
        <f t="array" ref="AF805">[1]!table_weight[SlidingTackle]*(('F+ , F-'!AF$2-[1]!tbl_gk[[#This Row],[SlidingTackle]])/('F+ , F-'!AF$2-'F+ , F-'!AF$3))</f>
        <v>4.4833714953645158E-3</v>
      </c>
      <c r="AG805" s="2" cm="1">
        <f t="array" ref="AG805">[1]!table_weight[GKDiving]*(('F+ , F-'!AG$2-[1]!tbl_gk[[#This Row],[GKDiving]])/('F+ , F-'!AG$2-'F+ , F-'!AG$3))</f>
        <v>4.0994828110739248E-2</v>
      </c>
      <c r="AH805" s="2" cm="1">
        <f t="array" ref="AH805">[1]!table_weight[GKHandling]*(('F+ , F-'!AH$2-[1]!tbl_gk[[#This Row],[GKHandling]])/('F+ , F-'!AH$2-'F+ , F-'!AH$3))</f>
        <v>5.168913109614949E-2</v>
      </c>
      <c r="AI805" s="2" cm="1">
        <f t="array" ref="AI805">[1]!table_weight[GKKicking]*(('F+ , F-'!AI$2-[1]!tbl_gk[[#This Row],[GKKicking]])/('F+ , F-'!AI$2-'F+ , F-'!AI$3))</f>
        <v>3.0410708853057477E-2</v>
      </c>
      <c r="AJ805" s="2" cm="1">
        <f t="array" ref="AJ805">[1]!table_weight[GKPositioning]*(('F+ , F-'!AJ$2-[1]!tbl_gk[[#This Row],[GKPositioning]])/('F+ , F-'!AJ$2-'F+ , F-'!AJ$3))</f>
        <v>1.9551379560506409E-2</v>
      </c>
      <c r="AK805" s="2" cm="1">
        <f t="array" ref="AK805">[1]!table_weight[GKReflexes]*(('F+ , F-'!AK$2-[1]!tbl_gk[[#This Row],[GKReflexes]])/('F+ , F-'!AK$2-'F+ , F-'!AK$3))</f>
        <v>4.7371801372409796E-2</v>
      </c>
    </row>
    <row r="806" spans="1:37" x14ac:dyDescent="0.55000000000000004">
      <c r="A806" s="7">
        <f>[1]!tbl_gk[[#This Row],[ID]]</f>
        <v>229444</v>
      </c>
      <c r="B806" s="1" cm="1">
        <f t="array" ref="B806">[1]!table_weight[ValueEUR]*(('F+ , F-'!B$2-[1]!tbl_gk[[#This Row],[ValueEUR]])/('F+ , F-'!B$2-'F+ , F-'!B$3))</f>
        <v>4.9108559053458981E-4</v>
      </c>
      <c r="C806" s="1" cm="1">
        <f t="array" ref="C806">[1]!table_weight[WageEUR]*(('F+ , F-'!C$2-[1]!tbl_gk[[#This Row],[WageEUR]])/('F+ , F-'!C$2-'F+ , F-'!C$3))</f>
        <v>3.9120935309418161E-4</v>
      </c>
      <c r="D806" s="1" cm="1">
        <f t="array" ref="D806">[1]!table_weight[Crossing]*(('F+ , F-'!D$2-[1]!tbl_gk[[#This Row],[Crossing]])/('F+ , F-'!D$2-'F+ , F-'!D$3))</f>
        <v>3.6987814836757178E-2</v>
      </c>
      <c r="E806" s="1" cm="1">
        <f t="array" ref="E806">[1]!table_weight[Finishing]*(('F+ , F-'!E$2-[1]!tbl_gk[[#This Row],[Finishing]])/('F+ , F-'!E$2-'F+ , F-'!E$3))</f>
        <v>1.1979008214176926E-2</v>
      </c>
      <c r="F806" s="1" cm="1">
        <f t="array" ref="F806">[1]!table_weight[HeadingAccuracy]*(('F+ , F-'!F$2-[1]!tbl_gk[[#This Row],[HeadingAccuracy]])/('F+ , F-'!F$2-'F+ , F-'!F$3))</f>
        <v>1.1274360672166649E-2</v>
      </c>
      <c r="G806" s="1" cm="1">
        <f t="array" ref="G806">[1]!table_weight[ShortPassing]*(('F+ , F-'!G$2-[1]!tbl_gk[[#This Row],[ShortPassing]])/('F+ , F-'!G$2-'F+ , F-'!G$3))</f>
        <v>3.3752174087744106E-2</v>
      </c>
      <c r="H806" s="1" cm="1">
        <f t="array" ref="H806">[1]!table_weight[Volleys]*(('F+ , F-'!H$2-[1]!tbl_gk[[#This Row],[Volleys]])/('F+ , F-'!H$2-'F+ , F-'!H$3))</f>
        <v>1.5046097273845413E-3</v>
      </c>
      <c r="I806" s="1" cm="1">
        <f t="array" ref="I806">[1]!table_weight[Dribbling]*(('F+ , F-'!I$2-[1]!tbl_gk[[#This Row],[Dribbling]])/('F+ , F-'!I$2-'F+ , F-'!I$3))</f>
        <v>1.2712416880351124E-2</v>
      </c>
      <c r="J806" s="1" cm="1">
        <f t="array" ref="J806">[1]!table_weight[Curve]*(('F+ , F-'!J$2-[1]!tbl_gk[[#This Row],[Curve]])/('F+ , F-'!J$2-'F+ , F-'!J$3))</f>
        <v>8.4507994456275402E-3</v>
      </c>
      <c r="K806" s="1" cm="1">
        <f t="array" ref="K806">[1]!table_weight[FKAccuracy]*(('F+ , F-'!K$2-[1]!tbl_gk[[#This Row],[FKAccuracy]])/('F+ , F-'!K$2-'F+ , F-'!K$3))</f>
        <v>9.4310921813203358E-3</v>
      </c>
      <c r="L806" s="1" cm="1">
        <f t="array" ref="L806">[1]!table_weight[LongPassing]*(('F+ , F-'!L$2-[1]!tbl_gk[[#This Row],[LongPassing]])/('F+ , F-'!L$2-'F+ , F-'!L$3))</f>
        <v>2.3281236303259328E-2</v>
      </c>
      <c r="M806" s="1" cm="1">
        <f t="array" ref="M806">[1]!table_weight[BallControl]*(('F+ , F-'!M$2-[1]!tbl_gk[[#This Row],[BallControl]])/('F+ , F-'!M$2-'F+ , F-'!M$3))</f>
        <v>5.2153505150158456E-3</v>
      </c>
      <c r="N806" s="1" cm="1">
        <f t="array" ref="N806">[1]!table_weight[Acceleration]*(('F+ , F-'!N$2-[1]!tbl_gk[[#This Row],[Acceleration]])/('F+ , F-'!N$2-'F+ , F-'!N$3))</f>
        <v>6.313641976413314E-3</v>
      </c>
      <c r="O806" s="1" cm="1">
        <f t="array" ref="O806">[1]!table_weight[SprintSpeed]*(('F+ , F-'!O$2-[1]!tbl_gk[[#This Row],[SprintSpeed]])/('F+ , F-'!O$2-'F+ , F-'!O$3))</f>
        <v>5.9032552479464486E-3</v>
      </c>
      <c r="P806" s="1" cm="1">
        <f t="array" ref="P806">[1]!table_weight[Agility]*(('F+ , F-'!P$2-[1]!tbl_gk[[#This Row],[Agility]])/('F+ , F-'!P$2-'F+ , F-'!P$3))</f>
        <v>4.3294095621445646E-3</v>
      </c>
      <c r="Q806" s="1" cm="1">
        <f t="array" ref="Q806">[1]!table_weight[Reactions]*(('F+ , F-'!Q$2-[1]!tbl_gk[[#This Row],[Reactions]])/('F+ , F-'!Q$2-'F+ , F-'!Q$3))</f>
        <v>8.7659140012271992E-4</v>
      </c>
      <c r="R806" s="1" cm="1">
        <f t="array" ref="R806">[1]!table_weight[Balance]*(('F+ , F-'!R$2-[1]!tbl_gk[[#This Row],[Balance]])/('F+ , F-'!R$2-'F+ , F-'!R$3))</f>
        <v>2.4835002452456407E-4</v>
      </c>
      <c r="S806" s="1" cm="1">
        <f t="array" ref="S806">[1]!table_weight[ShotPower]*(('F+ , F-'!S$2-[1]!tbl_gk[[#This Row],[ShotPower]])/('F+ , F-'!S$2-'F+ , F-'!S$3))</f>
        <v>5.9732723886410689E-3</v>
      </c>
      <c r="T806" s="1" cm="1">
        <f t="array" ref="T806">[1]!table_weight[Jumping]*(('F+ , F-'!T$2-[1]!tbl_gk[[#This Row],[Jumping]])/('F+ , F-'!T$2-'F+ , F-'!T$3))</f>
        <v>1.459807452623725E-3</v>
      </c>
      <c r="U806" s="1" cm="1">
        <f t="array" ref="U806">[1]!table_weight[Stamina]*(('F+ , F-'!U$2-[1]!tbl_gk[[#This Row],[Stamina]])/('F+ , F-'!U$2-'F+ , F-'!U$3))</f>
        <v>7.7283923962432506E-3</v>
      </c>
      <c r="V806" s="1" cm="1">
        <f t="array" ref="V806">[1]!table_weight[Strength]*(('F+ , F-'!V$2-[1]!tbl_gk[[#This Row],[Strength]])/('F+ , F-'!V$2-'F+ , F-'!V$3))</f>
        <v>1.7746678835817833E-2</v>
      </c>
      <c r="W806" s="1" cm="1">
        <f t="array" ref="W806">[1]!table_weight[LongShots]*(('F+ , F-'!W$2-[1]!tbl_gk[[#This Row],[LongShots]])/('F+ , F-'!W$2-'F+ , F-'!W$3))</f>
        <v>8.570347340224143E-3</v>
      </c>
      <c r="X806" s="1" cm="1">
        <f t="array" ref="X806">[1]!table_weight[Aggression]*(('F+ , F-'!X$2-[1]!tbl_gk[[#This Row],[Aggression]])/('F+ , F-'!X$2-'F+ , F-'!X$3))</f>
        <v>1.8253726802555489E-2</v>
      </c>
      <c r="Y806" s="1" cm="1">
        <f t="array" ref="Y806">[1]!table_weight[Interceptions]*(('F+ , F-'!Y$2-[1]!tbl_gk[[#This Row],[Interceptions]])/('F+ , F-'!Y$2-'F+ , F-'!Y$3))</f>
        <v>1.3851066408443219E-2</v>
      </c>
      <c r="Z806" s="1" cm="1">
        <f t="array" ref="Z806">[1]!table_weight[Positioning]*(('F+ , F-'!Z$2-[1]!tbl_gk[[#This Row],[Positioning]])/('F+ , F-'!Z$2-'F+ , F-'!Z$3))</f>
        <v>8.8733394179088337E-4</v>
      </c>
      <c r="AA806" s="1" cm="1">
        <f t="array" ref="AA806">[1]!table_weight[Vision]*(('F+ , F-'!AA$2-[1]!tbl_gk[[#This Row],[Vision]])/('F+ , F-'!AA$2-'F+ , F-'!AA$3))</f>
        <v>4.2592029205962808E-3</v>
      </c>
      <c r="AB806" s="1" cm="1">
        <f t="array" ref="AB806">[1]!table_weight[Penalties]*(('F+ , F-'!AB$2-[1]!tbl_gk[[#This Row],[Penalties]])/('F+ , F-'!AB$2-'F+ , F-'!AB$3))</f>
        <v>2.0747955403639775E-3</v>
      </c>
      <c r="AC806" s="1" cm="1">
        <f t="array" ref="AC806">[1]!table_weight[Composure]*(('F+ , F-'!AC$2-[1]!tbl_gk[[#This Row],[Composure]])/('F+ , F-'!AC$2-'F+ , F-'!AC$3))</f>
        <v>2.1349388073164282E-4</v>
      </c>
      <c r="AD806" s="1" cm="1">
        <f t="array" ref="AD806">[1]!table_weight[Marking]*(('F+ , F-'!AD$2-[1]!tbl_gk[[#This Row],[Marking]])/('F+ , F-'!AD$2-'F+ , F-'!AD$3))</f>
        <v>1.8929790758205733E-2</v>
      </c>
      <c r="AE806" s="1" cm="1">
        <f t="array" ref="AE806">[1]!table_weight[StandingTackle]*(('F+ , F-'!AE$2-[1]!tbl_gk[[#This Row],[StandingTackle]])/('F+ , F-'!AE$2-'F+ , F-'!AE$3))</f>
        <v>2.9141914719869356E-2</v>
      </c>
      <c r="AF806" s="1" cm="1">
        <f t="array" ref="AF806">[1]!table_weight[SlidingTackle]*(('F+ , F-'!AF$2-[1]!tbl_gk[[#This Row],[SlidingTackle]])/('F+ , F-'!AF$2-'F+ , F-'!AF$3))</f>
        <v>8.2195144081682794E-3</v>
      </c>
      <c r="AG806" s="1" cm="1">
        <f t="array" ref="AG806">[1]!table_weight[GKDiving]*(('F+ , F-'!AG$2-[1]!tbl_gk[[#This Row],[GKDiving]])/('F+ , F-'!AG$2-'F+ , F-'!AG$3))</f>
        <v>2.7329885407159499E-2</v>
      </c>
      <c r="AH806" s="1" cm="1">
        <f t="array" ref="AH806">[1]!table_weight[GKHandling]*(('F+ , F-'!AH$2-[1]!tbl_gk[[#This Row],[GKHandling]])/('F+ , F-'!AH$2-'F+ , F-'!AH$3))</f>
        <v>4.2777211941640955E-2</v>
      </c>
      <c r="AI806" s="1" cm="1">
        <f t="array" ref="AI806">[1]!table_weight[GKKicking]*(('F+ , F-'!AI$2-[1]!tbl_gk[[#This Row],[GKKicking]])/('F+ , F-'!AI$2-'F+ , F-'!AI$3))</f>
        <v>2.6832978399756596E-2</v>
      </c>
      <c r="AJ806" s="1" cm="1">
        <f t="array" ref="AJ806">[1]!table_weight[GKPositioning]*(('F+ , F-'!AJ$2-[1]!tbl_gk[[#This Row],[GKPositioning]])/('F+ , F-'!AJ$2-'F+ , F-'!AJ$3))</f>
        <v>1.1352413938358561E-2</v>
      </c>
      <c r="AK806" s="1" cm="1">
        <f t="array" ref="AK806">[1]!table_weight[GKReflexes]*(('F+ , F-'!AK$2-[1]!tbl_gk[[#This Row],[GKReflexes]])/('F+ , F-'!AK$2-'F+ , F-'!AK$3))</f>
        <v>2.7329885407159499E-2</v>
      </c>
    </row>
    <row r="807" spans="1:37" x14ac:dyDescent="0.55000000000000004">
      <c r="A807" s="8">
        <f>[1]!tbl_gk[[#This Row],[ID]]</f>
        <v>229501</v>
      </c>
      <c r="B807" s="2" cm="1">
        <f t="array" ref="B807">[1]!table_weight[ValueEUR]*(('F+ , F-'!B$2-[1]!tbl_gk[[#This Row],[ValueEUR]])/('F+ , F-'!B$2-'F+ , F-'!B$3))</f>
        <v>2.4415380396785701E-4</v>
      </c>
      <c r="C807" s="2" cm="1">
        <f t="array" ref="C807">[1]!table_weight[WageEUR]*(('F+ , F-'!C$2-[1]!tbl_gk[[#This Row],[WageEUR]])/('F+ , F-'!C$2-'F+ , F-'!C$3))</f>
        <v>1.0171443180448721E-3</v>
      </c>
      <c r="D807" s="2" cm="1">
        <f t="array" ref="D807">[1]!table_weight[Crossing]*(('F+ , F-'!D$2-[1]!tbl_gk[[#This Row],[Crossing]])/('F+ , F-'!D$2-'F+ , F-'!D$3))</f>
        <v>3.4746129089074922E-2</v>
      </c>
      <c r="E807" s="2" cm="1">
        <f t="array" ref="E807">[1]!table_weight[Finishing]*(('F+ , F-'!E$2-[1]!tbl_gk[[#This Row],[Finishing]])/('F+ , F-'!E$2-'F+ , F-'!E$3))</f>
        <v>1.4973760267721157E-2</v>
      </c>
      <c r="F807" s="2" cm="1">
        <f t="array" ref="F807">[1]!table_weight[HeadingAccuracy]*(('F+ , F-'!F$2-[1]!tbl_gk[[#This Row],[HeadingAccuracy]])/('F+ , F-'!F$2-'F+ , F-'!F$3))</f>
        <v>1.1691929585950599E-2</v>
      </c>
      <c r="G807" s="2" cm="1">
        <f t="array" ref="G807">[1]!table_weight[ShortPassing]*(('F+ , F-'!G$2-[1]!tbl_gk[[#This Row],[ShortPassing]])/('F+ , F-'!G$2-'F+ , F-'!G$3))</f>
        <v>5.7659964066562854E-2</v>
      </c>
      <c r="H807" s="2" cm="1">
        <f t="array" ref="H807">[1]!table_weight[Volleys]*(('F+ , F-'!H$2-[1]!tbl_gk[[#This Row],[Volleys]])/('F+ , F-'!H$2-'F+ , F-'!H$3))</f>
        <v>9.2591367839048701E-4</v>
      </c>
      <c r="I807" s="2" cm="1">
        <f t="array" ref="I807">[1]!table_weight[Dribbling]*(('F+ , F-'!I$2-[1]!tbl_gk[[#This Row],[Dribbling]])/('F+ , F-'!I$2-'F+ , F-'!I$3))</f>
        <v>1.2712416880351124E-2</v>
      </c>
      <c r="J807" s="2" cm="1">
        <f t="array" ref="J807">[1]!table_weight[Curve]*(('F+ , F-'!J$2-[1]!tbl_gk[[#This Row],[Curve]])/('F+ , F-'!J$2-'F+ , F-'!J$3))</f>
        <v>8.7888314234526414E-3</v>
      </c>
      <c r="K807" s="2" cm="1">
        <f t="array" ref="K807">[1]!table_weight[FKAccuracy]*(('F+ , F-'!K$2-[1]!tbl_gk[[#This Row],[FKAccuracy]])/('F+ , F-'!K$2-'F+ , F-'!K$3))</f>
        <v>8.3662914511712649E-3</v>
      </c>
      <c r="L807" s="2" cm="1">
        <f t="array" ref="L807">[1]!table_weight[LongPassing]*(('F+ , F-'!L$2-[1]!tbl_gk[[#This Row],[LongPassing]])/('F+ , F-'!L$2-'F+ , F-'!L$3))</f>
        <v>2.7071205003789917E-2</v>
      </c>
      <c r="M807" s="2" cm="1">
        <f t="array" ref="M807">[1]!table_weight[BallControl]*(('F+ , F-'!M$2-[1]!tbl_gk[[#This Row],[BallControl]])/('F+ , F-'!M$2-'F+ , F-'!M$3))</f>
        <v>1.2169151201703639E-2</v>
      </c>
      <c r="N807" s="2" cm="1">
        <f t="array" ref="N807">[1]!table_weight[Acceleration]*(('F+ , F-'!N$2-[1]!tbl_gk[[#This Row],[Acceleration]])/('F+ , F-'!N$2-'F+ , F-'!N$3))</f>
        <v>4.0587698419799877E-3</v>
      </c>
      <c r="O807" s="2" cm="1">
        <f t="array" ref="O807">[1]!table_weight[SprintSpeed]*(('F+ , F-'!O$2-[1]!tbl_gk[[#This Row],[SprintSpeed]])/('F+ , F-'!O$2-'F+ , F-'!O$3))</f>
        <v>5.6221478551870948E-3</v>
      </c>
      <c r="P807" s="2" cm="1">
        <f t="array" ref="P807">[1]!table_weight[Agility]*(('F+ , F-'!P$2-[1]!tbl_gk[[#This Row],[Agility]])/('F+ , F-'!P$2-'F+ , F-'!P$3))</f>
        <v>4.680442769886016E-3</v>
      </c>
      <c r="Q807" s="2" cm="1">
        <f t="array" ref="Q807">[1]!table_weight[Reactions]*(('F+ , F-'!Q$2-[1]!tbl_gk[[#This Row],[Reactions]])/('F+ , F-'!Q$2-'F+ , F-'!Q$3))</f>
        <v>1.4953618002093458E-3</v>
      </c>
      <c r="R807" s="2" cm="1">
        <f t="array" ref="R807">[1]!table_weight[Balance]*(('F+ , F-'!R$2-[1]!tbl_gk[[#This Row],[Balance]])/('F+ , F-'!R$2-'F+ , F-'!R$3))</f>
        <v>1.4901001471473846E-3</v>
      </c>
      <c r="S807" s="2" cm="1">
        <f t="array" ref="S807">[1]!table_weight[ShotPower]*(('F+ , F-'!S$2-[1]!tbl_gk[[#This Row],[ShotPower]])/('F+ , F-'!S$2-'F+ , F-'!S$3))</f>
        <v>4.6747349128495319E-3</v>
      </c>
      <c r="T807" s="2" cm="1">
        <f t="array" ref="T807">[1]!table_weight[Jumping]*(('F+ , F-'!T$2-[1]!tbl_gk[[#This Row],[Jumping]])/('F+ , F-'!T$2-'F+ , F-'!T$3))</f>
        <v>2.1467756656231253E-3</v>
      </c>
      <c r="U807" s="2" cm="1">
        <f t="array" ref="U807">[1]!table_weight[Stamina]*(('F+ , F-'!U$2-[1]!tbl_gk[[#This Row],[Stamina]])/('F+ , F-'!U$2-'F+ , F-'!U$3))</f>
        <v>1.0304523194991E-2</v>
      </c>
      <c r="V807" s="2" cm="1">
        <f t="array" ref="V807">[1]!table_weight[Strength]*(('F+ , F-'!V$2-[1]!tbl_gk[[#This Row],[Strength]])/('F+ , F-'!V$2-'F+ , F-'!V$3))</f>
        <v>8.8733394179089167E-3</v>
      </c>
      <c r="W807" s="2" cm="1">
        <f t="array" ref="W807">[1]!table_weight[LongShots]*(('F+ , F-'!W$2-[1]!tbl_gk[[#This Row],[LongShots]])/('F+ , F-'!W$2-'F+ , F-'!W$3))</f>
        <v>8.3106398450658349E-3</v>
      </c>
      <c r="X807" s="2" cm="1">
        <f t="array" ref="X807">[1]!table_weight[Aggression]*(('F+ , F-'!X$2-[1]!tbl_gk[[#This Row],[Aggression]])/('F+ , F-'!X$2-'F+ , F-'!X$3))</f>
        <v>1.3386066321874024E-2</v>
      </c>
      <c r="Y807" s="2" cm="1">
        <f t="array" ref="Y807">[1]!table_weight[Interceptions]*(('F+ , F-'!Y$2-[1]!tbl_gk[[#This Row],[Interceptions]])/('F+ , F-'!Y$2-'F+ , F-'!Y$3))</f>
        <v>1.6621279690131864E-2</v>
      </c>
      <c r="Z807" s="2" cm="1">
        <f t="array" ref="Z807">[1]!table_weight[Positioning]*(('F+ , F-'!Z$2-[1]!tbl_gk[[#This Row],[Positioning]])/('F+ , F-'!Z$2-'F+ , F-'!Z$3))</f>
        <v>8.8733394179088337E-4</v>
      </c>
      <c r="AA807" s="2" cm="1">
        <f t="array" ref="AA807">[1]!table_weight[Vision]*(('F+ , F-'!AA$2-[1]!tbl_gk[[#This Row],[Vision]])/('F+ , F-'!AA$2-'F+ , F-'!AA$3))</f>
        <v>2.7684818983875824E-2</v>
      </c>
      <c r="AB807" s="2" cm="1">
        <f t="array" ref="AB807">[1]!table_weight[Penalties]*(('F+ , F-'!AB$2-[1]!tbl_gk[[#This Row],[Penalties]])/('F+ , F-'!AB$2-'F+ , F-'!AB$3))</f>
        <v>1.9965013690294879E-3</v>
      </c>
      <c r="AC807" s="2" cm="1">
        <f t="array" ref="AC807">[1]!table_weight[Composure]*(('F+ , F-'!AC$2-[1]!tbl_gk[[#This Row],[Composure]])/('F+ , F-'!AC$2-'F+ , F-'!AC$3))</f>
        <v>2.0281918669506067E-3</v>
      </c>
      <c r="AD807" s="2" cm="1">
        <f t="array" ref="AD807">[1]!table_weight[Marking]*(('F+ , F-'!AD$2-[1]!tbl_gk[[#This Row],[Marking]])/('F+ , F-'!AD$2-'F+ , F-'!AD$3))</f>
        <v>3.1549651263676225E-2</v>
      </c>
      <c r="AE807" s="2" cm="1">
        <f t="array" ref="AE807">[1]!table_weight[StandingTackle]*(('F+ , F-'!AE$2-[1]!tbl_gk[[#This Row],[StandingTackle]])/('F+ , F-'!AE$2-'F+ , F-'!AE$3))</f>
        <v>2.6900228972187096E-2</v>
      </c>
      <c r="AF807" s="2" cm="1">
        <f t="array" ref="AF807">[1]!table_weight[SlidingTackle]*(('F+ , F-'!AF$2-[1]!tbl_gk[[#This Row],[SlidingTackle]])/('F+ , F-'!AF$2-'F+ , F-'!AF$3))</f>
        <v>5.230600077925268E-3</v>
      </c>
      <c r="AG807" s="2" cm="1">
        <f t="array" ref="AG807">[1]!table_weight[GKDiving]*(('F+ , F-'!AG$2-[1]!tbl_gk[[#This Row],[GKDiving]])/('F+ , F-'!AG$2-'F+ , F-'!AG$3))</f>
        <v>3.7578592434844307E-2</v>
      </c>
      <c r="AH807" s="2" cm="1">
        <f t="array" ref="AH807">[1]!table_weight[GKHandling]*(('F+ , F-'!AH$2-[1]!tbl_gk[[#This Row],[GKHandling]])/('F+ , F-'!AH$2-'F+ , F-'!AH$3))</f>
        <v>4.2777211941640955E-2</v>
      </c>
      <c r="AI807" s="2" cm="1">
        <f t="array" ref="AI807">[1]!table_weight[GKKicking]*(('F+ , F-'!AI$2-[1]!tbl_gk[[#This Row],[GKKicking]])/('F+ , F-'!AI$2-'F+ , F-'!AI$3))</f>
        <v>2.1466382719805277E-2</v>
      </c>
      <c r="AJ807" s="2" cm="1">
        <f t="array" ref="AJ807">[1]!table_weight[GKPositioning]*(('F+ , F-'!AJ$2-[1]!tbl_gk[[#This Row],[GKPositioning]])/('F+ , F-'!AJ$2-'F+ , F-'!AJ$3))</f>
        <v>1.6397931244295699E-2</v>
      </c>
      <c r="AK807" s="2" cm="1">
        <f t="array" ref="AK807">[1]!table_weight[GKReflexes]*(('F+ , F-'!AK$2-[1]!tbl_gk[[#This Row],[GKReflexes]])/('F+ , F-'!AK$2-'F+ , F-'!AK$3))</f>
        <v>3.6439847209545996E-2</v>
      </c>
    </row>
    <row r="808" spans="1:37" x14ac:dyDescent="0.55000000000000004">
      <c r="A808" s="7">
        <f>[1]!tbl_gk[[#This Row],[ID]]</f>
        <v>229542</v>
      </c>
      <c r="B808" s="1" cm="1">
        <f t="array" ref="B808">[1]!table_weight[ValueEUR]*(('F+ , F-'!B$2-[1]!tbl_gk[[#This Row],[ValueEUR]])/('F+ , F-'!B$2-'F+ , F-'!B$3))</f>
        <v>3.367532239303818E-4</v>
      </c>
      <c r="C808" s="1" cm="1">
        <f t="array" ref="C808">[1]!table_weight[WageEUR]*(('F+ , F-'!C$2-[1]!tbl_gk[[#This Row],[WageEUR]])/('F+ , F-'!C$2-'F+ , F-'!C$3))</f>
        <v>3.9120935309418161E-4</v>
      </c>
      <c r="D808" s="1" cm="1">
        <f t="array" ref="D808">[1]!table_weight[Crossing]*(('F+ , F-'!D$2-[1]!tbl_gk[[#This Row],[Crossing]])/('F+ , F-'!D$2-'F+ , F-'!D$3))</f>
        <v>2.9141914719869291E-2</v>
      </c>
      <c r="E808" s="1" cm="1">
        <f t="array" ref="E808">[1]!table_weight[Finishing]*(('F+ , F-'!E$2-[1]!tbl_gk[[#This Row],[Finishing]])/('F+ , F-'!E$2-'F+ , F-'!E$3))</f>
        <v>8.9842561606326941E-3</v>
      </c>
      <c r="F808" s="1" cm="1">
        <f t="array" ref="F808">[1]!table_weight[HeadingAccuracy]*(('F+ , F-'!F$2-[1]!tbl_gk[[#This Row],[HeadingAccuracy]])/('F+ , F-'!F$2-'F+ , F-'!F$3))</f>
        <v>1.1274360672166649E-2</v>
      </c>
      <c r="G808" s="1" cm="1">
        <f t="array" ref="G808">[1]!table_weight[ShortPassing]*(('F+ , F-'!G$2-[1]!tbl_gk[[#This Row],[ShortPassing]])/('F+ , F-'!G$2-'F+ , F-'!G$3))</f>
        <v>5.6253623479573515E-2</v>
      </c>
      <c r="H808" s="1" cm="1">
        <f t="array" ref="H808">[1]!table_weight[Volleys]*(('F+ , F-'!H$2-[1]!tbl_gk[[#This Row],[Volleys]])/('F+ , F-'!H$2-'F+ , F-'!H$3))</f>
        <v>1.3888705175857305E-3</v>
      </c>
      <c r="I808" s="1" cm="1">
        <f t="array" ref="I808">[1]!table_weight[Dribbling]*(('F+ , F-'!I$2-[1]!tbl_gk[[#This Row],[Dribbling]])/('F+ , F-'!I$2-'F+ , F-'!I$3))</f>
        <v>1.5646051545047536E-2</v>
      </c>
      <c r="J808" s="1" cm="1">
        <f t="array" ref="J808">[1]!table_weight[Curve]*(('F+ , F-'!J$2-[1]!tbl_gk[[#This Row],[Curve]])/('F+ , F-'!J$2-'F+ , F-'!J$3))</f>
        <v>8.9578474123651938E-3</v>
      </c>
      <c r="K808" s="1" cm="1">
        <f t="array" ref="K808">[1]!table_weight[FKAccuracy]*(('F+ , F-'!K$2-[1]!tbl_gk[[#This Row],[FKAccuracy]])/('F+ , F-'!K$2-'F+ , F-'!K$3))</f>
        <v>9.7353209613629272E-3</v>
      </c>
      <c r="L808" s="1" cm="1">
        <f t="array" ref="L808">[1]!table_weight[LongPassing]*(('F+ , F-'!L$2-[1]!tbl_gk[[#This Row],[LongPassing]])/('F+ , F-'!L$2-'F+ , F-'!L$3))</f>
        <v>2.5988356803638323E-2</v>
      </c>
      <c r="M808" s="1" cm="1">
        <f t="array" ref="M808">[1]!table_weight[BallControl]*(('F+ , F-'!M$2-[1]!tbl_gk[[#This Row],[BallControl]])/('F+ , F-'!M$2-'F+ , F-'!M$3))</f>
        <v>1.2169151201703639E-2</v>
      </c>
      <c r="N808" s="1" cm="1">
        <f t="array" ref="N808">[1]!table_weight[Acceleration]*(('F+ , F-'!N$2-[1]!tbl_gk[[#This Row],[Acceleration]])/('F+ , F-'!N$2-'F+ , F-'!N$3))</f>
        <v>6.313641976413314E-3</v>
      </c>
      <c r="O808" s="1" cm="1">
        <f t="array" ref="O808">[1]!table_weight[SprintSpeed]*(('F+ , F-'!O$2-[1]!tbl_gk[[#This Row],[SprintSpeed]])/('F+ , F-'!O$2-'F+ , F-'!O$3))</f>
        <v>8.4332217827806418E-3</v>
      </c>
      <c r="P808" s="1" cm="1">
        <f t="array" ref="P808">[1]!table_weight[Agility]*(('F+ , F-'!P$2-[1]!tbl_gk[[#This Row],[Agility]])/('F+ , F-'!P$2-'F+ , F-'!P$3))</f>
        <v>5.1484870468746172E-3</v>
      </c>
      <c r="Q808" s="1" cm="1">
        <f t="array" ref="Q808">[1]!table_weight[Reactions]*(('F+ , F-'!Q$2-[1]!tbl_gk[[#This Row],[Reactions]])/('F+ , F-'!Q$2-'F+ , F-'!Q$3))</f>
        <v>1.3922334001949081E-3</v>
      </c>
      <c r="R808" s="1" cm="1">
        <f t="array" ref="R808">[1]!table_weight[Balance]*(('F+ , F-'!R$2-[1]!tbl_gk[[#This Row],[Balance]])/('F+ , F-'!R$2-'F+ , F-'!R$3))</f>
        <v>1.9868001961965125E-3</v>
      </c>
      <c r="S808" s="1" cm="1">
        <f t="array" ref="S808">[1]!table_weight[ShotPower]*(('F+ , F-'!S$2-[1]!tbl_gk[[#This Row],[ShotPower]])/('F+ , F-'!S$2-'F+ , F-'!S$3))</f>
        <v>4.6747349128495319E-3</v>
      </c>
      <c r="T808" s="1" cm="1">
        <f t="array" ref="T808">[1]!table_weight[Jumping]*(('F+ , F-'!T$2-[1]!tbl_gk[[#This Row],[Jumping]])/('F+ , F-'!T$2-'F+ , F-'!T$3))</f>
        <v>4.4652933844961011E-3</v>
      </c>
      <c r="U808" s="1" cm="1">
        <f t="array" ref="U808">[1]!table_weight[Stamina]*(('F+ , F-'!U$2-[1]!tbl_gk[[#This Row],[Stamina]])/('F+ , F-'!U$2-'F+ , F-'!U$3))</f>
        <v>1.8032915591234249E-2</v>
      </c>
      <c r="V808" s="1" cm="1">
        <f t="array" ref="V808">[1]!table_weight[Strength]*(('F+ , F-'!V$2-[1]!tbl_gk[[#This Row],[Strength]])/('F+ , F-'!V$2-'F+ , F-'!V$3))</f>
        <v>2.2183348544772292E-2</v>
      </c>
      <c r="W808" s="1" cm="1">
        <f t="array" ref="W808">[1]!table_weight[LongShots]*(('F+ , F-'!W$2-[1]!tbl_gk[[#This Row],[LongShots]])/('F+ , F-'!W$2-'F+ , F-'!W$3))</f>
        <v>7.271809864432606E-3</v>
      </c>
      <c r="X808" s="1" cm="1">
        <f t="array" ref="X808">[1]!table_weight[Aggression]*(('F+ , F-'!X$2-[1]!tbl_gk[[#This Row],[Aggression]])/('F+ , F-'!X$2-'F+ , F-'!X$3))</f>
        <v>1.5211439002129575E-2</v>
      </c>
      <c r="Y808" s="1" cm="1">
        <f t="array" ref="Y808">[1]!table_weight[Interceptions]*(('F+ , F-'!Y$2-[1]!tbl_gk[[#This Row],[Interceptions]])/('F+ , F-'!Y$2-'F+ , F-'!Y$3))</f>
        <v>2.0776599612664828E-2</v>
      </c>
      <c r="Z808" s="1" cm="1">
        <f t="array" ref="Z808">[1]!table_weight[Positioning]*(('F+ , F-'!Z$2-[1]!tbl_gk[[#This Row],[Positioning]])/('F+ , F-'!Z$2-'F+ , F-'!Z$3))</f>
        <v>1.6267788932832863E-3</v>
      </c>
      <c r="AA808" s="1" cm="1">
        <f t="array" ref="AA808">[1]!table_weight[Vision]*(('F+ , F-'!AA$2-[1]!tbl_gk[[#This Row],[Vision]])/('F+ , F-'!AA$2-'F+ , F-'!AA$3))</f>
        <v>2.0586147449548689E-2</v>
      </c>
      <c r="AB808" s="1" cm="1">
        <f t="array" ref="AB808">[1]!table_weight[Penalties]*(('F+ , F-'!AB$2-[1]!tbl_gk[[#This Row],[Penalties]])/('F+ , F-'!AB$2-'F+ , F-'!AB$3))</f>
        <v>2.1922367973657118E-3</v>
      </c>
      <c r="AC808" s="1" cm="1">
        <f t="array" ref="AC808">[1]!table_weight[Composure]*(('F+ , F-'!AC$2-[1]!tbl_gk[[#This Row],[Composure]])/('F+ , F-'!AC$2-'F+ , F-'!AC$3))</f>
        <v>2.0815653371335178E-3</v>
      </c>
      <c r="AD808" s="1" cm="1">
        <f t="array" ref="AD808">[1]!table_weight[Marking]*(('F+ , F-'!AD$2-[1]!tbl_gk[[#This Row],[Marking]])/('F+ , F-'!AD$2-'F+ , F-'!AD$3))</f>
        <v>2.5239721010940977E-2</v>
      </c>
      <c r="AE808" s="1" cm="1">
        <f t="array" ref="AE808">[1]!table_weight[StandingTackle]*(('F+ , F-'!AE$2-[1]!tbl_gk[[#This Row],[StandingTackle]])/('F+ , F-'!AE$2-'F+ , F-'!AE$3))</f>
        <v>1.7933485981458063E-2</v>
      </c>
      <c r="AF808" s="1" cm="1">
        <f t="array" ref="AF808">[1]!table_weight[SlidingTackle]*(('F+ , F-'!AF$2-[1]!tbl_gk[[#This Row],[SlidingTackle]])/('F+ , F-'!AF$2-'F+ , F-'!AF$3))</f>
        <v>1.0461200155850536E-2</v>
      </c>
      <c r="AG808" s="1" cm="1">
        <f t="array" ref="AG808">[1]!table_weight[GKDiving]*(('F+ , F-'!AG$2-[1]!tbl_gk[[#This Row],[GKDiving]])/('F+ , F-'!AG$2-'F+ , F-'!AG$3))</f>
        <v>3.2454238921001903E-2</v>
      </c>
      <c r="AH808" s="1" cm="1">
        <f t="array" ref="AH808">[1]!table_weight[GKHandling]*(('F+ , F-'!AH$2-[1]!tbl_gk[[#This Row],[GKHandling]])/('F+ , F-'!AH$2-'F+ , F-'!AH$3))</f>
        <v>3.7430060448935834E-2</v>
      </c>
      <c r="AI808" s="1" cm="1">
        <f t="array" ref="AI808">[1]!table_weight[GKKicking]*(('F+ , F-'!AI$2-[1]!tbl_gk[[#This Row],[GKKicking]])/('F+ , F-'!AI$2-'F+ , F-'!AI$3))</f>
        <v>2.1466382719805277E-2</v>
      </c>
      <c r="AJ808" s="1" cm="1">
        <f t="array" ref="AJ808">[1]!table_weight[GKPositioning]*(('F+ , F-'!AJ$2-[1]!tbl_gk[[#This Row],[GKPositioning]])/('F+ , F-'!AJ$2-'F+ , F-'!AJ$3))</f>
        <v>1.5767241581053557E-2</v>
      </c>
      <c r="AK808" s="1" cm="1">
        <f t="array" ref="AK808">[1]!table_weight[GKReflexes]*(('F+ , F-'!AK$2-[1]!tbl_gk[[#This Row],[GKReflexes]])/('F+ , F-'!AK$2-'F+ , F-'!AK$3))</f>
        <v>3.6439847209545996E-2</v>
      </c>
    </row>
    <row r="809" spans="1:37" x14ac:dyDescent="0.55000000000000004">
      <c r="A809" s="8">
        <f>[1]!tbl_gk[[#This Row],[ID]]</f>
        <v>229637</v>
      </c>
      <c r="B809" s="2" cm="1">
        <f t="array" ref="B809">[1]!table_weight[ValueEUR]*(('F+ , F-'!B$2-[1]!tbl_gk[[#This Row],[ValueEUR]])/('F+ , F-'!B$2-'F+ , F-'!B$3))</f>
        <v>6.4541795713879782E-4</v>
      </c>
      <c r="C809" s="2" cm="1">
        <f t="array" ref="C809">[1]!table_weight[WageEUR]*(('F+ , F-'!C$2-[1]!tbl_gk[[#This Row],[WageEUR]])/('F+ , F-'!C$2-'F+ , F-'!C$3))</f>
        <v>1.1736280592825449E-3</v>
      </c>
      <c r="D809" s="2" cm="1">
        <f t="array" ref="D809">[1]!table_weight[Crossing]*(('F+ , F-'!D$2-[1]!tbl_gk[[#This Row],[Crossing]])/('F+ , F-'!D$2-'F+ , F-'!D$3))</f>
        <v>3.2504443341392672E-2</v>
      </c>
      <c r="E809" s="2" cm="1">
        <f t="array" ref="E809">[1]!table_weight[Finishing]*(('F+ , F-'!E$2-[1]!tbl_gk[[#This Row],[Finishing]])/('F+ , F-'!E$2-'F+ , F-'!E$3))</f>
        <v>1.1979008214176926E-2</v>
      </c>
      <c r="F809" s="2" cm="1">
        <f t="array" ref="F809">[1]!table_weight[HeadingAccuracy]*(('F+ , F-'!F$2-[1]!tbl_gk[[#This Row],[HeadingAccuracy]])/('F+ , F-'!F$2-'F+ , F-'!F$3))</f>
        <v>1.08567917583827E-2</v>
      </c>
      <c r="G809" s="2" cm="1">
        <f t="array" ref="G809">[1]!table_weight[ShortPassing]*(('F+ , F-'!G$2-[1]!tbl_gk[[#This Row],[ShortPassing]])/('F+ , F-'!G$2-'F+ , F-'!G$3))</f>
        <v>4.781557995763748E-2</v>
      </c>
      <c r="H809" s="2" cm="1">
        <f t="array" ref="H809">[1]!table_weight[Volleys]*(('F+ , F-'!H$2-[1]!tbl_gk[[#This Row],[Volleys]])/('F+ , F-'!H$2-'F+ , F-'!H$3))</f>
        <v>1.6203489371833524E-3</v>
      </c>
      <c r="I809" s="2" cm="1">
        <f t="array" ref="I809">[1]!table_weight[Dribbling]*(('F+ , F-'!I$2-[1]!tbl_gk[[#This Row],[Dribbling]])/('F+ , F-'!I$2-'F+ , F-'!I$3))</f>
        <v>1.5646051545047536E-2</v>
      </c>
      <c r="J809" s="2" cm="1">
        <f t="array" ref="J809">[1]!table_weight[Curve]*(('F+ , F-'!J$2-[1]!tbl_gk[[#This Row],[Curve]])/('F+ , F-'!J$2-'F+ , F-'!J$3))</f>
        <v>9.6339113680153961E-3</v>
      </c>
      <c r="K809" s="2" cm="1">
        <f t="array" ref="K809">[1]!table_weight[FKAccuracy]*(('F+ , F-'!K$2-[1]!tbl_gk[[#This Row],[FKAccuracy]])/('F+ , F-'!K$2-'F+ , F-'!K$3))</f>
        <v>8.5184058411925615E-3</v>
      </c>
      <c r="L809" s="2" cm="1">
        <f t="array" ref="L809">[1]!table_weight[LongPassing]*(('F+ , F-'!L$2-[1]!tbl_gk[[#This Row],[LongPassing]])/('F+ , F-'!L$2-'F+ , F-'!L$3))</f>
        <v>2.2739812203183531E-2</v>
      </c>
      <c r="M809" s="2" cm="1">
        <f t="array" ref="M809">[1]!table_weight[BallControl]*(('F+ , F-'!M$2-[1]!tbl_gk[[#This Row],[BallControl]])/('F+ , F-'!M$2-'F+ , F-'!M$3))</f>
        <v>1.8253726802555461E-2</v>
      </c>
      <c r="N809" s="2" cm="1">
        <f t="array" ref="N809">[1]!table_weight[Acceleration]*(('F+ , F-'!N$2-[1]!tbl_gk[[#This Row],[Acceleration]])/('F+ , F-'!N$2-'F+ , F-'!N$3))</f>
        <v>3.8332826285366545E-3</v>
      </c>
      <c r="O809" s="2" cm="1">
        <f t="array" ref="O809">[1]!table_weight[SprintSpeed]*(('F+ , F-'!O$2-[1]!tbl_gk[[#This Row],[SprintSpeed]])/('F+ , F-'!O$2-'F+ , F-'!O$3))</f>
        <v>4.7788256769090301E-3</v>
      </c>
      <c r="P809" s="2" cm="1">
        <f t="array" ref="P809">[1]!table_weight[Agility]*(('F+ , F-'!P$2-[1]!tbl_gk[[#This Row],[Agility]])/('F+ , F-'!P$2-'F+ , F-'!P$3))</f>
        <v>2.4572324541901583E-3</v>
      </c>
      <c r="Q809" s="2" cm="1">
        <f t="array" ref="Q809">[1]!table_weight[Reactions]*(('F+ , F-'!Q$2-[1]!tbl_gk[[#This Row],[Reactions]])/('F+ , F-'!Q$2-'F+ , F-'!Q$3))</f>
        <v>1.3406692001876892E-3</v>
      </c>
      <c r="R809" s="2" cm="1">
        <f t="array" ref="R809">[1]!table_weight[Balance]*(('F+ , F-'!R$2-[1]!tbl_gk[[#This Row],[Balance]])/('F+ , F-'!R$2-'F+ , F-'!R$3))</f>
        <v>6.2087506131141027E-4</v>
      </c>
      <c r="S809" s="2" cm="1">
        <f t="array" ref="S809">[1]!table_weight[ShotPower]*(('F+ , F-'!S$2-[1]!tbl_gk[[#This Row],[ShotPower]])/('F+ , F-'!S$2-'F+ , F-'!S$3))</f>
        <v>5.1941499031661464E-3</v>
      </c>
      <c r="T809" s="2" cm="1">
        <f t="array" ref="T809">[1]!table_weight[Jumping]*(('F+ , F-'!T$2-[1]!tbl_gk[[#This Row],[Jumping]])/('F+ , F-'!T$2-'F+ , F-'!T$3))</f>
        <v>2.2326466922480506E-3</v>
      </c>
      <c r="U809" s="2" cm="1">
        <f t="array" ref="U809">[1]!table_weight[Stamina]*(('F+ , F-'!U$2-[1]!tbl_gk[[#This Row],[Stamina]])/('F+ , F-'!U$2-'F+ , F-'!U$3))</f>
        <v>8.5871026624924993E-3</v>
      </c>
      <c r="V809" s="2" cm="1">
        <f t="array" ref="V809">[1]!table_weight[Strength]*(('F+ , F-'!V$2-[1]!tbl_gk[[#This Row],[Strength]])/('F+ , F-'!V$2-'F+ , F-'!V$3))</f>
        <v>1.4197343068654266E-2</v>
      </c>
      <c r="W809" s="2" cm="1">
        <f t="array" ref="W809">[1]!table_weight[LongShots]*(('F+ , F-'!W$2-[1]!tbl_gk[[#This Row],[LongShots]])/('F+ , F-'!W$2-'F+ , F-'!W$3))</f>
        <v>8.0509323499075268E-3</v>
      </c>
      <c r="X809" s="2" cm="1">
        <f t="array" ref="X809">[1]!table_weight[Aggression]*(('F+ , F-'!X$2-[1]!tbl_gk[[#This Row],[Aggression]])/('F+ , F-'!X$2-'F+ , F-'!X$3))</f>
        <v>1.5211439002129575E-2</v>
      </c>
      <c r="Y809" s="2" cm="1">
        <f t="array" ref="Y809">[1]!table_weight[Interceptions]*(('F+ , F-'!Y$2-[1]!tbl_gk[[#This Row],[Interceptions]])/('F+ , F-'!Y$2-'F+ , F-'!Y$3))</f>
        <v>1.3158513088021059E-2</v>
      </c>
      <c r="Z809" s="2" cm="1">
        <f t="array" ref="Z809">[1]!table_weight[Positioning]*(('F+ , F-'!Z$2-[1]!tbl_gk[[#This Row],[Positioning]])/('F+ , F-'!Z$2-'F+ , F-'!Z$3))</f>
        <v>1.0352229320893639E-3</v>
      </c>
      <c r="AA809" s="2" cm="1">
        <f t="array" ref="AA809">[1]!table_weight[Vision]*(('F+ , F-'!AA$2-[1]!tbl_gk[[#This Row],[Vision]])/('F+ , F-'!AA$2-'F+ , F-'!AA$3))</f>
        <v>2.5555217523577683E-2</v>
      </c>
      <c r="AB809" s="2" cm="1">
        <f t="array" ref="AB809">[1]!table_weight[Penalties]*(('F+ , F-'!AB$2-[1]!tbl_gk[[#This Row],[Penalties]])/('F+ , F-'!AB$2-'F+ , F-'!AB$3))</f>
        <v>2.0747955403639775E-3</v>
      </c>
      <c r="AC809" s="2" cm="1">
        <f t="array" ref="AC809">[1]!table_weight[Composure]*(('F+ , F-'!AC$2-[1]!tbl_gk[[#This Row],[Composure]])/('F+ , F-'!AC$2-'F+ , F-'!AC$3))</f>
        <v>8.5397552292657128E-4</v>
      </c>
      <c r="AD809" s="2" cm="1">
        <f t="array" ref="AD809">[1]!table_weight[Marking]*(('F+ , F-'!AD$2-[1]!tbl_gk[[#This Row],[Marking]])/('F+ , F-'!AD$2-'F+ , F-'!AD$3))</f>
        <v>2.8394686137308601E-2</v>
      </c>
      <c r="AE809" s="2" cm="1">
        <f t="array" ref="AE809">[1]!table_weight[StandingTackle]*(('F+ , F-'!AE$2-[1]!tbl_gk[[#This Row],[StandingTackle]])/('F+ , F-'!AE$2-'F+ , F-'!AE$3))</f>
        <v>2.241685747682258E-2</v>
      </c>
      <c r="AF809" s="2" cm="1">
        <f t="array" ref="AF809">[1]!table_weight[SlidingTackle]*(('F+ , F-'!AF$2-[1]!tbl_gk[[#This Row],[SlidingTackle]])/('F+ , F-'!AF$2-'F+ , F-'!AF$3))</f>
        <v>4.4833714953645158E-3</v>
      </c>
      <c r="AG809" s="2" cm="1">
        <f t="array" ref="AG809">[1]!table_weight[GKDiving]*(('F+ , F-'!AG$2-[1]!tbl_gk[[#This Row],[GKDiving]])/('F+ , F-'!AG$2-'F+ , F-'!AG$3))</f>
        <v>3.2454238921001903E-2</v>
      </c>
      <c r="AH809" s="2" cm="1">
        <f t="array" ref="AH809">[1]!table_weight[GKHandling]*(('F+ , F-'!AH$2-[1]!tbl_gk[[#This Row],[GKHandling]])/('F+ , F-'!AH$2-'F+ , F-'!AH$3))</f>
        <v>3.9212444279837541E-2</v>
      </c>
      <c r="AI809" s="2" cm="1">
        <f t="array" ref="AI809">[1]!table_weight[GKKicking]*(('F+ , F-'!AI$2-[1]!tbl_gk[[#This Row],[GKKicking]])/('F+ , F-'!AI$2-'F+ , F-'!AI$3))</f>
        <v>2.414968055978094E-2</v>
      </c>
      <c r="AJ809" s="2" cm="1">
        <f t="array" ref="AJ809">[1]!table_weight[GKPositioning]*(('F+ , F-'!AJ$2-[1]!tbl_gk[[#This Row],[GKPositioning]])/('F+ , F-'!AJ$2-'F+ , F-'!AJ$3))</f>
        <v>1.0721724275116419E-2</v>
      </c>
      <c r="AK809" s="2" cm="1">
        <f t="array" ref="AK809">[1]!table_weight[GKReflexes]*(('F+ , F-'!AK$2-[1]!tbl_gk[[#This Row],[GKReflexes]])/('F+ , F-'!AK$2-'F+ , F-'!AK$3))</f>
        <v>2.55078930466822E-2</v>
      </c>
    </row>
    <row r="810" spans="1:37" x14ac:dyDescent="0.55000000000000004">
      <c r="A810" s="7">
        <f>[1]!tbl_gk[[#This Row],[ID]]</f>
        <v>229692</v>
      </c>
      <c r="B810" s="1" cm="1">
        <f t="array" ref="B810">[1]!table_weight[ValueEUR]*(('F+ , F-'!B$2-[1]!tbl_gk[[#This Row],[ValueEUR]])/('F+ , F-'!B$2-'F+ , F-'!B$3))</f>
        <v>4.6021911721374819E-4</v>
      </c>
      <c r="C810" s="1" cm="1">
        <f t="array" ref="C810">[1]!table_weight[WageEUR]*(('F+ , F-'!C$2-[1]!tbl_gk[[#This Row],[WageEUR]])/('F+ , F-'!C$2-'F+ , F-'!C$3))</f>
        <v>1.6430792829955629E-3</v>
      </c>
      <c r="D810" s="1" cm="1">
        <f t="array" ref="D810">[1]!table_weight[Crossing]*(('F+ , F-'!D$2-[1]!tbl_gk[[#This Row],[Crossing]])/('F+ , F-'!D$2-'F+ , F-'!D$3))</f>
        <v>3.0262757593710415E-2</v>
      </c>
      <c r="E810" s="1" cm="1">
        <f t="array" ref="E810">[1]!table_weight[Finishing]*(('F+ , F-'!E$2-[1]!tbl_gk[[#This Row],[Finishing]])/('F+ , F-'!E$2-'F+ , F-'!E$3))</f>
        <v>1.0980757529662181E-2</v>
      </c>
      <c r="F810" s="1" cm="1">
        <f t="array" ref="F810">[1]!table_weight[HeadingAccuracy]*(('F+ , F-'!F$2-[1]!tbl_gk[[#This Row],[HeadingAccuracy]])/('F+ , F-'!F$2-'F+ , F-'!F$3))</f>
        <v>1.210949849973455E-2</v>
      </c>
      <c r="G810" s="1" cm="1">
        <f t="array" ref="G810">[1]!table_weight[ShortPassing]*(('F+ , F-'!G$2-[1]!tbl_gk[[#This Row],[ShortPassing]])/('F+ , F-'!G$2-'F+ , F-'!G$3))</f>
        <v>3.6564855261722783E-2</v>
      </c>
      <c r="H810" s="1" cm="1">
        <f t="array" ref="H810">[1]!table_weight[Volleys]*(('F+ , F-'!H$2-[1]!tbl_gk[[#This Row],[Volleys]])/('F+ , F-'!H$2-'F+ , F-'!H$3))</f>
        <v>1.2731313077869197E-3</v>
      </c>
      <c r="I810" s="1" cm="1">
        <f t="array" ref="I810">[1]!table_weight[Dribbling]*(('F+ , F-'!I$2-[1]!tbl_gk[[#This Row],[Dribbling]])/('F+ , F-'!I$2-'F+ , F-'!I$3))</f>
        <v>8.8009039940892403E-3</v>
      </c>
      <c r="J810" s="1" cm="1">
        <f t="array" ref="J810">[1]!table_weight[Curve]*(('F+ , F-'!J$2-[1]!tbl_gk[[#This Row],[Curve]])/('F+ , F-'!J$2-'F+ , F-'!J$3))</f>
        <v>7.9437514788898884E-3</v>
      </c>
      <c r="K810" s="1" cm="1">
        <f t="array" ref="K810">[1]!table_weight[FKAccuracy]*(('F+ , F-'!K$2-[1]!tbl_gk[[#This Row],[FKAccuracy]])/('F+ , F-'!K$2-'F+ , F-'!K$3))</f>
        <v>8.9747490112564478E-3</v>
      </c>
      <c r="L810" s="1" cm="1">
        <f t="array" ref="L810">[1]!table_weight[LongPassing]*(('F+ , F-'!L$2-[1]!tbl_gk[[#This Row],[LongPassing]])/('F+ , F-'!L$2-'F+ , F-'!L$3))</f>
        <v>2.0574115802880336E-2</v>
      </c>
      <c r="M810" s="1" cm="1">
        <f t="array" ref="M810">[1]!table_weight[BallControl]*(('F+ , F-'!M$2-[1]!tbl_gk[[#This Row],[BallControl]])/('F+ , F-'!M$2-'F+ , F-'!M$3))</f>
        <v>9.9960884871137055E-3</v>
      </c>
      <c r="N810" s="1" cm="1">
        <f t="array" ref="N810">[1]!table_weight[Acceleration]*(('F+ , F-'!N$2-[1]!tbl_gk[[#This Row],[Acceleration]])/('F+ , F-'!N$2-'F+ , F-'!N$3))</f>
        <v>1.3529232806599957E-3</v>
      </c>
      <c r="O810" s="1" cm="1">
        <f t="array" ref="O810">[1]!table_weight[SprintSpeed]*(('F+ , F-'!O$2-[1]!tbl_gk[[#This Row],[SprintSpeed]])/('F+ , F-'!O$2-'F+ , F-'!O$3))</f>
        <v>1.4055369637967737E-3</v>
      </c>
      <c r="P810" s="1" cm="1">
        <f t="array" ref="P810">[1]!table_weight[Agility]*(('F+ , F-'!P$2-[1]!tbl_gk[[#This Row],[Agility]])/('F+ , F-'!P$2-'F+ , F-'!P$3))</f>
        <v>2.340221384943008E-3</v>
      </c>
      <c r="Q810" s="1" cm="1">
        <f t="array" ref="Q810">[1]!table_weight[Reactions]*(('F+ , F-'!Q$2-[1]!tbl_gk[[#This Row],[Reactions]])/('F+ , F-'!Q$2-'F+ , F-'!Q$3))</f>
        <v>1.0828482001515951E-3</v>
      </c>
      <c r="R810" s="1" cm="1">
        <f t="array" ref="R810">[1]!table_weight[Balance]*(('F+ , F-'!R$2-[1]!tbl_gk[[#This Row],[Balance]])/('F+ , F-'!R$2-'F+ , F-'!R$3))</f>
        <v>1.5521876532785257E-3</v>
      </c>
      <c r="S810" s="1" cm="1">
        <f t="array" ref="S810">[1]!table_weight[ShotPower]*(('F+ , F-'!S$2-[1]!tbl_gk[[#This Row],[ShotPower]])/('F+ , F-'!S$2-'F+ , F-'!S$3))</f>
        <v>3.635904932216303E-3</v>
      </c>
      <c r="T810" s="1" cm="1">
        <f t="array" ref="T810">[1]!table_weight[Jumping]*(('F+ , F-'!T$2-[1]!tbl_gk[[#This Row],[Jumping]])/('F+ , F-'!T$2-'F+ , F-'!T$3))</f>
        <v>8.5871026624925013E-4</v>
      </c>
      <c r="U810" s="1" cm="1">
        <f t="array" ref="U810">[1]!table_weight[Stamina]*(('F+ , F-'!U$2-[1]!tbl_gk[[#This Row],[Stamina]])/('F+ , F-'!U$2-'F+ , F-'!U$3))</f>
        <v>1.1163233461240251E-2</v>
      </c>
      <c r="V810" s="1" cm="1">
        <f t="array" ref="V810">[1]!table_weight[Strength]*(('F+ , F-'!V$2-[1]!tbl_gk[[#This Row],[Strength]])/('F+ , F-'!V$2-'F+ , F-'!V$3))</f>
        <v>1.9521346719399615E-2</v>
      </c>
      <c r="W810" s="1" cm="1">
        <f t="array" ref="W810">[1]!table_weight[LongShots]*(('F+ , F-'!W$2-[1]!tbl_gk[[#This Row],[LongShots]])/('F+ , F-'!W$2-'F+ , F-'!W$3))</f>
        <v>8.0509323499075268E-3</v>
      </c>
      <c r="X810" s="1" cm="1">
        <f t="array" ref="X810">[1]!table_weight[Aggression]*(('F+ , F-'!X$2-[1]!tbl_gk[[#This Row],[Aggression]])/('F+ , F-'!X$2-'F+ , F-'!X$3))</f>
        <v>1.034377852144811E-2</v>
      </c>
      <c r="Y810" s="1" cm="1">
        <f t="array" ref="Y810">[1]!table_weight[Interceptions]*(('F+ , F-'!Y$2-[1]!tbl_gk[[#This Row],[Interceptions]])/('F+ , F-'!Y$2-'F+ , F-'!Y$3))</f>
        <v>1.3158513088021059E-2</v>
      </c>
      <c r="Z810" s="1" cm="1">
        <f t="array" ref="Z810">[1]!table_weight[Positioning]*(('F+ , F-'!Z$2-[1]!tbl_gk[[#This Row],[Positioning]])/('F+ , F-'!Z$2-'F+ , F-'!Z$3))</f>
        <v>0</v>
      </c>
      <c r="AA810" s="1" cm="1">
        <f t="array" ref="AA810">[1]!table_weight[Vision]*(('F+ , F-'!AA$2-[1]!tbl_gk[[#This Row],[Vision]])/('F+ , F-'!AA$2-'F+ , F-'!AA$3))</f>
        <v>1.3487475915221555E-2</v>
      </c>
      <c r="AB810" s="1" cm="1">
        <f t="array" ref="AB810">[1]!table_weight[Penalties]*(('F+ , F-'!AB$2-[1]!tbl_gk[[#This Row],[Penalties]])/('F+ , F-'!AB$2-'F+ , F-'!AB$3))</f>
        <v>1.9573542833622431E-3</v>
      </c>
      <c r="AC810" s="1" cm="1">
        <f t="array" ref="AC810">[1]!table_weight[Composure]*(('F+ , F-'!AC$2-[1]!tbl_gk[[#This Row],[Composure]])/('F+ , F-'!AC$2-'F+ , F-'!AC$3))</f>
        <v>1.5478306353044107E-3</v>
      </c>
      <c r="AD810" s="1" cm="1">
        <f t="array" ref="AD810">[1]!table_weight[Marking]*(('F+ , F-'!AD$2-[1]!tbl_gk[[#This Row],[Marking]])/('F+ , F-'!AD$2-'F+ , F-'!AD$3))</f>
        <v>1.2619860505470488E-2</v>
      </c>
      <c r="AE810" s="1" cm="1">
        <f t="array" ref="AE810">[1]!table_weight[StandingTackle]*(('F+ , F-'!AE$2-[1]!tbl_gk[[#This Row],[StandingTackle]])/('F+ , F-'!AE$2-'F+ , F-'!AE$3))</f>
        <v>2.465854322450484E-2</v>
      </c>
      <c r="AF810" s="1" cm="1">
        <f t="array" ref="AF810">[1]!table_weight[SlidingTackle]*(('F+ , F-'!AF$2-[1]!tbl_gk[[#This Row],[SlidingTackle]])/('F+ , F-'!AF$2-'F+ , F-'!AF$3))</f>
        <v>1.0461200155850536E-2</v>
      </c>
      <c r="AG810" s="1" cm="1">
        <f t="array" ref="AG810">[1]!table_weight[GKDiving]*(('F+ , F-'!AG$2-[1]!tbl_gk[[#This Row],[GKDiving]])/('F+ , F-'!AG$2-'F+ , F-'!AG$3))</f>
        <v>3.2454238921001903E-2</v>
      </c>
      <c r="AH810" s="1" cm="1">
        <f t="array" ref="AH810">[1]!table_weight[GKHandling]*(('F+ , F-'!AH$2-[1]!tbl_gk[[#This Row],[GKHandling]])/('F+ , F-'!AH$2-'F+ , F-'!AH$3))</f>
        <v>4.2777211941640955E-2</v>
      </c>
      <c r="AI810" s="1" cm="1">
        <f t="array" ref="AI810">[1]!table_weight[GKKicking]*(('F+ , F-'!AI$2-[1]!tbl_gk[[#This Row],[GKKicking]])/('F+ , F-'!AI$2-'F+ , F-'!AI$3))</f>
        <v>1.6099787039853958E-2</v>
      </c>
      <c r="AJ810" s="1" cm="1">
        <f t="array" ref="AJ810">[1]!table_weight[GKPositioning]*(('F+ , F-'!AJ$2-[1]!tbl_gk[[#This Row],[GKPositioning]])/('F+ , F-'!AJ$2-'F+ , F-'!AJ$3))</f>
        <v>1.4505862254569271E-2</v>
      </c>
      <c r="AK810" s="1" cm="1">
        <f t="array" ref="AK810">[1]!table_weight[GKReflexes]*(('F+ , F-'!AK$2-[1]!tbl_gk[[#This Row],[GKReflexes]])/('F+ , F-'!AK$2-'F+ , F-'!AK$3))</f>
        <v>2.9151877767636801E-2</v>
      </c>
    </row>
    <row r="811" spans="1:37" x14ac:dyDescent="0.55000000000000004">
      <c r="A811" s="8">
        <f>[1]!tbl_gk[[#This Row],[ID]]</f>
        <v>229817</v>
      </c>
      <c r="B811" s="2" cm="1">
        <f t="array" ref="B811">[1]!table_weight[ValueEUR]*(('F+ , F-'!B$2-[1]!tbl_gk[[#This Row],[ValueEUR]])/('F+ , F-'!B$2-'F+ , F-'!B$3))</f>
        <v>1.5155438400533223E-4</v>
      </c>
      <c r="C811" s="2" cm="1">
        <f t="array" ref="C811">[1]!table_weight[WageEUR]*(('F+ , F-'!C$2-[1]!tbl_gk[[#This Row],[WageEUR]])/('F+ , F-'!C$2-'F+ , F-'!C$3))</f>
        <v>3.9120935309418161E-4</v>
      </c>
      <c r="D811" s="2" cm="1">
        <f t="array" ref="D811">[1]!table_weight[Crossing]*(('F+ , F-'!D$2-[1]!tbl_gk[[#This Row],[Crossing]])/('F+ , F-'!D$2-'F+ , F-'!D$3))</f>
        <v>3.2504443341392672E-2</v>
      </c>
      <c r="E811" s="2" cm="1">
        <f t="array" ref="E811">[1]!table_weight[Finishing]*(('F+ , F-'!E$2-[1]!tbl_gk[[#This Row],[Finishing]])/('F+ , F-'!E$2-'F+ , F-'!E$3))</f>
        <v>1.2977258898691668E-2</v>
      </c>
      <c r="F811" s="2" cm="1">
        <f t="array" ref="F811">[1]!table_weight[HeadingAccuracy]*(('F+ , F-'!F$2-[1]!tbl_gk[[#This Row],[HeadingAccuracy]])/('F+ , F-'!F$2-'F+ , F-'!F$3))</f>
        <v>8.7689471894629514E-3</v>
      </c>
      <c r="G811" s="2" cm="1">
        <f t="array" ref="G811">[1]!table_weight[ShortPassing]*(('F+ , F-'!G$2-[1]!tbl_gk[[#This Row],[ShortPassing]])/('F+ , F-'!G$2-'F+ , F-'!G$3))</f>
        <v>5.0628261131616156E-2</v>
      </c>
      <c r="H811" s="2" cm="1">
        <f t="array" ref="H811">[1]!table_weight[Volleys]*(('F+ , F-'!H$2-[1]!tbl_gk[[#This Row],[Volleys]])/('F+ , F-'!H$2-'F+ , F-'!H$3))</f>
        <v>1.7360881469821632E-3</v>
      </c>
      <c r="I811" s="2" cm="1">
        <f t="array" ref="I811">[1]!table_weight[Dribbling]*(('F+ , F-'!I$2-[1]!tbl_gk[[#This Row],[Dribbling]])/('F+ , F-'!I$2-'F+ , F-'!I$3))</f>
        <v>1.5646051545047536E-2</v>
      </c>
      <c r="J811" s="2" cm="1">
        <f t="array" ref="J811">[1]!table_weight[Curve]*(('F+ , F-'!J$2-[1]!tbl_gk[[#This Row],[Curve]])/('F+ , F-'!J$2-'F+ , F-'!J$3))</f>
        <v>9.8029273569279467E-3</v>
      </c>
      <c r="K811" s="2" cm="1">
        <f t="array" ref="K811">[1]!table_weight[FKAccuracy]*(('F+ , F-'!K$2-[1]!tbl_gk[[#This Row],[FKAccuracy]])/('F+ , F-'!K$2-'F+ , F-'!K$3))</f>
        <v>8.3662914511712649E-3</v>
      </c>
      <c r="L811" s="2" cm="1">
        <f t="array" ref="L811">[1]!table_weight[LongPassing]*(('F+ , F-'!L$2-[1]!tbl_gk[[#This Row],[LongPassing]])/('F+ , F-'!L$2-'F+ , F-'!L$3))</f>
        <v>2.3281236303259328E-2</v>
      </c>
      <c r="M811" s="2" cm="1">
        <f t="array" ref="M811">[1]!table_weight[BallControl]*(('F+ , F-'!M$2-[1]!tbl_gk[[#This Row],[BallControl]])/('F+ , F-'!M$2-'F+ , F-'!M$3))</f>
        <v>1.1734538658785654E-2</v>
      </c>
      <c r="N811" s="2" cm="1">
        <f t="array" ref="N811">[1]!table_weight[Acceleration]*(('F+ , F-'!N$2-[1]!tbl_gk[[#This Row],[Acceleration]])/('F+ , F-'!N$2-'F+ , F-'!N$3))</f>
        <v>3.6077954150933221E-3</v>
      </c>
      <c r="O811" s="2" cm="1">
        <f t="array" ref="O811">[1]!table_weight[SprintSpeed]*(('F+ , F-'!O$2-[1]!tbl_gk[[#This Row],[SprintSpeed]])/('F+ , F-'!O$2-'F+ , F-'!O$3))</f>
        <v>5.9032552479464486E-3</v>
      </c>
      <c r="P811" s="2" cm="1">
        <f t="array" ref="P811">[1]!table_weight[Agility]*(('F+ , F-'!P$2-[1]!tbl_gk[[#This Row],[Agility]])/('F+ , F-'!P$2-'F+ , F-'!P$3))</f>
        <v>4.680442769886016E-3</v>
      </c>
      <c r="Q811" s="2" cm="1">
        <f t="array" ref="Q811">[1]!table_weight[Reactions]*(('F+ , F-'!Q$2-[1]!tbl_gk[[#This Row],[Reactions]])/('F+ , F-'!Q$2-'F+ , F-'!Q$3))</f>
        <v>1.4953618002093458E-3</v>
      </c>
      <c r="R811" s="2" cm="1">
        <f t="array" ref="R811">[1]!table_weight[Balance]*(('F+ , F-'!R$2-[1]!tbl_gk[[#This Row],[Balance]])/('F+ , F-'!R$2-'F+ , F-'!R$3))</f>
        <v>9.3131259196711541E-4</v>
      </c>
      <c r="S811" s="2" cm="1">
        <f t="array" ref="S811">[1]!table_weight[ShotPower]*(('F+ , F-'!S$2-[1]!tbl_gk[[#This Row],[ShotPower]])/('F+ , F-'!S$2-'F+ , F-'!S$3))</f>
        <v>5.4538573983244545E-3</v>
      </c>
      <c r="T811" s="2" cm="1">
        <f t="array" ref="T811">[1]!table_weight[Jumping]*(('F+ , F-'!T$2-[1]!tbl_gk[[#This Row],[Jumping]])/('F+ , F-'!T$2-'F+ , F-'!T$3))</f>
        <v>2.91961490524745E-3</v>
      </c>
      <c r="U811" s="2" cm="1">
        <f t="array" ref="U811">[1]!table_weight[Stamina]*(('F+ , F-'!U$2-[1]!tbl_gk[[#This Row],[Stamina]])/('F+ , F-'!U$2-'F+ , F-'!U$3))</f>
        <v>3.4348410649970001E-3</v>
      </c>
      <c r="V811" s="2" cm="1">
        <f t="array" ref="V811">[1]!table_weight[Strength]*(('F+ , F-'!V$2-[1]!tbl_gk[[#This Row],[Strength]])/('F+ , F-'!V$2-'F+ , F-'!V$3))</f>
        <v>1.8634012777608722E-2</v>
      </c>
      <c r="W811" s="2" cm="1">
        <f t="array" ref="W811">[1]!table_weight[LongShots]*(('F+ , F-'!W$2-[1]!tbl_gk[[#This Row],[LongShots]])/('F+ , F-'!W$2-'F+ , F-'!W$3))</f>
        <v>6.4926873789576834E-3</v>
      </c>
      <c r="X811" s="2" cm="1">
        <f t="array" ref="X811">[1]!table_weight[Aggression]*(('F+ , F-'!X$2-[1]!tbl_gk[[#This Row],[Aggression]])/('F+ , F-'!X$2-'F+ , F-'!X$3))</f>
        <v>6.0845756008518295E-4</v>
      </c>
      <c r="Y811" s="2" cm="1">
        <f t="array" ref="Y811">[1]!table_weight[Interceptions]*(('F+ , F-'!Y$2-[1]!tbl_gk[[#This Row],[Interceptions]])/('F+ , F-'!Y$2-'F+ , F-'!Y$3))</f>
        <v>1.5236173049287543E-2</v>
      </c>
      <c r="Z811" s="2" cm="1">
        <f t="array" ref="Z811">[1]!table_weight[Positioning]*(('F+ , F-'!Z$2-[1]!tbl_gk[[#This Row],[Positioning]])/('F+ , F-'!Z$2-'F+ , F-'!Z$3))</f>
        <v>1.3310009126863251E-3</v>
      </c>
      <c r="AA811" s="2" cm="1">
        <f t="array" ref="AA811">[1]!table_weight[Vision]*(('F+ , F-'!AA$2-[1]!tbl_gk[[#This Row],[Vision]])/('F+ , F-'!AA$2-'F+ , F-'!AA$3))</f>
        <v>3.975256059223195E-2</v>
      </c>
      <c r="AB811" s="2" cm="1">
        <f t="array" ref="AB811">[1]!table_weight[Penalties]*(('F+ , F-'!AB$2-[1]!tbl_gk[[#This Row],[Penalties]])/('F+ , F-'!AB$2-'F+ , F-'!AB$3))</f>
        <v>2.0747955403639775E-3</v>
      </c>
      <c r="AC811" s="2" cm="1">
        <f t="array" ref="AC811">[1]!table_weight[Composure]*(('F+ , F-'!AC$2-[1]!tbl_gk[[#This Row],[Composure]])/('F+ , F-'!AC$2-'F+ , F-'!AC$3))</f>
        <v>2.188312277499339E-3</v>
      </c>
      <c r="AD811" s="2" cm="1">
        <f t="array" ref="AD811">[1]!table_weight[Marking]*(('F+ , F-'!AD$2-[1]!tbl_gk[[#This Row],[Marking]])/('F+ , F-'!AD$2-'F+ , F-'!AD$3))</f>
        <v>7.8874128159190562E-3</v>
      </c>
      <c r="AE811" s="2" cm="1">
        <f t="array" ref="AE811">[1]!table_weight[StandingTackle]*(('F+ , F-'!AE$2-[1]!tbl_gk[[#This Row],[StandingTackle]])/('F+ , F-'!AE$2-'F+ , F-'!AE$3))</f>
        <v>2.6900228972187096E-2</v>
      </c>
      <c r="AF811" s="2" cm="1">
        <f t="array" ref="AF811">[1]!table_weight[SlidingTackle]*(('F+ , F-'!AF$2-[1]!tbl_gk[[#This Row],[SlidingTackle]])/('F+ , F-'!AF$2-'F+ , F-'!AF$3))</f>
        <v>5.977828660486021E-3</v>
      </c>
      <c r="AG811" s="2" cm="1">
        <f t="array" ref="AG811">[1]!table_weight[GKDiving]*(('F+ , F-'!AG$2-[1]!tbl_gk[[#This Row],[GKDiving]])/('F+ , F-'!AG$2-'F+ , F-'!AG$3))</f>
        <v>3.7578592434844307E-2</v>
      </c>
      <c r="AH811" s="2" cm="1">
        <f t="array" ref="AH811">[1]!table_weight[GKHandling]*(('F+ , F-'!AH$2-[1]!tbl_gk[[#This Row],[GKHandling]])/('F+ , F-'!AH$2-'F+ , F-'!AH$3))</f>
        <v>4.6341979603444362E-2</v>
      </c>
      <c r="AI811" s="2" cm="1">
        <f t="array" ref="AI811">[1]!table_weight[GKKicking]*(('F+ , F-'!AI$2-[1]!tbl_gk[[#This Row],[GKKicking]])/('F+ , F-'!AI$2-'F+ , F-'!AI$3))</f>
        <v>2.5044113173106158E-2</v>
      </c>
      <c r="AJ811" s="2" cm="1">
        <f t="array" ref="AJ811">[1]!table_weight[GKPositioning]*(('F+ , F-'!AJ$2-[1]!tbl_gk[[#This Row],[GKPositioning]])/('F+ , F-'!AJ$2-'F+ , F-'!AJ$3))</f>
        <v>1.5136551917811415E-2</v>
      </c>
      <c r="AK811" s="2" cm="1">
        <f t="array" ref="AK811">[1]!table_weight[GKReflexes]*(('F+ , F-'!AK$2-[1]!tbl_gk[[#This Row],[GKReflexes]])/('F+ , F-'!AK$2-'F+ , F-'!AK$3))</f>
        <v>3.6439847209545996E-2</v>
      </c>
    </row>
    <row r="812" spans="1:37" x14ac:dyDescent="0.55000000000000004">
      <c r="A812" s="7">
        <f>[1]!tbl_gk[[#This Row],[ID]]</f>
        <v>229860</v>
      </c>
      <c r="B812" s="1" cm="1">
        <f t="array" ref="B812">[1]!table_weight[ValueEUR]*(('F+ , F-'!B$2-[1]!tbl_gk[[#This Row],[ValueEUR]])/('F+ , F-'!B$2-'F+ , F-'!B$3))</f>
        <v>4.6608374714470808E-5</v>
      </c>
      <c r="C812" s="1" cm="1">
        <f t="array" ref="C812">[1]!table_weight[WageEUR]*(('F+ , F-'!C$2-[1]!tbl_gk[[#This Row],[WageEUR]])/('F+ , F-'!C$2-'F+ , F-'!C$3))</f>
        <v>3.1296748247534529E-5</v>
      </c>
      <c r="D812" s="1" cm="1">
        <f t="array" ref="D812">[1]!table_weight[Crossing]*(('F+ , F-'!D$2-[1]!tbl_gk[[#This Row],[Crossing]])/('F+ , F-'!D$2-'F+ , F-'!D$3))</f>
        <v>3.81086577105983E-2</v>
      </c>
      <c r="E812" s="1" cm="1">
        <f t="array" ref="E812">[1]!table_weight[Finishing]*(('F+ , F-'!E$2-[1]!tbl_gk[[#This Row],[Finishing]])/('F+ , F-'!E$2-'F+ , F-'!E$3))</f>
        <v>8.9842561606326941E-3</v>
      </c>
      <c r="F812" s="1" cm="1">
        <f t="array" ref="F812">[1]!table_weight[HeadingAccuracy]*(('F+ , F-'!F$2-[1]!tbl_gk[[#This Row],[HeadingAccuracy]])/('F+ , F-'!F$2-'F+ , F-'!F$3))</f>
        <v>1.1691929585950599E-2</v>
      </c>
      <c r="G812" s="1" cm="1">
        <f t="array" ref="G812">[1]!table_weight[ShortPassing]*(('F+ , F-'!G$2-[1]!tbl_gk[[#This Row],[ShortPassing]])/('F+ , F-'!G$2-'F+ , F-'!G$3))</f>
        <v>5.2034601718605494E-2</v>
      </c>
      <c r="H812" s="1" cm="1">
        <f t="array" ref="H812">[1]!table_weight[Volleys]*(('F+ , F-'!H$2-[1]!tbl_gk[[#This Row],[Volleys]])/('F+ , F-'!H$2-'F+ , F-'!H$3))</f>
        <v>1.6203489371833524E-3</v>
      </c>
      <c r="I812" s="1" cm="1">
        <f t="array" ref="I812">[1]!table_weight[Dribbling]*(('F+ , F-'!I$2-[1]!tbl_gk[[#This Row],[Dribbling]])/('F+ , F-'!I$2-'F+ , F-'!I$3))</f>
        <v>1.6623929766613008E-2</v>
      </c>
      <c r="J812" s="1" cm="1">
        <f t="array" ref="J812">[1]!table_weight[Curve]*(('F+ , F-'!J$2-[1]!tbl_gk[[#This Row],[Curve]])/('F+ , F-'!J$2-'F+ , F-'!J$3))</f>
        <v>8.9578474123651938E-3</v>
      </c>
      <c r="K812" s="1" cm="1">
        <f t="array" ref="K812">[1]!table_weight[FKAccuracy]*(('F+ , F-'!K$2-[1]!tbl_gk[[#This Row],[FKAccuracy]])/('F+ , F-'!K$2-'F+ , F-'!K$3))</f>
        <v>9.1268634012777444E-3</v>
      </c>
      <c r="L812" s="1" cm="1">
        <f t="array" ref="L812">[1]!table_weight[LongPassing]*(('F+ , F-'!L$2-[1]!tbl_gk[[#This Row],[LongPassing]])/('F+ , F-'!L$2-'F+ , F-'!L$3))</f>
        <v>2.4364084503410925E-2</v>
      </c>
      <c r="M812" s="1" cm="1">
        <f t="array" ref="M812">[1]!table_weight[BallControl]*(('F+ , F-'!M$2-[1]!tbl_gk[[#This Row],[BallControl]])/('F+ , F-'!M$2-'F+ , F-'!M$3))</f>
        <v>1.0865313572949679E-2</v>
      </c>
      <c r="N812" s="1" cm="1">
        <f t="array" ref="N812">[1]!table_weight[Acceleration]*(('F+ , F-'!N$2-[1]!tbl_gk[[#This Row],[Acceleration]])/('F+ , F-'!N$2-'F+ , F-'!N$3))</f>
        <v>7.4410780436299775E-3</v>
      </c>
      <c r="O812" s="1" cm="1">
        <f t="array" ref="O812">[1]!table_weight[SprintSpeed]*(('F+ , F-'!O$2-[1]!tbl_gk[[#This Row],[SprintSpeed]])/('F+ , F-'!O$2-'F+ , F-'!O$3))</f>
        <v>7.3087922117432225E-3</v>
      </c>
      <c r="P812" s="1" cm="1">
        <f t="array" ref="P812">[1]!table_weight[Agility]*(('F+ , F-'!P$2-[1]!tbl_gk[[#This Row],[Agility]])/('F+ , F-'!P$2-'F+ , F-'!P$3))</f>
        <v>4.2123984928974139E-3</v>
      </c>
      <c r="Q812" s="1" cm="1">
        <f t="array" ref="Q812">[1]!table_weight[Reactions]*(('F+ , F-'!Q$2-[1]!tbl_gk[[#This Row],[Reactions]])/('F+ , F-'!Q$2-'F+ , F-'!Q$3))</f>
        <v>1.8047470002526586E-3</v>
      </c>
      <c r="R812" s="1" cm="1">
        <f t="array" ref="R812">[1]!table_weight[Balance]*(('F+ , F-'!R$2-[1]!tbl_gk[[#This Row],[Balance]])/('F+ , F-'!R$2-'F+ , F-'!R$3))</f>
        <v>2.2351502207210773E-3</v>
      </c>
      <c r="S812" s="1" cm="1">
        <f t="array" ref="S812">[1]!table_weight[ShotPower]*(('F+ , F-'!S$2-[1]!tbl_gk[[#This Row],[ShotPower]])/('F+ , F-'!S$2-'F+ , F-'!S$3))</f>
        <v>6.7523948741159906E-3</v>
      </c>
      <c r="T812" s="1" cm="1">
        <f t="array" ref="T812">[1]!table_weight[Jumping]*(('F+ , F-'!T$2-[1]!tbl_gk[[#This Row],[Jumping]])/('F+ , F-'!T$2-'F+ , F-'!T$3))</f>
        <v>2.5761307987477505E-3</v>
      </c>
      <c r="U812" s="1" cm="1">
        <f t="array" ref="U812">[1]!table_weight[Stamina]*(('F+ , F-'!U$2-[1]!tbl_gk[[#This Row],[Stamina]])/('F+ , F-'!U$2-'F+ , F-'!U$3))</f>
        <v>7.7283923962432506E-3</v>
      </c>
      <c r="V812" s="1" cm="1">
        <f t="array" ref="V812">[1]!table_weight[Strength]*(('F+ , F-'!V$2-[1]!tbl_gk[[#This Row],[Strength]])/('F+ , F-'!V$2-'F+ , F-'!V$3))</f>
        <v>1.2422675185072484E-2</v>
      </c>
      <c r="W812" s="1" cm="1">
        <f t="array" ref="W812">[1]!table_weight[LongShots]*(('F+ , F-'!W$2-[1]!tbl_gk[[#This Row],[LongShots]])/('F+ , F-'!W$2-'F+ , F-'!W$3))</f>
        <v>8.0509323499075268E-3</v>
      </c>
      <c r="X812" s="1" cm="1">
        <f t="array" ref="X812">[1]!table_weight[Aggression]*(('F+ , F-'!X$2-[1]!tbl_gk[[#This Row],[Aggression]])/('F+ , F-'!X$2-'F+ , F-'!X$3))</f>
        <v>1.3994523881959207E-2</v>
      </c>
      <c r="Y812" s="1" cm="1">
        <f t="array" ref="Y812">[1]!table_weight[Interceptions]*(('F+ , F-'!Y$2-[1]!tbl_gk[[#This Row],[Interceptions]])/('F+ , F-'!Y$2-'F+ , F-'!Y$3))</f>
        <v>1.5928726369709705E-2</v>
      </c>
      <c r="Z812" s="1" cm="1">
        <f t="array" ref="Z812">[1]!table_weight[Positioning]*(('F+ , F-'!Z$2-[1]!tbl_gk[[#This Row],[Positioning]])/('F+ , F-'!Z$2-'F+ , F-'!Z$3))</f>
        <v>1.3310009126863251E-3</v>
      </c>
      <c r="AA812" s="1" cm="1">
        <f t="array" ref="AA812">[1]!table_weight[Vision]*(('F+ , F-'!AA$2-[1]!tbl_gk[[#This Row],[Vision]])/('F+ , F-'!AA$2-'F+ , F-'!AA$3))</f>
        <v>3.1234154751039387E-2</v>
      </c>
      <c r="AB812" s="1" cm="1">
        <f t="array" ref="AB812">[1]!table_weight[Penalties]*(('F+ , F-'!AB$2-[1]!tbl_gk[[#This Row],[Penalties]])/('F+ , F-'!AB$2-'F+ , F-'!AB$3))</f>
        <v>2.1139426260312223E-3</v>
      </c>
      <c r="AC812" s="1" cm="1">
        <f t="array" ref="AC812">[1]!table_weight[Composure]*(('F+ , F-'!AC$2-[1]!tbl_gk[[#This Row],[Composure]])/('F+ , F-'!AC$2-'F+ , F-'!AC$3))</f>
        <v>1.6012041054873211E-3</v>
      </c>
      <c r="AD812" s="1" cm="1">
        <f t="array" ref="AD812">[1]!table_weight[Marking]*(('F+ , F-'!AD$2-[1]!tbl_gk[[#This Row],[Marking]])/('F+ , F-'!AD$2-'F+ , F-'!AD$3))</f>
        <v>1.5774825631838111E-3</v>
      </c>
      <c r="AE812" s="1" cm="1">
        <f t="array" ref="AE812">[1]!table_weight[StandingTackle]*(('F+ , F-'!AE$2-[1]!tbl_gk[[#This Row],[StandingTackle]])/('F+ , F-'!AE$2-'F+ , F-'!AE$3))</f>
        <v>1.5691800233775807E-2</v>
      </c>
      <c r="AF812" s="1" cm="1">
        <f t="array" ref="AF812">[1]!table_weight[SlidingTackle]*(('F+ , F-'!AF$2-[1]!tbl_gk[[#This Row],[SlidingTackle]])/('F+ , F-'!AF$2-'F+ , F-'!AF$3))</f>
        <v>5.977828660486021E-3</v>
      </c>
      <c r="AG812" s="1" cm="1">
        <f t="array" ref="AG812">[1]!table_weight[GKDiving]*(('F+ , F-'!AG$2-[1]!tbl_gk[[#This Row],[GKDiving]])/('F+ , F-'!AG$2-'F+ , F-'!AG$3))</f>
        <v>4.7827299462529123E-2</v>
      </c>
      <c r="AH812" s="1" cm="1">
        <f t="array" ref="AH812">[1]!table_weight[GKHandling]*(('F+ , F-'!AH$2-[1]!tbl_gk[[#This Row],[GKHandling]])/('F+ , F-'!AH$2-'F+ , F-'!AH$3))</f>
        <v>4.4559595772542655E-2</v>
      </c>
      <c r="AI812" s="1" cm="1">
        <f t="array" ref="AI812">[1]!table_weight[GKKicking]*(('F+ , F-'!AI$2-[1]!tbl_gk[[#This Row],[GKKicking]])/('F+ , F-'!AI$2-'F+ , F-'!AI$3))</f>
        <v>3.0410708853057477E-2</v>
      </c>
      <c r="AJ812" s="1" cm="1">
        <f t="array" ref="AJ812">[1]!table_weight[GKPositioning]*(('F+ , F-'!AJ$2-[1]!tbl_gk[[#This Row],[GKPositioning]])/('F+ , F-'!AJ$2-'F+ , F-'!AJ$3))</f>
        <v>1.7659310570779983E-2</v>
      </c>
      <c r="AK812" s="1" cm="1">
        <f t="array" ref="AK812">[1]!table_weight[GKReflexes]*(('F+ , F-'!AK$2-[1]!tbl_gk[[#This Row],[GKReflexes]])/('F+ , F-'!AK$2-'F+ , F-'!AK$3))</f>
        <v>4.9193793732887098E-2</v>
      </c>
    </row>
    <row r="813" spans="1:37" x14ac:dyDescent="0.55000000000000004">
      <c r="A813" s="8">
        <f>[1]!tbl_gk[[#This Row],[ID]]</f>
        <v>229909</v>
      </c>
      <c r="B813" s="2" cm="1">
        <f t="array" ref="B813">[1]!table_weight[ValueEUR]*(('F+ , F-'!B$2-[1]!tbl_gk[[#This Row],[ValueEUR]])/('F+ , F-'!B$2-'F+ , F-'!B$3))</f>
        <v>1.5405456834432039E-3</v>
      </c>
      <c r="C813" s="2" cm="1">
        <f t="array" ref="C813">[1]!table_weight[WageEUR]*(('F+ , F-'!C$2-[1]!tbl_gk[[#This Row],[WageEUR]])/('F+ , F-'!C$2-'F+ , F-'!C$3))</f>
        <v>4.9292378489866878E-3</v>
      </c>
      <c r="D813" s="2" cm="1">
        <f t="array" ref="D813">[1]!table_weight[Crossing]*(('F+ , F-'!D$2-[1]!tbl_gk[[#This Row],[Crossing]])/('F+ , F-'!D$2-'F+ , F-'!D$3))</f>
        <v>3.1383600467551537E-2</v>
      </c>
      <c r="E813" s="2" cm="1">
        <f t="array" ref="E813">[1]!table_weight[Finishing]*(('F+ , F-'!E$2-[1]!tbl_gk[[#This Row],[Finishing]])/('F+ , F-'!E$2-'F+ , F-'!E$3))</f>
        <v>1.2977258898691668E-2</v>
      </c>
      <c r="F813" s="2" cm="1">
        <f t="array" ref="F813">[1]!table_weight[HeadingAccuracy]*(('F+ , F-'!F$2-[1]!tbl_gk[[#This Row],[HeadingAccuracy]])/('F+ , F-'!F$2-'F+ , F-'!F$3))</f>
        <v>9.1865161032469011E-3</v>
      </c>
      <c r="G813" s="2" cm="1">
        <f t="array" ref="G813">[1]!table_weight[ShortPassing]*(('F+ , F-'!G$2-[1]!tbl_gk[[#This Row],[ShortPassing]])/('F+ , F-'!G$2-'F+ , F-'!G$3))</f>
        <v>5.3440942305594832E-2</v>
      </c>
      <c r="H813" s="2" cm="1">
        <f t="array" ref="H813">[1]!table_weight[Volleys]*(('F+ , F-'!H$2-[1]!tbl_gk[[#This Row],[Volleys]])/('F+ , F-'!H$2-'F+ , F-'!H$3))</f>
        <v>1.5046097273845413E-3</v>
      </c>
      <c r="I813" s="2" cm="1">
        <f t="array" ref="I813">[1]!table_weight[Dribbling]*(('F+ , F-'!I$2-[1]!tbl_gk[[#This Row],[Dribbling]])/('F+ , F-'!I$2-'F+ , F-'!I$3))</f>
        <v>1.5646051545047536E-2</v>
      </c>
      <c r="J813" s="2" cm="1">
        <f t="array" ref="J813">[1]!table_weight[Curve]*(('F+ , F-'!J$2-[1]!tbl_gk[[#This Row],[Curve]])/('F+ , F-'!J$2-'F+ , F-'!J$3))</f>
        <v>8.6198154345400926E-3</v>
      </c>
      <c r="K813" s="2" cm="1">
        <f t="array" ref="K813">[1]!table_weight[FKAccuracy]*(('F+ , F-'!K$2-[1]!tbl_gk[[#This Row],[FKAccuracy]])/('F+ , F-'!K$2-'F+ , F-'!K$3))</f>
        <v>8.6705202312138564E-3</v>
      </c>
      <c r="L813" s="2" cm="1">
        <f t="array" ref="L813">[1]!table_weight[LongPassing]*(('F+ , F-'!L$2-[1]!tbl_gk[[#This Row],[LongPassing]])/('F+ , F-'!L$2-'F+ , F-'!L$3))</f>
        <v>1.9491267602728742E-2</v>
      </c>
      <c r="M813" s="2" cm="1">
        <f t="array" ref="M813">[1]!table_weight[BallControl]*(('F+ , F-'!M$2-[1]!tbl_gk[[#This Row],[BallControl]])/('F+ , F-'!M$2-'F+ , F-'!M$3))</f>
        <v>1.3038376287539614E-2</v>
      </c>
      <c r="N813" s="2" cm="1">
        <f t="array" ref="N813">[1]!table_weight[Acceleration]*(('F+ , F-'!N$2-[1]!tbl_gk[[#This Row],[Acceleration]])/('F+ , F-'!N$2-'F+ , F-'!N$3))</f>
        <v>1.5784104941033285E-3</v>
      </c>
      <c r="O813" s="2" cm="1">
        <f t="array" ref="O813">[1]!table_weight[SprintSpeed]*(('F+ , F-'!O$2-[1]!tbl_gk[[#This Row],[SprintSpeed]])/('F+ , F-'!O$2-'F+ , F-'!O$3))</f>
        <v>3.092181320352902E-3</v>
      </c>
      <c r="P813" s="2" cm="1">
        <f t="array" ref="P813">[1]!table_weight[Agility]*(('F+ , F-'!P$2-[1]!tbl_gk[[#This Row],[Agility]])/('F+ , F-'!P$2-'F+ , F-'!P$3))</f>
        <v>3.9783763544031132E-3</v>
      </c>
      <c r="Q813" s="2" cm="1">
        <f t="array" ref="Q813">[1]!table_weight[Reactions]*(('F+ , F-'!Q$2-[1]!tbl_gk[[#This Row],[Reactions]])/('F+ , F-'!Q$2-'F+ , F-'!Q$3))</f>
        <v>6.7033460009384459E-4</v>
      </c>
      <c r="R813" s="2" cm="1">
        <f t="array" ref="R813">[1]!table_weight[Balance]*(('F+ , F-'!R$2-[1]!tbl_gk[[#This Row],[Balance]])/('F+ , F-'!R$2-'F+ , F-'!R$3))</f>
        <v>1.1796626164916795E-3</v>
      </c>
      <c r="S813" s="2" cm="1">
        <f t="array" ref="S813">[1]!table_weight[ShotPower]*(('F+ , F-'!S$2-[1]!tbl_gk[[#This Row],[ShotPower]])/('F+ , F-'!S$2-'F+ , F-'!S$3))</f>
        <v>5.7135648934827617E-3</v>
      </c>
      <c r="T813" s="2" cm="1">
        <f t="array" ref="T813">[1]!table_weight[Jumping]*(('F+ , F-'!T$2-[1]!tbl_gk[[#This Row],[Jumping]])/('F+ , F-'!T$2-'F+ , F-'!T$3))</f>
        <v>2.0609046389982004E-3</v>
      </c>
      <c r="U813" s="2" cm="1">
        <f t="array" ref="U813">[1]!table_weight[Stamina]*(('F+ , F-'!U$2-[1]!tbl_gk[[#This Row],[Stamina]])/('F+ , F-'!U$2-'F+ , F-'!U$3))</f>
        <v>1.5456784792486501E-2</v>
      </c>
      <c r="V813" s="2" cm="1">
        <f t="array" ref="V813">[1]!table_weight[Strength]*(('F+ , F-'!V$2-[1]!tbl_gk[[#This Row],[Strength]])/('F+ , F-'!V$2-'F+ , F-'!V$3))</f>
        <v>1.3310009126863375E-2</v>
      </c>
      <c r="W813" s="2" cm="1">
        <f t="array" ref="W813">[1]!table_weight[LongShots]*(('F+ , F-'!W$2-[1]!tbl_gk[[#This Row],[LongShots]])/('F+ , F-'!W$2-'F+ , F-'!W$3))</f>
        <v>8.3106398450658349E-3</v>
      </c>
      <c r="X813" s="2" cm="1">
        <f t="array" ref="X813">[1]!table_weight[Aggression]*(('F+ , F-'!X$2-[1]!tbl_gk[[#This Row],[Aggression]])/('F+ , F-'!X$2-'F+ , F-'!X$3))</f>
        <v>1.1560693641618476E-2</v>
      </c>
      <c r="Y813" s="2" cm="1">
        <f t="array" ref="Y813">[1]!table_weight[Interceptions]*(('F+ , F-'!Y$2-[1]!tbl_gk[[#This Row],[Interceptions]])/('F+ , F-'!Y$2-'F+ , F-'!Y$3))</f>
        <v>1.6621279690131864E-2</v>
      </c>
      <c r="Z813" s="2" cm="1">
        <f t="array" ref="Z813">[1]!table_weight[Positioning]*(('F+ , F-'!Z$2-[1]!tbl_gk[[#This Row],[Positioning]])/('F+ , F-'!Z$2-'F+ , F-'!Z$3))</f>
        <v>1.3310009126863251E-3</v>
      </c>
      <c r="AA813" s="2" cm="1">
        <f t="array" ref="AA813">[1]!table_weight[Vision]*(('F+ , F-'!AA$2-[1]!tbl_gk[[#This Row],[Vision]])/('F+ , F-'!AA$2-'F+ , F-'!AA$3))</f>
        <v>4.9690700740289938E-3</v>
      </c>
      <c r="AB813" s="2" cm="1">
        <f t="array" ref="AB813">[1]!table_weight[Penalties]*(('F+ , F-'!AB$2-[1]!tbl_gk[[#This Row],[Penalties]])/('F+ , F-'!AB$2-'F+ , F-'!AB$3))</f>
        <v>2.3096780543674466E-3</v>
      </c>
      <c r="AC813" s="2" cm="1">
        <f t="array" ref="AC813">[1]!table_weight[Composure]*(('F+ , F-'!AC$2-[1]!tbl_gk[[#This Row],[Composure]])/('F+ , F-'!AC$2-'F+ , F-'!AC$3))</f>
        <v>5.3373470182910699E-4</v>
      </c>
      <c r="AD813" s="2" cm="1">
        <f t="array" ref="AD813">[1]!table_weight[Marking]*(('F+ , F-'!AD$2-[1]!tbl_gk[[#This Row],[Marking]])/('F+ , F-'!AD$2-'F+ , F-'!AD$3))</f>
        <v>1.8929790758205733E-2</v>
      </c>
      <c r="AE813" s="2" cm="1">
        <f t="array" ref="AE813">[1]!table_weight[StandingTackle]*(('F+ , F-'!AE$2-[1]!tbl_gk[[#This Row],[StandingTackle]])/('F+ , F-'!AE$2-'F+ , F-'!AE$3))</f>
        <v>1.120842873841129E-2</v>
      </c>
      <c r="AF813" s="2" cm="1">
        <f t="array" ref="AF813">[1]!table_weight[SlidingTackle]*(('F+ , F-'!AF$2-[1]!tbl_gk[[#This Row],[SlidingTackle]])/('F+ , F-'!AF$2-'F+ , F-'!AF$3))</f>
        <v>9.7139715732897855E-3</v>
      </c>
      <c r="AG813" s="2" cm="1">
        <f t="array" ref="AG813">[1]!table_weight[GKDiving]*(('F+ , F-'!AG$2-[1]!tbl_gk[[#This Row],[GKDiving]])/('F+ , F-'!AG$2-'F+ , F-'!AG$3))</f>
        <v>2.3913649731264561E-2</v>
      </c>
      <c r="AH813" s="2" cm="1">
        <f t="array" ref="AH813">[1]!table_weight[GKHandling]*(('F+ , F-'!AH$2-[1]!tbl_gk[[#This Row],[GKHandling]])/('F+ , F-'!AH$2-'F+ , F-'!AH$3))</f>
        <v>3.0300525125329006E-2</v>
      </c>
      <c r="AI813" s="2" cm="1">
        <f t="array" ref="AI813">[1]!table_weight[GKKicking]*(('F+ , F-'!AI$2-[1]!tbl_gk[[#This Row],[GKKicking]])/('F+ , F-'!AI$2-'F+ , F-'!AI$3))</f>
        <v>2.5938545786431375E-2</v>
      </c>
      <c r="AJ813" s="2" cm="1">
        <f t="array" ref="AJ813">[1]!table_weight[GKPositioning]*(('F+ , F-'!AJ$2-[1]!tbl_gk[[#This Row],[GKPositioning]])/('F+ , F-'!AJ$2-'F+ , F-'!AJ$3))</f>
        <v>9.4603449486321337E-3</v>
      </c>
      <c r="AK813" s="2" cm="1">
        <f t="array" ref="AK813">[1]!table_weight[GKReflexes]*(('F+ , F-'!AK$2-[1]!tbl_gk[[#This Row],[GKReflexes]])/('F+ , F-'!AK$2-'F+ , F-'!AK$3))</f>
        <v>2.0041915965250297E-2</v>
      </c>
    </row>
    <row r="814" spans="1:37" x14ac:dyDescent="0.55000000000000004">
      <c r="A814" s="7">
        <f>[1]!tbl_gk[[#This Row],[ID]]</f>
        <v>229956</v>
      </c>
      <c r="B814" s="1" cm="1">
        <f t="array" ref="B814">[1]!table_weight[ValueEUR]*(('F+ , F-'!B$2-[1]!tbl_gk[[#This Row],[ValueEUR]])/('F+ , F-'!B$2-'F+ , F-'!B$3))</f>
        <v>6.1455148381795615E-4</v>
      </c>
      <c r="C814" s="1" cm="1">
        <f t="array" ref="C814">[1]!table_weight[WageEUR]*(('F+ , F-'!C$2-[1]!tbl_gk[[#This Row],[WageEUR]])/('F+ , F-'!C$2-'F+ , F-'!C$3))</f>
        <v>7.0417683556952691E-4</v>
      </c>
      <c r="D814" s="1" cm="1">
        <f t="array" ref="D814">[1]!table_weight[Crossing]*(('F+ , F-'!D$2-[1]!tbl_gk[[#This Row],[Crossing]])/('F+ , F-'!D$2-'F+ , F-'!D$3))</f>
        <v>3.3625286215233793E-2</v>
      </c>
      <c r="E814" s="1" cm="1">
        <f t="array" ref="E814">[1]!table_weight[Finishing]*(('F+ , F-'!E$2-[1]!tbl_gk[[#This Row],[Finishing]])/('F+ , F-'!E$2-'F+ , F-'!E$3))</f>
        <v>8.9842561606326941E-3</v>
      </c>
      <c r="F814" s="1" cm="1">
        <f t="array" ref="F814">[1]!table_weight[HeadingAccuracy]*(('F+ , F-'!F$2-[1]!tbl_gk[[#This Row],[HeadingAccuracy]])/('F+ , F-'!F$2-'F+ , F-'!F$3))</f>
        <v>7.9338093618950504E-3</v>
      </c>
      <c r="G814" s="1" cm="1">
        <f t="array" ref="G814">[1]!table_weight[ShortPassing]*(('F+ , F-'!G$2-[1]!tbl_gk[[#This Row],[ShortPassing]])/('F+ , F-'!G$2-'F+ , F-'!G$3))</f>
        <v>5.7659964066562854E-2</v>
      </c>
      <c r="H814" s="1" cm="1">
        <f t="array" ref="H814">[1]!table_weight[Volleys]*(('F+ , F-'!H$2-[1]!tbl_gk[[#This Row],[Volleys]])/('F+ , F-'!H$2-'F+ , F-'!H$3))</f>
        <v>1.9675665665797848E-3</v>
      </c>
      <c r="I814" s="1" cm="1">
        <f t="array" ref="I814">[1]!table_weight[Dribbling]*(('F+ , F-'!I$2-[1]!tbl_gk[[#This Row],[Dribbling]])/('F+ , F-'!I$2-'F+ , F-'!I$3))</f>
        <v>1.9557564431309422E-2</v>
      </c>
      <c r="J814" s="1" cm="1">
        <f t="array" ref="J814">[1]!table_weight[Curve]*(('F+ , F-'!J$2-[1]!tbl_gk[[#This Row],[Curve]])/('F+ , F-'!J$2-'F+ , F-'!J$3))</f>
        <v>8.2817834567149896E-3</v>
      </c>
      <c r="K814" s="1" cm="1">
        <f t="array" ref="K814">[1]!table_weight[FKAccuracy]*(('F+ , F-'!K$2-[1]!tbl_gk[[#This Row],[FKAccuracy]])/('F+ , F-'!K$2-'F+ , F-'!K$3))</f>
        <v>7.7578338910860821E-3</v>
      </c>
      <c r="L814" s="1" cm="1">
        <f t="array" ref="L814">[1]!table_weight[LongPassing]*(('F+ , F-'!L$2-[1]!tbl_gk[[#This Row],[LongPassing]])/('F+ , F-'!L$2-'F+ , F-'!L$3))</f>
        <v>2.3281236303259328E-2</v>
      </c>
      <c r="M814" s="1" cm="1">
        <f t="array" ref="M814">[1]!table_weight[BallControl]*(('F+ , F-'!M$2-[1]!tbl_gk[[#This Row],[BallControl]])/('F+ , F-'!M$2-'F+ , F-'!M$3))</f>
        <v>9.9960884871137055E-3</v>
      </c>
      <c r="N814" s="1" cm="1">
        <f t="array" ref="N814">[1]!table_weight[Acceleration]*(('F+ , F-'!N$2-[1]!tbl_gk[[#This Row],[Acceleration]])/('F+ , F-'!N$2-'F+ , F-'!N$3))</f>
        <v>4.5097442688666525E-3</v>
      </c>
      <c r="O814" s="1" cm="1">
        <f t="array" ref="O814">[1]!table_weight[SprintSpeed]*(('F+ , F-'!O$2-[1]!tbl_gk[[#This Row],[SprintSpeed]])/('F+ , F-'!O$2-'F+ , F-'!O$3))</f>
        <v>8.995436568299351E-3</v>
      </c>
      <c r="P814" s="1" cm="1">
        <f t="array" ref="P814">[1]!table_weight[Agility]*(('F+ , F-'!P$2-[1]!tbl_gk[[#This Row],[Agility]])/('F+ , F-'!P$2-'F+ , F-'!P$3))</f>
        <v>3.744354215908813E-3</v>
      </c>
      <c r="Q814" s="1" cm="1">
        <f t="array" ref="Q814">[1]!table_weight[Reactions]*(('F+ , F-'!Q$2-[1]!tbl_gk[[#This Row],[Reactions]])/('F+ , F-'!Q$2-'F+ , F-'!Q$3))</f>
        <v>1.1344124001588141E-3</v>
      </c>
      <c r="R814" s="1" cm="1">
        <f t="array" ref="R814">[1]!table_weight[Balance]*(('F+ , F-'!R$2-[1]!tbl_gk[[#This Row],[Balance]])/('F+ , F-'!R$2-'F+ , F-'!R$3))</f>
        <v>7.4505007357369231E-4</v>
      </c>
      <c r="S814" s="1" cm="1">
        <f t="array" ref="S814">[1]!table_weight[ShotPower]*(('F+ , F-'!S$2-[1]!tbl_gk[[#This Row],[ShotPower]])/('F+ , F-'!S$2-'F+ , F-'!S$3))</f>
        <v>5.7135648934827617E-3</v>
      </c>
      <c r="T814" s="1" cm="1">
        <f t="array" ref="T814">[1]!table_weight[Jumping]*(('F+ , F-'!T$2-[1]!tbl_gk[[#This Row],[Jumping]])/('F+ , F-'!T$2-'F+ , F-'!T$3))</f>
        <v>2.1467756656231253E-3</v>
      </c>
      <c r="U814" s="1" cm="1">
        <f t="array" ref="U814">[1]!table_weight[Stamina]*(('F+ , F-'!U$2-[1]!tbl_gk[[#This Row],[Stamina]])/('F+ , F-'!U$2-'F+ , F-'!U$3))</f>
        <v>1.1163233461240251E-2</v>
      </c>
      <c r="V814" s="1" cm="1">
        <f t="array" ref="V814">[1]!table_weight[Strength]*(('F+ , F-'!V$2-[1]!tbl_gk[[#This Row],[Strength]])/('F+ , F-'!V$2-'F+ , F-'!V$3))</f>
        <v>1.0648007301490701E-2</v>
      </c>
      <c r="W814" s="1" cm="1">
        <f t="array" ref="W814">[1]!table_weight[LongShots]*(('F+ , F-'!W$2-[1]!tbl_gk[[#This Row],[LongShots]])/('F+ , F-'!W$2-'F+ , F-'!W$3))</f>
        <v>6.4926873789576834E-3</v>
      </c>
      <c r="X814" s="1" cm="1">
        <f t="array" ref="X814">[1]!table_weight[Aggression]*(('F+ , F-'!X$2-[1]!tbl_gk[[#This Row],[Aggression]])/('F+ , F-'!X$2-'F+ , F-'!X$3))</f>
        <v>1.1560693641618476E-2</v>
      </c>
      <c r="Y814" s="1" cm="1">
        <f t="array" ref="Y814">[1]!table_weight[Interceptions]*(('F+ , F-'!Y$2-[1]!tbl_gk[[#This Row],[Interceptions]])/('F+ , F-'!Y$2-'F+ , F-'!Y$3))</f>
        <v>1.5928726369709705E-2</v>
      </c>
      <c r="Z814" s="1" cm="1">
        <f t="array" ref="Z814">[1]!table_weight[Positioning]*(('F+ , F-'!Z$2-[1]!tbl_gk[[#This Row],[Positioning]])/('F+ , F-'!Z$2-'F+ , F-'!Z$3))</f>
        <v>4.4366697089544168E-4</v>
      </c>
      <c r="AA814" s="1" cm="1">
        <f t="array" ref="AA814">[1]!table_weight[Vision]*(('F+ , F-'!AA$2-[1]!tbl_gk[[#This Row],[Vision]])/('F+ , F-'!AA$2-'F+ , F-'!AA$3))</f>
        <v>1.9876280296115975E-2</v>
      </c>
      <c r="AB814" s="1" cm="1">
        <f t="array" ref="AB814">[1]!table_weight[Penalties]*(('F+ , F-'!AB$2-[1]!tbl_gk[[#This Row],[Penalties]])/('F+ , F-'!AB$2-'F+ , F-'!AB$3))</f>
        <v>1.9573542833622431E-3</v>
      </c>
      <c r="AC814" s="1" cm="1">
        <f t="array" ref="AC814">[1]!table_weight[Composure]*(('F+ , F-'!AC$2-[1]!tbl_gk[[#This Row],[Composure]])/('F+ , F-'!AC$2-'F+ , F-'!AC$3))</f>
        <v>1.1742163440240354E-3</v>
      </c>
      <c r="AD814" s="1" cm="1">
        <f t="array" ref="AD814">[1]!table_weight[Marking]*(('F+ , F-'!AD$2-[1]!tbl_gk[[#This Row],[Marking]])/('F+ , F-'!AD$2-'F+ , F-'!AD$3))</f>
        <v>2.9972168700492414E-2</v>
      </c>
      <c r="AE814" s="1" cm="1">
        <f t="array" ref="AE814">[1]!table_weight[StandingTackle]*(('F+ , F-'!AE$2-[1]!tbl_gk[[#This Row],[StandingTackle]])/('F+ , F-'!AE$2-'F+ , F-'!AE$3))</f>
        <v>2.241685747682258E-2</v>
      </c>
      <c r="AF814" s="1" cm="1">
        <f t="array" ref="AF814">[1]!table_weight[SlidingTackle]*(('F+ , F-'!AF$2-[1]!tbl_gk[[#This Row],[SlidingTackle]])/('F+ , F-'!AF$2-'F+ , F-'!AF$3))</f>
        <v>1.4944571651215053E-3</v>
      </c>
      <c r="AG814" s="1" cm="1">
        <f t="array" ref="AG814">[1]!table_weight[GKDiving]*(('F+ , F-'!AG$2-[1]!tbl_gk[[#This Row],[GKDiving]])/('F+ , F-'!AG$2-'F+ , F-'!AG$3))</f>
        <v>2.7329885407159499E-2</v>
      </c>
      <c r="AH814" s="1" cm="1">
        <f t="array" ref="AH814">[1]!table_weight[GKHandling]*(('F+ , F-'!AH$2-[1]!tbl_gk[[#This Row],[GKHandling]])/('F+ , F-'!AH$2-'F+ , F-'!AH$3))</f>
        <v>4.8124363434346076E-2</v>
      </c>
      <c r="AI814" s="1" cm="1">
        <f t="array" ref="AI814">[1]!table_weight[GKKicking]*(('F+ , F-'!AI$2-[1]!tbl_gk[[#This Row],[GKKicking]])/('F+ , F-'!AI$2-'F+ , F-'!AI$3))</f>
        <v>2.5938545786431375E-2</v>
      </c>
      <c r="AJ814" s="1" cm="1">
        <f t="array" ref="AJ814">[1]!table_weight[GKPositioning]*(('F+ , F-'!AJ$2-[1]!tbl_gk[[#This Row],[GKPositioning]])/('F+ , F-'!AJ$2-'F+ , F-'!AJ$3))</f>
        <v>1.5136551917811415E-2</v>
      </c>
      <c r="AK814" s="1" cm="1">
        <f t="array" ref="AK814">[1]!table_weight[GKReflexes]*(('F+ , F-'!AK$2-[1]!tbl_gk[[#This Row],[GKReflexes]])/('F+ , F-'!AK$2-'F+ , F-'!AK$3))</f>
        <v>2.7329885407159499E-2</v>
      </c>
    </row>
    <row r="815" spans="1:37" x14ac:dyDescent="0.55000000000000004">
      <c r="A815" s="8">
        <f>[1]!tbl_gk[[#This Row],[ID]]</f>
        <v>230000</v>
      </c>
      <c r="B815" s="2" cm="1">
        <f t="array" ref="B815">[1]!table_weight[ValueEUR]*(('F+ , F-'!B$2-[1]!tbl_gk[[#This Row],[ValueEUR]])/('F+ , F-'!B$2-'F+ , F-'!B$3))</f>
        <v>1.2840452901470104E-4</v>
      </c>
      <c r="C815" s="2" cm="1">
        <f t="array" ref="C815">[1]!table_weight[WageEUR]*(('F+ , F-'!C$2-[1]!tbl_gk[[#This Row],[WageEUR]])/('F+ , F-'!C$2-'F+ , F-'!C$3))</f>
        <v>7.8241870618836313E-5</v>
      </c>
      <c r="D815" s="2" cm="1">
        <f t="array" ref="D815">[1]!table_weight[Crossing]*(('F+ , F-'!D$2-[1]!tbl_gk[[#This Row],[Crossing]])/('F+ , F-'!D$2-'F+ , F-'!D$3))</f>
        <v>3.3625286215233793E-2</v>
      </c>
      <c r="E815" s="2" cm="1">
        <f t="array" ref="E815">[1]!table_weight[Finishing]*(('F+ , F-'!E$2-[1]!tbl_gk[[#This Row],[Finishing]])/('F+ , F-'!E$2-'F+ , F-'!E$3))</f>
        <v>1.3975509583206414E-2</v>
      </c>
      <c r="F815" s="2" cm="1">
        <f t="array" ref="F815">[1]!table_weight[HeadingAccuracy]*(('F+ , F-'!F$2-[1]!tbl_gk[[#This Row],[HeadingAccuracy]])/('F+ , F-'!F$2-'F+ , F-'!F$3))</f>
        <v>1.0439222844598752E-2</v>
      </c>
      <c r="G815" s="2" cm="1">
        <f t="array" ref="G815">[1]!table_weight[ShortPassing]*(('F+ , F-'!G$2-[1]!tbl_gk[[#This Row],[ShortPassing]])/('F+ , F-'!G$2-'F+ , F-'!G$3))</f>
        <v>3.3752174087744106E-2</v>
      </c>
      <c r="H815" s="2" cm="1">
        <f t="array" ref="H815">[1]!table_weight[Volleys]*(('F+ , F-'!H$2-[1]!tbl_gk[[#This Row],[Volleys]])/('F+ , F-'!H$2-'F+ , F-'!H$3))</f>
        <v>1.5046097273845413E-3</v>
      </c>
      <c r="I815" s="2" cm="1">
        <f t="array" ref="I815">[1]!table_weight[Dribbling]*(('F+ , F-'!I$2-[1]!tbl_gk[[#This Row],[Dribbling]])/('F+ , F-'!I$2-'F+ , F-'!I$3))</f>
        <v>1.7601807988178481E-2</v>
      </c>
      <c r="J815" s="2" cm="1">
        <f t="array" ref="J815">[1]!table_weight[Curve]*(('F+ , F-'!J$2-[1]!tbl_gk[[#This Row],[Curve]])/('F+ , F-'!J$2-'F+ , F-'!J$3))</f>
        <v>9.295879390190295E-3</v>
      </c>
      <c r="K815" s="2" cm="1">
        <f t="array" ref="K815">[1]!table_weight[FKAccuracy]*(('F+ , F-'!K$2-[1]!tbl_gk[[#This Row],[FKAccuracy]])/('F+ , F-'!K$2-'F+ , F-'!K$3))</f>
        <v>9.1268634012777444E-3</v>
      </c>
      <c r="L815" s="2" cm="1">
        <f t="array" ref="L815">[1]!table_weight[LongPassing]*(('F+ , F-'!L$2-[1]!tbl_gk[[#This Row],[LongPassing]])/('F+ , F-'!L$2-'F+ , F-'!L$3))</f>
        <v>1.2994178401819162E-2</v>
      </c>
      <c r="M815" s="2" cm="1">
        <f t="array" ref="M815">[1]!table_weight[BallControl]*(('F+ , F-'!M$2-[1]!tbl_gk[[#This Row],[BallControl]])/('F+ , F-'!M$2-'F+ , F-'!M$3))</f>
        <v>1.0865313572949679E-2</v>
      </c>
      <c r="N815" s="2" cm="1">
        <f t="array" ref="N815">[1]!table_weight[Acceleration]*(('F+ , F-'!N$2-[1]!tbl_gk[[#This Row],[Acceleration]])/('F+ , F-'!N$2-'F+ , F-'!N$3))</f>
        <v>6.7646164032999796E-3</v>
      </c>
      <c r="O815" s="2" cm="1">
        <f t="array" ref="O815">[1]!table_weight[SprintSpeed]*(('F+ , F-'!O$2-[1]!tbl_gk[[#This Row],[SprintSpeed]])/('F+ , F-'!O$2-'F+ , F-'!O$3))</f>
        <v>7.589899604502578E-3</v>
      </c>
      <c r="P815" s="2" cm="1">
        <f t="array" ref="P815">[1]!table_weight[Agility]*(('F+ , F-'!P$2-[1]!tbl_gk[[#This Row],[Agility]])/('F+ , F-'!P$2-'F+ , F-'!P$3))</f>
        <v>2.4572324541901583E-3</v>
      </c>
      <c r="Q815" s="2" cm="1">
        <f t="array" ref="Q815">[1]!table_weight[Reactions]*(('F+ , F-'!Q$2-[1]!tbl_gk[[#This Row],[Reactions]])/('F+ , F-'!Q$2-'F+ , F-'!Q$3))</f>
        <v>1.7531828002454398E-3</v>
      </c>
      <c r="R815" s="2" cm="1">
        <f t="array" ref="R815">[1]!table_weight[Balance]*(('F+ , F-'!R$2-[1]!tbl_gk[[#This Row],[Balance]])/('F+ , F-'!R$2-'F+ , F-'!R$3))</f>
        <v>1.4901001471473846E-3</v>
      </c>
      <c r="S815" s="2" cm="1">
        <f t="array" ref="S815">[1]!table_weight[ShotPower]*(('F+ , F-'!S$2-[1]!tbl_gk[[#This Row],[ShotPower]])/('F+ , F-'!S$2-'F+ , F-'!S$3))</f>
        <v>6.2329798837993753E-3</v>
      </c>
      <c r="T815" s="2" cm="1">
        <f t="array" ref="T815">[1]!table_weight[Jumping]*(('F+ , F-'!T$2-[1]!tbl_gk[[#This Row],[Jumping]])/('F+ , F-'!T$2-'F+ , F-'!T$3))</f>
        <v>1.9750336123732751E-3</v>
      </c>
      <c r="U815" s="2" cm="1">
        <f t="array" ref="U815">[1]!table_weight[Stamina]*(('F+ , F-'!U$2-[1]!tbl_gk[[#This Row],[Stamina]])/('F+ , F-'!U$2-'F+ , F-'!U$3))</f>
        <v>1.3739364259988E-2</v>
      </c>
      <c r="V815" s="2" cm="1">
        <f t="array" ref="V815">[1]!table_weight[Strength]*(('F+ , F-'!V$2-[1]!tbl_gk[[#This Row],[Strength]])/('F+ , F-'!V$2-'F+ , F-'!V$3))</f>
        <v>2.662001825372675E-2</v>
      </c>
      <c r="W815" s="2" cm="1">
        <f t="array" ref="W815">[1]!table_weight[LongShots]*(('F+ , F-'!W$2-[1]!tbl_gk[[#This Row],[LongShots]])/('F+ , F-'!W$2-'F+ , F-'!W$3))</f>
        <v>8.0509323499075268E-3</v>
      </c>
      <c r="X815" s="2" cm="1">
        <f t="array" ref="X815">[1]!table_weight[Aggression]*(('F+ , F-'!X$2-[1]!tbl_gk[[#This Row],[Aggression]])/('F+ , F-'!X$2-'F+ , F-'!X$3))</f>
        <v>1.3994523881959207E-2</v>
      </c>
      <c r="Y815" s="2" cm="1">
        <f t="array" ref="Y815">[1]!table_weight[Interceptions]*(('F+ , F-'!Y$2-[1]!tbl_gk[[#This Row],[Interceptions]])/('F+ , F-'!Y$2-'F+ , F-'!Y$3))</f>
        <v>2.2161706253509151E-2</v>
      </c>
      <c r="Z815" s="2" cm="1">
        <f t="array" ref="Z815">[1]!table_weight[Positioning]*(('F+ , F-'!Z$2-[1]!tbl_gk[[#This Row],[Positioning]])/('F+ , F-'!Z$2-'F+ , F-'!Z$3))</f>
        <v>2.0704458641787279E-3</v>
      </c>
      <c r="AA815" s="2" cm="1">
        <f t="array" ref="AA815">[1]!table_weight[Vision]*(('F+ , F-'!AA$2-[1]!tbl_gk[[#This Row],[Vision]])/('F+ , F-'!AA$2-'F+ , F-'!AA$3))</f>
        <v>1.7036811682385123E-2</v>
      </c>
      <c r="AB815" s="2" cm="1">
        <f t="array" ref="AB815">[1]!table_weight[Penalties]*(('F+ , F-'!AB$2-[1]!tbl_gk[[#This Row],[Penalties]])/('F+ , F-'!AB$2-'F+ , F-'!AB$3))</f>
        <v>2.1139426260312223E-3</v>
      </c>
      <c r="AC815" s="2" cm="1">
        <f t="array" ref="AC815">[1]!table_weight[Composure]*(('F+ , F-'!AC$2-[1]!tbl_gk[[#This Row],[Composure]])/('F+ , F-'!AC$2-'F+ , F-'!AC$3))</f>
        <v>1.5478306353044107E-3</v>
      </c>
      <c r="AD815" s="2" cm="1">
        <f t="array" ref="AD815">[1]!table_weight[Marking]*(('F+ , F-'!AD$2-[1]!tbl_gk[[#This Row],[Marking]])/('F+ , F-'!AD$2-'F+ , F-'!AD$3))</f>
        <v>2.9972168700492414E-2</v>
      </c>
      <c r="AE815" s="2" cm="1">
        <f t="array" ref="AE815">[1]!table_weight[StandingTackle]*(('F+ , F-'!AE$2-[1]!tbl_gk[[#This Row],[StandingTackle]])/('F+ , F-'!AE$2-'F+ , F-'!AE$3))</f>
        <v>2.241685747682258E-2</v>
      </c>
      <c r="AF815" s="2" cm="1">
        <f t="array" ref="AF815">[1]!table_weight[SlidingTackle]*(('F+ , F-'!AF$2-[1]!tbl_gk[[#This Row],[SlidingTackle]])/('F+ , F-'!AF$2-'F+ , F-'!AF$3))</f>
        <v>8.9667429907290316E-3</v>
      </c>
      <c r="AG815" s="2" cm="1">
        <f t="array" ref="AG815">[1]!table_weight[GKDiving]*(('F+ , F-'!AG$2-[1]!tbl_gk[[#This Row],[GKDiving]])/('F+ , F-'!AG$2-'F+ , F-'!AG$3))</f>
        <v>4.9535417300476586E-2</v>
      </c>
      <c r="AH815" s="2" cm="1">
        <f t="array" ref="AH815">[1]!table_weight[GKHandling]*(('F+ , F-'!AH$2-[1]!tbl_gk[[#This Row],[GKHandling]])/('F+ , F-'!AH$2-'F+ , F-'!AH$3))</f>
        <v>5.5253898757952898E-2</v>
      </c>
      <c r="AI815" s="2" cm="1">
        <f t="array" ref="AI815">[1]!table_weight[GKKicking]*(('F+ , F-'!AI$2-[1]!tbl_gk[[#This Row],[GKKicking]])/('F+ , F-'!AI$2-'F+ , F-'!AI$3))</f>
        <v>2.8621843626407038E-2</v>
      </c>
      <c r="AJ815" s="2" cm="1">
        <f t="array" ref="AJ815">[1]!table_weight[GKPositioning]*(('F+ , F-'!AJ$2-[1]!tbl_gk[[#This Row],[GKPositioning]])/('F+ , F-'!AJ$2-'F+ , F-'!AJ$3))</f>
        <v>2.0182069223748555E-2</v>
      </c>
      <c r="AK815" s="2" cm="1">
        <f t="array" ref="AK815">[1]!table_weight[GKReflexes]*(('F+ , F-'!AK$2-[1]!tbl_gk[[#This Row],[GKReflexes]])/('F+ , F-'!AK$2-'F+ , F-'!AK$3))</f>
        <v>5.10157860933644E-2</v>
      </c>
    </row>
    <row r="816" spans="1:37" x14ac:dyDescent="0.55000000000000004">
      <c r="A816" s="7">
        <f>[1]!tbl_gk[[#This Row],[ID]]</f>
        <v>230117</v>
      </c>
      <c r="B816" s="1" cm="1">
        <f t="array" ref="B816">[1]!table_weight[ValueEUR]*(('F+ , F-'!B$2-[1]!tbl_gk[[#This Row],[ValueEUR]])/('F+ , F-'!B$2-'F+ , F-'!B$3))</f>
        <v>2.2872056730743621E-4</v>
      </c>
      <c r="C816" s="1" cm="1">
        <f t="array" ref="C816">[1]!table_weight[WageEUR]*(('F+ , F-'!C$2-[1]!tbl_gk[[#This Row],[WageEUR]])/('F+ , F-'!C$2-'F+ , F-'!C$3))</f>
        <v>5.4769309433185431E-4</v>
      </c>
      <c r="D816" s="1" cm="1">
        <f t="array" ref="D816">[1]!table_weight[Crossing]*(('F+ , F-'!D$2-[1]!tbl_gk[[#This Row],[Crossing]])/('F+ , F-'!D$2-'F+ , F-'!D$3))</f>
        <v>2.9141914719869291E-2</v>
      </c>
      <c r="E816" s="1" cm="1">
        <f t="array" ref="E816">[1]!table_weight[Finishing]*(('F+ , F-'!E$2-[1]!tbl_gk[[#This Row],[Finishing]])/('F+ , F-'!E$2-'F+ , F-'!E$3))</f>
        <v>1.4973760267721157E-2</v>
      </c>
      <c r="F816" s="1" cm="1">
        <f t="array" ref="F816">[1]!table_weight[HeadingAccuracy]*(('F+ , F-'!F$2-[1]!tbl_gk[[#This Row],[HeadingAccuracy]])/('F+ , F-'!F$2-'F+ , F-'!F$3))</f>
        <v>1.0439222844598752E-2</v>
      </c>
      <c r="G816" s="1" cm="1">
        <f t="array" ref="G816">[1]!table_weight[ShortPassing]*(('F+ , F-'!G$2-[1]!tbl_gk[[#This Row],[ShortPassing]])/('F+ , F-'!G$2-'F+ , F-'!G$3))</f>
        <v>5.6253623479573515E-2</v>
      </c>
      <c r="H816" s="1" cm="1">
        <f t="array" ref="H816">[1]!table_weight[Volleys]*(('F+ , F-'!H$2-[1]!tbl_gk[[#This Row],[Volleys]])/('F+ , F-'!H$2-'F+ , F-'!H$3))</f>
        <v>1.6203489371833524E-3</v>
      </c>
      <c r="I816" s="1" cm="1">
        <f t="array" ref="I816">[1]!table_weight[Dribbling]*(('F+ , F-'!I$2-[1]!tbl_gk[[#This Row],[Dribbling]])/('F+ , F-'!I$2-'F+ , F-'!I$3))</f>
        <v>1.8579686209743949E-2</v>
      </c>
      <c r="J816" s="1" cm="1">
        <f t="array" ref="J816">[1]!table_weight[Curve]*(('F+ , F-'!J$2-[1]!tbl_gk[[#This Row],[Curve]])/('F+ , F-'!J$2-'F+ , F-'!J$3))</f>
        <v>9.6339113680153961E-3</v>
      </c>
      <c r="K816" s="1" cm="1">
        <f t="array" ref="K816">[1]!table_weight[FKAccuracy]*(('F+ , F-'!K$2-[1]!tbl_gk[[#This Row],[FKAccuracy]])/('F+ , F-'!K$2-'F+ , F-'!K$3))</f>
        <v>8.9747490112564478E-3</v>
      </c>
      <c r="L816" s="1" cm="1">
        <f t="array" ref="L816">[1]!table_weight[LongPassing]*(('F+ , F-'!L$2-[1]!tbl_gk[[#This Row],[LongPassing]])/('F+ , F-'!L$2-'F+ , F-'!L$3))</f>
        <v>2.5446932703562523E-2</v>
      </c>
      <c r="M816" s="1" cm="1">
        <f t="array" ref="M816">[1]!table_weight[BallControl]*(('F+ , F-'!M$2-[1]!tbl_gk[[#This Row],[BallControl]])/('F+ , F-'!M$2-'F+ , F-'!M$3))</f>
        <v>1.3907601373375588E-2</v>
      </c>
      <c r="N816" s="1" cm="1">
        <f t="array" ref="N816">[1]!table_weight[Acceleration]*(('F+ , F-'!N$2-[1]!tbl_gk[[#This Row],[Acceleration]])/('F+ , F-'!N$2-'F+ , F-'!N$3))</f>
        <v>7.666565257073309E-3</v>
      </c>
      <c r="O816" s="1" cm="1">
        <f t="array" ref="O816">[1]!table_weight[SprintSpeed]*(('F+ , F-'!O$2-[1]!tbl_gk[[#This Row],[SprintSpeed]])/('F+ , F-'!O$2-'F+ , F-'!O$3))</f>
        <v>8.4332217827806418E-3</v>
      </c>
      <c r="P816" s="1" cm="1">
        <f t="array" ref="P816">[1]!table_weight[Agility]*(('F+ , F-'!P$2-[1]!tbl_gk[[#This Row],[Agility]])/('F+ , F-'!P$2-'F+ , F-'!P$3))</f>
        <v>4.2123984928974139E-3</v>
      </c>
      <c r="Q816" s="1" cm="1">
        <f t="array" ref="Q816">[1]!table_weight[Reactions]*(('F+ , F-'!Q$2-[1]!tbl_gk[[#This Row],[Reactions]])/('F+ , F-'!Q$2-'F+ , F-'!Q$3))</f>
        <v>1.3922334001949081E-3</v>
      </c>
      <c r="R816" s="1" cm="1">
        <f t="array" ref="R816">[1]!table_weight[Balance]*(('F+ , F-'!R$2-[1]!tbl_gk[[#This Row],[Balance]])/('F+ , F-'!R$2-'F+ , F-'!R$3))</f>
        <v>1.1796626164916795E-3</v>
      </c>
      <c r="S816" s="1" cm="1">
        <f t="array" ref="S816">[1]!table_weight[ShotPower]*(('F+ , F-'!S$2-[1]!tbl_gk[[#This Row],[ShotPower]])/('F+ , F-'!S$2-'F+ , F-'!S$3))</f>
        <v>4.6747349128495319E-3</v>
      </c>
      <c r="T816" s="1" cm="1">
        <f t="array" ref="T816">[1]!table_weight[Jumping]*(('F+ , F-'!T$2-[1]!tbl_gk[[#This Row],[Jumping]])/('F+ , F-'!T$2-'F+ , F-'!T$3))</f>
        <v>2.0609046389982004E-3</v>
      </c>
      <c r="U816" s="1" cm="1">
        <f t="array" ref="U816">[1]!table_weight[Stamina]*(('F+ , F-'!U$2-[1]!tbl_gk[[#This Row],[Stamina]])/('F+ , F-'!U$2-'F+ , F-'!U$3))</f>
        <v>9.4458129287417498E-3</v>
      </c>
      <c r="V816" s="1" cm="1">
        <f t="array" ref="V816">[1]!table_weight[Strength]*(('F+ , F-'!V$2-[1]!tbl_gk[[#This Row],[Strength]])/('F+ , F-'!V$2-'F+ , F-'!V$3))</f>
        <v>2.0408680661190511E-2</v>
      </c>
      <c r="W816" s="1" cm="1">
        <f t="array" ref="W816">[1]!table_weight[LongShots]*(('F+ , F-'!W$2-[1]!tbl_gk[[#This Row],[LongShots]])/('F+ , F-'!W$2-'F+ , F-'!W$3))</f>
        <v>7.5315173595909123E-3</v>
      </c>
      <c r="X816" s="1" cm="1">
        <f t="array" ref="X816">[1]!table_weight[Aggression]*(('F+ , F-'!X$2-[1]!tbl_gk[[#This Row],[Aggression]])/('F+ , F-'!X$2-'F+ , F-'!X$3))</f>
        <v>1.3994523881959207E-2</v>
      </c>
      <c r="Y816" s="1" cm="1">
        <f t="array" ref="Y816">[1]!table_weight[Interceptions]*(('F+ , F-'!Y$2-[1]!tbl_gk[[#This Row],[Interceptions]])/('F+ , F-'!Y$2-'F+ , F-'!Y$3))</f>
        <v>1.3158513088021059E-2</v>
      </c>
      <c r="Z816" s="1" cm="1">
        <f t="array" ref="Z816">[1]!table_weight[Positioning]*(('F+ , F-'!Z$2-[1]!tbl_gk[[#This Row],[Positioning]])/('F+ , F-'!Z$2-'F+ , F-'!Z$3))</f>
        <v>1.4788899029848058E-3</v>
      </c>
      <c r="AA816" s="1" cm="1">
        <f t="array" ref="AA816">[1]!table_weight[Vision]*(('F+ , F-'!AA$2-[1]!tbl_gk[[#This Row],[Vision]])/('F+ , F-'!AA$2-'F+ , F-'!AA$3))</f>
        <v>6.3888043808944207E-3</v>
      </c>
      <c r="AB816" s="1" cm="1">
        <f t="array" ref="AB816">[1]!table_weight[Penalties]*(('F+ , F-'!AB$2-[1]!tbl_gk[[#This Row],[Penalties]])/('F+ , F-'!AB$2-'F+ , F-'!AB$3))</f>
        <v>2.4662663970364263E-3</v>
      </c>
      <c r="AC816" s="1" cm="1">
        <f t="array" ref="AC816">[1]!table_weight[Composure]*(('F+ , F-'!AC$2-[1]!tbl_gk[[#This Row],[Composure]])/('F+ , F-'!AC$2-'F+ , F-'!AC$3))</f>
        <v>2.134938807316428E-3</v>
      </c>
      <c r="AD816" s="1" cm="1">
        <f t="array" ref="AD816">[1]!table_weight[Marking]*(('F+ , F-'!AD$2-[1]!tbl_gk[[#This Row],[Marking]])/('F+ , F-'!AD$2-'F+ , F-'!AD$3))</f>
        <v>2.6817203574124791E-2</v>
      </c>
      <c r="AE816" s="1" cm="1">
        <f t="array" ref="AE816">[1]!table_weight[StandingTackle]*(('F+ , F-'!AE$2-[1]!tbl_gk[[#This Row],[StandingTackle]])/('F+ , F-'!AE$2-'F+ , F-'!AE$3))</f>
        <v>1.7933485981458063E-2</v>
      </c>
      <c r="AF816" s="1" cm="1">
        <f t="array" ref="AF816">[1]!table_weight[SlidingTackle]*(('F+ , F-'!AF$2-[1]!tbl_gk[[#This Row],[SlidingTackle]])/('F+ , F-'!AF$2-'F+ , F-'!AF$3))</f>
        <v>9.7139715732897855E-3</v>
      </c>
      <c r="AG816" s="1" cm="1">
        <f t="array" ref="AG816">[1]!table_weight[GKDiving]*(('F+ , F-'!AG$2-[1]!tbl_gk[[#This Row],[GKDiving]])/('F+ , F-'!AG$2-'F+ , F-'!AG$3))</f>
        <v>3.0746121083054436E-2</v>
      </c>
      <c r="AH816" s="1" cm="1">
        <f t="array" ref="AH816">[1]!table_weight[GKHandling]*(('F+ , F-'!AH$2-[1]!tbl_gk[[#This Row],[GKHandling]])/('F+ , F-'!AH$2-'F+ , F-'!AH$3))</f>
        <v>3.9212444279837541E-2</v>
      </c>
      <c r="AI816" s="1" cm="1">
        <f t="array" ref="AI816">[1]!table_weight[GKKicking]*(('F+ , F-'!AI$2-[1]!tbl_gk[[#This Row],[GKKicking]])/('F+ , F-'!AI$2-'F+ , F-'!AI$3))</f>
        <v>2.1466382719805277E-2</v>
      </c>
      <c r="AJ816" s="1" cm="1">
        <f t="array" ref="AJ816">[1]!table_weight[GKPositioning]*(('F+ , F-'!AJ$2-[1]!tbl_gk[[#This Row],[GKPositioning]])/('F+ , F-'!AJ$2-'F+ , F-'!AJ$3))</f>
        <v>1.6397931244295699E-2</v>
      </c>
      <c r="AK816" s="1" cm="1">
        <f t="array" ref="AK816">[1]!table_weight[GKReflexes]*(('F+ , F-'!AK$2-[1]!tbl_gk[[#This Row],[GKReflexes]])/('F+ , F-'!AK$2-'F+ , F-'!AK$3))</f>
        <v>3.2795862488591399E-2</v>
      </c>
    </row>
    <row r="817" spans="1:37" x14ac:dyDescent="0.55000000000000004">
      <c r="A817" s="8">
        <f>[1]!tbl_gk[[#This Row],[ID]]</f>
        <v>230164</v>
      </c>
      <c r="B817" s="2" cm="1">
        <f t="array" ref="B817">[1]!table_weight[ValueEUR]*(('F+ , F-'!B$2-[1]!tbl_gk[[#This Row],[ValueEUR]])/('F+ , F-'!B$2-'F+ , F-'!B$3))</f>
        <v>3.367532239303818E-4</v>
      </c>
      <c r="C817" s="2" cm="1">
        <f t="array" ref="C817">[1]!table_weight[WageEUR]*(('F+ , F-'!C$2-[1]!tbl_gk[[#This Row],[WageEUR]])/('F+ , F-'!C$2-'F+ , F-'!C$3))</f>
        <v>7.0417683556952691E-4</v>
      </c>
      <c r="D817" s="2" cm="1">
        <f t="array" ref="D817">[1]!table_weight[Crossing]*(('F+ , F-'!D$2-[1]!tbl_gk[[#This Row],[Crossing]])/('F+ , F-'!D$2-'F+ , F-'!D$3))</f>
        <v>3.4746129089074922E-2</v>
      </c>
      <c r="E817" s="2" cm="1">
        <f t="array" ref="E817">[1]!table_weight[Finishing]*(('F+ , F-'!E$2-[1]!tbl_gk[[#This Row],[Finishing]])/('F+ , F-'!E$2-'F+ , F-'!E$3))</f>
        <v>1.7968512321265388E-2</v>
      </c>
      <c r="F817" s="2" cm="1">
        <f t="array" ref="F817">[1]!table_weight[HeadingAccuracy]*(('F+ , F-'!F$2-[1]!tbl_gk[[#This Row],[HeadingAccuracy]])/('F+ , F-'!F$2-'F+ , F-'!F$3))</f>
        <v>9.1865161032469011E-3</v>
      </c>
      <c r="G817" s="2" cm="1">
        <f t="array" ref="G817">[1]!table_weight[ShortPassing]*(('F+ , F-'!G$2-[1]!tbl_gk[[#This Row],[ShortPassing]])/('F+ , F-'!G$2-'F+ , F-'!G$3))</f>
        <v>6.6098007588498875E-2</v>
      </c>
      <c r="H817" s="2" cm="1">
        <f t="array" ref="H817">[1]!table_weight[Volleys]*(('F+ , F-'!H$2-[1]!tbl_gk[[#This Row],[Volleys]])/('F+ , F-'!H$2-'F+ , F-'!H$3))</f>
        <v>6.9443525879286526E-4</v>
      </c>
      <c r="I817" s="2" cm="1">
        <f t="array" ref="I817">[1]!table_weight[Dribbling]*(('F+ , F-'!I$2-[1]!tbl_gk[[#This Row],[Dribbling]])/('F+ , F-'!I$2-'F+ , F-'!I$3))</f>
        <v>1.7601807988178481E-2</v>
      </c>
      <c r="J817" s="2" cm="1">
        <f t="array" ref="J817">[1]!table_weight[Curve]*(('F+ , F-'!J$2-[1]!tbl_gk[[#This Row],[Curve]])/('F+ , F-'!J$2-'F+ , F-'!J$3))</f>
        <v>8.2817834567149896E-3</v>
      </c>
      <c r="K817" s="2" cm="1">
        <f t="array" ref="K817">[1]!table_weight[FKAccuracy]*(('F+ , F-'!K$2-[1]!tbl_gk[[#This Row],[FKAccuracy]])/('F+ , F-'!K$2-'F+ , F-'!K$3))</f>
        <v>9.4310921813203358E-3</v>
      </c>
      <c r="L817" s="2" cm="1">
        <f t="array" ref="L817">[1]!table_weight[LongPassing]*(('F+ , F-'!L$2-[1]!tbl_gk[[#This Row],[LongPassing]])/('F+ , F-'!L$2-'F+ , F-'!L$3))</f>
        <v>3.0861173704320507E-2</v>
      </c>
      <c r="M817" s="2" cm="1">
        <f t="array" ref="M817">[1]!table_weight[BallControl]*(('F+ , F-'!M$2-[1]!tbl_gk[[#This Row],[BallControl]])/('F+ , F-'!M$2-'F+ , F-'!M$3))</f>
        <v>1.4342213916293577E-2</v>
      </c>
      <c r="N817" s="2" cm="1">
        <f t="array" ref="N817">[1]!table_weight[Acceleration]*(('F+ , F-'!N$2-[1]!tbl_gk[[#This Row],[Acceleration]])/('F+ , F-'!N$2-'F+ , F-'!N$3))</f>
        <v>8.1175396839599755E-3</v>
      </c>
      <c r="O817" s="2" cm="1">
        <f t="array" ref="O817">[1]!table_weight[SprintSpeed]*(('F+ , F-'!O$2-[1]!tbl_gk[[#This Row],[SprintSpeed]])/('F+ , F-'!O$2-'F+ , F-'!O$3))</f>
        <v>8.995436568299351E-3</v>
      </c>
      <c r="P817" s="2" cm="1">
        <f t="array" ref="P817">[1]!table_weight[Agility]*(('F+ , F-'!P$2-[1]!tbl_gk[[#This Row],[Agility]])/('F+ , F-'!P$2-'F+ , F-'!P$3))</f>
        <v>2.4572324541901583E-3</v>
      </c>
      <c r="Q817" s="2" cm="1">
        <f t="array" ref="Q817">[1]!table_weight[Reactions]*(('F+ , F-'!Q$2-[1]!tbl_gk[[#This Row],[Reactions]])/('F+ , F-'!Q$2-'F+ , F-'!Q$3))</f>
        <v>1.1859766001660328E-3</v>
      </c>
      <c r="R817" s="2" cm="1">
        <f t="array" ref="R817">[1]!table_weight[Balance]*(('F+ , F-'!R$2-[1]!tbl_gk[[#This Row],[Balance]])/('F+ , F-'!R$2-'F+ , F-'!R$3))</f>
        <v>1.1796626164916795E-3</v>
      </c>
      <c r="S817" s="2" cm="1">
        <f t="array" ref="S817">[1]!table_weight[ShotPower]*(('F+ , F-'!S$2-[1]!tbl_gk[[#This Row],[ShotPower]])/('F+ , F-'!S$2-'F+ , F-'!S$3))</f>
        <v>3.1164899418996877E-3</v>
      </c>
      <c r="T817" s="2" cm="1">
        <f t="array" ref="T817">[1]!table_weight[Jumping]*(('F+ , F-'!T$2-[1]!tbl_gk[[#This Row],[Jumping]])/('F+ , F-'!T$2-'F+ , F-'!T$3))</f>
        <v>1.7174205324985003E-3</v>
      </c>
      <c r="U817" s="2" cm="1">
        <f t="array" ref="U817">[1]!table_weight[Stamina]*(('F+ , F-'!U$2-[1]!tbl_gk[[#This Row],[Stamina]])/('F+ , F-'!U$2-'F+ , F-'!U$3))</f>
        <v>1.975033612373275E-2</v>
      </c>
      <c r="V817" s="2" cm="1">
        <f t="array" ref="V817">[1]!table_weight[Strength]*(('F+ , F-'!V$2-[1]!tbl_gk[[#This Row],[Strength]])/('F+ , F-'!V$2-'F+ , F-'!V$3))</f>
        <v>4.1704695264171907E-2</v>
      </c>
      <c r="W817" s="2" cm="1">
        <f t="array" ref="W817">[1]!table_weight[LongShots]*(('F+ , F-'!W$2-[1]!tbl_gk[[#This Row],[LongShots]])/('F+ , F-'!W$2-'F+ , F-'!W$3))</f>
        <v>7.7912248547492196E-3</v>
      </c>
      <c r="X817" s="2" cm="1">
        <f t="array" ref="X817">[1]!table_weight[Aggression]*(('F+ , F-'!X$2-[1]!tbl_gk[[#This Row],[Aggression]])/('F+ , F-'!X$2-'F+ , F-'!X$3))</f>
        <v>7.301490721022195E-3</v>
      </c>
      <c r="Y817" s="2" cm="1">
        <f t="array" ref="Y817">[1]!table_weight[Interceptions]*(('F+ , F-'!Y$2-[1]!tbl_gk[[#This Row],[Interceptions]])/('F+ , F-'!Y$2-'F+ , F-'!Y$3))</f>
        <v>2.4931919535197796E-2</v>
      </c>
      <c r="Z817" s="2" cm="1">
        <f t="array" ref="Z817">[1]!table_weight[Positioning]*(('F+ , F-'!Z$2-[1]!tbl_gk[[#This Row],[Positioning]])/('F+ , F-'!Z$2-'F+ , F-'!Z$3))</f>
        <v>1.3310009126863251E-3</v>
      </c>
      <c r="AA817" s="2" cm="1">
        <f t="array" ref="AA817">[1]!table_weight[Vision]*(('F+ , F-'!AA$2-[1]!tbl_gk[[#This Row],[Vision]])/('F+ , F-'!AA$2-'F+ , F-'!AA$3))</f>
        <v>1.5617077375519694E-2</v>
      </c>
      <c r="AB817" s="2" cm="1">
        <f t="array" ref="AB817">[1]!table_weight[Penalties]*(('F+ , F-'!AB$2-[1]!tbl_gk[[#This Row],[Penalties]])/('F+ , F-'!AB$2-'F+ , F-'!AB$3))</f>
        <v>2.1922367973657118E-3</v>
      </c>
      <c r="AC817" s="2" cm="1">
        <f t="array" ref="AC817">[1]!table_weight[Composure]*(('F+ , F-'!AC$2-[1]!tbl_gk[[#This Row],[Composure]])/('F+ , F-'!AC$2-'F+ , F-'!AC$3))</f>
        <v>1.1208428738411248E-3</v>
      </c>
      <c r="AD817" s="2" cm="1">
        <f t="array" ref="AD817">[1]!table_weight[Marking]*(('F+ , F-'!AD$2-[1]!tbl_gk[[#This Row],[Marking]])/('F+ , F-'!AD$2-'F+ , F-'!AD$3))</f>
        <v>9.4648953791028664E-3</v>
      </c>
      <c r="AE817" s="2" cm="1">
        <f t="array" ref="AE817">[1]!table_weight[StandingTackle]*(('F+ , F-'!AE$2-[1]!tbl_gk[[#This Row],[StandingTackle]])/('F+ , F-'!AE$2-'F+ , F-'!AE$3))</f>
        <v>1.5691800233775807E-2</v>
      </c>
      <c r="AF817" s="2" cm="1">
        <f t="array" ref="AF817">[1]!table_weight[SlidingTackle]*(('F+ , F-'!AF$2-[1]!tbl_gk[[#This Row],[SlidingTackle]])/('F+ , F-'!AF$2-'F+ , F-'!AF$3))</f>
        <v>5.977828660486021E-3</v>
      </c>
      <c r="AG817" s="2" cm="1">
        <f t="array" ref="AG817">[1]!table_weight[GKDiving]*(('F+ , F-'!AG$2-[1]!tbl_gk[[#This Row],[GKDiving]])/('F+ , F-'!AG$2-'F+ , F-'!AG$3))</f>
        <v>2.3913649731264561E-2</v>
      </c>
      <c r="AH817" s="2" cm="1">
        <f t="array" ref="AH817">[1]!table_weight[GKHandling]*(('F+ , F-'!AH$2-[1]!tbl_gk[[#This Row],[GKHandling]])/('F+ , F-'!AH$2-'F+ , F-'!AH$3))</f>
        <v>4.9906747265247783E-2</v>
      </c>
      <c r="AI817" s="2" cm="1">
        <f t="array" ref="AI817">[1]!table_weight[GKKicking]*(('F+ , F-'!AI$2-[1]!tbl_gk[[#This Row],[GKKicking]])/('F+ , F-'!AI$2-'F+ , F-'!AI$3))</f>
        <v>1.4310921813203519E-2</v>
      </c>
      <c r="AJ817" s="2" cm="1">
        <f t="array" ref="AJ817">[1]!table_weight[GKPositioning]*(('F+ , F-'!AJ$2-[1]!tbl_gk[[#This Row],[GKPositioning]])/('F+ , F-'!AJ$2-'F+ , F-'!AJ$3))</f>
        <v>2.2704827876717123E-2</v>
      </c>
      <c r="AK817" s="2" cm="1">
        <f t="array" ref="AK817">[1]!table_weight[GKReflexes]*(('F+ , F-'!AK$2-[1]!tbl_gk[[#This Row],[GKReflexes]])/('F+ , F-'!AK$2-'F+ , F-'!AK$3))</f>
        <v>2.55078930466822E-2</v>
      </c>
    </row>
    <row r="818" spans="1:37" x14ac:dyDescent="0.55000000000000004">
      <c r="A818" s="7">
        <f>[1]!tbl_gk[[#This Row],[ID]]</f>
        <v>230165</v>
      </c>
      <c r="B818" s="1" cm="1">
        <f t="array" ref="B818">[1]!table_weight[ValueEUR]*(('F+ , F-'!B$2-[1]!tbl_gk[[#This Row],[ValueEUR]])/('F+ , F-'!B$2-'F+ , F-'!B$3))</f>
        <v>1.3862133168389961E-3</v>
      </c>
      <c r="C818" s="1" cm="1">
        <f t="array" ref="C818">[1]!table_weight[WageEUR]*(('F+ , F-'!C$2-[1]!tbl_gk[[#This Row],[WageEUR]])/('F+ , F-'!C$2-'F+ , F-'!C$3))</f>
        <v>3.0514329541346166E-3</v>
      </c>
      <c r="D818" s="1" cm="1">
        <f t="array" ref="D818">[1]!table_weight[Crossing]*(('F+ , F-'!D$2-[1]!tbl_gk[[#This Row],[Crossing]])/('F+ , F-'!D$2-'F+ , F-'!D$3))</f>
        <v>3.5866971962916043E-2</v>
      </c>
      <c r="E818" s="1" cm="1">
        <f t="array" ref="E818">[1]!table_weight[Finishing]*(('F+ , F-'!E$2-[1]!tbl_gk[[#This Row],[Finishing]])/('F+ , F-'!E$2-'F+ , F-'!E$3))</f>
        <v>1.6970261636750646E-2</v>
      </c>
      <c r="F818" s="1" cm="1">
        <f t="array" ref="F818">[1]!table_weight[HeadingAccuracy]*(('F+ , F-'!F$2-[1]!tbl_gk[[#This Row],[HeadingAccuracy]])/('F+ , F-'!F$2-'F+ , F-'!F$3))</f>
        <v>1.1274360672166649E-2</v>
      </c>
      <c r="G818" s="1" cm="1">
        <f t="array" ref="G818">[1]!table_weight[ShortPassing]*(('F+ , F-'!G$2-[1]!tbl_gk[[#This Row],[ShortPassing]])/('F+ , F-'!G$2-'F+ , F-'!G$3))</f>
        <v>6.047264524054153E-2</v>
      </c>
      <c r="H818" s="1" cm="1">
        <f t="array" ref="H818">[1]!table_weight[Volleys]*(('F+ , F-'!H$2-[1]!tbl_gk[[#This Row],[Volleys]])/('F+ , F-'!H$2-'F+ , F-'!H$3))</f>
        <v>1.7360881469821632E-3</v>
      </c>
      <c r="I818" s="1" cm="1">
        <f t="array" ref="I818">[1]!table_weight[Dribbling]*(('F+ , F-'!I$2-[1]!tbl_gk[[#This Row],[Dribbling]])/('F+ , F-'!I$2-'F+ , F-'!I$3))</f>
        <v>1.8579686209743949E-2</v>
      </c>
      <c r="J818" s="1" cm="1">
        <f t="array" ref="J818">[1]!table_weight[Curve]*(('F+ , F-'!J$2-[1]!tbl_gk[[#This Row],[Curve]])/('F+ , F-'!J$2-'F+ , F-'!J$3))</f>
        <v>8.2817834567149896E-3</v>
      </c>
      <c r="K818" s="1" cm="1">
        <f t="array" ref="K818">[1]!table_weight[FKAccuracy]*(('F+ , F-'!K$2-[1]!tbl_gk[[#This Row],[FKAccuracy]])/('F+ , F-'!K$2-'F+ , F-'!K$3))</f>
        <v>9.7353209613629272E-3</v>
      </c>
      <c r="L818" s="1" cm="1">
        <f t="array" ref="L818">[1]!table_weight[LongPassing]*(('F+ , F-'!L$2-[1]!tbl_gk[[#This Row],[LongPassing]])/('F+ , F-'!L$2-'F+ , F-'!L$3))</f>
        <v>2.5988356803638323E-2</v>
      </c>
      <c r="M818" s="1" cm="1">
        <f t="array" ref="M818">[1]!table_weight[BallControl]*(('F+ , F-'!M$2-[1]!tbl_gk[[#This Row],[BallControl]])/('F+ , F-'!M$2-'F+ , F-'!M$3))</f>
        <v>9.561475944195718E-3</v>
      </c>
      <c r="N818" s="1" cm="1">
        <f t="array" ref="N818">[1]!table_weight[Acceleration]*(('F+ , F-'!N$2-[1]!tbl_gk[[#This Row],[Acceleration]])/('F+ , F-'!N$2-'F+ , F-'!N$3))</f>
        <v>5.4116931226399828E-3</v>
      </c>
      <c r="O818" s="1" cm="1">
        <f t="array" ref="O818">[1]!table_weight[SprintSpeed]*(('F+ , F-'!O$2-[1]!tbl_gk[[#This Row],[SprintSpeed]])/('F+ , F-'!O$2-'F+ , F-'!O$3))</f>
        <v>5.3410404624277394E-3</v>
      </c>
      <c r="P818" s="1" cm="1">
        <f t="array" ref="P818">[1]!table_weight[Agility]*(('F+ , F-'!P$2-[1]!tbl_gk[[#This Row],[Agility]])/('F+ , F-'!P$2-'F+ , F-'!P$3))</f>
        <v>1.4041328309658048E-3</v>
      </c>
      <c r="Q818" s="1" cm="1">
        <f t="array" ref="Q818">[1]!table_weight[Reactions]*(('F+ , F-'!Q$2-[1]!tbl_gk[[#This Row],[Reactions]])/('F+ , F-'!Q$2-'F+ , F-'!Q$3))</f>
        <v>7.2189880010106353E-4</v>
      </c>
      <c r="R818" s="1" cm="1">
        <f t="array" ref="R818">[1]!table_weight[Balance]*(('F+ , F-'!R$2-[1]!tbl_gk[[#This Row],[Balance]])/('F+ , F-'!R$2-'F+ , F-'!R$3))</f>
        <v>1.3038376287539614E-3</v>
      </c>
      <c r="S818" s="1" cm="1">
        <f t="array" ref="S818">[1]!table_weight[ShotPower]*(('F+ , F-'!S$2-[1]!tbl_gk[[#This Row],[ShotPower]])/('F+ , F-'!S$2-'F+ , F-'!S$3))</f>
        <v>3.1164899418996877E-3</v>
      </c>
      <c r="T818" s="1" cm="1">
        <f t="array" ref="T818">[1]!table_weight[Jumping]*(('F+ , F-'!T$2-[1]!tbl_gk[[#This Row],[Jumping]])/('F+ , F-'!T$2-'F+ , F-'!T$3))</f>
        <v>1.2880653993738752E-3</v>
      </c>
      <c r="U818" s="1" cm="1">
        <f t="array" ref="U818">[1]!table_weight[Stamina]*(('F+ , F-'!U$2-[1]!tbl_gk[[#This Row],[Stamina]])/('F+ , F-'!U$2-'F+ , F-'!U$3))</f>
        <v>1.1163233461240251E-2</v>
      </c>
      <c r="V818" s="1" cm="1">
        <f t="array" ref="V818">[1]!table_weight[Strength]*(('F+ , F-'!V$2-[1]!tbl_gk[[#This Row],[Strength]])/('F+ , F-'!V$2-'F+ , F-'!V$3))</f>
        <v>2.2183348544772292E-2</v>
      </c>
      <c r="W818" s="1" cm="1">
        <f t="array" ref="W818">[1]!table_weight[LongShots]*(('F+ , F-'!W$2-[1]!tbl_gk[[#This Row],[LongShots]])/('F+ , F-'!W$2-'F+ , F-'!W$3))</f>
        <v>8.0509323499075268E-3</v>
      </c>
      <c r="X818" s="1" cm="1">
        <f t="array" ref="X818">[1]!table_weight[Aggression]*(('F+ , F-'!X$2-[1]!tbl_gk[[#This Row],[Aggression]])/('F+ , F-'!X$2-'F+ , F-'!X$3))</f>
        <v>1.8253726802555487E-3</v>
      </c>
      <c r="Y818" s="1" cm="1">
        <f t="array" ref="Y818">[1]!table_weight[Interceptions]*(('F+ , F-'!Y$2-[1]!tbl_gk[[#This Row],[Interceptions]])/('F+ , F-'!Y$2-'F+ , F-'!Y$3))</f>
        <v>2.0084046292242669E-2</v>
      </c>
      <c r="Z818" s="1" cm="1">
        <f t="array" ref="Z818">[1]!table_weight[Positioning]*(('F+ , F-'!Z$2-[1]!tbl_gk[[#This Row],[Positioning]])/('F+ , F-'!Z$2-'F+ , F-'!Z$3))</f>
        <v>1.7746678835817667E-3</v>
      </c>
      <c r="AA818" s="1" cm="1">
        <f t="array" ref="AA818">[1]!table_weight[Vision]*(('F+ , F-'!AA$2-[1]!tbl_gk[[#This Row],[Vision]])/('F+ , F-'!AA$2-'F+ , F-'!AA$3))</f>
        <v>8.5184058411925615E-3</v>
      </c>
      <c r="AB818" s="1" cm="1">
        <f t="array" ref="AB818">[1]!table_weight[Penalties]*(('F+ , F-'!AB$2-[1]!tbl_gk[[#This Row],[Penalties]])/('F+ , F-'!AB$2-'F+ , F-'!AB$3))</f>
        <v>1.7616188550260185E-3</v>
      </c>
      <c r="AC818" s="1" cm="1">
        <f t="array" ref="AC818">[1]!table_weight[Composure]*(('F+ , F-'!AC$2-[1]!tbl_gk[[#This Row],[Composure]])/('F+ , F-'!AC$2-'F+ , F-'!AC$3))</f>
        <v>5.8710817201201772E-4</v>
      </c>
      <c r="AD818" s="1" cm="1">
        <f t="array" ref="AD818">[1]!table_weight[Marking]*(('F+ , F-'!AD$2-[1]!tbl_gk[[#This Row],[Marking]])/('F+ , F-'!AD$2-'F+ , F-'!AD$3))</f>
        <v>1.1042377942286678E-2</v>
      </c>
      <c r="AE818" s="1" cm="1">
        <f t="array" ref="AE818">[1]!table_weight[StandingTackle]*(('F+ , F-'!AE$2-[1]!tbl_gk[[#This Row],[StandingTackle]])/('F+ , F-'!AE$2-'F+ , F-'!AE$3))</f>
        <v>3.362528621523387E-2</v>
      </c>
      <c r="AF818" s="1" cm="1">
        <f t="array" ref="AF818">[1]!table_weight[SlidingTackle]*(('F+ , F-'!AF$2-[1]!tbl_gk[[#This Row],[SlidingTackle]])/('F+ , F-'!AF$2-'F+ , F-'!AF$3))</f>
        <v>8.9667429907290316E-3</v>
      </c>
      <c r="AG818" s="1" cm="1">
        <f t="array" ref="AG818">[1]!table_weight[GKDiving]*(('F+ , F-'!AG$2-[1]!tbl_gk[[#This Row],[GKDiving]])/('F+ , F-'!AG$2-'F+ , F-'!AG$3))</f>
        <v>2.3913649731264561E-2</v>
      </c>
      <c r="AH818" s="1" cm="1">
        <f t="array" ref="AH818">[1]!table_weight[GKHandling]*(('F+ , F-'!AH$2-[1]!tbl_gk[[#This Row],[GKHandling]])/('F+ , F-'!AH$2-'F+ , F-'!AH$3))</f>
        <v>3.5647676618034127E-2</v>
      </c>
      <c r="AI818" s="1" cm="1">
        <f t="array" ref="AI818">[1]!table_weight[GKKicking]*(('F+ , F-'!AI$2-[1]!tbl_gk[[#This Row],[GKKicking]])/('F+ , F-'!AI$2-'F+ , F-'!AI$3))</f>
        <v>1.4310921813203519E-2</v>
      </c>
      <c r="AJ818" s="1" cm="1">
        <f t="array" ref="AJ818">[1]!table_weight[GKPositioning]*(('F+ , F-'!AJ$2-[1]!tbl_gk[[#This Row],[GKPositioning]])/('F+ , F-'!AJ$2-'F+ , F-'!AJ$3))</f>
        <v>1.0091034611874277E-2</v>
      </c>
      <c r="AK818" s="1" cm="1">
        <f t="array" ref="AK818">[1]!table_weight[GKReflexes]*(('F+ , F-'!AK$2-[1]!tbl_gk[[#This Row],[GKReflexes]])/('F+ , F-'!AK$2-'F+ , F-'!AK$3))</f>
        <v>2.7329885407159499E-2</v>
      </c>
    </row>
    <row r="819" spans="1:37" x14ac:dyDescent="0.55000000000000004">
      <c r="A819" s="8">
        <f>[1]!tbl_gk[[#This Row],[ID]]</f>
        <v>230168</v>
      </c>
      <c r="B819" s="2" cm="1">
        <f t="array" ref="B819">[1]!table_weight[ValueEUR]*(('F+ , F-'!B$2-[1]!tbl_gk[[#This Row],[ValueEUR]])/('F+ , F-'!B$2-'F+ , F-'!B$3))</f>
        <v>9.2321621702637206E-4</v>
      </c>
      <c r="C819" s="2" cm="1">
        <f t="array" ref="C819">[1]!table_weight[WageEUR]*(('F+ , F-'!C$2-[1]!tbl_gk[[#This Row],[WageEUR]])/('F+ , F-'!C$2-'F+ , F-'!C$3))</f>
        <v>2.4254979891839262E-3</v>
      </c>
      <c r="D819" s="2" cm="1">
        <f t="array" ref="D819">[1]!table_weight[Crossing]*(('F+ , F-'!D$2-[1]!tbl_gk[[#This Row],[Crossing]])/('F+ , F-'!D$2-'F+ , F-'!D$3))</f>
        <v>3.81086577105983E-2</v>
      </c>
      <c r="E819" s="2" cm="1">
        <f t="array" ref="E819">[1]!table_weight[Finishing]*(('F+ , F-'!E$2-[1]!tbl_gk[[#This Row],[Finishing]])/('F+ , F-'!E$2-'F+ , F-'!E$3))</f>
        <v>1.8966763005780131E-2</v>
      </c>
      <c r="F819" s="2" cm="1">
        <f t="array" ref="F819">[1]!table_weight[HeadingAccuracy]*(('F+ , F-'!F$2-[1]!tbl_gk[[#This Row],[HeadingAccuracy]])/('F+ , F-'!F$2-'F+ , F-'!F$3))</f>
        <v>1.1691929585950599E-2</v>
      </c>
      <c r="G819" s="2" cm="1">
        <f t="array" ref="G819">[1]!table_weight[ShortPassing]*(('F+ , F-'!G$2-[1]!tbl_gk[[#This Row],[ShortPassing]])/('F+ , F-'!G$2-'F+ , F-'!G$3))</f>
        <v>6.3285326414520199E-2</v>
      </c>
      <c r="H819" s="2" cm="1">
        <f t="array" ref="H819">[1]!table_weight[Volleys]*(('F+ , F-'!H$2-[1]!tbl_gk[[#This Row],[Volleys]])/('F+ , F-'!H$2-'F+ , F-'!H$3))</f>
        <v>2.0833057763785961E-3</v>
      </c>
      <c r="I819" s="2" cm="1">
        <f t="array" ref="I819">[1]!table_weight[Dribbling]*(('F+ , F-'!I$2-[1]!tbl_gk[[#This Row],[Dribbling]])/('F+ , F-'!I$2-'F+ , F-'!I$3))</f>
        <v>2.1513320874440363E-2</v>
      </c>
      <c r="J819" s="2" cm="1">
        <f t="array" ref="J819">[1]!table_weight[Curve]*(('F+ , F-'!J$2-[1]!tbl_gk[[#This Row],[Curve]])/('F+ , F-'!J$2-'F+ , F-'!J$3))</f>
        <v>1.0140959334753048E-2</v>
      </c>
      <c r="K819" s="2" cm="1">
        <f t="array" ref="K819">[1]!table_weight[FKAccuracy]*(('F+ , F-'!K$2-[1]!tbl_gk[[#This Row],[FKAccuracy]])/('F+ , F-'!K$2-'F+ , F-'!K$3))</f>
        <v>8.5184058411925615E-3</v>
      </c>
      <c r="L819" s="2" cm="1">
        <f t="array" ref="L819">[1]!table_weight[LongPassing]*(('F+ , F-'!L$2-[1]!tbl_gk[[#This Row],[LongPassing]])/('F+ , F-'!L$2-'F+ , F-'!L$3))</f>
        <v>2.8154053203941515E-2</v>
      </c>
      <c r="M819" s="2" cm="1">
        <f t="array" ref="M819">[1]!table_weight[BallControl]*(('F+ , F-'!M$2-[1]!tbl_gk[[#This Row],[BallControl]])/('F+ , F-'!M$2-'F+ , F-'!M$3))</f>
        <v>1.1299926115867666E-2</v>
      </c>
      <c r="N819" s="2" cm="1">
        <f t="array" ref="N819">[1]!table_weight[Acceleration]*(('F+ , F-'!N$2-[1]!tbl_gk[[#This Row],[Acceleration]])/('F+ , F-'!N$2-'F+ , F-'!N$3))</f>
        <v>5.4116931226399828E-3</v>
      </c>
      <c r="O819" s="2" cm="1">
        <f t="array" ref="O819">[1]!table_weight[SprintSpeed]*(('F+ , F-'!O$2-[1]!tbl_gk[[#This Row],[SprintSpeed]])/('F+ , F-'!O$2-'F+ , F-'!O$3))</f>
        <v>6.4654700334651587E-3</v>
      </c>
      <c r="P819" s="2" cm="1">
        <f t="array" ref="P819">[1]!table_weight[Agility]*(('F+ , F-'!P$2-[1]!tbl_gk[[#This Row],[Agility]])/('F+ , F-'!P$2-'F+ , F-'!P$3))</f>
        <v>4.2123984928974139E-3</v>
      </c>
      <c r="Q819" s="2" cm="1">
        <f t="array" ref="Q819">[1]!table_weight[Reactions]*(('F+ , F-'!Q$2-[1]!tbl_gk[[#This Row],[Reactions]])/('F+ , F-'!Q$2-'F+ , F-'!Q$3))</f>
        <v>3.6094940005053177E-4</v>
      </c>
      <c r="R819" s="2" cm="1">
        <f t="array" ref="R819">[1]!table_weight[Balance]*(('F+ , F-'!R$2-[1]!tbl_gk[[#This Row],[Balance]])/('F+ , F-'!R$2-'F+ , F-'!R$3))</f>
        <v>1.7384501716719487E-3</v>
      </c>
      <c r="S819" s="2" cm="1">
        <f t="array" ref="S819">[1]!table_weight[ShotPower]*(('F+ , F-'!S$2-[1]!tbl_gk[[#This Row],[ShotPower]])/('F+ , F-'!S$2-'F+ , F-'!S$3))</f>
        <v>3.1164899418996877E-3</v>
      </c>
      <c r="T819" s="2" cm="1">
        <f t="array" ref="T819">[1]!table_weight[Jumping]*(('F+ , F-'!T$2-[1]!tbl_gk[[#This Row],[Jumping]])/('F+ , F-'!T$2-'F+ , F-'!T$3))</f>
        <v>1.459807452623725E-3</v>
      </c>
      <c r="U819" s="2" cm="1">
        <f t="array" ref="U819">[1]!table_weight[Stamina]*(('F+ , F-'!U$2-[1]!tbl_gk[[#This Row],[Stamina]])/('F+ , F-'!U$2-'F+ , F-'!U$3))</f>
        <v>1.3739364259988E-2</v>
      </c>
      <c r="V819" s="2" cm="1">
        <f t="array" ref="V819">[1]!table_weight[Strength]*(('F+ , F-'!V$2-[1]!tbl_gk[[#This Row],[Strength]])/('F+ , F-'!V$2-'F+ , F-'!V$3))</f>
        <v>5.3240036507453507E-3</v>
      </c>
      <c r="W819" s="2" cm="1">
        <f t="array" ref="W819">[1]!table_weight[LongShots]*(('F+ , F-'!W$2-[1]!tbl_gk[[#This Row],[LongShots]])/('F+ , F-'!W$2-'F+ , F-'!W$3))</f>
        <v>9.86888481601568E-3</v>
      </c>
      <c r="X819" s="2" cm="1">
        <f t="array" ref="X819">[1]!table_weight[Aggression]*(('F+ , F-'!X$2-[1]!tbl_gk[[#This Row],[Aggression]])/('F+ , F-'!X$2-'F+ , F-'!X$3))</f>
        <v>6.6930331609370121E-3</v>
      </c>
      <c r="Y819" s="2" cm="1">
        <f t="array" ref="Y819">[1]!table_weight[Interceptions]*(('F+ , F-'!Y$2-[1]!tbl_gk[[#This Row],[Interceptions]])/('F+ , F-'!Y$2-'F+ , F-'!Y$3))</f>
        <v>1.4543619728865382E-2</v>
      </c>
      <c r="Z819" s="2" cm="1">
        <f t="array" ref="Z819">[1]!table_weight[Positioning]*(('F+ , F-'!Z$2-[1]!tbl_gk[[#This Row],[Positioning]])/('F+ , F-'!Z$2-'F+ , F-'!Z$3))</f>
        <v>0</v>
      </c>
      <c r="AA819" s="2" cm="1">
        <f t="array" ref="AA819">[1]!table_weight[Vision]*(('F+ , F-'!AA$2-[1]!tbl_gk[[#This Row],[Vision]])/('F+ , F-'!AA$2-'F+ , F-'!AA$3))</f>
        <v>1.4197343068654267E-2</v>
      </c>
      <c r="AB819" s="2" cm="1">
        <f t="array" ref="AB819">[1]!table_weight[Penalties]*(('F+ , F-'!AB$2-[1]!tbl_gk[[#This Row],[Penalties]])/('F+ , F-'!AB$2-'F+ , F-'!AB$3))</f>
        <v>2.3488251400346914E-3</v>
      </c>
      <c r="AC819" s="2" cm="1">
        <f t="array" ref="AC819">[1]!table_weight[Composure]*(('F+ , F-'!AC$2-[1]!tbl_gk[[#This Row],[Composure]])/('F+ , F-'!AC$2-'F+ , F-'!AC$3))</f>
        <v>9.0734899310948201E-4</v>
      </c>
      <c r="AD819" s="2" cm="1">
        <f t="array" ref="AD819">[1]!table_weight[Marking]*(('F+ , F-'!AD$2-[1]!tbl_gk[[#This Row],[Marking]])/('F+ , F-'!AD$2-'F+ , F-'!AD$3))</f>
        <v>1.5774825631838112E-2</v>
      </c>
      <c r="AE819" s="2" cm="1">
        <f t="array" ref="AE819">[1]!table_weight[StandingTackle]*(('F+ , F-'!AE$2-[1]!tbl_gk[[#This Row],[StandingTackle]])/('F+ , F-'!AE$2-'F+ , F-'!AE$3))</f>
        <v>1.7933485981458063E-2</v>
      </c>
      <c r="AF819" s="2" cm="1">
        <f t="array" ref="AF819">[1]!table_weight[SlidingTackle]*(('F+ , F-'!AF$2-[1]!tbl_gk[[#This Row],[SlidingTackle]])/('F+ , F-'!AF$2-'F+ , F-'!AF$3))</f>
        <v>8.9667429907290316E-3</v>
      </c>
      <c r="AG819" s="2" cm="1">
        <f t="array" ref="AG819">[1]!table_weight[GKDiving]*(('F+ , F-'!AG$2-[1]!tbl_gk[[#This Row],[GKDiving]])/('F+ , F-'!AG$2-'F+ , F-'!AG$3))</f>
        <v>1.8789296217422154E-2</v>
      </c>
      <c r="AH819" s="2" cm="1">
        <f t="array" ref="AH819">[1]!table_weight[GKHandling]*(('F+ , F-'!AH$2-[1]!tbl_gk[[#This Row],[GKHandling]])/('F+ , F-'!AH$2-'F+ , F-'!AH$3))</f>
        <v>2.6735757463525599E-2</v>
      </c>
      <c r="AI819" s="2" cm="1">
        <f t="array" ref="AI819">[1]!table_weight[GKKicking]*(('F+ , F-'!AI$2-[1]!tbl_gk[[#This Row],[GKKicking]])/('F+ , F-'!AI$2-'F+ , F-'!AI$3))</f>
        <v>1.4310921813203519E-2</v>
      </c>
      <c r="AJ819" s="2" cm="1">
        <f t="array" ref="AJ819">[1]!table_weight[GKPositioning]*(('F+ , F-'!AJ$2-[1]!tbl_gk[[#This Row],[GKPositioning]])/('F+ , F-'!AJ$2-'F+ , F-'!AJ$3))</f>
        <v>5.0455173059371387E-3</v>
      </c>
      <c r="AK819" s="2" cm="1">
        <f t="array" ref="AK819">[1]!table_weight[GKReflexes]*(('F+ , F-'!AK$2-[1]!tbl_gk[[#This Row],[GKReflexes]])/('F+ , F-'!AK$2-'F+ , F-'!AK$3))</f>
        <v>2.9151877767636801E-2</v>
      </c>
    </row>
    <row r="820" spans="1:37" x14ac:dyDescent="0.55000000000000004">
      <c r="A820" s="7">
        <f>[1]!tbl_gk[[#This Row],[ID]]</f>
        <v>230169</v>
      </c>
      <c r="B820" s="1" cm="1">
        <f t="array" ref="B820">[1]!table_weight[ValueEUR]*(('F+ , F-'!B$2-[1]!tbl_gk[[#This Row],[ValueEUR]])/('F+ , F-'!B$2-'F+ , F-'!B$3))</f>
        <v>3.9848617057206497E-4</v>
      </c>
      <c r="C820" s="1" cm="1">
        <f t="array" ref="C820">[1]!table_weight[WageEUR]*(('F+ , F-'!C$2-[1]!tbl_gk[[#This Row],[WageEUR]])/('F+ , F-'!C$2-'F+ , F-'!C$3))</f>
        <v>8.6066057680719962E-4</v>
      </c>
      <c r="D820" s="1" cm="1">
        <f t="array" ref="D820">[1]!table_weight[Crossing]*(('F+ , F-'!D$2-[1]!tbl_gk[[#This Row],[Crossing]])/('F+ , F-'!D$2-'F+ , F-'!D$3))</f>
        <v>3.6987814836757178E-2</v>
      </c>
      <c r="E820" s="1" cm="1">
        <f t="array" ref="E820">[1]!table_weight[Finishing]*(('F+ , F-'!E$2-[1]!tbl_gk[[#This Row],[Finishing]])/('F+ , F-'!E$2-'F+ , F-'!E$3))</f>
        <v>1.8966763005780131E-2</v>
      </c>
      <c r="F820" s="1" cm="1">
        <f t="array" ref="F820">[1]!table_weight[HeadingAccuracy]*(('F+ , F-'!F$2-[1]!tbl_gk[[#This Row],[HeadingAccuracy]])/('F+ , F-'!F$2-'F+ , F-'!F$3))</f>
        <v>1.25270674135185E-2</v>
      </c>
      <c r="G820" s="1" cm="1">
        <f t="array" ref="G820">[1]!table_weight[ShortPassing]*(('F+ , F-'!G$2-[1]!tbl_gk[[#This Row],[ShortPassing]])/('F+ , F-'!G$2-'F+ , F-'!G$3))</f>
        <v>6.047264524054153E-2</v>
      </c>
      <c r="H820" s="1" cm="1">
        <f t="array" ref="H820">[1]!table_weight[Volleys]*(('F+ , F-'!H$2-[1]!tbl_gk[[#This Row],[Volleys]])/('F+ , F-'!H$2-'F+ , F-'!H$3))</f>
        <v>2.0833057763785961E-3</v>
      </c>
      <c r="I820" s="1" cm="1">
        <f t="array" ref="I820">[1]!table_weight[Dribbling]*(('F+ , F-'!I$2-[1]!tbl_gk[[#This Row],[Dribbling]])/('F+ , F-'!I$2-'F+ , F-'!I$3))</f>
        <v>2.1513320874440363E-2</v>
      </c>
      <c r="J820" s="1" cm="1">
        <f t="array" ref="J820">[1]!table_weight[Curve]*(('F+ , F-'!J$2-[1]!tbl_gk[[#This Row],[Curve]])/('F+ , F-'!J$2-'F+ , F-'!J$3))</f>
        <v>1.0140959334753048E-2</v>
      </c>
      <c r="K820" s="1" cm="1">
        <f t="array" ref="K820">[1]!table_weight[FKAccuracy]*(('F+ , F-'!K$2-[1]!tbl_gk[[#This Row],[FKAccuracy]])/('F+ , F-'!K$2-'F+ , F-'!K$3))</f>
        <v>7.7578338910860821E-3</v>
      </c>
      <c r="L820" s="1" cm="1">
        <f t="array" ref="L820">[1]!table_weight[LongPassing]*(('F+ , F-'!L$2-[1]!tbl_gk[[#This Row],[LongPassing]])/('F+ , F-'!L$2-'F+ , F-'!L$3))</f>
        <v>2.7071205003789917E-2</v>
      </c>
      <c r="M820" s="1" cm="1">
        <f t="array" ref="M820">[1]!table_weight[BallControl]*(('F+ , F-'!M$2-[1]!tbl_gk[[#This Row],[BallControl]])/('F+ , F-'!M$2-'F+ , F-'!M$3))</f>
        <v>1.3038376287539614E-2</v>
      </c>
      <c r="N820" s="1" cm="1">
        <f t="array" ref="N820">[1]!table_weight[Acceleration]*(('F+ , F-'!N$2-[1]!tbl_gk[[#This Row],[Acceleration]])/('F+ , F-'!N$2-'F+ , F-'!N$3))</f>
        <v>7.2155908301866443E-3</v>
      </c>
      <c r="O820" s="1" cm="1">
        <f t="array" ref="O820">[1]!table_weight[SprintSpeed]*(('F+ , F-'!O$2-[1]!tbl_gk[[#This Row],[SprintSpeed]])/('F+ , F-'!O$2-'F+ , F-'!O$3))</f>
        <v>6.4654700334651587E-3</v>
      </c>
      <c r="P820" s="1" cm="1">
        <f t="array" ref="P820">[1]!table_weight[Agility]*(('F+ , F-'!P$2-[1]!tbl_gk[[#This Row],[Agility]])/('F+ , F-'!P$2-'F+ , F-'!P$3))</f>
        <v>3.6273431466616623E-3</v>
      </c>
      <c r="Q820" s="1" cm="1">
        <f t="array" ref="Q820">[1]!table_weight[Reactions]*(('F+ , F-'!Q$2-[1]!tbl_gk[[#This Row],[Reactions]])/('F+ , F-'!Q$2-'F+ , F-'!Q$3))</f>
        <v>1.1859766001660328E-3</v>
      </c>
      <c r="R820" s="1" cm="1">
        <f t="array" ref="R820">[1]!table_weight[Balance]*(('F+ , F-'!R$2-[1]!tbl_gk[[#This Row],[Balance]])/('F+ , F-'!R$2-'F+ , F-'!R$3))</f>
        <v>1.9868001961965125E-3</v>
      </c>
      <c r="S820" s="1" cm="1">
        <f t="array" ref="S820">[1]!table_weight[ShotPower]*(('F+ , F-'!S$2-[1]!tbl_gk[[#This Row],[ShotPower]])/('F+ , F-'!S$2-'F+ , F-'!S$3))</f>
        <v>6.7523948741159906E-3</v>
      </c>
      <c r="T820" s="1" cm="1">
        <f t="array" ref="T820">[1]!table_weight[Jumping]*(('F+ , F-'!T$2-[1]!tbl_gk[[#This Row],[Jumping]])/('F+ , F-'!T$2-'F+ , F-'!T$3))</f>
        <v>6.0109718637447508E-4</v>
      </c>
      <c r="U820" s="1" cm="1">
        <f t="array" ref="U820">[1]!table_weight[Stamina]*(('F+ , F-'!U$2-[1]!tbl_gk[[#This Row],[Stamina]])/('F+ , F-'!U$2-'F+ , F-'!U$3))</f>
        <v>1.0304523194991E-2</v>
      </c>
      <c r="V820" s="1" cm="1">
        <f t="array" ref="V820">[1]!table_weight[Strength]*(('F+ , F-'!V$2-[1]!tbl_gk[[#This Row],[Strength]])/('F+ , F-'!V$2-'F+ , F-'!V$3))</f>
        <v>2.3070682486563184E-2</v>
      </c>
      <c r="W820" s="1" cm="1">
        <f t="array" ref="W820">[1]!table_weight[LongShots]*(('F+ , F-'!W$2-[1]!tbl_gk[[#This Row],[LongShots]])/('F+ , F-'!W$2-'F+ , F-'!W$3))</f>
        <v>9.3494698256990638E-3</v>
      </c>
      <c r="X820" s="1" cm="1">
        <f t="array" ref="X820">[1]!table_weight[Aggression]*(('F+ , F-'!X$2-[1]!tbl_gk[[#This Row],[Aggression]])/('F+ , F-'!X$2-'F+ , F-'!X$3))</f>
        <v>3.6507453605110975E-3</v>
      </c>
      <c r="Y820" s="1" cm="1">
        <f t="array" ref="Y820">[1]!table_weight[Interceptions]*(('F+ , F-'!Y$2-[1]!tbl_gk[[#This Row],[Interceptions]])/('F+ , F-'!Y$2-'F+ , F-'!Y$3))</f>
        <v>2.1469152933086991E-2</v>
      </c>
      <c r="Z820" s="1" cm="1">
        <f t="array" ref="Z820">[1]!table_weight[Positioning]*(('F+ , F-'!Z$2-[1]!tbl_gk[[#This Row],[Positioning]])/('F+ , F-'!Z$2-'F+ , F-'!Z$3))</f>
        <v>1.0352229320893639E-3</v>
      </c>
      <c r="AA820" s="1" cm="1">
        <f t="array" ref="AA820">[1]!table_weight[Vision]*(('F+ , F-'!AA$2-[1]!tbl_gk[[#This Row],[Vision]])/('F+ , F-'!AA$2-'F+ , F-'!AA$3))</f>
        <v>5.6789372274617077E-3</v>
      </c>
      <c r="AB820" s="1" cm="1">
        <f t="array" ref="AB820">[1]!table_weight[Penalties]*(('F+ , F-'!AB$2-[1]!tbl_gk[[#This Row],[Penalties]])/('F+ , F-'!AB$2-'F+ , F-'!AB$3))</f>
        <v>1.9573542833622431E-3</v>
      </c>
      <c r="AC820" s="1" cm="1">
        <f t="array" ref="AC820">[1]!table_weight[Composure]*(('F+ , F-'!AC$2-[1]!tbl_gk[[#This Row],[Composure]])/('F+ , F-'!AC$2-'F+ , F-'!AC$3))</f>
        <v>7.4722858256074981E-4</v>
      </c>
      <c r="AD820" s="1" cm="1">
        <f t="array" ref="AD820">[1]!table_weight[Marking]*(('F+ , F-'!AD$2-[1]!tbl_gk[[#This Row],[Marking]])/('F+ , F-'!AD$2-'F+ , F-'!AD$3))</f>
        <v>4.7324476895514332E-3</v>
      </c>
      <c r="AE820" s="1" cm="1">
        <f t="array" ref="AE820">[1]!table_weight[StandingTackle]*(('F+ , F-'!AE$2-[1]!tbl_gk[[#This Row],[StandingTackle]])/('F+ , F-'!AE$2-'F+ , F-'!AE$3))</f>
        <v>3.810865771059839E-2</v>
      </c>
      <c r="AF820" s="1" cm="1">
        <f t="array" ref="AF820">[1]!table_weight[SlidingTackle]*(('F+ , F-'!AF$2-[1]!tbl_gk[[#This Row],[SlidingTackle]])/('F+ , F-'!AF$2-'F+ , F-'!AF$3))</f>
        <v>1.1955657320972042E-2</v>
      </c>
      <c r="AG820" s="1" cm="1">
        <f t="array" ref="AG820">[1]!table_weight[GKDiving]*(('F+ , F-'!AG$2-[1]!tbl_gk[[#This Row],[GKDiving]])/('F+ , F-'!AG$2-'F+ , F-'!AG$3))</f>
        <v>3.5870474596896844E-2</v>
      </c>
      <c r="AH820" s="1" cm="1">
        <f t="array" ref="AH820">[1]!table_weight[GKHandling]*(('F+ , F-'!AH$2-[1]!tbl_gk[[#This Row],[GKHandling]])/('F+ , F-'!AH$2-'F+ , F-'!AH$3))</f>
        <v>3.0300525125329006E-2</v>
      </c>
      <c r="AI820" s="1" cm="1">
        <f t="array" ref="AI820">[1]!table_weight[GKKicking]*(('F+ , F-'!AI$2-[1]!tbl_gk[[#This Row],[GKKicking]])/('F+ , F-'!AI$2-'F+ , F-'!AI$3))</f>
        <v>3.1305141466382698E-2</v>
      </c>
      <c r="AJ820" s="1" cm="1">
        <f t="array" ref="AJ820">[1]!table_weight[GKPositioning]*(('F+ , F-'!AJ$2-[1]!tbl_gk[[#This Row],[GKPositioning]])/('F+ , F-'!AJ$2-'F+ , F-'!AJ$3))</f>
        <v>1.7659310570779983E-2</v>
      </c>
      <c r="AK820" s="1" cm="1">
        <f t="array" ref="AK820">[1]!table_weight[GKReflexes]*(('F+ , F-'!AK$2-[1]!tbl_gk[[#This Row],[GKReflexes]])/('F+ , F-'!AK$2-'F+ , F-'!AK$3))</f>
        <v>2.9151877767636801E-2</v>
      </c>
    </row>
    <row r="821" spans="1:37" x14ac:dyDescent="0.55000000000000004">
      <c r="A821" s="8">
        <f>[1]!tbl_gk[[#This Row],[ID]]</f>
        <v>230173</v>
      </c>
      <c r="B821" s="2" cm="1">
        <f t="array" ref="B821">[1]!table_weight[ValueEUR]*(('F+ , F-'!B$2-[1]!tbl_gk[[#This Row],[ValueEUR]])/('F+ , F-'!B$2-'F+ , F-'!B$3))</f>
        <v>1.4383776567512181E-4</v>
      </c>
      <c r="C821" s="2" cm="1">
        <f t="array" ref="C821">[1]!table_weight[WageEUR]*(('F+ , F-'!C$2-[1]!tbl_gk[[#This Row],[WageEUR]])/('F+ , F-'!C$2-'F+ , F-'!C$3))</f>
        <v>8.6066057680719962E-4</v>
      </c>
      <c r="D821" s="2" cm="1">
        <f t="array" ref="D821">[1]!table_weight[Crossing]*(('F+ , F-'!D$2-[1]!tbl_gk[[#This Row],[Crossing]])/('F+ , F-'!D$2-'F+ , F-'!D$3))</f>
        <v>2.9141914719869291E-2</v>
      </c>
      <c r="E821" s="2" cm="1">
        <f t="array" ref="E821">[1]!table_weight[Finishing]*(('F+ , F-'!E$2-[1]!tbl_gk[[#This Row],[Finishing]])/('F+ , F-'!E$2-'F+ , F-'!E$3))</f>
        <v>1.8966763005780131E-2</v>
      </c>
      <c r="F821" s="2" cm="1">
        <f t="array" ref="F821">[1]!table_weight[HeadingAccuracy]*(('F+ , F-'!F$2-[1]!tbl_gk[[#This Row],[HeadingAccuracy]])/('F+ , F-'!F$2-'F+ , F-'!F$3))</f>
        <v>1.25270674135185E-2</v>
      </c>
      <c r="G821" s="2" cm="1">
        <f t="array" ref="G821">[1]!table_weight[ShortPassing]*(('F+ , F-'!G$2-[1]!tbl_gk[[#This Row],[ShortPassing]])/('F+ , F-'!G$2-'F+ , F-'!G$3))</f>
        <v>3.7971195848712121E-2</v>
      </c>
      <c r="H821" s="2" cm="1">
        <f t="array" ref="H821">[1]!table_weight[Volleys]*(('F+ , F-'!H$2-[1]!tbl_gk[[#This Row],[Volleys]])/('F+ , F-'!H$2-'F+ , F-'!H$3))</f>
        <v>1.9675665665797848E-3</v>
      </c>
      <c r="I821" s="2" cm="1">
        <f t="array" ref="I821">[1]!table_weight[Dribbling]*(('F+ , F-'!I$2-[1]!tbl_gk[[#This Row],[Dribbling]])/('F+ , F-'!I$2-'F+ , F-'!I$3))</f>
        <v>2.0535442652874894E-2</v>
      </c>
      <c r="J821" s="2" cm="1">
        <f t="array" ref="J821">[1]!table_weight[Curve]*(('F+ , F-'!J$2-[1]!tbl_gk[[#This Row],[Curve]])/('F+ , F-'!J$2-'F+ , F-'!J$3))</f>
        <v>9.8029273569279467E-3</v>
      </c>
      <c r="K821" s="2" cm="1">
        <f t="array" ref="K821">[1]!table_weight[FKAccuracy]*(('F+ , F-'!K$2-[1]!tbl_gk[[#This Row],[FKAccuracy]])/('F+ , F-'!K$2-'F+ , F-'!K$3))</f>
        <v>9.2789777912990392E-3</v>
      </c>
      <c r="L821" s="2" cm="1">
        <f t="array" ref="L821">[1]!table_weight[LongPassing]*(('F+ , F-'!L$2-[1]!tbl_gk[[#This Row],[LongPassing]])/('F+ , F-'!L$2-'F+ , F-'!L$3))</f>
        <v>2.2739812203183531E-2</v>
      </c>
      <c r="M821" s="2" cm="1">
        <f t="array" ref="M821">[1]!table_weight[BallControl]*(('F+ , F-'!M$2-[1]!tbl_gk[[#This Row],[BallControl]])/('F+ , F-'!M$2-'F+ , F-'!M$3))</f>
        <v>1.3472988830457604E-2</v>
      </c>
      <c r="N821" s="2" cm="1">
        <f t="array" ref="N821">[1]!table_weight[Acceleration]*(('F+ , F-'!N$2-[1]!tbl_gk[[#This Row],[Acceleration]])/('F+ , F-'!N$2-'F+ , F-'!N$3))</f>
        <v>9.0194885377333049E-3</v>
      </c>
      <c r="O821" s="2" cm="1">
        <f t="array" ref="O821">[1]!table_weight[SprintSpeed]*(('F+ , F-'!O$2-[1]!tbl_gk[[#This Row],[SprintSpeed]])/('F+ , F-'!O$2-'F+ , F-'!O$3))</f>
        <v>4.7788256769090301E-3</v>
      </c>
      <c r="P821" s="2" cm="1">
        <f t="array" ref="P821">[1]!table_weight[Agility]*(('F+ , F-'!P$2-[1]!tbl_gk[[#This Row],[Agility]])/('F+ , F-'!P$2-'F+ , F-'!P$3))</f>
        <v>5.265498116121768E-3</v>
      </c>
      <c r="Q821" s="2" cm="1">
        <f t="array" ref="Q821">[1]!table_weight[Reactions]*(('F+ , F-'!Q$2-[1]!tbl_gk[[#This Row],[Reactions]])/('F+ , F-'!Q$2-'F+ , F-'!Q$3))</f>
        <v>1.1344124001588141E-3</v>
      </c>
      <c r="R821" s="2" cm="1">
        <f t="array" ref="R821">[1]!table_weight[Balance]*(('F+ , F-'!R$2-[1]!tbl_gk[[#This Row],[Balance]])/('F+ , F-'!R$2-'F+ , F-'!R$3))</f>
        <v>6.2087506131141027E-4</v>
      </c>
      <c r="S821" s="2" cm="1">
        <f t="array" ref="S821">[1]!table_weight[ShotPower]*(('F+ , F-'!S$2-[1]!tbl_gk[[#This Row],[ShotPower]])/('F+ , F-'!S$2-'F+ , F-'!S$3))</f>
        <v>4.1553199225329174E-3</v>
      </c>
      <c r="T821" s="2" cm="1">
        <f t="array" ref="T821">[1]!table_weight[Jumping]*(('F+ , F-'!T$2-[1]!tbl_gk[[#This Row],[Jumping]])/('F+ , F-'!T$2-'F+ , F-'!T$3))</f>
        <v>1.3739364259988001E-3</v>
      </c>
      <c r="U821" s="2" cm="1">
        <f t="array" ref="U821">[1]!table_weight[Stamina]*(('F+ , F-'!U$2-[1]!tbl_gk[[#This Row],[Stamina]])/('F+ , F-'!U$2-'F+ , F-'!U$3))</f>
        <v>1.2021943727489499E-2</v>
      </c>
      <c r="V821" s="2" cm="1">
        <f t="array" ref="V821">[1]!table_weight[Strength]*(('F+ , F-'!V$2-[1]!tbl_gk[[#This Row],[Strength]])/('F+ , F-'!V$2-'F+ , F-'!V$3))</f>
        <v>1.7746678835817833E-2</v>
      </c>
      <c r="W821" s="2" cm="1">
        <f t="array" ref="W821">[1]!table_weight[LongShots]*(('F+ , F-'!W$2-[1]!tbl_gk[[#This Row],[LongShots]])/('F+ , F-'!W$2-'F+ , F-'!W$3))</f>
        <v>8.570347340224143E-3</v>
      </c>
      <c r="X821" s="2" cm="1">
        <f t="array" ref="X821">[1]!table_weight[Aggression]*(('F+ , F-'!X$2-[1]!tbl_gk[[#This Row],[Aggression]])/('F+ , F-'!X$2-'F+ , F-'!X$3))</f>
        <v>1.460298144204439E-2</v>
      </c>
      <c r="Y821" s="2" cm="1">
        <f t="array" ref="Y821">[1]!table_weight[Interceptions]*(('F+ , F-'!Y$2-[1]!tbl_gk[[#This Row],[Interceptions]])/('F+ , F-'!Y$2-'F+ , F-'!Y$3))</f>
        <v>2.1469152933086991E-2</v>
      </c>
      <c r="Z821" s="2" cm="1">
        <f t="array" ref="Z821">[1]!table_weight[Positioning]*(('F+ , F-'!Z$2-[1]!tbl_gk[[#This Row],[Positioning]])/('F+ , F-'!Z$2-'F+ , F-'!Z$3))</f>
        <v>1.6267788932832863E-3</v>
      </c>
      <c r="AA821" s="2" cm="1">
        <f t="array" ref="AA821">[1]!table_weight[Vision]*(('F+ , F-'!AA$2-[1]!tbl_gk[[#This Row],[Vision]])/('F+ , F-'!AA$2-'F+ , F-'!AA$3))</f>
        <v>0</v>
      </c>
      <c r="AB821" s="2" cm="1">
        <f t="array" ref="AB821">[1]!table_weight[Penalties]*(('F+ , F-'!AB$2-[1]!tbl_gk[[#This Row],[Penalties]])/('F+ , F-'!AB$2-'F+ , F-'!AB$3))</f>
        <v>1.2918538270190803E-3</v>
      </c>
      <c r="AC821" s="2" cm="1">
        <f t="array" ref="AC821">[1]!table_weight[Composure]*(('F+ , F-'!AC$2-[1]!tbl_gk[[#This Row],[Composure]])/('F+ , F-'!AC$2-'F+ , F-'!AC$3))</f>
        <v>8.5397552292657128E-4</v>
      </c>
      <c r="AD821" s="2" cm="1">
        <f t="array" ref="AD821">[1]!table_weight[Marking]*(('F+ , F-'!AD$2-[1]!tbl_gk[[#This Row],[Marking]])/('F+ , F-'!AD$2-'F+ , F-'!AD$3))</f>
        <v>6.3099302527352442E-3</v>
      </c>
      <c r="AE821" s="2" cm="1">
        <f t="array" ref="AE821">[1]!table_weight[StandingTackle]*(('F+ , F-'!AE$2-[1]!tbl_gk[[#This Row],[StandingTackle]])/('F+ , F-'!AE$2-'F+ , F-'!AE$3))</f>
        <v>1.5691800233775807E-2</v>
      </c>
      <c r="AF821" s="2" cm="1">
        <f t="array" ref="AF821">[1]!table_weight[SlidingTackle]*(('F+ , F-'!AF$2-[1]!tbl_gk[[#This Row],[SlidingTackle]])/('F+ , F-'!AF$2-'F+ , F-'!AF$3))</f>
        <v>7.4722858256075263E-3</v>
      </c>
      <c r="AG821" s="2" cm="1">
        <f t="array" ref="AG821">[1]!table_weight[GKDiving]*(('F+ , F-'!AG$2-[1]!tbl_gk[[#This Row],[GKDiving]])/('F+ , F-'!AG$2-'F+ , F-'!AG$3))</f>
        <v>3.7578592434844307E-2</v>
      </c>
      <c r="AH821" s="2" cm="1">
        <f t="array" ref="AH821">[1]!table_weight[GKHandling]*(('F+ , F-'!AH$2-[1]!tbl_gk[[#This Row],[GKHandling]])/('F+ , F-'!AH$2-'F+ , F-'!AH$3))</f>
        <v>3.386529278713242E-2</v>
      </c>
      <c r="AI821" s="2" cm="1">
        <f t="array" ref="AI821">[1]!table_weight[GKKicking]*(('F+ , F-'!AI$2-[1]!tbl_gk[[#This Row],[GKKicking]])/('F+ , F-'!AI$2-'F+ , F-'!AI$3))</f>
        <v>1.8783084879829621E-2</v>
      </c>
      <c r="AJ821" s="2" cm="1">
        <f t="array" ref="AJ821">[1]!table_weight[GKPositioning]*(('F+ , F-'!AJ$2-[1]!tbl_gk[[#This Row],[GKPositioning]])/('F+ , F-'!AJ$2-'F+ , F-'!AJ$3))</f>
        <v>8.1989656221478496E-3</v>
      </c>
      <c r="AK821" s="2" cm="1">
        <f t="array" ref="AK821">[1]!table_weight[GKReflexes]*(('F+ , F-'!AK$2-[1]!tbl_gk[[#This Row],[GKReflexes]])/('F+ , F-'!AK$2-'F+ , F-'!AK$3))</f>
        <v>2.3685900686204898E-2</v>
      </c>
    </row>
    <row r="822" spans="1:37" x14ac:dyDescent="0.55000000000000004">
      <c r="A822" s="7">
        <f>[1]!tbl_gk[[#This Row],[ID]]</f>
        <v>230174</v>
      </c>
      <c r="B822" s="1" cm="1">
        <f t="array" ref="B822">[1]!table_weight[ValueEUR]*(('F+ , F-'!B$2-[1]!tbl_gk[[#This Row],[ValueEUR]])/('F+ , F-'!B$2-'F+ , F-'!B$3))</f>
        <v>1.5741901393629213E-5</v>
      </c>
      <c r="C822" s="1" cm="1">
        <f t="array" ref="C822">[1]!table_weight[WageEUR]*(('F+ , F-'!C$2-[1]!tbl_gk[[#This Row],[WageEUR]])/('F+ , F-'!C$2-'F+ , F-'!C$3))</f>
        <v>2.3472561185650898E-4</v>
      </c>
      <c r="D822" s="1" cm="1">
        <f t="array" ref="D822">[1]!table_weight[Crossing]*(('F+ , F-'!D$2-[1]!tbl_gk[[#This Row],[Crossing]])/('F+ , F-'!D$2-'F+ , F-'!D$3))</f>
        <v>3.6987814836757178E-2</v>
      </c>
      <c r="E822" s="1" cm="1">
        <f t="array" ref="E822">[1]!table_weight[Finishing]*(('F+ , F-'!E$2-[1]!tbl_gk[[#This Row],[Finishing]])/('F+ , F-'!E$2-'F+ , F-'!E$3))</f>
        <v>1.1979008214176926E-2</v>
      </c>
      <c r="F822" s="1" cm="1">
        <f t="array" ref="F822">[1]!table_weight[HeadingAccuracy]*(('F+ , F-'!F$2-[1]!tbl_gk[[#This Row],[HeadingAccuracy]])/('F+ , F-'!F$2-'F+ , F-'!F$3))</f>
        <v>1.1691929585950599E-2</v>
      </c>
      <c r="G822" s="1" cm="1">
        <f t="array" ref="G822">[1]!table_weight[ShortPassing]*(('F+ , F-'!G$2-[1]!tbl_gk[[#This Row],[ShortPassing]])/('F+ , F-'!G$2-'F+ , F-'!G$3))</f>
        <v>5.2034601718605494E-2</v>
      </c>
      <c r="H822" s="1" cm="1">
        <f t="array" ref="H822">[1]!table_weight[Volleys]*(('F+ , F-'!H$2-[1]!tbl_gk[[#This Row],[Volleys]])/('F+ , F-'!H$2-'F+ , F-'!H$3))</f>
        <v>1.2731313077869197E-3</v>
      </c>
      <c r="I822" s="1" cm="1">
        <f t="array" ref="I822">[1]!table_weight[Dribbling]*(('F+ , F-'!I$2-[1]!tbl_gk[[#This Row],[Dribbling]])/('F+ , F-'!I$2-'F+ , F-'!I$3))</f>
        <v>1.5646051545047536E-2</v>
      </c>
      <c r="J822" s="1" cm="1">
        <f t="array" ref="J822">[1]!table_weight[Curve]*(('F+ , F-'!J$2-[1]!tbl_gk[[#This Row],[Curve]])/('F+ , F-'!J$2-'F+ , F-'!J$3))</f>
        <v>9.6339113680153961E-3</v>
      </c>
      <c r="K822" s="1" cm="1">
        <f t="array" ref="K822">[1]!table_weight[FKAccuracy]*(('F+ , F-'!K$2-[1]!tbl_gk[[#This Row],[FKAccuracy]])/('F+ , F-'!K$2-'F+ , F-'!K$3))</f>
        <v>9.1268634012777444E-3</v>
      </c>
      <c r="L822" s="1" cm="1">
        <f t="array" ref="L822">[1]!table_weight[LongPassing]*(('F+ , F-'!L$2-[1]!tbl_gk[[#This Row],[LongPassing]])/('F+ , F-'!L$2-'F+ , F-'!L$3))</f>
        <v>2.4364084503410925E-2</v>
      </c>
      <c r="M822" s="1" cm="1">
        <f t="array" ref="M822">[1]!table_weight[BallControl]*(('F+ , F-'!M$2-[1]!tbl_gk[[#This Row],[BallControl]])/('F+ , F-'!M$2-'F+ , F-'!M$3))</f>
        <v>1.3472988830457604E-2</v>
      </c>
      <c r="N822" s="1" cm="1">
        <f t="array" ref="N822">[1]!table_weight[Acceleration]*(('F+ , F-'!N$2-[1]!tbl_gk[[#This Row],[Acceleration]])/('F+ , F-'!N$2-'F+ , F-'!N$3))</f>
        <v>1.1274360672166631E-3</v>
      </c>
      <c r="O822" s="1" cm="1">
        <f t="array" ref="O822">[1]!table_weight[SprintSpeed]*(('F+ , F-'!O$2-[1]!tbl_gk[[#This Row],[SprintSpeed]])/('F+ , F-'!O$2-'F+ , F-'!O$3))</f>
        <v>4.7788256769090301E-3</v>
      </c>
      <c r="P822" s="1" cm="1">
        <f t="array" ref="P822">[1]!table_weight[Agility]*(('F+ , F-'!P$2-[1]!tbl_gk[[#This Row],[Agility]])/('F+ , F-'!P$2-'F+ , F-'!P$3))</f>
        <v>4.095387423650264E-3</v>
      </c>
      <c r="Q822" s="1" cm="1">
        <f t="array" ref="Q822">[1]!table_weight[Reactions]*(('F+ , F-'!Q$2-[1]!tbl_gk[[#This Row],[Reactions]])/('F+ , F-'!Q$2-'F+ , F-'!Q$3))</f>
        <v>1.5984902002237835E-3</v>
      </c>
      <c r="R822" s="1" cm="1">
        <f t="array" ref="R822">[1]!table_weight[Balance]*(('F+ , F-'!R$2-[1]!tbl_gk[[#This Row],[Balance]])/('F+ , F-'!R$2-'F+ , F-'!R$3))</f>
        <v>1.1796626164916795E-3</v>
      </c>
      <c r="S822" s="1" cm="1">
        <f t="array" ref="S822">[1]!table_weight[ShotPower]*(('F+ , F-'!S$2-[1]!tbl_gk[[#This Row],[ShotPower]])/('F+ , F-'!S$2-'F+ , F-'!S$3))</f>
        <v>7.0121023692742987E-3</v>
      </c>
      <c r="T822" s="1" cm="1">
        <f t="array" ref="T822">[1]!table_weight[Jumping]*(('F+ , F-'!T$2-[1]!tbl_gk[[#This Row],[Jumping]])/('F+ , F-'!T$2-'F+ , F-'!T$3))</f>
        <v>2.4043887454979003E-3</v>
      </c>
      <c r="U822" s="1" cm="1">
        <f t="array" ref="U822">[1]!table_weight[Stamina]*(('F+ , F-'!U$2-[1]!tbl_gk[[#This Row],[Stamina]])/('F+ , F-'!U$2-'F+ , F-'!U$3))</f>
        <v>1.1163233461240251E-2</v>
      </c>
      <c r="V822" s="1" cm="1">
        <f t="array" ref="V822">[1]!table_weight[Strength]*(('F+ , F-'!V$2-[1]!tbl_gk[[#This Row],[Strength]])/('F+ , F-'!V$2-'F+ , F-'!V$3))</f>
        <v>2.7507352195517646E-2</v>
      </c>
      <c r="W822" s="1" cm="1">
        <f t="array" ref="W822">[1]!table_weight[LongShots]*(('F+ , F-'!W$2-[1]!tbl_gk[[#This Row],[LongShots]])/('F+ , F-'!W$2-'F+ , F-'!W$3))</f>
        <v>6.7523948741159906E-3</v>
      </c>
      <c r="X822" s="1" cm="1">
        <f t="array" ref="X822">[1]!table_weight[Aggression]*(('F+ , F-'!X$2-[1]!tbl_gk[[#This Row],[Aggression]])/('F+ , F-'!X$2-'F+ , F-'!X$3))</f>
        <v>1.2169151201703659E-2</v>
      </c>
      <c r="Y822" s="1" cm="1">
        <f t="array" ref="Y822">[1]!table_weight[Interceptions]*(('F+ , F-'!Y$2-[1]!tbl_gk[[#This Row],[Interceptions]])/('F+ , F-'!Y$2-'F+ , F-'!Y$3))</f>
        <v>1.0388299806332414E-2</v>
      </c>
      <c r="Z822" s="1" cm="1">
        <f t="array" ref="Z822">[1]!table_weight[Positioning]*(('F+ , F-'!Z$2-[1]!tbl_gk[[#This Row],[Positioning]])/('F+ , F-'!Z$2-'F+ , F-'!Z$3))</f>
        <v>1.3310009126863251E-3</v>
      </c>
      <c r="AA822" s="1" cm="1">
        <f t="array" ref="AA822">[1]!table_weight[Vision]*(('F+ , F-'!AA$2-[1]!tbl_gk[[#This Row],[Vision]])/('F+ , F-'!AA$2-'F+ , F-'!AA$3))</f>
        <v>1.6326944528952409E-2</v>
      </c>
      <c r="AB822" s="1" cm="1">
        <f t="array" ref="AB822">[1]!table_weight[Penalties]*(('F+ , F-'!AB$2-[1]!tbl_gk[[#This Row],[Penalties]])/('F+ , F-'!AB$2-'F+ , F-'!AB$3))</f>
        <v>2.0747955403639775E-3</v>
      </c>
      <c r="AC822" s="1" cm="1">
        <f t="array" ref="AC822">[1]!table_weight[Composure]*(('F+ , F-'!AC$2-[1]!tbl_gk[[#This Row],[Composure]])/('F+ , F-'!AC$2-'F+ , F-'!AC$3))</f>
        <v>2.188312277499339E-3</v>
      </c>
      <c r="AD822" s="1" cm="1">
        <f t="array" ref="AD822">[1]!table_weight[Marking]*(('F+ , F-'!AD$2-[1]!tbl_gk[[#This Row],[Marking]])/('F+ , F-'!AD$2-'F+ , F-'!AD$3))</f>
        <v>9.4648953791028664E-3</v>
      </c>
      <c r="AE822" s="1" cm="1">
        <f t="array" ref="AE822">[1]!table_weight[StandingTackle]*(('F+ , F-'!AE$2-[1]!tbl_gk[[#This Row],[StandingTackle]])/('F+ , F-'!AE$2-'F+ , F-'!AE$3))</f>
        <v>2.241685747682258E-2</v>
      </c>
      <c r="AF822" s="1" cm="1">
        <f t="array" ref="AF822">[1]!table_weight[SlidingTackle]*(('F+ , F-'!AF$2-[1]!tbl_gk[[#This Row],[SlidingTackle]])/('F+ , F-'!AF$2-'F+ , F-'!AF$3))</f>
        <v>4.4833714953645158E-3</v>
      </c>
      <c r="AG822" s="1" cm="1">
        <f t="array" ref="AG822">[1]!table_weight[GKDiving]*(('F+ , F-'!AG$2-[1]!tbl_gk[[#This Row],[GKDiving]])/('F+ , F-'!AG$2-'F+ , F-'!AG$3))</f>
        <v>4.9535417300476586E-2</v>
      </c>
      <c r="AH822" s="1" cm="1">
        <f t="array" ref="AH822">[1]!table_weight[GKHandling]*(('F+ , F-'!AH$2-[1]!tbl_gk[[#This Row],[GKHandling]])/('F+ , F-'!AH$2-'F+ , F-'!AH$3))</f>
        <v>4.2777211941640955E-2</v>
      </c>
      <c r="AI822" s="1" cm="1">
        <f t="array" ref="AI822">[1]!table_weight[GKKicking]*(('F+ , F-'!AI$2-[1]!tbl_gk[[#This Row],[GKKicking]])/('F+ , F-'!AI$2-'F+ , F-'!AI$3))</f>
        <v>3.2199574079707916E-2</v>
      </c>
      <c r="AJ822" s="1" cm="1">
        <f t="array" ref="AJ822">[1]!table_weight[GKPositioning]*(('F+ , F-'!AJ$2-[1]!tbl_gk[[#This Row],[GKPositioning]])/('F+ , F-'!AJ$2-'F+ , F-'!AJ$3))</f>
        <v>2.0182069223748555E-2</v>
      </c>
      <c r="AK822" s="1" cm="1">
        <f t="array" ref="AK822">[1]!table_weight[GKReflexes]*(('F+ , F-'!AK$2-[1]!tbl_gk[[#This Row],[GKReflexes]])/('F+ , F-'!AK$2-'F+ , F-'!AK$3))</f>
        <v>4.0083831930500594E-2</v>
      </c>
    </row>
    <row r="823" spans="1:37" x14ac:dyDescent="0.55000000000000004">
      <c r="A823" s="8">
        <f>[1]!tbl_gk[[#This Row],[ID]]</f>
        <v>230175</v>
      </c>
      <c r="B823" s="2" cm="1">
        <f t="array" ref="B823">[1]!table_weight[ValueEUR]*(('F+ , F-'!B$2-[1]!tbl_gk[[#This Row],[ValueEUR]])/('F+ , F-'!B$2-'F+ , F-'!B$3))</f>
        <v>6.1455148381795615E-4</v>
      </c>
      <c r="C823" s="2" cm="1">
        <f t="array" ref="C823">[1]!table_weight[WageEUR]*(('F+ , F-'!C$2-[1]!tbl_gk[[#This Row],[WageEUR]])/('F+ , F-'!C$2-'F+ , F-'!C$3))</f>
        <v>3.0514329541346166E-3</v>
      </c>
      <c r="D823" s="2" cm="1">
        <f t="array" ref="D823">[1]!table_weight[Crossing]*(('F+ , F-'!D$2-[1]!tbl_gk[[#This Row],[Crossing]])/('F+ , F-'!D$2-'F+ , F-'!D$3))</f>
        <v>2.8021071846028162E-2</v>
      </c>
      <c r="E823" s="2" cm="1">
        <f t="array" ref="E823">[1]!table_weight[Finishing]*(('F+ , F-'!E$2-[1]!tbl_gk[[#This Row],[Finishing]])/('F+ , F-'!E$2-'F+ , F-'!E$3))</f>
        <v>1.59720109522359E-2</v>
      </c>
      <c r="F823" s="2" cm="1">
        <f t="array" ref="F823">[1]!table_weight[HeadingAccuracy]*(('F+ , F-'!F$2-[1]!tbl_gk[[#This Row],[HeadingAccuracy]])/('F+ , F-'!F$2-'F+ , F-'!F$3))</f>
        <v>9.1865161032469011E-3</v>
      </c>
      <c r="G823" s="2" cm="1">
        <f t="array" ref="G823">[1]!table_weight[ShortPassing]*(('F+ , F-'!G$2-[1]!tbl_gk[[#This Row],[ShortPassing]])/('F+ , F-'!G$2-'F+ , F-'!G$3))</f>
        <v>6.8910688762477551E-2</v>
      </c>
      <c r="H823" s="2" cm="1">
        <f t="array" ref="H823">[1]!table_weight[Volleys]*(('F+ , F-'!H$2-[1]!tbl_gk[[#This Row],[Volleys]])/('F+ , F-'!H$2-'F+ , F-'!H$3))</f>
        <v>1.2731313077869197E-3</v>
      </c>
      <c r="I823" s="2" cm="1">
        <f t="array" ref="I823">[1]!table_weight[Dribbling]*(('F+ , F-'!I$2-[1]!tbl_gk[[#This Row],[Dribbling]])/('F+ , F-'!I$2-'F+ , F-'!I$3))</f>
        <v>9.7787822156547109E-3</v>
      </c>
      <c r="J823" s="2" cm="1">
        <f t="array" ref="J823">[1]!table_weight[Curve]*(('F+ , F-'!J$2-[1]!tbl_gk[[#This Row],[Curve]])/('F+ , F-'!J$2-'F+ , F-'!J$3))</f>
        <v>8.2817834567149896E-3</v>
      </c>
      <c r="K823" s="2" cm="1">
        <f t="array" ref="K823">[1]!table_weight[FKAccuracy]*(('F+ , F-'!K$2-[1]!tbl_gk[[#This Row],[FKAccuracy]])/('F+ , F-'!K$2-'F+ , F-'!K$3))</f>
        <v>9.4310921813203358E-3</v>
      </c>
      <c r="L823" s="2" cm="1">
        <f t="array" ref="L823">[1]!table_weight[LongPassing]*(('F+ , F-'!L$2-[1]!tbl_gk[[#This Row],[LongPassing]])/('F+ , F-'!L$2-'F+ , F-'!L$3))</f>
        <v>2.8154053203941515E-2</v>
      </c>
      <c r="M823" s="2" cm="1">
        <f t="array" ref="M823">[1]!table_weight[BallControl]*(('F+ , F-'!M$2-[1]!tbl_gk[[#This Row],[BallControl]])/('F+ , F-'!M$2-'F+ , F-'!M$3))</f>
        <v>1.1299926115867666E-2</v>
      </c>
      <c r="N823" s="2" cm="1">
        <f t="array" ref="N823">[1]!table_weight[Acceleration]*(('F+ , F-'!N$2-[1]!tbl_gk[[#This Row],[Acceleration]])/('F+ , F-'!N$2-'F+ , F-'!N$3))</f>
        <v>5.1862059091966504E-3</v>
      </c>
      <c r="O823" s="2" cm="1">
        <f t="array" ref="O823">[1]!table_weight[SprintSpeed]*(('F+ , F-'!O$2-[1]!tbl_gk[[#This Row],[SprintSpeed]])/('F+ , F-'!O$2-'F+ , F-'!O$3))</f>
        <v>3.3732887131122566E-3</v>
      </c>
      <c r="P823" s="2" cm="1">
        <f t="array" ref="P823">[1]!table_weight[Agility]*(('F+ , F-'!P$2-[1]!tbl_gk[[#This Row],[Agility]])/('F+ , F-'!P$2-'F+ , F-'!P$3))</f>
        <v>3.5103320774145116E-3</v>
      </c>
      <c r="Q823" s="2" cm="1">
        <f t="array" ref="Q823">[1]!table_weight[Reactions]*(('F+ , F-'!Q$2-[1]!tbl_gk[[#This Row],[Reactions]])/('F+ , F-'!Q$2-'F+ , F-'!Q$3))</f>
        <v>9.7971980013715747E-4</v>
      </c>
      <c r="R823" s="2" cm="1">
        <f t="array" ref="R823">[1]!table_weight[Balance]*(('F+ , F-'!R$2-[1]!tbl_gk[[#This Row],[Balance]])/('F+ , F-'!R$2-'F+ , F-'!R$3))</f>
        <v>1.8626251839342308E-3</v>
      </c>
      <c r="S823" s="2" cm="1">
        <f t="array" ref="S823">[1]!table_weight[ShotPower]*(('F+ , F-'!S$2-[1]!tbl_gk[[#This Row],[ShotPower]])/('F+ , F-'!S$2-'F+ , F-'!S$3))</f>
        <v>4.6747349128495319E-3</v>
      </c>
      <c r="T823" s="2" cm="1">
        <f t="array" ref="T823">[1]!table_weight[Jumping]*(('F+ , F-'!T$2-[1]!tbl_gk[[#This Row],[Jumping]])/('F+ , F-'!T$2-'F+ , F-'!T$3))</f>
        <v>3.6924541448717756E-3</v>
      </c>
      <c r="U823" s="2" cm="1">
        <f t="array" ref="U823">[1]!table_weight[Stamina]*(('F+ , F-'!U$2-[1]!tbl_gk[[#This Row],[Stamina]])/('F+ , F-'!U$2-'F+ , F-'!U$3))</f>
        <v>1.2021943727489499E-2</v>
      </c>
      <c r="V823" s="2" cm="1">
        <f t="array" ref="V823">[1]!table_weight[Strength]*(('F+ , F-'!V$2-[1]!tbl_gk[[#This Row],[Strength]])/('F+ , F-'!V$2-'F+ , F-'!V$3))</f>
        <v>2.5732684311935858E-2</v>
      </c>
      <c r="W823" s="2" cm="1">
        <f t="array" ref="W823">[1]!table_weight[LongShots]*(('F+ , F-'!W$2-[1]!tbl_gk[[#This Row],[LongShots]])/('F+ , F-'!W$2-'F+ , F-'!W$3))</f>
        <v>8.0509323499075268E-3</v>
      </c>
      <c r="X823" s="2" cm="1">
        <f t="array" ref="X823">[1]!table_weight[Aggression]*(('F+ , F-'!X$2-[1]!tbl_gk[[#This Row],[Aggression]])/('F+ , F-'!X$2-'F+ , F-'!X$3))</f>
        <v>1.3994523881959207E-2</v>
      </c>
      <c r="Y823" s="2" cm="1">
        <f t="array" ref="Y823">[1]!table_weight[Interceptions]*(('F+ , F-'!Y$2-[1]!tbl_gk[[#This Row],[Interceptions]])/('F+ , F-'!Y$2-'F+ , F-'!Y$3))</f>
        <v>2.0084046292242669E-2</v>
      </c>
      <c r="Z823" s="2" cm="1">
        <f t="array" ref="Z823">[1]!table_weight[Positioning]*(('F+ , F-'!Z$2-[1]!tbl_gk[[#This Row],[Positioning]])/('F+ , F-'!Z$2-'F+ , F-'!Z$3))</f>
        <v>1.1831119223878444E-3</v>
      </c>
      <c r="AA823" s="2" cm="1">
        <f t="array" ref="AA823">[1]!table_weight[Vision]*(('F+ , F-'!AA$2-[1]!tbl_gk[[#This Row],[Vision]])/('F+ , F-'!AA$2-'F+ , F-'!AA$3))</f>
        <v>2.1296014602981404E-3</v>
      </c>
      <c r="AB823" s="2" cm="1">
        <f t="array" ref="AB823">[1]!table_weight[Penalties]*(('F+ , F-'!AB$2-[1]!tbl_gk[[#This Row],[Penalties]])/('F+ , F-'!AB$2-'F+ , F-'!AB$3))</f>
        <v>2.3879722257019362E-3</v>
      </c>
      <c r="AC823" s="2" cm="1">
        <f t="array" ref="AC823">[1]!table_weight[Composure]*(('F+ , F-'!AC$2-[1]!tbl_gk[[#This Row],[Composure]])/('F+ , F-'!AC$2-'F+ , F-'!AC$3))</f>
        <v>4.2698776146328564E-4</v>
      </c>
      <c r="AD823" s="2" cm="1">
        <f t="array" ref="AD823">[1]!table_weight[Marking]*(('F+ , F-'!AD$2-[1]!tbl_gk[[#This Row],[Marking]])/('F+ , F-'!AD$2-'F+ , F-'!AD$3))</f>
        <v>2.0507273321389546E-2</v>
      </c>
      <c r="AE823" s="2" cm="1">
        <f t="array" ref="AE823">[1]!table_weight[StandingTackle]*(('F+ , F-'!AE$2-[1]!tbl_gk[[#This Row],[StandingTackle]])/('F+ , F-'!AE$2-'F+ , F-'!AE$3))</f>
        <v>2.465854322450484E-2</v>
      </c>
      <c r="AF823" s="2" cm="1">
        <f t="array" ref="AF823">[1]!table_weight[SlidingTackle]*(('F+ , F-'!AF$2-[1]!tbl_gk[[#This Row],[SlidingTackle]])/('F+ , F-'!AF$2-'F+ , F-'!AF$3))</f>
        <v>1.120842873841129E-2</v>
      </c>
      <c r="AG823" s="2" cm="1">
        <f t="array" ref="AG823">[1]!table_weight[GKDiving]*(('F+ , F-'!AG$2-[1]!tbl_gk[[#This Row],[GKDiving]])/('F+ , F-'!AG$2-'F+ , F-'!AG$3))</f>
        <v>2.9038003245106969E-2</v>
      </c>
      <c r="AH823" s="2" cm="1">
        <f t="array" ref="AH823">[1]!table_weight[GKHandling]*(('F+ , F-'!AH$2-[1]!tbl_gk[[#This Row],[GKHandling]])/('F+ , F-'!AH$2-'F+ , F-'!AH$3))</f>
        <v>2.3170989801722181E-2</v>
      </c>
      <c r="AI823" s="2" cm="1">
        <f t="array" ref="AI823">[1]!table_weight[GKKicking]*(('F+ , F-'!AI$2-[1]!tbl_gk[[#This Row],[GKKicking]])/('F+ , F-'!AI$2-'F+ , F-'!AI$3))</f>
        <v>2.1466382719805277E-2</v>
      </c>
      <c r="AJ823" s="2" cm="1">
        <f t="array" ref="AJ823">[1]!table_weight[GKPositioning]*(('F+ , F-'!AJ$2-[1]!tbl_gk[[#This Row],[GKPositioning]])/('F+ , F-'!AJ$2-'F+ , F-'!AJ$3))</f>
        <v>9.4603449486321337E-3</v>
      </c>
      <c r="AK823" s="2" cm="1">
        <f t="array" ref="AK823">[1]!table_weight[GKReflexes]*(('F+ , F-'!AK$2-[1]!tbl_gk[[#This Row],[GKReflexes]])/('F+ , F-'!AK$2-'F+ , F-'!AK$3))</f>
        <v>4.3727816651455198E-2</v>
      </c>
    </row>
    <row r="824" spans="1:37" x14ac:dyDescent="0.55000000000000004">
      <c r="A824" s="7">
        <f>[1]!tbl_gk[[#This Row],[ID]]</f>
        <v>230176</v>
      </c>
      <c r="B824" s="1" cm="1">
        <f t="array" ref="B824">[1]!table_weight[ValueEUR]*(('F+ , F-'!B$2-[1]!tbl_gk[[#This Row],[ValueEUR]])/('F+ , F-'!B$2-'F+ , F-'!B$3))</f>
        <v>7.4388200703228241E-5</v>
      </c>
      <c r="C824" s="1" cm="1">
        <f t="array" ref="C824">[1]!table_weight[WageEUR]*(('F+ , F-'!C$2-[1]!tbl_gk[[#This Row],[WageEUR]])/('F+ , F-'!C$2-'F+ , F-'!C$3))</f>
        <v>1.6430792829955629E-3</v>
      </c>
      <c r="D824" s="1" cm="1">
        <f t="array" ref="D824">[1]!table_weight[Crossing]*(('F+ , F-'!D$2-[1]!tbl_gk[[#This Row],[Crossing]])/('F+ , F-'!D$2-'F+ , F-'!D$3))</f>
        <v>2.9141914719869291E-2</v>
      </c>
      <c r="E824" s="1" cm="1">
        <f t="array" ref="E824">[1]!table_weight[Finishing]*(('F+ , F-'!E$2-[1]!tbl_gk[[#This Row],[Finishing]])/('F+ , F-'!E$2-'F+ , F-'!E$3))</f>
        <v>1.2977258898691668E-2</v>
      </c>
      <c r="F824" s="1" cm="1">
        <f t="array" ref="F824">[1]!table_weight[HeadingAccuracy]*(('F+ , F-'!F$2-[1]!tbl_gk[[#This Row],[HeadingAccuracy]])/('F+ , F-'!F$2-'F+ , F-'!F$3))</f>
        <v>9.1865161032469011E-3</v>
      </c>
      <c r="G824" s="1" cm="1">
        <f t="array" ref="G824">[1]!table_weight[ShortPassing]*(('F+ , F-'!G$2-[1]!tbl_gk[[#This Row],[ShortPassing]])/('F+ , F-'!G$2-'F+ , F-'!G$3))</f>
        <v>6.6098007588498875E-2</v>
      </c>
      <c r="H824" s="1" cm="1">
        <f t="array" ref="H824">[1]!table_weight[Volleys]*(('F+ , F-'!H$2-[1]!tbl_gk[[#This Row],[Volleys]])/('F+ , F-'!H$2-'F+ , F-'!H$3))</f>
        <v>1.5046097273845413E-3</v>
      </c>
      <c r="I824" s="1" cm="1">
        <f t="array" ref="I824">[1]!table_weight[Dribbling]*(('F+ , F-'!I$2-[1]!tbl_gk[[#This Row],[Dribbling]])/('F+ , F-'!I$2-'F+ , F-'!I$3))</f>
        <v>1.7601807988178481E-2</v>
      </c>
      <c r="J824" s="1" cm="1">
        <f t="array" ref="J824">[1]!table_weight[Curve]*(('F+ , F-'!J$2-[1]!tbl_gk[[#This Row],[Curve]])/('F+ , F-'!J$2-'F+ , F-'!J$3))</f>
        <v>8.7888314234526414E-3</v>
      </c>
      <c r="K824" s="1" cm="1">
        <f t="array" ref="K824">[1]!table_weight[FKAccuracy]*(('F+ , F-'!K$2-[1]!tbl_gk[[#This Row],[FKAccuracy]])/('F+ , F-'!K$2-'F+ , F-'!K$3))</f>
        <v>9.1268634012777444E-3</v>
      </c>
      <c r="L824" s="1" cm="1">
        <f t="array" ref="L824">[1]!table_weight[LongPassing]*(('F+ , F-'!L$2-[1]!tbl_gk[[#This Row],[LongPassing]])/('F+ , F-'!L$2-'F+ , F-'!L$3))</f>
        <v>2.8695477304017315E-2</v>
      </c>
      <c r="M824" s="1" cm="1">
        <f t="array" ref="M824">[1]!table_weight[BallControl]*(('F+ , F-'!M$2-[1]!tbl_gk[[#This Row],[BallControl]])/('F+ , F-'!M$2-'F+ , F-'!M$3))</f>
        <v>6.5191881437698072E-3</v>
      </c>
      <c r="N824" s="1" cm="1">
        <f t="array" ref="N824">[1]!table_weight[Acceleration]*(('F+ , F-'!N$2-[1]!tbl_gk[[#This Row],[Acceleration]])/('F+ , F-'!N$2-'F+ , F-'!N$3))</f>
        <v>4.5097442688666525E-3</v>
      </c>
      <c r="O824" s="1" cm="1">
        <f t="array" ref="O824">[1]!table_weight[SprintSpeed]*(('F+ , F-'!O$2-[1]!tbl_gk[[#This Row],[SprintSpeed]])/('F+ , F-'!O$2-'F+ , F-'!O$3))</f>
        <v>5.3410404624277394E-3</v>
      </c>
      <c r="P824" s="1" cm="1">
        <f t="array" ref="P824">[1]!table_weight[Agility]*(('F+ , F-'!P$2-[1]!tbl_gk[[#This Row],[Agility]])/('F+ , F-'!P$2-'F+ , F-'!P$3))</f>
        <v>3.1592988696730611E-3</v>
      </c>
      <c r="Q824" s="1" cm="1">
        <f t="array" ref="Q824">[1]!table_weight[Reactions]*(('F+ , F-'!Q$2-[1]!tbl_gk[[#This Row],[Reactions]])/('F+ , F-'!Q$2-'F+ , F-'!Q$3))</f>
        <v>1.4437976002021271E-3</v>
      </c>
      <c r="R824" s="1" cm="1">
        <f t="array" ref="R824">[1]!table_weight[Balance]*(('F+ , F-'!R$2-[1]!tbl_gk[[#This Row],[Balance]])/('F+ , F-'!R$2-'F+ , F-'!R$3))</f>
        <v>8.6922508583597434E-4</v>
      </c>
      <c r="S824" s="1" cm="1">
        <f t="array" ref="S824">[1]!table_weight[ShotPower]*(('F+ , F-'!S$2-[1]!tbl_gk[[#This Row],[ShotPower]])/('F+ , F-'!S$2-'F+ , F-'!S$3))</f>
        <v>4.1553199225329174E-3</v>
      </c>
      <c r="T824" s="1" cm="1">
        <f t="array" ref="T824">[1]!table_weight[Jumping]*(('F+ , F-'!T$2-[1]!tbl_gk[[#This Row],[Jumping]])/('F+ , F-'!T$2-'F+ , F-'!T$3))</f>
        <v>2.1467756656231253E-3</v>
      </c>
      <c r="U824" s="1" cm="1">
        <f t="array" ref="U824">[1]!table_weight[Stamina]*(('F+ , F-'!U$2-[1]!tbl_gk[[#This Row],[Stamina]])/('F+ , F-'!U$2-'F+ , F-'!U$3))</f>
        <v>3.4348410649970001E-3</v>
      </c>
      <c r="V824" s="1" cm="1">
        <f t="array" ref="V824">[1]!table_weight[Strength]*(('F+ , F-'!V$2-[1]!tbl_gk[[#This Row],[Strength]])/('F+ , F-'!V$2-'F+ , F-'!V$3))</f>
        <v>2.5732684311935858E-2</v>
      </c>
      <c r="W824" s="1" cm="1">
        <f t="array" ref="W824">[1]!table_weight[LongShots]*(('F+ , F-'!W$2-[1]!tbl_gk[[#This Row],[LongShots]])/('F+ , F-'!W$2-'F+ , F-'!W$3))</f>
        <v>7.7912248547492196E-3</v>
      </c>
      <c r="X824" s="1" cm="1">
        <f t="array" ref="X824">[1]!table_weight[Aggression]*(('F+ , F-'!X$2-[1]!tbl_gk[[#This Row],[Aggression]])/('F+ , F-'!X$2-'F+ , F-'!X$3))</f>
        <v>1.3386066321874024E-2</v>
      </c>
      <c r="Y824" s="1" cm="1">
        <f t="array" ref="Y824">[1]!table_weight[Interceptions]*(('F+ , F-'!Y$2-[1]!tbl_gk[[#This Row],[Interceptions]])/('F+ , F-'!Y$2-'F+ , F-'!Y$3))</f>
        <v>2.2161706253509151E-2</v>
      </c>
      <c r="Z824" s="1" cm="1">
        <f t="array" ref="Z824">[1]!table_weight[Positioning]*(('F+ , F-'!Z$2-[1]!tbl_gk[[#This Row],[Positioning]])/('F+ , F-'!Z$2-'F+ , F-'!Z$3))</f>
        <v>5.9155596119392221E-4</v>
      </c>
      <c r="AA824" s="1" cm="1">
        <f t="array" ref="AA824">[1]!table_weight[Vision]*(('F+ , F-'!AA$2-[1]!tbl_gk[[#This Row],[Vision]])/('F+ , F-'!AA$2-'F+ , F-'!AA$3))</f>
        <v>7.0986715343271346E-4</v>
      </c>
      <c r="AB824" s="1" cm="1">
        <f t="array" ref="AB824">[1]!table_weight[Penalties]*(('F+ , F-'!AB$2-[1]!tbl_gk[[#This Row],[Penalties]])/('F+ , F-'!AB$2-'F+ , F-'!AB$3))</f>
        <v>2.0356484546967322E-3</v>
      </c>
      <c r="AC824" s="1" cm="1">
        <f t="array" ref="AC824">[1]!table_weight[Composure]*(('F+ , F-'!AC$2-[1]!tbl_gk[[#This Row],[Composure]])/('F+ , F-'!AC$2-'F+ , F-'!AC$3))</f>
        <v>1.4944571651214996E-3</v>
      </c>
      <c r="AD824" s="1" cm="1">
        <f t="array" ref="AD824">[1]!table_weight[Marking]*(('F+ , F-'!AD$2-[1]!tbl_gk[[#This Row],[Marking]])/('F+ , F-'!AD$2-'F+ , F-'!AD$3))</f>
        <v>2.8394686137308601E-2</v>
      </c>
      <c r="AE824" s="1" cm="1">
        <f t="array" ref="AE824">[1]!table_weight[StandingTackle]*(('F+ , F-'!AE$2-[1]!tbl_gk[[#This Row],[StandingTackle]])/('F+ , F-'!AE$2-'F+ , F-'!AE$3))</f>
        <v>1.3450114486093548E-2</v>
      </c>
      <c r="AF824" s="1" cm="1">
        <f t="array" ref="AF824">[1]!table_weight[SlidingTackle]*(('F+ , F-'!AF$2-[1]!tbl_gk[[#This Row],[SlidingTackle]])/('F+ , F-'!AF$2-'F+ , F-'!AF$3))</f>
        <v>7.4722858256075263E-3</v>
      </c>
      <c r="AG824" s="1" cm="1">
        <f t="array" ref="AG824">[1]!table_weight[GKDiving]*(('F+ , F-'!AG$2-[1]!tbl_gk[[#This Row],[GKDiving]])/('F+ , F-'!AG$2-'F+ , F-'!AG$3))</f>
        <v>2.7329885407159499E-2</v>
      </c>
      <c r="AH824" s="1" cm="1">
        <f t="array" ref="AH824">[1]!table_weight[GKHandling]*(('F+ , F-'!AH$2-[1]!tbl_gk[[#This Row],[GKHandling]])/('F+ , F-'!AH$2-'F+ , F-'!AH$3))</f>
        <v>3.9212444279837541E-2</v>
      </c>
      <c r="AI824" s="1" cm="1">
        <f t="array" ref="AI824">[1]!table_weight[GKKicking]*(('F+ , F-'!AI$2-[1]!tbl_gk[[#This Row],[GKKicking]])/('F+ , F-'!AI$2-'F+ , F-'!AI$3))</f>
        <v>1.8783084879829621E-2</v>
      </c>
      <c r="AJ824" s="1" cm="1">
        <f t="array" ref="AJ824">[1]!table_weight[GKPositioning]*(('F+ , F-'!AJ$2-[1]!tbl_gk[[#This Row],[GKPositioning]])/('F+ , F-'!AJ$2-'F+ , F-'!AJ$3))</f>
        <v>1.0721724275116419E-2</v>
      </c>
      <c r="AK824" s="1" cm="1">
        <f t="array" ref="AK824">[1]!table_weight[GKReflexes]*(('F+ , F-'!AK$2-[1]!tbl_gk[[#This Row],[GKReflexes]])/('F+ , F-'!AK$2-'F+ , F-'!AK$3))</f>
        <v>3.4617854849068701E-2</v>
      </c>
    </row>
    <row r="825" spans="1:37" x14ac:dyDescent="0.55000000000000004">
      <c r="A825" s="8">
        <f>[1]!tbl_gk[[#This Row],[ID]]</f>
        <v>230180</v>
      </c>
      <c r="B825" s="2" cm="1">
        <f t="array" ref="B825">[1]!table_weight[ValueEUR]*(('F+ , F-'!B$2-[1]!tbl_gk[[#This Row],[ValueEUR]])/('F+ , F-'!B$2-'F+ , F-'!B$3))</f>
        <v>8.210481903343863E-5</v>
      </c>
      <c r="C825" s="2" cm="1">
        <f t="array" ref="C825">[1]!table_weight[WageEUR]*(('F+ , F-'!C$2-[1]!tbl_gk[[#This Row],[WageEUR]])/('F+ , F-'!C$2-'F+ , F-'!C$3))</f>
        <v>1.0171443180448721E-3</v>
      </c>
      <c r="D825" s="2" cm="1">
        <f t="array" ref="D825">[1]!table_weight[Crossing]*(('F+ , F-'!D$2-[1]!tbl_gk[[#This Row],[Crossing]])/('F+ , F-'!D$2-'F+ , F-'!D$3))</f>
        <v>3.2504443341392672E-2</v>
      </c>
      <c r="E825" s="2" cm="1">
        <f t="array" ref="E825">[1]!table_weight[Finishing]*(('F+ , F-'!E$2-[1]!tbl_gk[[#This Row],[Finishing]])/('F+ , F-'!E$2-'F+ , F-'!E$3))</f>
        <v>6.9877547916032071E-3</v>
      </c>
      <c r="F825" s="2" cm="1">
        <f t="array" ref="F825">[1]!table_weight[HeadingAccuracy]*(('F+ , F-'!F$2-[1]!tbl_gk[[#This Row],[HeadingAccuracy]])/('F+ , F-'!F$2-'F+ , F-'!F$3))</f>
        <v>1.00216539308148E-2</v>
      </c>
      <c r="G825" s="2" cm="1">
        <f t="array" ref="G825">[1]!table_weight[ShortPassing]*(('F+ , F-'!G$2-[1]!tbl_gk[[#This Row],[ShortPassing]])/('F+ , F-'!G$2-'F+ , F-'!G$3))</f>
        <v>5.484728289258417E-2</v>
      </c>
      <c r="H825" s="2" cm="1">
        <f t="array" ref="H825">[1]!table_weight[Volleys]*(('F+ , F-'!H$2-[1]!tbl_gk[[#This Row],[Volleys]])/('F+ , F-'!H$2-'F+ , F-'!H$3))</f>
        <v>1.0416528881892981E-3</v>
      </c>
      <c r="I825" s="2" cm="1">
        <f t="array" ref="I825">[1]!table_weight[Dribbling]*(('F+ , F-'!I$2-[1]!tbl_gk[[#This Row],[Dribbling]])/('F+ , F-'!I$2-'F+ , F-'!I$3))</f>
        <v>1.5646051545047536E-2</v>
      </c>
      <c r="J825" s="2" cm="1">
        <f t="array" ref="J825">[1]!table_weight[Curve]*(('F+ , F-'!J$2-[1]!tbl_gk[[#This Row],[Curve]])/('F+ , F-'!J$2-'F+ , F-'!J$3))</f>
        <v>9.4648953791028455E-3</v>
      </c>
      <c r="K825" s="2" cm="1">
        <f t="array" ref="K825">[1]!table_weight[FKAccuracy]*(('F+ , F-'!K$2-[1]!tbl_gk[[#This Row],[FKAccuracy]])/('F+ , F-'!K$2-'F+ , F-'!K$3))</f>
        <v>8.5184058411925615E-3</v>
      </c>
      <c r="L825" s="2" cm="1">
        <f t="array" ref="L825">[1]!table_weight[LongPassing]*(('F+ , F-'!L$2-[1]!tbl_gk[[#This Row],[LongPassing]])/('F+ , F-'!L$2-'F+ , F-'!L$3))</f>
        <v>2.2198388103107734E-2</v>
      </c>
      <c r="M825" s="2" cm="1">
        <f t="array" ref="M825">[1]!table_weight[BallControl]*(('F+ , F-'!M$2-[1]!tbl_gk[[#This Row],[BallControl]])/('F+ , F-'!M$2-'F+ , F-'!M$3))</f>
        <v>1.3907601373375588E-2</v>
      </c>
      <c r="N825" s="2" cm="1">
        <f t="array" ref="N825">[1]!table_weight[Acceleration]*(('F+ , F-'!N$2-[1]!tbl_gk[[#This Row],[Acceleration]])/('F+ , F-'!N$2-'F+ , F-'!N$3))</f>
        <v>4.5097442688666525E-3</v>
      </c>
      <c r="O825" s="2" cm="1">
        <f t="array" ref="O825">[1]!table_weight[SprintSpeed]*(('F+ , F-'!O$2-[1]!tbl_gk[[#This Row],[SprintSpeed]])/('F+ , F-'!O$2-'F+ , F-'!O$3))</f>
        <v>5.3410404624277394E-3</v>
      </c>
      <c r="P825" s="2" cm="1">
        <f t="array" ref="P825">[1]!table_weight[Agility]*(('F+ , F-'!P$2-[1]!tbl_gk[[#This Row],[Agility]])/('F+ , F-'!P$2-'F+ , F-'!P$3))</f>
        <v>3.6273431466616623E-3</v>
      </c>
      <c r="Q825" s="2" cm="1">
        <f t="array" ref="Q825">[1]!table_weight[Reactions]*(('F+ , F-'!Q$2-[1]!tbl_gk[[#This Row],[Reactions]])/('F+ , F-'!Q$2-'F+ , F-'!Q$3))</f>
        <v>1.0312840001443764E-3</v>
      </c>
      <c r="R825" s="2" cm="1">
        <f t="array" ref="R825">[1]!table_weight[Balance]*(('F+ , F-'!R$2-[1]!tbl_gk[[#This Row],[Balance]])/('F+ , F-'!R$2-'F+ , F-'!R$3))</f>
        <v>6.2087506131141027E-4</v>
      </c>
      <c r="S825" s="2" cm="1">
        <f t="array" ref="S825">[1]!table_weight[ShotPower]*(('F+ , F-'!S$2-[1]!tbl_gk[[#This Row],[ShotPower]])/('F+ , F-'!S$2-'F+ , F-'!S$3))</f>
        <v>4.1553199225329174E-3</v>
      </c>
      <c r="T825" s="2" cm="1">
        <f t="array" ref="T825">[1]!table_weight[Jumping]*(('F+ , F-'!T$2-[1]!tbl_gk[[#This Row],[Jumping]])/('F+ , F-'!T$2-'F+ , F-'!T$3))</f>
        <v>2.1467756656231253E-3</v>
      </c>
      <c r="U825" s="2" cm="1">
        <f t="array" ref="U825">[1]!table_weight[Stamina]*(('F+ , F-'!U$2-[1]!tbl_gk[[#This Row],[Stamina]])/('F+ , F-'!U$2-'F+ , F-'!U$3))</f>
        <v>6.0109718637447497E-3</v>
      </c>
      <c r="V825" s="2" cm="1">
        <f t="array" ref="V825">[1]!table_weight[Strength]*(('F+ , F-'!V$2-[1]!tbl_gk[[#This Row],[Strength]])/('F+ , F-'!V$2-'F+ , F-'!V$3))</f>
        <v>3.5493357671635667E-2</v>
      </c>
      <c r="W825" s="2" cm="1">
        <f t="array" ref="W825">[1]!table_weight[LongShots]*(('F+ , F-'!W$2-[1]!tbl_gk[[#This Row],[LongShots]])/('F+ , F-'!W$2-'F+ , F-'!W$3))</f>
        <v>7.7912248547492196E-3</v>
      </c>
      <c r="X825" s="2" cm="1">
        <f t="array" ref="X825">[1]!table_weight[Aggression]*(('F+ , F-'!X$2-[1]!tbl_gk[[#This Row],[Aggression]])/('F+ , F-'!X$2-'F+ , F-'!X$3))</f>
        <v>1.5819896562214757E-2</v>
      </c>
      <c r="Y825" s="2" cm="1">
        <f t="array" ref="Y825">[1]!table_weight[Interceptions]*(('F+ , F-'!Y$2-[1]!tbl_gk[[#This Row],[Interceptions]])/('F+ , F-'!Y$2-'F+ , F-'!Y$3))</f>
        <v>1.4543619728865382E-2</v>
      </c>
      <c r="Z825" s="2" cm="1">
        <f t="array" ref="Z825">[1]!table_weight[Positioning]*(('F+ , F-'!Z$2-[1]!tbl_gk[[#This Row],[Positioning]])/('F+ , F-'!Z$2-'F+ , F-'!Z$3))</f>
        <v>0</v>
      </c>
      <c r="AA825" s="2" cm="1">
        <f t="array" ref="AA825">[1]!table_weight[Vision]*(('F+ , F-'!AA$2-[1]!tbl_gk[[#This Row],[Vision]])/('F+ , F-'!AA$2-'F+ , F-'!AA$3))</f>
        <v>1.4197343068654267E-2</v>
      </c>
      <c r="AB825" s="2" cm="1">
        <f t="array" ref="AB825">[1]!table_weight[Penalties]*(('F+ , F-'!AB$2-[1]!tbl_gk[[#This Row],[Penalties]])/('F+ , F-'!AB$2-'F+ , F-'!AB$3))</f>
        <v>2.3096780543674466E-3</v>
      </c>
      <c r="AC825" s="2" cm="1">
        <f t="array" ref="AC825">[1]!table_weight[Composure]*(('F+ , F-'!AC$2-[1]!tbl_gk[[#This Row],[Composure]])/('F+ , F-'!AC$2-'F+ , F-'!AC$3))</f>
        <v>1.067469403658214E-3</v>
      </c>
      <c r="AD825" s="2" cm="1">
        <f t="array" ref="AD825">[1]!table_weight[Marking]*(('F+ , F-'!AD$2-[1]!tbl_gk[[#This Row],[Marking]])/('F+ , F-'!AD$2-'F+ , F-'!AD$3))</f>
        <v>3.4704616390043845E-2</v>
      </c>
      <c r="AE825" s="2" cm="1">
        <f t="array" ref="AE825">[1]!table_weight[StandingTackle]*(('F+ , F-'!AE$2-[1]!tbl_gk[[#This Row],[StandingTackle]])/('F+ , F-'!AE$2-'F+ , F-'!AE$3))</f>
        <v>1.7933485981458063E-2</v>
      </c>
      <c r="AF825" s="2" cm="1">
        <f t="array" ref="AF825">[1]!table_weight[SlidingTackle]*(('F+ , F-'!AF$2-[1]!tbl_gk[[#This Row],[SlidingTackle]])/('F+ , F-'!AF$2-'F+ , F-'!AF$3))</f>
        <v>8.9667429907290316E-3</v>
      </c>
      <c r="AG825" s="2" cm="1">
        <f t="array" ref="AG825">[1]!table_weight[GKDiving]*(('F+ , F-'!AG$2-[1]!tbl_gk[[#This Row],[GKDiving]])/('F+ , F-'!AG$2-'F+ , F-'!AG$3))</f>
        <v>3.0746121083054436E-2</v>
      </c>
      <c r="AH825" s="2" cm="1">
        <f t="array" ref="AH825">[1]!table_weight[GKHandling]*(('F+ , F-'!AH$2-[1]!tbl_gk[[#This Row],[GKHandling]])/('F+ , F-'!AH$2-'F+ , F-'!AH$3))</f>
        <v>4.6341979603444362E-2</v>
      </c>
      <c r="AI825" s="2" cm="1">
        <f t="array" ref="AI825">[1]!table_weight[GKKicking]*(('F+ , F-'!AI$2-[1]!tbl_gk[[#This Row],[GKKicking]])/('F+ , F-'!AI$2-'F+ , F-'!AI$3))</f>
        <v>1.8783084879829621E-2</v>
      </c>
      <c r="AJ825" s="2" cm="1">
        <f t="array" ref="AJ825">[1]!table_weight[GKPositioning]*(('F+ , F-'!AJ$2-[1]!tbl_gk[[#This Row],[GKPositioning]])/('F+ , F-'!AJ$2-'F+ , F-'!AJ$3))</f>
        <v>1.3244482928084987E-2</v>
      </c>
      <c r="AK825" s="2" cm="1">
        <f t="array" ref="AK825">[1]!table_weight[GKReflexes]*(('F+ , F-'!AK$2-[1]!tbl_gk[[#This Row],[GKReflexes]])/('F+ , F-'!AK$2-'F+ , F-'!AK$3))</f>
        <v>4.0083831930500594E-2</v>
      </c>
    </row>
    <row r="826" spans="1:37" x14ac:dyDescent="0.55000000000000004">
      <c r="A826" s="7">
        <f>[1]!tbl_gk[[#This Row],[ID]]</f>
        <v>230182</v>
      </c>
      <c r="B826" s="1" cm="1">
        <f t="array" ref="B826">[1]!table_weight[ValueEUR]*(('F+ , F-'!B$2-[1]!tbl_gk[[#This Row],[ValueEUR]])/('F+ , F-'!B$2-'F+ , F-'!B$3))</f>
        <v>8.3311698140283545E-3</v>
      </c>
      <c r="C826" s="1" cm="1">
        <f t="array" ref="C826">[1]!table_weight[WageEUR]*(('F+ , F-'!C$2-[1]!tbl_gk[[#This Row],[WageEUR]])/('F+ , F-'!C$2-'F+ , F-'!C$3))</f>
        <v>5.0857215902243612E-3</v>
      </c>
      <c r="D826" s="1" cm="1">
        <f t="array" ref="D826">[1]!table_weight[Crossing]*(('F+ , F-'!D$2-[1]!tbl_gk[[#This Row],[Crossing]])/('F+ , F-'!D$2-'F+ , F-'!D$3))</f>
        <v>3.4746129089074922E-2</v>
      </c>
      <c r="E826" s="1" cm="1">
        <f t="array" ref="E826">[1]!table_weight[Finishing]*(('F+ , F-'!E$2-[1]!tbl_gk[[#This Row],[Finishing]])/('F+ , F-'!E$2-'F+ , F-'!E$3))</f>
        <v>1.1979008214176926E-2</v>
      </c>
      <c r="F826" s="1" cm="1">
        <f t="array" ref="F826">[1]!table_weight[HeadingAccuracy]*(('F+ , F-'!F$2-[1]!tbl_gk[[#This Row],[HeadingAccuracy]])/('F+ , F-'!F$2-'F+ , F-'!F$3))</f>
        <v>1.0439222844598752E-2</v>
      </c>
      <c r="G826" s="1" cm="1">
        <f t="array" ref="G826">[1]!table_weight[ShortPassing]*(('F+ , F-'!G$2-[1]!tbl_gk[[#This Row],[ShortPassing]])/('F+ , F-'!G$2-'F+ , F-'!G$3))</f>
        <v>4.781557995763748E-2</v>
      </c>
      <c r="H826" s="1" cm="1">
        <f t="array" ref="H826">[1]!table_weight[Volleys]*(('F+ , F-'!H$2-[1]!tbl_gk[[#This Row],[Volleys]])/('F+ , F-'!H$2-'F+ , F-'!H$3))</f>
        <v>8.1017446859167619E-4</v>
      </c>
      <c r="I826" s="1" cm="1">
        <f t="array" ref="I826">[1]!table_weight[Dribbling]*(('F+ , F-'!I$2-[1]!tbl_gk[[#This Row],[Dribbling]])/('F+ , F-'!I$2-'F+ , F-'!I$3))</f>
        <v>1.3690295101916595E-2</v>
      </c>
      <c r="J826" s="1" cm="1">
        <f t="array" ref="J826">[1]!table_weight[Curve]*(('F+ , F-'!J$2-[1]!tbl_gk[[#This Row],[Curve]])/('F+ , F-'!J$2-'F+ , F-'!J$3))</f>
        <v>8.9578474123651938E-3</v>
      </c>
      <c r="K826" s="1" cm="1">
        <f t="array" ref="K826">[1]!table_weight[FKAccuracy]*(('F+ , F-'!K$2-[1]!tbl_gk[[#This Row],[FKAccuracy]])/('F+ , F-'!K$2-'F+ , F-'!K$3))</f>
        <v>8.0620626711286735E-3</v>
      </c>
      <c r="L826" s="1" cm="1">
        <f t="array" ref="L826">[1]!table_weight[LongPassing]*(('F+ , F-'!L$2-[1]!tbl_gk[[#This Row],[LongPassing]])/('F+ , F-'!L$2-'F+ , F-'!L$3))</f>
        <v>2.7071205003789917E-2</v>
      </c>
      <c r="M826" s="1" cm="1">
        <f t="array" ref="M826">[1]!table_weight[BallControl]*(('F+ , F-'!M$2-[1]!tbl_gk[[#This Row],[BallControl]])/('F+ , F-'!M$2-'F+ , F-'!M$3))</f>
        <v>1.0430701030031691E-2</v>
      </c>
      <c r="N826" s="1" cm="1">
        <f t="array" ref="N826">[1]!table_weight[Acceleration]*(('F+ , F-'!N$2-[1]!tbl_gk[[#This Row],[Acceleration]])/('F+ , F-'!N$2-'F+ , F-'!N$3))</f>
        <v>6.7646164032999796E-3</v>
      </c>
      <c r="O826" s="1" cm="1">
        <f t="array" ref="O826">[1]!table_weight[SprintSpeed]*(('F+ , F-'!O$2-[1]!tbl_gk[[#This Row],[SprintSpeed]])/('F+ , F-'!O$2-'F+ , F-'!O$3))</f>
        <v>8.7143291755399956E-3</v>
      </c>
      <c r="P826" s="1" cm="1">
        <f t="array" ref="P826">[1]!table_weight[Agility]*(('F+ , F-'!P$2-[1]!tbl_gk[[#This Row],[Agility]])/('F+ , F-'!P$2-'F+ , F-'!P$3))</f>
        <v>3.9783763544031132E-3</v>
      </c>
      <c r="Q826" s="1" cm="1">
        <f t="array" ref="Q826">[1]!table_weight[Reactions]*(('F+ , F-'!Q$2-[1]!tbl_gk[[#This Row],[Reactions]])/('F+ , F-'!Q$2-'F+ , F-'!Q$3))</f>
        <v>6.7033460009384459E-4</v>
      </c>
      <c r="R826" s="1" cm="1">
        <f t="array" ref="R826">[1]!table_weight[Balance]*(('F+ , F-'!R$2-[1]!tbl_gk[[#This Row],[Balance]])/('F+ , F-'!R$2-'F+ , F-'!R$3))</f>
        <v>8.6922508583597434E-4</v>
      </c>
      <c r="S826" s="1" cm="1">
        <f t="array" ref="S826">[1]!table_weight[ShotPower]*(('F+ , F-'!S$2-[1]!tbl_gk[[#This Row],[ShotPower]])/('F+ , F-'!S$2-'F+ , F-'!S$3))</f>
        <v>1.5582449709498438E-3</v>
      </c>
      <c r="T826" s="1" cm="1">
        <f t="array" ref="T826">[1]!table_weight[Jumping]*(('F+ , F-'!T$2-[1]!tbl_gk[[#This Row],[Jumping]])/('F+ , F-'!T$2-'F+ , F-'!T$3))</f>
        <v>1.2021943727489502E-3</v>
      </c>
      <c r="U826" s="1" cm="1">
        <f t="array" ref="U826">[1]!table_weight[Stamina]*(('F+ , F-'!U$2-[1]!tbl_gk[[#This Row],[Stamina]])/('F+ , F-'!U$2-'F+ , F-'!U$3))</f>
        <v>8.5871026624925002E-4</v>
      </c>
      <c r="V826" s="1" cm="1">
        <f t="array" ref="V826">[1]!table_weight[Strength]*(('F+ , F-'!V$2-[1]!tbl_gk[[#This Row],[Strength]])/('F+ , F-'!V$2-'F+ , F-'!V$3))</f>
        <v>0</v>
      </c>
      <c r="W826" s="1" cm="1">
        <f t="array" ref="W826">[1]!table_weight[LongShots]*(('F+ , F-'!W$2-[1]!tbl_gk[[#This Row],[LongShots]])/('F+ , F-'!W$2-'F+ , F-'!W$3))</f>
        <v>6.7523948741159906E-3</v>
      </c>
      <c r="X826" s="1" cm="1">
        <f t="array" ref="X826">[1]!table_weight[Aggression]*(('F+ , F-'!X$2-[1]!tbl_gk[[#This Row],[Aggression]])/('F+ , F-'!X$2-'F+ , F-'!X$3))</f>
        <v>1.5211439002129575E-2</v>
      </c>
      <c r="Y826" s="1" cm="1">
        <f t="array" ref="Y826">[1]!table_weight[Interceptions]*(('F+ , F-'!Y$2-[1]!tbl_gk[[#This Row],[Interceptions]])/('F+ , F-'!Y$2-'F+ , F-'!Y$3))</f>
        <v>1.8006386330976187E-2</v>
      </c>
      <c r="Z826" s="1" cm="1">
        <f t="array" ref="Z826">[1]!table_weight[Positioning]*(('F+ , F-'!Z$2-[1]!tbl_gk[[#This Row],[Positioning]])/('F+ , F-'!Z$2-'F+ , F-'!Z$3))</f>
        <v>1.3310009126863251E-3</v>
      </c>
      <c r="AA826" s="1" cm="1">
        <f t="array" ref="AA826">[1]!table_weight[Vision]*(('F+ , F-'!AA$2-[1]!tbl_gk[[#This Row],[Vision]])/('F+ , F-'!AA$2-'F+ , F-'!AA$3))</f>
        <v>0</v>
      </c>
      <c r="AB826" s="1" cm="1">
        <f t="array" ref="AB826">[1]!table_weight[Penalties]*(('F+ , F-'!AB$2-[1]!tbl_gk[[#This Row],[Penalties]])/('F+ , F-'!AB$2-'F+ , F-'!AB$3))</f>
        <v>2.3096780543674466E-3</v>
      </c>
      <c r="AC826" s="1" cm="1">
        <f t="array" ref="AC826">[1]!table_weight[Composure]*(('F+ , F-'!AC$2-[1]!tbl_gk[[#This Row],[Composure]])/('F+ , F-'!AC$2-'F+ , F-'!AC$3))</f>
        <v>1.1742163440240354E-3</v>
      </c>
      <c r="AD826" s="1" cm="1">
        <f t="array" ref="AD826">[1]!table_weight[Marking]*(('F+ , F-'!AD$2-[1]!tbl_gk[[#This Row],[Marking]])/('F+ , F-'!AD$2-'F+ , F-'!AD$3))</f>
        <v>2.2084755884573357E-2</v>
      </c>
      <c r="AE826" s="1" cm="1">
        <f t="array" ref="AE826">[1]!table_weight[StandingTackle]*(('F+ , F-'!AE$2-[1]!tbl_gk[[#This Row],[StandingTackle]])/('F+ , F-'!AE$2-'F+ , F-'!AE$3))</f>
        <v>1.5691800233775807E-2</v>
      </c>
      <c r="AF826" s="1" cm="1">
        <f t="array" ref="AF826">[1]!table_weight[SlidingTackle]*(('F+ , F-'!AF$2-[1]!tbl_gk[[#This Row],[SlidingTackle]])/('F+ , F-'!AF$2-'F+ , F-'!AF$3))</f>
        <v>5.977828660486021E-3</v>
      </c>
      <c r="AG826" s="1" cm="1">
        <f t="array" ref="AG826">[1]!table_weight[GKDiving]*(('F+ , F-'!AG$2-[1]!tbl_gk[[#This Row],[GKDiving]])/('F+ , F-'!AG$2-'F+ , F-'!AG$3))</f>
        <v>1.8789296217422154E-2</v>
      </c>
      <c r="AH826" s="1" cm="1">
        <f t="array" ref="AH826">[1]!table_weight[GKHandling]*(('F+ , F-'!AH$2-[1]!tbl_gk[[#This Row],[GKHandling]])/('F+ , F-'!AH$2-'F+ , F-'!AH$3))</f>
        <v>5.3471514927051194E-3</v>
      </c>
      <c r="AI826" s="1" cm="1">
        <f t="array" ref="AI826">[1]!table_weight[GKKicking]*(('F+ , F-'!AI$2-[1]!tbl_gk[[#This Row],[GKKicking]])/('F+ , F-'!AI$2-'F+ , F-'!AI$3))</f>
        <v>7.1554609066017596E-3</v>
      </c>
      <c r="AJ826" s="1" cm="1">
        <f t="array" ref="AJ826">[1]!table_weight[GKPositioning]*(('F+ , F-'!AJ$2-[1]!tbl_gk[[#This Row],[GKPositioning]])/('F+ , F-'!AJ$2-'F+ , F-'!AJ$3))</f>
        <v>8.8296552853899916E-3</v>
      </c>
      <c r="AK826" s="1" cm="1">
        <f t="array" ref="AK826">[1]!table_weight[GKReflexes]*(('F+ , F-'!AK$2-[1]!tbl_gk[[#This Row],[GKReflexes]])/('F+ , F-'!AK$2-'F+ , F-'!AK$3))</f>
        <v>1.6397931244295699E-2</v>
      </c>
    </row>
    <row r="827" spans="1:37" x14ac:dyDescent="0.55000000000000004">
      <c r="A827" s="8">
        <f>[1]!tbl_gk[[#This Row],[ID]]</f>
        <v>230185</v>
      </c>
      <c r="B827" s="2" cm="1">
        <f t="array" ref="B827">[1]!table_weight[ValueEUR]*(('F+ , F-'!B$2-[1]!tbl_gk[[#This Row],[ValueEUR]])/('F+ , F-'!B$2-'F+ , F-'!B$3))</f>
        <v>5.8368501049711459E-4</v>
      </c>
      <c r="C827" s="2" cm="1">
        <f t="array" ref="C827">[1]!table_weight[WageEUR]*(('F+ , F-'!C$2-[1]!tbl_gk[[#This Row],[WageEUR]])/('F+ , F-'!C$2-'F+ , F-'!C$3))</f>
        <v>2.8949492128969444E-3</v>
      </c>
      <c r="D827" s="2" cm="1">
        <f t="array" ref="D827">[1]!table_weight[Crossing]*(('F+ , F-'!D$2-[1]!tbl_gk[[#This Row],[Crossing]])/('F+ , F-'!D$2-'F+ , F-'!D$3))</f>
        <v>3.5866971962916043E-2</v>
      </c>
      <c r="E827" s="2" cm="1">
        <f t="array" ref="E827">[1]!table_weight[Finishing]*(('F+ , F-'!E$2-[1]!tbl_gk[[#This Row],[Finishing]])/('F+ , F-'!E$2-'F+ , F-'!E$3))</f>
        <v>1.2977258898691668E-2</v>
      </c>
      <c r="F827" s="2" cm="1">
        <f t="array" ref="F827">[1]!table_weight[HeadingAccuracy]*(('F+ , F-'!F$2-[1]!tbl_gk[[#This Row],[HeadingAccuracy]])/('F+ , F-'!F$2-'F+ , F-'!F$3))</f>
        <v>1.00216539308148E-2</v>
      </c>
      <c r="G827" s="2" cm="1">
        <f t="array" ref="G827">[1]!table_weight[ShortPassing]*(('F+ , F-'!G$2-[1]!tbl_gk[[#This Row],[ShortPassing]])/('F+ , F-'!G$2-'F+ , F-'!G$3))</f>
        <v>5.2034601718605494E-2</v>
      </c>
      <c r="H827" s="2" cm="1">
        <f t="array" ref="H827">[1]!table_weight[Volleys]*(('F+ , F-'!H$2-[1]!tbl_gk[[#This Row],[Volleys]])/('F+ , F-'!H$2-'F+ , F-'!H$3))</f>
        <v>1.5046097273845413E-3</v>
      </c>
      <c r="I827" s="2" cm="1">
        <f t="array" ref="I827">[1]!table_weight[Dribbling]*(('F+ , F-'!I$2-[1]!tbl_gk[[#This Row],[Dribbling]])/('F+ , F-'!I$2-'F+ , F-'!I$3))</f>
        <v>1.4668173323482065E-2</v>
      </c>
      <c r="J827" s="2" cm="1">
        <f t="array" ref="J827">[1]!table_weight[Curve]*(('F+ , F-'!J$2-[1]!tbl_gk[[#This Row],[Curve]])/('F+ , F-'!J$2-'F+ , F-'!J$3))</f>
        <v>9.4648953791028455E-3</v>
      </c>
      <c r="K827" s="2" cm="1">
        <f t="array" ref="K827">[1]!table_weight[FKAccuracy]*(('F+ , F-'!K$2-[1]!tbl_gk[[#This Row],[FKAccuracy]])/('F+ , F-'!K$2-'F+ , F-'!K$3))</f>
        <v>9.5832065713416324E-3</v>
      </c>
      <c r="L827" s="2" cm="1">
        <f t="array" ref="L827">[1]!table_weight[LongPassing]*(('F+ , F-'!L$2-[1]!tbl_gk[[#This Row],[LongPassing]])/('F+ , F-'!L$2-'F+ , F-'!L$3))</f>
        <v>2.1115539902956136E-2</v>
      </c>
      <c r="M827" s="2" cm="1">
        <f t="array" ref="M827">[1]!table_weight[BallControl]*(('F+ , F-'!M$2-[1]!tbl_gk[[#This Row],[BallControl]])/('F+ , F-'!M$2-'F+ , F-'!M$3))</f>
        <v>1.2169151201703639E-2</v>
      </c>
      <c r="N827" s="2" cm="1">
        <f t="array" ref="N827">[1]!table_weight[Acceleration]*(('F+ , F-'!N$2-[1]!tbl_gk[[#This Row],[Acceleration]])/('F+ , F-'!N$2-'F+ , F-'!N$3))</f>
        <v>4.5097442688666525E-3</v>
      </c>
      <c r="O827" s="2" cm="1">
        <f t="array" ref="O827">[1]!table_weight[SprintSpeed]*(('F+ , F-'!O$2-[1]!tbl_gk[[#This Row],[SprintSpeed]])/('F+ , F-'!O$2-'F+ , F-'!O$3))</f>
        <v>6.7465774262245133E-3</v>
      </c>
      <c r="P827" s="2" cm="1">
        <f t="array" ref="P827">[1]!table_weight[Agility]*(('F+ , F-'!P$2-[1]!tbl_gk[[#This Row],[Agility]])/('F+ , F-'!P$2-'F+ , F-'!P$3))</f>
        <v>2.340221384943008E-3</v>
      </c>
      <c r="Q827" s="2" cm="1">
        <f t="array" ref="Q827">[1]!table_weight[Reactions]*(('F+ , F-'!Q$2-[1]!tbl_gk[[#This Row],[Reactions]])/('F+ , F-'!Q$2-'F+ , F-'!Q$3))</f>
        <v>1.2375408001732517E-3</v>
      </c>
      <c r="R827" s="2" cm="1">
        <f t="array" ref="R827">[1]!table_weight[Balance]*(('F+ , F-'!R$2-[1]!tbl_gk[[#This Row],[Balance]])/('F+ , F-'!R$2-'F+ , F-'!R$3))</f>
        <v>7.4505007357369231E-4</v>
      </c>
      <c r="S827" s="2" cm="1">
        <f t="array" ref="S827">[1]!table_weight[ShotPower]*(('F+ , F-'!S$2-[1]!tbl_gk[[#This Row],[ShotPower]])/('F+ , F-'!S$2-'F+ , F-'!S$3))</f>
        <v>3.635904932216303E-3</v>
      </c>
      <c r="T827" s="2" cm="1">
        <f t="array" ref="T827">[1]!table_weight[Jumping]*(('F+ , F-'!T$2-[1]!tbl_gk[[#This Row],[Jumping]])/('F+ , F-'!T$2-'F+ , F-'!T$3))</f>
        <v>1.1163233461240253E-3</v>
      </c>
      <c r="U827" s="2" cm="1">
        <f t="array" ref="U827">[1]!table_weight[Stamina]*(('F+ , F-'!U$2-[1]!tbl_gk[[#This Row],[Stamina]])/('F+ , F-'!U$2-'F+ , F-'!U$3))</f>
        <v>3.4348410649970001E-3</v>
      </c>
      <c r="V827" s="2" cm="1">
        <f t="array" ref="V827">[1]!table_weight[Strength]*(('F+ , F-'!V$2-[1]!tbl_gk[[#This Row],[Strength]])/('F+ , F-'!V$2-'F+ , F-'!V$3))</f>
        <v>3.5493357671635664E-3</v>
      </c>
      <c r="W827" s="2" cm="1">
        <f t="array" ref="W827">[1]!table_weight[LongShots]*(('F+ , F-'!W$2-[1]!tbl_gk[[#This Row],[LongShots]])/('F+ , F-'!W$2-'F+ , F-'!W$3))</f>
        <v>8.8300548353824494E-3</v>
      </c>
      <c r="X827" s="2" cm="1">
        <f t="array" ref="X827">[1]!table_weight[Aggression]*(('F+ , F-'!X$2-[1]!tbl_gk[[#This Row],[Aggression]])/('F+ , F-'!X$2-'F+ , F-'!X$3))</f>
        <v>1.2169151201703659E-2</v>
      </c>
      <c r="Y827" s="2" cm="1">
        <f t="array" ref="Y827">[1]!table_weight[Interceptions]*(('F+ , F-'!Y$2-[1]!tbl_gk[[#This Row],[Interceptions]])/('F+ , F-'!Y$2-'F+ , F-'!Y$3))</f>
        <v>1.3158513088021059E-2</v>
      </c>
      <c r="Z827" s="2" cm="1">
        <f t="array" ref="Z827">[1]!table_weight[Positioning]*(('F+ , F-'!Z$2-[1]!tbl_gk[[#This Row],[Positioning]])/('F+ , F-'!Z$2-'F+ , F-'!Z$3))</f>
        <v>1.0352229320893639E-3</v>
      </c>
      <c r="AA827" s="2" cm="1">
        <f t="array" ref="AA827">[1]!table_weight[Vision]*(('F+ , F-'!AA$2-[1]!tbl_gk[[#This Row],[Vision]])/('F+ , F-'!AA$2-'F+ , F-'!AA$3))</f>
        <v>0</v>
      </c>
      <c r="AB827" s="2" cm="1">
        <f t="array" ref="AB827">[1]!table_weight[Penalties]*(('F+ , F-'!AB$2-[1]!tbl_gk[[#This Row],[Penalties]])/('F+ , F-'!AB$2-'F+ , F-'!AB$3))</f>
        <v>2.3879722257019362E-3</v>
      </c>
      <c r="AC827" s="2" cm="1">
        <f t="array" ref="AC827">[1]!table_weight[Composure]*(('F+ , F-'!AC$2-[1]!tbl_gk[[#This Row],[Composure]])/('F+ , F-'!AC$2-'F+ , F-'!AC$3))</f>
        <v>1.3877102247556784E-3</v>
      </c>
      <c r="AD827" s="2" cm="1">
        <f t="array" ref="AD827">[1]!table_weight[Marking]*(('F+ , F-'!AD$2-[1]!tbl_gk[[#This Row],[Marking]])/('F+ , F-'!AD$2-'F+ , F-'!AD$3))</f>
        <v>2.366223844775717E-2</v>
      </c>
      <c r="AE827" s="2" cm="1">
        <f t="array" ref="AE827">[1]!table_weight[StandingTackle]*(('F+ , F-'!AE$2-[1]!tbl_gk[[#This Row],[StandingTackle]])/('F+ , F-'!AE$2-'F+ , F-'!AE$3))</f>
        <v>2.465854322450484E-2</v>
      </c>
      <c r="AF827" s="2" cm="1">
        <f t="array" ref="AF827">[1]!table_weight[SlidingTackle]*(('F+ , F-'!AF$2-[1]!tbl_gk[[#This Row],[SlidingTackle]])/('F+ , F-'!AF$2-'F+ , F-'!AF$3))</f>
        <v>4.4833714953645158E-3</v>
      </c>
      <c r="AG827" s="2" cm="1">
        <f t="array" ref="AG827">[1]!table_weight[GKDiving]*(('F+ , F-'!AG$2-[1]!tbl_gk[[#This Row],[GKDiving]])/('F+ , F-'!AG$2-'F+ , F-'!AG$3))</f>
        <v>3.0746121083054436E-2</v>
      </c>
      <c r="AH827" s="2" cm="1">
        <f t="array" ref="AH827">[1]!table_weight[GKHandling]*(('F+ , F-'!AH$2-[1]!tbl_gk[[#This Row],[GKHandling]])/('F+ , F-'!AH$2-'F+ , F-'!AH$3))</f>
        <v>3.386529278713242E-2</v>
      </c>
      <c r="AI827" s="2" cm="1">
        <f t="array" ref="AI827">[1]!table_weight[GKKicking]*(('F+ , F-'!AI$2-[1]!tbl_gk[[#This Row],[GKKicking]])/('F+ , F-'!AI$2-'F+ , F-'!AI$3))</f>
        <v>1.6099787039853958E-2</v>
      </c>
      <c r="AJ827" s="2" cm="1">
        <f t="array" ref="AJ827">[1]!table_weight[GKPositioning]*(('F+ , F-'!AJ$2-[1]!tbl_gk[[#This Row],[GKPositioning]])/('F+ , F-'!AJ$2-'F+ , F-'!AJ$3))</f>
        <v>1.4505862254569271E-2</v>
      </c>
      <c r="AK827" s="2" cm="1">
        <f t="array" ref="AK827">[1]!table_weight[GKReflexes]*(('F+ , F-'!AK$2-[1]!tbl_gk[[#This Row],[GKReflexes]])/('F+ , F-'!AK$2-'F+ , F-'!AK$3))</f>
        <v>3.0973870128114096E-2</v>
      </c>
    </row>
    <row r="828" spans="1:37" x14ac:dyDescent="0.55000000000000004">
      <c r="A828" s="7">
        <f>[1]!tbl_gk[[#This Row],[ID]]</f>
        <v>230191</v>
      </c>
      <c r="B828" s="1" cm="1">
        <f t="array" ref="B828">[1]!table_weight[ValueEUR]*(('F+ , F-'!B$2-[1]!tbl_gk[[#This Row],[ValueEUR]])/('F+ , F-'!B$2-'F+ , F-'!B$3))</f>
        <v>8.6148327038468883E-4</v>
      </c>
      <c r="C828" s="1" cm="1">
        <f t="array" ref="C828">[1]!table_weight[WageEUR]*(('F+ , F-'!C$2-[1]!tbl_gk[[#This Row],[WageEUR]])/('F+ , F-'!C$2-'F+ , F-'!C$3))</f>
        <v>3.5208841778476348E-3</v>
      </c>
      <c r="D828" s="1" cm="1">
        <f t="array" ref="D828">[1]!table_weight[Crossing]*(('F+ , F-'!D$2-[1]!tbl_gk[[#This Row],[Crossing]])/('F+ , F-'!D$2-'F+ , F-'!D$3))</f>
        <v>3.1383600467551537E-2</v>
      </c>
      <c r="E828" s="1" cm="1">
        <f t="array" ref="E828">[1]!table_weight[Finishing]*(('F+ , F-'!E$2-[1]!tbl_gk[[#This Row],[Finishing]])/('F+ , F-'!E$2-'F+ , F-'!E$3))</f>
        <v>1.2977258898691668E-2</v>
      </c>
      <c r="F828" s="1" cm="1">
        <f t="array" ref="F828">[1]!table_weight[HeadingAccuracy]*(('F+ , F-'!F$2-[1]!tbl_gk[[#This Row],[HeadingAccuracy]])/('F+ , F-'!F$2-'F+ , F-'!F$3))</f>
        <v>1.00216539308148E-2</v>
      </c>
      <c r="G828" s="1" cm="1">
        <f t="array" ref="G828">[1]!table_weight[ShortPassing]*(('F+ , F-'!G$2-[1]!tbl_gk[[#This Row],[ShortPassing]])/('F+ , F-'!G$2-'F+ , F-'!G$3))</f>
        <v>4.5002898783658811E-2</v>
      </c>
      <c r="H828" s="1" cm="1">
        <f t="array" ref="H828">[1]!table_weight[Volleys]*(('F+ , F-'!H$2-[1]!tbl_gk[[#This Row],[Volleys]])/('F+ , F-'!H$2-'F+ , F-'!H$3))</f>
        <v>1.5046097273845413E-3</v>
      </c>
      <c r="I828" s="1" cm="1">
        <f t="array" ref="I828">[1]!table_weight[Dribbling]*(('F+ , F-'!I$2-[1]!tbl_gk[[#This Row],[Dribbling]])/('F+ , F-'!I$2-'F+ , F-'!I$3))</f>
        <v>1.7601807988178481E-2</v>
      </c>
      <c r="J828" s="1" cm="1">
        <f t="array" ref="J828">[1]!table_weight[Curve]*(('F+ , F-'!J$2-[1]!tbl_gk[[#This Row],[Curve]])/('F+ , F-'!J$2-'F+ , F-'!J$3))</f>
        <v>9.295879390190295E-3</v>
      </c>
      <c r="K828" s="1" cm="1">
        <f t="array" ref="K828">[1]!table_weight[FKAccuracy]*(('F+ , F-'!K$2-[1]!tbl_gk[[#This Row],[FKAccuracy]])/('F+ , F-'!K$2-'F+ , F-'!K$3))</f>
        <v>9.1268634012777444E-3</v>
      </c>
      <c r="L828" s="1" cm="1">
        <f t="array" ref="L828">[1]!table_weight[LongPassing]*(('F+ , F-'!L$2-[1]!tbl_gk[[#This Row],[LongPassing]])/('F+ , F-'!L$2-'F+ , F-'!L$3))</f>
        <v>2.0574115802880336E-2</v>
      </c>
      <c r="M828" s="1" cm="1">
        <f t="array" ref="M828">[1]!table_weight[BallControl]*(('F+ , F-'!M$2-[1]!tbl_gk[[#This Row],[BallControl]])/('F+ , F-'!M$2-'F+ , F-'!M$3))</f>
        <v>1.2169151201703639E-2</v>
      </c>
      <c r="N828" s="1" cm="1">
        <f t="array" ref="N828">[1]!table_weight[Acceleration]*(('F+ , F-'!N$2-[1]!tbl_gk[[#This Row],[Acceleration]])/('F+ , F-'!N$2-'F+ , F-'!N$3))</f>
        <v>5.4116931226399828E-3</v>
      </c>
      <c r="O828" s="1" cm="1">
        <f t="array" ref="O828">[1]!table_weight[SprintSpeed]*(('F+ , F-'!O$2-[1]!tbl_gk[[#This Row],[SprintSpeed]])/('F+ , F-'!O$2-'F+ , F-'!O$3))</f>
        <v>7.589899604502578E-3</v>
      </c>
      <c r="P828" s="1" cm="1">
        <f t="array" ref="P828">[1]!table_weight[Agility]*(('F+ , F-'!P$2-[1]!tbl_gk[[#This Row],[Agility]])/('F+ , F-'!P$2-'F+ , F-'!P$3))</f>
        <v>3.6273431466616623E-3</v>
      </c>
      <c r="Q828" s="1" cm="1">
        <f t="array" ref="Q828">[1]!table_weight[Reactions]*(('F+ , F-'!Q$2-[1]!tbl_gk[[#This Row],[Reactions]])/('F+ , F-'!Q$2-'F+ , F-'!Q$3))</f>
        <v>1.1859766001660328E-3</v>
      </c>
      <c r="R828" s="1" cm="1">
        <f t="array" ref="R828">[1]!table_weight[Balance]*(('F+ , F-'!R$2-[1]!tbl_gk[[#This Row],[Balance]])/('F+ , F-'!R$2-'F+ , F-'!R$3))</f>
        <v>1.3659251348851025E-3</v>
      </c>
      <c r="S828" s="1" cm="1">
        <f t="array" ref="S828">[1]!table_weight[ShotPower]*(('F+ , F-'!S$2-[1]!tbl_gk[[#This Row],[ShotPower]])/('F+ , F-'!S$2-'F+ , F-'!S$3))</f>
        <v>3.8956124273746098E-3</v>
      </c>
      <c r="T828" s="1" cm="1">
        <f t="array" ref="T828">[1]!table_weight[Jumping]*(('F+ , F-'!T$2-[1]!tbl_gk[[#This Row],[Jumping]])/('F+ , F-'!T$2-'F+ , F-'!T$3))</f>
        <v>4.2935513312462506E-4</v>
      </c>
      <c r="U828" s="1" cm="1">
        <f t="array" ref="U828">[1]!table_weight[Stamina]*(('F+ , F-'!U$2-[1]!tbl_gk[[#This Row],[Stamina]])/('F+ , F-'!U$2-'F+ , F-'!U$3))</f>
        <v>1.288065399373875E-2</v>
      </c>
      <c r="V828" s="1" cm="1">
        <f t="array" ref="V828">[1]!table_weight[Strength]*(('F+ , F-'!V$2-[1]!tbl_gk[[#This Row],[Strength]])/('F+ , F-'!V$2-'F+ , F-'!V$3))</f>
        <v>2.3070682486563184E-2</v>
      </c>
      <c r="W828" s="1" cm="1">
        <f t="array" ref="W828">[1]!table_weight[LongShots]*(('F+ , F-'!W$2-[1]!tbl_gk[[#This Row],[LongShots]])/('F+ , F-'!W$2-'F+ , F-'!W$3))</f>
        <v>8.3106398450658349E-3</v>
      </c>
      <c r="X828" s="1" cm="1">
        <f t="array" ref="X828">[1]!table_weight[Aggression]*(('F+ , F-'!X$2-[1]!tbl_gk[[#This Row],[Aggression]])/('F+ , F-'!X$2-'F+ , F-'!X$3))</f>
        <v>1.3386066321874024E-2</v>
      </c>
      <c r="Y828" s="1" cm="1">
        <f t="array" ref="Y828">[1]!table_weight[Interceptions]*(('F+ , F-'!Y$2-[1]!tbl_gk[[#This Row],[Interceptions]])/('F+ , F-'!Y$2-'F+ , F-'!Y$3))</f>
        <v>2.1469152933086991E-2</v>
      </c>
      <c r="Z828" s="1" cm="1">
        <f t="array" ref="Z828">[1]!table_weight[Positioning]*(('F+ , F-'!Z$2-[1]!tbl_gk[[#This Row],[Positioning]])/('F+ , F-'!Z$2-'F+ , F-'!Z$3))</f>
        <v>1.3310009126863251E-3</v>
      </c>
      <c r="AA828" s="1" cm="1">
        <f t="array" ref="AA828">[1]!table_weight[Vision]*(('F+ , F-'!AA$2-[1]!tbl_gk[[#This Row],[Vision]])/('F+ , F-'!AA$2-'F+ , F-'!AA$3))</f>
        <v>0</v>
      </c>
      <c r="AB828" s="1" cm="1">
        <f t="array" ref="AB828">[1]!table_weight[Penalties]*(('F+ , F-'!AB$2-[1]!tbl_gk[[#This Row],[Penalties]])/('F+ , F-'!AB$2-'F+ , F-'!AB$3))</f>
        <v>2.1922367973657118E-3</v>
      </c>
      <c r="AC828" s="1" cm="1">
        <f t="array" ref="AC828">[1]!table_weight[Composure]*(('F+ , F-'!AC$2-[1]!tbl_gk[[#This Row],[Composure]])/('F+ , F-'!AC$2-'F+ , F-'!AC$3))</f>
        <v>1.2275898142069463E-3</v>
      </c>
      <c r="AD828" s="1" cm="1">
        <f t="array" ref="AD828">[1]!table_weight[Marking]*(('F+ , F-'!AD$2-[1]!tbl_gk[[#This Row],[Marking]])/('F+ , F-'!AD$2-'F+ , F-'!AD$3))</f>
        <v>2.5239721010940977E-2</v>
      </c>
      <c r="AE828" s="1" cm="1">
        <f t="array" ref="AE828">[1]!table_weight[StandingTackle]*(('F+ , F-'!AE$2-[1]!tbl_gk[[#This Row],[StandingTackle]])/('F+ , F-'!AE$2-'F+ , F-'!AE$3))</f>
        <v>2.241685747682258E-2</v>
      </c>
      <c r="AF828" s="1" cm="1">
        <f t="array" ref="AF828">[1]!table_weight[SlidingTackle]*(('F+ , F-'!AF$2-[1]!tbl_gk[[#This Row],[SlidingTackle]])/('F+ , F-'!AF$2-'F+ , F-'!AF$3))</f>
        <v>8.2195144081682794E-3</v>
      </c>
      <c r="AG828" s="1" cm="1">
        <f t="array" ref="AG828">[1]!table_weight[GKDiving]*(('F+ , F-'!AG$2-[1]!tbl_gk[[#This Row],[GKDiving]])/('F+ , F-'!AG$2-'F+ , F-'!AG$3))</f>
        <v>1.3664942703579749E-2</v>
      </c>
      <c r="AH828" s="1" cm="1">
        <f t="array" ref="AH828">[1]!table_weight[GKHandling]*(('F+ , F-'!AH$2-[1]!tbl_gk[[#This Row],[GKHandling]])/('F+ , F-'!AH$2-'F+ , F-'!AH$3))</f>
        <v>3.0300525125329006E-2</v>
      </c>
      <c r="AI828" s="1" cm="1">
        <f t="array" ref="AI828">[1]!table_weight[GKKicking]*(('F+ , F-'!AI$2-[1]!tbl_gk[[#This Row],[GKKicking]])/('F+ , F-'!AI$2-'F+ , F-'!AI$3))</f>
        <v>1.78886522665044E-2</v>
      </c>
      <c r="AJ828" s="1" cm="1">
        <f t="array" ref="AJ828">[1]!table_weight[GKPositioning]*(('F+ , F-'!AJ$2-[1]!tbl_gk[[#This Row],[GKPositioning]])/('F+ , F-'!AJ$2-'F+ , F-'!AJ$3))</f>
        <v>1.0721724275116419E-2</v>
      </c>
      <c r="AK828" s="1" cm="1">
        <f t="array" ref="AK828">[1]!table_weight[GKReflexes]*(('F+ , F-'!AK$2-[1]!tbl_gk[[#This Row],[GKReflexes]])/('F+ , F-'!AK$2-'F+ , F-'!AK$3))</f>
        <v>3.8261839570023298E-2</v>
      </c>
    </row>
    <row r="829" spans="1:37" x14ac:dyDescent="0.55000000000000004">
      <c r="A829" s="8">
        <f>[1]!tbl_gk[[#This Row],[ID]]</f>
        <v>230195</v>
      </c>
      <c r="B829" s="2" cm="1">
        <f t="array" ref="B829">[1]!table_weight[ValueEUR]*(('F+ , F-'!B$2-[1]!tbl_gk[[#This Row],[ValueEUR]])/('F+ , F-'!B$2-'F+ , F-'!B$3))</f>
        <v>1.1392815302722634E-3</v>
      </c>
      <c r="C829" s="2" cm="1">
        <f t="array" ref="C829">[1]!table_weight[WageEUR]*(('F+ , F-'!C$2-[1]!tbl_gk[[#This Row],[WageEUR]])/('F+ , F-'!C$2-'F+ , F-'!C$3))</f>
        <v>1.6430792829955629E-3</v>
      </c>
      <c r="D829" s="2" cm="1">
        <f t="array" ref="D829">[1]!table_weight[Crossing]*(('F+ , F-'!D$2-[1]!tbl_gk[[#This Row],[Crossing]])/('F+ , F-'!D$2-'F+ , F-'!D$3))</f>
        <v>2.8021071846028162E-2</v>
      </c>
      <c r="E829" s="2" cm="1">
        <f t="array" ref="E829">[1]!table_weight[Finishing]*(('F+ , F-'!E$2-[1]!tbl_gk[[#This Row],[Finishing]])/('F+ , F-'!E$2-'F+ , F-'!E$3))</f>
        <v>1.2977258898691668E-2</v>
      </c>
      <c r="F829" s="2" cm="1">
        <f t="array" ref="F829">[1]!table_weight[HeadingAccuracy]*(('F+ , F-'!F$2-[1]!tbl_gk[[#This Row],[HeadingAccuracy]])/('F+ , F-'!F$2-'F+ , F-'!F$3))</f>
        <v>9.6040850170308507E-3</v>
      </c>
      <c r="G829" s="2" cm="1">
        <f t="array" ref="G829">[1]!table_weight[ShortPassing]*(('F+ , F-'!G$2-[1]!tbl_gk[[#This Row],[ShortPassing]])/('F+ , F-'!G$2-'F+ , F-'!G$3))</f>
        <v>4.6409239370648142E-2</v>
      </c>
      <c r="H829" s="2" cm="1">
        <f t="array" ref="H829">[1]!table_weight[Volleys]*(('F+ , F-'!H$2-[1]!tbl_gk[[#This Row],[Volleys]])/('F+ , F-'!H$2-'F+ , F-'!H$3))</f>
        <v>1.5046097273845413E-3</v>
      </c>
      <c r="I829" s="2" cm="1">
        <f t="array" ref="I829">[1]!table_weight[Dribbling]*(('F+ , F-'!I$2-[1]!tbl_gk[[#This Row],[Dribbling]])/('F+ , F-'!I$2-'F+ , F-'!I$3))</f>
        <v>1.3690295101916595E-2</v>
      </c>
      <c r="J829" s="2" cm="1">
        <f t="array" ref="J829">[1]!table_weight[Curve]*(('F+ , F-'!J$2-[1]!tbl_gk[[#This Row],[Curve]])/('F+ , F-'!J$2-'F+ , F-'!J$3))</f>
        <v>9.1268634012777444E-3</v>
      </c>
      <c r="K829" s="2" cm="1">
        <f t="array" ref="K829">[1]!table_weight[FKAccuracy]*(('F+ , F-'!K$2-[1]!tbl_gk[[#This Row],[FKAccuracy]])/('F+ , F-'!K$2-'F+ , F-'!K$3))</f>
        <v>8.5184058411925615E-3</v>
      </c>
      <c r="L829" s="2" cm="1">
        <f t="array" ref="L829">[1]!table_weight[LongPassing]*(('F+ , F-'!L$2-[1]!tbl_gk[[#This Row],[LongPassing]])/('F+ , F-'!L$2-'F+ , F-'!L$3))</f>
        <v>2.5446932703562523E-2</v>
      </c>
      <c r="M829" s="2" cm="1">
        <f t="array" ref="M829">[1]!table_weight[BallControl]*(('F+ , F-'!M$2-[1]!tbl_gk[[#This Row],[BallControl]])/('F+ , F-'!M$2-'F+ , F-'!M$3))</f>
        <v>1.0430701030031691E-2</v>
      </c>
      <c r="N829" s="2" cm="1">
        <f t="array" ref="N829">[1]!table_weight[Acceleration]*(('F+ , F-'!N$2-[1]!tbl_gk[[#This Row],[Acceleration]])/('F+ , F-'!N$2-'F+ , F-'!N$3))</f>
        <v>6.0881547629699816E-3</v>
      </c>
      <c r="O829" s="2" cm="1">
        <f t="array" ref="O829">[1]!table_weight[SprintSpeed]*(('F+ , F-'!O$2-[1]!tbl_gk[[#This Row],[SprintSpeed]])/('F+ , F-'!O$2-'F+ , F-'!O$3))</f>
        <v>8.4332217827806418E-3</v>
      </c>
      <c r="P829" s="2" cm="1">
        <f t="array" ref="P829">[1]!table_weight[Agility]*(('F+ , F-'!P$2-[1]!tbl_gk[[#This Row],[Agility]])/('F+ , F-'!P$2-'F+ , F-'!P$3))</f>
        <v>3.5103320774145121E-4</v>
      </c>
      <c r="Q829" s="2" cm="1">
        <f t="array" ref="Q829">[1]!table_weight[Reactions]*(('F+ , F-'!Q$2-[1]!tbl_gk[[#This Row],[Reactions]])/('F+ , F-'!Q$2-'F+ , F-'!Q$3))</f>
        <v>8.7659140012271992E-4</v>
      </c>
      <c r="R829" s="2" cm="1">
        <f t="array" ref="R829">[1]!table_weight[Balance]*(('F+ , F-'!R$2-[1]!tbl_gk[[#This Row],[Balance]])/('F+ , F-'!R$2-'F+ , F-'!R$3))</f>
        <v>4.3461254291798717E-4</v>
      </c>
      <c r="S829" s="2" cm="1">
        <f t="array" ref="S829">[1]!table_weight[ShotPower]*(('F+ , F-'!S$2-[1]!tbl_gk[[#This Row],[ShotPower]])/('F+ , F-'!S$2-'F+ , F-'!S$3))</f>
        <v>4.6747349128495319E-3</v>
      </c>
      <c r="T829" s="2" cm="1">
        <f t="array" ref="T829">[1]!table_weight[Jumping]*(('F+ , F-'!T$2-[1]!tbl_gk[[#This Row],[Jumping]])/('F+ , F-'!T$2-'F+ , F-'!T$3))</f>
        <v>2.6620018253726754E-3</v>
      </c>
      <c r="U829" s="2" cm="1">
        <f t="array" ref="U829">[1]!table_weight[Stamina]*(('F+ , F-'!U$2-[1]!tbl_gk[[#This Row],[Stamina]])/('F+ , F-'!U$2-'F+ , F-'!U$3))</f>
        <v>1.2021943727489499E-2</v>
      </c>
      <c r="V829" s="2" cm="1">
        <f t="array" ref="V829">[1]!table_weight[Strength]*(('F+ , F-'!V$2-[1]!tbl_gk[[#This Row],[Strength]])/('F+ , F-'!V$2-'F+ , F-'!V$3))</f>
        <v>1.8634012777608722E-2</v>
      </c>
      <c r="W829" s="2" cm="1">
        <f t="array" ref="W829">[1]!table_weight[LongShots]*(('F+ , F-'!W$2-[1]!tbl_gk[[#This Row],[LongShots]])/('F+ , F-'!W$2-'F+ , F-'!W$3))</f>
        <v>7.271809864432606E-3</v>
      </c>
      <c r="X829" s="2" cm="1">
        <f t="array" ref="X829">[1]!table_weight[Aggression]*(('F+ , F-'!X$2-[1]!tbl_gk[[#This Row],[Aggression]])/('F+ , F-'!X$2-'F+ , F-'!X$3))</f>
        <v>3.6507453605110975E-3</v>
      </c>
      <c r="Y829" s="2" cm="1">
        <f t="array" ref="Y829">[1]!table_weight[Interceptions]*(('F+ , F-'!Y$2-[1]!tbl_gk[[#This Row],[Interceptions]])/('F+ , F-'!Y$2-'F+ , F-'!Y$3))</f>
        <v>2.0776599612664828E-2</v>
      </c>
      <c r="Z829" s="2" cm="1">
        <f t="array" ref="Z829">[1]!table_weight[Positioning]*(('F+ , F-'!Z$2-[1]!tbl_gk[[#This Row],[Positioning]])/('F+ , F-'!Z$2-'F+ , F-'!Z$3))</f>
        <v>1.4788899029848058E-3</v>
      </c>
      <c r="AA829" s="2" cm="1">
        <f t="array" ref="AA829">[1]!table_weight[Vision]*(('F+ , F-'!AA$2-[1]!tbl_gk[[#This Row],[Vision]])/('F+ , F-'!AA$2-'F+ , F-'!AA$3))</f>
        <v>7.0986715343271346E-4</v>
      </c>
      <c r="AB829" s="2" cm="1">
        <f t="array" ref="AB829">[1]!table_weight[Penalties]*(('F+ , F-'!AB$2-[1]!tbl_gk[[#This Row],[Penalties]])/('F+ , F-'!AB$2-'F+ , F-'!AB$3))</f>
        <v>2.2313838830329571E-3</v>
      </c>
      <c r="AC829" s="2" cm="1">
        <f t="array" ref="AC829">[1]!table_weight[Composure]*(('F+ , F-'!AC$2-[1]!tbl_gk[[#This Row],[Composure]])/('F+ , F-'!AC$2-'F+ , F-'!AC$3))</f>
        <v>2.1349388073164282E-4</v>
      </c>
      <c r="AD829" s="2" cm="1">
        <f t="array" ref="AD829">[1]!table_weight[Marking]*(('F+ , F-'!AD$2-[1]!tbl_gk[[#This Row],[Marking]])/('F+ , F-'!AD$2-'F+ , F-'!AD$3))</f>
        <v>2.9972168700492414E-2</v>
      </c>
      <c r="AE829" s="2" cm="1">
        <f t="array" ref="AE829">[1]!table_weight[StandingTackle]*(('F+ , F-'!AE$2-[1]!tbl_gk[[#This Row],[StandingTackle]])/('F+ , F-'!AE$2-'F+ , F-'!AE$3))</f>
        <v>1.3450114486093548E-2</v>
      </c>
      <c r="AF829" s="2" cm="1">
        <f t="array" ref="AF829">[1]!table_weight[SlidingTackle]*(('F+ , F-'!AF$2-[1]!tbl_gk[[#This Row],[SlidingTackle]])/('F+ , F-'!AF$2-'F+ , F-'!AF$3))</f>
        <v>8.9667429907290316E-3</v>
      </c>
      <c r="AG829" s="2" cm="1">
        <f t="array" ref="AG829">[1]!table_weight[GKDiving]*(('F+ , F-'!AG$2-[1]!tbl_gk[[#This Row],[GKDiving]])/('F+ , F-'!AG$2-'F+ , F-'!AG$3))</f>
        <v>2.7329885407159499E-2</v>
      </c>
      <c r="AH829" s="2" cm="1">
        <f t="array" ref="AH829">[1]!table_weight[GKHandling]*(('F+ , F-'!AH$2-[1]!tbl_gk[[#This Row],[GKHandling]])/('F+ , F-'!AH$2-'F+ , F-'!AH$3))</f>
        <v>3.386529278713242E-2</v>
      </c>
      <c r="AI829" s="2" cm="1">
        <f t="array" ref="AI829">[1]!table_weight[GKKicking]*(('F+ , F-'!AI$2-[1]!tbl_gk[[#This Row],[GKKicking]])/('F+ , F-'!AI$2-'F+ , F-'!AI$3))</f>
        <v>2.1466382719805277E-2</v>
      </c>
      <c r="AJ829" s="2" cm="1">
        <f t="array" ref="AJ829">[1]!table_weight[GKPositioning]*(('F+ , F-'!AJ$2-[1]!tbl_gk[[#This Row],[GKPositioning]])/('F+ , F-'!AJ$2-'F+ , F-'!AJ$3))</f>
        <v>1.0091034611874277E-2</v>
      </c>
      <c r="AK829" s="2" cm="1">
        <f t="array" ref="AK829">[1]!table_weight[GKReflexes]*(('F+ , F-'!AK$2-[1]!tbl_gk[[#This Row],[GKReflexes]])/('F+ , F-'!AK$2-'F+ , F-'!AK$3))</f>
        <v>2.55078930466822E-2</v>
      </c>
    </row>
    <row r="830" spans="1:37" x14ac:dyDescent="0.55000000000000004">
      <c r="A830" s="7">
        <f>[1]!tbl_gk[[#This Row],[ID]]</f>
        <v>230204</v>
      </c>
      <c r="B830" s="1" cm="1">
        <f t="array" ref="B830">[1]!table_weight[ValueEUR]*(('F+ , F-'!B$2-[1]!tbl_gk[[#This Row],[ValueEUR]])/('F+ , F-'!B$2-'F+ , F-'!B$3))</f>
        <v>5.0901901153399872E-3</v>
      </c>
      <c r="C830" s="1" cm="1">
        <f t="array" ref="C830">[1]!table_weight[WageEUR]*(('F+ , F-'!C$2-[1]!tbl_gk[[#This Row],[WageEUR]])/('F+ , F-'!C$2-'F+ , F-'!C$3))</f>
        <v>5.3986890726997064E-3</v>
      </c>
      <c r="D830" s="1" cm="1">
        <f t="array" ref="D830">[1]!table_weight[Crossing]*(('F+ , F-'!D$2-[1]!tbl_gk[[#This Row],[Crossing]])/('F+ , F-'!D$2-'F+ , F-'!D$3))</f>
        <v>2.9141914719869291E-2</v>
      </c>
      <c r="E830" s="1" cm="1">
        <f t="array" ref="E830">[1]!table_weight[Finishing]*(('F+ , F-'!E$2-[1]!tbl_gk[[#This Row],[Finishing]])/('F+ , F-'!E$2-'F+ , F-'!E$3))</f>
        <v>1.59720109522359E-2</v>
      </c>
      <c r="F830" s="1" cm="1">
        <f t="array" ref="F830">[1]!table_weight[HeadingAccuracy]*(('F+ , F-'!F$2-[1]!tbl_gk[[#This Row],[HeadingAccuracy]])/('F+ , F-'!F$2-'F+ , F-'!F$3))</f>
        <v>1.1274360672166649E-2</v>
      </c>
      <c r="G830" s="1" cm="1">
        <f t="array" ref="G830">[1]!table_weight[ShortPassing]*(('F+ , F-'!G$2-[1]!tbl_gk[[#This Row],[ShortPassing]])/('F+ , F-'!G$2-'F+ , F-'!G$3))</f>
        <v>4.9221920544626818E-2</v>
      </c>
      <c r="H830" s="1" cm="1">
        <f t="array" ref="H830">[1]!table_weight[Volleys]*(('F+ , F-'!H$2-[1]!tbl_gk[[#This Row],[Volleys]])/('F+ , F-'!H$2-'F+ , F-'!H$3))</f>
        <v>1.1573920979881087E-3</v>
      </c>
      <c r="I830" s="1" cm="1">
        <f t="array" ref="I830">[1]!table_weight[Dribbling]*(('F+ , F-'!I$2-[1]!tbl_gk[[#This Row],[Dribbling]])/('F+ , F-'!I$2-'F+ , F-'!I$3))</f>
        <v>1.6623929766613008E-2</v>
      </c>
      <c r="J830" s="1" cm="1">
        <f t="array" ref="J830">[1]!table_weight[Curve]*(('F+ , F-'!J$2-[1]!tbl_gk[[#This Row],[Curve]])/('F+ , F-'!J$2-'F+ , F-'!J$3))</f>
        <v>9.1268634012777444E-3</v>
      </c>
      <c r="K830" s="1" cm="1">
        <f t="array" ref="K830">[1]!table_weight[FKAccuracy]*(('F+ , F-'!K$2-[1]!tbl_gk[[#This Row],[FKAccuracy]])/('F+ , F-'!K$2-'F+ , F-'!K$3))</f>
        <v>9.2789777912990392E-3</v>
      </c>
      <c r="L830" s="1" cm="1">
        <f t="array" ref="L830">[1]!table_weight[LongPassing]*(('F+ , F-'!L$2-[1]!tbl_gk[[#This Row],[LongPassing]])/('F+ , F-'!L$2-'F+ , F-'!L$3))</f>
        <v>2.0574115802880336E-2</v>
      </c>
      <c r="M830" s="1" cm="1">
        <f t="array" ref="M830">[1]!table_weight[BallControl]*(('F+ , F-'!M$2-[1]!tbl_gk[[#This Row],[BallControl]])/('F+ , F-'!M$2-'F+ , F-'!M$3))</f>
        <v>1.1734538658785654E-2</v>
      </c>
      <c r="N830" s="1" cm="1">
        <f t="array" ref="N830">[1]!table_weight[Acceleration]*(('F+ , F-'!N$2-[1]!tbl_gk[[#This Row],[Acceleration]])/('F+ , F-'!N$2-'F+ , F-'!N$3))</f>
        <v>4.9607186957533181E-3</v>
      </c>
      <c r="O830" s="1" cm="1">
        <f t="array" ref="O830">[1]!table_weight[SprintSpeed]*(('F+ , F-'!O$2-[1]!tbl_gk[[#This Row],[SprintSpeed]])/('F+ , F-'!O$2-'F+ , F-'!O$3))</f>
        <v>7.3087922117432225E-3</v>
      </c>
      <c r="P830" s="1" cm="1">
        <f t="array" ref="P830">[1]!table_weight[Agility]*(('F+ , F-'!P$2-[1]!tbl_gk[[#This Row],[Agility]])/('F+ , F-'!P$2-'F+ , F-'!P$3))</f>
        <v>3.2763099389202109E-3</v>
      </c>
      <c r="Q830" s="1" cm="1">
        <f t="array" ref="Q830">[1]!table_weight[Reactions]*(('F+ , F-'!Q$2-[1]!tbl_gk[[#This Row],[Reactions]])/('F+ , F-'!Q$2-'F+ , F-'!Q$3))</f>
        <v>6.1877040008662587E-4</v>
      </c>
      <c r="R830" s="1" cm="1">
        <f t="array" ref="R830">[1]!table_weight[Balance]*(('F+ , F-'!R$2-[1]!tbl_gk[[#This Row],[Balance]])/('F+ , F-'!R$2-'F+ , F-'!R$3))</f>
        <v>1.3038376287539614E-3</v>
      </c>
      <c r="S830" s="1" cm="1">
        <f t="array" ref="S830">[1]!table_weight[ShotPower]*(('F+ , F-'!S$2-[1]!tbl_gk[[#This Row],[ShotPower]])/('F+ , F-'!S$2-'F+ , F-'!S$3))</f>
        <v>2.8567824467413809E-3</v>
      </c>
      <c r="T830" s="1" cm="1">
        <f t="array" ref="T830">[1]!table_weight[Jumping]*(('F+ , F-'!T$2-[1]!tbl_gk[[#This Row],[Jumping]])/('F+ , F-'!T$2-'F+ , F-'!T$3))</f>
        <v>1.2021943727489502E-3</v>
      </c>
      <c r="U830" s="1" cm="1">
        <f t="array" ref="U830">[1]!table_weight[Stamina]*(('F+ , F-'!U$2-[1]!tbl_gk[[#This Row],[Stamina]])/('F+ , F-'!U$2-'F+ , F-'!U$3))</f>
        <v>1.288065399373875E-2</v>
      </c>
      <c r="V830" s="1" cm="1">
        <f t="array" ref="V830">[1]!table_weight[Strength]*(('F+ , F-'!V$2-[1]!tbl_gk[[#This Row],[Strength]])/('F+ , F-'!V$2-'F+ , F-'!V$3))</f>
        <v>1.8634012777608722E-2</v>
      </c>
      <c r="W830" s="1" cm="1">
        <f t="array" ref="W830">[1]!table_weight[LongShots]*(('F+ , F-'!W$2-[1]!tbl_gk[[#This Row],[LongShots]])/('F+ , F-'!W$2-'F+ , F-'!W$3))</f>
        <v>8.570347340224143E-3</v>
      </c>
      <c r="X830" s="1" cm="1">
        <f t="array" ref="X830">[1]!table_weight[Aggression]*(('F+ , F-'!X$2-[1]!tbl_gk[[#This Row],[Aggression]])/('F+ , F-'!X$2-'F+ , F-'!X$3))</f>
        <v>5.4761180407666456E-3</v>
      </c>
      <c r="Y830" s="1" cm="1">
        <f t="array" ref="Y830">[1]!table_weight[Interceptions]*(('F+ , F-'!Y$2-[1]!tbl_gk[[#This Row],[Interceptions]])/('F+ , F-'!Y$2-'F+ , F-'!Y$3))</f>
        <v>1.5236173049287543E-2</v>
      </c>
      <c r="Z830" s="1" cm="1">
        <f t="array" ref="Z830">[1]!table_weight[Positioning]*(('F+ , F-'!Z$2-[1]!tbl_gk[[#This Row],[Positioning]])/('F+ , F-'!Z$2-'F+ , F-'!Z$3))</f>
        <v>1.0352229320893639E-3</v>
      </c>
      <c r="AA830" s="1" cm="1">
        <f t="array" ref="AA830">[1]!table_weight[Vision]*(('F+ , F-'!AA$2-[1]!tbl_gk[[#This Row],[Vision]])/('F+ , F-'!AA$2-'F+ , F-'!AA$3))</f>
        <v>0</v>
      </c>
      <c r="AB830" s="1" cm="1">
        <f t="array" ref="AB830">[1]!table_weight[Penalties]*(('F+ , F-'!AB$2-[1]!tbl_gk[[#This Row],[Penalties]])/('F+ , F-'!AB$2-'F+ , F-'!AB$3))</f>
        <v>2.0747955403639775E-3</v>
      </c>
      <c r="AC830" s="1" cm="1">
        <f t="array" ref="AC830">[1]!table_weight[Composure]*(('F+ , F-'!AC$2-[1]!tbl_gk[[#This Row],[Composure]])/('F+ , F-'!AC$2-'F+ , F-'!AC$3))</f>
        <v>1.5478306353044107E-3</v>
      </c>
      <c r="AD830" s="1" cm="1">
        <f t="array" ref="AD830">[1]!table_weight[Marking]*(('F+ , F-'!AD$2-[1]!tbl_gk[[#This Row],[Marking]])/('F+ , F-'!AD$2-'F+ , F-'!AD$3))</f>
        <v>2.2084755884573357E-2</v>
      </c>
      <c r="AE830" s="1" cm="1">
        <f t="array" ref="AE830">[1]!table_weight[StandingTackle]*(('F+ , F-'!AE$2-[1]!tbl_gk[[#This Row],[StandingTackle]])/('F+ , F-'!AE$2-'F+ , F-'!AE$3))</f>
        <v>2.465854322450484E-2</v>
      </c>
      <c r="AF830" s="1" cm="1">
        <f t="array" ref="AF830">[1]!table_weight[SlidingTackle]*(('F+ , F-'!AF$2-[1]!tbl_gk[[#This Row],[SlidingTackle]])/('F+ , F-'!AF$2-'F+ , F-'!AF$3))</f>
        <v>5.977828660486021E-3</v>
      </c>
      <c r="AG830" s="1" cm="1">
        <f t="array" ref="AG830">[1]!table_weight[GKDiving]*(('F+ , F-'!AG$2-[1]!tbl_gk[[#This Row],[GKDiving]])/('F+ , F-'!AG$2-'F+ , F-'!AG$3))</f>
        <v>1.5373060541527218E-2</v>
      </c>
      <c r="AH830" s="1" cm="1">
        <f t="array" ref="AH830">[1]!table_weight[GKHandling]*(('F+ , F-'!AH$2-[1]!tbl_gk[[#This Row],[GKHandling]])/('F+ , F-'!AH$2-'F+ , F-'!AH$3))</f>
        <v>2.6735757463525599E-2</v>
      </c>
      <c r="AI830" s="1" cm="1">
        <f t="array" ref="AI830">[1]!table_weight[GKKicking]*(('F+ , F-'!AI$2-[1]!tbl_gk[[#This Row],[GKKicking]])/('F+ , F-'!AI$2-'F+ , F-'!AI$3))</f>
        <v>1.3416489199878298E-2</v>
      </c>
      <c r="AJ830" s="1" cm="1">
        <f t="array" ref="AJ830">[1]!table_weight[GKPositioning]*(('F+ , F-'!AJ$2-[1]!tbl_gk[[#This Row],[GKPositioning]])/('F+ , F-'!AJ$2-'F+ , F-'!AJ$3))</f>
        <v>6.3068966324214227E-3</v>
      </c>
      <c r="AK830" s="1" cm="1">
        <f t="array" ref="AK830">[1]!table_weight[GKReflexes]*(('F+ , F-'!AK$2-[1]!tbl_gk[[#This Row],[GKReflexes]])/('F+ , F-'!AK$2-'F+ , F-'!AK$3))</f>
        <v>2.0041915965250297E-2</v>
      </c>
    </row>
    <row r="831" spans="1:37" x14ac:dyDescent="0.55000000000000004">
      <c r="A831" s="8">
        <f>[1]!tbl_gk[[#This Row],[ID]]</f>
        <v>230312</v>
      </c>
      <c r="B831" s="2" cm="1">
        <f t="array" ref="B831">[1]!table_weight[ValueEUR]*(('F+ , F-'!B$2-[1]!tbl_gk[[#This Row],[ValueEUR]])/('F+ , F-'!B$2-'F+ , F-'!B$3))</f>
        <v>3.5468664492979076E-3</v>
      </c>
      <c r="C831" s="2" cm="1">
        <f t="array" ref="C831">[1]!table_weight[WageEUR]*(('F+ , F-'!C$2-[1]!tbl_gk[[#This Row],[WageEUR]])/('F+ , F-'!C$2-'F+ , F-'!C$3))</f>
        <v>3.83385166032298E-3</v>
      </c>
      <c r="D831" s="2" cm="1">
        <f t="array" ref="D831">[1]!table_weight[Crossing]*(('F+ , F-'!D$2-[1]!tbl_gk[[#This Row],[Crossing]])/('F+ , F-'!D$2-'F+ , F-'!D$3))</f>
        <v>4.0350343458280549E-2</v>
      </c>
      <c r="E831" s="2" cm="1">
        <f t="array" ref="E831">[1]!table_weight[Finishing]*(('F+ , F-'!E$2-[1]!tbl_gk[[#This Row],[Finishing]])/('F+ , F-'!E$2-'F+ , F-'!E$3))</f>
        <v>1.7968512321265388E-2</v>
      </c>
      <c r="F831" s="2" cm="1">
        <f t="array" ref="F831">[1]!table_weight[HeadingAccuracy]*(('F+ , F-'!F$2-[1]!tbl_gk[[#This Row],[HeadingAccuracy]])/('F+ , F-'!F$2-'F+ , F-'!F$3))</f>
        <v>1.3362205241086399E-2</v>
      </c>
      <c r="G831" s="2" cm="1">
        <f t="array" ref="G831">[1]!table_weight[ShortPassing]*(('F+ , F-'!G$2-[1]!tbl_gk[[#This Row],[ShortPassing]])/('F+ , F-'!G$2-'F+ , F-'!G$3))</f>
        <v>7.3129710523445565E-2</v>
      </c>
      <c r="H831" s="2" cm="1">
        <f t="array" ref="H831">[1]!table_weight[Volleys]*(('F+ , F-'!H$2-[1]!tbl_gk[[#This Row],[Volleys]])/('F+ , F-'!H$2-'F+ , F-'!H$3))</f>
        <v>2.0833057763785961E-3</v>
      </c>
      <c r="I831" s="2" cm="1">
        <f t="array" ref="I831">[1]!table_weight[Dribbling]*(('F+ , F-'!I$2-[1]!tbl_gk[[#This Row],[Dribbling]])/('F+ , F-'!I$2-'F+ , F-'!I$3))</f>
        <v>1.2712416880351124E-2</v>
      </c>
      <c r="J831" s="2" cm="1">
        <f t="array" ref="J831">[1]!table_weight[Curve]*(('F+ , F-'!J$2-[1]!tbl_gk[[#This Row],[Curve]])/('F+ , F-'!J$2-'F+ , F-'!J$3))</f>
        <v>9.6339113680153961E-3</v>
      </c>
      <c r="K831" s="2" cm="1">
        <f t="array" ref="K831">[1]!table_weight[FKAccuracy]*(('F+ , F-'!K$2-[1]!tbl_gk[[#This Row],[FKAccuracy]])/('F+ , F-'!K$2-'F+ , F-'!K$3))</f>
        <v>9.2789777912990392E-3</v>
      </c>
      <c r="L831" s="2" cm="1">
        <f t="array" ref="L831">[1]!table_weight[LongPassing]*(('F+ , F-'!L$2-[1]!tbl_gk[[#This Row],[LongPassing]])/('F+ , F-'!L$2-'F+ , F-'!L$3))</f>
        <v>3.031974960424471E-2</v>
      </c>
      <c r="M831" s="2" cm="1">
        <f t="array" ref="M831">[1]!table_weight[BallControl]*(('F+ , F-'!M$2-[1]!tbl_gk[[#This Row],[BallControl]])/('F+ , F-'!M$2-'F+ , F-'!M$3))</f>
        <v>1.1734538658785654E-2</v>
      </c>
      <c r="N831" s="2" cm="1">
        <f t="array" ref="N831">[1]!table_weight[Acceleration]*(('F+ , F-'!N$2-[1]!tbl_gk[[#This Row],[Acceleration]])/('F+ , F-'!N$2-'F+ , F-'!N$3))</f>
        <v>1.5784104941033285E-3</v>
      </c>
      <c r="O831" s="2" cm="1">
        <f t="array" ref="O831">[1]!table_weight[SprintSpeed]*(('F+ , F-'!O$2-[1]!tbl_gk[[#This Row],[SprintSpeed]])/('F+ , F-'!O$2-'F+ , F-'!O$3))</f>
        <v>8.4332217827806416E-4</v>
      </c>
      <c r="P831" s="2" cm="1">
        <f t="array" ref="P831">[1]!table_weight[Agility]*(('F+ , F-'!P$2-[1]!tbl_gk[[#This Row],[Agility]])/('F+ , F-'!P$2-'F+ , F-'!P$3))</f>
        <v>4.6804427698860163E-4</v>
      </c>
      <c r="Q831" s="2" cm="1">
        <f t="array" ref="Q831">[1]!table_weight[Reactions]*(('F+ , F-'!Q$2-[1]!tbl_gk[[#This Row],[Reactions]])/('F+ , F-'!Q$2-'F+ , F-'!Q$3))</f>
        <v>6.7033460009384459E-4</v>
      </c>
      <c r="R831" s="2" cm="1">
        <f t="array" ref="R831">[1]!table_weight[Balance]*(('F+ , F-'!R$2-[1]!tbl_gk[[#This Row],[Balance]])/('F+ , F-'!R$2-'F+ , F-'!R$3))</f>
        <v>1.6142751594096668E-3</v>
      </c>
      <c r="S831" s="2" cm="1">
        <f t="array" ref="S831">[1]!table_weight[ShotPower]*(('F+ , F-'!S$2-[1]!tbl_gk[[#This Row],[ShotPower]])/('F+ , F-'!S$2-'F+ , F-'!S$3))</f>
        <v>4.4150274176912247E-3</v>
      </c>
      <c r="T831" s="2" cm="1">
        <f t="array" ref="T831">[1]!table_weight[Jumping]*(('F+ , F-'!T$2-[1]!tbl_gk[[#This Row],[Jumping]])/('F+ , F-'!T$2-'F+ , F-'!T$3))</f>
        <v>2.0609046389982004E-3</v>
      </c>
      <c r="U831" s="2" cm="1">
        <f t="array" ref="U831">[1]!table_weight[Stamina]*(('F+ , F-'!U$2-[1]!tbl_gk[[#This Row],[Stamina]])/('F+ , F-'!U$2-'F+ , F-'!U$3))</f>
        <v>1.88916258574835E-2</v>
      </c>
      <c r="V831" s="2" cm="1">
        <f t="array" ref="V831">[1]!table_weight[Strength]*(('F+ , F-'!V$2-[1]!tbl_gk[[#This Row],[Strength]])/('F+ , F-'!V$2-'F+ , F-'!V$3))</f>
        <v>2.2183348544772292E-2</v>
      </c>
      <c r="W831" s="2" cm="1">
        <f t="array" ref="W831">[1]!table_weight[LongShots]*(('F+ , F-'!W$2-[1]!tbl_gk[[#This Row],[LongShots]])/('F+ , F-'!W$2-'F+ , F-'!W$3))</f>
        <v>8.570347340224143E-3</v>
      </c>
      <c r="X831" s="2" cm="1">
        <f t="array" ref="X831">[1]!table_weight[Aggression]*(('F+ , F-'!X$2-[1]!tbl_gk[[#This Row],[Aggression]])/('F+ , F-'!X$2-'F+ , F-'!X$3))</f>
        <v>6.0845756008518293E-3</v>
      </c>
      <c r="Y831" s="2" cm="1">
        <f t="array" ref="Y831">[1]!table_weight[Interceptions]*(('F+ , F-'!Y$2-[1]!tbl_gk[[#This Row],[Interceptions]])/('F+ , F-'!Y$2-'F+ , F-'!Y$3))</f>
        <v>2.2161706253509151E-2</v>
      </c>
      <c r="Z831" s="2" cm="1">
        <f t="array" ref="Z831">[1]!table_weight[Positioning]*(('F+ , F-'!Z$2-[1]!tbl_gk[[#This Row],[Positioning]])/('F+ , F-'!Z$2-'F+ , F-'!Z$3))</f>
        <v>2.2183348544772088E-3</v>
      </c>
      <c r="AA831" s="2" cm="1">
        <f t="array" ref="AA831">[1]!table_weight[Vision]*(('F+ , F-'!AA$2-[1]!tbl_gk[[#This Row],[Vision]])/('F+ , F-'!AA$2-'F+ , F-'!AA$3))</f>
        <v>7.0986715343271337E-3</v>
      </c>
      <c r="AB831" s="2" cm="1">
        <f t="array" ref="AB831">[1]!table_weight[Penalties]*(('F+ , F-'!AB$2-[1]!tbl_gk[[#This Row],[Penalties]])/('F+ , F-'!AB$2-'F+ , F-'!AB$3))</f>
        <v>2.3096780543674466E-3</v>
      </c>
      <c r="AC831" s="2" cm="1">
        <f t="array" ref="AC831">[1]!table_weight[Composure]*(('F+ , F-'!AC$2-[1]!tbl_gk[[#This Row],[Composure]])/('F+ , F-'!AC$2-'F+ , F-'!AC$3))</f>
        <v>3.2024082109746423E-4</v>
      </c>
      <c r="AD831" s="2" cm="1">
        <f t="array" ref="AD831">[1]!table_weight[Marking]*(('F+ , F-'!AD$2-[1]!tbl_gk[[#This Row],[Marking]])/('F+ , F-'!AD$2-'F+ , F-'!AD$3))</f>
        <v>1.2619860505470488E-2</v>
      </c>
      <c r="AE831" s="2" cm="1">
        <f t="array" ref="AE831">[1]!table_weight[StandingTackle]*(('F+ , F-'!AE$2-[1]!tbl_gk[[#This Row],[StandingTackle]])/('F+ , F-'!AE$2-'F+ , F-'!AE$3))</f>
        <v>3.5866971962916126E-2</v>
      </c>
      <c r="AF831" s="2" cm="1">
        <f t="array" ref="AF831">[1]!table_weight[SlidingTackle]*(('F+ , F-'!AF$2-[1]!tbl_gk[[#This Row],[SlidingTackle]])/('F+ , F-'!AF$2-'F+ , F-'!AF$3))</f>
        <v>6.7250572430467732E-3</v>
      </c>
      <c r="AG831" s="2" cm="1">
        <f t="array" ref="AG831">[1]!table_weight[GKDiving]*(('F+ , F-'!AG$2-[1]!tbl_gk[[#This Row],[GKDiving]])/('F+ , F-'!AG$2-'F+ , F-'!AG$3))</f>
        <v>1.5373060541527218E-2</v>
      </c>
      <c r="AH831" s="2" cm="1">
        <f t="array" ref="AH831">[1]!table_weight[GKHandling]*(('F+ , F-'!AH$2-[1]!tbl_gk[[#This Row],[GKHandling]])/('F+ , F-'!AH$2-'F+ , F-'!AH$3))</f>
        <v>2.6735757463525599E-2</v>
      </c>
      <c r="AI831" s="2" cm="1">
        <f t="array" ref="AI831">[1]!table_weight[GKKicking]*(('F+ , F-'!AI$2-[1]!tbl_gk[[#This Row],[GKKicking]])/('F+ , F-'!AI$2-'F+ , F-'!AI$3))</f>
        <v>1.9677517493154842E-2</v>
      </c>
      <c r="AJ831" s="2" cm="1">
        <f t="array" ref="AJ831">[1]!table_weight[GKPositioning]*(('F+ , F-'!AJ$2-[1]!tbl_gk[[#This Row],[GKPositioning]])/('F+ , F-'!AJ$2-'F+ , F-'!AJ$3))</f>
        <v>8.8296552853899916E-3</v>
      </c>
      <c r="AK831" s="2" cm="1">
        <f t="array" ref="AK831">[1]!table_weight[GKReflexes]*(('F+ , F-'!AK$2-[1]!tbl_gk[[#This Row],[GKReflexes]])/('F+ , F-'!AK$2-'F+ , F-'!AK$3))</f>
        <v>1.45759388838184E-2</v>
      </c>
    </row>
    <row r="832" spans="1:37" x14ac:dyDescent="0.55000000000000004">
      <c r="A832" s="7">
        <f>[1]!tbl_gk[[#This Row],[ID]]</f>
        <v>230314</v>
      </c>
      <c r="B832" s="1" cm="1">
        <f t="array" ref="B832">[1]!table_weight[ValueEUR]*(('F+ , F-'!B$2-[1]!tbl_gk[[#This Row],[ValueEUR]])/('F+ , F-'!B$2-'F+ , F-'!B$3))</f>
        <v>2.8273689561890902E-4</v>
      </c>
      <c r="C832" s="1" cm="1">
        <f t="array" ref="C832">[1]!table_weight[WageEUR]*(('F+ , F-'!C$2-[1]!tbl_gk[[#This Row],[WageEUR]])/('F+ , F-'!C$2-'F+ , F-'!C$3))</f>
        <v>8.6066057680719962E-4</v>
      </c>
      <c r="D832" s="1" cm="1">
        <f t="array" ref="D832">[1]!table_weight[Crossing]*(('F+ , F-'!D$2-[1]!tbl_gk[[#This Row],[Crossing]])/('F+ , F-'!D$2-'F+ , F-'!D$3))</f>
        <v>4.0350343458280549E-2</v>
      </c>
      <c r="E832" s="1" cm="1">
        <f t="array" ref="E832">[1]!table_weight[Finishing]*(('F+ , F-'!E$2-[1]!tbl_gk[[#This Row],[Finishing]])/('F+ , F-'!E$2-'F+ , F-'!E$3))</f>
        <v>1.7968512321265388E-2</v>
      </c>
      <c r="F832" s="1" cm="1">
        <f t="array" ref="F832">[1]!table_weight[HeadingAccuracy]*(('F+ , F-'!F$2-[1]!tbl_gk[[#This Row],[HeadingAccuracy]])/('F+ , F-'!F$2-'F+ , F-'!F$3))</f>
        <v>1.294463632730245E-2</v>
      </c>
      <c r="G832" s="1" cm="1">
        <f t="array" ref="G832">[1]!table_weight[ShortPassing]*(('F+ , F-'!G$2-[1]!tbl_gk[[#This Row],[ShortPassing]])/('F+ , F-'!G$2-'F+ , F-'!G$3))</f>
        <v>6.3285326414520199E-2</v>
      </c>
      <c r="H832" s="1" cm="1">
        <f t="array" ref="H832">[1]!table_weight[Volleys]*(('F+ , F-'!H$2-[1]!tbl_gk[[#This Row],[Volleys]])/('F+ , F-'!H$2-'F+ , F-'!H$3))</f>
        <v>2.0833057763785961E-3</v>
      </c>
      <c r="I832" s="1" cm="1">
        <f t="array" ref="I832">[1]!table_weight[Dribbling]*(('F+ , F-'!I$2-[1]!tbl_gk[[#This Row],[Dribbling]])/('F+ , F-'!I$2-'F+ , F-'!I$3))</f>
        <v>2.1513320874440363E-2</v>
      </c>
      <c r="J832" s="1" cm="1">
        <f t="array" ref="J832">[1]!table_weight[Curve]*(('F+ , F-'!J$2-[1]!tbl_gk[[#This Row],[Curve]])/('F+ , F-'!J$2-'F+ , F-'!J$3))</f>
        <v>1.0140959334753048E-2</v>
      </c>
      <c r="K832" s="1" cm="1">
        <f t="array" ref="K832">[1]!table_weight[FKAccuracy]*(('F+ , F-'!K$2-[1]!tbl_gk[[#This Row],[FKAccuracy]])/('F+ , F-'!K$2-'F+ , F-'!K$3))</f>
        <v>9.4310921813203358E-3</v>
      </c>
      <c r="L832" s="1" cm="1">
        <f t="array" ref="L832">[1]!table_weight[LongPassing]*(('F+ , F-'!L$2-[1]!tbl_gk[[#This Row],[LongPassing]])/('F+ , F-'!L$2-'F+ , F-'!L$3))</f>
        <v>2.7612629103865718E-2</v>
      </c>
      <c r="M832" s="1" cm="1">
        <f t="array" ref="M832">[1]!table_weight[BallControl]*(('F+ , F-'!M$2-[1]!tbl_gk[[#This Row],[BallControl]])/('F+ , F-'!M$2-'F+ , F-'!M$3))</f>
        <v>1.1299926115867666E-2</v>
      </c>
      <c r="N832" s="1" cm="1">
        <f t="array" ref="N832">[1]!table_weight[Acceleration]*(('F+ , F-'!N$2-[1]!tbl_gk[[#This Row],[Acceleration]])/('F+ , F-'!N$2-'F+ , F-'!N$3))</f>
        <v>4.7352314823099848E-3</v>
      </c>
      <c r="O832" s="1" cm="1">
        <f t="array" ref="O832">[1]!table_weight[SprintSpeed]*(('F+ , F-'!O$2-[1]!tbl_gk[[#This Row],[SprintSpeed]])/('F+ , F-'!O$2-'F+ , F-'!O$3))</f>
        <v>6.7465774262245133E-3</v>
      </c>
      <c r="P832" s="1" cm="1">
        <f t="array" ref="P832">[1]!table_weight[Agility]*(('F+ , F-'!P$2-[1]!tbl_gk[[#This Row],[Agility]])/('F+ , F-'!P$2-'F+ , F-'!P$3))</f>
        <v>2.1061992464487069E-3</v>
      </c>
      <c r="Q832" s="1" cm="1">
        <f t="array" ref="Q832">[1]!table_weight[Reactions]*(('F+ , F-'!Q$2-[1]!tbl_gk[[#This Row],[Reactions]])/('F+ , F-'!Q$2-'F+ , F-'!Q$3))</f>
        <v>1.0312840001443764E-3</v>
      </c>
      <c r="R832" s="1" cm="1">
        <f t="array" ref="R832">[1]!table_weight[Balance]*(('F+ , F-'!R$2-[1]!tbl_gk[[#This Row],[Balance]])/('F+ , F-'!R$2-'F+ , F-'!R$3))</f>
        <v>1.9868001961965125E-3</v>
      </c>
      <c r="S832" s="1" cm="1">
        <f t="array" ref="S832">[1]!table_weight[ShotPower]*(('F+ , F-'!S$2-[1]!tbl_gk[[#This Row],[ShotPower]])/('F+ , F-'!S$2-'F+ , F-'!S$3))</f>
        <v>5.1941499031661464E-3</v>
      </c>
      <c r="T832" s="1" cm="1">
        <f t="array" ref="T832">[1]!table_weight[Jumping]*(('F+ , F-'!T$2-[1]!tbl_gk[[#This Row],[Jumping]])/('F+ , F-'!T$2-'F+ , F-'!T$3))</f>
        <v>1.1163233461240253E-3</v>
      </c>
      <c r="U832" s="1" cm="1">
        <f t="array" ref="U832">[1]!table_weight[Stamina]*(('F+ , F-'!U$2-[1]!tbl_gk[[#This Row],[Stamina]])/('F+ , F-'!U$2-'F+ , F-'!U$3))</f>
        <v>1.2021943727489499E-2</v>
      </c>
      <c r="V832" s="1" cm="1">
        <f t="array" ref="V832">[1]!table_weight[Strength]*(('F+ , F-'!V$2-[1]!tbl_gk[[#This Row],[Strength]])/('F+ , F-'!V$2-'F+ , F-'!V$3))</f>
        <v>1.5972010952236049E-2</v>
      </c>
      <c r="W832" s="1" cm="1">
        <f t="array" ref="W832">[1]!table_weight[LongShots]*(('F+ , F-'!W$2-[1]!tbl_gk[[#This Row],[LongShots]])/('F+ , F-'!W$2-'F+ , F-'!W$3))</f>
        <v>9.86888481601568E-3</v>
      </c>
      <c r="X832" s="1" cm="1">
        <f t="array" ref="X832">[1]!table_weight[Aggression]*(('F+ , F-'!X$2-[1]!tbl_gk[[#This Row],[Aggression]])/('F+ , F-'!X$2-'F+ , F-'!X$3))</f>
        <v>0</v>
      </c>
      <c r="Y832" s="1" cm="1">
        <f t="array" ref="Y832">[1]!table_weight[Interceptions]*(('F+ , F-'!Y$2-[1]!tbl_gk[[#This Row],[Interceptions]])/('F+ , F-'!Y$2-'F+ , F-'!Y$3))</f>
        <v>0</v>
      </c>
      <c r="Z832" s="1" cm="1">
        <f t="array" ref="Z832">[1]!table_weight[Positioning]*(('F+ , F-'!Z$2-[1]!tbl_gk[[#This Row],[Positioning]])/('F+ , F-'!Z$2-'F+ , F-'!Z$3))</f>
        <v>2.2183348544772088E-3</v>
      </c>
      <c r="AA832" s="1" cm="1">
        <f t="array" ref="AA832">[1]!table_weight[Vision]*(('F+ , F-'!AA$2-[1]!tbl_gk[[#This Row],[Vision]])/('F+ , F-'!AA$2-'F+ , F-'!AA$3))</f>
        <v>1.0648007301490701E-2</v>
      </c>
      <c r="AB832" s="1" cm="1">
        <f t="array" ref="AB832">[1]!table_weight[Penalties]*(('F+ , F-'!AB$2-[1]!tbl_gk[[#This Row],[Penalties]])/('F+ , F-'!AB$2-'F+ , F-'!AB$3))</f>
        <v>2.0356484546967322E-3</v>
      </c>
      <c r="AC832" s="1" cm="1">
        <f t="array" ref="AC832">[1]!table_weight[Composure]*(('F+ , F-'!AC$2-[1]!tbl_gk[[#This Row],[Composure]])/('F+ , F-'!AC$2-'F+ , F-'!AC$3))</f>
        <v>9.6072246329239263E-4</v>
      </c>
      <c r="AD832" s="1" cm="1">
        <f t="array" ref="AD832">[1]!table_weight[Marking]*(('F+ , F-'!AD$2-[1]!tbl_gk[[#This Row],[Marking]])/('F+ , F-'!AD$2-'F+ , F-'!AD$3))</f>
        <v>2.0507273321389546E-2</v>
      </c>
      <c r="AE832" s="1" cm="1">
        <f t="array" ref="AE832">[1]!table_weight[StandingTackle]*(('F+ , F-'!AE$2-[1]!tbl_gk[[#This Row],[StandingTackle]])/('F+ , F-'!AE$2-'F+ , F-'!AE$3))</f>
        <v>3.810865771059839E-2</v>
      </c>
      <c r="AF832" s="1" cm="1">
        <f t="array" ref="AF832">[1]!table_weight[SlidingTackle]*(('F+ , F-'!AF$2-[1]!tbl_gk[[#This Row],[SlidingTackle]])/('F+ , F-'!AF$2-'F+ , F-'!AF$3))</f>
        <v>1.1955657320972042E-2</v>
      </c>
      <c r="AG832" s="1" cm="1">
        <f t="array" ref="AG832">[1]!table_weight[GKDiving]*(('F+ , F-'!AG$2-[1]!tbl_gk[[#This Row],[GKDiving]])/('F+ , F-'!AG$2-'F+ , F-'!AG$3))</f>
        <v>1.8789296217422154E-2</v>
      </c>
      <c r="AH832" s="1" cm="1">
        <f t="array" ref="AH832">[1]!table_weight[GKHandling]*(('F+ , F-'!AH$2-[1]!tbl_gk[[#This Row],[GKHandling]])/('F+ , F-'!AH$2-'F+ , F-'!AH$3))</f>
        <v>6.2383434081559733E-2</v>
      </c>
      <c r="AI832" s="1" cm="1">
        <f t="array" ref="AI832">[1]!table_weight[GKKicking]*(('F+ , F-'!AI$2-[1]!tbl_gk[[#This Row],[GKKicking]])/('F+ , F-'!AI$2-'F+ , F-'!AI$3))</f>
        <v>2.414968055978094E-2</v>
      </c>
      <c r="AJ832" s="1" cm="1">
        <f t="array" ref="AJ832">[1]!table_weight[GKPositioning]*(('F+ , F-'!AJ$2-[1]!tbl_gk[[#This Row],[GKPositioning]])/('F+ , F-'!AJ$2-'F+ , F-'!AJ$3))</f>
        <v>2.2704827876717123E-2</v>
      </c>
      <c r="AK832" s="1" cm="1">
        <f t="array" ref="AK832">[1]!table_weight[GKReflexes]*(('F+ , F-'!AK$2-[1]!tbl_gk[[#This Row],[GKReflexes]])/('F+ , F-'!AK$2-'F+ , F-'!AK$3))</f>
        <v>1.27539465233411E-2</v>
      </c>
    </row>
    <row r="833" spans="1:37" x14ac:dyDescent="0.55000000000000004">
      <c r="A833" s="8">
        <f>[1]!tbl_gk[[#This Row],[ID]]</f>
        <v>230315</v>
      </c>
      <c r="B833" s="2" cm="1">
        <f t="array" ref="B833">[1]!table_weight[ValueEUR]*(('F+ , F-'!B$2-[1]!tbl_gk[[#This Row],[ValueEUR]])/('F+ , F-'!B$2-'F+ , F-'!B$3))</f>
        <v>4.9108559053458981E-4</v>
      </c>
      <c r="C833" s="2" cm="1">
        <f t="array" ref="C833">[1]!table_weight[WageEUR]*(('F+ , F-'!C$2-[1]!tbl_gk[[#This Row],[WageEUR]])/('F+ , F-'!C$2-'F+ , F-'!C$3))</f>
        <v>1.4865955417578903E-3</v>
      </c>
      <c r="D833" s="2" cm="1">
        <f t="array" ref="D833">[1]!table_weight[Crossing]*(('F+ , F-'!D$2-[1]!tbl_gk[[#This Row],[Crossing]])/('F+ , F-'!D$2-'F+ , F-'!D$3))</f>
        <v>3.81086577105983E-2</v>
      </c>
      <c r="E833" s="2" cm="1">
        <f t="array" ref="E833">[1]!table_weight[Finishing]*(('F+ , F-'!E$2-[1]!tbl_gk[[#This Row],[Finishing]])/('F+ , F-'!E$2-'F+ , F-'!E$3))</f>
        <v>1.6970261636750646E-2</v>
      </c>
      <c r="F833" s="2" cm="1">
        <f t="array" ref="F833">[1]!table_weight[HeadingAccuracy]*(('F+ , F-'!F$2-[1]!tbl_gk[[#This Row],[HeadingAccuracy]])/('F+ , F-'!F$2-'F+ , F-'!F$3))</f>
        <v>3.7581202240555504E-3</v>
      </c>
      <c r="G833" s="2" cm="1">
        <f t="array" ref="G833">[1]!table_weight[ShortPassing]*(('F+ , F-'!G$2-[1]!tbl_gk[[#This Row],[ShortPassing]])/('F+ , F-'!G$2-'F+ , F-'!G$3))</f>
        <v>6.047264524054153E-2</v>
      </c>
      <c r="H833" s="2" cm="1">
        <f t="array" ref="H833">[1]!table_weight[Volleys]*(('F+ , F-'!H$2-[1]!tbl_gk[[#This Row],[Volleys]])/('F+ , F-'!H$2-'F+ , F-'!H$3))</f>
        <v>1.6203489371833524E-3</v>
      </c>
      <c r="I833" s="2" cm="1">
        <f t="array" ref="I833">[1]!table_weight[Dribbling]*(('F+ , F-'!I$2-[1]!tbl_gk[[#This Row],[Dribbling]])/('F+ , F-'!I$2-'F+ , F-'!I$3))</f>
        <v>1.8579686209743949E-2</v>
      </c>
      <c r="J833" s="2" cm="1">
        <f t="array" ref="J833">[1]!table_weight[Curve]*(('F+ , F-'!J$2-[1]!tbl_gk[[#This Row],[Curve]])/('F+ , F-'!J$2-'F+ , F-'!J$3))</f>
        <v>8.9578474123651938E-3</v>
      </c>
      <c r="K833" s="2" cm="1">
        <f t="array" ref="K833">[1]!table_weight[FKAccuracy]*(('F+ , F-'!K$2-[1]!tbl_gk[[#This Row],[FKAccuracy]])/('F+ , F-'!K$2-'F+ , F-'!K$3))</f>
        <v>8.8226346212351529E-3</v>
      </c>
      <c r="L833" s="2" cm="1">
        <f t="array" ref="L833">[1]!table_weight[LongPassing]*(('F+ , F-'!L$2-[1]!tbl_gk[[#This Row],[LongPassing]])/('F+ , F-'!L$2-'F+ , F-'!L$3))</f>
        <v>2.7612629103865718E-2</v>
      </c>
      <c r="M833" s="2" cm="1">
        <f t="array" ref="M833">[1]!table_weight[BallControl]*(('F+ , F-'!M$2-[1]!tbl_gk[[#This Row],[BallControl]])/('F+ , F-'!M$2-'F+ , F-'!M$3))</f>
        <v>1.0430701030031691E-2</v>
      </c>
      <c r="N833" s="2" cm="1">
        <f t="array" ref="N833">[1]!table_weight[Acceleration]*(('F+ , F-'!N$2-[1]!tbl_gk[[#This Row],[Acceleration]])/('F+ , F-'!N$2-'F+ , F-'!N$3))</f>
        <v>1.0372411818393301E-2</v>
      </c>
      <c r="O833" s="2" cm="1">
        <f t="array" ref="O833">[1]!table_weight[SprintSpeed]*(('F+ , F-'!O$2-[1]!tbl_gk[[#This Row],[SprintSpeed]])/('F+ , F-'!O$2-'F+ , F-'!O$3))</f>
        <v>1.0400973532096125E-2</v>
      </c>
      <c r="P833" s="2" cm="1">
        <f t="array" ref="P833">[1]!table_weight[Agility]*(('F+ , F-'!P$2-[1]!tbl_gk[[#This Row],[Agility]])/('F+ , F-'!P$2-'F+ , F-'!P$3))</f>
        <v>4.680442769886016E-3</v>
      </c>
      <c r="Q833" s="2" cm="1">
        <f t="array" ref="Q833">[1]!table_weight[Reactions]*(('F+ , F-'!Q$2-[1]!tbl_gk[[#This Row],[Reactions]])/('F+ , F-'!Q$2-'F+ , F-'!Q$3))</f>
        <v>2.0110038002815341E-3</v>
      </c>
      <c r="R833" s="2" cm="1">
        <f t="array" ref="R833">[1]!table_weight[Balance]*(('F+ , F-'!R$2-[1]!tbl_gk[[#This Row],[Balance]])/('F+ , F-'!R$2-'F+ , F-'!R$3))</f>
        <v>2.4835002452456411E-3</v>
      </c>
      <c r="S833" s="2" cm="1">
        <f t="array" ref="S833">[1]!table_weight[ShotPower]*(('F+ , F-'!S$2-[1]!tbl_gk[[#This Row],[ShotPower]])/('F+ , F-'!S$2-'F+ , F-'!S$3))</f>
        <v>4.1553199225329174E-3</v>
      </c>
      <c r="T833" s="2" cm="1">
        <f t="array" ref="T833">[1]!table_weight[Jumping]*(('F+ , F-'!T$2-[1]!tbl_gk[[#This Row],[Jumping]])/('F+ , F-'!T$2-'F+ , F-'!T$3))</f>
        <v>4.2076803046213257E-3</v>
      </c>
      <c r="U833" s="2" cm="1">
        <f t="array" ref="U833">[1]!table_weight[Stamina]*(('F+ , F-'!U$2-[1]!tbl_gk[[#This Row],[Stamina]])/('F+ , F-'!U$2-'F+ , F-'!U$3))</f>
        <v>2.2326466922480501E-2</v>
      </c>
      <c r="V833" s="2" cm="1">
        <f t="array" ref="V833">[1]!table_weight[Strength]*(('F+ , F-'!V$2-[1]!tbl_gk[[#This Row],[Strength]])/('F+ , F-'!V$2-'F+ , F-'!V$3))</f>
        <v>1.5972010952236049E-2</v>
      </c>
      <c r="W833" s="2" cm="1">
        <f t="array" ref="W833">[1]!table_weight[LongShots]*(('F+ , F-'!W$2-[1]!tbl_gk[[#This Row],[LongShots]])/('F+ , F-'!W$2-'F+ , F-'!W$3))</f>
        <v>8.8300548353824494E-3</v>
      </c>
      <c r="X833" s="2" cm="1">
        <f t="array" ref="X833">[1]!table_weight[Aggression]*(('F+ , F-'!X$2-[1]!tbl_gk[[#This Row],[Aggression]])/('F+ , F-'!X$2-'F+ , F-'!X$3))</f>
        <v>1.2169151201703659E-2</v>
      </c>
      <c r="Y833" s="2" cm="1">
        <f t="array" ref="Y833">[1]!table_weight[Interceptions]*(('F+ , F-'!Y$2-[1]!tbl_gk[[#This Row],[Interceptions]])/('F+ , F-'!Y$2-'F+ , F-'!Y$3))</f>
        <v>2.2161706253509151E-2</v>
      </c>
      <c r="Z833" s="2" cm="1">
        <f t="array" ref="Z833">[1]!table_weight[Positioning]*(('F+ , F-'!Z$2-[1]!tbl_gk[[#This Row],[Positioning]])/('F+ , F-'!Z$2-'F+ , F-'!Z$3))</f>
        <v>2.5141128350741697E-3</v>
      </c>
      <c r="AA833" s="2" cm="1">
        <f t="array" ref="AA833">[1]!table_weight[Vision]*(('F+ , F-'!AA$2-[1]!tbl_gk[[#This Row],[Vision]])/('F+ , F-'!AA$2-'F+ , F-'!AA$3))</f>
        <v>2.8394686137308538E-3</v>
      </c>
      <c r="AB833" s="2" cm="1">
        <f t="array" ref="AB833">[1]!table_weight[Penalties]*(('F+ , F-'!AB$2-[1]!tbl_gk[[#This Row],[Penalties]])/('F+ , F-'!AB$2-'F+ , F-'!AB$3))</f>
        <v>1.9182071976949979E-3</v>
      </c>
      <c r="AC833" s="2" cm="1">
        <f t="array" ref="AC833">[1]!table_weight[Composure]*(('F+ , F-'!AC$2-[1]!tbl_gk[[#This Row],[Composure]])/('F+ , F-'!AC$2-'F+ , F-'!AC$3))</f>
        <v>9.6072246329239263E-4</v>
      </c>
      <c r="AD833" s="2" cm="1">
        <f t="array" ref="AD833">[1]!table_weight[Marking]*(('F+ , F-'!AD$2-[1]!tbl_gk[[#This Row],[Marking]])/('F+ , F-'!AD$2-'F+ , F-'!AD$3))</f>
        <v>3.4704616390043845E-2</v>
      </c>
      <c r="AE833" s="2" cm="1">
        <f t="array" ref="AE833">[1]!table_weight[StandingTackle]*(('F+ , F-'!AE$2-[1]!tbl_gk[[#This Row],[StandingTackle]])/('F+ , F-'!AE$2-'F+ , F-'!AE$3))</f>
        <v>2.017517172914032E-2</v>
      </c>
      <c r="AF833" s="2" cm="1">
        <f t="array" ref="AF833">[1]!table_weight[SlidingTackle]*(('F+ , F-'!AF$2-[1]!tbl_gk[[#This Row],[SlidingTackle]])/('F+ , F-'!AF$2-'F+ , F-'!AF$3))</f>
        <v>8.2195144081682794E-3</v>
      </c>
      <c r="AG833" s="2" cm="1">
        <f t="array" ref="AG833">[1]!table_weight[GKDiving]*(('F+ , F-'!AG$2-[1]!tbl_gk[[#This Row],[GKDiving]])/('F+ , F-'!AG$2-'F+ , F-'!AG$3))</f>
        <v>3.2454238921001903E-2</v>
      </c>
      <c r="AH833" s="2" cm="1">
        <f t="array" ref="AH833">[1]!table_weight[GKHandling]*(('F+ , F-'!AH$2-[1]!tbl_gk[[#This Row],[GKHandling]])/('F+ , F-'!AH$2-'F+ , F-'!AH$3))</f>
        <v>3.208290895623072E-2</v>
      </c>
      <c r="AI833" s="2" cm="1">
        <f t="array" ref="AI833">[1]!table_weight[GKKicking]*(('F+ , F-'!AI$2-[1]!tbl_gk[[#This Row],[GKKicking]])/('F+ , F-'!AI$2-'F+ , F-'!AI$3))</f>
        <v>1.8783084879829621E-2</v>
      </c>
      <c r="AJ833" s="2" cm="1">
        <f t="array" ref="AJ833">[1]!table_weight[GKPositioning]*(('F+ , F-'!AJ$2-[1]!tbl_gk[[#This Row],[GKPositioning]])/('F+ , F-'!AJ$2-'F+ , F-'!AJ$3))</f>
        <v>9.4603449486321337E-3</v>
      </c>
      <c r="AK833" s="2" cm="1">
        <f t="array" ref="AK833">[1]!table_weight[GKReflexes]*(('F+ , F-'!AK$2-[1]!tbl_gk[[#This Row],[GKReflexes]])/('F+ , F-'!AK$2-'F+ , F-'!AK$3))</f>
        <v>3.2795862488591399E-2</v>
      </c>
    </row>
    <row r="834" spans="1:37" x14ac:dyDescent="0.55000000000000004">
      <c r="A834" s="7">
        <f>[1]!tbl_gk[[#This Row],[ID]]</f>
        <v>230317</v>
      </c>
      <c r="B834" s="1" cm="1">
        <f t="array" ref="B834">[1]!table_weight[ValueEUR]*(('F+ , F-'!B$2-[1]!tbl_gk[[#This Row],[ValueEUR]])/('F+ , F-'!B$2-'F+ , F-'!B$3))</f>
        <v>1.5405456834432039E-3</v>
      </c>
      <c r="C834" s="1" cm="1">
        <f t="array" ref="C834">[1]!table_weight[WageEUR]*(('F+ , F-'!C$2-[1]!tbl_gk[[#This Row],[WageEUR]])/('F+ , F-'!C$2-'F+ , F-'!C$3))</f>
        <v>1.7995630242332353E-3</v>
      </c>
      <c r="D834" s="1" cm="1">
        <f t="array" ref="D834">[1]!table_weight[Crossing]*(('F+ , F-'!D$2-[1]!tbl_gk[[#This Row],[Crossing]])/('F+ , F-'!D$2-'F+ , F-'!D$3))</f>
        <v>3.9229500584439428E-2</v>
      </c>
      <c r="E834" s="1" cm="1">
        <f t="array" ref="E834">[1]!table_weight[Finishing]*(('F+ , F-'!E$2-[1]!tbl_gk[[#This Row],[Finishing]])/('F+ , F-'!E$2-'F+ , F-'!E$3))</f>
        <v>1.9965013690294877E-2</v>
      </c>
      <c r="F834" s="1" cm="1">
        <f t="array" ref="F834">[1]!table_weight[HeadingAccuracy]*(('F+ , F-'!F$2-[1]!tbl_gk[[#This Row],[HeadingAccuracy]])/('F+ , F-'!F$2-'F+ , F-'!F$3))</f>
        <v>1.294463632730245E-2</v>
      </c>
      <c r="G834" s="1" cm="1">
        <f t="array" ref="G834">[1]!table_weight[ShortPassing]*(('F+ , F-'!G$2-[1]!tbl_gk[[#This Row],[ShortPassing]])/('F+ , F-'!G$2-'F+ , F-'!G$3))</f>
        <v>6.7504348175488213E-2</v>
      </c>
      <c r="H834" s="1" cm="1">
        <f t="array" ref="H834">[1]!table_weight[Volleys]*(('F+ , F-'!H$2-[1]!tbl_gk[[#This Row],[Volleys]])/('F+ , F-'!H$2-'F+ , F-'!H$3))</f>
        <v>1.7360881469821632E-3</v>
      </c>
      <c r="I834" s="1" cm="1">
        <f t="array" ref="I834">[1]!table_weight[Dribbling]*(('F+ , F-'!I$2-[1]!tbl_gk[[#This Row],[Dribbling]])/('F+ , F-'!I$2-'F+ , F-'!I$3))</f>
        <v>2.2491199096005835E-2</v>
      </c>
      <c r="J834" s="1" cm="1">
        <f t="array" ref="J834">[1]!table_weight[Curve]*(('F+ , F-'!J$2-[1]!tbl_gk[[#This Row],[Curve]])/('F+ , F-'!J$2-'F+ , F-'!J$3))</f>
        <v>9.6339113680153961E-3</v>
      </c>
      <c r="K834" s="1" cm="1">
        <f t="array" ref="K834">[1]!table_weight[FKAccuracy]*(('F+ , F-'!K$2-[1]!tbl_gk[[#This Row],[FKAccuracy]])/('F+ , F-'!K$2-'F+ , F-'!K$3))</f>
        <v>9.2789777912990392E-3</v>
      </c>
      <c r="L834" s="1" cm="1">
        <f t="array" ref="L834">[1]!table_weight[LongPassing]*(('F+ , F-'!L$2-[1]!tbl_gk[[#This Row],[LongPassing]])/('F+ , F-'!L$2-'F+ , F-'!L$3))</f>
        <v>2.7071205003789917E-2</v>
      </c>
      <c r="M834" s="1" cm="1">
        <f t="array" ref="M834">[1]!table_weight[BallControl]*(('F+ , F-'!M$2-[1]!tbl_gk[[#This Row],[BallControl]])/('F+ , F-'!M$2-'F+ , F-'!M$3))</f>
        <v>1.1299926115867666E-2</v>
      </c>
      <c r="N834" s="1" cm="1">
        <f t="array" ref="N834">[1]!table_weight[Acceleration]*(('F+ , F-'!N$2-[1]!tbl_gk[[#This Row],[Acceleration]])/('F+ , F-'!N$2-'F+ , F-'!N$3))</f>
        <v>7.666565257073309E-3</v>
      </c>
      <c r="O834" s="1" cm="1">
        <f t="array" ref="O834">[1]!table_weight[SprintSpeed]*(('F+ , F-'!O$2-[1]!tbl_gk[[#This Row],[SprintSpeed]])/('F+ , F-'!O$2-'F+ , F-'!O$3))</f>
        <v>8.995436568299351E-3</v>
      </c>
      <c r="P834" s="1" cm="1">
        <f t="array" ref="P834">[1]!table_weight[Agility]*(('F+ , F-'!P$2-[1]!tbl_gk[[#This Row],[Agility]])/('F+ , F-'!P$2-'F+ , F-'!P$3))</f>
        <v>3.2763099389202109E-3</v>
      </c>
      <c r="Q834" s="1" cm="1">
        <f t="array" ref="Q834">[1]!table_weight[Reactions]*(('F+ , F-'!Q$2-[1]!tbl_gk[[#This Row],[Reactions]])/('F+ , F-'!Q$2-'F+ , F-'!Q$3))</f>
        <v>6.1877040008662587E-4</v>
      </c>
      <c r="R834" s="1" cm="1">
        <f t="array" ref="R834">[1]!table_weight[Balance]*(('F+ , F-'!R$2-[1]!tbl_gk[[#This Row],[Balance]])/('F+ , F-'!R$2-'F+ , F-'!R$3))</f>
        <v>2.8560252820324875E-3</v>
      </c>
      <c r="S834" s="1" cm="1">
        <f t="array" ref="S834">[1]!table_weight[ShotPower]*(('F+ , F-'!S$2-[1]!tbl_gk[[#This Row],[ShotPower]])/('F+ , F-'!S$2-'F+ , F-'!S$3))</f>
        <v>3.3761974370579953E-3</v>
      </c>
      <c r="T834" s="1" cm="1">
        <f t="array" ref="T834">[1]!table_weight[Jumping]*(('F+ , F-'!T$2-[1]!tbl_gk[[#This Row],[Jumping]])/('F+ , F-'!T$2-'F+ , F-'!T$3))</f>
        <v>1.2880653993738752E-3</v>
      </c>
      <c r="U834" s="1" cm="1">
        <f t="array" ref="U834">[1]!table_weight[Stamina]*(('F+ , F-'!U$2-[1]!tbl_gk[[#This Row],[Stamina]])/('F+ , F-'!U$2-'F+ , F-'!U$3))</f>
        <v>1.88916258574835E-2</v>
      </c>
      <c r="V834" s="1" cm="1">
        <f t="array" ref="V834">[1]!table_weight[Strength]*(('F+ , F-'!V$2-[1]!tbl_gk[[#This Row],[Strength]])/('F+ , F-'!V$2-'F+ , F-'!V$3))</f>
        <v>8.8733394179089161E-4</v>
      </c>
      <c r="W834" s="1" cm="1">
        <f t="array" ref="W834">[1]!table_weight[LongShots]*(('F+ , F-'!W$2-[1]!tbl_gk[[#This Row],[LongShots]])/('F+ , F-'!W$2-'F+ , F-'!W$3))</f>
        <v>9.6091773208573719E-3</v>
      </c>
      <c r="X834" s="1" cm="1">
        <f t="array" ref="X834">[1]!table_weight[Aggression]*(('F+ , F-'!X$2-[1]!tbl_gk[[#This Row],[Aggression]])/('F+ , F-'!X$2-'F+ , F-'!X$3))</f>
        <v>2.4338302403407318E-3</v>
      </c>
      <c r="Y834" s="1" cm="1">
        <f t="array" ref="Y834">[1]!table_weight[Interceptions]*(('F+ , F-'!Y$2-[1]!tbl_gk[[#This Row],[Interceptions]])/('F+ , F-'!Y$2-'F+ , F-'!Y$3))</f>
        <v>1.1773406447176737E-2</v>
      </c>
      <c r="Z834" s="1" cm="1">
        <f t="array" ref="Z834">[1]!table_weight[Positioning]*(('F+ , F-'!Z$2-[1]!tbl_gk[[#This Row],[Positioning]])/('F+ , F-'!Z$2-'F+ , F-'!Z$3))</f>
        <v>0</v>
      </c>
      <c r="AA834" s="1" cm="1">
        <f t="array" ref="AA834">[1]!table_weight[Vision]*(('F+ , F-'!AA$2-[1]!tbl_gk[[#This Row],[Vision]])/('F+ , F-'!AA$2-'F+ , F-'!AA$3))</f>
        <v>6.3888043808944207E-3</v>
      </c>
      <c r="AB834" s="1" cm="1">
        <f t="array" ref="AB834">[1]!table_weight[Penalties]*(('F+ , F-'!AB$2-[1]!tbl_gk[[#This Row],[Penalties]])/('F+ , F-'!AB$2-'F+ , F-'!AB$3))</f>
        <v>2.153089711698467E-3</v>
      </c>
      <c r="AC834" s="1" cm="1">
        <f t="array" ref="AC834">[1]!table_weight[Composure]*(('F+ , F-'!AC$2-[1]!tbl_gk[[#This Row],[Composure]])/('F+ , F-'!AC$2-'F+ , F-'!AC$3))</f>
        <v>7.4722858256074981E-4</v>
      </c>
      <c r="AD834" s="1" cm="1">
        <f t="array" ref="AD834">[1]!table_weight[Marking]*(('F+ , F-'!AD$2-[1]!tbl_gk[[#This Row],[Marking]])/('F+ , F-'!AD$2-'F+ , F-'!AD$3))</f>
        <v>2.5239721010940977E-2</v>
      </c>
      <c r="AE834" s="1" cm="1">
        <f t="array" ref="AE834">[1]!table_weight[StandingTackle]*(('F+ , F-'!AE$2-[1]!tbl_gk[[#This Row],[StandingTackle]])/('F+ , F-'!AE$2-'F+ , F-'!AE$3))</f>
        <v>4.0350343458280639E-2</v>
      </c>
      <c r="AF834" s="1" cm="1">
        <f t="array" ref="AF834">[1]!table_weight[SlidingTackle]*(('F+ , F-'!AF$2-[1]!tbl_gk[[#This Row],[SlidingTackle]])/('F+ , F-'!AF$2-'F+ , F-'!AF$3))</f>
        <v>1.2702885903532796E-2</v>
      </c>
      <c r="AG834" s="1" cm="1">
        <f t="array" ref="AG834">[1]!table_weight[GKDiving]*(('F+ , F-'!AG$2-[1]!tbl_gk[[#This Row],[GKDiving]])/('F+ , F-'!AG$2-'F+ , F-'!AG$3))</f>
        <v>3.2454238921001903E-2</v>
      </c>
      <c r="AH834" s="1" cm="1">
        <f t="array" ref="AH834">[1]!table_weight[GKHandling]*(('F+ , F-'!AH$2-[1]!tbl_gk[[#This Row],[GKHandling]])/('F+ , F-'!AH$2-'F+ , F-'!AH$3))</f>
        <v>2.3170989801722181E-2</v>
      </c>
      <c r="AI834" s="1" cm="1">
        <f t="array" ref="AI834">[1]!table_weight[GKKicking]*(('F+ , F-'!AI$2-[1]!tbl_gk[[#This Row],[GKKicking]])/('F+ , F-'!AI$2-'F+ , F-'!AI$3))</f>
        <v>1.5205354426528738E-2</v>
      </c>
      <c r="AJ834" s="1" cm="1">
        <f t="array" ref="AJ834">[1]!table_weight[GKPositioning]*(('F+ , F-'!AJ$2-[1]!tbl_gk[[#This Row],[GKPositioning]])/('F+ , F-'!AJ$2-'F+ , F-'!AJ$3))</f>
        <v>1.1983103601600703E-2</v>
      </c>
      <c r="AK834" s="1" cm="1">
        <f t="array" ref="AK834">[1]!table_weight[GKReflexes]*(('F+ , F-'!AK$2-[1]!tbl_gk[[#This Row],[GKReflexes]])/('F+ , F-'!AK$2-'F+ , F-'!AK$3))</f>
        <v>2.3685900686204898E-2</v>
      </c>
    </row>
    <row r="835" spans="1:37" x14ac:dyDescent="0.55000000000000004">
      <c r="A835" s="8">
        <f>[1]!tbl_gk[[#This Row],[ID]]</f>
        <v>230318</v>
      </c>
      <c r="B835" s="2" cm="1">
        <f t="array" ref="B835">[1]!table_weight[ValueEUR]*(('F+ , F-'!B$2-[1]!tbl_gk[[#This Row],[ValueEUR]])/('F+ , F-'!B$2-'F+ , F-'!B$3))</f>
        <v>2.4665398830684519E-3</v>
      </c>
      <c r="C835" s="2" cm="1">
        <f t="array" ref="C835">[1]!table_weight[WageEUR]*(('F+ , F-'!C$2-[1]!tbl_gk[[#This Row],[WageEUR]])/('F+ , F-'!C$2-'F+ , F-'!C$3))</f>
        <v>1.3301118005202175E-3</v>
      </c>
      <c r="D835" s="2" cm="1">
        <f t="array" ref="D835">[1]!table_weight[Crossing]*(('F+ , F-'!D$2-[1]!tbl_gk[[#This Row],[Crossing]])/('F+ , F-'!D$2-'F+ , F-'!D$3))</f>
        <v>1.2329271612252392E-2</v>
      </c>
      <c r="E835" s="2" cm="1">
        <f t="array" ref="E835">[1]!table_weight[Finishing]*(('F+ , F-'!E$2-[1]!tbl_gk[[#This Row],[Finishing]])/('F+ , F-'!E$2-'F+ , F-'!E$3))</f>
        <v>6.9877547916032071E-3</v>
      </c>
      <c r="F835" s="2" cm="1">
        <f t="array" ref="F835">[1]!table_weight[HeadingAccuracy]*(('F+ , F-'!F$2-[1]!tbl_gk[[#This Row],[HeadingAccuracy]])/('F+ , F-'!F$2-'F+ , F-'!F$3))</f>
        <v>8.7689471894629514E-3</v>
      </c>
      <c r="G835" s="2" cm="1">
        <f t="array" ref="G835">[1]!table_weight[ShortPassing]*(('F+ , F-'!G$2-[1]!tbl_gk[[#This Row],[ShortPassing]])/('F+ , F-'!G$2-'F+ , F-'!G$3))</f>
        <v>6.4691667001509537E-2</v>
      </c>
      <c r="H835" s="2" cm="1">
        <f t="array" ref="H835">[1]!table_weight[Volleys]*(('F+ , F-'!H$2-[1]!tbl_gk[[#This Row],[Volleys]])/('F+ , F-'!H$2-'F+ , F-'!H$3))</f>
        <v>6.9443525879286526E-4</v>
      </c>
      <c r="I835" s="2" cm="1">
        <f t="array" ref="I835">[1]!table_weight[Dribbling]*(('F+ , F-'!I$2-[1]!tbl_gk[[#This Row],[Dribbling]])/('F+ , F-'!I$2-'F+ , F-'!I$3))</f>
        <v>1.3690295101916595E-2</v>
      </c>
      <c r="J835" s="2" cm="1">
        <f t="array" ref="J835">[1]!table_weight[Curve]*(('F+ , F-'!J$2-[1]!tbl_gk[[#This Row],[Curve]])/('F+ , F-'!J$2-'F+ , F-'!J$3))</f>
        <v>8.112767467802439E-3</v>
      </c>
      <c r="K835" s="2" cm="1">
        <f t="array" ref="K835">[1]!table_weight[FKAccuracy]*(('F+ , F-'!K$2-[1]!tbl_gk[[#This Row],[FKAccuracy]])/('F+ , F-'!K$2-'F+ , F-'!K$3))</f>
        <v>8.2141770611499701E-3</v>
      </c>
      <c r="L835" s="2" cm="1">
        <f t="array" ref="L835">[1]!table_weight[LongPassing]*(('F+ , F-'!L$2-[1]!tbl_gk[[#This Row],[LongPassing]])/('F+ , F-'!L$2-'F+ , F-'!L$3))</f>
        <v>2.7071205003789917E-2</v>
      </c>
      <c r="M835" s="2" cm="1">
        <f t="array" ref="M835">[1]!table_weight[BallControl]*(('F+ , F-'!M$2-[1]!tbl_gk[[#This Row],[BallControl]])/('F+ , F-'!M$2-'F+ , F-'!M$3))</f>
        <v>1.0430701030031691E-2</v>
      </c>
      <c r="N835" s="2" cm="1">
        <f t="array" ref="N835">[1]!table_weight[Acceleration]*(('F+ , F-'!N$2-[1]!tbl_gk[[#This Row],[Acceleration]])/('F+ , F-'!N$2-'F+ , F-'!N$3))</f>
        <v>2.2548721344333262E-3</v>
      </c>
      <c r="O835" s="2" cm="1">
        <f t="array" ref="O835">[1]!table_weight[SprintSpeed]*(('F+ , F-'!O$2-[1]!tbl_gk[[#This Row],[SprintSpeed]])/('F+ , F-'!O$2-'F+ , F-'!O$3))</f>
        <v>4.2166108913903209E-3</v>
      </c>
      <c r="P835" s="2" cm="1">
        <f t="array" ref="P835">[1]!table_weight[Agility]*(('F+ , F-'!P$2-[1]!tbl_gk[[#This Row],[Agility]])/('F+ , F-'!P$2-'F+ , F-'!P$3))</f>
        <v>2.2232103156958572E-3</v>
      </c>
      <c r="Q835" s="2" cm="1">
        <f t="array" ref="Q835">[1]!table_weight[Reactions]*(('F+ , F-'!Q$2-[1]!tbl_gk[[#This Row],[Reactions]])/('F+ , F-'!Q$2-'F+ , F-'!Q$3))</f>
        <v>1.0828482001515951E-3</v>
      </c>
      <c r="R835" s="2" cm="1">
        <f t="array" ref="R835">[1]!table_weight[Balance]*(('F+ , F-'!R$2-[1]!tbl_gk[[#This Row],[Balance]])/('F+ , F-'!R$2-'F+ , F-'!R$3))</f>
        <v>1.3659251348851025E-3</v>
      </c>
      <c r="S835" s="2" cm="1">
        <f t="array" ref="S835">[1]!table_weight[ShotPower]*(('F+ , F-'!S$2-[1]!tbl_gk[[#This Row],[ShotPower]])/('F+ , F-'!S$2-'F+ , F-'!S$3))</f>
        <v>3.1164899418996877E-3</v>
      </c>
      <c r="T835" s="2" cm="1">
        <f t="array" ref="T835">[1]!table_weight[Jumping]*(('F+ , F-'!T$2-[1]!tbl_gk[[#This Row],[Jumping]])/('F+ , F-'!T$2-'F+ , F-'!T$3))</f>
        <v>1.2880653993738752E-3</v>
      </c>
      <c r="U835" s="2" cm="1">
        <f t="array" ref="U835">[1]!table_weight[Stamina]*(('F+ , F-'!U$2-[1]!tbl_gk[[#This Row],[Stamina]])/('F+ , F-'!U$2-'F+ , F-'!U$3))</f>
        <v>2.5761307987477501E-3</v>
      </c>
      <c r="V835" s="2" cm="1">
        <f t="array" ref="V835">[1]!table_weight[Strength]*(('F+ , F-'!V$2-[1]!tbl_gk[[#This Row],[Strength]])/('F+ , F-'!V$2-'F+ , F-'!V$3))</f>
        <v>6.2113375925362422E-3</v>
      </c>
      <c r="W835" s="2" cm="1">
        <f t="array" ref="W835">[1]!table_weight[LongShots]*(('F+ , F-'!W$2-[1]!tbl_gk[[#This Row],[LongShots]])/('F+ , F-'!W$2-'F+ , F-'!W$3))</f>
        <v>7.0121023692742987E-3</v>
      </c>
      <c r="X835" s="2" cm="1">
        <f t="array" ref="X835">[1]!table_weight[Aggression]*(('F+ , F-'!X$2-[1]!tbl_gk[[#This Row],[Aggression]])/('F+ , F-'!X$2-'F+ , F-'!X$3))</f>
        <v>3.0422878004259146E-3</v>
      </c>
      <c r="Y835" s="2" cm="1">
        <f t="array" ref="Y835">[1]!table_weight[Interceptions]*(('F+ , F-'!Y$2-[1]!tbl_gk[[#This Row],[Interceptions]])/('F+ , F-'!Y$2-'F+ , F-'!Y$3))</f>
        <v>1.1080853126754575E-2</v>
      </c>
      <c r="Z835" s="2" cm="1">
        <f t="array" ref="Z835">[1]!table_weight[Positioning]*(('F+ , F-'!Z$2-[1]!tbl_gk[[#This Row],[Positioning]])/('F+ , F-'!Z$2-'F+ , F-'!Z$3))</f>
        <v>1.3310009126863251E-3</v>
      </c>
      <c r="AA835" s="2" cm="1">
        <f t="array" ref="AA835">[1]!table_weight[Vision]*(('F+ , F-'!AA$2-[1]!tbl_gk[[#This Row],[Vision]])/('F+ , F-'!AA$2-'F+ , F-'!AA$3))</f>
        <v>4.2592029205962808E-3</v>
      </c>
      <c r="AB835" s="2" cm="1">
        <f t="array" ref="AB835">[1]!table_weight[Penalties]*(('F+ , F-'!AB$2-[1]!tbl_gk[[#This Row],[Penalties]])/('F+ , F-'!AB$2-'F+ , F-'!AB$3))</f>
        <v>2.2313838830329571E-3</v>
      </c>
      <c r="AC835" s="2" cm="1">
        <f t="array" ref="AC835">[1]!table_weight[Composure]*(('F+ , F-'!AC$2-[1]!tbl_gk[[#This Row],[Composure]])/('F+ , F-'!AC$2-'F+ , F-'!AC$3))</f>
        <v>3.7361429128037491E-4</v>
      </c>
      <c r="AD835" s="2" cm="1">
        <f t="array" ref="AD835">[1]!table_weight[Marking]*(('F+ , F-'!AD$2-[1]!tbl_gk[[#This Row],[Marking]])/('F+ , F-'!AD$2-'F+ , F-'!AD$3))</f>
        <v>3.1549651263676225E-2</v>
      </c>
      <c r="AE835" s="2" cm="1">
        <f t="array" ref="AE835">[1]!table_weight[StandingTackle]*(('F+ , F-'!AE$2-[1]!tbl_gk[[#This Row],[StandingTackle]])/('F+ , F-'!AE$2-'F+ , F-'!AE$3))</f>
        <v>2.017517172914032E-2</v>
      </c>
      <c r="AF835" s="2" cm="1">
        <f t="array" ref="AF835">[1]!table_weight[SlidingTackle]*(('F+ , F-'!AF$2-[1]!tbl_gk[[#This Row],[SlidingTackle]])/('F+ , F-'!AF$2-'F+ , F-'!AF$3))</f>
        <v>5.230600077925268E-3</v>
      </c>
      <c r="AG835" s="2" cm="1">
        <f t="array" ref="AG835">[1]!table_weight[GKDiving]*(('F+ , F-'!AG$2-[1]!tbl_gk[[#This Row],[GKDiving]])/('F+ , F-'!AG$2-'F+ , F-'!AG$3))</f>
        <v>2.3913649731264561E-2</v>
      </c>
      <c r="AH835" s="2" cm="1">
        <f t="array" ref="AH835">[1]!table_weight[GKHandling]*(('F+ , F-'!AH$2-[1]!tbl_gk[[#This Row],[GKHandling]])/('F+ , F-'!AH$2-'F+ , F-'!AH$3))</f>
        <v>2.3170989801722181E-2</v>
      </c>
      <c r="AI835" s="2" cm="1">
        <f t="array" ref="AI835">[1]!table_weight[GKKicking]*(('F+ , F-'!AI$2-[1]!tbl_gk[[#This Row],[GKKicking]])/('F+ , F-'!AI$2-'F+ , F-'!AI$3))</f>
        <v>1.4310921813203519E-2</v>
      </c>
      <c r="AJ835" s="2" cm="1">
        <f t="array" ref="AJ835">[1]!table_weight[GKPositioning]*(('F+ , F-'!AJ$2-[1]!tbl_gk[[#This Row],[GKPositioning]])/('F+ , F-'!AJ$2-'F+ , F-'!AJ$3))</f>
        <v>9.4603449486321337E-3</v>
      </c>
      <c r="AK835" s="2" cm="1">
        <f t="array" ref="AK835">[1]!table_weight[GKReflexes]*(('F+ , F-'!AK$2-[1]!tbl_gk[[#This Row],[GKReflexes]])/('F+ , F-'!AK$2-'F+ , F-'!AK$3))</f>
        <v>2.9151877767636801E-2</v>
      </c>
    </row>
    <row r="836" spans="1:37" x14ac:dyDescent="0.55000000000000004">
      <c r="A836" s="7">
        <f>[1]!tbl_gk[[#This Row],[ID]]</f>
        <v>230319</v>
      </c>
      <c r="B836" s="1" cm="1">
        <f t="array" ref="B836">[1]!table_weight[ValueEUR]*(('F+ , F-'!B$2-[1]!tbl_gk[[#This Row],[ValueEUR]])/('F+ , F-'!B$2-'F+ , F-'!B$3))</f>
        <v>5.8368501049711459E-4</v>
      </c>
      <c r="C836" s="1" cm="1">
        <f t="array" ref="C836">[1]!table_weight[WageEUR]*(('F+ , F-'!C$2-[1]!tbl_gk[[#This Row],[WageEUR]])/('F+ , F-'!C$2-'F+ , F-'!C$3))</f>
        <v>2.8949492128969444E-3</v>
      </c>
      <c r="D836" s="1" cm="1">
        <f t="array" ref="D836">[1]!table_weight[Crossing]*(('F+ , F-'!D$2-[1]!tbl_gk[[#This Row],[Crossing]])/('F+ , F-'!D$2-'F+ , F-'!D$3))</f>
        <v>3.9229500584439428E-2</v>
      </c>
      <c r="E836" s="1" cm="1">
        <f t="array" ref="E836">[1]!table_weight[Finishing]*(('F+ , F-'!E$2-[1]!tbl_gk[[#This Row],[Finishing]])/('F+ , F-'!E$2-'F+ , F-'!E$3))</f>
        <v>1.9965013690294877E-2</v>
      </c>
      <c r="F836" s="1" cm="1">
        <f t="array" ref="F836">[1]!table_weight[HeadingAccuracy]*(('F+ , F-'!F$2-[1]!tbl_gk[[#This Row],[HeadingAccuracy]])/('F+ , F-'!F$2-'F+ , F-'!F$3))</f>
        <v>1.294463632730245E-2</v>
      </c>
      <c r="G836" s="1" cm="1">
        <f t="array" ref="G836">[1]!table_weight[ShortPassing]*(('F+ , F-'!G$2-[1]!tbl_gk[[#This Row],[ShortPassing]])/('F+ , F-'!G$2-'F+ , F-'!G$3))</f>
        <v>6.1878985827530868E-2</v>
      </c>
      <c r="H836" s="1" cm="1">
        <f t="array" ref="H836">[1]!table_weight[Volleys]*(('F+ , F-'!H$2-[1]!tbl_gk[[#This Row],[Volleys]])/('F+ , F-'!H$2-'F+ , F-'!H$3))</f>
        <v>1.7360881469821632E-3</v>
      </c>
      <c r="I836" s="1" cm="1">
        <f t="array" ref="I836">[1]!table_weight[Dribbling]*(('F+ , F-'!I$2-[1]!tbl_gk[[#This Row],[Dribbling]])/('F+ , F-'!I$2-'F+ , F-'!I$3))</f>
        <v>2.2491199096005835E-2</v>
      </c>
      <c r="J836" s="1" cm="1">
        <f t="array" ref="J836">[1]!table_weight[Curve]*(('F+ , F-'!J$2-[1]!tbl_gk[[#This Row],[Curve]])/('F+ , F-'!J$2-'F+ , F-'!J$3))</f>
        <v>9.6339113680153961E-3</v>
      </c>
      <c r="K836" s="1" cm="1">
        <f t="array" ref="K836">[1]!table_weight[FKAccuracy]*(('F+ , F-'!K$2-[1]!tbl_gk[[#This Row],[FKAccuracy]])/('F+ , F-'!K$2-'F+ , F-'!K$3))</f>
        <v>9.2789777912990392E-3</v>
      </c>
      <c r="L836" s="1" cm="1">
        <f t="array" ref="L836">[1]!table_weight[LongPassing]*(('F+ , F-'!L$2-[1]!tbl_gk[[#This Row],[LongPassing]])/('F+ , F-'!L$2-'F+ , F-'!L$3))</f>
        <v>2.9778325504168909E-2</v>
      </c>
      <c r="M836" s="1" cm="1">
        <f t="array" ref="M836">[1]!table_weight[BallControl]*(('F+ , F-'!M$2-[1]!tbl_gk[[#This Row],[BallControl]])/('F+ , F-'!M$2-'F+ , F-'!M$3))</f>
        <v>1.1299926115867666E-2</v>
      </c>
      <c r="N836" s="1" cm="1">
        <f t="array" ref="N836">[1]!table_weight[Acceleration]*(('F+ , F-'!N$2-[1]!tbl_gk[[#This Row],[Acceleration]])/('F+ , F-'!N$2-'F+ , F-'!N$3))</f>
        <v>7.2155908301866443E-3</v>
      </c>
      <c r="O836" s="1" cm="1">
        <f t="array" ref="O836">[1]!table_weight[SprintSpeed]*(('F+ , F-'!O$2-[1]!tbl_gk[[#This Row],[SprintSpeed]])/('F+ , F-'!O$2-'F+ , F-'!O$3))</f>
        <v>8.4332217827806418E-3</v>
      </c>
      <c r="P836" s="1" cm="1">
        <f t="array" ref="P836">[1]!table_weight[Agility]*(('F+ , F-'!P$2-[1]!tbl_gk[[#This Row],[Agility]])/('F+ , F-'!P$2-'F+ , F-'!P$3))</f>
        <v>3.744354215908813E-3</v>
      </c>
      <c r="Q836" s="1" cm="1">
        <f t="array" ref="Q836">[1]!table_weight[Reactions]*(('F+ , F-'!Q$2-[1]!tbl_gk[[#This Row],[Reactions]])/('F+ , F-'!Q$2-'F+ , F-'!Q$3))</f>
        <v>9.2815560012993875E-4</v>
      </c>
      <c r="R836" s="1" cm="1">
        <f t="array" ref="R836">[1]!table_weight[Balance]*(('F+ , F-'!R$2-[1]!tbl_gk[[#This Row],[Balance]])/('F+ , F-'!R$2-'F+ , F-'!R$3))</f>
        <v>1.2417501226228205E-3</v>
      </c>
      <c r="S836" s="1" cm="1">
        <f t="array" ref="S836">[1]!table_weight[ShotPower]*(('F+ , F-'!S$2-[1]!tbl_gk[[#This Row],[ShotPower]])/('F+ , F-'!S$2-'F+ , F-'!S$3))</f>
        <v>5.9732723886410689E-3</v>
      </c>
      <c r="T836" s="1" cm="1">
        <f t="array" ref="T836">[1]!table_weight[Jumping]*(('F+ , F-'!T$2-[1]!tbl_gk[[#This Row],[Jumping]])/('F+ , F-'!T$2-'F+ , F-'!T$3))</f>
        <v>1.5456784792486503E-3</v>
      </c>
      <c r="U836" s="1" cm="1">
        <f t="array" ref="U836">[1]!table_weight[Stamina]*(('F+ , F-'!U$2-[1]!tbl_gk[[#This Row],[Stamina]])/('F+ , F-'!U$2-'F+ , F-'!U$3))</f>
        <v>8.5871026624924993E-3</v>
      </c>
      <c r="V836" s="1" cm="1">
        <f t="array" ref="V836">[1]!table_weight[Strength]*(('F+ , F-'!V$2-[1]!tbl_gk[[#This Row],[Strength]])/('F+ , F-'!V$2-'F+ , F-'!V$3))</f>
        <v>7.0986715343271329E-3</v>
      </c>
      <c r="W836" s="1" cm="1">
        <f t="array" ref="W836">[1]!table_weight[LongShots]*(('F+ , F-'!W$2-[1]!tbl_gk[[#This Row],[LongShots]])/('F+ , F-'!W$2-'F+ , F-'!W$3))</f>
        <v>9.3494698256990638E-3</v>
      </c>
      <c r="X836" s="1" cm="1">
        <f t="array" ref="X836">[1]!table_weight[Aggression]*(('F+ , F-'!X$2-[1]!tbl_gk[[#This Row],[Aggression]])/('F+ , F-'!X$2-'F+ , F-'!X$3))</f>
        <v>5.4761180407666456E-3</v>
      </c>
      <c r="Y836" s="1" cm="1">
        <f t="array" ref="Y836">[1]!table_weight[Interceptions]*(('F+ , F-'!Y$2-[1]!tbl_gk[[#This Row],[Interceptions]])/('F+ , F-'!Y$2-'F+ , F-'!Y$3))</f>
        <v>1.2465959767598898E-2</v>
      </c>
      <c r="Z836" s="1" cm="1">
        <f t="array" ref="Z836">[1]!table_weight[Positioning]*(('F+ , F-'!Z$2-[1]!tbl_gk[[#This Row],[Positioning]])/('F+ , F-'!Z$2-'F+ , F-'!Z$3))</f>
        <v>0</v>
      </c>
      <c r="AA836" s="1" cm="1">
        <f t="array" ref="AA836">[1]!table_weight[Vision]*(('F+ , F-'!AA$2-[1]!tbl_gk[[#This Row],[Vision]])/('F+ , F-'!AA$2-'F+ , F-'!AA$3))</f>
        <v>6.3888043808944207E-3</v>
      </c>
      <c r="AB836" s="1" cm="1">
        <f t="array" ref="AB836">[1]!table_weight[Penalties]*(('F+ , F-'!AB$2-[1]!tbl_gk[[#This Row],[Penalties]])/('F+ , F-'!AB$2-'F+ , F-'!AB$3))</f>
        <v>2.3879722257019362E-3</v>
      </c>
      <c r="AC836" s="1" cm="1">
        <f t="array" ref="AC836">[1]!table_weight[Composure]*(('F+ , F-'!AC$2-[1]!tbl_gk[[#This Row],[Composure]])/('F+ , F-'!AC$2-'F+ , F-'!AC$3))</f>
        <v>4.2698776146328564E-4</v>
      </c>
      <c r="AD836" s="1" cm="1">
        <f t="array" ref="AD836">[1]!table_weight[Marking]*(('F+ , F-'!AD$2-[1]!tbl_gk[[#This Row],[Marking]])/('F+ , F-'!AD$2-'F+ , F-'!AD$3))</f>
        <v>1.41973430686543E-2</v>
      </c>
      <c r="AE836" s="1" cm="1">
        <f t="array" ref="AE836">[1]!table_weight[StandingTackle]*(('F+ , F-'!AE$2-[1]!tbl_gk[[#This Row],[StandingTackle]])/('F+ , F-'!AE$2-'F+ , F-'!AE$3))</f>
        <v>3.5866971962916126E-2</v>
      </c>
      <c r="AF836" s="1" cm="1">
        <f t="array" ref="AF836">[1]!table_weight[SlidingTackle]*(('F+ , F-'!AF$2-[1]!tbl_gk[[#This Row],[SlidingTackle]])/('F+ , F-'!AF$2-'F+ , F-'!AF$3))</f>
        <v>1.2702885903532796E-2</v>
      </c>
      <c r="AG836" s="1" cm="1">
        <f t="array" ref="AG836">[1]!table_weight[GKDiving]*(('F+ , F-'!AG$2-[1]!tbl_gk[[#This Row],[GKDiving]])/('F+ , F-'!AG$2-'F+ , F-'!AG$3))</f>
        <v>2.2205531893317091E-2</v>
      </c>
      <c r="AH836" s="1" cm="1">
        <f t="array" ref="AH836">[1]!table_weight[GKHandling]*(('F+ , F-'!AH$2-[1]!tbl_gk[[#This Row],[GKHandling]])/('F+ , F-'!AH$2-'F+ , F-'!AH$3))</f>
        <v>4.6341979603444362E-2</v>
      </c>
      <c r="AI836" s="1" cm="1">
        <f t="array" ref="AI836">[1]!table_weight[GKKicking]*(('F+ , F-'!AI$2-[1]!tbl_gk[[#This Row],[GKKicking]])/('F+ , F-'!AI$2-'F+ , F-'!AI$3))</f>
        <v>2.7727411013081817E-2</v>
      </c>
      <c r="AJ836" s="1" cm="1">
        <f t="array" ref="AJ836">[1]!table_weight[GKPositioning]*(('F+ , F-'!AJ$2-[1]!tbl_gk[[#This Row],[GKPositioning]])/('F+ , F-'!AJ$2-'F+ , F-'!AJ$3))</f>
        <v>1.5767241581053557E-2</v>
      </c>
      <c r="AK836" s="1" cm="1">
        <f t="array" ref="AK836">[1]!table_weight[GKReflexes]*(('F+ , F-'!AK$2-[1]!tbl_gk[[#This Row],[GKReflexes]])/('F+ , F-'!AK$2-'F+ , F-'!AK$3))</f>
        <v>2.3685900686204898E-2</v>
      </c>
    </row>
    <row r="837" spans="1:37" x14ac:dyDescent="0.55000000000000004">
      <c r="A837" s="8">
        <f>[1]!tbl_gk[[#This Row],[ID]]</f>
        <v>230321</v>
      </c>
      <c r="B837" s="2" cm="1">
        <f t="array" ref="B837">[1]!table_weight[ValueEUR]*(('F+ , F-'!B$2-[1]!tbl_gk[[#This Row],[ValueEUR]])/('F+ , F-'!B$2-'F+ , F-'!B$3))</f>
        <v>2.0557071231680501E-4</v>
      </c>
      <c r="C837" s="2" cm="1">
        <f t="array" ref="C837">[1]!table_weight[WageEUR]*(('F+ , F-'!C$2-[1]!tbl_gk[[#This Row],[WageEUR]])/('F+ , F-'!C$2-'F+ , F-'!C$3))</f>
        <v>1.3301118005202175E-3</v>
      </c>
      <c r="D837" s="2" cm="1">
        <f t="array" ref="D837">[1]!table_weight[Crossing]*(('F+ , F-'!D$2-[1]!tbl_gk[[#This Row],[Crossing]])/('F+ , F-'!D$2-'F+ , F-'!D$3))</f>
        <v>2.353770035066366E-2</v>
      </c>
      <c r="E837" s="2" cm="1">
        <f t="array" ref="E837">[1]!table_weight[Finishing]*(('F+ , F-'!E$2-[1]!tbl_gk[[#This Row],[Finishing]])/('F+ , F-'!E$2-'F+ , F-'!E$3))</f>
        <v>1.59720109522359E-2</v>
      </c>
      <c r="F837" s="2" cm="1">
        <f t="array" ref="F837">[1]!table_weight[HeadingAccuracy]*(('F+ , F-'!F$2-[1]!tbl_gk[[#This Row],[HeadingAccuracy]])/('F+ , F-'!F$2-'F+ , F-'!F$3))</f>
        <v>9.1865161032469011E-3</v>
      </c>
      <c r="G837" s="2" cm="1">
        <f t="array" ref="G837">[1]!table_weight[ShortPassing]*(('F+ , F-'!G$2-[1]!tbl_gk[[#This Row],[ShortPassing]])/('F+ , F-'!G$2-'F+ , F-'!G$3))</f>
        <v>4.0783877022690797E-2</v>
      </c>
      <c r="H837" s="2" cm="1">
        <f t="array" ref="H837">[1]!table_weight[Volleys]*(('F+ , F-'!H$2-[1]!tbl_gk[[#This Row],[Volleys]])/('F+ , F-'!H$2-'F+ , F-'!H$3))</f>
        <v>1.851827356780974E-3</v>
      </c>
      <c r="I837" s="2" cm="1">
        <f t="array" ref="I837">[1]!table_weight[Dribbling]*(('F+ , F-'!I$2-[1]!tbl_gk[[#This Row],[Dribbling]])/('F+ , F-'!I$2-'F+ , F-'!I$3))</f>
        <v>1.6623929766613008E-2</v>
      </c>
      <c r="J837" s="2" cm="1">
        <f t="array" ref="J837">[1]!table_weight[Curve]*(('F+ , F-'!J$2-[1]!tbl_gk[[#This Row],[Curve]])/('F+ , F-'!J$2-'F+ , F-'!J$3))</f>
        <v>9.295879390190295E-3</v>
      </c>
      <c r="K837" s="2" cm="1">
        <f t="array" ref="K837">[1]!table_weight[FKAccuracy]*(('F+ , F-'!K$2-[1]!tbl_gk[[#This Row],[FKAccuracy]])/('F+ , F-'!K$2-'F+ , F-'!K$3))</f>
        <v>9.4310921813203358E-3</v>
      </c>
      <c r="L837" s="2" cm="1">
        <f t="array" ref="L837">[1]!table_weight[LongPassing]*(('F+ , F-'!L$2-[1]!tbl_gk[[#This Row],[LongPassing]])/('F+ , F-'!L$2-'F+ , F-'!L$3))</f>
        <v>2.1656964003031933E-2</v>
      </c>
      <c r="M837" s="2" cm="1">
        <f t="array" ref="M837">[1]!table_weight[BallControl]*(('F+ , F-'!M$2-[1]!tbl_gk[[#This Row],[BallControl]])/('F+ , F-'!M$2-'F+ , F-'!M$3))</f>
        <v>1.2603763744621627E-2</v>
      </c>
      <c r="N837" s="2" cm="1">
        <f t="array" ref="N837">[1]!table_weight[Acceleration]*(('F+ , F-'!N$2-[1]!tbl_gk[[#This Row],[Acceleration]])/('F+ , F-'!N$2-'F+ , F-'!N$3))</f>
        <v>5.4116931226399828E-3</v>
      </c>
      <c r="O837" s="2" cm="1">
        <f t="array" ref="O837">[1]!table_weight[SprintSpeed]*(('F+ , F-'!O$2-[1]!tbl_gk[[#This Row],[SprintSpeed]])/('F+ , F-'!O$2-'F+ , F-'!O$3))</f>
        <v>5.9032552479464486E-3</v>
      </c>
      <c r="P837" s="2" cm="1">
        <f t="array" ref="P837">[1]!table_weight[Agility]*(('F+ , F-'!P$2-[1]!tbl_gk[[#This Row],[Agility]])/('F+ , F-'!P$2-'F+ , F-'!P$3))</f>
        <v>3.744354215908813E-3</v>
      </c>
      <c r="Q837" s="2" cm="1">
        <f t="array" ref="Q837">[1]!table_weight[Reactions]*(('F+ , F-'!Q$2-[1]!tbl_gk[[#This Row],[Reactions]])/('F+ , F-'!Q$2-'F+ , F-'!Q$3))</f>
        <v>1.2375408001732517E-3</v>
      </c>
      <c r="R837" s="2" cm="1">
        <f t="array" ref="R837">[1]!table_weight[Balance]*(('F+ , F-'!R$2-[1]!tbl_gk[[#This Row],[Balance]])/('F+ , F-'!R$2-'F+ , F-'!R$3))</f>
        <v>1.8005376778030898E-3</v>
      </c>
      <c r="S837" s="2" cm="1">
        <f t="array" ref="S837">[1]!table_weight[ShotPower]*(('F+ , F-'!S$2-[1]!tbl_gk[[#This Row],[ShotPower]])/('F+ , F-'!S$2-'F+ , F-'!S$3))</f>
        <v>6.7523948741159906E-3</v>
      </c>
      <c r="T837" s="2" cm="1">
        <f t="array" ref="T837">[1]!table_weight[Jumping]*(('F+ , F-'!T$2-[1]!tbl_gk[[#This Row],[Jumping]])/('F+ , F-'!T$2-'F+ , F-'!T$3))</f>
        <v>3.2630990117471503E-3</v>
      </c>
      <c r="U837" s="2" cm="1">
        <f t="array" ref="U837">[1]!table_weight[Stamina]*(('F+ , F-'!U$2-[1]!tbl_gk[[#This Row],[Stamina]])/('F+ , F-'!U$2-'F+ , F-'!U$3))</f>
        <v>0</v>
      </c>
      <c r="V837" s="2" cm="1">
        <f t="array" ref="V837">[1]!table_weight[Strength]*(('F+ , F-'!V$2-[1]!tbl_gk[[#This Row],[Strength]])/('F+ , F-'!V$2-'F+ , F-'!V$3))</f>
        <v>2.8394686137308531E-2</v>
      </c>
      <c r="W837" s="2" cm="1">
        <f t="array" ref="W837">[1]!table_weight[LongShots]*(('F+ , F-'!W$2-[1]!tbl_gk[[#This Row],[LongShots]])/('F+ , F-'!W$2-'F+ , F-'!W$3))</f>
        <v>8.570347340224143E-3</v>
      </c>
      <c r="X837" s="2" cm="1">
        <f t="array" ref="X837">[1]!table_weight[Aggression]*(('F+ , F-'!X$2-[1]!tbl_gk[[#This Row],[Aggression]])/('F+ , F-'!X$2-'F+ , F-'!X$3))</f>
        <v>6.6930331609370121E-3</v>
      </c>
      <c r="Y837" s="2" cm="1">
        <f t="array" ref="Y837">[1]!table_weight[Interceptions]*(('F+ , F-'!Y$2-[1]!tbl_gk[[#This Row],[Interceptions]])/('F+ , F-'!Y$2-'F+ , F-'!Y$3))</f>
        <v>1.6621279690131864E-2</v>
      </c>
      <c r="Z837" s="2" cm="1">
        <f t="array" ref="Z837">[1]!table_weight[Positioning]*(('F+ , F-'!Z$2-[1]!tbl_gk[[#This Row],[Positioning]])/('F+ , F-'!Z$2-'F+ , F-'!Z$3))</f>
        <v>1.4788899029848058E-3</v>
      </c>
      <c r="AA837" s="2" cm="1">
        <f t="array" ref="AA837">[1]!table_weight[Vision]*(('F+ , F-'!AA$2-[1]!tbl_gk[[#This Row],[Vision]])/('F+ , F-'!AA$2-'F+ , F-'!AA$3))</f>
        <v>2.2715748909846831E-2</v>
      </c>
      <c r="AB837" s="2" cm="1">
        <f t="array" ref="AB837">[1]!table_weight[Penalties]*(('F+ , F-'!AB$2-[1]!tbl_gk[[#This Row],[Penalties]])/('F+ , F-'!AB$2-'F+ , F-'!AB$3))</f>
        <v>1.8007659406932635E-3</v>
      </c>
      <c r="AC837" s="2" cm="1">
        <f t="array" ref="AC837">[1]!table_weight[Composure]*(('F+ , F-'!AC$2-[1]!tbl_gk[[#This Row],[Composure]])/('F+ , F-'!AC$2-'F+ , F-'!AC$3))</f>
        <v>5.3373470182910699E-4</v>
      </c>
      <c r="AD837" s="2" cm="1">
        <f t="array" ref="AD837">[1]!table_weight[Marking]*(('F+ , F-'!AD$2-[1]!tbl_gk[[#This Row],[Marking]])/('F+ , F-'!AD$2-'F+ , F-'!AD$3))</f>
        <v>2.366223844775717E-2</v>
      </c>
      <c r="AE837" s="2" cm="1">
        <f t="array" ref="AE837">[1]!table_weight[StandingTackle]*(('F+ , F-'!AE$2-[1]!tbl_gk[[#This Row],[StandingTackle]])/('F+ , F-'!AE$2-'F+ , F-'!AE$3))</f>
        <v>1.3450114486093548E-2</v>
      </c>
      <c r="AF837" s="2" cm="1">
        <f t="array" ref="AF837">[1]!table_weight[SlidingTackle]*(('F+ , F-'!AF$2-[1]!tbl_gk[[#This Row],[SlidingTackle]])/('F+ , F-'!AF$2-'F+ , F-'!AF$3))</f>
        <v>9.7139715732897855E-3</v>
      </c>
      <c r="AG837" s="2" cm="1">
        <f t="array" ref="AG837">[1]!table_weight[GKDiving]*(('F+ , F-'!AG$2-[1]!tbl_gk[[#This Row],[GKDiving]])/('F+ , F-'!AG$2-'F+ , F-'!AG$3))</f>
        <v>3.9286710272791778E-2</v>
      </c>
      <c r="AH837" s="2" cm="1">
        <f t="array" ref="AH837">[1]!table_weight[GKHandling]*(('F+ , F-'!AH$2-[1]!tbl_gk[[#This Row],[GKHandling]])/('F+ , F-'!AH$2-'F+ , F-'!AH$3))</f>
        <v>5.5253898757952898E-2</v>
      </c>
      <c r="AI837" s="2" cm="1">
        <f t="array" ref="AI837">[1]!table_weight[GKKicking]*(('F+ , F-'!AI$2-[1]!tbl_gk[[#This Row],[GKKicking]])/('F+ , F-'!AI$2-'F+ , F-'!AI$3))</f>
        <v>3.1305141466382698E-2</v>
      </c>
      <c r="AJ837" s="2" cm="1">
        <f t="array" ref="AJ837">[1]!table_weight[GKPositioning]*(('F+ , F-'!AJ$2-[1]!tbl_gk[[#This Row],[GKPositioning]])/('F+ , F-'!AJ$2-'F+ , F-'!AJ$3))</f>
        <v>1.4505862254569271E-2</v>
      </c>
      <c r="AK837" s="2" cm="1">
        <f t="array" ref="AK837">[1]!table_weight[GKReflexes]*(('F+ , F-'!AK$2-[1]!tbl_gk[[#This Row],[GKReflexes]])/('F+ , F-'!AK$2-'F+ , F-'!AK$3))</f>
        <v>3.4617854849068701E-2</v>
      </c>
    </row>
    <row r="838" spans="1:37" x14ac:dyDescent="0.55000000000000004">
      <c r="A838" s="7">
        <f>[1]!tbl_gk[[#This Row],[ID]]</f>
        <v>230323</v>
      </c>
      <c r="B838" s="1" cm="1">
        <f t="array" ref="B838">[1]!table_weight[ValueEUR]*(('F+ , F-'!B$2-[1]!tbl_gk[[#This Row],[ValueEUR]])/('F+ , F-'!B$2-'F+ , F-'!B$3))</f>
        <v>1.3862133168389961E-3</v>
      </c>
      <c r="C838" s="1" cm="1">
        <f t="array" ref="C838">[1]!table_weight[WageEUR]*(('F+ , F-'!C$2-[1]!tbl_gk[[#This Row],[WageEUR]])/('F+ , F-'!C$2-'F+ , F-'!C$3))</f>
        <v>2.5819817304215988E-3</v>
      </c>
      <c r="D838" s="1" cm="1">
        <f t="array" ref="D838">[1]!table_weight[Crossing]*(('F+ , F-'!D$2-[1]!tbl_gk[[#This Row],[Crossing]])/('F+ , F-'!D$2-'F+ , F-'!D$3))</f>
        <v>3.9229500584439428E-2</v>
      </c>
      <c r="E838" s="1" cm="1">
        <f t="array" ref="E838">[1]!table_weight[Finishing]*(('F+ , F-'!E$2-[1]!tbl_gk[[#This Row],[Finishing]])/('F+ , F-'!E$2-'F+ , F-'!E$3))</f>
        <v>1.8966763005780131E-2</v>
      </c>
      <c r="F838" s="1" cm="1">
        <f t="array" ref="F838">[1]!table_weight[HeadingAccuracy]*(('F+ , F-'!F$2-[1]!tbl_gk[[#This Row],[HeadingAccuracy]])/('F+ , F-'!F$2-'F+ , F-'!F$3))</f>
        <v>1.210949849973455E-2</v>
      </c>
      <c r="G838" s="1" cm="1">
        <f t="array" ref="G838">[1]!table_weight[ShortPassing]*(('F+ , F-'!G$2-[1]!tbl_gk[[#This Row],[ShortPassing]])/('F+ , F-'!G$2-'F+ , F-'!G$3))</f>
        <v>6.047264524054153E-2</v>
      </c>
      <c r="H838" s="1" cm="1">
        <f t="array" ref="H838">[1]!table_weight[Volleys]*(('F+ , F-'!H$2-[1]!tbl_gk[[#This Row],[Volleys]])/('F+ , F-'!H$2-'F+ , F-'!H$3))</f>
        <v>1.9675665665797848E-3</v>
      </c>
      <c r="I838" s="1" cm="1">
        <f t="array" ref="I838">[1]!table_weight[Dribbling]*(('F+ , F-'!I$2-[1]!tbl_gk[[#This Row],[Dribbling]])/('F+ , F-'!I$2-'F+ , F-'!I$3))</f>
        <v>2.1513320874440363E-2</v>
      </c>
      <c r="J838" s="1" cm="1">
        <f t="array" ref="J838">[1]!table_weight[Curve]*(('F+ , F-'!J$2-[1]!tbl_gk[[#This Row],[Curve]])/('F+ , F-'!J$2-'F+ , F-'!J$3))</f>
        <v>1.03099753236656E-2</v>
      </c>
      <c r="K838" s="1" cm="1">
        <f t="array" ref="K838">[1]!table_weight[FKAccuracy]*(('F+ , F-'!K$2-[1]!tbl_gk[[#This Row],[FKAccuracy]])/('F+ , F-'!K$2-'F+ , F-'!K$3))</f>
        <v>1.0191664131426815E-2</v>
      </c>
      <c r="L838" s="1" cm="1">
        <f t="array" ref="L838">[1]!table_weight[LongPassing]*(('F+ , F-'!L$2-[1]!tbl_gk[[#This Row],[LongPassing]])/('F+ , F-'!L$2-'F+ , F-'!L$3))</f>
        <v>2.8154053203941515E-2</v>
      </c>
      <c r="M838" s="1" cm="1">
        <f t="array" ref="M838">[1]!table_weight[BallControl]*(('F+ , F-'!M$2-[1]!tbl_gk[[#This Row],[BallControl]])/('F+ , F-'!M$2-'F+ , F-'!M$3))</f>
        <v>1.1299926115867666E-2</v>
      </c>
      <c r="N838" s="1" cm="1">
        <f t="array" ref="N838">[1]!table_weight[Acceleration]*(('F+ , F-'!N$2-[1]!tbl_gk[[#This Row],[Acceleration]])/('F+ , F-'!N$2-'F+ , F-'!N$3))</f>
        <v>6.9901036167433111E-3</v>
      </c>
      <c r="O838" s="1" cm="1">
        <f t="array" ref="O838">[1]!table_weight[SprintSpeed]*(('F+ , F-'!O$2-[1]!tbl_gk[[#This Row],[SprintSpeed]])/('F+ , F-'!O$2-'F+ , F-'!O$3))</f>
        <v>7.589899604502578E-3</v>
      </c>
      <c r="P838" s="1" cm="1">
        <f t="array" ref="P838">[1]!table_weight[Agility]*(('F+ , F-'!P$2-[1]!tbl_gk[[#This Row],[Agility]])/('F+ , F-'!P$2-'F+ , F-'!P$3))</f>
        <v>4.5634317006388652E-3</v>
      </c>
      <c r="Q838" s="1" cm="1">
        <f t="array" ref="Q838">[1]!table_weight[Reactions]*(('F+ , F-'!Q$2-[1]!tbl_gk[[#This Row],[Reactions]])/('F+ , F-'!Q$2-'F+ , F-'!Q$3))</f>
        <v>8.7659140012271992E-4</v>
      </c>
      <c r="R838" s="1" cm="1">
        <f t="array" ref="R838">[1]!table_weight[Balance]*(('F+ , F-'!R$2-[1]!tbl_gk[[#This Row],[Balance]])/('F+ , F-'!R$2-'F+ , F-'!R$3))</f>
        <v>1.7384501716719487E-3</v>
      </c>
      <c r="S838" s="1" cm="1">
        <f t="array" ref="S838">[1]!table_weight[ShotPower]*(('F+ , F-'!S$2-[1]!tbl_gk[[#This Row],[ShotPower]])/('F+ , F-'!S$2-'F+ , F-'!S$3))</f>
        <v>6.2329798837993753E-3</v>
      </c>
      <c r="T838" s="1" cm="1">
        <f t="array" ref="T838">[1]!table_weight[Jumping]*(('F+ , F-'!T$2-[1]!tbl_gk[[#This Row],[Jumping]])/('F+ , F-'!T$2-'F+ , F-'!T$3))</f>
        <v>1.459807452623725E-3</v>
      </c>
      <c r="U838" s="1" cm="1">
        <f t="array" ref="U838">[1]!table_weight[Stamina]*(('F+ , F-'!U$2-[1]!tbl_gk[[#This Row],[Stamina]])/('F+ , F-'!U$2-'F+ , F-'!U$3))</f>
        <v>3.4348410649970001E-3</v>
      </c>
      <c r="V838" s="1" cm="1">
        <f t="array" ref="V838">[1]!table_weight[Strength]*(('F+ , F-'!V$2-[1]!tbl_gk[[#This Row],[Strength]])/('F+ , F-'!V$2-'F+ , F-'!V$3))</f>
        <v>3.5493357671635664E-3</v>
      </c>
      <c r="W838" s="1" cm="1">
        <f t="array" ref="W838">[1]!table_weight[LongShots]*(('F+ , F-'!W$2-[1]!tbl_gk[[#This Row],[LongShots]])/('F+ , F-'!W$2-'F+ , F-'!W$3))</f>
        <v>9.86888481601568E-3</v>
      </c>
      <c r="X838" s="1" cm="1">
        <f t="array" ref="X838">[1]!table_weight[Aggression]*(('F+ , F-'!X$2-[1]!tbl_gk[[#This Row],[Aggression]])/('F+ , F-'!X$2-'F+ , F-'!X$3))</f>
        <v>5.4761180407666456E-3</v>
      </c>
      <c r="Y838" s="1" cm="1">
        <f t="array" ref="Y838">[1]!table_weight[Interceptions]*(('F+ , F-'!Y$2-[1]!tbl_gk[[#This Row],[Interceptions]])/('F+ , F-'!Y$2-'F+ , F-'!Y$3))</f>
        <v>1.5236173049287543E-2</v>
      </c>
      <c r="Z838" s="1" cm="1">
        <f t="array" ref="Z838">[1]!table_weight[Positioning]*(('F+ , F-'!Z$2-[1]!tbl_gk[[#This Row],[Positioning]])/('F+ , F-'!Z$2-'F+ , F-'!Z$3))</f>
        <v>1.3310009126863251E-3</v>
      </c>
      <c r="AA838" s="1" cm="1">
        <f t="array" ref="AA838">[1]!table_weight[Vision]*(('F+ , F-'!AA$2-[1]!tbl_gk[[#This Row],[Vision]])/('F+ , F-'!AA$2-'F+ , F-'!AA$3))</f>
        <v>7.8085386877598468E-3</v>
      </c>
      <c r="AB838" s="1" cm="1">
        <f t="array" ref="AB838">[1]!table_weight[Penalties]*(('F+ , F-'!AB$2-[1]!tbl_gk[[#This Row],[Penalties]])/('F+ , F-'!AB$2-'F+ , F-'!AB$3))</f>
        <v>2.153089711698467E-3</v>
      </c>
      <c r="AC838" s="1" cm="1">
        <f t="array" ref="AC838">[1]!table_weight[Composure]*(('F+ , F-'!AC$2-[1]!tbl_gk[[#This Row],[Composure]])/('F+ , F-'!AC$2-'F+ , F-'!AC$3))</f>
        <v>7.4722858256074981E-4</v>
      </c>
      <c r="AD838" s="1" cm="1">
        <f t="array" ref="AD838">[1]!table_weight[Marking]*(('F+ , F-'!AD$2-[1]!tbl_gk[[#This Row],[Marking]])/('F+ , F-'!AD$2-'F+ , F-'!AD$3))</f>
        <v>1.1042377942286678E-2</v>
      </c>
      <c r="AE838" s="1" cm="1">
        <f t="array" ref="AE838">[1]!table_weight[StandingTackle]*(('F+ , F-'!AE$2-[1]!tbl_gk[[#This Row],[StandingTackle]])/('F+ , F-'!AE$2-'F+ , F-'!AE$3))</f>
        <v>3.362528621523387E-2</v>
      </c>
      <c r="AF838" s="1" cm="1">
        <f t="array" ref="AF838">[1]!table_weight[SlidingTackle]*(('F+ , F-'!AF$2-[1]!tbl_gk[[#This Row],[SlidingTackle]])/('F+ , F-'!AF$2-'F+ , F-'!AF$3))</f>
        <v>1.120842873841129E-2</v>
      </c>
      <c r="AG838" s="1" cm="1">
        <f t="array" ref="AG838">[1]!table_weight[GKDiving]*(('F+ , F-'!AG$2-[1]!tbl_gk[[#This Row],[GKDiving]])/('F+ , F-'!AG$2-'F+ , F-'!AG$3))</f>
        <v>2.2205531893317091E-2</v>
      </c>
      <c r="AH838" s="1" cm="1">
        <f t="array" ref="AH838">[1]!table_weight[GKHandling]*(('F+ , F-'!AH$2-[1]!tbl_gk[[#This Row],[GKHandling]])/('F+ , F-'!AH$2-'F+ , F-'!AH$3))</f>
        <v>2.4953373632623892E-2</v>
      </c>
      <c r="AI838" s="1" cm="1">
        <f t="array" ref="AI838">[1]!table_weight[GKKicking]*(('F+ , F-'!AI$2-[1]!tbl_gk[[#This Row],[GKKicking]])/('F+ , F-'!AI$2-'F+ , F-'!AI$3))</f>
        <v>2.8621843626407038E-2</v>
      </c>
      <c r="AJ838" s="1" cm="1">
        <f t="array" ref="AJ838">[1]!table_weight[GKPositioning]*(('F+ , F-'!AJ$2-[1]!tbl_gk[[#This Row],[GKPositioning]])/('F+ , F-'!AJ$2-'F+ , F-'!AJ$3))</f>
        <v>1.1983103601600703E-2</v>
      </c>
      <c r="AK838" s="1" cm="1">
        <f t="array" ref="AK838">[1]!table_weight[GKReflexes]*(('F+ , F-'!AK$2-[1]!tbl_gk[[#This Row],[GKReflexes]])/('F+ , F-'!AK$2-'F+ , F-'!AK$3))</f>
        <v>3.0973870128114096E-2</v>
      </c>
    </row>
    <row r="839" spans="1:37" x14ac:dyDescent="0.55000000000000004">
      <c r="A839" s="8">
        <f>[1]!tbl_gk[[#This Row],[ID]]</f>
        <v>230323</v>
      </c>
      <c r="B839" s="2" cm="1">
        <f t="array" ref="B839">[1]!table_weight[ValueEUR]*(('F+ , F-'!B$2-[1]!tbl_gk[[#This Row],[ValueEUR]])/('F+ , F-'!B$2-'F+ , F-'!B$3))</f>
        <v>1.3862133168389961E-3</v>
      </c>
      <c r="C839" s="2" cm="1">
        <f t="array" ref="C839">[1]!table_weight[WageEUR]*(('F+ , F-'!C$2-[1]!tbl_gk[[#This Row],[WageEUR]])/('F+ , F-'!C$2-'F+ , F-'!C$3))</f>
        <v>2.5819817304215988E-3</v>
      </c>
      <c r="D839" s="2" cm="1">
        <f t="array" ref="D839">[1]!table_weight[Crossing]*(('F+ , F-'!D$2-[1]!tbl_gk[[#This Row],[Crossing]])/('F+ , F-'!D$2-'F+ , F-'!D$3))</f>
        <v>3.9229500584439428E-2</v>
      </c>
      <c r="E839" s="2" cm="1">
        <f t="array" ref="E839">[1]!table_weight[Finishing]*(('F+ , F-'!E$2-[1]!tbl_gk[[#This Row],[Finishing]])/('F+ , F-'!E$2-'F+ , F-'!E$3))</f>
        <v>1.8966763005780131E-2</v>
      </c>
      <c r="F839" s="2" cm="1">
        <f t="array" ref="F839">[1]!table_weight[HeadingAccuracy]*(('F+ , F-'!F$2-[1]!tbl_gk[[#This Row],[HeadingAccuracy]])/('F+ , F-'!F$2-'F+ , F-'!F$3))</f>
        <v>1.210949849973455E-2</v>
      </c>
      <c r="G839" s="2" cm="1">
        <f t="array" ref="G839">[1]!table_weight[ShortPassing]*(('F+ , F-'!G$2-[1]!tbl_gk[[#This Row],[ShortPassing]])/('F+ , F-'!G$2-'F+ , F-'!G$3))</f>
        <v>6.047264524054153E-2</v>
      </c>
      <c r="H839" s="2" cm="1">
        <f t="array" ref="H839">[1]!table_weight[Volleys]*(('F+ , F-'!H$2-[1]!tbl_gk[[#This Row],[Volleys]])/('F+ , F-'!H$2-'F+ , F-'!H$3))</f>
        <v>1.9675665665797848E-3</v>
      </c>
      <c r="I839" s="2" cm="1">
        <f t="array" ref="I839">[1]!table_weight[Dribbling]*(('F+ , F-'!I$2-[1]!tbl_gk[[#This Row],[Dribbling]])/('F+ , F-'!I$2-'F+ , F-'!I$3))</f>
        <v>2.1513320874440363E-2</v>
      </c>
      <c r="J839" s="2" cm="1">
        <f t="array" ref="J839">[1]!table_weight[Curve]*(('F+ , F-'!J$2-[1]!tbl_gk[[#This Row],[Curve]])/('F+ , F-'!J$2-'F+ , F-'!J$3))</f>
        <v>1.03099753236656E-2</v>
      </c>
      <c r="K839" s="2" cm="1">
        <f t="array" ref="K839">[1]!table_weight[FKAccuracy]*(('F+ , F-'!K$2-[1]!tbl_gk[[#This Row],[FKAccuracy]])/('F+ , F-'!K$2-'F+ , F-'!K$3))</f>
        <v>1.0191664131426815E-2</v>
      </c>
      <c r="L839" s="2" cm="1">
        <f t="array" ref="L839">[1]!table_weight[LongPassing]*(('F+ , F-'!L$2-[1]!tbl_gk[[#This Row],[LongPassing]])/('F+ , F-'!L$2-'F+ , F-'!L$3))</f>
        <v>2.8154053203941515E-2</v>
      </c>
      <c r="M839" s="2" cm="1">
        <f t="array" ref="M839">[1]!table_weight[BallControl]*(('F+ , F-'!M$2-[1]!tbl_gk[[#This Row],[BallControl]])/('F+ , F-'!M$2-'F+ , F-'!M$3))</f>
        <v>1.1299926115867666E-2</v>
      </c>
      <c r="N839" s="2" cm="1">
        <f t="array" ref="N839">[1]!table_weight[Acceleration]*(('F+ , F-'!N$2-[1]!tbl_gk[[#This Row],[Acceleration]])/('F+ , F-'!N$2-'F+ , F-'!N$3))</f>
        <v>6.9901036167433111E-3</v>
      </c>
      <c r="O839" s="2" cm="1">
        <f t="array" ref="O839">[1]!table_weight[SprintSpeed]*(('F+ , F-'!O$2-[1]!tbl_gk[[#This Row],[SprintSpeed]])/('F+ , F-'!O$2-'F+ , F-'!O$3))</f>
        <v>7.589899604502578E-3</v>
      </c>
      <c r="P839" s="2" cm="1">
        <f t="array" ref="P839">[1]!table_weight[Agility]*(('F+ , F-'!P$2-[1]!tbl_gk[[#This Row],[Agility]])/('F+ , F-'!P$2-'F+ , F-'!P$3))</f>
        <v>4.5634317006388652E-3</v>
      </c>
      <c r="Q839" s="2" cm="1">
        <f t="array" ref="Q839">[1]!table_weight[Reactions]*(('F+ , F-'!Q$2-[1]!tbl_gk[[#This Row],[Reactions]])/('F+ , F-'!Q$2-'F+ , F-'!Q$3))</f>
        <v>8.7659140012271992E-4</v>
      </c>
      <c r="R839" s="2" cm="1">
        <f t="array" ref="R839">[1]!table_weight[Balance]*(('F+ , F-'!R$2-[1]!tbl_gk[[#This Row],[Balance]])/('F+ , F-'!R$2-'F+ , F-'!R$3))</f>
        <v>1.7384501716719487E-3</v>
      </c>
      <c r="S839" s="2" cm="1">
        <f t="array" ref="S839">[1]!table_weight[ShotPower]*(('F+ , F-'!S$2-[1]!tbl_gk[[#This Row],[ShotPower]])/('F+ , F-'!S$2-'F+ , F-'!S$3))</f>
        <v>6.2329798837993753E-3</v>
      </c>
      <c r="T839" s="2" cm="1">
        <f t="array" ref="T839">[1]!table_weight[Jumping]*(('F+ , F-'!T$2-[1]!tbl_gk[[#This Row],[Jumping]])/('F+ , F-'!T$2-'F+ , F-'!T$3))</f>
        <v>1.459807452623725E-3</v>
      </c>
      <c r="U839" s="2" cm="1">
        <f t="array" ref="U839">[1]!table_weight[Stamina]*(('F+ , F-'!U$2-[1]!tbl_gk[[#This Row],[Stamina]])/('F+ , F-'!U$2-'F+ , F-'!U$3))</f>
        <v>3.4348410649970001E-3</v>
      </c>
      <c r="V839" s="2" cm="1">
        <f t="array" ref="V839">[1]!table_weight[Strength]*(('F+ , F-'!V$2-[1]!tbl_gk[[#This Row],[Strength]])/('F+ , F-'!V$2-'F+ , F-'!V$3))</f>
        <v>3.5493357671635664E-3</v>
      </c>
      <c r="W839" s="2" cm="1">
        <f t="array" ref="W839">[1]!table_weight[LongShots]*(('F+ , F-'!W$2-[1]!tbl_gk[[#This Row],[LongShots]])/('F+ , F-'!W$2-'F+ , F-'!W$3))</f>
        <v>9.86888481601568E-3</v>
      </c>
      <c r="X839" s="2" cm="1">
        <f t="array" ref="X839">[1]!table_weight[Aggression]*(('F+ , F-'!X$2-[1]!tbl_gk[[#This Row],[Aggression]])/('F+ , F-'!X$2-'F+ , F-'!X$3))</f>
        <v>5.4761180407666456E-3</v>
      </c>
      <c r="Y839" s="2" cm="1">
        <f t="array" ref="Y839">[1]!table_weight[Interceptions]*(('F+ , F-'!Y$2-[1]!tbl_gk[[#This Row],[Interceptions]])/('F+ , F-'!Y$2-'F+ , F-'!Y$3))</f>
        <v>1.5236173049287543E-2</v>
      </c>
      <c r="Z839" s="2" cm="1">
        <f t="array" ref="Z839">[1]!table_weight[Positioning]*(('F+ , F-'!Z$2-[1]!tbl_gk[[#This Row],[Positioning]])/('F+ , F-'!Z$2-'F+ , F-'!Z$3))</f>
        <v>1.3310009126863251E-3</v>
      </c>
      <c r="AA839" s="2" cm="1">
        <f t="array" ref="AA839">[1]!table_weight[Vision]*(('F+ , F-'!AA$2-[1]!tbl_gk[[#This Row],[Vision]])/('F+ , F-'!AA$2-'F+ , F-'!AA$3))</f>
        <v>7.8085386877598468E-3</v>
      </c>
      <c r="AB839" s="2" cm="1">
        <f t="array" ref="AB839">[1]!table_weight[Penalties]*(('F+ , F-'!AB$2-[1]!tbl_gk[[#This Row],[Penalties]])/('F+ , F-'!AB$2-'F+ , F-'!AB$3))</f>
        <v>2.153089711698467E-3</v>
      </c>
      <c r="AC839" s="2" cm="1">
        <f t="array" ref="AC839">[1]!table_weight[Composure]*(('F+ , F-'!AC$2-[1]!tbl_gk[[#This Row],[Composure]])/('F+ , F-'!AC$2-'F+ , F-'!AC$3))</f>
        <v>7.4722858256074981E-4</v>
      </c>
      <c r="AD839" s="2" cm="1">
        <f t="array" ref="AD839">[1]!table_weight[Marking]*(('F+ , F-'!AD$2-[1]!tbl_gk[[#This Row],[Marking]])/('F+ , F-'!AD$2-'F+ , F-'!AD$3))</f>
        <v>1.1042377942286678E-2</v>
      </c>
      <c r="AE839" s="2" cm="1">
        <f t="array" ref="AE839">[1]!table_weight[StandingTackle]*(('F+ , F-'!AE$2-[1]!tbl_gk[[#This Row],[StandingTackle]])/('F+ , F-'!AE$2-'F+ , F-'!AE$3))</f>
        <v>3.362528621523387E-2</v>
      </c>
      <c r="AF839" s="2" cm="1">
        <f t="array" ref="AF839">[1]!table_weight[SlidingTackle]*(('F+ , F-'!AF$2-[1]!tbl_gk[[#This Row],[SlidingTackle]])/('F+ , F-'!AF$2-'F+ , F-'!AF$3))</f>
        <v>1.120842873841129E-2</v>
      </c>
      <c r="AG839" s="2" cm="1">
        <f t="array" ref="AG839">[1]!table_weight[GKDiving]*(('F+ , F-'!AG$2-[1]!tbl_gk[[#This Row],[GKDiving]])/('F+ , F-'!AG$2-'F+ , F-'!AG$3))</f>
        <v>2.2205531893317091E-2</v>
      </c>
      <c r="AH839" s="2" cm="1">
        <f t="array" ref="AH839">[1]!table_weight[GKHandling]*(('F+ , F-'!AH$2-[1]!tbl_gk[[#This Row],[GKHandling]])/('F+ , F-'!AH$2-'F+ , F-'!AH$3))</f>
        <v>2.4953373632623892E-2</v>
      </c>
      <c r="AI839" s="2" cm="1">
        <f t="array" ref="AI839">[1]!table_weight[GKKicking]*(('F+ , F-'!AI$2-[1]!tbl_gk[[#This Row],[GKKicking]])/('F+ , F-'!AI$2-'F+ , F-'!AI$3))</f>
        <v>2.8621843626407038E-2</v>
      </c>
      <c r="AJ839" s="2" cm="1">
        <f t="array" ref="AJ839">[1]!table_weight[GKPositioning]*(('F+ , F-'!AJ$2-[1]!tbl_gk[[#This Row],[GKPositioning]])/('F+ , F-'!AJ$2-'F+ , F-'!AJ$3))</f>
        <v>1.1983103601600703E-2</v>
      </c>
      <c r="AK839" s="2" cm="1">
        <f t="array" ref="AK839">[1]!table_weight[GKReflexes]*(('F+ , F-'!AK$2-[1]!tbl_gk[[#This Row],[GKReflexes]])/('F+ , F-'!AK$2-'F+ , F-'!AK$3))</f>
        <v>3.0973870128114096E-2</v>
      </c>
    </row>
    <row r="840" spans="1:37" x14ac:dyDescent="0.55000000000000004">
      <c r="A840" s="7">
        <f>[1]!tbl_gk[[#This Row],[ID]]</f>
        <v>230328</v>
      </c>
      <c r="B840" s="1" cm="1">
        <f t="array" ref="B840">[1]!table_weight[ValueEUR]*(('F+ , F-'!B$2-[1]!tbl_gk[[#This Row],[ValueEUR]])/('F+ , F-'!B$2-'F+ , F-'!B$3))</f>
        <v>2.518704222980674E-4</v>
      </c>
      <c r="C840" s="1" cm="1">
        <f t="array" ref="C840">[1]!table_weight[WageEUR]*(('F+ , F-'!C$2-[1]!tbl_gk[[#This Row],[WageEUR]])/('F+ , F-'!C$2-'F+ , F-'!C$3))</f>
        <v>1.9560467654709084E-3</v>
      </c>
      <c r="D840" s="1" cm="1">
        <f t="array" ref="D840">[1]!table_weight[Crossing]*(('F+ , F-'!D$2-[1]!tbl_gk[[#This Row],[Crossing]])/('F+ , F-'!D$2-'F+ , F-'!D$3))</f>
        <v>2.6900228972187034E-2</v>
      </c>
      <c r="E840" s="1" cm="1">
        <f t="array" ref="E840">[1]!table_weight[Finishing]*(('F+ , F-'!E$2-[1]!tbl_gk[[#This Row],[Finishing]])/('F+ , F-'!E$2-'F+ , F-'!E$3))</f>
        <v>1.59720109522359E-2</v>
      </c>
      <c r="F840" s="1" cm="1">
        <f t="array" ref="F840">[1]!table_weight[HeadingAccuracy]*(('F+ , F-'!F$2-[1]!tbl_gk[[#This Row],[HeadingAccuracy]])/('F+ , F-'!F$2-'F+ , F-'!F$3))</f>
        <v>8.7689471894629514E-3</v>
      </c>
      <c r="G840" s="1" cm="1">
        <f t="array" ref="G840">[1]!table_weight[ShortPassing]*(('F+ , F-'!G$2-[1]!tbl_gk[[#This Row],[ShortPassing]])/('F+ , F-'!G$2-'F+ , F-'!G$3))</f>
        <v>4.3596558196669473E-2</v>
      </c>
      <c r="H840" s="1" cm="1">
        <f t="array" ref="H840">[1]!table_weight[Volleys]*(('F+ , F-'!H$2-[1]!tbl_gk[[#This Row],[Volleys]])/('F+ , F-'!H$2-'F+ , F-'!H$3))</f>
        <v>1.5046097273845413E-3</v>
      </c>
      <c r="I840" s="1" cm="1">
        <f t="array" ref="I840">[1]!table_weight[Dribbling]*(('F+ , F-'!I$2-[1]!tbl_gk[[#This Row],[Dribbling]])/('F+ , F-'!I$2-'F+ , F-'!I$3))</f>
        <v>1.4668173323482065E-2</v>
      </c>
      <c r="J840" s="1" cm="1">
        <f t="array" ref="J840">[1]!table_weight[Curve]*(('F+ , F-'!J$2-[1]!tbl_gk[[#This Row],[Curve]])/('F+ , F-'!J$2-'F+ , F-'!J$3))</f>
        <v>8.7888314234526414E-3</v>
      </c>
      <c r="K840" s="1" cm="1">
        <f t="array" ref="K840">[1]!table_weight[FKAccuracy]*(('F+ , F-'!K$2-[1]!tbl_gk[[#This Row],[FKAccuracy]])/('F+ , F-'!K$2-'F+ , F-'!K$3))</f>
        <v>9.1268634012777444E-3</v>
      </c>
      <c r="L840" s="1" cm="1">
        <f t="array" ref="L840">[1]!table_weight[LongPassing]*(('F+ , F-'!L$2-[1]!tbl_gk[[#This Row],[LongPassing]])/('F+ , F-'!L$2-'F+ , F-'!L$3))</f>
        <v>2.2198388103107734E-2</v>
      </c>
      <c r="M840" s="1" cm="1">
        <f t="array" ref="M840">[1]!table_weight[BallControl]*(('F+ , F-'!M$2-[1]!tbl_gk[[#This Row],[BallControl]])/('F+ , F-'!M$2-'F+ , F-'!M$3))</f>
        <v>1.0865313572949679E-2</v>
      </c>
      <c r="N840" s="1" cm="1">
        <f t="array" ref="N840">[1]!table_weight[Acceleration]*(('F+ , F-'!N$2-[1]!tbl_gk[[#This Row],[Acceleration]])/('F+ , F-'!N$2-'F+ , F-'!N$3))</f>
        <v>5.4116931226399828E-3</v>
      </c>
      <c r="O840" s="1" cm="1">
        <f t="array" ref="O840">[1]!table_weight[SprintSpeed]*(('F+ , F-'!O$2-[1]!tbl_gk[[#This Row],[SprintSpeed]])/('F+ , F-'!O$2-'F+ , F-'!O$3))</f>
        <v>2.8110739275935474E-3</v>
      </c>
      <c r="P840" s="1" cm="1">
        <f t="array" ref="P840">[1]!table_weight[Agility]*(('F+ , F-'!P$2-[1]!tbl_gk[[#This Row],[Agility]])/('F+ , F-'!P$2-'F+ , F-'!P$3))</f>
        <v>4.5634317006388652E-3</v>
      </c>
      <c r="Q840" s="1" cm="1">
        <f t="array" ref="Q840">[1]!table_weight[Reactions]*(('F+ , F-'!Q$2-[1]!tbl_gk[[#This Row],[Reactions]])/('F+ , F-'!Q$2-'F+ , F-'!Q$3))</f>
        <v>1.0312840001443764E-3</v>
      </c>
      <c r="R840" s="1" cm="1">
        <f t="array" ref="R840">[1]!table_weight[Balance]*(('F+ , F-'!R$2-[1]!tbl_gk[[#This Row],[Balance]])/('F+ , F-'!R$2-'F+ , F-'!R$3))</f>
        <v>1.9247126900653719E-3</v>
      </c>
      <c r="S840" s="1" cm="1">
        <f t="array" ref="S840">[1]!table_weight[ShotPower]*(('F+ , F-'!S$2-[1]!tbl_gk[[#This Row],[ShotPower]])/('F+ , F-'!S$2-'F+ , F-'!S$3))</f>
        <v>5.4538573983244545E-3</v>
      </c>
      <c r="T840" s="1" cm="1">
        <f t="array" ref="T840">[1]!table_weight[Jumping]*(('F+ , F-'!T$2-[1]!tbl_gk[[#This Row],[Jumping]])/('F+ , F-'!T$2-'F+ , F-'!T$3))</f>
        <v>3.9500672247465502E-3</v>
      </c>
      <c r="U840" s="1" cm="1">
        <f t="array" ref="U840">[1]!table_weight[Stamina]*(('F+ , F-'!U$2-[1]!tbl_gk[[#This Row],[Stamina]])/('F+ , F-'!U$2-'F+ , F-'!U$3))</f>
        <v>8.5871026624925002E-4</v>
      </c>
      <c r="V840" s="1" cm="1">
        <f t="array" ref="V840">[1]!table_weight[Strength]*(('F+ , F-'!V$2-[1]!tbl_gk[[#This Row],[Strength]])/('F+ , F-'!V$2-'F+ , F-'!V$3))</f>
        <v>2.9282020079099427E-2</v>
      </c>
      <c r="W840" s="1" cm="1">
        <f t="array" ref="W840">[1]!table_weight[LongShots]*(('F+ , F-'!W$2-[1]!tbl_gk[[#This Row],[LongShots]])/('F+ , F-'!W$2-'F+ , F-'!W$3))</f>
        <v>8.570347340224143E-3</v>
      </c>
      <c r="X840" s="1" cm="1">
        <f t="array" ref="X840">[1]!table_weight[Aggression]*(('F+ , F-'!X$2-[1]!tbl_gk[[#This Row],[Aggression]])/('F+ , F-'!X$2-'F+ , F-'!X$3))</f>
        <v>1.2777608761788841E-2</v>
      </c>
      <c r="Y840" s="1" cm="1">
        <f t="array" ref="Y840">[1]!table_weight[Interceptions]*(('F+ , F-'!Y$2-[1]!tbl_gk[[#This Row],[Interceptions]])/('F+ , F-'!Y$2-'F+ , F-'!Y$3))</f>
        <v>1.5236173049287543E-2</v>
      </c>
      <c r="Z840" s="1" cm="1">
        <f t="array" ref="Z840">[1]!table_weight[Positioning]*(('F+ , F-'!Z$2-[1]!tbl_gk[[#This Row],[Positioning]])/('F+ , F-'!Z$2-'F+ , F-'!Z$3))</f>
        <v>1.1831119223878444E-3</v>
      </c>
      <c r="AA840" s="1" cm="1">
        <f t="array" ref="AA840">[1]!table_weight[Vision]*(('F+ , F-'!AA$2-[1]!tbl_gk[[#This Row],[Vision]])/('F+ , F-'!AA$2-'F+ , F-'!AA$3))</f>
        <v>0</v>
      </c>
      <c r="AB840" s="1" cm="1">
        <f t="array" ref="AB840">[1]!table_weight[Penalties]*(('F+ , F-'!AB$2-[1]!tbl_gk[[#This Row],[Penalties]])/('F+ , F-'!AB$2-'F+ , F-'!AB$3))</f>
        <v>2.0747955403639775E-3</v>
      </c>
      <c r="AC840" s="1" cm="1">
        <f t="array" ref="AC840">[1]!table_weight[Composure]*(('F+ , F-'!AC$2-[1]!tbl_gk[[#This Row],[Composure]])/('F+ , F-'!AC$2-'F+ , F-'!AC$3))</f>
        <v>4.8036123164619632E-4</v>
      </c>
      <c r="AD840" s="1" cm="1">
        <f t="array" ref="AD840">[1]!table_weight[Marking]*(('F+ , F-'!AD$2-[1]!tbl_gk[[#This Row],[Marking]])/('F+ , F-'!AD$2-'F+ , F-'!AD$3))</f>
        <v>2.8394686137308601E-2</v>
      </c>
      <c r="AE840" s="1" cm="1">
        <f t="array" ref="AE840">[1]!table_weight[StandingTackle]*(('F+ , F-'!AE$2-[1]!tbl_gk[[#This Row],[StandingTackle]])/('F+ , F-'!AE$2-'F+ , F-'!AE$3))</f>
        <v>2.017517172914032E-2</v>
      </c>
      <c r="AF840" s="1" cm="1">
        <f t="array" ref="AF840">[1]!table_weight[SlidingTackle]*(('F+ , F-'!AF$2-[1]!tbl_gk[[#This Row],[SlidingTackle]])/('F+ , F-'!AF$2-'F+ , F-'!AF$3))</f>
        <v>9.7139715732897855E-3</v>
      </c>
      <c r="AG840" s="1" cm="1">
        <f t="array" ref="AG840">[1]!table_weight[GKDiving]*(('F+ , F-'!AG$2-[1]!tbl_gk[[#This Row],[GKDiving]])/('F+ , F-'!AG$2-'F+ , F-'!AG$3))</f>
        <v>2.2205531893317091E-2</v>
      </c>
      <c r="AH840" s="1" cm="1">
        <f t="array" ref="AH840">[1]!table_weight[GKHandling]*(('F+ , F-'!AH$2-[1]!tbl_gk[[#This Row],[GKHandling]])/('F+ , F-'!AH$2-'F+ , F-'!AH$3))</f>
        <v>3.386529278713242E-2</v>
      </c>
      <c r="AI840" s="1" cm="1">
        <f t="array" ref="AI840">[1]!table_weight[GKKicking]*(('F+ , F-'!AI$2-[1]!tbl_gk[[#This Row],[GKKicking]])/('F+ , F-'!AI$2-'F+ , F-'!AI$3))</f>
        <v>2.5044113173106158E-2</v>
      </c>
      <c r="AJ840" s="1" cm="1">
        <f t="array" ref="AJ840">[1]!table_weight[GKPositioning]*(('F+ , F-'!AJ$2-[1]!tbl_gk[[#This Row],[GKPositioning]])/('F+ , F-'!AJ$2-'F+ , F-'!AJ$3))</f>
        <v>8.8296552853899916E-3</v>
      </c>
      <c r="AK840" s="1" cm="1">
        <f t="array" ref="AK840">[1]!table_weight[GKReflexes]*(('F+ , F-'!AK$2-[1]!tbl_gk[[#This Row],[GKReflexes]])/('F+ , F-'!AK$2-'F+ , F-'!AK$3))</f>
        <v>2.0041915965250297E-2</v>
      </c>
    </row>
    <row r="841" spans="1:37" x14ac:dyDescent="0.55000000000000004">
      <c r="A841" s="8">
        <f>[1]!tbl_gk[[#This Row],[ID]]</f>
        <v>230332</v>
      </c>
      <c r="B841" s="2" cm="1">
        <f t="array" ref="B841">[1]!table_weight[ValueEUR]*(('F+ , F-'!B$2-[1]!tbl_gk[[#This Row],[ValueEUR]])/('F+ , F-'!B$2-'F+ , F-'!B$3))</f>
        <v>5.8368501049711459E-4</v>
      </c>
      <c r="C841" s="2" cm="1">
        <f t="array" ref="C841">[1]!table_weight[WageEUR]*(('F+ , F-'!C$2-[1]!tbl_gk[[#This Row],[WageEUR]])/('F+ , F-'!C$2-'F+ , F-'!C$3))</f>
        <v>1.6430792829955629E-3</v>
      </c>
      <c r="D841" s="2" cm="1">
        <f t="array" ref="D841">[1]!table_weight[Crossing]*(('F+ , F-'!D$2-[1]!tbl_gk[[#This Row],[Crossing]])/('F+ , F-'!D$2-'F+ , F-'!D$3))</f>
        <v>4.0350343458280549E-2</v>
      </c>
      <c r="E841" s="2" cm="1">
        <f t="array" ref="E841">[1]!table_weight[Finishing]*(('F+ , F-'!E$2-[1]!tbl_gk[[#This Row],[Finishing]])/('F+ , F-'!E$2-'F+ , F-'!E$3))</f>
        <v>1.8966763005780131E-2</v>
      </c>
      <c r="F841" s="2" cm="1">
        <f t="array" ref="F841">[1]!table_weight[HeadingAccuracy]*(('F+ , F-'!F$2-[1]!tbl_gk[[#This Row],[HeadingAccuracy]])/('F+ , F-'!F$2-'F+ , F-'!F$3))</f>
        <v>1.210949849973455E-2</v>
      </c>
      <c r="G841" s="2" cm="1">
        <f t="array" ref="G841">[1]!table_weight[ShortPassing]*(('F+ , F-'!G$2-[1]!tbl_gk[[#This Row],[ShortPassing]])/('F+ , F-'!G$2-'F+ , F-'!G$3))</f>
        <v>6.047264524054153E-2</v>
      </c>
      <c r="H841" s="2" cm="1">
        <f t="array" ref="H841">[1]!table_weight[Volleys]*(('F+ , F-'!H$2-[1]!tbl_gk[[#This Row],[Volleys]])/('F+ , F-'!H$2-'F+ , F-'!H$3))</f>
        <v>1.9675665665797848E-3</v>
      </c>
      <c r="I841" s="2" cm="1">
        <f t="array" ref="I841">[1]!table_weight[Dribbling]*(('F+ , F-'!I$2-[1]!tbl_gk[[#This Row],[Dribbling]])/('F+ , F-'!I$2-'F+ , F-'!I$3))</f>
        <v>2.1513320874440363E-2</v>
      </c>
      <c r="J841" s="2" cm="1">
        <f t="array" ref="J841">[1]!table_weight[Curve]*(('F+ , F-'!J$2-[1]!tbl_gk[[#This Row],[Curve]])/('F+ , F-'!J$2-'F+ , F-'!J$3))</f>
        <v>1.03099753236656E-2</v>
      </c>
      <c r="K841" s="2" cm="1">
        <f t="array" ref="K841">[1]!table_weight[FKAccuracy]*(('F+ , F-'!K$2-[1]!tbl_gk[[#This Row],[FKAccuracy]])/('F+ , F-'!K$2-'F+ , F-'!K$3))</f>
        <v>8.6705202312138564E-3</v>
      </c>
      <c r="L841" s="2" cm="1">
        <f t="array" ref="L841">[1]!table_weight[LongPassing]*(('F+ , F-'!L$2-[1]!tbl_gk[[#This Row],[LongPassing]])/('F+ , F-'!L$2-'F+ , F-'!L$3))</f>
        <v>2.8154053203941515E-2</v>
      </c>
      <c r="M841" s="2" cm="1">
        <f t="array" ref="M841">[1]!table_weight[BallControl]*(('F+ , F-'!M$2-[1]!tbl_gk[[#This Row],[BallControl]])/('F+ , F-'!M$2-'F+ , F-'!M$3))</f>
        <v>1.1299926115867666E-2</v>
      </c>
      <c r="N841" s="2" cm="1">
        <f t="array" ref="N841">[1]!table_weight[Acceleration]*(('F+ , F-'!N$2-[1]!tbl_gk[[#This Row],[Acceleration]])/('F+ , F-'!N$2-'F+ , F-'!N$3))</f>
        <v>6.313641976413314E-3</v>
      </c>
      <c r="O841" s="2" cm="1">
        <f t="array" ref="O841">[1]!table_weight[SprintSpeed]*(('F+ , F-'!O$2-[1]!tbl_gk[[#This Row],[SprintSpeed]])/('F+ , F-'!O$2-'F+ , F-'!O$3))</f>
        <v>8.7143291755399956E-3</v>
      </c>
      <c r="P841" s="2" cm="1">
        <f t="array" ref="P841">[1]!table_weight[Agility]*(('F+ , F-'!P$2-[1]!tbl_gk[[#This Row],[Agility]])/('F+ , F-'!P$2-'F+ , F-'!P$3))</f>
        <v>5.7335423931103692E-3</v>
      </c>
      <c r="Q841" s="2" cm="1">
        <f t="array" ref="Q841">[1]!table_weight[Reactions]*(('F+ , F-'!Q$2-[1]!tbl_gk[[#This Row],[Reactions]])/('F+ , F-'!Q$2-'F+ , F-'!Q$3))</f>
        <v>1.4437976002021271E-3</v>
      </c>
      <c r="R841" s="2" cm="1">
        <f t="array" ref="R841">[1]!table_weight[Balance]*(('F+ , F-'!R$2-[1]!tbl_gk[[#This Row],[Balance]])/('F+ , F-'!R$2-'F+ , F-'!R$3))</f>
        <v>3.0422878004259103E-3</v>
      </c>
      <c r="S841" s="2" cm="1">
        <f t="array" ref="S841">[1]!table_weight[ShotPower]*(('F+ , F-'!S$2-[1]!tbl_gk[[#This Row],[ShotPower]])/('F+ , F-'!S$2-'F+ , F-'!S$3))</f>
        <v>3.3761974370579953E-3</v>
      </c>
      <c r="T841" s="2" cm="1">
        <f t="array" ref="T841">[1]!table_weight[Jumping]*(('F+ , F-'!T$2-[1]!tbl_gk[[#This Row],[Jumping]])/('F+ , F-'!T$2-'F+ , F-'!T$3))</f>
        <v>1.8891625857483504E-3</v>
      </c>
      <c r="U841" s="2" cm="1">
        <f t="array" ref="U841">[1]!table_weight[Stamina]*(('F+ , F-'!U$2-[1]!tbl_gk[[#This Row],[Stamina]])/('F+ , F-'!U$2-'F+ , F-'!U$3))</f>
        <v>1.2021943727489499E-2</v>
      </c>
      <c r="V841" s="2" cm="1">
        <f t="array" ref="V841">[1]!table_weight[Strength]*(('F+ , F-'!V$2-[1]!tbl_gk[[#This Row],[Strength]])/('F+ , F-'!V$2-'F+ , F-'!V$3))</f>
        <v>0</v>
      </c>
      <c r="W841" s="2" cm="1">
        <f t="array" ref="W841">[1]!table_weight[LongShots]*(('F+ , F-'!W$2-[1]!tbl_gk[[#This Row],[LongShots]])/('F+ , F-'!W$2-'F+ , F-'!W$3))</f>
        <v>9.86888481601568E-3</v>
      </c>
      <c r="X841" s="2" cm="1">
        <f t="array" ref="X841">[1]!table_weight[Aggression]*(('F+ , F-'!X$2-[1]!tbl_gk[[#This Row],[Aggression]])/('F+ , F-'!X$2-'F+ , F-'!X$3))</f>
        <v>6.0845756008518295E-4</v>
      </c>
      <c r="Y841" s="2" cm="1">
        <f t="array" ref="Y841">[1]!table_weight[Interceptions]*(('F+ , F-'!Y$2-[1]!tbl_gk[[#This Row],[Interceptions]])/('F+ , F-'!Y$2-'F+ , F-'!Y$3))</f>
        <v>1.1080853126754575E-2</v>
      </c>
      <c r="Z841" s="2" cm="1">
        <f t="array" ref="Z841">[1]!table_weight[Positioning]*(('F+ , F-'!Z$2-[1]!tbl_gk[[#This Row],[Positioning]])/('F+ , F-'!Z$2-'F+ , F-'!Z$3))</f>
        <v>0</v>
      </c>
      <c r="AA841" s="2" cm="1">
        <f t="array" ref="AA841">[1]!table_weight[Vision]*(('F+ , F-'!AA$2-[1]!tbl_gk[[#This Row],[Vision]])/('F+ , F-'!AA$2-'F+ , F-'!AA$3))</f>
        <v>4.9690700740289938E-3</v>
      </c>
      <c r="AB841" s="2" cm="1">
        <f t="array" ref="AB841">[1]!table_weight[Penalties]*(('F+ , F-'!AB$2-[1]!tbl_gk[[#This Row],[Penalties]])/('F+ , F-'!AB$2-'F+ , F-'!AB$3))</f>
        <v>2.3488251400346914E-3</v>
      </c>
      <c r="AC841" s="2" cm="1">
        <f t="array" ref="AC841">[1]!table_weight[Composure]*(('F+ , F-'!AC$2-[1]!tbl_gk[[#This Row],[Composure]])/('F+ , F-'!AC$2-'F+ , F-'!AC$3))</f>
        <v>8.5397552292657128E-4</v>
      </c>
      <c r="AD841" s="2" cm="1">
        <f t="array" ref="AD841">[1]!table_weight[Marking]*(('F+ , F-'!AD$2-[1]!tbl_gk[[#This Row],[Marking]])/('F+ , F-'!AD$2-'F+ , F-'!AD$3))</f>
        <v>1.8929790758205733E-2</v>
      </c>
      <c r="AE841" s="2" cm="1">
        <f t="array" ref="AE841">[1]!table_weight[StandingTackle]*(('F+ , F-'!AE$2-[1]!tbl_gk[[#This Row],[StandingTackle]])/('F+ , F-'!AE$2-'F+ , F-'!AE$3))</f>
        <v>2.6900228972187096E-2</v>
      </c>
      <c r="AF841" s="2" cm="1">
        <f t="array" ref="AF841">[1]!table_weight[SlidingTackle]*(('F+ , F-'!AF$2-[1]!tbl_gk[[#This Row],[SlidingTackle]])/('F+ , F-'!AF$2-'F+ , F-'!AF$3))</f>
        <v>9.7139715732897855E-3</v>
      </c>
      <c r="AG841" s="2" cm="1">
        <f t="array" ref="AG841">[1]!table_weight[GKDiving]*(('F+ , F-'!AG$2-[1]!tbl_gk[[#This Row],[GKDiving]])/('F+ , F-'!AG$2-'F+ , F-'!AG$3))</f>
        <v>4.9535417300476586E-2</v>
      </c>
      <c r="AH841" s="2" cm="1">
        <f t="array" ref="AH841">[1]!table_weight[GKHandling]*(('F+ , F-'!AH$2-[1]!tbl_gk[[#This Row],[GKHandling]])/('F+ , F-'!AH$2-'F+ , F-'!AH$3))</f>
        <v>2.3170989801722181E-2</v>
      </c>
      <c r="AI841" s="2" cm="1">
        <f t="array" ref="AI841">[1]!table_weight[GKKicking]*(('F+ , F-'!AI$2-[1]!tbl_gk[[#This Row],[GKKicking]])/('F+ , F-'!AI$2-'F+ , F-'!AI$3))</f>
        <v>1.5205354426528738E-2</v>
      </c>
      <c r="AJ841" s="2" cm="1">
        <f t="array" ref="AJ841">[1]!table_weight[GKPositioning]*(('F+ , F-'!AJ$2-[1]!tbl_gk[[#This Row],[GKPositioning]])/('F+ , F-'!AJ$2-'F+ , F-'!AJ$3))</f>
        <v>1.3244482928084987E-2</v>
      </c>
      <c r="AK841" s="2" cm="1">
        <f t="array" ref="AK841">[1]!table_weight[GKReflexes]*(('F+ , F-'!AK$2-[1]!tbl_gk[[#This Row],[GKReflexes]])/('F+ , F-'!AK$2-'F+ , F-'!AK$3))</f>
        <v>3.0973870128114096E-2</v>
      </c>
    </row>
    <row r="842" spans="1:37" x14ac:dyDescent="0.55000000000000004">
      <c r="A842" s="7">
        <f>[1]!tbl_gk[[#This Row],[ID]]</f>
        <v>230525</v>
      </c>
      <c r="B842" s="1" cm="1">
        <f t="array" ref="B842">[1]!table_weight[ValueEUR]*(('F+ , F-'!B$2-[1]!tbl_gk[[#This Row],[ValueEUR]])/('F+ , F-'!B$2-'F+ , F-'!B$3))</f>
        <v>1.2068791068449063E-4</v>
      </c>
      <c r="C842" s="1" cm="1">
        <f t="array" ref="C842">[1]!table_weight[WageEUR]*(('F+ , F-'!C$2-[1]!tbl_gk[[#This Row],[WageEUR]])/('F+ , F-'!C$2-'F+ , F-'!C$3))</f>
        <v>1.3301118005202175E-3</v>
      </c>
      <c r="D842" s="1" cm="1">
        <f t="array" ref="D842">[1]!table_weight[Crossing]*(('F+ , F-'!D$2-[1]!tbl_gk[[#This Row],[Crossing]])/('F+ , F-'!D$2-'F+ , F-'!D$3))</f>
        <v>3.9229500584439428E-2</v>
      </c>
      <c r="E842" s="1" cm="1">
        <f t="array" ref="E842">[1]!table_weight[Finishing]*(('F+ , F-'!E$2-[1]!tbl_gk[[#This Row],[Finishing]])/('F+ , F-'!E$2-'F+ , F-'!E$3))</f>
        <v>1.7968512321265388E-2</v>
      </c>
      <c r="F842" s="1" cm="1">
        <f t="array" ref="F842">[1]!table_weight[HeadingAccuracy]*(('F+ , F-'!F$2-[1]!tbl_gk[[#This Row],[HeadingAccuracy]])/('F+ , F-'!F$2-'F+ , F-'!F$3))</f>
        <v>1.25270674135185E-2</v>
      </c>
      <c r="G842" s="1" cm="1">
        <f t="array" ref="G842">[1]!table_weight[ShortPassing]*(('F+ , F-'!G$2-[1]!tbl_gk[[#This Row],[ShortPassing]])/('F+ , F-'!G$2-'F+ , F-'!G$3))</f>
        <v>6.1878985827530868E-2</v>
      </c>
      <c r="H842" s="1" cm="1">
        <f t="array" ref="H842">[1]!table_weight[Volleys]*(('F+ , F-'!H$2-[1]!tbl_gk[[#This Row],[Volleys]])/('F+ , F-'!H$2-'F+ , F-'!H$3))</f>
        <v>2.0833057763785961E-3</v>
      </c>
      <c r="I842" s="1" cm="1">
        <f t="array" ref="I842">[1]!table_weight[Dribbling]*(('F+ , F-'!I$2-[1]!tbl_gk[[#This Row],[Dribbling]])/('F+ , F-'!I$2-'F+ , F-'!I$3))</f>
        <v>2.2491199096005835E-2</v>
      </c>
      <c r="J842" s="1" cm="1">
        <f t="array" ref="J842">[1]!table_weight[Curve]*(('F+ , F-'!J$2-[1]!tbl_gk[[#This Row],[Curve]])/('F+ , F-'!J$2-'F+ , F-'!J$3))</f>
        <v>1.0140959334753048E-2</v>
      </c>
      <c r="K842" s="1" cm="1">
        <f t="array" ref="K842">[1]!table_weight[FKAccuracy]*(('F+ , F-'!K$2-[1]!tbl_gk[[#This Row],[FKAccuracy]])/('F+ , F-'!K$2-'F+ , F-'!K$3))</f>
        <v>9.4310921813203358E-3</v>
      </c>
      <c r="L842" s="1" cm="1">
        <f t="array" ref="L842">[1]!table_weight[LongPassing]*(('F+ , F-'!L$2-[1]!tbl_gk[[#This Row],[LongPassing]])/('F+ , F-'!L$2-'F+ , F-'!L$3))</f>
        <v>2.9236901404093112E-2</v>
      </c>
      <c r="M842" s="1" cm="1">
        <f t="array" ref="M842">[1]!table_weight[BallControl]*(('F+ , F-'!M$2-[1]!tbl_gk[[#This Row],[BallControl]])/('F+ , F-'!M$2-'F+ , F-'!M$3))</f>
        <v>1.1734538658785654E-2</v>
      </c>
      <c r="N842" s="1" cm="1">
        <f t="array" ref="N842">[1]!table_weight[Acceleration]*(('F+ , F-'!N$2-[1]!tbl_gk[[#This Row],[Acceleration]])/('F+ , F-'!N$2-'F+ , F-'!N$3))</f>
        <v>6.7646164032999796E-3</v>
      </c>
      <c r="O842" s="1" cm="1">
        <f t="array" ref="O842">[1]!table_weight[SprintSpeed]*(('F+ , F-'!O$2-[1]!tbl_gk[[#This Row],[SprintSpeed]])/('F+ , F-'!O$2-'F+ , F-'!O$3))</f>
        <v>9.5576513538180603E-3</v>
      </c>
      <c r="P842" s="1" cm="1">
        <f t="array" ref="P842">[1]!table_weight[Agility]*(('F+ , F-'!P$2-[1]!tbl_gk[[#This Row],[Agility]])/('F+ , F-'!P$2-'F+ , F-'!P$3))</f>
        <v>4.3294095621445646E-3</v>
      </c>
      <c r="Q842" s="1" cm="1">
        <f t="array" ref="Q842">[1]!table_weight[Reactions]*(('F+ , F-'!Q$2-[1]!tbl_gk[[#This Row],[Reactions]])/('F+ , F-'!Q$2-'F+ , F-'!Q$3))</f>
        <v>1.1344124001588141E-3</v>
      </c>
      <c r="R842" s="1" cm="1">
        <f t="array" ref="R842">[1]!table_weight[Balance]*(('F+ , F-'!R$2-[1]!tbl_gk[[#This Row],[Balance]])/('F+ , F-'!R$2-'F+ , F-'!R$3))</f>
        <v>1.7384501716719487E-3</v>
      </c>
      <c r="S842" s="1" cm="1">
        <f t="array" ref="S842">[1]!table_weight[ShotPower]*(('F+ , F-'!S$2-[1]!tbl_gk[[#This Row],[ShotPower]])/('F+ , F-'!S$2-'F+ , F-'!S$3))</f>
        <v>3.1164899418996877E-3</v>
      </c>
      <c r="T842" s="1" cm="1">
        <f t="array" ref="T842">[1]!table_weight[Jumping]*(('F+ , F-'!T$2-[1]!tbl_gk[[#This Row],[Jumping]])/('F+ , F-'!T$2-'F+ , F-'!T$3))</f>
        <v>1.5456784792486503E-3</v>
      </c>
      <c r="U842" s="1" cm="1">
        <f t="array" ref="U842">[1]!table_weight[Stamina]*(('F+ , F-'!U$2-[1]!tbl_gk[[#This Row],[Stamina]])/('F+ , F-'!U$2-'F+ , F-'!U$3))</f>
        <v>9.4458129287417498E-3</v>
      </c>
      <c r="V842" s="1" cm="1">
        <f t="array" ref="V842">[1]!table_weight[Strength]*(('F+ , F-'!V$2-[1]!tbl_gk[[#This Row],[Strength]])/('F+ , F-'!V$2-'F+ , F-'!V$3))</f>
        <v>5.3240036507453507E-3</v>
      </c>
      <c r="W842" s="1" cm="1">
        <f t="array" ref="W842">[1]!table_weight[LongShots]*(('F+ , F-'!W$2-[1]!tbl_gk[[#This Row],[LongShots]])/('F+ , F-'!W$2-'F+ , F-'!W$3))</f>
        <v>8.570347340224143E-3</v>
      </c>
      <c r="X842" s="1" cm="1">
        <f t="array" ref="X842">[1]!table_weight[Aggression]*(('F+ , F-'!X$2-[1]!tbl_gk[[#This Row],[Aggression]])/('F+ , F-'!X$2-'F+ , F-'!X$3))</f>
        <v>2.4338302403407318E-3</v>
      </c>
      <c r="Y842" s="1" cm="1">
        <f t="array" ref="Y842">[1]!table_weight[Interceptions]*(('F+ , F-'!Y$2-[1]!tbl_gk[[#This Row],[Interceptions]])/('F+ , F-'!Y$2-'F+ , F-'!Y$3))</f>
        <v>1.6621279690131864E-2</v>
      </c>
      <c r="Z842" s="1" cm="1">
        <f t="array" ref="Z842">[1]!table_weight[Positioning]*(('F+ , F-'!Z$2-[1]!tbl_gk[[#This Row],[Positioning]])/('F+ , F-'!Z$2-'F+ , F-'!Z$3))</f>
        <v>0</v>
      </c>
      <c r="AA842" s="1" cm="1">
        <f t="array" ref="AA842">[1]!table_weight[Vision]*(('F+ , F-'!AA$2-[1]!tbl_gk[[#This Row],[Vision]])/('F+ , F-'!AA$2-'F+ , F-'!AA$3))</f>
        <v>6.3888043808944207E-3</v>
      </c>
      <c r="AB842" s="1" cm="1">
        <f t="array" ref="AB842">[1]!table_weight[Penalties]*(('F+ , F-'!AB$2-[1]!tbl_gk[[#This Row],[Penalties]])/('F+ , F-'!AB$2-'F+ , F-'!AB$3))</f>
        <v>2.2313838830329571E-3</v>
      </c>
      <c r="AC842" s="1" cm="1">
        <f t="array" ref="AC842">[1]!table_weight[Composure]*(('F+ , F-'!AC$2-[1]!tbl_gk[[#This Row],[Composure]])/('F+ , F-'!AC$2-'F+ , F-'!AC$3))</f>
        <v>8.5397552292657128E-4</v>
      </c>
      <c r="AD842" s="1" cm="1">
        <f t="array" ref="AD842">[1]!table_weight[Marking]*(('F+ , F-'!AD$2-[1]!tbl_gk[[#This Row],[Marking]])/('F+ , F-'!AD$2-'F+ , F-'!AD$3))</f>
        <v>9.4648953791028664E-3</v>
      </c>
      <c r="AE842" s="1" cm="1">
        <f t="array" ref="AE842">[1]!table_weight[StandingTackle]*(('F+ , F-'!AE$2-[1]!tbl_gk[[#This Row],[StandingTackle]])/('F+ , F-'!AE$2-'F+ , F-'!AE$3))</f>
        <v>3.810865771059839E-2</v>
      </c>
      <c r="AF842" s="1" cm="1">
        <f t="array" ref="AF842">[1]!table_weight[SlidingTackle]*(('F+ , F-'!AF$2-[1]!tbl_gk[[#This Row],[SlidingTackle]])/('F+ , F-'!AF$2-'F+ , F-'!AF$3))</f>
        <v>1.3450114486093546E-2</v>
      </c>
      <c r="AG842" s="1" cm="1">
        <f t="array" ref="AG842">[1]!table_weight[GKDiving]*(('F+ , F-'!AG$2-[1]!tbl_gk[[#This Row],[GKDiving]])/('F+ , F-'!AG$2-'F+ , F-'!AG$3))</f>
        <v>3.2454238921001903E-2</v>
      </c>
      <c r="AH842" s="1" cm="1">
        <f t="array" ref="AH842">[1]!table_weight[GKHandling]*(('F+ , F-'!AH$2-[1]!tbl_gk[[#This Row],[GKHandling]])/('F+ , F-'!AH$2-'F+ , F-'!AH$3))</f>
        <v>4.8124363434346076E-2</v>
      </c>
      <c r="AI842" s="1" cm="1">
        <f t="array" ref="AI842">[1]!table_weight[GKKicking]*(('F+ , F-'!AI$2-[1]!tbl_gk[[#This Row],[GKKicking]])/('F+ , F-'!AI$2-'F+ , F-'!AI$3))</f>
        <v>1.4310921813203519E-2</v>
      </c>
      <c r="AJ842" s="1" cm="1">
        <f t="array" ref="AJ842">[1]!table_weight[GKPositioning]*(('F+ , F-'!AJ$2-[1]!tbl_gk[[#This Row],[GKPositioning]])/('F+ , F-'!AJ$2-'F+ , F-'!AJ$3))</f>
        <v>1.0721724275116419E-2</v>
      </c>
      <c r="AK842" s="1" cm="1">
        <f t="array" ref="AK842">[1]!table_weight[GKReflexes]*(('F+ , F-'!AK$2-[1]!tbl_gk[[#This Row],[GKReflexes]])/('F+ , F-'!AK$2-'F+ , F-'!AK$3))</f>
        <v>2.7329885407159499E-2</v>
      </c>
    </row>
    <row r="843" spans="1:37" x14ac:dyDescent="0.55000000000000004">
      <c r="A843" s="8">
        <f>[1]!tbl_gk[[#This Row],[ID]]</f>
        <v>230621</v>
      </c>
      <c r="B843" s="2" cm="1">
        <f t="array" ref="B843">[1]!table_weight[ValueEUR]*(('F+ , F-'!B$2-[1]!tbl_gk[[#This Row],[ValueEUR]])/('F+ , F-'!B$2-'F+ , F-'!B$3))</f>
        <v>3.1944021904472174E-2</v>
      </c>
      <c r="C843" s="2" cm="1">
        <f t="array" ref="C843">[1]!table_weight[WageEUR]*(('F+ , F-'!C$2-[1]!tbl_gk[[#This Row],[WageEUR]])/('F+ , F-'!C$2-'F+ , F-'!C$3))</f>
        <v>1.7134969665525156E-2</v>
      </c>
      <c r="D843" s="2" cm="1">
        <f t="array" ref="D843">[1]!table_weight[Crossing]*(('F+ , F-'!D$2-[1]!tbl_gk[[#This Row],[Crossing]])/('F+ , F-'!D$2-'F+ , F-'!D$3))</f>
        <v>3.5866971962916043E-2</v>
      </c>
      <c r="E843" s="2" cm="1">
        <f t="array" ref="E843">[1]!table_weight[Finishing]*(('F+ , F-'!E$2-[1]!tbl_gk[[#This Row],[Finishing]])/('F+ , F-'!E$2-'F+ , F-'!E$3))</f>
        <v>1.4973760267721157E-2</v>
      </c>
      <c r="F843" s="2" cm="1">
        <f t="array" ref="F843">[1]!table_weight[HeadingAccuracy]*(('F+ , F-'!F$2-[1]!tbl_gk[[#This Row],[HeadingAccuracy]])/('F+ , F-'!F$2-'F+ , F-'!F$3))</f>
        <v>1.1274360672166649E-2</v>
      </c>
      <c r="G843" s="2" cm="1">
        <f t="array" ref="G843">[1]!table_weight[ShortPassing]*(('F+ , F-'!G$2-[1]!tbl_gk[[#This Row],[ShortPassing]])/('F+ , F-'!G$2-'F+ , F-'!G$3))</f>
        <v>3.7971195848712121E-2</v>
      </c>
      <c r="H843" s="2" cm="1">
        <f t="array" ref="H843">[1]!table_weight[Volleys]*(('F+ , F-'!H$2-[1]!tbl_gk[[#This Row],[Volleys]])/('F+ , F-'!H$2-'F+ , F-'!H$3))</f>
        <v>2.0833057763785961E-3</v>
      </c>
      <c r="I843" s="2" cm="1">
        <f t="array" ref="I843">[1]!table_weight[Dribbling]*(('F+ , F-'!I$2-[1]!tbl_gk[[#This Row],[Dribbling]])/('F+ , F-'!I$2-'F+ , F-'!I$3))</f>
        <v>2.933634664696413E-3</v>
      </c>
      <c r="J843" s="2" cm="1">
        <f t="array" ref="J843">[1]!table_weight[Curve]*(('F+ , F-'!J$2-[1]!tbl_gk[[#This Row],[Curve]])/('F+ , F-'!J$2-'F+ , F-'!J$3))</f>
        <v>9.6339113680153961E-3</v>
      </c>
      <c r="K843" s="2" cm="1">
        <f t="array" ref="K843">[1]!table_weight[FKAccuracy]*(('F+ , F-'!K$2-[1]!tbl_gk[[#This Row],[FKAccuracy]])/('F+ , F-'!K$2-'F+ , F-'!K$3))</f>
        <v>9.1268634012777444E-3</v>
      </c>
      <c r="L843" s="2" cm="1">
        <f t="array" ref="L843">[1]!table_weight[LongPassing]*(('F+ , F-'!L$2-[1]!tbl_gk[[#This Row],[LongPassing]])/('F+ , F-'!L$2-'F+ , F-'!L$3))</f>
        <v>1.8408419402577144E-2</v>
      </c>
      <c r="M843" s="2" cm="1">
        <f t="array" ref="M843">[1]!table_weight[BallControl]*(('F+ , F-'!M$2-[1]!tbl_gk[[#This Row],[BallControl]])/('F+ , F-'!M$2-'F+ , F-'!M$3))</f>
        <v>7.3884132296057822E-3</v>
      </c>
      <c r="N843" s="2" cm="1">
        <f t="array" ref="N843">[1]!table_weight[Acceleration]*(('F+ , F-'!N$2-[1]!tbl_gk[[#This Row],[Acceleration]])/('F+ , F-'!N$2-'F+ , F-'!N$3))</f>
        <v>3.3823082016499898E-3</v>
      </c>
      <c r="O843" s="2" cm="1">
        <f t="array" ref="O843">[1]!table_weight[SprintSpeed]*(('F+ , F-'!O$2-[1]!tbl_gk[[#This Row],[SprintSpeed]])/('F+ , F-'!O$2-'F+ , F-'!O$3))</f>
        <v>2.8110739275935474E-3</v>
      </c>
      <c r="P843" s="2" cm="1">
        <f t="array" ref="P843">[1]!table_weight[Agility]*(('F+ , F-'!P$2-[1]!tbl_gk[[#This Row],[Agility]])/('F+ , F-'!P$2-'F+ , F-'!P$3))</f>
        <v>7.0206641548290242E-4</v>
      </c>
      <c r="Q843" s="2" cm="1">
        <f t="array" ref="Q843">[1]!table_weight[Reactions]*(('F+ , F-'!Q$2-[1]!tbl_gk[[#This Row],[Reactions]])/('F+ , F-'!Q$2-'F+ , F-'!Q$3))</f>
        <v>2.0625680002887527E-4</v>
      </c>
      <c r="R843" s="2" cm="1">
        <f t="array" ref="R843">[1]!table_weight[Balance]*(('F+ , F-'!R$2-[1]!tbl_gk[[#This Row],[Balance]])/('F+ , F-'!R$2-'F+ , F-'!R$3))</f>
        <v>1.9247126900653719E-3</v>
      </c>
      <c r="S843" s="2" cm="1">
        <f t="array" ref="S843">[1]!table_weight[ShotPower]*(('F+ , F-'!S$2-[1]!tbl_gk[[#This Row],[ShotPower]])/('F+ , F-'!S$2-'F+ , F-'!S$3))</f>
        <v>2.8567824467413809E-3</v>
      </c>
      <c r="T843" s="2" cm="1">
        <f t="array" ref="T843">[1]!table_weight[Jumping]*(('F+ , F-'!T$2-[1]!tbl_gk[[#This Row],[Jumping]])/('F+ , F-'!T$2-'F+ , F-'!T$3))</f>
        <v>1.0304523194991002E-3</v>
      </c>
      <c r="U843" s="2" cm="1">
        <f t="array" ref="U843">[1]!table_weight[Stamina]*(('F+ , F-'!U$2-[1]!tbl_gk[[#This Row],[Stamina]])/('F+ , F-'!U$2-'F+ , F-'!U$3))</f>
        <v>9.4458129287417498E-3</v>
      </c>
      <c r="V843" s="2" cm="1">
        <f t="array" ref="V843">[1]!table_weight[Strength]*(('F+ , F-'!V$2-[1]!tbl_gk[[#This Row],[Strength]])/('F+ , F-'!V$2-'F+ , F-'!V$3))</f>
        <v>1.1535341243281592E-2</v>
      </c>
      <c r="W843" s="2" cm="1">
        <f t="array" ref="W843">[1]!table_weight[LongShots]*(('F+ , F-'!W$2-[1]!tbl_gk[[#This Row],[LongShots]])/('F+ , F-'!W$2-'F+ , F-'!W$3))</f>
        <v>7.0121023692742987E-3</v>
      </c>
      <c r="X843" s="2" cm="1">
        <f t="array" ref="X843">[1]!table_weight[Aggression]*(('F+ , F-'!X$2-[1]!tbl_gk[[#This Row],[Aggression]])/('F+ , F-'!X$2-'F+ , F-'!X$3))</f>
        <v>9.1268634012777444E-3</v>
      </c>
      <c r="Y843" s="2" cm="1">
        <f t="array" ref="Y843">[1]!table_weight[Interceptions]*(('F+ , F-'!Y$2-[1]!tbl_gk[[#This Row],[Interceptions]])/('F+ , F-'!Y$2-'F+ , F-'!Y$3))</f>
        <v>1.2465959767598898E-2</v>
      </c>
      <c r="Z843" s="2" cm="1">
        <f t="array" ref="Z843">[1]!table_weight[Positioning]*(('F+ , F-'!Z$2-[1]!tbl_gk[[#This Row],[Positioning]])/('F+ , F-'!Z$2-'F+ , F-'!Z$3))</f>
        <v>8.8733394179088337E-4</v>
      </c>
      <c r="AA843" s="2" cm="1">
        <f t="array" ref="AA843">[1]!table_weight[Vision]*(('F+ , F-'!AA$2-[1]!tbl_gk[[#This Row],[Vision]])/('F+ , F-'!AA$2-'F+ , F-'!AA$3))</f>
        <v>7.0986715343271337E-3</v>
      </c>
      <c r="AB843" s="2" cm="1">
        <f t="array" ref="AB843">[1]!table_weight[Penalties]*(('F+ , F-'!AB$2-[1]!tbl_gk[[#This Row],[Penalties]])/('F+ , F-'!AB$2-'F+ , F-'!AB$3))</f>
        <v>1.9573542833622431E-3</v>
      </c>
      <c r="AC843" s="2" cm="1">
        <f t="array" ref="AC843">[1]!table_weight[Composure]*(('F+ , F-'!AC$2-[1]!tbl_gk[[#This Row],[Composure]])/('F+ , F-'!AC$2-'F+ , F-'!AC$3))</f>
        <v>2.668673509145535E-4</v>
      </c>
      <c r="AD843" s="2" cm="1">
        <f t="array" ref="AD843">[1]!table_weight[Marking]*(('F+ , F-'!AD$2-[1]!tbl_gk[[#This Row],[Marking]])/('F+ , F-'!AD$2-'F+ , F-'!AD$3))</f>
        <v>1.5774825631838112E-2</v>
      </c>
      <c r="AE843" s="2" cm="1">
        <f t="array" ref="AE843">[1]!table_weight[StandingTackle]*(('F+ , F-'!AE$2-[1]!tbl_gk[[#This Row],[StandingTackle]])/('F+ , F-'!AE$2-'F+ , F-'!AE$3))</f>
        <v>2.465854322450484E-2</v>
      </c>
      <c r="AF843" s="2" cm="1">
        <f t="array" ref="AF843">[1]!table_weight[SlidingTackle]*(('F+ , F-'!AF$2-[1]!tbl_gk[[#This Row],[SlidingTackle]])/('F+ , F-'!AF$2-'F+ , F-'!AF$3))</f>
        <v>6.7250572430467732E-3</v>
      </c>
      <c r="AG843" s="2" cm="1">
        <f t="array" ref="AG843">[1]!table_weight[GKDiving]*(('F+ , F-'!AG$2-[1]!tbl_gk[[#This Row],[GKDiving]])/('F+ , F-'!AG$2-'F+ , F-'!AG$3))</f>
        <v>0</v>
      </c>
      <c r="AH843" s="2" cm="1">
        <f t="array" ref="AH843">[1]!table_weight[GKHandling]*(('F+ , F-'!AH$2-[1]!tbl_gk[[#This Row],[GKHandling]])/('F+ , F-'!AH$2-'F+ , F-'!AH$3))</f>
        <v>1.2476686816311946E-2</v>
      </c>
      <c r="AI843" s="2" cm="1">
        <f t="array" ref="AI843">[1]!table_weight[GKKicking]*(('F+ , F-'!AI$2-[1]!tbl_gk[[#This Row],[GKKicking]])/('F+ , F-'!AI$2-'F+ , F-'!AI$3))</f>
        <v>1.2522056586553079E-2</v>
      </c>
      <c r="AJ843" s="2" cm="1">
        <f t="array" ref="AJ843">[1]!table_weight[GKPositioning]*(('F+ , F-'!AJ$2-[1]!tbl_gk[[#This Row],[GKPositioning]])/('F+ , F-'!AJ$2-'F+ , F-'!AJ$3))</f>
        <v>3.7841379794528538E-3</v>
      </c>
      <c r="AK843" s="2" cm="1">
        <f t="array" ref="AK843">[1]!table_weight[GKReflexes]*(('F+ , F-'!AK$2-[1]!tbl_gk[[#This Row],[GKReflexes]])/('F+ , F-'!AK$2-'F+ , F-'!AK$3))</f>
        <v>1.8219923604773001E-3</v>
      </c>
    </row>
    <row r="844" spans="1:37" x14ac:dyDescent="0.55000000000000004">
      <c r="A844" s="7">
        <f>[1]!tbl_gk[[#This Row],[ID]]</f>
        <v>230653</v>
      </c>
      <c r="B844" s="1" cm="1">
        <f t="array" ref="B844">[1]!table_weight[ValueEUR]*(('F+ , F-'!B$2-[1]!tbl_gk[[#This Row],[ValueEUR]])/('F+ , F-'!B$2-'F+ , F-'!B$3))</f>
        <v>2.364371856376466E-4</v>
      </c>
      <c r="C844" s="1" cm="1">
        <f t="array" ref="C844">[1]!table_weight[WageEUR]*(('F+ , F-'!C$2-[1]!tbl_gk[[#This Row],[WageEUR]])/('F+ , F-'!C$2-'F+ , F-'!C$3))</f>
        <v>2.3472561185650898E-4</v>
      </c>
      <c r="D844" s="1" cm="1">
        <f t="array" ref="D844">[1]!table_weight[Crossing]*(('F+ , F-'!D$2-[1]!tbl_gk[[#This Row],[Crossing]])/('F+ , F-'!D$2-'F+ , F-'!D$3))</f>
        <v>3.4746129089074922E-2</v>
      </c>
      <c r="E844" s="1" cm="1">
        <f t="array" ref="E844">[1]!table_weight[Finishing]*(('F+ , F-'!E$2-[1]!tbl_gk[[#This Row],[Finishing]])/('F+ , F-'!E$2-'F+ , F-'!E$3))</f>
        <v>7.9860054761179498E-3</v>
      </c>
      <c r="F844" s="1" cm="1">
        <f t="array" ref="F844">[1]!table_weight[HeadingAccuracy]*(('F+ , F-'!F$2-[1]!tbl_gk[[#This Row],[HeadingAccuracy]])/('F+ , F-'!F$2-'F+ , F-'!F$3))</f>
        <v>1.1691929585950599E-2</v>
      </c>
      <c r="G844" s="1" cm="1">
        <f t="array" ref="G844">[1]!table_weight[ShortPassing]*(('F+ , F-'!G$2-[1]!tbl_gk[[#This Row],[ShortPassing]])/('F+ , F-'!G$2-'F+ , F-'!G$3))</f>
        <v>2.390778997881874E-2</v>
      </c>
      <c r="H844" s="1" cm="1">
        <f t="array" ref="H844">[1]!table_weight[Volleys]*(('F+ , F-'!H$2-[1]!tbl_gk[[#This Row],[Volleys]])/('F+ , F-'!H$2-'F+ , F-'!H$3))</f>
        <v>9.2591367839048701E-4</v>
      </c>
      <c r="I844" s="1" cm="1">
        <f t="array" ref="I844">[1]!table_weight[Dribbling]*(('F+ , F-'!I$2-[1]!tbl_gk[[#This Row],[Dribbling]])/('F+ , F-'!I$2-'F+ , F-'!I$3))</f>
        <v>1.8579686209743949E-2</v>
      </c>
      <c r="J844" s="1" cm="1">
        <f t="array" ref="J844">[1]!table_weight[Curve]*(('F+ , F-'!J$2-[1]!tbl_gk[[#This Row],[Curve]])/('F+ , F-'!J$2-'F+ , F-'!J$3))</f>
        <v>9.8029273569279467E-3</v>
      </c>
      <c r="K844" s="1" cm="1">
        <f t="array" ref="K844">[1]!table_weight[FKAccuracy]*(('F+ , F-'!K$2-[1]!tbl_gk[[#This Row],[FKAccuracy]])/('F+ , F-'!K$2-'F+ , F-'!K$3))</f>
        <v>9.5832065713416324E-3</v>
      </c>
      <c r="L844" s="1" cm="1">
        <f t="array" ref="L844">[1]!table_weight[LongPassing]*(('F+ , F-'!L$2-[1]!tbl_gk[[#This Row],[LongPassing]])/('F+ , F-'!L$2-'F+ , F-'!L$3))</f>
        <v>1.0828482001515967E-2</v>
      </c>
      <c r="M844" s="1" cm="1">
        <f t="array" ref="M844">[1]!table_weight[BallControl]*(('F+ , F-'!M$2-[1]!tbl_gk[[#This Row],[BallControl]])/('F+ , F-'!M$2-'F+ , F-'!M$3))</f>
        <v>9.1268634012777305E-3</v>
      </c>
      <c r="N844" s="1" cm="1">
        <f t="array" ref="N844">[1]!table_weight[Acceleration]*(('F+ , F-'!N$2-[1]!tbl_gk[[#This Row],[Acceleration]])/('F+ , F-'!N$2-'F+ , F-'!N$3))</f>
        <v>5.637180336083316E-3</v>
      </c>
      <c r="O844" s="1" cm="1">
        <f t="array" ref="O844">[1]!table_weight[SprintSpeed]*(('F+ , F-'!O$2-[1]!tbl_gk[[#This Row],[SprintSpeed]])/('F+ , F-'!O$2-'F+ , F-'!O$3))</f>
        <v>6.4654700334651587E-3</v>
      </c>
      <c r="P844" s="1" cm="1">
        <f t="array" ref="P844">[1]!table_weight[Agility]*(('F+ , F-'!P$2-[1]!tbl_gk[[#This Row],[Agility]])/('F+ , F-'!P$2-'F+ , F-'!P$3))</f>
        <v>4.680442769886016E-3</v>
      </c>
      <c r="Q844" s="1" cm="1">
        <f t="array" ref="Q844">[1]!table_weight[Reactions]*(('F+ , F-'!Q$2-[1]!tbl_gk[[#This Row],[Reactions]])/('F+ , F-'!Q$2-'F+ , F-'!Q$3))</f>
        <v>1.5469260002165645E-3</v>
      </c>
      <c r="R844" s="1" cm="1">
        <f t="array" ref="R844">[1]!table_weight[Balance]*(('F+ , F-'!R$2-[1]!tbl_gk[[#This Row],[Balance]])/('F+ , F-'!R$2-'F+ , F-'!R$3))</f>
        <v>8.6922508583597434E-4</v>
      </c>
      <c r="S844" s="1" cm="1">
        <f t="array" ref="S844">[1]!table_weight[ShotPower]*(('F+ , F-'!S$2-[1]!tbl_gk[[#This Row],[ShotPower]])/('F+ , F-'!S$2-'F+ , F-'!S$3))</f>
        <v>5.9732723886410689E-3</v>
      </c>
      <c r="T844" s="1" cm="1">
        <f t="array" ref="T844">[1]!table_weight[Jumping]*(('F+ , F-'!T$2-[1]!tbl_gk[[#This Row],[Jumping]])/('F+ , F-'!T$2-'F+ , F-'!T$3))</f>
        <v>2.3185177188729754E-3</v>
      </c>
      <c r="U844" s="1" cm="1">
        <f t="array" ref="U844">[1]!table_weight[Stamina]*(('F+ , F-'!U$2-[1]!tbl_gk[[#This Row],[Stamina]])/('F+ , F-'!U$2-'F+ , F-'!U$3))</f>
        <v>5.1522615974955001E-3</v>
      </c>
      <c r="V844" s="1" cm="1">
        <f t="array" ref="V844">[1]!table_weight[Strength]*(('F+ , F-'!V$2-[1]!tbl_gk[[#This Row],[Strength]])/('F+ , F-'!V$2-'F+ , F-'!V$3))</f>
        <v>1.9521346719399615E-2</v>
      </c>
      <c r="W844" s="1" cm="1">
        <f t="array" ref="W844">[1]!table_weight[LongShots]*(('F+ , F-'!W$2-[1]!tbl_gk[[#This Row],[LongShots]])/('F+ , F-'!W$2-'F+ , F-'!W$3))</f>
        <v>8.8300548353824494E-3</v>
      </c>
      <c r="X844" s="1" cm="1">
        <f t="array" ref="X844">[1]!table_weight[Aggression]*(('F+ , F-'!X$2-[1]!tbl_gk[[#This Row],[Aggression]])/('F+ , F-'!X$2-'F+ , F-'!X$3))</f>
        <v>1.2777608761788841E-2</v>
      </c>
      <c r="Y844" s="1" cm="1">
        <f t="array" ref="Y844">[1]!table_weight[Interceptions]*(('F+ , F-'!Y$2-[1]!tbl_gk[[#This Row],[Interceptions]])/('F+ , F-'!Y$2-'F+ , F-'!Y$3))</f>
        <v>1.4543619728865382E-2</v>
      </c>
      <c r="Z844" s="1" cm="1">
        <f t="array" ref="Z844">[1]!table_weight[Positioning]*(('F+ , F-'!Z$2-[1]!tbl_gk[[#This Row],[Positioning]])/('F+ , F-'!Z$2-'F+ , F-'!Z$3))</f>
        <v>7.394449514924029E-4</v>
      </c>
      <c r="AA844" s="1" cm="1">
        <f t="array" ref="AA844">[1]!table_weight[Vision]*(('F+ , F-'!AA$2-[1]!tbl_gk[[#This Row],[Vision]])/('F+ , F-'!AA$2-'F+ , F-'!AA$3))</f>
        <v>1.4907210222086981E-2</v>
      </c>
      <c r="AB844" s="1" cm="1">
        <f t="array" ref="AB844">[1]!table_weight[Penalties]*(('F+ , F-'!AB$2-[1]!tbl_gk[[#This Row],[Penalties]])/('F+ , F-'!AB$2-'F+ , F-'!AB$3))</f>
        <v>1.9182071976949979E-3</v>
      </c>
      <c r="AC844" s="1" cm="1">
        <f t="array" ref="AC844">[1]!table_weight[Composure]*(('F+ , F-'!AC$2-[1]!tbl_gk[[#This Row],[Composure]])/('F+ , F-'!AC$2-'F+ , F-'!AC$3))</f>
        <v>1.9748183967676961E-3</v>
      </c>
      <c r="AD844" s="1" cm="1">
        <f t="array" ref="AD844">[1]!table_weight[Marking]*(('F+ , F-'!AD$2-[1]!tbl_gk[[#This Row],[Marking]])/('F+ , F-'!AD$2-'F+ , F-'!AD$3))</f>
        <v>3.3127133826860035E-2</v>
      </c>
      <c r="AE844" s="1" cm="1">
        <f t="array" ref="AE844">[1]!table_weight[StandingTackle]*(('F+ , F-'!AE$2-[1]!tbl_gk[[#This Row],[StandingTackle]])/('F+ , F-'!AE$2-'F+ , F-'!AE$3))</f>
        <v>2.017517172914032E-2</v>
      </c>
      <c r="AF844" s="1" cm="1">
        <f t="array" ref="AF844">[1]!table_weight[SlidingTackle]*(('F+ , F-'!AF$2-[1]!tbl_gk[[#This Row],[SlidingTackle]])/('F+ , F-'!AF$2-'F+ , F-'!AF$3))</f>
        <v>9.7139715732897855E-3</v>
      </c>
      <c r="AG844" s="1" cm="1">
        <f t="array" ref="AG844">[1]!table_weight[GKDiving]*(('F+ , F-'!AG$2-[1]!tbl_gk[[#This Row],[GKDiving]])/('F+ , F-'!AG$2-'F+ , F-'!AG$3))</f>
        <v>4.0994828110739248E-2</v>
      </c>
      <c r="AH844" s="1" cm="1">
        <f t="array" ref="AH844">[1]!table_weight[GKHandling]*(('F+ , F-'!AH$2-[1]!tbl_gk[[#This Row],[GKHandling]])/('F+ , F-'!AH$2-'F+ , F-'!AH$3))</f>
        <v>4.8124363434346076E-2</v>
      </c>
      <c r="AI844" s="1" cm="1">
        <f t="array" ref="AI844">[1]!table_weight[GKKicking]*(('F+ , F-'!AI$2-[1]!tbl_gk[[#This Row],[GKKicking]])/('F+ , F-'!AI$2-'F+ , F-'!AI$3))</f>
        <v>2.6832978399756596E-2</v>
      </c>
      <c r="AJ844" s="1" cm="1">
        <f t="array" ref="AJ844">[1]!table_weight[GKPositioning]*(('F+ , F-'!AJ$2-[1]!tbl_gk[[#This Row],[GKPositioning]])/('F+ , F-'!AJ$2-'F+ , F-'!AJ$3))</f>
        <v>1.7028620907537841E-2</v>
      </c>
      <c r="AK844" s="1" cm="1">
        <f t="array" ref="AK844">[1]!table_weight[GKReflexes]*(('F+ , F-'!AK$2-[1]!tbl_gk[[#This Row],[GKReflexes]])/('F+ , F-'!AK$2-'F+ , F-'!AK$3))</f>
        <v>4.55498090119325E-2</v>
      </c>
    </row>
    <row r="845" spans="1:37" x14ac:dyDescent="0.55000000000000004">
      <c r="A845" s="8">
        <f>[1]!tbl_gk[[#This Row],[ID]]</f>
        <v>230727</v>
      </c>
      <c r="B845" s="2" cm="1">
        <f t="array" ref="B845">[1]!table_weight[ValueEUR]*(('F+ , F-'!B$2-[1]!tbl_gk[[#This Row],[ValueEUR]])/('F+ , F-'!B$2-'F+ , F-'!B$3))</f>
        <v>9.5408269034721362E-4</v>
      </c>
      <c r="C845" s="2" cm="1">
        <f t="array" ref="C845">[1]!table_weight[WageEUR]*(('F+ , F-'!C$2-[1]!tbl_gk[[#This Row],[WageEUR]])/('F+ , F-'!C$2-'F+ , F-'!C$3))</f>
        <v>1.9560467654709084E-3</v>
      </c>
      <c r="D845" s="2" cm="1">
        <f t="array" ref="D845">[1]!table_weight[Crossing]*(('F+ , F-'!D$2-[1]!tbl_gk[[#This Row],[Crossing]])/('F+ , F-'!D$2-'F+ , F-'!D$3))</f>
        <v>2.9141914719869291E-2</v>
      </c>
      <c r="E845" s="2" cm="1">
        <f t="array" ref="E845">[1]!table_weight[Finishing]*(('F+ , F-'!E$2-[1]!tbl_gk[[#This Row],[Finishing]])/('F+ , F-'!E$2-'F+ , F-'!E$3))</f>
        <v>7.9860054761179498E-3</v>
      </c>
      <c r="F845" s="2" cm="1">
        <f t="array" ref="F845">[1]!table_weight[HeadingAccuracy]*(('F+ , F-'!F$2-[1]!tbl_gk[[#This Row],[HeadingAccuracy]])/('F+ , F-'!F$2-'F+ , F-'!F$3))</f>
        <v>1.0439222844598752E-2</v>
      </c>
      <c r="G845" s="2" cm="1">
        <f t="array" ref="G845">[1]!table_weight[ShortPassing]*(('F+ , F-'!G$2-[1]!tbl_gk[[#This Row],[ShortPassing]])/('F+ , F-'!G$2-'F+ , F-'!G$3))</f>
        <v>4.3596558196669473E-2</v>
      </c>
      <c r="H845" s="2" cm="1">
        <f t="array" ref="H845">[1]!table_weight[Volleys]*(('F+ , F-'!H$2-[1]!tbl_gk[[#This Row],[Volleys]])/('F+ , F-'!H$2-'F+ , F-'!H$3))</f>
        <v>6.9443525879286526E-4</v>
      </c>
      <c r="I845" s="2" cm="1">
        <f t="array" ref="I845">[1]!table_weight[Dribbling]*(('F+ , F-'!I$2-[1]!tbl_gk[[#This Row],[Dribbling]])/('F+ , F-'!I$2-'F+ , F-'!I$3))</f>
        <v>8.8009039940892403E-3</v>
      </c>
      <c r="J845" s="2" cm="1">
        <f t="array" ref="J845">[1]!table_weight[Curve]*(('F+ , F-'!J$2-[1]!tbl_gk[[#This Row],[Curve]])/('F+ , F-'!J$2-'F+ , F-'!J$3))</f>
        <v>9.1268634012777444E-3</v>
      </c>
      <c r="K845" s="2" cm="1">
        <f t="array" ref="K845">[1]!table_weight[FKAccuracy]*(('F+ , F-'!K$2-[1]!tbl_gk[[#This Row],[FKAccuracy]])/('F+ , F-'!K$2-'F+ , F-'!K$3))</f>
        <v>9.5832065713416324E-3</v>
      </c>
      <c r="L845" s="2" cm="1">
        <f t="array" ref="L845">[1]!table_weight[LongPassing]*(('F+ , F-'!L$2-[1]!tbl_gk[[#This Row],[LongPassing]])/('F+ , F-'!L$2-'F+ , F-'!L$3))</f>
        <v>2.0574115802880336E-2</v>
      </c>
      <c r="M845" s="2" cm="1">
        <f t="array" ref="M845">[1]!table_weight[BallControl]*(('F+ , F-'!M$2-[1]!tbl_gk[[#This Row],[BallControl]])/('F+ , F-'!M$2-'F+ , F-'!M$3))</f>
        <v>9.9960884871137055E-3</v>
      </c>
      <c r="N845" s="2" cm="1">
        <f t="array" ref="N845">[1]!table_weight[Acceleration]*(('F+ , F-'!N$2-[1]!tbl_gk[[#This Row],[Acceleration]])/('F+ , F-'!N$2-'F+ , F-'!N$3))</f>
        <v>3.156820988206657E-3</v>
      </c>
      <c r="O845" s="2" cm="1">
        <f t="array" ref="O845">[1]!table_weight[SprintSpeed]*(('F+ , F-'!O$2-[1]!tbl_gk[[#This Row],[SprintSpeed]])/('F+ , F-'!O$2-'F+ , F-'!O$3))</f>
        <v>3.3732887131122566E-3</v>
      </c>
      <c r="P845" s="2" cm="1">
        <f t="array" ref="P845">[1]!table_weight[Agility]*(('F+ , F-'!P$2-[1]!tbl_gk[[#This Row],[Agility]])/('F+ , F-'!P$2-'F+ , F-'!P$3))</f>
        <v>1.170110692471504E-3</v>
      </c>
      <c r="Q845" s="2" cm="1">
        <f t="array" ref="Q845">[1]!table_weight[Reactions]*(('F+ , F-'!Q$2-[1]!tbl_gk[[#This Row],[Reactions]])/('F+ , F-'!Q$2-'F+ , F-'!Q$3))</f>
        <v>1.0312840001443764E-3</v>
      </c>
      <c r="R845" s="2" cm="1">
        <f t="array" ref="R845">[1]!table_weight[Balance]*(('F+ , F-'!R$2-[1]!tbl_gk[[#This Row],[Balance]])/('F+ , F-'!R$2-'F+ , F-'!R$3))</f>
        <v>2.4835002452456407E-4</v>
      </c>
      <c r="S845" s="2" cm="1">
        <f t="array" ref="S845">[1]!table_weight[ShotPower]*(('F+ , F-'!S$2-[1]!tbl_gk[[#This Row],[ShotPower]])/('F+ , F-'!S$2-'F+ , F-'!S$3))</f>
        <v>4.1553199225329174E-3</v>
      </c>
      <c r="T845" s="2" cm="1">
        <f t="array" ref="T845">[1]!table_weight[Jumping]*(('F+ , F-'!T$2-[1]!tbl_gk[[#This Row],[Jumping]])/('F+ , F-'!T$2-'F+ , F-'!T$3))</f>
        <v>1.2021943727489502E-3</v>
      </c>
      <c r="U845" s="2" cm="1">
        <f t="array" ref="U845">[1]!table_weight[Stamina]*(('F+ , F-'!U$2-[1]!tbl_gk[[#This Row],[Stamina]])/('F+ , F-'!U$2-'F+ , F-'!U$3))</f>
        <v>6.0109718637447497E-3</v>
      </c>
      <c r="V845" s="2" cm="1">
        <f t="array" ref="V845">[1]!table_weight[Strength]*(('F+ , F-'!V$2-[1]!tbl_gk[[#This Row],[Strength]])/('F+ , F-'!V$2-'F+ , F-'!V$3))</f>
        <v>2.3070682486563184E-2</v>
      </c>
      <c r="W845" s="2" cm="1">
        <f t="array" ref="W845">[1]!table_weight[LongShots]*(('F+ , F-'!W$2-[1]!tbl_gk[[#This Row],[LongShots]])/('F+ , F-'!W$2-'F+ , F-'!W$3))</f>
        <v>8.570347340224143E-3</v>
      </c>
      <c r="X845" s="2" cm="1">
        <f t="array" ref="X845">[1]!table_weight[Aggression]*(('F+ , F-'!X$2-[1]!tbl_gk[[#This Row],[Aggression]])/('F+ , F-'!X$2-'F+ , F-'!X$3))</f>
        <v>1.2169151201703659E-2</v>
      </c>
      <c r="Y845" s="2" cm="1">
        <f t="array" ref="Y845">[1]!table_weight[Interceptions]*(('F+ , F-'!Y$2-[1]!tbl_gk[[#This Row],[Interceptions]])/('F+ , F-'!Y$2-'F+ , F-'!Y$3))</f>
        <v>1.8698939651398346E-2</v>
      </c>
      <c r="Z845" s="2" cm="1">
        <f t="array" ref="Z845">[1]!table_weight[Positioning]*(('F+ , F-'!Z$2-[1]!tbl_gk[[#This Row],[Positioning]])/('F+ , F-'!Z$2-'F+ , F-'!Z$3))</f>
        <v>4.4366697089544168E-4</v>
      </c>
      <c r="AA845" s="2" cm="1">
        <f t="array" ref="AA845">[1]!table_weight[Vision]*(('F+ , F-'!AA$2-[1]!tbl_gk[[#This Row],[Vision]])/('F+ , F-'!AA$2-'F+ , F-'!AA$3))</f>
        <v>3.1944021904472104E-2</v>
      </c>
      <c r="AB845" s="2" cm="1">
        <f t="array" ref="AB845">[1]!table_weight[Penalties]*(('F+ , F-'!AB$2-[1]!tbl_gk[[#This Row],[Penalties]])/('F+ , F-'!AB$2-'F+ , F-'!AB$3))</f>
        <v>2.0747955403639775E-3</v>
      </c>
      <c r="AC845" s="2" cm="1">
        <f t="array" ref="AC845">[1]!table_weight[Composure]*(('F+ , F-'!AC$2-[1]!tbl_gk[[#This Row],[Composure]])/('F+ , F-'!AC$2-'F+ , F-'!AC$3))</f>
        <v>9.6072246329239263E-4</v>
      </c>
      <c r="AD845" s="2" cm="1">
        <f t="array" ref="AD845">[1]!table_weight[Marking]*(('F+ , F-'!AD$2-[1]!tbl_gk[[#This Row],[Marking]])/('F+ , F-'!AD$2-'F+ , F-'!AD$3))</f>
        <v>2.366223844775717E-2</v>
      </c>
      <c r="AE845" s="2" cm="1">
        <f t="array" ref="AE845">[1]!table_weight[StandingTackle]*(('F+ , F-'!AE$2-[1]!tbl_gk[[#This Row],[StandingTackle]])/('F+ , F-'!AE$2-'F+ , F-'!AE$3))</f>
        <v>1.120842873841129E-2</v>
      </c>
      <c r="AF845" s="2" cm="1">
        <f t="array" ref="AF845">[1]!table_weight[SlidingTackle]*(('F+ , F-'!AF$2-[1]!tbl_gk[[#This Row],[SlidingTackle]])/('F+ , F-'!AF$2-'F+ , F-'!AF$3))</f>
        <v>9.7139715732897855E-3</v>
      </c>
      <c r="AG845" s="2" cm="1">
        <f t="array" ref="AG845">[1]!table_weight[GKDiving]*(('F+ , F-'!AG$2-[1]!tbl_gk[[#This Row],[GKDiving]])/('F+ , F-'!AG$2-'F+ , F-'!AG$3))</f>
        <v>3.0746121083054436E-2</v>
      </c>
      <c r="AH845" s="2" cm="1">
        <f t="array" ref="AH845">[1]!table_weight[GKHandling]*(('F+ , F-'!AH$2-[1]!tbl_gk[[#This Row],[GKHandling]])/('F+ , F-'!AH$2-'F+ , F-'!AH$3))</f>
        <v>3.386529278713242E-2</v>
      </c>
      <c r="AI845" s="2" cm="1">
        <f t="array" ref="AI845">[1]!table_weight[GKKicking]*(('F+ , F-'!AI$2-[1]!tbl_gk[[#This Row],[GKKicking]])/('F+ , F-'!AI$2-'F+ , F-'!AI$3))</f>
        <v>1.8783084879829621E-2</v>
      </c>
      <c r="AJ845" s="2" cm="1">
        <f t="array" ref="AJ845">[1]!table_weight[GKPositioning]*(('F+ , F-'!AJ$2-[1]!tbl_gk[[#This Row],[GKPositioning]])/('F+ , F-'!AJ$2-'F+ , F-'!AJ$3))</f>
        <v>1.1983103601600703E-2</v>
      </c>
      <c r="AK845" s="2" cm="1">
        <f t="array" ref="AK845">[1]!table_weight[GKReflexes]*(('F+ , F-'!AK$2-[1]!tbl_gk[[#This Row],[GKReflexes]])/('F+ , F-'!AK$2-'F+ , F-'!AK$3))</f>
        <v>2.9151877767636801E-2</v>
      </c>
    </row>
    <row r="846" spans="1:37" x14ac:dyDescent="0.55000000000000004">
      <c r="A846" s="7">
        <f>[1]!tbl_gk[[#This Row],[ID]]</f>
        <v>230749</v>
      </c>
      <c r="B846" s="1" cm="1">
        <f t="array" ref="B846">[1]!table_weight[ValueEUR]*(('F+ , F-'!B$2-[1]!tbl_gk[[#This Row],[ValueEUR]])/('F+ , F-'!B$2-'F+ , F-'!B$3))</f>
        <v>1.1297129235428024E-4</v>
      </c>
      <c r="C846" s="1" cm="1">
        <f t="array" ref="C846">[1]!table_weight[WageEUR]*(('F+ , F-'!C$2-[1]!tbl_gk[[#This Row],[WageEUR]])/('F+ , F-'!C$2-'F+ , F-'!C$3))</f>
        <v>5.4769309433185431E-4</v>
      </c>
      <c r="D846" s="1" cm="1">
        <f t="array" ref="D846">[1]!table_weight[Crossing]*(('F+ , F-'!D$2-[1]!tbl_gk[[#This Row],[Crossing]])/('F+ , F-'!D$2-'F+ , F-'!D$3))</f>
        <v>3.3625286215233793E-2</v>
      </c>
      <c r="E846" s="1" cm="1">
        <f t="array" ref="E846">[1]!table_weight[Finishing]*(('F+ , F-'!E$2-[1]!tbl_gk[[#This Row],[Finishing]])/('F+ , F-'!E$2-'F+ , F-'!E$3))</f>
        <v>9.9825068451474385E-3</v>
      </c>
      <c r="F846" s="1" cm="1">
        <f t="array" ref="F846">[1]!table_weight[HeadingAccuracy]*(('F+ , F-'!F$2-[1]!tbl_gk[[#This Row],[HeadingAccuracy]])/('F+ , F-'!F$2-'F+ , F-'!F$3))</f>
        <v>1.00216539308148E-2</v>
      </c>
      <c r="G846" s="1" cm="1">
        <f t="array" ref="G846">[1]!table_weight[ShortPassing]*(('F+ , F-'!G$2-[1]!tbl_gk[[#This Row],[ShortPassing]])/('F+ , F-'!G$2-'F+ , F-'!G$3))</f>
        <v>5.3440942305594832E-2</v>
      </c>
      <c r="H846" s="1" cm="1">
        <f t="array" ref="H846">[1]!table_weight[Volleys]*(('F+ , F-'!H$2-[1]!tbl_gk[[#This Row],[Volleys]])/('F+ , F-'!H$2-'F+ , F-'!H$3))</f>
        <v>1.851827356780974E-3</v>
      </c>
      <c r="I846" s="1" cm="1">
        <f t="array" ref="I846">[1]!table_weight[Dribbling]*(('F+ , F-'!I$2-[1]!tbl_gk[[#This Row],[Dribbling]])/('F+ , F-'!I$2-'F+ , F-'!I$3))</f>
        <v>1.7601807988178481E-2</v>
      </c>
      <c r="J846" s="1" cm="1">
        <f t="array" ref="J846">[1]!table_weight[Curve]*(('F+ , F-'!J$2-[1]!tbl_gk[[#This Row],[Curve]])/('F+ , F-'!J$2-'F+ , F-'!J$3))</f>
        <v>8.7888314234526414E-3</v>
      </c>
      <c r="K846" s="1" cm="1">
        <f t="array" ref="K846">[1]!table_weight[FKAccuracy]*(('F+ , F-'!K$2-[1]!tbl_gk[[#This Row],[FKAccuracy]])/('F+ , F-'!K$2-'F+ , F-'!K$3))</f>
        <v>9.1268634012777444E-3</v>
      </c>
      <c r="L846" s="1" cm="1">
        <f t="array" ref="L846">[1]!table_weight[LongPassing]*(('F+ , F-'!L$2-[1]!tbl_gk[[#This Row],[LongPassing]])/('F+ , F-'!L$2-'F+ , F-'!L$3))</f>
        <v>2.3822660403335128E-2</v>
      </c>
      <c r="M846" s="1" cm="1">
        <f t="array" ref="M846">[1]!table_weight[BallControl]*(('F+ , F-'!M$2-[1]!tbl_gk[[#This Row],[BallControl]])/('F+ , F-'!M$2-'F+ , F-'!M$3))</f>
        <v>9.9960884871137055E-3</v>
      </c>
      <c r="N846" s="1" cm="1">
        <f t="array" ref="N846">[1]!table_weight[Acceleration]*(('F+ , F-'!N$2-[1]!tbl_gk[[#This Row],[Acceleration]])/('F+ , F-'!N$2-'F+ , F-'!N$3))</f>
        <v>4.7352314823099848E-3</v>
      </c>
      <c r="O846" s="1" cm="1">
        <f t="array" ref="O846">[1]!table_weight[SprintSpeed]*(('F+ , F-'!O$2-[1]!tbl_gk[[#This Row],[SprintSpeed]])/('F+ , F-'!O$2-'F+ , F-'!O$3))</f>
        <v>4.7788256769090301E-3</v>
      </c>
      <c r="P846" s="1" cm="1">
        <f t="array" ref="P846">[1]!table_weight[Agility]*(('F+ , F-'!P$2-[1]!tbl_gk[[#This Row],[Agility]])/('F+ , F-'!P$2-'F+ , F-'!P$3))</f>
        <v>1.7551660387072558E-3</v>
      </c>
      <c r="Q846" s="1" cm="1">
        <f t="array" ref="Q846">[1]!table_weight[Reactions]*(('F+ , F-'!Q$2-[1]!tbl_gk[[#This Row],[Reactions]])/('F+ , F-'!Q$2-'F+ , F-'!Q$3))</f>
        <v>1.2891050001804705E-3</v>
      </c>
      <c r="R846" s="1" cm="1">
        <f t="array" ref="R846">[1]!table_weight[Balance]*(('F+ , F-'!R$2-[1]!tbl_gk[[#This Row],[Balance]])/('F+ , F-'!R$2-'F+ , F-'!R$3))</f>
        <v>2.4835002452456407E-4</v>
      </c>
      <c r="S846" s="1" cm="1">
        <f t="array" ref="S846">[1]!table_weight[ShotPower]*(('F+ , F-'!S$2-[1]!tbl_gk[[#This Row],[ShotPower]])/('F+ , F-'!S$2-'F+ , F-'!S$3))</f>
        <v>7.271809864432606E-3</v>
      </c>
      <c r="T846" s="1" cm="1">
        <f t="array" ref="T846">[1]!table_weight[Jumping]*(('F+ , F-'!T$2-[1]!tbl_gk[[#This Row],[Jumping]])/('F+ , F-'!T$2-'F+ , F-'!T$3))</f>
        <v>1.2021943727489502E-3</v>
      </c>
      <c r="U846" s="1" cm="1">
        <f t="array" ref="U846">[1]!table_weight[Stamina]*(('F+ , F-'!U$2-[1]!tbl_gk[[#This Row],[Stamina]])/('F+ , F-'!U$2-'F+ , F-'!U$3))</f>
        <v>7.7283923962432506E-3</v>
      </c>
      <c r="V846" s="1" cm="1">
        <f t="array" ref="V846">[1]!table_weight[Strength]*(('F+ , F-'!V$2-[1]!tbl_gk[[#This Row],[Strength]])/('F+ , F-'!V$2-'F+ , F-'!V$3))</f>
        <v>1.7746678835817833E-2</v>
      </c>
      <c r="W846" s="1" cm="1">
        <f t="array" ref="W846">[1]!table_weight[LongShots]*(('F+ , F-'!W$2-[1]!tbl_gk[[#This Row],[LongShots]])/('F+ , F-'!W$2-'F+ , F-'!W$3))</f>
        <v>7.7912248547492196E-3</v>
      </c>
      <c r="X846" s="1" cm="1">
        <f t="array" ref="X846">[1]!table_weight[Aggression]*(('F+ , F-'!X$2-[1]!tbl_gk[[#This Row],[Aggression]])/('F+ , F-'!X$2-'F+ , F-'!X$3))</f>
        <v>1.460298144204439E-2</v>
      </c>
      <c r="Y846" s="1" cm="1">
        <f t="array" ref="Y846">[1]!table_weight[Interceptions]*(('F+ , F-'!Y$2-[1]!tbl_gk[[#This Row],[Interceptions]])/('F+ , F-'!Y$2-'F+ , F-'!Y$3))</f>
        <v>1.5236173049287543E-2</v>
      </c>
      <c r="Z846" s="1" cm="1">
        <f t="array" ref="Z846">[1]!table_weight[Positioning]*(('F+ , F-'!Z$2-[1]!tbl_gk[[#This Row],[Positioning]])/('F+ , F-'!Z$2-'F+ , F-'!Z$3))</f>
        <v>5.9155596119392221E-4</v>
      </c>
      <c r="AA846" s="1" cm="1">
        <f t="array" ref="AA846">[1]!table_weight[Vision]*(('F+ , F-'!AA$2-[1]!tbl_gk[[#This Row],[Vision]])/('F+ , F-'!AA$2-'F+ , F-'!AA$3))</f>
        <v>1.3487475915221555E-2</v>
      </c>
      <c r="AB846" s="1" cm="1">
        <f t="array" ref="AB846">[1]!table_weight[Penalties]*(('F+ , F-'!AB$2-[1]!tbl_gk[[#This Row],[Penalties]])/('F+ , F-'!AB$2-'F+ , F-'!AB$3))</f>
        <v>2.0747955403639775E-3</v>
      </c>
      <c r="AC846" s="1" cm="1">
        <f t="array" ref="AC846">[1]!table_weight[Composure]*(('F+ , F-'!AC$2-[1]!tbl_gk[[#This Row],[Composure]])/('F+ , F-'!AC$2-'F+ , F-'!AC$3))</f>
        <v>2.188312277499339E-3</v>
      </c>
      <c r="AD846" s="1" cm="1">
        <f t="array" ref="AD846">[1]!table_weight[Marking]*(('F+ , F-'!AD$2-[1]!tbl_gk[[#This Row],[Marking]])/('F+ , F-'!AD$2-'F+ , F-'!AD$3))</f>
        <v>9.4648953791028664E-3</v>
      </c>
      <c r="AE846" s="1" cm="1">
        <f t="array" ref="AE846">[1]!table_weight[StandingTackle]*(('F+ , F-'!AE$2-[1]!tbl_gk[[#This Row],[StandingTackle]])/('F+ , F-'!AE$2-'F+ , F-'!AE$3))</f>
        <v>1.5691800233775807E-2</v>
      </c>
      <c r="AF846" s="1" cm="1">
        <f t="array" ref="AF846">[1]!table_weight[SlidingTackle]*(('F+ , F-'!AF$2-[1]!tbl_gk[[#This Row],[SlidingTackle]])/('F+ , F-'!AF$2-'F+ , F-'!AF$3))</f>
        <v>9.7139715732897855E-3</v>
      </c>
      <c r="AG846" s="1" cm="1">
        <f t="array" ref="AG846">[1]!table_weight[GKDiving]*(('F+ , F-'!AG$2-[1]!tbl_gk[[#This Row],[GKDiving]])/('F+ , F-'!AG$2-'F+ , F-'!AG$3))</f>
        <v>4.4411063786634182E-2</v>
      </c>
      <c r="AH846" s="1" cm="1">
        <f t="array" ref="AH846">[1]!table_weight[GKHandling]*(('F+ , F-'!AH$2-[1]!tbl_gk[[#This Row],[GKHandling]])/('F+ , F-'!AH$2-'F+ , F-'!AH$3))</f>
        <v>6.2383434081559733E-2</v>
      </c>
      <c r="AI846" s="1" cm="1">
        <f t="array" ref="AI846">[1]!table_weight[GKKicking]*(('F+ , F-'!AI$2-[1]!tbl_gk[[#This Row],[GKKicking]])/('F+ , F-'!AI$2-'F+ , F-'!AI$3))</f>
        <v>3.309400669303314E-2</v>
      </c>
      <c r="AJ846" s="1" cm="1">
        <f t="array" ref="AJ846">[1]!table_weight[GKPositioning]*(('F+ , F-'!AJ$2-[1]!tbl_gk[[#This Row],[GKPositioning]])/('F+ , F-'!AJ$2-'F+ , F-'!AJ$3))</f>
        <v>2.0812758886990693E-2</v>
      </c>
      <c r="AK846" s="1" cm="1">
        <f t="array" ref="AK846">[1]!table_weight[GKReflexes]*(('F+ , F-'!AK$2-[1]!tbl_gk[[#This Row],[GKReflexes]])/('F+ , F-'!AK$2-'F+ , F-'!AK$3))</f>
        <v>5.4659770814318998E-2</v>
      </c>
    </row>
    <row r="847" spans="1:37" x14ac:dyDescent="0.55000000000000004">
      <c r="A847" s="8">
        <f>[1]!tbl_gk[[#This Row],[ID]]</f>
        <v>230765</v>
      </c>
      <c r="B847" s="2" cm="1">
        <f t="array" ref="B847">[1]!table_weight[ValueEUR]*(('F+ , F-'!B$2-[1]!tbl_gk[[#This Row],[ValueEUR]])/('F+ , F-'!B$2-'F+ , F-'!B$3))</f>
        <v>8.9821437363649033E-5</v>
      </c>
      <c r="C847" s="2" cm="1">
        <f t="array" ref="C847">[1]!table_weight[WageEUR]*(('F+ , F-'!C$2-[1]!tbl_gk[[#This Row],[WageEUR]])/('F+ , F-'!C$2-'F+ , F-'!C$3))</f>
        <v>5.4769309433185431E-4</v>
      </c>
      <c r="D847" s="2" cm="1">
        <f t="array" ref="D847">[1]!table_weight[Crossing]*(('F+ , F-'!D$2-[1]!tbl_gk[[#This Row],[Crossing]])/('F+ , F-'!D$2-'F+ , F-'!D$3))</f>
        <v>3.6987814836757178E-2</v>
      </c>
      <c r="E847" s="2" cm="1">
        <f t="array" ref="E847">[1]!table_weight[Finishing]*(('F+ , F-'!E$2-[1]!tbl_gk[[#This Row],[Finishing]])/('F+ , F-'!E$2-'F+ , F-'!E$3))</f>
        <v>1.59720109522359E-2</v>
      </c>
      <c r="F847" s="2" cm="1">
        <f t="array" ref="F847">[1]!table_weight[HeadingAccuracy]*(('F+ , F-'!F$2-[1]!tbl_gk[[#This Row],[HeadingAccuracy]])/('F+ , F-'!F$2-'F+ , F-'!F$3))</f>
        <v>8.351378275679E-3</v>
      </c>
      <c r="G847" s="2" cm="1">
        <f t="array" ref="G847">[1]!table_weight[ShortPassing]*(('F+ , F-'!G$2-[1]!tbl_gk[[#This Row],[ShortPassing]])/('F+ , F-'!G$2-'F+ , F-'!G$3))</f>
        <v>5.7659964066562854E-2</v>
      </c>
      <c r="H847" s="2" cm="1">
        <f t="array" ref="H847">[1]!table_weight[Volleys]*(('F+ , F-'!H$2-[1]!tbl_gk[[#This Row],[Volleys]])/('F+ , F-'!H$2-'F+ , F-'!H$3))</f>
        <v>8.1017446859167619E-4</v>
      </c>
      <c r="I847" s="2" cm="1">
        <f t="array" ref="I847">[1]!table_weight[Dribbling]*(('F+ , F-'!I$2-[1]!tbl_gk[[#This Row],[Dribbling]])/('F+ , F-'!I$2-'F+ , F-'!I$3))</f>
        <v>1.4668173323482065E-2</v>
      </c>
      <c r="J847" s="2" cm="1">
        <f t="array" ref="J847">[1]!table_weight[Curve]*(('F+ , F-'!J$2-[1]!tbl_gk[[#This Row],[Curve]])/('F+ , F-'!J$2-'F+ , F-'!J$3))</f>
        <v>8.9578474123651938E-3</v>
      </c>
      <c r="K847" s="2" cm="1">
        <f t="array" ref="K847">[1]!table_weight[FKAccuracy]*(('F+ , F-'!K$2-[1]!tbl_gk[[#This Row],[FKAccuracy]])/('F+ , F-'!K$2-'F+ , F-'!K$3))</f>
        <v>8.8226346212351529E-3</v>
      </c>
      <c r="L847" s="2" cm="1">
        <f t="array" ref="L847">[1]!table_weight[LongPassing]*(('F+ , F-'!L$2-[1]!tbl_gk[[#This Row],[LongPassing]])/('F+ , F-'!L$2-'F+ , F-'!L$3))</f>
        <v>2.3822660403335128E-2</v>
      </c>
      <c r="M847" s="2" cm="1">
        <f t="array" ref="M847">[1]!table_weight[BallControl]*(('F+ , F-'!M$2-[1]!tbl_gk[[#This Row],[BallControl]])/('F+ , F-'!M$2-'F+ , F-'!M$3))</f>
        <v>1.1734538658785654E-2</v>
      </c>
      <c r="N847" s="2" cm="1">
        <f t="array" ref="N847">[1]!table_weight[Acceleration]*(('F+ , F-'!N$2-[1]!tbl_gk[[#This Row],[Acceleration]])/('F+ , F-'!N$2-'F+ , F-'!N$3))</f>
        <v>4.2842570554233201E-3</v>
      </c>
      <c r="O847" s="2" cm="1">
        <f t="array" ref="O847">[1]!table_weight[SprintSpeed]*(('F+ , F-'!O$2-[1]!tbl_gk[[#This Row],[SprintSpeed]])/('F+ , F-'!O$2-'F+ , F-'!O$3))</f>
        <v>5.6221478551870948E-3</v>
      </c>
      <c r="P847" s="2" cm="1">
        <f t="array" ref="P847">[1]!table_weight[Agility]*(('F+ , F-'!P$2-[1]!tbl_gk[[#This Row],[Agility]])/('F+ , F-'!P$2-'F+ , F-'!P$3))</f>
        <v>4.5634317006388652E-3</v>
      </c>
      <c r="Q847" s="2" cm="1">
        <f t="array" ref="Q847">[1]!table_weight[Reactions]*(('F+ , F-'!Q$2-[1]!tbl_gk[[#This Row],[Reactions]])/('F+ , F-'!Q$2-'F+ , F-'!Q$3))</f>
        <v>1.6500544002310022E-3</v>
      </c>
      <c r="R847" s="2" cm="1">
        <f t="array" ref="R847">[1]!table_weight[Balance]*(('F+ , F-'!R$2-[1]!tbl_gk[[#This Row],[Balance]])/('F+ , F-'!R$2-'F+ , F-'!R$3))</f>
        <v>9.9340009809825627E-4</v>
      </c>
      <c r="S847" s="2" cm="1">
        <f t="array" ref="S847">[1]!table_weight[ShotPower]*(('F+ , F-'!S$2-[1]!tbl_gk[[#This Row],[ShotPower]])/('F+ , F-'!S$2-'F+ , F-'!S$3))</f>
        <v>6.7523948741159906E-3</v>
      </c>
      <c r="T847" s="2" cm="1">
        <f t="array" ref="T847">[1]!table_weight[Jumping]*(('F+ , F-'!T$2-[1]!tbl_gk[[#This Row],[Jumping]])/('F+ , F-'!T$2-'F+ , F-'!T$3))</f>
        <v>2.4043887454979003E-3</v>
      </c>
      <c r="U847" s="2" cm="1">
        <f t="array" ref="U847">[1]!table_weight[Stamina]*(('F+ , F-'!U$2-[1]!tbl_gk[[#This Row],[Stamina]])/('F+ , F-'!U$2-'F+ , F-'!U$3))</f>
        <v>1.288065399373875E-2</v>
      </c>
      <c r="V847" s="2" cm="1">
        <f t="array" ref="V847">[1]!table_weight[Strength]*(('F+ , F-'!V$2-[1]!tbl_gk[[#This Row],[Strength]])/('F+ , F-'!V$2-'F+ , F-'!V$3))</f>
        <v>7.9860054761180244E-3</v>
      </c>
      <c r="W847" s="2" cm="1">
        <f t="array" ref="W847">[1]!table_weight[LongShots]*(('F+ , F-'!W$2-[1]!tbl_gk[[#This Row],[LongShots]])/('F+ , F-'!W$2-'F+ , F-'!W$3))</f>
        <v>7.271809864432606E-3</v>
      </c>
      <c r="X847" s="2" cm="1">
        <f t="array" ref="X847">[1]!table_weight[Aggression]*(('F+ , F-'!X$2-[1]!tbl_gk[[#This Row],[Aggression]])/('F+ , F-'!X$2-'F+ , F-'!X$3))</f>
        <v>1.3386066321874024E-2</v>
      </c>
      <c r="Y847" s="2" cm="1">
        <f t="array" ref="Y847">[1]!table_weight[Interceptions]*(('F+ , F-'!Y$2-[1]!tbl_gk[[#This Row],[Interceptions]])/('F+ , F-'!Y$2-'F+ , F-'!Y$3))</f>
        <v>1.5236173049287543E-2</v>
      </c>
      <c r="Z847" s="2" cm="1">
        <f t="array" ref="Z847">[1]!table_weight[Positioning]*(('F+ , F-'!Z$2-[1]!tbl_gk[[#This Row],[Positioning]])/('F+ , F-'!Z$2-'F+ , F-'!Z$3))</f>
        <v>1.4788899029848058E-3</v>
      </c>
      <c r="AA847" s="2" cm="1">
        <f t="array" ref="AA847">[1]!table_weight[Vision]*(('F+ , F-'!AA$2-[1]!tbl_gk[[#This Row],[Vision]])/('F+ , F-'!AA$2-'F+ , F-'!AA$3))</f>
        <v>2.2715748909846831E-2</v>
      </c>
      <c r="AB847" s="2" cm="1">
        <f t="array" ref="AB847">[1]!table_weight[Penalties]*(('F+ , F-'!AB$2-[1]!tbl_gk[[#This Row],[Penalties]])/('F+ , F-'!AB$2-'F+ , F-'!AB$3))</f>
        <v>2.1139426260312223E-3</v>
      </c>
      <c r="AC847" s="2" cm="1">
        <f t="array" ref="AC847">[1]!table_weight[Composure]*(('F+ , F-'!AC$2-[1]!tbl_gk[[#This Row],[Composure]])/('F+ , F-'!AC$2-'F+ , F-'!AC$3))</f>
        <v>1.6545775756702319E-3</v>
      </c>
      <c r="AD847" s="2" cm="1">
        <f t="array" ref="AD847">[1]!table_weight[Marking]*(('F+ , F-'!AD$2-[1]!tbl_gk[[#This Row],[Marking]])/('F+ , F-'!AD$2-'F+ , F-'!AD$3))</f>
        <v>1.7352308195021923E-2</v>
      </c>
      <c r="AE847" s="2" cm="1">
        <f t="array" ref="AE847">[1]!table_weight[StandingTackle]*(('F+ , F-'!AE$2-[1]!tbl_gk[[#This Row],[StandingTackle]])/('F+ , F-'!AE$2-'F+ , F-'!AE$3))</f>
        <v>1.7933485981458063E-2</v>
      </c>
      <c r="AF847" s="2" cm="1">
        <f t="array" ref="AF847">[1]!table_weight[SlidingTackle]*(('F+ , F-'!AF$2-[1]!tbl_gk[[#This Row],[SlidingTackle]])/('F+ , F-'!AF$2-'F+ , F-'!AF$3))</f>
        <v>8.9667429907290316E-3</v>
      </c>
      <c r="AG847" s="2" cm="1">
        <f t="array" ref="AG847">[1]!table_weight[GKDiving]*(('F+ , F-'!AG$2-[1]!tbl_gk[[#This Row],[GKDiving]])/('F+ , F-'!AG$2-'F+ , F-'!AG$3))</f>
        <v>4.9535417300476586E-2</v>
      </c>
      <c r="AH847" s="2" cm="1">
        <f t="array" ref="AH847">[1]!table_weight[GKHandling]*(('F+ , F-'!AH$2-[1]!tbl_gk[[#This Row],[GKHandling]])/('F+ , F-'!AH$2-'F+ , F-'!AH$3))</f>
        <v>5.3471514927051197E-2</v>
      </c>
      <c r="AI847" s="2" cm="1">
        <f t="array" ref="AI847">[1]!table_weight[GKKicking]*(('F+ , F-'!AI$2-[1]!tbl_gk[[#This Row],[GKKicking]])/('F+ , F-'!AI$2-'F+ , F-'!AI$3))</f>
        <v>3.1305141466382698E-2</v>
      </c>
      <c r="AJ847" s="2" cm="1">
        <f t="array" ref="AJ847">[1]!table_weight[GKPositioning]*(('F+ , F-'!AJ$2-[1]!tbl_gk[[#This Row],[GKPositioning]])/('F+ , F-'!AJ$2-'F+ , F-'!AJ$3))</f>
        <v>2.1443448550232839E-2</v>
      </c>
      <c r="AK847" s="2" cm="1">
        <f t="array" ref="AK847">[1]!table_weight[GKReflexes]*(('F+ , F-'!AK$2-[1]!tbl_gk[[#This Row],[GKReflexes]])/('F+ , F-'!AK$2-'F+ , F-'!AK$3))</f>
        <v>5.2837778453841702E-2</v>
      </c>
    </row>
    <row r="848" spans="1:37" x14ac:dyDescent="0.55000000000000004">
      <c r="A848" s="7">
        <f>[1]!tbl_gk[[#This Row],[ID]]</f>
        <v>230787</v>
      </c>
      <c r="B848" s="1" cm="1">
        <f t="array" ref="B848">[1]!table_weight[ValueEUR]*(('F+ , F-'!B$2-[1]!tbl_gk[[#This Row],[ValueEUR]])/('F+ , F-'!B$2-'F+ , F-'!B$3))</f>
        <v>3.6761969725122341E-4</v>
      </c>
      <c r="C848" s="1" cm="1">
        <f t="array" ref="C848">[1]!table_weight[WageEUR]*(('F+ , F-'!C$2-[1]!tbl_gk[[#This Row],[WageEUR]])/('F+ , F-'!C$2-'F+ , F-'!C$3))</f>
        <v>7.04176835569527E-5</v>
      </c>
      <c r="D848" s="1" cm="1">
        <f t="array" ref="D848">[1]!table_weight[Crossing]*(('F+ , F-'!D$2-[1]!tbl_gk[[#This Row],[Crossing]])/('F+ , F-'!D$2-'F+ , F-'!D$3))</f>
        <v>2.9141914719869291E-2</v>
      </c>
      <c r="E848" s="1" cm="1">
        <f t="array" ref="E848">[1]!table_weight[Finishing]*(('F+ , F-'!E$2-[1]!tbl_gk[[#This Row],[Finishing]])/('F+ , F-'!E$2-'F+ , F-'!E$3))</f>
        <v>1.2977258898691668E-2</v>
      </c>
      <c r="F848" s="1" cm="1">
        <f t="array" ref="F848">[1]!table_weight[HeadingAccuracy]*(('F+ , F-'!F$2-[1]!tbl_gk[[#This Row],[HeadingAccuracy]])/('F+ , F-'!F$2-'F+ , F-'!F$3))</f>
        <v>1.00216539308148E-2</v>
      </c>
      <c r="G848" s="1" cm="1">
        <f t="array" ref="G848">[1]!table_weight[ShortPassing]*(('F+ , F-'!G$2-[1]!tbl_gk[[#This Row],[ShortPassing]])/('F+ , F-'!G$2-'F+ , F-'!G$3))</f>
        <v>4.0783877022690797E-2</v>
      </c>
      <c r="H848" s="1" cm="1">
        <f t="array" ref="H848">[1]!table_weight[Volleys]*(('F+ , F-'!H$2-[1]!tbl_gk[[#This Row],[Volleys]])/('F+ , F-'!H$2-'F+ , F-'!H$3))</f>
        <v>8.1017446859167619E-4</v>
      </c>
      <c r="I848" s="1" cm="1">
        <f t="array" ref="I848">[1]!table_weight[Dribbling]*(('F+ , F-'!I$2-[1]!tbl_gk[[#This Row],[Dribbling]])/('F+ , F-'!I$2-'F+ , F-'!I$3))</f>
        <v>1.4668173323482065E-2</v>
      </c>
      <c r="J848" s="1" cm="1">
        <f t="array" ref="J848">[1]!table_weight[Curve]*(('F+ , F-'!J$2-[1]!tbl_gk[[#This Row],[Curve]])/('F+ , F-'!J$2-'F+ , F-'!J$3))</f>
        <v>8.9578474123651938E-3</v>
      </c>
      <c r="K848" s="1" cm="1">
        <f t="array" ref="K848">[1]!table_weight[FKAccuracy]*(('F+ , F-'!K$2-[1]!tbl_gk[[#This Row],[FKAccuracy]])/('F+ , F-'!K$2-'F+ , F-'!K$3))</f>
        <v>9.1268634012777444E-3</v>
      </c>
      <c r="L848" s="1" cm="1">
        <f t="array" ref="L848">[1]!table_weight[LongPassing]*(('F+ , F-'!L$2-[1]!tbl_gk[[#This Row],[LongPassing]])/('F+ , F-'!L$2-'F+ , F-'!L$3))</f>
        <v>1.8408419402577144E-2</v>
      </c>
      <c r="M848" s="1" cm="1">
        <f t="array" ref="M848">[1]!table_weight[BallControl]*(('F+ , F-'!M$2-[1]!tbl_gk[[#This Row],[BallControl]])/('F+ , F-'!M$2-'F+ , F-'!M$3))</f>
        <v>1.1734538658785654E-2</v>
      </c>
      <c r="N848" s="1" cm="1">
        <f t="array" ref="N848">[1]!table_weight[Acceleration]*(('F+ , F-'!N$2-[1]!tbl_gk[[#This Row],[Acceleration]])/('F+ , F-'!N$2-'F+ , F-'!N$3))</f>
        <v>4.7352314823099848E-3</v>
      </c>
      <c r="O848" s="1" cm="1">
        <f t="array" ref="O848">[1]!table_weight[SprintSpeed]*(('F+ , F-'!O$2-[1]!tbl_gk[[#This Row],[SprintSpeed]])/('F+ , F-'!O$2-'F+ , F-'!O$3))</f>
        <v>5.0599330696683847E-3</v>
      </c>
      <c r="P848" s="1" cm="1">
        <f t="array" ref="P848">[1]!table_weight[Agility]*(('F+ , F-'!P$2-[1]!tbl_gk[[#This Row],[Agility]])/('F+ , F-'!P$2-'F+ , F-'!P$3))</f>
        <v>3.2763099389202109E-3</v>
      </c>
      <c r="Q848" s="1" cm="1">
        <f t="array" ref="Q848">[1]!table_weight[Reactions]*(('F+ , F-'!Q$2-[1]!tbl_gk[[#This Row],[Reactions]])/('F+ , F-'!Q$2-'F+ , F-'!Q$3))</f>
        <v>1.7016186002382209E-3</v>
      </c>
      <c r="R848" s="1" cm="1">
        <f t="array" ref="R848">[1]!table_weight[Balance]*(('F+ , F-'!R$2-[1]!tbl_gk[[#This Row],[Balance]])/('F+ , F-'!R$2-'F+ , F-'!R$3))</f>
        <v>1.4280126410162438E-3</v>
      </c>
      <c r="S848" s="1" cm="1">
        <f t="array" ref="S848">[1]!table_weight[ShotPower]*(('F+ , F-'!S$2-[1]!tbl_gk[[#This Row],[ShotPower]])/('F+ , F-'!S$2-'F+ , F-'!S$3))</f>
        <v>5.7135648934827617E-3</v>
      </c>
      <c r="T848" s="1" cm="1">
        <f t="array" ref="T848">[1]!table_weight[Jumping]*(('F+ , F-'!T$2-[1]!tbl_gk[[#This Row],[Jumping]])/('F+ , F-'!T$2-'F+ , F-'!T$3))</f>
        <v>2.7478728519976002E-3</v>
      </c>
      <c r="U848" s="1" cm="1">
        <f t="array" ref="U848">[1]!table_weight[Stamina]*(('F+ , F-'!U$2-[1]!tbl_gk[[#This Row],[Stamina]])/('F+ , F-'!U$2-'F+ , F-'!U$3))</f>
        <v>1.4598074526237249E-2</v>
      </c>
      <c r="V848" s="1" cm="1">
        <f t="array" ref="V848">[1]!table_weight[Strength]*(('F+ , F-'!V$2-[1]!tbl_gk[[#This Row],[Strength]])/('F+ , F-'!V$2-'F+ , F-'!V$3))</f>
        <v>1.9521346719399615E-2</v>
      </c>
      <c r="W848" s="1" cm="1">
        <f t="array" ref="W848">[1]!table_weight[LongShots]*(('F+ , F-'!W$2-[1]!tbl_gk[[#This Row],[LongShots]])/('F+ , F-'!W$2-'F+ , F-'!W$3))</f>
        <v>8.0509323499075268E-3</v>
      </c>
      <c r="X848" s="1" cm="1">
        <f t="array" ref="X848">[1]!table_weight[Aggression]*(('F+ , F-'!X$2-[1]!tbl_gk[[#This Row],[Aggression]])/('F+ , F-'!X$2-'F+ , F-'!X$3))</f>
        <v>1.034377852144811E-2</v>
      </c>
      <c r="Y848" s="1" cm="1">
        <f t="array" ref="Y848">[1]!table_weight[Interceptions]*(('F+ , F-'!Y$2-[1]!tbl_gk[[#This Row],[Interceptions]])/('F+ , F-'!Y$2-'F+ , F-'!Y$3))</f>
        <v>1.5928726369709705E-2</v>
      </c>
      <c r="Z848" s="1" cm="1">
        <f t="array" ref="Z848">[1]!table_weight[Positioning]*(('F+ , F-'!Z$2-[1]!tbl_gk[[#This Row],[Positioning]])/('F+ , F-'!Z$2-'F+ , F-'!Z$3))</f>
        <v>8.8733394179088337E-4</v>
      </c>
      <c r="AA848" s="1" cm="1">
        <f t="array" ref="AA848">[1]!table_weight[Vision]*(('F+ , F-'!AA$2-[1]!tbl_gk[[#This Row],[Vision]])/('F+ , F-'!AA$2-'F+ , F-'!AA$3))</f>
        <v>1.2777608761788841E-2</v>
      </c>
      <c r="AB848" s="1" cm="1">
        <f t="array" ref="AB848">[1]!table_weight[Penalties]*(('F+ , F-'!AB$2-[1]!tbl_gk[[#This Row],[Penalties]])/('F+ , F-'!AB$2-'F+ , F-'!AB$3))</f>
        <v>2.1139426260312223E-3</v>
      </c>
      <c r="AC848" s="1" cm="1">
        <f t="array" ref="AC848">[1]!table_weight[Composure]*(('F+ , F-'!AC$2-[1]!tbl_gk[[#This Row],[Composure]])/('F+ , F-'!AC$2-'F+ , F-'!AC$3))</f>
        <v>1.4944571651214996E-3</v>
      </c>
      <c r="AD848" s="1" cm="1">
        <f t="array" ref="AD848">[1]!table_weight[Marking]*(('F+ , F-'!AD$2-[1]!tbl_gk[[#This Row],[Marking]])/('F+ , F-'!AD$2-'F+ , F-'!AD$3))</f>
        <v>1.8929790758205733E-2</v>
      </c>
      <c r="AE848" s="1" cm="1">
        <f t="array" ref="AE848">[1]!table_weight[StandingTackle]*(('F+ , F-'!AE$2-[1]!tbl_gk[[#This Row],[StandingTackle]])/('F+ , F-'!AE$2-'F+ , F-'!AE$3))</f>
        <v>2.241685747682258E-2</v>
      </c>
      <c r="AF848" s="1" cm="1">
        <f t="array" ref="AF848">[1]!table_weight[SlidingTackle]*(('F+ , F-'!AF$2-[1]!tbl_gk[[#This Row],[SlidingTackle]])/('F+ , F-'!AF$2-'F+ , F-'!AF$3))</f>
        <v>5.977828660486021E-3</v>
      </c>
      <c r="AG848" s="1" cm="1">
        <f t="array" ref="AG848">[1]!table_weight[GKDiving]*(('F+ , F-'!AG$2-[1]!tbl_gk[[#This Row],[GKDiving]])/('F+ , F-'!AG$2-'F+ , F-'!AG$3))</f>
        <v>4.2702945948686719E-2</v>
      </c>
      <c r="AH848" s="1" cm="1">
        <f t="array" ref="AH848">[1]!table_weight[GKHandling]*(('F+ , F-'!AH$2-[1]!tbl_gk[[#This Row],[GKHandling]])/('F+ , F-'!AH$2-'F+ , F-'!AH$3))</f>
        <v>4.8124363434346076E-2</v>
      </c>
      <c r="AI848" s="1" cm="1">
        <f t="array" ref="AI848">[1]!table_weight[GKKicking]*(('F+ , F-'!AI$2-[1]!tbl_gk[[#This Row],[GKKicking]])/('F+ , F-'!AI$2-'F+ , F-'!AI$3))</f>
        <v>2.5938545786431375E-2</v>
      </c>
      <c r="AJ848" s="1" cm="1">
        <f t="array" ref="AJ848">[1]!table_weight[GKPositioning]*(('F+ , F-'!AJ$2-[1]!tbl_gk[[#This Row],[GKPositioning]])/('F+ , F-'!AJ$2-'F+ , F-'!AJ$3))</f>
        <v>1.6397931244295699E-2</v>
      </c>
      <c r="AK848" s="1" cm="1">
        <f t="array" ref="AK848">[1]!table_weight[GKReflexes]*(('F+ , F-'!AK$2-[1]!tbl_gk[[#This Row],[GKReflexes]])/('F+ , F-'!AK$2-'F+ , F-'!AK$3))</f>
        <v>4.0083831930500594E-2</v>
      </c>
    </row>
    <row r="849" spans="1:37" x14ac:dyDescent="0.55000000000000004">
      <c r="A849" s="8">
        <f>[1]!tbl_gk[[#This Row],[ID]]</f>
        <v>230858</v>
      </c>
      <c r="B849" s="2" cm="1">
        <f t="array" ref="B849">[1]!table_weight[ValueEUR]*(('F+ , F-'!B$2-[1]!tbl_gk[[#This Row],[ValueEUR]])/('F+ , F-'!B$2-'F+ , F-'!B$3))</f>
        <v>1.6698762066575301E-4</v>
      </c>
      <c r="C849" s="2" cm="1">
        <f t="array" ref="C849">[1]!table_weight[WageEUR]*(('F+ , F-'!C$2-[1]!tbl_gk[[#This Row],[WageEUR]])/('F+ , F-'!C$2-'F+ , F-'!C$3))</f>
        <v>7.8241870618836313E-5</v>
      </c>
      <c r="D849" s="2" cm="1">
        <f t="array" ref="D849">[1]!table_weight[Crossing]*(('F+ , F-'!D$2-[1]!tbl_gk[[#This Row],[Crossing]])/('F+ , F-'!D$2-'F+ , F-'!D$3))</f>
        <v>3.5866971962916043E-2</v>
      </c>
      <c r="E849" s="2" cm="1">
        <f t="array" ref="E849">[1]!table_weight[Finishing]*(('F+ , F-'!E$2-[1]!tbl_gk[[#This Row],[Finishing]])/('F+ , F-'!E$2-'F+ , F-'!E$3))</f>
        <v>6.9877547916032071E-3</v>
      </c>
      <c r="F849" s="2" cm="1">
        <f t="array" ref="F849">[1]!table_weight[HeadingAccuracy]*(('F+ , F-'!F$2-[1]!tbl_gk[[#This Row],[HeadingAccuracy]])/('F+ , F-'!F$2-'F+ , F-'!F$3))</f>
        <v>1.0439222844598752E-2</v>
      </c>
      <c r="G849" s="2" cm="1">
        <f t="array" ref="G849">[1]!table_weight[ShortPassing]*(('F+ , F-'!G$2-[1]!tbl_gk[[#This Row],[ShortPassing]])/('F+ , F-'!G$2-'F+ , F-'!G$3))</f>
        <v>5.7659964066562854E-2</v>
      </c>
      <c r="H849" s="2" cm="1">
        <f t="array" ref="H849">[1]!table_weight[Volleys]*(('F+ , F-'!H$2-[1]!tbl_gk[[#This Row],[Volleys]])/('F+ , F-'!H$2-'F+ , F-'!H$3))</f>
        <v>1.7360881469821632E-3</v>
      </c>
      <c r="I849" s="2" cm="1">
        <f t="array" ref="I849">[1]!table_weight[Dribbling]*(('F+ , F-'!I$2-[1]!tbl_gk[[#This Row],[Dribbling]])/('F+ , F-'!I$2-'F+ , F-'!I$3))</f>
        <v>1.9557564431309422E-2</v>
      </c>
      <c r="J849" s="2" cm="1">
        <f t="array" ref="J849">[1]!table_weight[Curve]*(('F+ , F-'!J$2-[1]!tbl_gk[[#This Row],[Curve]])/('F+ , F-'!J$2-'F+ , F-'!J$3))</f>
        <v>9.4648953791028455E-3</v>
      </c>
      <c r="K849" s="2" cm="1">
        <f t="array" ref="K849">[1]!table_weight[FKAccuracy]*(('F+ , F-'!K$2-[1]!tbl_gk[[#This Row],[FKAccuracy]])/('F+ , F-'!K$2-'F+ , F-'!K$3))</f>
        <v>9.5832065713416324E-3</v>
      </c>
      <c r="L849" s="2" cm="1">
        <f t="array" ref="L849">[1]!table_weight[LongPassing]*(('F+ , F-'!L$2-[1]!tbl_gk[[#This Row],[LongPassing]])/('F+ , F-'!L$2-'F+ , F-'!L$3))</f>
        <v>2.652978090371412E-2</v>
      </c>
      <c r="M849" s="2" cm="1">
        <f t="array" ref="M849">[1]!table_weight[BallControl]*(('F+ , F-'!M$2-[1]!tbl_gk[[#This Row],[BallControl]])/('F+ , F-'!M$2-'F+ , F-'!M$3))</f>
        <v>9.9960884871137055E-3</v>
      </c>
      <c r="N849" s="2" cm="1">
        <f t="array" ref="N849">[1]!table_weight[Acceleration]*(('F+ , F-'!N$2-[1]!tbl_gk[[#This Row],[Acceleration]])/('F+ , F-'!N$2-'F+ , F-'!N$3))</f>
        <v>4.0587698419799877E-3</v>
      </c>
      <c r="O849" s="2" cm="1">
        <f t="array" ref="O849">[1]!table_weight[SprintSpeed]*(('F+ , F-'!O$2-[1]!tbl_gk[[#This Row],[SprintSpeed]])/('F+ , F-'!O$2-'F+ , F-'!O$3))</f>
        <v>5.6221478551870948E-3</v>
      </c>
      <c r="P849" s="2" cm="1">
        <f t="array" ref="P849">[1]!table_weight[Agility]*(('F+ , F-'!P$2-[1]!tbl_gk[[#This Row],[Agility]])/('F+ , F-'!P$2-'F+ , F-'!P$3))</f>
        <v>4.2123984928974139E-3</v>
      </c>
      <c r="Q849" s="2" cm="1">
        <f t="array" ref="Q849">[1]!table_weight[Reactions]*(('F+ , F-'!Q$2-[1]!tbl_gk[[#This Row],[Reactions]])/('F+ , F-'!Q$2-'F+ , F-'!Q$3))</f>
        <v>1.6500544002310022E-3</v>
      </c>
      <c r="R849" s="2" cm="1">
        <f t="array" ref="R849">[1]!table_weight[Balance]*(('F+ , F-'!R$2-[1]!tbl_gk[[#This Row],[Balance]])/('F+ , F-'!R$2-'F+ , F-'!R$3))</f>
        <v>1.3038376287539614E-3</v>
      </c>
      <c r="S849" s="2" cm="1">
        <f t="array" ref="S849">[1]!table_weight[ShotPower]*(('F+ , F-'!S$2-[1]!tbl_gk[[#This Row],[ShotPower]])/('F+ , F-'!S$2-'F+ , F-'!S$3))</f>
        <v>7.271809864432606E-3</v>
      </c>
      <c r="T849" s="2" cm="1">
        <f t="array" ref="T849">[1]!table_weight[Jumping]*(('F+ , F-'!T$2-[1]!tbl_gk[[#This Row],[Jumping]])/('F+ , F-'!T$2-'F+ , F-'!T$3))</f>
        <v>2.5761307987477505E-3</v>
      </c>
      <c r="U849" s="2" cm="1">
        <f t="array" ref="U849">[1]!table_weight[Stamina]*(('F+ , F-'!U$2-[1]!tbl_gk[[#This Row],[Stamina]])/('F+ , F-'!U$2-'F+ , F-'!U$3))</f>
        <v>6.8696821299940002E-3</v>
      </c>
      <c r="V849" s="2" cm="1">
        <f t="array" ref="V849">[1]!table_weight[Strength]*(('F+ , F-'!V$2-[1]!tbl_gk[[#This Row],[Strength]])/('F+ , F-'!V$2-'F+ , F-'!V$3))</f>
        <v>2.0408680661190511E-2</v>
      </c>
      <c r="W849" s="2" cm="1">
        <f t="array" ref="W849">[1]!table_weight[LongShots]*(('F+ , F-'!W$2-[1]!tbl_gk[[#This Row],[LongShots]])/('F+ , F-'!W$2-'F+ , F-'!W$3))</f>
        <v>6.4926873789576834E-3</v>
      </c>
      <c r="X849" s="2" cm="1">
        <f t="array" ref="X849">[1]!table_weight[Aggression]*(('F+ , F-'!X$2-[1]!tbl_gk[[#This Row],[Aggression]])/('F+ , F-'!X$2-'F+ , F-'!X$3))</f>
        <v>1.2777608761788841E-2</v>
      </c>
      <c r="Y849" s="2" cm="1">
        <f t="array" ref="Y849">[1]!table_weight[Interceptions]*(('F+ , F-'!Y$2-[1]!tbl_gk[[#This Row],[Interceptions]])/('F+ , F-'!Y$2-'F+ , F-'!Y$3))</f>
        <v>1.5928726369709705E-2</v>
      </c>
      <c r="Z849" s="2" cm="1">
        <f t="array" ref="Z849">[1]!table_weight[Positioning]*(('F+ , F-'!Z$2-[1]!tbl_gk[[#This Row],[Positioning]])/('F+ , F-'!Z$2-'F+ , F-'!Z$3))</f>
        <v>8.8733394179088337E-4</v>
      </c>
      <c r="AA849" s="2" cm="1">
        <f t="array" ref="AA849">[1]!table_weight[Vision]*(('F+ , F-'!AA$2-[1]!tbl_gk[[#This Row],[Vision]])/('F+ , F-'!AA$2-'F+ , F-'!AA$3))</f>
        <v>4.1172294899097378E-2</v>
      </c>
      <c r="AB849" s="2" cm="1">
        <f t="array" ref="AB849">[1]!table_weight[Penalties]*(('F+ , F-'!AB$2-[1]!tbl_gk[[#This Row],[Penalties]])/('F+ , F-'!AB$2-'F+ , F-'!AB$3))</f>
        <v>1.9182071976949979E-3</v>
      </c>
      <c r="AC849" s="2" cm="1">
        <f t="array" ref="AC849">[1]!table_weight[Composure]*(('F+ , F-'!AC$2-[1]!tbl_gk[[#This Row],[Composure]])/('F+ , F-'!AC$2-'F+ , F-'!AC$3))</f>
        <v>1.1208428738411248E-3</v>
      </c>
      <c r="AD849" s="2" cm="1">
        <f t="array" ref="AD849">[1]!table_weight[Marking]*(('F+ , F-'!AD$2-[1]!tbl_gk[[#This Row],[Marking]])/('F+ , F-'!AD$2-'F+ , F-'!AD$3))</f>
        <v>2.6817203574124791E-2</v>
      </c>
      <c r="AE849" s="2" cm="1">
        <f t="array" ref="AE849">[1]!table_weight[StandingTackle]*(('F+ , F-'!AE$2-[1]!tbl_gk[[#This Row],[StandingTackle]])/('F+ , F-'!AE$2-'F+ , F-'!AE$3))</f>
        <v>2.465854322450484E-2</v>
      </c>
      <c r="AF849" s="2" cm="1">
        <f t="array" ref="AF849">[1]!table_weight[SlidingTackle]*(('F+ , F-'!AF$2-[1]!tbl_gk[[#This Row],[SlidingTackle]])/('F+ , F-'!AF$2-'F+ , F-'!AF$3))</f>
        <v>6.7250572430467732E-3</v>
      </c>
      <c r="AG849" s="2" cm="1">
        <f t="array" ref="AG849">[1]!table_weight[GKDiving]*(('F+ , F-'!AG$2-[1]!tbl_gk[[#This Row],[GKDiving]])/('F+ , F-'!AG$2-'F+ , F-'!AG$3))</f>
        <v>3.7578592434844307E-2</v>
      </c>
      <c r="AH849" s="2" cm="1">
        <f t="array" ref="AH849">[1]!table_weight[GKHandling]*(('F+ , F-'!AH$2-[1]!tbl_gk[[#This Row],[GKHandling]])/('F+ , F-'!AH$2-'F+ , F-'!AH$3))</f>
        <v>5.5253898757952898E-2</v>
      </c>
      <c r="AI849" s="2" cm="1">
        <f t="array" ref="AI849">[1]!table_weight[GKKicking]*(('F+ , F-'!AI$2-[1]!tbl_gk[[#This Row],[GKKicking]])/('F+ , F-'!AI$2-'F+ , F-'!AI$3))</f>
        <v>3.309400669303314E-2</v>
      </c>
      <c r="AJ849" s="2" cm="1">
        <f t="array" ref="AJ849">[1]!table_weight[GKPositioning]*(('F+ , F-'!AJ$2-[1]!tbl_gk[[#This Row],[GKPositioning]])/('F+ , F-'!AJ$2-'F+ , F-'!AJ$3))</f>
        <v>2.0812758886990693E-2</v>
      </c>
      <c r="AK849" s="2" cm="1">
        <f t="array" ref="AK849">[1]!table_weight[GKReflexes]*(('F+ , F-'!AK$2-[1]!tbl_gk[[#This Row],[GKReflexes]])/('F+ , F-'!AK$2-'F+ , F-'!AK$3))</f>
        <v>4.55498090119325E-2</v>
      </c>
    </row>
    <row r="850" spans="1:37" x14ac:dyDescent="0.55000000000000004">
      <c r="A850" s="7">
        <f>[1]!tbl_gk[[#This Row],[ID]]</f>
        <v>230869</v>
      </c>
      <c r="B850" s="1" cm="1">
        <f t="array" ref="B850">[1]!table_weight[ValueEUR]*(('F+ , F-'!B$2-[1]!tbl_gk[[#This Row],[ValueEUR]])/('F+ , F-'!B$2-'F+ , F-'!B$3))</f>
        <v>1.1417817146112513E-2</v>
      </c>
      <c r="C850" s="1" cm="1">
        <f t="array" ref="C850">[1]!table_weight[WageEUR]*(('F+ , F-'!C$2-[1]!tbl_gk[[#This Row],[WageEUR]])/('F+ , F-'!C$2-'F+ , F-'!C$3))</f>
        <v>4.6162703665113426E-3</v>
      </c>
      <c r="D850" s="1" cm="1">
        <f t="array" ref="D850">[1]!table_weight[Crossing]*(('F+ , F-'!D$2-[1]!tbl_gk[[#This Row],[Crossing]])/('F+ , F-'!D$2-'F+ , F-'!D$3))</f>
        <v>3.1383600467551537E-2</v>
      </c>
      <c r="E850" s="1" cm="1">
        <f t="array" ref="E850">[1]!table_weight[Finishing]*(('F+ , F-'!E$2-[1]!tbl_gk[[#This Row],[Finishing]])/('F+ , F-'!E$2-'F+ , F-'!E$3))</f>
        <v>1.2977258898691668E-2</v>
      </c>
      <c r="F850" s="1" cm="1">
        <f t="array" ref="F850">[1]!table_weight[HeadingAccuracy]*(('F+ , F-'!F$2-[1]!tbl_gk[[#This Row],[HeadingAccuracy]])/('F+ , F-'!F$2-'F+ , F-'!F$3))</f>
        <v>8.7689471894629514E-3</v>
      </c>
      <c r="G850" s="1" cm="1">
        <f t="array" ref="G850">[1]!table_weight[ShortPassing]*(('F+ , F-'!G$2-[1]!tbl_gk[[#This Row],[ShortPassing]])/('F+ , F-'!G$2-'F+ , F-'!G$3))</f>
        <v>3.0939492913765434E-2</v>
      </c>
      <c r="H850" s="1" cm="1">
        <f t="array" ref="H850">[1]!table_weight[Volleys]*(('F+ , F-'!H$2-[1]!tbl_gk[[#This Row],[Volleys]])/('F+ , F-'!H$2-'F+ , F-'!H$3))</f>
        <v>1.0416528881892981E-3</v>
      </c>
      <c r="I850" s="1" cm="1">
        <f t="array" ref="I850">[1]!table_weight[Dribbling]*(('F+ , F-'!I$2-[1]!tbl_gk[[#This Row],[Dribbling]])/('F+ , F-'!I$2-'F+ , F-'!I$3))</f>
        <v>1.8579686209743949E-2</v>
      </c>
      <c r="J850" s="1" cm="1">
        <f t="array" ref="J850">[1]!table_weight[Curve]*(('F+ , F-'!J$2-[1]!tbl_gk[[#This Row],[Curve]])/('F+ , F-'!J$2-'F+ , F-'!J$3))</f>
        <v>8.2817834567149896E-3</v>
      </c>
      <c r="K850" s="1" cm="1">
        <f t="array" ref="K850">[1]!table_weight[FKAccuracy]*(('F+ , F-'!K$2-[1]!tbl_gk[[#This Row],[FKAccuracy]])/('F+ , F-'!K$2-'F+ , F-'!K$3))</f>
        <v>9.1268634012777444E-3</v>
      </c>
      <c r="L850" s="1" cm="1">
        <f t="array" ref="L850">[1]!table_weight[LongPassing]*(('F+ , F-'!L$2-[1]!tbl_gk[[#This Row],[LongPassing]])/('F+ , F-'!L$2-'F+ , F-'!L$3))</f>
        <v>1.6784147102349749E-2</v>
      </c>
      <c r="M850" s="1" cm="1">
        <f t="array" ref="M850">[1]!table_weight[BallControl]*(('F+ , F-'!M$2-[1]!tbl_gk[[#This Row],[BallControl]])/('F+ , F-'!M$2-'F+ , F-'!M$3))</f>
        <v>1.3472988830457604E-2</v>
      </c>
      <c r="N850" s="1" cm="1">
        <f t="array" ref="N850">[1]!table_weight[Acceleration]*(('F+ , F-'!N$2-[1]!tbl_gk[[#This Row],[Acceleration]])/('F+ , F-'!N$2-'F+ , F-'!N$3))</f>
        <v>3.8332826285366545E-3</v>
      </c>
      <c r="O850" s="1" cm="1">
        <f t="array" ref="O850">[1]!table_weight[SprintSpeed]*(('F+ , F-'!O$2-[1]!tbl_gk[[#This Row],[SprintSpeed]])/('F+ , F-'!O$2-'F+ , F-'!O$3))</f>
        <v>4.2166108913903209E-3</v>
      </c>
      <c r="P850" s="1" cm="1">
        <f t="array" ref="P850">[1]!table_weight[Agility]*(('F+ , F-'!P$2-[1]!tbl_gk[[#This Row],[Agility]])/('F+ , F-'!P$2-'F+ , F-'!P$3))</f>
        <v>3.8613652851559629E-3</v>
      </c>
      <c r="Q850" s="1" cm="1">
        <f t="array" ref="Q850">[1]!table_weight[Reactions]*(('F+ , F-'!Q$2-[1]!tbl_gk[[#This Row],[Reactions]])/('F+ , F-'!Q$2-'F+ , F-'!Q$3))</f>
        <v>6.1877040008662587E-4</v>
      </c>
      <c r="R850" s="1" cm="1">
        <f t="array" ref="R850">[1]!table_weight[Balance]*(('F+ , F-'!R$2-[1]!tbl_gk[[#This Row],[Balance]])/('F+ , F-'!R$2-'F+ , F-'!R$3))</f>
        <v>1.3659251348851025E-3</v>
      </c>
      <c r="S850" s="1" cm="1">
        <f t="array" ref="S850">[1]!table_weight[ShotPower]*(('F+ , F-'!S$2-[1]!tbl_gk[[#This Row],[ShotPower]])/('F+ , F-'!S$2-'F+ , F-'!S$3))</f>
        <v>3.1164899418996877E-3</v>
      </c>
      <c r="T850" s="1" cm="1">
        <f t="array" ref="T850">[1]!table_weight[Jumping]*(('F+ , F-'!T$2-[1]!tbl_gk[[#This Row],[Jumping]])/('F+ , F-'!T$2-'F+ , F-'!T$3))</f>
        <v>1.5456784792486503E-3</v>
      </c>
      <c r="U850" s="1" cm="1">
        <f t="array" ref="U850">[1]!table_weight[Stamina]*(('F+ , F-'!U$2-[1]!tbl_gk[[#This Row],[Stamina]])/('F+ , F-'!U$2-'F+ , F-'!U$3))</f>
        <v>8.5871026624925002E-4</v>
      </c>
      <c r="V850" s="1" cm="1">
        <f t="array" ref="V850">[1]!table_weight[Strength]*(('F+ , F-'!V$2-[1]!tbl_gk[[#This Row],[Strength]])/('F+ , F-'!V$2-'F+ , F-'!V$3))</f>
        <v>7.9860054761180244E-3</v>
      </c>
      <c r="W850" s="1" cm="1">
        <f t="array" ref="W850">[1]!table_weight[LongShots]*(('F+ , F-'!W$2-[1]!tbl_gk[[#This Row],[LongShots]])/('F+ , F-'!W$2-'F+ , F-'!W$3))</f>
        <v>8.3106398450658349E-3</v>
      </c>
      <c r="X850" s="1" cm="1">
        <f t="array" ref="X850">[1]!table_weight[Aggression]*(('F+ , F-'!X$2-[1]!tbl_gk[[#This Row],[Aggression]])/('F+ , F-'!X$2-'F+ , F-'!X$3))</f>
        <v>9.7353209613629272E-3</v>
      </c>
      <c r="Y850" s="1" cm="1">
        <f t="array" ref="Y850">[1]!table_weight[Interceptions]*(('F+ , F-'!Y$2-[1]!tbl_gk[[#This Row],[Interceptions]])/('F+ , F-'!Y$2-'F+ , F-'!Y$3))</f>
        <v>1.2465959767598898E-2</v>
      </c>
      <c r="Z850" s="1" cm="1">
        <f t="array" ref="Z850">[1]!table_weight[Positioning]*(('F+ , F-'!Z$2-[1]!tbl_gk[[#This Row],[Positioning]])/('F+ , F-'!Z$2-'F+ , F-'!Z$3))</f>
        <v>8.8733394179088337E-4</v>
      </c>
      <c r="AA850" s="1" cm="1">
        <f t="array" ref="AA850">[1]!table_weight[Vision]*(('F+ , F-'!AA$2-[1]!tbl_gk[[#This Row],[Vision]])/('F+ , F-'!AA$2-'F+ , F-'!AA$3))</f>
        <v>1.5617077375519694E-2</v>
      </c>
      <c r="AB850" s="1" cm="1">
        <f t="array" ref="AB850">[1]!table_weight[Penalties]*(('F+ , F-'!AB$2-[1]!tbl_gk[[#This Row],[Penalties]])/('F+ , F-'!AB$2-'F+ , F-'!AB$3))</f>
        <v>1.9573542833622431E-3</v>
      </c>
      <c r="AC850" s="1" cm="1">
        <f t="array" ref="AC850">[1]!table_weight[Composure]*(('F+ , F-'!AC$2-[1]!tbl_gk[[#This Row],[Composure]])/('F+ , F-'!AC$2-'F+ , F-'!AC$3))</f>
        <v>1.2809632843898569E-3</v>
      </c>
      <c r="AD850" s="1" cm="1">
        <f t="array" ref="AD850">[1]!table_weight[Marking]*(('F+ , F-'!AD$2-[1]!tbl_gk[[#This Row],[Marking]])/('F+ , F-'!AD$2-'F+ , F-'!AD$3))</f>
        <v>2.9972168700492414E-2</v>
      </c>
      <c r="AE850" s="1" cm="1">
        <f t="array" ref="AE850">[1]!table_weight[StandingTackle]*(('F+ , F-'!AE$2-[1]!tbl_gk[[#This Row],[StandingTackle]])/('F+ , F-'!AE$2-'F+ , F-'!AE$3))</f>
        <v>1.5691800233775807E-2</v>
      </c>
      <c r="AF850" s="1" cm="1">
        <f t="array" ref="AF850">[1]!table_weight[SlidingTackle]*(('F+ , F-'!AF$2-[1]!tbl_gk[[#This Row],[SlidingTackle]])/('F+ , F-'!AF$2-'F+ , F-'!AF$3))</f>
        <v>9.7139715732897855E-3</v>
      </c>
      <c r="AG850" s="1" cm="1">
        <f t="array" ref="AG850">[1]!table_weight[GKDiving]*(('F+ , F-'!AG$2-[1]!tbl_gk[[#This Row],[GKDiving]])/('F+ , F-'!AG$2-'F+ , F-'!AG$3))</f>
        <v>1.3664942703579749E-2</v>
      </c>
      <c r="AH850" s="1" cm="1">
        <f t="array" ref="AH850">[1]!table_weight[GKHandling]*(('F+ , F-'!AH$2-[1]!tbl_gk[[#This Row],[GKHandling]])/('F+ , F-'!AH$2-'F+ , F-'!AH$3))</f>
        <v>1.9606222139918771E-2</v>
      </c>
      <c r="AI850" s="1" cm="1">
        <f t="array" ref="AI850">[1]!table_weight[GKKicking]*(('F+ , F-'!AI$2-[1]!tbl_gk[[#This Row],[GKKicking]])/('F+ , F-'!AI$2-'F+ , F-'!AI$3))</f>
        <v>1.4310921813203519E-2</v>
      </c>
      <c r="AJ850" s="1" cm="1">
        <f t="array" ref="AJ850">[1]!table_weight[GKPositioning]*(('F+ , F-'!AJ$2-[1]!tbl_gk[[#This Row],[GKPositioning]])/('F+ , F-'!AJ$2-'F+ , F-'!AJ$3))</f>
        <v>3.7841379794528538E-3</v>
      </c>
      <c r="AK850" s="1" cm="1">
        <f t="array" ref="AK850">[1]!table_weight[GKReflexes]*(('F+ , F-'!AK$2-[1]!tbl_gk[[#This Row],[GKReflexes]])/('F+ , F-'!AK$2-'F+ , F-'!AK$3))</f>
        <v>9.109961802386499E-3</v>
      </c>
    </row>
    <row r="851" spans="1:37" x14ac:dyDescent="0.55000000000000004">
      <c r="A851" s="8">
        <f>[1]!tbl_gk[[#This Row],[ID]]</f>
        <v>230872</v>
      </c>
      <c r="B851" s="2" cm="1">
        <f t="array" ref="B851">[1]!table_weight[ValueEUR]*(('F+ , F-'!B$2-[1]!tbl_gk[[#This Row],[ValueEUR]])/('F+ , F-'!B$2-'F+ , F-'!B$3))</f>
        <v>8.3061679706384727E-4</v>
      </c>
      <c r="C851" s="2" cm="1">
        <f t="array" ref="C851">[1]!table_weight[WageEUR]*(('F+ , F-'!C$2-[1]!tbl_gk[[#This Row],[WageEUR]])/('F+ , F-'!C$2-'F+ , F-'!C$3))</f>
        <v>2.2690142479462536E-3</v>
      </c>
      <c r="D851" s="2" cm="1">
        <f t="array" ref="D851">[1]!table_weight[Crossing]*(('F+ , F-'!D$2-[1]!tbl_gk[[#This Row],[Crossing]])/('F+ , F-'!D$2-'F+ , F-'!D$3))</f>
        <v>2.9141914719869291E-2</v>
      </c>
      <c r="E851" s="2" cm="1">
        <f t="array" ref="E851">[1]!table_weight[Finishing]*(('F+ , F-'!E$2-[1]!tbl_gk[[#This Row],[Finishing]])/('F+ , F-'!E$2-'F+ , F-'!E$3))</f>
        <v>1.2977258898691668E-2</v>
      </c>
      <c r="F851" s="2" cm="1">
        <f t="array" ref="F851">[1]!table_weight[HeadingAccuracy]*(('F+ , F-'!F$2-[1]!tbl_gk[[#This Row],[HeadingAccuracy]])/('F+ , F-'!F$2-'F+ , F-'!F$3))</f>
        <v>7.0986715343271502E-3</v>
      </c>
      <c r="G851" s="2" cm="1">
        <f t="array" ref="G851">[1]!table_weight[ShortPassing]*(('F+ , F-'!G$2-[1]!tbl_gk[[#This Row],[ShortPassing]])/('F+ , F-'!G$2-'F+ , F-'!G$3))</f>
        <v>3.6564855261722783E-2</v>
      </c>
      <c r="H851" s="2" cm="1">
        <f t="array" ref="H851">[1]!table_weight[Volleys]*(('F+ , F-'!H$2-[1]!tbl_gk[[#This Row],[Volleys]])/('F+ , F-'!H$2-'F+ , F-'!H$3))</f>
        <v>1.1573920979881087E-3</v>
      </c>
      <c r="I851" s="2" cm="1">
        <f t="array" ref="I851">[1]!table_weight[Dribbling]*(('F+ , F-'!I$2-[1]!tbl_gk[[#This Row],[Dribbling]])/('F+ , F-'!I$2-'F+ , F-'!I$3))</f>
        <v>1.1734538658785652E-2</v>
      </c>
      <c r="J851" s="2" cm="1">
        <f t="array" ref="J851">[1]!table_weight[Curve]*(('F+ , F-'!J$2-[1]!tbl_gk[[#This Row],[Curve]])/('F+ , F-'!J$2-'F+ , F-'!J$3))</f>
        <v>7.774735489977337E-3</v>
      </c>
      <c r="K851" s="2" cm="1">
        <f t="array" ref="K851">[1]!table_weight[FKAccuracy]*(('F+ , F-'!K$2-[1]!tbl_gk[[#This Row],[FKAccuracy]])/('F+ , F-'!K$2-'F+ , F-'!K$3))</f>
        <v>7.9099482811073787E-3</v>
      </c>
      <c r="L851" s="2" cm="1">
        <f t="array" ref="L851">[1]!table_weight[LongPassing]*(('F+ , F-'!L$2-[1]!tbl_gk[[#This Row],[LongPassing]])/('F+ , F-'!L$2-'F+ , F-'!L$3))</f>
        <v>1.9491267602728742E-2</v>
      </c>
      <c r="M851" s="2" cm="1">
        <f t="array" ref="M851">[1]!table_weight[BallControl]*(('F+ , F-'!M$2-[1]!tbl_gk[[#This Row],[BallControl]])/('F+ , F-'!M$2-'F+ , F-'!M$3))</f>
        <v>1.0865313572949679E-2</v>
      </c>
      <c r="N851" s="2" cm="1">
        <f t="array" ref="N851">[1]!table_weight[Acceleration]*(('F+ , F-'!N$2-[1]!tbl_gk[[#This Row],[Acceleration]])/('F+ , F-'!N$2-'F+ , F-'!N$3))</f>
        <v>1.1274360672166631E-3</v>
      </c>
      <c r="O851" s="2" cm="1">
        <f t="array" ref="O851">[1]!table_weight[SprintSpeed]*(('F+ , F-'!O$2-[1]!tbl_gk[[#This Row],[SprintSpeed]])/('F+ , F-'!O$2-'F+ , F-'!O$3))</f>
        <v>2.8110739275935474E-3</v>
      </c>
      <c r="P851" s="2" cm="1">
        <f t="array" ref="P851">[1]!table_weight[Agility]*(('F+ , F-'!P$2-[1]!tbl_gk[[#This Row],[Agility]])/('F+ , F-'!P$2-'F+ , F-'!P$3))</f>
        <v>4.6804427698860163E-4</v>
      </c>
      <c r="Q851" s="2" cm="1">
        <f t="array" ref="Q851">[1]!table_weight[Reactions]*(('F+ , F-'!Q$2-[1]!tbl_gk[[#This Row],[Reactions]])/('F+ , F-'!Q$2-'F+ , F-'!Q$3))</f>
        <v>9.7971980013715747E-4</v>
      </c>
      <c r="R851" s="2" cm="1">
        <f t="array" ref="R851">[1]!table_weight[Balance]*(('F+ , F-'!R$2-[1]!tbl_gk[[#This Row],[Balance]])/('F+ , F-'!R$2-'F+ , F-'!R$3))</f>
        <v>9.3131259196711541E-4</v>
      </c>
      <c r="S851" s="2" cm="1">
        <f t="array" ref="S851">[1]!table_weight[ShotPower]*(('F+ , F-'!S$2-[1]!tbl_gk[[#This Row],[ShotPower]])/('F+ , F-'!S$2-'F+ , F-'!S$3))</f>
        <v>5.9732723886410689E-3</v>
      </c>
      <c r="T851" s="2" cm="1">
        <f t="array" ref="T851">[1]!table_weight[Jumping]*(('F+ , F-'!T$2-[1]!tbl_gk[[#This Row],[Jumping]])/('F+ , F-'!T$2-'F+ , F-'!T$3))</f>
        <v>1.1163233461240253E-3</v>
      </c>
      <c r="U851" s="2" cm="1">
        <f t="array" ref="U851">[1]!table_weight[Stamina]*(('F+ , F-'!U$2-[1]!tbl_gk[[#This Row],[Stamina]])/('F+ , F-'!U$2-'F+ , F-'!U$3))</f>
        <v>1.1163233461240251E-2</v>
      </c>
      <c r="V851" s="2" cm="1">
        <f t="array" ref="V851">[1]!table_weight[Strength]*(('F+ , F-'!V$2-[1]!tbl_gk[[#This Row],[Strength]])/('F+ , F-'!V$2-'F+ , F-'!V$3))</f>
        <v>2.1296014602981403E-2</v>
      </c>
      <c r="W851" s="2" cm="1">
        <f t="array" ref="W851">[1]!table_weight[LongShots]*(('F+ , F-'!W$2-[1]!tbl_gk[[#This Row],[LongShots]])/('F+ , F-'!W$2-'F+ , F-'!W$3))</f>
        <v>7.0121023692742987E-3</v>
      </c>
      <c r="X851" s="2" cm="1">
        <f t="array" ref="X851">[1]!table_weight[Aggression]*(('F+ , F-'!X$2-[1]!tbl_gk[[#This Row],[Aggression]])/('F+ , F-'!X$2-'F+ , F-'!X$3))</f>
        <v>1.034377852144811E-2</v>
      </c>
      <c r="Y851" s="2" cm="1">
        <f t="array" ref="Y851">[1]!table_weight[Interceptions]*(('F+ , F-'!Y$2-[1]!tbl_gk[[#This Row],[Interceptions]])/('F+ , F-'!Y$2-'F+ , F-'!Y$3))</f>
        <v>2.1469152933086991E-2</v>
      </c>
      <c r="Z851" s="2" cm="1">
        <f t="array" ref="Z851">[1]!table_weight[Positioning]*(('F+ , F-'!Z$2-[1]!tbl_gk[[#This Row],[Positioning]])/('F+ , F-'!Z$2-'F+ , F-'!Z$3))</f>
        <v>1.6267788932832863E-3</v>
      </c>
      <c r="AA851" s="2" cm="1">
        <f t="array" ref="AA851">[1]!table_weight[Vision]*(('F+ , F-'!AA$2-[1]!tbl_gk[[#This Row],[Vision]])/('F+ , F-'!AA$2-'F+ , F-'!AA$3))</f>
        <v>1.5617077375519694E-2</v>
      </c>
      <c r="AB851" s="2" cm="1">
        <f t="array" ref="AB851">[1]!table_weight[Penalties]*(('F+ , F-'!AB$2-[1]!tbl_gk[[#This Row],[Penalties]])/('F+ , F-'!AB$2-'F+ , F-'!AB$3))</f>
        <v>1.4484421696880595E-3</v>
      </c>
      <c r="AC851" s="2" cm="1">
        <f t="array" ref="AC851">[1]!table_weight[Composure]*(('F+ , F-'!AC$2-[1]!tbl_gk[[#This Row],[Composure]])/('F+ , F-'!AC$2-'F+ , F-'!AC$3))</f>
        <v>1.5478306353044107E-3</v>
      </c>
      <c r="AD851" s="2" cm="1">
        <f t="array" ref="AD851">[1]!table_weight[Marking]*(('F+ , F-'!AD$2-[1]!tbl_gk[[#This Row],[Marking]])/('F+ , F-'!AD$2-'F+ , F-'!AD$3))</f>
        <v>2.8394686137308601E-2</v>
      </c>
      <c r="AE851" s="2" cm="1">
        <f t="array" ref="AE851">[1]!table_weight[StandingTackle]*(('F+ , F-'!AE$2-[1]!tbl_gk[[#This Row],[StandingTackle]])/('F+ , F-'!AE$2-'F+ , F-'!AE$3))</f>
        <v>8.9667429907290316E-3</v>
      </c>
      <c r="AF851" s="2" cm="1">
        <f t="array" ref="AF851">[1]!table_weight[SlidingTackle]*(('F+ , F-'!AF$2-[1]!tbl_gk[[#This Row],[SlidingTackle]])/('F+ , F-'!AF$2-'F+ , F-'!AF$3))</f>
        <v>5.230600077925268E-3</v>
      </c>
      <c r="AG851" s="2" cm="1">
        <f t="array" ref="AG851">[1]!table_weight[GKDiving]*(('F+ , F-'!AG$2-[1]!tbl_gk[[#This Row],[GKDiving]])/('F+ , F-'!AG$2-'F+ , F-'!AG$3))</f>
        <v>3.0746121083054436E-2</v>
      </c>
      <c r="AH851" s="2" cm="1">
        <f t="array" ref="AH851">[1]!table_weight[GKHandling]*(('F+ , F-'!AH$2-[1]!tbl_gk[[#This Row],[GKHandling]])/('F+ , F-'!AH$2-'F+ , F-'!AH$3))</f>
        <v>4.4559595772542655E-2</v>
      </c>
      <c r="AI851" s="2" cm="1">
        <f t="array" ref="AI851">[1]!table_weight[GKKicking]*(('F+ , F-'!AI$2-[1]!tbl_gk[[#This Row],[GKKicking]])/('F+ , F-'!AI$2-'F+ , F-'!AI$3))</f>
        <v>2.6832978399756596E-2</v>
      </c>
      <c r="AJ851" s="2" cm="1">
        <f t="array" ref="AJ851">[1]!table_weight[GKPositioning]*(('F+ , F-'!AJ$2-[1]!tbl_gk[[#This Row],[GKPositioning]])/('F+ , F-'!AJ$2-'F+ , F-'!AJ$3))</f>
        <v>1.5767241581053557E-2</v>
      </c>
      <c r="AK851" s="2" cm="1">
        <f t="array" ref="AK851">[1]!table_weight[GKReflexes]*(('F+ , F-'!AK$2-[1]!tbl_gk[[#This Row],[GKReflexes]])/('F+ , F-'!AK$2-'F+ , F-'!AK$3))</f>
        <v>3.4617854849068701E-2</v>
      </c>
    </row>
    <row r="852" spans="1:37" x14ac:dyDescent="0.55000000000000004">
      <c r="A852" s="7">
        <f>[1]!tbl_gk[[#This Row],[ID]]</f>
        <v>230893</v>
      </c>
      <c r="B852" s="1" cm="1">
        <f t="array" ref="B852">[1]!table_weight[ValueEUR]*(('F+ , F-'!B$2-[1]!tbl_gk[[#This Row],[ValueEUR]])/('F+ , F-'!B$2-'F+ , F-'!B$3))</f>
        <v>1.2840452901470104E-4</v>
      </c>
      <c r="C852" s="1" cm="1">
        <f t="array" ref="C852">[1]!table_weight[WageEUR]*(('F+ , F-'!C$2-[1]!tbl_gk[[#This Row],[WageEUR]])/('F+ , F-'!C$2-'F+ , F-'!C$3))</f>
        <v>2.3472561185650898E-4</v>
      </c>
      <c r="D852" s="1" cm="1">
        <f t="array" ref="D852">[1]!table_weight[Crossing]*(('F+ , F-'!D$2-[1]!tbl_gk[[#This Row],[Crossing]])/('F+ , F-'!D$2-'F+ , F-'!D$3))</f>
        <v>2.9141914719869291E-2</v>
      </c>
      <c r="E852" s="1" cm="1">
        <f t="array" ref="E852">[1]!table_weight[Finishing]*(('F+ , F-'!E$2-[1]!tbl_gk[[#This Row],[Finishing]])/('F+ , F-'!E$2-'F+ , F-'!E$3))</f>
        <v>1.59720109522359E-2</v>
      </c>
      <c r="F852" s="1" cm="1">
        <f t="array" ref="F852">[1]!table_weight[HeadingAccuracy]*(('F+ , F-'!F$2-[1]!tbl_gk[[#This Row],[HeadingAccuracy]])/('F+ , F-'!F$2-'F+ , F-'!F$3))</f>
        <v>1.1691929585950599E-2</v>
      </c>
      <c r="G852" s="1" cm="1">
        <f t="array" ref="G852">[1]!table_weight[ShortPassing]*(('F+ , F-'!G$2-[1]!tbl_gk[[#This Row],[ShortPassing]])/('F+ , F-'!G$2-'F+ , F-'!G$3))</f>
        <v>2.8126811739786758E-2</v>
      </c>
      <c r="H852" s="1" cm="1">
        <f t="array" ref="H852">[1]!table_weight[Volleys]*(('F+ , F-'!H$2-[1]!tbl_gk[[#This Row],[Volleys]])/('F+ , F-'!H$2-'F+ , F-'!H$3))</f>
        <v>1.7360881469821632E-3</v>
      </c>
      <c r="I852" s="1" cm="1">
        <f t="array" ref="I852">[1]!table_weight[Dribbling]*(('F+ , F-'!I$2-[1]!tbl_gk[[#This Row],[Dribbling]])/('F+ , F-'!I$2-'F+ , F-'!I$3))</f>
        <v>1.4668173323482065E-2</v>
      </c>
      <c r="J852" s="1" cm="1">
        <f t="array" ref="J852">[1]!table_weight[Curve]*(('F+ , F-'!J$2-[1]!tbl_gk[[#This Row],[Curve]])/('F+ , F-'!J$2-'F+ , F-'!J$3))</f>
        <v>8.6198154345400926E-3</v>
      </c>
      <c r="K852" s="1" cm="1">
        <f t="array" ref="K852">[1]!table_weight[FKAccuracy]*(('F+ , F-'!K$2-[1]!tbl_gk[[#This Row],[FKAccuracy]])/('F+ , F-'!K$2-'F+ , F-'!K$3))</f>
        <v>9.1268634012777444E-3</v>
      </c>
      <c r="L852" s="1" cm="1">
        <f t="array" ref="L852">[1]!table_weight[LongPassing]*(('F+ , F-'!L$2-[1]!tbl_gk[[#This Row],[LongPassing]])/('F+ , F-'!L$2-'F+ , F-'!L$3))</f>
        <v>1.1911330201667564E-2</v>
      </c>
      <c r="M852" s="1" cm="1">
        <f t="array" ref="M852">[1]!table_weight[BallControl]*(('F+ , F-'!M$2-[1]!tbl_gk[[#This Row],[BallControl]])/('F+ , F-'!M$2-'F+ , F-'!M$3))</f>
        <v>1.0865313572949679E-2</v>
      </c>
      <c r="N852" s="1" cm="1">
        <f t="array" ref="N852">[1]!table_weight[Acceleration]*(('F+ , F-'!N$2-[1]!tbl_gk[[#This Row],[Acceleration]])/('F+ , F-'!N$2-'F+ , F-'!N$3))</f>
        <v>5.1862059091966504E-3</v>
      </c>
      <c r="O852" s="1" cm="1">
        <f t="array" ref="O852">[1]!table_weight[SprintSpeed]*(('F+ , F-'!O$2-[1]!tbl_gk[[#This Row],[SprintSpeed]])/('F+ , F-'!O$2-'F+ , F-'!O$3))</f>
        <v>5.6221478551870948E-3</v>
      </c>
      <c r="P852" s="1" cm="1">
        <f t="array" ref="P852">[1]!table_weight[Agility]*(('F+ , F-'!P$2-[1]!tbl_gk[[#This Row],[Agility]])/('F+ , F-'!P$2-'F+ , F-'!P$3))</f>
        <v>1.8721771079544065E-3</v>
      </c>
      <c r="Q852" s="1" cm="1">
        <f t="array" ref="Q852">[1]!table_weight[Reactions]*(('F+ , F-'!Q$2-[1]!tbl_gk[[#This Row],[Reactions]])/('F+ , F-'!Q$2-'F+ , F-'!Q$3))</f>
        <v>1.5984902002237835E-3</v>
      </c>
      <c r="R852" s="1" cm="1">
        <f t="array" ref="R852">[1]!table_weight[Balance]*(('F+ , F-'!R$2-[1]!tbl_gk[[#This Row],[Balance]])/('F+ , F-'!R$2-'F+ , F-'!R$3))</f>
        <v>1.4901001471473846E-3</v>
      </c>
      <c r="S852" s="1" cm="1">
        <f t="array" ref="S852">[1]!table_weight[ShotPower]*(('F+ , F-'!S$2-[1]!tbl_gk[[#This Row],[ShotPower]])/('F+ , F-'!S$2-'F+ , F-'!S$3))</f>
        <v>5.1941499031661464E-3</v>
      </c>
      <c r="T852" s="1" cm="1">
        <f t="array" ref="T852">[1]!table_weight[Jumping]*(('F+ , F-'!T$2-[1]!tbl_gk[[#This Row],[Jumping]])/('F+ , F-'!T$2-'F+ , F-'!T$3))</f>
        <v>6.8696821299940006E-4</v>
      </c>
      <c r="U852" s="1" cm="1">
        <f t="array" ref="U852">[1]!table_weight[Stamina]*(('F+ , F-'!U$2-[1]!tbl_gk[[#This Row],[Stamina]])/('F+ , F-'!U$2-'F+ , F-'!U$3))</f>
        <v>2.4043887454978999E-2</v>
      </c>
      <c r="V852" s="1" cm="1">
        <f t="array" ref="V852">[1]!table_weight[Strength]*(('F+ , F-'!V$2-[1]!tbl_gk[[#This Row],[Strength]])/('F+ , F-'!V$2-'F+ , F-'!V$3))</f>
        <v>4.8803366798499039E-2</v>
      </c>
      <c r="W852" s="1" cm="1">
        <f t="array" ref="W852">[1]!table_weight[LongShots]*(('F+ , F-'!W$2-[1]!tbl_gk[[#This Row],[LongShots]])/('F+ , F-'!W$2-'F+ , F-'!W$3))</f>
        <v>9.0897623305407575E-3</v>
      </c>
      <c r="X852" s="1" cm="1">
        <f t="array" ref="X852">[1]!table_weight[Aggression]*(('F+ , F-'!X$2-[1]!tbl_gk[[#This Row],[Aggression]])/('F+ , F-'!X$2-'F+ , F-'!X$3))</f>
        <v>1.8253726802555489E-2</v>
      </c>
      <c r="Y852" s="1" cm="1">
        <f t="array" ref="Y852">[1]!table_weight[Interceptions]*(('F+ , F-'!Y$2-[1]!tbl_gk[[#This Row],[Interceptions]])/('F+ , F-'!Y$2-'F+ , F-'!Y$3))</f>
        <v>1.6621279690131864E-2</v>
      </c>
      <c r="Z852" s="1" cm="1">
        <f t="array" ref="Z852">[1]!table_weight[Positioning]*(('F+ , F-'!Z$2-[1]!tbl_gk[[#This Row],[Positioning]])/('F+ , F-'!Z$2-'F+ , F-'!Z$3))</f>
        <v>2.3662238447756888E-3</v>
      </c>
      <c r="AA852" s="1" cm="1">
        <f t="array" ref="AA852">[1]!table_weight[Vision]*(('F+ , F-'!AA$2-[1]!tbl_gk[[#This Row],[Vision]])/('F+ , F-'!AA$2-'F+ , F-'!AA$3))</f>
        <v>8.5184058411925615E-3</v>
      </c>
      <c r="AB852" s="1" cm="1">
        <f t="array" ref="AB852">[1]!table_weight[Penalties]*(('F+ , F-'!AB$2-[1]!tbl_gk[[#This Row],[Penalties]])/('F+ , F-'!AB$2-'F+ , F-'!AB$3))</f>
        <v>1.7224717693587737E-3</v>
      </c>
      <c r="AC852" s="1" cm="1">
        <f t="array" ref="AC852">[1]!table_weight[Composure]*(('F+ , F-'!AC$2-[1]!tbl_gk[[#This Row],[Composure]])/('F+ , F-'!AC$2-'F+ , F-'!AC$3))</f>
        <v>2.5619265687797138E-3</v>
      </c>
      <c r="AD852" s="1" cm="1">
        <f t="array" ref="AD852">[1]!table_weight[Marking]*(('F+ , F-'!AD$2-[1]!tbl_gk[[#This Row],[Marking]])/('F+ , F-'!AD$2-'F+ , F-'!AD$3))</f>
        <v>3.3127133826860035E-2</v>
      </c>
      <c r="AE852" s="1" cm="1">
        <f t="array" ref="AE852">[1]!table_weight[StandingTackle]*(('F+ , F-'!AE$2-[1]!tbl_gk[[#This Row],[StandingTackle]])/('F+ , F-'!AE$2-'F+ , F-'!AE$3))</f>
        <v>1.5691800233775807E-2</v>
      </c>
      <c r="AF852" s="1" cm="1">
        <f t="array" ref="AF852">[1]!table_weight[SlidingTackle]*(('F+ , F-'!AF$2-[1]!tbl_gk[[#This Row],[SlidingTackle]])/('F+ , F-'!AF$2-'F+ , F-'!AF$3))</f>
        <v>6.7250572430467732E-3</v>
      </c>
      <c r="AG852" s="1" cm="1">
        <f t="array" ref="AG852">[1]!table_weight[GKDiving]*(('F+ , F-'!AG$2-[1]!tbl_gk[[#This Row],[GKDiving]])/('F+ , F-'!AG$2-'F+ , F-'!AG$3))</f>
        <v>4.6119181624581652E-2</v>
      </c>
      <c r="AH852" s="1" cm="1">
        <f t="array" ref="AH852">[1]!table_weight[GKHandling]*(('F+ , F-'!AH$2-[1]!tbl_gk[[#This Row],[GKHandling]])/('F+ , F-'!AH$2-'F+ , F-'!AH$3))</f>
        <v>5.168913109614949E-2</v>
      </c>
      <c r="AI852" s="1" cm="1">
        <f t="array" ref="AI852">[1]!table_weight[GKKicking]*(('F+ , F-'!AI$2-[1]!tbl_gk[[#This Row],[GKKicking]])/('F+ , F-'!AI$2-'F+ , F-'!AI$3))</f>
        <v>2.414968055978094E-2</v>
      </c>
      <c r="AJ852" s="1" cm="1">
        <f t="array" ref="AJ852">[1]!table_weight[GKPositioning]*(('F+ , F-'!AJ$2-[1]!tbl_gk[[#This Row],[GKPositioning]])/('F+ , F-'!AJ$2-'F+ , F-'!AJ$3))</f>
        <v>1.8920689897264267E-2</v>
      </c>
      <c r="AK852" s="1" cm="1">
        <f t="array" ref="AK852">[1]!table_weight[GKReflexes]*(('F+ , F-'!AK$2-[1]!tbl_gk[[#This Row],[GKReflexes]])/('F+ , F-'!AK$2-'F+ , F-'!AK$3))</f>
        <v>5.2837778453841702E-2</v>
      </c>
    </row>
    <row r="853" spans="1:37" x14ac:dyDescent="0.55000000000000004">
      <c r="A853" s="8">
        <f>[1]!tbl_gk[[#This Row],[ID]]</f>
        <v>230925</v>
      </c>
      <c r="B853" s="2" cm="1">
        <f t="array" ref="B853">[1]!table_weight[ValueEUR]*(('F+ , F-'!B$2-[1]!tbl_gk[[#This Row],[ValueEUR]])/('F+ , F-'!B$2-'F+ , F-'!B$3))</f>
        <v>3.9848617057206497E-4</v>
      </c>
      <c r="C853" s="2" cm="1">
        <f t="array" ref="C853">[1]!table_weight[WageEUR]*(('F+ , F-'!C$2-[1]!tbl_gk[[#This Row],[WageEUR]])/('F+ , F-'!C$2-'F+ , F-'!C$3))</f>
        <v>7.04176835569527E-5</v>
      </c>
      <c r="D853" s="2" cm="1">
        <f t="array" ref="D853">[1]!table_weight[Crossing]*(('F+ , F-'!D$2-[1]!tbl_gk[[#This Row],[Crossing]])/('F+ , F-'!D$2-'F+ , F-'!D$3))</f>
        <v>3.5866971962916043E-2</v>
      </c>
      <c r="E853" s="2" cm="1">
        <f t="array" ref="E853">[1]!table_weight[Finishing]*(('F+ , F-'!E$2-[1]!tbl_gk[[#This Row],[Finishing]])/('F+ , F-'!E$2-'F+ , F-'!E$3))</f>
        <v>7.9860054761179498E-3</v>
      </c>
      <c r="F853" s="2" cm="1">
        <f t="array" ref="F853">[1]!table_weight[HeadingAccuracy]*(('F+ , F-'!F$2-[1]!tbl_gk[[#This Row],[HeadingAccuracy]])/('F+ , F-'!F$2-'F+ , F-'!F$3))</f>
        <v>9.6040850170308507E-3</v>
      </c>
      <c r="G853" s="2" cm="1">
        <f t="array" ref="G853">[1]!table_weight[ShortPassing]*(('F+ , F-'!G$2-[1]!tbl_gk[[#This Row],[ShortPassing]])/('F+ , F-'!G$2-'F+ , F-'!G$3))</f>
        <v>5.0628261131616156E-2</v>
      </c>
      <c r="H853" s="2" cm="1">
        <f t="array" ref="H853">[1]!table_weight[Volleys]*(('F+ , F-'!H$2-[1]!tbl_gk[[#This Row],[Volleys]])/('F+ , F-'!H$2-'F+ , F-'!H$3))</f>
        <v>1.3888705175857305E-3</v>
      </c>
      <c r="I853" s="2" cm="1">
        <f t="array" ref="I853">[1]!table_weight[Dribbling]*(('F+ , F-'!I$2-[1]!tbl_gk[[#This Row],[Dribbling]])/('F+ , F-'!I$2-'F+ , F-'!I$3))</f>
        <v>1.5646051545047536E-2</v>
      </c>
      <c r="J853" s="2" cm="1">
        <f t="array" ref="J853">[1]!table_weight[Curve]*(('F+ , F-'!J$2-[1]!tbl_gk[[#This Row],[Curve]])/('F+ , F-'!J$2-'F+ , F-'!J$3))</f>
        <v>8.7888314234526414E-3</v>
      </c>
      <c r="K853" s="2" cm="1">
        <f t="array" ref="K853">[1]!table_weight[FKAccuracy]*(('F+ , F-'!K$2-[1]!tbl_gk[[#This Row],[FKAccuracy]])/('F+ , F-'!K$2-'F+ , F-'!K$3))</f>
        <v>9.1268634012777444E-3</v>
      </c>
      <c r="L853" s="2" cm="1">
        <f t="array" ref="L853">[1]!table_weight[LongPassing]*(('F+ , F-'!L$2-[1]!tbl_gk[[#This Row],[LongPassing]])/('F+ , F-'!L$2-'F+ , F-'!L$3))</f>
        <v>2.3281236303259328E-2</v>
      </c>
      <c r="M853" s="2" cm="1">
        <f t="array" ref="M853">[1]!table_weight[BallControl]*(('F+ , F-'!M$2-[1]!tbl_gk[[#This Row],[BallControl]])/('F+ , F-'!M$2-'F+ , F-'!M$3))</f>
        <v>1.2603763744621627E-2</v>
      </c>
      <c r="N853" s="2" cm="1">
        <f t="array" ref="N853">[1]!table_weight[Acceleration]*(('F+ , F-'!N$2-[1]!tbl_gk[[#This Row],[Acceleration]])/('F+ , F-'!N$2-'F+ , F-'!N$3))</f>
        <v>5.637180336083316E-3</v>
      </c>
      <c r="O853" s="2" cm="1">
        <f t="array" ref="O853">[1]!table_weight[SprintSpeed]*(('F+ , F-'!O$2-[1]!tbl_gk[[#This Row],[SprintSpeed]])/('F+ , F-'!O$2-'F+ , F-'!O$3))</f>
        <v>6.4654700334651587E-3</v>
      </c>
      <c r="P853" s="2" cm="1">
        <f t="array" ref="P853">[1]!table_weight[Agility]*(('F+ , F-'!P$2-[1]!tbl_gk[[#This Row],[Agility]])/('F+ , F-'!P$2-'F+ , F-'!P$3))</f>
        <v>4.4464206313917145E-3</v>
      </c>
      <c r="Q853" s="2" cm="1">
        <f t="array" ref="Q853">[1]!table_weight[Reactions]*(('F+ , F-'!Q$2-[1]!tbl_gk[[#This Row],[Reactions]])/('F+ , F-'!Q$2-'F+ , F-'!Q$3))</f>
        <v>1.8047470002526586E-3</v>
      </c>
      <c r="R853" s="2" cm="1">
        <f t="array" ref="R853">[1]!table_weight[Balance]*(('F+ , F-'!R$2-[1]!tbl_gk[[#This Row],[Balance]])/('F+ , F-'!R$2-'F+ , F-'!R$3))</f>
        <v>3.7252503678684615E-4</v>
      </c>
      <c r="S853" s="2" cm="1">
        <f t="array" ref="S853">[1]!table_weight[ShotPower]*(('F+ , F-'!S$2-[1]!tbl_gk[[#This Row],[ShotPower]])/('F+ , F-'!S$2-'F+ , F-'!S$3))</f>
        <v>6.7523948741159906E-3</v>
      </c>
      <c r="T853" s="2" cm="1">
        <f t="array" ref="T853">[1]!table_weight[Jumping]*(('F+ , F-'!T$2-[1]!tbl_gk[[#This Row],[Jumping]])/('F+ , F-'!T$2-'F+ , F-'!T$3))</f>
        <v>2.5761307987477505E-3</v>
      </c>
      <c r="U853" s="2" cm="1">
        <f t="array" ref="U853">[1]!table_weight[Stamina]*(('F+ , F-'!U$2-[1]!tbl_gk[[#This Row],[Stamina]])/('F+ , F-'!U$2-'F+ , F-'!U$3))</f>
        <v>8.5871026624924993E-3</v>
      </c>
      <c r="V853" s="2" cm="1">
        <f t="array" ref="V853">[1]!table_weight[Strength]*(('F+ , F-'!V$2-[1]!tbl_gk[[#This Row],[Strength]])/('F+ , F-'!V$2-'F+ , F-'!V$3))</f>
        <v>2.2183348544772292E-2</v>
      </c>
      <c r="W853" s="2" cm="1">
        <f t="array" ref="W853">[1]!table_weight[LongShots]*(('F+ , F-'!W$2-[1]!tbl_gk[[#This Row],[LongShots]])/('F+ , F-'!W$2-'F+ , F-'!W$3))</f>
        <v>8.3106398450658349E-3</v>
      </c>
      <c r="X853" s="2" cm="1">
        <f t="array" ref="X853">[1]!table_weight[Aggression]*(('F+ , F-'!X$2-[1]!tbl_gk[[#This Row],[Aggression]])/('F+ , F-'!X$2-'F+ , F-'!X$3))</f>
        <v>1.460298144204439E-2</v>
      </c>
      <c r="Y853" s="2" cm="1">
        <f t="array" ref="Y853">[1]!table_weight[Interceptions]*(('F+ , F-'!Y$2-[1]!tbl_gk[[#This Row],[Interceptions]])/('F+ , F-'!Y$2-'F+ , F-'!Y$3))</f>
        <v>1.4543619728865382E-2</v>
      </c>
      <c r="Z853" s="2" cm="1">
        <f t="array" ref="Z853">[1]!table_weight[Positioning]*(('F+ , F-'!Z$2-[1]!tbl_gk[[#This Row],[Positioning]])/('F+ , F-'!Z$2-'F+ , F-'!Z$3))</f>
        <v>1.4788899029848058E-3</v>
      </c>
      <c r="AA853" s="2" cm="1">
        <f t="array" ref="AA853">[1]!table_weight[Vision]*(('F+ , F-'!AA$2-[1]!tbl_gk[[#This Row],[Vision]])/('F+ , F-'!AA$2-'F+ , F-'!AA$3))</f>
        <v>3.3363756211337532E-2</v>
      </c>
      <c r="AB853" s="2" cm="1">
        <f t="array" ref="AB853">[1]!table_weight[Penalties]*(('F+ , F-'!AB$2-[1]!tbl_gk[[#This Row],[Penalties]])/('F+ , F-'!AB$2-'F+ , F-'!AB$3))</f>
        <v>1.9965013690294879E-3</v>
      </c>
      <c r="AC853" s="2" cm="1">
        <f t="array" ref="AC853">[1]!table_weight[Composure]*(('F+ , F-'!AC$2-[1]!tbl_gk[[#This Row],[Composure]])/('F+ , F-'!AC$2-'F+ , F-'!AC$3))</f>
        <v>2.2416857476822497E-3</v>
      </c>
      <c r="AD853" s="2" cm="1">
        <f t="array" ref="AD853">[1]!table_weight[Marking]*(('F+ , F-'!AD$2-[1]!tbl_gk[[#This Row],[Marking]])/('F+ , F-'!AD$2-'F+ , F-'!AD$3))</f>
        <v>2.5239721010940977E-2</v>
      </c>
      <c r="AE853" s="2" cm="1">
        <f t="array" ref="AE853">[1]!table_weight[StandingTackle]*(('F+ , F-'!AE$2-[1]!tbl_gk[[#This Row],[StandingTackle]])/('F+ , F-'!AE$2-'F+ , F-'!AE$3))</f>
        <v>2.9141914719869356E-2</v>
      </c>
      <c r="AF853" s="2" cm="1">
        <f t="array" ref="AF853">[1]!table_weight[SlidingTackle]*(('F+ , F-'!AF$2-[1]!tbl_gk[[#This Row],[SlidingTackle]])/('F+ , F-'!AF$2-'F+ , F-'!AF$3))</f>
        <v>8.2195144081682794E-3</v>
      </c>
      <c r="AG853" s="2" cm="1">
        <f t="array" ref="AG853">[1]!table_weight[GKDiving]*(('F+ , F-'!AG$2-[1]!tbl_gk[[#This Row],[GKDiving]])/('F+ , F-'!AG$2-'F+ , F-'!AG$3))</f>
        <v>4.0994828110739248E-2</v>
      </c>
      <c r="AH853" s="2" cm="1">
        <f t="array" ref="AH853">[1]!table_weight[GKHandling]*(('F+ , F-'!AH$2-[1]!tbl_gk[[#This Row],[GKHandling]])/('F+ , F-'!AH$2-'F+ , F-'!AH$3))</f>
        <v>4.0994828110739248E-2</v>
      </c>
      <c r="AI853" s="2" cm="1">
        <f t="array" ref="AI853">[1]!table_weight[GKKicking]*(('F+ , F-'!AI$2-[1]!tbl_gk[[#This Row],[GKKicking]])/('F+ , F-'!AI$2-'F+ , F-'!AI$3))</f>
        <v>3.0410708853057477E-2</v>
      </c>
      <c r="AJ853" s="2" cm="1">
        <f t="array" ref="AJ853">[1]!table_weight[GKPositioning]*(('F+ , F-'!AJ$2-[1]!tbl_gk[[#This Row],[GKPositioning]])/('F+ , F-'!AJ$2-'F+ , F-'!AJ$3))</f>
        <v>1.3875172591327129E-2</v>
      </c>
      <c r="AK853" s="2" cm="1">
        <f t="array" ref="AK853">[1]!table_weight[GKReflexes]*(('F+ , F-'!AK$2-[1]!tbl_gk[[#This Row],[GKReflexes]])/('F+ , F-'!AK$2-'F+ , F-'!AK$3))</f>
        <v>3.6439847209545996E-2</v>
      </c>
    </row>
    <row r="854" spans="1:37" x14ac:dyDescent="0.55000000000000004">
      <c r="A854" s="7">
        <f>[1]!tbl_gk[[#This Row],[ID]]</f>
        <v>230971</v>
      </c>
      <c r="B854" s="1" cm="1">
        <f t="array" ref="B854">[1]!table_weight[ValueEUR]*(('F+ , F-'!B$2-[1]!tbl_gk[[#This Row],[ValueEUR]])/('F+ , F-'!B$2-'F+ , F-'!B$3))</f>
        <v>2.0557071231680501E-4</v>
      </c>
      <c r="C854" s="1" cm="1">
        <f t="array" ref="C854">[1]!table_weight[WageEUR]*(('F+ , F-'!C$2-[1]!tbl_gk[[#This Row],[WageEUR]])/('F+ , F-'!C$2-'F+ , F-'!C$3))</f>
        <v>2.3472561185650898E-4</v>
      </c>
      <c r="D854" s="1" cm="1">
        <f t="array" ref="D854">[1]!table_weight[Crossing]*(('F+ , F-'!D$2-[1]!tbl_gk[[#This Row],[Crossing]])/('F+ , F-'!D$2-'F+ , F-'!D$3))</f>
        <v>3.81086577105983E-2</v>
      </c>
      <c r="E854" s="1" cm="1">
        <f t="array" ref="E854">[1]!table_weight[Finishing]*(('F+ , F-'!E$2-[1]!tbl_gk[[#This Row],[Finishing]])/('F+ , F-'!E$2-'F+ , F-'!E$3))</f>
        <v>1.8966763005780131E-2</v>
      </c>
      <c r="F854" s="1" cm="1">
        <f t="array" ref="F854">[1]!table_weight[HeadingAccuracy]*(('F+ , F-'!F$2-[1]!tbl_gk[[#This Row],[HeadingAccuracy]])/('F+ , F-'!F$2-'F+ , F-'!F$3))</f>
        <v>1.1274360672166649E-2</v>
      </c>
      <c r="G854" s="1" cm="1">
        <f t="array" ref="G854">[1]!table_weight[ShortPassing]*(('F+ , F-'!G$2-[1]!tbl_gk[[#This Row],[ShortPassing]])/('F+ , F-'!G$2-'F+ , F-'!G$3))</f>
        <v>3.2345833500754768E-2</v>
      </c>
      <c r="H854" s="1" cm="1">
        <f t="array" ref="H854">[1]!table_weight[Volleys]*(('F+ , F-'!H$2-[1]!tbl_gk[[#This Row],[Volleys]])/('F+ , F-'!H$2-'F+ , F-'!H$3))</f>
        <v>1.851827356780974E-3</v>
      </c>
      <c r="I854" s="1" cm="1">
        <f t="array" ref="I854">[1]!table_weight[Dribbling]*(('F+ , F-'!I$2-[1]!tbl_gk[[#This Row],[Dribbling]])/('F+ , F-'!I$2-'F+ , F-'!I$3))</f>
        <v>1.5646051545047536E-2</v>
      </c>
      <c r="J854" s="1" cm="1">
        <f t="array" ref="J854">[1]!table_weight[Curve]*(('F+ , F-'!J$2-[1]!tbl_gk[[#This Row],[Curve]])/('F+ , F-'!J$2-'F+ , F-'!J$3))</f>
        <v>9.6339113680153961E-3</v>
      </c>
      <c r="K854" s="1" cm="1">
        <f t="array" ref="K854">[1]!table_weight[FKAccuracy]*(('F+ , F-'!K$2-[1]!tbl_gk[[#This Row],[FKAccuracy]])/('F+ , F-'!K$2-'F+ , F-'!K$3))</f>
        <v>9.5832065713416324E-3</v>
      </c>
      <c r="L854" s="1" cm="1">
        <f t="array" ref="L854">[1]!table_weight[LongPassing]*(('F+ , F-'!L$2-[1]!tbl_gk[[#This Row],[LongPassing]])/('F+ , F-'!L$2-'F+ , F-'!L$3))</f>
        <v>1.2994178401819162E-2</v>
      </c>
      <c r="M854" s="1" cm="1">
        <f t="array" ref="M854">[1]!table_weight[BallControl]*(('F+ , F-'!M$2-[1]!tbl_gk[[#This Row],[BallControl]])/('F+ , F-'!M$2-'F+ , F-'!M$3))</f>
        <v>9.9960884871137055E-3</v>
      </c>
      <c r="N854" s="1" cm="1">
        <f t="array" ref="N854">[1]!table_weight[Acceleration]*(('F+ , F-'!N$2-[1]!tbl_gk[[#This Row],[Acceleration]])/('F+ , F-'!N$2-'F+ , F-'!N$3))</f>
        <v>4.0587698419799877E-3</v>
      </c>
      <c r="O854" s="1" cm="1">
        <f t="array" ref="O854">[1]!table_weight[SprintSpeed]*(('F+ , F-'!O$2-[1]!tbl_gk[[#This Row],[SprintSpeed]])/('F+ , F-'!O$2-'F+ , F-'!O$3))</f>
        <v>5.6221478551870948E-3</v>
      </c>
      <c r="P854" s="1" cm="1">
        <f t="array" ref="P854">[1]!table_weight[Agility]*(('F+ , F-'!P$2-[1]!tbl_gk[[#This Row],[Agility]])/('F+ , F-'!P$2-'F+ , F-'!P$3))</f>
        <v>4.095387423650264E-3</v>
      </c>
      <c r="Q854" s="1" cm="1">
        <f t="array" ref="Q854">[1]!table_weight[Reactions]*(('F+ , F-'!Q$2-[1]!tbl_gk[[#This Row],[Reactions]])/('F+ , F-'!Q$2-'F+ , F-'!Q$3))</f>
        <v>2.0110038002815341E-3</v>
      </c>
      <c r="R854" s="1" cm="1">
        <f t="array" ref="R854">[1]!table_weight[Balance]*(('F+ , F-'!R$2-[1]!tbl_gk[[#This Row],[Balance]])/('F+ , F-'!R$2-'F+ , F-'!R$3))</f>
        <v>9.3131259196711541E-4</v>
      </c>
      <c r="S854" s="1" cm="1">
        <f t="array" ref="S854">[1]!table_weight[ShotPower]*(('F+ , F-'!S$2-[1]!tbl_gk[[#This Row],[ShotPower]])/('F+ , F-'!S$2-'F+ , F-'!S$3))</f>
        <v>6.7523948741159906E-3</v>
      </c>
      <c r="T854" s="1" cm="1">
        <f t="array" ref="T854">[1]!table_weight[Jumping]*(('F+ , F-'!T$2-[1]!tbl_gk[[#This Row],[Jumping]])/('F+ , F-'!T$2-'F+ , F-'!T$3))</f>
        <v>2.2326466922480506E-3</v>
      </c>
      <c r="U854" s="1" cm="1">
        <f t="array" ref="U854">[1]!table_weight[Stamina]*(('F+ , F-'!U$2-[1]!tbl_gk[[#This Row],[Stamina]])/('F+ , F-'!U$2-'F+ , F-'!U$3))</f>
        <v>1.7174205324984999E-2</v>
      </c>
      <c r="V854" s="1" cm="1">
        <f t="array" ref="V854">[1]!table_weight[Strength]*(('F+ , F-'!V$2-[1]!tbl_gk[[#This Row],[Strength]])/('F+ , F-'!V$2-'F+ , F-'!V$3))</f>
        <v>2.7507352195517646E-2</v>
      </c>
      <c r="W854" s="1" cm="1">
        <f t="array" ref="W854">[1]!table_weight[LongShots]*(('F+ , F-'!W$2-[1]!tbl_gk[[#This Row],[LongShots]])/('F+ , F-'!W$2-'F+ , F-'!W$3))</f>
        <v>9.3494698256990638E-3</v>
      </c>
      <c r="X854" s="1" cm="1">
        <f t="array" ref="X854">[1]!table_weight[Aggression]*(('F+ , F-'!X$2-[1]!tbl_gk[[#This Row],[Aggression]])/('F+ , F-'!X$2-'F+ , F-'!X$3))</f>
        <v>6.6930331609370121E-3</v>
      </c>
      <c r="Y854" s="1" cm="1">
        <f t="array" ref="Y854">[1]!table_weight[Interceptions]*(('F+ , F-'!Y$2-[1]!tbl_gk[[#This Row],[Interceptions]])/('F+ , F-'!Y$2-'F+ , F-'!Y$3))</f>
        <v>2.0776599612664828E-2</v>
      </c>
      <c r="Z854" s="1" cm="1">
        <f t="array" ref="Z854">[1]!table_weight[Positioning]*(('F+ , F-'!Z$2-[1]!tbl_gk[[#This Row],[Positioning]])/('F+ , F-'!Z$2-'F+ , F-'!Z$3))</f>
        <v>1.6267788932832863E-3</v>
      </c>
      <c r="AA854" s="1" cm="1">
        <f t="array" ref="AA854">[1]!table_weight[Vision]*(('F+ , F-'!AA$2-[1]!tbl_gk[[#This Row],[Vision]])/('F+ , F-'!AA$2-'F+ , F-'!AA$3))</f>
        <v>1.6326944528952409E-2</v>
      </c>
      <c r="AB854" s="1" cm="1">
        <f t="array" ref="AB854">[1]!table_weight[Penalties]*(('F+ , F-'!AB$2-[1]!tbl_gk[[#This Row],[Penalties]])/('F+ , F-'!AB$2-'F+ , F-'!AB$3))</f>
        <v>2.3096780543674466E-3</v>
      </c>
      <c r="AC854" s="1" cm="1">
        <f t="array" ref="AC854">[1]!table_weight[Composure]*(('F+ , F-'!AC$2-[1]!tbl_gk[[#This Row],[Composure]])/('F+ , F-'!AC$2-'F+ , F-'!AC$3))</f>
        <v>1.9214449265847853E-3</v>
      </c>
      <c r="AD854" s="1" cm="1">
        <f t="array" ref="AD854">[1]!table_weight[Marking]*(('F+ , F-'!AD$2-[1]!tbl_gk[[#This Row],[Marking]])/('F+ , F-'!AD$2-'F+ , F-'!AD$3))</f>
        <v>3.6282098953227655E-2</v>
      </c>
      <c r="AE854" s="1" cm="1">
        <f t="array" ref="AE854">[1]!table_weight[StandingTackle]*(('F+ , F-'!AE$2-[1]!tbl_gk[[#This Row],[StandingTackle]])/('F+ , F-'!AE$2-'F+ , F-'!AE$3))</f>
        <v>2.465854322450484E-2</v>
      </c>
      <c r="AF854" s="1" cm="1">
        <f t="array" ref="AF854">[1]!table_weight[SlidingTackle]*(('F+ , F-'!AF$2-[1]!tbl_gk[[#This Row],[SlidingTackle]])/('F+ , F-'!AF$2-'F+ , F-'!AF$3))</f>
        <v>8.9667429907290316E-3</v>
      </c>
      <c r="AG854" s="1" cm="1">
        <f t="array" ref="AG854">[1]!table_weight[GKDiving]*(('F+ , F-'!AG$2-[1]!tbl_gk[[#This Row],[GKDiving]])/('F+ , F-'!AG$2-'F+ , F-'!AG$3))</f>
        <v>4.4411063786634182E-2</v>
      </c>
      <c r="AH854" s="1" cm="1">
        <f t="array" ref="AH854">[1]!table_weight[GKHandling]*(('F+ , F-'!AH$2-[1]!tbl_gk[[#This Row],[GKHandling]])/('F+ , F-'!AH$2-'F+ , F-'!AH$3))</f>
        <v>4.4559595772542655E-2</v>
      </c>
      <c r="AI854" s="1" cm="1">
        <f t="array" ref="AI854">[1]!table_weight[GKKicking]*(('F+ , F-'!AI$2-[1]!tbl_gk[[#This Row],[GKKicking]])/('F+ , F-'!AI$2-'F+ , F-'!AI$3))</f>
        <v>3.0410708853057477E-2</v>
      </c>
      <c r="AJ854" s="1" cm="1">
        <f t="array" ref="AJ854">[1]!table_weight[GKPositioning]*(('F+ , F-'!AJ$2-[1]!tbl_gk[[#This Row],[GKPositioning]])/('F+ , F-'!AJ$2-'F+ , F-'!AJ$3))</f>
        <v>1.7028620907537841E-2</v>
      </c>
      <c r="AK854" s="1" cm="1">
        <f t="array" ref="AK854">[1]!table_weight[GKReflexes]*(('F+ , F-'!AK$2-[1]!tbl_gk[[#This Row],[GKReflexes]])/('F+ , F-'!AK$2-'F+ , F-'!AK$3))</f>
        <v>4.55498090119325E-2</v>
      </c>
    </row>
    <row r="855" spans="1:37" x14ac:dyDescent="0.55000000000000004">
      <c r="A855" s="8">
        <f>[1]!tbl_gk[[#This Row],[ID]]</f>
        <v>231028</v>
      </c>
      <c r="B855" s="2" cm="1">
        <f t="array" ref="B855">[1]!table_weight[ValueEUR]*(('F+ , F-'!B$2-[1]!tbl_gk[[#This Row],[ValueEUR]])/('F+ , F-'!B$2-'F+ , F-'!B$3))</f>
        <v>4.6021911721374819E-4</v>
      </c>
      <c r="C855" s="2" cm="1">
        <f t="array" ref="C855">[1]!table_weight[WageEUR]*(('F+ , F-'!C$2-[1]!tbl_gk[[#This Row],[WageEUR]])/('F+ , F-'!C$2-'F+ , F-'!C$3))</f>
        <v>2.4254979891839262E-3</v>
      </c>
      <c r="D855" s="2" cm="1">
        <f t="array" ref="D855">[1]!table_weight[Crossing]*(('F+ , F-'!D$2-[1]!tbl_gk[[#This Row],[Crossing]])/('F+ , F-'!D$2-'F+ , F-'!D$3))</f>
        <v>3.6987814836757178E-2</v>
      </c>
      <c r="E855" s="2" cm="1">
        <f t="array" ref="E855">[1]!table_weight[Finishing]*(('F+ , F-'!E$2-[1]!tbl_gk[[#This Row],[Finishing]])/('F+ , F-'!E$2-'F+ , F-'!E$3))</f>
        <v>1.3975509583206414E-2</v>
      </c>
      <c r="F855" s="2" cm="1">
        <f t="array" ref="F855">[1]!table_weight[HeadingAccuracy]*(('F+ , F-'!F$2-[1]!tbl_gk[[#This Row],[HeadingAccuracy]])/('F+ , F-'!F$2-'F+ , F-'!F$3))</f>
        <v>8.7689471894629514E-3</v>
      </c>
      <c r="G855" s="2" cm="1">
        <f t="array" ref="G855">[1]!table_weight[ShortPassing]*(('F+ , F-'!G$2-[1]!tbl_gk[[#This Row],[ShortPassing]])/('F+ , F-'!G$2-'F+ , F-'!G$3))</f>
        <v>5.0628261131616156E-2</v>
      </c>
      <c r="H855" s="2" cm="1">
        <f t="array" ref="H855">[1]!table_weight[Volleys]*(('F+ , F-'!H$2-[1]!tbl_gk[[#This Row],[Volleys]])/('F+ , F-'!H$2-'F+ , F-'!H$3))</f>
        <v>1.5046097273845413E-3</v>
      </c>
      <c r="I855" s="2" cm="1">
        <f t="array" ref="I855">[1]!table_weight[Dribbling]*(('F+ , F-'!I$2-[1]!tbl_gk[[#This Row],[Dribbling]])/('F+ , F-'!I$2-'F+ , F-'!I$3))</f>
        <v>1.8579686209743949E-2</v>
      </c>
      <c r="J855" s="2" cm="1">
        <f t="array" ref="J855">[1]!table_weight[Curve]*(('F+ , F-'!J$2-[1]!tbl_gk[[#This Row],[Curve]])/('F+ , F-'!J$2-'F+ , F-'!J$3))</f>
        <v>8.6198154345400926E-3</v>
      </c>
      <c r="K855" s="2" cm="1">
        <f t="array" ref="K855">[1]!table_weight[FKAccuracy]*(('F+ , F-'!K$2-[1]!tbl_gk[[#This Row],[FKAccuracy]])/('F+ , F-'!K$2-'F+ , F-'!K$3))</f>
        <v>9.4310921813203358E-3</v>
      </c>
      <c r="L855" s="2" cm="1">
        <f t="array" ref="L855">[1]!table_weight[LongPassing]*(('F+ , F-'!L$2-[1]!tbl_gk[[#This Row],[LongPassing]])/('F+ , F-'!L$2-'F+ , F-'!L$3))</f>
        <v>2.0574115802880336E-2</v>
      </c>
      <c r="M855" s="2" cm="1">
        <f t="array" ref="M855">[1]!table_weight[BallControl]*(('F+ , F-'!M$2-[1]!tbl_gk[[#This Row],[BallControl]])/('F+ , F-'!M$2-'F+ , F-'!M$3))</f>
        <v>9.561475944195718E-3</v>
      </c>
      <c r="N855" s="2" cm="1">
        <f t="array" ref="N855">[1]!table_weight[Acceleration]*(('F+ , F-'!N$2-[1]!tbl_gk[[#This Row],[Acceleration]])/('F+ , F-'!N$2-'F+ , F-'!N$3))</f>
        <v>5.637180336083316E-3</v>
      </c>
      <c r="O855" s="2" cm="1">
        <f t="array" ref="O855">[1]!table_weight[SprintSpeed]*(('F+ , F-'!O$2-[1]!tbl_gk[[#This Row],[SprintSpeed]])/('F+ , F-'!O$2-'F+ , F-'!O$3))</f>
        <v>8.995436568299351E-3</v>
      </c>
      <c r="P855" s="2" cm="1">
        <f t="array" ref="P855">[1]!table_weight[Agility]*(('F+ , F-'!P$2-[1]!tbl_gk[[#This Row],[Agility]])/('F+ , F-'!P$2-'F+ , F-'!P$3))</f>
        <v>4.3294095621445646E-3</v>
      </c>
      <c r="Q855" s="2" cm="1">
        <f t="array" ref="Q855">[1]!table_weight[Reactions]*(('F+ , F-'!Q$2-[1]!tbl_gk[[#This Row],[Reactions]])/('F+ , F-'!Q$2-'F+ , F-'!Q$3))</f>
        <v>1.1859766001660328E-3</v>
      </c>
      <c r="R855" s="2" cm="1">
        <f t="array" ref="R855">[1]!table_weight[Balance]*(('F+ , F-'!R$2-[1]!tbl_gk[[#This Row],[Balance]])/('F+ , F-'!R$2-'F+ , F-'!R$3))</f>
        <v>2.5455877513767822E-3</v>
      </c>
      <c r="S855" s="2" cm="1">
        <f t="array" ref="S855">[1]!table_weight[ShotPower]*(('F+ , F-'!S$2-[1]!tbl_gk[[#This Row],[ShotPower]])/('F+ , F-'!S$2-'F+ , F-'!S$3))</f>
        <v>5.1941499031661464E-3</v>
      </c>
      <c r="T855" s="2" cm="1">
        <f t="array" ref="T855">[1]!table_weight[Jumping]*(('F+ , F-'!T$2-[1]!tbl_gk[[#This Row],[Jumping]])/('F+ , F-'!T$2-'F+ , F-'!T$3))</f>
        <v>2.7478728519976002E-3</v>
      </c>
      <c r="U855" s="2" cm="1">
        <f t="array" ref="U855">[1]!table_weight[Stamina]*(('F+ , F-'!U$2-[1]!tbl_gk[[#This Row],[Stamina]])/('F+ , F-'!U$2-'F+ , F-'!U$3))</f>
        <v>2.1467756656231247E-2</v>
      </c>
      <c r="V855" s="2" cm="1">
        <f t="array" ref="V855">[1]!table_weight[Strength]*(('F+ , F-'!V$2-[1]!tbl_gk[[#This Row],[Strength]])/('F+ , F-'!V$2-'F+ , F-'!V$3))</f>
        <v>3.8155359497008344E-2</v>
      </c>
      <c r="W855" s="2" cm="1">
        <f t="array" ref="W855">[1]!table_weight[LongShots]*(('F+ , F-'!W$2-[1]!tbl_gk[[#This Row],[LongShots]])/('F+ , F-'!W$2-'F+ , F-'!W$3))</f>
        <v>7.271809864432606E-3</v>
      </c>
      <c r="X855" s="2" cm="1">
        <f t="array" ref="X855">[1]!table_weight[Aggression]*(('F+ , F-'!X$2-[1]!tbl_gk[[#This Row],[Aggression]])/('F+ , F-'!X$2-'F+ , F-'!X$3))</f>
        <v>1.5211439002129575E-2</v>
      </c>
      <c r="Y855" s="2" cm="1">
        <f t="array" ref="Y855">[1]!table_weight[Interceptions]*(('F+ , F-'!Y$2-[1]!tbl_gk[[#This Row],[Interceptions]])/('F+ , F-'!Y$2-'F+ , F-'!Y$3))</f>
        <v>2.6317026176042119E-2</v>
      </c>
      <c r="Z855" s="2" cm="1">
        <f t="array" ref="Z855">[1]!table_weight[Positioning]*(('F+ , F-'!Z$2-[1]!tbl_gk[[#This Row],[Positioning]])/('F+ , F-'!Z$2-'F+ , F-'!Z$3))</f>
        <v>2.0704458641787279E-3</v>
      </c>
      <c r="AA855" s="2" cm="1">
        <f t="array" ref="AA855">[1]!table_weight[Vision]*(('F+ , F-'!AA$2-[1]!tbl_gk[[#This Row],[Vision]])/('F+ , F-'!AA$2-'F+ , F-'!AA$3))</f>
        <v>3.4073623364770246E-2</v>
      </c>
      <c r="AB855" s="2" cm="1">
        <f t="array" ref="AB855">[1]!table_weight[Penalties]*(('F+ , F-'!AB$2-[1]!tbl_gk[[#This Row],[Penalties]])/('F+ , F-'!AB$2-'F+ , F-'!AB$3))</f>
        <v>1.8790601120277533E-3</v>
      </c>
      <c r="AC855" s="2" cm="1">
        <f t="array" ref="AC855">[1]!table_weight[Composure]*(('F+ , F-'!AC$2-[1]!tbl_gk[[#This Row],[Composure]])/('F+ , F-'!AC$2-'F+ , F-'!AC$3))</f>
        <v>2.2950592178651603E-3</v>
      </c>
      <c r="AD855" s="2" cm="1">
        <f t="array" ref="AD855">[1]!table_weight[Marking]*(('F+ , F-'!AD$2-[1]!tbl_gk[[#This Row],[Marking]])/('F+ , F-'!AD$2-'F+ , F-'!AD$3))</f>
        <v>2.9972168700492414E-2</v>
      </c>
      <c r="AE855" s="2" cm="1">
        <f t="array" ref="AE855">[1]!table_weight[StandingTackle]*(('F+ , F-'!AE$2-[1]!tbl_gk[[#This Row],[StandingTackle]])/('F+ , F-'!AE$2-'F+ , F-'!AE$3))</f>
        <v>1.3450114486093548E-2</v>
      </c>
      <c r="AF855" s="2" cm="1">
        <f t="array" ref="AF855">[1]!table_weight[SlidingTackle]*(('F+ , F-'!AF$2-[1]!tbl_gk[[#This Row],[SlidingTackle]])/('F+ , F-'!AF$2-'F+ , F-'!AF$3))</f>
        <v>8.2195144081682794E-3</v>
      </c>
      <c r="AG855" s="2" cm="1">
        <f t="array" ref="AG855">[1]!table_weight[GKDiving]*(('F+ , F-'!AG$2-[1]!tbl_gk[[#This Row],[GKDiving]])/('F+ , F-'!AG$2-'F+ , F-'!AG$3))</f>
        <v>3.7578592434844307E-2</v>
      </c>
      <c r="AH855" s="2" cm="1">
        <f t="array" ref="AH855">[1]!table_weight[GKHandling]*(('F+ , F-'!AH$2-[1]!tbl_gk[[#This Row],[GKHandling]])/('F+ , F-'!AH$2-'F+ , F-'!AH$3))</f>
        <v>4.2777211941640955E-2</v>
      </c>
      <c r="AI855" s="2" cm="1">
        <f t="array" ref="AI855">[1]!table_weight[GKKicking]*(('F+ , F-'!AI$2-[1]!tbl_gk[[#This Row],[GKKicking]])/('F+ , F-'!AI$2-'F+ , F-'!AI$3))</f>
        <v>2.3255247946455719E-2</v>
      </c>
      <c r="AJ855" s="2" cm="1">
        <f t="array" ref="AJ855">[1]!table_weight[GKPositioning]*(('F+ , F-'!AJ$2-[1]!tbl_gk[[#This Row],[GKPositioning]])/('F+ , F-'!AJ$2-'F+ , F-'!AJ$3))</f>
        <v>1.4505862254569271E-2</v>
      </c>
      <c r="AK855" s="2" cm="1">
        <f t="array" ref="AK855">[1]!table_weight[GKReflexes]*(('F+ , F-'!AK$2-[1]!tbl_gk[[#This Row],[GKReflexes]])/('F+ , F-'!AK$2-'F+ , F-'!AK$3))</f>
        <v>4.0083831930500594E-2</v>
      </c>
    </row>
    <row r="856" spans="1:37" x14ac:dyDescent="0.55000000000000004">
      <c r="A856" s="7">
        <f>[1]!tbl_gk[[#This Row],[ID]]</f>
        <v>231046</v>
      </c>
      <c r="B856" s="1" cm="1">
        <f t="array" ref="B856">[1]!table_weight[ValueEUR]*(('F+ , F-'!B$2-[1]!tbl_gk[[#This Row],[ValueEUR]])/('F+ , F-'!B$2-'F+ , F-'!B$3))</f>
        <v>1.1297129235428024E-4</v>
      </c>
      <c r="C856" s="1" cm="1">
        <f t="array" ref="C856">[1]!table_weight[WageEUR]*(('F+ , F-'!C$2-[1]!tbl_gk[[#This Row],[WageEUR]])/('F+ , F-'!C$2-'F+ , F-'!C$3))</f>
        <v>3.9120935309418161E-4</v>
      </c>
      <c r="D856" s="1" cm="1">
        <f t="array" ref="D856">[1]!table_weight[Crossing]*(('F+ , F-'!D$2-[1]!tbl_gk[[#This Row],[Crossing]])/('F+ , F-'!D$2-'F+ , F-'!D$3))</f>
        <v>3.0262757593710415E-2</v>
      </c>
      <c r="E856" s="1" cm="1">
        <f t="array" ref="E856">[1]!table_weight[Finishing]*(('F+ , F-'!E$2-[1]!tbl_gk[[#This Row],[Finishing]])/('F+ , F-'!E$2-'F+ , F-'!E$3))</f>
        <v>1.59720109522359E-2</v>
      </c>
      <c r="F856" s="1" cm="1">
        <f t="array" ref="F856">[1]!table_weight[HeadingAccuracy]*(('F+ , F-'!F$2-[1]!tbl_gk[[#This Row],[HeadingAccuracy]])/('F+ , F-'!F$2-'F+ , F-'!F$3))</f>
        <v>9.6040850170308507E-3</v>
      </c>
      <c r="G856" s="1" cm="1">
        <f t="array" ref="G856">[1]!table_weight[ShortPassing]*(('F+ , F-'!G$2-[1]!tbl_gk[[#This Row],[ShortPassing]])/('F+ , F-'!G$2-'F+ , F-'!G$3))</f>
        <v>5.484728289258417E-2</v>
      </c>
      <c r="H856" s="1" cm="1">
        <f t="array" ref="H856">[1]!table_weight[Volleys]*(('F+ , F-'!H$2-[1]!tbl_gk[[#This Row],[Volleys]])/('F+ , F-'!H$2-'F+ , F-'!H$3))</f>
        <v>1.6203489371833524E-3</v>
      </c>
      <c r="I856" s="1" cm="1">
        <f t="array" ref="I856">[1]!table_weight[Dribbling]*(('F+ , F-'!I$2-[1]!tbl_gk[[#This Row],[Dribbling]])/('F+ , F-'!I$2-'F+ , F-'!I$3))</f>
        <v>1.6623929766613008E-2</v>
      </c>
      <c r="J856" s="1" cm="1">
        <f t="array" ref="J856">[1]!table_weight[Curve]*(('F+ , F-'!J$2-[1]!tbl_gk[[#This Row],[Curve]])/('F+ , F-'!J$2-'F+ , F-'!J$3))</f>
        <v>8.4507994456275402E-3</v>
      </c>
      <c r="K856" s="1" cm="1">
        <f t="array" ref="K856">[1]!table_weight[FKAccuracy]*(('F+ , F-'!K$2-[1]!tbl_gk[[#This Row],[FKAccuracy]])/('F+ , F-'!K$2-'F+ , F-'!K$3))</f>
        <v>9.7353209613629272E-3</v>
      </c>
      <c r="L856" s="1" cm="1">
        <f t="array" ref="L856">[1]!table_weight[LongPassing]*(('F+ , F-'!L$2-[1]!tbl_gk[[#This Row],[LongPassing]])/('F+ , F-'!L$2-'F+ , F-'!L$3))</f>
        <v>2.7071205003789917E-2</v>
      </c>
      <c r="M856" s="1" cm="1">
        <f t="array" ref="M856">[1]!table_weight[BallControl]*(('F+ , F-'!M$2-[1]!tbl_gk[[#This Row],[BallControl]])/('F+ , F-'!M$2-'F+ , F-'!M$3))</f>
        <v>9.9960884871137055E-3</v>
      </c>
      <c r="N856" s="1" cm="1">
        <f t="array" ref="N856">[1]!table_weight[Acceleration]*(('F+ , F-'!N$2-[1]!tbl_gk[[#This Row],[Acceleration]])/('F+ , F-'!N$2-'F+ , F-'!N$3))</f>
        <v>5.8626675495266484E-3</v>
      </c>
      <c r="O856" s="1" cm="1">
        <f t="array" ref="O856">[1]!table_weight[SprintSpeed]*(('F+ , F-'!O$2-[1]!tbl_gk[[#This Row],[SprintSpeed]])/('F+ , F-'!O$2-'F+ , F-'!O$3))</f>
        <v>8.4332217827806418E-3</v>
      </c>
      <c r="P856" s="1" cm="1">
        <f t="array" ref="P856">[1]!table_weight[Agility]*(('F+ , F-'!P$2-[1]!tbl_gk[[#This Row],[Agility]])/('F+ , F-'!P$2-'F+ , F-'!P$3))</f>
        <v>2.1061992464487069E-3</v>
      </c>
      <c r="Q856" s="1" cm="1">
        <f t="array" ref="Q856">[1]!table_weight[Reactions]*(('F+ , F-'!Q$2-[1]!tbl_gk[[#This Row],[Reactions]])/('F+ , F-'!Q$2-'F+ , F-'!Q$3))</f>
        <v>1.8047470002526586E-3</v>
      </c>
      <c r="R856" s="1" cm="1">
        <f t="array" ref="R856">[1]!table_weight[Balance]*(('F+ , F-'!R$2-[1]!tbl_gk[[#This Row],[Balance]])/('F+ , F-'!R$2-'F+ , F-'!R$3))</f>
        <v>1.5521876532785257E-3</v>
      </c>
      <c r="S856" s="1" cm="1">
        <f t="array" ref="S856">[1]!table_weight[ShotPower]*(('F+ , F-'!S$2-[1]!tbl_gk[[#This Row],[ShotPower]])/('F+ , F-'!S$2-'F+ , F-'!S$3))</f>
        <v>6.7523948741159906E-3</v>
      </c>
      <c r="T856" s="1" cm="1">
        <f t="array" ref="T856">[1]!table_weight[Jumping]*(('F+ , F-'!T$2-[1]!tbl_gk[[#This Row],[Jumping]])/('F+ , F-'!T$2-'F+ , F-'!T$3))</f>
        <v>2.91961490524745E-3</v>
      </c>
      <c r="U856" s="1" cm="1">
        <f t="array" ref="U856">[1]!table_weight[Stamina]*(('F+ , F-'!U$2-[1]!tbl_gk[[#This Row],[Stamina]])/('F+ , F-'!U$2-'F+ , F-'!U$3))</f>
        <v>1.0304523194991E-2</v>
      </c>
      <c r="V856" s="1" cm="1">
        <f t="array" ref="V856">[1]!table_weight[Strength]*(('F+ , F-'!V$2-[1]!tbl_gk[[#This Row],[Strength]])/('F+ , F-'!V$2-'F+ , F-'!V$3))</f>
        <v>2.8394686137308531E-2</v>
      </c>
      <c r="W856" s="1" cm="1">
        <f t="array" ref="W856">[1]!table_weight[LongShots]*(('F+ , F-'!W$2-[1]!tbl_gk[[#This Row],[LongShots]])/('F+ , F-'!W$2-'F+ , F-'!W$3))</f>
        <v>7.271809864432606E-3</v>
      </c>
      <c r="X856" s="1" cm="1">
        <f t="array" ref="X856">[1]!table_weight[Aggression]*(('F+ , F-'!X$2-[1]!tbl_gk[[#This Row],[Aggression]])/('F+ , F-'!X$2-'F+ , F-'!X$3))</f>
        <v>4.2592029205962808E-3</v>
      </c>
      <c r="Y856" s="1" cm="1">
        <f t="array" ref="Y856">[1]!table_weight[Interceptions]*(('F+ , F-'!Y$2-[1]!tbl_gk[[#This Row],[Interceptions]])/('F+ , F-'!Y$2-'F+ , F-'!Y$3))</f>
        <v>2.2854259573931314E-2</v>
      </c>
      <c r="Z856" s="1" cm="1">
        <f t="array" ref="Z856">[1]!table_weight[Positioning]*(('F+ , F-'!Z$2-[1]!tbl_gk[[#This Row],[Positioning]])/('F+ , F-'!Z$2-'F+ , F-'!Z$3))</f>
        <v>2.3662238447756888E-3</v>
      </c>
      <c r="AA856" s="1" cm="1">
        <f t="array" ref="AA856">[1]!table_weight[Vision]*(('F+ , F-'!AA$2-[1]!tbl_gk[[#This Row],[Vision]])/('F+ , F-'!AA$2-'F+ , F-'!AA$3))</f>
        <v>2.8394686137308535E-2</v>
      </c>
      <c r="AB856" s="1" cm="1">
        <f t="array" ref="AB856">[1]!table_weight[Penalties]*(('F+ , F-'!AB$2-[1]!tbl_gk[[#This Row],[Penalties]])/('F+ , F-'!AB$2-'F+ , F-'!AB$3))</f>
        <v>1.9965013690294879E-3</v>
      </c>
      <c r="AC856" s="1" cm="1">
        <f t="array" ref="AC856">[1]!table_weight[Composure]*(('F+ , F-'!AC$2-[1]!tbl_gk[[#This Row],[Composure]])/('F+ , F-'!AC$2-'F+ , F-'!AC$3))</f>
        <v>1.7613245160360534E-3</v>
      </c>
      <c r="AD856" s="1" cm="1">
        <f t="array" ref="AD856">[1]!table_weight[Marking]*(('F+ , F-'!AD$2-[1]!tbl_gk[[#This Row],[Marking]])/('F+ , F-'!AD$2-'F+ , F-'!AD$3))</f>
        <v>3.3127133826860035E-2</v>
      </c>
      <c r="AE856" s="1" cm="1">
        <f t="array" ref="AE856">[1]!table_weight[StandingTackle]*(('F+ , F-'!AE$2-[1]!tbl_gk[[#This Row],[StandingTackle]])/('F+ , F-'!AE$2-'F+ , F-'!AE$3))</f>
        <v>8.9667429907290316E-3</v>
      </c>
      <c r="AF856" s="1" cm="1">
        <f t="array" ref="AF856">[1]!table_weight[SlidingTackle]*(('F+ , F-'!AF$2-[1]!tbl_gk[[#This Row],[SlidingTackle]])/('F+ , F-'!AF$2-'F+ , F-'!AF$3))</f>
        <v>8.9667429907290316E-3</v>
      </c>
      <c r="AG856" s="1" cm="1">
        <f t="array" ref="AG856">[1]!table_weight[GKDiving]*(('F+ , F-'!AG$2-[1]!tbl_gk[[#This Row],[GKDiving]])/('F+ , F-'!AG$2-'F+ , F-'!AG$3))</f>
        <v>4.7827299462529123E-2</v>
      </c>
      <c r="AH856" s="1" cm="1">
        <f t="array" ref="AH856">[1]!table_weight[GKHandling]*(('F+ , F-'!AH$2-[1]!tbl_gk[[#This Row],[GKHandling]])/('F+ , F-'!AH$2-'F+ , F-'!AH$3))</f>
        <v>5.3471514927051197E-2</v>
      </c>
      <c r="AI856" s="1" cm="1">
        <f t="array" ref="AI856">[1]!table_weight[GKKicking]*(('F+ , F-'!AI$2-[1]!tbl_gk[[#This Row],[GKKicking]])/('F+ , F-'!AI$2-'F+ , F-'!AI$3))</f>
        <v>3.0410708853057477E-2</v>
      </c>
      <c r="AJ856" s="1" cm="1">
        <f t="array" ref="AJ856">[1]!table_weight[GKPositioning]*(('F+ , F-'!AJ$2-[1]!tbl_gk[[#This Row],[GKPositioning]])/('F+ , F-'!AJ$2-'F+ , F-'!AJ$3))</f>
        <v>2.0182069223748555E-2</v>
      </c>
      <c r="AK856" s="1" cm="1">
        <f t="array" ref="AK856">[1]!table_weight[GKReflexes]*(('F+ , F-'!AK$2-[1]!tbl_gk[[#This Row],[GKReflexes]])/('F+ , F-'!AK$2-'F+ , F-'!AK$3))</f>
        <v>5.2837778453841702E-2</v>
      </c>
    </row>
    <row r="857" spans="1:37" x14ac:dyDescent="0.55000000000000004">
      <c r="A857" s="8">
        <f>[1]!tbl_gk[[#This Row],[ID]]</f>
        <v>231071</v>
      </c>
      <c r="B857" s="2" cm="1">
        <f t="array" ref="B857">[1]!table_weight[ValueEUR]*(('F+ , F-'!B$2-[1]!tbl_gk[[#This Row],[ValueEUR]])/('F+ , F-'!B$2-'F+ , F-'!B$3))</f>
        <v>3.6761969725122341E-4</v>
      </c>
      <c r="C857" s="2" cm="1">
        <f t="array" ref="C857">[1]!table_weight[WageEUR]*(('F+ , F-'!C$2-[1]!tbl_gk[[#This Row],[WageEUR]])/('F+ , F-'!C$2-'F+ , F-'!C$3))</f>
        <v>3.9120935309418161E-4</v>
      </c>
      <c r="D857" s="2" cm="1">
        <f t="array" ref="D857">[1]!table_weight[Crossing]*(('F+ , F-'!D$2-[1]!tbl_gk[[#This Row],[Crossing]])/('F+ , F-'!D$2-'F+ , F-'!D$3))</f>
        <v>2.8021071846028162E-2</v>
      </c>
      <c r="E857" s="2" cm="1">
        <f t="array" ref="E857">[1]!table_weight[Finishing]*(('F+ , F-'!E$2-[1]!tbl_gk[[#This Row],[Finishing]])/('F+ , F-'!E$2-'F+ , F-'!E$3))</f>
        <v>1.59720109522359E-2</v>
      </c>
      <c r="F857" s="2" cm="1">
        <f t="array" ref="F857">[1]!table_weight[HeadingAccuracy]*(('F+ , F-'!F$2-[1]!tbl_gk[[#This Row],[HeadingAccuracy]])/('F+ , F-'!F$2-'F+ , F-'!F$3))</f>
        <v>9.1865161032469011E-3</v>
      </c>
      <c r="G857" s="2" cm="1">
        <f t="array" ref="G857">[1]!table_weight[ShortPassing]*(('F+ , F-'!G$2-[1]!tbl_gk[[#This Row],[ShortPassing]])/('F+ , F-'!G$2-'F+ , F-'!G$3))</f>
        <v>6.047264524054153E-2</v>
      </c>
      <c r="H857" s="2" cm="1">
        <f t="array" ref="H857">[1]!table_weight[Volleys]*(('F+ , F-'!H$2-[1]!tbl_gk[[#This Row],[Volleys]])/('F+ , F-'!H$2-'F+ , F-'!H$3))</f>
        <v>1.2731313077869197E-3</v>
      </c>
      <c r="I857" s="2" cm="1">
        <f t="array" ref="I857">[1]!table_weight[Dribbling]*(('F+ , F-'!I$2-[1]!tbl_gk[[#This Row],[Dribbling]])/('F+ , F-'!I$2-'F+ , F-'!I$3))</f>
        <v>1.8579686209743949E-2</v>
      </c>
      <c r="J857" s="2" cm="1">
        <f t="array" ref="J857">[1]!table_weight[Curve]*(('F+ , F-'!J$2-[1]!tbl_gk[[#This Row],[Curve]])/('F+ , F-'!J$2-'F+ , F-'!J$3))</f>
        <v>9.8029273569279467E-3</v>
      </c>
      <c r="K857" s="2" cm="1">
        <f t="array" ref="K857">[1]!table_weight[FKAccuracy]*(('F+ , F-'!K$2-[1]!tbl_gk[[#This Row],[FKAccuracy]])/('F+ , F-'!K$2-'F+ , F-'!K$3))</f>
        <v>8.6705202312138564E-3</v>
      </c>
      <c r="L857" s="2" cm="1">
        <f t="array" ref="L857">[1]!table_weight[LongPassing]*(('F+ , F-'!L$2-[1]!tbl_gk[[#This Row],[LongPassing]])/('F+ , F-'!L$2-'F+ , F-'!L$3))</f>
        <v>2.7071205003789917E-2</v>
      </c>
      <c r="M857" s="2" cm="1">
        <f t="array" ref="M857">[1]!table_weight[BallControl]*(('F+ , F-'!M$2-[1]!tbl_gk[[#This Row],[BallControl]])/('F+ , F-'!M$2-'F+ , F-'!M$3))</f>
        <v>1.1299926115867666E-2</v>
      </c>
      <c r="N857" s="2" cm="1">
        <f t="array" ref="N857">[1]!table_weight[Acceleration]*(('F+ , F-'!N$2-[1]!tbl_gk[[#This Row],[Acceleration]])/('F+ , F-'!N$2-'F+ , F-'!N$3))</f>
        <v>6.0881547629699816E-3</v>
      </c>
      <c r="O857" s="2" cm="1">
        <f t="array" ref="O857">[1]!table_weight[SprintSpeed]*(('F+ , F-'!O$2-[1]!tbl_gk[[#This Row],[SprintSpeed]])/('F+ , F-'!O$2-'F+ , F-'!O$3))</f>
        <v>7.8710069972619326E-3</v>
      </c>
      <c r="P857" s="2" cm="1">
        <f t="array" ref="P857">[1]!table_weight[Agility]*(('F+ , F-'!P$2-[1]!tbl_gk[[#This Row],[Agility]])/('F+ , F-'!P$2-'F+ , F-'!P$3))</f>
        <v>3.2763099389202109E-3</v>
      </c>
      <c r="Q857" s="2" cm="1">
        <f t="array" ref="Q857">[1]!table_weight[Reactions]*(('F+ , F-'!Q$2-[1]!tbl_gk[[#This Row],[Reactions]])/('F+ , F-'!Q$2-'F+ , F-'!Q$3))</f>
        <v>1.7531828002454398E-3</v>
      </c>
      <c r="R857" s="2" cm="1">
        <f t="array" ref="R857">[1]!table_weight[Balance]*(('F+ , F-'!R$2-[1]!tbl_gk[[#This Row],[Balance]])/('F+ , F-'!R$2-'F+ , F-'!R$3))</f>
        <v>1.0554876042293973E-3</v>
      </c>
      <c r="S857" s="2" cm="1">
        <f t="array" ref="S857">[1]!table_weight[ShotPower]*(('F+ , F-'!S$2-[1]!tbl_gk[[#This Row],[ShotPower]])/('F+ , F-'!S$2-'F+ , F-'!S$3))</f>
        <v>5.9732723886410689E-3</v>
      </c>
      <c r="T857" s="2" cm="1">
        <f t="array" ref="T857">[1]!table_weight[Jumping]*(('F+ , F-'!T$2-[1]!tbl_gk[[#This Row],[Jumping]])/('F+ , F-'!T$2-'F+ , F-'!T$3))</f>
        <v>2.4902597721228252E-3</v>
      </c>
      <c r="U857" s="2" cm="1">
        <f t="array" ref="U857">[1]!table_weight[Stamina]*(('F+ , F-'!U$2-[1]!tbl_gk[[#This Row],[Stamina]])/('F+ , F-'!U$2-'F+ , F-'!U$3))</f>
        <v>8.5871026624925002E-4</v>
      </c>
      <c r="V857" s="2" cm="1">
        <f t="array" ref="V857">[1]!table_weight[Strength]*(('F+ , F-'!V$2-[1]!tbl_gk[[#This Row],[Strength]])/('F+ , F-'!V$2-'F+ , F-'!V$3))</f>
        <v>3.9042693438799229E-2</v>
      </c>
      <c r="W857" s="2" cm="1">
        <f t="array" ref="W857">[1]!table_weight[LongShots]*(('F+ , F-'!W$2-[1]!tbl_gk[[#This Row],[LongShots]])/('F+ , F-'!W$2-'F+ , F-'!W$3))</f>
        <v>7.7912248547492196E-3</v>
      </c>
      <c r="X857" s="2" cm="1">
        <f t="array" ref="X857">[1]!table_weight[Aggression]*(('F+ , F-'!X$2-[1]!tbl_gk[[#This Row],[Aggression]])/('F+ , F-'!X$2-'F+ , F-'!X$3))</f>
        <v>1.0952236081533291E-2</v>
      </c>
      <c r="Y857" s="2" cm="1">
        <f t="array" ref="Y857">[1]!table_weight[Interceptions]*(('F+ , F-'!Y$2-[1]!tbl_gk[[#This Row],[Interceptions]])/('F+ , F-'!Y$2-'F+ , F-'!Y$3))</f>
        <v>2.1469152933086991E-2</v>
      </c>
      <c r="Z857" s="2" cm="1">
        <f t="array" ref="Z857">[1]!table_weight[Positioning]*(('F+ , F-'!Z$2-[1]!tbl_gk[[#This Row],[Positioning]])/('F+ , F-'!Z$2-'F+ , F-'!Z$3))</f>
        <v>1.1831119223878444E-3</v>
      </c>
      <c r="AA857" s="2" cm="1">
        <f t="array" ref="AA857">[1]!table_weight[Vision]*(('F+ , F-'!AA$2-[1]!tbl_gk[[#This Row],[Vision]])/('F+ , F-'!AA$2-'F+ , F-'!AA$3))</f>
        <v>2.9104553290741252E-2</v>
      </c>
      <c r="AB857" s="2" cm="1">
        <f t="array" ref="AB857">[1]!table_weight[Penalties]*(('F+ , F-'!AB$2-[1]!tbl_gk[[#This Row],[Penalties]])/('F+ , F-'!AB$2-'F+ , F-'!AB$3))</f>
        <v>2.0747955403639775E-3</v>
      </c>
      <c r="AC857" s="2" cm="1">
        <f t="array" ref="AC857">[1]!table_weight[Composure]*(('F+ , F-'!AC$2-[1]!tbl_gk[[#This Row],[Composure]])/('F+ , F-'!AC$2-'F+ , F-'!AC$3))</f>
        <v>1.6012041054873211E-3</v>
      </c>
      <c r="AD857" s="2" cm="1">
        <f t="array" ref="AD857">[1]!table_weight[Marking]*(('F+ , F-'!AD$2-[1]!tbl_gk[[#This Row],[Marking]])/('F+ , F-'!AD$2-'F+ , F-'!AD$3))</f>
        <v>2.6817203574124791E-2</v>
      </c>
      <c r="AE857" s="2" cm="1">
        <f t="array" ref="AE857">[1]!table_weight[StandingTackle]*(('F+ , F-'!AE$2-[1]!tbl_gk[[#This Row],[StandingTackle]])/('F+ , F-'!AE$2-'F+ , F-'!AE$3))</f>
        <v>1.5691800233775807E-2</v>
      </c>
      <c r="AF857" s="2" cm="1">
        <f t="array" ref="AF857">[1]!table_weight[SlidingTackle]*(('F+ , F-'!AF$2-[1]!tbl_gk[[#This Row],[SlidingTackle]])/('F+ , F-'!AF$2-'F+ , F-'!AF$3))</f>
        <v>3.7361429128037632E-3</v>
      </c>
      <c r="AG857" s="2" cm="1">
        <f t="array" ref="AG857">[1]!table_weight[GKDiving]*(('F+ , F-'!AG$2-[1]!tbl_gk[[#This Row],[GKDiving]])/('F+ , F-'!AG$2-'F+ , F-'!AG$3))</f>
        <v>3.0746121083054436E-2</v>
      </c>
      <c r="AH857" s="2" cm="1">
        <f t="array" ref="AH857">[1]!table_weight[GKHandling]*(('F+ , F-'!AH$2-[1]!tbl_gk[[#This Row],[GKHandling]])/('F+ , F-'!AH$2-'F+ , F-'!AH$3))</f>
        <v>4.6341979603444362E-2</v>
      </c>
      <c r="AI857" s="2" cm="1">
        <f t="array" ref="AI857">[1]!table_weight[GKKicking]*(('F+ , F-'!AI$2-[1]!tbl_gk[[#This Row],[GKKicking]])/('F+ , F-'!AI$2-'F+ , F-'!AI$3))</f>
        <v>2.7727411013081817E-2</v>
      </c>
      <c r="AJ857" s="2" cm="1">
        <f t="array" ref="AJ857">[1]!table_weight[GKPositioning]*(('F+ , F-'!AJ$2-[1]!tbl_gk[[#This Row],[GKPositioning]])/('F+ , F-'!AJ$2-'F+ , F-'!AJ$3))</f>
        <v>1.8920689897264267E-2</v>
      </c>
      <c r="AK857" s="2" cm="1">
        <f t="array" ref="AK857">[1]!table_weight[GKReflexes]*(('F+ , F-'!AK$2-[1]!tbl_gk[[#This Row],[GKReflexes]])/('F+ , F-'!AK$2-'F+ , F-'!AK$3))</f>
        <v>3.2795862488591399E-2</v>
      </c>
    </row>
    <row r="858" spans="1:37" x14ac:dyDescent="0.55000000000000004">
      <c r="A858" s="7">
        <f>[1]!tbl_gk[[#This Row],[ID]]</f>
        <v>231073</v>
      </c>
      <c r="B858" s="1" cm="1">
        <f t="array" ref="B858">[1]!table_weight[ValueEUR]*(('F+ , F-'!B$2-[1]!tbl_gk[[#This Row],[ValueEUR]])/('F+ , F-'!B$2-'F+ , F-'!B$3))</f>
        <v>3.367532239303818E-4</v>
      </c>
      <c r="C858" s="1" cm="1">
        <f t="array" ref="C858">[1]!table_weight[WageEUR]*(('F+ , F-'!C$2-[1]!tbl_gk[[#This Row],[WageEUR]])/('F+ , F-'!C$2-'F+ , F-'!C$3))</f>
        <v>2.3472561185650898E-4</v>
      </c>
      <c r="D858" s="1" cm="1">
        <f t="array" ref="D858">[1]!table_weight[Crossing]*(('F+ , F-'!D$2-[1]!tbl_gk[[#This Row],[Crossing]])/('F+ , F-'!D$2-'F+ , F-'!D$3))</f>
        <v>3.2504443341392672E-2</v>
      </c>
      <c r="E858" s="1" cm="1">
        <f t="array" ref="E858">[1]!table_weight[Finishing]*(('F+ , F-'!E$2-[1]!tbl_gk[[#This Row],[Finishing]])/('F+ , F-'!E$2-'F+ , F-'!E$3))</f>
        <v>7.9860054761179498E-3</v>
      </c>
      <c r="F858" s="1" cm="1">
        <f t="array" ref="F858">[1]!table_weight[HeadingAccuracy]*(('F+ , F-'!F$2-[1]!tbl_gk[[#This Row],[HeadingAccuracy]])/('F+ , F-'!F$2-'F+ , F-'!F$3))</f>
        <v>1.00216539308148E-2</v>
      </c>
      <c r="G858" s="1" cm="1">
        <f t="array" ref="G858">[1]!table_weight[ShortPassing]*(('F+ , F-'!G$2-[1]!tbl_gk[[#This Row],[ShortPassing]])/('F+ , F-'!G$2-'F+ , F-'!G$3))</f>
        <v>4.5002898783658811E-2</v>
      </c>
      <c r="H858" s="1" cm="1">
        <f t="array" ref="H858">[1]!table_weight[Volleys]*(('F+ , F-'!H$2-[1]!tbl_gk[[#This Row],[Volleys]])/('F+ , F-'!H$2-'F+ , F-'!H$3))</f>
        <v>1.5046097273845413E-3</v>
      </c>
      <c r="I858" s="1" cm="1">
        <f t="array" ref="I858">[1]!table_weight[Dribbling]*(('F+ , F-'!I$2-[1]!tbl_gk[[#This Row],[Dribbling]])/('F+ , F-'!I$2-'F+ , F-'!I$3))</f>
        <v>1.3690295101916595E-2</v>
      </c>
      <c r="J858" s="1" cm="1">
        <f t="array" ref="J858">[1]!table_weight[Curve]*(('F+ , F-'!J$2-[1]!tbl_gk[[#This Row],[Curve]])/('F+ , F-'!J$2-'F+ , F-'!J$3))</f>
        <v>9.4648953791028455E-3</v>
      </c>
      <c r="K858" s="1" cm="1">
        <f t="array" ref="K858">[1]!table_weight[FKAccuracy]*(('F+ , F-'!K$2-[1]!tbl_gk[[#This Row],[FKAccuracy]])/('F+ , F-'!K$2-'F+ , F-'!K$3))</f>
        <v>9.1268634012777444E-3</v>
      </c>
      <c r="L858" s="1" cm="1">
        <f t="array" ref="L858">[1]!table_weight[LongPassing]*(('F+ , F-'!L$2-[1]!tbl_gk[[#This Row],[LongPassing]])/('F+ , F-'!L$2-'F+ , F-'!L$3))</f>
        <v>2.3281236303259328E-2</v>
      </c>
      <c r="M858" s="1" cm="1">
        <f t="array" ref="M858">[1]!table_weight[BallControl]*(('F+ , F-'!M$2-[1]!tbl_gk[[#This Row],[BallControl]])/('F+ , F-'!M$2-'F+ , F-'!M$3))</f>
        <v>1.1299926115867666E-2</v>
      </c>
      <c r="N858" s="1" cm="1">
        <f t="array" ref="N858">[1]!table_weight[Acceleration]*(('F+ , F-'!N$2-[1]!tbl_gk[[#This Row],[Acceleration]])/('F+ , F-'!N$2-'F+ , F-'!N$3))</f>
        <v>5.1862059091966504E-3</v>
      </c>
      <c r="O858" s="1" cm="1">
        <f t="array" ref="O858">[1]!table_weight[SprintSpeed]*(('F+ , F-'!O$2-[1]!tbl_gk[[#This Row],[SprintSpeed]])/('F+ , F-'!O$2-'F+ , F-'!O$3))</f>
        <v>6.7465774262245133E-3</v>
      </c>
      <c r="P858" s="1" cm="1">
        <f t="array" ref="P858">[1]!table_weight[Agility]*(('F+ , F-'!P$2-[1]!tbl_gk[[#This Row],[Agility]])/('F+ , F-'!P$2-'F+ , F-'!P$3))</f>
        <v>4.095387423650264E-3</v>
      </c>
      <c r="Q858" s="1" cm="1">
        <f t="array" ref="Q858">[1]!table_weight[Reactions]*(('F+ , F-'!Q$2-[1]!tbl_gk[[#This Row],[Reactions]])/('F+ , F-'!Q$2-'F+ , F-'!Q$3))</f>
        <v>1.8047470002526586E-3</v>
      </c>
      <c r="R858" s="1" cm="1">
        <f t="array" ref="R858">[1]!table_weight[Balance]*(('F+ , F-'!R$2-[1]!tbl_gk[[#This Row],[Balance]])/('F+ , F-'!R$2-'F+ , F-'!R$3))</f>
        <v>1.7384501716719487E-3</v>
      </c>
      <c r="S858" s="1" cm="1">
        <f t="array" ref="S858">[1]!table_weight[ShotPower]*(('F+ , F-'!S$2-[1]!tbl_gk[[#This Row],[ShotPower]])/('F+ , F-'!S$2-'F+ , F-'!S$3))</f>
        <v>5.7135648934827617E-3</v>
      </c>
      <c r="T858" s="1" cm="1">
        <f t="array" ref="T858">[1]!table_weight[Jumping]*(('F+ , F-'!T$2-[1]!tbl_gk[[#This Row],[Jumping]])/('F+ , F-'!T$2-'F+ , F-'!T$3))</f>
        <v>2.4902597721228252E-3</v>
      </c>
      <c r="U858" s="1" cm="1">
        <f t="array" ref="U858">[1]!table_weight[Stamina]*(('F+ , F-'!U$2-[1]!tbl_gk[[#This Row],[Stamina]])/('F+ , F-'!U$2-'F+ , F-'!U$3))</f>
        <v>1.6315495058735752E-2</v>
      </c>
      <c r="V858" s="1" cm="1">
        <f t="array" ref="V858">[1]!table_weight[Strength]*(('F+ , F-'!V$2-[1]!tbl_gk[[#This Row],[Strength]])/('F+ , F-'!V$2-'F+ , F-'!V$3))</f>
        <v>1.3310009126863375E-2</v>
      </c>
      <c r="W858" s="1" cm="1">
        <f t="array" ref="W858">[1]!table_weight[LongShots]*(('F+ , F-'!W$2-[1]!tbl_gk[[#This Row],[LongShots]])/('F+ , F-'!W$2-'F+ , F-'!W$3))</f>
        <v>7.7912248547492196E-3</v>
      </c>
      <c r="X858" s="1" cm="1">
        <f t="array" ref="X858">[1]!table_weight[Aggression]*(('F+ , F-'!X$2-[1]!tbl_gk[[#This Row],[Aggression]])/('F+ , F-'!X$2-'F+ , F-'!X$3))</f>
        <v>1.2777608761788841E-2</v>
      </c>
      <c r="Y858" s="1" cm="1">
        <f t="array" ref="Y858">[1]!table_weight[Interceptions]*(('F+ , F-'!Y$2-[1]!tbl_gk[[#This Row],[Interceptions]])/('F+ , F-'!Y$2-'F+ , F-'!Y$3))</f>
        <v>1.5236173049287543E-2</v>
      </c>
      <c r="Z858" s="1" cm="1">
        <f t="array" ref="Z858">[1]!table_weight[Positioning]*(('F+ , F-'!Z$2-[1]!tbl_gk[[#This Row],[Positioning]])/('F+ , F-'!Z$2-'F+ , F-'!Z$3))</f>
        <v>1.0352229320893639E-3</v>
      </c>
      <c r="AA858" s="1" cm="1">
        <f t="array" ref="AA858">[1]!table_weight[Vision]*(('F+ , F-'!AA$2-[1]!tbl_gk[[#This Row],[Vision]])/('F+ , F-'!AA$2-'F+ , F-'!AA$3))</f>
        <v>2.4135483216712255E-2</v>
      </c>
      <c r="AB858" s="1" cm="1">
        <f t="array" ref="AB858">[1]!table_weight[Penalties]*(('F+ , F-'!AB$2-[1]!tbl_gk[[#This Row],[Penalties]])/('F+ , F-'!AB$2-'F+ , F-'!AB$3))</f>
        <v>2.0356484546967322E-3</v>
      </c>
      <c r="AC858" s="1" cm="1">
        <f t="array" ref="AC858">[1]!table_weight[Composure]*(('F+ , F-'!AC$2-[1]!tbl_gk[[#This Row],[Composure]])/('F+ , F-'!AC$2-'F+ , F-'!AC$3))</f>
        <v>9.0734899310948201E-4</v>
      </c>
      <c r="AD858" s="1" cm="1">
        <f t="array" ref="AD858">[1]!table_weight[Marking]*(('F+ , F-'!AD$2-[1]!tbl_gk[[#This Row],[Marking]])/('F+ , F-'!AD$2-'F+ , F-'!AD$3))</f>
        <v>1.5774825631838112E-2</v>
      </c>
      <c r="AE858" s="1" cm="1">
        <f t="array" ref="AE858">[1]!table_weight[StandingTackle]*(('F+ , F-'!AE$2-[1]!tbl_gk[[#This Row],[StandingTackle]])/('F+ , F-'!AE$2-'F+ , F-'!AE$3))</f>
        <v>2.6900228972187096E-2</v>
      </c>
      <c r="AF858" s="1" cm="1">
        <f t="array" ref="AF858">[1]!table_weight[SlidingTackle]*(('F+ , F-'!AF$2-[1]!tbl_gk[[#This Row],[SlidingTackle]])/('F+ , F-'!AF$2-'F+ , F-'!AF$3))</f>
        <v>8.2195144081682794E-3</v>
      </c>
      <c r="AG858" s="1" cm="1">
        <f t="array" ref="AG858">[1]!table_weight[GKDiving]*(('F+ , F-'!AG$2-[1]!tbl_gk[[#This Row],[GKDiving]])/('F+ , F-'!AG$2-'F+ , F-'!AG$3))</f>
        <v>3.5870474596896844E-2</v>
      </c>
      <c r="AH858" s="1" cm="1">
        <f t="array" ref="AH858">[1]!table_weight[GKHandling]*(('F+ , F-'!AH$2-[1]!tbl_gk[[#This Row],[GKHandling]])/('F+ , F-'!AH$2-'F+ , F-'!AH$3))</f>
        <v>3.9212444279837541E-2</v>
      </c>
      <c r="AI858" s="1" cm="1">
        <f t="array" ref="AI858">[1]!table_weight[GKKicking]*(('F+ , F-'!AI$2-[1]!tbl_gk[[#This Row],[GKKicking]])/('F+ , F-'!AI$2-'F+ , F-'!AI$3))</f>
        <v>2.5938545786431375E-2</v>
      </c>
      <c r="AJ858" s="1" cm="1">
        <f t="array" ref="AJ858">[1]!table_weight[GKPositioning]*(('F+ , F-'!AJ$2-[1]!tbl_gk[[#This Row],[GKPositioning]])/('F+ , F-'!AJ$2-'F+ , F-'!AJ$3))</f>
        <v>1.3875172591327129E-2</v>
      </c>
      <c r="AK858" s="1" cm="1">
        <f t="array" ref="AK858">[1]!table_weight[GKReflexes]*(('F+ , F-'!AK$2-[1]!tbl_gk[[#This Row],[GKReflexes]])/('F+ , F-'!AK$2-'F+ , F-'!AK$3))</f>
        <v>3.4617854849068701E-2</v>
      </c>
    </row>
    <row r="859" spans="1:37" x14ac:dyDescent="0.55000000000000004">
      <c r="A859" s="8">
        <f>[1]!tbl_gk[[#This Row],[ID]]</f>
        <v>231105</v>
      </c>
      <c r="B859" s="2" cm="1">
        <f t="array" ref="B859">[1]!table_weight[ValueEUR]*(('F+ , F-'!B$2-[1]!tbl_gk[[#This Row],[ValueEUR]])/('F+ , F-'!B$2-'F+ , F-'!B$3))</f>
        <v>3.6761969725122341E-4</v>
      </c>
      <c r="C859" s="2" cm="1">
        <f t="array" ref="C859">[1]!table_weight[WageEUR]*(('F+ , F-'!C$2-[1]!tbl_gk[[#This Row],[WageEUR]])/('F+ , F-'!C$2-'F+ , F-'!C$3))</f>
        <v>2.3472561185650898E-4</v>
      </c>
      <c r="D859" s="2" cm="1">
        <f t="array" ref="D859">[1]!table_weight[Crossing]*(('F+ , F-'!D$2-[1]!tbl_gk[[#This Row],[Crossing]])/('F+ , F-'!D$2-'F+ , F-'!D$3))</f>
        <v>3.2504443341392672E-2</v>
      </c>
      <c r="E859" s="2" cm="1">
        <f t="array" ref="E859">[1]!table_weight[Finishing]*(('F+ , F-'!E$2-[1]!tbl_gk[[#This Row],[Finishing]])/('F+ , F-'!E$2-'F+ , F-'!E$3))</f>
        <v>9.9825068451474385E-3</v>
      </c>
      <c r="F859" s="2" cm="1">
        <f t="array" ref="F859">[1]!table_weight[HeadingAccuracy]*(('F+ , F-'!F$2-[1]!tbl_gk[[#This Row],[HeadingAccuracy]])/('F+ , F-'!F$2-'F+ , F-'!F$3))</f>
        <v>7.9338093618950504E-3</v>
      </c>
      <c r="G859" s="2" cm="1">
        <f t="array" ref="G859">[1]!table_weight[ShortPassing]*(('F+ , F-'!G$2-[1]!tbl_gk[[#This Row],[ShortPassing]])/('F+ , F-'!G$2-'F+ , F-'!G$3))</f>
        <v>5.7659964066562854E-2</v>
      </c>
      <c r="H859" s="2" cm="1">
        <f t="array" ref="H859">[1]!table_weight[Volleys]*(('F+ , F-'!H$2-[1]!tbl_gk[[#This Row],[Volleys]])/('F+ , F-'!H$2-'F+ , F-'!H$3))</f>
        <v>6.9443525879286526E-4</v>
      </c>
      <c r="I859" s="2" cm="1">
        <f t="array" ref="I859">[1]!table_weight[Dribbling]*(('F+ , F-'!I$2-[1]!tbl_gk[[#This Row],[Dribbling]])/('F+ , F-'!I$2-'F+ , F-'!I$3))</f>
        <v>1.7601807988178481E-2</v>
      </c>
      <c r="J859" s="2" cm="1">
        <f t="array" ref="J859">[1]!table_weight[Curve]*(('F+ , F-'!J$2-[1]!tbl_gk[[#This Row],[Curve]])/('F+ , F-'!J$2-'F+ , F-'!J$3))</f>
        <v>9.1268634012777444E-3</v>
      </c>
      <c r="K859" s="2" cm="1">
        <f t="array" ref="K859">[1]!table_weight[FKAccuracy]*(('F+ , F-'!K$2-[1]!tbl_gk[[#This Row],[FKAccuracy]])/('F+ , F-'!K$2-'F+ , F-'!K$3))</f>
        <v>8.5184058411925615E-3</v>
      </c>
      <c r="L859" s="2" cm="1">
        <f t="array" ref="L859">[1]!table_weight[LongPassing]*(('F+ , F-'!L$2-[1]!tbl_gk[[#This Row],[LongPassing]])/('F+ , F-'!L$2-'F+ , F-'!L$3))</f>
        <v>2.4364084503410925E-2</v>
      </c>
      <c r="M859" s="2" cm="1">
        <f t="array" ref="M859">[1]!table_weight[BallControl]*(('F+ , F-'!M$2-[1]!tbl_gk[[#This Row],[BallControl]])/('F+ , F-'!M$2-'F+ , F-'!M$3))</f>
        <v>8.2576383154417555E-3</v>
      </c>
      <c r="N859" s="2" cm="1">
        <f t="array" ref="N859">[1]!table_weight[Acceleration]*(('F+ , F-'!N$2-[1]!tbl_gk[[#This Row],[Acceleration]])/('F+ , F-'!N$2-'F+ , F-'!N$3))</f>
        <v>4.0587698419799877E-3</v>
      </c>
      <c r="O859" s="2" cm="1">
        <f t="array" ref="O859">[1]!table_weight[SprintSpeed]*(('F+ , F-'!O$2-[1]!tbl_gk[[#This Row],[SprintSpeed]])/('F+ , F-'!O$2-'F+ , F-'!O$3))</f>
        <v>5.6221478551870948E-3</v>
      </c>
      <c r="P859" s="2" cm="1">
        <f t="array" ref="P859">[1]!table_weight[Agility]*(('F+ , F-'!P$2-[1]!tbl_gk[[#This Row],[Agility]])/('F+ , F-'!P$2-'F+ , F-'!P$3))</f>
        <v>3.6273431466616623E-3</v>
      </c>
      <c r="Q859" s="2" cm="1">
        <f t="array" ref="Q859">[1]!table_weight[Reactions]*(('F+ , F-'!Q$2-[1]!tbl_gk[[#This Row],[Reactions]])/('F+ , F-'!Q$2-'F+ , F-'!Q$3))</f>
        <v>1.5469260002165645E-3</v>
      </c>
      <c r="R859" s="2" cm="1">
        <f t="array" ref="R859">[1]!table_weight[Balance]*(('F+ , F-'!R$2-[1]!tbl_gk[[#This Row],[Balance]])/('F+ , F-'!R$2-'F+ , F-'!R$3))</f>
        <v>1.7384501716719487E-3</v>
      </c>
      <c r="S859" s="2" cm="1">
        <f t="array" ref="S859">[1]!table_weight[ShotPower]*(('F+ , F-'!S$2-[1]!tbl_gk[[#This Row],[ShotPower]])/('F+ , F-'!S$2-'F+ , F-'!S$3))</f>
        <v>5.1941499031661464E-3</v>
      </c>
      <c r="T859" s="2" cm="1">
        <f t="array" ref="T859">[1]!table_weight[Jumping]*(('F+ , F-'!T$2-[1]!tbl_gk[[#This Row],[Jumping]])/('F+ , F-'!T$2-'F+ , F-'!T$3))</f>
        <v>2.1467756656231253E-3</v>
      </c>
      <c r="U859" s="2" cm="1">
        <f t="array" ref="U859">[1]!table_weight[Stamina]*(('F+ , F-'!U$2-[1]!tbl_gk[[#This Row],[Stamina]])/('F+ , F-'!U$2-'F+ , F-'!U$3))</f>
        <v>1.88916258574835E-2</v>
      </c>
      <c r="V859" s="2" cm="1">
        <f t="array" ref="V859">[1]!table_weight[Strength]*(('F+ , F-'!V$2-[1]!tbl_gk[[#This Row],[Strength]])/('F+ , F-'!V$2-'F+ , F-'!V$3))</f>
        <v>8.8733394179089167E-3</v>
      </c>
      <c r="W859" s="2" cm="1">
        <f t="array" ref="W859">[1]!table_weight[LongShots]*(('F+ , F-'!W$2-[1]!tbl_gk[[#This Row],[LongShots]])/('F+ , F-'!W$2-'F+ , F-'!W$3))</f>
        <v>7.271809864432606E-3</v>
      </c>
      <c r="X859" s="2" cm="1">
        <f t="array" ref="X859">[1]!table_weight[Aggression]*(('F+ , F-'!X$2-[1]!tbl_gk[[#This Row],[Aggression]])/('F+ , F-'!X$2-'F+ , F-'!X$3))</f>
        <v>1.5819896562214757E-2</v>
      </c>
      <c r="Y859" s="2" cm="1">
        <f t="array" ref="Y859">[1]!table_weight[Interceptions]*(('F+ , F-'!Y$2-[1]!tbl_gk[[#This Row],[Interceptions]])/('F+ , F-'!Y$2-'F+ , F-'!Y$3))</f>
        <v>1.8698939651398346E-2</v>
      </c>
      <c r="Z859" s="2" cm="1">
        <f t="array" ref="Z859">[1]!table_weight[Positioning]*(('F+ , F-'!Z$2-[1]!tbl_gk[[#This Row],[Positioning]])/('F+ , F-'!Z$2-'F+ , F-'!Z$3))</f>
        <v>1.1831119223878444E-3</v>
      </c>
      <c r="AA859" s="2" cm="1">
        <f t="array" ref="AA859">[1]!table_weight[Vision]*(('F+ , F-'!AA$2-[1]!tbl_gk[[#This Row],[Vision]])/('F+ , F-'!AA$2-'F+ , F-'!AA$3))</f>
        <v>3.2653889057904818E-2</v>
      </c>
      <c r="AB859" s="2" cm="1">
        <f t="array" ref="AB859">[1]!table_weight[Penalties]*(('F+ , F-'!AB$2-[1]!tbl_gk[[#This Row],[Penalties]])/('F+ , F-'!AB$2-'F+ , F-'!AB$3))</f>
        <v>1.8399130263605083E-3</v>
      </c>
      <c r="AC859" s="2" cm="1">
        <f t="array" ref="AC859">[1]!table_weight[Composure]*(('F+ , F-'!AC$2-[1]!tbl_gk[[#This Row],[Composure]])/('F+ , F-'!AC$2-'F+ , F-'!AC$3))</f>
        <v>1.0140959334753034E-3</v>
      </c>
      <c r="AD859" s="2" cm="1">
        <f t="array" ref="AD859">[1]!table_weight[Marking]*(('F+ , F-'!AD$2-[1]!tbl_gk[[#This Row],[Marking]])/('F+ , F-'!AD$2-'F+ , F-'!AD$3))</f>
        <v>3.1549651263676225E-2</v>
      </c>
      <c r="AE859" s="2" cm="1">
        <f t="array" ref="AE859">[1]!table_weight[StandingTackle]*(('F+ , F-'!AE$2-[1]!tbl_gk[[#This Row],[StandingTackle]])/('F+ , F-'!AE$2-'F+ , F-'!AE$3))</f>
        <v>1.3450114486093548E-2</v>
      </c>
      <c r="AF859" s="2" cm="1">
        <f t="array" ref="AF859">[1]!table_weight[SlidingTackle]*(('F+ , F-'!AF$2-[1]!tbl_gk[[#This Row],[SlidingTackle]])/('F+ , F-'!AF$2-'F+ , F-'!AF$3))</f>
        <v>6.7250572430467732E-3</v>
      </c>
      <c r="AG859" s="2" cm="1">
        <f t="array" ref="AG859">[1]!table_weight[GKDiving]*(('F+ , F-'!AG$2-[1]!tbl_gk[[#This Row],[GKDiving]])/('F+ , F-'!AG$2-'F+ , F-'!AG$3))</f>
        <v>3.7578592434844307E-2</v>
      </c>
      <c r="AH859" s="2" cm="1">
        <f t="array" ref="AH859">[1]!table_weight[GKHandling]*(('F+ , F-'!AH$2-[1]!tbl_gk[[#This Row],[GKHandling]])/('F+ , F-'!AH$2-'F+ , F-'!AH$3))</f>
        <v>4.8124363434346076E-2</v>
      </c>
      <c r="AI859" s="2" cm="1">
        <f t="array" ref="AI859">[1]!table_weight[GKKicking]*(('F+ , F-'!AI$2-[1]!tbl_gk[[#This Row],[GKKicking]])/('F+ , F-'!AI$2-'F+ , F-'!AI$3))</f>
        <v>2.414968055978094E-2</v>
      </c>
      <c r="AJ859" s="2" cm="1">
        <f t="array" ref="AJ859">[1]!table_weight[GKPositioning]*(('F+ , F-'!AJ$2-[1]!tbl_gk[[#This Row],[GKPositioning]])/('F+ , F-'!AJ$2-'F+ , F-'!AJ$3))</f>
        <v>1.6397931244295699E-2</v>
      </c>
      <c r="AK859" s="2" cm="1">
        <f t="array" ref="AK859">[1]!table_weight[GKReflexes]*(('F+ , F-'!AK$2-[1]!tbl_gk[[#This Row],[GKReflexes]])/('F+ , F-'!AK$2-'F+ , F-'!AK$3))</f>
        <v>3.6439847209545996E-2</v>
      </c>
    </row>
    <row r="860" spans="1:37" x14ac:dyDescent="0.55000000000000004">
      <c r="A860" s="7">
        <f>[1]!tbl_gk[[#This Row],[ID]]</f>
        <v>231146</v>
      </c>
      <c r="B860" s="1" cm="1">
        <f t="array" ref="B860">[1]!table_weight[ValueEUR]*(('F+ , F-'!B$2-[1]!tbl_gk[[#This Row],[ValueEUR]])/('F+ , F-'!B$2-'F+ , F-'!B$3))</f>
        <v>3.1175138054050009E-5</v>
      </c>
      <c r="C860" s="1" cm="1">
        <f t="array" ref="C860">[1]!table_weight[WageEUR]*(('F+ , F-'!C$2-[1]!tbl_gk[[#This Row],[WageEUR]])/('F+ , F-'!C$2-'F+ , F-'!C$3))</f>
        <v>3.9120935309418161E-4</v>
      </c>
      <c r="D860" s="1" cm="1">
        <f t="array" ref="D860">[1]!table_weight[Crossing]*(('F+ , F-'!D$2-[1]!tbl_gk[[#This Row],[Crossing]])/('F+ , F-'!D$2-'F+ , F-'!D$3))</f>
        <v>3.4746129089074922E-2</v>
      </c>
      <c r="E860" s="1" cm="1">
        <f t="array" ref="E860">[1]!table_weight[Finishing]*(('F+ , F-'!E$2-[1]!tbl_gk[[#This Row],[Finishing]])/('F+ , F-'!E$2-'F+ , F-'!E$3))</f>
        <v>1.8966763005780131E-2</v>
      </c>
      <c r="F860" s="1" cm="1">
        <f t="array" ref="F860">[1]!table_weight[HeadingAccuracy]*(('F+ , F-'!F$2-[1]!tbl_gk[[#This Row],[HeadingAccuracy]])/('F+ , F-'!F$2-'F+ , F-'!F$3))</f>
        <v>1.1274360672166649E-2</v>
      </c>
      <c r="G860" s="1" cm="1">
        <f t="array" ref="G860">[1]!table_weight[ShortPassing]*(('F+ , F-'!G$2-[1]!tbl_gk[[#This Row],[ShortPassing]])/('F+ , F-'!G$2-'F+ , F-'!G$3))</f>
        <v>5.6253623479573515E-2</v>
      </c>
      <c r="H860" s="1" cm="1">
        <f t="array" ref="H860">[1]!table_weight[Volleys]*(('F+ , F-'!H$2-[1]!tbl_gk[[#This Row],[Volleys]])/('F+ , F-'!H$2-'F+ , F-'!H$3))</f>
        <v>2.3147841959762173E-3</v>
      </c>
      <c r="I860" s="1" cm="1">
        <f t="array" ref="I860">[1]!table_weight[Dribbling]*(('F+ , F-'!I$2-[1]!tbl_gk[[#This Row],[Dribbling]])/('F+ , F-'!I$2-'F+ , F-'!I$3))</f>
        <v>2.3469077317571304E-2</v>
      </c>
      <c r="J860" s="1" cm="1">
        <f t="array" ref="J860">[1]!table_weight[Curve]*(('F+ , F-'!J$2-[1]!tbl_gk[[#This Row],[Curve]])/('F+ , F-'!J$2-'F+ , F-'!J$3))</f>
        <v>9.295879390190295E-3</v>
      </c>
      <c r="K860" s="1" cm="1">
        <f t="array" ref="K860">[1]!table_weight[FKAccuracy]*(('F+ , F-'!K$2-[1]!tbl_gk[[#This Row],[FKAccuracy]])/('F+ , F-'!K$2-'F+ , F-'!K$3))</f>
        <v>9.1268634012777444E-3</v>
      </c>
      <c r="L860" s="1" cm="1">
        <f t="array" ref="L860">[1]!table_weight[LongPassing]*(('F+ , F-'!L$2-[1]!tbl_gk[[#This Row],[LongPassing]])/('F+ , F-'!L$2-'F+ , F-'!L$3))</f>
        <v>2.4364084503410925E-2</v>
      </c>
      <c r="M860" s="1" cm="1">
        <f t="array" ref="M860">[1]!table_weight[BallControl]*(('F+ , F-'!M$2-[1]!tbl_gk[[#This Row],[BallControl]])/('F+ , F-'!M$2-'F+ , F-'!M$3))</f>
        <v>1.5211439002129552E-2</v>
      </c>
      <c r="N860" s="1" cm="1">
        <f t="array" ref="N860">[1]!table_weight[Acceleration]*(('F+ , F-'!N$2-[1]!tbl_gk[[#This Row],[Acceleration]])/('F+ , F-'!N$2-'F+ , F-'!N$3))</f>
        <v>7.8920524705166431E-3</v>
      </c>
      <c r="O860" s="1" cm="1">
        <f t="array" ref="O860">[1]!table_weight[SprintSpeed]*(('F+ , F-'!O$2-[1]!tbl_gk[[#This Row],[SprintSpeed]])/('F+ , F-'!O$2-'F+ , F-'!O$3))</f>
        <v>5.9032552479464486E-3</v>
      </c>
      <c r="P860" s="1" cm="1">
        <f t="array" ref="P860">[1]!table_weight[Agility]*(('F+ , F-'!P$2-[1]!tbl_gk[[#This Row],[Agility]])/('F+ , F-'!P$2-'F+ , F-'!P$3))</f>
        <v>4.095387423650264E-3</v>
      </c>
      <c r="Q860" s="1" cm="1">
        <f t="array" ref="Q860">[1]!table_weight[Reactions]*(('F+ , F-'!Q$2-[1]!tbl_gk[[#This Row],[Reactions]])/('F+ , F-'!Q$2-'F+ , F-'!Q$3))</f>
        <v>2.1656964003031903E-3</v>
      </c>
      <c r="R860" s="1" cm="1">
        <f t="array" ref="R860">[1]!table_weight[Balance]*(('F+ , F-'!R$2-[1]!tbl_gk[[#This Row],[Balance]])/('F+ , F-'!R$2-'F+ , F-'!R$3))</f>
        <v>1.6763626655408076E-3</v>
      </c>
      <c r="S860" s="1" cm="1">
        <f t="array" ref="S860">[1]!table_weight[ShotPower]*(('F+ , F-'!S$2-[1]!tbl_gk[[#This Row],[ShotPower]])/('F+ , F-'!S$2-'F+ , F-'!S$3))</f>
        <v>7.7912248547492196E-3</v>
      </c>
      <c r="T860" s="1" cm="1">
        <f t="array" ref="T860">[1]!table_weight[Jumping]*(('F+ , F-'!T$2-[1]!tbl_gk[[#This Row],[Jumping]])/('F+ , F-'!T$2-'F+ , F-'!T$3))</f>
        <v>3.6065831182468503E-3</v>
      </c>
      <c r="U860" s="1" cm="1">
        <f t="array" ref="U860">[1]!table_weight[Stamina]*(('F+ , F-'!U$2-[1]!tbl_gk[[#This Row],[Stamina]])/('F+ , F-'!U$2-'F+ , F-'!U$3))</f>
        <v>1.7174205324984999E-2</v>
      </c>
      <c r="V860" s="1" cm="1">
        <f t="array" ref="V860">[1]!table_weight[Strength]*(('F+ , F-'!V$2-[1]!tbl_gk[[#This Row],[Strength]])/('F+ , F-'!V$2-'F+ , F-'!V$3))</f>
        <v>2.7507352195517646E-2</v>
      </c>
      <c r="W860" s="1" cm="1">
        <f t="array" ref="W860">[1]!table_weight[LongShots]*(('F+ , F-'!W$2-[1]!tbl_gk[[#This Row],[LongShots]])/('F+ , F-'!W$2-'F+ , F-'!W$3))</f>
        <v>1.0388299806332293E-2</v>
      </c>
      <c r="X860" s="1" cm="1">
        <f t="array" ref="X860">[1]!table_weight[Aggression]*(('F+ , F-'!X$2-[1]!tbl_gk[[#This Row],[Aggression]])/('F+ , F-'!X$2-'F+ , F-'!X$3))</f>
        <v>1.3994523881959207E-2</v>
      </c>
      <c r="Y860" s="1" cm="1">
        <f t="array" ref="Y860">[1]!table_weight[Interceptions]*(('F+ , F-'!Y$2-[1]!tbl_gk[[#This Row],[Interceptions]])/('F+ , F-'!Y$2-'F+ , F-'!Y$3))</f>
        <v>2.3546812894353474E-2</v>
      </c>
      <c r="Z860" s="1" cm="1">
        <f t="array" ref="Z860">[1]!table_weight[Positioning]*(('F+ , F-'!Z$2-[1]!tbl_gk[[#This Row],[Positioning]])/('F+ , F-'!Z$2-'F+ , F-'!Z$3))</f>
        <v>2.3662238447756888E-3</v>
      </c>
      <c r="AA860" s="1" cm="1">
        <f t="array" ref="AA860">[1]!table_weight[Vision]*(('F+ , F-'!AA$2-[1]!tbl_gk[[#This Row],[Vision]])/('F+ , F-'!AA$2-'F+ , F-'!AA$3))</f>
        <v>1.2067741608356128E-2</v>
      </c>
      <c r="AB860" s="1" cm="1">
        <f t="array" ref="AB860">[1]!table_weight[Penalties]*(('F+ , F-'!AB$2-[1]!tbl_gk[[#This Row],[Penalties]])/('F+ , F-'!AB$2-'F+ , F-'!AB$3))</f>
        <v>2.2705309687002014E-3</v>
      </c>
      <c r="AC860" s="1" cm="1">
        <f t="array" ref="AC860">[1]!table_weight[Composure]*(('F+ , F-'!AC$2-[1]!tbl_gk[[#This Row],[Composure]])/('F+ , F-'!AC$2-'F+ , F-'!AC$3))</f>
        <v>1.6545775756702319E-3</v>
      </c>
      <c r="AD860" s="1" cm="1">
        <f t="array" ref="AD860">[1]!table_weight[Marking]*(('F+ , F-'!AD$2-[1]!tbl_gk[[#This Row],[Marking]])/('F+ , F-'!AD$2-'F+ , F-'!AD$3))</f>
        <v>2.0507273321389546E-2</v>
      </c>
      <c r="AE860" s="1" cm="1">
        <f t="array" ref="AE860">[1]!table_weight[StandingTackle]*(('F+ , F-'!AE$2-[1]!tbl_gk[[#This Row],[StandingTackle]])/('F+ , F-'!AE$2-'F+ , F-'!AE$3))</f>
        <v>2.9141914719869356E-2</v>
      </c>
      <c r="AF860" s="1" cm="1">
        <f t="array" ref="AF860">[1]!table_weight[SlidingTackle]*(('F+ , F-'!AF$2-[1]!tbl_gk[[#This Row],[SlidingTackle]])/('F+ , F-'!AF$2-'F+ , F-'!AF$3))</f>
        <v>1.120842873841129E-2</v>
      </c>
      <c r="AG860" s="1" cm="1">
        <f t="array" ref="AG860">[1]!table_weight[GKDiving]*(('F+ , F-'!AG$2-[1]!tbl_gk[[#This Row],[GKDiving]])/('F+ , F-'!AG$2-'F+ , F-'!AG$3))</f>
        <v>5.9784124328161402E-2</v>
      </c>
      <c r="AH860" s="1" cm="1">
        <f t="array" ref="AH860">[1]!table_weight[GKHandling]*(('F+ , F-'!AH$2-[1]!tbl_gk[[#This Row],[GKHandling]])/('F+ , F-'!AH$2-'F+ , F-'!AH$3))</f>
        <v>6.5948201743363147E-2</v>
      </c>
      <c r="AI860" s="1" cm="1">
        <f t="array" ref="AI860">[1]!table_weight[GKKicking]*(('F+ , F-'!AI$2-[1]!tbl_gk[[#This Row],[GKKicking]])/('F+ , F-'!AI$2-'F+ , F-'!AI$3))</f>
        <v>3.57773045330088E-2</v>
      </c>
      <c r="AJ860" s="1" cm="1">
        <f t="array" ref="AJ860">[1]!table_weight[GKPositioning]*(('F+ , F-'!AJ$2-[1]!tbl_gk[[#This Row],[GKPositioning]])/('F+ , F-'!AJ$2-'F+ , F-'!AJ$3))</f>
        <v>2.3966207203201407E-2</v>
      </c>
      <c r="AK860" s="1" cm="1">
        <f t="array" ref="AK860">[1]!table_weight[GKReflexes]*(('F+ , F-'!AK$2-[1]!tbl_gk[[#This Row],[GKReflexes]])/('F+ , F-'!AK$2-'F+ , F-'!AK$3))</f>
        <v>6.1947740256228193E-2</v>
      </c>
    </row>
    <row r="861" spans="1:37" x14ac:dyDescent="0.55000000000000004">
      <c r="A861" s="8">
        <f>[1]!tbl_gk[[#This Row],[ID]]</f>
        <v>231167</v>
      </c>
      <c r="B861" s="2" cm="1">
        <f t="array" ref="B861">[1]!table_weight[ValueEUR]*(('F+ , F-'!B$2-[1]!tbl_gk[[#This Row],[ValueEUR]])/('F+ , F-'!B$2-'F+ , F-'!B$3))</f>
        <v>2.2100394897722579E-4</v>
      </c>
      <c r="C861" s="2" cm="1">
        <f t="array" ref="C861">[1]!table_weight[WageEUR]*(('F+ , F-'!C$2-[1]!tbl_gk[[#This Row],[WageEUR]])/('F+ , F-'!C$2-'F+ , F-'!C$3))</f>
        <v>3.9120935309418161E-4</v>
      </c>
      <c r="D861" s="2" cm="1">
        <f t="array" ref="D861">[1]!table_weight[Crossing]*(('F+ , F-'!D$2-[1]!tbl_gk[[#This Row],[Crossing]])/('F+ , F-'!D$2-'F+ , F-'!D$3))</f>
        <v>3.9229500584439428E-2</v>
      </c>
      <c r="E861" s="2" cm="1">
        <f t="array" ref="E861">[1]!table_weight[Finishing]*(('F+ , F-'!E$2-[1]!tbl_gk[[#This Row],[Finishing]])/('F+ , F-'!E$2-'F+ , F-'!E$3))</f>
        <v>2.1961515059324362E-2</v>
      </c>
      <c r="F861" s="2" cm="1">
        <f t="array" ref="F861">[1]!table_weight[HeadingAccuracy]*(('F+ , F-'!F$2-[1]!tbl_gk[[#This Row],[HeadingAccuracy]])/('F+ , F-'!F$2-'F+ , F-'!F$3))</f>
        <v>1.25270674135185E-2</v>
      </c>
      <c r="G861" s="2" cm="1">
        <f t="array" ref="G861">[1]!table_weight[ShortPassing]*(('F+ , F-'!G$2-[1]!tbl_gk[[#This Row],[ShortPassing]])/('F+ , F-'!G$2-'F+ , F-'!G$3))</f>
        <v>6.8910688762477551E-2</v>
      </c>
      <c r="H861" s="2" cm="1">
        <f t="array" ref="H861">[1]!table_weight[Volleys]*(('F+ , F-'!H$2-[1]!tbl_gk[[#This Row],[Volleys]])/('F+ , F-'!H$2-'F+ , F-'!H$3))</f>
        <v>2.0833057763785961E-3</v>
      </c>
      <c r="I861" s="2" cm="1">
        <f t="array" ref="I861">[1]!table_weight[Dribbling]*(('F+ , F-'!I$2-[1]!tbl_gk[[#This Row],[Dribbling]])/('F+ , F-'!I$2-'F+ , F-'!I$3))</f>
        <v>2.2491199096005835E-2</v>
      </c>
      <c r="J861" s="2" cm="1">
        <f t="array" ref="J861">[1]!table_weight[Curve]*(('F+ , F-'!J$2-[1]!tbl_gk[[#This Row],[Curve]])/('F+ , F-'!J$2-'F+ , F-'!J$3))</f>
        <v>9.6339113680153961E-3</v>
      </c>
      <c r="K861" s="2" cm="1">
        <f t="array" ref="K861">[1]!table_weight[FKAccuracy]*(('F+ , F-'!K$2-[1]!tbl_gk[[#This Row],[FKAccuracy]])/('F+ , F-'!K$2-'F+ , F-'!K$3))</f>
        <v>1.0191664131426815E-2</v>
      </c>
      <c r="L861" s="2" cm="1">
        <f t="array" ref="L861">[1]!table_weight[LongPassing]*(('F+ , F-'!L$2-[1]!tbl_gk[[#This Row],[LongPassing]])/('F+ , F-'!L$2-'F+ , F-'!L$3))</f>
        <v>2.7612629103865718E-2</v>
      </c>
      <c r="M861" s="2" cm="1">
        <f t="array" ref="M861">[1]!table_weight[BallControl]*(('F+ , F-'!M$2-[1]!tbl_gk[[#This Row],[BallControl]])/('F+ , F-'!M$2-'F+ , F-'!M$3))</f>
        <v>1.5646051545047536E-2</v>
      </c>
      <c r="N861" s="2" cm="1">
        <f t="array" ref="N861">[1]!table_weight[Acceleration]*(('F+ , F-'!N$2-[1]!tbl_gk[[#This Row],[Acceleration]])/('F+ , F-'!N$2-'F+ , F-'!N$3))</f>
        <v>9.6959501780633037E-3</v>
      </c>
      <c r="O861" s="2" cm="1">
        <f t="array" ref="O861">[1]!table_weight[SprintSpeed]*(('F+ , F-'!O$2-[1]!tbl_gk[[#This Row],[SprintSpeed]])/('F+ , F-'!O$2-'F+ , F-'!O$3))</f>
        <v>1.124429571037419E-2</v>
      </c>
      <c r="P861" s="2" cm="1">
        <f t="array" ref="P861">[1]!table_weight[Agility]*(('F+ , F-'!P$2-[1]!tbl_gk[[#This Row],[Agility]])/('F+ , F-'!P$2-'F+ , F-'!P$3))</f>
        <v>4.680442769886016E-3</v>
      </c>
      <c r="Q861" s="2" cm="1">
        <f t="array" ref="Q861">[1]!table_weight[Reactions]*(('F+ , F-'!Q$2-[1]!tbl_gk[[#This Row],[Reactions]])/('F+ , F-'!Q$2-'F+ , F-'!Q$3))</f>
        <v>2.4235174003392843E-3</v>
      </c>
      <c r="R861" s="2" cm="1">
        <f t="array" ref="R861">[1]!table_weight[Balance]*(('F+ , F-'!R$2-[1]!tbl_gk[[#This Row],[Balance]])/('F+ , F-'!R$2-'F+ , F-'!R$3))</f>
        <v>2.5455877513767822E-3</v>
      </c>
      <c r="S861" s="2" cm="1">
        <f t="array" ref="S861">[1]!table_weight[ShotPower]*(('F+ , F-'!S$2-[1]!tbl_gk[[#This Row],[ShotPower]])/('F+ , F-'!S$2-'F+ , F-'!S$3))</f>
        <v>6.7523948741159906E-3</v>
      </c>
      <c r="T861" s="2" cm="1">
        <f t="array" ref="T861">[1]!table_weight[Jumping]*(('F+ , F-'!T$2-[1]!tbl_gk[[#This Row],[Jumping]])/('F+ , F-'!T$2-'F+ , F-'!T$3))</f>
        <v>4.4652933844961011E-3</v>
      </c>
      <c r="U861" s="2" cm="1">
        <f t="array" ref="U861">[1]!table_weight[Stamina]*(('F+ , F-'!U$2-[1]!tbl_gk[[#This Row],[Stamina]])/('F+ , F-'!U$2-'F+ , F-'!U$3))</f>
        <v>1.6315495058735752E-2</v>
      </c>
      <c r="V861" s="2" cm="1">
        <f t="array" ref="V861">[1]!table_weight[Strength]*(('F+ , F-'!V$2-[1]!tbl_gk[[#This Row],[Strength]])/('F+ , F-'!V$2-'F+ , F-'!V$3))</f>
        <v>2.3070682486563184E-2</v>
      </c>
      <c r="W861" s="2" cm="1">
        <f t="array" ref="W861">[1]!table_weight[LongShots]*(('F+ , F-'!W$2-[1]!tbl_gk[[#This Row],[LongShots]])/('F+ , F-'!W$2-'F+ , F-'!W$3))</f>
        <v>9.3494698256990638E-3</v>
      </c>
      <c r="X861" s="2" cm="1">
        <f t="array" ref="X861">[1]!table_weight[Aggression]*(('F+ , F-'!X$2-[1]!tbl_gk[[#This Row],[Aggression]])/('F+ , F-'!X$2-'F+ , F-'!X$3))</f>
        <v>1.5819896562214757E-2</v>
      </c>
      <c r="Y861" s="2" cm="1">
        <f t="array" ref="Y861">[1]!table_weight[Interceptions]*(('F+ , F-'!Y$2-[1]!tbl_gk[[#This Row],[Interceptions]])/('F+ , F-'!Y$2-'F+ , F-'!Y$3))</f>
        <v>2.1469152933086991E-2</v>
      </c>
      <c r="Z861" s="2" cm="1">
        <f t="array" ref="Z861">[1]!table_weight[Positioning]*(('F+ , F-'!Z$2-[1]!tbl_gk[[#This Row],[Positioning]])/('F+ , F-'!Z$2-'F+ , F-'!Z$3))</f>
        <v>1.6267788932832863E-3</v>
      </c>
      <c r="AA861" s="2" cm="1">
        <f t="array" ref="AA861">[1]!table_weight[Vision]*(('F+ , F-'!AA$2-[1]!tbl_gk[[#This Row],[Vision]])/('F+ , F-'!AA$2-'F+ , F-'!AA$3))</f>
        <v>3.478349051820296E-2</v>
      </c>
      <c r="AB861" s="2" cm="1">
        <f t="array" ref="AB861">[1]!table_weight[Penalties]*(('F+ , F-'!AB$2-[1]!tbl_gk[[#This Row],[Penalties]])/('F+ , F-'!AB$2-'F+ , F-'!AB$3))</f>
        <v>2.3488251400346914E-3</v>
      </c>
      <c r="AC861" s="2" cm="1">
        <f t="array" ref="AC861">[1]!table_weight[Composure]*(('F+ , F-'!AC$2-[1]!tbl_gk[[#This Row],[Composure]])/('F+ , F-'!AC$2-'F+ , F-'!AC$3))</f>
        <v>2.401806158230982E-3</v>
      </c>
      <c r="AD861" s="2" cm="1">
        <f t="array" ref="AD861">[1]!table_weight[Marking]*(('F+ , F-'!AD$2-[1]!tbl_gk[[#This Row],[Marking]])/('F+ , F-'!AD$2-'F+ , F-'!AD$3))</f>
        <v>2.366223844775717E-2</v>
      </c>
      <c r="AE861" s="2" cm="1">
        <f t="array" ref="AE861">[1]!table_weight[StandingTackle]*(('F+ , F-'!AE$2-[1]!tbl_gk[[#This Row],[StandingTackle]])/('F+ , F-'!AE$2-'F+ , F-'!AE$3))</f>
        <v>3.5866971962916126E-2</v>
      </c>
      <c r="AF861" s="2" cm="1">
        <f t="array" ref="AF861">[1]!table_weight[SlidingTackle]*(('F+ , F-'!AF$2-[1]!tbl_gk[[#This Row],[SlidingTackle]])/('F+ , F-'!AF$2-'F+ , F-'!AF$3))</f>
        <v>9.7139715732897855E-3</v>
      </c>
      <c r="AG861" s="2" cm="1">
        <f t="array" ref="AG861">[1]!table_weight[GKDiving]*(('F+ , F-'!AG$2-[1]!tbl_gk[[#This Row],[GKDiving]])/('F+ , F-'!AG$2-'F+ , F-'!AG$3))</f>
        <v>3.4162356758949373E-2</v>
      </c>
      <c r="AH861" s="2" cm="1">
        <f t="array" ref="AH861">[1]!table_weight[GKHandling]*(('F+ , F-'!AH$2-[1]!tbl_gk[[#This Row],[GKHandling]])/('F+ , F-'!AH$2-'F+ , F-'!AH$3))</f>
        <v>3.9212444279837541E-2</v>
      </c>
      <c r="AI861" s="2" cm="1">
        <f t="array" ref="AI861">[1]!table_weight[GKKicking]*(('F+ , F-'!AI$2-[1]!tbl_gk[[#This Row],[GKKicking]])/('F+ , F-'!AI$2-'F+ , F-'!AI$3))</f>
        <v>3.0410708853057477E-2</v>
      </c>
      <c r="AJ861" s="2" cm="1">
        <f t="array" ref="AJ861">[1]!table_weight[GKPositioning]*(('F+ , F-'!AJ$2-[1]!tbl_gk[[#This Row],[GKPositioning]])/('F+ , F-'!AJ$2-'F+ , F-'!AJ$3))</f>
        <v>1.4505862254569271E-2</v>
      </c>
      <c r="AK861" s="2" cm="1">
        <f t="array" ref="AK861">[1]!table_weight[GKReflexes]*(('F+ , F-'!AK$2-[1]!tbl_gk[[#This Row],[GKReflexes]])/('F+ , F-'!AK$2-'F+ , F-'!AK$3))</f>
        <v>4.1905824290977896E-2</v>
      </c>
    </row>
    <row r="862" spans="1:37" x14ac:dyDescent="0.55000000000000004">
      <c r="A862" s="7">
        <f>[1]!tbl_gk[[#This Row],[ID]]</f>
        <v>231172</v>
      </c>
      <c r="B862" s="1" cm="1">
        <f t="array" ref="B862">[1]!table_weight[ValueEUR]*(('F+ , F-'!B$2-[1]!tbl_gk[[#This Row],[ValueEUR]])/('F+ , F-'!B$2-'F+ , F-'!B$3))</f>
        <v>7.4388200703228241E-5</v>
      </c>
      <c r="C862" s="1" cm="1">
        <f t="array" ref="C862">[1]!table_weight[WageEUR]*(('F+ , F-'!C$2-[1]!tbl_gk[[#This Row],[WageEUR]])/('F+ , F-'!C$2-'F+ , F-'!C$3))</f>
        <v>3.9120935309418157E-5</v>
      </c>
      <c r="D862" s="1" cm="1">
        <f t="array" ref="D862">[1]!table_weight[Crossing]*(('F+ , F-'!D$2-[1]!tbl_gk[[#This Row],[Crossing]])/('F+ , F-'!D$2-'F+ , F-'!D$3))</f>
        <v>3.6987814836757178E-2</v>
      </c>
      <c r="E862" s="1" cm="1">
        <f t="array" ref="E862">[1]!table_weight[Finishing]*(('F+ , F-'!E$2-[1]!tbl_gk[[#This Row],[Finishing]])/('F+ , F-'!E$2-'F+ , F-'!E$3))</f>
        <v>1.8966763005780131E-2</v>
      </c>
      <c r="F862" s="1" cm="1">
        <f t="array" ref="F862">[1]!table_weight[HeadingAccuracy]*(('F+ , F-'!F$2-[1]!tbl_gk[[#This Row],[HeadingAccuracy]])/('F+ , F-'!F$2-'F+ , F-'!F$3))</f>
        <v>1.0439222844598752E-2</v>
      </c>
      <c r="G862" s="1" cm="1">
        <f t="array" ref="G862">[1]!table_weight[ShortPassing]*(('F+ , F-'!G$2-[1]!tbl_gk[[#This Row],[ShortPassing]])/('F+ , F-'!G$2-'F+ , F-'!G$3))</f>
        <v>4.6409239370648142E-2</v>
      </c>
      <c r="H862" s="1" cm="1">
        <f t="array" ref="H862">[1]!table_weight[Volleys]*(('F+ , F-'!H$2-[1]!tbl_gk[[#This Row],[Volleys]])/('F+ , F-'!H$2-'F+ , F-'!H$3))</f>
        <v>1.9675665665797848E-3</v>
      </c>
      <c r="I862" s="1" cm="1">
        <f t="array" ref="I862">[1]!table_weight[Dribbling]*(('F+ , F-'!I$2-[1]!tbl_gk[[#This Row],[Dribbling]])/('F+ , F-'!I$2-'F+ , F-'!I$3))</f>
        <v>1.8579686209743949E-2</v>
      </c>
      <c r="J862" s="1" cm="1">
        <f t="array" ref="J862">[1]!table_weight[Curve]*(('F+ , F-'!J$2-[1]!tbl_gk[[#This Row],[Curve]])/('F+ , F-'!J$2-'F+ , F-'!J$3))</f>
        <v>9.6339113680153961E-3</v>
      </c>
      <c r="K862" s="1" cm="1">
        <f t="array" ref="K862">[1]!table_weight[FKAccuracy]*(('F+ , F-'!K$2-[1]!tbl_gk[[#This Row],[FKAccuracy]])/('F+ , F-'!K$2-'F+ , F-'!K$3))</f>
        <v>9.5832065713416324E-3</v>
      </c>
      <c r="L862" s="1" cm="1">
        <f t="array" ref="L862">[1]!table_weight[LongPassing]*(('F+ , F-'!L$2-[1]!tbl_gk[[#This Row],[LongPassing]])/('F+ , F-'!L$2-'F+ , F-'!L$3))</f>
        <v>2.0032691702804539E-2</v>
      </c>
      <c r="M862" s="1" cm="1">
        <f t="array" ref="M862">[1]!table_weight[BallControl]*(('F+ , F-'!M$2-[1]!tbl_gk[[#This Row],[BallControl]])/('F+ , F-'!M$2-'F+ , F-'!M$3))</f>
        <v>9.561475944195718E-3</v>
      </c>
      <c r="N862" s="1" cm="1">
        <f t="array" ref="N862">[1]!table_weight[Acceleration]*(('F+ , F-'!N$2-[1]!tbl_gk[[#This Row],[Acceleration]])/('F+ , F-'!N$2-'F+ , F-'!N$3))</f>
        <v>7.8920524705166431E-3</v>
      </c>
      <c r="O862" s="1" cm="1">
        <f t="array" ref="O862">[1]!table_weight[SprintSpeed]*(('F+ , F-'!O$2-[1]!tbl_gk[[#This Row],[SprintSpeed]])/('F+ , F-'!O$2-'F+ , F-'!O$3))</f>
        <v>1.0963188317614834E-2</v>
      </c>
      <c r="P862" s="1" cm="1">
        <f t="array" ref="P862">[1]!table_weight[Agility]*(('F+ , F-'!P$2-[1]!tbl_gk[[#This Row],[Agility]])/('F+ , F-'!P$2-'F+ , F-'!P$3))</f>
        <v>3.5103320774145116E-3</v>
      </c>
      <c r="Q862" s="1" cm="1">
        <f t="array" ref="Q862">[1]!table_weight[Reactions]*(('F+ , F-'!Q$2-[1]!tbl_gk[[#This Row],[Reactions]])/('F+ , F-'!Q$2-'F+ , F-'!Q$3))</f>
        <v>1.9078754002670962E-3</v>
      </c>
      <c r="R862" s="1" cm="1">
        <f t="array" ref="R862">[1]!table_weight[Balance]*(('F+ , F-'!R$2-[1]!tbl_gk[[#This Row],[Balance]])/('F+ , F-'!R$2-'F+ , F-'!R$3))</f>
        <v>1.8626251839342308E-3</v>
      </c>
      <c r="S862" s="1" cm="1">
        <f t="array" ref="S862">[1]!table_weight[ShotPower]*(('F+ , F-'!S$2-[1]!tbl_gk[[#This Row],[ShotPower]])/('F+ , F-'!S$2-'F+ , F-'!S$3))</f>
        <v>6.4926873789576834E-3</v>
      </c>
      <c r="T862" s="1" cm="1">
        <f t="array" ref="T862">[1]!table_weight[Jumping]*(('F+ , F-'!T$2-[1]!tbl_gk[[#This Row],[Jumping]])/('F+ , F-'!T$2-'F+ , F-'!T$3))</f>
        <v>2.7478728519976002E-3</v>
      </c>
      <c r="U862" s="1" cm="1">
        <f t="array" ref="U862">[1]!table_weight[Stamina]*(('F+ , F-'!U$2-[1]!tbl_gk[[#This Row],[Stamina]])/('F+ , F-'!U$2-'F+ , F-'!U$3))</f>
        <v>8.5871026624924993E-3</v>
      </c>
      <c r="V862" s="1" cm="1">
        <f t="array" ref="V862">[1]!table_weight[Strength]*(('F+ , F-'!V$2-[1]!tbl_gk[[#This Row],[Strength]])/('F+ , F-'!V$2-'F+ , F-'!V$3))</f>
        <v>9.7606733596998074E-3</v>
      </c>
      <c r="W862" s="1" cm="1">
        <f t="array" ref="W862">[1]!table_weight[LongShots]*(('F+ , F-'!W$2-[1]!tbl_gk[[#This Row],[LongShots]])/('F+ , F-'!W$2-'F+ , F-'!W$3))</f>
        <v>1.0388299806332293E-2</v>
      </c>
      <c r="X862" s="1" cm="1">
        <f t="array" ref="X862">[1]!table_weight[Aggression]*(('F+ , F-'!X$2-[1]!tbl_gk[[#This Row],[Aggression]])/('F+ , F-'!X$2-'F+ , F-'!X$3))</f>
        <v>7.301490721022195E-3</v>
      </c>
      <c r="Y862" s="1" cm="1">
        <f t="array" ref="Y862">[1]!table_weight[Interceptions]*(('F+ , F-'!Y$2-[1]!tbl_gk[[#This Row],[Interceptions]])/('F+ , F-'!Y$2-'F+ , F-'!Y$3))</f>
        <v>2.4239366214775633E-2</v>
      </c>
      <c r="Z862" s="1" cm="1">
        <f t="array" ref="Z862">[1]!table_weight[Positioning]*(('F+ , F-'!Z$2-[1]!tbl_gk[[#This Row],[Positioning]])/('F+ , F-'!Z$2-'F+ , F-'!Z$3))</f>
        <v>2.3662238447756888E-3</v>
      </c>
      <c r="AA862" s="1" cm="1">
        <f t="array" ref="AA862">[1]!table_weight[Vision]*(('F+ , F-'!AA$2-[1]!tbl_gk[[#This Row],[Vision]])/('F+ , F-'!AA$2-'F+ , F-'!AA$3))</f>
        <v>2.6265084677010397E-2</v>
      </c>
      <c r="AB862" s="1" cm="1">
        <f t="array" ref="AB862">[1]!table_weight[Penalties]*(('F+ , F-'!AB$2-[1]!tbl_gk[[#This Row],[Penalties]])/('F+ , F-'!AB$2-'F+ , F-'!AB$3))</f>
        <v>2.4662663970364263E-3</v>
      </c>
      <c r="AC862" s="1" cm="1">
        <f t="array" ref="AC862">[1]!table_weight[Composure]*(('F+ , F-'!AC$2-[1]!tbl_gk[[#This Row],[Composure]])/('F+ , F-'!AC$2-'F+ , F-'!AC$3))</f>
        <v>1.6012041054873211E-3</v>
      </c>
      <c r="AD862" s="1" cm="1">
        <f t="array" ref="AD862">[1]!table_weight[Marking]*(('F+ , F-'!AD$2-[1]!tbl_gk[[#This Row],[Marking]])/('F+ , F-'!AD$2-'F+ , F-'!AD$3))</f>
        <v>2.8394686137308601E-2</v>
      </c>
      <c r="AE862" s="1" cm="1">
        <f t="array" ref="AE862">[1]!table_weight[StandingTackle]*(('F+ , F-'!AE$2-[1]!tbl_gk[[#This Row],[StandingTackle]])/('F+ , F-'!AE$2-'F+ , F-'!AE$3))</f>
        <v>6.7250572430467741E-3</v>
      </c>
      <c r="AF862" s="1" cm="1">
        <f t="array" ref="AF862">[1]!table_weight[SlidingTackle]*(('F+ , F-'!AF$2-[1]!tbl_gk[[#This Row],[SlidingTackle]])/('F+ , F-'!AF$2-'F+ , F-'!AF$3))</f>
        <v>1.0461200155850536E-2</v>
      </c>
      <c r="AG862" s="1" cm="1">
        <f t="array" ref="AG862">[1]!table_weight[GKDiving]*(('F+ , F-'!AG$2-[1]!tbl_gk[[#This Row],[GKDiving]])/('F+ , F-'!AG$2-'F+ , F-'!AG$3))</f>
        <v>5.4659770814318998E-2</v>
      </c>
      <c r="AH862" s="1" cm="1">
        <f t="array" ref="AH862">[1]!table_weight[GKHandling]*(('F+ , F-'!AH$2-[1]!tbl_gk[[#This Row],[GKHandling]])/('F+ , F-'!AH$2-'F+ , F-'!AH$3))</f>
        <v>5.7036282588854605E-2</v>
      </c>
      <c r="AI862" s="1" cm="1">
        <f t="array" ref="AI862">[1]!table_weight[GKKicking]*(('F+ , F-'!AI$2-[1]!tbl_gk[[#This Row],[GKKicking]])/('F+ , F-'!AI$2-'F+ , F-'!AI$3))</f>
        <v>2.9516276239732256E-2</v>
      </c>
      <c r="AJ862" s="1" cm="1">
        <f t="array" ref="AJ862">[1]!table_weight[GKPositioning]*(('F+ , F-'!AJ$2-[1]!tbl_gk[[#This Row],[GKPositioning]])/('F+ , F-'!AJ$2-'F+ , F-'!AJ$3))</f>
        <v>2.0812758886990693E-2</v>
      </c>
      <c r="AK862" s="1" cm="1">
        <f t="array" ref="AK862">[1]!table_weight[GKReflexes]*(('F+ , F-'!AK$2-[1]!tbl_gk[[#This Row],[GKReflexes]])/('F+ , F-'!AK$2-'F+ , F-'!AK$3))</f>
        <v>5.64817631747963E-2</v>
      </c>
    </row>
    <row r="863" spans="1:37" x14ac:dyDescent="0.55000000000000004">
      <c r="A863" s="8">
        <f>[1]!tbl_gk[[#This Row],[ID]]</f>
        <v>231237</v>
      </c>
      <c r="B863" s="2" cm="1">
        <f t="array" ref="B863">[1]!table_weight[ValueEUR]*(('F+ , F-'!B$2-[1]!tbl_gk[[#This Row],[ValueEUR]])/('F+ , F-'!B$2-'F+ , F-'!B$3))</f>
        <v>5.8368501049711459E-4</v>
      </c>
      <c r="C863" s="2" cm="1">
        <f t="array" ref="C863">[1]!table_weight[WageEUR]*(('F+ , F-'!C$2-[1]!tbl_gk[[#This Row],[WageEUR]])/('F+ , F-'!C$2-'F+ , F-'!C$3))</f>
        <v>5.4769309433185431E-4</v>
      </c>
      <c r="D863" s="2" cm="1">
        <f t="array" ref="D863">[1]!table_weight[Crossing]*(('F+ , F-'!D$2-[1]!tbl_gk[[#This Row],[Crossing]])/('F+ , F-'!D$2-'F+ , F-'!D$3))</f>
        <v>3.2504443341392672E-2</v>
      </c>
      <c r="E863" s="2" cm="1">
        <f t="array" ref="E863">[1]!table_weight[Finishing]*(('F+ , F-'!E$2-[1]!tbl_gk[[#This Row],[Finishing]])/('F+ , F-'!E$2-'F+ , F-'!E$3))</f>
        <v>1.1979008214176926E-2</v>
      </c>
      <c r="F863" s="2" cm="1">
        <f t="array" ref="F863">[1]!table_weight[HeadingAccuracy]*(('F+ , F-'!F$2-[1]!tbl_gk[[#This Row],[HeadingAccuracy]])/('F+ , F-'!F$2-'F+ , F-'!F$3))</f>
        <v>7.9338093618950504E-3</v>
      </c>
      <c r="G863" s="2" cm="1">
        <f t="array" ref="G863">[1]!table_weight[ShortPassing]*(('F+ , F-'!G$2-[1]!tbl_gk[[#This Row],[ShortPassing]])/('F+ , F-'!G$2-'F+ , F-'!G$3))</f>
        <v>2.6720471152797416E-2</v>
      </c>
      <c r="H863" s="2" cm="1">
        <f t="array" ref="H863">[1]!table_weight[Volleys]*(('F+ , F-'!H$2-[1]!tbl_gk[[#This Row],[Volleys]])/('F+ , F-'!H$2-'F+ , F-'!H$3))</f>
        <v>1.2731313077869197E-3</v>
      </c>
      <c r="I863" s="2" cm="1">
        <f t="array" ref="I863">[1]!table_weight[Dribbling]*(('F+ , F-'!I$2-[1]!tbl_gk[[#This Row],[Dribbling]])/('F+ , F-'!I$2-'F+ , F-'!I$3))</f>
        <v>1.0756660437220181E-2</v>
      </c>
      <c r="J863" s="2" cm="1">
        <f t="array" ref="J863">[1]!table_weight[Curve]*(('F+ , F-'!J$2-[1]!tbl_gk[[#This Row],[Curve]])/('F+ , F-'!J$2-'F+ , F-'!J$3))</f>
        <v>8.2817834567149896E-3</v>
      </c>
      <c r="K863" s="2" cm="1">
        <f t="array" ref="K863">[1]!table_weight[FKAccuracy]*(('F+ , F-'!K$2-[1]!tbl_gk[[#This Row],[FKAccuracy]])/('F+ , F-'!K$2-'F+ , F-'!K$3))</f>
        <v>8.9747490112564478E-3</v>
      </c>
      <c r="L863" s="2" cm="1">
        <f t="array" ref="L863">[1]!table_weight[LongPassing]*(('F+ , F-'!L$2-[1]!tbl_gk[[#This Row],[LongPassing]])/('F+ , F-'!L$2-'F+ , F-'!L$3))</f>
        <v>1.5159874802122355E-2</v>
      </c>
      <c r="M863" s="2" cm="1">
        <f t="array" ref="M863">[1]!table_weight[BallControl]*(('F+ , F-'!M$2-[1]!tbl_gk[[#This Row],[BallControl]])/('F+ , F-'!M$2-'F+ , F-'!M$3))</f>
        <v>4.780737972097859E-3</v>
      </c>
      <c r="N863" s="2" cm="1">
        <f t="array" ref="N863">[1]!table_weight[Acceleration]*(('F+ , F-'!N$2-[1]!tbl_gk[[#This Row],[Acceleration]])/('F+ , F-'!N$2-'F+ , F-'!N$3))</f>
        <v>5.637180336083316E-3</v>
      </c>
      <c r="O863" s="2" cm="1">
        <f t="array" ref="O863">[1]!table_weight[SprintSpeed]*(('F+ , F-'!O$2-[1]!tbl_gk[[#This Row],[SprintSpeed]])/('F+ , F-'!O$2-'F+ , F-'!O$3))</f>
        <v>9.838758746577414E-3</v>
      </c>
      <c r="P863" s="2" cm="1">
        <f t="array" ref="P863">[1]!table_weight[Agility]*(('F+ , F-'!P$2-[1]!tbl_gk[[#This Row],[Agility]])/('F+ , F-'!P$2-'F+ , F-'!P$3))</f>
        <v>3.2763099389202109E-3</v>
      </c>
      <c r="Q863" s="2" cm="1">
        <f t="array" ref="Q863">[1]!table_weight[Reactions]*(('F+ , F-'!Q$2-[1]!tbl_gk[[#This Row],[Reactions]])/('F+ , F-'!Q$2-'F+ , F-'!Q$3))</f>
        <v>1.0312840001443764E-3</v>
      </c>
      <c r="R863" s="2" cm="1">
        <f t="array" ref="R863">[1]!table_weight[Balance]*(('F+ , F-'!R$2-[1]!tbl_gk[[#This Row],[Balance]])/('F+ , F-'!R$2-'F+ , F-'!R$3))</f>
        <v>1.4901001471473846E-3</v>
      </c>
      <c r="S863" s="2" cm="1">
        <f t="array" ref="S863">[1]!table_weight[ShotPower]*(('F+ , F-'!S$2-[1]!tbl_gk[[#This Row],[ShotPower]])/('F+ , F-'!S$2-'F+ , F-'!S$3))</f>
        <v>4.93444240800784E-3</v>
      </c>
      <c r="T863" s="2" cm="1">
        <f t="array" ref="T863">[1]!table_weight[Jumping]*(('F+ , F-'!T$2-[1]!tbl_gk[[#This Row],[Jumping]])/('F+ , F-'!T$2-'F+ , F-'!T$3))</f>
        <v>2.4902597721228252E-3</v>
      </c>
      <c r="U863" s="2" cm="1">
        <f t="array" ref="U863">[1]!table_weight[Stamina]*(('F+ , F-'!U$2-[1]!tbl_gk[[#This Row],[Stamina]])/('F+ , F-'!U$2-'F+ , F-'!U$3))</f>
        <v>8.5871026624924993E-3</v>
      </c>
      <c r="V863" s="2" cm="1">
        <f t="array" ref="V863">[1]!table_weight[Strength]*(('F+ , F-'!V$2-[1]!tbl_gk[[#This Row],[Strength]])/('F+ , F-'!V$2-'F+ , F-'!V$3))</f>
        <v>1.7746678835817833E-2</v>
      </c>
      <c r="W863" s="2" cm="1">
        <f t="array" ref="W863">[1]!table_weight[LongShots]*(('F+ , F-'!W$2-[1]!tbl_gk[[#This Row],[LongShots]])/('F+ , F-'!W$2-'F+ , F-'!W$3))</f>
        <v>7.7912248547492196E-3</v>
      </c>
      <c r="X863" s="2" cm="1">
        <f t="array" ref="X863">[1]!table_weight[Aggression]*(('F+ , F-'!X$2-[1]!tbl_gk[[#This Row],[Aggression]])/('F+ , F-'!X$2-'F+ , F-'!X$3))</f>
        <v>6.0845756008518293E-3</v>
      </c>
      <c r="Y863" s="2" cm="1">
        <f t="array" ref="Y863">[1]!table_weight[Interceptions]*(('F+ , F-'!Y$2-[1]!tbl_gk[[#This Row],[Interceptions]])/('F+ , F-'!Y$2-'F+ , F-'!Y$3))</f>
        <v>1.5236173049287543E-2</v>
      </c>
      <c r="Z863" s="2" cm="1">
        <f t="array" ref="Z863">[1]!table_weight[Positioning]*(('F+ , F-'!Z$2-[1]!tbl_gk[[#This Row],[Positioning]])/('F+ , F-'!Z$2-'F+ , F-'!Z$3))</f>
        <v>5.9155596119392221E-4</v>
      </c>
      <c r="AA863" s="2" cm="1">
        <f t="array" ref="AA863">[1]!table_weight[Vision]*(('F+ , F-'!AA$2-[1]!tbl_gk[[#This Row],[Vision]])/('F+ , F-'!AA$2-'F+ , F-'!AA$3))</f>
        <v>1.2067741608356128E-2</v>
      </c>
      <c r="AB863" s="2" cm="1">
        <f t="array" ref="AB863">[1]!table_weight[Penalties]*(('F+ , F-'!AB$2-[1]!tbl_gk[[#This Row],[Penalties]])/('F+ , F-'!AB$2-'F+ , F-'!AB$3))</f>
        <v>2.2313838830329571E-3</v>
      </c>
      <c r="AC863" s="2" cm="1">
        <f t="array" ref="AC863">[1]!table_weight[Composure]*(('F+ , F-'!AC$2-[1]!tbl_gk[[#This Row],[Composure]])/('F+ , F-'!AC$2-'F+ , F-'!AC$3))</f>
        <v>7.4722858256074981E-4</v>
      </c>
      <c r="AD863" s="2" cm="1">
        <f t="array" ref="AD863">[1]!table_weight[Marking]*(('F+ , F-'!AD$2-[1]!tbl_gk[[#This Row],[Marking]])/('F+ , F-'!AD$2-'F+ , F-'!AD$3))</f>
        <v>1.2619860505470488E-2</v>
      </c>
      <c r="AE863" s="2" cm="1">
        <f t="array" ref="AE863">[1]!table_weight[StandingTackle]*(('F+ , F-'!AE$2-[1]!tbl_gk[[#This Row],[StandingTackle]])/('F+ , F-'!AE$2-'F+ , F-'!AE$3))</f>
        <v>1.5691800233775807E-2</v>
      </c>
      <c r="AF863" s="2" cm="1">
        <f t="array" ref="AF863">[1]!table_weight[SlidingTackle]*(('F+ , F-'!AF$2-[1]!tbl_gk[[#This Row],[SlidingTackle]])/('F+ , F-'!AF$2-'F+ , F-'!AF$3))</f>
        <v>5.230600077925268E-3</v>
      </c>
      <c r="AG863" s="2" cm="1">
        <f t="array" ref="AG863">[1]!table_weight[GKDiving]*(('F+ , F-'!AG$2-[1]!tbl_gk[[#This Row],[GKDiving]])/('F+ , F-'!AG$2-'F+ , F-'!AG$3))</f>
        <v>2.9038003245106969E-2</v>
      </c>
      <c r="AH863" s="2" cm="1">
        <f t="array" ref="AH863">[1]!table_weight[GKHandling]*(('F+ , F-'!AH$2-[1]!tbl_gk[[#This Row],[GKHandling]])/('F+ , F-'!AH$2-'F+ , F-'!AH$3))</f>
        <v>4.4559595772542655E-2</v>
      </c>
      <c r="AI863" s="2" cm="1">
        <f t="array" ref="AI863">[1]!table_weight[GKKicking]*(('F+ , F-'!AI$2-[1]!tbl_gk[[#This Row],[GKKicking]])/('F+ , F-'!AI$2-'F+ , F-'!AI$3))</f>
        <v>2.2360815333130498E-2</v>
      </c>
      <c r="AJ863" s="2" cm="1">
        <f t="array" ref="AJ863">[1]!table_weight[GKPositioning]*(('F+ , F-'!AJ$2-[1]!tbl_gk[[#This Row],[GKPositioning]])/('F+ , F-'!AJ$2-'F+ , F-'!AJ$3))</f>
        <v>1.3875172591327129E-2</v>
      </c>
      <c r="AK863" s="2" cm="1">
        <f t="array" ref="AK863">[1]!table_weight[GKReflexes]*(('F+ , F-'!AK$2-[1]!tbl_gk[[#This Row],[GKReflexes]])/('F+ , F-'!AK$2-'F+ , F-'!AK$3))</f>
        <v>3.4617854849068701E-2</v>
      </c>
    </row>
    <row r="864" spans="1:37" x14ac:dyDescent="0.55000000000000004">
      <c r="A864" s="7">
        <f>[1]!tbl_gk[[#This Row],[ID]]</f>
        <v>231258</v>
      </c>
      <c r="B864" s="1" cm="1">
        <f t="array" ref="B864">[1]!table_weight[ValueEUR]*(('F+ , F-'!B$2-[1]!tbl_gk[[#This Row],[ValueEUR]])/('F+ , F-'!B$2-'F+ , F-'!B$3))</f>
        <v>4.9108559053458981E-4</v>
      </c>
      <c r="C864" s="1" cm="1">
        <f t="array" ref="C864">[1]!table_weight[WageEUR]*(('F+ , F-'!C$2-[1]!tbl_gk[[#This Row],[WageEUR]])/('F+ , F-'!C$2-'F+ , F-'!C$3))</f>
        <v>7.0417683556952691E-4</v>
      </c>
      <c r="D864" s="1" cm="1">
        <f t="array" ref="D864">[1]!table_weight[Crossing]*(('F+ , F-'!D$2-[1]!tbl_gk[[#This Row],[Crossing]])/('F+ , F-'!D$2-'F+ , F-'!D$3))</f>
        <v>3.81086577105983E-2</v>
      </c>
      <c r="E864" s="1" cm="1">
        <f t="array" ref="E864">[1]!table_weight[Finishing]*(('F+ , F-'!E$2-[1]!tbl_gk[[#This Row],[Finishing]])/('F+ , F-'!E$2-'F+ , F-'!E$3))</f>
        <v>1.7968512321265388E-2</v>
      </c>
      <c r="F864" s="1" cm="1">
        <f t="array" ref="F864">[1]!table_weight[HeadingAccuracy]*(('F+ , F-'!F$2-[1]!tbl_gk[[#This Row],[HeadingAccuracy]])/('F+ , F-'!F$2-'F+ , F-'!F$3))</f>
        <v>1.210949849973455E-2</v>
      </c>
      <c r="G864" s="1" cm="1">
        <f t="array" ref="G864">[1]!table_weight[ShortPassing]*(('F+ , F-'!G$2-[1]!tbl_gk[[#This Row],[ShortPassing]])/('F+ , F-'!G$2-'F+ , F-'!G$3))</f>
        <v>5.9066304653552192E-2</v>
      </c>
      <c r="H864" s="1" cm="1">
        <f t="array" ref="H864">[1]!table_weight[Volleys]*(('F+ , F-'!H$2-[1]!tbl_gk[[#This Row],[Volleys]])/('F+ , F-'!H$2-'F+ , F-'!H$3))</f>
        <v>2.1990449861774069E-3</v>
      </c>
      <c r="I864" s="1" cm="1">
        <f t="array" ref="I864">[1]!table_weight[Dribbling]*(('F+ , F-'!I$2-[1]!tbl_gk[[#This Row],[Dribbling]])/('F+ , F-'!I$2-'F+ , F-'!I$3))</f>
        <v>2.5424833760702249E-2</v>
      </c>
      <c r="J864" s="1" cm="1">
        <f t="array" ref="J864">[1]!table_weight[Curve]*(('F+ , F-'!J$2-[1]!tbl_gk[[#This Row],[Curve]])/('F+ , F-'!J$2-'F+ , F-'!J$3))</f>
        <v>9.9719433458404991E-3</v>
      </c>
      <c r="K864" s="1" cm="1">
        <f t="array" ref="K864">[1]!table_weight[FKAccuracy]*(('F+ , F-'!K$2-[1]!tbl_gk[[#This Row],[FKAccuracy]])/('F+ , F-'!K$2-'F+ , F-'!K$3))</f>
        <v>9.4310921813203358E-3</v>
      </c>
      <c r="L864" s="1" cm="1">
        <f t="array" ref="L864">[1]!table_weight[LongPassing]*(('F+ , F-'!L$2-[1]!tbl_gk[[#This Row],[LongPassing]])/('F+ , F-'!L$2-'F+ , F-'!L$3))</f>
        <v>2.7612629103865718E-2</v>
      </c>
      <c r="M864" s="1" cm="1">
        <f t="array" ref="M864">[1]!table_weight[BallControl]*(('F+ , F-'!M$2-[1]!tbl_gk[[#This Row],[BallControl]])/('F+ , F-'!M$2-'F+ , F-'!M$3))</f>
        <v>1.5211439002129552E-2</v>
      </c>
      <c r="N864" s="1" cm="1">
        <f t="array" ref="N864">[1]!table_weight[Acceleration]*(('F+ , F-'!N$2-[1]!tbl_gk[[#This Row],[Acceleration]])/('F+ , F-'!N$2-'F+ , F-'!N$3))</f>
        <v>8.1175396839599755E-3</v>
      </c>
      <c r="O864" s="1" cm="1">
        <f t="array" ref="O864">[1]!table_weight[SprintSpeed]*(('F+ , F-'!O$2-[1]!tbl_gk[[#This Row],[SprintSpeed]])/('F+ , F-'!O$2-'F+ , F-'!O$3))</f>
        <v>9.2765439610587065E-3</v>
      </c>
      <c r="P864" s="1" cm="1">
        <f t="array" ref="P864">[1]!table_weight[Agility]*(('F+ , F-'!P$2-[1]!tbl_gk[[#This Row],[Agility]])/('F+ , F-'!P$2-'F+ , F-'!P$3))</f>
        <v>4.2123984928974139E-3</v>
      </c>
      <c r="Q864" s="1" cm="1">
        <f t="array" ref="Q864">[1]!table_weight[Reactions]*(('F+ , F-'!Q$2-[1]!tbl_gk[[#This Row],[Reactions]])/('F+ , F-'!Q$2-'F+ , F-'!Q$3))</f>
        <v>1.2891050001804705E-3</v>
      </c>
      <c r="R864" s="1" cm="1">
        <f t="array" ref="R864">[1]!table_weight[Balance]*(('F+ , F-'!R$2-[1]!tbl_gk[[#This Row],[Balance]])/('F+ , F-'!R$2-'F+ , F-'!R$3))</f>
        <v>1.5521876532785257E-3</v>
      </c>
      <c r="S864" s="1" cm="1">
        <f t="array" ref="S864">[1]!table_weight[ShotPower]*(('F+ , F-'!S$2-[1]!tbl_gk[[#This Row],[ShotPower]])/('F+ , F-'!S$2-'F+ , F-'!S$3))</f>
        <v>6.4926873789576834E-3</v>
      </c>
      <c r="T864" s="1" cm="1">
        <f t="array" ref="T864">[1]!table_weight[Jumping]*(('F+ , F-'!T$2-[1]!tbl_gk[[#This Row],[Jumping]])/('F+ , F-'!T$2-'F+ , F-'!T$3))</f>
        <v>2.1467756656231253E-3</v>
      </c>
      <c r="U864" s="1" cm="1">
        <f t="array" ref="U864">[1]!table_weight[Stamina]*(('F+ , F-'!U$2-[1]!tbl_gk[[#This Row],[Stamina]])/('F+ , F-'!U$2-'F+ , F-'!U$3))</f>
        <v>1.88916258574835E-2</v>
      </c>
      <c r="V864" s="1" cm="1">
        <f t="array" ref="V864">[1]!table_weight[Strength]*(('F+ , F-'!V$2-[1]!tbl_gk[[#This Row],[Strength]])/('F+ , F-'!V$2-'F+ , F-'!V$3))</f>
        <v>3.1944021904472097E-2</v>
      </c>
      <c r="W864" s="1" cm="1">
        <f t="array" ref="W864">[1]!table_weight[LongShots]*(('F+ , F-'!W$2-[1]!tbl_gk[[#This Row],[LongShots]])/('F+ , F-'!W$2-'F+ , F-'!W$3))</f>
        <v>9.86888481601568E-3</v>
      </c>
      <c r="X864" s="1" cm="1">
        <f t="array" ref="X864">[1]!table_weight[Aggression]*(('F+ , F-'!X$2-[1]!tbl_gk[[#This Row],[Aggression]])/('F+ , F-'!X$2-'F+ , F-'!X$3))</f>
        <v>1.3386066321874024E-2</v>
      </c>
      <c r="Y864" s="1" cm="1">
        <f t="array" ref="Y864">[1]!table_weight[Interceptions]*(('F+ , F-'!Y$2-[1]!tbl_gk[[#This Row],[Interceptions]])/('F+ , F-'!Y$2-'F+ , F-'!Y$3))</f>
        <v>2.0084046292242669E-2</v>
      </c>
      <c r="Z864" s="1" cm="1">
        <f t="array" ref="Z864">[1]!table_weight[Positioning]*(('F+ , F-'!Z$2-[1]!tbl_gk[[#This Row],[Positioning]])/('F+ , F-'!Z$2-'F+ , F-'!Z$3))</f>
        <v>2.0704458641787279E-3</v>
      </c>
      <c r="AA864" s="1" cm="1">
        <f t="array" ref="AA864">[1]!table_weight[Vision]*(('F+ , F-'!AA$2-[1]!tbl_gk[[#This Row],[Vision]])/('F+ , F-'!AA$2-'F+ , F-'!AA$3))</f>
        <v>1.2777608761788841E-2</v>
      </c>
      <c r="AB864" s="1" cm="1">
        <f t="array" ref="AB864">[1]!table_weight[Penalties]*(('F+ , F-'!AB$2-[1]!tbl_gk[[#This Row],[Penalties]])/('F+ , F-'!AB$2-'F+ , F-'!AB$3))</f>
        <v>2.3879722257019362E-3</v>
      </c>
      <c r="AC864" s="1" cm="1">
        <f t="array" ref="AC864">[1]!table_weight[Composure]*(('F+ , F-'!AC$2-[1]!tbl_gk[[#This Row],[Composure]])/('F+ , F-'!AC$2-'F+ , F-'!AC$3))</f>
        <v>2.4551796284138926E-3</v>
      </c>
      <c r="AD864" s="1" cm="1">
        <f t="array" ref="AD864">[1]!table_weight[Marking]*(('F+ , F-'!AD$2-[1]!tbl_gk[[#This Row],[Marking]])/('F+ , F-'!AD$2-'F+ , F-'!AD$3))</f>
        <v>7.8874128159190562E-3</v>
      </c>
      <c r="AE864" s="1" cm="1">
        <f t="array" ref="AE864">[1]!table_weight[StandingTackle]*(('F+ , F-'!AE$2-[1]!tbl_gk[[#This Row],[StandingTackle]])/('F+ , F-'!AE$2-'F+ , F-'!AE$3))</f>
        <v>2.465854322450484E-2</v>
      </c>
      <c r="AF864" s="1" cm="1">
        <f t="array" ref="AF864">[1]!table_weight[SlidingTackle]*(('F+ , F-'!AF$2-[1]!tbl_gk[[#This Row],[SlidingTackle]])/('F+ , F-'!AF$2-'F+ , F-'!AF$3))</f>
        <v>1.0461200155850536E-2</v>
      </c>
      <c r="AG864" s="1" cm="1">
        <f t="array" ref="AG864">[1]!table_weight[GKDiving]*(('F+ , F-'!AG$2-[1]!tbl_gk[[#This Row],[GKDiving]])/('F+ , F-'!AG$2-'F+ , F-'!AG$3))</f>
        <v>3.4162356758949373E-2</v>
      </c>
      <c r="AH864" s="1" cm="1">
        <f t="array" ref="AH864">[1]!table_weight[GKHandling]*(('F+ , F-'!AH$2-[1]!tbl_gk[[#This Row],[GKHandling]])/('F+ , F-'!AH$2-'F+ , F-'!AH$3))</f>
        <v>4.0994828110739248E-2</v>
      </c>
      <c r="AI864" s="1" cm="1">
        <f t="array" ref="AI864">[1]!table_weight[GKKicking]*(('F+ , F-'!AI$2-[1]!tbl_gk[[#This Row],[GKKicking]])/('F+ , F-'!AI$2-'F+ , F-'!AI$3))</f>
        <v>2.9516276239732256E-2</v>
      </c>
      <c r="AJ864" s="1" cm="1">
        <f t="array" ref="AJ864">[1]!table_weight[GKPositioning]*(('F+ , F-'!AJ$2-[1]!tbl_gk[[#This Row],[GKPositioning]])/('F+ , F-'!AJ$2-'F+ , F-'!AJ$3))</f>
        <v>1.4505862254569271E-2</v>
      </c>
      <c r="AK864" s="1" cm="1">
        <f t="array" ref="AK864">[1]!table_weight[GKReflexes]*(('F+ , F-'!AK$2-[1]!tbl_gk[[#This Row],[GKReflexes]])/('F+ , F-'!AK$2-'F+ , F-'!AK$3))</f>
        <v>3.8261839570023298E-2</v>
      </c>
    </row>
    <row r="865" spans="1:37" x14ac:dyDescent="0.55000000000000004">
      <c r="A865" s="8">
        <f>[1]!tbl_gk[[#This Row],[ID]]</f>
        <v>231413</v>
      </c>
      <c r="B865" s="2" cm="1">
        <f t="array" ref="B865">[1]!table_weight[ValueEUR]*(('F+ , F-'!B$2-[1]!tbl_gk[[#This Row],[ValueEUR]])/('F+ , F-'!B$2-'F+ , F-'!B$3))</f>
        <v>4.2935264389290658E-4</v>
      </c>
      <c r="C865" s="2" cm="1">
        <f t="array" ref="C865">[1]!table_weight[WageEUR]*(('F+ , F-'!C$2-[1]!tbl_gk[[#This Row],[WageEUR]])/('F+ , F-'!C$2-'F+ , F-'!C$3))</f>
        <v>7.0417683556952691E-4</v>
      </c>
      <c r="D865" s="2" cm="1">
        <f t="array" ref="D865">[1]!table_weight[Crossing]*(('F+ , F-'!D$2-[1]!tbl_gk[[#This Row],[Crossing]])/('F+ , F-'!D$2-'F+ , F-'!D$3))</f>
        <v>3.6987814836757178E-2</v>
      </c>
      <c r="E865" s="2" cm="1">
        <f t="array" ref="E865">[1]!table_weight[Finishing]*(('F+ , F-'!E$2-[1]!tbl_gk[[#This Row],[Finishing]])/('F+ , F-'!E$2-'F+ , F-'!E$3))</f>
        <v>2.096326437480962E-2</v>
      </c>
      <c r="F865" s="2" cm="1">
        <f t="array" ref="F865">[1]!table_weight[HeadingAccuracy]*(('F+ , F-'!F$2-[1]!tbl_gk[[#This Row],[HeadingAccuracy]])/('F+ , F-'!F$2-'F+ , F-'!F$3))</f>
        <v>1.210949849973455E-2</v>
      </c>
      <c r="G865" s="2" cm="1">
        <f t="array" ref="G865">[1]!table_weight[ShortPassing]*(('F+ , F-'!G$2-[1]!tbl_gk[[#This Row],[ShortPassing]])/('F+ , F-'!G$2-'F+ , F-'!G$3))</f>
        <v>5.3440942305594832E-2</v>
      </c>
      <c r="H865" s="2" cm="1">
        <f t="array" ref="H865">[1]!table_weight[Volleys]*(('F+ , F-'!H$2-[1]!tbl_gk[[#This Row],[Volleys]])/('F+ , F-'!H$2-'F+ , F-'!H$3))</f>
        <v>2.0833057763785961E-3</v>
      </c>
      <c r="I865" s="2" cm="1">
        <f t="array" ref="I865">[1]!table_weight[Dribbling]*(('F+ , F-'!I$2-[1]!tbl_gk[[#This Row],[Dribbling]])/('F+ , F-'!I$2-'F+ , F-'!I$3))</f>
        <v>1.7601807988178481E-2</v>
      </c>
      <c r="J865" s="2" cm="1">
        <f t="array" ref="J865">[1]!table_weight[Curve]*(('F+ , F-'!J$2-[1]!tbl_gk[[#This Row],[Curve]])/('F+ , F-'!J$2-'F+ , F-'!J$3))</f>
        <v>9.6339113680153961E-3</v>
      </c>
      <c r="K865" s="2" cm="1">
        <f t="array" ref="K865">[1]!table_weight[FKAccuracy]*(('F+ , F-'!K$2-[1]!tbl_gk[[#This Row],[FKAccuracy]])/('F+ , F-'!K$2-'F+ , F-'!K$3))</f>
        <v>9.5832065713416324E-3</v>
      </c>
      <c r="L865" s="2" cm="1">
        <f t="array" ref="L865">[1]!table_weight[LongPassing]*(('F+ , F-'!L$2-[1]!tbl_gk[[#This Row],[LongPassing]])/('F+ , F-'!L$2-'F+ , F-'!L$3))</f>
        <v>2.3281236303259328E-2</v>
      </c>
      <c r="M865" s="2" cm="1">
        <f t="array" ref="M865">[1]!table_weight[BallControl]*(('F+ , F-'!M$2-[1]!tbl_gk[[#This Row],[BallControl]])/('F+ , F-'!M$2-'F+ , F-'!M$3))</f>
        <v>1.4342213916293577E-2</v>
      </c>
      <c r="N865" s="2" cm="1">
        <f t="array" ref="N865">[1]!table_weight[Acceleration]*(('F+ , F-'!N$2-[1]!tbl_gk[[#This Row],[Acceleration]])/('F+ , F-'!N$2-'F+ , F-'!N$3))</f>
        <v>1.0823386245279966E-2</v>
      </c>
      <c r="O865" s="2" cm="1">
        <f t="array" ref="O865">[1]!table_weight[SprintSpeed]*(('F+ , F-'!O$2-[1]!tbl_gk[[#This Row],[SprintSpeed]])/('F+ , F-'!O$2-'F+ , F-'!O$3))</f>
        <v>1.377426224520838E-2</v>
      </c>
      <c r="P865" s="2" cm="1">
        <f t="array" ref="P865">[1]!table_weight[Agility]*(('F+ , F-'!P$2-[1]!tbl_gk[[#This Row],[Agility]])/('F+ , F-'!P$2-'F+ , F-'!P$3))</f>
        <v>5.4995202546160686E-3</v>
      </c>
      <c r="Q865" s="2" cm="1">
        <f t="array" ref="Q865">[1]!table_weight[Reactions]*(('F+ , F-'!Q$2-[1]!tbl_gk[[#This Row],[Reactions]])/('F+ , F-'!Q$2-'F+ , F-'!Q$3))</f>
        <v>1.2891050001804705E-3</v>
      </c>
      <c r="R865" s="2" cm="1">
        <f t="array" ref="R865">[1]!table_weight[Balance]*(('F+ , F-'!R$2-[1]!tbl_gk[[#This Row],[Balance]])/('F+ , F-'!R$2-'F+ , F-'!R$3))</f>
        <v>2.9802002942947692E-3</v>
      </c>
      <c r="S865" s="2" cm="1">
        <f t="array" ref="S865">[1]!table_weight[ShotPower]*(('F+ , F-'!S$2-[1]!tbl_gk[[#This Row],[ShotPower]])/('F+ , F-'!S$2-'F+ , F-'!S$3))</f>
        <v>4.4150274176912247E-3</v>
      </c>
      <c r="T865" s="2" cm="1">
        <f t="array" ref="T865">[1]!table_weight[Jumping]*(('F+ , F-'!T$2-[1]!tbl_gk[[#This Row],[Jumping]])/('F+ , F-'!T$2-'F+ , F-'!T$3))</f>
        <v>4.4652933844961011E-3</v>
      </c>
      <c r="U865" s="2" cm="1">
        <f t="array" ref="U865">[1]!table_weight[Stamina]*(('F+ , F-'!U$2-[1]!tbl_gk[[#This Row],[Stamina]])/('F+ , F-'!U$2-'F+ , F-'!U$3))</f>
        <v>2.4043887454978999E-2</v>
      </c>
      <c r="V865" s="2" cm="1">
        <f t="array" ref="V865">[1]!table_weight[Strength]*(('F+ , F-'!V$2-[1]!tbl_gk[[#This Row],[Strength]])/('F+ , F-'!V$2-'F+ , F-'!V$3))</f>
        <v>1.5972010952236049E-2</v>
      </c>
      <c r="W865" s="2" cm="1">
        <f t="array" ref="W865">[1]!table_weight[LongShots]*(('F+ , F-'!W$2-[1]!tbl_gk[[#This Row],[LongShots]])/('F+ , F-'!W$2-'F+ , F-'!W$3))</f>
        <v>1.0128592311173986E-2</v>
      </c>
      <c r="X865" s="2" cm="1">
        <f t="array" ref="X865">[1]!table_weight[Aggression]*(('F+ , F-'!X$2-[1]!tbl_gk[[#This Row],[Aggression]])/('F+ , F-'!X$2-'F+ , F-'!X$3))</f>
        <v>1.3386066321874024E-2</v>
      </c>
      <c r="Y865" s="2" cm="1">
        <f t="array" ref="Y865">[1]!table_weight[Interceptions]*(('F+ , F-'!Y$2-[1]!tbl_gk[[#This Row],[Interceptions]])/('F+ , F-'!Y$2-'F+ , F-'!Y$3))</f>
        <v>2.5624472855619959E-2</v>
      </c>
      <c r="Z865" s="2" cm="1">
        <f t="array" ref="Z865">[1]!table_weight[Positioning]*(('F+ , F-'!Z$2-[1]!tbl_gk[[#This Row],[Positioning]])/('F+ , F-'!Z$2-'F+ , F-'!Z$3))</f>
        <v>1.9225568738802474E-3</v>
      </c>
      <c r="AA865" s="2" cm="1">
        <f t="array" ref="AA865">[1]!table_weight[Vision]*(('F+ , F-'!AA$2-[1]!tbl_gk[[#This Row],[Vision]])/('F+ , F-'!AA$2-'F+ , F-'!AA$3))</f>
        <v>2.4845350370144972E-2</v>
      </c>
      <c r="AB865" s="2" cm="1">
        <f t="array" ref="AB865">[1]!table_weight[Penalties]*(('F+ , F-'!AB$2-[1]!tbl_gk[[#This Row],[Penalties]])/('F+ , F-'!AB$2-'F+ , F-'!AB$3))</f>
        <v>2.2705309687002014E-3</v>
      </c>
      <c r="AC865" s="2" cm="1">
        <f t="array" ref="AC865">[1]!table_weight[Composure]*(('F+ , F-'!AC$2-[1]!tbl_gk[[#This Row],[Composure]])/('F+ , F-'!AC$2-'F+ , F-'!AC$3))</f>
        <v>2.2416857476822497E-3</v>
      </c>
      <c r="AD865" s="2" cm="1">
        <f t="array" ref="AD865">[1]!table_weight[Marking]*(('F+ , F-'!AD$2-[1]!tbl_gk[[#This Row],[Marking]])/('F+ , F-'!AD$2-'F+ , F-'!AD$3))</f>
        <v>2.366223844775717E-2</v>
      </c>
      <c r="AE865" s="2" cm="1">
        <f t="array" ref="AE865">[1]!table_weight[StandingTackle]*(('F+ , F-'!AE$2-[1]!tbl_gk[[#This Row],[StandingTackle]])/('F+ , F-'!AE$2-'F+ , F-'!AE$3))</f>
        <v>2.465854322450484E-2</v>
      </c>
      <c r="AF865" s="2" cm="1">
        <f t="array" ref="AF865">[1]!table_weight[SlidingTackle]*(('F+ , F-'!AF$2-[1]!tbl_gk[[#This Row],[SlidingTackle]])/('F+ , F-'!AF$2-'F+ , F-'!AF$3))</f>
        <v>8.2195144081682794E-3</v>
      </c>
      <c r="AG865" s="2" cm="1">
        <f t="array" ref="AG865">[1]!table_weight[GKDiving]*(('F+ , F-'!AG$2-[1]!tbl_gk[[#This Row],[GKDiving]])/('F+ , F-'!AG$2-'F+ , F-'!AG$3))</f>
        <v>3.5870474596896844E-2</v>
      </c>
      <c r="AH865" s="2" cm="1">
        <f t="array" ref="AH865">[1]!table_weight[GKHandling]*(('F+ , F-'!AH$2-[1]!tbl_gk[[#This Row],[GKHandling]])/('F+ , F-'!AH$2-'F+ , F-'!AH$3))</f>
        <v>4.0994828110739248E-2</v>
      </c>
      <c r="AI865" s="2" cm="1">
        <f t="array" ref="AI865">[1]!table_weight[GKKicking]*(('F+ , F-'!AI$2-[1]!tbl_gk[[#This Row],[GKKicking]])/('F+ , F-'!AI$2-'F+ , F-'!AI$3))</f>
        <v>2.0571950106480059E-2</v>
      </c>
      <c r="AJ865" s="2" cm="1">
        <f t="array" ref="AJ865">[1]!table_weight[GKPositioning]*(('F+ , F-'!AJ$2-[1]!tbl_gk[[#This Row],[GKPositioning]])/('F+ , F-'!AJ$2-'F+ , F-'!AJ$3))</f>
        <v>1.7028620907537841E-2</v>
      </c>
      <c r="AK865" s="2" cm="1">
        <f t="array" ref="AK865">[1]!table_weight[GKReflexes]*(('F+ , F-'!AK$2-[1]!tbl_gk[[#This Row],[GKReflexes]])/('F+ , F-'!AK$2-'F+ , F-'!AK$3))</f>
        <v>3.6439847209545996E-2</v>
      </c>
    </row>
    <row r="866" spans="1:37" x14ac:dyDescent="0.55000000000000004">
      <c r="A866" s="7">
        <f>[1]!tbl_gk[[#This Row],[ID]]</f>
        <v>231545</v>
      </c>
      <c r="B866" s="1" cm="1">
        <f t="array" ref="B866">[1]!table_weight[ValueEUR]*(('F+ , F-'!B$2-[1]!tbl_gk[[#This Row],[ValueEUR]])/('F+ , F-'!B$2-'F+ , F-'!B$3))</f>
        <v>9.8494916366805517E-4</v>
      </c>
      <c r="C866" s="1" cm="1">
        <f t="array" ref="C866">[1]!table_weight[WageEUR]*(('F+ , F-'!C$2-[1]!tbl_gk[[#This Row],[WageEUR]])/('F+ , F-'!C$2-'F+ , F-'!C$3))</f>
        <v>1.0171443180448721E-3</v>
      </c>
      <c r="D866" s="1" cm="1">
        <f t="array" ref="D866">[1]!table_weight[Crossing]*(('F+ , F-'!D$2-[1]!tbl_gk[[#This Row],[Crossing]])/('F+ , F-'!D$2-'F+ , F-'!D$3))</f>
        <v>3.5866971962916043E-2</v>
      </c>
      <c r="E866" s="1" cm="1">
        <f t="array" ref="E866">[1]!table_weight[Finishing]*(('F+ , F-'!E$2-[1]!tbl_gk[[#This Row],[Finishing]])/('F+ , F-'!E$2-'F+ , F-'!E$3))</f>
        <v>2.1961515059324362E-2</v>
      </c>
      <c r="F866" s="1" cm="1">
        <f t="array" ref="F866">[1]!table_weight[HeadingAccuracy]*(('F+ , F-'!F$2-[1]!tbl_gk[[#This Row],[HeadingAccuracy]])/('F+ , F-'!F$2-'F+ , F-'!F$3))</f>
        <v>1.0439222844598752E-2</v>
      </c>
      <c r="G866" s="1" cm="1">
        <f t="array" ref="G866">[1]!table_weight[ShortPassing]*(('F+ , F-'!G$2-[1]!tbl_gk[[#This Row],[ShortPassing]])/('F+ , F-'!G$2-'F+ , F-'!G$3))</f>
        <v>5.2034601718605494E-2</v>
      </c>
      <c r="H866" s="1" cm="1">
        <f t="array" ref="H866">[1]!table_weight[Volleys]*(('F+ , F-'!H$2-[1]!tbl_gk[[#This Row],[Volleys]])/('F+ , F-'!H$2-'F+ , F-'!H$3))</f>
        <v>1.9675665665797848E-3</v>
      </c>
      <c r="I866" s="1" cm="1">
        <f t="array" ref="I866">[1]!table_weight[Dribbling]*(('F+ , F-'!I$2-[1]!tbl_gk[[#This Row],[Dribbling]])/('F+ , F-'!I$2-'F+ , F-'!I$3))</f>
        <v>2.2491199096005835E-2</v>
      </c>
      <c r="J866" s="1" cm="1">
        <f t="array" ref="J866">[1]!table_weight[Curve]*(('F+ , F-'!J$2-[1]!tbl_gk[[#This Row],[Curve]])/('F+ , F-'!J$2-'F+ , F-'!J$3))</f>
        <v>9.8029273569279467E-3</v>
      </c>
      <c r="K866" s="1" cm="1">
        <f t="array" ref="K866">[1]!table_weight[FKAccuracy]*(('F+ , F-'!K$2-[1]!tbl_gk[[#This Row],[FKAccuracy]])/('F+ , F-'!K$2-'F+ , F-'!K$3))</f>
        <v>9.2789777912990392E-3</v>
      </c>
      <c r="L866" s="1" cm="1">
        <f t="array" ref="L866">[1]!table_weight[LongPassing]*(('F+ , F-'!L$2-[1]!tbl_gk[[#This Row],[LongPassing]])/('F+ , F-'!L$2-'F+ , F-'!L$3))</f>
        <v>2.5988356803638323E-2</v>
      </c>
      <c r="M866" s="1" cm="1">
        <f t="array" ref="M866">[1]!table_weight[BallControl]*(('F+ , F-'!M$2-[1]!tbl_gk[[#This Row],[BallControl]])/('F+ , F-'!M$2-'F+ , F-'!M$3))</f>
        <v>1.5646051545047536E-2</v>
      </c>
      <c r="N866" s="1" cm="1">
        <f t="array" ref="N866">[1]!table_weight[Acceleration]*(('F+ , F-'!N$2-[1]!tbl_gk[[#This Row],[Acceleration]])/('F+ , F-'!N$2-'F+ , F-'!N$3))</f>
        <v>2.2548721344333262E-3</v>
      </c>
      <c r="O866" s="1" cm="1">
        <f t="array" ref="O866">[1]!table_weight[SprintSpeed]*(('F+ , F-'!O$2-[1]!tbl_gk[[#This Row],[SprintSpeed]])/('F+ , F-'!O$2-'F+ , F-'!O$3))</f>
        <v>4.2166108913903209E-3</v>
      </c>
      <c r="P866" s="1" cm="1">
        <f t="array" ref="P866">[1]!table_weight[Agility]*(('F+ , F-'!P$2-[1]!tbl_gk[[#This Row],[Agility]])/('F+ , F-'!P$2-'F+ , F-'!P$3))</f>
        <v>4.680442769886016E-3</v>
      </c>
      <c r="Q866" s="1" cm="1">
        <f t="array" ref="Q866">[1]!table_weight[Reactions]*(('F+ , F-'!Q$2-[1]!tbl_gk[[#This Row],[Reactions]])/('F+ , F-'!Q$2-'F+ , F-'!Q$3))</f>
        <v>1.0312840001443764E-3</v>
      </c>
      <c r="R866" s="1" cm="1">
        <f t="array" ref="R866">[1]!table_weight[Balance]*(('F+ , F-'!R$2-[1]!tbl_gk[[#This Row],[Balance]])/('F+ , F-'!R$2-'F+ , F-'!R$3))</f>
        <v>2.2351502207210773E-3</v>
      </c>
      <c r="S866" s="1" cm="1">
        <f t="array" ref="S866">[1]!table_weight[ShotPower]*(('F+ , F-'!S$2-[1]!tbl_gk[[#This Row],[ShotPower]])/('F+ , F-'!S$2-'F+ , F-'!S$3))</f>
        <v>6.7523948741159906E-3</v>
      </c>
      <c r="T866" s="1" cm="1">
        <f t="array" ref="T866">[1]!table_weight[Jumping]*(('F+ , F-'!T$2-[1]!tbl_gk[[#This Row],[Jumping]])/('F+ , F-'!T$2-'F+ , F-'!T$3))</f>
        <v>1.0304523194991002E-3</v>
      </c>
      <c r="U866" s="1" cm="1">
        <f t="array" ref="U866">[1]!table_weight[Stamina]*(('F+ , F-'!U$2-[1]!tbl_gk[[#This Row],[Stamina]])/('F+ , F-'!U$2-'F+ , F-'!U$3))</f>
        <v>1.5456784792486501E-2</v>
      </c>
      <c r="V866" s="1" cm="1">
        <f t="array" ref="V866">[1]!table_weight[Strength]*(('F+ , F-'!V$2-[1]!tbl_gk[[#This Row],[Strength]])/('F+ , F-'!V$2-'F+ , F-'!V$3))</f>
        <v>2.3958016428354077E-2</v>
      </c>
      <c r="W866" s="1" cm="1">
        <f t="array" ref="W866">[1]!table_weight[LongShots]*(('F+ , F-'!W$2-[1]!tbl_gk[[#This Row],[LongShots]])/('F+ , F-'!W$2-'F+ , F-'!W$3))</f>
        <v>1.0128592311173986E-2</v>
      </c>
      <c r="X866" s="1" cm="1">
        <f t="array" ref="X866">[1]!table_weight[Aggression]*(('F+ , F-'!X$2-[1]!tbl_gk[[#This Row],[Aggression]])/('F+ , F-'!X$2-'F+ , F-'!X$3))</f>
        <v>1.5211439002129575E-2</v>
      </c>
      <c r="Y866" s="1" cm="1">
        <f t="array" ref="Y866">[1]!table_weight[Interceptions]*(('F+ , F-'!Y$2-[1]!tbl_gk[[#This Row],[Interceptions]])/('F+ , F-'!Y$2-'F+ , F-'!Y$3))</f>
        <v>2.5624472855619959E-2</v>
      </c>
      <c r="Z866" s="1" cm="1">
        <f t="array" ref="Z866">[1]!table_weight[Positioning]*(('F+ , F-'!Z$2-[1]!tbl_gk[[#This Row],[Positioning]])/('F+ , F-'!Z$2-'F+ , F-'!Z$3))</f>
        <v>1.7746678835817667E-3</v>
      </c>
      <c r="AA866" s="1" cm="1">
        <f t="array" ref="AA866">[1]!table_weight[Vision]*(('F+ , F-'!AA$2-[1]!tbl_gk[[#This Row],[Vision]])/('F+ , F-'!AA$2-'F+ , F-'!AA$3))</f>
        <v>2.1296014602981403E-2</v>
      </c>
      <c r="AB866" s="1" cm="1">
        <f t="array" ref="AB866">[1]!table_weight[Penalties]*(('F+ , F-'!AB$2-[1]!tbl_gk[[#This Row],[Penalties]])/('F+ , F-'!AB$2-'F+ , F-'!AB$3))</f>
        <v>2.3879722257019362E-3</v>
      </c>
      <c r="AC866" s="1" cm="1">
        <f t="array" ref="AC866">[1]!table_weight[Composure]*(('F+ , F-'!AC$2-[1]!tbl_gk[[#This Row],[Composure]])/('F+ , F-'!AC$2-'F+ , F-'!AC$3))</f>
        <v>1.7613245160360534E-3</v>
      </c>
      <c r="AD866" s="1" cm="1">
        <f t="array" ref="AD866">[1]!table_weight[Marking]*(('F+ , F-'!AD$2-[1]!tbl_gk[[#This Row],[Marking]])/('F+ , F-'!AD$2-'F+ , F-'!AD$3))</f>
        <v>2.2084755884573357E-2</v>
      </c>
      <c r="AE866" s="1" cm="1">
        <f t="array" ref="AE866">[1]!table_weight[StandingTackle]*(('F+ , F-'!AE$2-[1]!tbl_gk[[#This Row],[StandingTackle]])/('F+ , F-'!AE$2-'F+ , F-'!AE$3))</f>
        <v>2.465854322450484E-2</v>
      </c>
      <c r="AF866" s="1" cm="1">
        <f t="array" ref="AF866">[1]!table_weight[SlidingTackle]*(('F+ , F-'!AF$2-[1]!tbl_gk[[#This Row],[SlidingTackle]])/('F+ , F-'!AF$2-'F+ , F-'!AF$3))</f>
        <v>8.2195144081682794E-3</v>
      </c>
      <c r="AG866" s="1" cm="1">
        <f t="array" ref="AG866">[1]!table_weight[GKDiving]*(('F+ , F-'!AG$2-[1]!tbl_gk[[#This Row],[GKDiving]])/('F+ , F-'!AG$2-'F+ , F-'!AG$3))</f>
        <v>2.2205531893317091E-2</v>
      </c>
      <c r="AH866" s="1" cm="1">
        <f t="array" ref="AH866">[1]!table_weight[GKHandling]*(('F+ , F-'!AH$2-[1]!tbl_gk[[#This Row],[GKHandling]])/('F+ , F-'!AH$2-'F+ , F-'!AH$3))</f>
        <v>3.9212444279837541E-2</v>
      </c>
      <c r="AI866" s="1" cm="1">
        <f t="array" ref="AI866">[1]!table_weight[GKKicking]*(('F+ , F-'!AI$2-[1]!tbl_gk[[#This Row],[GKKicking]])/('F+ , F-'!AI$2-'F+ , F-'!AI$3))</f>
        <v>3.0410708853057477E-2</v>
      </c>
      <c r="AJ866" s="1" cm="1">
        <f t="array" ref="AJ866">[1]!table_weight[GKPositioning]*(('F+ , F-'!AJ$2-[1]!tbl_gk[[#This Row],[GKPositioning]])/('F+ , F-'!AJ$2-'F+ , F-'!AJ$3))</f>
        <v>1.1983103601600703E-2</v>
      </c>
      <c r="AK866" s="1" cm="1">
        <f t="array" ref="AK866">[1]!table_weight[GKReflexes]*(('F+ , F-'!AK$2-[1]!tbl_gk[[#This Row],[GKReflexes]])/('F+ , F-'!AK$2-'F+ , F-'!AK$3))</f>
        <v>2.55078930466822E-2</v>
      </c>
    </row>
    <row r="867" spans="1:37" x14ac:dyDescent="0.55000000000000004">
      <c r="A867" s="8">
        <f>[1]!tbl_gk[[#This Row],[ID]]</f>
        <v>231681</v>
      </c>
      <c r="B867" s="2" cm="1">
        <f t="array" ref="B867">[1]!table_weight[ValueEUR]*(('F+ , F-'!B$2-[1]!tbl_gk[[#This Row],[ValueEUR]])/('F+ , F-'!B$2-'F+ , F-'!B$3))</f>
        <v>7.1301553371144074E-5</v>
      </c>
      <c r="C867" s="2" cm="1">
        <f t="array" ref="C867">[1]!table_weight[WageEUR]*(('F+ , F-'!C$2-[1]!tbl_gk[[#This Row],[WageEUR]])/('F+ , F-'!C$2-'F+ , F-'!C$3))</f>
        <v>6.2593496495069059E-5</v>
      </c>
      <c r="D867" s="2" cm="1">
        <f t="array" ref="D867">[1]!table_weight[Crossing]*(('F+ , F-'!D$2-[1]!tbl_gk[[#This Row],[Crossing]])/('F+ , F-'!D$2-'F+ , F-'!D$3))</f>
        <v>3.4746129089074922E-2</v>
      </c>
      <c r="E867" s="2" cm="1">
        <f t="array" ref="E867">[1]!table_weight[Finishing]*(('F+ , F-'!E$2-[1]!tbl_gk[[#This Row],[Finishing]])/('F+ , F-'!E$2-'F+ , F-'!E$3))</f>
        <v>1.3975509583206414E-2</v>
      </c>
      <c r="F867" s="2" cm="1">
        <f t="array" ref="F867">[1]!table_weight[HeadingAccuracy]*(('F+ , F-'!F$2-[1]!tbl_gk[[#This Row],[HeadingAccuracy]])/('F+ , F-'!F$2-'F+ , F-'!F$3))</f>
        <v>1.1274360672166649E-2</v>
      </c>
      <c r="G867" s="2" cm="1">
        <f t="array" ref="G867">[1]!table_weight[ShortPassing]*(('F+ , F-'!G$2-[1]!tbl_gk[[#This Row],[ShortPassing]])/('F+ , F-'!G$2-'F+ , F-'!G$3))</f>
        <v>5.9066304653552192E-2</v>
      </c>
      <c r="H867" s="2" cm="1">
        <f t="array" ref="H867">[1]!table_weight[Volleys]*(('F+ , F-'!H$2-[1]!tbl_gk[[#This Row],[Volleys]])/('F+ , F-'!H$2-'F+ , F-'!H$3))</f>
        <v>1.5046097273845413E-3</v>
      </c>
      <c r="I867" s="2" cm="1">
        <f t="array" ref="I867">[1]!table_weight[Dribbling]*(('F+ , F-'!I$2-[1]!tbl_gk[[#This Row],[Dribbling]])/('F+ , F-'!I$2-'F+ , F-'!I$3))</f>
        <v>1.6623929766613008E-2</v>
      </c>
      <c r="J867" s="2" cm="1">
        <f t="array" ref="J867">[1]!table_weight[Curve]*(('F+ , F-'!J$2-[1]!tbl_gk[[#This Row],[Curve]])/('F+ , F-'!J$2-'F+ , F-'!J$3))</f>
        <v>9.4648953791028455E-3</v>
      </c>
      <c r="K867" s="2" cm="1">
        <f t="array" ref="K867">[1]!table_weight[FKAccuracy]*(('F+ , F-'!K$2-[1]!tbl_gk[[#This Row],[FKAccuracy]])/('F+ , F-'!K$2-'F+ , F-'!K$3))</f>
        <v>9.5832065713416324E-3</v>
      </c>
      <c r="L867" s="2" cm="1">
        <f t="array" ref="L867">[1]!table_weight[LongPassing]*(('F+ , F-'!L$2-[1]!tbl_gk[[#This Row],[LongPassing]])/('F+ , F-'!L$2-'F+ , F-'!L$3))</f>
        <v>2.4905508603486726E-2</v>
      </c>
      <c r="M867" s="2" cm="1">
        <f t="array" ref="M867">[1]!table_weight[BallControl]*(('F+ , F-'!M$2-[1]!tbl_gk[[#This Row],[BallControl]])/('F+ , F-'!M$2-'F+ , F-'!M$3))</f>
        <v>1.2169151201703639E-2</v>
      </c>
      <c r="N867" s="2" cm="1">
        <f t="array" ref="N867">[1]!table_weight[Acceleration]*(('F+ , F-'!N$2-[1]!tbl_gk[[#This Row],[Acceleration]])/('F+ , F-'!N$2-'F+ , F-'!N$3))</f>
        <v>6.5391291898566463E-3</v>
      </c>
      <c r="O867" s="2" cm="1">
        <f t="array" ref="O867">[1]!table_weight[SprintSpeed]*(('F+ , F-'!O$2-[1]!tbl_gk[[#This Row],[SprintSpeed]])/('F+ , F-'!O$2-'F+ , F-'!O$3))</f>
        <v>7.3087922117432225E-3</v>
      </c>
      <c r="P867" s="2" cm="1">
        <f t="array" ref="P867">[1]!table_weight[Agility]*(('F+ , F-'!P$2-[1]!tbl_gk[[#This Row],[Agility]])/('F+ , F-'!P$2-'F+ , F-'!P$3))</f>
        <v>4.4464206313917145E-3</v>
      </c>
      <c r="Q867" s="2" cm="1">
        <f t="array" ref="Q867">[1]!table_weight[Reactions]*(('F+ , F-'!Q$2-[1]!tbl_gk[[#This Row],[Reactions]])/('F+ , F-'!Q$2-'F+ , F-'!Q$3))</f>
        <v>1.9078754002670962E-3</v>
      </c>
      <c r="R867" s="2" cm="1">
        <f t="array" ref="R867">[1]!table_weight[Balance]*(('F+ , F-'!R$2-[1]!tbl_gk[[#This Row],[Balance]])/('F+ , F-'!R$2-'F+ , F-'!R$3))</f>
        <v>9.3131259196711541E-4</v>
      </c>
      <c r="S867" s="2" cm="1">
        <f t="array" ref="S867">[1]!table_weight[ShotPower]*(('F+ , F-'!S$2-[1]!tbl_gk[[#This Row],[ShotPower]])/('F+ , F-'!S$2-'F+ , F-'!S$3))</f>
        <v>7.7912248547492196E-3</v>
      </c>
      <c r="T867" s="2" cm="1">
        <f t="array" ref="T867">[1]!table_weight[Jumping]*(('F+ , F-'!T$2-[1]!tbl_gk[[#This Row],[Jumping]])/('F+ , F-'!T$2-'F+ , F-'!T$3))</f>
        <v>2.7478728519976002E-3</v>
      </c>
      <c r="U867" s="2" cm="1">
        <f t="array" ref="U867">[1]!table_weight[Stamina]*(('F+ , F-'!U$2-[1]!tbl_gk[[#This Row],[Stamina]])/('F+ , F-'!U$2-'F+ , F-'!U$3))</f>
        <v>2.3185177188729752E-2</v>
      </c>
      <c r="V867" s="2" cm="1">
        <f t="array" ref="V867">[1]!table_weight[Strength]*(('F+ , F-'!V$2-[1]!tbl_gk[[#This Row],[Strength]])/('F+ , F-'!V$2-'F+ , F-'!V$3))</f>
        <v>3.6380691613426559E-2</v>
      </c>
      <c r="W867" s="2" cm="1">
        <f t="array" ref="W867">[1]!table_weight[LongShots]*(('F+ , F-'!W$2-[1]!tbl_gk[[#This Row],[LongShots]])/('F+ , F-'!W$2-'F+ , F-'!W$3))</f>
        <v>8.8300548353824494E-3</v>
      </c>
      <c r="X867" s="2" cm="1">
        <f t="array" ref="X867">[1]!table_weight[Aggression]*(('F+ , F-'!X$2-[1]!tbl_gk[[#This Row],[Aggression]])/('F+ , F-'!X$2-'F+ , F-'!X$3))</f>
        <v>1.7036811682385123E-2</v>
      </c>
      <c r="Y867" s="2" cm="1">
        <f t="array" ref="Y867">[1]!table_weight[Interceptions]*(('F+ , F-'!Y$2-[1]!tbl_gk[[#This Row],[Interceptions]])/('F+ , F-'!Y$2-'F+ , F-'!Y$3))</f>
        <v>2.0776599612664828E-2</v>
      </c>
      <c r="Z867" s="2" cm="1">
        <f t="array" ref="Z867">[1]!table_weight[Positioning]*(('F+ , F-'!Z$2-[1]!tbl_gk[[#This Row],[Positioning]])/('F+ , F-'!Z$2-'F+ , F-'!Z$3))</f>
        <v>1.6267788932832863E-3</v>
      </c>
      <c r="AA867" s="2" cm="1">
        <f t="array" ref="AA867">[1]!table_weight[Vision]*(('F+ , F-'!AA$2-[1]!tbl_gk[[#This Row],[Vision]])/('F+ , F-'!AA$2-'F+ , F-'!AA$3))</f>
        <v>3.4073623364770246E-2</v>
      </c>
      <c r="AB867" s="2" cm="1">
        <f t="array" ref="AB867">[1]!table_weight[Penalties]*(('F+ , F-'!AB$2-[1]!tbl_gk[[#This Row],[Penalties]])/('F+ , F-'!AB$2-'F+ , F-'!AB$3))</f>
        <v>2.0356484546967322E-3</v>
      </c>
      <c r="AC867" s="2" cm="1">
        <f t="array" ref="AC867">[1]!table_weight[Composure]*(('F+ , F-'!AC$2-[1]!tbl_gk[[#This Row],[Composure]])/('F+ , F-'!AC$2-'F+ , F-'!AC$3))</f>
        <v>2.134938807316428E-3</v>
      </c>
      <c r="AD867" s="2" cm="1">
        <f t="array" ref="AD867">[1]!table_weight[Marking]*(('F+ , F-'!AD$2-[1]!tbl_gk[[#This Row],[Marking]])/('F+ , F-'!AD$2-'F+ , F-'!AD$3))</f>
        <v>3.1549651263676225E-2</v>
      </c>
      <c r="AE867" s="2" cm="1">
        <f t="array" ref="AE867">[1]!table_weight[StandingTackle]*(('F+ , F-'!AE$2-[1]!tbl_gk[[#This Row],[StandingTackle]])/('F+ , F-'!AE$2-'F+ , F-'!AE$3))</f>
        <v>3.1383600467551613E-2</v>
      </c>
      <c r="AF867" s="2" cm="1">
        <f t="array" ref="AF867">[1]!table_weight[SlidingTackle]*(('F+ , F-'!AF$2-[1]!tbl_gk[[#This Row],[SlidingTackle]])/('F+ , F-'!AF$2-'F+ , F-'!AF$3))</f>
        <v>1.0461200155850536E-2</v>
      </c>
      <c r="AG867" s="2" cm="1">
        <f t="array" ref="AG867">[1]!table_weight[GKDiving]*(('F+ , F-'!AG$2-[1]!tbl_gk[[#This Row],[GKDiving]])/('F+ , F-'!AG$2-'F+ , F-'!AG$3))</f>
        <v>5.8076006490213938E-2</v>
      </c>
      <c r="AH867" s="2" cm="1">
        <f t="array" ref="AH867">[1]!table_weight[GKHandling]*(('F+ , F-'!AH$2-[1]!tbl_gk[[#This Row],[GKHandling]])/('F+ , F-'!AH$2-'F+ , F-'!AH$3))</f>
        <v>6.416581791246144E-2</v>
      </c>
      <c r="AI867" s="2" cm="1">
        <f t="array" ref="AI867">[1]!table_weight[GKKicking]*(('F+ , F-'!AI$2-[1]!tbl_gk[[#This Row],[GKKicking]])/('F+ , F-'!AI$2-'F+ , F-'!AI$3))</f>
        <v>3.57773045330088E-2</v>
      </c>
      <c r="AJ867" s="2" cm="1">
        <f t="array" ref="AJ867">[1]!table_weight[GKPositioning]*(('F+ , F-'!AJ$2-[1]!tbl_gk[[#This Row],[GKPositioning]])/('F+ , F-'!AJ$2-'F+ , F-'!AJ$3))</f>
        <v>2.2074138213474981E-2</v>
      </c>
      <c r="AK867" s="2" cm="1">
        <f t="array" ref="AK867">[1]!table_weight[GKReflexes]*(('F+ , F-'!AK$2-[1]!tbl_gk[[#This Row],[GKReflexes]])/('F+ , F-'!AK$2-'F+ , F-'!AK$3))</f>
        <v>6.1947740256228193E-2</v>
      </c>
    </row>
    <row r="868" spans="1:37" x14ac:dyDescent="0.55000000000000004">
      <c r="A868" s="7">
        <f>[1]!tbl_gk[[#This Row],[ID]]</f>
        <v>231682</v>
      </c>
      <c r="B868" s="1" cm="1">
        <f t="array" ref="B868">[1]!table_weight[ValueEUR]*(('F+ , F-'!B$2-[1]!tbl_gk[[#This Row],[ValueEUR]])/('F+ , F-'!B$2-'F+ , F-'!B$3))</f>
        <v>1.2068791068449063E-4</v>
      </c>
      <c r="C868" s="1" cm="1">
        <f t="array" ref="C868">[1]!table_weight[WageEUR]*(('F+ , F-'!C$2-[1]!tbl_gk[[#This Row],[WageEUR]])/('F+ , F-'!C$2-'F+ , F-'!C$3))</f>
        <v>7.8241870618836313E-5</v>
      </c>
      <c r="D868" s="1" cm="1">
        <f t="array" ref="D868">[1]!table_weight[Crossing]*(('F+ , F-'!D$2-[1]!tbl_gk[[#This Row],[Crossing]])/('F+ , F-'!D$2-'F+ , F-'!D$3))</f>
        <v>3.81086577105983E-2</v>
      </c>
      <c r="E868" s="1" cm="1">
        <f t="array" ref="E868">[1]!table_weight[Finishing]*(('F+ , F-'!E$2-[1]!tbl_gk[[#This Row],[Finishing]])/('F+ , F-'!E$2-'F+ , F-'!E$3))</f>
        <v>1.7968512321265388E-2</v>
      </c>
      <c r="F868" s="1" cm="1">
        <f t="array" ref="F868">[1]!table_weight[HeadingAccuracy]*(('F+ , F-'!F$2-[1]!tbl_gk[[#This Row],[HeadingAccuracy]])/('F+ , F-'!F$2-'F+ , F-'!F$3))</f>
        <v>1.1691929585950599E-2</v>
      </c>
      <c r="G868" s="1" cm="1">
        <f t="array" ref="G868">[1]!table_weight[ShortPassing]*(('F+ , F-'!G$2-[1]!tbl_gk[[#This Row],[ShortPassing]])/('F+ , F-'!G$2-'F+ , F-'!G$3))</f>
        <v>4.2190217609680135E-2</v>
      </c>
      <c r="H868" s="1" cm="1">
        <f t="array" ref="H868">[1]!table_weight[Volleys]*(('F+ , F-'!H$2-[1]!tbl_gk[[#This Row],[Volleys]])/('F+ , F-'!H$2-'F+ , F-'!H$3))</f>
        <v>2.0833057763785961E-3</v>
      </c>
      <c r="I868" s="1" cm="1">
        <f t="array" ref="I868">[1]!table_weight[Dribbling]*(('F+ , F-'!I$2-[1]!tbl_gk[[#This Row],[Dribbling]])/('F+ , F-'!I$2-'F+ , F-'!I$3))</f>
        <v>2.3469077317571304E-2</v>
      </c>
      <c r="J868" s="1" cm="1">
        <f t="array" ref="J868">[1]!table_weight[Curve]*(('F+ , F-'!J$2-[1]!tbl_gk[[#This Row],[Curve]])/('F+ , F-'!J$2-'F+ , F-'!J$3))</f>
        <v>9.8029273569279467E-3</v>
      </c>
      <c r="K868" s="1" cm="1">
        <f t="array" ref="K868">[1]!table_weight[FKAccuracy]*(('F+ , F-'!K$2-[1]!tbl_gk[[#This Row],[FKAccuracy]])/('F+ , F-'!K$2-'F+ , F-'!K$3))</f>
        <v>9.1268634012777444E-3</v>
      </c>
      <c r="L868" s="1" cm="1">
        <f t="array" ref="L868">[1]!table_weight[LongPassing]*(('F+ , F-'!L$2-[1]!tbl_gk[[#This Row],[LongPassing]])/('F+ , F-'!L$2-'F+ , F-'!L$3))</f>
        <v>2.0032691702804539E-2</v>
      </c>
      <c r="M868" s="1" cm="1">
        <f t="array" ref="M868">[1]!table_weight[BallControl]*(('F+ , F-'!M$2-[1]!tbl_gk[[#This Row],[BallControl]])/('F+ , F-'!M$2-'F+ , F-'!M$3))</f>
        <v>1.5646051545047536E-2</v>
      </c>
      <c r="N868" s="1" cm="1">
        <f t="array" ref="N868">[1]!table_weight[Acceleration]*(('F+ , F-'!N$2-[1]!tbl_gk[[#This Row],[Acceleration]])/('F+ , F-'!N$2-'F+ , F-'!N$3))</f>
        <v>6.9901036167433111E-3</v>
      </c>
      <c r="O868" s="1" cm="1">
        <f t="array" ref="O868">[1]!table_weight[SprintSpeed]*(('F+ , F-'!O$2-[1]!tbl_gk[[#This Row],[SprintSpeed]])/('F+ , F-'!O$2-'F+ , F-'!O$3))</f>
        <v>8.995436568299351E-3</v>
      </c>
      <c r="P868" s="1" cm="1">
        <f t="array" ref="P868">[1]!table_weight[Agility]*(('F+ , F-'!P$2-[1]!tbl_gk[[#This Row],[Agility]])/('F+ , F-'!P$2-'F+ , F-'!P$3))</f>
        <v>5.0314759776274665E-3</v>
      </c>
      <c r="Q868" s="1" cm="1">
        <f t="array" ref="Q868">[1]!table_weight[Reactions]*(('F+ , F-'!Q$2-[1]!tbl_gk[[#This Row],[Reactions]])/('F+ , F-'!Q$2-'F+ , F-'!Q$3))</f>
        <v>1.8047470002526586E-3</v>
      </c>
      <c r="R868" s="1" cm="1">
        <f t="array" ref="R868">[1]!table_weight[Balance]*(('F+ , F-'!R$2-[1]!tbl_gk[[#This Row],[Balance]])/('F+ , F-'!R$2-'F+ , F-'!R$3))</f>
        <v>2.9181127881636282E-3</v>
      </c>
      <c r="S868" s="1" cm="1">
        <f t="array" ref="S868">[1]!table_weight[ShotPower]*(('F+ , F-'!S$2-[1]!tbl_gk[[#This Row],[ShotPower]])/('F+ , F-'!S$2-'F+ , F-'!S$3))</f>
        <v>7.271809864432606E-3</v>
      </c>
      <c r="T868" s="1" cm="1">
        <f t="array" ref="T868">[1]!table_weight[Jumping]*(('F+ , F-'!T$2-[1]!tbl_gk[[#This Row],[Jumping]])/('F+ , F-'!T$2-'F+ , F-'!T$3))</f>
        <v>4.2076803046213257E-3</v>
      </c>
      <c r="U868" s="1" cm="1">
        <f t="array" ref="U868">[1]!table_weight[Stamina]*(('F+ , F-'!U$2-[1]!tbl_gk[[#This Row],[Stamina]])/('F+ , F-'!U$2-'F+ , F-'!U$3))</f>
        <v>1.7174205324984999E-2</v>
      </c>
      <c r="V868" s="1" cm="1">
        <f t="array" ref="V868">[1]!table_weight[Strength]*(('F+ , F-'!V$2-[1]!tbl_gk[[#This Row],[Strength]])/('F+ , F-'!V$2-'F+ , F-'!V$3))</f>
        <v>2.1296014602981403E-2</v>
      </c>
      <c r="W868" s="1" cm="1">
        <f t="array" ref="W868">[1]!table_weight[LongShots]*(('F+ , F-'!W$2-[1]!tbl_gk[[#This Row],[LongShots]])/('F+ , F-'!W$2-'F+ , F-'!W$3))</f>
        <v>9.6091773208573719E-3</v>
      </c>
      <c r="X868" s="1" cm="1">
        <f t="array" ref="X868">[1]!table_weight[Aggression]*(('F+ , F-'!X$2-[1]!tbl_gk[[#This Row],[Aggression]])/('F+ , F-'!X$2-'F+ , F-'!X$3))</f>
        <v>1.5819896562214757E-2</v>
      </c>
      <c r="Y868" s="1" cm="1">
        <f t="array" ref="Y868">[1]!table_weight[Interceptions]*(('F+ , F-'!Y$2-[1]!tbl_gk[[#This Row],[Interceptions]])/('F+ , F-'!Y$2-'F+ , F-'!Y$3))</f>
        <v>2.6317026176042119E-2</v>
      </c>
      <c r="Z868" s="1" cm="1">
        <f t="array" ref="Z868">[1]!table_weight[Positioning]*(('F+ , F-'!Z$2-[1]!tbl_gk[[#This Row],[Positioning]])/('F+ , F-'!Z$2-'F+ , F-'!Z$3))</f>
        <v>1.9225568738802474E-3</v>
      </c>
      <c r="AA868" s="1" cm="1">
        <f t="array" ref="AA868">[1]!table_weight[Vision]*(('F+ , F-'!AA$2-[1]!tbl_gk[[#This Row],[Vision]])/('F+ , F-'!AA$2-'F+ , F-'!AA$3))</f>
        <v>2.4135483216712255E-2</v>
      </c>
      <c r="AB868" s="1" cm="1">
        <f t="array" ref="AB868">[1]!table_weight[Penalties]*(('F+ , F-'!AB$2-[1]!tbl_gk[[#This Row],[Penalties]])/('F+ , F-'!AB$2-'F+ , F-'!AB$3))</f>
        <v>2.4662663970364263E-3</v>
      </c>
      <c r="AC868" s="1" cm="1">
        <f t="array" ref="AC868">[1]!table_weight[Composure]*(('F+ , F-'!AC$2-[1]!tbl_gk[[#This Row],[Composure]])/('F+ , F-'!AC$2-'F+ , F-'!AC$3))</f>
        <v>1.5478306353044107E-3</v>
      </c>
      <c r="AD868" s="1" cm="1">
        <f t="array" ref="AD868">[1]!table_weight[Marking]*(('F+ , F-'!AD$2-[1]!tbl_gk[[#This Row],[Marking]])/('F+ , F-'!AD$2-'F+ , F-'!AD$3))</f>
        <v>3.6282098953227655E-2</v>
      </c>
      <c r="AE868" s="1" cm="1">
        <f t="array" ref="AE868">[1]!table_weight[StandingTackle]*(('F+ , F-'!AE$2-[1]!tbl_gk[[#This Row],[StandingTackle]])/('F+ , F-'!AE$2-'F+ , F-'!AE$3))</f>
        <v>2.9141914719869356E-2</v>
      </c>
      <c r="AF868" s="1" cm="1">
        <f t="array" ref="AF868">[1]!table_weight[SlidingTackle]*(('F+ , F-'!AF$2-[1]!tbl_gk[[#This Row],[SlidingTackle]])/('F+ , F-'!AF$2-'F+ , F-'!AF$3))</f>
        <v>8.2195144081682794E-3</v>
      </c>
      <c r="AG868" s="1" cm="1">
        <f t="array" ref="AG868">[1]!table_weight[GKDiving]*(('F+ , F-'!AG$2-[1]!tbl_gk[[#This Row],[GKDiving]])/('F+ , F-'!AG$2-'F+ , F-'!AG$3))</f>
        <v>4.6119181624581652E-2</v>
      </c>
      <c r="AH868" s="1" cm="1">
        <f t="array" ref="AH868">[1]!table_weight[GKHandling]*(('F+ , F-'!AH$2-[1]!tbl_gk[[#This Row],[GKHandling]])/('F+ , F-'!AH$2-'F+ , F-'!AH$3))</f>
        <v>4.9906747265247783E-2</v>
      </c>
      <c r="AI868" s="1" cm="1">
        <f t="array" ref="AI868">[1]!table_weight[GKKicking]*(('F+ , F-'!AI$2-[1]!tbl_gk[[#This Row],[GKKicking]])/('F+ , F-'!AI$2-'F+ , F-'!AI$3))</f>
        <v>3.309400669303314E-2</v>
      </c>
      <c r="AJ868" s="1" cm="1">
        <f t="array" ref="AJ868">[1]!table_weight[GKPositioning]*(('F+ , F-'!AJ$2-[1]!tbl_gk[[#This Row],[GKPositioning]])/('F+ , F-'!AJ$2-'F+ , F-'!AJ$3))</f>
        <v>2.0182069223748555E-2</v>
      </c>
      <c r="AK868" s="1" cm="1">
        <f t="array" ref="AK868">[1]!table_weight[GKReflexes]*(('F+ , F-'!AK$2-[1]!tbl_gk[[#This Row],[GKReflexes]])/('F+ , F-'!AK$2-'F+ , F-'!AK$3))</f>
        <v>5.10157860933644E-2</v>
      </c>
    </row>
    <row r="869" spans="1:37" x14ac:dyDescent="0.55000000000000004">
      <c r="A869" s="8">
        <f>[1]!tbl_gk[[#This Row],[ID]]</f>
        <v>231691</v>
      </c>
      <c r="B869" s="2" cm="1">
        <f t="array" ref="B869">[1]!table_weight[ValueEUR]*(('F+ , F-'!B$2-[1]!tbl_gk[[#This Row],[ValueEUR]])/('F+ , F-'!B$2-'F+ , F-'!B$3))</f>
        <v>7.8681727142157314E-3</v>
      </c>
      <c r="C869" s="2" cm="1">
        <f t="array" ref="C869">[1]!table_weight[WageEUR]*(('F+ , F-'!C$2-[1]!tbl_gk[[#This Row],[WageEUR]])/('F+ , F-'!C$2-'F+ , F-'!C$3))</f>
        <v>3.2079166953722892E-3</v>
      </c>
      <c r="D869" s="2" cm="1">
        <f t="array" ref="D869">[1]!table_weight[Crossing]*(('F+ , F-'!D$2-[1]!tbl_gk[[#This Row],[Crossing]])/('F+ , F-'!D$2-'F+ , F-'!D$3))</f>
        <v>3.4746129089074922E-2</v>
      </c>
      <c r="E869" s="2" cm="1">
        <f t="array" ref="E869">[1]!table_weight[Finishing]*(('F+ , F-'!E$2-[1]!tbl_gk[[#This Row],[Finishing]])/('F+ , F-'!E$2-'F+ , F-'!E$3))</f>
        <v>2.096326437480962E-2</v>
      </c>
      <c r="F869" s="2" cm="1">
        <f t="array" ref="F869">[1]!table_weight[HeadingAccuracy]*(('F+ , F-'!F$2-[1]!tbl_gk[[#This Row],[HeadingAccuracy]])/('F+ , F-'!F$2-'F+ , F-'!F$3))</f>
        <v>1.08567917583827E-2</v>
      </c>
      <c r="G869" s="2" cm="1">
        <f t="array" ref="G869">[1]!table_weight[ShortPassing]*(('F+ , F-'!G$2-[1]!tbl_gk[[#This Row],[ShortPassing]])/('F+ , F-'!G$2-'F+ , F-'!G$3))</f>
        <v>1.2657065282904039E-2</v>
      </c>
      <c r="H869" s="2" cm="1">
        <f t="array" ref="H869">[1]!table_weight[Volleys]*(('F+ , F-'!H$2-[1]!tbl_gk[[#This Row],[Volleys]])/('F+ , F-'!H$2-'F+ , F-'!H$3))</f>
        <v>1.9675665665797848E-3</v>
      </c>
      <c r="I869" s="2" cm="1">
        <f t="array" ref="I869">[1]!table_weight[Dribbling]*(('F+ , F-'!I$2-[1]!tbl_gk[[#This Row],[Dribbling]])/('F+ , F-'!I$2-'F+ , F-'!I$3))</f>
        <v>1.6623929766613008E-2</v>
      </c>
      <c r="J869" s="2" cm="1">
        <f t="array" ref="J869">[1]!table_weight[Curve]*(('F+ , F-'!J$2-[1]!tbl_gk[[#This Row],[Curve]])/('F+ , F-'!J$2-'F+ , F-'!J$3))</f>
        <v>9.4648953791028455E-3</v>
      </c>
      <c r="K869" s="2" cm="1">
        <f t="array" ref="K869">[1]!table_weight[FKAccuracy]*(('F+ , F-'!K$2-[1]!tbl_gk[[#This Row],[FKAccuracy]])/('F+ , F-'!K$2-'F+ , F-'!K$3))</f>
        <v>9.4310921813203358E-3</v>
      </c>
      <c r="L869" s="2" cm="1">
        <f t="array" ref="L869">[1]!table_weight[LongPassing]*(('F+ , F-'!L$2-[1]!tbl_gk[[#This Row],[LongPassing]])/('F+ , F-'!L$2-'F+ , F-'!L$3))</f>
        <v>9.204209701288572E-3</v>
      </c>
      <c r="M869" s="2" cm="1">
        <f t="array" ref="M869">[1]!table_weight[BallControl]*(('F+ , F-'!M$2-[1]!tbl_gk[[#This Row],[BallControl]])/('F+ , F-'!M$2-'F+ , F-'!M$3))</f>
        <v>1.6080664087965525E-2</v>
      </c>
      <c r="N869" s="2" cm="1">
        <f t="array" ref="N869">[1]!table_weight[Acceleration]*(('F+ , F-'!N$2-[1]!tbl_gk[[#This Row],[Acceleration]])/('F+ , F-'!N$2-'F+ , F-'!N$3))</f>
        <v>3.8332826285366545E-3</v>
      </c>
      <c r="O869" s="2" cm="1">
        <f t="array" ref="O869">[1]!table_weight[SprintSpeed]*(('F+ , F-'!O$2-[1]!tbl_gk[[#This Row],[SprintSpeed]])/('F+ , F-'!O$2-'F+ , F-'!O$3))</f>
        <v>5.6221478551870948E-3</v>
      </c>
      <c r="P869" s="2" cm="1">
        <f t="array" ref="P869">[1]!table_weight[Agility]*(('F+ , F-'!P$2-[1]!tbl_gk[[#This Row],[Agility]])/('F+ , F-'!P$2-'F+ , F-'!P$3))</f>
        <v>1.170110692471504E-3</v>
      </c>
      <c r="Q869" s="2" cm="1">
        <f t="array" ref="Q869">[1]!table_weight[Reactions]*(('F+ , F-'!Q$2-[1]!tbl_gk[[#This Row],[Reactions]])/('F+ , F-'!Q$2-'F+ , F-'!Q$3))</f>
        <v>9.2815560012993875E-4</v>
      </c>
      <c r="R869" s="2" cm="1">
        <f t="array" ref="R869">[1]!table_weight[Balance]*(('F+ , F-'!R$2-[1]!tbl_gk[[#This Row],[Balance]])/('F+ , F-'!R$2-'F+ , F-'!R$3))</f>
        <v>9.9340009809825627E-4</v>
      </c>
      <c r="S869" s="2" cm="1">
        <f t="array" ref="S869">[1]!table_weight[ShotPower]*(('F+ , F-'!S$2-[1]!tbl_gk[[#This Row],[ShotPower]])/('F+ , F-'!S$2-'F+ , F-'!S$3))</f>
        <v>4.93444240800784E-3</v>
      </c>
      <c r="T869" s="2" cm="1">
        <f t="array" ref="T869">[1]!table_weight[Jumping]*(('F+ , F-'!T$2-[1]!tbl_gk[[#This Row],[Jumping]])/('F+ , F-'!T$2-'F+ , F-'!T$3))</f>
        <v>9.4458129287417522E-4</v>
      </c>
      <c r="U869" s="2" cm="1">
        <f t="array" ref="U869">[1]!table_weight[Stamina]*(('F+ , F-'!U$2-[1]!tbl_gk[[#This Row],[Stamina]])/('F+ , F-'!U$2-'F+ , F-'!U$3))</f>
        <v>4.2935513312462497E-3</v>
      </c>
      <c r="V869" s="2" cm="1">
        <f t="array" ref="V869">[1]!table_weight[Strength]*(('F+ , F-'!V$2-[1]!tbl_gk[[#This Row],[Strength]])/('F+ , F-'!V$2-'F+ , F-'!V$3))</f>
        <v>1.3310009126863375E-2</v>
      </c>
      <c r="W869" s="2" cm="1">
        <f t="array" ref="W869">[1]!table_weight[LongShots]*(('F+ , F-'!W$2-[1]!tbl_gk[[#This Row],[LongShots]])/('F+ , F-'!W$2-'F+ , F-'!W$3))</f>
        <v>9.3494698256990638E-3</v>
      </c>
      <c r="X869" s="2" cm="1">
        <f t="array" ref="X869">[1]!table_weight[Aggression]*(('F+ , F-'!X$2-[1]!tbl_gk[[#This Row],[Aggression]])/('F+ , F-'!X$2-'F+ , F-'!X$3))</f>
        <v>1.5211439002129575E-2</v>
      </c>
      <c r="Y869" s="2" cm="1">
        <f t="array" ref="Y869">[1]!table_weight[Interceptions]*(('F+ , F-'!Y$2-[1]!tbl_gk[[#This Row],[Interceptions]])/('F+ , F-'!Y$2-'F+ , F-'!Y$3))</f>
        <v>2.2854259573931314E-2</v>
      </c>
      <c r="Z869" s="2" cm="1">
        <f t="array" ref="Z869">[1]!table_weight[Positioning]*(('F+ , F-'!Z$2-[1]!tbl_gk[[#This Row],[Positioning]])/('F+ , F-'!Z$2-'F+ , F-'!Z$3))</f>
        <v>2.3662238447756888E-3</v>
      </c>
      <c r="AA869" s="2" cm="1">
        <f t="array" ref="AA869">[1]!table_weight[Vision]*(('F+ , F-'!AA$2-[1]!tbl_gk[[#This Row],[Vision]])/('F+ , F-'!AA$2-'F+ , F-'!AA$3))</f>
        <v>9.9381401480579876E-3</v>
      </c>
      <c r="AB869" s="2" cm="1">
        <f t="array" ref="AB869">[1]!table_weight[Penalties]*(('F+ , F-'!AB$2-[1]!tbl_gk[[#This Row],[Penalties]])/('F+ , F-'!AB$2-'F+ , F-'!AB$3))</f>
        <v>2.2705309687002014E-3</v>
      </c>
      <c r="AC869" s="2" cm="1">
        <f t="array" ref="AC869">[1]!table_weight[Composure]*(('F+ , F-'!AC$2-[1]!tbl_gk[[#This Row],[Composure]])/('F+ , F-'!AC$2-'F+ , F-'!AC$3))</f>
        <v>4.8036123164619632E-4</v>
      </c>
      <c r="AD869" s="2" cm="1">
        <f t="array" ref="AD869">[1]!table_weight[Marking]*(('F+ , F-'!AD$2-[1]!tbl_gk[[#This Row],[Marking]])/('F+ , F-'!AD$2-'F+ , F-'!AD$3))</f>
        <v>1.5774825631838112E-2</v>
      </c>
      <c r="AE869" s="2" cm="1">
        <f t="array" ref="AE869">[1]!table_weight[StandingTackle]*(('F+ , F-'!AE$2-[1]!tbl_gk[[#This Row],[StandingTackle]])/('F+ , F-'!AE$2-'F+ , F-'!AE$3))</f>
        <v>2.465854322450484E-2</v>
      </c>
      <c r="AF869" s="2" cm="1">
        <f t="array" ref="AF869">[1]!table_weight[SlidingTackle]*(('F+ , F-'!AF$2-[1]!tbl_gk[[#This Row],[SlidingTackle]])/('F+ , F-'!AF$2-'F+ , F-'!AF$3))</f>
        <v>9.7139715732897855E-3</v>
      </c>
      <c r="AG869" s="2" cm="1">
        <f t="array" ref="AG869">[1]!table_weight[GKDiving]*(('F+ , F-'!AG$2-[1]!tbl_gk[[#This Row],[GKDiving]])/('F+ , F-'!AG$2-'F+ , F-'!AG$3))</f>
        <v>1.1956824865632281E-2</v>
      </c>
      <c r="AH869" s="2" cm="1">
        <f t="array" ref="AH869">[1]!table_weight[GKHandling]*(('F+ , F-'!AH$2-[1]!tbl_gk[[#This Row],[GKHandling]])/('F+ , F-'!AH$2-'F+ , F-'!AH$3))</f>
        <v>2.3170989801722181E-2</v>
      </c>
      <c r="AI869" s="2" cm="1">
        <f t="array" ref="AI869">[1]!table_weight[GKKicking]*(('F+ , F-'!AI$2-[1]!tbl_gk[[#This Row],[GKKicking]])/('F+ , F-'!AI$2-'F+ , F-'!AI$3))</f>
        <v>2.2360815333130498E-2</v>
      </c>
      <c r="AJ869" s="2" cm="1">
        <f t="array" ref="AJ869">[1]!table_weight[GKPositioning]*(('F+ , F-'!AJ$2-[1]!tbl_gk[[#This Row],[GKPositioning]])/('F+ , F-'!AJ$2-'F+ , F-'!AJ$3))</f>
        <v>8.8296552853899916E-3</v>
      </c>
      <c r="AK869" s="2" cm="1">
        <f t="array" ref="AK869">[1]!table_weight[GKReflexes]*(('F+ , F-'!AK$2-[1]!tbl_gk[[#This Row],[GKReflexes]])/('F+ , F-'!AK$2-'F+ , F-'!AK$3))</f>
        <v>7.2879694419092002E-3</v>
      </c>
    </row>
    <row r="870" spans="1:37" x14ac:dyDescent="0.55000000000000004">
      <c r="A870" s="7">
        <f>[1]!tbl_gk[[#This Row],[ID]]</f>
        <v>231695</v>
      </c>
      <c r="B870" s="1" cm="1">
        <f t="array" ref="B870">[1]!table_weight[ValueEUR]*(('F+ , F-'!B$2-[1]!tbl_gk[[#This Row],[ValueEUR]])/('F+ , F-'!B$2-'F+ , F-'!B$3))</f>
        <v>2.2872056730743621E-4</v>
      </c>
      <c r="C870" s="1" cm="1">
        <f t="array" ref="C870">[1]!table_weight[WageEUR]*(('F+ , F-'!C$2-[1]!tbl_gk[[#This Row],[WageEUR]])/('F+ , F-'!C$2-'F+ , F-'!C$3))</f>
        <v>2.3472561185650898E-4</v>
      </c>
      <c r="D870" s="1" cm="1">
        <f t="array" ref="D870">[1]!table_weight[Crossing]*(('F+ , F-'!D$2-[1]!tbl_gk[[#This Row],[Crossing]])/('F+ , F-'!D$2-'F+ , F-'!D$3))</f>
        <v>3.5866971962916043E-2</v>
      </c>
      <c r="E870" s="1" cm="1">
        <f t="array" ref="E870">[1]!table_weight[Finishing]*(('F+ , F-'!E$2-[1]!tbl_gk[[#This Row],[Finishing]])/('F+ , F-'!E$2-'F+ , F-'!E$3))</f>
        <v>1.6970261636750646E-2</v>
      </c>
      <c r="F870" s="1" cm="1">
        <f t="array" ref="F870">[1]!table_weight[HeadingAccuracy]*(('F+ , F-'!F$2-[1]!tbl_gk[[#This Row],[HeadingAccuracy]])/('F+ , F-'!F$2-'F+ , F-'!F$3))</f>
        <v>1.0439222844598752E-2</v>
      </c>
      <c r="G870" s="1" cm="1">
        <f t="array" ref="G870">[1]!table_weight[ShortPassing]*(('F+ , F-'!G$2-[1]!tbl_gk[[#This Row],[ShortPassing]])/('F+ , F-'!G$2-'F+ , F-'!G$3))</f>
        <v>6.047264524054153E-2</v>
      </c>
      <c r="H870" s="1" cm="1">
        <f t="array" ref="H870">[1]!table_weight[Volleys]*(('F+ , F-'!H$2-[1]!tbl_gk[[#This Row],[Volleys]])/('F+ , F-'!H$2-'F+ , F-'!H$3))</f>
        <v>1.7360881469821632E-3</v>
      </c>
      <c r="I870" s="1" cm="1">
        <f t="array" ref="I870">[1]!table_weight[Dribbling]*(('F+ , F-'!I$2-[1]!tbl_gk[[#This Row],[Dribbling]])/('F+ , F-'!I$2-'F+ , F-'!I$3))</f>
        <v>1.6623929766613008E-2</v>
      </c>
      <c r="J870" s="1" cm="1">
        <f t="array" ref="J870">[1]!table_weight[Curve]*(('F+ , F-'!J$2-[1]!tbl_gk[[#This Row],[Curve]])/('F+ , F-'!J$2-'F+ , F-'!J$3))</f>
        <v>9.1268634012777444E-3</v>
      </c>
      <c r="K870" s="1" cm="1">
        <f t="array" ref="K870">[1]!table_weight[FKAccuracy]*(('F+ , F-'!K$2-[1]!tbl_gk[[#This Row],[FKAccuracy]])/('F+ , F-'!K$2-'F+ , F-'!K$3))</f>
        <v>9.1268634012777444E-3</v>
      </c>
      <c r="L870" s="1" cm="1">
        <f t="array" ref="L870">[1]!table_weight[LongPassing]*(('F+ , F-'!L$2-[1]!tbl_gk[[#This Row],[LongPassing]])/('F+ , F-'!L$2-'F+ , F-'!L$3))</f>
        <v>2.4905508603486726E-2</v>
      </c>
      <c r="M870" s="1" cm="1">
        <f t="array" ref="M870">[1]!table_weight[BallControl]*(('F+ , F-'!M$2-[1]!tbl_gk[[#This Row],[BallControl]])/('F+ , F-'!M$2-'F+ , F-'!M$3))</f>
        <v>1.1734538658785654E-2</v>
      </c>
      <c r="N870" s="1" cm="1">
        <f t="array" ref="N870">[1]!table_weight[Acceleration]*(('F+ , F-'!N$2-[1]!tbl_gk[[#This Row],[Acceleration]])/('F+ , F-'!N$2-'F+ , F-'!N$3))</f>
        <v>5.637180336083316E-3</v>
      </c>
      <c r="O870" s="1" cm="1">
        <f t="array" ref="O870">[1]!table_weight[SprintSpeed]*(('F+ , F-'!O$2-[1]!tbl_gk[[#This Row],[SprintSpeed]])/('F+ , F-'!O$2-'F+ , F-'!O$3))</f>
        <v>8.1521143900212863E-3</v>
      </c>
      <c r="P870" s="1" cm="1">
        <f t="array" ref="P870">[1]!table_weight[Agility]*(('F+ , F-'!P$2-[1]!tbl_gk[[#This Row],[Agility]])/('F+ , F-'!P$2-'F+ , F-'!P$3))</f>
        <v>2.5742435234373086E-3</v>
      </c>
      <c r="Q870" s="1" cm="1">
        <f t="array" ref="Q870">[1]!table_weight[Reactions]*(('F+ , F-'!Q$2-[1]!tbl_gk[[#This Row],[Reactions]])/('F+ , F-'!Q$2-'F+ , F-'!Q$3))</f>
        <v>1.7531828002454398E-3</v>
      </c>
      <c r="R870" s="1" cm="1">
        <f t="array" ref="R870">[1]!table_weight[Balance]*(('F+ , F-'!R$2-[1]!tbl_gk[[#This Row],[Balance]])/('F+ , F-'!R$2-'F+ , F-'!R$3))</f>
        <v>7.4505007357369231E-4</v>
      </c>
      <c r="S870" s="1" cm="1">
        <f t="array" ref="S870">[1]!table_weight[ShotPower]*(('F+ , F-'!S$2-[1]!tbl_gk[[#This Row],[ShotPower]])/('F+ , F-'!S$2-'F+ , F-'!S$3))</f>
        <v>5.9732723886410689E-3</v>
      </c>
      <c r="T870" s="1" cm="1">
        <f t="array" ref="T870">[1]!table_weight[Jumping]*(('F+ , F-'!T$2-[1]!tbl_gk[[#This Row],[Jumping]])/('F+ , F-'!T$2-'F+ , F-'!T$3))</f>
        <v>1.9750336123732751E-3</v>
      </c>
      <c r="U870" s="1" cm="1">
        <f t="array" ref="U870">[1]!table_weight[Stamina]*(('F+ , F-'!U$2-[1]!tbl_gk[[#This Row],[Stamina]])/('F+ , F-'!U$2-'F+ , F-'!U$3))</f>
        <v>1.5456784792486501E-2</v>
      </c>
      <c r="V870" s="1" cm="1">
        <f t="array" ref="V870">[1]!table_weight[Strength]*(('F+ , F-'!V$2-[1]!tbl_gk[[#This Row],[Strength]])/('F+ , F-'!V$2-'F+ , F-'!V$3))</f>
        <v>2.7507352195517646E-2</v>
      </c>
      <c r="W870" s="1" cm="1">
        <f t="array" ref="W870">[1]!table_weight[LongShots]*(('F+ , F-'!W$2-[1]!tbl_gk[[#This Row],[LongShots]])/('F+ , F-'!W$2-'F+ , F-'!W$3))</f>
        <v>8.570347340224143E-3</v>
      </c>
      <c r="X870" s="1" cm="1">
        <f t="array" ref="X870">[1]!table_weight[Aggression]*(('F+ , F-'!X$2-[1]!tbl_gk[[#This Row],[Aggression]])/('F+ , F-'!X$2-'F+ , F-'!X$3))</f>
        <v>1.5211439002129575E-2</v>
      </c>
      <c r="Y870" s="1" cm="1">
        <f t="array" ref="Y870">[1]!table_weight[Interceptions]*(('F+ , F-'!Y$2-[1]!tbl_gk[[#This Row],[Interceptions]])/('F+ , F-'!Y$2-'F+ , F-'!Y$3))</f>
        <v>2.1469152933086991E-2</v>
      </c>
      <c r="Z870" s="1" cm="1">
        <f t="array" ref="Z870">[1]!table_weight[Positioning]*(('F+ , F-'!Z$2-[1]!tbl_gk[[#This Row],[Positioning]])/('F+ , F-'!Z$2-'F+ , F-'!Z$3))</f>
        <v>1.3310009126863251E-3</v>
      </c>
      <c r="AA870" s="1" cm="1">
        <f t="array" ref="AA870">[1]!table_weight[Vision]*(('F+ , F-'!AA$2-[1]!tbl_gk[[#This Row],[Vision]])/('F+ , F-'!AA$2-'F+ , F-'!AA$3))</f>
        <v>1.7036811682385123E-2</v>
      </c>
      <c r="AB870" s="1" cm="1">
        <f t="array" ref="AB870">[1]!table_weight[Penalties]*(('F+ , F-'!AB$2-[1]!tbl_gk[[#This Row],[Penalties]])/('F+ , F-'!AB$2-'F+ , F-'!AB$3))</f>
        <v>2.2705309687002014E-3</v>
      </c>
      <c r="AC870" s="1" cm="1">
        <f t="array" ref="AC870">[1]!table_weight[Composure]*(('F+ , F-'!AC$2-[1]!tbl_gk[[#This Row],[Composure]])/('F+ , F-'!AC$2-'F+ , F-'!AC$3))</f>
        <v>1.7079510458531426E-3</v>
      </c>
      <c r="AD870" s="1" cm="1">
        <f t="array" ref="AD870">[1]!table_weight[Marking]*(('F+ , F-'!AD$2-[1]!tbl_gk[[#This Row],[Marking]])/('F+ , F-'!AD$2-'F+ , F-'!AD$3))</f>
        <v>2.5239721010940977E-2</v>
      </c>
      <c r="AE870" s="1" cm="1">
        <f t="array" ref="AE870">[1]!table_weight[StandingTackle]*(('F+ , F-'!AE$2-[1]!tbl_gk[[#This Row],[StandingTackle]])/('F+ , F-'!AE$2-'F+ , F-'!AE$3))</f>
        <v>2.465854322450484E-2</v>
      </c>
      <c r="AF870" s="1" cm="1">
        <f t="array" ref="AF870">[1]!table_weight[SlidingTackle]*(('F+ , F-'!AF$2-[1]!tbl_gk[[#This Row],[SlidingTackle]])/('F+ , F-'!AF$2-'F+ , F-'!AF$3))</f>
        <v>9.7139715732897855E-3</v>
      </c>
      <c r="AG870" s="1" cm="1">
        <f t="array" ref="AG870">[1]!table_weight[GKDiving]*(('F+ , F-'!AG$2-[1]!tbl_gk[[#This Row],[GKDiving]])/('F+ , F-'!AG$2-'F+ , F-'!AG$3))</f>
        <v>5.1243535138424057E-2</v>
      </c>
      <c r="AH870" s="1" cm="1">
        <f t="array" ref="AH870">[1]!table_weight[GKHandling]*(('F+ , F-'!AH$2-[1]!tbl_gk[[#This Row],[GKHandling]])/('F+ , F-'!AH$2-'F+ , F-'!AH$3))</f>
        <v>4.9906747265247783E-2</v>
      </c>
      <c r="AI870" s="1" cm="1">
        <f t="array" ref="AI870">[1]!table_weight[GKKicking]*(('F+ , F-'!AI$2-[1]!tbl_gk[[#This Row],[GKKicking]])/('F+ , F-'!AI$2-'F+ , F-'!AI$3))</f>
        <v>2.7727411013081817E-2</v>
      </c>
      <c r="AJ870" s="1" cm="1">
        <f t="array" ref="AJ870">[1]!table_weight[GKPositioning]*(('F+ , F-'!AJ$2-[1]!tbl_gk[[#This Row],[GKPositioning]])/('F+ , F-'!AJ$2-'F+ , F-'!AJ$3))</f>
        <v>1.4505862254569271E-2</v>
      </c>
      <c r="AK870" s="1" cm="1">
        <f t="array" ref="AK870">[1]!table_weight[GKReflexes]*(('F+ , F-'!AK$2-[1]!tbl_gk[[#This Row],[GKReflexes]])/('F+ , F-'!AK$2-'F+ , F-'!AK$3))</f>
        <v>4.3727816651455198E-2</v>
      </c>
    </row>
    <row r="871" spans="1:37" x14ac:dyDescent="0.55000000000000004">
      <c r="A871" s="8">
        <f>[1]!tbl_gk[[#This Row],[ID]]</f>
        <v>231720</v>
      </c>
      <c r="B871" s="2" cm="1">
        <f t="array" ref="B871">[1]!table_weight[ValueEUR]*(('F+ , F-'!B$2-[1]!tbl_gk[[#This Row],[ValueEUR]])/('F+ , F-'!B$2-'F+ , F-'!B$3))</f>
        <v>3.0588675060954019E-4</v>
      </c>
      <c r="C871" s="2" cm="1">
        <f t="array" ref="C871">[1]!table_weight[WageEUR]*(('F+ , F-'!C$2-[1]!tbl_gk[[#This Row],[WageEUR]])/('F+ , F-'!C$2-'F+ , F-'!C$3))</f>
        <v>2.3472561185650898E-4</v>
      </c>
      <c r="D871" s="2" cm="1">
        <f t="array" ref="D871">[1]!table_weight[Crossing]*(('F+ , F-'!D$2-[1]!tbl_gk[[#This Row],[Crossing]])/('F+ , F-'!D$2-'F+ , F-'!D$3))</f>
        <v>3.5866971962916043E-2</v>
      </c>
      <c r="E871" s="2" cm="1">
        <f t="array" ref="E871">[1]!table_weight[Finishing]*(('F+ , F-'!E$2-[1]!tbl_gk[[#This Row],[Finishing]])/('F+ , F-'!E$2-'F+ , F-'!E$3))</f>
        <v>1.9965013690294877E-2</v>
      </c>
      <c r="F871" s="2" cm="1">
        <f t="array" ref="F871">[1]!table_weight[HeadingAccuracy]*(('F+ , F-'!F$2-[1]!tbl_gk[[#This Row],[HeadingAccuracy]])/('F+ , F-'!F$2-'F+ , F-'!F$3))</f>
        <v>1.0439222844598752E-2</v>
      </c>
      <c r="G871" s="2" cm="1">
        <f t="array" ref="G871">[1]!table_weight[ShortPassing]*(('F+ , F-'!G$2-[1]!tbl_gk[[#This Row],[ShortPassing]])/('F+ , F-'!G$2-'F+ , F-'!G$3))</f>
        <v>4.6409239370648142E-2</v>
      </c>
      <c r="H871" s="2" cm="1">
        <f t="array" ref="H871">[1]!table_weight[Volleys]*(('F+ , F-'!H$2-[1]!tbl_gk[[#This Row],[Volleys]])/('F+ , F-'!H$2-'F+ , F-'!H$3))</f>
        <v>1.9675665665797848E-3</v>
      </c>
      <c r="I871" s="2" cm="1">
        <f t="array" ref="I871">[1]!table_weight[Dribbling]*(('F+ , F-'!I$2-[1]!tbl_gk[[#This Row],[Dribbling]])/('F+ , F-'!I$2-'F+ , F-'!I$3))</f>
        <v>2.4446955539136776E-2</v>
      </c>
      <c r="J871" s="2" cm="1">
        <f t="array" ref="J871">[1]!table_weight[Curve]*(('F+ , F-'!J$2-[1]!tbl_gk[[#This Row],[Curve]])/('F+ , F-'!J$2-'F+ , F-'!J$3))</f>
        <v>9.8029273569279467E-3</v>
      </c>
      <c r="K871" s="2" cm="1">
        <f t="array" ref="K871">[1]!table_weight[FKAccuracy]*(('F+ , F-'!K$2-[1]!tbl_gk[[#This Row],[FKAccuracy]])/('F+ , F-'!K$2-'F+ , F-'!K$3))</f>
        <v>9.2789777912990392E-3</v>
      </c>
      <c r="L871" s="2" cm="1">
        <f t="array" ref="L871">[1]!table_weight[LongPassing]*(('F+ , F-'!L$2-[1]!tbl_gk[[#This Row],[LongPassing]])/('F+ , F-'!L$2-'F+ , F-'!L$3))</f>
        <v>2.5446932703562523E-2</v>
      </c>
      <c r="M871" s="2" cm="1">
        <f t="array" ref="M871">[1]!table_weight[BallControl]*(('F+ , F-'!M$2-[1]!tbl_gk[[#This Row],[BallControl]])/('F+ , F-'!M$2-'F+ , F-'!M$3))</f>
        <v>1.4342213916293577E-2</v>
      </c>
      <c r="N871" s="2" cm="1">
        <f t="array" ref="N871">[1]!table_weight[Acceleration]*(('F+ , F-'!N$2-[1]!tbl_gk[[#This Row],[Acceleration]])/('F+ , F-'!N$2-'F+ , F-'!N$3))</f>
        <v>9.6959501780633037E-3</v>
      </c>
      <c r="O871" s="2" cm="1">
        <f t="array" ref="O871">[1]!table_weight[SprintSpeed]*(('F+ , F-'!O$2-[1]!tbl_gk[[#This Row],[SprintSpeed]])/('F+ , F-'!O$2-'F+ , F-'!O$3))</f>
        <v>9.5576513538180603E-3</v>
      </c>
      <c r="P871" s="2" cm="1">
        <f t="array" ref="P871">[1]!table_weight[Agility]*(('F+ , F-'!P$2-[1]!tbl_gk[[#This Row],[Agility]])/('F+ , F-'!P$2-'F+ , F-'!P$3))</f>
        <v>4.4464206313917145E-3</v>
      </c>
      <c r="Q871" s="2" cm="1">
        <f t="array" ref="Q871">[1]!table_weight[Reactions]*(('F+ , F-'!Q$2-[1]!tbl_gk[[#This Row],[Reactions]])/('F+ , F-'!Q$2-'F+ , F-'!Q$3))</f>
        <v>2.1656964003031903E-3</v>
      </c>
      <c r="R871" s="2" cm="1">
        <f t="array" ref="R871">[1]!table_weight[Balance]*(('F+ , F-'!R$2-[1]!tbl_gk[[#This Row],[Balance]])/('F+ , F-'!R$2-'F+ , F-'!R$3))</f>
        <v>2.4835002452456411E-3</v>
      </c>
      <c r="S871" s="2" cm="1">
        <f t="array" ref="S871">[1]!table_weight[ShotPower]*(('F+ , F-'!S$2-[1]!tbl_gk[[#This Row],[ShotPower]])/('F+ , F-'!S$2-'F+ , F-'!S$3))</f>
        <v>5.7135648934827617E-3</v>
      </c>
      <c r="T871" s="2" cm="1">
        <f t="array" ref="T871">[1]!table_weight[Jumping]*(('F+ , F-'!T$2-[1]!tbl_gk[[#This Row],[Jumping]])/('F+ , F-'!T$2-'F+ , F-'!T$3))</f>
        <v>4.6370354377459509E-3</v>
      </c>
      <c r="U871" s="2" cm="1">
        <f t="array" ref="U871">[1]!table_weight[Stamina]*(('F+ , F-'!U$2-[1]!tbl_gk[[#This Row],[Stamina]])/('F+ , F-'!U$2-'F+ , F-'!U$3))</f>
        <v>2.3185177188729752E-2</v>
      </c>
      <c r="V871" s="2" cm="1">
        <f t="array" ref="V871">[1]!table_weight[Strength]*(('F+ , F-'!V$2-[1]!tbl_gk[[#This Row],[Strength]])/('F+ , F-'!V$2-'F+ , F-'!V$3))</f>
        <v>2.2183348544772292E-2</v>
      </c>
      <c r="W871" s="2" cm="1">
        <f t="array" ref="W871">[1]!table_weight[LongShots]*(('F+ , F-'!W$2-[1]!tbl_gk[[#This Row],[LongShots]])/('F+ , F-'!W$2-'F+ , F-'!W$3))</f>
        <v>1.0388299806332293E-2</v>
      </c>
      <c r="X871" s="2" cm="1">
        <f t="array" ref="X871">[1]!table_weight[Aggression]*(('F+ , F-'!X$2-[1]!tbl_gk[[#This Row],[Aggression]])/('F+ , F-'!X$2-'F+ , F-'!X$3))</f>
        <v>1.0952236081533291E-2</v>
      </c>
      <c r="Y871" s="2" cm="1">
        <f t="array" ref="Y871">[1]!table_weight[Interceptions]*(('F+ , F-'!Y$2-[1]!tbl_gk[[#This Row],[Interceptions]])/('F+ , F-'!Y$2-'F+ , F-'!Y$3))</f>
        <v>2.2854259573931314E-2</v>
      </c>
      <c r="Z871" s="2" cm="1">
        <f t="array" ref="Z871">[1]!table_weight[Positioning]*(('F+ , F-'!Z$2-[1]!tbl_gk[[#This Row],[Positioning]])/('F+ , F-'!Z$2-'F+ , F-'!Z$3))</f>
        <v>1.6267788932832863E-3</v>
      </c>
      <c r="AA871" s="2" cm="1">
        <f t="array" ref="AA871">[1]!table_weight[Vision]*(('F+ , F-'!AA$2-[1]!tbl_gk[[#This Row],[Vision]])/('F+ , F-'!AA$2-'F+ , F-'!AA$3))</f>
        <v>2.9104553290741252E-2</v>
      </c>
      <c r="AB871" s="2" cm="1">
        <f t="array" ref="AB871">[1]!table_weight[Penalties]*(('F+ , F-'!AB$2-[1]!tbl_gk[[#This Row],[Penalties]])/('F+ , F-'!AB$2-'F+ , F-'!AB$3))</f>
        <v>2.3488251400346914E-3</v>
      </c>
      <c r="AC871" s="2" cm="1">
        <f t="array" ref="AC871">[1]!table_weight[Composure]*(('F+ , F-'!AC$2-[1]!tbl_gk[[#This Row],[Composure]])/('F+ , F-'!AC$2-'F+ , F-'!AC$3))</f>
        <v>8.0060205274366054E-4</v>
      </c>
      <c r="AD871" s="2" cm="1">
        <f t="array" ref="AD871">[1]!table_weight[Marking]*(('F+ , F-'!AD$2-[1]!tbl_gk[[#This Row],[Marking]])/('F+ , F-'!AD$2-'F+ , F-'!AD$3))</f>
        <v>3.3127133826860035E-2</v>
      </c>
      <c r="AE871" s="2" cm="1">
        <f t="array" ref="AE871">[1]!table_weight[StandingTackle]*(('F+ , F-'!AE$2-[1]!tbl_gk[[#This Row],[StandingTackle]])/('F+ , F-'!AE$2-'F+ , F-'!AE$3))</f>
        <v>2.465854322450484E-2</v>
      </c>
      <c r="AF871" s="2" cm="1">
        <f t="array" ref="AF871">[1]!table_weight[SlidingTackle]*(('F+ , F-'!AF$2-[1]!tbl_gk[[#This Row],[SlidingTackle]])/('F+ , F-'!AF$2-'F+ , F-'!AF$3))</f>
        <v>1.0461200155850536E-2</v>
      </c>
      <c r="AG871" s="2" cm="1">
        <f t="array" ref="AG871">[1]!table_weight[GKDiving]*(('F+ , F-'!AG$2-[1]!tbl_gk[[#This Row],[GKDiving]])/('F+ , F-'!AG$2-'F+ , F-'!AG$3))</f>
        <v>3.9286710272791778E-2</v>
      </c>
      <c r="AH871" s="2" cm="1">
        <f t="array" ref="AH871">[1]!table_weight[GKHandling]*(('F+ , F-'!AH$2-[1]!tbl_gk[[#This Row],[GKHandling]])/('F+ , F-'!AH$2-'F+ , F-'!AH$3))</f>
        <v>4.2777211941640955E-2</v>
      </c>
      <c r="AI871" s="2" cm="1">
        <f t="array" ref="AI871">[1]!table_weight[GKKicking]*(('F+ , F-'!AI$2-[1]!tbl_gk[[#This Row],[GKKicking]])/('F+ , F-'!AI$2-'F+ , F-'!AI$3))</f>
        <v>2.5938545786431375E-2</v>
      </c>
      <c r="AJ871" s="2" cm="1">
        <f t="array" ref="AJ871">[1]!table_weight[GKPositioning]*(('F+ , F-'!AJ$2-[1]!tbl_gk[[#This Row],[GKPositioning]])/('F+ , F-'!AJ$2-'F+ , F-'!AJ$3))</f>
        <v>1.4505862254569271E-2</v>
      </c>
      <c r="AK871" s="2" cm="1">
        <f t="array" ref="AK871">[1]!table_weight[GKReflexes]*(('F+ , F-'!AK$2-[1]!tbl_gk[[#This Row],[GKReflexes]])/('F+ , F-'!AK$2-'F+ , F-'!AK$3))</f>
        <v>3.8261839570023298E-2</v>
      </c>
    </row>
    <row r="872" spans="1:37" x14ac:dyDescent="0.55000000000000004">
      <c r="A872" s="7">
        <f>[1]!tbl_gk[[#This Row],[ID]]</f>
        <v>231841</v>
      </c>
      <c r="B872" s="1" cm="1">
        <f t="array" ref="B872">[1]!table_weight[ValueEUR]*(('F+ , F-'!B$2-[1]!tbl_gk[[#This Row],[ValueEUR]])/('F+ , F-'!B$2-'F+ , F-'!B$3))</f>
        <v>5.8368501049711459E-4</v>
      </c>
      <c r="C872" s="1" cm="1">
        <f t="array" ref="C872">[1]!table_weight[WageEUR]*(('F+ , F-'!C$2-[1]!tbl_gk[[#This Row],[WageEUR]])/('F+ , F-'!C$2-'F+ , F-'!C$3))</f>
        <v>3.9120935309418161E-4</v>
      </c>
      <c r="D872" s="1" cm="1">
        <f t="array" ref="D872">[1]!table_weight[Crossing]*(('F+ , F-'!D$2-[1]!tbl_gk[[#This Row],[Crossing]])/('F+ , F-'!D$2-'F+ , F-'!D$3))</f>
        <v>3.4746129089074922E-2</v>
      </c>
      <c r="E872" s="1" cm="1">
        <f t="array" ref="E872">[1]!table_weight[Finishing]*(('F+ , F-'!E$2-[1]!tbl_gk[[#This Row],[Finishing]])/('F+ , F-'!E$2-'F+ , F-'!E$3))</f>
        <v>1.9965013690294877E-2</v>
      </c>
      <c r="F872" s="1" cm="1">
        <f t="array" ref="F872">[1]!table_weight[HeadingAccuracy]*(('F+ , F-'!F$2-[1]!tbl_gk[[#This Row],[HeadingAccuracy]])/('F+ , F-'!F$2-'F+ , F-'!F$3))</f>
        <v>1.1691929585950599E-2</v>
      </c>
      <c r="G872" s="1" cm="1">
        <f t="array" ref="G872">[1]!table_weight[ShortPassing]*(('F+ , F-'!G$2-[1]!tbl_gk[[#This Row],[ShortPassing]])/('F+ , F-'!G$2-'F+ , F-'!G$3))</f>
        <v>6.7504348175488213E-2</v>
      </c>
      <c r="H872" s="1" cm="1">
        <f t="array" ref="H872">[1]!table_weight[Volleys]*(('F+ , F-'!H$2-[1]!tbl_gk[[#This Row],[Volleys]])/('F+ , F-'!H$2-'F+ , F-'!H$3))</f>
        <v>2.3147841959762173E-3</v>
      </c>
      <c r="I872" s="1" cm="1">
        <f t="array" ref="I872">[1]!table_weight[Dribbling]*(('F+ , F-'!I$2-[1]!tbl_gk[[#This Row],[Dribbling]])/('F+ , F-'!I$2-'F+ , F-'!I$3))</f>
        <v>2.4446955539136776E-2</v>
      </c>
      <c r="J872" s="1" cm="1">
        <f t="array" ref="J872">[1]!table_weight[Curve]*(('F+ , F-'!J$2-[1]!tbl_gk[[#This Row],[Curve]])/('F+ , F-'!J$2-'F+ , F-'!J$3))</f>
        <v>9.295879390190295E-3</v>
      </c>
      <c r="K872" s="1" cm="1">
        <f t="array" ref="K872">[1]!table_weight[FKAccuracy]*(('F+ , F-'!K$2-[1]!tbl_gk[[#This Row],[FKAccuracy]])/('F+ , F-'!K$2-'F+ , F-'!K$3))</f>
        <v>9.4310921813203358E-3</v>
      </c>
      <c r="L872" s="1" cm="1">
        <f t="array" ref="L872">[1]!table_weight[LongPassing]*(('F+ , F-'!L$2-[1]!tbl_gk[[#This Row],[LongPassing]])/('F+ , F-'!L$2-'F+ , F-'!L$3))</f>
        <v>2.4905508603486726E-2</v>
      </c>
      <c r="M872" s="1" cm="1">
        <f t="array" ref="M872">[1]!table_weight[BallControl]*(('F+ , F-'!M$2-[1]!tbl_gk[[#This Row],[BallControl]])/('F+ , F-'!M$2-'F+ , F-'!M$3))</f>
        <v>1.4342213916293577E-2</v>
      </c>
      <c r="N872" s="1" cm="1">
        <f t="array" ref="N872">[1]!table_weight[Acceleration]*(('F+ , F-'!N$2-[1]!tbl_gk[[#This Row],[Acceleration]])/('F+ , F-'!N$2-'F+ , F-'!N$3))</f>
        <v>4.9607186957533181E-3</v>
      </c>
      <c r="O872" s="1" cm="1">
        <f t="array" ref="O872">[1]!table_weight[SprintSpeed]*(('F+ , F-'!O$2-[1]!tbl_gk[[#This Row],[SprintSpeed]])/('F+ , F-'!O$2-'F+ , F-'!O$3))</f>
        <v>1.0963188317614834E-2</v>
      </c>
      <c r="P872" s="1" cm="1">
        <f t="array" ref="P872">[1]!table_weight[Agility]*(('F+ , F-'!P$2-[1]!tbl_gk[[#This Row],[Agility]])/('F+ , F-'!P$2-'F+ , F-'!P$3))</f>
        <v>4.7974538391331659E-3</v>
      </c>
      <c r="Q872" s="1" cm="1">
        <f t="array" ref="Q872">[1]!table_weight[Reactions]*(('F+ , F-'!Q$2-[1]!tbl_gk[[#This Row],[Reactions]])/('F+ , F-'!Q$2-'F+ , F-'!Q$3))</f>
        <v>1.3406692001876892E-3</v>
      </c>
      <c r="R872" s="1" cm="1">
        <f t="array" ref="R872">[1]!table_weight[Balance]*(('F+ , F-'!R$2-[1]!tbl_gk[[#This Row],[Balance]])/('F+ , F-'!R$2-'F+ , F-'!R$3))</f>
        <v>1.4280126410162438E-3</v>
      </c>
      <c r="S872" s="1" cm="1">
        <f t="array" ref="S872">[1]!table_weight[ShotPower]*(('F+ , F-'!S$2-[1]!tbl_gk[[#This Row],[ShotPower]])/('F+ , F-'!S$2-'F+ , F-'!S$3))</f>
        <v>4.93444240800784E-3</v>
      </c>
      <c r="T872" s="1" cm="1">
        <f t="array" ref="T872">[1]!table_weight[Jumping]*(('F+ , F-'!T$2-[1]!tbl_gk[[#This Row],[Jumping]])/('F+ , F-'!T$2-'F+ , F-'!T$3))</f>
        <v>1.5456784792486503E-3</v>
      </c>
      <c r="U872" s="1" cm="1">
        <f t="array" ref="U872">[1]!table_weight[Stamina]*(('F+ , F-'!U$2-[1]!tbl_gk[[#This Row],[Stamina]])/('F+ , F-'!U$2-'F+ , F-'!U$3))</f>
        <v>1.5456784792486501E-2</v>
      </c>
      <c r="V872" s="1" cm="1">
        <f t="array" ref="V872">[1]!table_weight[Strength]*(('F+ , F-'!V$2-[1]!tbl_gk[[#This Row],[Strength]])/('F+ , F-'!V$2-'F+ , F-'!V$3))</f>
        <v>2.4845350370144969E-2</v>
      </c>
      <c r="W872" s="1" cm="1">
        <f t="array" ref="W872">[1]!table_weight[LongShots]*(('F+ , F-'!W$2-[1]!tbl_gk[[#This Row],[LongShots]])/('F+ , F-'!W$2-'F+ , F-'!W$3))</f>
        <v>1.0388299806332293E-2</v>
      </c>
      <c r="X872" s="1" cm="1">
        <f t="array" ref="X872">[1]!table_weight[Aggression]*(('F+ , F-'!X$2-[1]!tbl_gk[[#This Row],[Aggression]])/('F+ , F-'!X$2-'F+ , F-'!X$3))</f>
        <v>1.642835412229994E-2</v>
      </c>
      <c r="Y872" s="1" cm="1">
        <f t="array" ref="Y872">[1]!table_weight[Interceptions]*(('F+ , F-'!Y$2-[1]!tbl_gk[[#This Row],[Interceptions]])/('F+ , F-'!Y$2-'F+ , F-'!Y$3))</f>
        <v>2.2854259573931314E-2</v>
      </c>
      <c r="Z872" s="1" cm="1">
        <f t="array" ref="Z872">[1]!table_weight[Positioning]*(('F+ , F-'!Z$2-[1]!tbl_gk[[#This Row],[Positioning]])/('F+ , F-'!Z$2-'F+ , F-'!Z$3))</f>
        <v>2.0704458641787279E-3</v>
      </c>
      <c r="AA872" s="1" cm="1">
        <f t="array" ref="AA872">[1]!table_weight[Vision]*(('F+ , F-'!AA$2-[1]!tbl_gk[[#This Row],[Vision]])/('F+ , F-'!AA$2-'F+ , F-'!AA$3))</f>
        <v>1.4197343068654267E-2</v>
      </c>
      <c r="AB872" s="1" cm="1">
        <f t="array" ref="AB872">[1]!table_weight[Penalties]*(('F+ , F-'!AB$2-[1]!tbl_gk[[#This Row],[Penalties]])/('F+ , F-'!AB$2-'F+ , F-'!AB$3))</f>
        <v>2.3488251400346914E-3</v>
      </c>
      <c r="AC872" s="1" cm="1">
        <f t="array" ref="AC872">[1]!table_weight[Composure]*(('F+ , F-'!AC$2-[1]!tbl_gk[[#This Row],[Composure]])/('F+ , F-'!AC$2-'F+ , F-'!AC$3))</f>
        <v>5.8710817201201772E-4</v>
      </c>
      <c r="AD872" s="1" cm="1">
        <f t="array" ref="AD872">[1]!table_weight[Marking]*(('F+ , F-'!AD$2-[1]!tbl_gk[[#This Row],[Marking]])/('F+ , F-'!AD$2-'F+ , F-'!AD$3))</f>
        <v>2.366223844775717E-2</v>
      </c>
      <c r="AE872" s="1" cm="1">
        <f t="array" ref="AE872">[1]!table_weight[StandingTackle]*(('F+ , F-'!AE$2-[1]!tbl_gk[[#This Row],[StandingTackle]])/('F+ , F-'!AE$2-'F+ , F-'!AE$3))</f>
        <v>3.362528621523387E-2</v>
      </c>
      <c r="AF872" s="1" cm="1">
        <f t="array" ref="AF872">[1]!table_weight[SlidingTackle]*(('F+ , F-'!AF$2-[1]!tbl_gk[[#This Row],[SlidingTackle]])/('F+ , F-'!AF$2-'F+ , F-'!AF$3))</f>
        <v>1.0461200155850536E-2</v>
      </c>
      <c r="AG872" s="1" cm="1">
        <f t="array" ref="AG872">[1]!table_weight[GKDiving]*(('F+ , F-'!AG$2-[1]!tbl_gk[[#This Row],[GKDiving]])/('F+ , F-'!AG$2-'F+ , F-'!AG$3))</f>
        <v>3.4162356758949373E-2</v>
      </c>
      <c r="AH872" s="1" cm="1">
        <f t="array" ref="AH872">[1]!table_weight[GKHandling]*(('F+ , F-'!AH$2-[1]!tbl_gk[[#This Row],[GKHandling]])/('F+ , F-'!AH$2-'F+ , F-'!AH$3))</f>
        <v>3.7430060448935834E-2</v>
      </c>
      <c r="AI872" s="1" cm="1">
        <f t="array" ref="AI872">[1]!table_weight[GKKicking]*(('F+ , F-'!AI$2-[1]!tbl_gk[[#This Row],[GKKicking]])/('F+ , F-'!AI$2-'F+ , F-'!AI$3))</f>
        <v>2.2360815333130498E-2</v>
      </c>
      <c r="AJ872" s="1" cm="1">
        <f t="array" ref="AJ872">[1]!table_weight[GKPositioning]*(('F+ , F-'!AJ$2-[1]!tbl_gk[[#This Row],[GKPositioning]])/('F+ , F-'!AJ$2-'F+ , F-'!AJ$3))</f>
        <v>1.3875172591327129E-2</v>
      </c>
      <c r="AK872" s="1" cm="1">
        <f t="array" ref="AK872">[1]!table_weight[GKReflexes]*(('F+ , F-'!AK$2-[1]!tbl_gk[[#This Row],[GKReflexes]])/('F+ , F-'!AK$2-'F+ , F-'!AK$3))</f>
        <v>3.8261839570023298E-2</v>
      </c>
    </row>
    <row r="873" spans="1:37" x14ac:dyDescent="0.55000000000000004">
      <c r="A873" s="8">
        <f>[1]!tbl_gk[[#This Row],[ID]]</f>
        <v>231861</v>
      </c>
      <c r="B873" s="2" cm="1">
        <f t="array" ref="B873">[1]!table_weight[ValueEUR]*(('F+ , F-'!B$2-[1]!tbl_gk[[#This Row],[ValueEUR]])/('F+ , F-'!B$2-'F+ , F-'!B$3))</f>
        <v>1.0525467402406984E-4</v>
      </c>
      <c r="C873" s="2" cm="1">
        <f t="array" ref="C873">[1]!table_weight[WageEUR]*(('F+ , F-'!C$2-[1]!tbl_gk[[#This Row],[WageEUR]])/('F+ , F-'!C$2-'F+ , F-'!C$3))</f>
        <v>5.4769309433185425E-5</v>
      </c>
      <c r="D873" s="2" cm="1">
        <f t="array" ref="D873">[1]!table_weight[Crossing]*(('F+ , F-'!D$2-[1]!tbl_gk[[#This Row],[Crossing]])/('F+ , F-'!D$2-'F+ , F-'!D$3))</f>
        <v>3.4746129089074922E-2</v>
      </c>
      <c r="E873" s="2" cm="1">
        <f t="array" ref="E873">[1]!table_weight[Finishing]*(('F+ , F-'!E$2-[1]!tbl_gk[[#This Row],[Finishing]])/('F+ , F-'!E$2-'F+ , F-'!E$3))</f>
        <v>1.1979008214176926E-2</v>
      </c>
      <c r="F873" s="2" cm="1">
        <f t="array" ref="F873">[1]!table_weight[HeadingAccuracy]*(('F+ , F-'!F$2-[1]!tbl_gk[[#This Row],[HeadingAccuracy]])/('F+ , F-'!F$2-'F+ , F-'!F$3))</f>
        <v>1.0439222844598752E-2</v>
      </c>
      <c r="G873" s="2" cm="1">
        <f t="array" ref="G873">[1]!table_weight[ShortPassing]*(('F+ , F-'!G$2-[1]!tbl_gk[[#This Row],[ShortPassing]])/('F+ , F-'!G$2-'F+ , F-'!G$3))</f>
        <v>4.9221920544626818E-2</v>
      </c>
      <c r="H873" s="2" cm="1">
        <f t="array" ref="H873">[1]!table_weight[Volleys]*(('F+ , F-'!H$2-[1]!tbl_gk[[#This Row],[Volleys]])/('F+ , F-'!H$2-'F+ , F-'!H$3))</f>
        <v>1.2731313077869197E-3</v>
      </c>
      <c r="I873" s="2" cm="1">
        <f t="array" ref="I873">[1]!table_weight[Dribbling]*(('F+ , F-'!I$2-[1]!tbl_gk[[#This Row],[Dribbling]])/('F+ , F-'!I$2-'F+ , F-'!I$3))</f>
        <v>1.7601807988178481E-2</v>
      </c>
      <c r="J873" s="2" cm="1">
        <f t="array" ref="J873">[1]!table_weight[Curve]*(('F+ , F-'!J$2-[1]!tbl_gk[[#This Row],[Curve]])/('F+ , F-'!J$2-'F+ , F-'!J$3))</f>
        <v>9.6339113680153961E-3</v>
      </c>
      <c r="K873" s="2" cm="1">
        <f t="array" ref="K873">[1]!table_weight[FKAccuracy]*(('F+ , F-'!K$2-[1]!tbl_gk[[#This Row],[FKAccuracy]])/('F+ , F-'!K$2-'F+ , F-'!K$3))</f>
        <v>9.1268634012777444E-3</v>
      </c>
      <c r="L873" s="2" cm="1">
        <f t="array" ref="L873">[1]!table_weight[LongPassing]*(('F+ , F-'!L$2-[1]!tbl_gk[[#This Row],[LongPassing]])/('F+ , F-'!L$2-'F+ , F-'!L$3))</f>
        <v>2.5988356803638323E-2</v>
      </c>
      <c r="M873" s="2" cm="1">
        <f t="array" ref="M873">[1]!table_weight[BallControl]*(('F+ , F-'!M$2-[1]!tbl_gk[[#This Row],[BallControl]])/('F+ , F-'!M$2-'F+ , F-'!M$3))</f>
        <v>1.4342213916293577E-2</v>
      </c>
      <c r="N873" s="2" cm="1">
        <f t="array" ref="N873">[1]!table_weight[Acceleration]*(('F+ , F-'!N$2-[1]!tbl_gk[[#This Row],[Acceleration]])/('F+ , F-'!N$2-'F+ , F-'!N$3))</f>
        <v>6.7646164032999796E-3</v>
      </c>
      <c r="O873" s="2" cm="1">
        <f t="array" ref="O873">[1]!table_weight[SprintSpeed]*(('F+ , F-'!O$2-[1]!tbl_gk[[#This Row],[SprintSpeed]])/('F+ , F-'!O$2-'F+ , F-'!O$3))</f>
        <v>9.5576513538180603E-3</v>
      </c>
      <c r="P873" s="2" cm="1">
        <f t="array" ref="P873">[1]!table_weight[Agility]*(('F+ , F-'!P$2-[1]!tbl_gk[[#This Row],[Agility]])/('F+ , F-'!P$2-'F+ , F-'!P$3))</f>
        <v>4.7974538391331659E-3</v>
      </c>
      <c r="Q873" s="2" cm="1">
        <f t="array" ref="Q873">[1]!table_weight[Reactions]*(('F+ , F-'!Q$2-[1]!tbl_gk[[#This Row],[Reactions]])/('F+ , F-'!Q$2-'F+ , F-'!Q$3))</f>
        <v>1.8563112002598775E-3</v>
      </c>
      <c r="R873" s="2" cm="1">
        <f t="array" ref="R873">[1]!table_weight[Balance]*(('F+ , F-'!R$2-[1]!tbl_gk[[#This Row],[Balance]])/('F+ , F-'!R$2-'F+ , F-'!R$3))</f>
        <v>2.1730627145899362E-3</v>
      </c>
      <c r="S873" s="2" cm="1">
        <f t="array" ref="S873">[1]!table_weight[ShotPower]*(('F+ , F-'!S$2-[1]!tbl_gk[[#This Row],[ShotPower]])/('F+ , F-'!S$2-'F+ , F-'!S$3))</f>
        <v>6.7523948741159906E-3</v>
      </c>
      <c r="T873" s="2" cm="1">
        <f t="array" ref="T873">[1]!table_weight[Jumping]*(('F+ , F-'!T$2-[1]!tbl_gk[[#This Row],[Jumping]])/('F+ , F-'!T$2-'F+ , F-'!T$3))</f>
        <v>3.3489700383720756E-3</v>
      </c>
      <c r="U873" s="2" cm="1">
        <f t="array" ref="U873">[1]!table_weight[Stamina]*(('F+ , F-'!U$2-[1]!tbl_gk[[#This Row],[Stamina]])/('F+ , F-'!U$2-'F+ , F-'!U$3))</f>
        <v>1.6315495058735752E-2</v>
      </c>
      <c r="V873" s="2" cm="1">
        <f t="array" ref="V873">[1]!table_weight[Strength]*(('F+ , F-'!V$2-[1]!tbl_gk[[#This Row],[Strength]])/('F+ , F-'!V$2-'F+ , F-'!V$3))</f>
        <v>2.3070682486563184E-2</v>
      </c>
      <c r="W873" s="2" cm="1">
        <f t="array" ref="W873">[1]!table_weight[LongShots]*(('F+ , F-'!W$2-[1]!tbl_gk[[#This Row],[LongShots]])/('F+ , F-'!W$2-'F+ , F-'!W$3))</f>
        <v>7.271809864432606E-3</v>
      </c>
      <c r="X873" s="2" cm="1">
        <f t="array" ref="X873">[1]!table_weight[Aggression]*(('F+ , F-'!X$2-[1]!tbl_gk[[#This Row],[Aggression]])/('F+ , F-'!X$2-'F+ , F-'!X$3))</f>
        <v>1.7036811682385123E-2</v>
      </c>
      <c r="Y873" s="2" cm="1">
        <f t="array" ref="Y873">[1]!table_weight[Interceptions]*(('F+ , F-'!Y$2-[1]!tbl_gk[[#This Row],[Interceptions]])/('F+ , F-'!Y$2-'F+ , F-'!Y$3))</f>
        <v>1.8006386330976187E-2</v>
      </c>
      <c r="Z873" s="2" cm="1">
        <f t="array" ref="Z873">[1]!table_weight[Positioning]*(('F+ , F-'!Z$2-[1]!tbl_gk[[#This Row],[Positioning]])/('F+ , F-'!Z$2-'F+ , F-'!Z$3))</f>
        <v>2.957779805969611E-4</v>
      </c>
      <c r="AA873" s="2" cm="1">
        <f t="array" ref="AA873">[1]!table_weight[Vision]*(('F+ , F-'!AA$2-[1]!tbl_gk[[#This Row],[Vision]])/('F+ , F-'!AA$2-'F+ , F-'!AA$3))</f>
        <v>3.1944021904472104E-2</v>
      </c>
      <c r="AB873" s="2" cm="1">
        <f t="array" ref="AB873">[1]!table_weight[Penalties]*(('F+ , F-'!AB$2-[1]!tbl_gk[[#This Row],[Penalties]])/('F+ , F-'!AB$2-'F+ , F-'!AB$3))</f>
        <v>2.427119311369181E-3</v>
      </c>
      <c r="AC873" s="2" cm="1">
        <f t="array" ref="AC873">[1]!table_weight[Composure]*(('F+ , F-'!AC$2-[1]!tbl_gk[[#This Row],[Composure]])/('F+ , F-'!AC$2-'F+ , F-'!AC$3))</f>
        <v>1.814697986218964E-3</v>
      </c>
      <c r="AD873" s="2" cm="1">
        <f t="array" ref="AD873">[1]!table_weight[Marking]*(('F+ , F-'!AD$2-[1]!tbl_gk[[#This Row],[Marking]])/('F+ , F-'!AD$2-'F+ , F-'!AD$3))</f>
        <v>3.7859581516411465E-2</v>
      </c>
      <c r="AE873" s="2" cm="1">
        <f t="array" ref="AE873">[1]!table_weight[StandingTackle]*(('F+ , F-'!AE$2-[1]!tbl_gk[[#This Row],[StandingTackle]])/('F+ , F-'!AE$2-'F+ , F-'!AE$3))</f>
        <v>3.362528621523387E-2</v>
      </c>
      <c r="AF873" s="2" cm="1">
        <f t="array" ref="AF873">[1]!table_weight[SlidingTackle]*(('F+ , F-'!AF$2-[1]!tbl_gk[[#This Row],[SlidingTackle]])/('F+ , F-'!AF$2-'F+ , F-'!AF$3))</f>
        <v>1.120842873841129E-2</v>
      </c>
      <c r="AG873" s="2" cm="1">
        <f t="array" ref="AG873">[1]!table_weight[GKDiving]*(('F+ , F-'!AG$2-[1]!tbl_gk[[#This Row],[GKDiving]])/('F+ , F-'!AG$2-'F+ , F-'!AG$3))</f>
        <v>5.2951652976371534E-2</v>
      </c>
      <c r="AH873" s="2" cm="1">
        <f t="array" ref="AH873">[1]!table_weight[GKHandling]*(('F+ , F-'!AH$2-[1]!tbl_gk[[#This Row],[GKHandling]])/('F+ , F-'!AH$2-'F+ , F-'!AH$3))</f>
        <v>6.416581791246144E-2</v>
      </c>
      <c r="AI873" s="2" cm="1">
        <f t="array" ref="AI873">[1]!table_weight[GKKicking]*(('F+ , F-'!AI$2-[1]!tbl_gk[[#This Row],[GKKicking]])/('F+ , F-'!AI$2-'F+ , F-'!AI$3))</f>
        <v>3.1305141466382698E-2</v>
      </c>
      <c r="AJ873" s="2" cm="1">
        <f t="array" ref="AJ873">[1]!table_weight[GKPositioning]*(('F+ , F-'!AJ$2-[1]!tbl_gk[[#This Row],[GKPositioning]])/('F+ , F-'!AJ$2-'F+ , F-'!AJ$3))</f>
        <v>2.2704827876717123E-2</v>
      </c>
      <c r="AK873" s="2" cm="1">
        <f t="array" ref="AK873">[1]!table_weight[GKReflexes]*(('F+ , F-'!AK$2-[1]!tbl_gk[[#This Row],[GKReflexes]])/('F+ , F-'!AK$2-'F+ , F-'!AK$3))</f>
        <v>5.4659770814318998E-2</v>
      </c>
    </row>
    <row r="874" spans="1:37" x14ac:dyDescent="0.55000000000000004">
      <c r="A874" s="7">
        <f>[1]!tbl_gk[[#This Row],[ID]]</f>
        <v>231878</v>
      </c>
      <c r="B874" s="1" cm="1">
        <f t="array" ref="B874">[1]!table_weight[ValueEUR]*(('F+ , F-'!B$2-[1]!tbl_gk[[#This Row],[ValueEUR]])/('F+ , F-'!B$2-'F+ , F-'!B$3))</f>
        <v>2.8273689561890902E-4</v>
      </c>
      <c r="C874" s="1" cm="1">
        <f t="array" ref="C874">[1]!table_weight[WageEUR]*(('F+ , F-'!C$2-[1]!tbl_gk[[#This Row],[WageEUR]])/('F+ , F-'!C$2-'F+ , F-'!C$3))</f>
        <v>3.9120935309418161E-4</v>
      </c>
      <c r="D874" s="1" cm="1">
        <f t="array" ref="D874">[1]!table_weight[Crossing]*(('F+ , F-'!D$2-[1]!tbl_gk[[#This Row],[Crossing]])/('F+ , F-'!D$2-'F+ , F-'!D$3))</f>
        <v>3.6987814836757178E-2</v>
      </c>
      <c r="E874" s="1" cm="1">
        <f t="array" ref="E874">[1]!table_weight[Finishing]*(('F+ , F-'!E$2-[1]!tbl_gk[[#This Row],[Finishing]])/('F+ , F-'!E$2-'F+ , F-'!E$3))</f>
        <v>1.1979008214176926E-2</v>
      </c>
      <c r="F874" s="1" cm="1">
        <f t="array" ref="F874">[1]!table_weight[HeadingAccuracy]*(('F+ , F-'!F$2-[1]!tbl_gk[[#This Row],[HeadingAccuracy]])/('F+ , F-'!F$2-'F+ , F-'!F$3))</f>
        <v>1.1274360672166649E-2</v>
      </c>
      <c r="G874" s="1" cm="1">
        <f t="array" ref="G874">[1]!table_weight[ShortPassing]*(('F+ , F-'!G$2-[1]!tbl_gk[[#This Row],[ShortPassing]])/('F+ , F-'!G$2-'F+ , F-'!G$3))</f>
        <v>5.9066304653552192E-2</v>
      </c>
      <c r="H874" s="1" cm="1">
        <f t="array" ref="H874">[1]!table_weight[Volleys]*(('F+ , F-'!H$2-[1]!tbl_gk[[#This Row],[Volleys]])/('F+ , F-'!H$2-'F+ , F-'!H$3))</f>
        <v>1.1573920979881087E-3</v>
      </c>
      <c r="I874" s="1" cm="1">
        <f t="array" ref="I874">[1]!table_weight[Dribbling]*(('F+ , F-'!I$2-[1]!tbl_gk[[#This Row],[Dribbling]])/('F+ , F-'!I$2-'F+ , F-'!I$3))</f>
        <v>1.0756660437220181E-2</v>
      </c>
      <c r="J874" s="1" cm="1">
        <f t="array" ref="J874">[1]!table_weight[Curve]*(('F+ , F-'!J$2-[1]!tbl_gk[[#This Row],[Curve]])/('F+ , F-'!J$2-'F+ , F-'!J$3))</f>
        <v>9.9719433458404991E-3</v>
      </c>
      <c r="K874" s="1" cm="1">
        <f t="array" ref="K874">[1]!table_weight[FKAccuracy]*(('F+ , F-'!K$2-[1]!tbl_gk[[#This Row],[FKAccuracy]])/('F+ , F-'!K$2-'F+ , F-'!K$3))</f>
        <v>9.2789777912990392E-3</v>
      </c>
      <c r="L874" s="1" cm="1">
        <f t="array" ref="L874">[1]!table_weight[LongPassing]*(('F+ , F-'!L$2-[1]!tbl_gk[[#This Row],[LongPassing]])/('F+ , F-'!L$2-'F+ , F-'!L$3))</f>
        <v>2.1656964003031933E-2</v>
      </c>
      <c r="M874" s="1" cm="1">
        <f t="array" ref="M874">[1]!table_weight[BallControl]*(('F+ , F-'!M$2-[1]!tbl_gk[[#This Row],[BallControl]])/('F+ , F-'!M$2-'F+ , F-'!M$3))</f>
        <v>1.0865313572949679E-2</v>
      </c>
      <c r="N874" s="1" cm="1">
        <f t="array" ref="N874">[1]!table_weight[Acceleration]*(('F+ , F-'!N$2-[1]!tbl_gk[[#This Row],[Acceleration]])/('F+ , F-'!N$2-'F+ , F-'!N$3))</f>
        <v>7.2155908301866443E-3</v>
      </c>
      <c r="O874" s="1" cm="1">
        <f t="array" ref="O874">[1]!table_weight[SprintSpeed]*(('F+ , F-'!O$2-[1]!tbl_gk[[#This Row],[SprintSpeed]])/('F+ , F-'!O$2-'F+ , F-'!O$3))</f>
        <v>9.2765439610587065E-3</v>
      </c>
      <c r="P874" s="1" cm="1">
        <f t="array" ref="P874">[1]!table_weight[Agility]*(('F+ , F-'!P$2-[1]!tbl_gk[[#This Row],[Agility]])/('F+ , F-'!P$2-'F+ , F-'!P$3))</f>
        <v>4.3294095621445646E-3</v>
      </c>
      <c r="Q874" s="1" cm="1">
        <f t="array" ref="Q874">[1]!table_weight[Reactions]*(('F+ , F-'!Q$2-[1]!tbl_gk[[#This Row],[Reactions]])/('F+ , F-'!Q$2-'F+ , F-'!Q$3))</f>
        <v>1.1859766001660328E-3</v>
      </c>
      <c r="R874" s="1" cm="1">
        <f t="array" ref="R874">[1]!table_weight[Balance]*(('F+ , F-'!R$2-[1]!tbl_gk[[#This Row],[Balance]])/('F+ , F-'!R$2-'F+ , F-'!R$3))</f>
        <v>1.8005376778030898E-3</v>
      </c>
      <c r="S874" s="1" cm="1">
        <f t="array" ref="S874">[1]!table_weight[ShotPower]*(('F+ , F-'!S$2-[1]!tbl_gk[[#This Row],[ShotPower]])/('F+ , F-'!S$2-'F+ , F-'!S$3))</f>
        <v>4.6747349128495319E-3</v>
      </c>
      <c r="T874" s="1" cm="1">
        <f t="array" ref="T874">[1]!table_weight[Jumping]*(('F+ , F-'!T$2-[1]!tbl_gk[[#This Row],[Jumping]])/('F+ , F-'!T$2-'F+ , F-'!T$3))</f>
        <v>2.4043887454979003E-3</v>
      </c>
      <c r="U874" s="1" cm="1">
        <f t="array" ref="U874">[1]!table_weight[Stamina]*(('F+ , F-'!U$2-[1]!tbl_gk[[#This Row],[Stamina]])/('F+ , F-'!U$2-'F+ , F-'!U$3))</f>
        <v>1.4598074526237249E-2</v>
      </c>
      <c r="V874" s="1" cm="1">
        <f t="array" ref="V874">[1]!table_weight[Strength]*(('F+ , F-'!V$2-[1]!tbl_gk[[#This Row],[Strength]])/('F+ , F-'!V$2-'F+ , F-'!V$3))</f>
        <v>2.3958016428354077E-2</v>
      </c>
      <c r="W874" s="1" cm="1">
        <f t="array" ref="W874">[1]!table_weight[LongShots]*(('F+ , F-'!W$2-[1]!tbl_gk[[#This Row],[LongShots]])/('F+ , F-'!W$2-'F+ , F-'!W$3))</f>
        <v>7.0121023692742987E-3</v>
      </c>
      <c r="X874" s="1" cm="1">
        <f t="array" ref="X874">[1]!table_weight[Aggression]*(('F+ , F-'!X$2-[1]!tbl_gk[[#This Row],[Aggression]])/('F+ , F-'!X$2-'F+ , F-'!X$3))</f>
        <v>1.1560693641618476E-2</v>
      </c>
      <c r="Y874" s="1" cm="1">
        <f t="array" ref="Y874">[1]!table_weight[Interceptions]*(('F+ , F-'!Y$2-[1]!tbl_gk[[#This Row],[Interceptions]])/('F+ , F-'!Y$2-'F+ , F-'!Y$3))</f>
        <v>2.0776599612664828E-2</v>
      </c>
      <c r="Z874" s="1" cm="1">
        <f t="array" ref="Z874">[1]!table_weight[Positioning]*(('F+ , F-'!Z$2-[1]!tbl_gk[[#This Row],[Positioning]])/('F+ , F-'!Z$2-'F+ , F-'!Z$3))</f>
        <v>2.0704458641787279E-3</v>
      </c>
      <c r="AA874" s="1" cm="1">
        <f t="array" ref="AA874">[1]!table_weight[Vision]*(('F+ , F-'!AA$2-[1]!tbl_gk[[#This Row],[Vision]])/('F+ , F-'!AA$2-'F+ , F-'!AA$3))</f>
        <v>1.9876280296115975E-2</v>
      </c>
      <c r="AB874" s="1" cm="1">
        <f t="array" ref="AB874">[1]!table_weight[Penalties]*(('F+ , F-'!AB$2-[1]!tbl_gk[[#This Row],[Penalties]])/('F+ , F-'!AB$2-'F+ , F-'!AB$3))</f>
        <v>2.3096780543674466E-3</v>
      </c>
      <c r="AC874" s="1" cm="1">
        <f t="array" ref="AC874">[1]!table_weight[Composure]*(('F+ , F-'!AC$2-[1]!tbl_gk[[#This Row],[Composure]])/('F+ , F-'!AC$2-'F+ , F-'!AC$3))</f>
        <v>9.6072246329239263E-4</v>
      </c>
      <c r="AD874" s="1" cm="1">
        <f t="array" ref="AD874">[1]!table_weight[Marking]*(('F+ , F-'!AD$2-[1]!tbl_gk[[#This Row],[Marking]])/('F+ , F-'!AD$2-'F+ , F-'!AD$3))</f>
        <v>1.7352308195021923E-2</v>
      </c>
      <c r="AE874" s="1" cm="1">
        <f t="array" ref="AE874">[1]!table_weight[StandingTackle]*(('F+ , F-'!AE$2-[1]!tbl_gk[[#This Row],[StandingTackle]])/('F+ , F-'!AE$2-'F+ , F-'!AE$3))</f>
        <v>2.465854322450484E-2</v>
      </c>
      <c r="AF874" s="1" cm="1">
        <f t="array" ref="AF874">[1]!table_weight[SlidingTackle]*(('F+ , F-'!AF$2-[1]!tbl_gk[[#This Row],[SlidingTackle]])/('F+ , F-'!AF$2-'F+ , F-'!AF$3))</f>
        <v>8.9667429907290316E-3</v>
      </c>
      <c r="AG874" s="1" cm="1">
        <f t="array" ref="AG874">[1]!table_weight[GKDiving]*(('F+ , F-'!AG$2-[1]!tbl_gk[[#This Row],[GKDiving]])/('F+ , F-'!AG$2-'F+ , F-'!AG$3))</f>
        <v>3.5870474596896844E-2</v>
      </c>
      <c r="AH874" s="1" cm="1">
        <f t="array" ref="AH874">[1]!table_weight[GKHandling]*(('F+ , F-'!AH$2-[1]!tbl_gk[[#This Row],[GKHandling]])/('F+ , F-'!AH$2-'F+ , F-'!AH$3))</f>
        <v>4.4559595772542655E-2</v>
      </c>
      <c r="AI874" s="1" cm="1">
        <f t="array" ref="AI874">[1]!table_weight[GKKicking]*(('F+ , F-'!AI$2-[1]!tbl_gk[[#This Row],[GKKicking]])/('F+ , F-'!AI$2-'F+ , F-'!AI$3))</f>
        <v>2.1466382719805277E-2</v>
      </c>
      <c r="AJ874" s="1" cm="1">
        <f t="array" ref="AJ874">[1]!table_weight[GKPositioning]*(('F+ , F-'!AJ$2-[1]!tbl_gk[[#This Row],[GKPositioning]])/('F+ , F-'!AJ$2-'F+ , F-'!AJ$3))</f>
        <v>1.4505862254569271E-2</v>
      </c>
      <c r="AK874" s="1" cm="1">
        <f t="array" ref="AK874">[1]!table_weight[GKReflexes]*(('F+ , F-'!AK$2-[1]!tbl_gk[[#This Row],[GKReflexes]])/('F+ , F-'!AK$2-'F+ , F-'!AK$3))</f>
        <v>4.0083831930500594E-2</v>
      </c>
    </row>
    <row r="875" spans="1:37" x14ac:dyDescent="0.55000000000000004">
      <c r="A875" s="8">
        <f>[1]!tbl_gk[[#This Row],[ID]]</f>
        <v>231914</v>
      </c>
      <c r="B875" s="2" cm="1">
        <f t="array" ref="B875">[1]!table_weight[ValueEUR]*(('F+ , F-'!B$2-[1]!tbl_gk[[#This Row],[ValueEUR]])/('F+ , F-'!B$2-'F+ , F-'!B$3))</f>
        <v>2.0557071231680501E-4</v>
      </c>
      <c r="C875" s="2" cm="1">
        <f t="array" ref="C875">[1]!table_weight[WageEUR]*(('F+ , F-'!C$2-[1]!tbl_gk[[#This Row],[WageEUR]])/('F+ , F-'!C$2-'F+ , F-'!C$3))</f>
        <v>7.8241870618836313E-5</v>
      </c>
      <c r="D875" s="2" cm="1">
        <f t="array" ref="D875">[1]!table_weight[Crossing]*(('F+ , F-'!D$2-[1]!tbl_gk[[#This Row],[Crossing]])/('F+ , F-'!D$2-'F+ , F-'!D$3))</f>
        <v>3.3625286215233793E-2</v>
      </c>
      <c r="E875" s="2" cm="1">
        <f t="array" ref="E875">[1]!table_weight[Finishing]*(('F+ , F-'!E$2-[1]!tbl_gk[[#This Row],[Finishing]])/('F+ , F-'!E$2-'F+ , F-'!E$3))</f>
        <v>1.8966763005780131E-2</v>
      </c>
      <c r="F875" s="2" cm="1">
        <f t="array" ref="F875">[1]!table_weight[HeadingAccuracy]*(('F+ , F-'!F$2-[1]!tbl_gk[[#This Row],[HeadingAccuracy]])/('F+ , F-'!F$2-'F+ , F-'!F$3))</f>
        <v>1.08567917583827E-2</v>
      </c>
      <c r="G875" s="2" cm="1">
        <f t="array" ref="G875">[1]!table_weight[ShortPassing]*(('F+ , F-'!G$2-[1]!tbl_gk[[#This Row],[ShortPassing]])/('F+ , F-'!G$2-'F+ , F-'!G$3))</f>
        <v>4.781557995763748E-2</v>
      </c>
      <c r="H875" s="2" cm="1">
        <f t="array" ref="H875">[1]!table_weight[Volleys]*(('F+ , F-'!H$2-[1]!tbl_gk[[#This Row],[Volleys]])/('F+ , F-'!H$2-'F+ , F-'!H$3))</f>
        <v>1.851827356780974E-3</v>
      </c>
      <c r="I875" s="2" cm="1">
        <f t="array" ref="I875">[1]!table_weight[Dribbling]*(('F+ , F-'!I$2-[1]!tbl_gk[[#This Row],[Dribbling]])/('F+ , F-'!I$2-'F+ , F-'!I$3))</f>
        <v>2.0535442652874894E-2</v>
      </c>
      <c r="J875" s="2" cm="1">
        <f t="array" ref="J875">[1]!table_weight[Curve]*(('F+ , F-'!J$2-[1]!tbl_gk[[#This Row],[Curve]])/('F+ , F-'!J$2-'F+ , F-'!J$3))</f>
        <v>9.295879390190295E-3</v>
      </c>
      <c r="K875" s="2" cm="1">
        <f t="array" ref="K875">[1]!table_weight[FKAccuracy]*(('F+ , F-'!K$2-[1]!tbl_gk[[#This Row],[FKAccuracy]])/('F+ , F-'!K$2-'F+ , F-'!K$3))</f>
        <v>9.1268634012777444E-3</v>
      </c>
      <c r="L875" s="2" cm="1">
        <f t="array" ref="L875">[1]!table_weight[LongPassing]*(('F+ , F-'!L$2-[1]!tbl_gk[[#This Row],[LongPassing]])/('F+ , F-'!L$2-'F+ , F-'!L$3))</f>
        <v>2.4905508603486726E-2</v>
      </c>
      <c r="M875" s="2" cm="1">
        <f t="array" ref="M875">[1]!table_weight[BallControl]*(('F+ , F-'!M$2-[1]!tbl_gk[[#This Row],[BallControl]])/('F+ , F-'!M$2-'F+ , F-'!M$3))</f>
        <v>1.5211439002129552E-2</v>
      </c>
      <c r="N875" s="2" cm="1">
        <f t="array" ref="N875">[1]!table_weight[Acceleration]*(('F+ , F-'!N$2-[1]!tbl_gk[[#This Row],[Acceleration]])/('F+ , F-'!N$2-'F+ , F-'!N$3))</f>
        <v>7.8920524705166431E-3</v>
      </c>
      <c r="O875" s="2" cm="1">
        <f t="array" ref="O875">[1]!table_weight[SprintSpeed]*(('F+ , F-'!O$2-[1]!tbl_gk[[#This Row],[SprintSpeed]])/('F+ , F-'!O$2-'F+ , F-'!O$3))</f>
        <v>9.838758746577414E-3</v>
      </c>
      <c r="P875" s="2" cm="1">
        <f t="array" ref="P875">[1]!table_weight[Agility]*(('F+ , F-'!P$2-[1]!tbl_gk[[#This Row],[Agility]])/('F+ , F-'!P$2-'F+ , F-'!P$3))</f>
        <v>4.4464206313917145E-3</v>
      </c>
      <c r="Q875" s="2" cm="1">
        <f t="array" ref="Q875">[1]!table_weight[Reactions]*(('F+ , F-'!Q$2-[1]!tbl_gk[[#This Row],[Reactions]])/('F+ , F-'!Q$2-'F+ , F-'!Q$3))</f>
        <v>1.8563112002598775E-3</v>
      </c>
      <c r="R875" s="2" cm="1">
        <f t="array" ref="R875">[1]!table_weight[Balance]*(('F+ , F-'!R$2-[1]!tbl_gk[[#This Row],[Balance]])/('F+ , F-'!R$2-'F+ , F-'!R$3))</f>
        <v>2.2972377268522179E-3</v>
      </c>
      <c r="S875" s="2" cm="1">
        <f t="array" ref="S875">[1]!table_weight[ShotPower]*(('F+ , F-'!S$2-[1]!tbl_gk[[#This Row],[ShotPower]])/('F+ , F-'!S$2-'F+ , F-'!S$3))</f>
        <v>5.9732723886410689E-3</v>
      </c>
      <c r="T875" s="2" cm="1">
        <f t="array" ref="T875">[1]!table_weight[Jumping]*(('F+ , F-'!T$2-[1]!tbl_gk[[#This Row],[Jumping]])/('F+ , F-'!T$2-'F+ , F-'!T$3))</f>
        <v>2.0609046389982004E-3</v>
      </c>
      <c r="U875" s="2" cm="1">
        <f t="array" ref="U875">[1]!table_weight[Stamina]*(('F+ , F-'!U$2-[1]!tbl_gk[[#This Row],[Stamina]])/('F+ , F-'!U$2-'F+ , F-'!U$3))</f>
        <v>1.4598074526237249E-2</v>
      </c>
      <c r="V875" s="2" cm="1">
        <f t="array" ref="V875">[1]!table_weight[Strength]*(('F+ , F-'!V$2-[1]!tbl_gk[[#This Row],[Strength]])/('F+ , F-'!V$2-'F+ , F-'!V$3))</f>
        <v>1.9521346719399615E-2</v>
      </c>
      <c r="W875" s="2" cm="1">
        <f t="array" ref="W875">[1]!table_weight[LongShots]*(('F+ , F-'!W$2-[1]!tbl_gk[[#This Row],[LongShots]])/('F+ , F-'!W$2-'F+ , F-'!W$3))</f>
        <v>9.0897623305407575E-3</v>
      </c>
      <c r="X875" s="2" cm="1">
        <f t="array" ref="X875">[1]!table_weight[Aggression]*(('F+ , F-'!X$2-[1]!tbl_gk[[#This Row],[Aggression]])/('F+ , F-'!X$2-'F+ , F-'!X$3))</f>
        <v>1.2169151201703659E-2</v>
      </c>
      <c r="Y875" s="2" cm="1">
        <f t="array" ref="Y875">[1]!table_weight[Interceptions]*(('F+ , F-'!Y$2-[1]!tbl_gk[[#This Row],[Interceptions]])/('F+ , F-'!Y$2-'F+ , F-'!Y$3))</f>
        <v>2.0084046292242669E-2</v>
      </c>
      <c r="Z875" s="2" cm="1">
        <f t="array" ref="Z875">[1]!table_weight[Positioning]*(('F+ , F-'!Z$2-[1]!tbl_gk[[#This Row],[Positioning]])/('F+ , F-'!Z$2-'F+ , F-'!Z$3))</f>
        <v>1.9225568738802474E-3</v>
      </c>
      <c r="AA875" s="2" cm="1">
        <f t="array" ref="AA875">[1]!table_weight[Vision]*(('F+ , F-'!AA$2-[1]!tbl_gk[[#This Row],[Vision]])/('F+ , F-'!AA$2-'F+ , F-'!AA$3))</f>
        <v>1.9876280296115975E-2</v>
      </c>
      <c r="AB875" s="2" cm="1">
        <f t="array" ref="AB875">[1]!table_weight[Penalties]*(('F+ , F-'!AB$2-[1]!tbl_gk[[#This Row],[Penalties]])/('F+ , F-'!AB$2-'F+ , F-'!AB$3))</f>
        <v>2.427119311369181E-3</v>
      </c>
      <c r="AC875" s="2" cm="1">
        <f t="array" ref="AC875">[1]!table_weight[Composure]*(('F+ , F-'!AC$2-[1]!tbl_gk[[#This Row],[Composure]])/('F+ , F-'!AC$2-'F+ , F-'!AC$3))</f>
        <v>1.1208428738411248E-3</v>
      </c>
      <c r="AD875" s="2" cm="1">
        <f t="array" ref="AD875">[1]!table_weight[Marking]*(('F+ , F-'!AD$2-[1]!tbl_gk[[#This Row],[Marking]])/('F+ , F-'!AD$2-'F+ , F-'!AD$3))</f>
        <v>3.4704616390043845E-2</v>
      </c>
      <c r="AE875" s="2" cm="1">
        <f t="array" ref="AE875">[1]!table_weight[StandingTackle]*(('F+ , F-'!AE$2-[1]!tbl_gk[[#This Row],[StandingTackle]])/('F+ , F-'!AE$2-'F+ , F-'!AE$3))</f>
        <v>2.465854322450484E-2</v>
      </c>
      <c r="AF875" s="2" cm="1">
        <f t="array" ref="AF875">[1]!table_weight[SlidingTackle]*(('F+ , F-'!AF$2-[1]!tbl_gk[[#This Row],[SlidingTackle]])/('F+ , F-'!AF$2-'F+ , F-'!AF$3))</f>
        <v>9.7139715732897855E-3</v>
      </c>
      <c r="AG875" s="2" cm="1">
        <f t="array" ref="AG875">[1]!table_weight[GKDiving]*(('F+ , F-'!AG$2-[1]!tbl_gk[[#This Row],[GKDiving]])/('F+ , F-'!AG$2-'F+ , F-'!AG$3))</f>
        <v>4.6119181624581652E-2</v>
      </c>
      <c r="AH875" s="2" cm="1">
        <f t="array" ref="AH875">[1]!table_weight[GKHandling]*(('F+ , F-'!AH$2-[1]!tbl_gk[[#This Row],[GKHandling]])/('F+ , F-'!AH$2-'F+ , F-'!AH$3))</f>
        <v>4.6341979603444362E-2</v>
      </c>
      <c r="AI875" s="2" cm="1">
        <f t="array" ref="AI875">[1]!table_weight[GKKicking]*(('F+ , F-'!AI$2-[1]!tbl_gk[[#This Row],[GKKicking]])/('F+ , F-'!AI$2-'F+ , F-'!AI$3))</f>
        <v>2.6832978399756596E-2</v>
      </c>
      <c r="AJ875" s="2" cm="1">
        <f t="array" ref="AJ875">[1]!table_weight[GKPositioning]*(('F+ , F-'!AJ$2-[1]!tbl_gk[[#This Row],[GKPositioning]])/('F+ , F-'!AJ$2-'F+ , F-'!AJ$3))</f>
        <v>1.7028620907537841E-2</v>
      </c>
      <c r="AK875" s="2" cm="1">
        <f t="array" ref="AK875">[1]!table_weight[GKReflexes]*(('F+ , F-'!AK$2-[1]!tbl_gk[[#This Row],[GKReflexes]])/('F+ , F-'!AK$2-'F+ , F-'!AK$3))</f>
        <v>4.55498090119325E-2</v>
      </c>
    </row>
    <row r="876" spans="1:37" x14ac:dyDescent="0.55000000000000004">
      <c r="A876" s="7">
        <f>[1]!tbl_gk[[#This Row],[ID]]</f>
        <v>231915</v>
      </c>
      <c r="B876" s="1" cm="1">
        <f t="array" ref="B876">[1]!table_weight[ValueEUR]*(('F+ , F-'!B$2-[1]!tbl_gk[[#This Row],[ValueEUR]])/('F+ , F-'!B$2-'F+ , F-'!B$3))</f>
        <v>3.367532239303818E-4</v>
      </c>
      <c r="C876" s="1" cm="1">
        <f t="array" ref="C876">[1]!table_weight[WageEUR]*(('F+ , F-'!C$2-[1]!tbl_gk[[#This Row],[WageEUR]])/('F+ , F-'!C$2-'F+ , F-'!C$3))</f>
        <v>3.9120935309418157E-5</v>
      </c>
      <c r="D876" s="1" cm="1">
        <f t="array" ref="D876">[1]!table_weight[Crossing]*(('F+ , F-'!D$2-[1]!tbl_gk[[#This Row],[Crossing]])/('F+ , F-'!D$2-'F+ , F-'!D$3))</f>
        <v>3.4746129089074922E-2</v>
      </c>
      <c r="E876" s="1" cm="1">
        <f t="array" ref="E876">[1]!table_weight[Finishing]*(('F+ , F-'!E$2-[1]!tbl_gk[[#This Row],[Finishing]])/('F+ , F-'!E$2-'F+ , F-'!E$3))</f>
        <v>1.6970261636750646E-2</v>
      </c>
      <c r="F876" s="1" cm="1">
        <f t="array" ref="F876">[1]!table_weight[HeadingAccuracy]*(('F+ , F-'!F$2-[1]!tbl_gk[[#This Row],[HeadingAccuracy]])/('F+ , F-'!F$2-'F+ , F-'!F$3))</f>
        <v>1.1274360672166649E-2</v>
      </c>
      <c r="G876" s="1" cm="1">
        <f t="array" ref="G876">[1]!table_weight[ShortPassing]*(('F+ , F-'!G$2-[1]!tbl_gk[[#This Row],[ShortPassing]])/('F+ , F-'!G$2-'F+ , F-'!G$3))</f>
        <v>6.7504348175488213E-2</v>
      </c>
      <c r="H876" s="1" cm="1">
        <f t="array" ref="H876">[1]!table_weight[Volleys]*(('F+ , F-'!H$2-[1]!tbl_gk[[#This Row],[Volleys]])/('F+ , F-'!H$2-'F+ , F-'!H$3))</f>
        <v>9.2591367839048701E-4</v>
      </c>
      <c r="I876" s="1" cm="1">
        <f t="array" ref="I876">[1]!table_weight[Dribbling]*(('F+ , F-'!I$2-[1]!tbl_gk[[#This Row],[Dribbling]])/('F+ , F-'!I$2-'F+ , F-'!I$3))</f>
        <v>1.2712416880351124E-2</v>
      </c>
      <c r="J876" s="1" cm="1">
        <f t="array" ref="J876">[1]!table_weight[Curve]*(('F+ , F-'!J$2-[1]!tbl_gk[[#This Row],[Curve]])/('F+ , F-'!J$2-'F+ , F-'!J$3))</f>
        <v>9.4648953791028455E-3</v>
      </c>
      <c r="K876" s="1" cm="1">
        <f t="array" ref="K876">[1]!table_weight[FKAccuracy]*(('F+ , F-'!K$2-[1]!tbl_gk[[#This Row],[FKAccuracy]])/('F+ , F-'!K$2-'F+ , F-'!K$3))</f>
        <v>9.1268634012777444E-3</v>
      </c>
      <c r="L876" s="1" cm="1">
        <f t="array" ref="L876">[1]!table_weight[LongPassing]*(('F+ , F-'!L$2-[1]!tbl_gk[[#This Row],[LongPassing]])/('F+ , F-'!L$2-'F+ , F-'!L$3))</f>
        <v>2.7612629103865718E-2</v>
      </c>
      <c r="M876" s="1" cm="1">
        <f t="array" ref="M876">[1]!table_weight[BallControl]*(('F+ , F-'!M$2-[1]!tbl_gk[[#This Row],[BallControl]])/('F+ , F-'!M$2-'F+ , F-'!M$3))</f>
        <v>1.4342213916293577E-2</v>
      </c>
      <c r="N876" s="1" cm="1">
        <f t="array" ref="N876">[1]!table_weight[Acceleration]*(('F+ , F-'!N$2-[1]!tbl_gk[[#This Row],[Acceleration]])/('F+ , F-'!N$2-'F+ , F-'!N$3))</f>
        <v>6.7646164032999796E-3</v>
      </c>
      <c r="O876" s="1" cm="1">
        <f t="array" ref="O876">[1]!table_weight[SprintSpeed]*(('F+ , F-'!O$2-[1]!tbl_gk[[#This Row],[SprintSpeed]])/('F+ , F-'!O$2-'F+ , F-'!O$3))</f>
        <v>8.995436568299351E-3</v>
      </c>
      <c r="P876" s="1" cm="1">
        <f t="array" ref="P876">[1]!table_weight[Agility]*(('F+ , F-'!P$2-[1]!tbl_gk[[#This Row],[Agility]])/('F+ , F-'!P$2-'F+ , F-'!P$3))</f>
        <v>3.8613652851559629E-3</v>
      </c>
      <c r="Q876" s="1" cm="1">
        <f t="array" ref="Q876">[1]!table_weight[Reactions]*(('F+ , F-'!Q$2-[1]!tbl_gk[[#This Row],[Reactions]])/('F+ , F-'!Q$2-'F+ , F-'!Q$3))</f>
        <v>1.3922334001949081E-3</v>
      </c>
      <c r="R876" s="1" cm="1">
        <f t="array" ref="R876">[1]!table_weight[Balance]*(('F+ , F-'!R$2-[1]!tbl_gk[[#This Row],[Balance]])/('F+ , F-'!R$2-'F+ , F-'!R$3))</f>
        <v>2.6076752575079228E-3</v>
      </c>
      <c r="S876" s="1" cm="1">
        <f t="array" ref="S876">[1]!table_weight[ShotPower]*(('F+ , F-'!S$2-[1]!tbl_gk[[#This Row],[ShotPower]])/('F+ , F-'!S$2-'F+ , F-'!S$3))</f>
        <v>5.4538573983244545E-3</v>
      </c>
      <c r="T876" s="1" cm="1">
        <f t="array" ref="T876">[1]!table_weight[Jumping]*(('F+ , F-'!T$2-[1]!tbl_gk[[#This Row],[Jumping]])/('F+ , F-'!T$2-'F+ , F-'!T$3))</f>
        <v>4.3794223578711763E-3</v>
      </c>
      <c r="U876" s="1" cm="1">
        <f t="array" ref="U876">[1]!table_weight[Stamina]*(('F+ , F-'!U$2-[1]!tbl_gk[[#This Row],[Stamina]])/('F+ , F-'!U$2-'F+ , F-'!U$3))</f>
        <v>1.4598074526237249E-2</v>
      </c>
      <c r="V876" s="1" cm="1">
        <f t="array" ref="V876">[1]!table_weight[Strength]*(('F+ , F-'!V$2-[1]!tbl_gk[[#This Row],[Strength]])/('F+ , F-'!V$2-'F+ , F-'!V$3))</f>
        <v>2.3070682486563184E-2</v>
      </c>
      <c r="W876" s="1" cm="1">
        <f t="array" ref="W876">[1]!table_weight[LongShots]*(('F+ , F-'!W$2-[1]!tbl_gk[[#This Row],[LongShots]])/('F+ , F-'!W$2-'F+ , F-'!W$3))</f>
        <v>6.7523948741159906E-3</v>
      </c>
      <c r="X876" s="1" cm="1">
        <f t="array" ref="X876">[1]!table_weight[Aggression]*(('F+ , F-'!X$2-[1]!tbl_gk[[#This Row],[Aggression]])/('F+ , F-'!X$2-'F+ , F-'!X$3))</f>
        <v>9.7353209613629272E-3</v>
      </c>
      <c r="Y876" s="1" cm="1">
        <f t="array" ref="Y876">[1]!table_weight[Interceptions]*(('F+ , F-'!Y$2-[1]!tbl_gk[[#This Row],[Interceptions]])/('F+ , F-'!Y$2-'F+ , F-'!Y$3))</f>
        <v>2.2854259573931314E-2</v>
      </c>
      <c r="Z876" s="1" cm="1">
        <f t="array" ref="Z876">[1]!table_weight[Positioning]*(('F+ , F-'!Z$2-[1]!tbl_gk[[#This Row],[Positioning]])/('F+ , F-'!Z$2-'F+ , F-'!Z$3))</f>
        <v>5.9155596119392221E-4</v>
      </c>
      <c r="AA876" s="1" cm="1">
        <f t="array" ref="AA876">[1]!table_weight[Vision]*(('F+ , F-'!AA$2-[1]!tbl_gk[[#This Row],[Vision]])/('F+ , F-'!AA$2-'F+ , F-'!AA$3))</f>
        <v>2.2715748909846831E-2</v>
      </c>
      <c r="AB876" s="1" cm="1">
        <f t="array" ref="AB876">[1]!table_weight[Penalties]*(('F+ , F-'!AB$2-[1]!tbl_gk[[#This Row],[Penalties]])/('F+ , F-'!AB$2-'F+ , F-'!AB$3))</f>
        <v>2.427119311369181E-3</v>
      </c>
      <c r="AC876" s="1" cm="1">
        <f t="array" ref="AC876">[1]!table_weight[Composure]*(('F+ , F-'!AC$2-[1]!tbl_gk[[#This Row],[Composure]])/('F+ , F-'!AC$2-'F+ , F-'!AC$3))</f>
        <v>2.2950592178651603E-3</v>
      </c>
      <c r="AD876" s="1" cm="1">
        <f t="array" ref="AD876">[1]!table_weight[Marking]*(('F+ , F-'!AD$2-[1]!tbl_gk[[#This Row],[Marking]])/('F+ , F-'!AD$2-'F+ , F-'!AD$3))</f>
        <v>2.366223844775717E-2</v>
      </c>
      <c r="AE876" s="1" cm="1">
        <f t="array" ref="AE876">[1]!table_weight[StandingTackle]*(('F+ , F-'!AE$2-[1]!tbl_gk[[#This Row],[StandingTackle]])/('F+ , F-'!AE$2-'F+ , F-'!AE$3))</f>
        <v>2.6900228972187096E-2</v>
      </c>
      <c r="AF876" s="1" cm="1">
        <f t="array" ref="AF876">[1]!table_weight[SlidingTackle]*(('F+ , F-'!AF$2-[1]!tbl_gk[[#This Row],[SlidingTackle]])/('F+ , F-'!AF$2-'F+ , F-'!AF$3))</f>
        <v>1.0461200155850536E-2</v>
      </c>
      <c r="AG876" s="1" cm="1">
        <f t="array" ref="AG876">[1]!table_weight[GKDiving]*(('F+ , F-'!AG$2-[1]!tbl_gk[[#This Row],[GKDiving]])/('F+ , F-'!AG$2-'F+ , F-'!AG$3))</f>
        <v>3.9286710272791778E-2</v>
      </c>
      <c r="AH876" s="1" cm="1">
        <f t="array" ref="AH876">[1]!table_weight[GKHandling]*(('F+ , F-'!AH$2-[1]!tbl_gk[[#This Row],[GKHandling]])/('F+ , F-'!AH$2-'F+ , F-'!AH$3))</f>
        <v>5.168913109614949E-2</v>
      </c>
      <c r="AI876" s="1" cm="1">
        <f t="array" ref="AI876">[1]!table_weight[GKKicking]*(('F+ , F-'!AI$2-[1]!tbl_gk[[#This Row],[GKKicking]])/('F+ , F-'!AI$2-'F+ , F-'!AI$3))</f>
        <v>2.5044113173106158E-2</v>
      </c>
      <c r="AJ876" s="1" cm="1">
        <f t="array" ref="AJ876">[1]!table_weight[GKPositioning]*(('F+ , F-'!AJ$2-[1]!tbl_gk[[#This Row],[GKPositioning]])/('F+ , F-'!AJ$2-'F+ , F-'!AJ$3))</f>
        <v>1.4505862254569271E-2</v>
      </c>
      <c r="AK876" s="1" cm="1">
        <f t="array" ref="AK876">[1]!table_weight[GKReflexes]*(('F+ , F-'!AK$2-[1]!tbl_gk[[#This Row],[GKReflexes]])/('F+ , F-'!AK$2-'F+ , F-'!AK$3))</f>
        <v>4.1905824290977896E-2</v>
      </c>
    </row>
    <row r="877" spans="1:37" x14ac:dyDescent="0.55000000000000004">
      <c r="A877" s="8">
        <f>[1]!tbl_gk[[#This Row],[ID]]</f>
        <v>232007</v>
      </c>
      <c r="B877" s="2" cm="1">
        <f t="array" ref="B877">[1]!table_weight[ValueEUR]*(('F+ , F-'!B$2-[1]!tbl_gk[[#This Row],[ValueEUR]])/('F+ , F-'!B$2-'F+ , F-'!B$3))</f>
        <v>8.3061679706384727E-4</v>
      </c>
      <c r="C877" s="2" cm="1">
        <f t="array" ref="C877">[1]!table_weight[WageEUR]*(('F+ , F-'!C$2-[1]!tbl_gk[[#This Row],[WageEUR]])/('F+ , F-'!C$2-'F+ , F-'!C$3))</f>
        <v>3.6773679190853074E-3</v>
      </c>
      <c r="D877" s="2" cm="1">
        <f t="array" ref="D877">[1]!table_weight[Crossing]*(('F+ , F-'!D$2-[1]!tbl_gk[[#This Row],[Crossing]])/('F+ , F-'!D$2-'F+ , F-'!D$3))</f>
        <v>3.81086577105983E-2</v>
      </c>
      <c r="E877" s="2" cm="1">
        <f t="array" ref="E877">[1]!table_weight[Finishing]*(('F+ , F-'!E$2-[1]!tbl_gk[[#This Row],[Finishing]])/('F+ , F-'!E$2-'F+ , F-'!E$3))</f>
        <v>1.7968512321265388E-2</v>
      </c>
      <c r="F877" s="2" cm="1">
        <f t="array" ref="F877">[1]!table_weight[HeadingAccuracy]*(('F+ , F-'!F$2-[1]!tbl_gk[[#This Row],[HeadingAccuracy]])/('F+ , F-'!F$2-'F+ , F-'!F$3))</f>
        <v>1.1274360672166649E-2</v>
      </c>
      <c r="G877" s="2" cm="1">
        <f t="array" ref="G877">[1]!table_weight[ShortPassing]*(('F+ , F-'!G$2-[1]!tbl_gk[[#This Row],[ShortPassing]])/('F+ , F-'!G$2-'F+ , F-'!G$3))</f>
        <v>5.7659964066562854E-2</v>
      </c>
      <c r="H877" s="2" cm="1">
        <f t="array" ref="H877">[1]!table_weight[Volleys]*(('F+ , F-'!H$2-[1]!tbl_gk[[#This Row],[Volleys]])/('F+ , F-'!H$2-'F+ , F-'!H$3))</f>
        <v>2.0833057763785961E-3</v>
      </c>
      <c r="I877" s="2" cm="1">
        <f t="array" ref="I877">[1]!table_weight[Dribbling]*(('F+ , F-'!I$2-[1]!tbl_gk[[#This Row],[Dribbling]])/('F+ , F-'!I$2-'F+ , F-'!I$3))</f>
        <v>1.7601807988178481E-2</v>
      </c>
      <c r="J877" s="2" cm="1">
        <f t="array" ref="J877">[1]!table_weight[Curve]*(('F+ , F-'!J$2-[1]!tbl_gk[[#This Row],[Curve]])/('F+ , F-'!J$2-'F+ , F-'!J$3))</f>
        <v>9.8029273569279467E-3</v>
      </c>
      <c r="K877" s="2" cm="1">
        <f t="array" ref="K877">[1]!table_weight[FKAccuracy]*(('F+ , F-'!K$2-[1]!tbl_gk[[#This Row],[FKAccuracy]])/('F+ , F-'!K$2-'F+ , F-'!K$3))</f>
        <v>9.5832065713416324E-3</v>
      </c>
      <c r="L877" s="2" cm="1">
        <f t="array" ref="L877">[1]!table_weight[LongPassing]*(('F+ , F-'!L$2-[1]!tbl_gk[[#This Row],[LongPassing]])/('F+ , F-'!L$2-'F+ , F-'!L$3))</f>
        <v>2.8154053203941515E-2</v>
      </c>
      <c r="M877" s="2" cm="1">
        <f t="array" ref="M877">[1]!table_weight[BallControl]*(('F+ , F-'!M$2-[1]!tbl_gk[[#This Row],[BallControl]])/('F+ , F-'!M$2-'F+ , F-'!M$3))</f>
        <v>1.5211439002129552E-2</v>
      </c>
      <c r="N877" s="2" cm="1">
        <f t="array" ref="N877">[1]!table_weight[Acceleration]*(('F+ , F-'!N$2-[1]!tbl_gk[[#This Row],[Acceleration]])/('F+ , F-'!N$2-'F+ , F-'!N$3))</f>
        <v>8.5685141108466402E-3</v>
      </c>
      <c r="O877" s="2" cm="1">
        <f t="array" ref="O877">[1]!table_weight[SprintSpeed]*(('F+ , F-'!O$2-[1]!tbl_gk[[#This Row],[SprintSpeed]])/('F+ , F-'!O$2-'F+ , F-'!O$3))</f>
        <v>1.0682080924855479E-2</v>
      </c>
      <c r="P877" s="2" cm="1">
        <f t="array" ref="P877">[1]!table_weight[Agility]*(('F+ , F-'!P$2-[1]!tbl_gk[[#This Row],[Agility]])/('F+ , F-'!P$2-'F+ , F-'!P$3))</f>
        <v>3.8613652851559629E-3</v>
      </c>
      <c r="Q877" s="2" cm="1">
        <f t="array" ref="Q877">[1]!table_weight[Reactions]*(('F+ , F-'!Q$2-[1]!tbl_gk[[#This Row],[Reactions]])/('F+ , F-'!Q$2-'F+ , F-'!Q$3))</f>
        <v>1.8047470002526586E-3</v>
      </c>
      <c r="R877" s="2" cm="1">
        <f t="array" ref="R877">[1]!table_weight[Balance]*(('F+ , F-'!R$2-[1]!tbl_gk[[#This Row],[Balance]])/('F+ , F-'!R$2-'F+ , F-'!R$3))</f>
        <v>2.1109752084587947E-3</v>
      </c>
      <c r="S877" s="2" cm="1">
        <f t="array" ref="S877">[1]!table_weight[ShotPower]*(('F+ , F-'!S$2-[1]!tbl_gk[[#This Row],[ShotPower]])/('F+ , F-'!S$2-'F+ , F-'!S$3))</f>
        <v>5.1941499031661464E-3</v>
      </c>
      <c r="T877" s="2" cm="1">
        <f t="array" ref="T877">[1]!table_weight[Jumping]*(('F+ , F-'!T$2-[1]!tbl_gk[[#This Row],[Jumping]])/('F+ , F-'!T$2-'F+ , F-'!T$3))</f>
        <v>4.3794223578711763E-3</v>
      </c>
      <c r="U877" s="2" cm="1">
        <f t="array" ref="U877">[1]!table_weight[Stamina]*(('F+ , F-'!U$2-[1]!tbl_gk[[#This Row],[Stamina]])/('F+ , F-'!U$2-'F+ , F-'!U$3))</f>
        <v>1.6315495058735752E-2</v>
      </c>
      <c r="V877" s="2" cm="1">
        <f t="array" ref="V877">[1]!table_weight[Strength]*(('F+ , F-'!V$2-[1]!tbl_gk[[#This Row],[Strength]])/('F+ , F-'!V$2-'F+ , F-'!V$3))</f>
        <v>1.3310009126863375E-2</v>
      </c>
      <c r="W877" s="2" cm="1">
        <f t="array" ref="W877">[1]!table_weight[LongShots]*(('F+ , F-'!W$2-[1]!tbl_gk[[#This Row],[LongShots]])/('F+ , F-'!W$2-'F+ , F-'!W$3))</f>
        <v>9.3494698256990638E-3</v>
      </c>
      <c r="X877" s="2" cm="1">
        <f t="array" ref="X877">[1]!table_weight[Aggression]*(('F+ , F-'!X$2-[1]!tbl_gk[[#This Row],[Aggression]])/('F+ , F-'!X$2-'F+ , F-'!X$3))</f>
        <v>1.5819896562214757E-2</v>
      </c>
      <c r="Y877" s="2" cm="1">
        <f t="array" ref="Y877">[1]!table_weight[Interceptions]*(('F+ , F-'!Y$2-[1]!tbl_gk[[#This Row],[Interceptions]])/('F+ , F-'!Y$2-'F+ , F-'!Y$3))</f>
        <v>2.4931919535197796E-2</v>
      </c>
      <c r="Z877" s="2" cm="1">
        <f t="array" ref="Z877">[1]!table_weight[Positioning]*(('F+ , F-'!Z$2-[1]!tbl_gk[[#This Row],[Positioning]])/('F+ , F-'!Z$2-'F+ , F-'!Z$3))</f>
        <v>2.0704458641787279E-3</v>
      </c>
      <c r="AA877" s="2" cm="1">
        <f t="array" ref="AA877">[1]!table_weight[Vision]*(('F+ , F-'!AA$2-[1]!tbl_gk[[#This Row],[Vision]])/('F+ , F-'!AA$2-'F+ , F-'!AA$3))</f>
        <v>1.8456545989250551E-2</v>
      </c>
      <c r="AB877" s="2" cm="1">
        <f t="array" ref="AB877">[1]!table_weight[Penalties]*(('F+ , F-'!AB$2-[1]!tbl_gk[[#This Row],[Penalties]])/('F+ , F-'!AB$2-'F+ , F-'!AB$3))</f>
        <v>2.2705309687002014E-3</v>
      </c>
      <c r="AC877" s="2" cm="1">
        <f t="array" ref="AC877">[1]!table_weight[Composure]*(('F+ , F-'!AC$2-[1]!tbl_gk[[#This Row],[Composure]])/('F+ , F-'!AC$2-'F+ , F-'!AC$3))</f>
        <v>1.067469403658214E-3</v>
      </c>
      <c r="AD877" s="2" cm="1">
        <f t="array" ref="AD877">[1]!table_weight[Marking]*(('F+ , F-'!AD$2-[1]!tbl_gk[[#This Row],[Marking]])/('F+ , F-'!AD$2-'F+ , F-'!AD$3))</f>
        <v>3.3127133826860035E-2</v>
      </c>
      <c r="AE877" s="2" cm="1">
        <f t="array" ref="AE877">[1]!table_weight[StandingTackle]*(('F+ , F-'!AE$2-[1]!tbl_gk[[#This Row],[StandingTackle]])/('F+ , F-'!AE$2-'F+ , F-'!AE$3))</f>
        <v>3.362528621523387E-2</v>
      </c>
      <c r="AF877" s="2" cm="1">
        <f t="array" ref="AF877">[1]!table_weight[SlidingTackle]*(('F+ , F-'!AF$2-[1]!tbl_gk[[#This Row],[SlidingTackle]])/('F+ , F-'!AF$2-'F+ , F-'!AF$3))</f>
        <v>1.0461200155850536E-2</v>
      </c>
      <c r="AG877" s="2" cm="1">
        <f t="array" ref="AG877">[1]!table_weight[GKDiving]*(('F+ , F-'!AG$2-[1]!tbl_gk[[#This Row],[GKDiving]])/('F+ , F-'!AG$2-'F+ , F-'!AG$3))</f>
        <v>2.7329885407159499E-2</v>
      </c>
      <c r="AH877" s="2" cm="1">
        <f t="array" ref="AH877">[1]!table_weight[GKHandling]*(('F+ , F-'!AH$2-[1]!tbl_gk[[#This Row],[GKHandling]])/('F+ , F-'!AH$2-'F+ , F-'!AH$3))</f>
        <v>3.386529278713242E-2</v>
      </c>
      <c r="AI877" s="2" cm="1">
        <f t="array" ref="AI877">[1]!table_weight[GKKicking]*(('F+ , F-'!AI$2-[1]!tbl_gk[[#This Row],[GKKicking]])/('F+ , F-'!AI$2-'F+ , F-'!AI$3))</f>
        <v>2.414968055978094E-2</v>
      </c>
      <c r="AJ877" s="2" cm="1">
        <f t="array" ref="AJ877">[1]!table_weight[GKPositioning]*(('F+ , F-'!AJ$2-[1]!tbl_gk[[#This Row],[GKPositioning]])/('F+ , F-'!AJ$2-'F+ , F-'!AJ$3))</f>
        <v>1.0721724275116419E-2</v>
      </c>
      <c r="AK877" s="2" cm="1">
        <f t="array" ref="AK877">[1]!table_weight[GKReflexes]*(('F+ , F-'!AK$2-[1]!tbl_gk[[#This Row],[GKReflexes]])/('F+ , F-'!AK$2-'F+ , F-'!AK$3))</f>
        <v>2.7329885407159499E-2</v>
      </c>
    </row>
    <row r="878" spans="1:37" x14ac:dyDescent="0.55000000000000004">
      <c r="A878" s="7">
        <f>[1]!tbl_gk[[#This Row],[ID]]</f>
        <v>232065</v>
      </c>
      <c r="B878" s="1" cm="1">
        <f t="array" ref="B878">[1]!table_weight[ValueEUR]*(('F+ , F-'!B$2-[1]!tbl_gk[[#This Row],[ValueEUR]])/('F+ , F-'!B$2-'F+ , F-'!B$3))</f>
        <v>3.6761969725122341E-4</v>
      </c>
      <c r="C878" s="1" cm="1">
        <f t="array" ref="C878">[1]!table_weight[WageEUR]*(('F+ , F-'!C$2-[1]!tbl_gk[[#This Row],[WageEUR]])/('F+ , F-'!C$2-'F+ , F-'!C$3))</f>
        <v>5.4769309433185431E-4</v>
      </c>
      <c r="D878" s="1" cm="1">
        <f t="array" ref="D878">[1]!table_weight[Crossing]*(('F+ , F-'!D$2-[1]!tbl_gk[[#This Row],[Crossing]])/('F+ , F-'!D$2-'F+ , F-'!D$3))</f>
        <v>3.4746129089074922E-2</v>
      </c>
      <c r="E878" s="1" cm="1">
        <f t="array" ref="E878">[1]!table_weight[Finishing]*(('F+ , F-'!E$2-[1]!tbl_gk[[#This Row],[Finishing]])/('F+ , F-'!E$2-'F+ , F-'!E$3))</f>
        <v>9.9825068451474385E-3</v>
      </c>
      <c r="F878" s="1" cm="1">
        <f t="array" ref="F878">[1]!table_weight[HeadingAccuracy]*(('F+ , F-'!F$2-[1]!tbl_gk[[#This Row],[HeadingAccuracy]])/('F+ , F-'!F$2-'F+ , F-'!F$3))</f>
        <v>8.7689471894629514E-3</v>
      </c>
      <c r="G878" s="1" cm="1">
        <f t="array" ref="G878">[1]!table_weight[ShortPassing]*(('F+ , F-'!G$2-[1]!tbl_gk[[#This Row],[ShortPassing]])/('F+ , F-'!G$2-'F+ , F-'!G$3))</f>
        <v>3.2345833500754768E-2</v>
      </c>
      <c r="H878" s="1" cm="1">
        <f t="array" ref="H878">[1]!table_weight[Volleys]*(('F+ , F-'!H$2-[1]!tbl_gk[[#This Row],[Volleys]])/('F+ , F-'!H$2-'F+ , F-'!H$3))</f>
        <v>1.0416528881892981E-3</v>
      </c>
      <c r="I878" s="1" cm="1">
        <f t="array" ref="I878">[1]!table_weight[Dribbling]*(('F+ , F-'!I$2-[1]!tbl_gk[[#This Row],[Dribbling]])/('F+ , F-'!I$2-'F+ , F-'!I$3))</f>
        <v>1.7601807988178481E-2</v>
      </c>
      <c r="J878" s="1" cm="1">
        <f t="array" ref="J878">[1]!table_weight[Curve]*(('F+ , F-'!J$2-[1]!tbl_gk[[#This Row],[Curve]])/('F+ , F-'!J$2-'F+ , F-'!J$3))</f>
        <v>9.4648953791028455E-3</v>
      </c>
      <c r="K878" s="1" cm="1">
        <f t="array" ref="K878">[1]!table_weight[FKAccuracy]*(('F+ , F-'!K$2-[1]!tbl_gk[[#This Row],[FKAccuracy]])/('F+ , F-'!K$2-'F+ , F-'!K$3))</f>
        <v>9.4310921813203358E-3</v>
      </c>
      <c r="L878" s="1" cm="1">
        <f t="array" ref="L878">[1]!table_weight[LongPassing]*(('F+ , F-'!L$2-[1]!tbl_gk[[#This Row],[LongPassing]])/('F+ , F-'!L$2-'F+ , F-'!L$3))</f>
        <v>2.4905508603486726E-2</v>
      </c>
      <c r="M878" s="1" cm="1">
        <f t="array" ref="M878">[1]!table_weight[BallControl]*(('F+ , F-'!M$2-[1]!tbl_gk[[#This Row],[BallControl]])/('F+ , F-'!M$2-'F+ , F-'!M$3))</f>
        <v>1.2603763744621627E-2</v>
      </c>
      <c r="N878" s="1" cm="1">
        <f t="array" ref="N878">[1]!table_weight[Acceleration]*(('F+ , F-'!N$2-[1]!tbl_gk[[#This Row],[Acceleration]])/('F+ , F-'!N$2-'F+ , F-'!N$3))</f>
        <v>4.9607186957533181E-3</v>
      </c>
      <c r="O878" s="1" cm="1">
        <f t="array" ref="O878">[1]!table_weight[SprintSpeed]*(('F+ , F-'!O$2-[1]!tbl_gk[[#This Row],[SprintSpeed]])/('F+ , F-'!O$2-'F+ , F-'!O$3))</f>
        <v>6.1843626407058041E-3</v>
      </c>
      <c r="P878" s="1" cm="1">
        <f t="array" ref="P878">[1]!table_weight[Agility]*(('F+ , F-'!P$2-[1]!tbl_gk[[#This Row],[Agility]])/('F+ , F-'!P$2-'F+ , F-'!P$3))</f>
        <v>3.5103320774145116E-3</v>
      </c>
      <c r="Q878" s="1" cm="1">
        <f t="array" ref="Q878">[1]!table_weight[Reactions]*(('F+ , F-'!Q$2-[1]!tbl_gk[[#This Row],[Reactions]])/('F+ , F-'!Q$2-'F+ , F-'!Q$3))</f>
        <v>1.2891050001804705E-3</v>
      </c>
      <c r="R878" s="1" cm="1">
        <f t="array" ref="R878">[1]!table_weight[Balance]*(('F+ , F-'!R$2-[1]!tbl_gk[[#This Row],[Balance]])/('F+ , F-'!R$2-'F+ , F-'!R$3))</f>
        <v>8.0713757970483338E-4</v>
      </c>
      <c r="S878" s="1" cm="1">
        <f t="array" ref="S878">[1]!table_weight[ShotPower]*(('F+ , F-'!S$2-[1]!tbl_gk[[#This Row],[ShotPower]])/('F+ , F-'!S$2-'F+ , F-'!S$3))</f>
        <v>5.4538573983244545E-3</v>
      </c>
      <c r="T878" s="1" cm="1">
        <f t="array" ref="T878">[1]!table_weight[Jumping]*(('F+ , F-'!T$2-[1]!tbl_gk[[#This Row],[Jumping]])/('F+ , F-'!T$2-'F+ , F-'!T$3))</f>
        <v>1.9750336123732751E-3</v>
      </c>
      <c r="U878" s="1" cm="1">
        <f t="array" ref="U878">[1]!table_weight[Stamina]*(('F+ , F-'!U$2-[1]!tbl_gk[[#This Row],[Stamina]])/('F+ , F-'!U$2-'F+ , F-'!U$3))</f>
        <v>2.5761307987477501E-3</v>
      </c>
      <c r="V878" s="1" cm="1">
        <f t="array" ref="V878">[1]!table_weight[Strength]*(('F+ , F-'!V$2-[1]!tbl_gk[[#This Row],[Strength]])/('F+ , F-'!V$2-'F+ , F-'!V$3))</f>
        <v>3.6380691613426559E-2</v>
      </c>
      <c r="W878" s="1" cm="1">
        <f t="array" ref="W878">[1]!table_weight[LongShots]*(('F+ , F-'!W$2-[1]!tbl_gk[[#This Row],[LongShots]])/('F+ , F-'!W$2-'F+ , F-'!W$3))</f>
        <v>7.5315173595909123E-3</v>
      </c>
      <c r="X878" s="1" cm="1">
        <f t="array" ref="X878">[1]!table_weight[Aggression]*(('F+ , F-'!X$2-[1]!tbl_gk[[#This Row],[Aggression]])/('F+ , F-'!X$2-'F+ , F-'!X$3))</f>
        <v>7.9099482811073787E-3</v>
      </c>
      <c r="Y878" s="1" cm="1">
        <f t="array" ref="Y878">[1]!table_weight[Interceptions]*(('F+ , F-'!Y$2-[1]!tbl_gk[[#This Row],[Interceptions]])/('F+ , F-'!Y$2-'F+ , F-'!Y$3))</f>
        <v>1.7313833010554024E-2</v>
      </c>
      <c r="Z878" s="1" cm="1">
        <f t="array" ref="Z878">[1]!table_weight[Positioning]*(('F+ , F-'!Z$2-[1]!tbl_gk[[#This Row],[Positioning]])/('F+ , F-'!Z$2-'F+ , F-'!Z$3))</f>
        <v>2.957779805969611E-4</v>
      </c>
      <c r="AA878" s="1" cm="1">
        <f t="array" ref="AA878">[1]!table_weight[Vision]*(('F+ , F-'!AA$2-[1]!tbl_gk[[#This Row],[Vision]])/('F+ , F-'!AA$2-'F+ , F-'!AA$3))</f>
        <v>1.5617077375519694E-2</v>
      </c>
      <c r="AB878" s="1" cm="1">
        <f t="array" ref="AB878">[1]!table_weight[Penalties]*(('F+ , F-'!AB$2-[1]!tbl_gk[[#This Row],[Penalties]])/('F+ , F-'!AB$2-'F+ , F-'!AB$3))</f>
        <v>2.1922367973657118E-3</v>
      </c>
      <c r="AC878" s="1" cm="1">
        <f t="array" ref="AC878">[1]!table_weight[Composure]*(('F+ , F-'!AC$2-[1]!tbl_gk[[#This Row],[Composure]])/('F+ , F-'!AC$2-'F+ , F-'!AC$3))</f>
        <v>4.2698776146328564E-4</v>
      </c>
      <c r="AD878" s="1" cm="1">
        <f t="array" ref="AD878">[1]!table_weight[Marking]*(('F+ , F-'!AD$2-[1]!tbl_gk[[#This Row],[Marking]])/('F+ , F-'!AD$2-'F+ , F-'!AD$3))</f>
        <v>2.8394686137308601E-2</v>
      </c>
      <c r="AE878" s="1" cm="1">
        <f t="array" ref="AE878">[1]!table_weight[StandingTackle]*(('F+ , F-'!AE$2-[1]!tbl_gk[[#This Row],[StandingTackle]])/('F+ , F-'!AE$2-'F+ , F-'!AE$3))</f>
        <v>2.241685747682258E-2</v>
      </c>
      <c r="AF878" s="1" cm="1">
        <f t="array" ref="AF878">[1]!table_weight[SlidingTackle]*(('F+ , F-'!AF$2-[1]!tbl_gk[[#This Row],[SlidingTackle]])/('F+ , F-'!AF$2-'F+ , F-'!AF$3))</f>
        <v>1.4944571651215053E-3</v>
      </c>
      <c r="AG878" s="1" cm="1">
        <f t="array" ref="AG878">[1]!table_weight[GKDiving]*(('F+ , F-'!AG$2-[1]!tbl_gk[[#This Row],[GKDiving]])/('F+ , F-'!AG$2-'F+ , F-'!AG$3))</f>
        <v>3.2454238921001903E-2</v>
      </c>
      <c r="AH878" s="1" cm="1">
        <f t="array" ref="AH878">[1]!table_weight[GKHandling]*(('F+ , F-'!AH$2-[1]!tbl_gk[[#This Row],[GKHandling]])/('F+ , F-'!AH$2-'F+ , F-'!AH$3))</f>
        <v>3.9212444279837541E-2</v>
      </c>
      <c r="AI878" s="1" cm="1">
        <f t="array" ref="AI878">[1]!table_weight[GKKicking]*(('F+ , F-'!AI$2-[1]!tbl_gk[[#This Row],[GKKicking]])/('F+ , F-'!AI$2-'F+ , F-'!AI$3))</f>
        <v>2.5044113173106158E-2</v>
      </c>
      <c r="AJ878" s="1" cm="1">
        <f t="array" ref="AJ878">[1]!table_weight[GKPositioning]*(('F+ , F-'!AJ$2-[1]!tbl_gk[[#This Row],[GKPositioning]])/('F+ , F-'!AJ$2-'F+ , F-'!AJ$3))</f>
        <v>1.4505862254569271E-2</v>
      </c>
      <c r="AK878" s="1" cm="1">
        <f t="array" ref="AK878">[1]!table_weight[GKReflexes]*(('F+ , F-'!AK$2-[1]!tbl_gk[[#This Row],[GKReflexes]])/('F+ , F-'!AK$2-'F+ , F-'!AK$3))</f>
        <v>3.0973870128114096E-2</v>
      </c>
    </row>
    <row r="879" spans="1:37" x14ac:dyDescent="0.55000000000000004">
      <c r="A879" s="8">
        <f>[1]!tbl_gk[[#This Row],[ID]]</f>
        <v>232082</v>
      </c>
      <c r="B879" s="2" cm="1">
        <f t="array" ref="B879">[1]!table_weight[ValueEUR]*(('F+ , F-'!B$2-[1]!tbl_gk[[#This Row],[ValueEUR]])/('F+ , F-'!B$2-'F+ , F-'!B$3))</f>
        <v>1.2068791068449063E-4</v>
      </c>
      <c r="C879" s="2" cm="1">
        <f t="array" ref="C879">[1]!table_weight[WageEUR]*(('F+ , F-'!C$2-[1]!tbl_gk[[#This Row],[WageEUR]])/('F+ , F-'!C$2-'F+ , F-'!C$3))</f>
        <v>7.8241870618836313E-5</v>
      </c>
      <c r="D879" s="2" cm="1">
        <f t="array" ref="D879">[1]!table_weight[Crossing]*(('F+ , F-'!D$2-[1]!tbl_gk[[#This Row],[Crossing]])/('F+ , F-'!D$2-'F+ , F-'!D$3))</f>
        <v>3.3625286215233793E-2</v>
      </c>
      <c r="E879" s="2" cm="1">
        <f t="array" ref="E879">[1]!table_weight[Finishing]*(('F+ , F-'!E$2-[1]!tbl_gk[[#This Row],[Finishing]])/('F+ , F-'!E$2-'F+ , F-'!E$3))</f>
        <v>1.1979008214176926E-2</v>
      </c>
      <c r="F879" s="2" cm="1">
        <f t="array" ref="F879">[1]!table_weight[HeadingAccuracy]*(('F+ , F-'!F$2-[1]!tbl_gk[[#This Row],[HeadingAccuracy]])/('F+ , F-'!F$2-'F+ , F-'!F$3))</f>
        <v>1.1274360672166649E-2</v>
      </c>
      <c r="G879" s="2" cm="1">
        <f t="array" ref="G879">[1]!table_weight[ShortPassing]*(('F+ , F-'!G$2-[1]!tbl_gk[[#This Row],[ShortPassing]])/('F+ , F-'!G$2-'F+ , F-'!G$3))</f>
        <v>5.7659964066562854E-2</v>
      </c>
      <c r="H879" s="2" cm="1">
        <f t="array" ref="H879">[1]!table_weight[Volleys]*(('F+ , F-'!H$2-[1]!tbl_gk[[#This Row],[Volleys]])/('F+ , F-'!H$2-'F+ , F-'!H$3))</f>
        <v>1.0416528881892981E-3</v>
      </c>
      <c r="I879" s="2" cm="1">
        <f t="array" ref="I879">[1]!table_weight[Dribbling]*(('F+ , F-'!I$2-[1]!tbl_gk[[#This Row],[Dribbling]])/('F+ , F-'!I$2-'F+ , F-'!I$3))</f>
        <v>1.5646051545047536E-2</v>
      </c>
      <c r="J879" s="2" cm="1">
        <f t="array" ref="J879">[1]!table_weight[Curve]*(('F+ , F-'!J$2-[1]!tbl_gk[[#This Row],[Curve]])/('F+ , F-'!J$2-'F+ , F-'!J$3))</f>
        <v>9.295879390190295E-3</v>
      </c>
      <c r="K879" s="2" cm="1">
        <f t="array" ref="K879">[1]!table_weight[FKAccuracy]*(('F+ , F-'!K$2-[1]!tbl_gk[[#This Row],[FKAccuracy]])/('F+ , F-'!K$2-'F+ , F-'!K$3))</f>
        <v>9.2789777912990392E-3</v>
      </c>
      <c r="L879" s="2" cm="1">
        <f t="array" ref="L879">[1]!table_weight[LongPassing]*(('F+ , F-'!L$2-[1]!tbl_gk[[#This Row],[LongPassing]])/('F+ , F-'!L$2-'F+ , F-'!L$3))</f>
        <v>2.3281236303259328E-2</v>
      </c>
      <c r="M879" s="2" cm="1">
        <f t="array" ref="M879">[1]!table_weight[BallControl]*(('F+ , F-'!M$2-[1]!tbl_gk[[#This Row],[BallControl]])/('F+ , F-'!M$2-'F+ , F-'!M$3))</f>
        <v>1.2603763744621627E-2</v>
      </c>
      <c r="N879" s="2" cm="1">
        <f t="array" ref="N879">[1]!table_weight[Acceleration]*(('F+ , F-'!N$2-[1]!tbl_gk[[#This Row],[Acceleration]])/('F+ , F-'!N$2-'F+ , F-'!N$3))</f>
        <v>8.5685141108466402E-3</v>
      </c>
      <c r="O879" s="2" cm="1">
        <f t="array" ref="O879">[1]!table_weight[SprintSpeed]*(('F+ , F-'!O$2-[1]!tbl_gk[[#This Row],[SprintSpeed]])/('F+ , F-'!O$2-'F+ , F-'!O$3))</f>
        <v>9.5576513538180603E-3</v>
      </c>
      <c r="P879" s="2" cm="1">
        <f t="array" ref="P879">[1]!table_weight[Agility]*(('F+ , F-'!P$2-[1]!tbl_gk[[#This Row],[Agility]])/('F+ , F-'!P$2-'F+ , F-'!P$3))</f>
        <v>5.265498116121768E-3</v>
      </c>
      <c r="Q879" s="2" cm="1">
        <f t="array" ref="Q879">[1]!table_weight[Reactions]*(('F+ , F-'!Q$2-[1]!tbl_gk[[#This Row],[Reactions]])/('F+ , F-'!Q$2-'F+ , F-'!Q$3))</f>
        <v>2.217260600310409E-3</v>
      </c>
      <c r="R879" s="2" cm="1">
        <f t="array" ref="R879">[1]!table_weight[Balance]*(('F+ , F-'!R$2-[1]!tbl_gk[[#This Row],[Balance]])/('F+ , F-'!R$2-'F+ , F-'!R$3))</f>
        <v>2.4835002452456411E-3</v>
      </c>
      <c r="S879" s="2" cm="1">
        <f t="array" ref="S879">[1]!table_weight[ShotPower]*(('F+ , F-'!S$2-[1]!tbl_gk[[#This Row],[ShotPower]])/('F+ , F-'!S$2-'F+ , F-'!S$3))</f>
        <v>4.6747349128495319E-3</v>
      </c>
      <c r="T879" s="2" cm="1">
        <f t="array" ref="T879">[1]!table_weight[Jumping]*(('F+ , F-'!T$2-[1]!tbl_gk[[#This Row],[Jumping]])/('F+ , F-'!T$2-'F+ , F-'!T$3))</f>
        <v>2.8337438786225251E-3</v>
      </c>
      <c r="U879" s="2" cm="1">
        <f t="array" ref="U879">[1]!table_weight[Stamina]*(('F+ , F-'!U$2-[1]!tbl_gk[[#This Row],[Stamina]])/('F+ , F-'!U$2-'F+ , F-'!U$3))</f>
        <v>1.6315495058735752E-2</v>
      </c>
      <c r="V879" s="2" cm="1">
        <f t="array" ref="V879">[1]!table_weight[Strength]*(('F+ , F-'!V$2-[1]!tbl_gk[[#This Row],[Strength]])/('F+ , F-'!V$2-'F+ , F-'!V$3))</f>
        <v>2.4845350370144969E-2</v>
      </c>
      <c r="W879" s="2" cm="1">
        <f t="array" ref="W879">[1]!table_weight[LongShots]*(('F+ , F-'!W$2-[1]!tbl_gk[[#This Row],[LongShots]])/('F+ , F-'!W$2-'F+ , F-'!W$3))</f>
        <v>7.7912248547492196E-3</v>
      </c>
      <c r="X879" s="2" cm="1">
        <f t="array" ref="X879">[1]!table_weight[Aggression]*(('F+ , F-'!X$2-[1]!tbl_gk[[#This Row],[Aggression]])/('F+ , F-'!X$2-'F+ , F-'!X$3))</f>
        <v>1.3994523881959207E-2</v>
      </c>
      <c r="Y879" s="2" cm="1">
        <f t="array" ref="Y879">[1]!table_weight[Interceptions]*(('F+ , F-'!Y$2-[1]!tbl_gk[[#This Row],[Interceptions]])/('F+ , F-'!Y$2-'F+ , F-'!Y$3))</f>
        <v>2.2161706253509151E-2</v>
      </c>
      <c r="Z879" s="2" cm="1">
        <f t="array" ref="Z879">[1]!table_weight[Positioning]*(('F+ , F-'!Z$2-[1]!tbl_gk[[#This Row],[Positioning]])/('F+ , F-'!Z$2-'F+ , F-'!Z$3))</f>
        <v>4.4366697089544168E-4</v>
      </c>
      <c r="AA879" s="2" cm="1">
        <f t="array" ref="AA879">[1]!table_weight[Vision]*(('F+ , F-'!AA$2-[1]!tbl_gk[[#This Row],[Vision]])/('F+ , F-'!AA$2-'F+ , F-'!AA$3))</f>
        <v>2.9104553290741252E-2</v>
      </c>
      <c r="AB879" s="2" cm="1">
        <f t="array" ref="AB879">[1]!table_weight[Penalties]*(('F+ , F-'!AB$2-[1]!tbl_gk[[#This Row],[Penalties]])/('F+ , F-'!AB$2-'F+ , F-'!AB$3))</f>
        <v>2.153089711698467E-3</v>
      </c>
      <c r="AC879" s="2" cm="1">
        <f t="array" ref="AC879">[1]!table_weight[Composure]*(('F+ , F-'!AC$2-[1]!tbl_gk[[#This Row],[Composure]])/('F+ , F-'!AC$2-'F+ , F-'!AC$3))</f>
        <v>1.814697986218964E-3</v>
      </c>
      <c r="AD879" s="2" cm="1">
        <f t="array" ref="AD879">[1]!table_weight[Marking]*(('F+ , F-'!AD$2-[1]!tbl_gk[[#This Row],[Marking]])/('F+ , F-'!AD$2-'F+ , F-'!AD$3))</f>
        <v>2.0507273321389546E-2</v>
      </c>
      <c r="AE879" s="2" cm="1">
        <f t="array" ref="AE879">[1]!table_weight[StandingTackle]*(('F+ , F-'!AE$2-[1]!tbl_gk[[#This Row],[StandingTackle]])/('F+ , F-'!AE$2-'F+ , F-'!AE$3))</f>
        <v>2.9141914719869356E-2</v>
      </c>
      <c r="AF879" s="2" cm="1">
        <f t="array" ref="AF879">[1]!table_weight[SlidingTackle]*(('F+ , F-'!AF$2-[1]!tbl_gk[[#This Row],[SlidingTackle]])/('F+ , F-'!AF$2-'F+ , F-'!AF$3))</f>
        <v>8.9667429907290316E-3</v>
      </c>
      <c r="AG879" s="2" cm="1">
        <f t="array" ref="AG879">[1]!table_weight[GKDiving]*(('F+ , F-'!AG$2-[1]!tbl_gk[[#This Row],[GKDiving]])/('F+ , F-'!AG$2-'F+ , F-'!AG$3))</f>
        <v>4.6119181624581652E-2</v>
      </c>
      <c r="AH879" s="2" cm="1">
        <f t="array" ref="AH879">[1]!table_weight[GKHandling]*(('F+ , F-'!AH$2-[1]!tbl_gk[[#This Row],[GKHandling]])/('F+ , F-'!AH$2-'F+ , F-'!AH$3))</f>
        <v>4.8124363434346076E-2</v>
      </c>
      <c r="AI879" s="2" cm="1">
        <f t="array" ref="AI879">[1]!table_weight[GKKicking]*(('F+ , F-'!AI$2-[1]!tbl_gk[[#This Row],[GKKicking]])/('F+ , F-'!AI$2-'F+ , F-'!AI$3))</f>
        <v>2.1466382719805277E-2</v>
      </c>
      <c r="AJ879" s="2" cm="1">
        <f t="array" ref="AJ879">[1]!table_weight[GKPositioning]*(('F+ , F-'!AJ$2-[1]!tbl_gk[[#This Row],[GKPositioning]])/('F+ , F-'!AJ$2-'F+ , F-'!AJ$3))</f>
        <v>1.8290000234022125E-2</v>
      </c>
      <c r="AK879" s="2" cm="1">
        <f t="array" ref="AK879">[1]!table_weight[GKReflexes]*(('F+ , F-'!AK$2-[1]!tbl_gk[[#This Row],[GKReflexes]])/('F+ , F-'!AK$2-'F+ , F-'!AK$3))</f>
        <v>3.8261839570023298E-2</v>
      </c>
    </row>
    <row r="880" spans="1:37" x14ac:dyDescent="0.55000000000000004">
      <c r="A880" s="7">
        <f>[1]!tbl_gk[[#This Row],[ID]]</f>
        <v>232107</v>
      </c>
      <c r="B880" s="1" cm="1">
        <f t="array" ref="B880">[1]!table_weight[ValueEUR]*(('F+ , F-'!B$2-[1]!tbl_gk[[#This Row],[ValueEUR]])/('F+ , F-'!B$2-'F+ , F-'!B$3))</f>
        <v>3.0588675060954019E-4</v>
      </c>
      <c r="C880" s="1" cm="1">
        <f t="array" ref="C880">[1]!table_weight[WageEUR]*(('F+ , F-'!C$2-[1]!tbl_gk[[#This Row],[WageEUR]])/('F+ , F-'!C$2-'F+ , F-'!C$3))</f>
        <v>3.9120935309418161E-4</v>
      </c>
      <c r="D880" s="1" cm="1">
        <f t="array" ref="D880">[1]!table_weight[Crossing]*(('F+ , F-'!D$2-[1]!tbl_gk[[#This Row],[Crossing]])/('F+ , F-'!D$2-'F+ , F-'!D$3))</f>
        <v>3.3625286215233793E-2</v>
      </c>
      <c r="E880" s="1" cm="1">
        <f t="array" ref="E880">[1]!table_weight[Finishing]*(('F+ , F-'!E$2-[1]!tbl_gk[[#This Row],[Finishing]])/('F+ , F-'!E$2-'F+ , F-'!E$3))</f>
        <v>1.4973760267721157E-2</v>
      </c>
      <c r="F880" s="1" cm="1">
        <f t="array" ref="F880">[1]!table_weight[HeadingAccuracy]*(('F+ , F-'!F$2-[1]!tbl_gk[[#This Row],[HeadingAccuracy]])/('F+ , F-'!F$2-'F+ , F-'!F$3))</f>
        <v>5.8459647929752995E-3</v>
      </c>
      <c r="G880" s="1" cm="1">
        <f t="array" ref="G880">[1]!table_weight[ShortPassing]*(('F+ , F-'!G$2-[1]!tbl_gk[[#This Row],[ShortPassing]])/('F+ , F-'!G$2-'F+ , F-'!G$3))</f>
        <v>5.484728289258417E-2</v>
      </c>
      <c r="H880" s="1" cm="1">
        <f t="array" ref="H880">[1]!table_weight[Volleys]*(('F+ , F-'!H$2-[1]!tbl_gk[[#This Row],[Volleys]])/('F+ , F-'!H$2-'F+ , F-'!H$3))</f>
        <v>1.851827356780974E-3</v>
      </c>
      <c r="I880" s="1" cm="1">
        <f t="array" ref="I880">[1]!table_weight[Dribbling]*(('F+ , F-'!I$2-[1]!tbl_gk[[#This Row],[Dribbling]])/('F+ , F-'!I$2-'F+ , F-'!I$3))</f>
        <v>1.5646051545047536E-2</v>
      </c>
      <c r="J880" s="1" cm="1">
        <f t="array" ref="J880">[1]!table_weight[Curve]*(('F+ , F-'!J$2-[1]!tbl_gk[[#This Row],[Curve]])/('F+ , F-'!J$2-'F+ , F-'!J$3))</f>
        <v>8.2817834567149896E-3</v>
      </c>
      <c r="K880" s="1" cm="1">
        <f t="array" ref="K880">[1]!table_weight[FKAccuracy]*(('F+ , F-'!K$2-[1]!tbl_gk[[#This Row],[FKAccuracy]])/('F+ , F-'!K$2-'F+ , F-'!K$3))</f>
        <v>9.5832065713416324E-3</v>
      </c>
      <c r="L880" s="1" cm="1">
        <f t="array" ref="L880">[1]!table_weight[LongPassing]*(('F+ , F-'!L$2-[1]!tbl_gk[[#This Row],[LongPassing]])/('F+ , F-'!L$2-'F+ , F-'!L$3))</f>
        <v>2.5446932703562523E-2</v>
      </c>
      <c r="M880" s="1" cm="1">
        <f t="array" ref="M880">[1]!table_weight[BallControl]*(('F+ , F-'!M$2-[1]!tbl_gk[[#This Row],[BallControl]])/('F+ , F-'!M$2-'F+ , F-'!M$3))</f>
        <v>1.0430701030031691E-2</v>
      </c>
      <c r="N880" s="1" cm="1">
        <f t="array" ref="N880">[1]!table_weight[Acceleration]*(('F+ , F-'!N$2-[1]!tbl_gk[[#This Row],[Acceleration]])/('F+ , F-'!N$2-'F+ , F-'!N$3))</f>
        <v>6.313641976413314E-3</v>
      </c>
      <c r="O880" s="1" cm="1">
        <f t="array" ref="O880">[1]!table_weight[SprintSpeed]*(('F+ , F-'!O$2-[1]!tbl_gk[[#This Row],[SprintSpeed]])/('F+ , F-'!O$2-'F+ , F-'!O$3))</f>
        <v>7.0276848189838679E-3</v>
      </c>
      <c r="P880" s="1" cm="1">
        <f t="array" ref="P880">[1]!table_weight[Agility]*(('F+ , F-'!P$2-[1]!tbl_gk[[#This Row],[Agility]])/('F+ , F-'!P$2-'F+ , F-'!P$3))</f>
        <v>4.2123984928974139E-3</v>
      </c>
      <c r="Q880" s="1" cm="1">
        <f t="array" ref="Q880">[1]!table_weight[Reactions]*(('F+ , F-'!Q$2-[1]!tbl_gk[[#This Row],[Reactions]])/('F+ , F-'!Q$2-'F+ , F-'!Q$3))</f>
        <v>1.1859766001660328E-3</v>
      </c>
      <c r="R880" s="1" cm="1">
        <f t="array" ref="R880">[1]!table_weight[Balance]*(('F+ , F-'!R$2-[1]!tbl_gk[[#This Row],[Balance]])/('F+ , F-'!R$2-'F+ , F-'!R$3))</f>
        <v>2.4214127391145E-3</v>
      </c>
      <c r="S880" s="1" cm="1">
        <f t="array" ref="S880">[1]!table_weight[ShotPower]*(('F+ , F-'!S$2-[1]!tbl_gk[[#This Row],[ShotPower]])/('F+ , F-'!S$2-'F+ , F-'!S$3))</f>
        <v>7.0121023692742987E-3</v>
      </c>
      <c r="T880" s="1" cm="1">
        <f t="array" ref="T880">[1]!table_weight[Jumping]*(('F+ , F-'!T$2-[1]!tbl_gk[[#This Row],[Jumping]])/('F+ , F-'!T$2-'F+ , F-'!T$3))</f>
        <v>2.6620018253726754E-3</v>
      </c>
      <c r="U880" s="1" cm="1">
        <f t="array" ref="U880">[1]!table_weight[Stamina]*(('F+ , F-'!U$2-[1]!tbl_gk[[#This Row],[Stamina]])/('F+ , F-'!U$2-'F+ , F-'!U$3))</f>
        <v>1.288065399373875E-2</v>
      </c>
      <c r="V880" s="1" cm="1">
        <f t="array" ref="V880">[1]!table_weight[Strength]*(('F+ , F-'!V$2-[1]!tbl_gk[[#This Row],[Strength]])/('F+ , F-'!V$2-'F+ , F-'!V$3))</f>
        <v>1.3310009126863375E-2</v>
      </c>
      <c r="W880" s="1" cm="1">
        <f t="array" ref="W880">[1]!table_weight[LongShots]*(('F+ , F-'!W$2-[1]!tbl_gk[[#This Row],[LongShots]])/('F+ , F-'!W$2-'F+ , F-'!W$3))</f>
        <v>9.0897623305407575E-3</v>
      </c>
      <c r="X880" s="1" cm="1">
        <f t="array" ref="X880">[1]!table_weight[Aggression]*(('F+ , F-'!X$2-[1]!tbl_gk[[#This Row],[Aggression]])/('F+ , F-'!X$2-'F+ , F-'!X$3))</f>
        <v>1.2777608761788841E-2</v>
      </c>
      <c r="Y880" s="1" cm="1">
        <f t="array" ref="Y880">[1]!table_weight[Interceptions]*(('F+ , F-'!Y$2-[1]!tbl_gk[[#This Row],[Interceptions]])/('F+ , F-'!Y$2-'F+ , F-'!Y$3))</f>
        <v>2.2854259573931314E-2</v>
      </c>
      <c r="Z880" s="1" cm="1">
        <f t="array" ref="Z880">[1]!table_weight[Positioning]*(('F+ , F-'!Z$2-[1]!tbl_gk[[#This Row],[Positioning]])/('F+ , F-'!Z$2-'F+ , F-'!Z$3))</f>
        <v>1.9225568738802474E-3</v>
      </c>
      <c r="AA880" s="1" cm="1">
        <f t="array" ref="AA880">[1]!table_weight[Vision]*(('F+ , F-'!AA$2-[1]!tbl_gk[[#This Row],[Vision]])/('F+ , F-'!AA$2-'F+ , F-'!AA$3))</f>
        <v>2.8394686137308535E-2</v>
      </c>
      <c r="AB880" s="1" cm="1">
        <f t="array" ref="AB880">[1]!table_weight[Penalties]*(('F+ , F-'!AB$2-[1]!tbl_gk[[#This Row],[Penalties]])/('F+ , F-'!AB$2-'F+ , F-'!AB$3))</f>
        <v>2.1922367973657118E-3</v>
      </c>
      <c r="AC880" s="1" cm="1">
        <f t="array" ref="AC880">[1]!table_weight[Composure]*(('F+ , F-'!AC$2-[1]!tbl_gk[[#This Row],[Composure]])/('F+ , F-'!AC$2-'F+ , F-'!AC$3))</f>
        <v>2.0281918669506067E-3</v>
      </c>
      <c r="AD880" s="1" cm="1">
        <f t="array" ref="AD880">[1]!table_weight[Marking]*(('F+ , F-'!AD$2-[1]!tbl_gk[[#This Row],[Marking]])/('F+ , F-'!AD$2-'F+ , F-'!AD$3))</f>
        <v>3.4704616390043845E-2</v>
      </c>
      <c r="AE880" s="1" cm="1">
        <f t="array" ref="AE880">[1]!table_weight[StandingTackle]*(('F+ , F-'!AE$2-[1]!tbl_gk[[#This Row],[StandingTackle]])/('F+ , F-'!AE$2-'F+ , F-'!AE$3))</f>
        <v>1.7933485981458063E-2</v>
      </c>
      <c r="AF880" s="1" cm="1">
        <f t="array" ref="AF880">[1]!table_weight[SlidingTackle]*(('F+ , F-'!AF$2-[1]!tbl_gk[[#This Row],[SlidingTackle]])/('F+ , F-'!AF$2-'F+ , F-'!AF$3))</f>
        <v>6.7250572430467732E-3</v>
      </c>
      <c r="AG880" s="1" cm="1">
        <f t="array" ref="AG880">[1]!table_weight[GKDiving]*(('F+ , F-'!AG$2-[1]!tbl_gk[[#This Row],[GKDiving]])/('F+ , F-'!AG$2-'F+ , F-'!AG$3))</f>
        <v>3.5870474596896844E-2</v>
      </c>
      <c r="AH880" s="1" cm="1">
        <f t="array" ref="AH880">[1]!table_weight[GKHandling]*(('F+ , F-'!AH$2-[1]!tbl_gk[[#This Row],[GKHandling]])/('F+ , F-'!AH$2-'F+ , F-'!AH$3))</f>
        <v>4.6341979603444362E-2</v>
      </c>
      <c r="AI880" s="1" cm="1">
        <f t="array" ref="AI880">[1]!table_weight[GKKicking]*(('F+ , F-'!AI$2-[1]!tbl_gk[[#This Row],[GKKicking]])/('F+ , F-'!AI$2-'F+ , F-'!AI$3))</f>
        <v>3.2199574079707916E-2</v>
      </c>
      <c r="AJ880" s="1" cm="1">
        <f t="array" ref="AJ880">[1]!table_weight[GKPositioning]*(('F+ , F-'!AJ$2-[1]!tbl_gk[[#This Row],[GKPositioning]])/('F+ , F-'!AJ$2-'F+ , F-'!AJ$3))</f>
        <v>1.6397931244295699E-2</v>
      </c>
      <c r="AK880" s="1" cm="1">
        <f t="array" ref="AK880">[1]!table_weight[GKReflexes]*(('F+ , F-'!AK$2-[1]!tbl_gk[[#This Row],[GKReflexes]])/('F+ , F-'!AK$2-'F+ , F-'!AK$3))</f>
        <v>3.8261839570023298E-2</v>
      </c>
    </row>
    <row r="881" spans="1:37" x14ac:dyDescent="0.55000000000000004">
      <c r="A881" s="8">
        <f>[1]!tbl_gk[[#This Row],[ID]]</f>
        <v>232110</v>
      </c>
      <c r="B881" s="2" cm="1">
        <f t="array" ref="B881">[1]!table_weight[ValueEUR]*(('F+ , F-'!B$2-[1]!tbl_gk[[#This Row],[ValueEUR]])/('F+ , F-'!B$2-'F+ , F-'!B$3))</f>
        <v>1.7470423899596343E-4</v>
      </c>
      <c r="C881" s="2" cm="1">
        <f t="array" ref="C881">[1]!table_weight[WageEUR]*(('F+ , F-'!C$2-[1]!tbl_gk[[#This Row],[WageEUR]])/('F+ , F-'!C$2-'F+ , F-'!C$3))</f>
        <v>2.3472561185650898E-4</v>
      </c>
      <c r="D881" s="2" cm="1">
        <f t="array" ref="D881">[1]!table_weight[Crossing]*(('F+ , F-'!D$2-[1]!tbl_gk[[#This Row],[Crossing]])/('F+ , F-'!D$2-'F+ , F-'!D$3))</f>
        <v>3.6987814836757178E-2</v>
      </c>
      <c r="E881" s="2" cm="1">
        <f t="array" ref="E881">[1]!table_weight[Finishing]*(('F+ , F-'!E$2-[1]!tbl_gk[[#This Row],[Finishing]])/('F+ , F-'!E$2-'F+ , F-'!E$3))</f>
        <v>1.9965013690294877E-2</v>
      </c>
      <c r="F881" s="2" cm="1">
        <f t="array" ref="F881">[1]!table_weight[HeadingAccuracy]*(('F+ , F-'!F$2-[1]!tbl_gk[[#This Row],[HeadingAccuracy]])/('F+ , F-'!F$2-'F+ , F-'!F$3))</f>
        <v>1.210949849973455E-2</v>
      </c>
      <c r="G881" s="2" cm="1">
        <f t="array" ref="G881">[1]!table_weight[ShortPassing]*(('F+ , F-'!G$2-[1]!tbl_gk[[#This Row],[ShortPassing]])/('F+ , F-'!G$2-'F+ , F-'!G$3))</f>
        <v>5.3440942305594832E-2</v>
      </c>
      <c r="H881" s="2" cm="1">
        <f t="array" ref="H881">[1]!table_weight[Volleys]*(('F+ , F-'!H$2-[1]!tbl_gk[[#This Row],[Volleys]])/('F+ , F-'!H$2-'F+ , F-'!H$3))</f>
        <v>1.9675665665797848E-3</v>
      </c>
      <c r="I881" s="2" cm="1">
        <f t="array" ref="I881">[1]!table_weight[Dribbling]*(('F+ , F-'!I$2-[1]!tbl_gk[[#This Row],[Dribbling]])/('F+ , F-'!I$2-'F+ , F-'!I$3))</f>
        <v>2.0535442652874894E-2</v>
      </c>
      <c r="J881" s="2" cm="1">
        <f t="array" ref="J881">[1]!table_weight[Curve]*(('F+ , F-'!J$2-[1]!tbl_gk[[#This Row],[Curve]])/('F+ , F-'!J$2-'F+ , F-'!J$3))</f>
        <v>9.4648953791028455E-3</v>
      </c>
      <c r="K881" s="2" cm="1">
        <f t="array" ref="K881">[1]!table_weight[FKAccuracy]*(('F+ , F-'!K$2-[1]!tbl_gk[[#This Row],[FKAccuracy]])/('F+ , F-'!K$2-'F+ , F-'!K$3))</f>
        <v>9.7353209613629272E-3</v>
      </c>
      <c r="L881" s="2" cm="1">
        <f t="array" ref="L881">[1]!table_weight[LongPassing]*(('F+ , F-'!L$2-[1]!tbl_gk[[#This Row],[LongPassing]])/('F+ , F-'!L$2-'F+ , F-'!L$3))</f>
        <v>2.1656964003031933E-2</v>
      </c>
      <c r="M881" s="2" cm="1">
        <f t="array" ref="M881">[1]!table_weight[BallControl]*(('F+ , F-'!M$2-[1]!tbl_gk[[#This Row],[BallControl]])/('F+ , F-'!M$2-'F+ , F-'!M$3))</f>
        <v>1.3907601373375588E-2</v>
      </c>
      <c r="N881" s="2" cm="1">
        <f t="array" ref="N881">[1]!table_weight[Acceleration]*(('F+ , F-'!N$2-[1]!tbl_gk[[#This Row],[Acceleration]])/('F+ , F-'!N$2-'F+ , F-'!N$3))</f>
        <v>1.10488734587233E-2</v>
      </c>
      <c r="O881" s="2" cm="1">
        <f t="array" ref="O881">[1]!table_weight[SprintSpeed]*(('F+ , F-'!O$2-[1]!tbl_gk[[#This Row],[SprintSpeed]])/('F+ , F-'!O$2-'F+ , F-'!O$3))</f>
        <v>9.5576513538180603E-3</v>
      </c>
      <c r="P881" s="2" cm="1">
        <f t="array" ref="P881">[1]!table_weight[Agility]*(('F+ , F-'!P$2-[1]!tbl_gk[[#This Row],[Agility]])/('F+ , F-'!P$2-'F+ , F-'!P$3))</f>
        <v>5.1484870468746172E-3</v>
      </c>
      <c r="Q881" s="2" cm="1">
        <f t="array" ref="Q881">[1]!table_weight[Reactions]*(('F+ , F-'!Q$2-[1]!tbl_gk[[#This Row],[Reactions]])/('F+ , F-'!Q$2-'F+ , F-'!Q$3))</f>
        <v>1.4953618002093458E-3</v>
      </c>
      <c r="R881" s="2" cm="1">
        <f t="array" ref="R881">[1]!table_weight[Balance]*(('F+ , F-'!R$2-[1]!tbl_gk[[#This Row],[Balance]])/('F+ , F-'!R$2-'F+ , F-'!R$3))</f>
        <v>2.0488877023276536E-3</v>
      </c>
      <c r="S881" s="2" cm="1">
        <f t="array" ref="S881">[1]!table_weight[ShotPower]*(('F+ , F-'!S$2-[1]!tbl_gk[[#This Row],[ShotPower]])/('F+ , F-'!S$2-'F+ , F-'!S$3))</f>
        <v>6.4926873789576834E-3</v>
      </c>
      <c r="T881" s="2" cm="1">
        <f t="array" ref="T881">[1]!table_weight[Jumping]*(('F+ , F-'!T$2-[1]!tbl_gk[[#This Row],[Jumping]])/('F+ , F-'!T$2-'F+ , F-'!T$3))</f>
        <v>1.8032915591234251E-3</v>
      </c>
      <c r="U881" s="2" cm="1">
        <f t="array" ref="U881">[1]!table_weight[Stamina]*(('F+ , F-'!U$2-[1]!tbl_gk[[#This Row],[Stamina]])/('F+ , F-'!U$2-'F+ , F-'!U$3))</f>
        <v>2.4043887454978999E-2</v>
      </c>
      <c r="V881" s="2" cm="1">
        <f t="array" ref="V881">[1]!table_weight[Strength]*(('F+ , F-'!V$2-[1]!tbl_gk[[#This Row],[Strength]])/('F+ , F-'!V$2-'F+ , F-'!V$3))</f>
        <v>3.8155359497008344E-2</v>
      </c>
      <c r="W881" s="2" cm="1">
        <f t="array" ref="W881">[1]!table_weight[LongShots]*(('F+ , F-'!W$2-[1]!tbl_gk[[#This Row],[LongShots]])/('F+ , F-'!W$2-'F+ , F-'!W$3))</f>
        <v>1.0128592311173986E-2</v>
      </c>
      <c r="X881" s="2" cm="1">
        <f t="array" ref="X881">[1]!table_weight[Aggression]*(('F+ , F-'!X$2-[1]!tbl_gk[[#This Row],[Aggression]])/('F+ , F-'!X$2-'F+ , F-'!X$3))</f>
        <v>1.3994523881959207E-2</v>
      </c>
      <c r="Y881" s="2" cm="1">
        <f t="array" ref="Y881">[1]!table_weight[Interceptions]*(('F+ , F-'!Y$2-[1]!tbl_gk[[#This Row],[Interceptions]])/('F+ , F-'!Y$2-'F+ , F-'!Y$3))</f>
        <v>2.0084046292242669E-2</v>
      </c>
      <c r="Z881" s="2" cm="1">
        <f t="array" ref="Z881">[1]!table_weight[Positioning]*(('F+ , F-'!Z$2-[1]!tbl_gk[[#This Row],[Positioning]])/('F+ , F-'!Z$2-'F+ , F-'!Z$3))</f>
        <v>1.9225568738802474E-3</v>
      </c>
      <c r="AA881" s="2" cm="1">
        <f t="array" ref="AA881">[1]!table_weight[Vision]*(('F+ , F-'!AA$2-[1]!tbl_gk[[#This Row],[Vision]])/('F+ , F-'!AA$2-'F+ , F-'!AA$3))</f>
        <v>1.8456545989250551E-2</v>
      </c>
      <c r="AB881" s="2" cm="1">
        <f t="array" ref="AB881">[1]!table_weight[Penalties]*(('F+ , F-'!AB$2-[1]!tbl_gk[[#This Row],[Penalties]])/('F+ , F-'!AB$2-'F+ , F-'!AB$3))</f>
        <v>2.3488251400346914E-3</v>
      </c>
      <c r="AC881" s="2" cm="1">
        <f t="array" ref="AC881">[1]!table_weight[Composure]*(('F+ , F-'!AC$2-[1]!tbl_gk[[#This Row],[Composure]])/('F+ , F-'!AC$2-'F+ , F-'!AC$3))</f>
        <v>1.441083694938589E-3</v>
      </c>
      <c r="AD881" s="2" cm="1">
        <f t="array" ref="AD881">[1]!table_weight[Marking]*(('F+ , F-'!AD$2-[1]!tbl_gk[[#This Row],[Marking]])/('F+ , F-'!AD$2-'F+ , F-'!AD$3))</f>
        <v>7.8874128159190562E-3</v>
      </c>
      <c r="AE881" s="2" cm="1">
        <f t="array" ref="AE881">[1]!table_weight[StandingTackle]*(('F+ , F-'!AE$2-[1]!tbl_gk[[#This Row],[StandingTackle]])/('F+ , F-'!AE$2-'F+ , F-'!AE$3))</f>
        <v>2.9141914719869356E-2</v>
      </c>
      <c r="AF881" s="2" cm="1">
        <f t="array" ref="AF881">[1]!table_weight[SlidingTackle]*(('F+ , F-'!AF$2-[1]!tbl_gk[[#This Row],[SlidingTackle]])/('F+ , F-'!AF$2-'F+ , F-'!AF$3))</f>
        <v>1.120842873841129E-2</v>
      </c>
      <c r="AG881" s="2" cm="1">
        <f t="array" ref="AG881">[1]!table_weight[GKDiving]*(('F+ , F-'!AG$2-[1]!tbl_gk[[#This Row],[GKDiving]])/('F+ , F-'!AG$2-'F+ , F-'!AG$3))</f>
        <v>4.4411063786634182E-2</v>
      </c>
      <c r="AH881" s="2" cm="1">
        <f t="array" ref="AH881">[1]!table_weight[GKHandling]*(('F+ , F-'!AH$2-[1]!tbl_gk[[#This Row],[GKHandling]])/('F+ , F-'!AH$2-'F+ , F-'!AH$3))</f>
        <v>6.416581791246144E-2</v>
      </c>
      <c r="AI881" s="2" cm="1">
        <f t="array" ref="AI881">[1]!table_weight[GKKicking]*(('F+ , F-'!AI$2-[1]!tbl_gk[[#This Row],[GKKicking]])/('F+ , F-'!AI$2-'F+ , F-'!AI$3))</f>
        <v>2.9516276239732256E-2</v>
      </c>
      <c r="AJ881" s="2" cm="1">
        <f t="array" ref="AJ881">[1]!table_weight[GKPositioning]*(('F+ , F-'!AJ$2-[1]!tbl_gk[[#This Row],[GKPositioning]])/('F+ , F-'!AJ$2-'F+ , F-'!AJ$3))</f>
        <v>1.7028620907537841E-2</v>
      </c>
      <c r="AK881" s="2" cm="1">
        <f t="array" ref="AK881">[1]!table_weight[GKReflexes]*(('F+ , F-'!AK$2-[1]!tbl_gk[[#This Row],[GKReflexes]])/('F+ , F-'!AK$2-'F+ , F-'!AK$3))</f>
        <v>4.0083831930500594E-2</v>
      </c>
    </row>
    <row r="882" spans="1:37" x14ac:dyDescent="0.55000000000000004">
      <c r="A882" s="7">
        <f>[1]!tbl_gk[[#This Row],[ID]]</f>
        <v>232131</v>
      </c>
      <c r="B882" s="1" cm="1">
        <f t="array" ref="B882">[1]!table_weight[ValueEUR]*(('F+ , F-'!B$2-[1]!tbl_gk[[#This Row],[ValueEUR]])/('F+ , F-'!B$2-'F+ , F-'!B$3))</f>
        <v>1.5155438400533223E-4</v>
      </c>
      <c r="C882" s="1" cm="1">
        <f t="array" ref="C882">[1]!table_weight[WageEUR]*(('F+ , F-'!C$2-[1]!tbl_gk[[#This Row],[WageEUR]])/('F+ , F-'!C$2-'F+ , F-'!C$3))</f>
        <v>7.04176835569527E-5</v>
      </c>
      <c r="D882" s="1" cm="1">
        <f t="array" ref="D882">[1]!table_weight[Crossing]*(('F+ , F-'!D$2-[1]!tbl_gk[[#This Row],[Crossing]])/('F+ , F-'!D$2-'F+ , F-'!D$3))</f>
        <v>2.8021071846028162E-2</v>
      </c>
      <c r="E882" s="1" cm="1">
        <f t="array" ref="E882">[1]!table_weight[Finishing]*(('F+ , F-'!E$2-[1]!tbl_gk[[#This Row],[Finishing]])/('F+ , F-'!E$2-'F+ , F-'!E$3))</f>
        <v>1.6970261636750646E-2</v>
      </c>
      <c r="F882" s="1" cm="1">
        <f t="array" ref="F882">[1]!table_weight[HeadingAccuracy]*(('F+ , F-'!F$2-[1]!tbl_gk[[#This Row],[HeadingAccuracy]])/('F+ , F-'!F$2-'F+ , F-'!F$3))</f>
        <v>1.08567917583827E-2</v>
      </c>
      <c r="G882" s="1" cm="1">
        <f t="array" ref="G882">[1]!table_weight[ShortPassing]*(('F+ , F-'!G$2-[1]!tbl_gk[[#This Row],[ShortPassing]])/('F+ , F-'!G$2-'F+ , F-'!G$3))</f>
        <v>6.1878985827530868E-2</v>
      </c>
      <c r="H882" s="1" cm="1">
        <f t="array" ref="H882">[1]!table_weight[Volleys]*(('F+ , F-'!H$2-[1]!tbl_gk[[#This Row],[Volleys]])/('F+ , F-'!H$2-'F+ , F-'!H$3))</f>
        <v>1.7360881469821632E-3</v>
      </c>
      <c r="I882" s="1" cm="1">
        <f t="array" ref="I882">[1]!table_weight[Dribbling]*(('F+ , F-'!I$2-[1]!tbl_gk[[#This Row],[Dribbling]])/('F+ , F-'!I$2-'F+ , F-'!I$3))</f>
        <v>1.9557564431309422E-2</v>
      </c>
      <c r="J882" s="1" cm="1">
        <f t="array" ref="J882">[1]!table_weight[Curve]*(('F+ , F-'!J$2-[1]!tbl_gk[[#This Row],[Curve]])/('F+ , F-'!J$2-'F+ , F-'!J$3))</f>
        <v>8.9578474123651938E-3</v>
      </c>
      <c r="K882" s="1" cm="1">
        <f t="array" ref="K882">[1]!table_weight[FKAccuracy]*(('F+ , F-'!K$2-[1]!tbl_gk[[#This Row],[FKAccuracy]])/('F+ , F-'!K$2-'F+ , F-'!K$3))</f>
        <v>9.5832065713416324E-3</v>
      </c>
      <c r="L882" s="1" cm="1">
        <f t="array" ref="L882">[1]!table_weight[LongPassing]*(('F+ , F-'!L$2-[1]!tbl_gk[[#This Row],[LongPassing]])/('F+ , F-'!L$2-'F+ , F-'!L$3))</f>
        <v>2.0574115802880336E-2</v>
      </c>
      <c r="M882" s="1" cm="1">
        <f t="array" ref="M882">[1]!table_weight[BallControl]*(('F+ , F-'!M$2-[1]!tbl_gk[[#This Row],[BallControl]])/('F+ , F-'!M$2-'F+ , F-'!M$3))</f>
        <v>1.1734538658785654E-2</v>
      </c>
      <c r="N882" s="1" cm="1">
        <f t="array" ref="N882">[1]!table_weight[Acceleration]*(('F+ , F-'!N$2-[1]!tbl_gk[[#This Row],[Acceleration]])/('F+ , F-'!N$2-'F+ , F-'!N$3))</f>
        <v>6.5391291898566463E-3</v>
      </c>
      <c r="O882" s="1" cm="1">
        <f t="array" ref="O882">[1]!table_weight[SprintSpeed]*(('F+ , F-'!O$2-[1]!tbl_gk[[#This Row],[SprintSpeed]])/('F+ , F-'!O$2-'F+ , F-'!O$3))</f>
        <v>7.589899604502578E-3</v>
      </c>
      <c r="P882" s="1" cm="1">
        <f t="array" ref="P882">[1]!table_weight[Agility]*(('F+ , F-'!P$2-[1]!tbl_gk[[#This Row],[Agility]])/('F+ , F-'!P$2-'F+ , F-'!P$3))</f>
        <v>4.095387423650264E-3</v>
      </c>
      <c r="Q882" s="1" cm="1">
        <f t="array" ref="Q882">[1]!table_weight[Reactions]*(('F+ , F-'!Q$2-[1]!tbl_gk[[#This Row],[Reactions]])/('F+ , F-'!Q$2-'F+ , F-'!Q$3))</f>
        <v>1.8563112002598775E-3</v>
      </c>
      <c r="R882" s="1" cm="1">
        <f t="array" ref="R882">[1]!table_weight[Balance]*(('F+ , F-'!R$2-[1]!tbl_gk[[#This Row],[Balance]])/('F+ , F-'!R$2-'F+ , F-'!R$3))</f>
        <v>2.4835002452456411E-3</v>
      </c>
      <c r="S882" s="1" cm="1">
        <f t="array" ref="S882">[1]!table_weight[ShotPower]*(('F+ , F-'!S$2-[1]!tbl_gk[[#This Row],[ShotPower]])/('F+ , F-'!S$2-'F+ , F-'!S$3))</f>
        <v>6.7523948741159906E-3</v>
      </c>
      <c r="T882" s="1" cm="1">
        <f t="array" ref="T882">[1]!table_weight[Jumping]*(('F+ , F-'!T$2-[1]!tbl_gk[[#This Row],[Jumping]])/('F+ , F-'!T$2-'F+ , F-'!T$3))</f>
        <v>3.7783251714967009E-3</v>
      </c>
      <c r="U882" s="1" cm="1">
        <f t="array" ref="U882">[1]!table_weight[Stamina]*(('F+ , F-'!U$2-[1]!tbl_gk[[#This Row],[Stamina]])/('F+ , F-'!U$2-'F+ , F-'!U$3))</f>
        <v>1.7174205324984999E-2</v>
      </c>
      <c r="V882" s="1" cm="1">
        <f t="array" ref="V882">[1]!table_weight[Strength]*(('F+ , F-'!V$2-[1]!tbl_gk[[#This Row],[Strength]])/('F+ , F-'!V$2-'F+ , F-'!V$3))</f>
        <v>3.5493357671635667E-2</v>
      </c>
      <c r="W882" s="1" cm="1">
        <f t="array" ref="W882">[1]!table_weight[LongShots]*(('F+ , F-'!W$2-[1]!tbl_gk[[#This Row],[LongShots]])/('F+ , F-'!W$2-'F+ , F-'!W$3))</f>
        <v>8.8300548353824494E-3</v>
      </c>
      <c r="X882" s="1" cm="1">
        <f t="array" ref="X882">[1]!table_weight[Aggression]*(('F+ , F-'!X$2-[1]!tbl_gk[[#This Row],[Aggression]])/('F+ , F-'!X$2-'F+ , F-'!X$3))</f>
        <v>6.0845756008518293E-3</v>
      </c>
      <c r="Y882" s="1" cm="1">
        <f t="array" ref="Y882">[1]!table_weight[Interceptions]*(('F+ , F-'!Y$2-[1]!tbl_gk[[#This Row],[Interceptions]])/('F+ , F-'!Y$2-'F+ , F-'!Y$3))</f>
        <v>2.2854259573931314E-2</v>
      </c>
      <c r="Z882" s="1" cm="1">
        <f t="array" ref="Z882">[1]!table_weight[Positioning]*(('F+ , F-'!Z$2-[1]!tbl_gk[[#This Row],[Positioning]])/('F+ , F-'!Z$2-'F+ , F-'!Z$3))</f>
        <v>1.6267788932832863E-3</v>
      </c>
      <c r="AA882" s="1" cm="1">
        <f t="array" ref="AA882">[1]!table_weight[Vision]*(('F+ , F-'!AA$2-[1]!tbl_gk[[#This Row],[Vision]])/('F+ , F-'!AA$2-'F+ , F-'!AA$3))</f>
        <v>1.7746678835817837E-2</v>
      </c>
      <c r="AB882" s="1" cm="1">
        <f t="array" ref="AB882">[1]!table_weight[Penalties]*(('F+ , F-'!AB$2-[1]!tbl_gk[[#This Row],[Penalties]])/('F+ , F-'!AB$2-'F+ , F-'!AB$3))</f>
        <v>2.3096780543674466E-3</v>
      </c>
      <c r="AC882" s="1" cm="1">
        <f t="array" ref="AC882">[1]!table_weight[Composure]*(('F+ , F-'!AC$2-[1]!tbl_gk[[#This Row],[Composure]])/('F+ , F-'!AC$2-'F+ , F-'!AC$3))</f>
        <v>1.8680714564018749E-3</v>
      </c>
      <c r="AD882" s="1" cm="1">
        <f t="array" ref="AD882">[1]!table_weight[Marking]*(('F+ , F-'!AD$2-[1]!tbl_gk[[#This Row],[Marking]])/('F+ , F-'!AD$2-'F+ , F-'!AD$3))</f>
        <v>2.9972168700492414E-2</v>
      </c>
      <c r="AE882" s="1" cm="1">
        <f t="array" ref="AE882">[1]!table_weight[StandingTackle]*(('F+ , F-'!AE$2-[1]!tbl_gk[[#This Row],[StandingTackle]])/('F+ , F-'!AE$2-'F+ , F-'!AE$3))</f>
        <v>3.362528621523387E-2</v>
      </c>
      <c r="AF882" s="1" cm="1">
        <f t="array" ref="AF882">[1]!table_weight[SlidingTackle]*(('F+ , F-'!AF$2-[1]!tbl_gk[[#This Row],[SlidingTackle]])/('F+ , F-'!AF$2-'F+ , F-'!AF$3))</f>
        <v>1.0461200155850536E-2</v>
      </c>
      <c r="AG882" s="1" cm="1">
        <f t="array" ref="AG882">[1]!table_weight[GKDiving]*(('F+ , F-'!AG$2-[1]!tbl_gk[[#This Row],[GKDiving]])/('F+ , F-'!AG$2-'F+ , F-'!AG$3))</f>
        <v>4.6119181624581652E-2</v>
      </c>
      <c r="AH882" s="1" cm="1">
        <f t="array" ref="AH882">[1]!table_weight[GKHandling]*(('F+ , F-'!AH$2-[1]!tbl_gk[[#This Row],[GKHandling]])/('F+ , F-'!AH$2-'F+ , F-'!AH$3))</f>
        <v>5.168913109614949E-2</v>
      </c>
      <c r="AI882" s="1" cm="1">
        <f t="array" ref="AI882">[1]!table_weight[GKKicking]*(('F+ , F-'!AI$2-[1]!tbl_gk[[#This Row],[GKKicking]])/('F+ , F-'!AI$2-'F+ , F-'!AI$3))</f>
        <v>3.0410708853057477E-2</v>
      </c>
      <c r="AJ882" s="1" cm="1">
        <f t="array" ref="AJ882">[1]!table_weight[GKPositioning]*(('F+ , F-'!AJ$2-[1]!tbl_gk[[#This Row],[GKPositioning]])/('F+ , F-'!AJ$2-'F+ , F-'!AJ$3))</f>
        <v>1.6397931244295699E-2</v>
      </c>
      <c r="AK882" s="1" cm="1">
        <f t="array" ref="AK882">[1]!table_weight[GKReflexes]*(('F+ , F-'!AK$2-[1]!tbl_gk[[#This Row],[GKReflexes]])/('F+ , F-'!AK$2-'F+ , F-'!AK$3))</f>
        <v>4.9193793732887098E-2</v>
      </c>
    </row>
    <row r="883" spans="1:37" x14ac:dyDescent="0.55000000000000004">
      <c r="A883" s="8">
        <f>[1]!tbl_gk[[#This Row],[ID]]</f>
        <v>232226</v>
      </c>
      <c r="B883" s="2" cm="1">
        <f t="array" ref="B883">[1]!table_weight[ValueEUR]*(('F+ , F-'!B$2-[1]!tbl_gk[[#This Row],[ValueEUR]])/('F+ , F-'!B$2-'F+ , F-'!B$3))</f>
        <v>1.5927100233554262E-4</v>
      </c>
      <c r="C883" s="2" cm="1">
        <f t="array" ref="C883">[1]!table_weight[WageEUR]*(('F+ , F-'!C$2-[1]!tbl_gk[[#This Row],[WageEUR]])/('F+ , F-'!C$2-'F+ , F-'!C$3))</f>
        <v>2.3472561185650895E-5</v>
      </c>
      <c r="D883" s="2" cm="1">
        <f t="array" ref="D883">[1]!table_weight[Crossing]*(('F+ , F-'!D$2-[1]!tbl_gk[[#This Row],[Crossing]])/('F+ , F-'!D$2-'F+ , F-'!D$3))</f>
        <v>3.6987814836757178E-2</v>
      </c>
      <c r="E883" s="2" cm="1">
        <f t="array" ref="E883">[1]!table_weight[Finishing]*(('F+ , F-'!E$2-[1]!tbl_gk[[#This Row],[Finishing]])/('F+ , F-'!E$2-'F+ , F-'!E$3))</f>
        <v>8.9842561606326941E-3</v>
      </c>
      <c r="F883" s="2" cm="1">
        <f t="array" ref="F883">[1]!table_weight[HeadingAccuracy]*(('F+ , F-'!F$2-[1]!tbl_gk[[#This Row],[HeadingAccuracy]])/('F+ , F-'!F$2-'F+ , F-'!F$3))</f>
        <v>8.7689471894629514E-3</v>
      </c>
      <c r="G883" s="2" cm="1">
        <f t="array" ref="G883">[1]!table_weight[ShortPassing]*(('F+ , F-'!G$2-[1]!tbl_gk[[#This Row],[ShortPassing]])/('F+ , F-'!G$2-'F+ , F-'!G$3))</f>
        <v>4.781557995763748E-2</v>
      </c>
      <c r="H883" s="2" cm="1">
        <f t="array" ref="H883">[1]!table_weight[Volleys]*(('F+ , F-'!H$2-[1]!tbl_gk[[#This Row],[Volleys]])/('F+ , F-'!H$2-'F+ , F-'!H$3))</f>
        <v>2.1990449861774069E-3</v>
      </c>
      <c r="I883" s="2" cm="1">
        <f t="array" ref="I883">[1]!table_weight[Dribbling]*(('F+ , F-'!I$2-[1]!tbl_gk[[#This Row],[Dribbling]])/('F+ , F-'!I$2-'F+ , F-'!I$3))</f>
        <v>1.4668173323482065E-2</v>
      </c>
      <c r="J883" s="2" cm="1">
        <f t="array" ref="J883">[1]!table_weight[Curve]*(('F+ , F-'!J$2-[1]!tbl_gk[[#This Row],[Curve]])/('F+ , F-'!J$2-'F+ , F-'!J$3))</f>
        <v>9.8029273569279467E-3</v>
      </c>
      <c r="K883" s="2" cm="1">
        <f t="array" ref="K883">[1]!table_weight[FKAccuracy]*(('F+ , F-'!K$2-[1]!tbl_gk[[#This Row],[FKAccuracy]])/('F+ , F-'!K$2-'F+ , F-'!K$3))</f>
        <v>9.1268634012777444E-3</v>
      </c>
      <c r="L883" s="2" cm="1">
        <f t="array" ref="L883">[1]!table_weight[LongPassing]*(('F+ , F-'!L$2-[1]!tbl_gk[[#This Row],[LongPassing]])/('F+ , F-'!L$2-'F+ , F-'!L$3))</f>
        <v>1.4618450702046556E-2</v>
      </c>
      <c r="M883" s="2" cm="1">
        <f t="array" ref="M883">[1]!table_weight[BallControl]*(('F+ , F-'!M$2-[1]!tbl_gk[[#This Row],[BallControl]])/('F+ , F-'!M$2-'F+ , F-'!M$3))</f>
        <v>1.0865313572949679E-2</v>
      </c>
      <c r="N883" s="2" cm="1">
        <f t="array" ref="N883">[1]!table_weight[Acceleration]*(('F+ , F-'!N$2-[1]!tbl_gk[[#This Row],[Acceleration]])/('F+ , F-'!N$2-'F+ , F-'!N$3))</f>
        <v>3.6077954150933221E-3</v>
      </c>
      <c r="O883" s="2" cm="1">
        <f t="array" ref="O883">[1]!table_weight[SprintSpeed]*(('F+ , F-'!O$2-[1]!tbl_gk[[#This Row],[SprintSpeed]])/('F+ , F-'!O$2-'F+ , F-'!O$3))</f>
        <v>4.7788256769090301E-3</v>
      </c>
      <c r="P883" s="2" cm="1">
        <f t="array" ref="P883">[1]!table_weight[Agility]*(('F+ , F-'!P$2-[1]!tbl_gk[[#This Row],[Agility]])/('F+ , F-'!P$2-'F+ , F-'!P$3))</f>
        <v>1.4041328309658048E-3</v>
      </c>
      <c r="Q883" s="2" cm="1">
        <f t="array" ref="Q883">[1]!table_weight[Reactions]*(('F+ , F-'!Q$2-[1]!tbl_gk[[#This Row],[Reactions]])/('F+ , F-'!Q$2-'F+ , F-'!Q$3))</f>
        <v>9.7971980013715747E-4</v>
      </c>
      <c r="R883" s="2" cm="1">
        <f t="array" ref="R883">[1]!table_weight[Balance]*(('F+ , F-'!R$2-[1]!tbl_gk[[#This Row],[Balance]])/('F+ , F-'!R$2-'F+ , F-'!R$3))</f>
        <v>2.5455877513767822E-3</v>
      </c>
      <c r="S883" s="2" cm="1">
        <f t="array" ref="S883">[1]!table_weight[ShotPower]*(('F+ , F-'!S$2-[1]!tbl_gk[[#This Row],[ShotPower]])/('F+ , F-'!S$2-'F+ , F-'!S$3))</f>
        <v>3.635904932216303E-3</v>
      </c>
      <c r="T883" s="2" cm="1">
        <f t="array" ref="T883">[1]!table_weight[Jumping]*(('F+ , F-'!T$2-[1]!tbl_gk[[#This Row],[Jumping]])/('F+ , F-'!T$2-'F+ , F-'!T$3))</f>
        <v>1.1163233461240253E-3</v>
      </c>
      <c r="U883" s="2" cm="1">
        <f t="array" ref="U883">[1]!table_weight[Stamina]*(('F+ , F-'!U$2-[1]!tbl_gk[[#This Row],[Stamina]])/('F+ , F-'!U$2-'F+ , F-'!U$3))</f>
        <v>1.0304523194991E-2</v>
      </c>
      <c r="V883" s="2" cm="1">
        <f t="array" ref="V883">[1]!table_weight[Strength]*(('F+ , F-'!V$2-[1]!tbl_gk[[#This Row],[Strength]])/('F+ , F-'!V$2-'F+ , F-'!V$3))</f>
        <v>5.3240036507453507E-3</v>
      </c>
      <c r="W883" s="2" cm="1">
        <f t="array" ref="W883">[1]!table_weight[LongShots]*(('F+ , F-'!W$2-[1]!tbl_gk[[#This Row],[LongShots]])/('F+ , F-'!W$2-'F+ , F-'!W$3))</f>
        <v>7.271809864432606E-3</v>
      </c>
      <c r="X883" s="2" cm="1">
        <f t="array" ref="X883">[1]!table_weight[Aggression]*(('F+ , F-'!X$2-[1]!tbl_gk[[#This Row],[Aggression]])/('F+ , F-'!X$2-'F+ , F-'!X$3))</f>
        <v>4.2592029205962808E-3</v>
      </c>
      <c r="Y883" s="2" cm="1">
        <f t="array" ref="Y883">[1]!table_weight[Interceptions]*(('F+ , F-'!Y$2-[1]!tbl_gk[[#This Row],[Interceptions]])/('F+ , F-'!Y$2-'F+ , F-'!Y$3))</f>
        <v>2.2161706253509151E-2</v>
      </c>
      <c r="Z883" s="2" cm="1">
        <f t="array" ref="Z883">[1]!table_weight[Positioning]*(('F+ , F-'!Z$2-[1]!tbl_gk[[#This Row],[Positioning]])/('F+ , F-'!Z$2-'F+ , F-'!Z$3))</f>
        <v>1.6267788932832863E-3</v>
      </c>
      <c r="AA883" s="2" cm="1">
        <f t="array" ref="AA883">[1]!table_weight[Vision]*(('F+ , F-'!AA$2-[1]!tbl_gk[[#This Row],[Vision]])/('F+ , F-'!AA$2-'F+ , F-'!AA$3))</f>
        <v>1.9876280296115975E-2</v>
      </c>
      <c r="AB883" s="2" cm="1">
        <f t="array" ref="AB883">[1]!table_weight[Penalties]*(('F+ , F-'!AB$2-[1]!tbl_gk[[#This Row],[Penalties]])/('F+ , F-'!AB$2-'F+ , F-'!AB$3))</f>
        <v>2.3096780543674466E-3</v>
      </c>
      <c r="AC883" s="2" cm="1">
        <f t="array" ref="AC883">[1]!table_weight[Composure]*(('F+ , F-'!AC$2-[1]!tbl_gk[[#This Row],[Composure]])/('F+ , F-'!AC$2-'F+ , F-'!AC$3))</f>
        <v>3.2024082109746423E-4</v>
      </c>
      <c r="AD883" s="2" cm="1">
        <f t="array" ref="AD883">[1]!table_weight[Marking]*(('F+ , F-'!AD$2-[1]!tbl_gk[[#This Row],[Marking]])/('F+ , F-'!AD$2-'F+ , F-'!AD$3))</f>
        <v>1.7352308195021923E-2</v>
      </c>
      <c r="AE883" s="2" cm="1">
        <f t="array" ref="AE883">[1]!table_weight[StandingTackle]*(('F+ , F-'!AE$2-[1]!tbl_gk[[#This Row],[StandingTackle]])/('F+ , F-'!AE$2-'F+ , F-'!AE$3))</f>
        <v>2.9141914719869356E-2</v>
      </c>
      <c r="AF883" s="2" cm="1">
        <f t="array" ref="AF883">[1]!table_weight[SlidingTackle]*(('F+ , F-'!AF$2-[1]!tbl_gk[[#This Row],[SlidingTackle]])/('F+ , F-'!AF$2-'F+ , F-'!AF$3))</f>
        <v>1.0461200155850536E-2</v>
      </c>
      <c r="AG883" s="2" cm="1">
        <f t="array" ref="AG883">[1]!table_weight[GKDiving]*(('F+ , F-'!AG$2-[1]!tbl_gk[[#This Row],[GKDiving]])/('F+ , F-'!AG$2-'F+ , F-'!AG$3))</f>
        <v>2.5621767569212028E-2</v>
      </c>
      <c r="AH883" s="2" cm="1">
        <f t="array" ref="AH883">[1]!table_weight[GKHandling]*(('F+ , F-'!AH$2-[1]!tbl_gk[[#This Row],[GKHandling]])/('F+ , F-'!AH$2-'F+ , F-'!AH$3))</f>
        <v>3.7430060448935834E-2</v>
      </c>
      <c r="AI883" s="2" cm="1">
        <f t="array" ref="AI883">[1]!table_weight[GKKicking]*(('F+ , F-'!AI$2-[1]!tbl_gk[[#This Row],[GKKicking]])/('F+ , F-'!AI$2-'F+ , F-'!AI$3))</f>
        <v>1.6099787039853958E-2</v>
      </c>
      <c r="AJ883" s="2" cm="1">
        <f t="array" ref="AJ883">[1]!table_weight[GKPositioning]*(('F+ , F-'!AJ$2-[1]!tbl_gk[[#This Row],[GKPositioning]])/('F+ , F-'!AJ$2-'F+ , F-'!AJ$3))</f>
        <v>1.0721724275116419E-2</v>
      </c>
      <c r="AK883" s="2" cm="1">
        <f t="array" ref="AK883">[1]!table_weight[GKReflexes]*(('F+ , F-'!AK$2-[1]!tbl_gk[[#This Row],[GKReflexes]])/('F+ , F-'!AK$2-'F+ , F-'!AK$3))</f>
        <v>3.6439847209545996E-2</v>
      </c>
    </row>
    <row r="884" spans="1:37" x14ac:dyDescent="0.55000000000000004">
      <c r="A884" s="7">
        <f>[1]!tbl_gk[[#This Row],[ID]]</f>
        <v>232229</v>
      </c>
      <c r="B884" s="1" cm="1">
        <f t="array" ref="B884">[1]!table_weight[ValueEUR]*(('F+ , F-'!B$2-[1]!tbl_gk[[#This Row],[ValueEUR]])/('F+ , F-'!B$2-'F+ , F-'!B$3))</f>
        <v>6.9421785145904824E-3</v>
      </c>
      <c r="C884" s="1" cm="1">
        <f t="array" ref="C884">[1]!table_weight[WageEUR]*(('F+ , F-'!C$2-[1]!tbl_gk[[#This Row],[WageEUR]])/('F+ , F-'!C$2-'F+ , F-'!C$3))</f>
        <v>1.3301118005202175E-3</v>
      </c>
      <c r="D884" s="1" cm="1">
        <f t="array" ref="D884">[1]!table_weight[Crossing]*(('F+ , F-'!D$2-[1]!tbl_gk[[#This Row],[Crossing]])/('F+ , F-'!D$2-'F+ , F-'!D$3))</f>
        <v>3.81086577105983E-2</v>
      </c>
      <c r="E884" s="1" cm="1">
        <f t="array" ref="E884">[1]!table_weight[Finishing]*(('F+ , F-'!E$2-[1]!tbl_gk[[#This Row],[Finishing]])/('F+ , F-'!E$2-'F+ , F-'!E$3))</f>
        <v>1.6970261636750646E-2</v>
      </c>
      <c r="F884" s="1" cm="1">
        <f t="array" ref="F884">[1]!table_weight[HeadingAccuracy]*(('F+ , F-'!F$2-[1]!tbl_gk[[#This Row],[HeadingAccuracy]])/('F+ , F-'!F$2-'F+ , F-'!F$3))</f>
        <v>1.1691929585950599E-2</v>
      </c>
      <c r="G884" s="1" cm="1">
        <f t="array" ref="G884">[1]!table_weight[ShortPassing]*(('F+ , F-'!G$2-[1]!tbl_gk[[#This Row],[ShortPassing]])/('F+ , F-'!G$2-'F+ , F-'!G$3))</f>
        <v>4.2190217609680135E-2</v>
      </c>
      <c r="H884" s="1" cm="1">
        <f t="array" ref="H884">[1]!table_weight[Volleys]*(('F+ , F-'!H$2-[1]!tbl_gk[[#This Row],[Volleys]])/('F+ , F-'!H$2-'F+ , F-'!H$3))</f>
        <v>1.851827356780974E-3</v>
      </c>
      <c r="I884" s="1" cm="1">
        <f t="array" ref="I884">[1]!table_weight[Dribbling]*(('F+ , F-'!I$2-[1]!tbl_gk[[#This Row],[Dribbling]])/('F+ , F-'!I$2-'F+ , F-'!I$3))</f>
        <v>1.9557564431309422E-2</v>
      </c>
      <c r="J884" s="1" cm="1">
        <f t="array" ref="J884">[1]!table_weight[Curve]*(('F+ , F-'!J$2-[1]!tbl_gk[[#This Row],[Curve]])/('F+ , F-'!J$2-'F+ , F-'!J$3))</f>
        <v>9.9719433458404991E-3</v>
      </c>
      <c r="K884" s="1" cm="1">
        <f t="array" ref="K884">[1]!table_weight[FKAccuracy]*(('F+ , F-'!K$2-[1]!tbl_gk[[#This Row],[FKAccuracy]])/('F+ , F-'!K$2-'F+ , F-'!K$3))</f>
        <v>9.7353209613629272E-3</v>
      </c>
      <c r="L884" s="1" cm="1">
        <f t="array" ref="L884">[1]!table_weight[LongPassing]*(('F+ , F-'!L$2-[1]!tbl_gk[[#This Row],[LongPassing]])/('F+ , F-'!L$2-'F+ , F-'!L$3))</f>
        <v>1.2994178401819162E-2</v>
      </c>
      <c r="M884" s="1" cm="1">
        <f t="array" ref="M884">[1]!table_weight[BallControl]*(('F+ , F-'!M$2-[1]!tbl_gk[[#This Row],[BallControl]])/('F+ , F-'!M$2-'F+ , F-'!M$3))</f>
        <v>1.1299926115867666E-2</v>
      </c>
      <c r="N884" s="1" cm="1">
        <f t="array" ref="N884">[1]!table_weight[Acceleration]*(('F+ , F-'!N$2-[1]!tbl_gk[[#This Row],[Acceleration]])/('F+ , F-'!N$2-'F+ , F-'!N$3))</f>
        <v>1.5784104941033285E-3</v>
      </c>
      <c r="O884" s="1" cm="1">
        <f t="array" ref="O884">[1]!table_weight[SprintSpeed]*(('F+ , F-'!O$2-[1]!tbl_gk[[#This Row],[SprintSpeed]])/('F+ , F-'!O$2-'F+ , F-'!O$3))</f>
        <v>1.9677517493154831E-3</v>
      </c>
      <c r="P884" s="1" cm="1">
        <f t="array" ref="P884">[1]!table_weight[Agility]*(('F+ , F-'!P$2-[1]!tbl_gk[[#This Row],[Agility]])/('F+ , F-'!P$2-'F+ , F-'!P$3))</f>
        <v>1.6381549694601055E-3</v>
      </c>
      <c r="Q884" s="1" cm="1">
        <f t="array" ref="Q884">[1]!table_weight[Reactions]*(('F+ , F-'!Q$2-[1]!tbl_gk[[#This Row],[Reactions]])/('F+ , F-'!Q$2-'F+ , F-'!Q$3))</f>
        <v>6.1877040008662587E-4</v>
      </c>
      <c r="R884" s="1" cm="1">
        <f t="array" ref="R884">[1]!table_weight[Balance]*(('F+ , F-'!R$2-[1]!tbl_gk[[#This Row],[Balance]])/('F+ , F-'!R$2-'F+ , F-'!R$3))</f>
        <v>2.2972377268522179E-3</v>
      </c>
      <c r="S884" s="1" cm="1">
        <f t="array" ref="S884">[1]!table_weight[ShotPower]*(('F+ , F-'!S$2-[1]!tbl_gk[[#This Row],[ShotPower]])/('F+ , F-'!S$2-'F+ , F-'!S$3))</f>
        <v>2.8567824467413809E-3</v>
      </c>
      <c r="T884" s="1" cm="1">
        <f t="array" ref="T884">[1]!table_weight[Jumping]*(('F+ , F-'!T$2-[1]!tbl_gk[[#This Row],[Jumping]])/('F+ , F-'!T$2-'F+ , F-'!T$3))</f>
        <v>1.459807452623725E-3</v>
      </c>
      <c r="U884" s="1" cm="1">
        <f t="array" ref="U884">[1]!table_weight[Stamina]*(('F+ , F-'!U$2-[1]!tbl_gk[[#This Row],[Stamina]])/('F+ , F-'!U$2-'F+ , F-'!U$3))</f>
        <v>1.288065399373875E-2</v>
      </c>
      <c r="V884" s="1" cm="1">
        <f t="array" ref="V884">[1]!table_weight[Strength]*(('F+ , F-'!V$2-[1]!tbl_gk[[#This Row],[Strength]])/('F+ , F-'!V$2-'F+ , F-'!V$3))</f>
        <v>1.3310009126863375E-2</v>
      </c>
      <c r="W884" s="1" cm="1">
        <f t="array" ref="W884">[1]!table_weight[LongShots]*(('F+ , F-'!W$2-[1]!tbl_gk[[#This Row],[LongShots]])/('F+ , F-'!W$2-'F+ , F-'!W$3))</f>
        <v>9.0897623305407575E-3</v>
      </c>
      <c r="X884" s="1" cm="1">
        <f t="array" ref="X884">[1]!table_weight[Aggression]*(('F+ , F-'!X$2-[1]!tbl_gk[[#This Row],[Aggression]])/('F+ , F-'!X$2-'F+ , F-'!X$3))</f>
        <v>1.3994523881959207E-2</v>
      </c>
      <c r="Y884" s="1" cm="1">
        <f t="array" ref="Y884">[1]!table_weight[Interceptions]*(('F+ , F-'!Y$2-[1]!tbl_gk[[#This Row],[Interceptions]])/('F+ , F-'!Y$2-'F+ , F-'!Y$3))</f>
        <v>2.3546812894353474E-2</v>
      </c>
      <c r="Z884" s="1" cm="1">
        <f t="array" ref="Z884">[1]!table_weight[Positioning]*(('F+ , F-'!Z$2-[1]!tbl_gk[[#This Row],[Positioning]])/('F+ , F-'!Z$2-'F+ , F-'!Z$3))</f>
        <v>1.4788899029848058E-3</v>
      </c>
      <c r="AA884" s="1" cm="1">
        <f t="array" ref="AA884">[1]!table_weight[Vision]*(('F+ , F-'!AA$2-[1]!tbl_gk[[#This Row],[Vision]])/('F+ , F-'!AA$2-'F+ , F-'!AA$3))</f>
        <v>8.5184058411925615E-3</v>
      </c>
      <c r="AB884" s="1" cm="1">
        <f t="array" ref="AB884">[1]!table_weight[Penalties]*(('F+ , F-'!AB$2-[1]!tbl_gk[[#This Row],[Penalties]])/('F+ , F-'!AB$2-'F+ , F-'!AB$3))</f>
        <v>2.2705309687002014E-3</v>
      </c>
      <c r="AC884" s="1" cm="1">
        <f t="array" ref="AC884">[1]!table_weight[Composure]*(('F+ , F-'!AC$2-[1]!tbl_gk[[#This Row],[Composure]])/('F+ , F-'!AC$2-'F+ , F-'!AC$3))</f>
        <v>8.5397552292657128E-4</v>
      </c>
      <c r="AD884" s="1" cm="1">
        <f t="array" ref="AD884">[1]!table_weight[Marking]*(('F+ , F-'!AD$2-[1]!tbl_gk[[#This Row],[Marking]])/('F+ , F-'!AD$2-'F+ , F-'!AD$3))</f>
        <v>2.2084755884573357E-2</v>
      </c>
      <c r="AE884" s="1" cm="1">
        <f t="array" ref="AE884">[1]!table_weight[StandingTackle]*(('F+ , F-'!AE$2-[1]!tbl_gk[[#This Row],[StandingTackle]])/('F+ , F-'!AE$2-'F+ , F-'!AE$3))</f>
        <v>2.9141914719869356E-2</v>
      </c>
      <c r="AF884" s="1" cm="1">
        <f t="array" ref="AF884">[1]!table_weight[SlidingTackle]*(('F+ , F-'!AF$2-[1]!tbl_gk[[#This Row],[SlidingTackle]])/('F+ , F-'!AF$2-'F+ , F-'!AF$3))</f>
        <v>8.2195144081682794E-3</v>
      </c>
      <c r="AG884" s="1" cm="1">
        <f t="array" ref="AG884">[1]!table_weight[GKDiving]*(('F+ , F-'!AG$2-[1]!tbl_gk[[#This Row],[GKDiving]])/('F+ , F-'!AG$2-'F+ , F-'!AG$3))</f>
        <v>1.3664942703579749E-2</v>
      </c>
      <c r="AH884" s="1" cm="1">
        <f t="array" ref="AH884">[1]!table_weight[GKHandling]*(('F+ , F-'!AH$2-[1]!tbl_gk[[#This Row],[GKHandling]])/('F+ , F-'!AH$2-'F+ , F-'!AH$3))</f>
        <v>2.6735757463525599E-2</v>
      </c>
      <c r="AI884" s="1" cm="1">
        <f t="array" ref="AI884">[1]!table_weight[GKKicking]*(('F+ , F-'!AI$2-[1]!tbl_gk[[#This Row],[GKKicking]])/('F+ , F-'!AI$2-'F+ , F-'!AI$3))</f>
        <v>1.3416489199878298E-2</v>
      </c>
      <c r="AJ884" s="1" cm="1">
        <f t="array" ref="AJ884">[1]!table_weight[GKPositioning]*(('F+ , F-'!AJ$2-[1]!tbl_gk[[#This Row],[GKPositioning]])/('F+ , F-'!AJ$2-'F+ , F-'!AJ$3))</f>
        <v>9.4603449486321337E-3</v>
      </c>
      <c r="AK884" s="1" cm="1">
        <f t="array" ref="AK884">[1]!table_weight[GKReflexes]*(('F+ , F-'!AK$2-[1]!tbl_gk[[#This Row],[GKReflexes]])/('F+ , F-'!AK$2-'F+ , F-'!AK$3))</f>
        <v>1.8219923604772998E-2</v>
      </c>
    </row>
    <row r="885" spans="1:37" x14ac:dyDescent="0.55000000000000004">
      <c r="A885" s="8">
        <f>[1]!tbl_gk[[#This Row],[ID]]</f>
        <v>232284</v>
      </c>
      <c r="B885" s="2" cm="1">
        <f t="array" ref="B885">[1]!table_weight[ValueEUR]*(('F+ , F-'!B$2-[1]!tbl_gk[[#This Row],[ValueEUR]])/('F+ , F-'!B$2-'F+ , F-'!B$3))</f>
        <v>1.5405456834432039E-3</v>
      </c>
      <c r="C885" s="2" cm="1">
        <f t="array" ref="C885">[1]!table_weight[WageEUR]*(('F+ , F-'!C$2-[1]!tbl_gk[[#This Row],[WageEUR]])/('F+ , F-'!C$2-'F+ , F-'!C$3))</f>
        <v>3.3644004366099622E-3</v>
      </c>
      <c r="D885" s="2" cm="1">
        <f t="array" ref="D885">[1]!table_weight[Crossing]*(('F+ , F-'!D$2-[1]!tbl_gk[[#This Row],[Crossing]])/('F+ , F-'!D$2-'F+ , F-'!D$3))</f>
        <v>3.1383600467551537E-2</v>
      </c>
      <c r="E885" s="2" cm="1">
        <f t="array" ref="E885">[1]!table_weight[Finishing]*(('F+ , F-'!E$2-[1]!tbl_gk[[#This Row],[Finishing]])/('F+ , F-'!E$2-'F+ , F-'!E$3))</f>
        <v>1.2977258898691668E-2</v>
      </c>
      <c r="F885" s="2" cm="1">
        <f t="array" ref="F885">[1]!table_weight[HeadingAccuracy]*(('F+ , F-'!F$2-[1]!tbl_gk[[#This Row],[HeadingAccuracy]])/('F+ , F-'!F$2-'F+ , F-'!F$3))</f>
        <v>1.00216539308148E-2</v>
      </c>
      <c r="G885" s="2" cm="1">
        <f t="array" ref="G885">[1]!table_weight[ShortPassing]*(('F+ , F-'!G$2-[1]!tbl_gk[[#This Row],[ShortPassing]])/('F+ , F-'!G$2-'F+ , F-'!G$3))</f>
        <v>1.8282427630861391E-2</v>
      </c>
      <c r="H885" s="2" cm="1">
        <f t="array" ref="H885">[1]!table_weight[Volleys]*(('F+ , F-'!H$2-[1]!tbl_gk[[#This Row],[Volleys]])/('F+ , F-'!H$2-'F+ , F-'!H$3))</f>
        <v>1.5046097273845413E-3</v>
      </c>
      <c r="I885" s="2" cm="1">
        <f t="array" ref="I885">[1]!table_weight[Dribbling]*(('F+ , F-'!I$2-[1]!tbl_gk[[#This Row],[Dribbling]])/('F+ , F-'!I$2-'F+ , F-'!I$3))</f>
        <v>1.7601807988178481E-2</v>
      </c>
      <c r="J885" s="2" cm="1">
        <f t="array" ref="J885">[1]!table_weight[Curve]*(('F+ , F-'!J$2-[1]!tbl_gk[[#This Row],[Curve]])/('F+ , F-'!J$2-'F+ , F-'!J$3))</f>
        <v>9.295879390190295E-3</v>
      </c>
      <c r="K885" s="2" cm="1">
        <f t="array" ref="K885">[1]!table_weight[FKAccuracy]*(('F+ , F-'!K$2-[1]!tbl_gk[[#This Row],[FKAccuracy]])/('F+ , F-'!K$2-'F+ , F-'!K$3))</f>
        <v>9.1268634012777444E-3</v>
      </c>
      <c r="L885" s="2" cm="1">
        <f t="array" ref="L885">[1]!table_weight[LongPassing]*(('F+ , F-'!L$2-[1]!tbl_gk[[#This Row],[LongPassing]])/('F+ , F-'!L$2-'F+ , F-'!L$3))</f>
        <v>1.2994178401819162E-2</v>
      </c>
      <c r="M885" s="2" cm="1">
        <f t="array" ref="M885">[1]!table_weight[BallControl]*(('F+ , F-'!M$2-[1]!tbl_gk[[#This Row],[BallControl]])/('F+ , F-'!M$2-'F+ , F-'!M$3))</f>
        <v>1.2169151201703639E-2</v>
      </c>
      <c r="N885" s="2" cm="1">
        <f t="array" ref="N885">[1]!table_weight[Acceleration]*(('F+ , F-'!N$2-[1]!tbl_gk[[#This Row],[Acceleration]])/('F+ , F-'!N$2-'F+ , F-'!N$3))</f>
        <v>5.4116931226399828E-3</v>
      </c>
      <c r="O885" s="2" cm="1">
        <f t="array" ref="O885">[1]!table_weight[SprintSpeed]*(('F+ , F-'!O$2-[1]!tbl_gk[[#This Row],[SprintSpeed]])/('F+ , F-'!O$2-'F+ , F-'!O$3))</f>
        <v>7.589899604502578E-3</v>
      </c>
      <c r="P885" s="2" cm="1">
        <f t="array" ref="P885">[1]!table_weight[Agility]*(('F+ , F-'!P$2-[1]!tbl_gk[[#This Row],[Agility]])/('F+ , F-'!P$2-'F+ , F-'!P$3))</f>
        <v>3.6273431466616623E-3</v>
      </c>
      <c r="Q885" s="2" cm="1">
        <f t="array" ref="Q885">[1]!table_weight[Reactions]*(('F+ , F-'!Q$2-[1]!tbl_gk[[#This Row],[Reactions]])/('F+ , F-'!Q$2-'F+ , F-'!Q$3))</f>
        <v>1.0312840001443764E-3</v>
      </c>
      <c r="R885" s="2" cm="1">
        <f t="array" ref="R885">[1]!table_weight[Balance]*(('F+ , F-'!R$2-[1]!tbl_gk[[#This Row],[Balance]])/('F+ , F-'!R$2-'F+ , F-'!R$3))</f>
        <v>1.3659251348851025E-3</v>
      </c>
      <c r="S885" s="2" cm="1">
        <f t="array" ref="S885">[1]!table_weight[ShotPower]*(('F+ , F-'!S$2-[1]!tbl_gk[[#This Row],[ShotPower]])/('F+ , F-'!S$2-'F+ , F-'!S$3))</f>
        <v>4.4150274176912247E-3</v>
      </c>
      <c r="T885" s="2" cm="1">
        <f t="array" ref="T885">[1]!table_weight[Jumping]*(('F+ , F-'!T$2-[1]!tbl_gk[[#This Row],[Jumping]])/('F+ , F-'!T$2-'F+ , F-'!T$3))</f>
        <v>1.8032915591234251E-3</v>
      </c>
      <c r="U885" s="2" cm="1">
        <f t="array" ref="U885">[1]!table_weight[Stamina]*(('F+ , F-'!U$2-[1]!tbl_gk[[#This Row],[Stamina]])/('F+ , F-'!U$2-'F+ , F-'!U$3))</f>
        <v>1.288065399373875E-2</v>
      </c>
      <c r="V885" s="2" cm="1">
        <f t="array" ref="V885">[1]!table_weight[Strength]*(('F+ , F-'!V$2-[1]!tbl_gk[[#This Row],[Strength]])/('F+ , F-'!V$2-'F+ , F-'!V$3))</f>
        <v>2.2183348544772292E-2</v>
      </c>
      <c r="W885" s="2" cm="1">
        <f t="array" ref="W885">[1]!table_weight[LongShots]*(('F+ , F-'!W$2-[1]!tbl_gk[[#This Row],[LongShots]])/('F+ , F-'!W$2-'F+ , F-'!W$3))</f>
        <v>8.3106398450658349E-3</v>
      </c>
      <c r="X885" s="2" cm="1">
        <f t="array" ref="X885">[1]!table_weight[Aggression]*(('F+ , F-'!X$2-[1]!tbl_gk[[#This Row],[Aggression]])/('F+ , F-'!X$2-'F+ , F-'!X$3))</f>
        <v>1.3386066321874024E-2</v>
      </c>
      <c r="Y885" s="2" cm="1">
        <f t="array" ref="Y885">[1]!table_weight[Interceptions]*(('F+ , F-'!Y$2-[1]!tbl_gk[[#This Row],[Interceptions]])/('F+ , F-'!Y$2-'F+ , F-'!Y$3))</f>
        <v>2.1469152933086991E-2</v>
      </c>
      <c r="Z885" s="2" cm="1">
        <f t="array" ref="Z885">[1]!table_weight[Positioning]*(('F+ , F-'!Z$2-[1]!tbl_gk[[#This Row],[Positioning]])/('F+ , F-'!Z$2-'F+ , F-'!Z$3))</f>
        <v>1.3310009126863251E-3</v>
      </c>
      <c r="AA885" s="2" cm="1">
        <f t="array" ref="AA885">[1]!table_weight[Vision]*(('F+ , F-'!AA$2-[1]!tbl_gk[[#This Row],[Vision]])/('F+ , F-'!AA$2-'F+ , F-'!AA$3))</f>
        <v>1.6326944528952409E-2</v>
      </c>
      <c r="AB885" s="2" cm="1">
        <f t="array" ref="AB885">[1]!table_weight[Penalties]*(('F+ , F-'!AB$2-[1]!tbl_gk[[#This Row],[Penalties]])/('F+ , F-'!AB$2-'F+ , F-'!AB$3))</f>
        <v>2.1922367973657118E-3</v>
      </c>
      <c r="AC885" s="2" cm="1">
        <f t="array" ref="AC885">[1]!table_weight[Composure]*(('F+ , F-'!AC$2-[1]!tbl_gk[[#This Row],[Composure]])/('F+ , F-'!AC$2-'F+ , F-'!AC$3))</f>
        <v>1.2275898142069463E-3</v>
      </c>
      <c r="AD885" s="2" cm="1">
        <f t="array" ref="AD885">[1]!table_weight[Marking]*(('F+ , F-'!AD$2-[1]!tbl_gk[[#This Row],[Marking]])/('F+ , F-'!AD$2-'F+ , F-'!AD$3))</f>
        <v>2.5239721010940977E-2</v>
      </c>
      <c r="AE885" s="2" cm="1">
        <f t="array" ref="AE885">[1]!table_weight[StandingTackle]*(('F+ , F-'!AE$2-[1]!tbl_gk[[#This Row],[StandingTackle]])/('F+ , F-'!AE$2-'F+ , F-'!AE$3))</f>
        <v>2.241685747682258E-2</v>
      </c>
      <c r="AF885" s="2" cm="1">
        <f t="array" ref="AF885">[1]!table_weight[SlidingTackle]*(('F+ , F-'!AF$2-[1]!tbl_gk[[#This Row],[SlidingTackle]])/('F+ , F-'!AF$2-'F+ , F-'!AF$3))</f>
        <v>8.2195144081682794E-3</v>
      </c>
      <c r="AG885" s="2" cm="1">
        <f t="array" ref="AG885">[1]!table_weight[GKDiving]*(('F+ , F-'!AG$2-[1]!tbl_gk[[#This Row],[GKDiving]])/('F+ , F-'!AG$2-'F+ , F-'!AG$3))</f>
        <v>2.9038003245106969E-2</v>
      </c>
      <c r="AH885" s="2" cm="1">
        <f t="array" ref="AH885">[1]!table_weight[GKHandling]*(('F+ , F-'!AH$2-[1]!tbl_gk[[#This Row],[GKHandling]])/('F+ , F-'!AH$2-'F+ , F-'!AH$3))</f>
        <v>3.7430060448935834E-2</v>
      </c>
      <c r="AI885" s="2" cm="1">
        <f t="array" ref="AI885">[1]!table_weight[GKKicking]*(('F+ , F-'!AI$2-[1]!tbl_gk[[#This Row],[GKKicking]])/('F+ , F-'!AI$2-'F+ , F-'!AI$3))</f>
        <v>2.0571950106480059E-2</v>
      </c>
      <c r="AJ885" s="2" cm="1">
        <f t="array" ref="AJ885">[1]!table_weight[GKPositioning]*(('F+ , F-'!AJ$2-[1]!tbl_gk[[#This Row],[GKPositioning]])/('F+ , F-'!AJ$2-'F+ , F-'!AJ$3))</f>
        <v>1.1352413938358561E-2</v>
      </c>
      <c r="AK885" s="2" cm="1">
        <f t="array" ref="AK885">[1]!table_weight[GKReflexes]*(('F+ , F-'!AK$2-[1]!tbl_gk[[#This Row],[GKReflexes]])/('F+ , F-'!AK$2-'F+ , F-'!AK$3))</f>
        <v>2.55078930466822E-2</v>
      </c>
    </row>
    <row r="886" spans="1:37" x14ac:dyDescent="0.55000000000000004">
      <c r="A886" s="7">
        <f>[1]!tbl_gk[[#This Row],[ID]]</f>
        <v>232350</v>
      </c>
      <c r="B886" s="1" cm="1">
        <f t="array" ref="B886">[1]!table_weight[ValueEUR]*(('F+ , F-'!B$2-[1]!tbl_gk[[#This Row],[ValueEUR]])/('F+ , F-'!B$2-'F+ , F-'!B$3))</f>
        <v>3.9848617057206497E-4</v>
      </c>
      <c r="C886" s="1" cm="1">
        <f t="array" ref="C886">[1]!table_weight[WageEUR]*(('F+ , F-'!C$2-[1]!tbl_gk[[#This Row],[WageEUR]])/('F+ , F-'!C$2-'F+ , F-'!C$3))</f>
        <v>7.0417683556952691E-4</v>
      </c>
      <c r="D886" s="1" cm="1">
        <f t="array" ref="D886">[1]!table_weight[Crossing]*(('F+ , F-'!D$2-[1]!tbl_gk[[#This Row],[Crossing]])/('F+ , F-'!D$2-'F+ , F-'!D$3))</f>
        <v>3.5866971962916043E-2</v>
      </c>
      <c r="E886" s="1" cm="1">
        <f t="array" ref="E886">[1]!table_weight[Finishing]*(('F+ , F-'!E$2-[1]!tbl_gk[[#This Row],[Finishing]])/('F+ , F-'!E$2-'F+ , F-'!E$3))</f>
        <v>2.096326437480962E-2</v>
      </c>
      <c r="F886" s="1" cm="1">
        <f t="array" ref="F886">[1]!table_weight[HeadingAccuracy]*(('F+ , F-'!F$2-[1]!tbl_gk[[#This Row],[HeadingAccuracy]])/('F+ , F-'!F$2-'F+ , F-'!F$3))</f>
        <v>1.0439222844598752E-2</v>
      </c>
      <c r="G886" s="1" cm="1">
        <f t="array" ref="G886">[1]!table_weight[ShortPassing]*(('F+ , F-'!G$2-[1]!tbl_gk[[#This Row],[ShortPassing]])/('F+ , F-'!G$2-'F+ , F-'!G$3))</f>
        <v>5.7659964066562854E-2</v>
      </c>
      <c r="H886" s="1" cm="1">
        <f t="array" ref="H886">[1]!table_weight[Volleys]*(('F+ , F-'!H$2-[1]!tbl_gk[[#This Row],[Volleys]])/('F+ , F-'!H$2-'F+ , F-'!H$3))</f>
        <v>2.1990449861774069E-3</v>
      </c>
      <c r="I886" s="1" cm="1">
        <f t="array" ref="I886">[1]!table_weight[Dribbling]*(('F+ , F-'!I$2-[1]!tbl_gk[[#This Row],[Dribbling]])/('F+ , F-'!I$2-'F+ , F-'!I$3))</f>
        <v>2.4446955539136776E-2</v>
      </c>
      <c r="J886" s="1" cm="1">
        <f t="array" ref="J886">[1]!table_weight[Curve]*(('F+ , F-'!J$2-[1]!tbl_gk[[#This Row],[Curve]])/('F+ , F-'!J$2-'F+ , F-'!J$3))</f>
        <v>9.6339113680153961E-3</v>
      </c>
      <c r="K886" s="1" cm="1">
        <f t="array" ref="K886">[1]!table_weight[FKAccuracy]*(('F+ , F-'!K$2-[1]!tbl_gk[[#This Row],[FKAccuracy]])/('F+ , F-'!K$2-'F+ , F-'!K$3))</f>
        <v>9.7353209613629272E-3</v>
      </c>
      <c r="L886" s="1" cm="1">
        <f t="array" ref="L886">[1]!table_weight[LongPassing]*(('F+ , F-'!L$2-[1]!tbl_gk[[#This Row],[LongPassing]])/('F+ , F-'!L$2-'F+ , F-'!L$3))</f>
        <v>2.4364084503410925E-2</v>
      </c>
      <c r="M886" s="1" cm="1">
        <f t="array" ref="M886">[1]!table_weight[BallControl]*(('F+ , F-'!M$2-[1]!tbl_gk[[#This Row],[BallControl]])/('F+ , F-'!M$2-'F+ , F-'!M$3))</f>
        <v>1.5646051545047536E-2</v>
      </c>
      <c r="N886" s="1" cm="1">
        <f t="array" ref="N886">[1]!table_weight[Acceleration]*(('F+ , F-'!N$2-[1]!tbl_gk[[#This Row],[Acceleration]])/('F+ , F-'!N$2-'F+ , F-'!N$3))</f>
        <v>4.7352314823099848E-3</v>
      </c>
      <c r="O886" s="1" cm="1">
        <f t="array" ref="O886">[1]!table_weight[SprintSpeed]*(('F+ , F-'!O$2-[1]!tbl_gk[[#This Row],[SprintSpeed]])/('F+ , F-'!O$2-'F+ , F-'!O$3))</f>
        <v>7.3087922117432225E-3</v>
      </c>
      <c r="P886" s="1" cm="1">
        <f t="array" ref="P886">[1]!table_weight[Agility]*(('F+ , F-'!P$2-[1]!tbl_gk[[#This Row],[Agility]])/('F+ , F-'!P$2-'F+ , F-'!P$3))</f>
        <v>1.7551660387072558E-3</v>
      </c>
      <c r="Q886" s="1" cm="1">
        <f t="array" ref="Q886">[1]!table_weight[Reactions]*(('F+ , F-'!Q$2-[1]!tbl_gk[[#This Row],[Reactions]])/('F+ , F-'!Q$2-'F+ , F-'!Q$3))</f>
        <v>1.1859766001660328E-3</v>
      </c>
      <c r="R886" s="1" cm="1">
        <f t="array" ref="R886">[1]!table_weight[Balance]*(('F+ , F-'!R$2-[1]!tbl_gk[[#This Row],[Balance]])/('F+ , F-'!R$2-'F+ , F-'!R$3))</f>
        <v>1.5521876532785257E-3</v>
      </c>
      <c r="S886" s="1" cm="1">
        <f t="array" ref="S886">[1]!table_weight[ShotPower]*(('F+ , F-'!S$2-[1]!tbl_gk[[#This Row],[ShotPower]])/('F+ , F-'!S$2-'F+ , F-'!S$3))</f>
        <v>5.4538573983244545E-3</v>
      </c>
      <c r="T886" s="1" cm="1">
        <f t="array" ref="T886">[1]!table_weight[Jumping]*(('F+ , F-'!T$2-[1]!tbl_gk[[#This Row],[Jumping]])/('F+ , F-'!T$2-'F+ , F-'!T$3))</f>
        <v>2.4043887454979003E-3</v>
      </c>
      <c r="U886" s="1" cm="1">
        <f t="array" ref="U886">[1]!table_weight[Stamina]*(('F+ , F-'!U$2-[1]!tbl_gk[[#This Row],[Stamina]])/('F+ , F-'!U$2-'F+ , F-'!U$3))</f>
        <v>9.4458129287417498E-3</v>
      </c>
      <c r="V886" s="1" cm="1">
        <f t="array" ref="V886">[1]!table_weight[Strength]*(('F+ , F-'!V$2-[1]!tbl_gk[[#This Row],[Strength]])/('F+ , F-'!V$2-'F+ , F-'!V$3))</f>
        <v>2.4845350370144969E-2</v>
      </c>
      <c r="W886" s="1" cm="1">
        <f t="array" ref="W886">[1]!table_weight[LongShots]*(('F+ , F-'!W$2-[1]!tbl_gk[[#This Row],[LongShots]])/('F+ , F-'!W$2-'F+ , F-'!W$3))</f>
        <v>9.86888481601568E-3</v>
      </c>
      <c r="X886" s="1" cm="1">
        <f t="array" ref="X886">[1]!table_weight[Aggression]*(('F+ , F-'!X$2-[1]!tbl_gk[[#This Row],[Aggression]])/('F+ , F-'!X$2-'F+ , F-'!X$3))</f>
        <v>1.2777608761788841E-2</v>
      </c>
      <c r="Y886" s="1" cm="1">
        <f t="array" ref="Y886">[1]!table_weight[Interceptions]*(('F+ , F-'!Y$2-[1]!tbl_gk[[#This Row],[Interceptions]])/('F+ , F-'!Y$2-'F+ , F-'!Y$3))</f>
        <v>2.0776599612664828E-2</v>
      </c>
      <c r="Z886" s="1" cm="1">
        <f t="array" ref="Z886">[1]!table_weight[Positioning]*(('F+ , F-'!Z$2-[1]!tbl_gk[[#This Row],[Positioning]])/('F+ , F-'!Z$2-'F+ , F-'!Z$3))</f>
        <v>1.9225568738802474E-3</v>
      </c>
      <c r="AA886" s="1" cm="1">
        <f t="array" ref="AA886">[1]!table_weight[Vision]*(('F+ , F-'!AA$2-[1]!tbl_gk[[#This Row],[Vision]])/('F+ , F-'!AA$2-'F+ , F-'!AA$3))</f>
        <v>2.2715748909846831E-2</v>
      </c>
      <c r="AB886" s="1" cm="1">
        <f t="array" ref="AB886">[1]!table_weight[Penalties]*(('F+ , F-'!AB$2-[1]!tbl_gk[[#This Row],[Penalties]])/('F+ , F-'!AB$2-'F+ , F-'!AB$3))</f>
        <v>2.153089711698467E-3</v>
      </c>
      <c r="AC886" s="1" cm="1">
        <f t="array" ref="AC886">[1]!table_weight[Composure]*(('F+ , F-'!AC$2-[1]!tbl_gk[[#This Row],[Composure]])/('F+ , F-'!AC$2-'F+ , F-'!AC$3))</f>
        <v>1.814697986218964E-3</v>
      </c>
      <c r="AD886" s="1" cm="1">
        <f t="array" ref="AD886">[1]!table_weight[Marking]*(('F+ , F-'!AD$2-[1]!tbl_gk[[#This Row],[Marking]])/('F+ , F-'!AD$2-'F+ , F-'!AD$3))</f>
        <v>0</v>
      </c>
      <c r="AE886" s="1" cm="1">
        <f t="array" ref="AE886">[1]!table_weight[StandingTackle]*(('F+ , F-'!AE$2-[1]!tbl_gk[[#This Row],[StandingTackle]])/('F+ , F-'!AE$2-'F+ , F-'!AE$3))</f>
        <v>3.362528621523387E-2</v>
      </c>
      <c r="AF886" s="1" cm="1">
        <f t="array" ref="AF886">[1]!table_weight[SlidingTackle]*(('F+ , F-'!AF$2-[1]!tbl_gk[[#This Row],[SlidingTackle]])/('F+ , F-'!AF$2-'F+ , F-'!AF$3))</f>
        <v>1.0461200155850536E-2</v>
      </c>
      <c r="AG886" s="1" cm="1">
        <f t="array" ref="AG886">[1]!table_weight[GKDiving]*(('F+ , F-'!AG$2-[1]!tbl_gk[[#This Row],[GKDiving]])/('F+ , F-'!AG$2-'F+ , F-'!AG$3))</f>
        <v>3.0746121083054436E-2</v>
      </c>
      <c r="AH886" s="1" cm="1">
        <f t="array" ref="AH886">[1]!table_weight[GKHandling]*(('F+ , F-'!AH$2-[1]!tbl_gk[[#This Row],[GKHandling]])/('F+ , F-'!AH$2-'F+ , F-'!AH$3))</f>
        <v>5.168913109614949E-2</v>
      </c>
      <c r="AI886" s="1" cm="1">
        <f t="array" ref="AI886">[1]!table_weight[GKKicking]*(('F+ , F-'!AI$2-[1]!tbl_gk[[#This Row],[GKKicking]])/('F+ , F-'!AI$2-'F+ , F-'!AI$3))</f>
        <v>2.5044113173106158E-2</v>
      </c>
      <c r="AJ886" s="1" cm="1">
        <f t="array" ref="AJ886">[1]!table_weight[GKPositioning]*(('F+ , F-'!AJ$2-[1]!tbl_gk[[#This Row],[GKPositioning]])/('F+ , F-'!AJ$2-'F+ , F-'!AJ$3))</f>
        <v>1.7028620907537841E-2</v>
      </c>
      <c r="AK886" s="1" cm="1">
        <f t="array" ref="AK886">[1]!table_weight[GKReflexes]*(('F+ , F-'!AK$2-[1]!tbl_gk[[#This Row],[GKReflexes]])/('F+ , F-'!AK$2-'F+ , F-'!AK$3))</f>
        <v>2.9151877767636801E-2</v>
      </c>
    </row>
    <row r="887" spans="1:37" x14ac:dyDescent="0.55000000000000004">
      <c r="A887" s="8">
        <f>[1]!tbl_gk[[#This Row],[ID]]</f>
        <v>232410</v>
      </c>
      <c r="B887" s="2" cm="1">
        <f t="array" ref="B887">[1]!table_weight[ValueEUR]*(('F+ , F-'!B$2-[1]!tbl_gk[[#This Row],[ValueEUR]])/('F+ , F-'!B$2-'F+ , F-'!B$3))</f>
        <v>2.364371856376466E-4</v>
      </c>
      <c r="C887" s="2" cm="1">
        <f t="array" ref="C887">[1]!table_weight[WageEUR]*(('F+ , F-'!C$2-[1]!tbl_gk[[#This Row],[WageEUR]])/('F+ , F-'!C$2-'F+ , F-'!C$3))</f>
        <v>7.8241870618836313E-5</v>
      </c>
      <c r="D887" s="2" cm="1">
        <f t="array" ref="D887">[1]!table_weight[Crossing]*(('F+ , F-'!D$2-[1]!tbl_gk[[#This Row],[Crossing]])/('F+ , F-'!D$2-'F+ , F-'!D$3))</f>
        <v>3.6987814836757178E-2</v>
      </c>
      <c r="E887" s="2" cm="1">
        <f t="array" ref="E887">[1]!table_weight[Finishing]*(('F+ , F-'!E$2-[1]!tbl_gk[[#This Row],[Finishing]])/('F+ , F-'!E$2-'F+ , F-'!E$3))</f>
        <v>2.1961515059324362E-2</v>
      </c>
      <c r="F887" s="2" cm="1">
        <f t="array" ref="F887">[1]!table_weight[HeadingAccuracy]*(('F+ , F-'!F$2-[1]!tbl_gk[[#This Row],[HeadingAccuracy]])/('F+ , F-'!F$2-'F+ , F-'!F$3))</f>
        <v>1.1691929585950599E-2</v>
      </c>
      <c r="G887" s="2" cm="1">
        <f t="array" ref="G887">[1]!table_weight[ShortPassing]*(('F+ , F-'!G$2-[1]!tbl_gk[[#This Row],[ShortPassing]])/('F+ , F-'!G$2-'F+ , F-'!G$3))</f>
        <v>1.1250724695914703E-2</v>
      </c>
      <c r="H887" s="2" cm="1">
        <f t="array" ref="H887">[1]!table_weight[Volleys]*(('F+ , F-'!H$2-[1]!tbl_gk[[#This Row],[Volleys]])/('F+ , F-'!H$2-'F+ , F-'!H$3))</f>
        <v>2.1990449861774069E-3</v>
      </c>
      <c r="I887" s="2" cm="1">
        <f t="array" ref="I887">[1]!table_weight[Dribbling]*(('F+ , F-'!I$2-[1]!tbl_gk[[#This Row],[Dribbling]])/('F+ , F-'!I$2-'F+ , F-'!I$3))</f>
        <v>2.2491199096005835E-2</v>
      </c>
      <c r="J887" s="2" cm="1">
        <f t="array" ref="J887">[1]!table_weight[Curve]*(('F+ , F-'!J$2-[1]!tbl_gk[[#This Row],[Curve]])/('F+ , F-'!J$2-'F+ , F-'!J$3))</f>
        <v>9.6339113680153961E-3</v>
      </c>
      <c r="K887" s="2" cm="1">
        <f t="array" ref="K887">[1]!table_weight[FKAccuracy]*(('F+ , F-'!K$2-[1]!tbl_gk[[#This Row],[FKAccuracy]])/('F+ , F-'!K$2-'F+ , F-'!K$3))</f>
        <v>9.7353209613629272E-3</v>
      </c>
      <c r="L887" s="2" cm="1">
        <f t="array" ref="L887">[1]!table_weight[LongPassing]*(('F+ , F-'!L$2-[1]!tbl_gk[[#This Row],[LongPassing]])/('F+ , F-'!L$2-'F+ , F-'!L$3))</f>
        <v>1.2452754301743363E-2</v>
      </c>
      <c r="M887" s="2" cm="1">
        <f t="array" ref="M887">[1]!table_weight[BallControl]*(('F+ , F-'!M$2-[1]!tbl_gk[[#This Row],[BallControl]])/('F+ , F-'!M$2-'F+ , F-'!M$3))</f>
        <v>1.3038376287539614E-2</v>
      </c>
      <c r="N887" s="2" cm="1">
        <f t="array" ref="N887">[1]!table_weight[Acceleration]*(('F+ , F-'!N$2-[1]!tbl_gk[[#This Row],[Acceleration]])/('F+ , F-'!N$2-'F+ , F-'!N$3))</f>
        <v>1.0372411818393301E-2</v>
      </c>
      <c r="O887" s="2" cm="1">
        <f t="array" ref="O887">[1]!table_weight[SprintSpeed]*(('F+ , F-'!O$2-[1]!tbl_gk[[#This Row],[SprintSpeed]])/('F+ , F-'!O$2-'F+ , F-'!O$3))</f>
        <v>8.995436568299351E-3</v>
      </c>
      <c r="P887" s="2" cm="1">
        <f t="array" ref="P887">[1]!table_weight[Agility]*(('F+ , F-'!P$2-[1]!tbl_gk[[#This Row],[Agility]])/('F+ , F-'!P$2-'F+ , F-'!P$3))</f>
        <v>5.4995202546160686E-3</v>
      </c>
      <c r="Q887" s="2" cm="1">
        <f t="array" ref="Q887">[1]!table_weight[Reactions]*(('F+ , F-'!Q$2-[1]!tbl_gk[[#This Row],[Reactions]])/('F+ , F-'!Q$2-'F+ , F-'!Q$3))</f>
        <v>2.1141322002959716E-3</v>
      </c>
      <c r="R887" s="2" cm="1">
        <f t="array" ref="R887">[1]!table_weight[Balance]*(('F+ , F-'!R$2-[1]!tbl_gk[[#This Row],[Balance]])/('F+ , F-'!R$2-'F+ , F-'!R$3))</f>
        <v>1.5521876532785257E-3</v>
      </c>
      <c r="S887" s="2" cm="1">
        <f t="array" ref="S887">[1]!table_weight[ShotPower]*(('F+ , F-'!S$2-[1]!tbl_gk[[#This Row],[ShotPower]])/('F+ , F-'!S$2-'F+ , F-'!S$3))</f>
        <v>5.9732723886410689E-3</v>
      </c>
      <c r="T887" s="2" cm="1">
        <f t="array" ref="T887">[1]!table_weight[Jumping]*(('F+ , F-'!T$2-[1]!tbl_gk[[#This Row],[Jumping]])/('F+ , F-'!T$2-'F+ , F-'!T$3))</f>
        <v>1.8032915591234251E-3</v>
      </c>
      <c r="U887" s="2" cm="1">
        <f t="array" ref="U887">[1]!table_weight[Stamina]*(('F+ , F-'!U$2-[1]!tbl_gk[[#This Row],[Stamina]])/('F+ , F-'!U$2-'F+ , F-'!U$3))</f>
        <v>1.1163233461240251E-2</v>
      </c>
      <c r="V887" s="2" cm="1">
        <f t="array" ref="V887">[1]!table_weight[Strength]*(('F+ , F-'!V$2-[1]!tbl_gk[[#This Row],[Strength]])/('F+ , F-'!V$2-'F+ , F-'!V$3))</f>
        <v>1.4197343068654266E-2</v>
      </c>
      <c r="W887" s="2" cm="1">
        <f t="array" ref="W887">[1]!table_weight[LongShots]*(('F+ , F-'!W$2-[1]!tbl_gk[[#This Row],[LongShots]])/('F+ , F-'!W$2-'F+ , F-'!W$3))</f>
        <v>9.3494698256990638E-3</v>
      </c>
      <c r="X887" s="2" cm="1">
        <f t="array" ref="X887">[1]!table_weight[Aggression]*(('F+ , F-'!X$2-[1]!tbl_gk[[#This Row],[Aggression]])/('F+ , F-'!X$2-'F+ , F-'!X$3))</f>
        <v>1.5819896562214757E-2</v>
      </c>
      <c r="Y887" s="2" cm="1">
        <f t="array" ref="Y887">[1]!table_weight[Interceptions]*(('F+ , F-'!Y$2-[1]!tbl_gk[[#This Row],[Interceptions]])/('F+ , F-'!Y$2-'F+ , F-'!Y$3))</f>
        <v>2.0776599612664828E-2</v>
      </c>
      <c r="Z887" s="2" cm="1">
        <f t="array" ref="Z887">[1]!table_weight[Positioning]*(('F+ , F-'!Z$2-[1]!tbl_gk[[#This Row],[Positioning]])/('F+ , F-'!Z$2-'F+ , F-'!Z$3))</f>
        <v>1.9225568738802474E-3</v>
      </c>
      <c r="AA887" s="2" cm="1">
        <f t="array" ref="AA887">[1]!table_weight[Vision]*(('F+ , F-'!AA$2-[1]!tbl_gk[[#This Row],[Vision]])/('F+ , F-'!AA$2-'F+ , F-'!AA$3))</f>
        <v>2.200588175641412E-2</v>
      </c>
      <c r="AB887" s="2" cm="1">
        <f t="array" ref="AB887">[1]!table_weight[Penalties]*(('F+ , F-'!AB$2-[1]!tbl_gk[[#This Row],[Penalties]])/('F+ , F-'!AB$2-'F+ , F-'!AB$3))</f>
        <v>2.3488251400346914E-3</v>
      </c>
      <c r="AC887" s="2" cm="1">
        <f t="array" ref="AC887">[1]!table_weight[Composure]*(('F+ , F-'!AC$2-[1]!tbl_gk[[#This Row],[Composure]])/('F+ , F-'!AC$2-'F+ , F-'!AC$3))</f>
        <v>1.2275898142069463E-3</v>
      </c>
      <c r="AD887" s="2" cm="1">
        <f t="array" ref="AD887">[1]!table_weight[Marking]*(('F+ , F-'!AD$2-[1]!tbl_gk[[#This Row],[Marking]])/('F+ , F-'!AD$2-'F+ , F-'!AD$3))</f>
        <v>3.1549651263676225E-2</v>
      </c>
      <c r="AE887" s="2" cm="1">
        <f t="array" ref="AE887">[1]!table_weight[StandingTackle]*(('F+ , F-'!AE$2-[1]!tbl_gk[[#This Row],[StandingTackle]])/('F+ , F-'!AE$2-'F+ , F-'!AE$3))</f>
        <v>3.362528621523387E-2</v>
      </c>
      <c r="AF887" s="2" cm="1">
        <f t="array" ref="AF887">[1]!table_weight[SlidingTackle]*(('F+ , F-'!AF$2-[1]!tbl_gk[[#This Row],[SlidingTackle]])/('F+ , F-'!AF$2-'F+ , F-'!AF$3))</f>
        <v>1.120842873841129E-2</v>
      </c>
      <c r="AG887" s="2" cm="1">
        <f t="array" ref="AG887">[1]!table_weight[GKDiving]*(('F+ , F-'!AG$2-[1]!tbl_gk[[#This Row],[GKDiving]])/('F+ , F-'!AG$2-'F+ , F-'!AG$3))</f>
        <v>4.0994828110739248E-2</v>
      </c>
      <c r="AH887" s="2" cm="1">
        <f t="array" ref="AH887">[1]!table_weight[GKHandling]*(('F+ , F-'!AH$2-[1]!tbl_gk[[#This Row],[GKHandling]])/('F+ , F-'!AH$2-'F+ , F-'!AH$3))</f>
        <v>3.9212444279837541E-2</v>
      </c>
      <c r="AI887" s="2" cm="1">
        <f t="array" ref="AI887">[1]!table_weight[GKKicking]*(('F+ , F-'!AI$2-[1]!tbl_gk[[#This Row],[GKKicking]])/('F+ , F-'!AI$2-'F+ , F-'!AI$3))</f>
        <v>2.6832978399756596E-2</v>
      </c>
      <c r="AJ887" s="2" cm="1">
        <f t="array" ref="AJ887">[1]!table_weight[GKPositioning]*(('F+ , F-'!AJ$2-[1]!tbl_gk[[#This Row],[GKPositioning]])/('F+ , F-'!AJ$2-'F+ , F-'!AJ$3))</f>
        <v>1.5136551917811415E-2</v>
      </c>
      <c r="AK887" s="2" cm="1">
        <f t="array" ref="AK887">[1]!table_weight[GKReflexes]*(('F+ , F-'!AK$2-[1]!tbl_gk[[#This Row],[GKReflexes]])/('F+ , F-'!AK$2-'F+ , F-'!AK$3))</f>
        <v>4.7371801372409796E-2</v>
      </c>
    </row>
    <row r="888" spans="1:37" x14ac:dyDescent="0.55000000000000004">
      <c r="A888" s="7">
        <f>[1]!tbl_gk[[#This Row],[ID]]</f>
        <v>232549</v>
      </c>
      <c r="B888" s="1" cm="1">
        <f t="array" ref="B888">[1]!table_weight[ValueEUR]*(('F+ , F-'!B$2-[1]!tbl_gk[[#This Row],[ValueEUR]])/('F+ , F-'!B$2-'F+ , F-'!B$3))</f>
        <v>2.8273689561890902E-4</v>
      </c>
      <c r="C888" s="1" cm="1">
        <f t="array" ref="C888">[1]!table_weight[WageEUR]*(('F+ , F-'!C$2-[1]!tbl_gk[[#This Row],[WageEUR]])/('F+ , F-'!C$2-'F+ , F-'!C$3))</f>
        <v>2.3472561185650898E-4</v>
      </c>
      <c r="D888" s="1" cm="1">
        <f t="array" ref="D888">[1]!table_weight[Crossing]*(('F+ , F-'!D$2-[1]!tbl_gk[[#This Row],[Crossing]])/('F+ , F-'!D$2-'F+ , F-'!D$3))</f>
        <v>3.6987814836757178E-2</v>
      </c>
      <c r="E888" s="1" cm="1">
        <f t="array" ref="E888">[1]!table_weight[Finishing]*(('F+ , F-'!E$2-[1]!tbl_gk[[#This Row],[Finishing]])/('F+ , F-'!E$2-'F+ , F-'!E$3))</f>
        <v>1.6970261636750646E-2</v>
      </c>
      <c r="F888" s="1" cm="1">
        <f t="array" ref="F888">[1]!table_weight[HeadingAccuracy]*(('F+ , F-'!F$2-[1]!tbl_gk[[#This Row],[HeadingAccuracy]])/('F+ , F-'!F$2-'F+ , F-'!F$3))</f>
        <v>1.00216539308148E-2</v>
      </c>
      <c r="G888" s="1" cm="1">
        <f t="array" ref="G888">[1]!table_weight[ShortPassing]*(('F+ , F-'!G$2-[1]!tbl_gk[[#This Row],[ShortPassing]])/('F+ , F-'!G$2-'F+ , F-'!G$3))</f>
        <v>4.2190217609680135E-2</v>
      </c>
      <c r="H888" s="1" cm="1">
        <f t="array" ref="H888">[1]!table_weight[Volleys]*(('F+ , F-'!H$2-[1]!tbl_gk[[#This Row],[Volleys]])/('F+ , F-'!H$2-'F+ , F-'!H$3))</f>
        <v>2.1990449861774069E-3</v>
      </c>
      <c r="I888" s="1" cm="1">
        <f t="array" ref="I888">[1]!table_weight[Dribbling]*(('F+ , F-'!I$2-[1]!tbl_gk[[#This Row],[Dribbling]])/('F+ , F-'!I$2-'F+ , F-'!I$3))</f>
        <v>1.3690295101916595E-2</v>
      </c>
      <c r="J888" s="1" cm="1">
        <f t="array" ref="J888">[1]!table_weight[Curve]*(('F+ , F-'!J$2-[1]!tbl_gk[[#This Row],[Curve]])/('F+ , F-'!J$2-'F+ , F-'!J$3))</f>
        <v>9.6339113680153961E-3</v>
      </c>
      <c r="K888" s="1" cm="1">
        <f t="array" ref="K888">[1]!table_weight[FKAccuracy]*(('F+ , F-'!K$2-[1]!tbl_gk[[#This Row],[FKAccuracy]])/('F+ , F-'!K$2-'F+ , F-'!K$3))</f>
        <v>9.1268634012777444E-3</v>
      </c>
      <c r="L888" s="1" cm="1">
        <f t="array" ref="L888">[1]!table_weight[LongPassing]*(('F+ , F-'!L$2-[1]!tbl_gk[[#This Row],[LongPassing]])/('F+ , F-'!L$2-'F+ , F-'!L$3))</f>
        <v>2.1115539902956136E-2</v>
      </c>
      <c r="M888" s="1" cm="1">
        <f t="array" ref="M888">[1]!table_weight[BallControl]*(('F+ , F-'!M$2-[1]!tbl_gk[[#This Row],[BallControl]])/('F+ , F-'!M$2-'F+ , F-'!M$3))</f>
        <v>1.2169151201703639E-2</v>
      </c>
      <c r="N888" s="1" cm="1">
        <f t="array" ref="N888">[1]!table_weight[Acceleration]*(('F+ , F-'!N$2-[1]!tbl_gk[[#This Row],[Acceleration]])/('F+ , F-'!N$2-'F+ , F-'!N$3))</f>
        <v>4.2842570554233201E-3</v>
      </c>
      <c r="O888" s="1" cm="1">
        <f t="array" ref="O888">[1]!table_weight[SprintSpeed]*(('F+ , F-'!O$2-[1]!tbl_gk[[#This Row],[SprintSpeed]])/('F+ , F-'!O$2-'F+ , F-'!O$3))</f>
        <v>5.9032552479464486E-3</v>
      </c>
      <c r="P888" s="1" cm="1">
        <f t="array" ref="P888">[1]!table_weight[Agility]*(('F+ , F-'!P$2-[1]!tbl_gk[[#This Row],[Agility]])/('F+ , F-'!P$2-'F+ , F-'!P$3))</f>
        <v>2.340221384943008E-3</v>
      </c>
      <c r="Q888" s="1" cm="1">
        <f t="array" ref="Q888">[1]!table_weight[Reactions]*(('F+ , F-'!Q$2-[1]!tbl_gk[[#This Row],[Reactions]])/('F+ , F-'!Q$2-'F+ , F-'!Q$3))</f>
        <v>1.6500544002310022E-3</v>
      </c>
      <c r="R888" s="1" cm="1">
        <f t="array" ref="R888">[1]!table_weight[Balance]*(('F+ , F-'!R$2-[1]!tbl_gk[[#This Row],[Balance]])/('F+ , F-'!R$2-'F+ , F-'!R$3))</f>
        <v>1.3659251348851025E-3</v>
      </c>
      <c r="S888" s="1" cm="1">
        <f t="array" ref="S888">[1]!table_weight[ShotPower]*(('F+ , F-'!S$2-[1]!tbl_gk[[#This Row],[ShotPower]])/('F+ , F-'!S$2-'F+ , F-'!S$3))</f>
        <v>5.7135648934827617E-3</v>
      </c>
      <c r="T888" s="1" cm="1">
        <f t="array" ref="T888">[1]!table_weight[Jumping]*(('F+ , F-'!T$2-[1]!tbl_gk[[#This Row],[Jumping]])/('F+ , F-'!T$2-'F+ , F-'!T$3))</f>
        <v>1.2880653993738752E-3</v>
      </c>
      <c r="U888" s="1" cm="1">
        <f t="array" ref="U888">[1]!table_weight[Stamina]*(('F+ , F-'!U$2-[1]!tbl_gk[[#This Row],[Stamina]])/('F+ , F-'!U$2-'F+ , F-'!U$3))</f>
        <v>5.1522615974955001E-3</v>
      </c>
      <c r="V888" s="1" cm="1">
        <f t="array" ref="V888">[1]!table_weight[Strength]*(('F+ , F-'!V$2-[1]!tbl_gk[[#This Row],[Strength]])/('F+ , F-'!V$2-'F+ , F-'!V$3))</f>
        <v>1.9521346719399615E-2</v>
      </c>
      <c r="W888" s="1" cm="1">
        <f t="array" ref="W888">[1]!table_weight[LongShots]*(('F+ , F-'!W$2-[1]!tbl_gk[[#This Row],[LongShots]])/('F+ , F-'!W$2-'F+ , F-'!W$3))</f>
        <v>9.3494698256990638E-3</v>
      </c>
      <c r="X888" s="1" cm="1">
        <f t="array" ref="X888">[1]!table_weight[Aggression]*(('F+ , F-'!X$2-[1]!tbl_gk[[#This Row],[Aggression]])/('F+ , F-'!X$2-'F+ , F-'!X$3))</f>
        <v>1.3386066321874024E-2</v>
      </c>
      <c r="Y888" s="1" cm="1">
        <f t="array" ref="Y888">[1]!table_weight[Interceptions]*(('F+ , F-'!Y$2-[1]!tbl_gk[[#This Row],[Interceptions]])/('F+ , F-'!Y$2-'F+ , F-'!Y$3))</f>
        <v>2.4931919535197796E-2</v>
      </c>
      <c r="Z888" s="1" cm="1">
        <f t="array" ref="Z888">[1]!table_weight[Positioning]*(('F+ , F-'!Z$2-[1]!tbl_gk[[#This Row],[Positioning]])/('F+ , F-'!Z$2-'F+ , F-'!Z$3))</f>
        <v>1.9225568738802474E-3</v>
      </c>
      <c r="AA888" s="1" cm="1">
        <f t="array" ref="AA888">[1]!table_weight[Vision]*(('F+ , F-'!AA$2-[1]!tbl_gk[[#This Row],[Vision]])/('F+ , F-'!AA$2-'F+ , F-'!AA$3))</f>
        <v>2.9814420444173963E-2</v>
      </c>
      <c r="AB888" s="1" cm="1">
        <f t="array" ref="AB888">[1]!table_weight[Penalties]*(('F+ , F-'!AB$2-[1]!tbl_gk[[#This Row],[Penalties]])/('F+ , F-'!AB$2-'F+ , F-'!AB$3))</f>
        <v>2.1922367973657118E-3</v>
      </c>
      <c r="AC888" s="1" cm="1">
        <f t="array" ref="AC888">[1]!table_weight[Composure]*(('F+ , F-'!AC$2-[1]!tbl_gk[[#This Row],[Composure]])/('F+ , F-'!AC$2-'F+ , F-'!AC$3))</f>
        <v>1.7613245160360534E-3</v>
      </c>
      <c r="AD888" s="1" cm="1">
        <f t="array" ref="AD888">[1]!table_weight[Marking]*(('F+ , F-'!AD$2-[1]!tbl_gk[[#This Row],[Marking]])/('F+ , F-'!AD$2-'F+ , F-'!AD$3))</f>
        <v>3.6282098953227655E-2</v>
      </c>
      <c r="AE888" s="1" cm="1">
        <f t="array" ref="AE888">[1]!table_weight[StandingTackle]*(('F+ , F-'!AE$2-[1]!tbl_gk[[#This Row],[StandingTackle]])/('F+ , F-'!AE$2-'F+ , F-'!AE$3))</f>
        <v>2.6900228972187096E-2</v>
      </c>
      <c r="AF888" s="1" cm="1">
        <f t="array" ref="AF888">[1]!table_weight[SlidingTackle]*(('F+ , F-'!AF$2-[1]!tbl_gk[[#This Row],[SlidingTackle]])/('F+ , F-'!AF$2-'F+ , F-'!AF$3))</f>
        <v>9.7139715732897855E-3</v>
      </c>
      <c r="AG888" s="1" cm="1">
        <f t="array" ref="AG888">[1]!table_weight[GKDiving]*(('F+ , F-'!AG$2-[1]!tbl_gk[[#This Row],[GKDiving]])/('F+ , F-'!AG$2-'F+ , F-'!AG$3))</f>
        <v>3.9286710272791778E-2</v>
      </c>
      <c r="AH888" s="1" cm="1">
        <f t="array" ref="AH888">[1]!table_weight[GKHandling]*(('F+ , F-'!AH$2-[1]!tbl_gk[[#This Row],[GKHandling]])/('F+ , F-'!AH$2-'F+ , F-'!AH$3))</f>
        <v>4.9906747265247783E-2</v>
      </c>
      <c r="AI888" s="1" cm="1">
        <f t="array" ref="AI888">[1]!table_weight[GKKicking]*(('F+ , F-'!AI$2-[1]!tbl_gk[[#This Row],[GKKicking]])/('F+ , F-'!AI$2-'F+ , F-'!AI$3))</f>
        <v>2.5938545786431375E-2</v>
      </c>
      <c r="AJ888" s="1" cm="1">
        <f t="array" ref="AJ888">[1]!table_weight[GKPositioning]*(('F+ , F-'!AJ$2-[1]!tbl_gk[[#This Row],[GKPositioning]])/('F+ , F-'!AJ$2-'F+ , F-'!AJ$3))</f>
        <v>1.7659310570779983E-2</v>
      </c>
      <c r="AK888" s="1" cm="1">
        <f t="array" ref="AK888">[1]!table_weight[GKReflexes]*(('F+ , F-'!AK$2-[1]!tbl_gk[[#This Row],[GKReflexes]])/('F+ , F-'!AK$2-'F+ , F-'!AK$3))</f>
        <v>4.0083831930500594E-2</v>
      </c>
    </row>
    <row r="889" spans="1:37" x14ac:dyDescent="0.55000000000000004">
      <c r="A889" s="8">
        <f>[1]!tbl_gk[[#This Row],[ID]]</f>
        <v>232562</v>
      </c>
      <c r="B889" s="2" cm="1">
        <f t="array" ref="B889">[1]!table_weight[ValueEUR]*(('F+ , F-'!B$2-[1]!tbl_gk[[#This Row],[ValueEUR]])/('F+ , F-'!B$2-'F+ , F-'!B$3))</f>
        <v>3.9848617057206497E-4</v>
      </c>
      <c r="C889" s="2" cm="1">
        <f t="array" ref="C889">[1]!table_weight[WageEUR]*(('F+ , F-'!C$2-[1]!tbl_gk[[#This Row],[WageEUR]])/('F+ , F-'!C$2-'F+ , F-'!C$3))</f>
        <v>3.9120935309418161E-4</v>
      </c>
      <c r="D889" s="2" cm="1">
        <f t="array" ref="D889">[1]!table_weight[Crossing]*(('F+ , F-'!D$2-[1]!tbl_gk[[#This Row],[Crossing]])/('F+ , F-'!D$2-'F+ , F-'!D$3))</f>
        <v>3.5866971962916043E-2</v>
      </c>
      <c r="E889" s="2" cm="1">
        <f t="array" ref="E889">[1]!table_weight[Finishing]*(('F+ , F-'!E$2-[1]!tbl_gk[[#This Row],[Finishing]])/('F+ , F-'!E$2-'F+ , F-'!E$3))</f>
        <v>1.7968512321265388E-2</v>
      </c>
      <c r="F889" s="2" cm="1">
        <f t="array" ref="F889">[1]!table_weight[HeadingAccuracy]*(('F+ , F-'!F$2-[1]!tbl_gk[[#This Row],[HeadingAccuracy]])/('F+ , F-'!F$2-'F+ , F-'!F$3))</f>
        <v>1.1274360672166649E-2</v>
      </c>
      <c r="G889" s="2" cm="1">
        <f t="array" ref="G889">[1]!table_weight[ShortPassing]*(('F+ , F-'!G$2-[1]!tbl_gk[[#This Row],[ShortPassing]])/('F+ , F-'!G$2-'F+ , F-'!G$3))</f>
        <v>5.484728289258417E-2</v>
      </c>
      <c r="H889" s="2" cm="1">
        <f t="array" ref="H889">[1]!table_weight[Volleys]*(('F+ , F-'!H$2-[1]!tbl_gk[[#This Row],[Volleys]])/('F+ , F-'!H$2-'F+ , F-'!H$3))</f>
        <v>1.9675665665797848E-3</v>
      </c>
      <c r="I889" s="2" cm="1">
        <f t="array" ref="I889">[1]!table_weight[Dribbling]*(('F+ , F-'!I$2-[1]!tbl_gk[[#This Row],[Dribbling]])/('F+ , F-'!I$2-'F+ , F-'!I$3))</f>
        <v>1.8579686209743949E-2</v>
      </c>
      <c r="J889" s="2" cm="1">
        <f t="array" ref="J889">[1]!table_weight[Curve]*(('F+ , F-'!J$2-[1]!tbl_gk[[#This Row],[Curve]])/('F+ , F-'!J$2-'F+ , F-'!J$3))</f>
        <v>9.295879390190295E-3</v>
      </c>
      <c r="K889" s="2" cm="1">
        <f t="array" ref="K889">[1]!table_weight[FKAccuracy]*(('F+ , F-'!K$2-[1]!tbl_gk[[#This Row],[FKAccuracy]])/('F+ , F-'!K$2-'F+ , F-'!K$3))</f>
        <v>9.5832065713416324E-3</v>
      </c>
      <c r="L889" s="2" cm="1">
        <f t="array" ref="L889">[1]!table_weight[LongPassing]*(('F+ , F-'!L$2-[1]!tbl_gk[[#This Row],[LongPassing]])/('F+ , F-'!L$2-'F+ , F-'!L$3))</f>
        <v>2.4364084503410925E-2</v>
      </c>
      <c r="M889" s="2" cm="1">
        <f t="array" ref="M889">[1]!table_weight[BallControl]*(('F+ , F-'!M$2-[1]!tbl_gk[[#This Row],[BallControl]])/('F+ , F-'!M$2-'F+ , F-'!M$3))</f>
        <v>1.2603763744621627E-2</v>
      </c>
      <c r="N889" s="2" cm="1">
        <f t="array" ref="N889">[1]!table_weight[Acceleration]*(('F+ , F-'!N$2-[1]!tbl_gk[[#This Row],[Acceleration]])/('F+ , F-'!N$2-'F+ , F-'!N$3))</f>
        <v>4.9607186957533181E-3</v>
      </c>
      <c r="O889" s="2" cm="1">
        <f t="array" ref="O889">[1]!table_weight[SprintSpeed]*(('F+ , F-'!O$2-[1]!tbl_gk[[#This Row],[SprintSpeed]])/('F+ , F-'!O$2-'F+ , F-'!O$3))</f>
        <v>8.4332217827806418E-3</v>
      </c>
      <c r="P889" s="2" cm="1">
        <f t="array" ref="P889">[1]!table_weight[Agility]*(('F+ , F-'!P$2-[1]!tbl_gk[[#This Row],[Agility]])/('F+ , F-'!P$2-'F+ , F-'!P$3))</f>
        <v>1.170110692471504E-3</v>
      </c>
      <c r="Q889" s="2" cm="1">
        <f t="array" ref="Q889">[1]!table_weight[Reactions]*(('F+ , F-'!Q$2-[1]!tbl_gk[[#This Row],[Reactions]])/('F+ , F-'!Q$2-'F+ , F-'!Q$3))</f>
        <v>9.7971980013715747E-4</v>
      </c>
      <c r="R889" s="2" cm="1">
        <f t="array" ref="R889">[1]!table_weight[Balance]*(('F+ , F-'!R$2-[1]!tbl_gk[[#This Row],[Balance]])/('F+ , F-'!R$2-'F+ , F-'!R$3))</f>
        <v>9.9340009809825627E-4</v>
      </c>
      <c r="S889" s="2" cm="1">
        <f t="array" ref="S889">[1]!table_weight[ShotPower]*(('F+ , F-'!S$2-[1]!tbl_gk[[#This Row],[ShotPower]])/('F+ , F-'!S$2-'F+ , F-'!S$3))</f>
        <v>4.6747349128495319E-3</v>
      </c>
      <c r="T889" s="2" cm="1">
        <f t="array" ref="T889">[1]!table_weight[Jumping]*(('F+ , F-'!T$2-[1]!tbl_gk[[#This Row],[Jumping]])/('F+ , F-'!T$2-'F+ , F-'!T$3))</f>
        <v>1.6315495058735752E-3</v>
      </c>
      <c r="U889" s="2" cm="1">
        <f t="array" ref="U889">[1]!table_weight[Stamina]*(('F+ , F-'!U$2-[1]!tbl_gk[[#This Row],[Stamina]])/('F+ , F-'!U$2-'F+ , F-'!U$3))</f>
        <v>1.7174205324984999E-2</v>
      </c>
      <c r="V889" s="2" cm="1">
        <f t="array" ref="V889">[1]!table_weight[Strength]*(('F+ , F-'!V$2-[1]!tbl_gk[[#This Row],[Strength]])/('F+ , F-'!V$2-'F+ , F-'!V$3))</f>
        <v>2.1296014602981403E-2</v>
      </c>
      <c r="W889" s="2" cm="1">
        <f t="array" ref="W889">[1]!table_weight[LongShots]*(('F+ , F-'!W$2-[1]!tbl_gk[[#This Row],[LongShots]])/('F+ , F-'!W$2-'F+ , F-'!W$3))</f>
        <v>9.3494698256990638E-3</v>
      </c>
      <c r="X889" s="2" cm="1">
        <f t="array" ref="X889">[1]!table_weight[Aggression]*(('F+ , F-'!X$2-[1]!tbl_gk[[#This Row],[Aggression]])/('F+ , F-'!X$2-'F+ , F-'!X$3))</f>
        <v>8.5184058411925615E-3</v>
      </c>
      <c r="Y889" s="2" cm="1">
        <f t="array" ref="Y889">[1]!table_weight[Interceptions]*(('F+ , F-'!Y$2-[1]!tbl_gk[[#This Row],[Interceptions]])/('F+ , F-'!Y$2-'F+ , F-'!Y$3))</f>
        <v>2.4239366214775633E-2</v>
      </c>
      <c r="Z889" s="2" cm="1">
        <f t="array" ref="Z889">[1]!table_weight[Positioning]*(('F+ , F-'!Z$2-[1]!tbl_gk[[#This Row],[Positioning]])/('F+ , F-'!Z$2-'F+ , F-'!Z$3))</f>
        <v>2.0704458641787279E-3</v>
      </c>
      <c r="AA889" s="2" cm="1">
        <f t="array" ref="AA889">[1]!table_weight[Vision]*(('F+ , F-'!AA$2-[1]!tbl_gk[[#This Row],[Vision]])/('F+ , F-'!AA$2-'F+ , F-'!AA$3))</f>
        <v>2.3425616063279545E-2</v>
      </c>
      <c r="AB889" s="2" cm="1">
        <f t="array" ref="AB889">[1]!table_weight[Penalties]*(('F+ , F-'!AB$2-[1]!tbl_gk[[#This Row],[Penalties]])/('F+ , F-'!AB$2-'F+ , F-'!AB$3))</f>
        <v>2.3879722257019362E-3</v>
      </c>
      <c r="AC889" s="2" cm="1">
        <f t="array" ref="AC889">[1]!table_weight[Composure]*(('F+ , F-'!AC$2-[1]!tbl_gk[[#This Row],[Composure]])/('F+ , F-'!AC$2-'F+ , F-'!AC$3))</f>
        <v>1.6012041054873211E-3</v>
      </c>
      <c r="AD889" s="2" cm="1">
        <f t="array" ref="AD889">[1]!table_weight[Marking]*(('F+ , F-'!AD$2-[1]!tbl_gk[[#This Row],[Marking]])/('F+ , F-'!AD$2-'F+ , F-'!AD$3))</f>
        <v>3.4704616390043845E-2</v>
      </c>
      <c r="AE889" s="2" cm="1">
        <f t="array" ref="AE889">[1]!table_weight[StandingTackle]*(('F+ , F-'!AE$2-[1]!tbl_gk[[#This Row],[StandingTackle]])/('F+ , F-'!AE$2-'F+ , F-'!AE$3))</f>
        <v>2.6900228972187096E-2</v>
      </c>
      <c r="AF889" s="2" cm="1">
        <f t="array" ref="AF889">[1]!table_weight[SlidingTackle]*(('F+ , F-'!AF$2-[1]!tbl_gk[[#This Row],[SlidingTackle]])/('F+ , F-'!AF$2-'F+ , F-'!AF$3))</f>
        <v>8.2195144081682794E-3</v>
      </c>
      <c r="AG889" s="2" cm="1">
        <f t="array" ref="AG889">[1]!table_weight[GKDiving]*(('F+ , F-'!AG$2-[1]!tbl_gk[[#This Row],[GKDiving]])/('F+ , F-'!AG$2-'F+ , F-'!AG$3))</f>
        <v>3.2454238921001903E-2</v>
      </c>
      <c r="AH889" s="2" cm="1">
        <f t="array" ref="AH889">[1]!table_weight[GKHandling]*(('F+ , F-'!AH$2-[1]!tbl_gk[[#This Row],[GKHandling]])/('F+ , F-'!AH$2-'F+ , F-'!AH$3))</f>
        <v>4.9906747265247783E-2</v>
      </c>
      <c r="AI889" s="2" cm="1">
        <f t="array" ref="AI889">[1]!table_weight[GKKicking]*(('F+ , F-'!AI$2-[1]!tbl_gk[[#This Row],[GKKicking]])/('F+ , F-'!AI$2-'F+ , F-'!AI$3))</f>
        <v>2.1466382719805277E-2</v>
      </c>
      <c r="AJ889" s="2" cm="1">
        <f t="array" ref="AJ889">[1]!table_weight[GKPositioning]*(('F+ , F-'!AJ$2-[1]!tbl_gk[[#This Row],[GKPositioning]])/('F+ , F-'!AJ$2-'F+ , F-'!AJ$3))</f>
        <v>1.7028620907537841E-2</v>
      </c>
      <c r="AK889" s="2" cm="1">
        <f t="array" ref="AK889">[1]!table_weight[GKReflexes]*(('F+ , F-'!AK$2-[1]!tbl_gk[[#This Row],[GKReflexes]])/('F+ , F-'!AK$2-'F+ , F-'!AK$3))</f>
        <v>3.4617854849068701E-2</v>
      </c>
    </row>
    <row r="890" spans="1:37" x14ac:dyDescent="0.55000000000000004">
      <c r="A890" s="7">
        <f>[1]!tbl_gk[[#This Row],[ID]]</f>
        <v>232645</v>
      </c>
      <c r="B890" s="1" cm="1">
        <f t="array" ref="B890">[1]!table_weight[ValueEUR]*(('F+ , F-'!B$2-[1]!tbl_gk[[#This Row],[ValueEUR]])/('F+ , F-'!B$2-'F+ , F-'!B$3))</f>
        <v>3.0588675060954019E-4</v>
      </c>
      <c r="C890" s="1" cm="1">
        <f t="array" ref="C890">[1]!table_weight[WageEUR]*(('F+ , F-'!C$2-[1]!tbl_gk[[#This Row],[WageEUR]])/('F+ , F-'!C$2-'F+ , F-'!C$3))</f>
        <v>3.9120935309418161E-4</v>
      </c>
      <c r="D890" s="1" cm="1">
        <f t="array" ref="D890">[1]!table_weight[Crossing]*(('F+ , F-'!D$2-[1]!tbl_gk[[#This Row],[Crossing]])/('F+ , F-'!D$2-'F+ , F-'!D$3))</f>
        <v>3.4746129089074922E-2</v>
      </c>
      <c r="E890" s="1" cm="1">
        <f t="array" ref="E890">[1]!table_weight[Finishing]*(('F+ , F-'!E$2-[1]!tbl_gk[[#This Row],[Finishing]])/('F+ , F-'!E$2-'F+ , F-'!E$3))</f>
        <v>1.4973760267721157E-2</v>
      </c>
      <c r="F890" s="1" cm="1">
        <f t="array" ref="F890">[1]!table_weight[HeadingAccuracy]*(('F+ , F-'!F$2-[1]!tbl_gk[[#This Row],[HeadingAccuracy]])/('F+ , F-'!F$2-'F+ , F-'!F$3))</f>
        <v>1.08567917583827E-2</v>
      </c>
      <c r="G890" s="1" cm="1">
        <f t="array" ref="G890">[1]!table_weight[ShortPassing]*(('F+ , F-'!G$2-[1]!tbl_gk[[#This Row],[ShortPassing]])/('F+ , F-'!G$2-'F+ , F-'!G$3))</f>
        <v>6.4691667001509537E-2</v>
      </c>
      <c r="H890" s="1" cm="1">
        <f t="array" ref="H890">[1]!table_weight[Volleys]*(('F+ , F-'!H$2-[1]!tbl_gk[[#This Row],[Volleys]])/('F+ , F-'!H$2-'F+ , F-'!H$3))</f>
        <v>1.7360881469821632E-3</v>
      </c>
      <c r="I890" s="1" cm="1">
        <f t="array" ref="I890">[1]!table_weight[Dribbling]*(('F+ , F-'!I$2-[1]!tbl_gk[[#This Row],[Dribbling]])/('F+ , F-'!I$2-'F+ , F-'!I$3))</f>
        <v>1.9557564431309422E-2</v>
      </c>
      <c r="J890" s="1" cm="1">
        <f t="array" ref="J890">[1]!table_weight[Curve]*(('F+ , F-'!J$2-[1]!tbl_gk[[#This Row],[Curve]])/('F+ , F-'!J$2-'F+ , F-'!J$3))</f>
        <v>9.4648953791028455E-3</v>
      </c>
      <c r="K890" s="1" cm="1">
        <f t="array" ref="K890">[1]!table_weight[FKAccuracy]*(('F+ , F-'!K$2-[1]!tbl_gk[[#This Row],[FKAccuracy]])/('F+ , F-'!K$2-'F+ , F-'!K$3))</f>
        <v>9.1268634012777444E-3</v>
      </c>
      <c r="L890" s="1" cm="1">
        <f t="array" ref="L890">[1]!table_weight[LongPassing]*(('F+ , F-'!L$2-[1]!tbl_gk[[#This Row],[LongPassing]])/('F+ , F-'!L$2-'F+ , F-'!L$3))</f>
        <v>2.5446932703562523E-2</v>
      </c>
      <c r="M890" s="1" cm="1">
        <f t="array" ref="M890">[1]!table_weight[BallControl]*(('F+ , F-'!M$2-[1]!tbl_gk[[#This Row],[BallControl]])/('F+ , F-'!M$2-'F+ , F-'!M$3))</f>
        <v>1.6080664087965525E-2</v>
      </c>
      <c r="N890" s="1" cm="1">
        <f t="array" ref="N890">[1]!table_weight[Acceleration]*(('F+ , F-'!N$2-[1]!tbl_gk[[#This Row],[Acceleration]])/('F+ , F-'!N$2-'F+ , F-'!N$3))</f>
        <v>3.6077954150933221E-3</v>
      </c>
      <c r="O890" s="1" cm="1">
        <f t="array" ref="O890">[1]!table_weight[SprintSpeed]*(('F+ , F-'!O$2-[1]!tbl_gk[[#This Row],[SprintSpeed]])/('F+ , F-'!O$2-'F+ , F-'!O$3))</f>
        <v>5.9032552479464486E-3</v>
      </c>
      <c r="P890" s="1" cm="1">
        <f t="array" ref="P890">[1]!table_weight[Agility]*(('F+ , F-'!P$2-[1]!tbl_gk[[#This Row],[Agility]])/('F+ , F-'!P$2-'F+ , F-'!P$3))</f>
        <v>3.6273431466616623E-3</v>
      </c>
      <c r="Q890" s="1" cm="1">
        <f t="array" ref="Q890">[1]!table_weight[Reactions]*(('F+ , F-'!Q$2-[1]!tbl_gk[[#This Row],[Reactions]])/('F+ , F-'!Q$2-'F+ , F-'!Q$3))</f>
        <v>1.3406692001876892E-3</v>
      </c>
      <c r="R890" s="1" cm="1">
        <f t="array" ref="R890">[1]!table_weight[Balance]*(('F+ , F-'!R$2-[1]!tbl_gk[[#This Row],[Balance]])/('F+ , F-'!R$2-'F+ , F-'!R$3))</f>
        <v>8.6922508583597434E-4</v>
      </c>
      <c r="S890" s="1" cm="1">
        <f t="array" ref="S890">[1]!table_weight[ShotPower]*(('F+ , F-'!S$2-[1]!tbl_gk[[#This Row],[ShotPower]])/('F+ , F-'!S$2-'F+ , F-'!S$3))</f>
        <v>5.9732723886410689E-3</v>
      </c>
      <c r="T890" s="1" cm="1">
        <f t="array" ref="T890">[1]!table_weight[Jumping]*(('F+ , F-'!T$2-[1]!tbl_gk[[#This Row],[Jumping]])/('F+ , F-'!T$2-'F+ , F-'!T$3))</f>
        <v>1.3739364259988001E-3</v>
      </c>
      <c r="U890" s="1" cm="1">
        <f t="array" ref="U890">[1]!table_weight[Stamina]*(('F+ , F-'!U$2-[1]!tbl_gk[[#This Row],[Stamina]])/('F+ , F-'!U$2-'F+ , F-'!U$3))</f>
        <v>9.4458129287417498E-3</v>
      </c>
      <c r="V890" s="1" cm="1">
        <f t="array" ref="V890">[1]!table_weight[Strength]*(('F+ , F-'!V$2-[1]!tbl_gk[[#This Row],[Strength]])/('F+ , F-'!V$2-'F+ , F-'!V$3))</f>
        <v>2.8394686137308531E-2</v>
      </c>
      <c r="W890" s="1" cm="1">
        <f t="array" ref="W890">[1]!table_weight[LongShots]*(('F+ , F-'!W$2-[1]!tbl_gk[[#This Row],[LongShots]])/('F+ , F-'!W$2-'F+ , F-'!W$3))</f>
        <v>8.0509323499075268E-3</v>
      </c>
      <c r="X890" s="1" cm="1">
        <f t="array" ref="X890">[1]!table_weight[Aggression]*(('F+ , F-'!X$2-[1]!tbl_gk[[#This Row],[Aggression]])/('F+ , F-'!X$2-'F+ , F-'!X$3))</f>
        <v>1.0952236081533291E-2</v>
      </c>
      <c r="Y890" s="1" cm="1">
        <f t="array" ref="Y890">[1]!table_weight[Interceptions]*(('F+ , F-'!Y$2-[1]!tbl_gk[[#This Row],[Interceptions]])/('F+ , F-'!Y$2-'F+ , F-'!Y$3))</f>
        <v>1.3851066408443219E-2</v>
      </c>
      <c r="Z890" s="1" cm="1">
        <f t="array" ref="Z890">[1]!table_weight[Positioning]*(('F+ , F-'!Z$2-[1]!tbl_gk[[#This Row],[Positioning]])/('F+ , F-'!Z$2-'F+ , F-'!Z$3))</f>
        <v>5.9155596119392221E-4</v>
      </c>
      <c r="AA890" s="1" cm="1">
        <f t="array" ref="AA890">[1]!table_weight[Vision]*(('F+ , F-'!AA$2-[1]!tbl_gk[[#This Row],[Vision]])/('F+ , F-'!AA$2-'F+ , F-'!AA$3))</f>
        <v>1.8456545989250551E-2</v>
      </c>
      <c r="AB890" s="1" cm="1">
        <f t="array" ref="AB890">[1]!table_weight[Penalties]*(('F+ , F-'!AB$2-[1]!tbl_gk[[#This Row],[Penalties]])/('F+ , F-'!AB$2-'F+ , F-'!AB$3))</f>
        <v>2.3488251400346914E-3</v>
      </c>
      <c r="AC890" s="1" cm="1">
        <f t="array" ref="AC890">[1]!table_weight[Composure]*(('F+ , F-'!AC$2-[1]!tbl_gk[[#This Row],[Composure]])/('F+ , F-'!AC$2-'F+ , F-'!AC$3))</f>
        <v>1.1208428738411248E-3</v>
      </c>
      <c r="AD890" s="1" cm="1">
        <f t="array" ref="AD890">[1]!table_weight[Marking]*(('F+ , F-'!AD$2-[1]!tbl_gk[[#This Row],[Marking]])/('F+ , F-'!AD$2-'F+ , F-'!AD$3))</f>
        <v>1.1042377942286678E-2</v>
      </c>
      <c r="AE890" s="1" cm="1">
        <f t="array" ref="AE890">[1]!table_weight[StandingTackle]*(('F+ , F-'!AE$2-[1]!tbl_gk[[#This Row],[StandingTackle]])/('F+ , F-'!AE$2-'F+ , F-'!AE$3))</f>
        <v>2.465854322450484E-2</v>
      </c>
      <c r="AF890" s="1" cm="1">
        <f t="array" ref="AF890">[1]!table_weight[SlidingTackle]*(('F+ , F-'!AF$2-[1]!tbl_gk[[#This Row],[SlidingTackle]])/('F+ , F-'!AF$2-'F+ , F-'!AF$3))</f>
        <v>1.0461200155850536E-2</v>
      </c>
      <c r="AG890" s="1" cm="1">
        <f t="array" ref="AG890">[1]!table_weight[GKDiving]*(('F+ , F-'!AG$2-[1]!tbl_gk[[#This Row],[GKDiving]])/('F+ , F-'!AG$2-'F+ , F-'!AG$3))</f>
        <v>4.0994828110739248E-2</v>
      </c>
      <c r="AH890" s="1" cm="1">
        <f t="array" ref="AH890">[1]!table_weight[GKHandling]*(('F+ , F-'!AH$2-[1]!tbl_gk[[#This Row],[GKHandling]])/('F+ , F-'!AH$2-'F+ , F-'!AH$3))</f>
        <v>4.8124363434346076E-2</v>
      </c>
      <c r="AI890" s="1" cm="1">
        <f t="array" ref="AI890">[1]!table_weight[GKKicking]*(('F+ , F-'!AI$2-[1]!tbl_gk[[#This Row],[GKKicking]])/('F+ , F-'!AI$2-'F+ , F-'!AI$3))</f>
        <v>2.6832978399756596E-2</v>
      </c>
      <c r="AJ890" s="1" cm="1">
        <f t="array" ref="AJ890">[1]!table_weight[GKPositioning]*(('F+ , F-'!AJ$2-[1]!tbl_gk[[#This Row],[GKPositioning]])/('F+ , F-'!AJ$2-'F+ , F-'!AJ$3))</f>
        <v>1.7028620907537841E-2</v>
      </c>
      <c r="AK890" s="1" cm="1">
        <f t="array" ref="AK890">[1]!table_weight[GKReflexes]*(('F+ , F-'!AK$2-[1]!tbl_gk[[#This Row],[GKReflexes]])/('F+ , F-'!AK$2-'F+ , F-'!AK$3))</f>
        <v>4.1905824290977896E-2</v>
      </c>
    </row>
    <row r="891" spans="1:37" x14ac:dyDescent="0.55000000000000004">
      <c r="A891" s="8">
        <f>[1]!tbl_gk[[#This Row],[ID]]</f>
        <v>232673</v>
      </c>
      <c r="B891" s="2" cm="1">
        <f t="array" ref="B891">[1]!table_weight[ValueEUR]*(('F+ , F-'!B$2-[1]!tbl_gk[[#This Row],[ValueEUR]])/('F+ , F-'!B$2-'F+ , F-'!B$3))</f>
        <v>4.9695022046554962E-5</v>
      </c>
      <c r="C891" s="2" cm="1">
        <f t="array" ref="C891">[1]!table_weight[WageEUR]*(('F+ , F-'!C$2-[1]!tbl_gk[[#This Row],[WageEUR]])/('F+ , F-'!C$2-'F+ , F-'!C$3))</f>
        <v>2.3472561185650898E-4</v>
      </c>
      <c r="D891" s="2" cm="1">
        <f t="array" ref="D891">[1]!table_weight[Crossing]*(('F+ , F-'!D$2-[1]!tbl_gk[[#This Row],[Crossing]])/('F+ , F-'!D$2-'F+ , F-'!D$3))</f>
        <v>3.2504443341392672E-2</v>
      </c>
      <c r="E891" s="2" cm="1">
        <f t="array" ref="E891">[1]!table_weight[Finishing]*(('F+ , F-'!E$2-[1]!tbl_gk[[#This Row],[Finishing]])/('F+ , F-'!E$2-'F+ , F-'!E$3))</f>
        <v>1.0980757529662181E-2</v>
      </c>
      <c r="F891" s="2" cm="1">
        <f t="array" ref="F891">[1]!table_weight[HeadingAccuracy]*(('F+ , F-'!F$2-[1]!tbl_gk[[#This Row],[HeadingAccuracy]])/('F+ , F-'!F$2-'F+ , F-'!F$3))</f>
        <v>1.00216539308148E-2</v>
      </c>
      <c r="G891" s="2" cm="1">
        <f t="array" ref="G891">[1]!table_weight[ShortPassing]*(('F+ , F-'!G$2-[1]!tbl_gk[[#This Row],[ShortPassing]])/('F+ , F-'!G$2-'F+ , F-'!G$3))</f>
        <v>6.4691667001509537E-2</v>
      </c>
      <c r="H891" s="2" cm="1">
        <f t="array" ref="H891">[1]!table_weight[Volleys]*(('F+ , F-'!H$2-[1]!tbl_gk[[#This Row],[Volleys]])/('F+ , F-'!H$2-'F+ , F-'!H$3))</f>
        <v>9.2591367839048701E-4</v>
      </c>
      <c r="I891" s="2" cm="1">
        <f t="array" ref="I891">[1]!table_weight[Dribbling]*(('F+ , F-'!I$2-[1]!tbl_gk[[#This Row],[Dribbling]])/('F+ , F-'!I$2-'F+ , F-'!I$3))</f>
        <v>1.5646051545047536E-2</v>
      </c>
      <c r="J891" s="2" cm="1">
        <f t="array" ref="J891">[1]!table_weight[Curve]*(('F+ , F-'!J$2-[1]!tbl_gk[[#This Row],[Curve]])/('F+ , F-'!J$2-'F+ , F-'!J$3))</f>
        <v>9.8029273569279467E-3</v>
      </c>
      <c r="K891" s="2" cm="1">
        <f t="array" ref="K891">[1]!table_weight[FKAccuracy]*(('F+ , F-'!K$2-[1]!tbl_gk[[#This Row],[FKAccuracy]])/('F+ , F-'!K$2-'F+ , F-'!K$3))</f>
        <v>9.4310921813203358E-3</v>
      </c>
      <c r="L891" s="2" cm="1">
        <f t="array" ref="L891">[1]!table_weight[LongPassing]*(('F+ , F-'!L$2-[1]!tbl_gk[[#This Row],[LongPassing]])/('F+ , F-'!L$2-'F+ , F-'!L$3))</f>
        <v>2.8154053203941515E-2</v>
      </c>
      <c r="M891" s="2" cm="1">
        <f t="array" ref="M891">[1]!table_weight[BallControl]*(('F+ , F-'!M$2-[1]!tbl_gk[[#This Row],[BallControl]])/('F+ , F-'!M$2-'F+ , F-'!M$3))</f>
        <v>1.4342213916293577E-2</v>
      </c>
      <c r="N891" s="2" cm="1">
        <f t="array" ref="N891">[1]!table_weight[Acceleration]*(('F+ , F-'!N$2-[1]!tbl_gk[[#This Row],[Acceleration]])/('F+ , F-'!N$2-'F+ , F-'!N$3))</f>
        <v>7.8920524705166431E-3</v>
      </c>
      <c r="O891" s="2" cm="1">
        <f t="array" ref="O891">[1]!table_weight[SprintSpeed]*(('F+ , F-'!O$2-[1]!tbl_gk[[#This Row],[SprintSpeed]])/('F+ , F-'!O$2-'F+ , F-'!O$3))</f>
        <v>9.2765439610587065E-3</v>
      </c>
      <c r="P891" s="2" cm="1">
        <f t="array" ref="P891">[1]!table_weight[Agility]*(('F+ , F-'!P$2-[1]!tbl_gk[[#This Row],[Agility]])/('F+ , F-'!P$2-'F+ , F-'!P$3))</f>
        <v>5.3825091853689179E-3</v>
      </c>
      <c r="Q891" s="2" cm="1">
        <f t="array" ref="Q891">[1]!table_weight[Reactions]*(('F+ , F-'!Q$2-[1]!tbl_gk[[#This Row],[Reactions]])/('F+ , F-'!Q$2-'F+ , F-'!Q$3))</f>
        <v>2.0110038002815341E-3</v>
      </c>
      <c r="R891" s="2" cm="1">
        <f t="array" ref="R891">[1]!table_weight[Balance]*(('F+ , F-'!R$2-[1]!tbl_gk[[#This Row],[Balance]])/('F+ , F-'!R$2-'F+ , F-'!R$3))</f>
        <v>1.8626251839342308E-3</v>
      </c>
      <c r="S891" s="2" cm="1">
        <f t="array" ref="S891">[1]!table_weight[ShotPower]*(('F+ , F-'!S$2-[1]!tbl_gk[[#This Row],[ShotPower]])/('F+ , F-'!S$2-'F+ , F-'!S$3))</f>
        <v>7.5315173595909123E-3</v>
      </c>
      <c r="T891" s="2" cm="1">
        <f t="array" ref="T891">[1]!table_weight[Jumping]*(('F+ , F-'!T$2-[1]!tbl_gk[[#This Row],[Jumping]])/('F+ , F-'!T$2-'F+ , F-'!T$3))</f>
        <v>3.6924541448717756E-3</v>
      </c>
      <c r="U891" s="2" cm="1">
        <f t="array" ref="U891">[1]!table_weight[Stamina]*(('F+ , F-'!U$2-[1]!tbl_gk[[#This Row],[Stamina]])/('F+ , F-'!U$2-'F+ , F-'!U$3))</f>
        <v>1.7174205324984999E-2</v>
      </c>
      <c r="V891" s="2" cm="1">
        <f t="array" ref="V891">[1]!table_weight[Strength]*(('F+ , F-'!V$2-[1]!tbl_gk[[#This Row],[Strength]])/('F+ , F-'!V$2-'F+ , F-'!V$3))</f>
        <v>2.3070682486563184E-2</v>
      </c>
      <c r="W891" s="2" cm="1">
        <f t="array" ref="W891">[1]!table_weight[LongShots]*(('F+ , F-'!W$2-[1]!tbl_gk[[#This Row],[LongShots]])/('F+ , F-'!W$2-'F+ , F-'!W$3))</f>
        <v>7.0121023692742987E-3</v>
      </c>
      <c r="X891" s="2" cm="1">
        <f t="array" ref="X891">[1]!table_weight[Aggression]*(('F+ , F-'!X$2-[1]!tbl_gk[[#This Row],[Aggression]])/('F+ , F-'!X$2-'F+ , F-'!X$3))</f>
        <v>1.460298144204439E-2</v>
      </c>
      <c r="Y891" s="2" cm="1">
        <f t="array" ref="Y891">[1]!table_weight[Interceptions]*(('F+ , F-'!Y$2-[1]!tbl_gk[[#This Row],[Interceptions]])/('F+ , F-'!Y$2-'F+ , F-'!Y$3))</f>
        <v>2.0084046292242669E-2</v>
      </c>
      <c r="Z891" s="2" cm="1">
        <f t="array" ref="Z891">[1]!table_weight[Positioning]*(('F+ , F-'!Z$2-[1]!tbl_gk[[#This Row],[Positioning]])/('F+ , F-'!Z$2-'F+ , F-'!Z$3))</f>
        <v>5.9155596119392221E-4</v>
      </c>
      <c r="AA891" s="2" cm="1">
        <f t="array" ref="AA891">[1]!table_weight[Vision]*(('F+ , F-'!AA$2-[1]!tbl_gk[[#This Row],[Vision]])/('F+ , F-'!AA$2-'F+ , F-'!AA$3))</f>
        <v>2.6974951830443111E-2</v>
      </c>
      <c r="AB891" s="2" cm="1">
        <f t="array" ref="AB891">[1]!table_weight[Penalties]*(('F+ , F-'!AB$2-[1]!tbl_gk[[#This Row],[Penalties]])/('F+ , F-'!AB$2-'F+ , F-'!AB$3))</f>
        <v>2.2705309687002014E-3</v>
      </c>
      <c r="AC891" s="2" cm="1">
        <f t="array" ref="AC891">[1]!table_weight[Composure]*(('F+ , F-'!AC$2-[1]!tbl_gk[[#This Row],[Composure]])/('F+ , F-'!AC$2-'F+ , F-'!AC$3))</f>
        <v>1.441083694938589E-3</v>
      </c>
      <c r="AD891" s="2" cm="1">
        <f t="array" ref="AD891">[1]!table_weight[Marking]*(('F+ , F-'!AD$2-[1]!tbl_gk[[#This Row],[Marking]])/('F+ , F-'!AD$2-'F+ , F-'!AD$3))</f>
        <v>0</v>
      </c>
      <c r="AE891" s="2" cm="1">
        <f t="array" ref="AE891">[1]!table_weight[StandingTackle]*(('F+ , F-'!AE$2-[1]!tbl_gk[[#This Row],[StandingTackle]])/('F+ , F-'!AE$2-'F+ , F-'!AE$3))</f>
        <v>3.1383600467551613E-2</v>
      </c>
      <c r="AF891" s="2" cm="1">
        <f t="array" ref="AF891">[1]!table_weight[SlidingTackle]*(('F+ , F-'!AF$2-[1]!tbl_gk[[#This Row],[SlidingTackle]])/('F+ , F-'!AF$2-'F+ , F-'!AF$3))</f>
        <v>9.7139715732897855E-3</v>
      </c>
      <c r="AG891" s="2" cm="1">
        <f t="array" ref="AG891">[1]!table_weight[GKDiving]*(('F+ , F-'!AG$2-[1]!tbl_gk[[#This Row],[GKDiving]])/('F+ , F-'!AG$2-'F+ , F-'!AG$3))</f>
        <v>5.4659770814318998E-2</v>
      </c>
      <c r="AH891" s="2" cm="1">
        <f t="array" ref="AH891">[1]!table_weight[GKHandling]*(('F+ , F-'!AH$2-[1]!tbl_gk[[#This Row],[GKHandling]])/('F+ , F-'!AH$2-'F+ , F-'!AH$3))</f>
        <v>6.2383434081559733E-2</v>
      </c>
      <c r="AI891" s="2" cm="1">
        <f t="array" ref="AI891">[1]!table_weight[GKKicking]*(('F+ , F-'!AI$2-[1]!tbl_gk[[#This Row],[GKKicking]])/('F+ , F-'!AI$2-'F+ , F-'!AI$3))</f>
        <v>3.3988439306358358E-2</v>
      </c>
      <c r="AJ891" s="2" cm="1">
        <f t="array" ref="AJ891">[1]!table_weight[GKPositioning]*(('F+ , F-'!AJ$2-[1]!tbl_gk[[#This Row],[GKPositioning]])/('F+ , F-'!AJ$2-'F+ , F-'!AJ$3))</f>
        <v>2.0812758886990693E-2</v>
      </c>
      <c r="AK891" s="2" cm="1">
        <f t="array" ref="AK891">[1]!table_weight[GKReflexes]*(('F+ , F-'!AK$2-[1]!tbl_gk[[#This Row],[GKReflexes]])/('F+ , F-'!AK$2-'F+ , F-'!AK$3))</f>
        <v>6.3769732616705502E-2</v>
      </c>
    </row>
    <row r="892" spans="1:37" x14ac:dyDescent="0.55000000000000004">
      <c r="A892" s="7">
        <f>[1]!tbl_gk[[#This Row],[ID]]</f>
        <v>232817</v>
      </c>
      <c r="B892" s="1" cm="1">
        <f t="array" ref="B892">[1]!table_weight[ValueEUR]*(('F+ , F-'!B$2-[1]!tbl_gk[[#This Row],[ValueEUR]])/('F+ , F-'!B$2-'F+ , F-'!B$3))</f>
        <v>4.2935264389290658E-4</v>
      </c>
      <c r="C892" s="1" cm="1">
        <f t="array" ref="C892">[1]!table_weight[WageEUR]*(('F+ , F-'!C$2-[1]!tbl_gk[[#This Row],[WageEUR]])/('F+ , F-'!C$2-'F+ , F-'!C$3))</f>
        <v>8.6066057680719962E-4</v>
      </c>
      <c r="D892" s="1" cm="1">
        <f t="array" ref="D892">[1]!table_weight[Crossing]*(('F+ , F-'!D$2-[1]!tbl_gk[[#This Row],[Crossing]])/('F+ , F-'!D$2-'F+ , F-'!D$3))</f>
        <v>4.0350343458280549E-2</v>
      </c>
      <c r="E892" s="1" cm="1">
        <f t="array" ref="E892">[1]!table_weight[Finishing]*(('F+ , F-'!E$2-[1]!tbl_gk[[#This Row],[Finishing]])/('F+ , F-'!E$2-'F+ , F-'!E$3))</f>
        <v>1.9965013690294877E-2</v>
      </c>
      <c r="F892" s="1" cm="1">
        <f t="array" ref="F892">[1]!table_weight[HeadingAccuracy]*(('F+ , F-'!F$2-[1]!tbl_gk[[#This Row],[HeadingAccuracy]])/('F+ , F-'!F$2-'F+ , F-'!F$3))</f>
        <v>1.0439222844598752E-2</v>
      </c>
      <c r="G892" s="1" cm="1">
        <f t="array" ref="G892">[1]!table_weight[ShortPassing]*(('F+ , F-'!G$2-[1]!tbl_gk[[#This Row],[ShortPassing]])/('F+ , F-'!G$2-'F+ , F-'!G$3))</f>
        <v>3.6564855261722783E-2</v>
      </c>
      <c r="H892" s="1" cm="1">
        <f t="array" ref="H892">[1]!table_weight[Volleys]*(('F+ , F-'!H$2-[1]!tbl_gk[[#This Row],[Volleys]])/('F+ , F-'!H$2-'F+ , F-'!H$3))</f>
        <v>2.3147841959762173E-3</v>
      </c>
      <c r="I892" s="1" cm="1">
        <f t="array" ref="I892">[1]!table_weight[Dribbling]*(('F+ , F-'!I$2-[1]!tbl_gk[[#This Row],[Dribbling]])/('F+ , F-'!I$2-'F+ , F-'!I$3))</f>
        <v>1.5646051545047536E-2</v>
      </c>
      <c r="J892" s="1" cm="1">
        <f t="array" ref="J892">[1]!table_weight[Curve]*(('F+ , F-'!J$2-[1]!tbl_gk[[#This Row],[Curve]])/('F+ , F-'!J$2-'F+ , F-'!J$3))</f>
        <v>9.4648953791028455E-3</v>
      </c>
      <c r="K892" s="1" cm="1">
        <f t="array" ref="K892">[1]!table_weight[FKAccuracy]*(('F+ , F-'!K$2-[1]!tbl_gk[[#This Row],[FKAccuracy]])/('F+ , F-'!K$2-'F+ , F-'!K$3))</f>
        <v>9.1268634012777444E-3</v>
      </c>
      <c r="L892" s="1" cm="1">
        <f t="array" ref="L892">[1]!table_weight[LongPassing]*(('F+ , F-'!L$2-[1]!tbl_gk[[#This Row],[LongPassing]])/('F+ , F-'!L$2-'F+ , F-'!L$3))</f>
        <v>1.9491267602728742E-2</v>
      </c>
      <c r="M892" s="1" cm="1">
        <f t="array" ref="M892">[1]!table_weight[BallControl]*(('F+ , F-'!M$2-[1]!tbl_gk[[#This Row],[BallControl]])/('F+ , F-'!M$2-'F+ , F-'!M$3))</f>
        <v>8.2576383154417555E-3</v>
      </c>
      <c r="N892" s="1" cm="1">
        <f t="array" ref="N892">[1]!table_weight[Acceleration]*(('F+ , F-'!N$2-[1]!tbl_gk[[#This Row],[Acceleration]])/('F+ , F-'!N$2-'F+ , F-'!N$3))</f>
        <v>4.5097442688666525E-3</v>
      </c>
      <c r="O892" s="1" cm="1">
        <f t="array" ref="O892">[1]!table_weight[SprintSpeed]*(('F+ , F-'!O$2-[1]!tbl_gk[[#This Row],[SprintSpeed]])/('F+ , F-'!O$2-'F+ , F-'!O$3))</f>
        <v>7.0276848189838679E-3</v>
      </c>
      <c r="P892" s="1" cm="1">
        <f t="array" ref="P892">[1]!table_weight[Agility]*(('F+ , F-'!P$2-[1]!tbl_gk[[#This Row],[Agility]])/('F+ , F-'!P$2-'F+ , F-'!P$3))</f>
        <v>2.1061992464487069E-3</v>
      </c>
      <c r="Q892" s="1" cm="1">
        <f t="array" ref="Q892">[1]!table_weight[Reactions]*(('F+ , F-'!Q$2-[1]!tbl_gk[[#This Row],[Reactions]])/('F+ , F-'!Q$2-'F+ , F-'!Q$3))</f>
        <v>1.1859766001660328E-3</v>
      </c>
      <c r="R892" s="1" cm="1">
        <f t="array" ref="R892">[1]!table_weight[Balance]*(('F+ , F-'!R$2-[1]!tbl_gk[[#This Row],[Balance]])/('F+ , F-'!R$2-'F+ , F-'!R$3))</f>
        <v>1.7384501716719487E-3</v>
      </c>
      <c r="S892" s="1" cm="1">
        <f t="array" ref="S892">[1]!table_weight[ShotPower]*(('F+ , F-'!S$2-[1]!tbl_gk[[#This Row],[ShotPower]])/('F+ , F-'!S$2-'F+ , F-'!S$3))</f>
        <v>6.4926873789576834E-3</v>
      </c>
      <c r="T892" s="1" cm="1">
        <f t="array" ref="T892">[1]!table_weight[Jumping]*(('F+ , F-'!T$2-[1]!tbl_gk[[#This Row],[Jumping]])/('F+ , F-'!T$2-'F+ , F-'!T$3))</f>
        <v>1.5456784792486503E-3</v>
      </c>
      <c r="U892" s="1" cm="1">
        <f t="array" ref="U892">[1]!table_weight[Stamina]*(('F+ , F-'!U$2-[1]!tbl_gk[[#This Row],[Stamina]])/('F+ , F-'!U$2-'F+ , F-'!U$3))</f>
        <v>1.8032915591234249E-2</v>
      </c>
      <c r="V892" s="1" cm="1">
        <f t="array" ref="V892">[1]!table_weight[Strength]*(('F+ , F-'!V$2-[1]!tbl_gk[[#This Row],[Strength]])/('F+ , F-'!V$2-'F+ , F-'!V$3))</f>
        <v>8.8733394179089167E-3</v>
      </c>
      <c r="W892" s="1" cm="1">
        <f t="array" ref="W892">[1]!table_weight[LongShots]*(('F+ , F-'!W$2-[1]!tbl_gk[[#This Row],[LongShots]])/('F+ , F-'!W$2-'F+ , F-'!W$3))</f>
        <v>8.8300548353824494E-3</v>
      </c>
      <c r="X892" s="1" cm="1">
        <f t="array" ref="X892">[1]!table_weight[Aggression]*(('F+ , F-'!X$2-[1]!tbl_gk[[#This Row],[Aggression]])/('F+ , F-'!X$2-'F+ , F-'!X$3))</f>
        <v>1.034377852144811E-2</v>
      </c>
      <c r="Y892" s="1" cm="1">
        <f t="array" ref="Y892">[1]!table_weight[Interceptions]*(('F+ , F-'!Y$2-[1]!tbl_gk[[#This Row],[Interceptions]])/('F+ , F-'!Y$2-'F+ , F-'!Y$3))</f>
        <v>2.3546812894353474E-2</v>
      </c>
      <c r="Z892" s="1" cm="1">
        <f t="array" ref="Z892">[1]!table_weight[Positioning]*(('F+ , F-'!Z$2-[1]!tbl_gk[[#This Row],[Positioning]])/('F+ , F-'!Z$2-'F+ , F-'!Z$3))</f>
        <v>2.0704458641787279E-3</v>
      </c>
      <c r="AA892" s="1" cm="1">
        <f t="array" ref="AA892">[1]!table_weight[Vision]*(('F+ , F-'!AA$2-[1]!tbl_gk[[#This Row],[Vision]])/('F+ , F-'!AA$2-'F+ , F-'!AA$3))</f>
        <v>1.8456545989250551E-2</v>
      </c>
      <c r="AB892" s="1" cm="1">
        <f t="array" ref="AB892">[1]!table_weight[Penalties]*(('F+ , F-'!AB$2-[1]!tbl_gk[[#This Row],[Penalties]])/('F+ , F-'!AB$2-'F+ , F-'!AB$3))</f>
        <v>2.0747955403639775E-3</v>
      </c>
      <c r="AC892" s="1" cm="1">
        <f t="array" ref="AC892">[1]!table_weight[Composure]*(('F+ , F-'!AC$2-[1]!tbl_gk[[#This Row],[Composure]])/('F+ , F-'!AC$2-'F+ , F-'!AC$3))</f>
        <v>1.067469403658214E-3</v>
      </c>
      <c r="AD892" s="1" cm="1">
        <f t="array" ref="AD892">[1]!table_weight[Marking]*(('F+ , F-'!AD$2-[1]!tbl_gk[[#This Row],[Marking]])/('F+ , F-'!AD$2-'F+ , F-'!AD$3))</f>
        <v>1.5774825631838112E-2</v>
      </c>
      <c r="AE892" s="1" cm="1">
        <f t="array" ref="AE892">[1]!table_weight[StandingTackle]*(('F+ , F-'!AE$2-[1]!tbl_gk[[#This Row],[StandingTackle]])/('F+ , F-'!AE$2-'F+ , F-'!AE$3))</f>
        <v>2.6900228972187096E-2</v>
      </c>
      <c r="AF892" s="1" cm="1">
        <f t="array" ref="AF892">[1]!table_weight[SlidingTackle]*(('F+ , F-'!AF$2-[1]!tbl_gk[[#This Row],[SlidingTackle]])/('F+ , F-'!AF$2-'F+ , F-'!AF$3))</f>
        <v>1.120842873841129E-2</v>
      </c>
      <c r="AG892" s="1" cm="1">
        <f t="array" ref="AG892">[1]!table_weight[GKDiving]*(('F+ , F-'!AG$2-[1]!tbl_gk[[#This Row],[GKDiving]])/('F+ , F-'!AG$2-'F+ , F-'!AG$3))</f>
        <v>3.5870474596896844E-2</v>
      </c>
      <c r="AH892" s="1" cm="1">
        <f t="array" ref="AH892">[1]!table_weight[GKHandling]*(('F+ , F-'!AH$2-[1]!tbl_gk[[#This Row],[GKHandling]])/('F+ , F-'!AH$2-'F+ , F-'!AH$3))</f>
        <v>3.7430060448935834E-2</v>
      </c>
      <c r="AI892" s="1" cm="1">
        <f t="array" ref="AI892">[1]!table_weight[GKKicking]*(('F+ , F-'!AI$2-[1]!tbl_gk[[#This Row],[GKKicking]])/('F+ , F-'!AI$2-'F+ , F-'!AI$3))</f>
        <v>2.9516276239732256E-2</v>
      </c>
      <c r="AJ892" s="1" cm="1">
        <f t="array" ref="AJ892">[1]!table_weight[GKPositioning]*(('F+ , F-'!AJ$2-[1]!tbl_gk[[#This Row],[GKPositioning]])/('F+ , F-'!AJ$2-'F+ , F-'!AJ$3))</f>
        <v>1.2613793264842845E-2</v>
      </c>
      <c r="AK892" s="1" cm="1">
        <f t="array" ref="AK892">[1]!table_weight[GKReflexes]*(('F+ , F-'!AK$2-[1]!tbl_gk[[#This Row],[GKReflexes]])/('F+ , F-'!AK$2-'F+ , F-'!AK$3))</f>
        <v>3.8261839570023298E-2</v>
      </c>
    </row>
    <row r="893" spans="1:37" x14ac:dyDescent="0.55000000000000004">
      <c r="A893" s="8">
        <f>[1]!tbl_gk[[#This Row],[ID]]</f>
        <v>233164</v>
      </c>
      <c r="B893" s="2" cm="1">
        <f t="array" ref="B893">[1]!table_weight[ValueEUR]*(('F+ , F-'!B$2-[1]!tbl_gk[[#This Row],[ValueEUR]])/('F+ , F-'!B$2-'F+ , F-'!B$3))</f>
        <v>1.3862133168389961E-3</v>
      </c>
      <c r="C893" s="2" cm="1">
        <f t="array" ref="C893">[1]!table_weight[WageEUR]*(('F+ , F-'!C$2-[1]!tbl_gk[[#This Row],[WageEUR]])/('F+ , F-'!C$2-'F+ , F-'!C$3))</f>
        <v>2.7384654716592714E-3</v>
      </c>
      <c r="D893" s="2" cm="1">
        <f t="array" ref="D893">[1]!table_weight[Crossing]*(('F+ , F-'!D$2-[1]!tbl_gk[[#This Row],[Crossing]])/('F+ , F-'!D$2-'F+ , F-'!D$3))</f>
        <v>3.4746129089074922E-2</v>
      </c>
      <c r="E893" s="2" cm="1">
        <f t="array" ref="E893">[1]!table_weight[Finishing]*(('F+ , F-'!E$2-[1]!tbl_gk[[#This Row],[Finishing]])/('F+ , F-'!E$2-'F+ , F-'!E$3))</f>
        <v>1.4973760267721157E-2</v>
      </c>
      <c r="F893" s="2" cm="1">
        <f t="array" ref="F893">[1]!table_weight[HeadingAccuracy]*(('F+ , F-'!F$2-[1]!tbl_gk[[#This Row],[HeadingAccuracy]])/('F+ , F-'!F$2-'F+ , F-'!F$3))</f>
        <v>1.210949849973455E-2</v>
      </c>
      <c r="G893" s="2" cm="1">
        <f t="array" ref="G893">[1]!table_weight[ShortPassing]*(('F+ , F-'!G$2-[1]!tbl_gk[[#This Row],[ShortPassing]])/('F+ , F-'!G$2-'F+ , F-'!G$3))</f>
        <v>3.0939492913765434E-2</v>
      </c>
      <c r="H893" s="2" cm="1">
        <f t="array" ref="H893">[1]!table_weight[Volleys]*(('F+ , F-'!H$2-[1]!tbl_gk[[#This Row],[Volleys]])/('F+ , F-'!H$2-'F+ , F-'!H$3))</f>
        <v>1.1573920979881087E-3</v>
      </c>
      <c r="I893" s="2" cm="1">
        <f t="array" ref="I893">[1]!table_weight[Dribbling]*(('F+ , F-'!I$2-[1]!tbl_gk[[#This Row],[Dribbling]])/('F+ , F-'!I$2-'F+ , F-'!I$3))</f>
        <v>1.2712416880351124E-2</v>
      </c>
      <c r="J893" s="2" cm="1">
        <f t="array" ref="J893">[1]!table_weight[Curve]*(('F+ , F-'!J$2-[1]!tbl_gk[[#This Row],[Curve]])/('F+ , F-'!J$2-'F+ , F-'!J$3))</f>
        <v>8.6198154345400926E-3</v>
      </c>
      <c r="K893" s="2" cm="1">
        <f t="array" ref="K893">[1]!table_weight[FKAccuracy]*(('F+ , F-'!K$2-[1]!tbl_gk[[#This Row],[FKAccuracy]])/('F+ , F-'!K$2-'F+ , F-'!K$3))</f>
        <v>9.5832065713416324E-3</v>
      </c>
      <c r="L893" s="2" cm="1">
        <f t="array" ref="L893">[1]!table_weight[LongPassing]*(('F+ , F-'!L$2-[1]!tbl_gk[[#This Row],[LongPassing]])/('F+ , F-'!L$2-'F+ , F-'!L$3))</f>
        <v>1.3535602501894959E-2</v>
      </c>
      <c r="M893" s="2" cm="1">
        <f t="array" ref="M893">[1]!table_weight[BallControl]*(('F+ , F-'!M$2-[1]!tbl_gk[[#This Row],[BallControl]])/('F+ , F-'!M$2-'F+ , F-'!M$3))</f>
        <v>9.1268634012777305E-3</v>
      </c>
      <c r="N893" s="2" cm="1">
        <f t="array" ref="N893">[1]!table_weight[Acceleration]*(('F+ , F-'!N$2-[1]!tbl_gk[[#This Row],[Acceleration]])/('F+ , F-'!N$2-'F+ , F-'!N$3))</f>
        <v>4.7352314823099848E-3</v>
      </c>
      <c r="O893" s="2" cm="1">
        <f t="array" ref="O893">[1]!table_weight[SprintSpeed]*(('F+ , F-'!O$2-[1]!tbl_gk[[#This Row],[SprintSpeed]])/('F+ , F-'!O$2-'F+ , F-'!O$3))</f>
        <v>5.3410404624277394E-3</v>
      </c>
      <c r="P893" s="2" cm="1">
        <f t="array" ref="P893">[1]!table_weight[Agility]*(('F+ , F-'!P$2-[1]!tbl_gk[[#This Row],[Agility]])/('F+ , F-'!P$2-'F+ , F-'!P$3))</f>
        <v>3.744354215908813E-3</v>
      </c>
      <c r="Q893" s="2" cm="1">
        <f t="array" ref="Q893">[1]!table_weight[Reactions]*(('F+ , F-'!Q$2-[1]!tbl_gk[[#This Row],[Reactions]])/('F+ , F-'!Q$2-'F+ , F-'!Q$3))</f>
        <v>1.6500544002310022E-3</v>
      </c>
      <c r="R893" s="2" cm="1">
        <f t="array" ref="R893">[1]!table_weight[Balance]*(('F+ , F-'!R$2-[1]!tbl_gk[[#This Row],[Balance]])/('F+ , F-'!R$2-'F+ , F-'!R$3))</f>
        <v>1.8005376778030898E-3</v>
      </c>
      <c r="S893" s="2" cm="1">
        <f t="array" ref="S893">[1]!table_weight[ShotPower]*(('F+ , F-'!S$2-[1]!tbl_gk[[#This Row],[ShotPower]])/('F+ , F-'!S$2-'F+ , F-'!S$3))</f>
        <v>3.8956124273746098E-3</v>
      </c>
      <c r="T893" s="2" cm="1">
        <f t="array" ref="T893">[1]!table_weight[Jumping]*(('F+ , F-'!T$2-[1]!tbl_gk[[#This Row],[Jumping]])/('F+ , F-'!T$2-'F+ , F-'!T$3))</f>
        <v>1.8891625857483504E-3</v>
      </c>
      <c r="U893" s="2" cm="1">
        <f t="array" ref="U893">[1]!table_weight[Stamina]*(('F+ , F-'!U$2-[1]!tbl_gk[[#This Row],[Stamina]])/('F+ , F-'!U$2-'F+ , F-'!U$3))</f>
        <v>1.3739364259988E-2</v>
      </c>
      <c r="V893" s="2" cm="1">
        <f t="array" ref="V893">[1]!table_weight[Strength]*(('F+ , F-'!V$2-[1]!tbl_gk[[#This Row],[Strength]])/('F+ , F-'!V$2-'F+ , F-'!V$3))</f>
        <v>1.5084677010445158E-2</v>
      </c>
      <c r="W893" s="2" cm="1">
        <f t="array" ref="W893">[1]!table_weight[LongShots]*(('F+ , F-'!W$2-[1]!tbl_gk[[#This Row],[LongShots]])/('F+ , F-'!W$2-'F+ , F-'!W$3))</f>
        <v>8.0509323499075268E-3</v>
      </c>
      <c r="X893" s="2" cm="1">
        <f t="array" ref="X893">[1]!table_weight[Aggression]*(('F+ , F-'!X$2-[1]!tbl_gk[[#This Row],[Aggression]])/('F+ , F-'!X$2-'F+ , F-'!X$3))</f>
        <v>1.2777608761788841E-2</v>
      </c>
      <c r="Y893" s="2" cm="1">
        <f t="array" ref="Y893">[1]!table_weight[Interceptions]*(('F+ , F-'!Y$2-[1]!tbl_gk[[#This Row],[Interceptions]])/('F+ , F-'!Y$2-'F+ , F-'!Y$3))</f>
        <v>1.8006386330976187E-2</v>
      </c>
      <c r="Z893" s="2" cm="1">
        <f t="array" ref="Z893">[1]!table_weight[Positioning]*(('F+ , F-'!Z$2-[1]!tbl_gk[[#This Row],[Positioning]])/('F+ , F-'!Z$2-'F+ , F-'!Z$3))</f>
        <v>1.3310009126863251E-3</v>
      </c>
      <c r="AA893" s="2" cm="1">
        <f t="array" ref="AA893">[1]!table_weight[Vision]*(('F+ , F-'!AA$2-[1]!tbl_gk[[#This Row],[Vision]])/('F+ , F-'!AA$2-'F+ , F-'!AA$3))</f>
        <v>1.2777608761788841E-2</v>
      </c>
      <c r="AB893" s="2" cm="1">
        <f t="array" ref="AB893">[1]!table_weight[Penalties]*(('F+ , F-'!AB$2-[1]!tbl_gk[[#This Row],[Penalties]])/('F+ , F-'!AB$2-'F+ , F-'!AB$3))</f>
        <v>2.1922367973657118E-3</v>
      </c>
      <c r="AC893" s="2" cm="1">
        <f t="array" ref="AC893">[1]!table_weight[Composure]*(('F+ , F-'!AC$2-[1]!tbl_gk[[#This Row],[Composure]])/('F+ , F-'!AC$2-'F+ , F-'!AC$3))</f>
        <v>5.3373470182910699E-4</v>
      </c>
      <c r="AD893" s="2" cm="1">
        <f t="array" ref="AD893">[1]!table_weight[Marking]*(('F+ , F-'!AD$2-[1]!tbl_gk[[#This Row],[Marking]])/('F+ , F-'!AD$2-'F+ , F-'!AD$3))</f>
        <v>2.366223844775717E-2</v>
      </c>
      <c r="AE893" s="2" cm="1">
        <f t="array" ref="AE893">[1]!table_weight[StandingTackle]*(('F+ , F-'!AE$2-[1]!tbl_gk[[#This Row],[StandingTackle]])/('F+ , F-'!AE$2-'F+ , F-'!AE$3))</f>
        <v>2.9141914719869356E-2</v>
      </c>
      <c r="AF893" s="2" cm="1">
        <f t="array" ref="AF893">[1]!table_weight[SlidingTackle]*(('F+ , F-'!AF$2-[1]!tbl_gk[[#This Row],[SlidingTackle]])/('F+ , F-'!AF$2-'F+ , F-'!AF$3))</f>
        <v>8.9667429907290316E-3</v>
      </c>
      <c r="AG893" s="2" cm="1">
        <f t="array" ref="AG893">[1]!table_weight[GKDiving]*(('F+ , F-'!AG$2-[1]!tbl_gk[[#This Row],[GKDiving]])/('F+ , F-'!AG$2-'F+ , F-'!AG$3))</f>
        <v>3.0746121083054436E-2</v>
      </c>
      <c r="AH893" s="2" cm="1">
        <f t="array" ref="AH893">[1]!table_weight[GKHandling]*(('F+ , F-'!AH$2-[1]!tbl_gk[[#This Row],[GKHandling]])/('F+ , F-'!AH$2-'F+ , F-'!AH$3))</f>
        <v>3.386529278713242E-2</v>
      </c>
      <c r="AI893" s="2" cm="1">
        <f t="array" ref="AI893">[1]!table_weight[GKKicking]*(('F+ , F-'!AI$2-[1]!tbl_gk[[#This Row],[GKKicking]])/('F+ , F-'!AI$2-'F+ , F-'!AI$3))</f>
        <v>1.78886522665044E-2</v>
      </c>
      <c r="AJ893" s="2" cm="1">
        <f t="array" ref="AJ893">[1]!table_weight[GKPositioning]*(('F+ , F-'!AJ$2-[1]!tbl_gk[[#This Row],[GKPositioning]])/('F+ , F-'!AJ$2-'F+ , F-'!AJ$3))</f>
        <v>1.1352413938358561E-2</v>
      </c>
      <c r="AK893" s="2" cm="1">
        <f t="array" ref="AK893">[1]!table_weight[GKReflexes]*(('F+ , F-'!AK$2-[1]!tbl_gk[[#This Row],[GKReflexes]])/('F+ , F-'!AK$2-'F+ , F-'!AK$3))</f>
        <v>2.9151877767636801E-2</v>
      </c>
    </row>
    <row r="894" spans="1:37" x14ac:dyDescent="0.55000000000000004">
      <c r="A894" s="7">
        <f>[1]!tbl_gk[[#This Row],[ID]]</f>
        <v>233211</v>
      </c>
      <c r="B894" s="1" cm="1">
        <f t="array" ref="B894">[1]!table_weight[ValueEUR]*(('F+ , F-'!B$2-[1]!tbl_gk[[#This Row],[ValueEUR]])/('F+ , F-'!B$2-'F+ , F-'!B$3))</f>
        <v>1.2840452901470104E-4</v>
      </c>
      <c r="C894" s="1" cm="1">
        <f t="array" ref="C894">[1]!table_weight[WageEUR]*(('F+ , F-'!C$2-[1]!tbl_gk[[#This Row],[WageEUR]])/('F+ , F-'!C$2-'F+ , F-'!C$3))</f>
        <v>8.6066057680719962E-4</v>
      </c>
      <c r="D894" s="1" cm="1">
        <f t="array" ref="D894">[1]!table_weight[Crossing]*(('F+ , F-'!D$2-[1]!tbl_gk[[#This Row],[Crossing]])/('F+ , F-'!D$2-'F+ , F-'!D$3))</f>
        <v>3.5866971962916043E-2</v>
      </c>
      <c r="E894" s="1" cm="1">
        <f t="array" ref="E894">[1]!table_weight[Finishing]*(('F+ , F-'!E$2-[1]!tbl_gk[[#This Row],[Finishing]])/('F+ , F-'!E$2-'F+ , F-'!E$3))</f>
        <v>2.096326437480962E-2</v>
      </c>
      <c r="F894" s="1" cm="1">
        <f t="array" ref="F894">[1]!table_weight[HeadingAccuracy]*(('F+ , F-'!F$2-[1]!tbl_gk[[#This Row],[HeadingAccuracy]])/('F+ , F-'!F$2-'F+ , F-'!F$3))</f>
        <v>1.210949849973455E-2</v>
      </c>
      <c r="G894" s="1" cm="1">
        <f t="array" ref="G894">[1]!table_weight[ShortPassing]*(('F+ , F-'!G$2-[1]!tbl_gk[[#This Row],[ShortPassing]])/('F+ , F-'!G$2-'F+ , F-'!G$3))</f>
        <v>5.484728289258417E-2</v>
      </c>
      <c r="H894" s="1" cm="1">
        <f t="array" ref="H894">[1]!table_weight[Volleys]*(('F+ , F-'!H$2-[1]!tbl_gk[[#This Row],[Volleys]])/('F+ , F-'!H$2-'F+ , F-'!H$3))</f>
        <v>1.851827356780974E-3</v>
      </c>
      <c r="I894" s="1" cm="1">
        <f t="array" ref="I894">[1]!table_weight[Dribbling]*(('F+ , F-'!I$2-[1]!tbl_gk[[#This Row],[Dribbling]])/('F+ , F-'!I$2-'F+ , F-'!I$3))</f>
        <v>2.2491199096005835E-2</v>
      </c>
      <c r="J894" s="1" cm="1">
        <f t="array" ref="J894">[1]!table_weight[Curve]*(('F+ , F-'!J$2-[1]!tbl_gk[[#This Row],[Curve]])/('F+ , F-'!J$2-'F+ , F-'!J$3))</f>
        <v>1.03099753236656E-2</v>
      </c>
      <c r="K894" s="1" cm="1">
        <f t="array" ref="K894">[1]!table_weight[FKAccuracy]*(('F+ , F-'!K$2-[1]!tbl_gk[[#This Row],[FKAccuracy]])/('F+ , F-'!K$2-'F+ , F-'!K$3))</f>
        <v>1.0191664131426815E-2</v>
      </c>
      <c r="L894" s="1" cm="1">
        <f t="array" ref="L894">[1]!table_weight[LongPassing]*(('F+ , F-'!L$2-[1]!tbl_gk[[#This Row],[LongPassing]])/('F+ , F-'!L$2-'F+ , F-'!L$3))</f>
        <v>2.5988356803638323E-2</v>
      </c>
      <c r="M894" s="1" cm="1">
        <f t="array" ref="M894">[1]!table_weight[BallControl]*(('F+ , F-'!M$2-[1]!tbl_gk[[#This Row],[BallControl]])/('F+ , F-'!M$2-'F+ , F-'!M$3))</f>
        <v>1.5211439002129552E-2</v>
      </c>
      <c r="N894" s="1" cm="1">
        <f t="array" ref="N894">[1]!table_weight[Acceleration]*(('F+ , F-'!N$2-[1]!tbl_gk[[#This Row],[Acceleration]])/('F+ , F-'!N$2-'F+ , F-'!N$3))</f>
        <v>7.666565257073309E-3</v>
      </c>
      <c r="O894" s="1" cm="1">
        <f t="array" ref="O894">[1]!table_weight[SprintSpeed]*(('F+ , F-'!O$2-[1]!tbl_gk[[#This Row],[SprintSpeed]])/('F+ , F-'!O$2-'F+ , F-'!O$3))</f>
        <v>8.4332217827806418E-3</v>
      </c>
      <c r="P894" s="1" cm="1">
        <f t="array" ref="P894">[1]!table_weight[Agility]*(('F+ , F-'!P$2-[1]!tbl_gk[[#This Row],[Agility]])/('F+ , F-'!P$2-'F+ , F-'!P$3))</f>
        <v>2.4572324541901583E-3</v>
      </c>
      <c r="Q894" s="1" cm="1">
        <f t="array" ref="Q894">[1]!table_weight[Reactions]*(('F+ , F-'!Q$2-[1]!tbl_gk[[#This Row],[Reactions]])/('F+ , F-'!Q$2-'F+ , F-'!Q$3))</f>
        <v>1.4953618002093458E-3</v>
      </c>
      <c r="R894" s="1" cm="1">
        <f t="array" ref="R894">[1]!table_weight[Balance]*(('F+ , F-'!R$2-[1]!tbl_gk[[#This Row],[Balance]])/('F+ , F-'!R$2-'F+ , F-'!R$3))</f>
        <v>1.8005376778030898E-3</v>
      </c>
      <c r="S894" s="1" cm="1">
        <f t="array" ref="S894">[1]!table_weight[ShotPower]*(('F+ , F-'!S$2-[1]!tbl_gk[[#This Row],[ShotPower]])/('F+ , F-'!S$2-'F+ , F-'!S$3))</f>
        <v>5.9732723886410689E-3</v>
      </c>
      <c r="T894" s="1" cm="1">
        <f t="array" ref="T894">[1]!table_weight[Jumping]*(('F+ , F-'!T$2-[1]!tbl_gk[[#This Row],[Jumping]])/('F+ , F-'!T$2-'F+ , F-'!T$3))</f>
        <v>1.0304523194991002E-3</v>
      </c>
      <c r="U894" s="1" cm="1">
        <f t="array" ref="U894">[1]!table_weight[Stamina]*(('F+ , F-'!U$2-[1]!tbl_gk[[#This Row],[Stamina]])/('F+ , F-'!U$2-'F+ , F-'!U$3))</f>
        <v>7.7283923962432506E-3</v>
      </c>
      <c r="V894" s="1" cm="1">
        <f t="array" ref="V894">[1]!table_weight[Strength]*(('F+ , F-'!V$2-[1]!tbl_gk[[#This Row],[Strength]])/('F+ , F-'!V$2-'F+ , F-'!V$3))</f>
        <v>1.8634012777608722E-2</v>
      </c>
      <c r="W894" s="1" cm="1">
        <f t="array" ref="W894">[1]!table_weight[LongShots]*(('F+ , F-'!W$2-[1]!tbl_gk[[#This Row],[LongShots]])/('F+ , F-'!W$2-'F+ , F-'!W$3))</f>
        <v>1.0128592311173986E-2</v>
      </c>
      <c r="X894" s="1" cm="1">
        <f t="array" ref="X894">[1]!table_weight[Aggression]*(('F+ , F-'!X$2-[1]!tbl_gk[[#This Row],[Aggression]])/('F+ , F-'!X$2-'F+ , F-'!X$3))</f>
        <v>8.5184058411925615E-3</v>
      </c>
      <c r="Y894" s="1" cm="1">
        <f t="array" ref="Y894">[1]!table_weight[Interceptions]*(('F+ , F-'!Y$2-[1]!tbl_gk[[#This Row],[Interceptions]])/('F+ , F-'!Y$2-'F+ , F-'!Y$3))</f>
        <v>2.3546812894353474E-2</v>
      </c>
      <c r="Z894" s="1" cm="1">
        <f t="array" ref="Z894">[1]!table_weight[Positioning]*(('F+ , F-'!Z$2-[1]!tbl_gk[[#This Row],[Positioning]])/('F+ , F-'!Z$2-'F+ , F-'!Z$3))</f>
        <v>2.0704458641787279E-3</v>
      </c>
      <c r="AA894" s="1" cm="1">
        <f t="array" ref="AA894">[1]!table_weight[Vision]*(('F+ , F-'!AA$2-[1]!tbl_gk[[#This Row],[Vision]])/('F+ , F-'!AA$2-'F+ , F-'!AA$3))</f>
        <v>2.8394686137308535E-2</v>
      </c>
      <c r="AB894" s="1" cm="1">
        <f t="array" ref="AB894">[1]!table_weight[Penalties]*(('F+ , F-'!AB$2-[1]!tbl_gk[[#This Row],[Penalties]])/('F+ , F-'!AB$2-'F+ , F-'!AB$3))</f>
        <v>2.4662663970364263E-3</v>
      </c>
      <c r="AC894" s="1" cm="1">
        <f t="array" ref="AC894">[1]!table_weight[Composure]*(('F+ , F-'!AC$2-[1]!tbl_gk[[#This Row],[Composure]])/('F+ , F-'!AC$2-'F+ , F-'!AC$3))</f>
        <v>1.5478306353044107E-3</v>
      </c>
      <c r="AD894" s="1" cm="1">
        <f t="array" ref="AD894">[1]!table_weight[Marking]*(('F+ , F-'!AD$2-[1]!tbl_gk[[#This Row],[Marking]])/('F+ , F-'!AD$2-'F+ , F-'!AD$3))</f>
        <v>3.1549651263676225E-2</v>
      </c>
      <c r="AE894" s="1" cm="1">
        <f t="array" ref="AE894">[1]!table_weight[StandingTackle]*(('F+ , F-'!AE$2-[1]!tbl_gk[[#This Row],[StandingTackle]])/('F+ , F-'!AE$2-'F+ , F-'!AE$3))</f>
        <v>3.5866971962916126E-2</v>
      </c>
      <c r="AF894" s="1" cm="1">
        <f t="array" ref="AF894">[1]!table_weight[SlidingTackle]*(('F+ , F-'!AF$2-[1]!tbl_gk[[#This Row],[SlidingTackle]])/('F+ , F-'!AF$2-'F+ , F-'!AF$3))</f>
        <v>1.2702885903532796E-2</v>
      </c>
      <c r="AG894" s="1" cm="1">
        <f t="array" ref="AG894">[1]!table_weight[GKDiving]*(('F+ , F-'!AG$2-[1]!tbl_gk[[#This Row],[GKDiving]])/('F+ , F-'!AG$2-'F+ , F-'!AG$3))</f>
        <v>5.2951652976371534E-2</v>
      </c>
      <c r="AH894" s="1" cm="1">
        <f t="array" ref="AH894">[1]!table_weight[GKHandling]*(('F+ , F-'!AH$2-[1]!tbl_gk[[#This Row],[GKHandling]])/('F+ , F-'!AH$2-'F+ , F-'!AH$3))</f>
        <v>5.3471514927051197E-2</v>
      </c>
      <c r="AI894" s="1" cm="1">
        <f t="array" ref="AI894">[1]!table_weight[GKKicking]*(('F+ , F-'!AI$2-[1]!tbl_gk[[#This Row],[GKKicking]])/('F+ , F-'!AI$2-'F+ , F-'!AI$3))</f>
        <v>2.6832978399756596E-2</v>
      </c>
      <c r="AJ894" s="1" cm="1">
        <f t="array" ref="AJ894">[1]!table_weight[GKPositioning]*(('F+ , F-'!AJ$2-[1]!tbl_gk[[#This Row],[GKPositioning]])/('F+ , F-'!AJ$2-'F+ , F-'!AJ$3))</f>
        <v>1.9551379560506409E-2</v>
      </c>
      <c r="AK894" s="1" cm="1">
        <f t="array" ref="AK894">[1]!table_weight[GKReflexes]*(('F+ , F-'!AK$2-[1]!tbl_gk[[#This Row],[GKReflexes]])/('F+ , F-'!AK$2-'F+ , F-'!AK$3))</f>
        <v>4.7371801372409796E-2</v>
      </c>
    </row>
    <row r="895" spans="1:37" x14ac:dyDescent="0.55000000000000004">
      <c r="A895" s="8">
        <f>[1]!tbl_gk[[#This Row],[ID]]</f>
        <v>233215</v>
      </c>
      <c r="B895" s="2" cm="1">
        <f t="array" ref="B895">[1]!table_weight[ValueEUR]*(('F+ , F-'!B$2-[1]!tbl_gk[[#This Row],[ValueEUR]])/('F+ , F-'!B$2-'F+ , F-'!B$3))</f>
        <v>4.3521727382386649E-5</v>
      </c>
      <c r="C895" s="2" cm="1">
        <f t="array" ref="C895">[1]!table_weight[WageEUR]*(('F+ , F-'!C$2-[1]!tbl_gk[[#This Row],[WageEUR]])/('F+ , F-'!C$2-'F+ , F-'!C$3))</f>
        <v>2.3472561185650898E-4</v>
      </c>
      <c r="D895" s="2" cm="1">
        <f t="array" ref="D895">[1]!table_weight[Crossing]*(('F+ , F-'!D$2-[1]!tbl_gk[[#This Row],[Crossing]])/('F+ , F-'!D$2-'F+ , F-'!D$3))</f>
        <v>3.5866971962916043E-2</v>
      </c>
      <c r="E895" s="2" cm="1">
        <f t="array" ref="E895">[1]!table_weight[Finishing]*(('F+ , F-'!E$2-[1]!tbl_gk[[#This Row],[Finishing]])/('F+ , F-'!E$2-'F+ , F-'!E$3))</f>
        <v>2.096326437480962E-2</v>
      </c>
      <c r="F895" s="2" cm="1">
        <f t="array" ref="F895">[1]!table_weight[HeadingAccuracy]*(('F+ , F-'!F$2-[1]!tbl_gk[[#This Row],[HeadingAccuracy]])/('F+ , F-'!F$2-'F+ , F-'!F$3))</f>
        <v>1.1274360672166649E-2</v>
      </c>
      <c r="G895" s="2" cm="1">
        <f t="array" ref="G895">[1]!table_weight[ShortPassing]*(('F+ , F-'!G$2-[1]!tbl_gk[[#This Row],[ShortPassing]])/('F+ , F-'!G$2-'F+ , F-'!G$3))</f>
        <v>5.6253623479573515E-2</v>
      </c>
      <c r="H895" s="2" cm="1">
        <f t="array" ref="H895">[1]!table_weight[Volleys]*(('F+ , F-'!H$2-[1]!tbl_gk[[#This Row],[Volleys]])/('F+ , F-'!H$2-'F+ , F-'!H$3))</f>
        <v>2.4305234057750281E-3</v>
      </c>
      <c r="I895" s="2" cm="1">
        <f t="array" ref="I895">[1]!table_weight[Dribbling]*(('F+ , F-'!I$2-[1]!tbl_gk[[#This Row],[Dribbling]])/('F+ , F-'!I$2-'F+ , F-'!I$3))</f>
        <v>2.4446955539136776E-2</v>
      </c>
      <c r="J895" s="2" cm="1">
        <f t="array" ref="J895">[1]!table_weight[Curve]*(('F+ , F-'!J$2-[1]!tbl_gk[[#This Row],[Curve]])/('F+ , F-'!J$2-'F+ , F-'!J$3))</f>
        <v>9.6339113680153961E-3</v>
      </c>
      <c r="K895" s="2" cm="1">
        <f t="array" ref="K895">[1]!table_weight[FKAccuracy]*(('F+ , F-'!K$2-[1]!tbl_gk[[#This Row],[FKAccuracy]])/('F+ , F-'!K$2-'F+ , F-'!K$3))</f>
        <v>9.4310921813203358E-3</v>
      </c>
      <c r="L895" s="2" cm="1">
        <f t="array" ref="L895">[1]!table_weight[LongPassing]*(('F+ , F-'!L$2-[1]!tbl_gk[[#This Row],[LongPassing]])/('F+ , F-'!L$2-'F+ , F-'!L$3))</f>
        <v>2.3822660403335128E-2</v>
      </c>
      <c r="M895" s="2" cm="1">
        <f t="array" ref="M895">[1]!table_weight[BallControl]*(('F+ , F-'!M$2-[1]!tbl_gk[[#This Row],[BallControl]])/('F+ , F-'!M$2-'F+ , F-'!M$3))</f>
        <v>1.5646051545047536E-2</v>
      </c>
      <c r="N895" s="2" cm="1">
        <f t="array" ref="N895">[1]!table_weight[Acceleration]*(('F+ , F-'!N$2-[1]!tbl_gk[[#This Row],[Acceleration]])/('F+ , F-'!N$2-'F+ , F-'!N$3))</f>
        <v>9.6959501780633037E-3</v>
      </c>
      <c r="O895" s="2" cm="1">
        <f t="array" ref="O895">[1]!table_weight[SprintSpeed]*(('F+ , F-'!O$2-[1]!tbl_gk[[#This Row],[SprintSpeed]])/('F+ , F-'!O$2-'F+ , F-'!O$3))</f>
        <v>1.2087617888652253E-2</v>
      </c>
      <c r="P895" s="2" cm="1">
        <f t="array" ref="P895">[1]!table_weight[Agility]*(('F+ , F-'!P$2-[1]!tbl_gk[[#This Row],[Agility]])/('F+ , F-'!P$2-'F+ , F-'!P$3))</f>
        <v>5.4995202546160686E-3</v>
      </c>
      <c r="Q895" s="2" cm="1">
        <f t="array" ref="Q895">[1]!table_weight[Reactions]*(('F+ , F-'!Q$2-[1]!tbl_gk[[#This Row],[Reactions]])/('F+ , F-'!Q$2-'F+ , F-'!Q$3))</f>
        <v>2.0110038002815341E-3</v>
      </c>
      <c r="R895" s="2" cm="1">
        <f t="array" ref="R895">[1]!table_weight[Balance]*(('F+ , F-'!R$2-[1]!tbl_gk[[#This Row],[Balance]])/('F+ , F-'!R$2-'F+ , F-'!R$3))</f>
        <v>2.9181127881636282E-3</v>
      </c>
      <c r="S895" s="2" cm="1">
        <f t="array" ref="S895">[1]!table_weight[ShotPower]*(('F+ , F-'!S$2-[1]!tbl_gk[[#This Row],[ShotPower]])/('F+ , F-'!S$2-'F+ , F-'!S$3))</f>
        <v>7.7912248547492196E-3</v>
      </c>
      <c r="T895" s="2" cm="1">
        <f t="array" ref="T895">[1]!table_weight[Jumping]*(('F+ , F-'!T$2-[1]!tbl_gk[[#This Row],[Jumping]])/('F+ , F-'!T$2-'F+ , F-'!T$3))</f>
        <v>4.0359382513714759E-3</v>
      </c>
      <c r="U895" s="2" cm="1">
        <f t="array" ref="U895">[1]!table_weight[Stamina]*(('F+ , F-'!U$2-[1]!tbl_gk[[#This Row],[Stamina]])/('F+ , F-'!U$2-'F+ , F-'!U$3))</f>
        <v>2.2326466922480501E-2</v>
      </c>
      <c r="V895" s="2" cm="1">
        <f t="array" ref="V895">[1]!table_weight[Strength]*(('F+ , F-'!V$2-[1]!tbl_gk[[#This Row],[Strength]])/('F+ , F-'!V$2-'F+ , F-'!V$3))</f>
        <v>3.8155359497008344E-2</v>
      </c>
      <c r="W895" s="2" cm="1">
        <f t="array" ref="W895">[1]!table_weight[LongShots]*(('F+ , F-'!W$2-[1]!tbl_gk[[#This Row],[LongShots]])/('F+ , F-'!W$2-'F+ , F-'!W$3))</f>
        <v>9.6091773208573719E-3</v>
      </c>
      <c r="X895" s="2" cm="1">
        <f t="array" ref="X895">[1]!table_weight[Aggression]*(('F+ , F-'!X$2-[1]!tbl_gk[[#This Row],[Aggression]])/('F+ , F-'!X$2-'F+ , F-'!X$3))</f>
        <v>1.5819896562214757E-2</v>
      </c>
      <c r="Y895" s="2" cm="1">
        <f t="array" ref="Y895">[1]!table_weight[Interceptions]*(('F+ , F-'!Y$2-[1]!tbl_gk[[#This Row],[Interceptions]])/('F+ , F-'!Y$2-'F+ , F-'!Y$3))</f>
        <v>2.4239366214775633E-2</v>
      </c>
      <c r="Z895" s="2" cm="1">
        <f t="array" ref="Z895">[1]!table_weight[Positioning]*(('F+ , F-'!Z$2-[1]!tbl_gk[[#This Row],[Positioning]])/('F+ , F-'!Z$2-'F+ , F-'!Z$3))</f>
        <v>1.7746678835817667E-3</v>
      </c>
      <c r="AA895" s="2" cm="1">
        <f t="array" ref="AA895">[1]!table_weight[Vision]*(('F+ , F-'!AA$2-[1]!tbl_gk[[#This Row],[Vision]])/('F+ , F-'!AA$2-'F+ , F-'!AA$3))</f>
        <v>2.7684818983875824E-2</v>
      </c>
      <c r="AB895" s="2" cm="1">
        <f t="array" ref="AB895">[1]!table_weight[Penalties]*(('F+ , F-'!AB$2-[1]!tbl_gk[[#This Row],[Penalties]])/('F+ , F-'!AB$2-'F+ , F-'!AB$3))</f>
        <v>2.427119311369181E-3</v>
      </c>
      <c r="AC895" s="2" cm="1">
        <f t="array" ref="AC895">[1]!table_weight[Composure]*(('F+ , F-'!AC$2-[1]!tbl_gk[[#This Row],[Composure]])/('F+ , F-'!AC$2-'F+ , F-'!AC$3))</f>
        <v>2.0815653371335178E-3</v>
      </c>
      <c r="AD895" s="2" cm="1">
        <f t="array" ref="AD895">[1]!table_weight[Marking]*(('F+ , F-'!AD$2-[1]!tbl_gk[[#This Row],[Marking]])/('F+ , F-'!AD$2-'F+ , F-'!AD$3))</f>
        <v>1.8929790758205733E-2</v>
      </c>
      <c r="AE895" s="2" cm="1">
        <f t="array" ref="AE895">[1]!table_weight[StandingTackle]*(('F+ , F-'!AE$2-[1]!tbl_gk[[#This Row],[StandingTackle]])/('F+ , F-'!AE$2-'F+ , F-'!AE$3))</f>
        <v>2.6900228972187096E-2</v>
      </c>
      <c r="AF895" s="2" cm="1">
        <f t="array" ref="AF895">[1]!table_weight[SlidingTackle]*(('F+ , F-'!AF$2-[1]!tbl_gk[[#This Row],[SlidingTackle]])/('F+ , F-'!AF$2-'F+ , F-'!AF$3))</f>
        <v>8.9667429907290316E-3</v>
      </c>
      <c r="AG895" s="2" cm="1">
        <f t="array" ref="AG895">[1]!table_weight[GKDiving]*(('F+ , F-'!AG$2-[1]!tbl_gk[[#This Row],[GKDiving]])/('F+ , F-'!AG$2-'F+ , F-'!AG$3))</f>
        <v>5.8076006490213938E-2</v>
      </c>
      <c r="AH895" s="2" cm="1">
        <f t="array" ref="AH895">[1]!table_weight[GKHandling]*(('F+ , F-'!AH$2-[1]!tbl_gk[[#This Row],[GKHandling]])/('F+ , F-'!AH$2-'F+ , F-'!AH$3))</f>
        <v>6.773058557426484E-2</v>
      </c>
      <c r="AI895" s="2" cm="1">
        <f t="array" ref="AI895">[1]!table_weight[GKKicking]*(('F+ , F-'!AI$2-[1]!tbl_gk[[#This Row],[GKKicking]])/('F+ , F-'!AI$2-'F+ , F-'!AI$3))</f>
        <v>3.57773045330088E-2</v>
      </c>
      <c r="AJ895" s="2" cm="1">
        <f t="array" ref="AJ895">[1]!table_weight[GKPositioning]*(('F+ , F-'!AJ$2-[1]!tbl_gk[[#This Row],[GKPositioning]])/('F+ , F-'!AJ$2-'F+ , F-'!AJ$3))</f>
        <v>2.3966207203201407E-2</v>
      </c>
      <c r="AK895" s="2" cm="1">
        <f t="array" ref="AK895">[1]!table_weight[GKReflexes]*(('F+ , F-'!AK$2-[1]!tbl_gk[[#This Row],[GKReflexes]])/('F+ , F-'!AK$2-'F+ , F-'!AK$3))</f>
        <v>6.012574789575089E-2</v>
      </c>
    </row>
    <row r="896" spans="1:37" x14ac:dyDescent="0.55000000000000004">
      <c r="A896" s="7">
        <f>[1]!tbl_gk[[#This Row],[ID]]</f>
        <v>233267</v>
      </c>
      <c r="B896" s="1" cm="1">
        <f t="array" ref="B896">[1]!table_weight[ValueEUR]*(('F+ , F-'!B$2-[1]!tbl_gk[[#This Row],[ValueEUR]])/('F+ , F-'!B$2-'F+ , F-'!B$3))</f>
        <v>2.9295369828810755E-3</v>
      </c>
      <c r="C896" s="1" cm="1">
        <f t="array" ref="C896">[1]!table_weight[WageEUR]*(('F+ , F-'!C$2-[1]!tbl_gk[[#This Row],[WageEUR]])/('F+ , F-'!C$2-'F+ , F-'!C$3))</f>
        <v>8.6848476386908319E-3</v>
      </c>
      <c r="D896" s="1" cm="1">
        <f t="array" ref="D896">[1]!table_weight[Crossing]*(('F+ , F-'!D$2-[1]!tbl_gk[[#This Row],[Crossing]])/('F+ , F-'!D$2-'F+ , F-'!D$3))</f>
        <v>3.4746129089074922E-2</v>
      </c>
      <c r="E896" s="1" cm="1">
        <f t="array" ref="E896">[1]!table_weight[Finishing]*(('F+ , F-'!E$2-[1]!tbl_gk[[#This Row],[Finishing]])/('F+ , F-'!E$2-'F+ , F-'!E$3))</f>
        <v>1.1979008214176926E-2</v>
      </c>
      <c r="F896" s="1" cm="1">
        <f t="array" ref="F896">[1]!table_weight[HeadingAccuracy]*(('F+ , F-'!F$2-[1]!tbl_gk[[#This Row],[HeadingAccuracy]])/('F+ , F-'!F$2-'F+ , F-'!F$3))</f>
        <v>1.0439222844598752E-2</v>
      </c>
      <c r="G896" s="1" cm="1">
        <f t="array" ref="G896">[1]!table_weight[ShortPassing]*(('F+ , F-'!G$2-[1]!tbl_gk[[#This Row],[ShortPassing]])/('F+ , F-'!G$2-'F+ , F-'!G$3))</f>
        <v>5.484728289258417E-2</v>
      </c>
      <c r="H896" s="1" cm="1">
        <f t="array" ref="H896">[1]!table_weight[Volleys]*(('F+ , F-'!H$2-[1]!tbl_gk[[#This Row],[Volleys]])/('F+ , F-'!H$2-'F+ , F-'!H$3))</f>
        <v>1.1573920979881087E-3</v>
      </c>
      <c r="I896" s="1" cm="1">
        <f t="array" ref="I896">[1]!table_weight[Dribbling]*(('F+ , F-'!I$2-[1]!tbl_gk[[#This Row],[Dribbling]])/('F+ , F-'!I$2-'F+ , F-'!I$3))</f>
        <v>1.4668173323482065E-2</v>
      </c>
      <c r="J896" s="1" cm="1">
        <f t="array" ref="J896">[1]!table_weight[Curve]*(('F+ , F-'!J$2-[1]!tbl_gk[[#This Row],[Curve]])/('F+ , F-'!J$2-'F+ , F-'!J$3))</f>
        <v>9.4648953791028455E-3</v>
      </c>
      <c r="K896" s="1" cm="1">
        <f t="array" ref="K896">[1]!table_weight[FKAccuracy]*(('F+ , F-'!K$2-[1]!tbl_gk[[#This Row],[FKAccuracy]])/('F+ , F-'!K$2-'F+ , F-'!K$3))</f>
        <v>9.1268634012777444E-3</v>
      </c>
      <c r="L896" s="1" cm="1">
        <f t="array" ref="L896">[1]!table_weight[LongPassing]*(('F+ , F-'!L$2-[1]!tbl_gk[[#This Row],[LongPassing]])/('F+ , F-'!L$2-'F+ , F-'!L$3))</f>
        <v>2.1115539902956136E-2</v>
      </c>
      <c r="M896" s="1" cm="1">
        <f t="array" ref="M896">[1]!table_weight[BallControl]*(('F+ , F-'!M$2-[1]!tbl_gk[[#This Row],[BallControl]])/('F+ , F-'!M$2-'F+ , F-'!M$3))</f>
        <v>9.9960884871137055E-3</v>
      </c>
      <c r="N896" s="1" cm="1">
        <f t="array" ref="N896">[1]!table_weight[Acceleration]*(('F+ , F-'!N$2-[1]!tbl_gk[[#This Row],[Acceleration]])/('F+ , F-'!N$2-'F+ , F-'!N$3))</f>
        <v>6.0881547629699816E-3</v>
      </c>
      <c r="O896" s="1" cm="1">
        <f t="array" ref="O896">[1]!table_weight[SprintSpeed]*(('F+ , F-'!O$2-[1]!tbl_gk[[#This Row],[SprintSpeed]])/('F+ , F-'!O$2-'F+ , F-'!O$3))</f>
        <v>7.3087922117432225E-3</v>
      </c>
      <c r="P896" s="1" cm="1">
        <f t="array" ref="P896">[1]!table_weight[Agility]*(('F+ , F-'!P$2-[1]!tbl_gk[[#This Row],[Agility]])/('F+ , F-'!P$2-'F+ , F-'!P$3))</f>
        <v>2.5742435234373086E-3</v>
      </c>
      <c r="Q896" s="1" cm="1">
        <f t="array" ref="Q896">[1]!table_weight[Reactions]*(('F+ , F-'!Q$2-[1]!tbl_gk[[#This Row],[Reactions]])/('F+ , F-'!Q$2-'F+ , F-'!Q$3))</f>
        <v>7.7346300010828226E-4</v>
      </c>
      <c r="R896" s="1" cm="1">
        <f t="array" ref="R896">[1]!table_weight[Balance]*(('F+ , F-'!R$2-[1]!tbl_gk[[#This Row],[Balance]])/('F+ , F-'!R$2-'F+ , F-'!R$3))</f>
        <v>1.6763626655408076E-3</v>
      </c>
      <c r="S896" s="1" cm="1">
        <f t="array" ref="S896">[1]!table_weight[ShotPower]*(('F+ , F-'!S$2-[1]!tbl_gk[[#This Row],[ShotPower]])/('F+ , F-'!S$2-'F+ , F-'!S$3))</f>
        <v>5.1941499031661464E-3</v>
      </c>
      <c r="T896" s="1" cm="1">
        <f t="array" ref="T896">[1]!table_weight[Jumping]*(('F+ , F-'!T$2-[1]!tbl_gk[[#This Row],[Jumping]])/('F+ , F-'!T$2-'F+ , F-'!T$3))</f>
        <v>2.4902597721228252E-3</v>
      </c>
      <c r="U896" s="1" cm="1">
        <f t="array" ref="U896">[1]!table_weight[Stamina]*(('F+ , F-'!U$2-[1]!tbl_gk[[#This Row],[Stamina]])/('F+ , F-'!U$2-'F+ , F-'!U$3))</f>
        <v>8.5871026624924993E-3</v>
      </c>
      <c r="V896" s="1" cm="1">
        <f t="array" ref="V896">[1]!table_weight[Strength]*(('F+ , F-'!V$2-[1]!tbl_gk[[#This Row],[Strength]])/('F+ , F-'!V$2-'F+ , F-'!V$3))</f>
        <v>1.8634012777608722E-2</v>
      </c>
      <c r="W896" s="1" cm="1">
        <f t="array" ref="W896">[1]!table_weight[LongShots]*(('F+ , F-'!W$2-[1]!tbl_gk[[#This Row],[LongShots]])/('F+ , F-'!W$2-'F+ , F-'!W$3))</f>
        <v>7.0121023692742987E-3</v>
      </c>
      <c r="X896" s="1" cm="1">
        <f t="array" ref="X896">[1]!table_weight[Aggression]*(('F+ , F-'!X$2-[1]!tbl_gk[[#This Row],[Aggression]])/('F+ , F-'!X$2-'F+ , F-'!X$3))</f>
        <v>1.2169151201703659E-2</v>
      </c>
      <c r="Y896" s="1" cm="1">
        <f t="array" ref="Y896">[1]!table_weight[Interceptions]*(('F+ , F-'!Y$2-[1]!tbl_gk[[#This Row],[Interceptions]])/('F+ , F-'!Y$2-'F+ , F-'!Y$3))</f>
        <v>1.1773406447176737E-2</v>
      </c>
      <c r="Z896" s="1" cm="1">
        <f t="array" ref="Z896">[1]!table_weight[Positioning]*(('F+ , F-'!Z$2-[1]!tbl_gk[[#This Row],[Positioning]])/('F+ , F-'!Z$2-'F+ , F-'!Z$3))</f>
        <v>7.394449514924029E-4</v>
      </c>
      <c r="AA896" s="1" cm="1">
        <f t="array" ref="AA896">[1]!table_weight[Vision]*(('F+ , F-'!AA$2-[1]!tbl_gk[[#This Row],[Vision]])/('F+ , F-'!AA$2-'F+ , F-'!AA$3))</f>
        <v>1.0648007301490701E-2</v>
      </c>
      <c r="AB896" s="1" cm="1">
        <f t="array" ref="AB896">[1]!table_weight[Penalties]*(('F+ , F-'!AB$2-[1]!tbl_gk[[#This Row],[Penalties]])/('F+ , F-'!AB$2-'F+ , F-'!AB$3))</f>
        <v>2.3488251400346914E-3</v>
      </c>
      <c r="AC896" s="1" cm="1">
        <f t="array" ref="AC896">[1]!table_weight[Composure]*(('F+ , F-'!AC$2-[1]!tbl_gk[[#This Row],[Composure]])/('F+ , F-'!AC$2-'F+ , F-'!AC$3))</f>
        <v>5.8710817201201772E-4</v>
      </c>
      <c r="AD896" s="1" cm="1">
        <f t="array" ref="AD896">[1]!table_weight[Marking]*(('F+ , F-'!AD$2-[1]!tbl_gk[[#This Row],[Marking]])/('F+ , F-'!AD$2-'F+ , F-'!AD$3))</f>
        <v>2.9972168700492414E-2</v>
      </c>
      <c r="AE896" s="1" cm="1">
        <f t="array" ref="AE896">[1]!table_weight[StandingTackle]*(('F+ , F-'!AE$2-[1]!tbl_gk[[#This Row],[StandingTackle]])/('F+ , F-'!AE$2-'F+ , F-'!AE$3))</f>
        <v>3.1383600467551613E-2</v>
      </c>
      <c r="AF896" s="1" cm="1">
        <f t="array" ref="AF896">[1]!table_weight[SlidingTackle]*(('F+ , F-'!AF$2-[1]!tbl_gk[[#This Row],[SlidingTackle]])/('F+ , F-'!AF$2-'F+ , F-'!AF$3))</f>
        <v>1.0461200155850536E-2</v>
      </c>
      <c r="AG896" s="1" cm="1">
        <f t="array" ref="AG896">[1]!table_weight[GKDiving]*(('F+ , F-'!AG$2-[1]!tbl_gk[[#This Row],[GKDiving]])/('F+ , F-'!AG$2-'F+ , F-'!AG$3))</f>
        <v>2.3913649731264561E-2</v>
      </c>
      <c r="AH896" s="1" cm="1">
        <f t="array" ref="AH896">[1]!table_weight[GKHandling]*(('F+ , F-'!AH$2-[1]!tbl_gk[[#This Row],[GKHandling]])/('F+ , F-'!AH$2-'F+ , F-'!AH$3))</f>
        <v>2.6735757463525599E-2</v>
      </c>
      <c r="AI896" s="1" cm="1">
        <f t="array" ref="AI896">[1]!table_weight[GKKicking]*(('F+ , F-'!AI$2-[1]!tbl_gk[[#This Row],[GKKicking]])/('F+ , F-'!AI$2-'F+ , F-'!AI$3))</f>
        <v>2.3255247946455719E-2</v>
      </c>
      <c r="AJ896" s="1" cm="1">
        <f t="array" ref="AJ896">[1]!table_weight[GKPositioning]*(('F+ , F-'!AJ$2-[1]!tbl_gk[[#This Row],[GKPositioning]])/('F+ , F-'!AJ$2-'F+ , F-'!AJ$3))</f>
        <v>7.5682759589057076E-3</v>
      </c>
      <c r="AK896" s="1" cm="1">
        <f t="array" ref="AK896">[1]!table_weight[GKReflexes]*(('F+ , F-'!AK$2-[1]!tbl_gk[[#This Row],[GKReflexes]])/('F+ , F-'!AK$2-'F+ , F-'!AK$3))</f>
        <v>2.3685900686204898E-2</v>
      </c>
    </row>
    <row r="897" spans="1:37" x14ac:dyDescent="0.55000000000000004">
      <c r="A897" s="8">
        <f>[1]!tbl_gk[[#This Row],[ID]]</f>
        <v>233286</v>
      </c>
      <c r="B897" s="2" cm="1">
        <f t="array" ref="B897">[1]!table_weight[ValueEUR]*(('F+ , F-'!B$2-[1]!tbl_gk[[#This Row],[ValueEUR]])/('F+ , F-'!B$2-'F+ , F-'!B$3))</f>
        <v>2.8088490721965849E-5</v>
      </c>
      <c r="C897" s="2" cm="1">
        <f t="array" ref="C897">[1]!table_weight[WageEUR]*(('F+ , F-'!C$2-[1]!tbl_gk[[#This Row],[WageEUR]])/('F+ , F-'!C$2-'F+ , F-'!C$3))</f>
        <v>7.04176835569527E-5</v>
      </c>
      <c r="D897" s="2" cm="1">
        <f t="array" ref="D897">[1]!table_weight[Crossing]*(('F+ , F-'!D$2-[1]!tbl_gk[[#This Row],[Crossing]])/('F+ , F-'!D$2-'F+ , F-'!D$3))</f>
        <v>3.6987814836757178E-2</v>
      </c>
      <c r="E897" s="2" cm="1">
        <f t="array" ref="E897">[1]!table_weight[Finishing]*(('F+ , F-'!E$2-[1]!tbl_gk[[#This Row],[Finishing]])/('F+ , F-'!E$2-'F+ , F-'!E$3))</f>
        <v>1.1979008214176926E-2</v>
      </c>
      <c r="F897" s="2" cm="1">
        <f t="array" ref="F897">[1]!table_weight[HeadingAccuracy]*(('F+ , F-'!F$2-[1]!tbl_gk[[#This Row],[HeadingAccuracy]])/('F+ , F-'!F$2-'F+ , F-'!F$3))</f>
        <v>1.0439222844598752E-2</v>
      </c>
      <c r="G897" s="2" cm="1">
        <f t="array" ref="G897">[1]!table_weight[ShortPassing]*(('F+ , F-'!G$2-[1]!tbl_gk[[#This Row],[ShortPassing]])/('F+ , F-'!G$2-'F+ , F-'!G$3))</f>
        <v>5.6253623479573515E-2</v>
      </c>
      <c r="H897" s="2" cm="1">
        <f t="array" ref="H897">[1]!table_weight[Volleys]*(('F+ , F-'!H$2-[1]!tbl_gk[[#This Row],[Volleys]])/('F+ , F-'!H$2-'F+ , F-'!H$3))</f>
        <v>1.0416528881892981E-3</v>
      </c>
      <c r="I897" s="2" cm="1">
        <f t="array" ref="I897">[1]!table_weight[Dribbling]*(('F+ , F-'!I$2-[1]!tbl_gk[[#This Row],[Dribbling]])/('F+ , F-'!I$2-'F+ , F-'!I$3))</f>
        <v>1.4668173323482065E-2</v>
      </c>
      <c r="J897" s="2" cm="1">
        <f t="array" ref="J897">[1]!table_weight[Curve]*(('F+ , F-'!J$2-[1]!tbl_gk[[#This Row],[Curve]])/('F+ , F-'!J$2-'F+ , F-'!J$3))</f>
        <v>9.1268634012777444E-3</v>
      </c>
      <c r="K897" s="2" cm="1">
        <f t="array" ref="K897">[1]!table_weight[FKAccuracy]*(('F+ , F-'!K$2-[1]!tbl_gk[[#This Row],[FKAccuracy]])/('F+ , F-'!K$2-'F+ , F-'!K$3))</f>
        <v>9.2789777912990392E-3</v>
      </c>
      <c r="L897" s="2" cm="1">
        <f t="array" ref="L897">[1]!table_weight[LongPassing]*(('F+ , F-'!L$2-[1]!tbl_gk[[#This Row],[LongPassing]])/('F+ , F-'!L$2-'F+ , F-'!L$3))</f>
        <v>2.3281236303259328E-2</v>
      </c>
      <c r="M897" s="2" cm="1">
        <f t="array" ref="M897">[1]!table_weight[BallControl]*(('F+ , F-'!M$2-[1]!tbl_gk[[#This Row],[BallControl]])/('F+ , F-'!M$2-'F+ , F-'!M$3))</f>
        <v>1.4342213916293577E-2</v>
      </c>
      <c r="N897" s="2" cm="1">
        <f t="array" ref="N897">[1]!table_weight[Acceleration]*(('F+ , F-'!N$2-[1]!tbl_gk[[#This Row],[Acceleration]])/('F+ , F-'!N$2-'F+ , F-'!N$3))</f>
        <v>8.3430268974033078E-3</v>
      </c>
      <c r="O897" s="2" cm="1">
        <f t="array" ref="O897">[1]!table_weight[SprintSpeed]*(('F+ , F-'!O$2-[1]!tbl_gk[[#This Row],[SprintSpeed]])/('F+ , F-'!O$2-'F+ , F-'!O$3))</f>
        <v>1.1525403103133543E-2</v>
      </c>
      <c r="P897" s="2" cm="1">
        <f t="array" ref="P897">[1]!table_weight[Agility]*(('F+ , F-'!P$2-[1]!tbl_gk[[#This Row],[Agility]])/('F+ , F-'!P$2-'F+ , F-'!P$3))</f>
        <v>4.3294095621445646E-3</v>
      </c>
      <c r="Q897" s="2" cm="1">
        <f t="array" ref="Q897">[1]!table_weight[Reactions]*(('F+ , F-'!Q$2-[1]!tbl_gk[[#This Row],[Reactions]])/('F+ , F-'!Q$2-'F+ , F-'!Q$3))</f>
        <v>1.7531828002454398E-3</v>
      </c>
      <c r="R897" s="2" cm="1">
        <f t="array" ref="R897">[1]!table_weight[Balance]*(('F+ , F-'!R$2-[1]!tbl_gk[[#This Row],[Balance]])/('F+ , F-'!R$2-'F+ , F-'!R$3))</f>
        <v>2.1730627145899362E-3</v>
      </c>
      <c r="S897" s="2" cm="1">
        <f t="array" ref="S897">[1]!table_weight[ShotPower]*(('F+ , F-'!S$2-[1]!tbl_gk[[#This Row],[ShotPower]])/('F+ , F-'!S$2-'F+ , F-'!S$3))</f>
        <v>7.0121023692742987E-3</v>
      </c>
      <c r="T897" s="2" cm="1">
        <f t="array" ref="T897">[1]!table_weight[Jumping]*(('F+ , F-'!T$2-[1]!tbl_gk[[#This Row],[Jumping]])/('F+ , F-'!T$2-'F+ , F-'!T$3))</f>
        <v>3.3489700383720756E-3</v>
      </c>
      <c r="U897" s="2" cm="1">
        <f t="array" ref="U897">[1]!table_weight[Stamina]*(('F+ , F-'!U$2-[1]!tbl_gk[[#This Row],[Stamina]])/('F+ , F-'!U$2-'F+ , F-'!U$3))</f>
        <v>7.7283923962432506E-3</v>
      </c>
      <c r="V897" s="2" cm="1">
        <f t="array" ref="V897">[1]!table_weight[Strength]*(('F+ , F-'!V$2-[1]!tbl_gk[[#This Row],[Strength]])/('F+ , F-'!V$2-'F+ , F-'!V$3))</f>
        <v>2.3070682486563184E-2</v>
      </c>
      <c r="W897" s="2" cm="1">
        <f t="array" ref="W897">[1]!table_weight[LongShots]*(('F+ , F-'!W$2-[1]!tbl_gk[[#This Row],[LongShots]])/('F+ , F-'!W$2-'F+ , F-'!W$3))</f>
        <v>7.0121023692742987E-3</v>
      </c>
      <c r="X897" s="2" cm="1">
        <f t="array" ref="X897">[1]!table_weight[Aggression]*(('F+ , F-'!X$2-[1]!tbl_gk[[#This Row],[Aggression]])/('F+ , F-'!X$2-'F+ , F-'!X$3))</f>
        <v>9.7353209613629272E-3</v>
      </c>
      <c r="Y897" s="2" cm="1">
        <f t="array" ref="Y897">[1]!table_weight[Interceptions]*(('F+ , F-'!Y$2-[1]!tbl_gk[[#This Row],[Interceptions]])/('F+ , F-'!Y$2-'F+ , F-'!Y$3))</f>
        <v>2.2161706253509151E-2</v>
      </c>
      <c r="Z897" s="2" cm="1">
        <f t="array" ref="Z897">[1]!table_weight[Positioning]*(('F+ , F-'!Z$2-[1]!tbl_gk[[#This Row],[Positioning]])/('F+ , F-'!Z$2-'F+ , F-'!Z$3))</f>
        <v>2.957779805969611E-4</v>
      </c>
      <c r="AA897" s="2" cm="1">
        <f t="array" ref="AA897">[1]!table_weight[Vision]*(('F+ , F-'!AA$2-[1]!tbl_gk[[#This Row],[Vision]])/('F+ , F-'!AA$2-'F+ , F-'!AA$3))</f>
        <v>1.4197343068654267E-2</v>
      </c>
      <c r="AB897" s="2" cm="1">
        <f t="array" ref="AB897">[1]!table_weight[Penalties]*(('F+ , F-'!AB$2-[1]!tbl_gk[[#This Row],[Penalties]])/('F+ , F-'!AB$2-'F+ , F-'!AB$3))</f>
        <v>2.3488251400346914E-3</v>
      </c>
      <c r="AC897" s="2" cm="1">
        <f t="array" ref="AC897">[1]!table_weight[Composure]*(('F+ , F-'!AC$2-[1]!tbl_gk[[#This Row],[Composure]])/('F+ , F-'!AC$2-'F+ , F-'!AC$3))</f>
        <v>2.0815653371335178E-3</v>
      </c>
      <c r="AD897" s="2" cm="1">
        <f t="array" ref="AD897">[1]!table_weight[Marking]*(('F+ , F-'!AD$2-[1]!tbl_gk[[#This Row],[Marking]])/('F+ , F-'!AD$2-'F+ , F-'!AD$3))</f>
        <v>2.6817203574124791E-2</v>
      </c>
      <c r="AE897" s="2" cm="1">
        <f t="array" ref="AE897">[1]!table_weight[StandingTackle]*(('F+ , F-'!AE$2-[1]!tbl_gk[[#This Row],[StandingTackle]])/('F+ , F-'!AE$2-'F+ , F-'!AE$3))</f>
        <v>3.1383600467551613E-2</v>
      </c>
      <c r="AF897" s="2" cm="1">
        <f t="array" ref="AF897">[1]!table_weight[SlidingTackle]*(('F+ , F-'!AF$2-[1]!tbl_gk[[#This Row],[SlidingTackle]])/('F+ , F-'!AF$2-'F+ , F-'!AF$3))</f>
        <v>9.7139715732897855E-3</v>
      </c>
      <c r="AG897" s="2" cm="1">
        <f t="array" ref="AG897">[1]!table_weight[GKDiving]*(('F+ , F-'!AG$2-[1]!tbl_gk[[#This Row],[GKDiving]])/('F+ , F-'!AG$2-'F+ , F-'!AG$3))</f>
        <v>5.9784124328161402E-2</v>
      </c>
      <c r="AH897" s="2" cm="1">
        <f t="array" ref="AH897">[1]!table_weight[GKHandling]*(('F+ , F-'!AH$2-[1]!tbl_gk[[#This Row],[GKHandling]])/('F+ , F-'!AH$2-'F+ , F-'!AH$3))</f>
        <v>6.0601050250658012E-2</v>
      </c>
      <c r="AI897" s="2" cm="1">
        <f t="array" ref="AI897">[1]!table_weight[GKKicking]*(('F+ , F-'!AI$2-[1]!tbl_gk[[#This Row],[GKKicking]])/('F+ , F-'!AI$2-'F+ , F-'!AI$3))</f>
        <v>3.2199574079707916E-2</v>
      </c>
      <c r="AJ897" s="2" cm="1">
        <f t="array" ref="AJ897">[1]!table_weight[GKPositioning]*(('F+ , F-'!AJ$2-[1]!tbl_gk[[#This Row],[GKPositioning]])/('F+ , F-'!AJ$2-'F+ , F-'!AJ$3))</f>
        <v>2.7119655519412117E-2</v>
      </c>
      <c r="AK897" s="2" cm="1">
        <f t="array" ref="AK897">[1]!table_weight[GKReflexes]*(('F+ , F-'!AK$2-[1]!tbl_gk[[#This Row],[GKReflexes]])/('F+ , F-'!AK$2-'F+ , F-'!AK$3))</f>
        <v>7.4701686779569301E-2</v>
      </c>
    </row>
    <row r="898" spans="1:37" x14ac:dyDescent="0.55000000000000004">
      <c r="A898" s="7">
        <f>[1]!tbl_gk[[#This Row],[ID]]</f>
        <v>233306</v>
      </c>
      <c r="B898" s="1" cm="1">
        <f t="array" ref="B898">[1]!table_weight[ValueEUR]*(('F+ , F-'!B$2-[1]!tbl_gk[[#This Row],[ValueEUR]])/('F+ , F-'!B$2-'F+ , F-'!B$3))</f>
        <v>5.5531872151526112E-3</v>
      </c>
      <c r="C898" s="1" cm="1">
        <f t="array" ref="C898">[1]!table_weight[WageEUR]*(('F+ , F-'!C$2-[1]!tbl_gk[[#This Row],[WageEUR]])/('F+ , F-'!C$2-'F+ , F-'!C$3))</f>
        <v>1.1814522463444286E-2</v>
      </c>
      <c r="D898" s="1" cm="1">
        <f t="array" ref="D898">[1]!table_weight[Crossing]*(('F+ , F-'!D$2-[1]!tbl_gk[[#This Row],[Crossing]])/('F+ , F-'!D$2-'F+ , F-'!D$3))</f>
        <v>3.3625286215233793E-2</v>
      </c>
      <c r="E898" s="1" cm="1">
        <f t="array" ref="E898">[1]!table_weight[Finishing]*(('F+ , F-'!E$2-[1]!tbl_gk[[#This Row],[Finishing]])/('F+ , F-'!E$2-'F+ , F-'!E$3))</f>
        <v>1.7968512321265388E-2</v>
      </c>
      <c r="F898" s="1" cm="1">
        <f t="array" ref="F898">[1]!table_weight[HeadingAccuracy]*(('F+ , F-'!F$2-[1]!tbl_gk[[#This Row],[HeadingAccuracy]])/('F+ , F-'!F$2-'F+ , F-'!F$3))</f>
        <v>1.08567917583827E-2</v>
      </c>
      <c r="G898" s="1" cm="1">
        <f t="array" ref="G898">[1]!table_weight[ShortPassing]*(('F+ , F-'!G$2-[1]!tbl_gk[[#This Row],[ShortPassing]])/('F+ , F-'!G$2-'F+ , F-'!G$3))</f>
        <v>2.5314130565808078E-2</v>
      </c>
      <c r="H898" s="1" cm="1">
        <f t="array" ref="H898">[1]!table_weight[Volleys]*(('F+ , F-'!H$2-[1]!tbl_gk[[#This Row],[Volleys]])/('F+ , F-'!H$2-'F+ , F-'!H$3))</f>
        <v>2.4305234057750281E-3</v>
      </c>
      <c r="I898" s="1" cm="1">
        <f t="array" ref="I898">[1]!table_weight[Dribbling]*(('F+ , F-'!I$2-[1]!tbl_gk[[#This Row],[Dribbling]])/('F+ , F-'!I$2-'F+ , F-'!I$3))</f>
        <v>1.7601807988178481E-2</v>
      </c>
      <c r="J898" s="1" cm="1">
        <f t="array" ref="J898">[1]!table_weight[Curve]*(('F+ , F-'!J$2-[1]!tbl_gk[[#This Row],[Curve]])/('F+ , F-'!J$2-'F+ , F-'!J$3))</f>
        <v>9.4648953791028455E-3</v>
      </c>
      <c r="K898" s="1" cm="1">
        <f t="array" ref="K898">[1]!table_weight[FKAccuracy]*(('F+ , F-'!K$2-[1]!tbl_gk[[#This Row],[FKAccuracy]])/('F+ , F-'!K$2-'F+ , F-'!K$3))</f>
        <v>9.7353209613629272E-3</v>
      </c>
      <c r="L898" s="1" cm="1">
        <f t="array" ref="L898">[1]!table_weight[LongPassing]*(('F+ , F-'!L$2-[1]!tbl_gk[[#This Row],[LongPassing]])/('F+ , F-'!L$2-'F+ , F-'!L$3))</f>
        <v>1.0828482001515967E-2</v>
      </c>
      <c r="M898" s="1" cm="1">
        <f t="array" ref="M898">[1]!table_weight[BallControl]*(('F+ , F-'!M$2-[1]!tbl_gk[[#This Row],[BallControl]])/('F+ , F-'!M$2-'F+ , F-'!M$3))</f>
        <v>5.2153505150158456E-3</v>
      </c>
      <c r="N898" s="1" cm="1">
        <f t="array" ref="N898">[1]!table_weight[Acceleration]*(('F+ , F-'!N$2-[1]!tbl_gk[[#This Row],[Acceleration]])/('F+ , F-'!N$2-'F+ , F-'!N$3))</f>
        <v>2.2548721344333262E-3</v>
      </c>
      <c r="O898" s="1" cm="1">
        <f t="array" ref="O898">[1]!table_weight[SprintSpeed]*(('F+ , F-'!O$2-[1]!tbl_gk[[#This Row],[SprintSpeed]])/('F+ , F-'!O$2-'F+ , F-'!O$3))</f>
        <v>2.5299665348341924E-3</v>
      </c>
      <c r="P898" s="1" cm="1">
        <f t="array" ref="P898">[1]!table_weight[Agility]*(('F+ , F-'!P$2-[1]!tbl_gk[[#This Row],[Agility]])/('F+ , F-'!P$2-'F+ , F-'!P$3))</f>
        <v>1.0530996232243535E-3</v>
      </c>
      <c r="Q898" s="1" cm="1">
        <f t="array" ref="Q898">[1]!table_weight[Reactions]*(('F+ , F-'!Q$2-[1]!tbl_gk[[#This Row],[Reactions]])/('F+ , F-'!Q$2-'F+ , F-'!Q$3))</f>
        <v>6.1877040008662587E-4</v>
      </c>
      <c r="R898" s="1" cm="1">
        <f t="array" ref="R898">[1]!table_weight[Balance]*(('F+ , F-'!R$2-[1]!tbl_gk[[#This Row],[Balance]])/('F+ , F-'!R$2-'F+ , F-'!R$3))</f>
        <v>8.0713757970483338E-4</v>
      </c>
      <c r="S898" s="1" cm="1">
        <f t="array" ref="S898">[1]!table_weight[ShotPower]*(('F+ , F-'!S$2-[1]!tbl_gk[[#This Row],[ShotPower]])/('F+ , F-'!S$2-'F+ , F-'!S$3))</f>
        <v>3.1164899418996877E-3</v>
      </c>
      <c r="T898" s="1" cm="1">
        <f t="array" ref="T898">[1]!table_weight[Jumping]*(('F+ , F-'!T$2-[1]!tbl_gk[[#This Row],[Jumping]])/('F+ , F-'!T$2-'F+ , F-'!T$3))</f>
        <v>1.3739364259988001E-3</v>
      </c>
      <c r="U898" s="1" cm="1">
        <f t="array" ref="U898">[1]!table_weight[Stamina]*(('F+ , F-'!U$2-[1]!tbl_gk[[#This Row],[Stamina]])/('F+ , F-'!U$2-'F+ , F-'!U$3))</f>
        <v>1.1163233461240251E-2</v>
      </c>
      <c r="V898" s="1" cm="1">
        <f t="array" ref="V898">[1]!table_weight[Strength]*(('F+ , F-'!V$2-[1]!tbl_gk[[#This Row],[Strength]])/('F+ , F-'!V$2-'F+ , F-'!V$3))</f>
        <v>1.8634012777608722E-2</v>
      </c>
      <c r="W898" s="1" cm="1">
        <f t="array" ref="W898">[1]!table_weight[LongShots]*(('F+ , F-'!W$2-[1]!tbl_gk[[#This Row],[LongShots]])/('F+ , F-'!W$2-'F+ , F-'!W$3))</f>
        <v>1.0128592311173986E-2</v>
      </c>
      <c r="X898" s="1" cm="1">
        <f t="array" ref="X898">[1]!table_weight[Aggression]*(('F+ , F-'!X$2-[1]!tbl_gk[[#This Row],[Aggression]])/('F+ , F-'!X$2-'F+ , F-'!X$3))</f>
        <v>6.0845756008518293E-3</v>
      </c>
      <c r="Y898" s="1" cm="1">
        <f t="array" ref="Y898">[1]!table_weight[Interceptions]*(('F+ , F-'!Y$2-[1]!tbl_gk[[#This Row],[Interceptions]])/('F+ , F-'!Y$2-'F+ , F-'!Y$3))</f>
        <v>2.2854259573931314E-2</v>
      </c>
      <c r="Z898" s="1" cm="1">
        <f t="array" ref="Z898">[1]!table_weight[Positioning]*(('F+ , F-'!Z$2-[1]!tbl_gk[[#This Row],[Positioning]])/('F+ , F-'!Z$2-'F+ , F-'!Z$3))</f>
        <v>1.7746678835817667E-3</v>
      </c>
      <c r="AA898" s="1" cm="1">
        <f t="array" ref="AA898">[1]!table_weight[Vision]*(('F+ , F-'!AA$2-[1]!tbl_gk[[#This Row],[Vision]])/('F+ , F-'!AA$2-'F+ , F-'!AA$3))</f>
        <v>1.0648007301490701E-2</v>
      </c>
      <c r="AB898" s="1" cm="1">
        <f t="array" ref="AB898">[1]!table_weight[Penalties]*(('F+ , F-'!AB$2-[1]!tbl_gk[[#This Row],[Penalties]])/('F+ , F-'!AB$2-'F+ , F-'!AB$3))</f>
        <v>2.2705309687002014E-3</v>
      </c>
      <c r="AC898" s="1" cm="1">
        <f t="array" ref="AC898">[1]!table_weight[Composure]*(('F+ , F-'!AC$2-[1]!tbl_gk[[#This Row],[Composure]])/('F+ , F-'!AC$2-'F+ , F-'!AC$3))</f>
        <v>5.3373470182910699E-4</v>
      </c>
      <c r="AD898" s="1" cm="1">
        <f t="array" ref="AD898">[1]!table_weight[Marking]*(('F+ , F-'!AD$2-[1]!tbl_gk[[#This Row],[Marking]])/('F+ , F-'!AD$2-'F+ , F-'!AD$3))</f>
        <v>2.366223844775717E-2</v>
      </c>
      <c r="AE898" s="1" cm="1">
        <f t="array" ref="AE898">[1]!table_weight[StandingTackle]*(('F+ , F-'!AE$2-[1]!tbl_gk[[#This Row],[StandingTackle]])/('F+ , F-'!AE$2-'F+ , F-'!AE$3))</f>
        <v>2.465854322450484E-2</v>
      </c>
      <c r="AF898" s="1" cm="1">
        <f t="array" ref="AF898">[1]!table_weight[SlidingTackle]*(('F+ , F-'!AF$2-[1]!tbl_gk[[#This Row],[SlidingTackle]])/('F+ , F-'!AF$2-'F+ , F-'!AF$3))</f>
        <v>8.2195144081682794E-3</v>
      </c>
      <c r="AG898" s="1" cm="1">
        <f t="array" ref="AG898">[1]!table_weight[GKDiving]*(('F+ , F-'!AG$2-[1]!tbl_gk[[#This Row],[GKDiving]])/('F+ , F-'!AG$2-'F+ , F-'!AG$3))</f>
        <v>1.7081178379474687E-2</v>
      </c>
      <c r="AH898" s="1" cm="1">
        <f t="array" ref="AH898">[1]!table_weight[GKHandling]*(('F+ , F-'!AH$2-[1]!tbl_gk[[#This Row],[GKHandling]])/('F+ , F-'!AH$2-'F+ , F-'!AH$3))</f>
        <v>2.1388605970820478E-2</v>
      </c>
      <c r="AI898" s="1" cm="1">
        <f t="array" ref="AI898">[1]!table_weight[GKKicking]*(('F+ , F-'!AI$2-[1]!tbl_gk[[#This Row],[GKKicking]])/('F+ , F-'!AI$2-'F+ , F-'!AI$3))</f>
        <v>1.4310921813203519E-2</v>
      </c>
      <c r="AJ898" s="1" cm="1">
        <f t="array" ref="AJ898">[1]!table_weight[GKPositioning]*(('F+ , F-'!AJ$2-[1]!tbl_gk[[#This Row],[GKPositioning]])/('F+ , F-'!AJ$2-'F+ , F-'!AJ$3))</f>
        <v>1.0091034611874277E-2</v>
      </c>
      <c r="AK898" s="1" cm="1">
        <f t="array" ref="AK898">[1]!table_weight[GKReflexes]*(('F+ , F-'!AK$2-[1]!tbl_gk[[#This Row],[GKReflexes]])/('F+ , F-'!AK$2-'F+ , F-'!AK$3))</f>
        <v>1.45759388838184E-2</v>
      </c>
    </row>
    <row r="899" spans="1:37" x14ac:dyDescent="0.55000000000000004">
      <c r="A899" s="8">
        <f>[1]!tbl_gk[[#This Row],[ID]]</f>
        <v>233407</v>
      </c>
      <c r="B899" s="2" cm="1">
        <f t="array" ref="B899">[1]!table_weight[ValueEUR]*(('F+ , F-'!B$2-[1]!tbl_gk[[#This Row],[ValueEUR]])/('F+ , F-'!B$2-'F+ , F-'!B$3))</f>
        <v>2.8088490721965849E-5</v>
      </c>
      <c r="C899" s="2" cm="1">
        <f t="array" ref="C899">[1]!table_weight[WageEUR]*(('F+ , F-'!C$2-[1]!tbl_gk[[#This Row],[WageEUR]])/('F+ , F-'!C$2-'F+ , F-'!C$3))</f>
        <v>2.3472561185650898E-4</v>
      </c>
      <c r="D899" s="2" cm="1">
        <f t="array" ref="D899">[1]!table_weight[Crossing]*(('F+ , F-'!D$2-[1]!tbl_gk[[#This Row],[Crossing]])/('F+ , F-'!D$2-'F+ , F-'!D$3))</f>
        <v>3.3625286215233793E-2</v>
      </c>
      <c r="E899" s="2" cm="1">
        <f t="array" ref="E899">[1]!table_weight[Finishing]*(('F+ , F-'!E$2-[1]!tbl_gk[[#This Row],[Finishing]])/('F+ , F-'!E$2-'F+ , F-'!E$3))</f>
        <v>1.0980757529662181E-2</v>
      </c>
      <c r="F899" s="2" cm="1">
        <f t="array" ref="F899">[1]!table_weight[HeadingAccuracy]*(('F+ , F-'!F$2-[1]!tbl_gk[[#This Row],[HeadingAccuracy]])/('F+ , F-'!F$2-'F+ , F-'!F$3))</f>
        <v>1.00216539308148E-2</v>
      </c>
      <c r="G899" s="2" cm="1">
        <f t="array" ref="G899">[1]!table_weight[ShortPassing]*(('F+ , F-'!G$2-[1]!tbl_gk[[#This Row],[ShortPassing]])/('F+ , F-'!G$2-'F+ , F-'!G$3))</f>
        <v>5.3440942305594832E-2</v>
      </c>
      <c r="H899" s="2" cm="1">
        <f t="array" ref="H899">[1]!table_weight[Volleys]*(('F+ , F-'!H$2-[1]!tbl_gk[[#This Row],[Volleys]])/('F+ , F-'!H$2-'F+ , F-'!H$3))</f>
        <v>9.2591367839048701E-4</v>
      </c>
      <c r="I899" s="2" cm="1">
        <f t="array" ref="I899">[1]!table_weight[Dribbling]*(('F+ , F-'!I$2-[1]!tbl_gk[[#This Row],[Dribbling]])/('F+ , F-'!I$2-'F+ , F-'!I$3))</f>
        <v>1.7601807988178481E-2</v>
      </c>
      <c r="J899" s="2" cm="1">
        <f t="array" ref="J899">[1]!table_weight[Curve]*(('F+ , F-'!J$2-[1]!tbl_gk[[#This Row],[Curve]])/('F+ , F-'!J$2-'F+ , F-'!J$3))</f>
        <v>9.8029273569279467E-3</v>
      </c>
      <c r="K899" s="2" cm="1">
        <f t="array" ref="K899">[1]!table_weight[FKAccuracy]*(('F+ , F-'!K$2-[1]!tbl_gk[[#This Row],[FKAccuracy]])/('F+ , F-'!K$2-'F+ , F-'!K$3))</f>
        <v>9.4310921813203358E-3</v>
      </c>
      <c r="L899" s="2" cm="1">
        <f t="array" ref="L899">[1]!table_weight[LongPassing]*(('F+ , F-'!L$2-[1]!tbl_gk[[#This Row],[LongPassing]])/('F+ , F-'!L$2-'F+ , F-'!L$3))</f>
        <v>2.7071205003789917E-2</v>
      </c>
      <c r="M899" s="2" cm="1">
        <f t="array" ref="M899">[1]!table_weight[BallControl]*(('F+ , F-'!M$2-[1]!tbl_gk[[#This Row],[BallControl]])/('F+ , F-'!M$2-'F+ , F-'!M$3))</f>
        <v>1.5211439002129552E-2</v>
      </c>
      <c r="N899" s="2" cm="1">
        <f t="array" ref="N899">[1]!table_weight[Acceleration]*(('F+ , F-'!N$2-[1]!tbl_gk[[#This Row],[Acceleration]])/('F+ , F-'!N$2-'F+ , F-'!N$3))</f>
        <v>7.2155908301866443E-3</v>
      </c>
      <c r="O899" s="2" cm="1">
        <f t="array" ref="O899">[1]!table_weight[SprintSpeed]*(('F+ , F-'!O$2-[1]!tbl_gk[[#This Row],[SprintSpeed]])/('F+ , F-'!O$2-'F+ , F-'!O$3))</f>
        <v>8.7143291755399956E-3</v>
      </c>
      <c r="P899" s="2" cm="1">
        <f t="array" ref="P899">[1]!table_weight[Agility]*(('F+ , F-'!P$2-[1]!tbl_gk[[#This Row],[Agility]])/('F+ , F-'!P$2-'F+ , F-'!P$3))</f>
        <v>4.4464206313917145E-3</v>
      </c>
      <c r="Q899" s="2" cm="1">
        <f t="array" ref="Q899">[1]!table_weight[Reactions]*(('F+ , F-'!Q$2-[1]!tbl_gk[[#This Row],[Reactions]])/('F+ , F-'!Q$2-'F+ , F-'!Q$3))</f>
        <v>2.0625680002887528E-3</v>
      </c>
      <c r="R899" s="2" cm="1">
        <f t="array" ref="R899">[1]!table_weight[Balance]*(('F+ , F-'!R$2-[1]!tbl_gk[[#This Row],[Balance]])/('F+ , F-'!R$2-'F+ , F-'!R$3))</f>
        <v>2.5455877513767822E-3</v>
      </c>
      <c r="S899" s="2" cm="1">
        <f t="array" ref="S899">[1]!table_weight[ShotPower]*(('F+ , F-'!S$2-[1]!tbl_gk[[#This Row],[ShotPower]])/('F+ , F-'!S$2-'F+ , F-'!S$3))</f>
        <v>9.86888481601568E-3</v>
      </c>
      <c r="T899" s="2" cm="1">
        <f t="array" ref="T899">[1]!table_weight[Jumping]*(('F+ , F-'!T$2-[1]!tbl_gk[[#This Row],[Jumping]])/('F+ , F-'!T$2-'F+ , F-'!T$3))</f>
        <v>3.5207120916219254E-3</v>
      </c>
      <c r="U899" s="2" cm="1">
        <f t="array" ref="U899">[1]!table_weight[Stamina]*(('F+ , F-'!U$2-[1]!tbl_gk[[#This Row],[Stamina]])/('F+ , F-'!U$2-'F+ , F-'!U$3))</f>
        <v>4.2935513312462497E-3</v>
      </c>
      <c r="V899" s="2" cm="1">
        <f t="array" ref="V899">[1]!table_weight[Strength]*(('F+ , F-'!V$2-[1]!tbl_gk[[#This Row],[Strength]])/('F+ , F-'!V$2-'F+ , F-'!V$3))</f>
        <v>3.5493357671635667E-2</v>
      </c>
      <c r="W899" s="2" cm="1">
        <f t="array" ref="W899">[1]!table_weight[LongShots]*(('F+ , F-'!W$2-[1]!tbl_gk[[#This Row],[LongShots]])/('F+ , F-'!W$2-'F+ , F-'!W$3))</f>
        <v>7.5315173595909123E-3</v>
      </c>
      <c r="X899" s="2" cm="1">
        <f t="array" ref="X899">[1]!table_weight[Aggression]*(('F+ , F-'!X$2-[1]!tbl_gk[[#This Row],[Aggression]])/('F+ , F-'!X$2-'F+ , F-'!X$3))</f>
        <v>1.1560693641618476E-2</v>
      </c>
      <c r="Y899" s="2" cm="1">
        <f t="array" ref="Y899">[1]!table_weight[Interceptions]*(('F+ , F-'!Y$2-[1]!tbl_gk[[#This Row],[Interceptions]])/('F+ , F-'!Y$2-'F+ , F-'!Y$3))</f>
        <v>1.3158513088021059E-2</v>
      </c>
      <c r="Z899" s="2" cm="1">
        <f t="array" ref="Z899">[1]!table_weight[Positioning]*(('F+ , F-'!Z$2-[1]!tbl_gk[[#This Row],[Positioning]])/('F+ , F-'!Z$2-'F+ , F-'!Z$3))</f>
        <v>8.8733394179088337E-4</v>
      </c>
      <c r="AA899" s="2" cm="1">
        <f t="array" ref="AA899">[1]!table_weight[Vision]*(('F+ , F-'!AA$2-[1]!tbl_gk[[#This Row],[Vision]])/('F+ , F-'!AA$2-'F+ , F-'!AA$3))</f>
        <v>2.1296014602981403E-2</v>
      </c>
      <c r="AB899" s="2" cm="1">
        <f t="array" ref="AB899">[1]!table_weight[Penalties]*(('F+ , F-'!AB$2-[1]!tbl_gk[[#This Row],[Penalties]])/('F+ , F-'!AB$2-'F+ , F-'!AB$3))</f>
        <v>2.3879722257019362E-3</v>
      </c>
      <c r="AC899" s="2" cm="1">
        <f t="array" ref="AC899">[1]!table_weight[Composure]*(('F+ , F-'!AC$2-[1]!tbl_gk[[#This Row],[Composure]])/('F+ , F-'!AC$2-'F+ , F-'!AC$3))</f>
        <v>2.188312277499339E-3</v>
      </c>
      <c r="AD899" s="2" cm="1">
        <f t="array" ref="AD899">[1]!table_weight[Marking]*(('F+ , F-'!AD$2-[1]!tbl_gk[[#This Row],[Marking]])/('F+ , F-'!AD$2-'F+ , F-'!AD$3))</f>
        <v>2.6817203574124791E-2</v>
      </c>
      <c r="AE899" s="2" cm="1">
        <f t="array" ref="AE899">[1]!table_weight[StandingTackle]*(('F+ , F-'!AE$2-[1]!tbl_gk[[#This Row],[StandingTackle]])/('F+ , F-'!AE$2-'F+ , F-'!AE$3))</f>
        <v>2.465854322450484E-2</v>
      </c>
      <c r="AF899" s="2" cm="1">
        <f t="array" ref="AF899">[1]!table_weight[SlidingTackle]*(('F+ , F-'!AF$2-[1]!tbl_gk[[#This Row],[SlidingTackle]])/('F+ , F-'!AF$2-'F+ , F-'!AF$3))</f>
        <v>8.9667429907290316E-3</v>
      </c>
      <c r="AG899" s="2" cm="1">
        <f t="array" ref="AG899">[1]!table_weight[GKDiving]*(('F+ , F-'!AG$2-[1]!tbl_gk[[#This Row],[GKDiving]])/('F+ , F-'!AG$2-'F+ , F-'!AG$3))</f>
        <v>5.6367888652266468E-2</v>
      </c>
      <c r="AH899" s="2" cm="1">
        <f t="array" ref="AH899">[1]!table_weight[GKHandling]*(('F+ , F-'!AH$2-[1]!tbl_gk[[#This Row],[GKHandling]])/('F+ , F-'!AH$2-'F+ , F-'!AH$3))</f>
        <v>7.3077737066969961E-2</v>
      </c>
      <c r="AI899" s="2" cm="1">
        <f t="array" ref="AI899">[1]!table_weight[GKKicking]*(('F+ , F-'!AI$2-[1]!tbl_gk[[#This Row],[GKKicking]])/('F+ , F-'!AI$2-'F+ , F-'!AI$3))</f>
        <v>4.5616063279586214E-2</v>
      </c>
      <c r="AJ899" s="2" cm="1">
        <f t="array" ref="AJ899">[1]!table_weight[GKPositioning]*(('F+ , F-'!AJ$2-[1]!tbl_gk[[#This Row],[GKPositioning]])/('F+ , F-'!AJ$2-'F+ , F-'!AJ$3))</f>
        <v>3.2165172825349253E-2</v>
      </c>
      <c r="AK899" s="2" cm="1">
        <f t="array" ref="AK899">[1]!table_weight[GKReflexes]*(('F+ , F-'!AK$2-[1]!tbl_gk[[#This Row],[GKReflexes]])/('F+ , F-'!AK$2-'F+ , F-'!AK$3))</f>
        <v>5.64817631747963E-2</v>
      </c>
    </row>
    <row r="900" spans="1:37" x14ac:dyDescent="0.55000000000000004">
      <c r="A900" s="7">
        <f>[1]!tbl_gk[[#This Row],[ID]]</f>
        <v>233425</v>
      </c>
      <c r="B900" s="1" cm="1">
        <f t="array" ref="B900">[1]!table_weight[ValueEUR]*(('F+ , F-'!B$2-[1]!tbl_gk[[#This Row],[ValueEUR]])/('F+ , F-'!B$2-'F+ , F-'!B$3))</f>
        <v>3.0588675060954019E-4</v>
      </c>
      <c r="C900" s="1" cm="1">
        <f t="array" ref="C900">[1]!table_weight[WageEUR]*(('F+ , F-'!C$2-[1]!tbl_gk[[#This Row],[WageEUR]])/('F+ , F-'!C$2-'F+ , F-'!C$3))</f>
        <v>3.9120935309418157E-5</v>
      </c>
      <c r="D900" s="1" cm="1">
        <f t="array" ref="D900">[1]!table_weight[Crossing]*(('F+ , F-'!D$2-[1]!tbl_gk[[#This Row],[Crossing]])/('F+ , F-'!D$2-'F+ , F-'!D$3))</f>
        <v>3.6987814836757178E-2</v>
      </c>
      <c r="E900" s="1" cm="1">
        <f t="array" ref="E900">[1]!table_weight[Finishing]*(('F+ , F-'!E$2-[1]!tbl_gk[[#This Row],[Finishing]])/('F+ , F-'!E$2-'F+ , F-'!E$3))</f>
        <v>1.59720109522359E-2</v>
      </c>
      <c r="F900" s="1" cm="1">
        <f t="array" ref="F900">[1]!table_weight[HeadingAccuracy]*(('F+ , F-'!F$2-[1]!tbl_gk[[#This Row],[HeadingAccuracy]])/('F+ , F-'!F$2-'F+ , F-'!F$3))</f>
        <v>1.1274360672166649E-2</v>
      </c>
      <c r="G900" s="1" cm="1">
        <f t="array" ref="G900">[1]!table_weight[ShortPassing]*(('F+ , F-'!G$2-[1]!tbl_gk[[#This Row],[ShortPassing]])/('F+ , F-'!G$2-'F+ , F-'!G$3))</f>
        <v>5.6253623479573515E-2</v>
      </c>
      <c r="H900" s="1" cm="1">
        <f t="array" ref="H900">[1]!table_weight[Volleys]*(('F+ , F-'!H$2-[1]!tbl_gk[[#This Row],[Volleys]])/('F+ , F-'!H$2-'F+ , F-'!H$3))</f>
        <v>1.851827356780974E-3</v>
      </c>
      <c r="I900" s="1" cm="1">
        <f t="array" ref="I900">[1]!table_weight[Dribbling]*(('F+ , F-'!I$2-[1]!tbl_gk[[#This Row],[Dribbling]])/('F+ , F-'!I$2-'F+ , F-'!I$3))</f>
        <v>1.7601807988178481E-2</v>
      </c>
      <c r="J900" s="1" cm="1">
        <f t="array" ref="J900">[1]!table_weight[Curve]*(('F+ , F-'!J$2-[1]!tbl_gk[[#This Row],[Curve]])/('F+ , F-'!J$2-'F+ , F-'!J$3))</f>
        <v>9.4648953791028455E-3</v>
      </c>
      <c r="K900" s="1" cm="1">
        <f t="array" ref="K900">[1]!table_weight[FKAccuracy]*(('F+ , F-'!K$2-[1]!tbl_gk[[#This Row],[FKAccuracy]])/('F+ , F-'!K$2-'F+ , F-'!K$3))</f>
        <v>9.7353209613629272E-3</v>
      </c>
      <c r="L900" s="1" cm="1">
        <f t="array" ref="L900">[1]!table_weight[LongPassing]*(('F+ , F-'!L$2-[1]!tbl_gk[[#This Row],[LongPassing]])/('F+ , F-'!L$2-'F+ , F-'!L$3))</f>
        <v>2.4905508603486726E-2</v>
      </c>
      <c r="M900" s="1" cm="1">
        <f t="array" ref="M900">[1]!table_weight[BallControl]*(('F+ , F-'!M$2-[1]!tbl_gk[[#This Row],[BallControl]])/('F+ , F-'!M$2-'F+ , F-'!M$3))</f>
        <v>1.3472988830457604E-2</v>
      </c>
      <c r="N900" s="1" cm="1">
        <f t="array" ref="N900">[1]!table_weight[Acceleration]*(('F+ , F-'!N$2-[1]!tbl_gk[[#This Row],[Acceleration]])/('F+ , F-'!N$2-'F+ , F-'!N$3))</f>
        <v>6.7646164032999796E-3</v>
      </c>
      <c r="O900" s="1" cm="1">
        <f t="array" ref="O900">[1]!table_weight[SprintSpeed]*(('F+ , F-'!O$2-[1]!tbl_gk[[#This Row],[SprintSpeed]])/('F+ , F-'!O$2-'F+ , F-'!O$3))</f>
        <v>7.589899604502578E-3</v>
      </c>
      <c r="P900" s="1" cm="1">
        <f t="array" ref="P900">[1]!table_weight[Agility]*(('F+ , F-'!P$2-[1]!tbl_gk[[#This Row],[Agility]])/('F+ , F-'!P$2-'F+ , F-'!P$3))</f>
        <v>3.744354215908813E-3</v>
      </c>
      <c r="Q900" s="1" cm="1">
        <f t="array" ref="Q900">[1]!table_weight[Reactions]*(('F+ , F-'!Q$2-[1]!tbl_gk[[#This Row],[Reactions]])/('F+ , F-'!Q$2-'F+ , F-'!Q$3))</f>
        <v>1.8047470002526586E-3</v>
      </c>
      <c r="R900" s="1" cm="1">
        <f t="array" ref="R900">[1]!table_weight[Balance]*(('F+ , F-'!R$2-[1]!tbl_gk[[#This Row],[Balance]])/('F+ , F-'!R$2-'F+ , F-'!R$3))</f>
        <v>1.5521876532785257E-3</v>
      </c>
      <c r="S900" s="1" cm="1">
        <f t="array" ref="S900">[1]!table_weight[ShotPower]*(('F+ , F-'!S$2-[1]!tbl_gk[[#This Row],[ShotPower]])/('F+ , F-'!S$2-'F+ , F-'!S$3))</f>
        <v>6.7523948741159906E-3</v>
      </c>
      <c r="T900" s="1" cm="1">
        <f t="array" ref="T900">[1]!table_weight[Jumping]*(('F+ , F-'!T$2-[1]!tbl_gk[[#This Row],[Jumping]])/('F+ , F-'!T$2-'F+ , F-'!T$3))</f>
        <v>1.9750336123732751E-3</v>
      </c>
      <c r="U900" s="1" cm="1">
        <f t="array" ref="U900">[1]!table_weight[Stamina]*(('F+ , F-'!U$2-[1]!tbl_gk[[#This Row],[Stamina]])/('F+ , F-'!U$2-'F+ , F-'!U$3))</f>
        <v>1.7174205324984999E-2</v>
      </c>
      <c r="V900" s="1" cm="1">
        <f t="array" ref="V900">[1]!table_weight[Strength]*(('F+ , F-'!V$2-[1]!tbl_gk[[#This Row],[Strength]])/('F+ , F-'!V$2-'F+ , F-'!V$3))</f>
        <v>3.2831355846262997E-2</v>
      </c>
      <c r="W900" s="1" cm="1">
        <f t="array" ref="W900">[1]!table_weight[LongShots]*(('F+ , F-'!W$2-[1]!tbl_gk[[#This Row],[LongShots]])/('F+ , F-'!W$2-'F+ , F-'!W$3))</f>
        <v>9.0897623305407575E-3</v>
      </c>
      <c r="X900" s="1" cm="1">
        <f t="array" ref="X900">[1]!table_weight[Aggression]*(('F+ , F-'!X$2-[1]!tbl_gk[[#This Row],[Aggression]])/('F+ , F-'!X$2-'F+ , F-'!X$3))</f>
        <v>1.5211439002129575E-2</v>
      </c>
      <c r="Y900" s="1" cm="1">
        <f t="array" ref="Y900">[1]!table_weight[Interceptions]*(('F+ , F-'!Y$2-[1]!tbl_gk[[#This Row],[Interceptions]])/('F+ , F-'!Y$2-'F+ , F-'!Y$3))</f>
        <v>2.4239366214775633E-2</v>
      </c>
      <c r="Z900" s="1" cm="1">
        <f t="array" ref="Z900">[1]!table_weight[Positioning]*(('F+ , F-'!Z$2-[1]!tbl_gk[[#This Row],[Positioning]])/('F+ , F-'!Z$2-'F+ , F-'!Z$3))</f>
        <v>1.7746678835817667E-3</v>
      </c>
      <c r="AA900" s="1" cm="1">
        <f t="array" ref="AA900">[1]!table_weight[Vision]*(('F+ , F-'!AA$2-[1]!tbl_gk[[#This Row],[Vision]])/('F+ , F-'!AA$2-'F+ , F-'!AA$3))</f>
        <v>2.8394686137308535E-2</v>
      </c>
      <c r="AB900" s="1" cm="1">
        <f t="array" ref="AB900">[1]!table_weight[Penalties]*(('F+ , F-'!AB$2-[1]!tbl_gk[[#This Row],[Penalties]])/('F+ , F-'!AB$2-'F+ , F-'!AB$3))</f>
        <v>2.5054134827036706E-3</v>
      </c>
      <c r="AC900" s="1" cm="1">
        <f t="array" ref="AC900">[1]!table_weight[Composure]*(('F+ , F-'!AC$2-[1]!tbl_gk[[#This Row],[Composure]])/('F+ , F-'!AC$2-'F+ , F-'!AC$3))</f>
        <v>1.441083694938589E-3</v>
      </c>
      <c r="AD900" s="1" cm="1">
        <f t="array" ref="AD900">[1]!table_weight[Marking]*(('F+ , F-'!AD$2-[1]!tbl_gk[[#This Row],[Marking]])/('F+ , F-'!AD$2-'F+ , F-'!AD$3))</f>
        <v>2.8394686137308601E-2</v>
      </c>
      <c r="AE900" s="1" cm="1">
        <f t="array" ref="AE900">[1]!table_weight[StandingTackle]*(('F+ , F-'!AE$2-[1]!tbl_gk[[#This Row],[StandingTackle]])/('F+ , F-'!AE$2-'F+ , F-'!AE$3))</f>
        <v>3.1383600467551613E-2</v>
      </c>
      <c r="AF900" s="1" cm="1">
        <f t="array" ref="AF900">[1]!table_weight[SlidingTackle]*(('F+ , F-'!AF$2-[1]!tbl_gk[[#This Row],[SlidingTackle]])/('F+ , F-'!AF$2-'F+ , F-'!AF$3))</f>
        <v>1.0461200155850536E-2</v>
      </c>
      <c r="AG900" s="1" cm="1">
        <f t="array" ref="AG900">[1]!table_weight[GKDiving]*(('F+ , F-'!AG$2-[1]!tbl_gk[[#This Row],[GKDiving]])/('F+ , F-'!AG$2-'F+ , F-'!AG$3))</f>
        <v>3.7578592434844307E-2</v>
      </c>
      <c r="AH900" s="1" cm="1">
        <f t="array" ref="AH900">[1]!table_weight[GKHandling]*(('F+ , F-'!AH$2-[1]!tbl_gk[[#This Row],[GKHandling]])/('F+ , F-'!AH$2-'F+ , F-'!AH$3))</f>
        <v>4.6341979603444362E-2</v>
      </c>
      <c r="AI900" s="1" cm="1">
        <f t="array" ref="AI900">[1]!table_weight[GKKicking]*(('F+ , F-'!AI$2-[1]!tbl_gk[[#This Row],[GKKicking]])/('F+ , F-'!AI$2-'F+ , F-'!AI$3))</f>
        <v>3.0410708853057477E-2</v>
      </c>
      <c r="AJ900" s="1" cm="1">
        <f t="array" ref="AJ900">[1]!table_weight[GKPositioning]*(('F+ , F-'!AJ$2-[1]!tbl_gk[[#This Row],[GKPositioning]])/('F+ , F-'!AJ$2-'F+ , F-'!AJ$3))</f>
        <v>1.5767241581053557E-2</v>
      </c>
      <c r="AK900" s="1" cm="1">
        <f t="array" ref="AK900">[1]!table_weight[GKReflexes]*(('F+ , F-'!AK$2-[1]!tbl_gk[[#This Row],[GKReflexes]])/('F+ , F-'!AK$2-'F+ , F-'!AK$3))</f>
        <v>4.1905824290977896E-2</v>
      </c>
    </row>
    <row r="901" spans="1:37" x14ac:dyDescent="0.55000000000000004">
      <c r="A901" s="8">
        <f>[1]!tbl_gk[[#This Row],[ID]]</f>
        <v>233668</v>
      </c>
      <c r="B901" s="2" cm="1">
        <f t="array" ref="B901">[1]!table_weight[ValueEUR]*(('F+ , F-'!B$2-[1]!tbl_gk[[#This Row],[ValueEUR]])/('F+ , F-'!B$2-'F+ , F-'!B$3))</f>
        <v>4.6608374714470808E-5</v>
      </c>
      <c r="C901" s="2" cm="1">
        <f t="array" ref="C901">[1]!table_weight[WageEUR]*(('F+ , F-'!C$2-[1]!tbl_gk[[#This Row],[WageEUR]])/('F+ , F-'!C$2-'F+ , F-'!C$3))</f>
        <v>7.8241870618836313E-5</v>
      </c>
      <c r="D901" s="2" cm="1">
        <f t="array" ref="D901">[1]!table_weight[Crossing]*(('F+ , F-'!D$2-[1]!tbl_gk[[#This Row],[Crossing]])/('F+ , F-'!D$2-'F+ , F-'!D$3))</f>
        <v>3.4746129089074922E-2</v>
      </c>
      <c r="E901" s="2" cm="1">
        <f t="array" ref="E901">[1]!table_weight[Finishing]*(('F+ , F-'!E$2-[1]!tbl_gk[[#This Row],[Finishing]])/('F+ , F-'!E$2-'F+ , F-'!E$3))</f>
        <v>1.0980757529662181E-2</v>
      </c>
      <c r="F901" s="2" cm="1">
        <f t="array" ref="F901">[1]!table_weight[HeadingAccuracy]*(('F+ , F-'!F$2-[1]!tbl_gk[[#This Row],[HeadingAccuracy]])/('F+ , F-'!F$2-'F+ , F-'!F$3))</f>
        <v>1.0439222844598752E-2</v>
      </c>
      <c r="G901" s="2" cm="1">
        <f t="array" ref="G901">[1]!table_weight[ShortPassing]*(('F+ , F-'!G$2-[1]!tbl_gk[[#This Row],[ShortPassing]])/('F+ , F-'!G$2-'F+ , F-'!G$3))</f>
        <v>5.0628261131616156E-2</v>
      </c>
      <c r="H901" s="2" cm="1">
        <f t="array" ref="H901">[1]!table_weight[Volleys]*(('F+ , F-'!H$2-[1]!tbl_gk[[#This Row],[Volleys]])/('F+ , F-'!H$2-'F+ , F-'!H$3))</f>
        <v>1.0416528881892981E-3</v>
      </c>
      <c r="I901" s="2" cm="1">
        <f t="array" ref="I901">[1]!table_weight[Dribbling]*(('F+ , F-'!I$2-[1]!tbl_gk[[#This Row],[Dribbling]])/('F+ , F-'!I$2-'F+ , F-'!I$3))</f>
        <v>1.1734538658785652E-2</v>
      </c>
      <c r="J901" s="2" cm="1">
        <f t="array" ref="J901">[1]!table_weight[Curve]*(('F+ , F-'!J$2-[1]!tbl_gk[[#This Row],[Curve]])/('F+ , F-'!J$2-'F+ , F-'!J$3))</f>
        <v>9.6339113680153961E-3</v>
      </c>
      <c r="K901" s="2" cm="1">
        <f t="array" ref="K901">[1]!table_weight[FKAccuracy]*(('F+ , F-'!K$2-[1]!tbl_gk[[#This Row],[FKAccuracy]])/('F+ , F-'!K$2-'F+ , F-'!K$3))</f>
        <v>9.2789777912990392E-3</v>
      </c>
      <c r="L901" s="2" cm="1">
        <f t="array" ref="L901">[1]!table_weight[LongPassing]*(('F+ , F-'!L$2-[1]!tbl_gk[[#This Row],[LongPassing]])/('F+ , F-'!L$2-'F+ , F-'!L$3))</f>
        <v>2.652978090371412E-2</v>
      </c>
      <c r="M901" s="2" cm="1">
        <f t="array" ref="M901">[1]!table_weight[BallControl]*(('F+ , F-'!M$2-[1]!tbl_gk[[#This Row],[BallControl]])/('F+ , F-'!M$2-'F+ , F-'!M$3))</f>
        <v>1.3038376287539614E-2</v>
      </c>
      <c r="N901" s="2" cm="1">
        <f t="array" ref="N901">[1]!table_weight[Acceleration]*(('F+ , F-'!N$2-[1]!tbl_gk[[#This Row],[Acceleration]])/('F+ , F-'!N$2-'F+ , F-'!N$3))</f>
        <v>8.5685141108466402E-3</v>
      </c>
      <c r="O901" s="2" cm="1">
        <f t="array" ref="O901">[1]!table_weight[SprintSpeed]*(('F+ , F-'!O$2-[1]!tbl_gk[[#This Row],[SprintSpeed]])/('F+ , F-'!O$2-'F+ , F-'!O$3))</f>
        <v>7.0276848189838679E-3</v>
      </c>
      <c r="P901" s="2" cm="1">
        <f t="array" ref="P901">[1]!table_weight[Agility]*(('F+ , F-'!P$2-[1]!tbl_gk[[#This Row],[Agility]])/('F+ , F-'!P$2-'F+ , F-'!P$3))</f>
        <v>3.8613652851559629E-3</v>
      </c>
      <c r="Q901" s="2" cm="1">
        <f t="array" ref="Q901">[1]!table_weight[Reactions]*(('F+ , F-'!Q$2-[1]!tbl_gk[[#This Row],[Reactions]])/('F+ , F-'!Q$2-'F+ , F-'!Q$3))</f>
        <v>2.1141322002959716E-3</v>
      </c>
      <c r="R901" s="2" cm="1">
        <f t="array" ref="R901">[1]!table_weight[Balance]*(('F+ , F-'!R$2-[1]!tbl_gk[[#This Row],[Balance]])/('F+ , F-'!R$2-'F+ , F-'!R$3))</f>
        <v>9.3131259196711541E-4</v>
      </c>
      <c r="S901" s="2" cm="1">
        <f t="array" ref="S901">[1]!table_weight[ShotPower]*(('F+ , F-'!S$2-[1]!tbl_gk[[#This Row],[ShotPower]])/('F+ , F-'!S$2-'F+ , F-'!S$3))</f>
        <v>8.0509323499075268E-3</v>
      </c>
      <c r="T901" s="2" cm="1">
        <f t="array" ref="T901">[1]!table_weight[Jumping]*(('F+ , F-'!T$2-[1]!tbl_gk[[#This Row],[Jumping]])/('F+ , F-'!T$2-'F+ , F-'!T$3))</f>
        <v>2.3185177188729754E-3</v>
      </c>
      <c r="U901" s="2" cm="1">
        <f t="array" ref="U901">[1]!table_weight[Stamina]*(('F+ , F-'!U$2-[1]!tbl_gk[[#This Row],[Stamina]])/('F+ , F-'!U$2-'F+ , F-'!U$3))</f>
        <v>8.5871026624924993E-3</v>
      </c>
      <c r="V901" s="2" cm="1">
        <f t="array" ref="V901">[1]!table_weight[Strength]*(('F+ , F-'!V$2-[1]!tbl_gk[[#This Row],[Strength]])/('F+ , F-'!V$2-'F+ , F-'!V$3))</f>
        <v>2.8394686137308531E-2</v>
      </c>
      <c r="W901" s="2" cm="1">
        <f t="array" ref="W901">[1]!table_weight[LongShots]*(('F+ , F-'!W$2-[1]!tbl_gk[[#This Row],[LongShots]])/('F+ , F-'!W$2-'F+ , F-'!W$3))</f>
        <v>6.7523948741159906E-3</v>
      </c>
      <c r="X901" s="2" cm="1">
        <f t="array" ref="X901">[1]!table_weight[Aggression]*(('F+ , F-'!X$2-[1]!tbl_gk[[#This Row],[Aggression]])/('F+ , F-'!X$2-'F+ , F-'!X$3))</f>
        <v>1.2777608761788841E-2</v>
      </c>
      <c r="Y901" s="2" cm="1">
        <f t="array" ref="Y901">[1]!table_weight[Interceptions]*(('F+ , F-'!Y$2-[1]!tbl_gk[[#This Row],[Interceptions]])/('F+ , F-'!Y$2-'F+ , F-'!Y$3))</f>
        <v>2.2161706253509151E-2</v>
      </c>
      <c r="Z901" s="2" cm="1">
        <f t="array" ref="Z901">[1]!table_weight[Positioning]*(('F+ , F-'!Z$2-[1]!tbl_gk[[#This Row],[Positioning]])/('F+ , F-'!Z$2-'F+ , F-'!Z$3))</f>
        <v>5.9155596119392221E-4</v>
      </c>
      <c r="AA901" s="2" cm="1">
        <f t="array" ref="AA901">[1]!table_weight[Vision]*(('F+ , F-'!AA$2-[1]!tbl_gk[[#This Row],[Vision]])/('F+ , F-'!AA$2-'F+ , F-'!AA$3))</f>
        <v>2.2715748909846831E-2</v>
      </c>
      <c r="AB901" s="2" cm="1">
        <f t="array" ref="AB901">[1]!table_weight[Penalties]*(('F+ , F-'!AB$2-[1]!tbl_gk[[#This Row],[Penalties]])/('F+ , F-'!AB$2-'F+ , F-'!AB$3))</f>
        <v>2.1922367973657118E-3</v>
      </c>
      <c r="AC901" s="2" cm="1">
        <f t="array" ref="AC901">[1]!table_weight[Composure]*(('F+ , F-'!AC$2-[1]!tbl_gk[[#This Row],[Composure]])/('F+ , F-'!AC$2-'F+ , F-'!AC$3))</f>
        <v>1.814697986218964E-3</v>
      </c>
      <c r="AD901" s="2" cm="1">
        <f t="array" ref="AD901">[1]!table_weight[Marking]*(('F+ , F-'!AD$2-[1]!tbl_gk[[#This Row],[Marking]])/('F+ , F-'!AD$2-'F+ , F-'!AD$3))</f>
        <v>1.41973430686543E-2</v>
      </c>
      <c r="AE901" s="2" cm="1">
        <f t="array" ref="AE901">[1]!table_weight[StandingTackle]*(('F+ , F-'!AE$2-[1]!tbl_gk[[#This Row],[StandingTackle]])/('F+ , F-'!AE$2-'F+ , F-'!AE$3))</f>
        <v>2.9141914719869356E-2</v>
      </c>
      <c r="AF901" s="2" cm="1">
        <f t="array" ref="AF901">[1]!table_weight[SlidingTackle]*(('F+ , F-'!AF$2-[1]!tbl_gk[[#This Row],[SlidingTackle]])/('F+ , F-'!AF$2-'F+ , F-'!AF$3))</f>
        <v>1.0461200155850536E-2</v>
      </c>
      <c r="AG901" s="2" cm="1">
        <f t="array" ref="AG901">[1]!table_weight[GKDiving]*(('F+ , F-'!AG$2-[1]!tbl_gk[[#This Row],[GKDiving]])/('F+ , F-'!AG$2-'F+ , F-'!AG$3))</f>
        <v>5.2951652976371534E-2</v>
      </c>
      <c r="AH901" s="2" cm="1">
        <f t="array" ref="AH901">[1]!table_weight[GKHandling]*(('F+ , F-'!AH$2-[1]!tbl_gk[[#This Row],[GKHandling]])/('F+ , F-'!AH$2-'F+ , F-'!AH$3))</f>
        <v>6.5948201743363147E-2</v>
      </c>
      <c r="AI901" s="2" cm="1">
        <f t="array" ref="AI901">[1]!table_weight[GKKicking]*(('F+ , F-'!AI$2-[1]!tbl_gk[[#This Row],[GKKicking]])/('F+ , F-'!AI$2-'F+ , F-'!AI$3))</f>
        <v>3.6671737146334017E-2</v>
      </c>
      <c r="AJ901" s="2" cm="1">
        <f t="array" ref="AJ901">[1]!table_weight[GKPositioning]*(('F+ , F-'!AJ$2-[1]!tbl_gk[[#This Row],[GKPositioning]])/('F+ , F-'!AJ$2-'F+ , F-'!AJ$3))</f>
        <v>2.3335517539959265E-2</v>
      </c>
      <c r="AK901" s="2" cm="1">
        <f t="array" ref="AK901">[1]!table_weight[GKReflexes]*(('F+ , F-'!AK$2-[1]!tbl_gk[[#This Row],[GKReflexes]])/('F+ , F-'!AK$2-'F+ , F-'!AK$3))</f>
        <v>5.8303755535273602E-2</v>
      </c>
    </row>
    <row r="902" spans="1:37" x14ac:dyDescent="0.55000000000000004">
      <c r="A902" s="7">
        <f>[1]!tbl_gk[[#This Row],[ID]]</f>
        <v>233681</v>
      </c>
      <c r="B902" s="1" cm="1">
        <f t="array" ref="B902">[1]!table_weight[ValueEUR]*(('F+ , F-'!B$2-[1]!tbl_gk[[#This Row],[ValueEUR]])/('F+ , F-'!B$2-'F+ , F-'!B$3))</f>
        <v>3.4261785386134169E-5</v>
      </c>
      <c r="C902" s="1" cm="1">
        <f t="array" ref="C902">[1]!table_weight[WageEUR]*(('F+ , F-'!C$2-[1]!tbl_gk[[#This Row],[WageEUR]])/('F+ , F-'!C$2-'F+ , F-'!C$3))</f>
        <v>7.8241870618836313E-5</v>
      </c>
      <c r="D902" s="1" cm="1">
        <f t="array" ref="D902">[1]!table_weight[Crossing]*(('F+ , F-'!D$2-[1]!tbl_gk[[#This Row],[Crossing]])/('F+ , F-'!D$2-'F+ , F-'!D$3))</f>
        <v>3.3625286215233793E-2</v>
      </c>
      <c r="E902" s="1" cm="1">
        <f t="array" ref="E902">[1]!table_weight[Finishing]*(('F+ , F-'!E$2-[1]!tbl_gk[[#This Row],[Finishing]])/('F+ , F-'!E$2-'F+ , F-'!E$3))</f>
        <v>1.0980757529662181E-2</v>
      </c>
      <c r="F902" s="1" cm="1">
        <f t="array" ref="F902">[1]!table_weight[HeadingAccuracy]*(('F+ , F-'!F$2-[1]!tbl_gk[[#This Row],[HeadingAccuracy]])/('F+ , F-'!F$2-'F+ , F-'!F$3))</f>
        <v>1.00216539308148E-2</v>
      </c>
      <c r="G902" s="1" cm="1">
        <f t="array" ref="G902">[1]!table_weight[ShortPassing]*(('F+ , F-'!G$2-[1]!tbl_gk[[#This Row],[ShortPassing]])/('F+ , F-'!G$2-'F+ , F-'!G$3))</f>
        <v>4.9221920544626818E-2</v>
      </c>
      <c r="H902" s="1" cm="1">
        <f t="array" ref="H902">[1]!table_weight[Volleys]*(('F+ , F-'!H$2-[1]!tbl_gk[[#This Row],[Volleys]])/('F+ , F-'!H$2-'F+ , F-'!H$3))</f>
        <v>9.2591367839048701E-4</v>
      </c>
      <c r="I902" s="1" cm="1">
        <f t="array" ref="I902">[1]!table_weight[Dribbling]*(('F+ , F-'!I$2-[1]!tbl_gk[[#This Row],[Dribbling]])/('F+ , F-'!I$2-'F+ , F-'!I$3))</f>
        <v>1.2712416880351124E-2</v>
      </c>
      <c r="J902" s="1" cm="1">
        <f t="array" ref="J902">[1]!table_weight[Curve]*(('F+ , F-'!J$2-[1]!tbl_gk[[#This Row],[Curve]])/('F+ , F-'!J$2-'F+ , F-'!J$3))</f>
        <v>9.295879390190295E-3</v>
      </c>
      <c r="K902" s="1" cm="1">
        <f t="array" ref="K902">[1]!table_weight[FKAccuracy]*(('F+ , F-'!K$2-[1]!tbl_gk[[#This Row],[FKAccuracy]])/('F+ , F-'!K$2-'F+ , F-'!K$3))</f>
        <v>9.5832065713416324E-3</v>
      </c>
      <c r="L902" s="1" cm="1">
        <f t="array" ref="L902">[1]!table_weight[LongPassing]*(('F+ , F-'!L$2-[1]!tbl_gk[[#This Row],[LongPassing]])/('F+ , F-'!L$2-'F+ , F-'!L$3))</f>
        <v>2.0032691702804539E-2</v>
      </c>
      <c r="M902" s="1" cm="1">
        <f t="array" ref="M902">[1]!table_weight[BallControl]*(('F+ , F-'!M$2-[1]!tbl_gk[[#This Row],[BallControl]])/('F+ , F-'!M$2-'F+ , F-'!M$3))</f>
        <v>1.3038376287539614E-2</v>
      </c>
      <c r="N902" s="1" cm="1">
        <f t="array" ref="N902">[1]!table_weight[Acceleration]*(('F+ , F-'!N$2-[1]!tbl_gk[[#This Row],[Acceleration]])/('F+ , F-'!N$2-'F+ , F-'!N$3))</f>
        <v>7.2155908301866443E-3</v>
      </c>
      <c r="O902" s="1" cm="1">
        <f t="array" ref="O902">[1]!table_weight[SprintSpeed]*(('F+ , F-'!O$2-[1]!tbl_gk[[#This Row],[SprintSpeed]])/('F+ , F-'!O$2-'F+ , F-'!O$3))</f>
        <v>8.1521143900212863E-3</v>
      </c>
      <c r="P902" s="1" cm="1">
        <f t="array" ref="P902">[1]!table_weight[Agility]*(('F+ , F-'!P$2-[1]!tbl_gk[[#This Row],[Agility]])/('F+ , F-'!P$2-'F+ , F-'!P$3))</f>
        <v>2.5742435234373086E-3</v>
      </c>
      <c r="Q902" s="1" cm="1">
        <f t="array" ref="Q902">[1]!table_weight[Reactions]*(('F+ , F-'!Q$2-[1]!tbl_gk[[#This Row],[Reactions]])/('F+ , F-'!Q$2-'F+ , F-'!Q$3))</f>
        <v>1.9594396002743149E-3</v>
      </c>
      <c r="R902" s="1" cm="1">
        <f t="array" ref="R902">[1]!table_weight[Balance]*(('F+ , F-'!R$2-[1]!tbl_gk[[#This Row],[Balance]])/('F+ , F-'!R$2-'F+ , F-'!R$3))</f>
        <v>1.2417501226228205E-3</v>
      </c>
      <c r="S902" s="1" cm="1">
        <f t="array" ref="S902">[1]!table_weight[ShotPower]*(('F+ , F-'!S$2-[1]!tbl_gk[[#This Row],[ShotPower]])/('F+ , F-'!S$2-'F+ , F-'!S$3))</f>
        <v>8.3106398450658349E-3</v>
      </c>
      <c r="T902" s="1" cm="1">
        <f t="array" ref="T902">[1]!table_weight[Jumping]*(('F+ , F-'!T$2-[1]!tbl_gk[[#This Row],[Jumping]])/('F+ , F-'!T$2-'F+ , F-'!T$3))</f>
        <v>2.4902597721228252E-3</v>
      </c>
      <c r="U902" s="1" cm="1">
        <f t="array" ref="U902">[1]!table_weight[Stamina]*(('F+ , F-'!U$2-[1]!tbl_gk[[#This Row],[Stamina]])/('F+ , F-'!U$2-'F+ , F-'!U$3))</f>
        <v>1.1163233461240251E-2</v>
      </c>
      <c r="V902" s="1" cm="1">
        <f t="array" ref="V902">[1]!table_weight[Strength]*(('F+ , F-'!V$2-[1]!tbl_gk[[#This Row],[Strength]])/('F+ , F-'!V$2-'F+ , F-'!V$3))</f>
        <v>2.662001825372675E-2</v>
      </c>
      <c r="W902" s="1" cm="1">
        <f t="array" ref="W902">[1]!table_weight[LongShots]*(('F+ , F-'!W$2-[1]!tbl_gk[[#This Row],[LongShots]])/('F+ , F-'!W$2-'F+ , F-'!W$3))</f>
        <v>6.7523948741159906E-3</v>
      </c>
      <c r="X902" s="1" cm="1">
        <f t="array" ref="X902">[1]!table_weight[Aggression]*(('F+ , F-'!X$2-[1]!tbl_gk[[#This Row],[Aggression]])/('F+ , F-'!X$2-'F+ , F-'!X$3))</f>
        <v>1.2777608761788841E-2</v>
      </c>
      <c r="Y902" s="1" cm="1">
        <f t="array" ref="Y902">[1]!table_weight[Interceptions]*(('F+ , F-'!Y$2-[1]!tbl_gk[[#This Row],[Interceptions]])/('F+ , F-'!Y$2-'F+ , F-'!Y$3))</f>
        <v>1.5928726369709705E-2</v>
      </c>
      <c r="Z902" s="1" cm="1">
        <f t="array" ref="Z902">[1]!table_weight[Positioning]*(('F+ , F-'!Z$2-[1]!tbl_gk[[#This Row],[Positioning]])/('F+ , F-'!Z$2-'F+ , F-'!Z$3))</f>
        <v>2.957779805969611E-4</v>
      </c>
      <c r="AA902" s="1" cm="1">
        <f t="array" ref="AA902">[1]!table_weight[Vision]*(('F+ , F-'!AA$2-[1]!tbl_gk[[#This Row],[Vision]])/('F+ , F-'!AA$2-'F+ , F-'!AA$3))</f>
        <v>1.5617077375519694E-2</v>
      </c>
      <c r="AB902" s="1" cm="1">
        <f t="array" ref="AB902">[1]!table_weight[Penalties]*(('F+ , F-'!AB$2-[1]!tbl_gk[[#This Row],[Penalties]])/('F+ , F-'!AB$2-'F+ , F-'!AB$3))</f>
        <v>2.1922367973657118E-3</v>
      </c>
      <c r="AC902" s="1" cm="1">
        <f t="array" ref="AC902">[1]!table_weight[Composure]*(('F+ , F-'!AC$2-[1]!tbl_gk[[#This Row],[Composure]])/('F+ , F-'!AC$2-'F+ , F-'!AC$3))</f>
        <v>1.7079510458531426E-3</v>
      </c>
      <c r="AD902" s="1" cm="1">
        <f t="array" ref="AD902">[1]!table_weight[Marking]*(('F+ , F-'!AD$2-[1]!tbl_gk[[#This Row],[Marking]])/('F+ , F-'!AD$2-'F+ , F-'!AD$3))</f>
        <v>4.7324476895514332E-3</v>
      </c>
      <c r="AE902" s="1" cm="1">
        <f t="array" ref="AE902">[1]!table_weight[StandingTackle]*(('F+ , F-'!AE$2-[1]!tbl_gk[[#This Row],[StandingTackle]])/('F+ , F-'!AE$2-'F+ , F-'!AE$3))</f>
        <v>2.465854322450484E-2</v>
      </c>
      <c r="AF902" s="1" cm="1">
        <f t="array" ref="AF902">[1]!table_weight[SlidingTackle]*(('F+ , F-'!AF$2-[1]!tbl_gk[[#This Row],[SlidingTackle]])/('F+ , F-'!AF$2-'F+ , F-'!AF$3))</f>
        <v>8.9667429907290316E-3</v>
      </c>
      <c r="AG902" s="1" cm="1">
        <f t="array" ref="AG902">[1]!table_weight[GKDiving]*(('F+ , F-'!AG$2-[1]!tbl_gk[[#This Row],[GKDiving]])/('F+ , F-'!AG$2-'F+ , F-'!AG$3))</f>
        <v>6.4908477842003806E-2</v>
      </c>
      <c r="AH902" s="1" cm="1">
        <f t="array" ref="AH902">[1]!table_weight[GKHandling]*(('F+ , F-'!AH$2-[1]!tbl_gk[[#This Row],[GKHandling]])/('F+ , F-'!AH$2-'F+ , F-'!AH$3))</f>
        <v>6.0601050250658012E-2</v>
      </c>
      <c r="AI902" s="1" cm="1">
        <f t="array" ref="AI902">[1]!table_weight[GKKicking]*(('F+ , F-'!AI$2-[1]!tbl_gk[[#This Row],[GKKicking]])/('F+ , F-'!AI$2-'F+ , F-'!AI$3))</f>
        <v>3.7566169759659242E-2</v>
      </c>
      <c r="AJ902" s="1" cm="1">
        <f t="array" ref="AJ902">[1]!table_weight[GKPositioning]*(('F+ , F-'!AJ$2-[1]!tbl_gk[[#This Row],[GKPositioning]])/('F+ , F-'!AJ$2-'F+ , F-'!AJ$3))</f>
        <v>2.7119655519412117E-2</v>
      </c>
      <c r="AK902" s="1" cm="1">
        <f t="array" ref="AK902">[1]!table_weight[GKReflexes]*(('F+ , F-'!AK$2-[1]!tbl_gk[[#This Row],[GKReflexes]])/('F+ , F-'!AK$2-'F+ , F-'!AK$3))</f>
        <v>6.012574789575089E-2</v>
      </c>
    </row>
    <row r="903" spans="1:37" x14ac:dyDescent="0.55000000000000004">
      <c r="A903" s="8">
        <f>[1]!tbl_gk[[#This Row],[ID]]</f>
        <v>233689</v>
      </c>
      <c r="B903" s="2" cm="1">
        <f t="array" ref="B903">[1]!table_weight[ValueEUR]*(('F+ , F-'!B$2-[1]!tbl_gk[[#This Row],[ValueEUR]])/('F+ , F-'!B$2-'F+ , F-'!B$3))</f>
        <v>5.2781669378639128E-5</v>
      </c>
      <c r="C903" s="2" cm="1">
        <f t="array" ref="C903">[1]!table_weight[WageEUR]*(('F+ , F-'!C$2-[1]!tbl_gk[[#This Row],[WageEUR]])/('F+ , F-'!C$2-'F+ , F-'!C$3))</f>
        <v>3.9120935309418157E-5</v>
      </c>
      <c r="D903" s="2" cm="1">
        <f t="array" ref="D903">[1]!table_weight[Crossing]*(('F+ , F-'!D$2-[1]!tbl_gk[[#This Row],[Crossing]])/('F+ , F-'!D$2-'F+ , F-'!D$3))</f>
        <v>3.1383600467551537E-2</v>
      </c>
      <c r="E903" s="2" cm="1">
        <f t="array" ref="E903">[1]!table_weight[Finishing]*(('F+ , F-'!E$2-[1]!tbl_gk[[#This Row],[Finishing]])/('F+ , F-'!E$2-'F+ , F-'!E$3))</f>
        <v>1.6970261636750646E-2</v>
      </c>
      <c r="F903" s="2" cm="1">
        <f t="array" ref="F903">[1]!table_weight[HeadingAccuracy]*(('F+ , F-'!F$2-[1]!tbl_gk[[#This Row],[HeadingAccuracy]])/('F+ , F-'!F$2-'F+ , F-'!F$3))</f>
        <v>1.0439222844598752E-2</v>
      </c>
      <c r="G903" s="2" cm="1">
        <f t="array" ref="G903">[1]!table_weight[ShortPassing]*(('F+ , F-'!G$2-[1]!tbl_gk[[#This Row],[ShortPassing]])/('F+ , F-'!G$2-'F+ , F-'!G$3))</f>
        <v>5.3440942305594832E-2</v>
      </c>
      <c r="H903" s="2" cm="1">
        <f t="array" ref="H903">[1]!table_weight[Volleys]*(('F+ , F-'!H$2-[1]!tbl_gk[[#This Row],[Volleys]])/('F+ , F-'!H$2-'F+ , F-'!H$3))</f>
        <v>2.0833057763785961E-3</v>
      </c>
      <c r="I903" s="2" cm="1">
        <f t="array" ref="I903">[1]!table_weight[Dribbling]*(('F+ , F-'!I$2-[1]!tbl_gk[[#This Row],[Dribbling]])/('F+ , F-'!I$2-'F+ , F-'!I$3))</f>
        <v>1.8579686209743949E-2</v>
      </c>
      <c r="J903" s="2" cm="1">
        <f t="array" ref="J903">[1]!table_weight[Curve]*(('F+ , F-'!J$2-[1]!tbl_gk[[#This Row],[Curve]])/('F+ , F-'!J$2-'F+ , F-'!J$3))</f>
        <v>9.4648953791028455E-3</v>
      </c>
      <c r="K903" s="2" cm="1">
        <f t="array" ref="K903">[1]!table_weight[FKAccuracy]*(('F+ , F-'!K$2-[1]!tbl_gk[[#This Row],[FKAccuracy]])/('F+ , F-'!K$2-'F+ , F-'!K$3))</f>
        <v>9.1268634012777444E-3</v>
      </c>
      <c r="L903" s="2" cm="1">
        <f t="array" ref="L903">[1]!table_weight[LongPassing]*(('F+ , F-'!L$2-[1]!tbl_gk[[#This Row],[LongPassing]])/('F+ , F-'!L$2-'F+ , F-'!L$3))</f>
        <v>2.5988356803638323E-2</v>
      </c>
      <c r="M903" s="2" cm="1">
        <f t="array" ref="M903">[1]!table_weight[BallControl]*(('F+ , F-'!M$2-[1]!tbl_gk[[#This Row],[BallControl]])/('F+ , F-'!M$2-'F+ , F-'!M$3))</f>
        <v>1.1299926115867666E-2</v>
      </c>
      <c r="N903" s="2" cm="1">
        <f t="array" ref="N903">[1]!table_weight[Acceleration]*(('F+ , F-'!N$2-[1]!tbl_gk[[#This Row],[Acceleration]])/('F+ , F-'!N$2-'F+ , F-'!N$3))</f>
        <v>8.7940013242899726E-3</v>
      </c>
      <c r="O903" s="2" cm="1">
        <f t="array" ref="O903">[1]!table_weight[SprintSpeed]*(('F+ , F-'!O$2-[1]!tbl_gk[[#This Row],[SprintSpeed]])/('F+ , F-'!O$2-'F+ , F-'!O$3))</f>
        <v>1.124429571037419E-2</v>
      </c>
      <c r="P903" s="2" cm="1">
        <f t="array" ref="P903">[1]!table_weight[Agility]*(('F+ , F-'!P$2-[1]!tbl_gk[[#This Row],[Agility]])/('F+ , F-'!P$2-'F+ , F-'!P$3))</f>
        <v>4.680442769886016E-3</v>
      </c>
      <c r="Q903" s="2" cm="1">
        <f t="array" ref="Q903">[1]!table_weight[Reactions]*(('F+ , F-'!Q$2-[1]!tbl_gk[[#This Row],[Reactions]])/('F+ , F-'!Q$2-'F+ , F-'!Q$3))</f>
        <v>1.9594396002743149E-3</v>
      </c>
      <c r="R903" s="2" cm="1">
        <f t="array" ref="R903">[1]!table_weight[Balance]*(('F+ , F-'!R$2-[1]!tbl_gk[[#This Row],[Balance]])/('F+ , F-'!R$2-'F+ , F-'!R$3))</f>
        <v>1.6763626655408076E-3</v>
      </c>
      <c r="S903" s="2" cm="1">
        <f t="array" ref="S903">[1]!table_weight[ShotPower]*(('F+ , F-'!S$2-[1]!tbl_gk[[#This Row],[ShotPower]])/('F+ , F-'!S$2-'F+ , F-'!S$3))</f>
        <v>7.5315173595909123E-3</v>
      </c>
      <c r="T903" s="2" cm="1">
        <f t="array" ref="T903">[1]!table_weight[Jumping]*(('F+ , F-'!T$2-[1]!tbl_gk[[#This Row],[Jumping]])/('F+ , F-'!T$2-'F+ , F-'!T$3))</f>
        <v>1.7174205324985003E-3</v>
      </c>
      <c r="U903" s="2" cm="1">
        <f t="array" ref="U903">[1]!table_weight[Stamina]*(('F+ , F-'!U$2-[1]!tbl_gk[[#This Row],[Stamina]])/('F+ , F-'!U$2-'F+ , F-'!U$3))</f>
        <v>6.0109718637447497E-3</v>
      </c>
      <c r="V903" s="2" cm="1">
        <f t="array" ref="V903">[1]!table_weight[Strength]*(('F+ , F-'!V$2-[1]!tbl_gk[[#This Row],[Strength]])/('F+ , F-'!V$2-'F+ , F-'!V$3))</f>
        <v>3.9930027380590122E-2</v>
      </c>
      <c r="W903" s="2" cm="1">
        <f t="array" ref="W903">[1]!table_weight[LongShots]*(('F+ , F-'!W$2-[1]!tbl_gk[[#This Row],[LongShots]])/('F+ , F-'!W$2-'F+ , F-'!W$3))</f>
        <v>8.3106398450658349E-3</v>
      </c>
      <c r="X903" s="2" cm="1">
        <f t="array" ref="X903">[1]!table_weight[Aggression]*(('F+ , F-'!X$2-[1]!tbl_gk[[#This Row],[Aggression]])/('F+ , F-'!X$2-'F+ , F-'!X$3))</f>
        <v>1.034377852144811E-2</v>
      </c>
      <c r="Y903" s="2" cm="1">
        <f t="array" ref="Y903">[1]!table_weight[Interceptions]*(('F+ , F-'!Y$2-[1]!tbl_gk[[#This Row],[Interceptions]])/('F+ , F-'!Y$2-'F+ , F-'!Y$3))</f>
        <v>2.0084046292242669E-2</v>
      </c>
      <c r="Z903" s="2" cm="1">
        <f t="array" ref="Z903">[1]!table_weight[Positioning]*(('F+ , F-'!Z$2-[1]!tbl_gk[[#This Row],[Positioning]])/('F+ , F-'!Z$2-'F+ , F-'!Z$3))</f>
        <v>1.7746678835817667E-3</v>
      </c>
      <c r="AA903" s="2" cm="1">
        <f t="array" ref="AA903">[1]!table_weight[Vision]*(('F+ , F-'!AA$2-[1]!tbl_gk[[#This Row],[Vision]])/('F+ , F-'!AA$2-'F+ , F-'!AA$3))</f>
        <v>2.2715748909846831E-2</v>
      </c>
      <c r="AB903" s="2" cm="1">
        <f t="array" ref="AB903">[1]!table_weight[Penalties]*(('F+ , F-'!AB$2-[1]!tbl_gk[[#This Row],[Penalties]])/('F+ , F-'!AB$2-'F+ , F-'!AB$3))</f>
        <v>1.9965013690294879E-3</v>
      </c>
      <c r="AC903" s="2" cm="1">
        <f t="array" ref="AC903">[1]!table_weight[Composure]*(('F+ , F-'!AC$2-[1]!tbl_gk[[#This Row],[Composure]])/('F+ , F-'!AC$2-'F+ , F-'!AC$3))</f>
        <v>1.8680714564018749E-3</v>
      </c>
      <c r="AD903" s="2" cm="1">
        <f t="array" ref="AD903">[1]!table_weight[Marking]*(('F+ , F-'!AD$2-[1]!tbl_gk[[#This Row],[Marking]])/('F+ , F-'!AD$2-'F+ , F-'!AD$3))</f>
        <v>2.366223844775717E-2</v>
      </c>
      <c r="AE903" s="2" cm="1">
        <f t="array" ref="AE903">[1]!table_weight[StandingTackle]*(('F+ , F-'!AE$2-[1]!tbl_gk[[#This Row],[StandingTackle]])/('F+ , F-'!AE$2-'F+ , F-'!AE$3))</f>
        <v>2.241685747682258E-2</v>
      </c>
      <c r="AF903" s="2" cm="1">
        <f t="array" ref="AF903">[1]!table_weight[SlidingTackle]*(('F+ , F-'!AF$2-[1]!tbl_gk[[#This Row],[SlidingTackle]])/('F+ , F-'!AF$2-'F+ , F-'!AF$3))</f>
        <v>8.9667429907290316E-3</v>
      </c>
      <c r="AG903" s="2" cm="1">
        <f t="array" ref="AG903">[1]!table_weight[GKDiving]*(('F+ , F-'!AG$2-[1]!tbl_gk[[#This Row],[GKDiving]])/('F+ , F-'!AG$2-'F+ , F-'!AG$3))</f>
        <v>4.7827299462529123E-2</v>
      </c>
      <c r="AH903" s="2" cm="1">
        <f t="array" ref="AH903">[1]!table_weight[GKHandling]*(('F+ , F-'!AH$2-[1]!tbl_gk[[#This Row],[GKHandling]])/('F+ , F-'!AH$2-'F+ , F-'!AH$3))</f>
        <v>6.0601050250658012E-2</v>
      </c>
      <c r="AI903" s="2" cm="1">
        <f t="array" ref="AI903">[1]!table_weight[GKKicking]*(('F+ , F-'!AI$2-[1]!tbl_gk[[#This Row],[GKKicking]])/('F+ , F-'!AI$2-'F+ , F-'!AI$3))</f>
        <v>3.4882871919683582E-2</v>
      </c>
      <c r="AJ903" s="2" cm="1">
        <f t="array" ref="AJ903">[1]!table_weight[GKPositioning]*(('F+ , F-'!AJ$2-[1]!tbl_gk[[#This Row],[GKPositioning]])/('F+ , F-'!AJ$2-'F+ , F-'!AJ$3))</f>
        <v>2.4596896866443549E-2</v>
      </c>
      <c r="AK903" s="2" cm="1">
        <f t="array" ref="AK903">[1]!table_weight[GKReflexes]*(('F+ , F-'!AK$2-[1]!tbl_gk[[#This Row],[GKReflexes]])/('F+ , F-'!AK$2-'F+ , F-'!AK$3))</f>
        <v>6.5591724977182797E-2</v>
      </c>
    </row>
    <row r="904" spans="1:37" x14ac:dyDescent="0.55000000000000004">
      <c r="A904" s="7">
        <f>[1]!tbl_gk[[#This Row],[ID]]</f>
        <v>233691</v>
      </c>
      <c r="B904" s="1" cm="1">
        <f t="array" ref="B904">[1]!table_weight[ValueEUR]*(('F+ , F-'!B$2-[1]!tbl_gk[[#This Row],[ValueEUR]])/('F+ , F-'!B$2-'F+ , F-'!B$3))</f>
        <v>1.8242085732617382E-4</v>
      </c>
      <c r="C904" s="1" cm="1">
        <f t="array" ref="C904">[1]!table_weight[WageEUR]*(('F+ , F-'!C$2-[1]!tbl_gk[[#This Row],[WageEUR]])/('F+ , F-'!C$2-'F+ , F-'!C$3))</f>
        <v>1.0171443180448721E-3</v>
      </c>
      <c r="D904" s="1" cm="1">
        <f t="array" ref="D904">[1]!table_weight[Crossing]*(('F+ , F-'!D$2-[1]!tbl_gk[[#This Row],[Crossing]])/('F+ , F-'!D$2-'F+ , F-'!D$3))</f>
        <v>3.5866971962916043E-2</v>
      </c>
      <c r="E904" s="1" cm="1">
        <f t="array" ref="E904">[1]!table_weight[Finishing]*(('F+ , F-'!E$2-[1]!tbl_gk[[#This Row],[Finishing]])/('F+ , F-'!E$2-'F+ , F-'!E$3))</f>
        <v>1.8966763005780131E-2</v>
      </c>
      <c r="F904" s="1" cm="1">
        <f t="array" ref="F904">[1]!table_weight[HeadingAccuracy]*(('F+ , F-'!F$2-[1]!tbl_gk[[#This Row],[HeadingAccuracy]])/('F+ , F-'!F$2-'F+ , F-'!F$3))</f>
        <v>1.1691929585950599E-2</v>
      </c>
      <c r="G904" s="1" cm="1">
        <f t="array" ref="G904">[1]!table_weight[ShortPassing]*(('F+ , F-'!G$2-[1]!tbl_gk[[#This Row],[ShortPassing]])/('F+ , F-'!G$2-'F+ , F-'!G$3))</f>
        <v>6.047264524054153E-2</v>
      </c>
      <c r="H904" s="1" cm="1">
        <f t="array" ref="H904">[1]!table_weight[Volleys]*(('F+ , F-'!H$2-[1]!tbl_gk[[#This Row],[Volleys]])/('F+ , F-'!H$2-'F+ , F-'!H$3))</f>
        <v>1.9675665665797848E-3</v>
      </c>
      <c r="I904" s="1" cm="1">
        <f t="array" ref="I904">[1]!table_weight[Dribbling]*(('F+ , F-'!I$2-[1]!tbl_gk[[#This Row],[Dribbling]])/('F+ , F-'!I$2-'F+ , F-'!I$3))</f>
        <v>1.9557564431309422E-2</v>
      </c>
      <c r="J904" s="1" cm="1">
        <f t="array" ref="J904">[1]!table_weight[Curve]*(('F+ , F-'!J$2-[1]!tbl_gk[[#This Row],[Curve]])/('F+ , F-'!J$2-'F+ , F-'!J$3))</f>
        <v>9.6339113680153961E-3</v>
      </c>
      <c r="K904" s="1" cm="1">
        <f t="array" ref="K904">[1]!table_weight[FKAccuracy]*(('F+ , F-'!K$2-[1]!tbl_gk[[#This Row],[FKAccuracy]])/('F+ , F-'!K$2-'F+ , F-'!K$3))</f>
        <v>9.5832065713416324E-3</v>
      </c>
      <c r="L904" s="1" cm="1">
        <f t="array" ref="L904">[1]!table_weight[LongPassing]*(('F+ , F-'!L$2-[1]!tbl_gk[[#This Row],[LongPassing]])/('F+ , F-'!L$2-'F+ , F-'!L$3))</f>
        <v>2.5988356803638323E-2</v>
      </c>
      <c r="M904" s="1" cm="1">
        <f t="array" ref="M904">[1]!table_weight[BallControl]*(('F+ , F-'!M$2-[1]!tbl_gk[[#This Row],[BallControl]])/('F+ , F-'!M$2-'F+ , F-'!M$3))</f>
        <v>1.3472988830457604E-2</v>
      </c>
      <c r="N904" s="1" cm="1">
        <f t="array" ref="N904">[1]!table_weight[Acceleration]*(('F+ , F-'!N$2-[1]!tbl_gk[[#This Row],[Acceleration]])/('F+ , F-'!N$2-'F+ , F-'!N$3))</f>
        <v>9.9214373915066361E-3</v>
      </c>
      <c r="O904" s="1" cm="1">
        <f t="array" ref="O904">[1]!table_weight[SprintSpeed]*(('F+ , F-'!O$2-[1]!tbl_gk[[#This Row],[SprintSpeed]])/('F+ , F-'!O$2-'F+ , F-'!O$3))</f>
        <v>1.2649832674170962E-2</v>
      </c>
      <c r="P904" s="1" cm="1">
        <f t="array" ref="P904">[1]!table_weight[Agility]*(('F+ , F-'!P$2-[1]!tbl_gk[[#This Row],[Agility]])/('F+ , F-'!P$2-'F+ , F-'!P$3))</f>
        <v>4.2123984928974139E-3</v>
      </c>
      <c r="Q904" s="1" cm="1">
        <f t="array" ref="Q904">[1]!table_weight[Reactions]*(('F+ , F-'!Q$2-[1]!tbl_gk[[#This Row],[Reactions]])/('F+ , F-'!Q$2-'F+ , F-'!Q$3))</f>
        <v>1.9078754002670962E-3</v>
      </c>
      <c r="R904" s="1" cm="1">
        <f t="array" ref="R904">[1]!table_weight[Balance]*(('F+ , F-'!R$2-[1]!tbl_gk[[#This Row],[Balance]])/('F+ , F-'!R$2-'F+ , F-'!R$3))</f>
        <v>1.8626251839342308E-3</v>
      </c>
      <c r="S904" s="1" cm="1">
        <f t="array" ref="S904">[1]!table_weight[ShotPower]*(('F+ , F-'!S$2-[1]!tbl_gk[[#This Row],[ShotPower]])/('F+ , F-'!S$2-'F+ , F-'!S$3))</f>
        <v>7.0121023692742987E-3</v>
      </c>
      <c r="T904" s="1" cm="1">
        <f t="array" ref="T904">[1]!table_weight[Jumping]*(('F+ , F-'!T$2-[1]!tbl_gk[[#This Row],[Jumping]])/('F+ , F-'!T$2-'F+ , F-'!T$3))</f>
        <v>3.6924541448717756E-3</v>
      </c>
      <c r="U904" s="1" cm="1">
        <f t="array" ref="U904">[1]!table_weight[Stamina]*(('F+ , F-'!U$2-[1]!tbl_gk[[#This Row],[Stamina]])/('F+ , F-'!U$2-'F+ , F-'!U$3))</f>
        <v>1.6315495058735752E-2</v>
      </c>
      <c r="V904" s="1" cm="1">
        <f t="array" ref="V904">[1]!table_weight[Strength]*(('F+ , F-'!V$2-[1]!tbl_gk[[#This Row],[Strength]])/('F+ , F-'!V$2-'F+ , F-'!V$3))</f>
        <v>2.1296014602981403E-2</v>
      </c>
      <c r="W904" s="1" cm="1">
        <f t="array" ref="W904">[1]!table_weight[LongShots]*(('F+ , F-'!W$2-[1]!tbl_gk[[#This Row],[LongShots]])/('F+ , F-'!W$2-'F+ , F-'!W$3))</f>
        <v>1.0388299806332293E-2</v>
      </c>
      <c r="X904" s="1" cm="1">
        <f t="array" ref="X904">[1]!table_weight[Aggression]*(('F+ , F-'!X$2-[1]!tbl_gk[[#This Row],[Aggression]])/('F+ , F-'!X$2-'F+ , F-'!X$3))</f>
        <v>1.3994523881959207E-2</v>
      </c>
      <c r="Y904" s="1" cm="1">
        <f t="array" ref="Y904">[1]!table_weight[Interceptions]*(('F+ , F-'!Y$2-[1]!tbl_gk[[#This Row],[Interceptions]])/('F+ , F-'!Y$2-'F+ , F-'!Y$3))</f>
        <v>2.2161706253509151E-2</v>
      </c>
      <c r="Z904" s="1" cm="1">
        <f t="array" ref="Z904">[1]!table_weight[Positioning]*(('F+ , F-'!Z$2-[1]!tbl_gk[[#This Row],[Positioning]])/('F+ , F-'!Z$2-'F+ , F-'!Z$3))</f>
        <v>1.9225568738802474E-3</v>
      </c>
      <c r="AA904" s="1" cm="1">
        <f t="array" ref="AA904">[1]!table_weight[Vision]*(('F+ , F-'!AA$2-[1]!tbl_gk[[#This Row],[Vision]])/('F+ , F-'!AA$2-'F+ , F-'!AA$3))</f>
        <v>2.4135483216712255E-2</v>
      </c>
      <c r="AB904" s="1" cm="1">
        <f t="array" ref="AB904">[1]!table_weight[Penalties]*(('F+ , F-'!AB$2-[1]!tbl_gk[[#This Row],[Penalties]])/('F+ , F-'!AB$2-'F+ , F-'!AB$3))</f>
        <v>2.2313838830329571E-3</v>
      </c>
      <c r="AC904" s="1" cm="1">
        <f t="array" ref="AC904">[1]!table_weight[Composure]*(('F+ , F-'!AC$2-[1]!tbl_gk[[#This Row],[Composure]])/('F+ , F-'!AC$2-'F+ , F-'!AC$3))</f>
        <v>1.0140959334753034E-3</v>
      </c>
      <c r="AD904" s="1" cm="1">
        <f t="array" ref="AD904">[1]!table_weight[Marking]*(('F+ , F-'!AD$2-[1]!tbl_gk[[#This Row],[Marking]])/('F+ , F-'!AD$2-'F+ , F-'!AD$3))</f>
        <v>1.8929790758205733E-2</v>
      </c>
      <c r="AE904" s="1" cm="1">
        <f t="array" ref="AE904">[1]!table_weight[StandingTackle]*(('F+ , F-'!AE$2-[1]!tbl_gk[[#This Row],[StandingTackle]])/('F+ , F-'!AE$2-'F+ , F-'!AE$3))</f>
        <v>3.1383600467551613E-2</v>
      </c>
      <c r="AF904" s="1" cm="1">
        <f t="array" ref="AF904">[1]!table_weight[SlidingTackle]*(('F+ , F-'!AF$2-[1]!tbl_gk[[#This Row],[SlidingTackle]])/('F+ , F-'!AF$2-'F+ , F-'!AF$3))</f>
        <v>9.7139715732897855E-3</v>
      </c>
      <c r="AG904" s="1" cm="1">
        <f t="array" ref="AG904">[1]!table_weight[GKDiving]*(('F+ , F-'!AG$2-[1]!tbl_gk[[#This Row],[GKDiving]])/('F+ , F-'!AG$2-'F+ , F-'!AG$3))</f>
        <v>3.9286710272791778E-2</v>
      </c>
      <c r="AH904" s="1" cm="1">
        <f t="array" ref="AH904">[1]!table_weight[GKHandling]*(('F+ , F-'!AH$2-[1]!tbl_gk[[#This Row],[GKHandling]])/('F+ , F-'!AH$2-'F+ , F-'!AH$3))</f>
        <v>4.2777211941640955E-2</v>
      </c>
      <c r="AI904" s="1" cm="1">
        <f t="array" ref="AI904">[1]!table_weight[GKKicking]*(('F+ , F-'!AI$2-[1]!tbl_gk[[#This Row],[GKKicking]])/('F+ , F-'!AI$2-'F+ , F-'!AI$3))</f>
        <v>3.2199574079707916E-2</v>
      </c>
      <c r="AJ904" s="1" cm="1">
        <f t="array" ref="AJ904">[1]!table_weight[GKPositioning]*(('F+ , F-'!AJ$2-[1]!tbl_gk[[#This Row],[GKPositioning]])/('F+ , F-'!AJ$2-'F+ , F-'!AJ$3))</f>
        <v>2.0182069223748555E-2</v>
      </c>
      <c r="AK904" s="1" cm="1">
        <f t="array" ref="AK904">[1]!table_weight[GKReflexes]*(('F+ , F-'!AK$2-[1]!tbl_gk[[#This Row],[GKReflexes]])/('F+ , F-'!AK$2-'F+ , F-'!AK$3))</f>
        <v>4.55498090119325E-2</v>
      </c>
    </row>
    <row r="905" spans="1:37" x14ac:dyDescent="0.55000000000000004">
      <c r="A905" s="8">
        <f>[1]!tbl_gk[[#This Row],[ID]]</f>
        <v>233695</v>
      </c>
      <c r="B905" s="2" cm="1">
        <f t="array" ref="B905">[1]!table_weight[ValueEUR]*(('F+ , F-'!B$2-[1]!tbl_gk[[#This Row],[ValueEUR]])/('F+ , F-'!B$2-'F+ , F-'!B$3))</f>
        <v>4.9695022046554962E-5</v>
      </c>
      <c r="C905" s="2" cm="1">
        <f t="array" ref="C905">[1]!table_weight[WageEUR]*(('F+ , F-'!C$2-[1]!tbl_gk[[#This Row],[WageEUR]])/('F+ , F-'!C$2-'F+ , F-'!C$3))</f>
        <v>7.8241870618836313E-5</v>
      </c>
      <c r="D905" s="2" cm="1">
        <f t="array" ref="D905">[1]!table_weight[Crossing]*(('F+ , F-'!D$2-[1]!tbl_gk[[#This Row],[Crossing]])/('F+ , F-'!D$2-'F+ , F-'!D$3))</f>
        <v>3.5866971962916043E-2</v>
      </c>
      <c r="E905" s="2" cm="1">
        <f t="array" ref="E905">[1]!table_weight[Finishing]*(('F+ , F-'!E$2-[1]!tbl_gk[[#This Row],[Finishing]])/('F+ , F-'!E$2-'F+ , F-'!E$3))</f>
        <v>2.096326437480962E-2</v>
      </c>
      <c r="F905" s="2" cm="1">
        <f t="array" ref="F905">[1]!table_weight[HeadingAccuracy]*(('F+ , F-'!F$2-[1]!tbl_gk[[#This Row],[HeadingAccuracy]])/('F+ , F-'!F$2-'F+ , F-'!F$3))</f>
        <v>1.08567917583827E-2</v>
      </c>
      <c r="G905" s="2" cm="1">
        <f t="array" ref="G905">[1]!table_weight[ShortPassing]*(('F+ , F-'!G$2-[1]!tbl_gk[[#This Row],[ShortPassing]])/('F+ , F-'!G$2-'F+ , F-'!G$3))</f>
        <v>5.9066304653552192E-2</v>
      </c>
      <c r="H905" s="2" cm="1">
        <f t="array" ref="H905">[1]!table_weight[Volleys]*(('F+ , F-'!H$2-[1]!tbl_gk[[#This Row],[Volleys]])/('F+ , F-'!H$2-'F+ , F-'!H$3))</f>
        <v>1.9675665665797848E-3</v>
      </c>
      <c r="I905" s="2" cm="1">
        <f t="array" ref="I905">[1]!table_weight[Dribbling]*(('F+ , F-'!I$2-[1]!tbl_gk[[#This Row],[Dribbling]])/('F+ , F-'!I$2-'F+ , F-'!I$3))</f>
        <v>2.2491199096005835E-2</v>
      </c>
      <c r="J905" s="2" cm="1">
        <f t="array" ref="J905">[1]!table_weight[Curve]*(('F+ , F-'!J$2-[1]!tbl_gk[[#This Row],[Curve]])/('F+ , F-'!J$2-'F+ , F-'!J$3))</f>
        <v>9.9719433458404991E-3</v>
      </c>
      <c r="K905" s="2" cm="1">
        <f t="array" ref="K905">[1]!table_weight[FKAccuracy]*(('F+ , F-'!K$2-[1]!tbl_gk[[#This Row],[FKAccuracy]])/('F+ , F-'!K$2-'F+ , F-'!K$3))</f>
        <v>9.2789777912990392E-3</v>
      </c>
      <c r="L905" s="2" cm="1">
        <f t="array" ref="L905">[1]!table_weight[LongPassing]*(('F+ , F-'!L$2-[1]!tbl_gk[[#This Row],[LongPassing]])/('F+ , F-'!L$2-'F+ , F-'!L$3))</f>
        <v>2.8695477304017315E-2</v>
      </c>
      <c r="M905" s="2" cm="1">
        <f t="array" ref="M905">[1]!table_weight[BallControl]*(('F+ , F-'!M$2-[1]!tbl_gk[[#This Row],[BallControl]])/('F+ , F-'!M$2-'F+ , F-'!M$3))</f>
        <v>1.5646051545047536E-2</v>
      </c>
      <c r="N905" s="2" cm="1">
        <f t="array" ref="N905">[1]!table_weight[Acceleration]*(('F+ , F-'!N$2-[1]!tbl_gk[[#This Row],[Acceleration]])/('F+ , F-'!N$2-'F+ , F-'!N$3))</f>
        <v>1.0372411818393301E-2</v>
      </c>
      <c r="O905" s="2" cm="1">
        <f t="array" ref="O905">[1]!table_weight[SprintSpeed]*(('F+ , F-'!O$2-[1]!tbl_gk[[#This Row],[SprintSpeed]])/('F+ , F-'!O$2-'F+ , F-'!O$3))</f>
        <v>1.0682080924855479E-2</v>
      </c>
      <c r="P905" s="2" cm="1">
        <f t="array" ref="P905">[1]!table_weight[Agility]*(('F+ , F-'!P$2-[1]!tbl_gk[[#This Row],[Agility]])/('F+ , F-'!P$2-'F+ , F-'!P$3))</f>
        <v>2.2232103156958572E-3</v>
      </c>
      <c r="Q905" s="2" cm="1">
        <f t="array" ref="Q905">[1]!table_weight[Reactions]*(('F+ , F-'!Q$2-[1]!tbl_gk[[#This Row],[Reactions]])/('F+ , F-'!Q$2-'F+ , F-'!Q$3))</f>
        <v>1.6500544002310022E-3</v>
      </c>
      <c r="R905" s="2" cm="1">
        <f t="array" ref="R905">[1]!table_weight[Balance]*(('F+ , F-'!R$2-[1]!tbl_gk[[#This Row],[Balance]])/('F+ , F-'!R$2-'F+ , F-'!R$3))</f>
        <v>1.6763626655408076E-3</v>
      </c>
      <c r="S905" s="2" cm="1">
        <f t="array" ref="S905">[1]!table_weight[ShotPower]*(('F+ , F-'!S$2-[1]!tbl_gk[[#This Row],[ShotPower]])/('F+ , F-'!S$2-'F+ , F-'!S$3))</f>
        <v>7.0121023692742987E-3</v>
      </c>
      <c r="T905" s="2" cm="1">
        <f t="array" ref="T905">[1]!table_weight[Jumping]*(('F+ , F-'!T$2-[1]!tbl_gk[[#This Row],[Jumping]])/('F+ , F-'!T$2-'F+ , F-'!T$3))</f>
        <v>1.3739364259988001E-3</v>
      </c>
      <c r="U905" s="2" cm="1">
        <f t="array" ref="U905">[1]!table_weight[Stamina]*(('F+ , F-'!U$2-[1]!tbl_gk[[#This Row],[Stamina]])/('F+ , F-'!U$2-'F+ , F-'!U$3))</f>
        <v>2.3185177188729752E-2</v>
      </c>
      <c r="V905" s="2" cm="1">
        <f t="array" ref="V905">[1]!table_weight[Strength]*(('F+ , F-'!V$2-[1]!tbl_gk[[#This Row],[Strength]])/('F+ , F-'!V$2-'F+ , F-'!V$3))</f>
        <v>4.6141364973126368E-2</v>
      </c>
      <c r="W905" s="2" cm="1">
        <f t="array" ref="W905">[1]!table_weight[LongShots]*(('F+ , F-'!W$2-[1]!tbl_gk[[#This Row],[LongShots]])/('F+ , F-'!W$2-'F+ , F-'!W$3))</f>
        <v>1.0128592311173986E-2</v>
      </c>
      <c r="X905" s="2" cm="1">
        <f t="array" ref="X905">[1]!table_weight[Aggression]*(('F+ , F-'!X$2-[1]!tbl_gk[[#This Row],[Aggression]])/('F+ , F-'!X$2-'F+ , F-'!X$3))</f>
        <v>1.3386066321874024E-2</v>
      </c>
      <c r="Y905" s="2" cm="1">
        <f t="array" ref="Y905">[1]!table_weight[Interceptions]*(('F+ , F-'!Y$2-[1]!tbl_gk[[#This Row],[Interceptions]])/('F+ , F-'!Y$2-'F+ , F-'!Y$3))</f>
        <v>2.4931919535197796E-2</v>
      </c>
      <c r="Z905" s="2" cm="1">
        <f t="array" ref="Z905">[1]!table_weight[Positioning]*(('F+ , F-'!Z$2-[1]!tbl_gk[[#This Row],[Positioning]])/('F+ , F-'!Z$2-'F+ , F-'!Z$3))</f>
        <v>2.0704458641787279E-3</v>
      </c>
      <c r="AA905" s="2" cm="1">
        <f t="array" ref="AA905">[1]!table_weight[Vision]*(('F+ , F-'!AA$2-[1]!tbl_gk[[#This Row],[Vision]])/('F+ , F-'!AA$2-'F+ , F-'!AA$3))</f>
        <v>1.7746678835817837E-2</v>
      </c>
      <c r="AB905" s="2" cm="1">
        <f t="array" ref="AB905">[1]!table_weight[Penalties]*(('F+ , F-'!AB$2-[1]!tbl_gk[[#This Row],[Penalties]])/('F+ , F-'!AB$2-'F+ , F-'!AB$3))</f>
        <v>2.3879722257019362E-3</v>
      </c>
      <c r="AC905" s="2" cm="1">
        <f t="array" ref="AC905">[1]!table_weight[Composure]*(('F+ , F-'!AC$2-[1]!tbl_gk[[#This Row],[Composure]])/('F+ , F-'!AC$2-'F+ , F-'!AC$3))</f>
        <v>9.6072246329239263E-4</v>
      </c>
      <c r="AD905" s="2" cm="1">
        <f t="array" ref="AD905">[1]!table_weight[Marking]*(('F+ , F-'!AD$2-[1]!tbl_gk[[#This Row],[Marking]])/('F+ , F-'!AD$2-'F+ , F-'!AD$3))</f>
        <v>3.6282098953227655E-2</v>
      </c>
      <c r="AE905" s="2" cm="1">
        <f t="array" ref="AE905">[1]!table_weight[StandingTackle]*(('F+ , F-'!AE$2-[1]!tbl_gk[[#This Row],[StandingTackle]])/('F+ , F-'!AE$2-'F+ , F-'!AE$3))</f>
        <v>2.6900228972187096E-2</v>
      </c>
      <c r="AF905" s="2" cm="1">
        <f t="array" ref="AF905">[1]!table_weight[SlidingTackle]*(('F+ , F-'!AF$2-[1]!tbl_gk[[#This Row],[SlidingTackle]])/('F+ , F-'!AF$2-'F+ , F-'!AF$3))</f>
        <v>1.0461200155850536E-2</v>
      </c>
      <c r="AG905" s="2" cm="1">
        <f t="array" ref="AG905">[1]!table_weight[GKDiving]*(('F+ , F-'!AG$2-[1]!tbl_gk[[#This Row],[GKDiving]])/('F+ , F-'!AG$2-'F+ , F-'!AG$3))</f>
        <v>6.1492242166108872E-2</v>
      </c>
      <c r="AH905" s="2" cm="1">
        <f t="array" ref="AH905">[1]!table_weight[GKHandling]*(('F+ , F-'!AH$2-[1]!tbl_gk[[#This Row],[GKHandling]])/('F+ , F-'!AH$2-'F+ , F-'!AH$3))</f>
        <v>6.0601050250658012E-2</v>
      </c>
      <c r="AI905" s="2" cm="1">
        <f t="array" ref="AI905">[1]!table_weight[GKKicking]*(('F+ , F-'!AI$2-[1]!tbl_gk[[#This Row],[GKKicking]])/('F+ , F-'!AI$2-'F+ , F-'!AI$3))</f>
        <v>3.2199574079707916E-2</v>
      </c>
      <c r="AJ905" s="2" cm="1">
        <f t="array" ref="AJ905">[1]!table_weight[GKPositioning]*(('F+ , F-'!AJ$2-[1]!tbl_gk[[#This Row],[GKPositioning]])/('F+ , F-'!AJ$2-'F+ , F-'!AJ$3))</f>
        <v>2.3335517539959265E-2</v>
      </c>
      <c r="AK905" s="2" cm="1">
        <f t="array" ref="AK905">[1]!table_weight[GKReflexes]*(('F+ , F-'!AK$2-[1]!tbl_gk[[#This Row],[GKReflexes]])/('F+ , F-'!AK$2-'F+ , F-'!AK$3))</f>
        <v>6.1947740256228193E-2</v>
      </c>
    </row>
    <row r="906" spans="1:37" x14ac:dyDescent="0.55000000000000004">
      <c r="A906" s="7">
        <f>[1]!tbl_gk[[#This Row],[ID]]</f>
        <v>233725</v>
      </c>
      <c r="B906" s="1" cm="1">
        <f t="array" ref="B906">[1]!table_weight[ValueEUR]*(('F+ , F-'!B$2-[1]!tbl_gk[[#This Row],[ValueEUR]])/('F+ , F-'!B$2-'F+ , F-'!B$3))</f>
        <v>1.9013747565638421E-4</v>
      </c>
      <c r="C906" s="1" cm="1">
        <f t="array" ref="C906">[1]!table_weight[WageEUR]*(('F+ , F-'!C$2-[1]!tbl_gk[[#This Row],[WageEUR]])/('F+ , F-'!C$2-'F+ , F-'!C$3))</f>
        <v>2.3472561185650898E-4</v>
      </c>
      <c r="D906" s="1" cm="1">
        <f t="array" ref="D906">[1]!table_weight[Crossing]*(('F+ , F-'!D$2-[1]!tbl_gk[[#This Row],[Crossing]])/('F+ , F-'!D$2-'F+ , F-'!D$3))</f>
        <v>3.5866971962916043E-2</v>
      </c>
      <c r="E906" s="1" cm="1">
        <f t="array" ref="E906">[1]!table_weight[Finishing]*(('F+ , F-'!E$2-[1]!tbl_gk[[#This Row],[Finishing]])/('F+ , F-'!E$2-'F+ , F-'!E$3))</f>
        <v>2.096326437480962E-2</v>
      </c>
      <c r="F906" s="1" cm="1">
        <f t="array" ref="F906">[1]!table_weight[HeadingAccuracy]*(('F+ , F-'!F$2-[1]!tbl_gk[[#This Row],[HeadingAccuracy]])/('F+ , F-'!F$2-'F+ , F-'!F$3))</f>
        <v>1.1274360672166649E-2</v>
      </c>
      <c r="G906" s="1" cm="1">
        <f t="array" ref="G906">[1]!table_weight[ShortPassing]*(('F+ , F-'!G$2-[1]!tbl_gk[[#This Row],[ShortPassing]])/('F+ , F-'!G$2-'F+ , F-'!G$3))</f>
        <v>5.0628261131616156E-2</v>
      </c>
      <c r="H906" s="1" cm="1">
        <f t="array" ref="H906">[1]!table_weight[Volleys]*(('F+ , F-'!H$2-[1]!tbl_gk[[#This Row],[Volleys]])/('F+ , F-'!H$2-'F+ , F-'!H$3))</f>
        <v>1.9675665665797848E-3</v>
      </c>
      <c r="I906" s="1" cm="1">
        <f t="array" ref="I906">[1]!table_weight[Dribbling]*(('F+ , F-'!I$2-[1]!tbl_gk[[#This Row],[Dribbling]])/('F+ , F-'!I$2-'F+ , F-'!I$3))</f>
        <v>1.9557564431309422E-2</v>
      </c>
      <c r="J906" s="1" cm="1">
        <f t="array" ref="J906">[1]!table_weight[Curve]*(('F+ , F-'!J$2-[1]!tbl_gk[[#This Row],[Curve]])/('F+ , F-'!J$2-'F+ , F-'!J$3))</f>
        <v>9.295879390190295E-3</v>
      </c>
      <c r="K906" s="1" cm="1">
        <f t="array" ref="K906">[1]!table_weight[FKAccuracy]*(('F+ , F-'!K$2-[1]!tbl_gk[[#This Row],[FKAccuracy]])/('F+ , F-'!K$2-'F+ , F-'!K$3))</f>
        <v>9.4310921813203358E-3</v>
      </c>
      <c r="L906" s="1" cm="1">
        <f t="array" ref="L906">[1]!table_weight[LongPassing]*(('F+ , F-'!L$2-[1]!tbl_gk[[#This Row],[LongPassing]])/('F+ , F-'!L$2-'F+ , F-'!L$3))</f>
        <v>2.4364084503410925E-2</v>
      </c>
      <c r="M906" s="1" cm="1">
        <f t="array" ref="M906">[1]!table_weight[BallControl]*(('F+ , F-'!M$2-[1]!tbl_gk[[#This Row],[BallControl]])/('F+ , F-'!M$2-'F+ , F-'!M$3))</f>
        <v>1.4342213916293577E-2</v>
      </c>
      <c r="N906" s="1" cm="1">
        <f t="array" ref="N906">[1]!table_weight[Acceleration]*(('F+ , F-'!N$2-[1]!tbl_gk[[#This Row],[Acceleration]])/('F+ , F-'!N$2-'F+ , F-'!N$3))</f>
        <v>1.0823386245279966E-2</v>
      </c>
      <c r="O906" s="1" cm="1">
        <f t="array" ref="O906">[1]!table_weight[SprintSpeed]*(('F+ , F-'!O$2-[1]!tbl_gk[[#This Row],[SprintSpeed]])/('F+ , F-'!O$2-'F+ , F-'!O$3))</f>
        <v>1.3212047459689671E-2</v>
      </c>
      <c r="P906" s="1" cm="1">
        <f t="array" ref="P906">[1]!table_weight[Agility]*(('F+ , F-'!P$2-[1]!tbl_gk[[#This Row],[Agility]])/('F+ , F-'!P$2-'F+ , F-'!P$3))</f>
        <v>4.095387423650264E-3</v>
      </c>
      <c r="Q906" s="1" cm="1">
        <f t="array" ref="Q906">[1]!table_weight[Reactions]*(('F+ , F-'!Q$2-[1]!tbl_gk[[#This Row],[Reactions]])/('F+ , F-'!Q$2-'F+ , F-'!Q$3))</f>
        <v>1.2375408001732517E-3</v>
      </c>
      <c r="R906" s="1" cm="1">
        <f t="array" ref="R906">[1]!table_weight[Balance]*(('F+ , F-'!R$2-[1]!tbl_gk[[#This Row],[Balance]])/('F+ , F-'!R$2-'F+ , F-'!R$3))</f>
        <v>2.4835002452456411E-3</v>
      </c>
      <c r="S906" s="1" cm="1">
        <f t="array" ref="S906">[1]!table_weight[ShotPower]*(('F+ , F-'!S$2-[1]!tbl_gk[[#This Row],[ShotPower]])/('F+ , F-'!S$2-'F+ , F-'!S$3))</f>
        <v>6.7523948741159906E-3</v>
      </c>
      <c r="T906" s="1" cm="1">
        <f t="array" ref="T906">[1]!table_weight[Jumping]*(('F+ , F-'!T$2-[1]!tbl_gk[[#This Row],[Jumping]])/('F+ , F-'!T$2-'F+ , F-'!T$3))</f>
        <v>4.2935513312462505E-3</v>
      </c>
      <c r="U906" s="1" cm="1">
        <f t="array" ref="U906">[1]!table_weight[Stamina]*(('F+ , F-'!U$2-[1]!tbl_gk[[#This Row],[Stamina]])/('F+ , F-'!U$2-'F+ , F-'!U$3))</f>
        <v>1.8032915591234249E-2</v>
      </c>
      <c r="V906" s="1" cm="1">
        <f t="array" ref="V906">[1]!table_weight[Strength]*(('F+ , F-'!V$2-[1]!tbl_gk[[#This Row],[Strength]])/('F+ , F-'!V$2-'F+ , F-'!V$3))</f>
        <v>2.4845350370144969E-2</v>
      </c>
      <c r="W906" s="1" cm="1">
        <f t="array" ref="W906">[1]!table_weight[LongShots]*(('F+ , F-'!W$2-[1]!tbl_gk[[#This Row],[LongShots]])/('F+ , F-'!W$2-'F+ , F-'!W$3))</f>
        <v>9.6091773208573719E-3</v>
      </c>
      <c r="X906" s="1" cm="1">
        <f t="array" ref="X906">[1]!table_weight[Aggression]*(('F+ , F-'!X$2-[1]!tbl_gk[[#This Row],[Aggression]])/('F+ , F-'!X$2-'F+ , F-'!X$3))</f>
        <v>1.5211439002129575E-2</v>
      </c>
      <c r="Y906" s="1" cm="1">
        <f t="array" ref="Y906">[1]!table_weight[Interceptions]*(('F+ , F-'!Y$2-[1]!tbl_gk[[#This Row],[Interceptions]])/('F+ , F-'!Y$2-'F+ , F-'!Y$3))</f>
        <v>2.2161706253509151E-2</v>
      </c>
      <c r="Z906" s="1" cm="1">
        <f t="array" ref="Z906">[1]!table_weight[Positioning]*(('F+ , F-'!Z$2-[1]!tbl_gk[[#This Row],[Positioning]])/('F+ , F-'!Z$2-'F+ , F-'!Z$3))</f>
        <v>1.9225568738802474E-3</v>
      </c>
      <c r="AA906" s="1" cm="1">
        <f t="array" ref="AA906">[1]!table_weight[Vision]*(('F+ , F-'!AA$2-[1]!tbl_gk[[#This Row],[Vision]])/('F+ , F-'!AA$2-'F+ , F-'!AA$3))</f>
        <v>2.2715748909846831E-2</v>
      </c>
      <c r="AB906" s="1" cm="1">
        <f t="array" ref="AB906">[1]!table_weight[Penalties]*(('F+ , F-'!AB$2-[1]!tbl_gk[[#This Row],[Penalties]])/('F+ , F-'!AB$2-'F+ , F-'!AB$3))</f>
        <v>2.1922367973657118E-3</v>
      </c>
      <c r="AC906" s="1" cm="1">
        <f t="array" ref="AC906">[1]!table_weight[Composure]*(('F+ , F-'!AC$2-[1]!tbl_gk[[#This Row],[Composure]])/('F+ , F-'!AC$2-'F+ , F-'!AC$3))</f>
        <v>2.401806158230982E-3</v>
      </c>
      <c r="AD906" s="1" cm="1">
        <f t="array" ref="AD906">[1]!table_weight[Marking]*(('F+ , F-'!AD$2-[1]!tbl_gk[[#This Row],[Marking]])/('F+ , F-'!AD$2-'F+ , F-'!AD$3))</f>
        <v>3.1549651263676225E-2</v>
      </c>
      <c r="AE906" s="1" cm="1">
        <f t="array" ref="AE906">[1]!table_weight[StandingTackle]*(('F+ , F-'!AE$2-[1]!tbl_gk[[#This Row],[StandingTackle]])/('F+ , F-'!AE$2-'F+ , F-'!AE$3))</f>
        <v>2.465854322450484E-2</v>
      </c>
      <c r="AF906" s="1" cm="1">
        <f t="array" ref="AF906">[1]!table_weight[SlidingTackle]*(('F+ , F-'!AF$2-[1]!tbl_gk[[#This Row],[SlidingTackle]])/('F+ , F-'!AF$2-'F+ , F-'!AF$3))</f>
        <v>8.2195144081682794E-3</v>
      </c>
      <c r="AG906" s="1" cm="1">
        <f t="array" ref="AG906">[1]!table_weight[GKDiving]*(('F+ , F-'!AG$2-[1]!tbl_gk[[#This Row],[GKDiving]])/('F+ , F-'!AG$2-'F+ , F-'!AG$3))</f>
        <v>4.2702945948686719E-2</v>
      </c>
      <c r="AH906" s="1" cm="1">
        <f t="array" ref="AH906">[1]!table_weight[GKHandling]*(('F+ , F-'!AH$2-[1]!tbl_gk[[#This Row],[GKHandling]])/('F+ , F-'!AH$2-'F+ , F-'!AH$3))</f>
        <v>5.8818666419756312E-2</v>
      </c>
      <c r="AI906" s="1" cm="1">
        <f t="array" ref="AI906">[1]!table_weight[GKKicking]*(('F+ , F-'!AI$2-[1]!tbl_gk[[#This Row],[GKKicking]])/('F+ , F-'!AI$2-'F+ , F-'!AI$3))</f>
        <v>3.1305141466382698E-2</v>
      </c>
      <c r="AJ906" s="1" cm="1">
        <f t="array" ref="AJ906">[1]!table_weight[GKPositioning]*(('F+ , F-'!AJ$2-[1]!tbl_gk[[#This Row],[GKPositioning]])/('F+ , F-'!AJ$2-'F+ , F-'!AJ$3))</f>
        <v>1.7659310570779983E-2</v>
      </c>
      <c r="AK906" s="1" cm="1">
        <f t="array" ref="AK906">[1]!table_weight[GKReflexes]*(('F+ , F-'!AK$2-[1]!tbl_gk[[#This Row],[GKReflexes]])/('F+ , F-'!AK$2-'F+ , F-'!AK$3))</f>
        <v>4.7371801372409796E-2</v>
      </c>
    </row>
    <row r="907" spans="1:37" x14ac:dyDescent="0.55000000000000004">
      <c r="A907" s="8">
        <f>[1]!tbl_gk[[#This Row],[ID]]</f>
        <v>233737</v>
      </c>
      <c r="B907" s="2" cm="1">
        <f t="array" ref="B907">[1]!table_weight[ValueEUR]*(('F+ , F-'!B$2-[1]!tbl_gk[[#This Row],[ValueEUR]])/('F+ , F-'!B$2-'F+ , F-'!B$3))</f>
        <v>1.5927100233554262E-4</v>
      </c>
      <c r="C907" s="2" cm="1">
        <f t="array" ref="C907">[1]!table_weight[WageEUR]*(('F+ , F-'!C$2-[1]!tbl_gk[[#This Row],[WageEUR]])/('F+ , F-'!C$2-'F+ , F-'!C$3))</f>
        <v>8.6066057680719962E-4</v>
      </c>
      <c r="D907" s="2" cm="1">
        <f t="array" ref="D907">[1]!table_weight[Crossing]*(('F+ , F-'!D$2-[1]!tbl_gk[[#This Row],[Crossing]])/('F+ , F-'!D$2-'F+ , F-'!D$3))</f>
        <v>3.5866971962916043E-2</v>
      </c>
      <c r="E907" s="2" cm="1">
        <f t="array" ref="E907">[1]!table_weight[Finishing]*(('F+ , F-'!E$2-[1]!tbl_gk[[#This Row],[Finishing]])/('F+ , F-'!E$2-'F+ , F-'!E$3))</f>
        <v>1.9965013690294877E-2</v>
      </c>
      <c r="F907" s="2" cm="1">
        <f t="array" ref="F907">[1]!table_weight[HeadingAccuracy]*(('F+ , F-'!F$2-[1]!tbl_gk[[#This Row],[HeadingAccuracy]])/('F+ , F-'!F$2-'F+ , F-'!F$3))</f>
        <v>1.0439222844598752E-2</v>
      </c>
      <c r="G907" s="2" cm="1">
        <f t="array" ref="G907">[1]!table_weight[ShortPassing]*(('F+ , F-'!G$2-[1]!tbl_gk[[#This Row],[ShortPassing]])/('F+ , F-'!G$2-'F+ , F-'!G$3))</f>
        <v>5.484728289258417E-2</v>
      </c>
      <c r="H907" s="2" cm="1">
        <f t="array" ref="H907">[1]!table_weight[Volleys]*(('F+ , F-'!H$2-[1]!tbl_gk[[#This Row],[Volleys]])/('F+ , F-'!H$2-'F+ , F-'!H$3))</f>
        <v>2.3147841959762173E-3</v>
      </c>
      <c r="I907" s="2" cm="1">
        <f t="array" ref="I907">[1]!table_weight[Dribbling]*(('F+ , F-'!I$2-[1]!tbl_gk[[#This Row],[Dribbling]])/('F+ , F-'!I$2-'F+ , F-'!I$3))</f>
        <v>1.9557564431309422E-2</v>
      </c>
      <c r="J907" s="2" cm="1">
        <f t="array" ref="J907">[1]!table_weight[Curve]*(('F+ , F-'!J$2-[1]!tbl_gk[[#This Row],[Curve]])/('F+ , F-'!J$2-'F+ , F-'!J$3))</f>
        <v>9.6339113680153961E-3</v>
      </c>
      <c r="K907" s="2" cm="1">
        <f t="array" ref="K907">[1]!table_weight[FKAccuracy]*(('F+ , F-'!K$2-[1]!tbl_gk[[#This Row],[FKAccuracy]])/('F+ , F-'!K$2-'F+ , F-'!K$3))</f>
        <v>9.1268634012777444E-3</v>
      </c>
      <c r="L907" s="2" cm="1">
        <f t="array" ref="L907">[1]!table_weight[LongPassing]*(('F+ , F-'!L$2-[1]!tbl_gk[[#This Row],[LongPassing]])/('F+ , F-'!L$2-'F+ , F-'!L$3))</f>
        <v>2.3822660403335128E-2</v>
      </c>
      <c r="M907" s="2" cm="1">
        <f t="array" ref="M907">[1]!table_weight[BallControl]*(('F+ , F-'!M$2-[1]!tbl_gk[[#This Row],[BallControl]])/('F+ , F-'!M$2-'F+ , F-'!M$3))</f>
        <v>1.5646051545047536E-2</v>
      </c>
      <c r="N907" s="2" cm="1">
        <f t="array" ref="N907">[1]!table_weight[Acceleration]*(('F+ , F-'!N$2-[1]!tbl_gk[[#This Row],[Acceleration]])/('F+ , F-'!N$2-'F+ , F-'!N$3))</f>
        <v>1.1274360672166632E-2</v>
      </c>
      <c r="O907" s="2" cm="1">
        <f t="array" ref="O907">[1]!table_weight[SprintSpeed]*(('F+ , F-'!O$2-[1]!tbl_gk[[#This Row],[SprintSpeed]])/('F+ , F-'!O$2-'F+ , F-'!O$3))</f>
        <v>9.5576513538180603E-3</v>
      </c>
      <c r="P907" s="2" cm="1">
        <f t="array" ref="P907">[1]!table_weight[Agility]*(('F+ , F-'!P$2-[1]!tbl_gk[[#This Row],[Agility]])/('F+ , F-'!P$2-'F+ , F-'!P$3))</f>
        <v>4.5634317006388652E-3</v>
      </c>
      <c r="Q907" s="2" cm="1">
        <f t="array" ref="Q907">[1]!table_weight[Reactions]*(('F+ , F-'!Q$2-[1]!tbl_gk[[#This Row],[Reactions]])/('F+ , F-'!Q$2-'F+ , F-'!Q$3))</f>
        <v>1.5469260002165645E-3</v>
      </c>
      <c r="R907" s="2" cm="1">
        <f t="array" ref="R907">[1]!table_weight[Balance]*(('F+ , F-'!R$2-[1]!tbl_gk[[#This Row],[Balance]])/('F+ , F-'!R$2-'F+ , F-'!R$3))</f>
        <v>2.7318502697702049E-3</v>
      </c>
      <c r="S907" s="2" cm="1">
        <f t="array" ref="S907">[1]!table_weight[ShotPower]*(('F+ , F-'!S$2-[1]!tbl_gk[[#This Row],[ShotPower]])/('F+ , F-'!S$2-'F+ , F-'!S$3))</f>
        <v>7.0121023692742987E-3</v>
      </c>
      <c r="T907" s="2" cm="1">
        <f t="array" ref="T907">[1]!table_weight[Jumping]*(('F+ , F-'!T$2-[1]!tbl_gk[[#This Row],[Jumping]])/('F+ , F-'!T$2-'F+ , F-'!T$3))</f>
        <v>4.2935513312462505E-3</v>
      </c>
      <c r="U907" s="2" cm="1">
        <f t="array" ref="U907">[1]!table_weight[Stamina]*(('F+ , F-'!U$2-[1]!tbl_gk[[#This Row],[Stamina]])/('F+ , F-'!U$2-'F+ , F-'!U$3))</f>
        <v>1.6315495058735752E-2</v>
      </c>
      <c r="V907" s="2" cm="1">
        <f t="array" ref="V907">[1]!table_weight[Strength]*(('F+ , F-'!V$2-[1]!tbl_gk[[#This Row],[Strength]])/('F+ , F-'!V$2-'F+ , F-'!V$3))</f>
        <v>1.5084677010445158E-2</v>
      </c>
      <c r="W907" s="2" cm="1">
        <f t="array" ref="W907">[1]!table_weight[LongShots]*(('F+ , F-'!W$2-[1]!tbl_gk[[#This Row],[LongShots]])/('F+ , F-'!W$2-'F+ , F-'!W$3))</f>
        <v>1.0388299806332293E-2</v>
      </c>
      <c r="X907" s="2" cm="1">
        <f t="array" ref="X907">[1]!table_weight[Aggression]*(('F+ , F-'!X$2-[1]!tbl_gk[[#This Row],[Aggression]])/('F+ , F-'!X$2-'F+ , F-'!X$3))</f>
        <v>1.2777608761788841E-2</v>
      </c>
      <c r="Y907" s="2" cm="1">
        <f t="array" ref="Y907">[1]!table_weight[Interceptions]*(('F+ , F-'!Y$2-[1]!tbl_gk[[#This Row],[Interceptions]])/('F+ , F-'!Y$2-'F+ , F-'!Y$3))</f>
        <v>2.6317026176042119E-2</v>
      </c>
      <c r="Z907" s="2" cm="1">
        <f t="array" ref="Z907">[1]!table_weight[Positioning]*(('F+ , F-'!Z$2-[1]!tbl_gk[[#This Row],[Positioning]])/('F+ , F-'!Z$2-'F+ , F-'!Z$3))</f>
        <v>1.9225568738802474E-3</v>
      </c>
      <c r="AA907" s="2" cm="1">
        <f t="array" ref="AA907">[1]!table_weight[Vision]*(('F+ , F-'!AA$2-[1]!tbl_gk[[#This Row],[Vision]])/('F+ , F-'!AA$2-'F+ , F-'!AA$3))</f>
        <v>2.8394686137308535E-2</v>
      </c>
      <c r="AB907" s="2" cm="1">
        <f t="array" ref="AB907">[1]!table_weight[Penalties]*(('F+ , F-'!AB$2-[1]!tbl_gk[[#This Row],[Penalties]])/('F+ , F-'!AB$2-'F+ , F-'!AB$3))</f>
        <v>2.3096780543674466E-3</v>
      </c>
      <c r="AC907" s="2" cm="1">
        <f t="array" ref="AC907">[1]!table_weight[Composure]*(('F+ , F-'!AC$2-[1]!tbl_gk[[#This Row],[Composure]])/('F+ , F-'!AC$2-'F+ , F-'!AC$3))</f>
        <v>2.6153000389626249E-3</v>
      </c>
      <c r="AD907" s="2" cm="1">
        <f t="array" ref="AD907">[1]!table_weight[Marking]*(('F+ , F-'!AD$2-[1]!tbl_gk[[#This Row],[Marking]])/('F+ , F-'!AD$2-'F+ , F-'!AD$3))</f>
        <v>3.1549651263676225E-2</v>
      </c>
      <c r="AE907" s="2" cm="1">
        <f t="array" ref="AE907">[1]!table_weight[StandingTackle]*(('F+ , F-'!AE$2-[1]!tbl_gk[[#This Row],[StandingTackle]])/('F+ , F-'!AE$2-'F+ , F-'!AE$3))</f>
        <v>3.362528621523387E-2</v>
      </c>
      <c r="AF907" s="2" cm="1">
        <f t="array" ref="AF907">[1]!table_weight[SlidingTackle]*(('F+ , F-'!AF$2-[1]!tbl_gk[[#This Row],[SlidingTackle]])/('F+ , F-'!AF$2-'F+ , F-'!AF$3))</f>
        <v>8.9667429907290316E-3</v>
      </c>
      <c r="AG907" s="2" cm="1">
        <f t="array" ref="AG907">[1]!table_weight[GKDiving]*(('F+ , F-'!AG$2-[1]!tbl_gk[[#This Row],[GKDiving]])/('F+ , F-'!AG$2-'F+ , F-'!AG$3))</f>
        <v>3.2454238921001903E-2</v>
      </c>
      <c r="AH907" s="2" cm="1">
        <f t="array" ref="AH907">[1]!table_weight[GKHandling]*(('F+ , F-'!AH$2-[1]!tbl_gk[[#This Row],[GKHandling]])/('F+ , F-'!AH$2-'F+ , F-'!AH$3))</f>
        <v>3.5647676618034127E-2</v>
      </c>
      <c r="AI907" s="2" cm="1">
        <f t="array" ref="AI907">[1]!table_weight[GKKicking]*(('F+ , F-'!AI$2-[1]!tbl_gk[[#This Row],[GKKicking]])/('F+ , F-'!AI$2-'F+ , F-'!AI$3))</f>
        <v>3.2199574079707916E-2</v>
      </c>
      <c r="AJ907" s="2" cm="1">
        <f t="array" ref="AJ907">[1]!table_weight[GKPositioning]*(('F+ , F-'!AJ$2-[1]!tbl_gk[[#This Row],[GKPositioning]])/('F+ , F-'!AJ$2-'F+ , F-'!AJ$3))</f>
        <v>1.3875172591327129E-2</v>
      </c>
      <c r="AK907" s="2" cm="1">
        <f t="array" ref="AK907">[1]!table_weight[GKReflexes]*(('F+ , F-'!AK$2-[1]!tbl_gk[[#This Row],[GKReflexes]])/('F+ , F-'!AK$2-'F+ , F-'!AK$3))</f>
        <v>2.55078930466822E-2</v>
      </c>
    </row>
    <row r="908" spans="1:37" x14ac:dyDescent="0.55000000000000004">
      <c r="A908" s="7">
        <f>[1]!tbl_gk[[#This Row],[ID]]</f>
        <v>233763</v>
      </c>
      <c r="B908" s="1" cm="1">
        <f t="array" ref="B908">[1]!table_weight[ValueEUR]*(('F+ , F-'!B$2-[1]!tbl_gk[[#This Row],[ValueEUR]])/('F+ , F-'!B$2-'F+ , F-'!B$3))</f>
        <v>2.8273689561890902E-4</v>
      </c>
      <c r="C908" s="1" cm="1">
        <f t="array" ref="C908">[1]!table_weight[WageEUR]*(('F+ , F-'!C$2-[1]!tbl_gk[[#This Row],[WageEUR]])/('F+ , F-'!C$2-'F+ , F-'!C$3))</f>
        <v>4.6945122371301791E-5</v>
      </c>
      <c r="D908" s="1" cm="1">
        <f t="array" ref="D908">[1]!table_weight[Crossing]*(('F+ , F-'!D$2-[1]!tbl_gk[[#This Row],[Crossing]])/('F+ , F-'!D$2-'F+ , F-'!D$3))</f>
        <v>3.6987814836757178E-2</v>
      </c>
      <c r="E908" s="1" cm="1">
        <f t="array" ref="E908">[1]!table_weight[Finishing]*(('F+ , F-'!E$2-[1]!tbl_gk[[#This Row],[Finishing]])/('F+ , F-'!E$2-'F+ , F-'!E$3))</f>
        <v>2.1961515059324362E-2</v>
      </c>
      <c r="F908" s="1" cm="1">
        <f t="array" ref="F908">[1]!table_weight[HeadingAccuracy]*(('F+ , F-'!F$2-[1]!tbl_gk[[#This Row],[HeadingAccuracy]])/('F+ , F-'!F$2-'F+ , F-'!F$3))</f>
        <v>1.1691929585950599E-2</v>
      </c>
      <c r="G908" s="1" cm="1">
        <f t="array" ref="G908">[1]!table_weight[ShortPassing]*(('F+ , F-'!G$2-[1]!tbl_gk[[#This Row],[ShortPassing]])/('F+ , F-'!G$2-'F+ , F-'!G$3))</f>
        <v>4.9221920544626818E-2</v>
      </c>
      <c r="H908" s="1" cm="1">
        <f t="array" ref="H908">[1]!table_weight[Volleys]*(('F+ , F-'!H$2-[1]!tbl_gk[[#This Row],[Volleys]])/('F+ , F-'!H$2-'F+ , F-'!H$3))</f>
        <v>1.9675665665797848E-3</v>
      </c>
      <c r="I908" s="1" cm="1">
        <f t="array" ref="I908">[1]!table_weight[Dribbling]*(('F+ , F-'!I$2-[1]!tbl_gk[[#This Row],[Dribbling]])/('F+ , F-'!I$2-'F+ , F-'!I$3))</f>
        <v>2.0535442652874894E-2</v>
      </c>
      <c r="J908" s="1" cm="1">
        <f t="array" ref="J908">[1]!table_weight[Curve]*(('F+ , F-'!J$2-[1]!tbl_gk[[#This Row],[Curve]])/('F+ , F-'!J$2-'F+ , F-'!J$3))</f>
        <v>9.9719433458404991E-3</v>
      </c>
      <c r="K908" s="1" cm="1">
        <f t="array" ref="K908">[1]!table_weight[FKAccuracy]*(('F+ , F-'!K$2-[1]!tbl_gk[[#This Row],[FKAccuracy]])/('F+ , F-'!K$2-'F+ , F-'!K$3))</f>
        <v>9.5832065713416324E-3</v>
      </c>
      <c r="L908" s="1" cm="1">
        <f t="array" ref="L908">[1]!table_weight[LongPassing]*(('F+ , F-'!L$2-[1]!tbl_gk[[#This Row],[LongPassing]])/('F+ , F-'!L$2-'F+ , F-'!L$3))</f>
        <v>1.5159874802122355E-2</v>
      </c>
      <c r="M908" s="1" cm="1">
        <f t="array" ref="M908">[1]!table_weight[BallControl]*(('F+ , F-'!M$2-[1]!tbl_gk[[#This Row],[BallControl]])/('F+ , F-'!M$2-'F+ , F-'!M$3))</f>
        <v>8.2576383154417555E-3</v>
      </c>
      <c r="N908" s="1" cm="1">
        <f t="array" ref="N908">[1]!table_weight[Acceleration]*(('F+ , F-'!N$2-[1]!tbl_gk[[#This Row],[Acceleration]])/('F+ , F-'!N$2-'F+ , F-'!N$3))</f>
        <v>5.8626675495266484E-3</v>
      </c>
      <c r="O908" s="1" cm="1">
        <f t="array" ref="O908">[1]!table_weight[SprintSpeed]*(('F+ , F-'!O$2-[1]!tbl_gk[[#This Row],[SprintSpeed]])/('F+ , F-'!O$2-'F+ , F-'!O$3))</f>
        <v>7.3087922117432225E-3</v>
      </c>
      <c r="P908" s="1" cm="1">
        <f t="array" ref="P908">[1]!table_weight[Agility]*(('F+ , F-'!P$2-[1]!tbl_gk[[#This Row],[Agility]])/('F+ , F-'!P$2-'F+ , F-'!P$3))</f>
        <v>5.3825091853689179E-3</v>
      </c>
      <c r="Q908" s="1" cm="1">
        <f t="array" ref="Q908">[1]!table_weight[Reactions]*(('F+ , F-'!Q$2-[1]!tbl_gk[[#This Row],[Reactions]])/('F+ , F-'!Q$2-'F+ , F-'!Q$3))</f>
        <v>2.1141322002959716E-3</v>
      </c>
      <c r="R908" s="1" cm="1">
        <f t="array" ref="R908">[1]!table_weight[Balance]*(('F+ , F-'!R$2-[1]!tbl_gk[[#This Row],[Balance]])/('F+ , F-'!R$2-'F+ , F-'!R$3))</f>
        <v>2.9802002942947692E-3</v>
      </c>
      <c r="S908" s="1" cm="1">
        <f t="array" ref="S908">[1]!table_weight[ShotPower]*(('F+ , F-'!S$2-[1]!tbl_gk[[#This Row],[ShotPower]])/('F+ , F-'!S$2-'F+ , F-'!S$3))</f>
        <v>6.4926873789576834E-3</v>
      </c>
      <c r="T908" s="1" cm="1">
        <f t="array" ref="T908">[1]!table_weight[Jumping]*(('F+ , F-'!T$2-[1]!tbl_gk[[#This Row],[Jumping]])/('F+ , F-'!T$2-'F+ , F-'!T$3))</f>
        <v>2.5761307987477505E-3</v>
      </c>
      <c r="U908" s="1" cm="1">
        <f t="array" ref="U908">[1]!table_weight[Stamina]*(('F+ , F-'!U$2-[1]!tbl_gk[[#This Row],[Stamina]])/('F+ , F-'!U$2-'F+ , F-'!U$3))</f>
        <v>8.5871026624924993E-3</v>
      </c>
      <c r="V908" s="1" cm="1">
        <f t="array" ref="V908">[1]!table_weight[Strength]*(('F+ , F-'!V$2-[1]!tbl_gk[[#This Row],[Strength]])/('F+ , F-'!V$2-'F+ , F-'!V$3))</f>
        <v>2.1296014602981403E-2</v>
      </c>
      <c r="W908" s="1" cm="1">
        <f t="array" ref="W908">[1]!table_weight[LongShots]*(('F+ , F-'!W$2-[1]!tbl_gk[[#This Row],[LongShots]])/('F+ , F-'!W$2-'F+ , F-'!W$3))</f>
        <v>6.7523948741159906E-3</v>
      </c>
      <c r="X908" s="1" cm="1">
        <f t="array" ref="X908">[1]!table_weight[Aggression]*(('F+ , F-'!X$2-[1]!tbl_gk[[#This Row],[Aggression]])/('F+ , F-'!X$2-'F+ , F-'!X$3))</f>
        <v>9.1268634012777444E-3</v>
      </c>
      <c r="Y908" s="1" cm="1">
        <f t="array" ref="Y908">[1]!table_weight[Interceptions]*(('F+ , F-'!Y$2-[1]!tbl_gk[[#This Row],[Interceptions]])/('F+ , F-'!Y$2-'F+ , F-'!Y$3))</f>
        <v>2.6317026176042119E-2</v>
      </c>
      <c r="Z908" s="1" cm="1">
        <f t="array" ref="Z908">[1]!table_weight[Positioning]*(('F+ , F-'!Z$2-[1]!tbl_gk[[#This Row],[Positioning]])/('F+ , F-'!Z$2-'F+ , F-'!Z$3))</f>
        <v>1.9225568738802474E-3</v>
      </c>
      <c r="AA908" s="1" cm="1">
        <f t="array" ref="AA908">[1]!table_weight[Vision]*(('F+ , F-'!AA$2-[1]!tbl_gk[[#This Row],[Vision]])/('F+ , F-'!AA$2-'F+ , F-'!AA$3))</f>
        <v>1.8456545989250551E-2</v>
      </c>
      <c r="AB908" s="1" cm="1">
        <f t="array" ref="AB908">[1]!table_weight[Penalties]*(('F+ , F-'!AB$2-[1]!tbl_gk[[#This Row],[Penalties]])/('F+ , F-'!AB$2-'F+ , F-'!AB$3))</f>
        <v>2.427119311369181E-3</v>
      </c>
      <c r="AC908" s="1" cm="1">
        <f t="array" ref="AC908">[1]!table_weight[Composure]*(('F+ , F-'!AC$2-[1]!tbl_gk[[#This Row],[Composure]])/('F+ , F-'!AC$2-'F+ , F-'!AC$3))</f>
        <v>9.0734899310948201E-4</v>
      </c>
      <c r="AD908" s="1" cm="1">
        <f t="array" ref="AD908">[1]!table_weight[Marking]*(('F+ , F-'!AD$2-[1]!tbl_gk[[#This Row],[Marking]])/('F+ , F-'!AD$2-'F+ , F-'!AD$3))</f>
        <v>1.2619860505470488E-2</v>
      </c>
      <c r="AE908" s="1" cm="1">
        <f t="array" ref="AE908">[1]!table_weight[StandingTackle]*(('F+ , F-'!AE$2-[1]!tbl_gk[[#This Row],[StandingTackle]])/('F+ , F-'!AE$2-'F+ , F-'!AE$3))</f>
        <v>2.6900228972187096E-2</v>
      </c>
      <c r="AF908" s="1" cm="1">
        <f t="array" ref="AF908">[1]!table_weight[SlidingTackle]*(('F+ , F-'!AF$2-[1]!tbl_gk[[#This Row],[SlidingTackle]])/('F+ , F-'!AF$2-'F+ , F-'!AF$3))</f>
        <v>8.9667429907290316E-3</v>
      </c>
      <c r="AG908" s="1" cm="1">
        <f t="array" ref="AG908">[1]!table_weight[GKDiving]*(('F+ , F-'!AG$2-[1]!tbl_gk[[#This Row],[GKDiving]])/('F+ , F-'!AG$2-'F+ , F-'!AG$3))</f>
        <v>4.0994828110739248E-2</v>
      </c>
      <c r="AH908" s="1" cm="1">
        <f t="array" ref="AH908">[1]!table_weight[GKHandling]*(('F+ , F-'!AH$2-[1]!tbl_gk[[#This Row],[GKHandling]])/('F+ , F-'!AH$2-'F+ , F-'!AH$3))</f>
        <v>5.168913109614949E-2</v>
      </c>
      <c r="AI908" s="1" cm="1">
        <f t="array" ref="AI908">[1]!table_weight[GKKicking]*(('F+ , F-'!AI$2-[1]!tbl_gk[[#This Row],[GKKicking]])/('F+ , F-'!AI$2-'F+ , F-'!AI$3))</f>
        <v>2.9516276239732256E-2</v>
      </c>
      <c r="AJ908" s="1" cm="1">
        <f t="array" ref="AJ908">[1]!table_weight[GKPositioning]*(('F+ , F-'!AJ$2-[1]!tbl_gk[[#This Row],[GKPositioning]])/('F+ , F-'!AJ$2-'F+ , F-'!AJ$3))</f>
        <v>1.7028620907537841E-2</v>
      </c>
      <c r="AK908" s="1" cm="1">
        <f t="array" ref="AK908">[1]!table_weight[GKReflexes]*(('F+ , F-'!AK$2-[1]!tbl_gk[[#This Row],[GKReflexes]])/('F+ , F-'!AK$2-'F+ , F-'!AK$3))</f>
        <v>4.1905824290977896E-2</v>
      </c>
    </row>
    <row r="909" spans="1:37" x14ac:dyDescent="0.55000000000000004">
      <c r="A909" s="8">
        <f>[1]!tbl_gk[[#This Row],[ID]]</f>
        <v>233934</v>
      </c>
      <c r="B909" s="2" cm="1">
        <f t="array" ref="B909">[1]!table_weight[ValueEUR]*(('F+ , F-'!B$2-[1]!tbl_gk[[#This Row],[ValueEUR]])/('F+ , F-'!B$2-'F+ , F-'!B$3))</f>
        <v>1.0646155313091474E-2</v>
      </c>
      <c r="C909" s="2" cm="1">
        <f t="array" ref="C909">[1]!table_weight[WageEUR]*(('F+ , F-'!C$2-[1]!tbl_gk[[#This Row],[WageEUR]])/('F+ , F-'!C$2-'F+ , F-'!C$3))</f>
        <v>9.6237500861168675E-3</v>
      </c>
      <c r="D909" s="2" cm="1">
        <f t="array" ref="D909">[1]!table_weight[Crossing]*(('F+ , F-'!D$2-[1]!tbl_gk[[#This Row],[Crossing]])/('F+ , F-'!D$2-'F+ , F-'!D$3))</f>
        <v>3.2504443341392672E-2</v>
      </c>
      <c r="E909" s="2" cm="1">
        <f t="array" ref="E909">[1]!table_weight[Finishing]*(('F+ , F-'!E$2-[1]!tbl_gk[[#This Row],[Finishing]])/('F+ , F-'!E$2-'F+ , F-'!E$3))</f>
        <v>1.2977258898691668E-2</v>
      </c>
      <c r="F909" s="2" cm="1">
        <f t="array" ref="F909">[1]!table_weight[HeadingAccuracy]*(('F+ , F-'!F$2-[1]!tbl_gk[[#This Row],[HeadingAccuracy]])/('F+ , F-'!F$2-'F+ , F-'!F$3))</f>
        <v>1.00216539308148E-2</v>
      </c>
      <c r="G909" s="2" cm="1">
        <f t="array" ref="G909">[1]!table_weight[ShortPassing]*(('F+ , F-'!G$2-[1]!tbl_gk[[#This Row],[ShortPassing]])/('F+ , F-'!G$2-'F+ , F-'!G$3))</f>
        <v>1.2657065282904039E-2</v>
      </c>
      <c r="H909" s="2" cm="1">
        <f t="array" ref="H909">[1]!table_weight[Volleys]*(('F+ , F-'!H$2-[1]!tbl_gk[[#This Row],[Volleys]])/('F+ , F-'!H$2-'F+ , F-'!H$3))</f>
        <v>1.1573920979881087E-3</v>
      </c>
      <c r="I909" s="2" cm="1">
        <f t="array" ref="I909">[1]!table_weight[Dribbling]*(('F+ , F-'!I$2-[1]!tbl_gk[[#This Row],[Dribbling]])/('F+ , F-'!I$2-'F+ , F-'!I$3))</f>
        <v>1.2712416880351124E-2</v>
      </c>
      <c r="J909" s="2" cm="1">
        <f t="array" ref="J909">[1]!table_weight[Curve]*(('F+ , F-'!J$2-[1]!tbl_gk[[#This Row],[Curve]])/('F+ , F-'!J$2-'F+ , F-'!J$3))</f>
        <v>8.7888314234526414E-3</v>
      </c>
      <c r="K909" s="2" cm="1">
        <f t="array" ref="K909">[1]!table_weight[FKAccuracy]*(('F+ , F-'!K$2-[1]!tbl_gk[[#This Row],[FKAccuracy]])/('F+ , F-'!K$2-'F+ , F-'!K$3))</f>
        <v>8.8226346212351529E-3</v>
      </c>
      <c r="L909" s="2" cm="1">
        <f t="array" ref="L909">[1]!table_weight[LongPassing]*(('F+ , F-'!L$2-[1]!tbl_gk[[#This Row],[LongPassing]])/('F+ , F-'!L$2-'F+ , F-'!L$3))</f>
        <v>7.5799374010611775E-3</v>
      </c>
      <c r="M909" s="2" cm="1">
        <f t="array" ref="M909">[1]!table_weight[BallControl]*(('F+ , F-'!M$2-[1]!tbl_gk[[#This Row],[BallControl]])/('F+ , F-'!M$2-'F+ , F-'!M$3))</f>
        <v>5.2153505150158456E-3</v>
      </c>
      <c r="N909" s="2" cm="1">
        <f t="array" ref="N909">[1]!table_weight[Acceleration]*(('F+ , F-'!N$2-[1]!tbl_gk[[#This Row],[Acceleration]])/('F+ , F-'!N$2-'F+ , F-'!N$3))</f>
        <v>4.0587698419799877E-3</v>
      </c>
      <c r="O909" s="2" cm="1">
        <f t="array" ref="O909">[1]!table_weight[SprintSpeed]*(('F+ , F-'!O$2-[1]!tbl_gk[[#This Row],[SprintSpeed]])/('F+ , F-'!O$2-'F+ , F-'!O$3))</f>
        <v>4.2166108913903209E-3</v>
      </c>
      <c r="P909" s="2" cm="1">
        <f t="array" ref="P909">[1]!table_weight[Agility]*(('F+ , F-'!P$2-[1]!tbl_gk[[#This Row],[Agility]])/('F+ , F-'!P$2-'F+ , F-'!P$3))</f>
        <v>1.9891881772015566E-3</v>
      </c>
      <c r="Q909" s="2" cm="1">
        <f t="array" ref="Q909">[1]!table_weight[Reactions]*(('F+ , F-'!Q$2-[1]!tbl_gk[[#This Row],[Reactions]])/('F+ , F-'!Q$2-'F+ , F-'!Q$3))</f>
        <v>4.6407780006496938E-4</v>
      </c>
      <c r="R909" s="2" cm="1">
        <f t="array" ref="R909">[1]!table_weight[Balance]*(('F+ , F-'!R$2-[1]!tbl_gk[[#This Row],[Balance]])/('F+ , F-'!R$2-'F+ , F-'!R$3))</f>
        <v>1.2417501226228205E-3</v>
      </c>
      <c r="S909" s="2" cm="1">
        <f t="array" ref="S909">[1]!table_weight[ShotPower]*(('F+ , F-'!S$2-[1]!tbl_gk[[#This Row],[ShotPower]])/('F+ , F-'!S$2-'F+ , F-'!S$3))</f>
        <v>1.5582449709498438E-3</v>
      </c>
      <c r="T909" s="2" cm="1">
        <f t="array" ref="T909">[1]!table_weight[Jumping]*(('F+ , F-'!T$2-[1]!tbl_gk[[#This Row],[Jumping]])/('F+ , F-'!T$2-'F+ , F-'!T$3))</f>
        <v>1.5456784792486503E-3</v>
      </c>
      <c r="U909" s="2" cm="1">
        <f t="array" ref="U909">[1]!table_weight[Stamina]*(('F+ , F-'!U$2-[1]!tbl_gk[[#This Row],[Stamina]])/('F+ , F-'!U$2-'F+ , F-'!U$3))</f>
        <v>8.5871026624924993E-3</v>
      </c>
      <c r="V909" s="2" cm="1">
        <f t="array" ref="V909">[1]!table_weight[Strength]*(('F+ , F-'!V$2-[1]!tbl_gk[[#This Row],[Strength]])/('F+ , F-'!V$2-'F+ , F-'!V$3))</f>
        <v>2.3070682486563184E-2</v>
      </c>
      <c r="W909" s="2" cm="1">
        <f t="array" ref="W909">[1]!table_weight[LongShots]*(('F+ , F-'!W$2-[1]!tbl_gk[[#This Row],[LongShots]])/('F+ , F-'!W$2-'F+ , F-'!W$3))</f>
        <v>7.7912248547492196E-3</v>
      </c>
      <c r="X909" s="2" cm="1">
        <f t="array" ref="X909">[1]!table_weight[Aggression]*(('F+ , F-'!X$2-[1]!tbl_gk[[#This Row],[Aggression]])/('F+ , F-'!X$2-'F+ , F-'!X$3))</f>
        <v>6.0845756008518293E-3</v>
      </c>
      <c r="Y909" s="2" cm="1">
        <f t="array" ref="Y909">[1]!table_weight[Interceptions]*(('F+ , F-'!Y$2-[1]!tbl_gk[[#This Row],[Interceptions]])/('F+ , F-'!Y$2-'F+ , F-'!Y$3))</f>
        <v>1.3851066408443219E-2</v>
      </c>
      <c r="Z909" s="2" cm="1">
        <f t="array" ref="Z909">[1]!table_weight[Positioning]*(('F+ , F-'!Z$2-[1]!tbl_gk[[#This Row],[Positioning]])/('F+ , F-'!Z$2-'F+ , F-'!Z$3))</f>
        <v>2.957779805969611E-4</v>
      </c>
      <c r="AA909" s="2" cm="1">
        <f t="array" ref="AA909">[1]!table_weight[Vision]*(('F+ , F-'!AA$2-[1]!tbl_gk[[#This Row],[Vision]])/('F+ , F-'!AA$2-'F+ , F-'!AA$3))</f>
        <v>4.2592029205962808E-3</v>
      </c>
      <c r="AB909" s="2" cm="1">
        <f t="array" ref="AB909">[1]!table_weight[Penalties]*(('F+ , F-'!AB$2-[1]!tbl_gk[[#This Row],[Penalties]])/('F+ , F-'!AB$2-'F+ , F-'!AB$3))</f>
        <v>1.9182071976949979E-3</v>
      </c>
      <c r="AC909" s="2" cm="1">
        <f t="array" ref="AC909">[1]!table_weight[Composure]*(('F+ , F-'!AC$2-[1]!tbl_gk[[#This Row],[Composure]])/('F+ , F-'!AC$2-'F+ , F-'!AC$3))</f>
        <v>2.668673509145535E-4</v>
      </c>
      <c r="AD909" s="2" cm="1">
        <f t="array" ref="AD909">[1]!table_weight[Marking]*(('F+ , F-'!AD$2-[1]!tbl_gk[[#This Row],[Marking]])/('F+ , F-'!AD$2-'F+ , F-'!AD$3))</f>
        <v>1.5774825631838112E-2</v>
      </c>
      <c r="AE909" s="2" cm="1">
        <f t="array" ref="AE909">[1]!table_weight[StandingTackle]*(('F+ , F-'!AE$2-[1]!tbl_gk[[#This Row],[StandingTackle]])/('F+ , F-'!AE$2-'F+ , F-'!AE$3))</f>
        <v>2.017517172914032E-2</v>
      </c>
      <c r="AF909" s="2" cm="1">
        <f t="array" ref="AF909">[1]!table_weight[SlidingTackle]*(('F+ , F-'!AF$2-[1]!tbl_gk[[#This Row],[SlidingTackle]])/('F+ , F-'!AF$2-'F+ , F-'!AF$3))</f>
        <v>7.4722858256075263E-3</v>
      </c>
      <c r="AG909" s="2" cm="1">
        <f t="array" ref="AG909">[1]!table_weight[GKDiving]*(('F+ , F-'!AG$2-[1]!tbl_gk[[#This Row],[GKDiving]])/('F+ , F-'!AG$2-'F+ , F-'!AG$3))</f>
        <v>1.1956824865632281E-2</v>
      </c>
      <c r="AH909" s="2" cm="1">
        <f t="array" ref="AH909">[1]!table_weight[GKHandling]*(('F+ , F-'!AH$2-[1]!tbl_gk[[#This Row],[GKHandling]])/('F+ , F-'!AH$2-'F+ , F-'!AH$3))</f>
        <v>2.3170989801722181E-2</v>
      </c>
      <c r="AI909" s="2" cm="1">
        <f t="array" ref="AI909">[1]!table_weight[GKKicking]*(('F+ , F-'!AI$2-[1]!tbl_gk[[#This Row],[GKKicking]])/('F+ , F-'!AI$2-'F+ , F-'!AI$3))</f>
        <v>7.1554609066017596E-3</v>
      </c>
      <c r="AJ909" s="2" cm="1">
        <f t="array" ref="AJ909">[1]!table_weight[GKPositioning]*(('F+ , F-'!AJ$2-[1]!tbl_gk[[#This Row],[GKPositioning]])/('F+ , F-'!AJ$2-'F+ , F-'!AJ$3))</f>
        <v>8.1989656221478496E-3</v>
      </c>
      <c r="AK909" s="2" cm="1">
        <f t="array" ref="AK909">[1]!table_weight[GKReflexes]*(('F+ , F-'!AK$2-[1]!tbl_gk[[#This Row],[GKReflexes]])/('F+ , F-'!AK$2-'F+ , F-'!AK$3))</f>
        <v>1.09319541628638E-2</v>
      </c>
    </row>
    <row r="910" spans="1:37" x14ac:dyDescent="0.55000000000000004">
      <c r="A910" s="7">
        <f>[1]!tbl_gk[[#This Row],[ID]]</f>
        <v>233970</v>
      </c>
      <c r="B910" s="1" cm="1">
        <f t="array" ref="B910">[1]!table_weight[ValueEUR]*(('F+ , F-'!B$2-[1]!tbl_gk[[#This Row],[ValueEUR]])/('F+ , F-'!B$2-'F+ , F-'!B$3))</f>
        <v>1.4383776567512181E-4</v>
      </c>
      <c r="C910" s="1" cm="1">
        <f t="array" ref="C910">[1]!table_weight[WageEUR]*(('F+ , F-'!C$2-[1]!tbl_gk[[#This Row],[WageEUR]])/('F+ , F-'!C$2-'F+ , F-'!C$3))</f>
        <v>7.8241870618836313E-5</v>
      </c>
      <c r="D910" s="1" cm="1">
        <f t="array" ref="D910">[1]!table_weight[Crossing]*(('F+ , F-'!D$2-[1]!tbl_gk[[#This Row],[Crossing]])/('F+ , F-'!D$2-'F+ , F-'!D$3))</f>
        <v>3.4746129089074922E-2</v>
      </c>
      <c r="E910" s="1" cm="1">
        <f t="array" ref="E910">[1]!table_weight[Finishing]*(('F+ , F-'!E$2-[1]!tbl_gk[[#This Row],[Finishing]])/('F+ , F-'!E$2-'F+ , F-'!E$3))</f>
        <v>2.1961515059324362E-2</v>
      </c>
      <c r="F910" s="1" cm="1">
        <f t="array" ref="F910">[1]!table_weight[HeadingAccuracy]*(('F+ , F-'!F$2-[1]!tbl_gk[[#This Row],[HeadingAccuracy]])/('F+ , F-'!F$2-'F+ , F-'!F$3))</f>
        <v>9.1865161032469011E-3</v>
      </c>
      <c r="G910" s="1" cm="1">
        <f t="array" ref="G910">[1]!table_weight[ShortPassing]*(('F+ , F-'!G$2-[1]!tbl_gk[[#This Row],[ShortPassing]])/('F+ , F-'!G$2-'F+ , F-'!G$3))</f>
        <v>4.9221920544626818E-2</v>
      </c>
      <c r="H910" s="1" cm="1">
        <f t="array" ref="H910">[1]!table_weight[Volleys]*(('F+ , F-'!H$2-[1]!tbl_gk[[#This Row],[Volleys]])/('F+ , F-'!H$2-'F+ , F-'!H$3))</f>
        <v>2.3147841959762173E-3</v>
      </c>
      <c r="I910" s="1" cm="1">
        <f t="array" ref="I910">[1]!table_weight[Dribbling]*(('F+ , F-'!I$2-[1]!tbl_gk[[#This Row],[Dribbling]])/('F+ , F-'!I$2-'F+ , F-'!I$3))</f>
        <v>1.9557564431309422E-2</v>
      </c>
      <c r="J910" s="1" cm="1">
        <f t="array" ref="J910">[1]!table_weight[Curve]*(('F+ , F-'!J$2-[1]!tbl_gk[[#This Row],[Curve]])/('F+ , F-'!J$2-'F+ , F-'!J$3))</f>
        <v>9.6339113680153961E-3</v>
      </c>
      <c r="K910" s="1" cm="1">
        <f t="array" ref="K910">[1]!table_weight[FKAccuracy]*(('F+ , F-'!K$2-[1]!tbl_gk[[#This Row],[FKAccuracy]])/('F+ , F-'!K$2-'F+ , F-'!K$3))</f>
        <v>9.5832065713416324E-3</v>
      </c>
      <c r="L910" s="1" cm="1">
        <f t="array" ref="L910">[1]!table_weight[LongPassing]*(('F+ , F-'!L$2-[1]!tbl_gk[[#This Row],[LongPassing]])/('F+ , F-'!L$2-'F+ , F-'!L$3))</f>
        <v>2.4905508603486726E-2</v>
      </c>
      <c r="M910" s="1" cm="1">
        <f t="array" ref="M910">[1]!table_weight[BallControl]*(('F+ , F-'!M$2-[1]!tbl_gk[[#This Row],[BallControl]])/('F+ , F-'!M$2-'F+ , F-'!M$3))</f>
        <v>1.5211439002129552E-2</v>
      </c>
      <c r="N910" s="1" cm="1">
        <f t="array" ref="N910">[1]!table_weight[Acceleration]*(('F+ , F-'!N$2-[1]!tbl_gk[[#This Row],[Acceleration]])/('F+ , F-'!N$2-'F+ , F-'!N$3))</f>
        <v>1.0146924604949968E-2</v>
      </c>
      <c r="O910" s="1" cm="1">
        <f t="array" ref="O910">[1]!table_weight[SprintSpeed]*(('F+ , F-'!O$2-[1]!tbl_gk[[#This Row],[SprintSpeed]])/('F+ , F-'!O$2-'F+ , F-'!O$3))</f>
        <v>1.2087617888652253E-2</v>
      </c>
      <c r="P910" s="1" cm="1">
        <f t="array" ref="P910">[1]!table_weight[Agility]*(('F+ , F-'!P$2-[1]!tbl_gk[[#This Row],[Agility]])/('F+ , F-'!P$2-'F+ , F-'!P$3))</f>
        <v>4.095387423650264E-3</v>
      </c>
      <c r="Q910" s="1" cm="1">
        <f t="array" ref="Q910">[1]!table_weight[Reactions]*(('F+ , F-'!Q$2-[1]!tbl_gk[[#This Row],[Reactions]])/('F+ , F-'!Q$2-'F+ , F-'!Q$3))</f>
        <v>1.9594396002743149E-3</v>
      </c>
      <c r="R910" s="1" cm="1">
        <f t="array" ref="R910">[1]!table_weight[Balance]*(('F+ , F-'!R$2-[1]!tbl_gk[[#This Row],[Balance]])/('F+ , F-'!R$2-'F+ , F-'!R$3))</f>
        <v>2.5455877513767822E-3</v>
      </c>
      <c r="S910" s="1" cm="1">
        <f t="array" ref="S910">[1]!table_weight[ShotPower]*(('F+ , F-'!S$2-[1]!tbl_gk[[#This Row],[ShotPower]])/('F+ , F-'!S$2-'F+ , F-'!S$3))</f>
        <v>6.7523948741159906E-3</v>
      </c>
      <c r="T910" s="1" cm="1">
        <f t="array" ref="T910">[1]!table_weight[Jumping]*(('F+ , F-'!T$2-[1]!tbl_gk[[#This Row],[Jumping]])/('F+ , F-'!T$2-'F+ , F-'!T$3))</f>
        <v>4.0359382513714759E-3</v>
      </c>
      <c r="U910" s="1" cm="1">
        <f t="array" ref="U910">[1]!table_weight[Stamina]*(('F+ , F-'!U$2-[1]!tbl_gk[[#This Row],[Stamina]])/('F+ , F-'!U$2-'F+ , F-'!U$3))</f>
        <v>1.8032915591234249E-2</v>
      </c>
      <c r="V910" s="1" cm="1">
        <f t="array" ref="V910">[1]!table_weight[Strength]*(('F+ , F-'!V$2-[1]!tbl_gk[[#This Row],[Strength]])/('F+ , F-'!V$2-'F+ , F-'!V$3))</f>
        <v>3.4606023729844775E-2</v>
      </c>
      <c r="W910" s="1" cm="1">
        <f t="array" ref="W910">[1]!table_weight[LongShots]*(('F+ , F-'!W$2-[1]!tbl_gk[[#This Row],[LongShots]])/('F+ , F-'!W$2-'F+ , F-'!W$3))</f>
        <v>1.0128592311173986E-2</v>
      </c>
      <c r="X910" s="1" cm="1">
        <f t="array" ref="X910">[1]!table_weight[Aggression]*(('F+ , F-'!X$2-[1]!tbl_gk[[#This Row],[Aggression]])/('F+ , F-'!X$2-'F+ , F-'!X$3))</f>
        <v>1.034377852144811E-2</v>
      </c>
      <c r="Y910" s="1" cm="1">
        <f t="array" ref="Y910">[1]!table_weight[Interceptions]*(('F+ , F-'!Y$2-[1]!tbl_gk[[#This Row],[Interceptions]])/('F+ , F-'!Y$2-'F+ , F-'!Y$3))</f>
        <v>2.0084046292242669E-2</v>
      </c>
      <c r="Z910" s="1" cm="1">
        <f t="array" ref="Z910">[1]!table_weight[Positioning]*(('F+ , F-'!Z$2-[1]!tbl_gk[[#This Row],[Positioning]])/('F+ , F-'!Z$2-'F+ , F-'!Z$3))</f>
        <v>1.4788899029848058E-3</v>
      </c>
      <c r="AA910" s="1" cm="1">
        <f t="array" ref="AA910">[1]!table_weight[Vision]*(('F+ , F-'!AA$2-[1]!tbl_gk[[#This Row],[Vision]])/('F+ , F-'!AA$2-'F+ , F-'!AA$3))</f>
        <v>2.2715748909846831E-2</v>
      </c>
      <c r="AB910" s="1" cm="1">
        <f t="array" ref="AB910">[1]!table_weight[Penalties]*(('F+ , F-'!AB$2-[1]!tbl_gk[[#This Row],[Penalties]])/('F+ , F-'!AB$2-'F+ , F-'!AB$3))</f>
        <v>2.3096780543674466E-3</v>
      </c>
      <c r="AC910" s="1" cm="1">
        <f t="array" ref="AC910">[1]!table_weight[Composure]*(('F+ , F-'!AC$2-[1]!tbl_gk[[#This Row],[Composure]])/('F+ , F-'!AC$2-'F+ , F-'!AC$3))</f>
        <v>1.7613245160360534E-3</v>
      </c>
      <c r="AD910" s="1" cm="1">
        <f t="array" ref="AD910">[1]!table_weight[Marking]*(('F+ , F-'!AD$2-[1]!tbl_gk[[#This Row],[Marking]])/('F+ , F-'!AD$2-'F+ , F-'!AD$3))</f>
        <v>2.0507273321389546E-2</v>
      </c>
      <c r="AE910" s="1" cm="1">
        <f t="array" ref="AE910">[1]!table_weight[StandingTackle]*(('F+ , F-'!AE$2-[1]!tbl_gk[[#This Row],[StandingTackle]])/('F+ , F-'!AE$2-'F+ , F-'!AE$3))</f>
        <v>2.465854322450484E-2</v>
      </c>
      <c r="AF910" s="1" cm="1">
        <f t="array" ref="AF910">[1]!table_weight[SlidingTackle]*(('F+ , F-'!AF$2-[1]!tbl_gk[[#This Row],[SlidingTackle]])/('F+ , F-'!AF$2-'F+ , F-'!AF$3))</f>
        <v>8.2195144081682794E-3</v>
      </c>
      <c r="AG910" s="1" cm="1">
        <f t="array" ref="AG910">[1]!table_weight[GKDiving]*(('F+ , F-'!AG$2-[1]!tbl_gk[[#This Row],[GKDiving]])/('F+ , F-'!AG$2-'F+ , F-'!AG$3))</f>
        <v>4.9535417300476586E-2</v>
      </c>
      <c r="AH910" s="1" cm="1">
        <f t="array" ref="AH910">[1]!table_weight[GKHandling]*(('F+ , F-'!AH$2-[1]!tbl_gk[[#This Row],[GKHandling]])/('F+ , F-'!AH$2-'F+ , F-'!AH$3))</f>
        <v>5.7036282588854605E-2</v>
      </c>
      <c r="AI910" s="1" cm="1">
        <f t="array" ref="AI910">[1]!table_weight[GKKicking]*(('F+ , F-'!AI$2-[1]!tbl_gk[[#This Row],[GKKicking]])/('F+ , F-'!AI$2-'F+ , F-'!AI$3))</f>
        <v>3.1305141466382698E-2</v>
      </c>
      <c r="AJ910" s="1" cm="1">
        <f t="array" ref="AJ910">[1]!table_weight[GKPositioning]*(('F+ , F-'!AJ$2-[1]!tbl_gk[[#This Row],[GKPositioning]])/('F+ , F-'!AJ$2-'F+ , F-'!AJ$3))</f>
        <v>2.0812758886990693E-2</v>
      </c>
      <c r="AK910" s="1" cm="1">
        <f t="array" ref="AK910">[1]!table_weight[GKReflexes]*(('F+ , F-'!AK$2-[1]!tbl_gk[[#This Row],[GKReflexes]])/('F+ , F-'!AK$2-'F+ , F-'!AK$3))</f>
        <v>5.10157860933644E-2</v>
      </c>
    </row>
    <row r="911" spans="1:37" x14ac:dyDescent="0.55000000000000004">
      <c r="A911" s="8">
        <f>[1]!tbl_gk[[#This Row],[ID]]</f>
        <v>233975</v>
      </c>
      <c r="B911" s="2" cm="1">
        <f t="array" ref="B911">[1]!table_weight[ValueEUR]*(('F+ , F-'!B$2-[1]!tbl_gk[[#This Row],[ValueEUR]])/('F+ , F-'!B$2-'F+ , F-'!B$3))</f>
        <v>2.8273689561890902E-4</v>
      </c>
      <c r="C911" s="2" cm="1">
        <f t="array" ref="C911">[1]!table_weight[WageEUR]*(('F+ , F-'!C$2-[1]!tbl_gk[[#This Row],[WageEUR]])/('F+ , F-'!C$2-'F+ , F-'!C$3))</f>
        <v>7.0417683556952691E-4</v>
      </c>
      <c r="D911" s="2" cm="1">
        <f t="array" ref="D911">[1]!table_weight[Crossing]*(('F+ , F-'!D$2-[1]!tbl_gk[[#This Row],[Crossing]])/('F+ , F-'!D$2-'F+ , F-'!D$3))</f>
        <v>2.5779386098345909E-2</v>
      </c>
      <c r="E911" s="2" cm="1">
        <f t="array" ref="E911">[1]!table_weight[Finishing]*(('F+ , F-'!E$2-[1]!tbl_gk[[#This Row],[Finishing]])/('F+ , F-'!E$2-'F+ , F-'!E$3))</f>
        <v>9.9825068451474385E-3</v>
      </c>
      <c r="F911" s="2" cm="1">
        <f t="array" ref="F911">[1]!table_weight[HeadingAccuracy]*(('F+ , F-'!F$2-[1]!tbl_gk[[#This Row],[HeadingAccuracy]])/('F+ , F-'!F$2-'F+ , F-'!F$3))</f>
        <v>8.7689471894629514E-3</v>
      </c>
      <c r="G911" s="2" cm="1">
        <f t="array" ref="G911">[1]!table_weight[ShortPassing]*(('F+ , F-'!G$2-[1]!tbl_gk[[#This Row],[ShortPassing]])/('F+ , F-'!G$2-'F+ , F-'!G$3))</f>
        <v>6.047264524054153E-2</v>
      </c>
      <c r="H911" s="2" cm="1">
        <f t="array" ref="H911">[1]!table_weight[Volleys]*(('F+ , F-'!H$2-[1]!tbl_gk[[#This Row],[Volleys]])/('F+ , F-'!H$2-'F+ , F-'!H$3))</f>
        <v>1.2731313077869197E-3</v>
      </c>
      <c r="I911" s="2" cm="1">
        <f t="array" ref="I911">[1]!table_weight[Dribbling]*(('F+ , F-'!I$2-[1]!tbl_gk[[#This Row],[Dribbling]])/('F+ , F-'!I$2-'F+ , F-'!I$3))</f>
        <v>1.2712416880351124E-2</v>
      </c>
      <c r="J911" s="2" cm="1">
        <f t="array" ref="J911">[1]!table_weight[Curve]*(('F+ , F-'!J$2-[1]!tbl_gk[[#This Row],[Curve]])/('F+ , F-'!J$2-'F+ , F-'!J$3))</f>
        <v>9.1268634012777444E-3</v>
      </c>
      <c r="K911" s="2" cm="1">
        <f t="array" ref="K911">[1]!table_weight[FKAccuracy]*(('F+ , F-'!K$2-[1]!tbl_gk[[#This Row],[FKAccuracy]])/('F+ , F-'!K$2-'F+ , F-'!K$3))</f>
        <v>8.0620626711286735E-3</v>
      </c>
      <c r="L911" s="2" cm="1">
        <f t="array" ref="L911">[1]!table_weight[LongPassing]*(('F+ , F-'!L$2-[1]!tbl_gk[[#This Row],[LongPassing]])/('F+ , F-'!L$2-'F+ , F-'!L$3))</f>
        <v>2.9778325504168909E-2</v>
      </c>
      <c r="M911" s="2" cm="1">
        <f t="array" ref="M911">[1]!table_weight[BallControl]*(('F+ , F-'!M$2-[1]!tbl_gk[[#This Row],[BallControl]])/('F+ , F-'!M$2-'F+ , F-'!M$3))</f>
        <v>1.3472988830457604E-2</v>
      </c>
      <c r="N911" s="2" cm="1">
        <f t="array" ref="N911">[1]!table_weight[Acceleration]*(('F+ , F-'!N$2-[1]!tbl_gk[[#This Row],[Acceleration]])/('F+ , F-'!N$2-'F+ , F-'!N$3))</f>
        <v>9.6959501780633037E-3</v>
      </c>
      <c r="O911" s="2" cm="1">
        <f t="array" ref="O911">[1]!table_weight[SprintSpeed]*(('F+ , F-'!O$2-[1]!tbl_gk[[#This Row],[SprintSpeed]])/('F+ , F-'!O$2-'F+ , F-'!O$3))</f>
        <v>1.0963188317614834E-2</v>
      </c>
      <c r="P911" s="2" cm="1">
        <f t="array" ref="P911">[1]!table_weight[Agility]*(('F+ , F-'!P$2-[1]!tbl_gk[[#This Row],[Agility]])/('F+ , F-'!P$2-'F+ , F-'!P$3))</f>
        <v>3.6273431466616623E-3</v>
      </c>
      <c r="Q911" s="2" cm="1">
        <f t="array" ref="Q911">[1]!table_weight[Reactions]*(('F+ , F-'!Q$2-[1]!tbl_gk[[#This Row],[Reactions]])/('F+ , F-'!Q$2-'F+ , F-'!Q$3))</f>
        <v>1.4953618002093458E-3</v>
      </c>
      <c r="R911" s="2" cm="1">
        <f t="array" ref="R911">[1]!table_weight[Balance]*(('F+ , F-'!R$2-[1]!tbl_gk[[#This Row],[Balance]])/('F+ , F-'!R$2-'F+ , F-'!R$3))</f>
        <v>3.0422878004259103E-3</v>
      </c>
      <c r="S911" s="2" cm="1">
        <f t="array" ref="S911">[1]!table_weight[ShotPower]*(('F+ , F-'!S$2-[1]!tbl_gk[[#This Row],[ShotPower]])/('F+ , F-'!S$2-'F+ , F-'!S$3))</f>
        <v>9.0897623305407575E-3</v>
      </c>
      <c r="T911" s="2" cm="1">
        <f t="array" ref="T911">[1]!table_weight[Jumping]*(('F+ , F-'!T$2-[1]!tbl_gk[[#This Row],[Jumping]])/('F+ , F-'!T$2-'F+ , F-'!T$3))</f>
        <v>2.4902597721228252E-3</v>
      </c>
      <c r="U911" s="2" cm="1">
        <f t="array" ref="U911">[1]!table_weight[Stamina]*(('F+ , F-'!U$2-[1]!tbl_gk[[#This Row],[Stamina]])/('F+ , F-'!U$2-'F+ , F-'!U$3))</f>
        <v>5.1522615974955001E-3</v>
      </c>
      <c r="V911" s="2" cm="1">
        <f t="array" ref="V911">[1]!table_weight[Strength]*(('F+ , F-'!V$2-[1]!tbl_gk[[#This Row],[Strength]])/('F+ , F-'!V$2-'F+ , F-'!V$3))</f>
        <v>3.9042693438799229E-2</v>
      </c>
      <c r="W911" s="2" cm="1">
        <f t="array" ref="W911">[1]!table_weight[LongShots]*(('F+ , F-'!W$2-[1]!tbl_gk[[#This Row],[LongShots]])/('F+ , F-'!W$2-'F+ , F-'!W$3))</f>
        <v>6.4926873789576834E-3</v>
      </c>
      <c r="X911" s="2" cm="1">
        <f t="array" ref="X911">[1]!table_weight[Aggression]*(('F+ , F-'!X$2-[1]!tbl_gk[[#This Row],[Aggression]])/('F+ , F-'!X$2-'F+ , F-'!X$3))</f>
        <v>5.4761180407666456E-3</v>
      </c>
      <c r="Y911" s="2" cm="1">
        <f t="array" ref="Y911">[1]!table_weight[Interceptions]*(('F+ , F-'!Y$2-[1]!tbl_gk[[#This Row],[Interceptions]])/('F+ , F-'!Y$2-'F+ , F-'!Y$3))</f>
        <v>2.1469152933086991E-2</v>
      </c>
      <c r="Z911" s="2" cm="1">
        <f t="array" ref="Z911">[1]!table_weight[Positioning]*(('F+ , F-'!Z$2-[1]!tbl_gk[[#This Row],[Positioning]])/('F+ , F-'!Z$2-'F+ , F-'!Z$3))</f>
        <v>1.3310009126863251E-3</v>
      </c>
      <c r="AA911" s="2" cm="1">
        <f t="array" ref="AA911">[1]!table_weight[Vision]*(('F+ , F-'!AA$2-[1]!tbl_gk[[#This Row],[Vision]])/('F+ , F-'!AA$2-'F+ , F-'!AA$3))</f>
        <v>1.7746678835817837E-2</v>
      </c>
      <c r="AB911" s="2" cm="1">
        <f t="array" ref="AB911">[1]!table_weight[Penalties]*(('F+ , F-'!AB$2-[1]!tbl_gk[[#This Row],[Penalties]])/('F+ , F-'!AB$2-'F+ , F-'!AB$3))</f>
        <v>2.2705309687002014E-3</v>
      </c>
      <c r="AC911" s="2" cm="1">
        <f t="array" ref="AC911">[1]!table_weight[Composure]*(('F+ , F-'!AC$2-[1]!tbl_gk[[#This Row],[Composure]])/('F+ , F-'!AC$2-'F+ , F-'!AC$3))</f>
        <v>1.9214449265847853E-3</v>
      </c>
      <c r="AD911" s="2" cm="1">
        <f t="array" ref="AD911">[1]!table_weight[Marking]*(('F+ , F-'!AD$2-[1]!tbl_gk[[#This Row],[Marking]])/('F+ , F-'!AD$2-'F+ , F-'!AD$3))</f>
        <v>2.6817203574124791E-2</v>
      </c>
      <c r="AE911" s="2" cm="1">
        <f t="array" ref="AE911">[1]!table_weight[StandingTackle]*(('F+ , F-'!AE$2-[1]!tbl_gk[[#This Row],[StandingTackle]])/('F+ , F-'!AE$2-'F+ , F-'!AE$3))</f>
        <v>2.241685747682258E-2</v>
      </c>
      <c r="AF911" s="2" cm="1">
        <f t="array" ref="AF911">[1]!table_weight[SlidingTackle]*(('F+ , F-'!AF$2-[1]!tbl_gk[[#This Row],[SlidingTackle]])/('F+ , F-'!AF$2-'F+ , F-'!AF$3))</f>
        <v>3.7361429128037632E-3</v>
      </c>
      <c r="AG911" s="2" cm="1">
        <f t="array" ref="AG911">[1]!table_weight[GKDiving]*(('F+ , F-'!AG$2-[1]!tbl_gk[[#This Row],[GKDiving]])/('F+ , F-'!AG$2-'F+ , F-'!AG$3))</f>
        <v>3.5870474596896844E-2</v>
      </c>
      <c r="AH911" s="2" cm="1">
        <f t="array" ref="AH911">[1]!table_weight[GKHandling]*(('F+ , F-'!AH$2-[1]!tbl_gk[[#This Row],[GKHandling]])/('F+ , F-'!AH$2-'F+ , F-'!AH$3))</f>
        <v>3.386529278713242E-2</v>
      </c>
      <c r="AI911" s="2" cm="1">
        <f t="array" ref="AI911">[1]!table_weight[GKKicking]*(('F+ , F-'!AI$2-[1]!tbl_gk[[#This Row],[GKKicking]])/('F+ , F-'!AI$2-'F+ , F-'!AI$3))</f>
        <v>4.2038332826285336E-2</v>
      </c>
      <c r="AJ911" s="2" cm="1">
        <f t="array" ref="AJ911">[1]!table_weight[GKPositioning]*(('F+ , F-'!AJ$2-[1]!tbl_gk[[#This Row],[GKPositioning]])/('F+ , F-'!AJ$2-'F+ , F-'!AJ$3))</f>
        <v>1.3244482928084987E-2</v>
      </c>
      <c r="AK911" s="2" cm="1">
        <f t="array" ref="AK911">[1]!table_weight[GKReflexes]*(('F+ , F-'!AK$2-[1]!tbl_gk[[#This Row],[GKReflexes]])/('F+ , F-'!AK$2-'F+ , F-'!AK$3))</f>
        <v>3.0973870128114096E-2</v>
      </c>
    </row>
    <row r="912" spans="1:37" x14ac:dyDescent="0.55000000000000004">
      <c r="A912" s="7">
        <f>[1]!tbl_gk[[#This Row],[ID]]</f>
        <v>233976</v>
      </c>
      <c r="B912" s="1" cm="1">
        <f t="array" ref="B912">[1]!table_weight[ValueEUR]*(('F+ , F-'!B$2-[1]!tbl_gk[[#This Row],[ValueEUR]])/('F+ , F-'!B$2-'F+ , F-'!B$3))</f>
        <v>1.4383776567512181E-4</v>
      </c>
      <c r="C912" s="1" cm="1">
        <f t="array" ref="C912">[1]!table_weight[WageEUR]*(('F+ , F-'!C$2-[1]!tbl_gk[[#This Row],[WageEUR]])/('F+ , F-'!C$2-'F+ , F-'!C$3))</f>
        <v>2.3472561185650898E-4</v>
      </c>
      <c r="D912" s="1" cm="1">
        <f t="array" ref="D912">[1]!table_weight[Crossing]*(('F+ , F-'!D$2-[1]!tbl_gk[[#This Row],[Crossing]])/('F+ , F-'!D$2-'F+ , F-'!D$3))</f>
        <v>3.3625286215233793E-2</v>
      </c>
      <c r="E912" s="1" cm="1">
        <f t="array" ref="E912">[1]!table_weight[Finishing]*(('F+ , F-'!E$2-[1]!tbl_gk[[#This Row],[Finishing]])/('F+ , F-'!E$2-'F+ , F-'!E$3))</f>
        <v>2.096326437480962E-2</v>
      </c>
      <c r="F912" s="1" cm="1">
        <f t="array" ref="F912">[1]!table_weight[HeadingAccuracy]*(('F+ , F-'!F$2-[1]!tbl_gk[[#This Row],[HeadingAccuracy]])/('F+ , F-'!F$2-'F+ , F-'!F$3))</f>
        <v>1.1691929585950599E-2</v>
      </c>
      <c r="G912" s="1" cm="1">
        <f t="array" ref="G912">[1]!table_weight[ShortPassing]*(('F+ , F-'!G$2-[1]!tbl_gk[[#This Row],[ShortPassing]])/('F+ , F-'!G$2-'F+ , F-'!G$3))</f>
        <v>6.1878985827530868E-2</v>
      </c>
      <c r="H912" s="1" cm="1">
        <f t="array" ref="H912">[1]!table_weight[Volleys]*(('F+ , F-'!H$2-[1]!tbl_gk[[#This Row],[Volleys]])/('F+ , F-'!H$2-'F+ , F-'!H$3))</f>
        <v>2.0833057763785961E-3</v>
      </c>
      <c r="I912" s="1" cm="1">
        <f t="array" ref="I912">[1]!table_weight[Dribbling]*(('F+ , F-'!I$2-[1]!tbl_gk[[#This Row],[Dribbling]])/('F+ , F-'!I$2-'F+ , F-'!I$3))</f>
        <v>1.8579686209743949E-2</v>
      </c>
      <c r="J912" s="1" cm="1">
        <f t="array" ref="J912">[1]!table_weight[Curve]*(('F+ , F-'!J$2-[1]!tbl_gk[[#This Row],[Curve]])/('F+ , F-'!J$2-'F+ , F-'!J$3))</f>
        <v>1.0140959334753048E-2</v>
      </c>
      <c r="K912" s="1" cm="1">
        <f t="array" ref="K912">[1]!table_weight[FKAccuracy]*(('F+ , F-'!K$2-[1]!tbl_gk[[#This Row],[FKAccuracy]])/('F+ , F-'!K$2-'F+ , F-'!K$3))</f>
        <v>9.5832065713416324E-3</v>
      </c>
      <c r="L912" s="1" cm="1">
        <f t="array" ref="L912">[1]!table_weight[LongPassing]*(('F+ , F-'!L$2-[1]!tbl_gk[[#This Row],[LongPassing]])/('F+ , F-'!L$2-'F+ , F-'!L$3))</f>
        <v>2.8154053203941515E-2</v>
      </c>
      <c r="M912" s="1" cm="1">
        <f t="array" ref="M912">[1]!table_weight[BallControl]*(('F+ , F-'!M$2-[1]!tbl_gk[[#This Row],[BallControl]])/('F+ , F-'!M$2-'F+ , F-'!M$3))</f>
        <v>1.3472988830457604E-2</v>
      </c>
      <c r="N912" s="1" cm="1">
        <f t="array" ref="N912">[1]!table_weight[Acceleration]*(('F+ , F-'!N$2-[1]!tbl_gk[[#This Row],[Acceleration]])/('F+ , F-'!N$2-'F+ , F-'!N$3))</f>
        <v>3.8332826285366545E-3</v>
      </c>
      <c r="O912" s="1" cm="1">
        <f t="array" ref="O912">[1]!table_weight[SprintSpeed]*(('F+ , F-'!O$2-[1]!tbl_gk[[#This Row],[SprintSpeed]])/('F+ , F-'!O$2-'F+ , F-'!O$3))</f>
        <v>4.4977182841496755E-3</v>
      </c>
      <c r="P912" s="1" cm="1">
        <f t="array" ref="P912">[1]!table_weight[Agility]*(('F+ , F-'!P$2-[1]!tbl_gk[[#This Row],[Agility]])/('F+ , F-'!P$2-'F+ , F-'!P$3))</f>
        <v>2.340221384943008E-3</v>
      </c>
      <c r="Q912" s="1" cm="1">
        <f t="array" ref="Q912">[1]!table_weight[Reactions]*(('F+ , F-'!Q$2-[1]!tbl_gk[[#This Row],[Reactions]])/('F+ , F-'!Q$2-'F+ , F-'!Q$3))</f>
        <v>1.2375408001732517E-3</v>
      </c>
      <c r="R912" s="1" cm="1">
        <f t="array" ref="R912">[1]!table_weight[Balance]*(('F+ , F-'!R$2-[1]!tbl_gk[[#This Row],[Balance]])/('F+ , F-'!R$2-'F+ , F-'!R$3))</f>
        <v>4.9670004904912813E-4</v>
      </c>
      <c r="S912" s="1" cm="1">
        <f t="array" ref="S912">[1]!table_weight[ShotPower]*(('F+ , F-'!S$2-[1]!tbl_gk[[#This Row],[ShotPower]])/('F+ , F-'!S$2-'F+ , F-'!S$3))</f>
        <v>5.1941499031661464E-3</v>
      </c>
      <c r="T912" s="1" cm="1">
        <f t="array" ref="T912">[1]!table_weight[Jumping]*(('F+ , F-'!T$2-[1]!tbl_gk[[#This Row],[Jumping]])/('F+ , F-'!T$2-'F+ , F-'!T$3))</f>
        <v>7.7283923962432515E-4</v>
      </c>
      <c r="U912" s="1" cm="1">
        <f t="array" ref="U912">[1]!table_weight[Stamina]*(('F+ , F-'!U$2-[1]!tbl_gk[[#This Row],[Stamina]])/('F+ , F-'!U$2-'F+ , F-'!U$3))</f>
        <v>5.1522615974955001E-3</v>
      </c>
      <c r="V912" s="1" cm="1">
        <f t="array" ref="V912">[1]!table_weight[Strength]*(('F+ , F-'!V$2-[1]!tbl_gk[[#This Row],[Strength]])/('F+ , F-'!V$2-'F+ , F-'!V$3))</f>
        <v>1.7746678835817833E-2</v>
      </c>
      <c r="W912" s="1" cm="1">
        <f t="array" ref="W912">[1]!table_weight[LongShots]*(('F+ , F-'!W$2-[1]!tbl_gk[[#This Row],[LongShots]])/('F+ , F-'!W$2-'F+ , F-'!W$3))</f>
        <v>9.86888481601568E-3</v>
      </c>
      <c r="X912" s="1" cm="1">
        <f t="array" ref="X912">[1]!table_weight[Aggression]*(('F+ , F-'!X$2-[1]!tbl_gk[[#This Row],[Aggression]])/('F+ , F-'!X$2-'F+ , F-'!X$3))</f>
        <v>1.5211439002129575E-2</v>
      </c>
      <c r="Y912" s="1" cm="1">
        <f t="array" ref="Y912">[1]!table_weight[Interceptions]*(('F+ , F-'!Y$2-[1]!tbl_gk[[#This Row],[Interceptions]])/('F+ , F-'!Y$2-'F+ , F-'!Y$3))</f>
        <v>2.2854259573931314E-2</v>
      </c>
      <c r="Z912" s="1" cm="1">
        <f t="array" ref="Z912">[1]!table_weight[Positioning]*(('F+ , F-'!Z$2-[1]!tbl_gk[[#This Row],[Positioning]])/('F+ , F-'!Z$2-'F+ , F-'!Z$3))</f>
        <v>1.6267788932832863E-3</v>
      </c>
      <c r="AA912" s="1" cm="1">
        <f t="array" ref="AA912">[1]!table_weight[Vision]*(('F+ , F-'!AA$2-[1]!tbl_gk[[#This Row],[Vision]])/('F+ , F-'!AA$2-'F+ , F-'!AA$3))</f>
        <v>2.3425616063279545E-2</v>
      </c>
      <c r="AB912" s="1" cm="1">
        <f t="array" ref="AB912">[1]!table_weight[Penalties]*(('F+ , F-'!AB$2-[1]!tbl_gk[[#This Row],[Penalties]])/('F+ , F-'!AB$2-'F+ , F-'!AB$3))</f>
        <v>2.153089711698467E-3</v>
      </c>
      <c r="AC912" s="1" cm="1">
        <f t="array" ref="AC912">[1]!table_weight[Composure]*(('F+ , F-'!AC$2-[1]!tbl_gk[[#This Row],[Composure]])/('F+ , F-'!AC$2-'F+ , F-'!AC$3))</f>
        <v>4.8036123164619632E-4</v>
      </c>
      <c r="AD912" s="1" cm="1">
        <f t="array" ref="AD912">[1]!table_weight[Marking]*(('F+ , F-'!AD$2-[1]!tbl_gk[[#This Row],[Marking]])/('F+ , F-'!AD$2-'F+ , F-'!AD$3))</f>
        <v>3.3127133826860035E-2</v>
      </c>
      <c r="AE912" s="1" cm="1">
        <f t="array" ref="AE912">[1]!table_weight[StandingTackle]*(('F+ , F-'!AE$2-[1]!tbl_gk[[#This Row],[StandingTackle]])/('F+ , F-'!AE$2-'F+ , F-'!AE$3))</f>
        <v>3.810865771059839E-2</v>
      </c>
      <c r="AF912" s="1" cm="1">
        <f t="array" ref="AF912">[1]!table_weight[SlidingTackle]*(('F+ , F-'!AF$2-[1]!tbl_gk[[#This Row],[SlidingTackle]])/('F+ , F-'!AF$2-'F+ , F-'!AF$3))</f>
        <v>1.0461200155850536E-2</v>
      </c>
      <c r="AG912" s="1" cm="1">
        <f t="array" ref="AG912">[1]!table_weight[GKDiving]*(('F+ , F-'!AG$2-[1]!tbl_gk[[#This Row],[GKDiving]])/('F+ , F-'!AG$2-'F+ , F-'!AG$3))</f>
        <v>5.2951652976371534E-2</v>
      </c>
      <c r="AH912" s="1" cm="1">
        <f t="array" ref="AH912">[1]!table_weight[GKHandling]*(('F+ , F-'!AH$2-[1]!tbl_gk[[#This Row],[GKHandling]])/('F+ , F-'!AH$2-'F+ , F-'!AH$3))</f>
        <v>7.6642504728773375E-2</v>
      </c>
      <c r="AI912" s="1" cm="1">
        <f t="array" ref="AI912">[1]!table_weight[GKKicking]*(('F+ , F-'!AI$2-[1]!tbl_gk[[#This Row],[GKKicking]])/('F+ , F-'!AI$2-'F+ , F-'!AI$3))</f>
        <v>2.414968055978094E-2</v>
      </c>
      <c r="AJ912" s="1" cm="1">
        <f t="array" ref="AJ912">[1]!table_weight[GKPositioning]*(('F+ , F-'!AJ$2-[1]!tbl_gk[[#This Row],[GKPositioning]])/('F+ , F-'!AJ$2-'F+ , F-'!AJ$3))</f>
        <v>1.1983103601600703E-2</v>
      </c>
      <c r="AK912" s="1" cm="1">
        <f t="array" ref="AK912">[1]!table_weight[GKReflexes]*(('F+ , F-'!AK$2-[1]!tbl_gk[[#This Row],[GKReflexes]])/('F+ , F-'!AK$2-'F+ , F-'!AK$3))</f>
        <v>2.9151877767636801E-2</v>
      </c>
    </row>
    <row r="913" spans="1:37" x14ac:dyDescent="0.55000000000000004">
      <c r="A913" s="8">
        <f>[1]!tbl_gk[[#This Row],[ID]]</f>
        <v>233977</v>
      </c>
      <c r="B913" s="2" cm="1">
        <f t="array" ref="B913">[1]!table_weight[ValueEUR]*(('F+ , F-'!B$2-[1]!tbl_gk[[#This Row],[ValueEUR]])/('F+ , F-'!B$2-'F+ , F-'!B$3))</f>
        <v>4.9108559053458981E-4</v>
      </c>
      <c r="C913" s="2" cm="1">
        <f t="array" ref="C913">[1]!table_weight[WageEUR]*(('F+ , F-'!C$2-[1]!tbl_gk[[#This Row],[WageEUR]])/('F+ , F-'!C$2-'F+ , F-'!C$3))</f>
        <v>1.6430792829955629E-3</v>
      </c>
      <c r="D913" s="2" cm="1">
        <f t="array" ref="D913">[1]!table_weight[Crossing]*(('F+ , F-'!D$2-[1]!tbl_gk[[#This Row],[Crossing]])/('F+ , F-'!D$2-'F+ , F-'!D$3))</f>
        <v>4.2592029205962806E-2</v>
      </c>
      <c r="E913" s="2" cm="1">
        <f t="array" ref="E913">[1]!table_weight[Finishing]*(('F+ , F-'!E$2-[1]!tbl_gk[[#This Row],[Finishing]])/('F+ , F-'!E$2-'F+ , F-'!E$3))</f>
        <v>2.096326437480962E-2</v>
      </c>
      <c r="F913" s="2" cm="1">
        <f t="array" ref="F913">[1]!table_weight[HeadingAccuracy]*(('F+ , F-'!F$2-[1]!tbl_gk[[#This Row],[HeadingAccuracy]])/('F+ , F-'!F$2-'F+ , F-'!F$3))</f>
        <v>1.210949849973455E-2</v>
      </c>
      <c r="G913" s="2" cm="1">
        <f t="array" ref="G913">[1]!table_weight[ShortPassing]*(('F+ , F-'!G$2-[1]!tbl_gk[[#This Row],[ShortPassing]])/('F+ , F-'!G$2-'F+ , F-'!G$3))</f>
        <v>6.7504348175488213E-2</v>
      </c>
      <c r="H913" s="2" cm="1">
        <f t="array" ref="H913">[1]!table_weight[Volleys]*(('F+ , F-'!H$2-[1]!tbl_gk[[#This Row],[Volleys]])/('F+ , F-'!H$2-'F+ , F-'!H$3))</f>
        <v>2.0833057763785961E-3</v>
      </c>
      <c r="I913" s="2" cm="1">
        <f t="array" ref="I913">[1]!table_weight[Dribbling]*(('F+ , F-'!I$2-[1]!tbl_gk[[#This Row],[Dribbling]])/('F+ , F-'!I$2-'F+ , F-'!I$3))</f>
        <v>2.2491199096005835E-2</v>
      </c>
      <c r="J913" s="2" cm="1">
        <f t="array" ref="J913">[1]!table_weight[Curve]*(('F+ , F-'!J$2-[1]!tbl_gk[[#This Row],[Curve]])/('F+ , F-'!J$2-'F+ , F-'!J$3))</f>
        <v>1.0478991312578151E-2</v>
      </c>
      <c r="K913" s="2" cm="1">
        <f t="array" ref="K913">[1]!table_weight[FKAccuracy]*(('F+ , F-'!K$2-[1]!tbl_gk[[#This Row],[FKAccuracy]])/('F+ , F-'!K$2-'F+ , F-'!K$3))</f>
        <v>9.7353209613629272E-3</v>
      </c>
      <c r="L913" s="2" cm="1">
        <f t="array" ref="L913">[1]!table_weight[LongPassing]*(('F+ , F-'!L$2-[1]!tbl_gk[[#This Row],[LongPassing]])/('F+ , F-'!L$2-'F+ , F-'!L$3))</f>
        <v>3.1944021904472104E-2</v>
      </c>
      <c r="M913" s="2" cm="1">
        <f t="array" ref="M913">[1]!table_weight[BallControl]*(('F+ , F-'!M$2-[1]!tbl_gk[[#This Row],[BallControl]])/('F+ , F-'!M$2-'F+ , F-'!M$3))</f>
        <v>1.6515276630883511E-2</v>
      </c>
      <c r="N913" s="2" cm="1">
        <f t="array" ref="N913">[1]!table_weight[Acceleration]*(('F+ , F-'!N$2-[1]!tbl_gk[[#This Row],[Acceleration]])/('F+ , F-'!N$2-'F+ , F-'!N$3))</f>
        <v>7.4410780436299775E-3</v>
      </c>
      <c r="O913" s="2" cm="1">
        <f t="array" ref="O913">[1]!table_weight[SprintSpeed]*(('F+ , F-'!O$2-[1]!tbl_gk[[#This Row],[SprintSpeed]])/('F+ , F-'!O$2-'F+ , F-'!O$3))</f>
        <v>7.8710069972619326E-3</v>
      </c>
      <c r="P913" s="2" cm="1">
        <f t="array" ref="P913">[1]!table_weight[Agility]*(('F+ , F-'!P$2-[1]!tbl_gk[[#This Row],[Agility]])/('F+ , F-'!P$2-'F+ , F-'!P$3))</f>
        <v>3.6273431466616623E-3</v>
      </c>
      <c r="Q913" s="2" cm="1">
        <f t="array" ref="Q913">[1]!table_weight[Reactions]*(('F+ , F-'!Q$2-[1]!tbl_gk[[#This Row],[Reactions]])/('F+ , F-'!Q$2-'F+ , F-'!Q$3))</f>
        <v>1.3922334001949081E-3</v>
      </c>
      <c r="R913" s="2" cm="1">
        <f t="array" ref="R913">[1]!table_weight[Balance]*(('F+ , F-'!R$2-[1]!tbl_gk[[#This Row],[Balance]])/('F+ , F-'!R$2-'F+ , F-'!R$3))</f>
        <v>1.8005376778030898E-3</v>
      </c>
      <c r="S913" s="2" cm="1">
        <f t="array" ref="S913">[1]!table_weight[ShotPower]*(('F+ , F-'!S$2-[1]!tbl_gk[[#This Row],[ShotPower]])/('F+ , F-'!S$2-'F+ , F-'!S$3))</f>
        <v>3.635904932216303E-3</v>
      </c>
      <c r="T913" s="2" cm="1">
        <f t="array" ref="T913">[1]!table_weight[Jumping]*(('F+ , F-'!T$2-[1]!tbl_gk[[#This Row],[Jumping]])/('F+ , F-'!T$2-'F+ , F-'!T$3))</f>
        <v>2.2326466922480506E-3</v>
      </c>
      <c r="U913" s="2" cm="1">
        <f t="array" ref="U913">[1]!table_weight[Stamina]*(('F+ , F-'!U$2-[1]!tbl_gk[[#This Row],[Stamina]])/('F+ , F-'!U$2-'F+ , F-'!U$3))</f>
        <v>1.288065399373875E-2</v>
      </c>
      <c r="V913" s="2" cm="1">
        <f t="array" ref="V913">[1]!table_weight[Strength]*(('F+ , F-'!V$2-[1]!tbl_gk[[#This Row],[Strength]])/('F+ , F-'!V$2-'F+ , F-'!V$3))</f>
        <v>1.4197343068654266E-2</v>
      </c>
      <c r="W913" s="2" cm="1">
        <f t="array" ref="W913">[1]!table_weight[LongShots]*(('F+ , F-'!W$2-[1]!tbl_gk[[#This Row],[LongShots]])/('F+ , F-'!W$2-'F+ , F-'!W$3))</f>
        <v>1.0128592311173986E-2</v>
      </c>
      <c r="X913" s="2" cm="1">
        <f t="array" ref="X913">[1]!table_weight[Aggression]*(('F+ , F-'!X$2-[1]!tbl_gk[[#This Row],[Aggression]])/('F+ , F-'!X$2-'F+ , F-'!X$3))</f>
        <v>1.8253726802555489E-2</v>
      </c>
      <c r="Y913" s="2" cm="1">
        <f t="array" ref="Y913">[1]!table_weight[Interceptions]*(('F+ , F-'!Y$2-[1]!tbl_gk[[#This Row],[Interceptions]])/('F+ , F-'!Y$2-'F+ , F-'!Y$3))</f>
        <v>2.2854259573931314E-2</v>
      </c>
      <c r="Z913" s="2" cm="1">
        <f t="array" ref="Z913">[1]!table_weight[Positioning]*(('F+ , F-'!Z$2-[1]!tbl_gk[[#This Row],[Positioning]])/('F+ , F-'!Z$2-'F+ , F-'!Z$3))</f>
        <v>1.6267788932832863E-3</v>
      </c>
      <c r="AA913" s="2" cm="1">
        <f t="array" ref="AA913">[1]!table_weight[Vision]*(('F+ , F-'!AA$2-[1]!tbl_gk[[#This Row],[Vision]])/('F+ , F-'!AA$2-'F+ , F-'!AA$3))</f>
        <v>2.1296014602981403E-2</v>
      </c>
      <c r="AB913" s="2" cm="1">
        <f t="array" ref="AB913">[1]!table_weight[Penalties]*(('F+ , F-'!AB$2-[1]!tbl_gk[[#This Row],[Penalties]])/('F+ , F-'!AB$2-'F+ , F-'!AB$3))</f>
        <v>2.2705309687002014E-3</v>
      </c>
      <c r="AC913" s="2" cm="1">
        <f t="array" ref="AC913">[1]!table_weight[Composure]*(('F+ , F-'!AC$2-[1]!tbl_gk[[#This Row],[Composure]])/('F+ , F-'!AC$2-'F+ , F-'!AC$3))</f>
        <v>0</v>
      </c>
      <c r="AD913" s="2" cm="1">
        <f t="array" ref="AD913">[1]!table_weight[Marking]*(('F+ , F-'!AD$2-[1]!tbl_gk[[#This Row],[Marking]])/('F+ , F-'!AD$2-'F+ , F-'!AD$3))</f>
        <v>3.3127133826860035E-2</v>
      </c>
      <c r="AE913" s="2" cm="1">
        <f t="array" ref="AE913">[1]!table_weight[StandingTackle]*(('F+ , F-'!AE$2-[1]!tbl_gk[[#This Row],[StandingTackle]])/('F+ , F-'!AE$2-'F+ , F-'!AE$3))</f>
        <v>2.465854322450484E-2</v>
      </c>
      <c r="AF913" s="2" cm="1">
        <f t="array" ref="AF913">[1]!table_weight[SlidingTackle]*(('F+ , F-'!AF$2-[1]!tbl_gk[[#This Row],[SlidingTackle]])/('F+ , F-'!AF$2-'F+ , F-'!AF$3))</f>
        <v>9.7139715732897855E-3</v>
      </c>
      <c r="AG913" s="2" cm="1">
        <f t="array" ref="AG913">[1]!table_weight[GKDiving]*(('F+ , F-'!AG$2-[1]!tbl_gk[[#This Row],[GKDiving]])/('F+ , F-'!AG$2-'F+ , F-'!AG$3))</f>
        <v>3.2454238921001903E-2</v>
      </c>
      <c r="AH913" s="2" cm="1">
        <f t="array" ref="AH913">[1]!table_weight[GKHandling]*(('F+ , F-'!AH$2-[1]!tbl_gk[[#This Row],[GKHandling]])/('F+ , F-'!AH$2-'F+ , F-'!AH$3))</f>
        <v>3.5647676618034127E-2</v>
      </c>
      <c r="AI913" s="2" cm="1">
        <f t="array" ref="AI913">[1]!table_weight[GKKicking]*(('F+ , F-'!AI$2-[1]!tbl_gk[[#This Row],[GKKicking]])/('F+ , F-'!AI$2-'F+ , F-'!AI$3))</f>
        <v>1.6994219653179179E-2</v>
      </c>
      <c r="AJ913" s="2" cm="1">
        <f t="array" ref="AJ913">[1]!table_weight[GKPositioning]*(('F+ , F-'!AJ$2-[1]!tbl_gk[[#This Row],[GKPositioning]])/('F+ , F-'!AJ$2-'F+ , F-'!AJ$3))</f>
        <v>1.1983103601600703E-2</v>
      </c>
      <c r="AK913" s="2" cm="1">
        <f t="array" ref="AK913">[1]!table_weight[GKReflexes]*(('F+ , F-'!AK$2-[1]!tbl_gk[[#This Row],[GKReflexes]])/('F+ , F-'!AK$2-'F+ , F-'!AK$3))</f>
        <v>3.8261839570023298E-2</v>
      </c>
    </row>
    <row r="914" spans="1:37" x14ac:dyDescent="0.55000000000000004">
      <c r="A914" s="7">
        <f>[1]!tbl_gk[[#This Row],[ID]]</f>
        <v>233997</v>
      </c>
      <c r="B914" s="1" cm="1">
        <f t="array" ref="B914">[1]!table_weight[ValueEUR]*(('F+ , F-'!B$2-[1]!tbl_gk[[#This Row],[ValueEUR]])/('F+ , F-'!B$2-'F+ , F-'!B$3))</f>
        <v>2.8273689561890902E-4</v>
      </c>
      <c r="C914" s="1" cm="1">
        <f t="array" ref="C914">[1]!table_weight[WageEUR]*(('F+ , F-'!C$2-[1]!tbl_gk[[#This Row],[WageEUR]])/('F+ , F-'!C$2-'F+ , F-'!C$3))</f>
        <v>8.6066057680719962E-4</v>
      </c>
      <c r="D914" s="1" cm="1">
        <f t="array" ref="D914">[1]!table_weight[Crossing]*(('F+ , F-'!D$2-[1]!tbl_gk[[#This Row],[Crossing]])/('F+ , F-'!D$2-'F+ , F-'!D$3))</f>
        <v>3.5866971962916043E-2</v>
      </c>
      <c r="E914" s="1" cm="1">
        <f t="array" ref="E914">[1]!table_weight[Finishing]*(('F+ , F-'!E$2-[1]!tbl_gk[[#This Row],[Finishing]])/('F+ , F-'!E$2-'F+ , F-'!E$3))</f>
        <v>1.59720109522359E-2</v>
      </c>
      <c r="F914" s="1" cm="1">
        <f t="array" ref="F914">[1]!table_weight[HeadingAccuracy]*(('F+ , F-'!F$2-[1]!tbl_gk[[#This Row],[HeadingAccuracy]])/('F+ , F-'!F$2-'F+ , F-'!F$3))</f>
        <v>7.9338093618950504E-3</v>
      </c>
      <c r="G914" s="1" cm="1">
        <f t="array" ref="G914">[1]!table_weight[ShortPassing]*(('F+ , F-'!G$2-[1]!tbl_gk[[#This Row],[ShortPassing]])/('F+ , F-'!G$2-'F+ , F-'!G$3))</f>
        <v>6.047264524054153E-2</v>
      </c>
      <c r="H914" s="1" cm="1">
        <f t="array" ref="H914">[1]!table_weight[Volleys]*(('F+ , F-'!H$2-[1]!tbl_gk[[#This Row],[Volleys]])/('F+ , F-'!H$2-'F+ , F-'!H$3))</f>
        <v>2.0833057763785961E-3</v>
      </c>
      <c r="I914" s="1" cm="1">
        <f t="array" ref="I914">[1]!table_weight[Dribbling]*(('F+ , F-'!I$2-[1]!tbl_gk[[#This Row],[Dribbling]])/('F+ , F-'!I$2-'F+ , F-'!I$3))</f>
        <v>1.4668173323482065E-2</v>
      </c>
      <c r="J914" s="1" cm="1">
        <f t="array" ref="J914">[1]!table_weight[Curve]*(('F+ , F-'!J$2-[1]!tbl_gk[[#This Row],[Curve]])/('F+ , F-'!J$2-'F+ , F-'!J$3))</f>
        <v>8.9578474123651938E-3</v>
      </c>
      <c r="K914" s="1" cm="1">
        <f t="array" ref="K914">[1]!table_weight[FKAccuracy]*(('F+ , F-'!K$2-[1]!tbl_gk[[#This Row],[FKAccuracy]])/('F+ , F-'!K$2-'F+ , F-'!K$3))</f>
        <v>9.4310921813203358E-3</v>
      </c>
      <c r="L914" s="1" cm="1">
        <f t="array" ref="L914">[1]!table_weight[LongPassing]*(('F+ , F-'!L$2-[1]!tbl_gk[[#This Row],[LongPassing]])/('F+ , F-'!L$2-'F+ , F-'!L$3))</f>
        <v>2.7071205003789917E-2</v>
      </c>
      <c r="M914" s="1" cm="1">
        <f t="array" ref="M914">[1]!table_weight[BallControl]*(('F+ , F-'!M$2-[1]!tbl_gk[[#This Row],[BallControl]])/('F+ , F-'!M$2-'F+ , F-'!M$3))</f>
        <v>1.3907601373375588E-2</v>
      </c>
      <c r="N914" s="1" cm="1">
        <f t="array" ref="N914">[1]!table_weight[Acceleration]*(('F+ , F-'!N$2-[1]!tbl_gk[[#This Row],[Acceleration]])/('F+ , F-'!N$2-'F+ , F-'!N$3))</f>
        <v>5.637180336083316E-3</v>
      </c>
      <c r="O914" s="1" cm="1">
        <f t="array" ref="O914">[1]!table_weight[SprintSpeed]*(('F+ , F-'!O$2-[1]!tbl_gk[[#This Row],[SprintSpeed]])/('F+ , F-'!O$2-'F+ , F-'!O$3))</f>
        <v>5.3410404624277394E-3</v>
      </c>
      <c r="P914" s="1" cm="1">
        <f t="array" ref="P914">[1]!table_weight[Agility]*(('F+ , F-'!P$2-[1]!tbl_gk[[#This Row],[Agility]])/('F+ , F-'!P$2-'F+ , F-'!P$3))</f>
        <v>2.92527673117876E-3</v>
      </c>
      <c r="Q914" s="1" cm="1">
        <f t="array" ref="Q914">[1]!table_weight[Reactions]*(('F+ , F-'!Q$2-[1]!tbl_gk[[#This Row],[Reactions]])/('F+ , F-'!Q$2-'F+ , F-'!Q$3))</f>
        <v>1.4953618002093458E-3</v>
      </c>
      <c r="R914" s="1" cm="1">
        <f t="array" ref="R914">[1]!table_weight[Balance]*(('F+ , F-'!R$2-[1]!tbl_gk[[#This Row],[Balance]])/('F+ , F-'!R$2-'F+ , F-'!R$3))</f>
        <v>1.0554876042293973E-3</v>
      </c>
      <c r="S914" s="1" cm="1">
        <f t="array" ref="S914">[1]!table_weight[ShotPower]*(('F+ , F-'!S$2-[1]!tbl_gk[[#This Row],[ShotPower]])/('F+ , F-'!S$2-'F+ , F-'!S$3))</f>
        <v>5.4538573983244545E-3</v>
      </c>
      <c r="T914" s="1" cm="1">
        <f t="array" ref="T914">[1]!table_weight[Jumping]*(('F+ , F-'!T$2-[1]!tbl_gk[[#This Row],[Jumping]])/('F+ , F-'!T$2-'F+ , F-'!T$3))</f>
        <v>1.459807452623725E-3</v>
      </c>
      <c r="U914" s="1" cm="1">
        <f t="array" ref="U914">[1]!table_weight[Stamina]*(('F+ , F-'!U$2-[1]!tbl_gk[[#This Row],[Stamina]])/('F+ , F-'!U$2-'F+ , F-'!U$3))</f>
        <v>6.0109718637447497E-3</v>
      </c>
      <c r="V914" s="1" cm="1">
        <f t="array" ref="V914">[1]!table_weight[Strength]*(('F+ , F-'!V$2-[1]!tbl_gk[[#This Row],[Strength]])/('F+ , F-'!V$2-'F+ , F-'!V$3))</f>
        <v>1.5084677010445158E-2</v>
      </c>
      <c r="W914" s="1" cm="1">
        <f t="array" ref="W914">[1]!table_weight[LongShots]*(('F+ , F-'!W$2-[1]!tbl_gk[[#This Row],[LongShots]])/('F+ , F-'!W$2-'F+ , F-'!W$3))</f>
        <v>7.0121023692742987E-3</v>
      </c>
      <c r="X914" s="1" cm="1">
        <f t="array" ref="X914">[1]!table_weight[Aggression]*(('F+ , F-'!X$2-[1]!tbl_gk[[#This Row],[Aggression]])/('F+ , F-'!X$2-'F+ , F-'!X$3))</f>
        <v>4.8676604806814636E-3</v>
      </c>
      <c r="Y914" s="1" cm="1">
        <f t="array" ref="Y914">[1]!table_weight[Interceptions]*(('F+ , F-'!Y$2-[1]!tbl_gk[[#This Row],[Interceptions]])/('F+ , F-'!Y$2-'F+ , F-'!Y$3))</f>
        <v>2.2161706253509151E-2</v>
      </c>
      <c r="Z914" s="1" cm="1">
        <f t="array" ref="Z914">[1]!table_weight[Positioning]*(('F+ , F-'!Z$2-[1]!tbl_gk[[#This Row],[Positioning]])/('F+ , F-'!Z$2-'F+ , F-'!Z$3))</f>
        <v>1.6267788932832863E-3</v>
      </c>
      <c r="AA914" s="1" cm="1">
        <f t="array" ref="AA914">[1]!table_weight[Vision]*(('F+ , F-'!AA$2-[1]!tbl_gk[[#This Row],[Vision]])/('F+ , F-'!AA$2-'F+ , F-'!AA$3))</f>
        <v>1.7036811682385123E-2</v>
      </c>
      <c r="AB914" s="1" cm="1">
        <f t="array" ref="AB914">[1]!table_weight[Penalties]*(('F+ , F-'!AB$2-[1]!tbl_gk[[#This Row],[Penalties]])/('F+ , F-'!AB$2-'F+ , F-'!AB$3))</f>
        <v>1.9182071976949979E-3</v>
      </c>
      <c r="AC914" s="1" cm="1">
        <f t="array" ref="AC914">[1]!table_weight[Composure]*(('F+ , F-'!AC$2-[1]!tbl_gk[[#This Row],[Composure]])/('F+ , F-'!AC$2-'F+ , F-'!AC$3))</f>
        <v>8.5397552292657128E-4</v>
      </c>
      <c r="AD914" s="1" cm="1">
        <f t="array" ref="AD914">[1]!table_weight[Marking]*(('F+ , F-'!AD$2-[1]!tbl_gk[[#This Row],[Marking]])/('F+ , F-'!AD$2-'F+ , F-'!AD$3))</f>
        <v>2.5239721010940977E-2</v>
      </c>
      <c r="AE914" s="1" cm="1">
        <f t="array" ref="AE914">[1]!table_weight[StandingTackle]*(('F+ , F-'!AE$2-[1]!tbl_gk[[#This Row],[StandingTackle]])/('F+ , F-'!AE$2-'F+ , F-'!AE$3))</f>
        <v>3.5866971962916126E-2</v>
      </c>
      <c r="AF914" s="1" cm="1">
        <f t="array" ref="AF914">[1]!table_weight[SlidingTackle]*(('F+ , F-'!AF$2-[1]!tbl_gk[[#This Row],[SlidingTackle]])/('F+ , F-'!AF$2-'F+ , F-'!AF$3))</f>
        <v>9.7139715732897855E-3</v>
      </c>
      <c r="AG914" s="1" cm="1">
        <f t="array" ref="AG914">[1]!table_weight[GKDiving]*(('F+ , F-'!AG$2-[1]!tbl_gk[[#This Row],[GKDiving]])/('F+ , F-'!AG$2-'F+ , F-'!AG$3))</f>
        <v>2.5621767569212028E-2</v>
      </c>
      <c r="AH914" s="1" cm="1">
        <f t="array" ref="AH914">[1]!table_weight[GKHandling]*(('F+ , F-'!AH$2-[1]!tbl_gk[[#This Row],[GKHandling]])/('F+ , F-'!AH$2-'F+ , F-'!AH$3))</f>
        <v>4.2777211941640955E-2</v>
      </c>
      <c r="AI914" s="1" cm="1">
        <f t="array" ref="AI914">[1]!table_weight[GKKicking]*(('F+ , F-'!AI$2-[1]!tbl_gk[[#This Row],[GKKicking]])/('F+ , F-'!AI$2-'F+ , F-'!AI$3))</f>
        <v>2.5044113173106158E-2</v>
      </c>
      <c r="AJ914" s="1" cm="1">
        <f t="array" ref="AJ914">[1]!table_weight[GKPositioning]*(('F+ , F-'!AJ$2-[1]!tbl_gk[[#This Row],[GKPositioning]])/('F+ , F-'!AJ$2-'F+ , F-'!AJ$3))</f>
        <v>1.7028620907537841E-2</v>
      </c>
      <c r="AK914" s="1" cm="1">
        <f t="array" ref="AK914">[1]!table_weight[GKReflexes]*(('F+ , F-'!AK$2-[1]!tbl_gk[[#This Row],[GKReflexes]])/('F+ , F-'!AK$2-'F+ , F-'!AK$3))</f>
        <v>3.2795862488591399E-2</v>
      </c>
    </row>
    <row r="915" spans="1:37" x14ac:dyDescent="0.55000000000000004">
      <c r="A915" s="8">
        <f>[1]!tbl_gk[[#This Row],[ID]]</f>
        <v>233999</v>
      </c>
      <c r="B915" s="2" cm="1">
        <f t="array" ref="B915">[1]!table_weight[ValueEUR]*(('F+ , F-'!B$2-[1]!tbl_gk[[#This Row],[ValueEUR]])/('F+ , F-'!B$2-'F+ , F-'!B$3))</f>
        <v>4.2935264389290658E-4</v>
      </c>
      <c r="C915" s="2" cm="1">
        <f t="array" ref="C915">[1]!table_weight[WageEUR]*(('F+ , F-'!C$2-[1]!tbl_gk[[#This Row],[WageEUR]])/('F+ , F-'!C$2-'F+ , F-'!C$3))</f>
        <v>1.3301118005202175E-3</v>
      </c>
      <c r="D915" s="2" cm="1">
        <f t="array" ref="D915">[1]!table_weight[Crossing]*(('F+ , F-'!D$2-[1]!tbl_gk[[#This Row],[Crossing]])/('F+ , F-'!D$2-'F+ , F-'!D$3))</f>
        <v>3.6987814836757178E-2</v>
      </c>
      <c r="E915" s="2" cm="1">
        <f t="array" ref="E915">[1]!table_weight[Finishing]*(('F+ , F-'!E$2-[1]!tbl_gk[[#This Row],[Finishing]])/('F+ , F-'!E$2-'F+ , F-'!E$3))</f>
        <v>1.9965013690294877E-2</v>
      </c>
      <c r="F915" s="2" cm="1">
        <f t="array" ref="F915">[1]!table_weight[HeadingAccuracy]*(('F+ , F-'!F$2-[1]!tbl_gk[[#This Row],[HeadingAccuracy]])/('F+ , F-'!F$2-'F+ , F-'!F$3))</f>
        <v>1.3362205241086399E-2</v>
      </c>
      <c r="G915" s="2" cm="1">
        <f t="array" ref="G915">[1]!table_weight[ShortPassing]*(('F+ , F-'!G$2-[1]!tbl_gk[[#This Row],[ShortPassing]])/('F+ , F-'!G$2-'F+ , F-'!G$3))</f>
        <v>6.3285326414520199E-2</v>
      </c>
      <c r="H915" s="2" cm="1">
        <f t="array" ref="H915">[1]!table_weight[Volleys]*(('F+ , F-'!H$2-[1]!tbl_gk[[#This Row],[Volleys]])/('F+ , F-'!H$2-'F+ , F-'!H$3))</f>
        <v>2.3147841959762173E-3</v>
      </c>
      <c r="I915" s="2" cm="1">
        <f t="array" ref="I915">[1]!table_weight[Dribbling]*(('F+ , F-'!I$2-[1]!tbl_gk[[#This Row],[Dribbling]])/('F+ , F-'!I$2-'F+ , F-'!I$3))</f>
        <v>2.3469077317571304E-2</v>
      </c>
      <c r="J915" s="2" cm="1">
        <f t="array" ref="J915">[1]!table_weight[Curve]*(('F+ , F-'!J$2-[1]!tbl_gk[[#This Row],[Curve]])/('F+ , F-'!J$2-'F+ , F-'!J$3))</f>
        <v>9.8029273569279467E-3</v>
      </c>
      <c r="K915" s="2" cm="1">
        <f t="array" ref="K915">[1]!table_weight[FKAccuracy]*(('F+ , F-'!K$2-[1]!tbl_gk[[#This Row],[FKAccuracy]])/('F+ , F-'!K$2-'F+ , F-'!K$3))</f>
        <v>9.7353209613629272E-3</v>
      </c>
      <c r="L915" s="2" cm="1">
        <f t="array" ref="L915">[1]!table_weight[LongPassing]*(('F+ , F-'!L$2-[1]!tbl_gk[[#This Row],[LongPassing]])/('F+ , F-'!L$2-'F+ , F-'!L$3))</f>
        <v>2.8695477304017315E-2</v>
      </c>
      <c r="M915" s="2" cm="1">
        <f t="array" ref="M915">[1]!table_weight[BallControl]*(('F+ , F-'!M$2-[1]!tbl_gk[[#This Row],[BallControl]])/('F+ , F-'!M$2-'F+ , F-'!M$3))</f>
        <v>1.69498891738015E-2</v>
      </c>
      <c r="N915" s="2" cm="1">
        <f t="array" ref="N915">[1]!table_weight[Acceleration]*(('F+ , F-'!N$2-[1]!tbl_gk[[#This Row],[Acceleration]])/('F+ , F-'!N$2-'F+ , F-'!N$3))</f>
        <v>2.9313337747633242E-3</v>
      </c>
      <c r="O915" s="2" cm="1">
        <f t="array" ref="O915">[1]!table_weight[SprintSpeed]*(('F+ , F-'!O$2-[1]!tbl_gk[[#This Row],[SprintSpeed]])/('F+ , F-'!O$2-'F+ , F-'!O$3))</f>
        <v>1.9677517493154831E-3</v>
      </c>
      <c r="P915" s="2" cm="1">
        <f t="array" ref="P915">[1]!table_weight[Agility]*(('F+ , F-'!P$2-[1]!tbl_gk[[#This Row],[Agility]])/('F+ , F-'!P$2-'F+ , F-'!P$3))</f>
        <v>4.6804427698860163E-4</v>
      </c>
      <c r="Q915" s="2" cm="1">
        <f t="array" ref="Q915">[1]!table_weight[Reactions]*(('F+ , F-'!Q$2-[1]!tbl_gk[[#This Row],[Reactions]])/('F+ , F-'!Q$2-'F+ , F-'!Q$3))</f>
        <v>9.2815560012993875E-4</v>
      </c>
      <c r="R915" s="2" cm="1">
        <f t="array" ref="R915">[1]!table_weight[Balance]*(('F+ , F-'!R$2-[1]!tbl_gk[[#This Row],[Balance]])/('F+ , F-'!R$2-'F+ , F-'!R$3))</f>
        <v>2.4835002452456407E-4</v>
      </c>
      <c r="S915" s="2" cm="1">
        <f t="array" ref="S915">[1]!table_weight[ShotPower]*(('F+ , F-'!S$2-[1]!tbl_gk[[#This Row],[ShotPower]])/('F+ , F-'!S$2-'F+ , F-'!S$3))</f>
        <v>4.6747349128495319E-3</v>
      </c>
      <c r="T915" s="2" cm="1">
        <f t="array" ref="T915">[1]!table_weight[Jumping]*(('F+ , F-'!T$2-[1]!tbl_gk[[#This Row],[Jumping]])/('F+ , F-'!T$2-'F+ , F-'!T$3))</f>
        <v>8.5871026624925013E-4</v>
      </c>
      <c r="U915" s="2" cm="1">
        <f t="array" ref="U915">[1]!table_weight[Stamina]*(('F+ , F-'!U$2-[1]!tbl_gk[[#This Row],[Stamina]])/('F+ , F-'!U$2-'F+ , F-'!U$3))</f>
        <v>9.4458129287417498E-3</v>
      </c>
      <c r="V915" s="2" cm="1">
        <f t="array" ref="V915">[1]!table_weight[Strength]*(('F+ , F-'!V$2-[1]!tbl_gk[[#This Row],[Strength]])/('F+ , F-'!V$2-'F+ , F-'!V$3))</f>
        <v>2.3958016428354077E-2</v>
      </c>
      <c r="W915" s="2" cm="1">
        <f t="array" ref="W915">[1]!table_weight[LongShots]*(('F+ , F-'!W$2-[1]!tbl_gk[[#This Row],[LongShots]])/('F+ , F-'!W$2-'F+ , F-'!W$3))</f>
        <v>1.0128592311173986E-2</v>
      </c>
      <c r="X915" s="2" cm="1">
        <f t="array" ref="X915">[1]!table_weight[Aggression]*(('F+ , F-'!X$2-[1]!tbl_gk[[#This Row],[Aggression]])/('F+ , F-'!X$2-'F+ , F-'!X$3))</f>
        <v>6.0845756008518293E-3</v>
      </c>
      <c r="Y915" s="2" cm="1">
        <f t="array" ref="Y915">[1]!table_weight[Interceptions]*(('F+ , F-'!Y$2-[1]!tbl_gk[[#This Row],[Interceptions]])/('F+ , F-'!Y$2-'F+ , F-'!Y$3))</f>
        <v>2.2854259573931314E-2</v>
      </c>
      <c r="Z915" s="2" cm="1">
        <f t="array" ref="Z915">[1]!table_weight[Positioning]*(('F+ , F-'!Z$2-[1]!tbl_gk[[#This Row],[Positioning]])/('F+ , F-'!Z$2-'F+ , F-'!Z$3))</f>
        <v>1.3310009126863251E-3</v>
      </c>
      <c r="AA915" s="2" cm="1">
        <f t="array" ref="AA915">[1]!table_weight[Vision]*(('F+ , F-'!AA$2-[1]!tbl_gk[[#This Row],[Vision]])/('F+ , F-'!AA$2-'F+ , F-'!AA$3))</f>
        <v>1.3487475915221555E-2</v>
      </c>
      <c r="AB915" s="2" cm="1">
        <f t="array" ref="AB915">[1]!table_weight[Penalties]*(('F+ , F-'!AB$2-[1]!tbl_gk[[#This Row],[Penalties]])/('F+ , F-'!AB$2-'F+ , F-'!AB$3))</f>
        <v>2.3488251400346914E-3</v>
      </c>
      <c r="AC915" s="2" cm="1">
        <f t="array" ref="AC915">[1]!table_weight[Composure]*(('F+ , F-'!AC$2-[1]!tbl_gk[[#This Row],[Composure]])/('F+ , F-'!AC$2-'F+ , F-'!AC$3))</f>
        <v>5.3373470182910699E-4</v>
      </c>
      <c r="AD915" s="2" cm="1">
        <f t="array" ref="AD915">[1]!table_weight[Marking]*(('F+ , F-'!AD$2-[1]!tbl_gk[[#This Row],[Marking]])/('F+ , F-'!AD$2-'F+ , F-'!AD$3))</f>
        <v>3.6282098953227655E-2</v>
      </c>
      <c r="AE915" s="2" cm="1">
        <f t="array" ref="AE915">[1]!table_weight[StandingTackle]*(('F+ , F-'!AE$2-[1]!tbl_gk[[#This Row],[StandingTackle]])/('F+ , F-'!AE$2-'F+ , F-'!AE$3))</f>
        <v>3.362528621523387E-2</v>
      </c>
      <c r="AF915" s="2" cm="1">
        <f t="array" ref="AF915">[1]!table_weight[SlidingTackle]*(('F+ , F-'!AF$2-[1]!tbl_gk[[#This Row],[SlidingTackle]])/('F+ , F-'!AF$2-'F+ , F-'!AF$3))</f>
        <v>1.0461200155850536E-2</v>
      </c>
      <c r="AG915" s="2" cm="1">
        <f t="array" ref="AG915">[1]!table_weight[GKDiving]*(('F+ , F-'!AG$2-[1]!tbl_gk[[#This Row],[GKDiving]])/('F+ , F-'!AG$2-'F+ , F-'!AG$3))</f>
        <v>4.4411063786634182E-2</v>
      </c>
      <c r="AH915" s="2" cm="1">
        <f t="array" ref="AH915">[1]!table_weight[GKHandling]*(('F+ , F-'!AH$2-[1]!tbl_gk[[#This Row],[GKHandling]])/('F+ , F-'!AH$2-'F+ , F-'!AH$3))</f>
        <v>3.9212444279837541E-2</v>
      </c>
      <c r="AI915" s="2" cm="1">
        <f t="array" ref="AI915">[1]!table_weight[GKKicking]*(('F+ , F-'!AI$2-[1]!tbl_gk[[#This Row],[GKKicking]])/('F+ , F-'!AI$2-'F+ , F-'!AI$3))</f>
        <v>2.1466382719805277E-2</v>
      </c>
      <c r="AJ915" s="2" cm="1">
        <f t="array" ref="AJ915">[1]!table_weight[GKPositioning]*(('F+ , F-'!AJ$2-[1]!tbl_gk[[#This Row],[GKPositioning]])/('F+ , F-'!AJ$2-'F+ , F-'!AJ$3))</f>
        <v>1.4505862254569271E-2</v>
      </c>
      <c r="AK915" s="2" cm="1">
        <f t="array" ref="AK915">[1]!table_weight[GKReflexes]*(('F+ , F-'!AK$2-[1]!tbl_gk[[#This Row],[GKReflexes]])/('F+ , F-'!AK$2-'F+ , F-'!AK$3))</f>
        <v>2.7329885407159499E-2</v>
      </c>
    </row>
    <row r="916" spans="1:37" x14ac:dyDescent="0.55000000000000004">
      <c r="A916" s="7">
        <f>[1]!tbl_gk[[#This Row],[ID]]</f>
        <v>234050</v>
      </c>
      <c r="B916" s="1" cm="1">
        <f t="array" ref="B916">[1]!table_weight[ValueEUR]*(('F+ , F-'!B$2-[1]!tbl_gk[[#This Row],[ValueEUR]])/('F+ , F-'!B$2-'F+ , F-'!B$3))</f>
        <v>1.4383776567512181E-4</v>
      </c>
      <c r="C916" s="1" cm="1">
        <f t="array" ref="C916">[1]!table_weight[WageEUR]*(('F+ , F-'!C$2-[1]!tbl_gk[[#This Row],[WageEUR]])/('F+ , F-'!C$2-'F+ , F-'!C$3))</f>
        <v>4.6945122371301791E-5</v>
      </c>
      <c r="D916" s="1" cm="1">
        <f t="array" ref="D916">[1]!table_weight[Crossing]*(('F+ , F-'!D$2-[1]!tbl_gk[[#This Row],[Crossing]])/('F+ , F-'!D$2-'F+ , F-'!D$3))</f>
        <v>3.3625286215233793E-2</v>
      </c>
      <c r="E916" s="1" cm="1">
        <f t="array" ref="E916">[1]!table_weight[Finishing]*(('F+ , F-'!E$2-[1]!tbl_gk[[#This Row],[Finishing]])/('F+ , F-'!E$2-'F+ , F-'!E$3))</f>
        <v>1.6970261636750646E-2</v>
      </c>
      <c r="F916" s="1" cm="1">
        <f t="array" ref="F916">[1]!table_weight[HeadingAccuracy]*(('F+ , F-'!F$2-[1]!tbl_gk[[#This Row],[HeadingAccuracy]])/('F+ , F-'!F$2-'F+ , F-'!F$3))</f>
        <v>1.1274360672166649E-2</v>
      </c>
      <c r="G916" s="1" cm="1">
        <f t="array" ref="G916">[1]!table_weight[ShortPassing]*(('F+ , F-'!G$2-[1]!tbl_gk[[#This Row],[ShortPassing]])/('F+ , F-'!G$2-'F+ , F-'!G$3))</f>
        <v>4.3596558196669473E-2</v>
      </c>
      <c r="H916" s="1" cm="1">
        <f t="array" ref="H916">[1]!table_weight[Volleys]*(('F+ , F-'!H$2-[1]!tbl_gk[[#This Row],[Volleys]])/('F+ , F-'!H$2-'F+ , F-'!H$3))</f>
        <v>1.6203489371833524E-3</v>
      </c>
      <c r="I916" s="1" cm="1">
        <f t="array" ref="I916">[1]!table_weight[Dribbling]*(('F+ , F-'!I$2-[1]!tbl_gk[[#This Row],[Dribbling]])/('F+ , F-'!I$2-'F+ , F-'!I$3))</f>
        <v>1.5646051545047536E-2</v>
      </c>
      <c r="J916" s="1" cm="1">
        <f t="array" ref="J916">[1]!table_weight[Curve]*(('F+ , F-'!J$2-[1]!tbl_gk[[#This Row],[Curve]])/('F+ , F-'!J$2-'F+ , F-'!J$3))</f>
        <v>9.295879390190295E-3</v>
      </c>
      <c r="K916" s="1" cm="1">
        <f t="array" ref="K916">[1]!table_weight[FKAccuracy]*(('F+ , F-'!K$2-[1]!tbl_gk[[#This Row],[FKAccuracy]])/('F+ , F-'!K$2-'F+ , F-'!K$3))</f>
        <v>8.9747490112564478E-3</v>
      </c>
      <c r="L916" s="1" cm="1">
        <f t="array" ref="L916">[1]!table_weight[LongPassing]*(('F+ , F-'!L$2-[1]!tbl_gk[[#This Row],[LongPassing]])/('F+ , F-'!L$2-'F+ , F-'!L$3))</f>
        <v>1.7325571202425546E-2</v>
      </c>
      <c r="M916" s="1" cm="1">
        <f t="array" ref="M916">[1]!table_weight[BallControl]*(('F+ , F-'!M$2-[1]!tbl_gk[[#This Row],[BallControl]])/('F+ , F-'!M$2-'F+ , F-'!M$3))</f>
        <v>1.0865313572949679E-2</v>
      </c>
      <c r="N916" s="1" cm="1">
        <f t="array" ref="N916">[1]!table_weight[Acceleration]*(('F+ , F-'!N$2-[1]!tbl_gk[[#This Row],[Acceleration]])/('F+ , F-'!N$2-'F+ , F-'!N$3))</f>
        <v>5.637180336083316E-3</v>
      </c>
      <c r="O916" s="1" cm="1">
        <f t="array" ref="O916">[1]!table_weight[SprintSpeed]*(('F+ , F-'!O$2-[1]!tbl_gk[[#This Row],[SprintSpeed]])/('F+ , F-'!O$2-'F+ , F-'!O$3))</f>
        <v>5.9032552479464486E-3</v>
      </c>
      <c r="P916" s="1" cm="1">
        <f t="array" ref="P916">[1]!table_weight[Agility]*(('F+ , F-'!P$2-[1]!tbl_gk[[#This Row],[Agility]])/('F+ , F-'!P$2-'F+ , F-'!P$3))</f>
        <v>1.8721771079544065E-3</v>
      </c>
      <c r="Q916" s="1" cm="1">
        <f t="array" ref="Q916">[1]!table_weight[Reactions]*(('F+ , F-'!Q$2-[1]!tbl_gk[[#This Row],[Reactions]])/('F+ , F-'!Q$2-'F+ , F-'!Q$3))</f>
        <v>1.7531828002454398E-3</v>
      </c>
      <c r="R916" s="1" cm="1">
        <f t="array" ref="R916">[1]!table_weight[Balance]*(('F+ , F-'!R$2-[1]!tbl_gk[[#This Row],[Balance]])/('F+ , F-'!R$2-'F+ , F-'!R$3))</f>
        <v>1.9247126900653719E-3</v>
      </c>
      <c r="S916" s="1" cm="1">
        <f t="array" ref="S916">[1]!table_weight[ShotPower]*(('F+ , F-'!S$2-[1]!tbl_gk[[#This Row],[ShotPower]])/('F+ , F-'!S$2-'F+ , F-'!S$3))</f>
        <v>5.4538573983244545E-3</v>
      </c>
      <c r="T916" s="1" cm="1">
        <f t="array" ref="T916">[1]!table_weight[Jumping]*(('F+ , F-'!T$2-[1]!tbl_gk[[#This Row],[Jumping]])/('F+ , F-'!T$2-'F+ , F-'!T$3))</f>
        <v>3.0913569584973006E-3</v>
      </c>
      <c r="U916" s="1" cm="1">
        <f t="array" ref="U916">[1]!table_weight[Stamina]*(('F+ , F-'!U$2-[1]!tbl_gk[[#This Row],[Stamina]])/('F+ , F-'!U$2-'F+ , F-'!U$3))</f>
        <v>1.288065399373875E-2</v>
      </c>
      <c r="V916" s="1" cm="1">
        <f t="array" ref="V916">[1]!table_weight[Strength]*(('F+ , F-'!V$2-[1]!tbl_gk[[#This Row],[Strength]])/('F+ , F-'!V$2-'F+ , F-'!V$3))</f>
        <v>2.3958016428354077E-2</v>
      </c>
      <c r="W916" s="1" cm="1">
        <f t="array" ref="W916">[1]!table_weight[LongShots]*(('F+ , F-'!W$2-[1]!tbl_gk[[#This Row],[LongShots]])/('F+ , F-'!W$2-'F+ , F-'!W$3))</f>
        <v>9.0897623305407575E-3</v>
      </c>
      <c r="X916" s="1" cm="1">
        <f t="array" ref="X916">[1]!table_weight[Aggression]*(('F+ , F-'!X$2-[1]!tbl_gk[[#This Row],[Aggression]])/('F+ , F-'!X$2-'F+ , F-'!X$3))</f>
        <v>7.9099482811073787E-3</v>
      </c>
      <c r="Y916" s="1" cm="1">
        <f t="array" ref="Y916">[1]!table_weight[Interceptions]*(('F+ , F-'!Y$2-[1]!tbl_gk[[#This Row],[Interceptions]])/('F+ , F-'!Y$2-'F+ , F-'!Y$3))</f>
        <v>2.0084046292242669E-2</v>
      </c>
      <c r="Z916" s="1" cm="1">
        <f t="array" ref="Z916">[1]!table_weight[Positioning]*(('F+ , F-'!Z$2-[1]!tbl_gk[[#This Row],[Positioning]])/('F+ , F-'!Z$2-'F+ , F-'!Z$3))</f>
        <v>1.4788899029848058E-3</v>
      </c>
      <c r="AA916" s="1" cm="1">
        <f t="array" ref="AA916">[1]!table_weight[Vision]*(('F+ , F-'!AA$2-[1]!tbl_gk[[#This Row],[Vision]])/('F+ , F-'!AA$2-'F+ , F-'!AA$3))</f>
        <v>2.2715748909846831E-2</v>
      </c>
      <c r="AB916" s="1" cm="1">
        <f t="array" ref="AB916">[1]!table_weight[Penalties]*(('F+ , F-'!AB$2-[1]!tbl_gk[[#This Row],[Penalties]])/('F+ , F-'!AB$2-'F+ , F-'!AB$3))</f>
        <v>2.1139426260312223E-3</v>
      </c>
      <c r="AC916" s="1" cm="1">
        <f t="array" ref="AC916">[1]!table_weight[Composure]*(('F+ , F-'!AC$2-[1]!tbl_gk[[#This Row],[Composure]])/('F+ , F-'!AC$2-'F+ , F-'!AC$3))</f>
        <v>1.7079510458531426E-3</v>
      </c>
      <c r="AD916" s="1" cm="1">
        <f t="array" ref="AD916">[1]!table_weight[Marking]*(('F+ , F-'!AD$2-[1]!tbl_gk[[#This Row],[Marking]])/('F+ , F-'!AD$2-'F+ , F-'!AD$3))</f>
        <v>2.2084755884573357E-2</v>
      </c>
      <c r="AE916" s="1" cm="1">
        <f t="array" ref="AE916">[1]!table_weight[StandingTackle]*(('F+ , F-'!AE$2-[1]!tbl_gk[[#This Row],[StandingTackle]])/('F+ , F-'!AE$2-'F+ , F-'!AE$3))</f>
        <v>2.241685747682258E-2</v>
      </c>
      <c r="AF916" s="1" cm="1">
        <f t="array" ref="AF916">[1]!table_weight[SlidingTackle]*(('F+ , F-'!AF$2-[1]!tbl_gk[[#This Row],[SlidingTackle]])/('F+ , F-'!AF$2-'F+ , F-'!AF$3))</f>
        <v>7.4722858256075263E-3</v>
      </c>
      <c r="AG916" s="1" cm="1">
        <f t="array" ref="AG916">[1]!table_weight[GKDiving]*(('F+ , F-'!AG$2-[1]!tbl_gk[[#This Row],[GKDiving]])/('F+ , F-'!AG$2-'F+ , F-'!AG$3))</f>
        <v>4.4411063786634182E-2</v>
      </c>
      <c r="AH916" s="1" cm="1">
        <f t="array" ref="AH916">[1]!table_weight[GKHandling]*(('F+ , F-'!AH$2-[1]!tbl_gk[[#This Row],[GKHandling]])/('F+ , F-'!AH$2-'F+ , F-'!AH$3))</f>
        <v>5.168913109614949E-2</v>
      </c>
      <c r="AI916" s="1" cm="1">
        <f t="array" ref="AI916">[1]!table_weight[GKKicking]*(('F+ , F-'!AI$2-[1]!tbl_gk[[#This Row],[GKKicking]])/('F+ , F-'!AI$2-'F+ , F-'!AI$3))</f>
        <v>2.5044113173106158E-2</v>
      </c>
      <c r="AJ916" s="1" cm="1">
        <f t="array" ref="AJ916">[1]!table_weight[GKPositioning]*(('F+ , F-'!AJ$2-[1]!tbl_gk[[#This Row],[GKPositioning]])/('F+ , F-'!AJ$2-'F+ , F-'!AJ$3))</f>
        <v>1.9551379560506409E-2</v>
      </c>
      <c r="AK916" s="1" cm="1">
        <f t="array" ref="AK916">[1]!table_weight[GKReflexes]*(('F+ , F-'!AK$2-[1]!tbl_gk[[#This Row],[GKReflexes]])/('F+ , F-'!AK$2-'F+ , F-'!AK$3))</f>
        <v>4.55498090119325E-2</v>
      </c>
    </row>
    <row r="917" spans="1:37" x14ac:dyDescent="0.55000000000000004">
      <c r="A917" s="8">
        <f>[1]!tbl_gk[[#This Row],[ID]]</f>
        <v>234054</v>
      </c>
      <c r="B917" s="2" cm="1">
        <f t="array" ref="B917">[1]!table_weight[ValueEUR]*(('F+ , F-'!B$2-[1]!tbl_gk[[#This Row],[ValueEUR]])/('F+ , F-'!B$2-'F+ , F-'!B$3))</f>
        <v>1.1392815302722634E-3</v>
      </c>
      <c r="C917" s="2" cm="1">
        <f t="array" ref="C917">[1]!table_weight[WageEUR]*(('F+ , F-'!C$2-[1]!tbl_gk[[#This Row],[WageEUR]])/('F+ , F-'!C$2-'F+ , F-'!C$3))</f>
        <v>3.9120935309418157E-5</v>
      </c>
      <c r="D917" s="2" cm="1">
        <f t="array" ref="D917">[1]!table_weight[Crossing]*(('F+ , F-'!D$2-[1]!tbl_gk[[#This Row],[Crossing]])/('F+ , F-'!D$2-'F+ , F-'!D$3))</f>
        <v>3.81086577105983E-2</v>
      </c>
      <c r="E917" s="2" cm="1">
        <f t="array" ref="E917">[1]!table_weight[Finishing]*(('F+ , F-'!E$2-[1]!tbl_gk[[#This Row],[Finishing]])/('F+ , F-'!E$2-'F+ , F-'!E$3))</f>
        <v>1.8966763005780131E-2</v>
      </c>
      <c r="F917" s="2" cm="1">
        <f t="array" ref="F917">[1]!table_weight[HeadingAccuracy]*(('F+ , F-'!F$2-[1]!tbl_gk[[#This Row],[HeadingAccuracy]])/('F+ , F-'!F$2-'F+ , F-'!F$3))</f>
        <v>1.1274360672166649E-2</v>
      </c>
      <c r="G917" s="2" cm="1">
        <f t="array" ref="G917">[1]!table_weight[ShortPassing]*(('F+ , F-'!G$2-[1]!tbl_gk[[#This Row],[ShortPassing]])/('F+ , F-'!G$2-'F+ , F-'!G$3))</f>
        <v>5.6253623479573515E-2</v>
      </c>
      <c r="H917" s="2" cm="1">
        <f t="array" ref="H917">[1]!table_weight[Volleys]*(('F+ , F-'!H$2-[1]!tbl_gk[[#This Row],[Volleys]])/('F+ , F-'!H$2-'F+ , F-'!H$3))</f>
        <v>2.0833057763785961E-3</v>
      </c>
      <c r="I917" s="2" cm="1">
        <f t="array" ref="I917">[1]!table_weight[Dribbling]*(('F+ , F-'!I$2-[1]!tbl_gk[[#This Row],[Dribbling]])/('F+ , F-'!I$2-'F+ , F-'!I$3))</f>
        <v>1.9557564431309422E-2</v>
      </c>
      <c r="J917" s="2" cm="1">
        <f t="array" ref="J917">[1]!table_weight[Curve]*(('F+ , F-'!J$2-[1]!tbl_gk[[#This Row],[Curve]])/('F+ , F-'!J$2-'F+ , F-'!J$3))</f>
        <v>9.8029273569279467E-3</v>
      </c>
      <c r="K917" s="2" cm="1">
        <f t="array" ref="K917">[1]!table_weight[FKAccuracy]*(('F+ , F-'!K$2-[1]!tbl_gk[[#This Row],[FKAccuracy]])/('F+ , F-'!K$2-'F+ , F-'!K$3))</f>
        <v>9.4310921813203358E-3</v>
      </c>
      <c r="L917" s="2" cm="1">
        <f t="array" ref="L917">[1]!table_weight[LongPassing]*(('F+ , F-'!L$2-[1]!tbl_gk[[#This Row],[LongPassing]])/('F+ , F-'!L$2-'F+ , F-'!L$3))</f>
        <v>2.5446932703562523E-2</v>
      </c>
      <c r="M917" s="2" cm="1">
        <f t="array" ref="M917">[1]!table_weight[BallControl]*(('F+ , F-'!M$2-[1]!tbl_gk[[#This Row],[BallControl]])/('F+ , F-'!M$2-'F+ , F-'!M$3))</f>
        <v>1.3038376287539614E-2</v>
      </c>
      <c r="N917" s="2" cm="1">
        <f t="array" ref="N917">[1]!table_weight[Acceleration]*(('F+ , F-'!N$2-[1]!tbl_gk[[#This Row],[Acceleration]])/('F+ , F-'!N$2-'F+ , F-'!N$3))</f>
        <v>7.2155908301866443E-3</v>
      </c>
      <c r="O917" s="2" cm="1">
        <f t="array" ref="O917">[1]!table_weight[SprintSpeed]*(('F+ , F-'!O$2-[1]!tbl_gk[[#This Row],[SprintSpeed]])/('F+ , F-'!O$2-'F+ , F-'!O$3))</f>
        <v>1.0963188317614834E-2</v>
      </c>
      <c r="P917" s="2" cm="1">
        <f t="array" ref="P917">[1]!table_weight[Agility]*(('F+ , F-'!P$2-[1]!tbl_gk[[#This Row],[Agility]])/('F+ , F-'!P$2-'F+ , F-'!P$3))</f>
        <v>4.5634317006388652E-3</v>
      </c>
      <c r="Q917" s="2" cm="1">
        <f t="array" ref="Q917">[1]!table_weight[Reactions]*(('F+ , F-'!Q$2-[1]!tbl_gk[[#This Row],[Reactions]])/('F+ , F-'!Q$2-'F+ , F-'!Q$3))</f>
        <v>9.2815560012993875E-4</v>
      </c>
      <c r="R917" s="2" cm="1">
        <f t="array" ref="R917">[1]!table_weight[Balance]*(('F+ , F-'!R$2-[1]!tbl_gk[[#This Row],[Balance]])/('F+ , F-'!R$2-'F+ , F-'!R$3))</f>
        <v>1.3038376287539614E-3</v>
      </c>
      <c r="S917" s="2" cm="1">
        <f t="array" ref="S917">[1]!table_weight[ShotPower]*(('F+ , F-'!S$2-[1]!tbl_gk[[#This Row],[ShotPower]])/('F+ , F-'!S$2-'F+ , F-'!S$3))</f>
        <v>4.4150274176912247E-3</v>
      </c>
      <c r="T917" s="2" cm="1">
        <f t="array" ref="T917">[1]!table_weight[Jumping]*(('F+ , F-'!T$2-[1]!tbl_gk[[#This Row],[Jumping]])/('F+ , F-'!T$2-'F+ , F-'!T$3))</f>
        <v>1.459807452623725E-3</v>
      </c>
      <c r="U917" s="2" cm="1">
        <f t="array" ref="U917">[1]!table_weight[Stamina]*(('F+ , F-'!U$2-[1]!tbl_gk[[#This Row],[Stamina]])/('F+ , F-'!U$2-'F+ , F-'!U$3))</f>
        <v>1.1163233461240251E-2</v>
      </c>
      <c r="V917" s="2" cm="1">
        <f t="array" ref="V917">[1]!table_weight[Strength]*(('F+ , F-'!V$2-[1]!tbl_gk[[#This Row],[Strength]])/('F+ , F-'!V$2-'F+ , F-'!V$3))</f>
        <v>2.5732684311935858E-2</v>
      </c>
      <c r="W917" s="2" cm="1">
        <f t="array" ref="W917">[1]!table_weight[LongShots]*(('F+ , F-'!W$2-[1]!tbl_gk[[#This Row],[LongShots]])/('F+ , F-'!W$2-'F+ , F-'!W$3))</f>
        <v>9.3494698256990638E-3</v>
      </c>
      <c r="X917" s="2" cm="1">
        <f t="array" ref="X917">[1]!table_weight[Aggression]*(('F+ , F-'!X$2-[1]!tbl_gk[[#This Row],[Aggression]])/('F+ , F-'!X$2-'F+ , F-'!X$3))</f>
        <v>9.7353209613629272E-3</v>
      </c>
      <c r="Y917" s="2" cm="1">
        <f t="array" ref="Y917">[1]!table_weight[Interceptions]*(('F+ , F-'!Y$2-[1]!tbl_gk[[#This Row],[Interceptions]])/('F+ , F-'!Y$2-'F+ , F-'!Y$3))</f>
        <v>2.6317026176042119E-2</v>
      </c>
      <c r="Z917" s="2" cm="1">
        <f t="array" ref="Z917">[1]!table_weight[Positioning]*(('F+ , F-'!Z$2-[1]!tbl_gk[[#This Row],[Positioning]])/('F+ , F-'!Z$2-'F+ , F-'!Z$3))</f>
        <v>2.2183348544772088E-3</v>
      </c>
      <c r="AA917" s="2" cm="1">
        <f t="array" ref="AA917">[1]!table_weight[Vision]*(('F+ , F-'!AA$2-[1]!tbl_gk[[#This Row],[Vision]])/('F+ , F-'!AA$2-'F+ , F-'!AA$3))</f>
        <v>3.1944021904472104E-2</v>
      </c>
      <c r="AB917" s="2" cm="1">
        <f t="array" ref="AB917">[1]!table_weight[Penalties]*(('F+ , F-'!AB$2-[1]!tbl_gk[[#This Row],[Penalties]])/('F+ , F-'!AB$2-'F+ , F-'!AB$3))</f>
        <v>2.1922367973657118E-3</v>
      </c>
      <c r="AC917" s="2" cm="1">
        <f t="array" ref="AC917">[1]!table_weight[Composure]*(('F+ , F-'!AC$2-[1]!tbl_gk[[#This Row],[Composure]])/('F+ , F-'!AC$2-'F+ , F-'!AC$3))</f>
        <v>5.8710817201201772E-4</v>
      </c>
      <c r="AD917" s="2" cm="1">
        <f t="array" ref="AD917">[1]!table_weight[Marking]*(('F+ , F-'!AD$2-[1]!tbl_gk[[#This Row],[Marking]])/('F+ , F-'!AD$2-'F+ , F-'!AD$3))</f>
        <v>2.0507273321389546E-2</v>
      </c>
      <c r="AE917" s="2" cm="1">
        <f t="array" ref="AE917">[1]!table_weight[StandingTackle]*(('F+ , F-'!AE$2-[1]!tbl_gk[[#This Row],[StandingTackle]])/('F+ , F-'!AE$2-'F+ , F-'!AE$3))</f>
        <v>2.9141914719869356E-2</v>
      </c>
      <c r="AF917" s="2" cm="1">
        <f t="array" ref="AF917">[1]!table_weight[SlidingTackle]*(('F+ , F-'!AF$2-[1]!tbl_gk[[#This Row],[SlidingTackle]])/('F+ , F-'!AF$2-'F+ , F-'!AF$3))</f>
        <v>1.0461200155850536E-2</v>
      </c>
      <c r="AG917" s="2" cm="1">
        <f t="array" ref="AG917">[1]!table_weight[GKDiving]*(('F+ , F-'!AG$2-[1]!tbl_gk[[#This Row],[GKDiving]])/('F+ , F-'!AG$2-'F+ , F-'!AG$3))</f>
        <v>2.5621767569212028E-2</v>
      </c>
      <c r="AH917" s="2" cm="1">
        <f t="array" ref="AH917">[1]!table_weight[GKHandling]*(('F+ , F-'!AH$2-[1]!tbl_gk[[#This Row],[GKHandling]])/('F+ , F-'!AH$2-'F+ , F-'!AH$3))</f>
        <v>2.6735757463525599E-2</v>
      </c>
      <c r="AI917" s="2" cm="1">
        <f t="array" ref="AI917">[1]!table_weight[GKKicking]*(('F+ , F-'!AI$2-[1]!tbl_gk[[#This Row],[GKKicking]])/('F+ , F-'!AI$2-'F+ , F-'!AI$3))</f>
        <v>2.0571950106480059E-2</v>
      </c>
      <c r="AJ917" s="2" cm="1">
        <f t="array" ref="AJ917">[1]!table_weight[GKPositioning]*(('F+ , F-'!AJ$2-[1]!tbl_gk[[#This Row],[GKPositioning]])/('F+ , F-'!AJ$2-'F+ , F-'!AJ$3))</f>
        <v>1.2613793264842845E-2</v>
      </c>
      <c r="AK917" s="2" cm="1">
        <f t="array" ref="AK917">[1]!table_weight[GKReflexes]*(('F+ , F-'!AK$2-[1]!tbl_gk[[#This Row],[GKReflexes]])/('F+ , F-'!AK$2-'F+ , F-'!AK$3))</f>
        <v>2.1863908325727599E-2</v>
      </c>
    </row>
    <row r="918" spans="1:37" x14ac:dyDescent="0.55000000000000004">
      <c r="A918" s="7">
        <f>[1]!tbl_gk[[#This Row],[ID]]</f>
        <v>234102</v>
      </c>
      <c r="B918" s="1" cm="1">
        <f t="array" ref="B918">[1]!table_weight[ValueEUR]*(('F+ , F-'!B$2-[1]!tbl_gk[[#This Row],[ValueEUR]])/('F+ , F-'!B$2-'F+ , F-'!B$3))</f>
        <v>1.3244803701973128E-3</v>
      </c>
      <c r="C918" s="1" cm="1">
        <f t="array" ref="C918">[1]!table_weight[WageEUR]*(('F+ , F-'!C$2-[1]!tbl_gk[[#This Row],[WageEUR]])/('F+ , F-'!C$2-'F+ , F-'!C$3))</f>
        <v>4.9292378489866878E-3</v>
      </c>
      <c r="D918" s="1" cm="1">
        <f t="array" ref="D918">[1]!table_weight[Crossing]*(('F+ , F-'!D$2-[1]!tbl_gk[[#This Row],[Crossing]])/('F+ , F-'!D$2-'F+ , F-'!D$3))</f>
        <v>3.4746129089074922E-2</v>
      </c>
      <c r="E918" s="1" cm="1">
        <f t="array" ref="E918">[1]!table_weight[Finishing]*(('F+ , F-'!E$2-[1]!tbl_gk[[#This Row],[Finishing]])/('F+ , F-'!E$2-'F+ , F-'!E$3))</f>
        <v>8.9842561606326941E-3</v>
      </c>
      <c r="F918" s="1" cm="1">
        <f t="array" ref="F918">[1]!table_weight[HeadingAccuracy]*(('F+ , F-'!F$2-[1]!tbl_gk[[#This Row],[HeadingAccuracy]])/('F+ , F-'!F$2-'F+ , F-'!F$3))</f>
        <v>9.6040850170308507E-3</v>
      </c>
      <c r="G918" s="1" cm="1">
        <f t="array" ref="G918">[1]!table_weight[ShortPassing]*(('F+ , F-'!G$2-[1]!tbl_gk[[#This Row],[ShortPassing]])/('F+ , F-'!G$2-'F+ , F-'!G$3))</f>
        <v>5.484728289258417E-2</v>
      </c>
      <c r="H918" s="1" cm="1">
        <f t="array" ref="H918">[1]!table_weight[Volleys]*(('F+ , F-'!H$2-[1]!tbl_gk[[#This Row],[Volleys]])/('F+ , F-'!H$2-'F+ , F-'!H$3))</f>
        <v>1.1573920979881087E-3</v>
      </c>
      <c r="I918" s="1" cm="1">
        <f t="array" ref="I918">[1]!table_weight[Dribbling]*(('F+ , F-'!I$2-[1]!tbl_gk[[#This Row],[Dribbling]])/('F+ , F-'!I$2-'F+ , F-'!I$3))</f>
        <v>1.5646051545047536E-2</v>
      </c>
      <c r="J918" s="1" cm="1">
        <f t="array" ref="J918">[1]!table_weight[Curve]*(('F+ , F-'!J$2-[1]!tbl_gk[[#This Row],[Curve]])/('F+ , F-'!J$2-'F+ , F-'!J$3))</f>
        <v>8.9578474123651938E-3</v>
      </c>
      <c r="K918" s="1" cm="1">
        <f t="array" ref="K918">[1]!table_weight[FKAccuracy]*(('F+ , F-'!K$2-[1]!tbl_gk[[#This Row],[FKAccuracy]])/('F+ , F-'!K$2-'F+ , F-'!K$3))</f>
        <v>8.9747490112564478E-3</v>
      </c>
      <c r="L918" s="1" cm="1">
        <f t="array" ref="L918">[1]!table_weight[LongPassing]*(('F+ , F-'!L$2-[1]!tbl_gk[[#This Row],[LongPassing]])/('F+ , F-'!L$2-'F+ , F-'!L$3))</f>
        <v>2.2739812203183531E-2</v>
      </c>
      <c r="M918" s="1" cm="1">
        <f t="array" ref="M918">[1]!table_weight[BallControl]*(('F+ , F-'!M$2-[1]!tbl_gk[[#This Row],[BallControl]])/('F+ , F-'!M$2-'F+ , F-'!M$3))</f>
        <v>1.3038376287539614E-2</v>
      </c>
      <c r="N918" s="1" cm="1">
        <f t="array" ref="N918">[1]!table_weight[Acceleration]*(('F+ , F-'!N$2-[1]!tbl_gk[[#This Row],[Acceleration]])/('F+ , F-'!N$2-'F+ , F-'!N$3))</f>
        <v>5.1862059091966504E-3</v>
      </c>
      <c r="O918" s="1" cm="1">
        <f t="array" ref="O918">[1]!table_weight[SprintSpeed]*(('F+ , F-'!O$2-[1]!tbl_gk[[#This Row],[SprintSpeed]])/('F+ , F-'!O$2-'F+ , F-'!O$3))</f>
        <v>7.589899604502578E-3</v>
      </c>
      <c r="P918" s="1" cm="1">
        <f t="array" ref="P918">[1]!table_weight[Agility]*(('F+ , F-'!P$2-[1]!tbl_gk[[#This Row],[Agility]])/('F+ , F-'!P$2-'F+ , F-'!P$3))</f>
        <v>3.1592988696730611E-3</v>
      </c>
      <c r="Q918" s="1" cm="1">
        <f t="array" ref="Q918">[1]!table_weight[Reactions]*(('F+ , F-'!Q$2-[1]!tbl_gk[[#This Row],[Reactions]])/('F+ , F-'!Q$2-'F+ , F-'!Q$3))</f>
        <v>1.2891050001804705E-3</v>
      </c>
      <c r="R918" s="1" cm="1">
        <f t="array" ref="R918">[1]!table_weight[Balance]*(('F+ , F-'!R$2-[1]!tbl_gk[[#This Row],[Balance]])/('F+ , F-'!R$2-'F+ , F-'!R$3))</f>
        <v>1.8005376778030898E-3</v>
      </c>
      <c r="S918" s="1" cm="1">
        <f t="array" ref="S918">[1]!table_weight[ShotPower]*(('F+ , F-'!S$2-[1]!tbl_gk[[#This Row],[ShotPower]])/('F+ , F-'!S$2-'F+ , F-'!S$3))</f>
        <v>4.1553199225329174E-3</v>
      </c>
      <c r="T918" s="1" cm="1">
        <f t="array" ref="T918">[1]!table_weight[Jumping]*(('F+ , F-'!T$2-[1]!tbl_gk[[#This Row],[Jumping]])/('F+ , F-'!T$2-'F+ , F-'!T$3))</f>
        <v>2.1467756656231253E-3</v>
      </c>
      <c r="U918" s="1" cm="1">
        <f t="array" ref="U918">[1]!table_weight[Stamina]*(('F+ , F-'!U$2-[1]!tbl_gk[[#This Row],[Stamina]])/('F+ , F-'!U$2-'F+ , F-'!U$3))</f>
        <v>1.1163233461240251E-2</v>
      </c>
      <c r="V918" s="1" cm="1">
        <f t="array" ref="V918">[1]!table_weight[Strength]*(('F+ , F-'!V$2-[1]!tbl_gk[[#This Row],[Strength]])/('F+ , F-'!V$2-'F+ , F-'!V$3))</f>
        <v>2.3958016428354077E-2</v>
      </c>
      <c r="W918" s="1" cm="1">
        <f t="array" ref="W918">[1]!table_weight[LongShots]*(('F+ , F-'!W$2-[1]!tbl_gk[[#This Row],[LongShots]])/('F+ , F-'!W$2-'F+ , F-'!W$3))</f>
        <v>7.271809864432606E-3</v>
      </c>
      <c r="X918" s="1" cm="1">
        <f t="array" ref="X918">[1]!table_weight[Aggression]*(('F+ , F-'!X$2-[1]!tbl_gk[[#This Row],[Aggression]])/('F+ , F-'!X$2-'F+ , F-'!X$3))</f>
        <v>1.3994523881959207E-2</v>
      </c>
      <c r="Y918" s="1" cm="1">
        <f t="array" ref="Y918">[1]!table_weight[Interceptions]*(('F+ , F-'!Y$2-[1]!tbl_gk[[#This Row],[Interceptions]])/('F+ , F-'!Y$2-'F+ , F-'!Y$3))</f>
        <v>2.0776599612664828E-2</v>
      </c>
      <c r="Z918" s="1" cm="1">
        <f t="array" ref="Z918">[1]!table_weight[Positioning]*(('F+ , F-'!Z$2-[1]!tbl_gk[[#This Row],[Positioning]])/('F+ , F-'!Z$2-'F+ , F-'!Z$3))</f>
        <v>1.6267788932832863E-3</v>
      </c>
      <c r="AA918" s="1" cm="1">
        <f t="array" ref="AA918">[1]!table_weight[Vision]*(('F+ , F-'!AA$2-[1]!tbl_gk[[#This Row],[Vision]])/('F+ , F-'!AA$2-'F+ , F-'!AA$3))</f>
        <v>2.3425616063279545E-2</v>
      </c>
      <c r="AB918" s="1" cm="1">
        <f t="array" ref="AB918">[1]!table_weight[Penalties]*(('F+ , F-'!AB$2-[1]!tbl_gk[[#This Row],[Penalties]])/('F+ , F-'!AB$2-'F+ , F-'!AB$3))</f>
        <v>2.3096780543674466E-3</v>
      </c>
      <c r="AC918" s="1" cm="1">
        <f t="array" ref="AC918">[1]!table_weight[Composure]*(('F+ , F-'!AC$2-[1]!tbl_gk[[#This Row],[Composure]])/('F+ , F-'!AC$2-'F+ , F-'!AC$3))</f>
        <v>1.441083694938589E-3</v>
      </c>
      <c r="AD918" s="1" cm="1">
        <f t="array" ref="AD918">[1]!table_weight[Marking]*(('F+ , F-'!AD$2-[1]!tbl_gk[[#This Row],[Marking]])/('F+ , F-'!AD$2-'F+ , F-'!AD$3))</f>
        <v>2.8394686137308601E-2</v>
      </c>
      <c r="AE918" s="1" cm="1">
        <f t="array" ref="AE918">[1]!table_weight[StandingTackle]*(('F+ , F-'!AE$2-[1]!tbl_gk[[#This Row],[StandingTackle]])/('F+ , F-'!AE$2-'F+ , F-'!AE$3))</f>
        <v>1.3450114486093548E-2</v>
      </c>
      <c r="AF918" s="1" cm="1">
        <f t="array" ref="AF918">[1]!table_weight[SlidingTackle]*(('F+ , F-'!AF$2-[1]!tbl_gk[[#This Row],[SlidingTackle]])/('F+ , F-'!AF$2-'F+ , F-'!AF$3))</f>
        <v>7.4722858256075263E-3</v>
      </c>
      <c r="AG918" s="1" cm="1">
        <f t="array" ref="AG918">[1]!table_weight[GKDiving]*(('F+ , F-'!AG$2-[1]!tbl_gk[[#This Row],[GKDiving]])/('F+ , F-'!AG$2-'F+ , F-'!AG$3))</f>
        <v>2.0497414055369624E-2</v>
      </c>
      <c r="AH918" s="1" cm="1">
        <f t="array" ref="AH918">[1]!table_weight[GKHandling]*(('F+ , F-'!AH$2-[1]!tbl_gk[[#This Row],[GKHandling]])/('F+ , F-'!AH$2-'F+ , F-'!AH$3))</f>
        <v>3.9212444279837541E-2</v>
      </c>
      <c r="AI918" s="1" cm="1">
        <f t="array" ref="AI918">[1]!table_weight[GKKicking]*(('F+ , F-'!AI$2-[1]!tbl_gk[[#This Row],[GKKicking]])/('F+ , F-'!AI$2-'F+ , F-'!AI$3))</f>
        <v>1.8783084879829621E-2</v>
      </c>
      <c r="AJ918" s="1" cm="1">
        <f t="array" ref="AJ918">[1]!table_weight[GKPositioning]*(('F+ , F-'!AJ$2-[1]!tbl_gk[[#This Row],[GKPositioning]])/('F+ , F-'!AJ$2-'F+ , F-'!AJ$3))</f>
        <v>1.0721724275116419E-2</v>
      </c>
      <c r="AK918" s="1" cm="1">
        <f t="array" ref="AK918">[1]!table_weight[GKReflexes]*(('F+ , F-'!AK$2-[1]!tbl_gk[[#This Row],[GKReflexes]])/('F+ , F-'!AK$2-'F+ , F-'!AK$3))</f>
        <v>2.0041915965250297E-2</v>
      </c>
    </row>
    <row r="919" spans="1:37" x14ac:dyDescent="0.55000000000000004">
      <c r="A919" s="8">
        <f>[1]!tbl_gk[[#This Row],[ID]]</f>
        <v>234228</v>
      </c>
      <c r="B919" s="2" cm="1">
        <f t="array" ref="B919">[1]!table_weight[ValueEUR]*(('F+ , F-'!B$2-[1]!tbl_gk[[#This Row],[ValueEUR]])/('F+ , F-'!B$2-'F+ , F-'!B$3))</f>
        <v>1.9013747565638421E-4</v>
      </c>
      <c r="C919" s="2" cm="1">
        <f t="array" ref="C919">[1]!table_weight[WageEUR]*(('F+ , F-'!C$2-[1]!tbl_gk[[#This Row],[WageEUR]])/('F+ , F-'!C$2-'F+ , F-'!C$3))</f>
        <v>8.6066057680719962E-4</v>
      </c>
      <c r="D919" s="2" cm="1">
        <f t="array" ref="D919">[1]!table_weight[Crossing]*(('F+ , F-'!D$2-[1]!tbl_gk[[#This Row],[Crossing]])/('F+ , F-'!D$2-'F+ , F-'!D$3))</f>
        <v>2.2416857476822528E-2</v>
      </c>
      <c r="E919" s="2" cm="1">
        <f t="array" ref="E919">[1]!table_weight[Finishing]*(('F+ , F-'!E$2-[1]!tbl_gk[[#This Row],[Finishing]])/('F+ , F-'!E$2-'F+ , F-'!E$3))</f>
        <v>1.7968512321265388E-2</v>
      </c>
      <c r="F919" s="2" cm="1">
        <f t="array" ref="F919">[1]!table_weight[HeadingAccuracy]*(('F+ , F-'!F$2-[1]!tbl_gk[[#This Row],[HeadingAccuracy]])/('F+ , F-'!F$2-'F+ , F-'!F$3))</f>
        <v>1.210949849973455E-2</v>
      </c>
      <c r="G919" s="2" cm="1">
        <f t="array" ref="G919">[1]!table_weight[ShortPassing]*(('F+ , F-'!G$2-[1]!tbl_gk[[#This Row],[ShortPassing]])/('F+ , F-'!G$2-'F+ , F-'!G$3))</f>
        <v>6.047264524054153E-2</v>
      </c>
      <c r="H919" s="2" cm="1">
        <f t="array" ref="H919">[1]!table_weight[Volleys]*(('F+ , F-'!H$2-[1]!tbl_gk[[#This Row],[Volleys]])/('F+ , F-'!H$2-'F+ , F-'!H$3))</f>
        <v>2.4305234057750281E-3</v>
      </c>
      <c r="I919" s="2" cm="1">
        <f t="array" ref="I919">[1]!table_weight[Dribbling]*(('F+ , F-'!I$2-[1]!tbl_gk[[#This Row],[Dribbling]])/('F+ , F-'!I$2-'F+ , F-'!I$3))</f>
        <v>1.4668173323482065E-2</v>
      </c>
      <c r="J919" s="2" cm="1">
        <f t="array" ref="J919">[1]!table_weight[Curve]*(('F+ , F-'!J$2-[1]!tbl_gk[[#This Row],[Curve]])/('F+ , F-'!J$2-'F+ , F-'!J$3))</f>
        <v>7.9437514788898884E-3</v>
      </c>
      <c r="K919" s="2" cm="1">
        <f t="array" ref="K919">[1]!table_weight[FKAccuracy]*(('F+ , F-'!K$2-[1]!tbl_gk[[#This Row],[FKAccuracy]])/('F+ , F-'!K$2-'F+ , F-'!K$3))</f>
        <v>7.6057195010647873E-3</v>
      </c>
      <c r="L919" s="2" cm="1">
        <f t="array" ref="L919">[1]!table_weight[LongPassing]*(('F+ , F-'!L$2-[1]!tbl_gk[[#This Row],[LongPassing]])/('F+ , F-'!L$2-'F+ , F-'!L$3))</f>
        <v>2.5446932703562523E-2</v>
      </c>
      <c r="M919" s="2" cm="1">
        <f t="array" ref="M919">[1]!table_weight[BallControl]*(('F+ , F-'!M$2-[1]!tbl_gk[[#This Row],[BallControl]])/('F+ , F-'!M$2-'F+ , F-'!M$3))</f>
        <v>1.0865313572949679E-2</v>
      </c>
      <c r="N919" s="2" cm="1">
        <f t="array" ref="N919">[1]!table_weight[Acceleration]*(('F+ , F-'!N$2-[1]!tbl_gk[[#This Row],[Acceleration]])/('F+ , F-'!N$2-'F+ , F-'!N$3))</f>
        <v>6.9901036167433111E-3</v>
      </c>
      <c r="O919" s="2" cm="1">
        <f t="array" ref="O919">[1]!table_weight[SprintSpeed]*(('F+ , F-'!O$2-[1]!tbl_gk[[#This Row],[SprintSpeed]])/('F+ , F-'!O$2-'F+ , F-'!O$3))</f>
        <v>9.838758746577414E-3</v>
      </c>
      <c r="P919" s="2" cm="1">
        <f t="array" ref="P919">[1]!table_weight[Agility]*(('F+ , F-'!P$2-[1]!tbl_gk[[#This Row],[Agility]])/('F+ , F-'!P$2-'F+ , F-'!P$3))</f>
        <v>4.5634317006388652E-3</v>
      </c>
      <c r="Q919" s="2" cm="1">
        <f t="array" ref="Q919">[1]!table_weight[Reactions]*(('F+ , F-'!Q$2-[1]!tbl_gk[[#This Row],[Reactions]])/('F+ , F-'!Q$2-'F+ , F-'!Q$3))</f>
        <v>1.9078754002670962E-3</v>
      </c>
      <c r="R919" s="2" cm="1">
        <f t="array" ref="R919">[1]!table_weight[Balance]*(('F+ , F-'!R$2-[1]!tbl_gk[[#This Row],[Balance]])/('F+ , F-'!R$2-'F+ , F-'!R$3))</f>
        <v>7.4505007357369231E-4</v>
      </c>
      <c r="S919" s="2" cm="1">
        <f t="array" ref="S919">[1]!table_weight[ShotPower]*(('F+ , F-'!S$2-[1]!tbl_gk[[#This Row],[ShotPower]])/('F+ , F-'!S$2-'F+ , F-'!S$3))</f>
        <v>5.9732723886410689E-3</v>
      </c>
      <c r="T919" s="2" cm="1">
        <f t="array" ref="T919">[1]!table_weight[Jumping]*(('F+ , F-'!T$2-[1]!tbl_gk[[#This Row],[Jumping]])/('F+ , F-'!T$2-'F+ , F-'!T$3))</f>
        <v>2.4902597721228252E-3</v>
      </c>
      <c r="U919" s="2" cm="1">
        <f t="array" ref="U919">[1]!table_weight[Stamina]*(('F+ , F-'!U$2-[1]!tbl_gk[[#This Row],[Stamina]])/('F+ , F-'!U$2-'F+ , F-'!U$3))</f>
        <v>1.0304523194991E-2</v>
      </c>
      <c r="V919" s="2" cm="1">
        <f t="array" ref="V919">[1]!table_weight[Strength]*(('F+ , F-'!V$2-[1]!tbl_gk[[#This Row],[Strength]])/('F+ , F-'!V$2-'F+ , F-'!V$3))</f>
        <v>2.1296014602981403E-2</v>
      </c>
      <c r="W919" s="2" cm="1">
        <f t="array" ref="W919">[1]!table_weight[LongShots]*(('F+ , F-'!W$2-[1]!tbl_gk[[#This Row],[LongShots]])/('F+ , F-'!W$2-'F+ , F-'!W$3))</f>
        <v>1.0128592311173986E-2</v>
      </c>
      <c r="X919" s="2" cm="1">
        <f t="array" ref="X919">[1]!table_weight[Aggression]*(('F+ , F-'!X$2-[1]!tbl_gk[[#This Row],[Aggression]])/('F+ , F-'!X$2-'F+ , F-'!X$3))</f>
        <v>6.0845756008518293E-3</v>
      </c>
      <c r="Y919" s="2" cm="1">
        <f t="array" ref="Y919">[1]!table_weight[Interceptions]*(('F+ , F-'!Y$2-[1]!tbl_gk[[#This Row],[Interceptions]])/('F+ , F-'!Y$2-'F+ , F-'!Y$3))</f>
        <v>2.4239366214775633E-2</v>
      </c>
      <c r="Z919" s="2" cm="1">
        <f t="array" ref="Z919">[1]!table_weight[Positioning]*(('F+ , F-'!Z$2-[1]!tbl_gk[[#This Row],[Positioning]])/('F+ , F-'!Z$2-'F+ , F-'!Z$3))</f>
        <v>1.9225568738802474E-3</v>
      </c>
      <c r="AA919" s="2" cm="1">
        <f t="array" ref="AA919">[1]!table_weight[Vision]*(('F+ , F-'!AA$2-[1]!tbl_gk[[#This Row],[Vision]])/('F+ , F-'!AA$2-'F+ , F-'!AA$3))</f>
        <v>2.2715748909846831E-2</v>
      </c>
      <c r="AB919" s="2" cm="1">
        <f t="array" ref="AB919">[1]!table_weight[Penalties]*(('F+ , F-'!AB$2-[1]!tbl_gk[[#This Row],[Penalties]])/('F+ , F-'!AB$2-'F+ , F-'!AB$3))</f>
        <v>2.1139426260312223E-3</v>
      </c>
      <c r="AC919" s="2" cm="1">
        <f t="array" ref="AC919">[1]!table_weight[Composure]*(('F+ , F-'!AC$2-[1]!tbl_gk[[#This Row],[Composure]])/('F+ , F-'!AC$2-'F+ , F-'!AC$3))</f>
        <v>1.7079510458531426E-3</v>
      </c>
      <c r="AD919" s="2" cm="1">
        <f t="array" ref="AD919">[1]!table_weight[Marking]*(('F+ , F-'!AD$2-[1]!tbl_gk[[#This Row],[Marking]])/('F+ , F-'!AD$2-'F+ , F-'!AD$3))</f>
        <v>3.1549651263676225E-2</v>
      </c>
      <c r="AE919" s="2" cm="1">
        <f t="array" ref="AE919">[1]!table_weight[StandingTackle]*(('F+ , F-'!AE$2-[1]!tbl_gk[[#This Row],[StandingTackle]])/('F+ , F-'!AE$2-'F+ , F-'!AE$3))</f>
        <v>2.9141914719869356E-2</v>
      </c>
      <c r="AF919" s="2" cm="1">
        <f t="array" ref="AF919">[1]!table_weight[SlidingTackle]*(('F+ , F-'!AF$2-[1]!tbl_gk[[#This Row],[SlidingTackle]])/('F+ , F-'!AF$2-'F+ , F-'!AF$3))</f>
        <v>8.9667429907290316E-3</v>
      </c>
      <c r="AG919" s="2" cm="1">
        <f t="array" ref="AG919">[1]!table_weight[GKDiving]*(('F+ , F-'!AG$2-[1]!tbl_gk[[#This Row],[GKDiving]])/('F+ , F-'!AG$2-'F+ , F-'!AG$3))</f>
        <v>4.7827299462529123E-2</v>
      </c>
      <c r="AH919" s="2" cm="1">
        <f t="array" ref="AH919">[1]!table_weight[GKHandling]*(('F+ , F-'!AH$2-[1]!tbl_gk[[#This Row],[GKHandling]])/('F+ , F-'!AH$2-'F+ , F-'!AH$3))</f>
        <v>4.8124363434346076E-2</v>
      </c>
      <c r="AI919" s="2" cm="1">
        <f t="array" ref="AI919">[1]!table_weight[GKKicking]*(('F+ , F-'!AI$2-[1]!tbl_gk[[#This Row],[GKKicking]])/('F+ , F-'!AI$2-'F+ , F-'!AI$3))</f>
        <v>2.6832978399756596E-2</v>
      </c>
      <c r="AJ919" s="2" cm="1">
        <f t="array" ref="AJ919">[1]!table_weight[GKPositioning]*(('F+ , F-'!AJ$2-[1]!tbl_gk[[#This Row],[GKPositioning]])/('F+ , F-'!AJ$2-'F+ , F-'!AJ$3))</f>
        <v>1.8290000234022125E-2</v>
      </c>
      <c r="AK919" s="2" cm="1">
        <f t="array" ref="AK919">[1]!table_weight[GKReflexes]*(('F+ , F-'!AK$2-[1]!tbl_gk[[#This Row],[GKReflexes]])/('F+ , F-'!AK$2-'F+ , F-'!AK$3))</f>
        <v>4.7371801372409796E-2</v>
      </c>
    </row>
    <row r="920" spans="1:37" x14ac:dyDescent="0.55000000000000004">
      <c r="A920" s="7">
        <f>[1]!tbl_gk[[#This Row],[ID]]</f>
        <v>234260</v>
      </c>
      <c r="B920" s="1" cm="1">
        <f t="array" ref="B920">[1]!table_weight[ValueEUR]*(('F+ , F-'!B$2-[1]!tbl_gk[[#This Row],[ValueEUR]])/('F+ , F-'!B$2-'F+ , F-'!B$3))</f>
        <v>4.2935264389290658E-4</v>
      </c>
      <c r="C920" s="1" cm="1">
        <f t="array" ref="C920">[1]!table_weight[WageEUR]*(('F+ , F-'!C$2-[1]!tbl_gk[[#This Row],[WageEUR]])/('F+ , F-'!C$2-'F+ , F-'!C$3))</f>
        <v>7.0417683556952691E-4</v>
      </c>
      <c r="D920" s="1" cm="1">
        <f t="array" ref="D920">[1]!table_weight[Crossing]*(('F+ , F-'!D$2-[1]!tbl_gk[[#This Row],[Crossing]])/('F+ , F-'!D$2-'F+ , F-'!D$3))</f>
        <v>3.5866971962916043E-2</v>
      </c>
      <c r="E920" s="1" cm="1">
        <f t="array" ref="E920">[1]!table_weight[Finishing]*(('F+ , F-'!E$2-[1]!tbl_gk[[#This Row],[Finishing]])/('F+ , F-'!E$2-'F+ , F-'!E$3))</f>
        <v>2.1961515059324362E-2</v>
      </c>
      <c r="F920" s="1" cm="1">
        <f t="array" ref="F920">[1]!table_weight[HeadingAccuracy]*(('F+ , F-'!F$2-[1]!tbl_gk[[#This Row],[HeadingAccuracy]])/('F+ , F-'!F$2-'F+ , F-'!F$3))</f>
        <v>1.08567917583827E-2</v>
      </c>
      <c r="G920" s="1" cm="1">
        <f t="array" ref="G920">[1]!table_weight[ShortPassing]*(('F+ , F-'!G$2-[1]!tbl_gk[[#This Row],[ShortPassing]])/('F+ , F-'!G$2-'F+ , F-'!G$3))</f>
        <v>2.8126811739786758E-2</v>
      </c>
      <c r="H920" s="1" cm="1">
        <f t="array" ref="H920">[1]!table_weight[Volleys]*(('F+ , F-'!H$2-[1]!tbl_gk[[#This Row],[Volleys]])/('F+ , F-'!H$2-'F+ , F-'!H$3))</f>
        <v>2.1990449861774069E-3</v>
      </c>
      <c r="I920" s="1" cm="1">
        <f t="array" ref="I920">[1]!table_weight[Dribbling]*(('F+ , F-'!I$2-[1]!tbl_gk[[#This Row],[Dribbling]])/('F+ , F-'!I$2-'F+ , F-'!I$3))</f>
        <v>1.0756660437220181E-2</v>
      </c>
      <c r="J920" s="1" cm="1">
        <f t="array" ref="J920">[1]!table_weight[Curve]*(('F+ , F-'!J$2-[1]!tbl_gk[[#This Row],[Curve]])/('F+ , F-'!J$2-'F+ , F-'!J$3))</f>
        <v>9.1268634012777444E-3</v>
      </c>
      <c r="K920" s="1" cm="1">
        <f t="array" ref="K920">[1]!table_weight[FKAccuracy]*(('F+ , F-'!K$2-[1]!tbl_gk[[#This Row],[FKAccuracy]])/('F+ , F-'!K$2-'F+ , F-'!K$3))</f>
        <v>9.5832065713416324E-3</v>
      </c>
      <c r="L920" s="1" cm="1">
        <f t="array" ref="L920">[1]!table_weight[LongPassing]*(('F+ , F-'!L$2-[1]!tbl_gk[[#This Row],[LongPassing]])/('F+ , F-'!L$2-'F+ , F-'!L$3))</f>
        <v>1.5159874802122355E-2</v>
      </c>
      <c r="M920" s="1" cm="1">
        <f t="array" ref="M920">[1]!table_weight[BallControl]*(('F+ , F-'!M$2-[1]!tbl_gk[[#This Row],[BallControl]])/('F+ , F-'!M$2-'F+ , F-'!M$3))</f>
        <v>5.2153505150158456E-3</v>
      </c>
      <c r="N920" s="1" cm="1">
        <f t="array" ref="N920">[1]!table_weight[Acceleration]*(('F+ , F-'!N$2-[1]!tbl_gk[[#This Row],[Acceleration]])/('F+ , F-'!N$2-'F+ , F-'!N$3))</f>
        <v>6.5391291898566463E-3</v>
      </c>
      <c r="O920" s="1" cm="1">
        <f t="array" ref="O920">[1]!table_weight[SprintSpeed]*(('F+ , F-'!O$2-[1]!tbl_gk[[#This Row],[SprintSpeed]])/('F+ , F-'!O$2-'F+ , F-'!O$3))</f>
        <v>9.5576513538180603E-3</v>
      </c>
      <c r="P920" s="1" cm="1">
        <f t="array" ref="P920">[1]!table_weight[Agility]*(('F+ , F-'!P$2-[1]!tbl_gk[[#This Row],[Agility]])/('F+ , F-'!P$2-'F+ , F-'!P$3))</f>
        <v>3.3933210081673617E-3</v>
      </c>
      <c r="Q920" s="1" cm="1">
        <f t="array" ref="Q920">[1]!table_weight[Reactions]*(('F+ , F-'!Q$2-[1]!tbl_gk[[#This Row],[Reactions]])/('F+ , F-'!Q$2-'F+ , F-'!Q$3))</f>
        <v>1.4437976002021271E-3</v>
      </c>
      <c r="R920" s="1" cm="1">
        <f t="array" ref="R920">[1]!table_weight[Balance]*(('F+ , F-'!R$2-[1]!tbl_gk[[#This Row],[Balance]])/('F+ , F-'!R$2-'F+ , F-'!R$3))</f>
        <v>1.6142751594096668E-3</v>
      </c>
      <c r="S920" s="1" cm="1">
        <f t="array" ref="S920">[1]!table_weight[ShotPower]*(('F+ , F-'!S$2-[1]!tbl_gk[[#This Row],[ShotPower]])/('F+ , F-'!S$2-'F+ , F-'!S$3))</f>
        <v>5.1941499031661464E-3</v>
      </c>
      <c r="T920" s="1" cm="1">
        <f t="array" ref="T920">[1]!table_weight[Jumping]*(('F+ , F-'!T$2-[1]!tbl_gk[[#This Row],[Jumping]])/('F+ , F-'!T$2-'F+ , F-'!T$3))</f>
        <v>3.1772279851222255E-3</v>
      </c>
      <c r="U920" s="1" cm="1">
        <f t="array" ref="U920">[1]!table_weight[Stamina]*(('F+ , F-'!U$2-[1]!tbl_gk[[#This Row],[Stamina]])/('F+ , F-'!U$2-'F+ , F-'!U$3))</f>
        <v>9.4458129287417498E-3</v>
      </c>
      <c r="V920" s="1" cm="1">
        <f t="array" ref="V920">[1]!table_weight[Strength]*(('F+ , F-'!V$2-[1]!tbl_gk[[#This Row],[Strength]])/('F+ , F-'!V$2-'F+ , F-'!V$3))</f>
        <v>3.8155359497008344E-2</v>
      </c>
      <c r="W920" s="1" cm="1">
        <f t="array" ref="W920">[1]!table_weight[LongShots]*(('F+ , F-'!W$2-[1]!tbl_gk[[#This Row],[LongShots]])/('F+ , F-'!W$2-'F+ , F-'!W$3))</f>
        <v>1.0388299806332293E-2</v>
      </c>
      <c r="X920" s="1" cm="1">
        <f t="array" ref="X920">[1]!table_weight[Aggression]*(('F+ , F-'!X$2-[1]!tbl_gk[[#This Row],[Aggression]])/('F+ , F-'!X$2-'F+ , F-'!X$3))</f>
        <v>1.2169151201703659E-2</v>
      </c>
      <c r="Y920" s="1" cm="1">
        <f t="array" ref="Y920">[1]!table_weight[Interceptions]*(('F+ , F-'!Y$2-[1]!tbl_gk[[#This Row],[Interceptions]])/('F+ , F-'!Y$2-'F+ , F-'!Y$3))</f>
        <v>1.9391492971820509E-2</v>
      </c>
      <c r="Z920" s="1" cm="1">
        <f t="array" ref="Z920">[1]!table_weight[Positioning]*(('F+ , F-'!Z$2-[1]!tbl_gk[[#This Row],[Positioning]])/('F+ , F-'!Z$2-'F+ , F-'!Z$3))</f>
        <v>2.0704458641787279E-3</v>
      </c>
      <c r="AA920" s="1" cm="1">
        <f t="array" ref="AA920">[1]!table_weight[Vision]*(('F+ , F-'!AA$2-[1]!tbl_gk[[#This Row],[Vision]])/('F+ , F-'!AA$2-'F+ , F-'!AA$3))</f>
        <v>1.5617077375519694E-2</v>
      </c>
      <c r="AB920" s="1" cm="1">
        <f t="array" ref="AB920">[1]!table_weight[Penalties]*(('F+ , F-'!AB$2-[1]!tbl_gk[[#This Row],[Penalties]])/('F+ , F-'!AB$2-'F+ , F-'!AB$3))</f>
        <v>2.4662663970364263E-3</v>
      </c>
      <c r="AC920" s="1" cm="1">
        <f t="array" ref="AC920">[1]!table_weight[Composure]*(('F+ , F-'!AC$2-[1]!tbl_gk[[#This Row],[Composure]])/('F+ , F-'!AC$2-'F+ , F-'!AC$3))</f>
        <v>3.7361429128037491E-4</v>
      </c>
      <c r="AD920" s="1" cm="1">
        <f t="array" ref="AD920">[1]!table_weight[Marking]*(('F+ , F-'!AD$2-[1]!tbl_gk[[#This Row],[Marking]])/('F+ , F-'!AD$2-'F+ , F-'!AD$3))</f>
        <v>7.8874128159190562E-3</v>
      </c>
      <c r="AE920" s="1" cm="1">
        <f t="array" ref="AE920">[1]!table_weight[StandingTackle]*(('F+ , F-'!AE$2-[1]!tbl_gk[[#This Row],[StandingTackle]])/('F+ , F-'!AE$2-'F+ , F-'!AE$3))</f>
        <v>3.362528621523387E-2</v>
      </c>
      <c r="AF920" s="1" cm="1">
        <f t="array" ref="AF920">[1]!table_weight[SlidingTackle]*(('F+ , F-'!AF$2-[1]!tbl_gk[[#This Row],[SlidingTackle]])/('F+ , F-'!AF$2-'F+ , F-'!AF$3))</f>
        <v>8.2195144081682794E-3</v>
      </c>
      <c r="AG920" s="1" cm="1">
        <f t="array" ref="AG920">[1]!table_weight[GKDiving]*(('F+ , F-'!AG$2-[1]!tbl_gk[[#This Row],[GKDiving]])/('F+ , F-'!AG$2-'F+ , F-'!AG$3))</f>
        <v>4.2702945948686719E-2</v>
      </c>
      <c r="AH920" s="1" cm="1">
        <f t="array" ref="AH920">[1]!table_weight[GKHandling]*(('F+ , F-'!AH$2-[1]!tbl_gk[[#This Row],[GKHandling]])/('F+ , F-'!AH$2-'F+ , F-'!AH$3))</f>
        <v>4.8124363434346076E-2</v>
      </c>
      <c r="AI920" s="1" cm="1">
        <f t="array" ref="AI920">[1]!table_weight[GKKicking]*(('F+ , F-'!AI$2-[1]!tbl_gk[[#This Row],[GKKicking]])/('F+ , F-'!AI$2-'F+ , F-'!AI$3))</f>
        <v>2.3255247946455719E-2</v>
      </c>
      <c r="AJ920" s="1" cm="1">
        <f t="array" ref="AJ920">[1]!table_weight[GKPositioning]*(('F+ , F-'!AJ$2-[1]!tbl_gk[[#This Row],[GKPositioning]])/('F+ , F-'!AJ$2-'F+ , F-'!AJ$3))</f>
        <v>1.7028620907537841E-2</v>
      </c>
      <c r="AK920" s="1" cm="1">
        <f t="array" ref="AK920">[1]!table_weight[GKReflexes]*(('F+ , F-'!AK$2-[1]!tbl_gk[[#This Row],[GKReflexes]])/('F+ , F-'!AK$2-'F+ , F-'!AK$3))</f>
        <v>4.1905824290977896E-2</v>
      </c>
    </row>
    <row r="921" spans="1:37" x14ac:dyDescent="0.55000000000000004">
      <c r="A921" s="8">
        <f>[1]!tbl_gk[[#This Row],[ID]]</f>
        <v>234341</v>
      </c>
      <c r="B921" s="2" cm="1">
        <f t="array" ref="B921">[1]!table_weight[ValueEUR]*(('F+ , F-'!B$2-[1]!tbl_gk[[#This Row],[ValueEUR]])/('F+ , F-'!B$2-'F+ , F-'!B$3))</f>
        <v>8.3061679706384727E-4</v>
      </c>
      <c r="C921" s="2" cm="1">
        <f t="array" ref="C921">[1]!table_weight[WageEUR]*(('F+ , F-'!C$2-[1]!tbl_gk[[#This Row],[WageEUR]])/('F+ , F-'!C$2-'F+ , F-'!C$3))</f>
        <v>2.8949492128969444E-3</v>
      </c>
      <c r="D921" s="2" cm="1">
        <f t="array" ref="D921">[1]!table_weight[Crossing]*(('F+ , F-'!D$2-[1]!tbl_gk[[#This Row],[Crossing]])/('F+ , F-'!D$2-'F+ , F-'!D$3))</f>
        <v>3.5866971962916043E-2</v>
      </c>
      <c r="E921" s="2" cm="1">
        <f t="array" ref="E921">[1]!table_weight[Finishing]*(('F+ , F-'!E$2-[1]!tbl_gk[[#This Row],[Finishing]])/('F+ , F-'!E$2-'F+ , F-'!E$3))</f>
        <v>2.096326437480962E-2</v>
      </c>
      <c r="F921" s="2" cm="1">
        <f t="array" ref="F921">[1]!table_weight[HeadingAccuracy]*(('F+ , F-'!F$2-[1]!tbl_gk[[#This Row],[HeadingAccuracy]])/('F+ , F-'!F$2-'F+ , F-'!F$3))</f>
        <v>1.0439222844598752E-2</v>
      </c>
      <c r="G921" s="2" cm="1">
        <f t="array" ref="G921">[1]!table_weight[ShortPassing]*(('F+ , F-'!G$2-[1]!tbl_gk[[#This Row],[ShortPassing]])/('F+ , F-'!G$2-'F+ , F-'!G$3))</f>
        <v>2.6720471152797416E-2</v>
      </c>
      <c r="H921" s="2" cm="1">
        <f t="array" ref="H921">[1]!table_weight[Volleys]*(('F+ , F-'!H$2-[1]!tbl_gk[[#This Row],[Volleys]])/('F+ , F-'!H$2-'F+ , F-'!H$3))</f>
        <v>2.1990449861774069E-3</v>
      </c>
      <c r="I921" s="2" cm="1">
        <f t="array" ref="I921">[1]!table_weight[Dribbling]*(('F+ , F-'!I$2-[1]!tbl_gk[[#This Row],[Dribbling]])/('F+ , F-'!I$2-'F+ , F-'!I$3))</f>
        <v>1.8579686209743949E-2</v>
      </c>
      <c r="J921" s="2" cm="1">
        <f t="array" ref="J921">[1]!table_weight[Curve]*(('F+ , F-'!J$2-[1]!tbl_gk[[#This Row],[Curve]])/('F+ , F-'!J$2-'F+ , F-'!J$3))</f>
        <v>9.4648953791028455E-3</v>
      </c>
      <c r="K921" s="2" cm="1">
        <f t="array" ref="K921">[1]!table_weight[FKAccuracy]*(('F+ , F-'!K$2-[1]!tbl_gk[[#This Row],[FKAccuracy]])/('F+ , F-'!K$2-'F+ , F-'!K$3))</f>
        <v>9.7353209613629272E-3</v>
      </c>
      <c r="L921" s="2" cm="1">
        <f t="array" ref="L921">[1]!table_weight[LongPassing]*(('F+ , F-'!L$2-[1]!tbl_gk[[#This Row],[LongPassing]])/('F+ , F-'!L$2-'F+ , F-'!L$3))</f>
        <v>9.7456338013643708E-3</v>
      </c>
      <c r="M921" s="2" cm="1">
        <f t="array" ref="M921">[1]!table_weight[BallControl]*(('F+ , F-'!M$2-[1]!tbl_gk[[#This Row],[BallControl]])/('F+ , F-'!M$2-'F+ , F-'!M$3))</f>
        <v>1.3472988830457604E-2</v>
      </c>
      <c r="N921" s="2" cm="1">
        <f t="array" ref="N921">[1]!table_weight[Acceleration]*(('F+ , F-'!N$2-[1]!tbl_gk[[#This Row],[Acceleration]])/('F+ , F-'!N$2-'F+ , F-'!N$3))</f>
        <v>4.0587698419799877E-3</v>
      </c>
      <c r="O921" s="2" cm="1">
        <f t="array" ref="O921">[1]!table_weight[SprintSpeed]*(('F+ , F-'!O$2-[1]!tbl_gk[[#This Row],[SprintSpeed]])/('F+ , F-'!O$2-'F+ , F-'!O$3))</f>
        <v>4.7788256769090301E-3</v>
      </c>
      <c r="P921" s="2" cm="1">
        <f t="array" ref="P921">[1]!table_weight[Agility]*(('F+ , F-'!P$2-[1]!tbl_gk[[#This Row],[Agility]])/('F+ , F-'!P$2-'F+ , F-'!P$3))</f>
        <v>2.5742435234373086E-3</v>
      </c>
      <c r="Q921" s="2" cm="1">
        <f t="array" ref="Q921">[1]!table_weight[Reactions]*(('F+ , F-'!Q$2-[1]!tbl_gk[[#This Row],[Reactions]])/('F+ , F-'!Q$2-'F+ , F-'!Q$3))</f>
        <v>1.2375408001732517E-3</v>
      </c>
      <c r="R921" s="2" cm="1">
        <f t="array" ref="R921">[1]!table_weight[Balance]*(('F+ , F-'!R$2-[1]!tbl_gk[[#This Row],[Balance]])/('F+ , F-'!R$2-'F+ , F-'!R$3))</f>
        <v>2.6076752575079228E-3</v>
      </c>
      <c r="S921" s="2" cm="1">
        <f t="array" ref="S921">[1]!table_weight[ShotPower]*(('F+ , F-'!S$2-[1]!tbl_gk[[#This Row],[ShotPower]])/('F+ , F-'!S$2-'F+ , F-'!S$3))</f>
        <v>3.8956124273746098E-3</v>
      </c>
      <c r="T921" s="2" cm="1">
        <f t="array" ref="T921">[1]!table_weight[Jumping]*(('F+ , F-'!T$2-[1]!tbl_gk[[#This Row],[Jumping]])/('F+ , F-'!T$2-'F+ , F-'!T$3))</f>
        <v>1.8891625857483504E-3</v>
      </c>
      <c r="U921" s="2" cm="1">
        <f t="array" ref="U921">[1]!table_weight[Stamina]*(('F+ , F-'!U$2-[1]!tbl_gk[[#This Row],[Stamina]])/('F+ , F-'!U$2-'F+ , F-'!U$3))</f>
        <v>2.0609046389982E-2</v>
      </c>
      <c r="V921" s="2" cm="1">
        <f t="array" ref="V921">[1]!table_weight[Strength]*(('F+ , F-'!V$2-[1]!tbl_gk[[#This Row],[Strength]])/('F+ , F-'!V$2-'F+ , F-'!V$3))</f>
        <v>2.3070682486563184E-2</v>
      </c>
      <c r="W921" s="2" cm="1">
        <f t="array" ref="W921">[1]!table_weight[LongShots]*(('F+ , F-'!W$2-[1]!tbl_gk[[#This Row],[LongShots]])/('F+ , F-'!W$2-'F+ , F-'!W$3))</f>
        <v>1.0128592311173986E-2</v>
      </c>
      <c r="X921" s="2" cm="1">
        <f t="array" ref="X921">[1]!table_weight[Aggression]*(('F+ , F-'!X$2-[1]!tbl_gk[[#This Row],[Aggression]])/('F+ , F-'!X$2-'F+ , F-'!X$3))</f>
        <v>1.642835412229994E-2</v>
      </c>
      <c r="Y921" s="2" cm="1">
        <f t="array" ref="Y921">[1]!table_weight[Interceptions]*(('F+ , F-'!Y$2-[1]!tbl_gk[[#This Row],[Interceptions]])/('F+ , F-'!Y$2-'F+ , F-'!Y$3))</f>
        <v>2.1469152933086991E-2</v>
      </c>
      <c r="Z921" s="2" cm="1">
        <f t="array" ref="Z921">[1]!table_weight[Positioning]*(('F+ , F-'!Z$2-[1]!tbl_gk[[#This Row],[Positioning]])/('F+ , F-'!Z$2-'F+ , F-'!Z$3))</f>
        <v>1.9225568738802474E-3</v>
      </c>
      <c r="AA921" s="2" cm="1">
        <f t="array" ref="AA921">[1]!table_weight[Vision]*(('F+ , F-'!AA$2-[1]!tbl_gk[[#This Row],[Vision]])/('F+ , F-'!AA$2-'F+ , F-'!AA$3))</f>
        <v>1.3487475915221555E-2</v>
      </c>
      <c r="AB921" s="2" cm="1">
        <f t="array" ref="AB921">[1]!table_weight[Penalties]*(('F+ , F-'!AB$2-[1]!tbl_gk[[#This Row],[Penalties]])/('F+ , F-'!AB$2-'F+ , F-'!AB$3))</f>
        <v>2.1922367973657118E-3</v>
      </c>
      <c r="AC921" s="2" cm="1">
        <f t="array" ref="AC921">[1]!table_weight[Composure]*(('F+ , F-'!AC$2-[1]!tbl_gk[[#This Row],[Composure]])/('F+ , F-'!AC$2-'F+ , F-'!AC$3))</f>
        <v>1.7613245160360534E-3</v>
      </c>
      <c r="AD921" s="2" cm="1">
        <f t="array" ref="AD921">[1]!table_weight[Marking]*(('F+ , F-'!AD$2-[1]!tbl_gk[[#This Row],[Marking]])/('F+ , F-'!AD$2-'F+ , F-'!AD$3))</f>
        <v>1.8929790758205733E-2</v>
      </c>
      <c r="AE921" s="2" cm="1">
        <f t="array" ref="AE921">[1]!table_weight[StandingTackle]*(('F+ , F-'!AE$2-[1]!tbl_gk[[#This Row],[StandingTackle]])/('F+ , F-'!AE$2-'F+ , F-'!AE$3))</f>
        <v>2.465854322450484E-2</v>
      </c>
      <c r="AF921" s="2" cm="1">
        <f t="array" ref="AF921">[1]!table_weight[SlidingTackle]*(('F+ , F-'!AF$2-[1]!tbl_gk[[#This Row],[SlidingTackle]])/('F+ , F-'!AF$2-'F+ , F-'!AF$3))</f>
        <v>1.0461200155850536E-2</v>
      </c>
      <c r="AG921" s="2" cm="1">
        <f t="array" ref="AG921">[1]!table_weight[GKDiving]*(('F+ , F-'!AG$2-[1]!tbl_gk[[#This Row],[GKDiving]])/('F+ , F-'!AG$2-'F+ , F-'!AG$3))</f>
        <v>3.7578592434844307E-2</v>
      </c>
      <c r="AH921" s="2" cm="1">
        <f t="array" ref="AH921">[1]!table_weight[GKHandling]*(('F+ , F-'!AH$2-[1]!tbl_gk[[#This Row],[GKHandling]])/('F+ , F-'!AH$2-'F+ , F-'!AH$3))</f>
        <v>3.7430060448935834E-2</v>
      </c>
      <c r="AI921" s="2" cm="1">
        <f t="array" ref="AI921">[1]!table_weight[GKKicking]*(('F+ , F-'!AI$2-[1]!tbl_gk[[#This Row],[GKKicking]])/('F+ , F-'!AI$2-'F+ , F-'!AI$3))</f>
        <v>1.78886522665044E-2</v>
      </c>
      <c r="AJ921" s="2" cm="1">
        <f t="array" ref="AJ921">[1]!table_weight[GKPositioning]*(('F+ , F-'!AJ$2-[1]!tbl_gk[[#This Row],[GKPositioning]])/('F+ , F-'!AJ$2-'F+ , F-'!AJ$3))</f>
        <v>1.3244482928084987E-2</v>
      </c>
      <c r="AK921" s="2" cm="1">
        <f t="array" ref="AK921">[1]!table_weight[GKReflexes]*(('F+ , F-'!AK$2-[1]!tbl_gk[[#This Row],[GKReflexes]])/('F+ , F-'!AK$2-'F+ , F-'!AK$3))</f>
        <v>3.2795862488591399E-2</v>
      </c>
    </row>
    <row r="922" spans="1:37" x14ac:dyDescent="0.55000000000000004">
      <c r="A922" s="7">
        <f>[1]!tbl_gk[[#This Row],[ID]]</f>
        <v>234371</v>
      </c>
      <c r="B922" s="1" cm="1">
        <f t="array" ref="B922">[1]!table_weight[ValueEUR]*(('F+ , F-'!B$2-[1]!tbl_gk[[#This Row],[ValueEUR]])/('F+ , F-'!B$2-'F+ , F-'!B$3))</f>
        <v>3.9848617057206497E-4</v>
      </c>
      <c r="C922" s="1" cm="1">
        <f t="array" ref="C922">[1]!table_weight[WageEUR]*(('F+ , F-'!C$2-[1]!tbl_gk[[#This Row],[WageEUR]])/('F+ , F-'!C$2-'F+ , F-'!C$3))</f>
        <v>1.3301118005202175E-3</v>
      </c>
      <c r="D922" s="1" cm="1">
        <f t="array" ref="D922">[1]!table_weight[Crossing]*(('F+ , F-'!D$2-[1]!tbl_gk[[#This Row],[Crossing]])/('F+ , F-'!D$2-'F+ , F-'!D$3))</f>
        <v>3.81086577105983E-2</v>
      </c>
      <c r="E922" s="1" cm="1">
        <f t="array" ref="E922">[1]!table_weight[Finishing]*(('F+ , F-'!E$2-[1]!tbl_gk[[#This Row],[Finishing]])/('F+ , F-'!E$2-'F+ , F-'!E$3))</f>
        <v>1.7968512321265388E-2</v>
      </c>
      <c r="F922" s="1" cm="1">
        <f t="array" ref="F922">[1]!table_weight[HeadingAccuracy]*(('F+ , F-'!F$2-[1]!tbl_gk[[#This Row],[HeadingAccuracy]])/('F+ , F-'!F$2-'F+ , F-'!F$3))</f>
        <v>1.0439222844598752E-2</v>
      </c>
      <c r="G922" s="1" cm="1">
        <f t="array" ref="G922">[1]!table_weight[ShortPassing]*(('F+ , F-'!G$2-[1]!tbl_gk[[#This Row],[ShortPassing]])/('F+ , F-'!G$2-'F+ , F-'!G$3))</f>
        <v>5.9066304653552192E-2</v>
      </c>
      <c r="H922" s="1" cm="1">
        <f t="array" ref="H922">[1]!table_weight[Volleys]*(('F+ , F-'!H$2-[1]!tbl_gk[[#This Row],[Volleys]])/('F+ , F-'!H$2-'F+ , F-'!H$3))</f>
        <v>2.3147841959762173E-3</v>
      </c>
      <c r="I922" s="1" cm="1">
        <f t="array" ref="I922">[1]!table_weight[Dribbling]*(('F+ , F-'!I$2-[1]!tbl_gk[[#This Row],[Dribbling]])/('F+ , F-'!I$2-'F+ , F-'!I$3))</f>
        <v>2.1513320874440363E-2</v>
      </c>
      <c r="J922" s="1" cm="1">
        <f t="array" ref="J922">[1]!table_weight[Curve]*(('F+ , F-'!J$2-[1]!tbl_gk[[#This Row],[Curve]])/('F+ , F-'!J$2-'F+ , F-'!J$3))</f>
        <v>9.4648953791028455E-3</v>
      </c>
      <c r="K922" s="1" cm="1">
        <f t="array" ref="K922">[1]!table_weight[FKAccuracy]*(('F+ , F-'!K$2-[1]!tbl_gk[[#This Row],[FKAccuracy]])/('F+ , F-'!K$2-'F+ , F-'!K$3))</f>
        <v>9.4310921813203358E-3</v>
      </c>
      <c r="L922" s="1" cm="1">
        <f t="array" ref="L922">[1]!table_weight[LongPassing]*(('F+ , F-'!L$2-[1]!tbl_gk[[#This Row],[LongPassing]])/('F+ , F-'!L$2-'F+ , F-'!L$3))</f>
        <v>2.8154053203941515E-2</v>
      </c>
      <c r="M922" s="1" cm="1">
        <f t="array" ref="M922">[1]!table_weight[BallControl]*(('F+ , F-'!M$2-[1]!tbl_gk[[#This Row],[BallControl]])/('F+ , F-'!M$2-'F+ , F-'!M$3))</f>
        <v>1.5646051545047536E-2</v>
      </c>
      <c r="N922" s="1" cm="1">
        <f t="array" ref="N922">[1]!table_weight[Acceleration]*(('F+ , F-'!N$2-[1]!tbl_gk[[#This Row],[Acceleration]])/('F+ , F-'!N$2-'F+ , F-'!N$3))</f>
        <v>4.5097442688666525E-3</v>
      </c>
      <c r="O922" s="1" cm="1">
        <f t="array" ref="O922">[1]!table_weight[SprintSpeed]*(('F+ , F-'!O$2-[1]!tbl_gk[[#This Row],[SprintSpeed]])/('F+ , F-'!O$2-'F+ , F-'!O$3))</f>
        <v>7.3087922117432225E-3</v>
      </c>
      <c r="P922" s="1" cm="1">
        <f t="array" ref="P922">[1]!table_weight[Agility]*(('F+ , F-'!P$2-[1]!tbl_gk[[#This Row],[Agility]])/('F+ , F-'!P$2-'F+ , F-'!P$3))</f>
        <v>4.7974538391331659E-3</v>
      </c>
      <c r="Q922" s="1" cm="1">
        <f t="array" ref="Q922">[1]!table_weight[Reactions]*(('F+ , F-'!Q$2-[1]!tbl_gk[[#This Row],[Reactions]])/('F+ , F-'!Q$2-'F+ , F-'!Q$3))</f>
        <v>1.4437976002021271E-3</v>
      </c>
      <c r="R922" s="1" cm="1">
        <f t="array" ref="R922">[1]!table_weight[Balance]*(('F+ , F-'!R$2-[1]!tbl_gk[[#This Row],[Balance]])/('F+ , F-'!R$2-'F+ , F-'!R$3))</f>
        <v>2.7939377759013465E-3</v>
      </c>
      <c r="S922" s="1" cm="1">
        <f t="array" ref="S922">[1]!table_weight[ShotPower]*(('F+ , F-'!S$2-[1]!tbl_gk[[#This Row],[ShotPower]])/('F+ , F-'!S$2-'F+ , F-'!S$3))</f>
        <v>5.9732723886410689E-3</v>
      </c>
      <c r="T922" s="1" cm="1">
        <f t="array" ref="T922">[1]!table_weight[Jumping]*(('F+ , F-'!T$2-[1]!tbl_gk[[#This Row],[Jumping]])/('F+ , F-'!T$2-'F+ , F-'!T$3))</f>
        <v>4.4652933844961011E-3</v>
      </c>
      <c r="U922" s="1" cm="1">
        <f t="array" ref="U922">[1]!table_weight[Stamina]*(('F+ , F-'!U$2-[1]!tbl_gk[[#This Row],[Stamina]])/('F+ , F-'!U$2-'F+ , F-'!U$3))</f>
        <v>2.1467756656231247E-2</v>
      </c>
      <c r="V922" s="1" cm="1">
        <f t="array" ref="V922">[1]!table_weight[Strength]*(('F+ , F-'!V$2-[1]!tbl_gk[[#This Row],[Strength]])/('F+ , F-'!V$2-'F+ , F-'!V$3))</f>
        <v>1.9521346719399615E-2</v>
      </c>
      <c r="W922" s="1" cm="1">
        <f t="array" ref="W922">[1]!table_weight[LongShots]*(('F+ , F-'!W$2-[1]!tbl_gk[[#This Row],[LongShots]])/('F+ , F-'!W$2-'F+ , F-'!W$3))</f>
        <v>1.0128592311173986E-2</v>
      </c>
      <c r="X922" s="1" cm="1">
        <f t="array" ref="X922">[1]!table_weight[Aggression]*(('F+ , F-'!X$2-[1]!tbl_gk[[#This Row],[Aggression]])/('F+ , F-'!X$2-'F+ , F-'!X$3))</f>
        <v>1.3994523881959207E-2</v>
      </c>
      <c r="Y922" s="1" cm="1">
        <f t="array" ref="Y922">[1]!table_weight[Interceptions]*(('F+ , F-'!Y$2-[1]!tbl_gk[[#This Row],[Interceptions]])/('F+ , F-'!Y$2-'F+ , F-'!Y$3))</f>
        <v>2.4931919535197796E-2</v>
      </c>
      <c r="Z922" s="1" cm="1">
        <f t="array" ref="Z922">[1]!table_weight[Positioning]*(('F+ , F-'!Z$2-[1]!tbl_gk[[#This Row],[Positioning]])/('F+ , F-'!Z$2-'F+ , F-'!Z$3))</f>
        <v>1.9225568738802474E-3</v>
      </c>
      <c r="AA922" s="1" cm="1">
        <f t="array" ref="AA922">[1]!table_weight[Vision]*(('F+ , F-'!AA$2-[1]!tbl_gk[[#This Row],[Vision]])/('F+ , F-'!AA$2-'F+ , F-'!AA$3))</f>
        <v>3.3363756211337532E-2</v>
      </c>
      <c r="AB922" s="1" cm="1">
        <f t="array" ref="AB922">[1]!table_weight[Penalties]*(('F+ , F-'!AB$2-[1]!tbl_gk[[#This Row],[Penalties]])/('F+ , F-'!AB$2-'F+ , F-'!AB$3))</f>
        <v>2.427119311369181E-3</v>
      </c>
      <c r="AC922" s="1" cm="1">
        <f t="array" ref="AC922">[1]!table_weight[Composure]*(('F+ , F-'!AC$2-[1]!tbl_gk[[#This Row],[Composure]])/('F+ , F-'!AC$2-'F+ , F-'!AC$3))</f>
        <v>1.1208428738411248E-3</v>
      </c>
      <c r="AD922" s="1" cm="1">
        <f t="array" ref="AD922">[1]!table_weight[Marking]*(('F+ , F-'!AD$2-[1]!tbl_gk[[#This Row],[Marking]])/('F+ , F-'!AD$2-'F+ , F-'!AD$3))</f>
        <v>3.3127133826860035E-2</v>
      </c>
      <c r="AE922" s="1" cm="1">
        <f t="array" ref="AE922">[1]!table_weight[StandingTackle]*(('F+ , F-'!AE$2-[1]!tbl_gk[[#This Row],[StandingTackle]])/('F+ , F-'!AE$2-'F+ , F-'!AE$3))</f>
        <v>3.1383600467551613E-2</v>
      </c>
      <c r="AF922" s="1" cm="1">
        <f t="array" ref="AF922">[1]!table_weight[SlidingTackle]*(('F+ , F-'!AF$2-[1]!tbl_gk[[#This Row],[SlidingTackle]])/('F+ , F-'!AF$2-'F+ , F-'!AF$3))</f>
        <v>1.120842873841129E-2</v>
      </c>
      <c r="AG922" s="1" cm="1">
        <f t="array" ref="AG922">[1]!table_weight[GKDiving]*(('F+ , F-'!AG$2-[1]!tbl_gk[[#This Row],[GKDiving]])/('F+ , F-'!AG$2-'F+ , F-'!AG$3))</f>
        <v>2.9038003245106969E-2</v>
      </c>
      <c r="AH922" s="1" cm="1">
        <f t="array" ref="AH922">[1]!table_weight[GKHandling]*(('F+ , F-'!AH$2-[1]!tbl_gk[[#This Row],[GKHandling]])/('F+ , F-'!AH$2-'F+ , F-'!AH$3))</f>
        <v>4.4559595772542655E-2</v>
      </c>
      <c r="AI922" s="1" cm="1">
        <f t="array" ref="AI922">[1]!table_weight[GKKicking]*(('F+ , F-'!AI$2-[1]!tbl_gk[[#This Row],[GKKicking]])/('F+ , F-'!AI$2-'F+ , F-'!AI$3))</f>
        <v>2.6832978399756596E-2</v>
      </c>
      <c r="AJ922" s="1" cm="1">
        <f t="array" ref="AJ922">[1]!table_weight[GKPositioning]*(('F+ , F-'!AJ$2-[1]!tbl_gk[[#This Row],[GKPositioning]])/('F+ , F-'!AJ$2-'F+ , F-'!AJ$3))</f>
        <v>1.3244482928084987E-2</v>
      </c>
      <c r="AK922" s="1" cm="1">
        <f t="array" ref="AK922">[1]!table_weight[GKReflexes]*(('F+ , F-'!AK$2-[1]!tbl_gk[[#This Row],[GKReflexes]])/('F+ , F-'!AK$2-'F+ , F-'!AK$3))</f>
        <v>3.4617854849068701E-2</v>
      </c>
    </row>
    <row r="923" spans="1:37" x14ac:dyDescent="0.55000000000000004">
      <c r="A923" s="8">
        <f>[1]!tbl_gk[[#This Row],[ID]]</f>
        <v>234383</v>
      </c>
      <c r="B923" s="2" cm="1">
        <f t="array" ref="B923">[1]!table_weight[ValueEUR]*(('F+ , F-'!B$2-[1]!tbl_gk[[#This Row],[ValueEUR]])/('F+ , F-'!B$2-'F+ , F-'!B$3))</f>
        <v>3.9848617057206497E-4</v>
      </c>
      <c r="C923" s="2" cm="1">
        <f t="array" ref="C923">[1]!table_weight[WageEUR]*(('F+ , F-'!C$2-[1]!tbl_gk[[#This Row],[WageEUR]])/('F+ , F-'!C$2-'F+ , F-'!C$3))</f>
        <v>5.4769309433185431E-4</v>
      </c>
      <c r="D923" s="2" cm="1">
        <f t="array" ref="D923">[1]!table_weight[Crossing]*(('F+ , F-'!D$2-[1]!tbl_gk[[#This Row],[Crossing]])/('F+ , F-'!D$2-'F+ , F-'!D$3))</f>
        <v>3.5866971962916043E-2</v>
      </c>
      <c r="E923" s="2" cm="1">
        <f t="array" ref="E923">[1]!table_weight[Finishing]*(('F+ , F-'!E$2-[1]!tbl_gk[[#This Row],[Finishing]])/('F+ , F-'!E$2-'F+ , F-'!E$3))</f>
        <v>1.8966763005780131E-2</v>
      </c>
      <c r="F923" s="2" cm="1">
        <f t="array" ref="F923">[1]!table_weight[HeadingAccuracy]*(('F+ , F-'!F$2-[1]!tbl_gk[[#This Row],[HeadingAccuracy]])/('F+ , F-'!F$2-'F+ , F-'!F$3))</f>
        <v>1.210949849973455E-2</v>
      </c>
      <c r="G923" s="2" cm="1">
        <f t="array" ref="G923">[1]!table_weight[ShortPassing]*(('F+ , F-'!G$2-[1]!tbl_gk[[#This Row],[ShortPassing]])/('F+ , F-'!G$2-'F+ , F-'!G$3))</f>
        <v>2.5314130565808078E-2</v>
      </c>
      <c r="H923" s="2" cm="1">
        <f t="array" ref="H923">[1]!table_weight[Volleys]*(('F+ , F-'!H$2-[1]!tbl_gk[[#This Row],[Volleys]])/('F+ , F-'!H$2-'F+ , F-'!H$3))</f>
        <v>2.0833057763785961E-3</v>
      </c>
      <c r="I923" s="2" cm="1">
        <f t="array" ref="I923">[1]!table_weight[Dribbling]*(('F+ , F-'!I$2-[1]!tbl_gk[[#This Row],[Dribbling]])/('F+ , F-'!I$2-'F+ , F-'!I$3))</f>
        <v>7.823025772523768E-3</v>
      </c>
      <c r="J923" s="2" cm="1">
        <f t="array" ref="J923">[1]!table_weight[Curve]*(('F+ , F-'!J$2-[1]!tbl_gk[[#This Row],[Curve]])/('F+ , F-'!J$2-'F+ , F-'!J$3))</f>
        <v>9.295879390190295E-3</v>
      </c>
      <c r="K923" s="2" cm="1">
        <f t="array" ref="K923">[1]!table_weight[FKAccuracy]*(('F+ , F-'!K$2-[1]!tbl_gk[[#This Row],[FKAccuracy]])/('F+ , F-'!K$2-'F+ , F-'!K$3))</f>
        <v>9.2789777912990392E-3</v>
      </c>
      <c r="L923" s="2" cm="1">
        <f t="array" ref="L923">[1]!table_weight[LongPassing]*(('F+ , F-'!L$2-[1]!tbl_gk[[#This Row],[LongPassing]])/('F+ , F-'!L$2-'F+ , F-'!L$3))</f>
        <v>2.0574115802880336E-2</v>
      </c>
      <c r="M923" s="2" cm="1">
        <f t="array" ref="M923">[1]!table_weight[BallControl]*(('F+ , F-'!M$2-[1]!tbl_gk[[#This Row],[BallControl]])/('F+ , F-'!M$2-'F+ , F-'!M$3))</f>
        <v>7.3884132296057822E-3</v>
      </c>
      <c r="N923" s="2" cm="1">
        <f t="array" ref="N923">[1]!table_weight[Acceleration]*(('F+ , F-'!N$2-[1]!tbl_gk[[#This Row],[Acceleration]])/('F+ , F-'!N$2-'F+ , F-'!N$3))</f>
        <v>4.2842570554233201E-3</v>
      </c>
      <c r="O923" s="2" cm="1">
        <f t="array" ref="O923">[1]!table_weight[SprintSpeed]*(('F+ , F-'!O$2-[1]!tbl_gk[[#This Row],[SprintSpeed]])/('F+ , F-'!O$2-'F+ , F-'!O$3))</f>
        <v>9.838758746577414E-3</v>
      </c>
      <c r="P923" s="2" cm="1">
        <f t="array" ref="P923">[1]!table_weight[Agility]*(('F+ , F-'!P$2-[1]!tbl_gk[[#This Row],[Agility]])/('F+ , F-'!P$2-'F+ , F-'!P$3))</f>
        <v>3.0422878004259103E-3</v>
      </c>
      <c r="Q923" s="2" cm="1">
        <f t="array" ref="Q923">[1]!table_weight[Reactions]*(('F+ , F-'!Q$2-[1]!tbl_gk[[#This Row],[Reactions]])/('F+ , F-'!Q$2-'F+ , F-'!Q$3))</f>
        <v>1.1344124001588141E-3</v>
      </c>
      <c r="R923" s="2" cm="1">
        <f t="array" ref="R923">[1]!table_weight[Balance]*(('F+ , F-'!R$2-[1]!tbl_gk[[#This Row],[Balance]])/('F+ , F-'!R$2-'F+ , F-'!R$3))</f>
        <v>1.4901001471473846E-3</v>
      </c>
      <c r="S923" s="2" cm="1">
        <f t="array" ref="S923">[1]!table_weight[ShotPower]*(('F+ , F-'!S$2-[1]!tbl_gk[[#This Row],[ShotPower]])/('F+ , F-'!S$2-'F+ , F-'!S$3))</f>
        <v>5.9732723886410689E-3</v>
      </c>
      <c r="T923" s="2" cm="1">
        <f t="array" ref="T923">[1]!table_weight[Jumping]*(('F+ , F-'!T$2-[1]!tbl_gk[[#This Row],[Jumping]])/('F+ , F-'!T$2-'F+ , F-'!T$3))</f>
        <v>1.1163233461240253E-3</v>
      </c>
      <c r="U923" s="2" cm="1">
        <f t="array" ref="U923">[1]!table_weight[Stamina]*(('F+ , F-'!U$2-[1]!tbl_gk[[#This Row],[Stamina]])/('F+ , F-'!U$2-'F+ , F-'!U$3))</f>
        <v>1.4598074526237249E-2</v>
      </c>
      <c r="V923" s="2" cm="1">
        <f t="array" ref="V923">[1]!table_weight[Strength]*(('F+ , F-'!V$2-[1]!tbl_gk[[#This Row],[Strength]])/('F+ , F-'!V$2-'F+ , F-'!V$3))</f>
        <v>2.5732684311935858E-2</v>
      </c>
      <c r="W923" s="2" cm="1">
        <f t="array" ref="W923">[1]!table_weight[LongShots]*(('F+ , F-'!W$2-[1]!tbl_gk[[#This Row],[LongShots]])/('F+ , F-'!W$2-'F+ , F-'!W$3))</f>
        <v>9.3494698256990638E-3</v>
      </c>
      <c r="X923" s="2" cm="1">
        <f t="array" ref="X923">[1]!table_weight[Aggression]*(('F+ , F-'!X$2-[1]!tbl_gk[[#This Row],[Aggression]])/('F+ , F-'!X$2-'F+ , F-'!X$3))</f>
        <v>1.3386066321874024E-2</v>
      </c>
      <c r="Y923" s="2" cm="1">
        <f t="array" ref="Y923">[1]!table_weight[Interceptions]*(('F+ , F-'!Y$2-[1]!tbl_gk[[#This Row],[Interceptions]])/('F+ , F-'!Y$2-'F+ , F-'!Y$3))</f>
        <v>1.9391492971820509E-2</v>
      </c>
      <c r="Z923" s="2" cm="1">
        <f t="array" ref="Z923">[1]!table_weight[Positioning]*(('F+ , F-'!Z$2-[1]!tbl_gk[[#This Row],[Positioning]])/('F+ , F-'!Z$2-'F+ , F-'!Z$3))</f>
        <v>2.3662238447756888E-3</v>
      </c>
      <c r="AA923" s="2" cm="1">
        <f t="array" ref="AA923">[1]!table_weight[Vision]*(('F+ , F-'!AA$2-[1]!tbl_gk[[#This Row],[Vision]])/('F+ , F-'!AA$2-'F+ , F-'!AA$3))</f>
        <v>1.2777608761788841E-2</v>
      </c>
      <c r="AB923" s="2" cm="1">
        <f t="array" ref="AB923">[1]!table_weight[Penalties]*(('F+ , F-'!AB$2-[1]!tbl_gk[[#This Row],[Penalties]])/('F+ , F-'!AB$2-'F+ , F-'!AB$3))</f>
        <v>2.427119311369181E-3</v>
      </c>
      <c r="AC923" s="2" cm="1">
        <f t="array" ref="AC923">[1]!table_weight[Composure]*(('F+ , F-'!AC$2-[1]!tbl_gk[[#This Row],[Composure]])/('F+ , F-'!AC$2-'F+ , F-'!AC$3))</f>
        <v>1.8680714564018749E-3</v>
      </c>
      <c r="AD923" s="2" cm="1">
        <f t="array" ref="AD923">[1]!table_weight[Marking]*(('F+ , F-'!AD$2-[1]!tbl_gk[[#This Row],[Marking]])/('F+ , F-'!AD$2-'F+ , F-'!AD$3))</f>
        <v>2.6817203574124791E-2</v>
      </c>
      <c r="AE923" s="2" cm="1">
        <f t="array" ref="AE923">[1]!table_weight[StandingTackle]*(('F+ , F-'!AE$2-[1]!tbl_gk[[#This Row],[StandingTackle]])/('F+ , F-'!AE$2-'F+ , F-'!AE$3))</f>
        <v>3.1383600467551613E-2</v>
      </c>
      <c r="AF923" s="2" cm="1">
        <f t="array" ref="AF923">[1]!table_weight[SlidingTackle]*(('F+ , F-'!AF$2-[1]!tbl_gk[[#This Row],[SlidingTackle]])/('F+ , F-'!AF$2-'F+ , F-'!AF$3))</f>
        <v>1.120842873841129E-2</v>
      </c>
      <c r="AG923" s="2" cm="1">
        <f t="array" ref="AG923">[1]!table_weight[GKDiving]*(('F+ , F-'!AG$2-[1]!tbl_gk[[#This Row],[GKDiving]])/('F+ , F-'!AG$2-'F+ , F-'!AG$3))</f>
        <v>3.5870474596896844E-2</v>
      </c>
      <c r="AH923" s="2" cm="1">
        <f t="array" ref="AH923">[1]!table_weight[GKHandling]*(('F+ , F-'!AH$2-[1]!tbl_gk[[#This Row],[GKHandling]])/('F+ , F-'!AH$2-'F+ , F-'!AH$3))</f>
        <v>4.6341979603444362E-2</v>
      </c>
      <c r="AI923" s="2" cm="1">
        <f t="array" ref="AI923">[1]!table_weight[GKKicking]*(('F+ , F-'!AI$2-[1]!tbl_gk[[#This Row],[GKKicking]])/('F+ , F-'!AI$2-'F+ , F-'!AI$3))</f>
        <v>2.7727411013081817E-2</v>
      </c>
      <c r="AJ923" s="2" cm="1">
        <f t="array" ref="AJ923">[1]!table_weight[GKPositioning]*(('F+ , F-'!AJ$2-[1]!tbl_gk[[#This Row],[GKPositioning]])/('F+ , F-'!AJ$2-'F+ , F-'!AJ$3))</f>
        <v>1.8920689897264267E-2</v>
      </c>
      <c r="AK923" s="2" cm="1">
        <f t="array" ref="AK923">[1]!table_weight[GKReflexes]*(('F+ , F-'!AK$2-[1]!tbl_gk[[#This Row],[GKReflexes]])/('F+ , F-'!AK$2-'F+ , F-'!AK$3))</f>
        <v>3.4617854849068701E-2</v>
      </c>
    </row>
    <row r="924" spans="1:37" x14ac:dyDescent="0.55000000000000004">
      <c r="A924" s="7">
        <f>[1]!tbl_gk[[#This Row],[ID]]</f>
        <v>234471</v>
      </c>
      <c r="B924" s="1" cm="1">
        <f t="array" ref="B924">[1]!table_weight[ValueEUR]*(('F+ , F-'!B$2-[1]!tbl_gk[[#This Row],[ValueEUR]])/('F+ , F-'!B$2-'F+ , F-'!B$3))</f>
        <v>1.2840452901470104E-4</v>
      </c>
      <c r="C924" s="1" cm="1">
        <f t="array" ref="C924">[1]!table_weight[WageEUR]*(('F+ , F-'!C$2-[1]!tbl_gk[[#This Row],[WageEUR]])/('F+ , F-'!C$2-'F+ , F-'!C$3))</f>
        <v>7.8241870618836313E-5</v>
      </c>
      <c r="D924" s="1" cm="1">
        <f t="array" ref="D924">[1]!table_weight[Crossing]*(('F+ , F-'!D$2-[1]!tbl_gk[[#This Row],[Crossing]])/('F+ , F-'!D$2-'F+ , F-'!D$3))</f>
        <v>3.4746129089074922E-2</v>
      </c>
      <c r="E924" s="1" cm="1">
        <f t="array" ref="E924">[1]!table_weight[Finishing]*(('F+ , F-'!E$2-[1]!tbl_gk[[#This Row],[Finishing]])/('F+ , F-'!E$2-'F+ , F-'!E$3))</f>
        <v>1.7968512321265388E-2</v>
      </c>
      <c r="F924" s="1" cm="1">
        <f t="array" ref="F924">[1]!table_weight[HeadingAccuracy]*(('F+ , F-'!F$2-[1]!tbl_gk[[#This Row],[HeadingAccuracy]])/('F+ , F-'!F$2-'F+ , F-'!F$3))</f>
        <v>1.0439222844598752E-2</v>
      </c>
      <c r="G924" s="1" cm="1">
        <f t="array" ref="G924">[1]!table_weight[ShortPassing]*(('F+ , F-'!G$2-[1]!tbl_gk[[#This Row],[ShortPassing]])/('F+ , F-'!G$2-'F+ , F-'!G$3))</f>
        <v>4.9221920544626818E-2</v>
      </c>
      <c r="H924" s="1" cm="1">
        <f t="array" ref="H924">[1]!table_weight[Volleys]*(('F+ , F-'!H$2-[1]!tbl_gk[[#This Row],[Volleys]])/('F+ , F-'!H$2-'F+ , F-'!H$3))</f>
        <v>1.851827356780974E-3</v>
      </c>
      <c r="I924" s="1" cm="1">
        <f t="array" ref="I924">[1]!table_weight[Dribbling]*(('F+ , F-'!I$2-[1]!tbl_gk[[#This Row],[Dribbling]])/('F+ , F-'!I$2-'F+ , F-'!I$3))</f>
        <v>1.4668173323482065E-2</v>
      </c>
      <c r="J924" s="1" cm="1">
        <f t="array" ref="J924">[1]!table_weight[Curve]*(('F+ , F-'!J$2-[1]!tbl_gk[[#This Row],[Curve]])/('F+ , F-'!J$2-'F+ , F-'!J$3))</f>
        <v>9.4648953791028455E-3</v>
      </c>
      <c r="K924" s="1" cm="1">
        <f t="array" ref="K924">[1]!table_weight[FKAccuracy]*(('F+ , F-'!K$2-[1]!tbl_gk[[#This Row],[FKAccuracy]])/('F+ , F-'!K$2-'F+ , F-'!K$3))</f>
        <v>9.5832065713416324E-3</v>
      </c>
      <c r="L924" s="1" cm="1">
        <f t="array" ref="L924">[1]!table_weight[LongPassing]*(('F+ , F-'!L$2-[1]!tbl_gk[[#This Row],[LongPassing]])/('F+ , F-'!L$2-'F+ , F-'!L$3))</f>
        <v>2.0574115802880336E-2</v>
      </c>
      <c r="M924" s="1" cm="1">
        <f t="array" ref="M924">[1]!table_weight[BallControl]*(('F+ , F-'!M$2-[1]!tbl_gk[[#This Row],[BallControl]])/('F+ , F-'!M$2-'F+ , F-'!M$3))</f>
        <v>1.2603763744621627E-2</v>
      </c>
      <c r="N924" s="1" cm="1">
        <f t="array" ref="N924">[1]!table_weight[Acceleration]*(('F+ , F-'!N$2-[1]!tbl_gk[[#This Row],[Acceleration]])/('F+ , F-'!N$2-'F+ , F-'!N$3))</f>
        <v>6.9901036167433111E-3</v>
      </c>
      <c r="O924" s="1" cm="1">
        <f t="array" ref="O924">[1]!table_weight[SprintSpeed]*(('F+ , F-'!O$2-[1]!tbl_gk[[#This Row],[SprintSpeed]])/('F+ , F-'!O$2-'F+ , F-'!O$3))</f>
        <v>8.4332217827806418E-3</v>
      </c>
      <c r="P924" s="1" cm="1">
        <f t="array" ref="P924">[1]!table_weight[Agility]*(('F+ , F-'!P$2-[1]!tbl_gk[[#This Row],[Agility]])/('F+ , F-'!P$2-'F+ , F-'!P$3))</f>
        <v>3.744354215908813E-3</v>
      </c>
      <c r="Q924" s="1" cm="1">
        <f t="array" ref="Q924">[1]!table_weight[Reactions]*(('F+ , F-'!Q$2-[1]!tbl_gk[[#This Row],[Reactions]])/('F+ , F-'!Q$2-'F+ , F-'!Q$3))</f>
        <v>1.6500544002310022E-3</v>
      </c>
      <c r="R924" s="1" cm="1">
        <f t="array" ref="R924">[1]!table_weight[Balance]*(('F+ , F-'!R$2-[1]!tbl_gk[[#This Row],[Balance]])/('F+ , F-'!R$2-'F+ , F-'!R$3))</f>
        <v>1.0554876042293973E-3</v>
      </c>
      <c r="S924" s="1" cm="1">
        <f t="array" ref="S924">[1]!table_weight[ShotPower]*(('F+ , F-'!S$2-[1]!tbl_gk[[#This Row],[ShotPower]])/('F+ , F-'!S$2-'F+ , F-'!S$3))</f>
        <v>7.271809864432606E-3</v>
      </c>
      <c r="T924" s="1" cm="1">
        <f t="array" ref="T924">[1]!table_weight[Jumping]*(('F+ , F-'!T$2-[1]!tbl_gk[[#This Row],[Jumping]])/('F+ , F-'!T$2-'F+ , F-'!T$3))</f>
        <v>2.5761307987477505E-3</v>
      </c>
      <c r="U924" s="1" cm="1">
        <f t="array" ref="U924">[1]!table_weight[Stamina]*(('F+ , F-'!U$2-[1]!tbl_gk[[#This Row],[Stamina]])/('F+ , F-'!U$2-'F+ , F-'!U$3))</f>
        <v>1.8032915591234249E-2</v>
      </c>
      <c r="V924" s="1" cm="1">
        <f t="array" ref="V924">[1]!table_weight[Strength]*(('F+ , F-'!V$2-[1]!tbl_gk[[#This Row],[Strength]])/('F+ , F-'!V$2-'F+ , F-'!V$3))</f>
        <v>2.5732684311935858E-2</v>
      </c>
      <c r="W924" s="1" cm="1">
        <f t="array" ref="W924">[1]!table_weight[LongShots]*(('F+ , F-'!W$2-[1]!tbl_gk[[#This Row],[LongShots]])/('F+ , F-'!W$2-'F+ , F-'!W$3))</f>
        <v>9.0897623305407575E-3</v>
      </c>
      <c r="X924" s="1" cm="1">
        <f t="array" ref="X924">[1]!table_weight[Aggression]*(('F+ , F-'!X$2-[1]!tbl_gk[[#This Row],[Aggression]])/('F+ , F-'!X$2-'F+ , F-'!X$3))</f>
        <v>1.5211439002129575E-2</v>
      </c>
      <c r="Y924" s="1" cm="1">
        <f t="array" ref="Y924">[1]!table_weight[Interceptions]*(('F+ , F-'!Y$2-[1]!tbl_gk[[#This Row],[Interceptions]])/('F+ , F-'!Y$2-'F+ , F-'!Y$3))</f>
        <v>2.2161706253509151E-2</v>
      </c>
      <c r="Z924" s="1" cm="1">
        <f t="array" ref="Z924">[1]!table_weight[Positioning]*(('F+ , F-'!Z$2-[1]!tbl_gk[[#This Row],[Positioning]])/('F+ , F-'!Z$2-'F+ , F-'!Z$3))</f>
        <v>1.7746678835817667E-3</v>
      </c>
      <c r="AA924" s="1" cm="1">
        <f t="array" ref="AA924">[1]!table_weight[Vision]*(('F+ , F-'!AA$2-[1]!tbl_gk[[#This Row],[Vision]])/('F+ , F-'!AA$2-'F+ , F-'!AA$3))</f>
        <v>2.1296014602981403E-2</v>
      </c>
      <c r="AB924" s="1" cm="1">
        <f t="array" ref="AB924">[1]!table_weight[Penalties]*(('F+ , F-'!AB$2-[1]!tbl_gk[[#This Row],[Penalties]])/('F+ , F-'!AB$2-'F+ , F-'!AB$3))</f>
        <v>2.3096780543674466E-3</v>
      </c>
      <c r="AC924" s="1" cm="1">
        <f t="array" ref="AC924">[1]!table_weight[Composure]*(('F+ , F-'!AC$2-[1]!tbl_gk[[#This Row],[Composure]])/('F+ , F-'!AC$2-'F+ , F-'!AC$3))</f>
        <v>1.7613245160360534E-3</v>
      </c>
      <c r="AD924" s="1" cm="1">
        <f t="array" ref="AD924">[1]!table_weight[Marking]*(('F+ , F-'!AD$2-[1]!tbl_gk[[#This Row],[Marking]])/('F+ , F-'!AD$2-'F+ , F-'!AD$3))</f>
        <v>6.3099302527352442E-3</v>
      </c>
      <c r="AE924" s="1" cm="1">
        <f t="array" ref="AE924">[1]!table_weight[StandingTackle]*(('F+ , F-'!AE$2-[1]!tbl_gk[[#This Row],[StandingTackle]])/('F+ , F-'!AE$2-'F+ , F-'!AE$3))</f>
        <v>2.9141914719869356E-2</v>
      </c>
      <c r="AF924" s="1" cm="1">
        <f t="array" ref="AF924">[1]!table_weight[SlidingTackle]*(('F+ , F-'!AF$2-[1]!tbl_gk[[#This Row],[SlidingTackle]])/('F+ , F-'!AF$2-'F+ , F-'!AF$3))</f>
        <v>1.0461200155850536E-2</v>
      </c>
      <c r="AG924" s="1" cm="1">
        <f t="array" ref="AG924">[1]!table_weight[GKDiving]*(('F+ , F-'!AG$2-[1]!tbl_gk[[#This Row],[GKDiving]])/('F+ , F-'!AG$2-'F+ , F-'!AG$3))</f>
        <v>5.2951652976371534E-2</v>
      </c>
      <c r="AH924" s="1" cm="1">
        <f t="array" ref="AH924">[1]!table_weight[GKHandling]*(('F+ , F-'!AH$2-[1]!tbl_gk[[#This Row],[GKHandling]])/('F+ , F-'!AH$2-'F+ , F-'!AH$3))</f>
        <v>5.7036282588854605E-2</v>
      </c>
      <c r="AI924" s="1" cm="1">
        <f t="array" ref="AI924">[1]!table_weight[GKKicking]*(('F+ , F-'!AI$2-[1]!tbl_gk[[#This Row],[GKKicking]])/('F+ , F-'!AI$2-'F+ , F-'!AI$3))</f>
        <v>3.309400669303314E-2</v>
      </c>
      <c r="AJ924" s="1" cm="1">
        <f t="array" ref="AJ924">[1]!table_weight[GKPositioning]*(('F+ , F-'!AJ$2-[1]!tbl_gk[[#This Row],[GKPositioning]])/('F+ , F-'!AJ$2-'F+ , F-'!AJ$3))</f>
        <v>2.2074138213474981E-2</v>
      </c>
      <c r="AK924" s="1" cm="1">
        <f t="array" ref="AK924">[1]!table_weight[GKReflexes]*(('F+ , F-'!AK$2-[1]!tbl_gk[[#This Row],[GKReflexes]])/('F+ , F-'!AK$2-'F+ , F-'!AK$3))</f>
        <v>5.8303755535273602E-2</v>
      </c>
    </row>
    <row r="925" spans="1:37" x14ac:dyDescent="0.55000000000000004">
      <c r="A925" s="8">
        <f>[1]!tbl_gk[[#This Row],[ID]]</f>
        <v>234577</v>
      </c>
      <c r="B925" s="2" cm="1">
        <f t="array" ref="B925">[1]!table_weight[ValueEUR]*(('F+ , F-'!B$2-[1]!tbl_gk[[#This Row],[ValueEUR]])/('F+ , F-'!B$2-'F+ , F-'!B$3))</f>
        <v>9.4114963802578114E-3</v>
      </c>
      <c r="C925" s="2" cm="1">
        <f t="array" ref="C925">[1]!table_weight[WageEUR]*(('F+ , F-'!C$2-[1]!tbl_gk[[#This Row],[WageEUR]])/('F+ , F-'!C$2-'F+ , F-'!C$3))</f>
        <v>1.6430792829955629E-3</v>
      </c>
      <c r="D925" s="2" cm="1">
        <f t="array" ref="D925">[1]!table_weight[Crossing]*(('F+ , F-'!D$2-[1]!tbl_gk[[#This Row],[Crossing]])/('F+ , F-'!D$2-'F+ , F-'!D$3))</f>
        <v>3.4746129089074922E-2</v>
      </c>
      <c r="E925" s="2" cm="1">
        <f t="array" ref="E925">[1]!table_weight[Finishing]*(('F+ , F-'!E$2-[1]!tbl_gk[[#This Row],[Finishing]])/('F+ , F-'!E$2-'F+ , F-'!E$3))</f>
        <v>2.096326437480962E-2</v>
      </c>
      <c r="F925" s="2" cm="1">
        <f t="array" ref="F925">[1]!table_weight[HeadingAccuracy]*(('F+ , F-'!F$2-[1]!tbl_gk[[#This Row],[HeadingAccuracy]])/('F+ , F-'!F$2-'F+ , F-'!F$3))</f>
        <v>1.1691929585950599E-2</v>
      </c>
      <c r="G925" s="2" cm="1">
        <f t="array" ref="G925">[1]!table_weight[ShortPassing]*(('F+ , F-'!G$2-[1]!tbl_gk[[#This Row],[ShortPassing]])/('F+ , F-'!G$2-'F+ , F-'!G$3))</f>
        <v>4.9221920544626818E-2</v>
      </c>
      <c r="H925" s="2" cm="1">
        <f t="array" ref="H925">[1]!table_weight[Volleys]*(('F+ , F-'!H$2-[1]!tbl_gk[[#This Row],[Volleys]])/('F+ , F-'!H$2-'F+ , F-'!H$3))</f>
        <v>2.0833057763785961E-3</v>
      </c>
      <c r="I925" s="2" cm="1">
        <f t="array" ref="I925">[1]!table_weight[Dribbling]*(('F+ , F-'!I$2-[1]!tbl_gk[[#This Row],[Dribbling]])/('F+ , F-'!I$2-'F+ , F-'!I$3))</f>
        <v>1.2712416880351124E-2</v>
      </c>
      <c r="J925" s="2" cm="1">
        <f t="array" ref="J925">[1]!table_weight[Curve]*(('F+ , F-'!J$2-[1]!tbl_gk[[#This Row],[Curve]])/('F+ , F-'!J$2-'F+ , F-'!J$3))</f>
        <v>9.9719433458404991E-3</v>
      </c>
      <c r="K925" s="2" cm="1">
        <f t="array" ref="K925">[1]!table_weight[FKAccuracy]*(('F+ , F-'!K$2-[1]!tbl_gk[[#This Row],[FKAccuracy]])/('F+ , F-'!K$2-'F+ , F-'!K$3))</f>
        <v>9.7353209613629272E-3</v>
      </c>
      <c r="L925" s="2" cm="1">
        <f t="array" ref="L925">[1]!table_weight[LongPassing]*(('F+ , F-'!L$2-[1]!tbl_gk[[#This Row],[LongPassing]])/('F+ , F-'!L$2-'F+ , F-'!L$3))</f>
        <v>2.1115539902956136E-2</v>
      </c>
      <c r="M925" s="2" cm="1">
        <f t="array" ref="M925">[1]!table_weight[BallControl]*(('F+ , F-'!M$2-[1]!tbl_gk[[#This Row],[BallControl]])/('F+ , F-'!M$2-'F+ , F-'!M$3))</f>
        <v>9.561475944195718E-3</v>
      </c>
      <c r="N925" s="2" cm="1">
        <f t="array" ref="N925">[1]!table_weight[Acceleration]*(('F+ , F-'!N$2-[1]!tbl_gk[[#This Row],[Acceleration]])/('F+ , F-'!N$2-'F+ , F-'!N$3))</f>
        <v>7.8920524705166431E-3</v>
      </c>
      <c r="O925" s="2" cm="1">
        <f t="array" ref="O925">[1]!table_weight[SprintSpeed]*(('F+ , F-'!O$2-[1]!tbl_gk[[#This Row],[SprintSpeed]])/('F+ , F-'!O$2-'F+ , F-'!O$3))</f>
        <v>8.1521143900212863E-3</v>
      </c>
      <c r="P925" s="2" cm="1">
        <f t="array" ref="P925">[1]!table_weight[Agility]*(('F+ , F-'!P$2-[1]!tbl_gk[[#This Row],[Agility]])/('F+ , F-'!P$2-'F+ , F-'!P$3))</f>
        <v>4.2123984928974139E-3</v>
      </c>
      <c r="Q925" s="2" cm="1">
        <f t="array" ref="Q925">[1]!table_weight[Reactions]*(('F+ , F-'!Q$2-[1]!tbl_gk[[#This Row],[Reactions]])/('F+ , F-'!Q$2-'F+ , F-'!Q$3))</f>
        <v>6.1877040008662587E-4</v>
      </c>
      <c r="R925" s="2" cm="1">
        <f t="array" ref="R925">[1]!table_weight[Balance]*(('F+ , F-'!R$2-[1]!tbl_gk[[#This Row],[Balance]])/('F+ , F-'!R$2-'F+ , F-'!R$3))</f>
        <v>2.1109752084587947E-3</v>
      </c>
      <c r="S925" s="2" cm="1">
        <f t="array" ref="S925">[1]!table_weight[ShotPower]*(('F+ , F-'!S$2-[1]!tbl_gk[[#This Row],[ShotPower]])/('F+ , F-'!S$2-'F+ , F-'!S$3))</f>
        <v>3.8956124273746098E-3</v>
      </c>
      <c r="T925" s="2" cm="1">
        <f t="array" ref="T925">[1]!table_weight[Jumping]*(('F+ , F-'!T$2-[1]!tbl_gk[[#This Row],[Jumping]])/('F+ , F-'!T$2-'F+ , F-'!T$3))</f>
        <v>2.6620018253726754E-3</v>
      </c>
      <c r="U925" s="2" cm="1">
        <f t="array" ref="U925">[1]!table_weight[Stamina]*(('F+ , F-'!U$2-[1]!tbl_gk[[#This Row],[Stamina]])/('F+ , F-'!U$2-'F+ , F-'!U$3))</f>
        <v>1.88916258574835E-2</v>
      </c>
      <c r="V925" s="2" cm="1">
        <f t="array" ref="V925">[1]!table_weight[Strength]*(('F+ , F-'!V$2-[1]!tbl_gk[[#This Row],[Strength]])/('F+ , F-'!V$2-'F+ , F-'!V$3))</f>
        <v>1.9521346719399615E-2</v>
      </c>
      <c r="W925" s="2" cm="1">
        <f t="array" ref="W925">[1]!table_weight[LongShots]*(('F+ , F-'!W$2-[1]!tbl_gk[[#This Row],[LongShots]])/('F+ , F-'!W$2-'F+ , F-'!W$3))</f>
        <v>9.3494698256990638E-3</v>
      </c>
      <c r="X925" s="2" cm="1">
        <f t="array" ref="X925">[1]!table_weight[Aggression]*(('F+ , F-'!X$2-[1]!tbl_gk[[#This Row],[Aggression]])/('F+ , F-'!X$2-'F+ , F-'!X$3))</f>
        <v>1.3386066321874024E-2</v>
      </c>
      <c r="Y925" s="2" cm="1">
        <f t="array" ref="Y925">[1]!table_weight[Interceptions]*(('F+ , F-'!Y$2-[1]!tbl_gk[[#This Row],[Interceptions]])/('F+ , F-'!Y$2-'F+ , F-'!Y$3))</f>
        <v>1.8006386330976187E-2</v>
      </c>
      <c r="Z925" s="2" cm="1">
        <f t="array" ref="Z925">[1]!table_weight[Positioning]*(('F+ , F-'!Z$2-[1]!tbl_gk[[#This Row],[Positioning]])/('F+ , F-'!Z$2-'F+ , F-'!Z$3))</f>
        <v>2.957779805969611E-4</v>
      </c>
      <c r="AA925" s="2" cm="1">
        <f t="array" ref="AA925">[1]!table_weight[Vision]*(('F+ , F-'!AA$2-[1]!tbl_gk[[#This Row],[Vision]])/('F+ , F-'!AA$2-'F+ , F-'!AA$3))</f>
        <v>1.4907210222086981E-2</v>
      </c>
      <c r="AB925" s="2" cm="1">
        <f t="array" ref="AB925">[1]!table_weight[Penalties]*(('F+ , F-'!AB$2-[1]!tbl_gk[[#This Row],[Penalties]])/('F+ , F-'!AB$2-'F+ , F-'!AB$3))</f>
        <v>2.3488251400346914E-3</v>
      </c>
      <c r="AC925" s="2" cm="1">
        <f t="array" ref="AC925">[1]!table_weight[Composure]*(('F+ , F-'!AC$2-[1]!tbl_gk[[#This Row],[Composure]])/('F+ , F-'!AC$2-'F+ , F-'!AC$3))</f>
        <v>1.3877102247556784E-3</v>
      </c>
      <c r="AD925" s="2" cm="1">
        <f t="array" ref="AD925">[1]!table_weight[Marking]*(('F+ , F-'!AD$2-[1]!tbl_gk[[#This Row],[Marking]])/('F+ , F-'!AD$2-'F+ , F-'!AD$3))</f>
        <v>1.7352308195021923E-2</v>
      </c>
      <c r="AE925" s="2" cm="1">
        <f t="array" ref="AE925">[1]!table_weight[StandingTackle]*(('F+ , F-'!AE$2-[1]!tbl_gk[[#This Row],[StandingTackle]])/('F+ , F-'!AE$2-'F+ , F-'!AE$3))</f>
        <v>2.6900228972187096E-2</v>
      </c>
      <c r="AF925" s="2" cm="1">
        <f t="array" ref="AF925">[1]!table_weight[SlidingTackle]*(('F+ , F-'!AF$2-[1]!tbl_gk[[#This Row],[SlidingTackle]])/('F+ , F-'!AF$2-'F+ , F-'!AF$3))</f>
        <v>1.0461200155850536E-2</v>
      </c>
      <c r="AG925" s="2" cm="1">
        <f t="array" ref="AG925">[1]!table_weight[GKDiving]*(('F+ , F-'!AG$2-[1]!tbl_gk[[#This Row],[GKDiving]])/('F+ , F-'!AG$2-'F+ , F-'!AG$3))</f>
        <v>2.3913649731264561E-2</v>
      </c>
      <c r="AH925" s="2" cm="1">
        <f t="array" ref="AH925">[1]!table_weight[GKHandling]*(('F+ , F-'!AH$2-[1]!tbl_gk[[#This Row],[GKHandling]])/('F+ , F-'!AH$2-'F+ , F-'!AH$3))</f>
        <v>2.6735757463525599E-2</v>
      </c>
      <c r="AI925" s="2" cm="1">
        <f t="array" ref="AI925">[1]!table_weight[GKKicking]*(('F+ , F-'!AI$2-[1]!tbl_gk[[#This Row],[GKKicking]])/('F+ , F-'!AI$2-'F+ , F-'!AI$3))</f>
        <v>1.78886522665044E-2</v>
      </c>
      <c r="AJ925" s="2" cm="1">
        <f t="array" ref="AJ925">[1]!table_weight[GKPositioning]*(('F+ , F-'!AJ$2-[1]!tbl_gk[[#This Row],[GKPositioning]])/('F+ , F-'!AJ$2-'F+ , F-'!AJ$3))</f>
        <v>8.1989656221478496E-3</v>
      </c>
      <c r="AK925" s="2" cm="1">
        <f t="array" ref="AK925">[1]!table_weight[GKReflexes]*(('F+ , F-'!AK$2-[1]!tbl_gk[[#This Row],[GKReflexes]])/('F+ , F-'!AK$2-'F+ , F-'!AK$3))</f>
        <v>1.27539465233411E-2</v>
      </c>
    </row>
    <row r="926" spans="1:37" x14ac:dyDescent="0.55000000000000004">
      <c r="A926" s="7">
        <f>[1]!tbl_gk[[#This Row],[ID]]</f>
        <v>234642</v>
      </c>
      <c r="B926" s="1" cm="1">
        <f t="array" ref="B926">[1]!table_weight[ValueEUR]*(('F+ , F-'!B$2-[1]!tbl_gk[[#This Row],[ValueEUR]])/('F+ , F-'!B$2-'F+ , F-'!B$3))</f>
        <v>1.5739123411030335E-2</v>
      </c>
      <c r="C926" s="1" cm="1">
        <f t="array" ref="C926">[1]!table_weight[WageEUR]*(('F+ , F-'!C$2-[1]!tbl_gk[[#This Row],[WageEUR]])/('F+ , F-'!C$2-'F+ , F-'!C$3))</f>
        <v>2.0264644490278608E-2</v>
      </c>
      <c r="D926" s="1" cm="1">
        <f t="array" ref="D926">[1]!table_weight[Crossing]*(('F+ , F-'!D$2-[1]!tbl_gk[[#This Row],[Crossing]])/('F+ , F-'!D$2-'F+ , F-'!D$3))</f>
        <v>3.81086577105983E-2</v>
      </c>
      <c r="E926" s="1" cm="1">
        <f t="array" ref="E926">[1]!table_weight[Finishing]*(('F+ , F-'!E$2-[1]!tbl_gk[[#This Row],[Finishing]])/('F+ , F-'!E$2-'F+ , F-'!E$3))</f>
        <v>2.1961515059324362E-2</v>
      </c>
      <c r="F926" s="1" cm="1">
        <f t="array" ref="F926">[1]!table_weight[HeadingAccuracy]*(('F+ , F-'!F$2-[1]!tbl_gk[[#This Row],[HeadingAccuracy]])/('F+ , F-'!F$2-'F+ , F-'!F$3))</f>
        <v>1.210949849973455E-2</v>
      </c>
      <c r="G926" s="1" cm="1">
        <f t="array" ref="G926">[1]!table_weight[ShortPassing]*(('F+ , F-'!G$2-[1]!tbl_gk[[#This Row],[ShortPassing]])/('F+ , F-'!G$2-'F+ , F-'!G$3))</f>
        <v>2.2501449391829405E-2</v>
      </c>
      <c r="H926" s="1" cm="1">
        <f t="array" ref="H926">[1]!table_weight[Volleys]*(('F+ , F-'!H$2-[1]!tbl_gk[[#This Row],[Volleys]])/('F+ , F-'!H$2-'F+ , F-'!H$3))</f>
        <v>1.9675665665797848E-3</v>
      </c>
      <c r="I926" s="1" cm="1">
        <f t="array" ref="I926">[1]!table_weight[Dribbling]*(('F+ , F-'!I$2-[1]!tbl_gk[[#This Row],[Dribbling]])/('F+ , F-'!I$2-'F+ , F-'!I$3))</f>
        <v>1.2712416880351124E-2</v>
      </c>
      <c r="J926" s="1" cm="1">
        <f t="array" ref="J926">[1]!table_weight[Curve]*(('F+ , F-'!J$2-[1]!tbl_gk[[#This Row],[Curve]])/('F+ , F-'!J$2-'F+ , F-'!J$3))</f>
        <v>9.4648953791028455E-3</v>
      </c>
      <c r="K926" s="1" cm="1">
        <f t="array" ref="K926">[1]!table_weight[FKAccuracy]*(('F+ , F-'!K$2-[1]!tbl_gk[[#This Row],[FKAccuracy]])/('F+ , F-'!K$2-'F+ , F-'!K$3))</f>
        <v>9.1268634012777444E-3</v>
      </c>
      <c r="L926" s="1" cm="1">
        <f t="array" ref="L926">[1]!table_weight[LongPassing]*(('F+ , F-'!L$2-[1]!tbl_gk[[#This Row],[LongPassing]])/('F+ , F-'!L$2-'F+ , F-'!L$3))</f>
        <v>7.5799374010611775E-3</v>
      </c>
      <c r="M926" s="1" cm="1">
        <f t="array" ref="M926">[1]!table_weight[BallControl]*(('F+ , F-'!M$2-[1]!tbl_gk[[#This Row],[BallControl]])/('F+ , F-'!M$2-'F+ , F-'!M$3))</f>
        <v>6.9538006866877939E-3</v>
      </c>
      <c r="N926" s="1" cm="1">
        <f t="array" ref="N926">[1]!table_weight[Acceleration]*(('F+ , F-'!N$2-[1]!tbl_gk[[#This Row],[Acceleration]])/('F+ , F-'!N$2-'F+ , F-'!N$3))</f>
        <v>7.2155908301866443E-3</v>
      </c>
      <c r="O926" s="1" cm="1">
        <f t="array" ref="O926">[1]!table_weight[SprintSpeed]*(('F+ , F-'!O$2-[1]!tbl_gk[[#This Row],[SprintSpeed]])/('F+ , F-'!O$2-'F+ , F-'!O$3))</f>
        <v>8.1521143900212863E-3</v>
      </c>
      <c r="P926" s="1" cm="1">
        <f t="array" ref="P926">[1]!table_weight[Agility]*(('F+ , F-'!P$2-[1]!tbl_gk[[#This Row],[Agility]])/('F+ , F-'!P$2-'F+ , F-'!P$3))</f>
        <v>2.340221384943008E-3</v>
      </c>
      <c r="Q926" s="1" cm="1">
        <f t="array" ref="Q926">[1]!table_weight[Reactions]*(('F+ , F-'!Q$2-[1]!tbl_gk[[#This Row],[Reactions]])/('F+ , F-'!Q$2-'F+ , F-'!Q$3))</f>
        <v>2.578210000360941E-4</v>
      </c>
      <c r="R926" s="1" cm="1">
        <f t="array" ref="R926">[1]!table_weight[Balance]*(('F+ , F-'!R$2-[1]!tbl_gk[[#This Row],[Balance]])/('F+ , F-'!R$2-'F+ , F-'!R$3))</f>
        <v>2.2351502207210773E-3</v>
      </c>
      <c r="S926" s="1" cm="1">
        <f t="array" ref="S926">[1]!table_weight[ShotPower]*(('F+ , F-'!S$2-[1]!tbl_gk[[#This Row],[ShotPower]])/('F+ , F-'!S$2-'F+ , F-'!S$3))</f>
        <v>2.337367456424766E-3</v>
      </c>
      <c r="T926" s="1" cm="1">
        <f t="array" ref="T926">[1]!table_weight[Jumping]*(('F+ , F-'!T$2-[1]!tbl_gk[[#This Row],[Jumping]])/('F+ , F-'!T$2-'F+ , F-'!T$3))</f>
        <v>3.8641961981216257E-3</v>
      </c>
      <c r="U926" s="1" cm="1">
        <f t="array" ref="U926">[1]!table_weight[Stamina]*(('F+ , F-'!U$2-[1]!tbl_gk[[#This Row],[Stamina]])/('F+ , F-'!U$2-'F+ , F-'!U$3))</f>
        <v>6.8696821299940002E-3</v>
      </c>
      <c r="V926" s="1" cm="1">
        <f t="array" ref="V926">[1]!table_weight[Strength]*(('F+ , F-'!V$2-[1]!tbl_gk[[#This Row],[Strength]])/('F+ , F-'!V$2-'F+ , F-'!V$3))</f>
        <v>1.1535341243281592E-2</v>
      </c>
      <c r="W926" s="1" cm="1">
        <f t="array" ref="W926">[1]!table_weight[LongShots]*(('F+ , F-'!W$2-[1]!tbl_gk[[#This Row],[LongShots]])/('F+ , F-'!W$2-'F+ , F-'!W$3))</f>
        <v>9.3494698256990638E-3</v>
      </c>
      <c r="X926" s="1" cm="1">
        <f t="array" ref="X926">[1]!table_weight[Aggression]*(('F+ , F-'!X$2-[1]!tbl_gk[[#This Row],[Aggression]])/('F+ , F-'!X$2-'F+ , F-'!X$3))</f>
        <v>1.3994523881959207E-2</v>
      </c>
      <c r="Y926" s="1" cm="1">
        <f t="array" ref="Y926">[1]!table_weight[Interceptions]*(('F+ , F-'!Y$2-[1]!tbl_gk[[#This Row],[Interceptions]])/('F+ , F-'!Y$2-'F+ , F-'!Y$3))</f>
        <v>2.1469152933086991E-2</v>
      </c>
      <c r="Z926" s="1" cm="1">
        <f t="array" ref="Z926">[1]!table_weight[Positioning]*(('F+ , F-'!Z$2-[1]!tbl_gk[[#This Row],[Positioning]])/('F+ , F-'!Z$2-'F+ , F-'!Z$3))</f>
        <v>2.0704458641787279E-3</v>
      </c>
      <c r="AA926" s="1" cm="1">
        <f t="array" ref="AA926">[1]!table_weight[Vision]*(('F+ , F-'!AA$2-[1]!tbl_gk[[#This Row],[Vision]])/('F+ , F-'!AA$2-'F+ , F-'!AA$3))</f>
        <v>1.2777608761788841E-2</v>
      </c>
      <c r="AB926" s="1" cm="1">
        <f t="array" ref="AB926">[1]!table_weight[Penalties]*(('F+ , F-'!AB$2-[1]!tbl_gk[[#This Row],[Penalties]])/('F+ , F-'!AB$2-'F+ , F-'!AB$3))</f>
        <v>2.3879722257019362E-3</v>
      </c>
      <c r="AC926" s="1" cm="1">
        <f t="array" ref="AC926">[1]!table_weight[Composure]*(('F+ , F-'!AC$2-[1]!tbl_gk[[#This Row],[Composure]])/('F+ , F-'!AC$2-'F+ , F-'!AC$3))</f>
        <v>6.4048164219492846E-4</v>
      </c>
      <c r="AD926" s="1" cm="1">
        <f t="array" ref="AD926">[1]!table_weight[Marking]*(('F+ , F-'!AD$2-[1]!tbl_gk[[#This Row],[Marking]])/('F+ , F-'!AD$2-'F+ , F-'!AD$3))</f>
        <v>3.1549651263676225E-2</v>
      </c>
      <c r="AE926" s="1" cm="1">
        <f t="array" ref="AE926">[1]!table_weight[StandingTackle]*(('F+ , F-'!AE$2-[1]!tbl_gk[[#This Row],[StandingTackle]])/('F+ , F-'!AE$2-'F+ , F-'!AE$3))</f>
        <v>3.1383600467551613E-2</v>
      </c>
      <c r="AF926" s="1" cm="1">
        <f t="array" ref="AF926">[1]!table_weight[SlidingTackle]*(('F+ , F-'!AF$2-[1]!tbl_gk[[#This Row],[SlidingTackle]])/('F+ , F-'!AF$2-'F+ , F-'!AF$3))</f>
        <v>8.9667429907290316E-3</v>
      </c>
      <c r="AG926" s="1" cm="1">
        <f t="array" ref="AG926">[1]!table_weight[GKDiving]*(('F+ , F-'!AG$2-[1]!tbl_gk[[#This Row],[GKDiving]])/('F+ , F-'!AG$2-'F+ , F-'!AG$3))</f>
        <v>1.0248707027684812E-2</v>
      </c>
      <c r="AH926" s="1" cm="1">
        <f t="array" ref="AH926">[1]!table_weight[GKHandling]*(('F+ , F-'!AH$2-[1]!tbl_gk[[#This Row],[GKHandling]])/('F+ , F-'!AH$2-'F+ , F-'!AH$3))</f>
        <v>1.4259070647213651E-2</v>
      </c>
      <c r="AI926" s="1" cm="1">
        <f t="array" ref="AI926">[1]!table_weight[GKKicking]*(('F+ , F-'!AI$2-[1]!tbl_gk[[#This Row],[GKKicking]])/('F+ , F-'!AI$2-'F+ , F-'!AI$3))</f>
        <v>1.0733191359902639E-2</v>
      </c>
      <c r="AJ926" s="1" cm="1">
        <f t="array" ref="AJ926">[1]!table_weight[GKPositioning]*(('F+ , F-'!AJ$2-[1]!tbl_gk[[#This Row],[GKPositioning]])/('F+ , F-'!AJ$2-'F+ , F-'!AJ$3))</f>
        <v>3.7841379794528538E-3</v>
      </c>
      <c r="AK926" s="1" cm="1">
        <f t="array" ref="AK926">[1]!table_weight[GKReflexes]*(('F+ , F-'!AK$2-[1]!tbl_gk[[#This Row],[GKReflexes]])/('F+ , F-'!AK$2-'F+ , F-'!AK$3))</f>
        <v>3.6439847209546001E-3</v>
      </c>
    </row>
    <row r="927" spans="1:37" x14ac:dyDescent="0.55000000000000004">
      <c r="A927" s="8">
        <f>[1]!tbl_gk[[#This Row],[ID]]</f>
        <v>234658</v>
      </c>
      <c r="B927" s="2" cm="1">
        <f t="array" ref="B927">[1]!table_weight[ValueEUR]*(('F+ , F-'!B$2-[1]!tbl_gk[[#This Row],[ValueEUR]])/('F+ , F-'!B$2-'F+ , F-'!B$3))</f>
        <v>2.0557071231680501E-4</v>
      </c>
      <c r="C927" s="2" cm="1">
        <f t="array" ref="C927">[1]!table_weight[WageEUR]*(('F+ , F-'!C$2-[1]!tbl_gk[[#This Row],[WageEUR]])/('F+ , F-'!C$2-'F+ , F-'!C$3))</f>
        <v>7.8241870618836313E-5</v>
      </c>
      <c r="D927" s="2" cm="1">
        <f t="array" ref="D927">[1]!table_weight[Crossing]*(('F+ , F-'!D$2-[1]!tbl_gk[[#This Row],[Crossing]])/('F+ , F-'!D$2-'F+ , F-'!D$3))</f>
        <v>2.9141914719869291E-2</v>
      </c>
      <c r="E927" s="2" cm="1">
        <f t="array" ref="E927">[1]!table_weight[Finishing]*(('F+ , F-'!E$2-[1]!tbl_gk[[#This Row],[Finishing]])/('F+ , F-'!E$2-'F+ , F-'!E$3))</f>
        <v>1.4973760267721157E-2</v>
      </c>
      <c r="F927" s="2" cm="1">
        <f t="array" ref="F927">[1]!table_weight[HeadingAccuracy]*(('F+ , F-'!F$2-[1]!tbl_gk[[#This Row],[HeadingAccuracy]])/('F+ , F-'!F$2-'F+ , F-'!F$3))</f>
        <v>7.9338093618950504E-3</v>
      </c>
      <c r="G927" s="2" cm="1">
        <f t="array" ref="G927">[1]!table_weight[ShortPassing]*(('F+ , F-'!G$2-[1]!tbl_gk[[#This Row],[ShortPassing]])/('F+ , F-'!G$2-'F+ , F-'!G$3))</f>
        <v>2.5314130565808078E-2</v>
      </c>
      <c r="H927" s="2" cm="1">
        <f t="array" ref="H927">[1]!table_weight[Volleys]*(('F+ , F-'!H$2-[1]!tbl_gk[[#This Row],[Volleys]])/('F+ , F-'!H$2-'F+ , F-'!H$3))</f>
        <v>1.1573920979881087E-3</v>
      </c>
      <c r="I927" s="2" cm="1">
        <f t="array" ref="I927">[1]!table_weight[Dribbling]*(('F+ , F-'!I$2-[1]!tbl_gk[[#This Row],[Dribbling]])/('F+ , F-'!I$2-'F+ , F-'!I$3))</f>
        <v>1.6623929766613008E-2</v>
      </c>
      <c r="J927" s="2" cm="1">
        <f t="array" ref="J927">[1]!table_weight[Curve]*(('F+ , F-'!J$2-[1]!tbl_gk[[#This Row],[Curve]])/('F+ , F-'!J$2-'F+ , F-'!J$3))</f>
        <v>9.1268634012777444E-3</v>
      </c>
      <c r="K927" s="2" cm="1">
        <f t="array" ref="K927">[1]!table_weight[FKAccuracy]*(('F+ , F-'!K$2-[1]!tbl_gk[[#This Row],[FKAccuracy]])/('F+ , F-'!K$2-'F+ , F-'!K$3))</f>
        <v>8.9747490112564478E-3</v>
      </c>
      <c r="L927" s="2" cm="1">
        <f t="array" ref="L927">[1]!table_weight[LongPassing]*(('F+ , F-'!L$2-[1]!tbl_gk[[#This Row],[LongPassing]])/('F+ , F-'!L$2-'F+ , F-'!L$3))</f>
        <v>1.3535602501894959E-2</v>
      </c>
      <c r="M927" s="2" cm="1">
        <f t="array" ref="M927">[1]!table_weight[BallControl]*(('F+ , F-'!M$2-[1]!tbl_gk[[#This Row],[BallControl]])/('F+ , F-'!M$2-'F+ , F-'!M$3))</f>
        <v>3.0422878004259099E-3</v>
      </c>
      <c r="N927" s="2" cm="1">
        <f t="array" ref="N927">[1]!table_weight[Acceleration]*(('F+ , F-'!N$2-[1]!tbl_gk[[#This Row],[Acceleration]])/('F+ , F-'!N$2-'F+ , F-'!N$3))</f>
        <v>7.4410780436299775E-3</v>
      </c>
      <c r="O927" s="2" cm="1">
        <f t="array" ref="O927">[1]!table_weight[SprintSpeed]*(('F+ , F-'!O$2-[1]!tbl_gk[[#This Row],[SprintSpeed]])/('F+ , F-'!O$2-'F+ , F-'!O$3))</f>
        <v>1.0119866139336769E-2</v>
      </c>
      <c r="P927" s="2" cm="1">
        <f t="array" ref="P927">[1]!table_weight[Agility]*(('F+ , F-'!P$2-[1]!tbl_gk[[#This Row],[Agility]])/('F+ , F-'!P$2-'F+ , F-'!P$3))</f>
        <v>4.095387423650264E-3</v>
      </c>
      <c r="Q927" s="2" cm="1">
        <f t="array" ref="Q927">[1]!table_weight[Reactions]*(('F+ , F-'!Q$2-[1]!tbl_gk[[#This Row],[Reactions]])/('F+ , F-'!Q$2-'F+ , F-'!Q$3))</f>
        <v>2.217260600310409E-3</v>
      </c>
      <c r="R927" s="2" cm="1">
        <f t="array" ref="R927">[1]!table_weight[Balance]*(('F+ , F-'!R$2-[1]!tbl_gk[[#This Row],[Balance]])/('F+ , F-'!R$2-'F+ , F-'!R$3))</f>
        <v>1.4901001471473846E-3</v>
      </c>
      <c r="S927" s="2" cm="1">
        <f t="array" ref="S927">[1]!table_weight[ShotPower]*(('F+ , F-'!S$2-[1]!tbl_gk[[#This Row],[ShotPower]])/('F+ , F-'!S$2-'F+ , F-'!S$3))</f>
        <v>5.9732723886410689E-3</v>
      </c>
      <c r="T927" s="2" cm="1">
        <f t="array" ref="T927">[1]!table_weight[Jumping]*(('F+ , F-'!T$2-[1]!tbl_gk[[#This Row],[Jumping]])/('F+ , F-'!T$2-'F+ , F-'!T$3))</f>
        <v>3.0054859318723757E-3</v>
      </c>
      <c r="U927" s="2" cm="1">
        <f t="array" ref="U927">[1]!table_weight[Stamina]*(('F+ , F-'!U$2-[1]!tbl_gk[[#This Row],[Stamina]])/('F+ , F-'!U$2-'F+ , F-'!U$3))</f>
        <v>1.288065399373875E-2</v>
      </c>
      <c r="V927" s="2" cm="1">
        <f t="array" ref="V927">[1]!table_weight[Strength]*(('F+ , F-'!V$2-[1]!tbl_gk[[#This Row],[Strength]])/('F+ , F-'!V$2-'F+ , F-'!V$3))</f>
        <v>2.662001825372675E-2</v>
      </c>
      <c r="W927" s="2" cm="1">
        <f t="array" ref="W927">[1]!table_weight[LongShots]*(('F+ , F-'!W$2-[1]!tbl_gk[[#This Row],[LongShots]])/('F+ , F-'!W$2-'F+ , F-'!W$3))</f>
        <v>8.570347340224143E-3</v>
      </c>
      <c r="X927" s="2" cm="1">
        <f t="array" ref="X927">[1]!table_weight[Aggression]*(('F+ , F-'!X$2-[1]!tbl_gk[[#This Row],[Aggression]])/('F+ , F-'!X$2-'F+ , F-'!X$3))</f>
        <v>1.3994523881959207E-2</v>
      </c>
      <c r="Y927" s="2" cm="1">
        <f t="array" ref="Y927">[1]!table_weight[Interceptions]*(('F+ , F-'!Y$2-[1]!tbl_gk[[#This Row],[Interceptions]])/('F+ , F-'!Y$2-'F+ , F-'!Y$3))</f>
        <v>1.8006386330976187E-2</v>
      </c>
      <c r="Z927" s="2" cm="1">
        <f t="array" ref="Z927">[1]!table_weight[Positioning]*(('F+ , F-'!Z$2-[1]!tbl_gk[[#This Row],[Positioning]])/('F+ , F-'!Z$2-'F+ , F-'!Z$3))</f>
        <v>1.0352229320893639E-3</v>
      </c>
      <c r="AA927" s="2" cm="1">
        <f t="array" ref="AA927">[1]!table_weight[Vision]*(('F+ , F-'!AA$2-[1]!tbl_gk[[#This Row],[Vision]])/('F+ , F-'!AA$2-'F+ , F-'!AA$3))</f>
        <v>1.0648007301490701E-2</v>
      </c>
      <c r="AB927" s="2" cm="1">
        <f t="array" ref="AB927">[1]!table_weight[Penalties]*(('F+ , F-'!AB$2-[1]!tbl_gk[[#This Row],[Penalties]])/('F+ , F-'!AB$2-'F+ , F-'!AB$3))</f>
        <v>2.3488251400346914E-3</v>
      </c>
      <c r="AC927" s="2" cm="1">
        <f t="array" ref="AC927">[1]!table_weight[Composure]*(('F+ , F-'!AC$2-[1]!tbl_gk[[#This Row],[Composure]])/('F+ , F-'!AC$2-'F+ , F-'!AC$3))</f>
        <v>1.4944571651214996E-3</v>
      </c>
      <c r="AD927" s="2" cm="1">
        <f t="array" ref="AD927">[1]!table_weight[Marking]*(('F+ , F-'!AD$2-[1]!tbl_gk[[#This Row],[Marking]])/('F+ , F-'!AD$2-'F+ , F-'!AD$3))</f>
        <v>1.5774825631838112E-2</v>
      </c>
      <c r="AE927" s="2" cm="1">
        <f t="array" ref="AE927">[1]!table_weight[StandingTackle]*(('F+ , F-'!AE$2-[1]!tbl_gk[[#This Row],[StandingTackle]])/('F+ , F-'!AE$2-'F+ , F-'!AE$3))</f>
        <v>2.6900228972187096E-2</v>
      </c>
      <c r="AF927" s="2" cm="1">
        <f t="array" ref="AF927">[1]!table_weight[SlidingTackle]*(('F+ , F-'!AF$2-[1]!tbl_gk[[#This Row],[SlidingTackle]])/('F+ , F-'!AF$2-'F+ , F-'!AF$3))</f>
        <v>9.7139715732897855E-3</v>
      </c>
      <c r="AG927" s="2" cm="1">
        <f t="array" ref="AG927">[1]!table_weight[GKDiving]*(('F+ , F-'!AG$2-[1]!tbl_gk[[#This Row],[GKDiving]])/('F+ , F-'!AG$2-'F+ , F-'!AG$3))</f>
        <v>4.0994828110739248E-2</v>
      </c>
      <c r="AH927" s="2" cm="1">
        <f t="array" ref="AH927">[1]!table_weight[GKHandling]*(('F+ , F-'!AH$2-[1]!tbl_gk[[#This Row],[GKHandling]])/('F+ , F-'!AH$2-'F+ , F-'!AH$3))</f>
        <v>5.3471514927051197E-2</v>
      </c>
      <c r="AI927" s="2" cm="1">
        <f t="array" ref="AI927">[1]!table_weight[GKKicking]*(('F+ , F-'!AI$2-[1]!tbl_gk[[#This Row],[GKKicking]])/('F+ , F-'!AI$2-'F+ , F-'!AI$3))</f>
        <v>2.6832978399756596E-2</v>
      </c>
      <c r="AJ927" s="2" cm="1">
        <f t="array" ref="AJ927">[1]!table_weight[GKPositioning]*(('F+ , F-'!AJ$2-[1]!tbl_gk[[#This Row],[GKPositioning]])/('F+ , F-'!AJ$2-'F+ , F-'!AJ$3))</f>
        <v>1.9551379560506409E-2</v>
      </c>
      <c r="AK927" s="2" cm="1">
        <f t="array" ref="AK927">[1]!table_weight[GKReflexes]*(('F+ , F-'!AK$2-[1]!tbl_gk[[#This Row],[GKReflexes]])/('F+ , F-'!AK$2-'F+ , F-'!AK$3))</f>
        <v>4.7371801372409796E-2</v>
      </c>
    </row>
    <row r="928" spans="1:37" x14ac:dyDescent="0.55000000000000004">
      <c r="A928" s="7">
        <f>[1]!tbl_gk[[#This Row],[ID]]</f>
        <v>234717</v>
      </c>
      <c r="B928" s="1" cm="1">
        <f t="array" ref="B928">[1]!table_weight[ValueEUR]*(('F+ , F-'!B$2-[1]!tbl_gk[[#This Row],[ValueEUR]])/('F+ , F-'!B$2-'F+ , F-'!B$3))</f>
        <v>3.0588675060954019E-4</v>
      </c>
      <c r="C928" s="1" cm="1">
        <f t="array" ref="C928">[1]!table_weight[WageEUR]*(('F+ , F-'!C$2-[1]!tbl_gk[[#This Row],[WageEUR]])/('F+ , F-'!C$2-'F+ , F-'!C$3))</f>
        <v>8.6066057680719962E-4</v>
      </c>
      <c r="D928" s="1" cm="1">
        <f t="array" ref="D928">[1]!table_weight[Crossing]*(('F+ , F-'!D$2-[1]!tbl_gk[[#This Row],[Crossing]])/('F+ , F-'!D$2-'F+ , F-'!D$3))</f>
        <v>3.6987814836757178E-2</v>
      </c>
      <c r="E928" s="1" cm="1">
        <f t="array" ref="E928">[1]!table_weight[Finishing]*(('F+ , F-'!E$2-[1]!tbl_gk[[#This Row],[Finishing]])/('F+ , F-'!E$2-'F+ , F-'!E$3))</f>
        <v>1.8966763005780131E-2</v>
      </c>
      <c r="F928" s="1" cm="1">
        <f t="array" ref="F928">[1]!table_weight[HeadingAccuracy]*(('F+ , F-'!F$2-[1]!tbl_gk[[#This Row],[HeadingAccuracy]])/('F+ , F-'!F$2-'F+ , F-'!F$3))</f>
        <v>1.0439222844598752E-2</v>
      </c>
      <c r="G928" s="1" cm="1">
        <f t="array" ref="G928">[1]!table_weight[ShortPassing]*(('F+ , F-'!G$2-[1]!tbl_gk[[#This Row],[ShortPassing]])/('F+ , F-'!G$2-'F+ , F-'!G$3))</f>
        <v>4.2190217609680135E-2</v>
      </c>
      <c r="H928" s="1" cm="1">
        <f t="array" ref="H928">[1]!table_weight[Volleys]*(('F+ , F-'!H$2-[1]!tbl_gk[[#This Row],[Volleys]])/('F+ , F-'!H$2-'F+ , F-'!H$3))</f>
        <v>1.7360881469821632E-3</v>
      </c>
      <c r="I928" s="1" cm="1">
        <f t="array" ref="I928">[1]!table_weight[Dribbling]*(('F+ , F-'!I$2-[1]!tbl_gk[[#This Row],[Dribbling]])/('F+ , F-'!I$2-'F+ , F-'!I$3))</f>
        <v>1.6623929766613008E-2</v>
      </c>
      <c r="J928" s="1" cm="1">
        <f t="array" ref="J928">[1]!table_weight[Curve]*(('F+ , F-'!J$2-[1]!tbl_gk[[#This Row],[Curve]])/('F+ , F-'!J$2-'F+ , F-'!J$3))</f>
        <v>9.4648953791028455E-3</v>
      </c>
      <c r="K928" s="1" cm="1">
        <f t="array" ref="K928">[1]!table_weight[FKAccuracy]*(('F+ , F-'!K$2-[1]!tbl_gk[[#This Row],[FKAccuracy]])/('F+ , F-'!K$2-'F+ , F-'!K$3))</f>
        <v>8.8226346212351529E-3</v>
      </c>
      <c r="L928" s="1" cm="1">
        <f t="array" ref="L928">[1]!table_weight[LongPassing]*(('F+ , F-'!L$2-[1]!tbl_gk[[#This Row],[LongPassing]])/('F+ , F-'!L$2-'F+ , F-'!L$3))</f>
        <v>2.3822660403335128E-2</v>
      </c>
      <c r="M928" s="1" cm="1">
        <f t="array" ref="M928">[1]!table_weight[BallControl]*(('F+ , F-'!M$2-[1]!tbl_gk[[#This Row],[BallControl]])/('F+ , F-'!M$2-'F+ , F-'!M$3))</f>
        <v>9.1268634012777305E-3</v>
      </c>
      <c r="N928" s="1" cm="1">
        <f t="array" ref="N928">[1]!table_weight[Acceleration]*(('F+ , F-'!N$2-[1]!tbl_gk[[#This Row],[Acceleration]])/('F+ , F-'!N$2-'F+ , F-'!N$3))</f>
        <v>4.9607186957533181E-3</v>
      </c>
      <c r="O928" s="1" cm="1">
        <f t="array" ref="O928">[1]!table_weight[SprintSpeed]*(('F+ , F-'!O$2-[1]!tbl_gk[[#This Row],[SprintSpeed]])/('F+ , F-'!O$2-'F+ , F-'!O$3))</f>
        <v>7.0276848189838679E-3</v>
      </c>
      <c r="P928" s="1" cm="1">
        <f t="array" ref="P928">[1]!table_weight[Agility]*(('F+ , F-'!P$2-[1]!tbl_gk[[#This Row],[Agility]])/('F+ , F-'!P$2-'F+ , F-'!P$3))</f>
        <v>2.92527673117876E-3</v>
      </c>
      <c r="Q928" s="1" cm="1">
        <f t="array" ref="Q928">[1]!table_weight[Reactions]*(('F+ , F-'!Q$2-[1]!tbl_gk[[#This Row],[Reactions]])/('F+ , F-'!Q$2-'F+ , F-'!Q$3))</f>
        <v>1.8563112002598775E-3</v>
      </c>
      <c r="R928" s="1" cm="1">
        <f t="array" ref="R928">[1]!table_weight[Balance]*(('F+ , F-'!R$2-[1]!tbl_gk[[#This Row],[Balance]])/('F+ , F-'!R$2-'F+ , F-'!R$3))</f>
        <v>8.0713757970483338E-4</v>
      </c>
      <c r="S928" s="1" cm="1">
        <f t="array" ref="S928">[1]!table_weight[ShotPower]*(('F+ , F-'!S$2-[1]!tbl_gk[[#This Row],[ShotPower]])/('F+ , F-'!S$2-'F+ , F-'!S$3))</f>
        <v>4.4150274176912247E-3</v>
      </c>
      <c r="T928" s="1" cm="1">
        <f t="array" ref="T928">[1]!table_weight[Jumping]*(('F+ , F-'!T$2-[1]!tbl_gk[[#This Row],[Jumping]])/('F+ , F-'!T$2-'F+ , F-'!T$3))</f>
        <v>1.8891625857483504E-3</v>
      </c>
      <c r="U928" s="1" cm="1">
        <f t="array" ref="U928">[1]!table_weight[Stamina]*(('F+ , F-'!U$2-[1]!tbl_gk[[#This Row],[Stamina]])/('F+ , F-'!U$2-'F+ , F-'!U$3))</f>
        <v>5.1522615974955001E-3</v>
      </c>
      <c r="V928" s="1" cm="1">
        <f t="array" ref="V928">[1]!table_weight[Strength]*(('F+ , F-'!V$2-[1]!tbl_gk[[#This Row],[Strength]])/('F+ , F-'!V$2-'F+ , F-'!V$3))</f>
        <v>2.3070682486563184E-2</v>
      </c>
      <c r="W928" s="1" cm="1">
        <f t="array" ref="W928">[1]!table_weight[LongShots]*(('F+ , F-'!W$2-[1]!tbl_gk[[#This Row],[LongShots]])/('F+ , F-'!W$2-'F+ , F-'!W$3))</f>
        <v>8.570347340224143E-3</v>
      </c>
      <c r="X928" s="1" cm="1">
        <f t="array" ref="X928">[1]!table_weight[Aggression]*(('F+ , F-'!X$2-[1]!tbl_gk[[#This Row],[Aggression]])/('F+ , F-'!X$2-'F+ , F-'!X$3))</f>
        <v>1.2777608761788841E-2</v>
      </c>
      <c r="Y928" s="1" cm="1">
        <f t="array" ref="Y928">[1]!table_weight[Interceptions]*(('F+ , F-'!Y$2-[1]!tbl_gk[[#This Row],[Interceptions]])/('F+ , F-'!Y$2-'F+ , F-'!Y$3))</f>
        <v>1.9391492971820509E-2</v>
      </c>
      <c r="Z928" s="1" cm="1">
        <f t="array" ref="Z928">[1]!table_weight[Positioning]*(('F+ , F-'!Z$2-[1]!tbl_gk[[#This Row],[Positioning]])/('F+ , F-'!Z$2-'F+ , F-'!Z$3))</f>
        <v>1.1831119223878444E-3</v>
      </c>
      <c r="AA928" s="1" cm="1">
        <f t="array" ref="AA928">[1]!table_weight[Vision]*(('F+ , F-'!AA$2-[1]!tbl_gk[[#This Row],[Vision]])/('F+ , F-'!AA$2-'F+ , F-'!AA$3))</f>
        <v>1.7036811682385123E-2</v>
      </c>
      <c r="AB928" s="1" cm="1">
        <f t="array" ref="AB928">[1]!table_weight[Penalties]*(('F+ , F-'!AB$2-[1]!tbl_gk[[#This Row],[Penalties]])/('F+ , F-'!AB$2-'F+ , F-'!AB$3))</f>
        <v>2.3096780543674466E-3</v>
      </c>
      <c r="AC928" s="1" cm="1">
        <f t="array" ref="AC928">[1]!table_weight[Composure]*(('F+ , F-'!AC$2-[1]!tbl_gk[[#This Row],[Composure]])/('F+ , F-'!AC$2-'F+ , F-'!AC$3))</f>
        <v>5.3373470182910699E-4</v>
      </c>
      <c r="AD928" s="1" cm="1">
        <f t="array" ref="AD928">[1]!table_weight[Marking]*(('F+ , F-'!AD$2-[1]!tbl_gk[[#This Row],[Marking]])/('F+ , F-'!AD$2-'F+ , F-'!AD$3))</f>
        <v>2.0507273321389546E-2</v>
      </c>
      <c r="AE928" s="1" cm="1">
        <f t="array" ref="AE928">[1]!table_weight[StandingTackle]*(('F+ , F-'!AE$2-[1]!tbl_gk[[#This Row],[StandingTackle]])/('F+ , F-'!AE$2-'F+ , F-'!AE$3))</f>
        <v>3.1383600467551613E-2</v>
      </c>
      <c r="AF928" s="1" cm="1">
        <f t="array" ref="AF928">[1]!table_weight[SlidingTackle]*(('F+ , F-'!AF$2-[1]!tbl_gk[[#This Row],[SlidingTackle]])/('F+ , F-'!AF$2-'F+ , F-'!AF$3))</f>
        <v>8.2195144081682794E-3</v>
      </c>
      <c r="AG928" s="1" cm="1">
        <f t="array" ref="AG928">[1]!table_weight[GKDiving]*(('F+ , F-'!AG$2-[1]!tbl_gk[[#This Row],[GKDiving]])/('F+ , F-'!AG$2-'F+ , F-'!AG$3))</f>
        <v>2.9038003245106969E-2</v>
      </c>
      <c r="AH928" s="1" cm="1">
        <f t="array" ref="AH928">[1]!table_weight[GKHandling]*(('F+ , F-'!AH$2-[1]!tbl_gk[[#This Row],[GKHandling]])/('F+ , F-'!AH$2-'F+ , F-'!AH$3))</f>
        <v>3.7430060448935834E-2</v>
      </c>
      <c r="AI928" s="1" cm="1">
        <f t="array" ref="AI928">[1]!table_weight[GKKicking]*(('F+ , F-'!AI$2-[1]!tbl_gk[[#This Row],[GKKicking]])/('F+ , F-'!AI$2-'F+ , F-'!AI$3))</f>
        <v>2.0571950106480059E-2</v>
      </c>
      <c r="AJ928" s="1" cm="1">
        <f t="array" ref="AJ928">[1]!table_weight[GKPositioning]*(('F+ , F-'!AJ$2-[1]!tbl_gk[[#This Row],[GKPositioning]])/('F+ , F-'!AJ$2-'F+ , F-'!AJ$3))</f>
        <v>1.2613793264842845E-2</v>
      </c>
      <c r="AK928" s="1" cm="1">
        <f t="array" ref="AK928">[1]!table_weight[GKReflexes]*(('F+ , F-'!AK$2-[1]!tbl_gk[[#This Row],[GKReflexes]])/('F+ , F-'!AK$2-'F+ , F-'!AK$3))</f>
        <v>2.9151877767636801E-2</v>
      </c>
    </row>
    <row r="929" spans="1:37" x14ac:dyDescent="0.55000000000000004">
      <c r="A929" s="8">
        <f>[1]!tbl_gk[[#This Row],[ID]]</f>
        <v>234777</v>
      </c>
      <c r="B929" s="2" cm="1">
        <f t="array" ref="B929">[1]!table_weight[ValueEUR]*(('F+ , F-'!B$2-[1]!tbl_gk[[#This Row],[ValueEUR]])/('F+ , F-'!B$2-'F+ , F-'!B$3))</f>
        <v>2.9295369828810755E-3</v>
      </c>
      <c r="C929" s="2" cm="1">
        <f t="array" ref="C929">[1]!table_weight[WageEUR]*(('F+ , F-'!C$2-[1]!tbl_gk[[#This Row],[WageEUR]])/('F+ , F-'!C$2-'F+ , F-'!C$3))</f>
        <v>1.1345071239731268E-2</v>
      </c>
      <c r="D929" s="2" cm="1">
        <f t="array" ref="D929">[1]!table_weight[Crossing]*(('F+ , F-'!D$2-[1]!tbl_gk[[#This Row],[Crossing]])/('F+ , F-'!D$2-'F+ , F-'!D$3))</f>
        <v>3.3625286215233793E-2</v>
      </c>
      <c r="E929" s="2" cm="1">
        <f t="array" ref="E929">[1]!table_weight[Finishing]*(('F+ , F-'!E$2-[1]!tbl_gk[[#This Row],[Finishing]])/('F+ , F-'!E$2-'F+ , F-'!E$3))</f>
        <v>1.7968512321265388E-2</v>
      </c>
      <c r="F929" s="2" cm="1">
        <f t="array" ref="F929">[1]!table_weight[HeadingAccuracy]*(('F+ , F-'!F$2-[1]!tbl_gk[[#This Row],[HeadingAccuracy]])/('F+ , F-'!F$2-'F+ , F-'!F$3))</f>
        <v>1.08567917583827E-2</v>
      </c>
      <c r="G929" s="2" cm="1">
        <f t="array" ref="G929">[1]!table_weight[ShortPassing]*(('F+ , F-'!G$2-[1]!tbl_gk[[#This Row],[ShortPassing]])/('F+ , F-'!G$2-'F+ , F-'!G$3))</f>
        <v>1.5469746456882717E-2</v>
      </c>
      <c r="H929" s="2" cm="1">
        <f t="array" ref="H929">[1]!table_weight[Volleys]*(('F+ , F-'!H$2-[1]!tbl_gk[[#This Row],[Volleys]])/('F+ , F-'!H$2-'F+ , F-'!H$3))</f>
        <v>2.0833057763785961E-3</v>
      </c>
      <c r="I929" s="2" cm="1">
        <f t="array" ref="I929">[1]!table_weight[Dribbling]*(('F+ , F-'!I$2-[1]!tbl_gk[[#This Row],[Dribbling]])/('F+ , F-'!I$2-'F+ , F-'!I$3))</f>
        <v>1.5646051545047536E-2</v>
      </c>
      <c r="J929" s="2" cm="1">
        <f t="array" ref="J929">[1]!table_weight[Curve]*(('F+ , F-'!J$2-[1]!tbl_gk[[#This Row],[Curve]])/('F+ , F-'!J$2-'F+ , F-'!J$3))</f>
        <v>9.4648953791028455E-3</v>
      </c>
      <c r="K929" s="2" cm="1">
        <f t="array" ref="K929">[1]!table_weight[FKAccuracy]*(('F+ , F-'!K$2-[1]!tbl_gk[[#This Row],[FKAccuracy]])/('F+ , F-'!K$2-'F+ , F-'!K$3))</f>
        <v>9.5832065713416324E-3</v>
      </c>
      <c r="L929" s="2" cm="1">
        <f t="array" ref="L929">[1]!table_weight[LongPassing]*(('F+ , F-'!L$2-[1]!tbl_gk[[#This Row],[LongPassing]])/('F+ , F-'!L$2-'F+ , F-'!L$3))</f>
        <v>8.6627856012127732E-3</v>
      </c>
      <c r="M929" s="2" cm="1">
        <f t="array" ref="M929">[1]!table_weight[BallControl]*(('F+ , F-'!M$2-[1]!tbl_gk[[#This Row],[BallControl]])/('F+ , F-'!M$2-'F+ , F-'!M$3))</f>
        <v>6.9538006866877939E-3</v>
      </c>
      <c r="N929" s="2" cm="1">
        <f t="array" ref="N929">[1]!table_weight[Acceleration]*(('F+ , F-'!N$2-[1]!tbl_gk[[#This Row],[Acceleration]])/('F+ , F-'!N$2-'F+ , F-'!N$3))</f>
        <v>2.480359347876659E-3</v>
      </c>
      <c r="O929" s="2" cm="1">
        <f t="array" ref="O929">[1]!table_weight[SprintSpeed]*(('F+ , F-'!O$2-[1]!tbl_gk[[#This Row],[SprintSpeed]])/('F+ , F-'!O$2-'F+ , F-'!O$3))</f>
        <v>3.6543961058716113E-3</v>
      </c>
      <c r="P929" s="2" cm="1">
        <f t="array" ref="P929">[1]!table_weight[Agility]*(('F+ , F-'!P$2-[1]!tbl_gk[[#This Row],[Agility]])/('F+ , F-'!P$2-'F+ , F-'!P$3))</f>
        <v>1.4041328309658048E-3</v>
      </c>
      <c r="Q929" s="2" cm="1">
        <f t="array" ref="Q929">[1]!table_weight[Reactions]*(('F+ , F-'!Q$2-[1]!tbl_gk[[#This Row],[Reactions]])/('F+ , F-'!Q$2-'F+ , F-'!Q$3))</f>
        <v>9.2815560012993875E-4</v>
      </c>
      <c r="R929" s="2" cm="1">
        <f t="array" ref="R929">[1]!table_weight[Balance]*(('F+ , F-'!R$2-[1]!tbl_gk[[#This Row],[Balance]])/('F+ , F-'!R$2-'F+ , F-'!R$3))</f>
        <v>1.2417501226228205E-3</v>
      </c>
      <c r="S929" s="2" cm="1">
        <f t="array" ref="S929">[1]!table_weight[ShotPower]*(('F+ , F-'!S$2-[1]!tbl_gk[[#This Row],[ShotPower]])/('F+ , F-'!S$2-'F+ , F-'!S$3))</f>
        <v>3.635904932216303E-3</v>
      </c>
      <c r="T929" s="2" cm="1">
        <f t="array" ref="T929">[1]!table_weight[Jumping]*(('F+ , F-'!T$2-[1]!tbl_gk[[#This Row],[Jumping]])/('F+ , F-'!T$2-'F+ , F-'!T$3))</f>
        <v>1.1163233461240253E-3</v>
      </c>
      <c r="U929" s="2" cm="1">
        <f t="array" ref="U929">[1]!table_weight[Stamina]*(('F+ , F-'!U$2-[1]!tbl_gk[[#This Row],[Stamina]])/('F+ , F-'!U$2-'F+ , F-'!U$3))</f>
        <v>5.1522615974955001E-3</v>
      </c>
      <c r="V929" s="2" cm="1">
        <f t="array" ref="V929">[1]!table_weight[Strength]*(('F+ , F-'!V$2-[1]!tbl_gk[[#This Row],[Strength]])/('F+ , F-'!V$2-'F+ , F-'!V$3))</f>
        <v>1.4197343068654266E-2</v>
      </c>
      <c r="W929" s="2" cm="1">
        <f t="array" ref="W929">[1]!table_weight[LongShots]*(('F+ , F-'!W$2-[1]!tbl_gk[[#This Row],[LongShots]])/('F+ , F-'!W$2-'F+ , F-'!W$3))</f>
        <v>8.570347340224143E-3</v>
      </c>
      <c r="X929" s="2" cm="1">
        <f t="array" ref="X929">[1]!table_weight[Aggression]*(('F+ , F-'!X$2-[1]!tbl_gk[[#This Row],[Aggression]])/('F+ , F-'!X$2-'F+ , F-'!X$3))</f>
        <v>8.5184058411925615E-3</v>
      </c>
      <c r="Y929" s="2" cm="1">
        <f t="array" ref="Y929">[1]!table_weight[Interceptions]*(('F+ , F-'!Y$2-[1]!tbl_gk[[#This Row],[Interceptions]])/('F+ , F-'!Y$2-'F+ , F-'!Y$3))</f>
        <v>1.7313833010554024E-2</v>
      </c>
      <c r="Z929" s="2" cm="1">
        <f t="array" ref="Z929">[1]!table_weight[Positioning]*(('F+ , F-'!Z$2-[1]!tbl_gk[[#This Row],[Positioning]])/('F+ , F-'!Z$2-'F+ , F-'!Z$3))</f>
        <v>1.6267788932832863E-3</v>
      </c>
      <c r="AA929" s="2" cm="1">
        <f t="array" ref="AA929">[1]!table_weight[Vision]*(('F+ , F-'!AA$2-[1]!tbl_gk[[#This Row],[Vision]])/('F+ , F-'!AA$2-'F+ , F-'!AA$3))</f>
        <v>8.5184058411925615E-3</v>
      </c>
      <c r="AB929" s="2" cm="1">
        <f t="array" ref="AB929">[1]!table_weight[Penalties]*(('F+ , F-'!AB$2-[1]!tbl_gk[[#This Row],[Penalties]])/('F+ , F-'!AB$2-'F+ , F-'!AB$3))</f>
        <v>1.4484421696880595E-3</v>
      </c>
      <c r="AC929" s="2" cm="1">
        <f t="array" ref="AC929">[1]!table_weight[Composure]*(('F+ , F-'!AC$2-[1]!tbl_gk[[#This Row],[Composure]])/('F+ , F-'!AC$2-'F+ , F-'!AC$3))</f>
        <v>7.4722858256074981E-4</v>
      </c>
      <c r="AD929" s="2" cm="1">
        <f t="array" ref="AD929">[1]!table_weight[Marking]*(('F+ , F-'!AD$2-[1]!tbl_gk[[#This Row],[Marking]])/('F+ , F-'!AD$2-'F+ , F-'!AD$3))</f>
        <v>2.6817203574124791E-2</v>
      </c>
      <c r="AE929" s="2" cm="1">
        <f t="array" ref="AE929">[1]!table_weight[StandingTackle]*(('F+ , F-'!AE$2-[1]!tbl_gk[[#This Row],[StandingTackle]])/('F+ , F-'!AE$2-'F+ , F-'!AE$3))</f>
        <v>2.9141914719869356E-2</v>
      </c>
      <c r="AF929" s="2" cm="1">
        <f t="array" ref="AF929">[1]!table_weight[SlidingTackle]*(('F+ , F-'!AF$2-[1]!tbl_gk[[#This Row],[SlidingTackle]])/('F+ , F-'!AF$2-'F+ , F-'!AF$3))</f>
        <v>9.7139715732897855E-3</v>
      </c>
      <c r="AG929" s="2" cm="1">
        <f t="array" ref="AG929">[1]!table_weight[GKDiving]*(('F+ , F-'!AG$2-[1]!tbl_gk[[#This Row],[GKDiving]])/('F+ , F-'!AG$2-'F+ , F-'!AG$3))</f>
        <v>1.8789296217422154E-2</v>
      </c>
      <c r="AH929" s="2" cm="1">
        <f t="array" ref="AH929">[1]!table_weight[GKHandling]*(('F+ , F-'!AH$2-[1]!tbl_gk[[#This Row],[GKHandling]])/('F+ , F-'!AH$2-'F+ , F-'!AH$3))</f>
        <v>2.8518141294427302E-2</v>
      </c>
      <c r="AI929" s="2" cm="1">
        <f t="array" ref="AI929">[1]!table_weight[GKKicking]*(('F+ , F-'!AI$2-[1]!tbl_gk[[#This Row],[GKKicking]])/('F+ , F-'!AI$2-'F+ , F-'!AI$3))</f>
        <v>1.6099787039853958E-2</v>
      </c>
      <c r="AJ929" s="2" cm="1">
        <f t="array" ref="AJ929">[1]!table_weight[GKPositioning]*(('F+ , F-'!AJ$2-[1]!tbl_gk[[#This Row],[GKPositioning]])/('F+ , F-'!AJ$2-'F+ , F-'!AJ$3))</f>
        <v>1.1983103601600703E-2</v>
      </c>
      <c r="AK929" s="2" cm="1">
        <f t="array" ref="AK929">[1]!table_weight[GKReflexes]*(('F+ , F-'!AK$2-[1]!tbl_gk[[#This Row],[GKReflexes]])/('F+ , F-'!AK$2-'F+ , F-'!AK$3))</f>
        <v>1.45759388838184E-2</v>
      </c>
    </row>
    <row r="930" spans="1:37" x14ac:dyDescent="0.55000000000000004">
      <c r="A930" s="7">
        <f>[1]!tbl_gk[[#This Row],[ID]]</f>
        <v>234779</v>
      </c>
      <c r="B930" s="1" cm="1">
        <f t="array" ref="B930">[1]!table_weight[ValueEUR]*(('F+ , F-'!B$2-[1]!tbl_gk[[#This Row],[ValueEUR]])/('F+ , F-'!B$2-'F+ , F-'!B$3))</f>
        <v>4.2935264389290658E-4</v>
      </c>
      <c r="C930" s="1" cm="1">
        <f t="array" ref="C930">[1]!table_weight[WageEUR]*(('F+ , F-'!C$2-[1]!tbl_gk[[#This Row],[WageEUR]])/('F+ , F-'!C$2-'F+ , F-'!C$3))</f>
        <v>5.4769309433185431E-4</v>
      </c>
      <c r="D930" s="1" cm="1">
        <f t="array" ref="D930">[1]!table_weight[Crossing]*(('F+ , F-'!D$2-[1]!tbl_gk[[#This Row],[Crossing]])/('F+ , F-'!D$2-'F+ , F-'!D$3))</f>
        <v>3.3625286215233793E-2</v>
      </c>
      <c r="E930" s="1" cm="1">
        <f t="array" ref="E930">[1]!table_weight[Finishing]*(('F+ , F-'!E$2-[1]!tbl_gk[[#This Row],[Finishing]])/('F+ , F-'!E$2-'F+ , F-'!E$3))</f>
        <v>1.2977258898691668E-2</v>
      </c>
      <c r="F930" s="1" cm="1">
        <f t="array" ref="F930">[1]!table_weight[HeadingAccuracy]*(('F+ , F-'!F$2-[1]!tbl_gk[[#This Row],[HeadingAccuracy]])/('F+ , F-'!F$2-'F+ , F-'!F$3))</f>
        <v>7.0986715343271502E-3</v>
      </c>
      <c r="G930" s="1" cm="1">
        <f t="array" ref="G930">[1]!table_weight[ShortPassing]*(('F+ , F-'!G$2-[1]!tbl_gk[[#This Row],[ShortPassing]])/('F+ , F-'!G$2-'F+ , F-'!G$3))</f>
        <v>4.781557995763748E-2</v>
      </c>
      <c r="H930" s="1" cm="1">
        <f t="array" ref="H930">[1]!table_weight[Volleys]*(('F+ , F-'!H$2-[1]!tbl_gk[[#This Row],[Volleys]])/('F+ , F-'!H$2-'F+ , F-'!H$3))</f>
        <v>1.5046097273845413E-3</v>
      </c>
      <c r="I930" s="1" cm="1">
        <f t="array" ref="I930">[1]!table_weight[Dribbling]*(('F+ , F-'!I$2-[1]!tbl_gk[[#This Row],[Dribbling]])/('F+ , F-'!I$2-'F+ , F-'!I$3))</f>
        <v>1.3690295101916595E-2</v>
      </c>
      <c r="J930" s="1" cm="1">
        <f t="array" ref="J930">[1]!table_weight[Curve]*(('F+ , F-'!J$2-[1]!tbl_gk[[#This Row],[Curve]])/('F+ , F-'!J$2-'F+ , F-'!J$3))</f>
        <v>8.2817834567149896E-3</v>
      </c>
      <c r="K930" s="1" cm="1">
        <f t="array" ref="K930">[1]!table_weight[FKAccuracy]*(('F+ , F-'!K$2-[1]!tbl_gk[[#This Row],[FKAccuracy]])/('F+ , F-'!K$2-'F+ , F-'!K$3))</f>
        <v>9.7353209613629272E-3</v>
      </c>
      <c r="L930" s="1" cm="1">
        <f t="array" ref="L930">[1]!table_weight[LongPassing]*(('F+ , F-'!L$2-[1]!tbl_gk[[#This Row],[LongPassing]])/('F+ , F-'!L$2-'F+ , F-'!L$3))</f>
        <v>1.5159874802122355E-2</v>
      </c>
      <c r="M930" s="1" cm="1">
        <f t="array" ref="M930">[1]!table_weight[BallControl]*(('F+ , F-'!M$2-[1]!tbl_gk[[#This Row],[BallControl]])/('F+ , F-'!M$2-'F+ , F-'!M$3))</f>
        <v>1.1299926115867666E-2</v>
      </c>
      <c r="N930" s="1" cm="1">
        <f t="array" ref="N930">[1]!table_weight[Acceleration]*(('F+ , F-'!N$2-[1]!tbl_gk[[#This Row],[Acceleration]])/('F+ , F-'!N$2-'F+ , F-'!N$3))</f>
        <v>6.0881547629699816E-3</v>
      </c>
      <c r="O930" s="1" cm="1">
        <f t="array" ref="O930">[1]!table_weight[SprintSpeed]*(('F+ , F-'!O$2-[1]!tbl_gk[[#This Row],[SprintSpeed]])/('F+ , F-'!O$2-'F+ , F-'!O$3))</f>
        <v>7.3087922117432225E-3</v>
      </c>
      <c r="P930" s="1" cm="1">
        <f t="array" ref="P930">[1]!table_weight[Agility]*(('F+ , F-'!P$2-[1]!tbl_gk[[#This Row],[Agility]])/('F+ , F-'!P$2-'F+ , F-'!P$3))</f>
        <v>2.92527673117876E-3</v>
      </c>
      <c r="Q930" s="1" cm="1">
        <f t="array" ref="Q930">[1]!table_weight[Reactions]*(('F+ , F-'!Q$2-[1]!tbl_gk[[#This Row],[Reactions]])/('F+ , F-'!Q$2-'F+ , F-'!Q$3))</f>
        <v>9.7971980013715747E-4</v>
      </c>
      <c r="R930" s="1" cm="1">
        <f t="array" ref="R930">[1]!table_weight[Balance]*(('F+ , F-'!R$2-[1]!tbl_gk[[#This Row],[Balance]])/('F+ , F-'!R$2-'F+ , F-'!R$3))</f>
        <v>2.4214127391145E-3</v>
      </c>
      <c r="S930" s="1" cm="1">
        <f t="array" ref="S930">[1]!table_weight[ShotPower]*(('F+ , F-'!S$2-[1]!tbl_gk[[#This Row],[ShotPower]])/('F+ , F-'!S$2-'F+ , F-'!S$3))</f>
        <v>5.1941499031661464E-3</v>
      </c>
      <c r="T930" s="1" cm="1">
        <f t="array" ref="T930">[1]!table_weight[Jumping]*(('F+ , F-'!T$2-[1]!tbl_gk[[#This Row],[Jumping]])/('F+ , F-'!T$2-'F+ , F-'!T$3))</f>
        <v>1.3739364259988001E-3</v>
      </c>
      <c r="U930" s="1" cm="1">
        <f t="array" ref="U930">[1]!table_weight[Stamina]*(('F+ , F-'!U$2-[1]!tbl_gk[[#This Row],[Stamina]])/('F+ , F-'!U$2-'F+ , F-'!U$3))</f>
        <v>3.4348410649970001E-3</v>
      </c>
      <c r="V930" s="1" cm="1">
        <f t="array" ref="V930">[1]!table_weight[Strength]*(('F+ , F-'!V$2-[1]!tbl_gk[[#This Row],[Strength]])/('F+ , F-'!V$2-'F+ , F-'!V$3))</f>
        <v>7.9860054761180244E-3</v>
      </c>
      <c r="W930" s="1" cm="1">
        <f t="array" ref="W930">[1]!table_weight[LongShots]*(('F+ , F-'!W$2-[1]!tbl_gk[[#This Row],[LongShots]])/('F+ , F-'!W$2-'F+ , F-'!W$3))</f>
        <v>6.7523948741159906E-3</v>
      </c>
      <c r="X930" s="1" cm="1">
        <f t="array" ref="X930">[1]!table_weight[Aggression]*(('F+ , F-'!X$2-[1]!tbl_gk[[#This Row],[Aggression]])/('F+ , F-'!X$2-'F+ , F-'!X$3))</f>
        <v>1.3994523881959207E-2</v>
      </c>
      <c r="Y930" s="1" cm="1">
        <f t="array" ref="Y930">[1]!table_weight[Interceptions]*(('F+ , F-'!Y$2-[1]!tbl_gk[[#This Row],[Interceptions]])/('F+ , F-'!Y$2-'F+ , F-'!Y$3))</f>
        <v>1.5236173049287543E-2</v>
      </c>
      <c r="Z930" s="1" cm="1">
        <f t="array" ref="Z930">[1]!table_weight[Positioning]*(('F+ , F-'!Z$2-[1]!tbl_gk[[#This Row],[Positioning]])/('F+ , F-'!Z$2-'F+ , F-'!Z$3))</f>
        <v>1.1831119223878444E-3</v>
      </c>
      <c r="AA930" s="1" cm="1">
        <f t="array" ref="AA930">[1]!table_weight[Vision]*(('F+ , F-'!AA$2-[1]!tbl_gk[[#This Row],[Vision]])/('F+ , F-'!AA$2-'F+ , F-'!AA$3))</f>
        <v>1.7036811682385123E-2</v>
      </c>
      <c r="AB930" s="1" cm="1">
        <f t="array" ref="AB930">[1]!table_weight[Penalties]*(('F+ , F-'!AB$2-[1]!tbl_gk[[#This Row],[Penalties]])/('F+ , F-'!AB$2-'F+ , F-'!AB$3))</f>
        <v>1.6441775980242841E-3</v>
      </c>
      <c r="AC930" s="1" cm="1">
        <f t="array" ref="AC930">[1]!table_weight[Composure]*(('F+ , F-'!AC$2-[1]!tbl_gk[[#This Row],[Composure]])/('F+ , F-'!AC$2-'F+ , F-'!AC$3))</f>
        <v>9.6072246329239263E-4</v>
      </c>
      <c r="AD930" s="1" cm="1">
        <f t="array" ref="AD930">[1]!table_weight[Marking]*(('F+ , F-'!AD$2-[1]!tbl_gk[[#This Row],[Marking]])/('F+ , F-'!AD$2-'F+ , F-'!AD$3))</f>
        <v>2.6817203574124791E-2</v>
      </c>
      <c r="AE930" s="1" cm="1">
        <f t="array" ref="AE930">[1]!table_weight[StandingTackle]*(('F+ , F-'!AE$2-[1]!tbl_gk[[#This Row],[StandingTackle]])/('F+ , F-'!AE$2-'F+ , F-'!AE$3))</f>
        <v>8.9667429907290316E-3</v>
      </c>
      <c r="AF930" s="1" cm="1">
        <f t="array" ref="AF930">[1]!table_weight[SlidingTackle]*(('F+ , F-'!AF$2-[1]!tbl_gk[[#This Row],[SlidingTackle]])/('F+ , F-'!AF$2-'F+ , F-'!AF$3))</f>
        <v>8.2195144081682794E-3</v>
      </c>
      <c r="AG930" s="1" cm="1">
        <f t="array" ref="AG930">[1]!table_weight[GKDiving]*(('F+ , F-'!AG$2-[1]!tbl_gk[[#This Row],[GKDiving]])/('F+ , F-'!AG$2-'F+ , F-'!AG$3))</f>
        <v>3.5870474596896844E-2</v>
      </c>
      <c r="AH930" s="1" cm="1">
        <f t="array" ref="AH930">[1]!table_weight[GKHandling]*(('F+ , F-'!AH$2-[1]!tbl_gk[[#This Row],[GKHandling]])/('F+ , F-'!AH$2-'F+ , F-'!AH$3))</f>
        <v>4.0994828110739248E-2</v>
      </c>
      <c r="AI930" s="1" cm="1">
        <f t="array" ref="AI930">[1]!table_weight[GKKicking]*(('F+ , F-'!AI$2-[1]!tbl_gk[[#This Row],[GKKicking]])/('F+ , F-'!AI$2-'F+ , F-'!AI$3))</f>
        <v>2.3255247946455719E-2</v>
      </c>
      <c r="AJ930" s="1" cm="1">
        <f t="array" ref="AJ930">[1]!table_weight[GKPositioning]*(('F+ , F-'!AJ$2-[1]!tbl_gk[[#This Row],[GKPositioning]])/('F+ , F-'!AJ$2-'F+ , F-'!AJ$3))</f>
        <v>1.3875172591327129E-2</v>
      </c>
      <c r="AK930" s="1" cm="1">
        <f t="array" ref="AK930">[1]!table_weight[GKReflexes]*(('F+ , F-'!AK$2-[1]!tbl_gk[[#This Row],[GKReflexes]])/('F+ , F-'!AK$2-'F+ , F-'!AK$3))</f>
        <v>3.4617854849068701E-2</v>
      </c>
    </row>
    <row r="931" spans="1:37" x14ac:dyDescent="0.55000000000000004">
      <c r="A931" s="8">
        <f>[1]!tbl_gk[[#This Row],[ID]]</f>
        <v>234790</v>
      </c>
      <c r="B931" s="2" cm="1">
        <f t="array" ref="B931">[1]!table_weight[ValueEUR]*(('F+ , F-'!B$2-[1]!tbl_gk[[#This Row],[ValueEUR]])/('F+ , F-'!B$2-'F+ , F-'!B$3))</f>
        <v>1.2010144769139465E-3</v>
      </c>
      <c r="C931" s="2" cm="1">
        <f t="array" ref="C931">[1]!table_weight[WageEUR]*(('F+ , F-'!C$2-[1]!tbl_gk[[#This Row],[WageEUR]])/('F+ , F-'!C$2-'F+ , F-'!C$3))</f>
        <v>8.6066057680719962E-4</v>
      </c>
      <c r="D931" s="2" cm="1">
        <f t="array" ref="D931">[1]!table_weight[Crossing]*(('F+ , F-'!D$2-[1]!tbl_gk[[#This Row],[Crossing]])/('F+ , F-'!D$2-'F+ , F-'!D$3))</f>
        <v>3.4746129089074922E-2</v>
      </c>
      <c r="E931" s="2" cm="1">
        <f t="array" ref="E931">[1]!table_weight[Finishing]*(('F+ , F-'!E$2-[1]!tbl_gk[[#This Row],[Finishing]])/('F+ , F-'!E$2-'F+ , F-'!E$3))</f>
        <v>1.2977258898691668E-2</v>
      </c>
      <c r="F931" s="2" cm="1">
        <f t="array" ref="F931">[1]!table_weight[HeadingAccuracy]*(('F+ , F-'!F$2-[1]!tbl_gk[[#This Row],[HeadingAccuracy]])/('F+ , F-'!F$2-'F+ , F-'!F$3))</f>
        <v>7.9338093618950504E-3</v>
      </c>
      <c r="G931" s="2" cm="1">
        <f t="array" ref="G931">[1]!table_weight[ShortPassing]*(('F+ , F-'!G$2-[1]!tbl_gk[[#This Row],[ShortPassing]])/('F+ , F-'!G$2-'F+ , F-'!G$3))</f>
        <v>5.6253623479573515E-2</v>
      </c>
      <c r="H931" s="2" cm="1">
        <f t="array" ref="H931">[1]!table_weight[Volleys]*(('F+ , F-'!H$2-[1]!tbl_gk[[#This Row],[Volleys]])/('F+ , F-'!H$2-'F+ , F-'!H$3))</f>
        <v>1.5046097273845413E-3</v>
      </c>
      <c r="I931" s="2" cm="1">
        <f t="array" ref="I931">[1]!table_weight[Dribbling]*(('F+ , F-'!I$2-[1]!tbl_gk[[#This Row],[Dribbling]])/('F+ , F-'!I$2-'F+ , F-'!I$3))</f>
        <v>1.0756660437220181E-2</v>
      </c>
      <c r="J931" s="2" cm="1">
        <f t="array" ref="J931">[1]!table_weight[Curve]*(('F+ , F-'!J$2-[1]!tbl_gk[[#This Row],[Curve]])/('F+ , F-'!J$2-'F+ , F-'!J$3))</f>
        <v>6.2535915897643807E-3</v>
      </c>
      <c r="K931" s="2" cm="1">
        <f t="array" ref="K931">[1]!table_weight[FKAccuracy]*(('F+ , F-'!K$2-[1]!tbl_gk[[#This Row],[FKAccuracy]])/('F+ , F-'!K$2-'F+ , F-'!K$3))</f>
        <v>7.6057195010647873E-3</v>
      </c>
      <c r="L931" s="2" cm="1">
        <f t="array" ref="L931">[1]!table_weight[LongPassing]*(('F+ , F-'!L$2-[1]!tbl_gk[[#This Row],[LongPassing]])/('F+ , F-'!L$2-'F+ , F-'!L$3))</f>
        <v>2.3822660403335128E-2</v>
      </c>
      <c r="M931" s="2" cm="1">
        <f t="array" ref="M931">[1]!table_weight[BallControl]*(('F+ , F-'!M$2-[1]!tbl_gk[[#This Row],[BallControl]])/('F+ , F-'!M$2-'F+ , F-'!M$3))</f>
        <v>1.0430701030031691E-2</v>
      </c>
      <c r="N931" s="2" cm="1">
        <f t="array" ref="N931">[1]!table_weight[Acceleration]*(('F+ , F-'!N$2-[1]!tbl_gk[[#This Row],[Acceleration]])/('F+ , F-'!N$2-'F+ , F-'!N$3))</f>
        <v>6.313641976413314E-3</v>
      </c>
      <c r="O931" s="2" cm="1">
        <f t="array" ref="O931">[1]!table_weight[SprintSpeed]*(('F+ , F-'!O$2-[1]!tbl_gk[[#This Row],[SprintSpeed]])/('F+ , F-'!O$2-'F+ , F-'!O$3))</f>
        <v>7.8710069972619326E-3</v>
      </c>
      <c r="P931" s="2" cm="1">
        <f t="array" ref="P931">[1]!table_weight[Agility]*(('F+ , F-'!P$2-[1]!tbl_gk[[#This Row],[Agility]])/('F+ , F-'!P$2-'F+ , F-'!P$3))</f>
        <v>3.1592988696730611E-3</v>
      </c>
      <c r="Q931" s="2" cm="1">
        <f t="array" ref="Q931">[1]!table_weight[Reactions]*(('F+ , F-'!Q$2-[1]!tbl_gk[[#This Row],[Reactions]])/('F+ , F-'!Q$2-'F+ , F-'!Q$3))</f>
        <v>1.0828482001515951E-3</v>
      </c>
      <c r="R931" s="2" cm="1">
        <f t="array" ref="R931">[1]!table_weight[Balance]*(('F+ , F-'!R$2-[1]!tbl_gk[[#This Row],[Balance]])/('F+ , F-'!R$2-'F+ , F-'!R$3))</f>
        <v>1.6142751594096668E-3</v>
      </c>
      <c r="S931" s="2" cm="1">
        <f t="array" ref="S931">[1]!table_weight[ShotPower]*(('F+ , F-'!S$2-[1]!tbl_gk[[#This Row],[ShotPower]])/('F+ , F-'!S$2-'F+ , F-'!S$3))</f>
        <v>5.1941499031661464E-3</v>
      </c>
      <c r="T931" s="2" cm="1">
        <f t="array" ref="T931">[1]!table_weight[Jumping]*(('F+ , F-'!T$2-[1]!tbl_gk[[#This Row],[Jumping]])/('F+ , F-'!T$2-'F+ , F-'!T$3))</f>
        <v>1.5456784792486503E-3</v>
      </c>
      <c r="U931" s="2" cm="1">
        <f t="array" ref="U931">[1]!table_weight[Stamina]*(('F+ , F-'!U$2-[1]!tbl_gk[[#This Row],[Stamina]])/('F+ , F-'!U$2-'F+ , F-'!U$3))</f>
        <v>8.5871026624924993E-3</v>
      </c>
      <c r="V931" s="2" cm="1">
        <f t="array" ref="V931">[1]!table_weight[Strength]*(('F+ , F-'!V$2-[1]!tbl_gk[[#This Row],[Strength]])/('F+ , F-'!V$2-'F+ , F-'!V$3))</f>
        <v>2.3958016428354077E-2</v>
      </c>
      <c r="W931" s="2" cm="1">
        <f t="array" ref="W931">[1]!table_weight[LongShots]*(('F+ , F-'!W$2-[1]!tbl_gk[[#This Row],[LongShots]])/('F+ , F-'!W$2-'F+ , F-'!W$3))</f>
        <v>7.5315173595909123E-3</v>
      </c>
      <c r="X931" s="2" cm="1">
        <f t="array" ref="X931">[1]!table_weight[Aggression]*(('F+ , F-'!X$2-[1]!tbl_gk[[#This Row],[Aggression]])/('F+ , F-'!X$2-'F+ , F-'!X$3))</f>
        <v>1.2169151201703659E-2</v>
      </c>
      <c r="Y931" s="2" cm="1">
        <f t="array" ref="Y931">[1]!table_weight[Interceptions]*(('F+ , F-'!Y$2-[1]!tbl_gk[[#This Row],[Interceptions]])/('F+ , F-'!Y$2-'F+ , F-'!Y$3))</f>
        <v>1.9391492971820509E-2</v>
      </c>
      <c r="Z931" s="2" cm="1">
        <f t="array" ref="Z931">[1]!table_weight[Positioning]*(('F+ , F-'!Z$2-[1]!tbl_gk[[#This Row],[Positioning]])/('F+ , F-'!Z$2-'F+ , F-'!Z$3))</f>
        <v>1.1831119223878444E-3</v>
      </c>
      <c r="AA931" s="2" cm="1">
        <f t="array" ref="AA931">[1]!table_weight[Vision]*(('F+ , F-'!AA$2-[1]!tbl_gk[[#This Row],[Vision]])/('F+ , F-'!AA$2-'F+ , F-'!AA$3))</f>
        <v>2.2715748909846831E-2</v>
      </c>
      <c r="AB931" s="2" cm="1">
        <f t="array" ref="AB931">[1]!table_weight[Penalties]*(('F+ , F-'!AB$2-[1]!tbl_gk[[#This Row],[Penalties]])/('F+ , F-'!AB$2-'F+ , F-'!AB$3))</f>
        <v>1.8007659406932635E-3</v>
      </c>
      <c r="AC931" s="2" cm="1">
        <f t="array" ref="AC931">[1]!table_weight[Composure]*(('F+ , F-'!AC$2-[1]!tbl_gk[[#This Row],[Composure]])/('F+ , F-'!AC$2-'F+ , F-'!AC$3))</f>
        <v>1.2275898142069463E-3</v>
      </c>
      <c r="AD931" s="2" cm="1">
        <f t="array" ref="AD931">[1]!table_weight[Marking]*(('F+ , F-'!AD$2-[1]!tbl_gk[[#This Row],[Marking]])/('F+ , F-'!AD$2-'F+ , F-'!AD$3))</f>
        <v>2.2084755884573357E-2</v>
      </c>
      <c r="AE931" s="2" cm="1">
        <f t="array" ref="AE931">[1]!table_weight[StandingTackle]*(('F+ , F-'!AE$2-[1]!tbl_gk[[#This Row],[StandingTackle]])/('F+ , F-'!AE$2-'F+ , F-'!AE$3))</f>
        <v>3.362528621523387E-2</v>
      </c>
      <c r="AF931" s="2" cm="1">
        <f t="array" ref="AF931">[1]!table_weight[SlidingTackle]*(('F+ , F-'!AF$2-[1]!tbl_gk[[#This Row],[SlidingTackle]])/('F+ , F-'!AF$2-'F+ , F-'!AF$3))</f>
        <v>8.2195144081682794E-3</v>
      </c>
      <c r="AG931" s="2" cm="1">
        <f t="array" ref="AG931">[1]!table_weight[GKDiving]*(('F+ , F-'!AG$2-[1]!tbl_gk[[#This Row],[GKDiving]])/('F+ , F-'!AG$2-'F+ , F-'!AG$3))</f>
        <v>2.3913649731264561E-2</v>
      </c>
      <c r="AH931" s="2" cm="1">
        <f t="array" ref="AH931">[1]!table_weight[GKHandling]*(('F+ , F-'!AH$2-[1]!tbl_gk[[#This Row],[GKHandling]])/('F+ , F-'!AH$2-'F+ , F-'!AH$3))</f>
        <v>4.0994828110739248E-2</v>
      </c>
      <c r="AI931" s="2" cm="1">
        <f t="array" ref="AI931">[1]!table_weight[GKKicking]*(('F+ , F-'!AI$2-[1]!tbl_gk[[#This Row],[GKKicking]])/('F+ , F-'!AI$2-'F+ , F-'!AI$3))</f>
        <v>2.414968055978094E-2</v>
      </c>
      <c r="AJ931" s="2" cm="1">
        <f t="array" ref="AJ931">[1]!table_weight[GKPositioning]*(('F+ , F-'!AJ$2-[1]!tbl_gk[[#This Row],[GKPositioning]])/('F+ , F-'!AJ$2-'F+ , F-'!AJ$3))</f>
        <v>1.1983103601600703E-2</v>
      </c>
      <c r="AK931" s="2" cm="1">
        <f t="array" ref="AK931">[1]!table_weight[GKReflexes]*(('F+ , F-'!AK$2-[1]!tbl_gk[[#This Row],[GKReflexes]])/('F+ , F-'!AK$2-'F+ , F-'!AK$3))</f>
        <v>2.3685900686204898E-2</v>
      </c>
    </row>
    <row r="932" spans="1:37" x14ac:dyDescent="0.55000000000000004">
      <c r="A932" s="7">
        <f>[1]!tbl_gk[[#This Row],[ID]]</f>
        <v>234796</v>
      </c>
      <c r="B932" s="1" cm="1">
        <f t="array" ref="B932">[1]!table_weight[ValueEUR]*(('F+ , F-'!B$2-[1]!tbl_gk[[#This Row],[ValueEUR]])/('F+ , F-'!B$2-'F+ , F-'!B$3))</f>
        <v>4.3521727382386649E-5</v>
      </c>
      <c r="C932" s="1" cm="1">
        <f t="array" ref="C932">[1]!table_weight[WageEUR]*(('F+ , F-'!C$2-[1]!tbl_gk[[#This Row],[WageEUR]])/('F+ , F-'!C$2-'F+ , F-'!C$3))</f>
        <v>7.04176835569527E-5</v>
      </c>
      <c r="D932" s="1" cm="1">
        <f t="array" ref="D932">[1]!table_weight[Crossing]*(('F+ , F-'!D$2-[1]!tbl_gk[[#This Row],[Crossing]])/('F+ , F-'!D$2-'F+ , F-'!D$3))</f>
        <v>3.81086577105983E-2</v>
      </c>
      <c r="E932" s="1" cm="1">
        <f t="array" ref="E932">[1]!table_weight[Finishing]*(('F+ , F-'!E$2-[1]!tbl_gk[[#This Row],[Finishing]])/('F+ , F-'!E$2-'F+ , F-'!E$3))</f>
        <v>1.7968512321265388E-2</v>
      </c>
      <c r="F932" s="1" cm="1">
        <f t="array" ref="F932">[1]!table_weight[HeadingAccuracy]*(('F+ , F-'!F$2-[1]!tbl_gk[[#This Row],[HeadingAccuracy]])/('F+ , F-'!F$2-'F+ , F-'!F$3))</f>
        <v>1.08567917583827E-2</v>
      </c>
      <c r="G932" s="1" cm="1">
        <f t="array" ref="G932">[1]!table_weight[ShortPassing]*(('F+ , F-'!G$2-[1]!tbl_gk[[#This Row],[ShortPassing]])/('F+ , F-'!G$2-'F+ , F-'!G$3))</f>
        <v>6.4691667001509537E-2</v>
      </c>
      <c r="H932" s="1" cm="1">
        <f t="array" ref="H932">[1]!table_weight[Volleys]*(('F+ , F-'!H$2-[1]!tbl_gk[[#This Row],[Volleys]])/('F+ , F-'!H$2-'F+ , F-'!H$3))</f>
        <v>2.1990449861774069E-3</v>
      </c>
      <c r="I932" s="1" cm="1">
        <f t="array" ref="I932">[1]!table_weight[Dribbling]*(('F+ , F-'!I$2-[1]!tbl_gk[[#This Row],[Dribbling]])/('F+ , F-'!I$2-'F+ , F-'!I$3))</f>
        <v>2.1513320874440363E-2</v>
      </c>
      <c r="J932" s="1" cm="1">
        <f t="array" ref="J932">[1]!table_weight[Curve]*(('F+ , F-'!J$2-[1]!tbl_gk[[#This Row],[Curve]])/('F+ , F-'!J$2-'F+ , F-'!J$3))</f>
        <v>9.9719433458404991E-3</v>
      </c>
      <c r="K932" s="1" cm="1">
        <f t="array" ref="K932">[1]!table_weight[FKAccuracy]*(('F+ , F-'!K$2-[1]!tbl_gk[[#This Row],[FKAccuracy]])/('F+ , F-'!K$2-'F+ , F-'!K$3))</f>
        <v>9.7353209613629272E-3</v>
      </c>
      <c r="L932" s="1" cm="1">
        <f t="array" ref="L932">[1]!table_weight[LongPassing]*(('F+ , F-'!L$2-[1]!tbl_gk[[#This Row],[LongPassing]])/('F+ , F-'!L$2-'F+ , F-'!L$3))</f>
        <v>1.4077026601970757E-2</v>
      </c>
      <c r="M932" s="1" cm="1">
        <f t="array" ref="M932">[1]!table_weight[BallControl]*(('F+ , F-'!M$2-[1]!tbl_gk[[#This Row],[BallControl]])/('F+ , F-'!M$2-'F+ , F-'!M$3))</f>
        <v>1.1299926115867666E-2</v>
      </c>
      <c r="N932" s="1" cm="1">
        <f t="array" ref="N932">[1]!table_weight[Acceleration]*(('F+ , F-'!N$2-[1]!tbl_gk[[#This Row],[Acceleration]])/('F+ , F-'!N$2-'F+ , F-'!N$3))</f>
        <v>1.1274360672166632E-2</v>
      </c>
      <c r="O932" s="1" cm="1">
        <f t="array" ref="O932">[1]!table_weight[SprintSpeed]*(('F+ , F-'!O$2-[1]!tbl_gk[[#This Row],[SprintSpeed]])/('F+ , F-'!O$2-'F+ , F-'!O$3))</f>
        <v>1.0119866139336769E-2</v>
      </c>
      <c r="P932" s="1" cm="1">
        <f t="array" ref="P932">[1]!table_weight[Agility]*(('F+ , F-'!P$2-[1]!tbl_gk[[#This Row],[Agility]])/('F+ , F-'!P$2-'F+ , F-'!P$3))</f>
        <v>4.4464206313917145E-3</v>
      </c>
      <c r="Q932" s="1" cm="1">
        <f t="array" ref="Q932">[1]!table_weight[Reactions]*(('F+ , F-'!Q$2-[1]!tbl_gk[[#This Row],[Reactions]])/('F+ , F-'!Q$2-'F+ , F-'!Q$3))</f>
        <v>2.1141322002959716E-3</v>
      </c>
      <c r="R932" s="1" cm="1">
        <f t="array" ref="R932">[1]!table_weight[Balance]*(('F+ , F-'!R$2-[1]!tbl_gk[[#This Row],[Balance]])/('F+ , F-'!R$2-'F+ , F-'!R$3))</f>
        <v>2.4835002452456411E-3</v>
      </c>
      <c r="S932" s="1" cm="1">
        <f t="array" ref="S932">[1]!table_weight[ShotPower]*(('F+ , F-'!S$2-[1]!tbl_gk[[#This Row],[ShotPower]])/('F+ , F-'!S$2-'F+ , F-'!S$3))</f>
        <v>5.9732723886410689E-3</v>
      </c>
      <c r="T932" s="1" cm="1">
        <f t="array" ref="T932">[1]!table_weight[Jumping]*(('F+ , F-'!T$2-[1]!tbl_gk[[#This Row],[Jumping]])/('F+ , F-'!T$2-'F+ , F-'!T$3))</f>
        <v>4.3794223578711763E-3</v>
      </c>
      <c r="U932" s="1" cm="1">
        <f t="array" ref="U932">[1]!table_weight[Stamina]*(('F+ , F-'!U$2-[1]!tbl_gk[[#This Row],[Stamina]])/('F+ , F-'!U$2-'F+ , F-'!U$3))</f>
        <v>2.1467756656231247E-2</v>
      </c>
      <c r="V932" s="1" cm="1">
        <f t="array" ref="V932">[1]!table_weight[Strength]*(('F+ , F-'!V$2-[1]!tbl_gk[[#This Row],[Strength]])/('F+ , F-'!V$2-'F+ , F-'!V$3))</f>
        <v>3.8155359497008344E-2</v>
      </c>
      <c r="W932" s="1" cm="1">
        <f t="array" ref="W932">[1]!table_weight[LongShots]*(('F+ , F-'!W$2-[1]!tbl_gk[[#This Row],[LongShots]])/('F+ , F-'!W$2-'F+ , F-'!W$3))</f>
        <v>1.0128592311173986E-2</v>
      </c>
      <c r="X932" s="1" cm="1">
        <f t="array" ref="X932">[1]!table_weight[Aggression]*(('F+ , F-'!X$2-[1]!tbl_gk[[#This Row],[Aggression]])/('F+ , F-'!X$2-'F+ , F-'!X$3))</f>
        <v>1.7036811682385123E-2</v>
      </c>
      <c r="Y932" s="1" cm="1">
        <f t="array" ref="Y932">[1]!table_weight[Interceptions]*(('F+ , F-'!Y$2-[1]!tbl_gk[[#This Row],[Interceptions]])/('F+ , F-'!Y$2-'F+ , F-'!Y$3))</f>
        <v>2.2854259573931314E-2</v>
      </c>
      <c r="Z932" s="1" cm="1">
        <f t="array" ref="Z932">[1]!table_weight[Positioning]*(('F+ , F-'!Z$2-[1]!tbl_gk[[#This Row],[Positioning]])/('F+ , F-'!Z$2-'F+ , F-'!Z$3))</f>
        <v>2.3662238447756888E-3</v>
      </c>
      <c r="AA932" s="1" cm="1">
        <f t="array" ref="AA932">[1]!table_weight[Vision]*(('F+ , F-'!AA$2-[1]!tbl_gk[[#This Row],[Vision]])/('F+ , F-'!AA$2-'F+ , F-'!AA$3))</f>
        <v>3.0524287597606677E-2</v>
      </c>
      <c r="AB932" s="1" cm="1">
        <f t="array" ref="AB932">[1]!table_weight[Penalties]*(('F+ , F-'!AB$2-[1]!tbl_gk[[#This Row],[Penalties]])/('F+ , F-'!AB$2-'F+ , F-'!AB$3))</f>
        <v>2.3096780543674466E-3</v>
      </c>
      <c r="AC932" s="1" cm="1">
        <f t="array" ref="AC932">[1]!table_weight[Composure]*(('F+ , F-'!AC$2-[1]!tbl_gk[[#This Row],[Composure]])/('F+ , F-'!AC$2-'F+ , F-'!AC$3))</f>
        <v>1.7613245160360534E-3</v>
      </c>
      <c r="AD932" s="1" cm="1">
        <f t="array" ref="AD932">[1]!table_weight[Marking]*(('F+ , F-'!AD$2-[1]!tbl_gk[[#This Row],[Marking]])/('F+ , F-'!AD$2-'F+ , F-'!AD$3))</f>
        <v>2.5239721010940977E-2</v>
      </c>
      <c r="AE932" s="1" cm="1">
        <f t="array" ref="AE932">[1]!table_weight[StandingTackle]*(('F+ , F-'!AE$2-[1]!tbl_gk[[#This Row],[StandingTackle]])/('F+ , F-'!AE$2-'F+ , F-'!AE$3))</f>
        <v>3.1383600467551613E-2</v>
      </c>
      <c r="AF932" s="1" cm="1">
        <f t="array" ref="AF932">[1]!table_weight[SlidingTackle]*(('F+ , F-'!AF$2-[1]!tbl_gk[[#This Row],[SlidingTackle]])/('F+ , F-'!AF$2-'F+ , F-'!AF$3))</f>
        <v>1.0461200155850536E-2</v>
      </c>
      <c r="AG932" s="1" cm="1">
        <f t="array" ref="AG932">[1]!table_weight[GKDiving]*(('F+ , F-'!AG$2-[1]!tbl_gk[[#This Row],[GKDiving]])/('F+ , F-'!AG$2-'F+ , F-'!AG$3))</f>
        <v>6.320036000405635E-2</v>
      </c>
      <c r="AH932" s="1" cm="1">
        <f t="array" ref="AH932">[1]!table_weight[GKHandling]*(('F+ , F-'!AH$2-[1]!tbl_gk[[#This Row],[GKHandling]])/('F+ , F-'!AH$2-'F+ , F-'!AH$3))</f>
        <v>7.3077737066969961E-2</v>
      </c>
      <c r="AI932" s="1" cm="1">
        <f t="array" ref="AI932">[1]!table_weight[GKKicking]*(('F+ , F-'!AI$2-[1]!tbl_gk[[#This Row],[GKKicking]])/('F+ , F-'!AI$2-'F+ , F-'!AI$3))</f>
        <v>2.7727411013081817E-2</v>
      </c>
      <c r="AJ932" s="1" cm="1">
        <f t="array" ref="AJ932">[1]!table_weight[GKPositioning]*(('F+ , F-'!AJ$2-[1]!tbl_gk[[#This Row],[GKPositioning]])/('F+ , F-'!AJ$2-'F+ , F-'!AJ$3))</f>
        <v>2.0812758886990693E-2</v>
      </c>
      <c r="AK932" s="1" cm="1">
        <f t="array" ref="AK932">[1]!table_weight[GKReflexes]*(('F+ , F-'!AK$2-[1]!tbl_gk[[#This Row],[GKReflexes]])/('F+ , F-'!AK$2-'F+ , F-'!AK$3))</f>
        <v>5.4659770814318998E-2</v>
      </c>
    </row>
    <row r="933" spans="1:37" x14ac:dyDescent="0.55000000000000004">
      <c r="A933" s="8">
        <f>[1]!tbl_gk[[#This Row],[ID]]</f>
        <v>234803</v>
      </c>
      <c r="B933" s="2" cm="1">
        <f t="array" ref="B933">[1]!table_weight[ValueEUR]*(('F+ , F-'!B$2-[1]!tbl_gk[[#This Row],[ValueEUR]])/('F+ , F-'!B$2-'F+ , F-'!B$3))</f>
        <v>8.3061679706384727E-4</v>
      </c>
      <c r="C933" s="2" cm="1">
        <f t="array" ref="C933">[1]!table_weight[WageEUR]*(('F+ , F-'!C$2-[1]!tbl_gk[[#This Row],[WageEUR]])/('F+ , F-'!C$2-'F+ , F-'!C$3))</f>
        <v>4.1468191427983248E-3</v>
      </c>
      <c r="D933" s="2" cm="1">
        <f t="array" ref="D933">[1]!table_weight[Crossing]*(('F+ , F-'!D$2-[1]!tbl_gk[[#This Row],[Crossing]])/('F+ , F-'!D$2-'F+ , F-'!D$3))</f>
        <v>3.3625286215233793E-2</v>
      </c>
      <c r="E933" s="2" cm="1">
        <f t="array" ref="E933">[1]!table_weight[Finishing]*(('F+ , F-'!E$2-[1]!tbl_gk[[#This Row],[Finishing]])/('F+ , F-'!E$2-'F+ , F-'!E$3))</f>
        <v>1.59720109522359E-2</v>
      </c>
      <c r="F933" s="2" cm="1">
        <f t="array" ref="F933">[1]!table_weight[HeadingAccuracy]*(('F+ , F-'!F$2-[1]!tbl_gk[[#This Row],[HeadingAccuracy]])/('F+ , F-'!F$2-'F+ , F-'!F$3))</f>
        <v>1.08567917583827E-2</v>
      </c>
      <c r="G933" s="2" cm="1">
        <f t="array" ref="G933">[1]!table_weight[ShortPassing]*(('F+ , F-'!G$2-[1]!tbl_gk[[#This Row],[ShortPassing]])/('F+ , F-'!G$2-'F+ , F-'!G$3))</f>
        <v>4.6409239370648142E-2</v>
      </c>
      <c r="H933" s="2" cm="1">
        <f t="array" ref="H933">[1]!table_weight[Volleys]*(('F+ , F-'!H$2-[1]!tbl_gk[[#This Row],[Volleys]])/('F+ , F-'!H$2-'F+ , F-'!H$3))</f>
        <v>1.851827356780974E-3</v>
      </c>
      <c r="I933" s="2" cm="1">
        <f t="array" ref="I933">[1]!table_weight[Dribbling]*(('F+ , F-'!I$2-[1]!tbl_gk[[#This Row],[Dribbling]])/('F+ , F-'!I$2-'F+ , F-'!I$3))</f>
        <v>1.6623929766613008E-2</v>
      </c>
      <c r="J933" s="2" cm="1">
        <f t="array" ref="J933">[1]!table_weight[Curve]*(('F+ , F-'!J$2-[1]!tbl_gk[[#This Row],[Curve]])/('F+ , F-'!J$2-'F+ , F-'!J$3))</f>
        <v>9.6339113680153961E-3</v>
      </c>
      <c r="K933" s="2" cm="1">
        <f t="array" ref="K933">[1]!table_weight[FKAccuracy]*(('F+ , F-'!K$2-[1]!tbl_gk[[#This Row],[FKAccuracy]])/('F+ , F-'!K$2-'F+ , F-'!K$3))</f>
        <v>9.1268634012777444E-3</v>
      </c>
      <c r="L933" s="2" cm="1">
        <f t="array" ref="L933">[1]!table_weight[LongPassing]*(('F+ , F-'!L$2-[1]!tbl_gk[[#This Row],[LongPassing]])/('F+ , F-'!L$2-'F+ , F-'!L$3))</f>
        <v>2.0032691702804539E-2</v>
      </c>
      <c r="M933" s="2" cm="1">
        <f t="array" ref="M933">[1]!table_weight[BallControl]*(('F+ , F-'!M$2-[1]!tbl_gk[[#This Row],[BallControl]])/('F+ , F-'!M$2-'F+ , F-'!M$3))</f>
        <v>6.9538006866877939E-3</v>
      </c>
      <c r="N933" s="2" cm="1">
        <f t="array" ref="N933">[1]!table_weight[Acceleration]*(('F+ , F-'!N$2-[1]!tbl_gk[[#This Row],[Acceleration]])/('F+ , F-'!N$2-'F+ , F-'!N$3))</f>
        <v>6.313641976413314E-3</v>
      </c>
      <c r="O933" s="2" cm="1">
        <f t="array" ref="O933">[1]!table_weight[SprintSpeed]*(('F+ , F-'!O$2-[1]!tbl_gk[[#This Row],[SprintSpeed]])/('F+ , F-'!O$2-'F+ , F-'!O$3))</f>
        <v>5.3410404624277394E-3</v>
      </c>
      <c r="P933" s="2" cm="1">
        <f t="array" ref="P933">[1]!table_weight[Agility]*(('F+ , F-'!P$2-[1]!tbl_gk[[#This Row],[Agility]])/('F+ , F-'!P$2-'F+ , F-'!P$3))</f>
        <v>4.9144649083803166E-3</v>
      </c>
      <c r="Q933" s="2" cm="1">
        <f t="array" ref="Q933">[1]!table_weight[Reactions]*(('F+ , F-'!Q$2-[1]!tbl_gk[[#This Row],[Reactions]])/('F+ , F-'!Q$2-'F+ , F-'!Q$3))</f>
        <v>1.5984902002237835E-3</v>
      </c>
      <c r="R933" s="2" cm="1">
        <f t="array" ref="R933">[1]!table_weight[Balance]*(('F+ , F-'!R$2-[1]!tbl_gk[[#This Row],[Balance]])/('F+ , F-'!R$2-'F+ , F-'!R$3))</f>
        <v>2.359325232983359E-3</v>
      </c>
      <c r="S933" s="2" cm="1">
        <f t="array" ref="S933">[1]!table_weight[ShotPower]*(('F+ , F-'!S$2-[1]!tbl_gk[[#This Row],[ShotPower]])/('F+ , F-'!S$2-'F+ , F-'!S$3))</f>
        <v>5.1941499031661464E-3</v>
      </c>
      <c r="T933" s="2" cm="1">
        <f t="array" ref="T933">[1]!table_weight[Jumping]*(('F+ , F-'!T$2-[1]!tbl_gk[[#This Row],[Jumping]])/('F+ , F-'!T$2-'F+ , F-'!T$3))</f>
        <v>2.0609046389982004E-3</v>
      </c>
      <c r="U933" s="2" cm="1">
        <f t="array" ref="U933">[1]!table_weight[Stamina]*(('F+ , F-'!U$2-[1]!tbl_gk[[#This Row],[Stamina]])/('F+ , F-'!U$2-'F+ , F-'!U$3))</f>
        <v>1.2021943727489499E-2</v>
      </c>
      <c r="V933" s="2" cm="1">
        <f t="array" ref="V933">[1]!table_weight[Strength]*(('F+ , F-'!V$2-[1]!tbl_gk[[#This Row],[Strength]])/('F+ , F-'!V$2-'F+ , F-'!V$3))</f>
        <v>2.9282020079099427E-2</v>
      </c>
      <c r="W933" s="2" cm="1">
        <f t="array" ref="W933">[1]!table_weight[LongShots]*(('F+ , F-'!W$2-[1]!tbl_gk[[#This Row],[LongShots]])/('F+ , F-'!W$2-'F+ , F-'!W$3))</f>
        <v>8.570347340224143E-3</v>
      </c>
      <c r="X933" s="2" cm="1">
        <f t="array" ref="X933">[1]!table_weight[Aggression]*(('F+ , F-'!X$2-[1]!tbl_gk[[#This Row],[Aggression]])/('F+ , F-'!X$2-'F+ , F-'!X$3))</f>
        <v>1.2169151201703659E-2</v>
      </c>
      <c r="Y933" s="2" cm="1">
        <f t="array" ref="Y933">[1]!table_weight[Interceptions]*(('F+ , F-'!Y$2-[1]!tbl_gk[[#This Row],[Interceptions]])/('F+ , F-'!Y$2-'F+ , F-'!Y$3))</f>
        <v>2.2161706253509151E-2</v>
      </c>
      <c r="Z933" s="2" cm="1">
        <f t="array" ref="Z933">[1]!table_weight[Positioning]*(('F+ , F-'!Z$2-[1]!tbl_gk[[#This Row],[Positioning]])/('F+ , F-'!Z$2-'F+ , F-'!Z$3))</f>
        <v>1.9225568738802474E-3</v>
      </c>
      <c r="AA933" s="2" cm="1">
        <f t="array" ref="AA933">[1]!table_weight[Vision]*(('F+ , F-'!AA$2-[1]!tbl_gk[[#This Row],[Vision]])/('F+ , F-'!AA$2-'F+ , F-'!AA$3))</f>
        <v>1.7036811682385123E-2</v>
      </c>
      <c r="AB933" s="2" cm="1">
        <f t="array" ref="AB933">[1]!table_weight[Penalties]*(('F+ , F-'!AB$2-[1]!tbl_gk[[#This Row],[Penalties]])/('F+ , F-'!AB$2-'F+ , F-'!AB$3))</f>
        <v>2.4662663970364263E-3</v>
      </c>
      <c r="AC933" s="2" cm="1">
        <f t="array" ref="AC933">[1]!table_weight[Composure]*(('F+ , F-'!AC$2-[1]!tbl_gk[[#This Row],[Composure]])/('F+ , F-'!AC$2-'F+ , F-'!AC$3))</f>
        <v>1.4944571651214996E-3</v>
      </c>
      <c r="AD933" s="2" cm="1">
        <f t="array" ref="AD933">[1]!table_weight[Marking]*(('F+ , F-'!AD$2-[1]!tbl_gk[[#This Row],[Marking]])/('F+ , F-'!AD$2-'F+ , F-'!AD$3))</f>
        <v>2.8394686137308601E-2</v>
      </c>
      <c r="AE933" s="2" cm="1">
        <f t="array" ref="AE933">[1]!table_weight[StandingTackle]*(('F+ , F-'!AE$2-[1]!tbl_gk[[#This Row],[StandingTackle]])/('F+ , F-'!AE$2-'F+ , F-'!AE$3))</f>
        <v>2.6900228972187096E-2</v>
      </c>
      <c r="AF933" s="2" cm="1">
        <f t="array" ref="AF933">[1]!table_weight[SlidingTackle]*(('F+ , F-'!AF$2-[1]!tbl_gk[[#This Row],[SlidingTackle]])/('F+ , F-'!AF$2-'F+ , F-'!AF$3))</f>
        <v>9.7139715732897855E-3</v>
      </c>
      <c r="AG933" s="2" cm="1">
        <f t="array" ref="AG933">[1]!table_weight[GKDiving]*(('F+ , F-'!AG$2-[1]!tbl_gk[[#This Row],[GKDiving]])/('F+ , F-'!AG$2-'F+ , F-'!AG$3))</f>
        <v>3.4162356758949373E-2</v>
      </c>
      <c r="AH933" s="2" cm="1">
        <f t="array" ref="AH933">[1]!table_weight[GKHandling]*(('F+ , F-'!AH$2-[1]!tbl_gk[[#This Row],[GKHandling]])/('F+ , F-'!AH$2-'F+ , F-'!AH$3))</f>
        <v>3.7430060448935834E-2</v>
      </c>
      <c r="AI933" s="2" cm="1">
        <f t="array" ref="AI933">[1]!table_weight[GKKicking]*(('F+ , F-'!AI$2-[1]!tbl_gk[[#This Row],[GKKicking]])/('F+ , F-'!AI$2-'F+ , F-'!AI$3))</f>
        <v>2.414968055978094E-2</v>
      </c>
      <c r="AJ933" s="2" cm="1">
        <f t="array" ref="AJ933">[1]!table_weight[GKPositioning]*(('F+ , F-'!AJ$2-[1]!tbl_gk[[#This Row],[GKPositioning]])/('F+ , F-'!AJ$2-'F+ , F-'!AJ$3))</f>
        <v>1.1983103601600703E-2</v>
      </c>
      <c r="AK933" s="2" cm="1">
        <f t="array" ref="AK933">[1]!table_weight[GKReflexes]*(('F+ , F-'!AK$2-[1]!tbl_gk[[#This Row],[GKReflexes]])/('F+ , F-'!AK$2-'F+ , F-'!AK$3))</f>
        <v>3.6439847209545996E-2</v>
      </c>
    </row>
    <row r="934" spans="1:37" x14ac:dyDescent="0.55000000000000004">
      <c r="A934" s="7">
        <f>[1]!tbl_gk[[#This Row],[ID]]</f>
        <v>234833</v>
      </c>
      <c r="B934" s="1" cm="1">
        <f t="array" ref="B934">[1]!table_weight[ValueEUR]*(('F+ , F-'!B$2-[1]!tbl_gk[[#This Row],[ValueEUR]])/('F+ , F-'!B$2-'F+ , F-'!B$3))</f>
        <v>2.6208722496726599E-3</v>
      </c>
      <c r="C934" s="1" cm="1">
        <f t="array" ref="C934">[1]!table_weight[WageEUR]*(('F+ , F-'!C$2-[1]!tbl_gk[[#This Row],[WageEUR]])/('F+ , F-'!C$2-'F+ , F-'!C$3))</f>
        <v>2.2690142479462536E-3</v>
      </c>
      <c r="D934" s="1" cm="1">
        <f t="array" ref="D934">[1]!table_weight[Crossing]*(('F+ , F-'!D$2-[1]!tbl_gk[[#This Row],[Crossing]])/('F+ , F-'!D$2-'F+ , F-'!D$3))</f>
        <v>3.5866971962916043E-2</v>
      </c>
      <c r="E934" s="1" cm="1">
        <f t="array" ref="E934">[1]!table_weight[Finishing]*(('F+ , F-'!E$2-[1]!tbl_gk[[#This Row],[Finishing]])/('F+ , F-'!E$2-'F+ , F-'!E$3))</f>
        <v>1.59720109522359E-2</v>
      </c>
      <c r="F934" s="1" cm="1">
        <f t="array" ref="F934">[1]!table_weight[HeadingAccuracy]*(('F+ , F-'!F$2-[1]!tbl_gk[[#This Row],[HeadingAccuracy]])/('F+ , F-'!F$2-'F+ , F-'!F$3))</f>
        <v>1.1691929585950599E-2</v>
      </c>
      <c r="G934" s="1" cm="1">
        <f t="array" ref="G934">[1]!table_weight[ShortPassing]*(('F+ , F-'!G$2-[1]!tbl_gk[[#This Row],[ShortPassing]])/('F+ , F-'!G$2-'F+ , F-'!G$3))</f>
        <v>4.3596558196669473E-2</v>
      </c>
      <c r="H934" s="1" cm="1">
        <f t="array" ref="H934">[1]!table_weight[Volleys]*(('F+ , F-'!H$2-[1]!tbl_gk[[#This Row],[Volleys]])/('F+ , F-'!H$2-'F+ , F-'!H$3))</f>
        <v>1.851827356780974E-3</v>
      </c>
      <c r="I934" s="1" cm="1">
        <f t="array" ref="I934">[1]!table_weight[Dribbling]*(('F+ , F-'!I$2-[1]!tbl_gk[[#This Row],[Dribbling]])/('F+ , F-'!I$2-'F+ , F-'!I$3))</f>
        <v>1.2712416880351124E-2</v>
      </c>
      <c r="J934" s="1" cm="1">
        <f t="array" ref="J934">[1]!table_weight[Curve]*(('F+ , F-'!J$2-[1]!tbl_gk[[#This Row],[Curve]])/('F+ , F-'!J$2-'F+ , F-'!J$3))</f>
        <v>9.4648953791028455E-3</v>
      </c>
      <c r="K934" s="1" cm="1">
        <f t="array" ref="K934">[1]!table_weight[FKAccuracy]*(('F+ , F-'!K$2-[1]!tbl_gk[[#This Row],[FKAccuracy]])/('F+ , F-'!K$2-'F+ , F-'!K$3))</f>
        <v>9.4310921813203358E-3</v>
      </c>
      <c r="L934" s="1" cm="1">
        <f t="array" ref="L934">[1]!table_weight[LongPassing]*(('F+ , F-'!L$2-[1]!tbl_gk[[#This Row],[LongPassing]])/('F+ , F-'!L$2-'F+ , F-'!L$3))</f>
        <v>2.2198388103107734E-2</v>
      </c>
      <c r="M934" s="1" cm="1">
        <f t="array" ref="M934">[1]!table_weight[BallControl]*(('F+ , F-'!M$2-[1]!tbl_gk[[#This Row],[BallControl]])/('F+ , F-'!M$2-'F+ , F-'!M$3))</f>
        <v>9.9960884871137055E-3</v>
      </c>
      <c r="N934" s="1" cm="1">
        <f t="array" ref="N934">[1]!table_weight[Acceleration]*(('F+ , F-'!N$2-[1]!tbl_gk[[#This Row],[Acceleration]])/('F+ , F-'!N$2-'F+ , F-'!N$3))</f>
        <v>4.9607186957533181E-3</v>
      </c>
      <c r="O934" s="1" cm="1">
        <f t="array" ref="O934">[1]!table_weight[SprintSpeed]*(('F+ , F-'!O$2-[1]!tbl_gk[[#This Row],[SprintSpeed]])/('F+ , F-'!O$2-'F+ , F-'!O$3))</f>
        <v>6.1843626407058041E-3</v>
      </c>
      <c r="P934" s="1" cm="1">
        <f t="array" ref="P934">[1]!table_weight[Agility]*(('F+ , F-'!P$2-[1]!tbl_gk[[#This Row],[Agility]])/('F+ , F-'!P$2-'F+ , F-'!P$3))</f>
        <v>3.2763099389202109E-3</v>
      </c>
      <c r="Q934" s="1" cm="1">
        <f t="array" ref="Q934">[1]!table_weight[Reactions]*(('F+ , F-'!Q$2-[1]!tbl_gk[[#This Row],[Reactions]])/('F+ , F-'!Q$2-'F+ , F-'!Q$3))</f>
        <v>7.2189880010106353E-4</v>
      </c>
      <c r="R934" s="1" cm="1">
        <f t="array" ref="R934">[1]!table_weight[Balance]*(('F+ , F-'!R$2-[1]!tbl_gk[[#This Row],[Balance]])/('F+ , F-'!R$2-'F+ , F-'!R$3))</f>
        <v>1.7384501716719487E-3</v>
      </c>
      <c r="S934" s="1" cm="1">
        <f t="array" ref="S934">[1]!table_weight[ShotPower]*(('F+ , F-'!S$2-[1]!tbl_gk[[#This Row],[ShotPower]])/('F+ , F-'!S$2-'F+ , F-'!S$3))</f>
        <v>3.8956124273746098E-3</v>
      </c>
      <c r="T934" s="1" cm="1">
        <f t="array" ref="T934">[1]!table_weight[Jumping]*(('F+ , F-'!T$2-[1]!tbl_gk[[#This Row],[Jumping]])/('F+ , F-'!T$2-'F+ , F-'!T$3))</f>
        <v>2.2326466922480506E-3</v>
      </c>
      <c r="U934" s="1" cm="1">
        <f t="array" ref="U934">[1]!table_weight[Stamina]*(('F+ , F-'!U$2-[1]!tbl_gk[[#This Row],[Stamina]])/('F+ , F-'!U$2-'F+ , F-'!U$3))</f>
        <v>9.4458129287417498E-3</v>
      </c>
      <c r="V934" s="1" cm="1">
        <f t="array" ref="V934">[1]!table_weight[Strength]*(('F+ , F-'!V$2-[1]!tbl_gk[[#This Row],[Strength]])/('F+ , F-'!V$2-'F+ , F-'!V$3))</f>
        <v>1.5972010952236049E-2</v>
      </c>
      <c r="W934" s="1" cm="1">
        <f t="array" ref="W934">[1]!table_weight[LongShots]*(('F+ , F-'!W$2-[1]!tbl_gk[[#This Row],[LongShots]])/('F+ , F-'!W$2-'F+ , F-'!W$3))</f>
        <v>8.570347340224143E-3</v>
      </c>
      <c r="X934" s="1" cm="1">
        <f t="array" ref="X934">[1]!table_weight[Aggression]*(('F+ , F-'!X$2-[1]!tbl_gk[[#This Row],[Aggression]])/('F+ , F-'!X$2-'F+ , F-'!X$3))</f>
        <v>1.2169151201703659E-2</v>
      </c>
      <c r="Y934" s="1" cm="1">
        <f t="array" ref="Y934">[1]!table_weight[Interceptions]*(('F+ , F-'!Y$2-[1]!tbl_gk[[#This Row],[Interceptions]])/('F+ , F-'!Y$2-'F+ , F-'!Y$3))</f>
        <v>1.7313833010554024E-2</v>
      </c>
      <c r="Z934" s="1" cm="1">
        <f t="array" ref="Z934">[1]!table_weight[Positioning]*(('F+ , F-'!Z$2-[1]!tbl_gk[[#This Row],[Positioning]])/('F+ , F-'!Z$2-'F+ , F-'!Z$3))</f>
        <v>1.3310009126863251E-3</v>
      </c>
      <c r="AA934" s="1" cm="1">
        <f t="array" ref="AA934">[1]!table_weight[Vision]*(('F+ , F-'!AA$2-[1]!tbl_gk[[#This Row],[Vision]])/('F+ , F-'!AA$2-'F+ , F-'!AA$3))</f>
        <v>1.9876280296115975E-2</v>
      </c>
      <c r="AB934" s="1" cm="1">
        <f t="array" ref="AB934">[1]!table_weight[Penalties]*(('F+ , F-'!AB$2-[1]!tbl_gk[[#This Row],[Penalties]])/('F+ , F-'!AB$2-'F+ , F-'!AB$3))</f>
        <v>2.153089711698467E-3</v>
      </c>
      <c r="AC934" s="1" cm="1">
        <f t="array" ref="AC934">[1]!table_weight[Composure]*(('F+ , F-'!AC$2-[1]!tbl_gk[[#This Row],[Composure]])/('F+ , F-'!AC$2-'F+ , F-'!AC$3))</f>
        <v>1.7079510458531426E-3</v>
      </c>
      <c r="AD934" s="1" cm="1">
        <f t="array" ref="AD934">[1]!table_weight[Marking]*(('F+ , F-'!AD$2-[1]!tbl_gk[[#This Row],[Marking]])/('F+ , F-'!AD$2-'F+ , F-'!AD$3))</f>
        <v>1.5774825631838112E-2</v>
      </c>
      <c r="AE934" s="1" cm="1">
        <f t="array" ref="AE934">[1]!table_weight[StandingTackle]*(('F+ , F-'!AE$2-[1]!tbl_gk[[#This Row],[StandingTackle]])/('F+ , F-'!AE$2-'F+ , F-'!AE$3))</f>
        <v>3.1383600467551613E-2</v>
      </c>
      <c r="AF934" s="1" cm="1">
        <f t="array" ref="AF934">[1]!table_weight[SlidingTackle]*(('F+ , F-'!AF$2-[1]!tbl_gk[[#This Row],[SlidingTackle]])/('F+ , F-'!AF$2-'F+ , F-'!AF$3))</f>
        <v>9.7139715732897855E-3</v>
      </c>
      <c r="AG934" s="1" cm="1">
        <f t="array" ref="AG934">[1]!table_weight[GKDiving]*(('F+ , F-'!AG$2-[1]!tbl_gk[[#This Row],[GKDiving]])/('F+ , F-'!AG$2-'F+ , F-'!AG$3))</f>
        <v>2.5621767569212028E-2</v>
      </c>
      <c r="AH934" s="1" cm="1">
        <f t="array" ref="AH934">[1]!table_weight[GKHandling]*(('F+ , F-'!AH$2-[1]!tbl_gk[[#This Row],[GKHandling]])/('F+ , F-'!AH$2-'F+ , F-'!AH$3))</f>
        <v>3.0300525125329006E-2</v>
      </c>
      <c r="AI934" s="1" cm="1">
        <f t="array" ref="AI934">[1]!table_weight[GKKicking]*(('F+ , F-'!AI$2-[1]!tbl_gk[[#This Row],[GKKicking]])/('F+ , F-'!AI$2-'F+ , F-'!AI$3))</f>
        <v>1.78886522665044E-2</v>
      </c>
      <c r="AJ934" s="1" cm="1">
        <f t="array" ref="AJ934">[1]!table_weight[GKPositioning]*(('F+ , F-'!AJ$2-[1]!tbl_gk[[#This Row],[GKPositioning]])/('F+ , F-'!AJ$2-'F+ , F-'!AJ$3))</f>
        <v>1.0721724275116419E-2</v>
      </c>
      <c r="AK934" s="1" cm="1">
        <f t="array" ref="AK934">[1]!table_weight[GKReflexes]*(('F+ , F-'!AK$2-[1]!tbl_gk[[#This Row],[GKReflexes]])/('F+ , F-'!AK$2-'F+ , F-'!AK$3))</f>
        <v>1.8219923604772998E-2</v>
      </c>
    </row>
    <row r="935" spans="1:37" x14ac:dyDescent="0.55000000000000004">
      <c r="A935" s="8">
        <f>[1]!tbl_gk[[#This Row],[ID]]</f>
        <v>234841</v>
      </c>
      <c r="B935" s="2" cm="1">
        <f t="array" ref="B935">[1]!table_weight[ValueEUR]*(('F+ , F-'!B$2-[1]!tbl_gk[[#This Row],[ValueEUR]])/('F+ , F-'!B$2-'F+ , F-'!B$3))</f>
        <v>3.6761969725122341E-4</v>
      </c>
      <c r="C935" s="2" cm="1">
        <f t="array" ref="C935">[1]!table_weight[WageEUR]*(('F+ , F-'!C$2-[1]!tbl_gk[[#This Row],[WageEUR]])/('F+ , F-'!C$2-'F+ , F-'!C$3))</f>
        <v>7.0417683556952691E-4</v>
      </c>
      <c r="D935" s="2" cm="1">
        <f t="array" ref="D935">[1]!table_weight[Crossing]*(('F+ , F-'!D$2-[1]!tbl_gk[[#This Row],[Crossing]])/('F+ , F-'!D$2-'F+ , F-'!D$3))</f>
        <v>3.5866971962916043E-2</v>
      </c>
      <c r="E935" s="2" cm="1">
        <f t="array" ref="E935">[1]!table_weight[Finishing]*(('F+ , F-'!E$2-[1]!tbl_gk[[#This Row],[Finishing]])/('F+ , F-'!E$2-'F+ , F-'!E$3))</f>
        <v>2.1961515059324362E-2</v>
      </c>
      <c r="F935" s="2" cm="1">
        <f t="array" ref="F935">[1]!table_weight[HeadingAccuracy]*(('F+ , F-'!F$2-[1]!tbl_gk[[#This Row],[HeadingAccuracy]])/('F+ , F-'!F$2-'F+ , F-'!F$3))</f>
        <v>1.08567917583827E-2</v>
      </c>
      <c r="G935" s="2" cm="1">
        <f t="array" ref="G935">[1]!table_weight[ShortPassing]*(('F+ , F-'!G$2-[1]!tbl_gk[[#This Row],[ShortPassing]])/('F+ , F-'!G$2-'F+ , F-'!G$3))</f>
        <v>4.781557995763748E-2</v>
      </c>
      <c r="H935" s="2" cm="1">
        <f t="array" ref="H935">[1]!table_weight[Volleys]*(('F+ , F-'!H$2-[1]!tbl_gk[[#This Row],[Volleys]])/('F+ , F-'!H$2-'F+ , F-'!H$3))</f>
        <v>2.0833057763785961E-3</v>
      </c>
      <c r="I935" s="2" cm="1">
        <f t="array" ref="I935">[1]!table_weight[Dribbling]*(('F+ , F-'!I$2-[1]!tbl_gk[[#This Row],[Dribbling]])/('F+ , F-'!I$2-'F+ , F-'!I$3))</f>
        <v>1.6623929766613008E-2</v>
      </c>
      <c r="J935" s="2" cm="1">
        <f t="array" ref="J935">[1]!table_weight[Curve]*(('F+ , F-'!J$2-[1]!tbl_gk[[#This Row],[Curve]])/('F+ , F-'!J$2-'F+ , F-'!J$3))</f>
        <v>9.9719433458404991E-3</v>
      </c>
      <c r="K935" s="2" cm="1">
        <f t="array" ref="K935">[1]!table_weight[FKAccuracy]*(('F+ , F-'!K$2-[1]!tbl_gk[[#This Row],[FKAccuracy]])/('F+ , F-'!K$2-'F+ , F-'!K$3))</f>
        <v>9.5832065713416324E-3</v>
      </c>
      <c r="L935" s="2" cm="1">
        <f t="array" ref="L935">[1]!table_weight[LongPassing]*(('F+ , F-'!L$2-[1]!tbl_gk[[#This Row],[LongPassing]])/('F+ , F-'!L$2-'F+ , F-'!L$3))</f>
        <v>2.2198388103107734E-2</v>
      </c>
      <c r="M935" s="2" cm="1">
        <f t="array" ref="M935">[1]!table_weight[BallControl]*(('F+ , F-'!M$2-[1]!tbl_gk[[#This Row],[BallControl]])/('F+ , F-'!M$2-'F+ , F-'!M$3))</f>
        <v>1.4776826459211564E-2</v>
      </c>
      <c r="N935" s="2" cm="1">
        <f t="array" ref="N935">[1]!table_weight[Acceleration]*(('F+ , F-'!N$2-[1]!tbl_gk[[#This Row],[Acceleration]])/('F+ , F-'!N$2-'F+ , F-'!N$3))</f>
        <v>7.666565257073309E-3</v>
      </c>
      <c r="O935" s="2" cm="1">
        <f t="array" ref="O935">[1]!table_weight[SprintSpeed]*(('F+ , F-'!O$2-[1]!tbl_gk[[#This Row],[SprintSpeed]])/('F+ , F-'!O$2-'F+ , F-'!O$3))</f>
        <v>9.2765439610587065E-3</v>
      </c>
      <c r="P935" s="2" cm="1">
        <f t="array" ref="P935">[1]!table_weight[Agility]*(('F+ , F-'!P$2-[1]!tbl_gk[[#This Row],[Agility]])/('F+ , F-'!P$2-'F+ , F-'!P$3))</f>
        <v>4.680442769886016E-3</v>
      </c>
      <c r="Q935" s="2" cm="1">
        <f t="array" ref="Q935">[1]!table_weight[Reactions]*(('F+ , F-'!Q$2-[1]!tbl_gk[[#This Row],[Reactions]])/('F+ , F-'!Q$2-'F+ , F-'!Q$3))</f>
        <v>1.5984902002237835E-3</v>
      </c>
      <c r="R935" s="2" cm="1">
        <f t="array" ref="R935">[1]!table_weight[Balance]*(('F+ , F-'!R$2-[1]!tbl_gk[[#This Row],[Balance]])/('F+ , F-'!R$2-'F+ , F-'!R$3))</f>
        <v>2.7318502697702049E-3</v>
      </c>
      <c r="S935" s="2" cm="1">
        <f t="array" ref="S935">[1]!table_weight[ShotPower]*(('F+ , F-'!S$2-[1]!tbl_gk[[#This Row],[ShotPower]])/('F+ , F-'!S$2-'F+ , F-'!S$3))</f>
        <v>5.7135648934827617E-3</v>
      </c>
      <c r="T935" s="2" cm="1">
        <f t="array" ref="T935">[1]!table_weight[Jumping]*(('F+ , F-'!T$2-[1]!tbl_gk[[#This Row],[Jumping]])/('F+ , F-'!T$2-'F+ , F-'!T$3))</f>
        <v>4.4652933844961011E-3</v>
      </c>
      <c r="U935" s="2" cm="1">
        <f t="array" ref="U935">[1]!table_weight[Stamina]*(('F+ , F-'!U$2-[1]!tbl_gk[[#This Row],[Stamina]])/('F+ , F-'!U$2-'F+ , F-'!U$3))</f>
        <v>2.1467756656231247E-2</v>
      </c>
      <c r="V935" s="2" cm="1">
        <f t="array" ref="V935">[1]!table_weight[Strength]*(('F+ , F-'!V$2-[1]!tbl_gk[[#This Row],[Strength]])/('F+ , F-'!V$2-'F+ , F-'!V$3))</f>
        <v>1.6859344894026941E-2</v>
      </c>
      <c r="W935" s="2" cm="1">
        <f t="array" ref="W935">[1]!table_weight[LongShots]*(('F+ , F-'!W$2-[1]!tbl_gk[[#This Row],[LongShots]])/('F+ , F-'!W$2-'F+ , F-'!W$3))</f>
        <v>9.86888481601568E-3</v>
      </c>
      <c r="X935" s="2" cm="1">
        <f t="array" ref="X935">[1]!table_weight[Aggression]*(('F+ , F-'!X$2-[1]!tbl_gk[[#This Row],[Aggression]])/('F+ , F-'!X$2-'F+ , F-'!X$3))</f>
        <v>1.2777608761788841E-2</v>
      </c>
      <c r="Y935" s="2" cm="1">
        <f t="array" ref="Y935">[1]!table_weight[Interceptions]*(('F+ , F-'!Y$2-[1]!tbl_gk[[#This Row],[Interceptions]])/('F+ , F-'!Y$2-'F+ , F-'!Y$3))</f>
        <v>2.5624472855619959E-2</v>
      </c>
      <c r="Z935" s="2" cm="1">
        <f t="array" ref="Z935">[1]!table_weight[Positioning]*(('F+ , F-'!Z$2-[1]!tbl_gk[[#This Row],[Positioning]])/('F+ , F-'!Z$2-'F+ , F-'!Z$3))</f>
        <v>1.7746678835817667E-3</v>
      </c>
      <c r="AA935" s="2" cm="1">
        <f t="array" ref="AA935">[1]!table_weight[Vision]*(('F+ , F-'!AA$2-[1]!tbl_gk[[#This Row],[Vision]])/('F+ , F-'!AA$2-'F+ , F-'!AA$3))</f>
        <v>2.1296014602981403E-2</v>
      </c>
      <c r="AB935" s="2" cm="1">
        <f t="array" ref="AB935">[1]!table_weight[Penalties]*(('F+ , F-'!AB$2-[1]!tbl_gk[[#This Row],[Penalties]])/('F+ , F-'!AB$2-'F+ , F-'!AB$3))</f>
        <v>2.427119311369181E-3</v>
      </c>
      <c r="AC935" s="2" cm="1">
        <f t="array" ref="AC935">[1]!table_weight[Composure]*(('F+ , F-'!AC$2-[1]!tbl_gk[[#This Row],[Composure]])/('F+ , F-'!AC$2-'F+ , F-'!AC$3))</f>
        <v>1.9748183967676961E-3</v>
      </c>
      <c r="AD935" s="2" cm="1">
        <f t="array" ref="AD935">[1]!table_weight[Marking]*(('F+ , F-'!AD$2-[1]!tbl_gk[[#This Row],[Marking]])/('F+ , F-'!AD$2-'F+ , F-'!AD$3))</f>
        <v>0</v>
      </c>
      <c r="AE935" s="2" cm="1">
        <f t="array" ref="AE935">[1]!table_weight[StandingTackle]*(('F+ , F-'!AE$2-[1]!tbl_gk[[#This Row],[StandingTackle]])/('F+ , F-'!AE$2-'F+ , F-'!AE$3))</f>
        <v>2.9141914719869356E-2</v>
      </c>
      <c r="AF935" s="2" cm="1">
        <f t="array" ref="AF935">[1]!table_weight[SlidingTackle]*(('F+ , F-'!AF$2-[1]!tbl_gk[[#This Row],[SlidingTackle]])/('F+ , F-'!AF$2-'F+ , F-'!AF$3))</f>
        <v>9.7139715732897855E-3</v>
      </c>
      <c r="AG935" s="2" cm="1">
        <f t="array" ref="AG935">[1]!table_weight[GKDiving]*(('F+ , F-'!AG$2-[1]!tbl_gk[[#This Row],[GKDiving]])/('F+ , F-'!AG$2-'F+ , F-'!AG$3))</f>
        <v>3.4162356758949373E-2</v>
      </c>
      <c r="AH935" s="2" cm="1">
        <f t="array" ref="AH935">[1]!table_weight[GKHandling]*(('F+ , F-'!AH$2-[1]!tbl_gk[[#This Row],[GKHandling]])/('F+ , F-'!AH$2-'F+ , F-'!AH$3))</f>
        <v>3.5647676618034127E-2</v>
      </c>
      <c r="AI935" s="2" cm="1">
        <f t="array" ref="AI935">[1]!table_weight[GKKicking]*(('F+ , F-'!AI$2-[1]!tbl_gk[[#This Row],[GKKicking]])/('F+ , F-'!AI$2-'F+ , F-'!AI$3))</f>
        <v>2.5938545786431375E-2</v>
      </c>
      <c r="AJ935" s="2" cm="1">
        <f t="array" ref="AJ935">[1]!table_weight[GKPositioning]*(('F+ , F-'!AJ$2-[1]!tbl_gk[[#This Row],[GKPositioning]])/('F+ , F-'!AJ$2-'F+ , F-'!AJ$3))</f>
        <v>1.9551379560506409E-2</v>
      </c>
      <c r="AK935" s="2" cm="1">
        <f t="array" ref="AK935">[1]!table_weight[GKReflexes]*(('F+ , F-'!AK$2-[1]!tbl_gk[[#This Row],[GKReflexes]])/('F+ , F-'!AK$2-'F+ , F-'!AK$3))</f>
        <v>3.8261839570023298E-2</v>
      </c>
    </row>
    <row r="936" spans="1:37" x14ac:dyDescent="0.55000000000000004">
      <c r="A936" s="7">
        <f>[1]!tbl_gk[[#This Row],[ID]]</f>
        <v>234846</v>
      </c>
      <c r="B936" s="1" cm="1">
        <f t="array" ref="B936">[1]!table_weight[ValueEUR]*(('F+ , F-'!B$2-[1]!tbl_gk[[#This Row],[ValueEUR]])/('F+ , F-'!B$2-'F+ , F-'!B$3))</f>
        <v>2.364371856376466E-4</v>
      </c>
      <c r="C936" s="1" cm="1">
        <f t="array" ref="C936">[1]!table_weight[WageEUR]*(('F+ , F-'!C$2-[1]!tbl_gk[[#This Row],[WageEUR]])/('F+ , F-'!C$2-'F+ , F-'!C$3))</f>
        <v>2.3472561185650898E-4</v>
      </c>
      <c r="D936" s="1" cm="1">
        <f t="array" ref="D936">[1]!table_weight[Crossing]*(('F+ , F-'!D$2-[1]!tbl_gk[[#This Row],[Crossing]])/('F+ , F-'!D$2-'F+ , F-'!D$3))</f>
        <v>3.4746129089074922E-2</v>
      </c>
      <c r="E936" s="1" cm="1">
        <f t="array" ref="E936">[1]!table_weight[Finishing]*(('F+ , F-'!E$2-[1]!tbl_gk[[#This Row],[Finishing]])/('F+ , F-'!E$2-'F+ , F-'!E$3))</f>
        <v>1.8966763005780131E-2</v>
      </c>
      <c r="F936" s="1" cm="1">
        <f t="array" ref="F936">[1]!table_weight[HeadingAccuracy]*(('F+ , F-'!F$2-[1]!tbl_gk[[#This Row],[HeadingAccuracy]])/('F+ , F-'!F$2-'F+ , F-'!F$3))</f>
        <v>1.1274360672166649E-2</v>
      </c>
      <c r="G936" s="1" cm="1">
        <f t="array" ref="G936">[1]!table_weight[ShortPassing]*(('F+ , F-'!G$2-[1]!tbl_gk[[#This Row],[ShortPassing]])/('F+ , F-'!G$2-'F+ , F-'!G$3))</f>
        <v>4.6409239370648142E-2</v>
      </c>
      <c r="H936" s="1" cm="1">
        <f t="array" ref="H936">[1]!table_weight[Volleys]*(('F+ , F-'!H$2-[1]!tbl_gk[[#This Row],[Volleys]])/('F+ , F-'!H$2-'F+ , F-'!H$3))</f>
        <v>2.0833057763785961E-3</v>
      </c>
      <c r="I936" s="1" cm="1">
        <f t="array" ref="I936">[1]!table_weight[Dribbling]*(('F+ , F-'!I$2-[1]!tbl_gk[[#This Row],[Dribbling]])/('F+ , F-'!I$2-'F+ , F-'!I$3))</f>
        <v>1.8579686209743949E-2</v>
      </c>
      <c r="J936" s="1" cm="1">
        <f t="array" ref="J936">[1]!table_weight[Curve]*(('F+ , F-'!J$2-[1]!tbl_gk[[#This Row],[Curve]])/('F+ , F-'!J$2-'F+ , F-'!J$3))</f>
        <v>9.9719433458404991E-3</v>
      </c>
      <c r="K936" s="1" cm="1">
        <f t="array" ref="K936">[1]!table_weight[FKAccuracy]*(('F+ , F-'!K$2-[1]!tbl_gk[[#This Row],[FKAccuracy]])/('F+ , F-'!K$2-'F+ , F-'!K$3))</f>
        <v>9.7353209613629272E-3</v>
      </c>
      <c r="L936" s="1" cm="1">
        <f t="array" ref="L936">[1]!table_weight[LongPassing]*(('F+ , F-'!L$2-[1]!tbl_gk[[#This Row],[LongPassing]])/('F+ , F-'!L$2-'F+ , F-'!L$3))</f>
        <v>2.0032691702804539E-2</v>
      </c>
      <c r="M936" s="1" cm="1">
        <f t="array" ref="M936">[1]!table_weight[BallControl]*(('F+ , F-'!M$2-[1]!tbl_gk[[#This Row],[BallControl]])/('F+ , F-'!M$2-'F+ , F-'!M$3))</f>
        <v>1.4776826459211564E-2</v>
      </c>
      <c r="N936" s="1" cm="1">
        <f t="array" ref="N936">[1]!table_weight[Acceleration]*(('F+ , F-'!N$2-[1]!tbl_gk[[#This Row],[Acceleration]])/('F+ , F-'!N$2-'F+ , F-'!N$3))</f>
        <v>1.10488734587233E-2</v>
      </c>
      <c r="O936" s="1" cm="1">
        <f t="array" ref="O936">[1]!table_weight[SprintSpeed]*(('F+ , F-'!O$2-[1]!tbl_gk[[#This Row],[SprintSpeed]])/('F+ , F-'!O$2-'F+ , F-'!O$3))</f>
        <v>1.0682080924855479E-2</v>
      </c>
      <c r="P936" s="1" cm="1">
        <f t="array" ref="P936">[1]!table_weight[Agility]*(('F+ , F-'!P$2-[1]!tbl_gk[[#This Row],[Agility]])/('F+ , F-'!P$2-'F+ , F-'!P$3))</f>
        <v>5.265498116121768E-3</v>
      </c>
      <c r="Q936" s="1" cm="1">
        <f t="array" ref="Q936">[1]!table_weight[Reactions]*(('F+ , F-'!Q$2-[1]!tbl_gk[[#This Row],[Reactions]])/('F+ , F-'!Q$2-'F+ , F-'!Q$3))</f>
        <v>2.0625680002887528E-3</v>
      </c>
      <c r="R936" s="1" cm="1">
        <f t="array" ref="R936">[1]!table_weight[Balance]*(('F+ , F-'!R$2-[1]!tbl_gk[[#This Row],[Balance]])/('F+ , F-'!R$2-'F+ , F-'!R$3))</f>
        <v>2.6076752575079228E-3</v>
      </c>
      <c r="S936" s="1" cm="1">
        <f t="array" ref="S936">[1]!table_weight[ShotPower]*(('F+ , F-'!S$2-[1]!tbl_gk[[#This Row],[ShotPower]])/('F+ , F-'!S$2-'F+ , F-'!S$3))</f>
        <v>6.7523948741159906E-3</v>
      </c>
      <c r="T936" s="1" cm="1">
        <f t="array" ref="T936">[1]!table_weight[Jumping]*(('F+ , F-'!T$2-[1]!tbl_gk[[#This Row],[Jumping]])/('F+ , F-'!T$2-'F+ , F-'!T$3))</f>
        <v>3.9500672247465502E-3</v>
      </c>
      <c r="U936" s="1" cm="1">
        <f t="array" ref="U936">[1]!table_weight[Stamina]*(('F+ , F-'!U$2-[1]!tbl_gk[[#This Row],[Stamina]])/('F+ , F-'!U$2-'F+ , F-'!U$3))</f>
        <v>2.1467756656231247E-2</v>
      </c>
      <c r="V936" s="1" cm="1">
        <f t="array" ref="V936">[1]!table_weight[Strength]*(('F+ , F-'!V$2-[1]!tbl_gk[[#This Row],[Strength]])/('F+ , F-'!V$2-'F+ , F-'!V$3))</f>
        <v>1.6859344894026941E-2</v>
      </c>
      <c r="W936" s="1" cm="1">
        <f t="array" ref="W936">[1]!table_weight[LongShots]*(('F+ , F-'!W$2-[1]!tbl_gk[[#This Row],[LongShots]])/('F+ , F-'!W$2-'F+ , F-'!W$3))</f>
        <v>9.6091773208573719E-3</v>
      </c>
      <c r="X936" s="1" cm="1">
        <f t="array" ref="X936">[1]!table_weight[Aggression]*(('F+ , F-'!X$2-[1]!tbl_gk[[#This Row],[Aggression]])/('F+ , F-'!X$2-'F+ , F-'!X$3))</f>
        <v>1.1560693641618476E-2</v>
      </c>
      <c r="Y936" s="1" cm="1">
        <f t="array" ref="Y936">[1]!table_weight[Interceptions]*(('F+ , F-'!Y$2-[1]!tbl_gk[[#This Row],[Interceptions]])/('F+ , F-'!Y$2-'F+ , F-'!Y$3))</f>
        <v>2.4239366214775633E-2</v>
      </c>
      <c r="Z936" s="1" cm="1">
        <f t="array" ref="Z936">[1]!table_weight[Positioning]*(('F+ , F-'!Z$2-[1]!tbl_gk[[#This Row],[Positioning]])/('F+ , F-'!Z$2-'F+ , F-'!Z$3))</f>
        <v>1.9225568738802474E-3</v>
      </c>
      <c r="AA936" s="1" cm="1">
        <f t="array" ref="AA936">[1]!table_weight[Vision]*(('F+ , F-'!AA$2-[1]!tbl_gk[[#This Row],[Vision]])/('F+ , F-'!AA$2-'F+ , F-'!AA$3))</f>
        <v>2.0586147449548689E-2</v>
      </c>
      <c r="AB936" s="1" cm="1">
        <f t="array" ref="AB936">[1]!table_weight[Penalties]*(('F+ , F-'!AB$2-[1]!tbl_gk[[#This Row],[Penalties]])/('F+ , F-'!AB$2-'F+ , F-'!AB$3))</f>
        <v>2.4662663970364263E-3</v>
      </c>
      <c r="AC936" s="1" cm="1">
        <f t="array" ref="AC936">[1]!table_weight[Composure]*(('F+ , F-'!AC$2-[1]!tbl_gk[[#This Row],[Composure]])/('F+ , F-'!AC$2-'F+ , F-'!AC$3))</f>
        <v>1.8680714564018749E-3</v>
      </c>
      <c r="AD936" s="1" cm="1">
        <f t="array" ref="AD936">[1]!table_weight[Marking]*(('F+ , F-'!AD$2-[1]!tbl_gk[[#This Row],[Marking]])/('F+ , F-'!AD$2-'F+ , F-'!AD$3))</f>
        <v>2.9972168700492414E-2</v>
      </c>
      <c r="AE936" s="1" cm="1">
        <f t="array" ref="AE936">[1]!table_weight[StandingTackle]*(('F+ , F-'!AE$2-[1]!tbl_gk[[#This Row],[StandingTackle]])/('F+ , F-'!AE$2-'F+ , F-'!AE$3))</f>
        <v>2.6900228972187096E-2</v>
      </c>
      <c r="AF936" s="1" cm="1">
        <f t="array" ref="AF936">[1]!table_weight[SlidingTackle]*(('F+ , F-'!AF$2-[1]!tbl_gk[[#This Row],[SlidingTackle]])/('F+ , F-'!AF$2-'F+ , F-'!AF$3))</f>
        <v>1.120842873841129E-2</v>
      </c>
      <c r="AG936" s="1" cm="1">
        <f t="array" ref="AG936">[1]!table_weight[GKDiving]*(('F+ , F-'!AG$2-[1]!tbl_gk[[#This Row],[GKDiving]])/('F+ , F-'!AG$2-'F+ , F-'!AG$3))</f>
        <v>4.0994828110739248E-2</v>
      </c>
      <c r="AH936" s="1" cm="1">
        <f t="array" ref="AH936">[1]!table_weight[GKHandling]*(('F+ , F-'!AH$2-[1]!tbl_gk[[#This Row],[GKHandling]])/('F+ , F-'!AH$2-'F+ , F-'!AH$3))</f>
        <v>4.0994828110739248E-2</v>
      </c>
      <c r="AI936" s="1" cm="1">
        <f t="array" ref="AI936">[1]!table_weight[GKKicking]*(('F+ , F-'!AI$2-[1]!tbl_gk[[#This Row],[GKKicking]])/('F+ , F-'!AI$2-'F+ , F-'!AI$3))</f>
        <v>3.0410708853057477E-2</v>
      </c>
      <c r="AJ936" s="1" cm="1">
        <f t="array" ref="AJ936">[1]!table_weight[GKPositioning]*(('F+ , F-'!AJ$2-[1]!tbl_gk[[#This Row],[GKPositioning]])/('F+ , F-'!AJ$2-'F+ , F-'!AJ$3))</f>
        <v>1.6397931244295699E-2</v>
      </c>
      <c r="AK936" s="1" cm="1">
        <f t="array" ref="AK936">[1]!table_weight[GKReflexes]*(('F+ , F-'!AK$2-[1]!tbl_gk[[#This Row],[GKReflexes]])/('F+ , F-'!AK$2-'F+ , F-'!AK$3))</f>
        <v>4.0083831930500594E-2</v>
      </c>
    </row>
    <row r="937" spans="1:37" x14ac:dyDescent="0.55000000000000004">
      <c r="A937" s="8">
        <f>[1]!tbl_gk[[#This Row],[ID]]</f>
        <v>234858</v>
      </c>
      <c r="B937" s="2" cm="1">
        <f t="array" ref="B937">[1]!table_weight[ValueEUR]*(('F+ , F-'!B$2-[1]!tbl_gk[[#This Row],[ValueEUR]])/('F+ , F-'!B$2-'F+ , F-'!B$3))</f>
        <v>1.8242085732617382E-4</v>
      </c>
      <c r="C937" s="2" cm="1">
        <f t="array" ref="C937">[1]!table_weight[WageEUR]*(('F+ , F-'!C$2-[1]!tbl_gk[[#This Row],[WageEUR]])/('F+ , F-'!C$2-'F+ , F-'!C$3))</f>
        <v>2.3472561185650898E-4</v>
      </c>
      <c r="D937" s="2" cm="1">
        <f t="array" ref="D937">[1]!table_weight[Crossing]*(('F+ , F-'!D$2-[1]!tbl_gk[[#This Row],[Crossing]])/('F+ , F-'!D$2-'F+ , F-'!D$3))</f>
        <v>3.9229500584439428E-2</v>
      </c>
      <c r="E937" s="2" cm="1">
        <f t="array" ref="E937">[1]!table_weight[Finishing]*(('F+ , F-'!E$2-[1]!tbl_gk[[#This Row],[Finishing]])/('F+ , F-'!E$2-'F+ , F-'!E$3))</f>
        <v>1.7968512321265388E-2</v>
      </c>
      <c r="F937" s="2" cm="1">
        <f t="array" ref="F937">[1]!table_weight[HeadingAccuracy]*(('F+ , F-'!F$2-[1]!tbl_gk[[#This Row],[HeadingAccuracy]])/('F+ , F-'!F$2-'F+ , F-'!F$3))</f>
        <v>1.1274360672166649E-2</v>
      </c>
      <c r="G937" s="2" cm="1">
        <f t="array" ref="G937">[1]!table_weight[ShortPassing]*(('F+ , F-'!G$2-[1]!tbl_gk[[#This Row],[ShortPassing]])/('F+ , F-'!G$2-'F+ , F-'!G$3))</f>
        <v>6.047264524054153E-2</v>
      </c>
      <c r="H937" s="2" cm="1">
        <f t="array" ref="H937">[1]!table_weight[Volleys]*(('F+ , F-'!H$2-[1]!tbl_gk[[#This Row],[Volleys]])/('F+ , F-'!H$2-'F+ , F-'!H$3))</f>
        <v>2.1990449861774069E-3</v>
      </c>
      <c r="I937" s="2" cm="1">
        <f t="array" ref="I937">[1]!table_weight[Dribbling]*(('F+ , F-'!I$2-[1]!tbl_gk[[#This Row],[Dribbling]])/('F+ , F-'!I$2-'F+ , F-'!I$3))</f>
        <v>1.8579686209743949E-2</v>
      </c>
      <c r="J937" s="2" cm="1">
        <f t="array" ref="J937">[1]!table_weight[Curve]*(('F+ , F-'!J$2-[1]!tbl_gk[[#This Row],[Curve]])/('F+ , F-'!J$2-'F+ , F-'!J$3))</f>
        <v>9.9719433458404991E-3</v>
      </c>
      <c r="K937" s="2" cm="1">
        <f t="array" ref="K937">[1]!table_weight[FKAccuracy]*(('F+ , F-'!K$2-[1]!tbl_gk[[#This Row],[FKAccuracy]])/('F+ , F-'!K$2-'F+ , F-'!K$3))</f>
        <v>9.2789777912990392E-3</v>
      </c>
      <c r="L937" s="2" cm="1">
        <f t="array" ref="L937">[1]!table_weight[LongPassing]*(('F+ , F-'!L$2-[1]!tbl_gk[[#This Row],[LongPassing]])/('F+ , F-'!L$2-'F+ , F-'!L$3))</f>
        <v>2.7612629103865718E-2</v>
      </c>
      <c r="M937" s="2" cm="1">
        <f t="array" ref="M937">[1]!table_weight[BallControl]*(('F+ , F-'!M$2-[1]!tbl_gk[[#This Row],[BallControl]])/('F+ , F-'!M$2-'F+ , F-'!M$3))</f>
        <v>1.4776826459211564E-2</v>
      </c>
      <c r="N937" s="2" cm="1">
        <f t="array" ref="N937">[1]!table_weight[Acceleration]*(('F+ , F-'!N$2-[1]!tbl_gk[[#This Row],[Acceleration]])/('F+ , F-'!N$2-'F+ , F-'!N$3))</f>
        <v>5.8626675495266484E-3</v>
      </c>
      <c r="O937" s="2" cm="1">
        <f t="array" ref="O937">[1]!table_weight[SprintSpeed]*(('F+ , F-'!O$2-[1]!tbl_gk[[#This Row],[SprintSpeed]])/('F+ , F-'!O$2-'F+ , F-'!O$3))</f>
        <v>7.589899604502578E-3</v>
      </c>
      <c r="P937" s="2" cm="1">
        <f t="array" ref="P937">[1]!table_weight[Agility]*(('F+ , F-'!P$2-[1]!tbl_gk[[#This Row],[Agility]])/('F+ , F-'!P$2-'F+ , F-'!P$3))</f>
        <v>3.8613652851559629E-3</v>
      </c>
      <c r="Q937" s="2" cm="1">
        <f t="array" ref="Q937">[1]!table_weight[Reactions]*(('F+ , F-'!Q$2-[1]!tbl_gk[[#This Row],[Reactions]])/('F+ , F-'!Q$2-'F+ , F-'!Q$3))</f>
        <v>1.4953618002093458E-3</v>
      </c>
      <c r="R937" s="2" cm="1">
        <f t="array" ref="R937">[1]!table_weight[Balance]*(('F+ , F-'!R$2-[1]!tbl_gk[[#This Row],[Balance]])/('F+ , F-'!R$2-'F+ , F-'!R$3))</f>
        <v>1.8005376778030898E-3</v>
      </c>
      <c r="S937" s="2" cm="1">
        <f t="array" ref="S937">[1]!table_weight[ShotPower]*(('F+ , F-'!S$2-[1]!tbl_gk[[#This Row],[ShotPower]])/('F+ , F-'!S$2-'F+ , F-'!S$3))</f>
        <v>5.9732723886410689E-3</v>
      </c>
      <c r="T937" s="2" cm="1">
        <f t="array" ref="T937">[1]!table_weight[Jumping]*(('F+ , F-'!T$2-[1]!tbl_gk[[#This Row],[Jumping]])/('F+ , F-'!T$2-'F+ , F-'!T$3))</f>
        <v>2.1467756656231253E-3</v>
      </c>
      <c r="U937" s="2" cm="1">
        <f t="array" ref="U937">[1]!table_weight[Stamina]*(('F+ , F-'!U$2-[1]!tbl_gk[[#This Row],[Stamina]])/('F+ , F-'!U$2-'F+ , F-'!U$3))</f>
        <v>1.4598074526237249E-2</v>
      </c>
      <c r="V937" s="2" cm="1">
        <f t="array" ref="V937">[1]!table_weight[Strength]*(('F+ , F-'!V$2-[1]!tbl_gk[[#This Row],[Strength]])/('F+ , F-'!V$2-'F+ , F-'!V$3))</f>
        <v>2.1296014602981403E-2</v>
      </c>
      <c r="W937" s="2" cm="1">
        <f t="array" ref="W937">[1]!table_weight[LongShots]*(('F+ , F-'!W$2-[1]!tbl_gk[[#This Row],[LongShots]])/('F+ , F-'!W$2-'F+ , F-'!W$3))</f>
        <v>8.8300548353824494E-3</v>
      </c>
      <c r="X937" s="2" cm="1">
        <f t="array" ref="X937">[1]!table_weight[Aggression]*(('F+ , F-'!X$2-[1]!tbl_gk[[#This Row],[Aggression]])/('F+ , F-'!X$2-'F+ , F-'!X$3))</f>
        <v>1.0952236081533291E-2</v>
      </c>
      <c r="Y937" s="2" cm="1">
        <f t="array" ref="Y937">[1]!table_weight[Interceptions]*(('F+ , F-'!Y$2-[1]!tbl_gk[[#This Row],[Interceptions]])/('F+ , F-'!Y$2-'F+ , F-'!Y$3))</f>
        <v>2.0776599612664828E-2</v>
      </c>
      <c r="Z937" s="2" cm="1">
        <f t="array" ref="Z937">[1]!table_weight[Positioning]*(('F+ , F-'!Z$2-[1]!tbl_gk[[#This Row],[Positioning]])/('F+ , F-'!Z$2-'F+ , F-'!Z$3))</f>
        <v>1.7746678835817667E-3</v>
      </c>
      <c r="AA937" s="2" cm="1">
        <f t="array" ref="AA937">[1]!table_weight[Vision]*(('F+ , F-'!AA$2-[1]!tbl_gk[[#This Row],[Vision]])/('F+ , F-'!AA$2-'F+ , F-'!AA$3))</f>
        <v>2.9814420444173963E-2</v>
      </c>
      <c r="AB937" s="2" cm="1">
        <f t="array" ref="AB937">[1]!table_weight[Penalties]*(('F+ , F-'!AB$2-[1]!tbl_gk[[#This Row],[Penalties]])/('F+ , F-'!AB$2-'F+ , F-'!AB$3))</f>
        <v>2.153089711698467E-3</v>
      </c>
      <c r="AC937" s="2" cm="1">
        <f t="array" ref="AC937">[1]!table_weight[Composure]*(('F+ , F-'!AC$2-[1]!tbl_gk[[#This Row],[Composure]])/('F+ , F-'!AC$2-'F+ , F-'!AC$3))</f>
        <v>2.0815653371335178E-3</v>
      </c>
      <c r="AD937" s="2" cm="1">
        <f t="array" ref="AD937">[1]!table_weight[Marking]*(('F+ , F-'!AD$2-[1]!tbl_gk[[#This Row],[Marking]])/('F+ , F-'!AD$2-'F+ , F-'!AD$3))</f>
        <v>2.366223844775717E-2</v>
      </c>
      <c r="AE937" s="2" cm="1">
        <f t="array" ref="AE937">[1]!table_weight[StandingTackle]*(('F+ , F-'!AE$2-[1]!tbl_gk[[#This Row],[StandingTackle]])/('F+ , F-'!AE$2-'F+ , F-'!AE$3))</f>
        <v>3.5866971962916126E-2</v>
      </c>
      <c r="AF937" s="2" cm="1">
        <f t="array" ref="AF937">[1]!table_weight[SlidingTackle]*(('F+ , F-'!AF$2-[1]!tbl_gk[[#This Row],[SlidingTackle]])/('F+ , F-'!AF$2-'F+ , F-'!AF$3))</f>
        <v>1.120842873841129E-2</v>
      </c>
      <c r="AG937" s="2" cm="1">
        <f t="array" ref="AG937">[1]!table_weight[GKDiving]*(('F+ , F-'!AG$2-[1]!tbl_gk[[#This Row],[GKDiving]])/('F+ , F-'!AG$2-'F+ , F-'!AG$3))</f>
        <v>4.2702945948686719E-2</v>
      </c>
      <c r="AH937" s="2" cm="1">
        <f t="array" ref="AH937">[1]!table_weight[GKHandling]*(('F+ , F-'!AH$2-[1]!tbl_gk[[#This Row],[GKHandling]])/('F+ , F-'!AH$2-'F+ , F-'!AH$3))</f>
        <v>4.9906747265247783E-2</v>
      </c>
      <c r="AI937" s="2" cm="1">
        <f t="array" ref="AI937">[1]!table_weight[GKKicking]*(('F+ , F-'!AI$2-[1]!tbl_gk[[#This Row],[GKKicking]])/('F+ , F-'!AI$2-'F+ , F-'!AI$3))</f>
        <v>2.7727411013081817E-2</v>
      </c>
      <c r="AJ937" s="2" cm="1">
        <f t="array" ref="AJ937">[1]!table_weight[GKPositioning]*(('F+ , F-'!AJ$2-[1]!tbl_gk[[#This Row],[GKPositioning]])/('F+ , F-'!AJ$2-'F+ , F-'!AJ$3))</f>
        <v>1.7659310570779983E-2</v>
      </c>
      <c r="AK937" s="2" cm="1">
        <f t="array" ref="AK937">[1]!table_weight[GKReflexes]*(('F+ , F-'!AK$2-[1]!tbl_gk[[#This Row],[GKReflexes]])/('F+ , F-'!AK$2-'F+ , F-'!AK$3))</f>
        <v>4.55498090119325E-2</v>
      </c>
    </row>
    <row r="938" spans="1:37" x14ac:dyDescent="0.55000000000000004">
      <c r="A938" s="7">
        <f>[1]!tbl_gk[[#This Row],[ID]]</f>
        <v>234877</v>
      </c>
      <c r="B938" s="1" cm="1">
        <f t="array" ref="B938">[1]!table_weight[ValueEUR]*(('F+ , F-'!B$2-[1]!tbl_gk[[#This Row],[ValueEUR]])/('F+ , F-'!B$2-'F+ , F-'!B$3))</f>
        <v>3.9848617057206497E-4</v>
      </c>
      <c r="C938" s="1" cm="1">
        <f t="array" ref="C938">[1]!table_weight[WageEUR]*(('F+ , F-'!C$2-[1]!tbl_gk[[#This Row],[WageEUR]])/('F+ , F-'!C$2-'F+ , F-'!C$3))</f>
        <v>2.3472561185650898E-4</v>
      </c>
      <c r="D938" s="1" cm="1">
        <f t="array" ref="D938">[1]!table_weight[Crossing]*(('F+ , F-'!D$2-[1]!tbl_gk[[#This Row],[Crossing]])/('F+ , F-'!D$2-'F+ , F-'!D$3))</f>
        <v>3.81086577105983E-2</v>
      </c>
      <c r="E938" s="1" cm="1">
        <f t="array" ref="E938">[1]!table_weight[Finishing]*(('F+ , F-'!E$2-[1]!tbl_gk[[#This Row],[Finishing]])/('F+ , F-'!E$2-'F+ , F-'!E$3))</f>
        <v>8.9842561606326941E-3</v>
      </c>
      <c r="F938" s="1" cm="1">
        <f t="array" ref="F938">[1]!table_weight[HeadingAccuracy]*(('F+ , F-'!F$2-[1]!tbl_gk[[#This Row],[HeadingAccuracy]])/('F+ , F-'!F$2-'F+ , F-'!F$3))</f>
        <v>1.0439222844598752E-2</v>
      </c>
      <c r="G938" s="1" cm="1">
        <f t="array" ref="G938">[1]!table_weight[ShortPassing]*(('F+ , F-'!G$2-[1]!tbl_gk[[#This Row],[ShortPassing]])/('F+ , F-'!G$2-'F+ , F-'!G$3))</f>
        <v>5.484728289258417E-2</v>
      </c>
      <c r="H938" s="1" cm="1">
        <f t="array" ref="H938">[1]!table_weight[Volleys]*(('F+ , F-'!H$2-[1]!tbl_gk[[#This Row],[Volleys]])/('F+ , F-'!H$2-'F+ , F-'!H$3))</f>
        <v>1.1573920979881087E-3</v>
      </c>
      <c r="I938" s="1" cm="1">
        <f t="array" ref="I938">[1]!table_weight[Dribbling]*(('F+ , F-'!I$2-[1]!tbl_gk[[#This Row],[Dribbling]])/('F+ , F-'!I$2-'F+ , F-'!I$3))</f>
        <v>2.4446955539136776E-2</v>
      </c>
      <c r="J938" s="1" cm="1">
        <f t="array" ref="J938">[1]!table_weight[Curve]*(('F+ , F-'!J$2-[1]!tbl_gk[[#This Row],[Curve]])/('F+ , F-'!J$2-'F+ , F-'!J$3))</f>
        <v>9.9719433458404991E-3</v>
      </c>
      <c r="K938" s="1" cm="1">
        <f t="array" ref="K938">[1]!table_weight[FKAccuracy]*(('F+ , F-'!K$2-[1]!tbl_gk[[#This Row],[FKAccuracy]])/('F+ , F-'!K$2-'F+ , F-'!K$3))</f>
        <v>9.7353209613629272E-3</v>
      </c>
      <c r="L938" s="1" cm="1">
        <f t="array" ref="L938">[1]!table_weight[LongPassing]*(('F+ , F-'!L$2-[1]!tbl_gk[[#This Row],[LongPassing]])/('F+ , F-'!L$2-'F+ , F-'!L$3))</f>
        <v>2.4905508603486726E-2</v>
      </c>
      <c r="M938" s="1" cm="1">
        <f t="array" ref="M938">[1]!table_weight[BallControl]*(('F+ , F-'!M$2-[1]!tbl_gk[[#This Row],[BallControl]])/('F+ , F-'!M$2-'F+ , F-'!M$3))</f>
        <v>1.2603763744621627E-2</v>
      </c>
      <c r="N938" s="1" cm="1">
        <f t="array" ref="N938">[1]!table_weight[Acceleration]*(('F+ , F-'!N$2-[1]!tbl_gk[[#This Row],[Acceleration]])/('F+ , F-'!N$2-'F+ , F-'!N$3))</f>
        <v>9.6959501780633037E-3</v>
      </c>
      <c r="O938" s="1" cm="1">
        <f t="array" ref="O938">[1]!table_weight[SprintSpeed]*(('F+ , F-'!O$2-[1]!tbl_gk[[#This Row],[SprintSpeed]])/('F+ , F-'!O$2-'F+ , F-'!O$3))</f>
        <v>1.0682080924855479E-2</v>
      </c>
      <c r="P938" s="1" cm="1">
        <f t="array" ref="P938">[1]!table_weight[Agility]*(('F+ , F-'!P$2-[1]!tbl_gk[[#This Row],[Agility]])/('F+ , F-'!P$2-'F+ , F-'!P$3))</f>
        <v>5.3825091853689179E-3</v>
      </c>
      <c r="Q938" s="1" cm="1">
        <f t="array" ref="Q938">[1]!table_weight[Reactions]*(('F+ , F-'!Q$2-[1]!tbl_gk[[#This Row],[Reactions]])/('F+ , F-'!Q$2-'F+ , F-'!Q$3))</f>
        <v>1.5469260002165645E-3</v>
      </c>
      <c r="R938" s="1" cm="1">
        <f t="array" ref="R938">[1]!table_weight[Balance]*(('F+ , F-'!R$2-[1]!tbl_gk[[#This Row],[Balance]])/('F+ , F-'!R$2-'F+ , F-'!R$3))</f>
        <v>2.8560252820324875E-3</v>
      </c>
      <c r="S938" s="1" cm="1">
        <f t="array" ref="S938">[1]!table_weight[ShotPower]*(('F+ , F-'!S$2-[1]!tbl_gk[[#This Row],[ShotPower]])/('F+ , F-'!S$2-'F+ , F-'!S$3))</f>
        <v>5.1941499031661464E-3</v>
      </c>
      <c r="T938" s="1" cm="1">
        <f t="array" ref="T938">[1]!table_weight[Jumping]*(('F+ , F-'!T$2-[1]!tbl_gk[[#This Row],[Jumping]])/('F+ , F-'!T$2-'F+ , F-'!T$3))</f>
        <v>4.6370354377459509E-3</v>
      </c>
      <c r="U938" s="1" cm="1">
        <f t="array" ref="U938">[1]!table_weight[Stamina]*(('F+ , F-'!U$2-[1]!tbl_gk[[#This Row],[Stamina]])/('F+ , F-'!U$2-'F+ , F-'!U$3))</f>
        <v>2.2326466922480501E-2</v>
      </c>
      <c r="V938" s="1" cm="1">
        <f t="array" ref="V938">[1]!table_weight[Strength]*(('F+ , F-'!V$2-[1]!tbl_gk[[#This Row],[Strength]])/('F+ , F-'!V$2-'F+ , F-'!V$3))</f>
        <v>1.6859344894026941E-2</v>
      </c>
      <c r="W938" s="1" cm="1">
        <f t="array" ref="W938">[1]!table_weight[LongShots]*(('F+ , F-'!W$2-[1]!tbl_gk[[#This Row],[LongShots]])/('F+ , F-'!W$2-'F+ , F-'!W$3))</f>
        <v>9.86888481601568E-3</v>
      </c>
      <c r="X938" s="1" cm="1">
        <f t="array" ref="X938">[1]!table_weight[Aggression]*(('F+ , F-'!X$2-[1]!tbl_gk[[#This Row],[Aggression]])/('F+ , F-'!X$2-'F+ , F-'!X$3))</f>
        <v>7.301490721022195E-3</v>
      </c>
      <c r="Y938" s="1" cm="1">
        <f t="array" ref="Y938">[1]!table_weight[Interceptions]*(('F+ , F-'!Y$2-[1]!tbl_gk[[#This Row],[Interceptions]])/('F+ , F-'!Y$2-'F+ , F-'!Y$3))</f>
        <v>2.3546812894353474E-2</v>
      </c>
      <c r="Z938" s="1" cm="1">
        <f t="array" ref="Z938">[1]!table_weight[Positioning]*(('F+ , F-'!Z$2-[1]!tbl_gk[[#This Row],[Positioning]])/('F+ , F-'!Z$2-'F+ , F-'!Z$3))</f>
        <v>2.3662238447756888E-3</v>
      </c>
      <c r="AA938" s="1" cm="1">
        <f t="array" ref="AA938">[1]!table_weight[Vision]*(('F+ , F-'!AA$2-[1]!tbl_gk[[#This Row],[Vision]])/('F+ , F-'!AA$2-'F+ , F-'!AA$3))</f>
        <v>3.1234154751039387E-2</v>
      </c>
      <c r="AB938" s="1" cm="1">
        <f t="array" ref="AB938">[1]!table_weight[Penalties]*(('F+ , F-'!AB$2-[1]!tbl_gk[[#This Row],[Penalties]])/('F+ , F-'!AB$2-'F+ , F-'!AB$3))</f>
        <v>2.3879722257019362E-3</v>
      </c>
      <c r="AC938" s="1" cm="1">
        <f t="array" ref="AC938">[1]!table_weight[Composure]*(('F+ , F-'!AC$2-[1]!tbl_gk[[#This Row],[Composure]])/('F+ , F-'!AC$2-'F+ , F-'!AC$3))</f>
        <v>2.134938807316428E-3</v>
      </c>
      <c r="AD938" s="1" cm="1">
        <f t="array" ref="AD938">[1]!table_weight[Marking]*(('F+ , F-'!AD$2-[1]!tbl_gk[[#This Row],[Marking]])/('F+ , F-'!AD$2-'F+ , F-'!AD$3))</f>
        <v>2.5239721010940977E-2</v>
      </c>
      <c r="AE938" s="1" cm="1">
        <f t="array" ref="AE938">[1]!table_weight[StandingTackle]*(('F+ , F-'!AE$2-[1]!tbl_gk[[#This Row],[StandingTackle]])/('F+ , F-'!AE$2-'F+ , F-'!AE$3))</f>
        <v>2.465854322450484E-2</v>
      </c>
      <c r="AF938" s="1" cm="1">
        <f t="array" ref="AF938">[1]!table_weight[SlidingTackle]*(('F+ , F-'!AF$2-[1]!tbl_gk[[#This Row],[SlidingTackle]])/('F+ , F-'!AF$2-'F+ , F-'!AF$3))</f>
        <v>9.7139715732897855E-3</v>
      </c>
      <c r="AG938" s="1" cm="1">
        <f t="array" ref="AG938">[1]!table_weight[GKDiving]*(('F+ , F-'!AG$2-[1]!tbl_gk[[#This Row],[GKDiving]])/('F+ , F-'!AG$2-'F+ , F-'!AG$3))</f>
        <v>3.9286710272791778E-2</v>
      </c>
      <c r="AH938" s="1" cm="1">
        <f t="array" ref="AH938">[1]!table_weight[GKHandling]*(('F+ , F-'!AH$2-[1]!tbl_gk[[#This Row],[GKHandling]])/('F+ , F-'!AH$2-'F+ , F-'!AH$3))</f>
        <v>4.2777211941640955E-2</v>
      </c>
      <c r="AI938" s="1" cm="1">
        <f t="array" ref="AI938">[1]!table_weight[GKKicking]*(('F+ , F-'!AI$2-[1]!tbl_gk[[#This Row],[GKKicking]])/('F+ , F-'!AI$2-'F+ , F-'!AI$3))</f>
        <v>2.414968055978094E-2</v>
      </c>
      <c r="AJ938" s="1" cm="1">
        <f t="array" ref="AJ938">[1]!table_weight[GKPositioning]*(('F+ , F-'!AJ$2-[1]!tbl_gk[[#This Row],[GKPositioning]])/('F+ , F-'!AJ$2-'F+ , F-'!AJ$3))</f>
        <v>1.5136551917811415E-2</v>
      </c>
      <c r="AK938" s="1" cm="1">
        <f t="array" ref="AK938">[1]!table_weight[GKReflexes]*(('F+ , F-'!AK$2-[1]!tbl_gk[[#This Row],[GKReflexes]])/('F+ , F-'!AK$2-'F+ , F-'!AK$3))</f>
        <v>3.8261839570023298E-2</v>
      </c>
    </row>
    <row r="939" spans="1:37" x14ac:dyDescent="0.55000000000000004">
      <c r="A939" s="8">
        <f>[1]!tbl_gk[[#This Row],[ID]]</f>
        <v>234903</v>
      </c>
      <c r="B939" s="2" cm="1">
        <f t="array" ref="B939">[1]!table_weight[ValueEUR]*(('F+ , F-'!B$2-[1]!tbl_gk[[#This Row],[ValueEUR]])/('F+ , F-'!B$2-'F+ , F-'!B$3))</f>
        <v>5.5281853717627303E-4</v>
      </c>
      <c r="C939" s="2" cm="1">
        <f t="array" ref="C939">[1]!table_weight[WageEUR]*(('F+ , F-'!C$2-[1]!tbl_gk[[#This Row],[WageEUR]])/('F+ , F-'!C$2-'F+ , F-'!C$3))</f>
        <v>7.0417683556952691E-4</v>
      </c>
      <c r="D939" s="2" cm="1">
        <f t="array" ref="D939">[1]!table_weight[Crossing]*(('F+ , F-'!D$2-[1]!tbl_gk[[#This Row],[Crossing]])/('F+ , F-'!D$2-'F+ , F-'!D$3))</f>
        <v>4.0350343458280549E-2</v>
      </c>
      <c r="E939" s="2" cm="1">
        <f t="array" ref="E939">[1]!table_weight[Finishing]*(('F+ , F-'!E$2-[1]!tbl_gk[[#This Row],[Finishing]])/('F+ , F-'!E$2-'F+ , F-'!E$3))</f>
        <v>2.096326437480962E-2</v>
      </c>
      <c r="F939" s="2" cm="1">
        <f t="array" ref="F939">[1]!table_weight[HeadingAccuracy]*(('F+ , F-'!F$2-[1]!tbl_gk[[#This Row],[HeadingAccuracy]])/('F+ , F-'!F$2-'F+ , F-'!F$3))</f>
        <v>1.08567917583827E-2</v>
      </c>
      <c r="G939" s="2" cm="1">
        <f t="array" ref="G939">[1]!table_weight[ShortPassing]*(('F+ , F-'!G$2-[1]!tbl_gk[[#This Row],[ShortPassing]])/('F+ , F-'!G$2-'F+ , F-'!G$3))</f>
        <v>4.0783877022690797E-2</v>
      </c>
      <c r="H939" s="2" cm="1">
        <f t="array" ref="H939">[1]!table_weight[Volleys]*(('F+ , F-'!H$2-[1]!tbl_gk[[#This Row],[Volleys]])/('F+ , F-'!H$2-'F+ , F-'!H$3))</f>
        <v>2.0833057763785961E-3</v>
      </c>
      <c r="I939" s="2" cm="1">
        <f t="array" ref="I939">[1]!table_weight[Dribbling]*(('F+ , F-'!I$2-[1]!tbl_gk[[#This Row],[Dribbling]])/('F+ , F-'!I$2-'F+ , F-'!I$3))</f>
        <v>1.7601807988178481E-2</v>
      </c>
      <c r="J939" s="2" cm="1">
        <f t="array" ref="J939">[1]!table_weight[Curve]*(('F+ , F-'!J$2-[1]!tbl_gk[[#This Row],[Curve]])/('F+ , F-'!J$2-'F+ , F-'!J$3))</f>
        <v>9.6339113680153961E-3</v>
      </c>
      <c r="K939" s="2" cm="1">
        <f t="array" ref="K939">[1]!table_weight[FKAccuracy]*(('F+ , F-'!K$2-[1]!tbl_gk[[#This Row],[FKAccuracy]])/('F+ , F-'!K$2-'F+ , F-'!K$3))</f>
        <v>9.5832065713416324E-3</v>
      </c>
      <c r="L939" s="2" cm="1">
        <f t="array" ref="L939">[1]!table_weight[LongPassing]*(('F+ , F-'!L$2-[1]!tbl_gk[[#This Row],[LongPassing]])/('F+ , F-'!L$2-'F+ , F-'!L$3))</f>
        <v>1.6242723002273949E-2</v>
      </c>
      <c r="M939" s="2" cm="1">
        <f t="array" ref="M939">[1]!table_weight[BallControl]*(('F+ , F-'!M$2-[1]!tbl_gk[[#This Row],[BallControl]])/('F+ , F-'!M$2-'F+ , F-'!M$3))</f>
        <v>1.2603763744621627E-2</v>
      </c>
      <c r="N939" s="2" cm="1">
        <f t="array" ref="N939">[1]!table_weight[Acceleration]*(('F+ , F-'!N$2-[1]!tbl_gk[[#This Row],[Acceleration]])/('F+ , F-'!N$2-'F+ , F-'!N$3))</f>
        <v>5.637180336083316E-3</v>
      </c>
      <c r="O939" s="2" cm="1">
        <f t="array" ref="O939">[1]!table_weight[SprintSpeed]*(('F+ , F-'!O$2-[1]!tbl_gk[[#This Row],[SprintSpeed]])/('F+ , F-'!O$2-'F+ , F-'!O$3))</f>
        <v>7.8710069972619326E-3</v>
      </c>
      <c r="P939" s="2" cm="1">
        <f t="array" ref="P939">[1]!table_weight[Agility]*(('F+ , F-'!P$2-[1]!tbl_gk[[#This Row],[Agility]])/('F+ , F-'!P$2-'F+ , F-'!P$3))</f>
        <v>2.8082656619316097E-3</v>
      </c>
      <c r="Q939" s="2" cm="1">
        <f t="array" ref="Q939">[1]!table_weight[Reactions]*(('F+ , F-'!Q$2-[1]!tbl_gk[[#This Row],[Reactions]])/('F+ , F-'!Q$2-'F+ , F-'!Q$3))</f>
        <v>1.2375408001732517E-3</v>
      </c>
      <c r="R939" s="2" cm="1">
        <f t="array" ref="R939">[1]!table_weight[Balance]*(('F+ , F-'!R$2-[1]!tbl_gk[[#This Row],[Balance]])/('F+ , F-'!R$2-'F+ , F-'!R$3))</f>
        <v>2.1730627145899362E-3</v>
      </c>
      <c r="S939" s="2" cm="1">
        <f t="array" ref="S939">[1]!table_weight[ShotPower]*(('F+ , F-'!S$2-[1]!tbl_gk[[#This Row],[ShotPower]])/('F+ , F-'!S$2-'F+ , F-'!S$3))</f>
        <v>5.1941499031661464E-3</v>
      </c>
      <c r="T939" s="2" cm="1">
        <f t="array" ref="T939">[1]!table_weight[Jumping]*(('F+ , F-'!T$2-[1]!tbl_gk[[#This Row],[Jumping]])/('F+ , F-'!T$2-'F+ , F-'!T$3))</f>
        <v>1.8891625857483504E-3</v>
      </c>
      <c r="U939" s="2" cm="1">
        <f t="array" ref="U939">[1]!table_weight[Stamina]*(('F+ , F-'!U$2-[1]!tbl_gk[[#This Row],[Stamina]])/('F+ , F-'!U$2-'F+ , F-'!U$3))</f>
        <v>1.2021943727489499E-2</v>
      </c>
      <c r="V939" s="2" cm="1">
        <f t="array" ref="V939">[1]!table_weight[Strength]*(('F+ , F-'!V$2-[1]!tbl_gk[[#This Row],[Strength]])/('F+ , F-'!V$2-'F+ , F-'!V$3))</f>
        <v>2.3958016428354077E-2</v>
      </c>
      <c r="W939" s="2" cm="1">
        <f t="array" ref="W939">[1]!table_weight[LongShots]*(('F+ , F-'!W$2-[1]!tbl_gk[[#This Row],[LongShots]])/('F+ , F-'!W$2-'F+ , F-'!W$3))</f>
        <v>1.0648007301490601E-2</v>
      </c>
      <c r="X939" s="2" cm="1">
        <f t="array" ref="X939">[1]!table_weight[Aggression]*(('F+ , F-'!X$2-[1]!tbl_gk[[#This Row],[Aggression]])/('F+ , F-'!X$2-'F+ , F-'!X$3))</f>
        <v>1.2777608761788841E-2</v>
      </c>
      <c r="Y939" s="2" cm="1">
        <f t="array" ref="Y939">[1]!table_weight[Interceptions]*(('F+ , F-'!Y$2-[1]!tbl_gk[[#This Row],[Interceptions]])/('F+ , F-'!Y$2-'F+ , F-'!Y$3))</f>
        <v>2.3546812894353474E-2</v>
      </c>
      <c r="Z939" s="2" cm="1">
        <f t="array" ref="Z939">[1]!table_weight[Positioning]*(('F+ , F-'!Z$2-[1]!tbl_gk[[#This Row],[Positioning]])/('F+ , F-'!Z$2-'F+ , F-'!Z$3))</f>
        <v>2.2183348544772088E-3</v>
      </c>
      <c r="AA939" s="2" cm="1">
        <f t="array" ref="AA939">[1]!table_weight[Vision]*(('F+ , F-'!AA$2-[1]!tbl_gk[[#This Row],[Vision]])/('F+ , F-'!AA$2-'F+ , F-'!AA$3))</f>
        <v>2.0586147449548689E-2</v>
      </c>
      <c r="AB939" s="2" cm="1">
        <f t="array" ref="AB939">[1]!table_weight[Penalties]*(('F+ , F-'!AB$2-[1]!tbl_gk[[#This Row],[Penalties]])/('F+ , F-'!AB$2-'F+ , F-'!AB$3))</f>
        <v>2.3096780543674466E-3</v>
      </c>
      <c r="AC939" s="2" cm="1">
        <f t="array" ref="AC939">[1]!table_weight[Composure]*(('F+ , F-'!AC$2-[1]!tbl_gk[[#This Row],[Composure]])/('F+ , F-'!AC$2-'F+ , F-'!AC$3))</f>
        <v>2.0281918669506067E-3</v>
      </c>
      <c r="AD939" s="2" cm="1">
        <f t="array" ref="AD939">[1]!table_weight[Marking]*(('F+ , F-'!AD$2-[1]!tbl_gk[[#This Row],[Marking]])/('F+ , F-'!AD$2-'F+ , F-'!AD$3))</f>
        <v>2.366223844775717E-2</v>
      </c>
      <c r="AE939" s="2" cm="1">
        <f t="array" ref="AE939">[1]!table_weight[StandingTackle]*(('F+ , F-'!AE$2-[1]!tbl_gk[[#This Row],[StandingTackle]])/('F+ , F-'!AE$2-'F+ , F-'!AE$3))</f>
        <v>3.1383600467551613E-2</v>
      </c>
      <c r="AF939" s="2" cm="1">
        <f t="array" ref="AF939">[1]!table_weight[SlidingTackle]*(('F+ , F-'!AF$2-[1]!tbl_gk[[#This Row],[SlidingTackle]])/('F+ , F-'!AF$2-'F+ , F-'!AF$3))</f>
        <v>8.2195144081682794E-3</v>
      </c>
      <c r="AG939" s="2" cm="1">
        <f t="array" ref="AG939">[1]!table_weight[GKDiving]*(('F+ , F-'!AG$2-[1]!tbl_gk[[#This Row],[GKDiving]])/('F+ , F-'!AG$2-'F+ , F-'!AG$3))</f>
        <v>3.4162356758949373E-2</v>
      </c>
      <c r="AH939" s="2" cm="1">
        <f t="array" ref="AH939">[1]!table_weight[GKHandling]*(('F+ , F-'!AH$2-[1]!tbl_gk[[#This Row],[GKHandling]])/('F+ , F-'!AH$2-'F+ , F-'!AH$3))</f>
        <v>3.9212444279837541E-2</v>
      </c>
      <c r="AI939" s="2" cm="1">
        <f t="array" ref="AI939">[1]!table_weight[GKKicking]*(('F+ , F-'!AI$2-[1]!tbl_gk[[#This Row],[GKKicking]])/('F+ , F-'!AI$2-'F+ , F-'!AI$3))</f>
        <v>2.3255247946455719E-2</v>
      </c>
      <c r="AJ939" s="2" cm="1">
        <f t="array" ref="AJ939">[1]!table_weight[GKPositioning]*(('F+ , F-'!AJ$2-[1]!tbl_gk[[#This Row],[GKPositioning]])/('F+ , F-'!AJ$2-'F+ , F-'!AJ$3))</f>
        <v>1.6397931244295699E-2</v>
      </c>
      <c r="AK939" s="2" cm="1">
        <f t="array" ref="AK939">[1]!table_weight[GKReflexes]*(('F+ , F-'!AK$2-[1]!tbl_gk[[#This Row],[GKReflexes]])/('F+ , F-'!AK$2-'F+ , F-'!AK$3))</f>
        <v>3.8261839570023298E-2</v>
      </c>
    </row>
    <row r="940" spans="1:37" x14ac:dyDescent="0.55000000000000004">
      <c r="A940" s="7">
        <f>[1]!tbl_gk[[#This Row],[ID]]</f>
        <v>234994</v>
      </c>
      <c r="B940" s="1" cm="1">
        <f t="array" ref="B940">[1]!table_weight[ValueEUR]*(('F+ , F-'!B$2-[1]!tbl_gk[[#This Row],[ValueEUR]])/('F+ , F-'!B$2-'F+ , F-'!B$3))</f>
        <v>1.978540939865946E-4</v>
      </c>
      <c r="C940" s="1" cm="1">
        <f t="array" ref="C940">[1]!table_weight[WageEUR]*(('F+ , F-'!C$2-[1]!tbl_gk[[#This Row],[WageEUR]])/('F+ , F-'!C$2-'F+ , F-'!C$3))</f>
        <v>3.9120935309418161E-4</v>
      </c>
      <c r="D940" s="1" cm="1">
        <f t="array" ref="D940">[1]!table_weight[Crossing]*(('F+ , F-'!D$2-[1]!tbl_gk[[#This Row],[Crossing]])/('F+ , F-'!D$2-'F+ , F-'!D$3))</f>
        <v>3.6987814836757178E-2</v>
      </c>
      <c r="E940" s="1" cm="1">
        <f t="array" ref="E940">[1]!table_weight[Finishing]*(('F+ , F-'!E$2-[1]!tbl_gk[[#This Row],[Finishing]])/('F+ , F-'!E$2-'F+ , F-'!E$3))</f>
        <v>2.1961515059324362E-2</v>
      </c>
      <c r="F940" s="1" cm="1">
        <f t="array" ref="F940">[1]!table_weight[HeadingAccuracy]*(('F+ , F-'!F$2-[1]!tbl_gk[[#This Row],[HeadingAccuracy]])/('F+ , F-'!F$2-'F+ , F-'!F$3))</f>
        <v>1.08567917583827E-2</v>
      </c>
      <c r="G940" s="1" cm="1">
        <f t="array" ref="G940">[1]!table_weight[ShortPassing]*(('F+ , F-'!G$2-[1]!tbl_gk[[#This Row],[ShortPassing]])/('F+ , F-'!G$2-'F+ , F-'!G$3))</f>
        <v>3.2345833500754768E-2</v>
      </c>
      <c r="H940" s="1" cm="1">
        <f t="array" ref="H940">[1]!table_weight[Volleys]*(('F+ , F-'!H$2-[1]!tbl_gk[[#This Row],[Volleys]])/('F+ , F-'!H$2-'F+ , F-'!H$3))</f>
        <v>2.3147841959762173E-3</v>
      </c>
      <c r="I940" s="1" cm="1">
        <f t="array" ref="I940">[1]!table_weight[Dribbling]*(('F+ , F-'!I$2-[1]!tbl_gk[[#This Row],[Dribbling]])/('F+ , F-'!I$2-'F+ , F-'!I$3))</f>
        <v>2.0535442652874894E-2</v>
      </c>
      <c r="J940" s="1" cm="1">
        <f t="array" ref="J940">[1]!table_weight[Curve]*(('F+ , F-'!J$2-[1]!tbl_gk[[#This Row],[Curve]])/('F+ , F-'!J$2-'F+ , F-'!J$3))</f>
        <v>9.295879390190295E-3</v>
      </c>
      <c r="K940" s="1" cm="1">
        <f t="array" ref="K940">[1]!table_weight[FKAccuracy]*(('F+ , F-'!K$2-[1]!tbl_gk[[#This Row],[FKAccuracy]])/('F+ , F-'!K$2-'F+ , F-'!K$3))</f>
        <v>9.4310921813203358E-3</v>
      </c>
      <c r="L940" s="1" cm="1">
        <f t="array" ref="L940">[1]!table_weight[LongPassing]*(('F+ , F-'!L$2-[1]!tbl_gk[[#This Row],[LongPassing]])/('F+ , F-'!L$2-'F+ , F-'!L$3))</f>
        <v>1.8408419402577144E-2</v>
      </c>
      <c r="M940" s="1" cm="1">
        <f t="array" ref="M940">[1]!table_weight[BallControl]*(('F+ , F-'!M$2-[1]!tbl_gk[[#This Row],[BallControl]])/('F+ , F-'!M$2-'F+ , F-'!M$3))</f>
        <v>8.2576383154417555E-3</v>
      </c>
      <c r="N940" s="1" cm="1">
        <f t="array" ref="N940">[1]!table_weight[Acceleration]*(('F+ , F-'!N$2-[1]!tbl_gk[[#This Row],[Acceleration]])/('F+ , F-'!N$2-'F+ , F-'!N$3))</f>
        <v>4.0587698419799877E-3</v>
      </c>
      <c r="O940" s="1" cm="1">
        <f t="array" ref="O940">[1]!table_weight[SprintSpeed]*(('F+ , F-'!O$2-[1]!tbl_gk[[#This Row],[SprintSpeed]])/('F+ , F-'!O$2-'F+ , F-'!O$3))</f>
        <v>3.6543961058716113E-3</v>
      </c>
      <c r="P940" s="1" cm="1">
        <f t="array" ref="P940">[1]!table_weight[Agility]*(('F+ , F-'!P$2-[1]!tbl_gk[[#This Row],[Agility]])/('F+ , F-'!P$2-'F+ , F-'!P$3))</f>
        <v>3.5103320774145121E-4</v>
      </c>
      <c r="Q940" s="1" cm="1">
        <f t="array" ref="Q940">[1]!table_weight[Reactions]*(('F+ , F-'!Q$2-[1]!tbl_gk[[#This Row],[Reactions]])/('F+ , F-'!Q$2-'F+ , F-'!Q$3))</f>
        <v>1.2375408001732517E-3</v>
      </c>
      <c r="R940" s="1" cm="1">
        <f t="array" ref="R940">[1]!table_weight[Balance]*(('F+ , F-'!R$2-[1]!tbl_gk[[#This Row],[Balance]])/('F+ , F-'!R$2-'F+ , F-'!R$3))</f>
        <v>2.1730627145899362E-3</v>
      </c>
      <c r="S940" s="1" cm="1">
        <f t="array" ref="S940">[1]!table_weight[ShotPower]*(('F+ , F-'!S$2-[1]!tbl_gk[[#This Row],[ShotPower]])/('F+ , F-'!S$2-'F+ , F-'!S$3))</f>
        <v>5.9732723886410689E-3</v>
      </c>
      <c r="T940" s="1" cm="1">
        <f t="array" ref="T940">[1]!table_weight[Jumping]*(('F+ , F-'!T$2-[1]!tbl_gk[[#This Row],[Jumping]])/('F+ , F-'!T$2-'F+ , F-'!T$3))</f>
        <v>1.459807452623725E-3</v>
      </c>
      <c r="U940" s="1" cm="1">
        <f t="array" ref="U940">[1]!table_weight[Stamina]*(('F+ , F-'!U$2-[1]!tbl_gk[[#This Row],[Stamina]])/('F+ , F-'!U$2-'F+ , F-'!U$3))</f>
        <v>6.0109718637447497E-3</v>
      </c>
      <c r="V940" s="1" cm="1">
        <f t="array" ref="V940">[1]!table_weight[Strength]*(('F+ , F-'!V$2-[1]!tbl_gk[[#This Row],[Strength]])/('F+ , F-'!V$2-'F+ , F-'!V$3))</f>
        <v>1.6859344894026941E-2</v>
      </c>
      <c r="W940" s="1" cm="1">
        <f t="array" ref="W940">[1]!table_weight[LongShots]*(('F+ , F-'!W$2-[1]!tbl_gk[[#This Row],[LongShots]])/('F+ , F-'!W$2-'F+ , F-'!W$3))</f>
        <v>9.86888481601568E-3</v>
      </c>
      <c r="X940" s="1" cm="1">
        <f t="array" ref="X940">[1]!table_weight[Aggression]*(('F+ , F-'!X$2-[1]!tbl_gk[[#This Row],[Aggression]])/('F+ , F-'!X$2-'F+ , F-'!X$3))</f>
        <v>1.3386066321874024E-2</v>
      </c>
      <c r="Y940" s="1" cm="1">
        <f t="array" ref="Y940">[1]!table_weight[Interceptions]*(('F+ , F-'!Y$2-[1]!tbl_gk[[#This Row],[Interceptions]])/('F+ , F-'!Y$2-'F+ , F-'!Y$3))</f>
        <v>2.2854259573931314E-2</v>
      </c>
      <c r="Z940" s="1" cm="1">
        <f t="array" ref="Z940">[1]!table_weight[Positioning]*(('F+ , F-'!Z$2-[1]!tbl_gk[[#This Row],[Positioning]])/('F+ , F-'!Z$2-'F+ , F-'!Z$3))</f>
        <v>1.7746678835817667E-3</v>
      </c>
      <c r="AA940" s="1" cm="1">
        <f t="array" ref="AA940">[1]!table_weight[Vision]*(('F+ , F-'!AA$2-[1]!tbl_gk[[#This Row],[Vision]])/('F+ , F-'!AA$2-'F+ , F-'!AA$3))</f>
        <v>2.6265084677010397E-2</v>
      </c>
      <c r="AB940" s="1" cm="1">
        <f t="array" ref="AB940">[1]!table_weight[Penalties]*(('F+ , F-'!AB$2-[1]!tbl_gk[[#This Row],[Penalties]])/('F+ , F-'!AB$2-'F+ , F-'!AB$3))</f>
        <v>2.3096780543674466E-3</v>
      </c>
      <c r="AC940" s="1" cm="1">
        <f t="array" ref="AC940">[1]!table_weight[Composure]*(('F+ , F-'!AC$2-[1]!tbl_gk[[#This Row],[Composure]])/('F+ , F-'!AC$2-'F+ , F-'!AC$3))</f>
        <v>1.1208428738411248E-3</v>
      </c>
      <c r="AD940" s="1" cm="1">
        <f t="array" ref="AD940">[1]!table_weight[Marking]*(('F+ , F-'!AD$2-[1]!tbl_gk[[#This Row],[Marking]])/('F+ , F-'!AD$2-'F+ , F-'!AD$3))</f>
        <v>2.9972168700492414E-2</v>
      </c>
      <c r="AE940" s="1" cm="1">
        <f t="array" ref="AE940">[1]!table_weight[StandingTackle]*(('F+ , F-'!AE$2-[1]!tbl_gk[[#This Row],[StandingTackle]])/('F+ , F-'!AE$2-'F+ , F-'!AE$3))</f>
        <v>2.465854322450484E-2</v>
      </c>
      <c r="AF940" s="1" cm="1">
        <f t="array" ref="AF940">[1]!table_weight[SlidingTackle]*(('F+ , F-'!AF$2-[1]!tbl_gk[[#This Row],[SlidingTackle]])/('F+ , F-'!AF$2-'F+ , F-'!AF$3))</f>
        <v>8.2195144081682794E-3</v>
      </c>
      <c r="AG940" s="1" cm="1">
        <f t="array" ref="AG940">[1]!table_weight[GKDiving]*(('F+ , F-'!AG$2-[1]!tbl_gk[[#This Row],[GKDiving]])/('F+ , F-'!AG$2-'F+ , F-'!AG$3))</f>
        <v>4.0994828110739248E-2</v>
      </c>
      <c r="AH940" s="1" cm="1">
        <f t="array" ref="AH940">[1]!table_weight[GKHandling]*(('F+ , F-'!AH$2-[1]!tbl_gk[[#This Row],[GKHandling]])/('F+ , F-'!AH$2-'F+ , F-'!AH$3))</f>
        <v>4.6341979603444362E-2</v>
      </c>
      <c r="AI940" s="1" cm="1">
        <f t="array" ref="AI940">[1]!table_weight[GKKicking]*(('F+ , F-'!AI$2-[1]!tbl_gk[[#This Row],[GKKicking]])/('F+ , F-'!AI$2-'F+ , F-'!AI$3))</f>
        <v>2.6832978399756596E-2</v>
      </c>
      <c r="AJ940" s="1" cm="1">
        <f t="array" ref="AJ940">[1]!table_weight[GKPositioning]*(('F+ , F-'!AJ$2-[1]!tbl_gk[[#This Row],[GKPositioning]])/('F+ , F-'!AJ$2-'F+ , F-'!AJ$3))</f>
        <v>1.8290000234022125E-2</v>
      </c>
      <c r="AK940" s="1" cm="1">
        <f t="array" ref="AK940">[1]!table_weight[GKReflexes]*(('F+ , F-'!AK$2-[1]!tbl_gk[[#This Row],[GKReflexes]])/('F+ , F-'!AK$2-'F+ , F-'!AK$3))</f>
        <v>4.1905824290977896E-2</v>
      </c>
    </row>
    <row r="941" spans="1:37" x14ac:dyDescent="0.55000000000000004">
      <c r="A941" s="8">
        <f>[1]!tbl_gk[[#This Row],[ID]]</f>
        <v>234999</v>
      </c>
      <c r="B941" s="2" cm="1">
        <f t="array" ref="B941">[1]!table_weight[ValueEUR]*(('F+ , F-'!B$2-[1]!tbl_gk[[#This Row],[ValueEUR]])/('F+ , F-'!B$2-'F+ , F-'!B$3))</f>
        <v>1.6948780500474119E-3</v>
      </c>
      <c r="C941" s="2" cm="1">
        <f t="array" ref="C941">[1]!table_weight[WageEUR]*(('F+ , F-'!C$2-[1]!tbl_gk[[#This Row],[WageEUR]])/('F+ , F-'!C$2-'F+ , F-'!C$3))</f>
        <v>3.9120935309418157E-5</v>
      </c>
      <c r="D941" s="2" cm="1">
        <f t="array" ref="D941">[1]!table_weight[Crossing]*(('F+ , F-'!D$2-[1]!tbl_gk[[#This Row],[Crossing]])/('F+ , F-'!D$2-'F+ , F-'!D$3))</f>
        <v>3.4746129089074922E-2</v>
      </c>
      <c r="E941" s="2" cm="1">
        <f t="array" ref="E941">[1]!table_weight[Finishing]*(('F+ , F-'!E$2-[1]!tbl_gk[[#This Row],[Finishing]])/('F+ , F-'!E$2-'F+ , F-'!E$3))</f>
        <v>1.6970261636750646E-2</v>
      </c>
      <c r="F941" s="2" cm="1">
        <f t="array" ref="F941">[1]!table_weight[HeadingAccuracy]*(('F+ , F-'!F$2-[1]!tbl_gk[[#This Row],[HeadingAccuracy]])/('F+ , F-'!F$2-'F+ , F-'!F$3))</f>
        <v>1.08567917583827E-2</v>
      </c>
      <c r="G941" s="2" cm="1">
        <f t="array" ref="G941">[1]!table_weight[ShortPassing]*(('F+ , F-'!G$2-[1]!tbl_gk[[#This Row],[ShortPassing]])/('F+ , F-'!G$2-'F+ , F-'!G$3))</f>
        <v>5.0628261131616156E-2</v>
      </c>
      <c r="H941" s="2" cm="1">
        <f t="array" ref="H941">[1]!table_weight[Volleys]*(('F+ , F-'!H$2-[1]!tbl_gk[[#This Row],[Volleys]])/('F+ , F-'!H$2-'F+ , F-'!H$3))</f>
        <v>2.3147841959762173E-3</v>
      </c>
      <c r="I941" s="2" cm="1">
        <f t="array" ref="I941">[1]!table_weight[Dribbling]*(('F+ , F-'!I$2-[1]!tbl_gk[[#This Row],[Dribbling]])/('F+ , F-'!I$2-'F+ , F-'!I$3))</f>
        <v>1.7601807988178481E-2</v>
      </c>
      <c r="J941" s="2" cm="1">
        <f t="array" ref="J941">[1]!table_weight[Curve]*(('F+ , F-'!J$2-[1]!tbl_gk[[#This Row],[Curve]])/('F+ , F-'!J$2-'F+ , F-'!J$3))</f>
        <v>1.1831119223878557E-3</v>
      </c>
      <c r="K941" s="2" cm="1">
        <f t="array" ref="K941">[1]!table_weight[FKAccuracy]*(('F+ , F-'!K$2-[1]!tbl_gk[[#This Row],[FKAccuracy]])/('F+ , F-'!K$2-'F+ , F-'!K$3))</f>
        <v>1.5211439002129573E-3</v>
      </c>
      <c r="L941" s="2" cm="1">
        <f t="array" ref="L941">[1]!table_weight[LongPassing]*(('F+ , F-'!L$2-[1]!tbl_gk[[#This Row],[LongPassing]])/('F+ , F-'!L$2-'F+ , F-'!L$3))</f>
        <v>2.1115539902956136E-2</v>
      </c>
      <c r="M941" s="2" cm="1">
        <f t="array" ref="M941">[1]!table_weight[BallControl]*(('F+ , F-'!M$2-[1]!tbl_gk[[#This Row],[BallControl]])/('F+ , F-'!M$2-'F+ , F-'!M$3))</f>
        <v>1.0865313572949679E-2</v>
      </c>
      <c r="N941" s="2" cm="1">
        <f t="array" ref="N941">[1]!table_weight[Acceleration]*(('F+ , F-'!N$2-[1]!tbl_gk[[#This Row],[Acceleration]])/('F+ , F-'!N$2-'F+ , F-'!N$3))</f>
        <v>8.3430268974033078E-3</v>
      </c>
      <c r="O941" s="2" cm="1">
        <f t="array" ref="O941">[1]!table_weight[SprintSpeed]*(('F+ , F-'!O$2-[1]!tbl_gk[[#This Row],[SprintSpeed]])/('F+ , F-'!O$2-'F+ , F-'!O$3))</f>
        <v>9.5576513538180603E-3</v>
      </c>
      <c r="P941" s="2" cm="1">
        <f t="array" ref="P941">[1]!table_weight[Agility]*(('F+ , F-'!P$2-[1]!tbl_gk[[#This Row],[Agility]])/('F+ , F-'!P$2-'F+ , F-'!P$3))</f>
        <v>3.3933210081673617E-3</v>
      </c>
      <c r="Q941" s="2" cm="1">
        <f t="array" ref="Q941">[1]!table_weight[Reactions]*(('F+ , F-'!Q$2-[1]!tbl_gk[[#This Row],[Reactions]])/('F+ , F-'!Q$2-'F+ , F-'!Q$3))</f>
        <v>1.4437976002021271E-3</v>
      </c>
      <c r="R941" s="2" cm="1">
        <f t="array" ref="R941">[1]!table_weight[Balance]*(('F+ , F-'!R$2-[1]!tbl_gk[[#This Row],[Balance]])/('F+ , F-'!R$2-'F+ , F-'!R$3))</f>
        <v>1.2417501226228203E-4</v>
      </c>
      <c r="S941" s="2" cm="1">
        <f t="array" ref="S941">[1]!table_weight[ShotPower]*(('F+ , F-'!S$2-[1]!tbl_gk[[#This Row],[ShotPower]])/('F+ , F-'!S$2-'F+ , F-'!S$3))</f>
        <v>4.93444240800784E-3</v>
      </c>
      <c r="T941" s="2" cm="1">
        <f t="array" ref="T941">[1]!table_weight[Jumping]*(('F+ , F-'!T$2-[1]!tbl_gk[[#This Row],[Jumping]])/('F+ , F-'!T$2-'F+ , F-'!T$3))</f>
        <v>1.8891625857483504E-3</v>
      </c>
      <c r="U941" s="2" cm="1">
        <f t="array" ref="U941">[1]!table_weight[Stamina]*(('F+ , F-'!U$2-[1]!tbl_gk[[#This Row],[Stamina]])/('F+ , F-'!U$2-'F+ , F-'!U$3))</f>
        <v>2.1467756656231247E-2</v>
      </c>
      <c r="V941" s="2" cm="1">
        <f t="array" ref="V941">[1]!table_weight[Strength]*(('F+ , F-'!V$2-[1]!tbl_gk[[#This Row],[Strength]])/('F+ , F-'!V$2-'F+ , F-'!V$3))</f>
        <v>1.7746678835817833E-2</v>
      </c>
      <c r="W941" s="2" cm="1">
        <f t="array" ref="W941">[1]!table_weight[LongShots]*(('F+ , F-'!W$2-[1]!tbl_gk[[#This Row],[LongShots]])/('F+ , F-'!W$2-'F+ , F-'!W$3))</f>
        <v>9.0897623305407575E-3</v>
      </c>
      <c r="X941" s="2" cm="1">
        <f t="array" ref="X941">[1]!table_weight[Aggression]*(('F+ , F-'!X$2-[1]!tbl_gk[[#This Row],[Aggression]])/('F+ , F-'!X$2-'F+ , F-'!X$3))</f>
        <v>1.642835412229994E-2</v>
      </c>
      <c r="Y941" s="2" cm="1">
        <f t="array" ref="Y941">[1]!table_weight[Interceptions]*(('F+ , F-'!Y$2-[1]!tbl_gk[[#This Row],[Interceptions]])/('F+ , F-'!Y$2-'F+ , F-'!Y$3))</f>
        <v>2.0776599612664828E-2</v>
      </c>
      <c r="Z941" s="2" cm="1">
        <f t="array" ref="Z941">[1]!table_weight[Positioning]*(('F+ , F-'!Z$2-[1]!tbl_gk[[#This Row],[Positioning]])/('F+ , F-'!Z$2-'F+ , F-'!Z$3))</f>
        <v>1.9225568738802474E-3</v>
      </c>
      <c r="AA941" s="2" cm="1">
        <f t="array" ref="AA941">[1]!table_weight[Vision]*(('F+ , F-'!AA$2-[1]!tbl_gk[[#This Row],[Vision]])/('F+ , F-'!AA$2-'F+ , F-'!AA$3))</f>
        <v>1.8456545989250551E-2</v>
      </c>
      <c r="AB941" s="2" cm="1">
        <f t="array" ref="AB941">[1]!table_weight[Penalties]*(('F+ , F-'!AB$2-[1]!tbl_gk[[#This Row],[Penalties]])/('F+ , F-'!AB$2-'F+ , F-'!AB$3))</f>
        <v>3.1317668533795883E-4</v>
      </c>
      <c r="AC941" s="2" cm="1">
        <f t="array" ref="AC941">[1]!table_weight[Composure]*(('F+ , F-'!AC$2-[1]!tbl_gk[[#This Row],[Composure]])/('F+ , F-'!AC$2-'F+ , F-'!AC$3))</f>
        <v>2.2416857476822497E-3</v>
      </c>
      <c r="AD941" s="2" cm="1">
        <f t="array" ref="AD941">[1]!table_weight[Marking]*(('F+ , F-'!AD$2-[1]!tbl_gk[[#This Row],[Marking]])/('F+ , F-'!AD$2-'F+ , F-'!AD$3))</f>
        <v>2.5239721010940977E-2</v>
      </c>
      <c r="AE941" s="2" cm="1">
        <f t="array" ref="AE941">[1]!table_weight[StandingTackle]*(('F+ , F-'!AE$2-[1]!tbl_gk[[#This Row],[StandingTackle]])/('F+ , F-'!AE$2-'F+ , F-'!AE$3))</f>
        <v>3.1383600467551613E-2</v>
      </c>
      <c r="AF941" s="2" cm="1">
        <f t="array" ref="AF941">[1]!table_weight[SlidingTackle]*(('F+ , F-'!AF$2-[1]!tbl_gk[[#This Row],[SlidingTackle]])/('F+ , F-'!AF$2-'F+ , F-'!AF$3))</f>
        <v>1.0461200155850536E-2</v>
      </c>
      <c r="AG941" s="2" cm="1">
        <f t="array" ref="AG941">[1]!table_weight[GKDiving]*(('F+ , F-'!AG$2-[1]!tbl_gk[[#This Row],[GKDiving]])/('F+ , F-'!AG$2-'F+ , F-'!AG$3))</f>
        <v>2.7329885407159499E-2</v>
      </c>
      <c r="AH941" s="2" cm="1">
        <f t="array" ref="AH941">[1]!table_weight[GKHandling]*(('F+ , F-'!AH$2-[1]!tbl_gk[[#This Row],[GKHandling]])/('F+ , F-'!AH$2-'F+ , F-'!AH$3))</f>
        <v>2.6735757463525599E-2</v>
      </c>
      <c r="AI941" s="2" cm="1">
        <f t="array" ref="AI941">[1]!table_weight[GKKicking]*(('F+ , F-'!AI$2-[1]!tbl_gk[[#This Row],[GKKicking]])/('F+ , F-'!AI$2-'F+ , F-'!AI$3))</f>
        <v>2.2360815333130498E-2</v>
      </c>
      <c r="AJ941" s="2" cm="1">
        <f t="array" ref="AJ941">[1]!table_weight[GKPositioning]*(('F+ , F-'!AJ$2-[1]!tbl_gk[[#This Row],[GKPositioning]])/('F+ , F-'!AJ$2-'F+ , F-'!AJ$3))</f>
        <v>9.4603449486321337E-3</v>
      </c>
      <c r="AK941" s="2" cm="1">
        <f t="array" ref="AK941">[1]!table_weight[GKReflexes]*(('F+ , F-'!AK$2-[1]!tbl_gk[[#This Row],[GKReflexes]])/('F+ , F-'!AK$2-'F+ , F-'!AK$3))</f>
        <v>2.1863908325727599E-2</v>
      </c>
    </row>
    <row r="942" spans="1:37" x14ac:dyDescent="0.55000000000000004">
      <c r="A942" s="7">
        <f>[1]!tbl_gk[[#This Row],[ID]]</f>
        <v>234999</v>
      </c>
      <c r="B942" s="1" cm="1">
        <f t="array" ref="B942">[1]!table_weight[ValueEUR]*(('F+ , F-'!B$2-[1]!tbl_gk[[#This Row],[ValueEUR]])/('F+ , F-'!B$2-'F+ , F-'!B$3))</f>
        <v>1.6948780500474119E-3</v>
      </c>
      <c r="C942" s="1" cm="1">
        <f t="array" ref="C942">[1]!table_weight[WageEUR]*(('F+ , F-'!C$2-[1]!tbl_gk[[#This Row],[WageEUR]])/('F+ , F-'!C$2-'F+ , F-'!C$3))</f>
        <v>3.9120935309418157E-5</v>
      </c>
      <c r="D942" s="1" cm="1">
        <f t="array" ref="D942">[1]!table_weight[Crossing]*(('F+ , F-'!D$2-[1]!tbl_gk[[#This Row],[Crossing]])/('F+ , F-'!D$2-'F+ , F-'!D$3))</f>
        <v>3.4746129089074922E-2</v>
      </c>
      <c r="E942" s="1" cm="1">
        <f t="array" ref="E942">[1]!table_weight[Finishing]*(('F+ , F-'!E$2-[1]!tbl_gk[[#This Row],[Finishing]])/('F+ , F-'!E$2-'F+ , F-'!E$3))</f>
        <v>1.6970261636750646E-2</v>
      </c>
      <c r="F942" s="1" cm="1">
        <f t="array" ref="F942">[1]!table_weight[HeadingAccuracy]*(('F+ , F-'!F$2-[1]!tbl_gk[[#This Row],[HeadingAccuracy]])/('F+ , F-'!F$2-'F+ , F-'!F$3))</f>
        <v>1.08567917583827E-2</v>
      </c>
      <c r="G942" s="1" cm="1">
        <f t="array" ref="G942">[1]!table_weight[ShortPassing]*(('F+ , F-'!G$2-[1]!tbl_gk[[#This Row],[ShortPassing]])/('F+ , F-'!G$2-'F+ , F-'!G$3))</f>
        <v>5.0628261131616156E-2</v>
      </c>
      <c r="H942" s="1" cm="1">
        <f t="array" ref="H942">[1]!table_weight[Volleys]*(('F+ , F-'!H$2-[1]!tbl_gk[[#This Row],[Volleys]])/('F+ , F-'!H$2-'F+ , F-'!H$3))</f>
        <v>2.3147841959762173E-3</v>
      </c>
      <c r="I942" s="1" cm="1">
        <f t="array" ref="I942">[1]!table_weight[Dribbling]*(('F+ , F-'!I$2-[1]!tbl_gk[[#This Row],[Dribbling]])/('F+ , F-'!I$2-'F+ , F-'!I$3))</f>
        <v>1.7601807988178481E-2</v>
      </c>
      <c r="J942" s="1" cm="1">
        <f t="array" ref="J942">[1]!table_weight[Curve]*(('F+ , F-'!J$2-[1]!tbl_gk[[#This Row],[Curve]])/('F+ , F-'!J$2-'F+ , F-'!J$3))</f>
        <v>1.1831119223878557E-3</v>
      </c>
      <c r="K942" s="1" cm="1">
        <f t="array" ref="K942">[1]!table_weight[FKAccuracy]*(('F+ , F-'!K$2-[1]!tbl_gk[[#This Row],[FKAccuracy]])/('F+ , F-'!K$2-'F+ , F-'!K$3))</f>
        <v>1.5211439002129573E-3</v>
      </c>
      <c r="L942" s="1" cm="1">
        <f t="array" ref="L942">[1]!table_weight[LongPassing]*(('F+ , F-'!L$2-[1]!tbl_gk[[#This Row],[LongPassing]])/('F+ , F-'!L$2-'F+ , F-'!L$3))</f>
        <v>2.1115539902956136E-2</v>
      </c>
      <c r="M942" s="1" cm="1">
        <f t="array" ref="M942">[1]!table_weight[BallControl]*(('F+ , F-'!M$2-[1]!tbl_gk[[#This Row],[BallControl]])/('F+ , F-'!M$2-'F+ , F-'!M$3))</f>
        <v>1.0865313572949679E-2</v>
      </c>
      <c r="N942" s="1" cm="1">
        <f t="array" ref="N942">[1]!table_weight[Acceleration]*(('F+ , F-'!N$2-[1]!tbl_gk[[#This Row],[Acceleration]])/('F+ , F-'!N$2-'F+ , F-'!N$3))</f>
        <v>8.3430268974033078E-3</v>
      </c>
      <c r="O942" s="1" cm="1">
        <f t="array" ref="O942">[1]!table_weight[SprintSpeed]*(('F+ , F-'!O$2-[1]!tbl_gk[[#This Row],[SprintSpeed]])/('F+ , F-'!O$2-'F+ , F-'!O$3))</f>
        <v>9.5576513538180603E-3</v>
      </c>
      <c r="P942" s="1" cm="1">
        <f t="array" ref="P942">[1]!table_weight[Agility]*(('F+ , F-'!P$2-[1]!tbl_gk[[#This Row],[Agility]])/('F+ , F-'!P$2-'F+ , F-'!P$3))</f>
        <v>3.3933210081673617E-3</v>
      </c>
      <c r="Q942" s="1" cm="1">
        <f t="array" ref="Q942">[1]!table_weight[Reactions]*(('F+ , F-'!Q$2-[1]!tbl_gk[[#This Row],[Reactions]])/('F+ , F-'!Q$2-'F+ , F-'!Q$3))</f>
        <v>1.4437976002021271E-3</v>
      </c>
      <c r="R942" s="1" cm="1">
        <f t="array" ref="R942">[1]!table_weight[Balance]*(('F+ , F-'!R$2-[1]!tbl_gk[[#This Row],[Balance]])/('F+ , F-'!R$2-'F+ , F-'!R$3))</f>
        <v>1.2417501226228203E-4</v>
      </c>
      <c r="S942" s="1" cm="1">
        <f t="array" ref="S942">[1]!table_weight[ShotPower]*(('F+ , F-'!S$2-[1]!tbl_gk[[#This Row],[ShotPower]])/('F+ , F-'!S$2-'F+ , F-'!S$3))</f>
        <v>4.93444240800784E-3</v>
      </c>
      <c r="T942" s="1" cm="1">
        <f t="array" ref="T942">[1]!table_weight[Jumping]*(('F+ , F-'!T$2-[1]!tbl_gk[[#This Row],[Jumping]])/('F+ , F-'!T$2-'F+ , F-'!T$3))</f>
        <v>1.8891625857483504E-3</v>
      </c>
      <c r="U942" s="1" cm="1">
        <f t="array" ref="U942">[1]!table_weight[Stamina]*(('F+ , F-'!U$2-[1]!tbl_gk[[#This Row],[Stamina]])/('F+ , F-'!U$2-'F+ , F-'!U$3))</f>
        <v>2.1467756656231247E-2</v>
      </c>
      <c r="V942" s="1" cm="1">
        <f t="array" ref="V942">[1]!table_weight[Strength]*(('F+ , F-'!V$2-[1]!tbl_gk[[#This Row],[Strength]])/('F+ , F-'!V$2-'F+ , F-'!V$3))</f>
        <v>1.7746678835817833E-2</v>
      </c>
      <c r="W942" s="1" cm="1">
        <f t="array" ref="W942">[1]!table_weight[LongShots]*(('F+ , F-'!W$2-[1]!tbl_gk[[#This Row],[LongShots]])/('F+ , F-'!W$2-'F+ , F-'!W$3))</f>
        <v>9.0897623305407575E-3</v>
      </c>
      <c r="X942" s="1" cm="1">
        <f t="array" ref="X942">[1]!table_weight[Aggression]*(('F+ , F-'!X$2-[1]!tbl_gk[[#This Row],[Aggression]])/('F+ , F-'!X$2-'F+ , F-'!X$3))</f>
        <v>1.642835412229994E-2</v>
      </c>
      <c r="Y942" s="1" cm="1">
        <f t="array" ref="Y942">[1]!table_weight[Interceptions]*(('F+ , F-'!Y$2-[1]!tbl_gk[[#This Row],[Interceptions]])/('F+ , F-'!Y$2-'F+ , F-'!Y$3))</f>
        <v>2.0776599612664828E-2</v>
      </c>
      <c r="Z942" s="1" cm="1">
        <f t="array" ref="Z942">[1]!table_weight[Positioning]*(('F+ , F-'!Z$2-[1]!tbl_gk[[#This Row],[Positioning]])/('F+ , F-'!Z$2-'F+ , F-'!Z$3))</f>
        <v>1.9225568738802474E-3</v>
      </c>
      <c r="AA942" s="1" cm="1">
        <f t="array" ref="AA942">[1]!table_weight[Vision]*(('F+ , F-'!AA$2-[1]!tbl_gk[[#This Row],[Vision]])/('F+ , F-'!AA$2-'F+ , F-'!AA$3))</f>
        <v>1.8456545989250551E-2</v>
      </c>
      <c r="AB942" s="1" cm="1">
        <f t="array" ref="AB942">[1]!table_weight[Penalties]*(('F+ , F-'!AB$2-[1]!tbl_gk[[#This Row],[Penalties]])/('F+ , F-'!AB$2-'F+ , F-'!AB$3))</f>
        <v>3.1317668533795883E-4</v>
      </c>
      <c r="AC942" s="1" cm="1">
        <f t="array" ref="AC942">[1]!table_weight[Composure]*(('F+ , F-'!AC$2-[1]!tbl_gk[[#This Row],[Composure]])/('F+ , F-'!AC$2-'F+ , F-'!AC$3))</f>
        <v>2.2416857476822497E-3</v>
      </c>
      <c r="AD942" s="1" cm="1">
        <f t="array" ref="AD942">[1]!table_weight[Marking]*(('F+ , F-'!AD$2-[1]!tbl_gk[[#This Row],[Marking]])/('F+ , F-'!AD$2-'F+ , F-'!AD$3))</f>
        <v>2.5239721010940977E-2</v>
      </c>
      <c r="AE942" s="1" cm="1">
        <f t="array" ref="AE942">[1]!table_weight[StandingTackle]*(('F+ , F-'!AE$2-[1]!tbl_gk[[#This Row],[StandingTackle]])/('F+ , F-'!AE$2-'F+ , F-'!AE$3))</f>
        <v>3.1383600467551613E-2</v>
      </c>
      <c r="AF942" s="1" cm="1">
        <f t="array" ref="AF942">[1]!table_weight[SlidingTackle]*(('F+ , F-'!AF$2-[1]!tbl_gk[[#This Row],[SlidingTackle]])/('F+ , F-'!AF$2-'F+ , F-'!AF$3))</f>
        <v>1.0461200155850536E-2</v>
      </c>
      <c r="AG942" s="1" cm="1">
        <f t="array" ref="AG942">[1]!table_weight[GKDiving]*(('F+ , F-'!AG$2-[1]!tbl_gk[[#This Row],[GKDiving]])/('F+ , F-'!AG$2-'F+ , F-'!AG$3))</f>
        <v>2.7329885407159499E-2</v>
      </c>
      <c r="AH942" s="1" cm="1">
        <f t="array" ref="AH942">[1]!table_weight[GKHandling]*(('F+ , F-'!AH$2-[1]!tbl_gk[[#This Row],[GKHandling]])/('F+ , F-'!AH$2-'F+ , F-'!AH$3))</f>
        <v>2.6735757463525599E-2</v>
      </c>
      <c r="AI942" s="1" cm="1">
        <f t="array" ref="AI942">[1]!table_weight[GKKicking]*(('F+ , F-'!AI$2-[1]!tbl_gk[[#This Row],[GKKicking]])/('F+ , F-'!AI$2-'F+ , F-'!AI$3))</f>
        <v>2.2360815333130498E-2</v>
      </c>
      <c r="AJ942" s="1" cm="1">
        <f t="array" ref="AJ942">[1]!table_weight[GKPositioning]*(('F+ , F-'!AJ$2-[1]!tbl_gk[[#This Row],[GKPositioning]])/('F+ , F-'!AJ$2-'F+ , F-'!AJ$3))</f>
        <v>9.4603449486321337E-3</v>
      </c>
      <c r="AK942" s="1" cm="1">
        <f t="array" ref="AK942">[1]!table_weight[GKReflexes]*(('F+ , F-'!AK$2-[1]!tbl_gk[[#This Row],[GKReflexes]])/('F+ , F-'!AK$2-'F+ , F-'!AK$3))</f>
        <v>2.1863908325727599E-2</v>
      </c>
    </row>
    <row r="943" spans="1:37" x14ac:dyDescent="0.55000000000000004">
      <c r="A943" s="8">
        <f>[1]!tbl_gk[[#This Row],[ID]]</f>
        <v>235027</v>
      </c>
      <c r="B943" s="2" cm="1">
        <f t="array" ref="B943">[1]!table_weight[ValueEUR]*(('F+ , F-'!B$2-[1]!tbl_gk[[#This Row],[ValueEUR]])/('F+ , F-'!B$2-'F+ , F-'!B$3))</f>
        <v>4.6021911721374819E-4</v>
      </c>
      <c r="C943" s="2" cm="1">
        <f t="array" ref="C943">[1]!table_weight[WageEUR]*(('F+ , F-'!C$2-[1]!tbl_gk[[#This Row],[WageEUR]])/('F+ , F-'!C$2-'F+ , F-'!C$3))</f>
        <v>7.0417683556952691E-4</v>
      </c>
      <c r="D943" s="2" cm="1">
        <f t="array" ref="D943">[1]!table_weight[Crossing]*(('F+ , F-'!D$2-[1]!tbl_gk[[#This Row],[Crossing]])/('F+ , F-'!D$2-'F+ , F-'!D$3))</f>
        <v>3.6987814836757178E-2</v>
      </c>
      <c r="E943" s="2" cm="1">
        <f t="array" ref="E943">[1]!table_weight[Finishing]*(('F+ , F-'!E$2-[1]!tbl_gk[[#This Row],[Finishing]])/('F+ , F-'!E$2-'F+ , F-'!E$3))</f>
        <v>1.7968512321265388E-2</v>
      </c>
      <c r="F943" s="2" cm="1">
        <f t="array" ref="F943">[1]!table_weight[HeadingAccuracy]*(('F+ , F-'!F$2-[1]!tbl_gk[[#This Row],[HeadingAccuracy]])/('F+ , F-'!F$2-'F+ , F-'!F$3))</f>
        <v>9.6040850170308507E-3</v>
      </c>
      <c r="G943" s="2" cm="1">
        <f t="array" ref="G943">[1]!table_weight[ShortPassing]*(('F+ , F-'!G$2-[1]!tbl_gk[[#This Row],[ShortPassing]])/('F+ , F-'!G$2-'F+ , F-'!G$3))</f>
        <v>2.1095108804840067E-2</v>
      </c>
      <c r="H943" s="2" cm="1">
        <f t="array" ref="H943">[1]!table_weight[Volleys]*(('F+ , F-'!H$2-[1]!tbl_gk[[#This Row],[Volleys]])/('F+ , F-'!H$2-'F+ , F-'!H$3))</f>
        <v>2.1990449861774069E-3</v>
      </c>
      <c r="I943" s="2" cm="1">
        <f t="array" ref="I943">[1]!table_weight[Dribbling]*(('F+ , F-'!I$2-[1]!tbl_gk[[#This Row],[Dribbling]])/('F+ , F-'!I$2-'F+ , F-'!I$3))</f>
        <v>9.7787822156547109E-3</v>
      </c>
      <c r="J943" s="2" cm="1">
        <f t="array" ref="J943">[1]!table_weight[Curve]*(('F+ , F-'!J$2-[1]!tbl_gk[[#This Row],[Curve]])/('F+ , F-'!J$2-'F+ , F-'!J$3))</f>
        <v>9.8029273569279467E-3</v>
      </c>
      <c r="K943" s="2" cm="1">
        <f t="array" ref="K943">[1]!table_weight[FKAccuracy]*(('F+ , F-'!K$2-[1]!tbl_gk[[#This Row],[FKAccuracy]])/('F+ , F-'!K$2-'F+ , F-'!K$3))</f>
        <v>9.7353209613629272E-3</v>
      </c>
      <c r="L943" s="2" cm="1">
        <f t="array" ref="L943">[1]!table_weight[LongPassing]*(('F+ , F-'!L$2-[1]!tbl_gk[[#This Row],[LongPassing]])/('F+ , F-'!L$2-'F+ , F-'!L$3))</f>
        <v>9.204209701288572E-3</v>
      </c>
      <c r="M943" s="2" cm="1">
        <f t="array" ref="M943">[1]!table_weight[BallControl]*(('F+ , F-'!M$2-[1]!tbl_gk[[#This Row],[BallControl]])/('F+ , F-'!M$2-'F+ , F-'!M$3))</f>
        <v>6.5191881437698072E-3</v>
      </c>
      <c r="N943" s="2" cm="1">
        <f t="array" ref="N943">[1]!table_weight[Acceleration]*(('F+ , F-'!N$2-[1]!tbl_gk[[#This Row],[Acceleration]])/('F+ , F-'!N$2-'F+ , F-'!N$3))</f>
        <v>2.480359347876659E-3</v>
      </c>
      <c r="O943" s="2" cm="1">
        <f t="array" ref="O943">[1]!table_weight[SprintSpeed]*(('F+ , F-'!O$2-[1]!tbl_gk[[#This Row],[SprintSpeed]])/('F+ , F-'!O$2-'F+ , F-'!O$3))</f>
        <v>1.9677517493154831E-3</v>
      </c>
      <c r="P943" s="2" cm="1">
        <f t="array" ref="P943">[1]!table_weight[Agility]*(('F+ , F-'!P$2-[1]!tbl_gk[[#This Row],[Agility]])/('F+ , F-'!P$2-'F+ , F-'!P$3))</f>
        <v>2.3402213849430082E-4</v>
      </c>
      <c r="Q943" s="2" cm="1">
        <f t="array" ref="Q943">[1]!table_weight[Reactions]*(('F+ , F-'!Q$2-[1]!tbl_gk[[#This Row],[Reactions]])/('F+ , F-'!Q$2-'F+ , F-'!Q$3))</f>
        <v>1.3406692001876892E-3</v>
      </c>
      <c r="R943" s="2" cm="1">
        <f t="array" ref="R943">[1]!table_weight[Balance]*(('F+ , F-'!R$2-[1]!tbl_gk[[#This Row],[Balance]])/('F+ , F-'!R$2-'F+ , F-'!R$3))</f>
        <v>5.5878755518026931E-4</v>
      </c>
      <c r="S943" s="2" cm="1">
        <f t="array" ref="S943">[1]!table_weight[ShotPower]*(('F+ , F-'!S$2-[1]!tbl_gk[[#This Row],[ShotPower]])/('F+ , F-'!S$2-'F+ , F-'!S$3))</f>
        <v>4.1553199225329174E-3</v>
      </c>
      <c r="T943" s="2" cm="1">
        <f t="array" ref="T943">[1]!table_weight[Jumping]*(('F+ , F-'!T$2-[1]!tbl_gk[[#This Row],[Jumping]])/('F+ , F-'!T$2-'F+ , F-'!T$3))</f>
        <v>1.6315495058735752E-3</v>
      </c>
      <c r="U943" s="2" cm="1">
        <f t="array" ref="U943">[1]!table_weight[Stamina]*(('F+ , F-'!U$2-[1]!tbl_gk[[#This Row],[Stamina]])/('F+ , F-'!U$2-'F+ , F-'!U$3))</f>
        <v>1.1163233461240251E-2</v>
      </c>
      <c r="V943" s="2" cm="1">
        <f t="array" ref="V943">[1]!table_weight[Strength]*(('F+ , F-'!V$2-[1]!tbl_gk[[#This Row],[Strength]])/('F+ , F-'!V$2-'F+ , F-'!V$3))</f>
        <v>3.9930027380590122E-2</v>
      </c>
      <c r="W943" s="2" cm="1">
        <f t="array" ref="W943">[1]!table_weight[LongShots]*(('F+ , F-'!W$2-[1]!tbl_gk[[#This Row],[LongShots]])/('F+ , F-'!W$2-'F+ , F-'!W$3))</f>
        <v>9.86888481601568E-3</v>
      </c>
      <c r="X943" s="2" cm="1">
        <f t="array" ref="X943">[1]!table_weight[Aggression]*(('F+ , F-'!X$2-[1]!tbl_gk[[#This Row],[Aggression]])/('F+ , F-'!X$2-'F+ , F-'!X$3))</f>
        <v>0</v>
      </c>
      <c r="Y943" s="2" cm="1">
        <f t="array" ref="Y943">[1]!table_weight[Interceptions]*(('F+ , F-'!Y$2-[1]!tbl_gk[[#This Row],[Interceptions]])/('F+ , F-'!Y$2-'F+ , F-'!Y$3))</f>
        <v>2.0084046292242669E-2</v>
      </c>
      <c r="Z943" s="2" cm="1">
        <f t="array" ref="Z943">[1]!table_weight[Positioning]*(('F+ , F-'!Z$2-[1]!tbl_gk[[#This Row],[Positioning]])/('F+ , F-'!Z$2-'F+ , F-'!Z$3))</f>
        <v>2.3662238447756888E-3</v>
      </c>
      <c r="AA943" s="2" cm="1">
        <f t="array" ref="AA943">[1]!table_weight[Vision]*(('F+ , F-'!AA$2-[1]!tbl_gk[[#This Row],[Vision]])/('F+ , F-'!AA$2-'F+ , F-'!AA$3))</f>
        <v>5.6789372274617077E-3</v>
      </c>
      <c r="AB943" s="2" cm="1">
        <f t="array" ref="AB943">[1]!table_weight[Penalties]*(('F+ , F-'!AB$2-[1]!tbl_gk[[#This Row],[Penalties]])/('F+ , F-'!AB$2-'F+ , F-'!AB$3))</f>
        <v>2.427119311369181E-3</v>
      </c>
      <c r="AC943" s="2" cm="1">
        <f t="array" ref="AC943">[1]!table_weight[Composure]*(('F+ , F-'!AC$2-[1]!tbl_gk[[#This Row],[Composure]])/('F+ , F-'!AC$2-'F+ , F-'!AC$3))</f>
        <v>9.6072246329239263E-4</v>
      </c>
      <c r="AD943" s="2" cm="1">
        <f t="array" ref="AD943">[1]!table_weight[Marking]*(('F+ , F-'!AD$2-[1]!tbl_gk[[#This Row],[Marking]])/('F+ , F-'!AD$2-'F+ , F-'!AD$3))</f>
        <v>1.8929790758205733E-2</v>
      </c>
      <c r="AE943" s="2" cm="1">
        <f t="array" ref="AE943">[1]!table_weight[StandingTackle]*(('F+ , F-'!AE$2-[1]!tbl_gk[[#This Row],[StandingTackle]])/('F+ , F-'!AE$2-'F+ , F-'!AE$3))</f>
        <v>3.1383600467551613E-2</v>
      </c>
      <c r="AF943" s="2" cm="1">
        <f t="array" ref="AF943">[1]!table_weight[SlidingTackle]*(('F+ , F-'!AF$2-[1]!tbl_gk[[#This Row],[SlidingTackle]])/('F+ , F-'!AF$2-'F+ , F-'!AF$3))</f>
        <v>6.7250572430467732E-3</v>
      </c>
      <c r="AG943" s="2" cm="1">
        <f t="array" ref="AG943">[1]!table_weight[GKDiving]*(('F+ , F-'!AG$2-[1]!tbl_gk[[#This Row],[GKDiving]])/('F+ , F-'!AG$2-'F+ , F-'!AG$3))</f>
        <v>3.2454238921001903E-2</v>
      </c>
      <c r="AH943" s="2" cm="1">
        <f t="array" ref="AH943">[1]!table_weight[GKHandling]*(('F+ , F-'!AH$2-[1]!tbl_gk[[#This Row],[GKHandling]])/('F+ , F-'!AH$2-'F+ , F-'!AH$3))</f>
        <v>5.3471514927051197E-2</v>
      </c>
      <c r="AI943" s="2" cm="1">
        <f t="array" ref="AI943">[1]!table_weight[GKKicking]*(('F+ , F-'!AI$2-[1]!tbl_gk[[#This Row],[GKKicking]])/('F+ , F-'!AI$2-'F+ , F-'!AI$3))</f>
        <v>1.8783084879829621E-2</v>
      </c>
      <c r="AJ943" s="2" cm="1">
        <f t="array" ref="AJ943">[1]!table_weight[GKPositioning]*(('F+ , F-'!AJ$2-[1]!tbl_gk[[#This Row],[GKPositioning]])/('F+ , F-'!AJ$2-'F+ , F-'!AJ$3))</f>
        <v>1.5767241581053557E-2</v>
      </c>
      <c r="AK943" s="2" cm="1">
        <f t="array" ref="AK943">[1]!table_weight[GKReflexes]*(('F+ , F-'!AK$2-[1]!tbl_gk[[#This Row],[GKReflexes]])/('F+ , F-'!AK$2-'F+ , F-'!AK$3))</f>
        <v>3.0973870128114096E-2</v>
      </c>
    </row>
    <row r="944" spans="1:37" x14ac:dyDescent="0.55000000000000004">
      <c r="A944" s="7">
        <f>[1]!tbl_gk[[#This Row],[ID]]</f>
        <v>235073</v>
      </c>
      <c r="B944" s="1" cm="1">
        <f t="array" ref="B944">[1]!table_weight[ValueEUR]*(('F+ , F-'!B$2-[1]!tbl_gk[[#This Row],[ValueEUR]])/('F+ , F-'!B$2-'F+ , F-'!B$3))</f>
        <v>1.3578470278571425E-2</v>
      </c>
      <c r="C944" s="1" cm="1">
        <f t="array" ref="C944">[1]!table_weight[WageEUR]*(('F+ , F-'!C$2-[1]!tbl_gk[[#This Row],[WageEUR]])/('F+ , F-'!C$2-'F+ , F-'!C$3))</f>
        <v>6.1811077788880694E-3</v>
      </c>
      <c r="D944" s="1" cm="1">
        <f t="array" ref="D944">[1]!table_weight[Crossing]*(('F+ , F-'!D$2-[1]!tbl_gk[[#This Row],[Crossing]])/('F+ , F-'!D$2-'F+ , F-'!D$3))</f>
        <v>3.4746129089074922E-2</v>
      </c>
      <c r="E944" s="1" cm="1">
        <f t="array" ref="E944">[1]!table_weight[Finishing]*(('F+ , F-'!E$2-[1]!tbl_gk[[#This Row],[Finishing]])/('F+ , F-'!E$2-'F+ , F-'!E$3))</f>
        <v>1.6970261636750646E-2</v>
      </c>
      <c r="F944" s="1" cm="1">
        <f t="array" ref="F944">[1]!table_weight[HeadingAccuracy]*(('F+ , F-'!F$2-[1]!tbl_gk[[#This Row],[HeadingAccuracy]])/('F+ , F-'!F$2-'F+ , F-'!F$3))</f>
        <v>1.08567917583827E-2</v>
      </c>
      <c r="G944" s="1" cm="1">
        <f t="array" ref="G944">[1]!table_weight[ShortPassing]*(('F+ , F-'!G$2-[1]!tbl_gk[[#This Row],[ShortPassing]])/('F+ , F-'!G$2-'F+ , F-'!G$3))</f>
        <v>3.3752174087744106E-2</v>
      </c>
      <c r="H944" s="1" cm="1">
        <f t="array" ref="H944">[1]!table_weight[Volleys]*(('F+ , F-'!H$2-[1]!tbl_gk[[#This Row],[Volleys]])/('F+ , F-'!H$2-'F+ , F-'!H$3))</f>
        <v>1.851827356780974E-3</v>
      </c>
      <c r="I944" s="1" cm="1">
        <f t="array" ref="I944">[1]!table_weight[Dribbling]*(('F+ , F-'!I$2-[1]!tbl_gk[[#This Row],[Dribbling]])/('F+ , F-'!I$2-'F+ , F-'!I$3))</f>
        <v>6.8451475509582974E-3</v>
      </c>
      <c r="J944" s="1" cm="1">
        <f t="array" ref="J944">[1]!table_weight[Curve]*(('F+ , F-'!J$2-[1]!tbl_gk[[#This Row],[Curve]])/('F+ , F-'!J$2-'F+ , F-'!J$3))</f>
        <v>9.4648953791028455E-3</v>
      </c>
      <c r="K944" s="1" cm="1">
        <f t="array" ref="K944">[1]!table_weight[FKAccuracy]*(('F+ , F-'!K$2-[1]!tbl_gk[[#This Row],[FKAccuracy]])/('F+ , F-'!K$2-'F+ , F-'!K$3))</f>
        <v>9.4310921813203358E-3</v>
      </c>
      <c r="L944" s="1" cm="1">
        <f t="array" ref="L944">[1]!table_weight[LongPassing]*(('F+ , F-'!L$2-[1]!tbl_gk[[#This Row],[LongPassing]])/('F+ , F-'!L$2-'F+ , F-'!L$3))</f>
        <v>1.8949843502652941E-2</v>
      </c>
      <c r="M944" s="1" cm="1">
        <f t="array" ref="M944">[1]!table_weight[BallControl]*(('F+ , F-'!M$2-[1]!tbl_gk[[#This Row],[BallControl]])/('F+ , F-'!M$2-'F+ , F-'!M$3))</f>
        <v>5.6499630579338331E-3</v>
      </c>
      <c r="N944" s="1" cm="1">
        <f t="array" ref="N944">[1]!table_weight[Acceleration]*(('F+ , F-'!N$2-[1]!tbl_gk[[#This Row],[Acceleration]])/('F+ , F-'!N$2-'F+ , F-'!N$3))</f>
        <v>6.0881547629699816E-3</v>
      </c>
      <c r="O944" s="1" cm="1">
        <f t="array" ref="O944">[1]!table_weight[SprintSpeed]*(('F+ , F-'!O$2-[1]!tbl_gk[[#This Row],[SprintSpeed]])/('F+ , F-'!O$2-'F+ , F-'!O$3))</f>
        <v>3.9355034986309663E-3</v>
      </c>
      <c r="P944" s="1" cm="1">
        <f t="array" ref="P944">[1]!table_weight[Agility]*(('F+ , F-'!P$2-[1]!tbl_gk[[#This Row],[Agility]])/('F+ , F-'!P$2-'F+ , F-'!P$3))</f>
        <v>3.8613652851559629E-3</v>
      </c>
      <c r="Q944" s="1" cm="1">
        <f t="array" ref="Q944">[1]!table_weight[Reactions]*(('F+ , F-'!Q$2-[1]!tbl_gk[[#This Row],[Reactions]])/('F+ , F-'!Q$2-'F+ , F-'!Q$3))</f>
        <v>4.1251360005775054E-4</v>
      </c>
      <c r="R944" s="1" cm="1">
        <f t="array" ref="R944">[1]!table_weight[Balance]*(('F+ , F-'!R$2-[1]!tbl_gk[[#This Row],[Balance]])/('F+ , F-'!R$2-'F+ , F-'!R$3))</f>
        <v>2.4835002452456411E-3</v>
      </c>
      <c r="S944" s="1" cm="1">
        <f t="array" ref="S944">[1]!table_weight[ShotPower]*(('F+ , F-'!S$2-[1]!tbl_gk[[#This Row],[ShotPower]])/('F+ , F-'!S$2-'F+ , F-'!S$3))</f>
        <v>3.635904932216303E-3</v>
      </c>
      <c r="T944" s="1" cm="1">
        <f t="array" ref="T944">[1]!table_weight[Jumping]*(('F+ , F-'!T$2-[1]!tbl_gk[[#This Row],[Jumping]])/('F+ , F-'!T$2-'F+ , F-'!T$3))</f>
        <v>1.3739364259988001E-3</v>
      </c>
      <c r="U944" s="1" cm="1">
        <f t="array" ref="U944">[1]!table_weight[Stamina]*(('F+ , F-'!U$2-[1]!tbl_gk[[#This Row],[Stamina]])/('F+ , F-'!U$2-'F+ , F-'!U$3))</f>
        <v>1.288065399373875E-2</v>
      </c>
      <c r="V944" s="1" cm="1">
        <f t="array" ref="V944">[1]!table_weight[Strength]*(('F+ , F-'!V$2-[1]!tbl_gk[[#This Row],[Strength]])/('F+ , F-'!V$2-'F+ , F-'!V$3))</f>
        <v>3.5493357671635664E-3</v>
      </c>
      <c r="W944" s="1" cm="1">
        <f t="array" ref="W944">[1]!table_weight[LongShots]*(('F+ , F-'!W$2-[1]!tbl_gk[[#This Row],[LongShots]])/('F+ , F-'!W$2-'F+ , F-'!W$3))</f>
        <v>9.0897623305407575E-3</v>
      </c>
      <c r="X944" s="1" cm="1">
        <f t="array" ref="X944">[1]!table_weight[Aggression]*(('F+ , F-'!X$2-[1]!tbl_gk[[#This Row],[Aggression]])/('F+ , F-'!X$2-'F+ , F-'!X$3))</f>
        <v>1.2777608761788841E-2</v>
      </c>
      <c r="Y944" s="1" cm="1">
        <f t="array" ref="Y944">[1]!table_weight[Interceptions]*(('F+ , F-'!Y$2-[1]!tbl_gk[[#This Row],[Interceptions]])/('F+ , F-'!Y$2-'F+ , F-'!Y$3))</f>
        <v>2.0776599612664828E-2</v>
      </c>
      <c r="Z944" s="1" cm="1">
        <f t="array" ref="Z944">[1]!table_weight[Positioning]*(('F+ , F-'!Z$2-[1]!tbl_gk[[#This Row],[Positioning]])/('F+ , F-'!Z$2-'F+ , F-'!Z$3))</f>
        <v>1.4788899029848058E-3</v>
      </c>
      <c r="AA944" s="1" cm="1">
        <f t="array" ref="AA944">[1]!table_weight[Vision]*(('F+ , F-'!AA$2-[1]!tbl_gk[[#This Row],[Vision]])/('F+ , F-'!AA$2-'F+ , F-'!AA$3))</f>
        <v>7.8085386877598468E-3</v>
      </c>
      <c r="AB944" s="1" cm="1">
        <f t="array" ref="AB944">[1]!table_weight[Penalties]*(('F+ , F-'!AB$2-[1]!tbl_gk[[#This Row],[Penalties]])/('F+ , F-'!AB$2-'F+ , F-'!AB$3))</f>
        <v>2.427119311369181E-3</v>
      </c>
      <c r="AC944" s="1" cm="1">
        <f t="array" ref="AC944">[1]!table_weight[Composure]*(('F+ , F-'!AC$2-[1]!tbl_gk[[#This Row],[Composure]])/('F+ , F-'!AC$2-'F+ , F-'!AC$3))</f>
        <v>2.1349388073164282E-4</v>
      </c>
      <c r="AD944" s="1" cm="1">
        <f t="array" ref="AD944">[1]!table_weight[Marking]*(('F+ , F-'!AD$2-[1]!tbl_gk[[#This Row],[Marking]])/('F+ , F-'!AD$2-'F+ , F-'!AD$3))</f>
        <v>2.366223844775717E-2</v>
      </c>
      <c r="AE944" s="1" cm="1">
        <f t="array" ref="AE944">[1]!table_weight[StandingTackle]*(('F+ , F-'!AE$2-[1]!tbl_gk[[#This Row],[StandingTackle]])/('F+ , F-'!AE$2-'F+ , F-'!AE$3))</f>
        <v>2.241685747682258E-2</v>
      </c>
      <c r="AF944" s="1" cm="1">
        <f t="array" ref="AF944">[1]!table_weight[SlidingTackle]*(('F+ , F-'!AF$2-[1]!tbl_gk[[#This Row],[SlidingTackle]])/('F+ , F-'!AF$2-'F+ , F-'!AF$3))</f>
        <v>7.4722858256075263E-3</v>
      </c>
      <c r="AG944" s="1" cm="1">
        <f t="array" ref="AG944">[1]!table_weight[GKDiving]*(('F+ , F-'!AG$2-[1]!tbl_gk[[#This Row],[GKDiving]])/('F+ , F-'!AG$2-'F+ , F-'!AG$3))</f>
        <v>1.0248707027684812E-2</v>
      </c>
      <c r="AH944" s="1" cm="1">
        <f t="array" ref="AH944">[1]!table_weight[GKHandling]*(('F+ , F-'!AH$2-[1]!tbl_gk[[#This Row],[GKHandling]])/('F+ , F-'!AH$2-'F+ , F-'!AH$3))</f>
        <v>1.7823838309017064E-2</v>
      </c>
      <c r="AI944" s="1" cm="1">
        <f t="array" ref="AI944">[1]!table_weight[GKKicking]*(('F+ , F-'!AI$2-[1]!tbl_gk[[#This Row],[GKKicking]])/('F+ , F-'!AI$2-'F+ , F-'!AI$3))</f>
        <v>1.6994219653179179E-2</v>
      </c>
      <c r="AJ944" s="1" cm="1">
        <f t="array" ref="AJ944">[1]!table_weight[GKPositioning]*(('F+ , F-'!AJ$2-[1]!tbl_gk[[#This Row],[GKPositioning]])/('F+ , F-'!AJ$2-'F+ , F-'!AJ$3))</f>
        <v>7.5682759589057076E-3</v>
      </c>
      <c r="AK944" s="1" cm="1">
        <f t="array" ref="AK944">[1]!table_weight[GKReflexes]*(('F+ , F-'!AK$2-[1]!tbl_gk[[#This Row],[GKReflexes]])/('F+ , F-'!AK$2-'F+ , F-'!AK$3))</f>
        <v>3.6439847209546001E-3</v>
      </c>
    </row>
    <row r="945" spans="1:37" x14ac:dyDescent="0.55000000000000004">
      <c r="A945" s="8">
        <f>[1]!tbl_gk[[#This Row],[ID]]</f>
        <v>235141</v>
      </c>
      <c r="B945" s="2" cm="1">
        <f t="array" ref="B945">[1]!table_weight[ValueEUR]*(('F+ , F-'!B$2-[1]!tbl_gk[[#This Row],[ValueEUR]])/('F+ , F-'!B$2-'F+ , F-'!B$3))</f>
        <v>3.367532239303818E-4</v>
      </c>
      <c r="C945" s="2" cm="1">
        <f t="array" ref="C945">[1]!table_weight[WageEUR]*(('F+ , F-'!C$2-[1]!tbl_gk[[#This Row],[WageEUR]])/('F+ , F-'!C$2-'F+ , F-'!C$3))</f>
        <v>2.3472561185650898E-4</v>
      </c>
      <c r="D945" s="2" cm="1">
        <f t="array" ref="D945">[1]!table_weight[Crossing]*(('F+ , F-'!D$2-[1]!tbl_gk[[#This Row],[Crossing]])/('F+ , F-'!D$2-'F+ , F-'!D$3))</f>
        <v>3.3625286215233793E-2</v>
      </c>
      <c r="E945" s="2" cm="1">
        <f t="array" ref="E945">[1]!table_weight[Finishing]*(('F+ , F-'!E$2-[1]!tbl_gk[[#This Row],[Finishing]])/('F+ , F-'!E$2-'F+ , F-'!E$3))</f>
        <v>2.1961515059324362E-2</v>
      </c>
      <c r="F945" s="2" cm="1">
        <f t="array" ref="F945">[1]!table_weight[HeadingAccuracy]*(('F+ , F-'!F$2-[1]!tbl_gk[[#This Row],[HeadingAccuracy]])/('F+ , F-'!F$2-'F+ , F-'!F$3))</f>
        <v>1.210949849973455E-2</v>
      </c>
      <c r="G945" s="2" cm="1">
        <f t="array" ref="G945">[1]!table_weight[ShortPassing]*(('F+ , F-'!G$2-[1]!tbl_gk[[#This Row],[ShortPassing]])/('F+ , F-'!G$2-'F+ , F-'!G$3))</f>
        <v>6.047264524054153E-2</v>
      </c>
      <c r="H945" s="2" cm="1">
        <f t="array" ref="H945">[1]!table_weight[Volleys]*(('F+ , F-'!H$2-[1]!tbl_gk[[#This Row],[Volleys]])/('F+ , F-'!H$2-'F+ , F-'!H$3))</f>
        <v>2.4305234057750281E-3</v>
      </c>
      <c r="I945" s="2" cm="1">
        <f t="array" ref="I945">[1]!table_weight[Dribbling]*(('F+ , F-'!I$2-[1]!tbl_gk[[#This Row],[Dribbling]])/('F+ , F-'!I$2-'F+ , F-'!I$3))</f>
        <v>2.5424833760702249E-2</v>
      </c>
      <c r="J945" s="2" cm="1">
        <f t="array" ref="J945">[1]!table_weight[Curve]*(('F+ , F-'!J$2-[1]!tbl_gk[[#This Row],[Curve]])/('F+ , F-'!J$2-'F+ , F-'!J$3))</f>
        <v>9.6339113680153961E-3</v>
      </c>
      <c r="K945" s="2" cm="1">
        <f t="array" ref="K945">[1]!table_weight[FKAccuracy]*(('F+ , F-'!K$2-[1]!tbl_gk[[#This Row],[FKAccuracy]])/('F+ , F-'!K$2-'F+ , F-'!K$3))</f>
        <v>1.0039549741405519E-2</v>
      </c>
      <c r="L945" s="2" cm="1">
        <f t="array" ref="L945">[1]!table_weight[LongPassing]*(('F+ , F-'!L$2-[1]!tbl_gk[[#This Row],[LongPassing]])/('F+ , F-'!L$2-'F+ , F-'!L$3))</f>
        <v>2.3281236303259328E-2</v>
      </c>
      <c r="M945" s="2" cm="1">
        <f t="array" ref="M945">[1]!table_weight[BallControl]*(('F+ , F-'!M$2-[1]!tbl_gk[[#This Row],[BallControl]])/('F+ , F-'!M$2-'F+ , F-'!M$3))</f>
        <v>1.3907601373375588E-2</v>
      </c>
      <c r="N945" s="2" cm="1">
        <f t="array" ref="N945">[1]!table_weight[Acceleration]*(('F+ , F-'!N$2-[1]!tbl_gk[[#This Row],[Acceleration]])/('F+ , F-'!N$2-'F+ , F-'!N$3))</f>
        <v>1.0146924604949968E-2</v>
      </c>
      <c r="O945" s="2" cm="1">
        <f t="array" ref="O945">[1]!table_weight[SprintSpeed]*(('F+ , F-'!O$2-[1]!tbl_gk[[#This Row],[SprintSpeed]])/('F+ , F-'!O$2-'F+ , F-'!O$3))</f>
        <v>1.0963188317614834E-2</v>
      </c>
      <c r="P945" s="2" cm="1">
        <f t="array" ref="P945">[1]!table_weight[Agility]*(('F+ , F-'!P$2-[1]!tbl_gk[[#This Row],[Agility]])/('F+ , F-'!P$2-'F+ , F-'!P$3))</f>
        <v>3.9783763544031132E-3</v>
      </c>
      <c r="Q945" s="2" cm="1">
        <f t="array" ref="Q945">[1]!table_weight[Reactions]*(('F+ , F-'!Q$2-[1]!tbl_gk[[#This Row],[Reactions]])/('F+ , F-'!Q$2-'F+ , F-'!Q$3))</f>
        <v>1.8563112002598775E-3</v>
      </c>
      <c r="R945" s="2" cm="1">
        <f t="array" ref="R945">[1]!table_weight[Balance]*(('F+ , F-'!R$2-[1]!tbl_gk[[#This Row],[Balance]])/('F+ , F-'!R$2-'F+ , F-'!R$3))</f>
        <v>2.4835002452456411E-3</v>
      </c>
      <c r="S945" s="2" cm="1">
        <f t="array" ref="S945">[1]!table_weight[ShotPower]*(('F+ , F-'!S$2-[1]!tbl_gk[[#This Row],[ShotPower]])/('F+ , F-'!S$2-'F+ , F-'!S$3))</f>
        <v>5.1941499031661464E-3</v>
      </c>
      <c r="T945" s="2" cm="1">
        <f t="array" ref="T945">[1]!table_weight[Jumping]*(('F+ , F-'!T$2-[1]!tbl_gk[[#This Row],[Jumping]])/('F+ , F-'!T$2-'F+ , F-'!T$3))</f>
        <v>3.7783251714967009E-3</v>
      </c>
      <c r="U945" s="2" cm="1">
        <f t="array" ref="U945">[1]!table_weight[Stamina]*(('F+ , F-'!U$2-[1]!tbl_gk[[#This Row],[Stamina]])/('F+ , F-'!U$2-'F+ , F-'!U$3))</f>
        <v>1.288065399373875E-2</v>
      </c>
      <c r="V945" s="2" cm="1">
        <f t="array" ref="V945">[1]!table_weight[Strength]*(('F+ , F-'!V$2-[1]!tbl_gk[[#This Row],[Strength]])/('F+ , F-'!V$2-'F+ , F-'!V$3))</f>
        <v>1.4197343068654266E-2</v>
      </c>
      <c r="W945" s="2" cm="1">
        <f t="array" ref="W945">[1]!table_weight[LongShots]*(('F+ , F-'!W$2-[1]!tbl_gk[[#This Row],[LongShots]])/('F+ , F-'!W$2-'F+ , F-'!W$3))</f>
        <v>9.0897623305407575E-3</v>
      </c>
      <c r="X945" s="2" cm="1">
        <f t="array" ref="X945">[1]!table_weight[Aggression]*(('F+ , F-'!X$2-[1]!tbl_gk[[#This Row],[Aggression]])/('F+ , F-'!X$2-'F+ , F-'!X$3))</f>
        <v>1.1560693641618476E-2</v>
      </c>
      <c r="Y945" s="2" cm="1">
        <f t="array" ref="Y945">[1]!table_weight[Interceptions]*(('F+ , F-'!Y$2-[1]!tbl_gk[[#This Row],[Interceptions]])/('F+ , F-'!Y$2-'F+ , F-'!Y$3))</f>
        <v>2.4931919535197796E-2</v>
      </c>
      <c r="Z945" s="2" cm="1">
        <f t="array" ref="Z945">[1]!table_weight[Positioning]*(('F+ , F-'!Z$2-[1]!tbl_gk[[#This Row],[Positioning]])/('F+ , F-'!Z$2-'F+ , F-'!Z$3))</f>
        <v>1.7746678835817667E-3</v>
      </c>
      <c r="AA945" s="2" cm="1">
        <f t="array" ref="AA945">[1]!table_weight[Vision]*(('F+ , F-'!AA$2-[1]!tbl_gk[[#This Row],[Vision]])/('F+ , F-'!AA$2-'F+ , F-'!AA$3))</f>
        <v>2.4845350370144972E-2</v>
      </c>
      <c r="AB945" s="2" cm="1">
        <f t="array" ref="AB945">[1]!table_weight[Penalties]*(('F+ , F-'!AB$2-[1]!tbl_gk[[#This Row],[Penalties]])/('F+ , F-'!AB$2-'F+ , F-'!AB$3))</f>
        <v>2.3096780543674466E-3</v>
      </c>
      <c r="AC945" s="2" cm="1">
        <f t="array" ref="AC945">[1]!table_weight[Composure]*(('F+ , F-'!AC$2-[1]!tbl_gk[[#This Row],[Composure]])/('F+ , F-'!AC$2-'F+ , F-'!AC$3))</f>
        <v>2.188312277499339E-3</v>
      </c>
      <c r="AD945" s="2" cm="1">
        <f t="array" ref="AD945">[1]!table_weight[Marking]*(('F+ , F-'!AD$2-[1]!tbl_gk[[#This Row],[Marking]])/('F+ , F-'!AD$2-'F+ , F-'!AD$3))</f>
        <v>2.8394686137308601E-2</v>
      </c>
      <c r="AE945" s="2" cm="1">
        <f t="array" ref="AE945">[1]!table_weight[StandingTackle]*(('F+ , F-'!AE$2-[1]!tbl_gk[[#This Row],[StandingTackle]])/('F+ , F-'!AE$2-'F+ , F-'!AE$3))</f>
        <v>2.6900228972187096E-2</v>
      </c>
      <c r="AF945" s="2" cm="1">
        <f t="array" ref="AF945">[1]!table_weight[SlidingTackle]*(('F+ , F-'!AF$2-[1]!tbl_gk[[#This Row],[SlidingTackle]])/('F+ , F-'!AF$2-'F+ , F-'!AF$3))</f>
        <v>8.9667429907290316E-3</v>
      </c>
      <c r="AG945" s="2" cm="1">
        <f t="array" ref="AG945">[1]!table_weight[GKDiving]*(('F+ , F-'!AG$2-[1]!tbl_gk[[#This Row],[GKDiving]])/('F+ , F-'!AG$2-'F+ , F-'!AG$3))</f>
        <v>3.7578592434844307E-2</v>
      </c>
      <c r="AH945" s="2" cm="1">
        <f t="array" ref="AH945">[1]!table_weight[GKHandling]*(('F+ , F-'!AH$2-[1]!tbl_gk[[#This Row],[GKHandling]])/('F+ , F-'!AH$2-'F+ , F-'!AH$3))</f>
        <v>4.4559595772542655E-2</v>
      </c>
      <c r="AI945" s="2" cm="1">
        <f t="array" ref="AI945">[1]!table_weight[GKKicking]*(('F+ , F-'!AI$2-[1]!tbl_gk[[#This Row],[GKKicking]])/('F+ , F-'!AI$2-'F+ , F-'!AI$3))</f>
        <v>2.414968055978094E-2</v>
      </c>
      <c r="AJ945" s="2" cm="1">
        <f t="array" ref="AJ945">[1]!table_weight[GKPositioning]*(('F+ , F-'!AJ$2-[1]!tbl_gk[[#This Row],[GKPositioning]])/('F+ , F-'!AJ$2-'F+ , F-'!AJ$3))</f>
        <v>1.6397931244295699E-2</v>
      </c>
      <c r="AK945" s="2" cm="1">
        <f t="array" ref="AK945">[1]!table_weight[GKReflexes]*(('F+ , F-'!AK$2-[1]!tbl_gk[[#This Row],[GKReflexes]])/('F+ , F-'!AK$2-'F+ , F-'!AK$3))</f>
        <v>4.1905824290977896E-2</v>
      </c>
    </row>
    <row r="946" spans="1:37" x14ac:dyDescent="0.55000000000000004">
      <c r="A946" s="7">
        <f>[1]!tbl_gk[[#This Row],[ID]]</f>
        <v>235155</v>
      </c>
      <c r="B946" s="1" cm="1">
        <f t="array" ref="B946">[1]!table_weight[ValueEUR]*(('F+ , F-'!B$2-[1]!tbl_gk[[#This Row],[ValueEUR]])/('F+ , F-'!B$2-'F+ , F-'!B$3))</f>
        <v>7.1301553371144074E-5</v>
      </c>
      <c r="C946" s="1" cm="1">
        <f t="array" ref="C946">[1]!table_weight[WageEUR]*(('F+ , F-'!C$2-[1]!tbl_gk[[#This Row],[WageEUR]])/('F+ , F-'!C$2-'F+ , F-'!C$3))</f>
        <v>7.8241870618836313E-5</v>
      </c>
      <c r="D946" s="1" cm="1">
        <f t="array" ref="D946">[1]!table_weight[Crossing]*(('F+ , F-'!D$2-[1]!tbl_gk[[#This Row],[Crossing]])/('F+ , F-'!D$2-'F+ , F-'!D$3))</f>
        <v>3.6987814836757178E-2</v>
      </c>
      <c r="E946" s="1" cm="1">
        <f t="array" ref="E946">[1]!table_weight[Finishing]*(('F+ , F-'!E$2-[1]!tbl_gk[[#This Row],[Finishing]])/('F+ , F-'!E$2-'F+ , F-'!E$3))</f>
        <v>1.7968512321265388E-2</v>
      </c>
      <c r="F946" s="1" cm="1">
        <f t="array" ref="F946">[1]!table_weight[HeadingAccuracy]*(('F+ , F-'!F$2-[1]!tbl_gk[[#This Row],[HeadingAccuracy]])/('F+ , F-'!F$2-'F+ , F-'!F$3))</f>
        <v>1.08567917583827E-2</v>
      </c>
      <c r="G946" s="1" cm="1">
        <f t="array" ref="G946">[1]!table_weight[ShortPassing]*(('F+ , F-'!G$2-[1]!tbl_gk[[#This Row],[ShortPassing]])/('F+ , F-'!G$2-'F+ , F-'!G$3))</f>
        <v>5.2034601718605494E-2</v>
      </c>
      <c r="H946" s="1" cm="1">
        <f t="array" ref="H946">[1]!table_weight[Volleys]*(('F+ , F-'!H$2-[1]!tbl_gk[[#This Row],[Volleys]])/('F+ , F-'!H$2-'F+ , F-'!H$3))</f>
        <v>1.9675665665797848E-3</v>
      </c>
      <c r="I946" s="1" cm="1">
        <f t="array" ref="I946">[1]!table_weight[Dribbling]*(('F+ , F-'!I$2-[1]!tbl_gk[[#This Row],[Dribbling]])/('F+ , F-'!I$2-'F+ , F-'!I$3))</f>
        <v>1.8579686209743949E-2</v>
      </c>
      <c r="J946" s="1" cm="1">
        <f t="array" ref="J946">[1]!table_weight[Curve]*(('F+ , F-'!J$2-[1]!tbl_gk[[#This Row],[Curve]])/('F+ , F-'!J$2-'F+ , F-'!J$3))</f>
        <v>9.4648953791028455E-3</v>
      </c>
      <c r="K946" s="1" cm="1">
        <f t="array" ref="K946">[1]!table_weight[FKAccuracy]*(('F+ , F-'!K$2-[1]!tbl_gk[[#This Row],[FKAccuracy]])/('F+ , F-'!K$2-'F+ , F-'!K$3))</f>
        <v>9.4310921813203358E-3</v>
      </c>
      <c r="L946" s="1" cm="1">
        <f t="array" ref="L946">[1]!table_weight[LongPassing]*(('F+ , F-'!L$2-[1]!tbl_gk[[#This Row],[LongPassing]])/('F+ , F-'!L$2-'F+ , F-'!L$3))</f>
        <v>2.3822660403335128E-2</v>
      </c>
      <c r="M946" s="1" cm="1">
        <f t="array" ref="M946">[1]!table_weight[BallControl]*(('F+ , F-'!M$2-[1]!tbl_gk[[#This Row],[BallControl]])/('F+ , F-'!M$2-'F+ , F-'!M$3))</f>
        <v>1.2603763744621627E-2</v>
      </c>
      <c r="N946" s="1" cm="1">
        <f t="array" ref="N946">[1]!table_weight[Acceleration]*(('F+ , F-'!N$2-[1]!tbl_gk[[#This Row],[Acceleration]])/('F+ , F-'!N$2-'F+ , F-'!N$3))</f>
        <v>8.5685141108466402E-3</v>
      </c>
      <c r="O946" s="1" cm="1">
        <f t="array" ref="O946">[1]!table_weight[SprintSpeed]*(('F+ , F-'!O$2-[1]!tbl_gk[[#This Row],[SprintSpeed]])/('F+ , F-'!O$2-'F+ , F-'!O$3))</f>
        <v>1.2087617888652253E-2</v>
      </c>
      <c r="P946" s="1" cm="1">
        <f t="array" ref="P946">[1]!table_weight[Agility]*(('F+ , F-'!P$2-[1]!tbl_gk[[#This Row],[Agility]])/('F+ , F-'!P$2-'F+ , F-'!P$3))</f>
        <v>4.7974538391331659E-3</v>
      </c>
      <c r="Q946" s="1" cm="1">
        <f t="array" ref="Q946">[1]!table_weight[Reactions]*(('F+ , F-'!Q$2-[1]!tbl_gk[[#This Row],[Reactions]])/('F+ , F-'!Q$2-'F+ , F-'!Q$3))</f>
        <v>1.9078754002670962E-3</v>
      </c>
      <c r="R946" s="1" cm="1">
        <f t="array" ref="R946">[1]!table_weight[Balance]*(('F+ , F-'!R$2-[1]!tbl_gk[[#This Row],[Balance]])/('F+ , F-'!R$2-'F+ , F-'!R$3))</f>
        <v>1.9247126900653719E-3</v>
      </c>
      <c r="S946" s="1" cm="1">
        <f t="array" ref="S946">[1]!table_weight[ShotPower]*(('F+ , F-'!S$2-[1]!tbl_gk[[#This Row],[ShotPower]])/('F+ , F-'!S$2-'F+ , F-'!S$3))</f>
        <v>8.3106398450658349E-3</v>
      </c>
      <c r="T946" s="1" cm="1">
        <f t="array" ref="T946">[1]!table_weight[Jumping]*(('F+ , F-'!T$2-[1]!tbl_gk[[#This Row],[Jumping]])/('F+ , F-'!T$2-'F+ , F-'!T$3))</f>
        <v>3.5207120916219254E-3</v>
      </c>
      <c r="U946" s="1" cm="1">
        <f t="array" ref="U946">[1]!table_weight[Stamina]*(('F+ , F-'!U$2-[1]!tbl_gk[[#This Row],[Stamina]])/('F+ , F-'!U$2-'F+ , F-'!U$3))</f>
        <v>1.7174205324984999E-2</v>
      </c>
      <c r="V946" s="1" cm="1">
        <f t="array" ref="V946">[1]!table_weight[Strength]*(('F+ , F-'!V$2-[1]!tbl_gk[[#This Row],[Strength]])/('F+ , F-'!V$2-'F+ , F-'!V$3))</f>
        <v>1.9521346719399615E-2</v>
      </c>
      <c r="W946" s="1" cm="1">
        <f t="array" ref="W946">[1]!table_weight[LongShots]*(('F+ , F-'!W$2-[1]!tbl_gk[[#This Row],[LongShots]])/('F+ , F-'!W$2-'F+ , F-'!W$3))</f>
        <v>9.3494698256990638E-3</v>
      </c>
      <c r="X946" s="1" cm="1">
        <f t="array" ref="X946">[1]!table_weight[Aggression]*(('F+ , F-'!X$2-[1]!tbl_gk[[#This Row],[Aggression]])/('F+ , F-'!X$2-'F+ , F-'!X$3))</f>
        <v>1.0952236081533291E-2</v>
      </c>
      <c r="Y946" s="1" cm="1">
        <f t="array" ref="Y946">[1]!table_weight[Interceptions]*(('F+ , F-'!Y$2-[1]!tbl_gk[[#This Row],[Interceptions]])/('F+ , F-'!Y$2-'F+ , F-'!Y$3))</f>
        <v>2.3546812894353474E-2</v>
      </c>
      <c r="Z946" s="1" cm="1">
        <f t="array" ref="Z946">[1]!table_weight[Positioning]*(('F+ , F-'!Z$2-[1]!tbl_gk[[#This Row],[Positioning]])/('F+ , F-'!Z$2-'F+ , F-'!Z$3))</f>
        <v>2.2183348544772088E-3</v>
      </c>
      <c r="AA946" s="1" cm="1">
        <f t="array" ref="AA946">[1]!table_weight[Vision]*(('F+ , F-'!AA$2-[1]!tbl_gk[[#This Row],[Vision]])/('F+ , F-'!AA$2-'F+ , F-'!AA$3))</f>
        <v>3.1944021904472104E-2</v>
      </c>
      <c r="AB946" s="1" cm="1">
        <f t="array" ref="AB946">[1]!table_weight[Penalties]*(('F+ , F-'!AB$2-[1]!tbl_gk[[#This Row],[Penalties]])/('F+ , F-'!AB$2-'F+ , F-'!AB$3))</f>
        <v>2.2705309687002014E-3</v>
      </c>
      <c r="AC946" s="1" cm="1">
        <f t="array" ref="AC946">[1]!table_weight[Composure]*(('F+ , F-'!AC$2-[1]!tbl_gk[[#This Row],[Composure]])/('F+ , F-'!AC$2-'F+ , F-'!AC$3))</f>
        <v>1.7079510458531426E-3</v>
      </c>
      <c r="AD946" s="1" cm="1">
        <f t="array" ref="AD946">[1]!table_weight[Marking]*(('F+ , F-'!AD$2-[1]!tbl_gk[[#This Row],[Marking]])/('F+ , F-'!AD$2-'F+ , F-'!AD$3))</f>
        <v>3.3127133826860035E-2</v>
      </c>
      <c r="AE946" s="1" cm="1">
        <f t="array" ref="AE946">[1]!table_weight[StandingTackle]*(('F+ , F-'!AE$2-[1]!tbl_gk[[#This Row],[StandingTackle]])/('F+ , F-'!AE$2-'F+ , F-'!AE$3))</f>
        <v>2.9141914719869356E-2</v>
      </c>
      <c r="AF946" s="1" cm="1">
        <f t="array" ref="AF946">[1]!table_weight[SlidingTackle]*(('F+ , F-'!AF$2-[1]!tbl_gk[[#This Row],[SlidingTackle]])/('F+ , F-'!AF$2-'F+ , F-'!AF$3))</f>
        <v>8.9667429907290316E-3</v>
      </c>
      <c r="AG946" s="1" cm="1">
        <f t="array" ref="AG946">[1]!table_weight[GKDiving]*(('F+ , F-'!AG$2-[1]!tbl_gk[[#This Row],[GKDiving]])/('F+ , F-'!AG$2-'F+ , F-'!AG$3))</f>
        <v>4.7827299462529123E-2</v>
      </c>
      <c r="AH946" s="1" cm="1">
        <f t="array" ref="AH946">[1]!table_weight[GKHandling]*(('F+ , F-'!AH$2-[1]!tbl_gk[[#This Row],[GKHandling]])/('F+ , F-'!AH$2-'F+ , F-'!AH$3))</f>
        <v>5.8818666419756312E-2</v>
      </c>
      <c r="AI946" s="1" cm="1">
        <f t="array" ref="AI946">[1]!table_weight[GKKicking]*(('F+ , F-'!AI$2-[1]!tbl_gk[[#This Row],[GKKicking]])/('F+ , F-'!AI$2-'F+ , F-'!AI$3))</f>
        <v>3.8460602372984459E-2</v>
      </c>
      <c r="AJ946" s="1" cm="1">
        <f t="array" ref="AJ946">[1]!table_weight[GKPositioning]*(('F+ , F-'!AJ$2-[1]!tbl_gk[[#This Row],[GKPositioning]])/('F+ , F-'!AJ$2-'F+ , F-'!AJ$3))</f>
        <v>2.1443448550232839E-2</v>
      </c>
      <c r="AK946" s="1" cm="1">
        <f t="array" ref="AK946">[1]!table_weight[GKReflexes]*(('F+ , F-'!AK$2-[1]!tbl_gk[[#This Row],[GKReflexes]])/('F+ , F-'!AK$2-'F+ , F-'!AK$3))</f>
        <v>4.9193793732887098E-2</v>
      </c>
    </row>
    <row r="947" spans="1:37" x14ac:dyDescent="0.55000000000000004">
      <c r="A947" s="8">
        <f>[1]!tbl_gk[[#This Row],[ID]]</f>
        <v>235195</v>
      </c>
      <c r="B947" s="2" cm="1">
        <f t="array" ref="B947">[1]!table_weight[ValueEUR]*(('F+ , F-'!B$2-[1]!tbl_gk[[#This Row],[ValueEUR]])/('F+ , F-'!B$2-'F+ , F-'!B$3))</f>
        <v>2.364371856376466E-4</v>
      </c>
      <c r="C947" s="2" cm="1">
        <f t="array" ref="C947">[1]!table_weight[WageEUR]*(('F+ , F-'!C$2-[1]!tbl_gk[[#This Row],[WageEUR]])/('F+ , F-'!C$2-'F+ , F-'!C$3))</f>
        <v>2.3472561185650895E-5</v>
      </c>
      <c r="D947" s="2" cm="1">
        <f t="array" ref="D947">[1]!table_weight[Crossing]*(('F+ , F-'!D$2-[1]!tbl_gk[[#This Row],[Crossing]])/('F+ , F-'!D$2-'F+ , F-'!D$3))</f>
        <v>3.5866971962916043E-2</v>
      </c>
      <c r="E947" s="2" cm="1">
        <f t="array" ref="E947">[1]!table_weight[Finishing]*(('F+ , F-'!E$2-[1]!tbl_gk[[#This Row],[Finishing]])/('F+ , F-'!E$2-'F+ , F-'!E$3))</f>
        <v>1.8966763005780131E-2</v>
      </c>
      <c r="F947" s="2" cm="1">
        <f t="array" ref="F947">[1]!table_weight[HeadingAccuracy]*(('F+ , F-'!F$2-[1]!tbl_gk[[#This Row],[HeadingAccuracy]])/('F+ , F-'!F$2-'F+ , F-'!F$3))</f>
        <v>1.1691929585950599E-2</v>
      </c>
      <c r="G947" s="2" cm="1">
        <f t="array" ref="G947">[1]!table_weight[ShortPassing]*(('F+ , F-'!G$2-[1]!tbl_gk[[#This Row],[ShortPassing]])/('F+ , F-'!G$2-'F+ , F-'!G$3))</f>
        <v>6.3285326414520199E-2</v>
      </c>
      <c r="H947" s="2" cm="1">
        <f t="array" ref="H947">[1]!table_weight[Volleys]*(('F+ , F-'!H$2-[1]!tbl_gk[[#This Row],[Volleys]])/('F+ , F-'!H$2-'F+ , F-'!H$3))</f>
        <v>1.9675665665797848E-3</v>
      </c>
      <c r="I947" s="2" cm="1">
        <f t="array" ref="I947">[1]!table_weight[Dribbling]*(('F+ , F-'!I$2-[1]!tbl_gk[[#This Row],[Dribbling]])/('F+ , F-'!I$2-'F+ , F-'!I$3))</f>
        <v>1.9557564431309422E-2</v>
      </c>
      <c r="J947" s="2" cm="1">
        <f t="array" ref="J947">[1]!table_weight[Curve]*(('F+ , F-'!J$2-[1]!tbl_gk[[#This Row],[Curve]])/('F+ , F-'!J$2-'F+ , F-'!J$3))</f>
        <v>9.8029273569279467E-3</v>
      </c>
      <c r="K947" s="2" cm="1">
        <f t="array" ref="K947">[1]!table_weight[FKAccuracy]*(('F+ , F-'!K$2-[1]!tbl_gk[[#This Row],[FKAccuracy]])/('F+ , F-'!K$2-'F+ , F-'!K$3))</f>
        <v>9.1268634012777444E-3</v>
      </c>
      <c r="L947" s="2" cm="1">
        <f t="array" ref="L947">[1]!table_weight[LongPassing]*(('F+ , F-'!L$2-[1]!tbl_gk[[#This Row],[LongPassing]])/('F+ , F-'!L$2-'F+ , F-'!L$3))</f>
        <v>2.7071205003789917E-2</v>
      </c>
      <c r="M947" s="2" cm="1">
        <f t="array" ref="M947">[1]!table_weight[BallControl]*(('F+ , F-'!M$2-[1]!tbl_gk[[#This Row],[BallControl]])/('F+ , F-'!M$2-'F+ , F-'!M$3))</f>
        <v>1.3038376287539614E-2</v>
      </c>
      <c r="N947" s="2" cm="1">
        <f t="array" ref="N947">[1]!table_weight[Acceleration]*(('F+ , F-'!N$2-[1]!tbl_gk[[#This Row],[Acceleration]])/('F+ , F-'!N$2-'F+ , F-'!N$3))</f>
        <v>8.5685141108466402E-3</v>
      </c>
      <c r="O947" s="2" cm="1">
        <f t="array" ref="O947">[1]!table_weight[SprintSpeed]*(('F+ , F-'!O$2-[1]!tbl_gk[[#This Row],[SprintSpeed]])/('F+ , F-'!O$2-'F+ , F-'!O$3))</f>
        <v>1.2087617888652253E-2</v>
      </c>
      <c r="P947" s="2" cm="1">
        <f t="array" ref="P947">[1]!table_weight[Agility]*(('F+ , F-'!P$2-[1]!tbl_gk[[#This Row],[Agility]])/('F+ , F-'!P$2-'F+ , F-'!P$3))</f>
        <v>2.1061992464487069E-3</v>
      </c>
      <c r="Q947" s="2" cm="1">
        <f t="array" ref="Q947">[1]!table_weight[Reactions]*(('F+ , F-'!Q$2-[1]!tbl_gk[[#This Row],[Reactions]])/('F+ , F-'!Q$2-'F+ , F-'!Q$3))</f>
        <v>1.5984902002237835E-3</v>
      </c>
      <c r="R947" s="2" cm="1">
        <f t="array" ref="R947">[1]!table_weight[Balance]*(('F+ , F-'!R$2-[1]!tbl_gk[[#This Row],[Balance]])/('F+ , F-'!R$2-'F+ , F-'!R$3))</f>
        <v>2.6076752575079228E-3</v>
      </c>
      <c r="S947" s="2" cm="1">
        <f t="array" ref="S947">[1]!table_weight[ShotPower]*(('F+ , F-'!S$2-[1]!tbl_gk[[#This Row],[ShotPower]])/('F+ , F-'!S$2-'F+ , F-'!S$3))</f>
        <v>6.7523948741159906E-3</v>
      </c>
      <c r="T947" s="2" cm="1">
        <f t="array" ref="T947">[1]!table_weight[Jumping]*(('F+ , F-'!T$2-[1]!tbl_gk[[#This Row],[Jumping]])/('F+ , F-'!T$2-'F+ , F-'!T$3))</f>
        <v>3.3489700383720756E-3</v>
      </c>
      <c r="U947" s="2" cm="1">
        <f t="array" ref="U947">[1]!table_weight[Stamina]*(('F+ , F-'!U$2-[1]!tbl_gk[[#This Row],[Stamina]])/('F+ , F-'!U$2-'F+ , F-'!U$3))</f>
        <v>1.8032915591234249E-2</v>
      </c>
      <c r="V947" s="2" cm="1">
        <f t="array" ref="V947">[1]!table_weight[Strength]*(('F+ , F-'!V$2-[1]!tbl_gk[[#This Row],[Strength]])/('F+ , F-'!V$2-'F+ , F-'!V$3))</f>
        <v>2.3070682486563184E-2</v>
      </c>
      <c r="W947" s="2" cm="1">
        <f t="array" ref="W947">[1]!table_weight[LongShots]*(('F+ , F-'!W$2-[1]!tbl_gk[[#This Row],[LongShots]])/('F+ , F-'!W$2-'F+ , F-'!W$3))</f>
        <v>9.3494698256990638E-3</v>
      </c>
      <c r="X947" s="2" cm="1">
        <f t="array" ref="X947">[1]!table_weight[Aggression]*(('F+ , F-'!X$2-[1]!tbl_gk[[#This Row],[Aggression]])/('F+ , F-'!X$2-'F+ , F-'!X$3))</f>
        <v>1.1560693641618476E-2</v>
      </c>
      <c r="Y947" s="2" cm="1">
        <f t="array" ref="Y947">[1]!table_weight[Interceptions]*(('F+ , F-'!Y$2-[1]!tbl_gk[[#This Row],[Interceptions]])/('F+ , F-'!Y$2-'F+ , F-'!Y$3))</f>
        <v>2.4931919535197796E-2</v>
      </c>
      <c r="Z947" s="2" cm="1">
        <f t="array" ref="Z947">[1]!table_weight[Positioning]*(('F+ , F-'!Z$2-[1]!tbl_gk[[#This Row],[Positioning]])/('F+ , F-'!Z$2-'F+ , F-'!Z$3))</f>
        <v>2.0704458641787279E-3</v>
      </c>
      <c r="AA947" s="2" cm="1">
        <f t="array" ref="AA947">[1]!table_weight[Vision]*(('F+ , F-'!AA$2-[1]!tbl_gk[[#This Row],[Vision]])/('F+ , F-'!AA$2-'F+ , F-'!AA$3))</f>
        <v>2.8394686137308535E-2</v>
      </c>
      <c r="AB947" s="2" cm="1">
        <f t="array" ref="AB947">[1]!table_weight[Penalties]*(('F+ , F-'!AB$2-[1]!tbl_gk[[#This Row],[Penalties]])/('F+ , F-'!AB$2-'F+ , F-'!AB$3))</f>
        <v>2.3096780543674466E-3</v>
      </c>
      <c r="AC947" s="2" cm="1">
        <f t="array" ref="AC947">[1]!table_weight[Composure]*(('F+ , F-'!AC$2-[1]!tbl_gk[[#This Row],[Composure]])/('F+ , F-'!AC$2-'F+ , F-'!AC$3))</f>
        <v>1.5478306353044107E-3</v>
      </c>
      <c r="AD947" s="2" cm="1">
        <f t="array" ref="AD947">[1]!table_weight[Marking]*(('F+ , F-'!AD$2-[1]!tbl_gk[[#This Row],[Marking]])/('F+ , F-'!AD$2-'F+ , F-'!AD$3))</f>
        <v>3.4704616390043845E-2</v>
      </c>
      <c r="AE947" s="2" cm="1">
        <f t="array" ref="AE947">[1]!table_weight[StandingTackle]*(('F+ , F-'!AE$2-[1]!tbl_gk[[#This Row],[StandingTackle]])/('F+ , F-'!AE$2-'F+ , F-'!AE$3))</f>
        <v>3.362528621523387E-2</v>
      </c>
      <c r="AF947" s="2" cm="1">
        <f t="array" ref="AF947">[1]!table_weight[SlidingTackle]*(('F+ , F-'!AF$2-[1]!tbl_gk[[#This Row],[SlidingTackle]])/('F+ , F-'!AF$2-'F+ , F-'!AF$3))</f>
        <v>1.0461200155850536E-2</v>
      </c>
      <c r="AG947" s="2" cm="1">
        <f t="array" ref="AG947">[1]!table_weight[GKDiving]*(('F+ , F-'!AG$2-[1]!tbl_gk[[#This Row],[GKDiving]])/('F+ , F-'!AG$2-'F+ , F-'!AG$3))</f>
        <v>4.7827299462529123E-2</v>
      </c>
      <c r="AH947" s="2" cm="1">
        <f t="array" ref="AH947">[1]!table_weight[GKHandling]*(('F+ , F-'!AH$2-[1]!tbl_gk[[#This Row],[GKHandling]])/('F+ , F-'!AH$2-'F+ , F-'!AH$3))</f>
        <v>5.3471514927051197E-2</v>
      </c>
      <c r="AI947" s="2" cm="1">
        <f t="array" ref="AI947">[1]!table_weight[GKKicking]*(('F+ , F-'!AI$2-[1]!tbl_gk[[#This Row],[GKKicking]])/('F+ , F-'!AI$2-'F+ , F-'!AI$3))</f>
        <v>3.0410708853057477E-2</v>
      </c>
      <c r="AJ947" s="2" cm="1">
        <f t="array" ref="AJ947">[1]!table_weight[GKPositioning]*(('F+ , F-'!AJ$2-[1]!tbl_gk[[#This Row],[GKPositioning]])/('F+ , F-'!AJ$2-'F+ , F-'!AJ$3))</f>
        <v>2.0812758886990693E-2</v>
      </c>
      <c r="AK947" s="2" cm="1">
        <f t="array" ref="AK947">[1]!table_weight[GKReflexes]*(('F+ , F-'!AK$2-[1]!tbl_gk[[#This Row],[GKReflexes]])/('F+ , F-'!AK$2-'F+ , F-'!AK$3))</f>
        <v>4.7371801372409796E-2</v>
      </c>
    </row>
    <row r="948" spans="1:37" x14ac:dyDescent="0.55000000000000004">
      <c r="A948" s="7">
        <f>[1]!tbl_gk[[#This Row],[ID]]</f>
        <v>235213</v>
      </c>
      <c r="B948" s="1" cm="1">
        <f t="array" ref="B948">[1]!table_weight[ValueEUR]*(('F+ , F-'!B$2-[1]!tbl_gk[[#This Row],[ValueEUR]])/('F+ , F-'!B$2-'F+ , F-'!B$3))</f>
        <v>2.2100394897722579E-4</v>
      </c>
      <c r="C948" s="1" cm="1">
        <f t="array" ref="C948">[1]!table_weight[WageEUR]*(('F+ , F-'!C$2-[1]!tbl_gk[[#This Row],[WageEUR]])/('F+ , F-'!C$2-'F+ , F-'!C$3))</f>
        <v>7.8241870618836313E-5</v>
      </c>
      <c r="D948" s="1" cm="1">
        <f t="array" ref="D948">[1]!table_weight[Crossing]*(('F+ , F-'!D$2-[1]!tbl_gk[[#This Row],[Crossing]])/('F+ , F-'!D$2-'F+ , F-'!D$3))</f>
        <v>3.3625286215233793E-2</v>
      </c>
      <c r="E948" s="1" cm="1">
        <f t="array" ref="E948">[1]!table_weight[Finishing]*(('F+ , F-'!E$2-[1]!tbl_gk[[#This Row],[Finishing]])/('F+ , F-'!E$2-'F+ , F-'!E$3))</f>
        <v>1.0980757529662181E-2</v>
      </c>
      <c r="F948" s="1" cm="1">
        <f t="array" ref="F948">[1]!table_weight[HeadingAccuracy]*(('F+ , F-'!F$2-[1]!tbl_gk[[#This Row],[HeadingAccuracy]])/('F+ , F-'!F$2-'F+ , F-'!F$3))</f>
        <v>1.0439222844598752E-2</v>
      </c>
      <c r="G948" s="1" cm="1">
        <f t="array" ref="G948">[1]!table_weight[ShortPassing]*(('F+ , F-'!G$2-[1]!tbl_gk[[#This Row],[ShortPassing]])/('F+ , F-'!G$2-'F+ , F-'!G$3))</f>
        <v>3.6564855261722783E-2</v>
      </c>
      <c r="H948" s="1" cm="1">
        <f t="array" ref="H948">[1]!table_weight[Volleys]*(('F+ , F-'!H$2-[1]!tbl_gk[[#This Row],[Volleys]])/('F+ , F-'!H$2-'F+ , F-'!H$3))</f>
        <v>8.1017446859167619E-4</v>
      </c>
      <c r="I948" s="1" cm="1">
        <f t="array" ref="I948">[1]!table_weight[Dribbling]*(('F+ , F-'!I$2-[1]!tbl_gk[[#This Row],[Dribbling]])/('F+ , F-'!I$2-'F+ , F-'!I$3))</f>
        <v>5.867269329392826E-3</v>
      </c>
      <c r="J948" s="1" cm="1">
        <f t="array" ref="J948">[1]!table_weight[Curve]*(('F+ , F-'!J$2-[1]!tbl_gk[[#This Row],[Curve]])/('F+ , F-'!J$2-'F+ , F-'!J$3))</f>
        <v>7.9437514788898884E-3</v>
      </c>
      <c r="K948" s="1" cm="1">
        <f t="array" ref="K948">[1]!table_weight[FKAccuracy]*(('F+ , F-'!K$2-[1]!tbl_gk[[#This Row],[FKAccuracy]])/('F+ , F-'!K$2-'F+ , F-'!K$3))</f>
        <v>7.9099482811073787E-3</v>
      </c>
      <c r="L948" s="1" cm="1">
        <f t="array" ref="L948">[1]!table_weight[LongPassing]*(('F+ , F-'!L$2-[1]!tbl_gk[[#This Row],[LongPassing]])/('F+ , F-'!L$2-'F+ , F-'!L$3))</f>
        <v>1.5159874802122355E-2</v>
      </c>
      <c r="M948" s="1" cm="1">
        <f t="array" ref="M948">[1]!table_weight[BallControl]*(('F+ , F-'!M$2-[1]!tbl_gk[[#This Row],[BallControl]])/('F+ , F-'!M$2-'F+ , F-'!M$3))</f>
        <v>1.0430701030031691E-2</v>
      </c>
      <c r="N948" s="1" cm="1">
        <f t="array" ref="N948">[1]!table_weight[Acceleration]*(('F+ , F-'!N$2-[1]!tbl_gk[[#This Row],[Acceleration]])/('F+ , F-'!N$2-'F+ , F-'!N$3))</f>
        <v>6.9901036167433111E-3</v>
      </c>
      <c r="O948" s="1" cm="1">
        <f t="array" ref="O948">[1]!table_weight[SprintSpeed]*(('F+ , F-'!O$2-[1]!tbl_gk[[#This Row],[SprintSpeed]])/('F+ , F-'!O$2-'F+ , F-'!O$3))</f>
        <v>7.589899604502578E-3</v>
      </c>
      <c r="P948" s="1" cm="1">
        <f t="array" ref="P948">[1]!table_weight[Agility]*(('F+ , F-'!P$2-[1]!tbl_gk[[#This Row],[Agility]])/('F+ , F-'!P$2-'F+ , F-'!P$3))</f>
        <v>2.2232103156958572E-3</v>
      </c>
      <c r="Q948" s="1" cm="1">
        <f t="array" ref="Q948">[1]!table_weight[Reactions]*(('F+ , F-'!Q$2-[1]!tbl_gk[[#This Row],[Reactions]])/('F+ , F-'!Q$2-'F+ , F-'!Q$3))</f>
        <v>1.3406692001876892E-3</v>
      </c>
      <c r="R948" s="1" cm="1">
        <f t="array" ref="R948">[1]!table_weight[Balance]*(('F+ , F-'!R$2-[1]!tbl_gk[[#This Row],[Balance]])/('F+ , F-'!R$2-'F+ , F-'!R$3))</f>
        <v>2.4835002452456411E-3</v>
      </c>
      <c r="S948" s="1" cm="1">
        <f t="array" ref="S948">[1]!table_weight[ShotPower]*(('F+ , F-'!S$2-[1]!tbl_gk[[#This Row],[ShotPower]])/('F+ , F-'!S$2-'F+ , F-'!S$3))</f>
        <v>5.9732723886410689E-3</v>
      </c>
      <c r="T948" s="1" cm="1">
        <f t="array" ref="T948">[1]!table_weight[Jumping]*(('F+ , F-'!T$2-[1]!tbl_gk[[#This Row],[Jumping]])/('F+ , F-'!T$2-'F+ , F-'!T$3))</f>
        <v>2.4043887454979003E-3</v>
      </c>
      <c r="U948" s="1" cm="1">
        <f t="array" ref="U948">[1]!table_weight[Stamina]*(('F+ , F-'!U$2-[1]!tbl_gk[[#This Row],[Stamina]])/('F+ , F-'!U$2-'F+ , F-'!U$3))</f>
        <v>6.0109718637447497E-3</v>
      </c>
      <c r="V948" s="1" cm="1">
        <f t="array" ref="V948">[1]!table_weight[Strength]*(('F+ , F-'!V$2-[1]!tbl_gk[[#This Row],[Strength]])/('F+ , F-'!V$2-'F+ , F-'!V$3))</f>
        <v>1.6859344894026941E-2</v>
      </c>
      <c r="W948" s="1" cm="1">
        <f t="array" ref="W948">[1]!table_weight[LongShots]*(('F+ , F-'!W$2-[1]!tbl_gk[[#This Row],[LongShots]])/('F+ , F-'!W$2-'F+ , F-'!W$3))</f>
        <v>7.7912248547492196E-3</v>
      </c>
      <c r="X948" s="1" cm="1">
        <f t="array" ref="X948">[1]!table_weight[Aggression]*(('F+ , F-'!X$2-[1]!tbl_gk[[#This Row],[Aggression]])/('F+ , F-'!X$2-'F+ , F-'!X$3))</f>
        <v>1.034377852144811E-2</v>
      </c>
      <c r="Y948" s="1" cm="1">
        <f t="array" ref="Y948">[1]!table_weight[Interceptions]*(('F+ , F-'!Y$2-[1]!tbl_gk[[#This Row],[Interceptions]])/('F+ , F-'!Y$2-'F+ , F-'!Y$3))</f>
        <v>1.4543619728865382E-2</v>
      </c>
      <c r="Z948" s="1" cm="1">
        <f t="array" ref="Z948">[1]!table_weight[Positioning]*(('F+ , F-'!Z$2-[1]!tbl_gk[[#This Row],[Positioning]])/('F+ , F-'!Z$2-'F+ , F-'!Z$3))</f>
        <v>2.957779805969611E-4</v>
      </c>
      <c r="AA948" s="1" cm="1">
        <f t="array" ref="AA948">[1]!table_weight[Vision]*(('F+ , F-'!AA$2-[1]!tbl_gk[[#This Row],[Vision]])/('F+ , F-'!AA$2-'F+ , F-'!AA$3))</f>
        <v>2.5555217523577683E-2</v>
      </c>
      <c r="AB948" s="1" cm="1">
        <f t="array" ref="AB948">[1]!table_weight[Penalties]*(('F+ , F-'!AB$2-[1]!tbl_gk[[#This Row],[Penalties]])/('F+ , F-'!AB$2-'F+ , F-'!AB$3))</f>
        <v>1.8790601120277533E-3</v>
      </c>
      <c r="AC948" s="1" cm="1">
        <f t="array" ref="AC948">[1]!table_weight[Composure]*(('F+ , F-'!AC$2-[1]!tbl_gk[[#This Row],[Composure]])/('F+ , F-'!AC$2-'F+ , F-'!AC$3))</f>
        <v>2.134938807316428E-3</v>
      </c>
      <c r="AD948" s="1" cm="1">
        <f t="array" ref="AD948">[1]!table_weight[Marking]*(('F+ , F-'!AD$2-[1]!tbl_gk[[#This Row],[Marking]])/('F+ , F-'!AD$2-'F+ , F-'!AD$3))</f>
        <v>2.8394686137308601E-2</v>
      </c>
      <c r="AE948" s="1" cm="1">
        <f t="array" ref="AE948">[1]!table_weight[StandingTackle]*(('F+ , F-'!AE$2-[1]!tbl_gk[[#This Row],[StandingTackle]])/('F+ , F-'!AE$2-'F+ , F-'!AE$3))</f>
        <v>6.7250572430467741E-3</v>
      </c>
      <c r="AF948" s="1" cm="1">
        <f t="array" ref="AF948">[1]!table_weight[SlidingTackle]*(('F+ , F-'!AF$2-[1]!tbl_gk[[#This Row],[SlidingTackle]])/('F+ , F-'!AF$2-'F+ , F-'!AF$3))</f>
        <v>1.120842873841129E-2</v>
      </c>
      <c r="AG948" s="1" cm="1">
        <f t="array" ref="AG948">[1]!table_weight[GKDiving]*(('F+ , F-'!AG$2-[1]!tbl_gk[[#This Row],[GKDiving]])/('F+ , F-'!AG$2-'F+ , F-'!AG$3))</f>
        <v>4.2702945948686719E-2</v>
      </c>
      <c r="AH948" s="1" cm="1">
        <f t="array" ref="AH948">[1]!table_weight[GKHandling]*(('F+ , F-'!AH$2-[1]!tbl_gk[[#This Row],[GKHandling]])/('F+ , F-'!AH$2-'F+ , F-'!AH$3))</f>
        <v>4.8124363434346076E-2</v>
      </c>
      <c r="AI948" s="1" cm="1">
        <f t="array" ref="AI948">[1]!table_weight[GKKicking]*(('F+ , F-'!AI$2-[1]!tbl_gk[[#This Row],[GKKicking]])/('F+ , F-'!AI$2-'F+ , F-'!AI$3))</f>
        <v>2.7727411013081817E-2</v>
      </c>
      <c r="AJ948" s="1" cm="1">
        <f t="array" ref="AJ948">[1]!table_weight[GKPositioning]*(('F+ , F-'!AJ$2-[1]!tbl_gk[[#This Row],[GKPositioning]])/('F+ , F-'!AJ$2-'F+ , F-'!AJ$3))</f>
        <v>1.7028620907537841E-2</v>
      </c>
      <c r="AK948" s="1" cm="1">
        <f t="array" ref="AK948">[1]!table_weight[GKReflexes]*(('F+ , F-'!AK$2-[1]!tbl_gk[[#This Row],[GKReflexes]])/('F+ , F-'!AK$2-'F+ , F-'!AK$3))</f>
        <v>4.3727816651455198E-2</v>
      </c>
    </row>
    <row r="949" spans="1:37" x14ac:dyDescent="0.55000000000000004">
      <c r="A949" s="8">
        <f>[1]!tbl_gk[[#This Row],[ID]]</f>
        <v>235266</v>
      </c>
      <c r="B949" s="2" cm="1">
        <f t="array" ref="B949">[1]!table_weight[ValueEUR]*(('F+ , F-'!B$2-[1]!tbl_gk[[#This Row],[ValueEUR]])/('F+ , F-'!B$2-'F+ , F-'!B$3))</f>
        <v>4.6021911721374819E-4</v>
      </c>
      <c r="C949" s="2" cm="1">
        <f t="array" ref="C949">[1]!table_weight[WageEUR]*(('F+ , F-'!C$2-[1]!tbl_gk[[#This Row],[WageEUR]])/('F+ , F-'!C$2-'F+ , F-'!C$3))</f>
        <v>5.4769309433185431E-4</v>
      </c>
      <c r="D949" s="2" cm="1">
        <f t="array" ref="D949">[1]!table_weight[Crossing]*(('F+ , F-'!D$2-[1]!tbl_gk[[#This Row],[Crossing]])/('F+ , F-'!D$2-'F+ , F-'!D$3))</f>
        <v>3.81086577105983E-2</v>
      </c>
      <c r="E949" s="2" cm="1">
        <f t="array" ref="E949">[1]!table_weight[Finishing]*(('F+ , F-'!E$2-[1]!tbl_gk[[#This Row],[Finishing]])/('F+ , F-'!E$2-'F+ , F-'!E$3))</f>
        <v>1.59720109522359E-2</v>
      </c>
      <c r="F949" s="2" cm="1">
        <f t="array" ref="F949">[1]!table_weight[HeadingAccuracy]*(('F+ , F-'!F$2-[1]!tbl_gk[[#This Row],[HeadingAccuracy]])/('F+ , F-'!F$2-'F+ , F-'!F$3))</f>
        <v>1.1691929585950599E-2</v>
      </c>
      <c r="G949" s="2" cm="1">
        <f t="array" ref="G949">[1]!table_weight[ShortPassing]*(('F+ , F-'!G$2-[1]!tbl_gk[[#This Row],[ShortPassing]])/('F+ , F-'!G$2-'F+ , F-'!G$3))</f>
        <v>4.781557995763748E-2</v>
      </c>
      <c r="H949" s="2" cm="1">
        <f t="array" ref="H949">[1]!table_weight[Volleys]*(('F+ , F-'!H$2-[1]!tbl_gk[[#This Row],[Volleys]])/('F+ , F-'!H$2-'F+ , F-'!H$3))</f>
        <v>1.9675665665797848E-3</v>
      </c>
      <c r="I949" s="2" cm="1">
        <f t="array" ref="I949">[1]!table_weight[Dribbling]*(('F+ , F-'!I$2-[1]!tbl_gk[[#This Row],[Dribbling]])/('F+ , F-'!I$2-'F+ , F-'!I$3))</f>
        <v>1.7601807988178481E-2</v>
      </c>
      <c r="J949" s="2" cm="1">
        <f t="array" ref="J949">[1]!table_weight[Curve]*(('F+ , F-'!J$2-[1]!tbl_gk[[#This Row],[Curve]])/('F+ , F-'!J$2-'F+ , F-'!J$3))</f>
        <v>9.1268634012777444E-3</v>
      </c>
      <c r="K949" s="2" cm="1">
        <f t="array" ref="K949">[1]!table_weight[FKAccuracy]*(('F+ , F-'!K$2-[1]!tbl_gk[[#This Row],[FKAccuracy]])/('F+ , F-'!K$2-'F+ , F-'!K$3))</f>
        <v>9.1268634012777444E-3</v>
      </c>
      <c r="L949" s="2" cm="1">
        <f t="array" ref="L949">[1]!table_weight[LongPassing]*(('F+ , F-'!L$2-[1]!tbl_gk[[#This Row],[LongPassing]])/('F+ , F-'!L$2-'F+ , F-'!L$3))</f>
        <v>2.3281236303259328E-2</v>
      </c>
      <c r="M949" s="2" cm="1">
        <f t="array" ref="M949">[1]!table_weight[BallControl]*(('F+ , F-'!M$2-[1]!tbl_gk[[#This Row],[BallControl]])/('F+ , F-'!M$2-'F+ , F-'!M$3))</f>
        <v>1.3038376287539614E-2</v>
      </c>
      <c r="N949" s="2" cm="1">
        <f t="array" ref="N949">[1]!table_weight[Acceleration]*(('F+ , F-'!N$2-[1]!tbl_gk[[#This Row],[Acceleration]])/('F+ , F-'!N$2-'F+ , F-'!N$3))</f>
        <v>9.0194885377333049E-3</v>
      </c>
      <c r="O949" s="2" cm="1">
        <f t="array" ref="O949">[1]!table_weight[SprintSpeed]*(('F+ , F-'!O$2-[1]!tbl_gk[[#This Row],[SprintSpeed]])/('F+ , F-'!O$2-'F+ , F-'!O$3))</f>
        <v>1.1806510495892897E-2</v>
      </c>
      <c r="P949" s="2" cm="1">
        <f t="array" ref="P949">[1]!table_weight[Agility]*(('F+ , F-'!P$2-[1]!tbl_gk[[#This Row],[Agility]])/('F+ , F-'!P$2-'F+ , F-'!P$3))</f>
        <v>5.1484870468746172E-3</v>
      </c>
      <c r="Q949" s="2" cm="1">
        <f t="array" ref="Q949">[1]!table_weight[Reactions]*(('F+ , F-'!Q$2-[1]!tbl_gk[[#This Row],[Reactions]])/('F+ , F-'!Q$2-'F+ , F-'!Q$3))</f>
        <v>2.0625680002887528E-3</v>
      </c>
      <c r="R949" s="2" cm="1">
        <f t="array" ref="R949">[1]!table_weight[Balance]*(('F+ , F-'!R$2-[1]!tbl_gk[[#This Row],[Balance]])/('F+ , F-'!R$2-'F+ , F-'!R$3))</f>
        <v>2.8560252820324875E-3</v>
      </c>
      <c r="S949" s="2" cm="1">
        <f t="array" ref="S949">[1]!table_weight[ShotPower]*(('F+ , F-'!S$2-[1]!tbl_gk[[#This Row],[ShotPower]])/('F+ , F-'!S$2-'F+ , F-'!S$3))</f>
        <v>5.1941499031661464E-3</v>
      </c>
      <c r="T949" s="2" cm="1">
        <f t="array" ref="T949">[1]!table_weight[Jumping]*(('F+ , F-'!T$2-[1]!tbl_gk[[#This Row],[Jumping]])/('F+ , F-'!T$2-'F+ , F-'!T$3))</f>
        <v>3.7783251714967009E-3</v>
      </c>
      <c r="U949" s="2" cm="1">
        <f t="array" ref="U949">[1]!table_weight[Stamina]*(('F+ , F-'!U$2-[1]!tbl_gk[[#This Row],[Stamina]])/('F+ , F-'!U$2-'F+ , F-'!U$3))</f>
        <v>2.2326466922480501E-2</v>
      </c>
      <c r="V949" s="2" cm="1">
        <f t="array" ref="V949">[1]!table_weight[Strength]*(('F+ , F-'!V$2-[1]!tbl_gk[[#This Row],[Strength]])/('F+ , F-'!V$2-'F+ , F-'!V$3))</f>
        <v>1.9521346719399615E-2</v>
      </c>
      <c r="W949" s="2" cm="1">
        <f t="array" ref="W949">[1]!table_weight[LongShots]*(('F+ , F-'!W$2-[1]!tbl_gk[[#This Row],[LongShots]])/('F+ , F-'!W$2-'F+ , F-'!W$3))</f>
        <v>9.6091773208573719E-3</v>
      </c>
      <c r="X949" s="2" cm="1">
        <f t="array" ref="X949">[1]!table_weight[Aggression]*(('F+ , F-'!X$2-[1]!tbl_gk[[#This Row],[Aggression]])/('F+ , F-'!X$2-'F+ , F-'!X$3))</f>
        <v>1.1560693641618476E-2</v>
      </c>
      <c r="Y949" s="2" cm="1">
        <f t="array" ref="Y949">[1]!table_weight[Interceptions]*(('F+ , F-'!Y$2-[1]!tbl_gk[[#This Row],[Interceptions]])/('F+ , F-'!Y$2-'F+ , F-'!Y$3))</f>
        <v>2.2854259573931314E-2</v>
      </c>
      <c r="Z949" s="2" cm="1">
        <f t="array" ref="Z949">[1]!table_weight[Positioning]*(('F+ , F-'!Z$2-[1]!tbl_gk[[#This Row],[Positioning]])/('F+ , F-'!Z$2-'F+ , F-'!Z$3))</f>
        <v>2.0704458641787279E-3</v>
      </c>
      <c r="AA949" s="2" cm="1">
        <f t="array" ref="AA949">[1]!table_weight[Vision]*(('F+ , F-'!AA$2-[1]!tbl_gk[[#This Row],[Vision]])/('F+ , F-'!AA$2-'F+ , F-'!AA$3))</f>
        <v>3.2653889057904818E-2</v>
      </c>
      <c r="AB949" s="2" cm="1">
        <f t="array" ref="AB949">[1]!table_weight[Penalties]*(('F+ , F-'!AB$2-[1]!tbl_gk[[#This Row],[Penalties]])/('F+ , F-'!AB$2-'F+ , F-'!AB$3))</f>
        <v>2.3879722257019362E-3</v>
      </c>
      <c r="AC949" s="2" cm="1">
        <f t="array" ref="AC949">[1]!table_weight[Composure]*(('F+ , F-'!AC$2-[1]!tbl_gk[[#This Row],[Composure]])/('F+ , F-'!AC$2-'F+ , F-'!AC$3))</f>
        <v>2.5619265687797138E-3</v>
      </c>
      <c r="AD949" s="2" cm="1">
        <f t="array" ref="AD949">[1]!table_weight[Marking]*(('F+ , F-'!AD$2-[1]!tbl_gk[[#This Row],[Marking]])/('F+ , F-'!AD$2-'F+ , F-'!AD$3))</f>
        <v>2.2084755884573357E-2</v>
      </c>
      <c r="AE949" s="2" cm="1">
        <f t="array" ref="AE949">[1]!table_weight[StandingTackle]*(('F+ , F-'!AE$2-[1]!tbl_gk[[#This Row],[StandingTackle]])/('F+ , F-'!AE$2-'F+ , F-'!AE$3))</f>
        <v>3.362528621523387E-2</v>
      </c>
      <c r="AF949" s="2" cm="1">
        <f t="array" ref="AF949">[1]!table_weight[SlidingTackle]*(('F+ , F-'!AF$2-[1]!tbl_gk[[#This Row],[SlidingTackle]])/('F+ , F-'!AF$2-'F+ , F-'!AF$3))</f>
        <v>8.9667429907290316E-3</v>
      </c>
      <c r="AG949" s="2" cm="1">
        <f t="array" ref="AG949">[1]!table_weight[GKDiving]*(('F+ , F-'!AG$2-[1]!tbl_gk[[#This Row],[GKDiving]])/('F+ , F-'!AG$2-'F+ , F-'!AG$3))</f>
        <v>3.5870474596896844E-2</v>
      </c>
      <c r="AH949" s="2" cm="1">
        <f t="array" ref="AH949">[1]!table_weight[GKHandling]*(('F+ , F-'!AH$2-[1]!tbl_gk[[#This Row],[GKHandling]])/('F+ , F-'!AH$2-'F+ , F-'!AH$3))</f>
        <v>4.4559595772542655E-2</v>
      </c>
      <c r="AI949" s="2" cm="1">
        <f t="array" ref="AI949">[1]!table_weight[GKKicking]*(('F+ , F-'!AI$2-[1]!tbl_gk[[#This Row],[GKKicking]])/('F+ , F-'!AI$2-'F+ , F-'!AI$3))</f>
        <v>2.3255247946455719E-2</v>
      </c>
      <c r="AJ949" s="2" cm="1">
        <f t="array" ref="AJ949">[1]!table_weight[GKPositioning]*(('F+ , F-'!AJ$2-[1]!tbl_gk[[#This Row],[GKPositioning]])/('F+ , F-'!AJ$2-'F+ , F-'!AJ$3))</f>
        <v>1.6397931244295699E-2</v>
      </c>
      <c r="AK949" s="2" cm="1">
        <f t="array" ref="AK949">[1]!table_weight[GKReflexes]*(('F+ , F-'!AK$2-[1]!tbl_gk[[#This Row],[GKReflexes]])/('F+ , F-'!AK$2-'F+ , F-'!AK$3))</f>
        <v>4.0083831930500594E-2</v>
      </c>
    </row>
    <row r="950" spans="1:37" x14ac:dyDescent="0.55000000000000004">
      <c r="A950" s="7">
        <f>[1]!tbl_gk[[#This Row],[ID]]</f>
        <v>235304</v>
      </c>
      <c r="B950" s="1" cm="1">
        <f t="array" ref="B950">[1]!table_weight[ValueEUR]*(('F+ , F-'!B$2-[1]!tbl_gk[[#This Row],[ValueEUR]])/('F+ , F-'!B$2-'F+ , F-'!B$3))</f>
        <v>2.8273689561890902E-4</v>
      </c>
      <c r="C950" s="1" cm="1">
        <f t="array" ref="C950">[1]!table_weight[WageEUR]*(('F+ , F-'!C$2-[1]!tbl_gk[[#This Row],[WageEUR]])/('F+ , F-'!C$2-'F+ , F-'!C$3))</f>
        <v>7.8241870618836313E-5</v>
      </c>
      <c r="D950" s="1" cm="1">
        <f t="array" ref="D950">[1]!table_weight[Crossing]*(('F+ , F-'!D$2-[1]!tbl_gk[[#This Row],[Crossing]])/('F+ , F-'!D$2-'F+ , F-'!D$3))</f>
        <v>3.9229500584439428E-2</v>
      </c>
      <c r="E950" s="1" cm="1">
        <f t="array" ref="E950">[1]!table_weight[Finishing]*(('F+ , F-'!E$2-[1]!tbl_gk[[#This Row],[Finishing]])/('F+ , F-'!E$2-'F+ , F-'!E$3))</f>
        <v>1.9965013690294877E-2</v>
      </c>
      <c r="F950" s="1" cm="1">
        <f t="array" ref="F950">[1]!table_weight[HeadingAccuracy]*(('F+ , F-'!F$2-[1]!tbl_gk[[#This Row],[HeadingAccuracy]])/('F+ , F-'!F$2-'F+ , F-'!F$3))</f>
        <v>1.1274360672166649E-2</v>
      </c>
      <c r="G950" s="1" cm="1">
        <f t="array" ref="G950">[1]!table_weight[ShortPassing]*(('F+ , F-'!G$2-[1]!tbl_gk[[#This Row],[ShortPassing]])/('F+ , F-'!G$2-'F+ , F-'!G$3))</f>
        <v>6.047264524054153E-2</v>
      </c>
      <c r="H950" s="1" cm="1">
        <f t="array" ref="H950">[1]!table_weight[Volleys]*(('F+ , F-'!H$2-[1]!tbl_gk[[#This Row],[Volleys]])/('F+ , F-'!H$2-'F+ , F-'!H$3))</f>
        <v>1.6203489371833524E-3</v>
      </c>
      <c r="I950" s="1" cm="1">
        <f t="array" ref="I950">[1]!table_weight[Dribbling]*(('F+ , F-'!I$2-[1]!tbl_gk[[#This Row],[Dribbling]])/('F+ , F-'!I$2-'F+ , F-'!I$3))</f>
        <v>1.6623929766613008E-2</v>
      </c>
      <c r="J950" s="1" cm="1">
        <f t="array" ref="J950">[1]!table_weight[Curve]*(('F+ , F-'!J$2-[1]!tbl_gk[[#This Row],[Curve]])/('F+ , F-'!J$2-'F+ , F-'!J$3))</f>
        <v>9.6339113680153961E-3</v>
      </c>
      <c r="K950" s="1" cm="1">
        <f t="array" ref="K950">[1]!table_weight[FKAccuracy]*(('F+ , F-'!K$2-[1]!tbl_gk[[#This Row],[FKAccuracy]])/('F+ , F-'!K$2-'F+ , F-'!K$3))</f>
        <v>9.1268634012777444E-3</v>
      </c>
      <c r="L950" s="1" cm="1">
        <f t="array" ref="L950">[1]!table_weight[LongPassing]*(('F+ , F-'!L$2-[1]!tbl_gk[[#This Row],[LongPassing]])/('F+ , F-'!L$2-'F+ , F-'!L$3))</f>
        <v>2.5988356803638323E-2</v>
      </c>
      <c r="M950" s="1" cm="1">
        <f t="array" ref="M950">[1]!table_weight[BallControl]*(('F+ , F-'!M$2-[1]!tbl_gk[[#This Row],[BallControl]])/('F+ , F-'!M$2-'F+ , F-'!M$3))</f>
        <v>9.9960884871137055E-3</v>
      </c>
      <c r="N950" s="1" cm="1">
        <f t="array" ref="N950">[1]!table_weight[Acceleration]*(('F+ , F-'!N$2-[1]!tbl_gk[[#This Row],[Acceleration]])/('F+ , F-'!N$2-'F+ , F-'!N$3))</f>
        <v>5.8626675495266484E-3</v>
      </c>
      <c r="O950" s="1" cm="1">
        <f t="array" ref="O950">[1]!table_weight[SprintSpeed]*(('F+ , F-'!O$2-[1]!tbl_gk[[#This Row],[SprintSpeed]])/('F+ , F-'!O$2-'F+ , F-'!O$3))</f>
        <v>7.8710069972619326E-3</v>
      </c>
      <c r="P950" s="1" cm="1">
        <f t="array" ref="P950">[1]!table_weight[Agility]*(('F+ , F-'!P$2-[1]!tbl_gk[[#This Row],[Agility]])/('F+ , F-'!P$2-'F+ , F-'!P$3))</f>
        <v>5.3825091853689179E-3</v>
      </c>
      <c r="Q950" s="1" cm="1">
        <f t="array" ref="Q950">[1]!table_weight[Reactions]*(('F+ , F-'!Q$2-[1]!tbl_gk[[#This Row],[Reactions]])/('F+ , F-'!Q$2-'F+ , F-'!Q$3))</f>
        <v>2.1141322002959716E-3</v>
      </c>
      <c r="R950" s="1" cm="1">
        <f t="array" ref="R950">[1]!table_weight[Balance]*(('F+ , F-'!R$2-[1]!tbl_gk[[#This Row],[Balance]])/('F+ , F-'!R$2-'F+ , F-'!R$3))</f>
        <v>2.7318502697702049E-3</v>
      </c>
      <c r="S950" s="1" cm="1">
        <f t="array" ref="S950">[1]!table_weight[ShotPower]*(('F+ , F-'!S$2-[1]!tbl_gk[[#This Row],[ShotPower]])/('F+ , F-'!S$2-'F+ , F-'!S$3))</f>
        <v>6.7523948741159906E-3</v>
      </c>
      <c r="T950" s="1" cm="1">
        <f t="array" ref="T950">[1]!table_weight[Jumping]*(('F+ , F-'!T$2-[1]!tbl_gk[[#This Row],[Jumping]])/('F+ , F-'!T$2-'F+ , F-'!T$3))</f>
        <v>4.551164411121026E-3</v>
      </c>
      <c r="U950" s="1" cm="1">
        <f t="array" ref="U950">[1]!table_weight[Stamina]*(('F+ , F-'!U$2-[1]!tbl_gk[[#This Row],[Stamina]])/('F+ , F-'!U$2-'F+ , F-'!U$3))</f>
        <v>7.7283923962432506E-3</v>
      </c>
      <c r="V950" s="1" cm="1">
        <f t="array" ref="V950">[1]!table_weight[Strength]*(('F+ , F-'!V$2-[1]!tbl_gk[[#This Row],[Strength]])/('F+ , F-'!V$2-'F+ , F-'!V$3))</f>
        <v>2.1296014602981403E-2</v>
      </c>
      <c r="W950" s="1" cm="1">
        <f t="array" ref="W950">[1]!table_weight[LongShots]*(('F+ , F-'!W$2-[1]!tbl_gk[[#This Row],[LongShots]])/('F+ , F-'!W$2-'F+ , F-'!W$3))</f>
        <v>8.8300548353824494E-3</v>
      </c>
      <c r="X950" s="1" cm="1">
        <f t="array" ref="X950">[1]!table_weight[Aggression]*(('F+ , F-'!X$2-[1]!tbl_gk[[#This Row],[Aggression]])/('F+ , F-'!X$2-'F+ , F-'!X$3))</f>
        <v>1.3386066321874024E-2</v>
      </c>
      <c r="Y950" s="1" cm="1">
        <f t="array" ref="Y950">[1]!table_weight[Interceptions]*(('F+ , F-'!Y$2-[1]!tbl_gk[[#This Row],[Interceptions]])/('F+ , F-'!Y$2-'F+ , F-'!Y$3))</f>
        <v>1.7313833010554024E-2</v>
      </c>
      <c r="Z950" s="1" cm="1">
        <f t="array" ref="Z950">[1]!table_weight[Positioning]*(('F+ , F-'!Z$2-[1]!tbl_gk[[#This Row],[Positioning]])/('F+ , F-'!Z$2-'F+ , F-'!Z$3))</f>
        <v>1.6267788932832863E-3</v>
      </c>
      <c r="AA950" s="1" cm="1">
        <f t="array" ref="AA950">[1]!table_weight[Vision]*(('F+ , F-'!AA$2-[1]!tbl_gk[[#This Row],[Vision]])/('F+ , F-'!AA$2-'F+ , F-'!AA$3))</f>
        <v>2.0586147449548689E-2</v>
      </c>
      <c r="AB950" s="1" cm="1">
        <f t="array" ref="AB950">[1]!table_weight[Penalties]*(('F+ , F-'!AB$2-[1]!tbl_gk[[#This Row],[Penalties]])/('F+ , F-'!AB$2-'F+ , F-'!AB$3))</f>
        <v>2.0747955403639775E-3</v>
      </c>
      <c r="AC950" s="1" cm="1">
        <f t="array" ref="AC950">[1]!table_weight[Composure]*(('F+ , F-'!AC$2-[1]!tbl_gk[[#This Row],[Composure]])/('F+ , F-'!AC$2-'F+ , F-'!AC$3))</f>
        <v>2.0815653371335178E-3</v>
      </c>
      <c r="AD950" s="1" cm="1">
        <f t="array" ref="AD950">[1]!table_weight[Marking]*(('F+ , F-'!AD$2-[1]!tbl_gk[[#This Row],[Marking]])/('F+ , F-'!AD$2-'F+ , F-'!AD$3))</f>
        <v>2.2084755884573357E-2</v>
      </c>
      <c r="AE950" s="1" cm="1">
        <f t="array" ref="AE950">[1]!table_weight[StandingTackle]*(('F+ , F-'!AE$2-[1]!tbl_gk[[#This Row],[StandingTackle]])/('F+ , F-'!AE$2-'F+ , F-'!AE$3))</f>
        <v>3.1383600467551613E-2</v>
      </c>
      <c r="AF950" s="1" cm="1">
        <f t="array" ref="AF950">[1]!table_weight[SlidingTackle]*(('F+ , F-'!AF$2-[1]!tbl_gk[[#This Row],[SlidingTackle]])/('F+ , F-'!AF$2-'F+ , F-'!AF$3))</f>
        <v>8.2195144081682794E-3</v>
      </c>
      <c r="AG950" s="1" cm="1">
        <f t="array" ref="AG950">[1]!table_weight[GKDiving]*(('F+ , F-'!AG$2-[1]!tbl_gk[[#This Row],[GKDiving]])/('F+ , F-'!AG$2-'F+ , F-'!AG$3))</f>
        <v>4.4411063786634182E-2</v>
      </c>
      <c r="AH950" s="1" cm="1">
        <f t="array" ref="AH950">[1]!table_weight[GKHandling]*(('F+ , F-'!AH$2-[1]!tbl_gk[[#This Row],[GKHandling]])/('F+ , F-'!AH$2-'F+ , F-'!AH$3))</f>
        <v>5.168913109614949E-2</v>
      </c>
      <c r="AI950" s="1" cm="1">
        <f t="array" ref="AI950">[1]!table_weight[GKKicking]*(('F+ , F-'!AI$2-[1]!tbl_gk[[#This Row],[GKKicking]])/('F+ , F-'!AI$2-'F+ , F-'!AI$3))</f>
        <v>3.1305141466382698E-2</v>
      </c>
      <c r="AJ950" s="1" cm="1">
        <f t="array" ref="AJ950">[1]!table_weight[GKPositioning]*(('F+ , F-'!AJ$2-[1]!tbl_gk[[#This Row],[GKPositioning]])/('F+ , F-'!AJ$2-'F+ , F-'!AJ$3))</f>
        <v>1.7028620907537841E-2</v>
      </c>
      <c r="AK950" s="1" cm="1">
        <f t="array" ref="AK950">[1]!table_weight[GKReflexes]*(('F+ , F-'!AK$2-[1]!tbl_gk[[#This Row],[GKReflexes]])/('F+ , F-'!AK$2-'F+ , F-'!AK$3))</f>
        <v>4.55498090119325E-2</v>
      </c>
    </row>
    <row r="951" spans="1:37" x14ac:dyDescent="0.55000000000000004">
      <c r="A951" s="8">
        <f>[1]!tbl_gk[[#This Row],[ID]]</f>
        <v>235305</v>
      </c>
      <c r="B951" s="2" cm="1">
        <f t="array" ref="B951">[1]!table_weight[ValueEUR]*(('F+ , F-'!B$2-[1]!tbl_gk[[#This Row],[ValueEUR]])/('F+ , F-'!B$2-'F+ , F-'!B$3))</f>
        <v>4.9695022046554962E-5</v>
      </c>
      <c r="C951" s="2" cm="1">
        <f t="array" ref="C951">[1]!table_weight[WageEUR]*(('F+ , F-'!C$2-[1]!tbl_gk[[#This Row],[WageEUR]])/('F+ , F-'!C$2-'F+ , F-'!C$3))</f>
        <v>7.8241870618836313E-5</v>
      </c>
      <c r="D951" s="2" cm="1">
        <f t="array" ref="D951">[1]!table_weight[Crossing]*(('F+ , F-'!D$2-[1]!tbl_gk[[#This Row],[Crossing]])/('F+ , F-'!D$2-'F+ , F-'!D$3))</f>
        <v>2.4658543224504784E-2</v>
      </c>
      <c r="E951" s="2" cm="1">
        <f t="array" ref="E951">[1]!table_weight[Finishing]*(('F+ , F-'!E$2-[1]!tbl_gk[[#This Row],[Finishing]])/('F+ , F-'!E$2-'F+ , F-'!E$3))</f>
        <v>1.1979008214176926E-2</v>
      </c>
      <c r="F951" s="2" cm="1">
        <f t="array" ref="F951">[1]!table_weight[HeadingAccuracy]*(('F+ , F-'!F$2-[1]!tbl_gk[[#This Row],[HeadingAccuracy]])/('F+ , F-'!F$2-'F+ , F-'!F$3))</f>
        <v>1.1274360672166649E-2</v>
      </c>
      <c r="G951" s="2" cm="1">
        <f t="array" ref="G951">[1]!table_weight[ShortPassing]*(('F+ , F-'!G$2-[1]!tbl_gk[[#This Row],[ShortPassing]])/('F+ , F-'!G$2-'F+ , F-'!G$3))</f>
        <v>3.2345833500754768E-2</v>
      </c>
      <c r="H951" s="2" cm="1">
        <f t="array" ref="H951">[1]!table_weight[Volleys]*(('F+ , F-'!H$2-[1]!tbl_gk[[#This Row],[Volleys]])/('F+ , F-'!H$2-'F+ , F-'!H$3))</f>
        <v>1.6203489371833524E-3</v>
      </c>
      <c r="I951" s="2" cm="1">
        <f t="array" ref="I951">[1]!table_weight[Dribbling]*(('F+ , F-'!I$2-[1]!tbl_gk[[#This Row],[Dribbling]])/('F+ , F-'!I$2-'F+ , F-'!I$3))</f>
        <v>2.933634664696413E-3</v>
      </c>
      <c r="J951" s="2" cm="1">
        <f t="array" ref="J951">[1]!table_weight[Curve]*(('F+ , F-'!J$2-[1]!tbl_gk[[#This Row],[Curve]])/('F+ , F-'!J$2-'F+ , F-'!J$3))</f>
        <v>8.112767467802439E-3</v>
      </c>
      <c r="K951" s="2" cm="1">
        <f t="array" ref="K951">[1]!table_weight[FKAccuracy]*(('F+ , F-'!K$2-[1]!tbl_gk[[#This Row],[FKAccuracy]])/('F+ , F-'!K$2-'F+ , F-'!K$3))</f>
        <v>8.5184058411925615E-3</v>
      </c>
      <c r="L951" s="2" cm="1">
        <f t="array" ref="L951">[1]!table_weight[LongPassing]*(('F+ , F-'!L$2-[1]!tbl_gk[[#This Row],[LongPassing]])/('F+ , F-'!L$2-'F+ , F-'!L$3))</f>
        <v>1.6784147102349749E-2</v>
      </c>
      <c r="M951" s="2" cm="1">
        <f t="array" ref="M951">[1]!table_weight[BallControl]*(('F+ , F-'!M$2-[1]!tbl_gk[[#This Row],[BallControl]])/('F+ , F-'!M$2-'F+ , F-'!M$3))</f>
        <v>3.911512886261884E-3</v>
      </c>
      <c r="N951" s="2" cm="1">
        <f t="array" ref="N951">[1]!table_weight[Acceleration]*(('F+ , F-'!N$2-[1]!tbl_gk[[#This Row],[Acceleration]])/('F+ , F-'!N$2-'F+ , F-'!N$3))</f>
        <v>2.9313337747633242E-3</v>
      </c>
      <c r="O951" s="2" cm="1">
        <f t="array" ref="O951">[1]!table_weight[SprintSpeed]*(('F+ , F-'!O$2-[1]!tbl_gk[[#This Row],[SprintSpeed]])/('F+ , F-'!O$2-'F+ , F-'!O$3))</f>
        <v>5.3410404624277394E-3</v>
      </c>
      <c r="P951" s="2" cm="1">
        <f t="array" ref="P951">[1]!table_weight[Agility]*(('F+ , F-'!P$2-[1]!tbl_gk[[#This Row],[Agility]])/('F+ , F-'!P$2-'F+ , F-'!P$3))</f>
        <v>1.6381549694601055E-3</v>
      </c>
      <c r="Q951" s="2" cm="1">
        <f t="array" ref="Q951">[1]!table_weight[Reactions]*(('F+ , F-'!Q$2-[1]!tbl_gk[[#This Row],[Reactions]])/('F+ , F-'!Q$2-'F+ , F-'!Q$3))</f>
        <v>1.6500544002310022E-3</v>
      </c>
      <c r="R951" s="2" cm="1">
        <f t="array" ref="R951">[1]!table_weight[Balance]*(('F+ , F-'!R$2-[1]!tbl_gk[[#This Row],[Balance]])/('F+ , F-'!R$2-'F+ , F-'!R$3))</f>
        <v>1.2417501226228205E-3</v>
      </c>
      <c r="S951" s="2" cm="1">
        <f t="array" ref="S951">[1]!table_weight[ShotPower]*(('F+ , F-'!S$2-[1]!tbl_gk[[#This Row],[ShotPower]])/('F+ , F-'!S$2-'F+ , F-'!S$3))</f>
        <v>7.271809864432606E-3</v>
      </c>
      <c r="T951" s="2" cm="1">
        <f t="array" ref="T951">[1]!table_weight[Jumping]*(('F+ , F-'!T$2-[1]!tbl_gk[[#This Row],[Jumping]])/('F+ , F-'!T$2-'F+ , F-'!T$3))</f>
        <v>2.1467756656231253E-3</v>
      </c>
      <c r="U951" s="2" cm="1">
        <f t="array" ref="U951">[1]!table_weight[Stamina]*(('F+ , F-'!U$2-[1]!tbl_gk[[#This Row],[Stamina]])/('F+ , F-'!U$2-'F+ , F-'!U$3))</f>
        <v>1.2021943727489499E-2</v>
      </c>
      <c r="V951" s="2" cm="1">
        <f t="array" ref="V951">[1]!table_weight[Strength]*(('F+ , F-'!V$2-[1]!tbl_gk[[#This Row],[Strength]])/('F+ , F-'!V$2-'F+ , F-'!V$3))</f>
        <v>2.8394686137308531E-2</v>
      </c>
      <c r="W951" s="2" cm="1">
        <f t="array" ref="W951">[1]!table_weight[LongShots]*(('F+ , F-'!W$2-[1]!tbl_gk[[#This Row],[LongShots]])/('F+ , F-'!W$2-'F+ , F-'!W$3))</f>
        <v>4.6747349128495319E-3</v>
      </c>
      <c r="X951" s="2" cm="1">
        <f t="array" ref="X951">[1]!table_weight[Aggression]*(('F+ , F-'!X$2-[1]!tbl_gk[[#This Row],[Aggression]])/('F+ , F-'!X$2-'F+ , F-'!X$3))</f>
        <v>1.460298144204439E-2</v>
      </c>
      <c r="Y951" s="2" cm="1">
        <f t="array" ref="Y951">[1]!table_weight[Interceptions]*(('F+ , F-'!Y$2-[1]!tbl_gk[[#This Row],[Interceptions]])/('F+ , F-'!Y$2-'F+ , F-'!Y$3))</f>
        <v>1.3158513088021059E-2</v>
      </c>
      <c r="Z951" s="2" cm="1">
        <f t="array" ref="Z951">[1]!table_weight[Positioning]*(('F+ , F-'!Z$2-[1]!tbl_gk[[#This Row],[Positioning]])/('F+ , F-'!Z$2-'F+ , F-'!Z$3))</f>
        <v>2.0704458641787279E-3</v>
      </c>
      <c r="AA951" s="2" cm="1">
        <f t="array" ref="AA951">[1]!table_weight[Vision]*(('F+ , F-'!AA$2-[1]!tbl_gk[[#This Row],[Vision]])/('F+ , F-'!AA$2-'F+ , F-'!AA$3))</f>
        <v>2.4135483216712255E-2</v>
      </c>
      <c r="AB951" s="2" cm="1">
        <f t="array" ref="AB951">[1]!table_weight[Penalties]*(('F+ , F-'!AB$2-[1]!tbl_gk[[#This Row],[Penalties]])/('F+ , F-'!AB$2-'F+ , F-'!AB$3))</f>
        <v>2.2313838830329571E-3</v>
      </c>
      <c r="AC951" s="2" cm="1">
        <f t="array" ref="AC951">[1]!table_weight[Composure]*(('F+ , F-'!AC$2-[1]!tbl_gk[[#This Row],[Composure]])/('F+ , F-'!AC$2-'F+ , F-'!AC$3))</f>
        <v>1.7613245160360534E-3</v>
      </c>
      <c r="AD951" s="2" cm="1">
        <f t="array" ref="AD951">[1]!table_weight[Marking]*(('F+ , F-'!AD$2-[1]!tbl_gk[[#This Row],[Marking]])/('F+ , F-'!AD$2-'F+ , F-'!AD$3))</f>
        <v>2.366223844775717E-2</v>
      </c>
      <c r="AE951" s="2" cm="1">
        <f t="array" ref="AE951">[1]!table_weight[StandingTackle]*(('F+ , F-'!AE$2-[1]!tbl_gk[[#This Row],[StandingTackle]])/('F+ , F-'!AE$2-'F+ , F-'!AE$3))</f>
        <v>1.5691800233775807E-2</v>
      </c>
      <c r="AF951" s="2" cm="1">
        <f t="array" ref="AF951">[1]!table_weight[SlidingTackle]*(('F+ , F-'!AF$2-[1]!tbl_gk[[#This Row],[SlidingTackle]])/('F+ , F-'!AF$2-'F+ , F-'!AF$3))</f>
        <v>8.2195144081682794E-3</v>
      </c>
      <c r="AG951" s="2" cm="1">
        <f t="array" ref="AG951">[1]!table_weight[GKDiving]*(('F+ , F-'!AG$2-[1]!tbl_gk[[#This Row],[GKDiving]])/('F+ , F-'!AG$2-'F+ , F-'!AG$3))</f>
        <v>5.4659770814318998E-2</v>
      </c>
      <c r="AH951" s="2" cm="1">
        <f t="array" ref="AH951">[1]!table_weight[GKHandling]*(('F+ , F-'!AH$2-[1]!tbl_gk[[#This Row],[GKHandling]])/('F+ , F-'!AH$2-'F+ , F-'!AH$3))</f>
        <v>5.5253898757952898E-2</v>
      </c>
      <c r="AI951" s="2" cm="1">
        <f t="array" ref="AI951">[1]!table_weight[GKKicking]*(('F+ , F-'!AI$2-[1]!tbl_gk[[#This Row],[GKKicking]])/('F+ , F-'!AI$2-'F+ , F-'!AI$3))</f>
        <v>3.309400669303314E-2</v>
      </c>
      <c r="AJ951" s="2" cm="1">
        <f t="array" ref="AJ951">[1]!table_weight[GKPositioning]*(('F+ , F-'!AJ$2-[1]!tbl_gk[[#This Row],[GKPositioning]])/('F+ , F-'!AJ$2-'F+ , F-'!AJ$3))</f>
        <v>1.9551379560506409E-2</v>
      </c>
      <c r="AK951" s="2" cm="1">
        <f t="array" ref="AK951">[1]!table_weight[GKReflexes]*(('F+ , F-'!AK$2-[1]!tbl_gk[[#This Row],[GKReflexes]])/('F+ , F-'!AK$2-'F+ , F-'!AK$3))</f>
        <v>6.3769732616705502E-2</v>
      </c>
    </row>
    <row r="952" spans="1:37" x14ac:dyDescent="0.55000000000000004">
      <c r="A952" s="7">
        <f>[1]!tbl_gk[[#This Row],[ID]]</f>
        <v>235312</v>
      </c>
      <c r="B952" s="1" cm="1">
        <f t="array" ref="B952">[1]!table_weight[ValueEUR]*(('F+ , F-'!B$2-[1]!tbl_gk[[#This Row],[ValueEUR]])/('F+ , F-'!B$2-'F+ , F-'!B$3))</f>
        <v>3.367532239303818E-4</v>
      </c>
      <c r="C952" s="1" cm="1">
        <f t="array" ref="C952">[1]!table_weight[WageEUR]*(('F+ , F-'!C$2-[1]!tbl_gk[[#This Row],[WageEUR]])/('F+ , F-'!C$2-'F+ , F-'!C$3))</f>
        <v>3.9120935309418161E-4</v>
      </c>
      <c r="D952" s="1" cm="1">
        <f t="array" ref="D952">[1]!table_weight[Crossing]*(('F+ , F-'!D$2-[1]!tbl_gk[[#This Row],[Crossing]])/('F+ , F-'!D$2-'F+ , F-'!D$3))</f>
        <v>2.9141914719869291E-2</v>
      </c>
      <c r="E952" s="1" cm="1">
        <f t="array" ref="E952">[1]!table_weight[Finishing]*(('F+ , F-'!E$2-[1]!tbl_gk[[#This Row],[Finishing]])/('F+ , F-'!E$2-'F+ , F-'!E$3))</f>
        <v>1.59720109522359E-2</v>
      </c>
      <c r="F952" s="1" cm="1">
        <f t="array" ref="F952">[1]!table_weight[HeadingAccuracy]*(('F+ , F-'!F$2-[1]!tbl_gk[[#This Row],[HeadingAccuracy]])/('F+ , F-'!F$2-'F+ , F-'!F$3))</f>
        <v>1.1274360672166649E-2</v>
      </c>
      <c r="G952" s="1" cm="1">
        <f t="array" ref="G952">[1]!table_weight[ShortPassing]*(('F+ , F-'!G$2-[1]!tbl_gk[[#This Row],[ShortPassing]])/('F+ , F-'!G$2-'F+ , F-'!G$3))</f>
        <v>4.0783877022690797E-2</v>
      </c>
      <c r="H952" s="1" cm="1">
        <f t="array" ref="H952">[1]!table_weight[Volleys]*(('F+ , F-'!H$2-[1]!tbl_gk[[#This Row],[Volleys]])/('F+ , F-'!H$2-'F+ , F-'!H$3))</f>
        <v>1.6203489371833524E-3</v>
      </c>
      <c r="I952" s="1" cm="1">
        <f t="array" ref="I952">[1]!table_weight[Dribbling]*(('F+ , F-'!I$2-[1]!tbl_gk[[#This Row],[Dribbling]])/('F+ , F-'!I$2-'F+ , F-'!I$3))</f>
        <v>1.7601807988178481E-2</v>
      </c>
      <c r="J952" s="1" cm="1">
        <f t="array" ref="J952">[1]!table_weight[Curve]*(('F+ , F-'!J$2-[1]!tbl_gk[[#This Row],[Curve]])/('F+ , F-'!J$2-'F+ , F-'!J$3))</f>
        <v>7.9437514788898884E-3</v>
      </c>
      <c r="K952" s="1" cm="1">
        <f t="array" ref="K952">[1]!table_weight[FKAccuracy]*(('F+ , F-'!K$2-[1]!tbl_gk[[#This Row],[FKAccuracy]])/('F+ , F-'!K$2-'F+ , F-'!K$3))</f>
        <v>9.2789777912990392E-3</v>
      </c>
      <c r="L952" s="1" cm="1">
        <f t="array" ref="L952">[1]!table_weight[LongPassing]*(('F+ , F-'!L$2-[1]!tbl_gk[[#This Row],[LongPassing]])/('F+ , F-'!L$2-'F+ , F-'!L$3))</f>
        <v>1.6242723002273949E-2</v>
      </c>
      <c r="M952" s="1" cm="1">
        <f t="array" ref="M952">[1]!table_weight[BallControl]*(('F+ , F-'!M$2-[1]!tbl_gk[[#This Row],[BallControl]])/('F+ , F-'!M$2-'F+ , F-'!M$3))</f>
        <v>1.1734538658785654E-2</v>
      </c>
      <c r="N952" s="1" cm="1">
        <f t="array" ref="N952">[1]!table_weight[Acceleration]*(('F+ , F-'!N$2-[1]!tbl_gk[[#This Row],[Acceleration]])/('F+ , F-'!N$2-'F+ , F-'!N$3))</f>
        <v>4.0587698419799877E-3</v>
      </c>
      <c r="O952" s="1" cm="1">
        <f t="array" ref="O952">[1]!table_weight[SprintSpeed]*(('F+ , F-'!O$2-[1]!tbl_gk[[#This Row],[SprintSpeed]])/('F+ , F-'!O$2-'F+ , F-'!O$3))</f>
        <v>3.6543961058716113E-3</v>
      </c>
      <c r="P952" s="1" cm="1">
        <f t="array" ref="P952">[1]!table_weight[Agility]*(('F+ , F-'!P$2-[1]!tbl_gk[[#This Row],[Agility]])/('F+ , F-'!P$2-'F+ , F-'!P$3))</f>
        <v>2.2232103156958572E-3</v>
      </c>
      <c r="Q952" s="1" cm="1">
        <f t="array" ref="Q952">[1]!table_weight[Reactions]*(('F+ , F-'!Q$2-[1]!tbl_gk[[#This Row],[Reactions]])/('F+ , F-'!Q$2-'F+ , F-'!Q$3))</f>
        <v>1.1344124001588141E-3</v>
      </c>
      <c r="R952" s="1" cm="1">
        <f t="array" ref="R952">[1]!table_weight[Balance]*(('F+ , F-'!R$2-[1]!tbl_gk[[#This Row],[Balance]])/('F+ , F-'!R$2-'F+ , F-'!R$3))</f>
        <v>0</v>
      </c>
      <c r="S952" s="1" cm="1">
        <f t="array" ref="S952">[1]!table_weight[ShotPower]*(('F+ , F-'!S$2-[1]!tbl_gk[[#This Row],[ShotPower]])/('F+ , F-'!S$2-'F+ , F-'!S$3))</f>
        <v>6.4926873789576834E-3</v>
      </c>
      <c r="T952" s="1" cm="1">
        <f t="array" ref="T952">[1]!table_weight[Jumping]*(('F+ , F-'!T$2-[1]!tbl_gk[[#This Row],[Jumping]])/('F+ , F-'!T$2-'F+ , F-'!T$3))</f>
        <v>1.1163233461240253E-3</v>
      </c>
      <c r="U952" s="1" cm="1">
        <f t="array" ref="U952">[1]!table_weight[Stamina]*(('F+ , F-'!U$2-[1]!tbl_gk[[#This Row],[Stamina]])/('F+ , F-'!U$2-'F+ , F-'!U$3))</f>
        <v>1.1163233461240251E-2</v>
      </c>
      <c r="V952" s="1" cm="1">
        <f t="array" ref="V952">[1]!table_weight[Strength]*(('F+ , F-'!V$2-[1]!tbl_gk[[#This Row],[Strength]])/('F+ , F-'!V$2-'F+ , F-'!V$3))</f>
        <v>1.6859344894026941E-2</v>
      </c>
      <c r="W952" s="1" cm="1">
        <f t="array" ref="W952">[1]!table_weight[LongShots]*(('F+ , F-'!W$2-[1]!tbl_gk[[#This Row],[LongShots]])/('F+ , F-'!W$2-'F+ , F-'!W$3))</f>
        <v>9.0897623305407575E-3</v>
      </c>
      <c r="X952" s="1" cm="1">
        <f t="array" ref="X952">[1]!table_weight[Aggression]*(('F+ , F-'!X$2-[1]!tbl_gk[[#This Row],[Aggression]])/('F+ , F-'!X$2-'F+ , F-'!X$3))</f>
        <v>1.3386066321874024E-2</v>
      </c>
      <c r="Y952" s="1" cm="1">
        <f t="array" ref="Y952">[1]!table_weight[Interceptions]*(('F+ , F-'!Y$2-[1]!tbl_gk[[#This Row],[Interceptions]])/('F+ , F-'!Y$2-'F+ , F-'!Y$3))</f>
        <v>1.5236173049287543E-2</v>
      </c>
      <c r="Z952" s="1" cm="1">
        <f t="array" ref="Z952">[1]!table_weight[Positioning]*(('F+ , F-'!Z$2-[1]!tbl_gk[[#This Row],[Positioning]])/('F+ , F-'!Z$2-'F+ , F-'!Z$3))</f>
        <v>1.1831119223878444E-3</v>
      </c>
      <c r="AA952" s="1" cm="1">
        <f t="array" ref="AA952">[1]!table_weight[Vision]*(('F+ , F-'!AA$2-[1]!tbl_gk[[#This Row],[Vision]])/('F+ , F-'!AA$2-'F+ , F-'!AA$3))</f>
        <v>1.4197343068654267E-2</v>
      </c>
      <c r="AB952" s="1" cm="1">
        <f t="array" ref="AB952">[1]!table_weight[Penalties]*(('F+ , F-'!AB$2-[1]!tbl_gk[[#This Row],[Penalties]])/('F+ , F-'!AB$2-'F+ , F-'!AB$3))</f>
        <v>2.1139426260312223E-3</v>
      </c>
      <c r="AC952" s="1" cm="1">
        <f t="array" ref="AC952">[1]!table_weight[Composure]*(('F+ , F-'!AC$2-[1]!tbl_gk[[#This Row],[Composure]])/('F+ , F-'!AC$2-'F+ , F-'!AC$3))</f>
        <v>9.0734899310948201E-4</v>
      </c>
      <c r="AD952" s="1" cm="1">
        <f t="array" ref="AD952">[1]!table_weight[Marking]*(('F+ , F-'!AD$2-[1]!tbl_gk[[#This Row],[Marking]])/('F+ , F-'!AD$2-'F+ , F-'!AD$3))</f>
        <v>2.6817203574124791E-2</v>
      </c>
      <c r="AE952" s="1" cm="1">
        <f t="array" ref="AE952">[1]!table_weight[StandingTackle]*(('F+ , F-'!AE$2-[1]!tbl_gk[[#This Row],[StandingTackle]])/('F+ , F-'!AE$2-'F+ , F-'!AE$3))</f>
        <v>3.362528621523387E-2</v>
      </c>
      <c r="AF952" s="1" cm="1">
        <f t="array" ref="AF952">[1]!table_weight[SlidingTackle]*(('F+ , F-'!AF$2-[1]!tbl_gk[[#This Row],[SlidingTackle]])/('F+ , F-'!AF$2-'F+ , F-'!AF$3))</f>
        <v>7.4722858256075263E-3</v>
      </c>
      <c r="AG952" s="1" cm="1">
        <f t="array" ref="AG952">[1]!table_weight[GKDiving]*(('F+ , F-'!AG$2-[1]!tbl_gk[[#This Row],[GKDiving]])/('F+ , F-'!AG$2-'F+ , F-'!AG$3))</f>
        <v>3.7578592434844307E-2</v>
      </c>
      <c r="AH952" s="1" cm="1">
        <f t="array" ref="AH952">[1]!table_weight[GKHandling]*(('F+ , F-'!AH$2-[1]!tbl_gk[[#This Row],[GKHandling]])/('F+ , F-'!AH$2-'F+ , F-'!AH$3))</f>
        <v>4.2777211941640955E-2</v>
      </c>
      <c r="AI952" s="1" cm="1">
        <f t="array" ref="AI952">[1]!table_weight[GKKicking]*(('F+ , F-'!AI$2-[1]!tbl_gk[[#This Row],[GKKicking]])/('F+ , F-'!AI$2-'F+ , F-'!AI$3))</f>
        <v>2.9516276239732256E-2</v>
      </c>
      <c r="AJ952" s="1" cm="1">
        <f t="array" ref="AJ952">[1]!table_weight[GKPositioning]*(('F+ , F-'!AJ$2-[1]!tbl_gk[[#This Row],[GKPositioning]])/('F+ , F-'!AJ$2-'F+ , F-'!AJ$3))</f>
        <v>1.6397931244295699E-2</v>
      </c>
      <c r="AK952" s="1" cm="1">
        <f t="array" ref="AK952">[1]!table_weight[GKReflexes]*(('F+ , F-'!AK$2-[1]!tbl_gk[[#This Row],[GKReflexes]])/('F+ , F-'!AK$2-'F+ , F-'!AK$3))</f>
        <v>3.0973870128114096E-2</v>
      </c>
    </row>
    <row r="953" spans="1:37" x14ac:dyDescent="0.55000000000000004">
      <c r="A953" s="8">
        <f>[1]!tbl_gk[[#This Row],[ID]]</f>
        <v>235375</v>
      </c>
      <c r="B953" s="2" cm="1">
        <f t="array" ref="B953">[1]!table_weight[ValueEUR]*(('F+ , F-'!B$2-[1]!tbl_gk[[#This Row],[ValueEUR]])/('F+ , F-'!B$2-'F+ , F-'!B$3))</f>
        <v>3.6761969725122341E-4</v>
      </c>
      <c r="C953" s="2" cm="1">
        <f t="array" ref="C953">[1]!table_weight[WageEUR]*(('F+ , F-'!C$2-[1]!tbl_gk[[#This Row],[WageEUR]])/('F+ , F-'!C$2-'F+ , F-'!C$3))</f>
        <v>2.3472561185650898E-4</v>
      </c>
      <c r="D953" s="2" cm="1">
        <f t="array" ref="D953">[1]!table_weight[Crossing]*(('F+ , F-'!D$2-[1]!tbl_gk[[#This Row],[Crossing]])/('F+ , F-'!D$2-'F+ , F-'!D$3))</f>
        <v>3.81086577105983E-2</v>
      </c>
      <c r="E953" s="2" cm="1">
        <f t="array" ref="E953">[1]!table_weight[Finishing]*(('F+ , F-'!E$2-[1]!tbl_gk[[#This Row],[Finishing]])/('F+ , F-'!E$2-'F+ , F-'!E$3))</f>
        <v>1.7968512321265388E-2</v>
      </c>
      <c r="F953" s="2" cm="1">
        <f t="array" ref="F953">[1]!table_weight[HeadingAccuracy]*(('F+ , F-'!F$2-[1]!tbl_gk[[#This Row],[HeadingAccuracy]])/('F+ , F-'!F$2-'F+ , F-'!F$3))</f>
        <v>1.0439222844598752E-2</v>
      </c>
      <c r="G953" s="2" cm="1">
        <f t="array" ref="G953">[1]!table_weight[ShortPassing]*(('F+ , F-'!G$2-[1]!tbl_gk[[#This Row],[ShortPassing]])/('F+ , F-'!G$2-'F+ , F-'!G$3))</f>
        <v>6.4691667001509537E-2</v>
      </c>
      <c r="H953" s="2" cm="1">
        <f t="array" ref="H953">[1]!table_weight[Volleys]*(('F+ , F-'!H$2-[1]!tbl_gk[[#This Row],[Volleys]])/('F+ , F-'!H$2-'F+ , F-'!H$3))</f>
        <v>2.0833057763785961E-3</v>
      </c>
      <c r="I953" s="2" cm="1">
        <f t="array" ref="I953">[1]!table_weight[Dribbling]*(('F+ , F-'!I$2-[1]!tbl_gk[[#This Row],[Dribbling]])/('F+ , F-'!I$2-'F+ , F-'!I$3))</f>
        <v>2.1513320874440363E-2</v>
      </c>
      <c r="J953" s="2" cm="1">
        <f t="array" ref="J953">[1]!table_weight[Curve]*(('F+ , F-'!J$2-[1]!tbl_gk[[#This Row],[Curve]])/('F+ , F-'!J$2-'F+ , F-'!J$3))</f>
        <v>9.4648953791028455E-3</v>
      </c>
      <c r="K953" s="2" cm="1">
        <f t="array" ref="K953">[1]!table_weight[FKAccuracy]*(('F+ , F-'!K$2-[1]!tbl_gk[[#This Row],[FKAccuracy]])/('F+ , F-'!K$2-'F+ , F-'!K$3))</f>
        <v>9.1268634012777444E-3</v>
      </c>
      <c r="L953" s="2" cm="1">
        <f t="array" ref="L953">[1]!table_weight[LongPassing]*(('F+ , F-'!L$2-[1]!tbl_gk[[#This Row],[LongPassing]])/('F+ , F-'!L$2-'F+ , F-'!L$3))</f>
        <v>2.4364084503410925E-2</v>
      </c>
      <c r="M953" s="2" cm="1">
        <f t="array" ref="M953">[1]!table_weight[BallControl]*(('F+ , F-'!M$2-[1]!tbl_gk[[#This Row],[BallControl]])/('F+ , F-'!M$2-'F+ , F-'!M$3))</f>
        <v>1.3038376287539614E-2</v>
      </c>
      <c r="N953" s="2" cm="1">
        <f t="array" ref="N953">[1]!table_weight[Acceleration]*(('F+ , F-'!N$2-[1]!tbl_gk[[#This Row],[Acceleration]])/('F+ , F-'!N$2-'F+ , F-'!N$3))</f>
        <v>9.6959501780633037E-3</v>
      </c>
      <c r="O953" s="2" cm="1">
        <f t="array" ref="O953">[1]!table_weight[SprintSpeed]*(('F+ , F-'!O$2-[1]!tbl_gk[[#This Row],[SprintSpeed]])/('F+ , F-'!O$2-'F+ , F-'!O$3))</f>
        <v>1.1806510495892897E-2</v>
      </c>
      <c r="P953" s="2" cm="1">
        <f t="array" ref="P953">[1]!table_weight[Agility]*(('F+ , F-'!P$2-[1]!tbl_gk[[#This Row],[Agility]])/('F+ , F-'!P$2-'F+ , F-'!P$3))</f>
        <v>5.6165313238632194E-3</v>
      </c>
      <c r="Q953" s="2" cm="1">
        <f t="array" ref="Q953">[1]!table_weight[Reactions]*(('F+ , F-'!Q$2-[1]!tbl_gk[[#This Row],[Reactions]])/('F+ , F-'!Q$2-'F+ , F-'!Q$3))</f>
        <v>1.2375408001732517E-3</v>
      </c>
      <c r="R953" s="2" cm="1">
        <f t="array" ref="R953">[1]!table_weight[Balance]*(('F+ , F-'!R$2-[1]!tbl_gk[[#This Row],[Balance]])/('F+ , F-'!R$2-'F+ , F-'!R$3))</f>
        <v>2.8560252820324875E-3</v>
      </c>
      <c r="S953" s="2" cm="1">
        <f t="array" ref="S953">[1]!table_weight[ShotPower]*(('F+ , F-'!S$2-[1]!tbl_gk[[#This Row],[ShotPower]])/('F+ , F-'!S$2-'F+ , F-'!S$3))</f>
        <v>5.9732723886410689E-3</v>
      </c>
      <c r="T953" s="2" cm="1">
        <f t="array" ref="T953">[1]!table_weight[Jumping]*(('F+ , F-'!T$2-[1]!tbl_gk[[#This Row],[Jumping]])/('F+ , F-'!T$2-'F+ , F-'!T$3))</f>
        <v>3.7783251714967009E-3</v>
      </c>
      <c r="U953" s="2" cm="1">
        <f t="array" ref="U953">[1]!table_weight[Stamina]*(('F+ , F-'!U$2-[1]!tbl_gk[[#This Row],[Stamina]])/('F+ , F-'!U$2-'F+ , F-'!U$3))</f>
        <v>1.88916258574835E-2</v>
      </c>
      <c r="V953" s="2" cm="1">
        <f t="array" ref="V953">[1]!table_weight[Strength]*(('F+ , F-'!V$2-[1]!tbl_gk[[#This Row],[Strength]])/('F+ , F-'!V$2-'F+ , F-'!V$3))</f>
        <v>1.3310009126863375E-2</v>
      </c>
      <c r="W953" s="2" cm="1">
        <f t="array" ref="W953">[1]!table_weight[LongShots]*(('F+ , F-'!W$2-[1]!tbl_gk[[#This Row],[LongShots]])/('F+ , F-'!W$2-'F+ , F-'!W$3))</f>
        <v>9.6091773208573719E-3</v>
      </c>
      <c r="X953" s="2" cm="1">
        <f t="array" ref="X953">[1]!table_weight[Aggression]*(('F+ , F-'!X$2-[1]!tbl_gk[[#This Row],[Aggression]])/('F+ , F-'!X$2-'F+ , F-'!X$3))</f>
        <v>1.5211439002129575E-2</v>
      </c>
      <c r="Y953" s="2" cm="1">
        <f t="array" ref="Y953">[1]!table_weight[Interceptions]*(('F+ , F-'!Y$2-[1]!tbl_gk[[#This Row],[Interceptions]])/('F+ , F-'!Y$2-'F+ , F-'!Y$3))</f>
        <v>2.4239366214775633E-2</v>
      </c>
      <c r="Z953" s="2" cm="1">
        <f t="array" ref="Z953">[1]!table_weight[Positioning]*(('F+ , F-'!Z$2-[1]!tbl_gk[[#This Row],[Positioning]])/('F+ , F-'!Z$2-'F+ , F-'!Z$3))</f>
        <v>2.0704458641787279E-3</v>
      </c>
      <c r="AA953" s="2" cm="1">
        <f t="array" ref="AA953">[1]!table_weight[Vision]*(('F+ , F-'!AA$2-[1]!tbl_gk[[#This Row],[Vision]])/('F+ , F-'!AA$2-'F+ , F-'!AA$3))</f>
        <v>2.5555217523577683E-2</v>
      </c>
      <c r="AB953" s="2" cm="1">
        <f t="array" ref="AB953">[1]!table_weight[Penalties]*(('F+ , F-'!AB$2-[1]!tbl_gk[[#This Row],[Penalties]])/('F+ , F-'!AB$2-'F+ , F-'!AB$3))</f>
        <v>2.3879722257019362E-3</v>
      </c>
      <c r="AC953" s="2" cm="1">
        <f t="array" ref="AC953">[1]!table_weight[Composure]*(('F+ , F-'!AC$2-[1]!tbl_gk[[#This Row],[Composure]])/('F+ , F-'!AC$2-'F+ , F-'!AC$3))</f>
        <v>1.6545775756702319E-3</v>
      </c>
      <c r="AD953" s="2" cm="1">
        <f t="array" ref="AD953">[1]!table_weight[Marking]*(('F+ , F-'!AD$2-[1]!tbl_gk[[#This Row],[Marking]])/('F+ , F-'!AD$2-'F+ , F-'!AD$3))</f>
        <v>0</v>
      </c>
      <c r="AE953" s="2" cm="1">
        <f t="array" ref="AE953">[1]!table_weight[StandingTackle]*(('F+ , F-'!AE$2-[1]!tbl_gk[[#This Row],[StandingTackle]])/('F+ , F-'!AE$2-'F+ , F-'!AE$3))</f>
        <v>3.1383600467551613E-2</v>
      </c>
      <c r="AF953" s="2" cm="1">
        <f t="array" ref="AF953">[1]!table_weight[SlidingTackle]*(('F+ , F-'!AF$2-[1]!tbl_gk[[#This Row],[SlidingTackle]])/('F+ , F-'!AF$2-'F+ , F-'!AF$3))</f>
        <v>8.9667429907290316E-3</v>
      </c>
      <c r="AG953" s="2" cm="1">
        <f t="array" ref="AG953">[1]!table_weight[GKDiving]*(('F+ , F-'!AG$2-[1]!tbl_gk[[#This Row],[GKDiving]])/('F+ , F-'!AG$2-'F+ , F-'!AG$3))</f>
        <v>3.4162356758949373E-2</v>
      </c>
      <c r="AH953" s="2" cm="1">
        <f t="array" ref="AH953">[1]!table_weight[GKHandling]*(('F+ , F-'!AH$2-[1]!tbl_gk[[#This Row],[GKHandling]])/('F+ , F-'!AH$2-'F+ , F-'!AH$3))</f>
        <v>4.8124363434346076E-2</v>
      </c>
      <c r="AI953" s="2" cm="1">
        <f t="array" ref="AI953">[1]!table_weight[GKKicking]*(('F+ , F-'!AI$2-[1]!tbl_gk[[#This Row],[GKKicking]])/('F+ , F-'!AI$2-'F+ , F-'!AI$3))</f>
        <v>2.6832978399756596E-2</v>
      </c>
      <c r="AJ953" s="2" cm="1">
        <f t="array" ref="AJ953">[1]!table_weight[GKPositioning]*(('F+ , F-'!AJ$2-[1]!tbl_gk[[#This Row],[GKPositioning]])/('F+ , F-'!AJ$2-'F+ , F-'!AJ$3))</f>
        <v>1.6397931244295699E-2</v>
      </c>
      <c r="AK953" s="2" cm="1">
        <f t="array" ref="AK953">[1]!table_weight[GKReflexes]*(('F+ , F-'!AK$2-[1]!tbl_gk[[#This Row],[GKReflexes]])/('F+ , F-'!AK$2-'F+ , F-'!AK$3))</f>
        <v>3.6439847209545996E-2</v>
      </c>
    </row>
    <row r="954" spans="1:37" x14ac:dyDescent="0.55000000000000004">
      <c r="A954" s="7">
        <f>[1]!tbl_gk[[#This Row],[ID]]</f>
        <v>235413</v>
      </c>
      <c r="B954" s="1" cm="1">
        <f t="array" ref="B954">[1]!table_weight[ValueEUR]*(('F+ , F-'!B$2-[1]!tbl_gk[[#This Row],[ValueEUR]])/('F+ , F-'!B$2-'F+ , F-'!B$3))</f>
        <v>9.8494916366805517E-4</v>
      </c>
      <c r="C954" s="1" cm="1">
        <f t="array" ref="C954">[1]!table_weight[WageEUR]*(('F+ , F-'!C$2-[1]!tbl_gk[[#This Row],[WageEUR]])/('F+ , F-'!C$2-'F+ , F-'!C$3))</f>
        <v>2.5819817304215988E-3</v>
      </c>
      <c r="D954" s="1" cm="1">
        <f t="array" ref="D954">[1]!table_weight[Crossing]*(('F+ , F-'!D$2-[1]!tbl_gk[[#This Row],[Crossing]])/('F+ , F-'!D$2-'F+ , F-'!D$3))</f>
        <v>3.5866971962916043E-2</v>
      </c>
      <c r="E954" s="1" cm="1">
        <f t="array" ref="E954">[1]!table_weight[Finishing]*(('F+ , F-'!E$2-[1]!tbl_gk[[#This Row],[Finishing]])/('F+ , F-'!E$2-'F+ , F-'!E$3))</f>
        <v>7.9860054761179498E-3</v>
      </c>
      <c r="F954" s="1" cm="1">
        <f t="array" ref="F954">[1]!table_weight[HeadingAccuracy]*(('F+ , F-'!F$2-[1]!tbl_gk[[#This Row],[HeadingAccuracy]])/('F+ , F-'!F$2-'F+ , F-'!F$3))</f>
        <v>1.1274360672166649E-2</v>
      </c>
      <c r="G954" s="1" cm="1">
        <f t="array" ref="G954">[1]!table_weight[ShortPassing]*(('F+ , F-'!G$2-[1]!tbl_gk[[#This Row],[ShortPassing]])/('F+ , F-'!G$2-'F+ , F-'!G$3))</f>
        <v>4.781557995763748E-2</v>
      </c>
      <c r="H954" s="1" cm="1">
        <f t="array" ref="H954">[1]!table_weight[Volleys]*(('F+ , F-'!H$2-[1]!tbl_gk[[#This Row],[Volleys]])/('F+ , F-'!H$2-'F+ , F-'!H$3))</f>
        <v>8.1017446859167619E-4</v>
      </c>
      <c r="I954" s="1" cm="1">
        <f t="array" ref="I954">[1]!table_weight[Dribbling]*(('F+ , F-'!I$2-[1]!tbl_gk[[#This Row],[Dribbling]])/('F+ , F-'!I$2-'F+ , F-'!I$3))</f>
        <v>3.911512886261884E-3</v>
      </c>
      <c r="J954" s="1" cm="1">
        <f t="array" ref="J954">[1]!table_weight[Curve]*(('F+ , F-'!J$2-[1]!tbl_gk[[#This Row],[Curve]])/('F+ , F-'!J$2-'F+ , F-'!J$3))</f>
        <v>9.9719433458404991E-3</v>
      </c>
      <c r="K954" s="1" cm="1">
        <f t="array" ref="K954">[1]!table_weight[FKAccuracy]*(('F+ , F-'!K$2-[1]!tbl_gk[[#This Row],[FKAccuracy]])/('F+ , F-'!K$2-'F+ , F-'!K$3))</f>
        <v>9.2789777912990392E-3</v>
      </c>
      <c r="L954" s="1" cm="1">
        <f t="array" ref="L954">[1]!table_weight[LongPassing]*(('F+ , F-'!L$2-[1]!tbl_gk[[#This Row],[LongPassing]])/('F+ , F-'!L$2-'F+ , F-'!L$3))</f>
        <v>2.8695477304017315E-2</v>
      </c>
      <c r="M954" s="1" cm="1">
        <f t="array" ref="M954">[1]!table_weight[BallControl]*(('F+ , F-'!M$2-[1]!tbl_gk[[#This Row],[BallControl]])/('F+ , F-'!M$2-'F+ , F-'!M$3))</f>
        <v>8.2576383154417555E-3</v>
      </c>
      <c r="N954" s="1" cm="1">
        <f t="array" ref="N954">[1]!table_weight[Acceleration]*(('F+ , F-'!N$2-[1]!tbl_gk[[#This Row],[Acceleration]])/('F+ , F-'!N$2-'F+ , F-'!N$3))</f>
        <v>8.7940013242899726E-3</v>
      </c>
      <c r="O954" s="1" cm="1">
        <f t="array" ref="O954">[1]!table_weight[SprintSpeed]*(('F+ , F-'!O$2-[1]!tbl_gk[[#This Row],[SprintSpeed]])/('F+ , F-'!O$2-'F+ , F-'!O$3))</f>
        <v>9.5576513538180603E-3</v>
      </c>
      <c r="P954" s="1" cm="1">
        <f t="array" ref="P954">[1]!table_weight[Agility]*(('F+ , F-'!P$2-[1]!tbl_gk[[#This Row],[Agility]])/('F+ , F-'!P$2-'F+ , F-'!P$3))</f>
        <v>3.6273431466616623E-3</v>
      </c>
      <c r="Q954" s="1" cm="1">
        <f t="array" ref="Q954">[1]!table_weight[Reactions]*(('F+ , F-'!Q$2-[1]!tbl_gk[[#This Row],[Reactions]])/('F+ , F-'!Q$2-'F+ , F-'!Q$3))</f>
        <v>1.0828482001515951E-3</v>
      </c>
      <c r="R954" s="1" cm="1">
        <f t="array" ref="R954">[1]!table_weight[Balance]*(('F+ , F-'!R$2-[1]!tbl_gk[[#This Row],[Balance]])/('F+ , F-'!R$2-'F+ , F-'!R$3))</f>
        <v>2.4835002452456411E-3</v>
      </c>
      <c r="S954" s="1" cm="1">
        <f t="array" ref="S954">[1]!table_weight[ShotPower]*(('F+ , F-'!S$2-[1]!tbl_gk[[#This Row],[ShotPower]])/('F+ , F-'!S$2-'F+ , F-'!S$3))</f>
        <v>5.1941499031661464E-3</v>
      </c>
      <c r="T954" s="1" cm="1">
        <f t="array" ref="T954">[1]!table_weight[Jumping]*(('F+ , F-'!T$2-[1]!tbl_gk[[#This Row],[Jumping]])/('F+ , F-'!T$2-'F+ , F-'!T$3))</f>
        <v>4.0359382513714759E-3</v>
      </c>
      <c r="U954" s="1" cm="1">
        <f t="array" ref="U954">[1]!table_weight[Stamina]*(('F+ , F-'!U$2-[1]!tbl_gk[[#This Row],[Stamina]])/('F+ , F-'!U$2-'F+ , F-'!U$3))</f>
        <v>1.88916258574835E-2</v>
      </c>
      <c r="V954" s="1" cm="1">
        <f t="array" ref="V954">[1]!table_weight[Strength]*(('F+ , F-'!V$2-[1]!tbl_gk[[#This Row],[Strength]])/('F+ , F-'!V$2-'F+ , F-'!V$3))</f>
        <v>2.1296014602981403E-2</v>
      </c>
      <c r="W954" s="1" cm="1">
        <f t="array" ref="W954">[1]!table_weight[LongShots]*(('F+ , F-'!W$2-[1]!tbl_gk[[#This Row],[LongShots]])/('F+ , F-'!W$2-'F+ , F-'!W$3))</f>
        <v>7.5315173595909123E-3</v>
      </c>
      <c r="X954" s="1" cm="1">
        <f t="array" ref="X954">[1]!table_weight[Aggression]*(('F+ , F-'!X$2-[1]!tbl_gk[[#This Row],[Aggression]])/('F+ , F-'!X$2-'F+ , F-'!X$3))</f>
        <v>2.4338302403407318E-3</v>
      </c>
      <c r="Y954" s="1" cm="1">
        <f t="array" ref="Y954">[1]!table_weight[Interceptions]*(('F+ , F-'!Y$2-[1]!tbl_gk[[#This Row],[Interceptions]])/('F+ , F-'!Y$2-'F+ , F-'!Y$3))</f>
        <v>1.4543619728865382E-2</v>
      </c>
      <c r="Z954" s="1" cm="1">
        <f t="array" ref="Z954">[1]!table_weight[Positioning]*(('F+ , F-'!Z$2-[1]!tbl_gk[[#This Row],[Positioning]])/('F+ , F-'!Z$2-'F+ , F-'!Z$3))</f>
        <v>1.3310009126863251E-3</v>
      </c>
      <c r="AA954" s="1" cm="1">
        <f t="array" ref="AA954">[1]!table_weight[Vision]*(('F+ , F-'!AA$2-[1]!tbl_gk[[#This Row],[Vision]])/('F+ , F-'!AA$2-'F+ , F-'!AA$3))</f>
        <v>2.0586147449548689E-2</v>
      </c>
      <c r="AB954" s="1" cm="1">
        <f t="array" ref="AB954">[1]!table_weight[Penalties]*(('F+ , F-'!AB$2-[1]!tbl_gk[[#This Row],[Penalties]])/('F+ , F-'!AB$2-'F+ , F-'!AB$3))</f>
        <v>2.3879722257019362E-3</v>
      </c>
      <c r="AC954" s="1" cm="1">
        <f t="array" ref="AC954">[1]!table_weight[Composure]*(('F+ , F-'!AC$2-[1]!tbl_gk[[#This Row],[Composure]])/('F+ , F-'!AC$2-'F+ , F-'!AC$3))</f>
        <v>1.441083694938589E-3</v>
      </c>
      <c r="AD954" s="1" cm="1">
        <f t="array" ref="AD954">[1]!table_weight[Marking]*(('F+ , F-'!AD$2-[1]!tbl_gk[[#This Row],[Marking]])/('F+ , F-'!AD$2-'F+ , F-'!AD$3))</f>
        <v>3.4704616390043845E-2</v>
      </c>
      <c r="AE954" s="1" cm="1">
        <f t="array" ref="AE954">[1]!table_weight[StandingTackle]*(('F+ , F-'!AE$2-[1]!tbl_gk[[#This Row],[StandingTackle]])/('F+ , F-'!AE$2-'F+ , F-'!AE$3))</f>
        <v>2.2416857476822579E-3</v>
      </c>
      <c r="AF954" s="1" cm="1">
        <f t="array" ref="AF954">[1]!table_weight[SlidingTackle]*(('F+ , F-'!AF$2-[1]!tbl_gk[[#This Row],[SlidingTackle]])/('F+ , F-'!AF$2-'F+ , F-'!AF$3))</f>
        <v>0</v>
      </c>
      <c r="AG954" s="1" cm="1">
        <f t="array" ref="AG954">[1]!table_weight[GKDiving]*(('F+ , F-'!AG$2-[1]!tbl_gk[[#This Row],[GKDiving]])/('F+ , F-'!AG$2-'F+ , F-'!AG$3))</f>
        <v>3.4162356758949373E-2</v>
      </c>
      <c r="AH954" s="1" cm="1">
        <f t="array" ref="AH954">[1]!table_weight[GKHandling]*(('F+ , F-'!AH$2-[1]!tbl_gk[[#This Row],[GKHandling]])/('F+ , F-'!AH$2-'F+ , F-'!AH$3))</f>
        <v>3.7430060448935834E-2</v>
      </c>
      <c r="AI954" s="1" cm="1">
        <f t="array" ref="AI954">[1]!table_weight[GKKicking]*(('F+ , F-'!AI$2-[1]!tbl_gk[[#This Row],[GKKicking]])/('F+ , F-'!AI$2-'F+ , F-'!AI$3))</f>
        <v>2.414968055978094E-2</v>
      </c>
      <c r="AJ954" s="1" cm="1">
        <f t="array" ref="AJ954">[1]!table_weight[GKPositioning]*(('F+ , F-'!AJ$2-[1]!tbl_gk[[#This Row],[GKPositioning]])/('F+ , F-'!AJ$2-'F+ , F-'!AJ$3))</f>
        <v>1.2613793264842845E-2</v>
      </c>
      <c r="AK954" s="1" cm="1">
        <f t="array" ref="AK954">[1]!table_weight[GKReflexes]*(('F+ , F-'!AK$2-[1]!tbl_gk[[#This Row],[GKReflexes]])/('F+ , F-'!AK$2-'F+ , F-'!AK$3))</f>
        <v>3.2795862488591399E-2</v>
      </c>
    </row>
    <row r="955" spans="1:37" x14ac:dyDescent="0.55000000000000004">
      <c r="A955" s="8">
        <f>[1]!tbl_gk[[#This Row],[ID]]</f>
        <v>235421</v>
      </c>
      <c r="B955" s="2" cm="1">
        <f t="array" ref="B955">[1]!table_weight[ValueEUR]*(('F+ , F-'!B$2-[1]!tbl_gk[[#This Row],[ValueEUR]])/('F+ , F-'!B$2-'F+ , F-'!B$3))</f>
        <v>2.518704222980674E-4</v>
      </c>
      <c r="C955" s="2" cm="1">
        <f t="array" ref="C955">[1]!table_weight[WageEUR]*(('F+ , F-'!C$2-[1]!tbl_gk[[#This Row],[WageEUR]])/('F+ , F-'!C$2-'F+ , F-'!C$3))</f>
        <v>2.3472561185650898E-4</v>
      </c>
      <c r="D955" s="2" cm="1">
        <f t="array" ref="D955">[1]!table_weight[Crossing]*(('F+ , F-'!D$2-[1]!tbl_gk[[#This Row],[Crossing]])/('F+ , F-'!D$2-'F+ , F-'!D$3))</f>
        <v>3.81086577105983E-2</v>
      </c>
      <c r="E955" s="2" cm="1">
        <f t="array" ref="E955">[1]!table_weight[Finishing]*(('F+ , F-'!E$2-[1]!tbl_gk[[#This Row],[Finishing]])/('F+ , F-'!E$2-'F+ , F-'!E$3))</f>
        <v>1.7968512321265388E-2</v>
      </c>
      <c r="F955" s="2" cm="1">
        <f t="array" ref="F955">[1]!table_weight[HeadingAccuracy]*(('F+ , F-'!F$2-[1]!tbl_gk[[#This Row],[HeadingAccuracy]])/('F+ , F-'!F$2-'F+ , F-'!F$3))</f>
        <v>3.7581202240555504E-3</v>
      </c>
      <c r="G955" s="2" cm="1">
        <f t="array" ref="G955">[1]!table_weight[ShortPassing]*(('F+ , F-'!G$2-[1]!tbl_gk[[#This Row],[ShortPassing]])/('F+ , F-'!G$2-'F+ , F-'!G$3))</f>
        <v>6.7504348175488213E-2</v>
      </c>
      <c r="H955" s="2" cm="1">
        <f t="array" ref="H955">[1]!table_weight[Volleys]*(('F+ , F-'!H$2-[1]!tbl_gk[[#This Row],[Volleys]])/('F+ , F-'!H$2-'F+ , F-'!H$3))</f>
        <v>2.4305234057750281E-3</v>
      </c>
      <c r="I955" s="2" cm="1">
        <f t="array" ref="I955">[1]!table_weight[Dribbling]*(('F+ , F-'!I$2-[1]!tbl_gk[[#This Row],[Dribbling]])/('F+ , F-'!I$2-'F+ , F-'!I$3))</f>
        <v>1.7601807988178481E-2</v>
      </c>
      <c r="J955" s="2" cm="1">
        <f t="array" ref="J955">[1]!table_weight[Curve]*(('F+ , F-'!J$2-[1]!tbl_gk[[#This Row],[Curve]])/('F+ , F-'!J$2-'F+ , F-'!J$3))</f>
        <v>9.8029273569279467E-3</v>
      </c>
      <c r="K955" s="2" cm="1">
        <f t="array" ref="K955">[1]!table_weight[FKAccuracy]*(('F+ , F-'!K$2-[1]!tbl_gk[[#This Row],[FKAccuracy]])/('F+ , F-'!K$2-'F+ , F-'!K$3))</f>
        <v>9.5832065713416324E-3</v>
      </c>
      <c r="L955" s="2" cm="1">
        <f t="array" ref="L955">[1]!table_weight[LongPassing]*(('F+ , F-'!L$2-[1]!tbl_gk[[#This Row],[LongPassing]])/('F+ , F-'!L$2-'F+ , F-'!L$3))</f>
        <v>2.5988356803638323E-2</v>
      </c>
      <c r="M955" s="2" cm="1">
        <f t="array" ref="M955">[1]!table_weight[BallControl]*(('F+ , F-'!M$2-[1]!tbl_gk[[#This Row],[BallControl]])/('F+ , F-'!M$2-'F+ , F-'!M$3))</f>
        <v>1.2603763744621627E-2</v>
      </c>
      <c r="N955" s="2" cm="1">
        <f t="array" ref="N955">[1]!table_weight[Acceleration]*(('F+ , F-'!N$2-[1]!tbl_gk[[#This Row],[Acceleration]])/('F+ , F-'!N$2-'F+ , F-'!N$3))</f>
        <v>6.5391291898566463E-3</v>
      </c>
      <c r="O955" s="2" cm="1">
        <f t="array" ref="O955">[1]!table_weight[SprintSpeed]*(('F+ , F-'!O$2-[1]!tbl_gk[[#This Row],[SprintSpeed]])/('F+ , F-'!O$2-'F+ , F-'!O$3))</f>
        <v>8.995436568299351E-3</v>
      </c>
      <c r="P955" s="2" cm="1">
        <f t="array" ref="P955">[1]!table_weight[Agility]*(('F+ , F-'!P$2-[1]!tbl_gk[[#This Row],[Agility]])/('F+ , F-'!P$2-'F+ , F-'!P$3))</f>
        <v>4.9144649083803166E-3</v>
      </c>
      <c r="Q955" s="2" cm="1">
        <f t="array" ref="Q955">[1]!table_weight[Reactions]*(('F+ , F-'!Q$2-[1]!tbl_gk[[#This Row],[Reactions]])/('F+ , F-'!Q$2-'F+ , F-'!Q$3))</f>
        <v>1.8563112002598775E-3</v>
      </c>
      <c r="R955" s="2" cm="1">
        <f t="array" ref="R955">[1]!table_weight[Balance]*(('F+ , F-'!R$2-[1]!tbl_gk[[#This Row],[Balance]])/('F+ , F-'!R$2-'F+ , F-'!R$3))</f>
        <v>1.5521876532785257E-3</v>
      </c>
      <c r="S955" s="2" cm="1">
        <f t="array" ref="S955">[1]!table_weight[ShotPower]*(('F+ , F-'!S$2-[1]!tbl_gk[[#This Row],[ShotPower]])/('F+ , F-'!S$2-'F+ , F-'!S$3))</f>
        <v>6.7523948741159906E-3</v>
      </c>
      <c r="T955" s="2" cm="1">
        <f t="array" ref="T955">[1]!table_weight[Jumping]*(('F+ , F-'!T$2-[1]!tbl_gk[[#This Row],[Jumping]])/('F+ , F-'!T$2-'F+ , F-'!T$3))</f>
        <v>1.9750336123732751E-3</v>
      </c>
      <c r="U955" s="2" cm="1">
        <f t="array" ref="U955">[1]!table_weight[Stamina]*(('F+ , F-'!U$2-[1]!tbl_gk[[#This Row],[Stamina]])/('F+ , F-'!U$2-'F+ , F-'!U$3))</f>
        <v>1.5456784792486501E-2</v>
      </c>
      <c r="V955" s="2" cm="1">
        <f t="array" ref="V955">[1]!table_weight[Strength]*(('F+ , F-'!V$2-[1]!tbl_gk[[#This Row],[Strength]])/('F+ , F-'!V$2-'F+ , F-'!V$3))</f>
        <v>3.2831355846262997E-2</v>
      </c>
      <c r="W955" s="2" cm="1">
        <f t="array" ref="W955">[1]!table_weight[LongShots]*(('F+ , F-'!W$2-[1]!tbl_gk[[#This Row],[LongShots]])/('F+ , F-'!W$2-'F+ , F-'!W$3))</f>
        <v>9.3494698256990638E-3</v>
      </c>
      <c r="X955" s="2" cm="1">
        <f t="array" ref="X955">[1]!table_weight[Aggression]*(('F+ , F-'!X$2-[1]!tbl_gk[[#This Row],[Aggression]])/('F+ , F-'!X$2-'F+ , F-'!X$3))</f>
        <v>1.642835412229994E-2</v>
      </c>
      <c r="Y955" s="2" cm="1">
        <f t="array" ref="Y955">[1]!table_weight[Interceptions]*(('F+ , F-'!Y$2-[1]!tbl_gk[[#This Row],[Interceptions]])/('F+ , F-'!Y$2-'F+ , F-'!Y$3))</f>
        <v>1.6621279690131864E-2</v>
      </c>
      <c r="Z955" s="2" cm="1">
        <f t="array" ref="Z955">[1]!table_weight[Positioning]*(('F+ , F-'!Z$2-[1]!tbl_gk[[#This Row],[Positioning]])/('F+ , F-'!Z$2-'F+ , F-'!Z$3))</f>
        <v>1.7746678835817667E-3</v>
      </c>
      <c r="AA955" s="2" cm="1">
        <f t="array" ref="AA955">[1]!table_weight[Vision]*(('F+ , F-'!AA$2-[1]!tbl_gk[[#This Row],[Vision]])/('F+ , F-'!AA$2-'F+ , F-'!AA$3))</f>
        <v>2.9814420444173963E-2</v>
      </c>
      <c r="AB955" s="2" cm="1">
        <f t="array" ref="AB955">[1]!table_weight[Penalties]*(('F+ , F-'!AB$2-[1]!tbl_gk[[#This Row],[Penalties]])/('F+ , F-'!AB$2-'F+ , F-'!AB$3))</f>
        <v>2.153089711698467E-3</v>
      </c>
      <c r="AC955" s="2" cm="1">
        <f t="array" ref="AC955">[1]!table_weight[Composure]*(('F+ , F-'!AC$2-[1]!tbl_gk[[#This Row],[Composure]])/('F+ , F-'!AC$2-'F+ , F-'!AC$3))</f>
        <v>2.2950592178651603E-3</v>
      </c>
      <c r="AD955" s="2" cm="1">
        <f t="array" ref="AD955">[1]!table_weight[Marking]*(('F+ , F-'!AD$2-[1]!tbl_gk[[#This Row],[Marking]])/('F+ , F-'!AD$2-'F+ , F-'!AD$3))</f>
        <v>1.41973430686543E-2</v>
      </c>
      <c r="AE955" s="2" cm="1">
        <f t="array" ref="AE955">[1]!table_weight[StandingTackle]*(('F+ , F-'!AE$2-[1]!tbl_gk[[#This Row],[StandingTackle]])/('F+ , F-'!AE$2-'F+ , F-'!AE$3))</f>
        <v>1.120842873841129E-2</v>
      </c>
      <c r="AF955" s="2" cm="1">
        <f t="array" ref="AF955">[1]!table_weight[SlidingTackle]*(('F+ , F-'!AF$2-[1]!tbl_gk[[#This Row],[SlidingTackle]])/('F+ , F-'!AF$2-'F+ , F-'!AF$3))</f>
        <v>8.9667429907290316E-3</v>
      </c>
      <c r="AG955" s="2" cm="1">
        <f t="array" ref="AG955">[1]!table_weight[GKDiving]*(('F+ , F-'!AG$2-[1]!tbl_gk[[#This Row],[GKDiving]])/('F+ , F-'!AG$2-'F+ , F-'!AG$3))</f>
        <v>4.6119181624581652E-2</v>
      </c>
      <c r="AH955" s="2" cm="1">
        <f t="array" ref="AH955">[1]!table_weight[GKHandling]*(('F+ , F-'!AH$2-[1]!tbl_gk[[#This Row],[GKHandling]])/('F+ , F-'!AH$2-'F+ , F-'!AH$3))</f>
        <v>5.3471514927051197E-2</v>
      </c>
      <c r="AI955" s="2" cm="1">
        <f t="array" ref="AI955">[1]!table_weight[GKKicking]*(('F+ , F-'!AI$2-[1]!tbl_gk[[#This Row],[GKKicking]])/('F+ , F-'!AI$2-'F+ , F-'!AI$3))</f>
        <v>3.1305141466382698E-2</v>
      </c>
      <c r="AJ955" s="2" cm="1">
        <f t="array" ref="AJ955">[1]!table_weight[GKPositioning]*(('F+ , F-'!AJ$2-[1]!tbl_gk[[#This Row],[GKPositioning]])/('F+ , F-'!AJ$2-'F+ , F-'!AJ$3))</f>
        <v>1.7659310570779983E-2</v>
      </c>
      <c r="AK955" s="2" cm="1">
        <f t="array" ref="AK955">[1]!table_weight[GKReflexes]*(('F+ , F-'!AK$2-[1]!tbl_gk[[#This Row],[GKReflexes]])/('F+ , F-'!AK$2-'F+ , F-'!AK$3))</f>
        <v>4.3727816651455198E-2</v>
      </c>
    </row>
    <row r="956" spans="1:37" x14ac:dyDescent="0.55000000000000004">
      <c r="A956" s="7">
        <f>[1]!tbl_gk[[#This Row],[ID]]</f>
        <v>235460</v>
      </c>
      <c r="B956" s="1" cm="1">
        <f t="array" ref="B956">[1]!table_weight[ValueEUR]*(('F+ , F-'!B$2-[1]!tbl_gk[[#This Row],[ValueEUR]])/('F+ , F-'!B$2-'F+ , F-'!B$3))</f>
        <v>2.2100394897722579E-4</v>
      </c>
      <c r="C956" s="1" cm="1">
        <f t="array" ref="C956">[1]!table_weight[WageEUR]*(('F+ , F-'!C$2-[1]!tbl_gk[[#This Row],[WageEUR]])/('F+ , F-'!C$2-'F+ , F-'!C$3))</f>
        <v>3.9120935309418161E-4</v>
      </c>
      <c r="D956" s="1" cm="1">
        <f t="array" ref="D956">[1]!table_weight[Crossing]*(('F+ , F-'!D$2-[1]!tbl_gk[[#This Row],[Crossing]])/('F+ , F-'!D$2-'F+ , F-'!D$3))</f>
        <v>3.81086577105983E-2</v>
      </c>
      <c r="E956" s="1" cm="1">
        <f t="array" ref="E956">[1]!table_weight[Finishing]*(('F+ , F-'!E$2-[1]!tbl_gk[[#This Row],[Finishing]])/('F+ , F-'!E$2-'F+ , F-'!E$3))</f>
        <v>2.1961515059324362E-2</v>
      </c>
      <c r="F956" s="1" cm="1">
        <f t="array" ref="F956">[1]!table_weight[HeadingAccuracy]*(('F+ , F-'!F$2-[1]!tbl_gk[[#This Row],[HeadingAccuracy]])/('F+ , F-'!F$2-'F+ , F-'!F$3))</f>
        <v>1.1691929585950599E-2</v>
      </c>
      <c r="G956" s="1" cm="1">
        <f t="array" ref="G956">[1]!table_weight[ShortPassing]*(('F+ , F-'!G$2-[1]!tbl_gk[[#This Row],[ShortPassing]])/('F+ , F-'!G$2-'F+ , F-'!G$3))</f>
        <v>5.484728289258417E-2</v>
      </c>
      <c r="H956" s="1" cm="1">
        <f t="array" ref="H956">[1]!table_weight[Volleys]*(('F+ , F-'!H$2-[1]!tbl_gk[[#This Row],[Volleys]])/('F+ , F-'!H$2-'F+ , F-'!H$3))</f>
        <v>2.4305234057750281E-3</v>
      </c>
      <c r="I956" s="1" cm="1">
        <f t="array" ref="I956">[1]!table_weight[Dribbling]*(('F+ , F-'!I$2-[1]!tbl_gk[[#This Row],[Dribbling]])/('F+ , F-'!I$2-'F+ , F-'!I$3))</f>
        <v>2.0535442652874894E-2</v>
      </c>
      <c r="J956" s="1" cm="1">
        <f t="array" ref="J956">[1]!table_weight[Curve]*(('F+ , F-'!J$2-[1]!tbl_gk[[#This Row],[Curve]])/('F+ , F-'!J$2-'F+ , F-'!J$3))</f>
        <v>9.295879390190295E-3</v>
      </c>
      <c r="K956" s="1" cm="1">
        <f t="array" ref="K956">[1]!table_weight[FKAccuracy]*(('F+ , F-'!K$2-[1]!tbl_gk[[#This Row],[FKAccuracy]])/('F+ , F-'!K$2-'F+ , F-'!K$3))</f>
        <v>9.4310921813203358E-3</v>
      </c>
      <c r="L956" s="1" cm="1">
        <f t="array" ref="L956">[1]!table_weight[LongPassing]*(('F+ , F-'!L$2-[1]!tbl_gk[[#This Row],[LongPassing]])/('F+ , F-'!L$2-'F+ , F-'!L$3))</f>
        <v>2.4905508603486726E-2</v>
      </c>
      <c r="M956" s="1" cm="1">
        <f t="array" ref="M956">[1]!table_weight[BallControl]*(('F+ , F-'!M$2-[1]!tbl_gk[[#This Row],[BallControl]])/('F+ , F-'!M$2-'F+ , F-'!M$3))</f>
        <v>1.2603763744621627E-2</v>
      </c>
      <c r="N956" s="1" cm="1">
        <f t="array" ref="N956">[1]!table_weight[Acceleration]*(('F+ , F-'!N$2-[1]!tbl_gk[[#This Row],[Acceleration]])/('F+ , F-'!N$2-'F+ , F-'!N$3))</f>
        <v>9.244975751176639E-3</v>
      </c>
      <c r="O956" s="1" cm="1">
        <f t="array" ref="O956">[1]!table_weight[SprintSpeed]*(('F+ , F-'!O$2-[1]!tbl_gk[[#This Row],[SprintSpeed]])/('F+ , F-'!O$2-'F+ , F-'!O$3))</f>
        <v>1.0400973532096125E-2</v>
      </c>
      <c r="P956" s="1" cm="1">
        <f t="array" ref="P956">[1]!table_weight[Agility]*(('F+ , F-'!P$2-[1]!tbl_gk[[#This Row],[Agility]])/('F+ , F-'!P$2-'F+ , F-'!P$3))</f>
        <v>5.265498116121768E-3</v>
      </c>
      <c r="Q956" s="1" cm="1">
        <f t="array" ref="Q956">[1]!table_weight[Reactions]*(('F+ , F-'!Q$2-[1]!tbl_gk[[#This Row],[Reactions]])/('F+ , F-'!Q$2-'F+ , F-'!Q$3))</f>
        <v>1.5984902002237835E-3</v>
      </c>
      <c r="R956" s="1" cm="1">
        <f t="array" ref="R956">[1]!table_weight[Balance]*(('F+ , F-'!R$2-[1]!tbl_gk[[#This Row],[Balance]])/('F+ , F-'!R$2-'F+ , F-'!R$3))</f>
        <v>2.4835002452456411E-3</v>
      </c>
      <c r="S956" s="1" cm="1">
        <f t="array" ref="S956">[1]!table_weight[ShotPower]*(('F+ , F-'!S$2-[1]!tbl_gk[[#This Row],[ShotPower]])/('F+ , F-'!S$2-'F+ , F-'!S$3))</f>
        <v>5.9732723886410689E-3</v>
      </c>
      <c r="T956" s="1" cm="1">
        <f t="array" ref="T956">[1]!table_weight[Jumping]*(('F+ , F-'!T$2-[1]!tbl_gk[[#This Row],[Jumping]])/('F+ , F-'!T$2-'F+ , F-'!T$3))</f>
        <v>3.3489700383720756E-3</v>
      </c>
      <c r="U956" s="1" cm="1">
        <f t="array" ref="U956">[1]!table_weight[Stamina]*(('F+ , F-'!U$2-[1]!tbl_gk[[#This Row],[Stamina]])/('F+ , F-'!U$2-'F+ , F-'!U$3))</f>
        <v>1.88916258574835E-2</v>
      </c>
      <c r="V956" s="1" cm="1">
        <f t="array" ref="V956">[1]!table_weight[Strength]*(('F+ , F-'!V$2-[1]!tbl_gk[[#This Row],[Strength]])/('F+ , F-'!V$2-'F+ , F-'!V$3))</f>
        <v>1.6859344894026941E-2</v>
      </c>
      <c r="W956" s="1" cm="1">
        <f t="array" ref="W956">[1]!table_weight[LongShots]*(('F+ , F-'!W$2-[1]!tbl_gk[[#This Row],[LongShots]])/('F+ , F-'!W$2-'F+ , F-'!W$3))</f>
        <v>9.86888481601568E-3</v>
      </c>
      <c r="X956" s="1" cm="1">
        <f t="array" ref="X956">[1]!table_weight[Aggression]*(('F+ , F-'!X$2-[1]!tbl_gk[[#This Row],[Aggression]])/('F+ , F-'!X$2-'F+ , F-'!X$3))</f>
        <v>1.3994523881959207E-2</v>
      </c>
      <c r="Y956" s="1" cm="1">
        <f t="array" ref="Y956">[1]!table_weight[Interceptions]*(('F+ , F-'!Y$2-[1]!tbl_gk[[#This Row],[Interceptions]])/('F+ , F-'!Y$2-'F+ , F-'!Y$3))</f>
        <v>2.3546812894353474E-2</v>
      </c>
      <c r="Z956" s="1" cm="1">
        <f t="array" ref="Z956">[1]!table_weight[Positioning]*(('F+ , F-'!Z$2-[1]!tbl_gk[[#This Row],[Positioning]])/('F+ , F-'!Z$2-'F+ , F-'!Z$3))</f>
        <v>2.3662238447756888E-3</v>
      </c>
      <c r="AA956" s="1" cm="1">
        <f t="array" ref="AA956">[1]!table_weight[Vision]*(('F+ , F-'!AA$2-[1]!tbl_gk[[#This Row],[Vision]])/('F+ , F-'!AA$2-'F+ , F-'!AA$3))</f>
        <v>2.4845350370144972E-2</v>
      </c>
      <c r="AB956" s="1" cm="1">
        <f t="array" ref="AB956">[1]!table_weight[Penalties]*(('F+ , F-'!AB$2-[1]!tbl_gk[[#This Row],[Penalties]])/('F+ , F-'!AB$2-'F+ , F-'!AB$3))</f>
        <v>2.2313838830329571E-3</v>
      </c>
      <c r="AC956" s="1" cm="1">
        <f t="array" ref="AC956">[1]!table_weight[Composure]*(('F+ , F-'!AC$2-[1]!tbl_gk[[#This Row],[Composure]])/('F+ , F-'!AC$2-'F+ , F-'!AC$3))</f>
        <v>1.6545775756702319E-3</v>
      </c>
      <c r="AD956" s="1" cm="1">
        <f t="array" ref="AD956">[1]!table_weight[Marking]*(('F+ , F-'!AD$2-[1]!tbl_gk[[#This Row],[Marking]])/('F+ , F-'!AD$2-'F+ , F-'!AD$3))</f>
        <v>3.1549651263676225E-2</v>
      </c>
      <c r="AE956" s="1" cm="1">
        <f t="array" ref="AE956">[1]!table_weight[StandingTackle]*(('F+ , F-'!AE$2-[1]!tbl_gk[[#This Row],[StandingTackle]])/('F+ , F-'!AE$2-'F+ , F-'!AE$3))</f>
        <v>2.6900228972187096E-2</v>
      </c>
      <c r="AF956" s="1" cm="1">
        <f t="array" ref="AF956">[1]!table_weight[SlidingTackle]*(('F+ , F-'!AF$2-[1]!tbl_gk[[#This Row],[SlidingTackle]])/('F+ , F-'!AF$2-'F+ , F-'!AF$3))</f>
        <v>1.120842873841129E-2</v>
      </c>
      <c r="AG956" s="1" cm="1">
        <f t="array" ref="AG956">[1]!table_weight[GKDiving]*(('F+ , F-'!AG$2-[1]!tbl_gk[[#This Row],[GKDiving]])/('F+ , F-'!AG$2-'F+ , F-'!AG$3))</f>
        <v>3.7578592434844307E-2</v>
      </c>
      <c r="AH956" s="1" cm="1">
        <f t="array" ref="AH956">[1]!table_weight[GKHandling]*(('F+ , F-'!AH$2-[1]!tbl_gk[[#This Row],[GKHandling]])/('F+ , F-'!AH$2-'F+ , F-'!AH$3))</f>
        <v>4.6341979603444362E-2</v>
      </c>
      <c r="AI956" s="1" cm="1">
        <f t="array" ref="AI956">[1]!table_weight[GKKicking]*(('F+ , F-'!AI$2-[1]!tbl_gk[[#This Row],[GKKicking]])/('F+ , F-'!AI$2-'F+ , F-'!AI$3))</f>
        <v>2.6832978399756596E-2</v>
      </c>
      <c r="AJ956" s="1" cm="1">
        <f t="array" ref="AJ956">[1]!table_weight[GKPositioning]*(('F+ , F-'!AJ$2-[1]!tbl_gk[[#This Row],[GKPositioning]])/('F+ , F-'!AJ$2-'F+ , F-'!AJ$3))</f>
        <v>1.6397931244295699E-2</v>
      </c>
      <c r="AK956" s="1" cm="1">
        <f t="array" ref="AK956">[1]!table_weight[GKReflexes]*(('F+ , F-'!AK$2-[1]!tbl_gk[[#This Row],[GKReflexes]])/('F+ , F-'!AK$2-'F+ , F-'!AK$3))</f>
        <v>4.7371801372409796E-2</v>
      </c>
    </row>
    <row r="957" spans="1:37" x14ac:dyDescent="0.55000000000000004">
      <c r="A957" s="8">
        <f>[1]!tbl_gk[[#This Row],[ID]]</f>
        <v>235477</v>
      </c>
      <c r="B957" s="2" cm="1">
        <f t="array" ref="B957">[1]!table_weight[ValueEUR]*(('F+ , F-'!B$2-[1]!tbl_gk[[#This Row],[ValueEUR]])/('F+ , F-'!B$2-'F+ , F-'!B$3))</f>
        <v>5.8954964042807441E-5</v>
      </c>
      <c r="C957" s="2" cm="1">
        <f t="array" ref="C957">[1]!table_weight[WageEUR]*(('F+ , F-'!C$2-[1]!tbl_gk[[#This Row],[WageEUR]])/('F+ , F-'!C$2-'F+ , F-'!C$3))</f>
        <v>2.3472561185650898E-4</v>
      </c>
      <c r="D957" s="2" cm="1">
        <f t="array" ref="D957">[1]!table_weight[Crossing]*(('F+ , F-'!D$2-[1]!tbl_gk[[#This Row],[Crossing]])/('F+ , F-'!D$2-'F+ , F-'!D$3))</f>
        <v>3.6987814836757178E-2</v>
      </c>
      <c r="E957" s="2" cm="1">
        <f t="array" ref="E957">[1]!table_weight[Finishing]*(('F+ , F-'!E$2-[1]!tbl_gk[[#This Row],[Finishing]])/('F+ , F-'!E$2-'F+ , F-'!E$3))</f>
        <v>1.7968512321265388E-2</v>
      </c>
      <c r="F957" s="2" cm="1">
        <f t="array" ref="F957">[1]!table_weight[HeadingAccuracy]*(('F+ , F-'!F$2-[1]!tbl_gk[[#This Row],[HeadingAccuracy]])/('F+ , F-'!F$2-'F+ , F-'!F$3))</f>
        <v>1.08567917583827E-2</v>
      </c>
      <c r="G957" s="2" cm="1">
        <f t="array" ref="G957">[1]!table_weight[ShortPassing]*(('F+ , F-'!G$2-[1]!tbl_gk[[#This Row],[ShortPassing]])/('F+ , F-'!G$2-'F+ , F-'!G$3))</f>
        <v>5.3440942305594832E-2</v>
      </c>
      <c r="H957" s="2" cm="1">
        <f t="array" ref="H957">[1]!table_weight[Volleys]*(('F+ , F-'!H$2-[1]!tbl_gk[[#This Row],[Volleys]])/('F+ , F-'!H$2-'F+ , F-'!H$3))</f>
        <v>2.1990449861774069E-3</v>
      </c>
      <c r="I957" s="2" cm="1">
        <f t="array" ref="I957">[1]!table_weight[Dribbling]*(('F+ , F-'!I$2-[1]!tbl_gk[[#This Row],[Dribbling]])/('F+ , F-'!I$2-'F+ , F-'!I$3))</f>
        <v>2.2491199096005835E-2</v>
      </c>
      <c r="J957" s="2" cm="1">
        <f t="array" ref="J957">[1]!table_weight[Curve]*(('F+ , F-'!J$2-[1]!tbl_gk[[#This Row],[Curve]])/('F+ , F-'!J$2-'F+ , F-'!J$3))</f>
        <v>9.4648953791028455E-3</v>
      </c>
      <c r="K957" s="2" cm="1">
        <f t="array" ref="K957">[1]!table_weight[FKAccuracy]*(('F+ , F-'!K$2-[1]!tbl_gk[[#This Row],[FKAccuracy]])/('F+ , F-'!K$2-'F+ , F-'!K$3))</f>
        <v>9.4310921813203358E-3</v>
      </c>
      <c r="L957" s="2" cm="1">
        <f t="array" ref="L957">[1]!table_weight[LongPassing]*(('F+ , F-'!L$2-[1]!tbl_gk[[#This Row],[LongPassing]])/('F+ , F-'!L$2-'F+ , F-'!L$3))</f>
        <v>2.0574115802880336E-2</v>
      </c>
      <c r="M957" s="2" cm="1">
        <f t="array" ref="M957">[1]!table_weight[BallControl]*(('F+ , F-'!M$2-[1]!tbl_gk[[#This Row],[BallControl]])/('F+ , F-'!M$2-'F+ , F-'!M$3))</f>
        <v>1.6080664087965525E-2</v>
      </c>
      <c r="N957" s="2" cm="1">
        <f t="array" ref="N957">[1]!table_weight[Acceleration]*(('F+ , F-'!N$2-[1]!tbl_gk[[#This Row],[Acceleration]])/('F+ , F-'!N$2-'F+ , F-'!N$3))</f>
        <v>7.8920524705166431E-3</v>
      </c>
      <c r="O957" s="2" cm="1">
        <f t="array" ref="O957">[1]!table_weight[SprintSpeed]*(('F+ , F-'!O$2-[1]!tbl_gk[[#This Row],[SprintSpeed]])/('F+ , F-'!O$2-'F+ , F-'!O$3))</f>
        <v>1.0119866139336769E-2</v>
      </c>
      <c r="P957" s="2" cm="1">
        <f t="array" ref="P957">[1]!table_weight[Agility]*(('F+ , F-'!P$2-[1]!tbl_gk[[#This Row],[Agility]])/('F+ , F-'!P$2-'F+ , F-'!P$3))</f>
        <v>3.744354215908813E-3</v>
      </c>
      <c r="Q957" s="2" cm="1">
        <f t="array" ref="Q957">[1]!table_weight[Reactions]*(('F+ , F-'!Q$2-[1]!tbl_gk[[#This Row],[Reactions]])/('F+ , F-'!Q$2-'F+ , F-'!Q$3))</f>
        <v>2.1141322002959716E-3</v>
      </c>
      <c r="R957" s="2" cm="1">
        <f t="array" ref="R957">[1]!table_weight[Balance]*(('F+ , F-'!R$2-[1]!tbl_gk[[#This Row],[Balance]])/('F+ , F-'!R$2-'F+ , F-'!R$3))</f>
        <v>1.4280126410162438E-3</v>
      </c>
      <c r="S957" s="2" cm="1">
        <f t="array" ref="S957">[1]!table_weight[ShotPower]*(('F+ , F-'!S$2-[1]!tbl_gk[[#This Row],[ShotPower]])/('F+ , F-'!S$2-'F+ , F-'!S$3))</f>
        <v>7.271809864432606E-3</v>
      </c>
      <c r="T957" s="2" cm="1">
        <f t="array" ref="T957">[1]!table_weight[Jumping]*(('F+ , F-'!T$2-[1]!tbl_gk[[#This Row],[Jumping]])/('F+ , F-'!T$2-'F+ , F-'!T$3))</f>
        <v>2.0609046389982004E-3</v>
      </c>
      <c r="U957" s="2" cm="1">
        <f t="array" ref="U957">[1]!table_weight[Stamina]*(('F+ , F-'!U$2-[1]!tbl_gk[[#This Row],[Stamina]])/('F+ , F-'!U$2-'F+ , F-'!U$3))</f>
        <v>1.1163233461240251E-2</v>
      </c>
      <c r="V957" s="2" cm="1">
        <f t="array" ref="V957">[1]!table_weight[Strength]*(('F+ , F-'!V$2-[1]!tbl_gk[[#This Row],[Strength]])/('F+ , F-'!V$2-'F+ , F-'!V$3))</f>
        <v>4.4366697089544584E-2</v>
      </c>
      <c r="W957" s="2" cm="1">
        <f t="array" ref="W957">[1]!table_weight[LongShots]*(('F+ , F-'!W$2-[1]!tbl_gk[[#This Row],[LongShots]])/('F+ , F-'!W$2-'F+ , F-'!W$3))</f>
        <v>1.0388299806332293E-2</v>
      </c>
      <c r="X957" s="2" cm="1">
        <f t="array" ref="X957">[1]!table_weight[Aggression]*(('F+ , F-'!X$2-[1]!tbl_gk[[#This Row],[Aggression]])/('F+ , F-'!X$2-'F+ , F-'!X$3))</f>
        <v>1.7645269242470306E-2</v>
      </c>
      <c r="Y957" s="2" cm="1">
        <f t="array" ref="Y957">[1]!table_weight[Interceptions]*(('F+ , F-'!Y$2-[1]!tbl_gk[[#This Row],[Interceptions]])/('F+ , F-'!Y$2-'F+ , F-'!Y$3))</f>
        <v>2.4931919535197796E-2</v>
      </c>
      <c r="Z957" s="2" cm="1">
        <f t="array" ref="Z957">[1]!table_weight[Positioning]*(('F+ , F-'!Z$2-[1]!tbl_gk[[#This Row],[Positioning]])/('F+ , F-'!Z$2-'F+ , F-'!Z$3))</f>
        <v>2.2183348544772088E-3</v>
      </c>
      <c r="AA957" s="2" cm="1">
        <f t="array" ref="AA957">[1]!table_weight[Vision]*(('F+ , F-'!AA$2-[1]!tbl_gk[[#This Row],[Vision]])/('F+ , F-'!AA$2-'F+ , F-'!AA$3))</f>
        <v>2.8394686137308535E-2</v>
      </c>
      <c r="AB957" s="2" cm="1">
        <f t="array" ref="AB957">[1]!table_weight[Penalties]*(('F+ , F-'!AB$2-[1]!tbl_gk[[#This Row],[Penalties]])/('F+ , F-'!AB$2-'F+ , F-'!AB$3))</f>
        <v>2.1922367973657118E-3</v>
      </c>
      <c r="AC957" s="2" cm="1">
        <f t="array" ref="AC957">[1]!table_weight[Composure]*(('F+ , F-'!AC$2-[1]!tbl_gk[[#This Row],[Composure]])/('F+ , F-'!AC$2-'F+ , F-'!AC$3))</f>
        <v>1.814697986218964E-3</v>
      </c>
      <c r="AD957" s="2" cm="1">
        <f t="array" ref="AD957">[1]!table_weight[Marking]*(('F+ , F-'!AD$2-[1]!tbl_gk[[#This Row],[Marking]])/('F+ , F-'!AD$2-'F+ , F-'!AD$3))</f>
        <v>2.8394686137308601E-2</v>
      </c>
      <c r="AE957" s="2" cm="1">
        <f t="array" ref="AE957">[1]!table_weight[StandingTackle]*(('F+ , F-'!AE$2-[1]!tbl_gk[[#This Row],[StandingTackle]])/('F+ , F-'!AE$2-'F+ , F-'!AE$3))</f>
        <v>3.362528621523387E-2</v>
      </c>
      <c r="AF957" s="2" cm="1">
        <f t="array" ref="AF957">[1]!table_weight[SlidingTackle]*(('F+ , F-'!AF$2-[1]!tbl_gk[[#This Row],[SlidingTackle]])/('F+ , F-'!AF$2-'F+ , F-'!AF$3))</f>
        <v>8.2195144081682794E-3</v>
      </c>
      <c r="AG957" s="2" cm="1">
        <f t="array" ref="AG957">[1]!table_weight[GKDiving]*(('F+ , F-'!AG$2-[1]!tbl_gk[[#This Row],[GKDiving]])/('F+ , F-'!AG$2-'F+ , F-'!AG$3))</f>
        <v>5.1243535138424057E-2</v>
      </c>
      <c r="AH957" s="2" cm="1">
        <f t="array" ref="AH957">[1]!table_weight[GKHandling]*(('F+ , F-'!AH$2-[1]!tbl_gk[[#This Row],[GKHandling]])/('F+ , F-'!AH$2-'F+ , F-'!AH$3))</f>
        <v>6.2383434081559733E-2</v>
      </c>
      <c r="AI957" s="2" cm="1">
        <f t="array" ref="AI957">[1]!table_weight[GKKicking]*(('F+ , F-'!AI$2-[1]!tbl_gk[[#This Row],[GKKicking]])/('F+ , F-'!AI$2-'F+ , F-'!AI$3))</f>
        <v>3.309400669303314E-2</v>
      </c>
      <c r="AJ957" s="2" cm="1">
        <f t="array" ref="AJ957">[1]!table_weight[GKPositioning]*(('F+ , F-'!AJ$2-[1]!tbl_gk[[#This Row],[GKPositioning]])/('F+ , F-'!AJ$2-'F+ , F-'!AJ$3))</f>
        <v>2.1443448550232839E-2</v>
      </c>
      <c r="AK957" s="2" cm="1">
        <f t="array" ref="AK957">[1]!table_weight[GKReflexes]*(('F+ , F-'!AK$2-[1]!tbl_gk[[#This Row],[GKReflexes]])/('F+ , F-'!AK$2-'F+ , F-'!AK$3))</f>
        <v>5.64817631747963E-2</v>
      </c>
    </row>
    <row r="958" spans="1:37" x14ac:dyDescent="0.55000000000000004">
      <c r="A958" s="7">
        <f>[1]!tbl_gk[[#This Row],[ID]]</f>
        <v>235545</v>
      </c>
      <c r="B958" s="1" cm="1">
        <f t="array" ref="B958">[1]!table_weight[ValueEUR]*(('F+ , F-'!B$2-[1]!tbl_gk[[#This Row],[ValueEUR]])/('F+ , F-'!B$2-'F+ , F-'!B$3))</f>
        <v>1.6698762066575301E-4</v>
      </c>
      <c r="C958" s="1" cm="1">
        <f t="array" ref="C958">[1]!table_weight[WageEUR]*(('F+ , F-'!C$2-[1]!tbl_gk[[#This Row],[WageEUR]])/('F+ , F-'!C$2-'F+ , F-'!C$3))</f>
        <v>7.0417683556952691E-4</v>
      </c>
      <c r="D958" s="1" cm="1">
        <f t="array" ref="D958">[1]!table_weight[Crossing]*(('F+ , F-'!D$2-[1]!tbl_gk[[#This Row],[Crossing]])/('F+ , F-'!D$2-'F+ , F-'!D$3))</f>
        <v>3.6987814836757178E-2</v>
      </c>
      <c r="E958" s="1" cm="1">
        <f t="array" ref="E958">[1]!table_weight[Finishing]*(('F+ , F-'!E$2-[1]!tbl_gk[[#This Row],[Finishing]])/('F+ , F-'!E$2-'F+ , F-'!E$3))</f>
        <v>9.9825068451474385E-3</v>
      </c>
      <c r="F958" s="1" cm="1">
        <f t="array" ref="F958">[1]!table_weight[HeadingAccuracy]*(('F+ , F-'!F$2-[1]!tbl_gk[[#This Row],[HeadingAccuracy]])/('F+ , F-'!F$2-'F+ , F-'!F$3))</f>
        <v>1.1691929585950599E-2</v>
      </c>
      <c r="G958" s="1" cm="1">
        <f t="array" ref="G958">[1]!table_weight[ShortPassing]*(('F+ , F-'!G$2-[1]!tbl_gk[[#This Row],[ShortPassing]])/('F+ , F-'!G$2-'F+ , F-'!G$3))</f>
        <v>4.5002898783658811E-2</v>
      </c>
      <c r="H958" s="1" cm="1">
        <f t="array" ref="H958">[1]!table_weight[Volleys]*(('F+ , F-'!H$2-[1]!tbl_gk[[#This Row],[Volleys]])/('F+ , F-'!H$2-'F+ , F-'!H$3))</f>
        <v>9.2591367839048701E-4</v>
      </c>
      <c r="I958" s="1" cm="1">
        <f t="array" ref="I958">[1]!table_weight[Dribbling]*(('F+ , F-'!I$2-[1]!tbl_gk[[#This Row],[Dribbling]])/('F+ , F-'!I$2-'F+ , F-'!I$3))</f>
        <v>1.8579686209743949E-2</v>
      </c>
      <c r="J958" s="1" cm="1">
        <f t="array" ref="J958">[1]!table_weight[Curve]*(('F+ , F-'!J$2-[1]!tbl_gk[[#This Row],[Curve]])/('F+ , F-'!J$2-'F+ , F-'!J$3))</f>
        <v>9.8029273569279467E-3</v>
      </c>
      <c r="K958" s="1" cm="1">
        <f t="array" ref="K958">[1]!table_weight[FKAccuracy]*(('F+ , F-'!K$2-[1]!tbl_gk[[#This Row],[FKAccuracy]])/('F+ , F-'!K$2-'F+ , F-'!K$3))</f>
        <v>9.4310921813203358E-3</v>
      </c>
      <c r="L958" s="1" cm="1">
        <f t="array" ref="L958">[1]!table_weight[LongPassing]*(('F+ , F-'!L$2-[1]!tbl_gk[[#This Row],[LongPassing]])/('F+ , F-'!L$2-'F+ , F-'!L$3))</f>
        <v>2.2198388103107734E-2</v>
      </c>
      <c r="M958" s="1" cm="1">
        <f t="array" ref="M958">[1]!table_weight[BallControl]*(('F+ , F-'!M$2-[1]!tbl_gk[[#This Row],[BallControl]])/('F+ , F-'!M$2-'F+ , F-'!M$3))</f>
        <v>1.3038376287539614E-2</v>
      </c>
      <c r="N958" s="1" cm="1">
        <f t="array" ref="N958">[1]!table_weight[Acceleration]*(('F+ , F-'!N$2-[1]!tbl_gk[[#This Row],[Acceleration]])/('F+ , F-'!N$2-'F+ , F-'!N$3))</f>
        <v>8.3430268974033078E-3</v>
      </c>
      <c r="O958" s="1" cm="1">
        <f t="array" ref="O958">[1]!table_weight[SprintSpeed]*(('F+ , F-'!O$2-[1]!tbl_gk[[#This Row],[SprintSpeed]])/('F+ , F-'!O$2-'F+ , F-'!O$3))</f>
        <v>1.0682080924855479E-2</v>
      </c>
      <c r="P958" s="1" cm="1">
        <f t="array" ref="P958">[1]!table_weight[Agility]*(('F+ , F-'!P$2-[1]!tbl_gk[[#This Row],[Agility]])/('F+ , F-'!P$2-'F+ , F-'!P$3))</f>
        <v>5.0314759776274665E-3</v>
      </c>
      <c r="Q958" s="1" cm="1">
        <f t="array" ref="Q958">[1]!table_weight[Reactions]*(('F+ , F-'!Q$2-[1]!tbl_gk[[#This Row],[Reactions]])/('F+ , F-'!Q$2-'F+ , F-'!Q$3))</f>
        <v>1.9078754002670962E-3</v>
      </c>
      <c r="R958" s="1" cm="1">
        <f t="array" ref="R958">[1]!table_weight[Balance]*(('F+ , F-'!R$2-[1]!tbl_gk[[#This Row],[Balance]])/('F+ , F-'!R$2-'F+ , F-'!R$3))</f>
        <v>2.6697627636390639E-3</v>
      </c>
      <c r="S958" s="1" cm="1">
        <f t="array" ref="S958">[1]!table_weight[ShotPower]*(('F+ , F-'!S$2-[1]!tbl_gk[[#This Row],[ShotPower]])/('F+ , F-'!S$2-'F+ , F-'!S$3))</f>
        <v>5.4538573983244545E-3</v>
      </c>
      <c r="T958" s="1" cm="1">
        <f t="array" ref="T958">[1]!table_weight[Jumping]*(('F+ , F-'!T$2-[1]!tbl_gk[[#This Row],[Jumping]])/('F+ , F-'!T$2-'F+ , F-'!T$3))</f>
        <v>3.6065831182468503E-3</v>
      </c>
      <c r="U958" s="1" cm="1">
        <f t="array" ref="U958">[1]!table_weight[Stamina]*(('F+ , F-'!U$2-[1]!tbl_gk[[#This Row],[Stamina]])/('F+ , F-'!U$2-'F+ , F-'!U$3))</f>
        <v>1.8032915591234249E-2</v>
      </c>
      <c r="V958" s="1" cm="1">
        <f t="array" ref="V958">[1]!table_weight[Strength]*(('F+ , F-'!V$2-[1]!tbl_gk[[#This Row],[Strength]])/('F+ , F-'!V$2-'F+ , F-'!V$3))</f>
        <v>2.5732684311935858E-2</v>
      </c>
      <c r="W958" s="1" cm="1">
        <f t="array" ref="W958">[1]!table_weight[LongShots]*(('F+ , F-'!W$2-[1]!tbl_gk[[#This Row],[LongShots]])/('F+ , F-'!W$2-'F+ , F-'!W$3))</f>
        <v>6.7523948741159906E-3</v>
      </c>
      <c r="X958" s="1" cm="1">
        <f t="array" ref="X958">[1]!table_weight[Aggression]*(('F+ , F-'!X$2-[1]!tbl_gk[[#This Row],[Aggression]])/('F+ , F-'!X$2-'F+ , F-'!X$3))</f>
        <v>1.2777608761788841E-2</v>
      </c>
      <c r="Y958" s="1" cm="1">
        <f t="array" ref="Y958">[1]!table_weight[Interceptions]*(('F+ , F-'!Y$2-[1]!tbl_gk[[#This Row],[Interceptions]])/('F+ , F-'!Y$2-'F+ , F-'!Y$3))</f>
        <v>1.8698939651398346E-2</v>
      </c>
      <c r="Z958" s="1" cm="1">
        <f t="array" ref="Z958">[1]!table_weight[Positioning]*(('F+ , F-'!Z$2-[1]!tbl_gk[[#This Row],[Positioning]])/('F+ , F-'!Z$2-'F+ , F-'!Z$3))</f>
        <v>4.4366697089544168E-4</v>
      </c>
      <c r="AA958" s="1" cm="1">
        <f t="array" ref="AA958">[1]!table_weight[Vision]*(('F+ , F-'!AA$2-[1]!tbl_gk[[#This Row],[Vision]])/('F+ , F-'!AA$2-'F+ , F-'!AA$3))</f>
        <v>1.5617077375519694E-2</v>
      </c>
      <c r="AB958" s="1" cm="1">
        <f t="array" ref="AB958">[1]!table_weight[Penalties]*(('F+ , F-'!AB$2-[1]!tbl_gk[[#This Row],[Penalties]])/('F+ , F-'!AB$2-'F+ , F-'!AB$3))</f>
        <v>2.3488251400346914E-3</v>
      </c>
      <c r="AC958" s="1" cm="1">
        <f t="array" ref="AC958">[1]!table_weight[Composure]*(('F+ , F-'!AC$2-[1]!tbl_gk[[#This Row],[Composure]])/('F+ , F-'!AC$2-'F+ , F-'!AC$3))</f>
        <v>2.401806158230982E-3</v>
      </c>
      <c r="AD958" s="1" cm="1">
        <f t="array" ref="AD958">[1]!table_weight[Marking]*(('F+ , F-'!AD$2-[1]!tbl_gk[[#This Row],[Marking]])/('F+ , F-'!AD$2-'F+ , F-'!AD$3))</f>
        <v>1.5774825631838112E-2</v>
      </c>
      <c r="AE958" s="1" cm="1">
        <f t="array" ref="AE958">[1]!table_weight[StandingTackle]*(('F+ , F-'!AE$2-[1]!tbl_gk[[#This Row],[StandingTackle]])/('F+ , F-'!AE$2-'F+ , F-'!AE$3))</f>
        <v>2.6900228972187096E-2</v>
      </c>
      <c r="AF958" s="1" cm="1">
        <f t="array" ref="AF958">[1]!table_weight[SlidingTackle]*(('F+ , F-'!AF$2-[1]!tbl_gk[[#This Row],[SlidingTackle]])/('F+ , F-'!AF$2-'F+ , F-'!AF$3))</f>
        <v>9.7139715732897855E-3</v>
      </c>
      <c r="AG958" s="1" cm="1">
        <f t="array" ref="AG958">[1]!table_weight[GKDiving]*(('F+ , F-'!AG$2-[1]!tbl_gk[[#This Row],[GKDiving]])/('F+ , F-'!AG$2-'F+ , F-'!AG$3))</f>
        <v>3.9286710272791778E-2</v>
      </c>
      <c r="AH958" s="1" cm="1">
        <f t="array" ref="AH958">[1]!table_weight[GKHandling]*(('F+ , F-'!AH$2-[1]!tbl_gk[[#This Row],[GKHandling]])/('F+ , F-'!AH$2-'F+ , F-'!AH$3))</f>
        <v>4.9906747265247783E-2</v>
      </c>
      <c r="AI958" s="1" cm="1">
        <f t="array" ref="AI958">[1]!table_weight[GKKicking]*(('F+ , F-'!AI$2-[1]!tbl_gk[[#This Row],[GKKicking]])/('F+ , F-'!AI$2-'F+ , F-'!AI$3))</f>
        <v>2.5044113173106158E-2</v>
      </c>
      <c r="AJ958" s="1" cm="1">
        <f t="array" ref="AJ958">[1]!table_weight[GKPositioning]*(('F+ , F-'!AJ$2-[1]!tbl_gk[[#This Row],[GKPositioning]])/('F+ , F-'!AJ$2-'F+ , F-'!AJ$3))</f>
        <v>1.8290000234022125E-2</v>
      </c>
      <c r="AK958" s="1" cm="1">
        <f t="array" ref="AK958">[1]!table_weight[GKReflexes]*(('F+ , F-'!AK$2-[1]!tbl_gk[[#This Row],[GKReflexes]])/('F+ , F-'!AK$2-'F+ , F-'!AK$3))</f>
        <v>4.9193793732887098E-2</v>
      </c>
    </row>
    <row r="959" spans="1:37" x14ac:dyDescent="0.55000000000000004">
      <c r="A959" s="8">
        <f>[1]!tbl_gk[[#This Row],[ID]]</f>
        <v>235582</v>
      </c>
      <c r="B959" s="2" cm="1">
        <f t="array" ref="B959">[1]!table_weight[ValueEUR]*(('F+ , F-'!B$2-[1]!tbl_gk[[#This Row],[ValueEUR]])/('F+ , F-'!B$2-'F+ , F-'!B$3))</f>
        <v>3.367532239303818E-4</v>
      </c>
      <c r="C959" s="2" cm="1">
        <f t="array" ref="C959">[1]!table_weight[WageEUR]*(('F+ , F-'!C$2-[1]!tbl_gk[[#This Row],[WageEUR]])/('F+ , F-'!C$2-'F+ , F-'!C$3))</f>
        <v>2.3472561185650898E-4</v>
      </c>
      <c r="D959" s="2" cm="1">
        <f t="array" ref="D959">[1]!table_weight[Crossing]*(('F+ , F-'!D$2-[1]!tbl_gk[[#This Row],[Crossing]])/('F+ , F-'!D$2-'F+ , F-'!D$3))</f>
        <v>3.81086577105983E-2</v>
      </c>
      <c r="E959" s="2" cm="1">
        <f t="array" ref="E959">[1]!table_weight[Finishing]*(('F+ , F-'!E$2-[1]!tbl_gk[[#This Row],[Finishing]])/('F+ , F-'!E$2-'F+ , F-'!E$3))</f>
        <v>1.8966763005780131E-2</v>
      </c>
      <c r="F959" s="2" cm="1">
        <f t="array" ref="F959">[1]!table_weight[HeadingAccuracy]*(('F+ , F-'!F$2-[1]!tbl_gk[[#This Row],[HeadingAccuracy]])/('F+ , F-'!F$2-'F+ , F-'!F$3))</f>
        <v>9.6040850170308507E-3</v>
      </c>
      <c r="G959" s="2" cm="1">
        <f t="array" ref="G959">[1]!table_weight[ShortPassing]*(('F+ , F-'!G$2-[1]!tbl_gk[[#This Row],[ShortPassing]])/('F+ , F-'!G$2-'F+ , F-'!G$3))</f>
        <v>1.1250724695914703E-2</v>
      </c>
      <c r="H959" s="2" cm="1">
        <f t="array" ref="H959">[1]!table_weight[Volleys]*(('F+ , F-'!H$2-[1]!tbl_gk[[#This Row],[Volleys]])/('F+ , F-'!H$2-'F+ , F-'!H$3))</f>
        <v>2.0833057763785961E-3</v>
      </c>
      <c r="I959" s="2" cm="1">
        <f t="array" ref="I959">[1]!table_weight[Dribbling]*(('F+ , F-'!I$2-[1]!tbl_gk[[#This Row],[Dribbling]])/('F+ , F-'!I$2-'F+ , F-'!I$3))</f>
        <v>1.2712416880351124E-2</v>
      </c>
      <c r="J959" s="2" cm="1">
        <f t="array" ref="J959">[1]!table_weight[Curve]*(('F+ , F-'!J$2-[1]!tbl_gk[[#This Row],[Curve]])/('F+ , F-'!J$2-'F+ , F-'!J$3))</f>
        <v>9.4648953791028455E-3</v>
      </c>
      <c r="K959" s="2" cm="1">
        <f t="array" ref="K959">[1]!table_weight[FKAccuracy]*(('F+ , F-'!K$2-[1]!tbl_gk[[#This Row],[FKAccuracy]])/('F+ , F-'!K$2-'F+ , F-'!K$3))</f>
        <v>9.5832065713416324E-3</v>
      </c>
      <c r="L959" s="2" cm="1">
        <f t="array" ref="L959">[1]!table_weight[LongPassing]*(('F+ , F-'!L$2-[1]!tbl_gk[[#This Row],[LongPassing]])/('F+ , F-'!L$2-'F+ , F-'!L$3))</f>
        <v>1.1369906101591765E-2</v>
      </c>
      <c r="M959" s="2" cm="1">
        <f t="array" ref="M959">[1]!table_weight[BallControl]*(('F+ , F-'!M$2-[1]!tbl_gk[[#This Row],[BallControl]])/('F+ , F-'!M$2-'F+ , F-'!M$3))</f>
        <v>9.561475944195718E-3</v>
      </c>
      <c r="N959" s="2" cm="1">
        <f t="array" ref="N959">[1]!table_weight[Acceleration]*(('F+ , F-'!N$2-[1]!tbl_gk[[#This Row],[Acceleration]])/('F+ , F-'!N$2-'F+ , F-'!N$3))</f>
        <v>7.4410780436299775E-3</v>
      </c>
      <c r="O959" s="2" cm="1">
        <f t="array" ref="O959">[1]!table_weight[SprintSpeed]*(('F+ , F-'!O$2-[1]!tbl_gk[[#This Row],[SprintSpeed]])/('F+ , F-'!O$2-'F+ , F-'!O$3))</f>
        <v>6.4654700334651587E-3</v>
      </c>
      <c r="P959" s="2" cm="1">
        <f t="array" ref="P959">[1]!table_weight[Agility]*(('F+ , F-'!P$2-[1]!tbl_gk[[#This Row],[Agility]])/('F+ , F-'!P$2-'F+ , F-'!P$3))</f>
        <v>3.2763099389202109E-3</v>
      </c>
      <c r="Q959" s="2" cm="1">
        <f t="array" ref="Q959">[1]!table_weight[Reactions]*(('F+ , F-'!Q$2-[1]!tbl_gk[[#This Row],[Reactions]])/('F+ , F-'!Q$2-'F+ , F-'!Q$3))</f>
        <v>1.4953618002093458E-3</v>
      </c>
      <c r="R959" s="2" cm="1">
        <f t="array" ref="R959">[1]!table_weight[Balance]*(('F+ , F-'!R$2-[1]!tbl_gk[[#This Row],[Balance]])/('F+ , F-'!R$2-'F+ , F-'!R$3))</f>
        <v>2.1109752084587947E-3</v>
      </c>
      <c r="S959" s="2" cm="1">
        <f t="array" ref="S959">[1]!table_weight[ShotPower]*(('F+ , F-'!S$2-[1]!tbl_gk[[#This Row],[ShotPower]])/('F+ , F-'!S$2-'F+ , F-'!S$3))</f>
        <v>5.4538573983244545E-3</v>
      </c>
      <c r="T959" s="2" cm="1">
        <f t="array" ref="T959">[1]!table_weight[Jumping]*(('F+ , F-'!T$2-[1]!tbl_gk[[#This Row],[Jumping]])/('F+ , F-'!T$2-'F+ , F-'!T$3))</f>
        <v>1.8891625857483504E-3</v>
      </c>
      <c r="U959" s="2" cm="1">
        <f t="array" ref="U959">[1]!table_weight[Stamina]*(('F+ , F-'!U$2-[1]!tbl_gk[[#This Row],[Stamina]])/('F+ , F-'!U$2-'F+ , F-'!U$3))</f>
        <v>2.5761307987477501E-3</v>
      </c>
      <c r="V959" s="2" cm="1">
        <f t="array" ref="V959">[1]!table_weight[Strength]*(('F+ , F-'!V$2-[1]!tbl_gk[[#This Row],[Strength]])/('F+ , F-'!V$2-'F+ , F-'!V$3))</f>
        <v>1.5972010952236049E-2</v>
      </c>
      <c r="W959" s="2" cm="1">
        <f t="array" ref="W959">[1]!table_weight[LongShots]*(('F+ , F-'!W$2-[1]!tbl_gk[[#This Row],[LongShots]])/('F+ , F-'!W$2-'F+ , F-'!W$3))</f>
        <v>1.0128592311173986E-2</v>
      </c>
      <c r="X959" s="2" cm="1">
        <f t="array" ref="X959">[1]!table_weight[Aggression]*(('F+ , F-'!X$2-[1]!tbl_gk[[#This Row],[Aggression]])/('F+ , F-'!X$2-'F+ , F-'!X$3))</f>
        <v>1.2169151201703659E-2</v>
      </c>
      <c r="Y959" s="2" cm="1">
        <f t="array" ref="Y959">[1]!table_weight[Interceptions]*(('F+ , F-'!Y$2-[1]!tbl_gk[[#This Row],[Interceptions]])/('F+ , F-'!Y$2-'F+ , F-'!Y$3))</f>
        <v>2.0084046292242669E-2</v>
      </c>
      <c r="Z959" s="2" cm="1">
        <f t="array" ref="Z959">[1]!table_weight[Positioning]*(('F+ , F-'!Z$2-[1]!tbl_gk[[#This Row],[Positioning]])/('F+ , F-'!Z$2-'F+ , F-'!Z$3))</f>
        <v>2.0704458641787279E-3</v>
      </c>
      <c r="AA959" s="2" cm="1">
        <f t="array" ref="AA959">[1]!table_weight[Vision]*(('F+ , F-'!AA$2-[1]!tbl_gk[[#This Row],[Vision]])/('F+ , F-'!AA$2-'F+ , F-'!AA$3))</f>
        <v>1.7746678835817837E-2</v>
      </c>
      <c r="AB959" s="2" cm="1">
        <f t="array" ref="AB959">[1]!table_weight[Penalties]*(('F+ , F-'!AB$2-[1]!tbl_gk[[#This Row],[Penalties]])/('F+ , F-'!AB$2-'F+ , F-'!AB$3))</f>
        <v>2.427119311369181E-3</v>
      </c>
      <c r="AC959" s="2" cm="1">
        <f t="array" ref="AC959">[1]!table_weight[Composure]*(('F+ , F-'!AC$2-[1]!tbl_gk[[#This Row],[Composure]])/('F+ , F-'!AC$2-'F+ , F-'!AC$3))</f>
        <v>1.1742163440240354E-3</v>
      </c>
      <c r="AD959" s="2" cm="1">
        <f t="array" ref="AD959">[1]!table_weight[Marking]*(('F+ , F-'!AD$2-[1]!tbl_gk[[#This Row],[Marking]])/('F+ , F-'!AD$2-'F+ , F-'!AD$3))</f>
        <v>2.6817203574124791E-2</v>
      </c>
      <c r="AE959" s="2" cm="1">
        <f t="array" ref="AE959">[1]!table_weight[StandingTackle]*(('F+ , F-'!AE$2-[1]!tbl_gk[[#This Row],[StandingTackle]])/('F+ , F-'!AE$2-'F+ , F-'!AE$3))</f>
        <v>2.017517172914032E-2</v>
      </c>
      <c r="AF959" s="2" cm="1">
        <f t="array" ref="AF959">[1]!table_weight[SlidingTackle]*(('F+ , F-'!AF$2-[1]!tbl_gk[[#This Row],[SlidingTackle]])/('F+ , F-'!AF$2-'F+ , F-'!AF$3))</f>
        <v>5.977828660486021E-3</v>
      </c>
      <c r="AG959" s="2" cm="1">
        <f t="array" ref="AG959">[1]!table_weight[GKDiving]*(('F+ , F-'!AG$2-[1]!tbl_gk[[#This Row],[GKDiving]])/('F+ , F-'!AG$2-'F+ , F-'!AG$3))</f>
        <v>3.9286710272791778E-2</v>
      </c>
      <c r="AH959" s="2" cm="1">
        <f t="array" ref="AH959">[1]!table_weight[GKHandling]*(('F+ , F-'!AH$2-[1]!tbl_gk[[#This Row],[GKHandling]])/('F+ , F-'!AH$2-'F+ , F-'!AH$3))</f>
        <v>4.6341979603444362E-2</v>
      </c>
      <c r="AI959" s="2" cm="1">
        <f t="array" ref="AI959">[1]!table_weight[GKKicking]*(('F+ , F-'!AI$2-[1]!tbl_gk[[#This Row],[GKKicking]])/('F+ , F-'!AI$2-'F+ , F-'!AI$3))</f>
        <v>2.5044113173106158E-2</v>
      </c>
      <c r="AJ959" s="2" cm="1">
        <f t="array" ref="AJ959">[1]!table_weight[GKPositioning]*(('F+ , F-'!AJ$2-[1]!tbl_gk[[#This Row],[GKPositioning]])/('F+ , F-'!AJ$2-'F+ , F-'!AJ$3))</f>
        <v>1.8290000234022125E-2</v>
      </c>
      <c r="AK959" s="2" cm="1">
        <f t="array" ref="AK959">[1]!table_weight[GKReflexes]*(('F+ , F-'!AK$2-[1]!tbl_gk[[#This Row],[GKReflexes]])/('F+ , F-'!AK$2-'F+ , F-'!AK$3))</f>
        <v>3.8261839570023298E-2</v>
      </c>
    </row>
    <row r="960" spans="1:37" x14ac:dyDescent="0.55000000000000004">
      <c r="A960" s="7">
        <f>[1]!tbl_gk[[#This Row],[ID]]</f>
        <v>235590</v>
      </c>
      <c r="B960" s="1" cm="1">
        <f t="array" ref="B960">[1]!table_weight[ValueEUR]*(('F+ , F-'!B$2-[1]!tbl_gk[[#This Row],[ValueEUR]])/('F+ , F-'!B$2-'F+ , F-'!B$3))</f>
        <v>2.364371856376466E-4</v>
      </c>
      <c r="C960" s="1" cm="1">
        <f t="array" ref="C960">[1]!table_weight[WageEUR]*(('F+ , F-'!C$2-[1]!tbl_gk[[#This Row],[WageEUR]])/('F+ , F-'!C$2-'F+ , F-'!C$3))</f>
        <v>2.3472561185650898E-4</v>
      </c>
      <c r="D960" s="1" cm="1">
        <f t="array" ref="D960">[1]!table_weight[Crossing]*(('F+ , F-'!D$2-[1]!tbl_gk[[#This Row],[Crossing]])/('F+ , F-'!D$2-'F+ , F-'!D$3))</f>
        <v>2.6900228972187034E-2</v>
      </c>
      <c r="E960" s="1" cm="1">
        <f t="array" ref="E960">[1]!table_weight[Finishing]*(('F+ , F-'!E$2-[1]!tbl_gk[[#This Row],[Finishing]])/('F+ , F-'!E$2-'F+ , F-'!E$3))</f>
        <v>1.59720109522359E-2</v>
      </c>
      <c r="F960" s="1" cm="1">
        <f t="array" ref="F960">[1]!table_weight[HeadingAccuracy]*(('F+ , F-'!F$2-[1]!tbl_gk[[#This Row],[HeadingAccuracy]])/('F+ , F-'!F$2-'F+ , F-'!F$3))</f>
        <v>7.5162404481111007E-3</v>
      </c>
      <c r="G960" s="1" cm="1">
        <f t="array" ref="G960">[1]!table_weight[ShortPassing]*(('F+ , F-'!G$2-[1]!tbl_gk[[#This Row],[ShortPassing]])/('F+ , F-'!G$2-'F+ , F-'!G$3))</f>
        <v>4.2190217609680135E-2</v>
      </c>
      <c r="H960" s="1" cm="1">
        <f t="array" ref="H960">[1]!table_weight[Volleys]*(('F+ , F-'!H$2-[1]!tbl_gk[[#This Row],[Volleys]])/('F+ , F-'!H$2-'F+ , F-'!H$3))</f>
        <v>1.3888705175857305E-3</v>
      </c>
      <c r="I960" s="1" cm="1">
        <f t="array" ref="I960">[1]!table_weight[Dribbling]*(('F+ , F-'!I$2-[1]!tbl_gk[[#This Row],[Dribbling]])/('F+ , F-'!I$2-'F+ , F-'!I$3))</f>
        <v>6.8451475509582974E-3</v>
      </c>
      <c r="J960" s="1" cm="1">
        <f t="array" ref="J960">[1]!table_weight[Curve]*(('F+ , F-'!J$2-[1]!tbl_gk[[#This Row],[Curve]])/('F+ , F-'!J$2-'F+ , F-'!J$3))</f>
        <v>7.0986715343271337E-3</v>
      </c>
      <c r="K960" s="1" cm="1">
        <f t="array" ref="K960">[1]!table_weight[FKAccuracy]*(('F+ , F-'!K$2-[1]!tbl_gk[[#This Row],[FKAccuracy]])/('F+ , F-'!K$2-'F+ , F-'!K$3))</f>
        <v>8.0620626711286735E-3</v>
      </c>
      <c r="L960" s="1" cm="1">
        <f t="array" ref="L960">[1]!table_weight[LongPassing]*(('F+ , F-'!L$2-[1]!tbl_gk[[#This Row],[LongPassing]])/('F+ , F-'!L$2-'F+ , F-'!L$3))</f>
        <v>1.1911330201667564E-2</v>
      </c>
      <c r="M960" s="1" cm="1">
        <f t="array" ref="M960">[1]!table_weight[BallControl]*(('F+ , F-'!M$2-[1]!tbl_gk[[#This Row],[BallControl]])/('F+ , F-'!M$2-'F+ , F-'!M$3))</f>
        <v>5.2153505150158456E-3</v>
      </c>
      <c r="N960" s="1" cm="1">
        <f t="array" ref="N960">[1]!table_weight[Acceleration]*(('F+ , F-'!N$2-[1]!tbl_gk[[#This Row],[Acceleration]])/('F+ , F-'!N$2-'F+ , F-'!N$3))</f>
        <v>5.4116931226399828E-3</v>
      </c>
      <c r="O960" s="1" cm="1">
        <f t="array" ref="O960">[1]!table_weight[SprintSpeed]*(('F+ , F-'!O$2-[1]!tbl_gk[[#This Row],[SprintSpeed]])/('F+ , F-'!O$2-'F+ , F-'!O$3))</f>
        <v>4.7788256769090301E-3</v>
      </c>
      <c r="P960" s="1" cm="1">
        <f t="array" ref="P960">[1]!table_weight[Agility]*(('F+ , F-'!P$2-[1]!tbl_gk[[#This Row],[Agility]])/('F+ , F-'!P$2-'F+ , F-'!P$3))</f>
        <v>2.92527673117876E-3</v>
      </c>
      <c r="Q960" s="1" cm="1">
        <f t="array" ref="Q960">[1]!table_weight[Reactions]*(('F+ , F-'!Q$2-[1]!tbl_gk[[#This Row],[Reactions]])/('F+ , F-'!Q$2-'F+ , F-'!Q$3))</f>
        <v>1.5469260002165645E-3</v>
      </c>
      <c r="R960" s="1" cm="1">
        <f t="array" ref="R960">[1]!table_weight[Balance]*(('F+ , F-'!R$2-[1]!tbl_gk[[#This Row],[Balance]])/('F+ , F-'!R$2-'F+ , F-'!R$3))</f>
        <v>2.2972377268522179E-3</v>
      </c>
      <c r="S960" s="1" cm="1">
        <f t="array" ref="S960">[1]!table_weight[ShotPower]*(('F+ , F-'!S$2-[1]!tbl_gk[[#This Row],[ShotPower]])/('F+ , F-'!S$2-'F+ , F-'!S$3))</f>
        <v>5.7135648934827617E-3</v>
      </c>
      <c r="T960" s="1" cm="1">
        <f t="array" ref="T960">[1]!table_weight[Jumping]*(('F+ , F-'!T$2-[1]!tbl_gk[[#This Row],[Jumping]])/('F+ , F-'!T$2-'F+ , F-'!T$3))</f>
        <v>2.0609046389982004E-3</v>
      </c>
      <c r="U960" s="1" cm="1">
        <f t="array" ref="U960">[1]!table_weight[Stamina]*(('F+ , F-'!U$2-[1]!tbl_gk[[#This Row],[Stamina]])/('F+ , F-'!U$2-'F+ , F-'!U$3))</f>
        <v>5.1522615974955001E-3</v>
      </c>
      <c r="V960" s="1" cm="1">
        <f t="array" ref="V960">[1]!table_weight[Strength]*(('F+ , F-'!V$2-[1]!tbl_gk[[#This Row],[Strength]])/('F+ , F-'!V$2-'F+ , F-'!V$3))</f>
        <v>2.1296014602981403E-2</v>
      </c>
      <c r="W960" s="1" cm="1">
        <f t="array" ref="W960">[1]!table_weight[LongShots]*(('F+ , F-'!W$2-[1]!tbl_gk[[#This Row],[LongShots]])/('F+ , F-'!W$2-'F+ , F-'!W$3))</f>
        <v>7.0121023692742987E-3</v>
      </c>
      <c r="X960" s="1" cm="1">
        <f t="array" ref="X960">[1]!table_weight[Aggression]*(('F+ , F-'!X$2-[1]!tbl_gk[[#This Row],[Aggression]])/('F+ , F-'!X$2-'F+ , F-'!X$3))</f>
        <v>1.2777608761788841E-2</v>
      </c>
      <c r="Y960" s="1" cm="1">
        <f t="array" ref="Y960">[1]!table_weight[Interceptions]*(('F+ , F-'!Y$2-[1]!tbl_gk[[#This Row],[Interceptions]])/('F+ , F-'!Y$2-'F+ , F-'!Y$3))</f>
        <v>1.8006386330976187E-2</v>
      </c>
      <c r="Z960" s="1" cm="1">
        <f t="array" ref="Z960">[1]!table_weight[Positioning]*(('F+ , F-'!Z$2-[1]!tbl_gk[[#This Row],[Positioning]])/('F+ , F-'!Z$2-'F+ , F-'!Z$3))</f>
        <v>1.9225568738802474E-3</v>
      </c>
      <c r="AA960" s="1" cm="1">
        <f t="array" ref="AA960">[1]!table_weight[Vision]*(('F+ , F-'!AA$2-[1]!tbl_gk[[#This Row],[Vision]])/('F+ , F-'!AA$2-'F+ , F-'!AA$3))</f>
        <v>2.7684818983875824E-2</v>
      </c>
      <c r="AB960" s="1" cm="1">
        <f t="array" ref="AB960">[1]!table_weight[Penalties]*(('F+ , F-'!AB$2-[1]!tbl_gk[[#This Row],[Penalties]])/('F+ , F-'!AB$2-'F+ , F-'!AB$3))</f>
        <v>1.9965013690294879E-3</v>
      </c>
      <c r="AC960" s="1" cm="1">
        <f t="array" ref="AC960">[1]!table_weight[Composure]*(('F+ , F-'!AC$2-[1]!tbl_gk[[#This Row],[Composure]])/('F+ , F-'!AC$2-'F+ , F-'!AC$3))</f>
        <v>1.2809632843898569E-3</v>
      </c>
      <c r="AD960" s="1" cm="1">
        <f t="array" ref="AD960">[1]!table_weight[Marking]*(('F+ , F-'!AD$2-[1]!tbl_gk[[#This Row],[Marking]])/('F+ , F-'!AD$2-'F+ , F-'!AD$3))</f>
        <v>3.1549651263676225E-2</v>
      </c>
      <c r="AE960" s="1" cm="1">
        <f t="array" ref="AE960">[1]!table_weight[StandingTackle]*(('F+ , F-'!AE$2-[1]!tbl_gk[[#This Row],[StandingTackle]])/('F+ , F-'!AE$2-'F+ , F-'!AE$3))</f>
        <v>4.4833714953645158E-3</v>
      </c>
      <c r="AF960" s="1" cm="1">
        <f t="array" ref="AF960">[1]!table_weight[SlidingTackle]*(('F+ , F-'!AF$2-[1]!tbl_gk[[#This Row],[SlidingTackle]])/('F+ , F-'!AF$2-'F+ , F-'!AF$3))</f>
        <v>2.2416857476822579E-3</v>
      </c>
      <c r="AG960" s="1" cm="1">
        <f t="array" ref="AG960">[1]!table_weight[GKDiving]*(('F+ , F-'!AG$2-[1]!tbl_gk[[#This Row],[GKDiving]])/('F+ , F-'!AG$2-'F+ , F-'!AG$3))</f>
        <v>4.6119181624581652E-2</v>
      </c>
      <c r="AH960" s="1" cm="1">
        <f t="array" ref="AH960">[1]!table_weight[GKHandling]*(('F+ , F-'!AH$2-[1]!tbl_gk[[#This Row],[GKHandling]])/('F+ , F-'!AH$2-'F+ , F-'!AH$3))</f>
        <v>4.0994828110739248E-2</v>
      </c>
      <c r="AI960" s="1" cm="1">
        <f t="array" ref="AI960">[1]!table_weight[GKKicking]*(('F+ , F-'!AI$2-[1]!tbl_gk[[#This Row],[GKKicking]])/('F+ , F-'!AI$2-'F+ , F-'!AI$3))</f>
        <v>2.5938545786431375E-2</v>
      </c>
      <c r="AJ960" s="1" cm="1">
        <f t="array" ref="AJ960">[1]!table_weight[GKPositioning]*(('F+ , F-'!AJ$2-[1]!tbl_gk[[#This Row],[GKPositioning]])/('F+ , F-'!AJ$2-'F+ , F-'!AJ$3))</f>
        <v>1.6397931244295699E-2</v>
      </c>
      <c r="AK960" s="1" cm="1">
        <f t="array" ref="AK960">[1]!table_weight[GKReflexes]*(('F+ , F-'!AK$2-[1]!tbl_gk[[#This Row],[GKReflexes]])/('F+ , F-'!AK$2-'F+ , F-'!AK$3))</f>
        <v>4.7371801372409796E-2</v>
      </c>
    </row>
    <row r="961" spans="1:37" x14ac:dyDescent="0.55000000000000004">
      <c r="A961" s="8">
        <f>[1]!tbl_gk[[#This Row],[ID]]</f>
        <v>235606</v>
      </c>
      <c r="B961" s="2" cm="1">
        <f t="array" ref="B961">[1]!table_weight[ValueEUR]*(('F+ , F-'!B$2-[1]!tbl_gk[[#This Row],[ValueEUR]])/('F+ , F-'!B$2-'F+ , F-'!B$3))</f>
        <v>3.367532239303818E-4</v>
      </c>
      <c r="C961" s="2" cm="1">
        <f t="array" ref="C961">[1]!table_weight[WageEUR]*(('F+ , F-'!C$2-[1]!tbl_gk[[#This Row],[WageEUR]])/('F+ , F-'!C$2-'F+ , F-'!C$3))</f>
        <v>2.3472561185650898E-4</v>
      </c>
      <c r="D961" s="2" cm="1">
        <f t="array" ref="D961">[1]!table_weight[Crossing]*(('F+ , F-'!D$2-[1]!tbl_gk[[#This Row],[Crossing]])/('F+ , F-'!D$2-'F+ , F-'!D$3))</f>
        <v>3.4746129089074922E-2</v>
      </c>
      <c r="E961" s="2" cm="1">
        <f t="array" ref="E961">[1]!table_weight[Finishing]*(('F+ , F-'!E$2-[1]!tbl_gk[[#This Row],[Finishing]])/('F+ , F-'!E$2-'F+ , F-'!E$3))</f>
        <v>2.096326437480962E-2</v>
      </c>
      <c r="F961" s="2" cm="1">
        <f t="array" ref="F961">[1]!table_weight[HeadingAccuracy]*(('F+ , F-'!F$2-[1]!tbl_gk[[#This Row],[HeadingAccuracy]])/('F+ , F-'!F$2-'F+ , F-'!F$3))</f>
        <v>1.0439222844598752E-2</v>
      </c>
      <c r="G961" s="2" cm="1">
        <f t="array" ref="G961">[1]!table_weight[ShortPassing]*(('F+ , F-'!G$2-[1]!tbl_gk[[#This Row],[ShortPassing]])/('F+ , F-'!G$2-'F+ , F-'!G$3))</f>
        <v>4.9221920544626818E-2</v>
      </c>
      <c r="H961" s="2" cm="1">
        <f t="array" ref="H961">[1]!table_weight[Volleys]*(('F+ , F-'!H$2-[1]!tbl_gk[[#This Row],[Volleys]])/('F+ , F-'!H$2-'F+ , F-'!H$3))</f>
        <v>1.9675665665797848E-3</v>
      </c>
      <c r="I961" s="2" cm="1">
        <f t="array" ref="I961">[1]!table_weight[Dribbling]*(('F+ , F-'!I$2-[1]!tbl_gk[[#This Row],[Dribbling]])/('F+ , F-'!I$2-'F+ , F-'!I$3))</f>
        <v>1.2712416880351124E-2</v>
      </c>
      <c r="J961" s="2" cm="1">
        <f t="array" ref="J961">[1]!table_weight[Curve]*(('F+ , F-'!J$2-[1]!tbl_gk[[#This Row],[Curve]])/('F+ , F-'!J$2-'F+ , F-'!J$3))</f>
        <v>9.4648953791028455E-3</v>
      </c>
      <c r="K961" s="2" cm="1">
        <f t="array" ref="K961">[1]!table_weight[FKAccuracy]*(('F+ , F-'!K$2-[1]!tbl_gk[[#This Row],[FKAccuracy]])/('F+ , F-'!K$2-'F+ , F-'!K$3))</f>
        <v>9.4310921813203358E-3</v>
      </c>
      <c r="L961" s="2" cm="1">
        <f t="array" ref="L961">[1]!table_weight[LongPassing]*(('F+ , F-'!L$2-[1]!tbl_gk[[#This Row],[LongPassing]])/('F+ , F-'!L$2-'F+ , F-'!L$3))</f>
        <v>1.8408419402577144E-2</v>
      </c>
      <c r="M961" s="2" cm="1">
        <f t="array" ref="M961">[1]!table_weight[BallControl]*(('F+ , F-'!M$2-[1]!tbl_gk[[#This Row],[BallControl]])/('F+ , F-'!M$2-'F+ , F-'!M$3))</f>
        <v>9.1268634012777305E-3</v>
      </c>
      <c r="N961" s="2" cm="1">
        <f t="array" ref="N961">[1]!table_weight[Acceleration]*(('F+ , F-'!N$2-[1]!tbl_gk[[#This Row],[Acceleration]])/('F+ , F-'!N$2-'F+ , F-'!N$3))</f>
        <v>6.0881547629699816E-3</v>
      </c>
      <c r="O961" s="2" cm="1">
        <f t="array" ref="O961">[1]!table_weight[SprintSpeed]*(('F+ , F-'!O$2-[1]!tbl_gk[[#This Row],[SprintSpeed]])/('F+ , F-'!O$2-'F+ , F-'!O$3))</f>
        <v>7.8710069972619326E-3</v>
      </c>
      <c r="P961" s="2" cm="1">
        <f t="array" ref="P961">[1]!table_weight[Agility]*(('F+ , F-'!P$2-[1]!tbl_gk[[#This Row],[Agility]])/('F+ , F-'!P$2-'F+ , F-'!P$3))</f>
        <v>3.8613652851559629E-3</v>
      </c>
      <c r="Q961" s="2" cm="1">
        <f t="array" ref="Q961">[1]!table_weight[Reactions]*(('F+ , F-'!Q$2-[1]!tbl_gk[[#This Row],[Reactions]])/('F+ , F-'!Q$2-'F+ , F-'!Q$3))</f>
        <v>1.5984902002237835E-3</v>
      </c>
      <c r="R961" s="2" cm="1">
        <f t="array" ref="R961">[1]!table_weight[Balance]*(('F+ , F-'!R$2-[1]!tbl_gk[[#This Row],[Balance]])/('F+ , F-'!R$2-'F+ , F-'!R$3))</f>
        <v>1.4901001471473846E-3</v>
      </c>
      <c r="S961" s="2" cm="1">
        <f t="array" ref="S961">[1]!table_weight[ShotPower]*(('F+ , F-'!S$2-[1]!tbl_gk[[#This Row],[ShotPower]])/('F+ , F-'!S$2-'F+ , F-'!S$3))</f>
        <v>4.6747349128495319E-3</v>
      </c>
      <c r="T961" s="2" cm="1">
        <f t="array" ref="T961">[1]!table_weight[Jumping]*(('F+ , F-'!T$2-[1]!tbl_gk[[#This Row],[Jumping]])/('F+ , F-'!T$2-'F+ , F-'!T$3))</f>
        <v>1.8891625857483504E-3</v>
      </c>
      <c r="U961" s="2" cm="1">
        <f t="array" ref="U961">[1]!table_weight[Stamina]*(('F+ , F-'!U$2-[1]!tbl_gk[[#This Row],[Stamina]])/('F+ , F-'!U$2-'F+ , F-'!U$3))</f>
        <v>1.7174205324984999E-2</v>
      </c>
      <c r="V961" s="2" cm="1">
        <f t="array" ref="V961">[1]!table_weight[Strength]*(('F+ , F-'!V$2-[1]!tbl_gk[[#This Row],[Strength]])/('F+ , F-'!V$2-'F+ , F-'!V$3))</f>
        <v>1.1535341243281592E-2</v>
      </c>
      <c r="W961" s="2" cm="1">
        <f t="array" ref="W961">[1]!table_weight[LongShots]*(('F+ , F-'!W$2-[1]!tbl_gk[[#This Row],[LongShots]])/('F+ , F-'!W$2-'F+ , F-'!W$3))</f>
        <v>9.6091773208573719E-3</v>
      </c>
      <c r="X961" s="2" cm="1">
        <f t="array" ref="X961">[1]!table_weight[Aggression]*(('F+ , F-'!X$2-[1]!tbl_gk[[#This Row],[Aggression]])/('F+ , F-'!X$2-'F+ , F-'!X$3))</f>
        <v>1.2169151201703659E-2</v>
      </c>
      <c r="Y961" s="2" cm="1">
        <f t="array" ref="Y961">[1]!table_weight[Interceptions]*(('F+ , F-'!Y$2-[1]!tbl_gk[[#This Row],[Interceptions]])/('F+ , F-'!Y$2-'F+ , F-'!Y$3))</f>
        <v>2.1469152933086991E-2</v>
      </c>
      <c r="Z961" s="2" cm="1">
        <f t="array" ref="Z961">[1]!table_weight[Positioning]*(('F+ , F-'!Z$2-[1]!tbl_gk[[#This Row],[Positioning]])/('F+ , F-'!Z$2-'F+ , F-'!Z$3))</f>
        <v>2.2183348544772088E-3</v>
      </c>
      <c r="AA961" s="2" cm="1">
        <f t="array" ref="AA961">[1]!table_weight[Vision]*(('F+ , F-'!AA$2-[1]!tbl_gk[[#This Row],[Vision]])/('F+ , F-'!AA$2-'F+ , F-'!AA$3))</f>
        <v>1.5617077375519694E-2</v>
      </c>
      <c r="AB961" s="2" cm="1">
        <f t="array" ref="AB961">[1]!table_weight[Penalties]*(('F+ , F-'!AB$2-[1]!tbl_gk[[#This Row],[Penalties]])/('F+ , F-'!AB$2-'F+ , F-'!AB$3))</f>
        <v>2.2705309687002014E-3</v>
      </c>
      <c r="AC961" s="2" cm="1">
        <f t="array" ref="AC961">[1]!table_weight[Composure]*(('F+ , F-'!AC$2-[1]!tbl_gk[[#This Row],[Composure]])/('F+ , F-'!AC$2-'F+ , F-'!AC$3))</f>
        <v>1.6012041054873211E-3</v>
      </c>
      <c r="AD961" s="2" cm="1">
        <f t="array" ref="AD961">[1]!table_weight[Marking]*(('F+ , F-'!AD$2-[1]!tbl_gk[[#This Row],[Marking]])/('F+ , F-'!AD$2-'F+ , F-'!AD$3))</f>
        <v>1.5774825631838112E-2</v>
      </c>
      <c r="AE961" s="2" cm="1">
        <f t="array" ref="AE961">[1]!table_weight[StandingTackle]*(('F+ , F-'!AE$2-[1]!tbl_gk[[#This Row],[StandingTackle]])/('F+ , F-'!AE$2-'F+ , F-'!AE$3))</f>
        <v>3.1383600467551613E-2</v>
      </c>
      <c r="AF961" s="2" cm="1">
        <f t="array" ref="AF961">[1]!table_weight[SlidingTackle]*(('F+ , F-'!AF$2-[1]!tbl_gk[[#This Row],[SlidingTackle]])/('F+ , F-'!AF$2-'F+ , F-'!AF$3))</f>
        <v>1.0461200155850536E-2</v>
      </c>
      <c r="AG961" s="2" cm="1">
        <f t="array" ref="AG961">[1]!table_weight[GKDiving]*(('F+ , F-'!AG$2-[1]!tbl_gk[[#This Row],[GKDiving]])/('F+ , F-'!AG$2-'F+ , F-'!AG$3))</f>
        <v>3.7578592434844307E-2</v>
      </c>
      <c r="AH961" s="2" cm="1">
        <f t="array" ref="AH961">[1]!table_weight[GKHandling]*(('F+ , F-'!AH$2-[1]!tbl_gk[[#This Row],[GKHandling]])/('F+ , F-'!AH$2-'F+ , F-'!AH$3))</f>
        <v>4.8124363434346076E-2</v>
      </c>
      <c r="AI961" s="2" cm="1">
        <f t="array" ref="AI961">[1]!table_weight[GKKicking]*(('F+ , F-'!AI$2-[1]!tbl_gk[[#This Row],[GKKicking]])/('F+ , F-'!AI$2-'F+ , F-'!AI$3))</f>
        <v>2.1466382719805277E-2</v>
      </c>
      <c r="AJ961" s="2" cm="1">
        <f t="array" ref="AJ961">[1]!table_weight[GKPositioning]*(('F+ , F-'!AJ$2-[1]!tbl_gk[[#This Row],[GKPositioning]])/('F+ , F-'!AJ$2-'F+ , F-'!AJ$3))</f>
        <v>1.6397931244295699E-2</v>
      </c>
      <c r="AK961" s="2" cm="1">
        <f t="array" ref="AK961">[1]!table_weight[GKReflexes]*(('F+ , F-'!AK$2-[1]!tbl_gk[[#This Row],[GKReflexes]])/('F+ , F-'!AK$2-'F+ , F-'!AK$3))</f>
        <v>4.0083831930500594E-2</v>
      </c>
    </row>
    <row r="962" spans="1:37" x14ac:dyDescent="0.55000000000000004">
      <c r="A962" s="7">
        <f>[1]!tbl_gk[[#This Row],[ID]]</f>
        <v>235629</v>
      </c>
      <c r="B962" s="1" cm="1">
        <f t="array" ref="B962">[1]!table_weight[ValueEUR]*(('F+ , F-'!B$2-[1]!tbl_gk[[#This Row],[ValueEUR]])/('F+ , F-'!B$2-'F+ , F-'!B$3))</f>
        <v>3.9848617057206497E-4</v>
      </c>
      <c r="C962" s="1" cm="1">
        <f t="array" ref="C962">[1]!table_weight[WageEUR]*(('F+ , F-'!C$2-[1]!tbl_gk[[#This Row],[WageEUR]])/('F+ , F-'!C$2-'F+ , F-'!C$3))</f>
        <v>8.6066057680719962E-4</v>
      </c>
      <c r="D962" s="1" cm="1">
        <f t="array" ref="D962">[1]!table_weight[Crossing]*(('F+ , F-'!D$2-[1]!tbl_gk[[#This Row],[Crossing]])/('F+ , F-'!D$2-'F+ , F-'!D$3))</f>
        <v>3.6987814836757178E-2</v>
      </c>
      <c r="E962" s="1" cm="1">
        <f t="array" ref="E962">[1]!table_weight[Finishing]*(('F+ , F-'!E$2-[1]!tbl_gk[[#This Row],[Finishing]])/('F+ , F-'!E$2-'F+ , F-'!E$3))</f>
        <v>1.8966763005780131E-2</v>
      </c>
      <c r="F962" s="1" cm="1">
        <f t="array" ref="F962">[1]!table_weight[HeadingAccuracy]*(('F+ , F-'!F$2-[1]!tbl_gk[[#This Row],[HeadingAccuracy]])/('F+ , F-'!F$2-'F+ , F-'!F$3))</f>
        <v>1.1274360672166649E-2</v>
      </c>
      <c r="G962" s="1" cm="1">
        <f t="array" ref="G962">[1]!table_weight[ShortPassing]*(('F+ , F-'!G$2-[1]!tbl_gk[[#This Row],[ShortPassing]])/('F+ , F-'!G$2-'F+ , F-'!G$3))</f>
        <v>5.0628261131616156E-2</v>
      </c>
      <c r="H962" s="1" cm="1">
        <f t="array" ref="H962">[1]!table_weight[Volleys]*(('F+ , F-'!H$2-[1]!tbl_gk[[#This Row],[Volleys]])/('F+ , F-'!H$2-'F+ , F-'!H$3))</f>
        <v>1.9675665665797848E-3</v>
      </c>
      <c r="I962" s="1" cm="1">
        <f t="array" ref="I962">[1]!table_weight[Dribbling]*(('F+ , F-'!I$2-[1]!tbl_gk[[#This Row],[Dribbling]])/('F+ , F-'!I$2-'F+ , F-'!I$3))</f>
        <v>2.1513320874440363E-2</v>
      </c>
      <c r="J962" s="1" cm="1">
        <f t="array" ref="J962">[1]!table_weight[Curve]*(('F+ , F-'!J$2-[1]!tbl_gk[[#This Row],[Curve]])/('F+ , F-'!J$2-'F+ , F-'!J$3))</f>
        <v>9.9719433458404991E-3</v>
      </c>
      <c r="K962" s="1" cm="1">
        <f t="array" ref="K962">[1]!table_weight[FKAccuracy]*(('F+ , F-'!K$2-[1]!tbl_gk[[#This Row],[FKAccuracy]])/('F+ , F-'!K$2-'F+ , F-'!K$3))</f>
        <v>9.7353209613629272E-3</v>
      </c>
      <c r="L962" s="1" cm="1">
        <f t="array" ref="L962">[1]!table_weight[LongPassing]*(('F+ , F-'!L$2-[1]!tbl_gk[[#This Row],[LongPassing]])/('F+ , F-'!L$2-'F+ , F-'!L$3))</f>
        <v>2.2198388103107734E-2</v>
      </c>
      <c r="M962" s="1" cm="1">
        <f t="array" ref="M962">[1]!table_weight[BallControl]*(('F+ , F-'!M$2-[1]!tbl_gk[[#This Row],[BallControl]])/('F+ , F-'!M$2-'F+ , F-'!M$3))</f>
        <v>1.2603763744621627E-2</v>
      </c>
      <c r="N962" s="1" cm="1">
        <f t="array" ref="N962">[1]!table_weight[Acceleration]*(('F+ , F-'!N$2-[1]!tbl_gk[[#This Row],[Acceleration]])/('F+ , F-'!N$2-'F+ , F-'!N$3))</f>
        <v>7.2155908301866443E-3</v>
      </c>
      <c r="O962" s="1" cm="1">
        <f t="array" ref="O962">[1]!table_weight[SprintSpeed]*(('F+ , F-'!O$2-[1]!tbl_gk[[#This Row],[SprintSpeed]])/('F+ , F-'!O$2-'F+ , F-'!O$3))</f>
        <v>7.8710069972619326E-3</v>
      </c>
      <c r="P962" s="1" cm="1">
        <f t="array" ref="P962">[1]!table_weight[Agility]*(('F+ , F-'!P$2-[1]!tbl_gk[[#This Row],[Agility]])/('F+ , F-'!P$2-'F+ , F-'!P$3))</f>
        <v>3.6273431466616623E-3</v>
      </c>
      <c r="Q962" s="1" cm="1">
        <f t="array" ref="Q962">[1]!table_weight[Reactions]*(('F+ , F-'!Q$2-[1]!tbl_gk[[#This Row],[Reactions]])/('F+ , F-'!Q$2-'F+ , F-'!Q$3))</f>
        <v>1.4437976002021271E-3</v>
      </c>
      <c r="R962" s="1" cm="1">
        <f t="array" ref="R962">[1]!table_weight[Balance]*(('F+ , F-'!R$2-[1]!tbl_gk[[#This Row],[Balance]])/('F+ , F-'!R$2-'F+ , F-'!R$3))</f>
        <v>2.9181127881636282E-3</v>
      </c>
      <c r="S962" s="1" cm="1">
        <f t="array" ref="S962">[1]!table_weight[ShotPower]*(('F+ , F-'!S$2-[1]!tbl_gk[[#This Row],[ShotPower]])/('F+ , F-'!S$2-'F+ , F-'!S$3))</f>
        <v>4.1553199225329174E-3</v>
      </c>
      <c r="T962" s="1" cm="1">
        <f t="array" ref="T962">[1]!table_weight[Jumping]*(('F+ , F-'!T$2-[1]!tbl_gk[[#This Row],[Jumping]])/('F+ , F-'!T$2-'F+ , F-'!T$3))</f>
        <v>2.6620018253726754E-3</v>
      </c>
      <c r="U962" s="1" cm="1">
        <f t="array" ref="U962">[1]!table_weight[Stamina]*(('F+ , F-'!U$2-[1]!tbl_gk[[#This Row],[Stamina]])/('F+ , F-'!U$2-'F+ , F-'!U$3))</f>
        <v>1.88916258574835E-2</v>
      </c>
      <c r="V962" s="1" cm="1">
        <f t="array" ref="V962">[1]!table_weight[Strength]*(('F+ , F-'!V$2-[1]!tbl_gk[[#This Row],[Strength]])/('F+ , F-'!V$2-'F+ , F-'!V$3))</f>
        <v>1.4197343068654266E-2</v>
      </c>
      <c r="W962" s="1" cm="1">
        <f t="array" ref="W962">[1]!table_weight[LongShots]*(('F+ , F-'!W$2-[1]!tbl_gk[[#This Row],[LongShots]])/('F+ , F-'!W$2-'F+ , F-'!W$3))</f>
        <v>9.6091773208573719E-3</v>
      </c>
      <c r="X962" s="1" cm="1">
        <f t="array" ref="X962">[1]!table_weight[Aggression]*(('F+ , F-'!X$2-[1]!tbl_gk[[#This Row],[Aggression]])/('F+ , F-'!X$2-'F+ , F-'!X$3))</f>
        <v>1.1560693641618476E-2</v>
      </c>
      <c r="Y962" s="1" cm="1">
        <f t="array" ref="Y962">[1]!table_weight[Interceptions]*(('F+ , F-'!Y$2-[1]!tbl_gk[[#This Row],[Interceptions]])/('F+ , F-'!Y$2-'F+ , F-'!Y$3))</f>
        <v>2.4239366214775633E-2</v>
      </c>
      <c r="Z962" s="1" cm="1">
        <f t="array" ref="Z962">[1]!table_weight[Positioning]*(('F+ , F-'!Z$2-[1]!tbl_gk[[#This Row],[Positioning]])/('F+ , F-'!Z$2-'F+ , F-'!Z$3))</f>
        <v>1.9225568738802474E-3</v>
      </c>
      <c r="AA962" s="1" cm="1">
        <f t="array" ref="AA962">[1]!table_weight[Vision]*(('F+ , F-'!AA$2-[1]!tbl_gk[[#This Row],[Vision]])/('F+ , F-'!AA$2-'F+ , F-'!AA$3))</f>
        <v>1.9876280296115975E-2</v>
      </c>
      <c r="AB962" s="1" cm="1">
        <f t="array" ref="AB962">[1]!table_weight[Penalties]*(('F+ , F-'!AB$2-[1]!tbl_gk[[#This Row],[Penalties]])/('F+ , F-'!AB$2-'F+ , F-'!AB$3))</f>
        <v>2.2705309687002014E-3</v>
      </c>
      <c r="AC962" s="1" cm="1">
        <f t="array" ref="AC962">[1]!table_weight[Composure]*(('F+ , F-'!AC$2-[1]!tbl_gk[[#This Row],[Composure]])/('F+ , F-'!AC$2-'F+ , F-'!AC$3))</f>
        <v>2.188312277499339E-3</v>
      </c>
      <c r="AD962" s="1" cm="1">
        <f t="array" ref="AD962">[1]!table_weight[Marking]*(('F+ , F-'!AD$2-[1]!tbl_gk[[#This Row],[Marking]])/('F+ , F-'!AD$2-'F+ , F-'!AD$3))</f>
        <v>2.9972168700492414E-2</v>
      </c>
      <c r="AE962" s="1" cm="1">
        <f t="array" ref="AE962">[1]!table_weight[StandingTackle]*(('F+ , F-'!AE$2-[1]!tbl_gk[[#This Row],[StandingTackle]])/('F+ , F-'!AE$2-'F+ , F-'!AE$3))</f>
        <v>3.362528621523387E-2</v>
      </c>
      <c r="AF962" s="1" cm="1">
        <f t="array" ref="AF962">[1]!table_weight[SlidingTackle]*(('F+ , F-'!AF$2-[1]!tbl_gk[[#This Row],[SlidingTackle]])/('F+ , F-'!AF$2-'F+ , F-'!AF$3))</f>
        <v>8.2195144081682794E-3</v>
      </c>
      <c r="AG962" s="1" cm="1">
        <f t="array" ref="AG962">[1]!table_weight[GKDiving]*(('F+ , F-'!AG$2-[1]!tbl_gk[[#This Row],[GKDiving]])/('F+ , F-'!AG$2-'F+ , F-'!AG$3))</f>
        <v>3.5870474596896844E-2</v>
      </c>
      <c r="AH962" s="1" cm="1">
        <f t="array" ref="AH962">[1]!table_weight[GKHandling]*(('F+ , F-'!AH$2-[1]!tbl_gk[[#This Row],[GKHandling]])/('F+ , F-'!AH$2-'F+ , F-'!AH$3))</f>
        <v>4.2777211941640955E-2</v>
      </c>
      <c r="AI962" s="1" cm="1">
        <f t="array" ref="AI962">[1]!table_weight[GKKicking]*(('F+ , F-'!AI$2-[1]!tbl_gk[[#This Row],[GKKicking]])/('F+ , F-'!AI$2-'F+ , F-'!AI$3))</f>
        <v>1.8783084879829621E-2</v>
      </c>
      <c r="AJ962" s="1" cm="1">
        <f t="array" ref="AJ962">[1]!table_weight[GKPositioning]*(('F+ , F-'!AJ$2-[1]!tbl_gk[[#This Row],[GKPositioning]])/('F+ , F-'!AJ$2-'F+ , F-'!AJ$3))</f>
        <v>1.5136551917811415E-2</v>
      </c>
      <c r="AK962" s="1" cm="1">
        <f t="array" ref="AK962">[1]!table_weight[GKReflexes]*(('F+ , F-'!AK$2-[1]!tbl_gk[[#This Row],[GKReflexes]])/('F+ , F-'!AK$2-'F+ , F-'!AK$3))</f>
        <v>3.6439847209545996E-2</v>
      </c>
    </row>
    <row r="963" spans="1:37" x14ac:dyDescent="0.55000000000000004">
      <c r="A963" s="8">
        <f>[1]!tbl_gk[[#This Row],[ID]]</f>
        <v>235633</v>
      </c>
      <c r="B963" s="2" cm="1">
        <f t="array" ref="B963">[1]!table_weight[ValueEUR]*(('F+ , F-'!B$2-[1]!tbl_gk[[#This Row],[ValueEUR]])/('F+ , F-'!B$2-'F+ , F-'!B$3))</f>
        <v>7.0715090378048093E-4</v>
      </c>
      <c r="C963" s="2" cm="1">
        <f t="array" ref="C963">[1]!table_weight[WageEUR]*(('F+ , F-'!C$2-[1]!tbl_gk[[#This Row],[WageEUR]])/('F+ , F-'!C$2-'F+ , F-'!C$3))</f>
        <v>8.6066057680719962E-4</v>
      </c>
      <c r="D963" s="2" cm="1">
        <f t="array" ref="D963">[1]!table_weight[Crossing]*(('F+ , F-'!D$2-[1]!tbl_gk[[#This Row],[Crossing]])/('F+ , F-'!D$2-'F+ , F-'!D$3))</f>
        <v>3.4746129089074922E-2</v>
      </c>
      <c r="E963" s="2" cm="1">
        <f t="array" ref="E963">[1]!table_weight[Finishing]*(('F+ , F-'!E$2-[1]!tbl_gk[[#This Row],[Finishing]])/('F+ , F-'!E$2-'F+ , F-'!E$3))</f>
        <v>1.8966763005780131E-2</v>
      </c>
      <c r="F963" s="2" cm="1">
        <f t="array" ref="F963">[1]!table_weight[HeadingAccuracy]*(('F+ , F-'!F$2-[1]!tbl_gk[[#This Row],[HeadingAccuracy]])/('F+ , F-'!F$2-'F+ , F-'!F$3))</f>
        <v>1.0439222844598752E-2</v>
      </c>
      <c r="G963" s="2" cm="1">
        <f t="array" ref="G963">[1]!table_weight[ShortPassing]*(('F+ , F-'!G$2-[1]!tbl_gk[[#This Row],[ShortPassing]])/('F+ , F-'!G$2-'F+ , F-'!G$3))</f>
        <v>3.9377536435701459E-2</v>
      </c>
      <c r="H963" s="2" cm="1">
        <f t="array" ref="H963">[1]!table_weight[Volleys]*(('F+ , F-'!H$2-[1]!tbl_gk[[#This Row],[Volleys]])/('F+ , F-'!H$2-'F+ , F-'!H$3))</f>
        <v>2.1990449861774069E-3</v>
      </c>
      <c r="I963" s="2" cm="1">
        <f t="array" ref="I963">[1]!table_weight[Dribbling]*(('F+ , F-'!I$2-[1]!tbl_gk[[#This Row],[Dribbling]])/('F+ , F-'!I$2-'F+ , F-'!I$3))</f>
        <v>1.8579686209743949E-2</v>
      </c>
      <c r="J963" s="2" cm="1">
        <f t="array" ref="J963">[1]!table_weight[Curve]*(('F+ , F-'!J$2-[1]!tbl_gk[[#This Row],[Curve]])/('F+ , F-'!J$2-'F+ , F-'!J$3))</f>
        <v>9.6339113680153961E-3</v>
      </c>
      <c r="K963" s="2" cm="1">
        <f t="array" ref="K963">[1]!table_weight[FKAccuracy]*(('F+ , F-'!K$2-[1]!tbl_gk[[#This Row],[FKAccuracy]])/('F+ , F-'!K$2-'F+ , F-'!K$3))</f>
        <v>9.2789777912990392E-3</v>
      </c>
      <c r="L963" s="2" cm="1">
        <f t="array" ref="L963">[1]!table_weight[LongPassing]*(('F+ , F-'!L$2-[1]!tbl_gk[[#This Row],[LongPassing]])/('F+ , F-'!L$2-'F+ , F-'!L$3))</f>
        <v>2.0574115802880336E-2</v>
      </c>
      <c r="M963" s="2" cm="1">
        <f t="array" ref="M963">[1]!table_weight[BallControl]*(('F+ , F-'!M$2-[1]!tbl_gk[[#This Row],[BallControl]])/('F+ , F-'!M$2-'F+ , F-'!M$3))</f>
        <v>1.3907601373375588E-2</v>
      </c>
      <c r="N963" s="2" cm="1">
        <f t="array" ref="N963">[1]!table_weight[Acceleration]*(('F+ , F-'!N$2-[1]!tbl_gk[[#This Row],[Acceleration]])/('F+ , F-'!N$2-'F+ , F-'!N$3))</f>
        <v>4.5097442688666525E-3</v>
      </c>
      <c r="O963" s="2" cm="1">
        <f t="array" ref="O963">[1]!table_weight[SprintSpeed]*(('F+ , F-'!O$2-[1]!tbl_gk[[#This Row],[SprintSpeed]])/('F+ , F-'!O$2-'F+ , F-'!O$3))</f>
        <v>5.9032552479464486E-3</v>
      </c>
      <c r="P963" s="2" cm="1">
        <f t="array" ref="P963">[1]!table_weight[Agility]*(('F+ , F-'!P$2-[1]!tbl_gk[[#This Row],[Agility]])/('F+ , F-'!P$2-'F+ , F-'!P$3))</f>
        <v>4.095387423650264E-3</v>
      </c>
      <c r="Q963" s="2" cm="1">
        <f t="array" ref="Q963">[1]!table_weight[Reactions]*(('F+ , F-'!Q$2-[1]!tbl_gk[[#This Row],[Reactions]])/('F+ , F-'!Q$2-'F+ , F-'!Q$3))</f>
        <v>1.8047470002526586E-3</v>
      </c>
      <c r="R963" s="2" cm="1">
        <f t="array" ref="R963">[1]!table_weight[Balance]*(('F+ , F-'!R$2-[1]!tbl_gk[[#This Row],[Balance]])/('F+ , F-'!R$2-'F+ , F-'!R$3))</f>
        <v>1.9247126900653719E-3</v>
      </c>
      <c r="S963" s="2" cm="1">
        <f t="array" ref="S963">[1]!table_weight[ShotPower]*(('F+ , F-'!S$2-[1]!tbl_gk[[#This Row],[ShotPower]])/('F+ , F-'!S$2-'F+ , F-'!S$3))</f>
        <v>5.1941499031661464E-3</v>
      </c>
      <c r="T963" s="2" cm="1">
        <f t="array" ref="T963">[1]!table_weight[Jumping]*(('F+ , F-'!T$2-[1]!tbl_gk[[#This Row],[Jumping]])/('F+ , F-'!T$2-'F+ , F-'!T$3))</f>
        <v>1.8891625857483504E-3</v>
      </c>
      <c r="U963" s="2" cm="1">
        <f t="array" ref="U963">[1]!table_weight[Stamina]*(('F+ , F-'!U$2-[1]!tbl_gk[[#This Row],[Stamina]])/('F+ , F-'!U$2-'F+ , F-'!U$3))</f>
        <v>8.5871026624925002E-4</v>
      </c>
      <c r="V963" s="2" cm="1">
        <f t="array" ref="V963">[1]!table_weight[Strength]*(('F+ , F-'!V$2-[1]!tbl_gk[[#This Row],[Strength]])/('F+ , F-'!V$2-'F+ , F-'!V$3))</f>
        <v>2.9282020079099427E-2</v>
      </c>
      <c r="W963" s="2" cm="1">
        <f t="array" ref="W963">[1]!table_weight[LongShots]*(('F+ , F-'!W$2-[1]!tbl_gk[[#This Row],[LongShots]])/('F+ , F-'!W$2-'F+ , F-'!W$3))</f>
        <v>9.6091773208573719E-3</v>
      </c>
      <c r="X963" s="2" cm="1">
        <f t="array" ref="X963">[1]!table_weight[Aggression]*(('F+ , F-'!X$2-[1]!tbl_gk[[#This Row],[Aggression]])/('F+ , F-'!X$2-'F+ , F-'!X$3))</f>
        <v>1.1560693641618476E-2</v>
      </c>
      <c r="Y963" s="2" cm="1">
        <f t="array" ref="Y963">[1]!table_weight[Interceptions]*(('F+ , F-'!Y$2-[1]!tbl_gk[[#This Row],[Interceptions]])/('F+ , F-'!Y$2-'F+ , F-'!Y$3))</f>
        <v>2.0084046292242669E-2</v>
      </c>
      <c r="Z963" s="2" cm="1">
        <f t="array" ref="Z963">[1]!table_weight[Positioning]*(('F+ , F-'!Z$2-[1]!tbl_gk[[#This Row],[Positioning]])/('F+ , F-'!Z$2-'F+ , F-'!Z$3))</f>
        <v>2.0704458641787279E-3</v>
      </c>
      <c r="AA963" s="2" cm="1">
        <f t="array" ref="AA963">[1]!table_weight[Vision]*(('F+ , F-'!AA$2-[1]!tbl_gk[[#This Row],[Vision]])/('F+ , F-'!AA$2-'F+ , F-'!AA$3))</f>
        <v>2.200588175641412E-2</v>
      </c>
      <c r="AB963" s="2" cm="1">
        <f t="array" ref="AB963">[1]!table_weight[Penalties]*(('F+ , F-'!AB$2-[1]!tbl_gk[[#This Row],[Penalties]])/('F+ , F-'!AB$2-'F+ , F-'!AB$3))</f>
        <v>2.4662663970364263E-3</v>
      </c>
      <c r="AC963" s="2" cm="1">
        <f t="array" ref="AC963">[1]!table_weight[Composure]*(('F+ , F-'!AC$2-[1]!tbl_gk[[#This Row],[Composure]])/('F+ , F-'!AC$2-'F+ , F-'!AC$3))</f>
        <v>1.3877102247556784E-3</v>
      </c>
      <c r="AD963" s="2" cm="1">
        <f t="array" ref="AD963">[1]!table_weight[Marking]*(('F+ , F-'!AD$2-[1]!tbl_gk[[#This Row],[Marking]])/('F+ , F-'!AD$2-'F+ , F-'!AD$3))</f>
        <v>2.8394686137308601E-2</v>
      </c>
      <c r="AE963" s="2" cm="1">
        <f t="array" ref="AE963">[1]!table_weight[StandingTackle]*(('F+ , F-'!AE$2-[1]!tbl_gk[[#This Row],[StandingTackle]])/('F+ , F-'!AE$2-'F+ , F-'!AE$3))</f>
        <v>3.1383600467551613E-2</v>
      </c>
      <c r="AF963" s="2" cm="1">
        <f t="array" ref="AF963">[1]!table_weight[SlidingTackle]*(('F+ , F-'!AF$2-[1]!tbl_gk[[#This Row],[SlidingTackle]])/('F+ , F-'!AF$2-'F+ , F-'!AF$3))</f>
        <v>6.7250572430467732E-3</v>
      </c>
      <c r="AG963" s="2" cm="1">
        <f t="array" ref="AG963">[1]!table_weight[GKDiving]*(('F+ , F-'!AG$2-[1]!tbl_gk[[#This Row],[GKDiving]])/('F+ , F-'!AG$2-'F+ , F-'!AG$3))</f>
        <v>3.5870474596896844E-2</v>
      </c>
      <c r="AH963" s="2" cm="1">
        <f t="array" ref="AH963">[1]!table_weight[GKHandling]*(('F+ , F-'!AH$2-[1]!tbl_gk[[#This Row],[GKHandling]])/('F+ , F-'!AH$2-'F+ , F-'!AH$3))</f>
        <v>3.9212444279837541E-2</v>
      </c>
      <c r="AI963" s="2" cm="1">
        <f t="array" ref="AI963">[1]!table_weight[GKKicking]*(('F+ , F-'!AI$2-[1]!tbl_gk[[#This Row],[GKKicking]])/('F+ , F-'!AI$2-'F+ , F-'!AI$3))</f>
        <v>2.3255247946455719E-2</v>
      </c>
      <c r="AJ963" s="2" cm="1">
        <f t="array" ref="AJ963">[1]!table_weight[GKPositioning]*(('F+ , F-'!AJ$2-[1]!tbl_gk[[#This Row],[GKPositioning]])/('F+ , F-'!AJ$2-'F+ , F-'!AJ$3))</f>
        <v>1.3875172591327129E-2</v>
      </c>
      <c r="AK963" s="2" cm="1">
        <f t="array" ref="AK963">[1]!table_weight[GKReflexes]*(('F+ , F-'!AK$2-[1]!tbl_gk[[#This Row],[GKReflexes]])/('F+ , F-'!AK$2-'F+ , F-'!AK$3))</f>
        <v>3.6439847209545996E-2</v>
      </c>
    </row>
    <row r="964" spans="1:37" x14ac:dyDescent="0.55000000000000004">
      <c r="A964" s="7">
        <f>[1]!tbl_gk[[#This Row],[ID]]</f>
        <v>235740</v>
      </c>
      <c r="B964" s="1" cm="1">
        <f t="array" ref="B964">[1]!table_weight[ValueEUR]*(('F+ , F-'!B$2-[1]!tbl_gk[[#This Row],[ValueEUR]])/('F+ , F-'!B$2-'F+ , F-'!B$3))</f>
        <v>4.9108559053458981E-4</v>
      </c>
      <c r="C964" s="1" cm="1">
        <f t="array" ref="C964">[1]!table_weight[WageEUR]*(('F+ , F-'!C$2-[1]!tbl_gk[[#This Row],[WageEUR]])/('F+ , F-'!C$2-'F+ , F-'!C$3))</f>
        <v>3.9120935309418161E-4</v>
      </c>
      <c r="D964" s="1" cm="1">
        <f t="array" ref="D964">[1]!table_weight[Crossing]*(('F+ , F-'!D$2-[1]!tbl_gk[[#This Row],[Crossing]])/('F+ , F-'!D$2-'F+ , F-'!D$3))</f>
        <v>3.3625286215233793E-2</v>
      </c>
      <c r="E964" s="1" cm="1">
        <f t="array" ref="E964">[1]!table_weight[Finishing]*(('F+ , F-'!E$2-[1]!tbl_gk[[#This Row],[Finishing]])/('F+ , F-'!E$2-'F+ , F-'!E$3))</f>
        <v>1.8966763005780131E-2</v>
      </c>
      <c r="F964" s="1" cm="1">
        <f t="array" ref="F964">[1]!table_weight[HeadingAccuracy]*(('F+ , F-'!F$2-[1]!tbl_gk[[#This Row],[HeadingAccuracy]])/('F+ , F-'!F$2-'F+ , F-'!F$3))</f>
        <v>9.6040850170308507E-3</v>
      </c>
      <c r="G964" s="1" cm="1">
        <f t="array" ref="G964">[1]!table_weight[ShortPassing]*(('F+ , F-'!G$2-[1]!tbl_gk[[#This Row],[ShortPassing]])/('F+ , F-'!G$2-'F+ , F-'!G$3))</f>
        <v>4.2190217609680135E-2</v>
      </c>
      <c r="H964" s="1" cm="1">
        <f t="array" ref="H964">[1]!table_weight[Volleys]*(('F+ , F-'!H$2-[1]!tbl_gk[[#This Row],[Volleys]])/('F+ , F-'!H$2-'F+ , F-'!H$3))</f>
        <v>1.6203489371833524E-3</v>
      </c>
      <c r="I964" s="1" cm="1">
        <f t="array" ref="I964">[1]!table_weight[Dribbling]*(('F+ , F-'!I$2-[1]!tbl_gk[[#This Row],[Dribbling]])/('F+ , F-'!I$2-'F+ , F-'!I$3))</f>
        <v>1.9557564431309422E-2</v>
      </c>
      <c r="J964" s="1" cm="1">
        <f t="array" ref="J964">[1]!table_weight[Curve]*(('F+ , F-'!J$2-[1]!tbl_gk[[#This Row],[Curve]])/('F+ , F-'!J$2-'F+ , F-'!J$3))</f>
        <v>9.9719433458404991E-3</v>
      </c>
      <c r="K964" s="1" cm="1">
        <f t="array" ref="K964">[1]!table_weight[FKAccuracy]*(('F+ , F-'!K$2-[1]!tbl_gk[[#This Row],[FKAccuracy]])/('F+ , F-'!K$2-'F+ , F-'!K$3))</f>
        <v>9.2789777912990392E-3</v>
      </c>
      <c r="L964" s="1" cm="1">
        <f t="array" ref="L964">[1]!table_weight[LongPassing]*(('F+ , F-'!L$2-[1]!tbl_gk[[#This Row],[LongPassing]])/('F+ , F-'!L$2-'F+ , F-'!L$3))</f>
        <v>2.1115539902956136E-2</v>
      </c>
      <c r="M964" s="1" cm="1">
        <f t="array" ref="M964">[1]!table_weight[BallControl]*(('F+ , F-'!M$2-[1]!tbl_gk[[#This Row],[BallControl]])/('F+ , F-'!M$2-'F+ , F-'!M$3))</f>
        <v>1.2169151201703639E-2</v>
      </c>
      <c r="N964" s="1" cm="1">
        <f t="array" ref="N964">[1]!table_weight[Acceleration]*(('F+ , F-'!N$2-[1]!tbl_gk[[#This Row],[Acceleration]])/('F+ , F-'!N$2-'F+ , F-'!N$3))</f>
        <v>7.666565257073309E-3</v>
      </c>
      <c r="O964" s="1" cm="1">
        <f t="array" ref="O964">[1]!table_weight[SprintSpeed]*(('F+ , F-'!O$2-[1]!tbl_gk[[#This Row],[SprintSpeed]])/('F+ , F-'!O$2-'F+ , F-'!O$3))</f>
        <v>8.995436568299351E-3</v>
      </c>
      <c r="P964" s="1" cm="1">
        <f t="array" ref="P964">[1]!table_weight[Agility]*(('F+ , F-'!P$2-[1]!tbl_gk[[#This Row],[Agility]])/('F+ , F-'!P$2-'F+ , F-'!P$3))</f>
        <v>2.4572324541901583E-3</v>
      </c>
      <c r="Q964" s="1" cm="1">
        <f t="array" ref="Q964">[1]!table_weight[Reactions]*(('F+ , F-'!Q$2-[1]!tbl_gk[[#This Row],[Reactions]])/('F+ , F-'!Q$2-'F+ , F-'!Q$3))</f>
        <v>1.2891050001804705E-3</v>
      </c>
      <c r="R964" s="1" cm="1">
        <f t="array" ref="R964">[1]!table_weight[Balance]*(('F+ , F-'!R$2-[1]!tbl_gk[[#This Row],[Balance]])/('F+ , F-'!R$2-'F+ , F-'!R$3))</f>
        <v>2.9181127881636282E-3</v>
      </c>
      <c r="S964" s="1" cm="1">
        <f t="array" ref="S964">[1]!table_weight[ShotPower]*(('F+ , F-'!S$2-[1]!tbl_gk[[#This Row],[ShotPower]])/('F+ , F-'!S$2-'F+ , F-'!S$3))</f>
        <v>4.6747349128495319E-3</v>
      </c>
      <c r="T964" s="1" cm="1">
        <f t="array" ref="T964">[1]!table_weight[Jumping]*(('F+ , F-'!T$2-[1]!tbl_gk[[#This Row],[Jumping]])/('F+ , F-'!T$2-'F+ , F-'!T$3))</f>
        <v>4.551164411121026E-3</v>
      </c>
      <c r="U964" s="1" cm="1">
        <f t="array" ref="U964">[1]!table_weight[Stamina]*(('F+ , F-'!U$2-[1]!tbl_gk[[#This Row],[Stamina]])/('F+ , F-'!U$2-'F+ , F-'!U$3))</f>
        <v>1.288065399373875E-2</v>
      </c>
      <c r="V964" s="1" cm="1">
        <f t="array" ref="V964">[1]!table_weight[Strength]*(('F+ , F-'!V$2-[1]!tbl_gk[[#This Row],[Strength]])/('F+ , F-'!V$2-'F+ , F-'!V$3))</f>
        <v>2.3958016428354077E-2</v>
      </c>
      <c r="W964" s="1" cm="1">
        <f t="array" ref="W964">[1]!table_weight[LongShots]*(('F+ , F-'!W$2-[1]!tbl_gk[[#This Row],[LongShots]])/('F+ , F-'!W$2-'F+ , F-'!W$3))</f>
        <v>9.86888481601568E-3</v>
      </c>
      <c r="X964" s="1" cm="1">
        <f t="array" ref="X964">[1]!table_weight[Aggression]*(('F+ , F-'!X$2-[1]!tbl_gk[[#This Row],[Aggression]])/('F+ , F-'!X$2-'F+ , F-'!X$3))</f>
        <v>1.3994523881959207E-2</v>
      </c>
      <c r="Y964" s="1" cm="1">
        <f t="array" ref="Y964">[1]!table_weight[Interceptions]*(('F+ , F-'!Y$2-[1]!tbl_gk[[#This Row],[Interceptions]])/('F+ , F-'!Y$2-'F+ , F-'!Y$3))</f>
        <v>2.2161706253509151E-2</v>
      </c>
      <c r="Z964" s="1" cm="1">
        <f t="array" ref="Z964">[1]!table_weight[Positioning]*(('F+ , F-'!Z$2-[1]!tbl_gk[[#This Row],[Positioning]])/('F+ , F-'!Z$2-'F+ , F-'!Z$3))</f>
        <v>1.7746678835817667E-3</v>
      </c>
      <c r="AA964" s="1" cm="1">
        <f t="array" ref="AA964">[1]!table_weight[Vision]*(('F+ , F-'!AA$2-[1]!tbl_gk[[#This Row],[Vision]])/('F+ , F-'!AA$2-'F+ , F-'!AA$3))</f>
        <v>2.1296014602981403E-2</v>
      </c>
      <c r="AB964" s="1" cm="1">
        <f t="array" ref="AB964">[1]!table_weight[Penalties]*(('F+ , F-'!AB$2-[1]!tbl_gk[[#This Row],[Penalties]])/('F+ , F-'!AB$2-'F+ , F-'!AB$3))</f>
        <v>2.3096780543674466E-3</v>
      </c>
      <c r="AC964" s="1" cm="1">
        <f t="array" ref="AC964">[1]!table_weight[Composure]*(('F+ , F-'!AC$2-[1]!tbl_gk[[#This Row],[Composure]])/('F+ , F-'!AC$2-'F+ , F-'!AC$3))</f>
        <v>8.0060205274366054E-4</v>
      </c>
      <c r="AD964" s="1" cm="1">
        <f t="array" ref="AD964">[1]!table_weight[Marking]*(('F+ , F-'!AD$2-[1]!tbl_gk[[#This Row],[Marking]])/('F+ , F-'!AD$2-'F+ , F-'!AD$3))</f>
        <v>2.0507273321389546E-2</v>
      </c>
      <c r="AE964" s="1" cm="1">
        <f t="array" ref="AE964">[1]!table_weight[StandingTackle]*(('F+ , F-'!AE$2-[1]!tbl_gk[[#This Row],[StandingTackle]])/('F+ , F-'!AE$2-'F+ , F-'!AE$3))</f>
        <v>2.6900228972187096E-2</v>
      </c>
      <c r="AF964" s="1" cm="1">
        <f t="array" ref="AF964">[1]!table_weight[SlidingTackle]*(('F+ , F-'!AF$2-[1]!tbl_gk[[#This Row],[SlidingTackle]])/('F+ , F-'!AF$2-'F+ , F-'!AF$3))</f>
        <v>9.7139715732897855E-3</v>
      </c>
      <c r="AG964" s="1" cm="1">
        <f t="array" ref="AG964">[1]!table_weight[GKDiving]*(('F+ , F-'!AG$2-[1]!tbl_gk[[#This Row],[GKDiving]])/('F+ , F-'!AG$2-'F+ , F-'!AG$3))</f>
        <v>2.9038003245106969E-2</v>
      </c>
      <c r="AH964" s="1" cm="1">
        <f t="array" ref="AH964">[1]!table_weight[GKHandling]*(('F+ , F-'!AH$2-[1]!tbl_gk[[#This Row],[GKHandling]])/('F+ , F-'!AH$2-'F+ , F-'!AH$3))</f>
        <v>3.5647676618034127E-2</v>
      </c>
      <c r="AI964" s="1" cm="1">
        <f t="array" ref="AI964">[1]!table_weight[GKKicking]*(('F+ , F-'!AI$2-[1]!tbl_gk[[#This Row],[GKKicking]])/('F+ , F-'!AI$2-'F+ , F-'!AI$3))</f>
        <v>2.1466382719805277E-2</v>
      </c>
      <c r="AJ964" s="1" cm="1">
        <f t="array" ref="AJ964">[1]!table_weight[GKPositioning]*(('F+ , F-'!AJ$2-[1]!tbl_gk[[#This Row],[GKPositioning]])/('F+ , F-'!AJ$2-'F+ , F-'!AJ$3))</f>
        <v>1.1352413938358561E-2</v>
      </c>
      <c r="AK964" s="1" cm="1">
        <f t="array" ref="AK964">[1]!table_weight[GKReflexes]*(('F+ , F-'!AK$2-[1]!tbl_gk[[#This Row],[GKReflexes]])/('F+ , F-'!AK$2-'F+ , F-'!AK$3))</f>
        <v>3.2795862488591399E-2</v>
      </c>
    </row>
    <row r="965" spans="1:37" x14ac:dyDescent="0.55000000000000004">
      <c r="A965" s="8">
        <f>[1]!tbl_gk[[#This Row],[ID]]</f>
        <v>235820</v>
      </c>
      <c r="B965" s="2" cm="1">
        <f t="array" ref="B965">[1]!table_weight[ValueEUR]*(('F+ , F-'!B$2-[1]!tbl_gk[[#This Row],[ValueEUR]])/('F+ , F-'!B$2-'F+ , F-'!B$3))</f>
        <v>2.8273689561890902E-4</v>
      </c>
      <c r="C965" s="2" cm="1">
        <f t="array" ref="C965">[1]!table_weight[WageEUR]*(('F+ , F-'!C$2-[1]!tbl_gk[[#This Row],[WageEUR]])/('F+ , F-'!C$2-'F+ , F-'!C$3))</f>
        <v>8.6066057680719962E-4</v>
      </c>
      <c r="D965" s="2" cm="1">
        <f t="array" ref="D965">[1]!table_weight[Crossing]*(('F+ , F-'!D$2-[1]!tbl_gk[[#This Row],[Crossing]])/('F+ , F-'!D$2-'F+ , F-'!D$3))</f>
        <v>3.3625286215233793E-2</v>
      </c>
      <c r="E965" s="2" cm="1">
        <f t="array" ref="E965">[1]!table_weight[Finishing]*(('F+ , F-'!E$2-[1]!tbl_gk[[#This Row],[Finishing]])/('F+ , F-'!E$2-'F+ , F-'!E$3))</f>
        <v>1.7968512321265388E-2</v>
      </c>
      <c r="F965" s="2" cm="1">
        <f t="array" ref="F965">[1]!table_weight[HeadingAccuracy]*(('F+ , F-'!F$2-[1]!tbl_gk[[#This Row],[HeadingAccuracy]])/('F+ , F-'!F$2-'F+ , F-'!F$3))</f>
        <v>1.08567917583827E-2</v>
      </c>
      <c r="G965" s="2" cm="1">
        <f t="array" ref="G965">[1]!table_weight[ShortPassing]*(('F+ , F-'!G$2-[1]!tbl_gk[[#This Row],[ShortPassing]])/('F+ , F-'!G$2-'F+ , F-'!G$3))</f>
        <v>6.7504348175488213E-2</v>
      </c>
      <c r="H965" s="2" cm="1">
        <f t="array" ref="H965">[1]!table_weight[Volleys]*(('F+ , F-'!H$2-[1]!tbl_gk[[#This Row],[Volleys]])/('F+ , F-'!H$2-'F+ , F-'!H$3))</f>
        <v>2.3147841959762173E-3</v>
      </c>
      <c r="I965" s="2" cm="1">
        <f t="array" ref="I965">[1]!table_weight[Dribbling]*(('F+ , F-'!I$2-[1]!tbl_gk[[#This Row],[Dribbling]])/('F+ , F-'!I$2-'F+ , F-'!I$3))</f>
        <v>2.3469077317571304E-2</v>
      </c>
      <c r="J965" s="2" cm="1">
        <f t="array" ref="J965">[1]!table_weight[Curve]*(('F+ , F-'!J$2-[1]!tbl_gk[[#This Row],[Curve]])/('F+ , F-'!J$2-'F+ , F-'!J$3))</f>
        <v>9.295879390190295E-3</v>
      </c>
      <c r="K965" s="2" cm="1">
        <f t="array" ref="K965">[1]!table_weight[FKAccuracy]*(('F+ , F-'!K$2-[1]!tbl_gk[[#This Row],[FKAccuracy]])/('F+ , F-'!K$2-'F+ , F-'!K$3))</f>
        <v>9.4310921813203358E-3</v>
      </c>
      <c r="L965" s="2" cm="1">
        <f t="array" ref="L965">[1]!table_weight[LongPassing]*(('F+ , F-'!L$2-[1]!tbl_gk[[#This Row],[LongPassing]])/('F+ , F-'!L$2-'F+ , F-'!L$3))</f>
        <v>2.1115539902956136E-2</v>
      </c>
      <c r="M965" s="2" cm="1">
        <f t="array" ref="M965">[1]!table_weight[BallControl]*(('F+ , F-'!M$2-[1]!tbl_gk[[#This Row],[BallControl]])/('F+ , F-'!M$2-'F+ , F-'!M$3))</f>
        <v>1.2603763744621627E-2</v>
      </c>
      <c r="N965" s="2" cm="1">
        <f t="array" ref="N965">[1]!table_weight[Acceleration]*(('F+ , F-'!N$2-[1]!tbl_gk[[#This Row],[Acceleration]])/('F+ , F-'!N$2-'F+ , F-'!N$3))</f>
        <v>6.0881547629699816E-3</v>
      </c>
      <c r="O965" s="2" cm="1">
        <f t="array" ref="O965">[1]!table_weight[SprintSpeed]*(('F+ , F-'!O$2-[1]!tbl_gk[[#This Row],[SprintSpeed]])/('F+ , F-'!O$2-'F+ , F-'!O$3))</f>
        <v>1.1806510495892897E-2</v>
      </c>
      <c r="P965" s="2" cm="1">
        <f t="array" ref="P965">[1]!table_weight[Agility]*(('F+ , F-'!P$2-[1]!tbl_gk[[#This Row],[Agility]])/('F+ , F-'!P$2-'F+ , F-'!P$3))</f>
        <v>3.9783763544031132E-3</v>
      </c>
      <c r="Q965" s="2" cm="1">
        <f t="array" ref="Q965">[1]!table_weight[Reactions]*(('F+ , F-'!Q$2-[1]!tbl_gk[[#This Row],[Reactions]])/('F+ , F-'!Q$2-'F+ , F-'!Q$3))</f>
        <v>1.5984902002237835E-3</v>
      </c>
      <c r="R965" s="2" cm="1">
        <f t="array" ref="R965">[1]!table_weight[Balance]*(('F+ , F-'!R$2-[1]!tbl_gk[[#This Row],[Balance]])/('F+ , F-'!R$2-'F+ , F-'!R$3))</f>
        <v>1.4901001471473846E-3</v>
      </c>
      <c r="S965" s="2" cm="1">
        <f t="array" ref="S965">[1]!table_weight[ShotPower]*(('F+ , F-'!S$2-[1]!tbl_gk[[#This Row],[ShotPower]])/('F+ , F-'!S$2-'F+ , F-'!S$3))</f>
        <v>5.4538573983244545E-3</v>
      </c>
      <c r="T965" s="2" cm="1">
        <f t="array" ref="T965">[1]!table_weight[Jumping]*(('F+ , F-'!T$2-[1]!tbl_gk[[#This Row],[Jumping]])/('F+ , F-'!T$2-'F+ , F-'!T$3))</f>
        <v>1.7174205324985003E-3</v>
      </c>
      <c r="U965" s="2" cm="1">
        <f t="array" ref="U965">[1]!table_weight[Stamina]*(('F+ , F-'!U$2-[1]!tbl_gk[[#This Row],[Stamina]])/('F+ , F-'!U$2-'F+ , F-'!U$3))</f>
        <v>2.3185177188729752E-2</v>
      </c>
      <c r="V965" s="2" cm="1">
        <f t="array" ref="V965">[1]!table_weight[Strength]*(('F+ , F-'!V$2-[1]!tbl_gk[[#This Row],[Strength]])/('F+ , F-'!V$2-'F+ , F-'!V$3))</f>
        <v>4.2592029205962806E-2</v>
      </c>
      <c r="W965" s="2" cm="1">
        <f t="array" ref="W965">[1]!table_weight[LongShots]*(('F+ , F-'!W$2-[1]!tbl_gk[[#This Row],[LongShots]])/('F+ , F-'!W$2-'F+ , F-'!W$3))</f>
        <v>9.3494698256990638E-3</v>
      </c>
      <c r="X965" s="2" cm="1">
        <f t="array" ref="X965">[1]!table_weight[Aggression]*(('F+ , F-'!X$2-[1]!tbl_gk[[#This Row],[Aggression]])/('F+ , F-'!X$2-'F+ , F-'!X$3))</f>
        <v>1.034377852144811E-2</v>
      </c>
      <c r="Y965" s="2" cm="1">
        <f t="array" ref="Y965">[1]!table_weight[Interceptions]*(('F+ , F-'!Y$2-[1]!tbl_gk[[#This Row],[Interceptions]])/('F+ , F-'!Y$2-'F+ , F-'!Y$3))</f>
        <v>2.5624472855619959E-2</v>
      </c>
      <c r="Z965" s="2" cm="1">
        <f t="array" ref="Z965">[1]!table_weight[Positioning]*(('F+ , F-'!Z$2-[1]!tbl_gk[[#This Row],[Positioning]])/('F+ , F-'!Z$2-'F+ , F-'!Z$3))</f>
        <v>2.0704458641787279E-3</v>
      </c>
      <c r="AA965" s="2" cm="1">
        <f t="array" ref="AA965">[1]!table_weight[Vision]*(('F+ , F-'!AA$2-[1]!tbl_gk[[#This Row],[Vision]])/('F+ , F-'!AA$2-'F+ , F-'!AA$3))</f>
        <v>2.2715748909846831E-2</v>
      </c>
      <c r="AB965" s="2" cm="1">
        <f t="array" ref="AB965">[1]!table_weight[Penalties]*(('F+ , F-'!AB$2-[1]!tbl_gk[[#This Row],[Penalties]])/('F+ , F-'!AB$2-'F+ , F-'!AB$3))</f>
        <v>2.4662663970364263E-3</v>
      </c>
      <c r="AC965" s="2" cm="1">
        <f t="array" ref="AC965">[1]!table_weight[Composure]*(('F+ , F-'!AC$2-[1]!tbl_gk[[#This Row],[Composure]])/('F+ , F-'!AC$2-'F+ , F-'!AC$3))</f>
        <v>2.4551796284138926E-3</v>
      </c>
      <c r="AD965" s="2" cm="1">
        <f t="array" ref="AD965">[1]!table_weight[Marking]*(('F+ , F-'!AD$2-[1]!tbl_gk[[#This Row],[Marking]])/('F+ , F-'!AD$2-'F+ , F-'!AD$3))</f>
        <v>2.6817203574124791E-2</v>
      </c>
      <c r="AE965" s="2" cm="1">
        <f t="array" ref="AE965">[1]!table_weight[StandingTackle]*(('F+ , F-'!AE$2-[1]!tbl_gk[[#This Row],[StandingTackle]])/('F+ , F-'!AE$2-'F+ , F-'!AE$3))</f>
        <v>3.1383600467551613E-2</v>
      </c>
      <c r="AF965" s="2" cm="1">
        <f t="array" ref="AF965">[1]!table_weight[SlidingTackle]*(('F+ , F-'!AF$2-[1]!tbl_gk[[#This Row],[SlidingTackle]])/('F+ , F-'!AF$2-'F+ , F-'!AF$3))</f>
        <v>8.9667429907290316E-3</v>
      </c>
      <c r="AG965" s="2" cm="1">
        <f t="array" ref="AG965">[1]!table_weight[GKDiving]*(('F+ , F-'!AG$2-[1]!tbl_gk[[#This Row],[GKDiving]])/('F+ , F-'!AG$2-'F+ , F-'!AG$3))</f>
        <v>3.9286710272791778E-2</v>
      </c>
      <c r="AH965" s="2" cm="1">
        <f t="array" ref="AH965">[1]!table_weight[GKHandling]*(('F+ , F-'!AH$2-[1]!tbl_gk[[#This Row],[GKHandling]])/('F+ , F-'!AH$2-'F+ , F-'!AH$3))</f>
        <v>4.2777211941640955E-2</v>
      </c>
      <c r="AI965" s="2" cm="1">
        <f t="array" ref="AI965">[1]!table_weight[GKKicking]*(('F+ , F-'!AI$2-[1]!tbl_gk[[#This Row],[GKKicking]])/('F+ , F-'!AI$2-'F+ , F-'!AI$3))</f>
        <v>2.5044113173106158E-2</v>
      </c>
      <c r="AJ965" s="2" cm="1">
        <f t="array" ref="AJ965">[1]!table_weight[GKPositioning]*(('F+ , F-'!AJ$2-[1]!tbl_gk[[#This Row],[GKPositioning]])/('F+ , F-'!AJ$2-'F+ , F-'!AJ$3))</f>
        <v>1.5767241581053557E-2</v>
      </c>
      <c r="AK965" s="2" cm="1">
        <f t="array" ref="AK965">[1]!table_weight[GKReflexes]*(('F+ , F-'!AK$2-[1]!tbl_gk[[#This Row],[GKReflexes]])/('F+ , F-'!AK$2-'F+ , F-'!AK$3))</f>
        <v>4.3727816651455198E-2</v>
      </c>
    </row>
    <row r="966" spans="1:37" x14ac:dyDescent="0.55000000000000004">
      <c r="A966" s="7">
        <f>[1]!tbl_gk[[#This Row],[ID]]</f>
        <v>235840</v>
      </c>
      <c r="B966" s="1" cm="1">
        <f t="array" ref="B966">[1]!table_weight[ValueEUR]*(('F+ , F-'!B$2-[1]!tbl_gk[[#This Row],[ValueEUR]])/('F+ , F-'!B$2-'F+ , F-'!B$3))</f>
        <v>2.1578751498600355E-3</v>
      </c>
      <c r="C966" s="1" cm="1">
        <f t="array" ref="C966">[1]!table_weight[WageEUR]*(('F+ , F-'!C$2-[1]!tbl_gk[[#This Row],[WageEUR]])/('F+ , F-'!C$2-'F+ , F-'!C$3))</f>
        <v>3.83385166032298E-3</v>
      </c>
      <c r="D966" s="1" cm="1">
        <f t="array" ref="D966">[1]!table_weight[Crossing]*(('F+ , F-'!D$2-[1]!tbl_gk[[#This Row],[Crossing]])/('F+ , F-'!D$2-'F+ , F-'!D$3))</f>
        <v>3.4746129089074922E-2</v>
      </c>
      <c r="E966" s="1" cm="1">
        <f t="array" ref="E966">[1]!table_weight[Finishing]*(('F+ , F-'!E$2-[1]!tbl_gk[[#This Row],[Finishing]])/('F+ , F-'!E$2-'F+ , F-'!E$3))</f>
        <v>1.7968512321265388E-2</v>
      </c>
      <c r="F966" s="1" cm="1">
        <f t="array" ref="F966">[1]!table_weight[HeadingAccuracy]*(('F+ , F-'!F$2-[1]!tbl_gk[[#This Row],[HeadingAccuracy]])/('F+ , F-'!F$2-'F+ , F-'!F$3))</f>
        <v>1.1691929585950599E-2</v>
      </c>
      <c r="G966" s="1" cm="1">
        <f t="array" ref="G966">[1]!table_weight[ShortPassing]*(('F+ , F-'!G$2-[1]!tbl_gk[[#This Row],[ShortPassing]])/('F+ , F-'!G$2-'F+ , F-'!G$3))</f>
        <v>4.9221920544626818E-2</v>
      </c>
      <c r="H966" s="1" cm="1">
        <f t="array" ref="H966">[1]!table_weight[Volleys]*(('F+ , F-'!H$2-[1]!tbl_gk[[#This Row],[Volleys]])/('F+ , F-'!H$2-'F+ , F-'!H$3))</f>
        <v>1.7360881469821632E-3</v>
      </c>
      <c r="I966" s="1" cm="1">
        <f t="array" ref="I966">[1]!table_weight[Dribbling]*(('F+ , F-'!I$2-[1]!tbl_gk[[#This Row],[Dribbling]])/('F+ , F-'!I$2-'F+ , F-'!I$3))</f>
        <v>1.2712416880351124E-2</v>
      </c>
      <c r="J966" s="1" cm="1">
        <f t="array" ref="J966">[1]!table_weight[Curve]*(('F+ , F-'!J$2-[1]!tbl_gk[[#This Row],[Curve]])/('F+ , F-'!J$2-'F+ , F-'!J$3))</f>
        <v>8.7888314234526414E-3</v>
      </c>
      <c r="K966" s="1" cm="1">
        <f t="array" ref="K966">[1]!table_weight[FKAccuracy]*(('F+ , F-'!K$2-[1]!tbl_gk[[#This Row],[FKAccuracy]])/('F+ , F-'!K$2-'F+ , F-'!K$3))</f>
        <v>9.1268634012777444E-3</v>
      </c>
      <c r="L966" s="1" cm="1">
        <f t="array" ref="L966">[1]!table_weight[LongPassing]*(('F+ , F-'!L$2-[1]!tbl_gk[[#This Row],[LongPassing]])/('F+ , F-'!L$2-'F+ , F-'!L$3))</f>
        <v>2.652978090371412E-2</v>
      </c>
      <c r="M966" s="1" cm="1">
        <f t="array" ref="M966">[1]!table_weight[BallControl]*(('F+ , F-'!M$2-[1]!tbl_gk[[#This Row],[BallControl]])/('F+ , F-'!M$2-'F+ , F-'!M$3))</f>
        <v>1.1734538658785654E-2</v>
      </c>
      <c r="N966" s="1" cm="1">
        <f t="array" ref="N966">[1]!table_weight[Acceleration]*(('F+ , F-'!N$2-[1]!tbl_gk[[#This Row],[Acceleration]])/('F+ , F-'!N$2-'F+ , F-'!N$3))</f>
        <v>6.7646164032999796E-3</v>
      </c>
      <c r="O966" s="1" cm="1">
        <f t="array" ref="O966">[1]!table_weight[SprintSpeed]*(('F+ , F-'!O$2-[1]!tbl_gk[[#This Row],[SprintSpeed]])/('F+ , F-'!O$2-'F+ , F-'!O$3))</f>
        <v>1.1806510495892897E-2</v>
      </c>
      <c r="P966" s="1" cm="1">
        <f t="array" ref="P966">[1]!table_weight[Agility]*(('F+ , F-'!P$2-[1]!tbl_gk[[#This Row],[Agility]])/('F+ , F-'!P$2-'F+ , F-'!P$3))</f>
        <v>3.744354215908813E-3</v>
      </c>
      <c r="Q966" s="1" cm="1">
        <f t="array" ref="Q966">[1]!table_weight[Reactions]*(('F+ , F-'!Q$2-[1]!tbl_gk[[#This Row],[Reactions]])/('F+ , F-'!Q$2-'F+ , F-'!Q$3))</f>
        <v>1.3406692001876892E-3</v>
      </c>
      <c r="R966" s="1" cm="1">
        <f t="array" ref="R966">[1]!table_weight[Balance]*(('F+ , F-'!R$2-[1]!tbl_gk[[#This Row],[Balance]])/('F+ , F-'!R$2-'F+ , F-'!R$3))</f>
        <v>2.1109752084587947E-3</v>
      </c>
      <c r="S966" s="1" cm="1">
        <f t="array" ref="S966">[1]!table_weight[ShotPower]*(('F+ , F-'!S$2-[1]!tbl_gk[[#This Row],[ShotPower]])/('F+ , F-'!S$2-'F+ , F-'!S$3))</f>
        <v>4.4150274176912247E-3</v>
      </c>
      <c r="T966" s="1" cm="1">
        <f t="array" ref="T966">[1]!table_weight[Jumping]*(('F+ , F-'!T$2-[1]!tbl_gk[[#This Row],[Jumping]])/('F+ , F-'!T$2-'F+ , F-'!T$3))</f>
        <v>1.5456784792486503E-3</v>
      </c>
      <c r="U966" s="1" cm="1">
        <f t="array" ref="U966">[1]!table_weight[Stamina]*(('F+ , F-'!U$2-[1]!tbl_gk[[#This Row],[Stamina]])/('F+ , F-'!U$2-'F+ , F-'!U$3))</f>
        <v>8.5871026624925002E-4</v>
      </c>
      <c r="V966" s="1" cm="1">
        <f t="array" ref="V966">[1]!table_weight[Strength]*(('F+ , F-'!V$2-[1]!tbl_gk[[#This Row],[Strength]])/('F+ , F-'!V$2-'F+ , F-'!V$3))</f>
        <v>2.0408680661190511E-2</v>
      </c>
      <c r="W966" s="1" cm="1">
        <f t="array" ref="W966">[1]!table_weight[LongShots]*(('F+ , F-'!W$2-[1]!tbl_gk[[#This Row],[LongShots]])/('F+ , F-'!W$2-'F+ , F-'!W$3))</f>
        <v>7.0121023692742987E-3</v>
      </c>
      <c r="X966" s="1" cm="1">
        <f t="array" ref="X966">[1]!table_weight[Aggression]*(('F+ , F-'!X$2-[1]!tbl_gk[[#This Row],[Aggression]])/('F+ , F-'!X$2-'F+ , F-'!X$3))</f>
        <v>1.1560693641618476E-2</v>
      </c>
      <c r="Y966" s="1" cm="1">
        <f t="array" ref="Y966">[1]!table_weight[Interceptions]*(('F+ , F-'!Y$2-[1]!tbl_gk[[#This Row],[Interceptions]])/('F+ , F-'!Y$2-'F+ , F-'!Y$3))</f>
        <v>2.0084046292242669E-2</v>
      </c>
      <c r="Z966" s="1" cm="1">
        <f t="array" ref="Z966">[1]!table_weight[Positioning]*(('F+ , F-'!Z$2-[1]!tbl_gk[[#This Row],[Positioning]])/('F+ , F-'!Z$2-'F+ , F-'!Z$3))</f>
        <v>1.6267788932832863E-3</v>
      </c>
      <c r="AA966" s="1" cm="1">
        <f t="array" ref="AA966">[1]!table_weight[Vision]*(('F+ , F-'!AA$2-[1]!tbl_gk[[#This Row],[Vision]])/('F+ , F-'!AA$2-'F+ , F-'!AA$3))</f>
        <v>2.2715748909846831E-2</v>
      </c>
      <c r="AB966" s="1" cm="1">
        <f t="array" ref="AB966">[1]!table_weight[Penalties]*(('F+ , F-'!AB$2-[1]!tbl_gk[[#This Row],[Penalties]])/('F+ , F-'!AB$2-'F+ , F-'!AB$3))</f>
        <v>2.2313838830329571E-3</v>
      </c>
      <c r="AC966" s="1" cm="1">
        <f t="array" ref="AC966">[1]!table_weight[Composure]*(('F+ , F-'!AC$2-[1]!tbl_gk[[#This Row],[Composure]])/('F+ , F-'!AC$2-'F+ , F-'!AC$3))</f>
        <v>7.4722858256074981E-4</v>
      </c>
      <c r="AD966" s="1" cm="1">
        <f t="array" ref="AD966">[1]!table_weight[Marking]*(('F+ , F-'!AD$2-[1]!tbl_gk[[#This Row],[Marking]])/('F+ , F-'!AD$2-'F+ , F-'!AD$3))</f>
        <v>1.41973430686543E-2</v>
      </c>
      <c r="AE966" s="1" cm="1">
        <f t="array" ref="AE966">[1]!table_weight[StandingTackle]*(('F+ , F-'!AE$2-[1]!tbl_gk[[#This Row],[StandingTackle]])/('F+ , F-'!AE$2-'F+ , F-'!AE$3))</f>
        <v>2.465854322450484E-2</v>
      </c>
      <c r="AF966" s="1" cm="1">
        <f t="array" ref="AF966">[1]!table_weight[SlidingTackle]*(('F+ , F-'!AF$2-[1]!tbl_gk[[#This Row],[SlidingTackle]])/('F+ , F-'!AF$2-'F+ , F-'!AF$3))</f>
        <v>1.120842873841129E-2</v>
      </c>
      <c r="AG966" s="1" cm="1">
        <f t="array" ref="AG966">[1]!table_weight[GKDiving]*(('F+ , F-'!AG$2-[1]!tbl_gk[[#This Row],[GKDiving]])/('F+ , F-'!AG$2-'F+ , F-'!AG$3))</f>
        <v>2.2205531893317091E-2</v>
      </c>
      <c r="AH966" s="1" cm="1">
        <f t="array" ref="AH966">[1]!table_weight[GKHandling]*(('F+ , F-'!AH$2-[1]!tbl_gk[[#This Row],[GKHandling]])/('F+ , F-'!AH$2-'F+ , F-'!AH$3))</f>
        <v>2.8518141294427302E-2</v>
      </c>
      <c r="AI966" s="1" cm="1">
        <f t="array" ref="AI966">[1]!table_weight[GKKicking]*(('F+ , F-'!AI$2-[1]!tbl_gk[[#This Row],[GKKicking]])/('F+ , F-'!AI$2-'F+ , F-'!AI$3))</f>
        <v>1.9677517493154842E-2</v>
      </c>
      <c r="AJ966" s="1" cm="1">
        <f t="array" ref="AJ966">[1]!table_weight[GKPositioning]*(('F+ , F-'!AJ$2-[1]!tbl_gk[[#This Row],[GKPositioning]])/('F+ , F-'!AJ$2-'F+ , F-'!AJ$3))</f>
        <v>1.0091034611874277E-2</v>
      </c>
      <c r="AK966" s="1" cm="1">
        <f t="array" ref="AK966">[1]!table_weight[GKReflexes]*(('F+ , F-'!AK$2-[1]!tbl_gk[[#This Row],[GKReflexes]])/('F+ , F-'!AK$2-'F+ , F-'!AK$3))</f>
        <v>2.1863908325727599E-2</v>
      </c>
    </row>
    <row r="967" spans="1:37" x14ac:dyDescent="0.55000000000000004">
      <c r="A967" s="8">
        <f>[1]!tbl_gk[[#This Row],[ID]]</f>
        <v>235880</v>
      </c>
      <c r="B967" s="2" cm="1">
        <f t="array" ref="B967">[1]!table_weight[ValueEUR]*(('F+ , F-'!B$2-[1]!tbl_gk[[#This Row],[ValueEUR]])/('F+ , F-'!B$2-'F+ , F-'!B$3))</f>
        <v>6.2041611374891601E-5</v>
      </c>
      <c r="C967" s="2" cm="1">
        <f t="array" ref="C967">[1]!table_weight[WageEUR]*(('F+ , F-'!C$2-[1]!tbl_gk[[#This Row],[WageEUR]])/('F+ , F-'!C$2-'F+ , F-'!C$3))</f>
        <v>0</v>
      </c>
      <c r="D967" s="2" cm="1">
        <f t="array" ref="D967">[1]!table_weight[Crossing]*(('F+ , F-'!D$2-[1]!tbl_gk[[#This Row],[Crossing]])/('F+ , F-'!D$2-'F+ , F-'!D$3))</f>
        <v>3.2504443341392672E-2</v>
      </c>
      <c r="E967" s="2" cm="1">
        <f t="array" ref="E967">[1]!table_weight[Finishing]*(('F+ , F-'!E$2-[1]!tbl_gk[[#This Row],[Finishing]])/('F+ , F-'!E$2-'F+ , F-'!E$3))</f>
        <v>1.8966763005780131E-2</v>
      </c>
      <c r="F967" s="2" cm="1">
        <f t="array" ref="F967">[1]!table_weight[HeadingAccuracy]*(('F+ , F-'!F$2-[1]!tbl_gk[[#This Row],[HeadingAccuracy]])/('F+ , F-'!F$2-'F+ , F-'!F$3))</f>
        <v>1.1691929585950599E-2</v>
      </c>
      <c r="G967" s="2" cm="1">
        <f t="array" ref="G967">[1]!table_weight[ShortPassing]*(('F+ , F-'!G$2-[1]!tbl_gk[[#This Row],[ShortPassing]])/('F+ , F-'!G$2-'F+ , F-'!G$3))</f>
        <v>4.781557995763748E-2</v>
      </c>
      <c r="H967" s="2" cm="1">
        <f t="array" ref="H967">[1]!table_weight[Volleys]*(('F+ , F-'!H$2-[1]!tbl_gk[[#This Row],[Volleys]])/('F+ , F-'!H$2-'F+ , F-'!H$3))</f>
        <v>2.0833057763785961E-3</v>
      </c>
      <c r="I967" s="2" cm="1">
        <f t="array" ref="I967">[1]!table_weight[Dribbling]*(('F+ , F-'!I$2-[1]!tbl_gk[[#This Row],[Dribbling]])/('F+ , F-'!I$2-'F+ , F-'!I$3))</f>
        <v>1.8579686209743949E-2</v>
      </c>
      <c r="J967" s="2" cm="1">
        <f t="array" ref="J967">[1]!table_weight[Curve]*(('F+ , F-'!J$2-[1]!tbl_gk[[#This Row],[Curve]])/('F+ , F-'!J$2-'F+ , F-'!J$3))</f>
        <v>9.6339113680153961E-3</v>
      </c>
      <c r="K967" s="2" cm="1">
        <f t="array" ref="K967">[1]!table_weight[FKAccuracy]*(('F+ , F-'!K$2-[1]!tbl_gk[[#This Row],[FKAccuracy]])/('F+ , F-'!K$2-'F+ , F-'!K$3))</f>
        <v>9.5832065713416324E-3</v>
      </c>
      <c r="L967" s="2" cm="1">
        <f t="array" ref="L967">[1]!table_weight[LongPassing]*(('F+ , F-'!L$2-[1]!tbl_gk[[#This Row],[LongPassing]])/('F+ , F-'!L$2-'F+ , F-'!L$3))</f>
        <v>2.2198388103107734E-2</v>
      </c>
      <c r="M967" s="2" cm="1">
        <f t="array" ref="M967">[1]!table_weight[BallControl]*(('F+ , F-'!M$2-[1]!tbl_gk[[#This Row],[BallControl]])/('F+ , F-'!M$2-'F+ , F-'!M$3))</f>
        <v>1.1299926115867666E-2</v>
      </c>
      <c r="N967" s="2" cm="1">
        <f t="array" ref="N967">[1]!table_weight[Acceleration]*(('F+ , F-'!N$2-[1]!tbl_gk[[#This Row],[Acceleration]])/('F+ , F-'!N$2-'F+ , F-'!N$3))</f>
        <v>9.9214373915066361E-3</v>
      </c>
      <c r="O967" s="2" cm="1">
        <f t="array" ref="O967">[1]!table_weight[SprintSpeed]*(('F+ , F-'!O$2-[1]!tbl_gk[[#This Row],[SprintSpeed]])/('F+ , F-'!O$2-'F+ , F-'!O$3))</f>
        <v>1.3212047459689671E-2</v>
      </c>
      <c r="P967" s="2" cm="1">
        <f t="array" ref="P967">[1]!table_weight[Agility]*(('F+ , F-'!P$2-[1]!tbl_gk[[#This Row],[Agility]])/('F+ , F-'!P$2-'F+ , F-'!P$3))</f>
        <v>4.680442769886016E-3</v>
      </c>
      <c r="Q967" s="2" cm="1">
        <f t="array" ref="Q967">[1]!table_weight[Reactions]*(('F+ , F-'!Q$2-[1]!tbl_gk[[#This Row],[Reactions]])/('F+ , F-'!Q$2-'F+ , F-'!Q$3))</f>
        <v>2.4750816003465035E-3</v>
      </c>
      <c r="R967" s="2" cm="1">
        <f t="array" ref="R967">[1]!table_weight[Balance]*(('F+ , F-'!R$2-[1]!tbl_gk[[#This Row],[Balance]])/('F+ , F-'!R$2-'F+ , F-'!R$3))</f>
        <v>2.4214127391145E-3</v>
      </c>
      <c r="S967" s="2" cm="1">
        <f t="array" ref="S967">[1]!table_weight[ShotPower]*(('F+ , F-'!S$2-[1]!tbl_gk[[#This Row],[ShotPower]])/('F+ , F-'!S$2-'F+ , F-'!S$3))</f>
        <v>6.7523948741159906E-3</v>
      </c>
      <c r="T967" s="2" cm="1">
        <f t="array" ref="T967">[1]!table_weight[Jumping]*(('F+ , F-'!T$2-[1]!tbl_gk[[#This Row],[Jumping]])/('F+ , F-'!T$2-'F+ , F-'!T$3))</f>
        <v>4.2076803046213257E-3</v>
      </c>
      <c r="U967" s="2" cm="1">
        <f t="array" ref="U967">[1]!table_weight[Stamina]*(('F+ , F-'!U$2-[1]!tbl_gk[[#This Row],[Stamina]])/('F+ , F-'!U$2-'F+ , F-'!U$3))</f>
        <v>1.5456784792486501E-2</v>
      </c>
      <c r="V967" s="2" cm="1">
        <f t="array" ref="V967">[1]!table_weight[Strength]*(('F+ , F-'!V$2-[1]!tbl_gk[[#This Row],[Strength]])/('F+ , F-'!V$2-'F+ , F-'!V$3))</f>
        <v>1.5972010952236049E-2</v>
      </c>
      <c r="W967" s="2" cm="1">
        <f t="array" ref="W967">[1]!table_weight[LongShots]*(('F+ , F-'!W$2-[1]!tbl_gk[[#This Row],[LongShots]])/('F+ , F-'!W$2-'F+ , F-'!W$3))</f>
        <v>1.0128592311173986E-2</v>
      </c>
      <c r="X967" s="2" cm="1">
        <f t="array" ref="X967">[1]!table_weight[Aggression]*(('F+ , F-'!X$2-[1]!tbl_gk[[#This Row],[Aggression]])/('F+ , F-'!X$2-'F+ , F-'!X$3))</f>
        <v>9.7353209613629272E-3</v>
      </c>
      <c r="Y967" s="2" cm="1">
        <f t="array" ref="Y967">[1]!table_weight[Interceptions]*(('F+ , F-'!Y$2-[1]!tbl_gk[[#This Row],[Interceptions]])/('F+ , F-'!Y$2-'F+ , F-'!Y$3))</f>
        <v>2.5624472855619959E-2</v>
      </c>
      <c r="Z967" s="2" cm="1">
        <f t="array" ref="Z967">[1]!table_weight[Positioning]*(('F+ , F-'!Z$2-[1]!tbl_gk[[#This Row],[Positioning]])/('F+ , F-'!Z$2-'F+ , F-'!Z$3))</f>
        <v>1.9225568738802474E-3</v>
      </c>
      <c r="AA967" s="2" cm="1">
        <f t="array" ref="AA967">[1]!table_weight[Vision]*(('F+ , F-'!AA$2-[1]!tbl_gk[[#This Row],[Vision]])/('F+ , F-'!AA$2-'F+ , F-'!AA$3))</f>
        <v>1.7036811682385123E-2</v>
      </c>
      <c r="AB967" s="2" cm="1">
        <f t="array" ref="AB967">[1]!table_weight[Penalties]*(('F+ , F-'!AB$2-[1]!tbl_gk[[#This Row],[Penalties]])/('F+ , F-'!AB$2-'F+ , F-'!AB$3))</f>
        <v>2.2705309687002014E-3</v>
      </c>
      <c r="AC967" s="2" cm="1">
        <f t="array" ref="AC967">[1]!table_weight[Composure]*(('F+ , F-'!AC$2-[1]!tbl_gk[[#This Row],[Composure]])/('F+ , F-'!AC$2-'F+ , F-'!AC$3))</f>
        <v>1.1742163440240354E-3</v>
      </c>
      <c r="AD967" s="2" cm="1">
        <f t="array" ref="AD967">[1]!table_weight[Marking]*(('F+ , F-'!AD$2-[1]!tbl_gk[[#This Row],[Marking]])/('F+ , F-'!AD$2-'F+ , F-'!AD$3))</f>
        <v>2.366223844775717E-2</v>
      </c>
      <c r="AE967" s="2" cm="1">
        <f t="array" ref="AE967">[1]!table_weight[StandingTackle]*(('F+ , F-'!AE$2-[1]!tbl_gk[[#This Row],[StandingTackle]])/('F+ , F-'!AE$2-'F+ , F-'!AE$3))</f>
        <v>2.241685747682258E-2</v>
      </c>
      <c r="AF967" s="2" cm="1">
        <f t="array" ref="AF967">[1]!table_weight[SlidingTackle]*(('F+ , F-'!AF$2-[1]!tbl_gk[[#This Row],[SlidingTackle]])/('F+ , F-'!AF$2-'F+ , F-'!AF$3))</f>
        <v>7.4722858256075263E-3</v>
      </c>
      <c r="AG967" s="2" cm="1">
        <f t="array" ref="AG967">[1]!table_weight[GKDiving]*(('F+ , F-'!AG$2-[1]!tbl_gk[[#This Row],[GKDiving]])/('F+ , F-'!AG$2-'F+ , F-'!AG$3))</f>
        <v>5.6367888652266468E-2</v>
      </c>
      <c r="AH967" s="2" cm="1">
        <f t="array" ref="AH967">[1]!table_weight[GKHandling]*(('F+ , F-'!AH$2-[1]!tbl_gk[[#This Row],[GKHandling]])/('F+ , F-'!AH$2-'F+ , F-'!AH$3))</f>
        <v>5.3471514927051197E-2</v>
      </c>
      <c r="AI967" s="2" cm="1">
        <f t="array" ref="AI967">[1]!table_weight[GKKicking]*(('F+ , F-'!AI$2-[1]!tbl_gk[[#This Row],[GKKicking]])/('F+ , F-'!AI$2-'F+ , F-'!AI$3))</f>
        <v>3.1305141466382698E-2</v>
      </c>
      <c r="AJ967" s="2" cm="1">
        <f t="array" ref="AJ967">[1]!table_weight[GKPositioning]*(('F+ , F-'!AJ$2-[1]!tbl_gk[[#This Row],[GKPositioning]])/('F+ , F-'!AJ$2-'F+ , F-'!AJ$3))</f>
        <v>2.2074138213474981E-2</v>
      </c>
      <c r="AK967" s="2" cm="1">
        <f t="array" ref="AK967">[1]!table_weight[GKReflexes]*(('F+ , F-'!AK$2-[1]!tbl_gk[[#This Row],[GKReflexes]])/('F+ , F-'!AK$2-'F+ , F-'!AK$3))</f>
        <v>5.4659770814318998E-2</v>
      </c>
    </row>
    <row r="968" spans="1:37" x14ac:dyDescent="0.55000000000000004">
      <c r="A968" s="7">
        <f>[1]!tbl_gk[[#This Row],[ID]]</f>
        <v>235925</v>
      </c>
      <c r="B968" s="1" cm="1">
        <f t="array" ref="B968">[1]!table_weight[ValueEUR]*(('F+ , F-'!B$2-[1]!tbl_gk[[#This Row],[ValueEUR]])/('F+ , F-'!B$2-'F+ , F-'!B$3))</f>
        <v>9.5408269034721362E-4</v>
      </c>
      <c r="C968" s="1" cm="1">
        <f t="array" ref="C968">[1]!table_weight[WageEUR]*(('F+ , F-'!C$2-[1]!tbl_gk[[#This Row],[WageEUR]])/('F+ , F-'!C$2-'F+ , F-'!C$3))</f>
        <v>1.7995630242332353E-3</v>
      </c>
      <c r="D968" s="1" cm="1">
        <f t="array" ref="D968">[1]!table_weight[Crossing]*(('F+ , F-'!D$2-[1]!tbl_gk[[#This Row],[Crossing]])/('F+ , F-'!D$2-'F+ , F-'!D$3))</f>
        <v>3.4746129089074922E-2</v>
      </c>
      <c r="E968" s="1" cm="1">
        <f t="array" ref="E968">[1]!table_weight[Finishing]*(('F+ , F-'!E$2-[1]!tbl_gk[[#This Row],[Finishing]])/('F+ , F-'!E$2-'F+ , F-'!E$3))</f>
        <v>2.1961515059324362E-2</v>
      </c>
      <c r="F968" s="1" cm="1">
        <f t="array" ref="F968">[1]!table_weight[HeadingAccuracy]*(('F+ , F-'!F$2-[1]!tbl_gk[[#This Row],[HeadingAccuracy]])/('F+ , F-'!F$2-'F+ , F-'!F$3))</f>
        <v>6.6811026205431997E-3</v>
      </c>
      <c r="G968" s="1" cm="1">
        <f t="array" ref="G968">[1]!table_weight[ShortPassing]*(('F+ , F-'!G$2-[1]!tbl_gk[[#This Row],[ShortPassing]])/('F+ , F-'!G$2-'F+ , F-'!G$3))</f>
        <v>4.6409239370648142E-2</v>
      </c>
      <c r="H968" s="1" cm="1">
        <f t="array" ref="H968">[1]!table_weight[Volleys]*(('F+ , F-'!H$2-[1]!tbl_gk[[#This Row],[Volleys]])/('F+ , F-'!H$2-'F+ , F-'!H$3))</f>
        <v>1.9675665665797848E-3</v>
      </c>
      <c r="I968" s="1" cm="1">
        <f t="array" ref="I968">[1]!table_weight[Dribbling]*(('F+ , F-'!I$2-[1]!tbl_gk[[#This Row],[Dribbling]])/('F+ , F-'!I$2-'F+ , F-'!I$3))</f>
        <v>1.0756660437220181E-2</v>
      </c>
      <c r="J968" s="1" cm="1">
        <f t="array" ref="J968">[1]!table_weight[Curve]*(('F+ , F-'!J$2-[1]!tbl_gk[[#This Row],[Curve]])/('F+ , F-'!J$2-'F+ , F-'!J$3))</f>
        <v>7.9437514788898884E-3</v>
      </c>
      <c r="K968" s="1" cm="1">
        <f t="array" ref="K968">[1]!table_weight[FKAccuracy]*(('F+ , F-'!K$2-[1]!tbl_gk[[#This Row],[FKAccuracy]])/('F+ , F-'!K$2-'F+ , F-'!K$3))</f>
        <v>9.7353209613629272E-3</v>
      </c>
      <c r="L968" s="1" cm="1">
        <f t="array" ref="L968">[1]!table_weight[LongPassing]*(('F+ , F-'!L$2-[1]!tbl_gk[[#This Row],[LongPassing]])/('F+ , F-'!L$2-'F+ , F-'!L$3))</f>
        <v>2.1656964003031933E-2</v>
      </c>
      <c r="M968" s="1" cm="1">
        <f t="array" ref="M968">[1]!table_weight[BallControl]*(('F+ , F-'!M$2-[1]!tbl_gk[[#This Row],[BallControl]])/('F+ , F-'!M$2-'F+ , F-'!M$3))</f>
        <v>9.1268634012777305E-3</v>
      </c>
      <c r="N968" s="1" cm="1">
        <f t="array" ref="N968">[1]!table_weight[Acceleration]*(('F+ , F-'!N$2-[1]!tbl_gk[[#This Row],[Acceleration]])/('F+ , F-'!N$2-'F+ , F-'!N$3))</f>
        <v>6.313641976413314E-3</v>
      </c>
      <c r="O968" s="1" cm="1">
        <f t="array" ref="O968">[1]!table_weight[SprintSpeed]*(('F+ , F-'!O$2-[1]!tbl_gk[[#This Row],[SprintSpeed]])/('F+ , F-'!O$2-'F+ , F-'!O$3))</f>
        <v>8.995436568299351E-3</v>
      </c>
      <c r="P968" s="1" cm="1">
        <f t="array" ref="P968">[1]!table_weight[Agility]*(('F+ , F-'!P$2-[1]!tbl_gk[[#This Row],[Agility]])/('F+ , F-'!P$2-'F+ , F-'!P$3))</f>
        <v>4.7974538391331659E-3</v>
      </c>
      <c r="Q968" s="1" cm="1">
        <f t="array" ref="Q968">[1]!table_weight[Reactions]*(('F+ , F-'!Q$2-[1]!tbl_gk[[#This Row],[Reactions]])/('F+ , F-'!Q$2-'F+ , F-'!Q$3))</f>
        <v>1.1344124001588141E-3</v>
      </c>
      <c r="R968" s="1" cm="1">
        <f t="array" ref="R968">[1]!table_weight[Balance]*(('F+ , F-'!R$2-[1]!tbl_gk[[#This Row],[Balance]])/('F+ , F-'!R$2-'F+ , F-'!R$3))</f>
        <v>1.7384501716719487E-3</v>
      </c>
      <c r="S968" s="1" cm="1">
        <f t="array" ref="S968">[1]!table_weight[ShotPower]*(('F+ , F-'!S$2-[1]!tbl_gk[[#This Row],[ShotPower]])/('F+ , F-'!S$2-'F+ , F-'!S$3))</f>
        <v>3.8956124273746098E-3</v>
      </c>
      <c r="T968" s="1" cm="1">
        <f t="array" ref="T968">[1]!table_weight[Jumping]*(('F+ , F-'!T$2-[1]!tbl_gk[[#This Row],[Jumping]])/('F+ , F-'!T$2-'F+ , F-'!T$3))</f>
        <v>1.459807452623725E-3</v>
      </c>
      <c r="U968" s="1" cm="1">
        <f t="array" ref="U968">[1]!table_weight[Stamina]*(('F+ , F-'!U$2-[1]!tbl_gk[[#This Row],[Stamina]])/('F+ , F-'!U$2-'F+ , F-'!U$3))</f>
        <v>8.5871026624924993E-3</v>
      </c>
      <c r="V968" s="1" cm="1">
        <f t="array" ref="V968">[1]!table_weight[Strength]*(('F+ , F-'!V$2-[1]!tbl_gk[[#This Row],[Strength]])/('F+ , F-'!V$2-'F+ , F-'!V$3))</f>
        <v>8.8733394179089167E-3</v>
      </c>
      <c r="W968" s="1" cm="1">
        <f t="array" ref="W968">[1]!table_weight[LongShots]*(('F+ , F-'!W$2-[1]!tbl_gk[[#This Row],[LongShots]])/('F+ , F-'!W$2-'F+ , F-'!W$3))</f>
        <v>1.0128592311173986E-2</v>
      </c>
      <c r="X968" s="1" cm="1">
        <f t="array" ref="X968">[1]!table_weight[Aggression]*(('F+ , F-'!X$2-[1]!tbl_gk[[#This Row],[Aggression]])/('F+ , F-'!X$2-'F+ , F-'!X$3))</f>
        <v>9.1268634012777444E-3</v>
      </c>
      <c r="Y968" s="1" cm="1">
        <f t="array" ref="Y968">[1]!table_weight[Interceptions]*(('F+ , F-'!Y$2-[1]!tbl_gk[[#This Row],[Interceptions]])/('F+ , F-'!Y$2-'F+ , F-'!Y$3))</f>
        <v>1.5236173049287543E-2</v>
      </c>
      <c r="Z968" s="1" cm="1">
        <f t="array" ref="Z968">[1]!table_weight[Positioning]*(('F+ , F-'!Z$2-[1]!tbl_gk[[#This Row],[Positioning]])/('F+ , F-'!Z$2-'F+ , F-'!Z$3))</f>
        <v>1.6267788932832863E-3</v>
      </c>
      <c r="AA968" s="1" cm="1">
        <f t="array" ref="AA968">[1]!table_weight[Vision]*(('F+ , F-'!AA$2-[1]!tbl_gk[[#This Row],[Vision]])/('F+ , F-'!AA$2-'F+ , F-'!AA$3))</f>
        <v>1.5617077375519694E-2</v>
      </c>
      <c r="AB968" s="1" cm="1">
        <f t="array" ref="AB968">[1]!table_weight[Penalties]*(('F+ , F-'!AB$2-[1]!tbl_gk[[#This Row],[Penalties]])/('F+ , F-'!AB$2-'F+ , F-'!AB$3))</f>
        <v>2.2705309687002014E-3</v>
      </c>
      <c r="AC968" s="1" cm="1">
        <f t="array" ref="AC968">[1]!table_weight[Composure]*(('F+ , F-'!AC$2-[1]!tbl_gk[[#This Row],[Composure]])/('F+ , F-'!AC$2-'F+ , F-'!AC$3))</f>
        <v>1.2275898142069463E-3</v>
      </c>
      <c r="AD968" s="1" cm="1">
        <f t="array" ref="AD968">[1]!table_weight[Marking]*(('F+ , F-'!AD$2-[1]!tbl_gk[[#This Row],[Marking]])/('F+ , F-'!AD$2-'F+ , F-'!AD$3))</f>
        <v>1.5774825631838112E-2</v>
      </c>
      <c r="AE968" s="1" cm="1">
        <f t="array" ref="AE968">[1]!table_weight[StandingTackle]*(('F+ , F-'!AE$2-[1]!tbl_gk[[#This Row],[StandingTackle]])/('F+ , F-'!AE$2-'F+ , F-'!AE$3))</f>
        <v>8.9667429907290316E-3</v>
      </c>
      <c r="AF968" s="1" cm="1">
        <f t="array" ref="AF968">[1]!table_weight[SlidingTackle]*(('F+ , F-'!AF$2-[1]!tbl_gk[[#This Row],[SlidingTackle]])/('F+ , F-'!AF$2-'F+ , F-'!AF$3))</f>
        <v>3.7361429128037632E-3</v>
      </c>
      <c r="AG968" s="1" cm="1">
        <f t="array" ref="AG968">[1]!table_weight[GKDiving]*(('F+ , F-'!AG$2-[1]!tbl_gk[[#This Row],[GKDiving]])/('F+ , F-'!AG$2-'F+ , F-'!AG$3))</f>
        <v>2.9038003245106969E-2</v>
      </c>
      <c r="AH968" s="1" cm="1">
        <f t="array" ref="AH968">[1]!table_weight[GKHandling]*(('F+ , F-'!AH$2-[1]!tbl_gk[[#This Row],[GKHandling]])/('F+ , F-'!AH$2-'F+ , F-'!AH$3))</f>
        <v>3.9212444279837541E-2</v>
      </c>
      <c r="AI968" s="1" cm="1">
        <f t="array" ref="AI968">[1]!table_weight[GKKicking]*(('F+ , F-'!AI$2-[1]!tbl_gk[[#This Row],[GKKicking]])/('F+ , F-'!AI$2-'F+ , F-'!AI$3))</f>
        <v>1.78886522665044E-2</v>
      </c>
      <c r="AJ968" s="1" cm="1">
        <f t="array" ref="AJ968">[1]!table_weight[GKPositioning]*(('F+ , F-'!AJ$2-[1]!tbl_gk[[#This Row],[GKPositioning]])/('F+ , F-'!AJ$2-'F+ , F-'!AJ$3))</f>
        <v>1.1352413938358561E-2</v>
      </c>
      <c r="AK968" s="1" cm="1">
        <f t="array" ref="AK968">[1]!table_weight[GKReflexes]*(('F+ , F-'!AK$2-[1]!tbl_gk[[#This Row],[GKReflexes]])/('F+ , F-'!AK$2-'F+ , F-'!AK$3))</f>
        <v>2.7329885407159499E-2</v>
      </c>
    </row>
    <row r="969" spans="1:37" x14ac:dyDescent="0.55000000000000004">
      <c r="A969" s="8">
        <f>[1]!tbl_gk[[#This Row],[ID]]</f>
        <v>235931</v>
      </c>
      <c r="B969" s="2" cm="1">
        <f t="array" ref="B969">[1]!table_weight[ValueEUR]*(('F+ , F-'!B$2-[1]!tbl_gk[[#This Row],[ValueEUR]])/('F+ , F-'!B$2-'F+ , F-'!B$3))</f>
        <v>3.9848617057206497E-4</v>
      </c>
      <c r="C969" s="2" cm="1">
        <f t="array" ref="C969">[1]!table_weight[WageEUR]*(('F+ , F-'!C$2-[1]!tbl_gk[[#This Row],[WageEUR]])/('F+ , F-'!C$2-'F+ , F-'!C$3))</f>
        <v>1.1736280592825449E-3</v>
      </c>
      <c r="D969" s="2" cm="1">
        <f t="array" ref="D969">[1]!table_weight[Crossing]*(('F+ , F-'!D$2-[1]!tbl_gk[[#This Row],[Crossing]])/('F+ , F-'!D$2-'F+ , F-'!D$3))</f>
        <v>3.6987814836757178E-2</v>
      </c>
      <c r="E969" s="2" cm="1">
        <f t="array" ref="E969">[1]!table_weight[Finishing]*(('F+ , F-'!E$2-[1]!tbl_gk[[#This Row],[Finishing]])/('F+ , F-'!E$2-'F+ , F-'!E$3))</f>
        <v>1.7968512321265388E-2</v>
      </c>
      <c r="F969" s="2" cm="1">
        <f t="array" ref="F969">[1]!table_weight[HeadingAccuracy]*(('F+ , F-'!F$2-[1]!tbl_gk[[#This Row],[HeadingAccuracy]])/('F+ , F-'!F$2-'F+ , F-'!F$3))</f>
        <v>1.08567917583827E-2</v>
      </c>
      <c r="G969" s="2" cm="1">
        <f t="array" ref="G969">[1]!table_weight[ShortPassing]*(('F+ , F-'!G$2-[1]!tbl_gk[[#This Row],[ShortPassing]])/('F+ , F-'!G$2-'F+ , F-'!G$3))</f>
        <v>3.9377536435701459E-2</v>
      </c>
      <c r="H969" s="2" cm="1">
        <f t="array" ref="H969">[1]!table_weight[Volleys]*(('F+ , F-'!H$2-[1]!tbl_gk[[#This Row],[Volleys]])/('F+ , F-'!H$2-'F+ , F-'!H$3))</f>
        <v>2.0833057763785961E-3</v>
      </c>
      <c r="I969" s="2" cm="1">
        <f t="array" ref="I969">[1]!table_weight[Dribbling]*(('F+ , F-'!I$2-[1]!tbl_gk[[#This Row],[Dribbling]])/('F+ , F-'!I$2-'F+ , F-'!I$3))</f>
        <v>2.0535442652874894E-2</v>
      </c>
      <c r="J969" s="2" cm="1">
        <f t="array" ref="J969">[1]!table_weight[Curve]*(('F+ , F-'!J$2-[1]!tbl_gk[[#This Row],[Curve]])/('F+ , F-'!J$2-'F+ , F-'!J$3))</f>
        <v>9.6339113680153961E-3</v>
      </c>
      <c r="K969" s="2" cm="1">
        <f t="array" ref="K969">[1]!table_weight[FKAccuracy]*(('F+ , F-'!K$2-[1]!tbl_gk[[#This Row],[FKAccuracy]])/('F+ , F-'!K$2-'F+ , F-'!K$3))</f>
        <v>9.4310921813203358E-3</v>
      </c>
      <c r="L969" s="2" cm="1">
        <f t="array" ref="L969">[1]!table_weight[LongPassing]*(('F+ , F-'!L$2-[1]!tbl_gk[[#This Row],[LongPassing]])/('F+ , F-'!L$2-'F+ , F-'!L$3))</f>
        <v>2.0574115802880336E-2</v>
      </c>
      <c r="M969" s="2" cm="1">
        <f t="array" ref="M969">[1]!table_weight[BallControl]*(('F+ , F-'!M$2-[1]!tbl_gk[[#This Row],[BallControl]])/('F+ , F-'!M$2-'F+ , F-'!M$3))</f>
        <v>1.1299926115867666E-2</v>
      </c>
      <c r="N969" s="2" cm="1">
        <f t="array" ref="N969">[1]!table_weight[Acceleration]*(('F+ , F-'!N$2-[1]!tbl_gk[[#This Row],[Acceleration]])/('F+ , F-'!N$2-'F+ , F-'!N$3))</f>
        <v>6.9901036167433111E-3</v>
      </c>
      <c r="O969" s="2" cm="1">
        <f t="array" ref="O969">[1]!table_weight[SprintSpeed]*(('F+ , F-'!O$2-[1]!tbl_gk[[#This Row],[SprintSpeed]])/('F+ , F-'!O$2-'F+ , F-'!O$3))</f>
        <v>8.1521143900212863E-3</v>
      </c>
      <c r="P969" s="2" cm="1">
        <f t="array" ref="P969">[1]!table_weight[Agility]*(('F+ , F-'!P$2-[1]!tbl_gk[[#This Row],[Agility]])/('F+ , F-'!P$2-'F+ , F-'!P$3))</f>
        <v>3.2763099389202109E-3</v>
      </c>
      <c r="Q969" s="2" cm="1">
        <f t="array" ref="Q969">[1]!table_weight[Reactions]*(('F+ , F-'!Q$2-[1]!tbl_gk[[#This Row],[Reactions]])/('F+ , F-'!Q$2-'F+ , F-'!Q$3))</f>
        <v>1.4953618002093458E-3</v>
      </c>
      <c r="R969" s="2" cm="1">
        <f t="array" ref="R969">[1]!table_weight[Balance]*(('F+ , F-'!R$2-[1]!tbl_gk[[#This Row],[Balance]])/('F+ , F-'!R$2-'F+ , F-'!R$3))</f>
        <v>2.2972377268522179E-3</v>
      </c>
      <c r="S969" s="2" cm="1">
        <f t="array" ref="S969">[1]!table_weight[ShotPower]*(('F+ , F-'!S$2-[1]!tbl_gk[[#This Row],[ShotPower]])/('F+ , F-'!S$2-'F+ , F-'!S$3))</f>
        <v>6.2329798837993753E-3</v>
      </c>
      <c r="T969" s="2" cm="1">
        <f t="array" ref="T969">[1]!table_weight[Jumping]*(('F+ , F-'!T$2-[1]!tbl_gk[[#This Row],[Jumping]])/('F+ , F-'!T$2-'F+ , F-'!T$3))</f>
        <v>2.2326466922480506E-3</v>
      </c>
      <c r="U969" s="2" cm="1">
        <f t="array" ref="U969">[1]!table_weight[Stamina]*(('F+ , F-'!U$2-[1]!tbl_gk[[#This Row],[Stamina]])/('F+ , F-'!U$2-'F+ , F-'!U$3))</f>
        <v>1.975033612373275E-2</v>
      </c>
      <c r="V969" s="2" cm="1">
        <f t="array" ref="V969">[1]!table_weight[Strength]*(('F+ , F-'!V$2-[1]!tbl_gk[[#This Row],[Strength]])/('F+ , F-'!V$2-'F+ , F-'!V$3))</f>
        <v>2.3958016428354077E-2</v>
      </c>
      <c r="W969" s="2" cm="1">
        <f t="array" ref="W969">[1]!table_weight[LongShots]*(('F+ , F-'!W$2-[1]!tbl_gk[[#This Row],[LongShots]])/('F+ , F-'!W$2-'F+ , F-'!W$3))</f>
        <v>1.0128592311173986E-2</v>
      </c>
      <c r="X969" s="2" cm="1">
        <f t="array" ref="X969">[1]!table_weight[Aggression]*(('F+ , F-'!X$2-[1]!tbl_gk[[#This Row],[Aggression]])/('F+ , F-'!X$2-'F+ , F-'!X$3))</f>
        <v>1.5819896562214757E-2</v>
      </c>
      <c r="Y969" s="2" cm="1">
        <f t="array" ref="Y969">[1]!table_weight[Interceptions]*(('F+ , F-'!Y$2-[1]!tbl_gk[[#This Row],[Interceptions]])/('F+ , F-'!Y$2-'F+ , F-'!Y$3))</f>
        <v>2.2161706253509151E-2</v>
      </c>
      <c r="Z969" s="2" cm="1">
        <f t="array" ref="Z969">[1]!table_weight[Positioning]*(('F+ , F-'!Z$2-[1]!tbl_gk[[#This Row],[Positioning]])/('F+ , F-'!Z$2-'F+ , F-'!Z$3))</f>
        <v>1.6267788932832863E-3</v>
      </c>
      <c r="AA969" s="2" cm="1">
        <f t="array" ref="AA969">[1]!table_weight[Vision]*(('F+ , F-'!AA$2-[1]!tbl_gk[[#This Row],[Vision]])/('F+ , F-'!AA$2-'F+ , F-'!AA$3))</f>
        <v>2.6974951830443111E-2</v>
      </c>
      <c r="AB969" s="2" cm="1">
        <f t="array" ref="AB969">[1]!table_weight[Penalties]*(('F+ , F-'!AB$2-[1]!tbl_gk[[#This Row],[Penalties]])/('F+ , F-'!AB$2-'F+ , F-'!AB$3))</f>
        <v>2.153089711698467E-3</v>
      </c>
      <c r="AC969" s="2" cm="1">
        <f t="array" ref="AC969">[1]!table_weight[Composure]*(('F+ , F-'!AC$2-[1]!tbl_gk[[#This Row],[Composure]])/('F+ , F-'!AC$2-'F+ , F-'!AC$3))</f>
        <v>1.6545775756702319E-3</v>
      </c>
      <c r="AD969" s="2" cm="1">
        <f t="array" ref="AD969">[1]!table_weight[Marking]*(('F+ , F-'!AD$2-[1]!tbl_gk[[#This Row],[Marking]])/('F+ , F-'!AD$2-'F+ , F-'!AD$3))</f>
        <v>3.1549651263676225E-2</v>
      </c>
      <c r="AE969" s="2" cm="1">
        <f t="array" ref="AE969">[1]!table_weight[StandingTackle]*(('F+ , F-'!AE$2-[1]!tbl_gk[[#This Row],[StandingTackle]])/('F+ , F-'!AE$2-'F+ , F-'!AE$3))</f>
        <v>2.6900228972187096E-2</v>
      </c>
      <c r="AF969" s="2" cm="1">
        <f t="array" ref="AF969">[1]!table_weight[SlidingTackle]*(('F+ , F-'!AF$2-[1]!tbl_gk[[#This Row],[SlidingTackle]])/('F+ , F-'!AF$2-'F+ , F-'!AF$3))</f>
        <v>1.120842873841129E-2</v>
      </c>
      <c r="AG969" s="2" cm="1">
        <f t="array" ref="AG969">[1]!table_weight[GKDiving]*(('F+ , F-'!AG$2-[1]!tbl_gk[[#This Row],[GKDiving]])/('F+ , F-'!AG$2-'F+ , F-'!AG$3))</f>
        <v>3.9286710272791778E-2</v>
      </c>
      <c r="AH969" s="2" cm="1">
        <f t="array" ref="AH969">[1]!table_weight[GKHandling]*(('F+ , F-'!AH$2-[1]!tbl_gk[[#This Row],[GKHandling]])/('F+ , F-'!AH$2-'F+ , F-'!AH$3))</f>
        <v>4.6341979603444362E-2</v>
      </c>
      <c r="AI969" s="2" cm="1">
        <f t="array" ref="AI969">[1]!table_weight[GKKicking]*(('F+ , F-'!AI$2-[1]!tbl_gk[[#This Row],[GKKicking]])/('F+ , F-'!AI$2-'F+ , F-'!AI$3))</f>
        <v>2.8621843626407038E-2</v>
      </c>
      <c r="AJ969" s="2" cm="1">
        <f t="array" ref="AJ969">[1]!table_weight[GKPositioning]*(('F+ , F-'!AJ$2-[1]!tbl_gk[[#This Row],[GKPositioning]])/('F+ , F-'!AJ$2-'F+ , F-'!AJ$3))</f>
        <v>1.5767241581053557E-2</v>
      </c>
      <c r="AK969" s="2" cm="1">
        <f t="array" ref="AK969">[1]!table_weight[GKReflexes]*(('F+ , F-'!AK$2-[1]!tbl_gk[[#This Row],[GKReflexes]])/('F+ , F-'!AK$2-'F+ , F-'!AK$3))</f>
        <v>3.6439847209545996E-2</v>
      </c>
    </row>
    <row r="970" spans="1:37" x14ac:dyDescent="0.55000000000000004">
      <c r="A970" s="7">
        <f>[1]!tbl_gk[[#This Row],[ID]]</f>
        <v>235932</v>
      </c>
      <c r="B970" s="1" cm="1">
        <f t="array" ref="B970">[1]!table_weight[ValueEUR]*(('F+ , F-'!B$2-[1]!tbl_gk[[#This Row],[ValueEUR]])/('F+ , F-'!B$2-'F+ , F-'!B$3))</f>
        <v>2.364371856376466E-4</v>
      </c>
      <c r="C970" s="1" cm="1">
        <f t="array" ref="C970">[1]!table_weight[WageEUR]*(('F+ , F-'!C$2-[1]!tbl_gk[[#This Row],[WageEUR]])/('F+ , F-'!C$2-'F+ , F-'!C$3))</f>
        <v>3.9120935309418161E-4</v>
      </c>
      <c r="D970" s="1" cm="1">
        <f t="array" ref="D970">[1]!table_weight[Crossing]*(('F+ , F-'!D$2-[1]!tbl_gk[[#This Row],[Crossing]])/('F+ , F-'!D$2-'F+ , F-'!D$3))</f>
        <v>3.81086577105983E-2</v>
      </c>
      <c r="E970" s="1" cm="1">
        <f t="array" ref="E970">[1]!table_weight[Finishing]*(('F+ , F-'!E$2-[1]!tbl_gk[[#This Row],[Finishing]])/('F+ , F-'!E$2-'F+ , F-'!E$3))</f>
        <v>1.7968512321265388E-2</v>
      </c>
      <c r="F970" s="1" cm="1">
        <f t="array" ref="F970">[1]!table_weight[HeadingAccuracy]*(('F+ , F-'!F$2-[1]!tbl_gk[[#This Row],[HeadingAccuracy]])/('F+ , F-'!F$2-'F+ , F-'!F$3))</f>
        <v>1.08567917583827E-2</v>
      </c>
      <c r="G970" s="1" cm="1">
        <f t="array" ref="G970">[1]!table_weight[ShortPassing]*(('F+ , F-'!G$2-[1]!tbl_gk[[#This Row],[ShortPassing]])/('F+ , F-'!G$2-'F+ , F-'!G$3))</f>
        <v>5.7659964066562854E-2</v>
      </c>
      <c r="H970" s="1" cm="1">
        <f t="array" ref="H970">[1]!table_weight[Volleys]*(('F+ , F-'!H$2-[1]!tbl_gk[[#This Row],[Volleys]])/('F+ , F-'!H$2-'F+ , F-'!H$3))</f>
        <v>1.9675665665797848E-3</v>
      </c>
      <c r="I970" s="1" cm="1">
        <f t="array" ref="I970">[1]!table_weight[Dribbling]*(('F+ , F-'!I$2-[1]!tbl_gk[[#This Row],[Dribbling]])/('F+ , F-'!I$2-'F+ , F-'!I$3))</f>
        <v>1.7601807988178481E-2</v>
      </c>
      <c r="J970" s="1" cm="1">
        <f t="array" ref="J970">[1]!table_weight[Curve]*(('F+ , F-'!J$2-[1]!tbl_gk[[#This Row],[Curve]])/('F+ , F-'!J$2-'F+ , F-'!J$3))</f>
        <v>9.9719433458404991E-3</v>
      </c>
      <c r="K970" s="1" cm="1">
        <f t="array" ref="K970">[1]!table_weight[FKAccuracy]*(('F+ , F-'!K$2-[1]!tbl_gk[[#This Row],[FKAccuracy]])/('F+ , F-'!K$2-'F+ , F-'!K$3))</f>
        <v>9.5832065713416324E-3</v>
      </c>
      <c r="L970" s="1" cm="1">
        <f t="array" ref="L970">[1]!table_weight[LongPassing]*(('F+ , F-'!L$2-[1]!tbl_gk[[#This Row],[LongPassing]])/('F+ , F-'!L$2-'F+ , F-'!L$3))</f>
        <v>2.7612629103865718E-2</v>
      </c>
      <c r="M970" s="1" cm="1">
        <f t="array" ref="M970">[1]!table_weight[BallControl]*(('F+ , F-'!M$2-[1]!tbl_gk[[#This Row],[BallControl]])/('F+ , F-'!M$2-'F+ , F-'!M$3))</f>
        <v>1.2169151201703639E-2</v>
      </c>
      <c r="N970" s="1" cm="1">
        <f t="array" ref="N970">[1]!table_weight[Acceleration]*(('F+ , F-'!N$2-[1]!tbl_gk[[#This Row],[Acceleration]])/('F+ , F-'!N$2-'F+ , F-'!N$3))</f>
        <v>7.4410780436299775E-3</v>
      </c>
      <c r="O970" s="1" cm="1">
        <f t="array" ref="O970">[1]!table_weight[SprintSpeed]*(('F+ , F-'!O$2-[1]!tbl_gk[[#This Row],[SprintSpeed]])/('F+ , F-'!O$2-'F+ , F-'!O$3))</f>
        <v>1.0400973532096125E-2</v>
      </c>
      <c r="P970" s="1" cm="1">
        <f t="array" ref="P970">[1]!table_weight[Agility]*(('F+ , F-'!P$2-[1]!tbl_gk[[#This Row],[Agility]])/('F+ , F-'!P$2-'F+ , F-'!P$3))</f>
        <v>3.0422878004259103E-3</v>
      </c>
      <c r="Q970" s="1" cm="1">
        <f t="array" ref="Q970">[1]!table_weight[Reactions]*(('F+ , F-'!Q$2-[1]!tbl_gk[[#This Row],[Reactions]])/('F+ , F-'!Q$2-'F+ , F-'!Q$3))</f>
        <v>1.8047470002526586E-3</v>
      </c>
      <c r="R970" s="1" cm="1">
        <f t="array" ref="R970">[1]!table_weight[Balance]*(('F+ , F-'!R$2-[1]!tbl_gk[[#This Row],[Balance]])/('F+ , F-'!R$2-'F+ , F-'!R$3))</f>
        <v>1.6763626655408076E-3</v>
      </c>
      <c r="S970" s="1" cm="1">
        <f t="array" ref="S970">[1]!table_weight[ShotPower]*(('F+ , F-'!S$2-[1]!tbl_gk[[#This Row],[ShotPower]])/('F+ , F-'!S$2-'F+ , F-'!S$3))</f>
        <v>6.7523948741159906E-3</v>
      </c>
      <c r="T970" s="1" cm="1">
        <f t="array" ref="T970">[1]!table_weight[Jumping]*(('F+ , F-'!T$2-[1]!tbl_gk[[#This Row],[Jumping]])/('F+ , F-'!T$2-'F+ , F-'!T$3))</f>
        <v>3.9500672247465502E-3</v>
      </c>
      <c r="U970" s="1" cm="1">
        <f t="array" ref="U970">[1]!table_weight[Stamina]*(('F+ , F-'!U$2-[1]!tbl_gk[[#This Row],[Stamina]])/('F+ , F-'!U$2-'F+ , F-'!U$3))</f>
        <v>1.7174205324984999E-2</v>
      </c>
      <c r="V970" s="1" cm="1">
        <f t="array" ref="V970">[1]!table_weight[Strength]*(('F+ , F-'!V$2-[1]!tbl_gk[[#This Row],[Strength]])/('F+ , F-'!V$2-'F+ , F-'!V$3))</f>
        <v>2.2183348544772292E-2</v>
      </c>
      <c r="W970" s="1" cm="1">
        <f t="array" ref="W970">[1]!table_weight[LongShots]*(('F+ , F-'!W$2-[1]!tbl_gk[[#This Row],[LongShots]])/('F+ , F-'!W$2-'F+ , F-'!W$3))</f>
        <v>1.0128592311173986E-2</v>
      </c>
      <c r="X970" s="1" cm="1">
        <f t="array" ref="X970">[1]!table_weight[Aggression]*(('F+ , F-'!X$2-[1]!tbl_gk[[#This Row],[Aggression]])/('F+ , F-'!X$2-'F+ , F-'!X$3))</f>
        <v>1.460298144204439E-2</v>
      </c>
      <c r="Y970" s="1" cm="1">
        <f t="array" ref="Y970">[1]!table_weight[Interceptions]*(('F+ , F-'!Y$2-[1]!tbl_gk[[#This Row],[Interceptions]])/('F+ , F-'!Y$2-'F+ , F-'!Y$3))</f>
        <v>2.1469152933086991E-2</v>
      </c>
      <c r="Z970" s="1" cm="1">
        <f t="array" ref="Z970">[1]!table_weight[Positioning]*(('F+ , F-'!Z$2-[1]!tbl_gk[[#This Row],[Positioning]])/('F+ , F-'!Z$2-'F+ , F-'!Z$3))</f>
        <v>2.0704458641787279E-3</v>
      </c>
      <c r="AA970" s="1" cm="1">
        <f t="array" ref="AA970">[1]!table_weight[Vision]*(('F+ , F-'!AA$2-[1]!tbl_gk[[#This Row],[Vision]])/('F+ , F-'!AA$2-'F+ , F-'!AA$3))</f>
        <v>2.5555217523577683E-2</v>
      </c>
      <c r="AB970" s="1" cm="1">
        <f t="array" ref="AB970">[1]!table_weight[Penalties]*(('F+ , F-'!AB$2-[1]!tbl_gk[[#This Row],[Penalties]])/('F+ , F-'!AB$2-'F+ , F-'!AB$3))</f>
        <v>2.2313838830329571E-3</v>
      </c>
      <c r="AC970" s="1" cm="1">
        <f t="array" ref="AC970">[1]!table_weight[Composure]*(('F+ , F-'!AC$2-[1]!tbl_gk[[#This Row],[Composure]])/('F+ , F-'!AC$2-'F+ , F-'!AC$3))</f>
        <v>1.6545775756702319E-3</v>
      </c>
      <c r="AD970" s="1" cm="1">
        <f t="array" ref="AD970">[1]!table_weight[Marking]*(('F+ , F-'!AD$2-[1]!tbl_gk[[#This Row],[Marking]])/('F+ , F-'!AD$2-'F+ , F-'!AD$3))</f>
        <v>3.6282098953227655E-2</v>
      </c>
      <c r="AE970" s="1" cm="1">
        <f t="array" ref="AE970">[1]!table_weight[StandingTackle]*(('F+ , F-'!AE$2-[1]!tbl_gk[[#This Row],[StandingTackle]])/('F+ , F-'!AE$2-'F+ , F-'!AE$3))</f>
        <v>3.1383600467551613E-2</v>
      </c>
      <c r="AF970" s="1" cm="1">
        <f t="array" ref="AF970">[1]!table_weight[SlidingTackle]*(('F+ , F-'!AF$2-[1]!tbl_gk[[#This Row],[SlidingTackle]])/('F+ , F-'!AF$2-'F+ , F-'!AF$3))</f>
        <v>1.0461200155850536E-2</v>
      </c>
      <c r="AG970" s="1" cm="1">
        <f t="array" ref="AG970">[1]!table_weight[GKDiving]*(('F+ , F-'!AG$2-[1]!tbl_gk[[#This Row],[GKDiving]])/('F+ , F-'!AG$2-'F+ , F-'!AG$3))</f>
        <v>4.6119181624581652E-2</v>
      </c>
      <c r="AH970" s="1" cm="1">
        <f t="array" ref="AH970">[1]!table_weight[GKHandling]*(('F+ , F-'!AH$2-[1]!tbl_gk[[#This Row],[GKHandling]])/('F+ , F-'!AH$2-'F+ , F-'!AH$3))</f>
        <v>5.168913109614949E-2</v>
      </c>
      <c r="AI970" s="1" cm="1">
        <f t="array" ref="AI970">[1]!table_weight[GKKicking]*(('F+ , F-'!AI$2-[1]!tbl_gk[[#This Row],[GKKicking]])/('F+ , F-'!AI$2-'F+ , F-'!AI$3))</f>
        <v>3.1305141466382698E-2</v>
      </c>
      <c r="AJ970" s="1" cm="1">
        <f t="array" ref="AJ970">[1]!table_weight[GKPositioning]*(('F+ , F-'!AJ$2-[1]!tbl_gk[[#This Row],[GKPositioning]])/('F+ , F-'!AJ$2-'F+ , F-'!AJ$3))</f>
        <v>2.0812758886990693E-2</v>
      </c>
      <c r="AK970" s="1" cm="1">
        <f t="array" ref="AK970">[1]!table_weight[GKReflexes]*(('F+ , F-'!AK$2-[1]!tbl_gk[[#This Row],[GKReflexes]])/('F+ , F-'!AK$2-'F+ , F-'!AK$3))</f>
        <v>4.55498090119325E-2</v>
      </c>
    </row>
    <row r="971" spans="1:37" x14ac:dyDescent="0.55000000000000004">
      <c r="A971" s="8">
        <f>[1]!tbl_gk[[#This Row],[ID]]</f>
        <v>236005</v>
      </c>
      <c r="B971" s="2" cm="1">
        <f t="array" ref="B971">[1]!table_weight[ValueEUR]*(('F+ , F-'!B$2-[1]!tbl_gk[[#This Row],[ValueEUR]])/('F+ , F-'!B$2-'F+ , F-'!B$3))</f>
        <v>7.1301553371144074E-5</v>
      </c>
      <c r="C971" s="2" cm="1">
        <f t="array" ref="C971">[1]!table_weight[WageEUR]*(('F+ , F-'!C$2-[1]!tbl_gk[[#This Row],[WageEUR]])/('F+ , F-'!C$2-'F+ , F-'!C$3))</f>
        <v>7.8241870618836313E-5</v>
      </c>
      <c r="D971" s="2" cm="1">
        <f t="array" ref="D971">[1]!table_weight[Crossing]*(('F+ , F-'!D$2-[1]!tbl_gk[[#This Row],[Crossing]])/('F+ , F-'!D$2-'F+ , F-'!D$3))</f>
        <v>3.4746129089074922E-2</v>
      </c>
      <c r="E971" s="2" cm="1">
        <f t="array" ref="E971">[1]!table_weight[Finishing]*(('F+ , F-'!E$2-[1]!tbl_gk[[#This Row],[Finishing]])/('F+ , F-'!E$2-'F+ , F-'!E$3))</f>
        <v>1.8966763005780131E-2</v>
      </c>
      <c r="F971" s="2" cm="1">
        <f t="array" ref="F971">[1]!table_weight[HeadingAccuracy]*(('F+ , F-'!F$2-[1]!tbl_gk[[#This Row],[HeadingAccuracy]])/('F+ , F-'!F$2-'F+ , F-'!F$3))</f>
        <v>1.08567917583827E-2</v>
      </c>
      <c r="G971" s="2" cm="1">
        <f t="array" ref="G971">[1]!table_weight[ShortPassing]*(('F+ , F-'!G$2-[1]!tbl_gk[[#This Row],[ShortPassing]])/('F+ , F-'!G$2-'F+ , F-'!G$3))</f>
        <v>4.9221920544626818E-2</v>
      </c>
      <c r="H971" s="2" cm="1">
        <f t="array" ref="H971">[1]!table_weight[Volleys]*(('F+ , F-'!H$2-[1]!tbl_gk[[#This Row],[Volleys]])/('F+ , F-'!H$2-'F+ , F-'!H$3))</f>
        <v>2.0833057763785961E-3</v>
      </c>
      <c r="I971" s="2" cm="1">
        <f t="array" ref="I971">[1]!table_weight[Dribbling]*(('F+ , F-'!I$2-[1]!tbl_gk[[#This Row],[Dribbling]])/('F+ , F-'!I$2-'F+ , F-'!I$3))</f>
        <v>2.3469077317571304E-2</v>
      </c>
      <c r="J971" s="2" cm="1">
        <f t="array" ref="J971">[1]!table_weight[Curve]*(('F+ , F-'!J$2-[1]!tbl_gk[[#This Row],[Curve]])/('F+ , F-'!J$2-'F+ , F-'!J$3))</f>
        <v>9.6339113680153961E-3</v>
      </c>
      <c r="K971" s="2" cm="1">
        <f t="array" ref="K971">[1]!table_weight[FKAccuracy]*(('F+ , F-'!K$2-[1]!tbl_gk[[#This Row],[FKAccuracy]])/('F+ , F-'!K$2-'F+ , F-'!K$3))</f>
        <v>9.1268634012777444E-3</v>
      </c>
      <c r="L971" s="2" cm="1">
        <f t="array" ref="L971">[1]!table_weight[LongPassing]*(('F+ , F-'!L$2-[1]!tbl_gk[[#This Row],[LongPassing]])/('F+ , F-'!L$2-'F+ , F-'!L$3))</f>
        <v>2.1115539902956136E-2</v>
      </c>
      <c r="M971" s="2" cm="1">
        <f t="array" ref="M971">[1]!table_weight[BallControl]*(('F+ , F-'!M$2-[1]!tbl_gk[[#This Row],[BallControl]])/('F+ , F-'!M$2-'F+ , F-'!M$3))</f>
        <v>1.3907601373375588E-2</v>
      </c>
      <c r="N971" s="2" cm="1">
        <f t="array" ref="N971">[1]!table_weight[Acceleration]*(('F+ , F-'!N$2-[1]!tbl_gk[[#This Row],[Acceleration]])/('F+ , F-'!N$2-'F+ , F-'!N$3))</f>
        <v>8.7940013242899726E-3</v>
      </c>
      <c r="O971" s="2" cm="1">
        <f t="array" ref="O971">[1]!table_weight[SprintSpeed]*(('F+ , F-'!O$2-[1]!tbl_gk[[#This Row],[SprintSpeed]])/('F+ , F-'!O$2-'F+ , F-'!O$3))</f>
        <v>1.0119866139336769E-2</v>
      </c>
      <c r="P971" s="2" cm="1">
        <f t="array" ref="P971">[1]!table_weight[Agility]*(('F+ , F-'!P$2-[1]!tbl_gk[[#This Row],[Agility]])/('F+ , F-'!P$2-'F+ , F-'!P$3))</f>
        <v>5.6165313238632194E-3</v>
      </c>
      <c r="Q971" s="2" cm="1">
        <f t="array" ref="Q971">[1]!table_weight[Reactions]*(('F+ , F-'!Q$2-[1]!tbl_gk[[#This Row],[Reactions]])/('F+ , F-'!Q$2-'F+ , F-'!Q$3))</f>
        <v>1.7531828002454398E-3</v>
      </c>
      <c r="R971" s="2" cm="1">
        <f t="array" ref="R971">[1]!table_weight[Balance]*(('F+ , F-'!R$2-[1]!tbl_gk[[#This Row],[Balance]])/('F+ , F-'!R$2-'F+ , F-'!R$3))</f>
        <v>2.9181127881636282E-3</v>
      </c>
      <c r="S971" s="2" cm="1">
        <f t="array" ref="S971">[1]!table_weight[ShotPower]*(('F+ , F-'!S$2-[1]!tbl_gk[[#This Row],[ShotPower]])/('F+ , F-'!S$2-'F+ , F-'!S$3))</f>
        <v>7.5315173595909123E-3</v>
      </c>
      <c r="T971" s="2" cm="1">
        <f t="array" ref="T971">[1]!table_weight[Jumping]*(('F+ , F-'!T$2-[1]!tbl_gk[[#This Row],[Jumping]])/('F+ , F-'!T$2-'F+ , F-'!T$3))</f>
        <v>4.551164411121026E-3</v>
      </c>
      <c r="U971" s="2" cm="1">
        <f t="array" ref="U971">[1]!table_weight[Stamina]*(('F+ , F-'!U$2-[1]!tbl_gk[[#This Row],[Stamina]])/('F+ , F-'!U$2-'F+ , F-'!U$3))</f>
        <v>1.1163233461240251E-2</v>
      </c>
      <c r="V971" s="2" cm="1">
        <f t="array" ref="V971">[1]!table_weight[Strength]*(('F+ , F-'!V$2-[1]!tbl_gk[[#This Row],[Strength]])/('F+ , F-'!V$2-'F+ , F-'!V$3))</f>
        <v>1.7746678835817833E-2</v>
      </c>
      <c r="W971" s="2" cm="1">
        <f t="array" ref="W971">[1]!table_weight[LongShots]*(('F+ , F-'!W$2-[1]!tbl_gk[[#This Row],[LongShots]])/('F+ , F-'!W$2-'F+ , F-'!W$3))</f>
        <v>9.86888481601568E-3</v>
      </c>
      <c r="X971" s="2" cm="1">
        <f t="array" ref="X971">[1]!table_weight[Aggression]*(('F+ , F-'!X$2-[1]!tbl_gk[[#This Row],[Aggression]])/('F+ , F-'!X$2-'F+ , F-'!X$3))</f>
        <v>1.1560693641618476E-2</v>
      </c>
      <c r="Y971" s="2" cm="1">
        <f t="array" ref="Y971">[1]!table_weight[Interceptions]*(('F+ , F-'!Y$2-[1]!tbl_gk[[#This Row],[Interceptions]])/('F+ , F-'!Y$2-'F+ , F-'!Y$3))</f>
        <v>2.6317026176042119E-2</v>
      </c>
      <c r="Z971" s="2" cm="1">
        <f t="array" ref="Z971">[1]!table_weight[Positioning]*(('F+ , F-'!Z$2-[1]!tbl_gk[[#This Row],[Positioning]])/('F+ , F-'!Z$2-'F+ , F-'!Z$3))</f>
        <v>2.2183348544772088E-3</v>
      </c>
      <c r="AA971" s="2" cm="1">
        <f t="array" ref="AA971">[1]!table_weight[Vision]*(('F+ , F-'!AA$2-[1]!tbl_gk[[#This Row],[Vision]])/('F+ , F-'!AA$2-'F+ , F-'!AA$3))</f>
        <v>3.975256059223195E-2</v>
      </c>
      <c r="AB971" s="2" cm="1">
        <f t="array" ref="AB971">[1]!table_weight[Penalties]*(('F+ , F-'!AB$2-[1]!tbl_gk[[#This Row],[Penalties]])/('F+ , F-'!AB$2-'F+ , F-'!AB$3))</f>
        <v>2.427119311369181E-3</v>
      </c>
      <c r="AC971" s="2" cm="1">
        <f t="array" ref="AC971">[1]!table_weight[Composure]*(('F+ , F-'!AC$2-[1]!tbl_gk[[#This Row],[Composure]])/('F+ , F-'!AC$2-'F+ , F-'!AC$3))</f>
        <v>1.7613245160360534E-3</v>
      </c>
      <c r="AD971" s="2" cm="1">
        <f t="array" ref="AD971">[1]!table_weight[Marking]*(('F+ , F-'!AD$2-[1]!tbl_gk[[#This Row],[Marking]])/('F+ , F-'!AD$2-'F+ , F-'!AD$3))</f>
        <v>3.4704616390043845E-2</v>
      </c>
      <c r="AE971" s="2" cm="1">
        <f t="array" ref="AE971">[1]!table_weight[StandingTackle]*(('F+ , F-'!AE$2-[1]!tbl_gk[[#This Row],[StandingTackle]])/('F+ , F-'!AE$2-'F+ , F-'!AE$3))</f>
        <v>2.6900228972187096E-2</v>
      </c>
      <c r="AF971" s="2" cm="1">
        <f t="array" ref="AF971">[1]!table_weight[SlidingTackle]*(('F+ , F-'!AF$2-[1]!tbl_gk[[#This Row],[SlidingTackle]])/('F+ , F-'!AF$2-'F+ , F-'!AF$3))</f>
        <v>1.0461200155850536E-2</v>
      </c>
      <c r="AG971" s="2" cm="1">
        <f t="array" ref="AG971">[1]!table_weight[GKDiving]*(('F+ , F-'!AG$2-[1]!tbl_gk[[#This Row],[GKDiving]])/('F+ , F-'!AG$2-'F+ , F-'!AG$3))</f>
        <v>5.2951652976371534E-2</v>
      </c>
      <c r="AH971" s="2" cm="1">
        <f t="array" ref="AH971">[1]!table_weight[GKHandling]*(('F+ , F-'!AH$2-[1]!tbl_gk[[#This Row],[GKHandling]])/('F+ , F-'!AH$2-'F+ , F-'!AH$3))</f>
        <v>5.3471514927051197E-2</v>
      </c>
      <c r="AI971" s="2" cm="1">
        <f t="array" ref="AI971">[1]!table_weight[GKKicking]*(('F+ , F-'!AI$2-[1]!tbl_gk[[#This Row],[GKKicking]])/('F+ , F-'!AI$2-'F+ , F-'!AI$3))</f>
        <v>3.4882871919683582E-2</v>
      </c>
      <c r="AJ971" s="2" cm="1">
        <f t="array" ref="AJ971">[1]!table_weight[GKPositioning]*(('F+ , F-'!AJ$2-[1]!tbl_gk[[#This Row],[GKPositioning]])/('F+ , F-'!AJ$2-'F+ , F-'!AJ$3))</f>
        <v>2.4596896866443549E-2</v>
      </c>
      <c r="AK971" s="2" cm="1">
        <f t="array" ref="AK971">[1]!table_weight[GKReflexes]*(('F+ , F-'!AK$2-[1]!tbl_gk[[#This Row],[GKReflexes]])/('F+ , F-'!AK$2-'F+ , F-'!AK$3))</f>
        <v>6.012574789575089E-2</v>
      </c>
    </row>
    <row r="972" spans="1:37" x14ac:dyDescent="0.55000000000000004">
      <c r="A972" s="7">
        <f>[1]!tbl_gk[[#This Row],[ID]]</f>
        <v>236028</v>
      </c>
      <c r="B972" s="1" cm="1">
        <f t="array" ref="B972">[1]!table_weight[ValueEUR]*(('F+ , F-'!B$2-[1]!tbl_gk[[#This Row],[ValueEUR]])/('F+ , F-'!B$2-'F+ , F-'!B$3))</f>
        <v>2.6730365895848824E-4</v>
      </c>
      <c r="C972" s="1" cm="1">
        <f t="array" ref="C972">[1]!table_weight[WageEUR]*(('F+ , F-'!C$2-[1]!tbl_gk[[#This Row],[WageEUR]])/('F+ , F-'!C$2-'F+ , F-'!C$3))</f>
        <v>2.3472561185650898E-4</v>
      </c>
      <c r="D972" s="1" cm="1">
        <f t="array" ref="D972">[1]!table_weight[Crossing]*(('F+ , F-'!D$2-[1]!tbl_gk[[#This Row],[Crossing]])/('F+ , F-'!D$2-'F+ , F-'!D$3))</f>
        <v>3.4746129089074922E-2</v>
      </c>
      <c r="E972" s="1" cm="1">
        <f t="array" ref="E972">[1]!table_weight[Finishing]*(('F+ , F-'!E$2-[1]!tbl_gk[[#This Row],[Finishing]])/('F+ , F-'!E$2-'F+ , F-'!E$3))</f>
        <v>1.1979008214176926E-2</v>
      </c>
      <c r="F972" s="1" cm="1">
        <f t="array" ref="F972">[1]!table_weight[HeadingAccuracy]*(('F+ , F-'!F$2-[1]!tbl_gk[[#This Row],[HeadingAccuracy]])/('F+ , F-'!F$2-'F+ , F-'!F$3))</f>
        <v>1.1274360672166649E-2</v>
      </c>
      <c r="G972" s="1" cm="1">
        <f t="array" ref="G972">[1]!table_weight[ShortPassing]*(('F+ , F-'!G$2-[1]!tbl_gk[[#This Row],[ShortPassing]])/('F+ , F-'!G$2-'F+ , F-'!G$3))</f>
        <v>4.9221920544626818E-2</v>
      </c>
      <c r="H972" s="1" cm="1">
        <f t="array" ref="H972">[1]!table_weight[Volleys]*(('F+ , F-'!H$2-[1]!tbl_gk[[#This Row],[Volleys]])/('F+ , F-'!H$2-'F+ , F-'!H$3))</f>
        <v>2.0833057763785961E-3</v>
      </c>
      <c r="I972" s="1" cm="1">
        <f t="array" ref="I972">[1]!table_weight[Dribbling]*(('F+ , F-'!I$2-[1]!tbl_gk[[#This Row],[Dribbling]])/('F+ , F-'!I$2-'F+ , F-'!I$3))</f>
        <v>5.867269329392826E-3</v>
      </c>
      <c r="J972" s="1" cm="1">
        <f t="array" ref="J972">[1]!table_weight[Curve]*(('F+ , F-'!J$2-[1]!tbl_gk[[#This Row],[Curve]])/('F+ , F-'!J$2-'F+ , F-'!J$3))</f>
        <v>8.2817834567149896E-3</v>
      </c>
      <c r="K972" s="1" cm="1">
        <f t="array" ref="K972">[1]!table_weight[FKAccuracy]*(('F+ , F-'!K$2-[1]!tbl_gk[[#This Row],[FKAccuracy]])/('F+ , F-'!K$2-'F+ , F-'!K$3))</f>
        <v>7.7578338910860821E-3</v>
      </c>
      <c r="L972" s="1" cm="1">
        <f t="array" ref="L972">[1]!table_weight[LongPassing]*(('F+ , F-'!L$2-[1]!tbl_gk[[#This Row],[LongPassing]])/('F+ , F-'!L$2-'F+ , F-'!L$3))</f>
        <v>2.2198388103107734E-2</v>
      </c>
      <c r="M972" s="1" cm="1">
        <f t="array" ref="M972">[1]!table_weight[BallControl]*(('F+ , F-'!M$2-[1]!tbl_gk[[#This Row],[BallControl]])/('F+ , F-'!M$2-'F+ , F-'!M$3))</f>
        <v>9.9960884871137055E-3</v>
      </c>
      <c r="N972" s="1" cm="1">
        <f t="array" ref="N972">[1]!table_weight[Acceleration]*(('F+ , F-'!N$2-[1]!tbl_gk[[#This Row],[Acceleration]])/('F+ , F-'!N$2-'F+ , F-'!N$3))</f>
        <v>1.5784104941033285E-3</v>
      </c>
      <c r="O972" s="1" cm="1">
        <f t="array" ref="O972">[1]!table_weight[SprintSpeed]*(('F+ , F-'!O$2-[1]!tbl_gk[[#This Row],[SprintSpeed]])/('F+ , F-'!O$2-'F+ , F-'!O$3))</f>
        <v>2.2488591420748378E-3</v>
      </c>
      <c r="P972" s="1" cm="1">
        <f t="array" ref="P972">[1]!table_weight[Agility]*(('F+ , F-'!P$2-[1]!tbl_gk[[#This Row],[Agility]])/('F+ , F-'!P$2-'F+ , F-'!P$3))</f>
        <v>8.1907748473005273E-4</v>
      </c>
      <c r="Q972" s="1" cm="1">
        <f t="array" ref="Q972">[1]!table_weight[Reactions]*(('F+ , F-'!Q$2-[1]!tbl_gk[[#This Row],[Reactions]])/('F+ , F-'!Q$2-'F+ , F-'!Q$3))</f>
        <v>1.4953618002093458E-3</v>
      </c>
      <c r="R972" s="1" cm="1">
        <f t="array" ref="R972">[1]!table_weight[Balance]*(('F+ , F-'!R$2-[1]!tbl_gk[[#This Row],[Balance]])/('F+ , F-'!R$2-'F+ , F-'!R$3))</f>
        <v>1.4901001471473846E-3</v>
      </c>
      <c r="S972" s="1" cm="1">
        <f t="array" ref="S972">[1]!table_weight[ShotPower]*(('F+ , F-'!S$2-[1]!tbl_gk[[#This Row],[ShotPower]])/('F+ , F-'!S$2-'F+ , F-'!S$3))</f>
        <v>5.4538573983244545E-3</v>
      </c>
      <c r="T972" s="1" cm="1">
        <f t="array" ref="T972">[1]!table_weight[Jumping]*(('F+ , F-'!T$2-[1]!tbl_gk[[#This Row],[Jumping]])/('F+ , F-'!T$2-'F+ , F-'!T$3))</f>
        <v>1.3739364259988001E-3</v>
      </c>
      <c r="U972" s="1" cm="1">
        <f t="array" ref="U972">[1]!table_weight[Stamina]*(('F+ , F-'!U$2-[1]!tbl_gk[[#This Row],[Stamina]])/('F+ , F-'!U$2-'F+ , F-'!U$3))</f>
        <v>1.288065399373875E-2</v>
      </c>
      <c r="V972" s="1" cm="1">
        <f t="array" ref="V972">[1]!table_weight[Strength]*(('F+ , F-'!V$2-[1]!tbl_gk[[#This Row],[Strength]])/('F+ , F-'!V$2-'F+ , F-'!V$3))</f>
        <v>3.3718689788053882E-2</v>
      </c>
      <c r="W972" s="1" cm="1">
        <f t="array" ref="W972">[1]!table_weight[LongShots]*(('F+ , F-'!W$2-[1]!tbl_gk[[#This Row],[LongShots]])/('F+ , F-'!W$2-'F+ , F-'!W$3))</f>
        <v>6.7523948741159906E-3</v>
      </c>
      <c r="X972" s="1" cm="1">
        <f t="array" ref="X972">[1]!table_weight[Aggression]*(('F+ , F-'!X$2-[1]!tbl_gk[[#This Row],[Aggression]])/('F+ , F-'!X$2-'F+ , F-'!X$3))</f>
        <v>1.3386066321874024E-2</v>
      </c>
      <c r="Y972" s="1" cm="1">
        <f t="array" ref="Y972">[1]!table_weight[Interceptions]*(('F+ , F-'!Y$2-[1]!tbl_gk[[#This Row],[Interceptions]])/('F+ , F-'!Y$2-'F+ , F-'!Y$3))</f>
        <v>1.8698939651398346E-2</v>
      </c>
      <c r="Z972" s="1" cm="1">
        <f t="array" ref="Z972">[1]!table_weight[Positioning]*(('F+ , F-'!Z$2-[1]!tbl_gk[[#This Row],[Positioning]])/('F+ , F-'!Z$2-'F+ , F-'!Z$3))</f>
        <v>5.9155596119392221E-4</v>
      </c>
      <c r="AA972" s="1" cm="1">
        <f t="array" ref="AA972">[1]!table_weight[Vision]*(('F+ , F-'!AA$2-[1]!tbl_gk[[#This Row],[Vision]])/('F+ , F-'!AA$2-'F+ , F-'!AA$3))</f>
        <v>1.8456545989250551E-2</v>
      </c>
      <c r="AB972" s="1" cm="1">
        <f t="array" ref="AB972">[1]!table_weight[Penalties]*(('F+ , F-'!AB$2-[1]!tbl_gk[[#This Row],[Penalties]])/('F+ , F-'!AB$2-'F+ , F-'!AB$3))</f>
        <v>1.9182071976949979E-3</v>
      </c>
      <c r="AC972" s="1" cm="1">
        <f t="array" ref="AC972">[1]!table_weight[Composure]*(('F+ , F-'!AC$2-[1]!tbl_gk[[#This Row],[Composure]])/('F+ , F-'!AC$2-'F+ , F-'!AC$3))</f>
        <v>2.0281918669506067E-3</v>
      </c>
      <c r="AD972" s="1" cm="1">
        <f t="array" ref="AD972">[1]!table_weight[Marking]*(('F+ , F-'!AD$2-[1]!tbl_gk[[#This Row],[Marking]])/('F+ , F-'!AD$2-'F+ , F-'!AD$3))</f>
        <v>2.366223844775717E-2</v>
      </c>
      <c r="AE972" s="1" cm="1">
        <f t="array" ref="AE972">[1]!table_weight[StandingTackle]*(('F+ , F-'!AE$2-[1]!tbl_gk[[#This Row],[StandingTackle]])/('F+ , F-'!AE$2-'F+ , F-'!AE$3))</f>
        <v>3.1383600467551613E-2</v>
      </c>
      <c r="AF972" s="1" cm="1">
        <f t="array" ref="AF972">[1]!table_weight[SlidingTackle]*(('F+ , F-'!AF$2-[1]!tbl_gk[[#This Row],[SlidingTackle]])/('F+ , F-'!AF$2-'F+ , F-'!AF$3))</f>
        <v>8.2195144081682794E-3</v>
      </c>
      <c r="AG972" s="1" cm="1">
        <f t="array" ref="AG972">[1]!table_weight[GKDiving]*(('F+ , F-'!AG$2-[1]!tbl_gk[[#This Row],[GKDiving]])/('F+ , F-'!AG$2-'F+ , F-'!AG$3))</f>
        <v>3.9286710272791778E-2</v>
      </c>
      <c r="AH972" s="1" cm="1">
        <f t="array" ref="AH972">[1]!table_weight[GKHandling]*(('F+ , F-'!AH$2-[1]!tbl_gk[[#This Row],[GKHandling]])/('F+ , F-'!AH$2-'F+ , F-'!AH$3))</f>
        <v>5.168913109614949E-2</v>
      </c>
      <c r="AI972" s="1" cm="1">
        <f t="array" ref="AI972">[1]!table_weight[GKKicking]*(('F+ , F-'!AI$2-[1]!tbl_gk[[#This Row],[GKKicking]])/('F+ , F-'!AI$2-'F+ , F-'!AI$3))</f>
        <v>2.5044113173106158E-2</v>
      </c>
      <c r="AJ972" s="1" cm="1">
        <f t="array" ref="AJ972">[1]!table_weight[GKPositioning]*(('F+ , F-'!AJ$2-[1]!tbl_gk[[#This Row],[GKPositioning]])/('F+ , F-'!AJ$2-'F+ , F-'!AJ$3))</f>
        <v>1.7659310570779983E-2</v>
      </c>
      <c r="AK972" s="1" cm="1">
        <f t="array" ref="AK972">[1]!table_weight[GKReflexes]*(('F+ , F-'!AK$2-[1]!tbl_gk[[#This Row],[GKReflexes]])/('F+ , F-'!AK$2-'F+ , F-'!AK$3))</f>
        <v>4.0083831930500594E-2</v>
      </c>
    </row>
    <row r="973" spans="1:37" x14ac:dyDescent="0.55000000000000004">
      <c r="A973" s="8">
        <f>[1]!tbl_gk[[#This Row],[ID]]</f>
        <v>236033</v>
      </c>
      <c r="B973" s="2" cm="1">
        <f t="array" ref="B973">[1]!table_weight[ValueEUR]*(('F+ , F-'!B$2-[1]!tbl_gk[[#This Row],[ValueEUR]])/('F+ , F-'!B$2-'F+ , F-'!B$3))</f>
        <v>1.5096792101223623E-3</v>
      </c>
      <c r="C973" s="2" cm="1">
        <f t="array" ref="C973">[1]!table_weight[WageEUR]*(('F+ , F-'!C$2-[1]!tbl_gk[[#This Row],[WageEUR]])/('F+ , F-'!C$2-'F+ , F-'!C$3))</f>
        <v>1.1736280592825449E-3</v>
      </c>
      <c r="D973" s="2" cm="1">
        <f t="array" ref="D973">[1]!table_weight[Crossing]*(('F+ , F-'!D$2-[1]!tbl_gk[[#This Row],[Crossing]])/('F+ , F-'!D$2-'F+ , F-'!D$3))</f>
        <v>3.81086577105983E-2</v>
      </c>
      <c r="E973" s="2" cm="1">
        <f t="array" ref="E973">[1]!table_weight[Finishing]*(('F+ , F-'!E$2-[1]!tbl_gk[[#This Row],[Finishing]])/('F+ , F-'!E$2-'F+ , F-'!E$3))</f>
        <v>2.1961515059324362E-2</v>
      </c>
      <c r="F973" s="2" cm="1">
        <f t="array" ref="F973">[1]!table_weight[HeadingAccuracy]*(('F+ , F-'!F$2-[1]!tbl_gk[[#This Row],[HeadingAccuracy]])/('F+ , F-'!F$2-'F+ , F-'!F$3))</f>
        <v>1.1274360672166649E-2</v>
      </c>
      <c r="G973" s="2" cm="1">
        <f t="array" ref="G973">[1]!table_weight[ShortPassing]*(('F+ , F-'!G$2-[1]!tbl_gk[[#This Row],[ShortPassing]])/('F+ , F-'!G$2-'F+ , F-'!G$3))</f>
        <v>3.2345833500754768E-2</v>
      </c>
      <c r="H973" s="2" cm="1">
        <f t="array" ref="H973">[1]!table_weight[Volleys]*(('F+ , F-'!H$2-[1]!tbl_gk[[#This Row],[Volleys]])/('F+ , F-'!H$2-'F+ , F-'!H$3))</f>
        <v>2.0833057763785961E-3</v>
      </c>
      <c r="I973" s="2" cm="1">
        <f t="array" ref="I973">[1]!table_weight[Dribbling]*(('F+ , F-'!I$2-[1]!tbl_gk[[#This Row],[Dribbling]])/('F+ , F-'!I$2-'F+ , F-'!I$3))</f>
        <v>1.7601807988178481E-2</v>
      </c>
      <c r="J973" s="2" cm="1">
        <f t="array" ref="J973">[1]!table_weight[Curve]*(('F+ , F-'!J$2-[1]!tbl_gk[[#This Row],[Curve]])/('F+ , F-'!J$2-'F+ , F-'!J$3))</f>
        <v>9.8029273569279467E-3</v>
      </c>
      <c r="K973" s="2" cm="1">
        <f t="array" ref="K973">[1]!table_weight[FKAccuracy]*(('F+ , F-'!K$2-[1]!tbl_gk[[#This Row],[FKAccuracy]])/('F+ , F-'!K$2-'F+ , F-'!K$3))</f>
        <v>9.2789777912990392E-3</v>
      </c>
      <c r="L973" s="2" cm="1">
        <f t="array" ref="L973">[1]!table_weight[LongPassing]*(('F+ , F-'!L$2-[1]!tbl_gk[[#This Row],[LongPassing]])/('F+ , F-'!L$2-'F+ , F-'!L$3))</f>
        <v>1.0287057901440168E-2</v>
      </c>
      <c r="M973" s="2" cm="1">
        <f t="array" ref="M973">[1]!table_weight[BallControl]*(('F+ , F-'!M$2-[1]!tbl_gk[[#This Row],[BallControl]])/('F+ , F-'!M$2-'F+ , F-'!M$3))</f>
        <v>1.3472988830457604E-2</v>
      </c>
      <c r="N973" s="2" cm="1">
        <f t="array" ref="N973">[1]!table_weight[Acceleration]*(('F+ , F-'!N$2-[1]!tbl_gk[[#This Row],[Acceleration]])/('F+ , F-'!N$2-'F+ , F-'!N$3))</f>
        <v>4.5097442688666525E-3</v>
      </c>
      <c r="O973" s="2" cm="1">
        <f t="array" ref="O973">[1]!table_weight[SprintSpeed]*(('F+ , F-'!O$2-[1]!tbl_gk[[#This Row],[SprintSpeed]])/('F+ , F-'!O$2-'F+ , F-'!O$3))</f>
        <v>6.1843626407058041E-3</v>
      </c>
      <c r="P973" s="2" cm="1">
        <f t="array" ref="P973">[1]!table_weight[Agility]*(('F+ , F-'!P$2-[1]!tbl_gk[[#This Row],[Agility]])/('F+ , F-'!P$2-'F+ , F-'!P$3))</f>
        <v>1.7551660387072558E-3</v>
      </c>
      <c r="Q973" s="2" cm="1">
        <f t="array" ref="Q973">[1]!table_weight[Reactions]*(('F+ , F-'!Q$2-[1]!tbl_gk[[#This Row],[Reactions]])/('F+ , F-'!Q$2-'F+ , F-'!Q$3))</f>
        <v>8.2502720011550109E-4</v>
      </c>
      <c r="R973" s="2" cm="1">
        <f t="array" ref="R973">[1]!table_weight[Balance]*(('F+ , F-'!R$2-[1]!tbl_gk[[#This Row],[Balance]])/('F+ , F-'!R$2-'F+ , F-'!R$3))</f>
        <v>1.6763626655408076E-3</v>
      </c>
      <c r="S973" s="2" cm="1">
        <f t="array" ref="S973">[1]!table_weight[ShotPower]*(('F+ , F-'!S$2-[1]!tbl_gk[[#This Row],[ShotPower]])/('F+ , F-'!S$2-'F+ , F-'!S$3))</f>
        <v>4.4150274176912247E-3</v>
      </c>
      <c r="T973" s="2" cm="1">
        <f t="array" ref="T973">[1]!table_weight[Jumping]*(('F+ , F-'!T$2-[1]!tbl_gk[[#This Row],[Jumping]])/('F+ , F-'!T$2-'F+ , F-'!T$3))</f>
        <v>1.2880653993738752E-3</v>
      </c>
      <c r="U973" s="2" cm="1">
        <f t="array" ref="U973">[1]!table_weight[Stamina]*(('F+ , F-'!U$2-[1]!tbl_gk[[#This Row],[Stamina]])/('F+ , F-'!U$2-'F+ , F-'!U$3))</f>
        <v>1.6315495058735752E-2</v>
      </c>
      <c r="V973" s="2" cm="1">
        <f t="array" ref="V973">[1]!table_weight[Strength]*(('F+ , F-'!V$2-[1]!tbl_gk[[#This Row],[Strength]])/('F+ , F-'!V$2-'F+ , F-'!V$3))</f>
        <v>2.9282020079099427E-2</v>
      </c>
      <c r="W973" s="2" cm="1">
        <f t="array" ref="W973">[1]!table_weight[LongShots]*(('F+ , F-'!W$2-[1]!tbl_gk[[#This Row],[LongShots]])/('F+ , F-'!W$2-'F+ , F-'!W$3))</f>
        <v>1.0388299806332293E-2</v>
      </c>
      <c r="X973" s="2" cm="1">
        <f t="array" ref="X973">[1]!table_weight[Aggression]*(('F+ , F-'!X$2-[1]!tbl_gk[[#This Row],[Aggression]])/('F+ , F-'!X$2-'F+ , F-'!X$3))</f>
        <v>1.460298144204439E-2</v>
      </c>
      <c r="Y973" s="2" cm="1">
        <f t="array" ref="Y973">[1]!table_weight[Interceptions]*(('F+ , F-'!Y$2-[1]!tbl_gk[[#This Row],[Interceptions]])/('F+ , F-'!Y$2-'F+ , F-'!Y$3))</f>
        <v>2.6317026176042119E-2</v>
      </c>
      <c r="Z973" s="2" cm="1">
        <f t="array" ref="Z973">[1]!table_weight[Positioning]*(('F+ , F-'!Z$2-[1]!tbl_gk[[#This Row],[Positioning]])/('F+ , F-'!Z$2-'F+ , F-'!Z$3))</f>
        <v>2.2183348544772088E-3</v>
      </c>
      <c r="AA973" s="2" cm="1">
        <f t="array" ref="AA973">[1]!table_weight[Vision]*(('F+ , F-'!AA$2-[1]!tbl_gk[[#This Row],[Vision]])/('F+ , F-'!AA$2-'F+ , F-'!AA$3))</f>
        <v>2.5555217523577683E-2</v>
      </c>
      <c r="AB973" s="2" cm="1">
        <f t="array" ref="AB973">[1]!table_weight[Penalties]*(('F+ , F-'!AB$2-[1]!tbl_gk[[#This Row],[Penalties]])/('F+ , F-'!AB$2-'F+ , F-'!AB$3))</f>
        <v>2.2313838830329571E-3</v>
      </c>
      <c r="AC973" s="2" cm="1">
        <f t="array" ref="AC973">[1]!table_weight[Composure]*(('F+ , F-'!AC$2-[1]!tbl_gk[[#This Row],[Composure]])/('F+ , F-'!AC$2-'F+ , F-'!AC$3))</f>
        <v>1.4944571651214996E-3</v>
      </c>
      <c r="AD973" s="2" cm="1">
        <f t="array" ref="AD973">[1]!table_weight[Marking]*(('F+ , F-'!AD$2-[1]!tbl_gk[[#This Row],[Marking]])/('F+ , F-'!AD$2-'F+ , F-'!AD$3))</f>
        <v>2.6817203574124791E-2</v>
      </c>
      <c r="AE973" s="2" cm="1">
        <f t="array" ref="AE973">[1]!table_weight[StandingTackle]*(('F+ , F-'!AE$2-[1]!tbl_gk[[#This Row],[StandingTackle]])/('F+ , F-'!AE$2-'F+ , F-'!AE$3))</f>
        <v>2.6900228972187096E-2</v>
      </c>
      <c r="AF973" s="2" cm="1">
        <f t="array" ref="AF973">[1]!table_weight[SlidingTackle]*(('F+ , F-'!AF$2-[1]!tbl_gk[[#This Row],[SlidingTackle]])/('F+ , F-'!AF$2-'F+ , F-'!AF$3))</f>
        <v>9.7139715732897855E-3</v>
      </c>
      <c r="AG973" s="2" cm="1">
        <f t="array" ref="AG973">[1]!table_weight[GKDiving]*(('F+ , F-'!AG$2-[1]!tbl_gk[[#This Row],[GKDiving]])/('F+ , F-'!AG$2-'F+ , F-'!AG$3))</f>
        <v>2.3913649731264561E-2</v>
      </c>
      <c r="AH973" s="2" cm="1">
        <f t="array" ref="AH973">[1]!table_weight[GKHandling]*(('F+ , F-'!AH$2-[1]!tbl_gk[[#This Row],[GKHandling]])/('F+ , F-'!AH$2-'F+ , F-'!AH$3))</f>
        <v>3.7430060448935834E-2</v>
      </c>
      <c r="AI973" s="2" cm="1">
        <f t="array" ref="AI973">[1]!table_weight[GKKicking]*(('F+ , F-'!AI$2-[1]!tbl_gk[[#This Row],[GKKicking]])/('F+ , F-'!AI$2-'F+ , F-'!AI$3))</f>
        <v>1.9677517493154842E-2</v>
      </c>
      <c r="AJ973" s="2" cm="1">
        <f t="array" ref="AJ973">[1]!table_weight[GKPositioning]*(('F+ , F-'!AJ$2-[1]!tbl_gk[[#This Row],[GKPositioning]])/('F+ , F-'!AJ$2-'F+ , F-'!AJ$3))</f>
        <v>1.3244482928084987E-2</v>
      </c>
      <c r="AK973" s="2" cm="1">
        <f t="array" ref="AK973">[1]!table_weight[GKReflexes]*(('F+ , F-'!AK$2-[1]!tbl_gk[[#This Row],[GKReflexes]])/('F+ , F-'!AK$2-'F+ , F-'!AK$3))</f>
        <v>2.0041915965250297E-2</v>
      </c>
    </row>
    <row r="974" spans="1:37" x14ac:dyDescent="0.55000000000000004">
      <c r="A974" s="7">
        <f>[1]!tbl_gk[[#This Row],[ID]]</f>
        <v>236046</v>
      </c>
      <c r="B974" s="1" cm="1">
        <f t="array" ref="B974">[1]!table_weight[ValueEUR]*(('F+ , F-'!B$2-[1]!tbl_gk[[#This Row],[ValueEUR]])/('F+ , F-'!B$2-'F+ , F-'!B$3))</f>
        <v>3.6761969725122341E-4</v>
      </c>
      <c r="C974" s="1" cm="1">
        <f t="array" ref="C974">[1]!table_weight[WageEUR]*(('F+ , F-'!C$2-[1]!tbl_gk[[#This Row],[WageEUR]])/('F+ , F-'!C$2-'F+ , F-'!C$3))</f>
        <v>2.3472561185650898E-4</v>
      </c>
      <c r="D974" s="1" cm="1">
        <f t="array" ref="D974">[1]!table_weight[Crossing]*(('F+ , F-'!D$2-[1]!tbl_gk[[#This Row],[Crossing]])/('F+ , F-'!D$2-'F+ , F-'!D$3))</f>
        <v>3.6987814836757178E-2</v>
      </c>
      <c r="E974" s="1" cm="1">
        <f t="array" ref="E974">[1]!table_weight[Finishing]*(('F+ , F-'!E$2-[1]!tbl_gk[[#This Row],[Finishing]])/('F+ , F-'!E$2-'F+ , F-'!E$3))</f>
        <v>1.7968512321265388E-2</v>
      </c>
      <c r="F974" s="1" cm="1">
        <f t="array" ref="F974">[1]!table_weight[HeadingAccuracy]*(('F+ , F-'!F$2-[1]!tbl_gk[[#This Row],[HeadingAccuracy]])/('F+ , F-'!F$2-'F+ , F-'!F$3))</f>
        <v>1.0439222844598752E-2</v>
      </c>
      <c r="G974" s="1" cm="1">
        <f t="array" ref="G974">[1]!table_weight[ShortPassing]*(('F+ , F-'!G$2-[1]!tbl_gk[[#This Row],[ShortPassing]])/('F+ , F-'!G$2-'F+ , F-'!G$3))</f>
        <v>5.2034601718605494E-2</v>
      </c>
      <c r="H974" s="1" cm="1">
        <f t="array" ref="H974">[1]!table_weight[Volleys]*(('F+ , F-'!H$2-[1]!tbl_gk[[#This Row],[Volleys]])/('F+ , F-'!H$2-'F+ , F-'!H$3))</f>
        <v>2.4305234057750281E-3</v>
      </c>
      <c r="I974" s="1" cm="1">
        <f t="array" ref="I974">[1]!table_weight[Dribbling]*(('F+ , F-'!I$2-[1]!tbl_gk[[#This Row],[Dribbling]])/('F+ , F-'!I$2-'F+ , F-'!I$3))</f>
        <v>1.9557564431309422E-2</v>
      </c>
      <c r="J974" s="1" cm="1">
        <f t="array" ref="J974">[1]!table_weight[Curve]*(('F+ , F-'!J$2-[1]!tbl_gk[[#This Row],[Curve]])/('F+ , F-'!J$2-'F+ , F-'!J$3))</f>
        <v>9.295879390190295E-3</v>
      </c>
      <c r="K974" s="1" cm="1">
        <f t="array" ref="K974">[1]!table_weight[FKAccuracy]*(('F+ , F-'!K$2-[1]!tbl_gk[[#This Row],[FKAccuracy]])/('F+ , F-'!K$2-'F+ , F-'!K$3))</f>
        <v>9.5832065713416324E-3</v>
      </c>
      <c r="L974" s="1" cm="1">
        <f t="array" ref="L974">[1]!table_weight[LongPassing]*(('F+ , F-'!L$2-[1]!tbl_gk[[#This Row],[LongPassing]])/('F+ , F-'!L$2-'F+ , F-'!L$3))</f>
        <v>2.7071205003789917E-2</v>
      </c>
      <c r="M974" s="1" cm="1">
        <f t="array" ref="M974">[1]!table_weight[BallControl]*(('F+ , F-'!M$2-[1]!tbl_gk[[#This Row],[BallControl]])/('F+ , F-'!M$2-'F+ , F-'!M$3))</f>
        <v>1.1734538658785654E-2</v>
      </c>
      <c r="N974" s="1" cm="1">
        <f t="array" ref="N974">[1]!table_weight[Acceleration]*(('F+ , F-'!N$2-[1]!tbl_gk[[#This Row],[Acceleration]])/('F+ , F-'!N$2-'F+ , F-'!N$3))</f>
        <v>7.8920524705166431E-3</v>
      </c>
      <c r="O974" s="1" cm="1">
        <f t="array" ref="O974">[1]!table_weight[SprintSpeed]*(('F+ , F-'!O$2-[1]!tbl_gk[[#This Row],[SprintSpeed]])/('F+ , F-'!O$2-'F+ , F-'!O$3))</f>
        <v>1.0400973532096125E-2</v>
      </c>
      <c r="P974" s="1" cm="1">
        <f t="array" ref="P974">[1]!table_weight[Agility]*(('F+ , F-'!P$2-[1]!tbl_gk[[#This Row],[Agility]])/('F+ , F-'!P$2-'F+ , F-'!P$3))</f>
        <v>1.7551660387072558E-3</v>
      </c>
      <c r="Q974" s="1" cm="1">
        <f t="array" ref="Q974">[1]!table_weight[Reactions]*(('F+ , F-'!Q$2-[1]!tbl_gk[[#This Row],[Reactions]])/('F+ , F-'!Q$2-'F+ , F-'!Q$3))</f>
        <v>9.7971980013715747E-4</v>
      </c>
      <c r="R974" s="1" cm="1">
        <f t="array" ref="R974">[1]!table_weight[Balance]*(('F+ , F-'!R$2-[1]!tbl_gk[[#This Row],[Balance]])/('F+ , F-'!R$2-'F+ , F-'!R$3))</f>
        <v>2.1109752084587947E-3</v>
      </c>
      <c r="S974" s="1" cm="1">
        <f t="array" ref="S974">[1]!table_weight[ShotPower]*(('F+ , F-'!S$2-[1]!tbl_gk[[#This Row],[ShotPower]])/('F+ , F-'!S$2-'F+ , F-'!S$3))</f>
        <v>6.2329798837993753E-3</v>
      </c>
      <c r="T974" s="1" cm="1">
        <f t="array" ref="T974">[1]!table_weight[Jumping]*(('F+ , F-'!T$2-[1]!tbl_gk[[#This Row],[Jumping]])/('F+ , F-'!T$2-'F+ , F-'!T$3))</f>
        <v>2.7478728519976002E-3</v>
      </c>
      <c r="U974" s="1" cm="1">
        <f t="array" ref="U974">[1]!table_weight[Stamina]*(('F+ , F-'!U$2-[1]!tbl_gk[[#This Row],[Stamina]])/('F+ , F-'!U$2-'F+ , F-'!U$3))</f>
        <v>1.7174205324984999E-2</v>
      </c>
      <c r="V974" s="1" cm="1">
        <f t="array" ref="V974">[1]!table_weight[Strength]*(('F+ , F-'!V$2-[1]!tbl_gk[[#This Row],[Strength]])/('F+ , F-'!V$2-'F+ , F-'!V$3))</f>
        <v>2.3070682486563184E-2</v>
      </c>
      <c r="W974" s="1" cm="1">
        <f t="array" ref="W974">[1]!table_weight[LongShots]*(('F+ , F-'!W$2-[1]!tbl_gk[[#This Row],[LongShots]])/('F+ , F-'!W$2-'F+ , F-'!W$3))</f>
        <v>9.3494698256990638E-3</v>
      </c>
      <c r="X974" s="1" cm="1">
        <f t="array" ref="X974">[1]!table_weight[Aggression]*(('F+ , F-'!X$2-[1]!tbl_gk[[#This Row],[Aggression]])/('F+ , F-'!X$2-'F+ , F-'!X$3))</f>
        <v>1.034377852144811E-2</v>
      </c>
      <c r="Y974" s="1" cm="1">
        <f t="array" ref="Y974">[1]!table_weight[Interceptions]*(('F+ , F-'!Y$2-[1]!tbl_gk[[#This Row],[Interceptions]])/('F+ , F-'!Y$2-'F+ , F-'!Y$3))</f>
        <v>2.3546812894353474E-2</v>
      </c>
      <c r="Z974" s="1" cm="1">
        <f t="array" ref="Z974">[1]!table_weight[Positioning]*(('F+ , F-'!Z$2-[1]!tbl_gk[[#This Row],[Positioning]])/('F+ , F-'!Z$2-'F+ , F-'!Z$3))</f>
        <v>2.2183348544772088E-3</v>
      </c>
      <c r="AA974" s="1" cm="1">
        <f t="array" ref="AA974">[1]!table_weight[Vision]*(('F+ , F-'!AA$2-[1]!tbl_gk[[#This Row],[Vision]])/('F+ , F-'!AA$2-'F+ , F-'!AA$3))</f>
        <v>1.9876280296115975E-2</v>
      </c>
      <c r="AB974" s="1" cm="1">
        <f t="array" ref="AB974">[1]!table_weight[Penalties]*(('F+ , F-'!AB$2-[1]!tbl_gk[[#This Row],[Penalties]])/('F+ , F-'!AB$2-'F+ , F-'!AB$3))</f>
        <v>2.3096780543674466E-3</v>
      </c>
      <c r="AC974" s="1" cm="1">
        <f t="array" ref="AC974">[1]!table_weight[Composure]*(('F+ , F-'!AC$2-[1]!tbl_gk[[#This Row],[Composure]])/('F+ , F-'!AC$2-'F+ , F-'!AC$3))</f>
        <v>1.7613245160360534E-3</v>
      </c>
      <c r="AD974" s="1" cm="1">
        <f t="array" ref="AD974">[1]!table_weight[Marking]*(('F+ , F-'!AD$2-[1]!tbl_gk[[#This Row],[Marking]])/('F+ , F-'!AD$2-'F+ , F-'!AD$3))</f>
        <v>2.9972168700492414E-2</v>
      </c>
      <c r="AE974" s="1" cm="1">
        <f t="array" ref="AE974">[1]!table_weight[StandingTackle]*(('F+ , F-'!AE$2-[1]!tbl_gk[[#This Row],[StandingTackle]])/('F+ , F-'!AE$2-'F+ , F-'!AE$3))</f>
        <v>2.6900228972187096E-2</v>
      </c>
      <c r="AF974" s="1" cm="1">
        <f t="array" ref="AF974">[1]!table_weight[SlidingTackle]*(('F+ , F-'!AF$2-[1]!tbl_gk[[#This Row],[SlidingTackle]])/('F+ , F-'!AF$2-'F+ , F-'!AF$3))</f>
        <v>8.9667429907290316E-3</v>
      </c>
      <c r="AG974" s="1" cm="1">
        <f t="array" ref="AG974">[1]!table_weight[GKDiving]*(('F+ , F-'!AG$2-[1]!tbl_gk[[#This Row],[GKDiving]])/('F+ , F-'!AG$2-'F+ , F-'!AG$3))</f>
        <v>4.0994828110739248E-2</v>
      </c>
      <c r="AH974" s="1" cm="1">
        <f t="array" ref="AH974">[1]!table_weight[GKHandling]*(('F+ , F-'!AH$2-[1]!tbl_gk[[#This Row],[GKHandling]])/('F+ , F-'!AH$2-'F+ , F-'!AH$3))</f>
        <v>4.4559595772542655E-2</v>
      </c>
      <c r="AI974" s="1" cm="1">
        <f t="array" ref="AI974">[1]!table_weight[GKKicking]*(('F+ , F-'!AI$2-[1]!tbl_gk[[#This Row],[GKKicking]])/('F+ , F-'!AI$2-'F+ , F-'!AI$3))</f>
        <v>2.8621843626407038E-2</v>
      </c>
      <c r="AJ974" s="1" cm="1">
        <f t="array" ref="AJ974">[1]!table_weight[GKPositioning]*(('F+ , F-'!AJ$2-[1]!tbl_gk[[#This Row],[GKPositioning]])/('F+ , F-'!AJ$2-'F+ , F-'!AJ$3))</f>
        <v>1.5767241581053557E-2</v>
      </c>
      <c r="AK974" s="1" cm="1">
        <f t="array" ref="AK974">[1]!table_weight[GKReflexes]*(('F+ , F-'!AK$2-[1]!tbl_gk[[#This Row],[GKReflexes]])/('F+ , F-'!AK$2-'F+ , F-'!AK$3))</f>
        <v>4.1905824290977896E-2</v>
      </c>
    </row>
    <row r="975" spans="1:37" x14ac:dyDescent="0.55000000000000004">
      <c r="A975" s="8">
        <f>[1]!tbl_gk[[#This Row],[ID]]</f>
        <v>236239</v>
      </c>
      <c r="B975" s="2" cm="1">
        <f t="array" ref="B975">[1]!table_weight[ValueEUR]*(('F+ , F-'!B$2-[1]!tbl_gk[[#This Row],[ValueEUR]])/('F+ , F-'!B$2-'F+ , F-'!B$3))</f>
        <v>2.8273689561890902E-4</v>
      </c>
      <c r="C975" s="2" cm="1">
        <f t="array" ref="C975">[1]!table_weight[WageEUR]*(('F+ , F-'!C$2-[1]!tbl_gk[[#This Row],[WageEUR]])/('F+ , F-'!C$2-'F+ , F-'!C$3))</f>
        <v>1.3301118005202175E-3</v>
      </c>
      <c r="D975" s="2" cm="1">
        <f t="array" ref="D975">[1]!table_weight[Crossing]*(('F+ , F-'!D$2-[1]!tbl_gk[[#This Row],[Crossing]])/('F+ , F-'!D$2-'F+ , F-'!D$3))</f>
        <v>3.3625286215233793E-2</v>
      </c>
      <c r="E975" s="2" cm="1">
        <f t="array" ref="E975">[1]!table_weight[Finishing]*(('F+ , F-'!E$2-[1]!tbl_gk[[#This Row],[Finishing]])/('F+ , F-'!E$2-'F+ , F-'!E$3))</f>
        <v>1.7968512321265388E-2</v>
      </c>
      <c r="F975" s="2" cm="1">
        <f t="array" ref="F975">[1]!table_weight[HeadingAccuracy]*(('F+ , F-'!F$2-[1]!tbl_gk[[#This Row],[HeadingAccuracy]])/('F+ , F-'!F$2-'F+ , F-'!F$3))</f>
        <v>1.0439222844598752E-2</v>
      </c>
      <c r="G975" s="2" cm="1">
        <f t="array" ref="G975">[1]!table_weight[ShortPassing]*(('F+ , F-'!G$2-[1]!tbl_gk[[#This Row],[ShortPassing]])/('F+ , F-'!G$2-'F+ , F-'!G$3))</f>
        <v>5.0628261131616156E-2</v>
      </c>
      <c r="H975" s="2" cm="1">
        <f t="array" ref="H975">[1]!table_weight[Volleys]*(('F+ , F-'!H$2-[1]!tbl_gk[[#This Row],[Volleys]])/('F+ , F-'!H$2-'F+ , F-'!H$3))</f>
        <v>2.0833057763785961E-3</v>
      </c>
      <c r="I975" s="2" cm="1">
        <f t="array" ref="I975">[1]!table_weight[Dribbling]*(('F+ , F-'!I$2-[1]!tbl_gk[[#This Row],[Dribbling]])/('F+ , F-'!I$2-'F+ , F-'!I$3))</f>
        <v>1.8579686209743949E-2</v>
      </c>
      <c r="J975" s="2" cm="1">
        <f t="array" ref="J975">[1]!table_weight[Curve]*(('F+ , F-'!J$2-[1]!tbl_gk[[#This Row],[Curve]])/('F+ , F-'!J$2-'F+ , F-'!J$3))</f>
        <v>9.6339113680153961E-3</v>
      </c>
      <c r="K975" s="2" cm="1">
        <f t="array" ref="K975">[1]!table_weight[FKAccuracy]*(('F+ , F-'!K$2-[1]!tbl_gk[[#This Row],[FKAccuracy]])/('F+ , F-'!K$2-'F+ , F-'!K$3))</f>
        <v>9.7353209613629272E-3</v>
      </c>
      <c r="L975" s="2" cm="1">
        <f t="array" ref="L975">[1]!table_weight[LongPassing]*(('F+ , F-'!L$2-[1]!tbl_gk[[#This Row],[LongPassing]])/('F+ , F-'!L$2-'F+ , F-'!L$3))</f>
        <v>2.3281236303259328E-2</v>
      </c>
      <c r="M975" s="2" cm="1">
        <f t="array" ref="M975">[1]!table_weight[BallControl]*(('F+ , F-'!M$2-[1]!tbl_gk[[#This Row],[BallControl]])/('F+ , F-'!M$2-'F+ , F-'!M$3))</f>
        <v>1.0430701030031691E-2</v>
      </c>
      <c r="N975" s="2" cm="1">
        <f t="array" ref="N975">[1]!table_weight[Acceleration]*(('F+ , F-'!N$2-[1]!tbl_gk[[#This Row],[Acceleration]])/('F+ , F-'!N$2-'F+ , F-'!N$3))</f>
        <v>6.9901036167433111E-3</v>
      </c>
      <c r="O975" s="2" cm="1">
        <f t="array" ref="O975">[1]!table_weight[SprintSpeed]*(('F+ , F-'!O$2-[1]!tbl_gk[[#This Row],[SprintSpeed]])/('F+ , F-'!O$2-'F+ , F-'!O$3))</f>
        <v>1.0400973532096125E-2</v>
      </c>
      <c r="P975" s="2" cm="1">
        <f t="array" ref="P975">[1]!table_weight[Agility]*(('F+ , F-'!P$2-[1]!tbl_gk[[#This Row],[Agility]])/('F+ , F-'!P$2-'F+ , F-'!P$3))</f>
        <v>4.5634317006388652E-3</v>
      </c>
      <c r="Q975" s="2" cm="1">
        <f t="array" ref="Q975">[1]!table_weight[Reactions]*(('F+ , F-'!Q$2-[1]!tbl_gk[[#This Row],[Reactions]])/('F+ , F-'!Q$2-'F+ , F-'!Q$3))</f>
        <v>2.0110038002815341E-3</v>
      </c>
      <c r="R975" s="2" cm="1">
        <f t="array" ref="R975">[1]!table_weight[Balance]*(('F+ , F-'!R$2-[1]!tbl_gk[[#This Row],[Balance]])/('F+ , F-'!R$2-'F+ , F-'!R$3))</f>
        <v>1.7384501716719487E-3</v>
      </c>
      <c r="S975" s="2" cm="1">
        <f t="array" ref="S975">[1]!table_weight[ShotPower]*(('F+ , F-'!S$2-[1]!tbl_gk[[#This Row],[ShotPower]])/('F+ , F-'!S$2-'F+ , F-'!S$3))</f>
        <v>7.271809864432606E-3</v>
      </c>
      <c r="T975" s="2" cm="1">
        <f t="array" ref="T975">[1]!table_weight[Jumping]*(('F+ , F-'!T$2-[1]!tbl_gk[[#This Row],[Jumping]])/('F+ , F-'!T$2-'F+ , F-'!T$3))</f>
        <v>1.6315495058735752E-3</v>
      </c>
      <c r="U975" s="2" cm="1">
        <f t="array" ref="U975">[1]!table_weight[Stamina]*(('F+ , F-'!U$2-[1]!tbl_gk[[#This Row],[Stamina]])/('F+ , F-'!U$2-'F+ , F-'!U$3))</f>
        <v>1.6315495058735752E-2</v>
      </c>
      <c r="V975" s="2" cm="1">
        <f t="array" ref="V975">[1]!table_weight[Strength]*(('F+ , F-'!V$2-[1]!tbl_gk[[#This Row],[Strength]])/('F+ , F-'!V$2-'F+ , F-'!V$3))</f>
        <v>3.2831355846262997E-2</v>
      </c>
      <c r="W975" s="2" cm="1">
        <f t="array" ref="W975">[1]!table_weight[LongShots]*(('F+ , F-'!W$2-[1]!tbl_gk[[#This Row],[LongShots]])/('F+ , F-'!W$2-'F+ , F-'!W$3))</f>
        <v>9.3494698256990638E-3</v>
      </c>
      <c r="X975" s="2" cm="1">
        <f t="array" ref="X975">[1]!table_weight[Aggression]*(('F+ , F-'!X$2-[1]!tbl_gk[[#This Row],[Aggression]])/('F+ , F-'!X$2-'F+ , F-'!X$3))</f>
        <v>1.2169151201703659E-2</v>
      </c>
      <c r="Y975" s="2" cm="1">
        <f t="array" ref="Y975">[1]!table_weight[Interceptions]*(('F+ , F-'!Y$2-[1]!tbl_gk[[#This Row],[Interceptions]])/('F+ , F-'!Y$2-'F+ , F-'!Y$3))</f>
        <v>2.2161706253509151E-2</v>
      </c>
      <c r="Z975" s="2" cm="1">
        <f t="array" ref="Z975">[1]!table_weight[Positioning]*(('F+ , F-'!Z$2-[1]!tbl_gk[[#This Row],[Positioning]])/('F+ , F-'!Z$2-'F+ , F-'!Z$3))</f>
        <v>2.3662238447756888E-3</v>
      </c>
      <c r="AA975" s="2" cm="1">
        <f t="array" ref="AA975">[1]!table_weight[Vision]*(('F+ , F-'!AA$2-[1]!tbl_gk[[#This Row],[Vision]])/('F+ , F-'!AA$2-'F+ , F-'!AA$3))</f>
        <v>2.6265084677010397E-2</v>
      </c>
      <c r="AB975" s="2" cm="1">
        <f t="array" ref="AB975">[1]!table_weight[Penalties]*(('F+ , F-'!AB$2-[1]!tbl_gk[[#This Row],[Penalties]])/('F+ , F-'!AB$2-'F+ , F-'!AB$3))</f>
        <v>2.4662663970364263E-3</v>
      </c>
      <c r="AC975" s="2" cm="1">
        <f t="array" ref="AC975">[1]!table_weight[Composure]*(('F+ , F-'!AC$2-[1]!tbl_gk[[#This Row],[Composure]])/('F+ , F-'!AC$2-'F+ , F-'!AC$3))</f>
        <v>1.4944571651214996E-3</v>
      </c>
      <c r="AD975" s="2" cm="1">
        <f t="array" ref="AD975">[1]!table_weight[Marking]*(('F+ , F-'!AD$2-[1]!tbl_gk[[#This Row],[Marking]])/('F+ , F-'!AD$2-'F+ , F-'!AD$3))</f>
        <v>1.41973430686543E-2</v>
      </c>
      <c r="AE975" s="2" cm="1">
        <f t="array" ref="AE975">[1]!table_weight[StandingTackle]*(('F+ , F-'!AE$2-[1]!tbl_gk[[#This Row],[StandingTackle]])/('F+ , F-'!AE$2-'F+ , F-'!AE$3))</f>
        <v>2.6900228972187096E-2</v>
      </c>
      <c r="AF975" s="2" cm="1">
        <f t="array" ref="AF975">[1]!table_weight[SlidingTackle]*(('F+ , F-'!AF$2-[1]!tbl_gk[[#This Row],[SlidingTackle]])/('F+ , F-'!AF$2-'F+ , F-'!AF$3))</f>
        <v>8.2195144081682794E-3</v>
      </c>
      <c r="AG975" s="2" cm="1">
        <f t="array" ref="AG975">[1]!table_weight[GKDiving]*(('F+ , F-'!AG$2-[1]!tbl_gk[[#This Row],[GKDiving]])/('F+ , F-'!AG$2-'F+ , F-'!AG$3))</f>
        <v>3.7578592434844307E-2</v>
      </c>
      <c r="AH975" s="2" cm="1">
        <f t="array" ref="AH975">[1]!table_weight[GKHandling]*(('F+ , F-'!AH$2-[1]!tbl_gk[[#This Row],[GKHandling]])/('F+ , F-'!AH$2-'F+ , F-'!AH$3))</f>
        <v>5.7036282588854605E-2</v>
      </c>
      <c r="AI975" s="2" cm="1">
        <f t="array" ref="AI975">[1]!table_weight[GKKicking]*(('F+ , F-'!AI$2-[1]!tbl_gk[[#This Row],[GKKicking]])/('F+ , F-'!AI$2-'F+ , F-'!AI$3))</f>
        <v>3.309400669303314E-2</v>
      </c>
      <c r="AJ975" s="2" cm="1">
        <f t="array" ref="AJ975">[1]!table_weight[GKPositioning]*(('F+ , F-'!AJ$2-[1]!tbl_gk[[#This Row],[GKPositioning]])/('F+ , F-'!AJ$2-'F+ , F-'!AJ$3))</f>
        <v>1.9551379560506409E-2</v>
      </c>
      <c r="AK975" s="2" cm="1">
        <f t="array" ref="AK975">[1]!table_weight[GKReflexes]*(('F+ , F-'!AK$2-[1]!tbl_gk[[#This Row],[GKReflexes]])/('F+ , F-'!AK$2-'F+ , F-'!AK$3))</f>
        <v>3.4617854849068701E-2</v>
      </c>
    </row>
    <row r="976" spans="1:37" x14ac:dyDescent="0.55000000000000004">
      <c r="A976" s="7">
        <f>[1]!tbl_gk[[#This Row],[ID]]</f>
        <v>236241</v>
      </c>
      <c r="B976" s="1" cm="1">
        <f t="array" ref="B976">[1]!table_weight[ValueEUR]*(('F+ , F-'!B$2-[1]!tbl_gk[[#This Row],[ValueEUR]])/('F+ , F-'!B$2-'F+ , F-'!B$3))</f>
        <v>1.978540939865946E-4</v>
      </c>
      <c r="C976" s="1" cm="1">
        <f t="array" ref="C976">[1]!table_weight[WageEUR]*(('F+ , F-'!C$2-[1]!tbl_gk[[#This Row],[WageEUR]])/('F+ , F-'!C$2-'F+ , F-'!C$3))</f>
        <v>0</v>
      </c>
      <c r="D976" s="1" cm="1">
        <f t="array" ref="D976">[1]!table_weight[Crossing]*(('F+ , F-'!D$2-[1]!tbl_gk[[#This Row],[Crossing]])/('F+ , F-'!D$2-'F+ , F-'!D$3))</f>
        <v>3.6987814836757178E-2</v>
      </c>
      <c r="E976" s="1" cm="1">
        <f t="array" ref="E976">[1]!table_weight[Finishing]*(('F+ , F-'!E$2-[1]!tbl_gk[[#This Row],[Finishing]])/('F+ , F-'!E$2-'F+ , F-'!E$3))</f>
        <v>2.1961515059324362E-2</v>
      </c>
      <c r="F976" s="1" cm="1">
        <f t="array" ref="F976">[1]!table_weight[HeadingAccuracy]*(('F+ , F-'!F$2-[1]!tbl_gk[[#This Row],[HeadingAccuracy]])/('F+ , F-'!F$2-'F+ , F-'!F$3))</f>
        <v>1.210949849973455E-2</v>
      </c>
      <c r="G976" s="1" cm="1">
        <f t="array" ref="G976">[1]!table_weight[ShortPassing]*(('F+ , F-'!G$2-[1]!tbl_gk[[#This Row],[ShortPassing]])/('F+ , F-'!G$2-'F+ , F-'!G$3))</f>
        <v>5.484728289258417E-2</v>
      </c>
      <c r="H976" s="1" cm="1">
        <f t="array" ref="H976">[1]!table_weight[Volleys]*(('F+ , F-'!H$2-[1]!tbl_gk[[#This Row],[Volleys]])/('F+ , F-'!H$2-'F+ , F-'!H$3))</f>
        <v>1.9675665665797848E-3</v>
      </c>
      <c r="I976" s="1" cm="1">
        <f t="array" ref="I976">[1]!table_weight[Dribbling]*(('F+ , F-'!I$2-[1]!tbl_gk[[#This Row],[Dribbling]])/('F+ , F-'!I$2-'F+ , F-'!I$3))</f>
        <v>2.2491199096005835E-2</v>
      </c>
      <c r="J976" s="1" cm="1">
        <f t="array" ref="J976">[1]!table_weight[Curve]*(('F+ , F-'!J$2-[1]!tbl_gk[[#This Row],[Curve]])/('F+ , F-'!J$2-'F+ , F-'!J$3))</f>
        <v>9.4648953791028455E-3</v>
      </c>
      <c r="K976" s="1" cm="1">
        <f t="array" ref="K976">[1]!table_weight[FKAccuracy]*(('F+ , F-'!K$2-[1]!tbl_gk[[#This Row],[FKAccuracy]])/('F+ , F-'!K$2-'F+ , F-'!K$3))</f>
        <v>9.2789777912990392E-3</v>
      </c>
      <c r="L976" s="1" cm="1">
        <f t="array" ref="L976">[1]!table_weight[LongPassing]*(('F+ , F-'!L$2-[1]!tbl_gk[[#This Row],[LongPassing]])/('F+ , F-'!L$2-'F+ , F-'!L$3))</f>
        <v>2.5446932703562523E-2</v>
      </c>
      <c r="M976" s="1" cm="1">
        <f t="array" ref="M976">[1]!table_weight[BallControl]*(('F+ , F-'!M$2-[1]!tbl_gk[[#This Row],[BallControl]])/('F+ , F-'!M$2-'F+ , F-'!M$3))</f>
        <v>1.4342213916293577E-2</v>
      </c>
      <c r="N976" s="1" cm="1">
        <f t="array" ref="N976">[1]!table_weight[Acceleration]*(('F+ , F-'!N$2-[1]!tbl_gk[[#This Row],[Acceleration]])/('F+ , F-'!N$2-'F+ , F-'!N$3))</f>
        <v>9.9214373915066361E-3</v>
      </c>
      <c r="O976" s="1" cm="1">
        <f t="array" ref="O976">[1]!table_weight[SprintSpeed]*(('F+ , F-'!O$2-[1]!tbl_gk[[#This Row],[SprintSpeed]])/('F+ , F-'!O$2-'F+ , F-'!O$3))</f>
        <v>9.5576513538180603E-3</v>
      </c>
      <c r="P976" s="1" cm="1">
        <f t="array" ref="P976">[1]!table_weight[Agility]*(('F+ , F-'!P$2-[1]!tbl_gk[[#This Row],[Agility]])/('F+ , F-'!P$2-'F+ , F-'!P$3))</f>
        <v>5.4995202546160686E-3</v>
      </c>
      <c r="Q976" s="1" cm="1">
        <f t="array" ref="Q976">[1]!table_weight[Reactions]*(('F+ , F-'!Q$2-[1]!tbl_gk[[#This Row],[Reactions]])/('F+ , F-'!Q$2-'F+ , F-'!Q$3))</f>
        <v>1.2891050001804705E-3</v>
      </c>
      <c r="R976" s="1" cm="1">
        <f t="array" ref="R976">[1]!table_weight[Balance]*(('F+ , F-'!R$2-[1]!tbl_gk[[#This Row],[Balance]])/('F+ , F-'!R$2-'F+ , F-'!R$3))</f>
        <v>2.6076752575079228E-3</v>
      </c>
      <c r="S976" s="1" cm="1">
        <f t="array" ref="S976">[1]!table_weight[ShotPower]*(('F+ , F-'!S$2-[1]!tbl_gk[[#This Row],[ShotPower]])/('F+ , F-'!S$2-'F+ , F-'!S$3))</f>
        <v>6.4926873789576834E-3</v>
      </c>
      <c r="T976" s="1" cm="1">
        <f t="array" ref="T976">[1]!table_weight[Jumping]*(('F+ , F-'!T$2-[1]!tbl_gk[[#This Row],[Jumping]])/('F+ , F-'!T$2-'F+ , F-'!T$3))</f>
        <v>1.5456784792486503E-3</v>
      </c>
      <c r="U976" s="1" cm="1">
        <f t="array" ref="U976">[1]!table_weight[Stamina]*(('F+ , F-'!U$2-[1]!tbl_gk[[#This Row],[Stamina]])/('F+ , F-'!U$2-'F+ , F-'!U$3))</f>
        <v>1.4598074526237249E-2</v>
      </c>
      <c r="V976" s="1" cm="1">
        <f t="array" ref="V976">[1]!table_weight[Strength]*(('F+ , F-'!V$2-[1]!tbl_gk[[#This Row],[Strength]])/('F+ , F-'!V$2-'F+ , F-'!V$3))</f>
        <v>3.0169354020890316E-2</v>
      </c>
      <c r="W976" s="1" cm="1">
        <f t="array" ref="W976">[1]!table_weight[LongShots]*(('F+ , F-'!W$2-[1]!tbl_gk[[#This Row],[LongShots]])/('F+ , F-'!W$2-'F+ , F-'!W$3))</f>
        <v>1.0128592311173986E-2</v>
      </c>
      <c r="X976" s="1" cm="1">
        <f t="array" ref="X976">[1]!table_weight[Aggression]*(('F+ , F-'!X$2-[1]!tbl_gk[[#This Row],[Aggression]])/('F+ , F-'!X$2-'F+ , F-'!X$3))</f>
        <v>2.1296014602981403E-2</v>
      </c>
      <c r="Y976" s="1" cm="1">
        <f t="array" ref="Y976">[1]!table_weight[Interceptions]*(('F+ , F-'!Y$2-[1]!tbl_gk[[#This Row],[Interceptions]])/('F+ , F-'!Y$2-'F+ , F-'!Y$3))</f>
        <v>2.5624472855619959E-2</v>
      </c>
      <c r="Z976" s="1" cm="1">
        <f t="array" ref="Z976">[1]!table_weight[Positioning]*(('F+ , F-'!Z$2-[1]!tbl_gk[[#This Row],[Positioning]])/('F+ , F-'!Z$2-'F+ , F-'!Z$3))</f>
        <v>1.9225568738802474E-3</v>
      </c>
      <c r="AA976" s="1" cm="1">
        <f t="array" ref="AA976">[1]!table_weight[Vision]*(('F+ , F-'!AA$2-[1]!tbl_gk[[#This Row],[Vision]])/('F+ , F-'!AA$2-'F+ , F-'!AA$3))</f>
        <v>3.2653889057904818E-2</v>
      </c>
      <c r="AB976" s="1" cm="1">
        <f t="array" ref="AB976">[1]!table_weight[Penalties]*(('F+ , F-'!AB$2-[1]!tbl_gk[[#This Row],[Penalties]])/('F+ , F-'!AB$2-'F+ , F-'!AB$3))</f>
        <v>2.2313838830329571E-3</v>
      </c>
      <c r="AC976" s="1" cm="1">
        <f t="array" ref="AC976">[1]!table_weight[Composure]*(('F+ , F-'!AC$2-[1]!tbl_gk[[#This Row],[Composure]])/('F+ , F-'!AC$2-'F+ , F-'!AC$3))</f>
        <v>1.5478306353044107E-3</v>
      </c>
      <c r="AD976" s="1" cm="1">
        <f t="array" ref="AD976">[1]!table_weight[Marking]*(('F+ , F-'!AD$2-[1]!tbl_gk[[#This Row],[Marking]])/('F+ , F-'!AD$2-'F+ , F-'!AD$3))</f>
        <v>1.8929790758205733E-2</v>
      </c>
      <c r="AE976" s="1" cm="1">
        <f t="array" ref="AE976">[1]!table_weight[StandingTackle]*(('F+ , F-'!AE$2-[1]!tbl_gk[[#This Row],[StandingTackle]])/('F+ , F-'!AE$2-'F+ , F-'!AE$3))</f>
        <v>2.9141914719869356E-2</v>
      </c>
      <c r="AF976" s="1" cm="1">
        <f t="array" ref="AF976">[1]!table_weight[SlidingTackle]*(('F+ , F-'!AF$2-[1]!tbl_gk[[#This Row],[SlidingTackle]])/('F+ , F-'!AF$2-'F+ , F-'!AF$3))</f>
        <v>1.120842873841129E-2</v>
      </c>
      <c r="AG976" s="1" cm="1">
        <f t="array" ref="AG976">[1]!table_weight[GKDiving]*(('F+ , F-'!AG$2-[1]!tbl_gk[[#This Row],[GKDiving]])/('F+ , F-'!AG$2-'F+ , F-'!AG$3))</f>
        <v>4.0994828110739248E-2</v>
      </c>
      <c r="AH976" s="1" cm="1">
        <f t="array" ref="AH976">[1]!table_weight[GKHandling]*(('F+ , F-'!AH$2-[1]!tbl_gk[[#This Row],[GKHandling]])/('F+ , F-'!AH$2-'F+ , F-'!AH$3))</f>
        <v>4.6341979603444362E-2</v>
      </c>
      <c r="AI976" s="1" cm="1">
        <f t="array" ref="AI976">[1]!table_weight[GKKicking]*(('F+ , F-'!AI$2-[1]!tbl_gk[[#This Row],[GKKicking]])/('F+ , F-'!AI$2-'F+ , F-'!AI$3))</f>
        <v>2.9516276239732256E-2</v>
      </c>
      <c r="AJ976" s="1" cm="1">
        <f t="array" ref="AJ976">[1]!table_weight[GKPositioning]*(('F+ , F-'!AJ$2-[1]!tbl_gk[[#This Row],[GKPositioning]])/('F+ , F-'!AJ$2-'F+ , F-'!AJ$3))</f>
        <v>1.5767241581053557E-2</v>
      </c>
      <c r="AK976" s="1" cm="1">
        <f t="array" ref="AK976">[1]!table_weight[GKReflexes]*(('F+ , F-'!AK$2-[1]!tbl_gk[[#This Row],[GKReflexes]])/('F+ , F-'!AK$2-'F+ , F-'!AK$3))</f>
        <v>4.55498090119325E-2</v>
      </c>
    </row>
    <row r="977" spans="1:37" x14ac:dyDescent="0.55000000000000004">
      <c r="A977" s="8">
        <f>[1]!tbl_gk[[#This Row],[ID]]</f>
        <v>236252</v>
      </c>
      <c r="B977" s="2" cm="1">
        <f t="array" ref="B977">[1]!table_weight[ValueEUR]*(('F+ , F-'!B$2-[1]!tbl_gk[[#This Row],[ValueEUR]])/('F+ , F-'!B$2-'F+ , F-'!B$3))</f>
        <v>9.7538055693859437E-5</v>
      </c>
      <c r="C977" s="2" cm="1">
        <f t="array" ref="C977">[1]!table_weight[WageEUR]*(('F+ , F-'!C$2-[1]!tbl_gk[[#This Row],[WageEUR]])/('F+ , F-'!C$2-'F+ , F-'!C$3))</f>
        <v>2.3472561185650898E-4</v>
      </c>
      <c r="D977" s="2" cm="1">
        <f t="array" ref="D977">[1]!table_weight[Crossing]*(('F+ , F-'!D$2-[1]!tbl_gk[[#This Row],[Crossing]])/('F+ , F-'!D$2-'F+ , F-'!D$3))</f>
        <v>3.81086577105983E-2</v>
      </c>
      <c r="E977" s="2" cm="1">
        <f t="array" ref="E977">[1]!table_weight[Finishing]*(('F+ , F-'!E$2-[1]!tbl_gk[[#This Row],[Finishing]])/('F+ , F-'!E$2-'F+ , F-'!E$3))</f>
        <v>1.8966763005780131E-2</v>
      </c>
      <c r="F977" s="2" cm="1">
        <f t="array" ref="F977">[1]!table_weight[HeadingAccuracy]*(('F+ , F-'!F$2-[1]!tbl_gk[[#This Row],[HeadingAccuracy]])/('F+ , F-'!F$2-'F+ , F-'!F$3))</f>
        <v>1.0439222844598752E-2</v>
      </c>
      <c r="G977" s="2" cm="1">
        <f t="array" ref="G977">[1]!table_weight[ShortPassing]*(('F+ , F-'!G$2-[1]!tbl_gk[[#This Row],[ShortPassing]])/('F+ , F-'!G$2-'F+ , F-'!G$3))</f>
        <v>4.6409239370648142E-2</v>
      </c>
      <c r="H977" s="2" cm="1">
        <f t="array" ref="H977">[1]!table_weight[Volleys]*(('F+ , F-'!H$2-[1]!tbl_gk[[#This Row],[Volleys]])/('F+ , F-'!H$2-'F+ , F-'!H$3))</f>
        <v>2.4305234057750281E-3</v>
      </c>
      <c r="I977" s="2" cm="1">
        <f t="array" ref="I977">[1]!table_weight[Dribbling]*(('F+ , F-'!I$2-[1]!tbl_gk[[#This Row],[Dribbling]])/('F+ , F-'!I$2-'F+ , F-'!I$3))</f>
        <v>1.6623929766613008E-2</v>
      </c>
      <c r="J977" s="2" cm="1">
        <f t="array" ref="J977">[1]!table_weight[Curve]*(('F+ , F-'!J$2-[1]!tbl_gk[[#This Row],[Curve]])/('F+ , F-'!J$2-'F+ , F-'!J$3))</f>
        <v>9.8029273569279467E-3</v>
      </c>
      <c r="K977" s="2" cm="1">
        <f t="array" ref="K977">[1]!table_weight[FKAccuracy]*(('F+ , F-'!K$2-[1]!tbl_gk[[#This Row],[FKAccuracy]])/('F+ , F-'!K$2-'F+ , F-'!K$3))</f>
        <v>9.7353209613629272E-3</v>
      </c>
      <c r="L977" s="2" cm="1">
        <f t="array" ref="L977">[1]!table_weight[LongPassing]*(('F+ , F-'!L$2-[1]!tbl_gk[[#This Row],[LongPassing]])/('F+ , F-'!L$2-'F+ , F-'!L$3))</f>
        <v>1.9491267602728742E-2</v>
      </c>
      <c r="M977" s="2" cm="1">
        <f t="array" ref="M977">[1]!table_weight[BallControl]*(('F+ , F-'!M$2-[1]!tbl_gk[[#This Row],[BallControl]])/('F+ , F-'!M$2-'F+ , F-'!M$3))</f>
        <v>1.5211439002129552E-2</v>
      </c>
      <c r="N977" s="2" cm="1">
        <f t="array" ref="N977">[1]!table_weight[Acceleration]*(('F+ , F-'!N$2-[1]!tbl_gk[[#This Row],[Acceleration]])/('F+ , F-'!N$2-'F+ , F-'!N$3))</f>
        <v>8.3430268974033078E-3</v>
      </c>
      <c r="O977" s="2" cm="1">
        <f t="array" ref="O977">[1]!table_weight[SprintSpeed]*(('F+ , F-'!O$2-[1]!tbl_gk[[#This Row],[SprintSpeed]])/('F+ , F-'!O$2-'F+ , F-'!O$3))</f>
        <v>1.0400973532096125E-2</v>
      </c>
      <c r="P977" s="2" cm="1">
        <f t="array" ref="P977">[1]!table_weight[Agility]*(('F+ , F-'!P$2-[1]!tbl_gk[[#This Row],[Agility]])/('F+ , F-'!P$2-'F+ , F-'!P$3))</f>
        <v>4.5634317006388652E-3</v>
      </c>
      <c r="Q977" s="2" cm="1">
        <f t="array" ref="Q977">[1]!table_weight[Reactions]*(('F+ , F-'!Q$2-[1]!tbl_gk[[#This Row],[Reactions]])/('F+ , F-'!Q$2-'F+ , F-'!Q$3))</f>
        <v>2.0110038002815341E-3</v>
      </c>
      <c r="R977" s="2" cm="1">
        <f t="array" ref="R977">[1]!table_weight[Balance]*(('F+ , F-'!R$2-[1]!tbl_gk[[#This Row],[Balance]])/('F+ , F-'!R$2-'F+ , F-'!R$3))</f>
        <v>2.6076752575079228E-3</v>
      </c>
      <c r="S977" s="2" cm="1">
        <f t="array" ref="S977">[1]!table_weight[ShotPower]*(('F+ , F-'!S$2-[1]!tbl_gk[[#This Row],[ShotPower]])/('F+ , F-'!S$2-'F+ , F-'!S$3))</f>
        <v>7.5315173595909123E-3</v>
      </c>
      <c r="T977" s="2" cm="1">
        <f t="array" ref="T977">[1]!table_weight[Jumping]*(('F+ , F-'!T$2-[1]!tbl_gk[[#This Row],[Jumping]])/('F+ , F-'!T$2-'F+ , F-'!T$3))</f>
        <v>2.5761307987477505E-3</v>
      </c>
      <c r="U977" s="2" cm="1">
        <f t="array" ref="U977">[1]!table_weight[Stamina]*(('F+ , F-'!U$2-[1]!tbl_gk[[#This Row],[Stamina]])/('F+ , F-'!U$2-'F+ , F-'!U$3))</f>
        <v>1.5456784792486501E-2</v>
      </c>
      <c r="V977" s="2" cm="1">
        <f t="array" ref="V977">[1]!table_weight[Strength]*(('F+ , F-'!V$2-[1]!tbl_gk[[#This Row],[Strength]])/('F+ , F-'!V$2-'F+ , F-'!V$3))</f>
        <v>1.4197343068654266E-2</v>
      </c>
      <c r="W977" s="2" cm="1">
        <f t="array" ref="W977">[1]!table_weight[LongShots]*(('F+ , F-'!W$2-[1]!tbl_gk[[#This Row],[LongShots]])/('F+ , F-'!W$2-'F+ , F-'!W$3))</f>
        <v>9.3494698256990638E-3</v>
      </c>
      <c r="X977" s="2" cm="1">
        <f t="array" ref="X977">[1]!table_weight[Aggression]*(('F+ , F-'!X$2-[1]!tbl_gk[[#This Row],[Aggression]])/('F+ , F-'!X$2-'F+ , F-'!X$3))</f>
        <v>1.0952236081533291E-2</v>
      </c>
      <c r="Y977" s="2" cm="1">
        <f t="array" ref="Y977">[1]!table_weight[Interceptions]*(('F+ , F-'!Y$2-[1]!tbl_gk[[#This Row],[Interceptions]])/('F+ , F-'!Y$2-'F+ , F-'!Y$3))</f>
        <v>2.6317026176042119E-2</v>
      </c>
      <c r="Z977" s="2" cm="1">
        <f t="array" ref="Z977">[1]!table_weight[Positioning]*(('F+ , F-'!Z$2-[1]!tbl_gk[[#This Row],[Positioning]])/('F+ , F-'!Z$2-'F+ , F-'!Z$3))</f>
        <v>2.0704458641787279E-3</v>
      </c>
      <c r="AA977" s="2" cm="1">
        <f t="array" ref="AA977">[1]!table_weight[Vision]*(('F+ , F-'!AA$2-[1]!tbl_gk[[#This Row],[Vision]])/('F+ , F-'!AA$2-'F+ , F-'!AA$3))</f>
        <v>2.5555217523577683E-2</v>
      </c>
      <c r="AB977" s="2" cm="1">
        <f t="array" ref="AB977">[1]!table_weight[Penalties]*(('F+ , F-'!AB$2-[1]!tbl_gk[[#This Row],[Penalties]])/('F+ , F-'!AB$2-'F+ , F-'!AB$3))</f>
        <v>2.153089711698467E-3</v>
      </c>
      <c r="AC977" s="2" cm="1">
        <f t="array" ref="AC977">[1]!table_weight[Composure]*(('F+ , F-'!AC$2-[1]!tbl_gk[[#This Row],[Composure]])/('F+ , F-'!AC$2-'F+ , F-'!AC$3))</f>
        <v>1.3343367545727675E-3</v>
      </c>
      <c r="AD977" s="2" cm="1">
        <f t="array" ref="AD977">[1]!table_weight[Marking]*(('F+ , F-'!AD$2-[1]!tbl_gk[[#This Row],[Marking]])/('F+ , F-'!AD$2-'F+ , F-'!AD$3))</f>
        <v>3.3127133826860035E-2</v>
      </c>
      <c r="AE977" s="2" cm="1">
        <f t="array" ref="AE977">[1]!table_weight[StandingTackle]*(('F+ , F-'!AE$2-[1]!tbl_gk[[#This Row],[StandingTackle]])/('F+ , F-'!AE$2-'F+ , F-'!AE$3))</f>
        <v>2.9141914719869356E-2</v>
      </c>
      <c r="AF977" s="2" cm="1">
        <f t="array" ref="AF977">[1]!table_weight[SlidingTackle]*(('F+ , F-'!AF$2-[1]!tbl_gk[[#This Row],[SlidingTackle]])/('F+ , F-'!AF$2-'F+ , F-'!AF$3))</f>
        <v>8.2195144081682794E-3</v>
      </c>
      <c r="AG977" s="2" cm="1">
        <f t="array" ref="AG977">[1]!table_weight[GKDiving]*(('F+ , F-'!AG$2-[1]!tbl_gk[[#This Row],[GKDiving]])/('F+ , F-'!AG$2-'F+ , F-'!AG$3))</f>
        <v>4.2702945948686719E-2</v>
      </c>
      <c r="AH977" s="2" cm="1">
        <f t="array" ref="AH977">[1]!table_weight[GKHandling]*(('F+ , F-'!AH$2-[1]!tbl_gk[[#This Row],[GKHandling]])/('F+ , F-'!AH$2-'F+ , F-'!AH$3))</f>
        <v>5.5253898757952898E-2</v>
      </c>
      <c r="AI977" s="2" cm="1">
        <f t="array" ref="AI977">[1]!table_weight[GKKicking]*(('F+ , F-'!AI$2-[1]!tbl_gk[[#This Row],[GKKicking]])/('F+ , F-'!AI$2-'F+ , F-'!AI$3))</f>
        <v>3.4882871919683582E-2</v>
      </c>
      <c r="AJ977" s="2" cm="1">
        <f t="array" ref="AJ977">[1]!table_weight[GKPositioning]*(('F+ , F-'!AJ$2-[1]!tbl_gk[[#This Row],[GKPositioning]])/('F+ , F-'!AJ$2-'F+ , F-'!AJ$3))</f>
        <v>2.2704827876717123E-2</v>
      </c>
      <c r="AK977" s="2" cm="1">
        <f t="array" ref="AK977">[1]!table_weight[GKReflexes]*(('F+ , F-'!AK$2-[1]!tbl_gk[[#This Row],[GKReflexes]])/('F+ , F-'!AK$2-'F+ , F-'!AK$3))</f>
        <v>4.55498090119325E-2</v>
      </c>
    </row>
    <row r="978" spans="1:37" x14ac:dyDescent="0.55000000000000004">
      <c r="A978" s="7">
        <f>[1]!tbl_gk[[#This Row],[ID]]</f>
        <v>236330</v>
      </c>
      <c r="B978" s="1" cm="1">
        <f t="array" ref="B978">[1]!table_weight[ValueEUR]*(('F+ , F-'!B$2-[1]!tbl_gk[[#This Row],[ValueEUR]])/('F+ , F-'!B$2-'F+ , F-'!B$3))</f>
        <v>3.0588675060954019E-4</v>
      </c>
      <c r="C978" s="1" cm="1">
        <f t="array" ref="C978">[1]!table_weight[WageEUR]*(('F+ , F-'!C$2-[1]!tbl_gk[[#This Row],[WageEUR]])/('F+ , F-'!C$2-'F+ , F-'!C$3))</f>
        <v>5.4769309433185431E-4</v>
      </c>
      <c r="D978" s="1" cm="1">
        <f t="array" ref="D978">[1]!table_weight[Crossing]*(('F+ , F-'!D$2-[1]!tbl_gk[[#This Row],[Crossing]])/('F+ , F-'!D$2-'F+ , F-'!D$3))</f>
        <v>3.5866971962916043E-2</v>
      </c>
      <c r="E978" s="1" cm="1">
        <f t="array" ref="E978">[1]!table_weight[Finishing]*(('F+ , F-'!E$2-[1]!tbl_gk[[#This Row],[Finishing]])/('F+ , F-'!E$2-'F+ , F-'!E$3))</f>
        <v>9.9825068451474385E-3</v>
      </c>
      <c r="F978" s="1" cm="1">
        <f t="array" ref="F978">[1]!table_weight[HeadingAccuracy]*(('F+ , F-'!F$2-[1]!tbl_gk[[#This Row],[HeadingAccuracy]])/('F+ , F-'!F$2-'F+ , F-'!F$3))</f>
        <v>1.08567917583827E-2</v>
      </c>
      <c r="G978" s="1" cm="1">
        <f t="array" ref="G978">[1]!table_weight[ShortPassing]*(('F+ , F-'!G$2-[1]!tbl_gk[[#This Row],[ShortPassing]])/('F+ , F-'!G$2-'F+ , F-'!G$3))</f>
        <v>5.3440942305594832E-2</v>
      </c>
      <c r="H978" s="1" cm="1">
        <f t="array" ref="H978">[1]!table_weight[Volleys]*(('F+ , F-'!H$2-[1]!tbl_gk[[#This Row],[Volleys]])/('F+ , F-'!H$2-'F+ , F-'!H$3))</f>
        <v>9.2591367839048701E-4</v>
      </c>
      <c r="I978" s="1" cm="1">
        <f t="array" ref="I978">[1]!table_weight[Dribbling]*(('F+ , F-'!I$2-[1]!tbl_gk[[#This Row],[Dribbling]])/('F+ , F-'!I$2-'F+ , F-'!I$3))</f>
        <v>1.5646051545047536E-2</v>
      </c>
      <c r="J978" s="1" cm="1">
        <f t="array" ref="J978">[1]!table_weight[Curve]*(('F+ , F-'!J$2-[1]!tbl_gk[[#This Row],[Curve]])/('F+ , F-'!J$2-'F+ , F-'!J$3))</f>
        <v>9.6339113680153961E-3</v>
      </c>
      <c r="K978" s="1" cm="1">
        <f t="array" ref="K978">[1]!table_weight[FKAccuracy]*(('F+ , F-'!K$2-[1]!tbl_gk[[#This Row],[FKAccuracy]])/('F+ , F-'!K$2-'F+ , F-'!K$3))</f>
        <v>9.1268634012777444E-3</v>
      </c>
      <c r="L978" s="1" cm="1">
        <f t="array" ref="L978">[1]!table_weight[LongPassing]*(('F+ , F-'!L$2-[1]!tbl_gk[[#This Row],[LongPassing]])/('F+ , F-'!L$2-'F+ , F-'!L$3))</f>
        <v>2.1656964003031933E-2</v>
      </c>
      <c r="M978" s="1" cm="1">
        <f t="array" ref="M978">[1]!table_weight[BallControl]*(('F+ , F-'!M$2-[1]!tbl_gk[[#This Row],[BallControl]])/('F+ , F-'!M$2-'F+ , F-'!M$3))</f>
        <v>1.3472988830457604E-2</v>
      </c>
      <c r="N978" s="1" cm="1">
        <f t="array" ref="N978">[1]!table_weight[Acceleration]*(('F+ , F-'!N$2-[1]!tbl_gk[[#This Row],[Acceleration]])/('F+ , F-'!N$2-'F+ , F-'!N$3))</f>
        <v>6.7646164032999796E-3</v>
      </c>
      <c r="O978" s="1" cm="1">
        <f t="array" ref="O978">[1]!table_weight[SprintSpeed]*(('F+ , F-'!O$2-[1]!tbl_gk[[#This Row],[SprintSpeed]])/('F+ , F-'!O$2-'F+ , F-'!O$3))</f>
        <v>9.2765439610587065E-3</v>
      </c>
      <c r="P978" s="1" cm="1">
        <f t="array" ref="P978">[1]!table_weight[Agility]*(('F+ , F-'!P$2-[1]!tbl_gk[[#This Row],[Agility]])/('F+ , F-'!P$2-'F+ , F-'!P$3))</f>
        <v>3.1592988696730611E-3</v>
      </c>
      <c r="Q978" s="1" cm="1">
        <f t="array" ref="Q978">[1]!table_weight[Reactions]*(('F+ , F-'!Q$2-[1]!tbl_gk[[#This Row],[Reactions]])/('F+ , F-'!Q$2-'F+ , F-'!Q$3))</f>
        <v>1.3922334001949081E-3</v>
      </c>
      <c r="R978" s="1" cm="1">
        <f t="array" ref="R978">[1]!table_weight[Balance]*(('F+ , F-'!R$2-[1]!tbl_gk[[#This Row],[Balance]])/('F+ , F-'!R$2-'F+ , F-'!R$3))</f>
        <v>2.7318502697702049E-3</v>
      </c>
      <c r="S978" s="1" cm="1">
        <f t="array" ref="S978">[1]!table_weight[ShotPower]*(('F+ , F-'!S$2-[1]!tbl_gk[[#This Row],[ShotPower]])/('F+ , F-'!S$2-'F+ , F-'!S$3))</f>
        <v>5.1941499031661464E-3</v>
      </c>
      <c r="T978" s="1" cm="1">
        <f t="array" ref="T978">[1]!table_weight[Jumping]*(('F+ , F-'!T$2-[1]!tbl_gk[[#This Row],[Jumping]])/('F+ , F-'!T$2-'F+ , F-'!T$3))</f>
        <v>3.7783251714967009E-3</v>
      </c>
      <c r="U978" s="1" cm="1">
        <f t="array" ref="U978">[1]!table_weight[Stamina]*(('F+ , F-'!U$2-[1]!tbl_gk[[#This Row],[Stamina]])/('F+ , F-'!U$2-'F+ , F-'!U$3))</f>
        <v>1.4598074526237249E-2</v>
      </c>
      <c r="V978" s="1" cm="1">
        <f t="array" ref="V978">[1]!table_weight[Strength]*(('F+ , F-'!V$2-[1]!tbl_gk[[#This Row],[Strength]])/('F+ , F-'!V$2-'F+ , F-'!V$3))</f>
        <v>1.9521346719399615E-2</v>
      </c>
      <c r="W978" s="1" cm="1">
        <f t="array" ref="W978">[1]!table_weight[LongShots]*(('F+ , F-'!W$2-[1]!tbl_gk[[#This Row],[LongShots]])/('F+ , F-'!W$2-'F+ , F-'!W$3))</f>
        <v>7.5315173595909123E-3</v>
      </c>
      <c r="X978" s="1" cm="1">
        <f t="array" ref="X978">[1]!table_weight[Aggression]*(('F+ , F-'!X$2-[1]!tbl_gk[[#This Row],[Aggression]])/('F+ , F-'!X$2-'F+ , F-'!X$3))</f>
        <v>1.3386066321874024E-2</v>
      </c>
      <c r="Y978" s="1" cm="1">
        <f t="array" ref="Y978">[1]!table_weight[Interceptions]*(('F+ , F-'!Y$2-[1]!tbl_gk[[#This Row],[Interceptions]])/('F+ , F-'!Y$2-'F+ , F-'!Y$3))</f>
        <v>2.2161706253509151E-2</v>
      </c>
      <c r="Z978" s="1" cm="1">
        <f t="array" ref="Z978">[1]!table_weight[Positioning]*(('F+ , F-'!Z$2-[1]!tbl_gk[[#This Row],[Positioning]])/('F+ , F-'!Z$2-'F+ , F-'!Z$3))</f>
        <v>8.8733394179088337E-4</v>
      </c>
      <c r="AA978" s="1" cm="1">
        <f t="array" ref="AA978">[1]!table_weight[Vision]*(('F+ , F-'!AA$2-[1]!tbl_gk[[#This Row],[Vision]])/('F+ , F-'!AA$2-'F+ , F-'!AA$3))</f>
        <v>1.2067741608356128E-2</v>
      </c>
      <c r="AB978" s="1" cm="1">
        <f t="array" ref="AB978">[1]!table_weight[Penalties]*(('F+ , F-'!AB$2-[1]!tbl_gk[[#This Row],[Penalties]])/('F+ , F-'!AB$2-'F+ , F-'!AB$3))</f>
        <v>2.3879722257019362E-3</v>
      </c>
      <c r="AC978" s="1" cm="1">
        <f t="array" ref="AC978">[1]!table_weight[Composure]*(('F+ , F-'!AC$2-[1]!tbl_gk[[#This Row],[Composure]])/('F+ , F-'!AC$2-'F+ , F-'!AC$3))</f>
        <v>1.7613245160360534E-3</v>
      </c>
      <c r="AD978" s="1" cm="1">
        <f t="array" ref="AD978">[1]!table_weight[Marking]*(('F+ , F-'!AD$2-[1]!tbl_gk[[#This Row],[Marking]])/('F+ , F-'!AD$2-'F+ , F-'!AD$3))</f>
        <v>7.8874128159190562E-3</v>
      </c>
      <c r="AE978" s="1" cm="1">
        <f t="array" ref="AE978">[1]!table_weight[StandingTackle]*(('F+ , F-'!AE$2-[1]!tbl_gk[[#This Row],[StandingTackle]])/('F+ , F-'!AE$2-'F+ , F-'!AE$3))</f>
        <v>2.9141914719869356E-2</v>
      </c>
      <c r="AF978" s="1" cm="1">
        <f t="array" ref="AF978">[1]!table_weight[SlidingTackle]*(('F+ , F-'!AF$2-[1]!tbl_gk[[#This Row],[SlidingTackle]])/('F+ , F-'!AF$2-'F+ , F-'!AF$3))</f>
        <v>1.0461200155850536E-2</v>
      </c>
      <c r="AG978" s="1" cm="1">
        <f t="array" ref="AG978">[1]!table_weight[GKDiving]*(('F+ , F-'!AG$2-[1]!tbl_gk[[#This Row],[GKDiving]])/('F+ , F-'!AG$2-'F+ , F-'!AG$3))</f>
        <v>3.4162356758949373E-2</v>
      </c>
      <c r="AH978" s="1" cm="1">
        <f t="array" ref="AH978">[1]!table_weight[GKHandling]*(('F+ , F-'!AH$2-[1]!tbl_gk[[#This Row],[GKHandling]])/('F+ , F-'!AH$2-'F+ , F-'!AH$3))</f>
        <v>4.4559595772542655E-2</v>
      </c>
      <c r="AI978" s="1" cm="1">
        <f t="array" ref="AI978">[1]!table_weight[GKKicking]*(('F+ , F-'!AI$2-[1]!tbl_gk[[#This Row],[GKKicking]])/('F+ , F-'!AI$2-'F+ , F-'!AI$3))</f>
        <v>2.3255247946455719E-2</v>
      </c>
      <c r="AJ978" s="1" cm="1">
        <f t="array" ref="AJ978">[1]!table_weight[GKPositioning]*(('F+ , F-'!AJ$2-[1]!tbl_gk[[#This Row],[GKPositioning]])/('F+ , F-'!AJ$2-'F+ , F-'!AJ$3))</f>
        <v>1.6397931244295699E-2</v>
      </c>
      <c r="AK978" s="1" cm="1">
        <f t="array" ref="AK978">[1]!table_weight[GKReflexes]*(('F+ , F-'!AK$2-[1]!tbl_gk[[#This Row],[GKReflexes]])/('F+ , F-'!AK$2-'F+ , F-'!AK$3))</f>
        <v>4.0083831930500594E-2</v>
      </c>
    </row>
    <row r="979" spans="1:37" x14ac:dyDescent="0.55000000000000004">
      <c r="A979" s="8">
        <f>[1]!tbl_gk[[#This Row],[ID]]</f>
        <v>236337</v>
      </c>
      <c r="B979" s="2" cm="1">
        <f t="array" ref="B979">[1]!table_weight[ValueEUR]*(('F+ , F-'!B$2-[1]!tbl_gk[[#This Row],[ValueEUR]])/('F+ , F-'!B$2-'F+ , F-'!B$3))</f>
        <v>1.9013747565638421E-4</v>
      </c>
      <c r="C979" s="2" cm="1">
        <f t="array" ref="C979">[1]!table_weight[WageEUR]*(('F+ , F-'!C$2-[1]!tbl_gk[[#This Row],[WageEUR]])/('F+ , F-'!C$2-'F+ , F-'!C$3))</f>
        <v>7.8241870618836313E-5</v>
      </c>
      <c r="D979" s="2" cm="1">
        <f t="array" ref="D979">[1]!table_weight[Crossing]*(('F+ , F-'!D$2-[1]!tbl_gk[[#This Row],[Crossing]])/('F+ , F-'!D$2-'F+ , F-'!D$3))</f>
        <v>3.4746129089074922E-2</v>
      </c>
      <c r="E979" s="2" cm="1">
        <f t="array" ref="E979">[1]!table_weight[Finishing]*(('F+ , F-'!E$2-[1]!tbl_gk[[#This Row],[Finishing]])/('F+ , F-'!E$2-'F+ , F-'!E$3))</f>
        <v>2.1961515059324362E-2</v>
      </c>
      <c r="F979" s="2" cm="1">
        <f t="array" ref="F979">[1]!table_weight[HeadingAccuracy]*(('F+ , F-'!F$2-[1]!tbl_gk[[#This Row],[HeadingAccuracy]])/('F+ , F-'!F$2-'F+ , F-'!F$3))</f>
        <v>1.08567917583827E-2</v>
      </c>
      <c r="G979" s="2" cm="1">
        <f t="array" ref="G979">[1]!table_weight[ShortPassing]*(('F+ , F-'!G$2-[1]!tbl_gk[[#This Row],[ShortPassing]])/('F+ , F-'!G$2-'F+ , F-'!G$3))</f>
        <v>5.484728289258417E-2</v>
      </c>
      <c r="H979" s="2" cm="1">
        <f t="array" ref="H979">[1]!table_weight[Volleys]*(('F+ , F-'!H$2-[1]!tbl_gk[[#This Row],[Volleys]])/('F+ , F-'!H$2-'F+ , F-'!H$3))</f>
        <v>2.4305234057750281E-3</v>
      </c>
      <c r="I979" s="2" cm="1">
        <f t="array" ref="I979">[1]!table_weight[Dribbling]*(('F+ , F-'!I$2-[1]!tbl_gk[[#This Row],[Dribbling]])/('F+ , F-'!I$2-'F+ , F-'!I$3))</f>
        <v>2.3469077317571304E-2</v>
      </c>
      <c r="J979" s="2" cm="1">
        <f t="array" ref="J979">[1]!table_weight[Curve]*(('F+ , F-'!J$2-[1]!tbl_gk[[#This Row],[Curve]])/('F+ , F-'!J$2-'F+ , F-'!J$3))</f>
        <v>9.6339113680153961E-3</v>
      </c>
      <c r="K979" s="2" cm="1">
        <f t="array" ref="K979">[1]!table_weight[FKAccuracy]*(('F+ , F-'!K$2-[1]!tbl_gk[[#This Row],[FKAccuracy]])/('F+ , F-'!K$2-'F+ , F-'!K$3))</f>
        <v>9.1268634012777444E-3</v>
      </c>
      <c r="L979" s="2" cm="1">
        <f t="array" ref="L979">[1]!table_weight[LongPassing]*(('F+ , F-'!L$2-[1]!tbl_gk[[#This Row],[LongPassing]])/('F+ , F-'!L$2-'F+ , F-'!L$3))</f>
        <v>2.3281236303259328E-2</v>
      </c>
      <c r="M979" s="2" cm="1">
        <f t="array" ref="M979">[1]!table_weight[BallControl]*(('F+ , F-'!M$2-[1]!tbl_gk[[#This Row],[BallControl]])/('F+ , F-'!M$2-'F+ , F-'!M$3))</f>
        <v>1.2169151201703639E-2</v>
      </c>
      <c r="N979" s="2" cm="1">
        <f t="array" ref="N979">[1]!table_weight[Acceleration]*(('F+ , F-'!N$2-[1]!tbl_gk[[#This Row],[Acceleration]])/('F+ , F-'!N$2-'F+ , F-'!N$3))</f>
        <v>1.0597899031836633E-2</v>
      </c>
      <c r="O979" s="2" cm="1">
        <f t="array" ref="O979">[1]!table_weight[SprintSpeed]*(('F+ , F-'!O$2-[1]!tbl_gk[[#This Row],[SprintSpeed]])/('F+ , F-'!O$2-'F+ , F-'!O$3))</f>
        <v>1.0119866139336769E-2</v>
      </c>
      <c r="P979" s="2" cm="1">
        <f t="array" ref="P979">[1]!table_weight[Agility]*(('F+ , F-'!P$2-[1]!tbl_gk[[#This Row],[Agility]])/('F+ , F-'!P$2-'F+ , F-'!P$3))</f>
        <v>3.5103320774145116E-3</v>
      </c>
      <c r="Q979" s="2" cm="1">
        <f t="array" ref="Q979">[1]!table_weight[Reactions]*(('F+ , F-'!Q$2-[1]!tbl_gk[[#This Row],[Reactions]])/('F+ , F-'!Q$2-'F+ , F-'!Q$3))</f>
        <v>2.0110038002815341E-3</v>
      </c>
      <c r="R979" s="2" cm="1">
        <f t="array" ref="R979">[1]!table_weight[Balance]*(('F+ , F-'!R$2-[1]!tbl_gk[[#This Row],[Balance]])/('F+ , F-'!R$2-'F+ , F-'!R$3))</f>
        <v>1.3038376287539614E-3</v>
      </c>
      <c r="S979" s="2" cm="1">
        <f t="array" ref="S979">[1]!table_weight[ShotPower]*(('F+ , F-'!S$2-[1]!tbl_gk[[#This Row],[ShotPower]])/('F+ , F-'!S$2-'F+ , F-'!S$3))</f>
        <v>6.7523948741159906E-3</v>
      </c>
      <c r="T979" s="2" cm="1">
        <f t="array" ref="T979">[1]!table_weight[Jumping]*(('F+ , F-'!T$2-[1]!tbl_gk[[#This Row],[Jumping]])/('F+ , F-'!T$2-'F+ , F-'!T$3))</f>
        <v>2.2326466922480506E-3</v>
      </c>
      <c r="U979" s="2" cm="1">
        <f t="array" ref="U979">[1]!table_weight[Stamina]*(('F+ , F-'!U$2-[1]!tbl_gk[[#This Row],[Stamina]])/('F+ , F-'!U$2-'F+ , F-'!U$3))</f>
        <v>1.5456784792486501E-2</v>
      </c>
      <c r="V979" s="2" cm="1">
        <f t="array" ref="V979">[1]!table_weight[Strength]*(('F+ , F-'!V$2-[1]!tbl_gk[[#This Row],[Strength]])/('F+ , F-'!V$2-'F+ , F-'!V$3))</f>
        <v>3.1944021904472097E-2</v>
      </c>
      <c r="W979" s="2" cm="1">
        <f t="array" ref="W979">[1]!table_weight[LongShots]*(('F+ , F-'!W$2-[1]!tbl_gk[[#This Row],[LongShots]])/('F+ , F-'!W$2-'F+ , F-'!W$3))</f>
        <v>9.6091773208573719E-3</v>
      </c>
      <c r="X979" s="2" cm="1">
        <f t="array" ref="X979">[1]!table_weight[Aggression]*(('F+ , F-'!X$2-[1]!tbl_gk[[#This Row],[Aggression]])/('F+ , F-'!X$2-'F+ , F-'!X$3))</f>
        <v>1.460298144204439E-2</v>
      </c>
      <c r="Y979" s="2" cm="1">
        <f t="array" ref="Y979">[1]!table_weight[Interceptions]*(('F+ , F-'!Y$2-[1]!tbl_gk[[#This Row],[Interceptions]])/('F+ , F-'!Y$2-'F+ , F-'!Y$3))</f>
        <v>2.2854259573931314E-2</v>
      </c>
      <c r="Z979" s="2" cm="1">
        <f t="array" ref="Z979">[1]!table_weight[Positioning]*(('F+ , F-'!Z$2-[1]!tbl_gk[[#This Row],[Positioning]])/('F+ , F-'!Z$2-'F+ , F-'!Z$3))</f>
        <v>2.3662238447756888E-3</v>
      </c>
      <c r="AA979" s="2" cm="1">
        <f t="array" ref="AA979">[1]!table_weight[Vision]*(('F+ , F-'!AA$2-[1]!tbl_gk[[#This Row],[Vision]])/('F+ , F-'!AA$2-'F+ , F-'!AA$3))</f>
        <v>2.6974951830443111E-2</v>
      </c>
      <c r="AB979" s="2" cm="1">
        <f t="array" ref="AB979">[1]!table_weight[Penalties]*(('F+ , F-'!AB$2-[1]!tbl_gk[[#This Row],[Penalties]])/('F+ , F-'!AB$2-'F+ , F-'!AB$3))</f>
        <v>2.3488251400346914E-3</v>
      </c>
      <c r="AC979" s="2" cm="1">
        <f t="array" ref="AC979">[1]!table_weight[Composure]*(('F+ , F-'!AC$2-[1]!tbl_gk[[#This Row],[Composure]])/('F+ , F-'!AC$2-'F+ , F-'!AC$3))</f>
        <v>2.5085530985968032E-3</v>
      </c>
      <c r="AD979" s="2" cm="1">
        <f t="array" ref="AD979">[1]!table_weight[Marking]*(('F+ , F-'!AD$2-[1]!tbl_gk[[#This Row],[Marking]])/('F+ , F-'!AD$2-'F+ , F-'!AD$3))</f>
        <v>3.3127133826860035E-2</v>
      </c>
      <c r="AE979" s="2" cm="1">
        <f t="array" ref="AE979">[1]!table_weight[StandingTackle]*(('F+ , F-'!AE$2-[1]!tbl_gk[[#This Row],[StandingTackle]])/('F+ , F-'!AE$2-'F+ , F-'!AE$3))</f>
        <v>3.1383600467551613E-2</v>
      </c>
      <c r="AF979" s="2" cm="1">
        <f t="array" ref="AF979">[1]!table_weight[SlidingTackle]*(('F+ , F-'!AF$2-[1]!tbl_gk[[#This Row],[SlidingTackle]])/('F+ , F-'!AF$2-'F+ , F-'!AF$3))</f>
        <v>8.9667429907290316E-3</v>
      </c>
      <c r="AG979" s="2" cm="1">
        <f t="array" ref="AG979">[1]!table_weight[GKDiving]*(('F+ , F-'!AG$2-[1]!tbl_gk[[#This Row],[GKDiving]])/('F+ , F-'!AG$2-'F+ , F-'!AG$3))</f>
        <v>4.7827299462529123E-2</v>
      </c>
      <c r="AH979" s="2" cm="1">
        <f t="array" ref="AH979">[1]!table_weight[GKHandling]*(('F+ , F-'!AH$2-[1]!tbl_gk[[#This Row],[GKHandling]])/('F+ , F-'!AH$2-'F+ , F-'!AH$3))</f>
        <v>5.3471514927051197E-2</v>
      </c>
      <c r="AI979" s="2" cm="1">
        <f t="array" ref="AI979">[1]!table_weight[GKKicking]*(('F+ , F-'!AI$2-[1]!tbl_gk[[#This Row],[GKKicking]])/('F+ , F-'!AI$2-'F+ , F-'!AI$3))</f>
        <v>3.1305141466382698E-2</v>
      </c>
      <c r="AJ979" s="2" cm="1">
        <f t="array" ref="AJ979">[1]!table_weight[GKPositioning]*(('F+ , F-'!AJ$2-[1]!tbl_gk[[#This Row],[GKPositioning]])/('F+ , F-'!AJ$2-'F+ , F-'!AJ$3))</f>
        <v>1.8920689897264267E-2</v>
      </c>
      <c r="AK979" s="2" cm="1">
        <f t="array" ref="AK979">[1]!table_weight[GKReflexes]*(('F+ , F-'!AK$2-[1]!tbl_gk[[#This Row],[GKReflexes]])/('F+ , F-'!AK$2-'F+ , F-'!AK$3))</f>
        <v>4.9193793732887098E-2</v>
      </c>
    </row>
    <row r="980" spans="1:37" x14ac:dyDescent="0.55000000000000004">
      <c r="A980" s="7">
        <f>[1]!tbl_gk[[#This Row],[ID]]</f>
        <v>236515</v>
      </c>
      <c r="B980" s="1" cm="1">
        <f t="array" ref="B980">[1]!table_weight[ValueEUR]*(('F+ , F-'!B$2-[1]!tbl_gk[[#This Row],[ValueEUR]])/('F+ , F-'!B$2-'F+ , F-'!B$3))</f>
        <v>9.8494916366805517E-4</v>
      </c>
      <c r="C980" s="1" cm="1">
        <f t="array" ref="C980">[1]!table_weight[WageEUR]*(('F+ , F-'!C$2-[1]!tbl_gk[[#This Row],[WageEUR]])/('F+ , F-'!C$2-'F+ , F-'!C$3))</f>
        <v>7.0417683556952691E-4</v>
      </c>
      <c r="D980" s="1" cm="1">
        <f t="array" ref="D980">[1]!table_weight[Crossing]*(('F+ , F-'!D$2-[1]!tbl_gk[[#This Row],[Crossing]])/('F+ , F-'!D$2-'F+ , F-'!D$3))</f>
        <v>3.9229500584439428E-2</v>
      </c>
      <c r="E980" s="1" cm="1">
        <f t="array" ref="E980">[1]!table_weight[Finishing]*(('F+ , F-'!E$2-[1]!tbl_gk[[#This Row],[Finishing]])/('F+ , F-'!E$2-'F+ , F-'!E$3))</f>
        <v>1.8966763005780131E-2</v>
      </c>
      <c r="F980" s="1" cm="1">
        <f t="array" ref="F980">[1]!table_weight[HeadingAccuracy]*(('F+ , F-'!F$2-[1]!tbl_gk[[#This Row],[HeadingAccuracy]])/('F+ , F-'!F$2-'F+ , F-'!F$3))</f>
        <v>1.25270674135185E-2</v>
      </c>
      <c r="G980" s="1" cm="1">
        <f t="array" ref="G980">[1]!table_weight[ShortPassing]*(('F+ , F-'!G$2-[1]!tbl_gk[[#This Row],[ShortPassing]])/('F+ , F-'!G$2-'F+ , F-'!G$3))</f>
        <v>4.781557995763748E-2</v>
      </c>
      <c r="H980" s="1" cm="1">
        <f t="array" ref="H980">[1]!table_weight[Volleys]*(('F+ , F-'!H$2-[1]!tbl_gk[[#This Row],[Volleys]])/('F+ , F-'!H$2-'F+ , F-'!H$3))</f>
        <v>2.3147841959762173E-3</v>
      </c>
      <c r="I980" s="1" cm="1">
        <f t="array" ref="I980">[1]!table_weight[Dribbling]*(('F+ , F-'!I$2-[1]!tbl_gk[[#This Row],[Dribbling]])/('F+ , F-'!I$2-'F+ , F-'!I$3))</f>
        <v>1.6623929766613008E-2</v>
      </c>
      <c r="J980" s="1" cm="1">
        <f t="array" ref="J980">[1]!table_weight[Curve]*(('F+ , F-'!J$2-[1]!tbl_gk[[#This Row],[Curve]])/('F+ , F-'!J$2-'F+ , F-'!J$3))</f>
        <v>9.295879390190295E-3</v>
      </c>
      <c r="K980" s="1" cm="1">
        <f t="array" ref="K980">[1]!table_weight[FKAccuracy]*(('F+ , F-'!K$2-[1]!tbl_gk[[#This Row],[FKAccuracy]])/('F+ , F-'!K$2-'F+ , F-'!K$3))</f>
        <v>9.2789777912990392E-3</v>
      </c>
      <c r="L980" s="1" cm="1">
        <f t="array" ref="L980">[1]!table_weight[LongPassing]*(('F+ , F-'!L$2-[1]!tbl_gk[[#This Row],[LongPassing]])/('F+ , F-'!L$2-'F+ , F-'!L$3))</f>
        <v>2.2739812203183531E-2</v>
      </c>
      <c r="M980" s="1" cm="1">
        <f t="array" ref="M980">[1]!table_weight[BallControl]*(('F+ , F-'!M$2-[1]!tbl_gk[[#This Row],[BallControl]])/('F+ , F-'!M$2-'F+ , F-'!M$3))</f>
        <v>7.3884132296057822E-3</v>
      </c>
      <c r="N980" s="1" cm="1">
        <f t="array" ref="N980">[1]!table_weight[Acceleration]*(('F+ , F-'!N$2-[1]!tbl_gk[[#This Row],[Acceleration]])/('F+ , F-'!N$2-'F+ , F-'!N$3))</f>
        <v>4.7352314823099848E-3</v>
      </c>
      <c r="O980" s="1" cm="1">
        <f t="array" ref="O980">[1]!table_weight[SprintSpeed]*(('F+ , F-'!O$2-[1]!tbl_gk[[#This Row],[SprintSpeed]])/('F+ , F-'!O$2-'F+ , F-'!O$3))</f>
        <v>3.9355034986309663E-3</v>
      </c>
      <c r="P980" s="1" cm="1">
        <f t="array" ref="P980">[1]!table_weight[Agility]*(('F+ , F-'!P$2-[1]!tbl_gk[[#This Row],[Agility]])/('F+ , F-'!P$2-'F+ , F-'!P$3))</f>
        <v>2.3402213849430082E-4</v>
      </c>
      <c r="Q980" s="1" cm="1">
        <f t="array" ref="Q980">[1]!table_weight[Reactions]*(('F+ , F-'!Q$2-[1]!tbl_gk[[#This Row],[Reactions]])/('F+ , F-'!Q$2-'F+ , F-'!Q$3))</f>
        <v>1.2375408001732517E-3</v>
      </c>
      <c r="R980" s="1" cm="1">
        <f t="array" ref="R980">[1]!table_weight[Balance]*(('F+ , F-'!R$2-[1]!tbl_gk[[#This Row],[Balance]])/('F+ , F-'!R$2-'F+ , F-'!R$3))</f>
        <v>1.3038376287539614E-3</v>
      </c>
      <c r="S980" s="1" cm="1">
        <f t="array" ref="S980">[1]!table_weight[ShotPower]*(('F+ , F-'!S$2-[1]!tbl_gk[[#This Row],[ShotPower]])/('F+ , F-'!S$2-'F+ , F-'!S$3))</f>
        <v>5.1941499031661464E-3</v>
      </c>
      <c r="T980" s="1" cm="1">
        <f t="array" ref="T980">[1]!table_weight[Jumping]*(('F+ , F-'!T$2-[1]!tbl_gk[[#This Row],[Jumping]])/('F+ , F-'!T$2-'F+ , F-'!T$3))</f>
        <v>1.6315495058735752E-3</v>
      </c>
      <c r="U980" s="1" cm="1">
        <f t="array" ref="U980">[1]!table_weight[Stamina]*(('F+ , F-'!U$2-[1]!tbl_gk[[#This Row],[Stamina]])/('F+ , F-'!U$2-'F+ , F-'!U$3))</f>
        <v>6.8696821299940002E-3</v>
      </c>
      <c r="V980" s="1" cm="1">
        <f t="array" ref="V980">[1]!table_weight[Strength]*(('F+ , F-'!V$2-[1]!tbl_gk[[#This Row],[Strength]])/('F+ , F-'!V$2-'F+ , F-'!V$3))</f>
        <v>2.3070682486563184E-2</v>
      </c>
      <c r="W980" s="1" cm="1">
        <f t="array" ref="W980">[1]!table_weight[LongShots]*(('F+ , F-'!W$2-[1]!tbl_gk[[#This Row],[LongShots]])/('F+ , F-'!W$2-'F+ , F-'!W$3))</f>
        <v>1.0388299806332293E-2</v>
      </c>
      <c r="X980" s="1" cm="1">
        <f t="array" ref="X980">[1]!table_weight[Aggression]*(('F+ , F-'!X$2-[1]!tbl_gk[[#This Row],[Aggression]])/('F+ , F-'!X$2-'F+ , F-'!X$3))</f>
        <v>1.3994523881959207E-2</v>
      </c>
      <c r="Y980" s="1" cm="1">
        <f t="array" ref="Y980">[1]!table_weight[Interceptions]*(('F+ , F-'!Y$2-[1]!tbl_gk[[#This Row],[Interceptions]])/('F+ , F-'!Y$2-'F+ , F-'!Y$3))</f>
        <v>2.0776599612664828E-2</v>
      </c>
      <c r="Z980" s="1" cm="1">
        <f t="array" ref="Z980">[1]!table_weight[Positioning]*(('F+ , F-'!Z$2-[1]!tbl_gk[[#This Row],[Positioning]])/('F+ , F-'!Z$2-'F+ , F-'!Z$3))</f>
        <v>2.2183348544772088E-3</v>
      </c>
      <c r="AA980" s="1" cm="1">
        <f t="array" ref="AA980">[1]!table_weight[Vision]*(('F+ , F-'!AA$2-[1]!tbl_gk[[#This Row],[Vision]])/('F+ , F-'!AA$2-'F+ , F-'!AA$3))</f>
        <v>2.0586147449548689E-2</v>
      </c>
      <c r="AB980" s="1" cm="1">
        <f t="array" ref="AB980">[1]!table_weight[Penalties]*(('F+ , F-'!AB$2-[1]!tbl_gk[[#This Row],[Penalties]])/('F+ , F-'!AB$2-'F+ , F-'!AB$3))</f>
        <v>2.3488251400346914E-3</v>
      </c>
      <c r="AC980" s="1" cm="1">
        <f t="array" ref="AC980">[1]!table_weight[Composure]*(('F+ , F-'!AC$2-[1]!tbl_gk[[#This Row],[Composure]])/('F+ , F-'!AC$2-'F+ , F-'!AC$3))</f>
        <v>9.6072246329239263E-4</v>
      </c>
      <c r="AD980" s="1" cm="1">
        <f t="array" ref="AD980">[1]!table_weight[Marking]*(('F+ , F-'!AD$2-[1]!tbl_gk[[#This Row],[Marking]])/('F+ , F-'!AD$2-'F+ , F-'!AD$3))</f>
        <v>3.1549651263676225E-2</v>
      </c>
      <c r="AE980" s="1" cm="1">
        <f t="array" ref="AE980">[1]!table_weight[StandingTackle]*(('F+ , F-'!AE$2-[1]!tbl_gk[[#This Row],[StandingTackle]])/('F+ , F-'!AE$2-'F+ , F-'!AE$3))</f>
        <v>3.1383600467551613E-2</v>
      </c>
      <c r="AF980" s="1" cm="1">
        <f t="array" ref="AF980">[1]!table_weight[SlidingTackle]*(('F+ , F-'!AF$2-[1]!tbl_gk[[#This Row],[SlidingTackle]])/('F+ , F-'!AF$2-'F+ , F-'!AF$3))</f>
        <v>1.0461200155850536E-2</v>
      </c>
      <c r="AG980" s="1" cm="1">
        <f t="array" ref="AG980">[1]!table_weight[GKDiving]*(('F+ , F-'!AG$2-[1]!tbl_gk[[#This Row],[GKDiving]])/('F+ , F-'!AG$2-'F+ , F-'!AG$3))</f>
        <v>2.9038003245106969E-2</v>
      </c>
      <c r="AH980" s="1" cm="1">
        <f t="array" ref="AH980">[1]!table_weight[GKHandling]*(('F+ , F-'!AH$2-[1]!tbl_gk[[#This Row],[GKHandling]])/('F+ , F-'!AH$2-'F+ , F-'!AH$3))</f>
        <v>4.0994828110739248E-2</v>
      </c>
      <c r="AI980" s="1" cm="1">
        <f t="array" ref="AI980">[1]!table_weight[GKKicking]*(('F+ , F-'!AI$2-[1]!tbl_gk[[#This Row],[GKKicking]])/('F+ , F-'!AI$2-'F+ , F-'!AI$3))</f>
        <v>2.414968055978094E-2</v>
      </c>
      <c r="AJ980" s="1" cm="1">
        <f t="array" ref="AJ980">[1]!table_weight[GKPositioning]*(('F+ , F-'!AJ$2-[1]!tbl_gk[[#This Row],[GKPositioning]])/('F+ , F-'!AJ$2-'F+ , F-'!AJ$3))</f>
        <v>1.4505862254569271E-2</v>
      </c>
      <c r="AK980" s="1" cm="1">
        <f t="array" ref="AK980">[1]!table_weight[GKReflexes]*(('F+ , F-'!AK$2-[1]!tbl_gk[[#This Row],[GKReflexes]])/('F+ , F-'!AK$2-'F+ , F-'!AK$3))</f>
        <v>2.7329885407159499E-2</v>
      </c>
    </row>
    <row r="981" spans="1:37" x14ac:dyDescent="0.55000000000000004">
      <c r="A981" s="8">
        <f>[1]!tbl_gk[[#This Row],[ID]]</f>
        <v>236568</v>
      </c>
      <c r="B981" s="2" cm="1">
        <f t="array" ref="B981">[1]!table_weight[ValueEUR]*(('F+ , F-'!B$2-[1]!tbl_gk[[#This Row],[ValueEUR]])/('F+ , F-'!B$2-'F+ , F-'!B$3))</f>
        <v>3.367532239303818E-4</v>
      </c>
      <c r="C981" s="2" cm="1">
        <f t="array" ref="C981">[1]!table_weight[WageEUR]*(('F+ , F-'!C$2-[1]!tbl_gk[[#This Row],[WageEUR]])/('F+ , F-'!C$2-'F+ , F-'!C$3))</f>
        <v>1.4865955417578903E-3</v>
      </c>
      <c r="D981" s="2" cm="1">
        <f t="array" ref="D981">[1]!table_weight[Crossing]*(('F+ , F-'!D$2-[1]!tbl_gk[[#This Row],[Crossing]])/('F+ , F-'!D$2-'F+ , F-'!D$3))</f>
        <v>3.5866971962916043E-2</v>
      </c>
      <c r="E981" s="2" cm="1">
        <f t="array" ref="E981">[1]!table_weight[Finishing]*(('F+ , F-'!E$2-[1]!tbl_gk[[#This Row],[Finishing]])/('F+ , F-'!E$2-'F+ , F-'!E$3))</f>
        <v>1.7968512321265388E-2</v>
      </c>
      <c r="F981" s="2" cm="1">
        <f t="array" ref="F981">[1]!table_weight[HeadingAccuracy]*(('F+ , F-'!F$2-[1]!tbl_gk[[#This Row],[HeadingAccuracy]])/('F+ , F-'!F$2-'F+ , F-'!F$3))</f>
        <v>1.08567917583827E-2</v>
      </c>
      <c r="G981" s="2" cm="1">
        <f t="array" ref="G981">[1]!table_weight[ShortPassing]*(('F+ , F-'!G$2-[1]!tbl_gk[[#This Row],[ShortPassing]])/('F+ , F-'!G$2-'F+ , F-'!G$3))</f>
        <v>6.1878985827530868E-2</v>
      </c>
      <c r="H981" s="2" cm="1">
        <f t="array" ref="H981">[1]!table_weight[Volleys]*(('F+ , F-'!H$2-[1]!tbl_gk[[#This Row],[Volleys]])/('F+ , F-'!H$2-'F+ , F-'!H$3))</f>
        <v>2.3147841959762173E-3</v>
      </c>
      <c r="I981" s="2" cm="1">
        <f t="array" ref="I981">[1]!table_weight[Dribbling]*(('F+ , F-'!I$2-[1]!tbl_gk[[#This Row],[Dribbling]])/('F+ , F-'!I$2-'F+ , F-'!I$3))</f>
        <v>1.6623929766613008E-2</v>
      </c>
      <c r="J981" s="2" cm="1">
        <f t="array" ref="J981">[1]!table_weight[Curve]*(('F+ , F-'!J$2-[1]!tbl_gk[[#This Row],[Curve]])/('F+ , F-'!J$2-'F+ , F-'!J$3))</f>
        <v>9.6339113680153961E-3</v>
      </c>
      <c r="K981" s="2" cm="1">
        <f t="array" ref="K981">[1]!table_weight[FKAccuracy]*(('F+ , F-'!K$2-[1]!tbl_gk[[#This Row],[FKAccuracy]])/('F+ , F-'!K$2-'F+ , F-'!K$3))</f>
        <v>9.5832065713416324E-3</v>
      </c>
      <c r="L981" s="2" cm="1">
        <f t="array" ref="L981">[1]!table_weight[LongPassing]*(('F+ , F-'!L$2-[1]!tbl_gk[[#This Row],[LongPassing]])/('F+ , F-'!L$2-'F+ , F-'!L$3))</f>
        <v>2.7071205003789917E-2</v>
      </c>
      <c r="M981" s="2" cm="1">
        <f t="array" ref="M981">[1]!table_weight[BallControl]*(('F+ , F-'!M$2-[1]!tbl_gk[[#This Row],[BallControl]])/('F+ , F-'!M$2-'F+ , F-'!M$3))</f>
        <v>1.3038376287539614E-2</v>
      </c>
      <c r="N981" s="2" cm="1">
        <f t="array" ref="N981">[1]!table_weight[Acceleration]*(('F+ , F-'!N$2-[1]!tbl_gk[[#This Row],[Acceleration]])/('F+ , F-'!N$2-'F+ , F-'!N$3))</f>
        <v>6.5391291898566463E-3</v>
      </c>
      <c r="O981" s="2" cm="1">
        <f t="array" ref="O981">[1]!table_weight[SprintSpeed]*(('F+ , F-'!O$2-[1]!tbl_gk[[#This Row],[SprintSpeed]])/('F+ , F-'!O$2-'F+ , F-'!O$3))</f>
        <v>1.0119866139336769E-2</v>
      </c>
      <c r="P981" s="2" cm="1">
        <f t="array" ref="P981">[1]!table_weight[Agility]*(('F+ , F-'!P$2-[1]!tbl_gk[[#This Row],[Agility]])/('F+ , F-'!P$2-'F+ , F-'!P$3))</f>
        <v>3.744354215908813E-3</v>
      </c>
      <c r="Q981" s="2" cm="1">
        <f t="array" ref="Q981">[1]!table_weight[Reactions]*(('F+ , F-'!Q$2-[1]!tbl_gk[[#This Row],[Reactions]])/('F+ , F-'!Q$2-'F+ , F-'!Q$3))</f>
        <v>1.9594396002743149E-3</v>
      </c>
      <c r="R981" s="2" cm="1">
        <f t="array" ref="R981">[1]!table_weight[Balance]*(('F+ , F-'!R$2-[1]!tbl_gk[[#This Row],[Balance]])/('F+ , F-'!R$2-'F+ , F-'!R$3))</f>
        <v>1.9247126900653719E-3</v>
      </c>
      <c r="S981" s="2" cm="1">
        <f t="array" ref="S981">[1]!table_weight[ShotPower]*(('F+ , F-'!S$2-[1]!tbl_gk[[#This Row],[ShotPower]])/('F+ , F-'!S$2-'F+ , F-'!S$3))</f>
        <v>7.5315173595909123E-3</v>
      </c>
      <c r="T981" s="2" cm="1">
        <f t="array" ref="T981">[1]!table_weight[Jumping]*(('F+ , F-'!T$2-[1]!tbl_gk[[#This Row],[Jumping]])/('F+ , F-'!T$2-'F+ , F-'!T$3))</f>
        <v>2.1467756656231253E-3</v>
      </c>
      <c r="U981" s="2" cm="1">
        <f t="array" ref="U981">[1]!table_weight[Stamina]*(('F+ , F-'!U$2-[1]!tbl_gk[[#This Row],[Stamina]])/('F+ , F-'!U$2-'F+ , F-'!U$3))</f>
        <v>2.1467756656231247E-2</v>
      </c>
      <c r="V981" s="2" cm="1">
        <f t="array" ref="V981">[1]!table_weight[Strength]*(('F+ , F-'!V$2-[1]!tbl_gk[[#This Row],[Strength]])/('F+ , F-'!V$2-'F+ , F-'!V$3))</f>
        <v>4.8803366798499039E-2</v>
      </c>
      <c r="W981" s="2" cm="1">
        <f t="array" ref="W981">[1]!table_weight[LongShots]*(('F+ , F-'!W$2-[1]!tbl_gk[[#This Row],[LongShots]])/('F+ , F-'!W$2-'F+ , F-'!W$3))</f>
        <v>9.3494698256990638E-3</v>
      </c>
      <c r="X981" s="2" cm="1">
        <f t="array" ref="X981">[1]!table_weight[Aggression]*(('F+ , F-'!X$2-[1]!tbl_gk[[#This Row],[Aggression]])/('F+ , F-'!X$2-'F+ , F-'!X$3))</f>
        <v>1.0952236081533291E-2</v>
      </c>
      <c r="Y981" s="2" cm="1">
        <f t="array" ref="Y981">[1]!table_weight[Interceptions]*(('F+ , F-'!Y$2-[1]!tbl_gk[[#This Row],[Interceptions]])/('F+ , F-'!Y$2-'F+ , F-'!Y$3))</f>
        <v>2.6317026176042119E-2</v>
      </c>
      <c r="Z981" s="2" cm="1">
        <f t="array" ref="Z981">[1]!table_weight[Positioning]*(('F+ , F-'!Z$2-[1]!tbl_gk[[#This Row],[Positioning]])/('F+ , F-'!Z$2-'F+ , F-'!Z$3))</f>
        <v>2.3662238447756888E-3</v>
      </c>
      <c r="AA981" s="2" cm="1">
        <f t="array" ref="AA981">[1]!table_weight[Vision]*(('F+ , F-'!AA$2-[1]!tbl_gk[[#This Row],[Vision]])/('F+ , F-'!AA$2-'F+ , F-'!AA$3))</f>
        <v>2.6974951830443111E-2</v>
      </c>
      <c r="AB981" s="2" cm="1">
        <f t="array" ref="AB981">[1]!table_weight[Penalties]*(('F+ , F-'!AB$2-[1]!tbl_gk[[#This Row],[Penalties]])/('F+ , F-'!AB$2-'F+ , F-'!AB$3))</f>
        <v>2.4662663970364263E-3</v>
      </c>
      <c r="AC981" s="2" cm="1">
        <f t="array" ref="AC981">[1]!table_weight[Composure]*(('F+ , F-'!AC$2-[1]!tbl_gk[[#This Row],[Composure]])/('F+ , F-'!AC$2-'F+ , F-'!AC$3))</f>
        <v>1.3343367545727675E-3</v>
      </c>
      <c r="AD981" s="2" cm="1">
        <f t="array" ref="AD981">[1]!table_weight[Marking]*(('F+ , F-'!AD$2-[1]!tbl_gk[[#This Row],[Marking]])/('F+ , F-'!AD$2-'F+ , F-'!AD$3))</f>
        <v>1.41973430686543E-2</v>
      </c>
      <c r="AE981" s="2" cm="1">
        <f t="array" ref="AE981">[1]!table_weight[StandingTackle]*(('F+ , F-'!AE$2-[1]!tbl_gk[[#This Row],[StandingTackle]])/('F+ , F-'!AE$2-'F+ , F-'!AE$3))</f>
        <v>2.9141914719869356E-2</v>
      </c>
      <c r="AF981" s="2" cm="1">
        <f t="array" ref="AF981">[1]!table_weight[SlidingTackle]*(('F+ , F-'!AF$2-[1]!tbl_gk[[#This Row],[SlidingTackle]])/('F+ , F-'!AF$2-'F+ , F-'!AF$3))</f>
        <v>9.7139715732897855E-3</v>
      </c>
      <c r="AG981" s="2" cm="1">
        <f t="array" ref="AG981">[1]!table_weight[GKDiving]*(('F+ , F-'!AG$2-[1]!tbl_gk[[#This Row],[GKDiving]])/('F+ , F-'!AG$2-'F+ , F-'!AG$3))</f>
        <v>3.5870474596896844E-2</v>
      </c>
      <c r="AH981" s="2" cm="1">
        <f t="array" ref="AH981">[1]!table_weight[GKHandling]*(('F+ , F-'!AH$2-[1]!tbl_gk[[#This Row],[GKHandling]])/('F+ , F-'!AH$2-'F+ , F-'!AH$3))</f>
        <v>4.8124363434346076E-2</v>
      </c>
      <c r="AI981" s="2" cm="1">
        <f t="array" ref="AI981">[1]!table_weight[GKKicking]*(('F+ , F-'!AI$2-[1]!tbl_gk[[#This Row],[GKKicking]])/('F+ , F-'!AI$2-'F+ , F-'!AI$3))</f>
        <v>3.3988439306358358E-2</v>
      </c>
      <c r="AJ981" s="2" cm="1">
        <f t="array" ref="AJ981">[1]!table_weight[GKPositioning]*(('F+ , F-'!AJ$2-[1]!tbl_gk[[#This Row],[GKPositioning]])/('F+ , F-'!AJ$2-'F+ , F-'!AJ$3))</f>
        <v>1.7028620907537841E-2</v>
      </c>
      <c r="AK981" s="2" cm="1">
        <f t="array" ref="AK981">[1]!table_weight[GKReflexes]*(('F+ , F-'!AK$2-[1]!tbl_gk[[#This Row],[GKReflexes]])/('F+ , F-'!AK$2-'F+ , F-'!AK$3))</f>
        <v>5.10157860933644E-2</v>
      </c>
    </row>
    <row r="982" spans="1:37" x14ac:dyDescent="0.55000000000000004">
      <c r="A982" s="7">
        <f>[1]!tbl_gk[[#This Row],[ID]]</f>
        <v>236571</v>
      </c>
      <c r="B982" s="1" cm="1">
        <f t="array" ref="B982">[1]!table_weight[ValueEUR]*(('F+ , F-'!B$2-[1]!tbl_gk[[#This Row],[ValueEUR]])/('F+ , F-'!B$2-'F+ , F-'!B$3))</f>
        <v>5.5281853717627303E-4</v>
      </c>
      <c r="C982" s="1" cm="1">
        <f t="array" ref="C982">[1]!table_weight[WageEUR]*(('F+ , F-'!C$2-[1]!tbl_gk[[#This Row],[WageEUR]])/('F+ , F-'!C$2-'F+ , F-'!C$3))</f>
        <v>3.9120935309418161E-4</v>
      </c>
      <c r="D982" s="1" cm="1">
        <f t="array" ref="D982">[1]!table_weight[Crossing]*(('F+ , F-'!D$2-[1]!tbl_gk[[#This Row],[Crossing]])/('F+ , F-'!D$2-'F+ , F-'!D$3))</f>
        <v>3.4746129089074922E-2</v>
      </c>
      <c r="E982" s="1" cm="1">
        <f t="array" ref="E982">[1]!table_weight[Finishing]*(('F+ , F-'!E$2-[1]!tbl_gk[[#This Row],[Finishing]])/('F+ , F-'!E$2-'F+ , F-'!E$3))</f>
        <v>1.6970261636750646E-2</v>
      </c>
      <c r="F982" s="1" cm="1">
        <f t="array" ref="F982">[1]!table_weight[HeadingAccuracy]*(('F+ , F-'!F$2-[1]!tbl_gk[[#This Row],[HeadingAccuracy]])/('F+ , F-'!F$2-'F+ , F-'!F$3))</f>
        <v>1.08567917583827E-2</v>
      </c>
      <c r="G982" s="1" cm="1">
        <f t="array" ref="G982">[1]!table_weight[ShortPassing]*(('F+ , F-'!G$2-[1]!tbl_gk[[#This Row],[ShortPassing]])/('F+ , F-'!G$2-'F+ , F-'!G$3))</f>
        <v>5.7659964066562854E-2</v>
      </c>
      <c r="H982" s="1" cm="1">
        <f t="array" ref="H982">[1]!table_weight[Volleys]*(('F+ , F-'!H$2-[1]!tbl_gk[[#This Row],[Volleys]])/('F+ , F-'!H$2-'F+ , F-'!H$3))</f>
        <v>1.9675665665797848E-3</v>
      </c>
      <c r="I982" s="1" cm="1">
        <f t="array" ref="I982">[1]!table_weight[Dribbling]*(('F+ , F-'!I$2-[1]!tbl_gk[[#This Row],[Dribbling]])/('F+ , F-'!I$2-'F+ , F-'!I$3))</f>
        <v>1.6623929766613008E-2</v>
      </c>
      <c r="J982" s="1" cm="1">
        <f t="array" ref="J982">[1]!table_weight[Curve]*(('F+ , F-'!J$2-[1]!tbl_gk[[#This Row],[Curve]])/('F+ , F-'!J$2-'F+ , F-'!J$3))</f>
        <v>9.6339113680153961E-3</v>
      </c>
      <c r="K982" s="1" cm="1">
        <f t="array" ref="K982">[1]!table_weight[FKAccuracy]*(('F+ , F-'!K$2-[1]!tbl_gk[[#This Row],[FKAccuracy]])/('F+ , F-'!K$2-'F+ , F-'!K$3))</f>
        <v>9.7353209613629272E-3</v>
      </c>
      <c r="L982" s="1" cm="1">
        <f t="array" ref="L982">[1]!table_weight[LongPassing]*(('F+ , F-'!L$2-[1]!tbl_gk[[#This Row],[LongPassing]])/('F+ , F-'!L$2-'F+ , F-'!L$3))</f>
        <v>2.1656964003031933E-2</v>
      </c>
      <c r="M982" s="1" cm="1">
        <f t="array" ref="M982">[1]!table_weight[BallControl]*(('F+ , F-'!M$2-[1]!tbl_gk[[#This Row],[BallControl]])/('F+ , F-'!M$2-'F+ , F-'!M$3))</f>
        <v>1.0865313572949679E-2</v>
      </c>
      <c r="N982" s="1" cm="1">
        <f t="array" ref="N982">[1]!table_weight[Acceleration]*(('F+ , F-'!N$2-[1]!tbl_gk[[#This Row],[Acceleration]])/('F+ , F-'!N$2-'F+ , F-'!N$3))</f>
        <v>7.666565257073309E-3</v>
      </c>
      <c r="O982" s="1" cm="1">
        <f t="array" ref="O982">[1]!table_weight[SprintSpeed]*(('F+ , F-'!O$2-[1]!tbl_gk[[#This Row],[SprintSpeed]])/('F+ , F-'!O$2-'F+ , F-'!O$3))</f>
        <v>9.2765439610587065E-3</v>
      </c>
      <c r="P982" s="1" cm="1">
        <f t="array" ref="P982">[1]!table_weight[Agility]*(('F+ , F-'!P$2-[1]!tbl_gk[[#This Row],[Agility]])/('F+ , F-'!P$2-'F+ , F-'!P$3))</f>
        <v>4.095387423650264E-3</v>
      </c>
      <c r="Q982" s="1" cm="1">
        <f t="array" ref="Q982">[1]!table_weight[Reactions]*(('F+ , F-'!Q$2-[1]!tbl_gk[[#This Row],[Reactions]])/('F+ , F-'!Q$2-'F+ , F-'!Q$3))</f>
        <v>1.0828482001515951E-3</v>
      </c>
      <c r="R982" s="1" cm="1">
        <f t="array" ref="R982">[1]!table_weight[Balance]*(('F+ , F-'!R$2-[1]!tbl_gk[[#This Row],[Balance]])/('F+ , F-'!R$2-'F+ , F-'!R$3))</f>
        <v>2.2972377268522179E-3</v>
      </c>
      <c r="S982" s="1" cm="1">
        <f t="array" ref="S982">[1]!table_weight[ShotPower]*(('F+ , F-'!S$2-[1]!tbl_gk[[#This Row],[ShotPower]])/('F+ , F-'!S$2-'F+ , F-'!S$3))</f>
        <v>5.1941499031661464E-3</v>
      </c>
      <c r="T982" s="1" cm="1">
        <f t="array" ref="T982">[1]!table_weight[Jumping]*(('F+ , F-'!T$2-[1]!tbl_gk[[#This Row],[Jumping]])/('F+ , F-'!T$2-'F+ , F-'!T$3))</f>
        <v>2.2326466922480506E-3</v>
      </c>
      <c r="U982" s="1" cm="1">
        <f t="array" ref="U982">[1]!table_weight[Stamina]*(('F+ , F-'!U$2-[1]!tbl_gk[[#This Row],[Stamina]])/('F+ , F-'!U$2-'F+ , F-'!U$3))</f>
        <v>9.4458129287417498E-3</v>
      </c>
      <c r="V982" s="1" cm="1">
        <f t="array" ref="V982">[1]!table_weight[Strength]*(('F+ , F-'!V$2-[1]!tbl_gk[[#This Row],[Strength]])/('F+ , F-'!V$2-'F+ , F-'!V$3))</f>
        <v>2.2183348544772292E-2</v>
      </c>
      <c r="W982" s="1" cm="1">
        <f t="array" ref="W982">[1]!table_weight[LongShots]*(('F+ , F-'!W$2-[1]!tbl_gk[[#This Row],[LongShots]])/('F+ , F-'!W$2-'F+ , F-'!W$3))</f>
        <v>9.6091773208573719E-3</v>
      </c>
      <c r="X982" s="1" cm="1">
        <f t="array" ref="X982">[1]!table_weight[Aggression]*(('F+ , F-'!X$2-[1]!tbl_gk[[#This Row],[Aggression]])/('F+ , F-'!X$2-'F+ , F-'!X$3))</f>
        <v>1.5819896562214757E-2</v>
      </c>
      <c r="Y982" s="1" cm="1">
        <f t="array" ref="Y982">[1]!table_weight[Interceptions]*(('F+ , F-'!Y$2-[1]!tbl_gk[[#This Row],[Interceptions]])/('F+ , F-'!Y$2-'F+ , F-'!Y$3))</f>
        <v>2.2161706253509151E-2</v>
      </c>
      <c r="Z982" s="1" cm="1">
        <f t="array" ref="Z982">[1]!table_weight[Positioning]*(('F+ , F-'!Z$2-[1]!tbl_gk[[#This Row],[Positioning]])/('F+ , F-'!Z$2-'F+ , F-'!Z$3))</f>
        <v>1.3310009126863251E-3</v>
      </c>
      <c r="AA982" s="1" cm="1">
        <f t="array" ref="AA982">[1]!table_weight[Vision]*(('F+ , F-'!AA$2-[1]!tbl_gk[[#This Row],[Vision]])/('F+ , F-'!AA$2-'F+ , F-'!AA$3))</f>
        <v>2.4845350370144972E-2</v>
      </c>
      <c r="AB982" s="1" cm="1">
        <f t="array" ref="AB982">[1]!table_weight[Penalties]*(('F+ , F-'!AB$2-[1]!tbl_gk[[#This Row],[Penalties]])/('F+ , F-'!AB$2-'F+ , F-'!AB$3))</f>
        <v>2.5054134827036706E-3</v>
      </c>
      <c r="AC982" s="1" cm="1">
        <f t="array" ref="AC982">[1]!table_weight[Composure]*(('F+ , F-'!AC$2-[1]!tbl_gk[[#This Row],[Composure]])/('F+ , F-'!AC$2-'F+ , F-'!AC$3))</f>
        <v>1.9748183967676961E-3</v>
      </c>
      <c r="AD982" s="1" cm="1">
        <f t="array" ref="AD982">[1]!table_weight[Marking]*(('F+ , F-'!AD$2-[1]!tbl_gk[[#This Row],[Marking]])/('F+ , F-'!AD$2-'F+ , F-'!AD$3))</f>
        <v>2.8394686137308601E-2</v>
      </c>
      <c r="AE982" s="1" cm="1">
        <f t="array" ref="AE982">[1]!table_weight[StandingTackle]*(('F+ , F-'!AE$2-[1]!tbl_gk[[#This Row],[StandingTackle]])/('F+ , F-'!AE$2-'F+ , F-'!AE$3))</f>
        <v>2.9141914719869356E-2</v>
      </c>
      <c r="AF982" s="1" cm="1">
        <f t="array" ref="AF982">[1]!table_weight[SlidingTackle]*(('F+ , F-'!AF$2-[1]!tbl_gk[[#This Row],[SlidingTackle]])/('F+ , F-'!AF$2-'F+ , F-'!AF$3))</f>
        <v>8.2195144081682794E-3</v>
      </c>
      <c r="AG982" s="1" cm="1">
        <f t="array" ref="AG982">[1]!table_weight[GKDiving]*(('F+ , F-'!AG$2-[1]!tbl_gk[[#This Row],[GKDiving]])/('F+ , F-'!AG$2-'F+ , F-'!AG$3))</f>
        <v>3.5870474596896844E-2</v>
      </c>
      <c r="AH982" s="1" cm="1">
        <f t="array" ref="AH982">[1]!table_weight[GKHandling]*(('F+ , F-'!AH$2-[1]!tbl_gk[[#This Row],[GKHandling]])/('F+ , F-'!AH$2-'F+ , F-'!AH$3))</f>
        <v>4.4559595772542655E-2</v>
      </c>
      <c r="AI982" s="1" cm="1">
        <f t="array" ref="AI982">[1]!table_weight[GKKicking]*(('F+ , F-'!AI$2-[1]!tbl_gk[[#This Row],[GKKicking]])/('F+ , F-'!AI$2-'F+ , F-'!AI$3))</f>
        <v>2.3255247946455719E-2</v>
      </c>
      <c r="AJ982" s="1" cm="1">
        <f t="array" ref="AJ982">[1]!table_weight[GKPositioning]*(('F+ , F-'!AJ$2-[1]!tbl_gk[[#This Row],[GKPositioning]])/('F+ , F-'!AJ$2-'F+ , F-'!AJ$3))</f>
        <v>1.5767241581053557E-2</v>
      </c>
      <c r="AK982" s="1" cm="1">
        <f t="array" ref="AK982">[1]!table_weight[GKReflexes]*(('F+ , F-'!AK$2-[1]!tbl_gk[[#This Row],[GKReflexes]])/('F+ , F-'!AK$2-'F+ , F-'!AK$3))</f>
        <v>3.6439847209545996E-2</v>
      </c>
    </row>
    <row r="983" spans="1:37" x14ac:dyDescent="0.55000000000000004">
      <c r="A983" s="8">
        <f>[1]!tbl_gk[[#This Row],[ID]]</f>
        <v>236583</v>
      </c>
      <c r="B983" s="2" cm="1">
        <f t="array" ref="B983">[1]!table_weight[ValueEUR]*(('F+ , F-'!B$2-[1]!tbl_gk[[#This Row],[ValueEUR]])/('F+ , F-'!B$2-'F+ , F-'!B$3))</f>
        <v>2.9295369828810755E-3</v>
      </c>
      <c r="C983" s="2" cm="1">
        <f t="array" ref="C983">[1]!table_weight[WageEUR]*(('F+ , F-'!C$2-[1]!tbl_gk[[#This Row],[WageEUR]])/('F+ , F-'!C$2-'F+ , F-'!C$3))</f>
        <v>3.2079166953722892E-3</v>
      </c>
      <c r="D983" s="2" cm="1">
        <f t="array" ref="D983">[1]!table_weight[Crossing]*(('F+ , F-'!D$2-[1]!tbl_gk[[#This Row],[Crossing]])/('F+ , F-'!D$2-'F+ , F-'!D$3))</f>
        <v>3.6987814836757178E-2</v>
      </c>
      <c r="E983" s="2" cm="1">
        <f t="array" ref="E983">[1]!table_weight[Finishing]*(('F+ , F-'!E$2-[1]!tbl_gk[[#This Row],[Finishing]])/('F+ , F-'!E$2-'F+ , F-'!E$3))</f>
        <v>1.0980757529662181E-2</v>
      </c>
      <c r="F983" s="2" cm="1">
        <f t="array" ref="F983">[1]!table_weight[HeadingAccuracy]*(('F+ , F-'!F$2-[1]!tbl_gk[[#This Row],[HeadingAccuracy]])/('F+ , F-'!F$2-'F+ , F-'!F$3))</f>
        <v>1.0439222844598752E-2</v>
      </c>
      <c r="G983" s="2" cm="1">
        <f t="array" ref="G983">[1]!table_weight[ShortPassing]*(('F+ , F-'!G$2-[1]!tbl_gk[[#This Row],[ShortPassing]])/('F+ , F-'!G$2-'F+ , F-'!G$3))</f>
        <v>4.9221920544626818E-2</v>
      </c>
      <c r="H983" s="2" cm="1">
        <f t="array" ref="H983">[1]!table_weight[Volleys]*(('F+ , F-'!H$2-[1]!tbl_gk[[#This Row],[Volleys]])/('F+ , F-'!H$2-'F+ , F-'!H$3))</f>
        <v>8.1017446859167619E-4</v>
      </c>
      <c r="I983" s="2" cm="1">
        <f t="array" ref="I983">[1]!table_weight[Dribbling]*(('F+ , F-'!I$2-[1]!tbl_gk[[#This Row],[Dribbling]])/('F+ , F-'!I$2-'F+ , F-'!I$3))</f>
        <v>1.8579686209743949E-2</v>
      </c>
      <c r="J983" s="2" cm="1">
        <f t="array" ref="J983">[1]!table_weight[Curve]*(('F+ , F-'!J$2-[1]!tbl_gk[[#This Row],[Curve]])/('F+ , F-'!J$2-'F+ , F-'!J$3))</f>
        <v>9.9719433458404991E-3</v>
      </c>
      <c r="K983" s="2" cm="1">
        <f t="array" ref="K983">[1]!table_weight[FKAccuracy]*(('F+ , F-'!K$2-[1]!tbl_gk[[#This Row],[FKAccuracy]])/('F+ , F-'!K$2-'F+ , F-'!K$3))</f>
        <v>9.1268634012777444E-3</v>
      </c>
      <c r="L983" s="2" cm="1">
        <f t="array" ref="L983">[1]!table_weight[LongPassing]*(('F+ , F-'!L$2-[1]!tbl_gk[[#This Row],[LongPassing]])/('F+ , F-'!L$2-'F+ , F-'!L$3))</f>
        <v>2.7612629103865718E-2</v>
      </c>
      <c r="M983" s="2" cm="1">
        <f t="array" ref="M983">[1]!table_weight[BallControl]*(('F+ , F-'!M$2-[1]!tbl_gk[[#This Row],[BallControl]])/('F+ , F-'!M$2-'F+ , F-'!M$3))</f>
        <v>1.2169151201703639E-2</v>
      </c>
      <c r="N983" s="2" cm="1">
        <f t="array" ref="N983">[1]!table_weight[Acceleration]*(('F+ , F-'!N$2-[1]!tbl_gk[[#This Row],[Acceleration]])/('F+ , F-'!N$2-'F+ , F-'!N$3))</f>
        <v>6.7646164032999796E-3</v>
      </c>
      <c r="O983" s="2" cm="1">
        <f t="array" ref="O983">[1]!table_weight[SprintSpeed]*(('F+ , F-'!O$2-[1]!tbl_gk[[#This Row],[SprintSpeed]])/('F+ , F-'!O$2-'F+ , F-'!O$3))</f>
        <v>7.8710069972619326E-3</v>
      </c>
      <c r="P983" s="2" cm="1">
        <f t="array" ref="P983">[1]!table_weight[Agility]*(('F+ , F-'!P$2-[1]!tbl_gk[[#This Row],[Agility]])/('F+ , F-'!P$2-'F+ , F-'!P$3))</f>
        <v>3.6273431466616623E-3</v>
      </c>
      <c r="Q983" s="2" cm="1">
        <f t="array" ref="Q983">[1]!table_weight[Reactions]*(('F+ , F-'!Q$2-[1]!tbl_gk[[#This Row],[Reactions]])/('F+ , F-'!Q$2-'F+ , F-'!Q$3))</f>
        <v>5.1564200007218821E-4</v>
      </c>
      <c r="R983" s="2" cm="1">
        <f t="array" ref="R983">[1]!table_weight[Balance]*(('F+ , F-'!R$2-[1]!tbl_gk[[#This Row],[Balance]])/('F+ , F-'!R$2-'F+ , F-'!R$3))</f>
        <v>2.6076752575079228E-3</v>
      </c>
      <c r="S983" s="2" cm="1">
        <f t="array" ref="S983">[1]!table_weight[ShotPower]*(('F+ , F-'!S$2-[1]!tbl_gk[[#This Row],[ShotPower]])/('F+ , F-'!S$2-'F+ , F-'!S$3))</f>
        <v>6.4926873789576834E-3</v>
      </c>
      <c r="T983" s="2" cm="1">
        <f t="array" ref="T983">[1]!table_weight[Jumping]*(('F+ , F-'!T$2-[1]!tbl_gk[[#This Row],[Jumping]])/('F+ , F-'!T$2-'F+ , F-'!T$3))</f>
        <v>4.1218092779964008E-3</v>
      </c>
      <c r="U983" s="2" cm="1">
        <f t="array" ref="U983">[1]!table_weight[Stamina]*(('F+ , F-'!U$2-[1]!tbl_gk[[#This Row],[Stamina]])/('F+ , F-'!U$2-'F+ , F-'!U$3))</f>
        <v>2.1467756656231247E-2</v>
      </c>
      <c r="V983" s="2" cm="1">
        <f t="array" ref="V983">[1]!table_weight[Strength]*(('F+ , F-'!V$2-[1]!tbl_gk[[#This Row],[Strength]])/('F+ , F-'!V$2-'F+ , F-'!V$3))</f>
        <v>1.5084677010445158E-2</v>
      </c>
      <c r="W983" s="2" cm="1">
        <f t="array" ref="W983">[1]!table_weight[LongShots]*(('F+ , F-'!W$2-[1]!tbl_gk[[#This Row],[LongShots]])/('F+ , F-'!W$2-'F+ , F-'!W$3))</f>
        <v>7.271809864432606E-3</v>
      </c>
      <c r="X983" s="2" cm="1">
        <f t="array" ref="X983">[1]!table_weight[Aggression]*(('F+ , F-'!X$2-[1]!tbl_gk[[#This Row],[Aggression]])/('F+ , F-'!X$2-'F+ , F-'!X$3))</f>
        <v>1.3994523881959207E-2</v>
      </c>
      <c r="Y983" s="2" cm="1">
        <f t="array" ref="Y983">[1]!table_weight[Interceptions]*(('F+ , F-'!Y$2-[1]!tbl_gk[[#This Row],[Interceptions]])/('F+ , F-'!Y$2-'F+ , F-'!Y$3))</f>
        <v>2.1469152933086991E-2</v>
      </c>
      <c r="Z983" s="2" cm="1">
        <f t="array" ref="Z983">[1]!table_weight[Positioning]*(('F+ , F-'!Z$2-[1]!tbl_gk[[#This Row],[Positioning]])/('F+ , F-'!Z$2-'F+ , F-'!Z$3))</f>
        <v>8.8733394179088337E-4</v>
      </c>
      <c r="AA983" s="2" cm="1">
        <f t="array" ref="AA983">[1]!table_weight[Vision]*(('F+ , F-'!AA$2-[1]!tbl_gk[[#This Row],[Vision]])/('F+ , F-'!AA$2-'F+ , F-'!AA$3))</f>
        <v>3.1944021904472104E-2</v>
      </c>
      <c r="AB983" s="2" cm="1">
        <f t="array" ref="AB983">[1]!table_weight[Penalties]*(('F+ , F-'!AB$2-[1]!tbl_gk[[#This Row],[Penalties]])/('F+ , F-'!AB$2-'F+ , F-'!AB$3))</f>
        <v>2.1922367973657118E-3</v>
      </c>
      <c r="AC983" s="2" cm="1">
        <f t="array" ref="AC983">[1]!table_weight[Composure]*(('F+ , F-'!AC$2-[1]!tbl_gk[[#This Row],[Composure]])/('F+ , F-'!AC$2-'F+ , F-'!AC$3))</f>
        <v>1.6545775756702319E-3</v>
      </c>
      <c r="AD983" s="2" cm="1">
        <f t="array" ref="AD983">[1]!table_weight[Marking]*(('F+ , F-'!AD$2-[1]!tbl_gk[[#This Row],[Marking]])/('F+ , F-'!AD$2-'F+ , F-'!AD$3))</f>
        <v>2.8394686137308601E-2</v>
      </c>
      <c r="AE983" s="2" cm="1">
        <f t="array" ref="AE983">[1]!table_weight[StandingTackle]*(('F+ , F-'!AE$2-[1]!tbl_gk[[#This Row],[StandingTackle]])/('F+ , F-'!AE$2-'F+ , F-'!AE$3))</f>
        <v>3.362528621523387E-2</v>
      </c>
      <c r="AF983" s="2" cm="1">
        <f t="array" ref="AF983">[1]!table_weight[SlidingTackle]*(('F+ , F-'!AF$2-[1]!tbl_gk[[#This Row],[SlidingTackle]])/('F+ , F-'!AF$2-'F+ , F-'!AF$3))</f>
        <v>8.2195144081682794E-3</v>
      </c>
      <c r="AG983" s="2" cm="1">
        <f t="array" ref="AG983">[1]!table_weight[GKDiving]*(('F+ , F-'!AG$2-[1]!tbl_gk[[#This Row],[GKDiving]])/('F+ , F-'!AG$2-'F+ , F-'!AG$3))</f>
        <v>1.5373060541527218E-2</v>
      </c>
      <c r="AH983" s="2" cm="1">
        <f t="array" ref="AH983">[1]!table_weight[GKHandling]*(('F+ , F-'!AH$2-[1]!tbl_gk[[#This Row],[GKHandling]])/('F+ , F-'!AH$2-'F+ , F-'!AH$3))</f>
        <v>2.8518141294427302E-2</v>
      </c>
      <c r="AI983" s="2" cm="1">
        <f t="array" ref="AI983">[1]!table_weight[GKKicking]*(('F+ , F-'!AI$2-[1]!tbl_gk[[#This Row],[GKKicking]])/('F+ , F-'!AI$2-'F+ , F-'!AI$3))</f>
        <v>2.9516276239732256E-2</v>
      </c>
      <c r="AJ983" s="2" cm="1">
        <f t="array" ref="AJ983">[1]!table_weight[GKPositioning]*(('F+ , F-'!AJ$2-[1]!tbl_gk[[#This Row],[GKPositioning]])/('F+ , F-'!AJ$2-'F+ , F-'!AJ$3))</f>
        <v>1.3875172591327129E-2</v>
      </c>
      <c r="AK983" s="2" cm="1">
        <f t="array" ref="AK983">[1]!table_weight[GKReflexes]*(('F+ , F-'!AK$2-[1]!tbl_gk[[#This Row],[GKReflexes]])/('F+ , F-'!AK$2-'F+ , F-'!AK$3))</f>
        <v>1.09319541628638E-2</v>
      </c>
    </row>
    <row r="984" spans="1:37" x14ac:dyDescent="0.55000000000000004">
      <c r="A984" s="7">
        <f>[1]!tbl_gk[[#This Row],[ID]]</f>
        <v>236603</v>
      </c>
      <c r="B984" s="1" cm="1">
        <f t="array" ref="B984">[1]!table_weight[ValueEUR]*(('F+ , F-'!B$2-[1]!tbl_gk[[#This Row],[ValueEUR]])/('F+ , F-'!B$2-'F+ , F-'!B$3))</f>
        <v>3.4261785386134169E-5</v>
      </c>
      <c r="C984" s="1" cm="1">
        <f t="array" ref="C984">[1]!table_weight[WageEUR]*(('F+ , F-'!C$2-[1]!tbl_gk[[#This Row],[WageEUR]])/('F+ , F-'!C$2-'F+ , F-'!C$3))</f>
        <v>0</v>
      </c>
      <c r="D984" s="1" cm="1">
        <f t="array" ref="D984">[1]!table_weight[Crossing]*(('F+ , F-'!D$2-[1]!tbl_gk[[#This Row],[Crossing]])/('F+ , F-'!D$2-'F+ , F-'!D$3))</f>
        <v>3.81086577105983E-2</v>
      </c>
      <c r="E984" s="1" cm="1">
        <f t="array" ref="E984">[1]!table_weight[Finishing]*(('F+ , F-'!E$2-[1]!tbl_gk[[#This Row],[Finishing]])/('F+ , F-'!E$2-'F+ , F-'!E$3))</f>
        <v>2.096326437480962E-2</v>
      </c>
      <c r="F984" s="1" cm="1">
        <f t="array" ref="F984">[1]!table_weight[HeadingAccuracy]*(('F+ , F-'!F$2-[1]!tbl_gk[[#This Row],[HeadingAccuracy]])/('F+ , F-'!F$2-'F+ , F-'!F$3))</f>
        <v>1.08567917583827E-2</v>
      </c>
      <c r="G984" s="1" cm="1">
        <f t="array" ref="G984">[1]!table_weight[ShortPassing]*(('F+ , F-'!G$2-[1]!tbl_gk[[#This Row],[ShortPassing]])/('F+ , F-'!G$2-'F+ , F-'!G$3))</f>
        <v>5.0628261131616156E-2</v>
      </c>
      <c r="H984" s="1" cm="1">
        <f t="array" ref="H984">[1]!table_weight[Volleys]*(('F+ , F-'!H$2-[1]!tbl_gk[[#This Row],[Volleys]])/('F+ , F-'!H$2-'F+ , F-'!H$3))</f>
        <v>2.4305234057750281E-3</v>
      </c>
      <c r="I984" s="1" cm="1">
        <f t="array" ref="I984">[1]!table_weight[Dribbling]*(('F+ , F-'!I$2-[1]!tbl_gk[[#This Row],[Dribbling]])/('F+ , F-'!I$2-'F+ , F-'!I$3))</f>
        <v>2.0535442652874894E-2</v>
      </c>
      <c r="J984" s="1" cm="1">
        <f t="array" ref="J984">[1]!table_weight[Curve]*(('F+ , F-'!J$2-[1]!tbl_gk[[#This Row],[Curve]])/('F+ , F-'!J$2-'F+ , F-'!J$3))</f>
        <v>9.6339113680153961E-3</v>
      </c>
      <c r="K984" s="1" cm="1">
        <f t="array" ref="K984">[1]!table_weight[FKAccuracy]*(('F+ , F-'!K$2-[1]!tbl_gk[[#This Row],[FKAccuracy]])/('F+ , F-'!K$2-'F+ , F-'!K$3))</f>
        <v>9.4310921813203358E-3</v>
      </c>
      <c r="L984" s="1" cm="1">
        <f t="array" ref="L984">[1]!table_weight[LongPassing]*(('F+ , F-'!L$2-[1]!tbl_gk[[#This Row],[LongPassing]])/('F+ , F-'!L$2-'F+ , F-'!L$3))</f>
        <v>2.1115539902956136E-2</v>
      </c>
      <c r="M984" s="1" cm="1">
        <f t="array" ref="M984">[1]!table_weight[BallControl]*(('F+ , F-'!M$2-[1]!tbl_gk[[#This Row],[BallControl]])/('F+ , F-'!M$2-'F+ , F-'!M$3))</f>
        <v>1.3472988830457604E-2</v>
      </c>
      <c r="N984" s="1" cm="1">
        <f t="array" ref="N984">[1]!table_weight[Acceleration]*(('F+ , F-'!N$2-[1]!tbl_gk[[#This Row],[Acceleration]])/('F+ , F-'!N$2-'F+ , F-'!N$3))</f>
        <v>7.2155908301866443E-3</v>
      </c>
      <c r="O984" s="1" cm="1">
        <f t="array" ref="O984">[1]!table_weight[SprintSpeed]*(('F+ , F-'!O$2-[1]!tbl_gk[[#This Row],[SprintSpeed]])/('F+ , F-'!O$2-'F+ , F-'!O$3))</f>
        <v>9.2765439610587065E-3</v>
      </c>
      <c r="P984" s="1" cm="1">
        <f t="array" ref="P984">[1]!table_weight[Agility]*(('F+ , F-'!P$2-[1]!tbl_gk[[#This Row],[Agility]])/('F+ , F-'!P$2-'F+ , F-'!P$3))</f>
        <v>4.2123984928974139E-3</v>
      </c>
      <c r="Q984" s="1" cm="1">
        <f t="array" ref="Q984">[1]!table_weight[Reactions]*(('F+ , F-'!Q$2-[1]!tbl_gk[[#This Row],[Reactions]])/('F+ , F-'!Q$2-'F+ , F-'!Q$3))</f>
        <v>2.5782100003609409E-3</v>
      </c>
      <c r="R984" s="1" cm="1">
        <f t="array" ref="R984">[1]!table_weight[Balance]*(('F+ , F-'!R$2-[1]!tbl_gk[[#This Row],[Balance]])/('F+ , F-'!R$2-'F+ , F-'!R$3))</f>
        <v>2.359325232983359E-3</v>
      </c>
      <c r="S984" s="1" cm="1">
        <f t="array" ref="S984">[1]!table_weight[ShotPower]*(('F+ , F-'!S$2-[1]!tbl_gk[[#This Row],[ShotPower]])/('F+ , F-'!S$2-'F+ , F-'!S$3))</f>
        <v>7.7912248547492196E-3</v>
      </c>
      <c r="T984" s="1" cm="1">
        <f t="array" ref="T984">[1]!table_weight[Jumping]*(('F+ , F-'!T$2-[1]!tbl_gk[[#This Row],[Jumping]])/('F+ , F-'!T$2-'F+ , F-'!T$3))</f>
        <v>2.6620018253726754E-3</v>
      </c>
      <c r="U984" s="1" cm="1">
        <f t="array" ref="U984">[1]!table_weight[Stamina]*(('F+ , F-'!U$2-[1]!tbl_gk[[#This Row],[Stamina]])/('F+ , F-'!U$2-'F+ , F-'!U$3))</f>
        <v>1.4598074526237249E-2</v>
      </c>
      <c r="V984" s="1" cm="1">
        <f t="array" ref="V984">[1]!table_weight[Strength]*(('F+ , F-'!V$2-[1]!tbl_gk[[#This Row],[Strength]])/('F+ , F-'!V$2-'F+ , F-'!V$3))</f>
        <v>1.8634012777608722E-2</v>
      </c>
      <c r="W984" s="1" cm="1">
        <f t="array" ref="W984">[1]!table_weight[LongShots]*(('F+ , F-'!W$2-[1]!tbl_gk[[#This Row],[LongShots]])/('F+ , F-'!W$2-'F+ , F-'!W$3))</f>
        <v>1.0128592311173986E-2</v>
      </c>
      <c r="X984" s="1" cm="1">
        <f t="array" ref="X984">[1]!table_weight[Aggression]*(('F+ , F-'!X$2-[1]!tbl_gk[[#This Row],[Aggression]])/('F+ , F-'!X$2-'F+ , F-'!X$3))</f>
        <v>1.2169151201703659E-2</v>
      </c>
      <c r="Y984" s="1" cm="1">
        <f t="array" ref="Y984">[1]!table_weight[Interceptions]*(('F+ , F-'!Y$2-[1]!tbl_gk[[#This Row],[Interceptions]])/('F+ , F-'!Y$2-'F+ , F-'!Y$3))</f>
        <v>2.3546812894353474E-2</v>
      </c>
      <c r="Z984" s="1" cm="1">
        <f t="array" ref="Z984">[1]!table_weight[Positioning]*(('F+ , F-'!Z$2-[1]!tbl_gk[[#This Row],[Positioning]])/('F+ , F-'!Z$2-'F+ , F-'!Z$3))</f>
        <v>2.0704458641787279E-3</v>
      </c>
      <c r="AA984" s="1" cm="1">
        <f t="array" ref="AA984">[1]!table_weight[Vision]*(('F+ , F-'!AA$2-[1]!tbl_gk[[#This Row],[Vision]])/('F+ , F-'!AA$2-'F+ , F-'!AA$3))</f>
        <v>2.5555217523577683E-2</v>
      </c>
      <c r="AB984" s="1" cm="1">
        <f t="array" ref="AB984">[1]!table_weight[Penalties]*(('F+ , F-'!AB$2-[1]!tbl_gk[[#This Row],[Penalties]])/('F+ , F-'!AB$2-'F+ , F-'!AB$3))</f>
        <v>2.3096780543674466E-3</v>
      </c>
      <c r="AC984" s="1" cm="1">
        <f t="array" ref="AC984">[1]!table_weight[Composure]*(('F+ , F-'!AC$2-[1]!tbl_gk[[#This Row],[Composure]])/('F+ , F-'!AC$2-'F+ , F-'!AC$3))</f>
        <v>1.441083694938589E-3</v>
      </c>
      <c r="AD984" s="1" cm="1">
        <f t="array" ref="AD984">[1]!table_weight[Marking]*(('F+ , F-'!AD$2-[1]!tbl_gk[[#This Row],[Marking]])/('F+ , F-'!AD$2-'F+ , F-'!AD$3))</f>
        <v>2.9972168700492414E-2</v>
      </c>
      <c r="AE984" s="1" cm="1">
        <f t="array" ref="AE984">[1]!table_weight[StandingTackle]*(('F+ , F-'!AE$2-[1]!tbl_gk[[#This Row],[StandingTackle]])/('F+ , F-'!AE$2-'F+ , F-'!AE$3))</f>
        <v>2.9141914719869356E-2</v>
      </c>
      <c r="AF984" s="1" cm="1">
        <f t="array" ref="AF984">[1]!table_weight[SlidingTackle]*(('F+ , F-'!AF$2-[1]!tbl_gk[[#This Row],[SlidingTackle]])/('F+ , F-'!AF$2-'F+ , F-'!AF$3))</f>
        <v>9.7139715732897855E-3</v>
      </c>
      <c r="AG984" s="1" cm="1">
        <f t="array" ref="AG984">[1]!table_weight[GKDiving]*(('F+ , F-'!AG$2-[1]!tbl_gk[[#This Row],[GKDiving]])/('F+ , F-'!AG$2-'F+ , F-'!AG$3))</f>
        <v>5.8076006490213938E-2</v>
      </c>
      <c r="AH984" s="1" cm="1">
        <f t="array" ref="AH984">[1]!table_weight[GKHandling]*(('F+ , F-'!AH$2-[1]!tbl_gk[[#This Row],[GKHandling]])/('F+ , F-'!AH$2-'F+ , F-'!AH$3))</f>
        <v>6.0601050250658012E-2</v>
      </c>
      <c r="AI984" s="1" cm="1">
        <f t="array" ref="AI984">[1]!table_weight[GKKicking]*(('F+ , F-'!AI$2-[1]!tbl_gk[[#This Row],[GKKicking]])/('F+ , F-'!AI$2-'F+ , F-'!AI$3))</f>
        <v>3.57773045330088E-2</v>
      </c>
      <c r="AJ984" s="1" cm="1">
        <f t="array" ref="AJ984">[1]!table_weight[GKPositioning]*(('F+ , F-'!AJ$2-[1]!tbl_gk[[#This Row],[GKPositioning]])/('F+ , F-'!AJ$2-'F+ , F-'!AJ$3))</f>
        <v>2.3335517539959265E-2</v>
      </c>
      <c r="AK984" s="1" cm="1">
        <f t="array" ref="AK984">[1]!table_weight[GKReflexes]*(('F+ , F-'!AK$2-[1]!tbl_gk[[#This Row],[GKReflexes]])/('F+ , F-'!AK$2-'F+ , F-'!AK$3))</f>
        <v>6.9235709698137402E-2</v>
      </c>
    </row>
    <row r="985" spans="1:37" x14ac:dyDescent="0.55000000000000004">
      <c r="A985" s="8">
        <f>[1]!tbl_gk[[#This Row],[ID]]</f>
        <v>236613</v>
      </c>
      <c r="B985" s="2" cm="1">
        <f t="array" ref="B985">[1]!table_weight[ValueEUR]*(('F+ , F-'!B$2-[1]!tbl_gk[[#This Row],[ValueEUR]])/('F+ , F-'!B$2-'F+ , F-'!B$3))</f>
        <v>4.9108559053458981E-4</v>
      </c>
      <c r="C985" s="2" cm="1">
        <f t="array" ref="C985">[1]!table_weight[WageEUR]*(('F+ , F-'!C$2-[1]!tbl_gk[[#This Row],[WageEUR]])/('F+ , F-'!C$2-'F+ , F-'!C$3))</f>
        <v>1.9560467654709084E-3</v>
      </c>
      <c r="D985" s="2" cm="1">
        <f t="array" ref="D985">[1]!table_weight[Crossing]*(('F+ , F-'!D$2-[1]!tbl_gk[[#This Row],[Crossing]])/('F+ , F-'!D$2-'F+ , F-'!D$3))</f>
        <v>4.0350343458280549E-2</v>
      </c>
      <c r="E985" s="2" cm="1">
        <f t="array" ref="E985">[1]!table_weight[Finishing]*(('F+ , F-'!E$2-[1]!tbl_gk[[#This Row],[Finishing]])/('F+ , F-'!E$2-'F+ , F-'!E$3))</f>
        <v>2.1961515059324362E-2</v>
      </c>
      <c r="F985" s="2" cm="1">
        <f t="array" ref="F985">[1]!table_weight[HeadingAccuracy]*(('F+ , F-'!F$2-[1]!tbl_gk[[#This Row],[HeadingAccuracy]])/('F+ , F-'!F$2-'F+ , F-'!F$3))</f>
        <v>1.0439222844598752E-2</v>
      </c>
      <c r="G985" s="2" cm="1">
        <f t="array" ref="G985">[1]!table_weight[ShortPassing]*(('F+ , F-'!G$2-[1]!tbl_gk[[#This Row],[ShortPassing]])/('F+ , F-'!G$2-'F+ , F-'!G$3))</f>
        <v>4.781557995763748E-2</v>
      </c>
      <c r="H985" s="2" cm="1">
        <f t="array" ref="H985">[1]!table_weight[Volleys]*(('F+ , F-'!H$2-[1]!tbl_gk[[#This Row],[Volleys]])/('F+ , F-'!H$2-'F+ , F-'!H$3))</f>
        <v>2.3147841959762173E-3</v>
      </c>
      <c r="I985" s="2" cm="1">
        <f t="array" ref="I985">[1]!table_weight[Dribbling]*(('F+ , F-'!I$2-[1]!tbl_gk[[#This Row],[Dribbling]])/('F+ , F-'!I$2-'F+ , F-'!I$3))</f>
        <v>1.5646051545047536E-2</v>
      </c>
      <c r="J985" s="2" cm="1">
        <f t="array" ref="J985">[1]!table_weight[Curve]*(('F+ , F-'!J$2-[1]!tbl_gk[[#This Row],[Curve]])/('F+ , F-'!J$2-'F+ , F-'!J$3))</f>
        <v>9.9719433458404991E-3</v>
      </c>
      <c r="K985" s="2" cm="1">
        <f t="array" ref="K985">[1]!table_weight[FKAccuracy]*(('F+ , F-'!K$2-[1]!tbl_gk[[#This Row],[FKAccuracy]])/('F+ , F-'!K$2-'F+ , F-'!K$3))</f>
        <v>1.0039549741405519E-2</v>
      </c>
      <c r="L985" s="2" cm="1">
        <f t="array" ref="L985">[1]!table_weight[LongPassing]*(('F+ , F-'!L$2-[1]!tbl_gk[[#This Row],[LongPassing]])/('F+ , F-'!L$2-'F+ , F-'!L$3))</f>
        <v>2.2198388103107734E-2</v>
      </c>
      <c r="M985" s="2" cm="1">
        <f t="array" ref="M985">[1]!table_weight[BallControl]*(('F+ , F-'!M$2-[1]!tbl_gk[[#This Row],[BallControl]])/('F+ , F-'!M$2-'F+ , F-'!M$3))</f>
        <v>9.1268634012777305E-3</v>
      </c>
      <c r="N985" s="2" cm="1">
        <f t="array" ref="N985">[1]!table_weight[Acceleration]*(('F+ , F-'!N$2-[1]!tbl_gk[[#This Row],[Acceleration]])/('F+ , F-'!N$2-'F+ , F-'!N$3))</f>
        <v>6.0881547629699816E-3</v>
      </c>
      <c r="O985" s="2" cm="1">
        <f t="array" ref="O985">[1]!table_weight[SprintSpeed]*(('F+ , F-'!O$2-[1]!tbl_gk[[#This Row],[SprintSpeed]])/('F+ , F-'!O$2-'F+ , F-'!O$3))</f>
        <v>6.1843626407058041E-3</v>
      </c>
      <c r="P985" s="2" cm="1">
        <f t="array" ref="P985">[1]!table_weight[Agility]*(('F+ , F-'!P$2-[1]!tbl_gk[[#This Row],[Agility]])/('F+ , F-'!P$2-'F+ , F-'!P$3))</f>
        <v>3.5103320774145116E-3</v>
      </c>
      <c r="Q985" s="2" cm="1">
        <f t="array" ref="Q985">[1]!table_weight[Reactions]*(('F+ , F-'!Q$2-[1]!tbl_gk[[#This Row],[Reactions]])/('F+ , F-'!Q$2-'F+ , F-'!Q$3))</f>
        <v>1.3406692001876892E-3</v>
      </c>
      <c r="R985" s="2" cm="1">
        <f t="array" ref="R985">[1]!table_weight[Balance]*(('F+ , F-'!R$2-[1]!tbl_gk[[#This Row],[Balance]])/('F+ , F-'!R$2-'F+ , F-'!R$3))</f>
        <v>2.4835002452456411E-3</v>
      </c>
      <c r="S985" s="2" cm="1">
        <f t="array" ref="S985">[1]!table_weight[ShotPower]*(('F+ , F-'!S$2-[1]!tbl_gk[[#This Row],[ShotPower]])/('F+ , F-'!S$2-'F+ , F-'!S$3))</f>
        <v>6.2329798837993753E-3</v>
      </c>
      <c r="T985" s="2" cm="1">
        <f t="array" ref="T985">[1]!table_weight[Jumping]*(('F+ , F-'!T$2-[1]!tbl_gk[[#This Row],[Jumping]])/('F+ , F-'!T$2-'F+ , F-'!T$3))</f>
        <v>2.4043887454979003E-3</v>
      </c>
      <c r="U985" s="2" cm="1">
        <f t="array" ref="U985">[1]!table_weight[Stamina]*(('F+ , F-'!U$2-[1]!tbl_gk[[#This Row],[Stamina]])/('F+ , F-'!U$2-'F+ , F-'!U$3))</f>
        <v>1.2021943727489499E-2</v>
      </c>
      <c r="V985" s="2" cm="1">
        <f t="array" ref="V985">[1]!table_weight[Strength]*(('F+ , F-'!V$2-[1]!tbl_gk[[#This Row],[Strength]])/('F+ , F-'!V$2-'F+ , F-'!V$3))</f>
        <v>2.2183348544772292E-2</v>
      </c>
      <c r="W985" s="2" cm="1">
        <f t="array" ref="W985">[1]!table_weight[LongShots]*(('F+ , F-'!W$2-[1]!tbl_gk[[#This Row],[LongShots]])/('F+ , F-'!W$2-'F+ , F-'!W$3))</f>
        <v>1.0388299806332293E-2</v>
      </c>
      <c r="X985" s="2" cm="1">
        <f t="array" ref="X985">[1]!table_weight[Aggression]*(('F+ , F-'!X$2-[1]!tbl_gk[[#This Row],[Aggression]])/('F+ , F-'!X$2-'F+ , F-'!X$3))</f>
        <v>1.5211439002129575E-2</v>
      </c>
      <c r="Y985" s="2" cm="1">
        <f t="array" ref="Y985">[1]!table_weight[Interceptions]*(('F+ , F-'!Y$2-[1]!tbl_gk[[#This Row],[Interceptions]])/('F+ , F-'!Y$2-'F+ , F-'!Y$3))</f>
        <v>2.4931919535197796E-2</v>
      </c>
      <c r="Z985" s="2" cm="1">
        <f t="array" ref="Z985">[1]!table_weight[Positioning]*(('F+ , F-'!Z$2-[1]!tbl_gk[[#This Row],[Positioning]])/('F+ , F-'!Z$2-'F+ , F-'!Z$3))</f>
        <v>2.0704458641787279E-3</v>
      </c>
      <c r="AA985" s="2" cm="1">
        <f t="array" ref="AA985">[1]!table_weight[Vision]*(('F+ , F-'!AA$2-[1]!tbl_gk[[#This Row],[Vision]])/('F+ , F-'!AA$2-'F+ , F-'!AA$3))</f>
        <v>1.7746678835817837E-2</v>
      </c>
      <c r="AB985" s="2" cm="1">
        <f t="array" ref="AB985">[1]!table_weight[Penalties]*(('F+ , F-'!AB$2-[1]!tbl_gk[[#This Row],[Penalties]])/('F+ , F-'!AB$2-'F+ , F-'!AB$3))</f>
        <v>2.4662663970364263E-3</v>
      </c>
      <c r="AC985" s="2" cm="1">
        <f t="array" ref="AC985">[1]!table_weight[Composure]*(('F+ , F-'!AC$2-[1]!tbl_gk[[#This Row],[Composure]])/('F+ , F-'!AC$2-'F+ , F-'!AC$3))</f>
        <v>1.7079510458531426E-3</v>
      </c>
      <c r="AD985" s="2" cm="1">
        <f t="array" ref="AD985">[1]!table_weight[Marking]*(('F+ , F-'!AD$2-[1]!tbl_gk[[#This Row],[Marking]])/('F+ , F-'!AD$2-'F+ , F-'!AD$3))</f>
        <v>3.1549651263676225E-2</v>
      </c>
      <c r="AE985" s="2" cm="1">
        <f t="array" ref="AE985">[1]!table_weight[StandingTackle]*(('F+ , F-'!AE$2-[1]!tbl_gk[[#This Row],[StandingTackle]])/('F+ , F-'!AE$2-'F+ , F-'!AE$3))</f>
        <v>2.465854322450484E-2</v>
      </c>
      <c r="AF985" s="2" cm="1">
        <f t="array" ref="AF985">[1]!table_weight[SlidingTackle]*(('F+ , F-'!AF$2-[1]!tbl_gk[[#This Row],[SlidingTackle]])/('F+ , F-'!AF$2-'F+ , F-'!AF$3))</f>
        <v>1.0461200155850536E-2</v>
      </c>
      <c r="AG985" s="2" cm="1">
        <f t="array" ref="AG985">[1]!table_weight[GKDiving]*(('F+ , F-'!AG$2-[1]!tbl_gk[[#This Row],[GKDiving]])/('F+ , F-'!AG$2-'F+ , F-'!AG$3))</f>
        <v>3.0746121083054436E-2</v>
      </c>
      <c r="AH985" s="2" cm="1">
        <f t="array" ref="AH985">[1]!table_weight[GKHandling]*(('F+ , F-'!AH$2-[1]!tbl_gk[[#This Row],[GKHandling]])/('F+ , F-'!AH$2-'F+ , F-'!AH$3))</f>
        <v>4.6341979603444362E-2</v>
      </c>
      <c r="AI985" s="2" cm="1">
        <f t="array" ref="AI985">[1]!table_weight[GKKicking]*(('F+ , F-'!AI$2-[1]!tbl_gk[[#This Row],[GKKicking]])/('F+ , F-'!AI$2-'F+ , F-'!AI$3))</f>
        <v>2.8621843626407038E-2</v>
      </c>
      <c r="AJ985" s="2" cm="1">
        <f t="array" ref="AJ985">[1]!table_weight[GKPositioning]*(('F+ , F-'!AJ$2-[1]!tbl_gk[[#This Row],[GKPositioning]])/('F+ , F-'!AJ$2-'F+ , F-'!AJ$3))</f>
        <v>1.6397931244295699E-2</v>
      </c>
      <c r="AK985" s="2" cm="1">
        <f t="array" ref="AK985">[1]!table_weight[GKReflexes]*(('F+ , F-'!AK$2-[1]!tbl_gk[[#This Row],[GKReflexes]])/('F+ , F-'!AK$2-'F+ , F-'!AK$3))</f>
        <v>3.0973870128114096E-2</v>
      </c>
    </row>
    <row r="986" spans="1:37" x14ac:dyDescent="0.55000000000000004">
      <c r="A986" s="7">
        <f>[1]!tbl_gk[[#This Row],[ID]]</f>
        <v>236649</v>
      </c>
      <c r="B986" s="1" cm="1">
        <f t="array" ref="B986">[1]!table_weight[ValueEUR]*(('F+ , F-'!B$2-[1]!tbl_gk[[#This Row],[ValueEUR]])/('F+ , F-'!B$2-'F+ , F-'!B$3))</f>
        <v>4.9108559053458981E-4</v>
      </c>
      <c r="C986" s="1" cm="1">
        <f t="array" ref="C986">[1]!table_weight[WageEUR]*(('F+ , F-'!C$2-[1]!tbl_gk[[#This Row],[WageEUR]])/('F+ , F-'!C$2-'F+ , F-'!C$3))</f>
        <v>8.6066057680719962E-4</v>
      </c>
      <c r="D986" s="1" cm="1">
        <f t="array" ref="D986">[1]!table_weight[Crossing]*(('F+ , F-'!D$2-[1]!tbl_gk[[#This Row],[Crossing]])/('F+ , F-'!D$2-'F+ , F-'!D$3))</f>
        <v>3.4746129089074922E-2</v>
      </c>
      <c r="E986" s="1" cm="1">
        <f t="array" ref="E986">[1]!table_weight[Finishing]*(('F+ , F-'!E$2-[1]!tbl_gk[[#This Row],[Finishing]])/('F+ , F-'!E$2-'F+ , F-'!E$3))</f>
        <v>1.2977258898691668E-2</v>
      </c>
      <c r="F986" s="1" cm="1">
        <f t="array" ref="F986">[1]!table_weight[HeadingAccuracy]*(('F+ , F-'!F$2-[1]!tbl_gk[[#This Row],[HeadingAccuracy]])/('F+ , F-'!F$2-'F+ , F-'!F$3))</f>
        <v>9.1865161032469011E-3</v>
      </c>
      <c r="G986" s="1" cm="1">
        <f t="array" ref="G986">[1]!table_weight[ShortPassing]*(('F+ , F-'!G$2-[1]!tbl_gk[[#This Row],[ShortPassing]])/('F+ , F-'!G$2-'F+ , F-'!G$3))</f>
        <v>4.2190217609680135E-2</v>
      </c>
      <c r="H986" s="1" cm="1">
        <f t="array" ref="H986">[1]!table_weight[Volleys]*(('F+ , F-'!H$2-[1]!tbl_gk[[#This Row],[Volleys]])/('F+ , F-'!H$2-'F+ , F-'!H$3))</f>
        <v>1.851827356780974E-3</v>
      </c>
      <c r="I986" s="1" cm="1">
        <f t="array" ref="I986">[1]!table_weight[Dribbling]*(('F+ , F-'!I$2-[1]!tbl_gk[[#This Row],[Dribbling]])/('F+ , F-'!I$2-'F+ , F-'!I$3))</f>
        <v>1.4668173323482065E-2</v>
      </c>
      <c r="J986" s="1" cm="1">
        <f t="array" ref="J986">[1]!table_weight[Curve]*(('F+ , F-'!J$2-[1]!tbl_gk[[#This Row],[Curve]])/('F+ , F-'!J$2-'F+ , F-'!J$3))</f>
        <v>9.6339113680153961E-3</v>
      </c>
      <c r="K986" s="1" cm="1">
        <f t="array" ref="K986">[1]!table_weight[FKAccuracy]*(('F+ , F-'!K$2-[1]!tbl_gk[[#This Row],[FKAccuracy]])/('F+ , F-'!K$2-'F+ , F-'!K$3))</f>
        <v>8.9747490112564478E-3</v>
      </c>
      <c r="L986" s="1" cm="1">
        <f t="array" ref="L986">[1]!table_weight[LongPassing]*(('F+ , F-'!L$2-[1]!tbl_gk[[#This Row],[LongPassing]])/('F+ , F-'!L$2-'F+ , F-'!L$3))</f>
        <v>1.8408419402577144E-2</v>
      </c>
      <c r="M986" s="1" cm="1">
        <f t="array" ref="M986">[1]!table_weight[BallControl]*(('F+ , F-'!M$2-[1]!tbl_gk[[#This Row],[BallControl]])/('F+ , F-'!M$2-'F+ , F-'!M$3))</f>
        <v>5.6499630579338331E-3</v>
      </c>
      <c r="N986" s="1" cm="1">
        <f t="array" ref="N986">[1]!table_weight[Acceleration]*(('F+ , F-'!N$2-[1]!tbl_gk[[#This Row],[Acceleration]])/('F+ , F-'!N$2-'F+ , F-'!N$3))</f>
        <v>5.637180336083316E-3</v>
      </c>
      <c r="O986" s="1" cm="1">
        <f t="array" ref="O986">[1]!table_weight[SprintSpeed]*(('F+ , F-'!O$2-[1]!tbl_gk[[#This Row],[SprintSpeed]])/('F+ , F-'!O$2-'F+ , F-'!O$3))</f>
        <v>5.6221478551870948E-3</v>
      </c>
      <c r="P986" s="1" cm="1">
        <f t="array" ref="P986">[1]!table_weight[Agility]*(('F+ , F-'!P$2-[1]!tbl_gk[[#This Row],[Agility]])/('F+ , F-'!P$2-'F+ , F-'!P$3))</f>
        <v>3.8613652851559629E-3</v>
      </c>
      <c r="Q986" s="1" cm="1">
        <f t="array" ref="Q986">[1]!table_weight[Reactions]*(('F+ , F-'!Q$2-[1]!tbl_gk[[#This Row],[Reactions]])/('F+ , F-'!Q$2-'F+ , F-'!Q$3))</f>
        <v>9.7971980013715747E-4</v>
      </c>
      <c r="R986" s="1" cm="1">
        <f t="array" ref="R986">[1]!table_weight[Balance]*(('F+ , F-'!R$2-[1]!tbl_gk[[#This Row],[Balance]])/('F+ , F-'!R$2-'F+ , F-'!R$3))</f>
        <v>1.3659251348851025E-3</v>
      </c>
      <c r="S986" s="1" cm="1">
        <f t="array" ref="S986">[1]!table_weight[ShotPower]*(('F+ , F-'!S$2-[1]!tbl_gk[[#This Row],[ShotPower]])/('F+ , F-'!S$2-'F+ , F-'!S$3))</f>
        <v>4.4150274176912247E-3</v>
      </c>
      <c r="T986" s="1" cm="1">
        <f t="array" ref="T986">[1]!table_weight[Jumping]*(('F+ , F-'!T$2-[1]!tbl_gk[[#This Row],[Jumping]])/('F+ , F-'!T$2-'F+ , F-'!T$3))</f>
        <v>1.2880653993738752E-3</v>
      </c>
      <c r="U986" s="1" cm="1">
        <f t="array" ref="U986">[1]!table_weight[Stamina]*(('F+ , F-'!U$2-[1]!tbl_gk[[#This Row],[Stamina]])/('F+ , F-'!U$2-'F+ , F-'!U$3))</f>
        <v>9.4458129287417498E-3</v>
      </c>
      <c r="V986" s="1" cm="1">
        <f t="array" ref="V986">[1]!table_weight[Strength]*(('F+ , F-'!V$2-[1]!tbl_gk[[#This Row],[Strength]])/('F+ , F-'!V$2-'F+ , F-'!V$3))</f>
        <v>2.7507352195517646E-2</v>
      </c>
      <c r="W986" s="1" cm="1">
        <f t="array" ref="W986">[1]!table_weight[LongShots]*(('F+ , F-'!W$2-[1]!tbl_gk[[#This Row],[LongShots]])/('F+ , F-'!W$2-'F+ , F-'!W$3))</f>
        <v>8.570347340224143E-3</v>
      </c>
      <c r="X986" s="1" cm="1">
        <f t="array" ref="X986">[1]!table_weight[Aggression]*(('F+ , F-'!X$2-[1]!tbl_gk[[#This Row],[Aggression]])/('F+ , F-'!X$2-'F+ , F-'!X$3))</f>
        <v>1.460298144204439E-2</v>
      </c>
      <c r="Y986" s="1" cm="1">
        <f t="array" ref="Y986">[1]!table_weight[Interceptions]*(('F+ , F-'!Y$2-[1]!tbl_gk[[#This Row],[Interceptions]])/('F+ , F-'!Y$2-'F+ , F-'!Y$3))</f>
        <v>2.0776599612664828E-2</v>
      </c>
      <c r="Z986" s="1" cm="1">
        <f t="array" ref="Z986">[1]!table_weight[Positioning]*(('F+ , F-'!Z$2-[1]!tbl_gk[[#This Row],[Positioning]])/('F+ , F-'!Z$2-'F+ , F-'!Z$3))</f>
        <v>1.7746678835817667E-3</v>
      </c>
      <c r="AA986" s="1" cm="1">
        <f t="array" ref="AA986">[1]!table_weight[Vision]*(('F+ , F-'!AA$2-[1]!tbl_gk[[#This Row],[Vision]])/('F+ , F-'!AA$2-'F+ , F-'!AA$3))</f>
        <v>1.2067741608356128E-2</v>
      </c>
      <c r="AB986" s="1" cm="1">
        <f t="array" ref="AB986">[1]!table_weight[Penalties]*(('F+ , F-'!AB$2-[1]!tbl_gk[[#This Row],[Penalties]])/('F+ , F-'!AB$2-'F+ , F-'!AB$3))</f>
        <v>1.9573542833622431E-3</v>
      </c>
      <c r="AC986" s="1" cm="1">
        <f t="array" ref="AC986">[1]!table_weight[Composure]*(('F+ , F-'!AC$2-[1]!tbl_gk[[#This Row],[Composure]])/('F+ , F-'!AC$2-'F+ , F-'!AC$3))</f>
        <v>1.1742163440240354E-3</v>
      </c>
      <c r="AD986" s="1" cm="1">
        <f t="array" ref="AD986">[1]!table_weight[Marking]*(('F+ , F-'!AD$2-[1]!tbl_gk[[#This Row],[Marking]])/('F+ , F-'!AD$2-'F+ , F-'!AD$3))</f>
        <v>2.5239721010940977E-2</v>
      </c>
      <c r="AE986" s="1" cm="1">
        <f t="array" ref="AE986">[1]!table_weight[StandingTackle]*(('F+ , F-'!AE$2-[1]!tbl_gk[[#This Row],[StandingTackle]])/('F+ , F-'!AE$2-'F+ , F-'!AE$3))</f>
        <v>2.241685747682258E-2</v>
      </c>
      <c r="AF986" s="1" cm="1">
        <f t="array" ref="AF986">[1]!table_weight[SlidingTackle]*(('F+ , F-'!AF$2-[1]!tbl_gk[[#This Row],[SlidingTackle]])/('F+ , F-'!AF$2-'F+ , F-'!AF$3))</f>
        <v>8.9667429907290316E-3</v>
      </c>
      <c r="AG986" s="1" cm="1">
        <f t="array" ref="AG986">[1]!table_weight[GKDiving]*(('F+ , F-'!AG$2-[1]!tbl_gk[[#This Row],[GKDiving]])/('F+ , F-'!AG$2-'F+ , F-'!AG$3))</f>
        <v>3.4162356758949373E-2</v>
      </c>
      <c r="AH986" s="1" cm="1">
        <f t="array" ref="AH986">[1]!table_weight[GKHandling]*(('F+ , F-'!AH$2-[1]!tbl_gk[[#This Row],[GKHandling]])/('F+ , F-'!AH$2-'F+ , F-'!AH$3))</f>
        <v>4.2777211941640955E-2</v>
      </c>
      <c r="AI986" s="1" cm="1">
        <f t="array" ref="AI986">[1]!table_weight[GKKicking]*(('F+ , F-'!AI$2-[1]!tbl_gk[[#This Row],[GKKicking]])/('F+ , F-'!AI$2-'F+ , F-'!AI$3))</f>
        <v>1.9677517493154842E-2</v>
      </c>
      <c r="AJ986" s="1" cm="1">
        <f t="array" ref="AJ986">[1]!table_weight[GKPositioning]*(('F+ , F-'!AJ$2-[1]!tbl_gk[[#This Row],[GKPositioning]])/('F+ , F-'!AJ$2-'F+ , F-'!AJ$3))</f>
        <v>1.4505862254569271E-2</v>
      </c>
      <c r="AK986" s="1" cm="1">
        <f t="array" ref="AK986">[1]!table_weight[GKReflexes]*(('F+ , F-'!AK$2-[1]!tbl_gk[[#This Row],[GKReflexes]])/('F+ , F-'!AK$2-'F+ , F-'!AK$3))</f>
        <v>3.0973870128114096E-2</v>
      </c>
    </row>
    <row r="987" spans="1:37" x14ac:dyDescent="0.55000000000000004">
      <c r="A987" s="8">
        <f>[1]!tbl_gk[[#This Row],[ID]]</f>
        <v>236663</v>
      </c>
      <c r="B987" s="2" cm="1">
        <f t="array" ref="B987">[1]!table_weight[ValueEUR]*(('F+ , F-'!B$2-[1]!tbl_gk[[#This Row],[ValueEUR]])/('F+ , F-'!B$2-'F+ , F-'!B$3))</f>
        <v>1.4383776567512181E-4</v>
      </c>
      <c r="C987" s="2" cm="1">
        <f t="array" ref="C987">[1]!table_weight[WageEUR]*(('F+ , F-'!C$2-[1]!tbl_gk[[#This Row],[WageEUR]])/('F+ , F-'!C$2-'F+ , F-'!C$3))</f>
        <v>5.4769309433185431E-4</v>
      </c>
      <c r="D987" s="2" cm="1">
        <f t="array" ref="D987">[1]!table_weight[Crossing]*(('F+ , F-'!D$2-[1]!tbl_gk[[#This Row],[Crossing]])/('F+ , F-'!D$2-'F+ , F-'!D$3))</f>
        <v>3.81086577105983E-2</v>
      </c>
      <c r="E987" s="2" cm="1">
        <f t="array" ref="E987">[1]!table_weight[Finishing]*(('F+ , F-'!E$2-[1]!tbl_gk[[#This Row],[Finishing]])/('F+ , F-'!E$2-'F+ , F-'!E$3))</f>
        <v>1.6970261636750646E-2</v>
      </c>
      <c r="F987" s="2" cm="1">
        <f t="array" ref="F987">[1]!table_weight[HeadingAccuracy]*(('F+ , F-'!F$2-[1]!tbl_gk[[#This Row],[HeadingAccuracy]])/('F+ , F-'!F$2-'F+ , F-'!F$3))</f>
        <v>1.1274360672166649E-2</v>
      </c>
      <c r="G987" s="2" cm="1">
        <f t="array" ref="G987">[1]!table_weight[ShortPassing]*(('F+ , F-'!G$2-[1]!tbl_gk[[#This Row],[ShortPassing]])/('F+ , F-'!G$2-'F+ , F-'!G$3))</f>
        <v>6.1878985827530868E-2</v>
      </c>
      <c r="H987" s="2" cm="1">
        <f t="array" ref="H987">[1]!table_weight[Volleys]*(('F+ , F-'!H$2-[1]!tbl_gk[[#This Row],[Volleys]])/('F+ , F-'!H$2-'F+ , F-'!H$3))</f>
        <v>1.0416528881892981E-3</v>
      </c>
      <c r="I987" s="2" cm="1">
        <f t="array" ref="I987">[1]!table_weight[Dribbling]*(('F+ , F-'!I$2-[1]!tbl_gk[[#This Row],[Dribbling]])/('F+ , F-'!I$2-'F+ , F-'!I$3))</f>
        <v>2.0535442652874894E-2</v>
      </c>
      <c r="J987" s="2" cm="1">
        <f t="array" ref="J987">[1]!table_weight[Curve]*(('F+ , F-'!J$2-[1]!tbl_gk[[#This Row],[Curve]])/('F+ , F-'!J$2-'F+ , F-'!J$3))</f>
        <v>9.6339113680153961E-3</v>
      </c>
      <c r="K987" s="2" cm="1">
        <f t="array" ref="K987">[1]!table_weight[FKAccuracy]*(('F+ , F-'!K$2-[1]!tbl_gk[[#This Row],[FKAccuracy]])/('F+ , F-'!K$2-'F+ , F-'!K$3))</f>
        <v>9.2789777912990392E-3</v>
      </c>
      <c r="L987" s="2" cm="1">
        <f t="array" ref="L987">[1]!table_weight[LongPassing]*(('F+ , F-'!L$2-[1]!tbl_gk[[#This Row],[LongPassing]])/('F+ , F-'!L$2-'F+ , F-'!L$3))</f>
        <v>2.1115539902956136E-2</v>
      </c>
      <c r="M987" s="2" cm="1">
        <f t="array" ref="M987">[1]!table_weight[BallControl]*(('F+ , F-'!M$2-[1]!tbl_gk[[#This Row],[BallControl]])/('F+ , F-'!M$2-'F+ , F-'!M$3))</f>
        <v>1.3907601373375588E-2</v>
      </c>
      <c r="N987" s="2" cm="1">
        <f t="array" ref="N987">[1]!table_weight[Acceleration]*(('F+ , F-'!N$2-[1]!tbl_gk[[#This Row],[Acceleration]])/('F+ , F-'!N$2-'F+ , F-'!N$3))</f>
        <v>5.8626675495266484E-3</v>
      </c>
      <c r="O987" s="2" cm="1">
        <f t="array" ref="O987">[1]!table_weight[SprintSpeed]*(('F+ , F-'!O$2-[1]!tbl_gk[[#This Row],[SprintSpeed]])/('F+ , F-'!O$2-'F+ , F-'!O$3))</f>
        <v>7.3087922117432225E-3</v>
      </c>
      <c r="P987" s="2" cm="1">
        <f t="array" ref="P987">[1]!table_weight[Agility]*(('F+ , F-'!P$2-[1]!tbl_gk[[#This Row],[Agility]])/('F+ , F-'!P$2-'F+ , F-'!P$3))</f>
        <v>2.92527673117876E-3</v>
      </c>
      <c r="Q987" s="2" cm="1">
        <f t="array" ref="Q987">[1]!table_weight[Reactions]*(('F+ , F-'!Q$2-[1]!tbl_gk[[#This Row],[Reactions]])/('F+ , F-'!Q$2-'F+ , F-'!Q$3))</f>
        <v>1.8047470002526586E-3</v>
      </c>
      <c r="R987" s="2" cm="1">
        <f t="array" ref="R987">[1]!table_weight[Balance]*(('F+ , F-'!R$2-[1]!tbl_gk[[#This Row],[Balance]])/('F+ , F-'!R$2-'F+ , F-'!R$3))</f>
        <v>4.9670004904912813E-4</v>
      </c>
      <c r="S987" s="2" cm="1">
        <f t="array" ref="S987">[1]!table_weight[ShotPower]*(('F+ , F-'!S$2-[1]!tbl_gk[[#This Row],[ShotPower]])/('F+ , F-'!S$2-'F+ , F-'!S$3))</f>
        <v>6.7523948741159906E-3</v>
      </c>
      <c r="T987" s="2" cm="1">
        <f t="array" ref="T987">[1]!table_weight[Jumping]*(('F+ , F-'!T$2-[1]!tbl_gk[[#This Row],[Jumping]])/('F+ , F-'!T$2-'F+ , F-'!T$3))</f>
        <v>1.3739364259988001E-3</v>
      </c>
      <c r="U987" s="2" cm="1">
        <f t="array" ref="U987">[1]!table_weight[Stamina]*(('F+ , F-'!U$2-[1]!tbl_gk[[#This Row],[Stamina]])/('F+ , F-'!U$2-'F+ , F-'!U$3))</f>
        <v>1.4598074526237249E-2</v>
      </c>
      <c r="V987" s="2" cm="1">
        <f t="array" ref="V987">[1]!table_weight[Strength]*(('F+ , F-'!V$2-[1]!tbl_gk[[#This Row],[Strength]])/('F+ , F-'!V$2-'F+ , F-'!V$3))</f>
        <v>1.8634012777608722E-2</v>
      </c>
      <c r="W987" s="2" cm="1">
        <f t="array" ref="W987">[1]!table_weight[LongShots]*(('F+ , F-'!W$2-[1]!tbl_gk[[#This Row],[LongShots]])/('F+ , F-'!W$2-'F+ , F-'!W$3))</f>
        <v>8.3106398450658349E-3</v>
      </c>
      <c r="X987" s="2" cm="1">
        <f t="array" ref="X987">[1]!table_weight[Aggression]*(('F+ , F-'!X$2-[1]!tbl_gk[[#This Row],[Aggression]])/('F+ , F-'!X$2-'F+ , F-'!X$3))</f>
        <v>1.034377852144811E-2</v>
      </c>
      <c r="Y987" s="2" cm="1">
        <f t="array" ref="Y987">[1]!table_weight[Interceptions]*(('F+ , F-'!Y$2-[1]!tbl_gk[[#This Row],[Interceptions]])/('F+ , F-'!Y$2-'F+ , F-'!Y$3))</f>
        <v>1.8006386330976187E-2</v>
      </c>
      <c r="Z987" s="2" cm="1">
        <f t="array" ref="Z987">[1]!table_weight[Positioning]*(('F+ , F-'!Z$2-[1]!tbl_gk[[#This Row],[Positioning]])/('F+ , F-'!Z$2-'F+ , F-'!Z$3))</f>
        <v>1.4788899029848058E-3</v>
      </c>
      <c r="AA987" s="2" cm="1">
        <f t="array" ref="AA987">[1]!table_weight[Vision]*(('F+ , F-'!AA$2-[1]!tbl_gk[[#This Row],[Vision]])/('F+ , F-'!AA$2-'F+ , F-'!AA$3))</f>
        <v>1.8456545989250551E-2</v>
      </c>
      <c r="AB987" s="2" cm="1">
        <f t="array" ref="AB987">[1]!table_weight[Penalties]*(('F+ , F-'!AB$2-[1]!tbl_gk[[#This Row],[Penalties]])/('F+ , F-'!AB$2-'F+ , F-'!AB$3))</f>
        <v>2.2705309687002014E-3</v>
      </c>
      <c r="AC987" s="2" cm="1">
        <f t="array" ref="AC987">[1]!table_weight[Composure]*(('F+ , F-'!AC$2-[1]!tbl_gk[[#This Row],[Composure]])/('F+ , F-'!AC$2-'F+ , F-'!AC$3))</f>
        <v>2.4551796284138926E-3</v>
      </c>
      <c r="AD987" s="2" cm="1">
        <f t="array" ref="AD987">[1]!table_weight[Marking]*(('F+ , F-'!AD$2-[1]!tbl_gk[[#This Row],[Marking]])/('F+ , F-'!AD$2-'F+ , F-'!AD$3))</f>
        <v>7.8874128159190562E-3</v>
      </c>
      <c r="AE987" s="2" cm="1">
        <f t="array" ref="AE987">[1]!table_weight[StandingTackle]*(('F+ , F-'!AE$2-[1]!tbl_gk[[#This Row],[StandingTackle]])/('F+ , F-'!AE$2-'F+ , F-'!AE$3))</f>
        <v>3.362528621523387E-2</v>
      </c>
      <c r="AF987" s="2" cm="1">
        <f t="array" ref="AF987">[1]!table_weight[SlidingTackle]*(('F+ , F-'!AF$2-[1]!tbl_gk[[#This Row],[SlidingTackle]])/('F+ , F-'!AF$2-'F+ , F-'!AF$3))</f>
        <v>8.9667429907290316E-3</v>
      </c>
      <c r="AG987" s="2" cm="1">
        <f t="array" ref="AG987">[1]!table_weight[GKDiving]*(('F+ , F-'!AG$2-[1]!tbl_gk[[#This Row],[GKDiving]])/('F+ , F-'!AG$2-'F+ , F-'!AG$3))</f>
        <v>4.9535417300476586E-2</v>
      </c>
      <c r="AH987" s="2" cm="1">
        <f t="array" ref="AH987">[1]!table_weight[GKHandling]*(('F+ , F-'!AH$2-[1]!tbl_gk[[#This Row],[GKHandling]])/('F+ , F-'!AH$2-'F+ , F-'!AH$3))</f>
        <v>5.5253898757952898E-2</v>
      </c>
      <c r="AI987" s="2" cm="1">
        <f t="array" ref="AI987">[1]!table_weight[GKKicking]*(('F+ , F-'!AI$2-[1]!tbl_gk[[#This Row],[GKKicking]])/('F+ , F-'!AI$2-'F+ , F-'!AI$3))</f>
        <v>3.0410708853057477E-2</v>
      </c>
      <c r="AJ987" s="2" cm="1">
        <f t="array" ref="AJ987">[1]!table_weight[GKPositioning]*(('F+ , F-'!AJ$2-[1]!tbl_gk[[#This Row],[GKPositioning]])/('F+ , F-'!AJ$2-'F+ , F-'!AJ$3))</f>
        <v>2.1443448550232839E-2</v>
      </c>
      <c r="AK987" s="2" cm="1">
        <f t="array" ref="AK987">[1]!table_weight[GKReflexes]*(('F+ , F-'!AK$2-[1]!tbl_gk[[#This Row],[GKReflexes]])/('F+ , F-'!AK$2-'F+ , F-'!AK$3))</f>
        <v>5.10157860933644E-2</v>
      </c>
    </row>
    <row r="988" spans="1:37" x14ac:dyDescent="0.55000000000000004">
      <c r="A988" s="7">
        <f>[1]!tbl_gk[[#This Row],[ID]]</f>
        <v>236716</v>
      </c>
      <c r="B988" s="1" cm="1">
        <f t="array" ref="B988">[1]!table_weight[ValueEUR]*(('F+ , F-'!B$2-[1]!tbl_gk[[#This Row],[ValueEUR]])/('F+ , F-'!B$2-'F+ , F-'!B$3))</f>
        <v>7.1301553371144074E-5</v>
      </c>
      <c r="C988" s="1" cm="1">
        <f t="array" ref="C988">[1]!table_weight[WageEUR]*(('F+ , F-'!C$2-[1]!tbl_gk[[#This Row],[WageEUR]])/('F+ , F-'!C$2-'F+ , F-'!C$3))</f>
        <v>7.8241870618836313E-5</v>
      </c>
      <c r="D988" s="1" cm="1">
        <f t="array" ref="D988">[1]!table_weight[Crossing]*(('F+ , F-'!D$2-[1]!tbl_gk[[#This Row],[Crossing]])/('F+ , F-'!D$2-'F+ , F-'!D$3))</f>
        <v>3.5866971962916043E-2</v>
      </c>
      <c r="E988" s="1" cm="1">
        <f t="array" ref="E988">[1]!table_weight[Finishing]*(('F+ , F-'!E$2-[1]!tbl_gk[[#This Row],[Finishing]])/('F+ , F-'!E$2-'F+ , F-'!E$3))</f>
        <v>1.7968512321265388E-2</v>
      </c>
      <c r="F988" s="1" cm="1">
        <f t="array" ref="F988">[1]!table_weight[HeadingAccuracy]*(('F+ , F-'!F$2-[1]!tbl_gk[[#This Row],[HeadingAccuracy]])/('F+ , F-'!F$2-'F+ , F-'!F$3))</f>
        <v>1.08567917583827E-2</v>
      </c>
      <c r="G988" s="1" cm="1">
        <f t="array" ref="G988">[1]!table_weight[ShortPassing]*(('F+ , F-'!G$2-[1]!tbl_gk[[#This Row],[ShortPassing]])/('F+ , F-'!G$2-'F+ , F-'!G$3))</f>
        <v>5.6253623479573515E-2</v>
      </c>
      <c r="H988" s="1" cm="1">
        <f t="array" ref="H988">[1]!table_weight[Volleys]*(('F+ , F-'!H$2-[1]!tbl_gk[[#This Row],[Volleys]])/('F+ , F-'!H$2-'F+ , F-'!H$3))</f>
        <v>2.4305234057750281E-3</v>
      </c>
      <c r="I988" s="1" cm="1">
        <f t="array" ref="I988">[1]!table_weight[Dribbling]*(('F+ , F-'!I$2-[1]!tbl_gk[[#This Row],[Dribbling]])/('F+ , F-'!I$2-'F+ , F-'!I$3))</f>
        <v>1.6623929766613008E-2</v>
      </c>
      <c r="J988" s="1" cm="1">
        <f t="array" ref="J988">[1]!table_weight[Curve]*(('F+ , F-'!J$2-[1]!tbl_gk[[#This Row],[Curve]])/('F+ , F-'!J$2-'F+ , F-'!J$3))</f>
        <v>9.295879390190295E-3</v>
      </c>
      <c r="K988" s="1" cm="1">
        <f t="array" ref="K988">[1]!table_weight[FKAccuracy]*(('F+ , F-'!K$2-[1]!tbl_gk[[#This Row],[FKAccuracy]])/('F+ , F-'!K$2-'F+ , F-'!K$3))</f>
        <v>9.1268634012777444E-3</v>
      </c>
      <c r="L988" s="1" cm="1">
        <f t="array" ref="L988">[1]!table_weight[LongPassing]*(('F+ , F-'!L$2-[1]!tbl_gk[[#This Row],[LongPassing]])/('F+ , F-'!L$2-'F+ , F-'!L$3))</f>
        <v>2.2739812203183531E-2</v>
      </c>
      <c r="M988" s="1" cm="1">
        <f t="array" ref="M988">[1]!table_weight[BallControl]*(('F+ , F-'!M$2-[1]!tbl_gk[[#This Row],[BallControl]])/('F+ , F-'!M$2-'F+ , F-'!M$3))</f>
        <v>1.3472988830457604E-2</v>
      </c>
      <c r="N988" s="1" cm="1">
        <f t="array" ref="N988">[1]!table_weight[Acceleration]*(('F+ , F-'!N$2-[1]!tbl_gk[[#This Row],[Acceleration]])/('F+ , F-'!N$2-'F+ , F-'!N$3))</f>
        <v>6.5391291898566463E-3</v>
      </c>
      <c r="O988" s="1" cm="1">
        <f t="array" ref="O988">[1]!table_weight[SprintSpeed]*(('F+ , F-'!O$2-[1]!tbl_gk[[#This Row],[SprintSpeed]])/('F+ , F-'!O$2-'F+ , F-'!O$3))</f>
        <v>1.124429571037419E-2</v>
      </c>
      <c r="P988" s="1" cm="1">
        <f t="array" ref="P988">[1]!table_weight[Agility]*(('F+ , F-'!P$2-[1]!tbl_gk[[#This Row],[Agility]])/('F+ , F-'!P$2-'F+ , F-'!P$3))</f>
        <v>3.2763099389202109E-3</v>
      </c>
      <c r="Q988" s="1" cm="1">
        <f t="array" ref="Q988">[1]!table_weight[Reactions]*(('F+ , F-'!Q$2-[1]!tbl_gk[[#This Row],[Reactions]])/('F+ , F-'!Q$2-'F+ , F-'!Q$3))</f>
        <v>2.6297742003681597E-3</v>
      </c>
      <c r="R988" s="1" cm="1">
        <f t="array" ref="R988">[1]!table_weight[Balance]*(('F+ , F-'!R$2-[1]!tbl_gk[[#This Row],[Balance]])/('F+ , F-'!R$2-'F+ , F-'!R$3))</f>
        <v>2.4835002452456411E-3</v>
      </c>
      <c r="S988" s="1" cm="1">
        <f t="array" ref="S988">[1]!table_weight[ShotPower]*(('F+ , F-'!S$2-[1]!tbl_gk[[#This Row],[ShotPower]])/('F+ , F-'!S$2-'F+ , F-'!S$3))</f>
        <v>6.7523948741159906E-3</v>
      </c>
      <c r="T988" s="1" cm="1">
        <f t="array" ref="T988">[1]!table_weight[Jumping]*(('F+ , F-'!T$2-[1]!tbl_gk[[#This Row],[Jumping]])/('F+ , F-'!T$2-'F+ , F-'!T$3))</f>
        <v>4.2076803046213257E-3</v>
      </c>
      <c r="U988" s="1" cm="1">
        <f t="array" ref="U988">[1]!table_weight[Stamina]*(('F+ , F-'!U$2-[1]!tbl_gk[[#This Row],[Stamina]])/('F+ , F-'!U$2-'F+ , F-'!U$3))</f>
        <v>1.7174205324984999E-2</v>
      </c>
      <c r="V988" s="1" cm="1">
        <f t="array" ref="V988">[1]!table_weight[Strength]*(('F+ , F-'!V$2-[1]!tbl_gk[[#This Row],[Strength]])/('F+ , F-'!V$2-'F+ , F-'!V$3))</f>
        <v>2.5732684311935858E-2</v>
      </c>
      <c r="W988" s="1" cm="1">
        <f t="array" ref="W988">[1]!table_weight[LongShots]*(('F+ , F-'!W$2-[1]!tbl_gk[[#This Row],[LongShots]])/('F+ , F-'!W$2-'F+ , F-'!W$3))</f>
        <v>9.6091773208573719E-3</v>
      </c>
      <c r="X988" s="1" cm="1">
        <f t="array" ref="X988">[1]!table_weight[Aggression]*(('F+ , F-'!X$2-[1]!tbl_gk[[#This Row],[Aggression]])/('F+ , F-'!X$2-'F+ , F-'!X$3))</f>
        <v>1.460298144204439E-2</v>
      </c>
      <c r="Y988" s="1" cm="1">
        <f t="array" ref="Y988">[1]!table_weight[Interceptions]*(('F+ , F-'!Y$2-[1]!tbl_gk[[#This Row],[Interceptions]])/('F+ , F-'!Y$2-'F+ , F-'!Y$3))</f>
        <v>2.6317026176042119E-2</v>
      </c>
      <c r="Z988" s="1" cm="1">
        <f t="array" ref="Z988">[1]!table_weight[Positioning]*(('F+ , F-'!Z$2-[1]!tbl_gk[[#This Row],[Positioning]])/('F+ , F-'!Z$2-'F+ , F-'!Z$3))</f>
        <v>2.0704458641787279E-3</v>
      </c>
      <c r="AA988" s="1" cm="1">
        <f t="array" ref="AA988">[1]!table_weight[Vision]*(('F+ , F-'!AA$2-[1]!tbl_gk[[#This Row],[Vision]])/('F+ , F-'!AA$2-'F+ , F-'!AA$3))</f>
        <v>2.200588175641412E-2</v>
      </c>
      <c r="AB988" s="1" cm="1">
        <f t="array" ref="AB988">[1]!table_weight[Penalties]*(('F+ , F-'!AB$2-[1]!tbl_gk[[#This Row],[Penalties]])/('F+ , F-'!AB$2-'F+ , F-'!AB$3))</f>
        <v>2.153089711698467E-3</v>
      </c>
      <c r="AC988" s="1" cm="1">
        <f t="array" ref="AC988">[1]!table_weight[Composure]*(('F+ , F-'!AC$2-[1]!tbl_gk[[#This Row],[Composure]])/('F+ , F-'!AC$2-'F+ , F-'!AC$3))</f>
        <v>2.0281918669506067E-3</v>
      </c>
      <c r="AD988" s="1" cm="1">
        <f t="array" ref="AD988">[1]!table_weight[Marking]*(('F+ , F-'!AD$2-[1]!tbl_gk[[#This Row],[Marking]])/('F+ , F-'!AD$2-'F+ , F-'!AD$3))</f>
        <v>4.7324476895514332E-3</v>
      </c>
      <c r="AE988" s="1" cm="1">
        <f t="array" ref="AE988">[1]!table_weight[StandingTackle]*(('F+ , F-'!AE$2-[1]!tbl_gk[[#This Row],[StandingTackle]])/('F+ , F-'!AE$2-'F+ , F-'!AE$3))</f>
        <v>2.465854322450484E-2</v>
      </c>
      <c r="AF988" s="1" cm="1">
        <f t="array" ref="AF988">[1]!table_weight[SlidingTackle]*(('F+ , F-'!AF$2-[1]!tbl_gk[[#This Row],[SlidingTackle]])/('F+ , F-'!AF$2-'F+ , F-'!AF$3))</f>
        <v>9.7139715732897855E-3</v>
      </c>
      <c r="AG988" s="1" cm="1">
        <f t="array" ref="AG988">[1]!table_weight[GKDiving]*(('F+ , F-'!AG$2-[1]!tbl_gk[[#This Row],[GKDiving]])/('F+ , F-'!AG$2-'F+ , F-'!AG$3))</f>
        <v>5.1243535138424057E-2</v>
      </c>
      <c r="AH988" s="1" cm="1">
        <f t="array" ref="AH988">[1]!table_weight[GKHandling]*(('F+ , F-'!AH$2-[1]!tbl_gk[[#This Row],[GKHandling]])/('F+ , F-'!AH$2-'F+ , F-'!AH$3))</f>
        <v>5.5253898757952898E-2</v>
      </c>
      <c r="AI988" s="1" cm="1">
        <f t="array" ref="AI988">[1]!table_weight[GKKicking]*(('F+ , F-'!AI$2-[1]!tbl_gk[[#This Row],[GKKicking]])/('F+ , F-'!AI$2-'F+ , F-'!AI$3))</f>
        <v>3.0410708853057477E-2</v>
      </c>
      <c r="AJ988" s="1" cm="1">
        <f t="array" ref="AJ988">[1]!table_weight[GKPositioning]*(('F+ , F-'!AJ$2-[1]!tbl_gk[[#This Row],[GKPositioning]])/('F+ , F-'!AJ$2-'F+ , F-'!AJ$3))</f>
        <v>2.0812758886990693E-2</v>
      </c>
      <c r="AK988" s="1" cm="1">
        <f t="array" ref="AK988">[1]!table_weight[GKReflexes]*(('F+ , F-'!AK$2-[1]!tbl_gk[[#This Row],[GKReflexes]])/('F+ , F-'!AK$2-'F+ , F-'!AK$3))</f>
        <v>5.10157860933644E-2</v>
      </c>
    </row>
    <row r="989" spans="1:37" x14ac:dyDescent="0.55000000000000004">
      <c r="A989" s="8">
        <f>[1]!tbl_gk[[#This Row],[ID]]</f>
        <v>236758</v>
      </c>
      <c r="B989" s="2" cm="1">
        <f t="array" ref="B989">[1]!table_weight[ValueEUR]*(('F+ , F-'!B$2-[1]!tbl_gk[[#This Row],[ValueEUR]])/('F+ , F-'!B$2-'F+ , F-'!B$3))</f>
        <v>9.5408269034721362E-4</v>
      </c>
      <c r="C989" s="2" cm="1">
        <f t="array" ref="C989">[1]!table_weight[WageEUR]*(('F+ , F-'!C$2-[1]!tbl_gk[[#This Row],[WageEUR]])/('F+ , F-'!C$2-'F+ , F-'!C$3))</f>
        <v>1.4865955417578903E-3</v>
      </c>
      <c r="D989" s="2" cm="1">
        <f t="array" ref="D989">[1]!table_weight[Crossing]*(('F+ , F-'!D$2-[1]!tbl_gk[[#This Row],[Crossing]])/('F+ , F-'!D$2-'F+ , F-'!D$3))</f>
        <v>3.81086577105983E-2</v>
      </c>
      <c r="E989" s="2" cm="1">
        <f t="array" ref="E989">[1]!table_weight[Finishing]*(('F+ , F-'!E$2-[1]!tbl_gk[[#This Row],[Finishing]])/('F+ , F-'!E$2-'F+ , F-'!E$3))</f>
        <v>2.1961515059324362E-2</v>
      </c>
      <c r="F989" s="2" cm="1">
        <f t="array" ref="F989">[1]!table_weight[HeadingAccuracy]*(('F+ , F-'!F$2-[1]!tbl_gk[[#This Row],[HeadingAccuracy]])/('F+ , F-'!F$2-'F+ , F-'!F$3))</f>
        <v>1.25270674135185E-2</v>
      </c>
      <c r="G989" s="2" cm="1">
        <f t="array" ref="G989">[1]!table_weight[ShortPassing]*(('F+ , F-'!G$2-[1]!tbl_gk[[#This Row],[ShortPassing]])/('F+ , F-'!G$2-'F+ , F-'!G$3))</f>
        <v>2.2501449391829405E-2</v>
      </c>
      <c r="H989" s="2" cm="1">
        <f t="array" ref="H989">[1]!table_weight[Volleys]*(('F+ , F-'!H$2-[1]!tbl_gk[[#This Row],[Volleys]])/('F+ , F-'!H$2-'F+ , F-'!H$3))</f>
        <v>2.4305234057750281E-3</v>
      </c>
      <c r="I989" s="2" cm="1">
        <f t="array" ref="I989">[1]!table_weight[Dribbling]*(('F+ , F-'!I$2-[1]!tbl_gk[[#This Row],[Dribbling]])/('F+ , F-'!I$2-'F+ , F-'!I$3))</f>
        <v>1.4668173323482065E-2</v>
      </c>
      <c r="J989" s="2" cm="1">
        <f t="array" ref="J989">[1]!table_weight[Curve]*(('F+ , F-'!J$2-[1]!tbl_gk[[#This Row],[Curve]])/('F+ , F-'!J$2-'F+ , F-'!J$3))</f>
        <v>8.9578474123651938E-3</v>
      </c>
      <c r="K989" s="2" cm="1">
        <f t="array" ref="K989">[1]!table_weight[FKAccuracy]*(('F+ , F-'!K$2-[1]!tbl_gk[[#This Row],[FKAccuracy]])/('F+ , F-'!K$2-'F+ , F-'!K$3))</f>
        <v>9.5832065713416324E-3</v>
      </c>
      <c r="L989" s="2" cm="1">
        <f t="array" ref="L989">[1]!table_weight[LongPassing]*(('F+ , F-'!L$2-[1]!tbl_gk[[#This Row],[LongPassing]])/('F+ , F-'!L$2-'F+ , F-'!L$3))</f>
        <v>1.2994178401819162E-2</v>
      </c>
      <c r="M989" s="2" cm="1">
        <f t="array" ref="M989">[1]!table_weight[BallControl]*(('F+ , F-'!M$2-[1]!tbl_gk[[#This Row],[BallControl]])/('F+ , F-'!M$2-'F+ , F-'!M$3))</f>
        <v>1.2169151201703639E-2</v>
      </c>
      <c r="N989" s="2" cm="1">
        <f t="array" ref="N989">[1]!table_weight[Acceleration]*(('F+ , F-'!N$2-[1]!tbl_gk[[#This Row],[Acceleration]])/('F+ , F-'!N$2-'F+ , F-'!N$3))</f>
        <v>6.313641976413314E-3</v>
      </c>
      <c r="O989" s="2" cm="1">
        <f t="array" ref="O989">[1]!table_weight[SprintSpeed]*(('F+ , F-'!O$2-[1]!tbl_gk[[#This Row],[SprintSpeed]])/('F+ , F-'!O$2-'F+ , F-'!O$3))</f>
        <v>7.589899604502578E-3</v>
      </c>
      <c r="P989" s="2" cm="1">
        <f t="array" ref="P989">[1]!table_weight[Agility]*(('F+ , F-'!P$2-[1]!tbl_gk[[#This Row],[Agility]])/('F+ , F-'!P$2-'F+ , F-'!P$3))</f>
        <v>4.3294095621445646E-3</v>
      </c>
      <c r="Q989" s="2" cm="1">
        <f t="array" ref="Q989">[1]!table_weight[Reactions]*(('F+ , F-'!Q$2-[1]!tbl_gk[[#This Row],[Reactions]])/('F+ , F-'!Q$2-'F+ , F-'!Q$3))</f>
        <v>1.3406692001876892E-3</v>
      </c>
      <c r="R989" s="2" cm="1">
        <f t="array" ref="R989">[1]!table_weight[Balance]*(('F+ , F-'!R$2-[1]!tbl_gk[[#This Row],[Balance]])/('F+ , F-'!R$2-'F+ , F-'!R$3))</f>
        <v>2.1730627145899362E-3</v>
      </c>
      <c r="S989" s="2" cm="1">
        <f t="array" ref="S989">[1]!table_weight[ShotPower]*(('F+ , F-'!S$2-[1]!tbl_gk[[#This Row],[ShotPower]])/('F+ , F-'!S$2-'F+ , F-'!S$3))</f>
        <v>5.9732723886410689E-3</v>
      </c>
      <c r="T989" s="2" cm="1">
        <f t="array" ref="T989">[1]!table_weight[Jumping]*(('F+ , F-'!T$2-[1]!tbl_gk[[#This Row],[Jumping]])/('F+ , F-'!T$2-'F+ , F-'!T$3))</f>
        <v>1.7174205324985003E-3</v>
      </c>
      <c r="U989" s="2" cm="1">
        <f t="array" ref="U989">[1]!table_weight[Stamina]*(('F+ , F-'!U$2-[1]!tbl_gk[[#This Row],[Stamina]])/('F+ , F-'!U$2-'F+ , F-'!U$3))</f>
        <v>2.5761307987477501E-3</v>
      </c>
      <c r="V989" s="2" cm="1">
        <f t="array" ref="V989">[1]!table_weight[Strength]*(('F+ , F-'!V$2-[1]!tbl_gk[[#This Row],[Strength]])/('F+ , F-'!V$2-'F+ , F-'!V$3))</f>
        <v>1.8634012777608722E-2</v>
      </c>
      <c r="W989" s="2" cm="1">
        <f t="array" ref="W989">[1]!table_weight[LongShots]*(('F+ , F-'!W$2-[1]!tbl_gk[[#This Row],[LongShots]])/('F+ , F-'!W$2-'F+ , F-'!W$3))</f>
        <v>1.0128592311173986E-2</v>
      </c>
      <c r="X989" s="2" cm="1">
        <f t="array" ref="X989">[1]!table_weight[Aggression]*(('F+ , F-'!X$2-[1]!tbl_gk[[#This Row],[Aggression]])/('F+ , F-'!X$2-'F+ , F-'!X$3))</f>
        <v>7.9099482811073787E-3</v>
      </c>
      <c r="Y989" s="2" cm="1">
        <f t="array" ref="Y989">[1]!table_weight[Interceptions]*(('F+ , F-'!Y$2-[1]!tbl_gk[[#This Row],[Interceptions]])/('F+ , F-'!Y$2-'F+ , F-'!Y$3))</f>
        <v>2.1469152933086991E-2</v>
      </c>
      <c r="Z989" s="2" cm="1">
        <f t="array" ref="Z989">[1]!table_weight[Positioning]*(('F+ , F-'!Z$2-[1]!tbl_gk[[#This Row],[Positioning]])/('F+ , F-'!Z$2-'F+ , F-'!Z$3))</f>
        <v>2.0704458641787279E-3</v>
      </c>
      <c r="AA989" s="2" cm="1">
        <f t="array" ref="AA989">[1]!table_weight[Vision]*(('F+ , F-'!AA$2-[1]!tbl_gk[[#This Row],[Vision]])/('F+ , F-'!AA$2-'F+ , F-'!AA$3))</f>
        <v>3.5493357671635669E-3</v>
      </c>
      <c r="AB989" s="2" cm="1">
        <f t="array" ref="AB989">[1]!table_weight[Penalties]*(('F+ , F-'!AB$2-[1]!tbl_gk[[#This Row],[Penalties]])/('F+ , F-'!AB$2-'F+ , F-'!AB$3))</f>
        <v>2.5054134827036706E-3</v>
      </c>
      <c r="AC989" s="2" cm="1">
        <f t="array" ref="AC989">[1]!table_weight[Composure]*(('F+ , F-'!AC$2-[1]!tbl_gk[[#This Row],[Composure]])/('F+ , F-'!AC$2-'F+ , F-'!AC$3))</f>
        <v>1.2275898142069463E-3</v>
      </c>
      <c r="AD989" s="2" cm="1">
        <f t="array" ref="AD989">[1]!table_weight[Marking]*(('F+ , F-'!AD$2-[1]!tbl_gk[[#This Row],[Marking]])/('F+ , F-'!AD$2-'F+ , F-'!AD$3))</f>
        <v>2.5239721010940977E-2</v>
      </c>
      <c r="AE989" s="2" cm="1">
        <f t="array" ref="AE989">[1]!table_weight[StandingTackle]*(('F+ , F-'!AE$2-[1]!tbl_gk[[#This Row],[StandingTackle]])/('F+ , F-'!AE$2-'F+ , F-'!AE$3))</f>
        <v>2.6900228972187096E-2</v>
      </c>
      <c r="AF989" s="2" cm="1">
        <f t="array" ref="AF989">[1]!table_weight[SlidingTackle]*(('F+ , F-'!AF$2-[1]!tbl_gk[[#This Row],[SlidingTackle]])/('F+ , F-'!AF$2-'F+ , F-'!AF$3))</f>
        <v>1.0461200155850536E-2</v>
      </c>
      <c r="AG989" s="2" cm="1">
        <f t="array" ref="AG989">[1]!table_weight[GKDiving]*(('F+ , F-'!AG$2-[1]!tbl_gk[[#This Row],[GKDiving]])/('F+ , F-'!AG$2-'F+ , F-'!AG$3))</f>
        <v>2.3913649731264561E-2</v>
      </c>
      <c r="AH989" s="2" cm="1">
        <f t="array" ref="AH989">[1]!table_weight[GKHandling]*(('F+ , F-'!AH$2-[1]!tbl_gk[[#This Row],[GKHandling]])/('F+ , F-'!AH$2-'F+ , F-'!AH$3))</f>
        <v>4.6341979603444362E-2</v>
      </c>
      <c r="AI989" s="2" cm="1">
        <f t="array" ref="AI989">[1]!table_weight[GKKicking]*(('F+ , F-'!AI$2-[1]!tbl_gk[[#This Row],[GKKicking]])/('F+ , F-'!AI$2-'F+ , F-'!AI$3))</f>
        <v>2.6832978399756596E-2</v>
      </c>
      <c r="AJ989" s="2" cm="1">
        <f t="array" ref="AJ989">[1]!table_weight[GKPositioning]*(('F+ , F-'!AJ$2-[1]!tbl_gk[[#This Row],[GKPositioning]])/('F+ , F-'!AJ$2-'F+ , F-'!AJ$3))</f>
        <v>1.7659310570779983E-2</v>
      </c>
      <c r="AK989" s="2" cm="1">
        <f t="array" ref="AK989">[1]!table_weight[GKReflexes]*(('F+ , F-'!AK$2-[1]!tbl_gk[[#This Row],[GKReflexes]])/('F+ , F-'!AK$2-'F+ , F-'!AK$3))</f>
        <v>2.55078930466822E-2</v>
      </c>
    </row>
    <row r="990" spans="1:37" x14ac:dyDescent="0.55000000000000004">
      <c r="A990" s="7">
        <f>[1]!tbl_gk[[#This Row],[ID]]</f>
        <v>236823</v>
      </c>
      <c r="B990" s="1" cm="1">
        <f t="array" ref="B990">[1]!table_weight[ValueEUR]*(('F+ , F-'!B$2-[1]!tbl_gk[[#This Row],[ValueEUR]])/('F+ , F-'!B$2-'F+ , F-'!B$3))</f>
        <v>6.1455148381795615E-4</v>
      </c>
      <c r="C990" s="1" cm="1">
        <f t="array" ref="C990">[1]!table_weight[WageEUR]*(('F+ , F-'!C$2-[1]!tbl_gk[[#This Row],[WageEUR]])/('F+ , F-'!C$2-'F+ , F-'!C$3))</f>
        <v>1.1736280592825449E-3</v>
      </c>
      <c r="D990" s="1" cm="1">
        <f t="array" ref="D990">[1]!table_weight[Crossing]*(('F+ , F-'!D$2-[1]!tbl_gk[[#This Row],[Crossing]])/('F+ , F-'!D$2-'F+ , F-'!D$3))</f>
        <v>3.4746129089074922E-2</v>
      </c>
      <c r="E990" s="1" cm="1">
        <f t="array" ref="E990">[1]!table_weight[Finishing]*(('F+ , F-'!E$2-[1]!tbl_gk[[#This Row],[Finishing]])/('F+ , F-'!E$2-'F+ , F-'!E$3))</f>
        <v>1.9965013690294877E-2</v>
      </c>
      <c r="F990" s="1" cm="1">
        <f t="array" ref="F990">[1]!table_weight[HeadingAccuracy]*(('F+ , F-'!F$2-[1]!tbl_gk[[#This Row],[HeadingAccuracy]])/('F+ , F-'!F$2-'F+ , F-'!F$3))</f>
        <v>1.1691929585950599E-2</v>
      </c>
      <c r="G990" s="1" cm="1">
        <f t="array" ref="G990">[1]!table_weight[ShortPassing]*(('F+ , F-'!G$2-[1]!tbl_gk[[#This Row],[ShortPassing]])/('F+ , F-'!G$2-'F+ , F-'!G$3))</f>
        <v>7.0317029349466894E-3</v>
      </c>
      <c r="H990" s="1" cm="1">
        <f t="array" ref="H990">[1]!table_weight[Volleys]*(('F+ , F-'!H$2-[1]!tbl_gk[[#This Row],[Volleys]])/('F+ , F-'!H$2-'F+ , F-'!H$3))</f>
        <v>1.9675665665797848E-3</v>
      </c>
      <c r="I990" s="1" cm="1">
        <f t="array" ref="I990">[1]!table_weight[Dribbling]*(('F+ , F-'!I$2-[1]!tbl_gk[[#This Row],[Dribbling]])/('F+ , F-'!I$2-'F+ , F-'!I$3))</f>
        <v>1.2712416880351124E-2</v>
      </c>
      <c r="J990" s="1" cm="1">
        <f t="array" ref="J990">[1]!table_weight[Curve]*(('F+ , F-'!J$2-[1]!tbl_gk[[#This Row],[Curve]])/('F+ , F-'!J$2-'F+ , F-'!J$3))</f>
        <v>9.295879390190295E-3</v>
      </c>
      <c r="K990" s="1" cm="1">
        <f t="array" ref="K990">[1]!table_weight[FKAccuracy]*(('F+ , F-'!K$2-[1]!tbl_gk[[#This Row],[FKAccuracy]])/('F+ , F-'!K$2-'F+ , F-'!K$3))</f>
        <v>9.1268634012777444E-3</v>
      </c>
      <c r="L990" s="1" cm="1">
        <f t="array" ref="L990">[1]!table_weight[LongPassing]*(('F+ , F-'!L$2-[1]!tbl_gk[[#This Row],[LongPassing]])/('F+ , F-'!L$2-'F+ , F-'!L$3))</f>
        <v>3.7899687005305887E-3</v>
      </c>
      <c r="M990" s="1" cm="1">
        <f t="array" ref="M990">[1]!table_weight[BallControl]*(('F+ , F-'!M$2-[1]!tbl_gk[[#This Row],[BallControl]])/('F+ , F-'!M$2-'F+ , F-'!M$3))</f>
        <v>8.692250858359743E-3</v>
      </c>
      <c r="N990" s="1" cm="1">
        <f t="array" ref="N990">[1]!table_weight[Acceleration]*(('F+ , F-'!N$2-[1]!tbl_gk[[#This Row],[Acceleration]])/('F+ , F-'!N$2-'F+ , F-'!N$3))</f>
        <v>5.1862059091966504E-3</v>
      </c>
      <c r="O990" s="1" cm="1">
        <f t="array" ref="O990">[1]!table_weight[SprintSpeed]*(('F+ , F-'!O$2-[1]!tbl_gk[[#This Row],[SprintSpeed]])/('F+ , F-'!O$2-'F+ , F-'!O$3))</f>
        <v>5.0599330696683847E-3</v>
      </c>
      <c r="P990" s="1" cm="1">
        <f t="array" ref="P990">[1]!table_weight[Agility]*(('F+ , F-'!P$2-[1]!tbl_gk[[#This Row],[Agility]])/('F+ , F-'!P$2-'F+ , F-'!P$3))</f>
        <v>3.8613652851559629E-3</v>
      </c>
      <c r="Q990" s="1" cm="1">
        <f t="array" ref="Q990">[1]!table_weight[Reactions]*(('F+ , F-'!Q$2-[1]!tbl_gk[[#This Row],[Reactions]])/('F+ , F-'!Q$2-'F+ , F-'!Q$3))</f>
        <v>8.7659140012271992E-4</v>
      </c>
      <c r="R990" s="1" cm="1">
        <f t="array" ref="R990">[1]!table_weight[Balance]*(('F+ , F-'!R$2-[1]!tbl_gk[[#This Row],[Balance]])/('F+ , F-'!R$2-'F+ , F-'!R$3))</f>
        <v>1.0554876042293973E-3</v>
      </c>
      <c r="S990" s="1" cm="1">
        <f t="array" ref="S990">[1]!table_weight[ShotPower]*(('F+ , F-'!S$2-[1]!tbl_gk[[#This Row],[ShotPower]])/('F+ , F-'!S$2-'F+ , F-'!S$3))</f>
        <v>3.1164899418996877E-3</v>
      </c>
      <c r="T990" s="1" cm="1">
        <f t="array" ref="T990">[1]!table_weight[Jumping]*(('F+ , F-'!T$2-[1]!tbl_gk[[#This Row],[Jumping]])/('F+ , F-'!T$2-'F+ , F-'!T$3))</f>
        <v>1.2880653993738752E-3</v>
      </c>
      <c r="U990" s="1" cm="1">
        <f t="array" ref="U990">[1]!table_weight[Stamina]*(('F+ , F-'!U$2-[1]!tbl_gk[[#This Row],[Stamina]])/('F+ , F-'!U$2-'F+ , F-'!U$3))</f>
        <v>9.4458129287417498E-3</v>
      </c>
      <c r="V990" s="1" cm="1">
        <f t="array" ref="V990">[1]!table_weight[Strength]*(('F+ , F-'!V$2-[1]!tbl_gk[[#This Row],[Strength]])/('F+ , F-'!V$2-'F+ , F-'!V$3))</f>
        <v>2.7507352195517646E-2</v>
      </c>
      <c r="W990" s="1" cm="1">
        <f t="array" ref="W990">[1]!table_weight[LongShots]*(('F+ , F-'!W$2-[1]!tbl_gk[[#This Row],[LongShots]])/('F+ , F-'!W$2-'F+ , F-'!W$3))</f>
        <v>9.0897623305407575E-3</v>
      </c>
      <c r="X990" s="1" cm="1">
        <f t="array" ref="X990">[1]!table_weight[Aggression]*(('F+ , F-'!X$2-[1]!tbl_gk[[#This Row],[Aggression]])/('F+ , F-'!X$2-'F+ , F-'!X$3))</f>
        <v>1.3994523881959207E-2</v>
      </c>
      <c r="Y990" s="1" cm="1">
        <f t="array" ref="Y990">[1]!table_weight[Interceptions]*(('F+ , F-'!Y$2-[1]!tbl_gk[[#This Row],[Interceptions]])/('F+ , F-'!Y$2-'F+ , F-'!Y$3))</f>
        <v>1.1773406447176737E-2</v>
      </c>
      <c r="Z990" s="1" cm="1">
        <f t="array" ref="Z990">[1]!table_weight[Positioning]*(('F+ , F-'!Z$2-[1]!tbl_gk[[#This Row],[Positioning]])/('F+ , F-'!Z$2-'F+ , F-'!Z$3))</f>
        <v>1.6267788932832863E-3</v>
      </c>
      <c r="AA990" s="1" cm="1">
        <f t="array" ref="AA990">[1]!table_weight[Vision]*(('F+ , F-'!AA$2-[1]!tbl_gk[[#This Row],[Vision]])/('F+ , F-'!AA$2-'F+ , F-'!AA$3))</f>
        <v>7.0986715343271337E-3</v>
      </c>
      <c r="AB990" s="1" cm="1">
        <f t="array" ref="AB990">[1]!table_weight[Penalties]*(('F+ , F-'!AB$2-[1]!tbl_gk[[#This Row],[Penalties]])/('F+ , F-'!AB$2-'F+ , F-'!AB$3))</f>
        <v>2.3096780543674466E-3</v>
      </c>
      <c r="AC990" s="1" cm="1">
        <f t="array" ref="AC990">[1]!table_weight[Composure]*(('F+ , F-'!AC$2-[1]!tbl_gk[[#This Row],[Composure]])/('F+ , F-'!AC$2-'F+ , F-'!AC$3))</f>
        <v>8.0060205274366054E-4</v>
      </c>
      <c r="AD990" s="1" cm="1">
        <f t="array" ref="AD990">[1]!table_weight[Marking]*(('F+ , F-'!AD$2-[1]!tbl_gk[[#This Row],[Marking]])/('F+ , F-'!AD$2-'F+ , F-'!AD$3))</f>
        <v>7.8874128159190562E-3</v>
      </c>
      <c r="AE990" s="1" cm="1">
        <f t="array" ref="AE990">[1]!table_weight[StandingTackle]*(('F+ , F-'!AE$2-[1]!tbl_gk[[#This Row],[StandingTackle]])/('F+ , F-'!AE$2-'F+ , F-'!AE$3))</f>
        <v>2.6900228972187096E-2</v>
      </c>
      <c r="AF990" s="1" cm="1">
        <f t="array" ref="AF990">[1]!table_weight[SlidingTackle]*(('F+ , F-'!AF$2-[1]!tbl_gk[[#This Row],[SlidingTackle]])/('F+ , F-'!AF$2-'F+ , F-'!AF$3))</f>
        <v>9.7139715732897855E-3</v>
      </c>
      <c r="AG990" s="1" cm="1">
        <f t="array" ref="AG990">[1]!table_weight[GKDiving]*(('F+ , F-'!AG$2-[1]!tbl_gk[[#This Row],[GKDiving]])/('F+ , F-'!AG$2-'F+ , F-'!AG$3))</f>
        <v>3.0746121083054436E-2</v>
      </c>
      <c r="AH990" s="1" cm="1">
        <f t="array" ref="AH990">[1]!table_weight[GKHandling]*(('F+ , F-'!AH$2-[1]!tbl_gk[[#This Row],[GKHandling]])/('F+ , F-'!AH$2-'F+ , F-'!AH$3))</f>
        <v>4.9906747265247783E-2</v>
      </c>
      <c r="AI990" s="1" cm="1">
        <f t="array" ref="AI990">[1]!table_weight[GKKicking]*(('F+ , F-'!AI$2-[1]!tbl_gk[[#This Row],[GKKicking]])/('F+ , F-'!AI$2-'F+ , F-'!AI$3))</f>
        <v>1.4310921813203519E-2</v>
      </c>
      <c r="AJ990" s="1" cm="1">
        <f t="array" ref="AJ990">[1]!table_weight[GKPositioning]*(('F+ , F-'!AJ$2-[1]!tbl_gk[[#This Row],[GKPositioning]])/('F+ , F-'!AJ$2-'F+ , F-'!AJ$3))</f>
        <v>1.5767241581053557E-2</v>
      </c>
      <c r="AK990" s="1" cm="1">
        <f t="array" ref="AK990">[1]!table_weight[GKReflexes]*(('F+ , F-'!AK$2-[1]!tbl_gk[[#This Row],[GKReflexes]])/('F+ , F-'!AK$2-'F+ , F-'!AK$3))</f>
        <v>2.9151877767636801E-2</v>
      </c>
    </row>
    <row r="991" spans="1:37" x14ac:dyDescent="0.55000000000000004">
      <c r="A991" s="8">
        <f>[1]!tbl_gk[[#This Row],[ID]]</f>
        <v>236867</v>
      </c>
      <c r="B991" s="2" cm="1">
        <f t="array" ref="B991">[1]!table_weight[ValueEUR]*(('F+ , F-'!B$2-[1]!tbl_gk[[#This Row],[ValueEUR]])/('F+ , F-'!B$2-'F+ , F-'!B$3))</f>
        <v>2.8273689561890902E-4</v>
      </c>
      <c r="C991" s="2" cm="1">
        <f t="array" ref="C991">[1]!table_weight[WageEUR]*(('F+ , F-'!C$2-[1]!tbl_gk[[#This Row],[WageEUR]])/('F+ , F-'!C$2-'F+ , F-'!C$3))</f>
        <v>7.8241870618836313E-5</v>
      </c>
      <c r="D991" s="2" cm="1">
        <f t="array" ref="D991">[1]!table_weight[Crossing]*(('F+ , F-'!D$2-[1]!tbl_gk[[#This Row],[Crossing]])/('F+ , F-'!D$2-'F+ , F-'!D$3))</f>
        <v>3.3625286215233793E-2</v>
      </c>
      <c r="E991" s="2" cm="1">
        <f t="array" ref="E991">[1]!table_weight[Finishing]*(('F+ , F-'!E$2-[1]!tbl_gk[[#This Row],[Finishing]])/('F+ , F-'!E$2-'F+ , F-'!E$3))</f>
        <v>1.9965013690294877E-2</v>
      </c>
      <c r="F991" s="2" cm="1">
        <f t="array" ref="F991">[1]!table_weight[HeadingAccuracy]*(('F+ , F-'!F$2-[1]!tbl_gk[[#This Row],[HeadingAccuracy]])/('F+ , F-'!F$2-'F+ , F-'!F$3))</f>
        <v>1.1691929585950599E-2</v>
      </c>
      <c r="G991" s="2" cm="1">
        <f t="array" ref="G991">[1]!table_weight[ShortPassing]*(('F+ , F-'!G$2-[1]!tbl_gk[[#This Row],[ShortPassing]])/('F+ , F-'!G$2-'F+ , F-'!G$3))</f>
        <v>5.2034601718605494E-2</v>
      </c>
      <c r="H991" s="2" cm="1">
        <f t="array" ref="H991">[1]!table_weight[Volleys]*(('F+ , F-'!H$2-[1]!tbl_gk[[#This Row],[Volleys]])/('F+ , F-'!H$2-'F+ , F-'!H$3))</f>
        <v>2.1990449861774069E-3</v>
      </c>
      <c r="I991" s="2" cm="1">
        <f t="array" ref="I991">[1]!table_weight[Dribbling]*(('F+ , F-'!I$2-[1]!tbl_gk[[#This Row],[Dribbling]])/('F+ , F-'!I$2-'F+ , F-'!I$3))</f>
        <v>2.0535442652874894E-2</v>
      </c>
      <c r="J991" s="2" cm="1">
        <f t="array" ref="J991">[1]!table_weight[Curve]*(('F+ , F-'!J$2-[1]!tbl_gk[[#This Row],[Curve]])/('F+ , F-'!J$2-'F+ , F-'!J$3))</f>
        <v>9.4648953791028455E-3</v>
      </c>
      <c r="K991" s="2" cm="1">
        <f t="array" ref="K991">[1]!table_weight[FKAccuracy]*(('F+ , F-'!K$2-[1]!tbl_gk[[#This Row],[FKAccuracy]])/('F+ , F-'!K$2-'F+ , F-'!K$3))</f>
        <v>9.7353209613629272E-3</v>
      </c>
      <c r="L991" s="2" cm="1">
        <f t="array" ref="L991">[1]!table_weight[LongPassing]*(('F+ , F-'!L$2-[1]!tbl_gk[[#This Row],[LongPassing]])/('F+ , F-'!L$2-'F+ , F-'!L$3))</f>
        <v>2.5988356803638323E-2</v>
      </c>
      <c r="M991" s="2" cm="1">
        <f t="array" ref="M991">[1]!table_weight[BallControl]*(('F+ , F-'!M$2-[1]!tbl_gk[[#This Row],[BallControl]])/('F+ , F-'!M$2-'F+ , F-'!M$3))</f>
        <v>1.2603763744621627E-2</v>
      </c>
      <c r="N991" s="2" cm="1">
        <f t="array" ref="N991">[1]!table_weight[Acceleration]*(('F+ , F-'!N$2-[1]!tbl_gk[[#This Row],[Acceleration]])/('F+ , F-'!N$2-'F+ , F-'!N$3))</f>
        <v>8.5685141108466402E-3</v>
      </c>
      <c r="O991" s="2" cm="1">
        <f t="array" ref="O991">[1]!table_weight[SprintSpeed]*(('F+ , F-'!O$2-[1]!tbl_gk[[#This Row],[SprintSpeed]])/('F+ , F-'!O$2-'F+ , F-'!O$3))</f>
        <v>9.838758746577414E-3</v>
      </c>
      <c r="P991" s="2" cm="1">
        <f t="array" ref="P991">[1]!table_weight[Agility]*(('F+ , F-'!P$2-[1]!tbl_gk[[#This Row],[Agility]])/('F+ , F-'!P$2-'F+ , F-'!P$3))</f>
        <v>3.9783763544031132E-3</v>
      </c>
      <c r="Q991" s="2" cm="1">
        <f t="array" ref="Q991">[1]!table_weight[Reactions]*(('F+ , F-'!Q$2-[1]!tbl_gk[[#This Row],[Reactions]])/('F+ , F-'!Q$2-'F+ , F-'!Q$3))</f>
        <v>1.7531828002454398E-3</v>
      </c>
      <c r="R991" s="2" cm="1">
        <f t="array" ref="R991">[1]!table_weight[Balance]*(('F+ , F-'!R$2-[1]!tbl_gk[[#This Row],[Balance]])/('F+ , F-'!R$2-'F+ , F-'!R$3))</f>
        <v>1.2417501226228205E-3</v>
      </c>
      <c r="S991" s="2" cm="1">
        <f t="array" ref="S991">[1]!table_weight[ShotPower]*(('F+ , F-'!S$2-[1]!tbl_gk[[#This Row],[ShotPower]])/('F+ , F-'!S$2-'F+ , F-'!S$3))</f>
        <v>6.7523948741159906E-3</v>
      </c>
      <c r="T991" s="2" cm="1">
        <f t="array" ref="T991">[1]!table_weight[Jumping]*(('F+ , F-'!T$2-[1]!tbl_gk[[#This Row],[Jumping]])/('F+ , F-'!T$2-'F+ , F-'!T$3))</f>
        <v>1.7174205324985003E-3</v>
      </c>
      <c r="U991" s="2" cm="1">
        <f t="array" ref="U991">[1]!table_weight[Stamina]*(('F+ , F-'!U$2-[1]!tbl_gk[[#This Row],[Stamina]])/('F+ , F-'!U$2-'F+ , F-'!U$3))</f>
        <v>1.5456784792486501E-2</v>
      </c>
      <c r="V991" s="2" cm="1">
        <f t="array" ref="V991">[1]!table_weight[Strength]*(('F+ , F-'!V$2-[1]!tbl_gk[[#This Row],[Strength]])/('F+ , F-'!V$2-'F+ , F-'!V$3))</f>
        <v>3.7268025555217445E-2</v>
      </c>
      <c r="W991" s="2" cm="1">
        <f t="array" ref="W991">[1]!table_weight[LongShots]*(('F+ , F-'!W$2-[1]!tbl_gk[[#This Row],[LongShots]])/('F+ , F-'!W$2-'F+ , F-'!W$3))</f>
        <v>1.0128592311173986E-2</v>
      </c>
      <c r="X991" s="2" cm="1">
        <f t="array" ref="X991">[1]!table_weight[Aggression]*(('F+ , F-'!X$2-[1]!tbl_gk[[#This Row],[Aggression]])/('F+ , F-'!X$2-'F+ , F-'!X$3))</f>
        <v>1.5211439002129575E-2</v>
      </c>
      <c r="Y991" s="2" cm="1">
        <f t="array" ref="Y991">[1]!table_weight[Interceptions]*(('F+ , F-'!Y$2-[1]!tbl_gk[[#This Row],[Interceptions]])/('F+ , F-'!Y$2-'F+ , F-'!Y$3))</f>
        <v>2.2161706253509151E-2</v>
      </c>
      <c r="Z991" s="2" cm="1">
        <f t="array" ref="Z991">[1]!table_weight[Positioning]*(('F+ , F-'!Z$2-[1]!tbl_gk[[#This Row],[Positioning]])/('F+ , F-'!Z$2-'F+ , F-'!Z$3))</f>
        <v>1.7746678835817667E-3</v>
      </c>
      <c r="AA991" s="2" cm="1">
        <f t="array" ref="AA991">[1]!table_weight[Vision]*(('F+ , F-'!AA$2-[1]!tbl_gk[[#This Row],[Vision]])/('F+ , F-'!AA$2-'F+ , F-'!AA$3))</f>
        <v>2.5555217523577683E-2</v>
      </c>
      <c r="AB991" s="2" cm="1">
        <f t="array" ref="AB991">[1]!table_weight[Penalties]*(('F+ , F-'!AB$2-[1]!tbl_gk[[#This Row],[Penalties]])/('F+ , F-'!AB$2-'F+ , F-'!AB$3))</f>
        <v>2.4662663970364263E-3</v>
      </c>
      <c r="AC991" s="2" cm="1">
        <f t="array" ref="AC991">[1]!table_weight[Composure]*(('F+ , F-'!AC$2-[1]!tbl_gk[[#This Row],[Composure]])/('F+ , F-'!AC$2-'F+ , F-'!AC$3))</f>
        <v>1.7613245160360534E-3</v>
      </c>
      <c r="AD991" s="2" cm="1">
        <f t="array" ref="AD991">[1]!table_weight[Marking]*(('F+ , F-'!AD$2-[1]!tbl_gk[[#This Row],[Marking]])/('F+ , F-'!AD$2-'F+ , F-'!AD$3))</f>
        <v>2.9972168700492414E-2</v>
      </c>
      <c r="AE991" s="2" cm="1">
        <f t="array" ref="AE991">[1]!table_weight[StandingTackle]*(('F+ , F-'!AE$2-[1]!tbl_gk[[#This Row],[StandingTackle]])/('F+ , F-'!AE$2-'F+ , F-'!AE$3))</f>
        <v>2.6900228972187096E-2</v>
      </c>
      <c r="AF991" s="2" cm="1">
        <f t="array" ref="AF991">[1]!table_weight[SlidingTackle]*(('F+ , F-'!AF$2-[1]!tbl_gk[[#This Row],[SlidingTackle]])/('F+ , F-'!AF$2-'F+ , F-'!AF$3))</f>
        <v>1.0461200155850536E-2</v>
      </c>
      <c r="AG991" s="2" cm="1">
        <f t="array" ref="AG991">[1]!table_weight[GKDiving]*(('F+ , F-'!AG$2-[1]!tbl_gk[[#This Row],[GKDiving]])/('F+ , F-'!AG$2-'F+ , F-'!AG$3))</f>
        <v>4.4411063786634182E-2</v>
      </c>
      <c r="AH991" s="2" cm="1">
        <f t="array" ref="AH991">[1]!table_weight[GKHandling]*(('F+ , F-'!AH$2-[1]!tbl_gk[[#This Row],[GKHandling]])/('F+ , F-'!AH$2-'F+ , F-'!AH$3))</f>
        <v>4.8124363434346076E-2</v>
      </c>
      <c r="AI991" s="2" cm="1">
        <f t="array" ref="AI991">[1]!table_weight[GKKicking]*(('F+ , F-'!AI$2-[1]!tbl_gk[[#This Row],[GKKicking]])/('F+ , F-'!AI$2-'F+ , F-'!AI$3))</f>
        <v>3.0410708853057477E-2</v>
      </c>
      <c r="AJ991" s="2" cm="1">
        <f t="array" ref="AJ991">[1]!table_weight[GKPositioning]*(('F+ , F-'!AJ$2-[1]!tbl_gk[[#This Row],[GKPositioning]])/('F+ , F-'!AJ$2-'F+ , F-'!AJ$3))</f>
        <v>1.8920689897264267E-2</v>
      </c>
      <c r="AK991" s="2" cm="1">
        <f t="array" ref="AK991">[1]!table_weight[GKReflexes]*(('F+ , F-'!AK$2-[1]!tbl_gk[[#This Row],[GKReflexes]])/('F+ , F-'!AK$2-'F+ , F-'!AK$3))</f>
        <v>4.9193793732887098E-2</v>
      </c>
    </row>
    <row r="992" spans="1:37" x14ac:dyDescent="0.55000000000000004">
      <c r="A992" s="7">
        <f>[1]!tbl_gk[[#This Row],[ID]]</f>
        <v>236919</v>
      </c>
      <c r="B992" s="1" cm="1">
        <f t="array" ref="B992">[1]!table_weight[ValueEUR]*(('F+ , F-'!B$2-[1]!tbl_gk[[#This Row],[ValueEUR]])/('F+ , F-'!B$2-'F+ , F-'!B$3))</f>
        <v>4.3521727382386649E-5</v>
      </c>
      <c r="C992" s="1" cm="1">
        <f t="array" ref="C992">[1]!table_weight[WageEUR]*(('F+ , F-'!C$2-[1]!tbl_gk[[#This Row],[WageEUR]])/('F+ , F-'!C$2-'F+ , F-'!C$3))</f>
        <v>7.8241870618836323E-6</v>
      </c>
      <c r="D992" s="1" cm="1">
        <f t="array" ref="D992">[1]!table_weight[Crossing]*(('F+ , F-'!D$2-[1]!tbl_gk[[#This Row],[Crossing]])/('F+ , F-'!D$2-'F+ , F-'!D$3))</f>
        <v>3.6987814836757178E-2</v>
      </c>
      <c r="E992" s="1" cm="1">
        <f t="array" ref="E992">[1]!table_weight[Finishing]*(('F+ , F-'!E$2-[1]!tbl_gk[[#This Row],[Finishing]])/('F+ , F-'!E$2-'F+ , F-'!E$3))</f>
        <v>1.9965013690294877E-2</v>
      </c>
      <c r="F992" s="1" cm="1">
        <f t="array" ref="F992">[1]!table_weight[HeadingAccuracy]*(('F+ , F-'!F$2-[1]!tbl_gk[[#This Row],[HeadingAccuracy]])/('F+ , F-'!F$2-'F+ , F-'!F$3))</f>
        <v>1.1274360672166649E-2</v>
      </c>
      <c r="G992" s="1" cm="1">
        <f t="array" ref="G992">[1]!table_weight[ShortPassing]*(('F+ , F-'!G$2-[1]!tbl_gk[[#This Row],[ShortPassing]])/('F+ , F-'!G$2-'F+ , F-'!G$3))</f>
        <v>4.9221920544626818E-2</v>
      </c>
      <c r="H992" s="1" cm="1">
        <f t="array" ref="H992">[1]!table_weight[Volleys]*(('F+ , F-'!H$2-[1]!tbl_gk[[#This Row],[Volleys]])/('F+ , F-'!H$2-'F+ , F-'!H$3))</f>
        <v>2.0833057763785961E-3</v>
      </c>
      <c r="I992" s="1" cm="1">
        <f t="array" ref="I992">[1]!table_weight[Dribbling]*(('F+ , F-'!I$2-[1]!tbl_gk[[#This Row],[Dribbling]])/('F+ , F-'!I$2-'F+ , F-'!I$3))</f>
        <v>2.0535442652874894E-2</v>
      </c>
      <c r="J992" s="1" cm="1">
        <f t="array" ref="J992">[1]!table_weight[Curve]*(('F+ , F-'!J$2-[1]!tbl_gk[[#This Row],[Curve]])/('F+ , F-'!J$2-'F+ , F-'!J$3))</f>
        <v>9.8029273569279467E-3</v>
      </c>
      <c r="K992" s="1" cm="1">
        <f t="array" ref="K992">[1]!table_weight[FKAccuracy]*(('F+ , F-'!K$2-[1]!tbl_gk[[#This Row],[FKAccuracy]])/('F+ , F-'!K$2-'F+ , F-'!K$3))</f>
        <v>9.4310921813203358E-3</v>
      </c>
      <c r="L992" s="1" cm="1">
        <f t="array" ref="L992">[1]!table_weight[LongPassing]*(('F+ , F-'!L$2-[1]!tbl_gk[[#This Row],[LongPassing]])/('F+ , F-'!L$2-'F+ , F-'!L$3))</f>
        <v>2.5446932703562523E-2</v>
      </c>
      <c r="M992" s="1" cm="1">
        <f t="array" ref="M992">[1]!table_weight[BallControl]*(('F+ , F-'!M$2-[1]!tbl_gk[[#This Row],[BallControl]])/('F+ , F-'!M$2-'F+ , F-'!M$3))</f>
        <v>1.6080664087965525E-2</v>
      </c>
      <c r="N992" s="1" cm="1">
        <f t="array" ref="N992">[1]!table_weight[Acceleration]*(('F+ , F-'!N$2-[1]!tbl_gk[[#This Row],[Acceleration]])/('F+ , F-'!N$2-'F+ , F-'!N$3))</f>
        <v>9.4704629646199696E-3</v>
      </c>
      <c r="O992" s="1" cm="1">
        <f t="array" ref="O992">[1]!table_weight[SprintSpeed]*(('F+ , F-'!O$2-[1]!tbl_gk[[#This Row],[SprintSpeed]])/('F+ , F-'!O$2-'F+ , F-'!O$3))</f>
        <v>1.2930940066930317E-2</v>
      </c>
      <c r="P992" s="1" cm="1">
        <f t="array" ref="P992">[1]!table_weight[Agility]*(('F+ , F-'!P$2-[1]!tbl_gk[[#This Row],[Agility]])/('F+ , F-'!P$2-'F+ , F-'!P$3))</f>
        <v>4.5634317006388652E-3</v>
      </c>
      <c r="Q992" s="1" cm="1">
        <f t="array" ref="Q992">[1]!table_weight[Reactions]*(('F+ , F-'!Q$2-[1]!tbl_gk[[#This Row],[Reactions]])/('F+ , F-'!Q$2-'F+ , F-'!Q$3))</f>
        <v>2.1141322002959716E-3</v>
      </c>
      <c r="R992" s="1" cm="1">
        <f t="array" ref="R992">[1]!table_weight[Balance]*(('F+ , F-'!R$2-[1]!tbl_gk[[#This Row],[Balance]])/('F+ , F-'!R$2-'F+ , F-'!R$3))</f>
        <v>2.4835002452456411E-3</v>
      </c>
      <c r="S992" s="1" cm="1">
        <f t="array" ref="S992">[1]!table_weight[ShotPower]*(('F+ , F-'!S$2-[1]!tbl_gk[[#This Row],[ShotPower]])/('F+ , F-'!S$2-'F+ , F-'!S$3))</f>
        <v>7.5315173595909123E-3</v>
      </c>
      <c r="T992" s="1" cm="1">
        <f t="array" ref="T992">[1]!table_weight[Jumping]*(('F+ , F-'!T$2-[1]!tbl_gk[[#This Row],[Jumping]])/('F+ , F-'!T$2-'F+ , F-'!T$3))</f>
        <v>4.3794223578711763E-3</v>
      </c>
      <c r="U992" s="1" cm="1">
        <f t="array" ref="U992">[1]!table_weight[Stamina]*(('F+ , F-'!U$2-[1]!tbl_gk[[#This Row],[Stamina]])/('F+ , F-'!U$2-'F+ , F-'!U$3))</f>
        <v>1.3739364259988E-2</v>
      </c>
      <c r="V992" s="1" cm="1">
        <f t="array" ref="V992">[1]!table_weight[Strength]*(('F+ , F-'!V$2-[1]!tbl_gk[[#This Row],[Strength]])/('F+ , F-'!V$2-'F+ , F-'!V$3))</f>
        <v>4.2592029205962806E-2</v>
      </c>
      <c r="W992" s="1" cm="1">
        <f t="array" ref="W992">[1]!table_weight[LongShots]*(('F+ , F-'!W$2-[1]!tbl_gk[[#This Row],[LongShots]])/('F+ , F-'!W$2-'F+ , F-'!W$3))</f>
        <v>9.86888481601568E-3</v>
      </c>
      <c r="X992" s="1" cm="1">
        <f t="array" ref="X992">[1]!table_weight[Aggression]*(('F+ , F-'!X$2-[1]!tbl_gk[[#This Row],[Aggression]])/('F+ , F-'!X$2-'F+ , F-'!X$3))</f>
        <v>1.2777608761788841E-2</v>
      </c>
      <c r="Y992" s="1" cm="1">
        <f t="array" ref="Y992">[1]!table_weight[Interceptions]*(('F+ , F-'!Y$2-[1]!tbl_gk[[#This Row],[Interceptions]])/('F+ , F-'!Y$2-'F+ , F-'!Y$3))</f>
        <v>2.1469152933086991E-2</v>
      </c>
      <c r="Z992" s="1" cm="1">
        <f t="array" ref="Z992">[1]!table_weight[Positioning]*(('F+ , F-'!Z$2-[1]!tbl_gk[[#This Row],[Positioning]])/('F+ , F-'!Z$2-'F+ , F-'!Z$3))</f>
        <v>1.9225568738802474E-3</v>
      </c>
      <c r="AA992" s="1" cm="1">
        <f t="array" ref="AA992">[1]!table_weight[Vision]*(('F+ , F-'!AA$2-[1]!tbl_gk[[#This Row],[Vision]])/('F+ , F-'!AA$2-'F+ , F-'!AA$3))</f>
        <v>2.6974951830443111E-2</v>
      </c>
      <c r="AB992" s="1" cm="1">
        <f t="array" ref="AB992">[1]!table_weight[Penalties]*(('F+ , F-'!AB$2-[1]!tbl_gk[[#This Row],[Penalties]])/('F+ , F-'!AB$2-'F+ , F-'!AB$3))</f>
        <v>2.3096780543674466E-3</v>
      </c>
      <c r="AC992" s="1" cm="1">
        <f t="array" ref="AC992">[1]!table_weight[Composure]*(('F+ , F-'!AC$2-[1]!tbl_gk[[#This Row],[Composure]])/('F+ , F-'!AC$2-'F+ , F-'!AC$3))</f>
        <v>1.9214449265847853E-3</v>
      </c>
      <c r="AD992" s="1" cm="1">
        <f t="array" ref="AD992">[1]!table_weight[Marking]*(('F+ , F-'!AD$2-[1]!tbl_gk[[#This Row],[Marking]])/('F+ , F-'!AD$2-'F+ , F-'!AD$3))</f>
        <v>2.8394686137308601E-2</v>
      </c>
      <c r="AE992" s="1" cm="1">
        <f t="array" ref="AE992">[1]!table_weight[StandingTackle]*(('F+ , F-'!AE$2-[1]!tbl_gk[[#This Row],[StandingTackle]])/('F+ , F-'!AE$2-'F+ , F-'!AE$3))</f>
        <v>3.362528621523387E-2</v>
      </c>
      <c r="AF992" s="1" cm="1">
        <f t="array" ref="AF992">[1]!table_weight[SlidingTackle]*(('F+ , F-'!AF$2-[1]!tbl_gk[[#This Row],[SlidingTackle]])/('F+ , F-'!AF$2-'F+ , F-'!AF$3))</f>
        <v>1.0461200155850536E-2</v>
      </c>
      <c r="AG992" s="1" cm="1">
        <f t="array" ref="AG992">[1]!table_weight[GKDiving]*(('F+ , F-'!AG$2-[1]!tbl_gk[[#This Row],[GKDiving]])/('F+ , F-'!AG$2-'F+ , F-'!AG$3))</f>
        <v>5.6367888652266468E-2</v>
      </c>
      <c r="AH992" s="1" cm="1">
        <f t="array" ref="AH992">[1]!table_weight[GKHandling]*(('F+ , F-'!AH$2-[1]!tbl_gk[[#This Row],[GKHandling]])/('F+ , F-'!AH$2-'F+ , F-'!AH$3))</f>
        <v>5.8818666419756312E-2</v>
      </c>
      <c r="AI992" s="1" cm="1">
        <f t="array" ref="AI992">[1]!table_weight[GKKicking]*(('F+ , F-'!AI$2-[1]!tbl_gk[[#This Row],[GKKicking]])/('F+ , F-'!AI$2-'F+ , F-'!AI$3))</f>
        <v>3.4882871919683582E-2</v>
      </c>
      <c r="AJ992" s="1" cm="1">
        <f t="array" ref="AJ992">[1]!table_weight[GKPositioning]*(('F+ , F-'!AJ$2-[1]!tbl_gk[[#This Row],[GKPositioning]])/('F+ , F-'!AJ$2-'F+ , F-'!AJ$3))</f>
        <v>2.2704827876717123E-2</v>
      </c>
      <c r="AK992" s="1" cm="1">
        <f t="array" ref="AK992">[1]!table_weight[GKReflexes]*(('F+ , F-'!AK$2-[1]!tbl_gk[[#This Row],[GKReflexes]])/('F+ , F-'!AK$2-'F+ , F-'!AK$3))</f>
        <v>6.5591724977182797E-2</v>
      </c>
    </row>
    <row r="993" spans="1:37" x14ac:dyDescent="0.55000000000000004">
      <c r="A993" s="8">
        <f>[1]!tbl_gk[[#This Row],[ID]]</f>
        <v>236963</v>
      </c>
      <c r="B993" s="2" cm="1">
        <f t="array" ref="B993">[1]!table_weight[ValueEUR]*(('F+ , F-'!B$2-[1]!tbl_gk[[#This Row],[ValueEUR]])/('F+ , F-'!B$2-'F+ , F-'!B$3))</f>
        <v>3.9848617057206497E-4</v>
      </c>
      <c r="C993" s="2" cm="1">
        <f t="array" ref="C993">[1]!table_weight[WageEUR]*(('F+ , F-'!C$2-[1]!tbl_gk[[#This Row],[WageEUR]])/('F+ , F-'!C$2-'F+ , F-'!C$3))</f>
        <v>5.4769309433185431E-4</v>
      </c>
      <c r="D993" s="2" cm="1">
        <f t="array" ref="D993">[1]!table_weight[Crossing]*(('F+ , F-'!D$2-[1]!tbl_gk[[#This Row],[Crossing]])/('F+ , F-'!D$2-'F+ , F-'!D$3))</f>
        <v>2.353770035066366E-2</v>
      </c>
      <c r="E993" s="2" cm="1">
        <f t="array" ref="E993">[1]!table_weight[Finishing]*(('F+ , F-'!E$2-[1]!tbl_gk[[#This Row],[Finishing]])/('F+ , F-'!E$2-'F+ , F-'!E$3))</f>
        <v>1.1979008214176926E-2</v>
      </c>
      <c r="F993" s="2" cm="1">
        <f t="array" ref="F993">[1]!table_weight[HeadingAccuracy]*(('F+ , F-'!F$2-[1]!tbl_gk[[#This Row],[HeadingAccuracy]])/('F+ , F-'!F$2-'F+ , F-'!F$3))</f>
        <v>1.08567917583827E-2</v>
      </c>
      <c r="G993" s="2" cm="1">
        <f t="array" ref="G993">[1]!table_weight[ShortPassing]*(('F+ , F-'!G$2-[1]!tbl_gk[[#This Row],[ShortPassing]])/('F+ , F-'!G$2-'F+ , F-'!G$3))</f>
        <v>5.3440942305594832E-2</v>
      </c>
      <c r="H993" s="2" cm="1">
        <f t="array" ref="H993">[1]!table_weight[Volleys]*(('F+ , F-'!H$2-[1]!tbl_gk[[#This Row],[Volleys]])/('F+ , F-'!H$2-'F+ , F-'!H$3))</f>
        <v>9.2591367839048701E-4</v>
      </c>
      <c r="I993" s="2" cm="1">
        <f t="array" ref="I993">[1]!table_weight[Dribbling]*(('F+ , F-'!I$2-[1]!tbl_gk[[#This Row],[Dribbling]])/('F+ , F-'!I$2-'F+ , F-'!I$3))</f>
        <v>1.4668173323482065E-2</v>
      </c>
      <c r="J993" s="2" cm="1">
        <f t="array" ref="J993">[1]!table_weight[Curve]*(('F+ , F-'!J$2-[1]!tbl_gk[[#This Row],[Curve]])/('F+ , F-'!J$2-'F+ , F-'!J$3))</f>
        <v>9.295879390190295E-3</v>
      </c>
      <c r="K993" s="2" cm="1">
        <f t="array" ref="K993">[1]!table_weight[FKAccuracy]*(('F+ , F-'!K$2-[1]!tbl_gk[[#This Row],[FKAccuracy]])/('F+ , F-'!K$2-'F+ , F-'!K$3))</f>
        <v>9.5832065713416324E-3</v>
      </c>
      <c r="L993" s="2" cm="1">
        <f t="array" ref="L993">[1]!table_weight[LongPassing]*(('F+ , F-'!L$2-[1]!tbl_gk[[#This Row],[LongPassing]])/('F+ , F-'!L$2-'F+ , F-'!L$3))</f>
        <v>2.9236901404093112E-2</v>
      </c>
      <c r="M993" s="2" cm="1">
        <f t="array" ref="M993">[1]!table_weight[BallControl]*(('F+ , F-'!M$2-[1]!tbl_gk[[#This Row],[BallControl]])/('F+ , F-'!M$2-'F+ , F-'!M$3))</f>
        <v>1.3038376287539614E-2</v>
      </c>
      <c r="N993" s="2" cm="1">
        <f t="array" ref="N993">[1]!table_weight[Acceleration]*(('F+ , F-'!N$2-[1]!tbl_gk[[#This Row],[Acceleration]])/('F+ , F-'!N$2-'F+ , F-'!N$3))</f>
        <v>7.4410780436299775E-3</v>
      </c>
      <c r="O993" s="2" cm="1">
        <f t="array" ref="O993">[1]!table_weight[SprintSpeed]*(('F+ , F-'!O$2-[1]!tbl_gk[[#This Row],[SprintSpeed]])/('F+ , F-'!O$2-'F+ , F-'!O$3))</f>
        <v>9.5576513538180603E-3</v>
      </c>
      <c r="P993" s="2" cm="1">
        <f t="array" ref="P993">[1]!table_weight[Agility]*(('F+ , F-'!P$2-[1]!tbl_gk[[#This Row],[Agility]])/('F+ , F-'!P$2-'F+ , F-'!P$3))</f>
        <v>3.744354215908813E-3</v>
      </c>
      <c r="Q993" s="2" cm="1">
        <f t="array" ref="Q993">[1]!table_weight[Reactions]*(('F+ , F-'!Q$2-[1]!tbl_gk[[#This Row],[Reactions]])/('F+ , F-'!Q$2-'F+ , F-'!Q$3))</f>
        <v>1.5469260002165645E-3</v>
      </c>
      <c r="R993" s="2" cm="1">
        <f t="array" ref="R993">[1]!table_weight[Balance]*(('F+ , F-'!R$2-[1]!tbl_gk[[#This Row],[Balance]])/('F+ , F-'!R$2-'F+ , F-'!R$3))</f>
        <v>1.4901001471473846E-3</v>
      </c>
      <c r="S993" s="2" cm="1">
        <f t="array" ref="S993">[1]!table_weight[ShotPower]*(('F+ , F-'!S$2-[1]!tbl_gk[[#This Row],[ShotPower]])/('F+ , F-'!S$2-'F+ , F-'!S$3))</f>
        <v>4.4150274176912247E-3</v>
      </c>
      <c r="T993" s="2" cm="1">
        <f t="array" ref="T993">[1]!table_weight[Jumping]*(('F+ , F-'!T$2-[1]!tbl_gk[[#This Row],[Jumping]])/('F+ , F-'!T$2-'F+ , F-'!T$3))</f>
        <v>2.8337438786225251E-3</v>
      </c>
      <c r="U993" s="2" cm="1">
        <f t="array" ref="U993">[1]!table_weight[Stamina]*(('F+ , F-'!U$2-[1]!tbl_gk[[#This Row],[Stamina]])/('F+ , F-'!U$2-'F+ , F-'!U$3))</f>
        <v>1.7174205324984999E-2</v>
      </c>
      <c r="V993" s="2" cm="1">
        <f t="array" ref="V993">[1]!table_weight[Strength]*(('F+ , F-'!V$2-[1]!tbl_gk[[#This Row],[Strength]])/('F+ , F-'!V$2-'F+ , F-'!V$3))</f>
        <v>2.9282020079099427E-2</v>
      </c>
      <c r="W993" s="2" cm="1">
        <f t="array" ref="W993">[1]!table_weight[LongShots]*(('F+ , F-'!W$2-[1]!tbl_gk[[#This Row],[LongShots]])/('F+ , F-'!W$2-'F+ , F-'!W$3))</f>
        <v>7.271809864432606E-3</v>
      </c>
      <c r="X993" s="2" cm="1">
        <f t="array" ref="X993">[1]!table_weight[Aggression]*(('F+ , F-'!X$2-[1]!tbl_gk[[#This Row],[Aggression]])/('F+ , F-'!X$2-'F+ , F-'!X$3))</f>
        <v>9.7353209613629272E-3</v>
      </c>
      <c r="Y993" s="2" cm="1">
        <f t="array" ref="Y993">[1]!table_weight[Interceptions]*(('F+ , F-'!Y$2-[1]!tbl_gk[[#This Row],[Interceptions]])/('F+ , F-'!Y$2-'F+ , F-'!Y$3))</f>
        <v>1.7313833010554024E-2</v>
      </c>
      <c r="Z993" s="2" cm="1">
        <f t="array" ref="Z993">[1]!table_weight[Positioning]*(('F+ , F-'!Z$2-[1]!tbl_gk[[#This Row],[Positioning]])/('F+ , F-'!Z$2-'F+ , F-'!Z$3))</f>
        <v>1.1831119223878444E-3</v>
      </c>
      <c r="AA993" s="2" cm="1">
        <f t="array" ref="AA993">[1]!table_weight[Vision]*(('F+ , F-'!AA$2-[1]!tbl_gk[[#This Row],[Vision]])/('F+ , F-'!AA$2-'F+ , F-'!AA$3))</f>
        <v>5.6789372274617077E-3</v>
      </c>
      <c r="AB993" s="2" cm="1">
        <f t="array" ref="AB993">[1]!table_weight[Penalties]*(('F+ , F-'!AB$2-[1]!tbl_gk[[#This Row],[Penalties]])/('F+ , F-'!AB$2-'F+ , F-'!AB$3))</f>
        <v>2.0356484546967322E-3</v>
      </c>
      <c r="AC993" s="2" cm="1">
        <f t="array" ref="AC993">[1]!table_weight[Composure]*(('F+ , F-'!AC$2-[1]!tbl_gk[[#This Row],[Composure]])/('F+ , F-'!AC$2-'F+ , F-'!AC$3))</f>
        <v>1.9214449265847853E-3</v>
      </c>
      <c r="AD993" s="2" cm="1">
        <f t="array" ref="AD993">[1]!table_weight[Marking]*(('F+ , F-'!AD$2-[1]!tbl_gk[[#This Row],[Marking]])/('F+ , F-'!AD$2-'F+ , F-'!AD$3))</f>
        <v>2.366223844775717E-2</v>
      </c>
      <c r="AE993" s="2" cm="1">
        <f t="array" ref="AE993">[1]!table_weight[StandingTackle]*(('F+ , F-'!AE$2-[1]!tbl_gk[[#This Row],[StandingTackle]])/('F+ , F-'!AE$2-'F+ , F-'!AE$3))</f>
        <v>2.6900228972187096E-2</v>
      </c>
      <c r="AF993" s="2" cm="1">
        <f t="array" ref="AF993">[1]!table_weight[SlidingTackle]*(('F+ , F-'!AF$2-[1]!tbl_gk[[#This Row],[SlidingTackle]])/('F+ , F-'!AF$2-'F+ , F-'!AF$3))</f>
        <v>8.2195144081682794E-3</v>
      </c>
      <c r="AG993" s="2" cm="1">
        <f t="array" ref="AG993">[1]!table_weight[GKDiving]*(('F+ , F-'!AG$2-[1]!tbl_gk[[#This Row],[GKDiving]])/('F+ , F-'!AG$2-'F+ , F-'!AG$3))</f>
        <v>3.7578592434844307E-2</v>
      </c>
      <c r="AH993" s="2" cm="1">
        <f t="array" ref="AH993">[1]!table_weight[GKHandling]*(('F+ , F-'!AH$2-[1]!tbl_gk[[#This Row],[GKHandling]])/('F+ , F-'!AH$2-'F+ , F-'!AH$3))</f>
        <v>4.2777211941640955E-2</v>
      </c>
      <c r="AI993" s="2" cm="1">
        <f t="array" ref="AI993">[1]!table_weight[GKKicking]*(('F+ , F-'!AI$2-[1]!tbl_gk[[#This Row],[GKKicking]])/('F+ , F-'!AI$2-'F+ , F-'!AI$3))</f>
        <v>2.0571950106480059E-2</v>
      </c>
      <c r="AJ993" s="2" cm="1">
        <f t="array" ref="AJ993">[1]!table_weight[GKPositioning]*(('F+ , F-'!AJ$2-[1]!tbl_gk[[#This Row],[GKPositioning]])/('F+ , F-'!AJ$2-'F+ , F-'!AJ$3))</f>
        <v>1.5136551917811415E-2</v>
      </c>
      <c r="AK993" s="2" cm="1">
        <f t="array" ref="AK993">[1]!table_weight[GKReflexes]*(('F+ , F-'!AK$2-[1]!tbl_gk[[#This Row],[GKReflexes]])/('F+ , F-'!AK$2-'F+ , F-'!AK$3))</f>
        <v>3.8261839570023298E-2</v>
      </c>
    </row>
    <row r="994" spans="1:37" x14ac:dyDescent="0.55000000000000004">
      <c r="A994" s="7">
        <f>[1]!tbl_gk[[#This Row],[ID]]</f>
        <v>236989</v>
      </c>
      <c r="B994" s="1" cm="1">
        <f t="array" ref="B994">[1]!table_weight[ValueEUR]*(('F+ , F-'!B$2-[1]!tbl_gk[[#This Row],[ValueEUR]])/('F+ , F-'!B$2-'F+ , F-'!B$3))</f>
        <v>1.4383776567512181E-4</v>
      </c>
      <c r="C994" s="1" cm="1">
        <f t="array" ref="C994">[1]!table_weight[WageEUR]*(('F+ , F-'!C$2-[1]!tbl_gk[[#This Row],[WageEUR]])/('F+ , F-'!C$2-'F+ , F-'!C$3))</f>
        <v>2.3472561185650898E-4</v>
      </c>
      <c r="D994" s="1" cm="1">
        <f t="array" ref="D994">[1]!table_weight[Crossing]*(('F+ , F-'!D$2-[1]!tbl_gk[[#This Row],[Crossing]])/('F+ , F-'!D$2-'F+ , F-'!D$3))</f>
        <v>3.2504443341392672E-2</v>
      </c>
      <c r="E994" s="1" cm="1">
        <f t="array" ref="E994">[1]!table_weight[Finishing]*(('F+ , F-'!E$2-[1]!tbl_gk[[#This Row],[Finishing]])/('F+ , F-'!E$2-'F+ , F-'!E$3))</f>
        <v>8.9842561606326941E-3</v>
      </c>
      <c r="F994" s="1" cm="1">
        <f t="array" ref="F994">[1]!table_weight[HeadingAccuracy]*(('F+ , F-'!F$2-[1]!tbl_gk[[#This Row],[HeadingAccuracy]])/('F+ , F-'!F$2-'F+ , F-'!F$3))</f>
        <v>1.08567917583827E-2</v>
      </c>
      <c r="G994" s="1" cm="1">
        <f t="array" ref="G994">[1]!table_weight[ShortPassing]*(('F+ , F-'!G$2-[1]!tbl_gk[[#This Row],[ShortPassing]])/('F+ , F-'!G$2-'F+ , F-'!G$3))</f>
        <v>5.3440942305594832E-2</v>
      </c>
      <c r="H994" s="1" cm="1">
        <f t="array" ref="H994">[1]!table_weight[Volleys]*(('F+ , F-'!H$2-[1]!tbl_gk[[#This Row],[Volleys]])/('F+ , F-'!H$2-'F+ , F-'!H$3))</f>
        <v>1.3888705175857305E-3</v>
      </c>
      <c r="I994" s="1" cm="1">
        <f t="array" ref="I994">[1]!table_weight[Dribbling]*(('F+ , F-'!I$2-[1]!tbl_gk[[#This Row],[Dribbling]])/('F+ , F-'!I$2-'F+ , F-'!I$3))</f>
        <v>1.5646051545047536E-2</v>
      </c>
      <c r="J994" s="1" cm="1">
        <f t="array" ref="J994">[1]!table_weight[Curve]*(('F+ , F-'!J$2-[1]!tbl_gk[[#This Row],[Curve]])/('F+ , F-'!J$2-'F+ , F-'!J$3))</f>
        <v>7.6057195010647873E-3</v>
      </c>
      <c r="K994" s="1" cm="1">
        <f t="array" ref="K994">[1]!table_weight[FKAccuracy]*(('F+ , F-'!K$2-[1]!tbl_gk[[#This Row],[FKAccuracy]])/('F+ , F-'!K$2-'F+ , F-'!K$3))</f>
        <v>8.8226346212351529E-3</v>
      </c>
      <c r="L994" s="1" cm="1">
        <f t="array" ref="L994">[1]!table_weight[LongPassing]*(('F+ , F-'!L$2-[1]!tbl_gk[[#This Row],[LongPassing]])/('F+ , F-'!L$2-'F+ , F-'!L$3))</f>
        <v>2.1656964003031933E-2</v>
      </c>
      <c r="M994" s="1" cm="1">
        <f t="array" ref="M994">[1]!table_weight[BallControl]*(('F+ , F-'!M$2-[1]!tbl_gk[[#This Row],[BallControl]])/('F+ , F-'!M$2-'F+ , F-'!M$3))</f>
        <v>1.2169151201703639E-2</v>
      </c>
      <c r="N994" s="1" cm="1">
        <f t="array" ref="N994">[1]!table_weight[Acceleration]*(('F+ , F-'!N$2-[1]!tbl_gk[[#This Row],[Acceleration]])/('F+ , F-'!N$2-'F+ , F-'!N$3))</f>
        <v>1.8038977075466611E-3</v>
      </c>
      <c r="O994" s="1" cm="1">
        <f t="array" ref="O994">[1]!table_weight[SprintSpeed]*(('F+ , F-'!O$2-[1]!tbl_gk[[#This Row],[SprintSpeed]])/('F+ , F-'!O$2-'F+ , F-'!O$3))</f>
        <v>9.2765439610587065E-3</v>
      </c>
      <c r="P994" s="1" cm="1">
        <f t="array" ref="P994">[1]!table_weight[Agility]*(('F+ , F-'!P$2-[1]!tbl_gk[[#This Row],[Agility]])/('F+ , F-'!P$2-'F+ , F-'!P$3))</f>
        <v>3.9783763544031132E-3</v>
      </c>
      <c r="Q994" s="1" cm="1">
        <f t="array" ref="Q994">[1]!table_weight[Reactions]*(('F+ , F-'!Q$2-[1]!tbl_gk[[#This Row],[Reactions]])/('F+ , F-'!Q$2-'F+ , F-'!Q$3))</f>
        <v>1.4437976002021271E-3</v>
      </c>
      <c r="R994" s="1" cm="1">
        <f t="array" ref="R994">[1]!table_weight[Balance]*(('F+ , F-'!R$2-[1]!tbl_gk[[#This Row],[Balance]])/('F+ , F-'!R$2-'F+ , F-'!R$3))</f>
        <v>1.3659251348851025E-3</v>
      </c>
      <c r="S994" s="1" cm="1">
        <f t="array" ref="S994">[1]!table_weight[ShotPower]*(('F+ , F-'!S$2-[1]!tbl_gk[[#This Row],[ShotPower]])/('F+ , F-'!S$2-'F+ , F-'!S$3))</f>
        <v>3.635904932216303E-3</v>
      </c>
      <c r="T994" s="1" cm="1">
        <f t="array" ref="T994">[1]!table_weight[Jumping]*(('F+ , F-'!T$2-[1]!tbl_gk[[#This Row],[Jumping]])/('F+ , F-'!T$2-'F+ , F-'!T$3))</f>
        <v>1.9750336123732751E-3</v>
      </c>
      <c r="U994" s="1" cm="1">
        <f t="array" ref="U994">[1]!table_weight[Stamina]*(('F+ , F-'!U$2-[1]!tbl_gk[[#This Row],[Stamina]])/('F+ , F-'!U$2-'F+ , F-'!U$3))</f>
        <v>3.4348410649970001E-3</v>
      </c>
      <c r="V994" s="1" cm="1">
        <f t="array" ref="V994">[1]!table_weight[Strength]*(('F+ , F-'!V$2-[1]!tbl_gk[[#This Row],[Strength]])/('F+ , F-'!V$2-'F+ , F-'!V$3))</f>
        <v>2.1296014602981403E-2</v>
      </c>
      <c r="W994" s="1" cm="1">
        <f t="array" ref="W994">[1]!table_weight[LongShots]*(('F+ , F-'!W$2-[1]!tbl_gk[[#This Row],[LongShots]])/('F+ , F-'!W$2-'F+ , F-'!W$3))</f>
        <v>6.7523948741159906E-3</v>
      </c>
      <c r="X994" s="1" cm="1">
        <f t="array" ref="X994">[1]!table_weight[Aggression]*(('F+ , F-'!X$2-[1]!tbl_gk[[#This Row],[Aggression]])/('F+ , F-'!X$2-'F+ , F-'!X$3))</f>
        <v>6.6930331609370121E-3</v>
      </c>
      <c r="Y994" s="1" cm="1">
        <f t="array" ref="Y994">[1]!table_weight[Interceptions]*(('F+ , F-'!Y$2-[1]!tbl_gk[[#This Row],[Interceptions]])/('F+ , F-'!Y$2-'F+ , F-'!Y$3))</f>
        <v>1.8006386330976187E-2</v>
      </c>
      <c r="Z994" s="1" cm="1">
        <f t="array" ref="Z994">[1]!table_weight[Positioning]*(('F+ , F-'!Z$2-[1]!tbl_gk[[#This Row],[Positioning]])/('F+ , F-'!Z$2-'F+ , F-'!Z$3))</f>
        <v>1.3310009126863251E-3</v>
      </c>
      <c r="AA994" s="1" cm="1">
        <f t="array" ref="AA994">[1]!table_weight[Vision]*(('F+ , F-'!AA$2-[1]!tbl_gk[[#This Row],[Vision]])/('F+ , F-'!AA$2-'F+ , F-'!AA$3))</f>
        <v>1.4197343068654267E-2</v>
      </c>
      <c r="AB994" s="1" cm="1">
        <f t="array" ref="AB994">[1]!table_weight[Penalties]*(('F+ , F-'!AB$2-[1]!tbl_gk[[#This Row],[Penalties]])/('F+ , F-'!AB$2-'F+ , F-'!AB$3))</f>
        <v>1.6833246836915287E-3</v>
      </c>
      <c r="AC994" s="1" cm="1">
        <f t="array" ref="AC994">[1]!table_weight[Composure]*(('F+ , F-'!AC$2-[1]!tbl_gk[[#This Row],[Composure]])/('F+ , F-'!AC$2-'F+ , F-'!AC$3))</f>
        <v>1.5478306353044107E-3</v>
      </c>
      <c r="AD994" s="1" cm="1">
        <f t="array" ref="AD994">[1]!table_weight[Marking]*(('F+ , F-'!AD$2-[1]!tbl_gk[[#This Row],[Marking]])/('F+ , F-'!AD$2-'F+ , F-'!AD$3))</f>
        <v>2.8394686137308601E-2</v>
      </c>
      <c r="AE994" s="1" cm="1">
        <f t="array" ref="AE994">[1]!table_weight[StandingTackle]*(('F+ , F-'!AE$2-[1]!tbl_gk[[#This Row],[StandingTackle]])/('F+ , F-'!AE$2-'F+ , F-'!AE$3))</f>
        <v>1.3450114486093548E-2</v>
      </c>
      <c r="AF994" s="1" cm="1">
        <f t="array" ref="AF994">[1]!table_weight[SlidingTackle]*(('F+ , F-'!AF$2-[1]!tbl_gk[[#This Row],[SlidingTackle]])/('F+ , F-'!AF$2-'F+ , F-'!AF$3))</f>
        <v>8.2195144081682794E-3</v>
      </c>
      <c r="AG994" s="1" cm="1">
        <f t="array" ref="AG994">[1]!table_weight[GKDiving]*(('F+ , F-'!AG$2-[1]!tbl_gk[[#This Row],[GKDiving]])/('F+ , F-'!AG$2-'F+ , F-'!AG$3))</f>
        <v>4.4411063786634182E-2</v>
      </c>
      <c r="AH994" s="1" cm="1">
        <f t="array" ref="AH994">[1]!table_weight[GKHandling]*(('F+ , F-'!AH$2-[1]!tbl_gk[[#This Row],[GKHandling]])/('F+ , F-'!AH$2-'F+ , F-'!AH$3))</f>
        <v>4.9906747265247783E-2</v>
      </c>
      <c r="AI994" s="1" cm="1">
        <f t="array" ref="AI994">[1]!table_weight[GKKicking]*(('F+ , F-'!AI$2-[1]!tbl_gk[[#This Row],[GKKicking]])/('F+ , F-'!AI$2-'F+ , F-'!AI$3))</f>
        <v>1.6994219653179179E-2</v>
      </c>
      <c r="AJ994" s="1" cm="1">
        <f t="array" ref="AJ994">[1]!table_weight[GKPositioning]*(('F+ , F-'!AJ$2-[1]!tbl_gk[[#This Row],[GKPositioning]])/('F+ , F-'!AJ$2-'F+ , F-'!AJ$3))</f>
        <v>1.8290000234022125E-2</v>
      </c>
      <c r="AK994" s="1" cm="1">
        <f t="array" ref="AK994">[1]!table_weight[GKReflexes]*(('F+ , F-'!AK$2-[1]!tbl_gk[[#This Row],[GKReflexes]])/('F+ , F-'!AK$2-'F+ , F-'!AK$3))</f>
        <v>4.3727816651455198E-2</v>
      </c>
    </row>
    <row r="995" spans="1:37" x14ac:dyDescent="0.55000000000000004">
      <c r="A995" s="8">
        <f>[1]!tbl_gk[[#This Row],[ID]]</f>
        <v>237081</v>
      </c>
      <c r="B995" s="2" cm="1">
        <f t="array" ref="B995">[1]!table_weight[ValueEUR]*(('F+ , F-'!B$2-[1]!tbl_gk[[#This Row],[ValueEUR]])/('F+ , F-'!B$2-'F+ , F-'!B$3))</f>
        <v>2.2872056730743621E-4</v>
      </c>
      <c r="C995" s="2" cm="1">
        <f t="array" ref="C995">[1]!table_weight[WageEUR]*(('F+ , F-'!C$2-[1]!tbl_gk[[#This Row],[WageEUR]])/('F+ , F-'!C$2-'F+ , F-'!C$3))</f>
        <v>0</v>
      </c>
      <c r="D995" s="2" cm="1">
        <f t="array" ref="D995">[1]!table_weight[Crossing]*(('F+ , F-'!D$2-[1]!tbl_gk[[#This Row],[Crossing]])/('F+ , F-'!D$2-'F+ , F-'!D$3))</f>
        <v>3.3625286215233793E-2</v>
      </c>
      <c r="E995" s="2" cm="1">
        <f t="array" ref="E995">[1]!table_weight[Finishing]*(('F+ , F-'!E$2-[1]!tbl_gk[[#This Row],[Finishing]])/('F+ , F-'!E$2-'F+ , F-'!E$3))</f>
        <v>1.6970261636750646E-2</v>
      </c>
      <c r="F995" s="2" cm="1">
        <f t="array" ref="F995">[1]!table_weight[HeadingAccuracy]*(('F+ , F-'!F$2-[1]!tbl_gk[[#This Row],[HeadingAccuracy]])/('F+ , F-'!F$2-'F+ , F-'!F$3))</f>
        <v>1.1274360672166649E-2</v>
      </c>
      <c r="G995" s="2" cm="1">
        <f t="array" ref="G995">[1]!table_weight[ShortPassing]*(('F+ , F-'!G$2-[1]!tbl_gk[[#This Row],[ShortPassing]])/('F+ , F-'!G$2-'F+ , F-'!G$3))</f>
        <v>5.484728289258417E-2</v>
      </c>
      <c r="H995" s="2" cm="1">
        <f t="array" ref="H995">[1]!table_weight[Volleys]*(('F+ , F-'!H$2-[1]!tbl_gk[[#This Row],[Volleys]])/('F+ , F-'!H$2-'F+ , F-'!H$3))</f>
        <v>1.851827356780974E-3</v>
      </c>
      <c r="I995" s="2" cm="1">
        <f t="array" ref="I995">[1]!table_weight[Dribbling]*(('F+ , F-'!I$2-[1]!tbl_gk[[#This Row],[Dribbling]])/('F+ , F-'!I$2-'F+ , F-'!I$3))</f>
        <v>2.0535442652874894E-2</v>
      </c>
      <c r="J995" s="2" cm="1">
        <f t="array" ref="J995">[1]!table_weight[Curve]*(('F+ , F-'!J$2-[1]!tbl_gk[[#This Row],[Curve]])/('F+ , F-'!J$2-'F+ , F-'!J$3))</f>
        <v>9.295879390190295E-3</v>
      </c>
      <c r="K995" s="2" cm="1">
        <f t="array" ref="K995">[1]!table_weight[FKAccuracy]*(('F+ , F-'!K$2-[1]!tbl_gk[[#This Row],[FKAccuracy]])/('F+ , F-'!K$2-'F+ , F-'!K$3))</f>
        <v>9.1268634012777444E-3</v>
      </c>
      <c r="L995" s="2" cm="1">
        <f t="array" ref="L995">[1]!table_weight[LongPassing]*(('F+ , F-'!L$2-[1]!tbl_gk[[#This Row],[LongPassing]])/('F+ , F-'!L$2-'F+ , F-'!L$3))</f>
        <v>2.1115539902956136E-2</v>
      </c>
      <c r="M995" s="2" cm="1">
        <f t="array" ref="M995">[1]!table_weight[BallControl]*(('F+ , F-'!M$2-[1]!tbl_gk[[#This Row],[BallControl]])/('F+ , F-'!M$2-'F+ , F-'!M$3))</f>
        <v>1.5646051545047536E-2</v>
      </c>
      <c r="N995" s="2" cm="1">
        <f t="array" ref="N995">[1]!table_weight[Acceleration]*(('F+ , F-'!N$2-[1]!tbl_gk[[#This Row],[Acceleration]])/('F+ , F-'!N$2-'F+ , F-'!N$3))</f>
        <v>8.3430268974033078E-3</v>
      </c>
      <c r="O995" s="2" cm="1">
        <f t="array" ref="O995">[1]!table_weight[SprintSpeed]*(('F+ , F-'!O$2-[1]!tbl_gk[[#This Row],[SprintSpeed]])/('F+ , F-'!O$2-'F+ , F-'!O$3))</f>
        <v>8.7143291755399956E-3</v>
      </c>
      <c r="P995" s="2" cm="1">
        <f t="array" ref="P995">[1]!table_weight[Agility]*(('F+ , F-'!P$2-[1]!tbl_gk[[#This Row],[Agility]])/('F+ , F-'!P$2-'F+ , F-'!P$3))</f>
        <v>2.92527673117876E-3</v>
      </c>
      <c r="Q995" s="2" cm="1">
        <f t="array" ref="Q995">[1]!table_weight[Reactions]*(('F+ , F-'!Q$2-[1]!tbl_gk[[#This Row],[Reactions]])/('F+ , F-'!Q$2-'F+ , F-'!Q$3))</f>
        <v>1.7531828002454398E-3</v>
      </c>
      <c r="R995" s="2" cm="1">
        <f t="array" ref="R995">[1]!table_weight[Balance]*(('F+ , F-'!R$2-[1]!tbl_gk[[#This Row],[Balance]])/('F+ , F-'!R$2-'F+ , F-'!R$3))</f>
        <v>1.4901001471473846E-3</v>
      </c>
      <c r="S995" s="2" cm="1">
        <f t="array" ref="S995">[1]!table_weight[ShotPower]*(('F+ , F-'!S$2-[1]!tbl_gk[[#This Row],[ShotPower]])/('F+ , F-'!S$2-'F+ , F-'!S$3))</f>
        <v>7.0121023692742987E-3</v>
      </c>
      <c r="T995" s="2" cm="1">
        <f t="array" ref="T995">[1]!table_weight[Jumping]*(('F+ , F-'!T$2-[1]!tbl_gk[[#This Row],[Jumping]])/('F+ , F-'!T$2-'F+ , F-'!T$3))</f>
        <v>1.9750336123732751E-3</v>
      </c>
      <c r="U995" s="2" cm="1">
        <f t="array" ref="U995">[1]!table_weight[Stamina]*(('F+ , F-'!U$2-[1]!tbl_gk[[#This Row],[Stamina]])/('F+ , F-'!U$2-'F+ , F-'!U$3))</f>
        <v>1.288065399373875E-2</v>
      </c>
      <c r="V995" s="2" cm="1">
        <f t="array" ref="V995">[1]!table_weight[Strength]*(('F+ , F-'!V$2-[1]!tbl_gk[[#This Row],[Strength]])/('F+ , F-'!V$2-'F+ , F-'!V$3))</f>
        <v>1.5084677010445158E-2</v>
      </c>
      <c r="W995" s="2" cm="1">
        <f t="array" ref="W995">[1]!table_weight[LongShots]*(('F+ , F-'!W$2-[1]!tbl_gk[[#This Row],[LongShots]])/('F+ , F-'!W$2-'F+ , F-'!W$3))</f>
        <v>9.0897623305407575E-3</v>
      </c>
      <c r="X995" s="2" cm="1">
        <f t="array" ref="X995">[1]!table_weight[Aggression]*(('F+ , F-'!X$2-[1]!tbl_gk[[#This Row],[Aggression]])/('F+ , F-'!X$2-'F+ , F-'!X$3))</f>
        <v>1.7036811682385123E-2</v>
      </c>
      <c r="Y995" s="2" cm="1">
        <f t="array" ref="Y995">[1]!table_weight[Interceptions]*(('F+ , F-'!Y$2-[1]!tbl_gk[[#This Row],[Interceptions]])/('F+ , F-'!Y$2-'F+ , F-'!Y$3))</f>
        <v>2.3546812894353474E-2</v>
      </c>
      <c r="Z995" s="2" cm="1">
        <f t="array" ref="Z995">[1]!table_weight[Positioning]*(('F+ , F-'!Z$2-[1]!tbl_gk[[#This Row],[Positioning]])/('F+ , F-'!Z$2-'F+ , F-'!Z$3))</f>
        <v>1.4788899029848058E-3</v>
      </c>
      <c r="AA995" s="2" cm="1">
        <f t="array" ref="AA995">[1]!table_weight[Vision]*(('F+ , F-'!AA$2-[1]!tbl_gk[[#This Row],[Vision]])/('F+ , F-'!AA$2-'F+ , F-'!AA$3))</f>
        <v>1.3487475915221555E-2</v>
      </c>
      <c r="AB995" s="2" cm="1">
        <f t="array" ref="AB995">[1]!table_weight[Penalties]*(('F+ , F-'!AB$2-[1]!tbl_gk[[#This Row],[Penalties]])/('F+ , F-'!AB$2-'F+ , F-'!AB$3))</f>
        <v>2.153089711698467E-3</v>
      </c>
      <c r="AC995" s="2" cm="1">
        <f t="array" ref="AC995">[1]!table_weight[Composure]*(('F+ , F-'!AC$2-[1]!tbl_gk[[#This Row],[Composure]])/('F+ , F-'!AC$2-'F+ , F-'!AC$3))</f>
        <v>1.1742163440240354E-3</v>
      </c>
      <c r="AD995" s="2" cm="1">
        <f t="array" ref="AD995">[1]!table_weight[Marking]*(('F+ , F-'!AD$2-[1]!tbl_gk[[#This Row],[Marking]])/('F+ , F-'!AD$2-'F+ , F-'!AD$3))</f>
        <v>2.366223844775717E-2</v>
      </c>
      <c r="AE995" s="2" cm="1">
        <f t="array" ref="AE995">[1]!table_weight[StandingTackle]*(('F+ , F-'!AE$2-[1]!tbl_gk[[#This Row],[StandingTackle]])/('F+ , F-'!AE$2-'F+ , F-'!AE$3))</f>
        <v>3.362528621523387E-2</v>
      </c>
      <c r="AF995" s="2" cm="1">
        <f t="array" ref="AF995">[1]!table_weight[SlidingTackle]*(('F+ , F-'!AF$2-[1]!tbl_gk[[#This Row],[SlidingTackle]])/('F+ , F-'!AF$2-'F+ , F-'!AF$3))</f>
        <v>8.2195144081682794E-3</v>
      </c>
      <c r="AG995" s="2" cm="1">
        <f t="array" ref="AG995">[1]!table_weight[GKDiving]*(('F+ , F-'!AG$2-[1]!tbl_gk[[#This Row],[GKDiving]])/('F+ , F-'!AG$2-'F+ , F-'!AG$3))</f>
        <v>3.9286710272791778E-2</v>
      </c>
      <c r="AH995" s="2" cm="1">
        <f t="array" ref="AH995">[1]!table_weight[GKHandling]*(('F+ , F-'!AH$2-[1]!tbl_gk[[#This Row],[GKHandling]])/('F+ , F-'!AH$2-'F+ , F-'!AH$3))</f>
        <v>5.5253898757952898E-2</v>
      </c>
      <c r="AI995" s="2" cm="1">
        <f t="array" ref="AI995">[1]!table_weight[GKKicking]*(('F+ , F-'!AI$2-[1]!tbl_gk[[#This Row],[GKKicking]])/('F+ , F-'!AI$2-'F+ , F-'!AI$3))</f>
        <v>3.2199574079707916E-2</v>
      </c>
      <c r="AJ995" s="2" cm="1">
        <f t="array" ref="AJ995">[1]!table_weight[GKPositioning]*(('F+ , F-'!AJ$2-[1]!tbl_gk[[#This Row],[GKPositioning]])/('F+ , F-'!AJ$2-'F+ , F-'!AJ$3))</f>
        <v>1.7028620907537841E-2</v>
      </c>
      <c r="AK995" s="2" cm="1">
        <f t="array" ref="AK995">[1]!table_weight[GKReflexes]*(('F+ , F-'!AK$2-[1]!tbl_gk[[#This Row],[GKReflexes]])/('F+ , F-'!AK$2-'F+ , F-'!AK$3))</f>
        <v>4.0083831930500594E-2</v>
      </c>
    </row>
    <row r="996" spans="1:37" x14ac:dyDescent="0.55000000000000004">
      <c r="A996" s="7">
        <f>[1]!tbl_gk[[#This Row],[ID]]</f>
        <v>237127</v>
      </c>
      <c r="B996" s="1" cm="1">
        <f t="array" ref="B996">[1]!table_weight[ValueEUR]*(('F+ , F-'!B$2-[1]!tbl_gk[[#This Row],[ValueEUR]])/('F+ , F-'!B$2-'F+ , F-'!B$3))</f>
        <v>4.6021911721374819E-4</v>
      </c>
      <c r="C996" s="1" cm="1">
        <f t="array" ref="C996">[1]!table_weight[WageEUR]*(('F+ , F-'!C$2-[1]!tbl_gk[[#This Row],[WageEUR]])/('F+ , F-'!C$2-'F+ , F-'!C$3))</f>
        <v>7.8241870618836313E-5</v>
      </c>
      <c r="D996" s="1" cm="1">
        <f t="array" ref="D996">[1]!table_weight[Crossing]*(('F+ , F-'!D$2-[1]!tbl_gk[[#This Row],[Crossing]])/('F+ , F-'!D$2-'F+ , F-'!D$3))</f>
        <v>4.0350343458280549E-2</v>
      </c>
      <c r="E996" s="1" cm="1">
        <f t="array" ref="E996">[1]!table_weight[Finishing]*(('F+ , F-'!E$2-[1]!tbl_gk[[#This Row],[Finishing]])/('F+ , F-'!E$2-'F+ , F-'!E$3))</f>
        <v>2.096326437480962E-2</v>
      </c>
      <c r="F996" s="1" cm="1">
        <f t="array" ref="F996">[1]!table_weight[HeadingAccuracy]*(('F+ , F-'!F$2-[1]!tbl_gk[[#This Row],[HeadingAccuracy]])/('F+ , F-'!F$2-'F+ , F-'!F$3))</f>
        <v>1.08567917583827E-2</v>
      </c>
      <c r="G996" s="1" cm="1">
        <f t="array" ref="G996">[1]!table_weight[ShortPassing]*(('F+ , F-'!G$2-[1]!tbl_gk[[#This Row],[ShortPassing]])/('F+ , F-'!G$2-'F+ , F-'!G$3))</f>
        <v>6.4691667001509537E-2</v>
      </c>
      <c r="H996" s="1" cm="1">
        <f t="array" ref="H996">[1]!table_weight[Volleys]*(('F+ , F-'!H$2-[1]!tbl_gk[[#This Row],[Volleys]])/('F+ , F-'!H$2-'F+ , F-'!H$3))</f>
        <v>2.4305234057750281E-3</v>
      </c>
      <c r="I996" s="1" cm="1">
        <f t="array" ref="I996">[1]!table_weight[Dribbling]*(('F+ , F-'!I$2-[1]!tbl_gk[[#This Row],[Dribbling]])/('F+ , F-'!I$2-'F+ , F-'!I$3))</f>
        <v>1.4668173323482065E-2</v>
      </c>
      <c r="J996" s="1" cm="1">
        <f t="array" ref="J996">[1]!table_weight[Curve]*(('F+ , F-'!J$2-[1]!tbl_gk[[#This Row],[Curve]])/('F+ , F-'!J$2-'F+ , F-'!J$3))</f>
        <v>9.4648953791028455E-3</v>
      </c>
      <c r="K996" s="1" cm="1">
        <f t="array" ref="K996">[1]!table_weight[FKAccuracy]*(('F+ , F-'!K$2-[1]!tbl_gk[[#This Row],[FKAccuracy]])/('F+ , F-'!K$2-'F+ , F-'!K$3))</f>
        <v>9.8874353513842238E-3</v>
      </c>
      <c r="L996" s="1" cm="1">
        <f t="array" ref="L996">[1]!table_weight[LongPassing]*(('F+ , F-'!L$2-[1]!tbl_gk[[#This Row],[LongPassing]])/('F+ , F-'!L$2-'F+ , F-'!L$3))</f>
        <v>2.4905508603486726E-2</v>
      </c>
      <c r="M996" s="1" cm="1">
        <f t="array" ref="M996">[1]!table_weight[BallControl]*(('F+ , F-'!M$2-[1]!tbl_gk[[#This Row],[BallControl]])/('F+ , F-'!M$2-'F+ , F-'!M$3))</f>
        <v>1.2603763744621627E-2</v>
      </c>
      <c r="N996" s="1" cm="1">
        <f t="array" ref="N996">[1]!table_weight[Acceleration]*(('F+ , F-'!N$2-[1]!tbl_gk[[#This Row],[Acceleration]])/('F+ , F-'!N$2-'F+ , F-'!N$3))</f>
        <v>2.2548721344333263E-4</v>
      </c>
      <c r="O996" s="1" cm="1">
        <f t="array" ref="O996">[1]!table_weight[SprintSpeed]*(('F+ , F-'!O$2-[1]!tbl_gk[[#This Row],[SprintSpeed]])/('F+ , F-'!O$2-'F+ , F-'!O$3))</f>
        <v>1.9677517493154831E-3</v>
      </c>
      <c r="P996" s="1" cm="1">
        <f t="array" ref="P996">[1]!table_weight[Agility]*(('F+ , F-'!P$2-[1]!tbl_gk[[#This Row],[Agility]])/('F+ , F-'!P$2-'F+ , F-'!P$3))</f>
        <v>1.170110692471504E-3</v>
      </c>
      <c r="Q996" s="1" cm="1">
        <f t="array" ref="Q996">[1]!table_weight[Reactions]*(('F+ , F-'!Q$2-[1]!tbl_gk[[#This Row],[Reactions]])/('F+ , F-'!Q$2-'F+ , F-'!Q$3))</f>
        <v>1.5469260002165645E-3</v>
      </c>
      <c r="R996" s="1" cm="1">
        <f t="array" ref="R996">[1]!table_weight[Balance]*(('F+ , F-'!R$2-[1]!tbl_gk[[#This Row],[Balance]])/('F+ , F-'!R$2-'F+ , F-'!R$3))</f>
        <v>1.8005376778030898E-3</v>
      </c>
      <c r="S996" s="1" cm="1">
        <f t="array" ref="S996">[1]!table_weight[ShotPower]*(('F+ , F-'!S$2-[1]!tbl_gk[[#This Row],[ShotPower]])/('F+ , F-'!S$2-'F+ , F-'!S$3))</f>
        <v>5.1941499031661464E-3</v>
      </c>
      <c r="T996" s="1" cm="1">
        <f t="array" ref="T996">[1]!table_weight[Jumping]*(('F+ , F-'!T$2-[1]!tbl_gk[[#This Row],[Jumping]])/('F+ , F-'!T$2-'F+ , F-'!T$3))</f>
        <v>2.4902597721228252E-3</v>
      </c>
      <c r="U996" s="1" cm="1">
        <f t="array" ref="U996">[1]!table_weight[Stamina]*(('F+ , F-'!U$2-[1]!tbl_gk[[#This Row],[Stamina]])/('F+ , F-'!U$2-'F+ , F-'!U$3))</f>
        <v>4.2935513312462497E-3</v>
      </c>
      <c r="V996" s="1" cm="1">
        <f t="array" ref="V996">[1]!table_weight[Strength]*(('F+ , F-'!V$2-[1]!tbl_gk[[#This Row],[Strength]])/('F+ , F-'!V$2-'F+ , F-'!V$3))</f>
        <v>2.0408680661190511E-2</v>
      </c>
      <c r="W996" s="1" cm="1">
        <f t="array" ref="W996">[1]!table_weight[LongShots]*(('F+ , F-'!W$2-[1]!tbl_gk[[#This Row],[LongShots]])/('F+ , F-'!W$2-'F+ , F-'!W$3))</f>
        <v>1.0128592311173986E-2</v>
      </c>
      <c r="X996" s="1" cm="1">
        <f t="array" ref="X996">[1]!table_weight[Aggression]*(('F+ , F-'!X$2-[1]!tbl_gk[[#This Row],[Aggression]])/('F+ , F-'!X$2-'F+ , F-'!X$3))</f>
        <v>1.7645269242470306E-2</v>
      </c>
      <c r="Y996" s="1" cm="1">
        <f t="array" ref="Y996">[1]!table_weight[Interceptions]*(('F+ , F-'!Y$2-[1]!tbl_gk[[#This Row],[Interceptions]])/('F+ , F-'!Y$2-'F+ , F-'!Y$3))</f>
        <v>2.7009579496464278E-2</v>
      </c>
      <c r="Z996" s="1" cm="1">
        <f t="array" ref="Z996">[1]!table_weight[Positioning]*(('F+ , F-'!Z$2-[1]!tbl_gk[[#This Row],[Positioning]])/('F+ , F-'!Z$2-'F+ , F-'!Z$3))</f>
        <v>1.6267788932832863E-3</v>
      </c>
      <c r="AA996" s="1" cm="1">
        <f t="array" ref="AA996">[1]!table_weight[Vision]*(('F+ , F-'!AA$2-[1]!tbl_gk[[#This Row],[Vision]])/('F+ , F-'!AA$2-'F+ , F-'!AA$3))</f>
        <v>3.6913091978501102E-2</v>
      </c>
      <c r="AB996" s="1" cm="1">
        <f t="array" ref="AB996">[1]!table_weight[Penalties]*(('F+ , F-'!AB$2-[1]!tbl_gk[[#This Row],[Penalties]])/('F+ , F-'!AB$2-'F+ , F-'!AB$3))</f>
        <v>2.5445605683709158E-3</v>
      </c>
      <c r="AC996" s="1" cm="1">
        <f t="array" ref="AC996">[1]!table_weight[Composure]*(('F+ , F-'!AC$2-[1]!tbl_gk[[#This Row],[Composure]])/('F+ , F-'!AC$2-'F+ , F-'!AC$3))</f>
        <v>1.814697986218964E-3</v>
      </c>
      <c r="AD996" s="1" cm="1">
        <f t="array" ref="AD996">[1]!table_weight[Marking]*(('F+ , F-'!AD$2-[1]!tbl_gk[[#This Row],[Marking]])/('F+ , F-'!AD$2-'F+ , F-'!AD$3))</f>
        <v>7.8874128159190562E-3</v>
      </c>
      <c r="AE996" s="1" cm="1">
        <f t="array" ref="AE996">[1]!table_weight[StandingTackle]*(('F+ , F-'!AE$2-[1]!tbl_gk[[#This Row],[StandingTackle]])/('F+ , F-'!AE$2-'F+ , F-'!AE$3))</f>
        <v>2.6900228972187096E-2</v>
      </c>
      <c r="AF996" s="1" cm="1">
        <f t="array" ref="AF996">[1]!table_weight[SlidingTackle]*(('F+ , F-'!AF$2-[1]!tbl_gk[[#This Row],[SlidingTackle]])/('F+ , F-'!AF$2-'F+ , F-'!AF$3))</f>
        <v>1.0461200155850536E-2</v>
      </c>
      <c r="AG996" s="1" cm="1">
        <f t="array" ref="AG996">[1]!table_weight[GKDiving]*(('F+ , F-'!AG$2-[1]!tbl_gk[[#This Row],[GKDiving]])/('F+ , F-'!AG$2-'F+ , F-'!AG$3))</f>
        <v>3.4162356758949373E-2</v>
      </c>
      <c r="AH996" s="1" cm="1">
        <f t="array" ref="AH996">[1]!table_weight[GKHandling]*(('F+ , F-'!AH$2-[1]!tbl_gk[[#This Row],[GKHandling]])/('F+ , F-'!AH$2-'F+ , F-'!AH$3))</f>
        <v>4.4559595772542655E-2</v>
      </c>
      <c r="AI996" s="1" cm="1">
        <f t="array" ref="AI996">[1]!table_weight[GKKicking]*(('F+ , F-'!AI$2-[1]!tbl_gk[[#This Row],[GKKicking]])/('F+ , F-'!AI$2-'F+ , F-'!AI$3))</f>
        <v>2.414968055978094E-2</v>
      </c>
      <c r="AJ996" s="1" cm="1">
        <f t="array" ref="AJ996">[1]!table_weight[GKPositioning]*(('F+ , F-'!AJ$2-[1]!tbl_gk[[#This Row],[GKPositioning]])/('F+ , F-'!AJ$2-'F+ , F-'!AJ$3))</f>
        <v>1.6397931244295699E-2</v>
      </c>
      <c r="AK996" s="1" cm="1">
        <f t="array" ref="AK996">[1]!table_weight[GKReflexes]*(('F+ , F-'!AK$2-[1]!tbl_gk[[#This Row],[GKReflexes]])/('F+ , F-'!AK$2-'F+ , F-'!AK$3))</f>
        <v>3.2795862488591399E-2</v>
      </c>
    </row>
    <row r="997" spans="1:37" x14ac:dyDescent="0.55000000000000004">
      <c r="A997" s="8">
        <f>[1]!tbl_gk[[#This Row],[ID]]</f>
        <v>237171</v>
      </c>
      <c r="B997" s="2" cm="1">
        <f t="array" ref="B997">[1]!table_weight[ValueEUR]*(('F+ , F-'!B$2-[1]!tbl_gk[[#This Row],[ValueEUR]])/('F+ , F-'!B$2-'F+ , F-'!B$3))</f>
        <v>3.9848617057206497E-4</v>
      </c>
      <c r="C997" s="2" cm="1">
        <f t="array" ref="C997">[1]!table_weight[WageEUR]*(('F+ , F-'!C$2-[1]!tbl_gk[[#This Row],[WageEUR]])/('F+ , F-'!C$2-'F+ , F-'!C$3))</f>
        <v>7.8241870618836313E-5</v>
      </c>
      <c r="D997" s="2" cm="1">
        <f t="array" ref="D997">[1]!table_weight[Crossing]*(('F+ , F-'!D$2-[1]!tbl_gk[[#This Row],[Crossing]])/('F+ , F-'!D$2-'F+ , F-'!D$3))</f>
        <v>3.5866971962916043E-2</v>
      </c>
      <c r="E997" s="2" cm="1">
        <f t="array" ref="E997">[1]!table_weight[Finishing]*(('F+ , F-'!E$2-[1]!tbl_gk[[#This Row],[Finishing]])/('F+ , F-'!E$2-'F+ , F-'!E$3))</f>
        <v>1.7968512321265388E-2</v>
      </c>
      <c r="F997" s="2" cm="1">
        <f t="array" ref="F997">[1]!table_weight[HeadingAccuracy]*(('F+ , F-'!F$2-[1]!tbl_gk[[#This Row],[HeadingAccuracy]])/('F+ , F-'!F$2-'F+ , F-'!F$3))</f>
        <v>1.1274360672166649E-2</v>
      </c>
      <c r="G997" s="2" cm="1">
        <f t="array" ref="G997">[1]!table_weight[ShortPassing]*(('F+ , F-'!G$2-[1]!tbl_gk[[#This Row],[ShortPassing]])/('F+ , F-'!G$2-'F+ , F-'!G$3))</f>
        <v>5.0628261131616156E-2</v>
      </c>
      <c r="H997" s="2" cm="1">
        <f t="array" ref="H997">[1]!table_weight[Volleys]*(('F+ , F-'!H$2-[1]!tbl_gk[[#This Row],[Volleys]])/('F+ , F-'!H$2-'F+ , F-'!H$3))</f>
        <v>2.3147841959762173E-3</v>
      </c>
      <c r="I997" s="2" cm="1">
        <f t="array" ref="I997">[1]!table_weight[Dribbling]*(('F+ , F-'!I$2-[1]!tbl_gk[[#This Row],[Dribbling]])/('F+ , F-'!I$2-'F+ , F-'!I$3))</f>
        <v>1.9557564431309422E-2</v>
      </c>
      <c r="J997" s="2" cm="1">
        <f t="array" ref="J997">[1]!table_weight[Curve]*(('F+ , F-'!J$2-[1]!tbl_gk[[#This Row],[Curve]])/('F+ , F-'!J$2-'F+ , F-'!J$3))</f>
        <v>9.6339113680153961E-3</v>
      </c>
      <c r="K997" s="2" cm="1">
        <f t="array" ref="K997">[1]!table_weight[FKAccuracy]*(('F+ , F-'!K$2-[1]!tbl_gk[[#This Row],[FKAccuracy]])/('F+ , F-'!K$2-'F+ , F-'!K$3))</f>
        <v>9.7353209613629272E-3</v>
      </c>
      <c r="L997" s="2" cm="1">
        <f t="array" ref="L997">[1]!table_weight[LongPassing]*(('F+ , F-'!L$2-[1]!tbl_gk[[#This Row],[LongPassing]])/('F+ , F-'!L$2-'F+ , F-'!L$3))</f>
        <v>2.1656964003031933E-2</v>
      </c>
      <c r="M997" s="2" cm="1">
        <f t="array" ref="M997">[1]!table_weight[BallControl]*(('F+ , F-'!M$2-[1]!tbl_gk[[#This Row],[BallControl]])/('F+ , F-'!M$2-'F+ , F-'!M$3))</f>
        <v>1.2603763744621627E-2</v>
      </c>
      <c r="N997" s="2" cm="1">
        <f t="array" ref="N997">[1]!table_weight[Acceleration]*(('F+ , F-'!N$2-[1]!tbl_gk[[#This Row],[Acceleration]])/('F+ , F-'!N$2-'F+ , F-'!N$3))</f>
        <v>8.5685141108466402E-3</v>
      </c>
      <c r="O997" s="2" cm="1">
        <f t="array" ref="O997">[1]!table_weight[SprintSpeed]*(('F+ , F-'!O$2-[1]!tbl_gk[[#This Row],[SprintSpeed]])/('F+ , F-'!O$2-'F+ , F-'!O$3))</f>
        <v>1.377426224520838E-2</v>
      </c>
      <c r="P997" s="2" cm="1">
        <f t="array" ref="P997">[1]!table_weight[Agility]*(('F+ , F-'!P$2-[1]!tbl_gk[[#This Row],[Agility]])/('F+ , F-'!P$2-'F+ , F-'!P$3))</f>
        <v>5.1484870468746172E-3</v>
      </c>
      <c r="Q997" s="2" cm="1">
        <f t="array" ref="Q997">[1]!table_weight[Reactions]*(('F+ , F-'!Q$2-[1]!tbl_gk[[#This Row],[Reactions]])/('F+ , F-'!Q$2-'F+ , F-'!Q$3))</f>
        <v>1.8047470002526586E-3</v>
      </c>
      <c r="R997" s="2" cm="1">
        <f t="array" ref="R997">[1]!table_weight[Balance]*(('F+ , F-'!R$2-[1]!tbl_gk[[#This Row],[Balance]])/('F+ , F-'!R$2-'F+ , F-'!R$3))</f>
        <v>1.6763626655408076E-3</v>
      </c>
      <c r="S997" s="2" cm="1">
        <f t="array" ref="S997">[1]!table_weight[ShotPower]*(('F+ , F-'!S$2-[1]!tbl_gk[[#This Row],[ShotPower]])/('F+ , F-'!S$2-'F+ , F-'!S$3))</f>
        <v>5.7135648934827617E-3</v>
      </c>
      <c r="T997" s="2" cm="1">
        <f t="array" ref="T997">[1]!table_weight[Jumping]*(('F+ , F-'!T$2-[1]!tbl_gk[[#This Row],[Jumping]])/('F+ , F-'!T$2-'F+ , F-'!T$3))</f>
        <v>1.8891625857483504E-3</v>
      </c>
      <c r="U997" s="2" cm="1">
        <f t="array" ref="U997">[1]!table_weight[Stamina]*(('F+ , F-'!U$2-[1]!tbl_gk[[#This Row],[Stamina]])/('F+ , F-'!U$2-'F+ , F-'!U$3))</f>
        <v>2.0609046389982E-2</v>
      </c>
      <c r="V997" s="2" cm="1">
        <f t="array" ref="V997">[1]!table_weight[Strength]*(('F+ , F-'!V$2-[1]!tbl_gk[[#This Row],[Strength]])/('F+ , F-'!V$2-'F+ , F-'!V$3))</f>
        <v>3.0169354020890316E-2</v>
      </c>
      <c r="W997" s="2" cm="1">
        <f t="array" ref="W997">[1]!table_weight[LongShots]*(('F+ , F-'!W$2-[1]!tbl_gk[[#This Row],[LongShots]])/('F+ , F-'!W$2-'F+ , F-'!W$3))</f>
        <v>1.0388299806332293E-2</v>
      </c>
      <c r="X997" s="2" cm="1">
        <f t="array" ref="X997">[1]!table_weight[Aggression]*(('F+ , F-'!X$2-[1]!tbl_gk[[#This Row],[Aggression]])/('F+ , F-'!X$2-'F+ , F-'!X$3))</f>
        <v>1.3994523881959207E-2</v>
      </c>
      <c r="Y997" s="2" cm="1">
        <f t="array" ref="Y997">[1]!table_weight[Interceptions]*(('F+ , F-'!Y$2-[1]!tbl_gk[[#This Row],[Interceptions]])/('F+ , F-'!Y$2-'F+ , F-'!Y$3))</f>
        <v>2.5624472855619959E-2</v>
      </c>
      <c r="Z997" s="2" cm="1">
        <f t="array" ref="Z997">[1]!table_weight[Positioning]*(('F+ , F-'!Z$2-[1]!tbl_gk[[#This Row],[Positioning]])/('F+ , F-'!Z$2-'F+ , F-'!Z$3))</f>
        <v>1.9225568738802474E-3</v>
      </c>
      <c r="AA997" s="2" cm="1">
        <f t="array" ref="AA997">[1]!table_weight[Vision]*(('F+ , F-'!AA$2-[1]!tbl_gk[[#This Row],[Vision]])/('F+ , F-'!AA$2-'F+ , F-'!AA$3))</f>
        <v>2.6974951830443111E-2</v>
      </c>
      <c r="AB997" s="2" cm="1">
        <f t="array" ref="AB997">[1]!table_weight[Penalties]*(('F+ , F-'!AB$2-[1]!tbl_gk[[#This Row],[Penalties]])/('F+ , F-'!AB$2-'F+ , F-'!AB$3))</f>
        <v>1.9965013690294879E-3</v>
      </c>
      <c r="AC997" s="2" cm="1">
        <f t="array" ref="AC997">[1]!table_weight[Composure]*(('F+ , F-'!AC$2-[1]!tbl_gk[[#This Row],[Composure]])/('F+ , F-'!AC$2-'F+ , F-'!AC$3))</f>
        <v>1.9214449265847853E-3</v>
      </c>
      <c r="AD997" s="2" cm="1">
        <f t="array" ref="AD997">[1]!table_weight[Marking]*(('F+ , F-'!AD$2-[1]!tbl_gk[[#This Row],[Marking]])/('F+ , F-'!AD$2-'F+ , F-'!AD$3))</f>
        <v>2.8394686137308601E-2</v>
      </c>
      <c r="AE997" s="2" cm="1">
        <f t="array" ref="AE997">[1]!table_weight[StandingTackle]*(('F+ , F-'!AE$2-[1]!tbl_gk[[#This Row],[StandingTackle]])/('F+ , F-'!AE$2-'F+ , F-'!AE$3))</f>
        <v>3.362528621523387E-2</v>
      </c>
      <c r="AF997" s="2" cm="1">
        <f t="array" ref="AF997">[1]!table_weight[SlidingTackle]*(('F+ , F-'!AF$2-[1]!tbl_gk[[#This Row],[SlidingTackle]])/('F+ , F-'!AF$2-'F+ , F-'!AF$3))</f>
        <v>1.120842873841129E-2</v>
      </c>
      <c r="AG997" s="2" cm="1">
        <f t="array" ref="AG997">[1]!table_weight[GKDiving]*(('F+ , F-'!AG$2-[1]!tbl_gk[[#This Row],[GKDiving]])/('F+ , F-'!AG$2-'F+ , F-'!AG$3))</f>
        <v>4.0994828110739248E-2</v>
      </c>
      <c r="AH997" s="2" cm="1">
        <f t="array" ref="AH997">[1]!table_weight[GKHandling]*(('F+ , F-'!AH$2-[1]!tbl_gk[[#This Row],[GKHandling]])/('F+ , F-'!AH$2-'F+ , F-'!AH$3))</f>
        <v>3.9212444279837541E-2</v>
      </c>
      <c r="AI997" s="2" cm="1">
        <f t="array" ref="AI997">[1]!table_weight[GKKicking]*(('F+ , F-'!AI$2-[1]!tbl_gk[[#This Row],[GKKicking]])/('F+ , F-'!AI$2-'F+ , F-'!AI$3))</f>
        <v>2.5938545786431375E-2</v>
      </c>
      <c r="AJ997" s="2" cm="1">
        <f t="array" ref="AJ997">[1]!table_weight[GKPositioning]*(('F+ , F-'!AJ$2-[1]!tbl_gk[[#This Row],[GKPositioning]])/('F+ , F-'!AJ$2-'F+ , F-'!AJ$3))</f>
        <v>1.5136551917811415E-2</v>
      </c>
      <c r="AK997" s="2" cm="1">
        <f t="array" ref="AK997">[1]!table_weight[GKReflexes]*(('F+ , F-'!AK$2-[1]!tbl_gk[[#This Row],[GKReflexes]])/('F+ , F-'!AK$2-'F+ , F-'!AK$3))</f>
        <v>3.6439847209545996E-2</v>
      </c>
    </row>
    <row r="998" spans="1:37" x14ac:dyDescent="0.55000000000000004">
      <c r="A998" s="7">
        <f>[1]!tbl_gk[[#This Row],[ID]]</f>
        <v>237176</v>
      </c>
      <c r="B998" s="1" cm="1">
        <f t="array" ref="B998">[1]!table_weight[ValueEUR]*(('F+ , F-'!B$2-[1]!tbl_gk[[#This Row],[ValueEUR]])/('F+ , F-'!B$2-'F+ , F-'!B$3))</f>
        <v>4.6021911721374819E-4</v>
      </c>
      <c r="C998" s="1" cm="1">
        <f t="array" ref="C998">[1]!table_weight[WageEUR]*(('F+ , F-'!C$2-[1]!tbl_gk[[#This Row],[WageEUR]])/('F+ , F-'!C$2-'F+ , F-'!C$3))</f>
        <v>5.4769309433185431E-4</v>
      </c>
      <c r="D998" s="1" cm="1">
        <f t="array" ref="D998">[1]!table_weight[Crossing]*(('F+ , F-'!D$2-[1]!tbl_gk[[#This Row],[Crossing]])/('F+ , F-'!D$2-'F+ , F-'!D$3))</f>
        <v>3.5866971962916043E-2</v>
      </c>
      <c r="E998" s="1" cm="1">
        <f t="array" ref="E998">[1]!table_weight[Finishing]*(('F+ , F-'!E$2-[1]!tbl_gk[[#This Row],[Finishing]])/('F+ , F-'!E$2-'F+ , F-'!E$3))</f>
        <v>1.7968512321265388E-2</v>
      </c>
      <c r="F998" s="1" cm="1">
        <f t="array" ref="F998">[1]!table_weight[HeadingAccuracy]*(('F+ , F-'!F$2-[1]!tbl_gk[[#This Row],[HeadingAccuracy]])/('F+ , F-'!F$2-'F+ , F-'!F$3))</f>
        <v>1.1691929585950599E-2</v>
      </c>
      <c r="G998" s="1" cm="1">
        <f t="array" ref="G998">[1]!table_weight[ShortPassing]*(('F+ , F-'!G$2-[1]!tbl_gk[[#This Row],[ShortPassing]])/('F+ , F-'!G$2-'F+ , F-'!G$3))</f>
        <v>4.9221920544626818E-2</v>
      </c>
      <c r="H998" s="1" cm="1">
        <f t="array" ref="H998">[1]!table_weight[Volleys]*(('F+ , F-'!H$2-[1]!tbl_gk[[#This Row],[Volleys]])/('F+ , F-'!H$2-'F+ , F-'!H$3))</f>
        <v>2.3147841959762173E-3</v>
      </c>
      <c r="I998" s="1" cm="1">
        <f t="array" ref="I998">[1]!table_weight[Dribbling]*(('F+ , F-'!I$2-[1]!tbl_gk[[#This Row],[Dribbling]])/('F+ , F-'!I$2-'F+ , F-'!I$3))</f>
        <v>2.2491199096005835E-2</v>
      </c>
      <c r="J998" s="1" cm="1">
        <f t="array" ref="J998">[1]!table_weight[Curve]*(('F+ , F-'!J$2-[1]!tbl_gk[[#This Row],[Curve]])/('F+ , F-'!J$2-'F+ , F-'!J$3))</f>
        <v>9.8029273569279467E-3</v>
      </c>
      <c r="K998" s="1" cm="1">
        <f t="array" ref="K998">[1]!table_weight[FKAccuracy]*(('F+ , F-'!K$2-[1]!tbl_gk[[#This Row],[FKAccuracy]])/('F+ , F-'!K$2-'F+ , F-'!K$3))</f>
        <v>9.5832065713416324E-3</v>
      </c>
      <c r="L998" s="1" cm="1">
        <f t="array" ref="L998">[1]!table_weight[LongPassing]*(('F+ , F-'!L$2-[1]!tbl_gk[[#This Row],[LongPassing]])/('F+ , F-'!L$2-'F+ , F-'!L$3))</f>
        <v>2.4364084503410925E-2</v>
      </c>
      <c r="M998" s="1" cm="1">
        <f t="array" ref="M998">[1]!table_weight[BallControl]*(('F+ , F-'!M$2-[1]!tbl_gk[[#This Row],[BallControl]])/('F+ , F-'!M$2-'F+ , F-'!M$3))</f>
        <v>1.3038376287539614E-2</v>
      </c>
      <c r="N998" s="1" cm="1">
        <f t="array" ref="N998">[1]!table_weight[Acceleration]*(('F+ , F-'!N$2-[1]!tbl_gk[[#This Row],[Acceleration]])/('F+ , F-'!N$2-'F+ , F-'!N$3))</f>
        <v>8.3430268974033078E-3</v>
      </c>
      <c r="O998" s="1" cm="1">
        <f t="array" ref="O998">[1]!table_weight[SprintSpeed]*(('F+ , F-'!O$2-[1]!tbl_gk[[#This Row],[SprintSpeed]])/('F+ , F-'!O$2-'F+ , F-'!O$3))</f>
        <v>8.995436568299351E-3</v>
      </c>
      <c r="P998" s="1" cm="1">
        <f t="array" ref="P998">[1]!table_weight[Agility]*(('F+ , F-'!P$2-[1]!tbl_gk[[#This Row],[Agility]])/('F+ , F-'!P$2-'F+ , F-'!P$3))</f>
        <v>4.095387423650264E-3</v>
      </c>
      <c r="Q998" s="1" cm="1">
        <f t="array" ref="Q998">[1]!table_weight[Reactions]*(('F+ , F-'!Q$2-[1]!tbl_gk[[#This Row],[Reactions]])/('F+ , F-'!Q$2-'F+ , F-'!Q$3))</f>
        <v>1.2891050001804705E-3</v>
      </c>
      <c r="R998" s="1" cm="1">
        <f t="array" ref="R998">[1]!table_weight[Balance]*(('F+ , F-'!R$2-[1]!tbl_gk[[#This Row],[Balance]])/('F+ , F-'!R$2-'F+ , F-'!R$3))</f>
        <v>2.9802002942947692E-3</v>
      </c>
      <c r="S998" s="1" cm="1">
        <f t="array" ref="S998">[1]!table_weight[ShotPower]*(('F+ , F-'!S$2-[1]!tbl_gk[[#This Row],[ShotPower]])/('F+ , F-'!S$2-'F+ , F-'!S$3))</f>
        <v>5.7135648934827617E-3</v>
      </c>
      <c r="T998" s="1" cm="1">
        <f t="array" ref="T998">[1]!table_weight[Jumping]*(('F+ , F-'!T$2-[1]!tbl_gk[[#This Row],[Jumping]])/('F+ , F-'!T$2-'F+ , F-'!T$3))</f>
        <v>4.0359382513714759E-3</v>
      </c>
      <c r="U998" s="1" cm="1">
        <f t="array" ref="U998">[1]!table_weight[Stamina]*(('F+ , F-'!U$2-[1]!tbl_gk[[#This Row],[Stamina]])/('F+ , F-'!U$2-'F+ , F-'!U$3))</f>
        <v>1.8032915591234249E-2</v>
      </c>
      <c r="V998" s="1" cm="1">
        <f t="array" ref="V998">[1]!table_weight[Strength]*(('F+ , F-'!V$2-[1]!tbl_gk[[#This Row],[Strength]])/('F+ , F-'!V$2-'F+ , F-'!V$3))</f>
        <v>3.6380691613426559E-2</v>
      </c>
      <c r="W998" s="1" cm="1">
        <f t="array" ref="W998">[1]!table_weight[LongShots]*(('F+ , F-'!W$2-[1]!tbl_gk[[#This Row],[LongShots]])/('F+ , F-'!W$2-'F+ , F-'!W$3))</f>
        <v>9.86888481601568E-3</v>
      </c>
      <c r="X998" s="1" cm="1">
        <f t="array" ref="X998">[1]!table_weight[Aggression]*(('F+ , F-'!X$2-[1]!tbl_gk[[#This Row],[Aggression]])/('F+ , F-'!X$2-'F+ , F-'!X$3))</f>
        <v>1.3386066321874024E-2</v>
      </c>
      <c r="Y998" s="1" cm="1">
        <f t="array" ref="Y998">[1]!table_weight[Interceptions]*(('F+ , F-'!Y$2-[1]!tbl_gk[[#This Row],[Interceptions]])/('F+ , F-'!Y$2-'F+ , F-'!Y$3))</f>
        <v>2.4931919535197796E-2</v>
      </c>
      <c r="Z998" s="1" cm="1">
        <f t="array" ref="Z998">[1]!table_weight[Positioning]*(('F+ , F-'!Z$2-[1]!tbl_gk[[#This Row],[Positioning]])/('F+ , F-'!Z$2-'F+ , F-'!Z$3))</f>
        <v>2.2183348544772088E-3</v>
      </c>
      <c r="AA998" s="1" cm="1">
        <f t="array" ref="AA998">[1]!table_weight[Vision]*(('F+ , F-'!AA$2-[1]!tbl_gk[[#This Row],[Vision]])/('F+ , F-'!AA$2-'F+ , F-'!AA$3))</f>
        <v>2.4845350370144972E-2</v>
      </c>
      <c r="AB998" s="1" cm="1">
        <f t="array" ref="AB998">[1]!table_weight[Penalties]*(('F+ , F-'!AB$2-[1]!tbl_gk[[#This Row],[Penalties]])/('F+ , F-'!AB$2-'F+ , F-'!AB$3))</f>
        <v>2.3488251400346914E-3</v>
      </c>
      <c r="AC998" s="1" cm="1">
        <f t="array" ref="AC998">[1]!table_weight[Composure]*(('F+ , F-'!AC$2-[1]!tbl_gk[[#This Row],[Composure]])/('F+ , F-'!AC$2-'F+ , F-'!AC$3))</f>
        <v>1.6012041054873211E-3</v>
      </c>
      <c r="AD998" s="1" cm="1">
        <f t="array" ref="AD998">[1]!table_weight[Marking]*(('F+ , F-'!AD$2-[1]!tbl_gk[[#This Row],[Marking]])/('F+ , F-'!AD$2-'F+ , F-'!AD$3))</f>
        <v>2.8394686137308601E-2</v>
      </c>
      <c r="AE998" s="1" cm="1">
        <f t="array" ref="AE998">[1]!table_weight[StandingTackle]*(('F+ , F-'!AE$2-[1]!tbl_gk[[#This Row],[StandingTackle]])/('F+ , F-'!AE$2-'F+ , F-'!AE$3))</f>
        <v>2.465854322450484E-2</v>
      </c>
      <c r="AF998" s="1" cm="1">
        <f t="array" ref="AF998">[1]!table_weight[SlidingTackle]*(('F+ , F-'!AF$2-[1]!tbl_gk[[#This Row],[SlidingTackle]])/('F+ , F-'!AF$2-'F+ , F-'!AF$3))</f>
        <v>8.9667429907290316E-3</v>
      </c>
      <c r="AG998" s="1" cm="1">
        <f t="array" ref="AG998">[1]!table_weight[GKDiving]*(('F+ , F-'!AG$2-[1]!tbl_gk[[#This Row],[GKDiving]])/('F+ , F-'!AG$2-'F+ , F-'!AG$3))</f>
        <v>3.9286710272791778E-2</v>
      </c>
      <c r="AH998" s="1" cm="1">
        <f t="array" ref="AH998">[1]!table_weight[GKHandling]*(('F+ , F-'!AH$2-[1]!tbl_gk[[#This Row],[GKHandling]])/('F+ , F-'!AH$2-'F+ , F-'!AH$3))</f>
        <v>4.9906747265247783E-2</v>
      </c>
      <c r="AI998" s="1" cm="1">
        <f t="array" ref="AI998">[1]!table_weight[GKKicking]*(('F+ , F-'!AI$2-[1]!tbl_gk[[#This Row],[GKKicking]])/('F+ , F-'!AI$2-'F+ , F-'!AI$3))</f>
        <v>2.5938545786431375E-2</v>
      </c>
      <c r="AJ998" s="1" cm="1">
        <f t="array" ref="AJ998">[1]!table_weight[GKPositioning]*(('F+ , F-'!AJ$2-[1]!tbl_gk[[#This Row],[GKPositioning]])/('F+ , F-'!AJ$2-'F+ , F-'!AJ$3))</f>
        <v>1.7028620907537841E-2</v>
      </c>
      <c r="AK998" s="1" cm="1">
        <f t="array" ref="AK998">[1]!table_weight[GKReflexes]*(('F+ , F-'!AK$2-[1]!tbl_gk[[#This Row],[GKReflexes]])/('F+ , F-'!AK$2-'F+ , F-'!AK$3))</f>
        <v>4.1905824290977896E-2</v>
      </c>
    </row>
    <row r="999" spans="1:37" x14ac:dyDescent="0.55000000000000004">
      <c r="A999" s="8">
        <f>[1]!tbl_gk[[#This Row],[ID]]</f>
        <v>237201</v>
      </c>
      <c r="B999" s="2" cm="1">
        <f t="array" ref="B999">[1]!table_weight[ValueEUR]*(('F+ , F-'!B$2-[1]!tbl_gk[[#This Row],[ValueEUR]])/('F+ , F-'!B$2-'F+ , F-'!B$3))</f>
        <v>6.8214906039059921E-5</v>
      </c>
      <c r="C999" s="2" cm="1">
        <f t="array" ref="C999">[1]!table_weight[WageEUR]*(('F+ , F-'!C$2-[1]!tbl_gk[[#This Row],[WageEUR]])/('F+ , F-'!C$2-'F+ , F-'!C$3))</f>
        <v>7.8241870618836313E-5</v>
      </c>
      <c r="D999" s="2" cm="1">
        <f t="array" ref="D999">[1]!table_weight[Crossing]*(('F+ , F-'!D$2-[1]!tbl_gk[[#This Row],[Crossing]])/('F+ , F-'!D$2-'F+ , F-'!D$3))</f>
        <v>2.5779386098345909E-2</v>
      </c>
      <c r="E999" s="2" cm="1">
        <f t="array" ref="E999">[1]!table_weight[Finishing]*(('F+ , F-'!E$2-[1]!tbl_gk[[#This Row],[Finishing]])/('F+ , F-'!E$2-'F+ , F-'!E$3))</f>
        <v>1.0980757529662181E-2</v>
      </c>
      <c r="F999" s="2" cm="1">
        <f t="array" ref="F999">[1]!table_weight[HeadingAccuracy]*(('F+ , F-'!F$2-[1]!tbl_gk[[#This Row],[HeadingAccuracy]])/('F+ , F-'!F$2-'F+ , F-'!F$3))</f>
        <v>1.08567917583827E-2</v>
      </c>
      <c r="G999" s="2" cm="1">
        <f t="array" ref="G999">[1]!table_weight[ShortPassing]*(('F+ , F-'!G$2-[1]!tbl_gk[[#This Row],[ShortPassing]])/('F+ , F-'!G$2-'F+ , F-'!G$3))</f>
        <v>5.2034601718605494E-2</v>
      </c>
      <c r="H999" s="2" cm="1">
        <f t="array" ref="H999">[1]!table_weight[Volleys]*(('F+ , F-'!H$2-[1]!tbl_gk[[#This Row],[Volleys]])/('F+ , F-'!H$2-'F+ , F-'!H$3))</f>
        <v>8.1017446859167619E-4</v>
      </c>
      <c r="I999" s="2" cm="1">
        <f t="array" ref="I999">[1]!table_weight[Dribbling]*(('F+ , F-'!I$2-[1]!tbl_gk[[#This Row],[Dribbling]])/('F+ , F-'!I$2-'F+ , F-'!I$3))</f>
        <v>1.4668173323482065E-2</v>
      </c>
      <c r="J999" s="2" cm="1">
        <f t="array" ref="J999">[1]!table_weight[Curve]*(('F+ , F-'!J$2-[1]!tbl_gk[[#This Row],[Curve]])/('F+ , F-'!J$2-'F+ , F-'!J$3))</f>
        <v>8.112767467802439E-3</v>
      </c>
      <c r="K999" s="2" cm="1">
        <f t="array" ref="K999">[1]!table_weight[FKAccuracy]*(('F+ , F-'!K$2-[1]!tbl_gk[[#This Row],[FKAccuracy]])/('F+ , F-'!K$2-'F+ , F-'!K$3))</f>
        <v>8.3662914511712649E-3</v>
      </c>
      <c r="L999" s="2" cm="1">
        <f t="array" ref="L999">[1]!table_weight[LongPassing]*(('F+ , F-'!L$2-[1]!tbl_gk[[#This Row],[LongPassing]])/('F+ , F-'!L$2-'F+ , F-'!L$3))</f>
        <v>1.7866995302501344E-2</v>
      </c>
      <c r="M999" s="2" cm="1">
        <f t="array" ref="M999">[1]!table_weight[BallControl]*(('F+ , F-'!M$2-[1]!tbl_gk[[#This Row],[BallControl]])/('F+ , F-'!M$2-'F+ , F-'!M$3))</f>
        <v>1.2603763744621627E-2</v>
      </c>
      <c r="N999" s="2" cm="1">
        <f t="array" ref="N999">[1]!table_weight[Acceleration]*(('F+ , F-'!N$2-[1]!tbl_gk[[#This Row],[Acceleration]])/('F+ , F-'!N$2-'F+ , F-'!N$3))</f>
        <v>5.4116931226399828E-3</v>
      </c>
      <c r="O999" s="2" cm="1">
        <f t="array" ref="O999">[1]!table_weight[SprintSpeed]*(('F+ , F-'!O$2-[1]!tbl_gk[[#This Row],[SprintSpeed]])/('F+ , F-'!O$2-'F+ , F-'!O$3))</f>
        <v>6.7465774262245133E-3</v>
      </c>
      <c r="P999" s="2" cm="1">
        <f t="array" ref="P999">[1]!table_weight[Agility]*(('F+ , F-'!P$2-[1]!tbl_gk[[#This Row],[Agility]])/('F+ , F-'!P$2-'F+ , F-'!P$3))</f>
        <v>3.6273431466616623E-3</v>
      </c>
      <c r="Q999" s="2" cm="1">
        <f t="array" ref="Q999">[1]!table_weight[Reactions]*(('F+ , F-'!Q$2-[1]!tbl_gk[[#This Row],[Reactions]])/('F+ , F-'!Q$2-'F+ , F-'!Q$3))</f>
        <v>2.0625680002887528E-3</v>
      </c>
      <c r="R999" s="2" cm="1">
        <f t="array" ref="R999">[1]!table_weight[Balance]*(('F+ , F-'!R$2-[1]!tbl_gk[[#This Row],[Balance]])/('F+ , F-'!R$2-'F+ , F-'!R$3))</f>
        <v>1.1796626164916795E-3</v>
      </c>
      <c r="S999" s="2" cm="1">
        <f t="array" ref="S999">[1]!table_weight[ShotPower]*(('F+ , F-'!S$2-[1]!tbl_gk[[#This Row],[ShotPower]])/('F+ , F-'!S$2-'F+ , F-'!S$3))</f>
        <v>5.7135648934827617E-3</v>
      </c>
      <c r="T999" s="2" cm="1">
        <f t="array" ref="T999">[1]!table_weight[Jumping]*(('F+ , F-'!T$2-[1]!tbl_gk[[#This Row],[Jumping]])/('F+ , F-'!T$2-'F+ , F-'!T$3))</f>
        <v>1.5456784792486503E-3</v>
      </c>
      <c r="U999" s="2" cm="1">
        <f t="array" ref="U999">[1]!table_weight[Stamina]*(('F+ , F-'!U$2-[1]!tbl_gk[[#This Row],[Stamina]])/('F+ , F-'!U$2-'F+ , F-'!U$3))</f>
        <v>8.5871026624925002E-4</v>
      </c>
      <c r="V999" s="2" cm="1">
        <f t="array" ref="V999">[1]!table_weight[Strength]*(('F+ , F-'!V$2-[1]!tbl_gk[[#This Row],[Strength]])/('F+ , F-'!V$2-'F+ , F-'!V$3))</f>
        <v>2.4845350370144969E-2</v>
      </c>
      <c r="W999" s="2" cm="1">
        <f t="array" ref="W999">[1]!table_weight[LongShots]*(('F+ , F-'!W$2-[1]!tbl_gk[[#This Row],[LongShots]])/('F+ , F-'!W$2-'F+ , F-'!W$3))</f>
        <v>7.271809864432606E-3</v>
      </c>
      <c r="X999" s="2" cm="1">
        <f t="array" ref="X999">[1]!table_weight[Aggression]*(('F+ , F-'!X$2-[1]!tbl_gk[[#This Row],[Aggression]])/('F+ , F-'!X$2-'F+ , F-'!X$3))</f>
        <v>2.4338302403407318E-3</v>
      </c>
      <c r="Y999" s="2" cm="1">
        <f t="array" ref="Y999">[1]!table_weight[Interceptions]*(('F+ , F-'!Y$2-[1]!tbl_gk[[#This Row],[Interceptions]])/('F+ , F-'!Y$2-'F+ , F-'!Y$3))</f>
        <v>9.6957464859102546E-3</v>
      </c>
      <c r="Z999" s="2" cm="1">
        <f t="array" ref="Z999">[1]!table_weight[Positioning]*(('F+ , F-'!Z$2-[1]!tbl_gk[[#This Row],[Positioning]])/('F+ , F-'!Z$2-'F+ , F-'!Z$3))</f>
        <v>7.394449514924029E-4</v>
      </c>
      <c r="AA999" s="2" cm="1">
        <f t="array" ref="AA999">[1]!table_weight[Vision]*(('F+ , F-'!AA$2-[1]!tbl_gk[[#This Row],[Vision]])/('F+ , F-'!AA$2-'F+ , F-'!AA$3))</f>
        <v>1.2067741608356128E-2</v>
      </c>
      <c r="AB999" s="2" cm="1">
        <f t="array" ref="AB999">[1]!table_weight[Penalties]*(('F+ , F-'!AB$2-[1]!tbl_gk[[#This Row],[Penalties]])/('F+ , F-'!AB$2-'F+ , F-'!AB$3))</f>
        <v>1.6441775980242841E-3</v>
      </c>
      <c r="AC999" s="2" cm="1">
        <f t="array" ref="AC999">[1]!table_weight[Composure]*(('F+ , F-'!AC$2-[1]!tbl_gk[[#This Row],[Composure]])/('F+ , F-'!AC$2-'F+ , F-'!AC$3))</f>
        <v>6.4048164219492846E-4</v>
      </c>
      <c r="AD999" s="2" cm="1">
        <f t="array" ref="AD999">[1]!table_weight[Marking]*(('F+ , F-'!AD$2-[1]!tbl_gk[[#This Row],[Marking]])/('F+ , F-'!AD$2-'F+ , F-'!AD$3))</f>
        <v>3.1549651263676225E-2</v>
      </c>
      <c r="AE999" s="2" cm="1">
        <f t="array" ref="AE999">[1]!table_weight[StandingTackle]*(('F+ , F-'!AE$2-[1]!tbl_gk[[#This Row],[StandingTackle]])/('F+ , F-'!AE$2-'F+ , F-'!AE$3))</f>
        <v>2.017517172914032E-2</v>
      </c>
      <c r="AF999" s="2" cm="1">
        <f t="array" ref="AF999">[1]!table_weight[SlidingTackle]*(('F+ , F-'!AF$2-[1]!tbl_gk[[#This Row],[SlidingTackle]])/('F+ , F-'!AF$2-'F+ , F-'!AF$3))</f>
        <v>7.4722858256075263E-3</v>
      </c>
      <c r="AG999" s="2" cm="1">
        <f t="array" ref="AG999">[1]!table_weight[GKDiving]*(('F+ , F-'!AG$2-[1]!tbl_gk[[#This Row],[GKDiving]])/('F+ , F-'!AG$2-'F+ , F-'!AG$3))</f>
        <v>4.7827299462529123E-2</v>
      </c>
      <c r="AH999" s="2" cm="1">
        <f t="array" ref="AH999">[1]!table_weight[GKHandling]*(('F+ , F-'!AH$2-[1]!tbl_gk[[#This Row],[GKHandling]])/('F+ , F-'!AH$2-'F+ , F-'!AH$3))</f>
        <v>5.3471514927051197E-2</v>
      </c>
      <c r="AI999" s="2" cm="1">
        <f t="array" ref="AI999">[1]!table_weight[GKKicking]*(('F+ , F-'!AI$2-[1]!tbl_gk[[#This Row],[GKKicking]])/('F+ , F-'!AI$2-'F+ , F-'!AI$3))</f>
        <v>2.5938545786431375E-2</v>
      </c>
      <c r="AJ999" s="2" cm="1">
        <f t="array" ref="AJ999">[1]!table_weight[GKPositioning]*(('F+ , F-'!AJ$2-[1]!tbl_gk[[#This Row],[GKPositioning]])/('F+ , F-'!AJ$2-'F+ , F-'!AJ$3))</f>
        <v>1.9551379560506409E-2</v>
      </c>
      <c r="AK999" s="2" cm="1">
        <f t="array" ref="AK999">[1]!table_weight[GKReflexes]*(('F+ , F-'!AK$2-[1]!tbl_gk[[#This Row],[GKReflexes]])/('F+ , F-'!AK$2-'F+ , F-'!AK$3))</f>
        <v>5.10157860933644E-2</v>
      </c>
    </row>
    <row r="1000" spans="1:37" x14ac:dyDescent="0.55000000000000004">
      <c r="A1000" s="7">
        <f>[1]!tbl_gk[[#This Row],[ID]]</f>
        <v>237205</v>
      </c>
      <c r="B1000" s="1" cm="1">
        <f t="array" ref="B1000">[1]!table_weight[ValueEUR]*(('F+ , F-'!B$2-[1]!tbl_gk[[#This Row],[ValueEUR]])/('F+ , F-'!B$2-'F+ , F-'!B$3))</f>
        <v>2.518704222980674E-4</v>
      </c>
      <c r="C1000" s="1" cm="1">
        <f t="array" ref="C1000">[1]!table_weight[WageEUR]*(('F+ , F-'!C$2-[1]!tbl_gk[[#This Row],[WageEUR]])/('F+ , F-'!C$2-'F+ , F-'!C$3))</f>
        <v>2.3472561185650898E-4</v>
      </c>
      <c r="D1000" s="1" cm="1">
        <f t="array" ref="D1000">[1]!table_weight[Crossing]*(('F+ , F-'!D$2-[1]!tbl_gk[[#This Row],[Crossing]])/('F+ , F-'!D$2-'F+ , F-'!D$3))</f>
        <v>3.5866971962916043E-2</v>
      </c>
      <c r="E1000" s="1" cm="1">
        <f t="array" ref="E1000">[1]!table_weight[Finishing]*(('F+ , F-'!E$2-[1]!tbl_gk[[#This Row],[Finishing]])/('F+ , F-'!E$2-'F+ , F-'!E$3))</f>
        <v>2.2959765743839108E-2</v>
      </c>
      <c r="F1000" s="1" cm="1">
        <f t="array" ref="F1000">[1]!table_weight[HeadingAccuracy]*(('F+ , F-'!F$2-[1]!tbl_gk[[#This Row],[HeadingAccuracy]])/('F+ , F-'!F$2-'F+ , F-'!F$3))</f>
        <v>1.1274360672166649E-2</v>
      </c>
      <c r="G1000" s="1" cm="1">
        <f t="array" ref="G1000">[1]!table_weight[ShortPassing]*(('F+ , F-'!G$2-[1]!tbl_gk[[#This Row],[ShortPassing]])/('F+ , F-'!G$2-'F+ , F-'!G$3))</f>
        <v>5.2034601718605494E-2</v>
      </c>
      <c r="H1000" s="1" cm="1">
        <f t="array" ref="H1000">[1]!table_weight[Volleys]*(('F+ , F-'!H$2-[1]!tbl_gk[[#This Row],[Volleys]])/('F+ , F-'!H$2-'F+ , F-'!H$3))</f>
        <v>2.1990449861774069E-3</v>
      </c>
      <c r="I1000" s="1" cm="1">
        <f t="array" ref="I1000">[1]!table_weight[Dribbling]*(('F+ , F-'!I$2-[1]!tbl_gk[[#This Row],[Dribbling]])/('F+ , F-'!I$2-'F+ , F-'!I$3))</f>
        <v>1.9557564431309422E-2</v>
      </c>
      <c r="J1000" s="1" cm="1">
        <f t="array" ref="J1000">[1]!table_weight[Curve]*(('F+ , F-'!J$2-[1]!tbl_gk[[#This Row],[Curve]])/('F+ , F-'!J$2-'F+ , F-'!J$3))</f>
        <v>9.1268634012777444E-3</v>
      </c>
      <c r="K1000" s="1" cm="1">
        <f t="array" ref="K1000">[1]!table_weight[FKAccuracy]*(('F+ , F-'!K$2-[1]!tbl_gk[[#This Row],[FKAccuracy]])/('F+ , F-'!K$2-'F+ , F-'!K$3))</f>
        <v>9.2789777912990392E-3</v>
      </c>
      <c r="L1000" s="1" cm="1">
        <f t="array" ref="L1000">[1]!table_weight[LongPassing]*(('F+ , F-'!L$2-[1]!tbl_gk[[#This Row],[LongPassing]])/('F+ , F-'!L$2-'F+ , F-'!L$3))</f>
        <v>2.3281236303259328E-2</v>
      </c>
      <c r="M1000" s="1" cm="1">
        <f t="array" ref="M1000">[1]!table_weight[BallControl]*(('F+ , F-'!M$2-[1]!tbl_gk[[#This Row],[BallControl]])/('F+ , F-'!M$2-'F+ , F-'!M$3))</f>
        <v>1.3472988830457604E-2</v>
      </c>
      <c r="N1000" s="1" cm="1">
        <f t="array" ref="N1000">[1]!table_weight[Acceleration]*(('F+ , F-'!N$2-[1]!tbl_gk[[#This Row],[Acceleration]])/('F+ , F-'!N$2-'F+ , F-'!N$3))</f>
        <v>1.0372411818393301E-2</v>
      </c>
      <c r="O1000" s="1" cm="1">
        <f t="array" ref="O1000">[1]!table_weight[SprintSpeed]*(('F+ , F-'!O$2-[1]!tbl_gk[[#This Row],[SprintSpeed]])/('F+ , F-'!O$2-'F+ , F-'!O$3))</f>
        <v>1.124429571037419E-2</v>
      </c>
      <c r="P1000" s="1" cm="1">
        <f t="array" ref="P1000">[1]!table_weight[Agility]*(('F+ , F-'!P$2-[1]!tbl_gk[[#This Row],[Agility]])/('F+ , F-'!P$2-'F+ , F-'!P$3))</f>
        <v>3.6273431466616623E-3</v>
      </c>
      <c r="Q1000" s="1" cm="1">
        <f t="array" ref="Q1000">[1]!table_weight[Reactions]*(('F+ , F-'!Q$2-[1]!tbl_gk[[#This Row],[Reactions]])/('F+ , F-'!Q$2-'F+ , F-'!Q$3))</f>
        <v>1.9078754002670962E-3</v>
      </c>
      <c r="R1000" s="1" cm="1">
        <f t="array" ref="R1000">[1]!table_weight[Balance]*(('F+ , F-'!R$2-[1]!tbl_gk[[#This Row],[Balance]])/('F+ , F-'!R$2-'F+ , F-'!R$3))</f>
        <v>1.1175751103605386E-3</v>
      </c>
      <c r="S1000" s="1" cm="1">
        <f t="array" ref="S1000">[1]!table_weight[ShotPower]*(('F+ , F-'!S$2-[1]!tbl_gk[[#This Row],[ShotPower]])/('F+ , F-'!S$2-'F+ , F-'!S$3))</f>
        <v>5.9732723886410689E-3</v>
      </c>
      <c r="T1000" s="1" cm="1">
        <f t="array" ref="T1000">[1]!table_weight[Jumping]*(('F+ , F-'!T$2-[1]!tbl_gk[[#This Row],[Jumping]])/('F+ , F-'!T$2-'F+ , F-'!T$3))</f>
        <v>2.4902597721228252E-3</v>
      </c>
      <c r="U1000" s="1" cm="1">
        <f t="array" ref="U1000">[1]!table_weight[Stamina]*(('F+ , F-'!U$2-[1]!tbl_gk[[#This Row],[Stamina]])/('F+ , F-'!U$2-'F+ , F-'!U$3))</f>
        <v>1.4598074526237249E-2</v>
      </c>
      <c r="V1000" s="1" cm="1">
        <f t="array" ref="V1000">[1]!table_weight[Strength]*(('F+ , F-'!V$2-[1]!tbl_gk[[#This Row],[Strength]])/('F+ , F-'!V$2-'F+ , F-'!V$3))</f>
        <v>2.662001825372675E-2</v>
      </c>
      <c r="W1000" s="1" cm="1">
        <f t="array" ref="W1000">[1]!table_weight[LongShots]*(('F+ , F-'!W$2-[1]!tbl_gk[[#This Row],[LongShots]])/('F+ , F-'!W$2-'F+ , F-'!W$3))</f>
        <v>1.0128592311173986E-2</v>
      </c>
      <c r="X1000" s="1" cm="1">
        <f t="array" ref="X1000">[1]!table_weight[Aggression]*(('F+ , F-'!X$2-[1]!tbl_gk[[#This Row],[Aggression]])/('F+ , F-'!X$2-'F+ , F-'!X$3))</f>
        <v>1.2169151201703659E-2</v>
      </c>
      <c r="Y1000" s="1" cm="1">
        <f t="array" ref="Y1000">[1]!table_weight[Interceptions]*(('F+ , F-'!Y$2-[1]!tbl_gk[[#This Row],[Interceptions]])/('F+ , F-'!Y$2-'F+ , F-'!Y$3))</f>
        <v>2.4931919535197796E-2</v>
      </c>
      <c r="Z1000" s="1" cm="1">
        <f t="array" ref="Z1000">[1]!table_weight[Positioning]*(('F+ , F-'!Z$2-[1]!tbl_gk[[#This Row],[Positioning]])/('F+ , F-'!Z$2-'F+ , F-'!Z$3))</f>
        <v>1.9225568738802474E-3</v>
      </c>
      <c r="AA1000" s="1" cm="1">
        <f t="array" ref="AA1000">[1]!table_weight[Vision]*(('F+ , F-'!AA$2-[1]!tbl_gk[[#This Row],[Vision]])/('F+ , F-'!AA$2-'F+ , F-'!AA$3))</f>
        <v>3.1234154751039387E-2</v>
      </c>
      <c r="AB1000" s="1" cm="1">
        <f t="array" ref="AB1000">[1]!table_weight[Penalties]*(('F+ , F-'!AB$2-[1]!tbl_gk[[#This Row],[Penalties]])/('F+ , F-'!AB$2-'F+ , F-'!AB$3))</f>
        <v>2.6228547397054054E-3</v>
      </c>
      <c r="AC1000" s="1" cm="1">
        <f t="array" ref="AC1000">[1]!table_weight[Composure]*(('F+ , F-'!AC$2-[1]!tbl_gk[[#This Row],[Composure]])/('F+ , F-'!AC$2-'F+ , F-'!AC$3))</f>
        <v>1.7613245160360534E-3</v>
      </c>
      <c r="AD1000" s="1" cm="1">
        <f t="array" ref="AD1000">[1]!table_weight[Marking]*(('F+ , F-'!AD$2-[1]!tbl_gk[[#This Row],[Marking]])/('F+ , F-'!AD$2-'F+ , F-'!AD$3))</f>
        <v>1.8929790758205733E-2</v>
      </c>
      <c r="AE1000" s="1" cm="1">
        <f t="array" ref="AE1000">[1]!table_weight[StandingTackle]*(('F+ , F-'!AE$2-[1]!tbl_gk[[#This Row],[StandingTackle]])/('F+ , F-'!AE$2-'F+ , F-'!AE$3))</f>
        <v>2.465854322450484E-2</v>
      </c>
      <c r="AF1000" s="1" cm="1">
        <f t="array" ref="AF1000">[1]!table_weight[SlidingTackle]*(('F+ , F-'!AF$2-[1]!tbl_gk[[#This Row],[SlidingTackle]])/('F+ , F-'!AF$2-'F+ , F-'!AF$3))</f>
        <v>8.9667429907290316E-3</v>
      </c>
      <c r="AG1000" s="1" cm="1">
        <f t="array" ref="AG1000">[1]!table_weight[GKDiving]*(('F+ , F-'!AG$2-[1]!tbl_gk[[#This Row],[GKDiving]])/('F+ , F-'!AG$2-'F+ , F-'!AG$3))</f>
        <v>4.4411063786634182E-2</v>
      </c>
      <c r="AH1000" s="1" cm="1">
        <f t="array" ref="AH1000">[1]!table_weight[GKHandling]*(('F+ , F-'!AH$2-[1]!tbl_gk[[#This Row],[GKHandling]])/('F+ , F-'!AH$2-'F+ , F-'!AH$3))</f>
        <v>4.9906747265247783E-2</v>
      </c>
      <c r="AI1000" s="1" cm="1">
        <f t="array" ref="AI1000">[1]!table_weight[GKKicking]*(('F+ , F-'!AI$2-[1]!tbl_gk[[#This Row],[GKKicking]])/('F+ , F-'!AI$2-'F+ , F-'!AI$3))</f>
        <v>2.6832978399756596E-2</v>
      </c>
      <c r="AJ1000" s="1" cm="1">
        <f t="array" ref="AJ1000">[1]!table_weight[GKPositioning]*(('F+ , F-'!AJ$2-[1]!tbl_gk[[#This Row],[GKPositioning]])/('F+ , F-'!AJ$2-'F+ , F-'!AJ$3))</f>
        <v>1.8290000234022125E-2</v>
      </c>
      <c r="AK1000" s="1" cm="1">
        <f t="array" ref="AK1000">[1]!table_weight[GKReflexes]*(('F+ , F-'!AK$2-[1]!tbl_gk[[#This Row],[GKReflexes]])/('F+ , F-'!AK$2-'F+ , F-'!AK$3))</f>
        <v>4.9193793732887098E-2</v>
      </c>
    </row>
    <row r="1001" spans="1:37" x14ac:dyDescent="0.55000000000000004">
      <c r="A1001" s="8">
        <f>[1]!tbl_gk[[#This Row],[ID]]</f>
        <v>237232</v>
      </c>
      <c r="B1001" s="2" cm="1">
        <f t="array" ref="B1001">[1]!table_weight[ValueEUR]*(('F+ , F-'!B$2-[1]!tbl_gk[[#This Row],[ValueEUR]])/('F+ , F-'!B$2-'F+ , F-'!B$3))</f>
        <v>2.8273689561890902E-4</v>
      </c>
      <c r="C1001" s="2" cm="1">
        <f t="array" ref="C1001">[1]!table_weight[WageEUR]*(('F+ , F-'!C$2-[1]!tbl_gk[[#This Row],[WageEUR]])/('F+ , F-'!C$2-'F+ , F-'!C$3))</f>
        <v>1.0171443180448721E-3</v>
      </c>
      <c r="D1001" s="2" cm="1">
        <f t="array" ref="D1001">[1]!table_weight[Crossing]*(('F+ , F-'!D$2-[1]!tbl_gk[[#This Row],[Crossing]])/('F+ , F-'!D$2-'F+ , F-'!D$3))</f>
        <v>3.6987814836757178E-2</v>
      </c>
      <c r="E1001" s="2" cm="1">
        <f t="array" ref="E1001">[1]!table_weight[Finishing]*(('F+ , F-'!E$2-[1]!tbl_gk[[#This Row],[Finishing]])/('F+ , F-'!E$2-'F+ , F-'!E$3))</f>
        <v>1.9965013690294877E-2</v>
      </c>
      <c r="F1001" s="2" cm="1">
        <f t="array" ref="F1001">[1]!table_weight[HeadingAccuracy]*(('F+ , F-'!F$2-[1]!tbl_gk[[#This Row],[HeadingAccuracy]])/('F+ , F-'!F$2-'F+ , F-'!F$3))</f>
        <v>1.1274360672166649E-2</v>
      </c>
      <c r="G1001" s="2" cm="1">
        <f t="array" ref="G1001">[1]!table_weight[ShortPassing]*(('F+ , F-'!G$2-[1]!tbl_gk[[#This Row],[ShortPassing]])/('F+ , F-'!G$2-'F+ , F-'!G$3))</f>
        <v>5.484728289258417E-2</v>
      </c>
      <c r="H1001" s="2" cm="1">
        <f t="array" ref="H1001">[1]!table_weight[Volleys]*(('F+ , F-'!H$2-[1]!tbl_gk[[#This Row],[Volleys]])/('F+ , F-'!H$2-'F+ , F-'!H$3))</f>
        <v>2.0833057763785961E-3</v>
      </c>
      <c r="I1001" s="2" cm="1">
        <f t="array" ref="I1001">[1]!table_weight[Dribbling]*(('F+ , F-'!I$2-[1]!tbl_gk[[#This Row],[Dribbling]])/('F+ , F-'!I$2-'F+ , F-'!I$3))</f>
        <v>2.2491199096005835E-2</v>
      </c>
      <c r="J1001" s="2" cm="1">
        <f t="array" ref="J1001">[1]!table_weight[Curve]*(('F+ , F-'!J$2-[1]!tbl_gk[[#This Row],[Curve]])/('F+ , F-'!J$2-'F+ , F-'!J$3))</f>
        <v>9.4648953791028455E-3</v>
      </c>
      <c r="K1001" s="2" cm="1">
        <f t="array" ref="K1001">[1]!table_weight[FKAccuracy]*(('F+ , F-'!K$2-[1]!tbl_gk[[#This Row],[FKAccuracy]])/('F+ , F-'!K$2-'F+ , F-'!K$3))</f>
        <v>9.5832065713416324E-3</v>
      </c>
      <c r="L1001" s="2" cm="1">
        <f t="array" ref="L1001">[1]!table_weight[LongPassing]*(('F+ , F-'!L$2-[1]!tbl_gk[[#This Row],[LongPassing]])/('F+ , F-'!L$2-'F+ , F-'!L$3))</f>
        <v>2.8695477304017315E-2</v>
      </c>
      <c r="M1001" s="2" cm="1">
        <f t="array" ref="M1001">[1]!table_weight[BallControl]*(('F+ , F-'!M$2-[1]!tbl_gk[[#This Row],[BallControl]])/('F+ , F-'!M$2-'F+ , F-'!M$3))</f>
        <v>1.3907601373375588E-2</v>
      </c>
      <c r="N1001" s="2" cm="1">
        <f t="array" ref="N1001">[1]!table_weight[Acceleration]*(('F+ , F-'!N$2-[1]!tbl_gk[[#This Row],[Acceleration]])/('F+ , F-'!N$2-'F+ , F-'!N$3))</f>
        <v>1.0146924604949968E-2</v>
      </c>
      <c r="O1001" s="2" cm="1">
        <f t="array" ref="O1001">[1]!table_weight[SprintSpeed]*(('F+ , F-'!O$2-[1]!tbl_gk[[#This Row],[SprintSpeed]])/('F+ , F-'!O$2-'F+ , F-'!O$3))</f>
        <v>9.5576513538180603E-3</v>
      </c>
      <c r="P1001" s="2" cm="1">
        <f t="array" ref="P1001">[1]!table_weight[Agility]*(('F+ , F-'!P$2-[1]!tbl_gk[[#This Row],[Agility]])/('F+ , F-'!P$2-'F+ , F-'!P$3))</f>
        <v>3.8613652851559629E-3</v>
      </c>
      <c r="Q1001" s="2" cm="1">
        <f t="array" ref="Q1001">[1]!table_weight[Reactions]*(('F+ , F-'!Q$2-[1]!tbl_gk[[#This Row],[Reactions]])/('F+ , F-'!Q$2-'F+ , F-'!Q$3))</f>
        <v>1.7016186002382209E-3</v>
      </c>
      <c r="R1001" s="2" cm="1">
        <f t="array" ref="R1001">[1]!table_weight[Balance]*(('F+ , F-'!R$2-[1]!tbl_gk[[#This Row],[Balance]])/('F+ , F-'!R$2-'F+ , F-'!R$3))</f>
        <v>2.9802002942947692E-3</v>
      </c>
      <c r="S1001" s="2" cm="1">
        <f t="array" ref="S1001">[1]!table_weight[ShotPower]*(('F+ , F-'!S$2-[1]!tbl_gk[[#This Row],[ShotPower]])/('F+ , F-'!S$2-'F+ , F-'!S$3))</f>
        <v>5.9732723886410689E-3</v>
      </c>
      <c r="T1001" s="2" cm="1">
        <f t="array" ref="T1001">[1]!table_weight[Jumping]*(('F+ , F-'!T$2-[1]!tbl_gk[[#This Row],[Jumping]])/('F+ , F-'!T$2-'F+ , F-'!T$3))</f>
        <v>4.4652933844961011E-3</v>
      </c>
      <c r="U1001" s="2" cm="1">
        <f t="array" ref="U1001">[1]!table_weight[Stamina]*(('F+ , F-'!U$2-[1]!tbl_gk[[#This Row],[Stamina]])/('F+ , F-'!U$2-'F+ , F-'!U$3))</f>
        <v>1.8032915591234249E-2</v>
      </c>
      <c r="V1001" s="2" cm="1">
        <f t="array" ref="V1001">[1]!table_weight[Strength]*(('F+ , F-'!V$2-[1]!tbl_gk[[#This Row],[Strength]])/('F+ , F-'!V$2-'F+ , F-'!V$3))</f>
        <v>2.2183348544772292E-2</v>
      </c>
      <c r="W1001" s="2" cm="1">
        <f t="array" ref="W1001">[1]!table_weight[LongShots]*(('F+ , F-'!W$2-[1]!tbl_gk[[#This Row],[LongShots]])/('F+ , F-'!W$2-'F+ , F-'!W$3))</f>
        <v>1.0128592311173986E-2</v>
      </c>
      <c r="X1001" s="2" cm="1">
        <f t="array" ref="X1001">[1]!table_weight[Aggression]*(('F+ , F-'!X$2-[1]!tbl_gk[[#This Row],[Aggression]])/('F+ , F-'!X$2-'F+ , F-'!X$3))</f>
        <v>1.7036811682385123E-2</v>
      </c>
      <c r="Y1001" s="2" cm="1">
        <f t="array" ref="Y1001">[1]!table_weight[Interceptions]*(('F+ , F-'!Y$2-[1]!tbl_gk[[#This Row],[Interceptions]])/('F+ , F-'!Y$2-'F+ , F-'!Y$3))</f>
        <v>2.4931919535197796E-2</v>
      </c>
      <c r="Z1001" s="2" cm="1">
        <f t="array" ref="Z1001">[1]!table_weight[Positioning]*(('F+ , F-'!Z$2-[1]!tbl_gk[[#This Row],[Positioning]])/('F+ , F-'!Z$2-'F+ , F-'!Z$3))</f>
        <v>2.0704458641787279E-3</v>
      </c>
      <c r="AA1001" s="2" cm="1">
        <f t="array" ref="AA1001">[1]!table_weight[Vision]*(('F+ , F-'!AA$2-[1]!tbl_gk[[#This Row],[Vision]])/('F+ , F-'!AA$2-'F+ , F-'!AA$3))</f>
        <v>3.1234154751039387E-2</v>
      </c>
      <c r="AB1001" s="2" cm="1">
        <f t="array" ref="AB1001">[1]!table_weight[Penalties]*(('F+ , F-'!AB$2-[1]!tbl_gk[[#This Row],[Penalties]])/('F+ , F-'!AB$2-'F+ , F-'!AB$3))</f>
        <v>2.1922367973657118E-3</v>
      </c>
      <c r="AC1001" s="2" cm="1">
        <f t="array" ref="AC1001">[1]!table_weight[Composure]*(('F+ , F-'!AC$2-[1]!tbl_gk[[#This Row],[Composure]])/('F+ , F-'!AC$2-'F+ , F-'!AC$3))</f>
        <v>1.2275898142069463E-3</v>
      </c>
      <c r="AD1001" s="2" cm="1">
        <f t="array" ref="AD1001">[1]!table_weight[Marking]*(('F+ , F-'!AD$2-[1]!tbl_gk[[#This Row],[Marking]])/('F+ , F-'!AD$2-'F+ , F-'!AD$3))</f>
        <v>3.1549651263676225E-2</v>
      </c>
      <c r="AE1001" s="2" cm="1">
        <f t="array" ref="AE1001">[1]!table_weight[StandingTackle]*(('F+ , F-'!AE$2-[1]!tbl_gk[[#This Row],[StandingTackle]])/('F+ , F-'!AE$2-'F+ , F-'!AE$3))</f>
        <v>2.6900228972187096E-2</v>
      </c>
      <c r="AF1001" s="2" cm="1">
        <f t="array" ref="AF1001">[1]!table_weight[SlidingTackle]*(('F+ , F-'!AF$2-[1]!tbl_gk[[#This Row],[SlidingTackle]])/('F+ , F-'!AF$2-'F+ , F-'!AF$3))</f>
        <v>8.2195144081682794E-3</v>
      </c>
      <c r="AG1001" s="2" cm="1">
        <f t="array" ref="AG1001">[1]!table_weight[GKDiving]*(('F+ , F-'!AG$2-[1]!tbl_gk[[#This Row],[GKDiving]])/('F+ , F-'!AG$2-'F+ , F-'!AG$3))</f>
        <v>4.2702945948686719E-2</v>
      </c>
      <c r="AH1001" s="2" cm="1">
        <f t="array" ref="AH1001">[1]!table_weight[GKHandling]*(('F+ , F-'!AH$2-[1]!tbl_gk[[#This Row],[GKHandling]])/('F+ , F-'!AH$2-'F+ , F-'!AH$3))</f>
        <v>5.3471514927051197E-2</v>
      </c>
      <c r="AI1001" s="2" cm="1">
        <f t="array" ref="AI1001">[1]!table_weight[GKKicking]*(('F+ , F-'!AI$2-[1]!tbl_gk[[#This Row],[GKKicking]])/('F+ , F-'!AI$2-'F+ , F-'!AI$3))</f>
        <v>2.6832978399756596E-2</v>
      </c>
      <c r="AJ1001" s="2" cm="1">
        <f t="array" ref="AJ1001">[1]!table_weight[GKPositioning]*(('F+ , F-'!AJ$2-[1]!tbl_gk[[#This Row],[GKPositioning]])/('F+ , F-'!AJ$2-'F+ , F-'!AJ$3))</f>
        <v>1.8290000234022125E-2</v>
      </c>
      <c r="AK1001" s="2" cm="1">
        <f t="array" ref="AK1001">[1]!table_weight[GKReflexes]*(('F+ , F-'!AK$2-[1]!tbl_gk[[#This Row],[GKReflexes]])/('F+ , F-'!AK$2-'F+ , F-'!AK$3))</f>
        <v>4.3727816651455198E-2</v>
      </c>
    </row>
    <row r="1002" spans="1:37" x14ac:dyDescent="0.55000000000000004">
      <c r="A1002" s="7">
        <f>[1]!tbl_gk[[#This Row],[ID]]</f>
        <v>237250</v>
      </c>
      <c r="B1002" s="1" cm="1">
        <f t="array" ref="B1002">[1]!table_weight[ValueEUR]*(('F+ , F-'!B$2-[1]!tbl_gk[[#This Row],[ValueEUR]])/('F+ , F-'!B$2-'F+ , F-'!B$3))</f>
        <v>1.5155438400533223E-4</v>
      </c>
      <c r="C1002" s="1" cm="1">
        <f t="array" ref="C1002">[1]!table_weight[WageEUR]*(('F+ , F-'!C$2-[1]!tbl_gk[[#This Row],[WageEUR]])/('F+ , F-'!C$2-'F+ , F-'!C$3))</f>
        <v>2.3472561185650898E-4</v>
      </c>
      <c r="D1002" s="1" cm="1">
        <f t="array" ref="D1002">[1]!table_weight[Crossing]*(('F+ , F-'!D$2-[1]!tbl_gk[[#This Row],[Crossing]])/('F+ , F-'!D$2-'F+ , F-'!D$3))</f>
        <v>2.4658543224504784E-2</v>
      </c>
      <c r="E1002" s="1" cm="1">
        <f t="array" ref="E1002">[1]!table_weight[Finishing]*(('F+ , F-'!E$2-[1]!tbl_gk[[#This Row],[Finishing]])/('F+ , F-'!E$2-'F+ , F-'!E$3))</f>
        <v>1.7968512321265388E-2</v>
      </c>
      <c r="F1002" s="1" cm="1">
        <f t="array" ref="F1002">[1]!table_weight[HeadingAccuracy]*(('F+ , F-'!F$2-[1]!tbl_gk[[#This Row],[HeadingAccuracy]])/('F+ , F-'!F$2-'F+ , F-'!F$3))</f>
        <v>1.00216539308148E-2</v>
      </c>
      <c r="G1002" s="1" cm="1">
        <f t="array" ref="G1002">[1]!table_weight[ShortPassing]*(('F+ , F-'!G$2-[1]!tbl_gk[[#This Row],[ShortPassing]])/('F+ , F-'!G$2-'F+ , F-'!G$3))</f>
        <v>2.6720471152797416E-2</v>
      </c>
      <c r="H1002" s="1" cm="1">
        <f t="array" ref="H1002">[1]!table_weight[Volleys]*(('F+ , F-'!H$2-[1]!tbl_gk[[#This Row],[Volleys]])/('F+ , F-'!H$2-'F+ , F-'!H$3))</f>
        <v>1.1573920979881087E-3</v>
      </c>
      <c r="I1002" s="1" cm="1">
        <f t="array" ref="I1002">[1]!table_weight[Dribbling]*(('F+ , F-'!I$2-[1]!tbl_gk[[#This Row],[Dribbling]])/('F+ , F-'!I$2-'F+ , F-'!I$3))</f>
        <v>1.8579686209743949E-2</v>
      </c>
      <c r="J1002" s="1" cm="1">
        <f t="array" ref="J1002">[1]!table_weight[Curve]*(('F+ , F-'!J$2-[1]!tbl_gk[[#This Row],[Curve]])/('F+ , F-'!J$2-'F+ , F-'!J$3))</f>
        <v>8.4507994456275402E-3</v>
      </c>
      <c r="K1002" s="1" cm="1">
        <f t="array" ref="K1002">[1]!table_weight[FKAccuracy]*(('F+ , F-'!K$2-[1]!tbl_gk[[#This Row],[FKAccuracy]])/('F+ , F-'!K$2-'F+ , F-'!K$3))</f>
        <v>8.9747490112564478E-3</v>
      </c>
      <c r="L1002" s="1" cm="1">
        <f t="array" ref="L1002">[1]!table_weight[LongPassing]*(('F+ , F-'!L$2-[1]!tbl_gk[[#This Row],[LongPassing]])/('F+ , F-'!L$2-'F+ , F-'!L$3))</f>
        <v>1.4618450702046556E-2</v>
      </c>
      <c r="M1002" s="1" cm="1">
        <f t="array" ref="M1002">[1]!table_weight[BallControl]*(('F+ , F-'!M$2-[1]!tbl_gk[[#This Row],[BallControl]])/('F+ , F-'!M$2-'F+ , F-'!M$3))</f>
        <v>8.692250858359743E-3</v>
      </c>
      <c r="N1002" s="1" cm="1">
        <f t="array" ref="N1002">[1]!table_weight[Acceleration]*(('F+ , F-'!N$2-[1]!tbl_gk[[#This Row],[Acceleration]])/('F+ , F-'!N$2-'F+ , F-'!N$3))</f>
        <v>2.2548721344333262E-3</v>
      </c>
      <c r="O1002" s="1" cm="1">
        <f t="array" ref="O1002">[1]!table_weight[SprintSpeed]*(('F+ , F-'!O$2-[1]!tbl_gk[[#This Row],[SprintSpeed]])/('F+ , F-'!O$2-'F+ , F-'!O$3))</f>
        <v>2.5299665348341924E-3</v>
      </c>
      <c r="P1002" s="1" cm="1">
        <f t="array" ref="P1002">[1]!table_weight[Agility]*(('F+ , F-'!P$2-[1]!tbl_gk[[#This Row],[Agility]])/('F+ , F-'!P$2-'F+ , F-'!P$3))</f>
        <v>4.3294095621445646E-3</v>
      </c>
      <c r="Q1002" s="1" cm="1">
        <f t="array" ref="Q1002">[1]!table_weight[Reactions]*(('F+ , F-'!Q$2-[1]!tbl_gk[[#This Row],[Reactions]])/('F+ , F-'!Q$2-'F+ , F-'!Q$3))</f>
        <v>1.4953618002093458E-3</v>
      </c>
      <c r="R1002" s="1" cm="1">
        <f t="array" ref="R1002">[1]!table_weight[Balance]*(('F+ , F-'!R$2-[1]!tbl_gk[[#This Row],[Balance]])/('F+ , F-'!R$2-'F+ , F-'!R$3))</f>
        <v>2.6076752575079228E-3</v>
      </c>
      <c r="S1002" s="1" cm="1">
        <f t="array" ref="S1002">[1]!table_weight[ShotPower]*(('F+ , F-'!S$2-[1]!tbl_gk[[#This Row],[ShotPower]])/('F+ , F-'!S$2-'F+ , F-'!S$3))</f>
        <v>5.9732723886410689E-3</v>
      </c>
      <c r="T1002" s="1" cm="1">
        <f t="array" ref="T1002">[1]!table_weight[Jumping]*(('F+ , F-'!T$2-[1]!tbl_gk[[#This Row],[Jumping]])/('F+ , F-'!T$2-'F+ , F-'!T$3))</f>
        <v>2.4043887454979003E-3</v>
      </c>
      <c r="U1002" s="1" cm="1">
        <f t="array" ref="U1002">[1]!table_weight[Stamina]*(('F+ , F-'!U$2-[1]!tbl_gk[[#This Row],[Stamina]])/('F+ , F-'!U$2-'F+ , F-'!U$3))</f>
        <v>3.4348410649970001E-3</v>
      </c>
      <c r="V1002" s="1" cm="1">
        <f t="array" ref="V1002">[1]!table_weight[Strength]*(('F+ , F-'!V$2-[1]!tbl_gk[[#This Row],[Strength]])/('F+ , F-'!V$2-'F+ , F-'!V$3))</f>
        <v>1.9521346719399615E-2</v>
      </c>
      <c r="W1002" s="1" cm="1">
        <f t="array" ref="W1002">[1]!table_weight[LongShots]*(('F+ , F-'!W$2-[1]!tbl_gk[[#This Row],[LongShots]])/('F+ , F-'!W$2-'F+ , F-'!W$3))</f>
        <v>6.4926873789576834E-3</v>
      </c>
      <c r="X1002" s="1" cm="1">
        <f t="array" ref="X1002">[1]!table_weight[Aggression]*(('F+ , F-'!X$2-[1]!tbl_gk[[#This Row],[Aggression]])/('F+ , F-'!X$2-'F+ , F-'!X$3))</f>
        <v>1.0952236081533291E-2</v>
      </c>
      <c r="Y1002" s="1" cm="1">
        <f t="array" ref="Y1002">[1]!table_weight[Interceptions]*(('F+ , F-'!Y$2-[1]!tbl_gk[[#This Row],[Interceptions]])/('F+ , F-'!Y$2-'F+ , F-'!Y$3))</f>
        <v>2.2854259573931314E-2</v>
      </c>
      <c r="Z1002" s="1" cm="1">
        <f t="array" ref="Z1002">[1]!table_weight[Positioning]*(('F+ , F-'!Z$2-[1]!tbl_gk[[#This Row],[Positioning]])/('F+ , F-'!Z$2-'F+ , F-'!Z$3))</f>
        <v>1.0352229320893639E-3</v>
      </c>
      <c r="AA1002" s="1" cm="1">
        <f t="array" ref="AA1002">[1]!table_weight[Vision]*(('F+ , F-'!AA$2-[1]!tbl_gk[[#This Row],[Vision]])/('F+ , F-'!AA$2-'F+ , F-'!AA$3))</f>
        <v>1.3487475915221555E-2</v>
      </c>
      <c r="AB1002" s="1" cm="1">
        <f t="array" ref="AB1002">[1]!table_weight[Penalties]*(('F+ , F-'!AB$2-[1]!tbl_gk[[#This Row],[Penalties]])/('F+ , F-'!AB$2-'F+ , F-'!AB$3))</f>
        <v>1.9965013690294879E-3</v>
      </c>
      <c r="AC1002" s="1" cm="1">
        <f t="array" ref="AC1002">[1]!table_weight[Composure]*(('F+ , F-'!AC$2-[1]!tbl_gk[[#This Row],[Composure]])/('F+ , F-'!AC$2-'F+ , F-'!AC$3))</f>
        <v>1.6012041054873211E-3</v>
      </c>
      <c r="AD1002" s="1" cm="1">
        <f t="array" ref="AD1002">[1]!table_weight[Marking]*(('F+ , F-'!AD$2-[1]!tbl_gk[[#This Row],[Marking]])/('F+ , F-'!AD$2-'F+ , F-'!AD$3))</f>
        <v>2.8394686137308601E-2</v>
      </c>
      <c r="AE1002" s="1" cm="1">
        <f t="array" ref="AE1002">[1]!table_weight[StandingTackle]*(('F+ , F-'!AE$2-[1]!tbl_gk[[#This Row],[StandingTackle]])/('F+ , F-'!AE$2-'F+ , F-'!AE$3))</f>
        <v>2.9141914719869356E-2</v>
      </c>
      <c r="AF1002" s="1" cm="1">
        <f t="array" ref="AF1002">[1]!table_weight[SlidingTackle]*(('F+ , F-'!AF$2-[1]!tbl_gk[[#This Row],[SlidingTackle]])/('F+ , F-'!AF$2-'F+ , F-'!AF$3))</f>
        <v>0</v>
      </c>
      <c r="AG1002" s="1" cm="1">
        <f t="array" ref="AG1002">[1]!table_weight[GKDiving]*(('F+ , F-'!AG$2-[1]!tbl_gk[[#This Row],[GKDiving]])/('F+ , F-'!AG$2-'F+ , F-'!AG$3))</f>
        <v>4.4411063786634182E-2</v>
      </c>
      <c r="AH1002" s="1" cm="1">
        <f t="array" ref="AH1002">[1]!table_weight[GKHandling]*(('F+ , F-'!AH$2-[1]!tbl_gk[[#This Row],[GKHandling]])/('F+ , F-'!AH$2-'F+ , F-'!AH$3))</f>
        <v>4.9906747265247783E-2</v>
      </c>
      <c r="AI1002" s="1" cm="1">
        <f t="array" ref="AI1002">[1]!table_weight[GKKicking]*(('F+ , F-'!AI$2-[1]!tbl_gk[[#This Row],[GKKicking]])/('F+ , F-'!AI$2-'F+ , F-'!AI$3))</f>
        <v>2.7727411013081817E-2</v>
      </c>
      <c r="AJ1002" s="1" cm="1">
        <f t="array" ref="AJ1002">[1]!table_weight[GKPositioning]*(('F+ , F-'!AJ$2-[1]!tbl_gk[[#This Row],[GKPositioning]])/('F+ , F-'!AJ$2-'F+ , F-'!AJ$3))</f>
        <v>1.7028620907537841E-2</v>
      </c>
      <c r="AK1002" s="1" cm="1">
        <f t="array" ref="AK1002">[1]!table_weight[GKReflexes]*(('F+ , F-'!AK$2-[1]!tbl_gk[[#This Row],[GKReflexes]])/('F+ , F-'!AK$2-'F+ , F-'!AK$3))</f>
        <v>4.3727816651455198E-2</v>
      </c>
    </row>
    <row r="1003" spans="1:37" x14ac:dyDescent="0.55000000000000004">
      <c r="A1003" s="8">
        <f>[1]!tbl_gk[[#This Row],[ID]]</f>
        <v>237305</v>
      </c>
      <c r="B1003" s="2" cm="1">
        <f t="array" ref="B1003">[1]!table_weight[ValueEUR]*(('F+ , F-'!B$2-[1]!tbl_gk[[#This Row],[ValueEUR]])/('F+ , F-'!B$2-'F+ , F-'!B$3))</f>
        <v>4.9695022046554962E-5</v>
      </c>
      <c r="C1003" s="2" cm="1">
        <f t="array" ref="C1003">[1]!table_weight[WageEUR]*(('F+ , F-'!C$2-[1]!tbl_gk[[#This Row],[WageEUR]])/('F+ , F-'!C$2-'F+ , F-'!C$3))</f>
        <v>7.8241870618836313E-5</v>
      </c>
      <c r="D1003" s="2" cm="1">
        <f t="array" ref="D1003">[1]!table_weight[Crossing]*(('F+ , F-'!D$2-[1]!tbl_gk[[#This Row],[Crossing]])/('F+ , F-'!D$2-'F+ , F-'!D$3))</f>
        <v>3.5866971962916043E-2</v>
      </c>
      <c r="E1003" s="2" cm="1">
        <f t="array" ref="E1003">[1]!table_weight[Finishing]*(('F+ , F-'!E$2-[1]!tbl_gk[[#This Row],[Finishing]])/('F+ , F-'!E$2-'F+ , F-'!E$3))</f>
        <v>2.1961515059324362E-2</v>
      </c>
      <c r="F1003" s="2" cm="1">
        <f t="array" ref="F1003">[1]!table_weight[HeadingAccuracy]*(('F+ , F-'!F$2-[1]!tbl_gk[[#This Row],[HeadingAccuracy]])/('F+ , F-'!F$2-'F+ , F-'!F$3))</f>
        <v>7.9338093618950504E-3</v>
      </c>
      <c r="G1003" s="2" cm="1">
        <f t="array" ref="G1003">[1]!table_weight[ShortPassing]*(('F+ , F-'!G$2-[1]!tbl_gk[[#This Row],[ShortPassing]])/('F+ , F-'!G$2-'F+ , F-'!G$3))</f>
        <v>3.7971195848712121E-2</v>
      </c>
      <c r="H1003" s="2" cm="1">
        <f t="array" ref="H1003">[1]!table_weight[Volleys]*(('F+ , F-'!H$2-[1]!tbl_gk[[#This Row],[Volleys]])/('F+ , F-'!H$2-'F+ , F-'!H$3))</f>
        <v>2.4305234057750281E-3</v>
      </c>
      <c r="I1003" s="2" cm="1">
        <f t="array" ref="I1003">[1]!table_weight[Dribbling]*(('F+ , F-'!I$2-[1]!tbl_gk[[#This Row],[Dribbling]])/('F+ , F-'!I$2-'F+ , F-'!I$3))</f>
        <v>2.0535442652874894E-2</v>
      </c>
      <c r="J1003" s="2" cm="1">
        <f t="array" ref="J1003">[1]!table_weight[Curve]*(('F+ , F-'!J$2-[1]!tbl_gk[[#This Row],[Curve]])/('F+ , F-'!J$2-'F+ , F-'!J$3))</f>
        <v>9.9719433458404991E-3</v>
      </c>
      <c r="K1003" s="2" cm="1">
        <f t="array" ref="K1003">[1]!table_weight[FKAccuracy]*(('F+ , F-'!K$2-[1]!tbl_gk[[#This Row],[FKAccuracy]])/('F+ , F-'!K$2-'F+ , F-'!K$3))</f>
        <v>9.2789777912990392E-3</v>
      </c>
      <c r="L1003" s="2" cm="1">
        <f t="array" ref="L1003">[1]!table_weight[LongPassing]*(('F+ , F-'!L$2-[1]!tbl_gk[[#This Row],[LongPassing]])/('F+ , F-'!L$2-'F+ , F-'!L$3))</f>
        <v>1.8408419402577144E-2</v>
      </c>
      <c r="M1003" s="2" cm="1">
        <f t="array" ref="M1003">[1]!table_weight[BallControl]*(('F+ , F-'!M$2-[1]!tbl_gk[[#This Row],[BallControl]])/('F+ , F-'!M$2-'F+ , F-'!M$3))</f>
        <v>1.1299926115867666E-2</v>
      </c>
      <c r="N1003" s="2" cm="1">
        <f t="array" ref="N1003">[1]!table_weight[Acceleration]*(('F+ , F-'!N$2-[1]!tbl_gk[[#This Row],[Acceleration]])/('F+ , F-'!N$2-'F+ , F-'!N$3))</f>
        <v>6.313641976413314E-3</v>
      </c>
      <c r="O1003" s="2" cm="1">
        <f t="array" ref="O1003">[1]!table_weight[SprintSpeed]*(('F+ , F-'!O$2-[1]!tbl_gk[[#This Row],[SprintSpeed]])/('F+ , F-'!O$2-'F+ , F-'!O$3))</f>
        <v>7.3087922117432225E-3</v>
      </c>
      <c r="P1003" s="2" cm="1">
        <f t="array" ref="P1003">[1]!table_weight[Agility]*(('F+ , F-'!P$2-[1]!tbl_gk[[#This Row],[Agility]])/('F+ , F-'!P$2-'F+ , F-'!P$3))</f>
        <v>3.744354215908813E-3</v>
      </c>
      <c r="Q1003" s="2" cm="1">
        <f t="array" ref="Q1003">[1]!table_weight[Reactions]*(('F+ , F-'!Q$2-[1]!tbl_gk[[#This Row],[Reactions]])/('F+ , F-'!Q$2-'F+ , F-'!Q$3))</f>
        <v>1.6500544002310022E-3</v>
      </c>
      <c r="R1003" s="2" cm="1">
        <f t="array" ref="R1003">[1]!table_weight[Balance]*(('F+ , F-'!R$2-[1]!tbl_gk[[#This Row],[Balance]])/('F+ , F-'!R$2-'F+ , F-'!R$3))</f>
        <v>2.5455877513767822E-3</v>
      </c>
      <c r="S1003" s="2" cm="1">
        <f t="array" ref="S1003">[1]!table_weight[ShotPower]*(('F+ , F-'!S$2-[1]!tbl_gk[[#This Row],[ShotPower]])/('F+ , F-'!S$2-'F+ , F-'!S$3))</f>
        <v>7.5315173595909123E-3</v>
      </c>
      <c r="T1003" s="2" cm="1">
        <f t="array" ref="T1003">[1]!table_weight[Jumping]*(('F+ , F-'!T$2-[1]!tbl_gk[[#This Row],[Jumping]])/('F+ , F-'!T$2-'F+ , F-'!T$3))</f>
        <v>2.91961490524745E-3</v>
      </c>
      <c r="U1003" s="2" cm="1">
        <f t="array" ref="U1003">[1]!table_weight[Stamina]*(('F+ , F-'!U$2-[1]!tbl_gk[[#This Row],[Stamina]])/('F+ , F-'!U$2-'F+ , F-'!U$3))</f>
        <v>3.4348410649970001E-3</v>
      </c>
      <c r="V1003" s="2" cm="1">
        <f t="array" ref="V1003">[1]!table_weight[Strength]*(('F+ , F-'!V$2-[1]!tbl_gk[[#This Row],[Strength]])/('F+ , F-'!V$2-'F+ , F-'!V$3))</f>
        <v>1.9521346719399615E-2</v>
      </c>
      <c r="W1003" s="2" cm="1">
        <f t="array" ref="W1003">[1]!table_weight[LongShots]*(('F+ , F-'!W$2-[1]!tbl_gk[[#This Row],[LongShots]])/('F+ , F-'!W$2-'F+ , F-'!W$3))</f>
        <v>9.6091773208573719E-3</v>
      </c>
      <c r="X1003" s="2" cm="1">
        <f t="array" ref="X1003">[1]!table_weight[Aggression]*(('F+ , F-'!X$2-[1]!tbl_gk[[#This Row],[Aggression]])/('F+ , F-'!X$2-'F+ , F-'!X$3))</f>
        <v>1.7036811682385123E-2</v>
      </c>
      <c r="Y1003" s="2" cm="1">
        <f t="array" ref="Y1003">[1]!table_weight[Interceptions]*(('F+ , F-'!Y$2-[1]!tbl_gk[[#This Row],[Interceptions]])/('F+ , F-'!Y$2-'F+ , F-'!Y$3))</f>
        <v>2.4239366214775633E-2</v>
      </c>
      <c r="Z1003" s="2" cm="1">
        <f t="array" ref="Z1003">[1]!table_weight[Positioning]*(('F+ , F-'!Z$2-[1]!tbl_gk[[#This Row],[Positioning]])/('F+ , F-'!Z$2-'F+ , F-'!Z$3))</f>
        <v>2.2183348544772088E-3</v>
      </c>
      <c r="AA1003" s="2" cm="1">
        <f t="array" ref="AA1003">[1]!table_weight[Vision]*(('F+ , F-'!AA$2-[1]!tbl_gk[[#This Row],[Vision]])/('F+ , F-'!AA$2-'F+ , F-'!AA$3))</f>
        <v>1.9876280296115975E-2</v>
      </c>
      <c r="AB1003" s="2" cm="1">
        <f t="array" ref="AB1003">[1]!table_weight[Penalties]*(('F+ , F-'!AB$2-[1]!tbl_gk[[#This Row],[Penalties]])/('F+ , F-'!AB$2-'F+ , F-'!AB$3))</f>
        <v>1.4875892553553045E-3</v>
      </c>
      <c r="AC1003" s="2" cm="1">
        <f t="array" ref="AC1003">[1]!table_weight[Composure]*(('F+ , F-'!AC$2-[1]!tbl_gk[[#This Row],[Composure]])/('F+ , F-'!AC$2-'F+ , F-'!AC$3))</f>
        <v>1.7079510458531426E-3</v>
      </c>
      <c r="AD1003" s="2" cm="1">
        <f t="array" ref="AD1003">[1]!table_weight[Marking]*(('F+ , F-'!AD$2-[1]!tbl_gk[[#This Row],[Marking]])/('F+ , F-'!AD$2-'F+ , F-'!AD$3))</f>
        <v>2.8394686137308601E-2</v>
      </c>
      <c r="AE1003" s="2" cm="1">
        <f t="array" ref="AE1003">[1]!table_weight[StandingTackle]*(('F+ , F-'!AE$2-[1]!tbl_gk[[#This Row],[StandingTackle]])/('F+ , F-'!AE$2-'F+ , F-'!AE$3))</f>
        <v>3.362528621523387E-2</v>
      </c>
      <c r="AF1003" s="2" cm="1">
        <f t="array" ref="AF1003">[1]!table_weight[SlidingTackle]*(('F+ , F-'!AF$2-[1]!tbl_gk[[#This Row],[SlidingTackle]])/('F+ , F-'!AF$2-'F+ , F-'!AF$3))</f>
        <v>1.120842873841129E-2</v>
      </c>
      <c r="AG1003" s="2" cm="1">
        <f t="array" ref="AG1003">[1]!table_weight[GKDiving]*(('F+ , F-'!AG$2-[1]!tbl_gk[[#This Row],[GKDiving]])/('F+ , F-'!AG$2-'F+ , F-'!AG$3))</f>
        <v>6.1492242166108872E-2</v>
      </c>
      <c r="AH1003" s="2" cm="1">
        <f t="array" ref="AH1003">[1]!table_weight[GKHandling]*(('F+ , F-'!AH$2-[1]!tbl_gk[[#This Row],[GKHandling]])/('F+ , F-'!AH$2-'F+ , F-'!AH$3))</f>
        <v>5.8818666419756312E-2</v>
      </c>
      <c r="AI1003" s="2" cm="1">
        <f t="array" ref="AI1003">[1]!table_weight[GKKicking]*(('F+ , F-'!AI$2-[1]!tbl_gk[[#This Row],[GKKicking]])/('F+ , F-'!AI$2-'F+ , F-'!AI$3))</f>
        <v>3.3988439306358358E-2</v>
      </c>
      <c r="AJ1003" s="2" cm="1">
        <f t="array" ref="AJ1003">[1]!table_weight[GKPositioning]*(('F+ , F-'!AJ$2-[1]!tbl_gk[[#This Row],[GKPositioning]])/('F+ , F-'!AJ$2-'F+ , F-'!AJ$3))</f>
        <v>1.6397931244295699E-2</v>
      </c>
      <c r="AK1003" s="2" cm="1">
        <f t="array" ref="AK1003">[1]!table_weight[GKReflexes]*(('F+ , F-'!AK$2-[1]!tbl_gk[[#This Row],[GKReflexes]])/('F+ , F-'!AK$2-'F+ , F-'!AK$3))</f>
        <v>6.9235709698137402E-2</v>
      </c>
    </row>
    <row r="1004" spans="1:37" x14ac:dyDescent="0.55000000000000004">
      <c r="A1004" s="7">
        <f>[1]!tbl_gk[[#This Row],[ID]]</f>
        <v>237399</v>
      </c>
      <c r="B1004" s="1" cm="1">
        <f t="array" ref="B1004">[1]!table_weight[ValueEUR]*(('F+ , F-'!B$2-[1]!tbl_gk[[#This Row],[ValueEUR]])/('F+ , F-'!B$2-'F+ , F-'!B$3))</f>
        <v>8.210481903343863E-5</v>
      </c>
      <c r="C1004" s="1" cm="1">
        <f t="array" ref="C1004">[1]!table_weight[WageEUR]*(('F+ , F-'!C$2-[1]!tbl_gk[[#This Row],[WageEUR]])/('F+ , F-'!C$2-'F+ , F-'!C$3))</f>
        <v>7.8241870618836313E-5</v>
      </c>
      <c r="D1004" s="1" cm="1">
        <f t="array" ref="D1004">[1]!table_weight[Crossing]*(('F+ , F-'!D$2-[1]!tbl_gk[[#This Row],[Crossing]])/('F+ , F-'!D$2-'F+ , F-'!D$3))</f>
        <v>3.5866971962916043E-2</v>
      </c>
      <c r="E1004" s="1" cm="1">
        <f t="array" ref="E1004">[1]!table_weight[Finishing]*(('F+ , F-'!E$2-[1]!tbl_gk[[#This Row],[Finishing]])/('F+ , F-'!E$2-'F+ , F-'!E$3))</f>
        <v>1.1979008214176926E-2</v>
      </c>
      <c r="F1004" s="1" cm="1">
        <f t="array" ref="F1004">[1]!table_weight[HeadingAccuracy]*(('F+ , F-'!F$2-[1]!tbl_gk[[#This Row],[HeadingAccuracy]])/('F+ , F-'!F$2-'F+ , F-'!F$3))</f>
        <v>1.08567917583827E-2</v>
      </c>
      <c r="G1004" s="1" cm="1">
        <f t="array" ref="G1004">[1]!table_weight[ShortPassing]*(('F+ , F-'!G$2-[1]!tbl_gk[[#This Row],[ShortPassing]])/('F+ , F-'!G$2-'F+ , F-'!G$3))</f>
        <v>6.047264524054153E-2</v>
      </c>
      <c r="H1004" s="1" cm="1">
        <f t="array" ref="H1004">[1]!table_weight[Volleys]*(('F+ , F-'!H$2-[1]!tbl_gk[[#This Row],[Volleys]])/('F+ , F-'!H$2-'F+ , F-'!H$3))</f>
        <v>1.1573920979881087E-3</v>
      </c>
      <c r="I1004" s="1" cm="1">
        <f t="array" ref="I1004">[1]!table_weight[Dribbling]*(('F+ , F-'!I$2-[1]!tbl_gk[[#This Row],[Dribbling]])/('F+ , F-'!I$2-'F+ , F-'!I$3))</f>
        <v>1.9557564431309422E-2</v>
      </c>
      <c r="J1004" s="1" cm="1">
        <f t="array" ref="J1004">[1]!table_weight[Curve]*(('F+ , F-'!J$2-[1]!tbl_gk[[#This Row],[Curve]])/('F+ , F-'!J$2-'F+ , F-'!J$3))</f>
        <v>9.295879390190295E-3</v>
      </c>
      <c r="K1004" s="1" cm="1">
        <f t="array" ref="K1004">[1]!table_weight[FKAccuracy]*(('F+ , F-'!K$2-[1]!tbl_gk[[#This Row],[FKAccuracy]])/('F+ , F-'!K$2-'F+ , F-'!K$3))</f>
        <v>8.9747490112564478E-3</v>
      </c>
      <c r="L1004" s="1" cm="1">
        <f t="array" ref="L1004">[1]!table_weight[LongPassing]*(('F+ , F-'!L$2-[1]!tbl_gk[[#This Row],[LongPassing]])/('F+ , F-'!L$2-'F+ , F-'!L$3))</f>
        <v>2.5446932703562523E-2</v>
      </c>
      <c r="M1004" s="1" cm="1">
        <f t="array" ref="M1004">[1]!table_weight[BallControl]*(('F+ , F-'!M$2-[1]!tbl_gk[[#This Row],[BallControl]])/('F+ , F-'!M$2-'F+ , F-'!M$3))</f>
        <v>1.3038376287539614E-2</v>
      </c>
      <c r="N1004" s="1" cm="1">
        <f t="array" ref="N1004">[1]!table_weight[Acceleration]*(('F+ , F-'!N$2-[1]!tbl_gk[[#This Row],[Acceleration]])/('F+ , F-'!N$2-'F+ , F-'!N$3))</f>
        <v>6.9901036167433111E-3</v>
      </c>
      <c r="O1004" s="1" cm="1">
        <f t="array" ref="O1004">[1]!table_weight[SprintSpeed]*(('F+ , F-'!O$2-[1]!tbl_gk[[#This Row],[SprintSpeed]])/('F+ , F-'!O$2-'F+ , F-'!O$3))</f>
        <v>8.1521143900212863E-3</v>
      </c>
      <c r="P1004" s="1" cm="1">
        <f t="array" ref="P1004">[1]!table_weight[Agility]*(('F+ , F-'!P$2-[1]!tbl_gk[[#This Row],[Agility]])/('F+ , F-'!P$2-'F+ , F-'!P$3))</f>
        <v>3.0422878004259103E-3</v>
      </c>
      <c r="Q1004" s="1" cm="1">
        <f t="array" ref="Q1004">[1]!table_weight[Reactions]*(('F+ , F-'!Q$2-[1]!tbl_gk[[#This Row],[Reactions]])/('F+ , F-'!Q$2-'F+ , F-'!Q$3))</f>
        <v>2.217260600310409E-3</v>
      </c>
      <c r="R1004" s="1" cm="1">
        <f t="array" ref="R1004">[1]!table_weight[Balance]*(('F+ , F-'!R$2-[1]!tbl_gk[[#This Row],[Balance]])/('F+ , F-'!R$2-'F+ , F-'!R$3))</f>
        <v>2.2351502207210773E-3</v>
      </c>
      <c r="S1004" s="1" cm="1">
        <f t="array" ref="S1004">[1]!table_weight[ShotPower]*(('F+ , F-'!S$2-[1]!tbl_gk[[#This Row],[ShotPower]])/('F+ , F-'!S$2-'F+ , F-'!S$3))</f>
        <v>5.9732723886410689E-3</v>
      </c>
      <c r="T1004" s="1" cm="1">
        <f t="array" ref="T1004">[1]!table_weight[Jumping]*(('F+ , F-'!T$2-[1]!tbl_gk[[#This Row],[Jumping]])/('F+ , F-'!T$2-'F+ , F-'!T$3))</f>
        <v>2.6620018253726754E-3</v>
      </c>
      <c r="U1004" s="1" cm="1">
        <f t="array" ref="U1004">[1]!table_weight[Stamina]*(('F+ , F-'!U$2-[1]!tbl_gk[[#This Row],[Stamina]])/('F+ , F-'!U$2-'F+ , F-'!U$3))</f>
        <v>7.7283923962432506E-3</v>
      </c>
      <c r="V1004" s="1" cm="1">
        <f t="array" ref="V1004">[1]!table_weight[Strength]*(('F+ , F-'!V$2-[1]!tbl_gk[[#This Row],[Strength]])/('F+ , F-'!V$2-'F+ , F-'!V$3))</f>
        <v>6.2113375925362422E-3</v>
      </c>
      <c r="W1004" s="1" cm="1">
        <f t="array" ref="W1004">[1]!table_weight[LongShots]*(('F+ , F-'!W$2-[1]!tbl_gk[[#This Row],[LongShots]])/('F+ , F-'!W$2-'F+ , F-'!W$3))</f>
        <v>7.5315173595909123E-3</v>
      </c>
      <c r="X1004" s="1" cm="1">
        <f t="array" ref="X1004">[1]!table_weight[Aggression]*(('F+ , F-'!X$2-[1]!tbl_gk[[#This Row],[Aggression]])/('F+ , F-'!X$2-'F+ , F-'!X$3))</f>
        <v>1.7645269242470306E-2</v>
      </c>
      <c r="Y1004" s="1" cm="1">
        <f t="array" ref="Y1004">[1]!table_weight[Interceptions]*(('F+ , F-'!Y$2-[1]!tbl_gk[[#This Row],[Interceptions]])/('F+ , F-'!Y$2-'F+ , F-'!Y$3))</f>
        <v>1.5928726369709705E-2</v>
      </c>
      <c r="Z1004" s="1" cm="1">
        <f t="array" ref="Z1004">[1]!table_weight[Positioning]*(('F+ , F-'!Z$2-[1]!tbl_gk[[#This Row],[Positioning]])/('F+ , F-'!Z$2-'F+ , F-'!Z$3))</f>
        <v>1.0352229320893639E-3</v>
      </c>
      <c r="AA1004" s="1" cm="1">
        <f t="array" ref="AA1004">[1]!table_weight[Vision]*(('F+ , F-'!AA$2-[1]!tbl_gk[[#This Row],[Vision]])/('F+ , F-'!AA$2-'F+ , F-'!AA$3))</f>
        <v>1.7036811682385123E-2</v>
      </c>
      <c r="AB1004" s="1" cm="1">
        <f t="array" ref="AB1004">[1]!table_weight[Penalties]*(('F+ , F-'!AB$2-[1]!tbl_gk[[#This Row],[Penalties]])/('F+ , F-'!AB$2-'F+ , F-'!AB$3))</f>
        <v>2.3096780543674466E-3</v>
      </c>
      <c r="AC1004" s="1" cm="1">
        <f t="array" ref="AC1004">[1]!table_weight[Composure]*(('F+ , F-'!AC$2-[1]!tbl_gk[[#This Row],[Composure]])/('F+ , F-'!AC$2-'F+ , F-'!AC$3))</f>
        <v>1.3877102247556784E-3</v>
      </c>
      <c r="AD1004" s="1" cm="1">
        <f t="array" ref="AD1004">[1]!table_weight[Marking]*(('F+ , F-'!AD$2-[1]!tbl_gk[[#This Row],[Marking]])/('F+ , F-'!AD$2-'F+ , F-'!AD$3))</f>
        <v>1.5774825631838112E-2</v>
      </c>
      <c r="AE1004" s="1" cm="1">
        <f t="array" ref="AE1004">[1]!table_weight[StandingTackle]*(('F+ , F-'!AE$2-[1]!tbl_gk[[#This Row],[StandingTackle]])/('F+ , F-'!AE$2-'F+ , F-'!AE$3))</f>
        <v>2.9141914719869356E-2</v>
      </c>
      <c r="AF1004" s="1" cm="1">
        <f t="array" ref="AF1004">[1]!table_weight[SlidingTackle]*(('F+ , F-'!AF$2-[1]!tbl_gk[[#This Row],[SlidingTackle]])/('F+ , F-'!AF$2-'F+ , F-'!AF$3))</f>
        <v>1.120842873841129E-2</v>
      </c>
      <c r="AG1004" s="1" cm="1">
        <f t="array" ref="AG1004">[1]!table_weight[GKDiving]*(('F+ , F-'!AG$2-[1]!tbl_gk[[#This Row],[GKDiving]])/('F+ , F-'!AG$2-'F+ , F-'!AG$3))</f>
        <v>5.2951652976371534E-2</v>
      </c>
      <c r="AH1004" s="1" cm="1">
        <f t="array" ref="AH1004">[1]!table_weight[GKHandling]*(('F+ , F-'!AH$2-[1]!tbl_gk[[#This Row],[GKHandling]])/('F+ , F-'!AH$2-'F+ , F-'!AH$3))</f>
        <v>5.5253898757952898E-2</v>
      </c>
      <c r="AI1004" s="1" cm="1">
        <f t="array" ref="AI1004">[1]!table_weight[GKKicking]*(('F+ , F-'!AI$2-[1]!tbl_gk[[#This Row],[GKKicking]])/('F+ , F-'!AI$2-'F+ , F-'!AI$3))</f>
        <v>2.7727411013081817E-2</v>
      </c>
      <c r="AJ1004" s="1" cm="1">
        <f t="array" ref="AJ1004">[1]!table_weight[GKPositioning]*(('F+ , F-'!AJ$2-[1]!tbl_gk[[#This Row],[GKPositioning]])/('F+ , F-'!AJ$2-'F+ , F-'!AJ$3))</f>
        <v>1.7659310570779983E-2</v>
      </c>
      <c r="AK1004" s="1" cm="1">
        <f t="array" ref="AK1004">[1]!table_weight[GKReflexes]*(('F+ , F-'!AK$2-[1]!tbl_gk[[#This Row],[GKReflexes]])/('F+ , F-'!AK$2-'F+ , F-'!AK$3))</f>
        <v>5.64817631747963E-2</v>
      </c>
    </row>
    <row r="1005" spans="1:37" x14ac:dyDescent="0.55000000000000004">
      <c r="A1005" s="8">
        <f>[1]!tbl_gk[[#This Row],[ID]]</f>
        <v>237419</v>
      </c>
      <c r="B1005" s="2" cm="1">
        <f t="array" ref="B1005">[1]!table_weight[ValueEUR]*(('F+ , F-'!B$2-[1]!tbl_gk[[#This Row],[ValueEUR]])/('F+ , F-'!B$2-'F+ , F-'!B$3))</f>
        <v>5.5281853717627303E-4</v>
      </c>
      <c r="C1005" s="2" cm="1">
        <f t="array" ref="C1005">[1]!table_weight[WageEUR]*(('F+ , F-'!C$2-[1]!tbl_gk[[#This Row],[WageEUR]])/('F+ , F-'!C$2-'F+ , F-'!C$3))</f>
        <v>8.6066057680719962E-4</v>
      </c>
      <c r="D1005" s="2" cm="1">
        <f t="array" ref="D1005">[1]!table_weight[Crossing]*(('F+ , F-'!D$2-[1]!tbl_gk[[#This Row],[Crossing]])/('F+ , F-'!D$2-'F+ , F-'!D$3))</f>
        <v>3.5866971962916043E-2</v>
      </c>
      <c r="E1005" s="2" cm="1">
        <f t="array" ref="E1005">[1]!table_weight[Finishing]*(('F+ , F-'!E$2-[1]!tbl_gk[[#This Row],[Finishing]])/('F+ , F-'!E$2-'F+ , F-'!E$3))</f>
        <v>1.6970261636750646E-2</v>
      </c>
      <c r="F1005" s="2" cm="1">
        <f t="array" ref="F1005">[1]!table_weight[HeadingAccuracy]*(('F+ , F-'!F$2-[1]!tbl_gk[[#This Row],[HeadingAccuracy]])/('F+ , F-'!F$2-'F+ , F-'!F$3))</f>
        <v>1.08567917583827E-2</v>
      </c>
      <c r="G1005" s="2" cm="1">
        <f t="array" ref="G1005">[1]!table_weight[ShortPassing]*(('F+ , F-'!G$2-[1]!tbl_gk[[#This Row],[ShortPassing]])/('F+ , F-'!G$2-'F+ , F-'!G$3))</f>
        <v>5.484728289258417E-2</v>
      </c>
      <c r="H1005" s="2" cm="1">
        <f t="array" ref="H1005">[1]!table_weight[Volleys]*(('F+ , F-'!H$2-[1]!tbl_gk[[#This Row],[Volleys]])/('F+ , F-'!H$2-'F+ , F-'!H$3))</f>
        <v>1.6203489371833524E-3</v>
      </c>
      <c r="I1005" s="2" cm="1">
        <f t="array" ref="I1005">[1]!table_weight[Dribbling]*(('F+ , F-'!I$2-[1]!tbl_gk[[#This Row],[Dribbling]])/('F+ , F-'!I$2-'F+ , F-'!I$3))</f>
        <v>2.0535442652874894E-2</v>
      </c>
      <c r="J1005" s="2" cm="1">
        <f t="array" ref="J1005">[1]!table_weight[Curve]*(('F+ , F-'!J$2-[1]!tbl_gk[[#This Row],[Curve]])/('F+ , F-'!J$2-'F+ , F-'!J$3))</f>
        <v>9.4648953791028455E-3</v>
      </c>
      <c r="K1005" s="2" cm="1">
        <f t="array" ref="K1005">[1]!table_weight[FKAccuracy]*(('F+ , F-'!K$2-[1]!tbl_gk[[#This Row],[FKAccuracy]])/('F+ , F-'!K$2-'F+ , F-'!K$3))</f>
        <v>9.1268634012777444E-3</v>
      </c>
      <c r="L1005" s="2" cm="1">
        <f t="array" ref="L1005">[1]!table_weight[LongPassing]*(('F+ , F-'!L$2-[1]!tbl_gk[[#This Row],[LongPassing]])/('F+ , F-'!L$2-'F+ , F-'!L$3))</f>
        <v>1.1369906101591765E-2</v>
      </c>
      <c r="M1005" s="2" cm="1">
        <f t="array" ref="M1005">[1]!table_weight[BallControl]*(('F+ , F-'!M$2-[1]!tbl_gk[[#This Row],[BallControl]])/('F+ , F-'!M$2-'F+ , F-'!M$3))</f>
        <v>1.3907601373375588E-2</v>
      </c>
      <c r="N1005" s="2" cm="1">
        <f t="array" ref="N1005">[1]!table_weight[Acceleration]*(('F+ , F-'!N$2-[1]!tbl_gk[[#This Row],[Acceleration]])/('F+ , F-'!N$2-'F+ , F-'!N$3))</f>
        <v>7.8920524705166431E-3</v>
      </c>
      <c r="O1005" s="2" cm="1">
        <f t="array" ref="O1005">[1]!table_weight[SprintSpeed]*(('F+ , F-'!O$2-[1]!tbl_gk[[#This Row],[SprintSpeed]])/('F+ , F-'!O$2-'F+ , F-'!O$3))</f>
        <v>1.124429571037419E-2</v>
      </c>
      <c r="P1005" s="2" cm="1">
        <f t="array" ref="P1005">[1]!table_weight[Agility]*(('F+ , F-'!P$2-[1]!tbl_gk[[#This Row],[Agility]])/('F+ , F-'!P$2-'F+ , F-'!P$3))</f>
        <v>1.9891881772015566E-3</v>
      </c>
      <c r="Q1005" s="2" cm="1">
        <f t="array" ref="Q1005">[1]!table_weight[Reactions]*(('F+ , F-'!Q$2-[1]!tbl_gk[[#This Row],[Reactions]])/('F+ , F-'!Q$2-'F+ , F-'!Q$3))</f>
        <v>9.7971980013715747E-4</v>
      </c>
      <c r="R1005" s="2" cm="1">
        <f t="array" ref="R1005">[1]!table_weight[Balance]*(('F+ , F-'!R$2-[1]!tbl_gk[[#This Row],[Balance]])/('F+ , F-'!R$2-'F+ , F-'!R$3))</f>
        <v>2.0488877023276536E-3</v>
      </c>
      <c r="S1005" s="2" cm="1">
        <f t="array" ref="S1005">[1]!table_weight[ShotPower]*(('F+ , F-'!S$2-[1]!tbl_gk[[#This Row],[ShotPower]])/('F+ , F-'!S$2-'F+ , F-'!S$3))</f>
        <v>5.1941499031661464E-3</v>
      </c>
      <c r="T1005" s="2" cm="1">
        <f t="array" ref="T1005">[1]!table_weight[Jumping]*(('F+ , F-'!T$2-[1]!tbl_gk[[#This Row],[Jumping]])/('F+ , F-'!T$2-'F+ , F-'!T$3))</f>
        <v>2.4902597721228252E-3</v>
      </c>
      <c r="U1005" s="2" cm="1">
        <f t="array" ref="U1005">[1]!table_weight[Stamina]*(('F+ , F-'!U$2-[1]!tbl_gk[[#This Row],[Stamina]])/('F+ , F-'!U$2-'F+ , F-'!U$3))</f>
        <v>2.0609046389982E-2</v>
      </c>
      <c r="V1005" s="2" cm="1">
        <f t="array" ref="V1005">[1]!table_weight[Strength]*(('F+ , F-'!V$2-[1]!tbl_gk[[#This Row],[Strength]])/('F+ , F-'!V$2-'F+ , F-'!V$3))</f>
        <v>2.2183348544772292E-2</v>
      </c>
      <c r="W1005" s="2" cm="1">
        <f t="array" ref="W1005">[1]!table_weight[LongShots]*(('F+ , F-'!W$2-[1]!tbl_gk[[#This Row],[LongShots]])/('F+ , F-'!W$2-'F+ , F-'!W$3))</f>
        <v>8.8300548353824494E-3</v>
      </c>
      <c r="X1005" s="2" cm="1">
        <f t="array" ref="X1005">[1]!table_weight[Aggression]*(('F+ , F-'!X$2-[1]!tbl_gk[[#This Row],[Aggression]])/('F+ , F-'!X$2-'F+ , F-'!X$3))</f>
        <v>1.1560693641618476E-2</v>
      </c>
      <c r="Y1005" s="2" cm="1">
        <f t="array" ref="Y1005">[1]!table_weight[Interceptions]*(('F+ , F-'!Y$2-[1]!tbl_gk[[#This Row],[Interceptions]])/('F+ , F-'!Y$2-'F+ , F-'!Y$3))</f>
        <v>2.0776599612664828E-2</v>
      </c>
      <c r="Z1005" s="2" cm="1">
        <f t="array" ref="Z1005">[1]!table_weight[Positioning]*(('F+ , F-'!Z$2-[1]!tbl_gk[[#This Row],[Positioning]])/('F+ , F-'!Z$2-'F+ , F-'!Z$3))</f>
        <v>1.4788899029848058E-3</v>
      </c>
      <c r="AA1005" s="2" cm="1">
        <f t="array" ref="AA1005">[1]!table_weight[Vision]*(('F+ , F-'!AA$2-[1]!tbl_gk[[#This Row],[Vision]])/('F+ , F-'!AA$2-'F+ , F-'!AA$3))</f>
        <v>1.4197343068654267E-2</v>
      </c>
      <c r="AB1005" s="2" cm="1">
        <f t="array" ref="AB1005">[1]!table_weight[Penalties]*(('F+ , F-'!AB$2-[1]!tbl_gk[[#This Row],[Penalties]])/('F+ , F-'!AB$2-'F+ , F-'!AB$3))</f>
        <v>2.4662663970364263E-3</v>
      </c>
      <c r="AC1005" s="2" cm="1">
        <f t="array" ref="AC1005">[1]!table_weight[Composure]*(('F+ , F-'!AC$2-[1]!tbl_gk[[#This Row],[Composure]])/('F+ , F-'!AC$2-'F+ , F-'!AC$3))</f>
        <v>1.9214449265847853E-3</v>
      </c>
      <c r="AD1005" s="2" cm="1">
        <f t="array" ref="AD1005">[1]!table_weight[Marking]*(('F+ , F-'!AD$2-[1]!tbl_gk[[#This Row],[Marking]])/('F+ , F-'!AD$2-'F+ , F-'!AD$3))</f>
        <v>2.6817203574124791E-2</v>
      </c>
      <c r="AE1005" s="2" cm="1">
        <f t="array" ref="AE1005">[1]!table_weight[StandingTackle]*(('F+ , F-'!AE$2-[1]!tbl_gk[[#This Row],[StandingTackle]])/('F+ , F-'!AE$2-'F+ , F-'!AE$3))</f>
        <v>2.465854322450484E-2</v>
      </c>
      <c r="AF1005" s="2" cm="1">
        <f t="array" ref="AF1005">[1]!table_weight[SlidingTackle]*(('F+ , F-'!AF$2-[1]!tbl_gk[[#This Row],[SlidingTackle]])/('F+ , F-'!AF$2-'F+ , F-'!AF$3))</f>
        <v>8.2195144081682794E-3</v>
      </c>
      <c r="AG1005" s="2" cm="1">
        <f t="array" ref="AG1005">[1]!table_weight[GKDiving]*(('F+ , F-'!AG$2-[1]!tbl_gk[[#This Row],[GKDiving]])/('F+ , F-'!AG$2-'F+ , F-'!AG$3))</f>
        <v>3.2454238921001903E-2</v>
      </c>
      <c r="AH1005" s="2" cm="1">
        <f t="array" ref="AH1005">[1]!table_weight[GKHandling]*(('F+ , F-'!AH$2-[1]!tbl_gk[[#This Row],[GKHandling]])/('F+ , F-'!AH$2-'F+ , F-'!AH$3))</f>
        <v>3.7430060448935834E-2</v>
      </c>
      <c r="AI1005" s="2" cm="1">
        <f t="array" ref="AI1005">[1]!table_weight[GKKicking]*(('F+ , F-'!AI$2-[1]!tbl_gk[[#This Row],[GKKicking]])/('F+ , F-'!AI$2-'F+ , F-'!AI$3))</f>
        <v>2.414968055978094E-2</v>
      </c>
      <c r="AJ1005" s="2" cm="1">
        <f t="array" ref="AJ1005">[1]!table_weight[GKPositioning]*(('F+ , F-'!AJ$2-[1]!tbl_gk[[#This Row],[GKPositioning]])/('F+ , F-'!AJ$2-'F+ , F-'!AJ$3))</f>
        <v>1.1983103601600703E-2</v>
      </c>
      <c r="AK1005" s="2" cm="1">
        <f t="array" ref="AK1005">[1]!table_weight[GKReflexes]*(('F+ , F-'!AK$2-[1]!tbl_gk[[#This Row],[GKReflexes]])/('F+ , F-'!AK$2-'F+ , F-'!AK$3))</f>
        <v>3.0973870128114096E-2</v>
      </c>
    </row>
    <row r="1006" spans="1:37" x14ac:dyDescent="0.55000000000000004">
      <c r="A1006" s="7">
        <f>[1]!tbl_gk[[#This Row],[ID]]</f>
        <v>237525</v>
      </c>
      <c r="B1006" s="1" cm="1">
        <f t="array" ref="B1006">[1]!table_weight[ValueEUR]*(('F+ , F-'!B$2-[1]!tbl_gk[[#This Row],[ValueEUR]])/('F+ , F-'!B$2-'F+ , F-'!B$3))</f>
        <v>7.0715090378048093E-4</v>
      </c>
      <c r="C1006" s="1" cm="1">
        <f t="array" ref="C1006">[1]!table_weight[WageEUR]*(('F+ , F-'!C$2-[1]!tbl_gk[[#This Row],[WageEUR]])/('F+ , F-'!C$2-'F+ , F-'!C$3))</f>
        <v>1.0171443180448721E-3</v>
      </c>
      <c r="D1006" s="1" cm="1">
        <f t="array" ref="D1006">[1]!table_weight[Crossing]*(('F+ , F-'!D$2-[1]!tbl_gk[[#This Row],[Crossing]])/('F+ , F-'!D$2-'F+ , F-'!D$3))</f>
        <v>3.2504443341392672E-2</v>
      </c>
      <c r="E1006" s="1" cm="1">
        <f t="array" ref="E1006">[1]!table_weight[Finishing]*(('F+ , F-'!E$2-[1]!tbl_gk[[#This Row],[Finishing]])/('F+ , F-'!E$2-'F+ , F-'!E$3))</f>
        <v>4.9912534225737193E-3</v>
      </c>
      <c r="F1006" s="1" cm="1">
        <f t="array" ref="F1006">[1]!table_weight[HeadingAccuracy]*(('F+ , F-'!F$2-[1]!tbl_gk[[#This Row],[HeadingAccuracy]])/('F+ , F-'!F$2-'F+ , F-'!F$3))</f>
        <v>1.00216539308148E-2</v>
      </c>
      <c r="G1006" s="1" cm="1">
        <f t="array" ref="G1006">[1]!table_weight[ShortPassing]*(('F+ , F-'!G$2-[1]!tbl_gk[[#This Row],[ShortPassing]])/('F+ , F-'!G$2-'F+ , F-'!G$3))</f>
        <v>3.9377536435701459E-2</v>
      </c>
      <c r="H1006" s="1" cm="1">
        <f t="array" ref="H1006">[1]!table_weight[Volleys]*(('F+ , F-'!H$2-[1]!tbl_gk[[#This Row],[Volleys]])/('F+ , F-'!H$2-'F+ , F-'!H$3))</f>
        <v>2.1990449861774069E-3</v>
      </c>
      <c r="I1006" s="1" cm="1">
        <f t="array" ref="I1006">[1]!table_weight[Dribbling]*(('F+ , F-'!I$2-[1]!tbl_gk[[#This Row],[Dribbling]])/('F+ , F-'!I$2-'F+ , F-'!I$3))</f>
        <v>1.1734538658785652E-2</v>
      </c>
      <c r="J1006" s="1" cm="1">
        <f t="array" ref="J1006">[1]!table_weight[Curve]*(('F+ , F-'!J$2-[1]!tbl_gk[[#This Row],[Curve]])/('F+ , F-'!J$2-'F+ , F-'!J$3))</f>
        <v>9.1268634012777444E-3</v>
      </c>
      <c r="K1006" s="1" cm="1">
        <f t="array" ref="K1006">[1]!table_weight[FKAccuracy]*(('F+ , F-'!K$2-[1]!tbl_gk[[#This Row],[FKAccuracy]])/('F+ , F-'!K$2-'F+ , F-'!K$3))</f>
        <v>9.5832065713416324E-3</v>
      </c>
      <c r="L1006" s="1" cm="1">
        <f t="array" ref="L1006">[1]!table_weight[LongPassing]*(('F+ , F-'!L$2-[1]!tbl_gk[[#This Row],[LongPassing]])/('F+ , F-'!L$2-'F+ , F-'!L$3))</f>
        <v>1.4077026601970757E-2</v>
      </c>
      <c r="M1006" s="1" cm="1">
        <f t="array" ref="M1006">[1]!table_weight[BallControl]*(('F+ , F-'!M$2-[1]!tbl_gk[[#This Row],[BallControl]])/('F+ , F-'!M$2-'F+ , F-'!M$3))</f>
        <v>7.823025772523768E-3</v>
      </c>
      <c r="N1006" s="1" cm="1">
        <f t="array" ref="N1006">[1]!table_weight[Acceleration]*(('F+ , F-'!N$2-[1]!tbl_gk[[#This Row],[Acceleration]])/('F+ , F-'!N$2-'F+ , F-'!N$3))</f>
        <v>2.9313337747633242E-3</v>
      </c>
      <c r="O1006" s="1" cm="1">
        <f t="array" ref="O1006">[1]!table_weight[SprintSpeed]*(('F+ , F-'!O$2-[1]!tbl_gk[[#This Row],[SprintSpeed]])/('F+ , F-'!O$2-'F+ , F-'!O$3))</f>
        <v>4.2166108913903209E-3</v>
      </c>
      <c r="P1006" s="1" cm="1">
        <f t="array" ref="P1006">[1]!table_weight[Agility]*(('F+ , F-'!P$2-[1]!tbl_gk[[#This Row],[Agility]])/('F+ , F-'!P$2-'F+ , F-'!P$3))</f>
        <v>1.4041328309658048E-3</v>
      </c>
      <c r="Q1006" s="1" cm="1">
        <f t="array" ref="Q1006">[1]!table_weight[Reactions]*(('F+ , F-'!Q$2-[1]!tbl_gk[[#This Row],[Reactions]])/('F+ , F-'!Q$2-'F+ , F-'!Q$3))</f>
        <v>1.1344124001588141E-3</v>
      </c>
      <c r="R1006" s="1" cm="1">
        <f t="array" ref="R1006">[1]!table_weight[Balance]*(('F+ , F-'!R$2-[1]!tbl_gk[[#This Row],[Balance]])/('F+ , F-'!R$2-'F+ , F-'!R$3))</f>
        <v>1.3038376287539614E-3</v>
      </c>
      <c r="S1006" s="1" cm="1">
        <f t="array" ref="S1006">[1]!table_weight[ShotPower]*(('F+ , F-'!S$2-[1]!tbl_gk[[#This Row],[ShotPower]])/('F+ , F-'!S$2-'F+ , F-'!S$3))</f>
        <v>4.6747349128495319E-3</v>
      </c>
      <c r="T1006" s="1" cm="1">
        <f t="array" ref="T1006">[1]!table_weight[Jumping]*(('F+ , F-'!T$2-[1]!tbl_gk[[#This Row],[Jumping]])/('F+ , F-'!T$2-'F+ , F-'!T$3))</f>
        <v>1.9750336123732751E-3</v>
      </c>
      <c r="U1006" s="1" cm="1">
        <f t="array" ref="U1006">[1]!table_weight[Stamina]*(('F+ , F-'!U$2-[1]!tbl_gk[[#This Row],[Stamina]])/('F+ , F-'!U$2-'F+ , F-'!U$3))</f>
        <v>2.1467756656231247E-2</v>
      </c>
      <c r="V1006" s="1" cm="1">
        <f t="array" ref="V1006">[1]!table_weight[Strength]*(('F+ , F-'!V$2-[1]!tbl_gk[[#This Row],[Strength]])/('F+ , F-'!V$2-'F+ , F-'!V$3))</f>
        <v>2.662001825372675E-2</v>
      </c>
      <c r="W1006" s="1" cm="1">
        <f t="array" ref="W1006">[1]!table_weight[LongShots]*(('F+ , F-'!W$2-[1]!tbl_gk[[#This Row],[LongShots]])/('F+ , F-'!W$2-'F+ , F-'!W$3))</f>
        <v>8.8300548353824494E-3</v>
      </c>
      <c r="X1006" s="1" cm="1">
        <f t="array" ref="X1006">[1]!table_weight[Aggression]*(('F+ , F-'!X$2-[1]!tbl_gk[[#This Row],[Aggression]])/('F+ , F-'!X$2-'F+ , F-'!X$3))</f>
        <v>1.8253726802555489E-2</v>
      </c>
      <c r="Y1006" s="1" cm="1">
        <f t="array" ref="Y1006">[1]!table_weight[Interceptions]*(('F+ , F-'!Y$2-[1]!tbl_gk[[#This Row],[Interceptions]])/('F+ , F-'!Y$2-'F+ , F-'!Y$3))</f>
        <v>1.3158513088021059E-2</v>
      </c>
      <c r="Z1006" s="1" cm="1">
        <f t="array" ref="Z1006">[1]!table_weight[Positioning]*(('F+ , F-'!Z$2-[1]!tbl_gk[[#This Row],[Positioning]])/('F+ , F-'!Z$2-'F+ , F-'!Z$3))</f>
        <v>2.0704458641787279E-3</v>
      </c>
      <c r="AA1006" s="1" cm="1">
        <f t="array" ref="AA1006">[1]!table_weight[Vision]*(('F+ , F-'!AA$2-[1]!tbl_gk[[#This Row],[Vision]])/('F+ , F-'!AA$2-'F+ , F-'!AA$3))</f>
        <v>1.1357874454923415E-2</v>
      </c>
      <c r="AB1006" s="1" cm="1">
        <f t="array" ref="AB1006">[1]!table_weight[Penalties]*(('F+ , F-'!AB$2-[1]!tbl_gk[[#This Row],[Penalties]])/('F+ , F-'!AB$2-'F+ , F-'!AB$3))</f>
        <v>2.5054134827036706E-3</v>
      </c>
      <c r="AC1006" s="1" cm="1">
        <f t="array" ref="AC1006">[1]!table_weight[Composure]*(('F+ , F-'!AC$2-[1]!tbl_gk[[#This Row],[Composure]])/('F+ , F-'!AC$2-'F+ , F-'!AC$3))</f>
        <v>3.7361429128037491E-4</v>
      </c>
      <c r="AD1006" s="1" cm="1">
        <f t="array" ref="AD1006">[1]!table_weight[Marking]*(('F+ , F-'!AD$2-[1]!tbl_gk[[#This Row],[Marking]])/('F+ , F-'!AD$2-'F+ , F-'!AD$3))</f>
        <v>2.366223844775717E-2</v>
      </c>
      <c r="AE1006" s="1" cm="1">
        <f t="array" ref="AE1006">[1]!table_weight[StandingTackle]*(('F+ , F-'!AE$2-[1]!tbl_gk[[#This Row],[StandingTackle]])/('F+ , F-'!AE$2-'F+ , F-'!AE$3))</f>
        <v>2.9141914719869356E-2</v>
      </c>
      <c r="AF1006" s="1" cm="1">
        <f t="array" ref="AF1006">[1]!table_weight[SlidingTackle]*(('F+ , F-'!AF$2-[1]!tbl_gk[[#This Row],[SlidingTackle]])/('F+ , F-'!AF$2-'F+ , F-'!AF$3))</f>
        <v>5.230600077925268E-3</v>
      </c>
      <c r="AG1006" s="1" cm="1">
        <f t="array" ref="AG1006">[1]!table_weight[GKDiving]*(('F+ , F-'!AG$2-[1]!tbl_gk[[#This Row],[GKDiving]])/('F+ , F-'!AG$2-'F+ , F-'!AG$3))</f>
        <v>3.2454238921001903E-2</v>
      </c>
      <c r="AH1006" s="1" cm="1">
        <f t="array" ref="AH1006">[1]!table_weight[GKHandling]*(('F+ , F-'!AH$2-[1]!tbl_gk[[#This Row],[GKHandling]])/('F+ , F-'!AH$2-'F+ , F-'!AH$3))</f>
        <v>3.5647676618034127E-2</v>
      </c>
      <c r="AI1006" s="1" cm="1">
        <f t="array" ref="AI1006">[1]!table_weight[GKKicking]*(('F+ , F-'!AI$2-[1]!tbl_gk[[#This Row],[GKKicking]])/('F+ , F-'!AI$2-'F+ , F-'!AI$3))</f>
        <v>2.1466382719805277E-2</v>
      </c>
      <c r="AJ1006" s="1" cm="1">
        <f t="array" ref="AJ1006">[1]!table_weight[GKPositioning]*(('F+ , F-'!AJ$2-[1]!tbl_gk[[#This Row],[GKPositioning]])/('F+ , F-'!AJ$2-'F+ , F-'!AJ$3))</f>
        <v>1.3244482928084987E-2</v>
      </c>
      <c r="AK1006" s="1" cm="1">
        <f t="array" ref="AK1006">[1]!table_weight[GKReflexes]*(('F+ , F-'!AK$2-[1]!tbl_gk[[#This Row],[GKReflexes]])/('F+ , F-'!AK$2-'F+ , F-'!AK$3))</f>
        <v>3.2795862488591399E-2</v>
      </c>
    </row>
    <row r="1007" spans="1:37" x14ac:dyDescent="0.55000000000000004">
      <c r="A1007" s="8">
        <f>[1]!tbl_gk[[#This Row],[ID]]</f>
        <v>237553</v>
      </c>
      <c r="B1007" s="2" cm="1">
        <f t="array" ref="B1007">[1]!table_weight[ValueEUR]*(('F+ , F-'!B$2-[1]!tbl_gk[[#This Row],[ValueEUR]])/('F+ , F-'!B$2-'F+ , F-'!B$3))</f>
        <v>2.8273689561890902E-4</v>
      </c>
      <c r="C1007" s="2" cm="1">
        <f t="array" ref="C1007">[1]!table_weight[WageEUR]*(('F+ , F-'!C$2-[1]!tbl_gk[[#This Row],[WageEUR]])/('F+ , F-'!C$2-'F+ , F-'!C$3))</f>
        <v>2.3472561185650898E-4</v>
      </c>
      <c r="D1007" s="2" cm="1">
        <f t="array" ref="D1007">[1]!table_weight[Crossing]*(('F+ , F-'!D$2-[1]!tbl_gk[[#This Row],[Crossing]])/('F+ , F-'!D$2-'F+ , F-'!D$3))</f>
        <v>3.6987814836757178E-2</v>
      </c>
      <c r="E1007" s="2" cm="1">
        <f t="array" ref="E1007">[1]!table_weight[Finishing]*(('F+ , F-'!E$2-[1]!tbl_gk[[#This Row],[Finishing]])/('F+ , F-'!E$2-'F+ , F-'!E$3))</f>
        <v>1.9965013690294877E-2</v>
      </c>
      <c r="F1007" s="2" cm="1">
        <f t="array" ref="F1007">[1]!table_weight[HeadingAccuracy]*(('F+ , F-'!F$2-[1]!tbl_gk[[#This Row],[HeadingAccuracy]])/('F+ , F-'!F$2-'F+ , F-'!F$3))</f>
        <v>1.1274360672166649E-2</v>
      </c>
      <c r="G1007" s="2" cm="1">
        <f t="array" ref="G1007">[1]!table_weight[ShortPassing]*(('F+ , F-'!G$2-[1]!tbl_gk[[#This Row],[ShortPassing]])/('F+ , F-'!G$2-'F+ , F-'!G$3))</f>
        <v>5.484728289258417E-2</v>
      </c>
      <c r="H1007" s="2" cm="1">
        <f t="array" ref="H1007">[1]!table_weight[Volleys]*(('F+ , F-'!H$2-[1]!tbl_gk[[#This Row],[Volleys]])/('F+ , F-'!H$2-'F+ , F-'!H$3))</f>
        <v>2.1990449861774069E-3</v>
      </c>
      <c r="I1007" s="2" cm="1">
        <f t="array" ref="I1007">[1]!table_weight[Dribbling]*(('F+ , F-'!I$2-[1]!tbl_gk[[#This Row],[Dribbling]])/('F+ , F-'!I$2-'F+ , F-'!I$3))</f>
        <v>2.5424833760702249E-2</v>
      </c>
      <c r="J1007" s="2" cm="1">
        <f t="array" ref="J1007">[1]!table_weight[Curve]*(('F+ , F-'!J$2-[1]!tbl_gk[[#This Row],[Curve]])/('F+ , F-'!J$2-'F+ , F-'!J$3))</f>
        <v>9.295879390190295E-3</v>
      </c>
      <c r="K1007" s="2" cm="1">
        <f t="array" ref="K1007">[1]!table_weight[FKAccuracy]*(('F+ , F-'!K$2-[1]!tbl_gk[[#This Row],[FKAccuracy]])/('F+ , F-'!K$2-'F+ , F-'!K$3))</f>
        <v>9.5832065713416324E-3</v>
      </c>
      <c r="L1007" s="2" cm="1">
        <f t="array" ref="L1007">[1]!table_weight[LongPassing]*(('F+ , F-'!L$2-[1]!tbl_gk[[#This Row],[LongPassing]])/('F+ , F-'!L$2-'F+ , F-'!L$3))</f>
        <v>2.1656964003031933E-2</v>
      </c>
      <c r="M1007" s="2" cm="1">
        <f t="array" ref="M1007">[1]!table_weight[BallControl]*(('F+ , F-'!M$2-[1]!tbl_gk[[#This Row],[BallControl]])/('F+ , F-'!M$2-'F+ , F-'!M$3))</f>
        <v>1.6080664087965525E-2</v>
      </c>
      <c r="N1007" s="2" cm="1">
        <f t="array" ref="N1007">[1]!table_weight[Acceleration]*(('F+ , F-'!N$2-[1]!tbl_gk[[#This Row],[Acceleration]])/('F+ , F-'!N$2-'F+ , F-'!N$3))</f>
        <v>1.0823386245279966E-2</v>
      </c>
      <c r="O1007" s="2" cm="1">
        <f t="array" ref="O1007">[1]!table_weight[SprintSpeed]*(('F+ , F-'!O$2-[1]!tbl_gk[[#This Row],[SprintSpeed]])/('F+ , F-'!O$2-'F+ , F-'!O$3))</f>
        <v>1.1525403103133543E-2</v>
      </c>
      <c r="P1007" s="2" cm="1">
        <f t="array" ref="P1007">[1]!table_weight[Agility]*(('F+ , F-'!P$2-[1]!tbl_gk[[#This Row],[Agility]])/('F+ , F-'!P$2-'F+ , F-'!P$3))</f>
        <v>4.4464206313917145E-3</v>
      </c>
      <c r="Q1007" s="2" cm="1">
        <f t="array" ref="Q1007">[1]!table_weight[Reactions]*(('F+ , F-'!Q$2-[1]!tbl_gk[[#This Row],[Reactions]])/('F+ , F-'!Q$2-'F+ , F-'!Q$3))</f>
        <v>1.7531828002454398E-3</v>
      </c>
      <c r="R1007" s="2" cm="1">
        <f t="array" ref="R1007">[1]!table_weight[Balance]*(('F+ , F-'!R$2-[1]!tbl_gk[[#This Row],[Balance]])/('F+ , F-'!R$2-'F+ , F-'!R$3))</f>
        <v>1.9247126900653719E-3</v>
      </c>
      <c r="S1007" s="2" cm="1">
        <f t="array" ref="S1007">[1]!table_weight[ShotPower]*(('F+ , F-'!S$2-[1]!tbl_gk[[#This Row],[ShotPower]])/('F+ , F-'!S$2-'F+ , F-'!S$3))</f>
        <v>5.9732723886410689E-3</v>
      </c>
      <c r="T1007" s="2" cm="1">
        <f t="array" ref="T1007">[1]!table_weight[Jumping]*(('F+ , F-'!T$2-[1]!tbl_gk[[#This Row],[Jumping]])/('F+ , F-'!T$2-'F+ , F-'!T$3))</f>
        <v>3.0054859318723757E-3</v>
      </c>
      <c r="U1007" s="2" cm="1">
        <f t="array" ref="U1007">[1]!table_weight[Stamina]*(('F+ , F-'!U$2-[1]!tbl_gk[[#This Row],[Stamina]])/('F+ , F-'!U$2-'F+ , F-'!U$3))</f>
        <v>2.4902597721228249E-2</v>
      </c>
      <c r="V1007" s="2" cm="1">
        <f t="array" ref="V1007">[1]!table_weight[Strength]*(('F+ , F-'!V$2-[1]!tbl_gk[[#This Row],[Strength]])/('F+ , F-'!V$2-'F+ , F-'!V$3))</f>
        <v>3.6380691613426559E-2</v>
      </c>
      <c r="W1007" s="2" cm="1">
        <f t="array" ref="W1007">[1]!table_weight[LongShots]*(('F+ , F-'!W$2-[1]!tbl_gk[[#This Row],[LongShots]])/('F+ , F-'!W$2-'F+ , F-'!W$3))</f>
        <v>1.0128592311173986E-2</v>
      </c>
      <c r="X1007" s="2" cm="1">
        <f t="array" ref="X1007">[1]!table_weight[Aggression]*(('F+ , F-'!X$2-[1]!tbl_gk[[#This Row],[Aggression]])/('F+ , F-'!X$2-'F+ , F-'!X$3))</f>
        <v>1.2777608761788841E-2</v>
      </c>
      <c r="Y1007" s="2" cm="1">
        <f t="array" ref="Y1007">[1]!table_weight[Interceptions]*(('F+ , F-'!Y$2-[1]!tbl_gk[[#This Row],[Interceptions]])/('F+ , F-'!Y$2-'F+ , F-'!Y$3))</f>
        <v>2.6317026176042119E-2</v>
      </c>
      <c r="Z1007" s="2" cm="1">
        <f t="array" ref="Z1007">[1]!table_weight[Positioning]*(('F+ , F-'!Z$2-[1]!tbl_gk[[#This Row],[Positioning]])/('F+ , F-'!Z$2-'F+ , F-'!Z$3))</f>
        <v>2.3662238447756888E-3</v>
      </c>
      <c r="AA1007" s="2" cm="1">
        <f t="array" ref="AA1007">[1]!table_weight[Vision]*(('F+ , F-'!AA$2-[1]!tbl_gk[[#This Row],[Vision]])/('F+ , F-'!AA$2-'F+ , F-'!AA$3))</f>
        <v>1.9876280296115975E-2</v>
      </c>
      <c r="AB1007" s="2" cm="1">
        <f t="array" ref="AB1007">[1]!table_weight[Penalties]*(('F+ , F-'!AB$2-[1]!tbl_gk[[#This Row],[Penalties]])/('F+ , F-'!AB$2-'F+ , F-'!AB$3))</f>
        <v>2.1922367973657118E-3</v>
      </c>
      <c r="AC1007" s="2" cm="1">
        <f t="array" ref="AC1007">[1]!table_weight[Composure]*(('F+ , F-'!AC$2-[1]!tbl_gk[[#This Row],[Composure]])/('F+ , F-'!AC$2-'F+ , F-'!AC$3))</f>
        <v>1.441083694938589E-3</v>
      </c>
      <c r="AD1007" s="2" cm="1">
        <f t="array" ref="AD1007">[1]!table_weight[Marking]*(('F+ , F-'!AD$2-[1]!tbl_gk[[#This Row],[Marking]])/('F+ , F-'!AD$2-'F+ , F-'!AD$3))</f>
        <v>1.2619860505470488E-2</v>
      </c>
      <c r="AE1007" s="2" cm="1">
        <f t="array" ref="AE1007">[1]!table_weight[StandingTackle]*(('F+ , F-'!AE$2-[1]!tbl_gk[[#This Row],[StandingTackle]])/('F+ , F-'!AE$2-'F+ , F-'!AE$3))</f>
        <v>2.6900228972187096E-2</v>
      </c>
      <c r="AF1007" s="2" cm="1">
        <f t="array" ref="AF1007">[1]!table_weight[SlidingTackle]*(('F+ , F-'!AF$2-[1]!tbl_gk[[#This Row],[SlidingTackle]])/('F+ , F-'!AF$2-'F+ , F-'!AF$3))</f>
        <v>8.2195144081682794E-3</v>
      </c>
      <c r="AG1007" s="2" cm="1">
        <f t="array" ref="AG1007">[1]!table_weight[GKDiving]*(('F+ , F-'!AG$2-[1]!tbl_gk[[#This Row],[GKDiving]])/('F+ , F-'!AG$2-'F+ , F-'!AG$3))</f>
        <v>4.2702945948686719E-2</v>
      </c>
      <c r="AH1007" s="2" cm="1">
        <f t="array" ref="AH1007">[1]!table_weight[GKHandling]*(('F+ , F-'!AH$2-[1]!tbl_gk[[#This Row],[GKHandling]])/('F+ , F-'!AH$2-'F+ , F-'!AH$3))</f>
        <v>4.2777211941640955E-2</v>
      </c>
      <c r="AI1007" s="2" cm="1">
        <f t="array" ref="AI1007">[1]!table_weight[GKKicking]*(('F+ , F-'!AI$2-[1]!tbl_gk[[#This Row],[GKKicking]])/('F+ , F-'!AI$2-'F+ , F-'!AI$3))</f>
        <v>2.6832978399756596E-2</v>
      </c>
      <c r="AJ1007" s="2" cm="1">
        <f t="array" ref="AJ1007">[1]!table_weight[GKPositioning]*(('F+ , F-'!AJ$2-[1]!tbl_gk[[#This Row],[GKPositioning]])/('F+ , F-'!AJ$2-'F+ , F-'!AJ$3))</f>
        <v>1.7028620907537841E-2</v>
      </c>
      <c r="AK1007" s="2" cm="1">
        <f t="array" ref="AK1007">[1]!table_weight[GKReflexes]*(('F+ , F-'!AK$2-[1]!tbl_gk[[#This Row],[GKReflexes]])/('F+ , F-'!AK$2-'F+ , F-'!AK$3))</f>
        <v>4.1905824290977896E-2</v>
      </c>
    </row>
    <row r="1008" spans="1:37" x14ac:dyDescent="0.55000000000000004">
      <c r="A1008" s="7">
        <f>[1]!tbl_gk[[#This Row],[ID]]</f>
        <v>237575</v>
      </c>
      <c r="B1008" s="1" cm="1">
        <f t="array" ref="B1008">[1]!table_weight[ValueEUR]*(('F+ , F-'!B$2-[1]!tbl_gk[[#This Row],[ValueEUR]])/('F+ , F-'!B$2-'F+ , F-'!B$3))</f>
        <v>4.2935264389290658E-4</v>
      </c>
      <c r="C1008" s="1" cm="1">
        <f t="array" ref="C1008">[1]!table_weight[WageEUR]*(('F+ , F-'!C$2-[1]!tbl_gk[[#This Row],[WageEUR]])/('F+ , F-'!C$2-'F+ , F-'!C$3))</f>
        <v>2.3472561185650898E-4</v>
      </c>
      <c r="D1008" s="1" cm="1">
        <f t="array" ref="D1008">[1]!table_weight[Crossing]*(('F+ , F-'!D$2-[1]!tbl_gk[[#This Row],[Crossing]])/('F+ , F-'!D$2-'F+ , F-'!D$3))</f>
        <v>3.5866971962916043E-2</v>
      </c>
      <c r="E1008" s="1" cm="1">
        <f t="array" ref="E1008">[1]!table_weight[Finishing]*(('F+ , F-'!E$2-[1]!tbl_gk[[#This Row],[Finishing]])/('F+ , F-'!E$2-'F+ , F-'!E$3))</f>
        <v>2.096326437480962E-2</v>
      </c>
      <c r="F1008" s="1" cm="1">
        <f t="array" ref="F1008">[1]!table_weight[HeadingAccuracy]*(('F+ , F-'!F$2-[1]!tbl_gk[[#This Row],[HeadingAccuracy]])/('F+ , F-'!F$2-'F+ , F-'!F$3))</f>
        <v>1.1274360672166649E-2</v>
      </c>
      <c r="G1008" s="1" cm="1">
        <f t="array" ref="G1008">[1]!table_weight[ShortPassing]*(('F+ , F-'!G$2-[1]!tbl_gk[[#This Row],[ShortPassing]])/('F+ , F-'!G$2-'F+ , F-'!G$3))</f>
        <v>5.7659964066562854E-2</v>
      </c>
      <c r="H1008" s="1" cm="1">
        <f t="array" ref="H1008">[1]!table_weight[Volleys]*(('F+ , F-'!H$2-[1]!tbl_gk[[#This Row],[Volleys]])/('F+ , F-'!H$2-'F+ , F-'!H$3))</f>
        <v>2.1990449861774069E-3</v>
      </c>
      <c r="I1008" s="1" cm="1">
        <f t="array" ref="I1008">[1]!table_weight[Dribbling]*(('F+ , F-'!I$2-[1]!tbl_gk[[#This Row],[Dribbling]])/('F+ , F-'!I$2-'F+ , F-'!I$3))</f>
        <v>2.4446955539136776E-2</v>
      </c>
      <c r="J1008" s="1" cm="1">
        <f t="array" ref="J1008">[1]!table_weight[Curve]*(('F+ , F-'!J$2-[1]!tbl_gk[[#This Row],[Curve]])/('F+ , F-'!J$2-'F+ , F-'!J$3))</f>
        <v>9.4648953791028455E-3</v>
      </c>
      <c r="K1008" s="1" cm="1">
        <f t="array" ref="K1008">[1]!table_weight[FKAccuracy]*(('F+ , F-'!K$2-[1]!tbl_gk[[#This Row],[FKAccuracy]])/('F+ , F-'!K$2-'F+ , F-'!K$3))</f>
        <v>9.7353209613629272E-3</v>
      </c>
      <c r="L1008" s="1" cm="1">
        <f t="array" ref="L1008">[1]!table_weight[LongPassing]*(('F+ , F-'!L$2-[1]!tbl_gk[[#This Row],[LongPassing]])/('F+ , F-'!L$2-'F+ , F-'!L$3))</f>
        <v>2.2198388103107734E-2</v>
      </c>
      <c r="M1008" s="1" cm="1">
        <f t="array" ref="M1008">[1]!table_weight[BallControl]*(('F+ , F-'!M$2-[1]!tbl_gk[[#This Row],[BallControl]])/('F+ , F-'!M$2-'F+ , F-'!M$3))</f>
        <v>1.6080664087965525E-2</v>
      </c>
      <c r="N1008" s="1" cm="1">
        <f t="array" ref="N1008">[1]!table_weight[Acceleration]*(('F+ , F-'!N$2-[1]!tbl_gk[[#This Row],[Acceleration]])/('F+ , F-'!N$2-'F+ , F-'!N$3))</f>
        <v>1.0823386245279966E-2</v>
      </c>
      <c r="O1008" s="1" cm="1">
        <f t="array" ref="O1008">[1]!table_weight[SprintSpeed]*(('F+ , F-'!O$2-[1]!tbl_gk[[#This Row],[SprintSpeed]])/('F+ , F-'!O$2-'F+ , F-'!O$3))</f>
        <v>1.3493154852449027E-2</v>
      </c>
      <c r="P1008" s="1" cm="1">
        <f t="array" ref="P1008">[1]!table_weight[Agility]*(('F+ , F-'!P$2-[1]!tbl_gk[[#This Row],[Agility]])/('F+ , F-'!P$2-'F+ , F-'!P$3))</f>
        <v>4.3294095621445646E-3</v>
      </c>
      <c r="Q1008" s="1" cm="1">
        <f t="array" ref="Q1008">[1]!table_weight[Reactions]*(('F+ , F-'!Q$2-[1]!tbl_gk[[#This Row],[Reactions]])/('F+ , F-'!Q$2-'F+ , F-'!Q$3))</f>
        <v>1.9594396002743149E-3</v>
      </c>
      <c r="R1008" s="1" cm="1">
        <f t="array" ref="R1008">[1]!table_weight[Balance]*(('F+ , F-'!R$2-[1]!tbl_gk[[#This Row],[Balance]])/('F+ , F-'!R$2-'F+ , F-'!R$3))</f>
        <v>1.6142751594096668E-3</v>
      </c>
      <c r="S1008" s="1" cm="1">
        <f t="array" ref="S1008">[1]!table_weight[ShotPower]*(('F+ , F-'!S$2-[1]!tbl_gk[[#This Row],[ShotPower]])/('F+ , F-'!S$2-'F+ , F-'!S$3))</f>
        <v>6.7523948741159906E-3</v>
      </c>
      <c r="T1008" s="1" cm="1">
        <f t="array" ref="T1008">[1]!table_weight[Jumping]*(('F+ , F-'!T$2-[1]!tbl_gk[[#This Row],[Jumping]])/('F+ , F-'!T$2-'F+ , F-'!T$3))</f>
        <v>1.5456784792486503E-3</v>
      </c>
      <c r="U1008" s="1" cm="1">
        <f t="array" ref="U1008">[1]!table_weight[Stamina]*(('F+ , F-'!U$2-[1]!tbl_gk[[#This Row],[Stamina]])/('F+ , F-'!U$2-'F+ , F-'!U$3))</f>
        <v>1.5456784792486501E-2</v>
      </c>
      <c r="V1008" s="1" cm="1">
        <f t="array" ref="V1008">[1]!table_weight[Strength]*(('F+ , F-'!V$2-[1]!tbl_gk[[#This Row],[Strength]])/('F+ , F-'!V$2-'F+ , F-'!V$3))</f>
        <v>3.1944021904472097E-2</v>
      </c>
      <c r="W1008" s="1" cm="1">
        <f t="array" ref="W1008">[1]!table_weight[LongShots]*(('F+ , F-'!W$2-[1]!tbl_gk[[#This Row],[LongShots]])/('F+ , F-'!W$2-'F+ , F-'!W$3))</f>
        <v>1.0388299806332293E-2</v>
      </c>
      <c r="X1008" s="1" cm="1">
        <f t="array" ref="X1008">[1]!table_weight[Aggression]*(('F+ , F-'!X$2-[1]!tbl_gk[[#This Row],[Aggression]])/('F+ , F-'!X$2-'F+ , F-'!X$3))</f>
        <v>1.034377852144811E-2</v>
      </c>
      <c r="Y1008" s="1" cm="1">
        <f t="array" ref="Y1008">[1]!table_weight[Interceptions]*(('F+ , F-'!Y$2-[1]!tbl_gk[[#This Row],[Interceptions]])/('F+ , F-'!Y$2-'F+ , F-'!Y$3))</f>
        <v>2.0776599612664828E-2</v>
      </c>
      <c r="Z1008" s="1" cm="1">
        <f t="array" ref="Z1008">[1]!table_weight[Positioning]*(('F+ , F-'!Z$2-[1]!tbl_gk[[#This Row],[Positioning]])/('F+ , F-'!Z$2-'F+ , F-'!Z$3))</f>
        <v>2.0704458641787279E-3</v>
      </c>
      <c r="AA1008" s="1" cm="1">
        <f t="array" ref="AA1008">[1]!table_weight[Vision]*(('F+ , F-'!AA$2-[1]!tbl_gk[[#This Row],[Vision]])/('F+ , F-'!AA$2-'F+ , F-'!AA$3))</f>
        <v>2.4135483216712255E-2</v>
      </c>
      <c r="AB1008" s="1" cm="1">
        <f t="array" ref="AB1008">[1]!table_weight[Penalties]*(('F+ , F-'!AB$2-[1]!tbl_gk[[#This Row],[Penalties]])/('F+ , F-'!AB$2-'F+ , F-'!AB$3))</f>
        <v>2.3096780543674466E-3</v>
      </c>
      <c r="AC1008" s="1" cm="1">
        <f t="array" ref="AC1008">[1]!table_weight[Composure]*(('F+ , F-'!AC$2-[1]!tbl_gk[[#This Row],[Composure]])/('F+ , F-'!AC$2-'F+ , F-'!AC$3))</f>
        <v>1.7613245160360534E-3</v>
      </c>
      <c r="AD1008" s="1" cm="1">
        <f t="array" ref="AD1008">[1]!table_weight[Marking]*(('F+ , F-'!AD$2-[1]!tbl_gk[[#This Row],[Marking]])/('F+ , F-'!AD$2-'F+ , F-'!AD$3))</f>
        <v>2.5239721010940977E-2</v>
      </c>
      <c r="AE1008" s="1" cm="1">
        <f t="array" ref="AE1008">[1]!table_weight[StandingTackle]*(('F+ , F-'!AE$2-[1]!tbl_gk[[#This Row],[StandingTackle]])/('F+ , F-'!AE$2-'F+ , F-'!AE$3))</f>
        <v>2.9141914719869356E-2</v>
      </c>
      <c r="AF1008" s="1" cm="1">
        <f t="array" ref="AF1008">[1]!table_weight[SlidingTackle]*(('F+ , F-'!AF$2-[1]!tbl_gk[[#This Row],[SlidingTackle]])/('F+ , F-'!AF$2-'F+ , F-'!AF$3))</f>
        <v>8.9667429907290316E-3</v>
      </c>
      <c r="AG1008" s="1" cm="1">
        <f t="array" ref="AG1008">[1]!table_weight[GKDiving]*(('F+ , F-'!AG$2-[1]!tbl_gk[[#This Row],[GKDiving]])/('F+ , F-'!AG$2-'F+ , F-'!AG$3))</f>
        <v>3.7578592434844307E-2</v>
      </c>
      <c r="AH1008" s="1" cm="1">
        <f t="array" ref="AH1008">[1]!table_weight[GKHandling]*(('F+ , F-'!AH$2-[1]!tbl_gk[[#This Row],[GKHandling]])/('F+ , F-'!AH$2-'F+ , F-'!AH$3))</f>
        <v>4.4559595772542655E-2</v>
      </c>
      <c r="AI1008" s="1" cm="1">
        <f t="array" ref="AI1008">[1]!table_weight[GKKicking]*(('F+ , F-'!AI$2-[1]!tbl_gk[[#This Row],[GKKicking]])/('F+ , F-'!AI$2-'F+ , F-'!AI$3))</f>
        <v>3.0410708853057477E-2</v>
      </c>
      <c r="AJ1008" s="1" cm="1">
        <f t="array" ref="AJ1008">[1]!table_weight[GKPositioning]*(('F+ , F-'!AJ$2-[1]!tbl_gk[[#This Row],[GKPositioning]])/('F+ , F-'!AJ$2-'F+ , F-'!AJ$3))</f>
        <v>1.7028620907537841E-2</v>
      </c>
      <c r="AK1008" s="1" cm="1">
        <f t="array" ref="AK1008">[1]!table_weight[GKReflexes]*(('F+ , F-'!AK$2-[1]!tbl_gk[[#This Row],[GKReflexes]])/('F+ , F-'!AK$2-'F+ , F-'!AK$3))</f>
        <v>3.8261839570023298E-2</v>
      </c>
    </row>
    <row r="1009" spans="1:37" x14ac:dyDescent="0.55000000000000004">
      <c r="A1009" s="8">
        <f>[1]!tbl_gk[[#This Row],[ID]]</f>
        <v>237580</v>
      </c>
      <c r="B1009" s="2" cm="1">
        <f t="array" ref="B1009">[1]!table_weight[ValueEUR]*(('F+ , F-'!B$2-[1]!tbl_gk[[#This Row],[ValueEUR]])/('F+ , F-'!B$2-'F+ , F-'!B$3))</f>
        <v>2.8273689561890902E-4</v>
      </c>
      <c r="C1009" s="2" cm="1">
        <f t="array" ref="C1009">[1]!table_weight[WageEUR]*(('F+ , F-'!C$2-[1]!tbl_gk[[#This Row],[WageEUR]])/('F+ , F-'!C$2-'F+ , F-'!C$3))</f>
        <v>8.6066057680719962E-4</v>
      </c>
      <c r="D1009" s="2" cm="1">
        <f t="array" ref="D1009">[1]!table_weight[Crossing]*(('F+ , F-'!D$2-[1]!tbl_gk[[#This Row],[Crossing]])/('F+ , F-'!D$2-'F+ , F-'!D$3))</f>
        <v>3.4746129089074922E-2</v>
      </c>
      <c r="E1009" s="2" cm="1">
        <f t="array" ref="E1009">[1]!table_weight[Finishing]*(('F+ , F-'!E$2-[1]!tbl_gk[[#This Row],[Finishing]])/('F+ , F-'!E$2-'F+ , F-'!E$3))</f>
        <v>1.9965013690294877E-2</v>
      </c>
      <c r="F1009" s="2" cm="1">
        <f t="array" ref="F1009">[1]!table_weight[HeadingAccuracy]*(('F+ , F-'!F$2-[1]!tbl_gk[[#This Row],[HeadingAccuracy]])/('F+ , F-'!F$2-'F+ , F-'!F$3))</f>
        <v>1.210949849973455E-2</v>
      </c>
      <c r="G1009" s="2" cm="1">
        <f t="array" ref="G1009">[1]!table_weight[ShortPassing]*(('F+ , F-'!G$2-[1]!tbl_gk[[#This Row],[ShortPassing]])/('F+ , F-'!G$2-'F+ , F-'!G$3))</f>
        <v>5.0628261131616156E-2</v>
      </c>
      <c r="H1009" s="2" cm="1">
        <f t="array" ref="H1009">[1]!table_weight[Volleys]*(('F+ , F-'!H$2-[1]!tbl_gk[[#This Row],[Volleys]])/('F+ , F-'!H$2-'F+ , F-'!H$3))</f>
        <v>1.9675665665797848E-3</v>
      </c>
      <c r="I1009" s="2" cm="1">
        <f t="array" ref="I1009">[1]!table_weight[Dribbling]*(('F+ , F-'!I$2-[1]!tbl_gk[[#This Row],[Dribbling]])/('F+ , F-'!I$2-'F+ , F-'!I$3))</f>
        <v>1.8579686209743949E-2</v>
      </c>
      <c r="J1009" s="2" cm="1">
        <f t="array" ref="J1009">[1]!table_weight[Curve]*(('F+ , F-'!J$2-[1]!tbl_gk[[#This Row],[Curve]])/('F+ , F-'!J$2-'F+ , F-'!J$3))</f>
        <v>9.9719433458404991E-3</v>
      </c>
      <c r="K1009" s="2" cm="1">
        <f t="array" ref="K1009">[1]!table_weight[FKAccuracy]*(('F+ , F-'!K$2-[1]!tbl_gk[[#This Row],[FKAccuracy]])/('F+ , F-'!K$2-'F+ , F-'!K$3))</f>
        <v>9.7353209613629272E-3</v>
      </c>
      <c r="L1009" s="2" cm="1">
        <f t="array" ref="L1009">[1]!table_weight[LongPassing]*(('F+ , F-'!L$2-[1]!tbl_gk[[#This Row],[LongPassing]])/('F+ , F-'!L$2-'F+ , F-'!L$3))</f>
        <v>2.4364084503410925E-2</v>
      </c>
      <c r="M1009" s="2" cm="1">
        <f t="array" ref="M1009">[1]!table_weight[BallControl]*(('F+ , F-'!M$2-[1]!tbl_gk[[#This Row],[BallControl]])/('F+ , F-'!M$2-'F+ , F-'!M$3))</f>
        <v>1.0865313572949679E-2</v>
      </c>
      <c r="N1009" s="2" cm="1">
        <f t="array" ref="N1009">[1]!table_weight[Acceleration]*(('F+ , F-'!N$2-[1]!tbl_gk[[#This Row],[Acceleration]])/('F+ , F-'!N$2-'F+ , F-'!N$3))</f>
        <v>1.0372411818393301E-2</v>
      </c>
      <c r="O1009" s="2" cm="1">
        <f t="array" ref="O1009">[1]!table_weight[SprintSpeed]*(('F+ , F-'!O$2-[1]!tbl_gk[[#This Row],[SprintSpeed]])/('F+ , F-'!O$2-'F+ , F-'!O$3))</f>
        <v>1.4055369637967736E-2</v>
      </c>
      <c r="P1009" s="2" cm="1">
        <f t="array" ref="P1009">[1]!table_weight[Agility]*(('F+ , F-'!P$2-[1]!tbl_gk[[#This Row],[Agility]])/('F+ , F-'!P$2-'F+ , F-'!P$3))</f>
        <v>4.7974538391331659E-3</v>
      </c>
      <c r="Q1009" s="2" cm="1">
        <f t="array" ref="Q1009">[1]!table_weight[Reactions]*(('F+ , F-'!Q$2-[1]!tbl_gk[[#This Row],[Reactions]])/('F+ , F-'!Q$2-'F+ , F-'!Q$3))</f>
        <v>1.4953618002093458E-3</v>
      </c>
      <c r="R1009" s="2" cm="1">
        <f t="array" ref="R1009">[1]!table_weight[Balance]*(('F+ , F-'!R$2-[1]!tbl_gk[[#This Row],[Balance]])/('F+ , F-'!R$2-'F+ , F-'!R$3))</f>
        <v>2.7939377759013465E-3</v>
      </c>
      <c r="S1009" s="2" cm="1">
        <f t="array" ref="S1009">[1]!table_weight[ShotPower]*(('F+ , F-'!S$2-[1]!tbl_gk[[#This Row],[ShotPower]])/('F+ , F-'!S$2-'F+ , F-'!S$3))</f>
        <v>4.4150274176912247E-3</v>
      </c>
      <c r="T1009" s="2" cm="1">
        <f t="array" ref="T1009">[1]!table_weight[Jumping]*(('F+ , F-'!T$2-[1]!tbl_gk[[#This Row],[Jumping]])/('F+ , F-'!T$2-'F+ , F-'!T$3))</f>
        <v>3.8641961981216257E-3</v>
      </c>
      <c r="U1009" s="2" cm="1">
        <f t="array" ref="U1009">[1]!table_weight[Stamina]*(('F+ , F-'!U$2-[1]!tbl_gk[[#This Row],[Stamina]])/('F+ , F-'!U$2-'F+ , F-'!U$3))</f>
        <v>6.8696821299940002E-3</v>
      </c>
      <c r="V1009" s="2" cm="1">
        <f t="array" ref="V1009">[1]!table_weight[Strength]*(('F+ , F-'!V$2-[1]!tbl_gk[[#This Row],[Strength]])/('F+ , F-'!V$2-'F+ , F-'!V$3))</f>
        <v>1.5972010952236049E-2</v>
      </c>
      <c r="W1009" s="2" cm="1">
        <f t="array" ref="W1009">[1]!table_weight[LongShots]*(('F+ , F-'!W$2-[1]!tbl_gk[[#This Row],[LongShots]])/('F+ , F-'!W$2-'F+ , F-'!W$3))</f>
        <v>9.86888481601568E-3</v>
      </c>
      <c r="X1009" s="2" cm="1">
        <f t="array" ref="X1009">[1]!table_weight[Aggression]*(('F+ , F-'!X$2-[1]!tbl_gk[[#This Row],[Aggression]])/('F+ , F-'!X$2-'F+ , F-'!X$3))</f>
        <v>1.034377852144811E-2</v>
      </c>
      <c r="Y1009" s="2" cm="1">
        <f t="array" ref="Y1009">[1]!table_weight[Interceptions]*(('F+ , F-'!Y$2-[1]!tbl_gk[[#This Row],[Interceptions]])/('F+ , F-'!Y$2-'F+ , F-'!Y$3))</f>
        <v>2.4931919535197796E-2</v>
      </c>
      <c r="Z1009" s="2" cm="1">
        <f t="array" ref="Z1009">[1]!table_weight[Positioning]*(('F+ , F-'!Z$2-[1]!tbl_gk[[#This Row],[Positioning]])/('F+ , F-'!Z$2-'F+ , F-'!Z$3))</f>
        <v>2.0704458641787279E-3</v>
      </c>
      <c r="AA1009" s="2" cm="1">
        <f t="array" ref="AA1009">[1]!table_weight[Vision]*(('F+ , F-'!AA$2-[1]!tbl_gk[[#This Row],[Vision]])/('F+ , F-'!AA$2-'F+ , F-'!AA$3))</f>
        <v>2.1296014602981403E-2</v>
      </c>
      <c r="AB1009" s="2" cm="1">
        <f t="array" ref="AB1009">[1]!table_weight[Penalties]*(('F+ , F-'!AB$2-[1]!tbl_gk[[#This Row],[Penalties]])/('F+ , F-'!AB$2-'F+ , F-'!AB$3))</f>
        <v>2.2705309687002014E-3</v>
      </c>
      <c r="AC1009" s="2" cm="1">
        <f t="array" ref="AC1009">[1]!table_weight[Composure]*(('F+ , F-'!AC$2-[1]!tbl_gk[[#This Row],[Composure]])/('F+ , F-'!AC$2-'F+ , F-'!AC$3))</f>
        <v>1.9748183967676961E-3</v>
      </c>
      <c r="AD1009" s="2" cm="1">
        <f t="array" ref="AD1009">[1]!table_weight[Marking]*(('F+ , F-'!AD$2-[1]!tbl_gk[[#This Row],[Marking]])/('F+ , F-'!AD$2-'F+ , F-'!AD$3))</f>
        <v>3.3127133826860035E-2</v>
      </c>
      <c r="AE1009" s="2" cm="1">
        <f t="array" ref="AE1009">[1]!table_weight[StandingTackle]*(('F+ , F-'!AE$2-[1]!tbl_gk[[#This Row],[StandingTackle]])/('F+ , F-'!AE$2-'F+ , F-'!AE$3))</f>
        <v>2.465854322450484E-2</v>
      </c>
      <c r="AF1009" s="2" cm="1">
        <f t="array" ref="AF1009">[1]!table_weight[SlidingTackle]*(('F+ , F-'!AF$2-[1]!tbl_gk[[#This Row],[SlidingTackle]])/('F+ , F-'!AF$2-'F+ , F-'!AF$3))</f>
        <v>8.2195144081682794E-3</v>
      </c>
      <c r="AG1009" s="2" cm="1">
        <f t="array" ref="AG1009">[1]!table_weight[GKDiving]*(('F+ , F-'!AG$2-[1]!tbl_gk[[#This Row],[GKDiving]])/('F+ , F-'!AG$2-'F+ , F-'!AG$3))</f>
        <v>3.2454238921001903E-2</v>
      </c>
      <c r="AH1009" s="2" cm="1">
        <f t="array" ref="AH1009">[1]!table_weight[GKHandling]*(('F+ , F-'!AH$2-[1]!tbl_gk[[#This Row],[GKHandling]])/('F+ , F-'!AH$2-'F+ , F-'!AH$3))</f>
        <v>4.2777211941640955E-2</v>
      </c>
      <c r="AI1009" s="2" cm="1">
        <f t="array" ref="AI1009">[1]!table_weight[GKKicking]*(('F+ , F-'!AI$2-[1]!tbl_gk[[#This Row],[GKKicking]])/('F+ , F-'!AI$2-'F+ , F-'!AI$3))</f>
        <v>2.0571950106480059E-2</v>
      </c>
      <c r="AJ1009" s="2" cm="1">
        <f t="array" ref="AJ1009">[1]!table_weight[GKPositioning]*(('F+ , F-'!AJ$2-[1]!tbl_gk[[#This Row],[GKPositioning]])/('F+ , F-'!AJ$2-'F+ , F-'!AJ$3))</f>
        <v>1.6397931244295699E-2</v>
      </c>
      <c r="AK1009" s="2" cm="1">
        <f t="array" ref="AK1009">[1]!table_weight[GKReflexes]*(('F+ , F-'!AK$2-[1]!tbl_gk[[#This Row],[GKReflexes]])/('F+ , F-'!AK$2-'F+ , F-'!AK$3))</f>
        <v>3.0973870128114096E-2</v>
      </c>
    </row>
    <row r="1010" spans="1:37" x14ac:dyDescent="0.55000000000000004">
      <c r="A1010" s="7">
        <f>[1]!tbl_gk[[#This Row],[ID]]</f>
        <v>237615</v>
      </c>
      <c r="B1010" s="1" cm="1">
        <f t="array" ref="B1010">[1]!table_weight[ValueEUR]*(('F+ , F-'!B$2-[1]!tbl_gk[[#This Row],[ValueEUR]])/('F+ , F-'!B$2-'F+ , F-'!B$3))</f>
        <v>2.8088490721965849E-5</v>
      </c>
      <c r="C1010" s="1" cm="1">
        <f t="array" ref="C1010">[1]!table_weight[WageEUR]*(('F+ , F-'!C$2-[1]!tbl_gk[[#This Row],[WageEUR]])/('F+ , F-'!C$2-'F+ , F-'!C$3))</f>
        <v>3.9120935309418157E-5</v>
      </c>
      <c r="D1010" s="1" cm="1">
        <f t="array" ref="D1010">[1]!table_weight[Crossing]*(('F+ , F-'!D$2-[1]!tbl_gk[[#This Row],[Crossing]])/('F+ , F-'!D$2-'F+ , F-'!D$3))</f>
        <v>3.4746129089074922E-2</v>
      </c>
      <c r="E1010" s="1" cm="1">
        <f t="array" ref="E1010">[1]!table_weight[Finishing]*(('F+ , F-'!E$2-[1]!tbl_gk[[#This Row],[Finishing]])/('F+ , F-'!E$2-'F+ , F-'!E$3))</f>
        <v>2.096326437480962E-2</v>
      </c>
      <c r="F1010" s="1" cm="1">
        <f t="array" ref="F1010">[1]!table_weight[HeadingAccuracy]*(('F+ , F-'!F$2-[1]!tbl_gk[[#This Row],[HeadingAccuracy]])/('F+ , F-'!F$2-'F+ , F-'!F$3))</f>
        <v>1.0439222844598752E-2</v>
      </c>
      <c r="G1010" s="1" cm="1">
        <f t="array" ref="G1010">[1]!table_weight[ShortPassing]*(('F+ , F-'!G$2-[1]!tbl_gk[[#This Row],[ShortPassing]])/('F+ , F-'!G$2-'F+ , F-'!G$3))</f>
        <v>6.047264524054153E-2</v>
      </c>
      <c r="H1010" s="1" cm="1">
        <f t="array" ref="H1010">[1]!table_weight[Volleys]*(('F+ , F-'!H$2-[1]!tbl_gk[[#This Row],[Volleys]])/('F+ , F-'!H$2-'F+ , F-'!H$3))</f>
        <v>2.3147841959762173E-3</v>
      </c>
      <c r="I1010" s="1" cm="1">
        <f t="array" ref="I1010">[1]!table_weight[Dribbling]*(('F+ , F-'!I$2-[1]!tbl_gk[[#This Row],[Dribbling]])/('F+ , F-'!I$2-'F+ , F-'!I$3))</f>
        <v>1.8579686209743949E-2</v>
      </c>
      <c r="J1010" s="1" cm="1">
        <f t="array" ref="J1010">[1]!table_weight[Curve]*(('F+ , F-'!J$2-[1]!tbl_gk[[#This Row],[Curve]])/('F+ , F-'!J$2-'F+ , F-'!J$3))</f>
        <v>9.4648953791028455E-3</v>
      </c>
      <c r="K1010" s="1" cm="1">
        <f t="array" ref="K1010">[1]!table_weight[FKAccuracy]*(('F+ , F-'!K$2-[1]!tbl_gk[[#This Row],[FKAccuracy]])/('F+ , F-'!K$2-'F+ , F-'!K$3))</f>
        <v>9.4310921813203358E-3</v>
      </c>
      <c r="L1010" s="1" cm="1">
        <f t="array" ref="L1010">[1]!table_weight[LongPassing]*(('F+ , F-'!L$2-[1]!tbl_gk[[#This Row],[LongPassing]])/('F+ , F-'!L$2-'F+ , F-'!L$3))</f>
        <v>2.1656964003031933E-2</v>
      </c>
      <c r="M1010" s="1" cm="1">
        <f t="array" ref="M1010">[1]!table_weight[BallControl]*(('F+ , F-'!M$2-[1]!tbl_gk[[#This Row],[BallControl]])/('F+ , F-'!M$2-'F+ , F-'!M$3))</f>
        <v>1.3038376287539614E-2</v>
      </c>
      <c r="N1010" s="1" cm="1">
        <f t="array" ref="N1010">[1]!table_weight[Acceleration]*(('F+ , F-'!N$2-[1]!tbl_gk[[#This Row],[Acceleration]])/('F+ , F-'!N$2-'F+ , F-'!N$3))</f>
        <v>9.4704629646199696E-3</v>
      </c>
      <c r="O1010" s="1" cm="1">
        <f t="array" ref="O1010">[1]!table_weight[SprintSpeed]*(('F+ , F-'!O$2-[1]!tbl_gk[[#This Row],[SprintSpeed]])/('F+ , F-'!O$2-'F+ , F-'!O$3))</f>
        <v>1.2368725281411608E-2</v>
      </c>
      <c r="P1010" s="1" cm="1">
        <f t="array" ref="P1010">[1]!table_weight[Agility]*(('F+ , F-'!P$2-[1]!tbl_gk[[#This Row],[Agility]])/('F+ , F-'!P$2-'F+ , F-'!P$3))</f>
        <v>3.6273431466616623E-3</v>
      </c>
      <c r="Q1010" s="1" cm="1">
        <f t="array" ref="Q1010">[1]!table_weight[Reactions]*(('F+ , F-'!Q$2-[1]!tbl_gk[[#This Row],[Reactions]])/('F+ , F-'!Q$2-'F+ , F-'!Q$3))</f>
        <v>2.217260600310409E-3</v>
      </c>
      <c r="R1010" s="1" cm="1">
        <f t="array" ref="R1010">[1]!table_weight[Balance]*(('F+ , F-'!R$2-[1]!tbl_gk[[#This Row],[Balance]])/('F+ , F-'!R$2-'F+ , F-'!R$3))</f>
        <v>2.5455877513767822E-3</v>
      </c>
      <c r="S1010" s="1" cm="1">
        <f t="array" ref="S1010">[1]!table_weight[ShotPower]*(('F+ , F-'!S$2-[1]!tbl_gk[[#This Row],[ShotPower]])/('F+ , F-'!S$2-'F+ , F-'!S$3))</f>
        <v>5.7135648934827617E-3</v>
      </c>
      <c r="T1010" s="1" cm="1">
        <f t="array" ref="T1010">[1]!table_weight[Jumping]*(('F+ , F-'!T$2-[1]!tbl_gk[[#This Row],[Jumping]])/('F+ , F-'!T$2-'F+ , F-'!T$3))</f>
        <v>2.2326466922480506E-3</v>
      </c>
      <c r="U1010" s="1" cm="1">
        <f t="array" ref="U1010">[1]!table_weight[Stamina]*(('F+ , F-'!U$2-[1]!tbl_gk[[#This Row],[Stamina]])/('F+ , F-'!U$2-'F+ , F-'!U$3))</f>
        <v>2.0609046389982E-2</v>
      </c>
      <c r="V1010" s="1" cm="1">
        <f t="array" ref="V1010">[1]!table_weight[Strength]*(('F+ , F-'!V$2-[1]!tbl_gk[[#This Row],[Strength]])/('F+ , F-'!V$2-'F+ , F-'!V$3))</f>
        <v>4.1704695264171907E-2</v>
      </c>
      <c r="W1010" s="1" cm="1">
        <f t="array" ref="W1010">[1]!table_weight[LongShots]*(('F+ , F-'!W$2-[1]!tbl_gk[[#This Row],[LongShots]])/('F+ , F-'!W$2-'F+ , F-'!W$3))</f>
        <v>1.0128592311173986E-2</v>
      </c>
      <c r="X1010" s="1" cm="1">
        <f t="array" ref="X1010">[1]!table_weight[Aggression]*(('F+ , F-'!X$2-[1]!tbl_gk[[#This Row],[Aggression]])/('F+ , F-'!X$2-'F+ , F-'!X$3))</f>
        <v>1.5819896562214757E-2</v>
      </c>
      <c r="Y1010" s="1" cm="1">
        <f t="array" ref="Y1010">[1]!table_weight[Interceptions]*(('F+ , F-'!Y$2-[1]!tbl_gk[[#This Row],[Interceptions]])/('F+ , F-'!Y$2-'F+ , F-'!Y$3))</f>
        <v>2.4931919535197796E-2</v>
      </c>
      <c r="Z1010" s="1" cm="1">
        <f t="array" ref="Z1010">[1]!table_weight[Positioning]*(('F+ , F-'!Z$2-[1]!tbl_gk[[#This Row],[Positioning]])/('F+ , F-'!Z$2-'F+ , F-'!Z$3))</f>
        <v>2.0704458641787279E-3</v>
      </c>
      <c r="AA1010" s="1" cm="1">
        <f t="array" ref="AA1010">[1]!table_weight[Vision]*(('F+ , F-'!AA$2-[1]!tbl_gk[[#This Row],[Vision]])/('F+ , F-'!AA$2-'F+ , F-'!AA$3))</f>
        <v>2.1296014602981403E-2</v>
      </c>
      <c r="AB1010" s="1" cm="1">
        <f t="array" ref="AB1010">[1]!table_weight[Penalties]*(('F+ , F-'!AB$2-[1]!tbl_gk[[#This Row],[Penalties]])/('F+ , F-'!AB$2-'F+ , F-'!AB$3))</f>
        <v>2.3096780543674466E-3</v>
      </c>
      <c r="AC1010" s="1" cm="1">
        <f t="array" ref="AC1010">[1]!table_weight[Composure]*(('F+ , F-'!AC$2-[1]!tbl_gk[[#This Row],[Composure]])/('F+ , F-'!AC$2-'F+ , F-'!AC$3))</f>
        <v>1.1208428738411248E-3</v>
      </c>
      <c r="AD1010" s="1" cm="1">
        <f t="array" ref="AD1010">[1]!table_weight[Marking]*(('F+ , F-'!AD$2-[1]!tbl_gk[[#This Row],[Marking]])/('F+ , F-'!AD$2-'F+ , F-'!AD$3))</f>
        <v>3.1549651263676221E-3</v>
      </c>
      <c r="AE1010" s="1" cm="1">
        <f t="array" ref="AE1010">[1]!table_weight[StandingTackle]*(('F+ , F-'!AE$2-[1]!tbl_gk[[#This Row],[StandingTackle]])/('F+ , F-'!AE$2-'F+ , F-'!AE$3))</f>
        <v>3.5866971962916126E-2</v>
      </c>
      <c r="AF1010" s="1" cm="1">
        <f t="array" ref="AF1010">[1]!table_weight[SlidingTackle]*(('F+ , F-'!AF$2-[1]!tbl_gk[[#This Row],[SlidingTackle]])/('F+ , F-'!AF$2-'F+ , F-'!AF$3))</f>
        <v>9.7139715732897855E-3</v>
      </c>
      <c r="AG1010" s="1" cm="1">
        <f t="array" ref="AG1010">[1]!table_weight[GKDiving]*(('F+ , F-'!AG$2-[1]!tbl_gk[[#This Row],[GKDiving]])/('F+ , F-'!AG$2-'F+ , F-'!AG$3))</f>
        <v>4.9535417300476586E-2</v>
      </c>
      <c r="AH1010" s="1" cm="1">
        <f t="array" ref="AH1010">[1]!table_weight[GKHandling]*(('F+ , F-'!AH$2-[1]!tbl_gk[[#This Row],[GKHandling]])/('F+ , F-'!AH$2-'F+ , F-'!AH$3))</f>
        <v>4.4559595772542655E-2</v>
      </c>
      <c r="AI1010" s="1" cm="1">
        <f t="array" ref="AI1010">[1]!table_weight[GKKicking]*(('F+ , F-'!AI$2-[1]!tbl_gk[[#This Row],[GKKicking]])/('F+ , F-'!AI$2-'F+ , F-'!AI$3))</f>
        <v>2.5938545786431375E-2</v>
      </c>
      <c r="AJ1010" s="1" cm="1">
        <f t="array" ref="AJ1010">[1]!table_weight[GKPositioning]*(('F+ , F-'!AJ$2-[1]!tbl_gk[[#This Row],[GKPositioning]])/('F+ , F-'!AJ$2-'F+ , F-'!AJ$3))</f>
        <v>1.5136551917811415E-2</v>
      </c>
      <c r="AK1010" s="1" cm="1">
        <f t="array" ref="AK1010">[1]!table_weight[GKReflexes]*(('F+ , F-'!AK$2-[1]!tbl_gk[[#This Row],[GKReflexes]])/('F+ , F-'!AK$2-'F+ , F-'!AK$3))</f>
        <v>4.0083831930500594E-2</v>
      </c>
    </row>
    <row r="1011" spans="1:37" x14ac:dyDescent="0.55000000000000004">
      <c r="A1011" s="8">
        <f>[1]!tbl_gk[[#This Row],[ID]]</f>
        <v>237704</v>
      </c>
      <c r="B1011" s="2" cm="1">
        <f t="array" ref="B1011">[1]!table_weight[ValueEUR]*(('F+ , F-'!B$2-[1]!tbl_gk[[#This Row],[ValueEUR]])/('F+ , F-'!B$2-'F+ , F-'!B$3))</f>
        <v>6.1455148381795615E-4</v>
      </c>
      <c r="C1011" s="2" cm="1">
        <f t="array" ref="C1011">[1]!table_weight[WageEUR]*(('F+ , F-'!C$2-[1]!tbl_gk[[#This Row],[WageEUR]])/('F+ , F-'!C$2-'F+ , F-'!C$3))</f>
        <v>1.1736280592825449E-3</v>
      </c>
      <c r="D1011" s="2" cm="1">
        <f t="array" ref="D1011">[1]!table_weight[Crossing]*(('F+ , F-'!D$2-[1]!tbl_gk[[#This Row],[Crossing]])/('F+ , F-'!D$2-'F+ , F-'!D$3))</f>
        <v>3.3625286215233793E-2</v>
      </c>
      <c r="E1011" s="2" cm="1">
        <f t="array" ref="E1011">[1]!table_weight[Finishing]*(('F+ , F-'!E$2-[1]!tbl_gk[[#This Row],[Finishing]])/('F+ , F-'!E$2-'F+ , F-'!E$3))</f>
        <v>1.8966763005780131E-2</v>
      </c>
      <c r="F1011" s="2" cm="1">
        <f t="array" ref="F1011">[1]!table_weight[HeadingAccuracy]*(('F+ , F-'!F$2-[1]!tbl_gk[[#This Row],[HeadingAccuracy]])/('F+ , F-'!F$2-'F+ , F-'!F$3))</f>
        <v>1.210949849973455E-2</v>
      </c>
      <c r="G1011" s="2" cm="1">
        <f t="array" ref="G1011">[1]!table_weight[ShortPassing]*(('F+ , F-'!G$2-[1]!tbl_gk[[#This Row],[ShortPassing]])/('F+ , F-'!G$2-'F+ , F-'!G$3))</f>
        <v>4.3596558196669473E-2</v>
      </c>
      <c r="H1011" s="2" cm="1">
        <f t="array" ref="H1011">[1]!table_weight[Volleys]*(('F+ , F-'!H$2-[1]!tbl_gk[[#This Row],[Volleys]])/('F+ , F-'!H$2-'F+ , F-'!H$3))</f>
        <v>1.9675665665797848E-3</v>
      </c>
      <c r="I1011" s="2" cm="1">
        <f t="array" ref="I1011">[1]!table_weight[Dribbling]*(('F+ , F-'!I$2-[1]!tbl_gk[[#This Row],[Dribbling]])/('F+ , F-'!I$2-'F+ , F-'!I$3))</f>
        <v>2.1513320874440363E-2</v>
      </c>
      <c r="J1011" s="2" cm="1">
        <f t="array" ref="J1011">[1]!table_weight[Curve]*(('F+ , F-'!J$2-[1]!tbl_gk[[#This Row],[Curve]])/('F+ , F-'!J$2-'F+ , F-'!J$3))</f>
        <v>9.8029273569279467E-3</v>
      </c>
      <c r="K1011" s="2" cm="1">
        <f t="array" ref="K1011">[1]!table_weight[FKAccuracy]*(('F+ , F-'!K$2-[1]!tbl_gk[[#This Row],[FKAccuracy]])/('F+ , F-'!K$2-'F+ , F-'!K$3))</f>
        <v>9.2789777912990392E-3</v>
      </c>
      <c r="L1011" s="2" cm="1">
        <f t="array" ref="L1011">[1]!table_weight[LongPassing]*(('F+ , F-'!L$2-[1]!tbl_gk[[#This Row],[LongPassing]])/('F+ , F-'!L$2-'F+ , F-'!L$3))</f>
        <v>2.1115539902956136E-2</v>
      </c>
      <c r="M1011" s="2" cm="1">
        <f t="array" ref="M1011">[1]!table_weight[BallControl]*(('F+ , F-'!M$2-[1]!tbl_gk[[#This Row],[BallControl]])/('F+ , F-'!M$2-'F+ , F-'!M$3))</f>
        <v>1.3907601373375588E-2</v>
      </c>
      <c r="N1011" s="2" cm="1">
        <f t="array" ref="N1011">[1]!table_weight[Acceleration]*(('F+ , F-'!N$2-[1]!tbl_gk[[#This Row],[Acceleration]])/('F+ , F-'!N$2-'F+ , F-'!N$3))</f>
        <v>2.480359347876659E-3</v>
      </c>
      <c r="O1011" s="2" cm="1">
        <f t="array" ref="O1011">[1]!table_weight[SprintSpeed]*(('F+ , F-'!O$2-[1]!tbl_gk[[#This Row],[SprintSpeed]])/('F+ , F-'!O$2-'F+ , F-'!O$3))</f>
        <v>4.2166108913903209E-3</v>
      </c>
      <c r="P1011" s="2" cm="1">
        <f t="array" ref="P1011">[1]!table_weight[Agility]*(('F+ , F-'!P$2-[1]!tbl_gk[[#This Row],[Agility]])/('F+ , F-'!P$2-'F+ , F-'!P$3))</f>
        <v>4.680442769886016E-3</v>
      </c>
      <c r="Q1011" s="2" cm="1">
        <f t="array" ref="Q1011">[1]!table_weight[Reactions]*(('F+ , F-'!Q$2-[1]!tbl_gk[[#This Row],[Reactions]])/('F+ , F-'!Q$2-'F+ , F-'!Q$3))</f>
        <v>1.4437976002021271E-3</v>
      </c>
      <c r="R1011" s="2" cm="1">
        <f t="array" ref="R1011">[1]!table_weight[Balance]*(('F+ , F-'!R$2-[1]!tbl_gk[[#This Row],[Balance]])/('F+ , F-'!R$2-'F+ , F-'!R$3))</f>
        <v>2.2351502207210773E-3</v>
      </c>
      <c r="S1011" s="2" cm="1">
        <f t="array" ref="S1011">[1]!table_weight[ShotPower]*(('F+ , F-'!S$2-[1]!tbl_gk[[#This Row],[ShotPower]])/('F+ , F-'!S$2-'F+ , F-'!S$3))</f>
        <v>5.4538573983244545E-3</v>
      </c>
      <c r="T1011" s="2" cm="1">
        <f t="array" ref="T1011">[1]!table_weight[Jumping]*(('F+ , F-'!T$2-[1]!tbl_gk[[#This Row],[Jumping]])/('F+ , F-'!T$2-'F+ , F-'!T$3))</f>
        <v>3.7783251714967009E-3</v>
      </c>
      <c r="U1011" s="2" cm="1">
        <f t="array" ref="U1011">[1]!table_weight[Stamina]*(('F+ , F-'!U$2-[1]!tbl_gk[[#This Row],[Stamina]])/('F+ , F-'!U$2-'F+ , F-'!U$3))</f>
        <v>2.4902597721228249E-2</v>
      </c>
      <c r="V1011" s="2" cm="1">
        <f t="array" ref="V1011">[1]!table_weight[Strength]*(('F+ , F-'!V$2-[1]!tbl_gk[[#This Row],[Strength]])/('F+ , F-'!V$2-'F+ , F-'!V$3))</f>
        <v>2.4845350370144969E-2</v>
      </c>
      <c r="W1011" s="2" cm="1">
        <f t="array" ref="W1011">[1]!table_weight[LongShots]*(('F+ , F-'!W$2-[1]!tbl_gk[[#This Row],[LongShots]])/('F+ , F-'!W$2-'F+ , F-'!W$3))</f>
        <v>9.3494698256990638E-3</v>
      </c>
      <c r="X1011" s="2" cm="1">
        <f t="array" ref="X1011">[1]!table_weight[Aggression]*(('F+ , F-'!X$2-[1]!tbl_gk[[#This Row],[Aggression]])/('F+ , F-'!X$2-'F+ , F-'!X$3))</f>
        <v>9.7353209613629272E-3</v>
      </c>
      <c r="Y1011" s="2" cm="1">
        <f t="array" ref="Y1011">[1]!table_weight[Interceptions]*(('F+ , F-'!Y$2-[1]!tbl_gk[[#This Row],[Interceptions]])/('F+ , F-'!Y$2-'F+ , F-'!Y$3))</f>
        <v>2.3546812894353474E-2</v>
      </c>
      <c r="Z1011" s="2" cm="1">
        <f t="array" ref="Z1011">[1]!table_weight[Positioning]*(('F+ , F-'!Z$2-[1]!tbl_gk[[#This Row],[Positioning]])/('F+ , F-'!Z$2-'F+ , F-'!Z$3))</f>
        <v>1.4788899029848058E-3</v>
      </c>
      <c r="AA1011" s="2" cm="1">
        <f t="array" ref="AA1011">[1]!table_weight[Vision]*(('F+ , F-'!AA$2-[1]!tbl_gk[[#This Row],[Vision]])/('F+ , F-'!AA$2-'F+ , F-'!AA$3))</f>
        <v>2.0586147449548689E-2</v>
      </c>
      <c r="AB1011" s="2" cm="1">
        <f t="array" ref="AB1011">[1]!table_weight[Penalties]*(('F+ , F-'!AB$2-[1]!tbl_gk[[#This Row],[Penalties]])/('F+ , F-'!AB$2-'F+ , F-'!AB$3))</f>
        <v>2.427119311369181E-3</v>
      </c>
      <c r="AC1011" s="2" cm="1">
        <f t="array" ref="AC1011">[1]!table_weight[Composure]*(('F+ , F-'!AC$2-[1]!tbl_gk[[#This Row],[Composure]])/('F+ , F-'!AC$2-'F+ , F-'!AC$3))</f>
        <v>1.2809632843898569E-3</v>
      </c>
      <c r="AD1011" s="2" cm="1">
        <f t="array" ref="AD1011">[1]!table_weight[Marking]*(('F+ , F-'!AD$2-[1]!tbl_gk[[#This Row],[Marking]])/('F+ , F-'!AD$2-'F+ , F-'!AD$3))</f>
        <v>2.8394686137308601E-2</v>
      </c>
      <c r="AE1011" s="2" cm="1">
        <f t="array" ref="AE1011">[1]!table_weight[StandingTackle]*(('F+ , F-'!AE$2-[1]!tbl_gk[[#This Row],[StandingTackle]])/('F+ , F-'!AE$2-'F+ , F-'!AE$3))</f>
        <v>3.362528621523387E-2</v>
      </c>
      <c r="AF1011" s="2" cm="1">
        <f t="array" ref="AF1011">[1]!table_weight[SlidingTackle]*(('F+ , F-'!AF$2-[1]!tbl_gk[[#This Row],[SlidingTackle]])/('F+ , F-'!AF$2-'F+ , F-'!AF$3))</f>
        <v>1.0461200155850536E-2</v>
      </c>
      <c r="AG1011" s="2" cm="1">
        <f t="array" ref="AG1011">[1]!table_weight[GKDiving]*(('F+ , F-'!AG$2-[1]!tbl_gk[[#This Row],[GKDiving]])/('F+ , F-'!AG$2-'F+ , F-'!AG$3))</f>
        <v>3.5870474596896844E-2</v>
      </c>
      <c r="AH1011" s="2" cm="1">
        <f t="array" ref="AH1011">[1]!table_weight[GKHandling]*(('F+ , F-'!AH$2-[1]!tbl_gk[[#This Row],[GKHandling]])/('F+ , F-'!AH$2-'F+ , F-'!AH$3))</f>
        <v>4.2777211941640955E-2</v>
      </c>
      <c r="AI1011" s="2" cm="1">
        <f t="array" ref="AI1011">[1]!table_weight[GKKicking]*(('F+ , F-'!AI$2-[1]!tbl_gk[[#This Row],[GKKicking]])/('F+ , F-'!AI$2-'F+ , F-'!AI$3))</f>
        <v>2.5044113173106158E-2</v>
      </c>
      <c r="AJ1011" s="2" cm="1">
        <f t="array" ref="AJ1011">[1]!table_weight[GKPositioning]*(('F+ , F-'!AJ$2-[1]!tbl_gk[[#This Row],[GKPositioning]])/('F+ , F-'!AJ$2-'F+ , F-'!AJ$3))</f>
        <v>1.7659310570779983E-2</v>
      </c>
      <c r="AK1011" s="2" cm="1">
        <f t="array" ref="AK1011">[1]!table_weight[GKReflexes]*(('F+ , F-'!AK$2-[1]!tbl_gk[[#This Row],[GKReflexes]])/('F+ , F-'!AK$2-'F+ , F-'!AK$3))</f>
        <v>3.6439847209545996E-2</v>
      </c>
    </row>
    <row r="1012" spans="1:37" x14ac:dyDescent="0.55000000000000004">
      <c r="A1012" s="7">
        <f>[1]!tbl_gk[[#This Row],[ID]]</f>
        <v>237927</v>
      </c>
      <c r="B1012" s="1" cm="1">
        <f t="array" ref="B1012">[1]!table_weight[ValueEUR]*(('F+ , F-'!B$2-[1]!tbl_gk[[#This Row],[ValueEUR]])/('F+ , F-'!B$2-'F+ , F-'!B$3))</f>
        <v>3.367532239303818E-4</v>
      </c>
      <c r="C1012" s="1" cm="1">
        <f t="array" ref="C1012">[1]!table_weight[WageEUR]*(('F+ , F-'!C$2-[1]!tbl_gk[[#This Row],[WageEUR]])/('F+ , F-'!C$2-'F+ , F-'!C$3))</f>
        <v>2.3472561185650898E-4</v>
      </c>
      <c r="D1012" s="1" cm="1">
        <f t="array" ref="D1012">[1]!table_weight[Crossing]*(('F+ , F-'!D$2-[1]!tbl_gk[[#This Row],[Crossing]])/('F+ , F-'!D$2-'F+ , F-'!D$3))</f>
        <v>3.2504443341392672E-2</v>
      </c>
      <c r="E1012" s="1" cm="1">
        <f t="array" ref="E1012">[1]!table_weight[Finishing]*(('F+ , F-'!E$2-[1]!tbl_gk[[#This Row],[Finishing]])/('F+ , F-'!E$2-'F+ , F-'!E$3))</f>
        <v>1.6970261636750646E-2</v>
      </c>
      <c r="F1012" s="1" cm="1">
        <f t="array" ref="F1012">[1]!table_weight[HeadingAccuracy]*(('F+ , F-'!F$2-[1]!tbl_gk[[#This Row],[HeadingAccuracy]])/('F+ , F-'!F$2-'F+ , F-'!F$3))</f>
        <v>1.25270674135185E-2</v>
      </c>
      <c r="G1012" s="1" cm="1">
        <f t="array" ref="G1012">[1]!table_weight[ShortPassing]*(('F+ , F-'!G$2-[1]!tbl_gk[[#This Row],[ShortPassing]])/('F+ , F-'!G$2-'F+ , F-'!G$3))</f>
        <v>4.9221920544626818E-2</v>
      </c>
      <c r="H1012" s="1" cm="1">
        <f t="array" ref="H1012">[1]!table_weight[Volleys]*(('F+ , F-'!H$2-[1]!tbl_gk[[#This Row],[Volleys]])/('F+ , F-'!H$2-'F+ , F-'!H$3))</f>
        <v>2.0833057763785961E-3</v>
      </c>
      <c r="I1012" s="1" cm="1">
        <f t="array" ref="I1012">[1]!table_weight[Dribbling]*(('F+ , F-'!I$2-[1]!tbl_gk[[#This Row],[Dribbling]])/('F+ , F-'!I$2-'F+ , F-'!I$3))</f>
        <v>1.1734538658785652E-2</v>
      </c>
      <c r="J1012" s="1" cm="1">
        <f t="array" ref="J1012">[1]!table_weight[Curve]*(('F+ , F-'!J$2-[1]!tbl_gk[[#This Row],[Curve]])/('F+ , F-'!J$2-'F+ , F-'!J$3))</f>
        <v>9.4648953791028455E-3</v>
      </c>
      <c r="K1012" s="1" cm="1">
        <f t="array" ref="K1012">[1]!table_weight[FKAccuracy]*(('F+ , F-'!K$2-[1]!tbl_gk[[#This Row],[FKAccuracy]])/('F+ , F-'!K$2-'F+ , F-'!K$3))</f>
        <v>9.8874353513842238E-3</v>
      </c>
      <c r="L1012" s="1" cm="1">
        <f t="array" ref="L1012">[1]!table_weight[LongPassing]*(('F+ , F-'!L$2-[1]!tbl_gk[[#This Row],[LongPassing]])/('F+ , F-'!L$2-'F+ , F-'!L$3))</f>
        <v>2.3281236303259328E-2</v>
      </c>
      <c r="M1012" s="1" cm="1">
        <f t="array" ref="M1012">[1]!table_weight[BallControl]*(('F+ , F-'!M$2-[1]!tbl_gk[[#This Row],[BallControl]])/('F+ , F-'!M$2-'F+ , F-'!M$3))</f>
        <v>7.823025772523768E-3</v>
      </c>
      <c r="N1012" s="1" cm="1">
        <f t="array" ref="N1012">[1]!table_weight[Acceleration]*(('F+ , F-'!N$2-[1]!tbl_gk[[#This Row],[Acceleration]])/('F+ , F-'!N$2-'F+ , F-'!N$3))</f>
        <v>2.9313337747633242E-3</v>
      </c>
      <c r="O1012" s="1" cm="1">
        <f t="array" ref="O1012">[1]!table_weight[SprintSpeed]*(('F+ , F-'!O$2-[1]!tbl_gk[[#This Row],[SprintSpeed]])/('F+ , F-'!O$2-'F+ , F-'!O$3))</f>
        <v>4.2166108913903209E-3</v>
      </c>
      <c r="P1012" s="1" cm="1">
        <f t="array" ref="P1012">[1]!table_weight[Agility]*(('F+ , F-'!P$2-[1]!tbl_gk[[#This Row],[Agility]])/('F+ , F-'!P$2-'F+ , F-'!P$3))</f>
        <v>3.0422878004259103E-3</v>
      </c>
      <c r="Q1012" s="1" cm="1">
        <f t="array" ref="Q1012">[1]!table_weight[Reactions]*(('F+ , F-'!Q$2-[1]!tbl_gk[[#This Row],[Reactions]])/('F+ , F-'!Q$2-'F+ , F-'!Q$3))</f>
        <v>1.7016186002382209E-3</v>
      </c>
      <c r="R1012" s="1" cm="1">
        <f t="array" ref="R1012">[1]!table_weight[Balance]*(('F+ , F-'!R$2-[1]!tbl_gk[[#This Row],[Balance]])/('F+ , F-'!R$2-'F+ , F-'!R$3))</f>
        <v>1.0554876042293973E-3</v>
      </c>
      <c r="S1012" s="1" cm="1">
        <f t="array" ref="S1012">[1]!table_weight[ShotPower]*(('F+ , F-'!S$2-[1]!tbl_gk[[#This Row],[ShotPower]])/('F+ , F-'!S$2-'F+ , F-'!S$3))</f>
        <v>6.7523948741159906E-3</v>
      </c>
      <c r="T1012" s="1" cm="1">
        <f t="array" ref="T1012">[1]!table_weight[Jumping]*(('F+ , F-'!T$2-[1]!tbl_gk[[#This Row],[Jumping]])/('F+ , F-'!T$2-'F+ , F-'!T$3))</f>
        <v>1.5456784792486503E-3</v>
      </c>
      <c r="U1012" s="1" cm="1">
        <f t="array" ref="U1012">[1]!table_weight[Stamina]*(('F+ , F-'!U$2-[1]!tbl_gk[[#This Row],[Stamina]])/('F+ , F-'!U$2-'F+ , F-'!U$3))</f>
        <v>5.1522615974955001E-3</v>
      </c>
      <c r="V1012" s="1" cm="1">
        <f t="array" ref="V1012">[1]!table_weight[Strength]*(('F+ , F-'!V$2-[1]!tbl_gk[[#This Row],[Strength]])/('F+ , F-'!V$2-'F+ , F-'!V$3))</f>
        <v>2.3958016428354077E-2</v>
      </c>
      <c r="W1012" s="1" cm="1">
        <f t="array" ref="W1012">[1]!table_weight[LongShots]*(('F+ , F-'!W$2-[1]!tbl_gk[[#This Row],[LongShots]])/('F+ , F-'!W$2-'F+ , F-'!W$3))</f>
        <v>9.3494698256990638E-3</v>
      </c>
      <c r="X1012" s="1" cm="1">
        <f t="array" ref="X1012">[1]!table_weight[Aggression]*(('F+ , F-'!X$2-[1]!tbl_gk[[#This Row],[Aggression]])/('F+ , F-'!X$2-'F+ , F-'!X$3))</f>
        <v>1.2777608761788841E-2</v>
      </c>
      <c r="Y1012" s="1" cm="1">
        <f t="array" ref="Y1012">[1]!table_weight[Interceptions]*(('F+ , F-'!Y$2-[1]!tbl_gk[[#This Row],[Interceptions]])/('F+ , F-'!Y$2-'F+ , F-'!Y$3))</f>
        <v>2.0776599612664828E-2</v>
      </c>
      <c r="Z1012" s="1" cm="1">
        <f t="array" ref="Z1012">[1]!table_weight[Positioning]*(('F+ , F-'!Z$2-[1]!tbl_gk[[#This Row],[Positioning]])/('F+ , F-'!Z$2-'F+ , F-'!Z$3))</f>
        <v>1.6267788932832863E-3</v>
      </c>
      <c r="AA1012" s="1" cm="1">
        <f t="array" ref="AA1012">[1]!table_weight[Vision]*(('F+ , F-'!AA$2-[1]!tbl_gk[[#This Row],[Vision]])/('F+ , F-'!AA$2-'F+ , F-'!AA$3))</f>
        <v>8.5184058411925615E-3</v>
      </c>
      <c r="AB1012" s="1" cm="1">
        <f t="array" ref="AB1012">[1]!table_weight[Penalties]*(('F+ , F-'!AB$2-[1]!tbl_gk[[#This Row],[Penalties]])/('F+ , F-'!AB$2-'F+ , F-'!AB$3))</f>
        <v>2.0747955403639775E-3</v>
      </c>
      <c r="AC1012" s="1" cm="1">
        <f t="array" ref="AC1012">[1]!table_weight[Composure]*(('F+ , F-'!AC$2-[1]!tbl_gk[[#This Row],[Composure]])/('F+ , F-'!AC$2-'F+ , F-'!AC$3))</f>
        <v>1.3877102247556784E-3</v>
      </c>
      <c r="AD1012" s="1" cm="1">
        <f t="array" ref="AD1012">[1]!table_weight[Marking]*(('F+ , F-'!AD$2-[1]!tbl_gk[[#This Row],[Marking]])/('F+ , F-'!AD$2-'F+ , F-'!AD$3))</f>
        <v>2.6817203574124791E-2</v>
      </c>
      <c r="AE1012" s="1" cm="1">
        <f t="array" ref="AE1012">[1]!table_weight[StandingTackle]*(('F+ , F-'!AE$2-[1]!tbl_gk[[#This Row],[StandingTackle]])/('F+ , F-'!AE$2-'F+ , F-'!AE$3))</f>
        <v>2.241685747682258E-2</v>
      </c>
      <c r="AF1012" s="1" cm="1">
        <f t="array" ref="AF1012">[1]!table_weight[SlidingTackle]*(('F+ , F-'!AF$2-[1]!tbl_gk[[#This Row],[SlidingTackle]])/('F+ , F-'!AF$2-'F+ , F-'!AF$3))</f>
        <v>8.2195144081682794E-3</v>
      </c>
      <c r="AG1012" s="1" cm="1">
        <f t="array" ref="AG1012">[1]!table_weight[GKDiving]*(('F+ , F-'!AG$2-[1]!tbl_gk[[#This Row],[GKDiving]])/('F+ , F-'!AG$2-'F+ , F-'!AG$3))</f>
        <v>4.4411063786634182E-2</v>
      </c>
      <c r="AH1012" s="1" cm="1">
        <f t="array" ref="AH1012">[1]!table_weight[GKHandling]*(('F+ , F-'!AH$2-[1]!tbl_gk[[#This Row],[GKHandling]])/('F+ , F-'!AH$2-'F+ , F-'!AH$3))</f>
        <v>4.6341979603444362E-2</v>
      </c>
      <c r="AI1012" s="1" cm="1">
        <f t="array" ref="AI1012">[1]!table_weight[GKKicking]*(('F+ , F-'!AI$2-[1]!tbl_gk[[#This Row],[GKKicking]])/('F+ , F-'!AI$2-'F+ , F-'!AI$3))</f>
        <v>3.1305141466382698E-2</v>
      </c>
      <c r="AJ1012" s="1" cm="1">
        <f t="array" ref="AJ1012">[1]!table_weight[GKPositioning]*(('F+ , F-'!AJ$2-[1]!tbl_gk[[#This Row],[GKPositioning]])/('F+ , F-'!AJ$2-'F+ , F-'!AJ$3))</f>
        <v>1.7659310570779983E-2</v>
      </c>
      <c r="AK1012" s="1" cm="1">
        <f t="array" ref="AK1012">[1]!table_weight[GKReflexes]*(('F+ , F-'!AK$2-[1]!tbl_gk[[#This Row],[GKReflexes]])/('F+ , F-'!AK$2-'F+ , F-'!AK$3))</f>
        <v>4.3727816651455198E-2</v>
      </c>
    </row>
    <row r="1013" spans="1:37" x14ac:dyDescent="0.55000000000000004">
      <c r="A1013" s="8">
        <f>[1]!tbl_gk[[#This Row],[ID]]</f>
        <v>237935</v>
      </c>
      <c r="B1013" s="2" cm="1">
        <f t="array" ref="B1013">[1]!table_weight[ValueEUR]*(('F+ , F-'!B$2-[1]!tbl_gk[[#This Row],[ValueEUR]])/('F+ , F-'!B$2-'F+ , F-'!B$3))</f>
        <v>4.6021911721374819E-4</v>
      </c>
      <c r="C1013" s="2" cm="1">
        <f t="array" ref="C1013">[1]!table_weight[WageEUR]*(('F+ , F-'!C$2-[1]!tbl_gk[[#This Row],[WageEUR]])/('F+ , F-'!C$2-'F+ , F-'!C$3))</f>
        <v>7.0417683556952691E-4</v>
      </c>
      <c r="D1013" s="2" cm="1">
        <f t="array" ref="D1013">[1]!table_weight[Crossing]*(('F+ , F-'!D$2-[1]!tbl_gk[[#This Row],[Crossing]])/('F+ , F-'!D$2-'F+ , F-'!D$3))</f>
        <v>3.6987814836757178E-2</v>
      </c>
      <c r="E1013" s="2" cm="1">
        <f t="array" ref="E1013">[1]!table_weight[Finishing]*(('F+ , F-'!E$2-[1]!tbl_gk[[#This Row],[Finishing]])/('F+ , F-'!E$2-'F+ , F-'!E$3))</f>
        <v>1.6970261636750646E-2</v>
      </c>
      <c r="F1013" s="2" cm="1">
        <f t="array" ref="F1013">[1]!table_weight[HeadingAccuracy]*(('F+ , F-'!F$2-[1]!tbl_gk[[#This Row],[HeadingAccuracy]])/('F+ , F-'!F$2-'F+ , F-'!F$3))</f>
        <v>1.08567917583827E-2</v>
      </c>
      <c r="G1013" s="2" cm="1">
        <f t="array" ref="G1013">[1]!table_weight[ShortPassing]*(('F+ , F-'!G$2-[1]!tbl_gk[[#This Row],[ShortPassing]])/('F+ , F-'!G$2-'F+ , F-'!G$3))</f>
        <v>4.2190217609680135E-2</v>
      </c>
      <c r="H1013" s="2" cm="1">
        <f t="array" ref="H1013">[1]!table_weight[Volleys]*(('F+ , F-'!H$2-[1]!tbl_gk[[#This Row],[Volleys]])/('F+ , F-'!H$2-'F+ , F-'!H$3))</f>
        <v>1.851827356780974E-3</v>
      </c>
      <c r="I1013" s="2" cm="1">
        <f t="array" ref="I1013">[1]!table_weight[Dribbling]*(('F+ , F-'!I$2-[1]!tbl_gk[[#This Row],[Dribbling]])/('F+ , F-'!I$2-'F+ , F-'!I$3))</f>
        <v>1.1734538658785652E-2</v>
      </c>
      <c r="J1013" s="2" cm="1">
        <f t="array" ref="J1013">[1]!table_weight[Curve]*(('F+ , F-'!J$2-[1]!tbl_gk[[#This Row],[Curve]])/('F+ , F-'!J$2-'F+ , F-'!J$3))</f>
        <v>9.6339113680153961E-3</v>
      </c>
      <c r="K1013" s="2" cm="1">
        <f t="array" ref="K1013">[1]!table_weight[FKAccuracy]*(('F+ , F-'!K$2-[1]!tbl_gk[[#This Row],[FKAccuracy]])/('F+ , F-'!K$2-'F+ , F-'!K$3))</f>
        <v>9.2789777912990392E-3</v>
      </c>
      <c r="L1013" s="2" cm="1">
        <f t="array" ref="L1013">[1]!table_weight[LongPassing]*(('F+ , F-'!L$2-[1]!tbl_gk[[#This Row],[LongPassing]])/('F+ , F-'!L$2-'F+ , F-'!L$3))</f>
        <v>2.1115539902956136E-2</v>
      </c>
      <c r="M1013" s="2" cm="1">
        <f t="array" ref="M1013">[1]!table_weight[BallControl]*(('F+ , F-'!M$2-[1]!tbl_gk[[#This Row],[BallControl]])/('F+ , F-'!M$2-'F+ , F-'!M$3))</f>
        <v>8.2576383154417555E-3</v>
      </c>
      <c r="N1013" s="2" cm="1">
        <f t="array" ref="N1013">[1]!table_weight[Acceleration]*(('F+ , F-'!N$2-[1]!tbl_gk[[#This Row],[Acceleration]])/('F+ , F-'!N$2-'F+ , F-'!N$3))</f>
        <v>6.7646164032999796E-3</v>
      </c>
      <c r="O1013" s="2" cm="1">
        <f t="array" ref="O1013">[1]!table_weight[SprintSpeed]*(('F+ , F-'!O$2-[1]!tbl_gk[[#This Row],[SprintSpeed]])/('F+ , F-'!O$2-'F+ , F-'!O$3))</f>
        <v>8.995436568299351E-3</v>
      </c>
      <c r="P1013" s="2" cm="1">
        <f t="array" ref="P1013">[1]!table_weight[Agility]*(('F+ , F-'!P$2-[1]!tbl_gk[[#This Row],[Agility]])/('F+ , F-'!P$2-'F+ , F-'!P$3))</f>
        <v>2.1061992464487069E-3</v>
      </c>
      <c r="Q1013" s="2" cm="1">
        <f t="array" ref="Q1013">[1]!table_weight[Reactions]*(('F+ , F-'!Q$2-[1]!tbl_gk[[#This Row],[Reactions]])/('F+ , F-'!Q$2-'F+ , F-'!Q$3))</f>
        <v>1.5469260002165645E-3</v>
      </c>
      <c r="R1013" s="2" cm="1">
        <f t="array" ref="R1013">[1]!table_weight[Balance]*(('F+ , F-'!R$2-[1]!tbl_gk[[#This Row],[Balance]])/('F+ , F-'!R$2-'F+ , F-'!R$3))</f>
        <v>1.6763626655408076E-3</v>
      </c>
      <c r="S1013" s="2" cm="1">
        <f t="array" ref="S1013">[1]!table_weight[ShotPower]*(('F+ , F-'!S$2-[1]!tbl_gk[[#This Row],[ShotPower]])/('F+ , F-'!S$2-'F+ , F-'!S$3))</f>
        <v>5.9732723886410689E-3</v>
      </c>
      <c r="T1013" s="2" cm="1">
        <f t="array" ref="T1013">[1]!table_weight[Jumping]*(('F+ , F-'!T$2-[1]!tbl_gk[[#This Row],[Jumping]])/('F+ , F-'!T$2-'F+ , F-'!T$3))</f>
        <v>1.9750336123732751E-3</v>
      </c>
      <c r="U1013" s="2" cm="1">
        <f t="array" ref="U1013">[1]!table_weight[Stamina]*(('F+ , F-'!U$2-[1]!tbl_gk[[#This Row],[Stamina]])/('F+ , F-'!U$2-'F+ , F-'!U$3))</f>
        <v>1.8032915591234249E-2</v>
      </c>
      <c r="V1013" s="2" cm="1">
        <f t="array" ref="V1013">[1]!table_weight[Strength]*(('F+ , F-'!V$2-[1]!tbl_gk[[#This Row],[Strength]])/('F+ , F-'!V$2-'F+ , F-'!V$3))</f>
        <v>2.4845350370144969E-2</v>
      </c>
      <c r="W1013" s="2" cm="1">
        <f t="array" ref="W1013">[1]!table_weight[LongShots]*(('F+ , F-'!W$2-[1]!tbl_gk[[#This Row],[LongShots]])/('F+ , F-'!W$2-'F+ , F-'!W$3))</f>
        <v>8.570347340224143E-3</v>
      </c>
      <c r="X1013" s="2" cm="1">
        <f t="array" ref="X1013">[1]!table_weight[Aggression]*(('F+ , F-'!X$2-[1]!tbl_gk[[#This Row],[Aggression]])/('F+ , F-'!X$2-'F+ , F-'!X$3))</f>
        <v>9.1268634012777444E-3</v>
      </c>
      <c r="Y1013" s="2" cm="1">
        <f t="array" ref="Y1013">[1]!table_weight[Interceptions]*(('F+ , F-'!Y$2-[1]!tbl_gk[[#This Row],[Interceptions]])/('F+ , F-'!Y$2-'F+ , F-'!Y$3))</f>
        <v>2.2854259573931314E-2</v>
      </c>
      <c r="Z1013" s="2" cm="1">
        <f t="array" ref="Z1013">[1]!table_weight[Positioning]*(('F+ , F-'!Z$2-[1]!tbl_gk[[#This Row],[Positioning]])/('F+ , F-'!Z$2-'F+ , F-'!Z$3))</f>
        <v>2.2183348544772088E-3</v>
      </c>
      <c r="AA1013" s="2" cm="1">
        <f t="array" ref="AA1013">[1]!table_weight[Vision]*(('F+ , F-'!AA$2-[1]!tbl_gk[[#This Row],[Vision]])/('F+ , F-'!AA$2-'F+ , F-'!AA$3))</f>
        <v>1.9876280296115975E-2</v>
      </c>
      <c r="AB1013" s="2" cm="1">
        <f t="array" ref="AB1013">[1]!table_weight[Penalties]*(('F+ , F-'!AB$2-[1]!tbl_gk[[#This Row],[Penalties]])/('F+ , F-'!AB$2-'F+ , F-'!AB$3))</f>
        <v>2.2313838830329571E-3</v>
      </c>
      <c r="AC1013" s="2" cm="1">
        <f t="array" ref="AC1013">[1]!table_weight[Composure]*(('F+ , F-'!AC$2-[1]!tbl_gk[[#This Row],[Composure]])/('F+ , F-'!AC$2-'F+ , F-'!AC$3))</f>
        <v>1.441083694938589E-3</v>
      </c>
      <c r="AD1013" s="2" cm="1">
        <f t="array" ref="AD1013">[1]!table_weight[Marking]*(('F+ , F-'!AD$2-[1]!tbl_gk[[#This Row],[Marking]])/('F+ , F-'!AD$2-'F+ , F-'!AD$3))</f>
        <v>3.1549651263676225E-2</v>
      </c>
      <c r="AE1013" s="2" cm="1">
        <f t="array" ref="AE1013">[1]!table_weight[StandingTackle]*(('F+ , F-'!AE$2-[1]!tbl_gk[[#This Row],[StandingTackle]])/('F+ , F-'!AE$2-'F+ , F-'!AE$3))</f>
        <v>2.465854322450484E-2</v>
      </c>
      <c r="AF1013" s="2" cm="1">
        <f t="array" ref="AF1013">[1]!table_weight[SlidingTackle]*(('F+ , F-'!AF$2-[1]!tbl_gk[[#This Row],[SlidingTackle]])/('F+ , F-'!AF$2-'F+ , F-'!AF$3))</f>
        <v>8.9667429907290316E-3</v>
      </c>
      <c r="AG1013" s="2" cm="1">
        <f t="array" ref="AG1013">[1]!table_weight[GKDiving]*(('F+ , F-'!AG$2-[1]!tbl_gk[[#This Row],[GKDiving]])/('F+ , F-'!AG$2-'F+ , F-'!AG$3))</f>
        <v>4.4411063786634182E-2</v>
      </c>
      <c r="AH1013" s="2" cm="1">
        <f t="array" ref="AH1013">[1]!table_weight[GKHandling]*(('F+ , F-'!AH$2-[1]!tbl_gk[[#This Row],[GKHandling]])/('F+ , F-'!AH$2-'F+ , F-'!AH$3))</f>
        <v>5.3471514927051197E-2</v>
      </c>
      <c r="AI1013" s="2" cm="1">
        <f t="array" ref="AI1013">[1]!table_weight[GKKicking]*(('F+ , F-'!AI$2-[1]!tbl_gk[[#This Row],[GKKicking]])/('F+ , F-'!AI$2-'F+ , F-'!AI$3))</f>
        <v>2.6832978399756596E-2</v>
      </c>
      <c r="AJ1013" s="2" cm="1">
        <f t="array" ref="AJ1013">[1]!table_weight[GKPositioning]*(('F+ , F-'!AJ$2-[1]!tbl_gk[[#This Row],[GKPositioning]])/('F+ , F-'!AJ$2-'F+ , F-'!AJ$3))</f>
        <v>1.7028620907537841E-2</v>
      </c>
      <c r="AK1013" s="2" cm="1">
        <f t="array" ref="AK1013">[1]!table_weight[GKReflexes]*(('F+ , F-'!AK$2-[1]!tbl_gk[[#This Row],[GKReflexes]])/('F+ , F-'!AK$2-'F+ , F-'!AK$3))</f>
        <v>3.8261839570023298E-2</v>
      </c>
    </row>
    <row r="1014" spans="1:37" x14ac:dyDescent="0.55000000000000004">
      <c r="A1014" s="7">
        <f>[1]!tbl_gk[[#This Row],[ID]]</f>
        <v>238070</v>
      </c>
      <c r="B1014" s="1" cm="1">
        <f t="array" ref="B1014">[1]!table_weight[ValueEUR]*(('F+ , F-'!B$2-[1]!tbl_gk[[#This Row],[ValueEUR]])/('F+ , F-'!B$2-'F+ , F-'!B$3))</f>
        <v>6.1455148381795615E-4</v>
      </c>
      <c r="C1014" s="1" cm="1">
        <f t="array" ref="C1014">[1]!table_weight[WageEUR]*(('F+ , F-'!C$2-[1]!tbl_gk[[#This Row],[WageEUR]])/('F+ , F-'!C$2-'F+ , F-'!C$3))</f>
        <v>2.5819817304215988E-3</v>
      </c>
      <c r="D1014" s="1" cm="1">
        <f t="array" ref="D1014">[1]!table_weight[Crossing]*(('F+ , F-'!D$2-[1]!tbl_gk[[#This Row],[Crossing]])/('F+ , F-'!D$2-'F+ , F-'!D$3))</f>
        <v>3.4746129089074922E-2</v>
      </c>
      <c r="E1014" s="1" cm="1">
        <f t="array" ref="E1014">[1]!table_weight[Finishing]*(('F+ , F-'!E$2-[1]!tbl_gk[[#This Row],[Finishing]])/('F+ , F-'!E$2-'F+ , F-'!E$3))</f>
        <v>2.1961515059324362E-2</v>
      </c>
      <c r="F1014" s="1" cm="1">
        <f t="array" ref="F1014">[1]!table_weight[HeadingAccuracy]*(('F+ , F-'!F$2-[1]!tbl_gk[[#This Row],[HeadingAccuracy]])/('F+ , F-'!F$2-'F+ , F-'!F$3))</f>
        <v>7.5162404481111007E-3</v>
      </c>
      <c r="G1014" s="1" cm="1">
        <f t="array" ref="G1014">[1]!table_weight[ShortPassing]*(('F+ , F-'!G$2-[1]!tbl_gk[[#This Row],[ShortPassing]])/('F+ , F-'!G$2-'F+ , F-'!G$3))</f>
        <v>2.6720471152797416E-2</v>
      </c>
      <c r="H1014" s="1" cm="1">
        <f t="array" ref="H1014">[1]!table_weight[Volleys]*(('F+ , F-'!H$2-[1]!tbl_gk[[#This Row],[Volleys]])/('F+ , F-'!H$2-'F+ , F-'!H$3))</f>
        <v>2.1990449861774069E-3</v>
      </c>
      <c r="I1014" s="1" cm="1">
        <f t="array" ref="I1014">[1]!table_weight[Dribbling]*(('F+ , F-'!I$2-[1]!tbl_gk[[#This Row],[Dribbling]])/('F+ , F-'!I$2-'F+ , F-'!I$3))</f>
        <v>1.4668173323482065E-2</v>
      </c>
      <c r="J1014" s="1" cm="1">
        <f t="array" ref="J1014">[1]!table_weight[Curve]*(('F+ , F-'!J$2-[1]!tbl_gk[[#This Row],[Curve]])/('F+ , F-'!J$2-'F+ , F-'!J$3))</f>
        <v>9.6339113680153961E-3</v>
      </c>
      <c r="K1014" s="1" cm="1">
        <f t="array" ref="K1014">[1]!table_weight[FKAccuracy]*(('F+ , F-'!K$2-[1]!tbl_gk[[#This Row],[FKAccuracy]])/('F+ , F-'!K$2-'F+ , F-'!K$3))</f>
        <v>9.1268634012777444E-3</v>
      </c>
      <c r="L1014" s="1" cm="1">
        <f t="array" ref="L1014">[1]!table_weight[LongPassing]*(('F+ , F-'!L$2-[1]!tbl_gk[[#This Row],[LongPassing]])/('F+ , F-'!L$2-'F+ , F-'!L$3))</f>
        <v>1.1369906101591765E-2</v>
      </c>
      <c r="M1014" s="1" cm="1">
        <f t="array" ref="M1014">[1]!table_weight[BallControl]*(('F+ , F-'!M$2-[1]!tbl_gk[[#This Row],[BallControl]])/('F+ , F-'!M$2-'F+ , F-'!M$3))</f>
        <v>9.561475944195718E-3</v>
      </c>
      <c r="N1014" s="1" cm="1">
        <f t="array" ref="N1014">[1]!table_weight[Acceleration]*(('F+ , F-'!N$2-[1]!tbl_gk[[#This Row],[Acceleration]])/('F+ , F-'!N$2-'F+ , F-'!N$3))</f>
        <v>6.0881547629699816E-3</v>
      </c>
      <c r="O1014" s="1" cm="1">
        <f t="array" ref="O1014">[1]!table_weight[SprintSpeed]*(('F+ , F-'!O$2-[1]!tbl_gk[[#This Row],[SprintSpeed]])/('F+ , F-'!O$2-'F+ , F-'!O$3))</f>
        <v>7.0276848189838679E-3</v>
      </c>
      <c r="P1014" s="1" cm="1">
        <f t="array" ref="P1014">[1]!table_weight[Agility]*(('F+ , F-'!P$2-[1]!tbl_gk[[#This Row],[Agility]])/('F+ , F-'!P$2-'F+ , F-'!P$3))</f>
        <v>2.1061992464487069E-3</v>
      </c>
      <c r="Q1014" s="1" cm="1">
        <f t="array" ref="Q1014">[1]!table_weight[Reactions]*(('F+ , F-'!Q$2-[1]!tbl_gk[[#This Row],[Reactions]])/('F+ , F-'!Q$2-'F+ , F-'!Q$3))</f>
        <v>1.3406692001876892E-3</v>
      </c>
      <c r="R1014" s="1" cm="1">
        <f t="array" ref="R1014">[1]!table_weight[Balance]*(('F+ , F-'!R$2-[1]!tbl_gk[[#This Row],[Balance]])/('F+ , F-'!R$2-'F+ , F-'!R$3))</f>
        <v>1.1796626164916795E-3</v>
      </c>
      <c r="S1014" s="1" cm="1">
        <f t="array" ref="S1014">[1]!table_weight[ShotPower]*(('F+ , F-'!S$2-[1]!tbl_gk[[#This Row],[ShotPower]])/('F+ , F-'!S$2-'F+ , F-'!S$3))</f>
        <v>5.1941499031661464E-3</v>
      </c>
      <c r="T1014" s="1" cm="1">
        <f t="array" ref="T1014">[1]!table_weight[Jumping]*(('F+ , F-'!T$2-[1]!tbl_gk[[#This Row],[Jumping]])/('F+ , F-'!T$2-'F+ , F-'!T$3))</f>
        <v>1.5456784792486503E-3</v>
      </c>
      <c r="U1014" s="1" cm="1">
        <f t="array" ref="U1014">[1]!table_weight[Stamina]*(('F+ , F-'!U$2-[1]!tbl_gk[[#This Row],[Stamina]])/('F+ , F-'!U$2-'F+ , F-'!U$3))</f>
        <v>1.2021943727489499E-2</v>
      </c>
      <c r="V1014" s="1" cm="1">
        <f t="array" ref="V1014">[1]!table_weight[Strength]*(('F+ , F-'!V$2-[1]!tbl_gk[[#This Row],[Strength]])/('F+ , F-'!V$2-'F+ , F-'!V$3))</f>
        <v>2.3958016428354077E-2</v>
      </c>
      <c r="W1014" s="1" cm="1">
        <f t="array" ref="W1014">[1]!table_weight[LongShots]*(('F+ , F-'!W$2-[1]!tbl_gk[[#This Row],[LongShots]])/('F+ , F-'!W$2-'F+ , F-'!W$3))</f>
        <v>9.3494698256990638E-3</v>
      </c>
      <c r="X1014" s="1" cm="1">
        <f t="array" ref="X1014">[1]!table_weight[Aggression]*(('F+ , F-'!X$2-[1]!tbl_gk[[#This Row],[Aggression]])/('F+ , F-'!X$2-'F+ , F-'!X$3))</f>
        <v>9.7353209613629272E-3</v>
      </c>
      <c r="Y1014" s="1" cm="1">
        <f t="array" ref="Y1014">[1]!table_weight[Interceptions]*(('F+ , F-'!Y$2-[1]!tbl_gk[[#This Row],[Interceptions]])/('F+ , F-'!Y$2-'F+ , F-'!Y$3))</f>
        <v>2.1469152933086991E-2</v>
      </c>
      <c r="Z1014" s="1" cm="1">
        <f t="array" ref="Z1014">[1]!table_weight[Positioning]*(('F+ , F-'!Z$2-[1]!tbl_gk[[#This Row],[Positioning]])/('F+ , F-'!Z$2-'F+ , F-'!Z$3))</f>
        <v>1.7746678835817667E-3</v>
      </c>
      <c r="AA1014" s="1" cm="1">
        <f t="array" ref="AA1014">[1]!table_weight[Vision]*(('F+ , F-'!AA$2-[1]!tbl_gk[[#This Row],[Vision]])/('F+ , F-'!AA$2-'F+ , F-'!AA$3))</f>
        <v>1.4197343068654267E-2</v>
      </c>
      <c r="AB1014" s="1" cm="1">
        <f t="array" ref="AB1014">[1]!table_weight[Penalties]*(('F+ , F-'!AB$2-[1]!tbl_gk[[#This Row],[Penalties]])/('F+ , F-'!AB$2-'F+ , F-'!AB$3))</f>
        <v>2.2313838830329571E-3</v>
      </c>
      <c r="AC1014" s="1" cm="1">
        <f t="array" ref="AC1014">[1]!table_weight[Composure]*(('F+ , F-'!AC$2-[1]!tbl_gk[[#This Row],[Composure]])/('F+ , F-'!AC$2-'F+ , F-'!AC$3))</f>
        <v>1.1208428738411248E-3</v>
      </c>
      <c r="AD1014" s="1" cm="1">
        <f t="array" ref="AD1014">[1]!table_weight[Marking]*(('F+ , F-'!AD$2-[1]!tbl_gk[[#This Row],[Marking]])/('F+ , F-'!AD$2-'F+ , F-'!AD$3))</f>
        <v>1.7352308195021923E-2</v>
      </c>
      <c r="AE1014" s="1" cm="1">
        <f t="array" ref="AE1014">[1]!table_weight[StandingTackle]*(('F+ , F-'!AE$2-[1]!tbl_gk[[#This Row],[StandingTackle]])/('F+ , F-'!AE$2-'F+ , F-'!AE$3))</f>
        <v>2.9141914719869356E-2</v>
      </c>
      <c r="AF1014" s="1" cm="1">
        <f t="array" ref="AF1014">[1]!table_weight[SlidingTackle]*(('F+ , F-'!AF$2-[1]!tbl_gk[[#This Row],[SlidingTackle]])/('F+ , F-'!AF$2-'F+ , F-'!AF$3))</f>
        <v>8.2195144081682794E-3</v>
      </c>
      <c r="AG1014" s="1" cm="1">
        <f t="array" ref="AG1014">[1]!table_weight[GKDiving]*(('F+ , F-'!AG$2-[1]!tbl_gk[[#This Row],[GKDiving]])/('F+ , F-'!AG$2-'F+ , F-'!AG$3))</f>
        <v>3.9286710272791778E-2</v>
      </c>
      <c r="AH1014" s="1" cm="1">
        <f t="array" ref="AH1014">[1]!table_weight[GKHandling]*(('F+ , F-'!AH$2-[1]!tbl_gk[[#This Row],[GKHandling]])/('F+ , F-'!AH$2-'F+ , F-'!AH$3))</f>
        <v>4.2777211941640955E-2</v>
      </c>
      <c r="AI1014" s="1" cm="1">
        <f t="array" ref="AI1014">[1]!table_weight[GKKicking]*(('F+ , F-'!AI$2-[1]!tbl_gk[[#This Row],[GKKicking]])/('F+ , F-'!AI$2-'F+ , F-'!AI$3))</f>
        <v>2.414968055978094E-2</v>
      </c>
      <c r="AJ1014" s="1" cm="1">
        <f t="array" ref="AJ1014">[1]!table_weight[GKPositioning]*(('F+ , F-'!AJ$2-[1]!tbl_gk[[#This Row],[GKPositioning]])/('F+ , F-'!AJ$2-'F+ , F-'!AJ$3))</f>
        <v>1.5767241581053557E-2</v>
      </c>
      <c r="AK1014" s="1" cm="1">
        <f t="array" ref="AK1014">[1]!table_weight[GKReflexes]*(('F+ , F-'!AK$2-[1]!tbl_gk[[#This Row],[GKReflexes]])/('F+ , F-'!AK$2-'F+ , F-'!AK$3))</f>
        <v>4.0083831930500594E-2</v>
      </c>
    </row>
    <row r="1015" spans="1:37" x14ac:dyDescent="0.55000000000000004">
      <c r="A1015" s="8">
        <f>[1]!tbl_gk[[#This Row],[ID]]</f>
        <v>238076</v>
      </c>
      <c r="B1015" s="2" cm="1">
        <f t="array" ref="B1015">[1]!table_weight[ValueEUR]*(('F+ , F-'!B$2-[1]!tbl_gk[[#This Row],[ValueEUR]])/('F+ , F-'!B$2-'F+ , F-'!B$3))</f>
        <v>3.7348432718218329E-5</v>
      </c>
      <c r="C1015" s="2" cm="1">
        <f t="array" ref="C1015">[1]!table_weight[WageEUR]*(('F+ , F-'!C$2-[1]!tbl_gk[[#This Row],[WageEUR]])/('F+ , F-'!C$2-'F+ , F-'!C$3))</f>
        <v>7.8241870618836313E-5</v>
      </c>
      <c r="D1015" s="2" cm="1">
        <f t="array" ref="D1015">[1]!table_weight[Crossing]*(('F+ , F-'!D$2-[1]!tbl_gk[[#This Row],[Crossing]])/('F+ , F-'!D$2-'F+ , F-'!D$3))</f>
        <v>2.6900228972187034E-2</v>
      </c>
      <c r="E1015" s="2" cm="1">
        <f t="array" ref="E1015">[1]!table_weight[Finishing]*(('F+ , F-'!E$2-[1]!tbl_gk[[#This Row],[Finishing]])/('F+ , F-'!E$2-'F+ , F-'!E$3))</f>
        <v>1.4973760267721157E-2</v>
      </c>
      <c r="F1015" s="2" cm="1">
        <f t="array" ref="F1015">[1]!table_weight[HeadingAccuracy]*(('F+ , F-'!F$2-[1]!tbl_gk[[#This Row],[HeadingAccuracy]])/('F+ , F-'!F$2-'F+ , F-'!F$3))</f>
        <v>9.6040850170308507E-3</v>
      </c>
      <c r="G1015" s="2" cm="1">
        <f t="array" ref="G1015">[1]!table_weight[ShortPassing]*(('F+ , F-'!G$2-[1]!tbl_gk[[#This Row],[ShortPassing]])/('F+ , F-'!G$2-'F+ , F-'!G$3))</f>
        <v>4.5002898783658811E-2</v>
      </c>
      <c r="H1015" s="2" cm="1">
        <f t="array" ref="H1015">[1]!table_weight[Volleys]*(('F+ , F-'!H$2-[1]!tbl_gk[[#This Row],[Volleys]])/('F+ , F-'!H$2-'F+ , F-'!H$3))</f>
        <v>1.0416528881892981E-3</v>
      </c>
      <c r="I1015" s="2" cm="1">
        <f t="array" ref="I1015">[1]!table_weight[Dribbling]*(('F+ , F-'!I$2-[1]!tbl_gk[[#This Row],[Dribbling]])/('F+ , F-'!I$2-'F+ , F-'!I$3))</f>
        <v>1.4668173323482065E-2</v>
      </c>
      <c r="J1015" s="2" cm="1">
        <f t="array" ref="J1015">[1]!table_weight[Curve]*(('F+ , F-'!J$2-[1]!tbl_gk[[#This Row],[Curve]])/('F+ , F-'!J$2-'F+ , F-'!J$3))</f>
        <v>8.2817834567149896E-3</v>
      </c>
      <c r="K1015" s="2" cm="1">
        <f t="array" ref="K1015">[1]!table_weight[FKAccuracy]*(('F+ , F-'!K$2-[1]!tbl_gk[[#This Row],[FKAccuracy]])/('F+ , F-'!K$2-'F+ , F-'!K$3))</f>
        <v>8.5184058411925615E-3</v>
      </c>
      <c r="L1015" s="2" cm="1">
        <f t="array" ref="L1015">[1]!table_weight[LongPassing]*(('F+ , F-'!L$2-[1]!tbl_gk[[#This Row],[LongPassing]])/('F+ , F-'!L$2-'F+ , F-'!L$3))</f>
        <v>1.6242723002273949E-2</v>
      </c>
      <c r="M1015" s="2" cm="1">
        <f t="array" ref="M1015">[1]!table_weight[BallControl]*(('F+ , F-'!M$2-[1]!tbl_gk[[#This Row],[BallControl]])/('F+ , F-'!M$2-'F+ , F-'!M$3))</f>
        <v>1.3907601373375588E-2</v>
      </c>
      <c r="N1015" s="2" cm="1">
        <f t="array" ref="N1015">[1]!table_weight[Acceleration]*(('F+ , F-'!N$2-[1]!tbl_gk[[#This Row],[Acceleration]])/('F+ , F-'!N$2-'F+ , F-'!N$3))</f>
        <v>6.7646164032999796E-3</v>
      </c>
      <c r="O1015" s="2" cm="1">
        <f t="array" ref="O1015">[1]!table_weight[SprintSpeed]*(('F+ , F-'!O$2-[1]!tbl_gk[[#This Row],[SprintSpeed]])/('F+ , F-'!O$2-'F+ , F-'!O$3))</f>
        <v>7.589899604502578E-3</v>
      </c>
      <c r="P1015" s="2" cm="1">
        <f t="array" ref="P1015">[1]!table_weight[Agility]*(('F+ , F-'!P$2-[1]!tbl_gk[[#This Row],[Agility]])/('F+ , F-'!P$2-'F+ , F-'!P$3))</f>
        <v>2.1061992464487069E-3</v>
      </c>
      <c r="Q1015" s="2" cm="1">
        <f t="array" ref="Q1015">[1]!table_weight[Reactions]*(('F+ , F-'!Q$2-[1]!tbl_gk[[#This Row],[Reactions]])/('F+ , F-'!Q$2-'F+ , F-'!Q$3))</f>
        <v>1.7016186002382209E-3</v>
      </c>
      <c r="R1015" s="2" cm="1">
        <f t="array" ref="R1015">[1]!table_weight[Balance]*(('F+ , F-'!R$2-[1]!tbl_gk[[#This Row],[Balance]])/('F+ , F-'!R$2-'F+ , F-'!R$3))</f>
        <v>1.8005376778030898E-3</v>
      </c>
      <c r="S1015" s="2" cm="1">
        <f t="array" ref="S1015">[1]!table_weight[ShotPower]*(('F+ , F-'!S$2-[1]!tbl_gk[[#This Row],[ShotPower]])/('F+ , F-'!S$2-'F+ , F-'!S$3))</f>
        <v>6.4926873789576834E-3</v>
      </c>
      <c r="T1015" s="2" cm="1">
        <f t="array" ref="T1015">[1]!table_weight[Jumping]*(('F+ , F-'!T$2-[1]!tbl_gk[[#This Row],[Jumping]])/('F+ , F-'!T$2-'F+ , F-'!T$3))</f>
        <v>1.8891625857483504E-3</v>
      </c>
      <c r="U1015" s="2" cm="1">
        <f t="array" ref="U1015">[1]!table_weight[Stamina]*(('F+ , F-'!U$2-[1]!tbl_gk[[#This Row],[Stamina]])/('F+ , F-'!U$2-'F+ , F-'!U$3))</f>
        <v>7.7283923962432506E-3</v>
      </c>
      <c r="V1015" s="2" cm="1">
        <f t="array" ref="V1015">[1]!table_weight[Strength]*(('F+ , F-'!V$2-[1]!tbl_gk[[#This Row],[Strength]])/('F+ , F-'!V$2-'F+ , F-'!V$3))</f>
        <v>3.0169354020890316E-2</v>
      </c>
      <c r="W1015" s="2" cm="1">
        <f t="array" ref="W1015">[1]!table_weight[LongShots]*(('F+ , F-'!W$2-[1]!tbl_gk[[#This Row],[LongShots]])/('F+ , F-'!W$2-'F+ , F-'!W$3))</f>
        <v>8.8300548353824494E-3</v>
      </c>
      <c r="X1015" s="2" cm="1">
        <f t="array" ref="X1015">[1]!table_weight[Aggression]*(('F+ , F-'!X$2-[1]!tbl_gk[[#This Row],[Aggression]])/('F+ , F-'!X$2-'F+ , F-'!X$3))</f>
        <v>9.7353209613629272E-3</v>
      </c>
      <c r="Y1015" s="2" cm="1">
        <f t="array" ref="Y1015">[1]!table_weight[Interceptions]*(('F+ , F-'!Y$2-[1]!tbl_gk[[#This Row],[Interceptions]])/('F+ , F-'!Y$2-'F+ , F-'!Y$3))</f>
        <v>2.3546812894353474E-2</v>
      </c>
      <c r="Z1015" s="2" cm="1">
        <f t="array" ref="Z1015">[1]!table_weight[Positioning]*(('F+ , F-'!Z$2-[1]!tbl_gk[[#This Row],[Positioning]])/('F+ , F-'!Z$2-'F+ , F-'!Z$3))</f>
        <v>8.8733394179088337E-4</v>
      </c>
      <c r="AA1015" s="2" cm="1">
        <f t="array" ref="AA1015">[1]!table_weight[Vision]*(('F+ , F-'!AA$2-[1]!tbl_gk[[#This Row],[Vision]])/('F+ , F-'!AA$2-'F+ , F-'!AA$3))</f>
        <v>2.0586147449548689E-2</v>
      </c>
      <c r="AB1015" s="2" cm="1">
        <f t="array" ref="AB1015">[1]!table_weight[Penalties]*(('F+ , F-'!AB$2-[1]!tbl_gk[[#This Row],[Penalties]])/('F+ , F-'!AB$2-'F+ , F-'!AB$3))</f>
        <v>1.9182071976949979E-3</v>
      </c>
      <c r="AC1015" s="2" cm="1">
        <f t="array" ref="AC1015">[1]!table_weight[Composure]*(('F+ , F-'!AC$2-[1]!tbl_gk[[#This Row],[Composure]])/('F+ , F-'!AC$2-'F+ , F-'!AC$3))</f>
        <v>1.7079510458531426E-3</v>
      </c>
      <c r="AD1015" s="2" cm="1">
        <f t="array" ref="AD1015">[1]!table_weight[Marking]*(('F+ , F-'!AD$2-[1]!tbl_gk[[#This Row],[Marking]])/('F+ , F-'!AD$2-'F+ , F-'!AD$3))</f>
        <v>2.9972168700492414E-2</v>
      </c>
      <c r="AE1015" s="2" cm="1">
        <f t="array" ref="AE1015">[1]!table_weight[StandingTackle]*(('F+ , F-'!AE$2-[1]!tbl_gk[[#This Row],[StandingTackle]])/('F+ , F-'!AE$2-'F+ , F-'!AE$3))</f>
        <v>1.5691800233775807E-2</v>
      </c>
      <c r="AF1015" s="2" cm="1">
        <f t="array" ref="AF1015">[1]!table_weight[SlidingTackle]*(('F+ , F-'!AF$2-[1]!tbl_gk[[#This Row],[SlidingTackle]])/('F+ , F-'!AF$2-'F+ , F-'!AF$3))</f>
        <v>4.4833714953645158E-3</v>
      </c>
      <c r="AG1015" s="2" cm="1">
        <f t="array" ref="AG1015">[1]!table_weight[GKDiving]*(('F+ , F-'!AG$2-[1]!tbl_gk[[#This Row],[GKDiving]])/('F+ , F-'!AG$2-'F+ , F-'!AG$3))</f>
        <v>5.1243535138424057E-2</v>
      </c>
      <c r="AH1015" s="2" cm="1">
        <f t="array" ref="AH1015">[1]!table_weight[GKHandling]*(('F+ , F-'!AH$2-[1]!tbl_gk[[#This Row],[GKHandling]])/('F+ , F-'!AH$2-'F+ , F-'!AH$3))</f>
        <v>6.9512969405166547E-2</v>
      </c>
      <c r="AI1015" s="2" cm="1">
        <f t="array" ref="AI1015">[1]!table_weight[GKKicking]*(('F+ , F-'!AI$2-[1]!tbl_gk[[#This Row],[GKKicking]])/('F+ , F-'!AI$2-'F+ , F-'!AI$3))</f>
        <v>2.9516276239732256E-2</v>
      </c>
      <c r="AJ1015" s="2" cm="1">
        <f t="array" ref="AJ1015">[1]!table_weight[GKPositioning]*(('F+ , F-'!AJ$2-[1]!tbl_gk[[#This Row],[GKPositioning]])/('F+ , F-'!AJ$2-'F+ , F-'!AJ$3))</f>
        <v>2.3335517539959265E-2</v>
      </c>
      <c r="AK1015" s="2" cm="1">
        <f t="array" ref="AK1015">[1]!table_weight[GKReflexes]*(('F+ , F-'!AK$2-[1]!tbl_gk[[#This Row],[GKReflexes]])/('F+ , F-'!AK$2-'F+ , F-'!AK$3))</f>
        <v>5.8303755535273602E-2</v>
      </c>
    </row>
    <row r="1016" spans="1:37" x14ac:dyDescent="0.55000000000000004">
      <c r="A1016" s="7">
        <f>[1]!tbl_gk[[#This Row],[ID]]</f>
        <v>238093</v>
      </c>
      <c r="B1016" s="1" cm="1">
        <f t="array" ref="B1016">[1]!table_weight[ValueEUR]*(('F+ , F-'!B$2-[1]!tbl_gk[[#This Row],[ValueEUR]])/('F+ , F-'!B$2-'F+ , F-'!B$3))</f>
        <v>4.6021911721374819E-4</v>
      </c>
      <c r="C1016" s="1" cm="1">
        <f t="array" ref="C1016">[1]!table_weight[WageEUR]*(('F+ , F-'!C$2-[1]!tbl_gk[[#This Row],[WageEUR]])/('F+ , F-'!C$2-'F+ , F-'!C$3))</f>
        <v>3.9120935309418161E-4</v>
      </c>
      <c r="D1016" s="1" cm="1">
        <f t="array" ref="D1016">[1]!table_weight[Crossing]*(('F+ , F-'!D$2-[1]!tbl_gk[[#This Row],[Crossing]])/('F+ , F-'!D$2-'F+ , F-'!D$3))</f>
        <v>3.81086577105983E-2</v>
      </c>
      <c r="E1016" s="1" cm="1">
        <f t="array" ref="E1016">[1]!table_weight[Finishing]*(('F+ , F-'!E$2-[1]!tbl_gk[[#This Row],[Finishing]])/('F+ , F-'!E$2-'F+ , F-'!E$3))</f>
        <v>2.096326437480962E-2</v>
      </c>
      <c r="F1016" s="1" cm="1">
        <f t="array" ref="F1016">[1]!table_weight[HeadingAccuracy]*(('F+ , F-'!F$2-[1]!tbl_gk[[#This Row],[HeadingAccuracy]])/('F+ , F-'!F$2-'F+ , F-'!F$3))</f>
        <v>5.4283958791913499E-3</v>
      </c>
      <c r="G1016" s="1" cm="1">
        <f t="array" ref="G1016">[1]!table_weight[ShortPassing]*(('F+ , F-'!G$2-[1]!tbl_gk[[#This Row],[ShortPassing]])/('F+ , F-'!G$2-'F+ , F-'!G$3))</f>
        <v>4.3596558196669473E-2</v>
      </c>
      <c r="H1016" s="1" cm="1">
        <f t="array" ref="H1016">[1]!table_weight[Volleys]*(('F+ , F-'!H$2-[1]!tbl_gk[[#This Row],[Volleys]])/('F+ , F-'!H$2-'F+ , F-'!H$3))</f>
        <v>2.0833057763785961E-3</v>
      </c>
      <c r="I1016" s="1" cm="1">
        <f t="array" ref="I1016">[1]!table_weight[Dribbling]*(('F+ , F-'!I$2-[1]!tbl_gk[[#This Row],[Dribbling]])/('F+ , F-'!I$2-'F+ , F-'!I$3))</f>
        <v>1.7601807988178481E-2</v>
      </c>
      <c r="J1016" s="1" cm="1">
        <f t="array" ref="J1016">[1]!table_weight[Curve]*(('F+ , F-'!J$2-[1]!tbl_gk[[#This Row],[Curve]])/('F+ , F-'!J$2-'F+ , F-'!J$3))</f>
        <v>7.4367035121522358E-3</v>
      </c>
      <c r="K1016" s="1" cm="1">
        <f t="array" ref="K1016">[1]!table_weight[FKAccuracy]*(('F+ , F-'!K$2-[1]!tbl_gk[[#This Row],[FKAccuracy]])/('F+ , F-'!K$2-'F+ , F-'!K$3))</f>
        <v>7.6057195010647873E-3</v>
      </c>
      <c r="L1016" s="1" cm="1">
        <f t="array" ref="L1016">[1]!table_weight[LongPassing]*(('F+ , F-'!L$2-[1]!tbl_gk[[#This Row],[LongPassing]])/('F+ , F-'!L$2-'F+ , F-'!L$3))</f>
        <v>2.0574115802880336E-2</v>
      </c>
      <c r="M1016" s="1" cm="1">
        <f t="array" ref="M1016">[1]!table_weight[BallControl]*(('F+ , F-'!M$2-[1]!tbl_gk[[#This Row],[BallControl]])/('F+ , F-'!M$2-'F+ , F-'!M$3))</f>
        <v>8.692250858359743E-3</v>
      </c>
      <c r="N1016" s="1" cm="1">
        <f t="array" ref="N1016">[1]!table_weight[Acceleration]*(('F+ , F-'!N$2-[1]!tbl_gk[[#This Row],[Acceleration]])/('F+ , F-'!N$2-'F+ , F-'!N$3))</f>
        <v>6.0881547629699816E-3</v>
      </c>
      <c r="O1016" s="1" cm="1">
        <f t="array" ref="O1016">[1]!table_weight[SprintSpeed]*(('F+ , F-'!O$2-[1]!tbl_gk[[#This Row],[SprintSpeed]])/('F+ , F-'!O$2-'F+ , F-'!O$3))</f>
        <v>6.4654700334651587E-3</v>
      </c>
      <c r="P1016" s="1" cm="1">
        <f t="array" ref="P1016">[1]!table_weight[Agility]*(('F+ , F-'!P$2-[1]!tbl_gk[[#This Row],[Agility]])/('F+ , F-'!P$2-'F+ , F-'!P$3))</f>
        <v>4.095387423650264E-3</v>
      </c>
      <c r="Q1016" s="1" cm="1">
        <f t="array" ref="Q1016">[1]!table_weight[Reactions]*(('F+ , F-'!Q$2-[1]!tbl_gk[[#This Row],[Reactions]])/('F+ , F-'!Q$2-'F+ , F-'!Q$3))</f>
        <v>1.2891050001804705E-3</v>
      </c>
      <c r="R1016" s="1" cm="1">
        <f t="array" ref="R1016">[1]!table_weight[Balance]*(('F+ , F-'!R$2-[1]!tbl_gk[[#This Row],[Balance]])/('F+ , F-'!R$2-'F+ , F-'!R$3))</f>
        <v>1.6142751594096668E-3</v>
      </c>
      <c r="S1016" s="1" cm="1">
        <f t="array" ref="S1016">[1]!table_weight[ShotPower]*(('F+ , F-'!S$2-[1]!tbl_gk[[#This Row],[ShotPower]])/('F+ , F-'!S$2-'F+ , F-'!S$3))</f>
        <v>5.9732723886410689E-3</v>
      </c>
      <c r="T1016" s="1" cm="1">
        <f t="array" ref="T1016">[1]!table_weight[Jumping]*(('F+ , F-'!T$2-[1]!tbl_gk[[#This Row],[Jumping]])/('F+ , F-'!T$2-'F+ , F-'!T$3))</f>
        <v>2.4902597721228252E-3</v>
      </c>
      <c r="U1016" s="1" cm="1">
        <f t="array" ref="U1016">[1]!table_weight[Stamina]*(('F+ , F-'!U$2-[1]!tbl_gk[[#This Row],[Stamina]])/('F+ , F-'!U$2-'F+ , F-'!U$3))</f>
        <v>6.8696821299940002E-3</v>
      </c>
      <c r="V1016" s="1" cm="1">
        <f t="array" ref="V1016">[1]!table_weight[Strength]*(('F+ , F-'!V$2-[1]!tbl_gk[[#This Row],[Strength]])/('F+ , F-'!V$2-'F+ , F-'!V$3))</f>
        <v>3.1944021904472097E-2</v>
      </c>
      <c r="W1016" s="1" cm="1">
        <f t="array" ref="W1016">[1]!table_weight[LongShots]*(('F+ , F-'!W$2-[1]!tbl_gk[[#This Row],[LongShots]])/('F+ , F-'!W$2-'F+ , F-'!W$3))</f>
        <v>9.3494698256990638E-3</v>
      </c>
      <c r="X1016" s="1" cm="1">
        <f t="array" ref="X1016">[1]!table_weight[Aggression]*(('F+ , F-'!X$2-[1]!tbl_gk[[#This Row],[Aggression]])/('F+ , F-'!X$2-'F+ , F-'!X$3))</f>
        <v>7.301490721022195E-3</v>
      </c>
      <c r="Y1016" s="1" cm="1">
        <f t="array" ref="Y1016">[1]!table_weight[Interceptions]*(('F+ , F-'!Y$2-[1]!tbl_gk[[#This Row],[Interceptions]])/('F+ , F-'!Y$2-'F+ , F-'!Y$3))</f>
        <v>1.6621279690131864E-2</v>
      </c>
      <c r="Z1016" s="1" cm="1">
        <f t="array" ref="Z1016">[1]!table_weight[Positioning]*(('F+ , F-'!Z$2-[1]!tbl_gk[[#This Row],[Positioning]])/('F+ , F-'!Z$2-'F+ , F-'!Z$3))</f>
        <v>1.1831119223878444E-3</v>
      </c>
      <c r="AA1016" s="1" cm="1">
        <f t="array" ref="AA1016">[1]!table_weight[Vision]*(('F+ , F-'!AA$2-[1]!tbl_gk[[#This Row],[Vision]])/('F+ , F-'!AA$2-'F+ , F-'!AA$3))</f>
        <v>2.7684818983875824E-2</v>
      </c>
      <c r="AB1016" s="1" cm="1">
        <f t="array" ref="AB1016">[1]!table_weight[Penalties]*(('F+ , F-'!AB$2-[1]!tbl_gk[[#This Row],[Penalties]])/('F+ , F-'!AB$2-'F+ , F-'!AB$3))</f>
        <v>1.8399130263605083E-3</v>
      </c>
      <c r="AC1016" s="1" cm="1">
        <f t="array" ref="AC1016">[1]!table_weight[Composure]*(('F+ , F-'!AC$2-[1]!tbl_gk[[#This Row],[Composure]])/('F+ , F-'!AC$2-'F+ , F-'!AC$3))</f>
        <v>1.5478306353044107E-3</v>
      </c>
      <c r="AD1016" s="1" cm="1">
        <f t="array" ref="AD1016">[1]!table_weight[Marking]*(('F+ , F-'!AD$2-[1]!tbl_gk[[#This Row],[Marking]])/('F+ , F-'!AD$2-'F+ , F-'!AD$3))</f>
        <v>1.41973430686543E-2</v>
      </c>
      <c r="AE1016" s="1" cm="1">
        <f t="array" ref="AE1016">[1]!table_weight[StandingTackle]*(('F+ , F-'!AE$2-[1]!tbl_gk[[#This Row],[StandingTackle]])/('F+ , F-'!AE$2-'F+ , F-'!AE$3))</f>
        <v>6.7250572430467741E-3</v>
      </c>
      <c r="AF1016" s="1" cm="1">
        <f t="array" ref="AF1016">[1]!table_weight[SlidingTackle]*(('F+ , F-'!AF$2-[1]!tbl_gk[[#This Row],[SlidingTackle]])/('F+ , F-'!AF$2-'F+ , F-'!AF$3))</f>
        <v>5.977828660486021E-3</v>
      </c>
      <c r="AG1016" s="1" cm="1">
        <f t="array" ref="AG1016">[1]!table_weight[GKDiving]*(('F+ , F-'!AG$2-[1]!tbl_gk[[#This Row],[GKDiving]])/('F+ , F-'!AG$2-'F+ , F-'!AG$3))</f>
        <v>4.6119181624581652E-2</v>
      </c>
      <c r="AH1016" s="1" cm="1">
        <f t="array" ref="AH1016">[1]!table_weight[GKHandling]*(('F+ , F-'!AH$2-[1]!tbl_gk[[#This Row],[GKHandling]])/('F+ , F-'!AH$2-'F+ , F-'!AH$3))</f>
        <v>5.168913109614949E-2</v>
      </c>
      <c r="AI1016" s="1" cm="1">
        <f t="array" ref="AI1016">[1]!table_weight[GKKicking]*(('F+ , F-'!AI$2-[1]!tbl_gk[[#This Row],[GKKicking]])/('F+ , F-'!AI$2-'F+ , F-'!AI$3))</f>
        <v>2.7727411013081817E-2</v>
      </c>
      <c r="AJ1016" s="1" cm="1">
        <f t="array" ref="AJ1016">[1]!table_weight[GKPositioning]*(('F+ , F-'!AJ$2-[1]!tbl_gk[[#This Row],[GKPositioning]])/('F+ , F-'!AJ$2-'F+ , F-'!AJ$3))</f>
        <v>1.4505862254569271E-2</v>
      </c>
      <c r="AK1016" s="1" cm="1">
        <f t="array" ref="AK1016">[1]!table_weight[GKReflexes]*(('F+ , F-'!AK$2-[1]!tbl_gk[[#This Row],[GKReflexes]])/('F+ , F-'!AK$2-'F+ , F-'!AK$3))</f>
        <v>4.1905824290977896E-2</v>
      </c>
    </row>
    <row r="1017" spans="1:37" x14ac:dyDescent="0.55000000000000004">
      <c r="A1017" s="8">
        <f>[1]!tbl_gk[[#This Row],[ID]]</f>
        <v>238167</v>
      </c>
      <c r="B1017" s="2" cm="1">
        <f t="array" ref="B1017">[1]!table_weight[ValueEUR]*(('F+ , F-'!B$2-[1]!tbl_gk[[#This Row],[ValueEUR]])/('F+ , F-'!B$2-'F+ , F-'!B$3))</f>
        <v>1.9013747565638421E-4</v>
      </c>
      <c r="C1017" s="2" cm="1">
        <f t="array" ref="C1017">[1]!table_weight[WageEUR]*(('F+ , F-'!C$2-[1]!tbl_gk[[#This Row],[WageEUR]])/('F+ , F-'!C$2-'F+ , F-'!C$3))</f>
        <v>3.9120935309418161E-4</v>
      </c>
      <c r="D1017" s="2" cm="1">
        <f t="array" ref="D1017">[1]!table_weight[Crossing]*(('F+ , F-'!D$2-[1]!tbl_gk[[#This Row],[Crossing]])/('F+ , F-'!D$2-'F+ , F-'!D$3))</f>
        <v>3.81086577105983E-2</v>
      </c>
      <c r="E1017" s="2" cm="1">
        <f t="array" ref="E1017">[1]!table_weight[Finishing]*(('F+ , F-'!E$2-[1]!tbl_gk[[#This Row],[Finishing]])/('F+ , F-'!E$2-'F+ , F-'!E$3))</f>
        <v>1.6970261636750646E-2</v>
      </c>
      <c r="F1017" s="2" cm="1">
        <f t="array" ref="F1017">[1]!table_weight[HeadingAccuracy]*(('F+ , F-'!F$2-[1]!tbl_gk[[#This Row],[HeadingAccuracy]])/('F+ , F-'!F$2-'F+ , F-'!F$3))</f>
        <v>1.1691929585950599E-2</v>
      </c>
      <c r="G1017" s="2" cm="1">
        <f t="array" ref="G1017">[1]!table_weight[ShortPassing]*(('F+ , F-'!G$2-[1]!tbl_gk[[#This Row],[ShortPassing]])/('F+ , F-'!G$2-'F+ , F-'!G$3))</f>
        <v>4.5002898783658811E-2</v>
      </c>
      <c r="H1017" s="2" cm="1">
        <f t="array" ref="H1017">[1]!table_weight[Volleys]*(('F+ , F-'!H$2-[1]!tbl_gk[[#This Row],[Volleys]])/('F+ , F-'!H$2-'F+ , F-'!H$3))</f>
        <v>1.851827356780974E-3</v>
      </c>
      <c r="I1017" s="2" cm="1">
        <f t="array" ref="I1017">[1]!table_weight[Dribbling]*(('F+ , F-'!I$2-[1]!tbl_gk[[#This Row],[Dribbling]])/('F+ , F-'!I$2-'F+ , F-'!I$3))</f>
        <v>2.0535442652874894E-2</v>
      </c>
      <c r="J1017" s="2" cm="1">
        <f t="array" ref="J1017">[1]!table_weight[Curve]*(('F+ , F-'!J$2-[1]!tbl_gk[[#This Row],[Curve]])/('F+ , F-'!J$2-'F+ , F-'!J$3))</f>
        <v>9.8029273569279467E-3</v>
      </c>
      <c r="K1017" s="2" cm="1">
        <f t="array" ref="K1017">[1]!table_weight[FKAccuracy]*(('F+ , F-'!K$2-[1]!tbl_gk[[#This Row],[FKAccuracy]])/('F+ , F-'!K$2-'F+ , F-'!K$3))</f>
        <v>9.1268634012777444E-3</v>
      </c>
      <c r="L1017" s="2" cm="1">
        <f t="array" ref="L1017">[1]!table_weight[LongPassing]*(('F+ , F-'!L$2-[1]!tbl_gk[[#This Row],[LongPassing]])/('F+ , F-'!L$2-'F+ , F-'!L$3))</f>
        <v>2.1656964003031933E-2</v>
      </c>
      <c r="M1017" s="2" cm="1">
        <f t="array" ref="M1017">[1]!table_weight[BallControl]*(('F+ , F-'!M$2-[1]!tbl_gk[[#This Row],[BallControl]])/('F+ , F-'!M$2-'F+ , F-'!M$3))</f>
        <v>1.5211439002129552E-2</v>
      </c>
      <c r="N1017" s="2" cm="1">
        <f t="array" ref="N1017">[1]!table_weight[Acceleration]*(('F+ , F-'!N$2-[1]!tbl_gk[[#This Row],[Acceleration]])/('F+ , F-'!N$2-'F+ , F-'!N$3))</f>
        <v>7.2155908301866443E-3</v>
      </c>
      <c r="O1017" s="2" cm="1">
        <f t="array" ref="O1017">[1]!table_weight[SprintSpeed]*(('F+ , F-'!O$2-[1]!tbl_gk[[#This Row],[SprintSpeed]])/('F+ , F-'!O$2-'F+ , F-'!O$3))</f>
        <v>1.377426224520838E-2</v>
      </c>
      <c r="P1017" s="2" cm="1">
        <f t="array" ref="P1017">[1]!table_weight[Agility]*(('F+ , F-'!P$2-[1]!tbl_gk[[#This Row],[Agility]])/('F+ , F-'!P$2-'F+ , F-'!P$3))</f>
        <v>5.265498116121768E-3</v>
      </c>
      <c r="Q1017" s="2" cm="1">
        <f t="array" ref="Q1017">[1]!table_weight[Reactions]*(('F+ , F-'!Q$2-[1]!tbl_gk[[#This Row],[Reactions]])/('F+ , F-'!Q$2-'F+ , F-'!Q$3))</f>
        <v>1.3922334001949081E-3</v>
      </c>
      <c r="R1017" s="2" cm="1">
        <f t="array" ref="R1017">[1]!table_weight[Balance]*(('F+ , F-'!R$2-[1]!tbl_gk[[#This Row],[Balance]])/('F+ , F-'!R$2-'F+ , F-'!R$3))</f>
        <v>2.7318502697702049E-3</v>
      </c>
      <c r="S1017" s="2" cm="1">
        <f t="array" ref="S1017">[1]!table_weight[ShotPower]*(('F+ , F-'!S$2-[1]!tbl_gk[[#This Row],[ShotPower]])/('F+ , F-'!S$2-'F+ , F-'!S$3))</f>
        <v>5.7135648934827617E-3</v>
      </c>
      <c r="T1017" s="2" cm="1">
        <f t="array" ref="T1017">[1]!table_weight[Jumping]*(('F+ , F-'!T$2-[1]!tbl_gk[[#This Row],[Jumping]])/('F+ , F-'!T$2-'F+ , F-'!T$3))</f>
        <v>4.551164411121026E-3</v>
      </c>
      <c r="U1017" s="2" cm="1">
        <f t="array" ref="U1017">[1]!table_weight[Stamina]*(('F+ , F-'!U$2-[1]!tbl_gk[[#This Row],[Stamina]])/('F+ , F-'!U$2-'F+ , F-'!U$3))</f>
        <v>1.975033612373275E-2</v>
      </c>
      <c r="V1017" s="2" cm="1">
        <f t="array" ref="V1017">[1]!table_weight[Strength]*(('F+ , F-'!V$2-[1]!tbl_gk[[#This Row],[Strength]])/('F+ , F-'!V$2-'F+ , F-'!V$3))</f>
        <v>2.4845350370144969E-2</v>
      </c>
      <c r="W1017" s="2" cm="1">
        <f t="array" ref="W1017">[1]!table_weight[LongShots]*(('F+ , F-'!W$2-[1]!tbl_gk[[#This Row],[LongShots]])/('F+ , F-'!W$2-'F+ , F-'!W$3))</f>
        <v>9.0897623305407575E-3</v>
      </c>
      <c r="X1017" s="2" cm="1">
        <f t="array" ref="X1017">[1]!table_weight[Aggression]*(('F+ , F-'!X$2-[1]!tbl_gk[[#This Row],[Aggression]])/('F+ , F-'!X$2-'F+ , F-'!X$3))</f>
        <v>1.5211439002129575E-2</v>
      </c>
      <c r="Y1017" s="2" cm="1">
        <f t="array" ref="Y1017">[1]!table_weight[Interceptions]*(('F+ , F-'!Y$2-[1]!tbl_gk[[#This Row],[Interceptions]])/('F+ , F-'!Y$2-'F+ , F-'!Y$3))</f>
        <v>2.0776599612664828E-2</v>
      </c>
      <c r="Z1017" s="2" cm="1">
        <f t="array" ref="Z1017">[1]!table_weight[Positioning]*(('F+ , F-'!Z$2-[1]!tbl_gk[[#This Row],[Positioning]])/('F+ , F-'!Z$2-'F+ , F-'!Z$3))</f>
        <v>1.4788899029848058E-3</v>
      </c>
      <c r="AA1017" s="2" cm="1">
        <f t="array" ref="AA1017">[1]!table_weight[Vision]*(('F+ , F-'!AA$2-[1]!tbl_gk[[#This Row],[Vision]])/('F+ , F-'!AA$2-'F+ , F-'!AA$3))</f>
        <v>3.1234154751039387E-2</v>
      </c>
      <c r="AB1017" s="2" cm="1">
        <f t="array" ref="AB1017">[1]!table_weight[Penalties]*(('F+ , F-'!AB$2-[1]!tbl_gk[[#This Row],[Penalties]])/('F+ , F-'!AB$2-'F+ , F-'!AB$3))</f>
        <v>2.3096780543674466E-3</v>
      </c>
      <c r="AC1017" s="2" cm="1">
        <f t="array" ref="AC1017">[1]!table_weight[Composure]*(('F+ , F-'!AC$2-[1]!tbl_gk[[#This Row],[Composure]])/('F+ , F-'!AC$2-'F+ , F-'!AC$3))</f>
        <v>1.9748183967676961E-3</v>
      </c>
      <c r="AD1017" s="2" cm="1">
        <f t="array" ref="AD1017">[1]!table_weight[Marking]*(('F+ , F-'!AD$2-[1]!tbl_gk[[#This Row],[Marking]])/('F+ , F-'!AD$2-'F+ , F-'!AD$3))</f>
        <v>3.3127133826860035E-2</v>
      </c>
      <c r="AE1017" s="2" cm="1">
        <f t="array" ref="AE1017">[1]!table_weight[StandingTackle]*(('F+ , F-'!AE$2-[1]!tbl_gk[[#This Row],[StandingTackle]])/('F+ , F-'!AE$2-'F+ , F-'!AE$3))</f>
        <v>2.465854322450484E-2</v>
      </c>
      <c r="AF1017" s="2" cm="1">
        <f t="array" ref="AF1017">[1]!table_weight[SlidingTackle]*(('F+ , F-'!AF$2-[1]!tbl_gk[[#This Row],[SlidingTackle]])/('F+ , F-'!AF$2-'F+ , F-'!AF$3))</f>
        <v>9.7139715732897855E-3</v>
      </c>
      <c r="AG1017" s="2" cm="1">
        <f t="array" ref="AG1017">[1]!table_weight[GKDiving]*(('F+ , F-'!AG$2-[1]!tbl_gk[[#This Row],[GKDiving]])/('F+ , F-'!AG$2-'F+ , F-'!AG$3))</f>
        <v>4.7827299462529123E-2</v>
      </c>
      <c r="AH1017" s="2" cm="1">
        <f t="array" ref="AH1017">[1]!table_weight[GKHandling]*(('F+ , F-'!AH$2-[1]!tbl_gk[[#This Row],[GKHandling]])/('F+ , F-'!AH$2-'F+ , F-'!AH$3))</f>
        <v>4.9906747265247783E-2</v>
      </c>
      <c r="AI1017" s="2" cm="1">
        <f t="array" ref="AI1017">[1]!table_weight[GKKicking]*(('F+ , F-'!AI$2-[1]!tbl_gk[[#This Row],[GKKicking]])/('F+ , F-'!AI$2-'F+ , F-'!AI$3))</f>
        <v>2.5938545786431375E-2</v>
      </c>
      <c r="AJ1017" s="2" cm="1">
        <f t="array" ref="AJ1017">[1]!table_weight[GKPositioning]*(('F+ , F-'!AJ$2-[1]!tbl_gk[[#This Row],[GKPositioning]])/('F+ , F-'!AJ$2-'F+ , F-'!AJ$3))</f>
        <v>1.8290000234022125E-2</v>
      </c>
      <c r="AK1017" s="2" cm="1">
        <f t="array" ref="AK1017">[1]!table_weight[GKReflexes]*(('F+ , F-'!AK$2-[1]!tbl_gk[[#This Row],[GKReflexes]])/('F+ , F-'!AK$2-'F+ , F-'!AK$3))</f>
        <v>4.9193793732887098E-2</v>
      </c>
    </row>
    <row r="1018" spans="1:37" x14ac:dyDescent="0.55000000000000004">
      <c r="A1018" s="7">
        <f>[1]!tbl_gk[[#This Row],[ID]]</f>
        <v>238186</v>
      </c>
      <c r="B1018" s="1" cm="1">
        <f t="array" ref="B1018">[1]!table_weight[ValueEUR]*(('F+ , F-'!B$2-[1]!tbl_gk[[#This Row],[ValueEUR]])/('F+ , F-'!B$2-'F+ , F-'!B$3))</f>
        <v>1.6948780500474119E-3</v>
      </c>
      <c r="C1018" s="1" cm="1">
        <f t="array" ref="C1018">[1]!table_weight[WageEUR]*(('F+ , F-'!C$2-[1]!tbl_gk[[#This Row],[WageEUR]])/('F+ , F-'!C$2-'F+ , F-'!C$3))</f>
        <v>2.8949492128969444E-3</v>
      </c>
      <c r="D1018" s="1" cm="1">
        <f t="array" ref="D1018">[1]!table_weight[Crossing]*(('F+ , F-'!D$2-[1]!tbl_gk[[#This Row],[Crossing]])/('F+ , F-'!D$2-'F+ , F-'!D$3))</f>
        <v>3.5866971962916043E-2</v>
      </c>
      <c r="E1018" s="1" cm="1">
        <f t="array" ref="E1018">[1]!table_weight[Finishing]*(('F+ , F-'!E$2-[1]!tbl_gk[[#This Row],[Finishing]])/('F+ , F-'!E$2-'F+ , F-'!E$3))</f>
        <v>1.8966763005780131E-2</v>
      </c>
      <c r="F1018" s="1" cm="1">
        <f t="array" ref="F1018">[1]!table_weight[HeadingAccuracy]*(('F+ , F-'!F$2-[1]!tbl_gk[[#This Row],[HeadingAccuracy]])/('F+ , F-'!F$2-'F+ , F-'!F$3))</f>
        <v>1.210949849973455E-2</v>
      </c>
      <c r="G1018" s="1" cm="1">
        <f t="array" ref="G1018">[1]!table_weight[ShortPassing]*(('F+ , F-'!G$2-[1]!tbl_gk[[#This Row],[ShortPassing]])/('F+ , F-'!G$2-'F+ , F-'!G$3))</f>
        <v>4.9221920544626818E-2</v>
      </c>
      <c r="H1018" s="1" cm="1">
        <f t="array" ref="H1018">[1]!table_weight[Volleys]*(('F+ , F-'!H$2-[1]!tbl_gk[[#This Row],[Volleys]])/('F+ , F-'!H$2-'F+ , F-'!H$3))</f>
        <v>2.4305234057750281E-3</v>
      </c>
      <c r="I1018" s="1" cm="1">
        <f t="array" ref="I1018">[1]!table_weight[Dribbling]*(('F+ , F-'!I$2-[1]!tbl_gk[[#This Row],[Dribbling]])/('F+ , F-'!I$2-'F+ , F-'!I$3))</f>
        <v>1.9557564431309422E-2</v>
      </c>
      <c r="J1018" s="1" cm="1">
        <f t="array" ref="J1018">[1]!table_weight[Curve]*(('F+ , F-'!J$2-[1]!tbl_gk[[#This Row],[Curve]])/('F+ , F-'!J$2-'F+ , F-'!J$3))</f>
        <v>9.4648953791028455E-3</v>
      </c>
      <c r="K1018" s="1" cm="1">
        <f t="array" ref="K1018">[1]!table_weight[FKAccuracy]*(('F+ , F-'!K$2-[1]!tbl_gk[[#This Row],[FKAccuracy]])/('F+ , F-'!K$2-'F+ , F-'!K$3))</f>
        <v>9.1268634012777444E-3</v>
      </c>
      <c r="L1018" s="1" cm="1">
        <f t="array" ref="L1018">[1]!table_weight[LongPassing]*(('F+ , F-'!L$2-[1]!tbl_gk[[#This Row],[LongPassing]])/('F+ , F-'!L$2-'F+ , F-'!L$3))</f>
        <v>2.2198388103107734E-2</v>
      </c>
      <c r="M1018" s="1" cm="1">
        <f t="array" ref="M1018">[1]!table_weight[BallControl]*(('F+ , F-'!M$2-[1]!tbl_gk[[#This Row],[BallControl]])/('F+ , F-'!M$2-'F+ , F-'!M$3))</f>
        <v>1.3907601373375588E-2</v>
      </c>
      <c r="N1018" s="1" cm="1">
        <f t="array" ref="N1018">[1]!table_weight[Acceleration]*(('F+ , F-'!N$2-[1]!tbl_gk[[#This Row],[Acceleration]])/('F+ , F-'!N$2-'F+ , F-'!N$3))</f>
        <v>8.3430268974033078E-3</v>
      </c>
      <c r="O1018" s="1" cm="1">
        <f t="array" ref="O1018">[1]!table_weight[SprintSpeed]*(('F+ , F-'!O$2-[1]!tbl_gk[[#This Row],[SprintSpeed]])/('F+ , F-'!O$2-'F+ , F-'!O$3))</f>
        <v>1.124429571037419E-2</v>
      </c>
      <c r="P1018" s="1" cm="1">
        <f t="array" ref="P1018">[1]!table_weight[Agility]*(('F+ , F-'!P$2-[1]!tbl_gk[[#This Row],[Agility]])/('F+ , F-'!P$2-'F+ , F-'!P$3))</f>
        <v>3.2763099389202109E-3</v>
      </c>
      <c r="Q1018" s="1" cm="1">
        <f t="array" ref="Q1018">[1]!table_weight[Reactions]*(('F+ , F-'!Q$2-[1]!tbl_gk[[#This Row],[Reactions]])/('F+ , F-'!Q$2-'F+ , F-'!Q$3))</f>
        <v>1.3922334001949081E-3</v>
      </c>
      <c r="R1018" s="1" cm="1">
        <f t="array" ref="R1018">[1]!table_weight[Balance]*(('F+ , F-'!R$2-[1]!tbl_gk[[#This Row],[Balance]])/('F+ , F-'!R$2-'F+ , F-'!R$3))</f>
        <v>2.5455877513767822E-3</v>
      </c>
      <c r="S1018" s="1" cm="1">
        <f t="array" ref="S1018">[1]!table_weight[ShotPower]*(('F+ , F-'!S$2-[1]!tbl_gk[[#This Row],[ShotPower]])/('F+ , F-'!S$2-'F+ , F-'!S$3))</f>
        <v>4.6747349128495319E-3</v>
      </c>
      <c r="T1018" s="1" cm="1">
        <f t="array" ref="T1018">[1]!table_weight[Jumping]*(('F+ , F-'!T$2-[1]!tbl_gk[[#This Row],[Jumping]])/('F+ , F-'!T$2-'F+ , F-'!T$3))</f>
        <v>3.5207120916219254E-3</v>
      </c>
      <c r="U1018" s="1" cm="1">
        <f t="array" ref="U1018">[1]!table_weight[Stamina]*(('F+ , F-'!U$2-[1]!tbl_gk[[#This Row],[Stamina]])/('F+ , F-'!U$2-'F+ , F-'!U$3))</f>
        <v>1.288065399373875E-2</v>
      </c>
      <c r="V1018" s="1" cm="1">
        <f t="array" ref="V1018">[1]!table_weight[Strength]*(('F+ , F-'!V$2-[1]!tbl_gk[[#This Row],[Strength]])/('F+ , F-'!V$2-'F+ , F-'!V$3))</f>
        <v>1.3310009126863375E-2</v>
      </c>
      <c r="W1018" s="1" cm="1">
        <f t="array" ref="W1018">[1]!table_weight[LongShots]*(('F+ , F-'!W$2-[1]!tbl_gk[[#This Row],[LongShots]])/('F+ , F-'!W$2-'F+ , F-'!W$3))</f>
        <v>9.86888481601568E-3</v>
      </c>
      <c r="X1018" s="1" cm="1">
        <f t="array" ref="X1018">[1]!table_weight[Aggression]*(('F+ , F-'!X$2-[1]!tbl_gk[[#This Row],[Aggression]])/('F+ , F-'!X$2-'F+ , F-'!X$3))</f>
        <v>1.2169151201703659E-2</v>
      </c>
      <c r="Y1018" s="1" cm="1">
        <f t="array" ref="Y1018">[1]!table_weight[Interceptions]*(('F+ , F-'!Y$2-[1]!tbl_gk[[#This Row],[Interceptions]])/('F+ , F-'!Y$2-'F+ , F-'!Y$3))</f>
        <v>2.2854259573931314E-2</v>
      </c>
      <c r="Z1018" s="1" cm="1">
        <f t="array" ref="Z1018">[1]!table_weight[Positioning]*(('F+ , F-'!Z$2-[1]!tbl_gk[[#This Row],[Positioning]])/('F+ , F-'!Z$2-'F+ , F-'!Z$3))</f>
        <v>1.7746678835817667E-3</v>
      </c>
      <c r="AA1018" s="1" cm="1">
        <f t="array" ref="AA1018">[1]!table_weight[Vision]*(('F+ , F-'!AA$2-[1]!tbl_gk[[#This Row],[Vision]])/('F+ , F-'!AA$2-'F+ , F-'!AA$3))</f>
        <v>2.1296014602981403E-2</v>
      </c>
      <c r="AB1018" s="1" cm="1">
        <f t="array" ref="AB1018">[1]!table_weight[Penalties]*(('F+ , F-'!AB$2-[1]!tbl_gk[[#This Row],[Penalties]])/('F+ , F-'!AB$2-'F+ , F-'!AB$3))</f>
        <v>2.1922367973657118E-3</v>
      </c>
      <c r="AC1018" s="1" cm="1">
        <f t="array" ref="AC1018">[1]!table_weight[Composure]*(('F+ , F-'!AC$2-[1]!tbl_gk[[#This Row],[Composure]])/('F+ , F-'!AC$2-'F+ , F-'!AC$3))</f>
        <v>1.4944571651214996E-3</v>
      </c>
      <c r="AD1018" s="1" cm="1">
        <f t="array" ref="AD1018">[1]!table_weight[Marking]*(('F+ , F-'!AD$2-[1]!tbl_gk[[#This Row],[Marking]])/('F+ , F-'!AD$2-'F+ , F-'!AD$3))</f>
        <v>2.366223844775717E-2</v>
      </c>
      <c r="AE1018" s="1" cm="1">
        <f t="array" ref="AE1018">[1]!table_weight[StandingTackle]*(('F+ , F-'!AE$2-[1]!tbl_gk[[#This Row],[StandingTackle]])/('F+ , F-'!AE$2-'F+ , F-'!AE$3))</f>
        <v>3.362528621523387E-2</v>
      </c>
      <c r="AF1018" s="1" cm="1">
        <f t="array" ref="AF1018">[1]!table_weight[SlidingTackle]*(('F+ , F-'!AF$2-[1]!tbl_gk[[#This Row],[SlidingTackle]])/('F+ , F-'!AF$2-'F+ , F-'!AF$3))</f>
        <v>8.2195144081682794E-3</v>
      </c>
      <c r="AG1018" s="1" cm="1">
        <f t="array" ref="AG1018">[1]!table_weight[GKDiving]*(('F+ , F-'!AG$2-[1]!tbl_gk[[#This Row],[GKDiving]])/('F+ , F-'!AG$2-'F+ , F-'!AG$3))</f>
        <v>2.7329885407159499E-2</v>
      </c>
      <c r="AH1018" s="1" cm="1">
        <f t="array" ref="AH1018">[1]!table_weight[GKHandling]*(('F+ , F-'!AH$2-[1]!tbl_gk[[#This Row],[GKHandling]])/('F+ , F-'!AH$2-'F+ , F-'!AH$3))</f>
        <v>3.208290895623072E-2</v>
      </c>
      <c r="AI1018" s="1" cm="1">
        <f t="array" ref="AI1018">[1]!table_weight[GKKicking]*(('F+ , F-'!AI$2-[1]!tbl_gk[[#This Row],[GKKicking]])/('F+ , F-'!AI$2-'F+ , F-'!AI$3))</f>
        <v>2.1466382719805277E-2</v>
      </c>
      <c r="AJ1018" s="1" cm="1">
        <f t="array" ref="AJ1018">[1]!table_weight[GKPositioning]*(('F+ , F-'!AJ$2-[1]!tbl_gk[[#This Row],[GKPositioning]])/('F+ , F-'!AJ$2-'F+ , F-'!AJ$3))</f>
        <v>1.1352413938358561E-2</v>
      </c>
      <c r="AK1018" s="1" cm="1">
        <f t="array" ref="AK1018">[1]!table_weight[GKReflexes]*(('F+ , F-'!AK$2-[1]!tbl_gk[[#This Row],[GKReflexes]])/('F+ , F-'!AK$2-'F+ , F-'!AK$3))</f>
        <v>2.9151877767636801E-2</v>
      </c>
    </row>
    <row r="1019" spans="1:37" x14ac:dyDescent="0.55000000000000004">
      <c r="A1019" s="8">
        <f>[1]!tbl_gk[[#This Row],[ID]]</f>
        <v>238223</v>
      </c>
      <c r="B1019" s="2" cm="1">
        <f t="array" ref="B1019">[1]!table_weight[ValueEUR]*(('F+ , F-'!B$2-[1]!tbl_gk[[#This Row],[ValueEUR]])/('F+ , F-'!B$2-'F+ , F-'!B$3))</f>
        <v>5.2195206385543126E-4</v>
      </c>
      <c r="C1019" s="2" cm="1">
        <f t="array" ref="C1019">[1]!table_weight[WageEUR]*(('F+ , F-'!C$2-[1]!tbl_gk[[#This Row],[WageEUR]])/('F+ , F-'!C$2-'F+ , F-'!C$3))</f>
        <v>0</v>
      </c>
      <c r="D1019" s="2" cm="1">
        <f t="array" ref="D1019">[1]!table_weight[Crossing]*(('F+ , F-'!D$2-[1]!tbl_gk[[#This Row],[Crossing]])/('F+ , F-'!D$2-'F+ , F-'!D$3))</f>
        <v>3.5866971962916043E-2</v>
      </c>
      <c r="E1019" s="2" cm="1">
        <f t="array" ref="E1019">[1]!table_weight[Finishing]*(('F+ , F-'!E$2-[1]!tbl_gk[[#This Row],[Finishing]])/('F+ , F-'!E$2-'F+ , F-'!E$3))</f>
        <v>1.6970261636750646E-2</v>
      </c>
      <c r="F1019" s="2" cm="1">
        <f t="array" ref="F1019">[1]!table_weight[HeadingAccuracy]*(('F+ , F-'!F$2-[1]!tbl_gk[[#This Row],[HeadingAccuracy]])/('F+ , F-'!F$2-'F+ , F-'!F$3))</f>
        <v>1.00216539308148E-2</v>
      </c>
      <c r="G1019" s="2" cm="1">
        <f t="array" ref="G1019">[1]!table_weight[ShortPassing]*(('F+ , F-'!G$2-[1]!tbl_gk[[#This Row],[ShortPassing]])/('F+ , F-'!G$2-'F+ , F-'!G$3))</f>
        <v>5.0628261131616156E-2</v>
      </c>
      <c r="H1019" s="2" cm="1">
        <f t="array" ref="H1019">[1]!table_weight[Volleys]*(('F+ , F-'!H$2-[1]!tbl_gk[[#This Row],[Volleys]])/('F+ , F-'!H$2-'F+ , F-'!H$3))</f>
        <v>1.6203489371833524E-3</v>
      </c>
      <c r="I1019" s="2" cm="1">
        <f t="array" ref="I1019">[1]!table_weight[Dribbling]*(('F+ , F-'!I$2-[1]!tbl_gk[[#This Row],[Dribbling]])/('F+ , F-'!I$2-'F+ , F-'!I$3))</f>
        <v>1.2712416880351124E-2</v>
      </c>
      <c r="J1019" s="2" cm="1">
        <f t="array" ref="J1019">[1]!table_weight[Curve]*(('F+ , F-'!J$2-[1]!tbl_gk[[#This Row],[Curve]])/('F+ , F-'!J$2-'F+ , F-'!J$3))</f>
        <v>8.6198154345400926E-3</v>
      </c>
      <c r="K1019" s="2" cm="1">
        <f t="array" ref="K1019">[1]!table_weight[FKAccuracy]*(('F+ , F-'!K$2-[1]!tbl_gk[[#This Row],[FKAccuracy]])/('F+ , F-'!K$2-'F+ , F-'!K$3))</f>
        <v>8.5184058411925615E-3</v>
      </c>
      <c r="L1019" s="2" cm="1">
        <f t="array" ref="L1019">[1]!table_weight[LongPassing]*(('F+ , F-'!L$2-[1]!tbl_gk[[#This Row],[LongPassing]])/('F+ , F-'!L$2-'F+ , F-'!L$3))</f>
        <v>2.3822660403335128E-2</v>
      </c>
      <c r="M1019" s="2" cm="1">
        <f t="array" ref="M1019">[1]!table_weight[BallControl]*(('F+ , F-'!M$2-[1]!tbl_gk[[#This Row],[BallControl]])/('F+ , F-'!M$2-'F+ , F-'!M$3))</f>
        <v>9.9960884871137055E-3</v>
      </c>
      <c r="N1019" s="2" cm="1">
        <f t="array" ref="N1019">[1]!table_weight[Acceleration]*(('F+ , F-'!N$2-[1]!tbl_gk[[#This Row],[Acceleration]])/('F+ , F-'!N$2-'F+ , F-'!N$3))</f>
        <v>7.666565257073309E-3</v>
      </c>
      <c r="O1019" s="2" cm="1">
        <f t="array" ref="O1019">[1]!table_weight[SprintSpeed]*(('F+ , F-'!O$2-[1]!tbl_gk[[#This Row],[SprintSpeed]])/('F+ , F-'!O$2-'F+ , F-'!O$3))</f>
        <v>8.4332217827806418E-3</v>
      </c>
      <c r="P1019" s="2" cm="1">
        <f t="array" ref="P1019">[1]!table_weight[Agility]*(('F+ , F-'!P$2-[1]!tbl_gk[[#This Row],[Agility]])/('F+ , F-'!P$2-'F+ , F-'!P$3))</f>
        <v>3.3933210081673617E-3</v>
      </c>
      <c r="Q1019" s="2" cm="1">
        <f t="array" ref="Q1019">[1]!table_weight[Reactions]*(('F+ , F-'!Q$2-[1]!tbl_gk[[#This Row],[Reactions]])/('F+ , F-'!Q$2-'F+ , F-'!Q$3))</f>
        <v>1.7016186002382209E-3</v>
      </c>
      <c r="R1019" s="2" cm="1">
        <f t="array" ref="R1019">[1]!table_weight[Balance]*(('F+ , F-'!R$2-[1]!tbl_gk[[#This Row],[Balance]])/('F+ , F-'!R$2-'F+ , F-'!R$3))</f>
        <v>1.2417501226228205E-3</v>
      </c>
      <c r="S1019" s="2" cm="1">
        <f t="array" ref="S1019">[1]!table_weight[ShotPower]*(('F+ , F-'!S$2-[1]!tbl_gk[[#This Row],[ShotPower]])/('F+ , F-'!S$2-'F+ , F-'!S$3))</f>
        <v>5.1941499031661464E-3</v>
      </c>
      <c r="T1019" s="2" cm="1">
        <f t="array" ref="T1019">[1]!table_weight[Jumping]*(('F+ , F-'!T$2-[1]!tbl_gk[[#This Row],[Jumping]])/('F+ , F-'!T$2-'F+ , F-'!T$3))</f>
        <v>1.8891625857483504E-3</v>
      </c>
      <c r="U1019" s="2" cm="1">
        <f t="array" ref="U1019">[1]!table_weight[Stamina]*(('F+ , F-'!U$2-[1]!tbl_gk[[#This Row],[Stamina]])/('F+ , F-'!U$2-'F+ , F-'!U$3))</f>
        <v>1.288065399373875E-2</v>
      </c>
      <c r="V1019" s="2" cm="1">
        <f t="array" ref="V1019">[1]!table_weight[Strength]*(('F+ , F-'!V$2-[1]!tbl_gk[[#This Row],[Strength]])/('F+ , F-'!V$2-'F+ , F-'!V$3))</f>
        <v>4.4366697089544584E-2</v>
      </c>
      <c r="W1019" s="2" cm="1">
        <f t="array" ref="W1019">[1]!table_weight[LongShots]*(('F+ , F-'!W$2-[1]!tbl_gk[[#This Row],[LongShots]])/('F+ , F-'!W$2-'F+ , F-'!W$3))</f>
        <v>9.0897623305407575E-3</v>
      </c>
      <c r="X1019" s="2" cm="1">
        <f t="array" ref="X1019">[1]!table_weight[Aggression]*(('F+ , F-'!X$2-[1]!tbl_gk[[#This Row],[Aggression]])/('F+ , F-'!X$2-'F+ , F-'!X$3))</f>
        <v>1.3386066321874024E-2</v>
      </c>
      <c r="Y1019" s="2" cm="1">
        <f t="array" ref="Y1019">[1]!table_weight[Interceptions]*(('F+ , F-'!Y$2-[1]!tbl_gk[[#This Row],[Interceptions]])/('F+ , F-'!Y$2-'F+ , F-'!Y$3))</f>
        <v>1.8698939651398346E-2</v>
      </c>
      <c r="Z1019" s="2" cm="1">
        <f t="array" ref="Z1019">[1]!table_weight[Positioning]*(('F+ , F-'!Z$2-[1]!tbl_gk[[#This Row],[Positioning]])/('F+ , F-'!Z$2-'F+ , F-'!Z$3))</f>
        <v>1.6267788932832863E-3</v>
      </c>
      <c r="AA1019" s="2" cm="1">
        <f t="array" ref="AA1019">[1]!table_weight[Vision]*(('F+ , F-'!AA$2-[1]!tbl_gk[[#This Row],[Vision]])/('F+ , F-'!AA$2-'F+ , F-'!AA$3))</f>
        <v>1.7746678835817837E-2</v>
      </c>
      <c r="AB1019" s="2" cm="1">
        <f t="array" ref="AB1019">[1]!table_weight[Penalties]*(('F+ , F-'!AB$2-[1]!tbl_gk[[#This Row],[Penalties]])/('F+ , F-'!AB$2-'F+ , F-'!AB$3))</f>
        <v>2.1139426260312223E-3</v>
      </c>
      <c r="AC1019" s="2" cm="1">
        <f t="array" ref="AC1019">[1]!table_weight[Composure]*(('F+ , F-'!AC$2-[1]!tbl_gk[[#This Row],[Composure]])/('F+ , F-'!AC$2-'F+ , F-'!AC$3))</f>
        <v>1.2275898142069463E-3</v>
      </c>
      <c r="AD1019" s="2" cm="1">
        <f t="array" ref="AD1019">[1]!table_weight[Marking]*(('F+ , F-'!AD$2-[1]!tbl_gk[[#This Row],[Marking]])/('F+ , F-'!AD$2-'F+ , F-'!AD$3))</f>
        <v>6.3099302527352442E-3</v>
      </c>
      <c r="AE1019" s="2" cm="1">
        <f t="array" ref="AE1019">[1]!table_weight[StandingTackle]*(('F+ , F-'!AE$2-[1]!tbl_gk[[#This Row],[StandingTackle]])/('F+ , F-'!AE$2-'F+ , F-'!AE$3))</f>
        <v>2.017517172914032E-2</v>
      </c>
      <c r="AF1019" s="2" cm="1">
        <f t="array" ref="AF1019">[1]!table_weight[SlidingTackle]*(('F+ , F-'!AF$2-[1]!tbl_gk[[#This Row],[SlidingTackle]])/('F+ , F-'!AF$2-'F+ , F-'!AF$3))</f>
        <v>7.4722858256075263E-3</v>
      </c>
      <c r="AG1019" s="2" cm="1">
        <f t="array" ref="AG1019">[1]!table_weight[GKDiving]*(('F+ , F-'!AG$2-[1]!tbl_gk[[#This Row],[GKDiving]])/('F+ , F-'!AG$2-'F+ , F-'!AG$3))</f>
        <v>2.9038003245106969E-2</v>
      </c>
      <c r="AH1019" s="2" cm="1">
        <f t="array" ref="AH1019">[1]!table_weight[GKHandling]*(('F+ , F-'!AH$2-[1]!tbl_gk[[#This Row],[GKHandling]])/('F+ , F-'!AH$2-'F+ , F-'!AH$3))</f>
        <v>3.0300525125329006E-2</v>
      </c>
      <c r="AI1019" s="2" cm="1">
        <f t="array" ref="AI1019">[1]!table_weight[GKKicking]*(('F+ , F-'!AI$2-[1]!tbl_gk[[#This Row],[GKKicking]])/('F+ , F-'!AI$2-'F+ , F-'!AI$3))</f>
        <v>2.3255247946455719E-2</v>
      </c>
      <c r="AJ1019" s="2" cm="1">
        <f t="array" ref="AJ1019">[1]!table_weight[GKPositioning]*(('F+ , F-'!AJ$2-[1]!tbl_gk[[#This Row],[GKPositioning]])/('F+ , F-'!AJ$2-'F+ , F-'!AJ$3))</f>
        <v>1.3244482928084987E-2</v>
      </c>
      <c r="AK1019" s="2" cm="1">
        <f t="array" ref="AK1019">[1]!table_weight[GKReflexes]*(('F+ , F-'!AK$2-[1]!tbl_gk[[#This Row],[GKReflexes]])/('F+ , F-'!AK$2-'F+ , F-'!AK$3))</f>
        <v>4.0083831930500594E-2</v>
      </c>
    </row>
    <row r="1020" spans="1:37" x14ac:dyDescent="0.55000000000000004">
      <c r="A1020" s="7">
        <f>[1]!tbl_gk[[#This Row],[ID]]</f>
        <v>238489</v>
      </c>
      <c r="B1020" s="1" cm="1">
        <f t="array" ref="B1020">[1]!table_weight[ValueEUR]*(('F+ , F-'!B$2-[1]!tbl_gk[[#This Row],[ValueEUR]])/('F+ , F-'!B$2-'F+ , F-'!B$3))</f>
        <v>1.3612114734491143E-4</v>
      </c>
      <c r="C1020" s="1" cm="1">
        <f t="array" ref="C1020">[1]!table_weight[WageEUR]*(('F+ , F-'!C$2-[1]!tbl_gk[[#This Row],[WageEUR]])/('F+ , F-'!C$2-'F+ , F-'!C$3))</f>
        <v>2.3472561185650898E-4</v>
      </c>
      <c r="D1020" s="1" cm="1">
        <f t="array" ref="D1020">[1]!table_weight[Crossing]*(('F+ , F-'!D$2-[1]!tbl_gk[[#This Row],[Crossing]])/('F+ , F-'!D$2-'F+ , F-'!D$3))</f>
        <v>3.9229500584439428E-2</v>
      </c>
      <c r="E1020" s="1" cm="1">
        <f t="array" ref="E1020">[1]!table_weight[Finishing]*(('F+ , F-'!E$2-[1]!tbl_gk[[#This Row],[Finishing]])/('F+ , F-'!E$2-'F+ , F-'!E$3))</f>
        <v>1.7968512321265388E-2</v>
      </c>
      <c r="F1020" s="1" cm="1">
        <f t="array" ref="F1020">[1]!table_weight[HeadingAccuracy]*(('F+ , F-'!F$2-[1]!tbl_gk[[#This Row],[HeadingAccuracy]])/('F+ , F-'!F$2-'F+ , F-'!F$3))</f>
        <v>1.294463632730245E-2</v>
      </c>
      <c r="G1020" s="1" cm="1">
        <f t="array" ref="G1020">[1]!table_weight[ShortPassing]*(('F+ , F-'!G$2-[1]!tbl_gk[[#This Row],[ShortPassing]])/('F+ , F-'!G$2-'F+ , F-'!G$3))</f>
        <v>4.781557995763748E-2</v>
      </c>
      <c r="H1020" s="1" cm="1">
        <f t="array" ref="H1020">[1]!table_weight[Volleys]*(('F+ , F-'!H$2-[1]!tbl_gk[[#This Row],[Volleys]])/('F+ , F-'!H$2-'F+ , F-'!H$3))</f>
        <v>1.851827356780974E-3</v>
      </c>
      <c r="I1020" s="1" cm="1">
        <f t="array" ref="I1020">[1]!table_weight[Dribbling]*(('F+ , F-'!I$2-[1]!tbl_gk[[#This Row],[Dribbling]])/('F+ , F-'!I$2-'F+ , F-'!I$3))</f>
        <v>1.4668173323482065E-2</v>
      </c>
      <c r="J1020" s="1" cm="1">
        <f t="array" ref="J1020">[1]!table_weight[Curve]*(('F+ , F-'!J$2-[1]!tbl_gk[[#This Row],[Curve]])/('F+ , F-'!J$2-'F+ , F-'!J$3))</f>
        <v>9.4648953791028455E-3</v>
      </c>
      <c r="K1020" s="1" cm="1">
        <f t="array" ref="K1020">[1]!table_weight[FKAccuracy]*(('F+ , F-'!K$2-[1]!tbl_gk[[#This Row],[FKAccuracy]])/('F+ , F-'!K$2-'F+ , F-'!K$3))</f>
        <v>8.5184058411925615E-3</v>
      </c>
      <c r="L1020" s="1" cm="1">
        <f t="array" ref="L1020">[1]!table_weight[LongPassing]*(('F+ , F-'!L$2-[1]!tbl_gk[[#This Row],[LongPassing]])/('F+ , F-'!L$2-'F+ , F-'!L$3))</f>
        <v>2.1656964003031933E-2</v>
      </c>
      <c r="M1020" s="1" cm="1">
        <f t="array" ref="M1020">[1]!table_weight[BallControl]*(('F+ , F-'!M$2-[1]!tbl_gk[[#This Row],[BallControl]])/('F+ , F-'!M$2-'F+ , F-'!M$3))</f>
        <v>1.1299926115867666E-2</v>
      </c>
      <c r="N1020" s="1" cm="1">
        <f t="array" ref="N1020">[1]!table_weight[Acceleration]*(('F+ , F-'!N$2-[1]!tbl_gk[[#This Row],[Acceleration]])/('F+ , F-'!N$2-'F+ , F-'!N$3))</f>
        <v>4.0587698419799877E-3</v>
      </c>
      <c r="O1020" s="1" cm="1">
        <f t="array" ref="O1020">[1]!table_weight[SprintSpeed]*(('F+ , F-'!O$2-[1]!tbl_gk[[#This Row],[SprintSpeed]])/('F+ , F-'!O$2-'F+ , F-'!O$3))</f>
        <v>4.4977182841496755E-3</v>
      </c>
      <c r="P1020" s="1" cm="1">
        <f t="array" ref="P1020">[1]!table_weight[Agility]*(('F+ , F-'!P$2-[1]!tbl_gk[[#This Row],[Agility]])/('F+ , F-'!P$2-'F+ , F-'!P$3))</f>
        <v>2.5742435234373086E-3</v>
      </c>
      <c r="Q1020" s="1" cm="1">
        <f t="array" ref="Q1020">[1]!table_weight[Reactions]*(('F+ , F-'!Q$2-[1]!tbl_gk[[#This Row],[Reactions]])/('F+ , F-'!Q$2-'F+ , F-'!Q$3))</f>
        <v>1.3406692001876892E-3</v>
      </c>
      <c r="R1020" s="1" cm="1">
        <f t="array" ref="R1020">[1]!table_weight[Balance]*(('F+ , F-'!R$2-[1]!tbl_gk[[#This Row],[Balance]])/('F+ , F-'!R$2-'F+ , F-'!R$3))</f>
        <v>1.3038376287539614E-3</v>
      </c>
      <c r="S1020" s="1" cm="1">
        <f t="array" ref="S1020">[1]!table_weight[ShotPower]*(('F+ , F-'!S$2-[1]!tbl_gk[[#This Row],[ShotPower]])/('F+ , F-'!S$2-'F+ , F-'!S$3))</f>
        <v>6.4926873789576834E-3</v>
      </c>
      <c r="T1020" s="1" cm="1">
        <f t="array" ref="T1020">[1]!table_weight[Jumping]*(('F+ , F-'!T$2-[1]!tbl_gk[[#This Row],[Jumping]])/('F+ , F-'!T$2-'F+ , F-'!T$3))</f>
        <v>1.9750336123732751E-3</v>
      </c>
      <c r="U1020" s="1" cm="1">
        <f t="array" ref="U1020">[1]!table_weight[Stamina]*(('F+ , F-'!U$2-[1]!tbl_gk[[#This Row],[Stamina]])/('F+ , F-'!U$2-'F+ , F-'!U$3))</f>
        <v>1.3739364259988E-2</v>
      </c>
      <c r="V1020" s="1" cm="1">
        <f t="array" ref="V1020">[1]!table_weight[Strength]*(('F+ , F-'!V$2-[1]!tbl_gk[[#This Row],[Strength]])/('F+ , F-'!V$2-'F+ , F-'!V$3))</f>
        <v>1.5972010952236049E-2</v>
      </c>
      <c r="W1020" s="1" cm="1">
        <f t="array" ref="W1020">[1]!table_weight[LongShots]*(('F+ , F-'!W$2-[1]!tbl_gk[[#This Row],[LongShots]])/('F+ , F-'!W$2-'F+ , F-'!W$3))</f>
        <v>8.8300548353824494E-3</v>
      </c>
      <c r="X1020" s="1" cm="1">
        <f t="array" ref="X1020">[1]!table_weight[Aggression]*(('F+ , F-'!X$2-[1]!tbl_gk[[#This Row],[Aggression]])/('F+ , F-'!X$2-'F+ , F-'!X$3))</f>
        <v>8.5184058411925615E-3</v>
      </c>
      <c r="Y1020" s="1" cm="1">
        <f t="array" ref="Y1020">[1]!table_weight[Interceptions]*(('F+ , F-'!Y$2-[1]!tbl_gk[[#This Row],[Interceptions]])/('F+ , F-'!Y$2-'F+ , F-'!Y$3))</f>
        <v>1.7313833010554024E-2</v>
      </c>
      <c r="Z1020" s="1" cm="1">
        <f t="array" ref="Z1020">[1]!table_weight[Positioning]*(('F+ , F-'!Z$2-[1]!tbl_gk[[#This Row],[Positioning]])/('F+ , F-'!Z$2-'F+ , F-'!Z$3))</f>
        <v>1.3310009126863251E-3</v>
      </c>
      <c r="AA1020" s="1" cm="1">
        <f t="array" ref="AA1020">[1]!table_weight[Vision]*(('F+ , F-'!AA$2-[1]!tbl_gk[[#This Row],[Vision]])/('F+ , F-'!AA$2-'F+ , F-'!AA$3))</f>
        <v>1.2777608761788841E-2</v>
      </c>
      <c r="AB1020" s="1" cm="1">
        <f t="array" ref="AB1020">[1]!table_weight[Penalties]*(('F+ , F-'!AB$2-[1]!tbl_gk[[#This Row],[Penalties]])/('F+ , F-'!AB$2-'F+ , F-'!AB$3))</f>
        <v>1.6050305123570391E-3</v>
      </c>
      <c r="AC1020" s="1" cm="1">
        <f t="array" ref="AC1020">[1]!table_weight[Composure]*(('F+ , F-'!AC$2-[1]!tbl_gk[[#This Row],[Composure]])/('F+ , F-'!AC$2-'F+ , F-'!AC$3))</f>
        <v>1.7613245160360534E-3</v>
      </c>
      <c r="AD1020" s="1" cm="1">
        <f t="array" ref="AD1020">[1]!table_weight[Marking]*(('F+ , F-'!AD$2-[1]!tbl_gk[[#This Row],[Marking]])/('F+ , F-'!AD$2-'F+ , F-'!AD$3))</f>
        <v>2.366223844775717E-2</v>
      </c>
      <c r="AE1020" s="1" cm="1">
        <f t="array" ref="AE1020">[1]!table_weight[StandingTackle]*(('F+ , F-'!AE$2-[1]!tbl_gk[[#This Row],[StandingTackle]])/('F+ , F-'!AE$2-'F+ , F-'!AE$3))</f>
        <v>3.5866971962916126E-2</v>
      </c>
      <c r="AF1020" s="1" cm="1">
        <f t="array" ref="AF1020">[1]!table_weight[SlidingTackle]*(('F+ , F-'!AF$2-[1]!tbl_gk[[#This Row],[SlidingTackle]])/('F+ , F-'!AF$2-'F+ , F-'!AF$3))</f>
        <v>1.1955657320972042E-2</v>
      </c>
      <c r="AG1020" s="1" cm="1">
        <f t="array" ref="AG1020">[1]!table_weight[GKDiving]*(('F+ , F-'!AG$2-[1]!tbl_gk[[#This Row],[GKDiving]])/('F+ , F-'!AG$2-'F+ , F-'!AG$3))</f>
        <v>3.9286710272791778E-2</v>
      </c>
      <c r="AH1020" s="1" cm="1">
        <f t="array" ref="AH1020">[1]!table_weight[GKHandling]*(('F+ , F-'!AH$2-[1]!tbl_gk[[#This Row],[GKHandling]])/('F+ , F-'!AH$2-'F+ , F-'!AH$3))</f>
        <v>4.9906747265247783E-2</v>
      </c>
      <c r="AI1020" s="1" cm="1">
        <f t="array" ref="AI1020">[1]!table_weight[GKKicking]*(('F+ , F-'!AI$2-[1]!tbl_gk[[#This Row],[GKKicking]])/('F+ , F-'!AI$2-'F+ , F-'!AI$3))</f>
        <v>2.9516276239732256E-2</v>
      </c>
      <c r="AJ1020" s="1" cm="1">
        <f t="array" ref="AJ1020">[1]!table_weight[GKPositioning]*(('F+ , F-'!AJ$2-[1]!tbl_gk[[#This Row],[GKPositioning]])/('F+ , F-'!AJ$2-'F+ , F-'!AJ$3))</f>
        <v>1.8290000234022125E-2</v>
      </c>
      <c r="AK1020" s="1" cm="1">
        <f t="array" ref="AK1020">[1]!table_weight[GKReflexes]*(('F+ , F-'!AK$2-[1]!tbl_gk[[#This Row],[GKReflexes]])/('F+ , F-'!AK$2-'F+ , F-'!AK$3))</f>
        <v>4.7371801372409796E-2</v>
      </c>
    </row>
    <row r="1021" spans="1:37" x14ac:dyDescent="0.55000000000000004">
      <c r="A1021" s="8">
        <f>[1]!tbl_gk[[#This Row],[ID]]</f>
        <v>238503</v>
      </c>
      <c r="B1021" s="2" cm="1">
        <f t="array" ref="B1021">[1]!table_weight[ValueEUR]*(('F+ , F-'!B$2-[1]!tbl_gk[[#This Row],[ValueEUR]])/('F+ , F-'!B$2-'F+ , F-'!B$3))</f>
        <v>2.8273689561890902E-4</v>
      </c>
      <c r="C1021" s="2" cm="1">
        <f t="array" ref="C1021">[1]!table_weight[WageEUR]*(('F+ , F-'!C$2-[1]!tbl_gk[[#This Row],[WageEUR]])/('F+ , F-'!C$2-'F+ , F-'!C$3))</f>
        <v>8.6066057680719962E-4</v>
      </c>
      <c r="D1021" s="2" cm="1">
        <f t="array" ref="D1021">[1]!table_weight[Crossing]*(('F+ , F-'!D$2-[1]!tbl_gk[[#This Row],[Crossing]])/('F+ , F-'!D$2-'F+ , F-'!D$3))</f>
        <v>3.6987814836757178E-2</v>
      </c>
      <c r="E1021" s="2" cm="1">
        <f t="array" ref="E1021">[1]!table_weight[Finishing]*(('F+ , F-'!E$2-[1]!tbl_gk[[#This Row],[Finishing]])/('F+ , F-'!E$2-'F+ , F-'!E$3))</f>
        <v>1.7968512321265388E-2</v>
      </c>
      <c r="F1021" s="2" cm="1">
        <f t="array" ref="F1021">[1]!table_weight[HeadingAccuracy]*(('F+ , F-'!F$2-[1]!tbl_gk[[#This Row],[HeadingAccuracy]])/('F+ , F-'!F$2-'F+ , F-'!F$3))</f>
        <v>1.210949849973455E-2</v>
      </c>
      <c r="G1021" s="2" cm="1">
        <f t="array" ref="G1021">[1]!table_weight[ShortPassing]*(('F+ , F-'!G$2-[1]!tbl_gk[[#This Row],[ShortPassing]])/('F+ , F-'!G$2-'F+ , F-'!G$3))</f>
        <v>5.6253623479573515E-2</v>
      </c>
      <c r="H1021" s="2" cm="1">
        <f t="array" ref="H1021">[1]!table_weight[Volleys]*(('F+ , F-'!H$2-[1]!tbl_gk[[#This Row],[Volleys]])/('F+ , F-'!H$2-'F+ , F-'!H$3))</f>
        <v>1.851827356780974E-3</v>
      </c>
      <c r="I1021" s="2" cm="1">
        <f t="array" ref="I1021">[1]!table_weight[Dribbling]*(('F+ , F-'!I$2-[1]!tbl_gk[[#This Row],[Dribbling]])/('F+ , F-'!I$2-'F+ , F-'!I$3))</f>
        <v>1.9557564431309422E-2</v>
      </c>
      <c r="J1021" s="2" cm="1">
        <f t="array" ref="J1021">[1]!table_weight[Curve]*(('F+ , F-'!J$2-[1]!tbl_gk[[#This Row],[Curve]])/('F+ , F-'!J$2-'F+ , F-'!J$3))</f>
        <v>9.9719433458404991E-3</v>
      </c>
      <c r="K1021" s="2" cm="1">
        <f t="array" ref="K1021">[1]!table_weight[FKAccuracy]*(('F+ , F-'!K$2-[1]!tbl_gk[[#This Row],[FKAccuracy]])/('F+ , F-'!K$2-'F+ , F-'!K$3))</f>
        <v>9.7353209613629272E-3</v>
      </c>
      <c r="L1021" s="2" cm="1">
        <f t="array" ref="L1021">[1]!table_weight[LongPassing]*(('F+ , F-'!L$2-[1]!tbl_gk[[#This Row],[LongPassing]])/('F+ , F-'!L$2-'F+ , F-'!L$3))</f>
        <v>2.8154053203941515E-2</v>
      </c>
      <c r="M1021" s="2" cm="1">
        <f t="array" ref="M1021">[1]!table_weight[BallControl]*(('F+ , F-'!M$2-[1]!tbl_gk[[#This Row],[BallControl]])/('F+ , F-'!M$2-'F+ , F-'!M$3))</f>
        <v>1.5646051545047536E-2</v>
      </c>
      <c r="N1021" s="2" cm="1">
        <f t="array" ref="N1021">[1]!table_weight[Acceleration]*(('F+ , F-'!N$2-[1]!tbl_gk[[#This Row],[Acceleration]])/('F+ , F-'!N$2-'F+ , F-'!N$3))</f>
        <v>6.5391291898566463E-3</v>
      </c>
      <c r="O1021" s="2" cm="1">
        <f t="array" ref="O1021">[1]!table_weight[SprintSpeed]*(('F+ , F-'!O$2-[1]!tbl_gk[[#This Row],[SprintSpeed]])/('F+ , F-'!O$2-'F+ , F-'!O$3))</f>
        <v>8.7143291755399956E-3</v>
      </c>
      <c r="P1021" s="2" cm="1">
        <f t="array" ref="P1021">[1]!table_weight[Agility]*(('F+ , F-'!P$2-[1]!tbl_gk[[#This Row],[Agility]])/('F+ , F-'!P$2-'F+ , F-'!P$3))</f>
        <v>5.3825091853689179E-3</v>
      </c>
      <c r="Q1021" s="2" cm="1">
        <f t="array" ref="Q1021">[1]!table_weight[Reactions]*(('F+ , F-'!Q$2-[1]!tbl_gk[[#This Row],[Reactions]])/('F+ , F-'!Q$2-'F+ , F-'!Q$3))</f>
        <v>1.9078754002670962E-3</v>
      </c>
      <c r="R1021" s="2" cm="1">
        <f t="array" ref="R1021">[1]!table_weight[Balance]*(('F+ , F-'!R$2-[1]!tbl_gk[[#This Row],[Balance]])/('F+ , F-'!R$2-'F+ , F-'!R$3))</f>
        <v>2.4214127391145E-3</v>
      </c>
      <c r="S1021" s="2" cm="1">
        <f t="array" ref="S1021">[1]!table_weight[ShotPower]*(('F+ , F-'!S$2-[1]!tbl_gk[[#This Row],[ShotPower]])/('F+ , F-'!S$2-'F+ , F-'!S$3))</f>
        <v>7.7912248547492196E-3</v>
      </c>
      <c r="T1021" s="2" cm="1">
        <f t="array" ref="T1021">[1]!table_weight[Jumping]*(('F+ , F-'!T$2-[1]!tbl_gk[[#This Row],[Jumping]])/('F+ , F-'!T$2-'F+ , F-'!T$3))</f>
        <v>3.0054859318723757E-3</v>
      </c>
      <c r="U1021" s="2" cm="1">
        <f t="array" ref="U1021">[1]!table_weight[Stamina]*(('F+ , F-'!U$2-[1]!tbl_gk[[#This Row],[Stamina]])/('F+ , F-'!U$2-'F+ , F-'!U$3))</f>
        <v>1.6315495058735752E-2</v>
      </c>
      <c r="V1021" s="2" cm="1">
        <f t="array" ref="V1021">[1]!table_weight[Strength]*(('F+ , F-'!V$2-[1]!tbl_gk[[#This Row],[Strength]])/('F+ , F-'!V$2-'F+ , F-'!V$3))</f>
        <v>2.3070682486563184E-2</v>
      </c>
      <c r="W1021" s="2" cm="1">
        <f t="array" ref="W1021">[1]!table_weight[LongShots]*(('F+ , F-'!W$2-[1]!tbl_gk[[#This Row],[LongShots]])/('F+ , F-'!W$2-'F+ , F-'!W$3))</f>
        <v>1.0128592311173986E-2</v>
      </c>
      <c r="X1021" s="2" cm="1">
        <f t="array" ref="X1021">[1]!table_weight[Aggression]*(('F+ , F-'!X$2-[1]!tbl_gk[[#This Row],[Aggression]])/('F+ , F-'!X$2-'F+ , F-'!X$3))</f>
        <v>1.3994523881959207E-2</v>
      </c>
      <c r="Y1021" s="2" cm="1">
        <f t="array" ref="Y1021">[1]!table_weight[Interceptions]*(('F+ , F-'!Y$2-[1]!tbl_gk[[#This Row],[Interceptions]])/('F+ , F-'!Y$2-'F+ , F-'!Y$3))</f>
        <v>2.0776599612664828E-2</v>
      </c>
      <c r="Z1021" s="2" cm="1">
        <f t="array" ref="Z1021">[1]!table_weight[Positioning]*(('F+ , F-'!Z$2-[1]!tbl_gk[[#This Row],[Positioning]])/('F+ , F-'!Z$2-'F+ , F-'!Z$3))</f>
        <v>2.0704458641787279E-3</v>
      </c>
      <c r="AA1021" s="2" cm="1">
        <f t="array" ref="AA1021">[1]!table_weight[Vision]*(('F+ , F-'!AA$2-[1]!tbl_gk[[#This Row],[Vision]])/('F+ , F-'!AA$2-'F+ , F-'!AA$3))</f>
        <v>3.2653889057904818E-2</v>
      </c>
      <c r="AB1021" s="2" cm="1">
        <f t="array" ref="AB1021">[1]!table_weight[Penalties]*(('F+ , F-'!AB$2-[1]!tbl_gk[[#This Row],[Penalties]])/('F+ , F-'!AB$2-'F+ , F-'!AB$3))</f>
        <v>2.1922367973657118E-3</v>
      </c>
      <c r="AC1021" s="2" cm="1">
        <f t="array" ref="AC1021">[1]!table_weight[Composure]*(('F+ , F-'!AC$2-[1]!tbl_gk[[#This Row],[Composure]])/('F+ , F-'!AC$2-'F+ , F-'!AC$3))</f>
        <v>1.7613245160360534E-3</v>
      </c>
      <c r="AD1021" s="2" cm="1">
        <f t="array" ref="AD1021">[1]!table_weight[Marking]*(('F+ , F-'!AD$2-[1]!tbl_gk[[#This Row],[Marking]])/('F+ , F-'!AD$2-'F+ , F-'!AD$3))</f>
        <v>2.366223844775717E-2</v>
      </c>
      <c r="AE1021" s="2" cm="1">
        <f t="array" ref="AE1021">[1]!table_weight[StandingTackle]*(('F+ , F-'!AE$2-[1]!tbl_gk[[#This Row],[StandingTackle]])/('F+ , F-'!AE$2-'F+ , F-'!AE$3))</f>
        <v>3.362528621523387E-2</v>
      </c>
      <c r="AF1021" s="2" cm="1">
        <f t="array" ref="AF1021">[1]!table_weight[SlidingTackle]*(('F+ , F-'!AF$2-[1]!tbl_gk[[#This Row],[SlidingTackle]])/('F+ , F-'!AF$2-'F+ , F-'!AF$3))</f>
        <v>1.1955657320972042E-2</v>
      </c>
      <c r="AG1021" s="2" cm="1">
        <f t="array" ref="AG1021">[1]!table_weight[GKDiving]*(('F+ , F-'!AG$2-[1]!tbl_gk[[#This Row],[GKDiving]])/('F+ , F-'!AG$2-'F+ , F-'!AG$3))</f>
        <v>4.2702945948686719E-2</v>
      </c>
      <c r="AH1021" s="2" cm="1">
        <f t="array" ref="AH1021">[1]!table_weight[GKHandling]*(('F+ , F-'!AH$2-[1]!tbl_gk[[#This Row],[GKHandling]])/('F+ , F-'!AH$2-'F+ , F-'!AH$3))</f>
        <v>4.0994828110739248E-2</v>
      </c>
      <c r="AI1021" s="2" cm="1">
        <f t="array" ref="AI1021">[1]!table_weight[GKKicking]*(('F+ , F-'!AI$2-[1]!tbl_gk[[#This Row],[GKKicking]])/('F+ , F-'!AI$2-'F+ , F-'!AI$3))</f>
        <v>3.57773045330088E-2</v>
      </c>
      <c r="AJ1021" s="2" cm="1">
        <f t="array" ref="AJ1021">[1]!table_weight[GKPositioning]*(('F+ , F-'!AJ$2-[1]!tbl_gk[[#This Row],[GKPositioning]])/('F+ , F-'!AJ$2-'F+ , F-'!AJ$3))</f>
        <v>1.3875172591327129E-2</v>
      </c>
      <c r="AK1021" s="2" cm="1">
        <f t="array" ref="AK1021">[1]!table_weight[GKReflexes]*(('F+ , F-'!AK$2-[1]!tbl_gk[[#This Row],[GKReflexes]])/('F+ , F-'!AK$2-'F+ , F-'!AK$3))</f>
        <v>3.4617854849068701E-2</v>
      </c>
    </row>
    <row r="1022" spans="1:37" x14ac:dyDescent="0.55000000000000004">
      <c r="A1022" s="7">
        <f>[1]!tbl_gk[[#This Row],[ID]]</f>
        <v>238570</v>
      </c>
      <c r="B1022" s="1" cm="1">
        <f t="array" ref="B1022">[1]!table_weight[ValueEUR]*(('F+ , F-'!B$2-[1]!tbl_gk[[#This Row],[ValueEUR]])/('F+ , F-'!B$2-'F+ , F-'!B$3))</f>
        <v>9.5408269034721362E-4</v>
      </c>
      <c r="C1022" s="1" cm="1">
        <f t="array" ref="C1022">[1]!table_weight[WageEUR]*(('F+ , F-'!C$2-[1]!tbl_gk[[#This Row],[WageEUR]])/('F+ , F-'!C$2-'F+ , F-'!C$3))</f>
        <v>5.4769309433185431E-4</v>
      </c>
      <c r="D1022" s="1" cm="1">
        <f t="array" ref="D1022">[1]!table_weight[Crossing]*(('F+ , F-'!D$2-[1]!tbl_gk[[#This Row],[Crossing]])/('F+ , F-'!D$2-'F+ , F-'!D$3))</f>
        <v>3.5866971962916043E-2</v>
      </c>
      <c r="E1022" s="1" cm="1">
        <f t="array" ref="E1022">[1]!table_weight[Finishing]*(('F+ , F-'!E$2-[1]!tbl_gk[[#This Row],[Finishing]])/('F+ , F-'!E$2-'F+ , F-'!E$3))</f>
        <v>9.9825068451474385E-3</v>
      </c>
      <c r="F1022" s="1" cm="1">
        <f t="array" ref="F1022">[1]!table_weight[HeadingAccuracy]*(('F+ , F-'!F$2-[1]!tbl_gk[[#This Row],[HeadingAccuracy]])/('F+ , F-'!F$2-'F+ , F-'!F$3))</f>
        <v>8.7689471894629514E-3</v>
      </c>
      <c r="G1022" s="1" cm="1">
        <f t="array" ref="G1022">[1]!table_weight[ShortPassing]*(('F+ , F-'!G$2-[1]!tbl_gk[[#This Row],[ShortPassing]])/('F+ , F-'!G$2-'F+ , F-'!G$3))</f>
        <v>6.8910688762477551E-2</v>
      </c>
      <c r="H1022" s="1" cm="1">
        <f t="array" ref="H1022">[1]!table_weight[Volleys]*(('F+ , F-'!H$2-[1]!tbl_gk[[#This Row],[Volleys]])/('F+ , F-'!H$2-'F+ , F-'!H$3))</f>
        <v>1.1573920979881087E-3</v>
      </c>
      <c r="I1022" s="1" cm="1">
        <f t="array" ref="I1022">[1]!table_weight[Dribbling]*(('F+ , F-'!I$2-[1]!tbl_gk[[#This Row],[Dribbling]])/('F+ , F-'!I$2-'F+ , F-'!I$3))</f>
        <v>1.5646051545047536E-2</v>
      </c>
      <c r="J1022" s="1" cm="1">
        <f t="array" ref="J1022">[1]!table_weight[Curve]*(('F+ , F-'!J$2-[1]!tbl_gk[[#This Row],[Curve]])/('F+ , F-'!J$2-'F+ , F-'!J$3))</f>
        <v>9.8029273569279467E-3</v>
      </c>
      <c r="K1022" s="1" cm="1">
        <f t="array" ref="K1022">[1]!table_weight[FKAccuracy]*(('F+ , F-'!K$2-[1]!tbl_gk[[#This Row],[FKAccuracy]])/('F+ , F-'!K$2-'F+ , F-'!K$3))</f>
        <v>9.2789777912990392E-3</v>
      </c>
      <c r="L1022" s="1" cm="1">
        <f t="array" ref="L1022">[1]!table_weight[LongPassing]*(('F+ , F-'!L$2-[1]!tbl_gk[[#This Row],[LongPassing]])/('F+ , F-'!L$2-'F+ , F-'!L$3))</f>
        <v>2.2739812203183531E-2</v>
      </c>
      <c r="M1022" s="1" cm="1">
        <f t="array" ref="M1022">[1]!table_weight[BallControl]*(('F+ , F-'!M$2-[1]!tbl_gk[[#This Row],[BallControl]])/('F+ , F-'!M$2-'F+ , F-'!M$3))</f>
        <v>1.2169151201703639E-2</v>
      </c>
      <c r="N1022" s="1" cm="1">
        <f t="array" ref="N1022">[1]!table_weight[Acceleration]*(('F+ , F-'!N$2-[1]!tbl_gk[[#This Row],[Acceleration]])/('F+ , F-'!N$2-'F+ , F-'!N$3))</f>
        <v>9.244975751176639E-3</v>
      </c>
      <c r="O1022" s="1" cm="1">
        <f t="array" ref="O1022">[1]!table_weight[SprintSpeed]*(('F+ , F-'!O$2-[1]!tbl_gk[[#This Row],[SprintSpeed]])/('F+ , F-'!O$2-'F+ , F-'!O$3))</f>
        <v>1.0682080924855479E-2</v>
      </c>
      <c r="P1022" s="1" cm="1">
        <f t="array" ref="P1022">[1]!table_weight[Agility]*(('F+ , F-'!P$2-[1]!tbl_gk[[#This Row],[Agility]])/('F+ , F-'!P$2-'F+ , F-'!P$3))</f>
        <v>4.5634317006388652E-3</v>
      </c>
      <c r="Q1022" s="1" cm="1">
        <f t="array" ref="Q1022">[1]!table_weight[Reactions]*(('F+ , F-'!Q$2-[1]!tbl_gk[[#This Row],[Reactions]])/('F+ , F-'!Q$2-'F+ , F-'!Q$3))</f>
        <v>1.0828482001515951E-3</v>
      </c>
      <c r="R1022" s="1" cm="1">
        <f t="array" ref="R1022">[1]!table_weight[Balance]*(('F+ , F-'!R$2-[1]!tbl_gk[[#This Row],[Balance]])/('F+ , F-'!R$2-'F+ , F-'!R$3))</f>
        <v>2.7939377759013465E-3</v>
      </c>
      <c r="S1022" s="1" cm="1">
        <f t="array" ref="S1022">[1]!table_weight[ShotPower]*(('F+ , F-'!S$2-[1]!tbl_gk[[#This Row],[ShotPower]])/('F+ , F-'!S$2-'F+ , F-'!S$3))</f>
        <v>5.1941499031661464E-3</v>
      </c>
      <c r="T1022" s="1" cm="1">
        <f t="array" ref="T1022">[1]!table_weight[Jumping]*(('F+ , F-'!T$2-[1]!tbl_gk[[#This Row],[Jumping]])/('F+ , F-'!T$2-'F+ , F-'!T$3))</f>
        <v>4.551164411121026E-3</v>
      </c>
      <c r="U1022" s="1" cm="1">
        <f t="array" ref="U1022">[1]!table_weight[Stamina]*(('F+ , F-'!U$2-[1]!tbl_gk[[#This Row],[Stamina]])/('F+ , F-'!U$2-'F+ , F-'!U$3))</f>
        <v>1.975033612373275E-2</v>
      </c>
      <c r="V1022" s="1" cm="1">
        <f t="array" ref="V1022">[1]!table_weight[Strength]*(('F+ , F-'!V$2-[1]!tbl_gk[[#This Row],[Strength]])/('F+ , F-'!V$2-'F+ , F-'!V$3))</f>
        <v>3.9930027380590122E-2</v>
      </c>
      <c r="W1022" s="1" cm="1">
        <f t="array" ref="W1022">[1]!table_weight[LongShots]*(('F+ , F-'!W$2-[1]!tbl_gk[[#This Row],[LongShots]])/('F+ , F-'!W$2-'F+ , F-'!W$3))</f>
        <v>7.5315173595909123E-3</v>
      </c>
      <c r="X1022" s="1" cm="1">
        <f t="array" ref="X1022">[1]!table_weight[Aggression]*(('F+ , F-'!X$2-[1]!tbl_gk[[#This Row],[Aggression]])/('F+ , F-'!X$2-'F+ , F-'!X$3))</f>
        <v>1.3386066321874024E-2</v>
      </c>
      <c r="Y1022" s="1" cm="1">
        <f t="array" ref="Y1022">[1]!table_weight[Interceptions]*(('F+ , F-'!Y$2-[1]!tbl_gk[[#This Row],[Interceptions]])/('F+ , F-'!Y$2-'F+ , F-'!Y$3))</f>
        <v>2.2854259573931314E-2</v>
      </c>
      <c r="Z1022" s="1" cm="1">
        <f t="array" ref="Z1022">[1]!table_weight[Positioning]*(('F+ , F-'!Z$2-[1]!tbl_gk[[#This Row],[Positioning]])/('F+ , F-'!Z$2-'F+ , F-'!Z$3))</f>
        <v>4.4366697089544168E-4</v>
      </c>
      <c r="AA1022" s="1" cm="1">
        <f t="array" ref="AA1022">[1]!table_weight[Vision]*(('F+ , F-'!AA$2-[1]!tbl_gk[[#This Row],[Vision]])/('F+ , F-'!AA$2-'F+ , F-'!AA$3))</f>
        <v>1.0648007301490701E-2</v>
      </c>
      <c r="AB1022" s="1" cm="1">
        <f t="array" ref="AB1022">[1]!table_weight[Penalties]*(('F+ , F-'!AB$2-[1]!tbl_gk[[#This Row],[Penalties]])/('F+ , F-'!AB$2-'F+ , F-'!AB$3))</f>
        <v>2.3096780543674466E-3</v>
      </c>
      <c r="AC1022" s="1" cm="1">
        <f t="array" ref="AC1022">[1]!table_weight[Composure]*(('F+ , F-'!AC$2-[1]!tbl_gk[[#This Row],[Composure]])/('F+ , F-'!AC$2-'F+ , F-'!AC$3))</f>
        <v>6.4048164219492846E-4</v>
      </c>
      <c r="AD1022" s="1" cm="1">
        <f t="array" ref="AD1022">[1]!table_weight[Marking]*(('F+ , F-'!AD$2-[1]!tbl_gk[[#This Row],[Marking]])/('F+ , F-'!AD$2-'F+ , F-'!AD$3))</f>
        <v>1.1042377942286678E-2</v>
      </c>
      <c r="AE1022" s="1" cm="1">
        <f t="array" ref="AE1022">[1]!table_weight[StandingTackle]*(('F+ , F-'!AE$2-[1]!tbl_gk[[#This Row],[StandingTackle]])/('F+ , F-'!AE$2-'F+ , F-'!AE$3))</f>
        <v>2.6900228972187096E-2</v>
      </c>
      <c r="AF1022" s="1" cm="1">
        <f t="array" ref="AF1022">[1]!table_weight[SlidingTackle]*(('F+ , F-'!AF$2-[1]!tbl_gk[[#This Row],[SlidingTackle]])/('F+ , F-'!AF$2-'F+ , F-'!AF$3))</f>
        <v>9.7139715732897855E-3</v>
      </c>
      <c r="AG1022" s="1" cm="1">
        <f t="array" ref="AG1022">[1]!table_weight[GKDiving]*(('F+ , F-'!AG$2-[1]!tbl_gk[[#This Row],[GKDiving]])/('F+ , F-'!AG$2-'F+ , F-'!AG$3))</f>
        <v>3.4162356758949373E-2</v>
      </c>
      <c r="AH1022" s="1" cm="1">
        <f t="array" ref="AH1022">[1]!table_weight[GKHandling]*(('F+ , F-'!AH$2-[1]!tbl_gk[[#This Row],[GKHandling]])/('F+ , F-'!AH$2-'F+ , F-'!AH$3))</f>
        <v>4.2777211941640955E-2</v>
      </c>
      <c r="AI1022" s="1" cm="1">
        <f t="array" ref="AI1022">[1]!table_weight[GKKicking]*(('F+ , F-'!AI$2-[1]!tbl_gk[[#This Row],[GKKicking]])/('F+ , F-'!AI$2-'F+ , F-'!AI$3))</f>
        <v>2.414968055978094E-2</v>
      </c>
      <c r="AJ1022" s="1" cm="1">
        <f t="array" ref="AJ1022">[1]!table_weight[GKPositioning]*(('F+ , F-'!AJ$2-[1]!tbl_gk[[#This Row],[GKPositioning]])/('F+ , F-'!AJ$2-'F+ , F-'!AJ$3))</f>
        <v>1.5136551917811415E-2</v>
      </c>
      <c r="AK1022" s="1" cm="1">
        <f t="array" ref="AK1022">[1]!table_weight[GKReflexes]*(('F+ , F-'!AK$2-[1]!tbl_gk[[#This Row],[GKReflexes]])/('F+ , F-'!AK$2-'F+ , F-'!AK$3))</f>
        <v>3.2795862488591399E-2</v>
      </c>
    </row>
    <row r="1023" spans="1:37" x14ac:dyDescent="0.55000000000000004">
      <c r="A1023" s="8">
        <f>[1]!tbl_gk[[#This Row],[ID]]</f>
        <v>238674</v>
      </c>
      <c r="B1023" s="2" cm="1">
        <f t="array" ref="B1023">[1]!table_weight[ValueEUR]*(('F+ , F-'!B$2-[1]!tbl_gk[[#This Row],[ValueEUR]])/('F+ , F-'!B$2-'F+ , F-'!B$3))</f>
        <v>5.2195206385543126E-4</v>
      </c>
      <c r="C1023" s="2" cm="1">
        <f t="array" ref="C1023">[1]!table_weight[WageEUR]*(('F+ , F-'!C$2-[1]!tbl_gk[[#This Row],[WageEUR]])/('F+ , F-'!C$2-'F+ , F-'!C$3))</f>
        <v>5.4769309433185431E-4</v>
      </c>
      <c r="D1023" s="2" cm="1">
        <f t="array" ref="D1023">[1]!table_weight[Crossing]*(('F+ , F-'!D$2-[1]!tbl_gk[[#This Row],[Crossing]])/('F+ , F-'!D$2-'F+ , F-'!D$3))</f>
        <v>3.81086577105983E-2</v>
      </c>
      <c r="E1023" s="2" cm="1">
        <f t="array" ref="E1023">[1]!table_weight[Finishing]*(('F+ , F-'!E$2-[1]!tbl_gk[[#This Row],[Finishing]])/('F+ , F-'!E$2-'F+ , F-'!E$3))</f>
        <v>1.9965013690294877E-2</v>
      </c>
      <c r="F1023" s="2" cm="1">
        <f t="array" ref="F1023">[1]!table_weight[HeadingAccuracy]*(('F+ , F-'!F$2-[1]!tbl_gk[[#This Row],[HeadingAccuracy]])/('F+ , F-'!F$2-'F+ , F-'!F$3))</f>
        <v>1.1274360672166649E-2</v>
      </c>
      <c r="G1023" s="2" cm="1">
        <f t="array" ref="G1023">[1]!table_weight[ShortPassing]*(('F+ , F-'!G$2-[1]!tbl_gk[[#This Row],[ShortPassing]])/('F+ , F-'!G$2-'F+ , F-'!G$3))</f>
        <v>5.6253623479573515E-2</v>
      </c>
      <c r="H1023" s="2" cm="1">
        <f t="array" ref="H1023">[1]!table_weight[Volleys]*(('F+ , F-'!H$2-[1]!tbl_gk[[#This Row],[Volleys]])/('F+ , F-'!H$2-'F+ , F-'!H$3))</f>
        <v>2.4305234057750281E-3</v>
      </c>
      <c r="I1023" s="2" cm="1">
        <f t="array" ref="I1023">[1]!table_weight[Dribbling]*(('F+ , F-'!I$2-[1]!tbl_gk[[#This Row],[Dribbling]])/('F+ , F-'!I$2-'F+ , F-'!I$3))</f>
        <v>1.8579686209743949E-2</v>
      </c>
      <c r="J1023" s="2" cm="1">
        <f t="array" ref="J1023">[1]!table_weight[Curve]*(('F+ , F-'!J$2-[1]!tbl_gk[[#This Row],[Curve]])/('F+ , F-'!J$2-'F+ , F-'!J$3))</f>
        <v>9.8029273569279467E-3</v>
      </c>
      <c r="K1023" s="2" cm="1">
        <f t="array" ref="K1023">[1]!table_weight[FKAccuracy]*(('F+ , F-'!K$2-[1]!tbl_gk[[#This Row],[FKAccuracy]])/('F+ , F-'!K$2-'F+ , F-'!K$3))</f>
        <v>9.4310921813203358E-3</v>
      </c>
      <c r="L1023" s="2" cm="1">
        <f t="array" ref="L1023">[1]!table_weight[LongPassing]*(('F+ , F-'!L$2-[1]!tbl_gk[[#This Row],[LongPassing]])/('F+ , F-'!L$2-'F+ , F-'!L$3))</f>
        <v>2.3281236303259328E-2</v>
      </c>
      <c r="M1023" s="2" cm="1">
        <f t="array" ref="M1023">[1]!table_weight[BallControl]*(('F+ , F-'!M$2-[1]!tbl_gk[[#This Row],[BallControl]])/('F+ , F-'!M$2-'F+ , F-'!M$3))</f>
        <v>1.3038376287539614E-2</v>
      </c>
      <c r="N1023" s="2" cm="1">
        <f t="array" ref="N1023">[1]!table_weight[Acceleration]*(('F+ , F-'!N$2-[1]!tbl_gk[[#This Row],[Acceleration]])/('F+ , F-'!N$2-'F+ , F-'!N$3))</f>
        <v>1.1274360672166632E-2</v>
      </c>
      <c r="O1023" s="2" cm="1">
        <f t="array" ref="O1023">[1]!table_weight[SprintSpeed]*(('F+ , F-'!O$2-[1]!tbl_gk[[#This Row],[SprintSpeed]])/('F+ , F-'!O$2-'F+ , F-'!O$3))</f>
        <v>1.4055369637967736E-2</v>
      </c>
      <c r="P1023" s="2" cm="1">
        <f t="array" ref="P1023">[1]!table_weight[Agility]*(('F+ , F-'!P$2-[1]!tbl_gk[[#This Row],[Agility]])/('F+ , F-'!P$2-'F+ , F-'!P$3))</f>
        <v>5.1484870468746172E-3</v>
      </c>
      <c r="Q1023" s="2" cm="1">
        <f t="array" ref="Q1023">[1]!table_weight[Reactions]*(('F+ , F-'!Q$2-[1]!tbl_gk[[#This Row],[Reactions]])/('F+ , F-'!Q$2-'F+ , F-'!Q$3))</f>
        <v>9.7971980013715747E-4</v>
      </c>
      <c r="R1023" s="2" cm="1">
        <f t="array" ref="R1023">[1]!table_weight[Balance]*(('F+ , F-'!R$2-[1]!tbl_gk[[#This Row],[Balance]])/('F+ , F-'!R$2-'F+ , F-'!R$3))</f>
        <v>2.2351502207210773E-3</v>
      </c>
      <c r="S1023" s="2" cm="1">
        <f t="array" ref="S1023">[1]!table_weight[ShotPower]*(('F+ , F-'!S$2-[1]!tbl_gk[[#This Row],[ShotPower]])/('F+ , F-'!S$2-'F+ , F-'!S$3))</f>
        <v>8.8300548353824494E-3</v>
      </c>
      <c r="T1023" s="2" cm="1">
        <f t="array" ref="T1023">[1]!table_weight[Jumping]*(('F+ , F-'!T$2-[1]!tbl_gk[[#This Row],[Jumping]])/('F+ , F-'!T$2-'F+ , F-'!T$3))</f>
        <v>2.5761307987477505E-3</v>
      </c>
      <c r="U1023" s="2" cm="1">
        <f t="array" ref="U1023">[1]!table_weight[Stamina]*(('F+ , F-'!U$2-[1]!tbl_gk[[#This Row],[Stamina]])/('F+ , F-'!U$2-'F+ , F-'!U$3))</f>
        <v>1.7174205324984999E-2</v>
      </c>
      <c r="V1023" s="2" cm="1">
        <f t="array" ref="V1023">[1]!table_weight[Strength]*(('F+ , F-'!V$2-[1]!tbl_gk[[#This Row],[Strength]])/('F+ , F-'!V$2-'F+ , F-'!V$3))</f>
        <v>3.1944021904472097E-2</v>
      </c>
      <c r="W1023" s="2" cm="1">
        <f t="array" ref="W1023">[1]!table_weight[LongShots]*(('F+ , F-'!W$2-[1]!tbl_gk[[#This Row],[LongShots]])/('F+ , F-'!W$2-'F+ , F-'!W$3))</f>
        <v>9.6091773208573719E-3</v>
      </c>
      <c r="X1023" s="2" cm="1">
        <f t="array" ref="X1023">[1]!table_weight[Aggression]*(('F+ , F-'!X$2-[1]!tbl_gk[[#This Row],[Aggression]])/('F+ , F-'!X$2-'F+ , F-'!X$3))</f>
        <v>1.7645269242470306E-2</v>
      </c>
      <c r="Y1023" s="2" cm="1">
        <f t="array" ref="Y1023">[1]!table_weight[Interceptions]*(('F+ , F-'!Y$2-[1]!tbl_gk[[#This Row],[Interceptions]])/('F+ , F-'!Y$2-'F+ , F-'!Y$3))</f>
        <v>1.8006386330976187E-2</v>
      </c>
      <c r="Z1023" s="2" cm="1">
        <f t="array" ref="Z1023">[1]!table_weight[Positioning]*(('F+ , F-'!Z$2-[1]!tbl_gk[[#This Row],[Positioning]])/('F+ , F-'!Z$2-'F+ , F-'!Z$3))</f>
        <v>1.9225568738802474E-3</v>
      </c>
      <c r="AA1023" s="2" cm="1">
        <f t="array" ref="AA1023">[1]!table_weight[Vision]*(('F+ , F-'!AA$2-[1]!tbl_gk[[#This Row],[Vision]])/('F+ , F-'!AA$2-'F+ , F-'!AA$3))</f>
        <v>1.5617077375519694E-2</v>
      </c>
      <c r="AB1023" s="2" cm="1">
        <f t="array" ref="AB1023">[1]!table_weight[Penalties]*(('F+ , F-'!AB$2-[1]!tbl_gk[[#This Row],[Penalties]])/('F+ , F-'!AB$2-'F+ , F-'!AB$3))</f>
        <v>2.3879722257019362E-3</v>
      </c>
      <c r="AC1023" s="2" cm="1">
        <f t="array" ref="AC1023">[1]!table_weight[Composure]*(('F+ , F-'!AC$2-[1]!tbl_gk[[#This Row],[Composure]])/('F+ , F-'!AC$2-'F+ , F-'!AC$3))</f>
        <v>5.3373470182910699E-4</v>
      </c>
      <c r="AD1023" s="2" cm="1">
        <f t="array" ref="AD1023">[1]!table_weight[Marking]*(('F+ , F-'!AD$2-[1]!tbl_gk[[#This Row],[Marking]])/('F+ , F-'!AD$2-'F+ , F-'!AD$3))</f>
        <v>2.9972168700492414E-2</v>
      </c>
      <c r="AE1023" s="2" cm="1">
        <f t="array" ref="AE1023">[1]!table_weight[StandingTackle]*(('F+ , F-'!AE$2-[1]!tbl_gk[[#This Row],[StandingTackle]])/('F+ , F-'!AE$2-'F+ , F-'!AE$3))</f>
        <v>2.9141914719869356E-2</v>
      </c>
      <c r="AF1023" s="2" cm="1">
        <f t="array" ref="AF1023">[1]!table_weight[SlidingTackle]*(('F+ , F-'!AF$2-[1]!tbl_gk[[#This Row],[SlidingTackle]])/('F+ , F-'!AF$2-'F+ , F-'!AF$3))</f>
        <v>1.0461200155850536E-2</v>
      </c>
      <c r="AG1023" s="2" cm="1">
        <f t="array" ref="AG1023">[1]!table_weight[GKDiving]*(('F+ , F-'!AG$2-[1]!tbl_gk[[#This Row],[GKDiving]])/('F+ , F-'!AG$2-'F+ , F-'!AG$3))</f>
        <v>3.0746121083054436E-2</v>
      </c>
      <c r="AH1023" s="2" cm="1">
        <f t="array" ref="AH1023">[1]!table_weight[GKHandling]*(('F+ , F-'!AH$2-[1]!tbl_gk[[#This Row],[GKHandling]])/('F+ , F-'!AH$2-'F+ , F-'!AH$3))</f>
        <v>4.4559595772542655E-2</v>
      </c>
      <c r="AI1023" s="2" cm="1">
        <f t="array" ref="AI1023">[1]!table_weight[GKKicking]*(('F+ , F-'!AI$2-[1]!tbl_gk[[#This Row],[GKKicking]])/('F+ , F-'!AI$2-'F+ , F-'!AI$3))</f>
        <v>4.0249467599634901E-2</v>
      </c>
      <c r="AJ1023" s="2" cm="1">
        <f t="array" ref="AJ1023">[1]!table_weight[GKPositioning]*(('F+ , F-'!AJ$2-[1]!tbl_gk[[#This Row],[GKPositioning]])/('F+ , F-'!AJ$2-'F+ , F-'!AJ$3))</f>
        <v>1.4505862254569271E-2</v>
      </c>
      <c r="AK1023" s="2" cm="1">
        <f t="array" ref="AK1023">[1]!table_weight[GKReflexes]*(('F+ , F-'!AK$2-[1]!tbl_gk[[#This Row],[GKReflexes]])/('F+ , F-'!AK$2-'F+ , F-'!AK$3))</f>
        <v>2.9151877767636801E-2</v>
      </c>
    </row>
    <row r="1024" spans="1:37" x14ac:dyDescent="0.55000000000000004">
      <c r="A1024" s="7">
        <f>[1]!tbl_gk[[#This Row],[ID]]</f>
        <v>238919</v>
      </c>
      <c r="B1024" s="1" cm="1">
        <f t="array" ref="B1024">[1]!table_weight[ValueEUR]*(('F+ , F-'!B$2-[1]!tbl_gk[[#This Row],[ValueEUR]])/('F+ , F-'!B$2-'F+ , F-'!B$3))</f>
        <v>2.8273689561890902E-4</v>
      </c>
      <c r="C1024" s="1" cm="1">
        <f t="array" ref="C1024">[1]!table_weight[WageEUR]*(('F+ , F-'!C$2-[1]!tbl_gk[[#This Row],[WageEUR]])/('F+ , F-'!C$2-'F+ , F-'!C$3))</f>
        <v>2.3472561185650898E-4</v>
      </c>
      <c r="D1024" s="1" cm="1">
        <f t="array" ref="D1024">[1]!table_weight[Crossing]*(('F+ , F-'!D$2-[1]!tbl_gk[[#This Row],[Crossing]])/('F+ , F-'!D$2-'F+ , F-'!D$3))</f>
        <v>3.3625286215233793E-2</v>
      </c>
      <c r="E1024" s="1" cm="1">
        <f t="array" ref="E1024">[1]!table_weight[Finishing]*(('F+ , F-'!E$2-[1]!tbl_gk[[#This Row],[Finishing]])/('F+ , F-'!E$2-'F+ , F-'!E$3))</f>
        <v>2.096326437480962E-2</v>
      </c>
      <c r="F1024" s="1" cm="1">
        <f t="array" ref="F1024">[1]!table_weight[HeadingAccuracy]*(('F+ , F-'!F$2-[1]!tbl_gk[[#This Row],[HeadingAccuracy]])/('F+ , F-'!F$2-'F+ , F-'!F$3))</f>
        <v>1.08567917583827E-2</v>
      </c>
      <c r="G1024" s="1" cm="1">
        <f t="array" ref="G1024">[1]!table_weight[ShortPassing]*(('F+ , F-'!G$2-[1]!tbl_gk[[#This Row],[ShortPassing]])/('F+ , F-'!G$2-'F+ , F-'!G$3))</f>
        <v>4.781557995763748E-2</v>
      </c>
      <c r="H1024" s="1" cm="1">
        <f t="array" ref="H1024">[1]!table_weight[Volleys]*(('F+ , F-'!H$2-[1]!tbl_gk[[#This Row],[Volleys]])/('F+ , F-'!H$2-'F+ , F-'!H$3))</f>
        <v>2.4305234057750281E-3</v>
      </c>
      <c r="I1024" s="1" cm="1">
        <f t="array" ref="I1024">[1]!table_weight[Dribbling]*(('F+ , F-'!I$2-[1]!tbl_gk[[#This Row],[Dribbling]])/('F+ , F-'!I$2-'F+ , F-'!I$3))</f>
        <v>2.1513320874440363E-2</v>
      </c>
      <c r="J1024" s="1" cm="1">
        <f t="array" ref="J1024">[1]!table_weight[Curve]*(('F+ , F-'!J$2-[1]!tbl_gk[[#This Row],[Curve]])/('F+ , F-'!J$2-'F+ , F-'!J$3))</f>
        <v>9.4648953791028455E-3</v>
      </c>
      <c r="K1024" s="1" cm="1">
        <f t="array" ref="K1024">[1]!table_weight[FKAccuracy]*(('F+ , F-'!K$2-[1]!tbl_gk[[#This Row],[FKAccuracy]])/('F+ , F-'!K$2-'F+ , F-'!K$3))</f>
        <v>9.7353209613629272E-3</v>
      </c>
      <c r="L1024" s="1" cm="1">
        <f t="array" ref="L1024">[1]!table_weight[LongPassing]*(('F+ , F-'!L$2-[1]!tbl_gk[[#This Row],[LongPassing]])/('F+ , F-'!L$2-'F+ , F-'!L$3))</f>
        <v>2.3281236303259328E-2</v>
      </c>
      <c r="M1024" s="1" cm="1">
        <f t="array" ref="M1024">[1]!table_weight[BallControl]*(('F+ , F-'!M$2-[1]!tbl_gk[[#This Row],[BallControl]])/('F+ , F-'!M$2-'F+ , F-'!M$3))</f>
        <v>1.5211439002129552E-2</v>
      </c>
      <c r="N1024" s="1" cm="1">
        <f t="array" ref="N1024">[1]!table_weight[Acceleration]*(('F+ , F-'!N$2-[1]!tbl_gk[[#This Row],[Acceleration]])/('F+ , F-'!N$2-'F+ , F-'!N$3))</f>
        <v>6.0881547629699816E-3</v>
      </c>
      <c r="O1024" s="1" cm="1">
        <f t="array" ref="O1024">[1]!table_weight[SprintSpeed]*(('F+ , F-'!O$2-[1]!tbl_gk[[#This Row],[SprintSpeed]])/('F+ , F-'!O$2-'F+ , F-'!O$3))</f>
        <v>9.2765439610587065E-3</v>
      </c>
      <c r="P1024" s="1" cm="1">
        <f t="array" ref="P1024">[1]!table_weight[Agility]*(('F+ , F-'!P$2-[1]!tbl_gk[[#This Row],[Agility]])/('F+ , F-'!P$2-'F+ , F-'!P$3))</f>
        <v>5.0314759776274665E-3</v>
      </c>
      <c r="Q1024" s="1" cm="1">
        <f t="array" ref="Q1024">[1]!table_weight[Reactions]*(('F+ , F-'!Q$2-[1]!tbl_gk[[#This Row],[Reactions]])/('F+ , F-'!Q$2-'F+ , F-'!Q$3))</f>
        <v>1.2891050001804705E-3</v>
      </c>
      <c r="R1024" s="1" cm="1">
        <f t="array" ref="R1024">[1]!table_weight[Balance]*(('F+ , F-'!R$2-[1]!tbl_gk[[#This Row],[Balance]])/('F+ , F-'!R$2-'F+ , F-'!R$3))</f>
        <v>2.2351502207210773E-3</v>
      </c>
      <c r="S1024" s="1" cm="1">
        <f t="array" ref="S1024">[1]!table_weight[ShotPower]*(('F+ , F-'!S$2-[1]!tbl_gk[[#This Row],[ShotPower]])/('F+ , F-'!S$2-'F+ , F-'!S$3))</f>
        <v>7.5315173595909123E-3</v>
      </c>
      <c r="T1024" s="1" cm="1">
        <f t="array" ref="T1024">[1]!table_weight[Jumping]*(('F+ , F-'!T$2-[1]!tbl_gk[[#This Row],[Jumping]])/('F+ , F-'!T$2-'F+ , F-'!T$3))</f>
        <v>1.8891625857483504E-3</v>
      </c>
      <c r="U1024" s="1" cm="1">
        <f t="array" ref="U1024">[1]!table_weight[Stamina]*(('F+ , F-'!U$2-[1]!tbl_gk[[#This Row],[Stamina]])/('F+ , F-'!U$2-'F+ , F-'!U$3))</f>
        <v>9.4458129287417498E-3</v>
      </c>
      <c r="V1024" s="1" cm="1">
        <f t="array" ref="V1024">[1]!table_weight[Strength]*(('F+ , F-'!V$2-[1]!tbl_gk[[#This Row],[Strength]])/('F+ , F-'!V$2-'F+ , F-'!V$3))</f>
        <v>2.2183348544772292E-2</v>
      </c>
      <c r="W1024" s="1" cm="1">
        <f t="array" ref="W1024">[1]!table_weight[LongShots]*(('F+ , F-'!W$2-[1]!tbl_gk[[#This Row],[LongShots]])/('F+ , F-'!W$2-'F+ , F-'!W$3))</f>
        <v>9.3494698256990638E-3</v>
      </c>
      <c r="X1024" s="1" cm="1">
        <f t="array" ref="X1024">[1]!table_weight[Aggression]*(('F+ , F-'!X$2-[1]!tbl_gk[[#This Row],[Aggression]])/('F+ , F-'!X$2-'F+ , F-'!X$3))</f>
        <v>1.3386066321874024E-2</v>
      </c>
      <c r="Y1024" s="1" cm="1">
        <f t="array" ref="Y1024">[1]!table_weight[Interceptions]*(('F+ , F-'!Y$2-[1]!tbl_gk[[#This Row],[Interceptions]])/('F+ , F-'!Y$2-'F+ , F-'!Y$3))</f>
        <v>2.2161706253509151E-2</v>
      </c>
      <c r="Z1024" s="1" cm="1">
        <f t="array" ref="Z1024">[1]!table_weight[Positioning]*(('F+ , F-'!Z$2-[1]!tbl_gk[[#This Row],[Positioning]])/('F+ , F-'!Z$2-'F+ , F-'!Z$3))</f>
        <v>2.3662238447756888E-3</v>
      </c>
      <c r="AA1024" s="1" cm="1">
        <f t="array" ref="AA1024">[1]!table_weight[Vision]*(('F+ , F-'!AA$2-[1]!tbl_gk[[#This Row],[Vision]])/('F+ , F-'!AA$2-'F+ , F-'!AA$3))</f>
        <v>2.8394686137308535E-2</v>
      </c>
      <c r="AB1024" s="1" cm="1">
        <f t="array" ref="AB1024">[1]!table_weight[Penalties]*(('F+ , F-'!AB$2-[1]!tbl_gk[[#This Row],[Penalties]])/('F+ , F-'!AB$2-'F+ , F-'!AB$3))</f>
        <v>2.5054134827036706E-3</v>
      </c>
      <c r="AC1024" s="1" cm="1">
        <f t="array" ref="AC1024">[1]!table_weight[Composure]*(('F+ , F-'!AC$2-[1]!tbl_gk[[#This Row],[Composure]])/('F+ , F-'!AC$2-'F+ , F-'!AC$3))</f>
        <v>1.6545775756702319E-3</v>
      </c>
      <c r="AD1024" s="1" cm="1">
        <f t="array" ref="AD1024">[1]!table_weight[Marking]*(('F+ , F-'!AD$2-[1]!tbl_gk[[#This Row],[Marking]])/('F+ , F-'!AD$2-'F+ , F-'!AD$3))</f>
        <v>3.4704616390043845E-2</v>
      </c>
      <c r="AE1024" s="1" cm="1">
        <f t="array" ref="AE1024">[1]!table_weight[StandingTackle]*(('F+ , F-'!AE$2-[1]!tbl_gk[[#This Row],[StandingTackle]])/('F+ , F-'!AE$2-'F+ , F-'!AE$3))</f>
        <v>2.9141914719869356E-2</v>
      </c>
      <c r="AF1024" s="1" cm="1">
        <f t="array" ref="AF1024">[1]!table_weight[SlidingTackle]*(('F+ , F-'!AF$2-[1]!tbl_gk[[#This Row],[SlidingTackle]])/('F+ , F-'!AF$2-'F+ , F-'!AF$3))</f>
        <v>8.2195144081682794E-3</v>
      </c>
      <c r="AG1024" s="1" cm="1">
        <f t="array" ref="AG1024">[1]!table_weight[GKDiving]*(('F+ , F-'!AG$2-[1]!tbl_gk[[#This Row],[GKDiving]])/('F+ , F-'!AG$2-'F+ , F-'!AG$3))</f>
        <v>4.0994828110739248E-2</v>
      </c>
      <c r="AH1024" s="1" cm="1">
        <f t="array" ref="AH1024">[1]!table_weight[GKHandling]*(('F+ , F-'!AH$2-[1]!tbl_gk[[#This Row],[GKHandling]])/('F+ , F-'!AH$2-'F+ , F-'!AH$3))</f>
        <v>4.8124363434346076E-2</v>
      </c>
      <c r="AI1024" s="1" cm="1">
        <f t="array" ref="AI1024">[1]!table_weight[GKKicking]*(('F+ , F-'!AI$2-[1]!tbl_gk[[#This Row],[GKKicking]])/('F+ , F-'!AI$2-'F+ , F-'!AI$3))</f>
        <v>3.4882871919683582E-2</v>
      </c>
      <c r="AJ1024" s="1" cm="1">
        <f t="array" ref="AJ1024">[1]!table_weight[GKPositioning]*(('F+ , F-'!AJ$2-[1]!tbl_gk[[#This Row],[GKPositioning]])/('F+ , F-'!AJ$2-'F+ , F-'!AJ$3))</f>
        <v>1.5767241581053557E-2</v>
      </c>
      <c r="AK1024" s="1" cm="1">
        <f t="array" ref="AK1024">[1]!table_weight[GKReflexes]*(('F+ , F-'!AK$2-[1]!tbl_gk[[#This Row],[GKReflexes]])/('F+ , F-'!AK$2-'F+ , F-'!AK$3))</f>
        <v>4.3727816651455198E-2</v>
      </c>
    </row>
    <row r="1025" spans="1:37" x14ac:dyDescent="0.55000000000000004">
      <c r="A1025" s="8">
        <f>[1]!tbl_gk[[#This Row],[ID]]</f>
        <v>238969</v>
      </c>
      <c r="B1025" s="2" cm="1">
        <f t="array" ref="B1025">[1]!table_weight[ValueEUR]*(('F+ , F-'!B$2-[1]!tbl_gk[[#This Row],[ValueEUR]])/('F+ , F-'!B$2-'F+ , F-'!B$3))</f>
        <v>8.210481903343863E-5</v>
      </c>
      <c r="C1025" s="2" cm="1">
        <f t="array" ref="C1025">[1]!table_weight[WageEUR]*(('F+ , F-'!C$2-[1]!tbl_gk[[#This Row],[WageEUR]])/('F+ , F-'!C$2-'F+ , F-'!C$3))</f>
        <v>7.8241870618836313E-5</v>
      </c>
      <c r="D1025" s="2" cm="1">
        <f t="array" ref="D1025">[1]!table_weight[Crossing]*(('F+ , F-'!D$2-[1]!tbl_gk[[#This Row],[Crossing]])/('F+ , F-'!D$2-'F+ , F-'!D$3))</f>
        <v>3.6987814836757178E-2</v>
      </c>
      <c r="E1025" s="2" cm="1">
        <f t="array" ref="E1025">[1]!table_weight[Finishing]*(('F+ , F-'!E$2-[1]!tbl_gk[[#This Row],[Finishing]])/('F+ , F-'!E$2-'F+ , F-'!E$3))</f>
        <v>2.096326437480962E-2</v>
      </c>
      <c r="F1025" s="2" cm="1">
        <f t="array" ref="F1025">[1]!table_weight[HeadingAccuracy]*(('F+ , F-'!F$2-[1]!tbl_gk[[#This Row],[HeadingAccuracy]])/('F+ , F-'!F$2-'F+ , F-'!F$3))</f>
        <v>1.210949849973455E-2</v>
      </c>
      <c r="G1025" s="2" cm="1">
        <f t="array" ref="G1025">[1]!table_weight[ShortPassing]*(('F+ , F-'!G$2-[1]!tbl_gk[[#This Row],[ShortPassing]])/('F+ , F-'!G$2-'F+ , F-'!G$3))</f>
        <v>4.6409239370648142E-2</v>
      </c>
      <c r="H1025" s="2" cm="1">
        <f t="array" ref="H1025">[1]!table_weight[Volleys]*(('F+ , F-'!H$2-[1]!tbl_gk[[#This Row],[Volleys]])/('F+ , F-'!H$2-'F+ , F-'!H$3))</f>
        <v>2.0833057763785961E-3</v>
      </c>
      <c r="I1025" s="2" cm="1">
        <f t="array" ref="I1025">[1]!table_weight[Dribbling]*(('F+ , F-'!I$2-[1]!tbl_gk[[#This Row],[Dribbling]])/('F+ , F-'!I$2-'F+ , F-'!I$3))</f>
        <v>1.6623929766613008E-2</v>
      </c>
      <c r="J1025" s="2" cm="1">
        <f t="array" ref="J1025">[1]!table_weight[Curve]*(('F+ , F-'!J$2-[1]!tbl_gk[[#This Row],[Curve]])/('F+ , F-'!J$2-'F+ , F-'!J$3))</f>
        <v>9.9719433458404991E-3</v>
      </c>
      <c r="K1025" s="2" cm="1">
        <f t="array" ref="K1025">[1]!table_weight[FKAccuracy]*(('F+ , F-'!K$2-[1]!tbl_gk[[#This Row],[FKAccuracy]])/('F+ , F-'!K$2-'F+ , F-'!K$3))</f>
        <v>9.2789777912990392E-3</v>
      </c>
      <c r="L1025" s="2" cm="1">
        <f t="array" ref="L1025">[1]!table_weight[LongPassing]*(('F+ , F-'!L$2-[1]!tbl_gk[[#This Row],[LongPassing]])/('F+ , F-'!L$2-'F+ , F-'!L$3))</f>
        <v>2.4364084503410925E-2</v>
      </c>
      <c r="M1025" s="2" cm="1">
        <f t="array" ref="M1025">[1]!table_weight[BallControl]*(('F+ , F-'!M$2-[1]!tbl_gk[[#This Row],[BallControl]])/('F+ , F-'!M$2-'F+ , F-'!M$3))</f>
        <v>1.2169151201703639E-2</v>
      </c>
      <c r="N1025" s="2" cm="1">
        <f t="array" ref="N1025">[1]!table_weight[Acceleration]*(('F+ , F-'!N$2-[1]!tbl_gk[[#This Row],[Acceleration]])/('F+ , F-'!N$2-'F+ , F-'!N$3))</f>
        <v>8.1175396839599755E-3</v>
      </c>
      <c r="O1025" s="2" cm="1">
        <f t="array" ref="O1025">[1]!table_weight[SprintSpeed]*(('F+ , F-'!O$2-[1]!tbl_gk[[#This Row],[SprintSpeed]])/('F+ , F-'!O$2-'F+ , F-'!O$3))</f>
        <v>1.2649832674170962E-2</v>
      </c>
      <c r="P1025" s="2" cm="1">
        <f t="array" ref="P1025">[1]!table_weight[Agility]*(('F+ , F-'!P$2-[1]!tbl_gk[[#This Row],[Agility]])/('F+ , F-'!P$2-'F+ , F-'!P$3))</f>
        <v>5.7335423931103692E-3</v>
      </c>
      <c r="Q1025" s="2" cm="1">
        <f t="array" ref="Q1025">[1]!table_weight[Reactions]*(('F+ , F-'!Q$2-[1]!tbl_gk[[#This Row],[Reactions]])/('F+ , F-'!Q$2-'F+ , F-'!Q$3))</f>
        <v>1.5984902002237835E-3</v>
      </c>
      <c r="R1025" s="2" cm="1">
        <f t="array" ref="R1025">[1]!table_weight[Balance]*(('F+ , F-'!R$2-[1]!tbl_gk[[#This Row],[Balance]])/('F+ , F-'!R$2-'F+ , F-'!R$3))</f>
        <v>2.8560252820324875E-3</v>
      </c>
      <c r="S1025" s="2" cm="1">
        <f t="array" ref="S1025">[1]!table_weight[ShotPower]*(('F+ , F-'!S$2-[1]!tbl_gk[[#This Row],[ShotPower]])/('F+ , F-'!S$2-'F+ , F-'!S$3))</f>
        <v>6.4926873789576834E-3</v>
      </c>
      <c r="T1025" s="2" cm="1">
        <f t="array" ref="T1025">[1]!table_weight[Jumping]*(('F+ , F-'!T$2-[1]!tbl_gk[[#This Row],[Jumping]])/('F+ , F-'!T$2-'F+ , F-'!T$3))</f>
        <v>4.551164411121026E-3</v>
      </c>
      <c r="U1025" s="2" cm="1">
        <f t="array" ref="U1025">[1]!table_weight[Stamina]*(('F+ , F-'!U$2-[1]!tbl_gk[[#This Row],[Stamina]])/('F+ , F-'!U$2-'F+ , F-'!U$3))</f>
        <v>2.2326466922480501E-2</v>
      </c>
      <c r="V1025" s="2" cm="1">
        <f t="array" ref="V1025">[1]!table_weight[Strength]*(('F+ , F-'!V$2-[1]!tbl_gk[[#This Row],[Strength]])/('F+ , F-'!V$2-'F+ , F-'!V$3))</f>
        <v>1.1535341243281592E-2</v>
      </c>
      <c r="W1025" s="2" cm="1">
        <f t="array" ref="W1025">[1]!table_weight[LongShots]*(('F+ , F-'!W$2-[1]!tbl_gk[[#This Row],[LongShots]])/('F+ , F-'!W$2-'F+ , F-'!W$3))</f>
        <v>9.3494698256990638E-3</v>
      </c>
      <c r="X1025" s="2" cm="1">
        <f t="array" ref="X1025">[1]!table_weight[Aggression]*(('F+ , F-'!X$2-[1]!tbl_gk[[#This Row],[Aggression]])/('F+ , F-'!X$2-'F+ , F-'!X$3))</f>
        <v>1.2777608761788841E-2</v>
      </c>
      <c r="Y1025" s="2" cm="1">
        <f t="array" ref="Y1025">[1]!table_weight[Interceptions]*(('F+ , F-'!Y$2-[1]!tbl_gk[[#This Row],[Interceptions]])/('F+ , F-'!Y$2-'F+ , F-'!Y$3))</f>
        <v>2.6317026176042119E-2</v>
      </c>
      <c r="Z1025" s="2" cm="1">
        <f t="array" ref="Z1025">[1]!table_weight[Positioning]*(('F+ , F-'!Z$2-[1]!tbl_gk[[#This Row],[Positioning]])/('F+ , F-'!Z$2-'F+ , F-'!Z$3))</f>
        <v>1.7746678835817667E-3</v>
      </c>
      <c r="AA1025" s="2" cm="1">
        <f t="array" ref="AA1025">[1]!table_weight[Vision]*(('F+ , F-'!AA$2-[1]!tbl_gk[[#This Row],[Vision]])/('F+ , F-'!AA$2-'F+ , F-'!AA$3))</f>
        <v>2.4845350370144972E-2</v>
      </c>
      <c r="AB1025" s="2" cm="1">
        <f t="array" ref="AB1025">[1]!table_weight[Penalties]*(('F+ , F-'!AB$2-[1]!tbl_gk[[#This Row],[Penalties]])/('F+ , F-'!AB$2-'F+ , F-'!AB$3))</f>
        <v>2.2313838830329571E-3</v>
      </c>
      <c r="AC1025" s="2" cm="1">
        <f t="array" ref="AC1025">[1]!table_weight[Composure]*(('F+ , F-'!AC$2-[1]!tbl_gk[[#This Row],[Composure]])/('F+ , F-'!AC$2-'F+ , F-'!AC$3))</f>
        <v>1.5478306353044107E-3</v>
      </c>
      <c r="AD1025" s="2" cm="1">
        <f t="array" ref="AD1025">[1]!table_weight[Marking]*(('F+ , F-'!AD$2-[1]!tbl_gk[[#This Row],[Marking]])/('F+ , F-'!AD$2-'F+ , F-'!AD$3))</f>
        <v>1.7352308195021923E-2</v>
      </c>
      <c r="AE1025" s="2" cm="1">
        <f t="array" ref="AE1025">[1]!table_weight[StandingTackle]*(('F+ , F-'!AE$2-[1]!tbl_gk[[#This Row],[StandingTackle]])/('F+ , F-'!AE$2-'F+ , F-'!AE$3))</f>
        <v>3.362528621523387E-2</v>
      </c>
      <c r="AF1025" s="2" cm="1">
        <f t="array" ref="AF1025">[1]!table_weight[SlidingTackle]*(('F+ , F-'!AF$2-[1]!tbl_gk[[#This Row],[SlidingTackle]])/('F+ , F-'!AF$2-'F+ , F-'!AF$3))</f>
        <v>8.9667429907290316E-3</v>
      </c>
      <c r="AG1025" s="2" cm="1">
        <f t="array" ref="AG1025">[1]!table_weight[GKDiving]*(('F+ , F-'!AG$2-[1]!tbl_gk[[#This Row],[GKDiving]])/('F+ , F-'!AG$2-'F+ , F-'!AG$3))</f>
        <v>4.7827299462529123E-2</v>
      </c>
      <c r="AH1025" s="2" cm="1">
        <f t="array" ref="AH1025">[1]!table_weight[GKHandling]*(('F+ , F-'!AH$2-[1]!tbl_gk[[#This Row],[GKHandling]])/('F+ , F-'!AH$2-'F+ , F-'!AH$3))</f>
        <v>5.3471514927051197E-2</v>
      </c>
      <c r="AI1025" s="2" cm="1">
        <f t="array" ref="AI1025">[1]!table_weight[GKKicking]*(('F+ , F-'!AI$2-[1]!tbl_gk[[#This Row],[GKKicking]])/('F+ , F-'!AI$2-'F+ , F-'!AI$3))</f>
        <v>2.9516276239732256E-2</v>
      </c>
      <c r="AJ1025" s="2" cm="1">
        <f t="array" ref="AJ1025">[1]!table_weight[GKPositioning]*(('F+ , F-'!AJ$2-[1]!tbl_gk[[#This Row],[GKPositioning]])/('F+ , F-'!AJ$2-'F+ , F-'!AJ$3))</f>
        <v>1.7659310570779983E-2</v>
      </c>
      <c r="AK1025" s="2" cm="1">
        <f t="array" ref="AK1025">[1]!table_weight[GKReflexes]*(('F+ , F-'!AK$2-[1]!tbl_gk[[#This Row],[GKReflexes]])/('F+ , F-'!AK$2-'F+ , F-'!AK$3))</f>
        <v>5.10157860933644E-2</v>
      </c>
    </row>
    <row r="1026" spans="1:37" x14ac:dyDescent="0.55000000000000004">
      <c r="A1026" s="7">
        <f>[1]!tbl_gk[[#This Row],[ID]]</f>
        <v>239019</v>
      </c>
      <c r="B1026" s="1" cm="1">
        <f t="array" ref="B1026">[1]!table_weight[ValueEUR]*(('F+ , F-'!B$2-[1]!tbl_gk[[#This Row],[ValueEUR]])/('F+ , F-'!B$2-'F+ , F-'!B$3))</f>
        <v>2.364371856376466E-4</v>
      </c>
      <c r="C1026" s="1" cm="1">
        <f t="array" ref="C1026">[1]!table_weight[WageEUR]*(('F+ , F-'!C$2-[1]!tbl_gk[[#This Row],[WageEUR]])/('F+ , F-'!C$2-'F+ , F-'!C$3))</f>
        <v>3.9120935309418157E-5</v>
      </c>
      <c r="D1026" s="1" cm="1">
        <f t="array" ref="D1026">[1]!table_weight[Crossing]*(('F+ , F-'!D$2-[1]!tbl_gk[[#This Row],[Crossing]])/('F+ , F-'!D$2-'F+ , F-'!D$3))</f>
        <v>3.3625286215233793E-2</v>
      </c>
      <c r="E1026" s="1" cm="1">
        <f t="array" ref="E1026">[1]!table_weight[Finishing]*(('F+ , F-'!E$2-[1]!tbl_gk[[#This Row],[Finishing]])/('F+ , F-'!E$2-'F+ , F-'!E$3))</f>
        <v>1.9965013690294877E-2</v>
      </c>
      <c r="F1026" s="1" cm="1">
        <f t="array" ref="F1026">[1]!table_weight[HeadingAccuracy]*(('F+ , F-'!F$2-[1]!tbl_gk[[#This Row],[HeadingAccuracy]])/('F+ , F-'!F$2-'F+ , F-'!F$3))</f>
        <v>1.1691929585950599E-2</v>
      </c>
      <c r="G1026" s="1" cm="1">
        <f t="array" ref="G1026">[1]!table_weight[ShortPassing]*(('F+ , F-'!G$2-[1]!tbl_gk[[#This Row],[ShortPassing]])/('F+ , F-'!G$2-'F+ , F-'!G$3))</f>
        <v>4.5002898783658811E-2</v>
      </c>
      <c r="H1026" s="1" cm="1">
        <f t="array" ref="H1026">[1]!table_weight[Volleys]*(('F+ , F-'!H$2-[1]!tbl_gk[[#This Row],[Volleys]])/('F+ , F-'!H$2-'F+ , F-'!H$3))</f>
        <v>2.4305234057750281E-3</v>
      </c>
      <c r="I1026" s="1" cm="1">
        <f t="array" ref="I1026">[1]!table_weight[Dribbling]*(('F+ , F-'!I$2-[1]!tbl_gk[[#This Row],[Dribbling]])/('F+ , F-'!I$2-'F+ , F-'!I$3))</f>
        <v>2.0535442652874894E-2</v>
      </c>
      <c r="J1026" s="1" cm="1">
        <f t="array" ref="J1026">[1]!table_weight[Curve]*(('F+ , F-'!J$2-[1]!tbl_gk[[#This Row],[Curve]])/('F+ , F-'!J$2-'F+ , F-'!J$3))</f>
        <v>9.9719433458404991E-3</v>
      </c>
      <c r="K1026" s="1" cm="1">
        <f t="array" ref="K1026">[1]!table_weight[FKAccuracy]*(('F+ , F-'!K$2-[1]!tbl_gk[[#This Row],[FKAccuracy]])/('F+ , F-'!K$2-'F+ , F-'!K$3))</f>
        <v>9.4310921813203358E-3</v>
      </c>
      <c r="L1026" s="1" cm="1">
        <f t="array" ref="L1026">[1]!table_weight[LongPassing]*(('F+ , F-'!L$2-[1]!tbl_gk[[#This Row],[LongPassing]])/('F+ , F-'!L$2-'F+ , F-'!L$3))</f>
        <v>2.0574115802880336E-2</v>
      </c>
      <c r="M1026" s="1" cm="1">
        <f t="array" ref="M1026">[1]!table_weight[BallControl]*(('F+ , F-'!M$2-[1]!tbl_gk[[#This Row],[BallControl]])/('F+ , F-'!M$2-'F+ , F-'!M$3))</f>
        <v>1.1734538658785654E-2</v>
      </c>
      <c r="N1026" s="1" cm="1">
        <f t="array" ref="N1026">[1]!table_weight[Acceleration]*(('F+ , F-'!N$2-[1]!tbl_gk[[#This Row],[Acceleration]])/('F+ , F-'!N$2-'F+ , F-'!N$3))</f>
        <v>9.244975751176639E-3</v>
      </c>
      <c r="O1026" s="1" cm="1">
        <f t="array" ref="O1026">[1]!table_weight[SprintSpeed]*(('F+ , F-'!O$2-[1]!tbl_gk[[#This Row],[SprintSpeed]])/('F+ , F-'!O$2-'F+ , F-'!O$3))</f>
        <v>1.0119866139336769E-2</v>
      </c>
      <c r="P1026" s="1" cm="1">
        <f t="array" ref="P1026">[1]!table_weight[Agility]*(('F+ , F-'!P$2-[1]!tbl_gk[[#This Row],[Agility]])/('F+ , F-'!P$2-'F+ , F-'!P$3))</f>
        <v>4.4464206313917145E-3</v>
      </c>
      <c r="Q1026" s="1" cm="1">
        <f t="array" ref="Q1026">[1]!table_weight[Reactions]*(('F+ , F-'!Q$2-[1]!tbl_gk[[#This Row],[Reactions]])/('F+ , F-'!Q$2-'F+ , F-'!Q$3))</f>
        <v>1.7016186002382209E-3</v>
      </c>
      <c r="R1026" s="1" cm="1">
        <f t="array" ref="R1026">[1]!table_weight[Balance]*(('F+ , F-'!R$2-[1]!tbl_gk[[#This Row],[Balance]])/('F+ , F-'!R$2-'F+ , F-'!R$3))</f>
        <v>2.2351502207210773E-3</v>
      </c>
      <c r="S1026" s="1" cm="1">
        <f t="array" ref="S1026">[1]!table_weight[ShotPower]*(('F+ , F-'!S$2-[1]!tbl_gk[[#This Row],[ShotPower]])/('F+ , F-'!S$2-'F+ , F-'!S$3))</f>
        <v>6.7523948741159906E-3</v>
      </c>
      <c r="T1026" s="1" cm="1">
        <f t="array" ref="T1026">[1]!table_weight[Jumping]*(('F+ , F-'!T$2-[1]!tbl_gk[[#This Row],[Jumping]])/('F+ , F-'!T$2-'F+ , F-'!T$3))</f>
        <v>3.0054859318723757E-3</v>
      </c>
      <c r="U1026" s="1" cm="1">
        <f t="array" ref="U1026">[1]!table_weight[Stamina]*(('F+ , F-'!U$2-[1]!tbl_gk[[#This Row],[Stamina]])/('F+ , F-'!U$2-'F+ , F-'!U$3))</f>
        <v>1.288065399373875E-2</v>
      </c>
      <c r="V1026" s="1" cm="1">
        <f t="array" ref="V1026">[1]!table_weight[Strength]*(('F+ , F-'!V$2-[1]!tbl_gk[[#This Row],[Strength]])/('F+ , F-'!V$2-'F+ , F-'!V$3))</f>
        <v>1.9521346719399615E-2</v>
      </c>
      <c r="W1026" s="1" cm="1">
        <f t="array" ref="W1026">[1]!table_weight[LongShots]*(('F+ , F-'!W$2-[1]!tbl_gk[[#This Row],[LongShots]])/('F+ , F-'!W$2-'F+ , F-'!W$3))</f>
        <v>1.0388299806332293E-2</v>
      </c>
      <c r="X1026" s="1" cm="1">
        <f t="array" ref="X1026">[1]!table_weight[Aggression]*(('F+ , F-'!X$2-[1]!tbl_gk[[#This Row],[Aggression]])/('F+ , F-'!X$2-'F+ , F-'!X$3))</f>
        <v>3.6507453605110975E-3</v>
      </c>
      <c r="Y1026" s="1" cm="1">
        <f t="array" ref="Y1026">[1]!table_weight[Interceptions]*(('F+ , F-'!Y$2-[1]!tbl_gk[[#This Row],[Interceptions]])/('F+ , F-'!Y$2-'F+ , F-'!Y$3))</f>
        <v>2.6317026176042119E-2</v>
      </c>
      <c r="Z1026" s="1" cm="1">
        <f t="array" ref="Z1026">[1]!table_weight[Positioning]*(('F+ , F-'!Z$2-[1]!tbl_gk[[#This Row],[Positioning]])/('F+ , F-'!Z$2-'F+ , F-'!Z$3))</f>
        <v>2.0704458641787279E-3</v>
      </c>
      <c r="AA1026" s="1" cm="1">
        <f t="array" ref="AA1026">[1]!table_weight[Vision]*(('F+ , F-'!AA$2-[1]!tbl_gk[[#This Row],[Vision]])/('F+ , F-'!AA$2-'F+ , F-'!AA$3))</f>
        <v>2.7684818983875824E-2</v>
      </c>
      <c r="AB1026" s="1" cm="1">
        <f t="array" ref="AB1026">[1]!table_weight[Penalties]*(('F+ , F-'!AB$2-[1]!tbl_gk[[#This Row],[Penalties]])/('F+ , F-'!AB$2-'F+ , F-'!AB$3))</f>
        <v>2.0356484546967322E-3</v>
      </c>
      <c r="AC1026" s="1" cm="1">
        <f t="array" ref="AC1026">[1]!table_weight[Composure]*(('F+ , F-'!AC$2-[1]!tbl_gk[[#This Row],[Composure]])/('F+ , F-'!AC$2-'F+ , F-'!AC$3))</f>
        <v>1.6545775756702319E-3</v>
      </c>
      <c r="AD1026" s="1" cm="1">
        <f t="array" ref="AD1026">[1]!table_weight[Marking]*(('F+ , F-'!AD$2-[1]!tbl_gk[[#This Row],[Marking]])/('F+ , F-'!AD$2-'F+ , F-'!AD$3))</f>
        <v>3.6282098953227655E-2</v>
      </c>
      <c r="AE1026" s="1" cm="1">
        <f t="array" ref="AE1026">[1]!table_weight[StandingTackle]*(('F+ , F-'!AE$2-[1]!tbl_gk[[#This Row],[StandingTackle]])/('F+ , F-'!AE$2-'F+ , F-'!AE$3))</f>
        <v>2.9141914719869356E-2</v>
      </c>
      <c r="AF1026" s="1" cm="1">
        <f t="array" ref="AF1026">[1]!table_weight[SlidingTackle]*(('F+ , F-'!AF$2-[1]!tbl_gk[[#This Row],[SlidingTackle]])/('F+ , F-'!AF$2-'F+ , F-'!AF$3))</f>
        <v>8.9667429907290316E-3</v>
      </c>
      <c r="AG1026" s="1" cm="1">
        <f t="array" ref="AG1026">[1]!table_weight[GKDiving]*(('F+ , F-'!AG$2-[1]!tbl_gk[[#This Row],[GKDiving]])/('F+ , F-'!AG$2-'F+ , F-'!AG$3))</f>
        <v>4.6119181624581652E-2</v>
      </c>
      <c r="AH1026" s="1" cm="1">
        <f t="array" ref="AH1026">[1]!table_weight[GKHandling]*(('F+ , F-'!AH$2-[1]!tbl_gk[[#This Row],[GKHandling]])/('F+ , F-'!AH$2-'F+ , F-'!AH$3))</f>
        <v>5.5253898757952898E-2</v>
      </c>
      <c r="AI1026" s="1" cm="1">
        <f t="array" ref="AI1026">[1]!table_weight[GKKicking]*(('F+ , F-'!AI$2-[1]!tbl_gk[[#This Row],[GKKicking]])/('F+ , F-'!AI$2-'F+ , F-'!AI$3))</f>
        <v>3.1305141466382698E-2</v>
      </c>
      <c r="AJ1026" s="1" cm="1">
        <f t="array" ref="AJ1026">[1]!table_weight[GKPositioning]*(('F+ , F-'!AJ$2-[1]!tbl_gk[[#This Row],[GKPositioning]])/('F+ , F-'!AJ$2-'F+ , F-'!AJ$3))</f>
        <v>1.9551379560506409E-2</v>
      </c>
      <c r="AK1026" s="1" cm="1">
        <f t="array" ref="AK1026">[1]!table_weight[GKReflexes]*(('F+ , F-'!AK$2-[1]!tbl_gk[[#This Row],[GKReflexes]])/('F+ , F-'!AK$2-'F+ , F-'!AK$3))</f>
        <v>4.9193793732887098E-2</v>
      </c>
    </row>
    <row r="1027" spans="1:37" x14ac:dyDescent="0.55000000000000004">
      <c r="A1027" s="8">
        <f>[1]!tbl_gk[[#This Row],[ID]]</f>
        <v>239076</v>
      </c>
      <c r="B1027" s="2" cm="1">
        <f t="array" ref="B1027">[1]!table_weight[ValueEUR]*(('F+ , F-'!B$2-[1]!tbl_gk[[#This Row],[ValueEUR]])/('F+ , F-'!B$2-'F+ , F-'!B$3))</f>
        <v>4.9108559053458981E-4</v>
      </c>
      <c r="C1027" s="2" cm="1">
        <f t="array" ref="C1027">[1]!table_weight[WageEUR]*(('F+ , F-'!C$2-[1]!tbl_gk[[#This Row],[WageEUR]])/('F+ , F-'!C$2-'F+ , F-'!C$3))</f>
        <v>2.3472561185650898E-4</v>
      </c>
      <c r="D1027" s="2" cm="1">
        <f t="array" ref="D1027">[1]!table_weight[Crossing]*(('F+ , F-'!D$2-[1]!tbl_gk[[#This Row],[Crossing]])/('F+ , F-'!D$2-'F+ , F-'!D$3))</f>
        <v>3.6987814836757178E-2</v>
      </c>
      <c r="E1027" s="2" cm="1">
        <f t="array" ref="E1027">[1]!table_weight[Finishing]*(('F+ , F-'!E$2-[1]!tbl_gk[[#This Row],[Finishing]])/('F+ , F-'!E$2-'F+ , F-'!E$3))</f>
        <v>1.9965013690294877E-2</v>
      </c>
      <c r="F1027" s="2" cm="1">
        <f t="array" ref="F1027">[1]!table_weight[HeadingAccuracy]*(('F+ , F-'!F$2-[1]!tbl_gk[[#This Row],[HeadingAccuracy]])/('F+ , F-'!F$2-'F+ , F-'!F$3))</f>
        <v>1.1274360672166649E-2</v>
      </c>
      <c r="G1027" s="2" cm="1">
        <f t="array" ref="G1027">[1]!table_weight[ShortPassing]*(('F+ , F-'!G$2-[1]!tbl_gk[[#This Row],[ShortPassing]])/('F+ , F-'!G$2-'F+ , F-'!G$3))</f>
        <v>5.6253623479573515E-2</v>
      </c>
      <c r="H1027" s="2" cm="1">
        <f t="array" ref="H1027">[1]!table_weight[Volleys]*(('F+ , F-'!H$2-[1]!tbl_gk[[#This Row],[Volleys]])/('F+ , F-'!H$2-'F+ , F-'!H$3))</f>
        <v>2.1990449861774069E-3</v>
      </c>
      <c r="I1027" s="2" cm="1">
        <f t="array" ref="I1027">[1]!table_weight[Dribbling]*(('F+ , F-'!I$2-[1]!tbl_gk[[#This Row],[Dribbling]])/('F+ , F-'!I$2-'F+ , F-'!I$3))</f>
        <v>2.0535442652874894E-2</v>
      </c>
      <c r="J1027" s="2" cm="1">
        <f t="array" ref="J1027">[1]!table_weight[Curve]*(('F+ , F-'!J$2-[1]!tbl_gk[[#This Row],[Curve]])/('F+ , F-'!J$2-'F+ , F-'!J$3))</f>
        <v>9.6339113680153961E-3</v>
      </c>
      <c r="K1027" s="2" cm="1">
        <f t="array" ref="K1027">[1]!table_weight[FKAccuracy]*(('F+ , F-'!K$2-[1]!tbl_gk[[#This Row],[FKAccuracy]])/('F+ , F-'!K$2-'F+ , F-'!K$3))</f>
        <v>9.5832065713416324E-3</v>
      </c>
      <c r="L1027" s="2" cm="1">
        <f t="array" ref="L1027">[1]!table_weight[LongPassing]*(('F+ , F-'!L$2-[1]!tbl_gk[[#This Row],[LongPassing]])/('F+ , F-'!L$2-'F+ , F-'!L$3))</f>
        <v>2.652978090371412E-2</v>
      </c>
      <c r="M1027" s="2" cm="1">
        <f t="array" ref="M1027">[1]!table_weight[BallControl]*(('F+ , F-'!M$2-[1]!tbl_gk[[#This Row],[BallControl]])/('F+ , F-'!M$2-'F+ , F-'!M$3))</f>
        <v>1.3472988830457604E-2</v>
      </c>
      <c r="N1027" s="2" cm="1">
        <f t="array" ref="N1027">[1]!table_weight[Acceleration]*(('F+ , F-'!N$2-[1]!tbl_gk[[#This Row],[Acceleration]])/('F+ , F-'!N$2-'F+ , F-'!N$3))</f>
        <v>1.0597899031836633E-2</v>
      </c>
      <c r="O1027" s="2" cm="1">
        <f t="array" ref="O1027">[1]!table_weight[SprintSpeed]*(('F+ , F-'!O$2-[1]!tbl_gk[[#This Row],[SprintSpeed]])/('F+ , F-'!O$2-'F+ , F-'!O$3))</f>
        <v>1.0119866139336769E-2</v>
      </c>
      <c r="P1027" s="2" cm="1">
        <f t="array" ref="P1027">[1]!table_weight[Agility]*(('F+ , F-'!P$2-[1]!tbl_gk[[#This Row],[Agility]])/('F+ , F-'!P$2-'F+ , F-'!P$3))</f>
        <v>5.1484870468746172E-3</v>
      </c>
      <c r="Q1027" s="2" cm="1">
        <f t="array" ref="Q1027">[1]!table_weight[Reactions]*(('F+ , F-'!Q$2-[1]!tbl_gk[[#This Row],[Reactions]])/('F+ , F-'!Q$2-'F+ , F-'!Q$3))</f>
        <v>1.9594396002743149E-3</v>
      </c>
      <c r="R1027" s="2" cm="1">
        <f t="array" ref="R1027">[1]!table_weight[Balance]*(('F+ , F-'!R$2-[1]!tbl_gk[[#This Row],[Balance]])/('F+ , F-'!R$2-'F+ , F-'!R$3))</f>
        <v>1.5521876532785257E-3</v>
      </c>
      <c r="S1027" s="2" cm="1">
        <f t="array" ref="S1027">[1]!table_weight[ShotPower]*(('F+ , F-'!S$2-[1]!tbl_gk[[#This Row],[ShotPower]])/('F+ , F-'!S$2-'F+ , F-'!S$3))</f>
        <v>6.7523948741159906E-3</v>
      </c>
      <c r="T1027" s="2" cm="1">
        <f t="array" ref="T1027">[1]!table_weight[Jumping]*(('F+ , F-'!T$2-[1]!tbl_gk[[#This Row],[Jumping]])/('F+ , F-'!T$2-'F+ , F-'!T$3))</f>
        <v>1.8032915591234251E-3</v>
      </c>
      <c r="U1027" s="2" cm="1">
        <f t="array" ref="U1027">[1]!table_weight[Stamina]*(('F+ , F-'!U$2-[1]!tbl_gk[[#This Row],[Stamina]])/('F+ , F-'!U$2-'F+ , F-'!U$3))</f>
        <v>2.1467756656231247E-2</v>
      </c>
      <c r="V1027" s="2" cm="1">
        <f t="array" ref="V1027">[1]!table_weight[Strength]*(('F+ , F-'!V$2-[1]!tbl_gk[[#This Row],[Strength]])/('F+ , F-'!V$2-'F+ , F-'!V$3))</f>
        <v>4.1704695264171907E-2</v>
      </c>
      <c r="W1027" s="2" cm="1">
        <f t="array" ref="W1027">[1]!table_weight[LongShots]*(('F+ , F-'!W$2-[1]!tbl_gk[[#This Row],[LongShots]])/('F+ , F-'!W$2-'F+ , F-'!W$3))</f>
        <v>1.0128592311173986E-2</v>
      </c>
      <c r="X1027" s="2" cm="1">
        <f t="array" ref="X1027">[1]!table_weight[Aggression]*(('F+ , F-'!X$2-[1]!tbl_gk[[#This Row],[Aggression]])/('F+ , F-'!X$2-'F+ , F-'!X$3))</f>
        <v>1.1560693641618476E-2</v>
      </c>
      <c r="Y1027" s="2" cm="1">
        <f t="array" ref="Y1027">[1]!table_weight[Interceptions]*(('F+ , F-'!Y$2-[1]!tbl_gk[[#This Row],[Interceptions]])/('F+ , F-'!Y$2-'F+ , F-'!Y$3))</f>
        <v>2.1469152933086991E-2</v>
      </c>
      <c r="Z1027" s="2" cm="1">
        <f t="array" ref="Z1027">[1]!table_weight[Positioning]*(('F+ , F-'!Z$2-[1]!tbl_gk[[#This Row],[Positioning]])/('F+ , F-'!Z$2-'F+ , F-'!Z$3))</f>
        <v>2.3662238447756888E-3</v>
      </c>
      <c r="AA1027" s="2" cm="1">
        <f t="array" ref="AA1027">[1]!table_weight[Vision]*(('F+ , F-'!AA$2-[1]!tbl_gk[[#This Row],[Vision]])/('F+ , F-'!AA$2-'F+ , F-'!AA$3))</f>
        <v>3.0524287597606677E-2</v>
      </c>
      <c r="AB1027" s="2" cm="1">
        <f t="array" ref="AB1027">[1]!table_weight[Penalties]*(('F+ , F-'!AB$2-[1]!tbl_gk[[#This Row],[Penalties]])/('F+ , F-'!AB$2-'F+ , F-'!AB$3))</f>
        <v>2.153089711698467E-3</v>
      </c>
      <c r="AC1027" s="2" cm="1">
        <f t="array" ref="AC1027">[1]!table_weight[Composure]*(('F+ , F-'!AC$2-[1]!tbl_gk[[#This Row],[Composure]])/('F+ , F-'!AC$2-'F+ , F-'!AC$3))</f>
        <v>2.5085530985968032E-3</v>
      </c>
      <c r="AD1027" s="2" cm="1">
        <f t="array" ref="AD1027">[1]!table_weight[Marking]*(('F+ , F-'!AD$2-[1]!tbl_gk[[#This Row],[Marking]])/('F+ , F-'!AD$2-'F+ , F-'!AD$3))</f>
        <v>3.3127133826860035E-2</v>
      </c>
      <c r="AE1027" s="2" cm="1">
        <f t="array" ref="AE1027">[1]!table_weight[StandingTackle]*(('F+ , F-'!AE$2-[1]!tbl_gk[[#This Row],[StandingTackle]])/('F+ , F-'!AE$2-'F+ , F-'!AE$3))</f>
        <v>2.6900228972187096E-2</v>
      </c>
      <c r="AF1027" s="2" cm="1">
        <f t="array" ref="AF1027">[1]!table_weight[SlidingTackle]*(('F+ , F-'!AF$2-[1]!tbl_gk[[#This Row],[SlidingTackle]])/('F+ , F-'!AF$2-'F+ , F-'!AF$3))</f>
        <v>9.7139715732897855E-3</v>
      </c>
      <c r="AG1027" s="2" cm="1">
        <f t="array" ref="AG1027">[1]!table_weight[GKDiving]*(('F+ , F-'!AG$2-[1]!tbl_gk[[#This Row],[GKDiving]])/('F+ , F-'!AG$2-'F+ , F-'!AG$3))</f>
        <v>2.9038003245106969E-2</v>
      </c>
      <c r="AH1027" s="2" cm="1">
        <f t="array" ref="AH1027">[1]!table_weight[GKHandling]*(('F+ , F-'!AH$2-[1]!tbl_gk[[#This Row],[GKHandling]])/('F+ , F-'!AH$2-'F+ , F-'!AH$3))</f>
        <v>5.8818666419756312E-2</v>
      </c>
      <c r="AI1027" s="2" cm="1">
        <f t="array" ref="AI1027">[1]!table_weight[GKKicking]*(('F+ , F-'!AI$2-[1]!tbl_gk[[#This Row],[GKKicking]])/('F+ , F-'!AI$2-'F+ , F-'!AI$3))</f>
        <v>3.0410708853057477E-2</v>
      </c>
      <c r="AJ1027" s="2" cm="1">
        <f t="array" ref="AJ1027">[1]!table_weight[GKPositioning]*(('F+ , F-'!AJ$2-[1]!tbl_gk[[#This Row],[GKPositioning]])/('F+ , F-'!AJ$2-'F+ , F-'!AJ$3))</f>
        <v>1.6397931244295699E-2</v>
      </c>
      <c r="AK1027" s="2" cm="1">
        <f t="array" ref="AK1027">[1]!table_weight[GKReflexes]*(('F+ , F-'!AK$2-[1]!tbl_gk[[#This Row],[GKReflexes]])/('F+ , F-'!AK$2-'F+ , F-'!AK$3))</f>
        <v>2.7329885407159499E-2</v>
      </c>
    </row>
    <row r="1028" spans="1:37" x14ac:dyDescent="0.55000000000000004">
      <c r="A1028" s="7">
        <f>[1]!tbl_gk[[#This Row],[ID]]</f>
        <v>239203</v>
      </c>
      <c r="B1028" s="1" cm="1">
        <f t="array" ref="B1028">[1]!table_weight[ValueEUR]*(('F+ , F-'!B$2-[1]!tbl_gk[[#This Row],[ValueEUR]])/('F+ , F-'!B$2-'F+ , F-'!B$3))</f>
        <v>1.4383776567512181E-4</v>
      </c>
      <c r="C1028" s="1" cm="1">
        <f t="array" ref="C1028">[1]!table_weight[WageEUR]*(('F+ , F-'!C$2-[1]!tbl_gk[[#This Row],[WageEUR]])/('F+ , F-'!C$2-'F+ , F-'!C$3))</f>
        <v>2.3472561185650898E-4</v>
      </c>
      <c r="D1028" s="1" cm="1">
        <f t="array" ref="D1028">[1]!table_weight[Crossing]*(('F+ , F-'!D$2-[1]!tbl_gk[[#This Row],[Crossing]])/('F+ , F-'!D$2-'F+ , F-'!D$3))</f>
        <v>3.81086577105983E-2</v>
      </c>
      <c r="E1028" s="1" cm="1">
        <f t="array" ref="E1028">[1]!table_weight[Finishing]*(('F+ , F-'!E$2-[1]!tbl_gk[[#This Row],[Finishing]])/('F+ , F-'!E$2-'F+ , F-'!E$3))</f>
        <v>1.9965013690294877E-2</v>
      </c>
      <c r="F1028" s="1" cm="1">
        <f t="array" ref="F1028">[1]!table_weight[HeadingAccuracy]*(('F+ , F-'!F$2-[1]!tbl_gk[[#This Row],[HeadingAccuracy]])/('F+ , F-'!F$2-'F+ , F-'!F$3))</f>
        <v>1.1274360672166649E-2</v>
      </c>
      <c r="G1028" s="1" cm="1">
        <f t="array" ref="G1028">[1]!table_weight[ShortPassing]*(('F+ , F-'!G$2-[1]!tbl_gk[[#This Row],[ShortPassing]])/('F+ , F-'!G$2-'F+ , F-'!G$3))</f>
        <v>5.7659964066562854E-2</v>
      </c>
      <c r="H1028" s="1" cm="1">
        <f t="array" ref="H1028">[1]!table_weight[Volleys]*(('F+ , F-'!H$2-[1]!tbl_gk[[#This Row],[Volleys]])/('F+ , F-'!H$2-'F+ , F-'!H$3))</f>
        <v>2.3147841959762173E-3</v>
      </c>
      <c r="I1028" s="1" cm="1">
        <f t="array" ref="I1028">[1]!table_weight[Dribbling]*(('F+ , F-'!I$2-[1]!tbl_gk[[#This Row],[Dribbling]])/('F+ , F-'!I$2-'F+ , F-'!I$3))</f>
        <v>1.7601807988178481E-2</v>
      </c>
      <c r="J1028" s="1" cm="1">
        <f t="array" ref="J1028">[1]!table_weight[Curve]*(('F+ , F-'!J$2-[1]!tbl_gk[[#This Row],[Curve]])/('F+ , F-'!J$2-'F+ , F-'!J$3))</f>
        <v>9.295879390190295E-3</v>
      </c>
      <c r="K1028" s="1" cm="1">
        <f t="array" ref="K1028">[1]!table_weight[FKAccuracy]*(('F+ , F-'!K$2-[1]!tbl_gk[[#This Row],[FKAccuracy]])/('F+ , F-'!K$2-'F+ , F-'!K$3))</f>
        <v>9.5832065713416324E-3</v>
      </c>
      <c r="L1028" s="1" cm="1">
        <f t="array" ref="L1028">[1]!table_weight[LongPassing]*(('F+ , F-'!L$2-[1]!tbl_gk[[#This Row],[LongPassing]])/('F+ , F-'!L$2-'F+ , F-'!L$3))</f>
        <v>2.2739812203183531E-2</v>
      </c>
      <c r="M1028" s="1" cm="1">
        <f t="array" ref="M1028">[1]!table_weight[BallControl]*(('F+ , F-'!M$2-[1]!tbl_gk[[#This Row],[BallControl]])/('F+ , F-'!M$2-'F+ , F-'!M$3))</f>
        <v>1.3907601373375588E-2</v>
      </c>
      <c r="N1028" s="1" cm="1">
        <f t="array" ref="N1028">[1]!table_weight[Acceleration]*(('F+ , F-'!N$2-[1]!tbl_gk[[#This Row],[Acceleration]])/('F+ , F-'!N$2-'F+ , F-'!N$3))</f>
        <v>7.8920524705166431E-3</v>
      </c>
      <c r="O1028" s="1" cm="1">
        <f t="array" ref="O1028">[1]!table_weight[SprintSpeed]*(('F+ , F-'!O$2-[1]!tbl_gk[[#This Row],[SprintSpeed]])/('F+ , F-'!O$2-'F+ , F-'!O$3))</f>
        <v>1.0682080924855479E-2</v>
      </c>
      <c r="P1028" s="1" cm="1">
        <f t="array" ref="P1028">[1]!table_weight[Agility]*(('F+ , F-'!P$2-[1]!tbl_gk[[#This Row],[Agility]])/('F+ , F-'!P$2-'F+ , F-'!P$3))</f>
        <v>5.265498116121768E-3</v>
      </c>
      <c r="Q1028" s="1" cm="1">
        <f t="array" ref="Q1028">[1]!table_weight[Reactions]*(('F+ , F-'!Q$2-[1]!tbl_gk[[#This Row],[Reactions]])/('F+ , F-'!Q$2-'F+ , F-'!Q$3))</f>
        <v>1.9078754002670962E-3</v>
      </c>
      <c r="R1028" s="1" cm="1">
        <f t="array" ref="R1028">[1]!table_weight[Balance]*(('F+ , F-'!R$2-[1]!tbl_gk[[#This Row],[Balance]])/('F+ , F-'!R$2-'F+ , F-'!R$3))</f>
        <v>2.7939377759013465E-3</v>
      </c>
      <c r="S1028" s="1" cm="1">
        <f t="array" ref="S1028">[1]!table_weight[ShotPower]*(('F+ , F-'!S$2-[1]!tbl_gk[[#This Row],[ShotPower]])/('F+ , F-'!S$2-'F+ , F-'!S$3))</f>
        <v>6.7523948741159906E-3</v>
      </c>
      <c r="T1028" s="1" cm="1">
        <f t="array" ref="T1028">[1]!table_weight[Jumping]*(('F+ , F-'!T$2-[1]!tbl_gk[[#This Row],[Jumping]])/('F+ , F-'!T$2-'F+ , F-'!T$3))</f>
        <v>2.91961490524745E-3</v>
      </c>
      <c r="U1028" s="1" cm="1">
        <f t="array" ref="U1028">[1]!table_weight[Stamina]*(('F+ , F-'!U$2-[1]!tbl_gk[[#This Row],[Stamina]])/('F+ , F-'!U$2-'F+ , F-'!U$3))</f>
        <v>1.7174205324984999E-2</v>
      </c>
      <c r="V1028" s="1" cm="1">
        <f t="array" ref="V1028">[1]!table_weight[Strength]*(('F+ , F-'!V$2-[1]!tbl_gk[[#This Row],[Strength]])/('F+ , F-'!V$2-'F+ , F-'!V$3))</f>
        <v>1.6859344894026941E-2</v>
      </c>
      <c r="W1028" s="1" cm="1">
        <f t="array" ref="W1028">[1]!table_weight[LongShots]*(('F+ , F-'!W$2-[1]!tbl_gk[[#This Row],[LongShots]])/('F+ , F-'!W$2-'F+ , F-'!W$3))</f>
        <v>9.6091773208573719E-3</v>
      </c>
      <c r="X1028" s="1" cm="1">
        <f t="array" ref="X1028">[1]!table_weight[Aggression]*(('F+ , F-'!X$2-[1]!tbl_gk[[#This Row],[Aggression]])/('F+ , F-'!X$2-'F+ , F-'!X$3))</f>
        <v>1.034377852144811E-2</v>
      </c>
      <c r="Y1028" s="1" cm="1">
        <f t="array" ref="Y1028">[1]!table_weight[Interceptions]*(('F+ , F-'!Y$2-[1]!tbl_gk[[#This Row],[Interceptions]])/('F+ , F-'!Y$2-'F+ , F-'!Y$3))</f>
        <v>2.2161706253509151E-2</v>
      </c>
      <c r="Z1028" s="1" cm="1">
        <f t="array" ref="Z1028">[1]!table_weight[Positioning]*(('F+ , F-'!Z$2-[1]!tbl_gk[[#This Row],[Positioning]])/('F+ , F-'!Z$2-'F+ , F-'!Z$3))</f>
        <v>1.6267788932832863E-3</v>
      </c>
      <c r="AA1028" s="1" cm="1">
        <f t="array" ref="AA1028">[1]!table_weight[Vision]*(('F+ , F-'!AA$2-[1]!tbl_gk[[#This Row],[Vision]])/('F+ , F-'!AA$2-'F+ , F-'!AA$3))</f>
        <v>3.2653889057904818E-2</v>
      </c>
      <c r="AB1028" s="1" cm="1">
        <f t="array" ref="AB1028">[1]!table_weight[Penalties]*(('F+ , F-'!AB$2-[1]!tbl_gk[[#This Row],[Penalties]])/('F+ , F-'!AB$2-'F+ , F-'!AB$3))</f>
        <v>2.153089711698467E-3</v>
      </c>
      <c r="AC1028" s="1" cm="1">
        <f t="array" ref="AC1028">[1]!table_weight[Composure]*(('F+ , F-'!AC$2-[1]!tbl_gk[[#This Row],[Composure]])/('F+ , F-'!AC$2-'F+ , F-'!AC$3))</f>
        <v>2.401806158230982E-3</v>
      </c>
      <c r="AD1028" s="1" cm="1">
        <f t="array" ref="AD1028">[1]!table_weight[Marking]*(('F+ , F-'!AD$2-[1]!tbl_gk[[#This Row],[Marking]])/('F+ , F-'!AD$2-'F+ , F-'!AD$3))</f>
        <v>1.2619860505470488E-2</v>
      </c>
      <c r="AE1028" s="1" cm="1">
        <f t="array" ref="AE1028">[1]!table_weight[StandingTackle]*(('F+ , F-'!AE$2-[1]!tbl_gk[[#This Row],[StandingTackle]])/('F+ , F-'!AE$2-'F+ , F-'!AE$3))</f>
        <v>2.6900228972187096E-2</v>
      </c>
      <c r="AF1028" s="1" cm="1">
        <f t="array" ref="AF1028">[1]!table_weight[SlidingTackle]*(('F+ , F-'!AF$2-[1]!tbl_gk[[#This Row],[SlidingTackle]])/('F+ , F-'!AF$2-'F+ , F-'!AF$3))</f>
        <v>1.0461200155850536E-2</v>
      </c>
      <c r="AG1028" s="1" cm="1">
        <f t="array" ref="AG1028">[1]!table_weight[GKDiving]*(('F+ , F-'!AG$2-[1]!tbl_gk[[#This Row],[GKDiving]])/('F+ , F-'!AG$2-'F+ , F-'!AG$3))</f>
        <v>4.7827299462529123E-2</v>
      </c>
      <c r="AH1028" s="1" cm="1">
        <f t="array" ref="AH1028">[1]!table_weight[GKHandling]*(('F+ , F-'!AH$2-[1]!tbl_gk[[#This Row],[GKHandling]])/('F+ , F-'!AH$2-'F+ , F-'!AH$3))</f>
        <v>6.0601050250658012E-2</v>
      </c>
      <c r="AI1028" s="1" cm="1">
        <f t="array" ref="AI1028">[1]!table_weight[GKKicking]*(('F+ , F-'!AI$2-[1]!tbl_gk[[#This Row],[GKKicking]])/('F+ , F-'!AI$2-'F+ , F-'!AI$3))</f>
        <v>3.1305141466382698E-2</v>
      </c>
      <c r="AJ1028" s="1" cm="1">
        <f t="array" ref="AJ1028">[1]!table_weight[GKPositioning]*(('F+ , F-'!AJ$2-[1]!tbl_gk[[#This Row],[GKPositioning]])/('F+ , F-'!AJ$2-'F+ , F-'!AJ$3))</f>
        <v>2.0812758886990693E-2</v>
      </c>
      <c r="AK1028" s="1" cm="1">
        <f t="array" ref="AK1028">[1]!table_weight[GKReflexes]*(('F+ , F-'!AK$2-[1]!tbl_gk[[#This Row],[GKReflexes]])/('F+ , F-'!AK$2-'F+ , F-'!AK$3))</f>
        <v>5.10157860933644E-2</v>
      </c>
    </row>
    <row r="1029" spans="1:37" x14ac:dyDescent="0.55000000000000004">
      <c r="A1029" s="8">
        <f>[1]!tbl_gk[[#This Row],[ID]]</f>
        <v>239254</v>
      </c>
      <c r="B1029" s="2" cm="1">
        <f t="array" ref="B1029">[1]!table_weight[ValueEUR]*(('F+ , F-'!B$2-[1]!tbl_gk[[#This Row],[ValueEUR]])/('F+ , F-'!B$2-'F+ , F-'!B$3))</f>
        <v>8.3061679706384727E-4</v>
      </c>
      <c r="C1029" s="2" cm="1">
        <f t="array" ref="C1029">[1]!table_weight[WageEUR]*(('F+ , F-'!C$2-[1]!tbl_gk[[#This Row],[WageEUR]])/('F+ , F-'!C$2-'F+ , F-'!C$3))</f>
        <v>3.9120935309418161E-4</v>
      </c>
      <c r="D1029" s="2" cm="1">
        <f t="array" ref="D1029">[1]!table_weight[Crossing]*(('F+ , F-'!D$2-[1]!tbl_gk[[#This Row],[Crossing]])/('F+ , F-'!D$2-'F+ , F-'!D$3))</f>
        <v>3.2504443341392672E-2</v>
      </c>
      <c r="E1029" s="2" cm="1">
        <f t="array" ref="E1029">[1]!table_weight[Finishing]*(('F+ , F-'!E$2-[1]!tbl_gk[[#This Row],[Finishing]])/('F+ , F-'!E$2-'F+ , F-'!E$3))</f>
        <v>1.59720109522359E-2</v>
      </c>
      <c r="F1029" s="2" cm="1">
        <f t="array" ref="F1029">[1]!table_weight[HeadingAccuracy]*(('F+ , F-'!F$2-[1]!tbl_gk[[#This Row],[HeadingAccuracy]])/('F+ , F-'!F$2-'F+ , F-'!F$3))</f>
        <v>1.210949849973455E-2</v>
      </c>
      <c r="G1029" s="2" cm="1">
        <f t="array" ref="G1029">[1]!table_weight[ShortPassing]*(('F+ , F-'!G$2-[1]!tbl_gk[[#This Row],[ShortPassing]])/('F+ , F-'!G$2-'F+ , F-'!G$3))</f>
        <v>4.2190217609680135E-2</v>
      </c>
      <c r="H1029" s="2" cm="1">
        <f t="array" ref="H1029">[1]!table_weight[Volleys]*(('F+ , F-'!H$2-[1]!tbl_gk[[#This Row],[Volleys]])/('F+ , F-'!H$2-'F+ , F-'!H$3))</f>
        <v>8.1017446859167619E-4</v>
      </c>
      <c r="I1029" s="2" cm="1">
        <f t="array" ref="I1029">[1]!table_weight[Dribbling]*(('F+ , F-'!I$2-[1]!tbl_gk[[#This Row],[Dribbling]])/('F+ , F-'!I$2-'F+ , F-'!I$3))</f>
        <v>1.8579686209743949E-2</v>
      </c>
      <c r="J1029" s="2" cm="1">
        <f t="array" ref="J1029">[1]!table_weight[Curve]*(('F+ , F-'!J$2-[1]!tbl_gk[[#This Row],[Curve]])/('F+ , F-'!J$2-'F+ , F-'!J$3))</f>
        <v>7.6057195010647873E-3</v>
      </c>
      <c r="K1029" s="2" cm="1">
        <f t="array" ref="K1029">[1]!table_weight[FKAccuracy]*(('F+ , F-'!K$2-[1]!tbl_gk[[#This Row],[FKAccuracy]])/('F+ , F-'!K$2-'F+ , F-'!K$3))</f>
        <v>9.5832065713416324E-3</v>
      </c>
      <c r="L1029" s="2" cm="1">
        <f t="array" ref="L1029">[1]!table_weight[LongPassing]*(('F+ , F-'!L$2-[1]!tbl_gk[[#This Row],[LongPassing]])/('F+ , F-'!L$2-'F+ , F-'!L$3))</f>
        <v>1.8408419402577144E-2</v>
      </c>
      <c r="M1029" s="2" cm="1">
        <f t="array" ref="M1029">[1]!table_weight[BallControl]*(('F+ , F-'!M$2-[1]!tbl_gk[[#This Row],[BallControl]])/('F+ , F-'!M$2-'F+ , F-'!M$3))</f>
        <v>1.2169151201703639E-2</v>
      </c>
      <c r="N1029" s="2" cm="1">
        <f t="array" ref="N1029">[1]!table_weight[Acceleration]*(('F+ , F-'!N$2-[1]!tbl_gk[[#This Row],[Acceleration]])/('F+ , F-'!N$2-'F+ , F-'!N$3))</f>
        <v>9.244975751176639E-3</v>
      </c>
      <c r="O1029" s="2" cm="1">
        <f t="array" ref="O1029">[1]!table_weight[SprintSpeed]*(('F+ , F-'!O$2-[1]!tbl_gk[[#This Row],[SprintSpeed]])/('F+ , F-'!O$2-'F+ , F-'!O$3))</f>
        <v>1.124429571037419E-2</v>
      </c>
      <c r="P1029" s="2" cm="1">
        <f t="array" ref="P1029">[1]!table_weight[Agility]*(('F+ , F-'!P$2-[1]!tbl_gk[[#This Row],[Agility]])/('F+ , F-'!P$2-'F+ , F-'!P$3))</f>
        <v>4.5634317006388652E-3</v>
      </c>
      <c r="Q1029" s="2" cm="1">
        <f t="array" ref="Q1029">[1]!table_weight[Reactions]*(('F+ , F-'!Q$2-[1]!tbl_gk[[#This Row],[Reactions]])/('F+ , F-'!Q$2-'F+ , F-'!Q$3))</f>
        <v>1.3406692001876892E-3</v>
      </c>
      <c r="R1029" s="2" cm="1">
        <f t="array" ref="R1029">[1]!table_weight[Balance]*(('F+ , F-'!R$2-[1]!tbl_gk[[#This Row],[Balance]])/('F+ , F-'!R$2-'F+ , F-'!R$3))</f>
        <v>2.5455877513767822E-3</v>
      </c>
      <c r="S1029" s="2" cm="1">
        <f t="array" ref="S1029">[1]!table_weight[ShotPower]*(('F+ , F-'!S$2-[1]!tbl_gk[[#This Row],[ShotPower]])/('F+ , F-'!S$2-'F+ , F-'!S$3))</f>
        <v>4.93444240800784E-3</v>
      </c>
      <c r="T1029" s="2" cm="1">
        <f t="array" ref="T1029">[1]!table_weight[Jumping]*(('F+ , F-'!T$2-[1]!tbl_gk[[#This Row],[Jumping]])/('F+ , F-'!T$2-'F+ , F-'!T$3))</f>
        <v>4.2935513312462505E-3</v>
      </c>
      <c r="U1029" s="2" cm="1">
        <f t="array" ref="U1029">[1]!table_weight[Stamina]*(('F+ , F-'!U$2-[1]!tbl_gk[[#This Row],[Stamina]])/('F+ , F-'!U$2-'F+ , F-'!U$3))</f>
        <v>1.4598074526237249E-2</v>
      </c>
      <c r="V1029" s="2" cm="1">
        <f t="array" ref="V1029">[1]!table_weight[Strength]*(('F+ , F-'!V$2-[1]!tbl_gk[[#This Row],[Strength]])/('F+ , F-'!V$2-'F+ , F-'!V$3))</f>
        <v>2.1296014602981403E-2</v>
      </c>
      <c r="W1029" s="2" cm="1">
        <f t="array" ref="W1029">[1]!table_weight[LongShots]*(('F+ , F-'!W$2-[1]!tbl_gk[[#This Row],[LongShots]])/('F+ , F-'!W$2-'F+ , F-'!W$3))</f>
        <v>8.570347340224143E-3</v>
      </c>
      <c r="X1029" s="2" cm="1">
        <f t="array" ref="X1029">[1]!table_weight[Aggression]*(('F+ , F-'!X$2-[1]!tbl_gk[[#This Row],[Aggression]])/('F+ , F-'!X$2-'F+ , F-'!X$3))</f>
        <v>9.7353209613629272E-3</v>
      </c>
      <c r="Y1029" s="2" cm="1">
        <f t="array" ref="Y1029">[1]!table_weight[Interceptions]*(('F+ , F-'!Y$2-[1]!tbl_gk[[#This Row],[Interceptions]])/('F+ , F-'!Y$2-'F+ , F-'!Y$3))</f>
        <v>2.0084046292242669E-2</v>
      </c>
      <c r="Z1029" s="2" cm="1">
        <f t="array" ref="Z1029">[1]!table_weight[Positioning]*(('F+ , F-'!Z$2-[1]!tbl_gk[[#This Row],[Positioning]])/('F+ , F-'!Z$2-'F+ , F-'!Z$3))</f>
        <v>1.3310009126863251E-3</v>
      </c>
      <c r="AA1029" s="2" cm="1">
        <f t="array" ref="AA1029">[1]!table_weight[Vision]*(('F+ , F-'!AA$2-[1]!tbl_gk[[#This Row],[Vision]])/('F+ , F-'!AA$2-'F+ , F-'!AA$3))</f>
        <v>2.2715748909846831E-2</v>
      </c>
      <c r="AB1029" s="2" cm="1">
        <f t="array" ref="AB1029">[1]!table_weight[Penalties]*(('F+ , F-'!AB$2-[1]!tbl_gk[[#This Row],[Penalties]])/('F+ , F-'!AB$2-'F+ , F-'!AB$3))</f>
        <v>2.1922367973657118E-3</v>
      </c>
      <c r="AC1029" s="2" cm="1">
        <f t="array" ref="AC1029">[1]!table_weight[Composure]*(('F+ , F-'!AC$2-[1]!tbl_gk[[#This Row],[Composure]])/('F+ , F-'!AC$2-'F+ , F-'!AC$3))</f>
        <v>5.3373470182910699E-4</v>
      </c>
      <c r="AD1029" s="2" cm="1">
        <f t="array" ref="AD1029">[1]!table_weight[Marking]*(('F+ , F-'!AD$2-[1]!tbl_gk[[#This Row],[Marking]])/('F+ , F-'!AD$2-'F+ , F-'!AD$3))</f>
        <v>1.8929790758205733E-2</v>
      </c>
      <c r="AE1029" s="2" cm="1">
        <f t="array" ref="AE1029">[1]!table_weight[StandingTackle]*(('F+ , F-'!AE$2-[1]!tbl_gk[[#This Row],[StandingTackle]])/('F+ , F-'!AE$2-'F+ , F-'!AE$3))</f>
        <v>1.3450114486093548E-2</v>
      </c>
      <c r="AF1029" s="2" cm="1">
        <f t="array" ref="AF1029">[1]!table_weight[SlidingTackle]*(('F+ , F-'!AF$2-[1]!tbl_gk[[#This Row],[SlidingTackle]])/('F+ , F-'!AF$2-'F+ , F-'!AF$3))</f>
        <v>7.4722858256075263E-4</v>
      </c>
      <c r="AG1029" s="2" cm="1">
        <f t="array" ref="AG1029">[1]!table_weight[GKDiving]*(('F+ , F-'!AG$2-[1]!tbl_gk[[#This Row],[GKDiving]])/('F+ , F-'!AG$2-'F+ , F-'!AG$3))</f>
        <v>3.7578592434844307E-2</v>
      </c>
      <c r="AH1029" s="2" cm="1">
        <f t="array" ref="AH1029">[1]!table_weight[GKHandling]*(('F+ , F-'!AH$2-[1]!tbl_gk[[#This Row],[GKHandling]])/('F+ , F-'!AH$2-'F+ , F-'!AH$3))</f>
        <v>3.9212444279837541E-2</v>
      </c>
      <c r="AI1029" s="2" cm="1">
        <f t="array" ref="AI1029">[1]!table_weight[GKKicking]*(('F+ , F-'!AI$2-[1]!tbl_gk[[#This Row],[GKKicking]])/('F+ , F-'!AI$2-'F+ , F-'!AI$3))</f>
        <v>2.2360815333130498E-2</v>
      </c>
      <c r="AJ1029" s="2" cm="1">
        <f t="array" ref="AJ1029">[1]!table_weight[GKPositioning]*(('F+ , F-'!AJ$2-[1]!tbl_gk[[#This Row],[GKPositioning]])/('F+ , F-'!AJ$2-'F+ , F-'!AJ$3))</f>
        <v>1.5767241581053557E-2</v>
      </c>
      <c r="AK1029" s="2" cm="1">
        <f t="array" ref="AK1029">[1]!table_weight[GKReflexes]*(('F+ , F-'!AK$2-[1]!tbl_gk[[#This Row],[GKReflexes]])/('F+ , F-'!AK$2-'F+ , F-'!AK$3))</f>
        <v>3.0973870128114096E-2</v>
      </c>
    </row>
    <row r="1030" spans="1:37" x14ac:dyDescent="0.55000000000000004">
      <c r="A1030" s="7">
        <f>[1]!tbl_gk[[#This Row],[ID]]</f>
        <v>239272</v>
      </c>
      <c r="B1030" s="1" cm="1">
        <f t="array" ref="B1030">[1]!table_weight[ValueEUR]*(('F+ , F-'!B$2-[1]!tbl_gk[[#This Row],[ValueEUR]])/('F+ , F-'!B$2-'F+ , F-'!B$3))</f>
        <v>2.9045351394911935E-4</v>
      </c>
      <c r="C1030" s="1" cm="1">
        <f t="array" ref="C1030">[1]!table_weight[WageEUR]*(('F+ , F-'!C$2-[1]!tbl_gk[[#This Row],[WageEUR]])/('F+ , F-'!C$2-'F+ , F-'!C$3))</f>
        <v>1.9560467654709084E-3</v>
      </c>
      <c r="D1030" s="1" cm="1">
        <f t="array" ref="D1030">[1]!table_weight[Crossing]*(('F+ , F-'!D$2-[1]!tbl_gk[[#This Row],[Crossing]])/('F+ , F-'!D$2-'F+ , F-'!D$3))</f>
        <v>3.3625286215233793E-2</v>
      </c>
      <c r="E1030" s="1" cm="1">
        <f t="array" ref="E1030">[1]!table_weight[Finishing]*(('F+ , F-'!E$2-[1]!tbl_gk[[#This Row],[Finishing]])/('F+ , F-'!E$2-'F+ , F-'!E$3))</f>
        <v>1.6970261636750646E-2</v>
      </c>
      <c r="F1030" s="1" cm="1">
        <f t="array" ref="F1030">[1]!table_weight[HeadingAccuracy]*(('F+ , F-'!F$2-[1]!tbl_gk[[#This Row],[HeadingAccuracy]])/('F+ , F-'!F$2-'F+ , F-'!F$3))</f>
        <v>1.0439222844598752E-2</v>
      </c>
      <c r="G1030" s="1" cm="1">
        <f t="array" ref="G1030">[1]!table_weight[ShortPassing]*(('F+ , F-'!G$2-[1]!tbl_gk[[#This Row],[ShortPassing]])/('F+ , F-'!G$2-'F+ , F-'!G$3))</f>
        <v>4.5002898783658811E-2</v>
      </c>
      <c r="H1030" s="1" cm="1">
        <f t="array" ref="H1030">[1]!table_weight[Volleys]*(('F+ , F-'!H$2-[1]!tbl_gk[[#This Row],[Volleys]])/('F+ , F-'!H$2-'F+ , F-'!H$3))</f>
        <v>2.0833057763785961E-3</v>
      </c>
      <c r="I1030" s="1" cm="1">
        <f t="array" ref="I1030">[1]!table_weight[Dribbling]*(('F+ , F-'!I$2-[1]!tbl_gk[[#This Row],[Dribbling]])/('F+ , F-'!I$2-'F+ , F-'!I$3))</f>
        <v>1.8579686209743949E-2</v>
      </c>
      <c r="J1030" s="1" cm="1">
        <f t="array" ref="J1030">[1]!table_weight[Curve]*(('F+ , F-'!J$2-[1]!tbl_gk[[#This Row],[Curve]])/('F+ , F-'!J$2-'F+ , F-'!J$3))</f>
        <v>9.295879390190295E-3</v>
      </c>
      <c r="K1030" s="1" cm="1">
        <f t="array" ref="K1030">[1]!table_weight[FKAccuracy]*(('F+ , F-'!K$2-[1]!tbl_gk[[#This Row],[FKAccuracy]])/('F+ , F-'!K$2-'F+ , F-'!K$3))</f>
        <v>8.9747490112564478E-3</v>
      </c>
      <c r="L1030" s="1" cm="1">
        <f t="array" ref="L1030">[1]!table_weight[LongPassing]*(('F+ , F-'!L$2-[1]!tbl_gk[[#This Row],[LongPassing]])/('F+ , F-'!L$2-'F+ , F-'!L$3))</f>
        <v>2.1115539902956136E-2</v>
      </c>
      <c r="M1030" s="1" cm="1">
        <f t="array" ref="M1030">[1]!table_weight[BallControl]*(('F+ , F-'!M$2-[1]!tbl_gk[[#This Row],[BallControl]])/('F+ , F-'!M$2-'F+ , F-'!M$3))</f>
        <v>1.1734538658785654E-2</v>
      </c>
      <c r="N1030" s="1" cm="1">
        <f t="array" ref="N1030">[1]!table_weight[Acceleration]*(('F+ , F-'!N$2-[1]!tbl_gk[[#This Row],[Acceleration]])/('F+ , F-'!N$2-'F+ , F-'!N$3))</f>
        <v>3.8332826285366545E-3</v>
      </c>
      <c r="O1030" s="1" cm="1">
        <f t="array" ref="O1030">[1]!table_weight[SprintSpeed]*(('F+ , F-'!O$2-[1]!tbl_gk[[#This Row],[SprintSpeed]])/('F+ , F-'!O$2-'F+ , F-'!O$3))</f>
        <v>5.6221478551870948E-3</v>
      </c>
      <c r="P1030" s="1" cm="1">
        <f t="array" ref="P1030">[1]!table_weight[Agility]*(('F+ , F-'!P$2-[1]!tbl_gk[[#This Row],[Agility]])/('F+ , F-'!P$2-'F+ , F-'!P$3))</f>
        <v>2.92527673117876E-3</v>
      </c>
      <c r="Q1030" s="1" cm="1">
        <f t="array" ref="Q1030">[1]!table_weight[Reactions]*(('F+ , F-'!Q$2-[1]!tbl_gk[[#This Row],[Reactions]])/('F+ , F-'!Q$2-'F+ , F-'!Q$3))</f>
        <v>1.2375408001732517E-3</v>
      </c>
      <c r="R1030" s="1" cm="1">
        <f t="array" ref="R1030">[1]!table_weight[Balance]*(('F+ , F-'!R$2-[1]!tbl_gk[[#This Row],[Balance]])/('F+ , F-'!R$2-'F+ , F-'!R$3))</f>
        <v>2.4835002452456411E-3</v>
      </c>
      <c r="S1030" s="1" cm="1">
        <f t="array" ref="S1030">[1]!table_weight[ShotPower]*(('F+ , F-'!S$2-[1]!tbl_gk[[#This Row],[ShotPower]])/('F+ , F-'!S$2-'F+ , F-'!S$3))</f>
        <v>4.4150274176912247E-3</v>
      </c>
      <c r="T1030" s="1" cm="1">
        <f t="array" ref="T1030">[1]!table_weight[Jumping]*(('F+ , F-'!T$2-[1]!tbl_gk[[#This Row],[Jumping]])/('F+ , F-'!T$2-'F+ , F-'!T$3))</f>
        <v>1.8891625857483504E-3</v>
      </c>
      <c r="U1030" s="1" cm="1">
        <f t="array" ref="U1030">[1]!table_weight[Stamina]*(('F+ , F-'!U$2-[1]!tbl_gk[[#This Row],[Stamina]])/('F+ , F-'!U$2-'F+ , F-'!U$3))</f>
        <v>5.1522615974955001E-3</v>
      </c>
      <c r="V1030" s="1" cm="1">
        <f t="array" ref="V1030">[1]!table_weight[Strength]*(('F+ , F-'!V$2-[1]!tbl_gk[[#This Row],[Strength]])/('F+ , F-'!V$2-'F+ , F-'!V$3))</f>
        <v>1.3310009126863375E-2</v>
      </c>
      <c r="W1030" s="1" cm="1">
        <f t="array" ref="W1030">[1]!table_weight[LongShots]*(('F+ , F-'!W$2-[1]!tbl_gk[[#This Row],[LongShots]])/('F+ , F-'!W$2-'F+ , F-'!W$3))</f>
        <v>9.3494698256990638E-3</v>
      </c>
      <c r="X1030" s="1" cm="1">
        <f t="array" ref="X1030">[1]!table_weight[Aggression]*(('F+ , F-'!X$2-[1]!tbl_gk[[#This Row],[Aggression]])/('F+ , F-'!X$2-'F+ , F-'!X$3))</f>
        <v>5.4761180407666456E-3</v>
      </c>
      <c r="Y1030" s="1" cm="1">
        <f t="array" ref="Y1030">[1]!table_weight[Interceptions]*(('F+ , F-'!Y$2-[1]!tbl_gk[[#This Row],[Interceptions]])/('F+ , F-'!Y$2-'F+ , F-'!Y$3))</f>
        <v>2.1469152933086991E-2</v>
      </c>
      <c r="Z1030" s="1" cm="1">
        <f t="array" ref="Z1030">[1]!table_weight[Positioning]*(('F+ , F-'!Z$2-[1]!tbl_gk[[#This Row],[Positioning]])/('F+ , F-'!Z$2-'F+ , F-'!Z$3))</f>
        <v>1.1831119223878444E-3</v>
      </c>
      <c r="AA1030" s="1" cm="1">
        <f t="array" ref="AA1030">[1]!table_weight[Vision]*(('F+ , F-'!AA$2-[1]!tbl_gk[[#This Row],[Vision]])/('F+ , F-'!AA$2-'F+ , F-'!AA$3))</f>
        <v>8.5184058411925615E-3</v>
      </c>
      <c r="AB1030" s="1" cm="1">
        <f t="array" ref="AB1030">[1]!table_weight[Penalties]*(('F+ , F-'!AB$2-[1]!tbl_gk[[#This Row],[Penalties]])/('F+ , F-'!AB$2-'F+ , F-'!AB$3))</f>
        <v>2.1139426260312223E-3</v>
      </c>
      <c r="AC1030" s="1" cm="1">
        <f t="array" ref="AC1030">[1]!table_weight[Composure]*(('F+ , F-'!AC$2-[1]!tbl_gk[[#This Row],[Composure]])/('F+ , F-'!AC$2-'F+ , F-'!AC$3))</f>
        <v>5.3373470182910699E-4</v>
      </c>
      <c r="AD1030" s="1" cm="1">
        <f t="array" ref="AD1030">[1]!table_weight[Marking]*(('F+ , F-'!AD$2-[1]!tbl_gk[[#This Row],[Marking]])/('F+ , F-'!AD$2-'F+ , F-'!AD$3))</f>
        <v>2.0507273321389546E-2</v>
      </c>
      <c r="AE1030" s="1" cm="1">
        <f t="array" ref="AE1030">[1]!table_weight[StandingTackle]*(('F+ , F-'!AE$2-[1]!tbl_gk[[#This Row],[StandingTackle]])/('F+ , F-'!AE$2-'F+ , F-'!AE$3))</f>
        <v>2.9141914719869356E-2</v>
      </c>
      <c r="AF1030" s="1" cm="1">
        <f t="array" ref="AF1030">[1]!table_weight[SlidingTackle]*(('F+ , F-'!AF$2-[1]!tbl_gk[[#This Row],[SlidingTackle]])/('F+ , F-'!AF$2-'F+ , F-'!AF$3))</f>
        <v>8.9667429907290316E-3</v>
      </c>
      <c r="AG1030" s="1" cm="1">
        <f t="array" ref="AG1030">[1]!table_weight[GKDiving]*(('F+ , F-'!AG$2-[1]!tbl_gk[[#This Row],[GKDiving]])/('F+ , F-'!AG$2-'F+ , F-'!AG$3))</f>
        <v>4.0994828110739248E-2</v>
      </c>
      <c r="AH1030" s="1" cm="1">
        <f t="array" ref="AH1030">[1]!table_weight[GKHandling]*(('F+ , F-'!AH$2-[1]!tbl_gk[[#This Row],[GKHandling]])/('F+ , F-'!AH$2-'F+ , F-'!AH$3))</f>
        <v>4.0994828110739248E-2</v>
      </c>
      <c r="AI1030" s="1" cm="1">
        <f t="array" ref="AI1030">[1]!table_weight[GKKicking]*(('F+ , F-'!AI$2-[1]!tbl_gk[[#This Row],[GKKicking]])/('F+ , F-'!AI$2-'F+ , F-'!AI$3))</f>
        <v>2.0571950106480059E-2</v>
      </c>
      <c r="AJ1030" s="1" cm="1">
        <f t="array" ref="AJ1030">[1]!table_weight[GKPositioning]*(('F+ , F-'!AJ$2-[1]!tbl_gk[[#This Row],[GKPositioning]])/('F+ , F-'!AJ$2-'F+ , F-'!AJ$3))</f>
        <v>1.7659310570779983E-2</v>
      </c>
      <c r="AK1030" s="1" cm="1">
        <f t="array" ref="AK1030">[1]!table_weight[GKReflexes]*(('F+ , F-'!AK$2-[1]!tbl_gk[[#This Row],[GKReflexes]])/('F+ , F-'!AK$2-'F+ , F-'!AK$3))</f>
        <v>4.0083831930500594E-2</v>
      </c>
    </row>
    <row r="1031" spans="1:37" x14ac:dyDescent="0.55000000000000004">
      <c r="A1031" s="8">
        <f>[1]!tbl_gk[[#This Row],[ID]]</f>
        <v>239320</v>
      </c>
      <c r="B1031" s="2" cm="1">
        <f t="array" ref="B1031">[1]!table_weight[ValueEUR]*(('F+ , F-'!B$2-[1]!tbl_gk[[#This Row],[ValueEUR]])/('F+ , F-'!B$2-'F+ , F-'!B$3))</f>
        <v>4.3521727382386649E-5</v>
      </c>
      <c r="C1031" s="2" cm="1">
        <f t="array" ref="C1031">[1]!table_weight[WageEUR]*(('F+ , F-'!C$2-[1]!tbl_gk[[#This Row],[WageEUR]])/('F+ , F-'!C$2-'F+ , F-'!C$3))</f>
        <v>7.8241870618836313E-5</v>
      </c>
      <c r="D1031" s="2" cm="1">
        <f t="array" ref="D1031">[1]!table_weight[Crossing]*(('F+ , F-'!D$2-[1]!tbl_gk[[#This Row],[Crossing]])/('F+ , F-'!D$2-'F+ , F-'!D$3))</f>
        <v>3.3625286215233793E-2</v>
      </c>
      <c r="E1031" s="2" cm="1">
        <f t="array" ref="E1031">[1]!table_weight[Finishing]*(('F+ , F-'!E$2-[1]!tbl_gk[[#This Row],[Finishing]])/('F+ , F-'!E$2-'F+ , F-'!E$3))</f>
        <v>1.7968512321265388E-2</v>
      </c>
      <c r="F1031" s="2" cm="1">
        <f t="array" ref="F1031">[1]!table_weight[HeadingAccuracy]*(('F+ , F-'!F$2-[1]!tbl_gk[[#This Row],[HeadingAccuracy]])/('F+ , F-'!F$2-'F+ , F-'!F$3))</f>
        <v>1.1274360672166649E-2</v>
      </c>
      <c r="G1031" s="2" cm="1">
        <f t="array" ref="G1031">[1]!table_weight[ShortPassing]*(('F+ , F-'!G$2-[1]!tbl_gk[[#This Row],[ShortPassing]])/('F+ , F-'!G$2-'F+ , F-'!G$3))</f>
        <v>6.6098007588498875E-2</v>
      </c>
      <c r="H1031" s="2" cm="1">
        <f t="array" ref="H1031">[1]!table_weight[Volleys]*(('F+ , F-'!H$2-[1]!tbl_gk[[#This Row],[Volleys]])/('F+ , F-'!H$2-'F+ , F-'!H$3))</f>
        <v>2.1990449861774069E-3</v>
      </c>
      <c r="I1031" s="2" cm="1">
        <f t="array" ref="I1031">[1]!table_weight[Dribbling]*(('F+ , F-'!I$2-[1]!tbl_gk[[#This Row],[Dribbling]])/('F+ , F-'!I$2-'F+ , F-'!I$3))</f>
        <v>1.9557564431309422E-2</v>
      </c>
      <c r="J1031" s="2" cm="1">
        <f t="array" ref="J1031">[1]!table_weight[Curve]*(('F+ , F-'!J$2-[1]!tbl_gk[[#This Row],[Curve]])/('F+ , F-'!J$2-'F+ , F-'!J$3))</f>
        <v>9.6339113680153961E-3</v>
      </c>
      <c r="K1031" s="2" cm="1">
        <f t="array" ref="K1031">[1]!table_weight[FKAccuracy]*(('F+ , F-'!K$2-[1]!tbl_gk[[#This Row],[FKAccuracy]])/('F+ , F-'!K$2-'F+ , F-'!K$3))</f>
        <v>9.4310921813203358E-3</v>
      </c>
      <c r="L1031" s="2" cm="1">
        <f t="array" ref="L1031">[1]!table_weight[LongPassing]*(('F+ , F-'!L$2-[1]!tbl_gk[[#This Row],[LongPassing]])/('F+ , F-'!L$2-'F+ , F-'!L$3))</f>
        <v>2.652978090371412E-2</v>
      </c>
      <c r="M1031" s="2" cm="1">
        <f t="array" ref="M1031">[1]!table_weight[BallControl]*(('F+ , F-'!M$2-[1]!tbl_gk[[#This Row],[BallControl]])/('F+ , F-'!M$2-'F+ , F-'!M$3))</f>
        <v>1.2169151201703639E-2</v>
      </c>
      <c r="N1031" s="2" cm="1">
        <f t="array" ref="N1031">[1]!table_weight[Acceleration]*(('F+ , F-'!N$2-[1]!tbl_gk[[#This Row],[Acceleration]])/('F+ , F-'!N$2-'F+ , F-'!N$3))</f>
        <v>9.9214373915066361E-3</v>
      </c>
      <c r="O1031" s="2" cm="1">
        <f t="array" ref="O1031">[1]!table_weight[SprintSpeed]*(('F+ , F-'!O$2-[1]!tbl_gk[[#This Row],[SprintSpeed]])/('F+ , F-'!O$2-'F+ , F-'!O$3))</f>
        <v>8.995436568299351E-3</v>
      </c>
      <c r="P1031" s="2" cm="1">
        <f t="array" ref="P1031">[1]!table_weight[Agility]*(('F+ , F-'!P$2-[1]!tbl_gk[[#This Row],[Agility]])/('F+ , F-'!P$2-'F+ , F-'!P$3))</f>
        <v>5.7335423931103692E-3</v>
      </c>
      <c r="Q1031" s="2" cm="1">
        <f t="array" ref="Q1031">[1]!table_weight[Reactions]*(('F+ , F-'!Q$2-[1]!tbl_gk[[#This Row],[Reactions]])/('F+ , F-'!Q$2-'F+ , F-'!Q$3))</f>
        <v>2.0110038002815341E-3</v>
      </c>
      <c r="R1031" s="2" cm="1">
        <f t="array" ref="R1031">[1]!table_weight[Balance]*(('F+ , F-'!R$2-[1]!tbl_gk[[#This Row],[Balance]])/('F+ , F-'!R$2-'F+ , F-'!R$3))</f>
        <v>1.4280126410162438E-3</v>
      </c>
      <c r="S1031" s="2" cm="1">
        <f t="array" ref="S1031">[1]!table_weight[ShotPower]*(('F+ , F-'!S$2-[1]!tbl_gk[[#This Row],[ShotPower]])/('F+ , F-'!S$2-'F+ , F-'!S$3))</f>
        <v>7.5315173595909123E-3</v>
      </c>
      <c r="T1031" s="2" cm="1">
        <f t="array" ref="T1031">[1]!table_weight[Jumping]*(('F+ , F-'!T$2-[1]!tbl_gk[[#This Row],[Jumping]])/('F+ , F-'!T$2-'F+ , F-'!T$3))</f>
        <v>2.8337438786225251E-3</v>
      </c>
      <c r="U1031" s="2" cm="1">
        <f t="array" ref="U1031">[1]!table_weight[Stamina]*(('F+ , F-'!U$2-[1]!tbl_gk[[#This Row],[Stamina]])/('F+ , F-'!U$2-'F+ , F-'!U$3))</f>
        <v>2.4902597721228249E-2</v>
      </c>
      <c r="V1031" s="2" cm="1">
        <f t="array" ref="V1031">[1]!table_weight[Strength]*(('F+ , F-'!V$2-[1]!tbl_gk[[#This Row],[Strength]])/('F+ , F-'!V$2-'F+ , F-'!V$3))</f>
        <v>3.9930027380590122E-2</v>
      </c>
      <c r="W1031" s="2" cm="1">
        <f t="array" ref="W1031">[1]!table_weight[LongShots]*(('F+ , F-'!W$2-[1]!tbl_gk[[#This Row],[LongShots]])/('F+ , F-'!W$2-'F+ , F-'!W$3))</f>
        <v>9.3494698256990638E-3</v>
      </c>
      <c r="X1031" s="2" cm="1">
        <f t="array" ref="X1031">[1]!table_weight[Aggression]*(('F+ , F-'!X$2-[1]!tbl_gk[[#This Row],[Aggression]])/('F+ , F-'!X$2-'F+ , F-'!X$3))</f>
        <v>1.2777608761788841E-2</v>
      </c>
      <c r="Y1031" s="2" cm="1">
        <f t="array" ref="Y1031">[1]!table_weight[Interceptions]*(('F+ , F-'!Y$2-[1]!tbl_gk[[#This Row],[Interceptions]])/('F+ , F-'!Y$2-'F+ , F-'!Y$3))</f>
        <v>2.1469152933086991E-2</v>
      </c>
      <c r="Z1031" s="2" cm="1">
        <f t="array" ref="Z1031">[1]!table_weight[Positioning]*(('F+ , F-'!Z$2-[1]!tbl_gk[[#This Row],[Positioning]])/('F+ , F-'!Z$2-'F+ , F-'!Z$3))</f>
        <v>2.2183348544772088E-3</v>
      </c>
      <c r="AA1031" s="2" cm="1">
        <f t="array" ref="AA1031">[1]!table_weight[Vision]*(('F+ , F-'!AA$2-[1]!tbl_gk[[#This Row],[Vision]])/('F+ , F-'!AA$2-'F+ , F-'!AA$3))</f>
        <v>2.7684818983875824E-2</v>
      </c>
      <c r="AB1031" s="2" cm="1">
        <f t="array" ref="AB1031">[1]!table_weight[Penalties]*(('F+ , F-'!AB$2-[1]!tbl_gk[[#This Row],[Penalties]])/('F+ , F-'!AB$2-'F+ , F-'!AB$3))</f>
        <v>2.3879722257019362E-3</v>
      </c>
      <c r="AC1031" s="2" cm="1">
        <f t="array" ref="AC1031">[1]!table_weight[Composure]*(('F+ , F-'!AC$2-[1]!tbl_gk[[#This Row],[Composure]])/('F+ , F-'!AC$2-'F+ , F-'!AC$3))</f>
        <v>2.3484326880480709E-3</v>
      </c>
      <c r="AD1031" s="2" cm="1">
        <f t="array" ref="AD1031">[1]!table_weight[Marking]*(('F+ , F-'!AD$2-[1]!tbl_gk[[#This Row],[Marking]])/('F+ , F-'!AD$2-'F+ , F-'!AD$3))</f>
        <v>3.1549651263676225E-2</v>
      </c>
      <c r="AE1031" s="2" cm="1">
        <f t="array" ref="AE1031">[1]!table_weight[StandingTackle]*(('F+ , F-'!AE$2-[1]!tbl_gk[[#This Row],[StandingTackle]])/('F+ , F-'!AE$2-'F+ , F-'!AE$3))</f>
        <v>2.465854322450484E-2</v>
      </c>
      <c r="AF1031" s="2" cm="1">
        <f t="array" ref="AF1031">[1]!table_weight[SlidingTackle]*(('F+ , F-'!AF$2-[1]!tbl_gk[[#This Row],[SlidingTackle]])/('F+ , F-'!AF$2-'F+ , F-'!AF$3))</f>
        <v>1.0461200155850536E-2</v>
      </c>
      <c r="AG1031" s="2" cm="1">
        <f t="array" ref="AG1031">[1]!table_weight[GKDiving]*(('F+ , F-'!AG$2-[1]!tbl_gk[[#This Row],[GKDiving]])/('F+ , F-'!AG$2-'F+ , F-'!AG$3))</f>
        <v>5.2951652976371534E-2</v>
      </c>
      <c r="AH1031" s="2" cm="1">
        <f t="array" ref="AH1031">[1]!table_weight[GKHandling]*(('F+ , F-'!AH$2-[1]!tbl_gk[[#This Row],[GKHandling]])/('F+ , F-'!AH$2-'F+ , F-'!AH$3))</f>
        <v>5.7036282588854605E-2</v>
      </c>
      <c r="AI1031" s="2" cm="1">
        <f t="array" ref="AI1031">[1]!table_weight[GKKicking]*(('F+ , F-'!AI$2-[1]!tbl_gk[[#This Row],[GKKicking]])/('F+ , F-'!AI$2-'F+ , F-'!AI$3))</f>
        <v>3.4882871919683582E-2</v>
      </c>
      <c r="AJ1031" s="2" cm="1">
        <f t="array" ref="AJ1031">[1]!table_weight[GKPositioning]*(('F+ , F-'!AJ$2-[1]!tbl_gk[[#This Row],[GKPositioning]])/('F+ , F-'!AJ$2-'F+ , F-'!AJ$3))</f>
        <v>2.8381034845896404E-2</v>
      </c>
      <c r="AK1031" s="2" cm="1">
        <f t="array" ref="AK1031">[1]!table_weight[GKReflexes]*(('F+ , F-'!AK$2-[1]!tbl_gk[[#This Row],[GKReflexes]])/('F+ , F-'!AK$2-'F+ , F-'!AK$3))</f>
        <v>6.1947740256228193E-2</v>
      </c>
    </row>
    <row r="1032" spans="1:37" x14ac:dyDescent="0.55000000000000004">
      <c r="A1032" s="7">
        <f>[1]!tbl_gk[[#This Row],[ID]]</f>
        <v>239342</v>
      </c>
      <c r="B1032" s="1" cm="1">
        <f t="array" ref="B1032">[1]!table_weight[ValueEUR]*(('F+ , F-'!B$2-[1]!tbl_gk[[#This Row],[ValueEUR]])/('F+ , F-'!B$2-'F+ , F-'!B$3))</f>
        <v>1.4170797901598374E-3</v>
      </c>
      <c r="C1032" s="1" cm="1">
        <f t="array" ref="C1032">[1]!table_weight[WageEUR]*(('F+ , F-'!C$2-[1]!tbl_gk[[#This Row],[WageEUR]])/('F+ , F-'!C$2-'F+ , F-'!C$3))</f>
        <v>1.4865955417578903E-3</v>
      </c>
      <c r="D1032" s="1" cm="1">
        <f t="array" ref="D1032">[1]!table_weight[Crossing]*(('F+ , F-'!D$2-[1]!tbl_gk[[#This Row],[Crossing]])/('F+ , F-'!D$2-'F+ , F-'!D$3))</f>
        <v>3.6987814836757178E-2</v>
      </c>
      <c r="E1032" s="1" cm="1">
        <f t="array" ref="E1032">[1]!table_weight[Finishing]*(('F+ , F-'!E$2-[1]!tbl_gk[[#This Row],[Finishing]])/('F+ , F-'!E$2-'F+ , F-'!E$3))</f>
        <v>1.8966763005780131E-2</v>
      </c>
      <c r="F1032" s="1" cm="1">
        <f t="array" ref="F1032">[1]!table_weight[HeadingAccuracy]*(('F+ , F-'!F$2-[1]!tbl_gk[[#This Row],[HeadingAccuracy]])/('F+ , F-'!F$2-'F+ , F-'!F$3))</f>
        <v>1.08567917583827E-2</v>
      </c>
      <c r="G1032" s="1" cm="1">
        <f t="array" ref="G1032">[1]!table_weight[ShortPassing]*(('F+ , F-'!G$2-[1]!tbl_gk[[#This Row],[ShortPassing]])/('F+ , F-'!G$2-'F+ , F-'!G$3))</f>
        <v>5.6253623479573515E-2</v>
      </c>
      <c r="H1032" s="1" cm="1">
        <f t="array" ref="H1032">[1]!table_weight[Volleys]*(('F+ , F-'!H$2-[1]!tbl_gk[[#This Row],[Volleys]])/('F+ , F-'!H$2-'F+ , F-'!H$3))</f>
        <v>2.3147841959762173E-3</v>
      </c>
      <c r="I1032" s="1" cm="1">
        <f t="array" ref="I1032">[1]!table_weight[Dribbling]*(('F+ , F-'!I$2-[1]!tbl_gk[[#This Row],[Dribbling]])/('F+ , F-'!I$2-'F+ , F-'!I$3))</f>
        <v>1.7601807988178481E-2</v>
      </c>
      <c r="J1032" s="1" cm="1">
        <f t="array" ref="J1032">[1]!table_weight[Curve]*(('F+ , F-'!J$2-[1]!tbl_gk[[#This Row],[Curve]])/('F+ , F-'!J$2-'F+ , F-'!J$3))</f>
        <v>9.295879390190295E-3</v>
      </c>
      <c r="K1032" s="1" cm="1">
        <f t="array" ref="K1032">[1]!table_weight[FKAccuracy]*(('F+ , F-'!K$2-[1]!tbl_gk[[#This Row],[FKAccuracy]])/('F+ , F-'!K$2-'F+ , F-'!K$3))</f>
        <v>9.2789777912990392E-3</v>
      </c>
      <c r="L1032" s="1" cm="1">
        <f t="array" ref="L1032">[1]!table_weight[LongPassing]*(('F+ , F-'!L$2-[1]!tbl_gk[[#This Row],[LongPassing]])/('F+ , F-'!L$2-'F+ , F-'!L$3))</f>
        <v>2.2739812203183531E-2</v>
      </c>
      <c r="M1032" s="1" cm="1">
        <f t="array" ref="M1032">[1]!table_weight[BallControl]*(('F+ , F-'!M$2-[1]!tbl_gk[[#This Row],[BallControl]])/('F+ , F-'!M$2-'F+ , F-'!M$3))</f>
        <v>8.692250858359743E-3</v>
      </c>
      <c r="N1032" s="1" cm="1">
        <f t="array" ref="N1032">[1]!table_weight[Acceleration]*(('F+ , F-'!N$2-[1]!tbl_gk[[#This Row],[Acceleration]])/('F+ , F-'!N$2-'F+ , F-'!N$3))</f>
        <v>1.5784104941033285E-3</v>
      </c>
      <c r="O1032" s="1" cm="1">
        <f t="array" ref="O1032">[1]!table_weight[SprintSpeed]*(('F+ , F-'!O$2-[1]!tbl_gk[[#This Row],[SprintSpeed]])/('F+ , F-'!O$2-'F+ , F-'!O$3))</f>
        <v>3.3732887131122566E-3</v>
      </c>
      <c r="P1032" s="1" cm="1">
        <f t="array" ref="P1032">[1]!table_weight[Agility]*(('F+ , F-'!P$2-[1]!tbl_gk[[#This Row],[Agility]])/('F+ , F-'!P$2-'F+ , F-'!P$3))</f>
        <v>8.1907748473005273E-4</v>
      </c>
      <c r="Q1032" s="1" cm="1">
        <f t="array" ref="Q1032">[1]!table_weight[Reactions]*(('F+ , F-'!Q$2-[1]!tbl_gk[[#This Row],[Reactions]])/('F+ , F-'!Q$2-'F+ , F-'!Q$3))</f>
        <v>8.2502720011550109E-4</v>
      </c>
      <c r="R1032" s="1" cm="1">
        <f t="array" ref="R1032">[1]!table_weight[Balance]*(('F+ , F-'!R$2-[1]!tbl_gk[[#This Row],[Balance]])/('F+ , F-'!R$2-'F+ , F-'!R$3))</f>
        <v>3.1043753065570514E-4</v>
      </c>
      <c r="S1032" s="1" cm="1">
        <f t="array" ref="S1032">[1]!table_weight[ShotPower]*(('F+ , F-'!S$2-[1]!tbl_gk[[#This Row],[ShotPower]])/('F+ , F-'!S$2-'F+ , F-'!S$3))</f>
        <v>4.6747349128495319E-3</v>
      </c>
      <c r="T1032" s="1" cm="1">
        <f t="array" ref="T1032">[1]!table_weight[Jumping]*(('F+ , F-'!T$2-[1]!tbl_gk[[#This Row],[Jumping]])/('F+ , F-'!T$2-'F+ , F-'!T$3))</f>
        <v>3.4348410649970003E-4</v>
      </c>
      <c r="U1032" s="1" cm="1">
        <f t="array" ref="U1032">[1]!table_weight[Stamina]*(('F+ , F-'!U$2-[1]!tbl_gk[[#This Row],[Stamina]])/('F+ , F-'!U$2-'F+ , F-'!U$3))</f>
        <v>1.288065399373875E-2</v>
      </c>
      <c r="V1032" s="1" cm="1">
        <f t="array" ref="V1032">[1]!table_weight[Strength]*(('F+ , F-'!V$2-[1]!tbl_gk[[#This Row],[Strength]])/('F+ , F-'!V$2-'F+ , F-'!V$3))</f>
        <v>1.5084677010445158E-2</v>
      </c>
      <c r="W1032" s="1" cm="1">
        <f t="array" ref="W1032">[1]!table_weight[LongShots]*(('F+ , F-'!W$2-[1]!tbl_gk[[#This Row],[LongShots]])/('F+ , F-'!W$2-'F+ , F-'!W$3))</f>
        <v>9.86888481601568E-3</v>
      </c>
      <c r="X1032" s="1" cm="1">
        <f t="array" ref="X1032">[1]!table_weight[Aggression]*(('F+ , F-'!X$2-[1]!tbl_gk[[#This Row],[Aggression]])/('F+ , F-'!X$2-'F+ , F-'!X$3))</f>
        <v>9.1268634012777444E-3</v>
      </c>
      <c r="Y1032" s="1" cm="1">
        <f t="array" ref="Y1032">[1]!table_weight[Interceptions]*(('F+ , F-'!Y$2-[1]!tbl_gk[[#This Row],[Interceptions]])/('F+ , F-'!Y$2-'F+ , F-'!Y$3))</f>
        <v>2.0776599612664828E-2</v>
      </c>
      <c r="Z1032" s="1" cm="1">
        <f t="array" ref="Z1032">[1]!table_weight[Positioning]*(('F+ , F-'!Z$2-[1]!tbl_gk[[#This Row],[Positioning]])/('F+ , F-'!Z$2-'F+ , F-'!Z$3))</f>
        <v>1.7746678835817667E-3</v>
      </c>
      <c r="AA1032" s="1" cm="1">
        <f t="array" ref="AA1032">[1]!table_weight[Vision]*(('F+ , F-'!AA$2-[1]!tbl_gk[[#This Row],[Vision]])/('F+ , F-'!AA$2-'F+ , F-'!AA$3))</f>
        <v>1.8456545989250551E-2</v>
      </c>
      <c r="AB1032" s="1" cm="1">
        <f t="array" ref="AB1032">[1]!table_weight[Penalties]*(('F+ , F-'!AB$2-[1]!tbl_gk[[#This Row],[Penalties]])/('F+ , F-'!AB$2-'F+ , F-'!AB$3))</f>
        <v>2.2705309687002014E-3</v>
      </c>
      <c r="AC1032" s="1" cm="1">
        <f t="array" ref="AC1032">[1]!table_weight[Composure]*(('F+ , F-'!AC$2-[1]!tbl_gk[[#This Row],[Composure]])/('F+ , F-'!AC$2-'F+ , F-'!AC$3))</f>
        <v>6.4048164219492846E-4</v>
      </c>
      <c r="AD1032" s="1" cm="1">
        <f t="array" ref="AD1032">[1]!table_weight[Marking]*(('F+ , F-'!AD$2-[1]!tbl_gk[[#This Row],[Marking]])/('F+ , F-'!AD$2-'F+ , F-'!AD$3))</f>
        <v>2.6817203574124791E-2</v>
      </c>
      <c r="AE1032" s="1" cm="1">
        <f t="array" ref="AE1032">[1]!table_weight[StandingTackle]*(('F+ , F-'!AE$2-[1]!tbl_gk[[#This Row],[StandingTackle]])/('F+ , F-'!AE$2-'F+ , F-'!AE$3))</f>
        <v>3.1383600467551613E-2</v>
      </c>
      <c r="AF1032" s="1" cm="1">
        <f t="array" ref="AF1032">[1]!table_weight[SlidingTackle]*(('F+ , F-'!AF$2-[1]!tbl_gk[[#This Row],[SlidingTackle]])/('F+ , F-'!AF$2-'F+ , F-'!AF$3))</f>
        <v>1.120842873841129E-2</v>
      </c>
      <c r="AG1032" s="1" cm="1">
        <f t="array" ref="AG1032">[1]!table_weight[GKDiving]*(('F+ , F-'!AG$2-[1]!tbl_gk[[#This Row],[GKDiving]])/('F+ , F-'!AG$2-'F+ , F-'!AG$3))</f>
        <v>2.3913649731264561E-2</v>
      </c>
      <c r="AH1032" s="1" cm="1">
        <f t="array" ref="AH1032">[1]!table_weight[GKHandling]*(('F+ , F-'!AH$2-[1]!tbl_gk[[#This Row],[GKHandling]])/('F+ , F-'!AH$2-'F+ , F-'!AH$3))</f>
        <v>3.386529278713242E-2</v>
      </c>
      <c r="AI1032" s="1" cm="1">
        <f t="array" ref="AI1032">[1]!table_weight[GKKicking]*(('F+ , F-'!AI$2-[1]!tbl_gk[[#This Row],[GKKicking]])/('F+ , F-'!AI$2-'F+ , F-'!AI$3))</f>
        <v>2.1466382719805277E-2</v>
      </c>
      <c r="AJ1032" s="1" cm="1">
        <f t="array" ref="AJ1032">[1]!table_weight[GKPositioning]*(('F+ , F-'!AJ$2-[1]!tbl_gk[[#This Row],[GKPositioning]])/('F+ , F-'!AJ$2-'F+ , F-'!AJ$3))</f>
        <v>1.3875172591327129E-2</v>
      </c>
      <c r="AK1032" s="1" cm="1">
        <f t="array" ref="AK1032">[1]!table_weight[GKReflexes]*(('F+ , F-'!AK$2-[1]!tbl_gk[[#This Row],[GKReflexes]])/('F+ , F-'!AK$2-'F+ , F-'!AK$3))</f>
        <v>2.1863908325727599E-2</v>
      </c>
    </row>
    <row r="1033" spans="1:37" x14ac:dyDescent="0.55000000000000004">
      <c r="A1033" s="8">
        <f>[1]!tbl_gk[[#This Row],[ID]]</f>
        <v>239358</v>
      </c>
      <c r="B1033" s="2" cm="1">
        <f t="array" ref="B1033">[1]!table_weight[ValueEUR]*(('F+ , F-'!B$2-[1]!tbl_gk[[#This Row],[ValueEUR]])/('F+ , F-'!B$2-'F+ , F-'!B$3))</f>
        <v>7.0715090378048093E-4</v>
      </c>
      <c r="C1033" s="2" cm="1">
        <f t="array" ref="C1033">[1]!table_weight[WageEUR]*(('F+ , F-'!C$2-[1]!tbl_gk[[#This Row],[WageEUR]])/('F+ , F-'!C$2-'F+ , F-'!C$3))</f>
        <v>2.7384654716592714E-3</v>
      </c>
      <c r="D1033" s="2" cm="1">
        <f t="array" ref="D1033">[1]!table_weight[Crossing]*(('F+ , F-'!D$2-[1]!tbl_gk[[#This Row],[Crossing]])/('F+ , F-'!D$2-'F+ , F-'!D$3))</f>
        <v>4.1471186332121678E-2</v>
      </c>
      <c r="E1033" s="2" cm="1">
        <f t="array" ref="E1033">[1]!table_weight[Finishing]*(('F+ , F-'!E$2-[1]!tbl_gk[[#This Row],[Finishing]])/('F+ , F-'!E$2-'F+ , F-'!E$3))</f>
        <v>1.7968512321265388E-2</v>
      </c>
      <c r="F1033" s="2" cm="1">
        <f t="array" ref="F1033">[1]!table_weight[HeadingAccuracy]*(('F+ , F-'!F$2-[1]!tbl_gk[[#This Row],[HeadingAccuracy]])/('F+ , F-'!F$2-'F+ , F-'!F$3))</f>
        <v>7.9338093618950504E-3</v>
      </c>
      <c r="G1033" s="2" cm="1">
        <f t="array" ref="G1033">[1]!table_weight[ShortPassing]*(('F+ , F-'!G$2-[1]!tbl_gk[[#This Row],[ShortPassing]])/('F+ , F-'!G$2-'F+ , F-'!G$3))</f>
        <v>2.5314130565808078E-2</v>
      </c>
      <c r="H1033" s="2" cm="1">
        <f t="array" ref="H1033">[1]!table_weight[Volleys]*(('F+ , F-'!H$2-[1]!tbl_gk[[#This Row],[Volleys]])/('F+ , F-'!H$2-'F+ , F-'!H$3))</f>
        <v>2.0833057763785961E-3</v>
      </c>
      <c r="I1033" s="2" cm="1">
        <f t="array" ref="I1033">[1]!table_weight[Dribbling]*(('F+ , F-'!I$2-[1]!tbl_gk[[#This Row],[Dribbling]])/('F+ , F-'!I$2-'F+ , F-'!I$3))</f>
        <v>2.0535442652874894E-2</v>
      </c>
      <c r="J1033" s="2" cm="1">
        <f t="array" ref="J1033">[1]!table_weight[Curve]*(('F+ , F-'!J$2-[1]!tbl_gk[[#This Row],[Curve]])/('F+ , F-'!J$2-'F+ , F-'!J$3))</f>
        <v>6.4226075786769305E-3</v>
      </c>
      <c r="K1033" s="2" cm="1">
        <f t="array" ref="K1033">[1]!table_weight[FKAccuracy]*(('F+ , F-'!K$2-[1]!tbl_gk[[#This Row],[FKAccuracy]])/('F+ , F-'!K$2-'F+ , F-'!K$3))</f>
        <v>1.0039549741405519E-2</v>
      </c>
      <c r="L1033" s="2" cm="1">
        <f t="array" ref="L1033">[1]!table_weight[LongPassing]*(('F+ , F-'!L$2-[1]!tbl_gk[[#This Row],[LongPassing]])/('F+ , F-'!L$2-'F+ , F-'!L$3))</f>
        <v>1.2452754301743363E-2</v>
      </c>
      <c r="M1033" s="2" cm="1">
        <f t="array" ref="M1033">[1]!table_weight[BallControl]*(('F+ , F-'!M$2-[1]!tbl_gk[[#This Row],[BallControl]])/('F+ , F-'!M$2-'F+ , F-'!M$3))</f>
        <v>1.1734538658785654E-2</v>
      </c>
      <c r="N1033" s="2" cm="1">
        <f t="array" ref="N1033">[1]!table_weight[Acceleration]*(('F+ , F-'!N$2-[1]!tbl_gk[[#This Row],[Acceleration]])/('F+ , F-'!N$2-'F+ , F-'!N$3))</f>
        <v>5.8626675495266484E-3</v>
      </c>
      <c r="O1033" s="2" cm="1">
        <f t="array" ref="O1033">[1]!table_weight[SprintSpeed]*(('F+ , F-'!O$2-[1]!tbl_gk[[#This Row],[SprintSpeed]])/('F+ , F-'!O$2-'F+ , F-'!O$3))</f>
        <v>6.7465774262245133E-3</v>
      </c>
      <c r="P1033" s="2" cm="1">
        <f t="array" ref="P1033">[1]!table_weight[Agility]*(('F+ , F-'!P$2-[1]!tbl_gk[[#This Row],[Agility]])/('F+ , F-'!P$2-'F+ , F-'!P$3))</f>
        <v>4.2123984928974139E-3</v>
      </c>
      <c r="Q1033" s="2" cm="1">
        <f t="array" ref="Q1033">[1]!table_weight[Reactions]*(('F+ , F-'!Q$2-[1]!tbl_gk[[#This Row],[Reactions]])/('F+ , F-'!Q$2-'F+ , F-'!Q$3))</f>
        <v>8.7659140012271992E-4</v>
      </c>
      <c r="R1033" s="2" cm="1">
        <f t="array" ref="R1033">[1]!table_weight[Balance]*(('F+ , F-'!R$2-[1]!tbl_gk[[#This Row],[Balance]])/('F+ , F-'!R$2-'F+ , F-'!R$3))</f>
        <v>2.2351502207210773E-3</v>
      </c>
      <c r="S1033" s="2" cm="1">
        <f t="array" ref="S1033">[1]!table_weight[ShotPower]*(('F+ , F-'!S$2-[1]!tbl_gk[[#This Row],[ShotPower]])/('F+ , F-'!S$2-'F+ , F-'!S$3))</f>
        <v>4.4150274176912247E-3</v>
      </c>
      <c r="T1033" s="2" cm="1">
        <f t="array" ref="T1033">[1]!table_weight[Jumping]*(('F+ , F-'!T$2-[1]!tbl_gk[[#This Row],[Jumping]])/('F+ , F-'!T$2-'F+ , F-'!T$3))</f>
        <v>1.5456784792486503E-3</v>
      </c>
      <c r="U1033" s="2" cm="1">
        <f t="array" ref="U1033">[1]!table_weight[Stamina]*(('F+ , F-'!U$2-[1]!tbl_gk[[#This Row],[Stamina]])/('F+ , F-'!U$2-'F+ , F-'!U$3))</f>
        <v>1.6315495058735752E-2</v>
      </c>
      <c r="V1033" s="2" cm="1">
        <f t="array" ref="V1033">[1]!table_weight[Strength]*(('F+ , F-'!V$2-[1]!tbl_gk[[#This Row],[Strength]])/('F+ , F-'!V$2-'F+ , F-'!V$3))</f>
        <v>1.9521346719399615E-2</v>
      </c>
      <c r="W1033" s="2" cm="1">
        <f t="array" ref="W1033">[1]!table_weight[LongShots]*(('F+ , F-'!W$2-[1]!tbl_gk[[#This Row],[LongShots]])/('F+ , F-'!W$2-'F+ , F-'!W$3))</f>
        <v>1.0388299806332293E-2</v>
      </c>
      <c r="X1033" s="2" cm="1">
        <f t="array" ref="X1033">[1]!table_weight[Aggression]*(('F+ , F-'!X$2-[1]!tbl_gk[[#This Row],[Aggression]])/('F+ , F-'!X$2-'F+ , F-'!X$3))</f>
        <v>1.2777608761788841E-2</v>
      </c>
      <c r="Y1033" s="2" cm="1">
        <f t="array" ref="Y1033">[1]!table_weight[Interceptions]*(('F+ , F-'!Y$2-[1]!tbl_gk[[#This Row],[Interceptions]])/('F+ , F-'!Y$2-'F+ , F-'!Y$3))</f>
        <v>2.2854259573931314E-2</v>
      </c>
      <c r="Z1033" s="2" cm="1">
        <f t="array" ref="Z1033">[1]!table_weight[Positioning]*(('F+ , F-'!Z$2-[1]!tbl_gk[[#This Row],[Positioning]])/('F+ , F-'!Z$2-'F+ , F-'!Z$3))</f>
        <v>2.0704458641787279E-3</v>
      </c>
      <c r="AA1033" s="2" cm="1">
        <f t="array" ref="AA1033">[1]!table_weight[Vision]*(('F+ , F-'!AA$2-[1]!tbl_gk[[#This Row],[Vision]])/('F+ , F-'!AA$2-'F+ , F-'!AA$3))</f>
        <v>1.4197343068654267E-2</v>
      </c>
      <c r="AB1033" s="2" cm="1">
        <f t="array" ref="AB1033">[1]!table_weight[Penalties]*(('F+ , F-'!AB$2-[1]!tbl_gk[[#This Row],[Penalties]])/('F+ , F-'!AB$2-'F+ , F-'!AB$3))</f>
        <v>2.5837076540381606E-3</v>
      </c>
      <c r="AC1033" s="2" cm="1">
        <f t="array" ref="AC1033">[1]!table_weight[Composure]*(('F+ , F-'!AC$2-[1]!tbl_gk[[#This Row],[Composure]])/('F+ , F-'!AC$2-'F+ , F-'!AC$3))</f>
        <v>1.3877102247556784E-3</v>
      </c>
      <c r="AD1033" s="2" cm="1">
        <f t="array" ref="AD1033">[1]!table_weight[Marking]*(('F+ , F-'!AD$2-[1]!tbl_gk[[#This Row],[Marking]])/('F+ , F-'!AD$2-'F+ , F-'!AD$3))</f>
        <v>3.4704616390043845E-2</v>
      </c>
      <c r="AE1033" s="2" cm="1">
        <f t="array" ref="AE1033">[1]!table_weight[StandingTackle]*(('F+ , F-'!AE$2-[1]!tbl_gk[[#This Row],[StandingTackle]])/('F+ , F-'!AE$2-'F+ , F-'!AE$3))</f>
        <v>3.5866971962916126E-2</v>
      </c>
      <c r="AF1033" s="2" cm="1">
        <f t="array" ref="AF1033">[1]!table_weight[SlidingTackle]*(('F+ , F-'!AF$2-[1]!tbl_gk[[#This Row],[SlidingTackle]])/('F+ , F-'!AF$2-'F+ , F-'!AF$3))</f>
        <v>8.2195144081682794E-3</v>
      </c>
      <c r="AG1033" s="2" cm="1">
        <f t="array" ref="AG1033">[1]!table_weight[GKDiving]*(('F+ , F-'!AG$2-[1]!tbl_gk[[#This Row],[GKDiving]])/('F+ , F-'!AG$2-'F+ , F-'!AG$3))</f>
        <v>3.4162356758949373E-2</v>
      </c>
      <c r="AH1033" s="2" cm="1">
        <f t="array" ref="AH1033">[1]!table_weight[GKHandling]*(('F+ , F-'!AH$2-[1]!tbl_gk[[#This Row],[GKHandling]])/('F+ , F-'!AH$2-'F+ , F-'!AH$3))</f>
        <v>3.9212444279837541E-2</v>
      </c>
      <c r="AI1033" s="2" cm="1">
        <f t="array" ref="AI1033">[1]!table_weight[GKKicking]*(('F+ , F-'!AI$2-[1]!tbl_gk[[#This Row],[GKKicking]])/('F+ , F-'!AI$2-'F+ , F-'!AI$3))</f>
        <v>1.9677517493154842E-2</v>
      </c>
      <c r="AJ1033" s="2" cm="1">
        <f t="array" ref="AJ1033">[1]!table_weight[GKPositioning]*(('F+ , F-'!AJ$2-[1]!tbl_gk[[#This Row],[GKPositioning]])/('F+ , F-'!AJ$2-'F+ , F-'!AJ$3))</f>
        <v>1.3875172591327129E-2</v>
      </c>
      <c r="AK1033" s="2" cm="1">
        <f t="array" ref="AK1033">[1]!table_weight[GKReflexes]*(('F+ , F-'!AK$2-[1]!tbl_gk[[#This Row],[GKReflexes]])/('F+ , F-'!AK$2-'F+ , F-'!AK$3))</f>
        <v>2.7329885407159499E-2</v>
      </c>
    </row>
    <row r="1034" spans="1:37" x14ac:dyDescent="0.55000000000000004">
      <c r="A1034" s="7">
        <f>[1]!tbl_gk[[#This Row],[ID]]</f>
        <v>239364</v>
      </c>
      <c r="B1034" s="1" cm="1">
        <f t="array" ref="B1034">[1]!table_weight[ValueEUR]*(('F+ , F-'!B$2-[1]!tbl_gk[[#This Row],[ValueEUR]])/('F+ , F-'!B$2-'F+ , F-'!B$3))</f>
        <v>6.1455148381795615E-4</v>
      </c>
      <c r="C1034" s="1" cm="1">
        <f t="array" ref="C1034">[1]!table_weight[WageEUR]*(('F+ , F-'!C$2-[1]!tbl_gk[[#This Row],[WageEUR]])/('F+ , F-'!C$2-'F+ , F-'!C$3))</f>
        <v>1.3301118005202175E-3</v>
      </c>
      <c r="D1034" s="1" cm="1">
        <f t="array" ref="D1034">[1]!table_weight[Crossing]*(('F+ , F-'!D$2-[1]!tbl_gk[[#This Row],[Crossing]])/('F+ , F-'!D$2-'F+ , F-'!D$3))</f>
        <v>3.6987814836757178E-2</v>
      </c>
      <c r="E1034" s="1" cm="1">
        <f t="array" ref="E1034">[1]!table_weight[Finishing]*(('F+ , F-'!E$2-[1]!tbl_gk[[#This Row],[Finishing]])/('F+ , F-'!E$2-'F+ , F-'!E$3))</f>
        <v>1.8966763005780131E-2</v>
      </c>
      <c r="F1034" s="1" cm="1">
        <f t="array" ref="F1034">[1]!table_weight[HeadingAccuracy]*(('F+ , F-'!F$2-[1]!tbl_gk[[#This Row],[HeadingAccuracy]])/('F+ , F-'!F$2-'F+ , F-'!F$3))</f>
        <v>1.1274360672166649E-2</v>
      </c>
      <c r="G1034" s="1" cm="1">
        <f t="array" ref="G1034">[1]!table_weight[ShortPassing]*(('F+ , F-'!G$2-[1]!tbl_gk[[#This Row],[ShortPassing]])/('F+ , F-'!G$2-'F+ , F-'!G$3))</f>
        <v>3.9377536435701459E-2</v>
      </c>
      <c r="H1034" s="1" cm="1">
        <f t="array" ref="H1034">[1]!table_weight[Volleys]*(('F+ , F-'!H$2-[1]!tbl_gk[[#This Row],[Volleys]])/('F+ , F-'!H$2-'F+ , F-'!H$3))</f>
        <v>2.3147841959762173E-3</v>
      </c>
      <c r="I1034" s="1" cm="1">
        <f t="array" ref="I1034">[1]!table_weight[Dribbling]*(('F+ , F-'!I$2-[1]!tbl_gk[[#This Row],[Dribbling]])/('F+ , F-'!I$2-'F+ , F-'!I$3))</f>
        <v>7.823025772523768E-3</v>
      </c>
      <c r="J1034" s="1" cm="1">
        <f t="array" ref="J1034">[1]!table_weight[Curve]*(('F+ , F-'!J$2-[1]!tbl_gk[[#This Row],[Curve]])/('F+ , F-'!J$2-'F+ , F-'!J$3))</f>
        <v>9.9719433458404991E-3</v>
      </c>
      <c r="K1034" s="1" cm="1">
        <f t="array" ref="K1034">[1]!table_weight[FKAccuracy]*(('F+ , F-'!K$2-[1]!tbl_gk[[#This Row],[FKAccuracy]])/('F+ , F-'!K$2-'F+ , F-'!K$3))</f>
        <v>9.1268634012777444E-3</v>
      </c>
      <c r="L1034" s="1" cm="1">
        <f t="array" ref="L1034">[1]!table_weight[LongPassing]*(('F+ , F-'!L$2-[1]!tbl_gk[[#This Row],[LongPassing]])/('F+ , F-'!L$2-'F+ , F-'!L$3))</f>
        <v>2.0574115802880336E-2</v>
      </c>
      <c r="M1034" s="1" cm="1">
        <f t="array" ref="M1034">[1]!table_weight[BallControl]*(('F+ , F-'!M$2-[1]!tbl_gk[[#This Row],[BallControl]])/('F+ , F-'!M$2-'F+ , F-'!M$3))</f>
        <v>8.2576383154417555E-3</v>
      </c>
      <c r="N1034" s="1" cm="1">
        <f t="array" ref="N1034">[1]!table_weight[Acceleration]*(('F+ , F-'!N$2-[1]!tbl_gk[[#This Row],[Acceleration]])/('F+ , F-'!N$2-'F+ , F-'!N$3))</f>
        <v>3.8332826285366545E-3</v>
      </c>
      <c r="O1034" s="1" cm="1">
        <f t="array" ref="O1034">[1]!table_weight[SprintSpeed]*(('F+ , F-'!O$2-[1]!tbl_gk[[#This Row],[SprintSpeed]])/('F+ , F-'!O$2-'F+ , F-'!O$3))</f>
        <v>6.1843626407058041E-3</v>
      </c>
      <c r="P1034" s="1" cm="1">
        <f t="array" ref="P1034">[1]!table_weight[Agility]*(('F+ , F-'!P$2-[1]!tbl_gk[[#This Row],[Agility]])/('F+ , F-'!P$2-'F+ , F-'!P$3))</f>
        <v>1.6381549694601055E-3</v>
      </c>
      <c r="Q1034" s="1" cm="1">
        <f t="array" ref="Q1034">[1]!table_weight[Reactions]*(('F+ , F-'!Q$2-[1]!tbl_gk[[#This Row],[Reactions]])/('F+ , F-'!Q$2-'F+ , F-'!Q$3))</f>
        <v>1.1344124001588141E-3</v>
      </c>
      <c r="R1034" s="1" cm="1">
        <f t="array" ref="R1034">[1]!table_weight[Balance]*(('F+ , F-'!R$2-[1]!tbl_gk[[#This Row],[Balance]])/('F+ , F-'!R$2-'F+ , F-'!R$3))</f>
        <v>2.6697627636390639E-3</v>
      </c>
      <c r="S1034" s="1" cm="1">
        <f t="array" ref="S1034">[1]!table_weight[ShotPower]*(('F+ , F-'!S$2-[1]!tbl_gk[[#This Row],[ShotPower]])/('F+ , F-'!S$2-'F+ , F-'!S$3))</f>
        <v>5.1941499031661464E-3</v>
      </c>
      <c r="T1034" s="1" cm="1">
        <f t="array" ref="T1034">[1]!table_weight[Jumping]*(('F+ , F-'!T$2-[1]!tbl_gk[[#This Row],[Jumping]])/('F+ , F-'!T$2-'F+ , F-'!T$3))</f>
        <v>3.6924541448717756E-3</v>
      </c>
      <c r="U1034" s="1" cm="1">
        <f t="array" ref="U1034">[1]!table_weight[Stamina]*(('F+ , F-'!U$2-[1]!tbl_gk[[#This Row],[Stamina]])/('F+ , F-'!U$2-'F+ , F-'!U$3))</f>
        <v>1.4598074526237249E-2</v>
      </c>
      <c r="V1034" s="1" cm="1">
        <f t="array" ref="V1034">[1]!table_weight[Strength]*(('F+ , F-'!V$2-[1]!tbl_gk[[#This Row],[Strength]])/('F+ , F-'!V$2-'F+ , F-'!V$3))</f>
        <v>1.9521346719399615E-2</v>
      </c>
      <c r="W1034" s="1" cm="1">
        <f t="array" ref="W1034">[1]!table_weight[LongShots]*(('F+ , F-'!W$2-[1]!tbl_gk[[#This Row],[LongShots]])/('F+ , F-'!W$2-'F+ , F-'!W$3))</f>
        <v>9.86888481601568E-3</v>
      </c>
      <c r="X1034" s="1" cm="1">
        <f t="array" ref="X1034">[1]!table_weight[Aggression]*(('F+ , F-'!X$2-[1]!tbl_gk[[#This Row],[Aggression]])/('F+ , F-'!X$2-'F+ , F-'!X$3))</f>
        <v>1.034377852144811E-2</v>
      </c>
      <c r="Y1034" s="1" cm="1">
        <f t="array" ref="Y1034">[1]!table_weight[Interceptions]*(('F+ , F-'!Y$2-[1]!tbl_gk[[#This Row],[Interceptions]])/('F+ , F-'!Y$2-'F+ , F-'!Y$3))</f>
        <v>2.2161706253509151E-2</v>
      </c>
      <c r="Z1034" s="1" cm="1">
        <f t="array" ref="Z1034">[1]!table_weight[Positioning]*(('F+ , F-'!Z$2-[1]!tbl_gk[[#This Row],[Positioning]])/('F+ , F-'!Z$2-'F+ , F-'!Z$3))</f>
        <v>1.9225568738802474E-3</v>
      </c>
      <c r="AA1034" s="1" cm="1">
        <f t="array" ref="AA1034">[1]!table_weight[Vision]*(('F+ , F-'!AA$2-[1]!tbl_gk[[#This Row],[Vision]])/('F+ , F-'!AA$2-'F+ , F-'!AA$3))</f>
        <v>1.1357874454923415E-2</v>
      </c>
      <c r="AB1034" s="1" cm="1">
        <f t="array" ref="AB1034">[1]!table_weight[Penalties]*(('F+ , F-'!AB$2-[1]!tbl_gk[[#This Row],[Penalties]])/('F+ , F-'!AB$2-'F+ , F-'!AB$3))</f>
        <v>2.2705309687002014E-3</v>
      </c>
      <c r="AC1034" s="1" cm="1">
        <f t="array" ref="AC1034">[1]!table_weight[Composure]*(('F+ , F-'!AC$2-[1]!tbl_gk[[#This Row],[Composure]])/('F+ , F-'!AC$2-'F+ , F-'!AC$3))</f>
        <v>2.0281918669506067E-3</v>
      </c>
      <c r="AD1034" s="1" cm="1">
        <f t="array" ref="AD1034">[1]!table_weight[Marking]*(('F+ , F-'!AD$2-[1]!tbl_gk[[#This Row],[Marking]])/('F+ , F-'!AD$2-'F+ , F-'!AD$3))</f>
        <v>2.8394686137308601E-2</v>
      </c>
      <c r="AE1034" s="1" cm="1">
        <f t="array" ref="AE1034">[1]!table_weight[StandingTackle]*(('F+ , F-'!AE$2-[1]!tbl_gk[[#This Row],[StandingTackle]])/('F+ , F-'!AE$2-'F+ , F-'!AE$3))</f>
        <v>2.6900228972187096E-2</v>
      </c>
      <c r="AF1034" s="1" cm="1">
        <f t="array" ref="AF1034">[1]!table_weight[SlidingTackle]*(('F+ , F-'!AF$2-[1]!tbl_gk[[#This Row],[SlidingTackle]])/('F+ , F-'!AF$2-'F+ , F-'!AF$3))</f>
        <v>8.2195144081682794E-3</v>
      </c>
      <c r="AG1034" s="1" cm="1">
        <f t="array" ref="AG1034">[1]!table_weight[GKDiving]*(('F+ , F-'!AG$2-[1]!tbl_gk[[#This Row],[GKDiving]])/('F+ , F-'!AG$2-'F+ , F-'!AG$3))</f>
        <v>2.9038003245106969E-2</v>
      </c>
      <c r="AH1034" s="1" cm="1">
        <f t="array" ref="AH1034">[1]!table_weight[GKHandling]*(('F+ , F-'!AH$2-[1]!tbl_gk[[#This Row],[GKHandling]])/('F+ , F-'!AH$2-'F+ , F-'!AH$3))</f>
        <v>4.8124363434346076E-2</v>
      </c>
      <c r="AI1034" s="1" cm="1">
        <f t="array" ref="AI1034">[1]!table_weight[GKKicking]*(('F+ , F-'!AI$2-[1]!tbl_gk[[#This Row],[GKKicking]])/('F+ , F-'!AI$2-'F+ , F-'!AI$3))</f>
        <v>2.3255247946455719E-2</v>
      </c>
      <c r="AJ1034" s="1" cm="1">
        <f t="array" ref="AJ1034">[1]!table_weight[GKPositioning]*(('F+ , F-'!AJ$2-[1]!tbl_gk[[#This Row],[GKPositioning]])/('F+ , F-'!AJ$2-'F+ , F-'!AJ$3))</f>
        <v>1.5136551917811415E-2</v>
      </c>
      <c r="AK1034" s="1" cm="1">
        <f t="array" ref="AK1034">[1]!table_weight[GKReflexes]*(('F+ , F-'!AK$2-[1]!tbl_gk[[#This Row],[GKReflexes]])/('F+ , F-'!AK$2-'F+ , F-'!AK$3))</f>
        <v>3.0973870128114096E-2</v>
      </c>
    </row>
    <row r="1035" spans="1:37" x14ac:dyDescent="0.55000000000000004">
      <c r="A1035" s="8">
        <f>[1]!tbl_gk[[#This Row],[ID]]</f>
        <v>239371</v>
      </c>
      <c r="B1035" s="2" cm="1">
        <f t="array" ref="B1035">[1]!table_weight[ValueEUR]*(('F+ , F-'!B$2-[1]!tbl_gk[[#This Row],[ValueEUR]])/('F+ , F-'!B$2-'F+ , F-'!B$3))</f>
        <v>1.978540939865946E-4</v>
      </c>
      <c r="C1035" s="2" cm="1">
        <f t="array" ref="C1035">[1]!table_weight[WageEUR]*(('F+ , F-'!C$2-[1]!tbl_gk[[#This Row],[WageEUR]])/('F+ , F-'!C$2-'F+ , F-'!C$3))</f>
        <v>7.8241870618836313E-5</v>
      </c>
      <c r="D1035" s="2" cm="1">
        <f t="array" ref="D1035">[1]!table_weight[Crossing]*(('F+ , F-'!D$2-[1]!tbl_gk[[#This Row],[Crossing]])/('F+ , F-'!D$2-'F+ , F-'!D$3))</f>
        <v>3.4746129089074922E-2</v>
      </c>
      <c r="E1035" s="2" cm="1">
        <f t="array" ref="E1035">[1]!table_weight[Finishing]*(('F+ , F-'!E$2-[1]!tbl_gk[[#This Row],[Finishing]])/('F+ , F-'!E$2-'F+ , F-'!E$3))</f>
        <v>1.8966763005780131E-2</v>
      </c>
      <c r="F1035" s="2" cm="1">
        <f t="array" ref="F1035">[1]!table_weight[HeadingAccuracy]*(('F+ , F-'!F$2-[1]!tbl_gk[[#This Row],[HeadingAccuracy]])/('F+ , F-'!F$2-'F+ , F-'!F$3))</f>
        <v>1.210949849973455E-2</v>
      </c>
      <c r="G1035" s="2" cm="1">
        <f t="array" ref="G1035">[1]!table_weight[ShortPassing]*(('F+ , F-'!G$2-[1]!tbl_gk[[#This Row],[ShortPassing]])/('F+ , F-'!G$2-'F+ , F-'!G$3))</f>
        <v>4.9221920544626818E-2</v>
      </c>
      <c r="H1035" s="2" cm="1">
        <f t="array" ref="H1035">[1]!table_weight[Volleys]*(('F+ , F-'!H$2-[1]!tbl_gk[[#This Row],[Volleys]])/('F+ , F-'!H$2-'F+ , F-'!H$3))</f>
        <v>2.1990449861774069E-3</v>
      </c>
      <c r="I1035" s="2" cm="1">
        <f t="array" ref="I1035">[1]!table_weight[Dribbling]*(('F+ , F-'!I$2-[1]!tbl_gk[[#This Row],[Dribbling]])/('F+ , F-'!I$2-'F+ , F-'!I$3))</f>
        <v>1.3690295101916595E-2</v>
      </c>
      <c r="J1035" s="2" cm="1">
        <f t="array" ref="J1035">[1]!table_weight[Curve]*(('F+ , F-'!J$2-[1]!tbl_gk[[#This Row],[Curve]])/('F+ , F-'!J$2-'F+ , F-'!J$3))</f>
        <v>9.9719433458404991E-3</v>
      </c>
      <c r="K1035" s="2" cm="1">
        <f t="array" ref="K1035">[1]!table_weight[FKAccuracy]*(('F+ , F-'!K$2-[1]!tbl_gk[[#This Row],[FKAccuracy]])/('F+ , F-'!K$2-'F+ , F-'!K$3))</f>
        <v>9.5832065713416324E-3</v>
      </c>
      <c r="L1035" s="2" cm="1">
        <f t="array" ref="L1035">[1]!table_weight[LongPassing]*(('F+ , F-'!L$2-[1]!tbl_gk[[#This Row],[LongPassing]])/('F+ , F-'!L$2-'F+ , F-'!L$3))</f>
        <v>2.4905508603486726E-2</v>
      </c>
      <c r="M1035" s="2" cm="1">
        <f t="array" ref="M1035">[1]!table_weight[BallControl]*(('F+ , F-'!M$2-[1]!tbl_gk[[#This Row],[BallControl]])/('F+ , F-'!M$2-'F+ , F-'!M$3))</f>
        <v>7.3884132296057822E-3</v>
      </c>
      <c r="N1035" s="2" cm="1">
        <f t="array" ref="N1035">[1]!table_weight[Acceleration]*(('F+ , F-'!N$2-[1]!tbl_gk[[#This Row],[Acceleration]])/('F+ , F-'!N$2-'F+ , F-'!N$3))</f>
        <v>5.1862059091966504E-3</v>
      </c>
      <c r="O1035" s="2" cm="1">
        <f t="array" ref="O1035">[1]!table_weight[SprintSpeed]*(('F+ , F-'!O$2-[1]!tbl_gk[[#This Row],[SprintSpeed]])/('F+ , F-'!O$2-'F+ , F-'!O$3))</f>
        <v>7.3087922117432225E-3</v>
      </c>
      <c r="P1035" s="2" cm="1">
        <f t="array" ref="P1035">[1]!table_weight[Agility]*(('F+ , F-'!P$2-[1]!tbl_gk[[#This Row],[Agility]])/('F+ , F-'!P$2-'F+ , F-'!P$3))</f>
        <v>4.095387423650264E-3</v>
      </c>
      <c r="Q1035" s="2" cm="1">
        <f t="array" ref="Q1035">[1]!table_weight[Reactions]*(('F+ , F-'!Q$2-[1]!tbl_gk[[#This Row],[Reactions]])/('F+ , F-'!Q$2-'F+ , F-'!Q$3))</f>
        <v>1.5984902002237835E-3</v>
      </c>
      <c r="R1035" s="2" cm="1">
        <f t="array" ref="R1035">[1]!table_weight[Balance]*(('F+ , F-'!R$2-[1]!tbl_gk[[#This Row],[Balance]])/('F+ , F-'!R$2-'F+ , F-'!R$3))</f>
        <v>1.8005376778030898E-3</v>
      </c>
      <c r="S1035" s="2" cm="1">
        <f t="array" ref="S1035">[1]!table_weight[ShotPower]*(('F+ , F-'!S$2-[1]!tbl_gk[[#This Row],[ShotPower]])/('F+ , F-'!S$2-'F+ , F-'!S$3))</f>
        <v>5.7135648934827617E-3</v>
      </c>
      <c r="T1035" s="2" cm="1">
        <f t="array" ref="T1035">[1]!table_weight[Jumping]*(('F+ , F-'!T$2-[1]!tbl_gk[[#This Row],[Jumping]])/('F+ , F-'!T$2-'F+ , F-'!T$3))</f>
        <v>2.1467756656231253E-3</v>
      </c>
      <c r="U1035" s="2" cm="1">
        <f t="array" ref="U1035">[1]!table_weight[Stamina]*(('F+ , F-'!U$2-[1]!tbl_gk[[#This Row],[Stamina]])/('F+ , F-'!U$2-'F+ , F-'!U$3))</f>
        <v>1.5456784792486501E-2</v>
      </c>
      <c r="V1035" s="2" cm="1">
        <f t="array" ref="V1035">[1]!table_weight[Strength]*(('F+ , F-'!V$2-[1]!tbl_gk[[#This Row],[Strength]])/('F+ , F-'!V$2-'F+ , F-'!V$3))</f>
        <v>1.3310009126863375E-2</v>
      </c>
      <c r="W1035" s="2" cm="1">
        <f t="array" ref="W1035">[1]!table_weight[LongShots]*(('F+ , F-'!W$2-[1]!tbl_gk[[#This Row],[LongShots]])/('F+ , F-'!W$2-'F+ , F-'!W$3))</f>
        <v>9.0897623305407575E-3</v>
      </c>
      <c r="X1035" s="2" cm="1">
        <f t="array" ref="X1035">[1]!table_weight[Aggression]*(('F+ , F-'!X$2-[1]!tbl_gk[[#This Row],[Aggression]])/('F+ , F-'!X$2-'F+ , F-'!X$3))</f>
        <v>1.3386066321874024E-2</v>
      </c>
      <c r="Y1035" s="2" cm="1">
        <f t="array" ref="Y1035">[1]!table_weight[Interceptions]*(('F+ , F-'!Y$2-[1]!tbl_gk[[#This Row],[Interceptions]])/('F+ , F-'!Y$2-'F+ , F-'!Y$3))</f>
        <v>2.4239366214775633E-2</v>
      </c>
      <c r="Z1035" s="2" cm="1">
        <f t="array" ref="Z1035">[1]!table_weight[Positioning]*(('F+ , F-'!Z$2-[1]!tbl_gk[[#This Row],[Positioning]])/('F+ , F-'!Z$2-'F+ , F-'!Z$3))</f>
        <v>1.7746678835817667E-3</v>
      </c>
      <c r="AA1035" s="2" cm="1">
        <f t="array" ref="AA1035">[1]!table_weight[Vision]*(('F+ , F-'!AA$2-[1]!tbl_gk[[#This Row],[Vision]])/('F+ , F-'!AA$2-'F+ , F-'!AA$3))</f>
        <v>2.4845350370144972E-2</v>
      </c>
      <c r="AB1035" s="2" cm="1">
        <f t="array" ref="AB1035">[1]!table_weight[Penalties]*(('F+ , F-'!AB$2-[1]!tbl_gk[[#This Row],[Penalties]])/('F+ , F-'!AB$2-'F+ , F-'!AB$3))</f>
        <v>2.0356484546967322E-3</v>
      </c>
      <c r="AC1035" s="2" cm="1">
        <f t="array" ref="AC1035">[1]!table_weight[Composure]*(('F+ , F-'!AC$2-[1]!tbl_gk[[#This Row],[Composure]])/('F+ , F-'!AC$2-'F+ , F-'!AC$3))</f>
        <v>2.2416857476822497E-3</v>
      </c>
      <c r="AD1035" s="2" cm="1">
        <f t="array" ref="AD1035">[1]!table_weight[Marking]*(('F+ , F-'!AD$2-[1]!tbl_gk[[#This Row],[Marking]])/('F+ , F-'!AD$2-'F+ , F-'!AD$3))</f>
        <v>3.4704616390043845E-2</v>
      </c>
      <c r="AE1035" s="2" cm="1">
        <f t="array" ref="AE1035">[1]!table_weight[StandingTackle]*(('F+ , F-'!AE$2-[1]!tbl_gk[[#This Row],[StandingTackle]])/('F+ , F-'!AE$2-'F+ , F-'!AE$3))</f>
        <v>2.6900228972187096E-2</v>
      </c>
      <c r="AF1035" s="2" cm="1">
        <f t="array" ref="AF1035">[1]!table_weight[SlidingTackle]*(('F+ , F-'!AF$2-[1]!tbl_gk[[#This Row],[SlidingTackle]])/('F+ , F-'!AF$2-'F+ , F-'!AF$3))</f>
        <v>8.9667429907290316E-3</v>
      </c>
      <c r="AG1035" s="2" cm="1">
        <f t="array" ref="AG1035">[1]!table_weight[GKDiving]*(('F+ , F-'!AG$2-[1]!tbl_gk[[#This Row],[GKDiving]])/('F+ , F-'!AG$2-'F+ , F-'!AG$3))</f>
        <v>5.4659770814318998E-2</v>
      </c>
      <c r="AH1035" s="2" cm="1">
        <f t="array" ref="AH1035">[1]!table_weight[GKHandling]*(('F+ , F-'!AH$2-[1]!tbl_gk[[#This Row],[GKHandling]])/('F+ , F-'!AH$2-'F+ , F-'!AH$3))</f>
        <v>6.0601050250658012E-2</v>
      </c>
      <c r="AI1035" s="2" cm="1">
        <f t="array" ref="AI1035">[1]!table_weight[GKKicking]*(('F+ , F-'!AI$2-[1]!tbl_gk[[#This Row],[GKKicking]])/('F+ , F-'!AI$2-'F+ , F-'!AI$3))</f>
        <v>2.5938545786431375E-2</v>
      </c>
      <c r="AJ1035" s="2" cm="1">
        <f t="array" ref="AJ1035">[1]!table_weight[GKPositioning]*(('F+ , F-'!AJ$2-[1]!tbl_gk[[#This Row],[GKPositioning]])/('F+ , F-'!AJ$2-'F+ , F-'!AJ$3))</f>
        <v>1.8290000234022125E-2</v>
      </c>
      <c r="AK1035" s="2" cm="1">
        <f t="array" ref="AK1035">[1]!table_weight[GKReflexes]*(('F+ , F-'!AK$2-[1]!tbl_gk[[#This Row],[GKReflexes]])/('F+ , F-'!AK$2-'F+ , F-'!AK$3))</f>
        <v>4.55498090119325E-2</v>
      </c>
    </row>
    <row r="1036" spans="1:37" x14ac:dyDescent="0.55000000000000004">
      <c r="A1036" s="7">
        <f>[1]!tbl_gk[[#This Row],[ID]]</f>
        <v>239410</v>
      </c>
      <c r="B1036" s="1" cm="1">
        <f t="array" ref="B1036">[1]!table_weight[ValueEUR]*(('F+ , F-'!B$2-[1]!tbl_gk[[#This Row],[ValueEUR]])/('F+ , F-'!B$2-'F+ , F-'!B$3))</f>
        <v>1.978540939865946E-4</v>
      </c>
      <c r="C1036" s="1" cm="1">
        <f t="array" ref="C1036">[1]!table_weight[WageEUR]*(('F+ , F-'!C$2-[1]!tbl_gk[[#This Row],[WageEUR]])/('F+ , F-'!C$2-'F+ , F-'!C$3))</f>
        <v>3.9120935309418161E-4</v>
      </c>
      <c r="D1036" s="1" cm="1">
        <f t="array" ref="D1036">[1]!table_weight[Crossing]*(('F+ , F-'!D$2-[1]!tbl_gk[[#This Row],[Crossing]])/('F+ , F-'!D$2-'F+ , F-'!D$3))</f>
        <v>3.5866971962916043E-2</v>
      </c>
      <c r="E1036" s="1" cm="1">
        <f t="array" ref="E1036">[1]!table_weight[Finishing]*(('F+ , F-'!E$2-[1]!tbl_gk[[#This Row],[Finishing]])/('F+ , F-'!E$2-'F+ , F-'!E$3))</f>
        <v>1.7968512321265388E-2</v>
      </c>
      <c r="F1036" s="1" cm="1">
        <f t="array" ref="F1036">[1]!table_weight[HeadingAccuracy]*(('F+ , F-'!F$2-[1]!tbl_gk[[#This Row],[HeadingAccuracy]])/('F+ , F-'!F$2-'F+ , F-'!F$3))</f>
        <v>1.0439222844598752E-2</v>
      </c>
      <c r="G1036" s="1" cm="1">
        <f t="array" ref="G1036">[1]!table_weight[ShortPassing]*(('F+ , F-'!G$2-[1]!tbl_gk[[#This Row],[ShortPassing]])/('F+ , F-'!G$2-'F+ , F-'!G$3))</f>
        <v>5.7659964066562854E-2</v>
      </c>
      <c r="H1036" s="1" cm="1">
        <f t="array" ref="H1036">[1]!table_weight[Volleys]*(('F+ , F-'!H$2-[1]!tbl_gk[[#This Row],[Volleys]])/('F+ , F-'!H$2-'F+ , F-'!H$3))</f>
        <v>1.6203489371833524E-3</v>
      </c>
      <c r="I1036" s="1" cm="1">
        <f t="array" ref="I1036">[1]!table_weight[Dribbling]*(('F+ , F-'!I$2-[1]!tbl_gk[[#This Row],[Dribbling]])/('F+ , F-'!I$2-'F+ , F-'!I$3))</f>
        <v>1.7601807988178481E-2</v>
      </c>
      <c r="J1036" s="1" cm="1">
        <f t="array" ref="J1036">[1]!table_weight[Curve]*(('F+ , F-'!J$2-[1]!tbl_gk[[#This Row],[Curve]])/('F+ , F-'!J$2-'F+ , F-'!J$3))</f>
        <v>9.9719433458404991E-3</v>
      </c>
      <c r="K1036" s="1" cm="1">
        <f t="array" ref="K1036">[1]!table_weight[FKAccuracy]*(('F+ , F-'!K$2-[1]!tbl_gk[[#This Row],[FKAccuracy]])/('F+ , F-'!K$2-'F+ , F-'!K$3))</f>
        <v>9.5832065713416324E-3</v>
      </c>
      <c r="L1036" s="1" cm="1">
        <f t="array" ref="L1036">[1]!table_weight[LongPassing]*(('F+ , F-'!L$2-[1]!tbl_gk[[#This Row],[LongPassing]])/('F+ , F-'!L$2-'F+ , F-'!L$3))</f>
        <v>2.5988356803638323E-2</v>
      </c>
      <c r="M1036" s="1" cm="1">
        <f t="array" ref="M1036">[1]!table_weight[BallControl]*(('F+ , F-'!M$2-[1]!tbl_gk[[#This Row],[BallControl]])/('F+ , F-'!M$2-'F+ , F-'!M$3))</f>
        <v>1.4342213916293577E-2</v>
      </c>
      <c r="N1036" s="1" cm="1">
        <f t="array" ref="N1036">[1]!table_weight[Acceleration]*(('F+ , F-'!N$2-[1]!tbl_gk[[#This Row],[Acceleration]])/('F+ , F-'!N$2-'F+ , F-'!N$3))</f>
        <v>5.4116931226399828E-3</v>
      </c>
      <c r="O1036" s="1" cm="1">
        <f t="array" ref="O1036">[1]!table_weight[SprintSpeed]*(('F+ , F-'!O$2-[1]!tbl_gk[[#This Row],[SprintSpeed]])/('F+ , F-'!O$2-'F+ , F-'!O$3))</f>
        <v>7.0276848189838679E-3</v>
      </c>
      <c r="P1036" s="1" cm="1">
        <f t="array" ref="P1036">[1]!table_weight[Agility]*(('F+ , F-'!P$2-[1]!tbl_gk[[#This Row],[Agility]])/('F+ , F-'!P$2-'F+ , F-'!P$3))</f>
        <v>2.92527673117876E-3</v>
      </c>
      <c r="Q1036" s="1" cm="1">
        <f t="array" ref="Q1036">[1]!table_weight[Reactions]*(('F+ , F-'!Q$2-[1]!tbl_gk[[#This Row],[Reactions]])/('F+ , F-'!Q$2-'F+ , F-'!Q$3))</f>
        <v>1.4437976002021271E-3</v>
      </c>
      <c r="R1036" s="1" cm="1">
        <f t="array" ref="R1036">[1]!table_weight[Balance]*(('F+ , F-'!R$2-[1]!tbl_gk[[#This Row],[Balance]])/('F+ , F-'!R$2-'F+ , F-'!R$3))</f>
        <v>1.3038376287539614E-3</v>
      </c>
      <c r="S1036" s="1" cm="1">
        <f t="array" ref="S1036">[1]!table_weight[ShotPower]*(('F+ , F-'!S$2-[1]!tbl_gk[[#This Row],[ShotPower]])/('F+ , F-'!S$2-'F+ , F-'!S$3))</f>
        <v>7.0121023692742987E-3</v>
      </c>
      <c r="T1036" s="1" cm="1">
        <f t="array" ref="T1036">[1]!table_weight[Jumping]*(('F+ , F-'!T$2-[1]!tbl_gk[[#This Row],[Jumping]])/('F+ , F-'!T$2-'F+ , F-'!T$3))</f>
        <v>1.9750336123732751E-3</v>
      </c>
      <c r="U1036" s="1" cm="1">
        <f t="array" ref="U1036">[1]!table_weight[Stamina]*(('F+ , F-'!U$2-[1]!tbl_gk[[#This Row],[Stamina]])/('F+ , F-'!U$2-'F+ , F-'!U$3))</f>
        <v>1.7174205324984999E-2</v>
      </c>
      <c r="V1036" s="1" cm="1">
        <f t="array" ref="V1036">[1]!table_weight[Strength]*(('F+ , F-'!V$2-[1]!tbl_gk[[#This Row],[Strength]])/('F+ , F-'!V$2-'F+ , F-'!V$3))</f>
        <v>1.5972010952236049E-2</v>
      </c>
      <c r="W1036" s="1" cm="1">
        <f t="array" ref="W1036">[1]!table_weight[LongShots]*(('F+ , F-'!W$2-[1]!tbl_gk[[#This Row],[LongShots]])/('F+ , F-'!W$2-'F+ , F-'!W$3))</f>
        <v>8.8300548353824494E-3</v>
      </c>
      <c r="X1036" s="1" cm="1">
        <f t="array" ref="X1036">[1]!table_weight[Aggression]*(('F+ , F-'!X$2-[1]!tbl_gk[[#This Row],[Aggression]])/('F+ , F-'!X$2-'F+ , F-'!X$3))</f>
        <v>1.5819896562214757E-2</v>
      </c>
      <c r="Y1036" s="1" cm="1">
        <f t="array" ref="Y1036">[1]!table_weight[Interceptions]*(('F+ , F-'!Y$2-[1]!tbl_gk[[#This Row],[Interceptions]])/('F+ , F-'!Y$2-'F+ , F-'!Y$3))</f>
        <v>2.1469152933086991E-2</v>
      </c>
      <c r="Z1036" s="1" cm="1">
        <f t="array" ref="Z1036">[1]!table_weight[Positioning]*(('F+ , F-'!Z$2-[1]!tbl_gk[[#This Row],[Positioning]])/('F+ , F-'!Z$2-'F+ , F-'!Z$3))</f>
        <v>1.7746678835817667E-3</v>
      </c>
      <c r="AA1036" s="1" cm="1">
        <f t="array" ref="AA1036">[1]!table_weight[Vision]*(('F+ , F-'!AA$2-[1]!tbl_gk[[#This Row],[Vision]])/('F+ , F-'!AA$2-'F+ , F-'!AA$3))</f>
        <v>3.1234154751039387E-2</v>
      </c>
      <c r="AB1036" s="1" cm="1">
        <f t="array" ref="AB1036">[1]!table_weight[Penalties]*(('F+ , F-'!AB$2-[1]!tbl_gk[[#This Row],[Penalties]])/('F+ , F-'!AB$2-'F+ , F-'!AB$3))</f>
        <v>2.3488251400346914E-3</v>
      </c>
      <c r="AC1036" s="1" cm="1">
        <f t="array" ref="AC1036">[1]!table_weight[Composure]*(('F+ , F-'!AC$2-[1]!tbl_gk[[#This Row],[Composure]])/('F+ , F-'!AC$2-'F+ , F-'!AC$3))</f>
        <v>2.401806158230982E-3</v>
      </c>
      <c r="AD1036" s="1" cm="1">
        <f t="array" ref="AD1036">[1]!table_weight[Marking]*(('F+ , F-'!AD$2-[1]!tbl_gk[[#This Row],[Marking]])/('F+ , F-'!AD$2-'F+ , F-'!AD$3))</f>
        <v>2.366223844775717E-2</v>
      </c>
      <c r="AE1036" s="1" cm="1">
        <f t="array" ref="AE1036">[1]!table_weight[StandingTackle]*(('F+ , F-'!AE$2-[1]!tbl_gk[[#This Row],[StandingTackle]])/('F+ , F-'!AE$2-'F+ , F-'!AE$3))</f>
        <v>3.1383600467551613E-2</v>
      </c>
      <c r="AF1036" s="1" cm="1">
        <f t="array" ref="AF1036">[1]!table_weight[SlidingTackle]*(('F+ , F-'!AF$2-[1]!tbl_gk[[#This Row],[SlidingTackle]])/('F+ , F-'!AF$2-'F+ , F-'!AF$3))</f>
        <v>9.7139715732897855E-3</v>
      </c>
      <c r="AG1036" s="1" cm="1">
        <f t="array" ref="AG1036">[1]!table_weight[GKDiving]*(('F+ , F-'!AG$2-[1]!tbl_gk[[#This Row],[GKDiving]])/('F+ , F-'!AG$2-'F+ , F-'!AG$3))</f>
        <v>4.4411063786634182E-2</v>
      </c>
      <c r="AH1036" s="1" cm="1">
        <f t="array" ref="AH1036">[1]!table_weight[GKHandling]*(('F+ , F-'!AH$2-[1]!tbl_gk[[#This Row],[GKHandling]])/('F+ , F-'!AH$2-'F+ , F-'!AH$3))</f>
        <v>5.3471514927051197E-2</v>
      </c>
      <c r="AI1036" s="1" cm="1">
        <f t="array" ref="AI1036">[1]!table_weight[GKKicking]*(('F+ , F-'!AI$2-[1]!tbl_gk[[#This Row],[GKKicking]])/('F+ , F-'!AI$2-'F+ , F-'!AI$3))</f>
        <v>3.2199574079707916E-2</v>
      </c>
      <c r="AJ1036" s="1" cm="1">
        <f t="array" ref="AJ1036">[1]!table_weight[GKPositioning]*(('F+ , F-'!AJ$2-[1]!tbl_gk[[#This Row],[GKPositioning]])/('F+ , F-'!AJ$2-'F+ , F-'!AJ$3))</f>
        <v>1.8290000234022125E-2</v>
      </c>
      <c r="AK1036" s="1" cm="1">
        <f t="array" ref="AK1036">[1]!table_weight[GKReflexes]*(('F+ , F-'!AK$2-[1]!tbl_gk[[#This Row],[GKReflexes]])/('F+ , F-'!AK$2-'F+ , F-'!AK$3))</f>
        <v>4.0083831930500594E-2</v>
      </c>
    </row>
    <row r="1037" spans="1:37" x14ac:dyDescent="0.55000000000000004">
      <c r="A1037" s="8">
        <f>[1]!tbl_gk[[#This Row],[ID]]</f>
        <v>239499</v>
      </c>
      <c r="B1037" s="2" cm="1">
        <f t="array" ref="B1037">[1]!table_weight[ValueEUR]*(('F+ , F-'!B$2-[1]!tbl_gk[[#This Row],[ValueEUR]])/('F+ , F-'!B$2-'F+ , F-'!B$3))</f>
        <v>1.5927100233554262E-4</v>
      </c>
      <c r="C1037" s="2" cm="1">
        <f t="array" ref="C1037">[1]!table_weight[WageEUR]*(('F+ , F-'!C$2-[1]!tbl_gk[[#This Row],[WageEUR]])/('F+ , F-'!C$2-'F+ , F-'!C$3))</f>
        <v>3.9120935309418161E-4</v>
      </c>
      <c r="D1037" s="2" cm="1">
        <f t="array" ref="D1037">[1]!table_weight[Crossing]*(('F+ , F-'!D$2-[1]!tbl_gk[[#This Row],[Crossing]])/('F+ , F-'!D$2-'F+ , F-'!D$3))</f>
        <v>4.0350343458280549E-2</v>
      </c>
      <c r="E1037" s="2" cm="1">
        <f t="array" ref="E1037">[1]!table_weight[Finishing]*(('F+ , F-'!E$2-[1]!tbl_gk[[#This Row],[Finishing]])/('F+ , F-'!E$2-'F+ , F-'!E$3))</f>
        <v>1.9965013690294877E-2</v>
      </c>
      <c r="F1037" s="2" cm="1">
        <f t="array" ref="F1037">[1]!table_weight[HeadingAccuracy]*(('F+ , F-'!F$2-[1]!tbl_gk[[#This Row],[HeadingAccuracy]])/('F+ , F-'!F$2-'F+ , F-'!F$3))</f>
        <v>1.25270674135185E-2</v>
      </c>
      <c r="G1037" s="2" cm="1">
        <f t="array" ref="G1037">[1]!table_weight[ShortPassing]*(('F+ , F-'!G$2-[1]!tbl_gk[[#This Row],[ShortPassing]])/('F+ , F-'!G$2-'F+ , F-'!G$3))</f>
        <v>6.6098007588498875E-2</v>
      </c>
      <c r="H1037" s="2" cm="1">
        <f t="array" ref="H1037">[1]!table_weight[Volleys]*(('F+ , F-'!H$2-[1]!tbl_gk[[#This Row],[Volleys]])/('F+ , F-'!H$2-'F+ , F-'!H$3))</f>
        <v>2.4305234057750281E-3</v>
      </c>
      <c r="I1037" s="2" cm="1">
        <f t="array" ref="I1037">[1]!table_weight[Dribbling]*(('F+ , F-'!I$2-[1]!tbl_gk[[#This Row],[Dribbling]])/('F+ , F-'!I$2-'F+ , F-'!I$3))</f>
        <v>2.6402711982267717E-2</v>
      </c>
      <c r="J1037" s="2" cm="1">
        <f t="array" ref="J1037">[1]!table_weight[Curve]*(('F+ , F-'!J$2-[1]!tbl_gk[[#This Row],[Curve]])/('F+ , F-'!J$2-'F+ , F-'!J$3))</f>
        <v>9.4648953791028455E-3</v>
      </c>
      <c r="K1037" s="2" cm="1">
        <f t="array" ref="K1037">[1]!table_weight[FKAccuracy]*(('F+ , F-'!K$2-[1]!tbl_gk[[#This Row],[FKAccuracy]])/('F+ , F-'!K$2-'F+ , F-'!K$3))</f>
        <v>9.2789777912990392E-3</v>
      </c>
      <c r="L1037" s="2" cm="1">
        <f t="array" ref="L1037">[1]!table_weight[LongPassing]*(('F+ , F-'!L$2-[1]!tbl_gk[[#This Row],[LongPassing]])/('F+ , F-'!L$2-'F+ , F-'!L$3))</f>
        <v>2.652978090371412E-2</v>
      </c>
      <c r="M1037" s="2" cm="1">
        <f t="array" ref="M1037">[1]!table_weight[BallControl]*(('F+ , F-'!M$2-[1]!tbl_gk[[#This Row],[BallControl]])/('F+ , F-'!M$2-'F+ , F-'!M$3))</f>
        <v>1.5646051545047536E-2</v>
      </c>
      <c r="N1037" s="2" cm="1">
        <f t="array" ref="N1037">[1]!table_weight[Acceleration]*(('F+ , F-'!N$2-[1]!tbl_gk[[#This Row],[Acceleration]])/('F+ , F-'!N$2-'F+ , F-'!N$3))</f>
        <v>1.0146924604949968E-2</v>
      </c>
      <c r="O1037" s="2" cm="1">
        <f t="array" ref="O1037">[1]!table_weight[SprintSpeed]*(('F+ , F-'!O$2-[1]!tbl_gk[[#This Row],[SprintSpeed]])/('F+ , F-'!O$2-'F+ , F-'!O$3))</f>
        <v>1.3212047459689671E-2</v>
      </c>
      <c r="P1037" s="2" cm="1">
        <f t="array" ref="P1037">[1]!table_weight[Agility]*(('F+ , F-'!P$2-[1]!tbl_gk[[#This Row],[Agility]])/('F+ , F-'!P$2-'F+ , F-'!P$3))</f>
        <v>3.6273431466616623E-3</v>
      </c>
      <c r="Q1037" s="2" cm="1">
        <f t="array" ref="Q1037">[1]!table_weight[Reactions]*(('F+ , F-'!Q$2-[1]!tbl_gk[[#This Row],[Reactions]])/('F+ , F-'!Q$2-'F+ , F-'!Q$3))</f>
        <v>1.9078754002670962E-3</v>
      </c>
      <c r="R1037" s="2" cm="1">
        <f t="array" ref="R1037">[1]!table_weight[Balance]*(('F+ , F-'!R$2-[1]!tbl_gk[[#This Row],[Balance]])/('F+ , F-'!R$2-'F+ , F-'!R$3))</f>
        <v>2.9802002942947692E-3</v>
      </c>
      <c r="S1037" s="2" cm="1">
        <f t="array" ref="S1037">[1]!table_weight[ShotPower]*(('F+ , F-'!S$2-[1]!tbl_gk[[#This Row],[ShotPower]])/('F+ , F-'!S$2-'F+ , F-'!S$3))</f>
        <v>5.9732723886410689E-3</v>
      </c>
      <c r="T1037" s="2" cm="1">
        <f t="array" ref="T1037">[1]!table_weight[Jumping]*(('F+ , F-'!T$2-[1]!tbl_gk[[#This Row],[Jumping]])/('F+ , F-'!T$2-'F+ , F-'!T$3))</f>
        <v>3.7783251714967009E-3</v>
      </c>
      <c r="U1037" s="2" cm="1">
        <f t="array" ref="U1037">[1]!table_weight[Stamina]*(('F+ , F-'!U$2-[1]!tbl_gk[[#This Row],[Stamina]])/('F+ , F-'!U$2-'F+ , F-'!U$3))</f>
        <v>1.3739364259988E-2</v>
      </c>
      <c r="V1037" s="2" cm="1">
        <f t="array" ref="V1037">[1]!table_weight[Strength]*(('F+ , F-'!V$2-[1]!tbl_gk[[#This Row],[Strength]])/('F+ , F-'!V$2-'F+ , F-'!V$3))</f>
        <v>1.5084677010445158E-2</v>
      </c>
      <c r="W1037" s="2" cm="1">
        <f t="array" ref="W1037">[1]!table_weight[LongShots]*(('F+ , F-'!W$2-[1]!tbl_gk[[#This Row],[LongShots]])/('F+ , F-'!W$2-'F+ , F-'!W$3))</f>
        <v>9.86888481601568E-3</v>
      </c>
      <c r="X1037" s="2" cm="1">
        <f t="array" ref="X1037">[1]!table_weight[Aggression]*(('F+ , F-'!X$2-[1]!tbl_gk[[#This Row],[Aggression]])/('F+ , F-'!X$2-'F+ , F-'!X$3))</f>
        <v>8.5184058411925615E-3</v>
      </c>
      <c r="Y1037" s="2" cm="1">
        <f t="array" ref="Y1037">[1]!table_weight[Interceptions]*(('F+ , F-'!Y$2-[1]!tbl_gk[[#This Row],[Interceptions]])/('F+ , F-'!Y$2-'F+ , F-'!Y$3))</f>
        <v>2.1469152933086991E-2</v>
      </c>
      <c r="Z1037" s="2" cm="1">
        <f t="array" ref="Z1037">[1]!table_weight[Positioning]*(('F+ , F-'!Z$2-[1]!tbl_gk[[#This Row],[Positioning]])/('F+ , F-'!Z$2-'F+ , F-'!Z$3))</f>
        <v>2.5141128350741697E-3</v>
      </c>
      <c r="AA1037" s="2" cm="1">
        <f t="array" ref="AA1037">[1]!table_weight[Vision]*(('F+ , F-'!AA$2-[1]!tbl_gk[[#This Row],[Vision]])/('F+ , F-'!AA$2-'F+ , F-'!AA$3))</f>
        <v>2.2715748909846831E-2</v>
      </c>
      <c r="AB1037" s="2" cm="1">
        <f t="array" ref="AB1037">[1]!table_weight[Penalties]*(('F+ , F-'!AB$2-[1]!tbl_gk[[#This Row],[Penalties]])/('F+ , F-'!AB$2-'F+ , F-'!AB$3))</f>
        <v>2.427119311369181E-3</v>
      </c>
      <c r="AC1037" s="2" cm="1">
        <f t="array" ref="AC1037">[1]!table_weight[Composure]*(('F+ , F-'!AC$2-[1]!tbl_gk[[#This Row],[Composure]])/('F+ , F-'!AC$2-'F+ , F-'!AC$3))</f>
        <v>2.0815653371335178E-3</v>
      </c>
      <c r="AD1037" s="2" cm="1">
        <f t="array" ref="AD1037">[1]!table_weight[Marking]*(('F+ , F-'!AD$2-[1]!tbl_gk[[#This Row],[Marking]])/('F+ , F-'!AD$2-'F+ , F-'!AD$3))</f>
        <v>3.1549651263676225E-2</v>
      </c>
      <c r="AE1037" s="2" cm="1">
        <f t="array" ref="AE1037">[1]!table_weight[StandingTackle]*(('F+ , F-'!AE$2-[1]!tbl_gk[[#This Row],[StandingTackle]])/('F+ , F-'!AE$2-'F+ , F-'!AE$3))</f>
        <v>2.9141914719869356E-2</v>
      </c>
      <c r="AF1037" s="2" cm="1">
        <f t="array" ref="AF1037">[1]!table_weight[SlidingTackle]*(('F+ , F-'!AF$2-[1]!tbl_gk[[#This Row],[SlidingTackle]])/('F+ , F-'!AF$2-'F+ , F-'!AF$3))</f>
        <v>1.1955657320972042E-2</v>
      </c>
      <c r="AG1037" s="2" cm="1">
        <f t="array" ref="AG1037">[1]!table_weight[GKDiving]*(('F+ , F-'!AG$2-[1]!tbl_gk[[#This Row],[GKDiving]])/('F+ , F-'!AG$2-'F+ , F-'!AG$3))</f>
        <v>3.7578592434844307E-2</v>
      </c>
      <c r="AH1037" s="2" cm="1">
        <f t="array" ref="AH1037">[1]!table_weight[GKHandling]*(('F+ , F-'!AH$2-[1]!tbl_gk[[#This Row],[GKHandling]])/('F+ , F-'!AH$2-'F+ , F-'!AH$3))</f>
        <v>5.168913109614949E-2</v>
      </c>
      <c r="AI1037" s="2" cm="1">
        <f t="array" ref="AI1037">[1]!table_weight[GKKicking]*(('F+ , F-'!AI$2-[1]!tbl_gk[[#This Row],[GKKicking]])/('F+ , F-'!AI$2-'F+ , F-'!AI$3))</f>
        <v>2.7727411013081817E-2</v>
      </c>
      <c r="AJ1037" s="2" cm="1">
        <f t="array" ref="AJ1037">[1]!table_weight[GKPositioning]*(('F+ , F-'!AJ$2-[1]!tbl_gk[[#This Row],[GKPositioning]])/('F+ , F-'!AJ$2-'F+ , F-'!AJ$3))</f>
        <v>1.8290000234022125E-2</v>
      </c>
      <c r="AK1037" s="2" cm="1">
        <f t="array" ref="AK1037">[1]!table_weight[GKReflexes]*(('F+ , F-'!AK$2-[1]!tbl_gk[[#This Row],[GKReflexes]])/('F+ , F-'!AK$2-'F+ , F-'!AK$3))</f>
        <v>4.0083831930500594E-2</v>
      </c>
    </row>
    <row r="1038" spans="1:37" x14ac:dyDescent="0.55000000000000004">
      <c r="A1038" s="7">
        <f>[1]!tbl_gk[[#This Row],[ID]]</f>
        <v>239510</v>
      </c>
      <c r="B1038" s="1" cm="1">
        <f t="array" ref="B1038">[1]!table_weight[ValueEUR]*(('F+ , F-'!B$2-[1]!tbl_gk[[#This Row],[ValueEUR]])/('F+ , F-'!B$2-'F+ , F-'!B$3))</f>
        <v>4.6608374714470808E-5</v>
      </c>
      <c r="C1038" s="1" cm="1">
        <f t="array" ref="C1038">[1]!table_weight[WageEUR]*(('F+ , F-'!C$2-[1]!tbl_gk[[#This Row],[WageEUR]])/('F+ , F-'!C$2-'F+ , F-'!C$3))</f>
        <v>3.9120935309418161E-4</v>
      </c>
      <c r="D1038" s="1" cm="1">
        <f t="array" ref="D1038">[1]!table_weight[Crossing]*(('F+ , F-'!D$2-[1]!tbl_gk[[#This Row],[Crossing]])/('F+ , F-'!D$2-'F+ , F-'!D$3))</f>
        <v>3.81086577105983E-2</v>
      </c>
      <c r="E1038" s="1" cm="1">
        <f t="array" ref="E1038">[1]!table_weight[Finishing]*(('F+ , F-'!E$2-[1]!tbl_gk[[#This Row],[Finishing]])/('F+ , F-'!E$2-'F+ , F-'!E$3))</f>
        <v>1.8966763005780131E-2</v>
      </c>
      <c r="F1038" s="1" cm="1">
        <f t="array" ref="F1038">[1]!table_weight[HeadingAccuracy]*(('F+ , F-'!F$2-[1]!tbl_gk[[#This Row],[HeadingAccuracy]])/('F+ , F-'!F$2-'F+ , F-'!F$3))</f>
        <v>1.1691929585950599E-2</v>
      </c>
      <c r="G1038" s="1" cm="1">
        <f t="array" ref="G1038">[1]!table_weight[ShortPassing]*(('F+ , F-'!G$2-[1]!tbl_gk[[#This Row],[ShortPassing]])/('F+ , F-'!G$2-'F+ , F-'!G$3))</f>
        <v>4.9221920544626818E-2</v>
      </c>
      <c r="H1038" s="1" cm="1">
        <f t="array" ref="H1038">[1]!table_weight[Volleys]*(('F+ , F-'!H$2-[1]!tbl_gk[[#This Row],[Volleys]])/('F+ , F-'!H$2-'F+ , F-'!H$3))</f>
        <v>2.0833057763785961E-3</v>
      </c>
      <c r="I1038" s="1" cm="1">
        <f t="array" ref="I1038">[1]!table_weight[Dribbling]*(('F+ , F-'!I$2-[1]!tbl_gk[[#This Row],[Dribbling]])/('F+ , F-'!I$2-'F+ , F-'!I$3))</f>
        <v>1.8579686209743949E-2</v>
      </c>
      <c r="J1038" s="1" cm="1">
        <f t="array" ref="J1038">[1]!table_weight[Curve]*(('F+ , F-'!J$2-[1]!tbl_gk[[#This Row],[Curve]])/('F+ , F-'!J$2-'F+ , F-'!J$3))</f>
        <v>9.8029273569279467E-3</v>
      </c>
      <c r="K1038" s="1" cm="1">
        <f t="array" ref="K1038">[1]!table_weight[FKAccuracy]*(('F+ , F-'!K$2-[1]!tbl_gk[[#This Row],[FKAccuracy]])/('F+ , F-'!K$2-'F+ , F-'!K$3))</f>
        <v>9.8874353513842238E-3</v>
      </c>
      <c r="L1038" s="1" cm="1">
        <f t="array" ref="L1038">[1]!table_weight[LongPassing]*(('F+ , F-'!L$2-[1]!tbl_gk[[#This Row],[LongPassing]])/('F+ , F-'!L$2-'F+ , F-'!L$3))</f>
        <v>2.2198388103107734E-2</v>
      </c>
      <c r="M1038" s="1" cm="1">
        <f t="array" ref="M1038">[1]!table_weight[BallControl]*(('F+ , F-'!M$2-[1]!tbl_gk[[#This Row],[BallControl]])/('F+ , F-'!M$2-'F+ , F-'!M$3))</f>
        <v>1.3038376287539614E-2</v>
      </c>
      <c r="N1038" s="1" cm="1">
        <f t="array" ref="N1038">[1]!table_weight[Acceleration]*(('F+ , F-'!N$2-[1]!tbl_gk[[#This Row],[Acceleration]])/('F+ , F-'!N$2-'F+ , F-'!N$3))</f>
        <v>8.3430268974033078E-3</v>
      </c>
      <c r="O1038" s="1" cm="1">
        <f t="array" ref="O1038">[1]!table_weight[SprintSpeed]*(('F+ , F-'!O$2-[1]!tbl_gk[[#This Row],[SprintSpeed]])/('F+ , F-'!O$2-'F+ , F-'!O$3))</f>
        <v>7.589899604502578E-3</v>
      </c>
      <c r="P1038" s="1" cm="1">
        <f t="array" ref="P1038">[1]!table_weight[Agility]*(('F+ , F-'!P$2-[1]!tbl_gk[[#This Row],[Agility]])/('F+ , F-'!P$2-'F+ , F-'!P$3))</f>
        <v>4.7974538391331659E-3</v>
      </c>
      <c r="Q1038" s="1" cm="1">
        <f t="array" ref="Q1038">[1]!table_weight[Reactions]*(('F+ , F-'!Q$2-[1]!tbl_gk[[#This Row],[Reactions]])/('F+ , F-'!Q$2-'F+ , F-'!Q$3))</f>
        <v>2.0625680002887528E-3</v>
      </c>
      <c r="R1038" s="1" cm="1">
        <f t="array" ref="R1038">[1]!table_weight[Balance]*(('F+ , F-'!R$2-[1]!tbl_gk[[#This Row],[Balance]])/('F+ , F-'!R$2-'F+ , F-'!R$3))</f>
        <v>2.9181127881636282E-3</v>
      </c>
      <c r="S1038" s="1" cm="1">
        <f t="array" ref="S1038">[1]!table_weight[ShotPower]*(('F+ , F-'!S$2-[1]!tbl_gk[[#This Row],[ShotPower]])/('F+ , F-'!S$2-'F+ , F-'!S$3))</f>
        <v>8.0509323499075268E-3</v>
      </c>
      <c r="T1038" s="1" cm="1">
        <f t="array" ref="T1038">[1]!table_weight[Jumping]*(('F+ , F-'!T$2-[1]!tbl_gk[[#This Row],[Jumping]])/('F+ , F-'!T$2-'F+ , F-'!T$3))</f>
        <v>2.2326466922480506E-3</v>
      </c>
      <c r="U1038" s="1" cm="1">
        <f t="array" ref="U1038">[1]!table_weight[Stamina]*(('F+ , F-'!U$2-[1]!tbl_gk[[#This Row],[Stamina]])/('F+ , F-'!U$2-'F+ , F-'!U$3))</f>
        <v>1.7174205324984999E-2</v>
      </c>
      <c r="V1038" s="1" cm="1">
        <f t="array" ref="V1038">[1]!table_weight[Strength]*(('F+ , F-'!V$2-[1]!tbl_gk[[#This Row],[Strength]])/('F+ , F-'!V$2-'F+ , F-'!V$3))</f>
        <v>2.2183348544772292E-2</v>
      </c>
      <c r="W1038" s="1" cm="1">
        <f t="array" ref="W1038">[1]!table_weight[LongShots]*(('F+ , F-'!W$2-[1]!tbl_gk[[#This Row],[LongShots]])/('F+ , F-'!W$2-'F+ , F-'!W$3))</f>
        <v>9.0897623305407575E-3</v>
      </c>
      <c r="X1038" s="1" cm="1">
        <f t="array" ref="X1038">[1]!table_weight[Aggression]*(('F+ , F-'!X$2-[1]!tbl_gk[[#This Row],[Aggression]])/('F+ , F-'!X$2-'F+ , F-'!X$3))</f>
        <v>6.6930331609370121E-3</v>
      </c>
      <c r="Y1038" s="1" cm="1">
        <f t="array" ref="Y1038">[1]!table_weight[Interceptions]*(('F+ , F-'!Y$2-[1]!tbl_gk[[#This Row],[Interceptions]])/('F+ , F-'!Y$2-'F+ , F-'!Y$3))</f>
        <v>2.2161706253509151E-2</v>
      </c>
      <c r="Z1038" s="1" cm="1">
        <f t="array" ref="Z1038">[1]!table_weight[Positioning]*(('F+ , F-'!Z$2-[1]!tbl_gk[[#This Row],[Positioning]])/('F+ , F-'!Z$2-'F+ , F-'!Z$3))</f>
        <v>2.2183348544772088E-3</v>
      </c>
      <c r="AA1038" s="1" cm="1">
        <f t="array" ref="AA1038">[1]!table_weight[Vision]*(('F+ , F-'!AA$2-[1]!tbl_gk[[#This Row],[Vision]])/('F+ , F-'!AA$2-'F+ , F-'!AA$3))</f>
        <v>1.8456545989250551E-2</v>
      </c>
      <c r="AB1038" s="1" cm="1">
        <f t="array" ref="AB1038">[1]!table_weight[Penalties]*(('F+ , F-'!AB$2-[1]!tbl_gk[[#This Row],[Penalties]])/('F+ , F-'!AB$2-'F+ , F-'!AB$3))</f>
        <v>2.3096780543674466E-3</v>
      </c>
      <c r="AC1038" s="1" cm="1">
        <f t="array" ref="AC1038">[1]!table_weight[Composure]*(('F+ , F-'!AC$2-[1]!tbl_gk[[#This Row],[Composure]])/('F+ , F-'!AC$2-'F+ , F-'!AC$3))</f>
        <v>1.7613245160360534E-3</v>
      </c>
      <c r="AD1038" s="1" cm="1">
        <f t="array" ref="AD1038">[1]!table_weight[Marking]*(('F+ , F-'!AD$2-[1]!tbl_gk[[#This Row],[Marking]])/('F+ , F-'!AD$2-'F+ , F-'!AD$3))</f>
        <v>2.9972168700492414E-2</v>
      </c>
      <c r="AE1038" s="1" cm="1">
        <f t="array" ref="AE1038">[1]!table_weight[StandingTackle]*(('F+ , F-'!AE$2-[1]!tbl_gk[[#This Row],[StandingTackle]])/('F+ , F-'!AE$2-'F+ , F-'!AE$3))</f>
        <v>2.465854322450484E-2</v>
      </c>
      <c r="AF1038" s="1" cm="1">
        <f t="array" ref="AF1038">[1]!table_weight[SlidingTackle]*(('F+ , F-'!AF$2-[1]!tbl_gk[[#This Row],[SlidingTackle]])/('F+ , F-'!AF$2-'F+ , F-'!AF$3))</f>
        <v>7.4722858256075263E-3</v>
      </c>
      <c r="AG1038" s="1" cm="1">
        <f t="array" ref="AG1038">[1]!table_weight[GKDiving]*(('F+ , F-'!AG$2-[1]!tbl_gk[[#This Row],[GKDiving]])/('F+ , F-'!AG$2-'F+ , F-'!AG$3))</f>
        <v>4.9535417300476586E-2</v>
      </c>
      <c r="AH1038" s="1" cm="1">
        <f t="array" ref="AH1038">[1]!table_weight[GKHandling]*(('F+ , F-'!AH$2-[1]!tbl_gk[[#This Row],[GKHandling]])/('F+ , F-'!AH$2-'F+ , F-'!AH$3))</f>
        <v>5.8818666419756312E-2</v>
      </c>
      <c r="AI1038" s="1" cm="1">
        <f t="array" ref="AI1038">[1]!table_weight[GKKicking]*(('F+ , F-'!AI$2-[1]!tbl_gk[[#This Row],[GKKicking]])/('F+ , F-'!AI$2-'F+ , F-'!AI$3))</f>
        <v>3.6671737146334017E-2</v>
      </c>
      <c r="AJ1038" s="1" cm="1">
        <f t="array" ref="AJ1038">[1]!table_weight[GKPositioning]*(('F+ , F-'!AJ$2-[1]!tbl_gk[[#This Row],[GKPositioning]])/('F+ , F-'!AJ$2-'F+ , F-'!AJ$3))</f>
        <v>2.5227586529685691E-2</v>
      </c>
      <c r="AK1038" s="1" cm="1">
        <f t="array" ref="AK1038">[1]!table_weight[GKReflexes]*(('F+ , F-'!AK$2-[1]!tbl_gk[[#This Row],[GKReflexes]])/('F+ , F-'!AK$2-'F+ , F-'!AK$3))</f>
        <v>6.1947740256228193E-2</v>
      </c>
    </row>
    <row r="1039" spans="1:37" x14ac:dyDescent="0.55000000000000004">
      <c r="A1039" s="8">
        <f>[1]!tbl_gk[[#This Row],[ID]]</f>
        <v>239559</v>
      </c>
      <c r="B1039" s="2" cm="1">
        <f t="array" ref="B1039">[1]!table_weight[ValueEUR]*(('F+ , F-'!B$2-[1]!tbl_gk[[#This Row],[ValueEUR]])/('F+ , F-'!B$2-'F+ , F-'!B$3))</f>
        <v>2.2872056730743621E-4</v>
      </c>
      <c r="C1039" s="2" cm="1">
        <f t="array" ref="C1039">[1]!table_weight[WageEUR]*(('F+ , F-'!C$2-[1]!tbl_gk[[#This Row],[WageEUR]])/('F+ , F-'!C$2-'F+ , F-'!C$3))</f>
        <v>7.8241870618836313E-5</v>
      </c>
      <c r="D1039" s="2" cm="1">
        <f t="array" ref="D1039">[1]!table_weight[Crossing]*(('F+ , F-'!D$2-[1]!tbl_gk[[#This Row],[Crossing]])/('F+ , F-'!D$2-'F+ , F-'!D$3))</f>
        <v>3.4746129089074922E-2</v>
      </c>
      <c r="E1039" s="2" cm="1">
        <f t="array" ref="E1039">[1]!table_weight[Finishing]*(('F+ , F-'!E$2-[1]!tbl_gk[[#This Row],[Finishing]])/('F+ , F-'!E$2-'F+ , F-'!E$3))</f>
        <v>2.096326437480962E-2</v>
      </c>
      <c r="F1039" s="2" cm="1">
        <f t="array" ref="F1039">[1]!table_weight[HeadingAccuracy]*(('F+ , F-'!F$2-[1]!tbl_gk[[#This Row],[HeadingAccuracy]])/('F+ , F-'!F$2-'F+ , F-'!F$3))</f>
        <v>1.1274360672166649E-2</v>
      </c>
      <c r="G1039" s="2" cm="1">
        <f t="array" ref="G1039">[1]!table_weight[ShortPassing]*(('F+ , F-'!G$2-[1]!tbl_gk[[#This Row],[ShortPassing]])/('F+ , F-'!G$2-'F+ , F-'!G$3))</f>
        <v>4.9221920544626818E-2</v>
      </c>
      <c r="H1039" s="2" cm="1">
        <f t="array" ref="H1039">[1]!table_weight[Volleys]*(('F+ , F-'!H$2-[1]!tbl_gk[[#This Row],[Volleys]])/('F+ , F-'!H$2-'F+ , F-'!H$3))</f>
        <v>2.4305234057750281E-3</v>
      </c>
      <c r="I1039" s="2" cm="1">
        <f t="array" ref="I1039">[1]!table_weight[Dribbling]*(('F+ , F-'!I$2-[1]!tbl_gk[[#This Row],[Dribbling]])/('F+ , F-'!I$2-'F+ , F-'!I$3))</f>
        <v>2.1513320874440363E-2</v>
      </c>
      <c r="J1039" s="2" cm="1">
        <f t="array" ref="J1039">[1]!table_weight[Curve]*(('F+ , F-'!J$2-[1]!tbl_gk[[#This Row],[Curve]])/('F+ , F-'!J$2-'F+ , F-'!J$3))</f>
        <v>9.9719433458404991E-3</v>
      </c>
      <c r="K1039" s="2" cm="1">
        <f t="array" ref="K1039">[1]!table_weight[FKAccuracy]*(('F+ , F-'!K$2-[1]!tbl_gk[[#This Row],[FKAccuracy]])/('F+ , F-'!K$2-'F+ , F-'!K$3))</f>
        <v>9.1268634012777444E-3</v>
      </c>
      <c r="L1039" s="2" cm="1">
        <f t="array" ref="L1039">[1]!table_weight[LongPassing]*(('F+ , F-'!L$2-[1]!tbl_gk[[#This Row],[LongPassing]])/('F+ , F-'!L$2-'F+ , F-'!L$3))</f>
        <v>2.2198388103107734E-2</v>
      </c>
      <c r="M1039" s="2" cm="1">
        <f t="array" ref="M1039">[1]!table_weight[BallControl]*(('F+ , F-'!M$2-[1]!tbl_gk[[#This Row],[BallControl]])/('F+ , F-'!M$2-'F+ , F-'!M$3))</f>
        <v>1.3907601373375588E-2</v>
      </c>
      <c r="N1039" s="2" cm="1">
        <f t="array" ref="N1039">[1]!table_weight[Acceleration]*(('F+ , F-'!N$2-[1]!tbl_gk[[#This Row],[Acceleration]])/('F+ , F-'!N$2-'F+ , F-'!N$3))</f>
        <v>9.0194885377333049E-3</v>
      </c>
      <c r="O1039" s="2" cm="1">
        <f t="array" ref="O1039">[1]!table_weight[SprintSpeed]*(('F+ , F-'!O$2-[1]!tbl_gk[[#This Row],[SprintSpeed]])/('F+ , F-'!O$2-'F+ , F-'!O$3))</f>
        <v>1.1525403103133543E-2</v>
      </c>
      <c r="P1039" s="2" cm="1">
        <f t="array" ref="P1039">[1]!table_weight[Agility]*(('F+ , F-'!P$2-[1]!tbl_gk[[#This Row],[Agility]])/('F+ , F-'!P$2-'F+ , F-'!P$3))</f>
        <v>4.680442769886016E-3</v>
      </c>
      <c r="Q1039" s="2" cm="1">
        <f t="array" ref="Q1039">[1]!table_weight[Reactions]*(('F+ , F-'!Q$2-[1]!tbl_gk[[#This Row],[Reactions]])/('F+ , F-'!Q$2-'F+ , F-'!Q$3))</f>
        <v>1.5469260002165645E-3</v>
      </c>
      <c r="R1039" s="2" cm="1">
        <f t="array" ref="R1039">[1]!table_weight[Balance]*(('F+ , F-'!R$2-[1]!tbl_gk[[#This Row],[Balance]])/('F+ , F-'!R$2-'F+ , F-'!R$3))</f>
        <v>1.8626251839342308E-3</v>
      </c>
      <c r="S1039" s="2" cm="1">
        <f t="array" ref="S1039">[1]!table_weight[ShotPower]*(('F+ , F-'!S$2-[1]!tbl_gk[[#This Row],[ShotPower]])/('F+ , F-'!S$2-'F+ , F-'!S$3))</f>
        <v>5.9732723886410689E-3</v>
      </c>
      <c r="T1039" s="2" cm="1">
        <f t="array" ref="T1039">[1]!table_weight[Jumping]*(('F+ , F-'!T$2-[1]!tbl_gk[[#This Row],[Jumping]])/('F+ , F-'!T$2-'F+ , F-'!T$3))</f>
        <v>3.3489700383720756E-3</v>
      </c>
      <c r="U1039" s="2" cm="1">
        <f t="array" ref="U1039">[1]!table_weight[Stamina]*(('F+ , F-'!U$2-[1]!tbl_gk[[#This Row],[Stamina]])/('F+ , F-'!U$2-'F+ , F-'!U$3))</f>
        <v>1.88916258574835E-2</v>
      </c>
      <c r="V1039" s="2" cm="1">
        <f t="array" ref="V1039">[1]!table_weight[Strength]*(('F+ , F-'!V$2-[1]!tbl_gk[[#This Row],[Strength]])/('F+ , F-'!V$2-'F+ , F-'!V$3))</f>
        <v>3.0169354020890316E-2</v>
      </c>
      <c r="W1039" s="2" cm="1">
        <f t="array" ref="W1039">[1]!table_weight[LongShots]*(('F+ , F-'!W$2-[1]!tbl_gk[[#This Row],[LongShots]])/('F+ , F-'!W$2-'F+ , F-'!W$3))</f>
        <v>1.0388299806332293E-2</v>
      </c>
      <c r="X1039" s="2" cm="1">
        <f t="array" ref="X1039">[1]!table_weight[Aggression]*(('F+ , F-'!X$2-[1]!tbl_gk[[#This Row],[Aggression]])/('F+ , F-'!X$2-'F+ , F-'!X$3))</f>
        <v>1.7036811682385123E-2</v>
      </c>
      <c r="Y1039" s="2" cm="1">
        <f t="array" ref="Y1039">[1]!table_weight[Interceptions]*(('F+ , F-'!Y$2-[1]!tbl_gk[[#This Row],[Interceptions]])/('F+ , F-'!Y$2-'F+ , F-'!Y$3))</f>
        <v>2.5624472855619959E-2</v>
      </c>
      <c r="Z1039" s="2" cm="1">
        <f t="array" ref="Z1039">[1]!table_weight[Positioning]*(('F+ , F-'!Z$2-[1]!tbl_gk[[#This Row],[Positioning]])/('F+ , F-'!Z$2-'F+ , F-'!Z$3))</f>
        <v>1.7746678835817667E-3</v>
      </c>
      <c r="AA1039" s="2" cm="1">
        <f t="array" ref="AA1039">[1]!table_weight[Vision]*(('F+ , F-'!AA$2-[1]!tbl_gk[[#This Row],[Vision]])/('F+ , F-'!AA$2-'F+ , F-'!AA$3))</f>
        <v>3.478349051820296E-2</v>
      </c>
      <c r="AB1039" s="2" cm="1">
        <f t="array" ref="AB1039">[1]!table_weight[Penalties]*(('F+ , F-'!AB$2-[1]!tbl_gk[[#This Row],[Penalties]])/('F+ , F-'!AB$2-'F+ , F-'!AB$3))</f>
        <v>2.1922367973657118E-3</v>
      </c>
      <c r="AC1039" s="2" cm="1">
        <f t="array" ref="AC1039">[1]!table_weight[Composure]*(('F+ , F-'!AC$2-[1]!tbl_gk[[#This Row],[Composure]])/('F+ , F-'!AC$2-'F+ , F-'!AC$3))</f>
        <v>9.6072246329239263E-4</v>
      </c>
      <c r="AD1039" s="2" cm="1">
        <f t="array" ref="AD1039">[1]!table_weight[Marking]*(('F+ , F-'!AD$2-[1]!tbl_gk[[#This Row],[Marking]])/('F+ , F-'!AD$2-'F+ , F-'!AD$3))</f>
        <v>3.4704616390043845E-2</v>
      </c>
      <c r="AE1039" s="2" cm="1">
        <f t="array" ref="AE1039">[1]!table_weight[StandingTackle]*(('F+ , F-'!AE$2-[1]!tbl_gk[[#This Row],[StandingTackle]])/('F+ , F-'!AE$2-'F+ , F-'!AE$3))</f>
        <v>2.465854322450484E-2</v>
      </c>
      <c r="AF1039" s="2" cm="1">
        <f t="array" ref="AF1039">[1]!table_weight[SlidingTackle]*(('F+ , F-'!AF$2-[1]!tbl_gk[[#This Row],[SlidingTackle]])/('F+ , F-'!AF$2-'F+ , F-'!AF$3))</f>
        <v>8.9667429907290316E-3</v>
      </c>
      <c r="AG1039" s="2" cm="1">
        <f t="array" ref="AG1039">[1]!table_weight[GKDiving]*(('F+ , F-'!AG$2-[1]!tbl_gk[[#This Row],[GKDiving]])/('F+ , F-'!AG$2-'F+ , F-'!AG$3))</f>
        <v>4.4411063786634182E-2</v>
      </c>
      <c r="AH1039" s="2" cm="1">
        <f t="array" ref="AH1039">[1]!table_weight[GKHandling]*(('F+ , F-'!AH$2-[1]!tbl_gk[[#This Row],[GKHandling]])/('F+ , F-'!AH$2-'F+ , F-'!AH$3))</f>
        <v>4.9906747265247783E-2</v>
      </c>
      <c r="AI1039" s="2" cm="1">
        <f t="array" ref="AI1039">[1]!table_weight[GKKicking]*(('F+ , F-'!AI$2-[1]!tbl_gk[[#This Row],[GKKicking]])/('F+ , F-'!AI$2-'F+ , F-'!AI$3))</f>
        <v>2.7727411013081817E-2</v>
      </c>
      <c r="AJ1039" s="2" cm="1">
        <f t="array" ref="AJ1039">[1]!table_weight[GKPositioning]*(('F+ , F-'!AJ$2-[1]!tbl_gk[[#This Row],[GKPositioning]])/('F+ , F-'!AJ$2-'F+ , F-'!AJ$3))</f>
        <v>1.8290000234022125E-2</v>
      </c>
      <c r="AK1039" s="2" cm="1">
        <f t="array" ref="AK1039">[1]!table_weight[GKReflexes]*(('F+ , F-'!AK$2-[1]!tbl_gk[[#This Row],[GKReflexes]])/('F+ , F-'!AK$2-'F+ , F-'!AK$3))</f>
        <v>4.55498090119325E-2</v>
      </c>
    </row>
    <row r="1040" spans="1:37" x14ac:dyDescent="0.55000000000000004">
      <c r="A1040" s="7">
        <f>[1]!tbl_gk[[#This Row],[ID]]</f>
        <v>239573</v>
      </c>
      <c r="B1040" s="1" cm="1">
        <f t="array" ref="B1040">[1]!table_weight[ValueEUR]*(('F+ , F-'!B$2-[1]!tbl_gk[[#This Row],[ValueEUR]])/('F+ , F-'!B$2-'F+ , F-'!B$3))</f>
        <v>1.3612114734491143E-4</v>
      </c>
      <c r="C1040" s="1" cm="1">
        <f t="array" ref="C1040">[1]!table_weight[WageEUR]*(('F+ , F-'!C$2-[1]!tbl_gk[[#This Row],[WageEUR]])/('F+ , F-'!C$2-'F+ , F-'!C$3))</f>
        <v>3.9120935309418161E-4</v>
      </c>
      <c r="D1040" s="1" cm="1">
        <f t="array" ref="D1040">[1]!table_weight[Crossing]*(('F+ , F-'!D$2-[1]!tbl_gk[[#This Row],[Crossing]])/('F+ , F-'!D$2-'F+ , F-'!D$3))</f>
        <v>3.81086577105983E-2</v>
      </c>
      <c r="E1040" s="1" cm="1">
        <f t="array" ref="E1040">[1]!table_weight[Finishing]*(('F+ , F-'!E$2-[1]!tbl_gk[[#This Row],[Finishing]])/('F+ , F-'!E$2-'F+ , F-'!E$3))</f>
        <v>1.8966763005780131E-2</v>
      </c>
      <c r="F1040" s="1" cm="1">
        <f t="array" ref="F1040">[1]!table_weight[HeadingAccuracy]*(('F+ , F-'!F$2-[1]!tbl_gk[[#This Row],[HeadingAccuracy]])/('F+ , F-'!F$2-'F+ , F-'!F$3))</f>
        <v>1.1691929585950599E-2</v>
      </c>
      <c r="G1040" s="1" cm="1">
        <f t="array" ref="G1040">[1]!table_weight[ShortPassing]*(('F+ , F-'!G$2-[1]!tbl_gk[[#This Row],[ShortPassing]])/('F+ , F-'!G$2-'F+ , F-'!G$3))</f>
        <v>6.1878985827530868E-2</v>
      </c>
      <c r="H1040" s="1" cm="1">
        <f t="array" ref="H1040">[1]!table_weight[Volleys]*(('F+ , F-'!H$2-[1]!tbl_gk[[#This Row],[Volleys]])/('F+ , F-'!H$2-'F+ , F-'!H$3))</f>
        <v>2.4305234057750281E-3</v>
      </c>
      <c r="I1040" s="1" cm="1">
        <f t="array" ref="I1040">[1]!table_weight[Dribbling]*(('F+ , F-'!I$2-[1]!tbl_gk[[#This Row],[Dribbling]])/('F+ , F-'!I$2-'F+ , F-'!I$3))</f>
        <v>1.9557564431309422E-2</v>
      </c>
      <c r="J1040" s="1" cm="1">
        <f t="array" ref="J1040">[1]!table_weight[Curve]*(('F+ , F-'!J$2-[1]!tbl_gk[[#This Row],[Curve]])/('F+ , F-'!J$2-'F+ , F-'!J$3))</f>
        <v>9.6339113680153961E-3</v>
      </c>
      <c r="K1040" s="1" cm="1">
        <f t="array" ref="K1040">[1]!table_weight[FKAccuracy]*(('F+ , F-'!K$2-[1]!tbl_gk[[#This Row],[FKAccuracy]])/('F+ , F-'!K$2-'F+ , F-'!K$3))</f>
        <v>9.7353209613629272E-3</v>
      </c>
      <c r="L1040" s="1" cm="1">
        <f t="array" ref="L1040">[1]!table_weight[LongPassing]*(('F+ , F-'!L$2-[1]!tbl_gk[[#This Row],[LongPassing]])/('F+ , F-'!L$2-'F+ , F-'!L$3))</f>
        <v>2.2198388103107734E-2</v>
      </c>
      <c r="M1040" s="1" cm="1">
        <f t="array" ref="M1040">[1]!table_weight[BallControl]*(('F+ , F-'!M$2-[1]!tbl_gk[[#This Row],[BallControl]])/('F+ , F-'!M$2-'F+ , F-'!M$3))</f>
        <v>1.4342213916293577E-2</v>
      </c>
      <c r="N1040" s="1" cm="1">
        <f t="array" ref="N1040">[1]!table_weight[Acceleration]*(('F+ , F-'!N$2-[1]!tbl_gk[[#This Row],[Acceleration]])/('F+ , F-'!N$2-'F+ , F-'!N$3))</f>
        <v>9.9214373915066361E-3</v>
      </c>
      <c r="O1040" s="1" cm="1">
        <f t="array" ref="O1040">[1]!table_weight[SprintSpeed]*(('F+ , F-'!O$2-[1]!tbl_gk[[#This Row],[SprintSpeed]])/('F+ , F-'!O$2-'F+ , F-'!O$3))</f>
        <v>1.4055369637967736E-2</v>
      </c>
      <c r="P1040" s="1" cm="1">
        <f t="array" ref="P1040">[1]!table_weight[Agility]*(('F+ , F-'!P$2-[1]!tbl_gk[[#This Row],[Agility]])/('F+ , F-'!P$2-'F+ , F-'!P$3))</f>
        <v>5.3825091853689179E-3</v>
      </c>
      <c r="Q1040" s="1" cm="1">
        <f t="array" ref="Q1040">[1]!table_weight[Reactions]*(('F+ , F-'!Q$2-[1]!tbl_gk[[#This Row],[Reactions]])/('F+ , F-'!Q$2-'F+ , F-'!Q$3))</f>
        <v>2.1656964003031903E-3</v>
      </c>
      <c r="R1040" s="1" cm="1">
        <f t="array" ref="R1040">[1]!table_weight[Balance]*(('F+ , F-'!R$2-[1]!tbl_gk[[#This Row],[Balance]])/('F+ , F-'!R$2-'F+ , F-'!R$3))</f>
        <v>1.3659251348851025E-3</v>
      </c>
      <c r="S1040" s="1" cm="1">
        <f t="array" ref="S1040">[1]!table_weight[ShotPower]*(('F+ , F-'!S$2-[1]!tbl_gk[[#This Row],[ShotPower]])/('F+ , F-'!S$2-'F+ , F-'!S$3))</f>
        <v>5.9732723886410689E-3</v>
      </c>
      <c r="T1040" s="1" cm="1">
        <f t="array" ref="T1040">[1]!table_weight[Jumping]*(('F+ , F-'!T$2-[1]!tbl_gk[[#This Row],[Jumping]])/('F+ , F-'!T$2-'F+ , F-'!T$3))</f>
        <v>1.8032915591234251E-3</v>
      </c>
      <c r="U1040" s="1" cm="1">
        <f t="array" ref="U1040">[1]!table_weight[Stamina]*(('F+ , F-'!U$2-[1]!tbl_gk[[#This Row],[Stamina]])/('F+ , F-'!U$2-'F+ , F-'!U$3))</f>
        <v>1.4598074526237249E-2</v>
      </c>
      <c r="V1040" s="1" cm="1">
        <f t="array" ref="V1040">[1]!table_weight[Strength]*(('F+ , F-'!V$2-[1]!tbl_gk[[#This Row],[Strength]])/('F+ , F-'!V$2-'F+ , F-'!V$3))</f>
        <v>2.8394686137308531E-2</v>
      </c>
      <c r="W1040" s="1" cm="1">
        <f t="array" ref="W1040">[1]!table_weight[LongShots]*(('F+ , F-'!W$2-[1]!tbl_gk[[#This Row],[LongShots]])/('F+ , F-'!W$2-'F+ , F-'!W$3))</f>
        <v>9.86888481601568E-3</v>
      </c>
      <c r="X1040" s="1" cm="1">
        <f t="array" ref="X1040">[1]!table_weight[Aggression]*(('F+ , F-'!X$2-[1]!tbl_gk[[#This Row],[Aggression]])/('F+ , F-'!X$2-'F+ , F-'!X$3))</f>
        <v>1.5819896562214757E-2</v>
      </c>
      <c r="Y1040" s="1" cm="1">
        <f t="array" ref="Y1040">[1]!table_weight[Interceptions]*(('F+ , F-'!Y$2-[1]!tbl_gk[[#This Row],[Interceptions]])/('F+ , F-'!Y$2-'F+ , F-'!Y$3))</f>
        <v>2.4931919535197796E-2</v>
      </c>
      <c r="Z1040" s="1" cm="1">
        <f t="array" ref="Z1040">[1]!table_weight[Positioning]*(('F+ , F-'!Z$2-[1]!tbl_gk[[#This Row],[Positioning]])/('F+ , F-'!Z$2-'F+ , F-'!Z$3))</f>
        <v>2.0704458641787279E-3</v>
      </c>
      <c r="AA1040" s="1" cm="1">
        <f t="array" ref="AA1040">[1]!table_weight[Vision]*(('F+ , F-'!AA$2-[1]!tbl_gk[[#This Row],[Vision]])/('F+ , F-'!AA$2-'F+ , F-'!AA$3))</f>
        <v>1.2067741608356128E-2</v>
      </c>
      <c r="AB1040" s="1" cm="1">
        <f t="array" ref="AB1040">[1]!table_weight[Penalties]*(('F+ , F-'!AB$2-[1]!tbl_gk[[#This Row],[Penalties]])/('F+ , F-'!AB$2-'F+ , F-'!AB$3))</f>
        <v>2.5054134827036706E-3</v>
      </c>
      <c r="AC1040" s="1" cm="1">
        <f t="array" ref="AC1040">[1]!table_weight[Composure]*(('F+ , F-'!AC$2-[1]!tbl_gk[[#This Row],[Composure]])/('F+ , F-'!AC$2-'F+ , F-'!AC$3))</f>
        <v>8.0060205274366054E-4</v>
      </c>
      <c r="AD1040" s="1" cm="1">
        <f t="array" ref="AD1040">[1]!table_weight[Marking]*(('F+ , F-'!AD$2-[1]!tbl_gk[[#This Row],[Marking]])/('F+ , F-'!AD$2-'F+ , F-'!AD$3))</f>
        <v>2.5239721010940977E-2</v>
      </c>
      <c r="AE1040" s="1" cm="1">
        <f t="array" ref="AE1040">[1]!table_weight[StandingTackle]*(('F+ , F-'!AE$2-[1]!tbl_gk[[#This Row],[StandingTackle]])/('F+ , F-'!AE$2-'F+ , F-'!AE$3))</f>
        <v>3.362528621523387E-2</v>
      </c>
      <c r="AF1040" s="1" cm="1">
        <f t="array" ref="AF1040">[1]!table_weight[SlidingTackle]*(('F+ , F-'!AF$2-[1]!tbl_gk[[#This Row],[SlidingTackle]])/('F+ , F-'!AF$2-'F+ , F-'!AF$3))</f>
        <v>8.9667429907290316E-3</v>
      </c>
      <c r="AG1040" s="1" cm="1">
        <f t="array" ref="AG1040">[1]!table_weight[GKDiving]*(('F+ , F-'!AG$2-[1]!tbl_gk[[#This Row],[GKDiving]])/('F+ , F-'!AG$2-'F+ , F-'!AG$3))</f>
        <v>3.9286710272791778E-2</v>
      </c>
      <c r="AH1040" s="1" cm="1">
        <f t="array" ref="AH1040">[1]!table_weight[GKHandling]*(('F+ , F-'!AH$2-[1]!tbl_gk[[#This Row],[GKHandling]])/('F+ , F-'!AH$2-'F+ , F-'!AH$3))</f>
        <v>4.6341979603444362E-2</v>
      </c>
      <c r="AI1040" s="1" cm="1">
        <f t="array" ref="AI1040">[1]!table_weight[GKKicking]*(('F+ , F-'!AI$2-[1]!tbl_gk[[#This Row],[GKKicking]])/('F+ , F-'!AI$2-'F+ , F-'!AI$3))</f>
        <v>2.7727411013081817E-2</v>
      </c>
      <c r="AJ1040" s="1" cm="1">
        <f t="array" ref="AJ1040">[1]!table_weight[GKPositioning]*(('F+ , F-'!AJ$2-[1]!tbl_gk[[#This Row],[GKPositioning]])/('F+ , F-'!AJ$2-'F+ , F-'!AJ$3))</f>
        <v>1.8920689897264267E-2</v>
      </c>
      <c r="AK1040" s="1" cm="1">
        <f t="array" ref="AK1040">[1]!table_weight[GKReflexes]*(('F+ , F-'!AK$2-[1]!tbl_gk[[#This Row],[GKReflexes]])/('F+ , F-'!AK$2-'F+ , F-'!AK$3))</f>
        <v>4.3727816651455198E-2</v>
      </c>
    </row>
    <row r="1041" spans="1:37" x14ac:dyDescent="0.55000000000000004">
      <c r="A1041" s="8">
        <f>[1]!tbl_gk[[#This Row],[ID]]</f>
        <v>239594</v>
      </c>
      <c r="B1041" s="2" cm="1">
        <f t="array" ref="B1041">[1]!table_weight[ValueEUR]*(('F+ , F-'!B$2-[1]!tbl_gk[[#This Row],[ValueEUR]])/('F+ , F-'!B$2-'F+ , F-'!B$3))</f>
        <v>8.9821437363649033E-5</v>
      </c>
      <c r="C1041" s="2" cm="1">
        <f t="array" ref="C1041">[1]!table_weight[WageEUR]*(('F+ , F-'!C$2-[1]!tbl_gk[[#This Row],[WageEUR]])/('F+ , F-'!C$2-'F+ , F-'!C$3))</f>
        <v>7.8241870618836313E-5</v>
      </c>
      <c r="D1041" s="2" cm="1">
        <f t="array" ref="D1041">[1]!table_weight[Crossing]*(('F+ , F-'!D$2-[1]!tbl_gk[[#This Row],[Crossing]])/('F+ , F-'!D$2-'F+ , F-'!D$3))</f>
        <v>3.9229500584439428E-2</v>
      </c>
      <c r="E1041" s="2" cm="1">
        <f t="array" ref="E1041">[1]!table_weight[Finishing]*(('F+ , F-'!E$2-[1]!tbl_gk[[#This Row],[Finishing]])/('F+ , F-'!E$2-'F+ , F-'!E$3))</f>
        <v>2.2959765743839108E-2</v>
      </c>
      <c r="F1041" s="2" cm="1">
        <f t="array" ref="F1041">[1]!table_weight[HeadingAccuracy]*(('F+ , F-'!F$2-[1]!tbl_gk[[#This Row],[HeadingAccuracy]])/('F+ , F-'!F$2-'F+ , F-'!F$3))</f>
        <v>1.08567917583827E-2</v>
      </c>
      <c r="G1041" s="2" cm="1">
        <f t="array" ref="G1041">[1]!table_weight[ShortPassing]*(('F+ , F-'!G$2-[1]!tbl_gk[[#This Row],[ShortPassing]])/('F+ , F-'!G$2-'F+ , F-'!G$3))</f>
        <v>5.6253623479573515E-2</v>
      </c>
      <c r="H1041" s="2" cm="1">
        <f t="array" ref="H1041">[1]!table_weight[Volleys]*(('F+ , F-'!H$2-[1]!tbl_gk[[#This Row],[Volleys]])/('F+ , F-'!H$2-'F+ , F-'!H$3))</f>
        <v>2.0833057763785961E-3</v>
      </c>
      <c r="I1041" s="2" cm="1">
        <f t="array" ref="I1041">[1]!table_weight[Dribbling]*(('F+ , F-'!I$2-[1]!tbl_gk[[#This Row],[Dribbling]])/('F+ , F-'!I$2-'F+ , F-'!I$3))</f>
        <v>2.2491199096005835E-2</v>
      </c>
      <c r="J1041" s="2" cm="1">
        <f t="array" ref="J1041">[1]!table_weight[Curve]*(('F+ , F-'!J$2-[1]!tbl_gk[[#This Row],[Curve]])/('F+ , F-'!J$2-'F+ , F-'!J$3))</f>
        <v>9.6339113680153961E-3</v>
      </c>
      <c r="K1041" s="2" cm="1">
        <f t="array" ref="K1041">[1]!table_weight[FKAccuracy]*(('F+ , F-'!K$2-[1]!tbl_gk[[#This Row],[FKAccuracy]])/('F+ , F-'!K$2-'F+ , F-'!K$3))</f>
        <v>9.5832065713416324E-3</v>
      </c>
      <c r="L1041" s="2" cm="1">
        <f t="array" ref="L1041">[1]!table_weight[LongPassing]*(('F+ , F-'!L$2-[1]!tbl_gk[[#This Row],[LongPassing]])/('F+ , F-'!L$2-'F+ , F-'!L$3))</f>
        <v>2.8695477304017315E-2</v>
      </c>
      <c r="M1041" s="2" cm="1">
        <f t="array" ref="M1041">[1]!table_weight[BallControl]*(('F+ , F-'!M$2-[1]!tbl_gk[[#This Row],[BallControl]])/('F+ , F-'!M$2-'F+ , F-'!M$3))</f>
        <v>1.5646051545047536E-2</v>
      </c>
      <c r="N1041" s="2" cm="1">
        <f t="array" ref="N1041">[1]!table_weight[Acceleration]*(('F+ , F-'!N$2-[1]!tbl_gk[[#This Row],[Acceleration]])/('F+ , F-'!N$2-'F+ , F-'!N$3))</f>
        <v>6.313641976413314E-3</v>
      </c>
      <c r="O1041" s="2" cm="1">
        <f t="array" ref="O1041">[1]!table_weight[SprintSpeed]*(('F+ , F-'!O$2-[1]!tbl_gk[[#This Row],[SprintSpeed]])/('F+ , F-'!O$2-'F+ , F-'!O$3))</f>
        <v>7.0276848189838679E-3</v>
      </c>
      <c r="P1041" s="2" cm="1">
        <f t="array" ref="P1041">[1]!table_weight[Agility]*(('F+ , F-'!P$2-[1]!tbl_gk[[#This Row],[Agility]])/('F+ , F-'!P$2-'F+ , F-'!P$3))</f>
        <v>5.265498116121768E-3</v>
      </c>
      <c r="Q1041" s="2" cm="1">
        <f t="array" ref="Q1041">[1]!table_weight[Reactions]*(('F+ , F-'!Q$2-[1]!tbl_gk[[#This Row],[Reactions]])/('F+ , F-'!Q$2-'F+ , F-'!Q$3))</f>
        <v>2.1656964003031903E-3</v>
      </c>
      <c r="R1041" s="2" cm="1">
        <f t="array" ref="R1041">[1]!table_weight[Balance]*(('F+ , F-'!R$2-[1]!tbl_gk[[#This Row],[Balance]])/('F+ , F-'!R$2-'F+ , F-'!R$3))</f>
        <v>1.5521876532785257E-3</v>
      </c>
      <c r="S1041" s="2" cm="1">
        <f t="array" ref="S1041">[1]!table_weight[ShotPower]*(('F+ , F-'!S$2-[1]!tbl_gk[[#This Row],[ShotPower]])/('F+ , F-'!S$2-'F+ , F-'!S$3))</f>
        <v>7.271809864432606E-3</v>
      </c>
      <c r="T1041" s="2" cm="1">
        <f t="array" ref="T1041">[1]!table_weight[Jumping]*(('F+ , F-'!T$2-[1]!tbl_gk[[#This Row],[Jumping]])/('F+ , F-'!T$2-'F+ , F-'!T$3))</f>
        <v>1.8032915591234251E-3</v>
      </c>
      <c r="U1041" s="2" cm="1">
        <f t="array" ref="U1041">[1]!table_weight[Stamina]*(('F+ , F-'!U$2-[1]!tbl_gk[[#This Row],[Stamina]])/('F+ , F-'!U$2-'F+ , F-'!U$3))</f>
        <v>2.4043887454978999E-2</v>
      </c>
      <c r="V1041" s="2" cm="1">
        <f t="array" ref="V1041">[1]!table_weight[Strength]*(('F+ , F-'!V$2-[1]!tbl_gk[[#This Row],[Strength]])/('F+ , F-'!V$2-'F+ , F-'!V$3))</f>
        <v>4.1704695264171907E-2</v>
      </c>
      <c r="W1041" s="2" cm="1">
        <f t="array" ref="W1041">[1]!table_weight[LongShots]*(('F+ , F-'!W$2-[1]!tbl_gk[[#This Row],[LongShots]])/('F+ , F-'!W$2-'F+ , F-'!W$3))</f>
        <v>9.86888481601568E-3</v>
      </c>
      <c r="X1041" s="2" cm="1">
        <f t="array" ref="X1041">[1]!table_weight[Aggression]*(('F+ , F-'!X$2-[1]!tbl_gk[[#This Row],[Aggression]])/('F+ , F-'!X$2-'F+ , F-'!X$3))</f>
        <v>1.7036811682385123E-2</v>
      </c>
      <c r="Y1041" s="2" cm="1">
        <f t="array" ref="Y1041">[1]!table_weight[Interceptions]*(('F+ , F-'!Y$2-[1]!tbl_gk[[#This Row],[Interceptions]])/('F+ , F-'!Y$2-'F+ , F-'!Y$3))</f>
        <v>2.5624472855619959E-2</v>
      </c>
      <c r="Z1041" s="2" cm="1">
        <f t="array" ref="Z1041">[1]!table_weight[Positioning]*(('F+ , F-'!Z$2-[1]!tbl_gk[[#This Row],[Positioning]])/('F+ , F-'!Z$2-'F+ , F-'!Z$3))</f>
        <v>1.9225568738802474E-3</v>
      </c>
      <c r="AA1041" s="2" cm="1">
        <f t="array" ref="AA1041">[1]!table_weight[Vision]*(('F+ , F-'!AA$2-[1]!tbl_gk[[#This Row],[Vision]])/('F+ , F-'!AA$2-'F+ , F-'!AA$3))</f>
        <v>2.9814420444173963E-2</v>
      </c>
      <c r="AB1041" s="2" cm="1">
        <f t="array" ref="AB1041">[1]!table_weight[Penalties]*(('F+ , F-'!AB$2-[1]!tbl_gk[[#This Row],[Penalties]])/('F+ , F-'!AB$2-'F+ , F-'!AB$3))</f>
        <v>2.1922367973657118E-3</v>
      </c>
      <c r="AC1041" s="2" cm="1">
        <f t="array" ref="AC1041">[1]!table_weight[Composure]*(('F+ , F-'!AC$2-[1]!tbl_gk[[#This Row],[Composure]])/('F+ , F-'!AC$2-'F+ , F-'!AC$3))</f>
        <v>2.2950592178651603E-3</v>
      </c>
      <c r="AD1041" s="2" cm="1">
        <f t="array" ref="AD1041">[1]!table_weight[Marking]*(('F+ , F-'!AD$2-[1]!tbl_gk[[#This Row],[Marking]])/('F+ , F-'!AD$2-'F+ , F-'!AD$3))</f>
        <v>3.7859581516411465E-2</v>
      </c>
      <c r="AE1041" s="2" cm="1">
        <f t="array" ref="AE1041">[1]!table_weight[StandingTackle]*(('F+ , F-'!AE$2-[1]!tbl_gk[[#This Row],[StandingTackle]])/('F+ , F-'!AE$2-'F+ , F-'!AE$3))</f>
        <v>2.241685747682258E-2</v>
      </c>
      <c r="AF1041" s="2" cm="1">
        <f t="array" ref="AF1041">[1]!table_weight[SlidingTackle]*(('F+ , F-'!AF$2-[1]!tbl_gk[[#This Row],[SlidingTackle]])/('F+ , F-'!AF$2-'F+ , F-'!AF$3))</f>
        <v>9.7139715732897855E-3</v>
      </c>
      <c r="AG1041" s="2" cm="1">
        <f t="array" ref="AG1041">[1]!table_weight[GKDiving]*(('F+ , F-'!AG$2-[1]!tbl_gk[[#This Row],[GKDiving]])/('F+ , F-'!AG$2-'F+ , F-'!AG$3))</f>
        <v>4.7827299462529123E-2</v>
      </c>
      <c r="AH1041" s="2" cm="1">
        <f t="array" ref="AH1041">[1]!table_weight[GKHandling]*(('F+ , F-'!AH$2-[1]!tbl_gk[[#This Row],[GKHandling]])/('F+ , F-'!AH$2-'F+ , F-'!AH$3))</f>
        <v>6.2383434081559733E-2</v>
      </c>
      <c r="AI1041" s="2" cm="1">
        <f t="array" ref="AI1041">[1]!table_weight[GKKicking]*(('F+ , F-'!AI$2-[1]!tbl_gk[[#This Row],[GKKicking]])/('F+ , F-'!AI$2-'F+ , F-'!AI$3))</f>
        <v>3.309400669303314E-2</v>
      </c>
      <c r="AJ1041" s="2" cm="1">
        <f t="array" ref="AJ1041">[1]!table_weight[GKPositioning]*(('F+ , F-'!AJ$2-[1]!tbl_gk[[#This Row],[GKPositioning]])/('F+ , F-'!AJ$2-'F+ , F-'!AJ$3))</f>
        <v>2.5858276192927833E-2</v>
      </c>
      <c r="AK1041" s="2" cm="1">
        <f t="array" ref="AK1041">[1]!table_weight[GKReflexes]*(('F+ , F-'!AK$2-[1]!tbl_gk[[#This Row],[GKReflexes]])/('F+ , F-'!AK$2-'F+ , F-'!AK$3))</f>
        <v>5.4659770814318998E-2</v>
      </c>
    </row>
    <row r="1042" spans="1:37" x14ac:dyDescent="0.55000000000000004">
      <c r="A1042" s="7">
        <f>[1]!tbl_gk[[#This Row],[ID]]</f>
        <v>239657</v>
      </c>
      <c r="B1042" s="1" cm="1">
        <f t="array" ref="B1042">[1]!table_weight[ValueEUR]*(('F+ , F-'!B$2-[1]!tbl_gk[[#This Row],[ValueEUR]])/('F+ , F-'!B$2-'F+ , F-'!B$3))</f>
        <v>1.7470423899596343E-4</v>
      </c>
      <c r="C1042" s="1" cm="1">
        <f t="array" ref="C1042">[1]!table_weight[WageEUR]*(('F+ , F-'!C$2-[1]!tbl_gk[[#This Row],[WageEUR]])/('F+ , F-'!C$2-'F+ , F-'!C$3))</f>
        <v>7.8241870618836313E-5</v>
      </c>
      <c r="D1042" s="1" cm="1">
        <f t="array" ref="D1042">[1]!table_weight[Crossing]*(('F+ , F-'!D$2-[1]!tbl_gk[[#This Row],[Crossing]])/('F+ , F-'!D$2-'F+ , F-'!D$3))</f>
        <v>3.3625286215233793E-2</v>
      </c>
      <c r="E1042" s="1" cm="1">
        <f t="array" ref="E1042">[1]!table_weight[Finishing]*(('F+ , F-'!E$2-[1]!tbl_gk[[#This Row],[Finishing]])/('F+ , F-'!E$2-'F+ , F-'!E$3))</f>
        <v>1.8966763005780131E-2</v>
      </c>
      <c r="F1042" s="1" cm="1">
        <f t="array" ref="F1042">[1]!table_weight[HeadingAccuracy]*(('F+ , F-'!F$2-[1]!tbl_gk[[#This Row],[HeadingAccuracy]])/('F+ , F-'!F$2-'F+ , F-'!F$3))</f>
        <v>1.08567917583827E-2</v>
      </c>
      <c r="G1042" s="1" cm="1">
        <f t="array" ref="G1042">[1]!table_weight[ShortPassing]*(('F+ , F-'!G$2-[1]!tbl_gk[[#This Row],[ShortPassing]])/('F+ , F-'!G$2-'F+ , F-'!G$3))</f>
        <v>5.6253623479573515E-2</v>
      </c>
      <c r="H1042" s="1" cm="1">
        <f t="array" ref="H1042">[1]!table_weight[Volleys]*(('F+ , F-'!H$2-[1]!tbl_gk[[#This Row],[Volleys]])/('F+ , F-'!H$2-'F+ , F-'!H$3))</f>
        <v>1.9675665665797848E-3</v>
      </c>
      <c r="I1042" s="1" cm="1">
        <f t="array" ref="I1042">[1]!table_weight[Dribbling]*(('F+ , F-'!I$2-[1]!tbl_gk[[#This Row],[Dribbling]])/('F+ , F-'!I$2-'F+ , F-'!I$3))</f>
        <v>2.2491199096005835E-2</v>
      </c>
      <c r="J1042" s="1" cm="1">
        <f t="array" ref="J1042">[1]!table_weight[Curve]*(('F+ , F-'!J$2-[1]!tbl_gk[[#This Row],[Curve]])/('F+ , F-'!J$2-'F+ , F-'!J$3))</f>
        <v>9.295879390190295E-3</v>
      </c>
      <c r="K1042" s="1" cm="1">
        <f t="array" ref="K1042">[1]!table_weight[FKAccuracy]*(('F+ , F-'!K$2-[1]!tbl_gk[[#This Row],[FKAccuracy]])/('F+ , F-'!K$2-'F+ , F-'!K$3))</f>
        <v>9.1268634012777444E-3</v>
      </c>
      <c r="L1042" s="1" cm="1">
        <f t="array" ref="L1042">[1]!table_weight[LongPassing]*(('F+ , F-'!L$2-[1]!tbl_gk[[#This Row],[LongPassing]])/('F+ , F-'!L$2-'F+ , F-'!L$3))</f>
        <v>2.7071205003789917E-2</v>
      </c>
      <c r="M1042" s="1" cm="1">
        <f t="array" ref="M1042">[1]!table_weight[BallControl]*(('F+ , F-'!M$2-[1]!tbl_gk[[#This Row],[BallControl]])/('F+ , F-'!M$2-'F+ , F-'!M$3))</f>
        <v>1.5211439002129552E-2</v>
      </c>
      <c r="N1042" s="1" cm="1">
        <f t="array" ref="N1042">[1]!table_weight[Acceleration]*(('F+ , F-'!N$2-[1]!tbl_gk[[#This Row],[Acceleration]])/('F+ , F-'!N$2-'F+ , F-'!N$3))</f>
        <v>1.0597899031836633E-2</v>
      </c>
      <c r="O1042" s="1" cm="1">
        <f t="array" ref="O1042">[1]!table_weight[SprintSpeed]*(('F+ , F-'!O$2-[1]!tbl_gk[[#This Row],[SprintSpeed]])/('F+ , F-'!O$2-'F+ , F-'!O$3))</f>
        <v>9.838758746577414E-3</v>
      </c>
      <c r="P1042" s="1" cm="1">
        <f t="array" ref="P1042">[1]!table_weight[Agility]*(('F+ , F-'!P$2-[1]!tbl_gk[[#This Row],[Agility]])/('F+ , F-'!P$2-'F+ , F-'!P$3))</f>
        <v>4.5634317006388652E-3</v>
      </c>
      <c r="Q1042" s="1" cm="1">
        <f t="array" ref="Q1042">[1]!table_weight[Reactions]*(('F+ , F-'!Q$2-[1]!tbl_gk[[#This Row],[Reactions]])/('F+ , F-'!Q$2-'F+ , F-'!Q$3))</f>
        <v>1.4437976002021271E-3</v>
      </c>
      <c r="R1042" s="1" cm="1">
        <f t="array" ref="R1042">[1]!table_weight[Balance]*(('F+ , F-'!R$2-[1]!tbl_gk[[#This Row],[Balance]])/('F+ , F-'!R$2-'F+ , F-'!R$3))</f>
        <v>2.6697627636390639E-3</v>
      </c>
      <c r="S1042" s="1" cm="1">
        <f t="array" ref="S1042">[1]!table_weight[ShotPower]*(('F+ , F-'!S$2-[1]!tbl_gk[[#This Row],[ShotPower]])/('F+ , F-'!S$2-'F+ , F-'!S$3))</f>
        <v>5.9732723886410689E-3</v>
      </c>
      <c r="T1042" s="1" cm="1">
        <f t="array" ref="T1042">[1]!table_weight[Jumping]*(('F+ , F-'!T$2-[1]!tbl_gk[[#This Row],[Jumping]])/('F+ , F-'!T$2-'F+ , F-'!T$3))</f>
        <v>4.6370354377459509E-3</v>
      </c>
      <c r="U1042" s="1" cm="1">
        <f t="array" ref="U1042">[1]!table_weight[Stamina]*(('F+ , F-'!U$2-[1]!tbl_gk[[#This Row],[Stamina]])/('F+ , F-'!U$2-'F+ , F-'!U$3))</f>
        <v>1.88916258574835E-2</v>
      </c>
      <c r="V1042" s="1" cm="1">
        <f t="array" ref="V1042">[1]!table_weight[Strength]*(('F+ , F-'!V$2-[1]!tbl_gk[[#This Row],[Strength]])/('F+ , F-'!V$2-'F+ , F-'!V$3))</f>
        <v>2.662001825372675E-2</v>
      </c>
      <c r="W1042" s="1" cm="1">
        <f t="array" ref="W1042">[1]!table_weight[LongShots]*(('F+ , F-'!W$2-[1]!tbl_gk[[#This Row],[LongShots]])/('F+ , F-'!W$2-'F+ , F-'!W$3))</f>
        <v>9.86888481601568E-3</v>
      </c>
      <c r="X1042" s="1" cm="1">
        <f t="array" ref="X1042">[1]!table_weight[Aggression]*(('F+ , F-'!X$2-[1]!tbl_gk[[#This Row],[Aggression]])/('F+ , F-'!X$2-'F+ , F-'!X$3))</f>
        <v>1.7645269242470306E-2</v>
      </c>
      <c r="Y1042" s="1" cm="1">
        <f t="array" ref="Y1042">[1]!table_weight[Interceptions]*(('F+ , F-'!Y$2-[1]!tbl_gk[[#This Row],[Interceptions]])/('F+ , F-'!Y$2-'F+ , F-'!Y$3))</f>
        <v>2.2161706253509151E-2</v>
      </c>
      <c r="Z1042" s="1" cm="1">
        <f t="array" ref="Z1042">[1]!table_weight[Positioning]*(('F+ , F-'!Z$2-[1]!tbl_gk[[#This Row],[Positioning]])/('F+ , F-'!Z$2-'F+ , F-'!Z$3))</f>
        <v>2.3662238447756888E-3</v>
      </c>
      <c r="AA1042" s="1" cm="1">
        <f t="array" ref="AA1042">[1]!table_weight[Vision]*(('F+ , F-'!AA$2-[1]!tbl_gk[[#This Row],[Vision]])/('F+ , F-'!AA$2-'F+ , F-'!AA$3))</f>
        <v>1.7746678835817837E-2</v>
      </c>
      <c r="AB1042" s="1" cm="1">
        <f t="array" ref="AB1042">[1]!table_weight[Penalties]*(('F+ , F-'!AB$2-[1]!tbl_gk[[#This Row],[Penalties]])/('F+ , F-'!AB$2-'F+ , F-'!AB$3))</f>
        <v>2.5054134827036706E-3</v>
      </c>
      <c r="AC1042" s="1" cm="1">
        <f t="array" ref="AC1042">[1]!table_weight[Composure]*(('F+ , F-'!AC$2-[1]!tbl_gk[[#This Row],[Composure]])/('F+ , F-'!AC$2-'F+ , F-'!AC$3))</f>
        <v>2.401806158230982E-3</v>
      </c>
      <c r="AD1042" s="1" cm="1">
        <f t="array" ref="AD1042">[1]!table_weight[Marking]*(('F+ , F-'!AD$2-[1]!tbl_gk[[#This Row],[Marking]])/('F+ , F-'!AD$2-'F+ , F-'!AD$3))</f>
        <v>2.9972168700492414E-2</v>
      </c>
      <c r="AE1042" s="1" cm="1">
        <f t="array" ref="AE1042">[1]!table_weight[StandingTackle]*(('F+ , F-'!AE$2-[1]!tbl_gk[[#This Row],[StandingTackle]])/('F+ , F-'!AE$2-'F+ , F-'!AE$3))</f>
        <v>2.9141914719869356E-2</v>
      </c>
      <c r="AF1042" s="1" cm="1">
        <f t="array" ref="AF1042">[1]!table_weight[SlidingTackle]*(('F+ , F-'!AF$2-[1]!tbl_gk[[#This Row],[SlidingTackle]])/('F+ , F-'!AF$2-'F+ , F-'!AF$3))</f>
        <v>1.0461200155850536E-2</v>
      </c>
      <c r="AG1042" s="1" cm="1">
        <f t="array" ref="AG1042">[1]!table_weight[GKDiving]*(('F+ , F-'!AG$2-[1]!tbl_gk[[#This Row],[GKDiving]])/('F+ , F-'!AG$2-'F+ , F-'!AG$3))</f>
        <v>4.9535417300476586E-2</v>
      </c>
      <c r="AH1042" s="1" cm="1">
        <f t="array" ref="AH1042">[1]!table_weight[GKHandling]*(('F+ , F-'!AH$2-[1]!tbl_gk[[#This Row],[GKHandling]])/('F+ , F-'!AH$2-'F+ , F-'!AH$3))</f>
        <v>5.168913109614949E-2</v>
      </c>
      <c r="AI1042" s="1" cm="1">
        <f t="array" ref="AI1042">[1]!table_weight[GKKicking]*(('F+ , F-'!AI$2-[1]!tbl_gk[[#This Row],[GKKicking]])/('F+ , F-'!AI$2-'F+ , F-'!AI$3))</f>
        <v>2.6832978399756596E-2</v>
      </c>
      <c r="AJ1042" s="1" cm="1">
        <f t="array" ref="AJ1042">[1]!table_weight[GKPositioning]*(('F+ , F-'!AJ$2-[1]!tbl_gk[[#This Row],[GKPositioning]])/('F+ , F-'!AJ$2-'F+ , F-'!AJ$3))</f>
        <v>1.7028620907537841E-2</v>
      </c>
      <c r="AK1042" s="1" cm="1">
        <f t="array" ref="AK1042">[1]!table_weight[GKReflexes]*(('F+ , F-'!AK$2-[1]!tbl_gk[[#This Row],[GKReflexes]])/('F+ , F-'!AK$2-'F+ , F-'!AK$3))</f>
        <v>4.55498090119325E-2</v>
      </c>
    </row>
    <row r="1043" spans="1:37" x14ac:dyDescent="0.55000000000000004">
      <c r="A1043" s="8">
        <f>[1]!tbl_gk[[#This Row],[ID]]</f>
        <v>239689</v>
      </c>
      <c r="B1043" s="2" cm="1">
        <f t="array" ref="B1043">[1]!table_weight[ValueEUR]*(('F+ , F-'!B$2-[1]!tbl_gk[[#This Row],[ValueEUR]])/('F+ , F-'!B$2-'F+ , F-'!B$3))</f>
        <v>1.2068791068449063E-4</v>
      </c>
      <c r="C1043" s="2" cm="1">
        <f t="array" ref="C1043">[1]!table_weight[WageEUR]*(('F+ , F-'!C$2-[1]!tbl_gk[[#This Row],[WageEUR]])/('F+ , F-'!C$2-'F+ , F-'!C$3))</f>
        <v>0</v>
      </c>
      <c r="D1043" s="2" cm="1">
        <f t="array" ref="D1043">[1]!table_weight[Crossing]*(('F+ , F-'!D$2-[1]!tbl_gk[[#This Row],[Crossing]])/('F+ , F-'!D$2-'F+ , F-'!D$3))</f>
        <v>3.5866971962916043E-2</v>
      </c>
      <c r="E1043" s="2" cm="1">
        <f t="array" ref="E1043">[1]!table_weight[Finishing]*(('F+ , F-'!E$2-[1]!tbl_gk[[#This Row],[Finishing]])/('F+ , F-'!E$2-'F+ , F-'!E$3))</f>
        <v>1.4973760267721157E-2</v>
      </c>
      <c r="F1043" s="2" cm="1">
        <f t="array" ref="F1043">[1]!table_weight[HeadingAccuracy]*(('F+ , F-'!F$2-[1]!tbl_gk[[#This Row],[HeadingAccuracy]])/('F+ , F-'!F$2-'F+ , F-'!F$3))</f>
        <v>1.1274360672166649E-2</v>
      </c>
      <c r="G1043" s="2" cm="1">
        <f t="array" ref="G1043">[1]!table_weight[ShortPassing]*(('F+ , F-'!G$2-[1]!tbl_gk[[#This Row],[ShortPassing]])/('F+ , F-'!G$2-'F+ , F-'!G$3))</f>
        <v>6.1878985827530868E-2</v>
      </c>
      <c r="H1043" s="2" cm="1">
        <f t="array" ref="H1043">[1]!table_weight[Volleys]*(('F+ , F-'!H$2-[1]!tbl_gk[[#This Row],[Volleys]])/('F+ , F-'!H$2-'F+ , F-'!H$3))</f>
        <v>1.6203489371833524E-3</v>
      </c>
      <c r="I1043" s="2" cm="1">
        <f t="array" ref="I1043">[1]!table_weight[Dribbling]*(('F+ , F-'!I$2-[1]!tbl_gk[[#This Row],[Dribbling]])/('F+ , F-'!I$2-'F+ , F-'!I$3))</f>
        <v>1.9557564431309422E-2</v>
      </c>
      <c r="J1043" s="2" cm="1">
        <f t="array" ref="J1043">[1]!table_weight[Curve]*(('F+ , F-'!J$2-[1]!tbl_gk[[#This Row],[Curve]])/('F+ , F-'!J$2-'F+ , F-'!J$3))</f>
        <v>9.4648953791028455E-3</v>
      </c>
      <c r="K1043" s="2" cm="1">
        <f t="array" ref="K1043">[1]!table_weight[FKAccuracy]*(('F+ , F-'!K$2-[1]!tbl_gk[[#This Row],[FKAccuracy]])/('F+ , F-'!K$2-'F+ , F-'!K$3))</f>
        <v>9.1268634012777444E-3</v>
      </c>
      <c r="L1043" s="2" cm="1">
        <f t="array" ref="L1043">[1]!table_weight[LongPassing]*(('F+ , F-'!L$2-[1]!tbl_gk[[#This Row],[LongPassing]])/('F+ , F-'!L$2-'F+ , F-'!L$3))</f>
        <v>2.3281236303259328E-2</v>
      </c>
      <c r="M1043" s="2" cm="1">
        <f t="array" ref="M1043">[1]!table_weight[BallControl]*(('F+ , F-'!M$2-[1]!tbl_gk[[#This Row],[BallControl]])/('F+ , F-'!M$2-'F+ , F-'!M$3))</f>
        <v>1.6080664087965525E-2</v>
      </c>
      <c r="N1043" s="2" cm="1">
        <f t="array" ref="N1043">[1]!table_weight[Acceleration]*(('F+ , F-'!N$2-[1]!tbl_gk[[#This Row],[Acceleration]])/('F+ , F-'!N$2-'F+ , F-'!N$3))</f>
        <v>1.0597899031836633E-2</v>
      </c>
      <c r="O1043" s="2" cm="1">
        <f t="array" ref="O1043">[1]!table_weight[SprintSpeed]*(('F+ , F-'!O$2-[1]!tbl_gk[[#This Row],[SprintSpeed]])/('F+ , F-'!O$2-'F+ , F-'!O$3))</f>
        <v>1.377426224520838E-2</v>
      </c>
      <c r="P1043" s="2" cm="1">
        <f t="array" ref="P1043">[1]!table_weight[Agility]*(('F+ , F-'!P$2-[1]!tbl_gk[[#This Row],[Agility]])/('F+ , F-'!P$2-'F+ , F-'!P$3))</f>
        <v>5.9675645316046699E-3</v>
      </c>
      <c r="Q1043" s="2" cm="1">
        <f t="array" ref="Q1043">[1]!table_weight[Reactions]*(('F+ , F-'!Q$2-[1]!tbl_gk[[#This Row],[Reactions]])/('F+ , F-'!Q$2-'F+ , F-'!Q$3))</f>
        <v>1.6500544002310022E-3</v>
      </c>
      <c r="R1043" s="2" cm="1">
        <f t="array" ref="R1043">[1]!table_weight[Balance]*(('F+ , F-'!R$2-[1]!tbl_gk[[#This Row],[Balance]])/('F+ , F-'!R$2-'F+ , F-'!R$3))</f>
        <v>2.4835002452456411E-3</v>
      </c>
      <c r="S1043" s="2" cm="1">
        <f t="array" ref="S1043">[1]!table_weight[ShotPower]*(('F+ , F-'!S$2-[1]!tbl_gk[[#This Row],[ShotPower]])/('F+ , F-'!S$2-'F+ , F-'!S$3))</f>
        <v>7.271809864432606E-3</v>
      </c>
      <c r="T1043" s="2" cm="1">
        <f t="array" ref="T1043">[1]!table_weight[Jumping]*(('F+ , F-'!T$2-[1]!tbl_gk[[#This Row],[Jumping]])/('F+ , F-'!T$2-'F+ , F-'!T$3))</f>
        <v>4.4652933844961011E-3</v>
      </c>
      <c r="U1043" s="2" cm="1">
        <f t="array" ref="U1043">[1]!table_weight[Stamina]*(('F+ , F-'!U$2-[1]!tbl_gk[[#This Row],[Stamina]])/('F+ , F-'!U$2-'F+ , F-'!U$3))</f>
        <v>1.1163233461240251E-2</v>
      </c>
      <c r="V1043" s="2" cm="1">
        <f t="array" ref="V1043">[1]!table_weight[Strength]*(('F+ , F-'!V$2-[1]!tbl_gk[[#This Row],[Strength]])/('F+ , F-'!V$2-'F+ , F-'!V$3))</f>
        <v>4.1704695264171907E-2</v>
      </c>
      <c r="W1043" s="2" cm="1">
        <f t="array" ref="W1043">[1]!table_weight[LongShots]*(('F+ , F-'!W$2-[1]!tbl_gk[[#This Row],[LongShots]])/('F+ , F-'!W$2-'F+ , F-'!W$3))</f>
        <v>9.0897623305407575E-3</v>
      </c>
      <c r="X1043" s="2" cm="1">
        <f t="array" ref="X1043">[1]!table_weight[Aggression]*(('F+ , F-'!X$2-[1]!tbl_gk[[#This Row],[Aggression]])/('F+ , F-'!X$2-'F+ , F-'!X$3))</f>
        <v>2.0079099482811037E-2</v>
      </c>
      <c r="Y1043" s="2" cm="1">
        <f t="array" ref="Y1043">[1]!table_weight[Interceptions]*(('F+ , F-'!Y$2-[1]!tbl_gk[[#This Row],[Interceptions]])/('F+ , F-'!Y$2-'F+ , F-'!Y$3))</f>
        <v>2.3546812894353474E-2</v>
      </c>
      <c r="Z1043" s="2" cm="1">
        <f t="array" ref="Z1043">[1]!table_weight[Positioning]*(('F+ , F-'!Z$2-[1]!tbl_gk[[#This Row],[Positioning]])/('F+ , F-'!Z$2-'F+ , F-'!Z$3))</f>
        <v>1.3310009126863251E-3</v>
      </c>
      <c r="AA1043" s="2" cm="1">
        <f t="array" ref="AA1043">[1]!table_weight[Vision]*(('F+ , F-'!AA$2-[1]!tbl_gk[[#This Row],[Vision]])/('F+ , F-'!AA$2-'F+ , F-'!AA$3))</f>
        <v>7.8085386877598468E-3</v>
      </c>
      <c r="AB1043" s="2" cm="1">
        <f t="array" ref="AB1043">[1]!table_weight[Penalties]*(('F+ , F-'!AB$2-[1]!tbl_gk[[#This Row],[Penalties]])/('F+ , F-'!AB$2-'F+ , F-'!AB$3))</f>
        <v>2.4662663970364263E-3</v>
      </c>
      <c r="AC1043" s="2" cm="1">
        <f t="array" ref="AC1043">[1]!table_weight[Composure]*(('F+ , F-'!AC$2-[1]!tbl_gk[[#This Row],[Composure]])/('F+ , F-'!AC$2-'F+ , F-'!AC$3))</f>
        <v>2.7754204495113568E-3</v>
      </c>
      <c r="AD1043" s="2" cm="1">
        <f t="array" ref="AD1043">[1]!table_weight[Marking]*(('F+ , F-'!AD$2-[1]!tbl_gk[[#This Row],[Marking]])/('F+ , F-'!AD$2-'F+ , F-'!AD$3))</f>
        <v>3.4704616390043845E-2</v>
      </c>
      <c r="AE1043" s="2" cm="1">
        <f t="array" ref="AE1043">[1]!table_weight[StandingTackle]*(('F+ , F-'!AE$2-[1]!tbl_gk[[#This Row],[StandingTackle]])/('F+ , F-'!AE$2-'F+ , F-'!AE$3))</f>
        <v>2.465854322450484E-2</v>
      </c>
      <c r="AF1043" s="2" cm="1">
        <f t="array" ref="AF1043">[1]!table_weight[SlidingTackle]*(('F+ , F-'!AF$2-[1]!tbl_gk[[#This Row],[SlidingTackle]])/('F+ , F-'!AF$2-'F+ , F-'!AF$3))</f>
        <v>8.9667429907290316E-3</v>
      </c>
      <c r="AG1043" s="2" cm="1">
        <f t="array" ref="AG1043">[1]!table_weight[GKDiving]*(('F+ , F-'!AG$2-[1]!tbl_gk[[#This Row],[GKDiving]])/('F+ , F-'!AG$2-'F+ , F-'!AG$3))</f>
        <v>5.4659770814318998E-2</v>
      </c>
      <c r="AH1043" s="2" cm="1">
        <f t="array" ref="AH1043">[1]!table_weight[GKHandling]*(('F+ , F-'!AH$2-[1]!tbl_gk[[#This Row],[GKHandling]])/('F+ , F-'!AH$2-'F+ , F-'!AH$3))</f>
        <v>4.8124363434346076E-2</v>
      </c>
      <c r="AI1043" s="2" cm="1">
        <f t="array" ref="AI1043">[1]!table_weight[GKKicking]*(('F+ , F-'!AI$2-[1]!tbl_gk[[#This Row],[GKKicking]])/('F+ , F-'!AI$2-'F+ , F-'!AI$3))</f>
        <v>3.309400669303314E-2</v>
      </c>
      <c r="AJ1043" s="2" cm="1">
        <f t="array" ref="AJ1043">[1]!table_weight[GKPositioning]*(('F+ , F-'!AJ$2-[1]!tbl_gk[[#This Row],[GKPositioning]])/('F+ , F-'!AJ$2-'F+ , F-'!AJ$3))</f>
        <v>2.3335517539959265E-2</v>
      </c>
      <c r="AK1043" s="2" cm="1">
        <f t="array" ref="AK1043">[1]!table_weight[GKReflexes]*(('F+ , F-'!AK$2-[1]!tbl_gk[[#This Row],[GKReflexes]])/('F+ , F-'!AK$2-'F+ , F-'!AK$3))</f>
        <v>6.5591724977182797E-2</v>
      </c>
    </row>
    <row r="1044" spans="1:37" x14ac:dyDescent="0.55000000000000004">
      <c r="A1044" s="7">
        <f>[1]!tbl_gk[[#This Row],[ID]]</f>
        <v>239742</v>
      </c>
      <c r="B1044" s="1" cm="1">
        <f t="array" ref="B1044">[1]!table_weight[ValueEUR]*(('F+ , F-'!B$2-[1]!tbl_gk[[#This Row],[ValueEUR]])/('F+ , F-'!B$2-'F+ , F-'!B$3))</f>
        <v>1.8242085732617382E-4</v>
      </c>
      <c r="C1044" s="1" cm="1">
        <f t="array" ref="C1044">[1]!table_weight[WageEUR]*(('F+ , F-'!C$2-[1]!tbl_gk[[#This Row],[WageEUR]])/('F+ , F-'!C$2-'F+ , F-'!C$3))</f>
        <v>7.8241870618836313E-5</v>
      </c>
      <c r="D1044" s="1" cm="1">
        <f t="array" ref="D1044">[1]!table_weight[Crossing]*(('F+ , F-'!D$2-[1]!tbl_gk[[#This Row],[Crossing]])/('F+ , F-'!D$2-'F+ , F-'!D$3))</f>
        <v>3.3625286215233793E-2</v>
      </c>
      <c r="E1044" s="1" cm="1">
        <f t="array" ref="E1044">[1]!table_weight[Finishing]*(('F+ , F-'!E$2-[1]!tbl_gk[[#This Row],[Finishing]])/('F+ , F-'!E$2-'F+ , F-'!E$3))</f>
        <v>2.1961515059324362E-2</v>
      </c>
      <c r="F1044" s="1" cm="1">
        <f t="array" ref="F1044">[1]!table_weight[HeadingAccuracy]*(('F+ , F-'!F$2-[1]!tbl_gk[[#This Row],[HeadingAccuracy]])/('F+ , F-'!F$2-'F+ , F-'!F$3))</f>
        <v>1.0439222844598752E-2</v>
      </c>
      <c r="G1044" s="1" cm="1">
        <f t="array" ref="G1044">[1]!table_weight[ShortPassing]*(('F+ , F-'!G$2-[1]!tbl_gk[[#This Row],[ShortPassing]])/('F+ , F-'!G$2-'F+ , F-'!G$3))</f>
        <v>5.2034601718605494E-2</v>
      </c>
      <c r="H1044" s="1" cm="1">
        <f t="array" ref="H1044">[1]!table_weight[Volleys]*(('F+ , F-'!H$2-[1]!tbl_gk[[#This Row],[Volleys]])/('F+ , F-'!H$2-'F+ , F-'!H$3))</f>
        <v>8.1017446859167619E-4</v>
      </c>
      <c r="I1044" s="1" cm="1">
        <f t="array" ref="I1044">[1]!table_weight[Dribbling]*(('F+ , F-'!I$2-[1]!tbl_gk[[#This Row],[Dribbling]])/('F+ , F-'!I$2-'F+ , F-'!I$3))</f>
        <v>1.1734538658785652E-2</v>
      </c>
      <c r="J1044" s="1" cm="1">
        <f t="array" ref="J1044">[1]!table_weight[Curve]*(('F+ , F-'!J$2-[1]!tbl_gk[[#This Row],[Curve]])/('F+ , F-'!J$2-'F+ , F-'!J$3))</f>
        <v>9.8029273569279467E-3</v>
      </c>
      <c r="K1044" s="1" cm="1">
        <f t="array" ref="K1044">[1]!table_weight[FKAccuracy]*(('F+ , F-'!K$2-[1]!tbl_gk[[#This Row],[FKAccuracy]])/('F+ , F-'!K$2-'F+ , F-'!K$3))</f>
        <v>9.2789777912990392E-3</v>
      </c>
      <c r="L1044" s="1" cm="1">
        <f t="array" ref="L1044">[1]!table_weight[LongPassing]*(('F+ , F-'!L$2-[1]!tbl_gk[[#This Row],[LongPassing]])/('F+ , F-'!L$2-'F+ , F-'!L$3))</f>
        <v>2.3822660403335128E-2</v>
      </c>
      <c r="M1044" s="1" cm="1">
        <f t="array" ref="M1044">[1]!table_weight[BallControl]*(('F+ , F-'!M$2-[1]!tbl_gk[[#This Row],[BallControl]])/('F+ , F-'!M$2-'F+ , F-'!M$3))</f>
        <v>1.2169151201703639E-2</v>
      </c>
      <c r="N1044" s="1" cm="1">
        <f t="array" ref="N1044">[1]!table_weight[Acceleration]*(('F+ , F-'!N$2-[1]!tbl_gk[[#This Row],[Acceleration]])/('F+ , F-'!N$2-'F+ , F-'!N$3))</f>
        <v>8.1175396839599755E-3</v>
      </c>
      <c r="O1044" s="1" cm="1">
        <f t="array" ref="O1044">[1]!table_weight[SprintSpeed]*(('F+ , F-'!O$2-[1]!tbl_gk[[#This Row],[SprintSpeed]])/('F+ , F-'!O$2-'F+ , F-'!O$3))</f>
        <v>1.0119866139336769E-2</v>
      </c>
      <c r="P1044" s="1" cm="1">
        <f t="array" ref="P1044">[1]!table_weight[Agility]*(('F+ , F-'!P$2-[1]!tbl_gk[[#This Row],[Agility]])/('F+ , F-'!P$2-'F+ , F-'!P$3))</f>
        <v>4.095387423650264E-3</v>
      </c>
      <c r="Q1044" s="1" cm="1">
        <f t="array" ref="Q1044">[1]!table_weight[Reactions]*(('F+ , F-'!Q$2-[1]!tbl_gk[[#This Row],[Reactions]])/('F+ , F-'!Q$2-'F+ , F-'!Q$3))</f>
        <v>1.9594396002743149E-3</v>
      </c>
      <c r="R1044" s="1" cm="1">
        <f t="array" ref="R1044">[1]!table_weight[Balance]*(('F+ , F-'!R$2-[1]!tbl_gk[[#This Row],[Balance]])/('F+ , F-'!R$2-'F+ , F-'!R$3))</f>
        <v>1.8626251839342308E-3</v>
      </c>
      <c r="S1044" s="1" cm="1">
        <f t="array" ref="S1044">[1]!table_weight[ShotPower]*(('F+ , F-'!S$2-[1]!tbl_gk[[#This Row],[ShotPower]])/('F+ , F-'!S$2-'F+ , F-'!S$3))</f>
        <v>5.7135648934827617E-3</v>
      </c>
      <c r="T1044" s="1" cm="1">
        <f t="array" ref="T1044">[1]!table_weight[Jumping]*(('F+ , F-'!T$2-[1]!tbl_gk[[#This Row],[Jumping]])/('F+ , F-'!T$2-'F+ , F-'!T$3))</f>
        <v>3.0054859318723757E-3</v>
      </c>
      <c r="U1044" s="1" cm="1">
        <f t="array" ref="U1044">[1]!table_weight[Stamina]*(('F+ , F-'!U$2-[1]!tbl_gk[[#This Row],[Stamina]])/('F+ , F-'!U$2-'F+ , F-'!U$3))</f>
        <v>0</v>
      </c>
      <c r="V1044" s="1" cm="1">
        <f t="array" ref="V1044">[1]!table_weight[Strength]*(('F+ , F-'!V$2-[1]!tbl_gk[[#This Row],[Strength]])/('F+ , F-'!V$2-'F+ , F-'!V$3))</f>
        <v>2.3070682486563184E-2</v>
      </c>
      <c r="W1044" s="1" cm="1">
        <f t="array" ref="W1044">[1]!table_weight[LongShots]*(('F+ , F-'!W$2-[1]!tbl_gk[[#This Row],[LongShots]])/('F+ , F-'!W$2-'F+ , F-'!W$3))</f>
        <v>6.7523948741159906E-3</v>
      </c>
      <c r="X1044" s="1" cm="1">
        <f t="array" ref="X1044">[1]!table_weight[Aggression]*(('F+ , F-'!X$2-[1]!tbl_gk[[#This Row],[Aggression]])/('F+ , F-'!X$2-'F+ , F-'!X$3))</f>
        <v>1.2169151201703659E-2</v>
      </c>
      <c r="Y1044" s="1" cm="1">
        <f t="array" ref="Y1044">[1]!table_weight[Interceptions]*(('F+ , F-'!Y$2-[1]!tbl_gk[[#This Row],[Interceptions]])/('F+ , F-'!Y$2-'F+ , F-'!Y$3))</f>
        <v>2.0776599612664828E-2</v>
      </c>
      <c r="Z1044" s="1" cm="1">
        <f t="array" ref="Z1044">[1]!table_weight[Positioning]*(('F+ , F-'!Z$2-[1]!tbl_gk[[#This Row],[Positioning]])/('F+ , F-'!Z$2-'F+ , F-'!Z$3))</f>
        <v>1.7746678835817667E-3</v>
      </c>
      <c r="AA1044" s="1" cm="1">
        <f t="array" ref="AA1044">[1]!table_weight[Vision]*(('F+ , F-'!AA$2-[1]!tbl_gk[[#This Row],[Vision]])/('F+ , F-'!AA$2-'F+ , F-'!AA$3))</f>
        <v>2.9104553290741252E-2</v>
      </c>
      <c r="AB1044" s="1" cm="1">
        <f t="array" ref="AB1044">[1]!table_weight[Penalties]*(('F+ , F-'!AB$2-[1]!tbl_gk[[#This Row],[Penalties]])/('F+ , F-'!AB$2-'F+ , F-'!AB$3))</f>
        <v>2.3879722257019362E-3</v>
      </c>
      <c r="AC1044" s="1" cm="1">
        <f t="array" ref="AC1044">[1]!table_weight[Composure]*(('F+ , F-'!AC$2-[1]!tbl_gk[[#This Row],[Composure]])/('F+ , F-'!AC$2-'F+ , F-'!AC$3))</f>
        <v>2.2416857476822497E-3</v>
      </c>
      <c r="AD1044" s="1" cm="1">
        <f t="array" ref="AD1044">[1]!table_weight[Marking]*(('F+ , F-'!AD$2-[1]!tbl_gk[[#This Row],[Marking]])/('F+ , F-'!AD$2-'F+ , F-'!AD$3))</f>
        <v>3.1549651263676225E-2</v>
      </c>
      <c r="AE1044" s="1" cm="1">
        <f t="array" ref="AE1044">[1]!table_weight[StandingTackle]*(('F+ , F-'!AE$2-[1]!tbl_gk[[#This Row],[StandingTackle]])/('F+ , F-'!AE$2-'F+ , F-'!AE$3))</f>
        <v>2.9141914719869356E-2</v>
      </c>
      <c r="AF1044" s="1" cm="1">
        <f t="array" ref="AF1044">[1]!table_weight[SlidingTackle]*(('F+ , F-'!AF$2-[1]!tbl_gk[[#This Row],[SlidingTackle]])/('F+ , F-'!AF$2-'F+ , F-'!AF$3))</f>
        <v>8.9667429907290316E-3</v>
      </c>
      <c r="AG1044" s="1" cm="1">
        <f t="array" ref="AG1044">[1]!table_weight[GKDiving]*(('F+ , F-'!AG$2-[1]!tbl_gk[[#This Row],[GKDiving]])/('F+ , F-'!AG$2-'F+ , F-'!AG$3))</f>
        <v>4.6119181624581652E-2</v>
      </c>
      <c r="AH1044" s="1" cm="1">
        <f t="array" ref="AH1044">[1]!table_weight[GKHandling]*(('F+ , F-'!AH$2-[1]!tbl_gk[[#This Row],[GKHandling]])/('F+ , F-'!AH$2-'F+ , F-'!AH$3))</f>
        <v>4.9906747265247783E-2</v>
      </c>
      <c r="AI1044" s="1" cm="1">
        <f t="array" ref="AI1044">[1]!table_weight[GKKicking]*(('F+ , F-'!AI$2-[1]!tbl_gk[[#This Row],[GKKicking]])/('F+ , F-'!AI$2-'F+ , F-'!AI$3))</f>
        <v>2.5938545786431375E-2</v>
      </c>
      <c r="AJ1044" s="1" cm="1">
        <f t="array" ref="AJ1044">[1]!table_weight[GKPositioning]*(('F+ , F-'!AJ$2-[1]!tbl_gk[[#This Row],[GKPositioning]])/('F+ , F-'!AJ$2-'F+ , F-'!AJ$3))</f>
        <v>1.8290000234022125E-2</v>
      </c>
      <c r="AK1044" s="1" cm="1">
        <f t="array" ref="AK1044">[1]!table_weight[GKReflexes]*(('F+ , F-'!AK$2-[1]!tbl_gk[[#This Row],[GKReflexes]])/('F+ , F-'!AK$2-'F+ , F-'!AK$3))</f>
        <v>4.55498090119325E-2</v>
      </c>
    </row>
    <row r="1045" spans="1:37" x14ac:dyDescent="0.55000000000000004">
      <c r="A1045" s="8">
        <f>[1]!tbl_gk[[#This Row],[ID]]</f>
        <v>239746</v>
      </c>
      <c r="B1045" s="2" cm="1">
        <f t="array" ref="B1045">[1]!table_weight[ValueEUR]*(('F+ , F-'!B$2-[1]!tbl_gk[[#This Row],[ValueEUR]])/('F+ , F-'!B$2-'F+ , F-'!B$3))</f>
        <v>1.3612114734491143E-4</v>
      </c>
      <c r="C1045" s="2" cm="1">
        <f t="array" ref="C1045">[1]!table_weight[WageEUR]*(('F+ , F-'!C$2-[1]!tbl_gk[[#This Row],[WageEUR]])/('F+ , F-'!C$2-'F+ , F-'!C$3))</f>
        <v>2.3472561185650898E-4</v>
      </c>
      <c r="D1045" s="2" cm="1">
        <f t="array" ref="D1045">[1]!table_weight[Crossing]*(('F+ , F-'!D$2-[1]!tbl_gk[[#This Row],[Crossing]])/('F+ , F-'!D$2-'F+ , F-'!D$3))</f>
        <v>3.4746129089074922E-2</v>
      </c>
      <c r="E1045" s="2" cm="1">
        <f t="array" ref="E1045">[1]!table_weight[Finishing]*(('F+ , F-'!E$2-[1]!tbl_gk[[#This Row],[Finishing]])/('F+ , F-'!E$2-'F+ , F-'!E$3))</f>
        <v>1.9965013690294877E-2</v>
      </c>
      <c r="F1045" s="2" cm="1">
        <f t="array" ref="F1045">[1]!table_weight[HeadingAccuracy]*(('F+ , F-'!F$2-[1]!tbl_gk[[#This Row],[HeadingAccuracy]])/('F+ , F-'!F$2-'F+ , F-'!F$3))</f>
        <v>1.08567917583827E-2</v>
      </c>
      <c r="G1045" s="2" cm="1">
        <f t="array" ref="G1045">[1]!table_weight[ShortPassing]*(('F+ , F-'!G$2-[1]!tbl_gk[[#This Row],[ShortPassing]])/('F+ , F-'!G$2-'F+ , F-'!G$3))</f>
        <v>6.1878985827530868E-2</v>
      </c>
      <c r="H1045" s="2" cm="1">
        <f t="array" ref="H1045">[1]!table_weight[Volleys]*(('F+ , F-'!H$2-[1]!tbl_gk[[#This Row],[Volleys]])/('F+ , F-'!H$2-'F+ , F-'!H$3))</f>
        <v>2.4305234057750281E-3</v>
      </c>
      <c r="I1045" s="2" cm="1">
        <f t="array" ref="I1045">[1]!table_weight[Dribbling]*(('F+ , F-'!I$2-[1]!tbl_gk[[#This Row],[Dribbling]])/('F+ , F-'!I$2-'F+ , F-'!I$3))</f>
        <v>2.0535442652874894E-2</v>
      </c>
      <c r="J1045" s="2" cm="1">
        <f t="array" ref="J1045">[1]!table_weight[Curve]*(('F+ , F-'!J$2-[1]!tbl_gk[[#This Row],[Curve]])/('F+ , F-'!J$2-'F+ , F-'!J$3))</f>
        <v>9.8029273569279467E-3</v>
      </c>
      <c r="K1045" s="2" cm="1">
        <f t="array" ref="K1045">[1]!table_weight[FKAccuracy]*(('F+ , F-'!K$2-[1]!tbl_gk[[#This Row],[FKAccuracy]])/('F+ , F-'!K$2-'F+ , F-'!K$3))</f>
        <v>9.4310921813203358E-3</v>
      </c>
      <c r="L1045" s="2" cm="1">
        <f t="array" ref="L1045">[1]!table_weight[LongPassing]*(('F+ , F-'!L$2-[1]!tbl_gk[[#This Row],[LongPassing]])/('F+ , F-'!L$2-'F+ , F-'!L$3))</f>
        <v>2.3281236303259328E-2</v>
      </c>
      <c r="M1045" s="2" cm="1">
        <f t="array" ref="M1045">[1]!table_weight[BallControl]*(('F+ , F-'!M$2-[1]!tbl_gk[[#This Row],[BallControl]])/('F+ , F-'!M$2-'F+ , F-'!M$3))</f>
        <v>1.2603763744621627E-2</v>
      </c>
      <c r="N1045" s="2" cm="1">
        <f t="array" ref="N1045">[1]!table_weight[Acceleration]*(('F+ , F-'!N$2-[1]!tbl_gk[[#This Row],[Acceleration]])/('F+ , F-'!N$2-'F+ , F-'!N$3))</f>
        <v>1.0146924604949968E-2</v>
      </c>
      <c r="O1045" s="2" cm="1">
        <f t="array" ref="O1045">[1]!table_weight[SprintSpeed]*(('F+ , F-'!O$2-[1]!tbl_gk[[#This Row],[SprintSpeed]])/('F+ , F-'!O$2-'F+ , F-'!O$3))</f>
        <v>1.1806510495892897E-2</v>
      </c>
      <c r="P1045" s="2" cm="1">
        <f t="array" ref="P1045">[1]!table_weight[Agility]*(('F+ , F-'!P$2-[1]!tbl_gk[[#This Row],[Agility]])/('F+ , F-'!P$2-'F+ , F-'!P$3))</f>
        <v>5.9675645316046699E-3</v>
      </c>
      <c r="Q1045" s="2" cm="1">
        <f t="array" ref="Q1045">[1]!table_weight[Reactions]*(('F+ , F-'!Q$2-[1]!tbl_gk[[#This Row],[Reactions]])/('F+ , F-'!Q$2-'F+ , F-'!Q$3))</f>
        <v>1.8047470002526586E-3</v>
      </c>
      <c r="R1045" s="2" cm="1">
        <f t="array" ref="R1045">[1]!table_weight[Balance]*(('F+ , F-'!R$2-[1]!tbl_gk[[#This Row],[Balance]])/('F+ , F-'!R$2-'F+ , F-'!R$3))</f>
        <v>3.0422878004259103E-3</v>
      </c>
      <c r="S1045" s="2" cm="1">
        <f t="array" ref="S1045">[1]!table_weight[ShotPower]*(('F+ , F-'!S$2-[1]!tbl_gk[[#This Row],[ShotPower]])/('F+ , F-'!S$2-'F+ , F-'!S$3))</f>
        <v>7.0121023692742987E-3</v>
      </c>
      <c r="T1045" s="2" cm="1">
        <f t="array" ref="T1045">[1]!table_weight[Jumping]*(('F+ , F-'!T$2-[1]!tbl_gk[[#This Row],[Jumping]])/('F+ , F-'!T$2-'F+ , F-'!T$3))</f>
        <v>4.8946485176207255E-3</v>
      </c>
      <c r="U1045" s="2" cm="1">
        <f t="array" ref="U1045">[1]!table_weight[Stamina]*(('F+ , F-'!U$2-[1]!tbl_gk[[#This Row],[Stamina]])/('F+ , F-'!U$2-'F+ , F-'!U$3))</f>
        <v>1.6315495058735752E-2</v>
      </c>
      <c r="V1045" s="2" cm="1">
        <f t="array" ref="V1045">[1]!table_weight[Strength]*(('F+ , F-'!V$2-[1]!tbl_gk[[#This Row],[Strength]])/('F+ , F-'!V$2-'F+ , F-'!V$3))</f>
        <v>4.4366697089544584E-3</v>
      </c>
      <c r="W1045" s="2" cm="1">
        <f t="array" ref="W1045">[1]!table_weight[LongShots]*(('F+ , F-'!W$2-[1]!tbl_gk[[#This Row],[LongShots]])/('F+ , F-'!W$2-'F+ , F-'!W$3))</f>
        <v>9.6091773208573719E-3</v>
      </c>
      <c r="X1045" s="2" cm="1">
        <f t="array" ref="X1045">[1]!table_weight[Aggression]*(('F+ , F-'!X$2-[1]!tbl_gk[[#This Row],[Aggression]])/('F+ , F-'!X$2-'F+ , F-'!X$3))</f>
        <v>7.9099482811073787E-3</v>
      </c>
      <c r="Y1045" s="2" cm="1">
        <f t="array" ref="Y1045">[1]!table_weight[Interceptions]*(('F+ , F-'!Y$2-[1]!tbl_gk[[#This Row],[Interceptions]])/('F+ , F-'!Y$2-'F+ , F-'!Y$3))</f>
        <v>2.6317026176042119E-2</v>
      </c>
      <c r="Z1045" s="2" cm="1">
        <f t="array" ref="Z1045">[1]!table_weight[Positioning]*(('F+ , F-'!Z$2-[1]!tbl_gk[[#This Row],[Positioning]])/('F+ , F-'!Z$2-'F+ , F-'!Z$3))</f>
        <v>2.0704458641787279E-3</v>
      </c>
      <c r="AA1045" s="2" cm="1">
        <f t="array" ref="AA1045">[1]!table_weight[Vision]*(('F+ , F-'!AA$2-[1]!tbl_gk[[#This Row],[Vision]])/('F+ , F-'!AA$2-'F+ , F-'!AA$3))</f>
        <v>2.6974951830443111E-2</v>
      </c>
      <c r="AB1045" s="2" cm="1">
        <f t="array" ref="AB1045">[1]!table_weight[Penalties]*(('F+ , F-'!AB$2-[1]!tbl_gk[[#This Row],[Penalties]])/('F+ , F-'!AB$2-'F+ , F-'!AB$3))</f>
        <v>2.3096780543674466E-3</v>
      </c>
      <c r="AC1045" s="2" cm="1">
        <f t="array" ref="AC1045">[1]!table_weight[Composure]*(('F+ , F-'!AC$2-[1]!tbl_gk[[#This Row],[Composure]])/('F+ , F-'!AC$2-'F+ , F-'!AC$3))</f>
        <v>2.6153000389626249E-3</v>
      </c>
      <c r="AD1045" s="2" cm="1">
        <f t="array" ref="AD1045">[1]!table_weight[Marking]*(('F+ , F-'!AD$2-[1]!tbl_gk[[#This Row],[Marking]])/('F+ , F-'!AD$2-'F+ , F-'!AD$3))</f>
        <v>3.6282098953227655E-2</v>
      </c>
      <c r="AE1045" s="2" cm="1">
        <f t="array" ref="AE1045">[1]!table_weight[StandingTackle]*(('F+ , F-'!AE$2-[1]!tbl_gk[[#This Row],[StandingTackle]])/('F+ , F-'!AE$2-'F+ , F-'!AE$3))</f>
        <v>2.6900228972187096E-2</v>
      </c>
      <c r="AF1045" s="2" cm="1">
        <f t="array" ref="AF1045">[1]!table_weight[SlidingTackle]*(('F+ , F-'!AF$2-[1]!tbl_gk[[#This Row],[SlidingTackle]])/('F+ , F-'!AF$2-'F+ , F-'!AF$3))</f>
        <v>8.9667429907290316E-3</v>
      </c>
      <c r="AG1045" s="2" cm="1">
        <f t="array" ref="AG1045">[1]!table_weight[GKDiving]*(('F+ , F-'!AG$2-[1]!tbl_gk[[#This Row],[GKDiving]])/('F+ , F-'!AG$2-'F+ , F-'!AG$3))</f>
        <v>5.2951652976371534E-2</v>
      </c>
      <c r="AH1045" s="2" cm="1">
        <f t="array" ref="AH1045">[1]!table_weight[GKHandling]*(('F+ , F-'!AH$2-[1]!tbl_gk[[#This Row],[GKHandling]])/('F+ , F-'!AH$2-'F+ , F-'!AH$3))</f>
        <v>5.5253898757952898E-2</v>
      </c>
      <c r="AI1045" s="2" cm="1">
        <f t="array" ref="AI1045">[1]!table_weight[GKKicking]*(('F+ , F-'!AI$2-[1]!tbl_gk[[#This Row],[GKKicking]])/('F+ , F-'!AI$2-'F+ , F-'!AI$3))</f>
        <v>3.2199574079707916E-2</v>
      </c>
      <c r="AJ1045" s="2" cm="1">
        <f t="array" ref="AJ1045">[1]!table_weight[GKPositioning]*(('F+ , F-'!AJ$2-[1]!tbl_gk[[#This Row],[GKPositioning]])/('F+ , F-'!AJ$2-'F+ , F-'!AJ$3))</f>
        <v>1.7659310570779983E-2</v>
      </c>
      <c r="AK1045" s="2" cm="1">
        <f t="array" ref="AK1045">[1]!table_weight[GKReflexes]*(('F+ , F-'!AK$2-[1]!tbl_gk[[#This Row],[GKReflexes]])/('F+ , F-'!AK$2-'F+ , F-'!AK$3))</f>
        <v>4.3727816651455198E-2</v>
      </c>
    </row>
    <row r="1046" spans="1:37" x14ac:dyDescent="0.55000000000000004">
      <c r="A1046" s="7">
        <f>[1]!tbl_gk[[#This Row],[ID]]</f>
        <v>239772</v>
      </c>
      <c r="B1046" s="1" cm="1">
        <f t="array" ref="B1046">[1]!table_weight[ValueEUR]*(('F+ , F-'!B$2-[1]!tbl_gk[[#This Row],[ValueEUR]])/('F+ , F-'!B$2-'F+ , F-'!B$3))</f>
        <v>1.3612114734491143E-4</v>
      </c>
      <c r="C1046" s="1" cm="1">
        <f t="array" ref="C1046">[1]!table_weight[WageEUR]*(('F+ , F-'!C$2-[1]!tbl_gk[[#This Row],[WageEUR]])/('F+ , F-'!C$2-'F+ , F-'!C$3))</f>
        <v>7.0417683556952691E-4</v>
      </c>
      <c r="D1046" s="1" cm="1">
        <f t="array" ref="D1046">[1]!table_weight[Crossing]*(('F+ , F-'!D$2-[1]!tbl_gk[[#This Row],[Crossing]])/('F+ , F-'!D$2-'F+ , F-'!D$3))</f>
        <v>3.3625286215233793E-2</v>
      </c>
      <c r="E1046" s="1" cm="1">
        <f t="array" ref="E1046">[1]!table_weight[Finishing]*(('F+ , F-'!E$2-[1]!tbl_gk[[#This Row],[Finishing]])/('F+ , F-'!E$2-'F+ , F-'!E$3))</f>
        <v>2.1961515059324362E-2</v>
      </c>
      <c r="F1046" s="1" cm="1">
        <f t="array" ref="F1046">[1]!table_weight[HeadingAccuracy]*(('F+ , F-'!F$2-[1]!tbl_gk[[#This Row],[HeadingAccuracy]])/('F+ , F-'!F$2-'F+ , F-'!F$3))</f>
        <v>1.08567917583827E-2</v>
      </c>
      <c r="G1046" s="1" cm="1">
        <f t="array" ref="G1046">[1]!table_weight[ShortPassing]*(('F+ , F-'!G$2-[1]!tbl_gk[[#This Row],[ShortPassing]])/('F+ , F-'!G$2-'F+ , F-'!G$3))</f>
        <v>5.7659964066562854E-2</v>
      </c>
      <c r="H1046" s="1" cm="1">
        <f t="array" ref="H1046">[1]!table_weight[Volleys]*(('F+ , F-'!H$2-[1]!tbl_gk[[#This Row],[Volleys]])/('F+ , F-'!H$2-'F+ , F-'!H$3))</f>
        <v>1.9675665665797848E-3</v>
      </c>
      <c r="I1046" s="1" cm="1">
        <f t="array" ref="I1046">[1]!table_weight[Dribbling]*(('F+ , F-'!I$2-[1]!tbl_gk[[#This Row],[Dribbling]])/('F+ , F-'!I$2-'F+ , F-'!I$3))</f>
        <v>2.0535442652874894E-2</v>
      </c>
      <c r="J1046" s="1" cm="1">
        <f t="array" ref="J1046">[1]!table_weight[Curve]*(('F+ , F-'!J$2-[1]!tbl_gk[[#This Row],[Curve]])/('F+ , F-'!J$2-'F+ , F-'!J$3))</f>
        <v>9.9719433458404991E-3</v>
      </c>
      <c r="K1046" s="1" cm="1">
        <f t="array" ref="K1046">[1]!table_weight[FKAccuracy]*(('F+ , F-'!K$2-[1]!tbl_gk[[#This Row],[FKAccuracy]])/('F+ , F-'!K$2-'F+ , F-'!K$3))</f>
        <v>9.2789777912990392E-3</v>
      </c>
      <c r="L1046" s="1" cm="1">
        <f t="array" ref="L1046">[1]!table_weight[LongPassing]*(('F+ , F-'!L$2-[1]!tbl_gk[[#This Row],[LongPassing]])/('F+ , F-'!L$2-'F+ , F-'!L$3))</f>
        <v>2.8154053203941515E-2</v>
      </c>
      <c r="M1046" s="1" cm="1">
        <f t="array" ref="M1046">[1]!table_weight[BallControl]*(('F+ , F-'!M$2-[1]!tbl_gk[[#This Row],[BallControl]])/('F+ , F-'!M$2-'F+ , F-'!M$3))</f>
        <v>1.5211439002129552E-2</v>
      </c>
      <c r="N1046" s="1" cm="1">
        <f t="array" ref="N1046">[1]!table_weight[Acceleration]*(('F+ , F-'!N$2-[1]!tbl_gk[[#This Row],[Acceleration]])/('F+ , F-'!N$2-'F+ , F-'!N$3))</f>
        <v>7.666565257073309E-3</v>
      </c>
      <c r="O1046" s="1" cm="1">
        <f t="array" ref="O1046">[1]!table_weight[SprintSpeed]*(('F+ , F-'!O$2-[1]!tbl_gk[[#This Row],[SprintSpeed]])/('F+ , F-'!O$2-'F+ , F-'!O$3))</f>
        <v>7.0276848189838679E-3</v>
      </c>
      <c r="P1046" s="1" cm="1">
        <f t="array" ref="P1046">[1]!table_weight[Agility]*(('F+ , F-'!P$2-[1]!tbl_gk[[#This Row],[Agility]])/('F+ , F-'!P$2-'F+ , F-'!P$3))</f>
        <v>5.0314759776274665E-3</v>
      </c>
      <c r="Q1046" s="1" cm="1">
        <f t="array" ref="Q1046">[1]!table_weight[Reactions]*(('F+ , F-'!Q$2-[1]!tbl_gk[[#This Row],[Reactions]])/('F+ , F-'!Q$2-'F+ , F-'!Q$3))</f>
        <v>2.4235174003392843E-3</v>
      </c>
      <c r="R1046" s="1" cm="1">
        <f t="array" ref="R1046">[1]!table_weight[Balance]*(('F+ , F-'!R$2-[1]!tbl_gk[[#This Row],[Balance]])/('F+ , F-'!R$2-'F+ , F-'!R$3))</f>
        <v>2.6076752575079228E-3</v>
      </c>
      <c r="S1046" s="1" cm="1">
        <f t="array" ref="S1046">[1]!table_weight[ShotPower]*(('F+ , F-'!S$2-[1]!tbl_gk[[#This Row],[ShotPower]])/('F+ , F-'!S$2-'F+ , F-'!S$3))</f>
        <v>7.5315173595909123E-3</v>
      </c>
      <c r="T1046" s="1" cm="1">
        <f t="array" ref="T1046">[1]!table_weight[Jumping]*(('F+ , F-'!T$2-[1]!tbl_gk[[#This Row],[Jumping]])/('F+ , F-'!T$2-'F+ , F-'!T$3))</f>
        <v>4.2935513312462505E-3</v>
      </c>
      <c r="U1046" s="1" cm="1">
        <f t="array" ref="U1046">[1]!table_weight[Stamina]*(('F+ , F-'!U$2-[1]!tbl_gk[[#This Row],[Stamina]])/('F+ , F-'!U$2-'F+ , F-'!U$3))</f>
        <v>2.1467756656231247E-2</v>
      </c>
      <c r="V1046" s="1" cm="1">
        <f t="array" ref="V1046">[1]!table_weight[Strength]*(('F+ , F-'!V$2-[1]!tbl_gk[[#This Row],[Strength]])/('F+ , F-'!V$2-'F+ , F-'!V$3))</f>
        <v>2.2183348544772292E-2</v>
      </c>
      <c r="W1046" s="1" cm="1">
        <f t="array" ref="W1046">[1]!table_weight[LongShots]*(('F+ , F-'!W$2-[1]!tbl_gk[[#This Row],[LongShots]])/('F+ , F-'!W$2-'F+ , F-'!W$3))</f>
        <v>1.0128592311173986E-2</v>
      </c>
      <c r="X1046" s="1" cm="1">
        <f t="array" ref="X1046">[1]!table_weight[Aggression]*(('F+ , F-'!X$2-[1]!tbl_gk[[#This Row],[Aggression]])/('F+ , F-'!X$2-'F+ , F-'!X$3))</f>
        <v>1.642835412229994E-2</v>
      </c>
      <c r="Y1046" s="1" cm="1">
        <f t="array" ref="Y1046">[1]!table_weight[Interceptions]*(('F+ , F-'!Y$2-[1]!tbl_gk[[#This Row],[Interceptions]])/('F+ , F-'!Y$2-'F+ , F-'!Y$3))</f>
        <v>2.4239366214775633E-2</v>
      </c>
      <c r="Z1046" s="1" cm="1">
        <f t="array" ref="Z1046">[1]!table_weight[Positioning]*(('F+ , F-'!Z$2-[1]!tbl_gk[[#This Row],[Positioning]])/('F+ , F-'!Z$2-'F+ , F-'!Z$3))</f>
        <v>1.7746678835817667E-3</v>
      </c>
      <c r="AA1046" s="1" cm="1">
        <f t="array" ref="AA1046">[1]!table_weight[Vision]*(('F+ , F-'!AA$2-[1]!tbl_gk[[#This Row],[Vision]])/('F+ , F-'!AA$2-'F+ , F-'!AA$3))</f>
        <v>2.8394686137308535E-2</v>
      </c>
      <c r="AB1046" s="1" cm="1">
        <f t="array" ref="AB1046">[1]!table_weight[Penalties]*(('F+ , F-'!AB$2-[1]!tbl_gk[[#This Row],[Penalties]])/('F+ , F-'!AB$2-'F+ , F-'!AB$3))</f>
        <v>2.5054134827036706E-3</v>
      </c>
      <c r="AC1046" s="1" cm="1">
        <f t="array" ref="AC1046">[1]!table_weight[Composure]*(('F+ , F-'!AC$2-[1]!tbl_gk[[#This Row],[Composure]])/('F+ , F-'!AC$2-'F+ , F-'!AC$3))</f>
        <v>1.8680714564018749E-3</v>
      </c>
      <c r="AD1046" s="1" cm="1">
        <f t="array" ref="AD1046">[1]!table_weight[Marking]*(('F+ , F-'!AD$2-[1]!tbl_gk[[#This Row],[Marking]])/('F+ , F-'!AD$2-'F+ , F-'!AD$3))</f>
        <v>2.8394686137308601E-2</v>
      </c>
      <c r="AE1046" s="1" cm="1">
        <f t="array" ref="AE1046">[1]!table_weight[StandingTackle]*(('F+ , F-'!AE$2-[1]!tbl_gk[[#This Row],[StandingTackle]])/('F+ , F-'!AE$2-'F+ , F-'!AE$3))</f>
        <v>2.6900228972187096E-2</v>
      </c>
      <c r="AF1046" s="1" cm="1">
        <f t="array" ref="AF1046">[1]!table_weight[SlidingTackle]*(('F+ , F-'!AF$2-[1]!tbl_gk[[#This Row],[SlidingTackle]])/('F+ , F-'!AF$2-'F+ , F-'!AF$3))</f>
        <v>8.9667429907290316E-3</v>
      </c>
      <c r="AG1046" s="1" cm="1">
        <f t="array" ref="AG1046">[1]!table_weight[GKDiving]*(('F+ , F-'!AG$2-[1]!tbl_gk[[#This Row],[GKDiving]])/('F+ , F-'!AG$2-'F+ , F-'!AG$3))</f>
        <v>5.2951652976371534E-2</v>
      </c>
      <c r="AH1046" s="1" cm="1">
        <f t="array" ref="AH1046">[1]!table_weight[GKHandling]*(('F+ , F-'!AH$2-[1]!tbl_gk[[#This Row],[GKHandling]])/('F+ , F-'!AH$2-'F+ , F-'!AH$3))</f>
        <v>6.0601050250658012E-2</v>
      </c>
      <c r="AI1046" s="1" cm="1">
        <f t="array" ref="AI1046">[1]!table_weight[GKKicking]*(('F+ , F-'!AI$2-[1]!tbl_gk[[#This Row],[GKKicking]])/('F+ , F-'!AI$2-'F+ , F-'!AI$3))</f>
        <v>3.3988439306358358E-2</v>
      </c>
      <c r="AJ1046" s="1" cm="1">
        <f t="array" ref="AJ1046">[1]!table_weight[GKPositioning]*(('F+ , F-'!AJ$2-[1]!tbl_gk[[#This Row],[GKPositioning]])/('F+ , F-'!AJ$2-'F+ , F-'!AJ$3))</f>
        <v>2.2074138213474981E-2</v>
      </c>
      <c r="AK1046" s="1" cm="1">
        <f t="array" ref="AK1046">[1]!table_weight[GKReflexes]*(('F+ , F-'!AK$2-[1]!tbl_gk[[#This Row],[GKReflexes]])/('F+ , F-'!AK$2-'F+ , F-'!AK$3))</f>
        <v>4.9193793732887098E-2</v>
      </c>
    </row>
    <row r="1047" spans="1:37" x14ac:dyDescent="0.55000000000000004">
      <c r="A1047" s="8">
        <f>[1]!tbl_gk[[#This Row],[ID]]</f>
        <v>239797</v>
      </c>
      <c r="B1047" s="2" cm="1">
        <f t="array" ref="B1047">[1]!table_weight[ValueEUR]*(('F+ , F-'!B$2-[1]!tbl_gk[[#This Row],[ValueEUR]])/('F+ , F-'!B$2-'F+ , F-'!B$3))</f>
        <v>1.0525467402406984E-4</v>
      </c>
      <c r="C1047" s="2" cm="1">
        <f t="array" ref="C1047">[1]!table_weight[WageEUR]*(('F+ , F-'!C$2-[1]!tbl_gk[[#This Row],[WageEUR]])/('F+ , F-'!C$2-'F+ , F-'!C$3))</f>
        <v>3.9120935309418157E-5</v>
      </c>
      <c r="D1047" s="2" cm="1">
        <f t="array" ref="D1047">[1]!table_weight[Crossing]*(('F+ , F-'!D$2-[1]!tbl_gk[[#This Row],[Crossing]])/('F+ , F-'!D$2-'F+ , F-'!D$3))</f>
        <v>3.2504443341392672E-2</v>
      </c>
      <c r="E1047" s="2" cm="1">
        <f t="array" ref="E1047">[1]!table_weight[Finishing]*(('F+ , F-'!E$2-[1]!tbl_gk[[#This Row],[Finishing]])/('F+ , F-'!E$2-'F+ , F-'!E$3))</f>
        <v>1.6970261636750646E-2</v>
      </c>
      <c r="F1047" s="2" cm="1">
        <f t="array" ref="F1047">[1]!table_weight[HeadingAccuracy]*(('F+ , F-'!F$2-[1]!tbl_gk[[#This Row],[HeadingAccuracy]])/('F+ , F-'!F$2-'F+ , F-'!F$3))</f>
        <v>1.00216539308148E-2</v>
      </c>
      <c r="G1047" s="2" cm="1">
        <f t="array" ref="G1047">[1]!table_weight[ShortPassing]*(('F+ , F-'!G$2-[1]!tbl_gk[[#This Row],[ShortPassing]])/('F+ , F-'!G$2-'F+ , F-'!G$3))</f>
        <v>3.2345833500754768E-2</v>
      </c>
      <c r="H1047" s="2" cm="1">
        <f t="array" ref="H1047">[1]!table_weight[Volleys]*(('F+ , F-'!H$2-[1]!tbl_gk[[#This Row],[Volleys]])/('F+ , F-'!H$2-'F+ , F-'!H$3))</f>
        <v>1.6203489371833524E-3</v>
      </c>
      <c r="I1047" s="2" cm="1">
        <f t="array" ref="I1047">[1]!table_weight[Dribbling]*(('F+ , F-'!I$2-[1]!tbl_gk[[#This Row],[Dribbling]])/('F+ , F-'!I$2-'F+ , F-'!I$3))</f>
        <v>1.4668173323482065E-2</v>
      </c>
      <c r="J1047" s="2" cm="1">
        <f t="array" ref="J1047">[1]!table_weight[Curve]*(('F+ , F-'!J$2-[1]!tbl_gk[[#This Row],[Curve]])/('F+ , F-'!J$2-'F+ , F-'!J$3))</f>
        <v>9.295879390190295E-3</v>
      </c>
      <c r="K1047" s="2" cm="1">
        <f t="array" ref="K1047">[1]!table_weight[FKAccuracy]*(('F+ , F-'!K$2-[1]!tbl_gk[[#This Row],[FKAccuracy]])/('F+ , F-'!K$2-'F+ , F-'!K$3))</f>
        <v>8.9747490112564478E-3</v>
      </c>
      <c r="L1047" s="2" cm="1">
        <f t="array" ref="L1047">[1]!table_weight[LongPassing]*(('F+ , F-'!L$2-[1]!tbl_gk[[#This Row],[LongPassing]])/('F+ , F-'!L$2-'F+ , F-'!L$3))</f>
        <v>1.4077026601970757E-2</v>
      </c>
      <c r="M1047" s="2" cm="1">
        <f t="array" ref="M1047">[1]!table_weight[BallControl]*(('F+ , F-'!M$2-[1]!tbl_gk[[#This Row],[BallControl]])/('F+ , F-'!M$2-'F+ , F-'!M$3))</f>
        <v>9.561475944195718E-3</v>
      </c>
      <c r="N1047" s="2" cm="1">
        <f t="array" ref="N1047">[1]!table_weight[Acceleration]*(('F+ , F-'!N$2-[1]!tbl_gk[[#This Row],[Acceleration]])/('F+ , F-'!N$2-'F+ , F-'!N$3))</f>
        <v>5.1862059091966504E-3</v>
      </c>
      <c r="O1047" s="2" cm="1">
        <f t="array" ref="O1047">[1]!table_weight[SprintSpeed]*(('F+ , F-'!O$2-[1]!tbl_gk[[#This Row],[SprintSpeed]])/('F+ , F-'!O$2-'F+ , F-'!O$3))</f>
        <v>4.7788256769090301E-3</v>
      </c>
      <c r="P1047" s="2" cm="1">
        <f t="array" ref="P1047">[1]!table_weight[Agility]*(('F+ , F-'!P$2-[1]!tbl_gk[[#This Row],[Agility]])/('F+ , F-'!P$2-'F+ , F-'!P$3))</f>
        <v>2.8082656619316097E-3</v>
      </c>
      <c r="Q1047" s="2" cm="1">
        <f t="array" ref="Q1047">[1]!table_weight[Reactions]*(('F+ , F-'!Q$2-[1]!tbl_gk[[#This Row],[Reactions]])/('F+ , F-'!Q$2-'F+ , F-'!Q$3))</f>
        <v>1.5984902002237835E-3</v>
      </c>
      <c r="R1047" s="2" cm="1">
        <f t="array" ref="R1047">[1]!table_weight[Balance]*(('F+ , F-'!R$2-[1]!tbl_gk[[#This Row],[Balance]])/('F+ , F-'!R$2-'F+ , F-'!R$3))</f>
        <v>1.0554876042293973E-3</v>
      </c>
      <c r="S1047" s="2" cm="1">
        <f t="array" ref="S1047">[1]!table_weight[ShotPower]*(('F+ , F-'!S$2-[1]!tbl_gk[[#This Row],[ShotPower]])/('F+ , F-'!S$2-'F+ , F-'!S$3))</f>
        <v>5.9732723886410689E-3</v>
      </c>
      <c r="T1047" s="2" cm="1">
        <f t="array" ref="T1047">[1]!table_weight[Jumping]*(('F+ , F-'!T$2-[1]!tbl_gk[[#This Row],[Jumping]])/('F+ , F-'!T$2-'F+ , F-'!T$3))</f>
        <v>3.0054859318723757E-3</v>
      </c>
      <c r="U1047" s="2" cm="1">
        <f t="array" ref="U1047">[1]!table_weight[Stamina]*(('F+ , F-'!U$2-[1]!tbl_gk[[#This Row],[Stamina]])/('F+ , F-'!U$2-'F+ , F-'!U$3))</f>
        <v>1.4598074526237249E-2</v>
      </c>
      <c r="V1047" s="2" cm="1">
        <f t="array" ref="V1047">[1]!table_weight[Strength]*(('F+ , F-'!V$2-[1]!tbl_gk[[#This Row],[Strength]])/('F+ , F-'!V$2-'F+ , F-'!V$3))</f>
        <v>1.6859344894026941E-2</v>
      </c>
      <c r="W1047" s="2" cm="1">
        <f t="array" ref="W1047">[1]!table_weight[LongShots]*(('F+ , F-'!W$2-[1]!tbl_gk[[#This Row],[LongShots]])/('F+ , F-'!W$2-'F+ , F-'!W$3))</f>
        <v>9.0897623305407575E-3</v>
      </c>
      <c r="X1047" s="2" cm="1">
        <f t="array" ref="X1047">[1]!table_weight[Aggression]*(('F+ , F-'!X$2-[1]!tbl_gk[[#This Row],[Aggression]])/('F+ , F-'!X$2-'F+ , F-'!X$3))</f>
        <v>1.034377852144811E-2</v>
      </c>
      <c r="Y1047" s="2" cm="1">
        <f t="array" ref="Y1047">[1]!table_weight[Interceptions]*(('F+ , F-'!Y$2-[1]!tbl_gk[[#This Row],[Interceptions]])/('F+ , F-'!Y$2-'F+ , F-'!Y$3))</f>
        <v>1.6621279690131864E-2</v>
      </c>
      <c r="Z1047" s="2" cm="1">
        <f t="array" ref="Z1047">[1]!table_weight[Positioning]*(('F+ , F-'!Z$2-[1]!tbl_gk[[#This Row],[Positioning]])/('F+ , F-'!Z$2-'F+ , F-'!Z$3))</f>
        <v>1.6267788932832863E-3</v>
      </c>
      <c r="AA1047" s="2" cm="1">
        <f t="array" ref="AA1047">[1]!table_weight[Vision]*(('F+ , F-'!AA$2-[1]!tbl_gk[[#This Row],[Vision]])/('F+ , F-'!AA$2-'F+ , F-'!AA$3))</f>
        <v>8.5184058411925615E-3</v>
      </c>
      <c r="AB1047" s="2" cm="1">
        <f t="array" ref="AB1047">[1]!table_weight[Penalties]*(('F+ , F-'!AB$2-[1]!tbl_gk[[#This Row],[Penalties]])/('F+ , F-'!AB$2-'F+ , F-'!AB$3))</f>
        <v>2.153089711698467E-3</v>
      </c>
      <c r="AC1047" s="2" cm="1">
        <f t="array" ref="AC1047">[1]!table_weight[Composure]*(('F+ , F-'!AC$2-[1]!tbl_gk[[#This Row],[Composure]])/('F+ , F-'!AC$2-'F+ , F-'!AC$3))</f>
        <v>8.5397552292657128E-4</v>
      </c>
      <c r="AD1047" s="2" cm="1">
        <f t="array" ref="AD1047">[1]!table_weight[Marking]*(('F+ , F-'!AD$2-[1]!tbl_gk[[#This Row],[Marking]])/('F+ , F-'!AD$2-'F+ , F-'!AD$3))</f>
        <v>1.41973430686543E-2</v>
      </c>
      <c r="AE1047" s="2" cm="1">
        <f t="array" ref="AE1047">[1]!table_weight[StandingTackle]*(('F+ , F-'!AE$2-[1]!tbl_gk[[#This Row],[StandingTackle]])/('F+ , F-'!AE$2-'F+ , F-'!AE$3))</f>
        <v>2.465854322450484E-2</v>
      </c>
      <c r="AF1047" s="2" cm="1">
        <f t="array" ref="AF1047">[1]!table_weight[SlidingTackle]*(('F+ , F-'!AF$2-[1]!tbl_gk[[#This Row],[SlidingTackle]])/('F+ , F-'!AF$2-'F+ , F-'!AF$3))</f>
        <v>8.9667429907290316E-3</v>
      </c>
      <c r="AG1047" s="2" cm="1">
        <f t="array" ref="AG1047">[1]!table_weight[GKDiving]*(('F+ , F-'!AG$2-[1]!tbl_gk[[#This Row],[GKDiving]])/('F+ , F-'!AG$2-'F+ , F-'!AG$3))</f>
        <v>4.7827299462529123E-2</v>
      </c>
      <c r="AH1047" s="2" cm="1">
        <f t="array" ref="AH1047">[1]!table_weight[GKHandling]*(('F+ , F-'!AH$2-[1]!tbl_gk[[#This Row],[GKHandling]])/('F+ , F-'!AH$2-'F+ , F-'!AH$3))</f>
        <v>4.9906747265247783E-2</v>
      </c>
      <c r="AI1047" s="2" cm="1">
        <f t="array" ref="AI1047">[1]!table_weight[GKKicking]*(('F+ , F-'!AI$2-[1]!tbl_gk[[#This Row],[GKKicking]])/('F+ , F-'!AI$2-'F+ , F-'!AI$3))</f>
        <v>2.6832978399756596E-2</v>
      </c>
      <c r="AJ1047" s="2" cm="1">
        <f t="array" ref="AJ1047">[1]!table_weight[GKPositioning]*(('F+ , F-'!AJ$2-[1]!tbl_gk[[#This Row],[GKPositioning]])/('F+ , F-'!AJ$2-'F+ , F-'!AJ$3))</f>
        <v>1.8290000234022125E-2</v>
      </c>
      <c r="AK1047" s="2" cm="1">
        <f t="array" ref="AK1047">[1]!table_weight[GKReflexes]*(('F+ , F-'!AK$2-[1]!tbl_gk[[#This Row],[GKReflexes]])/('F+ , F-'!AK$2-'F+ , F-'!AK$3))</f>
        <v>5.4659770814318998E-2</v>
      </c>
    </row>
    <row r="1048" spans="1:37" x14ac:dyDescent="0.55000000000000004">
      <c r="A1048" s="7">
        <f>[1]!tbl_gk[[#This Row],[ID]]</f>
        <v>239816</v>
      </c>
      <c r="B1048" s="1" cm="1">
        <f t="array" ref="B1048">[1]!table_weight[ValueEUR]*(('F+ , F-'!B$2-[1]!tbl_gk[[#This Row],[ValueEUR]])/('F+ , F-'!B$2-'F+ , F-'!B$3))</f>
        <v>5.5281853717627303E-4</v>
      </c>
      <c r="C1048" s="1" cm="1">
        <f t="array" ref="C1048">[1]!table_weight[WageEUR]*(('F+ , F-'!C$2-[1]!tbl_gk[[#This Row],[WageEUR]])/('F+ , F-'!C$2-'F+ , F-'!C$3))</f>
        <v>1.1736280592825449E-3</v>
      </c>
      <c r="D1048" s="1" cm="1">
        <f t="array" ref="D1048">[1]!table_weight[Crossing]*(('F+ , F-'!D$2-[1]!tbl_gk[[#This Row],[Crossing]])/('F+ , F-'!D$2-'F+ , F-'!D$3))</f>
        <v>3.5866971962916043E-2</v>
      </c>
      <c r="E1048" s="1" cm="1">
        <f t="array" ref="E1048">[1]!table_weight[Finishing]*(('F+ , F-'!E$2-[1]!tbl_gk[[#This Row],[Finishing]])/('F+ , F-'!E$2-'F+ , F-'!E$3))</f>
        <v>1.8966763005780131E-2</v>
      </c>
      <c r="F1048" s="1" cm="1">
        <f t="array" ref="F1048">[1]!table_weight[HeadingAccuracy]*(('F+ , F-'!F$2-[1]!tbl_gk[[#This Row],[HeadingAccuracy]])/('F+ , F-'!F$2-'F+ , F-'!F$3))</f>
        <v>1.00216539308148E-2</v>
      </c>
      <c r="G1048" s="1" cm="1">
        <f t="array" ref="G1048">[1]!table_weight[ShortPassing]*(('F+ , F-'!G$2-[1]!tbl_gk[[#This Row],[ShortPassing]])/('F+ , F-'!G$2-'F+ , F-'!G$3))</f>
        <v>6.3285326414520199E-2</v>
      </c>
      <c r="H1048" s="1" cm="1">
        <f t="array" ref="H1048">[1]!table_weight[Volleys]*(('F+ , F-'!H$2-[1]!tbl_gk[[#This Row],[Volleys]])/('F+ , F-'!H$2-'F+ , F-'!H$3))</f>
        <v>2.1990449861774069E-3</v>
      </c>
      <c r="I1048" s="1" cm="1">
        <f t="array" ref="I1048">[1]!table_weight[Dribbling]*(('F+ , F-'!I$2-[1]!tbl_gk[[#This Row],[Dribbling]])/('F+ , F-'!I$2-'F+ , F-'!I$3))</f>
        <v>1.7601807988178481E-2</v>
      </c>
      <c r="J1048" s="1" cm="1">
        <f t="array" ref="J1048">[1]!table_weight[Curve]*(('F+ , F-'!J$2-[1]!tbl_gk[[#This Row],[Curve]])/('F+ , F-'!J$2-'F+ , F-'!J$3))</f>
        <v>9.295879390190295E-3</v>
      </c>
      <c r="K1048" s="1" cm="1">
        <f t="array" ref="K1048">[1]!table_weight[FKAccuracy]*(('F+ , F-'!K$2-[1]!tbl_gk[[#This Row],[FKAccuracy]])/('F+ , F-'!K$2-'F+ , F-'!K$3))</f>
        <v>9.5832065713416324E-3</v>
      </c>
      <c r="L1048" s="1" cm="1">
        <f t="array" ref="L1048">[1]!table_weight[LongPassing]*(('F+ , F-'!L$2-[1]!tbl_gk[[#This Row],[LongPassing]])/('F+ , F-'!L$2-'F+ , F-'!L$3))</f>
        <v>2.7071205003789917E-2</v>
      </c>
      <c r="M1048" s="1" cm="1">
        <f t="array" ref="M1048">[1]!table_weight[BallControl]*(('F+ , F-'!M$2-[1]!tbl_gk[[#This Row],[BallControl]])/('F+ , F-'!M$2-'F+ , F-'!M$3))</f>
        <v>1.6515276630883511E-2</v>
      </c>
      <c r="N1048" s="1" cm="1">
        <f t="array" ref="N1048">[1]!table_weight[Acceleration]*(('F+ , F-'!N$2-[1]!tbl_gk[[#This Row],[Acceleration]])/('F+ , F-'!N$2-'F+ , F-'!N$3))</f>
        <v>6.5391291898566463E-3</v>
      </c>
      <c r="O1048" s="1" cm="1">
        <f t="array" ref="O1048">[1]!table_weight[SprintSpeed]*(('F+ , F-'!O$2-[1]!tbl_gk[[#This Row],[SprintSpeed]])/('F+ , F-'!O$2-'F+ , F-'!O$3))</f>
        <v>1.0119866139336769E-2</v>
      </c>
      <c r="P1048" s="1" cm="1">
        <f t="array" ref="P1048">[1]!table_weight[Agility]*(('F+ , F-'!P$2-[1]!tbl_gk[[#This Row],[Agility]])/('F+ , F-'!P$2-'F+ , F-'!P$3))</f>
        <v>4.2123984928974139E-3</v>
      </c>
      <c r="Q1048" s="1" cm="1">
        <f t="array" ref="Q1048">[1]!table_weight[Reactions]*(('F+ , F-'!Q$2-[1]!tbl_gk[[#This Row],[Reactions]])/('F+ , F-'!Q$2-'F+ , F-'!Q$3))</f>
        <v>1.7531828002454398E-3</v>
      </c>
      <c r="R1048" s="1" cm="1">
        <f t="array" ref="R1048">[1]!table_weight[Balance]*(('F+ , F-'!R$2-[1]!tbl_gk[[#This Row],[Balance]])/('F+ , F-'!R$2-'F+ , F-'!R$3))</f>
        <v>1.6763626655408076E-3</v>
      </c>
      <c r="S1048" s="1" cm="1">
        <f t="array" ref="S1048">[1]!table_weight[ShotPower]*(('F+ , F-'!S$2-[1]!tbl_gk[[#This Row],[ShotPower]])/('F+ , F-'!S$2-'F+ , F-'!S$3))</f>
        <v>5.1941499031661464E-3</v>
      </c>
      <c r="T1048" s="1" cm="1">
        <f t="array" ref="T1048">[1]!table_weight[Jumping]*(('F+ , F-'!T$2-[1]!tbl_gk[[#This Row],[Jumping]])/('F+ , F-'!T$2-'F+ , F-'!T$3))</f>
        <v>2.4043887454979003E-3</v>
      </c>
      <c r="U1048" s="1" cm="1">
        <f t="array" ref="U1048">[1]!table_weight[Stamina]*(('F+ , F-'!U$2-[1]!tbl_gk[[#This Row],[Stamina]])/('F+ , F-'!U$2-'F+ , F-'!U$3))</f>
        <v>1.0304523194991E-2</v>
      </c>
      <c r="V1048" s="1" cm="1">
        <f t="array" ref="V1048">[1]!table_weight[Strength]*(('F+ , F-'!V$2-[1]!tbl_gk[[#This Row],[Strength]])/('F+ , F-'!V$2-'F+ , F-'!V$3))</f>
        <v>1.4197343068654266E-2</v>
      </c>
      <c r="W1048" s="1" cm="1">
        <f t="array" ref="W1048">[1]!table_weight[LongShots]*(('F+ , F-'!W$2-[1]!tbl_gk[[#This Row],[LongShots]])/('F+ , F-'!W$2-'F+ , F-'!W$3))</f>
        <v>1.0128592311173986E-2</v>
      </c>
      <c r="X1048" s="1" cm="1">
        <f t="array" ref="X1048">[1]!table_weight[Aggression]*(('F+ , F-'!X$2-[1]!tbl_gk[[#This Row],[Aggression]])/('F+ , F-'!X$2-'F+ , F-'!X$3))</f>
        <v>1.642835412229994E-2</v>
      </c>
      <c r="Y1048" s="1" cm="1">
        <f t="array" ref="Y1048">[1]!table_weight[Interceptions]*(('F+ , F-'!Y$2-[1]!tbl_gk[[#This Row],[Interceptions]])/('F+ , F-'!Y$2-'F+ , F-'!Y$3))</f>
        <v>1.8006386330976187E-2</v>
      </c>
      <c r="Z1048" s="1" cm="1">
        <f t="array" ref="Z1048">[1]!table_weight[Positioning]*(('F+ , F-'!Z$2-[1]!tbl_gk[[#This Row],[Positioning]])/('F+ , F-'!Z$2-'F+ , F-'!Z$3))</f>
        <v>2.3662238447756888E-3</v>
      </c>
      <c r="AA1048" s="1" cm="1">
        <f t="array" ref="AA1048">[1]!table_weight[Vision]*(('F+ , F-'!AA$2-[1]!tbl_gk[[#This Row],[Vision]])/('F+ , F-'!AA$2-'F+ , F-'!AA$3))</f>
        <v>2.8394686137308535E-2</v>
      </c>
      <c r="AB1048" s="1" cm="1">
        <f t="array" ref="AB1048">[1]!table_weight[Penalties]*(('F+ , F-'!AB$2-[1]!tbl_gk[[#This Row],[Penalties]])/('F+ , F-'!AB$2-'F+ , F-'!AB$3))</f>
        <v>2.3096780543674466E-3</v>
      </c>
      <c r="AC1048" s="1" cm="1">
        <f t="array" ref="AC1048">[1]!table_weight[Composure]*(('F+ , F-'!AC$2-[1]!tbl_gk[[#This Row],[Composure]])/('F+ , F-'!AC$2-'F+ , F-'!AC$3))</f>
        <v>1.8680714564018749E-3</v>
      </c>
      <c r="AD1048" s="1" cm="1">
        <f t="array" ref="AD1048">[1]!table_weight[Marking]*(('F+ , F-'!AD$2-[1]!tbl_gk[[#This Row],[Marking]])/('F+ , F-'!AD$2-'F+ , F-'!AD$3))</f>
        <v>3.6282098953227655E-2</v>
      </c>
      <c r="AE1048" s="1" cm="1">
        <f t="array" ref="AE1048">[1]!table_weight[StandingTackle]*(('F+ , F-'!AE$2-[1]!tbl_gk[[#This Row],[StandingTackle]])/('F+ , F-'!AE$2-'F+ , F-'!AE$3))</f>
        <v>3.1383600467551613E-2</v>
      </c>
      <c r="AF1048" s="1" cm="1">
        <f t="array" ref="AF1048">[1]!table_weight[SlidingTackle]*(('F+ , F-'!AF$2-[1]!tbl_gk[[#This Row],[SlidingTackle]])/('F+ , F-'!AF$2-'F+ , F-'!AF$3))</f>
        <v>8.9667429907290316E-3</v>
      </c>
      <c r="AG1048" s="1" cm="1">
        <f t="array" ref="AG1048">[1]!table_weight[GKDiving]*(('F+ , F-'!AG$2-[1]!tbl_gk[[#This Row],[GKDiving]])/('F+ , F-'!AG$2-'F+ , F-'!AG$3))</f>
        <v>3.4162356758949373E-2</v>
      </c>
      <c r="AH1048" s="1" cm="1">
        <f t="array" ref="AH1048">[1]!table_weight[GKHandling]*(('F+ , F-'!AH$2-[1]!tbl_gk[[#This Row],[GKHandling]])/('F+ , F-'!AH$2-'F+ , F-'!AH$3))</f>
        <v>3.7430060448935834E-2</v>
      </c>
      <c r="AI1048" s="1" cm="1">
        <f t="array" ref="AI1048">[1]!table_weight[GKKicking]*(('F+ , F-'!AI$2-[1]!tbl_gk[[#This Row],[GKKicking]])/('F+ , F-'!AI$2-'F+ , F-'!AI$3))</f>
        <v>2.414968055978094E-2</v>
      </c>
      <c r="AJ1048" s="1" cm="1">
        <f t="array" ref="AJ1048">[1]!table_weight[GKPositioning]*(('F+ , F-'!AJ$2-[1]!tbl_gk[[#This Row],[GKPositioning]])/('F+ , F-'!AJ$2-'F+ , F-'!AJ$3))</f>
        <v>1.5136551917811415E-2</v>
      </c>
      <c r="AK1048" s="1" cm="1">
        <f t="array" ref="AK1048">[1]!table_weight[GKReflexes]*(('F+ , F-'!AK$2-[1]!tbl_gk[[#This Row],[GKReflexes]])/('F+ , F-'!AK$2-'F+ , F-'!AK$3))</f>
        <v>3.4617854849068701E-2</v>
      </c>
    </row>
    <row r="1049" spans="1:37" x14ac:dyDescent="0.55000000000000004">
      <c r="A1049" s="8">
        <f>[1]!tbl_gk[[#This Row],[ID]]</f>
        <v>239999</v>
      </c>
      <c r="B1049" s="2" cm="1">
        <f t="array" ref="B1049">[1]!table_weight[ValueEUR]*(('F+ , F-'!B$2-[1]!tbl_gk[[#This Row],[ValueEUR]])/('F+ , F-'!B$2-'F+ , F-'!B$3))</f>
        <v>3.9848617057206497E-4</v>
      </c>
      <c r="C1049" s="2" cm="1">
        <f t="array" ref="C1049">[1]!table_weight[WageEUR]*(('F+ , F-'!C$2-[1]!tbl_gk[[#This Row],[WageEUR]])/('F+ , F-'!C$2-'F+ , F-'!C$3))</f>
        <v>3.9120935309418161E-4</v>
      </c>
      <c r="D1049" s="2" cm="1">
        <f t="array" ref="D1049">[1]!table_weight[Crossing]*(('F+ , F-'!D$2-[1]!tbl_gk[[#This Row],[Crossing]])/('F+ , F-'!D$2-'F+ , F-'!D$3))</f>
        <v>3.5866971962916043E-2</v>
      </c>
      <c r="E1049" s="2" cm="1">
        <f t="array" ref="E1049">[1]!table_weight[Finishing]*(('F+ , F-'!E$2-[1]!tbl_gk[[#This Row],[Finishing]])/('F+ , F-'!E$2-'F+ , F-'!E$3))</f>
        <v>1.7968512321265388E-2</v>
      </c>
      <c r="F1049" s="2" cm="1">
        <f t="array" ref="F1049">[1]!table_weight[HeadingAccuracy]*(('F+ , F-'!F$2-[1]!tbl_gk[[#This Row],[HeadingAccuracy]])/('F+ , F-'!F$2-'F+ , F-'!F$3))</f>
        <v>1.0439222844598752E-2</v>
      </c>
      <c r="G1049" s="2" cm="1">
        <f t="array" ref="G1049">[1]!table_weight[ShortPassing]*(('F+ , F-'!G$2-[1]!tbl_gk[[#This Row],[ShortPassing]])/('F+ , F-'!G$2-'F+ , F-'!G$3))</f>
        <v>4.781557995763748E-2</v>
      </c>
      <c r="H1049" s="2" cm="1">
        <f t="array" ref="H1049">[1]!table_weight[Volleys]*(('F+ , F-'!H$2-[1]!tbl_gk[[#This Row],[Volleys]])/('F+ , F-'!H$2-'F+ , F-'!H$3))</f>
        <v>1.9675665665797848E-3</v>
      </c>
      <c r="I1049" s="2" cm="1">
        <f t="array" ref="I1049">[1]!table_weight[Dribbling]*(('F+ , F-'!I$2-[1]!tbl_gk[[#This Row],[Dribbling]])/('F+ , F-'!I$2-'F+ , F-'!I$3))</f>
        <v>2.5424833760702249E-2</v>
      </c>
      <c r="J1049" s="2" cm="1">
        <f t="array" ref="J1049">[1]!table_weight[Curve]*(('F+ , F-'!J$2-[1]!tbl_gk[[#This Row],[Curve]])/('F+ , F-'!J$2-'F+ , F-'!J$3))</f>
        <v>9.9719433458404991E-3</v>
      </c>
      <c r="K1049" s="2" cm="1">
        <f t="array" ref="K1049">[1]!table_weight[FKAccuracy]*(('F+ , F-'!K$2-[1]!tbl_gk[[#This Row],[FKAccuracy]])/('F+ , F-'!K$2-'F+ , F-'!K$3))</f>
        <v>9.4310921813203358E-3</v>
      </c>
      <c r="L1049" s="2" cm="1">
        <f t="array" ref="L1049">[1]!table_weight[LongPassing]*(('F+ , F-'!L$2-[1]!tbl_gk[[#This Row],[LongPassing]])/('F+ , F-'!L$2-'F+ , F-'!L$3))</f>
        <v>2.8695477304017315E-2</v>
      </c>
      <c r="M1049" s="2" cm="1">
        <f t="array" ref="M1049">[1]!table_weight[BallControl]*(('F+ , F-'!M$2-[1]!tbl_gk[[#This Row],[BallControl]])/('F+ , F-'!M$2-'F+ , F-'!M$3))</f>
        <v>1.3472988830457604E-2</v>
      </c>
      <c r="N1049" s="2" cm="1">
        <f t="array" ref="N1049">[1]!table_weight[Acceleration]*(('F+ , F-'!N$2-[1]!tbl_gk[[#This Row],[Acceleration]])/('F+ , F-'!N$2-'F+ , F-'!N$3))</f>
        <v>8.1175396839599755E-3</v>
      </c>
      <c r="O1049" s="2" cm="1">
        <f t="array" ref="O1049">[1]!table_weight[SprintSpeed]*(('F+ , F-'!O$2-[1]!tbl_gk[[#This Row],[SprintSpeed]])/('F+ , F-'!O$2-'F+ , F-'!O$3))</f>
        <v>9.838758746577414E-3</v>
      </c>
      <c r="P1049" s="2" cm="1">
        <f t="array" ref="P1049">[1]!table_weight[Agility]*(('F+ , F-'!P$2-[1]!tbl_gk[[#This Row],[Agility]])/('F+ , F-'!P$2-'F+ , F-'!P$3))</f>
        <v>4.680442769886016E-3</v>
      </c>
      <c r="Q1049" s="2" cm="1">
        <f t="array" ref="Q1049">[1]!table_weight[Reactions]*(('F+ , F-'!Q$2-[1]!tbl_gk[[#This Row],[Reactions]])/('F+ , F-'!Q$2-'F+ , F-'!Q$3))</f>
        <v>1.0828482001515951E-3</v>
      </c>
      <c r="R1049" s="2" cm="1">
        <f t="array" ref="R1049">[1]!table_weight[Balance]*(('F+ , F-'!R$2-[1]!tbl_gk[[#This Row],[Balance]])/('F+ , F-'!R$2-'F+ , F-'!R$3))</f>
        <v>1.9247126900653719E-3</v>
      </c>
      <c r="S1049" s="2" cm="1">
        <f t="array" ref="S1049">[1]!table_weight[ShotPower]*(('F+ , F-'!S$2-[1]!tbl_gk[[#This Row],[ShotPower]])/('F+ , F-'!S$2-'F+ , F-'!S$3))</f>
        <v>5.9732723886410689E-3</v>
      </c>
      <c r="T1049" s="2" cm="1">
        <f t="array" ref="T1049">[1]!table_weight[Jumping]*(('F+ , F-'!T$2-[1]!tbl_gk[[#This Row],[Jumping]])/('F+ , F-'!T$2-'F+ , F-'!T$3))</f>
        <v>1.7174205324985003E-3</v>
      </c>
      <c r="U1049" s="2" cm="1">
        <f t="array" ref="U1049">[1]!table_weight[Stamina]*(('F+ , F-'!U$2-[1]!tbl_gk[[#This Row],[Stamina]])/('F+ , F-'!U$2-'F+ , F-'!U$3))</f>
        <v>2.2326466922480501E-2</v>
      </c>
      <c r="V1049" s="2" cm="1">
        <f t="array" ref="V1049">[1]!table_weight[Strength]*(('F+ , F-'!V$2-[1]!tbl_gk[[#This Row],[Strength]])/('F+ , F-'!V$2-'F+ , F-'!V$3))</f>
        <v>2.8394686137308531E-2</v>
      </c>
      <c r="W1049" s="2" cm="1">
        <f t="array" ref="W1049">[1]!table_weight[LongShots]*(('F+ , F-'!W$2-[1]!tbl_gk[[#This Row],[LongShots]])/('F+ , F-'!W$2-'F+ , F-'!W$3))</f>
        <v>1.0388299806332293E-2</v>
      </c>
      <c r="X1049" s="2" cm="1">
        <f t="array" ref="X1049">[1]!table_weight[Aggression]*(('F+ , F-'!X$2-[1]!tbl_gk[[#This Row],[Aggression]])/('F+ , F-'!X$2-'F+ , F-'!X$3))</f>
        <v>1.034377852144811E-2</v>
      </c>
      <c r="Y1049" s="2" cm="1">
        <f t="array" ref="Y1049">[1]!table_weight[Interceptions]*(('F+ , F-'!Y$2-[1]!tbl_gk[[#This Row],[Interceptions]])/('F+ , F-'!Y$2-'F+ , F-'!Y$3))</f>
        <v>2.4931919535197796E-2</v>
      </c>
      <c r="Z1049" s="2" cm="1">
        <f t="array" ref="Z1049">[1]!table_weight[Positioning]*(('F+ , F-'!Z$2-[1]!tbl_gk[[#This Row],[Positioning]])/('F+ , F-'!Z$2-'F+ , F-'!Z$3))</f>
        <v>1.7746678835817667E-3</v>
      </c>
      <c r="AA1049" s="2" cm="1">
        <f t="array" ref="AA1049">[1]!table_weight[Vision]*(('F+ , F-'!AA$2-[1]!tbl_gk[[#This Row],[Vision]])/('F+ , F-'!AA$2-'F+ , F-'!AA$3))</f>
        <v>1.4197343068654267E-2</v>
      </c>
      <c r="AB1049" s="2" cm="1">
        <f t="array" ref="AB1049">[1]!table_weight[Penalties]*(('F+ , F-'!AB$2-[1]!tbl_gk[[#This Row],[Penalties]])/('F+ , F-'!AB$2-'F+ , F-'!AB$3))</f>
        <v>2.3879722257019362E-3</v>
      </c>
      <c r="AC1049" s="2" cm="1">
        <f t="array" ref="AC1049">[1]!table_weight[Composure]*(('F+ , F-'!AC$2-[1]!tbl_gk[[#This Row],[Composure]])/('F+ , F-'!AC$2-'F+ , F-'!AC$3))</f>
        <v>1.9214449265847853E-3</v>
      </c>
      <c r="AD1049" s="2" cm="1">
        <f t="array" ref="AD1049">[1]!table_weight[Marking]*(('F+ , F-'!AD$2-[1]!tbl_gk[[#This Row],[Marking]])/('F+ , F-'!AD$2-'F+ , F-'!AD$3))</f>
        <v>2.5239721010940977E-2</v>
      </c>
      <c r="AE1049" s="2" cm="1">
        <f t="array" ref="AE1049">[1]!table_weight[StandingTackle]*(('F+ , F-'!AE$2-[1]!tbl_gk[[#This Row],[StandingTackle]])/('F+ , F-'!AE$2-'F+ , F-'!AE$3))</f>
        <v>2.465854322450484E-2</v>
      </c>
      <c r="AF1049" s="2" cm="1">
        <f t="array" ref="AF1049">[1]!table_weight[SlidingTackle]*(('F+ , F-'!AF$2-[1]!tbl_gk[[#This Row],[SlidingTackle]])/('F+ , F-'!AF$2-'F+ , F-'!AF$3))</f>
        <v>9.7139715732897855E-3</v>
      </c>
      <c r="AG1049" s="2" cm="1">
        <f t="array" ref="AG1049">[1]!table_weight[GKDiving]*(('F+ , F-'!AG$2-[1]!tbl_gk[[#This Row],[GKDiving]])/('F+ , F-'!AG$2-'F+ , F-'!AG$3))</f>
        <v>3.4162356758949373E-2</v>
      </c>
      <c r="AH1049" s="2" cm="1">
        <f t="array" ref="AH1049">[1]!table_weight[GKHandling]*(('F+ , F-'!AH$2-[1]!tbl_gk[[#This Row],[GKHandling]])/('F+ , F-'!AH$2-'F+ , F-'!AH$3))</f>
        <v>4.4559595772542655E-2</v>
      </c>
      <c r="AI1049" s="2" cm="1">
        <f t="array" ref="AI1049">[1]!table_weight[GKKicking]*(('F+ , F-'!AI$2-[1]!tbl_gk[[#This Row],[GKKicking]])/('F+ , F-'!AI$2-'F+ , F-'!AI$3))</f>
        <v>2.7727411013081817E-2</v>
      </c>
      <c r="AJ1049" s="2" cm="1">
        <f t="array" ref="AJ1049">[1]!table_weight[GKPositioning]*(('F+ , F-'!AJ$2-[1]!tbl_gk[[#This Row],[GKPositioning]])/('F+ , F-'!AJ$2-'F+ , F-'!AJ$3))</f>
        <v>1.7659310570779983E-2</v>
      </c>
      <c r="AK1049" s="2" cm="1">
        <f t="array" ref="AK1049">[1]!table_weight[GKReflexes]*(('F+ , F-'!AK$2-[1]!tbl_gk[[#This Row],[GKReflexes]])/('F+ , F-'!AK$2-'F+ , F-'!AK$3))</f>
        <v>3.8261839570023298E-2</v>
      </c>
    </row>
    <row r="1050" spans="1:37" x14ac:dyDescent="0.55000000000000004">
      <c r="A1050" s="7">
        <f>[1]!tbl_gk[[#This Row],[ID]]</f>
        <v>240091</v>
      </c>
      <c r="B1050" s="1" cm="1">
        <f t="array" ref="B1050">[1]!table_weight[ValueEUR]*(('F+ , F-'!B$2-[1]!tbl_gk[[#This Row],[ValueEUR]])/('F+ , F-'!B$2-'F+ , F-'!B$3))</f>
        <v>4.7815253821315721E-3</v>
      </c>
      <c r="C1050" s="1" cm="1">
        <f t="array" ref="C1050">[1]!table_weight[WageEUR]*(('F+ , F-'!C$2-[1]!tbl_gk[[#This Row],[WageEUR]])/('F+ , F-'!C$2-'F+ , F-'!C$3))</f>
        <v>1.4865955417578903E-3</v>
      </c>
      <c r="D1050" s="1" cm="1">
        <f t="array" ref="D1050">[1]!table_weight[Crossing]*(('F+ , F-'!D$2-[1]!tbl_gk[[#This Row],[Crossing]])/('F+ , F-'!D$2-'F+ , F-'!D$3))</f>
        <v>3.6987814836757178E-2</v>
      </c>
      <c r="E1050" s="1" cm="1">
        <f t="array" ref="E1050">[1]!table_weight[Finishing]*(('F+ , F-'!E$2-[1]!tbl_gk[[#This Row],[Finishing]])/('F+ , F-'!E$2-'F+ , F-'!E$3))</f>
        <v>2.096326437480962E-2</v>
      </c>
      <c r="F1050" s="1" cm="1">
        <f t="array" ref="F1050">[1]!table_weight[HeadingAccuracy]*(('F+ , F-'!F$2-[1]!tbl_gk[[#This Row],[HeadingAccuracy]])/('F+ , F-'!F$2-'F+ , F-'!F$3))</f>
        <v>1.1691929585950599E-2</v>
      </c>
      <c r="G1050" s="1" cm="1">
        <f t="array" ref="G1050">[1]!table_weight[ShortPassing]*(('F+ , F-'!G$2-[1]!tbl_gk[[#This Row],[ShortPassing]])/('F+ , F-'!G$2-'F+ , F-'!G$3))</f>
        <v>5.0628261131616156E-2</v>
      </c>
      <c r="H1050" s="1" cm="1">
        <f t="array" ref="H1050">[1]!table_weight[Volleys]*(('F+ , F-'!H$2-[1]!tbl_gk[[#This Row],[Volleys]])/('F+ , F-'!H$2-'F+ , F-'!H$3))</f>
        <v>2.1990449861774069E-3</v>
      </c>
      <c r="I1050" s="1" cm="1">
        <f t="array" ref="I1050">[1]!table_weight[Dribbling]*(('F+ , F-'!I$2-[1]!tbl_gk[[#This Row],[Dribbling]])/('F+ , F-'!I$2-'F+ , F-'!I$3))</f>
        <v>1.8579686209743949E-2</v>
      </c>
      <c r="J1050" s="1" cm="1">
        <f t="array" ref="J1050">[1]!table_weight[Curve]*(('F+ , F-'!J$2-[1]!tbl_gk[[#This Row],[Curve]])/('F+ , F-'!J$2-'F+ , F-'!J$3))</f>
        <v>9.295879390190295E-3</v>
      </c>
      <c r="K1050" s="1" cm="1">
        <f t="array" ref="K1050">[1]!table_weight[FKAccuracy]*(('F+ , F-'!K$2-[1]!tbl_gk[[#This Row],[FKAccuracy]])/('F+ , F-'!K$2-'F+ , F-'!K$3))</f>
        <v>9.7353209613629272E-3</v>
      </c>
      <c r="L1050" s="1" cm="1">
        <f t="array" ref="L1050">[1]!table_weight[LongPassing]*(('F+ , F-'!L$2-[1]!tbl_gk[[#This Row],[LongPassing]])/('F+ , F-'!L$2-'F+ , F-'!L$3))</f>
        <v>2.2198388103107734E-2</v>
      </c>
      <c r="M1050" s="1" cm="1">
        <f t="array" ref="M1050">[1]!table_weight[BallControl]*(('F+ , F-'!M$2-[1]!tbl_gk[[#This Row],[BallControl]])/('F+ , F-'!M$2-'F+ , F-'!M$3))</f>
        <v>1.4342213916293577E-2</v>
      </c>
      <c r="N1050" s="1" cm="1">
        <f t="array" ref="N1050">[1]!table_weight[Acceleration]*(('F+ , F-'!N$2-[1]!tbl_gk[[#This Row],[Acceleration]])/('F+ , F-'!N$2-'F+ , F-'!N$3))</f>
        <v>8.3430268974033078E-3</v>
      </c>
      <c r="O1050" s="1" cm="1">
        <f t="array" ref="O1050">[1]!table_weight[SprintSpeed]*(('F+ , F-'!O$2-[1]!tbl_gk[[#This Row],[SprintSpeed]])/('F+ , F-'!O$2-'F+ , F-'!O$3))</f>
        <v>1.0119866139336769E-2</v>
      </c>
      <c r="P1050" s="1" cm="1">
        <f t="array" ref="P1050">[1]!table_weight[Agility]*(('F+ , F-'!P$2-[1]!tbl_gk[[#This Row],[Agility]])/('F+ , F-'!P$2-'F+ , F-'!P$3))</f>
        <v>4.3294095621445646E-3</v>
      </c>
      <c r="Q1050" s="1" cm="1">
        <f t="array" ref="Q1050">[1]!table_weight[Reactions]*(('F+ , F-'!Q$2-[1]!tbl_gk[[#This Row],[Reactions]])/('F+ , F-'!Q$2-'F+ , F-'!Q$3))</f>
        <v>1.2891050001804705E-3</v>
      </c>
      <c r="R1050" s="1" cm="1">
        <f t="array" ref="R1050">[1]!table_weight[Balance]*(('F+ , F-'!R$2-[1]!tbl_gk[[#This Row],[Balance]])/('F+ , F-'!R$2-'F+ , F-'!R$3))</f>
        <v>2.2351502207210773E-3</v>
      </c>
      <c r="S1050" s="1" cm="1">
        <f t="array" ref="S1050">[1]!table_weight[ShotPower]*(('F+ , F-'!S$2-[1]!tbl_gk[[#This Row],[ShotPower]])/('F+ , F-'!S$2-'F+ , F-'!S$3))</f>
        <v>3.635904932216303E-3</v>
      </c>
      <c r="T1050" s="1" cm="1">
        <f t="array" ref="T1050">[1]!table_weight[Jumping]*(('F+ , F-'!T$2-[1]!tbl_gk[[#This Row],[Jumping]])/('F+ , F-'!T$2-'F+ , F-'!T$3))</f>
        <v>3.0054859318723757E-3</v>
      </c>
      <c r="U1050" s="1" cm="1">
        <f t="array" ref="U1050">[1]!table_weight[Stamina]*(('F+ , F-'!U$2-[1]!tbl_gk[[#This Row],[Stamina]])/('F+ , F-'!U$2-'F+ , F-'!U$3))</f>
        <v>2.3185177188729752E-2</v>
      </c>
      <c r="V1050" s="1" cm="1">
        <f t="array" ref="V1050">[1]!table_weight[Strength]*(('F+ , F-'!V$2-[1]!tbl_gk[[#This Row],[Strength]])/('F+ , F-'!V$2-'F+ , F-'!V$3))</f>
        <v>2.8394686137308531E-2</v>
      </c>
      <c r="W1050" s="1" cm="1">
        <f t="array" ref="W1050">[1]!table_weight[LongShots]*(('F+ , F-'!W$2-[1]!tbl_gk[[#This Row],[LongShots]])/('F+ , F-'!W$2-'F+ , F-'!W$3))</f>
        <v>1.0388299806332293E-2</v>
      </c>
      <c r="X1050" s="1" cm="1">
        <f t="array" ref="X1050">[1]!table_weight[Aggression]*(('F+ , F-'!X$2-[1]!tbl_gk[[#This Row],[Aggression]])/('F+ , F-'!X$2-'F+ , F-'!X$3))</f>
        <v>1.7036811682385123E-2</v>
      </c>
      <c r="Y1050" s="1" cm="1">
        <f t="array" ref="Y1050">[1]!table_weight[Interceptions]*(('F+ , F-'!Y$2-[1]!tbl_gk[[#This Row],[Interceptions]])/('F+ , F-'!Y$2-'F+ , F-'!Y$3))</f>
        <v>2.0084046292242669E-2</v>
      </c>
      <c r="Z1050" s="1" cm="1">
        <f t="array" ref="Z1050">[1]!table_weight[Positioning]*(('F+ , F-'!Z$2-[1]!tbl_gk[[#This Row],[Positioning]])/('F+ , F-'!Z$2-'F+ , F-'!Z$3))</f>
        <v>1.7746678835817667E-3</v>
      </c>
      <c r="AA1050" s="1" cm="1">
        <f t="array" ref="AA1050">[1]!table_weight[Vision]*(('F+ , F-'!AA$2-[1]!tbl_gk[[#This Row],[Vision]])/('F+ , F-'!AA$2-'F+ , F-'!AA$3))</f>
        <v>4.2592029205962808E-3</v>
      </c>
      <c r="AB1050" s="1" cm="1">
        <f t="array" ref="AB1050">[1]!table_weight[Penalties]*(('F+ , F-'!AB$2-[1]!tbl_gk[[#This Row],[Penalties]])/('F+ , F-'!AB$2-'F+ , F-'!AB$3))</f>
        <v>2.3879722257019362E-3</v>
      </c>
      <c r="AC1050" s="1" cm="1">
        <f t="array" ref="AC1050">[1]!table_weight[Composure]*(('F+ , F-'!AC$2-[1]!tbl_gk[[#This Row],[Composure]])/('F+ , F-'!AC$2-'F+ , F-'!AC$3))</f>
        <v>8.0060205274366054E-4</v>
      </c>
      <c r="AD1050" s="1" cm="1">
        <f t="array" ref="AD1050">[1]!table_weight[Marking]*(('F+ , F-'!AD$2-[1]!tbl_gk[[#This Row],[Marking]])/('F+ , F-'!AD$2-'F+ , F-'!AD$3))</f>
        <v>1.1042377942286678E-2</v>
      </c>
      <c r="AE1050" s="1" cm="1">
        <f t="array" ref="AE1050">[1]!table_weight[StandingTackle]*(('F+ , F-'!AE$2-[1]!tbl_gk[[#This Row],[StandingTackle]])/('F+ , F-'!AE$2-'F+ , F-'!AE$3))</f>
        <v>3.1383600467551613E-2</v>
      </c>
      <c r="AF1050" s="1" cm="1">
        <f t="array" ref="AF1050">[1]!table_weight[SlidingTackle]*(('F+ , F-'!AF$2-[1]!tbl_gk[[#This Row],[SlidingTackle]])/('F+ , F-'!AF$2-'F+ , F-'!AF$3))</f>
        <v>8.9667429907290316E-3</v>
      </c>
      <c r="AG1050" s="1" cm="1">
        <f t="array" ref="AG1050">[1]!table_weight[GKDiving]*(('F+ , F-'!AG$2-[1]!tbl_gk[[#This Row],[GKDiving]])/('F+ , F-'!AG$2-'F+ , F-'!AG$3))</f>
        <v>1.8789296217422154E-2</v>
      </c>
      <c r="AH1050" s="1" cm="1">
        <f t="array" ref="AH1050">[1]!table_weight[GKHandling]*(('F+ , F-'!AH$2-[1]!tbl_gk[[#This Row],[GKHandling]])/('F+ , F-'!AH$2-'F+ , F-'!AH$3))</f>
        <v>2.1388605970820478E-2</v>
      </c>
      <c r="AI1050" s="1" cm="1">
        <f t="array" ref="AI1050">[1]!table_weight[GKKicking]*(('F+ , F-'!AI$2-[1]!tbl_gk[[#This Row],[GKKicking]])/('F+ , F-'!AI$2-'F+ , F-'!AI$3))</f>
        <v>1.6994219653179179E-2</v>
      </c>
      <c r="AJ1050" s="1" cm="1">
        <f t="array" ref="AJ1050">[1]!table_weight[GKPositioning]*(('F+ , F-'!AJ$2-[1]!tbl_gk[[#This Row],[GKPositioning]])/('F+ , F-'!AJ$2-'F+ , F-'!AJ$3))</f>
        <v>8.1989656221478496E-3</v>
      </c>
      <c r="AK1050" s="1" cm="1">
        <f t="array" ref="AK1050">[1]!table_weight[GKReflexes]*(('F+ , F-'!AK$2-[1]!tbl_gk[[#This Row],[GKReflexes]])/('F+ , F-'!AK$2-'F+ , F-'!AK$3))</f>
        <v>1.8219923604772998E-2</v>
      </c>
    </row>
    <row r="1051" spans="1:37" x14ac:dyDescent="0.55000000000000004">
      <c r="A1051" s="8">
        <f>[1]!tbl_gk[[#This Row],[ID]]</f>
        <v>240170</v>
      </c>
      <c r="B1051" s="2" cm="1">
        <f t="array" ref="B1051">[1]!table_weight[ValueEUR]*(('F+ , F-'!B$2-[1]!tbl_gk[[#This Row],[ValueEUR]])/('F+ , F-'!B$2-'F+ , F-'!B$3))</f>
        <v>3.367532239303818E-4</v>
      </c>
      <c r="C1051" s="2" cm="1">
        <f t="array" ref="C1051">[1]!table_weight[WageEUR]*(('F+ , F-'!C$2-[1]!tbl_gk[[#This Row],[WageEUR]])/('F+ , F-'!C$2-'F+ , F-'!C$3))</f>
        <v>2.3472561185650898E-4</v>
      </c>
      <c r="D1051" s="2" cm="1">
        <f t="array" ref="D1051">[1]!table_weight[Crossing]*(('F+ , F-'!D$2-[1]!tbl_gk[[#This Row],[Crossing]])/('F+ , F-'!D$2-'F+ , F-'!D$3))</f>
        <v>3.3625286215233793E-2</v>
      </c>
      <c r="E1051" s="2" cm="1">
        <f t="array" ref="E1051">[1]!table_weight[Finishing]*(('F+ , F-'!E$2-[1]!tbl_gk[[#This Row],[Finishing]])/('F+ , F-'!E$2-'F+ , F-'!E$3))</f>
        <v>2.1961515059324362E-2</v>
      </c>
      <c r="F1051" s="2" cm="1">
        <f t="array" ref="F1051">[1]!table_weight[HeadingAccuracy]*(('F+ , F-'!F$2-[1]!tbl_gk[[#This Row],[HeadingAccuracy]])/('F+ , F-'!F$2-'F+ , F-'!F$3))</f>
        <v>1.210949849973455E-2</v>
      </c>
      <c r="G1051" s="2" cm="1">
        <f t="array" ref="G1051">[1]!table_weight[ShortPassing]*(('F+ , F-'!G$2-[1]!tbl_gk[[#This Row],[ShortPassing]])/('F+ , F-'!G$2-'F+ , F-'!G$3))</f>
        <v>6.1878985827530868E-2</v>
      </c>
      <c r="H1051" s="2" cm="1">
        <f t="array" ref="H1051">[1]!table_weight[Volleys]*(('F+ , F-'!H$2-[1]!tbl_gk[[#This Row],[Volleys]])/('F+ , F-'!H$2-'F+ , F-'!H$3))</f>
        <v>2.4305234057750281E-3</v>
      </c>
      <c r="I1051" s="2" cm="1">
        <f t="array" ref="I1051">[1]!table_weight[Dribbling]*(('F+ , F-'!I$2-[1]!tbl_gk[[#This Row],[Dribbling]])/('F+ , F-'!I$2-'F+ , F-'!I$3))</f>
        <v>2.0535442652874894E-2</v>
      </c>
      <c r="J1051" s="2" cm="1">
        <f t="array" ref="J1051">[1]!table_weight[Curve]*(('F+ , F-'!J$2-[1]!tbl_gk[[#This Row],[Curve]])/('F+ , F-'!J$2-'F+ , F-'!J$3))</f>
        <v>9.8029273569279467E-3</v>
      </c>
      <c r="K1051" s="2" cm="1">
        <f t="array" ref="K1051">[1]!table_weight[FKAccuracy]*(('F+ , F-'!K$2-[1]!tbl_gk[[#This Row],[FKAccuracy]])/('F+ , F-'!K$2-'F+ , F-'!K$3))</f>
        <v>9.2789777912990392E-3</v>
      </c>
      <c r="L1051" s="2" cm="1">
        <f t="array" ref="L1051">[1]!table_weight[LongPassing]*(('F+ , F-'!L$2-[1]!tbl_gk[[#This Row],[LongPassing]])/('F+ , F-'!L$2-'F+ , F-'!L$3))</f>
        <v>2.7071205003789917E-2</v>
      </c>
      <c r="M1051" s="2" cm="1">
        <f t="array" ref="M1051">[1]!table_weight[BallControl]*(('F+ , F-'!M$2-[1]!tbl_gk[[#This Row],[BallControl]])/('F+ , F-'!M$2-'F+ , F-'!M$3))</f>
        <v>1.5646051545047536E-2</v>
      </c>
      <c r="N1051" s="2" cm="1">
        <f t="array" ref="N1051">[1]!table_weight[Acceleration]*(('F+ , F-'!N$2-[1]!tbl_gk[[#This Row],[Acceleration]])/('F+ , F-'!N$2-'F+ , F-'!N$3))</f>
        <v>8.3430268974033078E-3</v>
      </c>
      <c r="O1051" s="2" cm="1">
        <f t="array" ref="O1051">[1]!table_weight[SprintSpeed]*(('F+ , F-'!O$2-[1]!tbl_gk[[#This Row],[SprintSpeed]])/('F+ , F-'!O$2-'F+ , F-'!O$3))</f>
        <v>1.0400973532096125E-2</v>
      </c>
      <c r="P1051" s="2" cm="1">
        <f t="array" ref="P1051">[1]!table_weight[Agility]*(('F+ , F-'!P$2-[1]!tbl_gk[[#This Row],[Agility]])/('F+ , F-'!P$2-'F+ , F-'!P$3))</f>
        <v>4.680442769886016E-3</v>
      </c>
      <c r="Q1051" s="2" cm="1">
        <f t="array" ref="Q1051">[1]!table_weight[Reactions]*(('F+ , F-'!Q$2-[1]!tbl_gk[[#This Row],[Reactions]])/('F+ , F-'!Q$2-'F+ , F-'!Q$3))</f>
        <v>2.0110038002815341E-3</v>
      </c>
      <c r="R1051" s="2" cm="1">
        <f t="array" ref="R1051">[1]!table_weight[Balance]*(('F+ , F-'!R$2-[1]!tbl_gk[[#This Row],[Balance]])/('F+ , F-'!R$2-'F+ , F-'!R$3))</f>
        <v>1.3659251348851025E-3</v>
      </c>
      <c r="S1051" s="2" cm="1">
        <f t="array" ref="S1051">[1]!table_weight[ShotPower]*(('F+ , F-'!S$2-[1]!tbl_gk[[#This Row],[ShotPower]])/('F+ , F-'!S$2-'F+ , F-'!S$3))</f>
        <v>6.2329798837993753E-3</v>
      </c>
      <c r="T1051" s="2" cm="1">
        <f t="array" ref="T1051">[1]!table_weight[Jumping]*(('F+ , F-'!T$2-[1]!tbl_gk[[#This Row],[Jumping]])/('F+ , F-'!T$2-'F+ , F-'!T$3))</f>
        <v>2.0609046389982004E-3</v>
      </c>
      <c r="U1051" s="2" cm="1">
        <f t="array" ref="U1051">[1]!table_weight[Stamina]*(('F+ , F-'!U$2-[1]!tbl_gk[[#This Row],[Stamina]])/('F+ , F-'!U$2-'F+ , F-'!U$3))</f>
        <v>2.4043887454978999E-2</v>
      </c>
      <c r="V1051" s="2" cm="1">
        <f t="array" ref="V1051">[1]!table_weight[Strength]*(('F+ , F-'!V$2-[1]!tbl_gk[[#This Row],[Strength]])/('F+ , F-'!V$2-'F+ , F-'!V$3))</f>
        <v>2.662001825372675E-2</v>
      </c>
      <c r="W1051" s="2" cm="1">
        <f t="array" ref="W1051">[1]!table_weight[LongShots]*(('F+ , F-'!W$2-[1]!tbl_gk[[#This Row],[LongShots]])/('F+ , F-'!W$2-'F+ , F-'!W$3))</f>
        <v>9.86888481601568E-3</v>
      </c>
      <c r="X1051" s="2" cm="1">
        <f t="array" ref="X1051">[1]!table_weight[Aggression]*(('F+ , F-'!X$2-[1]!tbl_gk[[#This Row],[Aggression]])/('F+ , F-'!X$2-'F+ , F-'!X$3))</f>
        <v>1.5819896562214757E-2</v>
      </c>
      <c r="Y1051" s="2" cm="1">
        <f t="array" ref="Y1051">[1]!table_weight[Interceptions]*(('F+ , F-'!Y$2-[1]!tbl_gk[[#This Row],[Interceptions]])/('F+ , F-'!Y$2-'F+ , F-'!Y$3))</f>
        <v>2.6317026176042119E-2</v>
      </c>
      <c r="Z1051" s="2" cm="1">
        <f t="array" ref="Z1051">[1]!table_weight[Positioning]*(('F+ , F-'!Z$2-[1]!tbl_gk[[#This Row],[Positioning]])/('F+ , F-'!Z$2-'F+ , F-'!Z$3))</f>
        <v>2.2183348544772088E-3</v>
      </c>
      <c r="AA1051" s="2" cm="1">
        <f t="array" ref="AA1051">[1]!table_weight[Vision]*(('F+ , F-'!AA$2-[1]!tbl_gk[[#This Row],[Vision]])/('F+ , F-'!AA$2-'F+ , F-'!AA$3))</f>
        <v>1.8456545989250551E-2</v>
      </c>
      <c r="AB1051" s="2" cm="1">
        <f t="array" ref="AB1051">[1]!table_weight[Penalties]*(('F+ , F-'!AB$2-[1]!tbl_gk[[#This Row],[Penalties]])/('F+ , F-'!AB$2-'F+ , F-'!AB$3))</f>
        <v>2.3879722257019362E-3</v>
      </c>
      <c r="AC1051" s="2" cm="1">
        <f t="array" ref="AC1051">[1]!table_weight[Composure]*(('F+ , F-'!AC$2-[1]!tbl_gk[[#This Row],[Composure]])/('F+ , F-'!AC$2-'F+ , F-'!AC$3))</f>
        <v>1.7079510458531426E-3</v>
      </c>
      <c r="AD1051" s="2" cm="1">
        <f t="array" ref="AD1051">[1]!table_weight[Marking]*(('F+ , F-'!AD$2-[1]!tbl_gk[[#This Row],[Marking]])/('F+ , F-'!AD$2-'F+ , F-'!AD$3))</f>
        <v>2.9972168700492414E-2</v>
      </c>
      <c r="AE1051" s="2" cm="1">
        <f t="array" ref="AE1051">[1]!table_weight[StandingTackle]*(('F+ , F-'!AE$2-[1]!tbl_gk[[#This Row],[StandingTackle]])/('F+ , F-'!AE$2-'F+ , F-'!AE$3))</f>
        <v>3.1383600467551613E-2</v>
      </c>
      <c r="AF1051" s="2" cm="1">
        <f t="array" ref="AF1051">[1]!table_weight[SlidingTackle]*(('F+ , F-'!AF$2-[1]!tbl_gk[[#This Row],[SlidingTackle]])/('F+ , F-'!AF$2-'F+ , F-'!AF$3))</f>
        <v>9.7139715732897855E-3</v>
      </c>
      <c r="AG1051" s="2" cm="1">
        <f t="array" ref="AG1051">[1]!table_weight[GKDiving]*(('F+ , F-'!AG$2-[1]!tbl_gk[[#This Row],[GKDiving]])/('F+ , F-'!AG$2-'F+ , F-'!AG$3))</f>
        <v>4.2702945948686719E-2</v>
      </c>
      <c r="AH1051" s="2" cm="1">
        <f t="array" ref="AH1051">[1]!table_weight[GKHandling]*(('F+ , F-'!AH$2-[1]!tbl_gk[[#This Row],[GKHandling]])/('F+ , F-'!AH$2-'F+ , F-'!AH$3))</f>
        <v>4.4559595772542655E-2</v>
      </c>
      <c r="AI1051" s="2" cm="1">
        <f t="array" ref="AI1051">[1]!table_weight[GKKicking]*(('F+ , F-'!AI$2-[1]!tbl_gk[[#This Row],[GKKicking]])/('F+ , F-'!AI$2-'F+ , F-'!AI$3))</f>
        <v>2.8621843626407038E-2</v>
      </c>
      <c r="AJ1051" s="2" cm="1">
        <f t="array" ref="AJ1051">[1]!table_weight[GKPositioning]*(('F+ , F-'!AJ$2-[1]!tbl_gk[[#This Row],[GKPositioning]])/('F+ , F-'!AJ$2-'F+ , F-'!AJ$3))</f>
        <v>1.6397931244295699E-2</v>
      </c>
      <c r="AK1051" s="2" cm="1">
        <f t="array" ref="AK1051">[1]!table_weight[GKReflexes]*(('F+ , F-'!AK$2-[1]!tbl_gk[[#This Row],[GKReflexes]])/('F+ , F-'!AK$2-'F+ , F-'!AK$3))</f>
        <v>4.3727816651455198E-2</v>
      </c>
    </row>
    <row r="1052" spans="1:37" x14ac:dyDescent="0.55000000000000004">
      <c r="A1052" s="7">
        <f>[1]!tbl_gk[[#This Row],[ID]]</f>
        <v>240218</v>
      </c>
      <c r="B1052" s="1" cm="1">
        <f t="array" ref="B1052">[1]!table_weight[ValueEUR]*(('F+ , F-'!B$2-[1]!tbl_gk[[#This Row],[ValueEUR]])/('F+ , F-'!B$2-'F+ , F-'!B$3))</f>
        <v>1.5155438400533223E-4</v>
      </c>
      <c r="C1052" s="1" cm="1">
        <f t="array" ref="C1052">[1]!table_weight[WageEUR]*(('F+ , F-'!C$2-[1]!tbl_gk[[#This Row],[WageEUR]])/('F+ , F-'!C$2-'F+ , F-'!C$3))</f>
        <v>2.3472561185650898E-4</v>
      </c>
      <c r="D1052" s="1" cm="1">
        <f t="array" ref="D1052">[1]!table_weight[Crossing]*(('F+ , F-'!D$2-[1]!tbl_gk[[#This Row],[Crossing]])/('F+ , F-'!D$2-'F+ , F-'!D$3))</f>
        <v>3.4746129089074922E-2</v>
      </c>
      <c r="E1052" s="1" cm="1">
        <f t="array" ref="E1052">[1]!table_weight[Finishing]*(('F+ , F-'!E$2-[1]!tbl_gk[[#This Row],[Finishing]])/('F+ , F-'!E$2-'F+ , F-'!E$3))</f>
        <v>1.9965013690294877E-2</v>
      </c>
      <c r="F1052" s="1" cm="1">
        <f t="array" ref="F1052">[1]!table_weight[HeadingAccuracy]*(('F+ , F-'!F$2-[1]!tbl_gk[[#This Row],[HeadingAccuracy]])/('F+ , F-'!F$2-'F+ , F-'!F$3))</f>
        <v>1.210949849973455E-2</v>
      </c>
      <c r="G1052" s="1" cm="1">
        <f t="array" ref="G1052">[1]!table_weight[ShortPassing]*(('F+ , F-'!G$2-[1]!tbl_gk[[#This Row],[ShortPassing]])/('F+ , F-'!G$2-'F+ , F-'!G$3))</f>
        <v>5.6253623479573515E-2</v>
      </c>
      <c r="H1052" s="1" cm="1">
        <f t="array" ref="H1052">[1]!table_weight[Volleys]*(('F+ , F-'!H$2-[1]!tbl_gk[[#This Row],[Volleys]])/('F+ , F-'!H$2-'F+ , F-'!H$3))</f>
        <v>2.0833057763785961E-3</v>
      </c>
      <c r="I1052" s="1" cm="1">
        <f t="array" ref="I1052">[1]!table_weight[Dribbling]*(('F+ , F-'!I$2-[1]!tbl_gk[[#This Row],[Dribbling]])/('F+ , F-'!I$2-'F+ , F-'!I$3))</f>
        <v>1.9557564431309422E-2</v>
      </c>
      <c r="J1052" s="1" cm="1">
        <f t="array" ref="J1052">[1]!table_weight[Curve]*(('F+ , F-'!J$2-[1]!tbl_gk[[#This Row],[Curve]])/('F+ , F-'!J$2-'F+ , F-'!J$3))</f>
        <v>9.4648953791028455E-3</v>
      </c>
      <c r="K1052" s="1" cm="1">
        <f t="array" ref="K1052">[1]!table_weight[FKAccuracy]*(('F+ , F-'!K$2-[1]!tbl_gk[[#This Row],[FKAccuracy]])/('F+ , F-'!K$2-'F+ , F-'!K$3))</f>
        <v>9.4310921813203358E-3</v>
      </c>
      <c r="L1052" s="1" cm="1">
        <f t="array" ref="L1052">[1]!table_weight[LongPassing]*(('F+ , F-'!L$2-[1]!tbl_gk[[#This Row],[LongPassing]])/('F+ , F-'!L$2-'F+ , F-'!L$3))</f>
        <v>2.4364084503410925E-2</v>
      </c>
      <c r="M1052" s="1" cm="1">
        <f t="array" ref="M1052">[1]!table_weight[BallControl]*(('F+ , F-'!M$2-[1]!tbl_gk[[#This Row],[BallControl]])/('F+ , F-'!M$2-'F+ , F-'!M$3))</f>
        <v>1.2603763744621627E-2</v>
      </c>
      <c r="N1052" s="1" cm="1">
        <f t="array" ref="N1052">[1]!table_weight[Acceleration]*(('F+ , F-'!N$2-[1]!tbl_gk[[#This Row],[Acceleration]])/('F+ , F-'!N$2-'F+ , F-'!N$3))</f>
        <v>9.6959501780633037E-3</v>
      </c>
      <c r="O1052" s="1" cm="1">
        <f t="array" ref="O1052">[1]!table_weight[SprintSpeed]*(('F+ , F-'!O$2-[1]!tbl_gk[[#This Row],[SprintSpeed]])/('F+ , F-'!O$2-'F+ , F-'!O$3))</f>
        <v>1.1806510495892897E-2</v>
      </c>
      <c r="P1052" s="1" cm="1">
        <f t="array" ref="P1052">[1]!table_weight[Agility]*(('F+ , F-'!P$2-[1]!tbl_gk[[#This Row],[Agility]])/('F+ , F-'!P$2-'F+ , F-'!P$3))</f>
        <v>4.7974538391331659E-3</v>
      </c>
      <c r="Q1052" s="1" cm="1">
        <f t="array" ref="Q1052">[1]!table_weight[Reactions]*(('F+ , F-'!Q$2-[1]!tbl_gk[[#This Row],[Reactions]])/('F+ , F-'!Q$2-'F+ , F-'!Q$3))</f>
        <v>1.8047470002526586E-3</v>
      </c>
      <c r="R1052" s="1" cm="1">
        <f t="array" ref="R1052">[1]!table_weight[Balance]*(('F+ , F-'!R$2-[1]!tbl_gk[[#This Row],[Balance]])/('F+ , F-'!R$2-'F+ , F-'!R$3))</f>
        <v>1.9247126900653719E-3</v>
      </c>
      <c r="S1052" s="1" cm="1">
        <f t="array" ref="S1052">[1]!table_weight[ShotPower]*(('F+ , F-'!S$2-[1]!tbl_gk[[#This Row],[ShotPower]])/('F+ , F-'!S$2-'F+ , F-'!S$3))</f>
        <v>5.9732723886410689E-3</v>
      </c>
      <c r="T1052" s="1" cm="1">
        <f t="array" ref="T1052">[1]!table_weight[Jumping]*(('F+ , F-'!T$2-[1]!tbl_gk[[#This Row],[Jumping]])/('F+ , F-'!T$2-'F+ , F-'!T$3))</f>
        <v>2.4043887454979003E-3</v>
      </c>
      <c r="U1052" s="1" cm="1">
        <f t="array" ref="U1052">[1]!table_weight[Stamina]*(('F+ , F-'!U$2-[1]!tbl_gk[[#This Row],[Stamina]])/('F+ , F-'!U$2-'F+ , F-'!U$3))</f>
        <v>2.0609046389982E-2</v>
      </c>
      <c r="V1052" s="1" cm="1">
        <f t="array" ref="V1052">[1]!table_weight[Strength]*(('F+ , F-'!V$2-[1]!tbl_gk[[#This Row],[Strength]])/('F+ , F-'!V$2-'F+ , F-'!V$3))</f>
        <v>1.5084677010445158E-2</v>
      </c>
      <c r="W1052" s="1" cm="1">
        <f t="array" ref="W1052">[1]!table_weight[LongShots]*(('F+ , F-'!W$2-[1]!tbl_gk[[#This Row],[LongShots]])/('F+ , F-'!W$2-'F+ , F-'!W$3))</f>
        <v>1.0128592311173986E-2</v>
      </c>
      <c r="X1052" s="1" cm="1">
        <f t="array" ref="X1052">[1]!table_weight[Aggression]*(('F+ , F-'!X$2-[1]!tbl_gk[[#This Row],[Aggression]])/('F+ , F-'!X$2-'F+ , F-'!X$3))</f>
        <v>1.3994523881959207E-2</v>
      </c>
      <c r="Y1052" s="1" cm="1">
        <f t="array" ref="Y1052">[1]!table_weight[Interceptions]*(('F+ , F-'!Y$2-[1]!tbl_gk[[#This Row],[Interceptions]])/('F+ , F-'!Y$2-'F+ , F-'!Y$3))</f>
        <v>2.2161706253509151E-2</v>
      </c>
      <c r="Z1052" s="1" cm="1">
        <f t="array" ref="Z1052">[1]!table_weight[Positioning]*(('F+ , F-'!Z$2-[1]!tbl_gk[[#This Row],[Positioning]])/('F+ , F-'!Z$2-'F+ , F-'!Z$3))</f>
        <v>2.0704458641787279E-3</v>
      </c>
      <c r="AA1052" s="1" cm="1">
        <f t="array" ref="AA1052">[1]!table_weight[Vision]*(('F+ , F-'!AA$2-[1]!tbl_gk[[#This Row],[Vision]])/('F+ , F-'!AA$2-'F+ , F-'!AA$3))</f>
        <v>3.2653889057904818E-2</v>
      </c>
      <c r="AB1052" s="1" cm="1">
        <f t="array" ref="AB1052">[1]!table_weight[Penalties]*(('F+ , F-'!AB$2-[1]!tbl_gk[[#This Row],[Penalties]])/('F+ , F-'!AB$2-'F+ , F-'!AB$3))</f>
        <v>2.5054134827036706E-3</v>
      </c>
      <c r="AC1052" s="1" cm="1">
        <f t="array" ref="AC1052">[1]!table_weight[Composure]*(('F+ , F-'!AC$2-[1]!tbl_gk[[#This Row],[Composure]])/('F+ , F-'!AC$2-'F+ , F-'!AC$3))</f>
        <v>2.401806158230982E-3</v>
      </c>
      <c r="AD1052" s="1" cm="1">
        <f t="array" ref="AD1052">[1]!table_weight[Marking]*(('F+ , F-'!AD$2-[1]!tbl_gk[[#This Row],[Marking]])/('F+ , F-'!AD$2-'F+ , F-'!AD$3))</f>
        <v>2.5239721010940977E-2</v>
      </c>
      <c r="AE1052" s="1" cm="1">
        <f t="array" ref="AE1052">[1]!table_weight[StandingTackle]*(('F+ , F-'!AE$2-[1]!tbl_gk[[#This Row],[StandingTackle]])/('F+ , F-'!AE$2-'F+ , F-'!AE$3))</f>
        <v>2.6900228972187096E-2</v>
      </c>
      <c r="AF1052" s="1" cm="1">
        <f t="array" ref="AF1052">[1]!table_weight[SlidingTackle]*(('F+ , F-'!AF$2-[1]!tbl_gk[[#This Row],[SlidingTackle]])/('F+ , F-'!AF$2-'F+ , F-'!AF$3))</f>
        <v>1.0461200155850536E-2</v>
      </c>
      <c r="AG1052" s="1" cm="1">
        <f t="array" ref="AG1052">[1]!table_weight[GKDiving]*(('F+ , F-'!AG$2-[1]!tbl_gk[[#This Row],[GKDiving]])/('F+ , F-'!AG$2-'F+ , F-'!AG$3))</f>
        <v>4.4411063786634182E-2</v>
      </c>
      <c r="AH1052" s="1" cm="1">
        <f t="array" ref="AH1052">[1]!table_weight[GKHandling]*(('F+ , F-'!AH$2-[1]!tbl_gk[[#This Row],[GKHandling]])/('F+ , F-'!AH$2-'F+ , F-'!AH$3))</f>
        <v>5.168913109614949E-2</v>
      </c>
      <c r="AI1052" s="1" cm="1">
        <f t="array" ref="AI1052">[1]!table_weight[GKKicking]*(('F+ , F-'!AI$2-[1]!tbl_gk[[#This Row],[GKKicking]])/('F+ , F-'!AI$2-'F+ , F-'!AI$3))</f>
        <v>2.6832978399756596E-2</v>
      </c>
      <c r="AJ1052" s="1" cm="1">
        <f t="array" ref="AJ1052">[1]!table_weight[GKPositioning]*(('F+ , F-'!AJ$2-[1]!tbl_gk[[#This Row],[GKPositioning]])/('F+ , F-'!AJ$2-'F+ , F-'!AJ$3))</f>
        <v>1.7028620907537841E-2</v>
      </c>
      <c r="AK1052" s="1" cm="1">
        <f t="array" ref="AK1052">[1]!table_weight[GKReflexes]*(('F+ , F-'!AK$2-[1]!tbl_gk[[#This Row],[GKReflexes]])/('F+ , F-'!AK$2-'F+ , F-'!AK$3))</f>
        <v>5.10157860933644E-2</v>
      </c>
    </row>
    <row r="1053" spans="1:37" x14ac:dyDescent="0.55000000000000004">
      <c r="A1053" s="8">
        <f>[1]!tbl_gk[[#This Row],[ID]]</f>
        <v>240283</v>
      </c>
      <c r="B1053" s="2" cm="1">
        <f t="array" ref="B1053">[1]!table_weight[ValueEUR]*(('F+ , F-'!B$2-[1]!tbl_gk[[#This Row],[ValueEUR]])/('F+ , F-'!B$2-'F+ , F-'!B$3))</f>
        <v>4.9108559053458981E-4</v>
      </c>
      <c r="C1053" s="2" cm="1">
        <f t="array" ref="C1053">[1]!table_weight[WageEUR]*(('F+ , F-'!C$2-[1]!tbl_gk[[#This Row],[WageEUR]])/('F+ , F-'!C$2-'F+ , F-'!C$3))</f>
        <v>0</v>
      </c>
      <c r="D1053" s="2" cm="1">
        <f t="array" ref="D1053">[1]!table_weight[Crossing]*(('F+ , F-'!D$2-[1]!tbl_gk[[#This Row],[Crossing]])/('F+ , F-'!D$2-'F+ , F-'!D$3))</f>
        <v>3.5866971962916043E-2</v>
      </c>
      <c r="E1053" s="2" cm="1">
        <f t="array" ref="E1053">[1]!table_weight[Finishing]*(('F+ , F-'!E$2-[1]!tbl_gk[[#This Row],[Finishing]])/('F+ , F-'!E$2-'F+ , F-'!E$3))</f>
        <v>1.9965013690294877E-2</v>
      </c>
      <c r="F1053" s="2" cm="1">
        <f t="array" ref="F1053">[1]!table_weight[HeadingAccuracy]*(('F+ , F-'!F$2-[1]!tbl_gk[[#This Row],[HeadingAccuracy]])/('F+ , F-'!F$2-'F+ , F-'!F$3))</f>
        <v>1.0439222844598752E-2</v>
      </c>
      <c r="G1053" s="2" cm="1">
        <f t="array" ref="G1053">[1]!table_weight[ShortPassing]*(('F+ , F-'!G$2-[1]!tbl_gk[[#This Row],[ShortPassing]])/('F+ , F-'!G$2-'F+ , F-'!G$3))</f>
        <v>5.484728289258417E-2</v>
      </c>
      <c r="H1053" s="2" cm="1">
        <f t="array" ref="H1053">[1]!table_weight[Volleys]*(('F+ , F-'!H$2-[1]!tbl_gk[[#This Row],[Volleys]])/('F+ , F-'!H$2-'F+ , F-'!H$3))</f>
        <v>2.3147841959762173E-3</v>
      </c>
      <c r="I1053" s="2" cm="1">
        <f t="array" ref="I1053">[1]!table_weight[Dribbling]*(('F+ , F-'!I$2-[1]!tbl_gk[[#This Row],[Dribbling]])/('F+ , F-'!I$2-'F+ , F-'!I$3))</f>
        <v>2.5424833760702249E-2</v>
      </c>
      <c r="J1053" s="2" cm="1">
        <f t="array" ref="J1053">[1]!table_weight[Curve]*(('F+ , F-'!J$2-[1]!tbl_gk[[#This Row],[Curve]])/('F+ , F-'!J$2-'F+ , F-'!J$3))</f>
        <v>9.6339113680153961E-3</v>
      </c>
      <c r="K1053" s="2" cm="1">
        <f t="array" ref="K1053">[1]!table_weight[FKAccuracy]*(('F+ , F-'!K$2-[1]!tbl_gk[[#This Row],[FKAccuracy]])/('F+ , F-'!K$2-'F+ , F-'!K$3))</f>
        <v>9.2789777912990392E-3</v>
      </c>
      <c r="L1053" s="2" cm="1">
        <f t="array" ref="L1053">[1]!table_weight[LongPassing]*(('F+ , F-'!L$2-[1]!tbl_gk[[#This Row],[LongPassing]])/('F+ , F-'!L$2-'F+ , F-'!L$3))</f>
        <v>2.8154053203941515E-2</v>
      </c>
      <c r="M1053" s="2" cm="1">
        <f t="array" ref="M1053">[1]!table_weight[BallControl]*(('F+ , F-'!M$2-[1]!tbl_gk[[#This Row],[BallControl]])/('F+ , F-'!M$2-'F+ , F-'!M$3))</f>
        <v>1.3907601373375588E-2</v>
      </c>
      <c r="N1053" s="2" cm="1">
        <f t="array" ref="N1053">[1]!table_weight[Acceleration]*(('F+ , F-'!N$2-[1]!tbl_gk[[#This Row],[Acceleration]])/('F+ , F-'!N$2-'F+ , F-'!N$3))</f>
        <v>6.313641976413314E-3</v>
      </c>
      <c r="O1053" s="2" cm="1">
        <f t="array" ref="O1053">[1]!table_weight[SprintSpeed]*(('F+ , F-'!O$2-[1]!tbl_gk[[#This Row],[SprintSpeed]])/('F+ , F-'!O$2-'F+ , F-'!O$3))</f>
        <v>9.2765439610587065E-3</v>
      </c>
      <c r="P1053" s="2" cm="1">
        <f t="array" ref="P1053">[1]!table_weight[Agility]*(('F+ , F-'!P$2-[1]!tbl_gk[[#This Row],[Agility]])/('F+ , F-'!P$2-'F+ , F-'!P$3))</f>
        <v>3.3933210081673617E-3</v>
      </c>
      <c r="Q1053" s="2" cm="1">
        <f t="array" ref="Q1053">[1]!table_weight[Reactions]*(('F+ , F-'!Q$2-[1]!tbl_gk[[#This Row],[Reactions]])/('F+ , F-'!Q$2-'F+ , F-'!Q$3))</f>
        <v>1.7531828002454398E-3</v>
      </c>
      <c r="R1053" s="2" cm="1">
        <f t="array" ref="R1053">[1]!table_weight[Balance]*(('F+ , F-'!R$2-[1]!tbl_gk[[#This Row],[Balance]])/('F+ , F-'!R$2-'F+ , F-'!R$3))</f>
        <v>2.6076752575079228E-3</v>
      </c>
      <c r="S1053" s="2" cm="1">
        <f t="array" ref="S1053">[1]!table_weight[ShotPower]*(('F+ , F-'!S$2-[1]!tbl_gk[[#This Row],[ShotPower]])/('F+ , F-'!S$2-'F+ , F-'!S$3))</f>
        <v>4.4150274176912247E-3</v>
      </c>
      <c r="T1053" s="2" cm="1">
        <f t="array" ref="T1053">[1]!table_weight[Jumping]*(('F+ , F-'!T$2-[1]!tbl_gk[[#This Row],[Jumping]])/('F+ , F-'!T$2-'F+ , F-'!T$3))</f>
        <v>2.2326466922480506E-3</v>
      </c>
      <c r="U1053" s="2" cm="1">
        <f t="array" ref="U1053">[1]!table_weight[Stamina]*(('F+ , F-'!U$2-[1]!tbl_gk[[#This Row],[Stamina]])/('F+ , F-'!U$2-'F+ , F-'!U$3))</f>
        <v>2.4902597721228249E-2</v>
      </c>
      <c r="V1053" s="2" cm="1">
        <f t="array" ref="V1053">[1]!table_weight[Strength]*(('F+ , F-'!V$2-[1]!tbl_gk[[#This Row],[Strength]])/('F+ , F-'!V$2-'F+ , F-'!V$3))</f>
        <v>5.32400365074535E-2</v>
      </c>
      <c r="W1053" s="2" cm="1">
        <f t="array" ref="W1053">[1]!table_weight[LongShots]*(('F+ , F-'!W$2-[1]!tbl_gk[[#This Row],[LongShots]])/('F+ , F-'!W$2-'F+ , F-'!W$3))</f>
        <v>9.6091773208573719E-3</v>
      </c>
      <c r="X1053" s="2" cm="1">
        <f t="array" ref="X1053">[1]!table_weight[Aggression]*(('F+ , F-'!X$2-[1]!tbl_gk[[#This Row],[Aggression]])/('F+ , F-'!X$2-'F+ , F-'!X$3))</f>
        <v>1.3994523881959207E-2</v>
      </c>
      <c r="Y1053" s="2" cm="1">
        <f t="array" ref="Y1053">[1]!table_weight[Interceptions]*(('F+ , F-'!Y$2-[1]!tbl_gk[[#This Row],[Interceptions]])/('F+ , F-'!Y$2-'F+ , F-'!Y$3))</f>
        <v>2.4931919535197796E-2</v>
      </c>
      <c r="Z1053" s="2" cm="1">
        <f t="array" ref="Z1053">[1]!table_weight[Positioning]*(('F+ , F-'!Z$2-[1]!tbl_gk[[#This Row],[Positioning]])/('F+ , F-'!Z$2-'F+ , F-'!Z$3))</f>
        <v>1.9225568738802474E-3</v>
      </c>
      <c r="AA1053" s="2" cm="1">
        <f t="array" ref="AA1053">[1]!table_weight[Vision]*(('F+ , F-'!AA$2-[1]!tbl_gk[[#This Row],[Vision]])/('F+ , F-'!AA$2-'F+ , F-'!AA$3))</f>
        <v>3.4073623364770246E-2</v>
      </c>
      <c r="AB1053" s="2" cm="1">
        <f t="array" ref="AB1053">[1]!table_weight[Penalties]*(('F+ , F-'!AB$2-[1]!tbl_gk[[#This Row],[Penalties]])/('F+ , F-'!AB$2-'F+ , F-'!AB$3))</f>
        <v>2.5054134827036706E-3</v>
      </c>
      <c r="AC1053" s="2" cm="1">
        <f t="array" ref="AC1053">[1]!table_weight[Composure]*(('F+ , F-'!AC$2-[1]!tbl_gk[[#This Row],[Composure]])/('F+ , F-'!AC$2-'F+ , F-'!AC$3))</f>
        <v>1.9748183967676961E-3</v>
      </c>
      <c r="AD1053" s="2" cm="1">
        <f t="array" ref="AD1053">[1]!table_weight[Marking]*(('F+ , F-'!AD$2-[1]!tbl_gk[[#This Row],[Marking]])/('F+ , F-'!AD$2-'F+ , F-'!AD$3))</f>
        <v>2.2084755884573357E-2</v>
      </c>
      <c r="AE1053" s="2" cm="1">
        <f t="array" ref="AE1053">[1]!table_weight[StandingTackle]*(('F+ , F-'!AE$2-[1]!tbl_gk[[#This Row],[StandingTackle]])/('F+ , F-'!AE$2-'F+ , F-'!AE$3))</f>
        <v>3.1383600467551613E-2</v>
      </c>
      <c r="AF1053" s="2" cm="1">
        <f t="array" ref="AF1053">[1]!table_weight[SlidingTackle]*(('F+ , F-'!AF$2-[1]!tbl_gk[[#This Row],[SlidingTackle]])/('F+ , F-'!AF$2-'F+ , F-'!AF$3))</f>
        <v>8.2195144081682794E-3</v>
      </c>
      <c r="AG1053" s="2" cm="1">
        <f t="array" ref="AG1053">[1]!table_weight[GKDiving]*(('F+ , F-'!AG$2-[1]!tbl_gk[[#This Row],[GKDiving]])/('F+ , F-'!AG$2-'F+ , F-'!AG$3))</f>
        <v>3.2454238921001903E-2</v>
      </c>
      <c r="AH1053" s="2" cm="1">
        <f t="array" ref="AH1053">[1]!table_weight[GKHandling]*(('F+ , F-'!AH$2-[1]!tbl_gk[[#This Row],[GKHandling]])/('F+ , F-'!AH$2-'F+ , F-'!AH$3))</f>
        <v>4.0994828110739248E-2</v>
      </c>
      <c r="AI1053" s="2" cm="1">
        <f t="array" ref="AI1053">[1]!table_weight[GKKicking]*(('F+ , F-'!AI$2-[1]!tbl_gk[[#This Row],[GKKicking]])/('F+ , F-'!AI$2-'F+ , F-'!AI$3))</f>
        <v>2.0571950106480059E-2</v>
      </c>
      <c r="AJ1053" s="2" cm="1">
        <f t="array" ref="AJ1053">[1]!table_weight[GKPositioning]*(('F+ , F-'!AJ$2-[1]!tbl_gk[[#This Row],[GKPositioning]])/('F+ , F-'!AJ$2-'F+ , F-'!AJ$3))</f>
        <v>1.4505862254569271E-2</v>
      </c>
      <c r="AK1053" s="2" cm="1">
        <f t="array" ref="AK1053">[1]!table_weight[GKReflexes]*(('F+ , F-'!AK$2-[1]!tbl_gk[[#This Row],[GKReflexes]])/('F+ , F-'!AK$2-'F+ , F-'!AK$3))</f>
        <v>3.2795862488591399E-2</v>
      </c>
    </row>
    <row r="1054" spans="1:37" x14ac:dyDescent="0.55000000000000004">
      <c r="A1054" s="7">
        <f>[1]!tbl_gk[[#This Row],[ID]]</f>
        <v>240311</v>
      </c>
      <c r="B1054" s="1" cm="1">
        <f t="array" ref="B1054">[1]!table_weight[ValueEUR]*(('F+ , F-'!B$2-[1]!tbl_gk[[#This Row],[ValueEUR]])/('F+ , F-'!B$2-'F+ , F-'!B$3))</f>
        <v>7.3801737710132249E-4</v>
      </c>
      <c r="C1054" s="1" cm="1">
        <f t="array" ref="C1054">[1]!table_weight[WageEUR]*(('F+ , F-'!C$2-[1]!tbl_gk[[#This Row],[WageEUR]])/('F+ , F-'!C$2-'F+ , F-'!C$3))</f>
        <v>3.9120935309418161E-4</v>
      </c>
      <c r="D1054" s="1" cm="1">
        <f t="array" ref="D1054">[1]!table_weight[Crossing]*(('F+ , F-'!D$2-[1]!tbl_gk[[#This Row],[Crossing]])/('F+ , F-'!D$2-'F+ , F-'!D$3))</f>
        <v>3.5866971962916043E-2</v>
      </c>
      <c r="E1054" s="1" cm="1">
        <f t="array" ref="E1054">[1]!table_weight[Finishing]*(('F+ , F-'!E$2-[1]!tbl_gk[[#This Row],[Finishing]])/('F+ , F-'!E$2-'F+ , F-'!E$3))</f>
        <v>1.8966763005780131E-2</v>
      </c>
      <c r="F1054" s="1" cm="1">
        <f t="array" ref="F1054">[1]!table_weight[HeadingAccuracy]*(('F+ , F-'!F$2-[1]!tbl_gk[[#This Row],[HeadingAccuracy]])/('F+ , F-'!F$2-'F+ , F-'!F$3))</f>
        <v>1.1274360672166649E-2</v>
      </c>
      <c r="G1054" s="1" cm="1">
        <f t="array" ref="G1054">[1]!table_weight[ShortPassing]*(('F+ , F-'!G$2-[1]!tbl_gk[[#This Row],[ShortPassing]])/('F+ , F-'!G$2-'F+ , F-'!G$3))</f>
        <v>5.7659964066562854E-2</v>
      </c>
      <c r="H1054" s="1" cm="1">
        <f t="array" ref="H1054">[1]!table_weight[Volleys]*(('F+ , F-'!H$2-[1]!tbl_gk[[#This Row],[Volleys]])/('F+ , F-'!H$2-'F+ , F-'!H$3))</f>
        <v>2.3147841959762173E-3</v>
      </c>
      <c r="I1054" s="1" cm="1">
        <f t="array" ref="I1054">[1]!table_weight[Dribbling]*(('F+ , F-'!I$2-[1]!tbl_gk[[#This Row],[Dribbling]])/('F+ , F-'!I$2-'F+ , F-'!I$3))</f>
        <v>2.0535442652874894E-2</v>
      </c>
      <c r="J1054" s="1" cm="1">
        <f t="array" ref="J1054">[1]!table_weight[Curve]*(('F+ , F-'!J$2-[1]!tbl_gk[[#This Row],[Curve]])/('F+ , F-'!J$2-'F+ , F-'!J$3))</f>
        <v>9.295879390190295E-3</v>
      </c>
      <c r="K1054" s="1" cm="1">
        <f t="array" ref="K1054">[1]!table_weight[FKAccuracy]*(('F+ , F-'!K$2-[1]!tbl_gk[[#This Row],[FKAccuracy]])/('F+ , F-'!K$2-'F+ , F-'!K$3))</f>
        <v>9.5832065713416324E-3</v>
      </c>
      <c r="L1054" s="1" cm="1">
        <f t="array" ref="L1054">[1]!table_weight[LongPassing]*(('F+ , F-'!L$2-[1]!tbl_gk[[#This Row],[LongPassing]])/('F+ , F-'!L$2-'F+ , F-'!L$3))</f>
        <v>2.8695477304017315E-2</v>
      </c>
      <c r="M1054" s="1" cm="1">
        <f t="array" ref="M1054">[1]!table_weight[BallControl]*(('F+ , F-'!M$2-[1]!tbl_gk[[#This Row],[BallControl]])/('F+ , F-'!M$2-'F+ , F-'!M$3))</f>
        <v>1.4342213916293577E-2</v>
      </c>
      <c r="N1054" s="1" cm="1">
        <f t="array" ref="N1054">[1]!table_weight[Acceleration]*(('F+ , F-'!N$2-[1]!tbl_gk[[#This Row],[Acceleration]])/('F+ , F-'!N$2-'F+ , F-'!N$3))</f>
        <v>8.1175396839599755E-3</v>
      </c>
      <c r="O1054" s="1" cm="1">
        <f t="array" ref="O1054">[1]!table_weight[SprintSpeed]*(('F+ , F-'!O$2-[1]!tbl_gk[[#This Row],[SprintSpeed]])/('F+ , F-'!O$2-'F+ , F-'!O$3))</f>
        <v>4.2166108913903209E-3</v>
      </c>
      <c r="P1054" s="1" cm="1">
        <f t="array" ref="P1054">[1]!table_weight[Agility]*(('F+ , F-'!P$2-[1]!tbl_gk[[#This Row],[Agility]])/('F+ , F-'!P$2-'F+ , F-'!P$3))</f>
        <v>3.5103320774145116E-3</v>
      </c>
      <c r="Q1054" s="1" cm="1">
        <f t="array" ref="Q1054">[1]!table_weight[Reactions]*(('F+ , F-'!Q$2-[1]!tbl_gk[[#This Row],[Reactions]])/('F+ , F-'!Q$2-'F+ , F-'!Q$3))</f>
        <v>1.2891050001804705E-3</v>
      </c>
      <c r="R1054" s="1" cm="1">
        <f t="array" ref="R1054">[1]!table_weight[Balance]*(('F+ , F-'!R$2-[1]!tbl_gk[[#This Row],[Balance]])/('F+ , F-'!R$2-'F+ , F-'!R$3))</f>
        <v>1.2417501226228205E-3</v>
      </c>
      <c r="S1054" s="1" cm="1">
        <f t="array" ref="S1054">[1]!table_weight[ShotPower]*(('F+ , F-'!S$2-[1]!tbl_gk[[#This Row],[ShotPower]])/('F+ , F-'!S$2-'F+ , F-'!S$3))</f>
        <v>5.7135648934827617E-3</v>
      </c>
      <c r="T1054" s="1" cm="1">
        <f t="array" ref="T1054">[1]!table_weight[Jumping]*(('F+ , F-'!T$2-[1]!tbl_gk[[#This Row],[Jumping]])/('F+ , F-'!T$2-'F+ , F-'!T$3))</f>
        <v>1.459807452623725E-3</v>
      </c>
      <c r="U1054" s="1" cm="1">
        <f t="array" ref="U1054">[1]!table_weight[Stamina]*(('F+ , F-'!U$2-[1]!tbl_gk[[#This Row],[Stamina]])/('F+ , F-'!U$2-'F+ , F-'!U$3))</f>
        <v>6.0109718637447497E-3</v>
      </c>
      <c r="V1054" s="1" cm="1">
        <f t="array" ref="V1054">[1]!table_weight[Strength]*(('F+ , F-'!V$2-[1]!tbl_gk[[#This Row],[Strength]])/('F+ , F-'!V$2-'F+ , F-'!V$3))</f>
        <v>3.1056687962681212E-2</v>
      </c>
      <c r="W1054" s="1" cm="1">
        <f t="array" ref="W1054">[1]!table_weight[LongShots]*(('F+ , F-'!W$2-[1]!tbl_gk[[#This Row],[LongShots]])/('F+ , F-'!W$2-'F+ , F-'!W$3))</f>
        <v>1.0388299806332293E-2</v>
      </c>
      <c r="X1054" s="1" cm="1">
        <f t="array" ref="X1054">[1]!table_weight[Aggression]*(('F+ , F-'!X$2-[1]!tbl_gk[[#This Row],[Aggression]])/('F+ , F-'!X$2-'F+ , F-'!X$3))</f>
        <v>1.7645269242470306E-2</v>
      </c>
      <c r="Y1054" s="1" cm="1">
        <f t="array" ref="Y1054">[1]!table_weight[Interceptions]*(('F+ , F-'!Y$2-[1]!tbl_gk[[#This Row],[Interceptions]])/('F+ , F-'!Y$2-'F+ , F-'!Y$3))</f>
        <v>2.0776599612664828E-2</v>
      </c>
      <c r="Z1054" s="1" cm="1">
        <f t="array" ref="Z1054">[1]!table_weight[Positioning]*(('F+ , F-'!Z$2-[1]!tbl_gk[[#This Row],[Positioning]])/('F+ , F-'!Z$2-'F+ , F-'!Z$3))</f>
        <v>2.2183348544772088E-3</v>
      </c>
      <c r="AA1054" s="1" cm="1">
        <f t="array" ref="AA1054">[1]!table_weight[Vision]*(('F+ , F-'!AA$2-[1]!tbl_gk[[#This Row],[Vision]])/('F+ , F-'!AA$2-'F+ , F-'!AA$3))</f>
        <v>1.2777608761788841E-2</v>
      </c>
      <c r="AB1054" s="1" cm="1">
        <f t="array" ref="AB1054">[1]!table_weight[Penalties]*(('F+ , F-'!AB$2-[1]!tbl_gk[[#This Row],[Penalties]])/('F+ , F-'!AB$2-'F+ , F-'!AB$3))</f>
        <v>2.153089711698467E-3</v>
      </c>
      <c r="AC1054" s="1" cm="1">
        <f t="array" ref="AC1054">[1]!table_weight[Composure]*(('F+ , F-'!AC$2-[1]!tbl_gk[[#This Row],[Composure]])/('F+ , F-'!AC$2-'F+ , F-'!AC$3))</f>
        <v>1.9748183967676961E-3</v>
      </c>
      <c r="AD1054" s="1" cm="1">
        <f t="array" ref="AD1054">[1]!table_weight[Marking]*(('F+ , F-'!AD$2-[1]!tbl_gk[[#This Row],[Marking]])/('F+ , F-'!AD$2-'F+ , F-'!AD$3))</f>
        <v>2.6817203574124791E-2</v>
      </c>
      <c r="AE1054" s="1" cm="1">
        <f t="array" ref="AE1054">[1]!table_weight[StandingTackle]*(('F+ , F-'!AE$2-[1]!tbl_gk[[#This Row],[StandingTackle]])/('F+ , F-'!AE$2-'F+ , F-'!AE$3))</f>
        <v>3.1383600467551613E-2</v>
      </c>
      <c r="AF1054" s="1" cm="1">
        <f t="array" ref="AF1054">[1]!table_weight[SlidingTackle]*(('F+ , F-'!AF$2-[1]!tbl_gk[[#This Row],[SlidingTackle]])/('F+ , F-'!AF$2-'F+ , F-'!AF$3))</f>
        <v>8.9667429907290316E-3</v>
      </c>
      <c r="AG1054" s="1" cm="1">
        <f t="array" ref="AG1054">[1]!table_weight[GKDiving]*(('F+ , F-'!AG$2-[1]!tbl_gk[[#This Row],[GKDiving]])/('F+ , F-'!AG$2-'F+ , F-'!AG$3))</f>
        <v>3.2454238921001903E-2</v>
      </c>
      <c r="AH1054" s="1" cm="1">
        <f t="array" ref="AH1054">[1]!table_weight[GKHandling]*(('F+ , F-'!AH$2-[1]!tbl_gk[[#This Row],[GKHandling]])/('F+ , F-'!AH$2-'F+ , F-'!AH$3))</f>
        <v>4.4559595772542655E-2</v>
      </c>
      <c r="AI1054" s="1" cm="1">
        <f t="array" ref="AI1054">[1]!table_weight[GKKicking]*(('F+ , F-'!AI$2-[1]!tbl_gk[[#This Row],[GKKicking]])/('F+ , F-'!AI$2-'F+ , F-'!AI$3))</f>
        <v>2.5938545786431375E-2</v>
      </c>
      <c r="AJ1054" s="1" cm="1">
        <f t="array" ref="AJ1054">[1]!table_weight[GKPositioning]*(('F+ , F-'!AJ$2-[1]!tbl_gk[[#This Row],[GKPositioning]])/('F+ , F-'!AJ$2-'F+ , F-'!AJ$3))</f>
        <v>1.3875172591327129E-2</v>
      </c>
      <c r="AK1054" s="1" cm="1">
        <f t="array" ref="AK1054">[1]!table_weight[GKReflexes]*(('F+ , F-'!AK$2-[1]!tbl_gk[[#This Row],[GKReflexes]])/('F+ , F-'!AK$2-'F+ , F-'!AK$3))</f>
        <v>3.6439847209545996E-2</v>
      </c>
    </row>
    <row r="1055" spans="1:37" x14ac:dyDescent="0.55000000000000004">
      <c r="A1055" s="8">
        <f>[1]!tbl_gk[[#This Row],[ID]]</f>
        <v>240346</v>
      </c>
      <c r="B1055" s="2" cm="1">
        <f t="array" ref="B1055">[1]!table_weight[ValueEUR]*(('F+ , F-'!B$2-[1]!tbl_gk[[#This Row],[ValueEUR]])/('F+ , F-'!B$2-'F+ , F-'!B$3))</f>
        <v>2.132873306470154E-4</v>
      </c>
      <c r="C1055" s="2" cm="1">
        <f t="array" ref="C1055">[1]!table_weight[WageEUR]*(('F+ , F-'!C$2-[1]!tbl_gk[[#This Row],[WageEUR]])/('F+ , F-'!C$2-'F+ , F-'!C$3))</f>
        <v>7.8241870618836313E-5</v>
      </c>
      <c r="D1055" s="2" cm="1">
        <f t="array" ref="D1055">[1]!table_weight[Crossing]*(('F+ , F-'!D$2-[1]!tbl_gk[[#This Row],[Crossing]])/('F+ , F-'!D$2-'F+ , F-'!D$3))</f>
        <v>3.0262757593710415E-2</v>
      </c>
      <c r="E1055" s="2" cm="1">
        <f t="array" ref="E1055">[1]!table_weight[Finishing]*(('F+ , F-'!E$2-[1]!tbl_gk[[#This Row],[Finishing]])/('F+ , F-'!E$2-'F+ , F-'!E$3))</f>
        <v>6.9877547916032071E-3</v>
      </c>
      <c r="F1055" s="2" cm="1">
        <f t="array" ref="F1055">[1]!table_weight[HeadingAccuracy]*(('F+ , F-'!F$2-[1]!tbl_gk[[#This Row],[HeadingAccuracy]])/('F+ , F-'!F$2-'F+ , F-'!F$3))</f>
        <v>8.7689471894629514E-3</v>
      </c>
      <c r="G1055" s="2" cm="1">
        <f t="array" ref="G1055">[1]!table_weight[ShortPassing]*(('F+ , F-'!G$2-[1]!tbl_gk[[#This Row],[ShortPassing]])/('F+ , F-'!G$2-'F+ , F-'!G$3))</f>
        <v>3.3752174087744106E-2</v>
      </c>
      <c r="H1055" s="2" cm="1">
        <f t="array" ref="H1055">[1]!table_weight[Volleys]*(('F+ , F-'!H$2-[1]!tbl_gk[[#This Row],[Volleys]])/('F+ , F-'!H$2-'F+ , F-'!H$3))</f>
        <v>6.9443525879286526E-4</v>
      </c>
      <c r="I1055" s="2" cm="1">
        <f t="array" ref="I1055">[1]!table_weight[Dribbling]*(('F+ , F-'!I$2-[1]!tbl_gk[[#This Row],[Dribbling]])/('F+ , F-'!I$2-'F+ , F-'!I$3))</f>
        <v>1.6623929766613008E-2</v>
      </c>
      <c r="J1055" s="2" cm="1">
        <f t="array" ref="J1055">[1]!table_weight[Curve]*(('F+ , F-'!J$2-[1]!tbl_gk[[#This Row],[Curve]])/('F+ , F-'!J$2-'F+ , F-'!J$3))</f>
        <v>8.7888314234526414E-3</v>
      </c>
      <c r="K1055" s="2" cm="1">
        <f t="array" ref="K1055">[1]!table_weight[FKAccuracy]*(('F+ , F-'!K$2-[1]!tbl_gk[[#This Row],[FKAccuracy]])/('F+ , F-'!K$2-'F+ , F-'!K$3))</f>
        <v>9.2789777912990392E-3</v>
      </c>
      <c r="L1055" s="2" cm="1">
        <f t="array" ref="L1055">[1]!table_weight[LongPassing]*(('F+ , F-'!L$2-[1]!tbl_gk[[#This Row],[LongPassing]])/('F+ , F-'!L$2-'F+ , F-'!L$3))</f>
        <v>1.4077026601970757E-2</v>
      </c>
      <c r="M1055" s="2" cm="1">
        <f t="array" ref="M1055">[1]!table_weight[BallControl]*(('F+ , F-'!M$2-[1]!tbl_gk[[#This Row],[BallControl]])/('F+ , F-'!M$2-'F+ , F-'!M$3))</f>
        <v>7.3884132296057822E-3</v>
      </c>
      <c r="N1055" s="2" cm="1">
        <f t="array" ref="N1055">[1]!table_weight[Acceleration]*(('F+ , F-'!N$2-[1]!tbl_gk[[#This Row],[Acceleration]])/('F+ , F-'!N$2-'F+ , F-'!N$3))</f>
        <v>6.0881547629699816E-3</v>
      </c>
      <c r="O1055" s="2" cm="1">
        <f t="array" ref="O1055">[1]!table_weight[SprintSpeed]*(('F+ , F-'!O$2-[1]!tbl_gk[[#This Row],[SprintSpeed]])/('F+ , F-'!O$2-'F+ , F-'!O$3))</f>
        <v>7.0276848189838679E-3</v>
      </c>
      <c r="P1055" s="2" cm="1">
        <f t="array" ref="P1055">[1]!table_weight[Agility]*(('F+ , F-'!P$2-[1]!tbl_gk[[#This Row],[Agility]])/('F+ , F-'!P$2-'F+ , F-'!P$3))</f>
        <v>2.5742435234373086E-3</v>
      </c>
      <c r="Q1055" s="2" cm="1">
        <f t="array" ref="Q1055">[1]!table_weight[Reactions]*(('F+ , F-'!Q$2-[1]!tbl_gk[[#This Row],[Reactions]])/('F+ , F-'!Q$2-'F+ , F-'!Q$3))</f>
        <v>1.4953618002093458E-3</v>
      </c>
      <c r="R1055" s="2" cm="1">
        <f t="array" ref="R1055">[1]!table_weight[Balance]*(('F+ , F-'!R$2-[1]!tbl_gk[[#This Row],[Balance]])/('F+ , F-'!R$2-'F+ , F-'!R$3))</f>
        <v>2.1109752084587947E-3</v>
      </c>
      <c r="S1055" s="2" cm="1">
        <f t="array" ref="S1055">[1]!table_weight[ShotPower]*(('F+ , F-'!S$2-[1]!tbl_gk[[#This Row],[ShotPower]])/('F+ , F-'!S$2-'F+ , F-'!S$3))</f>
        <v>6.4926873789576834E-3</v>
      </c>
      <c r="T1055" s="2" cm="1">
        <f t="array" ref="T1055">[1]!table_weight[Jumping]*(('F+ , F-'!T$2-[1]!tbl_gk[[#This Row],[Jumping]])/('F+ , F-'!T$2-'F+ , F-'!T$3))</f>
        <v>2.4902597721228252E-3</v>
      </c>
      <c r="U1055" s="2" cm="1">
        <f t="array" ref="U1055">[1]!table_weight[Stamina]*(('F+ , F-'!U$2-[1]!tbl_gk[[#This Row],[Stamina]])/('F+ , F-'!U$2-'F+ , F-'!U$3))</f>
        <v>8.5871026624924993E-3</v>
      </c>
      <c r="V1055" s="2" cm="1">
        <f t="array" ref="V1055">[1]!table_weight[Strength]*(('F+ , F-'!V$2-[1]!tbl_gk[[#This Row],[Strength]])/('F+ , F-'!V$2-'F+ , F-'!V$3))</f>
        <v>1.7746678835817833E-2</v>
      </c>
      <c r="W1055" s="2" cm="1">
        <f t="array" ref="W1055">[1]!table_weight[LongShots]*(('F+ , F-'!W$2-[1]!tbl_gk[[#This Row],[LongShots]])/('F+ , F-'!W$2-'F+ , F-'!W$3))</f>
        <v>6.4926873789576834E-3</v>
      </c>
      <c r="X1055" s="2" cm="1">
        <f t="array" ref="X1055">[1]!table_weight[Aggression]*(('F+ , F-'!X$2-[1]!tbl_gk[[#This Row],[Aggression]])/('F+ , F-'!X$2-'F+ , F-'!X$3))</f>
        <v>1.8253726802555487E-3</v>
      </c>
      <c r="Y1055" s="2" cm="1">
        <f t="array" ref="Y1055">[1]!table_weight[Interceptions]*(('F+ , F-'!Y$2-[1]!tbl_gk[[#This Row],[Interceptions]])/('F+ , F-'!Y$2-'F+ , F-'!Y$3))</f>
        <v>1.5928726369709705E-2</v>
      </c>
      <c r="Z1055" s="2" cm="1">
        <f t="array" ref="Z1055">[1]!table_weight[Positioning]*(('F+ , F-'!Z$2-[1]!tbl_gk[[#This Row],[Positioning]])/('F+ , F-'!Z$2-'F+ , F-'!Z$3))</f>
        <v>2.957779805969611E-4</v>
      </c>
      <c r="AA1055" s="2" cm="1">
        <f t="array" ref="AA1055">[1]!table_weight[Vision]*(('F+ , F-'!AA$2-[1]!tbl_gk[[#This Row],[Vision]])/('F+ , F-'!AA$2-'F+ , F-'!AA$3))</f>
        <v>1.7746678835817837E-2</v>
      </c>
      <c r="AB1055" s="2" cm="1">
        <f t="array" ref="AB1055">[1]!table_weight[Penalties]*(('F+ , F-'!AB$2-[1]!tbl_gk[[#This Row],[Penalties]])/('F+ , F-'!AB$2-'F+ , F-'!AB$3))</f>
        <v>2.0356484546967322E-3</v>
      </c>
      <c r="AC1055" s="2" cm="1">
        <f t="array" ref="AC1055">[1]!table_weight[Composure]*(('F+ , F-'!AC$2-[1]!tbl_gk[[#This Row],[Composure]])/('F+ , F-'!AC$2-'F+ , F-'!AC$3))</f>
        <v>1.067469403658214E-3</v>
      </c>
      <c r="AD1055" s="2" cm="1">
        <f t="array" ref="AD1055">[1]!table_weight[Marking]*(('F+ , F-'!AD$2-[1]!tbl_gk[[#This Row],[Marking]])/('F+ , F-'!AD$2-'F+ , F-'!AD$3))</f>
        <v>2.366223844775717E-2</v>
      </c>
      <c r="AE1055" s="2" cm="1">
        <f t="array" ref="AE1055">[1]!table_weight[StandingTackle]*(('F+ , F-'!AE$2-[1]!tbl_gk[[#This Row],[StandingTackle]])/('F+ , F-'!AE$2-'F+ , F-'!AE$3))</f>
        <v>2.6900228972187096E-2</v>
      </c>
      <c r="AF1055" s="2" cm="1">
        <f t="array" ref="AF1055">[1]!table_weight[SlidingTackle]*(('F+ , F-'!AF$2-[1]!tbl_gk[[#This Row],[SlidingTackle]])/('F+ , F-'!AF$2-'F+ , F-'!AF$3))</f>
        <v>8.2195144081682794E-3</v>
      </c>
      <c r="AG1055" s="2" cm="1">
        <f t="array" ref="AG1055">[1]!table_weight[GKDiving]*(('F+ , F-'!AG$2-[1]!tbl_gk[[#This Row],[GKDiving]])/('F+ , F-'!AG$2-'F+ , F-'!AG$3))</f>
        <v>4.0994828110739248E-2</v>
      </c>
      <c r="AH1055" s="2" cm="1">
        <f t="array" ref="AH1055">[1]!table_weight[GKHandling]*(('F+ , F-'!AH$2-[1]!tbl_gk[[#This Row],[GKHandling]])/('F+ , F-'!AH$2-'F+ , F-'!AH$3))</f>
        <v>5.3471514927051197E-2</v>
      </c>
      <c r="AI1055" s="2" cm="1">
        <f t="array" ref="AI1055">[1]!table_weight[GKKicking]*(('F+ , F-'!AI$2-[1]!tbl_gk[[#This Row],[GKKicking]])/('F+ , F-'!AI$2-'F+ , F-'!AI$3))</f>
        <v>2.9516276239732256E-2</v>
      </c>
      <c r="AJ1055" s="2" cm="1">
        <f t="array" ref="AJ1055">[1]!table_weight[GKPositioning]*(('F+ , F-'!AJ$2-[1]!tbl_gk[[#This Row],[GKPositioning]])/('F+ , F-'!AJ$2-'F+ , F-'!AJ$3))</f>
        <v>1.8290000234022125E-2</v>
      </c>
      <c r="AK1055" s="2" cm="1">
        <f t="array" ref="AK1055">[1]!table_weight[GKReflexes]*(('F+ , F-'!AK$2-[1]!tbl_gk[[#This Row],[GKReflexes]])/('F+ , F-'!AK$2-'F+ , F-'!AK$3))</f>
        <v>4.3727816651455198E-2</v>
      </c>
    </row>
    <row r="1056" spans="1:37" x14ac:dyDescent="0.55000000000000004">
      <c r="A1056" s="7">
        <f>[1]!tbl_gk[[#This Row],[ID]]</f>
        <v>240371</v>
      </c>
      <c r="B1056" s="1" cm="1">
        <f t="array" ref="B1056">[1]!table_weight[ValueEUR]*(('F+ , F-'!B$2-[1]!tbl_gk[[#This Row],[ValueEUR]])/('F+ , F-'!B$2-'F+ , F-'!B$3))</f>
        <v>3.9848617057206497E-4</v>
      </c>
      <c r="C1056" s="1" cm="1">
        <f t="array" ref="C1056">[1]!table_weight[WageEUR]*(('F+ , F-'!C$2-[1]!tbl_gk[[#This Row],[WageEUR]])/('F+ , F-'!C$2-'F+ , F-'!C$3))</f>
        <v>1.1736280592825449E-3</v>
      </c>
      <c r="D1056" s="1" cm="1">
        <f t="array" ref="D1056">[1]!table_weight[Crossing]*(('F+ , F-'!D$2-[1]!tbl_gk[[#This Row],[Crossing]])/('F+ , F-'!D$2-'F+ , F-'!D$3))</f>
        <v>3.5866971962916043E-2</v>
      </c>
      <c r="E1056" s="1" cm="1">
        <f t="array" ref="E1056">[1]!table_weight[Finishing]*(('F+ , F-'!E$2-[1]!tbl_gk[[#This Row],[Finishing]])/('F+ , F-'!E$2-'F+ , F-'!E$3))</f>
        <v>1.9965013690294877E-2</v>
      </c>
      <c r="F1056" s="1" cm="1">
        <f t="array" ref="F1056">[1]!table_weight[HeadingAccuracy]*(('F+ , F-'!F$2-[1]!tbl_gk[[#This Row],[HeadingAccuracy]])/('F+ , F-'!F$2-'F+ , F-'!F$3))</f>
        <v>1.1274360672166649E-2</v>
      </c>
      <c r="G1056" s="1" cm="1">
        <f t="array" ref="G1056">[1]!table_weight[ShortPassing]*(('F+ , F-'!G$2-[1]!tbl_gk[[#This Row],[ShortPassing]])/('F+ , F-'!G$2-'F+ , F-'!G$3))</f>
        <v>5.3440942305594832E-2</v>
      </c>
      <c r="H1056" s="1" cm="1">
        <f t="array" ref="H1056">[1]!table_weight[Volleys]*(('F+ , F-'!H$2-[1]!tbl_gk[[#This Row],[Volleys]])/('F+ , F-'!H$2-'F+ , F-'!H$3))</f>
        <v>2.0833057763785961E-3</v>
      </c>
      <c r="I1056" s="1" cm="1">
        <f t="array" ref="I1056">[1]!table_weight[Dribbling]*(('F+ , F-'!I$2-[1]!tbl_gk[[#This Row],[Dribbling]])/('F+ , F-'!I$2-'F+ , F-'!I$3))</f>
        <v>1.6623929766613008E-2</v>
      </c>
      <c r="J1056" s="1" cm="1">
        <f t="array" ref="J1056">[1]!table_weight[Curve]*(('F+ , F-'!J$2-[1]!tbl_gk[[#This Row],[Curve]])/('F+ , F-'!J$2-'F+ , F-'!J$3))</f>
        <v>9.295879390190295E-3</v>
      </c>
      <c r="K1056" s="1" cm="1">
        <f t="array" ref="K1056">[1]!table_weight[FKAccuracy]*(('F+ , F-'!K$2-[1]!tbl_gk[[#This Row],[FKAccuracy]])/('F+ , F-'!K$2-'F+ , F-'!K$3))</f>
        <v>9.2789777912990392E-3</v>
      </c>
      <c r="L1056" s="1" cm="1">
        <f t="array" ref="L1056">[1]!table_weight[LongPassing]*(('F+ , F-'!L$2-[1]!tbl_gk[[#This Row],[LongPassing]])/('F+ , F-'!L$2-'F+ , F-'!L$3))</f>
        <v>2.5988356803638323E-2</v>
      </c>
      <c r="M1056" s="1" cm="1">
        <f t="array" ref="M1056">[1]!table_weight[BallControl]*(('F+ , F-'!M$2-[1]!tbl_gk[[#This Row],[BallControl]])/('F+ , F-'!M$2-'F+ , F-'!M$3))</f>
        <v>1.3907601373375588E-2</v>
      </c>
      <c r="N1056" s="1" cm="1">
        <f t="array" ref="N1056">[1]!table_weight[Acceleration]*(('F+ , F-'!N$2-[1]!tbl_gk[[#This Row],[Acceleration]])/('F+ , F-'!N$2-'F+ , F-'!N$3))</f>
        <v>6.5391291898566463E-3</v>
      </c>
      <c r="O1056" s="1" cm="1">
        <f t="array" ref="O1056">[1]!table_weight[SprintSpeed]*(('F+ , F-'!O$2-[1]!tbl_gk[[#This Row],[SprintSpeed]])/('F+ , F-'!O$2-'F+ , F-'!O$3))</f>
        <v>5.9032552479464486E-3</v>
      </c>
      <c r="P1056" s="1" cm="1">
        <f t="array" ref="P1056">[1]!table_weight[Agility]*(('F+ , F-'!P$2-[1]!tbl_gk[[#This Row],[Agility]])/('F+ , F-'!P$2-'F+ , F-'!P$3))</f>
        <v>4.095387423650264E-3</v>
      </c>
      <c r="Q1056" s="1" cm="1">
        <f t="array" ref="Q1056">[1]!table_weight[Reactions]*(('F+ , F-'!Q$2-[1]!tbl_gk[[#This Row],[Reactions]])/('F+ , F-'!Q$2-'F+ , F-'!Q$3))</f>
        <v>1.3406692001876892E-3</v>
      </c>
      <c r="R1056" s="1" cm="1">
        <f t="array" ref="R1056">[1]!table_weight[Balance]*(('F+ , F-'!R$2-[1]!tbl_gk[[#This Row],[Balance]])/('F+ , F-'!R$2-'F+ , F-'!R$3))</f>
        <v>2.7939377759013465E-3</v>
      </c>
      <c r="S1056" s="1" cm="1">
        <f t="array" ref="S1056">[1]!table_weight[ShotPower]*(('F+ , F-'!S$2-[1]!tbl_gk[[#This Row],[ShotPower]])/('F+ , F-'!S$2-'F+ , F-'!S$3))</f>
        <v>5.7135648934827617E-3</v>
      </c>
      <c r="T1056" s="1" cm="1">
        <f t="array" ref="T1056">[1]!table_weight[Jumping]*(('F+ , F-'!T$2-[1]!tbl_gk[[#This Row],[Jumping]])/('F+ , F-'!T$2-'F+ , F-'!T$3))</f>
        <v>2.0609046389982004E-3</v>
      </c>
      <c r="U1056" s="1" cm="1">
        <f t="array" ref="U1056">[1]!table_weight[Stamina]*(('F+ , F-'!U$2-[1]!tbl_gk[[#This Row],[Stamina]])/('F+ , F-'!U$2-'F+ , F-'!U$3))</f>
        <v>1.3739364259988E-2</v>
      </c>
      <c r="V1056" s="1" cm="1">
        <f t="array" ref="V1056">[1]!table_weight[Strength]*(('F+ , F-'!V$2-[1]!tbl_gk[[#This Row],[Strength]])/('F+ , F-'!V$2-'F+ , F-'!V$3))</f>
        <v>1.3310009126863375E-2</v>
      </c>
      <c r="W1056" s="1" cm="1">
        <f t="array" ref="W1056">[1]!table_weight[LongShots]*(('F+ , F-'!W$2-[1]!tbl_gk[[#This Row],[LongShots]])/('F+ , F-'!W$2-'F+ , F-'!W$3))</f>
        <v>1.0128592311173986E-2</v>
      </c>
      <c r="X1056" s="1" cm="1">
        <f t="array" ref="X1056">[1]!table_weight[Aggression]*(('F+ , F-'!X$2-[1]!tbl_gk[[#This Row],[Aggression]])/('F+ , F-'!X$2-'F+ , F-'!X$3))</f>
        <v>1.5819896562214757E-2</v>
      </c>
      <c r="Y1056" s="1" cm="1">
        <f t="array" ref="Y1056">[1]!table_weight[Interceptions]*(('F+ , F-'!Y$2-[1]!tbl_gk[[#This Row],[Interceptions]])/('F+ , F-'!Y$2-'F+ , F-'!Y$3))</f>
        <v>2.3546812894353474E-2</v>
      </c>
      <c r="Z1056" s="1" cm="1">
        <f t="array" ref="Z1056">[1]!table_weight[Positioning]*(('F+ , F-'!Z$2-[1]!tbl_gk[[#This Row],[Positioning]])/('F+ , F-'!Z$2-'F+ , F-'!Z$3))</f>
        <v>2.2183348544772088E-3</v>
      </c>
      <c r="AA1056" s="1" cm="1">
        <f t="array" ref="AA1056">[1]!table_weight[Vision]*(('F+ , F-'!AA$2-[1]!tbl_gk[[#This Row],[Vision]])/('F+ , F-'!AA$2-'F+ , F-'!AA$3))</f>
        <v>2.200588175641412E-2</v>
      </c>
      <c r="AB1056" s="1" cm="1">
        <f t="array" ref="AB1056">[1]!table_weight[Penalties]*(('F+ , F-'!AB$2-[1]!tbl_gk[[#This Row],[Penalties]])/('F+ , F-'!AB$2-'F+ , F-'!AB$3))</f>
        <v>2.5054134827036706E-3</v>
      </c>
      <c r="AC1056" s="1" cm="1">
        <f t="array" ref="AC1056">[1]!table_weight[Composure]*(('F+ , F-'!AC$2-[1]!tbl_gk[[#This Row],[Composure]])/('F+ , F-'!AC$2-'F+ , F-'!AC$3))</f>
        <v>1.0140959334753034E-3</v>
      </c>
      <c r="AD1056" s="1" cm="1">
        <f t="array" ref="AD1056">[1]!table_weight[Marking]*(('F+ , F-'!AD$2-[1]!tbl_gk[[#This Row],[Marking]])/('F+ , F-'!AD$2-'F+ , F-'!AD$3))</f>
        <v>2.8394686137308601E-2</v>
      </c>
      <c r="AE1056" s="1" cm="1">
        <f t="array" ref="AE1056">[1]!table_weight[StandingTackle]*(('F+ , F-'!AE$2-[1]!tbl_gk[[#This Row],[StandingTackle]])/('F+ , F-'!AE$2-'F+ , F-'!AE$3))</f>
        <v>3.362528621523387E-2</v>
      </c>
      <c r="AF1056" s="1" cm="1">
        <f t="array" ref="AF1056">[1]!table_weight[SlidingTackle]*(('F+ , F-'!AF$2-[1]!tbl_gk[[#This Row],[SlidingTackle]])/('F+ , F-'!AF$2-'F+ , F-'!AF$3))</f>
        <v>8.9667429907290316E-3</v>
      </c>
      <c r="AG1056" s="1" cm="1">
        <f t="array" ref="AG1056">[1]!table_weight[GKDiving]*(('F+ , F-'!AG$2-[1]!tbl_gk[[#This Row],[GKDiving]])/('F+ , F-'!AG$2-'F+ , F-'!AG$3))</f>
        <v>3.2454238921001903E-2</v>
      </c>
      <c r="AH1056" s="1" cm="1">
        <f t="array" ref="AH1056">[1]!table_weight[GKHandling]*(('F+ , F-'!AH$2-[1]!tbl_gk[[#This Row],[GKHandling]])/('F+ , F-'!AH$2-'F+ , F-'!AH$3))</f>
        <v>4.8124363434346076E-2</v>
      </c>
      <c r="AI1056" s="1" cm="1">
        <f t="array" ref="AI1056">[1]!table_weight[GKKicking]*(('F+ , F-'!AI$2-[1]!tbl_gk[[#This Row],[GKKicking]])/('F+ , F-'!AI$2-'F+ , F-'!AI$3))</f>
        <v>2.5938545786431375E-2</v>
      </c>
      <c r="AJ1056" s="1" cm="1">
        <f t="array" ref="AJ1056">[1]!table_weight[GKPositioning]*(('F+ , F-'!AJ$2-[1]!tbl_gk[[#This Row],[GKPositioning]])/('F+ , F-'!AJ$2-'F+ , F-'!AJ$3))</f>
        <v>1.5136551917811415E-2</v>
      </c>
      <c r="AK1056" s="1" cm="1">
        <f t="array" ref="AK1056">[1]!table_weight[GKReflexes]*(('F+ , F-'!AK$2-[1]!tbl_gk[[#This Row],[GKReflexes]])/('F+ , F-'!AK$2-'F+ , F-'!AK$3))</f>
        <v>3.8261839570023298E-2</v>
      </c>
    </row>
    <row r="1057" spans="1:37" x14ac:dyDescent="0.55000000000000004">
      <c r="A1057" s="8">
        <f>[1]!tbl_gk[[#This Row],[ID]]</f>
        <v>240460</v>
      </c>
      <c r="B1057" s="2" cm="1">
        <f t="array" ref="B1057">[1]!table_weight[ValueEUR]*(('F+ , F-'!B$2-[1]!tbl_gk[[#This Row],[ValueEUR]])/('F+ , F-'!B$2-'F+ , F-'!B$3))</f>
        <v>3.1175138054050009E-5</v>
      </c>
      <c r="C1057" s="2" cm="1">
        <f t="array" ref="C1057">[1]!table_weight[WageEUR]*(('F+ , F-'!C$2-[1]!tbl_gk[[#This Row],[WageEUR]])/('F+ , F-'!C$2-'F+ , F-'!C$3))</f>
        <v>2.3472561185650898E-4</v>
      </c>
      <c r="D1057" s="2" cm="1">
        <f t="array" ref="D1057">[1]!table_weight[Crossing]*(('F+ , F-'!D$2-[1]!tbl_gk[[#This Row],[Crossing]])/('F+ , F-'!D$2-'F+ , F-'!D$3))</f>
        <v>3.3625286215233793E-2</v>
      </c>
      <c r="E1057" s="2" cm="1">
        <f t="array" ref="E1057">[1]!table_weight[Finishing]*(('F+ , F-'!E$2-[1]!tbl_gk[[#This Row],[Finishing]])/('F+ , F-'!E$2-'F+ , F-'!E$3))</f>
        <v>2.096326437480962E-2</v>
      </c>
      <c r="F1057" s="2" cm="1">
        <f t="array" ref="F1057">[1]!table_weight[HeadingAccuracy]*(('F+ , F-'!F$2-[1]!tbl_gk[[#This Row],[HeadingAccuracy]])/('F+ , F-'!F$2-'F+ , F-'!F$3))</f>
        <v>1.1691929585950599E-2</v>
      </c>
      <c r="G1057" s="2" cm="1">
        <f t="array" ref="G1057">[1]!table_weight[ShortPassing]*(('F+ , F-'!G$2-[1]!tbl_gk[[#This Row],[ShortPassing]])/('F+ , F-'!G$2-'F+ , F-'!G$3))</f>
        <v>5.6253623479573515E-2</v>
      </c>
      <c r="H1057" s="2" cm="1">
        <f t="array" ref="H1057">[1]!table_weight[Volleys]*(('F+ , F-'!H$2-[1]!tbl_gk[[#This Row],[Volleys]])/('F+ , F-'!H$2-'F+ , F-'!H$3))</f>
        <v>2.4305234057750281E-3</v>
      </c>
      <c r="I1057" s="2" cm="1">
        <f t="array" ref="I1057">[1]!table_weight[Dribbling]*(('F+ , F-'!I$2-[1]!tbl_gk[[#This Row],[Dribbling]])/('F+ , F-'!I$2-'F+ , F-'!I$3))</f>
        <v>2.3469077317571304E-2</v>
      </c>
      <c r="J1057" s="2" cm="1">
        <f t="array" ref="J1057">[1]!table_weight[Curve]*(('F+ , F-'!J$2-[1]!tbl_gk[[#This Row],[Curve]])/('F+ , F-'!J$2-'F+ , F-'!J$3))</f>
        <v>9.4648953791028455E-3</v>
      </c>
      <c r="K1057" s="2" cm="1">
        <f t="array" ref="K1057">[1]!table_weight[FKAccuracy]*(('F+ , F-'!K$2-[1]!tbl_gk[[#This Row],[FKAccuracy]])/('F+ , F-'!K$2-'F+ , F-'!K$3))</f>
        <v>9.4310921813203358E-3</v>
      </c>
      <c r="L1057" s="2" cm="1">
        <f t="array" ref="L1057">[1]!table_weight[LongPassing]*(('F+ , F-'!L$2-[1]!tbl_gk[[#This Row],[LongPassing]])/('F+ , F-'!L$2-'F+ , F-'!L$3))</f>
        <v>2.7071205003789917E-2</v>
      </c>
      <c r="M1057" s="2" cm="1">
        <f t="array" ref="M1057">[1]!table_weight[BallControl]*(('F+ , F-'!M$2-[1]!tbl_gk[[#This Row],[BallControl]])/('F+ , F-'!M$2-'F+ , F-'!M$3))</f>
        <v>1.5211439002129552E-2</v>
      </c>
      <c r="N1057" s="2" cm="1">
        <f t="array" ref="N1057">[1]!table_weight[Acceleration]*(('F+ , F-'!N$2-[1]!tbl_gk[[#This Row],[Acceleration]])/('F+ , F-'!N$2-'F+ , F-'!N$3))</f>
        <v>8.1175396839599755E-3</v>
      </c>
      <c r="O1057" s="2" cm="1">
        <f t="array" ref="O1057">[1]!table_weight[SprintSpeed]*(('F+ , F-'!O$2-[1]!tbl_gk[[#This Row],[SprintSpeed]])/('F+ , F-'!O$2-'F+ , F-'!O$3))</f>
        <v>1.1525403103133543E-2</v>
      </c>
      <c r="P1057" s="2" cm="1">
        <f t="array" ref="P1057">[1]!table_weight[Agility]*(('F+ , F-'!P$2-[1]!tbl_gk[[#This Row],[Agility]])/('F+ , F-'!P$2-'F+ , F-'!P$3))</f>
        <v>4.5634317006388652E-3</v>
      </c>
      <c r="Q1057" s="2" cm="1">
        <f t="array" ref="Q1057">[1]!table_weight[Reactions]*(('F+ , F-'!Q$2-[1]!tbl_gk[[#This Row],[Reactions]])/('F+ , F-'!Q$2-'F+ , F-'!Q$3))</f>
        <v>2.0110038002815341E-3</v>
      </c>
      <c r="R1057" s="2" cm="1">
        <f t="array" ref="R1057">[1]!table_weight[Balance]*(('F+ , F-'!R$2-[1]!tbl_gk[[#This Row],[Balance]])/('F+ , F-'!R$2-'F+ , F-'!R$3))</f>
        <v>1.6763626655408076E-3</v>
      </c>
      <c r="S1057" s="2" cm="1">
        <f t="array" ref="S1057">[1]!table_weight[ShotPower]*(('F+ , F-'!S$2-[1]!tbl_gk[[#This Row],[ShotPower]])/('F+ , F-'!S$2-'F+ , F-'!S$3))</f>
        <v>8.8300548353824494E-3</v>
      </c>
      <c r="T1057" s="2" cm="1">
        <f t="array" ref="T1057">[1]!table_weight[Jumping]*(('F+ , F-'!T$2-[1]!tbl_gk[[#This Row],[Jumping]])/('F+ , F-'!T$2-'F+ , F-'!T$3))</f>
        <v>2.3185177188729754E-3</v>
      </c>
      <c r="U1057" s="2" cm="1">
        <f t="array" ref="U1057">[1]!table_weight[Stamina]*(('F+ , F-'!U$2-[1]!tbl_gk[[#This Row],[Stamina]])/('F+ , F-'!U$2-'F+ , F-'!U$3))</f>
        <v>1.88916258574835E-2</v>
      </c>
      <c r="V1057" s="2" cm="1">
        <f t="array" ref="V1057">[1]!table_weight[Strength]*(('F+ , F-'!V$2-[1]!tbl_gk[[#This Row],[Strength]])/('F+ , F-'!V$2-'F+ , F-'!V$3))</f>
        <v>3.8155359497008344E-2</v>
      </c>
      <c r="W1057" s="2" cm="1">
        <f t="array" ref="W1057">[1]!table_weight[LongShots]*(('F+ , F-'!W$2-[1]!tbl_gk[[#This Row],[LongShots]])/('F+ , F-'!W$2-'F+ , F-'!W$3))</f>
        <v>1.0128592311173986E-2</v>
      </c>
      <c r="X1057" s="2" cm="1">
        <f t="array" ref="X1057">[1]!table_weight[Aggression]*(('F+ , F-'!X$2-[1]!tbl_gk[[#This Row],[Aggression]])/('F+ , F-'!X$2-'F+ , F-'!X$3))</f>
        <v>1.3994523881959207E-2</v>
      </c>
      <c r="Y1057" s="2" cm="1">
        <f t="array" ref="Y1057">[1]!table_weight[Interceptions]*(('F+ , F-'!Y$2-[1]!tbl_gk[[#This Row],[Interceptions]])/('F+ , F-'!Y$2-'F+ , F-'!Y$3))</f>
        <v>2.1469152933086991E-2</v>
      </c>
      <c r="Z1057" s="2" cm="1">
        <f t="array" ref="Z1057">[1]!table_weight[Positioning]*(('F+ , F-'!Z$2-[1]!tbl_gk[[#This Row],[Positioning]])/('F+ , F-'!Z$2-'F+ , F-'!Z$3))</f>
        <v>2.2183348544772088E-3</v>
      </c>
      <c r="AA1057" s="2" cm="1">
        <f t="array" ref="AA1057">[1]!table_weight[Vision]*(('F+ , F-'!AA$2-[1]!tbl_gk[[#This Row],[Vision]])/('F+ , F-'!AA$2-'F+ , F-'!AA$3))</f>
        <v>2.2715748909846831E-2</v>
      </c>
      <c r="AB1057" s="2" cm="1">
        <f t="array" ref="AB1057">[1]!table_weight[Penalties]*(('F+ , F-'!AB$2-[1]!tbl_gk[[#This Row],[Penalties]])/('F+ , F-'!AB$2-'F+ , F-'!AB$3))</f>
        <v>2.5054134827036706E-3</v>
      </c>
      <c r="AC1057" s="2" cm="1">
        <f t="array" ref="AC1057">[1]!table_weight[Composure]*(('F+ , F-'!AC$2-[1]!tbl_gk[[#This Row],[Composure]])/('F+ , F-'!AC$2-'F+ , F-'!AC$3))</f>
        <v>1.1742163440240354E-3</v>
      </c>
      <c r="AD1057" s="2" cm="1">
        <f t="array" ref="AD1057">[1]!table_weight[Marking]*(('F+ , F-'!AD$2-[1]!tbl_gk[[#This Row],[Marking]])/('F+ , F-'!AD$2-'F+ , F-'!AD$3))</f>
        <v>7.8874128159190562E-3</v>
      </c>
      <c r="AE1057" s="2" cm="1">
        <f t="array" ref="AE1057">[1]!table_weight[StandingTackle]*(('F+ , F-'!AE$2-[1]!tbl_gk[[#This Row],[StandingTackle]])/('F+ , F-'!AE$2-'F+ , F-'!AE$3))</f>
        <v>2.6900228972187096E-2</v>
      </c>
      <c r="AF1057" s="2" cm="1">
        <f t="array" ref="AF1057">[1]!table_weight[SlidingTackle]*(('F+ , F-'!AF$2-[1]!tbl_gk[[#This Row],[SlidingTackle]])/('F+ , F-'!AF$2-'F+ , F-'!AF$3))</f>
        <v>8.9667429907290316E-3</v>
      </c>
      <c r="AG1057" s="2" cm="1">
        <f t="array" ref="AG1057">[1]!table_weight[GKDiving]*(('F+ , F-'!AG$2-[1]!tbl_gk[[#This Row],[GKDiving]])/('F+ , F-'!AG$2-'F+ , F-'!AG$3))</f>
        <v>5.9784124328161402E-2</v>
      </c>
      <c r="AH1057" s="2" cm="1">
        <f t="array" ref="AH1057">[1]!table_weight[GKHandling]*(('F+ , F-'!AH$2-[1]!tbl_gk[[#This Row],[GKHandling]])/('F+ , F-'!AH$2-'F+ , F-'!AH$3))</f>
        <v>6.2383434081559733E-2</v>
      </c>
      <c r="AI1057" s="2" cm="1">
        <f t="array" ref="AI1057">[1]!table_weight[GKKicking]*(('F+ , F-'!AI$2-[1]!tbl_gk[[#This Row],[GKKicking]])/('F+ , F-'!AI$2-'F+ , F-'!AI$3))</f>
        <v>4.0249467599634901E-2</v>
      </c>
      <c r="AJ1057" s="2" cm="1">
        <f t="array" ref="AJ1057">[1]!table_weight[GKPositioning]*(('F+ , F-'!AJ$2-[1]!tbl_gk[[#This Row],[GKPositioning]])/('F+ , F-'!AJ$2-'F+ , F-'!AJ$3))</f>
        <v>2.5227586529685691E-2</v>
      </c>
      <c r="AK1057" s="2" cm="1">
        <f t="array" ref="AK1057">[1]!table_weight[GKReflexes]*(('F+ , F-'!AK$2-[1]!tbl_gk[[#This Row],[GKReflexes]])/('F+ , F-'!AK$2-'F+ , F-'!AK$3))</f>
        <v>6.5591724977182797E-2</v>
      </c>
    </row>
    <row r="1058" spans="1:37" x14ac:dyDescent="0.55000000000000004">
      <c r="A1058" s="7">
        <f>[1]!tbl_gk[[#This Row],[ID]]</f>
        <v>240489</v>
      </c>
      <c r="B1058" s="1" cm="1">
        <f t="array" ref="B1058">[1]!table_weight[ValueEUR]*(('F+ , F-'!B$2-[1]!tbl_gk[[#This Row],[ValueEUR]])/('F+ , F-'!B$2-'F+ , F-'!B$3))</f>
        <v>7.0715090378048093E-4</v>
      </c>
      <c r="C1058" s="1" cm="1">
        <f t="array" ref="C1058">[1]!table_weight[WageEUR]*(('F+ , F-'!C$2-[1]!tbl_gk[[#This Row],[WageEUR]])/('F+ , F-'!C$2-'F+ , F-'!C$3))</f>
        <v>7.8241870618836313E-5</v>
      </c>
      <c r="D1058" s="1" cm="1">
        <f t="array" ref="D1058">[1]!table_weight[Crossing]*(('F+ , F-'!D$2-[1]!tbl_gk[[#This Row],[Crossing]])/('F+ , F-'!D$2-'F+ , F-'!D$3))</f>
        <v>2.6900228972187034E-2</v>
      </c>
      <c r="E1058" s="1" cm="1">
        <f t="array" ref="E1058">[1]!table_weight[Finishing]*(('F+ , F-'!E$2-[1]!tbl_gk[[#This Row],[Finishing]])/('F+ , F-'!E$2-'F+ , F-'!E$3))</f>
        <v>3.9930027380589749E-3</v>
      </c>
      <c r="F1058" s="1" cm="1">
        <f t="array" ref="F1058">[1]!table_weight[HeadingAccuracy]*(('F+ , F-'!F$2-[1]!tbl_gk[[#This Row],[HeadingAccuracy]])/('F+ , F-'!F$2-'F+ , F-'!F$3))</f>
        <v>1.1274360672166649E-2</v>
      </c>
      <c r="G1058" s="1" cm="1">
        <f t="array" ref="G1058">[1]!table_weight[ShortPassing]*(('F+ , F-'!G$2-[1]!tbl_gk[[#This Row],[ShortPassing]])/('F+ , F-'!G$2-'F+ , F-'!G$3))</f>
        <v>4.3596558196669473E-2</v>
      </c>
      <c r="H1058" s="1" cm="1">
        <f t="array" ref="H1058">[1]!table_weight[Volleys]*(('F+ , F-'!H$2-[1]!tbl_gk[[#This Row],[Volleys]])/('F+ , F-'!H$2-'F+ , F-'!H$3))</f>
        <v>1.3888705175857305E-3</v>
      </c>
      <c r="I1058" s="1" cm="1">
        <f t="array" ref="I1058">[1]!table_weight[Dribbling]*(('F+ , F-'!I$2-[1]!tbl_gk[[#This Row],[Dribbling]])/('F+ , F-'!I$2-'F+ , F-'!I$3))</f>
        <v>1.4668173323482065E-2</v>
      </c>
      <c r="J1058" s="1" cm="1">
        <f t="array" ref="J1058">[1]!table_weight[Curve]*(('F+ , F-'!J$2-[1]!tbl_gk[[#This Row],[Curve]])/('F+ , F-'!J$2-'F+ , F-'!J$3))</f>
        <v>8.6198154345400926E-3</v>
      </c>
      <c r="K1058" s="1" cm="1">
        <f t="array" ref="K1058">[1]!table_weight[FKAccuracy]*(('F+ , F-'!K$2-[1]!tbl_gk[[#This Row],[FKAccuracy]])/('F+ , F-'!K$2-'F+ , F-'!K$3))</f>
        <v>8.5184058411925615E-3</v>
      </c>
      <c r="L1058" s="1" cm="1">
        <f t="array" ref="L1058">[1]!table_weight[LongPassing]*(('F+ , F-'!L$2-[1]!tbl_gk[[#This Row],[LongPassing]])/('F+ , F-'!L$2-'F+ , F-'!L$3))</f>
        <v>1.9491267602728742E-2</v>
      </c>
      <c r="M1058" s="1" cm="1">
        <f t="array" ref="M1058">[1]!table_weight[BallControl]*(('F+ , F-'!M$2-[1]!tbl_gk[[#This Row],[BallControl]])/('F+ , F-'!M$2-'F+ , F-'!M$3))</f>
        <v>9.1268634012777305E-3</v>
      </c>
      <c r="N1058" s="1" cm="1">
        <f t="array" ref="N1058">[1]!table_weight[Acceleration]*(('F+ , F-'!N$2-[1]!tbl_gk[[#This Row],[Acceleration]])/('F+ , F-'!N$2-'F+ , F-'!N$3))</f>
        <v>4.0587698419799877E-3</v>
      </c>
      <c r="O1058" s="1" cm="1">
        <f t="array" ref="O1058">[1]!table_weight[SprintSpeed]*(('F+ , F-'!O$2-[1]!tbl_gk[[#This Row],[SprintSpeed]])/('F+ , F-'!O$2-'F+ , F-'!O$3))</f>
        <v>5.6221478551870948E-3</v>
      </c>
      <c r="P1058" s="1" cm="1">
        <f t="array" ref="P1058">[1]!table_weight[Agility]*(('F+ , F-'!P$2-[1]!tbl_gk[[#This Row],[Agility]])/('F+ , F-'!P$2-'F+ , F-'!P$3))</f>
        <v>3.0422878004259103E-3</v>
      </c>
      <c r="Q1058" s="1" cm="1">
        <f t="array" ref="Q1058">[1]!table_weight[Reactions]*(('F+ , F-'!Q$2-[1]!tbl_gk[[#This Row],[Reactions]])/('F+ , F-'!Q$2-'F+ , F-'!Q$3))</f>
        <v>1.4953618002093458E-3</v>
      </c>
      <c r="R1058" s="1" cm="1">
        <f t="array" ref="R1058">[1]!table_weight[Balance]*(('F+ , F-'!R$2-[1]!tbl_gk[[#This Row],[Balance]])/('F+ , F-'!R$2-'F+ , F-'!R$3))</f>
        <v>2.1109752084587947E-3</v>
      </c>
      <c r="S1058" s="1" cm="1">
        <f t="array" ref="S1058">[1]!table_weight[ShotPower]*(('F+ , F-'!S$2-[1]!tbl_gk[[#This Row],[ShotPower]])/('F+ , F-'!S$2-'F+ , F-'!S$3))</f>
        <v>5.1941499031661464E-3</v>
      </c>
      <c r="T1058" s="1" cm="1">
        <f t="array" ref="T1058">[1]!table_weight[Jumping]*(('F+ , F-'!T$2-[1]!tbl_gk[[#This Row],[Jumping]])/('F+ , F-'!T$2-'F+ , F-'!T$3))</f>
        <v>2.4043887454979003E-3</v>
      </c>
      <c r="U1058" s="1" cm="1">
        <f t="array" ref="U1058">[1]!table_weight[Stamina]*(('F+ , F-'!U$2-[1]!tbl_gk[[#This Row],[Stamina]])/('F+ , F-'!U$2-'F+ , F-'!U$3))</f>
        <v>1.0304523194991E-2</v>
      </c>
      <c r="V1058" s="1" cm="1">
        <f t="array" ref="V1058">[1]!table_weight[Strength]*(('F+ , F-'!V$2-[1]!tbl_gk[[#This Row],[Strength]])/('F+ , F-'!V$2-'F+ , F-'!V$3))</f>
        <v>2.0408680661190511E-2</v>
      </c>
      <c r="W1058" s="1" cm="1">
        <f t="array" ref="W1058">[1]!table_weight[LongShots]*(('F+ , F-'!W$2-[1]!tbl_gk[[#This Row],[LongShots]])/('F+ , F-'!W$2-'F+ , F-'!W$3))</f>
        <v>8.0509323499075268E-3</v>
      </c>
      <c r="X1058" s="1" cm="1">
        <f t="array" ref="X1058">[1]!table_weight[Aggression]*(('F+ , F-'!X$2-[1]!tbl_gk[[#This Row],[Aggression]])/('F+ , F-'!X$2-'F+ , F-'!X$3))</f>
        <v>1.5211439002129575E-2</v>
      </c>
      <c r="Y1058" s="1" cm="1">
        <f t="array" ref="Y1058">[1]!table_weight[Interceptions]*(('F+ , F-'!Y$2-[1]!tbl_gk[[#This Row],[Interceptions]])/('F+ , F-'!Y$2-'F+ , F-'!Y$3))</f>
        <v>2.0776599612664828E-2</v>
      </c>
      <c r="Z1058" s="1" cm="1">
        <f t="array" ref="Z1058">[1]!table_weight[Positioning]*(('F+ , F-'!Z$2-[1]!tbl_gk[[#This Row],[Positioning]])/('F+ , F-'!Z$2-'F+ , F-'!Z$3))</f>
        <v>1.1831119223878444E-3</v>
      </c>
      <c r="AA1058" s="1" cm="1">
        <f t="array" ref="AA1058">[1]!table_weight[Vision]*(('F+ , F-'!AA$2-[1]!tbl_gk[[#This Row],[Vision]])/('F+ , F-'!AA$2-'F+ , F-'!AA$3))</f>
        <v>1.4907210222086981E-2</v>
      </c>
      <c r="AB1058" s="1" cm="1">
        <f t="array" ref="AB1058">[1]!table_weight[Penalties]*(('F+ , F-'!AB$2-[1]!tbl_gk[[#This Row],[Penalties]])/('F+ , F-'!AB$2-'F+ , F-'!AB$3))</f>
        <v>2.1922367973657118E-3</v>
      </c>
      <c r="AC1058" s="1" cm="1">
        <f t="array" ref="AC1058">[1]!table_weight[Composure]*(('F+ , F-'!AC$2-[1]!tbl_gk[[#This Row],[Composure]])/('F+ , F-'!AC$2-'F+ , F-'!AC$3))</f>
        <v>1.7079510458531426E-3</v>
      </c>
      <c r="AD1058" s="1" cm="1">
        <f t="array" ref="AD1058">[1]!table_weight[Marking]*(('F+ , F-'!AD$2-[1]!tbl_gk[[#This Row],[Marking]])/('F+ , F-'!AD$2-'F+ , F-'!AD$3))</f>
        <v>2.2084755884573357E-2</v>
      </c>
      <c r="AE1058" s="1" cm="1">
        <f t="array" ref="AE1058">[1]!table_weight[StandingTackle]*(('F+ , F-'!AE$2-[1]!tbl_gk[[#This Row],[StandingTackle]])/('F+ , F-'!AE$2-'F+ , F-'!AE$3))</f>
        <v>2.241685747682258E-2</v>
      </c>
      <c r="AF1058" s="1" cm="1">
        <f t="array" ref="AF1058">[1]!table_weight[SlidingTackle]*(('F+ , F-'!AF$2-[1]!tbl_gk[[#This Row],[SlidingTackle]])/('F+ , F-'!AF$2-'F+ , F-'!AF$3))</f>
        <v>7.4722858256075263E-3</v>
      </c>
      <c r="AG1058" s="1" cm="1">
        <f t="array" ref="AG1058">[1]!table_weight[GKDiving]*(('F+ , F-'!AG$2-[1]!tbl_gk[[#This Row],[GKDiving]])/('F+ , F-'!AG$2-'F+ , F-'!AG$3))</f>
        <v>3.5870474596896844E-2</v>
      </c>
      <c r="AH1058" s="1" cm="1">
        <f t="array" ref="AH1058">[1]!table_weight[GKHandling]*(('F+ , F-'!AH$2-[1]!tbl_gk[[#This Row],[GKHandling]])/('F+ , F-'!AH$2-'F+ , F-'!AH$3))</f>
        <v>4.0994828110739248E-2</v>
      </c>
      <c r="AI1058" s="1" cm="1">
        <f t="array" ref="AI1058">[1]!table_weight[GKKicking]*(('F+ , F-'!AI$2-[1]!tbl_gk[[#This Row],[GKKicking]])/('F+ , F-'!AI$2-'F+ , F-'!AI$3))</f>
        <v>2.414968055978094E-2</v>
      </c>
      <c r="AJ1058" s="1" cm="1">
        <f t="array" ref="AJ1058">[1]!table_weight[GKPositioning]*(('F+ , F-'!AJ$2-[1]!tbl_gk[[#This Row],[GKPositioning]])/('F+ , F-'!AJ$2-'F+ , F-'!AJ$3))</f>
        <v>1.5136551917811415E-2</v>
      </c>
      <c r="AK1058" s="1" cm="1">
        <f t="array" ref="AK1058">[1]!table_weight[GKReflexes]*(('F+ , F-'!AK$2-[1]!tbl_gk[[#This Row],[GKReflexes]])/('F+ , F-'!AK$2-'F+ , F-'!AK$3))</f>
        <v>3.6439847209545996E-2</v>
      </c>
    </row>
    <row r="1059" spans="1:37" x14ac:dyDescent="0.55000000000000004">
      <c r="A1059" s="8">
        <f>[1]!tbl_gk[[#This Row],[ID]]</f>
        <v>240531</v>
      </c>
      <c r="B1059" s="2" cm="1">
        <f t="array" ref="B1059">[1]!table_weight[ValueEUR]*(('F+ , F-'!B$2-[1]!tbl_gk[[#This Row],[ValueEUR]])/('F+ , F-'!B$2-'F+ , F-'!B$3))</f>
        <v>6.5128258706975768E-5</v>
      </c>
      <c r="C1059" s="2" cm="1">
        <f t="array" ref="C1059">[1]!table_weight[WageEUR]*(('F+ , F-'!C$2-[1]!tbl_gk[[#This Row],[WageEUR]])/('F+ , F-'!C$2-'F+ , F-'!C$3))</f>
        <v>2.3472561185650898E-4</v>
      </c>
      <c r="D1059" s="2" cm="1">
        <f t="array" ref="D1059">[1]!table_weight[Crossing]*(('F+ , F-'!D$2-[1]!tbl_gk[[#This Row],[Crossing]])/('F+ , F-'!D$2-'F+ , F-'!D$3))</f>
        <v>3.5866971962916043E-2</v>
      </c>
      <c r="E1059" s="2" cm="1">
        <f t="array" ref="E1059">[1]!table_weight[Finishing]*(('F+ , F-'!E$2-[1]!tbl_gk[[#This Row],[Finishing]])/('F+ , F-'!E$2-'F+ , F-'!E$3))</f>
        <v>2.096326437480962E-2</v>
      </c>
      <c r="F1059" s="2" cm="1">
        <f t="array" ref="F1059">[1]!table_weight[HeadingAccuracy]*(('F+ , F-'!F$2-[1]!tbl_gk[[#This Row],[HeadingAccuracy]])/('F+ , F-'!F$2-'F+ , F-'!F$3))</f>
        <v>1.0439222844598752E-2</v>
      </c>
      <c r="G1059" s="2" cm="1">
        <f t="array" ref="G1059">[1]!table_weight[ShortPassing]*(('F+ , F-'!G$2-[1]!tbl_gk[[#This Row],[ShortPassing]])/('F+ , F-'!G$2-'F+ , F-'!G$3))</f>
        <v>3.9377536435701459E-2</v>
      </c>
      <c r="H1059" s="2" cm="1">
        <f t="array" ref="H1059">[1]!table_weight[Volleys]*(('F+ , F-'!H$2-[1]!tbl_gk[[#This Row],[Volleys]])/('F+ , F-'!H$2-'F+ , F-'!H$3))</f>
        <v>2.0833057763785961E-3</v>
      </c>
      <c r="I1059" s="2" cm="1">
        <f t="array" ref="I1059">[1]!table_weight[Dribbling]*(('F+ , F-'!I$2-[1]!tbl_gk[[#This Row],[Dribbling]])/('F+ , F-'!I$2-'F+ , F-'!I$3))</f>
        <v>2.1513320874440363E-2</v>
      </c>
      <c r="J1059" s="2" cm="1">
        <f t="array" ref="J1059">[1]!table_weight[Curve]*(('F+ , F-'!J$2-[1]!tbl_gk[[#This Row],[Curve]])/('F+ , F-'!J$2-'F+ , F-'!J$3))</f>
        <v>9.6339113680153961E-3</v>
      </c>
      <c r="K1059" s="2" cm="1">
        <f t="array" ref="K1059">[1]!table_weight[FKAccuracy]*(('F+ , F-'!K$2-[1]!tbl_gk[[#This Row],[FKAccuracy]])/('F+ , F-'!K$2-'F+ , F-'!K$3))</f>
        <v>9.2789777912990392E-3</v>
      </c>
      <c r="L1059" s="2" cm="1">
        <f t="array" ref="L1059">[1]!table_weight[LongPassing]*(('F+ , F-'!L$2-[1]!tbl_gk[[#This Row],[LongPassing]])/('F+ , F-'!L$2-'F+ , F-'!L$3))</f>
        <v>2.2198388103107734E-2</v>
      </c>
      <c r="M1059" s="2" cm="1">
        <f t="array" ref="M1059">[1]!table_weight[BallControl]*(('F+ , F-'!M$2-[1]!tbl_gk[[#This Row],[BallControl]])/('F+ , F-'!M$2-'F+ , F-'!M$3))</f>
        <v>1.1734538658785654E-2</v>
      </c>
      <c r="N1059" s="2" cm="1">
        <f t="array" ref="N1059">[1]!table_weight[Acceleration]*(('F+ , F-'!N$2-[1]!tbl_gk[[#This Row],[Acceleration]])/('F+ , F-'!N$2-'F+ , F-'!N$3))</f>
        <v>7.2155908301866443E-3</v>
      </c>
      <c r="O1059" s="2" cm="1">
        <f t="array" ref="O1059">[1]!table_weight[SprintSpeed]*(('F+ , F-'!O$2-[1]!tbl_gk[[#This Row],[SprintSpeed]])/('F+ , F-'!O$2-'F+ , F-'!O$3))</f>
        <v>9.838758746577414E-3</v>
      </c>
      <c r="P1059" s="2" cm="1">
        <f t="array" ref="P1059">[1]!table_weight[Agility]*(('F+ , F-'!P$2-[1]!tbl_gk[[#This Row],[Agility]])/('F+ , F-'!P$2-'F+ , F-'!P$3))</f>
        <v>3.8613652851559629E-3</v>
      </c>
      <c r="Q1059" s="2" cm="1">
        <f t="array" ref="Q1059">[1]!table_weight[Reactions]*(('F+ , F-'!Q$2-[1]!tbl_gk[[#This Row],[Reactions]])/('F+ , F-'!Q$2-'F+ , F-'!Q$3))</f>
        <v>2.217260600310409E-3</v>
      </c>
      <c r="R1059" s="2" cm="1">
        <f t="array" ref="R1059">[1]!table_weight[Balance]*(('F+ , F-'!R$2-[1]!tbl_gk[[#This Row],[Balance]])/('F+ , F-'!R$2-'F+ , F-'!R$3))</f>
        <v>1.6763626655408076E-3</v>
      </c>
      <c r="S1059" s="2" cm="1">
        <f t="array" ref="S1059">[1]!table_weight[ShotPower]*(('F+ , F-'!S$2-[1]!tbl_gk[[#This Row],[ShotPower]])/('F+ , F-'!S$2-'F+ , F-'!S$3))</f>
        <v>8.0509323499075268E-3</v>
      </c>
      <c r="T1059" s="2" cm="1">
        <f t="array" ref="T1059">[1]!table_weight[Jumping]*(('F+ , F-'!T$2-[1]!tbl_gk[[#This Row],[Jumping]])/('F+ , F-'!T$2-'F+ , F-'!T$3))</f>
        <v>1.7174205324985003E-3</v>
      </c>
      <c r="U1059" s="2" cm="1">
        <f t="array" ref="U1059">[1]!table_weight[Stamina]*(('F+ , F-'!U$2-[1]!tbl_gk[[#This Row],[Stamina]])/('F+ , F-'!U$2-'F+ , F-'!U$3))</f>
        <v>1.88916258574835E-2</v>
      </c>
      <c r="V1059" s="2" cm="1">
        <f t="array" ref="V1059">[1]!table_weight[Strength]*(('F+ , F-'!V$2-[1]!tbl_gk[[#This Row],[Strength]])/('F+ , F-'!V$2-'F+ , F-'!V$3))</f>
        <v>2.7507352195517646E-2</v>
      </c>
      <c r="W1059" s="2" cm="1">
        <f t="array" ref="W1059">[1]!table_weight[LongShots]*(('F+ , F-'!W$2-[1]!tbl_gk[[#This Row],[LongShots]])/('F+ , F-'!W$2-'F+ , F-'!W$3))</f>
        <v>1.0128592311173986E-2</v>
      </c>
      <c r="X1059" s="2" cm="1">
        <f t="array" ref="X1059">[1]!table_weight[Aggression]*(('F+ , F-'!X$2-[1]!tbl_gk[[#This Row],[Aggression]])/('F+ , F-'!X$2-'F+ , F-'!X$3))</f>
        <v>1.0952236081533291E-2</v>
      </c>
      <c r="Y1059" s="2" cm="1">
        <f t="array" ref="Y1059">[1]!table_weight[Interceptions]*(('F+ , F-'!Y$2-[1]!tbl_gk[[#This Row],[Interceptions]])/('F+ , F-'!Y$2-'F+ , F-'!Y$3))</f>
        <v>2.4239366214775633E-2</v>
      </c>
      <c r="Z1059" s="2" cm="1">
        <f t="array" ref="Z1059">[1]!table_weight[Positioning]*(('F+ , F-'!Z$2-[1]!tbl_gk[[#This Row],[Positioning]])/('F+ , F-'!Z$2-'F+ , F-'!Z$3))</f>
        <v>2.2183348544772088E-3</v>
      </c>
      <c r="AA1059" s="2" cm="1">
        <f t="array" ref="AA1059">[1]!table_weight[Vision]*(('F+ , F-'!AA$2-[1]!tbl_gk[[#This Row],[Vision]])/('F+ , F-'!AA$2-'F+ , F-'!AA$3))</f>
        <v>2.200588175641412E-2</v>
      </c>
      <c r="AB1059" s="2" cm="1">
        <f t="array" ref="AB1059">[1]!table_weight[Penalties]*(('F+ , F-'!AB$2-[1]!tbl_gk[[#This Row],[Penalties]])/('F+ , F-'!AB$2-'F+ , F-'!AB$3))</f>
        <v>2.4662663970364263E-3</v>
      </c>
      <c r="AC1059" s="2" cm="1">
        <f t="array" ref="AC1059">[1]!table_weight[Composure]*(('F+ , F-'!AC$2-[1]!tbl_gk[[#This Row],[Composure]])/('F+ , F-'!AC$2-'F+ , F-'!AC$3))</f>
        <v>1.8680714564018749E-3</v>
      </c>
      <c r="AD1059" s="2" cm="1">
        <f t="array" ref="AD1059">[1]!table_weight[Marking]*(('F+ , F-'!AD$2-[1]!tbl_gk[[#This Row],[Marking]])/('F+ , F-'!AD$2-'F+ , F-'!AD$3))</f>
        <v>2.366223844775717E-2</v>
      </c>
      <c r="AE1059" s="2" cm="1">
        <f t="array" ref="AE1059">[1]!table_weight[StandingTackle]*(('F+ , F-'!AE$2-[1]!tbl_gk[[#This Row],[StandingTackle]])/('F+ , F-'!AE$2-'F+ , F-'!AE$3))</f>
        <v>2.465854322450484E-2</v>
      </c>
      <c r="AF1059" s="2" cm="1">
        <f t="array" ref="AF1059">[1]!table_weight[SlidingTackle]*(('F+ , F-'!AF$2-[1]!tbl_gk[[#This Row],[SlidingTackle]])/('F+ , F-'!AF$2-'F+ , F-'!AF$3))</f>
        <v>9.7139715732897855E-3</v>
      </c>
      <c r="AG1059" s="2" cm="1">
        <f t="array" ref="AG1059">[1]!table_weight[GKDiving]*(('F+ , F-'!AG$2-[1]!tbl_gk[[#This Row],[GKDiving]])/('F+ , F-'!AG$2-'F+ , F-'!AG$3))</f>
        <v>5.6367888652266468E-2</v>
      </c>
      <c r="AH1059" s="2" cm="1">
        <f t="array" ref="AH1059">[1]!table_weight[GKHandling]*(('F+ , F-'!AH$2-[1]!tbl_gk[[#This Row],[GKHandling]])/('F+ , F-'!AH$2-'F+ , F-'!AH$3))</f>
        <v>6.416581791246144E-2</v>
      </c>
      <c r="AI1059" s="2" cm="1">
        <f t="array" ref="AI1059">[1]!table_weight[GKKicking]*(('F+ , F-'!AI$2-[1]!tbl_gk[[#This Row],[GKKicking]])/('F+ , F-'!AI$2-'F+ , F-'!AI$3))</f>
        <v>3.6671737146334017E-2</v>
      </c>
      <c r="AJ1059" s="2" cm="1">
        <f t="array" ref="AJ1059">[1]!table_weight[GKPositioning]*(('F+ , F-'!AJ$2-[1]!tbl_gk[[#This Row],[GKPositioning]])/('F+ , F-'!AJ$2-'F+ , F-'!AJ$3))</f>
        <v>2.5227586529685691E-2</v>
      </c>
      <c r="AK1059" s="2" cm="1">
        <f t="array" ref="AK1059">[1]!table_weight[GKReflexes]*(('F+ , F-'!AK$2-[1]!tbl_gk[[#This Row],[GKReflexes]])/('F+ , F-'!AK$2-'F+ , F-'!AK$3))</f>
        <v>5.8303755535273602E-2</v>
      </c>
    </row>
    <row r="1060" spans="1:37" x14ac:dyDescent="0.55000000000000004">
      <c r="A1060" s="7">
        <f>[1]!tbl_gk[[#This Row],[ID]]</f>
        <v>240595</v>
      </c>
      <c r="B1060" s="1" cm="1">
        <f t="array" ref="B1060">[1]!table_weight[ValueEUR]*(('F+ , F-'!B$2-[1]!tbl_gk[[#This Row],[ValueEUR]])/('F+ , F-'!B$2-'F+ , F-'!B$3))</f>
        <v>3.6761969725122341E-4</v>
      </c>
      <c r="C1060" s="1" cm="1">
        <f t="array" ref="C1060">[1]!table_weight[WageEUR]*(('F+ , F-'!C$2-[1]!tbl_gk[[#This Row],[WageEUR]])/('F+ , F-'!C$2-'F+ , F-'!C$3))</f>
        <v>1.0171443180448721E-3</v>
      </c>
      <c r="D1060" s="1" cm="1">
        <f t="array" ref="D1060">[1]!table_weight[Crossing]*(('F+ , F-'!D$2-[1]!tbl_gk[[#This Row],[Crossing]])/('F+ , F-'!D$2-'F+ , F-'!D$3))</f>
        <v>3.5866971962916043E-2</v>
      </c>
      <c r="E1060" s="1" cm="1">
        <f t="array" ref="E1060">[1]!table_weight[Finishing]*(('F+ , F-'!E$2-[1]!tbl_gk[[#This Row],[Finishing]])/('F+ , F-'!E$2-'F+ , F-'!E$3))</f>
        <v>1.6970261636750646E-2</v>
      </c>
      <c r="F1060" s="1" cm="1">
        <f t="array" ref="F1060">[1]!table_weight[HeadingAccuracy]*(('F+ , F-'!F$2-[1]!tbl_gk[[#This Row],[HeadingAccuracy]])/('F+ , F-'!F$2-'F+ , F-'!F$3))</f>
        <v>1.08567917583827E-2</v>
      </c>
      <c r="G1060" s="1" cm="1">
        <f t="array" ref="G1060">[1]!table_weight[ShortPassing]*(('F+ , F-'!G$2-[1]!tbl_gk[[#This Row],[ShortPassing]])/('F+ , F-'!G$2-'F+ , F-'!G$3))</f>
        <v>5.7659964066562854E-2</v>
      </c>
      <c r="H1060" s="1" cm="1">
        <f t="array" ref="H1060">[1]!table_weight[Volleys]*(('F+ , F-'!H$2-[1]!tbl_gk[[#This Row],[Volleys]])/('F+ , F-'!H$2-'F+ , F-'!H$3))</f>
        <v>1.9675665665797848E-3</v>
      </c>
      <c r="I1060" s="1" cm="1">
        <f t="array" ref="I1060">[1]!table_weight[Dribbling]*(('F+ , F-'!I$2-[1]!tbl_gk[[#This Row],[Dribbling]])/('F+ , F-'!I$2-'F+ , F-'!I$3))</f>
        <v>1.9557564431309422E-2</v>
      </c>
      <c r="J1060" s="1" cm="1">
        <f t="array" ref="J1060">[1]!table_weight[Curve]*(('F+ , F-'!J$2-[1]!tbl_gk[[#This Row],[Curve]])/('F+ , F-'!J$2-'F+ , F-'!J$3))</f>
        <v>9.9719433458404991E-3</v>
      </c>
      <c r="K1060" s="1" cm="1">
        <f t="array" ref="K1060">[1]!table_weight[FKAccuracy]*(('F+ , F-'!K$2-[1]!tbl_gk[[#This Row],[FKAccuracy]])/('F+ , F-'!K$2-'F+ , F-'!K$3))</f>
        <v>9.1268634012777444E-3</v>
      </c>
      <c r="L1060" s="1" cm="1">
        <f t="array" ref="L1060">[1]!table_weight[LongPassing]*(('F+ , F-'!L$2-[1]!tbl_gk[[#This Row],[LongPassing]])/('F+ , F-'!L$2-'F+ , F-'!L$3))</f>
        <v>2.5446932703562523E-2</v>
      </c>
      <c r="M1060" s="1" cm="1">
        <f t="array" ref="M1060">[1]!table_weight[BallControl]*(('F+ , F-'!M$2-[1]!tbl_gk[[#This Row],[BallControl]])/('F+ , F-'!M$2-'F+ , F-'!M$3))</f>
        <v>1.2169151201703639E-2</v>
      </c>
      <c r="N1060" s="1" cm="1">
        <f t="array" ref="N1060">[1]!table_weight[Acceleration]*(('F+ , F-'!N$2-[1]!tbl_gk[[#This Row],[Acceleration]])/('F+ , F-'!N$2-'F+ , F-'!N$3))</f>
        <v>1.1274360672166632E-2</v>
      </c>
      <c r="O1060" s="1" cm="1">
        <f t="array" ref="O1060">[1]!table_weight[SprintSpeed]*(('F+ , F-'!O$2-[1]!tbl_gk[[#This Row],[SprintSpeed]])/('F+ , F-'!O$2-'F+ , F-'!O$3))</f>
        <v>1.377426224520838E-2</v>
      </c>
      <c r="P1060" s="1" cm="1">
        <f t="array" ref="P1060">[1]!table_weight[Agility]*(('F+ , F-'!P$2-[1]!tbl_gk[[#This Row],[Agility]])/('F+ , F-'!P$2-'F+ , F-'!P$3))</f>
        <v>3.3933210081673617E-3</v>
      </c>
      <c r="Q1060" s="1" cm="1">
        <f t="array" ref="Q1060">[1]!table_weight[Reactions]*(('F+ , F-'!Q$2-[1]!tbl_gk[[#This Row],[Reactions]])/('F+ , F-'!Q$2-'F+ , F-'!Q$3))</f>
        <v>1.3922334001949081E-3</v>
      </c>
      <c r="R1060" s="1" cm="1">
        <f t="array" ref="R1060">[1]!table_weight[Balance]*(('F+ , F-'!R$2-[1]!tbl_gk[[#This Row],[Balance]])/('F+ , F-'!R$2-'F+ , F-'!R$3))</f>
        <v>2.4835002452456411E-3</v>
      </c>
      <c r="S1060" s="1" cm="1">
        <f t="array" ref="S1060">[1]!table_weight[ShotPower]*(('F+ , F-'!S$2-[1]!tbl_gk[[#This Row],[ShotPower]])/('F+ , F-'!S$2-'F+ , F-'!S$3))</f>
        <v>5.9732723886410689E-3</v>
      </c>
      <c r="T1060" s="1" cm="1">
        <f t="array" ref="T1060">[1]!table_weight[Jumping]*(('F+ , F-'!T$2-[1]!tbl_gk[[#This Row],[Jumping]])/('F+ , F-'!T$2-'F+ , F-'!T$3))</f>
        <v>3.8641961981216257E-3</v>
      </c>
      <c r="U1060" s="1" cm="1">
        <f t="array" ref="U1060">[1]!table_weight[Stamina]*(('F+ , F-'!U$2-[1]!tbl_gk[[#This Row],[Stamina]])/('F+ , F-'!U$2-'F+ , F-'!U$3))</f>
        <v>2.4902597721228249E-2</v>
      </c>
      <c r="V1060" s="1" cm="1">
        <f t="array" ref="V1060">[1]!table_weight[Strength]*(('F+ , F-'!V$2-[1]!tbl_gk[[#This Row],[Strength]])/('F+ , F-'!V$2-'F+ , F-'!V$3))</f>
        <v>2.8394686137308531E-2</v>
      </c>
      <c r="W1060" s="1" cm="1">
        <f t="array" ref="W1060">[1]!table_weight[LongShots]*(('F+ , F-'!W$2-[1]!tbl_gk[[#This Row],[LongShots]])/('F+ , F-'!W$2-'F+ , F-'!W$3))</f>
        <v>8.570347340224143E-3</v>
      </c>
      <c r="X1060" s="1" cm="1">
        <f t="array" ref="X1060">[1]!table_weight[Aggression]*(('F+ , F-'!X$2-[1]!tbl_gk[[#This Row],[Aggression]])/('F+ , F-'!X$2-'F+ , F-'!X$3))</f>
        <v>6.0845756008518293E-3</v>
      </c>
      <c r="Y1060" s="1" cm="1">
        <f t="array" ref="Y1060">[1]!table_weight[Interceptions]*(('F+ , F-'!Y$2-[1]!tbl_gk[[#This Row],[Interceptions]])/('F+ , F-'!Y$2-'F+ , F-'!Y$3))</f>
        <v>2.4239366214775633E-2</v>
      </c>
      <c r="Z1060" s="1" cm="1">
        <f t="array" ref="Z1060">[1]!table_weight[Positioning]*(('F+ , F-'!Z$2-[1]!tbl_gk[[#This Row],[Positioning]])/('F+ , F-'!Z$2-'F+ , F-'!Z$3))</f>
        <v>1.4788899029848058E-3</v>
      </c>
      <c r="AA1060" s="1" cm="1">
        <f t="array" ref="AA1060">[1]!table_weight[Vision]*(('F+ , F-'!AA$2-[1]!tbl_gk[[#This Row],[Vision]])/('F+ , F-'!AA$2-'F+ , F-'!AA$3))</f>
        <v>2.2715748909846831E-2</v>
      </c>
      <c r="AB1060" s="1" cm="1">
        <f t="array" ref="AB1060">[1]!table_weight[Penalties]*(('F+ , F-'!AB$2-[1]!tbl_gk[[#This Row],[Penalties]])/('F+ , F-'!AB$2-'F+ , F-'!AB$3))</f>
        <v>2.3488251400346914E-3</v>
      </c>
      <c r="AC1060" s="1" cm="1">
        <f t="array" ref="AC1060">[1]!table_weight[Composure]*(('F+ , F-'!AC$2-[1]!tbl_gk[[#This Row],[Composure]])/('F+ , F-'!AC$2-'F+ , F-'!AC$3))</f>
        <v>1.9214449265847853E-3</v>
      </c>
      <c r="AD1060" s="1" cm="1">
        <f t="array" ref="AD1060">[1]!table_weight[Marking]*(('F+ , F-'!AD$2-[1]!tbl_gk[[#This Row],[Marking]])/('F+ , F-'!AD$2-'F+ , F-'!AD$3))</f>
        <v>3.1549651263676225E-2</v>
      </c>
      <c r="AE1060" s="1" cm="1">
        <f t="array" ref="AE1060">[1]!table_weight[StandingTackle]*(('F+ , F-'!AE$2-[1]!tbl_gk[[#This Row],[StandingTackle]])/('F+ , F-'!AE$2-'F+ , F-'!AE$3))</f>
        <v>2.6900228972187096E-2</v>
      </c>
      <c r="AF1060" s="1" cm="1">
        <f t="array" ref="AF1060">[1]!table_weight[SlidingTackle]*(('F+ , F-'!AF$2-[1]!tbl_gk[[#This Row],[SlidingTackle]])/('F+ , F-'!AF$2-'F+ , F-'!AF$3))</f>
        <v>1.0461200155850536E-2</v>
      </c>
      <c r="AG1060" s="1" cm="1">
        <f t="array" ref="AG1060">[1]!table_weight[GKDiving]*(('F+ , F-'!AG$2-[1]!tbl_gk[[#This Row],[GKDiving]])/('F+ , F-'!AG$2-'F+ , F-'!AG$3))</f>
        <v>4.4411063786634182E-2</v>
      </c>
      <c r="AH1060" s="1" cm="1">
        <f t="array" ref="AH1060">[1]!table_weight[GKHandling]*(('F+ , F-'!AH$2-[1]!tbl_gk[[#This Row],[GKHandling]])/('F+ , F-'!AH$2-'F+ , F-'!AH$3))</f>
        <v>4.9906747265247783E-2</v>
      </c>
      <c r="AI1060" s="1" cm="1">
        <f t="array" ref="AI1060">[1]!table_weight[GKKicking]*(('F+ , F-'!AI$2-[1]!tbl_gk[[#This Row],[GKKicking]])/('F+ , F-'!AI$2-'F+ , F-'!AI$3))</f>
        <v>2.7727411013081817E-2</v>
      </c>
      <c r="AJ1060" s="1" cm="1">
        <f t="array" ref="AJ1060">[1]!table_weight[GKPositioning]*(('F+ , F-'!AJ$2-[1]!tbl_gk[[#This Row],[GKPositioning]])/('F+ , F-'!AJ$2-'F+ , F-'!AJ$3))</f>
        <v>1.7659310570779983E-2</v>
      </c>
      <c r="AK1060" s="1" cm="1">
        <f t="array" ref="AK1060">[1]!table_weight[GKReflexes]*(('F+ , F-'!AK$2-[1]!tbl_gk[[#This Row],[GKReflexes]])/('F+ , F-'!AK$2-'F+ , F-'!AK$3))</f>
        <v>3.8261839570023298E-2</v>
      </c>
    </row>
    <row r="1061" spans="1:37" x14ac:dyDescent="0.55000000000000004">
      <c r="A1061" s="8">
        <f>[1]!tbl_gk[[#This Row],[ID]]</f>
        <v>240597</v>
      </c>
      <c r="B1061" s="2" cm="1">
        <f t="array" ref="B1061">[1]!table_weight[ValueEUR]*(('F+ , F-'!B$2-[1]!tbl_gk[[#This Row],[ValueEUR]])/('F+ , F-'!B$2-'F+ , F-'!B$3))</f>
        <v>2.8273689561890902E-4</v>
      </c>
      <c r="C1061" s="2" cm="1">
        <f t="array" ref="C1061">[1]!table_weight[WageEUR]*(('F+ , F-'!C$2-[1]!tbl_gk[[#This Row],[WageEUR]])/('F+ , F-'!C$2-'F+ , F-'!C$3))</f>
        <v>7.0417683556952691E-4</v>
      </c>
      <c r="D1061" s="2" cm="1">
        <f t="array" ref="D1061">[1]!table_weight[Crossing]*(('F+ , F-'!D$2-[1]!tbl_gk[[#This Row],[Crossing]])/('F+ , F-'!D$2-'F+ , F-'!D$3))</f>
        <v>3.3625286215233793E-2</v>
      </c>
      <c r="E1061" s="2" cm="1">
        <f t="array" ref="E1061">[1]!table_weight[Finishing]*(('F+ , F-'!E$2-[1]!tbl_gk[[#This Row],[Finishing]])/('F+ , F-'!E$2-'F+ , F-'!E$3))</f>
        <v>1.7968512321265388E-2</v>
      </c>
      <c r="F1061" s="2" cm="1">
        <f t="array" ref="F1061">[1]!table_weight[HeadingAccuracy]*(('F+ , F-'!F$2-[1]!tbl_gk[[#This Row],[HeadingAccuracy]])/('F+ , F-'!F$2-'F+ , F-'!F$3))</f>
        <v>1.1691929585950599E-2</v>
      </c>
      <c r="G1061" s="2" cm="1">
        <f t="array" ref="G1061">[1]!table_weight[ShortPassing]*(('F+ , F-'!G$2-[1]!tbl_gk[[#This Row],[ShortPassing]])/('F+ , F-'!G$2-'F+ , F-'!G$3))</f>
        <v>4.6409239370648142E-2</v>
      </c>
      <c r="H1061" s="2" cm="1">
        <f t="array" ref="H1061">[1]!table_weight[Volleys]*(('F+ , F-'!H$2-[1]!tbl_gk[[#This Row],[Volleys]])/('F+ , F-'!H$2-'F+ , F-'!H$3))</f>
        <v>1.851827356780974E-3</v>
      </c>
      <c r="I1061" s="2" cm="1">
        <f t="array" ref="I1061">[1]!table_weight[Dribbling]*(('F+ , F-'!I$2-[1]!tbl_gk[[#This Row],[Dribbling]])/('F+ , F-'!I$2-'F+ , F-'!I$3))</f>
        <v>1.8579686209743949E-2</v>
      </c>
      <c r="J1061" s="2" cm="1">
        <f t="array" ref="J1061">[1]!table_weight[Curve]*(('F+ , F-'!J$2-[1]!tbl_gk[[#This Row],[Curve]])/('F+ , F-'!J$2-'F+ , F-'!J$3))</f>
        <v>9.6339113680153961E-3</v>
      </c>
      <c r="K1061" s="2" cm="1">
        <f t="array" ref="K1061">[1]!table_weight[FKAccuracy]*(('F+ , F-'!K$2-[1]!tbl_gk[[#This Row],[FKAccuracy]])/('F+ , F-'!K$2-'F+ , F-'!K$3))</f>
        <v>9.2789777912990392E-3</v>
      </c>
      <c r="L1061" s="2" cm="1">
        <f t="array" ref="L1061">[1]!table_weight[LongPassing]*(('F+ , F-'!L$2-[1]!tbl_gk[[#This Row],[LongPassing]])/('F+ , F-'!L$2-'F+ , F-'!L$3))</f>
        <v>1.7866995302501344E-2</v>
      </c>
      <c r="M1061" s="2" cm="1">
        <f t="array" ref="M1061">[1]!table_weight[BallControl]*(('F+ , F-'!M$2-[1]!tbl_gk[[#This Row],[BallControl]])/('F+ , F-'!M$2-'F+ , F-'!M$3))</f>
        <v>9.1268634012777305E-3</v>
      </c>
      <c r="N1061" s="2" cm="1">
        <f t="array" ref="N1061">[1]!table_weight[Acceleration]*(('F+ , F-'!N$2-[1]!tbl_gk[[#This Row],[Acceleration]])/('F+ , F-'!N$2-'F+ , F-'!N$3))</f>
        <v>7.666565257073309E-3</v>
      </c>
      <c r="O1061" s="2" cm="1">
        <f t="array" ref="O1061">[1]!table_weight[SprintSpeed]*(('F+ , F-'!O$2-[1]!tbl_gk[[#This Row],[SprintSpeed]])/('F+ , F-'!O$2-'F+ , F-'!O$3))</f>
        <v>1.1525403103133543E-2</v>
      </c>
      <c r="P1061" s="2" cm="1">
        <f t="array" ref="P1061">[1]!table_weight[Agility]*(('F+ , F-'!P$2-[1]!tbl_gk[[#This Row],[Agility]])/('F+ , F-'!P$2-'F+ , F-'!P$3))</f>
        <v>8.1907748473005273E-4</v>
      </c>
      <c r="Q1061" s="2" cm="1">
        <f t="array" ref="Q1061">[1]!table_weight[Reactions]*(('F+ , F-'!Q$2-[1]!tbl_gk[[#This Row],[Reactions]])/('F+ , F-'!Q$2-'F+ , F-'!Q$3))</f>
        <v>1.4953618002093458E-3</v>
      </c>
      <c r="R1061" s="2" cm="1">
        <f t="array" ref="R1061">[1]!table_weight[Balance]*(('F+ , F-'!R$2-[1]!tbl_gk[[#This Row],[Balance]])/('F+ , F-'!R$2-'F+ , F-'!R$3))</f>
        <v>2.2972377268522179E-3</v>
      </c>
      <c r="S1061" s="2" cm="1">
        <f t="array" ref="S1061">[1]!table_weight[ShotPower]*(('F+ , F-'!S$2-[1]!tbl_gk[[#This Row],[ShotPower]])/('F+ , F-'!S$2-'F+ , F-'!S$3))</f>
        <v>5.9732723886410689E-3</v>
      </c>
      <c r="T1061" s="2" cm="1">
        <f t="array" ref="T1061">[1]!table_weight[Jumping]*(('F+ , F-'!T$2-[1]!tbl_gk[[#This Row],[Jumping]])/('F+ , F-'!T$2-'F+ , F-'!T$3))</f>
        <v>2.4043887454979003E-3</v>
      </c>
      <c r="U1061" s="2" cm="1">
        <f t="array" ref="U1061">[1]!table_weight[Stamina]*(('F+ , F-'!U$2-[1]!tbl_gk[[#This Row],[Stamina]])/('F+ , F-'!U$2-'F+ , F-'!U$3))</f>
        <v>1.7174205324984999E-2</v>
      </c>
      <c r="V1061" s="2" cm="1">
        <f t="array" ref="V1061">[1]!table_weight[Strength]*(('F+ , F-'!V$2-[1]!tbl_gk[[#This Row],[Strength]])/('F+ , F-'!V$2-'F+ , F-'!V$3))</f>
        <v>3.1056687962681212E-2</v>
      </c>
      <c r="W1061" s="2" cm="1">
        <f t="array" ref="W1061">[1]!table_weight[LongShots]*(('F+ , F-'!W$2-[1]!tbl_gk[[#This Row],[LongShots]])/('F+ , F-'!W$2-'F+ , F-'!W$3))</f>
        <v>1.0388299806332293E-2</v>
      </c>
      <c r="X1061" s="2" cm="1">
        <f t="array" ref="X1061">[1]!table_weight[Aggression]*(('F+ , F-'!X$2-[1]!tbl_gk[[#This Row],[Aggression]])/('F+ , F-'!X$2-'F+ , F-'!X$3))</f>
        <v>6.6930331609370121E-3</v>
      </c>
      <c r="Y1061" s="2" cm="1">
        <f t="array" ref="Y1061">[1]!table_weight[Interceptions]*(('F+ , F-'!Y$2-[1]!tbl_gk[[#This Row],[Interceptions]])/('F+ , F-'!Y$2-'F+ , F-'!Y$3))</f>
        <v>2.6317026176042119E-2</v>
      </c>
      <c r="Z1061" s="2" cm="1">
        <f t="array" ref="Z1061">[1]!table_weight[Positioning]*(('F+ , F-'!Z$2-[1]!tbl_gk[[#This Row],[Positioning]])/('F+ , F-'!Z$2-'F+ , F-'!Z$3))</f>
        <v>2.3662238447756888E-3</v>
      </c>
      <c r="AA1061" s="2" cm="1">
        <f t="array" ref="AA1061">[1]!table_weight[Vision]*(('F+ , F-'!AA$2-[1]!tbl_gk[[#This Row],[Vision]])/('F+ , F-'!AA$2-'F+ , F-'!AA$3))</f>
        <v>9.9381401480579876E-3</v>
      </c>
      <c r="AB1061" s="2" cm="1">
        <f t="array" ref="AB1061">[1]!table_weight[Penalties]*(('F+ , F-'!AB$2-[1]!tbl_gk[[#This Row],[Penalties]])/('F+ , F-'!AB$2-'F+ , F-'!AB$3))</f>
        <v>2.153089711698467E-3</v>
      </c>
      <c r="AC1061" s="2" cm="1">
        <f t="array" ref="AC1061">[1]!table_weight[Composure]*(('F+ , F-'!AC$2-[1]!tbl_gk[[#This Row],[Composure]])/('F+ , F-'!AC$2-'F+ , F-'!AC$3))</f>
        <v>6.9385511237783919E-4</v>
      </c>
      <c r="AD1061" s="2" cm="1">
        <f t="array" ref="AD1061">[1]!table_weight[Marking]*(('F+ , F-'!AD$2-[1]!tbl_gk[[#This Row],[Marking]])/('F+ , F-'!AD$2-'F+ , F-'!AD$3))</f>
        <v>3.1549651263676225E-2</v>
      </c>
      <c r="AE1061" s="2" cm="1">
        <f t="array" ref="AE1061">[1]!table_weight[StandingTackle]*(('F+ , F-'!AE$2-[1]!tbl_gk[[#This Row],[StandingTackle]])/('F+ , F-'!AE$2-'F+ , F-'!AE$3))</f>
        <v>2.6900228972187096E-2</v>
      </c>
      <c r="AF1061" s="2" cm="1">
        <f t="array" ref="AF1061">[1]!table_weight[SlidingTackle]*(('F+ , F-'!AF$2-[1]!tbl_gk[[#This Row],[SlidingTackle]])/('F+ , F-'!AF$2-'F+ , F-'!AF$3))</f>
        <v>9.7139715732897855E-3</v>
      </c>
      <c r="AG1061" s="2" cm="1">
        <f t="array" ref="AG1061">[1]!table_weight[GKDiving]*(('F+ , F-'!AG$2-[1]!tbl_gk[[#This Row],[GKDiving]])/('F+ , F-'!AG$2-'F+ , F-'!AG$3))</f>
        <v>4.4411063786634182E-2</v>
      </c>
      <c r="AH1061" s="2" cm="1">
        <f t="array" ref="AH1061">[1]!table_weight[GKHandling]*(('F+ , F-'!AH$2-[1]!tbl_gk[[#This Row],[GKHandling]])/('F+ , F-'!AH$2-'F+ , F-'!AH$3))</f>
        <v>4.8124363434346076E-2</v>
      </c>
      <c r="AI1061" s="2" cm="1">
        <f t="array" ref="AI1061">[1]!table_weight[GKKicking]*(('F+ , F-'!AI$2-[1]!tbl_gk[[#This Row],[GKKicking]])/('F+ , F-'!AI$2-'F+ , F-'!AI$3))</f>
        <v>2.7727411013081817E-2</v>
      </c>
      <c r="AJ1061" s="2" cm="1">
        <f t="array" ref="AJ1061">[1]!table_weight[GKPositioning]*(('F+ , F-'!AJ$2-[1]!tbl_gk[[#This Row],[GKPositioning]])/('F+ , F-'!AJ$2-'F+ , F-'!AJ$3))</f>
        <v>1.5767241581053557E-2</v>
      </c>
      <c r="AK1061" s="2" cm="1">
        <f t="array" ref="AK1061">[1]!table_weight[GKReflexes]*(('F+ , F-'!AK$2-[1]!tbl_gk[[#This Row],[GKReflexes]])/('F+ , F-'!AK$2-'F+ , F-'!AK$3))</f>
        <v>4.55498090119325E-2</v>
      </c>
    </row>
    <row r="1062" spans="1:37" x14ac:dyDescent="0.55000000000000004">
      <c r="A1062" s="7">
        <f>[1]!tbl_gk[[#This Row],[ID]]</f>
        <v>240657</v>
      </c>
      <c r="B1062" s="1" cm="1">
        <f t="array" ref="B1062">[1]!table_weight[ValueEUR]*(('F+ , F-'!B$2-[1]!tbl_gk[[#This Row],[ValueEUR]])/('F+ , F-'!B$2-'F+ , F-'!B$3))</f>
        <v>2.8273689561890902E-4</v>
      </c>
      <c r="C1062" s="1" cm="1">
        <f t="array" ref="C1062">[1]!table_weight[WageEUR]*(('F+ , F-'!C$2-[1]!tbl_gk[[#This Row],[WageEUR]])/('F+ , F-'!C$2-'F+ , F-'!C$3))</f>
        <v>5.4769309433185431E-4</v>
      </c>
      <c r="D1062" s="1" cm="1">
        <f t="array" ref="D1062">[1]!table_weight[Crossing]*(('F+ , F-'!D$2-[1]!tbl_gk[[#This Row],[Crossing]])/('F+ , F-'!D$2-'F+ , F-'!D$3))</f>
        <v>3.6987814836757178E-2</v>
      </c>
      <c r="E1062" s="1" cm="1">
        <f t="array" ref="E1062">[1]!table_weight[Finishing]*(('F+ , F-'!E$2-[1]!tbl_gk[[#This Row],[Finishing]])/('F+ , F-'!E$2-'F+ , F-'!E$3))</f>
        <v>1.59720109522359E-2</v>
      </c>
      <c r="F1062" s="1" cm="1">
        <f t="array" ref="F1062">[1]!table_weight[HeadingAccuracy]*(('F+ , F-'!F$2-[1]!tbl_gk[[#This Row],[HeadingAccuracy]])/('F+ , F-'!F$2-'F+ , F-'!F$3))</f>
        <v>1.08567917583827E-2</v>
      </c>
      <c r="G1062" s="1" cm="1">
        <f t="array" ref="G1062">[1]!table_weight[ShortPassing]*(('F+ , F-'!G$2-[1]!tbl_gk[[#This Row],[ShortPassing]])/('F+ , F-'!G$2-'F+ , F-'!G$3))</f>
        <v>6.1878985827530868E-2</v>
      </c>
      <c r="H1062" s="1" cm="1">
        <f t="array" ref="H1062">[1]!table_weight[Volleys]*(('F+ , F-'!H$2-[1]!tbl_gk[[#This Row],[Volleys]])/('F+ , F-'!H$2-'F+ , F-'!H$3))</f>
        <v>1.9675665665797848E-3</v>
      </c>
      <c r="I1062" s="1" cm="1">
        <f t="array" ref="I1062">[1]!table_weight[Dribbling]*(('F+ , F-'!I$2-[1]!tbl_gk[[#This Row],[Dribbling]])/('F+ , F-'!I$2-'F+ , F-'!I$3))</f>
        <v>2.1513320874440363E-2</v>
      </c>
      <c r="J1062" s="1" cm="1">
        <f t="array" ref="J1062">[1]!table_weight[Curve]*(('F+ , F-'!J$2-[1]!tbl_gk[[#This Row],[Curve]])/('F+ , F-'!J$2-'F+ , F-'!J$3))</f>
        <v>9.295879390190295E-3</v>
      </c>
      <c r="K1062" s="1" cm="1">
        <f t="array" ref="K1062">[1]!table_weight[FKAccuracy]*(('F+ , F-'!K$2-[1]!tbl_gk[[#This Row],[FKAccuracy]])/('F+ , F-'!K$2-'F+ , F-'!K$3))</f>
        <v>9.2789777912990392E-3</v>
      </c>
      <c r="L1062" s="1" cm="1">
        <f t="array" ref="L1062">[1]!table_weight[LongPassing]*(('F+ , F-'!L$2-[1]!tbl_gk[[#This Row],[LongPassing]])/('F+ , F-'!L$2-'F+ , F-'!L$3))</f>
        <v>2.5446932703562523E-2</v>
      </c>
      <c r="M1062" s="1" cm="1">
        <f t="array" ref="M1062">[1]!table_weight[BallControl]*(('F+ , F-'!M$2-[1]!tbl_gk[[#This Row],[BallControl]])/('F+ , F-'!M$2-'F+ , F-'!M$3))</f>
        <v>1.2169151201703639E-2</v>
      </c>
      <c r="N1062" s="1" cm="1">
        <f t="array" ref="N1062">[1]!table_weight[Acceleration]*(('F+ , F-'!N$2-[1]!tbl_gk[[#This Row],[Acceleration]])/('F+ , F-'!N$2-'F+ , F-'!N$3))</f>
        <v>6.7646164032999796E-3</v>
      </c>
      <c r="O1062" s="1" cm="1">
        <f t="array" ref="O1062">[1]!table_weight[SprintSpeed]*(('F+ , F-'!O$2-[1]!tbl_gk[[#This Row],[SprintSpeed]])/('F+ , F-'!O$2-'F+ , F-'!O$3))</f>
        <v>7.3087922117432225E-3</v>
      </c>
      <c r="P1062" s="1" cm="1">
        <f t="array" ref="P1062">[1]!table_weight[Agility]*(('F+ , F-'!P$2-[1]!tbl_gk[[#This Row],[Agility]])/('F+ , F-'!P$2-'F+ , F-'!P$3))</f>
        <v>3.3933210081673617E-3</v>
      </c>
      <c r="Q1062" s="1" cm="1">
        <f t="array" ref="Q1062">[1]!table_weight[Reactions]*(('F+ , F-'!Q$2-[1]!tbl_gk[[#This Row],[Reactions]])/('F+ , F-'!Q$2-'F+ , F-'!Q$3))</f>
        <v>2.3719532003320656E-3</v>
      </c>
      <c r="R1062" s="1" cm="1">
        <f t="array" ref="R1062">[1]!table_weight[Balance]*(('F+ , F-'!R$2-[1]!tbl_gk[[#This Row],[Balance]])/('F+ , F-'!R$2-'F+ , F-'!R$3))</f>
        <v>2.1730627145899362E-3</v>
      </c>
      <c r="S1062" s="1" cm="1">
        <f t="array" ref="S1062">[1]!table_weight[ShotPower]*(('F+ , F-'!S$2-[1]!tbl_gk[[#This Row],[ShotPower]])/('F+ , F-'!S$2-'F+ , F-'!S$3))</f>
        <v>8.3106398450658349E-3</v>
      </c>
      <c r="T1062" s="1" cm="1">
        <f t="array" ref="T1062">[1]!table_weight[Jumping]*(('F+ , F-'!T$2-[1]!tbl_gk[[#This Row],[Jumping]])/('F+ , F-'!T$2-'F+ , F-'!T$3))</f>
        <v>3.3489700383720756E-3</v>
      </c>
      <c r="U1062" s="1" cm="1">
        <f t="array" ref="U1062">[1]!table_weight[Stamina]*(('F+ , F-'!U$2-[1]!tbl_gk[[#This Row],[Stamina]])/('F+ , F-'!U$2-'F+ , F-'!U$3))</f>
        <v>1.7174205324985E-3</v>
      </c>
      <c r="V1062" s="1" cm="1">
        <f t="array" ref="V1062">[1]!table_weight[Strength]*(('F+ , F-'!V$2-[1]!tbl_gk[[#This Row],[Strength]])/('F+ , F-'!V$2-'F+ , F-'!V$3))</f>
        <v>3.2831355846262997E-2</v>
      </c>
      <c r="W1062" s="1" cm="1">
        <f t="array" ref="W1062">[1]!table_weight[LongShots]*(('F+ , F-'!W$2-[1]!tbl_gk[[#This Row],[LongShots]])/('F+ , F-'!W$2-'F+ , F-'!W$3))</f>
        <v>9.3494698256990638E-3</v>
      </c>
      <c r="X1062" s="1" cm="1">
        <f t="array" ref="X1062">[1]!table_weight[Aggression]*(('F+ , F-'!X$2-[1]!tbl_gk[[#This Row],[Aggression]])/('F+ , F-'!X$2-'F+ , F-'!X$3))</f>
        <v>1.642835412229994E-2</v>
      </c>
      <c r="Y1062" s="1" cm="1">
        <f t="array" ref="Y1062">[1]!table_weight[Interceptions]*(('F+ , F-'!Y$2-[1]!tbl_gk[[#This Row],[Interceptions]])/('F+ , F-'!Y$2-'F+ , F-'!Y$3))</f>
        <v>2.3546812894353474E-2</v>
      </c>
      <c r="Z1062" s="1" cm="1">
        <f t="array" ref="Z1062">[1]!table_weight[Positioning]*(('F+ , F-'!Z$2-[1]!tbl_gk[[#This Row],[Positioning]])/('F+ , F-'!Z$2-'F+ , F-'!Z$3))</f>
        <v>1.4788899029848058E-3</v>
      </c>
      <c r="AA1062" s="1" cm="1">
        <f t="array" ref="AA1062">[1]!table_weight[Vision]*(('F+ , F-'!AA$2-[1]!tbl_gk[[#This Row],[Vision]])/('F+ , F-'!AA$2-'F+ , F-'!AA$3))</f>
        <v>3.478349051820296E-2</v>
      </c>
      <c r="AB1062" s="1" cm="1">
        <f t="array" ref="AB1062">[1]!table_weight[Penalties]*(('F+ , F-'!AB$2-[1]!tbl_gk[[#This Row],[Penalties]])/('F+ , F-'!AB$2-'F+ , F-'!AB$3))</f>
        <v>2.153089711698467E-3</v>
      </c>
      <c r="AC1062" s="1" cm="1">
        <f t="array" ref="AC1062">[1]!table_weight[Composure]*(('F+ , F-'!AC$2-[1]!tbl_gk[[#This Row],[Composure]])/('F+ , F-'!AC$2-'F+ , F-'!AC$3))</f>
        <v>2.5085530985968032E-3</v>
      </c>
      <c r="AD1062" s="1" cm="1">
        <f t="array" ref="AD1062">[1]!table_weight[Marking]*(('F+ , F-'!AD$2-[1]!tbl_gk[[#This Row],[Marking]])/('F+ , F-'!AD$2-'F+ , F-'!AD$3))</f>
        <v>2.5239721010940977E-2</v>
      </c>
      <c r="AE1062" s="1" cm="1">
        <f t="array" ref="AE1062">[1]!table_weight[StandingTackle]*(('F+ , F-'!AE$2-[1]!tbl_gk[[#This Row],[StandingTackle]])/('F+ , F-'!AE$2-'F+ , F-'!AE$3))</f>
        <v>2.6900228972187096E-2</v>
      </c>
      <c r="AF1062" s="1" cm="1">
        <f t="array" ref="AF1062">[1]!table_weight[SlidingTackle]*(('F+ , F-'!AF$2-[1]!tbl_gk[[#This Row],[SlidingTackle]])/('F+ , F-'!AF$2-'F+ , F-'!AF$3))</f>
        <v>1.120842873841129E-2</v>
      </c>
      <c r="AG1062" s="1" cm="1">
        <f t="array" ref="AG1062">[1]!table_weight[GKDiving]*(('F+ , F-'!AG$2-[1]!tbl_gk[[#This Row],[GKDiving]])/('F+ , F-'!AG$2-'F+ , F-'!AG$3))</f>
        <v>4.2702945948686719E-2</v>
      </c>
      <c r="AH1062" s="1" cm="1">
        <f t="array" ref="AH1062">[1]!table_weight[GKHandling]*(('F+ , F-'!AH$2-[1]!tbl_gk[[#This Row],[GKHandling]])/('F+ , F-'!AH$2-'F+ , F-'!AH$3))</f>
        <v>4.6341979603444362E-2</v>
      </c>
      <c r="AI1062" s="1" cm="1">
        <f t="array" ref="AI1062">[1]!table_weight[GKKicking]*(('F+ , F-'!AI$2-[1]!tbl_gk[[#This Row],[GKKicking]])/('F+ , F-'!AI$2-'F+ , F-'!AI$3))</f>
        <v>3.7566169759659242E-2</v>
      </c>
      <c r="AJ1062" s="1" cm="1">
        <f t="array" ref="AJ1062">[1]!table_weight[GKPositioning]*(('F+ , F-'!AJ$2-[1]!tbl_gk[[#This Row],[GKPositioning]])/('F+ , F-'!AJ$2-'F+ , F-'!AJ$3))</f>
        <v>1.5767241581053557E-2</v>
      </c>
      <c r="AK1062" s="1" cm="1">
        <f t="array" ref="AK1062">[1]!table_weight[GKReflexes]*(('F+ , F-'!AK$2-[1]!tbl_gk[[#This Row],[GKReflexes]])/('F+ , F-'!AK$2-'F+ , F-'!AK$3))</f>
        <v>4.1905824290977896E-2</v>
      </c>
    </row>
    <row r="1063" spans="1:37" x14ac:dyDescent="0.55000000000000004">
      <c r="A1063" s="8">
        <f>[1]!tbl_gk[[#This Row],[ID]]</f>
        <v>240681</v>
      </c>
      <c r="B1063" s="2" cm="1">
        <f t="array" ref="B1063">[1]!table_weight[ValueEUR]*(('F+ , F-'!B$2-[1]!tbl_gk[[#This Row],[ValueEUR]])/('F+ , F-'!B$2-'F+ , F-'!B$3))</f>
        <v>2.8273689561890902E-4</v>
      </c>
      <c r="C1063" s="2" cm="1">
        <f t="array" ref="C1063">[1]!table_weight[WageEUR]*(('F+ , F-'!C$2-[1]!tbl_gk[[#This Row],[WageEUR]])/('F+ , F-'!C$2-'F+ , F-'!C$3))</f>
        <v>7.8241870618836313E-5</v>
      </c>
      <c r="D1063" s="2" cm="1">
        <f t="array" ref="D1063">[1]!table_weight[Crossing]*(('F+ , F-'!D$2-[1]!tbl_gk[[#This Row],[Crossing]])/('F+ , F-'!D$2-'F+ , F-'!D$3))</f>
        <v>3.6987814836757178E-2</v>
      </c>
      <c r="E1063" s="2" cm="1">
        <f t="array" ref="E1063">[1]!table_weight[Finishing]*(('F+ , F-'!E$2-[1]!tbl_gk[[#This Row],[Finishing]])/('F+ , F-'!E$2-'F+ , F-'!E$3))</f>
        <v>1.8966763005780131E-2</v>
      </c>
      <c r="F1063" s="2" cm="1">
        <f t="array" ref="F1063">[1]!table_weight[HeadingAccuracy]*(('F+ , F-'!F$2-[1]!tbl_gk[[#This Row],[HeadingAccuracy]])/('F+ , F-'!F$2-'F+ , F-'!F$3))</f>
        <v>1.08567917583827E-2</v>
      </c>
      <c r="G1063" s="2" cm="1">
        <f t="array" ref="G1063">[1]!table_weight[ShortPassing]*(('F+ , F-'!G$2-[1]!tbl_gk[[#This Row],[ShortPassing]])/('F+ , F-'!G$2-'F+ , F-'!G$3))</f>
        <v>5.3440942305594832E-2</v>
      </c>
      <c r="H1063" s="2" cm="1">
        <f t="array" ref="H1063">[1]!table_weight[Volleys]*(('F+ , F-'!H$2-[1]!tbl_gk[[#This Row],[Volleys]])/('F+ , F-'!H$2-'F+ , F-'!H$3))</f>
        <v>2.4305234057750281E-3</v>
      </c>
      <c r="I1063" s="2" cm="1">
        <f t="array" ref="I1063">[1]!table_weight[Dribbling]*(('F+ , F-'!I$2-[1]!tbl_gk[[#This Row],[Dribbling]])/('F+ , F-'!I$2-'F+ , F-'!I$3))</f>
        <v>2.0535442652874894E-2</v>
      </c>
      <c r="J1063" s="2" cm="1">
        <f t="array" ref="J1063">[1]!table_weight[Curve]*(('F+ , F-'!J$2-[1]!tbl_gk[[#This Row],[Curve]])/('F+ , F-'!J$2-'F+ , F-'!J$3))</f>
        <v>9.8029273569279467E-3</v>
      </c>
      <c r="K1063" s="2" cm="1">
        <f t="array" ref="K1063">[1]!table_weight[FKAccuracy]*(('F+ , F-'!K$2-[1]!tbl_gk[[#This Row],[FKAccuracy]])/('F+ , F-'!K$2-'F+ , F-'!K$3))</f>
        <v>9.2789777912990392E-3</v>
      </c>
      <c r="L1063" s="2" cm="1">
        <f t="array" ref="L1063">[1]!table_weight[LongPassing]*(('F+ , F-'!L$2-[1]!tbl_gk[[#This Row],[LongPassing]])/('F+ , F-'!L$2-'F+ , F-'!L$3))</f>
        <v>2.1656964003031933E-2</v>
      </c>
      <c r="M1063" s="2" cm="1">
        <f t="array" ref="M1063">[1]!table_weight[BallControl]*(('F+ , F-'!M$2-[1]!tbl_gk[[#This Row],[BallControl]])/('F+ , F-'!M$2-'F+ , F-'!M$3))</f>
        <v>1.5646051545047536E-2</v>
      </c>
      <c r="N1063" s="2" cm="1">
        <f t="array" ref="N1063">[1]!table_weight[Acceleration]*(('F+ , F-'!N$2-[1]!tbl_gk[[#This Row],[Acceleration]])/('F+ , F-'!N$2-'F+ , F-'!N$3))</f>
        <v>9.0194885377333049E-3</v>
      </c>
      <c r="O1063" s="2" cm="1">
        <f t="array" ref="O1063">[1]!table_weight[SprintSpeed]*(('F+ , F-'!O$2-[1]!tbl_gk[[#This Row],[SprintSpeed]])/('F+ , F-'!O$2-'F+ , F-'!O$3))</f>
        <v>1.2087617888652253E-2</v>
      </c>
      <c r="P1063" s="2" cm="1">
        <f t="array" ref="P1063">[1]!table_weight[Agility]*(('F+ , F-'!P$2-[1]!tbl_gk[[#This Row],[Agility]])/('F+ , F-'!P$2-'F+ , F-'!P$3))</f>
        <v>3.8613652851559629E-3</v>
      </c>
      <c r="Q1063" s="2" cm="1">
        <f t="array" ref="Q1063">[1]!table_weight[Reactions]*(('F+ , F-'!Q$2-[1]!tbl_gk[[#This Row],[Reactions]])/('F+ , F-'!Q$2-'F+ , F-'!Q$3))</f>
        <v>1.4953618002093458E-3</v>
      </c>
      <c r="R1063" s="2" cm="1">
        <f t="array" ref="R1063">[1]!table_weight[Balance]*(('F+ , F-'!R$2-[1]!tbl_gk[[#This Row],[Balance]])/('F+ , F-'!R$2-'F+ , F-'!R$3))</f>
        <v>2.8560252820324875E-3</v>
      </c>
      <c r="S1063" s="2" cm="1">
        <f t="array" ref="S1063">[1]!table_weight[ShotPower]*(('F+ , F-'!S$2-[1]!tbl_gk[[#This Row],[ShotPower]])/('F+ , F-'!S$2-'F+ , F-'!S$3))</f>
        <v>7.271809864432606E-3</v>
      </c>
      <c r="T1063" s="2" cm="1">
        <f t="array" ref="T1063">[1]!table_weight[Jumping]*(('F+ , F-'!T$2-[1]!tbl_gk[[#This Row],[Jumping]])/('F+ , F-'!T$2-'F+ , F-'!T$3))</f>
        <v>4.6370354377459509E-3</v>
      </c>
      <c r="U1063" s="2" cm="1">
        <f t="array" ref="U1063">[1]!table_weight[Stamina]*(('F+ , F-'!U$2-[1]!tbl_gk[[#This Row],[Stamina]])/('F+ , F-'!U$2-'F+ , F-'!U$3))</f>
        <v>1.8032915591234249E-2</v>
      </c>
      <c r="V1063" s="2" cm="1">
        <f t="array" ref="V1063">[1]!table_weight[Strength]*(('F+ , F-'!V$2-[1]!tbl_gk[[#This Row],[Strength]])/('F+ , F-'!V$2-'F+ , F-'!V$3))</f>
        <v>3.4606023729844775E-2</v>
      </c>
      <c r="W1063" s="2" cm="1">
        <f t="array" ref="W1063">[1]!table_weight[LongShots]*(('F+ , F-'!W$2-[1]!tbl_gk[[#This Row],[LongShots]])/('F+ , F-'!W$2-'F+ , F-'!W$3))</f>
        <v>9.3494698256990638E-3</v>
      </c>
      <c r="X1063" s="2" cm="1">
        <f t="array" ref="X1063">[1]!table_weight[Aggression]*(('F+ , F-'!X$2-[1]!tbl_gk[[#This Row],[Aggression]])/('F+ , F-'!X$2-'F+ , F-'!X$3))</f>
        <v>1.0952236081533291E-2</v>
      </c>
      <c r="Y1063" s="2" cm="1">
        <f t="array" ref="Y1063">[1]!table_weight[Interceptions]*(('F+ , F-'!Y$2-[1]!tbl_gk[[#This Row],[Interceptions]])/('F+ , F-'!Y$2-'F+ , F-'!Y$3))</f>
        <v>2.2161706253509151E-2</v>
      </c>
      <c r="Z1063" s="2" cm="1">
        <f t="array" ref="Z1063">[1]!table_weight[Positioning]*(('F+ , F-'!Z$2-[1]!tbl_gk[[#This Row],[Positioning]])/('F+ , F-'!Z$2-'F+ , F-'!Z$3))</f>
        <v>1.9225568738802474E-3</v>
      </c>
      <c r="AA1063" s="2" cm="1">
        <f t="array" ref="AA1063">[1]!table_weight[Vision]*(('F+ , F-'!AA$2-[1]!tbl_gk[[#This Row],[Vision]])/('F+ , F-'!AA$2-'F+ , F-'!AA$3))</f>
        <v>2.2715748909846831E-2</v>
      </c>
      <c r="AB1063" s="2" cm="1">
        <f t="array" ref="AB1063">[1]!table_weight[Penalties]*(('F+ , F-'!AB$2-[1]!tbl_gk[[#This Row],[Penalties]])/('F+ , F-'!AB$2-'F+ , F-'!AB$3))</f>
        <v>2.1922367973657118E-3</v>
      </c>
      <c r="AC1063" s="2" cm="1">
        <f t="array" ref="AC1063">[1]!table_weight[Composure]*(('F+ , F-'!AC$2-[1]!tbl_gk[[#This Row],[Composure]])/('F+ , F-'!AC$2-'F+ , F-'!AC$3))</f>
        <v>1.5478306353044107E-3</v>
      </c>
      <c r="AD1063" s="2" cm="1">
        <f t="array" ref="AD1063">[1]!table_weight[Marking]*(('F+ , F-'!AD$2-[1]!tbl_gk[[#This Row],[Marking]])/('F+ , F-'!AD$2-'F+ , F-'!AD$3))</f>
        <v>3.3127133826860035E-2</v>
      </c>
      <c r="AE1063" s="2" cm="1">
        <f t="array" ref="AE1063">[1]!table_weight[StandingTackle]*(('F+ , F-'!AE$2-[1]!tbl_gk[[#This Row],[StandingTackle]])/('F+ , F-'!AE$2-'F+ , F-'!AE$3))</f>
        <v>2.465854322450484E-2</v>
      </c>
      <c r="AF1063" s="2" cm="1">
        <f t="array" ref="AF1063">[1]!table_weight[SlidingTackle]*(('F+ , F-'!AF$2-[1]!tbl_gk[[#This Row],[SlidingTackle]])/('F+ , F-'!AF$2-'F+ , F-'!AF$3))</f>
        <v>8.2195144081682794E-3</v>
      </c>
      <c r="AG1063" s="2" cm="1">
        <f t="array" ref="AG1063">[1]!table_weight[GKDiving]*(('F+ , F-'!AG$2-[1]!tbl_gk[[#This Row],[GKDiving]])/('F+ , F-'!AG$2-'F+ , F-'!AG$3))</f>
        <v>4.6119181624581652E-2</v>
      </c>
      <c r="AH1063" s="2" cm="1">
        <f t="array" ref="AH1063">[1]!table_weight[GKHandling]*(('F+ , F-'!AH$2-[1]!tbl_gk[[#This Row],[GKHandling]])/('F+ , F-'!AH$2-'F+ , F-'!AH$3))</f>
        <v>4.9906747265247783E-2</v>
      </c>
      <c r="AI1063" s="2" cm="1">
        <f t="array" ref="AI1063">[1]!table_weight[GKKicking]*(('F+ , F-'!AI$2-[1]!tbl_gk[[#This Row],[GKKicking]])/('F+ , F-'!AI$2-'F+ , F-'!AI$3))</f>
        <v>3.309400669303314E-2</v>
      </c>
      <c r="AJ1063" s="2" cm="1">
        <f t="array" ref="AJ1063">[1]!table_weight[GKPositioning]*(('F+ , F-'!AJ$2-[1]!tbl_gk[[#This Row],[GKPositioning]])/('F+ , F-'!AJ$2-'F+ , F-'!AJ$3))</f>
        <v>1.7028620907537841E-2</v>
      </c>
      <c r="AK1063" s="2" cm="1">
        <f t="array" ref="AK1063">[1]!table_weight[GKReflexes]*(('F+ , F-'!AK$2-[1]!tbl_gk[[#This Row],[GKReflexes]])/('F+ , F-'!AK$2-'F+ , F-'!AK$3))</f>
        <v>4.9193793732887098E-2</v>
      </c>
    </row>
    <row r="1064" spans="1:37" x14ac:dyDescent="0.55000000000000004">
      <c r="A1064" s="7">
        <f>[1]!tbl_gk[[#This Row],[ID]]</f>
        <v>240704</v>
      </c>
      <c r="B1064" s="1" cm="1">
        <f t="array" ref="B1064">[1]!table_weight[ValueEUR]*(('F+ , F-'!B$2-[1]!tbl_gk[[#This Row],[ValueEUR]])/('F+ , F-'!B$2-'F+ , F-'!B$3))</f>
        <v>1.3612114734491143E-4</v>
      </c>
      <c r="C1064" s="1" cm="1">
        <f t="array" ref="C1064">[1]!table_weight[WageEUR]*(('F+ , F-'!C$2-[1]!tbl_gk[[#This Row],[WageEUR]])/('F+ , F-'!C$2-'F+ , F-'!C$3))</f>
        <v>2.3472561185650898E-4</v>
      </c>
      <c r="D1064" s="1" cm="1">
        <f t="array" ref="D1064">[1]!table_weight[Crossing]*(('F+ , F-'!D$2-[1]!tbl_gk[[#This Row],[Crossing]])/('F+ , F-'!D$2-'F+ , F-'!D$3))</f>
        <v>1.2329271612252392E-2</v>
      </c>
      <c r="E1064" s="1" cm="1">
        <f t="array" ref="E1064">[1]!table_weight[Finishing]*(('F+ , F-'!E$2-[1]!tbl_gk[[#This Row],[Finishing]])/('F+ , F-'!E$2-'F+ , F-'!E$3))</f>
        <v>1.0980757529662181E-2</v>
      </c>
      <c r="F1064" s="1" cm="1">
        <f t="array" ref="F1064">[1]!table_weight[HeadingAccuracy]*(('F+ , F-'!F$2-[1]!tbl_gk[[#This Row],[HeadingAccuracy]])/('F+ , F-'!F$2-'F+ , F-'!F$3))</f>
        <v>4.5932580516234505E-3</v>
      </c>
      <c r="G1064" s="1" cm="1">
        <f t="array" ref="G1064">[1]!table_weight[ShortPassing]*(('F+ , F-'!G$2-[1]!tbl_gk[[#This Row],[ShortPassing]])/('F+ , F-'!G$2-'F+ , F-'!G$3))</f>
        <v>2.6720471152797416E-2</v>
      </c>
      <c r="H1064" s="1" cm="1">
        <f t="array" ref="H1064">[1]!table_weight[Volleys]*(('F+ , F-'!H$2-[1]!tbl_gk[[#This Row],[Volleys]])/('F+ , F-'!H$2-'F+ , F-'!H$3))</f>
        <v>1.5046097273845413E-3</v>
      </c>
      <c r="I1064" s="1" cm="1">
        <f t="array" ref="I1064">[1]!table_weight[Dribbling]*(('F+ , F-'!I$2-[1]!tbl_gk[[#This Row],[Dribbling]])/('F+ , F-'!I$2-'F+ , F-'!I$3))</f>
        <v>8.8009039940892403E-3</v>
      </c>
      <c r="J1064" s="1" cm="1">
        <f t="array" ref="J1064">[1]!table_weight[Curve]*(('F+ , F-'!J$2-[1]!tbl_gk[[#This Row],[Curve]])/('F+ , F-'!J$2-'F+ , F-'!J$3))</f>
        <v>4.7324476895514228E-3</v>
      </c>
      <c r="K1064" s="1" cm="1">
        <f t="array" ref="K1064">[1]!table_weight[FKAccuracy]*(('F+ , F-'!K$2-[1]!tbl_gk[[#This Row],[FKAccuracy]])/('F+ , F-'!K$2-'F+ , F-'!K$3))</f>
        <v>7.301490721022195E-3</v>
      </c>
      <c r="L1064" s="1" cm="1">
        <f t="array" ref="L1064">[1]!table_weight[LongPassing]*(('F+ , F-'!L$2-[1]!tbl_gk[[#This Row],[LongPassing]])/('F+ , F-'!L$2-'F+ , F-'!L$3))</f>
        <v>8.6627856012127732E-3</v>
      </c>
      <c r="M1064" s="1" cm="1">
        <f t="array" ref="M1064">[1]!table_weight[BallControl]*(('F+ , F-'!M$2-[1]!tbl_gk[[#This Row],[BallControl]])/('F+ , F-'!M$2-'F+ , F-'!M$3))</f>
        <v>4.3461254291798715E-3</v>
      </c>
      <c r="N1064" s="1" cm="1">
        <f t="array" ref="N1064">[1]!table_weight[Acceleration]*(('F+ , F-'!N$2-[1]!tbl_gk[[#This Row],[Acceleration]])/('F+ , F-'!N$2-'F+ , F-'!N$3))</f>
        <v>4.5097442688666525E-3</v>
      </c>
      <c r="O1064" s="1" cm="1">
        <f t="array" ref="O1064">[1]!table_weight[SprintSpeed]*(('F+ , F-'!O$2-[1]!tbl_gk[[#This Row],[SprintSpeed]])/('F+ , F-'!O$2-'F+ , F-'!O$3))</f>
        <v>1.6866443565561283E-3</v>
      </c>
      <c r="P1064" s="1" cm="1">
        <f t="array" ref="P1064">[1]!table_weight[Agility]*(('F+ , F-'!P$2-[1]!tbl_gk[[#This Row],[Agility]])/('F+ , F-'!P$2-'F+ , F-'!P$3))</f>
        <v>2.6912545926844589E-3</v>
      </c>
      <c r="Q1064" s="1" cm="1">
        <f t="array" ref="Q1064">[1]!table_weight[Reactions]*(('F+ , F-'!Q$2-[1]!tbl_gk[[#This Row],[Reactions]])/('F+ , F-'!Q$2-'F+ , F-'!Q$3))</f>
        <v>1.0828482001515951E-3</v>
      </c>
      <c r="R1064" s="1" cm="1">
        <f t="array" ref="R1064">[1]!table_weight[Balance]*(('F+ , F-'!R$2-[1]!tbl_gk[[#This Row],[Balance]])/('F+ , F-'!R$2-'F+ , F-'!R$3))</f>
        <v>5.5878755518026931E-4</v>
      </c>
      <c r="S1064" s="1" cm="1">
        <f t="array" ref="S1064">[1]!table_weight[ShotPower]*(('F+ , F-'!S$2-[1]!tbl_gk[[#This Row],[ShotPower]])/('F+ , F-'!S$2-'F+ , F-'!S$3))</f>
        <v>7.271809864432606E-3</v>
      </c>
      <c r="T1064" s="1" cm="1">
        <f t="array" ref="T1064">[1]!table_weight[Jumping]*(('F+ , F-'!T$2-[1]!tbl_gk[[#This Row],[Jumping]])/('F+ , F-'!T$2-'F+ , F-'!T$3))</f>
        <v>9.4458129287417522E-4</v>
      </c>
      <c r="U1064" s="1" cm="1">
        <f t="array" ref="U1064">[1]!table_weight[Stamina]*(('F+ , F-'!U$2-[1]!tbl_gk[[#This Row],[Stamina]])/('F+ , F-'!U$2-'F+ , F-'!U$3))</f>
        <v>1.2021943727489499E-2</v>
      </c>
      <c r="V1064" s="1" cm="1">
        <f t="array" ref="V1064">[1]!table_weight[Strength]*(('F+ , F-'!V$2-[1]!tbl_gk[[#This Row],[Strength]])/('F+ , F-'!V$2-'F+ , F-'!V$3))</f>
        <v>2.0408680661190511E-2</v>
      </c>
      <c r="W1064" s="1" cm="1">
        <f t="array" ref="W1064">[1]!table_weight[LongShots]*(('F+ , F-'!W$2-[1]!tbl_gk[[#This Row],[LongShots]])/('F+ , F-'!W$2-'F+ , F-'!W$3))</f>
        <v>7.0121023692742987E-3</v>
      </c>
      <c r="X1064" s="1" cm="1">
        <f t="array" ref="X1064">[1]!table_weight[Aggression]*(('F+ , F-'!X$2-[1]!tbl_gk[[#This Row],[Aggression]])/('F+ , F-'!X$2-'F+ , F-'!X$3))</f>
        <v>3.0422878004259146E-3</v>
      </c>
      <c r="Y1064" s="1" cm="1">
        <f t="array" ref="Y1064">[1]!table_weight[Interceptions]*(('F+ , F-'!Y$2-[1]!tbl_gk[[#This Row],[Interceptions]])/('F+ , F-'!Y$2-'F+ , F-'!Y$3))</f>
        <v>1.5928726369709705E-2</v>
      </c>
      <c r="Z1064" s="1" cm="1">
        <f t="array" ref="Z1064">[1]!table_weight[Positioning]*(('F+ , F-'!Z$2-[1]!tbl_gk[[#This Row],[Positioning]])/('F+ , F-'!Z$2-'F+ , F-'!Z$3))</f>
        <v>2.957779805969611E-4</v>
      </c>
      <c r="AA1064" s="1" cm="1">
        <f t="array" ref="AA1064">[1]!table_weight[Vision]*(('F+ , F-'!AA$2-[1]!tbl_gk[[#This Row],[Vision]])/('F+ , F-'!AA$2-'F+ , F-'!AA$3))</f>
        <v>2.8394686137308538E-3</v>
      </c>
      <c r="AB1064" s="1" cm="1">
        <f t="array" ref="AB1064">[1]!table_weight[Penalties]*(('F+ , F-'!AB$2-[1]!tbl_gk[[#This Row],[Penalties]])/('F+ , F-'!AB$2-'F+ , F-'!AB$3))</f>
        <v>1.9182071976949979E-3</v>
      </c>
      <c r="AC1064" s="1" cm="1">
        <f t="array" ref="AC1064">[1]!table_weight[Composure]*(('F+ , F-'!AC$2-[1]!tbl_gk[[#This Row],[Composure]])/('F+ , F-'!AC$2-'F+ , F-'!AC$3))</f>
        <v>4.2698776146328564E-4</v>
      </c>
      <c r="AD1064" s="1" cm="1">
        <f t="array" ref="AD1064">[1]!table_weight[Marking]*(('F+ , F-'!AD$2-[1]!tbl_gk[[#This Row],[Marking]])/('F+ , F-'!AD$2-'F+ , F-'!AD$3))</f>
        <v>2.2084755884573357E-2</v>
      </c>
      <c r="AE1064" s="1" cm="1">
        <f t="array" ref="AE1064">[1]!table_weight[StandingTackle]*(('F+ , F-'!AE$2-[1]!tbl_gk[[#This Row],[StandingTackle]])/('F+ , F-'!AE$2-'F+ , F-'!AE$3))</f>
        <v>1.7933485981458063E-2</v>
      </c>
      <c r="AF1064" s="1" cm="1">
        <f t="array" ref="AF1064">[1]!table_weight[SlidingTackle]*(('F+ , F-'!AF$2-[1]!tbl_gk[[#This Row],[SlidingTackle]])/('F+ , F-'!AF$2-'F+ , F-'!AF$3))</f>
        <v>7.4722858256075263E-3</v>
      </c>
      <c r="AG1064" s="1" cm="1">
        <f t="array" ref="AG1064">[1]!table_weight[GKDiving]*(('F+ , F-'!AG$2-[1]!tbl_gk[[#This Row],[GKDiving]])/('F+ , F-'!AG$2-'F+ , F-'!AG$3))</f>
        <v>4.9535417300476586E-2</v>
      </c>
      <c r="AH1064" s="1" cm="1">
        <f t="array" ref="AH1064">[1]!table_weight[GKHandling]*(('F+ , F-'!AH$2-[1]!tbl_gk[[#This Row],[GKHandling]])/('F+ , F-'!AH$2-'F+ , F-'!AH$3))</f>
        <v>5.7036282588854605E-2</v>
      </c>
      <c r="AI1064" s="1" cm="1">
        <f t="array" ref="AI1064">[1]!table_weight[GKKicking]*(('F+ , F-'!AI$2-[1]!tbl_gk[[#This Row],[GKKicking]])/('F+ , F-'!AI$2-'F+ , F-'!AI$3))</f>
        <v>3.309400669303314E-2</v>
      </c>
      <c r="AJ1064" s="1" cm="1">
        <f t="array" ref="AJ1064">[1]!table_weight[GKPositioning]*(('F+ , F-'!AJ$2-[1]!tbl_gk[[#This Row],[GKPositioning]])/('F+ , F-'!AJ$2-'F+ , F-'!AJ$3))</f>
        <v>1.8920689897264267E-2</v>
      </c>
      <c r="AK1064" s="1" cm="1">
        <f t="array" ref="AK1064">[1]!table_weight[GKReflexes]*(('F+ , F-'!AK$2-[1]!tbl_gk[[#This Row],[GKReflexes]])/('F+ , F-'!AK$2-'F+ , F-'!AK$3))</f>
        <v>4.9193793732887098E-2</v>
      </c>
    </row>
    <row r="1065" spans="1:37" x14ac:dyDescent="0.55000000000000004">
      <c r="A1065" s="8">
        <f>[1]!tbl_gk[[#This Row],[ID]]</f>
        <v>240751</v>
      </c>
      <c r="B1065" s="2" cm="1">
        <f t="array" ref="B1065">[1]!table_weight[ValueEUR]*(('F+ , F-'!B$2-[1]!tbl_gk[[#This Row],[ValueEUR]])/('F+ , F-'!B$2-'F+ , F-'!B$3))</f>
        <v>6.1455148381795615E-4</v>
      </c>
      <c r="C1065" s="2" cm="1">
        <f t="array" ref="C1065">[1]!table_weight[WageEUR]*(('F+ , F-'!C$2-[1]!tbl_gk[[#This Row],[WageEUR]])/('F+ , F-'!C$2-'F+ , F-'!C$3))</f>
        <v>2.3472561185650898E-4</v>
      </c>
      <c r="D1065" s="2" cm="1">
        <f t="array" ref="D1065">[1]!table_weight[Crossing]*(('F+ , F-'!D$2-[1]!tbl_gk[[#This Row],[Crossing]])/('F+ , F-'!D$2-'F+ , F-'!D$3))</f>
        <v>3.5866971962916043E-2</v>
      </c>
      <c r="E1065" s="2" cm="1">
        <f t="array" ref="E1065">[1]!table_weight[Finishing]*(('F+ , F-'!E$2-[1]!tbl_gk[[#This Row],[Finishing]])/('F+ , F-'!E$2-'F+ , F-'!E$3))</f>
        <v>1.9965013690294877E-2</v>
      </c>
      <c r="F1065" s="2" cm="1">
        <f t="array" ref="F1065">[1]!table_weight[HeadingAccuracy]*(('F+ , F-'!F$2-[1]!tbl_gk[[#This Row],[HeadingAccuracy]])/('F+ , F-'!F$2-'F+ , F-'!F$3))</f>
        <v>1.0439222844598752E-2</v>
      </c>
      <c r="G1065" s="2" cm="1">
        <f t="array" ref="G1065">[1]!table_weight[ShortPassing]*(('F+ , F-'!G$2-[1]!tbl_gk[[#This Row],[ShortPassing]])/('F+ , F-'!G$2-'F+ , F-'!G$3))</f>
        <v>4.781557995763748E-2</v>
      </c>
      <c r="H1065" s="2" cm="1">
        <f t="array" ref="H1065">[1]!table_weight[Volleys]*(('F+ , F-'!H$2-[1]!tbl_gk[[#This Row],[Volleys]])/('F+ , F-'!H$2-'F+ , F-'!H$3))</f>
        <v>1.9675665665797848E-3</v>
      </c>
      <c r="I1065" s="2" cm="1">
        <f t="array" ref="I1065">[1]!table_weight[Dribbling]*(('F+ , F-'!I$2-[1]!tbl_gk[[#This Row],[Dribbling]])/('F+ , F-'!I$2-'F+ , F-'!I$3))</f>
        <v>1.7601807988178481E-2</v>
      </c>
      <c r="J1065" s="2" cm="1">
        <f t="array" ref="J1065">[1]!table_weight[Curve]*(('F+ , F-'!J$2-[1]!tbl_gk[[#This Row],[Curve]])/('F+ , F-'!J$2-'F+ , F-'!J$3))</f>
        <v>9.4648953791028455E-3</v>
      </c>
      <c r="K1065" s="2" cm="1">
        <f t="array" ref="K1065">[1]!table_weight[FKAccuracy]*(('F+ , F-'!K$2-[1]!tbl_gk[[#This Row],[FKAccuracy]])/('F+ , F-'!K$2-'F+ , F-'!K$3))</f>
        <v>9.5832065713416324E-3</v>
      </c>
      <c r="L1065" s="2" cm="1">
        <f t="array" ref="L1065">[1]!table_weight[LongPassing]*(('F+ , F-'!L$2-[1]!tbl_gk[[#This Row],[LongPassing]])/('F+ , F-'!L$2-'F+ , F-'!L$3))</f>
        <v>2.4905508603486726E-2</v>
      </c>
      <c r="M1065" s="2" cm="1">
        <f t="array" ref="M1065">[1]!table_weight[BallControl]*(('F+ , F-'!M$2-[1]!tbl_gk[[#This Row],[BallControl]])/('F+ , F-'!M$2-'F+ , F-'!M$3))</f>
        <v>1.3038376287539614E-2</v>
      </c>
      <c r="N1065" s="2" cm="1">
        <f t="array" ref="N1065">[1]!table_weight[Acceleration]*(('F+ , F-'!N$2-[1]!tbl_gk[[#This Row],[Acceleration]])/('F+ , F-'!N$2-'F+ , F-'!N$3))</f>
        <v>1.0823386245279966E-2</v>
      </c>
      <c r="O1065" s="2" cm="1">
        <f t="array" ref="O1065">[1]!table_weight[SprintSpeed]*(('F+ , F-'!O$2-[1]!tbl_gk[[#This Row],[SprintSpeed]])/('F+ , F-'!O$2-'F+ , F-'!O$3))</f>
        <v>1.124429571037419E-2</v>
      </c>
      <c r="P1065" s="2" cm="1">
        <f t="array" ref="P1065">[1]!table_weight[Agility]*(('F+ , F-'!P$2-[1]!tbl_gk[[#This Row],[Agility]])/('F+ , F-'!P$2-'F+ , F-'!P$3))</f>
        <v>5.6165313238632194E-3</v>
      </c>
      <c r="Q1065" s="2" cm="1">
        <f t="array" ref="Q1065">[1]!table_weight[Reactions]*(('F+ , F-'!Q$2-[1]!tbl_gk[[#This Row],[Reactions]])/('F+ , F-'!Q$2-'F+ , F-'!Q$3))</f>
        <v>1.6500544002310022E-3</v>
      </c>
      <c r="R1065" s="2" cm="1">
        <f t="array" ref="R1065">[1]!table_weight[Balance]*(('F+ , F-'!R$2-[1]!tbl_gk[[#This Row],[Balance]])/('F+ , F-'!R$2-'F+ , F-'!R$3))</f>
        <v>1.4280126410162438E-3</v>
      </c>
      <c r="S1065" s="2" cm="1">
        <f t="array" ref="S1065">[1]!table_weight[ShotPower]*(('F+ , F-'!S$2-[1]!tbl_gk[[#This Row],[ShotPower]])/('F+ , F-'!S$2-'F+ , F-'!S$3))</f>
        <v>5.7135648934827617E-3</v>
      </c>
      <c r="T1065" s="2" cm="1">
        <f t="array" ref="T1065">[1]!table_weight[Jumping]*(('F+ , F-'!T$2-[1]!tbl_gk[[#This Row],[Jumping]])/('F+ , F-'!T$2-'F+ , F-'!T$3))</f>
        <v>2.2326466922480506E-3</v>
      </c>
      <c r="U1065" s="2" cm="1">
        <f t="array" ref="U1065">[1]!table_weight[Stamina]*(('F+ , F-'!U$2-[1]!tbl_gk[[#This Row],[Stamina]])/('F+ , F-'!U$2-'F+ , F-'!U$3))</f>
        <v>1.975033612373275E-2</v>
      </c>
      <c r="V1065" s="2" cm="1">
        <f t="array" ref="V1065">[1]!table_weight[Strength]*(('F+ , F-'!V$2-[1]!tbl_gk[[#This Row],[Strength]])/('F+ , F-'!V$2-'F+ , F-'!V$3))</f>
        <v>2.3070682486563184E-2</v>
      </c>
      <c r="W1065" s="2" cm="1">
        <f t="array" ref="W1065">[1]!table_weight[LongShots]*(('F+ , F-'!W$2-[1]!tbl_gk[[#This Row],[LongShots]])/('F+ , F-'!W$2-'F+ , F-'!W$3))</f>
        <v>1.0128592311173986E-2</v>
      </c>
      <c r="X1065" s="2" cm="1">
        <f t="array" ref="X1065">[1]!table_weight[Aggression]*(('F+ , F-'!X$2-[1]!tbl_gk[[#This Row],[Aggression]])/('F+ , F-'!X$2-'F+ , F-'!X$3))</f>
        <v>1.460298144204439E-2</v>
      </c>
      <c r="Y1065" s="2" cm="1">
        <f t="array" ref="Y1065">[1]!table_weight[Interceptions]*(('F+ , F-'!Y$2-[1]!tbl_gk[[#This Row],[Interceptions]])/('F+ , F-'!Y$2-'F+ , F-'!Y$3))</f>
        <v>2.3546812894353474E-2</v>
      </c>
      <c r="Z1065" s="2" cm="1">
        <f t="array" ref="Z1065">[1]!table_weight[Positioning]*(('F+ , F-'!Z$2-[1]!tbl_gk[[#This Row],[Positioning]])/('F+ , F-'!Z$2-'F+ , F-'!Z$3))</f>
        <v>1.9225568738802474E-3</v>
      </c>
      <c r="AA1065" s="2" cm="1">
        <f t="array" ref="AA1065">[1]!table_weight[Vision]*(('F+ , F-'!AA$2-[1]!tbl_gk[[#This Row],[Vision]])/('F+ , F-'!AA$2-'F+ , F-'!AA$3))</f>
        <v>3.2653889057904818E-2</v>
      </c>
      <c r="AB1065" s="2" cm="1">
        <f t="array" ref="AB1065">[1]!table_weight[Penalties]*(('F+ , F-'!AB$2-[1]!tbl_gk[[#This Row],[Penalties]])/('F+ , F-'!AB$2-'F+ , F-'!AB$3))</f>
        <v>2.2705309687002014E-3</v>
      </c>
      <c r="AC1065" s="2" cm="1">
        <f t="array" ref="AC1065">[1]!table_weight[Composure]*(('F+ , F-'!AC$2-[1]!tbl_gk[[#This Row],[Composure]])/('F+ , F-'!AC$2-'F+ , F-'!AC$3))</f>
        <v>1.0140959334753034E-3</v>
      </c>
      <c r="AD1065" s="2" cm="1">
        <f t="array" ref="AD1065">[1]!table_weight[Marking]*(('F+ , F-'!AD$2-[1]!tbl_gk[[#This Row],[Marking]])/('F+ , F-'!AD$2-'F+ , F-'!AD$3))</f>
        <v>3.6282098953227655E-2</v>
      </c>
      <c r="AE1065" s="2" cm="1">
        <f t="array" ref="AE1065">[1]!table_weight[StandingTackle]*(('F+ , F-'!AE$2-[1]!tbl_gk[[#This Row],[StandingTackle]])/('F+ , F-'!AE$2-'F+ , F-'!AE$3))</f>
        <v>2.9141914719869356E-2</v>
      </c>
      <c r="AF1065" s="2" cm="1">
        <f t="array" ref="AF1065">[1]!table_weight[SlidingTackle]*(('F+ , F-'!AF$2-[1]!tbl_gk[[#This Row],[SlidingTackle]])/('F+ , F-'!AF$2-'F+ , F-'!AF$3))</f>
        <v>8.2195144081682794E-3</v>
      </c>
      <c r="AG1065" s="2" cm="1">
        <f t="array" ref="AG1065">[1]!table_weight[GKDiving]*(('F+ , F-'!AG$2-[1]!tbl_gk[[#This Row],[GKDiving]])/('F+ , F-'!AG$2-'F+ , F-'!AG$3))</f>
        <v>3.7578592434844307E-2</v>
      </c>
      <c r="AH1065" s="2" cm="1">
        <f t="array" ref="AH1065">[1]!table_weight[GKHandling]*(('F+ , F-'!AH$2-[1]!tbl_gk[[#This Row],[GKHandling]])/('F+ , F-'!AH$2-'F+ , F-'!AH$3))</f>
        <v>4.2777211941640955E-2</v>
      </c>
      <c r="AI1065" s="2" cm="1">
        <f t="array" ref="AI1065">[1]!table_weight[GKKicking]*(('F+ , F-'!AI$2-[1]!tbl_gk[[#This Row],[GKKicking]])/('F+ , F-'!AI$2-'F+ , F-'!AI$3))</f>
        <v>2.5938545786431375E-2</v>
      </c>
      <c r="AJ1065" s="2" cm="1">
        <f t="array" ref="AJ1065">[1]!table_weight[GKPositioning]*(('F+ , F-'!AJ$2-[1]!tbl_gk[[#This Row],[GKPositioning]])/('F+ , F-'!AJ$2-'F+ , F-'!AJ$3))</f>
        <v>1.5136551917811415E-2</v>
      </c>
      <c r="AK1065" s="2" cm="1">
        <f t="array" ref="AK1065">[1]!table_weight[GKReflexes]*(('F+ , F-'!AK$2-[1]!tbl_gk[[#This Row],[GKReflexes]])/('F+ , F-'!AK$2-'F+ , F-'!AK$3))</f>
        <v>4.3727816651455198E-2</v>
      </c>
    </row>
    <row r="1066" spans="1:37" x14ac:dyDescent="0.55000000000000004">
      <c r="A1066" s="7">
        <f>[1]!tbl_gk[[#This Row],[ID]]</f>
        <v>240776</v>
      </c>
      <c r="B1066" s="1" cm="1">
        <f t="array" ref="B1066">[1]!table_weight[ValueEUR]*(('F+ , F-'!B$2-[1]!tbl_gk[[#This Row],[ValueEUR]])/('F+ , F-'!B$2-'F+ , F-'!B$3))</f>
        <v>3.9848617057206497E-4</v>
      </c>
      <c r="C1066" s="1" cm="1">
        <f t="array" ref="C1066">[1]!table_weight[WageEUR]*(('F+ , F-'!C$2-[1]!tbl_gk[[#This Row],[WageEUR]])/('F+ , F-'!C$2-'F+ , F-'!C$3))</f>
        <v>3.9120935309418161E-4</v>
      </c>
      <c r="D1066" s="1" cm="1">
        <f t="array" ref="D1066">[1]!table_weight[Crossing]*(('F+ , F-'!D$2-[1]!tbl_gk[[#This Row],[Crossing]])/('F+ , F-'!D$2-'F+ , F-'!D$3))</f>
        <v>3.3625286215233793E-2</v>
      </c>
      <c r="E1066" s="1" cm="1">
        <f t="array" ref="E1066">[1]!table_weight[Finishing]*(('F+ , F-'!E$2-[1]!tbl_gk[[#This Row],[Finishing]])/('F+ , F-'!E$2-'F+ , F-'!E$3))</f>
        <v>1.8966763005780131E-2</v>
      </c>
      <c r="F1066" s="1" cm="1">
        <f t="array" ref="F1066">[1]!table_weight[HeadingAccuracy]*(('F+ , F-'!F$2-[1]!tbl_gk[[#This Row],[HeadingAccuracy]])/('F+ , F-'!F$2-'F+ , F-'!F$3))</f>
        <v>1.08567917583827E-2</v>
      </c>
      <c r="G1066" s="1" cm="1">
        <f t="array" ref="G1066">[1]!table_weight[ShortPassing]*(('F+ , F-'!G$2-[1]!tbl_gk[[#This Row],[ShortPassing]])/('F+ , F-'!G$2-'F+ , F-'!G$3))</f>
        <v>6.4691667001509537E-2</v>
      </c>
      <c r="H1066" s="1" cm="1">
        <f t="array" ref="H1066">[1]!table_weight[Volleys]*(('F+ , F-'!H$2-[1]!tbl_gk[[#This Row],[Volleys]])/('F+ , F-'!H$2-'F+ , F-'!H$3))</f>
        <v>1.9675665665797848E-3</v>
      </c>
      <c r="I1066" s="1" cm="1">
        <f t="array" ref="I1066">[1]!table_weight[Dribbling]*(('F+ , F-'!I$2-[1]!tbl_gk[[#This Row],[Dribbling]])/('F+ , F-'!I$2-'F+ , F-'!I$3))</f>
        <v>1.6623929766613008E-2</v>
      </c>
      <c r="J1066" s="1" cm="1">
        <f t="array" ref="J1066">[1]!table_weight[Curve]*(('F+ , F-'!J$2-[1]!tbl_gk[[#This Row],[Curve]])/('F+ , F-'!J$2-'F+ , F-'!J$3))</f>
        <v>9.6339113680153961E-3</v>
      </c>
      <c r="K1066" s="1" cm="1">
        <f t="array" ref="K1066">[1]!table_weight[FKAccuracy]*(('F+ , F-'!K$2-[1]!tbl_gk[[#This Row],[FKAccuracy]])/('F+ , F-'!K$2-'F+ , F-'!K$3))</f>
        <v>9.4310921813203358E-3</v>
      </c>
      <c r="L1066" s="1" cm="1">
        <f t="array" ref="L1066">[1]!table_weight[LongPassing]*(('F+ , F-'!L$2-[1]!tbl_gk[[#This Row],[LongPassing]])/('F+ , F-'!L$2-'F+ , F-'!L$3))</f>
        <v>2.7612629103865718E-2</v>
      </c>
      <c r="M1066" s="1" cm="1">
        <f t="array" ref="M1066">[1]!table_weight[BallControl]*(('F+ , F-'!M$2-[1]!tbl_gk[[#This Row],[BallControl]])/('F+ , F-'!M$2-'F+ , F-'!M$3))</f>
        <v>1.3907601373375588E-2</v>
      </c>
      <c r="N1066" s="1" cm="1">
        <f t="array" ref="N1066">[1]!table_weight[Acceleration]*(('F+ , F-'!N$2-[1]!tbl_gk[[#This Row],[Acceleration]])/('F+ , F-'!N$2-'F+ , F-'!N$3))</f>
        <v>3.3823082016499898E-3</v>
      </c>
      <c r="O1066" s="1" cm="1">
        <f t="array" ref="O1066">[1]!table_weight[SprintSpeed]*(('F+ , F-'!O$2-[1]!tbl_gk[[#This Row],[SprintSpeed]])/('F+ , F-'!O$2-'F+ , F-'!O$3))</f>
        <v>5.9032552479464486E-3</v>
      </c>
      <c r="P1066" s="1" cm="1">
        <f t="array" ref="P1066">[1]!table_weight[Agility]*(('F+ , F-'!P$2-[1]!tbl_gk[[#This Row],[Agility]])/('F+ , F-'!P$2-'F+ , F-'!P$3))</f>
        <v>7.0206641548290242E-4</v>
      </c>
      <c r="Q1066" s="1" cm="1">
        <f t="array" ref="Q1066">[1]!table_weight[Reactions]*(('F+ , F-'!Q$2-[1]!tbl_gk[[#This Row],[Reactions]])/('F+ , F-'!Q$2-'F+ , F-'!Q$3))</f>
        <v>1.1344124001588141E-3</v>
      </c>
      <c r="R1066" s="1" cm="1">
        <f t="array" ref="R1066">[1]!table_weight[Balance]*(('F+ , F-'!R$2-[1]!tbl_gk[[#This Row],[Balance]])/('F+ , F-'!R$2-'F+ , F-'!R$3))</f>
        <v>1.1175751103605386E-3</v>
      </c>
      <c r="S1066" s="1" cm="1">
        <f t="array" ref="S1066">[1]!table_weight[ShotPower]*(('F+ , F-'!S$2-[1]!tbl_gk[[#This Row],[ShotPower]])/('F+ , F-'!S$2-'F+ , F-'!S$3))</f>
        <v>6.4926873789576834E-3</v>
      </c>
      <c r="T1066" s="1" cm="1">
        <f t="array" ref="T1066">[1]!table_weight[Jumping]*(('F+ , F-'!T$2-[1]!tbl_gk[[#This Row],[Jumping]])/('F+ , F-'!T$2-'F+ , F-'!T$3))</f>
        <v>1.0304523194991002E-3</v>
      </c>
      <c r="U1066" s="1" cm="1">
        <f t="array" ref="U1066">[1]!table_weight[Stamina]*(('F+ , F-'!U$2-[1]!tbl_gk[[#This Row],[Stamina]])/('F+ , F-'!U$2-'F+ , F-'!U$3))</f>
        <v>2.5761307987477501E-3</v>
      </c>
      <c r="V1066" s="1" cm="1">
        <f t="array" ref="V1066">[1]!table_weight[Strength]*(('F+ , F-'!V$2-[1]!tbl_gk[[#This Row],[Strength]])/('F+ , F-'!V$2-'F+ , F-'!V$3))</f>
        <v>1.2422675185072484E-2</v>
      </c>
      <c r="W1066" s="1" cm="1">
        <f t="array" ref="W1066">[1]!table_weight[LongShots]*(('F+ , F-'!W$2-[1]!tbl_gk[[#This Row],[LongShots]])/('F+ , F-'!W$2-'F+ , F-'!W$3))</f>
        <v>1.0388299806332293E-2</v>
      </c>
      <c r="X1066" s="1" cm="1">
        <f t="array" ref="X1066">[1]!table_weight[Aggression]*(('F+ , F-'!X$2-[1]!tbl_gk[[#This Row],[Aggression]])/('F+ , F-'!X$2-'F+ , F-'!X$3))</f>
        <v>6.6930331609370121E-3</v>
      </c>
      <c r="Y1066" s="1" cm="1">
        <f t="array" ref="Y1066">[1]!table_weight[Interceptions]*(('F+ , F-'!Y$2-[1]!tbl_gk[[#This Row],[Interceptions]])/('F+ , F-'!Y$2-'F+ , F-'!Y$3))</f>
        <v>1.3851066408443219E-2</v>
      </c>
      <c r="Z1066" s="1" cm="1">
        <f t="array" ref="Z1066">[1]!table_weight[Positioning]*(('F+ , F-'!Z$2-[1]!tbl_gk[[#This Row],[Positioning]])/('F+ , F-'!Z$2-'F+ , F-'!Z$3))</f>
        <v>2.3662238447756888E-3</v>
      </c>
      <c r="AA1066" s="1" cm="1">
        <f t="array" ref="AA1066">[1]!table_weight[Vision]*(('F+ , F-'!AA$2-[1]!tbl_gk[[#This Row],[Vision]])/('F+ , F-'!AA$2-'F+ , F-'!AA$3))</f>
        <v>7.0986715343271337E-3</v>
      </c>
      <c r="AB1066" s="1" cm="1">
        <f t="array" ref="AB1066">[1]!table_weight[Penalties]*(('F+ , F-'!AB$2-[1]!tbl_gk[[#This Row],[Penalties]])/('F+ , F-'!AB$2-'F+ , F-'!AB$3))</f>
        <v>2.153089711698467E-3</v>
      </c>
      <c r="AC1066" s="1" cm="1">
        <f t="array" ref="AC1066">[1]!table_weight[Composure]*(('F+ , F-'!AC$2-[1]!tbl_gk[[#This Row],[Composure]])/('F+ , F-'!AC$2-'F+ , F-'!AC$3))</f>
        <v>4.2698776146328564E-4</v>
      </c>
      <c r="AD1066" s="1" cm="1">
        <f t="array" ref="AD1066">[1]!table_weight[Marking]*(('F+ , F-'!AD$2-[1]!tbl_gk[[#This Row],[Marking]])/('F+ , F-'!AD$2-'F+ , F-'!AD$3))</f>
        <v>3.4704616390043845E-2</v>
      </c>
      <c r="AE1066" s="1" cm="1">
        <f t="array" ref="AE1066">[1]!table_weight[StandingTackle]*(('F+ , F-'!AE$2-[1]!tbl_gk[[#This Row],[StandingTackle]])/('F+ , F-'!AE$2-'F+ , F-'!AE$3))</f>
        <v>3.1383600467551613E-2</v>
      </c>
      <c r="AF1066" s="1" cm="1">
        <f t="array" ref="AF1066">[1]!table_weight[SlidingTackle]*(('F+ , F-'!AF$2-[1]!tbl_gk[[#This Row],[SlidingTackle]])/('F+ , F-'!AF$2-'F+ , F-'!AF$3))</f>
        <v>8.2195144081682794E-3</v>
      </c>
      <c r="AG1066" s="1" cm="1">
        <f t="array" ref="AG1066">[1]!table_weight[GKDiving]*(('F+ , F-'!AG$2-[1]!tbl_gk[[#This Row],[GKDiving]])/('F+ , F-'!AG$2-'F+ , F-'!AG$3))</f>
        <v>4.7827299462529123E-2</v>
      </c>
      <c r="AH1066" s="1" cm="1">
        <f t="array" ref="AH1066">[1]!table_weight[GKHandling]*(('F+ , F-'!AH$2-[1]!tbl_gk[[#This Row],[GKHandling]])/('F+ , F-'!AH$2-'F+ , F-'!AH$3))</f>
        <v>5.3471514927051197E-2</v>
      </c>
      <c r="AI1066" s="1" cm="1">
        <f t="array" ref="AI1066">[1]!table_weight[GKKicking]*(('F+ , F-'!AI$2-[1]!tbl_gk[[#This Row],[GKKicking]])/('F+ , F-'!AI$2-'F+ , F-'!AI$3))</f>
        <v>2.9516276239732256E-2</v>
      </c>
      <c r="AJ1066" s="1" cm="1">
        <f t="array" ref="AJ1066">[1]!table_weight[GKPositioning]*(('F+ , F-'!AJ$2-[1]!tbl_gk[[#This Row],[GKPositioning]])/('F+ , F-'!AJ$2-'F+ , F-'!AJ$3))</f>
        <v>1.7659310570779983E-2</v>
      </c>
      <c r="AK1066" s="1" cm="1">
        <f t="array" ref="AK1066">[1]!table_weight[GKReflexes]*(('F+ , F-'!AK$2-[1]!tbl_gk[[#This Row],[GKReflexes]])/('F+ , F-'!AK$2-'F+ , F-'!AK$3))</f>
        <v>4.3727816651455198E-2</v>
      </c>
    </row>
    <row r="1067" spans="1:37" x14ac:dyDescent="0.55000000000000004">
      <c r="A1067" s="8">
        <f>[1]!tbl_gk[[#This Row],[ID]]</f>
        <v>240784</v>
      </c>
      <c r="B1067" s="2" cm="1">
        <f t="array" ref="B1067">[1]!table_weight[ValueEUR]*(('F+ , F-'!B$2-[1]!tbl_gk[[#This Row],[ValueEUR]])/('F+ , F-'!B$2-'F+ , F-'!B$3))</f>
        <v>7.0715090378048093E-4</v>
      </c>
      <c r="C1067" s="2" cm="1">
        <f t="array" ref="C1067">[1]!table_weight[WageEUR]*(('F+ , F-'!C$2-[1]!tbl_gk[[#This Row],[WageEUR]])/('F+ , F-'!C$2-'F+ , F-'!C$3))</f>
        <v>8.6066057680719962E-4</v>
      </c>
      <c r="D1067" s="2" cm="1">
        <f t="array" ref="D1067">[1]!table_weight[Crossing]*(('F+ , F-'!D$2-[1]!tbl_gk[[#This Row],[Crossing]])/('F+ , F-'!D$2-'F+ , F-'!D$3))</f>
        <v>8.9667429907290108E-3</v>
      </c>
      <c r="E1067" s="2" cm="1">
        <f t="array" ref="E1067">[1]!table_weight[Finishing]*(('F+ , F-'!E$2-[1]!tbl_gk[[#This Row],[Finishing]])/('F+ , F-'!E$2-'F+ , F-'!E$3))</f>
        <v>6.9877547916032071E-3</v>
      </c>
      <c r="F1067" s="2" cm="1">
        <f t="array" ref="F1067">[1]!table_weight[HeadingAccuracy]*(('F+ , F-'!F$2-[1]!tbl_gk[[#This Row],[HeadingAccuracy]])/('F+ , F-'!F$2-'F+ , F-'!F$3))</f>
        <v>1.1691929585950599E-2</v>
      </c>
      <c r="G1067" s="2" cm="1">
        <f t="array" ref="G1067">[1]!table_weight[ShortPassing]*(('F+ , F-'!G$2-[1]!tbl_gk[[#This Row],[ShortPassing]])/('F+ , F-'!G$2-'F+ , F-'!G$3))</f>
        <v>3.5158514674733445E-2</v>
      </c>
      <c r="H1067" s="2" cm="1">
        <f t="array" ref="H1067">[1]!table_weight[Volleys]*(('F+ , F-'!H$2-[1]!tbl_gk[[#This Row],[Volleys]])/('F+ , F-'!H$2-'F+ , F-'!H$3))</f>
        <v>6.9443525879286526E-4</v>
      </c>
      <c r="I1067" s="2" cm="1">
        <f t="array" ref="I1067">[1]!table_weight[Dribbling]*(('F+ , F-'!I$2-[1]!tbl_gk[[#This Row],[Dribbling]])/('F+ , F-'!I$2-'F+ , F-'!I$3))</f>
        <v>9.7787822156547109E-3</v>
      </c>
      <c r="J1067" s="2" cm="1">
        <f t="array" ref="J1067">[1]!table_weight[Curve]*(('F+ , F-'!J$2-[1]!tbl_gk[[#This Row],[Curve]])/('F+ , F-'!J$2-'F+ , F-'!J$3))</f>
        <v>1.5211439002129573E-3</v>
      </c>
      <c r="K1067" s="2" cm="1">
        <f t="array" ref="K1067">[1]!table_weight[FKAccuracy]*(('F+ , F-'!K$2-[1]!tbl_gk[[#This Row],[FKAccuracy]])/('F+ , F-'!K$2-'F+ , F-'!K$3))</f>
        <v>3.1944021904472104E-3</v>
      </c>
      <c r="L1067" s="2" cm="1">
        <f t="array" ref="L1067">[1]!table_weight[LongPassing]*(('F+ , F-'!L$2-[1]!tbl_gk[[#This Row],[LongPassing]])/('F+ , F-'!L$2-'F+ , F-'!L$3))</f>
        <v>1.4077026601970757E-2</v>
      </c>
      <c r="M1067" s="2" cm="1">
        <f t="array" ref="M1067">[1]!table_weight[BallControl]*(('F+ , F-'!M$2-[1]!tbl_gk[[#This Row],[BallControl]])/('F+ , F-'!M$2-'F+ , F-'!M$3))</f>
        <v>6.9538006866877939E-3</v>
      </c>
      <c r="N1067" s="2" cm="1">
        <f t="array" ref="N1067">[1]!table_weight[Acceleration]*(('F+ , F-'!N$2-[1]!tbl_gk[[#This Row],[Acceleration]])/('F+ , F-'!N$2-'F+ , F-'!N$3))</f>
        <v>5.637180336083316E-3</v>
      </c>
      <c r="O1067" s="2" cm="1">
        <f t="array" ref="O1067">[1]!table_weight[SprintSpeed]*(('F+ , F-'!O$2-[1]!tbl_gk[[#This Row],[SprintSpeed]])/('F+ , F-'!O$2-'F+ , F-'!O$3))</f>
        <v>7.0276848189838679E-3</v>
      </c>
      <c r="P1067" s="2" cm="1">
        <f t="array" ref="P1067">[1]!table_weight[Agility]*(('F+ , F-'!P$2-[1]!tbl_gk[[#This Row],[Agility]])/('F+ , F-'!P$2-'F+ , F-'!P$3))</f>
        <v>3.5103320774145116E-3</v>
      </c>
      <c r="Q1067" s="2" cm="1">
        <f t="array" ref="Q1067">[1]!table_weight[Reactions]*(('F+ , F-'!Q$2-[1]!tbl_gk[[#This Row],[Reactions]])/('F+ , F-'!Q$2-'F+ , F-'!Q$3))</f>
        <v>1.2375408001732517E-3</v>
      </c>
      <c r="R1067" s="2" cm="1">
        <f t="array" ref="R1067">[1]!table_weight[Balance]*(('F+ , F-'!R$2-[1]!tbl_gk[[#This Row],[Balance]])/('F+ , F-'!R$2-'F+ , F-'!R$3))</f>
        <v>3.7252503678684615E-4</v>
      </c>
      <c r="S1067" s="2" cm="1">
        <f t="array" ref="S1067">[1]!table_weight[ShotPower]*(('F+ , F-'!S$2-[1]!tbl_gk[[#This Row],[ShotPower]])/('F+ , F-'!S$2-'F+ , F-'!S$3))</f>
        <v>5.1941499031661464E-3</v>
      </c>
      <c r="T1067" s="2" cm="1">
        <f t="array" ref="T1067">[1]!table_weight[Jumping]*(('F+ , F-'!T$2-[1]!tbl_gk[[#This Row],[Jumping]])/('F+ , F-'!T$2-'F+ , F-'!T$3))</f>
        <v>1.2880653993738752E-3</v>
      </c>
      <c r="U1067" s="2" cm="1">
        <f t="array" ref="U1067">[1]!table_weight[Stamina]*(('F+ , F-'!U$2-[1]!tbl_gk[[#This Row],[Stamina]])/('F+ , F-'!U$2-'F+ , F-'!U$3))</f>
        <v>8.5871026624924993E-3</v>
      </c>
      <c r="V1067" s="2" cm="1">
        <f t="array" ref="V1067">[1]!table_weight[Strength]*(('F+ , F-'!V$2-[1]!tbl_gk[[#This Row],[Strength]])/('F+ , F-'!V$2-'F+ , F-'!V$3))</f>
        <v>2.3070682486563184E-2</v>
      </c>
      <c r="W1067" s="2" cm="1">
        <f t="array" ref="W1067">[1]!table_weight[LongShots]*(('F+ , F-'!W$2-[1]!tbl_gk[[#This Row],[LongShots]])/('F+ , F-'!W$2-'F+ , F-'!W$3))</f>
        <v>6.4926873789576834E-3</v>
      </c>
      <c r="X1067" s="2" cm="1">
        <f t="array" ref="X1067">[1]!table_weight[Aggression]*(('F+ , F-'!X$2-[1]!tbl_gk[[#This Row],[Aggression]])/('F+ , F-'!X$2-'F+ , F-'!X$3))</f>
        <v>9.1268634012777444E-3</v>
      </c>
      <c r="Y1067" s="2" cm="1">
        <f t="array" ref="Y1067">[1]!table_weight[Interceptions]*(('F+ , F-'!Y$2-[1]!tbl_gk[[#This Row],[Interceptions]])/('F+ , F-'!Y$2-'F+ , F-'!Y$3))</f>
        <v>1.7313833010554024E-2</v>
      </c>
      <c r="Z1067" s="2" cm="1">
        <f t="array" ref="Z1067">[1]!table_weight[Positioning]*(('F+ , F-'!Z$2-[1]!tbl_gk[[#This Row],[Positioning]])/('F+ , F-'!Z$2-'F+ , F-'!Z$3))</f>
        <v>2.3662238447756888E-3</v>
      </c>
      <c r="AA1067" s="2" cm="1">
        <f t="array" ref="AA1067">[1]!table_weight[Vision]*(('F+ , F-'!AA$2-[1]!tbl_gk[[#This Row],[Vision]])/('F+ , F-'!AA$2-'F+ , F-'!AA$3))</f>
        <v>2.4135483216712255E-2</v>
      </c>
      <c r="AB1067" s="2" cm="1">
        <f t="array" ref="AB1067">[1]!table_weight[Penalties]*(('F+ , F-'!AB$2-[1]!tbl_gk[[#This Row],[Penalties]])/('F+ , F-'!AB$2-'F+ , F-'!AB$3))</f>
        <v>8.2208879901214205E-4</v>
      </c>
      <c r="AC1067" s="2" cm="1">
        <f t="array" ref="AC1067">[1]!table_weight[Composure]*(('F+ , F-'!AC$2-[1]!tbl_gk[[#This Row],[Composure]])/('F+ , F-'!AC$2-'F+ , F-'!AC$3))</f>
        <v>1.5478306353044107E-3</v>
      </c>
      <c r="AD1067" s="2" cm="1">
        <f t="array" ref="AD1067">[1]!table_weight[Marking]*(('F+ , F-'!AD$2-[1]!tbl_gk[[#This Row],[Marking]])/('F+ , F-'!AD$2-'F+ , F-'!AD$3))</f>
        <v>1.5774825631838112E-2</v>
      </c>
      <c r="AE1067" s="2" cm="1">
        <f t="array" ref="AE1067">[1]!table_weight[StandingTackle]*(('F+ , F-'!AE$2-[1]!tbl_gk[[#This Row],[StandingTackle]])/('F+ , F-'!AE$2-'F+ , F-'!AE$3))</f>
        <v>2.9141914719869356E-2</v>
      </c>
      <c r="AF1067" s="2" cm="1">
        <f t="array" ref="AF1067">[1]!table_weight[SlidingTackle]*(('F+ , F-'!AF$2-[1]!tbl_gk[[#This Row],[SlidingTackle]])/('F+ , F-'!AF$2-'F+ , F-'!AF$3))</f>
        <v>8.2195144081682794E-3</v>
      </c>
      <c r="AG1067" s="2" cm="1">
        <f t="array" ref="AG1067">[1]!table_weight[GKDiving]*(('F+ , F-'!AG$2-[1]!tbl_gk[[#This Row],[GKDiving]])/('F+ , F-'!AG$2-'F+ , F-'!AG$3))</f>
        <v>3.9286710272791778E-2</v>
      </c>
      <c r="AH1067" s="2" cm="1">
        <f t="array" ref="AH1067">[1]!table_weight[GKHandling]*(('F+ , F-'!AH$2-[1]!tbl_gk[[#This Row],[GKHandling]])/('F+ , F-'!AH$2-'F+ , F-'!AH$3))</f>
        <v>4.2777211941640955E-2</v>
      </c>
      <c r="AI1067" s="2" cm="1">
        <f t="array" ref="AI1067">[1]!table_weight[GKKicking]*(('F+ , F-'!AI$2-[1]!tbl_gk[[#This Row],[GKKicking]])/('F+ , F-'!AI$2-'F+ , F-'!AI$3))</f>
        <v>2.414968055978094E-2</v>
      </c>
      <c r="AJ1067" s="2" cm="1">
        <f t="array" ref="AJ1067">[1]!table_weight[GKPositioning]*(('F+ , F-'!AJ$2-[1]!tbl_gk[[#This Row],[GKPositioning]])/('F+ , F-'!AJ$2-'F+ , F-'!AJ$3))</f>
        <v>1.6397931244295699E-2</v>
      </c>
      <c r="AK1067" s="2" cm="1">
        <f t="array" ref="AK1067">[1]!table_weight[GKReflexes]*(('F+ , F-'!AK$2-[1]!tbl_gk[[#This Row],[GKReflexes]])/('F+ , F-'!AK$2-'F+ , F-'!AK$3))</f>
        <v>3.8261839570023298E-2</v>
      </c>
    </row>
    <row r="1068" spans="1:37" x14ac:dyDescent="0.55000000000000004">
      <c r="A1068" s="7">
        <f>[1]!tbl_gk[[#This Row],[ID]]</f>
        <v>240785</v>
      </c>
      <c r="B1068" s="1" cm="1">
        <f t="array" ref="B1068">[1]!table_weight[ValueEUR]*(('F+ , F-'!B$2-[1]!tbl_gk[[#This Row],[ValueEUR]])/('F+ , F-'!B$2-'F+ , F-'!B$3))</f>
        <v>1.4383776567512181E-4</v>
      </c>
      <c r="C1068" s="1" cm="1">
        <f t="array" ref="C1068">[1]!table_weight[WageEUR]*(('F+ , F-'!C$2-[1]!tbl_gk[[#This Row],[WageEUR]])/('F+ , F-'!C$2-'F+ , F-'!C$3))</f>
        <v>7.0417683556952691E-4</v>
      </c>
      <c r="D1068" s="1" cm="1">
        <f t="array" ref="D1068">[1]!table_weight[Crossing]*(('F+ , F-'!D$2-[1]!tbl_gk[[#This Row],[Crossing]])/('F+ , F-'!D$2-'F+ , F-'!D$3))</f>
        <v>3.81086577105983E-2</v>
      </c>
      <c r="E1068" s="1" cm="1">
        <f t="array" ref="E1068">[1]!table_weight[Finishing]*(('F+ , F-'!E$2-[1]!tbl_gk[[#This Row],[Finishing]])/('F+ , F-'!E$2-'F+ , F-'!E$3))</f>
        <v>1.6970261636750646E-2</v>
      </c>
      <c r="F1068" s="1" cm="1">
        <f t="array" ref="F1068">[1]!table_weight[HeadingAccuracy]*(('F+ , F-'!F$2-[1]!tbl_gk[[#This Row],[HeadingAccuracy]])/('F+ , F-'!F$2-'F+ , F-'!F$3))</f>
        <v>1.0439222844598752E-2</v>
      </c>
      <c r="G1068" s="1" cm="1">
        <f t="array" ref="G1068">[1]!table_weight[ShortPassing]*(('F+ , F-'!G$2-[1]!tbl_gk[[#This Row],[ShortPassing]])/('F+ , F-'!G$2-'F+ , F-'!G$3))</f>
        <v>6.6098007588498875E-2</v>
      </c>
      <c r="H1068" s="1" cm="1">
        <f t="array" ref="H1068">[1]!table_weight[Volleys]*(('F+ , F-'!H$2-[1]!tbl_gk[[#This Row],[Volleys]])/('F+ , F-'!H$2-'F+ , F-'!H$3))</f>
        <v>1.2731313077869197E-3</v>
      </c>
      <c r="I1068" s="1" cm="1">
        <f t="array" ref="I1068">[1]!table_weight[Dribbling]*(('F+ , F-'!I$2-[1]!tbl_gk[[#This Row],[Dribbling]])/('F+ , F-'!I$2-'F+ , F-'!I$3))</f>
        <v>1.9557564431309422E-2</v>
      </c>
      <c r="J1068" s="1" cm="1">
        <f t="array" ref="J1068">[1]!table_weight[Curve]*(('F+ , F-'!J$2-[1]!tbl_gk[[#This Row],[Curve]])/('F+ , F-'!J$2-'F+ , F-'!J$3))</f>
        <v>9.4648953791028455E-3</v>
      </c>
      <c r="K1068" s="1" cm="1">
        <f t="array" ref="K1068">[1]!table_weight[FKAccuracy]*(('F+ , F-'!K$2-[1]!tbl_gk[[#This Row],[FKAccuracy]])/('F+ , F-'!K$2-'F+ , F-'!K$3))</f>
        <v>9.5832065713416324E-3</v>
      </c>
      <c r="L1068" s="1" cm="1">
        <f t="array" ref="L1068">[1]!table_weight[LongPassing]*(('F+ , F-'!L$2-[1]!tbl_gk[[#This Row],[LongPassing]])/('F+ , F-'!L$2-'F+ , F-'!L$3))</f>
        <v>2.3822660403335128E-2</v>
      </c>
      <c r="M1068" s="1" cm="1">
        <f t="array" ref="M1068">[1]!table_weight[BallControl]*(('F+ , F-'!M$2-[1]!tbl_gk[[#This Row],[BallControl]])/('F+ , F-'!M$2-'F+ , F-'!M$3))</f>
        <v>1.2169151201703639E-2</v>
      </c>
      <c r="N1068" s="1" cm="1">
        <f t="array" ref="N1068">[1]!table_weight[Acceleration]*(('F+ , F-'!N$2-[1]!tbl_gk[[#This Row],[Acceleration]])/('F+ , F-'!N$2-'F+ , F-'!N$3))</f>
        <v>6.313641976413314E-3</v>
      </c>
      <c r="O1068" s="1" cm="1">
        <f t="array" ref="O1068">[1]!table_weight[SprintSpeed]*(('F+ , F-'!O$2-[1]!tbl_gk[[#This Row],[SprintSpeed]])/('F+ , F-'!O$2-'F+ , F-'!O$3))</f>
        <v>7.8710069972619326E-3</v>
      </c>
      <c r="P1068" s="1" cm="1">
        <f t="array" ref="P1068">[1]!table_weight[Agility]*(('F+ , F-'!P$2-[1]!tbl_gk[[#This Row],[Agility]])/('F+ , F-'!P$2-'F+ , F-'!P$3))</f>
        <v>3.8613652851559629E-3</v>
      </c>
      <c r="Q1068" s="1" cm="1">
        <f t="array" ref="Q1068">[1]!table_weight[Reactions]*(('F+ , F-'!Q$2-[1]!tbl_gk[[#This Row],[Reactions]])/('F+ , F-'!Q$2-'F+ , F-'!Q$3))</f>
        <v>2.217260600310409E-3</v>
      </c>
      <c r="R1068" s="1" cm="1">
        <f t="array" ref="R1068">[1]!table_weight[Balance]*(('F+ , F-'!R$2-[1]!tbl_gk[[#This Row],[Balance]])/('F+ , F-'!R$2-'F+ , F-'!R$3))</f>
        <v>8.6922508583597434E-4</v>
      </c>
      <c r="S1068" s="1" cm="1">
        <f t="array" ref="S1068">[1]!table_weight[ShotPower]*(('F+ , F-'!S$2-[1]!tbl_gk[[#This Row],[ShotPower]])/('F+ , F-'!S$2-'F+ , F-'!S$3))</f>
        <v>6.4926873789576834E-3</v>
      </c>
      <c r="T1068" s="1" cm="1">
        <f t="array" ref="T1068">[1]!table_weight[Jumping]*(('F+ , F-'!T$2-[1]!tbl_gk[[#This Row],[Jumping]])/('F+ , F-'!T$2-'F+ , F-'!T$3))</f>
        <v>2.0609046389982004E-3</v>
      </c>
      <c r="U1068" s="1" cm="1">
        <f t="array" ref="U1068">[1]!table_weight[Stamina]*(('F+ , F-'!U$2-[1]!tbl_gk[[#This Row],[Stamina]])/('F+ , F-'!U$2-'F+ , F-'!U$3))</f>
        <v>1.7174205324984999E-2</v>
      </c>
      <c r="V1068" s="1" cm="1">
        <f t="array" ref="V1068">[1]!table_weight[Strength]*(('F+ , F-'!V$2-[1]!tbl_gk[[#This Row],[Strength]])/('F+ , F-'!V$2-'F+ , F-'!V$3))</f>
        <v>2.1296014602981403E-2</v>
      </c>
      <c r="W1068" s="1" cm="1">
        <f t="array" ref="W1068">[1]!table_weight[LongShots]*(('F+ , F-'!W$2-[1]!tbl_gk[[#This Row],[LongShots]])/('F+ , F-'!W$2-'F+ , F-'!W$3))</f>
        <v>8.570347340224143E-3</v>
      </c>
      <c r="X1068" s="1" cm="1">
        <f t="array" ref="X1068">[1]!table_weight[Aggression]*(('F+ , F-'!X$2-[1]!tbl_gk[[#This Row],[Aggression]])/('F+ , F-'!X$2-'F+ , F-'!X$3))</f>
        <v>1.3994523881959207E-2</v>
      </c>
      <c r="Y1068" s="1" cm="1">
        <f t="array" ref="Y1068">[1]!table_weight[Interceptions]*(('F+ , F-'!Y$2-[1]!tbl_gk[[#This Row],[Interceptions]])/('F+ , F-'!Y$2-'F+ , F-'!Y$3))</f>
        <v>2.2161706253509151E-2</v>
      </c>
      <c r="Z1068" s="1" cm="1">
        <f t="array" ref="Z1068">[1]!table_weight[Positioning]*(('F+ , F-'!Z$2-[1]!tbl_gk[[#This Row],[Positioning]])/('F+ , F-'!Z$2-'F+ , F-'!Z$3))</f>
        <v>1.4788899029848058E-3</v>
      </c>
      <c r="AA1068" s="1" cm="1">
        <f t="array" ref="AA1068">[1]!table_weight[Vision]*(('F+ , F-'!AA$2-[1]!tbl_gk[[#This Row],[Vision]])/('F+ , F-'!AA$2-'F+ , F-'!AA$3))</f>
        <v>2.1296014602981403E-2</v>
      </c>
      <c r="AB1068" s="1" cm="1">
        <f t="array" ref="AB1068">[1]!table_weight[Penalties]*(('F+ , F-'!AB$2-[1]!tbl_gk[[#This Row],[Penalties]])/('F+ , F-'!AB$2-'F+ , F-'!AB$3))</f>
        <v>2.3096780543674466E-3</v>
      </c>
      <c r="AC1068" s="1" cm="1">
        <f t="array" ref="AC1068">[1]!table_weight[Composure]*(('F+ , F-'!AC$2-[1]!tbl_gk[[#This Row],[Composure]])/('F+ , F-'!AC$2-'F+ , F-'!AC$3))</f>
        <v>1.3343367545727675E-3</v>
      </c>
      <c r="AD1068" s="1" cm="1">
        <f t="array" ref="AD1068">[1]!table_weight[Marking]*(('F+ , F-'!AD$2-[1]!tbl_gk[[#This Row],[Marking]])/('F+ , F-'!AD$2-'F+ , F-'!AD$3))</f>
        <v>1.8929790758205733E-2</v>
      </c>
      <c r="AE1068" s="1" cm="1">
        <f t="array" ref="AE1068">[1]!table_weight[StandingTackle]*(('F+ , F-'!AE$2-[1]!tbl_gk[[#This Row],[StandingTackle]])/('F+ , F-'!AE$2-'F+ , F-'!AE$3))</f>
        <v>2.6900228972187096E-2</v>
      </c>
      <c r="AF1068" s="1" cm="1">
        <f t="array" ref="AF1068">[1]!table_weight[SlidingTackle]*(('F+ , F-'!AF$2-[1]!tbl_gk[[#This Row],[SlidingTackle]])/('F+ , F-'!AF$2-'F+ , F-'!AF$3))</f>
        <v>8.9667429907290316E-3</v>
      </c>
      <c r="AG1068" s="1" cm="1">
        <f t="array" ref="AG1068">[1]!table_weight[GKDiving]*(('F+ , F-'!AG$2-[1]!tbl_gk[[#This Row],[GKDiving]])/('F+ , F-'!AG$2-'F+ , F-'!AG$3))</f>
        <v>5.1243535138424057E-2</v>
      </c>
      <c r="AH1068" s="1" cm="1">
        <f t="array" ref="AH1068">[1]!table_weight[GKHandling]*(('F+ , F-'!AH$2-[1]!tbl_gk[[#This Row],[GKHandling]])/('F+ , F-'!AH$2-'F+ , F-'!AH$3))</f>
        <v>5.3471514927051197E-2</v>
      </c>
      <c r="AI1068" s="1" cm="1">
        <f t="array" ref="AI1068">[1]!table_weight[GKKicking]*(('F+ , F-'!AI$2-[1]!tbl_gk[[#This Row],[GKKicking]])/('F+ , F-'!AI$2-'F+ , F-'!AI$3))</f>
        <v>2.9516276239732256E-2</v>
      </c>
      <c r="AJ1068" s="1" cm="1">
        <f t="array" ref="AJ1068">[1]!table_weight[GKPositioning]*(('F+ , F-'!AJ$2-[1]!tbl_gk[[#This Row],[GKPositioning]])/('F+ , F-'!AJ$2-'F+ , F-'!AJ$3))</f>
        <v>1.7659310570779983E-2</v>
      </c>
      <c r="AK1068" s="1" cm="1">
        <f t="array" ref="AK1068">[1]!table_weight[GKReflexes]*(('F+ , F-'!AK$2-[1]!tbl_gk[[#This Row],[GKReflexes]])/('F+ , F-'!AK$2-'F+ , F-'!AK$3))</f>
        <v>5.4659770814318998E-2</v>
      </c>
    </row>
    <row r="1069" spans="1:37" x14ac:dyDescent="0.55000000000000004">
      <c r="A1069" s="8">
        <f>[1]!tbl_gk[[#This Row],[ID]]</f>
        <v>240796</v>
      </c>
      <c r="B1069" s="2" cm="1">
        <f t="array" ref="B1069">[1]!table_weight[ValueEUR]*(('F+ , F-'!B$2-[1]!tbl_gk[[#This Row],[ValueEUR]])/('F+ , F-'!B$2-'F+ , F-'!B$3))</f>
        <v>3.367532239303818E-4</v>
      </c>
      <c r="C1069" s="2" cm="1">
        <f t="array" ref="C1069">[1]!table_weight[WageEUR]*(('F+ , F-'!C$2-[1]!tbl_gk[[#This Row],[WageEUR]])/('F+ , F-'!C$2-'F+ , F-'!C$3))</f>
        <v>2.3472561185650898E-4</v>
      </c>
      <c r="D1069" s="2" cm="1">
        <f t="array" ref="D1069">[1]!table_weight[Crossing]*(('F+ , F-'!D$2-[1]!tbl_gk[[#This Row],[Crossing]])/('F+ , F-'!D$2-'F+ , F-'!D$3))</f>
        <v>3.0262757593710415E-2</v>
      </c>
      <c r="E1069" s="2" cm="1">
        <f t="array" ref="E1069">[1]!table_weight[Finishing]*(('F+ , F-'!E$2-[1]!tbl_gk[[#This Row],[Finishing]])/('F+ , F-'!E$2-'F+ , F-'!E$3))</f>
        <v>1.8966763005780131E-2</v>
      </c>
      <c r="F1069" s="2" cm="1">
        <f t="array" ref="F1069">[1]!table_weight[HeadingAccuracy]*(('F+ , F-'!F$2-[1]!tbl_gk[[#This Row],[HeadingAccuracy]])/('F+ , F-'!F$2-'F+ , F-'!F$3))</f>
        <v>1.1691929585950599E-2</v>
      </c>
      <c r="G1069" s="2" cm="1">
        <f t="array" ref="G1069">[1]!table_weight[ShortPassing]*(('F+ , F-'!G$2-[1]!tbl_gk[[#This Row],[ShortPassing]])/('F+ , F-'!G$2-'F+ , F-'!G$3))</f>
        <v>5.0628261131616156E-2</v>
      </c>
      <c r="H1069" s="2" cm="1">
        <f t="array" ref="H1069">[1]!table_weight[Volleys]*(('F+ , F-'!H$2-[1]!tbl_gk[[#This Row],[Volleys]])/('F+ , F-'!H$2-'F+ , F-'!H$3))</f>
        <v>2.0833057763785961E-3</v>
      </c>
      <c r="I1069" s="2" cm="1">
        <f t="array" ref="I1069">[1]!table_weight[Dribbling]*(('F+ , F-'!I$2-[1]!tbl_gk[[#This Row],[Dribbling]])/('F+ , F-'!I$2-'F+ , F-'!I$3))</f>
        <v>2.2491199096005835E-2</v>
      </c>
      <c r="J1069" s="2" cm="1">
        <f t="array" ref="J1069">[1]!table_weight[Curve]*(('F+ , F-'!J$2-[1]!tbl_gk[[#This Row],[Curve]])/('F+ , F-'!J$2-'F+ , F-'!J$3))</f>
        <v>9.8029273569279467E-3</v>
      </c>
      <c r="K1069" s="2" cm="1">
        <f t="array" ref="K1069">[1]!table_weight[FKAccuracy]*(('F+ , F-'!K$2-[1]!tbl_gk[[#This Row],[FKAccuracy]])/('F+ , F-'!K$2-'F+ , F-'!K$3))</f>
        <v>9.4310921813203358E-3</v>
      </c>
      <c r="L1069" s="2" cm="1">
        <f t="array" ref="L1069">[1]!table_weight[LongPassing]*(('F+ , F-'!L$2-[1]!tbl_gk[[#This Row],[LongPassing]])/('F+ , F-'!L$2-'F+ , F-'!L$3))</f>
        <v>2.4905508603486726E-2</v>
      </c>
      <c r="M1069" s="2" cm="1">
        <f t="array" ref="M1069">[1]!table_weight[BallControl]*(('F+ , F-'!M$2-[1]!tbl_gk[[#This Row],[BallControl]])/('F+ , F-'!M$2-'F+ , F-'!M$3))</f>
        <v>1.2603763744621627E-2</v>
      </c>
      <c r="N1069" s="2" cm="1">
        <f t="array" ref="N1069">[1]!table_weight[Acceleration]*(('F+ , F-'!N$2-[1]!tbl_gk[[#This Row],[Acceleration]])/('F+ , F-'!N$2-'F+ , F-'!N$3))</f>
        <v>1.1274360672166632E-2</v>
      </c>
      <c r="O1069" s="2" cm="1">
        <f t="array" ref="O1069">[1]!table_weight[SprintSpeed]*(('F+ , F-'!O$2-[1]!tbl_gk[[#This Row],[SprintSpeed]])/('F+ , F-'!O$2-'F+ , F-'!O$3))</f>
        <v>8.4332217827806418E-3</v>
      </c>
      <c r="P1069" s="2" cm="1">
        <f t="array" ref="P1069">[1]!table_weight[Agility]*(('F+ , F-'!P$2-[1]!tbl_gk[[#This Row],[Agility]])/('F+ , F-'!P$2-'F+ , F-'!P$3))</f>
        <v>4.2123984928974139E-3</v>
      </c>
      <c r="Q1069" s="2" cm="1">
        <f t="array" ref="Q1069">[1]!table_weight[Reactions]*(('F+ , F-'!Q$2-[1]!tbl_gk[[#This Row],[Reactions]])/('F+ , F-'!Q$2-'F+ , F-'!Q$3))</f>
        <v>1.5984902002237835E-3</v>
      </c>
      <c r="R1069" s="2" cm="1">
        <f t="array" ref="R1069">[1]!table_weight[Balance]*(('F+ , F-'!R$2-[1]!tbl_gk[[#This Row],[Balance]])/('F+ , F-'!R$2-'F+ , F-'!R$3))</f>
        <v>1.3038376287539614E-3</v>
      </c>
      <c r="S1069" s="2" cm="1">
        <f t="array" ref="S1069">[1]!table_weight[ShotPower]*(('F+ , F-'!S$2-[1]!tbl_gk[[#This Row],[ShotPower]])/('F+ , F-'!S$2-'F+ , F-'!S$3))</f>
        <v>6.2329798837993753E-3</v>
      </c>
      <c r="T1069" s="2" cm="1">
        <f t="array" ref="T1069">[1]!table_weight[Jumping]*(('F+ , F-'!T$2-[1]!tbl_gk[[#This Row],[Jumping]])/('F+ , F-'!T$2-'F+ , F-'!T$3))</f>
        <v>1.7174205324985003E-3</v>
      </c>
      <c r="U1069" s="2" cm="1">
        <f t="array" ref="U1069">[1]!table_weight[Stamina]*(('F+ , F-'!U$2-[1]!tbl_gk[[#This Row],[Stamina]])/('F+ , F-'!U$2-'F+ , F-'!U$3))</f>
        <v>2.4043887454978999E-2</v>
      </c>
      <c r="V1069" s="2" cm="1">
        <f t="array" ref="V1069">[1]!table_weight[Strength]*(('F+ , F-'!V$2-[1]!tbl_gk[[#This Row],[Strength]])/('F+ , F-'!V$2-'F+ , F-'!V$3))</f>
        <v>3.4606023729844775E-2</v>
      </c>
      <c r="W1069" s="2" cm="1">
        <f t="array" ref="W1069">[1]!table_weight[LongShots]*(('F+ , F-'!W$2-[1]!tbl_gk[[#This Row],[LongShots]])/('F+ , F-'!W$2-'F+ , F-'!W$3))</f>
        <v>9.3494698256990638E-3</v>
      </c>
      <c r="X1069" s="2" cm="1">
        <f t="array" ref="X1069">[1]!table_weight[Aggression]*(('F+ , F-'!X$2-[1]!tbl_gk[[#This Row],[Aggression]])/('F+ , F-'!X$2-'F+ , F-'!X$3))</f>
        <v>1.3386066321874024E-2</v>
      </c>
      <c r="Y1069" s="2" cm="1">
        <f t="array" ref="Y1069">[1]!table_weight[Interceptions]*(('F+ , F-'!Y$2-[1]!tbl_gk[[#This Row],[Interceptions]])/('F+ , F-'!Y$2-'F+ , F-'!Y$3))</f>
        <v>1.9391492971820509E-2</v>
      </c>
      <c r="Z1069" s="2" cm="1">
        <f t="array" ref="Z1069">[1]!table_weight[Positioning]*(('F+ , F-'!Z$2-[1]!tbl_gk[[#This Row],[Positioning]])/('F+ , F-'!Z$2-'F+ , F-'!Z$3))</f>
        <v>2.0704458641787279E-3</v>
      </c>
      <c r="AA1069" s="2" cm="1">
        <f t="array" ref="AA1069">[1]!table_weight[Vision]*(('F+ , F-'!AA$2-[1]!tbl_gk[[#This Row],[Vision]])/('F+ , F-'!AA$2-'F+ , F-'!AA$3))</f>
        <v>2.6265084677010397E-2</v>
      </c>
      <c r="AB1069" s="2" cm="1">
        <f t="array" ref="AB1069">[1]!table_weight[Penalties]*(('F+ , F-'!AB$2-[1]!tbl_gk[[#This Row],[Penalties]])/('F+ , F-'!AB$2-'F+ , F-'!AB$3))</f>
        <v>1.7224717693587737E-3</v>
      </c>
      <c r="AC1069" s="2" cm="1">
        <f t="array" ref="AC1069">[1]!table_weight[Composure]*(('F+ , F-'!AC$2-[1]!tbl_gk[[#This Row],[Composure]])/('F+ , F-'!AC$2-'F+ , F-'!AC$3))</f>
        <v>2.188312277499339E-3</v>
      </c>
      <c r="AD1069" s="2" cm="1">
        <f t="array" ref="AD1069">[1]!table_weight[Marking]*(('F+ , F-'!AD$2-[1]!tbl_gk[[#This Row],[Marking]])/('F+ , F-'!AD$2-'F+ , F-'!AD$3))</f>
        <v>2.366223844775717E-2</v>
      </c>
      <c r="AE1069" s="2" cm="1">
        <f t="array" ref="AE1069">[1]!table_weight[StandingTackle]*(('F+ , F-'!AE$2-[1]!tbl_gk[[#This Row],[StandingTackle]])/('F+ , F-'!AE$2-'F+ , F-'!AE$3))</f>
        <v>2.6900228972187096E-2</v>
      </c>
      <c r="AF1069" s="2" cm="1">
        <f t="array" ref="AF1069">[1]!table_weight[SlidingTackle]*(('F+ , F-'!AF$2-[1]!tbl_gk[[#This Row],[SlidingTackle]])/('F+ , F-'!AF$2-'F+ , F-'!AF$3))</f>
        <v>8.2195144081682794E-3</v>
      </c>
      <c r="AG1069" s="2" cm="1">
        <f t="array" ref="AG1069">[1]!table_weight[GKDiving]*(('F+ , F-'!AG$2-[1]!tbl_gk[[#This Row],[GKDiving]])/('F+ , F-'!AG$2-'F+ , F-'!AG$3))</f>
        <v>4.2702945948686719E-2</v>
      </c>
      <c r="AH1069" s="2" cm="1">
        <f t="array" ref="AH1069">[1]!table_weight[GKHandling]*(('F+ , F-'!AH$2-[1]!tbl_gk[[#This Row],[GKHandling]])/('F+ , F-'!AH$2-'F+ , F-'!AH$3))</f>
        <v>4.6341979603444362E-2</v>
      </c>
      <c r="AI1069" s="2" cm="1">
        <f t="array" ref="AI1069">[1]!table_weight[GKKicking]*(('F+ , F-'!AI$2-[1]!tbl_gk[[#This Row],[GKKicking]])/('F+ , F-'!AI$2-'F+ , F-'!AI$3))</f>
        <v>2.8621843626407038E-2</v>
      </c>
      <c r="AJ1069" s="2" cm="1">
        <f t="array" ref="AJ1069">[1]!table_weight[GKPositioning]*(('F+ , F-'!AJ$2-[1]!tbl_gk[[#This Row],[GKPositioning]])/('F+ , F-'!AJ$2-'F+ , F-'!AJ$3))</f>
        <v>1.8290000234022125E-2</v>
      </c>
      <c r="AK1069" s="2" cm="1">
        <f t="array" ref="AK1069">[1]!table_weight[GKReflexes]*(('F+ , F-'!AK$2-[1]!tbl_gk[[#This Row],[GKReflexes]])/('F+ , F-'!AK$2-'F+ , F-'!AK$3))</f>
        <v>4.3727816651455198E-2</v>
      </c>
    </row>
    <row r="1070" spans="1:37" x14ac:dyDescent="0.55000000000000004">
      <c r="A1070" s="7">
        <f>[1]!tbl_gk[[#This Row],[ID]]</f>
        <v>240856</v>
      </c>
      <c r="B1070" s="1" cm="1">
        <f t="array" ref="B1070">[1]!table_weight[ValueEUR]*(('F+ , F-'!B$2-[1]!tbl_gk[[#This Row],[ValueEUR]])/('F+ , F-'!B$2-'F+ , F-'!B$3))</f>
        <v>4.2935264389290658E-4</v>
      </c>
      <c r="C1070" s="1" cm="1">
        <f t="array" ref="C1070">[1]!table_weight[WageEUR]*(('F+ , F-'!C$2-[1]!tbl_gk[[#This Row],[WageEUR]])/('F+ , F-'!C$2-'F+ , F-'!C$3))</f>
        <v>3.9120935309418161E-4</v>
      </c>
      <c r="D1070" s="1" cm="1">
        <f t="array" ref="D1070">[1]!table_weight[Crossing]*(('F+ , F-'!D$2-[1]!tbl_gk[[#This Row],[Crossing]])/('F+ , F-'!D$2-'F+ , F-'!D$3))</f>
        <v>3.9229500584439428E-2</v>
      </c>
      <c r="E1070" s="1" cm="1">
        <f t="array" ref="E1070">[1]!table_weight[Finishing]*(('F+ , F-'!E$2-[1]!tbl_gk[[#This Row],[Finishing]])/('F+ , F-'!E$2-'F+ , F-'!E$3))</f>
        <v>1.7968512321265388E-2</v>
      </c>
      <c r="F1070" s="1" cm="1">
        <f t="array" ref="F1070">[1]!table_weight[HeadingAccuracy]*(('F+ , F-'!F$2-[1]!tbl_gk[[#This Row],[HeadingAccuracy]])/('F+ , F-'!F$2-'F+ , F-'!F$3))</f>
        <v>1.1691929585950599E-2</v>
      </c>
      <c r="G1070" s="1" cm="1">
        <f t="array" ref="G1070">[1]!table_weight[ShortPassing]*(('F+ , F-'!G$2-[1]!tbl_gk[[#This Row],[ShortPassing]])/('F+ , F-'!G$2-'F+ , F-'!G$3))</f>
        <v>6.6098007588498875E-2</v>
      </c>
      <c r="H1070" s="1" cm="1">
        <f t="array" ref="H1070">[1]!table_weight[Volleys]*(('F+ , F-'!H$2-[1]!tbl_gk[[#This Row],[Volleys]])/('F+ , F-'!H$2-'F+ , F-'!H$3))</f>
        <v>2.0833057763785961E-3</v>
      </c>
      <c r="I1070" s="1" cm="1">
        <f t="array" ref="I1070">[1]!table_weight[Dribbling]*(('F+ , F-'!I$2-[1]!tbl_gk[[#This Row],[Dribbling]])/('F+ , F-'!I$2-'F+ , F-'!I$3))</f>
        <v>1.9557564431309422E-2</v>
      </c>
      <c r="J1070" s="1" cm="1">
        <f t="array" ref="J1070">[1]!table_weight[Curve]*(('F+ , F-'!J$2-[1]!tbl_gk[[#This Row],[Curve]])/('F+ , F-'!J$2-'F+ , F-'!J$3))</f>
        <v>9.4648953791028455E-3</v>
      </c>
      <c r="K1070" s="1" cm="1">
        <f t="array" ref="K1070">[1]!table_weight[FKAccuracy]*(('F+ , F-'!K$2-[1]!tbl_gk[[#This Row],[FKAccuracy]])/('F+ , F-'!K$2-'F+ , F-'!K$3))</f>
        <v>1.0191664131426815E-2</v>
      </c>
      <c r="L1070" s="1" cm="1">
        <f t="array" ref="L1070">[1]!table_weight[LongPassing]*(('F+ , F-'!L$2-[1]!tbl_gk[[#This Row],[LongPassing]])/('F+ , F-'!L$2-'F+ , F-'!L$3))</f>
        <v>2.8695477304017315E-2</v>
      </c>
      <c r="M1070" s="1" cm="1">
        <f t="array" ref="M1070">[1]!table_weight[BallControl]*(('F+ , F-'!M$2-[1]!tbl_gk[[#This Row],[BallControl]])/('F+ , F-'!M$2-'F+ , F-'!M$3))</f>
        <v>1.4776826459211564E-2</v>
      </c>
      <c r="N1070" s="1" cm="1">
        <f t="array" ref="N1070">[1]!table_weight[Acceleration]*(('F+ , F-'!N$2-[1]!tbl_gk[[#This Row],[Acceleration]])/('F+ , F-'!N$2-'F+ , F-'!N$3))</f>
        <v>9.4704629646199696E-3</v>
      </c>
      <c r="O1070" s="1" cm="1">
        <f t="array" ref="O1070">[1]!table_weight[SprintSpeed]*(('F+ , F-'!O$2-[1]!tbl_gk[[#This Row],[SprintSpeed]])/('F+ , F-'!O$2-'F+ , F-'!O$3))</f>
        <v>1.124429571037419E-2</v>
      </c>
      <c r="P1070" s="1" cm="1">
        <f t="array" ref="P1070">[1]!table_weight[Agility]*(('F+ , F-'!P$2-[1]!tbl_gk[[#This Row],[Agility]])/('F+ , F-'!P$2-'F+ , F-'!P$3))</f>
        <v>4.680442769886016E-3</v>
      </c>
      <c r="Q1070" s="1" cm="1">
        <f t="array" ref="Q1070">[1]!table_weight[Reactions]*(('F+ , F-'!Q$2-[1]!tbl_gk[[#This Row],[Reactions]])/('F+ , F-'!Q$2-'F+ , F-'!Q$3))</f>
        <v>1.5984902002237835E-3</v>
      </c>
      <c r="R1070" s="1" cm="1">
        <f t="array" ref="R1070">[1]!table_weight[Balance]*(('F+ , F-'!R$2-[1]!tbl_gk[[#This Row],[Balance]])/('F+ , F-'!R$2-'F+ , F-'!R$3))</f>
        <v>2.2972377268522179E-3</v>
      </c>
      <c r="S1070" s="1" cm="1">
        <f t="array" ref="S1070">[1]!table_weight[ShotPower]*(('F+ , F-'!S$2-[1]!tbl_gk[[#This Row],[ShotPower]])/('F+ , F-'!S$2-'F+ , F-'!S$3))</f>
        <v>7.271809864432606E-3</v>
      </c>
      <c r="T1070" s="1" cm="1">
        <f t="array" ref="T1070">[1]!table_weight[Jumping]*(('F+ , F-'!T$2-[1]!tbl_gk[[#This Row],[Jumping]])/('F+ , F-'!T$2-'F+ , F-'!T$3))</f>
        <v>2.4043887454979003E-3</v>
      </c>
      <c r="U1070" s="1" cm="1">
        <f t="array" ref="U1070">[1]!table_weight[Stamina]*(('F+ , F-'!U$2-[1]!tbl_gk[[#This Row],[Stamina]])/('F+ , F-'!U$2-'F+ , F-'!U$3))</f>
        <v>2.1467756656231247E-2</v>
      </c>
      <c r="V1070" s="1" cm="1">
        <f t="array" ref="V1070">[1]!table_weight[Strength]*(('F+ , F-'!V$2-[1]!tbl_gk[[#This Row],[Strength]])/('F+ , F-'!V$2-'F+ , F-'!V$3))</f>
        <v>3.9930027380590122E-2</v>
      </c>
      <c r="W1070" s="1" cm="1">
        <f t="array" ref="W1070">[1]!table_weight[LongShots]*(('F+ , F-'!W$2-[1]!tbl_gk[[#This Row],[LongShots]])/('F+ , F-'!W$2-'F+ , F-'!W$3))</f>
        <v>8.570347340224143E-3</v>
      </c>
      <c r="X1070" s="1" cm="1">
        <f t="array" ref="X1070">[1]!table_weight[Aggression]*(('F+ , F-'!X$2-[1]!tbl_gk[[#This Row],[Aggression]])/('F+ , F-'!X$2-'F+ , F-'!X$3))</f>
        <v>1.5819896562214757E-2</v>
      </c>
      <c r="Y1070" s="1" cm="1">
        <f t="array" ref="Y1070">[1]!table_weight[Interceptions]*(('F+ , F-'!Y$2-[1]!tbl_gk[[#This Row],[Interceptions]])/('F+ , F-'!Y$2-'F+ , F-'!Y$3))</f>
        <v>2.7702132816886438E-2</v>
      </c>
      <c r="Z1070" s="1" cm="1">
        <f t="array" ref="Z1070">[1]!table_weight[Positioning]*(('F+ , F-'!Z$2-[1]!tbl_gk[[#This Row],[Positioning]])/('F+ , F-'!Z$2-'F+ , F-'!Z$3))</f>
        <v>2.3662238447756888E-3</v>
      </c>
      <c r="AA1070" s="1" cm="1">
        <f t="array" ref="AA1070">[1]!table_weight[Vision]*(('F+ , F-'!AA$2-[1]!tbl_gk[[#This Row],[Vision]])/('F+ , F-'!AA$2-'F+ , F-'!AA$3))</f>
        <v>2.1296014602981403E-2</v>
      </c>
      <c r="AB1070" s="1" cm="1">
        <f t="array" ref="AB1070">[1]!table_weight[Penalties]*(('F+ , F-'!AB$2-[1]!tbl_gk[[#This Row],[Penalties]])/('F+ , F-'!AB$2-'F+ , F-'!AB$3))</f>
        <v>2.3096780543674466E-3</v>
      </c>
      <c r="AC1070" s="1" cm="1">
        <f t="array" ref="AC1070">[1]!table_weight[Composure]*(('F+ , F-'!AC$2-[1]!tbl_gk[[#This Row],[Composure]])/('F+ , F-'!AC$2-'F+ , F-'!AC$3))</f>
        <v>2.188312277499339E-3</v>
      </c>
      <c r="AD1070" s="1" cm="1">
        <f t="array" ref="AD1070">[1]!table_weight[Marking]*(('F+ , F-'!AD$2-[1]!tbl_gk[[#This Row],[Marking]])/('F+ , F-'!AD$2-'F+ , F-'!AD$3))</f>
        <v>3.1549651263676225E-2</v>
      </c>
      <c r="AE1070" s="1" cm="1">
        <f t="array" ref="AE1070">[1]!table_weight[StandingTackle]*(('F+ , F-'!AE$2-[1]!tbl_gk[[#This Row],[StandingTackle]])/('F+ , F-'!AE$2-'F+ , F-'!AE$3))</f>
        <v>3.1383600467551613E-2</v>
      </c>
      <c r="AF1070" s="1" cm="1">
        <f t="array" ref="AF1070">[1]!table_weight[SlidingTackle]*(('F+ , F-'!AF$2-[1]!tbl_gk[[#This Row],[SlidingTackle]])/('F+ , F-'!AF$2-'F+ , F-'!AF$3))</f>
        <v>1.120842873841129E-2</v>
      </c>
      <c r="AG1070" s="1" cm="1">
        <f t="array" ref="AG1070">[1]!table_weight[GKDiving]*(('F+ , F-'!AG$2-[1]!tbl_gk[[#This Row],[GKDiving]])/('F+ , F-'!AG$2-'F+ , F-'!AG$3))</f>
        <v>4.0994828110739248E-2</v>
      </c>
      <c r="AH1070" s="1" cm="1">
        <f t="array" ref="AH1070">[1]!table_weight[GKHandling]*(('F+ , F-'!AH$2-[1]!tbl_gk[[#This Row],[GKHandling]])/('F+ , F-'!AH$2-'F+ , F-'!AH$3))</f>
        <v>4.6341979603444362E-2</v>
      </c>
      <c r="AI1070" s="1" cm="1">
        <f t="array" ref="AI1070">[1]!table_weight[GKKicking]*(('F+ , F-'!AI$2-[1]!tbl_gk[[#This Row],[GKKicking]])/('F+ , F-'!AI$2-'F+ , F-'!AI$3))</f>
        <v>3.309400669303314E-2</v>
      </c>
      <c r="AJ1070" s="1" cm="1">
        <f t="array" ref="AJ1070">[1]!table_weight[GKPositioning]*(('F+ , F-'!AJ$2-[1]!tbl_gk[[#This Row],[GKPositioning]])/('F+ , F-'!AJ$2-'F+ , F-'!AJ$3))</f>
        <v>1.7028620907537841E-2</v>
      </c>
      <c r="AK1070" s="1" cm="1">
        <f t="array" ref="AK1070">[1]!table_weight[GKReflexes]*(('F+ , F-'!AK$2-[1]!tbl_gk[[#This Row],[GKReflexes]])/('F+ , F-'!AK$2-'F+ , F-'!AK$3))</f>
        <v>3.8261839570023298E-2</v>
      </c>
    </row>
    <row r="1071" spans="1:37" x14ac:dyDescent="0.55000000000000004">
      <c r="A1071" s="8">
        <f>[1]!tbl_gk[[#This Row],[ID]]</f>
        <v>240913</v>
      </c>
      <c r="B1071" s="2" cm="1">
        <f t="array" ref="B1071">[1]!table_weight[ValueEUR]*(('F+ , F-'!B$2-[1]!tbl_gk[[#This Row],[ValueEUR]])/('F+ , F-'!B$2-'F+ , F-'!B$3))</f>
        <v>1.5405456834432039E-3</v>
      </c>
      <c r="C1071" s="2" cm="1">
        <f t="array" ref="C1071">[1]!table_weight[WageEUR]*(('F+ , F-'!C$2-[1]!tbl_gk[[#This Row],[WageEUR]])/('F+ , F-'!C$2-'F+ , F-'!C$3))</f>
        <v>6.1811077788880694E-3</v>
      </c>
      <c r="D1071" s="2" cm="1">
        <f t="array" ref="D1071">[1]!table_weight[Crossing]*(('F+ , F-'!D$2-[1]!tbl_gk[[#This Row],[Crossing]])/('F+ , F-'!D$2-'F+ , F-'!D$3))</f>
        <v>3.4746129089074922E-2</v>
      </c>
      <c r="E1071" s="2" cm="1">
        <f t="array" ref="E1071">[1]!table_weight[Finishing]*(('F+ , F-'!E$2-[1]!tbl_gk[[#This Row],[Finishing]])/('F+ , F-'!E$2-'F+ , F-'!E$3))</f>
        <v>2.096326437480962E-2</v>
      </c>
      <c r="F1071" s="2" cm="1">
        <f t="array" ref="F1071">[1]!table_weight[HeadingAccuracy]*(('F+ , F-'!F$2-[1]!tbl_gk[[#This Row],[HeadingAccuracy]])/('F+ , F-'!F$2-'F+ , F-'!F$3))</f>
        <v>1.08567917583827E-2</v>
      </c>
      <c r="G1071" s="2" cm="1">
        <f t="array" ref="G1071">[1]!table_weight[ShortPassing]*(('F+ , F-'!G$2-[1]!tbl_gk[[#This Row],[ShortPassing]])/('F+ , F-'!G$2-'F+ , F-'!G$3))</f>
        <v>3.5158514674733445E-2</v>
      </c>
      <c r="H1071" s="2" cm="1">
        <f t="array" ref="H1071">[1]!table_weight[Volleys]*(('F+ , F-'!H$2-[1]!tbl_gk[[#This Row],[Volleys]])/('F+ , F-'!H$2-'F+ , F-'!H$3))</f>
        <v>1.9675665665797848E-3</v>
      </c>
      <c r="I1071" s="2" cm="1">
        <f t="array" ref="I1071">[1]!table_weight[Dribbling]*(('F+ , F-'!I$2-[1]!tbl_gk[[#This Row],[Dribbling]])/('F+ , F-'!I$2-'F+ , F-'!I$3))</f>
        <v>1.2712416880351124E-2</v>
      </c>
      <c r="J1071" s="2" cm="1">
        <f t="array" ref="J1071">[1]!table_weight[Curve]*(('F+ , F-'!J$2-[1]!tbl_gk[[#This Row],[Curve]])/('F+ , F-'!J$2-'F+ , F-'!J$3))</f>
        <v>9.6339113680153961E-3</v>
      </c>
      <c r="K1071" s="2" cm="1">
        <f t="array" ref="K1071">[1]!table_weight[FKAccuracy]*(('F+ , F-'!K$2-[1]!tbl_gk[[#This Row],[FKAccuracy]])/('F+ , F-'!K$2-'F+ , F-'!K$3))</f>
        <v>9.5832065713416324E-3</v>
      </c>
      <c r="L1071" s="2" cm="1">
        <f t="array" ref="L1071">[1]!table_weight[LongPassing]*(('F+ , F-'!L$2-[1]!tbl_gk[[#This Row],[LongPassing]])/('F+ , F-'!L$2-'F+ , F-'!L$3))</f>
        <v>1.5159874802122355E-2</v>
      </c>
      <c r="M1071" s="2" cm="1">
        <f t="array" ref="M1071">[1]!table_weight[BallControl]*(('F+ , F-'!M$2-[1]!tbl_gk[[#This Row],[BallControl]])/('F+ , F-'!M$2-'F+ , F-'!M$3))</f>
        <v>1.0865313572949679E-2</v>
      </c>
      <c r="N1071" s="2" cm="1">
        <f t="array" ref="N1071">[1]!table_weight[Acceleration]*(('F+ , F-'!N$2-[1]!tbl_gk[[#This Row],[Acceleration]])/('F+ , F-'!N$2-'F+ , F-'!N$3))</f>
        <v>4.5097442688666525E-3</v>
      </c>
      <c r="O1071" s="2" cm="1">
        <f t="array" ref="O1071">[1]!table_weight[SprintSpeed]*(('F+ , F-'!O$2-[1]!tbl_gk[[#This Row],[SprintSpeed]])/('F+ , F-'!O$2-'F+ , F-'!O$3))</f>
        <v>7.3087922117432225E-3</v>
      </c>
      <c r="P1071" s="2" cm="1">
        <f t="array" ref="P1071">[1]!table_weight[Agility]*(('F+ , F-'!P$2-[1]!tbl_gk[[#This Row],[Agility]])/('F+ , F-'!P$2-'F+ , F-'!P$3))</f>
        <v>3.0422878004259103E-3</v>
      </c>
      <c r="Q1071" s="2" cm="1">
        <f t="array" ref="Q1071">[1]!table_weight[Reactions]*(('F+ , F-'!Q$2-[1]!tbl_gk[[#This Row],[Reactions]])/('F+ , F-'!Q$2-'F+ , F-'!Q$3))</f>
        <v>1.0312840001443764E-3</v>
      </c>
      <c r="R1071" s="2" cm="1">
        <f t="array" ref="R1071">[1]!table_weight[Balance]*(('F+ , F-'!R$2-[1]!tbl_gk[[#This Row],[Balance]])/('F+ , F-'!R$2-'F+ , F-'!R$3))</f>
        <v>1.3038376287539614E-3</v>
      </c>
      <c r="S1071" s="2" cm="1">
        <f t="array" ref="S1071">[1]!table_weight[ShotPower]*(('F+ , F-'!S$2-[1]!tbl_gk[[#This Row],[ShotPower]])/('F+ , F-'!S$2-'F+ , F-'!S$3))</f>
        <v>3.635904932216303E-3</v>
      </c>
      <c r="T1071" s="2" cm="1">
        <f t="array" ref="T1071">[1]!table_weight[Jumping]*(('F+ , F-'!T$2-[1]!tbl_gk[[#This Row],[Jumping]])/('F+ , F-'!T$2-'F+ , F-'!T$3))</f>
        <v>1.3739364259988001E-3</v>
      </c>
      <c r="U1071" s="2" cm="1">
        <f t="array" ref="U1071">[1]!table_weight[Stamina]*(('F+ , F-'!U$2-[1]!tbl_gk[[#This Row],[Stamina]])/('F+ , F-'!U$2-'F+ , F-'!U$3))</f>
        <v>2.2326466922480501E-2</v>
      </c>
      <c r="V1071" s="2" cm="1">
        <f t="array" ref="V1071">[1]!table_weight[Strength]*(('F+ , F-'!V$2-[1]!tbl_gk[[#This Row],[Strength]])/('F+ , F-'!V$2-'F+ , F-'!V$3))</f>
        <v>2.2183348544772292E-2</v>
      </c>
      <c r="W1071" s="2" cm="1">
        <f t="array" ref="W1071">[1]!table_weight[LongShots]*(('F+ , F-'!W$2-[1]!tbl_gk[[#This Row],[LongShots]])/('F+ , F-'!W$2-'F+ , F-'!W$3))</f>
        <v>9.6091773208573719E-3</v>
      </c>
      <c r="X1071" s="2" cm="1">
        <f t="array" ref="X1071">[1]!table_weight[Aggression]*(('F+ , F-'!X$2-[1]!tbl_gk[[#This Row],[Aggression]])/('F+ , F-'!X$2-'F+ , F-'!X$3))</f>
        <v>1.460298144204439E-2</v>
      </c>
      <c r="Y1071" s="2" cm="1">
        <f t="array" ref="Y1071">[1]!table_weight[Interceptions]*(('F+ , F-'!Y$2-[1]!tbl_gk[[#This Row],[Interceptions]])/('F+ , F-'!Y$2-'F+ , F-'!Y$3))</f>
        <v>2.2161706253509151E-2</v>
      </c>
      <c r="Z1071" s="2" cm="1">
        <f t="array" ref="Z1071">[1]!table_weight[Positioning]*(('F+ , F-'!Z$2-[1]!tbl_gk[[#This Row],[Positioning]])/('F+ , F-'!Z$2-'F+ , F-'!Z$3))</f>
        <v>2.3662238447756888E-3</v>
      </c>
      <c r="AA1071" s="2" cm="1">
        <f t="array" ref="AA1071">[1]!table_weight[Vision]*(('F+ , F-'!AA$2-[1]!tbl_gk[[#This Row],[Vision]])/('F+ , F-'!AA$2-'F+ , F-'!AA$3))</f>
        <v>1.9876280296115975E-2</v>
      </c>
      <c r="AB1071" s="2" cm="1">
        <f t="array" ref="AB1071">[1]!table_weight[Penalties]*(('F+ , F-'!AB$2-[1]!tbl_gk[[#This Row],[Penalties]])/('F+ , F-'!AB$2-'F+ , F-'!AB$3))</f>
        <v>1.7224717693587737E-3</v>
      </c>
      <c r="AC1071" s="2" cm="1">
        <f t="array" ref="AC1071">[1]!table_weight[Composure]*(('F+ , F-'!AC$2-[1]!tbl_gk[[#This Row],[Composure]])/('F+ , F-'!AC$2-'F+ , F-'!AC$3))</f>
        <v>3.7361429128037491E-4</v>
      </c>
      <c r="AD1071" s="2" cm="1">
        <f t="array" ref="AD1071">[1]!table_weight[Marking]*(('F+ , F-'!AD$2-[1]!tbl_gk[[#This Row],[Marking]])/('F+ , F-'!AD$2-'F+ , F-'!AD$3))</f>
        <v>1.8929790758205733E-2</v>
      </c>
      <c r="AE1071" s="2" cm="1">
        <f t="array" ref="AE1071">[1]!table_weight[StandingTackle]*(('F+ , F-'!AE$2-[1]!tbl_gk[[#This Row],[StandingTackle]])/('F+ , F-'!AE$2-'F+ , F-'!AE$3))</f>
        <v>3.362528621523387E-2</v>
      </c>
      <c r="AF1071" s="2" cm="1">
        <f t="array" ref="AF1071">[1]!table_weight[SlidingTackle]*(('F+ , F-'!AF$2-[1]!tbl_gk[[#This Row],[SlidingTackle]])/('F+ , F-'!AF$2-'F+ , F-'!AF$3))</f>
        <v>8.2195144081682794E-3</v>
      </c>
      <c r="AG1071" s="2" cm="1">
        <f t="array" ref="AG1071">[1]!table_weight[GKDiving]*(('F+ , F-'!AG$2-[1]!tbl_gk[[#This Row],[GKDiving]])/('F+ , F-'!AG$2-'F+ , F-'!AG$3))</f>
        <v>3.0746121083054436E-2</v>
      </c>
      <c r="AH1071" s="2" cm="1">
        <f t="array" ref="AH1071">[1]!table_weight[GKHandling]*(('F+ , F-'!AH$2-[1]!tbl_gk[[#This Row],[GKHandling]])/('F+ , F-'!AH$2-'F+ , F-'!AH$3))</f>
        <v>3.386529278713242E-2</v>
      </c>
      <c r="AI1071" s="2" cm="1">
        <f t="array" ref="AI1071">[1]!table_weight[GKKicking]*(('F+ , F-'!AI$2-[1]!tbl_gk[[#This Row],[GKKicking]])/('F+ , F-'!AI$2-'F+ , F-'!AI$3))</f>
        <v>1.6994219653179179E-2</v>
      </c>
      <c r="AJ1071" s="2" cm="1">
        <f t="array" ref="AJ1071">[1]!table_weight[GKPositioning]*(('F+ , F-'!AJ$2-[1]!tbl_gk[[#This Row],[GKPositioning]])/('F+ , F-'!AJ$2-'F+ , F-'!AJ$3))</f>
        <v>1.3244482928084987E-2</v>
      </c>
      <c r="AK1071" s="2" cm="1">
        <f t="array" ref="AK1071">[1]!table_weight[GKReflexes]*(('F+ , F-'!AK$2-[1]!tbl_gk[[#This Row],[GKReflexes]])/('F+ , F-'!AK$2-'F+ , F-'!AK$3))</f>
        <v>2.55078930466822E-2</v>
      </c>
    </row>
    <row r="1072" spans="1:37" x14ac:dyDescent="0.55000000000000004">
      <c r="A1072" s="7">
        <f>[1]!tbl_gk[[#This Row],[ID]]</f>
        <v>240955</v>
      </c>
      <c r="B1072" s="1" cm="1">
        <f t="array" ref="B1072">[1]!table_weight[ValueEUR]*(('F+ , F-'!B$2-[1]!tbl_gk[[#This Row],[ValueEUR]])/('F+ , F-'!B$2-'F+ , F-'!B$3))</f>
        <v>1.4383776567512181E-4</v>
      </c>
      <c r="C1072" s="1" cm="1">
        <f t="array" ref="C1072">[1]!table_weight[WageEUR]*(('F+ , F-'!C$2-[1]!tbl_gk[[#This Row],[WageEUR]])/('F+ , F-'!C$2-'F+ , F-'!C$3))</f>
        <v>2.3472561185650898E-4</v>
      </c>
      <c r="D1072" s="1" cm="1">
        <f t="array" ref="D1072">[1]!table_weight[Crossing]*(('F+ , F-'!D$2-[1]!tbl_gk[[#This Row],[Crossing]])/('F+ , F-'!D$2-'F+ , F-'!D$3))</f>
        <v>3.5866971962916043E-2</v>
      </c>
      <c r="E1072" s="1" cm="1">
        <f t="array" ref="E1072">[1]!table_weight[Finishing]*(('F+ , F-'!E$2-[1]!tbl_gk[[#This Row],[Finishing]])/('F+ , F-'!E$2-'F+ , F-'!E$3))</f>
        <v>2.1961515059324362E-2</v>
      </c>
      <c r="F1072" s="1" cm="1">
        <f t="array" ref="F1072">[1]!table_weight[HeadingAccuracy]*(('F+ , F-'!F$2-[1]!tbl_gk[[#This Row],[HeadingAccuracy]])/('F+ , F-'!F$2-'F+ , F-'!F$3))</f>
        <v>1.08567917583827E-2</v>
      </c>
      <c r="G1072" s="1" cm="1">
        <f t="array" ref="G1072">[1]!table_weight[ShortPassing]*(('F+ , F-'!G$2-[1]!tbl_gk[[#This Row],[ShortPassing]])/('F+ , F-'!G$2-'F+ , F-'!G$3))</f>
        <v>6.4691667001509537E-2</v>
      </c>
      <c r="H1072" s="1" cm="1">
        <f t="array" ref="H1072">[1]!table_weight[Volleys]*(('F+ , F-'!H$2-[1]!tbl_gk[[#This Row],[Volleys]])/('F+ , F-'!H$2-'F+ , F-'!H$3))</f>
        <v>1.9675665665797848E-3</v>
      </c>
      <c r="I1072" s="1" cm="1">
        <f t="array" ref="I1072">[1]!table_weight[Dribbling]*(('F+ , F-'!I$2-[1]!tbl_gk[[#This Row],[Dribbling]])/('F+ , F-'!I$2-'F+ , F-'!I$3))</f>
        <v>1.6623929766613008E-2</v>
      </c>
      <c r="J1072" s="1" cm="1">
        <f t="array" ref="J1072">[1]!table_weight[Curve]*(('F+ , F-'!J$2-[1]!tbl_gk[[#This Row],[Curve]])/('F+ , F-'!J$2-'F+ , F-'!J$3))</f>
        <v>9.9719433458404991E-3</v>
      </c>
      <c r="K1072" s="1" cm="1">
        <f t="array" ref="K1072">[1]!table_weight[FKAccuracy]*(('F+ , F-'!K$2-[1]!tbl_gk[[#This Row],[FKAccuracy]])/('F+ , F-'!K$2-'F+ , F-'!K$3))</f>
        <v>9.1268634012777444E-3</v>
      </c>
      <c r="L1072" s="1" cm="1">
        <f t="array" ref="L1072">[1]!table_weight[LongPassing]*(('F+ , F-'!L$2-[1]!tbl_gk[[#This Row],[LongPassing]])/('F+ , F-'!L$2-'F+ , F-'!L$3))</f>
        <v>2.1115539902956136E-2</v>
      </c>
      <c r="M1072" s="1" cm="1">
        <f t="array" ref="M1072">[1]!table_weight[BallControl]*(('F+ , F-'!M$2-[1]!tbl_gk[[#This Row],[BallControl]])/('F+ , F-'!M$2-'F+ , F-'!M$3))</f>
        <v>1.5646051545047536E-2</v>
      </c>
      <c r="N1072" s="1" cm="1">
        <f t="array" ref="N1072">[1]!table_weight[Acceleration]*(('F+ , F-'!N$2-[1]!tbl_gk[[#This Row],[Acceleration]])/('F+ , F-'!N$2-'F+ , F-'!N$3))</f>
        <v>7.2155908301866443E-3</v>
      </c>
      <c r="O1072" s="1" cm="1">
        <f t="array" ref="O1072">[1]!table_weight[SprintSpeed]*(('F+ , F-'!O$2-[1]!tbl_gk[[#This Row],[SprintSpeed]])/('F+ , F-'!O$2-'F+ , F-'!O$3))</f>
        <v>1.4055369637967736E-2</v>
      </c>
      <c r="P1072" s="1" cm="1">
        <f t="array" ref="P1072">[1]!table_weight[Agility]*(('F+ , F-'!P$2-[1]!tbl_gk[[#This Row],[Agility]])/('F+ , F-'!P$2-'F+ , F-'!P$3))</f>
        <v>4.7974538391331659E-3</v>
      </c>
      <c r="Q1072" s="1" cm="1">
        <f t="array" ref="Q1072">[1]!table_weight[Reactions]*(('F+ , F-'!Q$2-[1]!tbl_gk[[#This Row],[Reactions]])/('F+ , F-'!Q$2-'F+ , F-'!Q$3))</f>
        <v>2.0625680002887528E-3</v>
      </c>
      <c r="R1072" s="1" cm="1">
        <f t="array" ref="R1072">[1]!table_weight[Balance]*(('F+ , F-'!R$2-[1]!tbl_gk[[#This Row],[Balance]])/('F+ , F-'!R$2-'F+ , F-'!R$3))</f>
        <v>1.3038376287539614E-3</v>
      </c>
      <c r="S1072" s="1" cm="1">
        <f t="array" ref="S1072">[1]!table_weight[ShotPower]*(('F+ , F-'!S$2-[1]!tbl_gk[[#This Row],[ShotPower]])/('F+ , F-'!S$2-'F+ , F-'!S$3))</f>
        <v>6.7523948741159906E-3</v>
      </c>
      <c r="T1072" s="1" cm="1">
        <f t="array" ref="T1072">[1]!table_weight[Jumping]*(('F+ , F-'!T$2-[1]!tbl_gk[[#This Row],[Jumping]])/('F+ , F-'!T$2-'F+ , F-'!T$3))</f>
        <v>2.1467756656231253E-3</v>
      </c>
      <c r="U1072" s="1" cm="1">
        <f t="array" ref="U1072">[1]!table_weight[Stamina]*(('F+ , F-'!U$2-[1]!tbl_gk[[#This Row],[Stamina]])/('F+ , F-'!U$2-'F+ , F-'!U$3))</f>
        <v>1.88916258574835E-2</v>
      </c>
      <c r="V1072" s="1" cm="1">
        <f t="array" ref="V1072">[1]!table_weight[Strength]*(('F+ , F-'!V$2-[1]!tbl_gk[[#This Row],[Strength]])/('F+ , F-'!V$2-'F+ , F-'!V$3))</f>
        <v>3.4606023729844775E-2</v>
      </c>
      <c r="W1072" s="1" cm="1">
        <f t="array" ref="W1072">[1]!table_weight[LongShots]*(('F+ , F-'!W$2-[1]!tbl_gk[[#This Row],[LongShots]])/('F+ , F-'!W$2-'F+ , F-'!W$3))</f>
        <v>1.0388299806332293E-2</v>
      </c>
      <c r="X1072" s="1" cm="1">
        <f t="array" ref="X1072">[1]!table_weight[Aggression]*(('F+ , F-'!X$2-[1]!tbl_gk[[#This Row],[Aggression]])/('F+ , F-'!X$2-'F+ , F-'!X$3))</f>
        <v>1.460298144204439E-2</v>
      </c>
      <c r="Y1072" s="1" cm="1">
        <f t="array" ref="Y1072">[1]!table_weight[Interceptions]*(('F+ , F-'!Y$2-[1]!tbl_gk[[#This Row],[Interceptions]])/('F+ , F-'!Y$2-'F+ , F-'!Y$3))</f>
        <v>2.4931919535197796E-2</v>
      </c>
      <c r="Z1072" s="1" cm="1">
        <f t="array" ref="Z1072">[1]!table_weight[Positioning]*(('F+ , F-'!Z$2-[1]!tbl_gk[[#This Row],[Positioning]])/('F+ , F-'!Z$2-'F+ , F-'!Z$3))</f>
        <v>1.7746678835817667E-3</v>
      </c>
      <c r="AA1072" s="1" cm="1">
        <f t="array" ref="AA1072">[1]!table_weight[Vision]*(('F+ , F-'!AA$2-[1]!tbl_gk[[#This Row],[Vision]])/('F+ , F-'!AA$2-'F+ , F-'!AA$3))</f>
        <v>3.1944021904472104E-2</v>
      </c>
      <c r="AB1072" s="1" cm="1">
        <f t="array" ref="AB1072">[1]!table_weight[Penalties]*(('F+ , F-'!AB$2-[1]!tbl_gk[[#This Row],[Penalties]])/('F+ , F-'!AB$2-'F+ , F-'!AB$3))</f>
        <v>2.5054134827036706E-3</v>
      </c>
      <c r="AC1072" s="1" cm="1">
        <f t="array" ref="AC1072">[1]!table_weight[Composure]*(('F+ , F-'!AC$2-[1]!tbl_gk[[#This Row],[Composure]])/('F+ , F-'!AC$2-'F+ , F-'!AC$3))</f>
        <v>1.7613245160360534E-3</v>
      </c>
      <c r="AD1072" s="1" cm="1">
        <f t="array" ref="AD1072">[1]!table_weight[Marking]*(('F+ , F-'!AD$2-[1]!tbl_gk[[#This Row],[Marking]])/('F+ , F-'!AD$2-'F+ , F-'!AD$3))</f>
        <v>2.366223844775717E-2</v>
      </c>
      <c r="AE1072" s="1" cm="1">
        <f t="array" ref="AE1072">[1]!table_weight[StandingTackle]*(('F+ , F-'!AE$2-[1]!tbl_gk[[#This Row],[StandingTackle]])/('F+ , F-'!AE$2-'F+ , F-'!AE$3))</f>
        <v>2.6900228972187096E-2</v>
      </c>
      <c r="AF1072" s="1" cm="1">
        <f t="array" ref="AF1072">[1]!table_weight[SlidingTackle]*(('F+ , F-'!AF$2-[1]!tbl_gk[[#This Row],[SlidingTackle]])/('F+ , F-'!AF$2-'F+ , F-'!AF$3))</f>
        <v>1.120842873841129E-2</v>
      </c>
      <c r="AG1072" s="1" cm="1">
        <f t="array" ref="AG1072">[1]!table_weight[GKDiving]*(('F+ , F-'!AG$2-[1]!tbl_gk[[#This Row],[GKDiving]])/('F+ , F-'!AG$2-'F+ , F-'!AG$3))</f>
        <v>5.1243535138424057E-2</v>
      </c>
      <c r="AH1072" s="1" cm="1">
        <f t="array" ref="AH1072">[1]!table_weight[GKHandling]*(('F+ , F-'!AH$2-[1]!tbl_gk[[#This Row],[GKHandling]])/('F+ , F-'!AH$2-'F+ , F-'!AH$3))</f>
        <v>5.5253898757952898E-2</v>
      </c>
      <c r="AI1072" s="1" cm="1">
        <f t="array" ref="AI1072">[1]!table_weight[GKKicking]*(('F+ , F-'!AI$2-[1]!tbl_gk[[#This Row],[GKKicking]])/('F+ , F-'!AI$2-'F+ , F-'!AI$3))</f>
        <v>3.1305141466382698E-2</v>
      </c>
      <c r="AJ1072" s="1" cm="1">
        <f t="array" ref="AJ1072">[1]!table_weight[GKPositioning]*(('F+ , F-'!AJ$2-[1]!tbl_gk[[#This Row],[GKPositioning]])/('F+ , F-'!AJ$2-'F+ , F-'!AJ$3))</f>
        <v>1.8290000234022125E-2</v>
      </c>
      <c r="AK1072" s="1" cm="1">
        <f t="array" ref="AK1072">[1]!table_weight[GKReflexes]*(('F+ , F-'!AK$2-[1]!tbl_gk[[#This Row],[GKReflexes]])/('F+ , F-'!AK$2-'F+ , F-'!AK$3))</f>
        <v>5.4659770814318998E-2</v>
      </c>
    </row>
    <row r="1073" spans="1:37" x14ac:dyDescent="0.55000000000000004">
      <c r="A1073" s="8">
        <f>[1]!tbl_gk[[#This Row],[ID]]</f>
        <v>240987</v>
      </c>
      <c r="B1073" s="2" cm="1">
        <f t="array" ref="B1073">[1]!table_weight[ValueEUR]*(('F+ , F-'!B$2-[1]!tbl_gk[[#This Row],[ValueEUR]])/('F+ , F-'!B$2-'F+ , F-'!B$3))</f>
        <v>7.0715090378048093E-4</v>
      </c>
      <c r="C1073" s="2" cm="1">
        <f t="array" ref="C1073">[1]!table_weight[WageEUR]*(('F+ , F-'!C$2-[1]!tbl_gk[[#This Row],[WageEUR]])/('F+ , F-'!C$2-'F+ , F-'!C$3))</f>
        <v>5.4769309433185431E-4</v>
      </c>
      <c r="D1073" s="2" cm="1">
        <f t="array" ref="D1073">[1]!table_weight[Crossing]*(('F+ , F-'!D$2-[1]!tbl_gk[[#This Row],[Crossing]])/('F+ , F-'!D$2-'F+ , F-'!D$3))</f>
        <v>3.81086577105983E-2</v>
      </c>
      <c r="E1073" s="2" cm="1">
        <f t="array" ref="E1073">[1]!table_weight[Finishing]*(('F+ , F-'!E$2-[1]!tbl_gk[[#This Row],[Finishing]])/('F+ , F-'!E$2-'F+ , F-'!E$3))</f>
        <v>1.8966763005780131E-2</v>
      </c>
      <c r="F1073" s="2" cm="1">
        <f t="array" ref="F1073">[1]!table_weight[HeadingAccuracy]*(('F+ , F-'!F$2-[1]!tbl_gk[[#This Row],[HeadingAccuracy]])/('F+ , F-'!F$2-'F+ , F-'!F$3))</f>
        <v>1.0439222844598752E-2</v>
      </c>
      <c r="G1073" s="2" cm="1">
        <f t="array" ref="G1073">[1]!table_weight[ShortPassing]*(('F+ , F-'!G$2-[1]!tbl_gk[[#This Row],[ShortPassing]])/('F+ , F-'!G$2-'F+ , F-'!G$3))</f>
        <v>1.2657065282904039E-2</v>
      </c>
      <c r="H1073" s="2" cm="1">
        <f t="array" ref="H1073">[1]!table_weight[Volleys]*(('F+ , F-'!H$2-[1]!tbl_gk[[#This Row],[Volleys]])/('F+ , F-'!H$2-'F+ , F-'!H$3))</f>
        <v>2.3147841959762173E-3</v>
      </c>
      <c r="I1073" s="2" cm="1">
        <f t="array" ref="I1073">[1]!table_weight[Dribbling]*(('F+ , F-'!I$2-[1]!tbl_gk[[#This Row],[Dribbling]])/('F+ , F-'!I$2-'F+ , F-'!I$3))</f>
        <v>1.7601807988178481E-2</v>
      </c>
      <c r="J1073" s="2" cm="1">
        <f t="array" ref="J1073">[1]!table_weight[Curve]*(('F+ , F-'!J$2-[1]!tbl_gk[[#This Row],[Curve]])/('F+ , F-'!J$2-'F+ , F-'!J$3))</f>
        <v>9.6339113680153961E-3</v>
      </c>
      <c r="K1073" s="2" cm="1">
        <f t="array" ref="K1073">[1]!table_weight[FKAccuracy]*(('F+ , F-'!K$2-[1]!tbl_gk[[#This Row],[FKAccuracy]])/('F+ , F-'!K$2-'F+ , F-'!K$3))</f>
        <v>9.5832065713416324E-3</v>
      </c>
      <c r="L1073" s="2" cm="1">
        <f t="array" ref="L1073">[1]!table_weight[LongPassing]*(('F+ , F-'!L$2-[1]!tbl_gk[[#This Row],[LongPassing]])/('F+ , F-'!L$2-'F+ , F-'!L$3))</f>
        <v>9.7456338013643708E-3</v>
      </c>
      <c r="M1073" s="2" cm="1">
        <f t="array" ref="M1073">[1]!table_weight[BallControl]*(('F+ , F-'!M$2-[1]!tbl_gk[[#This Row],[BallControl]])/('F+ , F-'!M$2-'F+ , F-'!M$3))</f>
        <v>1.3472988830457604E-2</v>
      </c>
      <c r="N1073" s="2" cm="1">
        <f t="array" ref="N1073">[1]!table_weight[Acceleration]*(('F+ , F-'!N$2-[1]!tbl_gk[[#This Row],[Acceleration]])/('F+ , F-'!N$2-'F+ , F-'!N$3))</f>
        <v>7.8920524705166431E-3</v>
      </c>
      <c r="O1073" s="2" cm="1">
        <f t="array" ref="O1073">[1]!table_weight[SprintSpeed]*(('F+ , F-'!O$2-[1]!tbl_gk[[#This Row],[SprintSpeed]])/('F+ , F-'!O$2-'F+ , F-'!O$3))</f>
        <v>1.0119866139336769E-2</v>
      </c>
      <c r="P1073" s="2" cm="1">
        <f t="array" ref="P1073">[1]!table_weight[Agility]*(('F+ , F-'!P$2-[1]!tbl_gk[[#This Row],[Agility]])/('F+ , F-'!P$2-'F+ , F-'!P$3))</f>
        <v>4.9144649083803166E-3</v>
      </c>
      <c r="Q1073" s="2" cm="1">
        <f t="array" ref="Q1073">[1]!table_weight[Reactions]*(('F+ , F-'!Q$2-[1]!tbl_gk[[#This Row],[Reactions]])/('F+ , F-'!Q$2-'F+ , F-'!Q$3))</f>
        <v>1.2375408001732517E-3</v>
      </c>
      <c r="R1073" s="2" cm="1">
        <f t="array" ref="R1073">[1]!table_weight[Balance]*(('F+ , F-'!R$2-[1]!tbl_gk[[#This Row],[Balance]])/('F+ , F-'!R$2-'F+ , F-'!R$3))</f>
        <v>1.6142751594096668E-3</v>
      </c>
      <c r="S1073" s="2" cm="1">
        <f t="array" ref="S1073">[1]!table_weight[ShotPower]*(('F+ , F-'!S$2-[1]!tbl_gk[[#This Row],[ShotPower]])/('F+ , F-'!S$2-'F+ , F-'!S$3))</f>
        <v>5.4538573983244545E-3</v>
      </c>
      <c r="T1073" s="2" cm="1">
        <f t="array" ref="T1073">[1]!table_weight[Jumping]*(('F+ , F-'!T$2-[1]!tbl_gk[[#This Row],[Jumping]])/('F+ , F-'!T$2-'F+ , F-'!T$3))</f>
        <v>2.1467756656231253E-3</v>
      </c>
      <c r="U1073" s="2" cm="1">
        <f t="array" ref="U1073">[1]!table_weight[Stamina]*(('F+ , F-'!U$2-[1]!tbl_gk[[#This Row],[Stamina]])/('F+ , F-'!U$2-'F+ , F-'!U$3))</f>
        <v>1.4598074526237249E-2</v>
      </c>
      <c r="V1073" s="2" cm="1">
        <f t="array" ref="V1073">[1]!table_weight[Strength]*(('F+ , F-'!V$2-[1]!tbl_gk[[#This Row],[Strength]])/('F+ , F-'!V$2-'F+ , F-'!V$3))</f>
        <v>3.4606023729844775E-2</v>
      </c>
      <c r="W1073" s="2" cm="1">
        <f t="array" ref="W1073">[1]!table_weight[LongShots]*(('F+ , F-'!W$2-[1]!tbl_gk[[#This Row],[LongShots]])/('F+ , F-'!W$2-'F+ , F-'!W$3))</f>
        <v>9.3494698256990638E-3</v>
      </c>
      <c r="X1073" s="2" cm="1">
        <f t="array" ref="X1073">[1]!table_weight[Aggression]*(('F+ , F-'!X$2-[1]!tbl_gk[[#This Row],[Aggression]])/('F+ , F-'!X$2-'F+ , F-'!X$3))</f>
        <v>1.2777608761788841E-2</v>
      </c>
      <c r="Y1073" s="2" cm="1">
        <f t="array" ref="Y1073">[1]!table_weight[Interceptions]*(('F+ , F-'!Y$2-[1]!tbl_gk[[#This Row],[Interceptions]])/('F+ , F-'!Y$2-'F+ , F-'!Y$3))</f>
        <v>2.2161706253509151E-2</v>
      </c>
      <c r="Z1073" s="2" cm="1">
        <f t="array" ref="Z1073">[1]!table_weight[Positioning]*(('F+ , F-'!Z$2-[1]!tbl_gk[[#This Row],[Positioning]])/('F+ , F-'!Z$2-'F+ , F-'!Z$3))</f>
        <v>1.9225568738802474E-3</v>
      </c>
      <c r="AA1073" s="2" cm="1">
        <f t="array" ref="AA1073">[1]!table_weight[Vision]*(('F+ , F-'!AA$2-[1]!tbl_gk[[#This Row],[Vision]])/('F+ , F-'!AA$2-'F+ , F-'!AA$3))</f>
        <v>1.4197343068654267E-2</v>
      </c>
      <c r="AB1073" s="2" cm="1">
        <f t="array" ref="AB1073">[1]!table_weight[Penalties]*(('F+ , F-'!AB$2-[1]!tbl_gk[[#This Row],[Penalties]])/('F+ , F-'!AB$2-'F+ , F-'!AB$3))</f>
        <v>2.4662663970364263E-3</v>
      </c>
      <c r="AC1073" s="2" cm="1">
        <f t="array" ref="AC1073">[1]!table_weight[Composure]*(('F+ , F-'!AC$2-[1]!tbl_gk[[#This Row],[Composure]])/('F+ , F-'!AC$2-'F+ , F-'!AC$3))</f>
        <v>2.0281918669506067E-3</v>
      </c>
      <c r="AD1073" s="2" cm="1">
        <f t="array" ref="AD1073">[1]!table_weight[Marking]*(('F+ , F-'!AD$2-[1]!tbl_gk[[#This Row],[Marking]])/('F+ , F-'!AD$2-'F+ , F-'!AD$3))</f>
        <v>2.5239721010940977E-2</v>
      </c>
      <c r="AE1073" s="2" cm="1">
        <f t="array" ref="AE1073">[1]!table_weight[StandingTackle]*(('F+ , F-'!AE$2-[1]!tbl_gk[[#This Row],[StandingTackle]])/('F+ , F-'!AE$2-'F+ , F-'!AE$3))</f>
        <v>2.465854322450484E-2</v>
      </c>
      <c r="AF1073" s="2" cm="1">
        <f t="array" ref="AF1073">[1]!table_weight[SlidingTackle]*(('F+ , F-'!AF$2-[1]!tbl_gk[[#This Row],[SlidingTackle]])/('F+ , F-'!AF$2-'F+ , F-'!AF$3))</f>
        <v>9.7139715732897855E-3</v>
      </c>
      <c r="AG1073" s="2" cm="1">
        <f t="array" ref="AG1073">[1]!table_weight[GKDiving]*(('F+ , F-'!AG$2-[1]!tbl_gk[[#This Row],[GKDiving]])/('F+ , F-'!AG$2-'F+ , F-'!AG$3))</f>
        <v>4.0994828110739248E-2</v>
      </c>
      <c r="AH1073" s="2" cm="1">
        <f t="array" ref="AH1073">[1]!table_weight[GKHandling]*(('F+ , F-'!AH$2-[1]!tbl_gk[[#This Row],[GKHandling]])/('F+ , F-'!AH$2-'F+ , F-'!AH$3))</f>
        <v>4.0994828110739248E-2</v>
      </c>
      <c r="AI1073" s="2" cm="1">
        <f t="array" ref="AI1073">[1]!table_weight[GKKicking]*(('F+ , F-'!AI$2-[1]!tbl_gk[[#This Row],[GKKicking]])/('F+ , F-'!AI$2-'F+ , F-'!AI$3))</f>
        <v>2.5044113173106158E-2</v>
      </c>
      <c r="AJ1073" s="2" cm="1">
        <f t="array" ref="AJ1073">[1]!table_weight[GKPositioning]*(('F+ , F-'!AJ$2-[1]!tbl_gk[[#This Row],[GKPositioning]])/('F+ , F-'!AJ$2-'F+ , F-'!AJ$3))</f>
        <v>1.5767241581053557E-2</v>
      </c>
      <c r="AK1073" s="2" cm="1">
        <f t="array" ref="AK1073">[1]!table_weight[GKReflexes]*(('F+ , F-'!AK$2-[1]!tbl_gk[[#This Row],[GKReflexes]])/('F+ , F-'!AK$2-'F+ , F-'!AK$3))</f>
        <v>3.8261839570023298E-2</v>
      </c>
    </row>
    <row r="1074" spans="1:37" x14ac:dyDescent="0.55000000000000004">
      <c r="A1074" s="7">
        <f>[1]!tbl_gk[[#This Row],[ID]]</f>
        <v>241013</v>
      </c>
      <c r="B1074" s="1" cm="1">
        <f t="array" ref="B1074">[1]!table_weight[ValueEUR]*(('F+ , F-'!B$2-[1]!tbl_gk[[#This Row],[ValueEUR]])/('F+ , F-'!B$2-'F+ , F-'!B$3))</f>
        <v>2.8273689561890902E-4</v>
      </c>
      <c r="C1074" s="1" cm="1">
        <f t="array" ref="C1074">[1]!table_weight[WageEUR]*(('F+ , F-'!C$2-[1]!tbl_gk[[#This Row],[WageEUR]])/('F+ , F-'!C$2-'F+ , F-'!C$3))</f>
        <v>7.8241870618836313E-5</v>
      </c>
      <c r="D1074" s="1" cm="1">
        <f t="array" ref="D1074">[1]!table_weight[Crossing]*(('F+ , F-'!D$2-[1]!tbl_gk[[#This Row],[Crossing]])/('F+ , F-'!D$2-'F+ , F-'!D$3))</f>
        <v>3.5866971962916043E-2</v>
      </c>
      <c r="E1074" s="1" cm="1">
        <f t="array" ref="E1074">[1]!table_weight[Finishing]*(('F+ , F-'!E$2-[1]!tbl_gk[[#This Row],[Finishing]])/('F+ , F-'!E$2-'F+ , F-'!E$3))</f>
        <v>2.096326437480962E-2</v>
      </c>
      <c r="F1074" s="1" cm="1">
        <f t="array" ref="F1074">[1]!table_weight[HeadingAccuracy]*(('F+ , F-'!F$2-[1]!tbl_gk[[#This Row],[HeadingAccuracy]])/('F+ , F-'!F$2-'F+ , F-'!F$3))</f>
        <v>1.08567917583827E-2</v>
      </c>
      <c r="G1074" s="1" cm="1">
        <f t="array" ref="G1074">[1]!table_weight[ShortPassing]*(('F+ , F-'!G$2-[1]!tbl_gk[[#This Row],[ShortPassing]])/('F+ , F-'!G$2-'F+ , F-'!G$3))</f>
        <v>4.6409239370648142E-2</v>
      </c>
      <c r="H1074" s="1" cm="1">
        <f t="array" ref="H1074">[1]!table_weight[Volleys]*(('F+ , F-'!H$2-[1]!tbl_gk[[#This Row],[Volleys]])/('F+ , F-'!H$2-'F+ , F-'!H$3))</f>
        <v>2.4305234057750281E-3</v>
      </c>
      <c r="I1074" s="1" cm="1">
        <f t="array" ref="I1074">[1]!table_weight[Dribbling]*(('F+ , F-'!I$2-[1]!tbl_gk[[#This Row],[Dribbling]])/('F+ , F-'!I$2-'F+ , F-'!I$3))</f>
        <v>1.8579686209743949E-2</v>
      </c>
      <c r="J1074" s="1" cm="1">
        <f t="array" ref="J1074">[1]!table_weight[Curve]*(('F+ , F-'!J$2-[1]!tbl_gk[[#This Row],[Curve]])/('F+ , F-'!J$2-'F+ , F-'!J$3))</f>
        <v>9.4648953791028455E-3</v>
      </c>
      <c r="K1074" s="1" cm="1">
        <f t="array" ref="K1074">[1]!table_weight[FKAccuracy]*(('F+ , F-'!K$2-[1]!tbl_gk[[#This Row],[FKAccuracy]])/('F+ , F-'!K$2-'F+ , F-'!K$3))</f>
        <v>9.4310921813203358E-3</v>
      </c>
      <c r="L1074" s="1" cm="1">
        <f t="array" ref="L1074">[1]!table_weight[LongPassing]*(('F+ , F-'!L$2-[1]!tbl_gk[[#This Row],[LongPassing]])/('F+ , F-'!L$2-'F+ , F-'!L$3))</f>
        <v>2.1115539902956136E-2</v>
      </c>
      <c r="M1074" s="1" cm="1">
        <f t="array" ref="M1074">[1]!table_weight[BallControl]*(('F+ , F-'!M$2-[1]!tbl_gk[[#This Row],[BallControl]])/('F+ , F-'!M$2-'F+ , F-'!M$3))</f>
        <v>1.1299926115867666E-2</v>
      </c>
      <c r="N1074" s="1" cm="1">
        <f t="array" ref="N1074">[1]!table_weight[Acceleration]*(('F+ , F-'!N$2-[1]!tbl_gk[[#This Row],[Acceleration]])/('F+ , F-'!N$2-'F+ , F-'!N$3))</f>
        <v>8.3430268974033078E-3</v>
      </c>
      <c r="O1074" s="1" cm="1">
        <f t="array" ref="O1074">[1]!table_weight[SprintSpeed]*(('F+ , F-'!O$2-[1]!tbl_gk[[#This Row],[SprintSpeed]])/('F+ , F-'!O$2-'F+ , F-'!O$3))</f>
        <v>1.0119866139336769E-2</v>
      </c>
      <c r="P1074" s="1" cm="1">
        <f t="array" ref="P1074">[1]!table_weight[Agility]*(('F+ , F-'!P$2-[1]!tbl_gk[[#This Row],[Agility]])/('F+ , F-'!P$2-'F+ , F-'!P$3))</f>
        <v>3.744354215908813E-3</v>
      </c>
      <c r="Q1074" s="1" cm="1">
        <f t="array" ref="Q1074">[1]!table_weight[Reactions]*(('F+ , F-'!Q$2-[1]!tbl_gk[[#This Row],[Reactions]])/('F+ , F-'!Q$2-'F+ , F-'!Q$3))</f>
        <v>1.8047470002526586E-3</v>
      </c>
      <c r="R1074" s="1" cm="1">
        <f t="array" ref="R1074">[1]!table_weight[Balance]*(('F+ , F-'!R$2-[1]!tbl_gk[[#This Row],[Balance]])/('F+ , F-'!R$2-'F+ , F-'!R$3))</f>
        <v>1.5521876532785257E-3</v>
      </c>
      <c r="S1074" s="1" cm="1">
        <f t="array" ref="S1074">[1]!table_weight[ShotPower]*(('F+ , F-'!S$2-[1]!tbl_gk[[#This Row],[ShotPower]])/('F+ , F-'!S$2-'F+ , F-'!S$3))</f>
        <v>5.9732723886410689E-3</v>
      </c>
      <c r="T1074" s="1" cm="1">
        <f t="array" ref="T1074">[1]!table_weight[Jumping]*(('F+ , F-'!T$2-[1]!tbl_gk[[#This Row],[Jumping]])/('F+ , F-'!T$2-'F+ , F-'!T$3))</f>
        <v>2.1467756656231253E-3</v>
      </c>
      <c r="U1074" s="1" cm="1">
        <f t="array" ref="U1074">[1]!table_weight[Stamina]*(('F+ , F-'!U$2-[1]!tbl_gk[[#This Row],[Stamina]])/('F+ , F-'!U$2-'F+ , F-'!U$3))</f>
        <v>1.7174205324984999E-2</v>
      </c>
      <c r="V1074" s="1" cm="1">
        <f t="array" ref="V1074">[1]!table_weight[Strength]*(('F+ , F-'!V$2-[1]!tbl_gk[[#This Row],[Strength]])/('F+ , F-'!V$2-'F+ , F-'!V$3))</f>
        <v>3.5493357671635667E-2</v>
      </c>
      <c r="W1074" s="1" cm="1">
        <f t="array" ref="W1074">[1]!table_weight[LongShots]*(('F+ , F-'!W$2-[1]!tbl_gk[[#This Row],[LongShots]])/('F+ , F-'!W$2-'F+ , F-'!W$3))</f>
        <v>9.6091773208573719E-3</v>
      </c>
      <c r="X1074" s="1" cm="1">
        <f t="array" ref="X1074">[1]!table_weight[Aggression]*(('F+ , F-'!X$2-[1]!tbl_gk[[#This Row],[Aggression]])/('F+ , F-'!X$2-'F+ , F-'!X$3))</f>
        <v>1.3386066321874024E-2</v>
      </c>
      <c r="Y1074" s="1" cm="1">
        <f t="array" ref="Y1074">[1]!table_weight[Interceptions]*(('F+ , F-'!Y$2-[1]!tbl_gk[[#This Row],[Interceptions]])/('F+ , F-'!Y$2-'F+ , F-'!Y$3))</f>
        <v>2.2161706253509151E-2</v>
      </c>
      <c r="Z1074" s="1" cm="1">
        <f t="array" ref="Z1074">[1]!table_weight[Positioning]*(('F+ , F-'!Z$2-[1]!tbl_gk[[#This Row],[Positioning]])/('F+ , F-'!Z$2-'F+ , F-'!Z$3))</f>
        <v>2.3662238447756888E-3</v>
      </c>
      <c r="AA1074" s="1" cm="1">
        <f t="array" ref="AA1074">[1]!table_weight[Vision]*(('F+ , F-'!AA$2-[1]!tbl_gk[[#This Row],[Vision]])/('F+ , F-'!AA$2-'F+ , F-'!AA$3))</f>
        <v>1.0648007301490701E-2</v>
      </c>
      <c r="AB1074" s="1" cm="1">
        <f t="array" ref="AB1074">[1]!table_weight[Penalties]*(('F+ , F-'!AB$2-[1]!tbl_gk[[#This Row],[Penalties]])/('F+ , F-'!AB$2-'F+ , F-'!AB$3))</f>
        <v>2.153089711698467E-3</v>
      </c>
      <c r="AC1074" s="1" cm="1">
        <f t="array" ref="AC1074">[1]!table_weight[Composure]*(('F+ , F-'!AC$2-[1]!tbl_gk[[#This Row],[Composure]])/('F+ , F-'!AC$2-'F+ , F-'!AC$3))</f>
        <v>1.6545775756702319E-3</v>
      </c>
      <c r="AD1074" s="1" cm="1">
        <f t="array" ref="AD1074">[1]!table_weight[Marking]*(('F+ , F-'!AD$2-[1]!tbl_gk[[#This Row],[Marking]])/('F+ , F-'!AD$2-'F+ , F-'!AD$3))</f>
        <v>0</v>
      </c>
      <c r="AE1074" s="1" cm="1">
        <f t="array" ref="AE1074">[1]!table_weight[StandingTackle]*(('F+ , F-'!AE$2-[1]!tbl_gk[[#This Row],[StandingTackle]])/('F+ , F-'!AE$2-'F+ , F-'!AE$3))</f>
        <v>2.465854322450484E-2</v>
      </c>
      <c r="AF1074" s="1" cm="1">
        <f t="array" ref="AF1074">[1]!table_weight[SlidingTackle]*(('F+ , F-'!AF$2-[1]!tbl_gk[[#This Row],[SlidingTackle]])/('F+ , F-'!AF$2-'F+ , F-'!AF$3))</f>
        <v>8.2195144081682794E-3</v>
      </c>
      <c r="AG1074" s="1" cm="1">
        <f t="array" ref="AG1074">[1]!table_weight[GKDiving]*(('F+ , F-'!AG$2-[1]!tbl_gk[[#This Row],[GKDiving]])/('F+ , F-'!AG$2-'F+ , F-'!AG$3))</f>
        <v>4.7827299462529123E-2</v>
      </c>
      <c r="AH1074" s="1" cm="1">
        <f t="array" ref="AH1074">[1]!table_weight[GKHandling]*(('F+ , F-'!AH$2-[1]!tbl_gk[[#This Row],[GKHandling]])/('F+ , F-'!AH$2-'F+ , F-'!AH$3))</f>
        <v>5.3471514927051197E-2</v>
      </c>
      <c r="AI1074" s="1" cm="1">
        <f t="array" ref="AI1074">[1]!table_weight[GKKicking]*(('F+ , F-'!AI$2-[1]!tbl_gk[[#This Row],[GKKicking]])/('F+ , F-'!AI$2-'F+ , F-'!AI$3))</f>
        <v>2.7727411013081817E-2</v>
      </c>
      <c r="AJ1074" s="1" cm="1">
        <f t="array" ref="AJ1074">[1]!table_weight[GKPositioning]*(('F+ , F-'!AJ$2-[1]!tbl_gk[[#This Row],[GKPositioning]])/('F+ , F-'!AJ$2-'F+ , F-'!AJ$3))</f>
        <v>1.6397931244295699E-2</v>
      </c>
      <c r="AK1074" s="1" cm="1">
        <f t="array" ref="AK1074">[1]!table_weight[GKReflexes]*(('F+ , F-'!AK$2-[1]!tbl_gk[[#This Row],[GKReflexes]])/('F+ , F-'!AK$2-'F+ , F-'!AK$3))</f>
        <v>4.3727816651455198E-2</v>
      </c>
    </row>
    <row r="1075" spans="1:37" x14ac:dyDescent="0.55000000000000004">
      <c r="A1075" s="8">
        <f>[1]!tbl_gk[[#This Row],[ID]]</f>
        <v>241050</v>
      </c>
      <c r="B1075" s="2" cm="1">
        <f t="array" ref="B1075">[1]!table_weight[ValueEUR]*(('F+ , F-'!B$2-[1]!tbl_gk[[#This Row],[ValueEUR]])/('F+ , F-'!B$2-'F+ , F-'!B$3))</f>
        <v>3.0588675060954019E-4</v>
      </c>
      <c r="C1075" s="2" cm="1">
        <f t="array" ref="C1075">[1]!table_weight[WageEUR]*(('F+ , F-'!C$2-[1]!tbl_gk[[#This Row],[WageEUR]])/('F+ , F-'!C$2-'F+ , F-'!C$3))</f>
        <v>2.7384654716592714E-3</v>
      </c>
      <c r="D1075" s="2" cm="1">
        <f t="array" ref="D1075">[1]!table_weight[Crossing]*(('F+ , F-'!D$2-[1]!tbl_gk[[#This Row],[Crossing]])/('F+ , F-'!D$2-'F+ , F-'!D$3))</f>
        <v>3.4746129089074922E-2</v>
      </c>
      <c r="E1075" s="2" cm="1">
        <f t="array" ref="E1075">[1]!table_weight[Finishing]*(('F+ , F-'!E$2-[1]!tbl_gk[[#This Row],[Finishing]])/('F+ , F-'!E$2-'F+ , F-'!E$3))</f>
        <v>1.8966763005780131E-2</v>
      </c>
      <c r="F1075" s="2" cm="1">
        <f t="array" ref="F1075">[1]!table_weight[HeadingAccuracy]*(('F+ , F-'!F$2-[1]!tbl_gk[[#This Row],[HeadingAccuracy]])/('F+ , F-'!F$2-'F+ , F-'!F$3))</f>
        <v>1.1691929585950599E-2</v>
      </c>
      <c r="G1075" s="2" cm="1">
        <f t="array" ref="G1075">[1]!table_weight[ShortPassing]*(('F+ , F-'!G$2-[1]!tbl_gk[[#This Row],[ShortPassing]])/('F+ , F-'!G$2-'F+ , F-'!G$3))</f>
        <v>4.5002898783658811E-2</v>
      </c>
      <c r="H1075" s="2" cm="1">
        <f t="array" ref="H1075">[1]!table_weight[Volleys]*(('F+ , F-'!H$2-[1]!tbl_gk[[#This Row],[Volleys]])/('F+ , F-'!H$2-'F+ , F-'!H$3))</f>
        <v>2.3147841959762173E-3</v>
      </c>
      <c r="I1075" s="2" cm="1">
        <f t="array" ref="I1075">[1]!table_weight[Dribbling]*(('F+ , F-'!I$2-[1]!tbl_gk[[#This Row],[Dribbling]])/('F+ , F-'!I$2-'F+ , F-'!I$3))</f>
        <v>1.3690295101916595E-2</v>
      </c>
      <c r="J1075" s="2" cm="1">
        <f t="array" ref="J1075">[1]!table_weight[Curve]*(('F+ , F-'!J$2-[1]!tbl_gk[[#This Row],[Curve]])/('F+ , F-'!J$2-'F+ , F-'!J$3))</f>
        <v>9.6339113680153961E-3</v>
      </c>
      <c r="K1075" s="2" cm="1">
        <f t="array" ref="K1075">[1]!table_weight[FKAccuracy]*(('F+ , F-'!K$2-[1]!tbl_gk[[#This Row],[FKAccuracy]])/('F+ , F-'!K$2-'F+ , F-'!K$3))</f>
        <v>9.7353209613629272E-3</v>
      </c>
      <c r="L1075" s="2" cm="1">
        <f t="array" ref="L1075">[1]!table_weight[LongPassing]*(('F+ , F-'!L$2-[1]!tbl_gk[[#This Row],[LongPassing]])/('F+ , F-'!L$2-'F+ , F-'!L$3))</f>
        <v>2.1115539902956136E-2</v>
      </c>
      <c r="M1075" s="2" cm="1">
        <f t="array" ref="M1075">[1]!table_weight[BallControl]*(('F+ , F-'!M$2-[1]!tbl_gk[[#This Row],[BallControl]])/('F+ , F-'!M$2-'F+ , F-'!M$3))</f>
        <v>1.2169151201703639E-2</v>
      </c>
      <c r="N1075" s="2" cm="1">
        <f t="array" ref="N1075">[1]!table_weight[Acceleration]*(('F+ , F-'!N$2-[1]!tbl_gk[[#This Row],[Acceleration]])/('F+ , F-'!N$2-'F+ , F-'!N$3))</f>
        <v>9.244975751176639E-3</v>
      </c>
      <c r="O1075" s="2" cm="1">
        <f t="array" ref="O1075">[1]!table_weight[SprintSpeed]*(('F+ , F-'!O$2-[1]!tbl_gk[[#This Row],[SprintSpeed]])/('F+ , F-'!O$2-'F+ , F-'!O$3))</f>
        <v>1.0682080924855479E-2</v>
      </c>
      <c r="P1075" s="2" cm="1">
        <f t="array" ref="P1075">[1]!table_weight[Agility]*(('F+ , F-'!P$2-[1]!tbl_gk[[#This Row],[Agility]])/('F+ , F-'!P$2-'F+ , F-'!P$3))</f>
        <v>5.6165313238632194E-3</v>
      </c>
      <c r="Q1075" s="2" cm="1">
        <f t="array" ref="Q1075">[1]!table_weight[Reactions]*(('F+ , F-'!Q$2-[1]!tbl_gk[[#This Row],[Reactions]])/('F+ , F-'!Q$2-'F+ , F-'!Q$3))</f>
        <v>1.0828482001515951E-3</v>
      </c>
      <c r="R1075" s="2" cm="1">
        <f t="array" ref="R1075">[1]!table_weight[Balance]*(('F+ , F-'!R$2-[1]!tbl_gk[[#This Row],[Balance]])/('F+ , F-'!R$2-'F+ , F-'!R$3))</f>
        <v>2.4835002452456411E-3</v>
      </c>
      <c r="S1075" s="2" cm="1">
        <f t="array" ref="S1075">[1]!table_weight[ShotPower]*(('F+ , F-'!S$2-[1]!tbl_gk[[#This Row],[ShotPower]])/('F+ , F-'!S$2-'F+ , F-'!S$3))</f>
        <v>5.1941499031661464E-3</v>
      </c>
      <c r="T1075" s="2" cm="1">
        <f t="array" ref="T1075">[1]!table_weight[Jumping]*(('F+ , F-'!T$2-[1]!tbl_gk[[#This Row],[Jumping]])/('F+ , F-'!T$2-'F+ , F-'!T$3))</f>
        <v>3.7783251714967009E-3</v>
      </c>
      <c r="U1075" s="2" cm="1">
        <f t="array" ref="U1075">[1]!table_weight[Stamina]*(('F+ , F-'!U$2-[1]!tbl_gk[[#This Row],[Stamina]])/('F+ , F-'!U$2-'F+ , F-'!U$3))</f>
        <v>2.2326466922480501E-2</v>
      </c>
      <c r="V1075" s="2" cm="1">
        <f t="array" ref="V1075">[1]!table_weight[Strength]*(('F+ , F-'!V$2-[1]!tbl_gk[[#This Row],[Strength]])/('F+ , F-'!V$2-'F+ , F-'!V$3))</f>
        <v>5.3240036507453507E-3</v>
      </c>
      <c r="W1075" s="2" cm="1">
        <f t="array" ref="W1075">[1]!table_weight[LongShots]*(('F+ , F-'!W$2-[1]!tbl_gk[[#This Row],[LongShots]])/('F+ , F-'!W$2-'F+ , F-'!W$3))</f>
        <v>9.3494698256990638E-3</v>
      </c>
      <c r="X1075" s="2" cm="1">
        <f t="array" ref="X1075">[1]!table_weight[Aggression]*(('F+ , F-'!X$2-[1]!tbl_gk[[#This Row],[Aggression]])/('F+ , F-'!X$2-'F+ , F-'!X$3))</f>
        <v>1.3994523881959207E-2</v>
      </c>
      <c r="Y1075" s="2" cm="1">
        <f t="array" ref="Y1075">[1]!table_weight[Interceptions]*(('F+ , F-'!Y$2-[1]!tbl_gk[[#This Row],[Interceptions]])/('F+ , F-'!Y$2-'F+ , F-'!Y$3))</f>
        <v>2.4931919535197796E-2</v>
      </c>
      <c r="Z1075" s="2" cm="1">
        <f t="array" ref="Z1075">[1]!table_weight[Positioning]*(('F+ , F-'!Z$2-[1]!tbl_gk[[#This Row],[Positioning]])/('F+ , F-'!Z$2-'F+ , F-'!Z$3))</f>
        <v>1.9225568738802474E-3</v>
      </c>
      <c r="AA1075" s="2" cm="1">
        <f t="array" ref="AA1075">[1]!table_weight[Vision]*(('F+ , F-'!AA$2-[1]!tbl_gk[[#This Row],[Vision]])/('F+ , F-'!AA$2-'F+ , F-'!AA$3))</f>
        <v>2.4135483216712255E-2</v>
      </c>
      <c r="AB1075" s="2" cm="1">
        <f t="array" ref="AB1075">[1]!table_weight[Penalties]*(('F+ , F-'!AB$2-[1]!tbl_gk[[#This Row],[Penalties]])/('F+ , F-'!AB$2-'F+ , F-'!AB$3))</f>
        <v>2.427119311369181E-3</v>
      </c>
      <c r="AC1075" s="2" cm="1">
        <f t="array" ref="AC1075">[1]!table_weight[Composure]*(('F+ , F-'!AC$2-[1]!tbl_gk[[#This Row],[Composure]])/('F+ , F-'!AC$2-'F+ , F-'!AC$3))</f>
        <v>1.7613245160360534E-3</v>
      </c>
      <c r="AD1075" s="2" cm="1">
        <f t="array" ref="AD1075">[1]!table_weight[Marking]*(('F+ , F-'!AD$2-[1]!tbl_gk[[#This Row],[Marking]])/('F+ , F-'!AD$2-'F+ , F-'!AD$3))</f>
        <v>1.5774825631838112E-2</v>
      </c>
      <c r="AE1075" s="2" cm="1">
        <f t="array" ref="AE1075">[1]!table_weight[StandingTackle]*(('F+ , F-'!AE$2-[1]!tbl_gk[[#This Row],[StandingTackle]])/('F+ , F-'!AE$2-'F+ , F-'!AE$3))</f>
        <v>3.362528621523387E-2</v>
      </c>
      <c r="AF1075" s="2" cm="1">
        <f t="array" ref="AF1075">[1]!table_weight[SlidingTackle]*(('F+ , F-'!AF$2-[1]!tbl_gk[[#This Row],[SlidingTackle]])/('F+ , F-'!AF$2-'F+ , F-'!AF$3))</f>
        <v>1.1955657320972042E-2</v>
      </c>
      <c r="AG1075" s="2" cm="1">
        <f t="array" ref="AG1075">[1]!table_weight[GKDiving]*(('F+ , F-'!AG$2-[1]!tbl_gk[[#This Row],[GKDiving]])/('F+ , F-'!AG$2-'F+ , F-'!AG$3))</f>
        <v>3.2454238921001903E-2</v>
      </c>
      <c r="AH1075" s="2" cm="1">
        <f t="array" ref="AH1075">[1]!table_weight[GKHandling]*(('F+ , F-'!AH$2-[1]!tbl_gk[[#This Row],[GKHandling]])/('F+ , F-'!AH$2-'F+ , F-'!AH$3))</f>
        <v>3.7430060448935834E-2</v>
      </c>
      <c r="AI1075" s="2" cm="1">
        <f t="array" ref="AI1075">[1]!table_weight[GKKicking]*(('F+ , F-'!AI$2-[1]!tbl_gk[[#This Row],[GKKicking]])/('F+ , F-'!AI$2-'F+ , F-'!AI$3))</f>
        <v>2.3255247946455719E-2</v>
      </c>
      <c r="AJ1075" s="2" cm="1">
        <f t="array" ref="AJ1075">[1]!table_weight[GKPositioning]*(('F+ , F-'!AJ$2-[1]!tbl_gk[[#This Row],[GKPositioning]])/('F+ , F-'!AJ$2-'F+ , F-'!AJ$3))</f>
        <v>1.1983103601600703E-2</v>
      </c>
      <c r="AK1075" s="2" cm="1">
        <f t="array" ref="AK1075">[1]!table_weight[GKReflexes]*(('F+ , F-'!AK$2-[1]!tbl_gk[[#This Row],[GKReflexes]])/('F+ , F-'!AK$2-'F+ , F-'!AK$3))</f>
        <v>3.6439847209545996E-2</v>
      </c>
    </row>
    <row r="1076" spans="1:37" x14ac:dyDescent="0.55000000000000004">
      <c r="A1076" s="7">
        <f>[1]!tbl_gk[[#This Row],[ID]]</f>
        <v>241076</v>
      </c>
      <c r="B1076" s="1" cm="1">
        <f t="array" ref="B1076">[1]!table_weight[ValueEUR]*(('F+ , F-'!B$2-[1]!tbl_gk[[#This Row],[ValueEUR]])/('F+ , F-'!B$2-'F+ , F-'!B$3))</f>
        <v>3.6761969725122341E-4</v>
      </c>
      <c r="C1076" s="1" cm="1">
        <f t="array" ref="C1076">[1]!table_weight[WageEUR]*(('F+ , F-'!C$2-[1]!tbl_gk[[#This Row],[WageEUR]])/('F+ , F-'!C$2-'F+ , F-'!C$3))</f>
        <v>7.0417683556952691E-4</v>
      </c>
      <c r="D1076" s="1" cm="1">
        <f t="array" ref="D1076">[1]!table_weight[Crossing]*(('F+ , F-'!D$2-[1]!tbl_gk[[#This Row],[Crossing]])/('F+ , F-'!D$2-'F+ , F-'!D$3))</f>
        <v>4.1471186332121678E-2</v>
      </c>
      <c r="E1076" s="1" cm="1">
        <f t="array" ref="E1076">[1]!table_weight[Finishing]*(('F+ , F-'!E$2-[1]!tbl_gk[[#This Row],[Finishing]])/('F+ , F-'!E$2-'F+ , F-'!E$3))</f>
        <v>2.1961515059324362E-2</v>
      </c>
      <c r="F1076" s="1" cm="1">
        <f t="array" ref="F1076">[1]!table_weight[HeadingAccuracy]*(('F+ , F-'!F$2-[1]!tbl_gk[[#This Row],[HeadingAccuracy]])/('F+ , F-'!F$2-'F+ , F-'!F$3))</f>
        <v>1.1274360672166649E-2</v>
      </c>
      <c r="G1076" s="1" cm="1">
        <f t="array" ref="G1076">[1]!table_weight[ShortPassing]*(('F+ , F-'!G$2-[1]!tbl_gk[[#This Row],[ShortPassing]])/('F+ , F-'!G$2-'F+ , F-'!G$3))</f>
        <v>5.484728289258417E-2</v>
      </c>
      <c r="H1076" s="1" cm="1">
        <f t="array" ref="H1076">[1]!table_weight[Volleys]*(('F+ , F-'!H$2-[1]!tbl_gk[[#This Row],[Volleys]])/('F+ , F-'!H$2-'F+ , F-'!H$3))</f>
        <v>1.9675665665797848E-3</v>
      </c>
      <c r="I1076" s="1" cm="1">
        <f t="array" ref="I1076">[1]!table_weight[Dribbling]*(('F+ , F-'!I$2-[1]!tbl_gk[[#This Row],[Dribbling]])/('F+ , F-'!I$2-'F+ , F-'!I$3))</f>
        <v>1.9557564431309422E-2</v>
      </c>
      <c r="J1076" s="1" cm="1">
        <f t="array" ref="J1076">[1]!table_weight[Curve]*(('F+ , F-'!J$2-[1]!tbl_gk[[#This Row],[Curve]])/('F+ , F-'!J$2-'F+ , F-'!J$3))</f>
        <v>1.03099753236656E-2</v>
      </c>
      <c r="K1076" s="1" cm="1">
        <f t="array" ref="K1076">[1]!table_weight[FKAccuracy]*(('F+ , F-'!K$2-[1]!tbl_gk[[#This Row],[FKAccuracy]])/('F+ , F-'!K$2-'F+ , F-'!K$3))</f>
        <v>9.5832065713416324E-3</v>
      </c>
      <c r="L1076" s="1" cm="1">
        <f t="array" ref="L1076">[1]!table_weight[LongPassing]*(('F+ , F-'!L$2-[1]!tbl_gk[[#This Row],[LongPassing]])/('F+ , F-'!L$2-'F+ , F-'!L$3))</f>
        <v>2.7071205003789917E-2</v>
      </c>
      <c r="M1076" s="1" cm="1">
        <f t="array" ref="M1076">[1]!table_weight[BallControl]*(('F+ , F-'!M$2-[1]!tbl_gk[[#This Row],[BallControl]])/('F+ , F-'!M$2-'F+ , F-'!M$3))</f>
        <v>1.2603763744621627E-2</v>
      </c>
      <c r="N1076" s="1" cm="1">
        <f t="array" ref="N1076">[1]!table_weight[Acceleration]*(('F+ , F-'!N$2-[1]!tbl_gk[[#This Row],[Acceleration]])/('F+ , F-'!N$2-'F+ , F-'!N$3))</f>
        <v>6.5391291898566463E-3</v>
      </c>
      <c r="O1076" s="1" cm="1">
        <f t="array" ref="O1076">[1]!table_weight[SprintSpeed]*(('F+ , F-'!O$2-[1]!tbl_gk[[#This Row],[SprintSpeed]])/('F+ , F-'!O$2-'F+ , F-'!O$3))</f>
        <v>7.589899604502578E-3</v>
      </c>
      <c r="P1076" s="1" cm="1">
        <f t="array" ref="P1076">[1]!table_weight[Agility]*(('F+ , F-'!P$2-[1]!tbl_gk[[#This Row],[Agility]])/('F+ , F-'!P$2-'F+ , F-'!P$3))</f>
        <v>4.680442769886016E-3</v>
      </c>
      <c r="Q1076" s="1" cm="1">
        <f t="array" ref="Q1076">[1]!table_weight[Reactions]*(('F+ , F-'!Q$2-[1]!tbl_gk[[#This Row],[Reactions]])/('F+ , F-'!Q$2-'F+ , F-'!Q$3))</f>
        <v>1.7016186002382209E-3</v>
      </c>
      <c r="R1076" s="1" cm="1">
        <f t="array" ref="R1076">[1]!table_weight[Balance]*(('F+ , F-'!R$2-[1]!tbl_gk[[#This Row],[Balance]])/('F+ , F-'!R$2-'F+ , F-'!R$3))</f>
        <v>2.2351502207210773E-3</v>
      </c>
      <c r="S1076" s="1" cm="1">
        <f t="array" ref="S1076">[1]!table_weight[ShotPower]*(('F+ , F-'!S$2-[1]!tbl_gk[[#This Row],[ShotPower]])/('F+ , F-'!S$2-'F+ , F-'!S$3))</f>
        <v>6.7523948741159906E-3</v>
      </c>
      <c r="T1076" s="1" cm="1">
        <f t="array" ref="T1076">[1]!table_weight[Jumping]*(('F+ , F-'!T$2-[1]!tbl_gk[[#This Row],[Jumping]])/('F+ , F-'!T$2-'F+ , F-'!T$3))</f>
        <v>3.0054859318723757E-3</v>
      </c>
      <c r="U1076" s="1" cm="1">
        <f t="array" ref="U1076">[1]!table_weight[Stamina]*(('F+ , F-'!U$2-[1]!tbl_gk[[#This Row],[Stamina]])/('F+ , F-'!U$2-'F+ , F-'!U$3))</f>
        <v>2.1467756656231247E-2</v>
      </c>
      <c r="V1076" s="1" cm="1">
        <f t="array" ref="V1076">[1]!table_weight[Strength]*(('F+ , F-'!V$2-[1]!tbl_gk[[#This Row],[Strength]])/('F+ , F-'!V$2-'F+ , F-'!V$3))</f>
        <v>2.8394686137308531E-2</v>
      </c>
      <c r="W1076" s="1" cm="1">
        <f t="array" ref="W1076">[1]!table_weight[LongShots]*(('F+ , F-'!W$2-[1]!tbl_gk[[#This Row],[LongShots]])/('F+ , F-'!W$2-'F+ , F-'!W$3))</f>
        <v>8.570347340224143E-3</v>
      </c>
      <c r="X1076" s="1" cm="1">
        <f t="array" ref="X1076">[1]!table_weight[Aggression]*(('F+ , F-'!X$2-[1]!tbl_gk[[#This Row],[Aggression]])/('F+ , F-'!X$2-'F+ , F-'!X$3))</f>
        <v>1.5819896562214757E-2</v>
      </c>
      <c r="Y1076" s="1" cm="1">
        <f t="array" ref="Y1076">[1]!table_weight[Interceptions]*(('F+ , F-'!Y$2-[1]!tbl_gk[[#This Row],[Interceptions]])/('F+ , F-'!Y$2-'F+ , F-'!Y$3))</f>
        <v>2.1469152933086991E-2</v>
      </c>
      <c r="Z1076" s="1" cm="1">
        <f t="array" ref="Z1076">[1]!table_weight[Positioning]*(('F+ , F-'!Z$2-[1]!tbl_gk[[#This Row],[Positioning]])/('F+ , F-'!Z$2-'F+ , F-'!Z$3))</f>
        <v>2.3662238447756888E-3</v>
      </c>
      <c r="AA1076" s="1" cm="1">
        <f t="array" ref="AA1076">[1]!table_weight[Vision]*(('F+ , F-'!AA$2-[1]!tbl_gk[[#This Row],[Vision]])/('F+ , F-'!AA$2-'F+ , F-'!AA$3))</f>
        <v>3.2653889057904818E-2</v>
      </c>
      <c r="AB1076" s="1" cm="1">
        <f t="array" ref="AB1076">[1]!table_weight[Penalties]*(('F+ , F-'!AB$2-[1]!tbl_gk[[#This Row],[Penalties]])/('F+ , F-'!AB$2-'F+ , F-'!AB$3))</f>
        <v>2.427119311369181E-3</v>
      </c>
      <c r="AC1076" s="1" cm="1">
        <f t="array" ref="AC1076">[1]!table_weight[Composure]*(('F+ , F-'!AC$2-[1]!tbl_gk[[#This Row],[Composure]])/('F+ , F-'!AC$2-'F+ , F-'!AC$3))</f>
        <v>2.6686735091455351E-3</v>
      </c>
      <c r="AD1076" s="1" cm="1">
        <f t="array" ref="AD1076">[1]!table_weight[Marking]*(('F+ , F-'!AD$2-[1]!tbl_gk[[#This Row],[Marking]])/('F+ , F-'!AD$2-'F+ , F-'!AD$3))</f>
        <v>3.7859581516411465E-2</v>
      </c>
      <c r="AE1076" s="1" cm="1">
        <f t="array" ref="AE1076">[1]!table_weight[StandingTackle]*(('F+ , F-'!AE$2-[1]!tbl_gk[[#This Row],[StandingTackle]])/('F+ , F-'!AE$2-'F+ , F-'!AE$3))</f>
        <v>3.5866971962916126E-2</v>
      </c>
      <c r="AF1076" s="1" cm="1">
        <f t="array" ref="AF1076">[1]!table_weight[SlidingTackle]*(('F+ , F-'!AF$2-[1]!tbl_gk[[#This Row],[SlidingTackle]])/('F+ , F-'!AF$2-'F+ , F-'!AF$3))</f>
        <v>1.0461200155850536E-2</v>
      </c>
      <c r="AG1076" s="1" cm="1">
        <f t="array" ref="AG1076">[1]!table_weight[GKDiving]*(('F+ , F-'!AG$2-[1]!tbl_gk[[#This Row],[GKDiving]])/('F+ , F-'!AG$2-'F+ , F-'!AG$3))</f>
        <v>4.2702945948686719E-2</v>
      </c>
      <c r="AH1076" s="1" cm="1">
        <f t="array" ref="AH1076">[1]!table_weight[GKHandling]*(('F+ , F-'!AH$2-[1]!tbl_gk[[#This Row],[GKHandling]])/('F+ , F-'!AH$2-'F+ , F-'!AH$3))</f>
        <v>4.8124363434346076E-2</v>
      </c>
      <c r="AI1076" s="1" cm="1">
        <f t="array" ref="AI1076">[1]!table_weight[GKKicking]*(('F+ , F-'!AI$2-[1]!tbl_gk[[#This Row],[GKKicking]])/('F+ , F-'!AI$2-'F+ , F-'!AI$3))</f>
        <v>3.0410708853057477E-2</v>
      </c>
      <c r="AJ1076" s="1" cm="1">
        <f t="array" ref="AJ1076">[1]!table_weight[GKPositioning]*(('F+ , F-'!AJ$2-[1]!tbl_gk[[#This Row],[GKPositioning]])/('F+ , F-'!AJ$2-'F+ , F-'!AJ$3))</f>
        <v>1.7028620907537841E-2</v>
      </c>
      <c r="AK1076" s="1" cm="1">
        <f t="array" ref="AK1076">[1]!table_weight[GKReflexes]*(('F+ , F-'!AK$2-[1]!tbl_gk[[#This Row],[GKReflexes]])/('F+ , F-'!AK$2-'F+ , F-'!AK$3))</f>
        <v>4.1905824290977896E-2</v>
      </c>
    </row>
    <row r="1077" spans="1:37" x14ac:dyDescent="0.55000000000000004">
      <c r="A1077" s="8">
        <f>[1]!tbl_gk[[#This Row],[ID]]</f>
        <v>241091</v>
      </c>
      <c r="B1077" s="2" cm="1">
        <f t="array" ref="B1077">[1]!table_weight[ValueEUR]*(('F+ , F-'!B$2-[1]!tbl_gk[[#This Row],[ValueEUR]])/('F+ , F-'!B$2-'F+ , F-'!B$3))</f>
        <v>1.2840452901470104E-4</v>
      </c>
      <c r="C1077" s="2" cm="1">
        <f t="array" ref="C1077">[1]!table_weight[WageEUR]*(('F+ , F-'!C$2-[1]!tbl_gk[[#This Row],[WageEUR]])/('F+ , F-'!C$2-'F+ , F-'!C$3))</f>
        <v>5.4769309433185425E-5</v>
      </c>
      <c r="D1077" s="2" cm="1">
        <f t="array" ref="D1077">[1]!table_weight[Crossing]*(('F+ , F-'!D$2-[1]!tbl_gk[[#This Row],[Crossing]])/('F+ , F-'!D$2-'F+ , F-'!D$3))</f>
        <v>3.5866971962916043E-2</v>
      </c>
      <c r="E1077" s="2" cm="1">
        <f t="array" ref="E1077">[1]!table_weight[Finishing]*(('F+ , F-'!E$2-[1]!tbl_gk[[#This Row],[Finishing]])/('F+ , F-'!E$2-'F+ , F-'!E$3))</f>
        <v>1.9965013690294877E-2</v>
      </c>
      <c r="F1077" s="2" cm="1">
        <f t="array" ref="F1077">[1]!table_weight[HeadingAccuracy]*(('F+ , F-'!F$2-[1]!tbl_gk[[#This Row],[HeadingAccuracy]])/('F+ , F-'!F$2-'F+ , F-'!F$3))</f>
        <v>1.1274360672166649E-2</v>
      </c>
      <c r="G1077" s="2" cm="1">
        <f t="array" ref="G1077">[1]!table_weight[ShortPassing]*(('F+ , F-'!G$2-[1]!tbl_gk[[#This Row],[ShortPassing]])/('F+ , F-'!G$2-'F+ , F-'!G$3))</f>
        <v>5.3440942305594832E-2</v>
      </c>
      <c r="H1077" s="2" cm="1">
        <f t="array" ref="H1077">[1]!table_weight[Volleys]*(('F+ , F-'!H$2-[1]!tbl_gk[[#This Row],[Volleys]])/('F+ , F-'!H$2-'F+ , F-'!H$3))</f>
        <v>2.1990449861774069E-3</v>
      </c>
      <c r="I1077" s="2" cm="1">
        <f t="array" ref="I1077">[1]!table_weight[Dribbling]*(('F+ , F-'!I$2-[1]!tbl_gk[[#This Row],[Dribbling]])/('F+ , F-'!I$2-'F+ , F-'!I$3))</f>
        <v>2.0535442652874894E-2</v>
      </c>
      <c r="J1077" s="2" cm="1">
        <f t="array" ref="J1077">[1]!table_weight[Curve]*(('F+ , F-'!J$2-[1]!tbl_gk[[#This Row],[Curve]])/('F+ , F-'!J$2-'F+ , F-'!J$3))</f>
        <v>9.1268634012777444E-3</v>
      </c>
      <c r="K1077" s="2" cm="1">
        <f t="array" ref="K1077">[1]!table_weight[FKAccuracy]*(('F+ , F-'!K$2-[1]!tbl_gk[[#This Row],[FKAccuracy]])/('F+ , F-'!K$2-'F+ , F-'!K$3))</f>
        <v>9.7353209613629272E-3</v>
      </c>
      <c r="L1077" s="2" cm="1">
        <f t="array" ref="L1077">[1]!table_weight[LongPassing]*(('F+ , F-'!L$2-[1]!tbl_gk[[#This Row],[LongPassing]])/('F+ , F-'!L$2-'F+ , F-'!L$3))</f>
        <v>2.4905508603486726E-2</v>
      </c>
      <c r="M1077" s="2" cm="1">
        <f t="array" ref="M1077">[1]!table_weight[BallControl]*(('F+ , F-'!M$2-[1]!tbl_gk[[#This Row],[BallControl]])/('F+ , F-'!M$2-'F+ , F-'!M$3))</f>
        <v>1.5211439002129552E-2</v>
      </c>
      <c r="N1077" s="2" cm="1">
        <f t="array" ref="N1077">[1]!table_weight[Acceleration]*(('F+ , F-'!N$2-[1]!tbl_gk[[#This Row],[Acceleration]])/('F+ , F-'!N$2-'F+ , F-'!N$3))</f>
        <v>7.2155908301866443E-3</v>
      </c>
      <c r="O1077" s="2" cm="1">
        <f t="array" ref="O1077">[1]!table_weight[SprintSpeed]*(('F+ , F-'!O$2-[1]!tbl_gk[[#This Row],[SprintSpeed]])/('F+ , F-'!O$2-'F+ , F-'!O$3))</f>
        <v>9.838758746577414E-3</v>
      </c>
      <c r="P1077" s="2" cm="1">
        <f t="array" ref="P1077">[1]!table_weight[Agility]*(('F+ , F-'!P$2-[1]!tbl_gk[[#This Row],[Agility]])/('F+ , F-'!P$2-'F+ , F-'!P$3))</f>
        <v>3.744354215908813E-3</v>
      </c>
      <c r="Q1077" s="2" cm="1">
        <f t="array" ref="Q1077">[1]!table_weight[Reactions]*(('F+ , F-'!Q$2-[1]!tbl_gk[[#This Row],[Reactions]])/('F+ , F-'!Q$2-'F+ , F-'!Q$3))</f>
        <v>2.5266458003537222E-3</v>
      </c>
      <c r="R1077" s="2" cm="1">
        <f t="array" ref="R1077">[1]!table_weight[Balance]*(('F+ , F-'!R$2-[1]!tbl_gk[[#This Row],[Balance]])/('F+ , F-'!R$2-'F+ , F-'!R$3))</f>
        <v>1.4280126410162438E-3</v>
      </c>
      <c r="S1077" s="2" cm="1">
        <f t="array" ref="S1077">[1]!table_weight[ShotPower]*(('F+ , F-'!S$2-[1]!tbl_gk[[#This Row],[ShotPower]])/('F+ , F-'!S$2-'F+ , F-'!S$3))</f>
        <v>6.4926873789576834E-3</v>
      </c>
      <c r="T1077" s="2" cm="1">
        <f t="array" ref="T1077">[1]!table_weight[Jumping]*(('F+ , F-'!T$2-[1]!tbl_gk[[#This Row],[Jumping]])/('F+ , F-'!T$2-'F+ , F-'!T$3))</f>
        <v>1.7174205324985003E-3</v>
      </c>
      <c r="U1077" s="2" cm="1">
        <f t="array" ref="U1077">[1]!table_weight[Stamina]*(('F+ , F-'!U$2-[1]!tbl_gk[[#This Row],[Stamina]])/('F+ , F-'!U$2-'F+ , F-'!U$3))</f>
        <v>2.0609046389982E-2</v>
      </c>
      <c r="V1077" s="2" cm="1">
        <f t="array" ref="V1077">[1]!table_weight[Strength]*(('F+ , F-'!V$2-[1]!tbl_gk[[#This Row],[Strength]])/('F+ , F-'!V$2-'F+ , F-'!V$3))</f>
        <v>3.6380691613426559E-2</v>
      </c>
      <c r="W1077" s="2" cm="1">
        <f t="array" ref="W1077">[1]!table_weight[LongShots]*(('F+ , F-'!W$2-[1]!tbl_gk[[#This Row],[LongShots]])/('F+ , F-'!W$2-'F+ , F-'!W$3))</f>
        <v>1.0128592311173986E-2</v>
      </c>
      <c r="X1077" s="2" cm="1">
        <f t="array" ref="X1077">[1]!table_weight[Aggression]*(('F+ , F-'!X$2-[1]!tbl_gk[[#This Row],[Aggression]])/('F+ , F-'!X$2-'F+ , F-'!X$3))</f>
        <v>1.1560693641618476E-2</v>
      </c>
      <c r="Y1077" s="2" cm="1">
        <f t="array" ref="Y1077">[1]!table_weight[Interceptions]*(('F+ , F-'!Y$2-[1]!tbl_gk[[#This Row],[Interceptions]])/('F+ , F-'!Y$2-'F+ , F-'!Y$3))</f>
        <v>2.0776599612664828E-2</v>
      </c>
      <c r="Z1077" s="2" cm="1">
        <f t="array" ref="Z1077">[1]!table_weight[Positioning]*(('F+ , F-'!Z$2-[1]!tbl_gk[[#This Row],[Positioning]])/('F+ , F-'!Z$2-'F+ , F-'!Z$3))</f>
        <v>2.2183348544772088E-3</v>
      </c>
      <c r="AA1077" s="2" cm="1">
        <f t="array" ref="AA1077">[1]!table_weight[Vision]*(('F+ , F-'!AA$2-[1]!tbl_gk[[#This Row],[Vision]])/('F+ , F-'!AA$2-'F+ , F-'!AA$3))</f>
        <v>2.6265084677010397E-2</v>
      </c>
      <c r="AB1077" s="2" cm="1">
        <f t="array" ref="AB1077">[1]!table_weight[Penalties]*(('F+ , F-'!AB$2-[1]!tbl_gk[[#This Row],[Penalties]])/('F+ , F-'!AB$2-'F+ , F-'!AB$3))</f>
        <v>2.427119311369181E-3</v>
      </c>
      <c r="AC1077" s="2" cm="1">
        <f t="array" ref="AC1077">[1]!table_weight[Composure]*(('F+ , F-'!AC$2-[1]!tbl_gk[[#This Row],[Composure]])/('F+ , F-'!AC$2-'F+ , F-'!AC$3))</f>
        <v>2.2950592178651603E-3</v>
      </c>
      <c r="AD1077" s="2" cm="1">
        <f t="array" ref="AD1077">[1]!table_weight[Marking]*(('F+ , F-'!AD$2-[1]!tbl_gk[[#This Row],[Marking]])/('F+ , F-'!AD$2-'F+ , F-'!AD$3))</f>
        <v>2.8394686137308601E-2</v>
      </c>
      <c r="AE1077" s="2" cm="1">
        <f t="array" ref="AE1077">[1]!table_weight[StandingTackle]*(('F+ , F-'!AE$2-[1]!tbl_gk[[#This Row],[StandingTackle]])/('F+ , F-'!AE$2-'F+ , F-'!AE$3))</f>
        <v>3.1383600467551613E-2</v>
      </c>
      <c r="AF1077" s="2" cm="1">
        <f t="array" ref="AF1077">[1]!table_weight[SlidingTackle]*(('F+ , F-'!AF$2-[1]!tbl_gk[[#This Row],[SlidingTackle]])/('F+ , F-'!AF$2-'F+ , F-'!AF$3))</f>
        <v>8.9667429907290316E-3</v>
      </c>
      <c r="AG1077" s="2" cm="1">
        <f t="array" ref="AG1077">[1]!table_weight[GKDiving]*(('F+ , F-'!AG$2-[1]!tbl_gk[[#This Row],[GKDiving]])/('F+ , F-'!AG$2-'F+ , F-'!AG$3))</f>
        <v>4.4411063786634182E-2</v>
      </c>
      <c r="AH1077" s="2" cm="1">
        <f t="array" ref="AH1077">[1]!table_weight[GKHandling]*(('F+ , F-'!AH$2-[1]!tbl_gk[[#This Row],[GKHandling]])/('F+ , F-'!AH$2-'F+ , F-'!AH$3))</f>
        <v>5.5253898757952898E-2</v>
      </c>
      <c r="AI1077" s="2" cm="1">
        <f t="array" ref="AI1077">[1]!table_weight[GKKicking]*(('F+ , F-'!AI$2-[1]!tbl_gk[[#This Row],[GKKicking]])/('F+ , F-'!AI$2-'F+ , F-'!AI$3))</f>
        <v>2.9516276239732256E-2</v>
      </c>
      <c r="AJ1077" s="2" cm="1">
        <f t="array" ref="AJ1077">[1]!table_weight[GKPositioning]*(('F+ , F-'!AJ$2-[1]!tbl_gk[[#This Row],[GKPositioning]])/('F+ , F-'!AJ$2-'F+ , F-'!AJ$3))</f>
        <v>2.0182069223748555E-2</v>
      </c>
      <c r="AK1077" s="2" cm="1">
        <f t="array" ref="AK1077">[1]!table_weight[GKReflexes]*(('F+ , F-'!AK$2-[1]!tbl_gk[[#This Row],[GKReflexes]])/('F+ , F-'!AK$2-'F+ , F-'!AK$3))</f>
        <v>5.64817631747963E-2</v>
      </c>
    </row>
    <row r="1078" spans="1:37" x14ac:dyDescent="0.55000000000000004">
      <c r="A1078" s="7">
        <f>[1]!tbl_gk[[#This Row],[ID]]</f>
        <v>241099</v>
      </c>
      <c r="B1078" s="1" cm="1">
        <f t="array" ref="B1078">[1]!table_weight[ValueEUR]*(('F+ , F-'!B$2-[1]!tbl_gk[[#This Row],[ValueEUR]])/('F+ , F-'!B$2-'F+ , F-'!B$3))</f>
        <v>1.5155438400533223E-4</v>
      </c>
      <c r="C1078" s="1" cm="1">
        <f t="array" ref="C1078">[1]!table_weight[WageEUR]*(('F+ , F-'!C$2-[1]!tbl_gk[[#This Row],[WageEUR]])/('F+ , F-'!C$2-'F+ , F-'!C$3))</f>
        <v>2.3472561185650898E-4</v>
      </c>
      <c r="D1078" s="1" cm="1">
        <f t="array" ref="D1078">[1]!table_weight[Crossing]*(('F+ , F-'!D$2-[1]!tbl_gk[[#This Row],[Crossing]])/('F+ , F-'!D$2-'F+ , F-'!D$3))</f>
        <v>3.5866971962916043E-2</v>
      </c>
      <c r="E1078" s="1" cm="1">
        <f t="array" ref="E1078">[1]!table_weight[Finishing]*(('F+ , F-'!E$2-[1]!tbl_gk[[#This Row],[Finishing]])/('F+ , F-'!E$2-'F+ , F-'!E$3))</f>
        <v>1.7968512321265388E-2</v>
      </c>
      <c r="F1078" s="1" cm="1">
        <f t="array" ref="F1078">[1]!table_weight[HeadingAccuracy]*(('F+ , F-'!F$2-[1]!tbl_gk[[#This Row],[HeadingAccuracy]])/('F+ , F-'!F$2-'F+ , F-'!F$3))</f>
        <v>1.08567917583827E-2</v>
      </c>
      <c r="G1078" s="1" cm="1">
        <f t="array" ref="G1078">[1]!table_weight[ShortPassing]*(('F+ , F-'!G$2-[1]!tbl_gk[[#This Row],[ShortPassing]])/('F+ , F-'!G$2-'F+ , F-'!G$3))</f>
        <v>5.2034601718605494E-2</v>
      </c>
      <c r="H1078" s="1" cm="1">
        <f t="array" ref="H1078">[1]!table_weight[Volleys]*(('F+ , F-'!H$2-[1]!tbl_gk[[#This Row],[Volleys]])/('F+ , F-'!H$2-'F+ , F-'!H$3))</f>
        <v>1.9675665665797848E-3</v>
      </c>
      <c r="I1078" s="1" cm="1">
        <f t="array" ref="I1078">[1]!table_weight[Dribbling]*(('F+ , F-'!I$2-[1]!tbl_gk[[#This Row],[Dribbling]])/('F+ , F-'!I$2-'F+ , F-'!I$3))</f>
        <v>2.2491199096005835E-2</v>
      </c>
      <c r="J1078" s="1" cm="1">
        <f t="array" ref="J1078">[1]!table_weight[Curve]*(('F+ , F-'!J$2-[1]!tbl_gk[[#This Row],[Curve]])/('F+ , F-'!J$2-'F+ , F-'!J$3))</f>
        <v>9.8029273569279467E-3</v>
      </c>
      <c r="K1078" s="1" cm="1">
        <f t="array" ref="K1078">[1]!table_weight[FKAccuracy]*(('F+ , F-'!K$2-[1]!tbl_gk[[#This Row],[FKAccuracy]])/('F+ , F-'!K$2-'F+ , F-'!K$3))</f>
        <v>9.2789777912990392E-3</v>
      </c>
      <c r="L1078" s="1" cm="1">
        <f t="array" ref="L1078">[1]!table_weight[LongPassing]*(('F+ , F-'!L$2-[1]!tbl_gk[[#This Row],[LongPassing]])/('F+ , F-'!L$2-'F+ , F-'!L$3))</f>
        <v>2.652978090371412E-2</v>
      </c>
      <c r="M1078" s="1" cm="1">
        <f t="array" ref="M1078">[1]!table_weight[BallControl]*(('F+ , F-'!M$2-[1]!tbl_gk[[#This Row],[BallControl]])/('F+ , F-'!M$2-'F+ , F-'!M$3))</f>
        <v>1.3907601373375588E-2</v>
      </c>
      <c r="N1078" s="1" cm="1">
        <f t="array" ref="N1078">[1]!table_weight[Acceleration]*(('F+ , F-'!N$2-[1]!tbl_gk[[#This Row],[Acceleration]])/('F+ , F-'!N$2-'F+ , F-'!N$3))</f>
        <v>5.8626675495266484E-3</v>
      </c>
      <c r="O1078" s="1" cm="1">
        <f t="array" ref="O1078">[1]!table_weight[SprintSpeed]*(('F+ , F-'!O$2-[1]!tbl_gk[[#This Row],[SprintSpeed]])/('F+ , F-'!O$2-'F+ , F-'!O$3))</f>
        <v>7.8710069972619326E-3</v>
      </c>
      <c r="P1078" s="1" cm="1">
        <f t="array" ref="P1078">[1]!table_weight[Agility]*(('F+ , F-'!P$2-[1]!tbl_gk[[#This Row],[Agility]])/('F+ , F-'!P$2-'F+ , F-'!P$3))</f>
        <v>3.8613652851559629E-3</v>
      </c>
      <c r="Q1078" s="1" cm="1">
        <f t="array" ref="Q1078">[1]!table_weight[Reactions]*(('F+ , F-'!Q$2-[1]!tbl_gk[[#This Row],[Reactions]])/('F+ , F-'!Q$2-'F+ , F-'!Q$3))</f>
        <v>1.5984902002237835E-3</v>
      </c>
      <c r="R1078" s="1" cm="1">
        <f t="array" ref="R1078">[1]!table_weight[Balance]*(('F+ , F-'!R$2-[1]!tbl_gk[[#This Row],[Balance]])/('F+ , F-'!R$2-'F+ , F-'!R$3))</f>
        <v>1.8626251839342308E-3</v>
      </c>
      <c r="S1078" s="1" cm="1">
        <f t="array" ref="S1078">[1]!table_weight[ShotPower]*(('F+ , F-'!S$2-[1]!tbl_gk[[#This Row],[ShotPower]])/('F+ , F-'!S$2-'F+ , F-'!S$3))</f>
        <v>6.4926873789576834E-3</v>
      </c>
      <c r="T1078" s="1" cm="1">
        <f t="array" ref="T1078">[1]!table_weight[Jumping]*(('F+ , F-'!T$2-[1]!tbl_gk[[#This Row],[Jumping]])/('F+ , F-'!T$2-'F+ , F-'!T$3))</f>
        <v>1.2021943727489502E-3</v>
      </c>
      <c r="U1078" s="1" cm="1">
        <f t="array" ref="U1078">[1]!table_weight[Stamina]*(('F+ , F-'!U$2-[1]!tbl_gk[[#This Row],[Stamina]])/('F+ , F-'!U$2-'F+ , F-'!U$3))</f>
        <v>0</v>
      </c>
      <c r="V1078" s="1" cm="1">
        <f t="array" ref="V1078">[1]!table_weight[Strength]*(('F+ , F-'!V$2-[1]!tbl_gk[[#This Row],[Strength]])/('F+ , F-'!V$2-'F+ , F-'!V$3))</f>
        <v>1.8634012777608722E-2</v>
      </c>
      <c r="W1078" s="1" cm="1">
        <f t="array" ref="W1078">[1]!table_weight[LongShots]*(('F+ , F-'!W$2-[1]!tbl_gk[[#This Row],[LongShots]])/('F+ , F-'!W$2-'F+ , F-'!W$3))</f>
        <v>9.86888481601568E-3</v>
      </c>
      <c r="X1078" s="1" cm="1">
        <f t="array" ref="X1078">[1]!table_weight[Aggression]*(('F+ , F-'!X$2-[1]!tbl_gk[[#This Row],[Aggression]])/('F+ , F-'!X$2-'F+ , F-'!X$3))</f>
        <v>1.3386066321874024E-2</v>
      </c>
      <c r="Y1078" s="1" cm="1">
        <f t="array" ref="Y1078">[1]!table_weight[Interceptions]*(('F+ , F-'!Y$2-[1]!tbl_gk[[#This Row],[Interceptions]])/('F+ , F-'!Y$2-'F+ , F-'!Y$3))</f>
        <v>2.3546812894353474E-2</v>
      </c>
      <c r="Z1078" s="1" cm="1">
        <f t="array" ref="Z1078">[1]!table_weight[Positioning]*(('F+ , F-'!Z$2-[1]!tbl_gk[[#This Row],[Positioning]])/('F+ , F-'!Z$2-'F+ , F-'!Z$3))</f>
        <v>1.7746678835817667E-3</v>
      </c>
      <c r="AA1078" s="1" cm="1">
        <f t="array" ref="AA1078">[1]!table_weight[Vision]*(('F+ , F-'!AA$2-[1]!tbl_gk[[#This Row],[Vision]])/('F+ , F-'!AA$2-'F+ , F-'!AA$3))</f>
        <v>3.0524287597606677E-2</v>
      </c>
      <c r="AB1078" s="1" cm="1">
        <f t="array" ref="AB1078">[1]!table_weight[Penalties]*(('F+ , F-'!AB$2-[1]!tbl_gk[[#This Row],[Penalties]])/('F+ , F-'!AB$2-'F+ , F-'!AB$3))</f>
        <v>2.4662663970364263E-3</v>
      </c>
      <c r="AC1078" s="1" cm="1">
        <f t="array" ref="AC1078">[1]!table_weight[Composure]*(('F+ , F-'!AC$2-[1]!tbl_gk[[#This Row],[Composure]])/('F+ , F-'!AC$2-'F+ , F-'!AC$3))</f>
        <v>2.0281918669506067E-3</v>
      </c>
      <c r="AD1078" s="1" cm="1">
        <f t="array" ref="AD1078">[1]!table_weight[Marking]*(('F+ , F-'!AD$2-[1]!tbl_gk[[#This Row],[Marking]])/('F+ , F-'!AD$2-'F+ , F-'!AD$3))</f>
        <v>2.366223844775717E-2</v>
      </c>
      <c r="AE1078" s="1" cm="1">
        <f t="array" ref="AE1078">[1]!table_weight[StandingTackle]*(('F+ , F-'!AE$2-[1]!tbl_gk[[#This Row],[StandingTackle]])/('F+ , F-'!AE$2-'F+ , F-'!AE$3))</f>
        <v>3.1383600467551613E-2</v>
      </c>
      <c r="AF1078" s="1" cm="1">
        <f t="array" ref="AF1078">[1]!table_weight[SlidingTackle]*(('F+ , F-'!AF$2-[1]!tbl_gk[[#This Row],[SlidingTackle]])/('F+ , F-'!AF$2-'F+ , F-'!AF$3))</f>
        <v>8.9667429907290316E-3</v>
      </c>
      <c r="AG1078" s="1" cm="1">
        <f t="array" ref="AG1078">[1]!table_weight[GKDiving]*(('F+ , F-'!AG$2-[1]!tbl_gk[[#This Row],[GKDiving]])/('F+ , F-'!AG$2-'F+ , F-'!AG$3))</f>
        <v>4.0994828110739248E-2</v>
      </c>
      <c r="AH1078" s="1" cm="1">
        <f t="array" ref="AH1078">[1]!table_weight[GKHandling]*(('F+ , F-'!AH$2-[1]!tbl_gk[[#This Row],[GKHandling]])/('F+ , F-'!AH$2-'F+ , F-'!AH$3))</f>
        <v>5.3471514927051197E-2</v>
      </c>
      <c r="AI1078" s="1" cm="1">
        <f t="array" ref="AI1078">[1]!table_weight[GKKicking]*(('F+ , F-'!AI$2-[1]!tbl_gk[[#This Row],[GKKicking]])/('F+ , F-'!AI$2-'F+ , F-'!AI$3))</f>
        <v>2.9516276239732256E-2</v>
      </c>
      <c r="AJ1078" s="1" cm="1">
        <f t="array" ref="AJ1078">[1]!table_weight[GKPositioning]*(('F+ , F-'!AJ$2-[1]!tbl_gk[[#This Row],[GKPositioning]])/('F+ , F-'!AJ$2-'F+ , F-'!AJ$3))</f>
        <v>1.8920689897264267E-2</v>
      </c>
      <c r="AK1078" s="1" cm="1">
        <f t="array" ref="AK1078">[1]!table_weight[GKReflexes]*(('F+ , F-'!AK$2-[1]!tbl_gk[[#This Row],[GKReflexes]])/('F+ , F-'!AK$2-'F+ , F-'!AK$3))</f>
        <v>4.9193793732887098E-2</v>
      </c>
    </row>
    <row r="1079" spans="1:37" x14ac:dyDescent="0.55000000000000004">
      <c r="A1079" s="8">
        <f>[1]!tbl_gk[[#This Row],[ID]]</f>
        <v>241119</v>
      </c>
      <c r="B1079" s="2" cm="1">
        <f t="array" ref="B1079">[1]!table_weight[ValueEUR]*(('F+ , F-'!B$2-[1]!tbl_gk[[#This Row],[ValueEUR]])/('F+ , F-'!B$2-'F+ , F-'!B$3))</f>
        <v>8.3061679706384727E-4</v>
      </c>
      <c r="C1079" s="2" cm="1">
        <f t="array" ref="C1079">[1]!table_weight[WageEUR]*(('F+ , F-'!C$2-[1]!tbl_gk[[#This Row],[WageEUR]])/('F+ , F-'!C$2-'F+ , F-'!C$3))</f>
        <v>1.0171443180448721E-3</v>
      </c>
      <c r="D1079" s="2" cm="1">
        <f t="array" ref="D1079">[1]!table_weight[Crossing]*(('F+ , F-'!D$2-[1]!tbl_gk[[#This Row],[Crossing]])/('F+ , F-'!D$2-'F+ , F-'!D$3))</f>
        <v>3.2504443341392672E-2</v>
      </c>
      <c r="E1079" s="2" cm="1">
        <f t="array" ref="E1079">[1]!table_weight[Finishing]*(('F+ , F-'!E$2-[1]!tbl_gk[[#This Row],[Finishing]])/('F+ , F-'!E$2-'F+ , F-'!E$3))</f>
        <v>1.3975509583206414E-2</v>
      </c>
      <c r="F1079" s="2" cm="1">
        <f t="array" ref="F1079">[1]!table_weight[HeadingAccuracy]*(('F+ , F-'!F$2-[1]!tbl_gk[[#This Row],[HeadingAccuracy]])/('F+ , F-'!F$2-'F+ , F-'!F$3))</f>
        <v>1.08567917583827E-2</v>
      </c>
      <c r="G1079" s="2" cm="1">
        <f t="array" ref="G1079">[1]!table_weight[ShortPassing]*(('F+ , F-'!G$2-[1]!tbl_gk[[#This Row],[ShortPassing]])/('F+ , F-'!G$2-'F+ , F-'!G$3))</f>
        <v>4.0783877022690797E-2</v>
      </c>
      <c r="H1079" s="2" cm="1">
        <f t="array" ref="H1079">[1]!table_weight[Volleys]*(('F+ , F-'!H$2-[1]!tbl_gk[[#This Row],[Volleys]])/('F+ , F-'!H$2-'F+ , F-'!H$3))</f>
        <v>1.3888705175857305E-3</v>
      </c>
      <c r="I1079" s="2" cm="1">
        <f t="array" ref="I1079">[1]!table_weight[Dribbling]*(('F+ , F-'!I$2-[1]!tbl_gk[[#This Row],[Dribbling]])/('F+ , F-'!I$2-'F+ , F-'!I$3))</f>
        <v>1.8579686209743949E-2</v>
      </c>
      <c r="J1079" s="2" cm="1">
        <f t="array" ref="J1079">[1]!table_weight[Curve]*(('F+ , F-'!J$2-[1]!tbl_gk[[#This Row],[Curve]])/('F+ , F-'!J$2-'F+ , F-'!J$3))</f>
        <v>8.9578474123651938E-3</v>
      </c>
      <c r="K1079" s="2" cm="1">
        <f t="array" ref="K1079">[1]!table_weight[FKAccuracy]*(('F+ , F-'!K$2-[1]!tbl_gk[[#This Row],[FKAccuracy]])/('F+ , F-'!K$2-'F+ , F-'!K$3))</f>
        <v>9.2789777912990392E-3</v>
      </c>
      <c r="L1079" s="2" cm="1">
        <f t="array" ref="L1079">[1]!table_weight[LongPassing]*(('F+ , F-'!L$2-[1]!tbl_gk[[#This Row],[LongPassing]])/('F+ , F-'!L$2-'F+ , F-'!L$3))</f>
        <v>1.7325571202425546E-2</v>
      </c>
      <c r="M1079" s="2" cm="1">
        <f t="array" ref="M1079">[1]!table_weight[BallControl]*(('F+ , F-'!M$2-[1]!tbl_gk[[#This Row],[BallControl]])/('F+ , F-'!M$2-'F+ , F-'!M$3))</f>
        <v>1.2169151201703639E-2</v>
      </c>
      <c r="N1079" s="2" cm="1">
        <f t="array" ref="N1079">[1]!table_weight[Acceleration]*(('F+ , F-'!N$2-[1]!tbl_gk[[#This Row],[Acceleration]])/('F+ , F-'!N$2-'F+ , F-'!N$3))</f>
        <v>3.8332826285366545E-3</v>
      </c>
      <c r="O1079" s="2" cm="1">
        <f t="array" ref="O1079">[1]!table_weight[SprintSpeed]*(('F+ , F-'!O$2-[1]!tbl_gk[[#This Row],[SprintSpeed]])/('F+ , F-'!O$2-'F+ , F-'!O$3))</f>
        <v>5.3410404624277394E-3</v>
      </c>
      <c r="P1079" s="2" cm="1">
        <f t="array" ref="P1079">[1]!table_weight[Agility]*(('F+ , F-'!P$2-[1]!tbl_gk[[#This Row],[Agility]])/('F+ , F-'!P$2-'F+ , F-'!P$3))</f>
        <v>1.7551660387072558E-3</v>
      </c>
      <c r="Q1079" s="2" cm="1">
        <f t="array" ref="Q1079">[1]!table_weight[Reactions]*(('F+ , F-'!Q$2-[1]!tbl_gk[[#This Row],[Reactions]])/('F+ , F-'!Q$2-'F+ , F-'!Q$3))</f>
        <v>1.3406692001876892E-3</v>
      </c>
      <c r="R1079" s="2" cm="1">
        <f t="array" ref="R1079">[1]!table_weight[Balance]*(('F+ , F-'!R$2-[1]!tbl_gk[[#This Row],[Balance]])/('F+ , F-'!R$2-'F+ , F-'!R$3))</f>
        <v>1.6142751594096668E-3</v>
      </c>
      <c r="S1079" s="2" cm="1">
        <f t="array" ref="S1079">[1]!table_weight[ShotPower]*(('F+ , F-'!S$2-[1]!tbl_gk[[#This Row],[ShotPower]])/('F+ , F-'!S$2-'F+ , F-'!S$3))</f>
        <v>4.93444240800784E-3</v>
      </c>
      <c r="T1079" s="2" cm="1">
        <f t="array" ref="T1079">[1]!table_weight[Jumping]*(('F+ , F-'!T$2-[1]!tbl_gk[[#This Row],[Jumping]])/('F+ , F-'!T$2-'F+ , F-'!T$3))</f>
        <v>1.7174205324985003E-3</v>
      </c>
      <c r="U1079" s="2" cm="1">
        <f t="array" ref="U1079">[1]!table_weight[Stamina]*(('F+ , F-'!U$2-[1]!tbl_gk[[#This Row],[Stamina]])/('F+ , F-'!U$2-'F+ , F-'!U$3))</f>
        <v>1.288065399373875E-2</v>
      </c>
      <c r="V1079" s="2" cm="1">
        <f t="array" ref="V1079">[1]!table_weight[Strength]*(('F+ , F-'!V$2-[1]!tbl_gk[[#This Row],[Strength]])/('F+ , F-'!V$2-'F+ , F-'!V$3))</f>
        <v>1.6859344894026941E-2</v>
      </c>
      <c r="W1079" s="2" cm="1">
        <f t="array" ref="W1079">[1]!table_weight[LongShots]*(('F+ , F-'!W$2-[1]!tbl_gk[[#This Row],[LongShots]])/('F+ , F-'!W$2-'F+ , F-'!W$3))</f>
        <v>8.8300548353824494E-3</v>
      </c>
      <c r="X1079" s="2" cm="1">
        <f t="array" ref="X1079">[1]!table_weight[Aggression]*(('F+ , F-'!X$2-[1]!tbl_gk[[#This Row],[Aggression]])/('F+ , F-'!X$2-'F+ , F-'!X$3))</f>
        <v>1.3386066321874024E-2</v>
      </c>
      <c r="Y1079" s="2" cm="1">
        <f t="array" ref="Y1079">[1]!table_weight[Interceptions]*(('F+ , F-'!Y$2-[1]!tbl_gk[[#This Row],[Interceptions]])/('F+ , F-'!Y$2-'F+ , F-'!Y$3))</f>
        <v>1.6621279690131864E-2</v>
      </c>
      <c r="Z1079" s="2" cm="1">
        <f t="array" ref="Z1079">[1]!table_weight[Positioning]*(('F+ , F-'!Z$2-[1]!tbl_gk[[#This Row],[Positioning]])/('F+ , F-'!Z$2-'F+ , F-'!Z$3))</f>
        <v>1.6267788932832863E-3</v>
      </c>
      <c r="AA1079" s="2" cm="1">
        <f t="array" ref="AA1079">[1]!table_weight[Vision]*(('F+ , F-'!AA$2-[1]!tbl_gk[[#This Row],[Vision]])/('F+ , F-'!AA$2-'F+ , F-'!AA$3))</f>
        <v>1.8456545989250551E-2</v>
      </c>
      <c r="AB1079" s="2" cm="1">
        <f t="array" ref="AB1079">[1]!table_weight[Penalties]*(('F+ , F-'!AB$2-[1]!tbl_gk[[#This Row],[Penalties]])/('F+ , F-'!AB$2-'F+ , F-'!AB$3))</f>
        <v>2.1139426260312223E-3</v>
      </c>
      <c r="AC1079" s="2" cm="1">
        <f t="array" ref="AC1079">[1]!table_weight[Composure]*(('F+ , F-'!AC$2-[1]!tbl_gk[[#This Row],[Composure]])/('F+ , F-'!AC$2-'F+ , F-'!AC$3))</f>
        <v>1.1742163440240354E-3</v>
      </c>
      <c r="AD1079" s="2" cm="1">
        <f t="array" ref="AD1079">[1]!table_weight[Marking]*(('F+ , F-'!AD$2-[1]!tbl_gk[[#This Row],[Marking]])/('F+ , F-'!AD$2-'F+ , F-'!AD$3))</f>
        <v>2.8394686137308601E-2</v>
      </c>
      <c r="AE1079" s="2" cm="1">
        <f t="array" ref="AE1079">[1]!table_weight[StandingTackle]*(('F+ , F-'!AE$2-[1]!tbl_gk[[#This Row],[StandingTackle]])/('F+ , F-'!AE$2-'F+ , F-'!AE$3))</f>
        <v>2.465854322450484E-2</v>
      </c>
      <c r="AF1079" s="2" cm="1">
        <f t="array" ref="AF1079">[1]!table_weight[SlidingTackle]*(('F+ , F-'!AF$2-[1]!tbl_gk[[#This Row],[SlidingTackle]])/('F+ , F-'!AF$2-'F+ , F-'!AF$3))</f>
        <v>9.7139715732897855E-3</v>
      </c>
      <c r="AG1079" s="2" cm="1">
        <f t="array" ref="AG1079">[1]!table_weight[GKDiving]*(('F+ , F-'!AG$2-[1]!tbl_gk[[#This Row],[GKDiving]])/('F+ , F-'!AG$2-'F+ , F-'!AG$3))</f>
        <v>3.5870474596896844E-2</v>
      </c>
      <c r="AH1079" s="2" cm="1">
        <f t="array" ref="AH1079">[1]!table_weight[GKHandling]*(('F+ , F-'!AH$2-[1]!tbl_gk[[#This Row],[GKHandling]])/('F+ , F-'!AH$2-'F+ , F-'!AH$3))</f>
        <v>3.7430060448935834E-2</v>
      </c>
      <c r="AI1079" s="2" cm="1">
        <f t="array" ref="AI1079">[1]!table_weight[GKKicking]*(('F+ , F-'!AI$2-[1]!tbl_gk[[#This Row],[GKKicking]])/('F+ , F-'!AI$2-'F+ , F-'!AI$3))</f>
        <v>2.2360815333130498E-2</v>
      </c>
      <c r="AJ1079" s="2" cm="1">
        <f t="array" ref="AJ1079">[1]!table_weight[GKPositioning]*(('F+ , F-'!AJ$2-[1]!tbl_gk[[#This Row],[GKPositioning]])/('F+ , F-'!AJ$2-'F+ , F-'!AJ$3))</f>
        <v>1.5136551917811415E-2</v>
      </c>
      <c r="AK1079" s="2" cm="1">
        <f t="array" ref="AK1079">[1]!table_weight[GKReflexes]*(('F+ , F-'!AK$2-[1]!tbl_gk[[#This Row],[GKReflexes]])/('F+ , F-'!AK$2-'F+ , F-'!AK$3))</f>
        <v>3.4617854849068701E-2</v>
      </c>
    </row>
    <row r="1080" spans="1:37" x14ac:dyDescent="0.55000000000000004">
      <c r="A1080" s="7">
        <f>[1]!tbl_gk[[#This Row],[ID]]</f>
        <v>241179</v>
      </c>
      <c r="B1080" s="1" cm="1">
        <f t="array" ref="B1080">[1]!table_weight[ValueEUR]*(('F+ , F-'!B$2-[1]!tbl_gk[[#This Row],[ValueEUR]])/('F+ , F-'!B$2-'F+ , F-'!B$3))</f>
        <v>4.6021911721374819E-4</v>
      </c>
      <c r="C1080" s="1" cm="1">
        <f t="array" ref="C1080">[1]!table_weight[WageEUR]*(('F+ , F-'!C$2-[1]!tbl_gk[[#This Row],[WageEUR]])/('F+ , F-'!C$2-'F+ , F-'!C$3))</f>
        <v>1.1736280592825449E-3</v>
      </c>
      <c r="D1080" s="1" cm="1">
        <f t="array" ref="D1080">[1]!table_weight[Crossing]*(('F+ , F-'!D$2-[1]!tbl_gk[[#This Row],[Crossing]])/('F+ , F-'!D$2-'F+ , F-'!D$3))</f>
        <v>3.3625286215233793E-2</v>
      </c>
      <c r="E1080" s="1" cm="1">
        <f t="array" ref="E1080">[1]!table_weight[Finishing]*(('F+ , F-'!E$2-[1]!tbl_gk[[#This Row],[Finishing]])/('F+ , F-'!E$2-'F+ , F-'!E$3))</f>
        <v>1.9965013690294877E-2</v>
      </c>
      <c r="F1080" s="1" cm="1">
        <f t="array" ref="F1080">[1]!table_weight[HeadingAccuracy]*(('F+ , F-'!F$2-[1]!tbl_gk[[#This Row],[HeadingAccuracy]])/('F+ , F-'!F$2-'F+ , F-'!F$3))</f>
        <v>1.210949849973455E-2</v>
      </c>
      <c r="G1080" s="1" cm="1">
        <f t="array" ref="G1080">[1]!table_weight[ShortPassing]*(('F+ , F-'!G$2-[1]!tbl_gk[[#This Row],[ShortPassing]])/('F+ , F-'!G$2-'F+ , F-'!G$3))</f>
        <v>4.9221920544626818E-2</v>
      </c>
      <c r="H1080" s="1" cm="1">
        <f t="array" ref="H1080">[1]!table_weight[Volleys]*(('F+ , F-'!H$2-[1]!tbl_gk[[#This Row],[Volleys]])/('F+ , F-'!H$2-'F+ , F-'!H$3))</f>
        <v>1.9675665665797848E-3</v>
      </c>
      <c r="I1080" s="1" cm="1">
        <f t="array" ref="I1080">[1]!table_weight[Dribbling]*(('F+ , F-'!I$2-[1]!tbl_gk[[#This Row],[Dribbling]])/('F+ , F-'!I$2-'F+ , F-'!I$3))</f>
        <v>2.2491199096005835E-2</v>
      </c>
      <c r="J1080" s="1" cm="1">
        <f t="array" ref="J1080">[1]!table_weight[Curve]*(('F+ , F-'!J$2-[1]!tbl_gk[[#This Row],[Curve]])/('F+ , F-'!J$2-'F+ , F-'!J$3))</f>
        <v>9.8029273569279467E-3</v>
      </c>
      <c r="K1080" s="1" cm="1">
        <f t="array" ref="K1080">[1]!table_weight[FKAccuracy]*(('F+ , F-'!K$2-[1]!tbl_gk[[#This Row],[FKAccuracy]])/('F+ , F-'!K$2-'F+ , F-'!K$3))</f>
        <v>9.1268634012777444E-3</v>
      </c>
      <c r="L1080" s="1" cm="1">
        <f t="array" ref="L1080">[1]!table_weight[LongPassing]*(('F+ , F-'!L$2-[1]!tbl_gk[[#This Row],[LongPassing]])/('F+ , F-'!L$2-'F+ , F-'!L$3))</f>
        <v>2.0574115802880336E-2</v>
      </c>
      <c r="M1080" s="1" cm="1">
        <f t="array" ref="M1080">[1]!table_weight[BallControl]*(('F+ , F-'!M$2-[1]!tbl_gk[[#This Row],[BallControl]])/('F+ , F-'!M$2-'F+ , F-'!M$3))</f>
        <v>1.3038376287539614E-2</v>
      </c>
      <c r="N1080" s="1" cm="1">
        <f t="array" ref="N1080">[1]!table_weight[Acceleration]*(('F+ , F-'!N$2-[1]!tbl_gk[[#This Row],[Acceleration]])/('F+ , F-'!N$2-'F+ , F-'!N$3))</f>
        <v>9.0194885377333049E-3</v>
      </c>
      <c r="O1080" s="1" cm="1">
        <f t="array" ref="O1080">[1]!table_weight[SprintSpeed]*(('F+ , F-'!O$2-[1]!tbl_gk[[#This Row],[SprintSpeed]])/('F+ , F-'!O$2-'F+ , F-'!O$3))</f>
        <v>1.0119866139336769E-2</v>
      </c>
      <c r="P1080" s="1" cm="1">
        <f t="array" ref="P1080">[1]!table_weight[Agility]*(('F+ , F-'!P$2-[1]!tbl_gk[[#This Row],[Agility]])/('F+ , F-'!P$2-'F+ , F-'!P$3))</f>
        <v>3.744354215908813E-3</v>
      </c>
      <c r="Q1080" s="1" cm="1">
        <f t="array" ref="Q1080">[1]!table_weight[Reactions]*(('F+ , F-'!Q$2-[1]!tbl_gk[[#This Row],[Reactions]])/('F+ , F-'!Q$2-'F+ , F-'!Q$3))</f>
        <v>1.4437976002021271E-3</v>
      </c>
      <c r="R1080" s="1" cm="1">
        <f t="array" ref="R1080">[1]!table_weight[Balance]*(('F+ , F-'!R$2-[1]!tbl_gk[[#This Row],[Balance]])/('F+ , F-'!R$2-'F+ , F-'!R$3))</f>
        <v>1.8005376778030898E-3</v>
      </c>
      <c r="S1080" s="1" cm="1">
        <f t="array" ref="S1080">[1]!table_weight[ShotPower]*(('F+ , F-'!S$2-[1]!tbl_gk[[#This Row],[ShotPower]])/('F+ , F-'!S$2-'F+ , F-'!S$3))</f>
        <v>5.1941499031661464E-3</v>
      </c>
      <c r="T1080" s="1" cm="1">
        <f t="array" ref="T1080">[1]!table_weight[Jumping]*(('F+ , F-'!T$2-[1]!tbl_gk[[#This Row],[Jumping]])/('F+ , F-'!T$2-'F+ , F-'!T$3))</f>
        <v>1.6315495058735752E-3</v>
      </c>
      <c r="U1080" s="1" cm="1">
        <f t="array" ref="U1080">[1]!table_weight[Stamina]*(('F+ , F-'!U$2-[1]!tbl_gk[[#This Row],[Stamina]])/('F+ , F-'!U$2-'F+ , F-'!U$3))</f>
        <v>1.88916258574835E-2</v>
      </c>
      <c r="V1080" s="1" cm="1">
        <f t="array" ref="V1080">[1]!table_weight[Strength]*(('F+ , F-'!V$2-[1]!tbl_gk[[#This Row],[Strength]])/('F+ , F-'!V$2-'F+ , F-'!V$3))</f>
        <v>2.662001825372675E-2</v>
      </c>
      <c r="W1080" s="1" cm="1">
        <f t="array" ref="W1080">[1]!table_weight[LongShots]*(('F+ , F-'!W$2-[1]!tbl_gk[[#This Row],[LongShots]])/('F+ , F-'!W$2-'F+ , F-'!W$3))</f>
        <v>7.0121023692742987E-3</v>
      </c>
      <c r="X1080" s="1" cm="1">
        <f t="array" ref="X1080">[1]!table_weight[Aggression]*(('F+ , F-'!X$2-[1]!tbl_gk[[#This Row],[Aggression]])/('F+ , F-'!X$2-'F+ , F-'!X$3))</f>
        <v>1.2777608761788841E-2</v>
      </c>
      <c r="Y1080" s="1" cm="1">
        <f t="array" ref="Y1080">[1]!table_weight[Interceptions]*(('F+ , F-'!Y$2-[1]!tbl_gk[[#This Row],[Interceptions]])/('F+ , F-'!Y$2-'F+ , F-'!Y$3))</f>
        <v>2.0084046292242669E-2</v>
      </c>
      <c r="Z1080" s="1" cm="1">
        <f t="array" ref="Z1080">[1]!table_weight[Positioning]*(('F+ , F-'!Z$2-[1]!tbl_gk[[#This Row],[Positioning]])/('F+ , F-'!Z$2-'F+ , F-'!Z$3))</f>
        <v>2.0704458641787279E-3</v>
      </c>
      <c r="AA1080" s="1" cm="1">
        <f t="array" ref="AA1080">[1]!table_weight[Vision]*(('F+ , F-'!AA$2-[1]!tbl_gk[[#This Row],[Vision]])/('F+ , F-'!AA$2-'F+ , F-'!AA$3))</f>
        <v>2.5555217523577683E-2</v>
      </c>
      <c r="AB1080" s="1" cm="1">
        <f t="array" ref="AB1080">[1]!table_weight[Penalties]*(('F+ , F-'!AB$2-[1]!tbl_gk[[#This Row],[Penalties]])/('F+ , F-'!AB$2-'F+ , F-'!AB$3))</f>
        <v>2.1922367973657118E-3</v>
      </c>
      <c r="AC1080" s="1" cm="1">
        <f t="array" ref="AC1080">[1]!table_weight[Composure]*(('F+ , F-'!AC$2-[1]!tbl_gk[[#This Row],[Composure]])/('F+ , F-'!AC$2-'F+ , F-'!AC$3))</f>
        <v>1.2275898142069463E-3</v>
      </c>
      <c r="AD1080" s="1" cm="1">
        <f t="array" ref="AD1080">[1]!table_weight[Marking]*(('F+ , F-'!AD$2-[1]!tbl_gk[[#This Row],[Marking]])/('F+ , F-'!AD$2-'F+ , F-'!AD$3))</f>
        <v>2.5239721010940977E-2</v>
      </c>
      <c r="AE1080" s="1" cm="1">
        <f t="array" ref="AE1080">[1]!table_weight[StandingTackle]*(('F+ , F-'!AE$2-[1]!tbl_gk[[#This Row],[StandingTackle]])/('F+ , F-'!AE$2-'F+ , F-'!AE$3))</f>
        <v>3.362528621523387E-2</v>
      </c>
      <c r="AF1080" s="1" cm="1">
        <f t="array" ref="AF1080">[1]!table_weight[SlidingTackle]*(('F+ , F-'!AF$2-[1]!tbl_gk[[#This Row],[SlidingTackle]])/('F+ , F-'!AF$2-'F+ , F-'!AF$3))</f>
        <v>1.0461200155850536E-2</v>
      </c>
      <c r="AG1080" s="1" cm="1">
        <f t="array" ref="AG1080">[1]!table_weight[GKDiving]*(('F+ , F-'!AG$2-[1]!tbl_gk[[#This Row],[GKDiving]])/('F+ , F-'!AG$2-'F+ , F-'!AG$3))</f>
        <v>3.4162356758949373E-2</v>
      </c>
      <c r="AH1080" s="1" cm="1">
        <f t="array" ref="AH1080">[1]!table_weight[GKHandling]*(('F+ , F-'!AH$2-[1]!tbl_gk[[#This Row],[GKHandling]])/('F+ , F-'!AH$2-'F+ , F-'!AH$3))</f>
        <v>4.8124363434346076E-2</v>
      </c>
      <c r="AI1080" s="1" cm="1">
        <f t="array" ref="AI1080">[1]!table_weight[GKKicking]*(('F+ , F-'!AI$2-[1]!tbl_gk[[#This Row],[GKKicking]])/('F+ , F-'!AI$2-'F+ , F-'!AI$3))</f>
        <v>2.414968055978094E-2</v>
      </c>
      <c r="AJ1080" s="1" cm="1">
        <f t="array" ref="AJ1080">[1]!table_weight[GKPositioning]*(('F+ , F-'!AJ$2-[1]!tbl_gk[[#This Row],[GKPositioning]])/('F+ , F-'!AJ$2-'F+ , F-'!AJ$3))</f>
        <v>1.6397931244295699E-2</v>
      </c>
      <c r="AK1080" s="1" cm="1">
        <f t="array" ref="AK1080">[1]!table_weight[GKReflexes]*(('F+ , F-'!AK$2-[1]!tbl_gk[[#This Row],[GKReflexes]])/('F+ , F-'!AK$2-'F+ , F-'!AK$3))</f>
        <v>3.2795862488591399E-2</v>
      </c>
    </row>
    <row r="1081" spans="1:37" x14ac:dyDescent="0.55000000000000004">
      <c r="A1081" s="8">
        <f>[1]!tbl_gk[[#This Row],[ID]]</f>
        <v>241210</v>
      </c>
      <c r="B1081" s="2" cm="1">
        <f t="array" ref="B1081">[1]!table_weight[ValueEUR]*(('F+ , F-'!B$2-[1]!tbl_gk[[#This Row],[ValueEUR]])/('F+ , F-'!B$2-'F+ , F-'!B$3))</f>
        <v>2.6730365895848824E-4</v>
      </c>
      <c r="C1081" s="2" cm="1">
        <f t="array" ref="C1081">[1]!table_weight[WageEUR]*(('F+ , F-'!C$2-[1]!tbl_gk[[#This Row],[WageEUR]])/('F+ , F-'!C$2-'F+ , F-'!C$3))</f>
        <v>7.8241870618836313E-5</v>
      </c>
      <c r="D1081" s="2" cm="1">
        <f t="array" ref="D1081">[1]!table_weight[Crossing]*(('F+ , F-'!D$2-[1]!tbl_gk[[#This Row],[Crossing]])/('F+ , F-'!D$2-'F+ , F-'!D$3))</f>
        <v>3.3625286215233793E-2</v>
      </c>
      <c r="E1081" s="2" cm="1">
        <f t="array" ref="E1081">[1]!table_weight[Finishing]*(('F+ , F-'!E$2-[1]!tbl_gk[[#This Row],[Finishing]])/('F+ , F-'!E$2-'F+ , F-'!E$3))</f>
        <v>1.7968512321265388E-2</v>
      </c>
      <c r="F1081" s="2" cm="1">
        <f t="array" ref="F1081">[1]!table_weight[HeadingAccuracy]*(('F+ , F-'!F$2-[1]!tbl_gk[[#This Row],[HeadingAccuracy]])/('F+ , F-'!F$2-'F+ , F-'!F$3))</f>
        <v>1.1274360672166649E-2</v>
      </c>
      <c r="G1081" s="2" cm="1">
        <f t="array" ref="G1081">[1]!table_weight[ShortPassing]*(('F+ , F-'!G$2-[1]!tbl_gk[[#This Row],[ShortPassing]])/('F+ , F-'!G$2-'F+ , F-'!G$3))</f>
        <v>4.781557995763748E-2</v>
      </c>
      <c r="H1081" s="2" cm="1">
        <f t="array" ref="H1081">[1]!table_weight[Volleys]*(('F+ , F-'!H$2-[1]!tbl_gk[[#This Row],[Volleys]])/('F+ , F-'!H$2-'F+ , F-'!H$3))</f>
        <v>2.3147841959762173E-3</v>
      </c>
      <c r="I1081" s="2" cm="1">
        <f t="array" ref="I1081">[1]!table_weight[Dribbling]*(('F+ , F-'!I$2-[1]!tbl_gk[[#This Row],[Dribbling]])/('F+ , F-'!I$2-'F+ , F-'!I$3))</f>
        <v>1.9557564431309422E-2</v>
      </c>
      <c r="J1081" s="2" cm="1">
        <f t="array" ref="J1081">[1]!table_weight[Curve]*(('F+ , F-'!J$2-[1]!tbl_gk[[#This Row],[Curve]])/('F+ , F-'!J$2-'F+ , F-'!J$3))</f>
        <v>8.112767467802439E-3</v>
      </c>
      <c r="K1081" s="2" cm="1">
        <f t="array" ref="K1081">[1]!table_weight[FKAccuracy]*(('F+ , F-'!K$2-[1]!tbl_gk[[#This Row],[FKAccuracy]])/('F+ , F-'!K$2-'F+ , F-'!K$3))</f>
        <v>9.5832065713416324E-3</v>
      </c>
      <c r="L1081" s="2" cm="1">
        <f t="array" ref="L1081">[1]!table_weight[LongPassing]*(('F+ , F-'!L$2-[1]!tbl_gk[[#This Row],[LongPassing]])/('F+ , F-'!L$2-'F+ , F-'!L$3))</f>
        <v>2.0032691702804539E-2</v>
      </c>
      <c r="M1081" s="2" cm="1">
        <f t="array" ref="M1081">[1]!table_weight[BallControl]*(('F+ , F-'!M$2-[1]!tbl_gk[[#This Row],[BallControl]])/('F+ , F-'!M$2-'F+ , F-'!M$3))</f>
        <v>1.0865313572949679E-2</v>
      </c>
      <c r="N1081" s="2" cm="1">
        <f t="array" ref="N1081">[1]!table_weight[Acceleration]*(('F+ , F-'!N$2-[1]!tbl_gk[[#This Row],[Acceleration]])/('F+ , F-'!N$2-'F+ , F-'!N$3))</f>
        <v>5.8626675495266484E-3</v>
      </c>
      <c r="O1081" s="2" cm="1">
        <f t="array" ref="O1081">[1]!table_weight[SprintSpeed]*(('F+ , F-'!O$2-[1]!tbl_gk[[#This Row],[SprintSpeed]])/('F+ , F-'!O$2-'F+ , F-'!O$3))</f>
        <v>7.8710069972619326E-3</v>
      </c>
      <c r="P1081" s="2" cm="1">
        <f t="array" ref="P1081">[1]!table_weight[Agility]*(('F+ , F-'!P$2-[1]!tbl_gk[[#This Row],[Agility]])/('F+ , F-'!P$2-'F+ , F-'!P$3))</f>
        <v>3.0422878004259103E-3</v>
      </c>
      <c r="Q1081" s="2" cm="1">
        <f t="array" ref="Q1081">[1]!table_weight[Reactions]*(('F+ , F-'!Q$2-[1]!tbl_gk[[#This Row],[Reactions]])/('F+ , F-'!Q$2-'F+ , F-'!Q$3))</f>
        <v>1.5469260002165645E-3</v>
      </c>
      <c r="R1081" s="2" cm="1">
        <f t="array" ref="R1081">[1]!table_weight[Balance]*(('F+ , F-'!R$2-[1]!tbl_gk[[#This Row],[Balance]])/('F+ , F-'!R$2-'F+ , F-'!R$3))</f>
        <v>1.9247126900653719E-3</v>
      </c>
      <c r="S1081" s="2" cm="1">
        <f t="array" ref="S1081">[1]!table_weight[ShotPower]*(('F+ , F-'!S$2-[1]!tbl_gk[[#This Row],[ShotPower]])/('F+ , F-'!S$2-'F+ , F-'!S$3))</f>
        <v>5.9732723886410689E-3</v>
      </c>
      <c r="T1081" s="2" cm="1">
        <f t="array" ref="T1081">[1]!table_weight[Jumping]*(('F+ , F-'!T$2-[1]!tbl_gk[[#This Row],[Jumping]])/('F+ , F-'!T$2-'F+ , F-'!T$3))</f>
        <v>2.1467756656231253E-3</v>
      </c>
      <c r="U1081" s="2" cm="1">
        <f t="array" ref="U1081">[1]!table_weight[Stamina]*(('F+ , F-'!U$2-[1]!tbl_gk[[#This Row],[Stamina]])/('F+ , F-'!U$2-'F+ , F-'!U$3))</f>
        <v>1.3739364259988E-2</v>
      </c>
      <c r="V1081" s="2" cm="1">
        <f t="array" ref="V1081">[1]!table_weight[Strength]*(('F+ , F-'!V$2-[1]!tbl_gk[[#This Row],[Strength]])/('F+ , F-'!V$2-'F+ , F-'!V$3))</f>
        <v>1.7746678835817833E-2</v>
      </c>
      <c r="W1081" s="2" cm="1">
        <f t="array" ref="W1081">[1]!table_weight[LongShots]*(('F+ , F-'!W$2-[1]!tbl_gk[[#This Row],[LongShots]])/('F+ , F-'!W$2-'F+ , F-'!W$3))</f>
        <v>9.86888481601568E-3</v>
      </c>
      <c r="X1081" s="2" cm="1">
        <f t="array" ref="X1081">[1]!table_weight[Aggression]*(('F+ , F-'!X$2-[1]!tbl_gk[[#This Row],[Aggression]])/('F+ , F-'!X$2-'F+ , F-'!X$3))</f>
        <v>1.2169151201703659E-2</v>
      </c>
      <c r="Y1081" s="2" cm="1">
        <f t="array" ref="Y1081">[1]!table_weight[Interceptions]*(('F+ , F-'!Y$2-[1]!tbl_gk[[#This Row],[Interceptions]])/('F+ , F-'!Y$2-'F+ , F-'!Y$3))</f>
        <v>2.3546812894353474E-2</v>
      </c>
      <c r="Z1081" s="2" cm="1">
        <f t="array" ref="Z1081">[1]!table_weight[Positioning]*(('F+ , F-'!Z$2-[1]!tbl_gk[[#This Row],[Positioning]])/('F+ , F-'!Z$2-'F+ , F-'!Z$3))</f>
        <v>1.7746678835817667E-3</v>
      </c>
      <c r="AA1081" s="2" cm="1">
        <f t="array" ref="AA1081">[1]!table_weight[Vision]*(('F+ , F-'!AA$2-[1]!tbl_gk[[#This Row],[Vision]])/('F+ , F-'!AA$2-'F+ , F-'!AA$3))</f>
        <v>2.6974951830443111E-2</v>
      </c>
      <c r="AB1081" s="2" cm="1">
        <f t="array" ref="AB1081">[1]!table_weight[Penalties]*(('F+ , F-'!AB$2-[1]!tbl_gk[[#This Row],[Penalties]])/('F+ , F-'!AB$2-'F+ , F-'!AB$3))</f>
        <v>2.427119311369181E-3</v>
      </c>
      <c r="AC1081" s="2" cm="1">
        <f t="array" ref="AC1081">[1]!table_weight[Composure]*(('F+ , F-'!AC$2-[1]!tbl_gk[[#This Row],[Composure]])/('F+ , F-'!AC$2-'F+ , F-'!AC$3))</f>
        <v>1.5478306353044107E-3</v>
      </c>
      <c r="AD1081" s="2" cm="1">
        <f t="array" ref="AD1081">[1]!table_weight[Marking]*(('F+ , F-'!AD$2-[1]!tbl_gk[[#This Row],[Marking]])/('F+ , F-'!AD$2-'F+ , F-'!AD$3))</f>
        <v>3.1549651263676225E-2</v>
      </c>
      <c r="AE1081" s="2" cm="1">
        <f t="array" ref="AE1081">[1]!table_weight[StandingTackle]*(('F+ , F-'!AE$2-[1]!tbl_gk[[#This Row],[StandingTackle]])/('F+ , F-'!AE$2-'F+ , F-'!AE$3))</f>
        <v>2.241685747682258E-2</v>
      </c>
      <c r="AF1081" s="2" cm="1">
        <f t="array" ref="AF1081">[1]!table_weight[SlidingTackle]*(('F+ , F-'!AF$2-[1]!tbl_gk[[#This Row],[SlidingTackle]])/('F+ , F-'!AF$2-'F+ , F-'!AF$3))</f>
        <v>5.230600077925268E-3</v>
      </c>
      <c r="AG1081" s="2" cm="1">
        <f t="array" ref="AG1081">[1]!table_weight[GKDiving]*(('F+ , F-'!AG$2-[1]!tbl_gk[[#This Row],[GKDiving]])/('F+ , F-'!AG$2-'F+ , F-'!AG$3))</f>
        <v>4.0994828110739248E-2</v>
      </c>
      <c r="AH1081" s="2" cm="1">
        <f t="array" ref="AH1081">[1]!table_weight[GKHandling]*(('F+ , F-'!AH$2-[1]!tbl_gk[[#This Row],[GKHandling]])/('F+ , F-'!AH$2-'F+ , F-'!AH$3))</f>
        <v>4.6341979603444362E-2</v>
      </c>
      <c r="AI1081" s="2" cm="1">
        <f t="array" ref="AI1081">[1]!table_weight[GKKicking]*(('F+ , F-'!AI$2-[1]!tbl_gk[[#This Row],[GKKicking]])/('F+ , F-'!AI$2-'F+ , F-'!AI$3))</f>
        <v>2.6832978399756596E-2</v>
      </c>
      <c r="AJ1081" s="2" cm="1">
        <f t="array" ref="AJ1081">[1]!table_weight[GKPositioning]*(('F+ , F-'!AJ$2-[1]!tbl_gk[[#This Row],[GKPositioning]])/('F+ , F-'!AJ$2-'F+ , F-'!AJ$3))</f>
        <v>1.6397931244295699E-2</v>
      </c>
      <c r="AK1081" s="2" cm="1">
        <f t="array" ref="AK1081">[1]!table_weight[GKReflexes]*(('F+ , F-'!AK$2-[1]!tbl_gk[[#This Row],[GKReflexes]])/('F+ , F-'!AK$2-'F+ , F-'!AK$3))</f>
        <v>4.3727816651455198E-2</v>
      </c>
    </row>
    <row r="1082" spans="1:37" x14ac:dyDescent="0.55000000000000004">
      <c r="A1082" s="7">
        <f>[1]!tbl_gk[[#This Row],[ID]]</f>
        <v>241327</v>
      </c>
      <c r="B1082" s="1" cm="1">
        <f t="array" ref="B1082">[1]!table_weight[ValueEUR]*(('F+ , F-'!B$2-[1]!tbl_gk[[#This Row],[ValueEUR]])/('F+ , F-'!B$2-'F+ , F-'!B$3))</f>
        <v>4.9695022046554962E-5</v>
      </c>
      <c r="C1082" s="1" cm="1">
        <f t="array" ref="C1082">[1]!table_weight[WageEUR]*(('F+ , F-'!C$2-[1]!tbl_gk[[#This Row],[WageEUR]])/('F+ , F-'!C$2-'F+ , F-'!C$3))</f>
        <v>2.3472561185650898E-4</v>
      </c>
      <c r="D1082" s="1" cm="1">
        <f t="array" ref="D1082">[1]!table_weight[Crossing]*(('F+ , F-'!D$2-[1]!tbl_gk[[#This Row],[Crossing]])/('F+ , F-'!D$2-'F+ , F-'!D$3))</f>
        <v>3.3625286215233793E-2</v>
      </c>
      <c r="E1082" s="1" cm="1">
        <f t="array" ref="E1082">[1]!table_weight[Finishing]*(('F+ , F-'!E$2-[1]!tbl_gk[[#This Row],[Finishing]])/('F+ , F-'!E$2-'F+ , F-'!E$3))</f>
        <v>2.1961515059324362E-2</v>
      </c>
      <c r="F1082" s="1" cm="1">
        <f t="array" ref="F1082">[1]!table_weight[HeadingAccuracy]*(('F+ , F-'!F$2-[1]!tbl_gk[[#This Row],[HeadingAccuracy]])/('F+ , F-'!F$2-'F+ , F-'!F$3))</f>
        <v>1.08567917583827E-2</v>
      </c>
      <c r="G1082" s="1" cm="1">
        <f t="array" ref="G1082">[1]!table_weight[ShortPassing]*(('F+ , F-'!G$2-[1]!tbl_gk[[#This Row],[ShortPassing]])/('F+ , F-'!G$2-'F+ , F-'!G$3))</f>
        <v>6.3285326414520199E-2</v>
      </c>
      <c r="H1082" s="1" cm="1">
        <f t="array" ref="H1082">[1]!table_weight[Volleys]*(('F+ , F-'!H$2-[1]!tbl_gk[[#This Row],[Volleys]])/('F+ , F-'!H$2-'F+ , F-'!H$3))</f>
        <v>1.9675665665797848E-3</v>
      </c>
      <c r="I1082" s="1" cm="1">
        <f t="array" ref="I1082">[1]!table_weight[Dribbling]*(('F+ , F-'!I$2-[1]!tbl_gk[[#This Row],[Dribbling]])/('F+ , F-'!I$2-'F+ , F-'!I$3))</f>
        <v>1.8579686209743949E-2</v>
      </c>
      <c r="J1082" s="1" cm="1">
        <f t="array" ref="J1082">[1]!table_weight[Curve]*(('F+ , F-'!J$2-[1]!tbl_gk[[#This Row],[Curve]])/('F+ , F-'!J$2-'F+ , F-'!J$3))</f>
        <v>9.6339113680153961E-3</v>
      </c>
      <c r="K1082" s="1" cm="1">
        <f t="array" ref="K1082">[1]!table_weight[FKAccuracy]*(('F+ , F-'!K$2-[1]!tbl_gk[[#This Row],[FKAccuracy]])/('F+ , F-'!K$2-'F+ , F-'!K$3))</f>
        <v>9.7353209613629272E-3</v>
      </c>
      <c r="L1082" s="1" cm="1">
        <f t="array" ref="L1082">[1]!table_weight[LongPassing]*(('F+ , F-'!L$2-[1]!tbl_gk[[#This Row],[LongPassing]])/('F+ , F-'!L$2-'F+ , F-'!L$3))</f>
        <v>2.1115539902956136E-2</v>
      </c>
      <c r="M1082" s="1" cm="1">
        <f t="array" ref="M1082">[1]!table_weight[BallControl]*(('F+ , F-'!M$2-[1]!tbl_gk[[#This Row],[BallControl]])/('F+ , F-'!M$2-'F+ , F-'!M$3))</f>
        <v>1.5211439002129552E-2</v>
      </c>
      <c r="N1082" s="1" cm="1">
        <f t="array" ref="N1082">[1]!table_weight[Acceleration]*(('F+ , F-'!N$2-[1]!tbl_gk[[#This Row],[Acceleration]])/('F+ , F-'!N$2-'F+ , F-'!N$3))</f>
        <v>8.7940013242899726E-3</v>
      </c>
      <c r="O1082" s="1" cm="1">
        <f t="array" ref="O1082">[1]!table_weight[SprintSpeed]*(('F+ , F-'!O$2-[1]!tbl_gk[[#This Row],[SprintSpeed]])/('F+ , F-'!O$2-'F+ , F-'!O$3))</f>
        <v>8.7143291755399956E-3</v>
      </c>
      <c r="P1082" s="1" cm="1">
        <f t="array" ref="P1082">[1]!table_weight[Agility]*(('F+ , F-'!P$2-[1]!tbl_gk[[#This Row],[Agility]])/('F+ , F-'!P$2-'F+ , F-'!P$3))</f>
        <v>4.4464206313917145E-3</v>
      </c>
      <c r="Q1082" s="1" cm="1">
        <f t="array" ref="Q1082">[1]!table_weight[Reactions]*(('F+ , F-'!Q$2-[1]!tbl_gk[[#This Row],[Reactions]])/('F+ , F-'!Q$2-'F+ , F-'!Q$3))</f>
        <v>1.6500544002310022E-3</v>
      </c>
      <c r="R1082" s="1" cm="1">
        <f t="array" ref="R1082">[1]!table_weight[Balance]*(('F+ , F-'!R$2-[1]!tbl_gk[[#This Row],[Balance]])/('F+ , F-'!R$2-'F+ , F-'!R$3))</f>
        <v>2.2351502207210773E-3</v>
      </c>
      <c r="S1082" s="1" cm="1">
        <f t="array" ref="S1082">[1]!table_weight[ShotPower]*(('F+ , F-'!S$2-[1]!tbl_gk[[#This Row],[ShotPower]])/('F+ , F-'!S$2-'F+ , F-'!S$3))</f>
        <v>8.3106398450658349E-3</v>
      </c>
      <c r="T1082" s="1" cm="1">
        <f t="array" ref="T1082">[1]!table_weight[Jumping]*(('F+ , F-'!T$2-[1]!tbl_gk[[#This Row],[Jumping]])/('F+ , F-'!T$2-'F+ , F-'!T$3))</f>
        <v>2.5761307987477505E-3</v>
      </c>
      <c r="U1082" s="1" cm="1">
        <f t="array" ref="U1082">[1]!table_weight[Stamina]*(('F+ , F-'!U$2-[1]!tbl_gk[[#This Row],[Stamina]])/('F+ , F-'!U$2-'F+ , F-'!U$3))</f>
        <v>1.4598074526237249E-2</v>
      </c>
      <c r="V1082" s="1" cm="1">
        <f t="array" ref="V1082">[1]!table_weight[Strength]*(('F+ , F-'!V$2-[1]!tbl_gk[[#This Row],[Strength]])/('F+ , F-'!V$2-'F+ , F-'!V$3))</f>
        <v>2.1296014602981403E-2</v>
      </c>
      <c r="W1082" s="1" cm="1">
        <f t="array" ref="W1082">[1]!table_weight[LongShots]*(('F+ , F-'!W$2-[1]!tbl_gk[[#This Row],[LongShots]])/('F+ , F-'!W$2-'F+ , F-'!W$3))</f>
        <v>9.86888481601568E-3</v>
      </c>
      <c r="X1082" s="1" cm="1">
        <f t="array" ref="X1082">[1]!table_weight[Aggression]*(('F+ , F-'!X$2-[1]!tbl_gk[[#This Row],[Aggression]])/('F+ , F-'!X$2-'F+ , F-'!X$3))</f>
        <v>1.642835412229994E-2</v>
      </c>
      <c r="Y1082" s="1" cm="1">
        <f t="array" ref="Y1082">[1]!table_weight[Interceptions]*(('F+ , F-'!Y$2-[1]!tbl_gk[[#This Row],[Interceptions]])/('F+ , F-'!Y$2-'F+ , F-'!Y$3))</f>
        <v>2.2854259573931314E-2</v>
      </c>
      <c r="Z1082" s="1" cm="1">
        <f t="array" ref="Z1082">[1]!table_weight[Positioning]*(('F+ , F-'!Z$2-[1]!tbl_gk[[#This Row],[Positioning]])/('F+ , F-'!Z$2-'F+ , F-'!Z$3))</f>
        <v>2.0704458641787279E-3</v>
      </c>
      <c r="AA1082" s="1" cm="1">
        <f t="array" ref="AA1082">[1]!table_weight[Vision]*(('F+ , F-'!AA$2-[1]!tbl_gk[[#This Row],[Vision]])/('F+ , F-'!AA$2-'F+ , F-'!AA$3))</f>
        <v>1.2777608761788841E-2</v>
      </c>
      <c r="AB1082" s="1" cm="1">
        <f t="array" ref="AB1082">[1]!table_weight[Penalties]*(('F+ , F-'!AB$2-[1]!tbl_gk[[#This Row],[Penalties]])/('F+ , F-'!AB$2-'F+ , F-'!AB$3))</f>
        <v>2.5054134827036706E-3</v>
      </c>
      <c r="AC1082" s="1" cm="1">
        <f t="array" ref="AC1082">[1]!table_weight[Composure]*(('F+ , F-'!AC$2-[1]!tbl_gk[[#This Row],[Composure]])/('F+ , F-'!AC$2-'F+ , F-'!AC$3))</f>
        <v>2.3484326880480709E-3</v>
      </c>
      <c r="AD1082" s="1" cm="1">
        <f t="array" ref="AD1082">[1]!table_weight[Marking]*(('F+ , F-'!AD$2-[1]!tbl_gk[[#This Row],[Marking]])/('F+ , F-'!AD$2-'F+ , F-'!AD$3))</f>
        <v>1.41973430686543E-2</v>
      </c>
      <c r="AE1082" s="1" cm="1">
        <f t="array" ref="AE1082">[1]!table_weight[StandingTackle]*(('F+ , F-'!AE$2-[1]!tbl_gk[[#This Row],[StandingTackle]])/('F+ , F-'!AE$2-'F+ , F-'!AE$3))</f>
        <v>2.6900228972187096E-2</v>
      </c>
      <c r="AF1082" s="1" cm="1">
        <f t="array" ref="AF1082">[1]!table_weight[SlidingTackle]*(('F+ , F-'!AF$2-[1]!tbl_gk[[#This Row],[SlidingTackle]])/('F+ , F-'!AF$2-'F+ , F-'!AF$3))</f>
        <v>9.7139715732897855E-3</v>
      </c>
      <c r="AG1082" s="1" cm="1">
        <f t="array" ref="AG1082">[1]!table_weight[GKDiving]*(('F+ , F-'!AG$2-[1]!tbl_gk[[#This Row],[GKDiving]])/('F+ , F-'!AG$2-'F+ , F-'!AG$3))</f>
        <v>5.6367888652266468E-2</v>
      </c>
      <c r="AH1082" s="1" cm="1">
        <f t="array" ref="AH1082">[1]!table_weight[GKHandling]*(('F+ , F-'!AH$2-[1]!tbl_gk[[#This Row],[GKHandling]])/('F+ , F-'!AH$2-'F+ , F-'!AH$3))</f>
        <v>6.773058557426484E-2</v>
      </c>
      <c r="AI1082" s="1" cm="1">
        <f t="array" ref="AI1082">[1]!table_weight[GKKicking]*(('F+ , F-'!AI$2-[1]!tbl_gk[[#This Row],[GKKicking]])/('F+ , F-'!AI$2-'F+ , F-'!AI$3))</f>
        <v>3.7566169759659242E-2</v>
      </c>
      <c r="AJ1082" s="1" cm="1">
        <f t="array" ref="AJ1082">[1]!table_weight[GKPositioning]*(('F+ , F-'!AJ$2-[1]!tbl_gk[[#This Row],[GKPositioning]])/('F+ , F-'!AJ$2-'F+ , F-'!AJ$3))</f>
        <v>2.4596896866443549E-2</v>
      </c>
      <c r="AK1082" s="1" cm="1">
        <f t="array" ref="AK1082">[1]!table_weight[GKReflexes]*(('F+ , F-'!AK$2-[1]!tbl_gk[[#This Row],[GKReflexes]])/('F+ , F-'!AK$2-'F+ , F-'!AK$3))</f>
        <v>5.8303755535273602E-2</v>
      </c>
    </row>
    <row r="1083" spans="1:37" x14ac:dyDescent="0.55000000000000004">
      <c r="A1083" s="8">
        <f>[1]!tbl_gk[[#This Row],[ID]]</f>
        <v>241388</v>
      </c>
      <c r="B1083" s="2" cm="1">
        <f t="array" ref="B1083">[1]!table_weight[ValueEUR]*(('F+ , F-'!B$2-[1]!tbl_gk[[#This Row],[ValueEUR]])/('F+ , F-'!B$2-'F+ , F-'!B$3))</f>
        <v>1.7470423899596343E-4</v>
      </c>
      <c r="C1083" s="2" cm="1">
        <f t="array" ref="C1083">[1]!table_weight[WageEUR]*(('F+ , F-'!C$2-[1]!tbl_gk[[#This Row],[WageEUR]])/('F+ , F-'!C$2-'F+ , F-'!C$3))</f>
        <v>2.3472561185650898E-4</v>
      </c>
      <c r="D1083" s="2" cm="1">
        <f t="array" ref="D1083">[1]!table_weight[Crossing]*(('F+ , F-'!D$2-[1]!tbl_gk[[#This Row],[Crossing]])/('F+ , F-'!D$2-'F+ , F-'!D$3))</f>
        <v>3.5866971962916043E-2</v>
      </c>
      <c r="E1083" s="2" cm="1">
        <f t="array" ref="E1083">[1]!table_weight[Finishing]*(('F+ , F-'!E$2-[1]!tbl_gk[[#This Row],[Finishing]])/('F+ , F-'!E$2-'F+ , F-'!E$3))</f>
        <v>1.7968512321265388E-2</v>
      </c>
      <c r="F1083" s="2" cm="1">
        <f t="array" ref="F1083">[1]!table_weight[HeadingAccuracy]*(('F+ , F-'!F$2-[1]!tbl_gk[[#This Row],[HeadingAccuracy]])/('F+ , F-'!F$2-'F+ , F-'!F$3))</f>
        <v>1.1274360672166649E-2</v>
      </c>
      <c r="G1083" s="2" cm="1">
        <f t="array" ref="G1083">[1]!table_weight[ShortPassing]*(('F+ , F-'!G$2-[1]!tbl_gk[[#This Row],[ShortPassing]])/('F+ , F-'!G$2-'F+ , F-'!G$3))</f>
        <v>6.3285326414520199E-2</v>
      </c>
      <c r="H1083" s="2" cm="1">
        <f t="array" ref="H1083">[1]!table_weight[Volleys]*(('F+ , F-'!H$2-[1]!tbl_gk[[#This Row],[Volleys]])/('F+ , F-'!H$2-'F+ , F-'!H$3))</f>
        <v>2.3147841959762173E-3</v>
      </c>
      <c r="I1083" s="2" cm="1">
        <f t="array" ref="I1083">[1]!table_weight[Dribbling]*(('F+ , F-'!I$2-[1]!tbl_gk[[#This Row],[Dribbling]])/('F+ , F-'!I$2-'F+ , F-'!I$3))</f>
        <v>1.9557564431309422E-2</v>
      </c>
      <c r="J1083" s="2" cm="1">
        <f t="array" ref="J1083">[1]!table_weight[Curve]*(('F+ , F-'!J$2-[1]!tbl_gk[[#This Row],[Curve]])/('F+ , F-'!J$2-'F+ , F-'!J$3))</f>
        <v>9.6339113680153961E-3</v>
      </c>
      <c r="K1083" s="2" cm="1">
        <f t="array" ref="K1083">[1]!table_weight[FKAccuracy]*(('F+ , F-'!K$2-[1]!tbl_gk[[#This Row],[FKAccuracy]])/('F+ , F-'!K$2-'F+ , F-'!K$3))</f>
        <v>1.0039549741405519E-2</v>
      </c>
      <c r="L1083" s="2" cm="1">
        <f t="array" ref="L1083">[1]!table_weight[LongPassing]*(('F+ , F-'!L$2-[1]!tbl_gk[[#This Row],[LongPassing]])/('F+ , F-'!L$2-'F+ , F-'!L$3))</f>
        <v>2.5988356803638323E-2</v>
      </c>
      <c r="M1083" s="2" cm="1">
        <f t="array" ref="M1083">[1]!table_weight[BallControl]*(('F+ , F-'!M$2-[1]!tbl_gk[[#This Row],[BallControl]])/('F+ , F-'!M$2-'F+ , F-'!M$3))</f>
        <v>1.4342213916293577E-2</v>
      </c>
      <c r="N1083" s="2" cm="1">
        <f t="array" ref="N1083">[1]!table_weight[Acceleration]*(('F+ , F-'!N$2-[1]!tbl_gk[[#This Row],[Acceleration]])/('F+ , F-'!N$2-'F+ , F-'!N$3))</f>
        <v>7.666565257073309E-3</v>
      </c>
      <c r="O1083" s="2" cm="1">
        <f t="array" ref="O1083">[1]!table_weight[SprintSpeed]*(('F+ , F-'!O$2-[1]!tbl_gk[[#This Row],[SprintSpeed]])/('F+ , F-'!O$2-'F+ , F-'!O$3))</f>
        <v>9.2765439610587065E-3</v>
      </c>
      <c r="P1083" s="2" cm="1">
        <f t="array" ref="P1083">[1]!table_weight[Agility]*(('F+ , F-'!P$2-[1]!tbl_gk[[#This Row],[Agility]])/('F+ , F-'!P$2-'F+ , F-'!P$3))</f>
        <v>4.4464206313917145E-3</v>
      </c>
      <c r="Q1083" s="2" cm="1">
        <f t="array" ref="Q1083">[1]!table_weight[Reactions]*(('F+ , F-'!Q$2-[1]!tbl_gk[[#This Row],[Reactions]])/('F+ , F-'!Q$2-'F+ , F-'!Q$3))</f>
        <v>2.1656964003031903E-3</v>
      </c>
      <c r="R1083" s="2" cm="1">
        <f t="array" ref="R1083">[1]!table_weight[Balance]*(('F+ , F-'!R$2-[1]!tbl_gk[[#This Row],[Balance]])/('F+ , F-'!R$2-'F+ , F-'!R$3))</f>
        <v>2.6076752575079228E-3</v>
      </c>
      <c r="S1083" s="2" cm="1">
        <f t="array" ref="S1083">[1]!table_weight[ShotPower]*(('F+ , F-'!S$2-[1]!tbl_gk[[#This Row],[ShotPower]])/('F+ , F-'!S$2-'F+ , F-'!S$3))</f>
        <v>5.1941499031661464E-3</v>
      </c>
      <c r="T1083" s="2" cm="1">
        <f t="array" ref="T1083">[1]!table_weight[Jumping]*(('F+ , F-'!T$2-[1]!tbl_gk[[#This Row],[Jumping]])/('F+ , F-'!T$2-'F+ , F-'!T$3))</f>
        <v>4.3794223578711763E-3</v>
      </c>
      <c r="U1083" s="2" cm="1">
        <f t="array" ref="U1083">[1]!table_weight[Stamina]*(('F+ , F-'!U$2-[1]!tbl_gk[[#This Row],[Stamina]])/('F+ , F-'!U$2-'F+ , F-'!U$3))</f>
        <v>1.5456784792486501E-2</v>
      </c>
      <c r="V1083" s="2" cm="1">
        <f t="array" ref="V1083">[1]!table_weight[Strength]*(('F+ , F-'!V$2-[1]!tbl_gk[[#This Row],[Strength]])/('F+ , F-'!V$2-'F+ , F-'!V$3))</f>
        <v>9.7606733596998074E-3</v>
      </c>
      <c r="W1083" s="2" cm="1">
        <f t="array" ref="W1083">[1]!table_weight[LongShots]*(('F+ , F-'!W$2-[1]!tbl_gk[[#This Row],[LongShots]])/('F+ , F-'!W$2-'F+ , F-'!W$3))</f>
        <v>9.3494698256990638E-3</v>
      </c>
      <c r="X1083" s="2" cm="1">
        <f t="array" ref="X1083">[1]!table_weight[Aggression]*(('F+ , F-'!X$2-[1]!tbl_gk[[#This Row],[Aggression]])/('F+ , F-'!X$2-'F+ , F-'!X$3))</f>
        <v>9.7353209613629272E-3</v>
      </c>
      <c r="Y1083" s="2" cm="1">
        <f t="array" ref="Y1083">[1]!table_weight[Interceptions]*(('F+ , F-'!Y$2-[1]!tbl_gk[[#This Row],[Interceptions]])/('F+ , F-'!Y$2-'F+ , F-'!Y$3))</f>
        <v>2.2854259573931314E-2</v>
      </c>
      <c r="Z1083" s="2" cm="1">
        <f t="array" ref="Z1083">[1]!table_weight[Positioning]*(('F+ , F-'!Z$2-[1]!tbl_gk[[#This Row],[Positioning]])/('F+ , F-'!Z$2-'F+ , F-'!Z$3))</f>
        <v>1.9225568738802474E-3</v>
      </c>
      <c r="AA1083" s="2" cm="1">
        <f t="array" ref="AA1083">[1]!table_weight[Vision]*(('F+ , F-'!AA$2-[1]!tbl_gk[[#This Row],[Vision]])/('F+ , F-'!AA$2-'F+ , F-'!AA$3))</f>
        <v>3.0524287597606677E-2</v>
      </c>
      <c r="AB1083" s="2" cm="1">
        <f t="array" ref="AB1083">[1]!table_weight[Penalties]*(('F+ , F-'!AB$2-[1]!tbl_gk[[#This Row],[Penalties]])/('F+ , F-'!AB$2-'F+ , F-'!AB$3))</f>
        <v>2.3096780543674466E-3</v>
      </c>
      <c r="AC1083" s="2" cm="1">
        <f t="array" ref="AC1083">[1]!table_weight[Composure]*(('F+ , F-'!AC$2-[1]!tbl_gk[[#This Row],[Composure]])/('F+ , F-'!AC$2-'F+ , F-'!AC$3))</f>
        <v>2.4551796284138926E-3</v>
      </c>
      <c r="AD1083" s="2" cm="1">
        <f t="array" ref="AD1083">[1]!table_weight[Marking]*(('F+ , F-'!AD$2-[1]!tbl_gk[[#This Row],[Marking]])/('F+ , F-'!AD$2-'F+ , F-'!AD$3))</f>
        <v>3.1549651263676225E-2</v>
      </c>
      <c r="AE1083" s="2" cm="1">
        <f t="array" ref="AE1083">[1]!table_weight[StandingTackle]*(('F+ , F-'!AE$2-[1]!tbl_gk[[#This Row],[StandingTackle]])/('F+ , F-'!AE$2-'F+ , F-'!AE$3))</f>
        <v>2.9141914719869356E-2</v>
      </c>
      <c r="AF1083" s="2" cm="1">
        <f t="array" ref="AF1083">[1]!table_weight[SlidingTackle]*(('F+ , F-'!AF$2-[1]!tbl_gk[[#This Row],[SlidingTackle]])/('F+ , F-'!AF$2-'F+ , F-'!AF$3))</f>
        <v>1.0461200155850536E-2</v>
      </c>
      <c r="AG1083" s="2" cm="1">
        <f t="array" ref="AG1083">[1]!table_weight[GKDiving]*(('F+ , F-'!AG$2-[1]!tbl_gk[[#This Row],[GKDiving]])/('F+ , F-'!AG$2-'F+ , F-'!AG$3))</f>
        <v>4.4411063786634182E-2</v>
      </c>
      <c r="AH1083" s="2" cm="1">
        <f t="array" ref="AH1083">[1]!table_weight[GKHandling]*(('F+ , F-'!AH$2-[1]!tbl_gk[[#This Row],[GKHandling]])/('F+ , F-'!AH$2-'F+ , F-'!AH$3))</f>
        <v>4.6341979603444362E-2</v>
      </c>
      <c r="AI1083" s="2" cm="1">
        <f t="array" ref="AI1083">[1]!table_weight[GKKicking]*(('F+ , F-'!AI$2-[1]!tbl_gk[[#This Row],[GKKicking]])/('F+ , F-'!AI$2-'F+ , F-'!AI$3))</f>
        <v>2.414968055978094E-2</v>
      </c>
      <c r="AJ1083" s="2" cm="1">
        <f t="array" ref="AJ1083">[1]!table_weight[GKPositioning]*(('F+ , F-'!AJ$2-[1]!tbl_gk[[#This Row],[GKPositioning]])/('F+ , F-'!AJ$2-'F+ , F-'!AJ$3))</f>
        <v>1.8290000234022125E-2</v>
      </c>
      <c r="AK1083" s="2" cm="1">
        <f t="array" ref="AK1083">[1]!table_weight[GKReflexes]*(('F+ , F-'!AK$2-[1]!tbl_gk[[#This Row],[GKReflexes]])/('F+ , F-'!AK$2-'F+ , F-'!AK$3))</f>
        <v>4.7371801372409796E-2</v>
      </c>
    </row>
    <row r="1084" spans="1:37" x14ac:dyDescent="0.55000000000000004">
      <c r="A1084" s="7">
        <f>[1]!tbl_gk[[#This Row],[ID]]</f>
        <v>241525</v>
      </c>
      <c r="B1084" s="1" cm="1">
        <f t="array" ref="B1084">[1]!table_weight[ValueEUR]*(('F+ , F-'!B$2-[1]!tbl_gk[[#This Row],[ValueEUR]])/('F+ , F-'!B$2-'F+ , F-'!B$3))</f>
        <v>9.7538055693859437E-5</v>
      </c>
      <c r="C1084" s="1" cm="1">
        <f t="array" ref="C1084">[1]!table_weight[WageEUR]*(('F+ , F-'!C$2-[1]!tbl_gk[[#This Row],[WageEUR]])/('F+ , F-'!C$2-'F+ , F-'!C$3))</f>
        <v>7.0417683556952691E-4</v>
      </c>
      <c r="D1084" s="1" cm="1">
        <f t="array" ref="D1084">[1]!table_weight[Crossing]*(('F+ , F-'!D$2-[1]!tbl_gk[[#This Row],[Crossing]])/('F+ , F-'!D$2-'F+ , F-'!D$3))</f>
        <v>3.5866971962916043E-2</v>
      </c>
      <c r="E1084" s="1" cm="1">
        <f t="array" ref="E1084">[1]!table_weight[Finishing]*(('F+ , F-'!E$2-[1]!tbl_gk[[#This Row],[Finishing]])/('F+ , F-'!E$2-'F+ , F-'!E$3))</f>
        <v>1.59720109522359E-2</v>
      </c>
      <c r="F1084" s="1" cm="1">
        <f t="array" ref="F1084">[1]!table_weight[HeadingAccuracy]*(('F+ , F-'!F$2-[1]!tbl_gk[[#This Row],[HeadingAccuracy]])/('F+ , F-'!F$2-'F+ , F-'!F$3))</f>
        <v>1.1691929585950599E-2</v>
      </c>
      <c r="G1084" s="1" cm="1">
        <f t="array" ref="G1084">[1]!table_weight[ShortPassing]*(('F+ , F-'!G$2-[1]!tbl_gk[[#This Row],[ShortPassing]])/('F+ , F-'!G$2-'F+ , F-'!G$3))</f>
        <v>6.4691667001509537E-2</v>
      </c>
      <c r="H1084" s="1" cm="1">
        <f t="array" ref="H1084">[1]!table_weight[Volleys]*(('F+ , F-'!H$2-[1]!tbl_gk[[#This Row],[Volleys]])/('F+ , F-'!H$2-'F+ , F-'!H$3))</f>
        <v>1.9675665665797848E-3</v>
      </c>
      <c r="I1084" s="1" cm="1">
        <f t="array" ref="I1084">[1]!table_weight[Dribbling]*(('F+ , F-'!I$2-[1]!tbl_gk[[#This Row],[Dribbling]])/('F+ , F-'!I$2-'F+ , F-'!I$3))</f>
        <v>1.6623929766613008E-2</v>
      </c>
      <c r="J1084" s="1" cm="1">
        <f t="array" ref="J1084">[1]!table_weight[Curve]*(('F+ , F-'!J$2-[1]!tbl_gk[[#This Row],[Curve]])/('F+ , F-'!J$2-'F+ , F-'!J$3))</f>
        <v>9.4648953791028455E-3</v>
      </c>
      <c r="K1084" s="1" cm="1">
        <f t="array" ref="K1084">[1]!table_weight[FKAccuracy]*(('F+ , F-'!K$2-[1]!tbl_gk[[#This Row],[FKAccuracy]])/('F+ , F-'!K$2-'F+ , F-'!K$3))</f>
        <v>9.2789777912990392E-3</v>
      </c>
      <c r="L1084" s="1" cm="1">
        <f t="array" ref="L1084">[1]!table_weight[LongPassing]*(('F+ , F-'!L$2-[1]!tbl_gk[[#This Row],[LongPassing]])/('F+ , F-'!L$2-'F+ , F-'!L$3))</f>
        <v>2.5446932703562523E-2</v>
      </c>
      <c r="M1084" s="1" cm="1">
        <f t="array" ref="M1084">[1]!table_weight[BallControl]*(('F+ , F-'!M$2-[1]!tbl_gk[[#This Row],[BallControl]])/('F+ , F-'!M$2-'F+ , F-'!M$3))</f>
        <v>1.3038376287539614E-2</v>
      </c>
      <c r="N1084" s="1" cm="1">
        <f t="array" ref="N1084">[1]!table_weight[Acceleration]*(('F+ , F-'!N$2-[1]!tbl_gk[[#This Row],[Acceleration]])/('F+ , F-'!N$2-'F+ , F-'!N$3))</f>
        <v>9.0194885377333049E-3</v>
      </c>
      <c r="O1084" s="1" cm="1">
        <f t="array" ref="O1084">[1]!table_weight[SprintSpeed]*(('F+ , F-'!O$2-[1]!tbl_gk[[#This Row],[SprintSpeed]])/('F+ , F-'!O$2-'F+ , F-'!O$3))</f>
        <v>1.2649832674170962E-2</v>
      </c>
      <c r="P1084" s="1" cm="1">
        <f t="array" ref="P1084">[1]!table_weight[Agility]*(('F+ , F-'!P$2-[1]!tbl_gk[[#This Row],[Agility]])/('F+ , F-'!P$2-'F+ , F-'!P$3))</f>
        <v>4.3294095621445646E-3</v>
      </c>
      <c r="Q1084" s="1" cm="1">
        <f t="array" ref="Q1084">[1]!table_weight[Reactions]*(('F+ , F-'!Q$2-[1]!tbl_gk[[#This Row],[Reactions]])/('F+ , F-'!Q$2-'F+ , F-'!Q$3))</f>
        <v>2.1141322002959716E-3</v>
      </c>
      <c r="R1084" s="1" cm="1">
        <f t="array" ref="R1084">[1]!table_weight[Balance]*(('F+ , F-'!R$2-[1]!tbl_gk[[#This Row],[Balance]])/('F+ , F-'!R$2-'F+ , F-'!R$3))</f>
        <v>2.2351502207210773E-3</v>
      </c>
      <c r="S1084" s="1" cm="1">
        <f t="array" ref="S1084">[1]!table_weight[ShotPower]*(('F+ , F-'!S$2-[1]!tbl_gk[[#This Row],[ShotPower]])/('F+ , F-'!S$2-'F+ , F-'!S$3))</f>
        <v>7.271809864432606E-3</v>
      </c>
      <c r="T1084" s="1" cm="1">
        <f t="array" ref="T1084">[1]!table_weight[Jumping]*(('F+ , F-'!T$2-[1]!tbl_gk[[#This Row],[Jumping]])/('F+ , F-'!T$2-'F+ , F-'!T$3))</f>
        <v>3.4348410649970005E-3</v>
      </c>
      <c r="U1084" s="1" cm="1">
        <f t="array" ref="U1084">[1]!table_weight[Stamina]*(('F+ , F-'!U$2-[1]!tbl_gk[[#This Row],[Stamina]])/('F+ , F-'!U$2-'F+ , F-'!U$3))</f>
        <v>1.8032915591234249E-2</v>
      </c>
      <c r="V1084" s="1" cm="1">
        <f t="array" ref="V1084">[1]!table_weight[Strength]*(('F+ , F-'!V$2-[1]!tbl_gk[[#This Row],[Strength]])/('F+ , F-'!V$2-'F+ , F-'!V$3))</f>
        <v>4.7916032856708153E-2</v>
      </c>
      <c r="W1084" s="1" cm="1">
        <f t="array" ref="W1084">[1]!table_weight[LongShots]*(('F+ , F-'!W$2-[1]!tbl_gk[[#This Row],[LongShots]])/('F+ , F-'!W$2-'F+ , F-'!W$3))</f>
        <v>1.0388299806332293E-2</v>
      </c>
      <c r="X1084" s="1" cm="1">
        <f t="array" ref="X1084">[1]!table_weight[Aggression]*(('F+ , F-'!X$2-[1]!tbl_gk[[#This Row],[Aggression]])/('F+ , F-'!X$2-'F+ , F-'!X$3))</f>
        <v>1.7645269242470306E-2</v>
      </c>
      <c r="Y1084" s="1" cm="1">
        <f t="array" ref="Y1084">[1]!table_weight[Interceptions]*(('F+ , F-'!Y$2-[1]!tbl_gk[[#This Row],[Interceptions]])/('F+ , F-'!Y$2-'F+ , F-'!Y$3))</f>
        <v>2.2161706253509151E-2</v>
      </c>
      <c r="Z1084" s="1" cm="1">
        <f t="array" ref="Z1084">[1]!table_weight[Positioning]*(('F+ , F-'!Z$2-[1]!tbl_gk[[#This Row],[Positioning]])/('F+ , F-'!Z$2-'F+ , F-'!Z$3))</f>
        <v>2.3662238447756888E-3</v>
      </c>
      <c r="AA1084" s="1" cm="1">
        <f t="array" ref="AA1084">[1]!table_weight[Vision]*(('F+ , F-'!AA$2-[1]!tbl_gk[[#This Row],[Vision]])/('F+ , F-'!AA$2-'F+ , F-'!AA$3))</f>
        <v>2.9104553290741252E-2</v>
      </c>
      <c r="AB1084" s="1" cm="1">
        <f t="array" ref="AB1084">[1]!table_weight[Penalties]*(('F+ , F-'!AB$2-[1]!tbl_gk[[#This Row],[Penalties]])/('F+ , F-'!AB$2-'F+ , F-'!AB$3))</f>
        <v>2.2313838830329571E-3</v>
      </c>
      <c r="AC1084" s="1" cm="1">
        <f t="array" ref="AC1084">[1]!table_weight[Composure]*(('F+ , F-'!AC$2-[1]!tbl_gk[[#This Row],[Composure]])/('F+ , F-'!AC$2-'F+ , F-'!AC$3))</f>
        <v>2.0815653371335178E-3</v>
      </c>
      <c r="AD1084" s="1" cm="1">
        <f t="array" ref="AD1084">[1]!table_weight[Marking]*(('F+ , F-'!AD$2-[1]!tbl_gk[[#This Row],[Marking]])/('F+ , F-'!AD$2-'F+ , F-'!AD$3))</f>
        <v>3.7859581516411465E-2</v>
      </c>
      <c r="AE1084" s="1" cm="1">
        <f t="array" ref="AE1084">[1]!table_weight[StandingTackle]*(('F+ , F-'!AE$2-[1]!tbl_gk[[#This Row],[StandingTackle]])/('F+ , F-'!AE$2-'F+ , F-'!AE$3))</f>
        <v>2.465854322450484E-2</v>
      </c>
      <c r="AF1084" s="1" cm="1">
        <f t="array" ref="AF1084">[1]!table_weight[SlidingTackle]*(('F+ , F-'!AF$2-[1]!tbl_gk[[#This Row],[SlidingTackle]])/('F+ , F-'!AF$2-'F+ , F-'!AF$3))</f>
        <v>8.2195144081682794E-3</v>
      </c>
      <c r="AG1084" s="1" cm="1">
        <f t="array" ref="AG1084">[1]!table_weight[GKDiving]*(('F+ , F-'!AG$2-[1]!tbl_gk[[#This Row],[GKDiving]])/('F+ , F-'!AG$2-'F+ , F-'!AG$3))</f>
        <v>5.6367888652266468E-2</v>
      </c>
      <c r="AH1084" s="1" cm="1">
        <f t="array" ref="AH1084">[1]!table_weight[GKHandling]*(('F+ , F-'!AH$2-[1]!tbl_gk[[#This Row],[GKHandling]])/('F+ , F-'!AH$2-'F+ , F-'!AH$3))</f>
        <v>5.7036282588854605E-2</v>
      </c>
      <c r="AI1084" s="1" cm="1">
        <f t="array" ref="AI1084">[1]!table_weight[GKKicking]*(('F+ , F-'!AI$2-[1]!tbl_gk[[#This Row],[GKKicking]])/('F+ , F-'!AI$2-'F+ , F-'!AI$3))</f>
        <v>3.309400669303314E-2</v>
      </c>
      <c r="AJ1084" s="1" cm="1">
        <f t="array" ref="AJ1084">[1]!table_weight[GKPositioning]*(('F+ , F-'!AJ$2-[1]!tbl_gk[[#This Row],[GKPositioning]])/('F+ , F-'!AJ$2-'F+ , F-'!AJ$3))</f>
        <v>2.2074138213474981E-2</v>
      </c>
      <c r="AK1084" s="1" cm="1">
        <f t="array" ref="AK1084">[1]!table_weight[GKReflexes]*(('F+ , F-'!AK$2-[1]!tbl_gk[[#This Row],[GKReflexes]])/('F+ , F-'!AK$2-'F+ , F-'!AK$3))</f>
        <v>5.64817631747963E-2</v>
      </c>
    </row>
    <row r="1085" spans="1:37" x14ac:dyDescent="0.55000000000000004">
      <c r="A1085" s="8">
        <f>[1]!tbl_gk[[#This Row],[ID]]</f>
        <v>241532</v>
      </c>
      <c r="B1085" s="2" cm="1">
        <f t="array" ref="B1085">[1]!table_weight[ValueEUR]*(('F+ , F-'!B$2-[1]!tbl_gk[[#This Row],[ValueEUR]])/('F+ , F-'!B$2-'F+ , F-'!B$3))</f>
        <v>3.367532239303818E-4</v>
      </c>
      <c r="C1085" s="2" cm="1">
        <f t="array" ref="C1085">[1]!table_weight[WageEUR]*(('F+ , F-'!C$2-[1]!tbl_gk[[#This Row],[WageEUR]])/('F+ , F-'!C$2-'F+ , F-'!C$3))</f>
        <v>7.8241870618836313E-5</v>
      </c>
      <c r="D1085" s="2" cm="1">
        <f t="array" ref="D1085">[1]!table_weight[Crossing]*(('F+ , F-'!D$2-[1]!tbl_gk[[#This Row],[Crossing]])/('F+ , F-'!D$2-'F+ , F-'!D$3))</f>
        <v>3.5866971962916043E-2</v>
      </c>
      <c r="E1085" s="2" cm="1">
        <f t="array" ref="E1085">[1]!table_weight[Finishing]*(('F+ , F-'!E$2-[1]!tbl_gk[[#This Row],[Finishing]])/('F+ , F-'!E$2-'F+ , F-'!E$3))</f>
        <v>1.6970261636750646E-2</v>
      </c>
      <c r="F1085" s="2" cm="1">
        <f t="array" ref="F1085">[1]!table_weight[HeadingAccuracy]*(('F+ , F-'!F$2-[1]!tbl_gk[[#This Row],[HeadingAccuracy]])/('F+ , F-'!F$2-'F+ , F-'!F$3))</f>
        <v>1.1274360672166649E-2</v>
      </c>
      <c r="G1085" s="2" cm="1">
        <f t="array" ref="G1085">[1]!table_weight[ShortPassing]*(('F+ , F-'!G$2-[1]!tbl_gk[[#This Row],[ShortPassing]])/('F+ , F-'!G$2-'F+ , F-'!G$3))</f>
        <v>6.4691667001509537E-2</v>
      </c>
      <c r="H1085" s="2" cm="1">
        <f t="array" ref="H1085">[1]!table_weight[Volleys]*(('F+ , F-'!H$2-[1]!tbl_gk[[#This Row],[Volleys]])/('F+ , F-'!H$2-'F+ , F-'!H$3))</f>
        <v>2.0833057763785961E-3</v>
      </c>
      <c r="I1085" s="2" cm="1">
        <f t="array" ref="I1085">[1]!table_weight[Dribbling]*(('F+ , F-'!I$2-[1]!tbl_gk[[#This Row],[Dribbling]])/('F+ , F-'!I$2-'F+ , F-'!I$3))</f>
        <v>1.6623929766613008E-2</v>
      </c>
      <c r="J1085" s="2" cm="1">
        <f t="array" ref="J1085">[1]!table_weight[Curve]*(('F+ , F-'!J$2-[1]!tbl_gk[[#This Row],[Curve]])/('F+ , F-'!J$2-'F+ , F-'!J$3))</f>
        <v>9.4648953791028455E-3</v>
      </c>
      <c r="K1085" s="2" cm="1">
        <f t="array" ref="K1085">[1]!table_weight[FKAccuracy]*(('F+ , F-'!K$2-[1]!tbl_gk[[#This Row],[FKAccuracy]])/('F+ , F-'!K$2-'F+ , F-'!K$3))</f>
        <v>9.1268634012777444E-3</v>
      </c>
      <c r="L1085" s="2" cm="1">
        <f t="array" ref="L1085">[1]!table_weight[LongPassing]*(('F+ , F-'!L$2-[1]!tbl_gk[[#This Row],[LongPassing]])/('F+ , F-'!L$2-'F+ , F-'!L$3))</f>
        <v>2.1656964003031933E-2</v>
      </c>
      <c r="M1085" s="2" cm="1">
        <f t="array" ref="M1085">[1]!table_weight[BallControl]*(('F+ , F-'!M$2-[1]!tbl_gk[[#This Row],[BallControl]])/('F+ , F-'!M$2-'F+ , F-'!M$3))</f>
        <v>1.5646051545047536E-2</v>
      </c>
      <c r="N1085" s="2" cm="1">
        <f t="array" ref="N1085">[1]!table_weight[Acceleration]*(('F+ , F-'!N$2-[1]!tbl_gk[[#This Row],[Acceleration]])/('F+ , F-'!N$2-'F+ , F-'!N$3))</f>
        <v>7.666565257073309E-3</v>
      </c>
      <c r="O1085" s="2" cm="1">
        <f t="array" ref="O1085">[1]!table_weight[SprintSpeed]*(('F+ , F-'!O$2-[1]!tbl_gk[[#This Row],[SprintSpeed]])/('F+ , F-'!O$2-'F+ , F-'!O$3))</f>
        <v>1.1806510495892897E-2</v>
      </c>
      <c r="P1085" s="2" cm="1">
        <f t="array" ref="P1085">[1]!table_weight[Agility]*(('F+ , F-'!P$2-[1]!tbl_gk[[#This Row],[Agility]])/('F+ , F-'!P$2-'F+ , F-'!P$3))</f>
        <v>5.3825091853689179E-3</v>
      </c>
      <c r="Q1085" s="2" cm="1">
        <f t="array" ref="Q1085">[1]!table_weight[Reactions]*(('F+ , F-'!Q$2-[1]!tbl_gk[[#This Row],[Reactions]])/('F+ , F-'!Q$2-'F+ , F-'!Q$3))</f>
        <v>1.4953618002093458E-3</v>
      </c>
      <c r="R1085" s="2" cm="1">
        <f t="array" ref="R1085">[1]!table_weight[Balance]*(('F+ , F-'!R$2-[1]!tbl_gk[[#This Row],[Balance]])/('F+ , F-'!R$2-'F+ , F-'!R$3))</f>
        <v>2.2972377268522179E-3</v>
      </c>
      <c r="S1085" s="2" cm="1">
        <f t="array" ref="S1085">[1]!table_weight[ShotPower]*(('F+ , F-'!S$2-[1]!tbl_gk[[#This Row],[ShotPower]])/('F+ , F-'!S$2-'F+ , F-'!S$3))</f>
        <v>5.9732723886410689E-3</v>
      </c>
      <c r="T1085" s="2" cm="1">
        <f t="array" ref="T1085">[1]!table_weight[Jumping]*(('F+ , F-'!T$2-[1]!tbl_gk[[#This Row],[Jumping]])/('F+ , F-'!T$2-'F+ , F-'!T$3))</f>
        <v>2.91961490524745E-3</v>
      </c>
      <c r="U1085" s="2" cm="1">
        <f t="array" ref="U1085">[1]!table_weight[Stamina]*(('F+ , F-'!U$2-[1]!tbl_gk[[#This Row],[Stamina]])/('F+ , F-'!U$2-'F+ , F-'!U$3))</f>
        <v>1.0304523194991E-2</v>
      </c>
      <c r="V1085" s="2" cm="1">
        <f t="array" ref="V1085">[1]!table_weight[Strength]*(('F+ , F-'!V$2-[1]!tbl_gk[[#This Row],[Strength]])/('F+ , F-'!V$2-'F+ , F-'!V$3))</f>
        <v>2.0408680661190511E-2</v>
      </c>
      <c r="W1085" s="2" cm="1">
        <f t="array" ref="W1085">[1]!table_weight[LongShots]*(('F+ , F-'!W$2-[1]!tbl_gk[[#This Row],[LongShots]])/('F+ , F-'!W$2-'F+ , F-'!W$3))</f>
        <v>9.86888481601568E-3</v>
      </c>
      <c r="X1085" s="2" cm="1">
        <f t="array" ref="X1085">[1]!table_weight[Aggression]*(('F+ , F-'!X$2-[1]!tbl_gk[[#This Row],[Aggression]])/('F+ , F-'!X$2-'F+ , F-'!X$3))</f>
        <v>1.7036811682385123E-2</v>
      </c>
      <c r="Y1085" s="2" cm="1">
        <f t="array" ref="Y1085">[1]!table_weight[Interceptions]*(('F+ , F-'!Y$2-[1]!tbl_gk[[#This Row],[Interceptions]])/('F+ , F-'!Y$2-'F+ , F-'!Y$3))</f>
        <v>2.4931919535197796E-2</v>
      </c>
      <c r="Z1085" s="2" cm="1">
        <f t="array" ref="Z1085">[1]!table_weight[Positioning]*(('F+ , F-'!Z$2-[1]!tbl_gk[[#This Row],[Positioning]])/('F+ , F-'!Z$2-'F+ , F-'!Z$3))</f>
        <v>1.4788899029848058E-3</v>
      </c>
      <c r="AA1085" s="2" cm="1">
        <f t="array" ref="AA1085">[1]!table_weight[Vision]*(('F+ , F-'!AA$2-[1]!tbl_gk[[#This Row],[Vision]])/('F+ , F-'!AA$2-'F+ , F-'!AA$3))</f>
        <v>2.6974951830443111E-2</v>
      </c>
      <c r="AB1085" s="2" cm="1">
        <f t="array" ref="AB1085">[1]!table_weight[Penalties]*(('F+ , F-'!AB$2-[1]!tbl_gk[[#This Row],[Penalties]])/('F+ , F-'!AB$2-'F+ , F-'!AB$3))</f>
        <v>2.4662663970364263E-3</v>
      </c>
      <c r="AC1085" s="2" cm="1">
        <f t="array" ref="AC1085">[1]!table_weight[Composure]*(('F+ , F-'!AC$2-[1]!tbl_gk[[#This Row],[Composure]])/('F+ , F-'!AC$2-'F+ , F-'!AC$3))</f>
        <v>2.0815653371335178E-3</v>
      </c>
      <c r="AD1085" s="2" cm="1">
        <f t="array" ref="AD1085">[1]!table_weight[Marking]*(('F+ , F-'!AD$2-[1]!tbl_gk[[#This Row],[Marking]])/('F+ , F-'!AD$2-'F+ , F-'!AD$3))</f>
        <v>2.366223844775717E-2</v>
      </c>
      <c r="AE1085" s="2" cm="1">
        <f t="array" ref="AE1085">[1]!table_weight[StandingTackle]*(('F+ , F-'!AE$2-[1]!tbl_gk[[#This Row],[StandingTackle]])/('F+ , F-'!AE$2-'F+ , F-'!AE$3))</f>
        <v>2.6900228972187096E-2</v>
      </c>
      <c r="AF1085" s="2" cm="1">
        <f t="array" ref="AF1085">[1]!table_weight[SlidingTackle]*(('F+ , F-'!AF$2-[1]!tbl_gk[[#This Row],[SlidingTackle]])/('F+ , F-'!AF$2-'F+ , F-'!AF$3))</f>
        <v>7.4722858256075263E-3</v>
      </c>
      <c r="AG1085" s="2" cm="1">
        <f t="array" ref="AG1085">[1]!table_weight[GKDiving]*(('F+ , F-'!AG$2-[1]!tbl_gk[[#This Row],[GKDiving]])/('F+ , F-'!AG$2-'F+ , F-'!AG$3))</f>
        <v>5.1243535138424057E-2</v>
      </c>
      <c r="AH1085" s="2" cm="1">
        <f t="array" ref="AH1085">[1]!table_weight[GKHandling]*(('F+ , F-'!AH$2-[1]!tbl_gk[[#This Row],[GKHandling]])/('F+ , F-'!AH$2-'F+ , F-'!AH$3))</f>
        <v>4.6341979603444362E-2</v>
      </c>
      <c r="AI1085" s="2" cm="1">
        <f t="array" ref="AI1085">[1]!table_weight[GKKicking]*(('F+ , F-'!AI$2-[1]!tbl_gk[[#This Row],[GKKicking]])/('F+ , F-'!AI$2-'F+ , F-'!AI$3))</f>
        <v>2.7727411013081817E-2</v>
      </c>
      <c r="AJ1085" s="2" cm="1">
        <f t="array" ref="AJ1085">[1]!table_weight[GKPositioning]*(('F+ , F-'!AJ$2-[1]!tbl_gk[[#This Row],[GKPositioning]])/('F+ , F-'!AJ$2-'F+ , F-'!AJ$3))</f>
        <v>1.7028620907537841E-2</v>
      </c>
      <c r="AK1085" s="2" cm="1">
        <f t="array" ref="AK1085">[1]!table_weight[GKReflexes]*(('F+ , F-'!AK$2-[1]!tbl_gk[[#This Row],[GKReflexes]])/('F+ , F-'!AK$2-'F+ , F-'!AK$3))</f>
        <v>4.55498090119325E-2</v>
      </c>
    </row>
    <row r="1086" spans="1:37" x14ac:dyDescent="0.55000000000000004">
      <c r="A1086" s="7">
        <f>[1]!tbl_gk[[#This Row],[ID]]</f>
        <v>241542</v>
      </c>
      <c r="B1086" s="1" cm="1">
        <f t="array" ref="B1086">[1]!table_weight[ValueEUR]*(('F+ , F-'!B$2-[1]!tbl_gk[[#This Row],[ValueEUR]])/('F+ , F-'!B$2-'F+ , F-'!B$3))</f>
        <v>4.6608374714470808E-5</v>
      </c>
      <c r="C1086" s="1" cm="1">
        <f t="array" ref="C1086">[1]!table_weight[WageEUR]*(('F+ , F-'!C$2-[1]!tbl_gk[[#This Row],[WageEUR]])/('F+ , F-'!C$2-'F+ , F-'!C$3))</f>
        <v>0</v>
      </c>
      <c r="D1086" s="1" cm="1">
        <f t="array" ref="D1086">[1]!table_weight[Crossing]*(('F+ , F-'!D$2-[1]!tbl_gk[[#This Row],[Crossing]])/('F+ , F-'!D$2-'F+ , F-'!D$3))</f>
        <v>3.0262757593710415E-2</v>
      </c>
      <c r="E1086" s="1" cm="1">
        <f t="array" ref="E1086">[1]!table_weight[Finishing]*(('F+ , F-'!E$2-[1]!tbl_gk[[#This Row],[Finishing]])/('F+ , F-'!E$2-'F+ , F-'!E$3))</f>
        <v>1.1979008214176926E-2</v>
      </c>
      <c r="F1086" s="1" cm="1">
        <f t="array" ref="F1086">[1]!table_weight[HeadingAccuracy]*(('F+ , F-'!F$2-[1]!tbl_gk[[#This Row],[HeadingAccuracy]])/('F+ , F-'!F$2-'F+ , F-'!F$3))</f>
        <v>9.6040850170308507E-3</v>
      </c>
      <c r="G1086" s="1" cm="1">
        <f t="array" ref="G1086">[1]!table_weight[ShortPassing]*(('F+ , F-'!G$2-[1]!tbl_gk[[#This Row],[ShortPassing]])/('F+ , F-'!G$2-'F+ , F-'!G$3))</f>
        <v>3.5158514674733445E-2</v>
      </c>
      <c r="H1086" s="1" cm="1">
        <f t="array" ref="H1086">[1]!table_weight[Volleys]*(('F+ , F-'!H$2-[1]!tbl_gk[[#This Row],[Volleys]])/('F+ , F-'!H$2-'F+ , F-'!H$3))</f>
        <v>1.0416528881892981E-3</v>
      </c>
      <c r="I1086" s="1" cm="1">
        <f t="array" ref="I1086">[1]!table_weight[Dribbling]*(('F+ , F-'!I$2-[1]!tbl_gk[[#This Row],[Dribbling]])/('F+ , F-'!I$2-'F+ , F-'!I$3))</f>
        <v>1.8579686209743949E-2</v>
      </c>
      <c r="J1086" s="1" cm="1">
        <f t="array" ref="J1086">[1]!table_weight[Curve]*(('F+ , F-'!J$2-[1]!tbl_gk[[#This Row],[Curve]])/('F+ , F-'!J$2-'F+ , F-'!J$3))</f>
        <v>8.6198154345400926E-3</v>
      </c>
      <c r="K1086" s="1" cm="1">
        <f t="array" ref="K1086">[1]!table_weight[FKAccuracy]*(('F+ , F-'!K$2-[1]!tbl_gk[[#This Row],[FKAccuracy]])/('F+ , F-'!K$2-'F+ , F-'!K$3))</f>
        <v>8.9747490112564478E-3</v>
      </c>
      <c r="L1086" s="1" cm="1">
        <f t="array" ref="L1086">[1]!table_weight[LongPassing]*(('F+ , F-'!L$2-[1]!tbl_gk[[#This Row],[LongPassing]])/('F+ , F-'!L$2-'F+ , F-'!L$3))</f>
        <v>1.4077026601970757E-2</v>
      </c>
      <c r="M1086" s="1" cm="1">
        <f t="array" ref="M1086">[1]!table_weight[BallControl]*(('F+ , F-'!M$2-[1]!tbl_gk[[#This Row],[BallControl]])/('F+ , F-'!M$2-'F+ , F-'!M$3))</f>
        <v>9.1268634012777305E-3</v>
      </c>
      <c r="N1086" s="1" cm="1">
        <f t="array" ref="N1086">[1]!table_weight[Acceleration]*(('F+ , F-'!N$2-[1]!tbl_gk[[#This Row],[Acceleration]])/('F+ , F-'!N$2-'F+ , F-'!N$3))</f>
        <v>6.9901036167433111E-3</v>
      </c>
      <c r="O1086" s="1" cm="1">
        <f t="array" ref="O1086">[1]!table_weight[SprintSpeed]*(('F+ , F-'!O$2-[1]!tbl_gk[[#This Row],[SprintSpeed]])/('F+ , F-'!O$2-'F+ , F-'!O$3))</f>
        <v>7.589899604502578E-3</v>
      </c>
      <c r="P1086" s="1" cm="1">
        <f t="array" ref="P1086">[1]!table_weight[Agility]*(('F+ , F-'!P$2-[1]!tbl_gk[[#This Row],[Agility]])/('F+ , F-'!P$2-'F+ , F-'!P$3))</f>
        <v>4.9144649083803166E-3</v>
      </c>
      <c r="Q1086" s="1" cm="1">
        <f t="array" ref="Q1086">[1]!table_weight[Reactions]*(('F+ , F-'!Q$2-[1]!tbl_gk[[#This Row],[Reactions]])/('F+ , F-'!Q$2-'F+ , F-'!Q$3))</f>
        <v>2.4750816003465035E-3</v>
      </c>
      <c r="R1086" s="1" cm="1">
        <f t="array" ref="R1086">[1]!table_weight[Balance]*(('F+ , F-'!R$2-[1]!tbl_gk[[#This Row],[Balance]])/('F+ , F-'!R$2-'F+ , F-'!R$3))</f>
        <v>1.9247126900653719E-3</v>
      </c>
      <c r="S1086" s="1" cm="1">
        <f t="array" ref="S1086">[1]!table_weight[ShotPower]*(('F+ , F-'!S$2-[1]!tbl_gk[[#This Row],[ShotPower]])/('F+ , F-'!S$2-'F+ , F-'!S$3))</f>
        <v>7.5315173595909123E-3</v>
      </c>
      <c r="T1086" s="1" cm="1">
        <f t="array" ref="T1086">[1]!table_weight[Jumping]*(('F+ , F-'!T$2-[1]!tbl_gk[[#This Row],[Jumping]])/('F+ , F-'!T$2-'F+ , F-'!T$3))</f>
        <v>2.0609046389982004E-3</v>
      </c>
      <c r="U1086" s="1" cm="1">
        <f t="array" ref="U1086">[1]!table_weight[Stamina]*(('F+ , F-'!U$2-[1]!tbl_gk[[#This Row],[Stamina]])/('F+ , F-'!U$2-'F+ , F-'!U$3))</f>
        <v>4.2935513312462497E-3</v>
      </c>
      <c r="V1086" s="1" cm="1">
        <f t="array" ref="V1086">[1]!table_weight[Strength]*(('F+ , F-'!V$2-[1]!tbl_gk[[#This Row],[Strength]])/('F+ , F-'!V$2-'F+ , F-'!V$3))</f>
        <v>2.3958016428354077E-2</v>
      </c>
      <c r="W1086" s="1" cm="1">
        <f t="array" ref="W1086">[1]!table_weight[LongShots]*(('F+ , F-'!W$2-[1]!tbl_gk[[#This Row],[LongShots]])/('F+ , F-'!W$2-'F+ , F-'!W$3))</f>
        <v>7.0121023692742987E-3</v>
      </c>
      <c r="X1086" s="1" cm="1">
        <f t="array" ref="X1086">[1]!table_weight[Aggression]*(('F+ , F-'!X$2-[1]!tbl_gk[[#This Row],[Aggression]])/('F+ , F-'!X$2-'F+ , F-'!X$3))</f>
        <v>3.6507453605110975E-3</v>
      </c>
      <c r="Y1086" s="1" cm="1">
        <f t="array" ref="Y1086">[1]!table_weight[Interceptions]*(('F+ , F-'!Y$2-[1]!tbl_gk[[#This Row],[Interceptions]])/('F+ , F-'!Y$2-'F+ , F-'!Y$3))</f>
        <v>1.4543619728865382E-2</v>
      </c>
      <c r="Z1086" s="1" cm="1">
        <f t="array" ref="Z1086">[1]!table_weight[Positioning]*(('F+ , F-'!Z$2-[1]!tbl_gk[[#This Row],[Positioning]])/('F+ , F-'!Z$2-'F+ , F-'!Z$3))</f>
        <v>1.7746678835817667E-3</v>
      </c>
      <c r="AA1086" s="1" cm="1">
        <f t="array" ref="AA1086">[1]!table_weight[Vision]*(('F+ , F-'!AA$2-[1]!tbl_gk[[#This Row],[Vision]])/('F+ , F-'!AA$2-'F+ , F-'!AA$3))</f>
        <v>1.2777608761788841E-2</v>
      </c>
      <c r="AB1086" s="1" cm="1">
        <f t="array" ref="AB1086">[1]!table_weight[Penalties]*(('F+ , F-'!AB$2-[1]!tbl_gk[[#This Row],[Penalties]])/('F+ , F-'!AB$2-'F+ , F-'!AB$3))</f>
        <v>2.153089711698467E-3</v>
      </c>
      <c r="AC1086" s="1" cm="1">
        <f t="array" ref="AC1086">[1]!table_weight[Composure]*(('F+ , F-'!AC$2-[1]!tbl_gk[[#This Row],[Composure]])/('F+ , F-'!AC$2-'F+ , F-'!AC$3))</f>
        <v>1.7079510458531426E-3</v>
      </c>
      <c r="AD1086" s="1" cm="1">
        <f t="array" ref="AD1086">[1]!table_weight[Marking]*(('F+ , F-'!AD$2-[1]!tbl_gk[[#This Row],[Marking]])/('F+ , F-'!AD$2-'F+ , F-'!AD$3))</f>
        <v>1.41973430686543E-2</v>
      </c>
      <c r="AE1086" s="1" cm="1">
        <f t="array" ref="AE1086">[1]!table_weight[StandingTackle]*(('F+ , F-'!AE$2-[1]!tbl_gk[[#This Row],[StandingTackle]])/('F+ , F-'!AE$2-'F+ , F-'!AE$3))</f>
        <v>1.3450114486093548E-2</v>
      </c>
      <c r="AF1086" s="1" cm="1">
        <f t="array" ref="AF1086">[1]!table_weight[SlidingTackle]*(('F+ , F-'!AF$2-[1]!tbl_gk[[#This Row],[SlidingTackle]])/('F+ , F-'!AF$2-'F+ , F-'!AF$3))</f>
        <v>5.977828660486021E-3</v>
      </c>
      <c r="AG1086" s="1" cm="1">
        <f t="array" ref="AG1086">[1]!table_weight[GKDiving]*(('F+ , F-'!AG$2-[1]!tbl_gk[[#This Row],[GKDiving]])/('F+ , F-'!AG$2-'F+ , F-'!AG$3))</f>
        <v>5.1243535138424057E-2</v>
      </c>
      <c r="AH1086" s="1" cm="1">
        <f t="array" ref="AH1086">[1]!table_weight[GKHandling]*(('F+ , F-'!AH$2-[1]!tbl_gk[[#This Row],[GKHandling]])/('F+ , F-'!AH$2-'F+ , F-'!AH$3))</f>
        <v>6.0601050250658012E-2</v>
      </c>
      <c r="AI1086" s="1" cm="1">
        <f t="array" ref="AI1086">[1]!table_weight[GKKicking]*(('F+ , F-'!AI$2-[1]!tbl_gk[[#This Row],[GKKicking]])/('F+ , F-'!AI$2-'F+ , F-'!AI$3))</f>
        <v>3.3988439306358358E-2</v>
      </c>
      <c r="AJ1086" s="1" cm="1">
        <f t="array" ref="AJ1086">[1]!table_weight[GKPositioning]*(('F+ , F-'!AJ$2-[1]!tbl_gk[[#This Row],[GKPositioning]])/('F+ , F-'!AJ$2-'F+ , F-'!AJ$3))</f>
        <v>2.2074138213474981E-2</v>
      </c>
      <c r="AK1086" s="1" cm="1">
        <f t="array" ref="AK1086">[1]!table_weight[GKReflexes]*(('F+ , F-'!AK$2-[1]!tbl_gk[[#This Row],[GKReflexes]])/('F+ , F-'!AK$2-'F+ , F-'!AK$3))</f>
        <v>5.8303755535273602E-2</v>
      </c>
    </row>
    <row r="1087" spans="1:37" x14ac:dyDescent="0.55000000000000004">
      <c r="A1087" s="8">
        <f>[1]!tbl_gk[[#This Row],[ID]]</f>
        <v>241643</v>
      </c>
      <c r="B1087" s="2" cm="1">
        <f t="array" ref="B1087">[1]!table_weight[ValueEUR]*(('F+ , F-'!B$2-[1]!tbl_gk[[#This Row],[ValueEUR]])/('F+ , F-'!B$2-'F+ , F-'!B$3))</f>
        <v>4.6021911721374819E-4</v>
      </c>
      <c r="C1087" s="2" cm="1">
        <f t="array" ref="C1087">[1]!table_weight[WageEUR]*(('F+ , F-'!C$2-[1]!tbl_gk[[#This Row],[WageEUR]])/('F+ , F-'!C$2-'F+ , F-'!C$3))</f>
        <v>3.9120935309418161E-4</v>
      </c>
      <c r="D1087" s="2" cm="1">
        <f t="array" ref="D1087">[1]!table_weight[Crossing]*(('F+ , F-'!D$2-[1]!tbl_gk[[#This Row],[Crossing]])/('F+ , F-'!D$2-'F+ , F-'!D$3))</f>
        <v>3.6987814836757178E-2</v>
      </c>
      <c r="E1087" s="2" cm="1">
        <f t="array" ref="E1087">[1]!table_weight[Finishing]*(('F+ , F-'!E$2-[1]!tbl_gk[[#This Row],[Finishing]])/('F+ , F-'!E$2-'F+ , F-'!E$3))</f>
        <v>2.096326437480962E-2</v>
      </c>
      <c r="F1087" s="2" cm="1">
        <f t="array" ref="F1087">[1]!table_weight[HeadingAccuracy]*(('F+ , F-'!F$2-[1]!tbl_gk[[#This Row],[HeadingAccuracy]])/('F+ , F-'!F$2-'F+ , F-'!F$3))</f>
        <v>1.1691929585950599E-2</v>
      </c>
      <c r="G1087" s="2" cm="1">
        <f t="array" ref="G1087">[1]!table_weight[ShortPassing]*(('F+ , F-'!G$2-[1]!tbl_gk[[#This Row],[ShortPassing]])/('F+ , F-'!G$2-'F+ , F-'!G$3))</f>
        <v>4.5002898783658811E-2</v>
      </c>
      <c r="H1087" s="2" cm="1">
        <f t="array" ref="H1087">[1]!table_weight[Volleys]*(('F+ , F-'!H$2-[1]!tbl_gk[[#This Row],[Volleys]])/('F+ , F-'!H$2-'F+ , F-'!H$3))</f>
        <v>2.0833057763785961E-3</v>
      </c>
      <c r="I1087" s="2" cm="1">
        <f t="array" ref="I1087">[1]!table_weight[Dribbling]*(('F+ , F-'!I$2-[1]!tbl_gk[[#This Row],[Dribbling]])/('F+ , F-'!I$2-'F+ , F-'!I$3))</f>
        <v>1.7601807988178481E-2</v>
      </c>
      <c r="J1087" s="2" cm="1">
        <f t="array" ref="J1087">[1]!table_weight[Curve]*(('F+ , F-'!J$2-[1]!tbl_gk[[#This Row],[Curve]])/('F+ , F-'!J$2-'F+ , F-'!J$3))</f>
        <v>9.4648953791028455E-3</v>
      </c>
      <c r="K1087" s="2" cm="1">
        <f t="array" ref="K1087">[1]!table_weight[FKAccuracy]*(('F+ , F-'!K$2-[1]!tbl_gk[[#This Row],[FKAccuracy]])/('F+ , F-'!K$2-'F+ , F-'!K$3))</f>
        <v>9.2789777912990392E-3</v>
      </c>
      <c r="L1087" s="2" cm="1">
        <f t="array" ref="L1087">[1]!table_weight[LongPassing]*(('F+ , F-'!L$2-[1]!tbl_gk[[#This Row],[LongPassing]])/('F+ , F-'!L$2-'F+ , F-'!L$3))</f>
        <v>1.6242723002273949E-2</v>
      </c>
      <c r="M1087" s="2" cm="1">
        <f t="array" ref="M1087">[1]!table_weight[BallControl]*(('F+ , F-'!M$2-[1]!tbl_gk[[#This Row],[BallControl]])/('F+ , F-'!M$2-'F+ , F-'!M$3))</f>
        <v>1.5646051545047536E-2</v>
      </c>
      <c r="N1087" s="2" cm="1">
        <f t="array" ref="N1087">[1]!table_weight[Acceleration]*(('F+ , F-'!N$2-[1]!tbl_gk[[#This Row],[Acceleration]])/('F+ , F-'!N$2-'F+ , F-'!N$3))</f>
        <v>6.7646164032999796E-3</v>
      </c>
      <c r="O1087" s="2" cm="1">
        <f t="array" ref="O1087">[1]!table_weight[SprintSpeed]*(('F+ , F-'!O$2-[1]!tbl_gk[[#This Row],[SprintSpeed]])/('F+ , F-'!O$2-'F+ , F-'!O$3))</f>
        <v>1.0400973532096125E-2</v>
      </c>
      <c r="P1087" s="2" cm="1">
        <f t="array" ref="P1087">[1]!table_weight[Agility]*(('F+ , F-'!P$2-[1]!tbl_gk[[#This Row],[Agility]])/('F+ , F-'!P$2-'F+ , F-'!P$3))</f>
        <v>4.680442769886016E-3</v>
      </c>
      <c r="Q1087" s="2" cm="1">
        <f t="array" ref="Q1087">[1]!table_weight[Reactions]*(('F+ , F-'!Q$2-[1]!tbl_gk[[#This Row],[Reactions]])/('F+ , F-'!Q$2-'F+ , F-'!Q$3))</f>
        <v>1.9594396002743149E-3</v>
      </c>
      <c r="R1087" s="2" cm="1">
        <f t="array" ref="R1087">[1]!table_weight[Balance]*(('F+ , F-'!R$2-[1]!tbl_gk[[#This Row],[Balance]])/('F+ , F-'!R$2-'F+ , F-'!R$3))</f>
        <v>2.359325232983359E-3</v>
      </c>
      <c r="S1087" s="2" cm="1">
        <f t="array" ref="S1087">[1]!table_weight[ShotPower]*(('F+ , F-'!S$2-[1]!tbl_gk[[#This Row],[ShotPower]])/('F+ , F-'!S$2-'F+ , F-'!S$3))</f>
        <v>5.4538573983244545E-3</v>
      </c>
      <c r="T1087" s="2" cm="1">
        <f t="array" ref="T1087">[1]!table_weight[Jumping]*(('F+ , F-'!T$2-[1]!tbl_gk[[#This Row],[Jumping]])/('F+ , F-'!T$2-'F+ , F-'!T$3))</f>
        <v>2.1467756656231253E-3</v>
      </c>
      <c r="U1087" s="2" cm="1">
        <f t="array" ref="U1087">[1]!table_weight[Stamina]*(('F+ , F-'!U$2-[1]!tbl_gk[[#This Row],[Stamina]])/('F+ , F-'!U$2-'F+ , F-'!U$3))</f>
        <v>1.7174205324984999E-2</v>
      </c>
      <c r="V1087" s="2" cm="1">
        <f t="array" ref="V1087">[1]!table_weight[Strength]*(('F+ , F-'!V$2-[1]!tbl_gk[[#This Row],[Strength]])/('F+ , F-'!V$2-'F+ , F-'!V$3))</f>
        <v>4.2592029205962806E-2</v>
      </c>
      <c r="W1087" s="2" cm="1">
        <f t="array" ref="W1087">[1]!table_weight[LongShots]*(('F+ , F-'!W$2-[1]!tbl_gk[[#This Row],[LongShots]])/('F+ , F-'!W$2-'F+ , F-'!W$3))</f>
        <v>1.0388299806332293E-2</v>
      </c>
      <c r="X1087" s="2" cm="1">
        <f t="array" ref="X1087">[1]!table_weight[Aggression]*(('F+ , F-'!X$2-[1]!tbl_gk[[#This Row],[Aggression]])/('F+ , F-'!X$2-'F+ , F-'!X$3))</f>
        <v>1.5819896562214757E-2</v>
      </c>
      <c r="Y1087" s="2" cm="1">
        <f t="array" ref="Y1087">[1]!table_weight[Interceptions]*(('F+ , F-'!Y$2-[1]!tbl_gk[[#This Row],[Interceptions]])/('F+ , F-'!Y$2-'F+ , F-'!Y$3))</f>
        <v>2.6317026176042119E-2</v>
      </c>
      <c r="Z1087" s="2" cm="1">
        <f t="array" ref="Z1087">[1]!table_weight[Positioning]*(('F+ , F-'!Z$2-[1]!tbl_gk[[#This Row],[Positioning]])/('F+ , F-'!Z$2-'F+ , F-'!Z$3))</f>
        <v>2.2183348544772088E-3</v>
      </c>
      <c r="AA1087" s="2" cm="1">
        <f t="array" ref="AA1087">[1]!table_weight[Vision]*(('F+ , F-'!AA$2-[1]!tbl_gk[[#This Row],[Vision]])/('F+ , F-'!AA$2-'F+ , F-'!AA$3))</f>
        <v>2.4845350370144972E-2</v>
      </c>
      <c r="AB1087" s="2" cm="1">
        <f t="array" ref="AB1087">[1]!table_weight[Penalties]*(('F+ , F-'!AB$2-[1]!tbl_gk[[#This Row],[Penalties]])/('F+ , F-'!AB$2-'F+ , F-'!AB$3))</f>
        <v>2.3488251400346914E-3</v>
      </c>
      <c r="AC1087" s="2" cm="1">
        <f t="array" ref="AC1087">[1]!table_weight[Composure]*(('F+ , F-'!AC$2-[1]!tbl_gk[[#This Row],[Composure]])/('F+ , F-'!AC$2-'F+ , F-'!AC$3))</f>
        <v>2.0281918669506067E-3</v>
      </c>
      <c r="AD1087" s="2" cm="1">
        <f t="array" ref="AD1087">[1]!table_weight[Marking]*(('F+ , F-'!AD$2-[1]!tbl_gk[[#This Row],[Marking]])/('F+ , F-'!AD$2-'F+ , F-'!AD$3))</f>
        <v>3.3127133826860035E-2</v>
      </c>
      <c r="AE1087" s="2" cm="1">
        <f t="array" ref="AE1087">[1]!table_weight[StandingTackle]*(('F+ , F-'!AE$2-[1]!tbl_gk[[#This Row],[StandingTackle]])/('F+ , F-'!AE$2-'F+ , F-'!AE$3))</f>
        <v>2.9141914719869356E-2</v>
      </c>
      <c r="AF1087" s="2" cm="1">
        <f t="array" ref="AF1087">[1]!table_weight[SlidingTackle]*(('F+ , F-'!AF$2-[1]!tbl_gk[[#This Row],[SlidingTackle]])/('F+ , F-'!AF$2-'F+ , F-'!AF$3))</f>
        <v>1.120842873841129E-2</v>
      </c>
      <c r="AG1087" s="2" cm="1">
        <f t="array" ref="AG1087">[1]!table_weight[GKDiving]*(('F+ , F-'!AG$2-[1]!tbl_gk[[#This Row],[GKDiving]])/('F+ , F-'!AG$2-'F+ , F-'!AG$3))</f>
        <v>3.7578592434844307E-2</v>
      </c>
      <c r="AH1087" s="2" cm="1">
        <f t="array" ref="AH1087">[1]!table_weight[GKHandling]*(('F+ , F-'!AH$2-[1]!tbl_gk[[#This Row],[GKHandling]])/('F+ , F-'!AH$2-'F+ , F-'!AH$3))</f>
        <v>4.4559595772542655E-2</v>
      </c>
      <c r="AI1087" s="2" cm="1">
        <f t="array" ref="AI1087">[1]!table_weight[GKKicking]*(('F+ , F-'!AI$2-[1]!tbl_gk[[#This Row],[GKKicking]])/('F+ , F-'!AI$2-'F+ , F-'!AI$3))</f>
        <v>2.5044113173106158E-2</v>
      </c>
      <c r="AJ1087" s="2" cm="1">
        <f t="array" ref="AJ1087">[1]!table_weight[GKPositioning]*(('F+ , F-'!AJ$2-[1]!tbl_gk[[#This Row],[GKPositioning]])/('F+ , F-'!AJ$2-'F+ , F-'!AJ$3))</f>
        <v>1.5136551917811415E-2</v>
      </c>
      <c r="AK1087" s="2" cm="1">
        <f t="array" ref="AK1087">[1]!table_weight[GKReflexes]*(('F+ , F-'!AK$2-[1]!tbl_gk[[#This Row],[GKReflexes]])/('F+ , F-'!AK$2-'F+ , F-'!AK$3))</f>
        <v>4.1905824290977896E-2</v>
      </c>
    </row>
    <row r="1088" spans="1:37" x14ac:dyDescent="0.55000000000000004">
      <c r="A1088" s="7">
        <f>[1]!tbl_gk[[#This Row],[ID]]</f>
        <v>241648</v>
      </c>
      <c r="B1088" s="1" cm="1">
        <f t="array" ref="B1088">[1]!table_weight[ValueEUR]*(('F+ , F-'!B$2-[1]!tbl_gk[[#This Row],[ValueEUR]])/('F+ , F-'!B$2-'F+ , F-'!B$3))</f>
        <v>8.9821437363649033E-5</v>
      </c>
      <c r="C1088" s="1" cm="1">
        <f t="array" ref="C1088">[1]!table_weight[WageEUR]*(('F+ , F-'!C$2-[1]!tbl_gk[[#This Row],[WageEUR]])/('F+ , F-'!C$2-'F+ , F-'!C$3))</f>
        <v>2.3472561185650898E-4</v>
      </c>
      <c r="D1088" s="1" cm="1">
        <f t="array" ref="D1088">[1]!table_weight[Crossing]*(('F+ , F-'!D$2-[1]!tbl_gk[[#This Row],[Crossing]])/('F+ , F-'!D$2-'F+ , F-'!D$3))</f>
        <v>3.5866971962916043E-2</v>
      </c>
      <c r="E1088" s="1" cm="1">
        <f t="array" ref="E1088">[1]!table_weight[Finishing]*(('F+ , F-'!E$2-[1]!tbl_gk[[#This Row],[Finishing]])/('F+ , F-'!E$2-'F+ , F-'!E$3))</f>
        <v>1.9965013690294877E-2</v>
      </c>
      <c r="F1088" s="1" cm="1">
        <f t="array" ref="F1088">[1]!table_weight[HeadingAccuracy]*(('F+ , F-'!F$2-[1]!tbl_gk[[#This Row],[HeadingAccuracy]])/('F+ , F-'!F$2-'F+ , F-'!F$3))</f>
        <v>8.7689471894629514E-3</v>
      </c>
      <c r="G1088" s="1" cm="1">
        <f t="array" ref="G1088">[1]!table_weight[ShortPassing]*(('F+ , F-'!G$2-[1]!tbl_gk[[#This Row],[ShortPassing]])/('F+ , F-'!G$2-'F+ , F-'!G$3))</f>
        <v>6.047264524054153E-2</v>
      </c>
      <c r="H1088" s="1" cm="1">
        <f t="array" ref="H1088">[1]!table_weight[Volleys]*(('F+ , F-'!H$2-[1]!tbl_gk[[#This Row],[Volleys]])/('F+ , F-'!H$2-'F+ , F-'!H$3))</f>
        <v>1.9675665665797848E-3</v>
      </c>
      <c r="I1088" s="1" cm="1">
        <f t="array" ref="I1088">[1]!table_weight[Dribbling]*(('F+ , F-'!I$2-[1]!tbl_gk[[#This Row],[Dribbling]])/('F+ , F-'!I$2-'F+ , F-'!I$3))</f>
        <v>1.9557564431309422E-2</v>
      </c>
      <c r="J1088" s="1" cm="1">
        <f t="array" ref="J1088">[1]!table_weight[Curve]*(('F+ , F-'!J$2-[1]!tbl_gk[[#This Row],[Curve]])/('F+ , F-'!J$2-'F+ , F-'!J$3))</f>
        <v>8.9578474123651938E-3</v>
      </c>
      <c r="K1088" s="1" cm="1">
        <f t="array" ref="K1088">[1]!table_weight[FKAccuracy]*(('F+ , F-'!K$2-[1]!tbl_gk[[#This Row],[FKAccuracy]])/('F+ , F-'!K$2-'F+ , F-'!K$3))</f>
        <v>9.2789777912990392E-3</v>
      </c>
      <c r="L1088" s="1" cm="1">
        <f t="array" ref="L1088">[1]!table_weight[LongPassing]*(('F+ , F-'!L$2-[1]!tbl_gk[[#This Row],[LongPassing]])/('F+ , F-'!L$2-'F+ , F-'!L$3))</f>
        <v>2.3822660403335128E-2</v>
      </c>
      <c r="M1088" s="1" cm="1">
        <f t="array" ref="M1088">[1]!table_weight[BallControl]*(('F+ , F-'!M$2-[1]!tbl_gk[[#This Row],[BallControl]])/('F+ , F-'!M$2-'F+ , F-'!M$3))</f>
        <v>1.4342213916293577E-2</v>
      </c>
      <c r="N1088" s="1" cm="1">
        <f t="array" ref="N1088">[1]!table_weight[Acceleration]*(('F+ , F-'!N$2-[1]!tbl_gk[[#This Row],[Acceleration]])/('F+ , F-'!N$2-'F+ , F-'!N$3))</f>
        <v>9.0194885377333049E-3</v>
      </c>
      <c r="O1088" s="1" cm="1">
        <f t="array" ref="O1088">[1]!table_weight[SprintSpeed]*(('F+ , F-'!O$2-[1]!tbl_gk[[#This Row],[SprintSpeed]])/('F+ , F-'!O$2-'F+ , F-'!O$3))</f>
        <v>1.2368725281411608E-2</v>
      </c>
      <c r="P1088" s="1" cm="1">
        <f t="array" ref="P1088">[1]!table_weight[Agility]*(('F+ , F-'!P$2-[1]!tbl_gk[[#This Row],[Agility]])/('F+ , F-'!P$2-'F+ , F-'!P$3))</f>
        <v>5.4995202546160686E-3</v>
      </c>
      <c r="Q1088" s="1" cm="1">
        <f t="array" ref="Q1088">[1]!table_weight[Reactions]*(('F+ , F-'!Q$2-[1]!tbl_gk[[#This Row],[Reactions]])/('F+ , F-'!Q$2-'F+ , F-'!Q$3))</f>
        <v>2.0110038002815341E-3</v>
      </c>
      <c r="R1088" s="1" cm="1">
        <f t="array" ref="R1088">[1]!table_weight[Balance]*(('F+ , F-'!R$2-[1]!tbl_gk[[#This Row],[Balance]])/('F+ , F-'!R$2-'F+ , F-'!R$3))</f>
        <v>2.6697627636390639E-3</v>
      </c>
      <c r="S1088" s="1" cm="1">
        <f t="array" ref="S1088">[1]!table_weight[ShotPower]*(('F+ , F-'!S$2-[1]!tbl_gk[[#This Row],[ShotPower]])/('F+ , F-'!S$2-'F+ , F-'!S$3))</f>
        <v>7.5315173595909123E-3</v>
      </c>
      <c r="T1088" s="1" cm="1">
        <f t="array" ref="T1088">[1]!table_weight[Jumping]*(('F+ , F-'!T$2-[1]!tbl_gk[[#This Row],[Jumping]])/('F+ , F-'!T$2-'F+ , F-'!T$3))</f>
        <v>3.7783251714967009E-3</v>
      </c>
      <c r="U1088" s="1" cm="1">
        <f t="array" ref="U1088">[1]!table_weight[Stamina]*(('F+ , F-'!U$2-[1]!tbl_gk[[#This Row],[Stamina]])/('F+ , F-'!U$2-'F+ , F-'!U$3))</f>
        <v>1.975033612373275E-2</v>
      </c>
      <c r="V1088" s="1" cm="1">
        <f t="array" ref="V1088">[1]!table_weight[Strength]*(('F+ , F-'!V$2-[1]!tbl_gk[[#This Row],[Strength]])/('F+ , F-'!V$2-'F+ , F-'!V$3))</f>
        <v>1.4197343068654266E-2</v>
      </c>
      <c r="W1088" s="1" cm="1">
        <f t="array" ref="W1088">[1]!table_weight[LongShots]*(('F+ , F-'!W$2-[1]!tbl_gk[[#This Row],[LongShots]])/('F+ , F-'!W$2-'F+ , F-'!W$3))</f>
        <v>1.0388299806332293E-2</v>
      </c>
      <c r="X1088" s="1" cm="1">
        <f t="array" ref="X1088">[1]!table_weight[Aggression]*(('F+ , F-'!X$2-[1]!tbl_gk[[#This Row],[Aggression]])/('F+ , F-'!X$2-'F+ , F-'!X$3))</f>
        <v>6.0845756008518293E-3</v>
      </c>
      <c r="Y1088" s="1" cm="1">
        <f t="array" ref="Y1088">[1]!table_weight[Interceptions]*(('F+ , F-'!Y$2-[1]!tbl_gk[[#This Row],[Interceptions]])/('F+ , F-'!Y$2-'F+ , F-'!Y$3))</f>
        <v>2.3546812894353474E-2</v>
      </c>
      <c r="Z1088" s="1" cm="1">
        <f t="array" ref="Z1088">[1]!table_weight[Positioning]*(('F+ , F-'!Z$2-[1]!tbl_gk[[#This Row],[Positioning]])/('F+ , F-'!Z$2-'F+ , F-'!Z$3))</f>
        <v>2.0704458641787279E-3</v>
      </c>
      <c r="AA1088" s="1" cm="1">
        <f t="array" ref="AA1088">[1]!table_weight[Vision]*(('F+ , F-'!AA$2-[1]!tbl_gk[[#This Row],[Vision]])/('F+ , F-'!AA$2-'F+ , F-'!AA$3))</f>
        <v>1.5617077375519694E-2</v>
      </c>
      <c r="AB1088" s="1" cm="1">
        <f t="array" ref="AB1088">[1]!table_weight[Penalties]*(('F+ , F-'!AB$2-[1]!tbl_gk[[#This Row],[Penalties]])/('F+ , F-'!AB$2-'F+ , F-'!AB$3))</f>
        <v>2.3488251400346914E-3</v>
      </c>
      <c r="AC1088" s="1" cm="1">
        <f t="array" ref="AC1088">[1]!table_weight[Composure]*(('F+ , F-'!AC$2-[1]!tbl_gk[[#This Row],[Composure]])/('F+ , F-'!AC$2-'F+ , F-'!AC$3))</f>
        <v>1.3343367545727675E-3</v>
      </c>
      <c r="AD1088" s="1" cm="1">
        <f t="array" ref="AD1088">[1]!table_weight[Marking]*(('F+ , F-'!AD$2-[1]!tbl_gk[[#This Row],[Marking]])/('F+ , F-'!AD$2-'F+ , F-'!AD$3))</f>
        <v>2.9972168700492414E-2</v>
      </c>
      <c r="AE1088" s="1" cm="1">
        <f t="array" ref="AE1088">[1]!table_weight[StandingTackle]*(('F+ , F-'!AE$2-[1]!tbl_gk[[#This Row],[StandingTackle]])/('F+ , F-'!AE$2-'F+ , F-'!AE$3))</f>
        <v>2.6900228972187096E-2</v>
      </c>
      <c r="AF1088" s="1" cm="1">
        <f t="array" ref="AF1088">[1]!table_weight[SlidingTackle]*(('F+ , F-'!AF$2-[1]!tbl_gk[[#This Row],[SlidingTackle]])/('F+ , F-'!AF$2-'F+ , F-'!AF$3))</f>
        <v>8.9667429907290316E-3</v>
      </c>
      <c r="AG1088" s="1" cm="1">
        <f t="array" ref="AG1088">[1]!table_weight[GKDiving]*(('F+ , F-'!AG$2-[1]!tbl_gk[[#This Row],[GKDiving]])/('F+ , F-'!AG$2-'F+ , F-'!AG$3))</f>
        <v>4.4411063786634182E-2</v>
      </c>
      <c r="AH1088" s="1" cm="1">
        <f t="array" ref="AH1088">[1]!table_weight[GKHandling]*(('F+ , F-'!AH$2-[1]!tbl_gk[[#This Row],[GKHandling]])/('F+ , F-'!AH$2-'F+ , F-'!AH$3))</f>
        <v>4.2777211941640955E-2</v>
      </c>
      <c r="AI1088" s="1" cm="1">
        <f t="array" ref="AI1088">[1]!table_weight[GKKicking]*(('F+ , F-'!AI$2-[1]!tbl_gk[[#This Row],[GKKicking]])/('F+ , F-'!AI$2-'F+ , F-'!AI$3))</f>
        <v>3.3988439306358358E-2</v>
      </c>
      <c r="AJ1088" s="1" cm="1">
        <f t="array" ref="AJ1088">[1]!table_weight[GKPositioning]*(('F+ , F-'!AJ$2-[1]!tbl_gk[[#This Row],[GKPositioning]])/('F+ , F-'!AJ$2-'F+ , F-'!AJ$3))</f>
        <v>1.5767241581053557E-2</v>
      </c>
      <c r="AK1088" s="1" cm="1">
        <f t="array" ref="AK1088">[1]!table_weight[GKReflexes]*(('F+ , F-'!AK$2-[1]!tbl_gk[[#This Row],[GKReflexes]])/('F+ , F-'!AK$2-'F+ , F-'!AK$3))</f>
        <v>4.3727816651455198E-2</v>
      </c>
    </row>
    <row r="1089" spans="1:37" x14ac:dyDescent="0.55000000000000004">
      <c r="A1089" s="8">
        <f>[1]!tbl_gk[[#This Row],[ID]]</f>
        <v>241671</v>
      </c>
      <c r="B1089" s="2" cm="1">
        <f t="array" ref="B1089">[1]!table_weight[ValueEUR]*(('F+ , F-'!B$2-[1]!tbl_gk[[#This Row],[ValueEUR]])/('F+ , F-'!B$2-'F+ , F-'!B$3))</f>
        <v>6.3248490481736513E-3</v>
      </c>
      <c r="C1089" s="2" cm="1">
        <f t="array" ref="C1089">[1]!table_weight[WageEUR]*(('F+ , F-'!C$2-[1]!tbl_gk[[#This Row],[WageEUR]])/('F+ , F-'!C$2-'F+ , F-'!C$3))</f>
        <v>7.8241870618836313E-5</v>
      </c>
      <c r="D1089" s="2" cm="1">
        <f t="array" ref="D1089">[1]!table_weight[Crossing]*(('F+ , F-'!D$2-[1]!tbl_gk[[#This Row],[Crossing]])/('F+ , F-'!D$2-'F+ , F-'!D$3))</f>
        <v>3.4746129089074922E-2</v>
      </c>
      <c r="E1089" s="2" cm="1">
        <f t="array" ref="E1089">[1]!table_weight[Finishing]*(('F+ , F-'!E$2-[1]!tbl_gk[[#This Row],[Finishing]])/('F+ , F-'!E$2-'F+ , F-'!E$3))</f>
        <v>1.4973760267721157E-2</v>
      </c>
      <c r="F1089" s="2" cm="1">
        <f t="array" ref="F1089">[1]!table_weight[HeadingAccuracy]*(('F+ , F-'!F$2-[1]!tbl_gk[[#This Row],[HeadingAccuracy]])/('F+ , F-'!F$2-'F+ , F-'!F$3))</f>
        <v>1.08567917583827E-2</v>
      </c>
      <c r="G1089" s="2" cm="1">
        <f t="array" ref="G1089">[1]!table_weight[ShortPassing]*(('F+ , F-'!G$2-[1]!tbl_gk[[#This Row],[ShortPassing]])/('F+ , F-'!G$2-'F+ , F-'!G$3))</f>
        <v>2.390778997881874E-2</v>
      </c>
      <c r="H1089" s="2" cm="1">
        <f t="array" ref="H1089">[1]!table_weight[Volleys]*(('F+ , F-'!H$2-[1]!tbl_gk[[#This Row],[Volleys]])/('F+ , F-'!H$2-'F+ , F-'!H$3))</f>
        <v>1.851827356780974E-3</v>
      </c>
      <c r="I1089" s="2" cm="1">
        <f t="array" ref="I1089">[1]!table_weight[Dribbling]*(('F+ , F-'!I$2-[1]!tbl_gk[[#This Row],[Dribbling]])/('F+ , F-'!I$2-'F+ , F-'!I$3))</f>
        <v>1.1734538658785652E-2</v>
      </c>
      <c r="J1089" s="2" cm="1">
        <f t="array" ref="J1089">[1]!table_weight[Curve]*(('F+ , F-'!J$2-[1]!tbl_gk[[#This Row],[Curve]])/('F+ , F-'!J$2-'F+ , F-'!J$3))</f>
        <v>9.6339113680153961E-3</v>
      </c>
      <c r="K1089" s="2" cm="1">
        <f t="array" ref="K1089">[1]!table_weight[FKAccuracy]*(('F+ , F-'!K$2-[1]!tbl_gk[[#This Row],[FKAccuracy]])/('F+ , F-'!K$2-'F+ , F-'!K$3))</f>
        <v>9.5832065713416324E-3</v>
      </c>
      <c r="L1089" s="2" cm="1">
        <f t="array" ref="L1089">[1]!table_weight[LongPassing]*(('F+ , F-'!L$2-[1]!tbl_gk[[#This Row],[LongPassing]])/('F+ , F-'!L$2-'F+ , F-'!L$3))</f>
        <v>6.4970892009095808E-3</v>
      </c>
      <c r="M1089" s="2" cm="1">
        <f t="array" ref="M1089">[1]!table_weight[BallControl]*(('F+ , F-'!M$2-[1]!tbl_gk[[#This Row],[BallControl]])/('F+ , F-'!M$2-'F+ , F-'!M$3))</f>
        <v>8.2576383154417555E-3</v>
      </c>
      <c r="N1089" s="2" cm="1">
        <f t="array" ref="N1089">[1]!table_weight[Acceleration]*(('F+ , F-'!N$2-[1]!tbl_gk[[#This Row],[Acceleration]])/('F+ , F-'!N$2-'F+ , F-'!N$3))</f>
        <v>1.8038977075466611E-3</v>
      </c>
      <c r="O1089" s="2" cm="1">
        <f t="array" ref="O1089">[1]!table_weight[SprintSpeed]*(('F+ , F-'!O$2-[1]!tbl_gk[[#This Row],[SprintSpeed]])/('F+ , F-'!O$2-'F+ , F-'!O$3))</f>
        <v>3.092181320352902E-3</v>
      </c>
      <c r="P1089" s="2" cm="1">
        <f t="array" ref="P1089">[1]!table_weight[Agility]*(('F+ , F-'!P$2-[1]!tbl_gk[[#This Row],[Agility]])/('F+ , F-'!P$2-'F+ , F-'!P$3))</f>
        <v>5.85055346235752E-4</v>
      </c>
      <c r="Q1089" s="2" cm="1">
        <f t="array" ref="Q1089">[1]!table_weight[Reactions]*(('F+ , F-'!Q$2-[1]!tbl_gk[[#This Row],[Reactions]])/('F+ , F-'!Q$2-'F+ , F-'!Q$3))</f>
        <v>6.1877040008662587E-4</v>
      </c>
      <c r="R1089" s="2" cm="1">
        <f t="array" ref="R1089">[1]!table_weight[Balance]*(('F+ , F-'!R$2-[1]!tbl_gk[[#This Row],[Balance]])/('F+ , F-'!R$2-'F+ , F-'!R$3))</f>
        <v>2.4214127391145E-3</v>
      </c>
      <c r="S1089" s="2" cm="1">
        <f t="array" ref="S1089">[1]!table_weight[ShotPower]*(('F+ , F-'!S$2-[1]!tbl_gk[[#This Row],[ShotPower]])/('F+ , F-'!S$2-'F+ , F-'!S$3))</f>
        <v>4.4150274176912247E-3</v>
      </c>
      <c r="T1089" s="2" cm="1">
        <f t="array" ref="T1089">[1]!table_weight[Jumping]*(('F+ , F-'!T$2-[1]!tbl_gk[[#This Row],[Jumping]])/('F+ , F-'!T$2-'F+ , F-'!T$3))</f>
        <v>1.9750336123732751E-3</v>
      </c>
      <c r="U1089" s="2" cm="1">
        <f t="array" ref="U1089">[1]!table_weight[Stamina]*(('F+ , F-'!U$2-[1]!tbl_gk[[#This Row],[Stamina]])/('F+ , F-'!U$2-'F+ , F-'!U$3))</f>
        <v>1.1163233461240251E-2</v>
      </c>
      <c r="V1089" s="2" cm="1">
        <f t="array" ref="V1089">[1]!table_weight[Strength]*(('F+ , F-'!V$2-[1]!tbl_gk[[#This Row],[Strength]])/('F+ , F-'!V$2-'F+ , F-'!V$3))</f>
        <v>8.8733394179089167E-3</v>
      </c>
      <c r="W1089" s="2" cm="1">
        <f t="array" ref="W1089">[1]!table_weight[LongShots]*(('F+ , F-'!W$2-[1]!tbl_gk[[#This Row],[LongShots]])/('F+ , F-'!W$2-'F+ , F-'!W$3))</f>
        <v>9.3494698256990638E-3</v>
      </c>
      <c r="X1089" s="2" cm="1">
        <f t="array" ref="X1089">[1]!table_weight[Aggression]*(('F+ , F-'!X$2-[1]!tbl_gk[[#This Row],[Aggression]])/('F+ , F-'!X$2-'F+ , F-'!X$3))</f>
        <v>1.1560693641618476E-2</v>
      </c>
      <c r="Y1089" s="2" cm="1">
        <f t="array" ref="Y1089">[1]!table_weight[Interceptions]*(('F+ , F-'!Y$2-[1]!tbl_gk[[#This Row],[Interceptions]])/('F+ , F-'!Y$2-'F+ , F-'!Y$3))</f>
        <v>1.5928726369709705E-2</v>
      </c>
      <c r="Z1089" s="2" cm="1">
        <f t="array" ref="Z1089">[1]!table_weight[Positioning]*(('F+ , F-'!Z$2-[1]!tbl_gk[[#This Row],[Positioning]])/('F+ , F-'!Z$2-'F+ , F-'!Z$3))</f>
        <v>1.3310009126863251E-3</v>
      </c>
      <c r="AA1089" s="2" cm="1">
        <f t="array" ref="AA1089">[1]!table_weight[Vision]*(('F+ , F-'!AA$2-[1]!tbl_gk[[#This Row],[Vision]])/('F+ , F-'!AA$2-'F+ , F-'!AA$3))</f>
        <v>7.0986715343271337E-3</v>
      </c>
      <c r="AB1089" s="2" cm="1">
        <f t="array" ref="AB1089">[1]!table_weight[Penalties]*(('F+ , F-'!AB$2-[1]!tbl_gk[[#This Row],[Penalties]])/('F+ , F-'!AB$2-'F+ , F-'!AB$3))</f>
        <v>2.3096780543674466E-3</v>
      </c>
      <c r="AC1089" s="2" cm="1">
        <f t="array" ref="AC1089">[1]!table_weight[Composure]*(('F+ , F-'!AC$2-[1]!tbl_gk[[#This Row],[Composure]])/('F+ , F-'!AC$2-'F+ , F-'!AC$3))</f>
        <v>3.2024082109746423E-4</v>
      </c>
      <c r="AD1089" s="2" cm="1">
        <f t="array" ref="AD1089">[1]!table_weight[Marking]*(('F+ , F-'!AD$2-[1]!tbl_gk[[#This Row],[Marking]])/('F+ , F-'!AD$2-'F+ , F-'!AD$3))</f>
        <v>9.4648953791028664E-3</v>
      </c>
      <c r="AE1089" s="2" cm="1">
        <f t="array" ref="AE1089">[1]!table_weight[StandingTackle]*(('F+ , F-'!AE$2-[1]!tbl_gk[[#This Row],[StandingTackle]])/('F+ , F-'!AE$2-'F+ , F-'!AE$3))</f>
        <v>1.120842873841129E-2</v>
      </c>
      <c r="AF1089" s="2" cm="1">
        <f t="array" ref="AF1089">[1]!table_weight[SlidingTackle]*(('F+ , F-'!AF$2-[1]!tbl_gk[[#This Row],[SlidingTackle]])/('F+ , F-'!AF$2-'F+ , F-'!AF$3))</f>
        <v>2.9889143302430105E-3</v>
      </c>
      <c r="AG1089" s="2" cm="1">
        <f t="array" ref="AG1089">[1]!table_weight[GKDiving]*(('F+ , F-'!AG$2-[1]!tbl_gk[[#This Row],[GKDiving]])/('F+ , F-'!AG$2-'F+ , F-'!AG$3))</f>
        <v>1.7081178379474687E-2</v>
      </c>
      <c r="AH1089" s="2" cm="1">
        <f t="array" ref="AH1089">[1]!table_weight[GKHandling]*(('F+ , F-'!AH$2-[1]!tbl_gk[[#This Row],[GKHandling]])/('F+ , F-'!AH$2-'F+ , F-'!AH$3))</f>
        <v>2.4953373632623892E-2</v>
      </c>
      <c r="AI1089" s="2" cm="1">
        <f t="array" ref="AI1089">[1]!table_weight[GKKicking]*(('F+ , F-'!AI$2-[1]!tbl_gk[[#This Row],[GKKicking]])/('F+ , F-'!AI$2-'F+ , F-'!AI$3))</f>
        <v>1.9677517493154842E-2</v>
      </c>
      <c r="AJ1089" s="2" cm="1">
        <f t="array" ref="AJ1089">[1]!table_weight[GKPositioning]*(('F+ , F-'!AJ$2-[1]!tbl_gk[[#This Row],[GKPositioning]])/('F+ , F-'!AJ$2-'F+ , F-'!AJ$3))</f>
        <v>8.8296552853899916E-3</v>
      </c>
      <c r="AK1089" s="2" cm="1">
        <f t="array" ref="AK1089">[1]!table_weight[GKReflexes]*(('F+ , F-'!AK$2-[1]!tbl_gk[[#This Row],[GKReflexes]])/('F+ , F-'!AK$2-'F+ , F-'!AK$3))</f>
        <v>1.09319541628638E-2</v>
      </c>
    </row>
    <row r="1090" spans="1:37" x14ac:dyDescent="0.55000000000000004">
      <c r="A1090" s="7">
        <f>[1]!tbl_gk[[#This Row],[ID]]</f>
        <v>241727</v>
      </c>
      <c r="B1090" s="1" cm="1">
        <f t="array" ref="B1090">[1]!table_weight[ValueEUR]*(('F+ , F-'!B$2-[1]!tbl_gk[[#This Row],[ValueEUR]])/('F+ , F-'!B$2-'F+ , F-'!B$3))</f>
        <v>4.3185282823189472E-3</v>
      </c>
      <c r="C1090" s="1" cm="1">
        <f t="array" ref="C1090">[1]!table_weight[WageEUR]*(('F+ , F-'!C$2-[1]!tbl_gk[[#This Row],[WageEUR]])/('F+ , F-'!C$2-'F+ , F-'!C$3))</f>
        <v>3.2079166953722892E-3</v>
      </c>
      <c r="D1090" s="1" cm="1">
        <f t="array" ref="D1090">[1]!table_weight[Crossing]*(('F+ , F-'!D$2-[1]!tbl_gk[[#This Row],[Crossing]])/('F+ , F-'!D$2-'F+ , F-'!D$3))</f>
        <v>3.4746129089074922E-2</v>
      </c>
      <c r="E1090" s="1" cm="1">
        <f t="array" ref="E1090">[1]!table_weight[Finishing]*(('F+ , F-'!E$2-[1]!tbl_gk[[#This Row],[Finishing]])/('F+ , F-'!E$2-'F+ , F-'!E$3))</f>
        <v>1.7968512321265388E-2</v>
      </c>
      <c r="F1090" s="1" cm="1">
        <f t="array" ref="F1090">[1]!table_weight[HeadingAccuracy]*(('F+ , F-'!F$2-[1]!tbl_gk[[#This Row],[HeadingAccuracy]])/('F+ , F-'!F$2-'F+ , F-'!F$3))</f>
        <v>1.08567917583827E-2</v>
      </c>
      <c r="G1090" s="1" cm="1">
        <f t="array" ref="G1090">[1]!table_weight[ShortPassing]*(('F+ , F-'!G$2-[1]!tbl_gk[[#This Row],[ShortPassing]])/('F+ , F-'!G$2-'F+ , F-'!G$3))</f>
        <v>4.5002898783658811E-2</v>
      </c>
      <c r="H1090" s="1" cm="1">
        <f t="array" ref="H1090">[1]!table_weight[Volleys]*(('F+ , F-'!H$2-[1]!tbl_gk[[#This Row],[Volleys]])/('F+ , F-'!H$2-'F+ , F-'!H$3))</f>
        <v>2.0833057763785961E-3</v>
      </c>
      <c r="I1090" s="1" cm="1">
        <f t="array" ref="I1090">[1]!table_weight[Dribbling]*(('F+ , F-'!I$2-[1]!tbl_gk[[#This Row],[Dribbling]])/('F+ , F-'!I$2-'F+ , F-'!I$3))</f>
        <v>2.2491199096005835E-2</v>
      </c>
      <c r="J1090" s="1" cm="1">
        <f t="array" ref="J1090">[1]!table_weight[Curve]*(('F+ , F-'!J$2-[1]!tbl_gk[[#This Row],[Curve]])/('F+ , F-'!J$2-'F+ , F-'!J$3))</f>
        <v>9.295879390190295E-3</v>
      </c>
      <c r="K1090" s="1" cm="1">
        <f t="array" ref="K1090">[1]!table_weight[FKAccuracy]*(('F+ , F-'!K$2-[1]!tbl_gk[[#This Row],[FKAccuracy]])/('F+ , F-'!K$2-'F+ , F-'!K$3))</f>
        <v>9.7353209613629272E-3</v>
      </c>
      <c r="L1090" s="1" cm="1">
        <f t="array" ref="L1090">[1]!table_weight[LongPassing]*(('F+ , F-'!L$2-[1]!tbl_gk[[#This Row],[LongPassing]])/('F+ , F-'!L$2-'F+ , F-'!L$3))</f>
        <v>1.4077026601970757E-2</v>
      </c>
      <c r="M1090" s="1" cm="1">
        <f t="array" ref="M1090">[1]!table_weight[BallControl]*(('F+ , F-'!M$2-[1]!tbl_gk[[#This Row],[BallControl]])/('F+ , F-'!M$2-'F+ , F-'!M$3))</f>
        <v>1.2603763744621627E-2</v>
      </c>
      <c r="N1090" s="1" cm="1">
        <f t="array" ref="N1090">[1]!table_weight[Acceleration]*(('F+ , F-'!N$2-[1]!tbl_gk[[#This Row],[Acceleration]])/('F+ , F-'!N$2-'F+ , F-'!N$3))</f>
        <v>7.8920524705166431E-3</v>
      </c>
      <c r="O1090" s="1" cm="1">
        <f t="array" ref="O1090">[1]!table_weight[SprintSpeed]*(('F+ , F-'!O$2-[1]!tbl_gk[[#This Row],[SprintSpeed]])/('F+ , F-'!O$2-'F+ , F-'!O$3))</f>
        <v>1.3212047459689671E-2</v>
      </c>
      <c r="P1090" s="1" cm="1">
        <f t="array" ref="P1090">[1]!table_weight[Agility]*(('F+ , F-'!P$2-[1]!tbl_gk[[#This Row],[Agility]])/('F+ , F-'!P$2-'F+ , F-'!P$3))</f>
        <v>4.4464206313917145E-3</v>
      </c>
      <c r="Q1090" s="1" cm="1">
        <f t="array" ref="Q1090">[1]!table_weight[Reactions]*(('F+ , F-'!Q$2-[1]!tbl_gk[[#This Row],[Reactions]])/('F+ , F-'!Q$2-'F+ , F-'!Q$3))</f>
        <v>8.2502720011550109E-4</v>
      </c>
      <c r="R1090" s="1" cm="1">
        <f t="array" ref="R1090">[1]!table_weight[Balance]*(('F+ , F-'!R$2-[1]!tbl_gk[[#This Row],[Balance]])/('F+ , F-'!R$2-'F+ , F-'!R$3))</f>
        <v>2.4835002452456411E-3</v>
      </c>
      <c r="S1090" s="1" cm="1">
        <f t="array" ref="S1090">[1]!table_weight[ShotPower]*(('F+ , F-'!S$2-[1]!tbl_gk[[#This Row],[ShotPower]])/('F+ , F-'!S$2-'F+ , F-'!S$3))</f>
        <v>3.635904932216303E-3</v>
      </c>
      <c r="T1090" s="1" cm="1">
        <f t="array" ref="T1090">[1]!table_weight[Jumping]*(('F+ , F-'!T$2-[1]!tbl_gk[[#This Row],[Jumping]])/('F+ , F-'!T$2-'F+ , F-'!T$3))</f>
        <v>4.2076803046213257E-3</v>
      </c>
      <c r="U1090" s="1" cm="1">
        <f t="array" ref="U1090">[1]!table_weight[Stamina]*(('F+ , F-'!U$2-[1]!tbl_gk[[#This Row],[Stamina]])/('F+ , F-'!U$2-'F+ , F-'!U$3))</f>
        <v>1.6315495058735752E-2</v>
      </c>
      <c r="V1090" s="1" cm="1">
        <f t="array" ref="V1090">[1]!table_weight[Strength]*(('F+ , F-'!V$2-[1]!tbl_gk[[#This Row],[Strength]])/('F+ , F-'!V$2-'F+ , F-'!V$3))</f>
        <v>1.6859344894026941E-2</v>
      </c>
      <c r="W1090" s="1" cm="1">
        <f t="array" ref="W1090">[1]!table_weight[LongShots]*(('F+ , F-'!W$2-[1]!tbl_gk[[#This Row],[LongShots]])/('F+ , F-'!W$2-'F+ , F-'!W$3))</f>
        <v>9.0897623305407575E-3</v>
      </c>
      <c r="X1090" s="1" cm="1">
        <f t="array" ref="X1090">[1]!table_weight[Aggression]*(('F+ , F-'!X$2-[1]!tbl_gk[[#This Row],[Aggression]])/('F+ , F-'!X$2-'F+ , F-'!X$3))</f>
        <v>1.2169151201703659E-2</v>
      </c>
      <c r="Y1090" s="1" cm="1">
        <f t="array" ref="Y1090">[1]!table_weight[Interceptions]*(('F+ , F-'!Y$2-[1]!tbl_gk[[#This Row],[Interceptions]])/('F+ , F-'!Y$2-'F+ , F-'!Y$3))</f>
        <v>2.3546812894353474E-2</v>
      </c>
      <c r="Z1090" s="1" cm="1">
        <f t="array" ref="Z1090">[1]!table_weight[Positioning]*(('F+ , F-'!Z$2-[1]!tbl_gk[[#This Row],[Positioning]])/('F+ , F-'!Z$2-'F+ , F-'!Z$3))</f>
        <v>2.3662238447756888E-3</v>
      </c>
      <c r="AA1090" s="1" cm="1">
        <f t="array" ref="AA1090">[1]!table_weight[Vision]*(('F+ , F-'!AA$2-[1]!tbl_gk[[#This Row],[Vision]])/('F+ , F-'!AA$2-'F+ , F-'!AA$3))</f>
        <v>1.9876280296115975E-2</v>
      </c>
      <c r="AB1090" s="1" cm="1">
        <f t="array" ref="AB1090">[1]!table_weight[Penalties]*(('F+ , F-'!AB$2-[1]!tbl_gk[[#This Row],[Penalties]])/('F+ , F-'!AB$2-'F+ , F-'!AB$3))</f>
        <v>2.1139426260312223E-3</v>
      </c>
      <c r="AC1090" s="1" cm="1">
        <f t="array" ref="AC1090">[1]!table_weight[Composure]*(('F+ , F-'!AC$2-[1]!tbl_gk[[#This Row],[Composure]])/('F+ , F-'!AC$2-'F+ , F-'!AC$3))</f>
        <v>2.0281918669506067E-3</v>
      </c>
      <c r="AD1090" s="1" cm="1">
        <f t="array" ref="AD1090">[1]!table_weight[Marking]*(('F+ , F-'!AD$2-[1]!tbl_gk[[#This Row],[Marking]])/('F+ , F-'!AD$2-'F+ , F-'!AD$3))</f>
        <v>2.9972168700492414E-2</v>
      </c>
      <c r="AE1090" s="1" cm="1">
        <f t="array" ref="AE1090">[1]!table_weight[StandingTackle]*(('F+ , F-'!AE$2-[1]!tbl_gk[[#This Row],[StandingTackle]])/('F+ , F-'!AE$2-'F+ , F-'!AE$3))</f>
        <v>3.362528621523387E-2</v>
      </c>
      <c r="AF1090" s="1" cm="1">
        <f t="array" ref="AF1090">[1]!table_weight[SlidingTackle]*(('F+ , F-'!AF$2-[1]!tbl_gk[[#This Row],[SlidingTackle]])/('F+ , F-'!AF$2-'F+ , F-'!AF$3))</f>
        <v>1.120842873841129E-2</v>
      </c>
      <c r="AG1090" s="1" cm="1">
        <f t="array" ref="AG1090">[1]!table_weight[GKDiving]*(('F+ , F-'!AG$2-[1]!tbl_gk[[#This Row],[GKDiving]])/('F+ , F-'!AG$2-'F+ , F-'!AG$3))</f>
        <v>2.2205531893317091E-2</v>
      </c>
      <c r="AH1090" s="1" cm="1">
        <f t="array" ref="AH1090">[1]!table_weight[GKHandling]*(('F+ , F-'!AH$2-[1]!tbl_gk[[#This Row],[GKHandling]])/('F+ , F-'!AH$2-'F+ , F-'!AH$3))</f>
        <v>2.4953373632623892E-2</v>
      </c>
      <c r="AI1090" s="1" cm="1">
        <f t="array" ref="AI1090">[1]!table_weight[GKKicking]*(('F+ , F-'!AI$2-[1]!tbl_gk[[#This Row],[GKKicking]])/('F+ , F-'!AI$2-'F+ , F-'!AI$3))</f>
        <v>1.6994219653179179E-2</v>
      </c>
      <c r="AJ1090" s="1" cm="1">
        <f t="array" ref="AJ1090">[1]!table_weight[GKPositioning]*(('F+ , F-'!AJ$2-[1]!tbl_gk[[#This Row],[GKPositioning]])/('F+ , F-'!AJ$2-'F+ , F-'!AJ$3))</f>
        <v>7.5682759589057076E-3</v>
      </c>
      <c r="AK1090" s="1" cm="1">
        <f t="array" ref="AK1090">[1]!table_weight[GKReflexes]*(('F+ , F-'!AK$2-[1]!tbl_gk[[#This Row],[GKReflexes]])/('F+ , F-'!AK$2-'F+ , F-'!AK$3))</f>
        <v>1.6397931244295699E-2</v>
      </c>
    </row>
    <row r="1091" spans="1:37" x14ac:dyDescent="0.55000000000000004">
      <c r="A1091" s="8">
        <f>[1]!tbl_gk[[#This Row],[ID]]</f>
        <v>241859</v>
      </c>
      <c r="B1091" s="2" cm="1">
        <f t="array" ref="B1091">[1]!table_weight[ValueEUR]*(('F+ , F-'!B$2-[1]!tbl_gk[[#This Row],[ValueEUR]])/('F+ , F-'!B$2-'F+ , F-'!B$3))</f>
        <v>3.367532239303818E-4</v>
      </c>
      <c r="C1091" s="2" cm="1">
        <f t="array" ref="C1091">[1]!table_weight[WageEUR]*(('F+ , F-'!C$2-[1]!tbl_gk[[#This Row],[WageEUR]])/('F+ , F-'!C$2-'F+ , F-'!C$3))</f>
        <v>2.3472561185650898E-4</v>
      </c>
      <c r="D1091" s="2" cm="1">
        <f t="array" ref="D1091">[1]!table_weight[Crossing]*(('F+ , F-'!D$2-[1]!tbl_gk[[#This Row],[Crossing]])/('F+ , F-'!D$2-'F+ , F-'!D$3))</f>
        <v>3.4746129089074922E-2</v>
      </c>
      <c r="E1091" s="2" cm="1">
        <f t="array" ref="E1091">[1]!table_weight[Finishing]*(('F+ , F-'!E$2-[1]!tbl_gk[[#This Row],[Finishing]])/('F+ , F-'!E$2-'F+ , F-'!E$3))</f>
        <v>1.8966763005780131E-2</v>
      </c>
      <c r="F1091" s="2" cm="1">
        <f t="array" ref="F1091">[1]!table_weight[HeadingAccuracy]*(('F+ , F-'!F$2-[1]!tbl_gk[[#This Row],[HeadingAccuracy]])/('F+ , F-'!F$2-'F+ , F-'!F$3))</f>
        <v>1.1274360672166649E-2</v>
      </c>
      <c r="G1091" s="2" cm="1">
        <f t="array" ref="G1091">[1]!table_weight[ShortPassing]*(('F+ , F-'!G$2-[1]!tbl_gk[[#This Row],[ShortPassing]])/('F+ , F-'!G$2-'F+ , F-'!G$3))</f>
        <v>2.390778997881874E-2</v>
      </c>
      <c r="H1091" s="2" cm="1">
        <f t="array" ref="H1091">[1]!table_weight[Volleys]*(('F+ , F-'!H$2-[1]!tbl_gk[[#This Row],[Volleys]])/('F+ , F-'!H$2-'F+ , F-'!H$3))</f>
        <v>1.9675665665797848E-3</v>
      </c>
      <c r="I1091" s="2" cm="1">
        <f t="array" ref="I1091">[1]!table_weight[Dribbling]*(('F+ , F-'!I$2-[1]!tbl_gk[[#This Row],[Dribbling]])/('F+ , F-'!I$2-'F+ , F-'!I$3))</f>
        <v>2.1513320874440363E-2</v>
      </c>
      <c r="J1091" s="2" cm="1">
        <f t="array" ref="J1091">[1]!table_weight[Curve]*(('F+ , F-'!J$2-[1]!tbl_gk[[#This Row],[Curve]])/('F+ , F-'!J$2-'F+ , F-'!J$3))</f>
        <v>9.6339113680153961E-3</v>
      </c>
      <c r="K1091" s="2" cm="1">
        <f t="array" ref="K1091">[1]!table_weight[FKAccuracy]*(('F+ , F-'!K$2-[1]!tbl_gk[[#This Row],[FKAccuracy]])/('F+ , F-'!K$2-'F+ , F-'!K$3))</f>
        <v>9.5832065713416324E-3</v>
      </c>
      <c r="L1091" s="2" cm="1">
        <f t="array" ref="L1091">[1]!table_weight[LongPassing]*(('F+ , F-'!L$2-[1]!tbl_gk[[#This Row],[LongPassing]])/('F+ , F-'!L$2-'F+ , F-'!L$3))</f>
        <v>9.7456338013643708E-3</v>
      </c>
      <c r="M1091" s="2" cm="1">
        <f t="array" ref="M1091">[1]!table_weight[BallControl]*(('F+ , F-'!M$2-[1]!tbl_gk[[#This Row],[BallControl]])/('F+ , F-'!M$2-'F+ , F-'!M$3))</f>
        <v>1.4342213916293577E-2</v>
      </c>
      <c r="N1091" s="2" cm="1">
        <f t="array" ref="N1091">[1]!table_weight[Acceleration]*(('F+ , F-'!N$2-[1]!tbl_gk[[#This Row],[Acceleration]])/('F+ , F-'!N$2-'F+ , F-'!N$3))</f>
        <v>9.4704629646199696E-3</v>
      </c>
      <c r="O1091" s="2" cm="1">
        <f t="array" ref="O1091">[1]!table_weight[SprintSpeed]*(('F+ , F-'!O$2-[1]!tbl_gk[[#This Row],[SprintSpeed]])/('F+ , F-'!O$2-'F+ , F-'!O$3))</f>
        <v>1.0119866139336769E-2</v>
      </c>
      <c r="P1091" s="2" cm="1">
        <f t="array" ref="P1091">[1]!table_weight[Agility]*(('F+ , F-'!P$2-[1]!tbl_gk[[#This Row],[Agility]])/('F+ , F-'!P$2-'F+ , F-'!P$3))</f>
        <v>4.5634317006388652E-3</v>
      </c>
      <c r="Q1091" s="2" cm="1">
        <f t="array" ref="Q1091">[1]!table_weight[Reactions]*(('F+ , F-'!Q$2-[1]!tbl_gk[[#This Row],[Reactions]])/('F+ , F-'!Q$2-'F+ , F-'!Q$3))</f>
        <v>1.6500544002310022E-3</v>
      </c>
      <c r="R1091" s="2" cm="1">
        <f t="array" ref="R1091">[1]!table_weight[Balance]*(('F+ , F-'!R$2-[1]!tbl_gk[[#This Row],[Balance]])/('F+ , F-'!R$2-'F+ , F-'!R$3))</f>
        <v>2.7939377759013465E-3</v>
      </c>
      <c r="S1091" s="2" cm="1">
        <f t="array" ref="S1091">[1]!table_weight[ShotPower]*(('F+ , F-'!S$2-[1]!tbl_gk[[#This Row],[ShotPower]])/('F+ , F-'!S$2-'F+ , F-'!S$3))</f>
        <v>5.7135648934827617E-3</v>
      </c>
      <c r="T1091" s="2" cm="1">
        <f t="array" ref="T1091">[1]!table_weight[Jumping]*(('F+ , F-'!T$2-[1]!tbl_gk[[#This Row],[Jumping]])/('F+ , F-'!T$2-'F+ , F-'!T$3))</f>
        <v>3.6065831182468503E-3</v>
      </c>
      <c r="U1091" s="2" cm="1">
        <f t="array" ref="U1091">[1]!table_weight[Stamina]*(('F+ , F-'!U$2-[1]!tbl_gk[[#This Row],[Stamina]])/('F+ , F-'!U$2-'F+ , F-'!U$3))</f>
        <v>2.662001825372675E-2</v>
      </c>
      <c r="V1091" s="2" cm="1">
        <f t="array" ref="V1091">[1]!table_weight[Strength]*(('F+ , F-'!V$2-[1]!tbl_gk[[#This Row],[Strength]])/('F+ , F-'!V$2-'F+ , F-'!V$3))</f>
        <v>2.9282020079099427E-2</v>
      </c>
      <c r="W1091" s="2" cm="1">
        <f t="array" ref="W1091">[1]!table_weight[LongShots]*(('F+ , F-'!W$2-[1]!tbl_gk[[#This Row],[LongShots]])/('F+ , F-'!W$2-'F+ , F-'!W$3))</f>
        <v>8.8300548353824494E-3</v>
      </c>
      <c r="X1091" s="2" cm="1">
        <f t="array" ref="X1091">[1]!table_weight[Aggression]*(('F+ , F-'!X$2-[1]!tbl_gk[[#This Row],[Aggression]])/('F+ , F-'!X$2-'F+ , F-'!X$3))</f>
        <v>1.5819896562214757E-2</v>
      </c>
      <c r="Y1091" s="2" cm="1">
        <f t="array" ref="Y1091">[1]!table_weight[Interceptions]*(('F+ , F-'!Y$2-[1]!tbl_gk[[#This Row],[Interceptions]])/('F+ , F-'!Y$2-'F+ , F-'!Y$3))</f>
        <v>1.4543619728865382E-2</v>
      </c>
      <c r="Z1091" s="2" cm="1">
        <f t="array" ref="Z1091">[1]!table_weight[Positioning]*(('F+ , F-'!Z$2-[1]!tbl_gk[[#This Row],[Positioning]])/('F+ , F-'!Z$2-'F+ , F-'!Z$3))</f>
        <v>2.5141128350741697E-3</v>
      </c>
      <c r="AA1091" s="2" cm="1">
        <f t="array" ref="AA1091">[1]!table_weight[Vision]*(('F+ , F-'!AA$2-[1]!tbl_gk[[#This Row],[Vision]])/('F+ , F-'!AA$2-'F+ , F-'!AA$3))</f>
        <v>1.4907210222086981E-2</v>
      </c>
      <c r="AB1091" s="2" cm="1">
        <f t="array" ref="AB1091">[1]!table_weight[Penalties]*(('F+ , F-'!AB$2-[1]!tbl_gk[[#This Row],[Penalties]])/('F+ , F-'!AB$2-'F+ , F-'!AB$3))</f>
        <v>2.5054134827036706E-3</v>
      </c>
      <c r="AC1091" s="2" cm="1">
        <f t="array" ref="AC1091">[1]!table_weight[Composure]*(('F+ , F-'!AC$2-[1]!tbl_gk[[#This Row],[Composure]])/('F+ , F-'!AC$2-'F+ , F-'!AC$3))</f>
        <v>2.3484326880480709E-3</v>
      </c>
      <c r="AD1091" s="2" cm="1">
        <f t="array" ref="AD1091">[1]!table_weight[Marking]*(('F+ , F-'!AD$2-[1]!tbl_gk[[#This Row],[Marking]])/('F+ , F-'!AD$2-'F+ , F-'!AD$3))</f>
        <v>2.366223844775717E-2</v>
      </c>
      <c r="AE1091" s="2" cm="1">
        <f t="array" ref="AE1091">[1]!table_weight[StandingTackle]*(('F+ , F-'!AE$2-[1]!tbl_gk[[#This Row],[StandingTackle]])/('F+ , F-'!AE$2-'F+ , F-'!AE$3))</f>
        <v>3.5866971962916126E-2</v>
      </c>
      <c r="AF1091" s="2" cm="1">
        <f t="array" ref="AF1091">[1]!table_weight[SlidingTackle]*(('F+ , F-'!AF$2-[1]!tbl_gk[[#This Row],[SlidingTackle]])/('F+ , F-'!AF$2-'F+ , F-'!AF$3))</f>
        <v>8.9667429907290316E-3</v>
      </c>
      <c r="AG1091" s="2" cm="1">
        <f t="array" ref="AG1091">[1]!table_weight[GKDiving]*(('F+ , F-'!AG$2-[1]!tbl_gk[[#This Row],[GKDiving]])/('F+ , F-'!AG$2-'F+ , F-'!AG$3))</f>
        <v>4.4411063786634182E-2</v>
      </c>
      <c r="AH1091" s="2" cm="1">
        <f t="array" ref="AH1091">[1]!table_weight[GKHandling]*(('F+ , F-'!AH$2-[1]!tbl_gk[[#This Row],[GKHandling]])/('F+ , F-'!AH$2-'F+ , F-'!AH$3))</f>
        <v>4.8124363434346076E-2</v>
      </c>
      <c r="AI1091" s="2" cm="1">
        <f t="array" ref="AI1091">[1]!table_weight[GKKicking]*(('F+ , F-'!AI$2-[1]!tbl_gk[[#This Row],[GKKicking]])/('F+ , F-'!AI$2-'F+ , F-'!AI$3))</f>
        <v>2.5938545786431375E-2</v>
      </c>
      <c r="AJ1091" s="2" cm="1">
        <f t="array" ref="AJ1091">[1]!table_weight[GKPositioning]*(('F+ , F-'!AJ$2-[1]!tbl_gk[[#This Row],[GKPositioning]])/('F+ , F-'!AJ$2-'F+ , F-'!AJ$3))</f>
        <v>1.7659310570779983E-2</v>
      </c>
      <c r="AK1091" s="2" cm="1">
        <f t="array" ref="AK1091">[1]!table_weight[GKReflexes]*(('F+ , F-'!AK$2-[1]!tbl_gk[[#This Row],[GKReflexes]])/('F+ , F-'!AK$2-'F+ , F-'!AK$3))</f>
        <v>4.3727816651455198E-2</v>
      </c>
    </row>
    <row r="1092" spans="1:37" x14ac:dyDescent="0.55000000000000004">
      <c r="A1092" s="7">
        <f>[1]!tbl_gk[[#This Row],[ID]]</f>
        <v>241976</v>
      </c>
      <c r="B1092" s="1" cm="1">
        <f t="array" ref="B1092">[1]!table_weight[ValueEUR]*(('F+ , F-'!B$2-[1]!tbl_gk[[#This Row],[ValueEUR]])/('F+ , F-'!B$2-'F+ , F-'!B$3))</f>
        <v>6.1455148381795615E-4</v>
      </c>
      <c r="C1092" s="1" cm="1">
        <f t="array" ref="C1092">[1]!table_weight[WageEUR]*(('F+ , F-'!C$2-[1]!tbl_gk[[#This Row],[WageEUR]])/('F+ , F-'!C$2-'F+ , F-'!C$3))</f>
        <v>1.0171443180448721E-3</v>
      </c>
      <c r="D1092" s="1" cm="1">
        <f t="array" ref="D1092">[1]!table_weight[Crossing]*(('F+ , F-'!D$2-[1]!tbl_gk[[#This Row],[Crossing]])/('F+ , F-'!D$2-'F+ , F-'!D$3))</f>
        <v>3.4746129089074922E-2</v>
      </c>
      <c r="E1092" s="1" cm="1">
        <f t="array" ref="E1092">[1]!table_weight[Finishing]*(('F+ , F-'!E$2-[1]!tbl_gk[[#This Row],[Finishing]])/('F+ , F-'!E$2-'F+ , F-'!E$3))</f>
        <v>1.7968512321265388E-2</v>
      </c>
      <c r="F1092" s="1" cm="1">
        <f t="array" ref="F1092">[1]!table_weight[HeadingAccuracy]*(('F+ , F-'!F$2-[1]!tbl_gk[[#This Row],[HeadingAccuracy]])/('F+ , F-'!F$2-'F+ , F-'!F$3))</f>
        <v>1.210949849973455E-2</v>
      </c>
      <c r="G1092" s="1" cm="1">
        <f t="array" ref="G1092">[1]!table_weight[ShortPassing]*(('F+ , F-'!G$2-[1]!tbl_gk[[#This Row],[ShortPassing]])/('F+ , F-'!G$2-'F+ , F-'!G$3))</f>
        <v>6.6098007588498875E-2</v>
      </c>
      <c r="H1092" s="1" cm="1">
        <f t="array" ref="H1092">[1]!table_weight[Volleys]*(('F+ , F-'!H$2-[1]!tbl_gk[[#This Row],[Volleys]])/('F+ , F-'!H$2-'F+ , F-'!H$3))</f>
        <v>1.9675665665797848E-3</v>
      </c>
      <c r="I1092" s="1" cm="1">
        <f t="array" ref="I1092">[1]!table_weight[Dribbling]*(('F+ , F-'!I$2-[1]!tbl_gk[[#This Row],[Dribbling]])/('F+ , F-'!I$2-'F+ , F-'!I$3))</f>
        <v>1.2712416880351124E-2</v>
      </c>
      <c r="J1092" s="1" cm="1">
        <f t="array" ref="J1092">[1]!table_weight[Curve]*(('F+ , F-'!J$2-[1]!tbl_gk[[#This Row],[Curve]])/('F+ , F-'!J$2-'F+ , F-'!J$3))</f>
        <v>9.295879390190295E-3</v>
      </c>
      <c r="K1092" s="1" cm="1">
        <f t="array" ref="K1092">[1]!table_weight[FKAccuracy]*(('F+ , F-'!K$2-[1]!tbl_gk[[#This Row],[FKAccuracy]])/('F+ , F-'!K$2-'F+ , F-'!K$3))</f>
        <v>9.4310921813203358E-3</v>
      </c>
      <c r="L1092" s="1" cm="1">
        <f t="array" ref="L1092">[1]!table_weight[LongPassing]*(('F+ , F-'!L$2-[1]!tbl_gk[[#This Row],[LongPassing]])/('F+ , F-'!L$2-'F+ , F-'!L$3))</f>
        <v>2.1115539902956136E-2</v>
      </c>
      <c r="M1092" s="1" cm="1">
        <f t="array" ref="M1092">[1]!table_weight[BallControl]*(('F+ , F-'!M$2-[1]!tbl_gk[[#This Row],[BallControl]])/('F+ , F-'!M$2-'F+ , F-'!M$3))</f>
        <v>9.561475944195718E-3</v>
      </c>
      <c r="N1092" s="1" cm="1">
        <f t="array" ref="N1092">[1]!table_weight[Acceleration]*(('F+ , F-'!N$2-[1]!tbl_gk[[#This Row],[Acceleration]])/('F+ , F-'!N$2-'F+ , F-'!N$3))</f>
        <v>4.5097442688666525E-3</v>
      </c>
      <c r="O1092" s="1" cm="1">
        <f t="array" ref="O1092">[1]!table_weight[SprintSpeed]*(('F+ , F-'!O$2-[1]!tbl_gk[[#This Row],[SprintSpeed]])/('F+ , F-'!O$2-'F+ , F-'!O$3))</f>
        <v>6.1843626407058041E-3</v>
      </c>
      <c r="P1092" s="1" cm="1">
        <f t="array" ref="P1092">[1]!table_weight[Agility]*(('F+ , F-'!P$2-[1]!tbl_gk[[#This Row],[Agility]])/('F+ , F-'!P$2-'F+ , F-'!P$3))</f>
        <v>1.7551660387072558E-3</v>
      </c>
      <c r="Q1092" s="1" cm="1">
        <f t="array" ref="Q1092">[1]!table_weight[Reactions]*(('F+ , F-'!Q$2-[1]!tbl_gk[[#This Row],[Reactions]])/('F+ , F-'!Q$2-'F+ , F-'!Q$3))</f>
        <v>9.2815560012993875E-4</v>
      </c>
      <c r="R1092" s="1" cm="1">
        <f t="array" ref="R1092">[1]!table_weight[Balance]*(('F+ , F-'!R$2-[1]!tbl_gk[[#This Row],[Balance]])/('F+ , F-'!R$2-'F+ , F-'!R$3))</f>
        <v>6.2087506131141027E-4</v>
      </c>
      <c r="S1092" s="1" cm="1">
        <f t="array" ref="S1092">[1]!table_weight[ShotPower]*(('F+ , F-'!S$2-[1]!tbl_gk[[#This Row],[ShotPower]])/('F+ , F-'!S$2-'F+ , F-'!S$3))</f>
        <v>5.1941499031661464E-3</v>
      </c>
      <c r="T1092" s="1" cm="1">
        <f t="array" ref="T1092">[1]!table_weight[Jumping]*(('F+ , F-'!T$2-[1]!tbl_gk[[#This Row],[Jumping]])/('F+ , F-'!T$2-'F+ , F-'!T$3))</f>
        <v>6.8696821299940006E-4</v>
      </c>
      <c r="U1092" s="1" cm="1">
        <f t="array" ref="U1092">[1]!table_weight[Stamina]*(('F+ , F-'!U$2-[1]!tbl_gk[[#This Row],[Stamina]])/('F+ , F-'!U$2-'F+ , F-'!U$3))</f>
        <v>1.6315495058735752E-2</v>
      </c>
      <c r="V1092" s="1" cm="1">
        <f t="array" ref="V1092">[1]!table_weight[Strength]*(('F+ , F-'!V$2-[1]!tbl_gk[[#This Row],[Strength]])/('F+ , F-'!V$2-'F+ , F-'!V$3))</f>
        <v>1.5972010952236049E-2</v>
      </c>
      <c r="W1092" s="1" cm="1">
        <f t="array" ref="W1092">[1]!table_weight[LongShots]*(('F+ , F-'!W$2-[1]!tbl_gk[[#This Row],[LongShots]])/('F+ , F-'!W$2-'F+ , F-'!W$3))</f>
        <v>1.0128592311173986E-2</v>
      </c>
      <c r="X1092" s="1" cm="1">
        <f t="array" ref="X1092">[1]!table_weight[Aggression]*(('F+ , F-'!X$2-[1]!tbl_gk[[#This Row],[Aggression]])/('F+ , F-'!X$2-'F+ , F-'!X$3))</f>
        <v>1.1560693641618476E-2</v>
      </c>
      <c r="Y1092" s="1" cm="1">
        <f t="array" ref="Y1092">[1]!table_weight[Interceptions]*(('F+ , F-'!Y$2-[1]!tbl_gk[[#This Row],[Interceptions]])/('F+ , F-'!Y$2-'F+ , F-'!Y$3))</f>
        <v>2.0776599612664828E-2</v>
      </c>
      <c r="Z1092" s="1" cm="1">
        <f t="array" ref="Z1092">[1]!table_weight[Positioning]*(('F+ , F-'!Z$2-[1]!tbl_gk[[#This Row],[Positioning]])/('F+ , F-'!Z$2-'F+ , F-'!Z$3))</f>
        <v>1.7746678835817667E-3</v>
      </c>
      <c r="AA1092" s="1" cm="1">
        <f t="array" ref="AA1092">[1]!table_weight[Vision]*(('F+ , F-'!AA$2-[1]!tbl_gk[[#This Row],[Vision]])/('F+ , F-'!AA$2-'F+ , F-'!AA$3))</f>
        <v>7.8085386877598468E-3</v>
      </c>
      <c r="AB1092" s="1" cm="1">
        <f t="array" ref="AB1092">[1]!table_weight[Penalties]*(('F+ , F-'!AB$2-[1]!tbl_gk[[#This Row],[Penalties]])/('F+ , F-'!AB$2-'F+ , F-'!AB$3))</f>
        <v>2.3879722257019362E-3</v>
      </c>
      <c r="AC1092" s="1" cm="1">
        <f t="array" ref="AC1092">[1]!table_weight[Composure]*(('F+ , F-'!AC$2-[1]!tbl_gk[[#This Row],[Composure]])/('F+ , F-'!AC$2-'F+ , F-'!AC$3))</f>
        <v>6.9385511237783919E-4</v>
      </c>
      <c r="AD1092" s="1" cm="1">
        <f t="array" ref="AD1092">[1]!table_weight[Marking]*(('F+ , F-'!AD$2-[1]!tbl_gk[[#This Row],[Marking]])/('F+ , F-'!AD$2-'F+ , F-'!AD$3))</f>
        <v>2.8394686137308601E-2</v>
      </c>
      <c r="AE1092" s="1" cm="1">
        <f t="array" ref="AE1092">[1]!table_weight[StandingTackle]*(('F+ , F-'!AE$2-[1]!tbl_gk[[#This Row],[StandingTackle]])/('F+ , F-'!AE$2-'F+ , F-'!AE$3))</f>
        <v>2.465854322450484E-2</v>
      </c>
      <c r="AF1092" s="1" cm="1">
        <f t="array" ref="AF1092">[1]!table_weight[SlidingTackle]*(('F+ , F-'!AF$2-[1]!tbl_gk[[#This Row],[SlidingTackle]])/('F+ , F-'!AF$2-'F+ , F-'!AF$3))</f>
        <v>8.2195144081682794E-3</v>
      </c>
      <c r="AG1092" s="1" cm="1">
        <f t="array" ref="AG1092">[1]!table_weight[GKDiving]*(('F+ , F-'!AG$2-[1]!tbl_gk[[#This Row],[GKDiving]])/('F+ , F-'!AG$2-'F+ , F-'!AG$3))</f>
        <v>3.2454238921001903E-2</v>
      </c>
      <c r="AH1092" s="1" cm="1">
        <f t="array" ref="AH1092">[1]!table_weight[GKHandling]*(('F+ , F-'!AH$2-[1]!tbl_gk[[#This Row],[GKHandling]])/('F+ , F-'!AH$2-'F+ , F-'!AH$3))</f>
        <v>3.5647676618034127E-2</v>
      </c>
      <c r="AI1092" s="1" cm="1">
        <f t="array" ref="AI1092">[1]!table_weight[GKKicking]*(('F+ , F-'!AI$2-[1]!tbl_gk[[#This Row],[GKKicking]])/('F+ , F-'!AI$2-'F+ , F-'!AI$3))</f>
        <v>2.414968055978094E-2</v>
      </c>
      <c r="AJ1092" s="1" cm="1">
        <f t="array" ref="AJ1092">[1]!table_weight[GKPositioning]*(('F+ , F-'!AJ$2-[1]!tbl_gk[[#This Row],[GKPositioning]])/('F+ , F-'!AJ$2-'F+ , F-'!AJ$3))</f>
        <v>1.3244482928084987E-2</v>
      </c>
      <c r="AK1092" s="1" cm="1">
        <f t="array" ref="AK1092">[1]!table_weight[GKReflexes]*(('F+ , F-'!AK$2-[1]!tbl_gk[[#This Row],[GKReflexes]])/('F+ , F-'!AK$2-'F+ , F-'!AK$3))</f>
        <v>3.4617854849068701E-2</v>
      </c>
    </row>
    <row r="1093" spans="1:37" x14ac:dyDescent="0.55000000000000004">
      <c r="A1093" s="8">
        <f>[1]!tbl_gk[[#This Row],[ID]]</f>
        <v>242068</v>
      </c>
      <c r="B1093" s="2" cm="1">
        <f t="array" ref="B1093">[1]!table_weight[ValueEUR]*(('F+ , F-'!B$2-[1]!tbl_gk[[#This Row],[ValueEUR]])/('F+ , F-'!B$2-'F+ , F-'!B$3))</f>
        <v>4.6021911721374819E-4</v>
      </c>
      <c r="C1093" s="2" cm="1">
        <f t="array" ref="C1093">[1]!table_weight[WageEUR]*(('F+ , F-'!C$2-[1]!tbl_gk[[#This Row],[WageEUR]])/('F+ , F-'!C$2-'F+ , F-'!C$3))</f>
        <v>2.3472561185650898E-4</v>
      </c>
      <c r="D1093" s="2" cm="1">
        <f t="array" ref="D1093">[1]!table_weight[Crossing]*(('F+ , F-'!D$2-[1]!tbl_gk[[#This Row],[Crossing]])/('F+ , F-'!D$2-'F+ , F-'!D$3))</f>
        <v>3.4746129089074922E-2</v>
      </c>
      <c r="E1093" s="2" cm="1">
        <f t="array" ref="E1093">[1]!table_weight[Finishing]*(('F+ , F-'!E$2-[1]!tbl_gk[[#This Row],[Finishing]])/('F+ , F-'!E$2-'F+ , F-'!E$3))</f>
        <v>2.1961515059324362E-2</v>
      </c>
      <c r="F1093" s="2" cm="1">
        <f t="array" ref="F1093">[1]!table_weight[HeadingAccuracy]*(('F+ , F-'!F$2-[1]!tbl_gk[[#This Row],[HeadingAccuracy]])/('F+ , F-'!F$2-'F+ , F-'!F$3))</f>
        <v>1.1691929585950599E-2</v>
      </c>
      <c r="G1093" s="2" cm="1">
        <f t="array" ref="G1093">[1]!table_weight[ShortPassing]*(('F+ , F-'!G$2-[1]!tbl_gk[[#This Row],[ShortPassing]])/('F+ , F-'!G$2-'F+ , F-'!G$3))</f>
        <v>5.7659964066562854E-2</v>
      </c>
      <c r="H1093" s="2" cm="1">
        <f t="array" ref="H1093">[1]!table_weight[Volleys]*(('F+ , F-'!H$2-[1]!tbl_gk[[#This Row],[Volleys]])/('F+ , F-'!H$2-'F+ , F-'!H$3))</f>
        <v>1.9675665665797848E-3</v>
      </c>
      <c r="I1093" s="2" cm="1">
        <f t="array" ref="I1093">[1]!table_weight[Dribbling]*(('F+ , F-'!I$2-[1]!tbl_gk[[#This Row],[Dribbling]])/('F+ , F-'!I$2-'F+ , F-'!I$3))</f>
        <v>2.2491199096005835E-2</v>
      </c>
      <c r="J1093" s="2" cm="1">
        <f t="array" ref="J1093">[1]!table_weight[Curve]*(('F+ , F-'!J$2-[1]!tbl_gk[[#This Row],[Curve]])/('F+ , F-'!J$2-'F+ , F-'!J$3))</f>
        <v>9.4648953791028455E-3</v>
      </c>
      <c r="K1093" s="2" cm="1">
        <f t="array" ref="K1093">[1]!table_weight[FKAccuracy]*(('F+ , F-'!K$2-[1]!tbl_gk[[#This Row],[FKAccuracy]])/('F+ , F-'!K$2-'F+ , F-'!K$3))</f>
        <v>9.1268634012777444E-3</v>
      </c>
      <c r="L1093" s="2" cm="1">
        <f t="array" ref="L1093">[1]!table_weight[LongPassing]*(('F+ , F-'!L$2-[1]!tbl_gk[[#This Row],[LongPassing]])/('F+ , F-'!L$2-'F+ , F-'!L$3))</f>
        <v>2.8695477304017315E-2</v>
      </c>
      <c r="M1093" s="2" cm="1">
        <f t="array" ref="M1093">[1]!table_weight[BallControl]*(('F+ , F-'!M$2-[1]!tbl_gk[[#This Row],[BallControl]])/('F+ , F-'!M$2-'F+ , F-'!M$3))</f>
        <v>1.5211439002129552E-2</v>
      </c>
      <c r="N1093" s="2" cm="1">
        <f t="array" ref="N1093">[1]!table_weight[Acceleration]*(('F+ , F-'!N$2-[1]!tbl_gk[[#This Row],[Acceleration]])/('F+ , F-'!N$2-'F+ , F-'!N$3))</f>
        <v>1.0597899031836633E-2</v>
      </c>
      <c r="O1093" s="2" cm="1">
        <f t="array" ref="O1093">[1]!table_weight[SprintSpeed]*(('F+ , F-'!O$2-[1]!tbl_gk[[#This Row],[SprintSpeed]])/('F+ , F-'!O$2-'F+ , F-'!O$3))</f>
        <v>9.2765439610587065E-3</v>
      </c>
      <c r="P1093" s="2" cm="1">
        <f t="array" ref="P1093">[1]!table_weight[Agility]*(('F+ , F-'!P$2-[1]!tbl_gk[[#This Row],[Agility]])/('F+ , F-'!P$2-'F+ , F-'!P$3))</f>
        <v>4.095387423650264E-3</v>
      </c>
      <c r="Q1093" s="2" cm="1">
        <f t="array" ref="Q1093">[1]!table_weight[Reactions]*(('F+ , F-'!Q$2-[1]!tbl_gk[[#This Row],[Reactions]])/('F+ , F-'!Q$2-'F+ , F-'!Q$3))</f>
        <v>1.4437976002021271E-3</v>
      </c>
      <c r="R1093" s="2" cm="1">
        <f t="array" ref="R1093">[1]!table_weight[Balance]*(('F+ , F-'!R$2-[1]!tbl_gk[[#This Row],[Balance]])/('F+ , F-'!R$2-'F+ , F-'!R$3))</f>
        <v>2.7939377759013465E-3</v>
      </c>
      <c r="S1093" s="2" cm="1">
        <f t="array" ref="S1093">[1]!table_weight[ShotPower]*(('F+ , F-'!S$2-[1]!tbl_gk[[#This Row],[ShotPower]])/('F+ , F-'!S$2-'F+ , F-'!S$3))</f>
        <v>6.7523948741159906E-3</v>
      </c>
      <c r="T1093" s="2" cm="1">
        <f t="array" ref="T1093">[1]!table_weight[Jumping]*(('F+ , F-'!T$2-[1]!tbl_gk[[#This Row],[Jumping]])/('F+ , F-'!T$2-'F+ , F-'!T$3))</f>
        <v>4.2935513312462505E-3</v>
      </c>
      <c r="U1093" s="2" cm="1">
        <f t="array" ref="U1093">[1]!table_weight[Stamina]*(('F+ , F-'!U$2-[1]!tbl_gk[[#This Row],[Stamina]])/('F+ , F-'!U$2-'F+ , F-'!U$3))</f>
        <v>2.3185177188729752E-2</v>
      </c>
      <c r="V1093" s="2" cm="1">
        <f t="array" ref="V1093">[1]!table_weight[Strength]*(('F+ , F-'!V$2-[1]!tbl_gk[[#This Row],[Strength]])/('F+ , F-'!V$2-'F+ , F-'!V$3))</f>
        <v>1.8634012777608722E-2</v>
      </c>
      <c r="W1093" s="2" cm="1">
        <f t="array" ref="W1093">[1]!table_weight[LongShots]*(('F+ , F-'!W$2-[1]!tbl_gk[[#This Row],[LongShots]])/('F+ , F-'!W$2-'F+ , F-'!W$3))</f>
        <v>9.86888481601568E-3</v>
      </c>
      <c r="X1093" s="2" cm="1">
        <f t="array" ref="X1093">[1]!table_weight[Aggression]*(('F+ , F-'!X$2-[1]!tbl_gk[[#This Row],[Aggression]])/('F+ , F-'!X$2-'F+ , F-'!X$3))</f>
        <v>1.034377852144811E-2</v>
      </c>
      <c r="Y1093" s="2" cm="1">
        <f t="array" ref="Y1093">[1]!table_weight[Interceptions]*(('F+ , F-'!Y$2-[1]!tbl_gk[[#This Row],[Interceptions]])/('F+ , F-'!Y$2-'F+ , F-'!Y$3))</f>
        <v>2.3546812894353474E-2</v>
      </c>
      <c r="Z1093" s="2" cm="1">
        <f t="array" ref="Z1093">[1]!table_weight[Positioning]*(('F+ , F-'!Z$2-[1]!tbl_gk[[#This Row],[Positioning]])/('F+ , F-'!Z$2-'F+ , F-'!Z$3))</f>
        <v>2.2183348544772088E-3</v>
      </c>
      <c r="AA1093" s="2" cm="1">
        <f t="array" ref="AA1093">[1]!table_weight[Vision]*(('F+ , F-'!AA$2-[1]!tbl_gk[[#This Row],[Vision]])/('F+ , F-'!AA$2-'F+ , F-'!AA$3))</f>
        <v>2.9104553290741252E-2</v>
      </c>
      <c r="AB1093" s="2" cm="1">
        <f t="array" ref="AB1093">[1]!table_weight[Penalties]*(('F+ , F-'!AB$2-[1]!tbl_gk[[#This Row],[Penalties]])/('F+ , F-'!AB$2-'F+ , F-'!AB$3))</f>
        <v>2.153089711698467E-3</v>
      </c>
      <c r="AC1093" s="2" cm="1">
        <f t="array" ref="AC1093">[1]!table_weight[Composure]*(('F+ , F-'!AC$2-[1]!tbl_gk[[#This Row],[Composure]])/('F+ , F-'!AC$2-'F+ , F-'!AC$3))</f>
        <v>2.4551796284138926E-3</v>
      </c>
      <c r="AD1093" s="2" cm="1">
        <f t="array" ref="AD1093">[1]!table_weight[Marking]*(('F+ , F-'!AD$2-[1]!tbl_gk[[#This Row],[Marking]])/('F+ , F-'!AD$2-'F+ , F-'!AD$3))</f>
        <v>2.8394686137308601E-2</v>
      </c>
      <c r="AE1093" s="2" cm="1">
        <f t="array" ref="AE1093">[1]!table_weight[StandingTackle]*(('F+ , F-'!AE$2-[1]!tbl_gk[[#This Row],[StandingTackle]])/('F+ , F-'!AE$2-'F+ , F-'!AE$3))</f>
        <v>2.9141914719869356E-2</v>
      </c>
      <c r="AF1093" s="2" cm="1">
        <f t="array" ref="AF1093">[1]!table_weight[SlidingTackle]*(('F+ , F-'!AF$2-[1]!tbl_gk[[#This Row],[SlidingTackle]])/('F+ , F-'!AF$2-'F+ , F-'!AF$3))</f>
        <v>1.0461200155850536E-2</v>
      </c>
      <c r="AG1093" s="2" cm="1">
        <f t="array" ref="AG1093">[1]!table_weight[GKDiving]*(('F+ , F-'!AG$2-[1]!tbl_gk[[#This Row],[GKDiving]])/('F+ , F-'!AG$2-'F+ , F-'!AG$3))</f>
        <v>3.5870474596896844E-2</v>
      </c>
      <c r="AH1093" s="2" cm="1">
        <f t="array" ref="AH1093">[1]!table_weight[GKHandling]*(('F+ , F-'!AH$2-[1]!tbl_gk[[#This Row],[GKHandling]])/('F+ , F-'!AH$2-'F+ , F-'!AH$3))</f>
        <v>4.8124363434346076E-2</v>
      </c>
      <c r="AI1093" s="2" cm="1">
        <f t="array" ref="AI1093">[1]!table_weight[GKKicking]*(('F+ , F-'!AI$2-[1]!tbl_gk[[#This Row],[GKKicking]])/('F+ , F-'!AI$2-'F+ , F-'!AI$3))</f>
        <v>3.1305141466382698E-2</v>
      </c>
      <c r="AJ1093" s="2" cm="1">
        <f t="array" ref="AJ1093">[1]!table_weight[GKPositioning]*(('F+ , F-'!AJ$2-[1]!tbl_gk[[#This Row],[GKPositioning]])/('F+ , F-'!AJ$2-'F+ , F-'!AJ$3))</f>
        <v>1.7659310570779983E-2</v>
      </c>
      <c r="AK1093" s="2" cm="1">
        <f t="array" ref="AK1093">[1]!table_weight[GKReflexes]*(('F+ , F-'!AK$2-[1]!tbl_gk[[#This Row],[GKReflexes]])/('F+ , F-'!AK$2-'F+ , F-'!AK$3))</f>
        <v>3.6439847209545996E-2</v>
      </c>
    </row>
    <row r="1094" spans="1:37" x14ac:dyDescent="0.55000000000000004">
      <c r="A1094" s="7">
        <f>[1]!tbl_gk[[#This Row],[ID]]</f>
        <v>242073</v>
      </c>
      <c r="B1094" s="1" cm="1">
        <f t="array" ref="B1094">[1]!table_weight[ValueEUR]*(('F+ , F-'!B$2-[1]!tbl_gk[[#This Row],[ValueEUR]])/('F+ , F-'!B$2-'F+ , F-'!B$3))</f>
        <v>4.6021911721374819E-4</v>
      </c>
      <c r="C1094" s="1" cm="1">
        <f t="array" ref="C1094">[1]!table_weight[WageEUR]*(('F+ , F-'!C$2-[1]!tbl_gk[[#This Row],[WageEUR]])/('F+ , F-'!C$2-'F+ , F-'!C$3))</f>
        <v>2.3472561185650898E-4</v>
      </c>
      <c r="D1094" s="1" cm="1">
        <f t="array" ref="D1094">[1]!table_weight[Crossing]*(('F+ , F-'!D$2-[1]!tbl_gk[[#This Row],[Crossing]])/('F+ , F-'!D$2-'F+ , F-'!D$3))</f>
        <v>3.81086577105983E-2</v>
      </c>
      <c r="E1094" s="1" cm="1">
        <f t="array" ref="E1094">[1]!table_weight[Finishing]*(('F+ , F-'!E$2-[1]!tbl_gk[[#This Row],[Finishing]])/('F+ , F-'!E$2-'F+ , F-'!E$3))</f>
        <v>2.096326437480962E-2</v>
      </c>
      <c r="F1094" s="1" cm="1">
        <f t="array" ref="F1094">[1]!table_weight[HeadingAccuracy]*(('F+ , F-'!F$2-[1]!tbl_gk[[#This Row],[HeadingAccuracy]])/('F+ , F-'!F$2-'F+ , F-'!F$3))</f>
        <v>1.1691929585950599E-2</v>
      </c>
      <c r="G1094" s="1" cm="1">
        <f t="array" ref="G1094">[1]!table_weight[ShortPassing]*(('F+ , F-'!G$2-[1]!tbl_gk[[#This Row],[ShortPassing]])/('F+ , F-'!G$2-'F+ , F-'!G$3))</f>
        <v>5.2034601718605494E-2</v>
      </c>
      <c r="H1094" s="1" cm="1">
        <f t="array" ref="H1094">[1]!table_weight[Volleys]*(('F+ , F-'!H$2-[1]!tbl_gk[[#This Row],[Volleys]])/('F+ , F-'!H$2-'F+ , F-'!H$3))</f>
        <v>2.1990449861774069E-3</v>
      </c>
      <c r="I1094" s="1" cm="1">
        <f t="array" ref="I1094">[1]!table_weight[Dribbling]*(('F+ , F-'!I$2-[1]!tbl_gk[[#This Row],[Dribbling]])/('F+ , F-'!I$2-'F+ , F-'!I$3))</f>
        <v>2.1513320874440363E-2</v>
      </c>
      <c r="J1094" s="1" cm="1">
        <f t="array" ref="J1094">[1]!table_weight[Curve]*(('F+ , F-'!J$2-[1]!tbl_gk[[#This Row],[Curve]])/('F+ , F-'!J$2-'F+ , F-'!J$3))</f>
        <v>9.8029273569279467E-3</v>
      </c>
      <c r="K1094" s="1" cm="1">
        <f t="array" ref="K1094">[1]!table_weight[FKAccuracy]*(('F+ , F-'!K$2-[1]!tbl_gk[[#This Row],[FKAccuracy]])/('F+ , F-'!K$2-'F+ , F-'!K$3))</f>
        <v>9.7353209613629272E-3</v>
      </c>
      <c r="L1094" s="1" cm="1">
        <f t="array" ref="L1094">[1]!table_weight[LongPassing]*(('F+ , F-'!L$2-[1]!tbl_gk[[#This Row],[LongPassing]])/('F+ , F-'!L$2-'F+ , F-'!L$3))</f>
        <v>1.8949843502652941E-2</v>
      </c>
      <c r="M1094" s="1" cm="1">
        <f t="array" ref="M1094">[1]!table_weight[BallControl]*(('F+ , F-'!M$2-[1]!tbl_gk[[#This Row],[BallControl]])/('F+ , F-'!M$2-'F+ , F-'!M$3))</f>
        <v>1.3472988830457604E-2</v>
      </c>
      <c r="N1094" s="1" cm="1">
        <f t="array" ref="N1094">[1]!table_weight[Acceleration]*(('F+ , F-'!N$2-[1]!tbl_gk[[#This Row],[Acceleration]])/('F+ , F-'!N$2-'F+ , F-'!N$3))</f>
        <v>9.6959501780633037E-3</v>
      </c>
      <c r="O1094" s="1" cm="1">
        <f t="array" ref="O1094">[1]!table_weight[SprintSpeed]*(('F+ , F-'!O$2-[1]!tbl_gk[[#This Row],[SprintSpeed]])/('F+ , F-'!O$2-'F+ , F-'!O$3))</f>
        <v>1.124429571037419E-2</v>
      </c>
      <c r="P1094" s="1" cm="1">
        <f t="array" ref="P1094">[1]!table_weight[Agility]*(('F+ , F-'!P$2-[1]!tbl_gk[[#This Row],[Agility]])/('F+ , F-'!P$2-'F+ , F-'!P$3))</f>
        <v>4.3294095621445646E-3</v>
      </c>
      <c r="Q1094" s="1" cm="1">
        <f t="array" ref="Q1094">[1]!table_weight[Reactions]*(('F+ , F-'!Q$2-[1]!tbl_gk[[#This Row],[Reactions]])/('F+ , F-'!Q$2-'F+ , F-'!Q$3))</f>
        <v>1.4953618002093458E-3</v>
      </c>
      <c r="R1094" s="1" cm="1">
        <f t="array" ref="R1094">[1]!table_weight[Balance]*(('F+ , F-'!R$2-[1]!tbl_gk[[#This Row],[Balance]])/('F+ , F-'!R$2-'F+ , F-'!R$3))</f>
        <v>1.4901001471473846E-3</v>
      </c>
      <c r="S1094" s="1" cm="1">
        <f t="array" ref="S1094">[1]!table_weight[ShotPower]*(('F+ , F-'!S$2-[1]!tbl_gk[[#This Row],[ShotPower]])/('F+ , F-'!S$2-'F+ , F-'!S$3))</f>
        <v>5.9732723886410689E-3</v>
      </c>
      <c r="T1094" s="1" cm="1">
        <f t="array" ref="T1094">[1]!table_weight[Jumping]*(('F+ , F-'!T$2-[1]!tbl_gk[[#This Row],[Jumping]])/('F+ , F-'!T$2-'F+ , F-'!T$3))</f>
        <v>1.6315495058735752E-3</v>
      </c>
      <c r="U1094" s="1" cm="1">
        <f t="array" ref="U1094">[1]!table_weight[Stamina]*(('F+ , F-'!U$2-[1]!tbl_gk[[#This Row],[Stamina]])/('F+ , F-'!U$2-'F+ , F-'!U$3))</f>
        <v>1.6315495058735752E-2</v>
      </c>
      <c r="V1094" s="1" cm="1">
        <f t="array" ref="V1094">[1]!table_weight[Strength]*(('F+ , F-'!V$2-[1]!tbl_gk[[#This Row],[Strength]])/('F+ , F-'!V$2-'F+ , F-'!V$3))</f>
        <v>2.662001825372675E-2</v>
      </c>
      <c r="W1094" s="1" cm="1">
        <f t="array" ref="W1094">[1]!table_weight[LongShots]*(('F+ , F-'!W$2-[1]!tbl_gk[[#This Row],[LongShots]])/('F+ , F-'!W$2-'F+ , F-'!W$3))</f>
        <v>9.86888481601568E-3</v>
      </c>
      <c r="X1094" s="1" cm="1">
        <f t="array" ref="X1094">[1]!table_weight[Aggression]*(('F+ , F-'!X$2-[1]!tbl_gk[[#This Row],[Aggression]])/('F+ , F-'!X$2-'F+ , F-'!X$3))</f>
        <v>1.460298144204439E-2</v>
      </c>
      <c r="Y1094" s="1" cm="1">
        <f t="array" ref="Y1094">[1]!table_weight[Interceptions]*(('F+ , F-'!Y$2-[1]!tbl_gk[[#This Row],[Interceptions]])/('F+ , F-'!Y$2-'F+ , F-'!Y$3))</f>
        <v>2.2161706253509151E-2</v>
      </c>
      <c r="Z1094" s="1" cm="1">
        <f t="array" ref="Z1094">[1]!table_weight[Positioning]*(('F+ , F-'!Z$2-[1]!tbl_gk[[#This Row],[Positioning]])/('F+ , F-'!Z$2-'F+ , F-'!Z$3))</f>
        <v>1.9225568738802474E-3</v>
      </c>
      <c r="AA1094" s="1" cm="1">
        <f t="array" ref="AA1094">[1]!table_weight[Vision]*(('F+ , F-'!AA$2-[1]!tbl_gk[[#This Row],[Vision]])/('F+ , F-'!AA$2-'F+ , F-'!AA$3))</f>
        <v>3.0524287597606677E-2</v>
      </c>
      <c r="AB1094" s="1" cm="1">
        <f t="array" ref="AB1094">[1]!table_weight[Penalties]*(('F+ , F-'!AB$2-[1]!tbl_gk[[#This Row],[Penalties]])/('F+ , F-'!AB$2-'F+ , F-'!AB$3))</f>
        <v>2.3488251400346914E-3</v>
      </c>
      <c r="AC1094" s="1" cm="1">
        <f t="array" ref="AC1094">[1]!table_weight[Composure]*(('F+ , F-'!AC$2-[1]!tbl_gk[[#This Row],[Composure]])/('F+ , F-'!AC$2-'F+ , F-'!AC$3))</f>
        <v>1.9748183967676961E-3</v>
      </c>
      <c r="AD1094" s="1" cm="1">
        <f t="array" ref="AD1094">[1]!table_weight[Marking]*(('F+ , F-'!AD$2-[1]!tbl_gk[[#This Row],[Marking]])/('F+ , F-'!AD$2-'F+ , F-'!AD$3))</f>
        <v>3.1549651263676225E-2</v>
      </c>
      <c r="AE1094" s="1" cm="1">
        <f t="array" ref="AE1094">[1]!table_weight[StandingTackle]*(('F+ , F-'!AE$2-[1]!tbl_gk[[#This Row],[StandingTackle]])/('F+ , F-'!AE$2-'F+ , F-'!AE$3))</f>
        <v>2.9141914719869356E-2</v>
      </c>
      <c r="AF1094" s="1" cm="1">
        <f t="array" ref="AF1094">[1]!table_weight[SlidingTackle]*(('F+ , F-'!AF$2-[1]!tbl_gk[[#This Row],[SlidingTackle]])/('F+ , F-'!AF$2-'F+ , F-'!AF$3))</f>
        <v>8.9667429907290316E-3</v>
      </c>
      <c r="AG1094" s="1" cm="1">
        <f t="array" ref="AG1094">[1]!table_weight[GKDiving]*(('F+ , F-'!AG$2-[1]!tbl_gk[[#This Row],[GKDiving]])/('F+ , F-'!AG$2-'F+ , F-'!AG$3))</f>
        <v>4.4411063786634182E-2</v>
      </c>
      <c r="AH1094" s="1" cm="1">
        <f t="array" ref="AH1094">[1]!table_weight[GKHandling]*(('F+ , F-'!AH$2-[1]!tbl_gk[[#This Row],[GKHandling]])/('F+ , F-'!AH$2-'F+ , F-'!AH$3))</f>
        <v>5.5253898757952898E-2</v>
      </c>
      <c r="AI1094" s="1" cm="1">
        <f t="array" ref="AI1094">[1]!table_weight[GKKicking]*(('F+ , F-'!AI$2-[1]!tbl_gk[[#This Row],[GKKicking]])/('F+ , F-'!AI$2-'F+ , F-'!AI$3))</f>
        <v>2.6832978399756596E-2</v>
      </c>
      <c r="AJ1094" s="1" cm="1">
        <f t="array" ref="AJ1094">[1]!table_weight[GKPositioning]*(('F+ , F-'!AJ$2-[1]!tbl_gk[[#This Row],[GKPositioning]])/('F+ , F-'!AJ$2-'F+ , F-'!AJ$3))</f>
        <v>1.5136551917811415E-2</v>
      </c>
      <c r="AK1094" s="1" cm="1">
        <f t="array" ref="AK1094">[1]!table_weight[GKReflexes]*(('F+ , F-'!AK$2-[1]!tbl_gk[[#This Row],[GKReflexes]])/('F+ , F-'!AK$2-'F+ , F-'!AK$3))</f>
        <v>3.8261839570023298E-2</v>
      </c>
    </row>
    <row r="1095" spans="1:37" x14ac:dyDescent="0.55000000000000004">
      <c r="A1095" s="8">
        <f>[1]!tbl_gk[[#This Row],[ID]]</f>
        <v>242084</v>
      </c>
      <c r="B1095" s="2" cm="1">
        <f t="array" ref="B1095">[1]!table_weight[ValueEUR]*(('F+ , F-'!B$2-[1]!tbl_gk[[#This Row],[ValueEUR]])/('F+ , F-'!B$2-'F+ , F-'!B$3))</f>
        <v>1.0158156369888969E-3</v>
      </c>
      <c r="C1095" s="2" cm="1">
        <f t="array" ref="C1095">[1]!table_weight[WageEUR]*(('F+ , F-'!C$2-[1]!tbl_gk[[#This Row],[WageEUR]])/('F+ , F-'!C$2-'F+ , F-'!C$3))</f>
        <v>7.0417683556952691E-4</v>
      </c>
      <c r="D1095" s="2" cm="1">
        <f t="array" ref="D1095">[1]!table_weight[Crossing]*(('F+ , F-'!D$2-[1]!tbl_gk[[#This Row],[Crossing]])/('F+ , F-'!D$2-'F+ , F-'!D$3))</f>
        <v>3.1383600467551537E-2</v>
      </c>
      <c r="E1095" s="2" cm="1">
        <f t="array" ref="E1095">[1]!table_weight[Finishing]*(('F+ , F-'!E$2-[1]!tbl_gk[[#This Row],[Finishing]])/('F+ , F-'!E$2-'F+ , F-'!E$3))</f>
        <v>1.6970261636750646E-2</v>
      </c>
      <c r="F1095" s="2" cm="1">
        <f t="array" ref="F1095">[1]!table_weight[HeadingAccuracy]*(('F+ , F-'!F$2-[1]!tbl_gk[[#This Row],[HeadingAccuracy]])/('F+ , F-'!F$2-'F+ , F-'!F$3))</f>
        <v>1.00216539308148E-2</v>
      </c>
      <c r="G1095" s="2" cm="1">
        <f t="array" ref="G1095">[1]!table_weight[ShortPassing]*(('F+ , F-'!G$2-[1]!tbl_gk[[#This Row],[ShortPassing]])/('F+ , F-'!G$2-'F+ , F-'!G$3))</f>
        <v>3.0939492913765434E-2</v>
      </c>
      <c r="H1095" s="2" cm="1">
        <f t="array" ref="H1095">[1]!table_weight[Volleys]*(('F+ , F-'!H$2-[1]!tbl_gk[[#This Row],[Volleys]])/('F+ , F-'!H$2-'F+ , F-'!H$3))</f>
        <v>1.6203489371833524E-3</v>
      </c>
      <c r="I1095" s="2" cm="1">
        <f t="array" ref="I1095">[1]!table_weight[Dribbling]*(('F+ , F-'!I$2-[1]!tbl_gk[[#This Row],[Dribbling]])/('F+ , F-'!I$2-'F+ , F-'!I$3))</f>
        <v>1.3690295101916595E-2</v>
      </c>
      <c r="J1095" s="2" cm="1">
        <f t="array" ref="J1095">[1]!table_weight[Curve]*(('F+ , F-'!J$2-[1]!tbl_gk[[#This Row],[Curve]])/('F+ , F-'!J$2-'F+ , F-'!J$3))</f>
        <v>8.7888314234526414E-3</v>
      </c>
      <c r="K1095" s="2" cm="1">
        <f t="array" ref="K1095">[1]!table_weight[FKAccuracy]*(('F+ , F-'!K$2-[1]!tbl_gk[[#This Row],[FKAccuracy]])/('F+ , F-'!K$2-'F+ , F-'!K$3))</f>
        <v>9.2789777912990392E-3</v>
      </c>
      <c r="L1095" s="2" cm="1">
        <f t="array" ref="L1095">[1]!table_weight[LongPassing]*(('F+ , F-'!L$2-[1]!tbl_gk[[#This Row],[LongPassing]])/('F+ , F-'!L$2-'F+ , F-'!L$3))</f>
        <v>1.6242723002273949E-2</v>
      </c>
      <c r="M1095" s="2" cm="1">
        <f t="array" ref="M1095">[1]!table_weight[BallControl]*(('F+ , F-'!M$2-[1]!tbl_gk[[#This Row],[BallControl]])/('F+ , F-'!M$2-'F+ , F-'!M$3))</f>
        <v>7.823025772523768E-3</v>
      </c>
      <c r="N1095" s="2" cm="1">
        <f t="array" ref="N1095">[1]!table_weight[Acceleration]*(('F+ , F-'!N$2-[1]!tbl_gk[[#This Row],[Acceleration]])/('F+ , F-'!N$2-'F+ , F-'!N$3))</f>
        <v>5.8626675495266484E-3</v>
      </c>
      <c r="O1095" s="2" cm="1">
        <f t="array" ref="O1095">[1]!table_weight[SprintSpeed]*(('F+ , F-'!O$2-[1]!tbl_gk[[#This Row],[SprintSpeed]])/('F+ , F-'!O$2-'F+ , F-'!O$3))</f>
        <v>7.3087922117432225E-3</v>
      </c>
      <c r="P1095" s="2" cm="1">
        <f t="array" ref="P1095">[1]!table_weight[Agility]*(('F+ , F-'!P$2-[1]!tbl_gk[[#This Row],[Agility]])/('F+ , F-'!P$2-'F+ , F-'!P$3))</f>
        <v>3.6273431466616623E-3</v>
      </c>
      <c r="Q1095" s="2" cm="1">
        <f t="array" ref="Q1095">[1]!table_weight[Reactions]*(('F+ , F-'!Q$2-[1]!tbl_gk[[#This Row],[Reactions]])/('F+ , F-'!Q$2-'F+ , F-'!Q$3))</f>
        <v>1.2891050001804705E-3</v>
      </c>
      <c r="R1095" s="2" cm="1">
        <f t="array" ref="R1095">[1]!table_weight[Balance]*(('F+ , F-'!R$2-[1]!tbl_gk[[#This Row],[Balance]])/('F+ , F-'!R$2-'F+ , F-'!R$3))</f>
        <v>1.3659251348851025E-3</v>
      </c>
      <c r="S1095" s="2" cm="1">
        <f t="array" ref="S1095">[1]!table_weight[ShotPower]*(('F+ , F-'!S$2-[1]!tbl_gk[[#This Row],[ShotPower]])/('F+ , F-'!S$2-'F+ , F-'!S$3))</f>
        <v>3.3761974370579953E-3</v>
      </c>
      <c r="T1095" s="2" cm="1">
        <f t="array" ref="T1095">[1]!table_weight[Jumping]*(('F+ , F-'!T$2-[1]!tbl_gk[[#This Row],[Jumping]])/('F+ , F-'!T$2-'F+ , F-'!T$3))</f>
        <v>1.8032915591234251E-3</v>
      </c>
      <c r="U1095" s="2" cm="1">
        <f t="array" ref="U1095">[1]!table_weight[Stamina]*(('F+ , F-'!U$2-[1]!tbl_gk[[#This Row],[Stamina]])/('F+ , F-'!U$2-'F+ , F-'!U$3))</f>
        <v>3.4348410649970001E-3</v>
      </c>
      <c r="V1095" s="2" cm="1">
        <f t="array" ref="V1095">[1]!table_weight[Strength]*(('F+ , F-'!V$2-[1]!tbl_gk[[#This Row],[Strength]])/('F+ , F-'!V$2-'F+ , F-'!V$3))</f>
        <v>1.1535341243281592E-2</v>
      </c>
      <c r="W1095" s="2" cm="1">
        <f t="array" ref="W1095">[1]!table_weight[LongShots]*(('F+ , F-'!W$2-[1]!tbl_gk[[#This Row],[LongShots]])/('F+ , F-'!W$2-'F+ , F-'!W$3))</f>
        <v>9.3494698256990638E-3</v>
      </c>
      <c r="X1095" s="2" cm="1">
        <f t="array" ref="X1095">[1]!table_weight[Aggression]*(('F+ , F-'!X$2-[1]!tbl_gk[[#This Row],[Aggression]])/('F+ , F-'!X$2-'F+ , F-'!X$3))</f>
        <v>1.3386066321874024E-2</v>
      </c>
      <c r="Y1095" s="2" cm="1">
        <f t="array" ref="Y1095">[1]!table_weight[Interceptions]*(('F+ , F-'!Y$2-[1]!tbl_gk[[#This Row],[Interceptions]])/('F+ , F-'!Y$2-'F+ , F-'!Y$3))</f>
        <v>1.5928726369709705E-2</v>
      </c>
      <c r="Z1095" s="2" cm="1">
        <f t="array" ref="Z1095">[1]!table_weight[Positioning]*(('F+ , F-'!Z$2-[1]!tbl_gk[[#This Row],[Positioning]])/('F+ , F-'!Z$2-'F+ , F-'!Z$3))</f>
        <v>1.4788899029848058E-3</v>
      </c>
      <c r="AA1095" s="2" cm="1">
        <f t="array" ref="AA1095">[1]!table_weight[Vision]*(('F+ , F-'!AA$2-[1]!tbl_gk[[#This Row],[Vision]])/('F+ , F-'!AA$2-'F+ , F-'!AA$3))</f>
        <v>1.3487475915221555E-2</v>
      </c>
      <c r="AB1095" s="2" cm="1">
        <f t="array" ref="AB1095">[1]!table_weight[Penalties]*(('F+ , F-'!AB$2-[1]!tbl_gk[[#This Row],[Penalties]])/('F+ , F-'!AB$2-'F+ , F-'!AB$3))</f>
        <v>2.427119311369181E-3</v>
      </c>
      <c r="AC1095" s="2" cm="1">
        <f t="array" ref="AC1095">[1]!table_weight[Composure]*(('F+ , F-'!AC$2-[1]!tbl_gk[[#This Row],[Composure]])/('F+ , F-'!AC$2-'F+ , F-'!AC$3))</f>
        <v>1.067469403658214E-3</v>
      </c>
      <c r="AD1095" s="2" cm="1">
        <f t="array" ref="AD1095">[1]!table_weight[Marking]*(('F+ , F-'!AD$2-[1]!tbl_gk[[#This Row],[Marking]])/('F+ , F-'!AD$2-'F+ , F-'!AD$3))</f>
        <v>1.5774825631838112E-2</v>
      </c>
      <c r="AE1095" s="2" cm="1">
        <f t="array" ref="AE1095">[1]!table_weight[StandingTackle]*(('F+ , F-'!AE$2-[1]!tbl_gk[[#This Row],[StandingTackle]])/('F+ , F-'!AE$2-'F+ , F-'!AE$3))</f>
        <v>2.241685747682258E-2</v>
      </c>
      <c r="AF1095" s="2" cm="1">
        <f t="array" ref="AF1095">[1]!table_weight[SlidingTackle]*(('F+ , F-'!AF$2-[1]!tbl_gk[[#This Row],[SlidingTackle]])/('F+ , F-'!AF$2-'F+ , F-'!AF$3))</f>
        <v>6.7250572430467732E-3</v>
      </c>
      <c r="AG1095" s="2" cm="1">
        <f t="array" ref="AG1095">[1]!table_weight[GKDiving]*(('F+ , F-'!AG$2-[1]!tbl_gk[[#This Row],[GKDiving]])/('F+ , F-'!AG$2-'F+ , F-'!AG$3))</f>
        <v>2.9038003245106969E-2</v>
      </c>
      <c r="AH1095" s="2" cm="1">
        <f t="array" ref="AH1095">[1]!table_weight[GKHandling]*(('F+ , F-'!AH$2-[1]!tbl_gk[[#This Row],[GKHandling]])/('F+ , F-'!AH$2-'F+ , F-'!AH$3))</f>
        <v>3.5647676618034127E-2</v>
      </c>
      <c r="AI1095" s="2" cm="1">
        <f t="array" ref="AI1095">[1]!table_weight[GKKicking]*(('F+ , F-'!AI$2-[1]!tbl_gk[[#This Row],[GKKicking]])/('F+ , F-'!AI$2-'F+ , F-'!AI$3))</f>
        <v>1.5205354426528738E-2</v>
      </c>
      <c r="AJ1095" s="2" cm="1">
        <f t="array" ref="AJ1095">[1]!table_weight[GKPositioning]*(('F+ , F-'!AJ$2-[1]!tbl_gk[[#This Row],[GKPositioning]])/('F+ , F-'!AJ$2-'F+ , F-'!AJ$3))</f>
        <v>1.2613793264842845E-2</v>
      </c>
      <c r="AK1095" s="2" cm="1">
        <f t="array" ref="AK1095">[1]!table_weight[GKReflexes]*(('F+ , F-'!AK$2-[1]!tbl_gk[[#This Row],[GKReflexes]])/('F+ , F-'!AK$2-'F+ , F-'!AK$3))</f>
        <v>2.7329885407159499E-2</v>
      </c>
    </row>
    <row r="1096" spans="1:37" x14ac:dyDescent="0.55000000000000004">
      <c r="A1096" s="7">
        <f>[1]!tbl_gk[[#This Row],[ID]]</f>
        <v>242086</v>
      </c>
      <c r="B1096" s="1" cm="1">
        <f t="array" ref="B1096">[1]!table_weight[ValueEUR]*(('F+ , F-'!B$2-[1]!tbl_gk[[#This Row],[ValueEUR]])/('F+ , F-'!B$2-'F+ , F-'!B$3))</f>
        <v>7.4388200703228241E-5</v>
      </c>
      <c r="C1096" s="1" cm="1">
        <f t="array" ref="C1096">[1]!table_weight[WageEUR]*(('F+ , F-'!C$2-[1]!tbl_gk[[#This Row],[WageEUR]])/('F+ , F-'!C$2-'F+ , F-'!C$3))</f>
        <v>7.8241870618836313E-5</v>
      </c>
      <c r="D1096" s="1" cm="1">
        <f t="array" ref="D1096">[1]!table_weight[Crossing]*(('F+ , F-'!D$2-[1]!tbl_gk[[#This Row],[Crossing]])/('F+ , F-'!D$2-'F+ , F-'!D$3))</f>
        <v>3.3625286215233793E-2</v>
      </c>
      <c r="E1096" s="1" cm="1">
        <f t="array" ref="E1096">[1]!table_weight[Finishing]*(('F+ , F-'!E$2-[1]!tbl_gk[[#This Row],[Finishing]])/('F+ , F-'!E$2-'F+ , F-'!E$3))</f>
        <v>1.9965013690294877E-2</v>
      </c>
      <c r="F1096" s="1" cm="1">
        <f t="array" ref="F1096">[1]!table_weight[HeadingAccuracy]*(('F+ , F-'!F$2-[1]!tbl_gk[[#This Row],[HeadingAccuracy]])/('F+ , F-'!F$2-'F+ , F-'!F$3))</f>
        <v>1.1274360672166649E-2</v>
      </c>
      <c r="G1096" s="1" cm="1">
        <f t="array" ref="G1096">[1]!table_weight[ShortPassing]*(('F+ , F-'!G$2-[1]!tbl_gk[[#This Row],[ShortPassing]])/('F+ , F-'!G$2-'F+ , F-'!G$3))</f>
        <v>6.3285326414520199E-2</v>
      </c>
      <c r="H1096" s="1" cm="1">
        <f t="array" ref="H1096">[1]!table_weight[Volleys]*(('F+ , F-'!H$2-[1]!tbl_gk[[#This Row],[Volleys]])/('F+ , F-'!H$2-'F+ , F-'!H$3))</f>
        <v>2.0833057763785961E-3</v>
      </c>
      <c r="I1096" s="1" cm="1">
        <f t="array" ref="I1096">[1]!table_weight[Dribbling]*(('F+ , F-'!I$2-[1]!tbl_gk[[#This Row],[Dribbling]])/('F+ , F-'!I$2-'F+ , F-'!I$3))</f>
        <v>2.1513320874440363E-2</v>
      </c>
      <c r="J1096" s="1" cm="1">
        <f t="array" ref="J1096">[1]!table_weight[Curve]*(('F+ , F-'!J$2-[1]!tbl_gk[[#This Row],[Curve]])/('F+ , F-'!J$2-'F+ , F-'!J$3))</f>
        <v>9.6339113680153961E-3</v>
      </c>
      <c r="K1096" s="1" cm="1">
        <f t="array" ref="K1096">[1]!table_weight[FKAccuracy]*(('F+ , F-'!K$2-[1]!tbl_gk[[#This Row],[FKAccuracy]])/('F+ , F-'!K$2-'F+ , F-'!K$3))</f>
        <v>9.2789777912990392E-3</v>
      </c>
      <c r="L1096" s="1" cm="1">
        <f t="array" ref="L1096">[1]!table_weight[LongPassing]*(('F+ , F-'!L$2-[1]!tbl_gk[[#This Row],[LongPassing]])/('F+ , F-'!L$2-'F+ , F-'!L$3))</f>
        <v>2.8695477304017315E-2</v>
      </c>
      <c r="M1096" s="1" cm="1">
        <f t="array" ref="M1096">[1]!table_weight[BallControl]*(('F+ , F-'!M$2-[1]!tbl_gk[[#This Row],[BallControl]])/('F+ , F-'!M$2-'F+ , F-'!M$3))</f>
        <v>1.3472988830457604E-2</v>
      </c>
      <c r="N1096" s="1" cm="1">
        <f t="array" ref="N1096">[1]!table_weight[Acceleration]*(('F+ , F-'!N$2-[1]!tbl_gk[[#This Row],[Acceleration]])/('F+ , F-'!N$2-'F+ , F-'!N$3))</f>
        <v>8.5685141108466402E-3</v>
      </c>
      <c r="O1096" s="1" cm="1">
        <f t="array" ref="O1096">[1]!table_weight[SprintSpeed]*(('F+ , F-'!O$2-[1]!tbl_gk[[#This Row],[SprintSpeed]])/('F+ , F-'!O$2-'F+ , F-'!O$3))</f>
        <v>1.4055369637967736E-2</v>
      </c>
      <c r="P1096" s="1" cm="1">
        <f t="array" ref="P1096">[1]!table_weight[Agility]*(('F+ , F-'!P$2-[1]!tbl_gk[[#This Row],[Agility]])/('F+ , F-'!P$2-'F+ , F-'!P$3))</f>
        <v>5.6165313238632194E-3</v>
      </c>
      <c r="Q1096" s="1" cm="1">
        <f t="array" ref="Q1096">[1]!table_weight[Reactions]*(('F+ , F-'!Q$2-[1]!tbl_gk[[#This Row],[Reactions]])/('F+ , F-'!Q$2-'F+ , F-'!Q$3))</f>
        <v>1.9078754002670962E-3</v>
      </c>
      <c r="R1096" s="1" cm="1">
        <f t="array" ref="R1096">[1]!table_weight[Balance]*(('F+ , F-'!R$2-[1]!tbl_gk[[#This Row],[Balance]])/('F+ , F-'!R$2-'F+ , F-'!R$3))</f>
        <v>1.6763626655408076E-3</v>
      </c>
      <c r="S1096" s="1" cm="1">
        <f t="array" ref="S1096">[1]!table_weight[ShotPower]*(('F+ , F-'!S$2-[1]!tbl_gk[[#This Row],[ShotPower]])/('F+ , F-'!S$2-'F+ , F-'!S$3))</f>
        <v>7.7912248547492196E-3</v>
      </c>
      <c r="T1096" s="1" cm="1">
        <f t="array" ref="T1096">[1]!table_weight[Jumping]*(('F+ , F-'!T$2-[1]!tbl_gk[[#This Row],[Jumping]])/('F+ , F-'!T$2-'F+ , F-'!T$3))</f>
        <v>2.1467756656231253E-3</v>
      </c>
      <c r="U1096" s="1" cm="1">
        <f t="array" ref="U1096">[1]!table_weight[Stamina]*(('F+ , F-'!U$2-[1]!tbl_gk[[#This Row],[Stamina]])/('F+ , F-'!U$2-'F+ , F-'!U$3))</f>
        <v>1.1163233461240251E-2</v>
      </c>
      <c r="V1096" s="1" cm="1">
        <f t="array" ref="V1096">[1]!table_weight[Strength]*(('F+ , F-'!V$2-[1]!tbl_gk[[#This Row],[Strength]])/('F+ , F-'!V$2-'F+ , F-'!V$3))</f>
        <v>4.7028698914917254E-2</v>
      </c>
      <c r="W1096" s="1" cm="1">
        <f t="array" ref="W1096">[1]!table_weight[LongShots]*(('F+ , F-'!W$2-[1]!tbl_gk[[#This Row],[LongShots]])/('F+ , F-'!W$2-'F+ , F-'!W$3))</f>
        <v>9.3494698256990638E-3</v>
      </c>
      <c r="X1096" s="1" cm="1">
        <f t="array" ref="X1096">[1]!table_weight[Aggression]*(('F+ , F-'!X$2-[1]!tbl_gk[[#This Row],[Aggression]])/('F+ , F-'!X$2-'F+ , F-'!X$3))</f>
        <v>1.5819896562214757E-2</v>
      </c>
      <c r="Y1096" s="1" cm="1">
        <f t="array" ref="Y1096">[1]!table_weight[Interceptions]*(('F+ , F-'!Y$2-[1]!tbl_gk[[#This Row],[Interceptions]])/('F+ , F-'!Y$2-'F+ , F-'!Y$3))</f>
        <v>2.4931919535197796E-2</v>
      </c>
      <c r="Z1096" s="1" cm="1">
        <f t="array" ref="Z1096">[1]!table_weight[Positioning]*(('F+ , F-'!Z$2-[1]!tbl_gk[[#This Row],[Positioning]])/('F+ , F-'!Z$2-'F+ , F-'!Z$3))</f>
        <v>2.2183348544772088E-3</v>
      </c>
      <c r="AA1096" s="1" cm="1">
        <f t="array" ref="AA1096">[1]!table_weight[Vision]*(('F+ , F-'!AA$2-[1]!tbl_gk[[#This Row],[Vision]])/('F+ , F-'!AA$2-'F+ , F-'!AA$3))</f>
        <v>2.7684818983875824E-2</v>
      </c>
      <c r="AB1096" s="1" cm="1">
        <f t="array" ref="AB1096">[1]!table_weight[Penalties]*(('F+ , F-'!AB$2-[1]!tbl_gk[[#This Row],[Penalties]])/('F+ , F-'!AB$2-'F+ , F-'!AB$3))</f>
        <v>2.1922367973657118E-3</v>
      </c>
      <c r="AC1096" s="1" cm="1">
        <f t="array" ref="AC1096">[1]!table_weight[Composure]*(('F+ , F-'!AC$2-[1]!tbl_gk[[#This Row],[Composure]])/('F+ , F-'!AC$2-'F+ , F-'!AC$3))</f>
        <v>1.4944571651214996E-3</v>
      </c>
      <c r="AD1096" s="1" cm="1">
        <f t="array" ref="AD1096">[1]!table_weight[Marking]*(('F+ , F-'!AD$2-[1]!tbl_gk[[#This Row],[Marking]])/('F+ , F-'!AD$2-'F+ , F-'!AD$3))</f>
        <v>3.7859581516411465E-2</v>
      </c>
      <c r="AE1096" s="1" cm="1">
        <f t="array" ref="AE1096">[1]!table_weight[StandingTackle]*(('F+ , F-'!AE$2-[1]!tbl_gk[[#This Row],[StandingTackle]])/('F+ , F-'!AE$2-'F+ , F-'!AE$3))</f>
        <v>2.465854322450484E-2</v>
      </c>
      <c r="AF1096" s="1" cm="1">
        <f t="array" ref="AF1096">[1]!table_weight[SlidingTackle]*(('F+ , F-'!AF$2-[1]!tbl_gk[[#This Row],[SlidingTackle]])/('F+ , F-'!AF$2-'F+ , F-'!AF$3))</f>
        <v>9.7139715732897855E-3</v>
      </c>
      <c r="AG1096" s="1" cm="1">
        <f t="array" ref="AG1096">[1]!table_weight[GKDiving]*(('F+ , F-'!AG$2-[1]!tbl_gk[[#This Row],[GKDiving]])/('F+ , F-'!AG$2-'F+ , F-'!AG$3))</f>
        <v>5.6367888652266468E-2</v>
      </c>
      <c r="AH1096" s="1" cm="1">
        <f t="array" ref="AH1096">[1]!table_weight[GKHandling]*(('F+ , F-'!AH$2-[1]!tbl_gk[[#This Row],[GKHandling]])/('F+ , F-'!AH$2-'F+ , F-'!AH$3))</f>
        <v>6.5948201743363147E-2</v>
      </c>
      <c r="AI1096" s="1" cm="1">
        <f t="array" ref="AI1096">[1]!table_weight[GKKicking]*(('F+ , F-'!AI$2-[1]!tbl_gk[[#This Row],[GKKicking]])/('F+ , F-'!AI$2-'F+ , F-'!AI$3))</f>
        <v>3.57773045330088E-2</v>
      </c>
      <c r="AJ1096" s="1" cm="1">
        <f t="array" ref="AJ1096">[1]!table_weight[GKPositioning]*(('F+ , F-'!AJ$2-[1]!tbl_gk[[#This Row],[GKPositioning]])/('F+ , F-'!AJ$2-'F+ , F-'!AJ$3))</f>
        <v>2.4596896866443549E-2</v>
      </c>
      <c r="AK1096" s="1" cm="1">
        <f t="array" ref="AK1096">[1]!table_weight[GKReflexes]*(('F+ , F-'!AK$2-[1]!tbl_gk[[#This Row],[GKReflexes]])/('F+ , F-'!AK$2-'F+ , F-'!AK$3))</f>
        <v>6.1947740256228193E-2</v>
      </c>
    </row>
    <row r="1097" spans="1:37" x14ac:dyDescent="0.55000000000000004">
      <c r="A1097" s="8">
        <f>[1]!tbl_gk[[#This Row],[ID]]</f>
        <v>242145</v>
      </c>
      <c r="B1097" s="2" cm="1">
        <f t="array" ref="B1097">[1]!table_weight[ValueEUR]*(('F+ , F-'!B$2-[1]!tbl_gk[[#This Row],[ValueEUR]])/('F+ , F-'!B$2-'F+ , F-'!B$3))</f>
        <v>2.364371856376466E-4</v>
      </c>
      <c r="C1097" s="2" cm="1">
        <f t="array" ref="C1097">[1]!table_weight[WageEUR]*(('F+ , F-'!C$2-[1]!tbl_gk[[#This Row],[WageEUR]])/('F+ , F-'!C$2-'F+ , F-'!C$3))</f>
        <v>4.6945122371301791E-5</v>
      </c>
      <c r="D1097" s="2" cm="1">
        <f t="array" ref="D1097">[1]!table_weight[Crossing]*(('F+ , F-'!D$2-[1]!tbl_gk[[#This Row],[Crossing]])/('F+ , F-'!D$2-'F+ , F-'!D$3))</f>
        <v>3.81086577105983E-2</v>
      </c>
      <c r="E1097" s="2" cm="1">
        <f t="array" ref="E1097">[1]!table_weight[Finishing]*(('F+ , F-'!E$2-[1]!tbl_gk[[#This Row],[Finishing]])/('F+ , F-'!E$2-'F+ , F-'!E$3))</f>
        <v>1.8966763005780131E-2</v>
      </c>
      <c r="F1097" s="2" cm="1">
        <f t="array" ref="F1097">[1]!table_weight[HeadingAccuracy]*(('F+ , F-'!F$2-[1]!tbl_gk[[#This Row],[HeadingAccuracy]])/('F+ , F-'!F$2-'F+ , F-'!F$3))</f>
        <v>1.210949849973455E-2</v>
      </c>
      <c r="G1097" s="2" cm="1">
        <f t="array" ref="G1097">[1]!table_weight[ShortPassing]*(('F+ , F-'!G$2-[1]!tbl_gk[[#This Row],[ShortPassing]])/('F+ , F-'!G$2-'F+ , F-'!G$3))</f>
        <v>6.4691667001509537E-2</v>
      </c>
      <c r="H1097" s="2" cm="1">
        <f t="array" ref="H1097">[1]!table_weight[Volleys]*(('F+ , F-'!H$2-[1]!tbl_gk[[#This Row],[Volleys]])/('F+ , F-'!H$2-'F+ , F-'!H$3))</f>
        <v>2.1990449861774069E-3</v>
      </c>
      <c r="I1097" s="2" cm="1">
        <f t="array" ref="I1097">[1]!table_weight[Dribbling]*(('F+ , F-'!I$2-[1]!tbl_gk[[#This Row],[Dribbling]])/('F+ , F-'!I$2-'F+ , F-'!I$3))</f>
        <v>1.9557564431309422E-2</v>
      </c>
      <c r="J1097" s="2" cm="1">
        <f t="array" ref="J1097">[1]!table_weight[Curve]*(('F+ , F-'!J$2-[1]!tbl_gk[[#This Row],[Curve]])/('F+ , F-'!J$2-'F+ , F-'!J$3))</f>
        <v>9.9719433458404991E-3</v>
      </c>
      <c r="K1097" s="2" cm="1">
        <f t="array" ref="K1097">[1]!table_weight[FKAccuracy]*(('F+ , F-'!K$2-[1]!tbl_gk[[#This Row],[FKAccuracy]])/('F+ , F-'!K$2-'F+ , F-'!K$3))</f>
        <v>9.4310921813203358E-3</v>
      </c>
      <c r="L1097" s="2" cm="1">
        <f t="array" ref="L1097">[1]!table_weight[LongPassing]*(('F+ , F-'!L$2-[1]!tbl_gk[[#This Row],[LongPassing]])/('F+ , F-'!L$2-'F+ , F-'!L$3))</f>
        <v>2.8154053203941515E-2</v>
      </c>
      <c r="M1097" s="2" cm="1">
        <f t="array" ref="M1097">[1]!table_weight[BallControl]*(('F+ , F-'!M$2-[1]!tbl_gk[[#This Row],[BallControl]])/('F+ , F-'!M$2-'F+ , F-'!M$3))</f>
        <v>1.4342213916293577E-2</v>
      </c>
      <c r="N1097" s="2" cm="1">
        <f t="array" ref="N1097">[1]!table_weight[Acceleration]*(('F+ , F-'!N$2-[1]!tbl_gk[[#This Row],[Acceleration]])/('F+ , F-'!N$2-'F+ , F-'!N$3))</f>
        <v>7.8920524705166431E-3</v>
      </c>
      <c r="O1097" s="2" cm="1">
        <f t="array" ref="O1097">[1]!table_weight[SprintSpeed]*(('F+ , F-'!O$2-[1]!tbl_gk[[#This Row],[SprintSpeed]])/('F+ , F-'!O$2-'F+ , F-'!O$3))</f>
        <v>8.995436568299351E-3</v>
      </c>
      <c r="P1097" s="2" cm="1">
        <f t="array" ref="P1097">[1]!table_weight[Agility]*(('F+ , F-'!P$2-[1]!tbl_gk[[#This Row],[Agility]])/('F+ , F-'!P$2-'F+ , F-'!P$3))</f>
        <v>5.0314759776274665E-3</v>
      </c>
      <c r="Q1097" s="2" cm="1">
        <f t="array" ref="Q1097">[1]!table_weight[Reactions]*(('F+ , F-'!Q$2-[1]!tbl_gk[[#This Row],[Reactions]])/('F+ , F-'!Q$2-'F+ , F-'!Q$3))</f>
        <v>1.9078754002670962E-3</v>
      </c>
      <c r="R1097" s="2" cm="1">
        <f t="array" ref="R1097">[1]!table_weight[Balance]*(('F+ , F-'!R$2-[1]!tbl_gk[[#This Row],[Balance]])/('F+ , F-'!R$2-'F+ , F-'!R$3))</f>
        <v>2.5455877513767822E-3</v>
      </c>
      <c r="S1097" s="2" cm="1">
        <f t="array" ref="S1097">[1]!table_weight[ShotPower]*(('F+ , F-'!S$2-[1]!tbl_gk[[#This Row],[ShotPower]])/('F+ , F-'!S$2-'F+ , F-'!S$3))</f>
        <v>6.7523948741159906E-3</v>
      </c>
      <c r="T1097" s="2" cm="1">
        <f t="array" ref="T1097">[1]!table_weight[Jumping]*(('F+ , F-'!T$2-[1]!tbl_gk[[#This Row],[Jumping]])/('F+ , F-'!T$2-'F+ , F-'!T$3))</f>
        <v>4.1218092779964008E-3</v>
      </c>
      <c r="U1097" s="2" cm="1">
        <f t="array" ref="U1097">[1]!table_weight[Stamina]*(('F+ , F-'!U$2-[1]!tbl_gk[[#This Row],[Stamina]])/('F+ , F-'!U$2-'F+ , F-'!U$3))</f>
        <v>2.4043887454978999E-2</v>
      </c>
      <c r="V1097" s="2" cm="1">
        <f t="array" ref="V1097">[1]!table_weight[Strength]*(('F+ , F-'!V$2-[1]!tbl_gk[[#This Row],[Strength]])/('F+ , F-'!V$2-'F+ , F-'!V$3))</f>
        <v>3.4606023729844775E-2</v>
      </c>
      <c r="W1097" s="2" cm="1">
        <f t="array" ref="W1097">[1]!table_weight[LongShots]*(('F+ , F-'!W$2-[1]!tbl_gk[[#This Row],[LongShots]])/('F+ , F-'!W$2-'F+ , F-'!W$3))</f>
        <v>9.3494698256990638E-3</v>
      </c>
      <c r="X1097" s="2" cm="1">
        <f t="array" ref="X1097">[1]!table_weight[Aggression]*(('F+ , F-'!X$2-[1]!tbl_gk[[#This Row],[Aggression]])/('F+ , F-'!X$2-'F+ , F-'!X$3))</f>
        <v>1.5211439002129575E-2</v>
      </c>
      <c r="Y1097" s="2" cm="1">
        <f t="array" ref="Y1097">[1]!table_weight[Interceptions]*(('F+ , F-'!Y$2-[1]!tbl_gk[[#This Row],[Interceptions]])/('F+ , F-'!Y$2-'F+ , F-'!Y$3))</f>
        <v>2.3546812894353474E-2</v>
      </c>
      <c r="Z1097" s="2" cm="1">
        <f t="array" ref="Z1097">[1]!table_weight[Positioning]*(('F+ , F-'!Z$2-[1]!tbl_gk[[#This Row],[Positioning]])/('F+ , F-'!Z$2-'F+ , F-'!Z$3))</f>
        <v>1.7746678835817667E-3</v>
      </c>
      <c r="AA1097" s="2" cm="1">
        <f t="array" ref="AA1097">[1]!table_weight[Vision]*(('F+ , F-'!AA$2-[1]!tbl_gk[[#This Row],[Vision]])/('F+ , F-'!AA$2-'F+ , F-'!AA$3))</f>
        <v>2.1296014602981403E-2</v>
      </c>
      <c r="AB1097" s="2" cm="1">
        <f t="array" ref="AB1097">[1]!table_weight[Penalties]*(('F+ , F-'!AB$2-[1]!tbl_gk[[#This Row],[Penalties]])/('F+ , F-'!AB$2-'F+ , F-'!AB$3))</f>
        <v>2.3879722257019362E-3</v>
      </c>
      <c r="AC1097" s="2" cm="1">
        <f t="array" ref="AC1097">[1]!table_weight[Composure]*(('F+ , F-'!AC$2-[1]!tbl_gk[[#This Row],[Composure]])/('F+ , F-'!AC$2-'F+ , F-'!AC$3))</f>
        <v>1.441083694938589E-3</v>
      </c>
      <c r="AD1097" s="2" cm="1">
        <f t="array" ref="AD1097">[1]!table_weight[Marking]*(('F+ , F-'!AD$2-[1]!tbl_gk[[#This Row],[Marking]])/('F+ , F-'!AD$2-'F+ , F-'!AD$3))</f>
        <v>3.3127133826860035E-2</v>
      </c>
      <c r="AE1097" s="2" cm="1">
        <f t="array" ref="AE1097">[1]!table_weight[StandingTackle]*(('F+ , F-'!AE$2-[1]!tbl_gk[[#This Row],[StandingTackle]])/('F+ , F-'!AE$2-'F+ , F-'!AE$3))</f>
        <v>2.9141914719869356E-2</v>
      </c>
      <c r="AF1097" s="2" cm="1">
        <f t="array" ref="AF1097">[1]!table_weight[SlidingTackle]*(('F+ , F-'!AF$2-[1]!tbl_gk[[#This Row],[SlidingTackle]])/('F+ , F-'!AF$2-'F+ , F-'!AF$3))</f>
        <v>9.7139715732897855E-3</v>
      </c>
      <c r="AG1097" s="2" cm="1">
        <f t="array" ref="AG1097">[1]!table_weight[GKDiving]*(('F+ , F-'!AG$2-[1]!tbl_gk[[#This Row],[GKDiving]])/('F+ , F-'!AG$2-'F+ , F-'!AG$3))</f>
        <v>4.2702945948686719E-2</v>
      </c>
      <c r="AH1097" s="2" cm="1">
        <f t="array" ref="AH1097">[1]!table_weight[GKHandling]*(('F+ , F-'!AH$2-[1]!tbl_gk[[#This Row],[GKHandling]])/('F+ , F-'!AH$2-'F+ , F-'!AH$3))</f>
        <v>5.7036282588854605E-2</v>
      </c>
      <c r="AI1097" s="2" cm="1">
        <f t="array" ref="AI1097">[1]!table_weight[GKKicking]*(('F+ , F-'!AI$2-[1]!tbl_gk[[#This Row],[GKKicking]])/('F+ , F-'!AI$2-'F+ , F-'!AI$3))</f>
        <v>3.0410708853057477E-2</v>
      </c>
      <c r="AJ1097" s="2" cm="1">
        <f t="array" ref="AJ1097">[1]!table_weight[GKPositioning]*(('F+ , F-'!AJ$2-[1]!tbl_gk[[#This Row],[GKPositioning]])/('F+ , F-'!AJ$2-'F+ , F-'!AJ$3))</f>
        <v>1.7659310570779983E-2</v>
      </c>
      <c r="AK1097" s="2" cm="1">
        <f t="array" ref="AK1097">[1]!table_weight[GKReflexes]*(('F+ , F-'!AK$2-[1]!tbl_gk[[#This Row],[GKReflexes]])/('F+ , F-'!AK$2-'F+ , F-'!AK$3))</f>
        <v>4.55498090119325E-2</v>
      </c>
    </row>
    <row r="1098" spans="1:37" x14ac:dyDescent="0.55000000000000004">
      <c r="A1098" s="7">
        <f>[1]!tbl_gk[[#This Row],[ID]]</f>
        <v>242159</v>
      </c>
      <c r="B1098" s="1" cm="1">
        <f t="array" ref="B1098">[1]!table_weight[ValueEUR]*(('F+ , F-'!B$2-[1]!tbl_gk[[#This Row],[ValueEUR]])/('F+ , F-'!B$2-'F+ , F-'!B$3))</f>
        <v>1.8242085732617382E-4</v>
      </c>
      <c r="C1098" s="1" cm="1">
        <f t="array" ref="C1098">[1]!table_weight[WageEUR]*(('F+ , F-'!C$2-[1]!tbl_gk[[#This Row],[WageEUR]])/('F+ , F-'!C$2-'F+ , F-'!C$3))</f>
        <v>7.8241870618836313E-5</v>
      </c>
      <c r="D1098" s="1" cm="1">
        <f t="array" ref="D1098">[1]!table_weight[Crossing]*(('F+ , F-'!D$2-[1]!tbl_gk[[#This Row],[Crossing]])/('F+ , F-'!D$2-'F+ , F-'!D$3))</f>
        <v>3.4746129089074922E-2</v>
      </c>
      <c r="E1098" s="1" cm="1">
        <f t="array" ref="E1098">[1]!table_weight[Finishing]*(('F+ , F-'!E$2-[1]!tbl_gk[[#This Row],[Finishing]])/('F+ , F-'!E$2-'F+ , F-'!E$3))</f>
        <v>1.4973760267721157E-2</v>
      </c>
      <c r="F1098" s="1" cm="1">
        <f t="array" ref="F1098">[1]!table_weight[HeadingAccuracy]*(('F+ , F-'!F$2-[1]!tbl_gk[[#This Row],[HeadingAccuracy]])/('F+ , F-'!F$2-'F+ , F-'!F$3))</f>
        <v>1.1691929585950599E-2</v>
      </c>
      <c r="G1098" s="1" cm="1">
        <f t="array" ref="G1098">[1]!table_weight[ShortPassing]*(('F+ , F-'!G$2-[1]!tbl_gk[[#This Row],[ShortPassing]])/('F+ , F-'!G$2-'F+ , F-'!G$3))</f>
        <v>6.3285326414520199E-2</v>
      </c>
      <c r="H1098" s="1" cm="1">
        <f t="array" ref="H1098">[1]!table_weight[Volleys]*(('F+ , F-'!H$2-[1]!tbl_gk[[#This Row],[Volleys]])/('F+ , F-'!H$2-'F+ , F-'!H$3))</f>
        <v>1.5046097273845413E-3</v>
      </c>
      <c r="I1098" s="1" cm="1">
        <f t="array" ref="I1098">[1]!table_weight[Dribbling]*(('F+ , F-'!I$2-[1]!tbl_gk[[#This Row],[Dribbling]])/('F+ , F-'!I$2-'F+ , F-'!I$3))</f>
        <v>1.5646051545047536E-2</v>
      </c>
      <c r="J1098" s="1" cm="1">
        <f t="array" ref="J1098">[1]!table_weight[Curve]*(('F+ , F-'!J$2-[1]!tbl_gk[[#This Row],[Curve]])/('F+ , F-'!J$2-'F+ , F-'!J$3))</f>
        <v>9.1268634012777444E-3</v>
      </c>
      <c r="K1098" s="1" cm="1">
        <f t="array" ref="K1098">[1]!table_weight[FKAccuracy]*(('F+ , F-'!K$2-[1]!tbl_gk[[#This Row],[FKAccuracy]])/('F+ , F-'!K$2-'F+ , F-'!K$3))</f>
        <v>9.2789777912990392E-3</v>
      </c>
      <c r="L1098" s="1" cm="1">
        <f t="array" ref="L1098">[1]!table_weight[LongPassing]*(('F+ , F-'!L$2-[1]!tbl_gk[[#This Row],[LongPassing]])/('F+ , F-'!L$2-'F+ , F-'!L$3))</f>
        <v>2.5988356803638323E-2</v>
      </c>
      <c r="M1098" s="1" cm="1">
        <f t="array" ref="M1098">[1]!table_weight[BallControl]*(('F+ , F-'!M$2-[1]!tbl_gk[[#This Row],[BallControl]])/('F+ , F-'!M$2-'F+ , F-'!M$3))</f>
        <v>1.3038376287539614E-2</v>
      </c>
      <c r="N1098" s="1" cm="1">
        <f t="array" ref="N1098">[1]!table_weight[Acceleration]*(('F+ , F-'!N$2-[1]!tbl_gk[[#This Row],[Acceleration]])/('F+ , F-'!N$2-'F+ , F-'!N$3))</f>
        <v>6.0881547629699816E-3</v>
      </c>
      <c r="O1098" s="1" cm="1">
        <f t="array" ref="O1098">[1]!table_weight[SprintSpeed]*(('F+ , F-'!O$2-[1]!tbl_gk[[#This Row],[SprintSpeed]])/('F+ , F-'!O$2-'F+ , F-'!O$3))</f>
        <v>1.2649832674170962E-2</v>
      </c>
      <c r="P1098" s="1" cm="1">
        <f t="array" ref="P1098">[1]!table_weight[Agility]*(('F+ , F-'!P$2-[1]!tbl_gk[[#This Row],[Agility]])/('F+ , F-'!P$2-'F+ , F-'!P$3))</f>
        <v>3.5103320774145116E-3</v>
      </c>
      <c r="Q1098" s="1" cm="1">
        <f t="array" ref="Q1098">[1]!table_weight[Reactions]*(('F+ , F-'!Q$2-[1]!tbl_gk[[#This Row],[Reactions]])/('F+ , F-'!Q$2-'F+ , F-'!Q$3))</f>
        <v>1.4437976002021271E-3</v>
      </c>
      <c r="R1098" s="1" cm="1">
        <f t="array" ref="R1098">[1]!table_weight[Balance]*(('F+ , F-'!R$2-[1]!tbl_gk[[#This Row],[Balance]])/('F+ , F-'!R$2-'F+ , F-'!R$3))</f>
        <v>2.1109752084587947E-3</v>
      </c>
      <c r="S1098" s="1" cm="1">
        <f t="array" ref="S1098">[1]!table_weight[ShotPower]*(('F+ , F-'!S$2-[1]!tbl_gk[[#This Row],[ShotPower]])/('F+ , F-'!S$2-'F+ , F-'!S$3))</f>
        <v>5.9732723886410689E-3</v>
      </c>
      <c r="T1098" s="1" cm="1">
        <f t="array" ref="T1098">[1]!table_weight[Jumping]*(('F+ , F-'!T$2-[1]!tbl_gk[[#This Row],[Jumping]])/('F+ , F-'!T$2-'F+ , F-'!T$3))</f>
        <v>3.3489700383720756E-3</v>
      </c>
      <c r="U1098" s="1" cm="1">
        <f t="array" ref="U1098">[1]!table_weight[Stamina]*(('F+ , F-'!U$2-[1]!tbl_gk[[#This Row],[Stamina]])/('F+ , F-'!U$2-'F+ , F-'!U$3))</f>
        <v>1.1163233461240251E-2</v>
      </c>
      <c r="V1098" s="1" cm="1">
        <f t="array" ref="V1098">[1]!table_weight[Strength]*(('F+ , F-'!V$2-[1]!tbl_gk[[#This Row],[Strength]])/('F+ , F-'!V$2-'F+ , F-'!V$3))</f>
        <v>2.3070682486563184E-2</v>
      </c>
      <c r="W1098" s="1" cm="1">
        <f t="array" ref="W1098">[1]!table_weight[LongShots]*(('F+ , F-'!W$2-[1]!tbl_gk[[#This Row],[LongShots]])/('F+ , F-'!W$2-'F+ , F-'!W$3))</f>
        <v>7.7912248547492196E-3</v>
      </c>
      <c r="X1098" s="1" cm="1">
        <f t="array" ref="X1098">[1]!table_weight[Aggression]*(('F+ , F-'!X$2-[1]!tbl_gk[[#This Row],[Aggression]])/('F+ , F-'!X$2-'F+ , F-'!X$3))</f>
        <v>1.034377852144811E-2</v>
      </c>
      <c r="Y1098" s="1" cm="1">
        <f t="array" ref="Y1098">[1]!table_weight[Interceptions]*(('F+ , F-'!Y$2-[1]!tbl_gk[[#This Row],[Interceptions]])/('F+ , F-'!Y$2-'F+ , F-'!Y$3))</f>
        <v>2.2161706253509151E-2</v>
      </c>
      <c r="Z1098" s="1" cm="1">
        <f t="array" ref="Z1098">[1]!table_weight[Positioning]*(('F+ , F-'!Z$2-[1]!tbl_gk[[#This Row],[Positioning]])/('F+ , F-'!Z$2-'F+ , F-'!Z$3))</f>
        <v>1.4788899029848058E-3</v>
      </c>
      <c r="AA1098" s="1" cm="1">
        <f t="array" ref="AA1098">[1]!table_weight[Vision]*(('F+ , F-'!AA$2-[1]!tbl_gk[[#This Row],[Vision]])/('F+ , F-'!AA$2-'F+ , F-'!AA$3))</f>
        <v>1.7746678835817837E-2</v>
      </c>
      <c r="AB1098" s="1" cm="1">
        <f t="array" ref="AB1098">[1]!table_weight[Penalties]*(('F+ , F-'!AB$2-[1]!tbl_gk[[#This Row],[Penalties]])/('F+ , F-'!AB$2-'F+ , F-'!AB$3))</f>
        <v>2.1139426260312223E-3</v>
      </c>
      <c r="AC1098" s="1" cm="1">
        <f t="array" ref="AC1098">[1]!table_weight[Composure]*(('F+ , F-'!AC$2-[1]!tbl_gk[[#This Row],[Composure]])/('F+ , F-'!AC$2-'F+ , F-'!AC$3))</f>
        <v>1.1742163440240354E-3</v>
      </c>
      <c r="AD1098" s="1" cm="1">
        <f t="array" ref="AD1098">[1]!table_weight[Marking]*(('F+ , F-'!AD$2-[1]!tbl_gk[[#This Row],[Marking]])/('F+ , F-'!AD$2-'F+ , F-'!AD$3))</f>
        <v>1.41973430686543E-2</v>
      </c>
      <c r="AE1098" s="1" cm="1">
        <f t="array" ref="AE1098">[1]!table_weight[StandingTackle]*(('F+ , F-'!AE$2-[1]!tbl_gk[[#This Row],[StandingTackle]])/('F+ , F-'!AE$2-'F+ , F-'!AE$3))</f>
        <v>1.120842873841129E-2</v>
      </c>
      <c r="AF1098" s="1" cm="1">
        <f t="array" ref="AF1098">[1]!table_weight[SlidingTackle]*(('F+ , F-'!AF$2-[1]!tbl_gk[[#This Row],[SlidingTackle]])/('F+ , F-'!AF$2-'F+ , F-'!AF$3))</f>
        <v>7.4722858256075263E-3</v>
      </c>
      <c r="AG1098" s="1" cm="1">
        <f t="array" ref="AG1098">[1]!table_weight[GKDiving]*(('F+ , F-'!AG$2-[1]!tbl_gk[[#This Row],[GKDiving]])/('F+ , F-'!AG$2-'F+ , F-'!AG$3))</f>
        <v>4.0994828110739248E-2</v>
      </c>
      <c r="AH1098" s="1" cm="1">
        <f t="array" ref="AH1098">[1]!table_weight[GKHandling]*(('F+ , F-'!AH$2-[1]!tbl_gk[[#This Row],[GKHandling]])/('F+ , F-'!AH$2-'F+ , F-'!AH$3))</f>
        <v>5.168913109614949E-2</v>
      </c>
      <c r="AI1098" s="1" cm="1">
        <f t="array" ref="AI1098">[1]!table_weight[GKKicking]*(('F+ , F-'!AI$2-[1]!tbl_gk[[#This Row],[GKKicking]])/('F+ , F-'!AI$2-'F+ , F-'!AI$3))</f>
        <v>2.7727411013081817E-2</v>
      </c>
      <c r="AJ1098" s="1" cm="1">
        <f t="array" ref="AJ1098">[1]!table_weight[GKPositioning]*(('F+ , F-'!AJ$2-[1]!tbl_gk[[#This Row],[GKPositioning]])/('F+ , F-'!AJ$2-'F+ , F-'!AJ$3))</f>
        <v>1.7028620907537841E-2</v>
      </c>
      <c r="AK1098" s="1" cm="1">
        <f t="array" ref="AK1098">[1]!table_weight[GKReflexes]*(('F+ , F-'!AK$2-[1]!tbl_gk[[#This Row],[GKReflexes]])/('F+ , F-'!AK$2-'F+ , F-'!AK$3))</f>
        <v>4.3727816651455198E-2</v>
      </c>
    </row>
    <row r="1099" spans="1:37" x14ac:dyDescent="0.55000000000000004">
      <c r="A1099" s="8">
        <f>[1]!tbl_gk[[#This Row],[ID]]</f>
        <v>242179</v>
      </c>
      <c r="B1099" s="2" cm="1">
        <f t="array" ref="B1099">[1]!table_weight[ValueEUR]*(('F+ , F-'!B$2-[1]!tbl_gk[[#This Row],[ValueEUR]])/('F+ , F-'!B$2-'F+ , F-'!B$3))</f>
        <v>8.3061679706384727E-4</v>
      </c>
      <c r="C1099" s="2" cm="1">
        <f t="array" ref="C1099">[1]!table_weight[WageEUR]*(('F+ , F-'!C$2-[1]!tbl_gk[[#This Row],[WageEUR]])/('F+ , F-'!C$2-'F+ , F-'!C$3))</f>
        <v>7.0417683556952691E-4</v>
      </c>
      <c r="D1099" s="2" cm="1">
        <f t="array" ref="D1099">[1]!table_weight[Crossing]*(('F+ , F-'!D$2-[1]!tbl_gk[[#This Row],[Crossing]])/('F+ , F-'!D$2-'F+ , F-'!D$3))</f>
        <v>3.6987814836757178E-2</v>
      </c>
      <c r="E1099" s="2" cm="1">
        <f t="array" ref="E1099">[1]!table_weight[Finishing]*(('F+ , F-'!E$2-[1]!tbl_gk[[#This Row],[Finishing]])/('F+ , F-'!E$2-'F+ , F-'!E$3))</f>
        <v>2.1961515059324362E-2</v>
      </c>
      <c r="F1099" s="2" cm="1">
        <f t="array" ref="F1099">[1]!table_weight[HeadingAccuracy]*(('F+ , F-'!F$2-[1]!tbl_gk[[#This Row],[HeadingAccuracy]])/('F+ , F-'!F$2-'F+ , F-'!F$3))</f>
        <v>1.0439222844598752E-2</v>
      </c>
      <c r="G1099" s="2" cm="1">
        <f t="array" ref="G1099">[1]!table_weight[ShortPassing]*(('F+ , F-'!G$2-[1]!tbl_gk[[#This Row],[ShortPassing]])/('F+ , F-'!G$2-'F+ , F-'!G$3))</f>
        <v>6.7504348175488213E-2</v>
      </c>
      <c r="H1099" s="2" cm="1">
        <f t="array" ref="H1099">[1]!table_weight[Volleys]*(('F+ , F-'!H$2-[1]!tbl_gk[[#This Row],[Volleys]])/('F+ , F-'!H$2-'F+ , F-'!H$3))</f>
        <v>2.3147841959762173E-3</v>
      </c>
      <c r="I1099" s="2" cm="1">
        <f t="array" ref="I1099">[1]!table_weight[Dribbling]*(('F+ , F-'!I$2-[1]!tbl_gk[[#This Row],[Dribbling]])/('F+ , F-'!I$2-'F+ , F-'!I$3))</f>
        <v>2.3469077317571304E-2</v>
      </c>
      <c r="J1099" s="2" cm="1">
        <f t="array" ref="J1099">[1]!table_weight[Curve]*(('F+ , F-'!J$2-[1]!tbl_gk[[#This Row],[Curve]])/('F+ , F-'!J$2-'F+ , F-'!J$3))</f>
        <v>9.8029273569279467E-3</v>
      </c>
      <c r="K1099" s="2" cm="1">
        <f t="array" ref="K1099">[1]!table_weight[FKAccuracy]*(('F+ , F-'!K$2-[1]!tbl_gk[[#This Row],[FKAccuracy]])/('F+ , F-'!K$2-'F+ , F-'!K$3))</f>
        <v>9.7353209613629272E-3</v>
      </c>
      <c r="L1099" s="2" cm="1">
        <f t="array" ref="L1099">[1]!table_weight[LongPassing]*(('F+ , F-'!L$2-[1]!tbl_gk[[#This Row],[LongPassing]])/('F+ , F-'!L$2-'F+ , F-'!L$3))</f>
        <v>2.3822660403335128E-2</v>
      </c>
      <c r="M1099" s="2" cm="1">
        <f t="array" ref="M1099">[1]!table_weight[BallControl]*(('F+ , F-'!M$2-[1]!tbl_gk[[#This Row],[BallControl]])/('F+ , F-'!M$2-'F+ , F-'!M$3))</f>
        <v>1.5211439002129552E-2</v>
      </c>
      <c r="N1099" s="2" cm="1">
        <f t="array" ref="N1099">[1]!table_weight[Acceleration]*(('F+ , F-'!N$2-[1]!tbl_gk[[#This Row],[Acceleration]])/('F+ , F-'!N$2-'F+ , F-'!N$3))</f>
        <v>5.637180336083316E-3</v>
      </c>
      <c r="O1099" s="2" cm="1">
        <f t="array" ref="O1099">[1]!table_weight[SprintSpeed]*(('F+ , F-'!O$2-[1]!tbl_gk[[#This Row],[SprintSpeed]])/('F+ , F-'!O$2-'F+ , F-'!O$3))</f>
        <v>6.1843626407058041E-3</v>
      </c>
      <c r="P1099" s="2" cm="1">
        <f t="array" ref="P1099">[1]!table_weight[Agility]*(('F+ , F-'!P$2-[1]!tbl_gk[[#This Row],[Agility]])/('F+ , F-'!P$2-'F+ , F-'!P$3))</f>
        <v>4.095387423650264E-3</v>
      </c>
      <c r="Q1099" s="2" cm="1">
        <f t="array" ref="Q1099">[1]!table_weight[Reactions]*(('F+ , F-'!Q$2-[1]!tbl_gk[[#This Row],[Reactions]])/('F+ , F-'!Q$2-'F+ , F-'!Q$3))</f>
        <v>1.2375408001732517E-3</v>
      </c>
      <c r="R1099" s="2" cm="1">
        <f t="array" ref="R1099">[1]!table_weight[Balance]*(('F+ , F-'!R$2-[1]!tbl_gk[[#This Row],[Balance]])/('F+ , F-'!R$2-'F+ , F-'!R$3))</f>
        <v>2.4835002452456411E-3</v>
      </c>
      <c r="S1099" s="2" cm="1">
        <f t="array" ref="S1099">[1]!table_weight[ShotPower]*(('F+ , F-'!S$2-[1]!tbl_gk[[#This Row],[ShotPower]])/('F+ , F-'!S$2-'F+ , F-'!S$3))</f>
        <v>5.4538573983244545E-3</v>
      </c>
      <c r="T1099" s="2" cm="1">
        <f t="array" ref="T1099">[1]!table_weight[Jumping]*(('F+ , F-'!T$2-[1]!tbl_gk[[#This Row],[Jumping]])/('F+ , F-'!T$2-'F+ , F-'!T$3))</f>
        <v>2.2326466922480506E-3</v>
      </c>
      <c r="U1099" s="2" cm="1">
        <f t="array" ref="U1099">[1]!table_weight[Stamina]*(('F+ , F-'!U$2-[1]!tbl_gk[[#This Row],[Stamina]])/('F+ , F-'!U$2-'F+ , F-'!U$3))</f>
        <v>1.6315495058735752E-2</v>
      </c>
      <c r="V1099" s="2" cm="1">
        <f t="array" ref="V1099">[1]!table_weight[Strength]*(('F+ , F-'!V$2-[1]!tbl_gk[[#This Row],[Strength]])/('F+ , F-'!V$2-'F+ , F-'!V$3))</f>
        <v>7.0986715343271329E-3</v>
      </c>
      <c r="W1099" s="2" cm="1">
        <f t="array" ref="W1099">[1]!table_weight[LongShots]*(('F+ , F-'!W$2-[1]!tbl_gk[[#This Row],[LongShots]])/('F+ , F-'!W$2-'F+ , F-'!W$3))</f>
        <v>1.0128592311173986E-2</v>
      </c>
      <c r="X1099" s="2" cm="1">
        <f t="array" ref="X1099">[1]!table_weight[Aggression]*(('F+ , F-'!X$2-[1]!tbl_gk[[#This Row],[Aggression]])/('F+ , F-'!X$2-'F+ , F-'!X$3))</f>
        <v>1.2169151201703659E-2</v>
      </c>
      <c r="Y1099" s="2" cm="1">
        <f t="array" ref="Y1099">[1]!table_weight[Interceptions]*(('F+ , F-'!Y$2-[1]!tbl_gk[[#This Row],[Interceptions]])/('F+ , F-'!Y$2-'F+ , F-'!Y$3))</f>
        <v>2.3546812894353474E-2</v>
      </c>
      <c r="Z1099" s="2" cm="1">
        <f t="array" ref="Z1099">[1]!table_weight[Positioning]*(('F+ , F-'!Z$2-[1]!tbl_gk[[#This Row],[Positioning]])/('F+ , F-'!Z$2-'F+ , F-'!Z$3))</f>
        <v>2.3662238447756888E-3</v>
      </c>
      <c r="AA1099" s="2" cm="1">
        <f t="array" ref="AA1099">[1]!table_weight[Vision]*(('F+ , F-'!AA$2-[1]!tbl_gk[[#This Row],[Vision]])/('F+ , F-'!AA$2-'F+ , F-'!AA$3))</f>
        <v>2.8394686137308535E-2</v>
      </c>
      <c r="AB1099" s="2" cm="1">
        <f t="array" ref="AB1099">[1]!table_weight[Penalties]*(('F+ , F-'!AB$2-[1]!tbl_gk[[#This Row],[Penalties]])/('F+ , F-'!AB$2-'F+ , F-'!AB$3))</f>
        <v>2.4662663970364263E-3</v>
      </c>
      <c r="AC1099" s="2" cm="1">
        <f t="array" ref="AC1099">[1]!table_weight[Composure]*(('F+ , F-'!AC$2-[1]!tbl_gk[[#This Row],[Composure]])/('F+ , F-'!AC$2-'F+ , F-'!AC$3))</f>
        <v>2.5619265687797138E-3</v>
      </c>
      <c r="AD1099" s="2" cm="1">
        <f t="array" ref="AD1099">[1]!table_weight[Marking]*(('F+ , F-'!AD$2-[1]!tbl_gk[[#This Row],[Marking]])/('F+ , F-'!AD$2-'F+ , F-'!AD$3))</f>
        <v>2.9972168700492414E-2</v>
      </c>
      <c r="AE1099" s="2" cm="1">
        <f t="array" ref="AE1099">[1]!table_weight[StandingTackle]*(('F+ , F-'!AE$2-[1]!tbl_gk[[#This Row],[StandingTackle]])/('F+ , F-'!AE$2-'F+ , F-'!AE$3))</f>
        <v>3.1383600467551613E-2</v>
      </c>
      <c r="AF1099" s="2" cm="1">
        <f t="array" ref="AF1099">[1]!table_weight[SlidingTackle]*(('F+ , F-'!AF$2-[1]!tbl_gk[[#This Row],[SlidingTackle]])/('F+ , F-'!AF$2-'F+ , F-'!AF$3))</f>
        <v>8.2195144081682794E-3</v>
      </c>
      <c r="AG1099" s="2" cm="1">
        <f t="array" ref="AG1099">[1]!table_weight[GKDiving]*(('F+ , F-'!AG$2-[1]!tbl_gk[[#This Row],[GKDiving]])/('F+ , F-'!AG$2-'F+ , F-'!AG$3))</f>
        <v>3.4162356758949373E-2</v>
      </c>
      <c r="AH1099" s="2" cm="1">
        <f t="array" ref="AH1099">[1]!table_weight[GKHandling]*(('F+ , F-'!AH$2-[1]!tbl_gk[[#This Row],[GKHandling]])/('F+ , F-'!AH$2-'F+ , F-'!AH$3))</f>
        <v>4.2777211941640955E-2</v>
      </c>
      <c r="AI1099" s="2" cm="1">
        <f t="array" ref="AI1099">[1]!table_weight[GKKicking]*(('F+ , F-'!AI$2-[1]!tbl_gk[[#This Row],[GKKicking]])/('F+ , F-'!AI$2-'F+ , F-'!AI$3))</f>
        <v>2.5044113173106158E-2</v>
      </c>
      <c r="AJ1099" s="2" cm="1">
        <f t="array" ref="AJ1099">[1]!table_weight[GKPositioning]*(('F+ , F-'!AJ$2-[1]!tbl_gk[[#This Row],[GKPositioning]])/('F+ , F-'!AJ$2-'F+ , F-'!AJ$3))</f>
        <v>1.5767241581053557E-2</v>
      </c>
      <c r="AK1099" s="2" cm="1">
        <f t="array" ref="AK1099">[1]!table_weight[GKReflexes]*(('F+ , F-'!AK$2-[1]!tbl_gk[[#This Row],[GKReflexes]])/('F+ , F-'!AK$2-'F+ , F-'!AK$3))</f>
        <v>3.6439847209545996E-2</v>
      </c>
    </row>
    <row r="1100" spans="1:37" x14ac:dyDescent="0.55000000000000004">
      <c r="A1100" s="7">
        <f>[1]!tbl_gk[[#This Row],[ID]]</f>
        <v>242200</v>
      </c>
      <c r="B1100" s="1" cm="1">
        <f t="array" ref="B1100">[1]!table_weight[ValueEUR]*(('F+ , F-'!B$2-[1]!tbl_gk[[#This Row],[ValueEUR]])/('F+ , F-'!B$2-'F+ , F-'!B$3))</f>
        <v>5.5281853717627303E-4</v>
      </c>
      <c r="C1100" s="1" cm="1">
        <f t="array" ref="C1100">[1]!table_weight[WageEUR]*(('F+ , F-'!C$2-[1]!tbl_gk[[#This Row],[WageEUR]])/('F+ , F-'!C$2-'F+ , F-'!C$3))</f>
        <v>2.3472561185650898E-4</v>
      </c>
      <c r="D1100" s="1" cm="1">
        <f t="array" ref="D1100">[1]!table_weight[Crossing]*(('F+ , F-'!D$2-[1]!tbl_gk[[#This Row],[Crossing]])/('F+ , F-'!D$2-'F+ , F-'!D$3))</f>
        <v>3.2504443341392672E-2</v>
      </c>
      <c r="E1100" s="1" cm="1">
        <f t="array" ref="E1100">[1]!table_weight[Finishing]*(('F+ , F-'!E$2-[1]!tbl_gk[[#This Row],[Finishing]])/('F+ , F-'!E$2-'F+ , F-'!E$3))</f>
        <v>1.6970261636750646E-2</v>
      </c>
      <c r="F1100" s="1" cm="1">
        <f t="array" ref="F1100">[1]!table_weight[HeadingAccuracy]*(('F+ , F-'!F$2-[1]!tbl_gk[[#This Row],[HeadingAccuracy]])/('F+ , F-'!F$2-'F+ , F-'!F$3))</f>
        <v>1.210949849973455E-2</v>
      </c>
      <c r="G1100" s="1" cm="1">
        <f t="array" ref="G1100">[1]!table_weight[ShortPassing]*(('F+ , F-'!G$2-[1]!tbl_gk[[#This Row],[ShortPassing]])/('F+ , F-'!G$2-'F+ , F-'!G$3))</f>
        <v>2.5314130565808078E-2</v>
      </c>
      <c r="H1100" s="1" cm="1">
        <f t="array" ref="H1100">[1]!table_weight[Volleys]*(('F+ , F-'!H$2-[1]!tbl_gk[[#This Row],[Volleys]])/('F+ , F-'!H$2-'F+ , F-'!H$3))</f>
        <v>6.9443525879286526E-4</v>
      </c>
      <c r="I1100" s="1" cm="1">
        <f t="array" ref="I1100">[1]!table_weight[Dribbling]*(('F+ , F-'!I$2-[1]!tbl_gk[[#This Row],[Dribbling]])/('F+ , F-'!I$2-'F+ , F-'!I$3))</f>
        <v>1.8579686209743949E-2</v>
      </c>
      <c r="J1100" s="1" cm="1">
        <f t="array" ref="J1100">[1]!table_weight[Curve]*(('F+ , F-'!J$2-[1]!tbl_gk[[#This Row],[Curve]])/('F+ , F-'!J$2-'F+ , F-'!J$3))</f>
        <v>6.2535915897643807E-3</v>
      </c>
      <c r="K1100" s="1" cm="1">
        <f t="array" ref="K1100">[1]!table_weight[FKAccuracy]*(('F+ , F-'!K$2-[1]!tbl_gk[[#This Row],[FKAccuracy]])/('F+ , F-'!K$2-'F+ , F-'!K$3))</f>
        <v>9.5832065713416324E-3</v>
      </c>
      <c r="L1100" s="1" cm="1">
        <f t="array" ref="L1100">[1]!table_weight[LongPassing]*(('F+ , F-'!L$2-[1]!tbl_gk[[#This Row],[LongPassing]])/('F+ , F-'!L$2-'F+ , F-'!L$3))</f>
        <v>1.1369906101591765E-2</v>
      </c>
      <c r="M1100" s="1" cm="1">
        <f t="array" ref="M1100">[1]!table_weight[BallControl]*(('F+ , F-'!M$2-[1]!tbl_gk[[#This Row],[BallControl]])/('F+ , F-'!M$2-'F+ , F-'!M$3))</f>
        <v>1.3472988830457604E-2</v>
      </c>
      <c r="N1100" s="1" cm="1">
        <f t="array" ref="N1100">[1]!table_weight[Acceleration]*(('F+ , F-'!N$2-[1]!tbl_gk[[#This Row],[Acceleration]])/('F+ , F-'!N$2-'F+ , F-'!N$3))</f>
        <v>1.1274360672166632E-2</v>
      </c>
      <c r="O1100" s="1" cm="1">
        <f t="array" ref="O1100">[1]!table_weight[SprintSpeed]*(('F+ , F-'!O$2-[1]!tbl_gk[[#This Row],[SprintSpeed]])/('F+ , F-'!O$2-'F+ , F-'!O$3))</f>
        <v>1.2368725281411608E-2</v>
      </c>
      <c r="P1100" s="1" cm="1">
        <f t="array" ref="P1100">[1]!table_weight[Agility]*(('F+ , F-'!P$2-[1]!tbl_gk[[#This Row],[Agility]])/('F+ , F-'!P$2-'F+ , F-'!P$3))</f>
        <v>4.7974538391331659E-3</v>
      </c>
      <c r="Q1100" s="1" cm="1">
        <f t="array" ref="Q1100">[1]!table_weight[Reactions]*(('F+ , F-'!Q$2-[1]!tbl_gk[[#This Row],[Reactions]])/('F+ , F-'!Q$2-'F+ , F-'!Q$3))</f>
        <v>1.5984902002237835E-3</v>
      </c>
      <c r="R1100" s="1" cm="1">
        <f t="array" ref="R1100">[1]!table_weight[Balance]*(('F+ , F-'!R$2-[1]!tbl_gk[[#This Row],[Balance]])/('F+ , F-'!R$2-'F+ , F-'!R$3))</f>
        <v>1.5521876532785257E-3</v>
      </c>
      <c r="S1100" s="1" cm="1">
        <f t="array" ref="S1100">[1]!table_weight[ShotPower]*(('F+ , F-'!S$2-[1]!tbl_gk[[#This Row],[ShotPower]])/('F+ , F-'!S$2-'F+ , F-'!S$3))</f>
        <v>5.1941499031661464E-3</v>
      </c>
      <c r="T1100" s="1" cm="1">
        <f t="array" ref="T1100">[1]!table_weight[Jumping]*(('F+ , F-'!T$2-[1]!tbl_gk[[#This Row],[Jumping]])/('F+ , F-'!T$2-'F+ , F-'!T$3))</f>
        <v>3.6065831182468503E-3</v>
      </c>
      <c r="U1100" s="1" cm="1">
        <f t="array" ref="U1100">[1]!table_weight[Stamina]*(('F+ , F-'!U$2-[1]!tbl_gk[[#This Row],[Stamina]])/('F+ , F-'!U$2-'F+ , F-'!U$3))</f>
        <v>0</v>
      </c>
      <c r="V1100" s="1" cm="1">
        <f t="array" ref="V1100">[1]!table_weight[Strength]*(('F+ , F-'!V$2-[1]!tbl_gk[[#This Row],[Strength]])/('F+ , F-'!V$2-'F+ , F-'!V$3))</f>
        <v>2.3070682486563184E-2</v>
      </c>
      <c r="W1100" s="1" cm="1">
        <f t="array" ref="W1100">[1]!table_weight[LongShots]*(('F+ , F-'!W$2-[1]!tbl_gk[[#This Row],[LongShots]])/('F+ , F-'!W$2-'F+ , F-'!W$3))</f>
        <v>7.0121023692742987E-3</v>
      </c>
      <c r="X1100" s="1" cm="1">
        <f t="array" ref="X1100">[1]!table_weight[Aggression]*(('F+ , F-'!X$2-[1]!tbl_gk[[#This Row],[Aggression]])/('F+ , F-'!X$2-'F+ , F-'!X$3))</f>
        <v>1.0952236081533291E-2</v>
      </c>
      <c r="Y1100" s="1" cm="1">
        <f t="array" ref="Y1100">[1]!table_weight[Interceptions]*(('F+ , F-'!Y$2-[1]!tbl_gk[[#This Row],[Interceptions]])/('F+ , F-'!Y$2-'F+ , F-'!Y$3))</f>
        <v>2.3546812894353474E-2</v>
      </c>
      <c r="Z1100" s="1" cm="1">
        <f t="array" ref="Z1100">[1]!table_weight[Positioning]*(('F+ , F-'!Z$2-[1]!tbl_gk[[#This Row],[Positioning]])/('F+ , F-'!Z$2-'F+ , F-'!Z$3))</f>
        <v>1.6267788932832863E-3</v>
      </c>
      <c r="AA1100" s="1" cm="1">
        <f t="array" ref="AA1100">[1]!table_weight[Vision]*(('F+ , F-'!AA$2-[1]!tbl_gk[[#This Row],[Vision]])/('F+ , F-'!AA$2-'F+ , F-'!AA$3))</f>
        <v>1.7746678835817837E-2</v>
      </c>
      <c r="AB1100" s="1" cm="1">
        <f t="array" ref="AB1100">[1]!table_weight[Penalties]*(('F+ , F-'!AB$2-[1]!tbl_gk[[#This Row],[Penalties]])/('F+ , F-'!AB$2-'F+ , F-'!AB$3))</f>
        <v>2.427119311369181E-3</v>
      </c>
      <c r="AC1100" s="1" cm="1">
        <f t="array" ref="AC1100">[1]!table_weight[Composure]*(('F+ , F-'!AC$2-[1]!tbl_gk[[#This Row],[Composure]])/('F+ , F-'!AC$2-'F+ , F-'!AC$3))</f>
        <v>1.814697986218964E-3</v>
      </c>
      <c r="AD1100" s="1" cm="1">
        <f t="array" ref="AD1100">[1]!table_weight[Marking]*(('F+ , F-'!AD$2-[1]!tbl_gk[[#This Row],[Marking]])/('F+ , F-'!AD$2-'F+ , F-'!AD$3))</f>
        <v>2.2084755884573357E-2</v>
      </c>
      <c r="AE1100" s="1" cm="1">
        <f t="array" ref="AE1100">[1]!table_weight[StandingTackle]*(('F+ , F-'!AE$2-[1]!tbl_gk[[#This Row],[StandingTackle]])/('F+ , F-'!AE$2-'F+ , F-'!AE$3))</f>
        <v>3.362528621523387E-2</v>
      </c>
      <c r="AF1100" s="1" cm="1">
        <f t="array" ref="AF1100">[1]!table_weight[SlidingTackle]*(('F+ , F-'!AF$2-[1]!tbl_gk[[#This Row],[SlidingTackle]])/('F+ , F-'!AF$2-'F+ , F-'!AF$3))</f>
        <v>1.0461200155850536E-2</v>
      </c>
      <c r="AG1100" s="1" cm="1">
        <f t="array" ref="AG1100">[1]!table_weight[GKDiving]*(('F+ , F-'!AG$2-[1]!tbl_gk[[#This Row],[GKDiving]])/('F+ , F-'!AG$2-'F+ , F-'!AG$3))</f>
        <v>3.7578592434844307E-2</v>
      </c>
      <c r="AH1100" s="1" cm="1">
        <f t="array" ref="AH1100">[1]!table_weight[GKHandling]*(('F+ , F-'!AH$2-[1]!tbl_gk[[#This Row],[GKHandling]])/('F+ , F-'!AH$2-'F+ , F-'!AH$3))</f>
        <v>3.5647676618034127E-2</v>
      </c>
      <c r="AI1100" s="1" cm="1">
        <f t="array" ref="AI1100">[1]!table_weight[GKKicking]*(('F+ , F-'!AI$2-[1]!tbl_gk[[#This Row],[GKKicking]])/('F+ , F-'!AI$2-'F+ , F-'!AI$3))</f>
        <v>2.3255247946455719E-2</v>
      </c>
      <c r="AJ1100" s="1" cm="1">
        <f t="array" ref="AJ1100">[1]!table_weight[GKPositioning]*(('F+ , F-'!AJ$2-[1]!tbl_gk[[#This Row],[GKPositioning]])/('F+ , F-'!AJ$2-'F+ , F-'!AJ$3))</f>
        <v>1.3875172591327129E-2</v>
      </c>
      <c r="AK1100" s="1" cm="1">
        <f t="array" ref="AK1100">[1]!table_weight[GKReflexes]*(('F+ , F-'!AK$2-[1]!tbl_gk[[#This Row],[GKReflexes]])/('F+ , F-'!AK$2-'F+ , F-'!AK$3))</f>
        <v>3.6439847209545996E-2</v>
      </c>
    </row>
    <row r="1101" spans="1:37" x14ac:dyDescent="0.55000000000000004">
      <c r="A1101" s="8">
        <f>[1]!tbl_gk[[#This Row],[ID]]</f>
        <v>242229</v>
      </c>
      <c r="B1101" s="2" cm="1">
        <f t="array" ref="B1101">[1]!table_weight[ValueEUR]*(('F+ , F-'!B$2-[1]!tbl_gk[[#This Row],[ValueEUR]])/('F+ , F-'!B$2-'F+ , F-'!B$3))</f>
        <v>1.978540939865946E-4</v>
      </c>
      <c r="C1101" s="2" cm="1">
        <f t="array" ref="C1101">[1]!table_weight[WageEUR]*(('F+ , F-'!C$2-[1]!tbl_gk[[#This Row],[WageEUR]])/('F+ , F-'!C$2-'F+ , F-'!C$3))</f>
        <v>0</v>
      </c>
      <c r="D1101" s="2" cm="1">
        <f t="array" ref="D1101">[1]!table_weight[Crossing]*(('F+ , F-'!D$2-[1]!tbl_gk[[#This Row],[Crossing]])/('F+ , F-'!D$2-'F+ , F-'!D$3))</f>
        <v>3.4746129089074922E-2</v>
      </c>
      <c r="E1101" s="2" cm="1">
        <f t="array" ref="E1101">[1]!table_weight[Finishing]*(('F+ , F-'!E$2-[1]!tbl_gk[[#This Row],[Finishing]])/('F+ , F-'!E$2-'F+ , F-'!E$3))</f>
        <v>1.6970261636750646E-2</v>
      </c>
      <c r="F1101" s="2" cm="1">
        <f t="array" ref="F1101">[1]!table_weight[HeadingAccuracy]*(('F+ , F-'!F$2-[1]!tbl_gk[[#This Row],[HeadingAccuracy]])/('F+ , F-'!F$2-'F+ , F-'!F$3))</f>
        <v>1.3362205241086399E-2</v>
      </c>
      <c r="G1101" s="2" cm="1">
        <f t="array" ref="G1101">[1]!table_weight[ShortPassing]*(('F+ , F-'!G$2-[1]!tbl_gk[[#This Row],[ShortPassing]])/('F+ , F-'!G$2-'F+ , F-'!G$3))</f>
        <v>3.2345833500754768E-2</v>
      </c>
      <c r="H1101" s="2" cm="1">
        <f t="array" ref="H1101">[1]!table_weight[Volleys]*(('F+ , F-'!H$2-[1]!tbl_gk[[#This Row],[Volleys]])/('F+ , F-'!H$2-'F+ , F-'!H$3))</f>
        <v>1.6203489371833524E-3</v>
      </c>
      <c r="I1101" s="2" cm="1">
        <f t="array" ref="I1101">[1]!table_weight[Dribbling]*(('F+ , F-'!I$2-[1]!tbl_gk[[#This Row],[Dribbling]])/('F+ , F-'!I$2-'F+ , F-'!I$3))</f>
        <v>6.8451475509582974E-3</v>
      </c>
      <c r="J1101" s="2" cm="1">
        <f t="array" ref="J1101">[1]!table_weight[Curve]*(('F+ , F-'!J$2-[1]!tbl_gk[[#This Row],[Curve]])/('F+ , F-'!J$2-'F+ , F-'!J$3))</f>
        <v>9.295879390190295E-3</v>
      </c>
      <c r="K1101" s="2" cm="1">
        <f t="array" ref="K1101">[1]!table_weight[FKAccuracy]*(('F+ , F-'!K$2-[1]!tbl_gk[[#This Row],[FKAccuracy]])/('F+ , F-'!K$2-'F+ , F-'!K$3))</f>
        <v>9.5832065713416324E-3</v>
      </c>
      <c r="L1101" s="2" cm="1">
        <f t="array" ref="L1101">[1]!table_weight[LongPassing]*(('F+ , F-'!L$2-[1]!tbl_gk[[#This Row],[LongPassing]])/('F+ , F-'!L$2-'F+ , F-'!L$3))</f>
        <v>1.7325571202425546E-2</v>
      </c>
      <c r="M1101" s="2" cm="1">
        <f t="array" ref="M1101">[1]!table_weight[BallControl]*(('F+ , F-'!M$2-[1]!tbl_gk[[#This Row],[BallControl]])/('F+ , F-'!M$2-'F+ , F-'!M$3))</f>
        <v>9.1268634012777305E-3</v>
      </c>
      <c r="N1101" s="2" cm="1">
        <f t="array" ref="N1101">[1]!table_weight[Acceleration]*(('F+ , F-'!N$2-[1]!tbl_gk[[#This Row],[Acceleration]])/('F+ , F-'!N$2-'F+ , F-'!N$3))</f>
        <v>3.3823082016499898E-3</v>
      </c>
      <c r="O1101" s="2" cm="1">
        <f t="array" ref="O1101">[1]!table_weight[SprintSpeed]*(('F+ , F-'!O$2-[1]!tbl_gk[[#This Row],[SprintSpeed]])/('F+ , F-'!O$2-'F+ , F-'!O$3))</f>
        <v>5.0599330696683847E-3</v>
      </c>
      <c r="P1101" s="2" cm="1">
        <f t="array" ref="P1101">[1]!table_weight[Agility]*(('F+ , F-'!P$2-[1]!tbl_gk[[#This Row],[Agility]])/('F+ , F-'!P$2-'F+ , F-'!P$3))</f>
        <v>2.2232103156958572E-3</v>
      </c>
      <c r="Q1101" s="2" cm="1">
        <f t="array" ref="Q1101">[1]!table_weight[Reactions]*(('F+ , F-'!Q$2-[1]!tbl_gk[[#This Row],[Reactions]])/('F+ , F-'!Q$2-'F+ , F-'!Q$3))</f>
        <v>1.6500544002310022E-3</v>
      </c>
      <c r="R1101" s="2" cm="1">
        <f t="array" ref="R1101">[1]!table_weight[Balance]*(('F+ , F-'!R$2-[1]!tbl_gk[[#This Row],[Balance]])/('F+ , F-'!R$2-'F+ , F-'!R$3))</f>
        <v>1.0554876042293973E-3</v>
      </c>
      <c r="S1101" s="2" cm="1">
        <f t="array" ref="S1101">[1]!table_weight[ShotPower]*(('F+ , F-'!S$2-[1]!tbl_gk[[#This Row],[ShotPower]])/('F+ , F-'!S$2-'F+ , F-'!S$3))</f>
        <v>6.4926873789576834E-3</v>
      </c>
      <c r="T1101" s="2" cm="1">
        <f t="array" ref="T1101">[1]!table_weight[Jumping]*(('F+ , F-'!T$2-[1]!tbl_gk[[#This Row],[Jumping]])/('F+ , F-'!T$2-'F+ , F-'!T$3))</f>
        <v>2.2326466922480506E-3</v>
      </c>
      <c r="U1101" s="2" cm="1">
        <f t="array" ref="U1101">[1]!table_weight[Stamina]*(('F+ , F-'!U$2-[1]!tbl_gk[[#This Row],[Stamina]])/('F+ , F-'!U$2-'F+ , F-'!U$3))</f>
        <v>6.8696821299940002E-3</v>
      </c>
      <c r="V1101" s="2" cm="1">
        <f t="array" ref="V1101">[1]!table_weight[Strength]*(('F+ , F-'!V$2-[1]!tbl_gk[[#This Row],[Strength]])/('F+ , F-'!V$2-'F+ , F-'!V$3))</f>
        <v>3.9930027380590122E-2</v>
      </c>
      <c r="W1101" s="2" cm="1">
        <f t="array" ref="W1101">[1]!table_weight[LongShots]*(('F+ , F-'!W$2-[1]!tbl_gk[[#This Row],[LongShots]])/('F+ , F-'!W$2-'F+ , F-'!W$3))</f>
        <v>8.570347340224143E-3</v>
      </c>
      <c r="X1101" s="2" cm="1">
        <f t="array" ref="X1101">[1]!table_weight[Aggression]*(('F+ , F-'!X$2-[1]!tbl_gk[[#This Row],[Aggression]])/('F+ , F-'!X$2-'F+ , F-'!X$3))</f>
        <v>8.5184058411925615E-3</v>
      </c>
      <c r="Y1101" s="2" cm="1">
        <f t="array" ref="Y1101">[1]!table_weight[Interceptions]*(('F+ , F-'!Y$2-[1]!tbl_gk[[#This Row],[Interceptions]])/('F+ , F-'!Y$2-'F+ , F-'!Y$3))</f>
        <v>2.0084046292242669E-2</v>
      </c>
      <c r="Z1101" s="2" cm="1">
        <f t="array" ref="Z1101">[1]!table_weight[Positioning]*(('F+ , F-'!Z$2-[1]!tbl_gk[[#This Row],[Positioning]])/('F+ , F-'!Z$2-'F+ , F-'!Z$3))</f>
        <v>1.4788899029848058E-3</v>
      </c>
      <c r="AA1101" s="2" cm="1">
        <f t="array" ref="AA1101">[1]!table_weight[Vision]*(('F+ , F-'!AA$2-[1]!tbl_gk[[#This Row],[Vision]])/('F+ , F-'!AA$2-'F+ , F-'!AA$3))</f>
        <v>5.6789372274617077E-3</v>
      </c>
      <c r="AB1101" s="2" cm="1">
        <f t="array" ref="AB1101">[1]!table_weight[Penalties]*(('F+ , F-'!AB$2-[1]!tbl_gk[[#This Row],[Penalties]])/('F+ , F-'!AB$2-'F+ , F-'!AB$3))</f>
        <v>2.2705309687002014E-3</v>
      </c>
      <c r="AC1101" s="2" cm="1">
        <f t="array" ref="AC1101">[1]!table_weight[Composure]*(('F+ , F-'!AC$2-[1]!tbl_gk[[#This Row],[Composure]])/('F+ , F-'!AC$2-'F+ , F-'!AC$3))</f>
        <v>1.814697986218964E-3</v>
      </c>
      <c r="AD1101" s="2" cm="1">
        <f t="array" ref="AD1101">[1]!table_weight[Marking]*(('F+ , F-'!AD$2-[1]!tbl_gk[[#This Row],[Marking]])/('F+ , F-'!AD$2-'F+ , F-'!AD$3))</f>
        <v>1.5774825631838112E-2</v>
      </c>
      <c r="AE1101" s="2" cm="1">
        <f t="array" ref="AE1101">[1]!table_weight[StandingTackle]*(('F+ , F-'!AE$2-[1]!tbl_gk[[#This Row],[StandingTackle]])/('F+ , F-'!AE$2-'F+ , F-'!AE$3))</f>
        <v>1.7933485981458063E-2</v>
      </c>
      <c r="AF1101" s="2" cm="1">
        <f t="array" ref="AF1101">[1]!table_weight[SlidingTackle]*(('F+ , F-'!AF$2-[1]!tbl_gk[[#This Row],[SlidingTackle]])/('F+ , F-'!AF$2-'F+ , F-'!AF$3))</f>
        <v>7.4722858256075263E-3</v>
      </c>
      <c r="AG1101" s="2" cm="1">
        <f t="array" ref="AG1101">[1]!table_weight[GKDiving]*(('F+ , F-'!AG$2-[1]!tbl_gk[[#This Row],[GKDiving]])/('F+ , F-'!AG$2-'F+ , F-'!AG$3))</f>
        <v>4.9535417300476586E-2</v>
      </c>
      <c r="AH1101" s="2" cm="1">
        <f t="array" ref="AH1101">[1]!table_weight[GKHandling]*(('F+ , F-'!AH$2-[1]!tbl_gk[[#This Row],[GKHandling]])/('F+ , F-'!AH$2-'F+ , F-'!AH$3))</f>
        <v>5.168913109614949E-2</v>
      </c>
      <c r="AI1101" s="2" cm="1">
        <f t="array" ref="AI1101">[1]!table_weight[GKKicking]*(('F+ , F-'!AI$2-[1]!tbl_gk[[#This Row],[GKKicking]])/('F+ , F-'!AI$2-'F+ , F-'!AI$3))</f>
        <v>2.9516276239732256E-2</v>
      </c>
      <c r="AJ1101" s="2" cm="1">
        <f t="array" ref="AJ1101">[1]!table_weight[GKPositioning]*(('F+ , F-'!AJ$2-[1]!tbl_gk[[#This Row],[GKPositioning]])/('F+ , F-'!AJ$2-'F+ , F-'!AJ$3))</f>
        <v>1.9551379560506409E-2</v>
      </c>
      <c r="AK1101" s="2" cm="1">
        <f t="array" ref="AK1101">[1]!table_weight[GKReflexes]*(('F+ , F-'!AK$2-[1]!tbl_gk[[#This Row],[GKReflexes]])/('F+ , F-'!AK$2-'F+ , F-'!AK$3))</f>
        <v>5.2837778453841702E-2</v>
      </c>
    </row>
    <row r="1102" spans="1:37" x14ac:dyDescent="0.55000000000000004">
      <c r="A1102" s="7">
        <f>[1]!tbl_gk[[#This Row],[ID]]</f>
        <v>242242</v>
      </c>
      <c r="B1102" s="1" cm="1">
        <f t="array" ref="B1102">[1]!table_weight[ValueEUR]*(('F+ , F-'!B$2-[1]!tbl_gk[[#This Row],[ValueEUR]])/('F+ , F-'!B$2-'F+ , F-'!B$3))</f>
        <v>3.367532239303818E-4</v>
      </c>
      <c r="C1102" s="1" cm="1">
        <f t="array" ref="C1102">[1]!table_weight[WageEUR]*(('F+ , F-'!C$2-[1]!tbl_gk[[#This Row],[WageEUR]])/('F+ , F-'!C$2-'F+ , F-'!C$3))</f>
        <v>7.8241870618836313E-5</v>
      </c>
      <c r="D1102" s="1" cm="1">
        <f t="array" ref="D1102">[1]!table_weight[Crossing]*(('F+ , F-'!D$2-[1]!tbl_gk[[#This Row],[Crossing]])/('F+ , F-'!D$2-'F+ , F-'!D$3))</f>
        <v>3.6987814836757178E-2</v>
      </c>
      <c r="E1102" s="1" cm="1">
        <f t="array" ref="E1102">[1]!table_weight[Finishing]*(('F+ , F-'!E$2-[1]!tbl_gk[[#This Row],[Finishing]])/('F+ , F-'!E$2-'F+ , F-'!E$3))</f>
        <v>1.8966763005780131E-2</v>
      </c>
      <c r="F1102" s="1" cm="1">
        <f t="array" ref="F1102">[1]!table_weight[HeadingAccuracy]*(('F+ , F-'!F$2-[1]!tbl_gk[[#This Row],[HeadingAccuracy]])/('F+ , F-'!F$2-'F+ , F-'!F$3))</f>
        <v>1.210949849973455E-2</v>
      </c>
      <c r="G1102" s="1" cm="1">
        <f t="array" ref="G1102">[1]!table_weight[ShortPassing]*(('F+ , F-'!G$2-[1]!tbl_gk[[#This Row],[ShortPassing]])/('F+ , F-'!G$2-'F+ , F-'!G$3))</f>
        <v>4.9221920544626818E-2</v>
      </c>
      <c r="H1102" s="1" cm="1">
        <f t="array" ref="H1102">[1]!table_weight[Volleys]*(('F+ , F-'!H$2-[1]!tbl_gk[[#This Row],[Volleys]])/('F+ , F-'!H$2-'F+ , F-'!H$3))</f>
        <v>1.9675665665797848E-3</v>
      </c>
      <c r="I1102" s="1" cm="1">
        <f t="array" ref="I1102">[1]!table_weight[Dribbling]*(('F+ , F-'!I$2-[1]!tbl_gk[[#This Row],[Dribbling]])/('F+ , F-'!I$2-'F+ , F-'!I$3))</f>
        <v>1.6623929766613008E-2</v>
      </c>
      <c r="J1102" s="1" cm="1">
        <f t="array" ref="J1102">[1]!table_weight[Curve]*(('F+ , F-'!J$2-[1]!tbl_gk[[#This Row],[Curve]])/('F+ , F-'!J$2-'F+ , F-'!J$3))</f>
        <v>9.295879390190295E-3</v>
      </c>
      <c r="K1102" s="1" cm="1">
        <f t="array" ref="K1102">[1]!table_weight[FKAccuracy]*(('F+ , F-'!K$2-[1]!tbl_gk[[#This Row],[FKAccuracy]])/('F+ , F-'!K$2-'F+ , F-'!K$3))</f>
        <v>9.7353209613629272E-3</v>
      </c>
      <c r="L1102" s="1" cm="1">
        <f t="array" ref="L1102">[1]!table_weight[LongPassing]*(('F+ , F-'!L$2-[1]!tbl_gk[[#This Row],[LongPassing]])/('F+ , F-'!L$2-'F+ , F-'!L$3))</f>
        <v>2.4364084503410925E-2</v>
      </c>
      <c r="M1102" s="1" cm="1">
        <f t="array" ref="M1102">[1]!table_weight[BallControl]*(('F+ , F-'!M$2-[1]!tbl_gk[[#This Row],[BallControl]])/('F+ , F-'!M$2-'F+ , F-'!M$3))</f>
        <v>9.561475944195718E-3</v>
      </c>
      <c r="N1102" s="1" cm="1">
        <f t="array" ref="N1102">[1]!table_weight[Acceleration]*(('F+ , F-'!N$2-[1]!tbl_gk[[#This Row],[Acceleration]])/('F+ , F-'!N$2-'F+ , F-'!N$3))</f>
        <v>6.5391291898566463E-3</v>
      </c>
      <c r="O1102" s="1" cm="1">
        <f t="array" ref="O1102">[1]!table_weight[SprintSpeed]*(('F+ , F-'!O$2-[1]!tbl_gk[[#This Row],[SprintSpeed]])/('F+ , F-'!O$2-'F+ , F-'!O$3))</f>
        <v>9.838758746577414E-3</v>
      </c>
      <c r="P1102" s="1" cm="1">
        <f t="array" ref="P1102">[1]!table_weight[Agility]*(('F+ , F-'!P$2-[1]!tbl_gk[[#This Row],[Agility]])/('F+ , F-'!P$2-'F+ , F-'!P$3))</f>
        <v>4.5634317006388652E-3</v>
      </c>
      <c r="Q1102" s="1" cm="1">
        <f t="array" ref="Q1102">[1]!table_weight[Reactions]*(('F+ , F-'!Q$2-[1]!tbl_gk[[#This Row],[Reactions]])/('F+ , F-'!Q$2-'F+ , F-'!Q$3))</f>
        <v>1.6500544002310022E-3</v>
      </c>
      <c r="R1102" s="1" cm="1">
        <f t="array" ref="R1102">[1]!table_weight[Balance]*(('F+ , F-'!R$2-[1]!tbl_gk[[#This Row],[Balance]])/('F+ , F-'!R$2-'F+ , F-'!R$3))</f>
        <v>9.3131259196711541E-4</v>
      </c>
      <c r="S1102" s="1" cm="1">
        <f t="array" ref="S1102">[1]!table_weight[ShotPower]*(('F+ , F-'!S$2-[1]!tbl_gk[[#This Row],[ShotPower]])/('F+ , F-'!S$2-'F+ , F-'!S$3))</f>
        <v>5.7135648934827617E-3</v>
      </c>
      <c r="T1102" s="1" cm="1">
        <f t="array" ref="T1102">[1]!table_weight[Jumping]*(('F+ , F-'!T$2-[1]!tbl_gk[[#This Row],[Jumping]])/('F+ , F-'!T$2-'F+ , F-'!T$3))</f>
        <v>2.1467756656231253E-3</v>
      </c>
      <c r="U1102" s="1" cm="1">
        <f t="array" ref="U1102">[1]!table_weight[Stamina]*(('F+ , F-'!U$2-[1]!tbl_gk[[#This Row],[Stamina]])/('F+ , F-'!U$2-'F+ , F-'!U$3))</f>
        <v>1.288065399373875E-2</v>
      </c>
      <c r="V1102" s="1" cm="1">
        <f t="array" ref="V1102">[1]!table_weight[Strength]*(('F+ , F-'!V$2-[1]!tbl_gk[[#This Row],[Strength]])/('F+ , F-'!V$2-'F+ , F-'!V$3))</f>
        <v>1.7746678835817833E-2</v>
      </c>
      <c r="W1102" s="1" cm="1">
        <f t="array" ref="W1102">[1]!table_weight[LongShots]*(('F+ , F-'!W$2-[1]!tbl_gk[[#This Row],[LongShots]])/('F+ , F-'!W$2-'F+ , F-'!W$3))</f>
        <v>9.0897623305407575E-3</v>
      </c>
      <c r="X1102" s="1" cm="1">
        <f t="array" ref="X1102">[1]!table_weight[Aggression]*(('F+ , F-'!X$2-[1]!tbl_gk[[#This Row],[Aggression]])/('F+ , F-'!X$2-'F+ , F-'!X$3))</f>
        <v>1.5211439002129575E-2</v>
      </c>
      <c r="Y1102" s="1" cm="1">
        <f t="array" ref="Y1102">[1]!table_weight[Interceptions]*(('F+ , F-'!Y$2-[1]!tbl_gk[[#This Row],[Interceptions]])/('F+ , F-'!Y$2-'F+ , F-'!Y$3))</f>
        <v>2.0084046292242669E-2</v>
      </c>
      <c r="Z1102" s="1" cm="1">
        <f t="array" ref="Z1102">[1]!table_weight[Positioning]*(('F+ , F-'!Z$2-[1]!tbl_gk[[#This Row],[Positioning]])/('F+ , F-'!Z$2-'F+ , F-'!Z$3))</f>
        <v>1.4788899029848058E-3</v>
      </c>
      <c r="AA1102" s="1" cm="1">
        <f t="array" ref="AA1102">[1]!table_weight[Vision]*(('F+ , F-'!AA$2-[1]!tbl_gk[[#This Row],[Vision]])/('F+ , F-'!AA$2-'F+ , F-'!AA$3))</f>
        <v>2.4845350370144972E-2</v>
      </c>
      <c r="AB1102" s="1" cm="1">
        <f t="array" ref="AB1102">[1]!table_weight[Penalties]*(('F+ , F-'!AB$2-[1]!tbl_gk[[#This Row],[Penalties]])/('F+ , F-'!AB$2-'F+ , F-'!AB$3))</f>
        <v>2.3096780543674466E-3</v>
      </c>
      <c r="AC1102" s="1" cm="1">
        <f t="array" ref="AC1102">[1]!table_weight[Composure]*(('F+ , F-'!AC$2-[1]!tbl_gk[[#This Row],[Composure]])/('F+ , F-'!AC$2-'F+ , F-'!AC$3))</f>
        <v>1.1742163440240354E-3</v>
      </c>
      <c r="AD1102" s="1" cm="1">
        <f t="array" ref="AD1102">[1]!table_weight[Marking]*(('F+ , F-'!AD$2-[1]!tbl_gk[[#This Row],[Marking]])/('F+ , F-'!AD$2-'F+ , F-'!AD$3))</f>
        <v>3.4704616390043845E-2</v>
      </c>
      <c r="AE1102" s="1" cm="1">
        <f t="array" ref="AE1102">[1]!table_weight[StandingTackle]*(('F+ , F-'!AE$2-[1]!tbl_gk[[#This Row],[StandingTackle]])/('F+ , F-'!AE$2-'F+ , F-'!AE$3))</f>
        <v>3.1383600467551613E-2</v>
      </c>
      <c r="AF1102" s="1" cm="1">
        <f t="array" ref="AF1102">[1]!table_weight[SlidingTackle]*(('F+ , F-'!AF$2-[1]!tbl_gk[[#This Row],[SlidingTackle]])/('F+ , F-'!AF$2-'F+ , F-'!AF$3))</f>
        <v>1.120842873841129E-2</v>
      </c>
      <c r="AG1102" s="1" cm="1">
        <f t="array" ref="AG1102">[1]!table_weight[GKDiving]*(('F+ , F-'!AG$2-[1]!tbl_gk[[#This Row],[GKDiving]])/('F+ , F-'!AG$2-'F+ , F-'!AG$3))</f>
        <v>3.9286710272791778E-2</v>
      </c>
      <c r="AH1102" s="1" cm="1">
        <f t="array" ref="AH1102">[1]!table_weight[GKHandling]*(('F+ , F-'!AH$2-[1]!tbl_gk[[#This Row],[GKHandling]])/('F+ , F-'!AH$2-'F+ , F-'!AH$3))</f>
        <v>4.4559595772542655E-2</v>
      </c>
      <c r="AI1102" s="1" cm="1">
        <f t="array" ref="AI1102">[1]!table_weight[GKKicking]*(('F+ , F-'!AI$2-[1]!tbl_gk[[#This Row],[GKKicking]])/('F+ , F-'!AI$2-'F+ , F-'!AI$3))</f>
        <v>2.5938545786431375E-2</v>
      </c>
      <c r="AJ1102" s="1" cm="1">
        <f t="array" ref="AJ1102">[1]!table_weight[GKPositioning]*(('F+ , F-'!AJ$2-[1]!tbl_gk[[#This Row],[GKPositioning]])/('F+ , F-'!AJ$2-'F+ , F-'!AJ$3))</f>
        <v>1.7028620907537841E-2</v>
      </c>
      <c r="AK1102" s="1" cm="1">
        <f t="array" ref="AK1102">[1]!table_weight[GKReflexes]*(('F+ , F-'!AK$2-[1]!tbl_gk[[#This Row],[GKReflexes]])/('F+ , F-'!AK$2-'F+ , F-'!AK$3))</f>
        <v>4.0083831930500594E-2</v>
      </c>
    </row>
    <row r="1103" spans="1:37" x14ac:dyDescent="0.55000000000000004">
      <c r="A1103" s="8">
        <f>[1]!tbl_gk[[#This Row],[ID]]</f>
        <v>242289</v>
      </c>
      <c r="B1103" s="2" cm="1">
        <f t="array" ref="B1103">[1]!table_weight[ValueEUR]*(('F+ , F-'!B$2-[1]!tbl_gk[[#This Row],[ValueEUR]])/('F+ , F-'!B$2-'F+ , F-'!B$3))</f>
        <v>4.2935264389290658E-4</v>
      </c>
      <c r="C1103" s="2" cm="1">
        <f t="array" ref="C1103">[1]!table_weight[WageEUR]*(('F+ , F-'!C$2-[1]!tbl_gk[[#This Row],[WageEUR]])/('F+ , F-'!C$2-'F+ , F-'!C$3))</f>
        <v>0</v>
      </c>
      <c r="D1103" s="2" cm="1">
        <f t="array" ref="D1103">[1]!table_weight[Crossing]*(('F+ , F-'!D$2-[1]!tbl_gk[[#This Row],[Crossing]])/('F+ , F-'!D$2-'F+ , F-'!D$3))</f>
        <v>3.6987814836757178E-2</v>
      </c>
      <c r="E1103" s="2" cm="1">
        <f t="array" ref="E1103">[1]!table_weight[Finishing]*(('F+ , F-'!E$2-[1]!tbl_gk[[#This Row],[Finishing]])/('F+ , F-'!E$2-'F+ , F-'!E$3))</f>
        <v>1.8966763005780131E-2</v>
      </c>
      <c r="F1103" s="2" cm="1">
        <f t="array" ref="F1103">[1]!table_weight[HeadingAccuracy]*(('F+ , F-'!F$2-[1]!tbl_gk[[#This Row],[HeadingAccuracy]])/('F+ , F-'!F$2-'F+ , F-'!F$3))</f>
        <v>1.1691929585950599E-2</v>
      </c>
      <c r="G1103" s="2" cm="1">
        <f t="array" ref="G1103">[1]!table_weight[ShortPassing]*(('F+ , F-'!G$2-[1]!tbl_gk[[#This Row],[ShortPassing]])/('F+ , F-'!G$2-'F+ , F-'!G$3))</f>
        <v>4.781557995763748E-2</v>
      </c>
      <c r="H1103" s="2" cm="1">
        <f t="array" ref="H1103">[1]!table_weight[Volleys]*(('F+ , F-'!H$2-[1]!tbl_gk[[#This Row],[Volleys]])/('F+ , F-'!H$2-'F+ , F-'!H$3))</f>
        <v>2.0833057763785961E-3</v>
      </c>
      <c r="I1103" s="2" cm="1">
        <f t="array" ref="I1103">[1]!table_weight[Dribbling]*(('F+ , F-'!I$2-[1]!tbl_gk[[#This Row],[Dribbling]])/('F+ , F-'!I$2-'F+ , F-'!I$3))</f>
        <v>2.5424833760702249E-2</v>
      </c>
      <c r="J1103" s="2" cm="1">
        <f t="array" ref="J1103">[1]!table_weight[Curve]*(('F+ , F-'!J$2-[1]!tbl_gk[[#This Row],[Curve]])/('F+ , F-'!J$2-'F+ , F-'!J$3))</f>
        <v>9.6339113680153961E-3</v>
      </c>
      <c r="K1103" s="2" cm="1">
        <f t="array" ref="K1103">[1]!table_weight[FKAccuracy]*(('F+ , F-'!K$2-[1]!tbl_gk[[#This Row],[FKAccuracy]])/('F+ , F-'!K$2-'F+ , F-'!K$3))</f>
        <v>9.5832065713416324E-3</v>
      </c>
      <c r="L1103" s="2" cm="1">
        <f t="array" ref="L1103">[1]!table_weight[LongPassing]*(('F+ , F-'!L$2-[1]!tbl_gk[[#This Row],[LongPassing]])/('F+ , F-'!L$2-'F+ , F-'!L$3))</f>
        <v>2.4364084503410925E-2</v>
      </c>
      <c r="M1103" s="2" cm="1">
        <f t="array" ref="M1103">[1]!table_weight[BallControl]*(('F+ , F-'!M$2-[1]!tbl_gk[[#This Row],[BallControl]])/('F+ , F-'!M$2-'F+ , F-'!M$3))</f>
        <v>1.4342213916293577E-2</v>
      </c>
      <c r="N1103" s="2" cm="1">
        <f t="array" ref="N1103">[1]!table_weight[Acceleration]*(('F+ , F-'!N$2-[1]!tbl_gk[[#This Row],[Acceleration]])/('F+ , F-'!N$2-'F+ , F-'!N$3))</f>
        <v>9.6959501780633037E-3</v>
      </c>
      <c r="O1103" s="2" cm="1">
        <f t="array" ref="O1103">[1]!table_weight[SprintSpeed]*(('F+ , F-'!O$2-[1]!tbl_gk[[#This Row],[SprintSpeed]])/('F+ , F-'!O$2-'F+ , F-'!O$3))</f>
        <v>1.0400973532096125E-2</v>
      </c>
      <c r="P1103" s="2" cm="1">
        <f t="array" ref="P1103">[1]!table_weight[Agility]*(('F+ , F-'!P$2-[1]!tbl_gk[[#This Row],[Agility]])/('F+ , F-'!P$2-'F+ , F-'!P$3))</f>
        <v>4.9144649083803166E-3</v>
      </c>
      <c r="Q1103" s="2" cm="1">
        <f t="array" ref="Q1103">[1]!table_weight[Reactions]*(('F+ , F-'!Q$2-[1]!tbl_gk[[#This Row],[Reactions]])/('F+ , F-'!Q$2-'F+ , F-'!Q$3))</f>
        <v>1.7531828002454398E-3</v>
      </c>
      <c r="R1103" s="2" cm="1">
        <f t="array" ref="R1103">[1]!table_weight[Balance]*(('F+ , F-'!R$2-[1]!tbl_gk[[#This Row],[Balance]])/('F+ , F-'!R$2-'F+ , F-'!R$3))</f>
        <v>2.9181127881636282E-3</v>
      </c>
      <c r="S1103" s="2" cm="1">
        <f t="array" ref="S1103">[1]!table_weight[ShotPower]*(('F+ , F-'!S$2-[1]!tbl_gk[[#This Row],[ShotPower]])/('F+ , F-'!S$2-'F+ , F-'!S$3))</f>
        <v>5.7135648934827617E-3</v>
      </c>
      <c r="T1103" s="2" cm="1">
        <f t="array" ref="T1103">[1]!table_weight[Jumping]*(('F+ , F-'!T$2-[1]!tbl_gk[[#This Row],[Jumping]])/('F+ , F-'!T$2-'F+ , F-'!T$3))</f>
        <v>4.2076803046213257E-3</v>
      </c>
      <c r="U1103" s="2" cm="1">
        <f t="array" ref="U1103">[1]!table_weight[Stamina]*(('F+ , F-'!U$2-[1]!tbl_gk[[#This Row],[Stamina]])/('F+ , F-'!U$2-'F+ , F-'!U$3))</f>
        <v>1.6315495058735752E-2</v>
      </c>
      <c r="V1103" s="2" cm="1">
        <f t="array" ref="V1103">[1]!table_weight[Strength]*(('F+ , F-'!V$2-[1]!tbl_gk[[#This Row],[Strength]])/('F+ , F-'!V$2-'F+ , F-'!V$3))</f>
        <v>2.3958016428354077E-2</v>
      </c>
      <c r="W1103" s="2" cm="1">
        <f t="array" ref="W1103">[1]!table_weight[LongShots]*(('F+ , F-'!W$2-[1]!tbl_gk[[#This Row],[LongShots]])/('F+ , F-'!W$2-'F+ , F-'!W$3))</f>
        <v>1.0128592311173986E-2</v>
      </c>
      <c r="X1103" s="2" cm="1">
        <f t="array" ref="X1103">[1]!table_weight[Aggression]*(('F+ , F-'!X$2-[1]!tbl_gk[[#This Row],[Aggression]])/('F+ , F-'!X$2-'F+ , F-'!X$3))</f>
        <v>1.3994523881959207E-2</v>
      </c>
      <c r="Y1103" s="2" cm="1">
        <f t="array" ref="Y1103">[1]!table_weight[Interceptions]*(('F+ , F-'!Y$2-[1]!tbl_gk[[#This Row],[Interceptions]])/('F+ , F-'!Y$2-'F+ , F-'!Y$3))</f>
        <v>2.4931919535197796E-2</v>
      </c>
      <c r="Z1103" s="2" cm="1">
        <f t="array" ref="Z1103">[1]!table_weight[Positioning]*(('F+ , F-'!Z$2-[1]!tbl_gk[[#This Row],[Positioning]])/('F+ , F-'!Z$2-'F+ , F-'!Z$3))</f>
        <v>2.0704458641787279E-3</v>
      </c>
      <c r="AA1103" s="2" cm="1">
        <f t="array" ref="AA1103">[1]!table_weight[Vision]*(('F+ , F-'!AA$2-[1]!tbl_gk[[#This Row],[Vision]])/('F+ , F-'!AA$2-'F+ , F-'!AA$3))</f>
        <v>1.0648007301490701E-2</v>
      </c>
      <c r="AB1103" s="2" cm="1">
        <f t="array" ref="AB1103">[1]!table_weight[Penalties]*(('F+ , F-'!AB$2-[1]!tbl_gk[[#This Row],[Penalties]])/('F+ , F-'!AB$2-'F+ , F-'!AB$3))</f>
        <v>2.153089711698467E-3</v>
      </c>
      <c r="AC1103" s="2" cm="1">
        <f t="array" ref="AC1103">[1]!table_weight[Composure]*(('F+ , F-'!AC$2-[1]!tbl_gk[[#This Row],[Composure]])/('F+ , F-'!AC$2-'F+ , F-'!AC$3))</f>
        <v>1.5478306353044107E-3</v>
      </c>
      <c r="AD1103" s="2" cm="1">
        <f t="array" ref="AD1103">[1]!table_weight[Marking]*(('F+ , F-'!AD$2-[1]!tbl_gk[[#This Row],[Marking]])/('F+ , F-'!AD$2-'F+ , F-'!AD$3))</f>
        <v>2.0507273321389546E-2</v>
      </c>
      <c r="AE1103" s="2" cm="1">
        <f t="array" ref="AE1103">[1]!table_weight[StandingTackle]*(('F+ , F-'!AE$2-[1]!tbl_gk[[#This Row],[StandingTackle]])/('F+ , F-'!AE$2-'F+ , F-'!AE$3))</f>
        <v>2.465854322450484E-2</v>
      </c>
      <c r="AF1103" s="2" cm="1">
        <f t="array" ref="AF1103">[1]!table_weight[SlidingTackle]*(('F+ , F-'!AF$2-[1]!tbl_gk[[#This Row],[SlidingTackle]])/('F+ , F-'!AF$2-'F+ , F-'!AF$3))</f>
        <v>8.9667429907290316E-3</v>
      </c>
      <c r="AG1103" s="2" cm="1">
        <f t="array" ref="AG1103">[1]!table_weight[GKDiving]*(('F+ , F-'!AG$2-[1]!tbl_gk[[#This Row],[GKDiving]])/('F+ , F-'!AG$2-'F+ , F-'!AG$3))</f>
        <v>4.4411063786634182E-2</v>
      </c>
      <c r="AH1103" s="2" cm="1">
        <f t="array" ref="AH1103">[1]!table_weight[GKHandling]*(('F+ , F-'!AH$2-[1]!tbl_gk[[#This Row],[GKHandling]])/('F+ , F-'!AH$2-'F+ , F-'!AH$3))</f>
        <v>4.4559595772542655E-2</v>
      </c>
      <c r="AI1103" s="2" cm="1">
        <f t="array" ref="AI1103">[1]!table_weight[GKKicking]*(('F+ , F-'!AI$2-[1]!tbl_gk[[#This Row],[GKKicking]])/('F+ , F-'!AI$2-'F+ , F-'!AI$3))</f>
        <v>2.5938545786431375E-2</v>
      </c>
      <c r="AJ1103" s="2" cm="1">
        <f t="array" ref="AJ1103">[1]!table_weight[GKPositioning]*(('F+ , F-'!AJ$2-[1]!tbl_gk[[#This Row],[GKPositioning]])/('F+ , F-'!AJ$2-'F+ , F-'!AJ$3))</f>
        <v>1.5767241581053557E-2</v>
      </c>
      <c r="AK1103" s="2" cm="1">
        <f t="array" ref="AK1103">[1]!table_weight[GKReflexes]*(('F+ , F-'!AK$2-[1]!tbl_gk[[#This Row],[GKReflexes]])/('F+ , F-'!AK$2-'F+ , F-'!AK$3))</f>
        <v>4.3727816651455198E-2</v>
      </c>
    </row>
    <row r="1104" spans="1:37" x14ac:dyDescent="0.55000000000000004">
      <c r="A1104" s="7">
        <f>[1]!tbl_gk[[#This Row],[ID]]</f>
        <v>242352</v>
      </c>
      <c r="B1104" s="1" cm="1">
        <f t="array" ref="B1104">[1]!table_weight[ValueEUR]*(('F+ , F-'!B$2-[1]!tbl_gk[[#This Row],[ValueEUR]])/('F+ , F-'!B$2-'F+ , F-'!B$3))</f>
        <v>8.210481903343863E-5</v>
      </c>
      <c r="C1104" s="1" cm="1">
        <f t="array" ref="C1104">[1]!table_weight[WageEUR]*(('F+ , F-'!C$2-[1]!tbl_gk[[#This Row],[WageEUR]])/('F+ , F-'!C$2-'F+ , F-'!C$3))</f>
        <v>3.9120935309418161E-4</v>
      </c>
      <c r="D1104" s="1" cm="1">
        <f t="array" ref="D1104">[1]!table_weight[Crossing]*(('F+ , F-'!D$2-[1]!tbl_gk[[#This Row],[Crossing]])/('F+ , F-'!D$2-'F+ , F-'!D$3))</f>
        <v>3.5866971962916043E-2</v>
      </c>
      <c r="E1104" s="1" cm="1">
        <f t="array" ref="E1104">[1]!table_weight[Finishing]*(('F+ , F-'!E$2-[1]!tbl_gk[[#This Row],[Finishing]])/('F+ , F-'!E$2-'F+ , F-'!E$3))</f>
        <v>2.096326437480962E-2</v>
      </c>
      <c r="F1104" s="1" cm="1">
        <f t="array" ref="F1104">[1]!table_weight[HeadingAccuracy]*(('F+ , F-'!F$2-[1]!tbl_gk[[#This Row],[HeadingAccuracy]])/('F+ , F-'!F$2-'F+ , F-'!F$3))</f>
        <v>1.1691929585950599E-2</v>
      </c>
      <c r="G1104" s="1" cm="1">
        <f t="array" ref="G1104">[1]!table_weight[ShortPassing]*(('F+ , F-'!G$2-[1]!tbl_gk[[#This Row],[ShortPassing]])/('F+ , F-'!G$2-'F+ , F-'!G$3))</f>
        <v>5.3440942305594832E-2</v>
      </c>
      <c r="H1104" s="1" cm="1">
        <f t="array" ref="H1104">[1]!table_weight[Volleys]*(('F+ , F-'!H$2-[1]!tbl_gk[[#This Row],[Volleys]])/('F+ , F-'!H$2-'F+ , F-'!H$3))</f>
        <v>1.9675665665797848E-3</v>
      </c>
      <c r="I1104" s="1" cm="1">
        <f t="array" ref="I1104">[1]!table_weight[Dribbling]*(('F+ , F-'!I$2-[1]!tbl_gk[[#This Row],[Dribbling]])/('F+ , F-'!I$2-'F+ , F-'!I$3))</f>
        <v>2.0535442652874894E-2</v>
      </c>
      <c r="J1104" s="1" cm="1">
        <f t="array" ref="J1104">[1]!table_weight[Curve]*(('F+ , F-'!J$2-[1]!tbl_gk[[#This Row],[Curve]])/('F+ , F-'!J$2-'F+ , F-'!J$3))</f>
        <v>9.4648953791028455E-3</v>
      </c>
      <c r="K1104" s="1" cm="1">
        <f t="array" ref="K1104">[1]!table_weight[FKAccuracy]*(('F+ , F-'!K$2-[1]!tbl_gk[[#This Row],[FKAccuracy]])/('F+ , F-'!K$2-'F+ , F-'!K$3))</f>
        <v>9.5832065713416324E-3</v>
      </c>
      <c r="L1104" s="1" cm="1">
        <f t="array" ref="L1104">[1]!table_weight[LongPassing]*(('F+ , F-'!L$2-[1]!tbl_gk[[#This Row],[LongPassing]])/('F+ , F-'!L$2-'F+ , F-'!L$3))</f>
        <v>2.4905508603486726E-2</v>
      </c>
      <c r="M1104" s="1" cm="1">
        <f t="array" ref="M1104">[1]!table_weight[BallControl]*(('F+ , F-'!M$2-[1]!tbl_gk[[#This Row],[BallControl]])/('F+ , F-'!M$2-'F+ , F-'!M$3))</f>
        <v>1.5646051545047536E-2</v>
      </c>
      <c r="N1104" s="1" cm="1">
        <f t="array" ref="N1104">[1]!table_weight[Acceleration]*(('F+ , F-'!N$2-[1]!tbl_gk[[#This Row],[Acceleration]])/('F+ , F-'!N$2-'F+ , F-'!N$3))</f>
        <v>4.0587698419799877E-3</v>
      </c>
      <c r="O1104" s="1" cm="1">
        <f t="array" ref="O1104">[1]!table_weight[SprintSpeed]*(('F+ , F-'!O$2-[1]!tbl_gk[[#This Row],[SprintSpeed]])/('F+ , F-'!O$2-'F+ , F-'!O$3))</f>
        <v>5.3410404624277394E-3</v>
      </c>
      <c r="P1104" s="1" cm="1">
        <f t="array" ref="P1104">[1]!table_weight[Agility]*(('F+ , F-'!P$2-[1]!tbl_gk[[#This Row],[Agility]])/('F+ , F-'!P$2-'F+ , F-'!P$3))</f>
        <v>2.92527673117876E-3</v>
      </c>
      <c r="Q1104" s="1" cm="1">
        <f t="array" ref="Q1104">[1]!table_weight[Reactions]*(('F+ , F-'!Q$2-[1]!tbl_gk[[#This Row],[Reactions]])/('F+ , F-'!Q$2-'F+ , F-'!Q$3))</f>
        <v>2.1141322002959716E-3</v>
      </c>
      <c r="R1104" s="1" cm="1">
        <f t="array" ref="R1104">[1]!table_weight[Balance]*(('F+ , F-'!R$2-[1]!tbl_gk[[#This Row],[Balance]])/('F+ , F-'!R$2-'F+ , F-'!R$3))</f>
        <v>1.3659251348851025E-3</v>
      </c>
      <c r="S1104" s="1" cm="1">
        <f t="array" ref="S1104">[1]!table_weight[ShotPower]*(('F+ , F-'!S$2-[1]!tbl_gk[[#This Row],[ShotPower]])/('F+ , F-'!S$2-'F+ , F-'!S$3))</f>
        <v>7.0121023692742987E-3</v>
      </c>
      <c r="T1104" s="1" cm="1">
        <f t="array" ref="T1104">[1]!table_weight[Jumping]*(('F+ , F-'!T$2-[1]!tbl_gk[[#This Row],[Jumping]])/('F+ , F-'!T$2-'F+ , F-'!T$3))</f>
        <v>1.8891625857483504E-3</v>
      </c>
      <c r="U1104" s="1" cm="1">
        <f t="array" ref="U1104">[1]!table_weight[Stamina]*(('F+ , F-'!U$2-[1]!tbl_gk[[#This Row],[Stamina]])/('F+ , F-'!U$2-'F+ , F-'!U$3))</f>
        <v>2.3185177188729752E-2</v>
      </c>
      <c r="V1104" s="1" cm="1">
        <f t="array" ref="V1104">[1]!table_weight[Strength]*(('F+ , F-'!V$2-[1]!tbl_gk[[#This Row],[Strength]])/('F+ , F-'!V$2-'F+ , F-'!V$3))</f>
        <v>2.1296014602981403E-2</v>
      </c>
      <c r="W1104" s="1" cm="1">
        <f t="array" ref="W1104">[1]!table_weight[LongShots]*(('F+ , F-'!W$2-[1]!tbl_gk[[#This Row],[LongShots]])/('F+ , F-'!W$2-'F+ , F-'!W$3))</f>
        <v>1.0128592311173986E-2</v>
      </c>
      <c r="X1104" s="1" cm="1">
        <f t="array" ref="X1104">[1]!table_weight[Aggression]*(('F+ , F-'!X$2-[1]!tbl_gk[[#This Row],[Aggression]])/('F+ , F-'!X$2-'F+ , F-'!X$3))</f>
        <v>1.9470641922725854E-2</v>
      </c>
      <c r="Y1104" s="1" cm="1">
        <f t="array" ref="Y1104">[1]!table_weight[Interceptions]*(('F+ , F-'!Y$2-[1]!tbl_gk[[#This Row],[Interceptions]])/('F+ , F-'!Y$2-'F+ , F-'!Y$3))</f>
        <v>2.5624472855619959E-2</v>
      </c>
      <c r="Z1104" s="1" cm="1">
        <f t="array" ref="Z1104">[1]!table_weight[Positioning]*(('F+ , F-'!Z$2-[1]!tbl_gk[[#This Row],[Positioning]])/('F+ , F-'!Z$2-'F+ , F-'!Z$3))</f>
        <v>2.3662238447756888E-3</v>
      </c>
      <c r="AA1104" s="1" cm="1">
        <f t="array" ref="AA1104">[1]!table_weight[Vision]*(('F+ , F-'!AA$2-[1]!tbl_gk[[#This Row],[Vision]])/('F+ , F-'!AA$2-'F+ , F-'!AA$3))</f>
        <v>2.6974951830443111E-2</v>
      </c>
      <c r="AB1104" s="1" cm="1">
        <f t="array" ref="AB1104">[1]!table_weight[Penalties]*(('F+ , F-'!AB$2-[1]!tbl_gk[[#This Row],[Penalties]])/('F+ , F-'!AB$2-'F+ , F-'!AB$3))</f>
        <v>2.3096780543674466E-3</v>
      </c>
      <c r="AC1104" s="1" cm="1">
        <f t="array" ref="AC1104">[1]!table_weight[Composure]*(('F+ , F-'!AC$2-[1]!tbl_gk[[#This Row],[Composure]])/('F+ , F-'!AC$2-'F+ , F-'!AC$3))</f>
        <v>9.0734899310948201E-4</v>
      </c>
      <c r="AD1104" s="1" cm="1">
        <f t="array" ref="AD1104">[1]!table_weight[Marking]*(('F+ , F-'!AD$2-[1]!tbl_gk[[#This Row],[Marking]])/('F+ , F-'!AD$2-'F+ , F-'!AD$3))</f>
        <v>3.4704616390043845E-2</v>
      </c>
      <c r="AE1104" s="1" cm="1">
        <f t="array" ref="AE1104">[1]!table_weight[StandingTackle]*(('F+ , F-'!AE$2-[1]!tbl_gk[[#This Row],[StandingTackle]])/('F+ , F-'!AE$2-'F+ , F-'!AE$3))</f>
        <v>3.810865771059839E-2</v>
      </c>
      <c r="AF1104" s="1" cm="1">
        <f t="array" ref="AF1104">[1]!table_weight[SlidingTackle]*(('F+ , F-'!AF$2-[1]!tbl_gk[[#This Row],[SlidingTackle]])/('F+ , F-'!AF$2-'F+ , F-'!AF$3))</f>
        <v>9.7139715732897855E-3</v>
      </c>
      <c r="AG1104" s="1" cm="1">
        <f t="array" ref="AG1104">[1]!table_weight[GKDiving]*(('F+ , F-'!AG$2-[1]!tbl_gk[[#This Row],[GKDiving]])/('F+ , F-'!AG$2-'F+ , F-'!AG$3))</f>
        <v>4.4411063786634182E-2</v>
      </c>
      <c r="AH1104" s="1" cm="1">
        <f t="array" ref="AH1104">[1]!table_weight[GKHandling]*(('F+ , F-'!AH$2-[1]!tbl_gk[[#This Row],[GKHandling]])/('F+ , F-'!AH$2-'F+ , F-'!AH$3))</f>
        <v>6.2383434081559733E-2</v>
      </c>
      <c r="AI1104" s="1" cm="1">
        <f t="array" ref="AI1104">[1]!table_weight[GKKicking]*(('F+ , F-'!AI$2-[1]!tbl_gk[[#This Row],[GKKicking]])/('F+ , F-'!AI$2-'F+ , F-'!AI$3))</f>
        <v>3.2199574079707916E-2</v>
      </c>
      <c r="AJ1104" s="1" cm="1">
        <f t="array" ref="AJ1104">[1]!table_weight[GKPositioning]*(('F+ , F-'!AJ$2-[1]!tbl_gk[[#This Row],[GKPositioning]])/('F+ , F-'!AJ$2-'F+ , F-'!AJ$3))</f>
        <v>2.3335517539959265E-2</v>
      </c>
      <c r="AK1104" s="1" cm="1">
        <f t="array" ref="AK1104">[1]!table_weight[GKReflexes]*(('F+ , F-'!AK$2-[1]!tbl_gk[[#This Row],[GKReflexes]])/('F+ , F-'!AK$2-'F+ , F-'!AK$3))</f>
        <v>4.55498090119325E-2</v>
      </c>
    </row>
    <row r="1105" spans="1:37" x14ac:dyDescent="0.55000000000000004">
      <c r="A1105" s="8">
        <f>[1]!tbl_gk[[#This Row],[ID]]</f>
        <v>242514</v>
      </c>
      <c r="B1105" s="2" cm="1">
        <f t="array" ref="B1105">[1]!table_weight[ValueEUR]*(('F+ , F-'!B$2-[1]!tbl_gk[[#This Row],[ValueEUR]])/('F+ , F-'!B$2-'F+ , F-'!B$3))</f>
        <v>3.6761969725122341E-4</v>
      </c>
      <c r="C1105" s="2" cm="1">
        <f t="array" ref="C1105">[1]!table_weight[WageEUR]*(('F+ , F-'!C$2-[1]!tbl_gk[[#This Row],[WageEUR]])/('F+ , F-'!C$2-'F+ , F-'!C$3))</f>
        <v>8.6066057680719962E-4</v>
      </c>
      <c r="D1105" s="2" cm="1">
        <f t="array" ref="D1105">[1]!table_weight[Crossing]*(('F+ , F-'!D$2-[1]!tbl_gk[[#This Row],[Crossing]])/('F+ , F-'!D$2-'F+ , F-'!D$3))</f>
        <v>3.2504443341392672E-2</v>
      </c>
      <c r="E1105" s="2" cm="1">
        <f t="array" ref="E1105">[1]!table_weight[Finishing]*(('F+ , F-'!E$2-[1]!tbl_gk[[#This Row],[Finishing]])/('F+ , F-'!E$2-'F+ , F-'!E$3))</f>
        <v>1.7968512321265388E-2</v>
      </c>
      <c r="F1105" s="2" cm="1">
        <f t="array" ref="F1105">[1]!table_weight[HeadingAccuracy]*(('F+ , F-'!F$2-[1]!tbl_gk[[#This Row],[HeadingAccuracy]])/('F+ , F-'!F$2-'F+ , F-'!F$3))</f>
        <v>1.0439222844598752E-2</v>
      </c>
      <c r="G1105" s="2" cm="1">
        <f t="array" ref="G1105">[1]!table_weight[ShortPassing]*(('F+ , F-'!G$2-[1]!tbl_gk[[#This Row],[ShortPassing]])/('F+ , F-'!G$2-'F+ , F-'!G$3))</f>
        <v>5.484728289258417E-2</v>
      </c>
      <c r="H1105" s="2" cm="1">
        <f t="array" ref="H1105">[1]!table_weight[Volleys]*(('F+ , F-'!H$2-[1]!tbl_gk[[#This Row],[Volleys]])/('F+ , F-'!H$2-'F+ , F-'!H$3))</f>
        <v>2.1990449861774069E-3</v>
      </c>
      <c r="I1105" s="2" cm="1">
        <f t="array" ref="I1105">[1]!table_weight[Dribbling]*(('F+ , F-'!I$2-[1]!tbl_gk[[#This Row],[Dribbling]])/('F+ , F-'!I$2-'F+ , F-'!I$3))</f>
        <v>2.0535442652874894E-2</v>
      </c>
      <c r="J1105" s="2" cm="1">
        <f t="array" ref="J1105">[1]!table_weight[Curve]*(('F+ , F-'!J$2-[1]!tbl_gk[[#This Row],[Curve]])/('F+ , F-'!J$2-'F+ , F-'!J$3))</f>
        <v>9.6339113680153961E-3</v>
      </c>
      <c r="K1105" s="2" cm="1">
        <f t="array" ref="K1105">[1]!table_weight[FKAccuracy]*(('F+ , F-'!K$2-[1]!tbl_gk[[#This Row],[FKAccuracy]])/('F+ , F-'!K$2-'F+ , F-'!K$3))</f>
        <v>9.7353209613629272E-3</v>
      </c>
      <c r="L1105" s="2" cm="1">
        <f t="array" ref="L1105">[1]!table_weight[LongPassing]*(('F+ , F-'!L$2-[1]!tbl_gk[[#This Row],[LongPassing]])/('F+ , F-'!L$2-'F+ , F-'!L$3))</f>
        <v>2.4364084503410925E-2</v>
      </c>
      <c r="M1105" s="2" cm="1">
        <f t="array" ref="M1105">[1]!table_weight[BallControl]*(('F+ , F-'!M$2-[1]!tbl_gk[[#This Row],[BallControl]])/('F+ , F-'!M$2-'F+ , F-'!M$3))</f>
        <v>1.2603763744621627E-2</v>
      </c>
      <c r="N1105" s="2" cm="1">
        <f t="array" ref="N1105">[1]!table_weight[Acceleration]*(('F+ , F-'!N$2-[1]!tbl_gk[[#This Row],[Acceleration]])/('F+ , F-'!N$2-'F+ , F-'!N$3))</f>
        <v>6.7646164032999796E-3</v>
      </c>
      <c r="O1105" s="2" cm="1">
        <f t="array" ref="O1105">[1]!table_weight[SprintSpeed]*(('F+ , F-'!O$2-[1]!tbl_gk[[#This Row],[SprintSpeed]])/('F+ , F-'!O$2-'F+ , F-'!O$3))</f>
        <v>1.0119866139336769E-2</v>
      </c>
      <c r="P1105" s="2" cm="1">
        <f t="array" ref="P1105">[1]!table_weight[Agility]*(('F+ , F-'!P$2-[1]!tbl_gk[[#This Row],[Agility]])/('F+ , F-'!P$2-'F+ , F-'!P$3))</f>
        <v>3.6273431466616623E-3</v>
      </c>
      <c r="Q1105" s="2" cm="1">
        <f t="array" ref="Q1105">[1]!table_weight[Reactions]*(('F+ , F-'!Q$2-[1]!tbl_gk[[#This Row],[Reactions]])/('F+ , F-'!Q$2-'F+ , F-'!Q$3))</f>
        <v>8.7659140012271992E-4</v>
      </c>
      <c r="R1105" s="2" cm="1">
        <f t="array" ref="R1105">[1]!table_weight[Balance]*(('F+ , F-'!R$2-[1]!tbl_gk[[#This Row],[Balance]])/('F+ , F-'!R$2-'F+ , F-'!R$3))</f>
        <v>9.9340009809825627E-4</v>
      </c>
      <c r="S1105" s="2" cm="1">
        <f t="array" ref="S1105">[1]!table_weight[ShotPower]*(('F+ , F-'!S$2-[1]!tbl_gk[[#This Row],[ShotPower]])/('F+ , F-'!S$2-'F+ , F-'!S$3))</f>
        <v>5.1941499031661464E-3</v>
      </c>
      <c r="T1105" s="2" cm="1">
        <f t="array" ref="T1105">[1]!table_weight[Jumping]*(('F+ , F-'!T$2-[1]!tbl_gk[[#This Row],[Jumping]])/('F+ , F-'!T$2-'F+ , F-'!T$3))</f>
        <v>1.8891625857483504E-3</v>
      </c>
      <c r="U1105" s="2" cm="1">
        <f t="array" ref="U1105">[1]!table_weight[Stamina]*(('F+ , F-'!U$2-[1]!tbl_gk[[#This Row],[Stamina]])/('F+ , F-'!U$2-'F+ , F-'!U$3))</f>
        <v>2.2326466922480501E-2</v>
      </c>
      <c r="V1105" s="2" cm="1">
        <f t="array" ref="V1105">[1]!table_weight[Strength]*(('F+ , F-'!V$2-[1]!tbl_gk[[#This Row],[Strength]])/('F+ , F-'!V$2-'F+ , F-'!V$3))</f>
        <v>2.2183348544772292E-2</v>
      </c>
      <c r="W1105" s="2" cm="1">
        <f t="array" ref="W1105">[1]!table_weight[LongShots]*(('F+ , F-'!W$2-[1]!tbl_gk[[#This Row],[LongShots]])/('F+ , F-'!W$2-'F+ , F-'!W$3))</f>
        <v>9.6091773208573719E-3</v>
      </c>
      <c r="X1105" s="2" cm="1">
        <f t="array" ref="X1105">[1]!table_weight[Aggression]*(('F+ , F-'!X$2-[1]!tbl_gk[[#This Row],[Aggression]])/('F+ , F-'!X$2-'F+ , F-'!X$3))</f>
        <v>1.034377852144811E-2</v>
      </c>
      <c r="Y1105" s="2" cm="1">
        <f t="array" ref="Y1105">[1]!table_weight[Interceptions]*(('F+ , F-'!Y$2-[1]!tbl_gk[[#This Row],[Interceptions]])/('F+ , F-'!Y$2-'F+ , F-'!Y$3))</f>
        <v>2.4931919535197796E-2</v>
      </c>
      <c r="Z1105" s="2" cm="1">
        <f t="array" ref="Z1105">[1]!table_weight[Positioning]*(('F+ , F-'!Z$2-[1]!tbl_gk[[#This Row],[Positioning]])/('F+ , F-'!Z$2-'F+ , F-'!Z$3))</f>
        <v>1.6267788932832863E-3</v>
      </c>
      <c r="AA1105" s="2" cm="1">
        <f t="array" ref="AA1105">[1]!table_weight[Vision]*(('F+ , F-'!AA$2-[1]!tbl_gk[[#This Row],[Vision]])/('F+ , F-'!AA$2-'F+ , F-'!AA$3))</f>
        <v>1.0648007301490701E-2</v>
      </c>
      <c r="AB1105" s="2" cm="1">
        <f t="array" ref="AB1105">[1]!table_weight[Penalties]*(('F+ , F-'!AB$2-[1]!tbl_gk[[#This Row],[Penalties]])/('F+ , F-'!AB$2-'F+ , F-'!AB$3))</f>
        <v>2.5054134827036706E-3</v>
      </c>
      <c r="AC1105" s="2" cm="1">
        <f t="array" ref="AC1105">[1]!table_weight[Composure]*(('F+ , F-'!AC$2-[1]!tbl_gk[[#This Row],[Composure]])/('F+ , F-'!AC$2-'F+ , F-'!AC$3))</f>
        <v>5.8710817201201772E-4</v>
      </c>
      <c r="AD1105" s="2" cm="1">
        <f t="array" ref="AD1105">[1]!table_weight[Marking]*(('F+ , F-'!AD$2-[1]!tbl_gk[[#This Row],[Marking]])/('F+ , F-'!AD$2-'F+ , F-'!AD$3))</f>
        <v>1.41973430686543E-2</v>
      </c>
      <c r="AE1105" s="2" cm="1">
        <f t="array" ref="AE1105">[1]!table_weight[StandingTackle]*(('F+ , F-'!AE$2-[1]!tbl_gk[[#This Row],[StandingTackle]])/('F+ , F-'!AE$2-'F+ , F-'!AE$3))</f>
        <v>4.4833714953645158E-3</v>
      </c>
      <c r="AF1105" s="2" cm="1">
        <f t="array" ref="AF1105">[1]!table_weight[SlidingTackle]*(('F+ , F-'!AF$2-[1]!tbl_gk[[#This Row],[SlidingTackle]])/('F+ , F-'!AF$2-'F+ , F-'!AF$3))</f>
        <v>7.4722858256075263E-3</v>
      </c>
      <c r="AG1105" s="2" cm="1">
        <f t="array" ref="AG1105">[1]!table_weight[GKDiving]*(('F+ , F-'!AG$2-[1]!tbl_gk[[#This Row],[GKDiving]])/('F+ , F-'!AG$2-'F+ , F-'!AG$3))</f>
        <v>3.4162356758949373E-2</v>
      </c>
      <c r="AH1105" s="2" cm="1">
        <f t="array" ref="AH1105">[1]!table_weight[GKHandling]*(('F+ , F-'!AH$2-[1]!tbl_gk[[#This Row],[GKHandling]])/('F+ , F-'!AH$2-'F+ , F-'!AH$3))</f>
        <v>3.7430060448935834E-2</v>
      </c>
      <c r="AI1105" s="2" cm="1">
        <f t="array" ref="AI1105">[1]!table_weight[GKKicking]*(('F+ , F-'!AI$2-[1]!tbl_gk[[#This Row],[GKKicking]])/('F+ , F-'!AI$2-'F+ , F-'!AI$3))</f>
        <v>2.414968055978094E-2</v>
      </c>
      <c r="AJ1105" s="2" cm="1">
        <f t="array" ref="AJ1105">[1]!table_weight[GKPositioning]*(('F+ , F-'!AJ$2-[1]!tbl_gk[[#This Row],[GKPositioning]])/('F+ , F-'!AJ$2-'F+ , F-'!AJ$3))</f>
        <v>1.1983103601600703E-2</v>
      </c>
      <c r="AK1105" s="2" cm="1">
        <f t="array" ref="AK1105">[1]!table_weight[GKReflexes]*(('F+ , F-'!AK$2-[1]!tbl_gk[[#This Row],[GKReflexes]])/('F+ , F-'!AK$2-'F+ , F-'!AK$3))</f>
        <v>3.4617854849068701E-2</v>
      </c>
    </row>
    <row r="1106" spans="1:37" x14ac:dyDescent="0.55000000000000004">
      <c r="A1106" s="7">
        <f>[1]!tbl_gk[[#This Row],[ID]]</f>
        <v>242656</v>
      </c>
      <c r="B1106" s="1" cm="1">
        <f t="array" ref="B1106">[1]!table_weight[ValueEUR]*(('F+ , F-'!B$2-[1]!tbl_gk[[#This Row],[ValueEUR]])/('F+ , F-'!B$2-'F+ , F-'!B$3))</f>
        <v>5.7075195817568192E-3</v>
      </c>
      <c r="C1106" s="1" cm="1">
        <f t="array" ref="C1106">[1]!table_weight[WageEUR]*(('F+ , F-'!C$2-[1]!tbl_gk[[#This Row],[WageEUR]])/('F+ , F-'!C$2-'F+ , F-'!C$3))</f>
        <v>3.83385166032298E-3</v>
      </c>
      <c r="D1106" s="1" cm="1">
        <f t="array" ref="D1106">[1]!table_weight[Crossing]*(('F+ , F-'!D$2-[1]!tbl_gk[[#This Row],[Crossing]])/('F+ , F-'!D$2-'F+ , F-'!D$3))</f>
        <v>2.9141914719869291E-2</v>
      </c>
      <c r="E1106" s="1" cm="1">
        <f t="array" ref="E1106">[1]!table_weight[Finishing]*(('F+ , F-'!E$2-[1]!tbl_gk[[#This Row],[Finishing]])/('F+ , F-'!E$2-'F+ , F-'!E$3))</f>
        <v>1.59720109522359E-2</v>
      </c>
      <c r="F1106" s="1" cm="1">
        <f t="array" ref="F1106">[1]!table_weight[HeadingAccuracy]*(('F+ , F-'!F$2-[1]!tbl_gk[[#This Row],[HeadingAccuracy]])/('F+ , F-'!F$2-'F+ , F-'!F$3))</f>
        <v>1.00216539308148E-2</v>
      </c>
      <c r="G1106" s="1" cm="1">
        <f t="array" ref="G1106">[1]!table_weight[ShortPassing]*(('F+ , F-'!G$2-[1]!tbl_gk[[#This Row],[ShortPassing]])/('F+ , F-'!G$2-'F+ , F-'!G$3))</f>
        <v>1.8282427630861391E-2</v>
      </c>
      <c r="H1106" s="1" cm="1">
        <f t="array" ref="H1106">[1]!table_weight[Volleys]*(('F+ , F-'!H$2-[1]!tbl_gk[[#This Row],[Volleys]])/('F+ , F-'!H$2-'F+ , F-'!H$3))</f>
        <v>1.9675665665797848E-3</v>
      </c>
      <c r="I1106" s="1" cm="1">
        <f t="array" ref="I1106">[1]!table_weight[Dribbling]*(('F+ , F-'!I$2-[1]!tbl_gk[[#This Row],[Dribbling]])/('F+ , F-'!I$2-'F+ , F-'!I$3))</f>
        <v>1.0756660437220181E-2</v>
      </c>
      <c r="J1106" s="1" cm="1">
        <f t="array" ref="J1106">[1]!table_weight[Curve]*(('F+ , F-'!J$2-[1]!tbl_gk[[#This Row],[Curve]])/('F+ , F-'!J$2-'F+ , F-'!J$3))</f>
        <v>9.6339113680153961E-3</v>
      </c>
      <c r="K1106" s="1" cm="1">
        <f t="array" ref="K1106">[1]!table_weight[FKAccuracy]*(('F+ , F-'!K$2-[1]!tbl_gk[[#This Row],[FKAccuracy]])/('F+ , F-'!K$2-'F+ , F-'!K$3))</f>
        <v>9.7353209613629272E-3</v>
      </c>
      <c r="L1106" s="1" cm="1">
        <f t="array" ref="L1106">[1]!table_weight[LongPassing]*(('F+ , F-'!L$2-[1]!tbl_gk[[#This Row],[LongPassing]])/('F+ , F-'!L$2-'F+ , F-'!L$3))</f>
        <v>9.7456338013643708E-3</v>
      </c>
      <c r="M1106" s="1" cm="1">
        <f t="array" ref="M1106">[1]!table_weight[BallControl]*(('F+ , F-'!M$2-[1]!tbl_gk[[#This Row],[BallControl]])/('F+ , F-'!M$2-'F+ , F-'!M$3))</f>
        <v>5.2153505150158456E-3</v>
      </c>
      <c r="N1106" s="1" cm="1">
        <f t="array" ref="N1106">[1]!table_weight[Acceleration]*(('F+ , F-'!N$2-[1]!tbl_gk[[#This Row],[Acceleration]])/('F+ , F-'!N$2-'F+ , F-'!N$3))</f>
        <v>6.313641976413314E-3</v>
      </c>
      <c r="O1106" s="1" cm="1">
        <f t="array" ref="O1106">[1]!table_weight[SprintSpeed]*(('F+ , F-'!O$2-[1]!tbl_gk[[#This Row],[SprintSpeed]])/('F+ , F-'!O$2-'F+ , F-'!O$3))</f>
        <v>7.0276848189838679E-3</v>
      </c>
      <c r="P1106" s="1" cm="1">
        <f t="array" ref="P1106">[1]!table_weight[Agility]*(('F+ , F-'!P$2-[1]!tbl_gk[[#This Row],[Agility]])/('F+ , F-'!P$2-'F+ , F-'!P$3))</f>
        <v>3.2763099389202109E-3</v>
      </c>
      <c r="Q1106" s="1" cm="1">
        <f t="array" ref="Q1106">[1]!table_weight[Reactions]*(('F+ , F-'!Q$2-[1]!tbl_gk[[#This Row],[Reactions]])/('F+ , F-'!Q$2-'F+ , F-'!Q$3))</f>
        <v>8.2502720011550109E-4</v>
      </c>
      <c r="R1106" s="1" cm="1">
        <f t="array" ref="R1106">[1]!table_weight[Balance]*(('F+ , F-'!R$2-[1]!tbl_gk[[#This Row],[Balance]])/('F+ , F-'!R$2-'F+ , F-'!R$3))</f>
        <v>2.7318502697702049E-3</v>
      </c>
      <c r="S1106" s="1" cm="1">
        <f t="array" ref="S1106">[1]!table_weight[ShotPower]*(('F+ , F-'!S$2-[1]!tbl_gk[[#This Row],[ShotPower]])/('F+ , F-'!S$2-'F+ , F-'!S$3))</f>
        <v>3.8956124273746098E-3</v>
      </c>
      <c r="T1106" s="1" cm="1">
        <f t="array" ref="T1106">[1]!table_weight[Jumping]*(('F+ , F-'!T$2-[1]!tbl_gk[[#This Row],[Jumping]])/('F+ , F-'!T$2-'F+ , F-'!T$3))</f>
        <v>3.6065831182468503E-3</v>
      </c>
      <c r="U1106" s="1" cm="1">
        <f t="array" ref="U1106">[1]!table_weight[Stamina]*(('F+ , F-'!U$2-[1]!tbl_gk[[#This Row],[Stamina]])/('F+ , F-'!U$2-'F+ , F-'!U$3))</f>
        <v>4.2935513312462497E-3</v>
      </c>
      <c r="V1106" s="1" cm="1">
        <f t="array" ref="V1106">[1]!table_weight[Strength]*(('F+ , F-'!V$2-[1]!tbl_gk[[#This Row],[Strength]])/('F+ , F-'!V$2-'F+ , F-'!V$3))</f>
        <v>2.8394686137308531E-2</v>
      </c>
      <c r="W1106" s="1" cm="1">
        <f t="array" ref="W1106">[1]!table_weight[LongShots]*(('F+ , F-'!W$2-[1]!tbl_gk[[#This Row],[LongShots]])/('F+ , F-'!W$2-'F+ , F-'!W$3))</f>
        <v>7.271809864432606E-3</v>
      </c>
      <c r="X1106" s="1" cm="1">
        <f t="array" ref="X1106">[1]!table_weight[Aggression]*(('F+ , F-'!X$2-[1]!tbl_gk[[#This Row],[Aggression]])/('F+ , F-'!X$2-'F+ , F-'!X$3))</f>
        <v>1.0952236081533291E-2</v>
      </c>
      <c r="Y1106" s="1" cm="1">
        <f t="array" ref="Y1106">[1]!table_weight[Interceptions]*(('F+ , F-'!Y$2-[1]!tbl_gk[[#This Row],[Interceptions]])/('F+ , F-'!Y$2-'F+ , F-'!Y$3))</f>
        <v>1.7313833010554024E-2</v>
      </c>
      <c r="Z1106" s="1" cm="1">
        <f t="array" ref="Z1106">[1]!table_weight[Positioning]*(('F+ , F-'!Z$2-[1]!tbl_gk[[#This Row],[Positioning]])/('F+ , F-'!Z$2-'F+ , F-'!Z$3))</f>
        <v>1.7746678835817667E-3</v>
      </c>
      <c r="AA1106" s="1" cm="1">
        <f t="array" ref="AA1106">[1]!table_weight[Vision]*(('F+ , F-'!AA$2-[1]!tbl_gk[[#This Row],[Vision]])/('F+ , F-'!AA$2-'F+ , F-'!AA$3))</f>
        <v>6.3888043808944207E-3</v>
      </c>
      <c r="AB1106" s="1" cm="1">
        <f t="array" ref="AB1106">[1]!table_weight[Penalties]*(('F+ , F-'!AB$2-[1]!tbl_gk[[#This Row],[Penalties]])/('F+ , F-'!AB$2-'F+ , F-'!AB$3))</f>
        <v>2.4662663970364263E-3</v>
      </c>
      <c r="AC1106" s="1" cm="1">
        <f t="array" ref="AC1106">[1]!table_weight[Composure]*(('F+ , F-'!AC$2-[1]!tbl_gk[[#This Row],[Composure]])/('F+ , F-'!AC$2-'F+ , F-'!AC$3))</f>
        <v>5.3373470182910705E-5</v>
      </c>
      <c r="AD1106" s="1" cm="1">
        <f t="array" ref="AD1106">[1]!table_weight[Marking]*(('F+ , F-'!AD$2-[1]!tbl_gk[[#This Row],[Marking]])/('F+ , F-'!AD$2-'F+ , F-'!AD$3))</f>
        <v>1.2619860505470488E-2</v>
      </c>
      <c r="AE1106" s="1" cm="1">
        <f t="array" ref="AE1106">[1]!table_weight[StandingTackle]*(('F+ , F-'!AE$2-[1]!tbl_gk[[#This Row],[StandingTackle]])/('F+ , F-'!AE$2-'F+ , F-'!AE$3))</f>
        <v>1.7933485981458063E-2</v>
      </c>
      <c r="AF1106" s="1" cm="1">
        <f t="array" ref="AF1106">[1]!table_weight[SlidingTackle]*(('F+ , F-'!AF$2-[1]!tbl_gk[[#This Row],[SlidingTackle]])/('F+ , F-'!AF$2-'F+ , F-'!AF$3))</f>
        <v>4.4833714953645158E-3</v>
      </c>
      <c r="AG1106" s="1" cm="1">
        <f t="array" ref="AG1106">[1]!table_weight[GKDiving]*(('F+ , F-'!AG$2-[1]!tbl_gk[[#This Row],[GKDiving]])/('F+ , F-'!AG$2-'F+ , F-'!AG$3))</f>
        <v>1.8789296217422154E-2</v>
      </c>
      <c r="AH1106" s="1" cm="1">
        <f t="array" ref="AH1106">[1]!table_weight[GKHandling]*(('F+ , F-'!AH$2-[1]!tbl_gk[[#This Row],[GKHandling]])/('F+ , F-'!AH$2-'F+ , F-'!AH$3))</f>
        <v>2.4953373632623892E-2</v>
      </c>
      <c r="AI1106" s="1" cm="1">
        <f t="array" ref="AI1106">[1]!table_weight[GKKicking]*(('F+ , F-'!AI$2-[1]!tbl_gk[[#This Row],[GKKicking]])/('F+ , F-'!AI$2-'F+ , F-'!AI$3))</f>
        <v>1.78886522665044E-2</v>
      </c>
      <c r="AJ1106" s="1" cm="1">
        <f t="array" ref="AJ1106">[1]!table_weight[GKPositioning]*(('F+ , F-'!AJ$2-[1]!tbl_gk[[#This Row],[GKPositioning]])/('F+ , F-'!AJ$2-'F+ , F-'!AJ$3))</f>
        <v>1.1983103601600703E-2</v>
      </c>
      <c r="AK1106" s="1" cm="1">
        <f t="array" ref="AK1106">[1]!table_weight[GKReflexes]*(('F+ , F-'!AK$2-[1]!tbl_gk[[#This Row],[GKReflexes]])/('F+ , F-'!AK$2-'F+ , F-'!AK$3))</f>
        <v>1.6397931244295699E-2</v>
      </c>
    </row>
    <row r="1107" spans="1:37" x14ac:dyDescent="0.55000000000000004">
      <c r="A1107" s="8">
        <f>[1]!tbl_gk[[#This Row],[ID]]</f>
        <v>242703</v>
      </c>
      <c r="B1107" s="2" cm="1">
        <f t="array" ref="B1107">[1]!table_weight[ValueEUR]*(('F+ , F-'!B$2-[1]!tbl_gk[[#This Row],[ValueEUR]])/('F+ , F-'!B$2-'F+ , F-'!B$3))</f>
        <v>2.8273689561890902E-4</v>
      </c>
      <c r="C1107" s="2" cm="1">
        <f t="array" ref="C1107">[1]!table_weight[WageEUR]*(('F+ , F-'!C$2-[1]!tbl_gk[[#This Row],[WageEUR]])/('F+ , F-'!C$2-'F+ , F-'!C$3))</f>
        <v>2.3472561185650898E-4</v>
      </c>
      <c r="D1107" s="2" cm="1">
        <f t="array" ref="D1107">[1]!table_weight[Crossing]*(('F+ , F-'!D$2-[1]!tbl_gk[[#This Row],[Crossing]])/('F+ , F-'!D$2-'F+ , F-'!D$3))</f>
        <v>3.6987814836757178E-2</v>
      </c>
      <c r="E1107" s="2" cm="1">
        <f t="array" ref="E1107">[1]!table_weight[Finishing]*(('F+ , F-'!E$2-[1]!tbl_gk[[#This Row],[Finishing]])/('F+ , F-'!E$2-'F+ , F-'!E$3))</f>
        <v>1.9965013690294877E-2</v>
      </c>
      <c r="F1107" s="2" cm="1">
        <f t="array" ref="F1107">[1]!table_weight[HeadingAccuracy]*(('F+ , F-'!F$2-[1]!tbl_gk[[#This Row],[HeadingAccuracy]])/('F+ , F-'!F$2-'F+ , F-'!F$3))</f>
        <v>1.00216539308148E-2</v>
      </c>
      <c r="G1107" s="2" cm="1">
        <f t="array" ref="G1107">[1]!table_weight[ShortPassing]*(('F+ , F-'!G$2-[1]!tbl_gk[[#This Row],[ShortPassing]])/('F+ , F-'!G$2-'F+ , F-'!G$3))</f>
        <v>2.390778997881874E-2</v>
      </c>
      <c r="H1107" s="2" cm="1">
        <f t="array" ref="H1107">[1]!table_weight[Volleys]*(('F+ , F-'!H$2-[1]!tbl_gk[[#This Row],[Volleys]])/('F+ , F-'!H$2-'F+ , F-'!H$3))</f>
        <v>2.0833057763785961E-3</v>
      </c>
      <c r="I1107" s="2" cm="1">
        <f t="array" ref="I1107">[1]!table_weight[Dribbling]*(('F+ , F-'!I$2-[1]!tbl_gk[[#This Row],[Dribbling]])/('F+ , F-'!I$2-'F+ , F-'!I$3))</f>
        <v>1.5646051545047536E-2</v>
      </c>
      <c r="J1107" s="2" cm="1">
        <f t="array" ref="J1107">[1]!table_weight[Curve]*(('F+ , F-'!J$2-[1]!tbl_gk[[#This Row],[Curve]])/('F+ , F-'!J$2-'F+ , F-'!J$3))</f>
        <v>9.6339113680153961E-3</v>
      </c>
      <c r="K1107" s="2" cm="1">
        <f t="array" ref="K1107">[1]!table_weight[FKAccuracy]*(('F+ , F-'!K$2-[1]!tbl_gk[[#This Row],[FKAccuracy]])/('F+ , F-'!K$2-'F+ , F-'!K$3))</f>
        <v>9.2789777912990392E-3</v>
      </c>
      <c r="L1107" s="2" cm="1">
        <f t="array" ref="L1107">[1]!table_weight[LongPassing]*(('F+ , F-'!L$2-[1]!tbl_gk[[#This Row],[LongPassing]])/('F+ , F-'!L$2-'F+ , F-'!L$3))</f>
        <v>1.7325571202425546E-2</v>
      </c>
      <c r="M1107" s="2" cm="1">
        <f t="array" ref="M1107">[1]!table_weight[BallControl]*(('F+ , F-'!M$2-[1]!tbl_gk[[#This Row],[BallControl]])/('F+ , F-'!M$2-'F+ , F-'!M$3))</f>
        <v>9.561475944195718E-3</v>
      </c>
      <c r="N1107" s="2" cm="1">
        <f t="array" ref="N1107">[1]!table_weight[Acceleration]*(('F+ , F-'!N$2-[1]!tbl_gk[[#This Row],[Acceleration]])/('F+ , F-'!N$2-'F+ , F-'!N$3))</f>
        <v>9.9214373915066361E-3</v>
      </c>
      <c r="O1107" s="2" cm="1">
        <f t="array" ref="O1107">[1]!table_weight[SprintSpeed]*(('F+ , F-'!O$2-[1]!tbl_gk[[#This Row],[SprintSpeed]])/('F+ , F-'!O$2-'F+ , F-'!O$3))</f>
        <v>1.1525403103133543E-2</v>
      </c>
      <c r="P1107" s="2" cm="1">
        <f t="array" ref="P1107">[1]!table_weight[Agility]*(('F+ , F-'!P$2-[1]!tbl_gk[[#This Row],[Agility]])/('F+ , F-'!P$2-'F+ , F-'!P$3))</f>
        <v>5.4995202546160686E-3</v>
      </c>
      <c r="Q1107" s="2" cm="1">
        <f t="array" ref="Q1107">[1]!table_weight[Reactions]*(('F+ , F-'!Q$2-[1]!tbl_gk[[#This Row],[Reactions]])/('F+ , F-'!Q$2-'F+ , F-'!Q$3))</f>
        <v>1.5469260002165645E-3</v>
      </c>
      <c r="R1107" s="2" cm="1">
        <f t="array" ref="R1107">[1]!table_weight[Balance]*(('F+ , F-'!R$2-[1]!tbl_gk[[#This Row],[Balance]])/('F+ , F-'!R$2-'F+ , F-'!R$3))</f>
        <v>1.4901001471473846E-3</v>
      </c>
      <c r="S1107" s="2" cm="1">
        <f t="array" ref="S1107">[1]!table_weight[ShotPower]*(('F+ , F-'!S$2-[1]!tbl_gk[[#This Row],[ShotPower]])/('F+ , F-'!S$2-'F+ , F-'!S$3))</f>
        <v>4.6747349128495319E-3</v>
      </c>
      <c r="T1107" s="2" cm="1">
        <f t="array" ref="T1107">[1]!table_weight[Jumping]*(('F+ , F-'!T$2-[1]!tbl_gk[[#This Row],[Jumping]])/('F+ , F-'!T$2-'F+ , F-'!T$3))</f>
        <v>1.9750336123732751E-3</v>
      </c>
      <c r="U1107" s="2" cm="1">
        <f t="array" ref="U1107">[1]!table_weight[Stamina]*(('F+ , F-'!U$2-[1]!tbl_gk[[#This Row],[Stamina]])/('F+ , F-'!U$2-'F+ , F-'!U$3))</f>
        <v>4.2935513312462497E-3</v>
      </c>
      <c r="V1107" s="2" cm="1">
        <f t="array" ref="V1107">[1]!table_weight[Strength]*(('F+ , F-'!V$2-[1]!tbl_gk[[#This Row],[Strength]])/('F+ , F-'!V$2-'F+ , F-'!V$3))</f>
        <v>1.5084677010445158E-2</v>
      </c>
      <c r="W1107" s="2" cm="1">
        <f t="array" ref="W1107">[1]!table_weight[LongShots]*(('F+ , F-'!W$2-[1]!tbl_gk[[#This Row],[LongShots]])/('F+ , F-'!W$2-'F+ , F-'!W$3))</f>
        <v>9.86888481601568E-3</v>
      </c>
      <c r="X1107" s="2" cm="1">
        <f t="array" ref="X1107">[1]!table_weight[Aggression]*(('F+ , F-'!X$2-[1]!tbl_gk[[#This Row],[Aggression]])/('F+ , F-'!X$2-'F+ , F-'!X$3))</f>
        <v>1.2169151201703659E-3</v>
      </c>
      <c r="Y1107" s="2" cm="1">
        <f t="array" ref="Y1107">[1]!table_weight[Interceptions]*(('F+ , F-'!Y$2-[1]!tbl_gk[[#This Row],[Interceptions]])/('F+ , F-'!Y$2-'F+ , F-'!Y$3))</f>
        <v>2.2854259573931314E-2</v>
      </c>
      <c r="Z1107" s="2" cm="1">
        <f t="array" ref="Z1107">[1]!table_weight[Positioning]*(('F+ , F-'!Z$2-[1]!tbl_gk[[#This Row],[Positioning]])/('F+ , F-'!Z$2-'F+ , F-'!Z$3))</f>
        <v>2.0704458641787279E-3</v>
      </c>
      <c r="AA1107" s="2" cm="1">
        <f t="array" ref="AA1107">[1]!table_weight[Vision]*(('F+ , F-'!AA$2-[1]!tbl_gk[[#This Row],[Vision]])/('F+ , F-'!AA$2-'F+ , F-'!AA$3))</f>
        <v>2.4135483216712255E-2</v>
      </c>
      <c r="AB1107" s="2" cm="1">
        <f t="array" ref="AB1107">[1]!table_weight[Penalties]*(('F+ , F-'!AB$2-[1]!tbl_gk[[#This Row],[Penalties]])/('F+ , F-'!AB$2-'F+ , F-'!AB$3))</f>
        <v>2.1922367973657118E-3</v>
      </c>
      <c r="AC1107" s="2" cm="1">
        <f t="array" ref="AC1107">[1]!table_weight[Composure]*(('F+ , F-'!AC$2-[1]!tbl_gk[[#This Row],[Composure]])/('F+ , F-'!AC$2-'F+ , F-'!AC$3))</f>
        <v>9.6072246329239263E-4</v>
      </c>
      <c r="AD1107" s="2" cm="1">
        <f t="array" ref="AD1107">[1]!table_weight[Marking]*(('F+ , F-'!AD$2-[1]!tbl_gk[[#This Row],[Marking]])/('F+ , F-'!AD$2-'F+ , F-'!AD$3))</f>
        <v>2.8394686137308601E-2</v>
      </c>
      <c r="AE1107" s="2" cm="1">
        <f t="array" ref="AE1107">[1]!table_weight[StandingTackle]*(('F+ , F-'!AE$2-[1]!tbl_gk[[#This Row],[StandingTackle]])/('F+ , F-'!AE$2-'F+ , F-'!AE$3))</f>
        <v>2.6900228972187096E-2</v>
      </c>
      <c r="AF1107" s="2" cm="1">
        <f t="array" ref="AF1107">[1]!table_weight[SlidingTackle]*(('F+ , F-'!AF$2-[1]!tbl_gk[[#This Row],[SlidingTackle]])/('F+ , F-'!AF$2-'F+ , F-'!AF$3))</f>
        <v>8.2195144081682794E-3</v>
      </c>
      <c r="AG1107" s="2" cm="1">
        <f t="array" ref="AG1107">[1]!table_weight[GKDiving]*(('F+ , F-'!AG$2-[1]!tbl_gk[[#This Row],[GKDiving]])/('F+ , F-'!AG$2-'F+ , F-'!AG$3))</f>
        <v>3.9286710272791778E-2</v>
      </c>
      <c r="AH1107" s="2" cm="1">
        <f t="array" ref="AH1107">[1]!table_weight[GKHandling]*(('F+ , F-'!AH$2-[1]!tbl_gk[[#This Row],[GKHandling]])/('F+ , F-'!AH$2-'F+ , F-'!AH$3))</f>
        <v>4.8124363434346076E-2</v>
      </c>
      <c r="AI1107" s="2" cm="1">
        <f t="array" ref="AI1107">[1]!table_weight[GKKicking]*(('F+ , F-'!AI$2-[1]!tbl_gk[[#This Row],[GKKicking]])/('F+ , F-'!AI$2-'F+ , F-'!AI$3))</f>
        <v>2.1466382719805277E-2</v>
      </c>
      <c r="AJ1107" s="2" cm="1">
        <f t="array" ref="AJ1107">[1]!table_weight[GKPositioning]*(('F+ , F-'!AJ$2-[1]!tbl_gk[[#This Row],[GKPositioning]])/('F+ , F-'!AJ$2-'F+ , F-'!AJ$3))</f>
        <v>1.5767241581053557E-2</v>
      </c>
      <c r="AK1107" s="2" cm="1">
        <f t="array" ref="AK1107">[1]!table_weight[GKReflexes]*(('F+ , F-'!AK$2-[1]!tbl_gk[[#This Row],[GKReflexes]])/('F+ , F-'!AK$2-'F+ , F-'!AK$3))</f>
        <v>4.0083831930500594E-2</v>
      </c>
    </row>
    <row r="1108" spans="1:37" x14ac:dyDescent="0.55000000000000004">
      <c r="A1108" s="7">
        <f>[1]!tbl_gk[[#This Row],[ID]]</f>
        <v>242715</v>
      </c>
      <c r="B1108" s="1" cm="1">
        <f t="array" ref="B1108">[1]!table_weight[ValueEUR]*(('F+ , F-'!B$2-[1]!tbl_gk[[#This Row],[ValueEUR]])/('F+ , F-'!B$2-'F+ , F-'!B$3))</f>
        <v>4.0435080050302489E-5</v>
      </c>
      <c r="C1108" s="1" cm="1">
        <f t="array" ref="C1108">[1]!table_weight[WageEUR]*(('F+ , F-'!C$2-[1]!tbl_gk[[#This Row],[WageEUR]])/('F+ , F-'!C$2-'F+ , F-'!C$3))</f>
        <v>7.8241870618836313E-5</v>
      </c>
      <c r="D1108" s="1" cm="1">
        <f t="array" ref="D1108">[1]!table_weight[Crossing]*(('F+ , F-'!D$2-[1]!tbl_gk[[#This Row],[Crossing]])/('F+ , F-'!D$2-'F+ , F-'!D$3))</f>
        <v>3.81086577105983E-2</v>
      </c>
      <c r="E1108" s="1" cm="1">
        <f t="array" ref="E1108">[1]!table_weight[Finishing]*(('F+ , F-'!E$2-[1]!tbl_gk[[#This Row],[Finishing]])/('F+ , F-'!E$2-'F+ , F-'!E$3))</f>
        <v>1.9965013690294877E-2</v>
      </c>
      <c r="F1108" s="1" cm="1">
        <f t="array" ref="F1108">[1]!table_weight[HeadingAccuracy]*(('F+ , F-'!F$2-[1]!tbl_gk[[#This Row],[HeadingAccuracy]])/('F+ , F-'!F$2-'F+ , F-'!F$3))</f>
        <v>1.08567917583827E-2</v>
      </c>
      <c r="G1108" s="1" cm="1">
        <f t="array" ref="G1108">[1]!table_weight[ShortPassing]*(('F+ , F-'!G$2-[1]!tbl_gk[[#This Row],[ShortPassing]])/('F+ , F-'!G$2-'F+ , F-'!G$3))</f>
        <v>5.484728289258417E-2</v>
      </c>
      <c r="H1108" s="1" cm="1">
        <f t="array" ref="H1108">[1]!table_weight[Volleys]*(('F+ , F-'!H$2-[1]!tbl_gk[[#This Row],[Volleys]])/('F+ , F-'!H$2-'F+ , F-'!H$3))</f>
        <v>2.1990449861774069E-3</v>
      </c>
      <c r="I1108" s="1" cm="1">
        <f t="array" ref="I1108">[1]!table_weight[Dribbling]*(('F+ , F-'!I$2-[1]!tbl_gk[[#This Row],[Dribbling]])/('F+ , F-'!I$2-'F+ , F-'!I$3))</f>
        <v>1.9557564431309422E-2</v>
      </c>
      <c r="J1108" s="1" cm="1">
        <f t="array" ref="J1108">[1]!table_weight[Curve]*(('F+ , F-'!J$2-[1]!tbl_gk[[#This Row],[Curve]])/('F+ , F-'!J$2-'F+ , F-'!J$3))</f>
        <v>9.1268634012777444E-3</v>
      </c>
      <c r="K1108" s="1" cm="1">
        <f t="array" ref="K1108">[1]!table_weight[FKAccuracy]*(('F+ , F-'!K$2-[1]!tbl_gk[[#This Row],[FKAccuracy]])/('F+ , F-'!K$2-'F+ , F-'!K$3))</f>
        <v>9.4310921813203358E-3</v>
      </c>
      <c r="L1108" s="1" cm="1">
        <f t="array" ref="L1108">[1]!table_weight[LongPassing]*(('F+ , F-'!L$2-[1]!tbl_gk[[#This Row],[LongPassing]])/('F+ , F-'!L$2-'F+ , F-'!L$3))</f>
        <v>2.7071205003789917E-2</v>
      </c>
      <c r="M1108" s="1" cm="1">
        <f t="array" ref="M1108">[1]!table_weight[BallControl]*(('F+ , F-'!M$2-[1]!tbl_gk[[#This Row],[BallControl]])/('F+ , F-'!M$2-'F+ , F-'!M$3))</f>
        <v>1.5211439002129552E-2</v>
      </c>
      <c r="N1108" s="1" cm="1">
        <f t="array" ref="N1108">[1]!table_weight[Acceleration]*(('F+ , F-'!N$2-[1]!tbl_gk[[#This Row],[Acceleration]])/('F+ , F-'!N$2-'F+ , F-'!N$3))</f>
        <v>8.5685141108466402E-3</v>
      </c>
      <c r="O1108" s="1" cm="1">
        <f t="array" ref="O1108">[1]!table_weight[SprintSpeed]*(('F+ , F-'!O$2-[1]!tbl_gk[[#This Row],[SprintSpeed]])/('F+ , F-'!O$2-'F+ , F-'!O$3))</f>
        <v>1.0963188317614834E-2</v>
      </c>
      <c r="P1108" s="1" cm="1">
        <f t="array" ref="P1108">[1]!table_weight[Agility]*(('F+ , F-'!P$2-[1]!tbl_gk[[#This Row],[Agility]])/('F+ , F-'!P$2-'F+ , F-'!P$3))</f>
        <v>4.7974538391331659E-3</v>
      </c>
      <c r="Q1108" s="1" cm="1">
        <f t="array" ref="Q1108">[1]!table_weight[Reactions]*(('F+ , F-'!Q$2-[1]!tbl_gk[[#This Row],[Reactions]])/('F+ , F-'!Q$2-'F+ , F-'!Q$3))</f>
        <v>1.9078754002670962E-3</v>
      </c>
      <c r="R1108" s="1" cm="1">
        <f t="array" ref="R1108">[1]!table_weight[Balance]*(('F+ , F-'!R$2-[1]!tbl_gk[[#This Row],[Balance]])/('F+ , F-'!R$2-'F+ , F-'!R$3))</f>
        <v>2.1109752084587947E-3</v>
      </c>
      <c r="S1108" s="1" cm="1">
        <f t="array" ref="S1108">[1]!table_weight[ShotPower]*(('F+ , F-'!S$2-[1]!tbl_gk[[#This Row],[ShotPower]])/('F+ , F-'!S$2-'F+ , F-'!S$3))</f>
        <v>7.271809864432606E-3</v>
      </c>
      <c r="T1108" s="1" cm="1">
        <f t="array" ref="T1108">[1]!table_weight[Jumping]*(('F+ , F-'!T$2-[1]!tbl_gk[[#This Row],[Jumping]])/('F+ , F-'!T$2-'F+ , F-'!T$3))</f>
        <v>3.0054859318723757E-3</v>
      </c>
      <c r="U1108" s="1" cm="1">
        <f t="array" ref="U1108">[1]!table_weight[Stamina]*(('F+ , F-'!U$2-[1]!tbl_gk[[#This Row],[Stamina]])/('F+ , F-'!U$2-'F+ , F-'!U$3))</f>
        <v>1.88916258574835E-2</v>
      </c>
      <c r="V1108" s="1" cm="1">
        <f t="array" ref="V1108">[1]!table_weight[Strength]*(('F+ , F-'!V$2-[1]!tbl_gk[[#This Row],[Strength]])/('F+ , F-'!V$2-'F+ , F-'!V$3))</f>
        <v>2.3070682486563184E-2</v>
      </c>
      <c r="W1108" s="1" cm="1">
        <f t="array" ref="W1108">[1]!table_weight[LongShots]*(('F+ , F-'!W$2-[1]!tbl_gk[[#This Row],[LongShots]])/('F+ , F-'!W$2-'F+ , F-'!W$3))</f>
        <v>9.3494698256990638E-3</v>
      </c>
      <c r="X1108" s="1" cm="1">
        <f t="array" ref="X1108">[1]!table_weight[Aggression]*(('F+ , F-'!X$2-[1]!tbl_gk[[#This Row],[Aggression]])/('F+ , F-'!X$2-'F+ , F-'!X$3))</f>
        <v>1.460298144204439E-2</v>
      </c>
      <c r="Y1108" s="1" cm="1">
        <f t="array" ref="Y1108">[1]!table_weight[Interceptions]*(('F+ , F-'!Y$2-[1]!tbl_gk[[#This Row],[Interceptions]])/('F+ , F-'!Y$2-'F+ , F-'!Y$3))</f>
        <v>2.4931919535197796E-2</v>
      </c>
      <c r="Z1108" s="1" cm="1">
        <f t="array" ref="Z1108">[1]!table_weight[Positioning]*(('F+ , F-'!Z$2-[1]!tbl_gk[[#This Row],[Positioning]])/('F+ , F-'!Z$2-'F+ , F-'!Z$3))</f>
        <v>2.2183348544772088E-3</v>
      </c>
      <c r="AA1108" s="1" cm="1">
        <f t="array" ref="AA1108">[1]!table_weight[Vision]*(('F+ , F-'!AA$2-[1]!tbl_gk[[#This Row],[Vision]])/('F+ , F-'!AA$2-'F+ , F-'!AA$3))</f>
        <v>2.1296014602981403E-2</v>
      </c>
      <c r="AB1108" s="1" cm="1">
        <f t="array" ref="AB1108">[1]!table_weight[Penalties]*(('F+ , F-'!AB$2-[1]!tbl_gk[[#This Row],[Penalties]])/('F+ , F-'!AB$2-'F+ , F-'!AB$3))</f>
        <v>2.4662663970364263E-3</v>
      </c>
      <c r="AC1108" s="1" cm="1">
        <f t="array" ref="AC1108">[1]!table_weight[Composure]*(('F+ , F-'!AC$2-[1]!tbl_gk[[#This Row],[Composure]])/('F+ , F-'!AC$2-'F+ , F-'!AC$3))</f>
        <v>2.0281918669506067E-3</v>
      </c>
      <c r="AD1108" s="1" cm="1">
        <f t="array" ref="AD1108">[1]!table_weight[Marking]*(('F+ , F-'!AD$2-[1]!tbl_gk[[#This Row],[Marking]])/('F+ , F-'!AD$2-'F+ , F-'!AD$3))</f>
        <v>3.9437064079595283E-2</v>
      </c>
      <c r="AE1108" s="1" cm="1">
        <f t="array" ref="AE1108">[1]!table_weight[StandingTackle]*(('F+ , F-'!AE$2-[1]!tbl_gk[[#This Row],[StandingTackle]])/('F+ , F-'!AE$2-'F+ , F-'!AE$3))</f>
        <v>2.9141914719869356E-2</v>
      </c>
      <c r="AF1108" s="1" cm="1">
        <f t="array" ref="AF1108">[1]!table_weight[SlidingTackle]*(('F+ , F-'!AF$2-[1]!tbl_gk[[#This Row],[SlidingTackle]])/('F+ , F-'!AF$2-'F+ , F-'!AF$3))</f>
        <v>8.9667429907290316E-3</v>
      </c>
      <c r="AG1108" s="1" cm="1">
        <f t="array" ref="AG1108">[1]!table_weight[GKDiving]*(('F+ , F-'!AG$2-[1]!tbl_gk[[#This Row],[GKDiving]])/('F+ , F-'!AG$2-'F+ , F-'!AG$3))</f>
        <v>5.1243535138424057E-2</v>
      </c>
      <c r="AH1108" s="1" cm="1">
        <f t="array" ref="AH1108">[1]!table_weight[GKHandling]*(('F+ , F-'!AH$2-[1]!tbl_gk[[#This Row],[GKHandling]])/('F+ , F-'!AH$2-'F+ , F-'!AH$3))</f>
        <v>6.416581791246144E-2</v>
      </c>
      <c r="AI1108" s="1" cm="1">
        <f t="array" ref="AI1108">[1]!table_weight[GKKicking]*(('F+ , F-'!AI$2-[1]!tbl_gk[[#This Row],[GKKicking]])/('F+ , F-'!AI$2-'F+ , F-'!AI$3))</f>
        <v>3.309400669303314E-2</v>
      </c>
      <c r="AJ1108" s="1" cm="1">
        <f t="array" ref="AJ1108">[1]!table_weight[GKPositioning]*(('F+ , F-'!AJ$2-[1]!tbl_gk[[#This Row],[GKPositioning]])/('F+ , F-'!AJ$2-'F+ , F-'!AJ$3))</f>
        <v>2.1443448550232839E-2</v>
      </c>
      <c r="AK1108" s="1" cm="1">
        <f t="array" ref="AK1108">[1]!table_weight[GKReflexes]*(('F+ , F-'!AK$2-[1]!tbl_gk[[#This Row],[GKReflexes]])/('F+ , F-'!AK$2-'F+ , F-'!AK$3))</f>
        <v>5.64817631747963E-2</v>
      </c>
    </row>
    <row r="1109" spans="1:37" x14ac:dyDescent="0.55000000000000004">
      <c r="A1109" s="8">
        <f>[1]!tbl_gk[[#This Row],[ID]]</f>
        <v>242721</v>
      </c>
      <c r="B1109" s="2" cm="1">
        <f t="array" ref="B1109">[1]!table_weight[ValueEUR]*(('F+ , F-'!B$2-[1]!tbl_gk[[#This Row],[ValueEUR]])/('F+ , F-'!B$2-'F+ , F-'!B$3))</f>
        <v>5.8954964042807441E-5</v>
      </c>
      <c r="C1109" s="2" cm="1">
        <f t="array" ref="C1109">[1]!table_weight[WageEUR]*(('F+ , F-'!C$2-[1]!tbl_gk[[#This Row],[WageEUR]])/('F+ , F-'!C$2-'F+ , F-'!C$3))</f>
        <v>7.8241870618836313E-5</v>
      </c>
      <c r="D1109" s="2" cm="1">
        <f t="array" ref="D1109">[1]!table_weight[Crossing]*(('F+ , F-'!D$2-[1]!tbl_gk[[#This Row],[Crossing]])/('F+ , F-'!D$2-'F+ , F-'!D$3))</f>
        <v>3.9229500584439428E-2</v>
      </c>
      <c r="E1109" s="2" cm="1">
        <f t="array" ref="E1109">[1]!table_weight[Finishing]*(('F+ , F-'!E$2-[1]!tbl_gk[[#This Row],[Finishing]])/('F+ , F-'!E$2-'F+ , F-'!E$3))</f>
        <v>1.6970261636750646E-2</v>
      </c>
      <c r="F1109" s="2" cm="1">
        <f t="array" ref="F1109">[1]!table_weight[HeadingAccuracy]*(('F+ , F-'!F$2-[1]!tbl_gk[[#This Row],[HeadingAccuracy]])/('F+ , F-'!F$2-'F+ , F-'!F$3))</f>
        <v>7.9338093618950504E-3</v>
      </c>
      <c r="G1109" s="2" cm="1">
        <f t="array" ref="G1109">[1]!table_weight[ShortPassing]*(('F+ , F-'!G$2-[1]!tbl_gk[[#This Row],[ShortPassing]])/('F+ , F-'!G$2-'F+ , F-'!G$3))</f>
        <v>4.6409239370648142E-2</v>
      </c>
      <c r="H1109" s="2" cm="1">
        <f t="array" ref="H1109">[1]!table_weight[Volleys]*(('F+ , F-'!H$2-[1]!tbl_gk[[#This Row],[Volleys]])/('F+ , F-'!H$2-'F+ , F-'!H$3))</f>
        <v>1.851827356780974E-3</v>
      </c>
      <c r="I1109" s="2" cm="1">
        <f t="array" ref="I1109">[1]!table_weight[Dribbling]*(('F+ , F-'!I$2-[1]!tbl_gk[[#This Row],[Dribbling]])/('F+ , F-'!I$2-'F+ , F-'!I$3))</f>
        <v>2.0535442652874894E-2</v>
      </c>
      <c r="J1109" s="2" cm="1">
        <f t="array" ref="J1109">[1]!table_weight[Curve]*(('F+ , F-'!J$2-[1]!tbl_gk[[#This Row],[Curve]])/('F+ , F-'!J$2-'F+ , F-'!J$3))</f>
        <v>9.295879390190295E-3</v>
      </c>
      <c r="K1109" s="2" cm="1">
        <f t="array" ref="K1109">[1]!table_weight[FKAccuracy]*(('F+ , F-'!K$2-[1]!tbl_gk[[#This Row],[FKAccuracy]])/('F+ , F-'!K$2-'F+ , F-'!K$3))</f>
        <v>9.5832065713416324E-3</v>
      </c>
      <c r="L1109" s="2" cm="1">
        <f t="array" ref="L1109">[1]!table_weight[LongPassing]*(('F+ , F-'!L$2-[1]!tbl_gk[[#This Row],[LongPassing]])/('F+ , F-'!L$2-'F+ , F-'!L$3))</f>
        <v>1.8408419402577144E-2</v>
      </c>
      <c r="M1109" s="2" cm="1">
        <f t="array" ref="M1109">[1]!table_weight[BallControl]*(('F+ , F-'!M$2-[1]!tbl_gk[[#This Row],[BallControl]])/('F+ , F-'!M$2-'F+ , F-'!M$3))</f>
        <v>1.6080664087965525E-2</v>
      </c>
      <c r="N1109" s="2" cm="1">
        <f t="array" ref="N1109">[1]!table_weight[Acceleration]*(('F+ , F-'!N$2-[1]!tbl_gk[[#This Row],[Acceleration]])/('F+ , F-'!N$2-'F+ , F-'!N$3))</f>
        <v>5.637180336083316E-3</v>
      </c>
      <c r="O1109" s="2" cm="1">
        <f t="array" ref="O1109">[1]!table_weight[SprintSpeed]*(('F+ , F-'!O$2-[1]!tbl_gk[[#This Row],[SprintSpeed]])/('F+ , F-'!O$2-'F+ , F-'!O$3))</f>
        <v>9.838758746577414E-3</v>
      </c>
      <c r="P1109" s="2" cm="1">
        <f t="array" ref="P1109">[1]!table_weight[Agility]*(('F+ , F-'!P$2-[1]!tbl_gk[[#This Row],[Agility]])/('F+ , F-'!P$2-'F+ , F-'!P$3))</f>
        <v>4.4464206313917145E-3</v>
      </c>
      <c r="Q1109" s="2" cm="1">
        <f t="array" ref="Q1109">[1]!table_weight[Reactions]*(('F+ , F-'!Q$2-[1]!tbl_gk[[#This Row],[Reactions]])/('F+ , F-'!Q$2-'F+ , F-'!Q$3))</f>
        <v>1.9078754002670962E-3</v>
      </c>
      <c r="R1109" s="2" cm="1">
        <f t="array" ref="R1109">[1]!table_weight[Balance]*(('F+ , F-'!R$2-[1]!tbl_gk[[#This Row],[Balance]])/('F+ , F-'!R$2-'F+ , F-'!R$3))</f>
        <v>2.7939377759013465E-3</v>
      </c>
      <c r="S1109" s="2" cm="1">
        <f t="array" ref="S1109">[1]!table_weight[ShotPower]*(('F+ , F-'!S$2-[1]!tbl_gk[[#This Row],[ShotPower]])/('F+ , F-'!S$2-'F+ , F-'!S$3))</f>
        <v>6.7523948741159906E-3</v>
      </c>
      <c r="T1109" s="2" cm="1">
        <f t="array" ref="T1109">[1]!table_weight[Jumping]*(('F+ , F-'!T$2-[1]!tbl_gk[[#This Row],[Jumping]])/('F+ , F-'!T$2-'F+ , F-'!T$3))</f>
        <v>2.6620018253726754E-3</v>
      </c>
      <c r="U1109" s="2" cm="1">
        <f t="array" ref="U1109">[1]!table_weight[Stamina]*(('F+ , F-'!U$2-[1]!tbl_gk[[#This Row],[Stamina]])/('F+ , F-'!U$2-'F+ , F-'!U$3))</f>
        <v>1.7174205324984999E-2</v>
      </c>
      <c r="V1109" s="2" cm="1">
        <f t="array" ref="V1109">[1]!table_weight[Strength]*(('F+ , F-'!V$2-[1]!tbl_gk[[#This Row],[Strength]])/('F+ , F-'!V$2-'F+ , F-'!V$3))</f>
        <v>8.8733394179089167E-3</v>
      </c>
      <c r="W1109" s="2" cm="1">
        <f t="array" ref="W1109">[1]!table_weight[LongShots]*(('F+ , F-'!W$2-[1]!tbl_gk[[#This Row],[LongShots]])/('F+ , F-'!W$2-'F+ , F-'!W$3))</f>
        <v>9.0897623305407575E-3</v>
      </c>
      <c r="X1109" s="2" cm="1">
        <f t="array" ref="X1109">[1]!table_weight[Aggression]*(('F+ , F-'!X$2-[1]!tbl_gk[[#This Row],[Aggression]])/('F+ , F-'!X$2-'F+ , F-'!X$3))</f>
        <v>6.0845756008518293E-3</v>
      </c>
      <c r="Y1109" s="2" cm="1">
        <f t="array" ref="Y1109">[1]!table_weight[Interceptions]*(('F+ , F-'!Y$2-[1]!tbl_gk[[#This Row],[Interceptions]])/('F+ , F-'!Y$2-'F+ , F-'!Y$3))</f>
        <v>2.2161706253509151E-2</v>
      </c>
      <c r="Z1109" s="2" cm="1">
        <f t="array" ref="Z1109">[1]!table_weight[Positioning]*(('F+ , F-'!Z$2-[1]!tbl_gk[[#This Row],[Positioning]])/('F+ , F-'!Z$2-'F+ , F-'!Z$3))</f>
        <v>2.2183348544772088E-3</v>
      </c>
      <c r="AA1109" s="2" cm="1">
        <f t="array" ref="AA1109">[1]!table_weight[Vision]*(('F+ , F-'!AA$2-[1]!tbl_gk[[#This Row],[Vision]])/('F+ , F-'!AA$2-'F+ , F-'!AA$3))</f>
        <v>1.2777608761788841E-2</v>
      </c>
      <c r="AB1109" s="2" cm="1">
        <f t="array" ref="AB1109">[1]!table_weight[Penalties]*(('F+ , F-'!AB$2-[1]!tbl_gk[[#This Row],[Penalties]])/('F+ , F-'!AB$2-'F+ , F-'!AB$3))</f>
        <v>2.4662663970364263E-3</v>
      </c>
      <c r="AC1109" s="2" cm="1">
        <f t="array" ref="AC1109">[1]!table_weight[Composure]*(('F+ , F-'!AC$2-[1]!tbl_gk[[#This Row],[Composure]])/('F+ , F-'!AC$2-'F+ , F-'!AC$3))</f>
        <v>2.134938807316428E-3</v>
      </c>
      <c r="AD1109" s="2" cm="1">
        <f t="array" ref="AD1109">[1]!table_weight[Marking]*(('F+ , F-'!AD$2-[1]!tbl_gk[[#This Row],[Marking]])/('F+ , F-'!AD$2-'F+ , F-'!AD$3))</f>
        <v>2.5239721010940977E-2</v>
      </c>
      <c r="AE1109" s="2" cm="1">
        <f t="array" ref="AE1109">[1]!table_weight[StandingTackle]*(('F+ , F-'!AE$2-[1]!tbl_gk[[#This Row],[StandingTackle]])/('F+ , F-'!AE$2-'F+ , F-'!AE$3))</f>
        <v>0</v>
      </c>
      <c r="AF1109" s="2" cm="1">
        <f t="array" ref="AF1109">[1]!table_weight[SlidingTackle]*(('F+ , F-'!AF$2-[1]!tbl_gk[[#This Row],[SlidingTackle]])/('F+ , F-'!AF$2-'F+ , F-'!AF$3))</f>
        <v>3.7361429128037632E-3</v>
      </c>
      <c r="AG1109" s="2" cm="1">
        <f t="array" ref="AG1109">[1]!table_weight[GKDiving]*(('F+ , F-'!AG$2-[1]!tbl_gk[[#This Row],[GKDiving]])/('F+ , F-'!AG$2-'F+ , F-'!AG$3))</f>
        <v>5.9784124328161402E-2</v>
      </c>
      <c r="AH1109" s="2" cm="1">
        <f t="array" ref="AH1109">[1]!table_weight[GKHandling]*(('F+ , F-'!AH$2-[1]!tbl_gk[[#This Row],[GKHandling]])/('F+ , F-'!AH$2-'F+ , F-'!AH$3))</f>
        <v>5.3471514927051197E-2</v>
      </c>
      <c r="AI1109" s="2" cm="1">
        <f t="array" ref="AI1109">[1]!table_weight[GKKicking]*(('F+ , F-'!AI$2-[1]!tbl_gk[[#This Row],[GKKicking]])/('F+ , F-'!AI$2-'F+ , F-'!AI$3))</f>
        <v>3.1305141466382698E-2</v>
      </c>
      <c r="AJ1109" s="2" cm="1">
        <f t="array" ref="AJ1109">[1]!table_weight[GKPositioning]*(('F+ , F-'!AJ$2-[1]!tbl_gk[[#This Row],[GKPositioning]])/('F+ , F-'!AJ$2-'F+ , F-'!AJ$3))</f>
        <v>2.0812758886990693E-2</v>
      </c>
      <c r="AK1109" s="2" cm="1">
        <f t="array" ref="AK1109">[1]!table_weight[GKReflexes]*(('F+ , F-'!AK$2-[1]!tbl_gk[[#This Row],[GKReflexes]])/('F+ , F-'!AK$2-'F+ , F-'!AK$3))</f>
        <v>6.3769732616705502E-2</v>
      </c>
    </row>
    <row r="1110" spans="1:37" x14ac:dyDescent="0.55000000000000004">
      <c r="A1110" s="7">
        <f>[1]!tbl_gk[[#This Row],[ID]]</f>
        <v>242802</v>
      </c>
      <c r="B1110" s="1" cm="1">
        <f t="array" ref="B1110">[1]!table_weight[ValueEUR]*(('F+ , F-'!B$2-[1]!tbl_gk[[#This Row],[ValueEUR]])/('F+ , F-'!B$2-'F+ , F-'!B$3))</f>
        <v>3.9848617057206497E-4</v>
      </c>
      <c r="C1110" s="1" cm="1">
        <f t="array" ref="C1110">[1]!table_weight[WageEUR]*(('F+ , F-'!C$2-[1]!tbl_gk[[#This Row],[WageEUR]])/('F+ , F-'!C$2-'F+ , F-'!C$3))</f>
        <v>2.3472561185650898E-4</v>
      </c>
      <c r="D1110" s="1" cm="1">
        <f t="array" ref="D1110">[1]!table_weight[Crossing]*(('F+ , F-'!D$2-[1]!tbl_gk[[#This Row],[Crossing]])/('F+ , F-'!D$2-'F+ , F-'!D$3))</f>
        <v>3.3625286215233793E-2</v>
      </c>
      <c r="E1110" s="1" cm="1">
        <f t="array" ref="E1110">[1]!table_weight[Finishing]*(('F+ , F-'!E$2-[1]!tbl_gk[[#This Row],[Finishing]])/('F+ , F-'!E$2-'F+ , F-'!E$3))</f>
        <v>1.8966763005780131E-2</v>
      </c>
      <c r="F1110" s="1" cm="1">
        <f t="array" ref="F1110">[1]!table_weight[HeadingAccuracy]*(('F+ , F-'!F$2-[1]!tbl_gk[[#This Row],[HeadingAccuracy]])/('F+ , F-'!F$2-'F+ , F-'!F$3))</f>
        <v>1.08567917583827E-2</v>
      </c>
      <c r="G1110" s="1" cm="1">
        <f t="array" ref="G1110">[1]!table_weight[ShortPassing]*(('F+ , F-'!G$2-[1]!tbl_gk[[#This Row],[ShortPassing]])/('F+ , F-'!G$2-'F+ , F-'!G$3))</f>
        <v>6.6098007588498875E-2</v>
      </c>
      <c r="H1110" s="1" cm="1">
        <f t="array" ref="H1110">[1]!table_weight[Volleys]*(('F+ , F-'!H$2-[1]!tbl_gk[[#This Row],[Volleys]])/('F+ , F-'!H$2-'F+ , F-'!H$3))</f>
        <v>2.1990449861774069E-3</v>
      </c>
      <c r="I1110" s="1" cm="1">
        <f t="array" ref="I1110">[1]!table_weight[Dribbling]*(('F+ , F-'!I$2-[1]!tbl_gk[[#This Row],[Dribbling]])/('F+ , F-'!I$2-'F+ , F-'!I$3))</f>
        <v>2.4446955539136776E-2</v>
      </c>
      <c r="J1110" s="1" cm="1">
        <f t="array" ref="J1110">[1]!table_weight[Curve]*(('F+ , F-'!J$2-[1]!tbl_gk[[#This Row],[Curve]])/('F+ , F-'!J$2-'F+ , F-'!J$3))</f>
        <v>9.8029273569279467E-3</v>
      </c>
      <c r="K1110" s="1" cm="1">
        <f t="array" ref="K1110">[1]!table_weight[FKAccuracy]*(('F+ , F-'!K$2-[1]!tbl_gk[[#This Row],[FKAccuracy]])/('F+ , F-'!K$2-'F+ , F-'!K$3))</f>
        <v>9.4310921813203358E-3</v>
      </c>
      <c r="L1110" s="1" cm="1">
        <f t="array" ref="L1110">[1]!table_weight[LongPassing]*(('F+ , F-'!L$2-[1]!tbl_gk[[#This Row],[LongPassing]])/('F+ , F-'!L$2-'F+ , F-'!L$3))</f>
        <v>2.7612629103865718E-2</v>
      </c>
      <c r="M1110" s="1" cm="1">
        <f t="array" ref="M1110">[1]!table_weight[BallControl]*(('F+ , F-'!M$2-[1]!tbl_gk[[#This Row],[BallControl]])/('F+ , F-'!M$2-'F+ , F-'!M$3))</f>
        <v>1.3038376287539614E-2</v>
      </c>
      <c r="N1110" s="1" cm="1">
        <f t="array" ref="N1110">[1]!table_weight[Acceleration]*(('F+ , F-'!N$2-[1]!tbl_gk[[#This Row],[Acceleration]])/('F+ , F-'!N$2-'F+ , F-'!N$3))</f>
        <v>9.0194885377333049E-3</v>
      </c>
      <c r="O1110" s="1" cm="1">
        <f t="array" ref="O1110">[1]!table_weight[SprintSpeed]*(('F+ , F-'!O$2-[1]!tbl_gk[[#This Row],[SprintSpeed]])/('F+ , F-'!O$2-'F+ , F-'!O$3))</f>
        <v>1.0963188317614834E-2</v>
      </c>
      <c r="P1110" s="1" cm="1">
        <f t="array" ref="P1110">[1]!table_weight[Agility]*(('F+ , F-'!P$2-[1]!tbl_gk[[#This Row],[Agility]])/('F+ , F-'!P$2-'F+ , F-'!P$3))</f>
        <v>3.744354215908813E-3</v>
      </c>
      <c r="Q1110" s="1" cm="1">
        <f t="array" ref="Q1110">[1]!table_weight[Reactions]*(('F+ , F-'!Q$2-[1]!tbl_gk[[#This Row],[Reactions]])/('F+ , F-'!Q$2-'F+ , F-'!Q$3))</f>
        <v>1.4437976002021271E-3</v>
      </c>
      <c r="R1110" s="1" cm="1">
        <f t="array" ref="R1110">[1]!table_weight[Balance]*(('F+ , F-'!R$2-[1]!tbl_gk[[#This Row],[Balance]])/('F+ , F-'!R$2-'F+ , F-'!R$3))</f>
        <v>2.1109752084587947E-3</v>
      </c>
      <c r="S1110" s="1" cm="1">
        <f t="array" ref="S1110">[1]!table_weight[ShotPower]*(('F+ , F-'!S$2-[1]!tbl_gk[[#This Row],[ShotPower]])/('F+ , F-'!S$2-'F+ , F-'!S$3))</f>
        <v>4.93444240800784E-3</v>
      </c>
      <c r="T1110" s="1" cm="1">
        <f t="array" ref="T1110">[1]!table_weight[Jumping]*(('F+ , F-'!T$2-[1]!tbl_gk[[#This Row],[Jumping]])/('F+ , F-'!T$2-'F+ , F-'!T$3))</f>
        <v>3.5207120916219254E-3</v>
      </c>
      <c r="U1110" s="1" cm="1">
        <f t="array" ref="U1110">[1]!table_weight[Stamina]*(('F+ , F-'!U$2-[1]!tbl_gk[[#This Row],[Stamina]])/('F+ , F-'!U$2-'F+ , F-'!U$3))</f>
        <v>1.2021943727489499E-2</v>
      </c>
      <c r="V1110" s="1" cm="1">
        <f t="array" ref="V1110">[1]!table_weight[Strength]*(('F+ , F-'!V$2-[1]!tbl_gk[[#This Row],[Strength]])/('F+ , F-'!V$2-'F+ , F-'!V$3))</f>
        <v>2.662001825372675E-2</v>
      </c>
      <c r="W1110" s="1" cm="1">
        <f t="array" ref="W1110">[1]!table_weight[LongShots]*(('F+ , F-'!W$2-[1]!tbl_gk[[#This Row],[LongShots]])/('F+ , F-'!W$2-'F+ , F-'!W$3))</f>
        <v>9.3494698256990638E-3</v>
      </c>
      <c r="X1110" s="1" cm="1">
        <f t="array" ref="X1110">[1]!table_weight[Aggression]*(('F+ , F-'!X$2-[1]!tbl_gk[[#This Row],[Aggression]])/('F+ , F-'!X$2-'F+ , F-'!X$3))</f>
        <v>1.8253726802555489E-2</v>
      </c>
      <c r="Y1110" s="1" cm="1">
        <f t="array" ref="Y1110">[1]!table_weight[Interceptions]*(('F+ , F-'!Y$2-[1]!tbl_gk[[#This Row],[Interceptions]])/('F+ , F-'!Y$2-'F+ , F-'!Y$3))</f>
        <v>2.2854259573931314E-2</v>
      </c>
      <c r="Z1110" s="1" cm="1">
        <f t="array" ref="Z1110">[1]!table_weight[Positioning]*(('F+ , F-'!Z$2-[1]!tbl_gk[[#This Row],[Positioning]])/('F+ , F-'!Z$2-'F+ , F-'!Z$3))</f>
        <v>1.7746678835817667E-3</v>
      </c>
      <c r="AA1110" s="1" cm="1">
        <f t="array" ref="AA1110">[1]!table_weight[Vision]*(('F+ , F-'!AA$2-[1]!tbl_gk[[#This Row],[Vision]])/('F+ , F-'!AA$2-'F+ , F-'!AA$3))</f>
        <v>2.6265084677010397E-2</v>
      </c>
      <c r="AB1110" s="1" cm="1">
        <f t="array" ref="AB1110">[1]!table_weight[Penalties]*(('F+ , F-'!AB$2-[1]!tbl_gk[[#This Row],[Penalties]])/('F+ , F-'!AB$2-'F+ , F-'!AB$3))</f>
        <v>2.1922367973657118E-3</v>
      </c>
      <c r="AC1110" s="1" cm="1">
        <f t="array" ref="AC1110">[1]!table_weight[Composure]*(('F+ , F-'!AC$2-[1]!tbl_gk[[#This Row],[Composure]])/('F+ , F-'!AC$2-'F+ , F-'!AC$3))</f>
        <v>1.6012041054873211E-3</v>
      </c>
      <c r="AD1110" s="1" cm="1">
        <f t="array" ref="AD1110">[1]!table_weight[Marking]*(('F+ , F-'!AD$2-[1]!tbl_gk[[#This Row],[Marking]])/('F+ , F-'!AD$2-'F+ , F-'!AD$3))</f>
        <v>2.8394686137308601E-2</v>
      </c>
      <c r="AE1110" s="1" cm="1">
        <f t="array" ref="AE1110">[1]!table_weight[StandingTackle]*(('F+ , F-'!AE$2-[1]!tbl_gk[[#This Row],[StandingTackle]])/('F+ , F-'!AE$2-'F+ , F-'!AE$3))</f>
        <v>2.9141914719869356E-2</v>
      </c>
      <c r="AF1110" s="1" cm="1">
        <f t="array" ref="AF1110">[1]!table_weight[SlidingTackle]*(('F+ , F-'!AF$2-[1]!tbl_gk[[#This Row],[SlidingTackle]])/('F+ , F-'!AF$2-'F+ , F-'!AF$3))</f>
        <v>1.0461200155850536E-2</v>
      </c>
      <c r="AG1110" s="1" cm="1">
        <f t="array" ref="AG1110">[1]!table_weight[GKDiving]*(('F+ , F-'!AG$2-[1]!tbl_gk[[#This Row],[GKDiving]])/('F+ , F-'!AG$2-'F+ , F-'!AG$3))</f>
        <v>4.0994828110739248E-2</v>
      </c>
      <c r="AH1110" s="1" cm="1">
        <f t="array" ref="AH1110">[1]!table_weight[GKHandling]*(('F+ , F-'!AH$2-[1]!tbl_gk[[#This Row],[GKHandling]])/('F+ , F-'!AH$2-'F+ , F-'!AH$3))</f>
        <v>4.0994828110739248E-2</v>
      </c>
      <c r="AI1110" s="1" cm="1">
        <f t="array" ref="AI1110">[1]!table_weight[GKKicking]*(('F+ , F-'!AI$2-[1]!tbl_gk[[#This Row],[GKKicking]])/('F+ , F-'!AI$2-'F+ , F-'!AI$3))</f>
        <v>2.2360815333130498E-2</v>
      </c>
      <c r="AJ1110" s="1" cm="1">
        <f t="array" ref="AJ1110">[1]!table_weight[GKPositioning]*(('F+ , F-'!AJ$2-[1]!tbl_gk[[#This Row],[GKPositioning]])/('F+ , F-'!AJ$2-'F+ , F-'!AJ$3))</f>
        <v>1.6397931244295699E-2</v>
      </c>
      <c r="AK1110" s="1" cm="1">
        <f t="array" ref="AK1110">[1]!table_weight[GKReflexes]*(('F+ , F-'!AK$2-[1]!tbl_gk[[#This Row],[GKReflexes]])/('F+ , F-'!AK$2-'F+ , F-'!AK$3))</f>
        <v>4.1905824290977896E-2</v>
      </c>
    </row>
    <row r="1111" spans="1:37" x14ac:dyDescent="0.55000000000000004">
      <c r="A1111" s="8">
        <f>[1]!tbl_gk[[#This Row],[ID]]</f>
        <v>242818</v>
      </c>
      <c r="B1111" s="2" cm="1">
        <f t="array" ref="B1111">[1]!table_weight[ValueEUR]*(('F+ , F-'!B$2-[1]!tbl_gk[[#This Row],[ValueEUR]])/('F+ , F-'!B$2-'F+ , F-'!B$3))</f>
        <v>1.1084150569514216E-3</v>
      </c>
      <c r="C1111" s="2" cm="1">
        <f t="array" ref="C1111">[1]!table_weight[WageEUR]*(('F+ , F-'!C$2-[1]!tbl_gk[[#This Row],[WageEUR]])/('F+ , F-'!C$2-'F+ , F-'!C$3))</f>
        <v>1.4865955417578903E-3</v>
      </c>
      <c r="D1111" s="2" cm="1">
        <f t="array" ref="D1111">[1]!table_weight[Crossing]*(('F+ , F-'!D$2-[1]!tbl_gk[[#This Row],[Crossing]])/('F+ , F-'!D$2-'F+ , F-'!D$3))</f>
        <v>3.3625286215233793E-2</v>
      </c>
      <c r="E1111" s="2" cm="1">
        <f t="array" ref="E1111">[1]!table_weight[Finishing]*(('F+ , F-'!E$2-[1]!tbl_gk[[#This Row],[Finishing]])/('F+ , F-'!E$2-'F+ , F-'!E$3))</f>
        <v>1.8966763005780131E-2</v>
      </c>
      <c r="F1111" s="2" cm="1">
        <f t="array" ref="F1111">[1]!table_weight[HeadingAccuracy]*(('F+ , F-'!F$2-[1]!tbl_gk[[#This Row],[HeadingAccuracy]])/('F+ , F-'!F$2-'F+ , F-'!F$3))</f>
        <v>1.1274360672166649E-2</v>
      </c>
      <c r="G1111" s="2" cm="1">
        <f t="array" ref="G1111">[1]!table_weight[ShortPassing]*(('F+ , F-'!G$2-[1]!tbl_gk[[#This Row],[ShortPassing]])/('F+ , F-'!G$2-'F+ , F-'!G$3))</f>
        <v>3.2345833500754768E-2</v>
      </c>
      <c r="H1111" s="2" cm="1">
        <f t="array" ref="H1111">[1]!table_weight[Volleys]*(('F+ , F-'!H$2-[1]!tbl_gk[[#This Row],[Volleys]])/('F+ , F-'!H$2-'F+ , F-'!H$3))</f>
        <v>2.4305234057750281E-3</v>
      </c>
      <c r="I1111" s="2" cm="1">
        <f t="array" ref="I1111">[1]!table_weight[Dribbling]*(('F+ , F-'!I$2-[1]!tbl_gk[[#This Row],[Dribbling]])/('F+ , F-'!I$2-'F+ , F-'!I$3))</f>
        <v>5.867269329392826E-3</v>
      </c>
      <c r="J1111" s="2" cm="1">
        <f t="array" ref="J1111">[1]!table_weight[Curve]*(('F+ , F-'!J$2-[1]!tbl_gk[[#This Row],[Curve]])/('F+ , F-'!J$2-'F+ , F-'!J$3))</f>
        <v>9.4648953791028455E-3</v>
      </c>
      <c r="K1111" s="2" cm="1">
        <f t="array" ref="K1111">[1]!table_weight[FKAccuracy]*(('F+ , F-'!K$2-[1]!tbl_gk[[#This Row],[FKAccuracy]])/('F+ , F-'!K$2-'F+ , F-'!K$3))</f>
        <v>9.4310921813203358E-3</v>
      </c>
      <c r="L1111" s="2" cm="1">
        <f t="array" ref="L1111">[1]!table_weight[LongPassing]*(('F+ , F-'!L$2-[1]!tbl_gk[[#This Row],[LongPassing]])/('F+ , F-'!L$2-'F+ , F-'!L$3))</f>
        <v>1.6784147102349749E-2</v>
      </c>
      <c r="M1111" s="2" cm="1">
        <f t="array" ref="M1111">[1]!table_weight[BallControl]*(('F+ , F-'!M$2-[1]!tbl_gk[[#This Row],[BallControl]])/('F+ , F-'!M$2-'F+ , F-'!M$3))</f>
        <v>7.3884132296057822E-3</v>
      </c>
      <c r="N1111" s="2" cm="1">
        <f t="array" ref="N1111">[1]!table_weight[Acceleration]*(('F+ , F-'!N$2-[1]!tbl_gk[[#This Row],[Acceleration]])/('F+ , F-'!N$2-'F+ , F-'!N$3))</f>
        <v>4.0587698419799877E-3</v>
      </c>
      <c r="O1111" s="2" cm="1">
        <f t="array" ref="O1111">[1]!table_weight[SprintSpeed]*(('F+ , F-'!O$2-[1]!tbl_gk[[#This Row],[SprintSpeed]])/('F+ , F-'!O$2-'F+ , F-'!O$3))</f>
        <v>6.1843626407058041E-3</v>
      </c>
      <c r="P1111" s="2" cm="1">
        <f t="array" ref="P1111">[1]!table_weight[Agility]*(('F+ , F-'!P$2-[1]!tbl_gk[[#This Row],[Agility]])/('F+ , F-'!P$2-'F+ , F-'!P$3))</f>
        <v>2.1061992464487069E-3</v>
      </c>
      <c r="Q1111" s="2" cm="1">
        <f t="array" ref="Q1111">[1]!table_weight[Reactions]*(('F+ , F-'!Q$2-[1]!tbl_gk[[#This Row],[Reactions]])/('F+ , F-'!Q$2-'F+ , F-'!Q$3))</f>
        <v>1.1344124001588141E-3</v>
      </c>
      <c r="R1111" s="2" cm="1">
        <f t="array" ref="R1111">[1]!table_weight[Balance]*(('F+ , F-'!R$2-[1]!tbl_gk[[#This Row],[Balance]])/('F+ , F-'!R$2-'F+ , F-'!R$3))</f>
        <v>8.0713757970483338E-4</v>
      </c>
      <c r="S1111" s="2" cm="1">
        <f t="array" ref="S1111">[1]!table_weight[ShotPower]*(('F+ , F-'!S$2-[1]!tbl_gk[[#This Row],[ShotPower]])/('F+ , F-'!S$2-'F+ , F-'!S$3))</f>
        <v>2.8567824467413809E-3</v>
      </c>
      <c r="T1111" s="2" cm="1">
        <f t="array" ref="T1111">[1]!table_weight[Jumping]*(('F+ , F-'!T$2-[1]!tbl_gk[[#This Row],[Jumping]])/('F+ , F-'!T$2-'F+ , F-'!T$3))</f>
        <v>7.7283923962432515E-4</v>
      </c>
      <c r="U1111" s="2" cm="1">
        <f t="array" ref="U1111">[1]!table_weight[Stamina]*(('F+ , F-'!U$2-[1]!tbl_gk[[#This Row],[Stamina]])/('F+ , F-'!U$2-'F+ , F-'!U$3))</f>
        <v>1.2021943727489499E-2</v>
      </c>
      <c r="V1111" s="2" cm="1">
        <f t="array" ref="V1111">[1]!table_weight[Strength]*(('F+ , F-'!V$2-[1]!tbl_gk[[#This Row],[Strength]])/('F+ , F-'!V$2-'F+ , F-'!V$3))</f>
        <v>3.1944021904472097E-2</v>
      </c>
      <c r="W1111" s="2" cm="1">
        <f t="array" ref="W1111">[1]!table_weight[LongShots]*(('F+ , F-'!W$2-[1]!tbl_gk[[#This Row],[LongShots]])/('F+ , F-'!W$2-'F+ , F-'!W$3))</f>
        <v>1.0128592311173986E-2</v>
      </c>
      <c r="X1111" s="2" cm="1">
        <f t="array" ref="X1111">[1]!table_weight[Aggression]*(('F+ , F-'!X$2-[1]!tbl_gk[[#This Row],[Aggression]])/('F+ , F-'!X$2-'F+ , F-'!X$3))</f>
        <v>1.5211439002129575E-2</v>
      </c>
      <c r="Y1111" s="2" cm="1">
        <f t="array" ref="Y1111">[1]!table_weight[Interceptions]*(('F+ , F-'!Y$2-[1]!tbl_gk[[#This Row],[Interceptions]])/('F+ , F-'!Y$2-'F+ , F-'!Y$3))</f>
        <v>2.1469152933086991E-2</v>
      </c>
      <c r="Z1111" s="2" cm="1">
        <f t="array" ref="Z1111">[1]!table_weight[Positioning]*(('F+ , F-'!Z$2-[1]!tbl_gk[[#This Row],[Positioning]])/('F+ , F-'!Z$2-'F+ , F-'!Z$3))</f>
        <v>1.6267788932832863E-3</v>
      </c>
      <c r="AA1111" s="2" cm="1">
        <f t="array" ref="AA1111">[1]!table_weight[Vision]*(('F+ , F-'!AA$2-[1]!tbl_gk[[#This Row],[Vision]])/('F+ , F-'!AA$2-'F+ , F-'!AA$3))</f>
        <v>2.4845350370144972E-2</v>
      </c>
      <c r="AB1111" s="2" cm="1">
        <f t="array" ref="AB1111">[1]!table_weight[Penalties]*(('F+ , F-'!AB$2-[1]!tbl_gk[[#This Row],[Penalties]])/('F+ , F-'!AB$2-'F+ , F-'!AB$3))</f>
        <v>2.4662663970364263E-3</v>
      </c>
      <c r="AC1111" s="2" cm="1">
        <f t="array" ref="AC1111">[1]!table_weight[Composure]*(('F+ , F-'!AC$2-[1]!tbl_gk[[#This Row],[Composure]])/('F+ , F-'!AC$2-'F+ , F-'!AC$3))</f>
        <v>1.9748183967676961E-3</v>
      </c>
      <c r="AD1111" s="2" cm="1">
        <f t="array" ref="AD1111">[1]!table_weight[Marking]*(('F+ , F-'!AD$2-[1]!tbl_gk[[#This Row],[Marking]])/('F+ , F-'!AD$2-'F+ , F-'!AD$3))</f>
        <v>1.7352308195021923E-2</v>
      </c>
      <c r="AE1111" s="2" cm="1">
        <f t="array" ref="AE1111">[1]!table_weight[StandingTackle]*(('F+ , F-'!AE$2-[1]!tbl_gk[[#This Row],[StandingTackle]])/('F+ , F-'!AE$2-'F+ , F-'!AE$3))</f>
        <v>2.9141914719869356E-2</v>
      </c>
      <c r="AF1111" s="2" cm="1">
        <f t="array" ref="AF1111">[1]!table_weight[SlidingTackle]*(('F+ , F-'!AF$2-[1]!tbl_gk[[#This Row],[SlidingTackle]])/('F+ , F-'!AF$2-'F+ , F-'!AF$3))</f>
        <v>1.0461200155850536E-2</v>
      </c>
      <c r="AG1111" s="2" cm="1">
        <f t="array" ref="AG1111">[1]!table_weight[GKDiving]*(('F+ , F-'!AG$2-[1]!tbl_gk[[#This Row],[GKDiving]])/('F+ , F-'!AG$2-'F+ , F-'!AG$3))</f>
        <v>2.9038003245106969E-2</v>
      </c>
      <c r="AH1111" s="2" cm="1">
        <f t="array" ref="AH1111">[1]!table_weight[GKHandling]*(('F+ , F-'!AH$2-[1]!tbl_gk[[#This Row],[GKHandling]])/('F+ , F-'!AH$2-'F+ , F-'!AH$3))</f>
        <v>4.0994828110739248E-2</v>
      </c>
      <c r="AI1111" s="2" cm="1">
        <f t="array" ref="AI1111">[1]!table_weight[GKKicking]*(('F+ , F-'!AI$2-[1]!tbl_gk[[#This Row],[GKKicking]])/('F+ , F-'!AI$2-'F+ , F-'!AI$3))</f>
        <v>1.3416489199878298E-2</v>
      </c>
      <c r="AJ1111" s="2" cm="1">
        <f t="array" ref="AJ1111">[1]!table_weight[GKPositioning]*(('F+ , F-'!AJ$2-[1]!tbl_gk[[#This Row],[GKPositioning]])/('F+ , F-'!AJ$2-'F+ , F-'!AJ$3))</f>
        <v>1.4505862254569271E-2</v>
      </c>
      <c r="AK1111" s="2" cm="1">
        <f t="array" ref="AK1111">[1]!table_weight[GKReflexes]*(('F+ , F-'!AK$2-[1]!tbl_gk[[#This Row],[GKReflexes]])/('F+ , F-'!AK$2-'F+ , F-'!AK$3))</f>
        <v>2.9151877767636801E-2</v>
      </c>
    </row>
    <row r="1112" spans="1:37" x14ac:dyDescent="0.55000000000000004">
      <c r="A1112" s="7">
        <f>[1]!tbl_gk[[#This Row],[ID]]</f>
        <v>242853</v>
      </c>
      <c r="B1112" s="1" cm="1">
        <f t="array" ref="B1112">[1]!table_weight[ValueEUR]*(('F+ , F-'!B$2-[1]!tbl_gk[[#This Row],[ValueEUR]])/('F+ , F-'!B$2-'F+ , F-'!B$3))</f>
        <v>8.210481903343863E-5</v>
      </c>
      <c r="C1112" s="1" cm="1">
        <f t="array" ref="C1112">[1]!table_weight[WageEUR]*(('F+ , F-'!C$2-[1]!tbl_gk[[#This Row],[WageEUR]])/('F+ , F-'!C$2-'F+ , F-'!C$3))</f>
        <v>2.3472561185650898E-4</v>
      </c>
      <c r="D1112" s="1" cm="1">
        <f t="array" ref="D1112">[1]!table_weight[Crossing]*(('F+ , F-'!D$2-[1]!tbl_gk[[#This Row],[Crossing]])/('F+ , F-'!D$2-'F+ , F-'!D$3))</f>
        <v>3.3625286215233793E-2</v>
      </c>
      <c r="E1112" s="1" cm="1">
        <f t="array" ref="E1112">[1]!table_weight[Finishing]*(('F+ , F-'!E$2-[1]!tbl_gk[[#This Row],[Finishing]])/('F+ , F-'!E$2-'F+ , F-'!E$3))</f>
        <v>1.7968512321265388E-2</v>
      </c>
      <c r="F1112" s="1" cm="1">
        <f t="array" ref="F1112">[1]!table_weight[HeadingAccuracy]*(('F+ , F-'!F$2-[1]!tbl_gk[[#This Row],[HeadingAccuracy]])/('F+ , F-'!F$2-'F+ , F-'!F$3))</f>
        <v>1.0439222844598752E-2</v>
      </c>
      <c r="G1112" s="1" cm="1">
        <f t="array" ref="G1112">[1]!table_weight[ShortPassing]*(('F+ , F-'!G$2-[1]!tbl_gk[[#This Row],[ShortPassing]])/('F+ , F-'!G$2-'F+ , F-'!G$3))</f>
        <v>6.6098007588498875E-2</v>
      </c>
      <c r="H1112" s="1" cm="1">
        <f t="array" ref="H1112">[1]!table_weight[Volleys]*(('F+ , F-'!H$2-[1]!tbl_gk[[#This Row],[Volleys]])/('F+ , F-'!H$2-'F+ , F-'!H$3))</f>
        <v>2.3147841959762173E-3</v>
      </c>
      <c r="I1112" s="1" cm="1">
        <f t="array" ref="I1112">[1]!table_weight[Dribbling]*(('F+ , F-'!I$2-[1]!tbl_gk[[#This Row],[Dribbling]])/('F+ , F-'!I$2-'F+ , F-'!I$3))</f>
        <v>2.2491199096005835E-2</v>
      </c>
      <c r="J1112" s="1" cm="1">
        <f t="array" ref="J1112">[1]!table_weight[Curve]*(('F+ , F-'!J$2-[1]!tbl_gk[[#This Row],[Curve]])/('F+ , F-'!J$2-'F+ , F-'!J$3))</f>
        <v>9.8029273569279467E-3</v>
      </c>
      <c r="K1112" s="1" cm="1">
        <f t="array" ref="K1112">[1]!table_weight[FKAccuracy]*(('F+ , F-'!K$2-[1]!tbl_gk[[#This Row],[FKAccuracy]])/('F+ , F-'!K$2-'F+ , F-'!K$3))</f>
        <v>9.1268634012777444E-3</v>
      </c>
      <c r="L1112" s="1" cm="1">
        <f t="array" ref="L1112">[1]!table_weight[LongPassing]*(('F+ , F-'!L$2-[1]!tbl_gk[[#This Row],[LongPassing]])/('F+ , F-'!L$2-'F+ , F-'!L$3))</f>
        <v>2.7071205003789917E-2</v>
      </c>
      <c r="M1112" s="1" cm="1">
        <f t="array" ref="M1112">[1]!table_weight[BallControl]*(('F+ , F-'!M$2-[1]!tbl_gk[[#This Row],[BallControl]])/('F+ , F-'!M$2-'F+ , F-'!M$3))</f>
        <v>1.4342213916293577E-2</v>
      </c>
      <c r="N1112" s="1" cm="1">
        <f t="array" ref="N1112">[1]!table_weight[Acceleration]*(('F+ , F-'!N$2-[1]!tbl_gk[[#This Row],[Acceleration]])/('F+ , F-'!N$2-'F+ , F-'!N$3))</f>
        <v>7.2155908301866443E-3</v>
      </c>
      <c r="O1112" s="1" cm="1">
        <f t="array" ref="O1112">[1]!table_weight[SprintSpeed]*(('F+ , F-'!O$2-[1]!tbl_gk[[#This Row],[SprintSpeed]])/('F+ , F-'!O$2-'F+ , F-'!O$3))</f>
        <v>1.0119866139336769E-2</v>
      </c>
      <c r="P1112" s="1" cm="1">
        <f t="array" ref="P1112">[1]!table_weight[Agility]*(('F+ , F-'!P$2-[1]!tbl_gk[[#This Row],[Agility]])/('F+ , F-'!P$2-'F+ , F-'!P$3))</f>
        <v>4.5634317006388652E-3</v>
      </c>
      <c r="Q1112" s="1" cm="1">
        <f t="array" ref="Q1112">[1]!table_weight[Reactions]*(('F+ , F-'!Q$2-[1]!tbl_gk[[#This Row],[Reactions]])/('F+ , F-'!Q$2-'F+ , F-'!Q$3))</f>
        <v>2.2688248003176282E-3</v>
      </c>
      <c r="R1112" s="1" cm="1">
        <f t="array" ref="R1112">[1]!table_weight[Balance]*(('F+ , F-'!R$2-[1]!tbl_gk[[#This Row],[Balance]])/('F+ , F-'!R$2-'F+ , F-'!R$3))</f>
        <v>1.5521876532785257E-3</v>
      </c>
      <c r="S1112" s="1" cm="1">
        <f t="array" ref="S1112">[1]!table_weight[ShotPower]*(('F+ , F-'!S$2-[1]!tbl_gk[[#This Row],[ShotPower]])/('F+ , F-'!S$2-'F+ , F-'!S$3))</f>
        <v>6.7523948741159906E-3</v>
      </c>
      <c r="T1112" s="1" cm="1">
        <f t="array" ref="T1112">[1]!table_weight[Jumping]*(('F+ , F-'!T$2-[1]!tbl_gk[[#This Row],[Jumping]])/('F+ , F-'!T$2-'F+ , F-'!T$3))</f>
        <v>1.7174205324985003E-3</v>
      </c>
      <c r="U1112" s="1" cm="1">
        <f t="array" ref="U1112">[1]!table_weight[Stamina]*(('F+ , F-'!U$2-[1]!tbl_gk[[#This Row],[Stamina]])/('F+ , F-'!U$2-'F+ , F-'!U$3))</f>
        <v>1.8032915591234249E-2</v>
      </c>
      <c r="V1112" s="1" cm="1">
        <f t="array" ref="V1112">[1]!table_weight[Strength]*(('F+ , F-'!V$2-[1]!tbl_gk[[#This Row],[Strength]])/('F+ , F-'!V$2-'F+ , F-'!V$3))</f>
        <v>3.9930027380590122E-2</v>
      </c>
      <c r="W1112" s="1" cm="1">
        <f t="array" ref="W1112">[1]!table_weight[LongShots]*(('F+ , F-'!W$2-[1]!tbl_gk[[#This Row],[LongShots]])/('F+ , F-'!W$2-'F+ , F-'!W$3))</f>
        <v>9.3494698256990638E-3</v>
      </c>
      <c r="X1112" s="1" cm="1">
        <f t="array" ref="X1112">[1]!table_weight[Aggression]*(('F+ , F-'!X$2-[1]!tbl_gk[[#This Row],[Aggression]])/('F+ , F-'!X$2-'F+ , F-'!X$3))</f>
        <v>1.3994523881959207E-2</v>
      </c>
      <c r="Y1112" s="1" cm="1">
        <f t="array" ref="Y1112">[1]!table_weight[Interceptions]*(('F+ , F-'!Y$2-[1]!tbl_gk[[#This Row],[Interceptions]])/('F+ , F-'!Y$2-'F+ , F-'!Y$3))</f>
        <v>2.6317026176042119E-2</v>
      </c>
      <c r="Z1112" s="1" cm="1">
        <f t="array" ref="Z1112">[1]!table_weight[Positioning]*(('F+ , F-'!Z$2-[1]!tbl_gk[[#This Row],[Positioning]])/('F+ , F-'!Z$2-'F+ , F-'!Z$3))</f>
        <v>1.7746678835817667E-3</v>
      </c>
      <c r="AA1112" s="1" cm="1">
        <f t="array" ref="AA1112">[1]!table_weight[Vision]*(('F+ , F-'!AA$2-[1]!tbl_gk[[#This Row],[Vision]])/('F+ , F-'!AA$2-'F+ , F-'!AA$3))</f>
        <v>3.1234154751039387E-2</v>
      </c>
      <c r="AB1112" s="1" cm="1">
        <f t="array" ref="AB1112">[1]!table_weight[Penalties]*(('F+ , F-'!AB$2-[1]!tbl_gk[[#This Row],[Penalties]])/('F+ , F-'!AB$2-'F+ , F-'!AB$3))</f>
        <v>2.3096780543674466E-3</v>
      </c>
      <c r="AC1112" s="1" cm="1">
        <f t="array" ref="AC1112">[1]!table_weight[Composure]*(('F+ , F-'!AC$2-[1]!tbl_gk[[#This Row],[Composure]])/('F+ , F-'!AC$2-'F+ , F-'!AC$3))</f>
        <v>2.2416857476822497E-3</v>
      </c>
      <c r="AD1112" s="1" cm="1">
        <f t="array" ref="AD1112">[1]!table_weight[Marking]*(('F+ , F-'!AD$2-[1]!tbl_gk[[#This Row],[Marking]])/('F+ , F-'!AD$2-'F+ , F-'!AD$3))</f>
        <v>3.1549651263676225E-2</v>
      </c>
      <c r="AE1112" s="1" cm="1">
        <f t="array" ref="AE1112">[1]!table_weight[StandingTackle]*(('F+ , F-'!AE$2-[1]!tbl_gk[[#This Row],[StandingTackle]])/('F+ , F-'!AE$2-'F+ , F-'!AE$3))</f>
        <v>2.465854322450484E-2</v>
      </c>
      <c r="AF1112" s="1" cm="1">
        <f t="array" ref="AF1112">[1]!table_weight[SlidingTackle]*(('F+ , F-'!AF$2-[1]!tbl_gk[[#This Row],[SlidingTackle]])/('F+ , F-'!AF$2-'F+ , F-'!AF$3))</f>
        <v>9.7139715732897855E-3</v>
      </c>
      <c r="AG1112" s="1" cm="1">
        <f t="array" ref="AG1112">[1]!table_weight[GKDiving]*(('F+ , F-'!AG$2-[1]!tbl_gk[[#This Row],[GKDiving]])/('F+ , F-'!AG$2-'F+ , F-'!AG$3))</f>
        <v>6.1492242166108872E-2</v>
      </c>
      <c r="AH1112" s="1" cm="1">
        <f t="array" ref="AH1112">[1]!table_weight[GKHandling]*(('F+ , F-'!AH$2-[1]!tbl_gk[[#This Row],[GKHandling]])/('F+ , F-'!AH$2-'F+ , F-'!AH$3))</f>
        <v>5.7036282588854605E-2</v>
      </c>
      <c r="AI1112" s="1" cm="1">
        <f t="array" ref="AI1112">[1]!table_weight[GKKicking]*(('F+ , F-'!AI$2-[1]!tbl_gk[[#This Row],[GKKicking]])/('F+ , F-'!AI$2-'F+ , F-'!AI$3))</f>
        <v>3.1305141466382698E-2</v>
      </c>
      <c r="AJ1112" s="1" cm="1">
        <f t="array" ref="AJ1112">[1]!table_weight[GKPositioning]*(('F+ , F-'!AJ$2-[1]!tbl_gk[[#This Row],[GKPositioning]])/('F+ , F-'!AJ$2-'F+ , F-'!AJ$3))</f>
        <v>2.2704827876717123E-2</v>
      </c>
      <c r="AK1112" s="1" cm="1">
        <f t="array" ref="AK1112">[1]!table_weight[GKReflexes]*(('F+ , F-'!AK$2-[1]!tbl_gk[[#This Row],[GKReflexes]])/('F+ , F-'!AK$2-'F+ , F-'!AK$3))</f>
        <v>6.012574789575089E-2</v>
      </c>
    </row>
    <row r="1113" spans="1:37" x14ac:dyDescent="0.55000000000000004">
      <c r="A1113" s="8">
        <f>[1]!tbl_gk[[#This Row],[ID]]</f>
        <v>242864</v>
      </c>
      <c r="B1113" s="2" cm="1">
        <f t="array" ref="B1113">[1]!table_weight[ValueEUR]*(('F+ , F-'!B$2-[1]!tbl_gk[[#This Row],[ValueEUR]])/('F+ , F-'!B$2-'F+ , F-'!B$3))</f>
        <v>5.2781669378639128E-5</v>
      </c>
      <c r="C1113" s="2" cm="1">
        <f t="array" ref="C1113">[1]!table_weight[WageEUR]*(('F+ , F-'!C$2-[1]!tbl_gk[[#This Row],[WageEUR]])/('F+ , F-'!C$2-'F+ , F-'!C$3))</f>
        <v>0</v>
      </c>
      <c r="D1113" s="2" cm="1">
        <f t="array" ref="D1113">[1]!table_weight[Crossing]*(('F+ , F-'!D$2-[1]!tbl_gk[[#This Row],[Crossing]])/('F+ , F-'!D$2-'F+ , F-'!D$3))</f>
        <v>3.3625286215233793E-2</v>
      </c>
      <c r="E1113" s="2" cm="1">
        <f t="array" ref="E1113">[1]!table_weight[Finishing]*(('F+ , F-'!E$2-[1]!tbl_gk[[#This Row],[Finishing]])/('F+ , F-'!E$2-'F+ , F-'!E$3))</f>
        <v>1.8966763005780131E-2</v>
      </c>
      <c r="F1113" s="2" cm="1">
        <f t="array" ref="F1113">[1]!table_weight[HeadingAccuracy]*(('F+ , F-'!F$2-[1]!tbl_gk[[#This Row],[HeadingAccuracy]])/('F+ , F-'!F$2-'F+ , F-'!F$3))</f>
        <v>1.08567917583827E-2</v>
      </c>
      <c r="G1113" s="2" cm="1">
        <f t="array" ref="G1113">[1]!table_weight[ShortPassing]*(('F+ , F-'!G$2-[1]!tbl_gk[[#This Row],[ShortPassing]])/('F+ , F-'!G$2-'F+ , F-'!G$3))</f>
        <v>6.047264524054153E-2</v>
      </c>
      <c r="H1113" s="2" cm="1">
        <f t="array" ref="H1113">[1]!table_weight[Volleys]*(('F+ , F-'!H$2-[1]!tbl_gk[[#This Row],[Volleys]])/('F+ , F-'!H$2-'F+ , F-'!H$3))</f>
        <v>1.9675665665797848E-3</v>
      </c>
      <c r="I1113" s="2" cm="1">
        <f t="array" ref="I1113">[1]!table_weight[Dribbling]*(('F+ , F-'!I$2-[1]!tbl_gk[[#This Row],[Dribbling]])/('F+ , F-'!I$2-'F+ , F-'!I$3))</f>
        <v>1.7601807988178481E-2</v>
      </c>
      <c r="J1113" s="2" cm="1">
        <f t="array" ref="J1113">[1]!table_weight[Curve]*(('F+ , F-'!J$2-[1]!tbl_gk[[#This Row],[Curve]])/('F+ , F-'!J$2-'F+ , F-'!J$3))</f>
        <v>9.295879390190295E-3</v>
      </c>
      <c r="K1113" s="2" cm="1">
        <f t="array" ref="K1113">[1]!table_weight[FKAccuracy]*(('F+ , F-'!K$2-[1]!tbl_gk[[#This Row],[FKAccuracy]])/('F+ , F-'!K$2-'F+ , F-'!K$3))</f>
        <v>9.1268634012777444E-3</v>
      </c>
      <c r="L1113" s="2" cm="1">
        <f t="array" ref="L1113">[1]!table_weight[LongPassing]*(('F+ , F-'!L$2-[1]!tbl_gk[[#This Row],[LongPassing]])/('F+ , F-'!L$2-'F+ , F-'!L$3))</f>
        <v>2.4905508603486726E-2</v>
      </c>
      <c r="M1113" s="2" cm="1">
        <f t="array" ref="M1113">[1]!table_weight[BallControl]*(('F+ , F-'!M$2-[1]!tbl_gk[[#This Row],[BallControl]])/('F+ , F-'!M$2-'F+ , F-'!M$3))</f>
        <v>1.3472988830457604E-2</v>
      </c>
      <c r="N1113" s="2" cm="1">
        <f t="array" ref="N1113">[1]!table_weight[Acceleration]*(('F+ , F-'!N$2-[1]!tbl_gk[[#This Row],[Acceleration]])/('F+ , F-'!N$2-'F+ , F-'!N$3))</f>
        <v>9.4704629646199696E-3</v>
      </c>
      <c r="O1113" s="2" cm="1">
        <f t="array" ref="O1113">[1]!table_weight[SprintSpeed]*(('F+ , F-'!O$2-[1]!tbl_gk[[#This Row],[SprintSpeed]])/('F+ , F-'!O$2-'F+ , F-'!O$3))</f>
        <v>9.838758746577414E-3</v>
      </c>
      <c r="P1113" s="2" cm="1">
        <f t="array" ref="P1113">[1]!table_weight[Agility]*(('F+ , F-'!P$2-[1]!tbl_gk[[#This Row],[Agility]])/('F+ , F-'!P$2-'F+ , F-'!P$3))</f>
        <v>4.4464206313917145E-3</v>
      </c>
      <c r="Q1113" s="2" cm="1">
        <f t="array" ref="Q1113">[1]!table_weight[Reactions]*(('F+ , F-'!Q$2-[1]!tbl_gk[[#This Row],[Reactions]])/('F+ , F-'!Q$2-'F+ , F-'!Q$3))</f>
        <v>2.5782100003609409E-3</v>
      </c>
      <c r="R1113" s="2" cm="1">
        <f t="array" ref="R1113">[1]!table_weight[Balance]*(('F+ , F-'!R$2-[1]!tbl_gk[[#This Row],[Balance]])/('F+ , F-'!R$2-'F+ , F-'!R$3))</f>
        <v>1.5521876532785257E-3</v>
      </c>
      <c r="S1113" s="2" cm="1">
        <f t="array" ref="S1113">[1]!table_weight[ShotPower]*(('F+ , F-'!S$2-[1]!tbl_gk[[#This Row],[ShotPower]])/('F+ , F-'!S$2-'F+ , F-'!S$3))</f>
        <v>9.3494698256990638E-3</v>
      </c>
      <c r="T1113" s="2" cm="1">
        <f t="array" ref="T1113">[1]!table_weight[Jumping]*(('F+ , F-'!T$2-[1]!tbl_gk[[#This Row],[Jumping]])/('F+ , F-'!T$2-'F+ , F-'!T$3))</f>
        <v>1.9750336123732751E-3</v>
      </c>
      <c r="U1113" s="2" cm="1">
        <f t="array" ref="U1113">[1]!table_weight[Stamina]*(('F+ , F-'!U$2-[1]!tbl_gk[[#This Row],[Stamina]])/('F+ , F-'!U$2-'F+ , F-'!U$3))</f>
        <v>1.975033612373275E-2</v>
      </c>
      <c r="V1113" s="2" cm="1">
        <f t="array" ref="V1113">[1]!table_weight[Strength]*(('F+ , F-'!V$2-[1]!tbl_gk[[#This Row],[Strength]])/('F+ , F-'!V$2-'F+ , F-'!V$3))</f>
        <v>3.6380691613426559E-2</v>
      </c>
      <c r="W1113" s="2" cm="1">
        <f t="array" ref="W1113">[1]!table_weight[LongShots]*(('F+ , F-'!W$2-[1]!tbl_gk[[#This Row],[LongShots]])/('F+ , F-'!W$2-'F+ , F-'!W$3))</f>
        <v>1.0388299806332293E-2</v>
      </c>
      <c r="X1113" s="2" cm="1">
        <f t="array" ref="X1113">[1]!table_weight[Aggression]*(('F+ , F-'!X$2-[1]!tbl_gk[[#This Row],[Aggression]])/('F+ , F-'!X$2-'F+ , F-'!X$3))</f>
        <v>1.5211439002129575E-2</v>
      </c>
      <c r="Y1113" s="2" cm="1">
        <f t="array" ref="Y1113">[1]!table_weight[Interceptions]*(('F+ , F-'!Y$2-[1]!tbl_gk[[#This Row],[Interceptions]])/('F+ , F-'!Y$2-'F+ , F-'!Y$3))</f>
        <v>2.4931919535197796E-2</v>
      </c>
      <c r="Z1113" s="2" cm="1">
        <f t="array" ref="Z1113">[1]!table_weight[Positioning]*(('F+ , F-'!Z$2-[1]!tbl_gk[[#This Row],[Positioning]])/('F+ , F-'!Z$2-'F+ , F-'!Z$3))</f>
        <v>1.7746678835817667E-3</v>
      </c>
      <c r="AA1113" s="2" cm="1">
        <f t="array" ref="AA1113">[1]!table_weight[Vision]*(('F+ , F-'!AA$2-[1]!tbl_gk[[#This Row],[Vision]])/('F+ , F-'!AA$2-'F+ , F-'!AA$3))</f>
        <v>2.9814420444173963E-2</v>
      </c>
      <c r="AB1113" s="2" cm="1">
        <f t="array" ref="AB1113">[1]!table_weight[Penalties]*(('F+ , F-'!AB$2-[1]!tbl_gk[[#This Row],[Penalties]])/('F+ , F-'!AB$2-'F+ , F-'!AB$3))</f>
        <v>2.5054134827036706E-3</v>
      </c>
      <c r="AC1113" s="2" cm="1">
        <f t="array" ref="AC1113">[1]!table_weight[Composure]*(('F+ , F-'!AC$2-[1]!tbl_gk[[#This Row],[Composure]])/('F+ , F-'!AC$2-'F+ , F-'!AC$3))</f>
        <v>2.4551796284138926E-3</v>
      </c>
      <c r="AD1113" s="2" cm="1">
        <f t="array" ref="AD1113">[1]!table_weight[Marking]*(('F+ , F-'!AD$2-[1]!tbl_gk[[#This Row],[Marking]])/('F+ , F-'!AD$2-'F+ , F-'!AD$3))</f>
        <v>1.8929790758205733E-2</v>
      </c>
      <c r="AE1113" s="2" cm="1">
        <f t="array" ref="AE1113">[1]!table_weight[StandingTackle]*(('F+ , F-'!AE$2-[1]!tbl_gk[[#This Row],[StandingTackle]])/('F+ , F-'!AE$2-'F+ , F-'!AE$3))</f>
        <v>2.9141914719869356E-2</v>
      </c>
      <c r="AF1113" s="2" cm="1">
        <f t="array" ref="AF1113">[1]!table_weight[SlidingTackle]*(('F+ , F-'!AF$2-[1]!tbl_gk[[#This Row],[SlidingTackle]])/('F+ , F-'!AF$2-'F+ , F-'!AF$3))</f>
        <v>8.9667429907290316E-3</v>
      </c>
      <c r="AG1113" s="2" cm="1">
        <f t="array" ref="AG1113">[1]!table_weight[GKDiving]*(('F+ , F-'!AG$2-[1]!tbl_gk[[#This Row],[GKDiving]])/('F+ , F-'!AG$2-'F+ , F-'!AG$3))</f>
        <v>5.6367888652266468E-2</v>
      </c>
      <c r="AH1113" s="2" cm="1">
        <f t="array" ref="AH1113">[1]!table_weight[GKHandling]*(('F+ , F-'!AH$2-[1]!tbl_gk[[#This Row],[GKHandling]])/('F+ , F-'!AH$2-'F+ , F-'!AH$3))</f>
        <v>6.5948201743363147E-2</v>
      </c>
      <c r="AI1113" s="2" cm="1">
        <f t="array" ref="AI1113">[1]!table_weight[GKKicking]*(('F+ , F-'!AI$2-[1]!tbl_gk[[#This Row],[GKKicking]])/('F+ , F-'!AI$2-'F+ , F-'!AI$3))</f>
        <v>4.2932765439610554E-2</v>
      </c>
      <c r="AJ1113" s="2" cm="1">
        <f t="array" ref="AJ1113">[1]!table_weight[GKPositioning]*(('F+ , F-'!AJ$2-[1]!tbl_gk[[#This Row],[GKPositioning]])/('F+ , F-'!AJ$2-'F+ , F-'!AJ$3))</f>
        <v>2.5858276192927833E-2</v>
      </c>
      <c r="AK1113" s="2" cm="1">
        <f t="array" ref="AK1113">[1]!table_weight[GKReflexes]*(('F+ , F-'!AK$2-[1]!tbl_gk[[#This Row],[GKReflexes]])/('F+ , F-'!AK$2-'F+ , F-'!AK$3))</f>
        <v>6.012574789575089E-2</v>
      </c>
    </row>
    <row r="1114" spans="1:37" x14ac:dyDescent="0.55000000000000004">
      <c r="A1114" s="7">
        <f>[1]!tbl_gk[[#This Row],[ID]]</f>
        <v>242879</v>
      </c>
      <c r="B1114" s="1" cm="1">
        <f t="array" ref="B1114">[1]!table_weight[ValueEUR]*(('F+ , F-'!B$2-[1]!tbl_gk[[#This Row],[ValueEUR]])/('F+ , F-'!B$2-'F+ , F-'!B$3))</f>
        <v>1.0466821103097385E-3</v>
      </c>
      <c r="C1114" s="1" cm="1">
        <f t="array" ref="C1114">[1]!table_weight[WageEUR]*(('F+ , F-'!C$2-[1]!tbl_gk[[#This Row],[WageEUR]])/('F+ , F-'!C$2-'F+ , F-'!C$3))</f>
        <v>7.0417683556952691E-4</v>
      </c>
      <c r="D1114" s="1" cm="1">
        <f t="array" ref="D1114">[1]!table_weight[Crossing]*(('F+ , F-'!D$2-[1]!tbl_gk[[#This Row],[Crossing]])/('F+ , F-'!D$2-'F+ , F-'!D$3))</f>
        <v>3.6987814836757178E-2</v>
      </c>
      <c r="E1114" s="1" cm="1">
        <f t="array" ref="E1114">[1]!table_weight[Finishing]*(('F+ , F-'!E$2-[1]!tbl_gk[[#This Row],[Finishing]])/('F+ , F-'!E$2-'F+ , F-'!E$3))</f>
        <v>2.3958016428353851E-2</v>
      </c>
      <c r="F1114" s="1" cm="1">
        <f t="array" ref="F1114">[1]!table_weight[HeadingAccuracy]*(('F+ , F-'!F$2-[1]!tbl_gk[[#This Row],[HeadingAccuracy]])/('F+ , F-'!F$2-'F+ , F-'!F$3))</f>
        <v>1.294463632730245E-2</v>
      </c>
      <c r="G1114" s="1" cm="1">
        <f t="array" ref="G1114">[1]!table_weight[ShortPassing]*(('F+ , F-'!G$2-[1]!tbl_gk[[#This Row],[ShortPassing]])/('F+ , F-'!G$2-'F+ , F-'!G$3))</f>
        <v>5.3440942305594832E-2</v>
      </c>
      <c r="H1114" s="1" cm="1">
        <f t="array" ref="H1114">[1]!table_weight[Volleys]*(('F+ , F-'!H$2-[1]!tbl_gk[[#This Row],[Volleys]])/('F+ , F-'!H$2-'F+ , F-'!H$3))</f>
        <v>2.5462626155738394E-3</v>
      </c>
      <c r="I1114" s="1" cm="1">
        <f t="array" ref="I1114">[1]!table_weight[Dribbling]*(('F+ , F-'!I$2-[1]!tbl_gk[[#This Row],[Dribbling]])/('F+ , F-'!I$2-'F+ , F-'!I$3))</f>
        <v>8.8009039940892403E-3</v>
      </c>
      <c r="J1114" s="1" cm="1">
        <f t="array" ref="J1114">[1]!table_weight[Curve]*(('F+ , F-'!J$2-[1]!tbl_gk[[#This Row],[Curve]])/('F+ , F-'!J$2-'F+ , F-'!J$3))</f>
        <v>9.9719433458404991E-3</v>
      </c>
      <c r="K1114" s="1" cm="1">
        <f t="array" ref="K1114">[1]!table_weight[FKAccuracy]*(('F+ , F-'!K$2-[1]!tbl_gk[[#This Row],[FKAccuracy]])/('F+ , F-'!K$2-'F+ , F-'!K$3))</f>
        <v>1.0039549741405519E-2</v>
      </c>
      <c r="L1114" s="1" cm="1">
        <f t="array" ref="L1114">[1]!table_weight[LongPassing]*(('F+ , F-'!L$2-[1]!tbl_gk[[#This Row],[LongPassing]])/('F+ , F-'!L$2-'F+ , F-'!L$3))</f>
        <v>1.7866995302501344E-2</v>
      </c>
      <c r="M1114" s="1" cm="1">
        <f t="array" ref="M1114">[1]!table_weight[BallControl]*(('F+ , F-'!M$2-[1]!tbl_gk[[#This Row],[BallControl]])/('F+ , F-'!M$2-'F+ , F-'!M$3))</f>
        <v>8.692250858359743E-3</v>
      </c>
      <c r="N1114" s="1" cm="1">
        <f t="array" ref="N1114">[1]!table_weight[Acceleration]*(('F+ , F-'!N$2-[1]!tbl_gk[[#This Row],[Acceleration]])/('F+ , F-'!N$2-'F+ , F-'!N$3))</f>
        <v>5.637180336083316E-3</v>
      </c>
      <c r="O1114" s="1" cm="1">
        <f t="array" ref="O1114">[1]!table_weight[SprintSpeed]*(('F+ , F-'!O$2-[1]!tbl_gk[[#This Row],[SprintSpeed]])/('F+ , F-'!O$2-'F+ , F-'!O$3))</f>
        <v>7.3087922117432225E-3</v>
      </c>
      <c r="P1114" s="1" cm="1">
        <f t="array" ref="P1114">[1]!table_weight[Agility]*(('F+ , F-'!P$2-[1]!tbl_gk[[#This Row],[Agility]])/('F+ , F-'!P$2-'F+ , F-'!P$3))</f>
        <v>2.8082656619316097E-3</v>
      </c>
      <c r="Q1114" s="1" cm="1">
        <f t="array" ref="Q1114">[1]!table_weight[Reactions]*(('F+ , F-'!Q$2-[1]!tbl_gk[[#This Row],[Reactions]])/('F+ , F-'!Q$2-'F+ , F-'!Q$3))</f>
        <v>1.0828482001515951E-3</v>
      </c>
      <c r="R1114" s="1" cm="1">
        <f t="array" ref="R1114">[1]!table_weight[Balance]*(('F+ , F-'!R$2-[1]!tbl_gk[[#This Row],[Balance]])/('F+ , F-'!R$2-'F+ , F-'!R$3))</f>
        <v>1.3038376287539614E-3</v>
      </c>
      <c r="S1114" s="1" cm="1">
        <f t="array" ref="S1114">[1]!table_weight[ShotPower]*(('F+ , F-'!S$2-[1]!tbl_gk[[#This Row],[ShotPower]])/('F+ , F-'!S$2-'F+ , F-'!S$3))</f>
        <v>5.4538573983244545E-3</v>
      </c>
      <c r="T1114" s="1" cm="1">
        <f t="array" ref="T1114">[1]!table_weight[Jumping]*(('F+ , F-'!T$2-[1]!tbl_gk[[#This Row],[Jumping]])/('F+ , F-'!T$2-'F+ , F-'!T$3))</f>
        <v>2.0609046389982004E-3</v>
      </c>
      <c r="U1114" s="1" cm="1">
        <f t="array" ref="U1114">[1]!table_weight[Stamina]*(('F+ , F-'!U$2-[1]!tbl_gk[[#This Row],[Stamina]])/('F+ , F-'!U$2-'F+ , F-'!U$3))</f>
        <v>1.1163233461240251E-2</v>
      </c>
      <c r="V1114" s="1" cm="1">
        <f t="array" ref="V1114">[1]!table_weight[Strength]*(('F+ , F-'!V$2-[1]!tbl_gk[[#This Row],[Strength]])/('F+ , F-'!V$2-'F+ , F-'!V$3))</f>
        <v>2.2183348544772292E-2</v>
      </c>
      <c r="W1114" s="1" cm="1">
        <f t="array" ref="W1114">[1]!table_weight[LongShots]*(('F+ , F-'!W$2-[1]!tbl_gk[[#This Row],[LongShots]])/('F+ , F-'!W$2-'F+ , F-'!W$3))</f>
        <v>1.0388299806332293E-2</v>
      </c>
      <c r="X1114" s="1" cm="1">
        <f t="array" ref="X1114">[1]!table_weight[Aggression]*(('F+ , F-'!X$2-[1]!tbl_gk[[#This Row],[Aggression]])/('F+ , F-'!X$2-'F+ , F-'!X$3))</f>
        <v>1.8862184362640672E-2</v>
      </c>
      <c r="Y1114" s="1" cm="1">
        <f t="array" ref="Y1114">[1]!table_weight[Interceptions]*(('F+ , F-'!Y$2-[1]!tbl_gk[[#This Row],[Interceptions]])/('F+ , F-'!Y$2-'F+ , F-'!Y$3))</f>
        <v>2.2854259573931314E-2</v>
      </c>
      <c r="Z1114" s="1" cm="1">
        <f t="array" ref="Z1114">[1]!table_weight[Positioning]*(('F+ , F-'!Z$2-[1]!tbl_gk[[#This Row],[Positioning]])/('F+ , F-'!Z$2-'F+ , F-'!Z$3))</f>
        <v>2.2183348544772088E-3</v>
      </c>
      <c r="AA1114" s="1" cm="1">
        <f t="array" ref="AA1114">[1]!table_weight[Vision]*(('F+ , F-'!AA$2-[1]!tbl_gk[[#This Row],[Vision]])/('F+ , F-'!AA$2-'F+ , F-'!AA$3))</f>
        <v>2.1296014602981403E-2</v>
      </c>
      <c r="AB1114" s="1" cm="1">
        <f t="array" ref="AB1114">[1]!table_weight[Penalties]*(('F+ , F-'!AB$2-[1]!tbl_gk[[#This Row],[Penalties]])/('F+ , F-'!AB$2-'F+ , F-'!AB$3))</f>
        <v>2.3096780543674466E-3</v>
      </c>
      <c r="AC1114" s="1" cm="1">
        <f t="array" ref="AC1114">[1]!table_weight[Composure]*(('F+ , F-'!AC$2-[1]!tbl_gk[[#This Row],[Composure]])/('F+ , F-'!AC$2-'F+ , F-'!AC$3))</f>
        <v>9.6072246329239263E-4</v>
      </c>
      <c r="AD1114" s="1" cm="1">
        <f t="array" ref="AD1114">[1]!table_weight[Marking]*(('F+ , F-'!AD$2-[1]!tbl_gk[[#This Row],[Marking]])/('F+ , F-'!AD$2-'F+ , F-'!AD$3))</f>
        <v>2.9972168700492414E-2</v>
      </c>
      <c r="AE1114" s="1" cm="1">
        <f t="array" ref="AE1114">[1]!table_weight[StandingTackle]*(('F+ , F-'!AE$2-[1]!tbl_gk[[#This Row],[StandingTackle]])/('F+ , F-'!AE$2-'F+ , F-'!AE$3))</f>
        <v>3.362528621523387E-2</v>
      </c>
      <c r="AF1114" s="1" cm="1">
        <f t="array" ref="AF1114">[1]!table_weight[SlidingTackle]*(('F+ , F-'!AF$2-[1]!tbl_gk[[#This Row],[SlidingTackle]])/('F+ , F-'!AF$2-'F+ , F-'!AF$3))</f>
        <v>9.7139715732897855E-3</v>
      </c>
      <c r="AG1114" s="1" cm="1">
        <f t="array" ref="AG1114">[1]!table_weight[GKDiving]*(('F+ , F-'!AG$2-[1]!tbl_gk[[#This Row],[GKDiving]])/('F+ , F-'!AG$2-'F+ , F-'!AG$3))</f>
        <v>2.9038003245106969E-2</v>
      </c>
      <c r="AH1114" s="1" cm="1">
        <f t="array" ref="AH1114">[1]!table_weight[GKHandling]*(('F+ , F-'!AH$2-[1]!tbl_gk[[#This Row],[GKHandling]])/('F+ , F-'!AH$2-'F+ , F-'!AH$3))</f>
        <v>3.5647676618034127E-2</v>
      </c>
      <c r="AI1114" s="1" cm="1">
        <f t="array" ref="AI1114">[1]!table_weight[GKKicking]*(('F+ , F-'!AI$2-[1]!tbl_gk[[#This Row],[GKKicking]])/('F+ , F-'!AI$2-'F+ , F-'!AI$3))</f>
        <v>2.5044113173106158E-2</v>
      </c>
      <c r="AJ1114" s="1" cm="1">
        <f t="array" ref="AJ1114">[1]!table_weight[GKPositioning]*(('F+ , F-'!AJ$2-[1]!tbl_gk[[#This Row],[GKPositioning]])/('F+ , F-'!AJ$2-'F+ , F-'!AJ$3))</f>
        <v>1.7659310570779983E-2</v>
      </c>
      <c r="AK1114" s="1" cm="1">
        <f t="array" ref="AK1114">[1]!table_weight[GKReflexes]*(('F+ , F-'!AK$2-[1]!tbl_gk[[#This Row],[GKReflexes]])/('F+ , F-'!AK$2-'F+ , F-'!AK$3))</f>
        <v>3.0973870128114096E-2</v>
      </c>
    </row>
    <row r="1115" spans="1:37" x14ac:dyDescent="0.55000000000000004">
      <c r="A1115" s="8">
        <f>[1]!tbl_gk[[#This Row],[ID]]</f>
        <v>242934</v>
      </c>
      <c r="B1115" s="2" cm="1">
        <f t="array" ref="B1115">[1]!table_weight[ValueEUR]*(('F+ , F-'!B$2-[1]!tbl_gk[[#This Row],[ValueEUR]])/('F+ , F-'!B$2-'F+ , F-'!B$3))</f>
        <v>4.6021911721374819E-4</v>
      </c>
      <c r="C1115" s="2" cm="1">
        <f t="array" ref="C1115">[1]!table_weight[WageEUR]*(('F+ , F-'!C$2-[1]!tbl_gk[[#This Row],[WageEUR]])/('F+ , F-'!C$2-'F+ , F-'!C$3))</f>
        <v>0</v>
      </c>
      <c r="D1115" s="2" cm="1">
        <f t="array" ref="D1115">[1]!table_weight[Crossing]*(('F+ , F-'!D$2-[1]!tbl_gk[[#This Row],[Crossing]])/('F+ , F-'!D$2-'F+ , F-'!D$3))</f>
        <v>3.0262757593710415E-2</v>
      </c>
      <c r="E1115" s="2" cm="1">
        <f t="array" ref="E1115">[1]!table_weight[Finishing]*(('F+ , F-'!E$2-[1]!tbl_gk[[#This Row],[Finishing]])/('F+ , F-'!E$2-'F+ , F-'!E$3))</f>
        <v>6.9877547916032071E-3</v>
      </c>
      <c r="F1115" s="2" cm="1">
        <f t="array" ref="F1115">[1]!table_weight[HeadingAccuracy]*(('F+ , F-'!F$2-[1]!tbl_gk[[#This Row],[HeadingAccuracy]])/('F+ , F-'!F$2-'F+ , F-'!F$3))</f>
        <v>3.7581202240555504E-3</v>
      </c>
      <c r="G1115" s="2" cm="1">
        <f t="array" ref="G1115">[1]!table_weight[ShortPassing]*(('F+ , F-'!G$2-[1]!tbl_gk[[#This Row],[ShortPassing]])/('F+ , F-'!G$2-'F+ , F-'!G$3))</f>
        <v>7.0317029349466894E-3</v>
      </c>
      <c r="H1115" s="2" cm="1">
        <f t="array" ref="H1115">[1]!table_weight[Volleys]*(('F+ , F-'!H$2-[1]!tbl_gk[[#This Row],[Volleys]])/('F+ , F-'!H$2-'F+ , F-'!H$3))</f>
        <v>2.0833057763785961E-3</v>
      </c>
      <c r="I1115" s="2" cm="1">
        <f t="array" ref="I1115">[1]!table_weight[Dribbling]*(('F+ , F-'!I$2-[1]!tbl_gk[[#This Row],[Dribbling]])/('F+ , F-'!I$2-'F+ , F-'!I$3))</f>
        <v>8.8009039940892403E-3</v>
      </c>
      <c r="J1115" s="2" cm="1">
        <f t="array" ref="J1115">[1]!table_weight[Curve]*(('F+ , F-'!J$2-[1]!tbl_gk[[#This Row],[Curve]])/('F+ , F-'!J$2-'F+ , F-'!J$3))</f>
        <v>7.774735489977337E-3</v>
      </c>
      <c r="K1115" s="2" cm="1">
        <f t="array" ref="K1115">[1]!table_weight[FKAccuracy]*(('F+ , F-'!K$2-[1]!tbl_gk[[#This Row],[FKAccuracy]])/('F+ , F-'!K$2-'F+ , F-'!K$3))</f>
        <v>5.4761180407666456E-3</v>
      </c>
      <c r="L1115" s="2" cm="1">
        <f t="array" ref="L1115">[1]!table_weight[LongPassing]*(('F+ , F-'!L$2-[1]!tbl_gk[[#This Row],[LongPassing]])/('F+ , F-'!L$2-'F+ , F-'!L$3))</f>
        <v>7.0385133009853787E-3</v>
      </c>
      <c r="M1115" s="2" cm="1">
        <f t="array" ref="M1115">[1]!table_weight[BallControl]*(('F+ , F-'!M$2-[1]!tbl_gk[[#This Row],[BallControl]])/('F+ , F-'!M$2-'F+ , F-'!M$3))</f>
        <v>1.1299926115867666E-2</v>
      </c>
      <c r="N1115" s="2" cm="1">
        <f t="array" ref="N1115">[1]!table_weight[Acceleration]*(('F+ , F-'!N$2-[1]!tbl_gk[[#This Row],[Acceleration]])/('F+ , F-'!N$2-'F+ , F-'!N$3))</f>
        <v>3.156820988206657E-3</v>
      </c>
      <c r="O1115" s="2" cm="1">
        <f t="array" ref="O1115">[1]!table_weight[SprintSpeed]*(('F+ , F-'!O$2-[1]!tbl_gk[[#This Row],[SprintSpeed]])/('F+ , F-'!O$2-'F+ , F-'!O$3))</f>
        <v>4.2166108913903209E-3</v>
      </c>
      <c r="P1115" s="2" cm="1">
        <f t="array" ref="P1115">[1]!table_weight[Agility]*(('F+ , F-'!P$2-[1]!tbl_gk[[#This Row],[Agility]])/('F+ , F-'!P$2-'F+ , F-'!P$3))</f>
        <v>4.5634317006388652E-3</v>
      </c>
      <c r="Q1115" s="2" cm="1">
        <f t="array" ref="Q1115">[1]!table_weight[Reactions]*(('F+ , F-'!Q$2-[1]!tbl_gk[[#This Row],[Reactions]])/('F+ , F-'!Q$2-'F+ , F-'!Q$3))</f>
        <v>1.4953618002093458E-3</v>
      </c>
      <c r="R1115" s="2" cm="1">
        <f t="array" ref="R1115">[1]!table_weight[Balance]*(('F+ , F-'!R$2-[1]!tbl_gk[[#This Row],[Balance]])/('F+ , F-'!R$2-'F+ , F-'!R$3))</f>
        <v>1.0554876042293973E-3</v>
      </c>
      <c r="S1115" s="2" cm="1">
        <f t="array" ref="S1115">[1]!table_weight[ShotPower]*(('F+ , F-'!S$2-[1]!tbl_gk[[#This Row],[ShotPower]])/('F+ , F-'!S$2-'F+ , F-'!S$3))</f>
        <v>4.93444240800784E-3</v>
      </c>
      <c r="T1115" s="2" cm="1">
        <f t="array" ref="T1115">[1]!table_weight[Jumping]*(('F+ , F-'!T$2-[1]!tbl_gk[[#This Row],[Jumping]])/('F+ , F-'!T$2-'F+ , F-'!T$3))</f>
        <v>1.8891625857483504E-3</v>
      </c>
      <c r="U1115" s="2" cm="1">
        <f t="array" ref="U1115">[1]!table_weight[Stamina]*(('F+ , F-'!U$2-[1]!tbl_gk[[#This Row],[Stamina]])/('F+ , F-'!U$2-'F+ , F-'!U$3))</f>
        <v>8.5871026624924993E-3</v>
      </c>
      <c r="V1115" s="2" cm="1">
        <f t="array" ref="V1115">[1]!table_weight[Strength]*(('F+ , F-'!V$2-[1]!tbl_gk[[#This Row],[Strength]])/('F+ , F-'!V$2-'F+ , F-'!V$3))</f>
        <v>3.0169354020890316E-2</v>
      </c>
      <c r="W1115" s="2" cm="1">
        <f t="array" ref="W1115">[1]!table_weight[LongShots]*(('F+ , F-'!W$2-[1]!tbl_gk[[#This Row],[LongShots]])/('F+ , F-'!W$2-'F+ , F-'!W$3))</f>
        <v>7.271809864432606E-3</v>
      </c>
      <c r="X1115" s="2" cm="1">
        <f t="array" ref="X1115">[1]!table_weight[Aggression]*(('F+ , F-'!X$2-[1]!tbl_gk[[#This Row],[Aggression]])/('F+ , F-'!X$2-'F+ , F-'!X$3))</f>
        <v>6.0845756008518293E-3</v>
      </c>
      <c r="Y1115" s="2" cm="1">
        <f t="array" ref="Y1115">[1]!table_weight[Interceptions]*(('F+ , F-'!Y$2-[1]!tbl_gk[[#This Row],[Interceptions]])/('F+ , F-'!Y$2-'F+ , F-'!Y$3))</f>
        <v>2.2161706253509151E-2</v>
      </c>
      <c r="Z1115" s="2" cm="1">
        <f t="array" ref="Z1115">[1]!table_weight[Positioning]*(('F+ , F-'!Z$2-[1]!tbl_gk[[#This Row],[Positioning]])/('F+ , F-'!Z$2-'F+ , F-'!Z$3))</f>
        <v>1.7746678835817667E-3</v>
      </c>
      <c r="AA1115" s="2" cm="1">
        <f t="array" ref="AA1115">[1]!table_weight[Vision]*(('F+ , F-'!AA$2-[1]!tbl_gk[[#This Row],[Vision]])/('F+ , F-'!AA$2-'F+ , F-'!AA$3))</f>
        <v>2.1296014602981403E-2</v>
      </c>
      <c r="AB1115" s="2" cm="1">
        <f t="array" ref="AB1115">[1]!table_weight[Penalties]*(('F+ , F-'!AB$2-[1]!tbl_gk[[#This Row],[Penalties]])/('F+ , F-'!AB$2-'F+ , F-'!AB$3))</f>
        <v>1.8399130263605083E-3</v>
      </c>
      <c r="AC1115" s="2" cm="1">
        <f t="array" ref="AC1115">[1]!table_weight[Composure]*(('F+ , F-'!AC$2-[1]!tbl_gk[[#This Row],[Composure]])/('F+ , F-'!AC$2-'F+ , F-'!AC$3))</f>
        <v>1.0140959334753034E-3</v>
      </c>
      <c r="AD1115" s="2" cm="1">
        <f t="array" ref="AD1115">[1]!table_weight[Marking]*(('F+ , F-'!AD$2-[1]!tbl_gk[[#This Row],[Marking]])/('F+ , F-'!AD$2-'F+ , F-'!AD$3))</f>
        <v>2.2084755884573357E-2</v>
      </c>
      <c r="AE1115" s="2" cm="1">
        <f t="array" ref="AE1115">[1]!table_weight[StandingTackle]*(('F+ , F-'!AE$2-[1]!tbl_gk[[#This Row],[StandingTackle]])/('F+ , F-'!AE$2-'F+ , F-'!AE$3))</f>
        <v>4.4833714953645158E-3</v>
      </c>
      <c r="AF1115" s="2" cm="1">
        <f t="array" ref="AF1115">[1]!table_weight[SlidingTackle]*(('F+ , F-'!AF$2-[1]!tbl_gk[[#This Row],[SlidingTackle]])/('F+ , F-'!AF$2-'F+ , F-'!AF$3))</f>
        <v>2.2416857476822579E-3</v>
      </c>
      <c r="AG1115" s="2" cm="1">
        <f t="array" ref="AG1115">[1]!table_weight[GKDiving]*(('F+ , F-'!AG$2-[1]!tbl_gk[[#This Row],[GKDiving]])/('F+ , F-'!AG$2-'F+ , F-'!AG$3))</f>
        <v>3.9286710272791778E-2</v>
      </c>
      <c r="AH1115" s="2" cm="1">
        <f t="array" ref="AH1115">[1]!table_weight[GKHandling]*(('F+ , F-'!AH$2-[1]!tbl_gk[[#This Row],[GKHandling]])/('F+ , F-'!AH$2-'F+ , F-'!AH$3))</f>
        <v>3.386529278713242E-2</v>
      </c>
      <c r="AI1115" s="2" cm="1">
        <f t="array" ref="AI1115">[1]!table_weight[GKKicking]*(('F+ , F-'!AI$2-[1]!tbl_gk[[#This Row],[GKKicking]])/('F+ , F-'!AI$2-'F+ , F-'!AI$3))</f>
        <v>2.2360815333130498E-2</v>
      </c>
      <c r="AJ1115" s="2" cm="1">
        <f t="array" ref="AJ1115">[1]!table_weight[GKPositioning]*(('F+ , F-'!AJ$2-[1]!tbl_gk[[#This Row],[GKPositioning]])/('F+ , F-'!AJ$2-'F+ , F-'!AJ$3))</f>
        <v>1.3875172591327129E-2</v>
      </c>
      <c r="AK1115" s="2" cm="1">
        <f t="array" ref="AK1115">[1]!table_weight[GKReflexes]*(('F+ , F-'!AK$2-[1]!tbl_gk[[#This Row],[GKReflexes]])/('F+ , F-'!AK$2-'F+ , F-'!AK$3))</f>
        <v>2.9151877767636801E-2</v>
      </c>
    </row>
    <row r="1116" spans="1:37" x14ac:dyDescent="0.55000000000000004">
      <c r="A1116" s="7">
        <f>[1]!tbl_gk[[#This Row],[ID]]</f>
        <v>242948</v>
      </c>
      <c r="B1116" s="1" cm="1">
        <f t="array" ref="B1116">[1]!table_weight[ValueEUR]*(('F+ , F-'!B$2-[1]!tbl_gk[[#This Row],[ValueEUR]])/('F+ , F-'!B$2-'F+ , F-'!B$3))</f>
        <v>2.8273689561890902E-4</v>
      </c>
      <c r="C1116" s="1" cm="1">
        <f t="array" ref="C1116">[1]!table_weight[WageEUR]*(('F+ , F-'!C$2-[1]!tbl_gk[[#This Row],[WageEUR]])/('F+ , F-'!C$2-'F+ , F-'!C$3))</f>
        <v>0</v>
      </c>
      <c r="D1116" s="1" cm="1">
        <f t="array" ref="D1116">[1]!table_weight[Crossing]*(('F+ , F-'!D$2-[1]!tbl_gk[[#This Row],[Crossing]])/('F+ , F-'!D$2-'F+ , F-'!D$3))</f>
        <v>3.5866971962916043E-2</v>
      </c>
      <c r="E1116" s="1" cm="1">
        <f t="array" ref="E1116">[1]!table_weight[Finishing]*(('F+ , F-'!E$2-[1]!tbl_gk[[#This Row],[Finishing]])/('F+ , F-'!E$2-'F+ , F-'!E$3))</f>
        <v>1.7968512321265388E-2</v>
      </c>
      <c r="F1116" s="1" cm="1">
        <f t="array" ref="F1116">[1]!table_weight[HeadingAccuracy]*(('F+ , F-'!F$2-[1]!tbl_gk[[#This Row],[HeadingAccuracy]])/('F+ , F-'!F$2-'F+ , F-'!F$3))</f>
        <v>1.1691929585950599E-2</v>
      </c>
      <c r="G1116" s="1" cm="1">
        <f t="array" ref="G1116">[1]!table_weight[ShortPassing]*(('F+ , F-'!G$2-[1]!tbl_gk[[#This Row],[ShortPassing]])/('F+ , F-'!G$2-'F+ , F-'!G$3))</f>
        <v>3.5158514674733445E-2</v>
      </c>
      <c r="H1116" s="1" cm="1">
        <f t="array" ref="H1116">[1]!table_weight[Volleys]*(('F+ , F-'!H$2-[1]!tbl_gk[[#This Row],[Volleys]])/('F+ , F-'!H$2-'F+ , F-'!H$3))</f>
        <v>1.851827356780974E-3</v>
      </c>
      <c r="I1116" s="1" cm="1">
        <f t="array" ref="I1116">[1]!table_weight[Dribbling]*(('F+ , F-'!I$2-[1]!tbl_gk[[#This Row],[Dribbling]])/('F+ , F-'!I$2-'F+ , F-'!I$3))</f>
        <v>1.9557564431309422E-2</v>
      </c>
      <c r="J1116" s="1" cm="1">
        <f t="array" ref="J1116">[1]!table_weight[Curve]*(('F+ , F-'!J$2-[1]!tbl_gk[[#This Row],[Curve]])/('F+ , F-'!J$2-'F+ , F-'!J$3))</f>
        <v>9.1268634012777444E-3</v>
      </c>
      <c r="K1116" s="1" cm="1">
        <f t="array" ref="K1116">[1]!table_weight[FKAccuracy]*(('F+ , F-'!K$2-[1]!tbl_gk[[#This Row],[FKAccuracy]])/('F+ , F-'!K$2-'F+ , F-'!K$3))</f>
        <v>9.5832065713416324E-3</v>
      </c>
      <c r="L1116" s="1" cm="1">
        <f t="array" ref="L1116">[1]!table_weight[LongPassing]*(('F+ , F-'!L$2-[1]!tbl_gk[[#This Row],[LongPassing]])/('F+ , F-'!L$2-'F+ , F-'!L$3))</f>
        <v>1.3535602501894959E-2</v>
      </c>
      <c r="M1116" s="1" cm="1">
        <f t="array" ref="M1116">[1]!table_weight[BallControl]*(('F+ , F-'!M$2-[1]!tbl_gk[[#This Row],[BallControl]])/('F+ , F-'!M$2-'F+ , F-'!M$3))</f>
        <v>8.2576383154417555E-3</v>
      </c>
      <c r="N1116" s="1" cm="1">
        <f t="array" ref="N1116">[1]!table_weight[Acceleration]*(('F+ , F-'!N$2-[1]!tbl_gk[[#This Row],[Acceleration]])/('F+ , F-'!N$2-'F+ , F-'!N$3))</f>
        <v>8.7940013242899726E-3</v>
      </c>
      <c r="O1116" s="1" cm="1">
        <f t="array" ref="O1116">[1]!table_weight[SprintSpeed]*(('F+ , F-'!O$2-[1]!tbl_gk[[#This Row],[SprintSpeed]])/('F+ , F-'!O$2-'F+ , F-'!O$3))</f>
        <v>7.8710069972619326E-3</v>
      </c>
      <c r="P1116" s="1" cm="1">
        <f t="array" ref="P1116">[1]!table_weight[Agility]*(('F+ , F-'!P$2-[1]!tbl_gk[[#This Row],[Agility]])/('F+ , F-'!P$2-'F+ , F-'!P$3))</f>
        <v>4.5634317006388652E-3</v>
      </c>
      <c r="Q1116" s="1" cm="1">
        <f t="array" ref="Q1116">[1]!table_weight[Reactions]*(('F+ , F-'!Q$2-[1]!tbl_gk[[#This Row],[Reactions]])/('F+ , F-'!Q$2-'F+ , F-'!Q$3))</f>
        <v>1.4437976002021271E-3</v>
      </c>
      <c r="R1116" s="1" cm="1">
        <f t="array" ref="R1116">[1]!table_weight[Balance]*(('F+ , F-'!R$2-[1]!tbl_gk[[#This Row],[Balance]])/('F+ , F-'!R$2-'F+ , F-'!R$3))</f>
        <v>2.9181127881636282E-3</v>
      </c>
      <c r="S1116" s="1" cm="1">
        <f t="array" ref="S1116">[1]!table_weight[ShotPower]*(('F+ , F-'!S$2-[1]!tbl_gk[[#This Row],[ShotPower]])/('F+ , F-'!S$2-'F+ , F-'!S$3))</f>
        <v>5.4538573983244545E-3</v>
      </c>
      <c r="T1116" s="1" cm="1">
        <f t="array" ref="T1116">[1]!table_weight[Jumping]*(('F+ , F-'!T$2-[1]!tbl_gk[[#This Row],[Jumping]])/('F+ , F-'!T$2-'F+ , F-'!T$3))</f>
        <v>3.7783251714967009E-3</v>
      </c>
      <c r="U1116" s="1" cm="1">
        <f t="array" ref="U1116">[1]!table_weight[Stamina]*(('F+ , F-'!U$2-[1]!tbl_gk[[#This Row],[Stamina]])/('F+ , F-'!U$2-'F+ , F-'!U$3))</f>
        <v>1.4598074526237249E-2</v>
      </c>
      <c r="V1116" s="1" cm="1">
        <f t="array" ref="V1116">[1]!table_weight[Strength]*(('F+ , F-'!V$2-[1]!tbl_gk[[#This Row],[Strength]])/('F+ , F-'!V$2-'F+ , F-'!V$3))</f>
        <v>2.662001825372675E-2</v>
      </c>
      <c r="W1116" s="1" cm="1">
        <f t="array" ref="W1116">[1]!table_weight[LongShots]*(('F+ , F-'!W$2-[1]!tbl_gk[[#This Row],[LongShots]])/('F+ , F-'!W$2-'F+ , F-'!W$3))</f>
        <v>1.0128592311173986E-2</v>
      </c>
      <c r="X1116" s="1" cm="1">
        <f t="array" ref="X1116">[1]!table_weight[Aggression]*(('F+ , F-'!X$2-[1]!tbl_gk[[#This Row],[Aggression]])/('F+ , F-'!X$2-'F+ , F-'!X$3))</f>
        <v>1.2169151201703659E-2</v>
      </c>
      <c r="Y1116" s="1" cm="1">
        <f t="array" ref="Y1116">[1]!table_weight[Interceptions]*(('F+ , F-'!Y$2-[1]!tbl_gk[[#This Row],[Interceptions]])/('F+ , F-'!Y$2-'F+ , F-'!Y$3))</f>
        <v>2.2161706253509151E-2</v>
      </c>
      <c r="Z1116" s="1" cm="1">
        <f t="array" ref="Z1116">[1]!table_weight[Positioning]*(('F+ , F-'!Z$2-[1]!tbl_gk[[#This Row],[Positioning]])/('F+ , F-'!Z$2-'F+ , F-'!Z$3))</f>
        <v>1.9225568738802474E-3</v>
      </c>
      <c r="AA1116" s="1" cm="1">
        <f t="array" ref="AA1116">[1]!table_weight[Vision]*(('F+ , F-'!AA$2-[1]!tbl_gk[[#This Row],[Vision]])/('F+ , F-'!AA$2-'F+ , F-'!AA$3))</f>
        <v>1.4907210222086981E-2</v>
      </c>
      <c r="AB1116" s="1" cm="1">
        <f t="array" ref="AB1116">[1]!table_weight[Penalties]*(('F+ , F-'!AB$2-[1]!tbl_gk[[#This Row],[Penalties]])/('F+ , F-'!AB$2-'F+ , F-'!AB$3))</f>
        <v>2.3096780543674466E-3</v>
      </c>
      <c r="AC1116" s="1" cm="1">
        <f t="array" ref="AC1116">[1]!table_weight[Composure]*(('F+ , F-'!AC$2-[1]!tbl_gk[[#This Row],[Composure]])/('F+ , F-'!AC$2-'F+ , F-'!AC$3))</f>
        <v>8.0060205274366054E-4</v>
      </c>
      <c r="AD1116" s="1" cm="1">
        <f t="array" ref="AD1116">[1]!table_weight[Marking]*(('F+ , F-'!AD$2-[1]!tbl_gk[[#This Row],[Marking]])/('F+ , F-'!AD$2-'F+ , F-'!AD$3))</f>
        <v>2.8394686137308601E-2</v>
      </c>
      <c r="AE1116" s="1" cm="1">
        <f t="array" ref="AE1116">[1]!table_weight[StandingTackle]*(('F+ , F-'!AE$2-[1]!tbl_gk[[#This Row],[StandingTackle]])/('F+ , F-'!AE$2-'F+ , F-'!AE$3))</f>
        <v>2.465854322450484E-2</v>
      </c>
      <c r="AF1116" s="1" cm="1">
        <f t="array" ref="AF1116">[1]!table_weight[SlidingTackle]*(('F+ , F-'!AF$2-[1]!tbl_gk[[#This Row],[SlidingTackle]])/('F+ , F-'!AF$2-'F+ , F-'!AF$3))</f>
        <v>1.120842873841129E-2</v>
      </c>
      <c r="AG1116" s="1" cm="1">
        <f t="array" ref="AG1116">[1]!table_weight[GKDiving]*(('F+ , F-'!AG$2-[1]!tbl_gk[[#This Row],[GKDiving]])/('F+ , F-'!AG$2-'F+ , F-'!AG$3))</f>
        <v>4.6119181624581652E-2</v>
      </c>
      <c r="AH1116" s="1" cm="1">
        <f t="array" ref="AH1116">[1]!table_weight[GKHandling]*(('F+ , F-'!AH$2-[1]!tbl_gk[[#This Row],[GKHandling]])/('F+ , F-'!AH$2-'F+ , F-'!AH$3))</f>
        <v>5.168913109614949E-2</v>
      </c>
      <c r="AI1116" s="1" cm="1">
        <f t="array" ref="AI1116">[1]!table_weight[GKKicking]*(('F+ , F-'!AI$2-[1]!tbl_gk[[#This Row],[GKKicking]])/('F+ , F-'!AI$2-'F+ , F-'!AI$3))</f>
        <v>2.5044113173106158E-2</v>
      </c>
      <c r="AJ1116" s="1" cm="1">
        <f t="array" ref="AJ1116">[1]!table_weight[GKPositioning]*(('F+ , F-'!AJ$2-[1]!tbl_gk[[#This Row],[GKPositioning]])/('F+ , F-'!AJ$2-'F+ , F-'!AJ$3))</f>
        <v>1.8290000234022125E-2</v>
      </c>
      <c r="AK1116" s="1" cm="1">
        <f t="array" ref="AK1116">[1]!table_weight[GKReflexes]*(('F+ , F-'!AK$2-[1]!tbl_gk[[#This Row],[GKReflexes]])/('F+ , F-'!AK$2-'F+ , F-'!AK$3))</f>
        <v>5.10157860933644E-2</v>
      </c>
    </row>
    <row r="1117" spans="1:37" x14ac:dyDescent="0.55000000000000004">
      <c r="A1117" s="8">
        <f>[1]!tbl_gk[[#This Row],[ID]]</f>
        <v>242969</v>
      </c>
      <c r="B1117" s="2" cm="1">
        <f t="array" ref="B1117">[1]!table_weight[ValueEUR]*(('F+ , F-'!B$2-[1]!tbl_gk[[#This Row],[ValueEUR]])/('F+ , F-'!B$2-'F+ , F-'!B$3))</f>
        <v>4.6021911721374819E-4</v>
      </c>
      <c r="C1117" s="2" cm="1">
        <f t="array" ref="C1117">[1]!table_weight[WageEUR]*(('F+ , F-'!C$2-[1]!tbl_gk[[#This Row],[WageEUR]])/('F+ , F-'!C$2-'F+ , F-'!C$3))</f>
        <v>2.3472561185650898E-4</v>
      </c>
      <c r="D1117" s="2" cm="1">
        <f t="array" ref="D1117">[1]!table_weight[Crossing]*(('F+ , F-'!D$2-[1]!tbl_gk[[#This Row],[Crossing]])/('F+ , F-'!D$2-'F+ , F-'!D$3))</f>
        <v>3.4746129089074922E-2</v>
      </c>
      <c r="E1117" s="2" cm="1">
        <f t="array" ref="E1117">[1]!table_weight[Finishing]*(('F+ , F-'!E$2-[1]!tbl_gk[[#This Row],[Finishing]])/('F+ , F-'!E$2-'F+ , F-'!E$3))</f>
        <v>1.7968512321265388E-2</v>
      </c>
      <c r="F1117" s="2" cm="1">
        <f t="array" ref="F1117">[1]!table_weight[HeadingAccuracy]*(('F+ , F-'!F$2-[1]!tbl_gk[[#This Row],[HeadingAccuracy]])/('F+ , F-'!F$2-'F+ , F-'!F$3))</f>
        <v>1.08567917583827E-2</v>
      </c>
      <c r="G1117" s="2" cm="1">
        <f t="array" ref="G1117">[1]!table_weight[ShortPassing]*(('F+ , F-'!G$2-[1]!tbl_gk[[#This Row],[ShortPassing]])/('F+ , F-'!G$2-'F+ , F-'!G$3))</f>
        <v>6.1878985827530868E-2</v>
      </c>
      <c r="H1117" s="2" cm="1">
        <f t="array" ref="H1117">[1]!table_weight[Volleys]*(('F+ , F-'!H$2-[1]!tbl_gk[[#This Row],[Volleys]])/('F+ , F-'!H$2-'F+ , F-'!H$3))</f>
        <v>2.4305234057750281E-3</v>
      </c>
      <c r="I1117" s="2" cm="1">
        <f t="array" ref="I1117">[1]!table_weight[Dribbling]*(('F+ , F-'!I$2-[1]!tbl_gk[[#This Row],[Dribbling]])/('F+ , F-'!I$2-'F+ , F-'!I$3))</f>
        <v>1.8579686209743949E-2</v>
      </c>
      <c r="J1117" s="2" cm="1">
        <f t="array" ref="J1117">[1]!table_weight[Curve]*(('F+ , F-'!J$2-[1]!tbl_gk[[#This Row],[Curve]])/('F+ , F-'!J$2-'F+ , F-'!J$3))</f>
        <v>9.6339113680153961E-3</v>
      </c>
      <c r="K1117" s="2" cm="1">
        <f t="array" ref="K1117">[1]!table_weight[FKAccuracy]*(('F+ , F-'!K$2-[1]!tbl_gk[[#This Row],[FKAccuracy]])/('F+ , F-'!K$2-'F+ , F-'!K$3))</f>
        <v>9.4310921813203358E-3</v>
      </c>
      <c r="L1117" s="2" cm="1">
        <f t="array" ref="L1117">[1]!table_weight[LongPassing]*(('F+ , F-'!L$2-[1]!tbl_gk[[#This Row],[LongPassing]])/('F+ , F-'!L$2-'F+ , F-'!L$3))</f>
        <v>2.5446932703562523E-2</v>
      </c>
      <c r="M1117" s="2" cm="1">
        <f t="array" ref="M1117">[1]!table_weight[BallControl]*(('F+ , F-'!M$2-[1]!tbl_gk[[#This Row],[BallControl]])/('F+ , F-'!M$2-'F+ , F-'!M$3))</f>
        <v>9.561475944195718E-3</v>
      </c>
      <c r="N1117" s="2" cm="1">
        <f t="array" ref="N1117">[1]!table_weight[Acceleration]*(('F+ , F-'!N$2-[1]!tbl_gk[[#This Row],[Acceleration]])/('F+ , F-'!N$2-'F+ , F-'!N$3))</f>
        <v>7.2155908301866443E-3</v>
      </c>
      <c r="O1117" s="2" cm="1">
        <f t="array" ref="O1117">[1]!table_weight[SprintSpeed]*(('F+ , F-'!O$2-[1]!tbl_gk[[#This Row],[SprintSpeed]])/('F+ , F-'!O$2-'F+ , F-'!O$3))</f>
        <v>1.2368725281411608E-2</v>
      </c>
      <c r="P1117" s="2" cm="1">
        <f t="array" ref="P1117">[1]!table_weight[Agility]*(('F+ , F-'!P$2-[1]!tbl_gk[[#This Row],[Agility]])/('F+ , F-'!P$2-'F+ , F-'!P$3))</f>
        <v>3.6273431466616623E-3</v>
      </c>
      <c r="Q1117" s="2" cm="1">
        <f t="array" ref="Q1117">[1]!table_weight[Reactions]*(('F+ , F-'!Q$2-[1]!tbl_gk[[#This Row],[Reactions]])/('F+ , F-'!Q$2-'F+ , F-'!Q$3))</f>
        <v>1.3922334001949081E-3</v>
      </c>
      <c r="R1117" s="2" cm="1">
        <f t="array" ref="R1117">[1]!table_weight[Balance]*(('F+ , F-'!R$2-[1]!tbl_gk[[#This Row],[Balance]])/('F+ , F-'!R$2-'F+ , F-'!R$3))</f>
        <v>2.2972377268522179E-3</v>
      </c>
      <c r="S1117" s="2" cm="1">
        <f t="array" ref="S1117">[1]!table_weight[ShotPower]*(('F+ , F-'!S$2-[1]!tbl_gk[[#This Row],[ShotPower]])/('F+ , F-'!S$2-'F+ , F-'!S$3))</f>
        <v>5.7135648934827617E-3</v>
      </c>
      <c r="T1117" s="2" cm="1">
        <f t="array" ref="T1117">[1]!table_weight[Jumping]*(('F+ , F-'!T$2-[1]!tbl_gk[[#This Row],[Jumping]])/('F+ , F-'!T$2-'F+ , F-'!T$3))</f>
        <v>1.9750336123732751E-3</v>
      </c>
      <c r="U1117" s="2" cm="1">
        <f t="array" ref="U1117">[1]!table_weight[Stamina]*(('F+ , F-'!U$2-[1]!tbl_gk[[#This Row],[Stamina]])/('F+ , F-'!U$2-'F+ , F-'!U$3))</f>
        <v>1.8032915591234249E-2</v>
      </c>
      <c r="V1117" s="2" cm="1">
        <f t="array" ref="V1117">[1]!table_weight[Strength]*(('F+ , F-'!V$2-[1]!tbl_gk[[#This Row],[Strength]])/('F+ , F-'!V$2-'F+ , F-'!V$3))</f>
        <v>1.3310009126863375E-2</v>
      </c>
      <c r="W1117" s="2" cm="1">
        <f t="array" ref="W1117">[1]!table_weight[LongShots]*(('F+ , F-'!W$2-[1]!tbl_gk[[#This Row],[LongShots]])/('F+ , F-'!W$2-'F+ , F-'!W$3))</f>
        <v>1.0128592311173986E-2</v>
      </c>
      <c r="X1117" s="2" cm="1">
        <f t="array" ref="X1117">[1]!table_weight[Aggression]*(('F+ , F-'!X$2-[1]!tbl_gk[[#This Row],[Aggression]])/('F+ , F-'!X$2-'F+ , F-'!X$3))</f>
        <v>1.3994523881959207E-2</v>
      </c>
      <c r="Y1117" s="2" cm="1">
        <f t="array" ref="Y1117">[1]!table_weight[Interceptions]*(('F+ , F-'!Y$2-[1]!tbl_gk[[#This Row],[Interceptions]])/('F+ , F-'!Y$2-'F+ , F-'!Y$3))</f>
        <v>2.2161706253509151E-2</v>
      </c>
      <c r="Z1117" s="2" cm="1">
        <f t="array" ref="Z1117">[1]!table_weight[Positioning]*(('F+ , F-'!Z$2-[1]!tbl_gk[[#This Row],[Positioning]])/('F+ , F-'!Z$2-'F+ , F-'!Z$3))</f>
        <v>2.2183348544772088E-3</v>
      </c>
      <c r="AA1117" s="2" cm="1">
        <f t="array" ref="AA1117">[1]!table_weight[Vision]*(('F+ , F-'!AA$2-[1]!tbl_gk[[#This Row],[Vision]])/('F+ , F-'!AA$2-'F+ , F-'!AA$3))</f>
        <v>1.4197343068654267E-2</v>
      </c>
      <c r="AB1117" s="2" cm="1">
        <f t="array" ref="AB1117">[1]!table_weight[Penalties]*(('F+ , F-'!AB$2-[1]!tbl_gk[[#This Row],[Penalties]])/('F+ , F-'!AB$2-'F+ , F-'!AB$3))</f>
        <v>2.4662663970364263E-3</v>
      </c>
      <c r="AC1117" s="2" cm="1">
        <f t="array" ref="AC1117">[1]!table_weight[Composure]*(('F+ , F-'!AC$2-[1]!tbl_gk[[#This Row],[Composure]])/('F+ , F-'!AC$2-'F+ , F-'!AC$3))</f>
        <v>6.9385511237783919E-4</v>
      </c>
      <c r="AD1117" s="2" cm="1">
        <f t="array" ref="AD1117">[1]!table_weight[Marking]*(('F+ , F-'!AD$2-[1]!tbl_gk[[#This Row],[Marking]])/('F+ , F-'!AD$2-'F+ , F-'!AD$3))</f>
        <v>0</v>
      </c>
      <c r="AE1117" s="2" cm="1">
        <f t="array" ref="AE1117">[1]!table_weight[StandingTackle]*(('F+ , F-'!AE$2-[1]!tbl_gk[[#This Row],[StandingTackle]])/('F+ , F-'!AE$2-'F+ , F-'!AE$3))</f>
        <v>3.1383600467551613E-2</v>
      </c>
      <c r="AF1117" s="2" cm="1">
        <f t="array" ref="AF1117">[1]!table_weight[SlidingTackle]*(('F+ , F-'!AF$2-[1]!tbl_gk[[#This Row],[SlidingTackle]])/('F+ , F-'!AF$2-'F+ , F-'!AF$3))</f>
        <v>1.0461200155850536E-2</v>
      </c>
      <c r="AG1117" s="2" cm="1">
        <f t="array" ref="AG1117">[1]!table_weight[GKDiving]*(('F+ , F-'!AG$2-[1]!tbl_gk[[#This Row],[GKDiving]])/('F+ , F-'!AG$2-'F+ , F-'!AG$3))</f>
        <v>3.4162356758949373E-2</v>
      </c>
      <c r="AH1117" s="2" cm="1">
        <f t="array" ref="AH1117">[1]!table_weight[GKHandling]*(('F+ , F-'!AH$2-[1]!tbl_gk[[#This Row],[GKHandling]])/('F+ , F-'!AH$2-'F+ , F-'!AH$3))</f>
        <v>3.9212444279837541E-2</v>
      </c>
      <c r="AI1117" s="2" cm="1">
        <f t="array" ref="AI1117">[1]!table_weight[GKKicking]*(('F+ , F-'!AI$2-[1]!tbl_gk[[#This Row],[GKKicking]])/('F+ , F-'!AI$2-'F+ , F-'!AI$3))</f>
        <v>2.5938545786431375E-2</v>
      </c>
      <c r="AJ1117" s="2" cm="1">
        <f t="array" ref="AJ1117">[1]!table_weight[GKPositioning]*(('F+ , F-'!AJ$2-[1]!tbl_gk[[#This Row],[GKPositioning]])/('F+ , F-'!AJ$2-'F+ , F-'!AJ$3))</f>
        <v>1.3875172591327129E-2</v>
      </c>
      <c r="AK1117" s="2" cm="1">
        <f t="array" ref="AK1117">[1]!table_weight[GKReflexes]*(('F+ , F-'!AK$2-[1]!tbl_gk[[#This Row],[GKReflexes]])/('F+ , F-'!AK$2-'F+ , F-'!AK$3))</f>
        <v>3.8261839570023298E-2</v>
      </c>
    </row>
    <row r="1118" spans="1:37" x14ac:dyDescent="0.55000000000000004">
      <c r="A1118" s="7">
        <f>[1]!tbl_gk[[#This Row],[ID]]</f>
        <v>242976</v>
      </c>
      <c r="B1118" s="1" cm="1">
        <f t="array" ref="B1118">[1]!table_weight[ValueEUR]*(('F+ , F-'!B$2-[1]!tbl_gk[[#This Row],[ValueEUR]])/('F+ , F-'!B$2-'F+ , F-'!B$3))</f>
        <v>1.3612114734491143E-4</v>
      </c>
      <c r="C1118" s="1" cm="1">
        <f t="array" ref="C1118">[1]!table_weight[WageEUR]*(('F+ , F-'!C$2-[1]!tbl_gk[[#This Row],[WageEUR]])/('F+ , F-'!C$2-'F+ , F-'!C$3))</f>
        <v>2.3472561185650898E-4</v>
      </c>
      <c r="D1118" s="1" cm="1">
        <f t="array" ref="D1118">[1]!table_weight[Crossing]*(('F+ , F-'!D$2-[1]!tbl_gk[[#This Row],[Crossing]])/('F+ , F-'!D$2-'F+ , F-'!D$3))</f>
        <v>3.81086577105983E-2</v>
      </c>
      <c r="E1118" s="1" cm="1">
        <f t="array" ref="E1118">[1]!table_weight[Finishing]*(('F+ , F-'!E$2-[1]!tbl_gk[[#This Row],[Finishing]])/('F+ , F-'!E$2-'F+ , F-'!E$3))</f>
        <v>1.9965013690294877E-2</v>
      </c>
      <c r="F1118" s="1" cm="1">
        <f t="array" ref="F1118">[1]!table_weight[HeadingAccuracy]*(('F+ , F-'!F$2-[1]!tbl_gk[[#This Row],[HeadingAccuracy]])/('F+ , F-'!F$2-'F+ , F-'!F$3))</f>
        <v>1.0439222844598752E-2</v>
      </c>
      <c r="G1118" s="1" cm="1">
        <f t="array" ref="G1118">[1]!table_weight[ShortPassing]*(('F+ , F-'!G$2-[1]!tbl_gk[[#This Row],[ShortPassing]])/('F+ , F-'!G$2-'F+ , F-'!G$3))</f>
        <v>5.3440942305594832E-2</v>
      </c>
      <c r="H1118" s="1" cm="1">
        <f t="array" ref="H1118">[1]!table_weight[Volleys]*(('F+ , F-'!H$2-[1]!tbl_gk[[#This Row],[Volleys]])/('F+ , F-'!H$2-'F+ , F-'!H$3))</f>
        <v>2.3147841959762173E-3</v>
      </c>
      <c r="I1118" s="1" cm="1">
        <f t="array" ref="I1118">[1]!table_weight[Dribbling]*(('F+ , F-'!I$2-[1]!tbl_gk[[#This Row],[Dribbling]])/('F+ , F-'!I$2-'F+ , F-'!I$3))</f>
        <v>2.4446955539136776E-2</v>
      </c>
      <c r="J1118" s="1" cm="1">
        <f t="array" ref="J1118">[1]!table_weight[Curve]*(('F+ , F-'!J$2-[1]!tbl_gk[[#This Row],[Curve]])/('F+ , F-'!J$2-'F+ , F-'!J$3))</f>
        <v>9.295879390190295E-3</v>
      </c>
      <c r="K1118" s="1" cm="1">
        <f t="array" ref="K1118">[1]!table_weight[FKAccuracy]*(('F+ , F-'!K$2-[1]!tbl_gk[[#This Row],[FKAccuracy]])/('F+ , F-'!K$2-'F+ , F-'!K$3))</f>
        <v>9.4310921813203358E-3</v>
      </c>
      <c r="L1118" s="1" cm="1">
        <f t="array" ref="L1118">[1]!table_weight[LongPassing]*(('F+ , F-'!L$2-[1]!tbl_gk[[#This Row],[LongPassing]])/('F+ , F-'!L$2-'F+ , F-'!L$3))</f>
        <v>2.1115539902956136E-2</v>
      </c>
      <c r="M1118" s="1" cm="1">
        <f t="array" ref="M1118">[1]!table_weight[BallControl]*(('F+ , F-'!M$2-[1]!tbl_gk[[#This Row],[BallControl]])/('F+ , F-'!M$2-'F+ , F-'!M$3))</f>
        <v>1.2603763744621627E-2</v>
      </c>
      <c r="N1118" s="1" cm="1">
        <f t="array" ref="N1118">[1]!table_weight[Acceleration]*(('F+ , F-'!N$2-[1]!tbl_gk[[#This Row],[Acceleration]])/('F+ , F-'!N$2-'F+ , F-'!N$3))</f>
        <v>7.4410780436299775E-3</v>
      </c>
      <c r="O1118" s="1" cm="1">
        <f t="array" ref="O1118">[1]!table_weight[SprintSpeed]*(('F+ , F-'!O$2-[1]!tbl_gk[[#This Row],[SprintSpeed]])/('F+ , F-'!O$2-'F+ , F-'!O$3))</f>
        <v>1.124429571037419E-2</v>
      </c>
      <c r="P1118" s="1" cm="1">
        <f t="array" ref="P1118">[1]!table_weight[Agility]*(('F+ , F-'!P$2-[1]!tbl_gk[[#This Row],[Agility]])/('F+ , F-'!P$2-'F+ , F-'!P$3))</f>
        <v>5.1484870468746172E-3</v>
      </c>
      <c r="Q1118" s="1" cm="1">
        <f t="array" ref="Q1118">[1]!table_weight[Reactions]*(('F+ , F-'!Q$2-[1]!tbl_gk[[#This Row],[Reactions]])/('F+ , F-'!Q$2-'F+ , F-'!Q$3))</f>
        <v>2.217260600310409E-3</v>
      </c>
      <c r="R1118" s="1" cm="1">
        <f t="array" ref="R1118">[1]!table_weight[Balance]*(('F+ , F-'!R$2-[1]!tbl_gk[[#This Row],[Balance]])/('F+ , F-'!R$2-'F+ , F-'!R$3))</f>
        <v>1.7384501716719487E-3</v>
      </c>
      <c r="S1118" s="1" cm="1">
        <f t="array" ref="S1118">[1]!table_weight[ShotPower]*(('F+ , F-'!S$2-[1]!tbl_gk[[#This Row],[ShotPower]])/('F+ , F-'!S$2-'F+ , F-'!S$3))</f>
        <v>7.0121023692742987E-3</v>
      </c>
      <c r="T1118" s="1" cm="1">
        <f t="array" ref="T1118">[1]!table_weight[Jumping]*(('F+ , F-'!T$2-[1]!tbl_gk[[#This Row],[Jumping]])/('F+ , F-'!T$2-'F+ , F-'!T$3))</f>
        <v>1.8032915591234251E-3</v>
      </c>
      <c r="U1118" s="1" cm="1">
        <f t="array" ref="U1118">[1]!table_weight[Stamina]*(('F+ , F-'!U$2-[1]!tbl_gk[[#This Row],[Stamina]])/('F+ , F-'!U$2-'F+ , F-'!U$3))</f>
        <v>1.8032915591234249E-2</v>
      </c>
      <c r="V1118" s="1" cm="1">
        <f t="array" ref="V1118">[1]!table_weight[Strength]*(('F+ , F-'!V$2-[1]!tbl_gk[[#This Row],[Strength]])/('F+ , F-'!V$2-'F+ , F-'!V$3))</f>
        <v>2.9282020079099427E-2</v>
      </c>
      <c r="W1118" s="1" cm="1">
        <f t="array" ref="W1118">[1]!table_weight[LongShots]*(('F+ , F-'!W$2-[1]!tbl_gk[[#This Row],[LongShots]])/('F+ , F-'!W$2-'F+ , F-'!W$3))</f>
        <v>9.6091773208573719E-3</v>
      </c>
      <c r="X1118" s="1" cm="1">
        <f t="array" ref="X1118">[1]!table_weight[Aggression]*(('F+ , F-'!X$2-[1]!tbl_gk[[#This Row],[Aggression]])/('F+ , F-'!X$2-'F+ , F-'!X$3))</f>
        <v>1.642835412229994E-2</v>
      </c>
      <c r="Y1118" s="1" cm="1">
        <f t="array" ref="Y1118">[1]!table_weight[Interceptions]*(('F+ , F-'!Y$2-[1]!tbl_gk[[#This Row],[Interceptions]])/('F+ , F-'!Y$2-'F+ , F-'!Y$3))</f>
        <v>2.5624472855619959E-2</v>
      </c>
      <c r="Z1118" s="1" cm="1">
        <f t="array" ref="Z1118">[1]!table_weight[Positioning]*(('F+ , F-'!Z$2-[1]!tbl_gk[[#This Row],[Positioning]])/('F+ , F-'!Z$2-'F+ , F-'!Z$3))</f>
        <v>2.2183348544772088E-3</v>
      </c>
      <c r="AA1118" s="1" cm="1">
        <f t="array" ref="AA1118">[1]!table_weight[Vision]*(('F+ , F-'!AA$2-[1]!tbl_gk[[#This Row],[Vision]])/('F+ , F-'!AA$2-'F+ , F-'!AA$3))</f>
        <v>2.3425616063279545E-2</v>
      </c>
      <c r="AB1118" s="1" cm="1">
        <f t="array" ref="AB1118">[1]!table_weight[Penalties]*(('F+ , F-'!AB$2-[1]!tbl_gk[[#This Row],[Penalties]])/('F+ , F-'!AB$2-'F+ , F-'!AB$3))</f>
        <v>2.427119311369181E-3</v>
      </c>
      <c r="AC1118" s="1" cm="1">
        <f t="array" ref="AC1118">[1]!table_weight[Composure]*(('F+ , F-'!AC$2-[1]!tbl_gk[[#This Row],[Composure]])/('F+ , F-'!AC$2-'F+ , F-'!AC$3))</f>
        <v>1.6012041054873211E-3</v>
      </c>
      <c r="AD1118" s="1" cm="1">
        <f t="array" ref="AD1118">[1]!table_weight[Marking]*(('F+ , F-'!AD$2-[1]!tbl_gk[[#This Row],[Marking]])/('F+ , F-'!AD$2-'F+ , F-'!AD$3))</f>
        <v>2.5239721010940977E-2</v>
      </c>
      <c r="AE1118" s="1" cm="1">
        <f t="array" ref="AE1118">[1]!table_weight[StandingTackle]*(('F+ , F-'!AE$2-[1]!tbl_gk[[#This Row],[StandingTackle]])/('F+ , F-'!AE$2-'F+ , F-'!AE$3))</f>
        <v>2.465854322450484E-2</v>
      </c>
      <c r="AF1118" s="1" cm="1">
        <f t="array" ref="AF1118">[1]!table_weight[SlidingTackle]*(('F+ , F-'!AF$2-[1]!tbl_gk[[#This Row],[SlidingTackle]])/('F+ , F-'!AF$2-'F+ , F-'!AF$3))</f>
        <v>9.7139715732897855E-3</v>
      </c>
      <c r="AG1118" s="1" cm="1">
        <f t="array" ref="AG1118">[1]!table_weight[GKDiving]*(('F+ , F-'!AG$2-[1]!tbl_gk[[#This Row],[GKDiving]])/('F+ , F-'!AG$2-'F+ , F-'!AG$3))</f>
        <v>4.9535417300476586E-2</v>
      </c>
      <c r="AH1118" s="1" cm="1">
        <f t="array" ref="AH1118">[1]!table_weight[GKHandling]*(('F+ , F-'!AH$2-[1]!tbl_gk[[#This Row],[GKHandling]])/('F+ , F-'!AH$2-'F+ , F-'!AH$3))</f>
        <v>5.3471514927051197E-2</v>
      </c>
      <c r="AI1118" s="1" cm="1">
        <f t="array" ref="AI1118">[1]!table_weight[GKKicking]*(('F+ , F-'!AI$2-[1]!tbl_gk[[#This Row],[GKKicking]])/('F+ , F-'!AI$2-'F+ , F-'!AI$3))</f>
        <v>3.2199574079707916E-2</v>
      </c>
      <c r="AJ1118" s="1" cm="1">
        <f t="array" ref="AJ1118">[1]!table_weight[GKPositioning]*(('F+ , F-'!AJ$2-[1]!tbl_gk[[#This Row],[GKPositioning]])/('F+ , F-'!AJ$2-'F+ , F-'!AJ$3))</f>
        <v>2.0812758886990693E-2</v>
      </c>
      <c r="AK1118" s="1" cm="1">
        <f t="array" ref="AK1118">[1]!table_weight[GKReflexes]*(('F+ , F-'!AK$2-[1]!tbl_gk[[#This Row],[GKReflexes]])/('F+ , F-'!AK$2-'F+ , F-'!AK$3))</f>
        <v>5.2837778453841702E-2</v>
      </c>
    </row>
    <row r="1119" spans="1:37" x14ac:dyDescent="0.55000000000000004">
      <c r="A1119" s="8">
        <f>[1]!tbl_gk[[#This Row],[ID]]</f>
        <v>242983</v>
      </c>
      <c r="B1119" s="2" cm="1">
        <f t="array" ref="B1119">[1]!table_weight[ValueEUR]*(('F+ , F-'!B$2-[1]!tbl_gk[[#This Row],[ValueEUR]])/('F+ , F-'!B$2-'F+ , F-'!B$3))</f>
        <v>8.210481903343863E-5</v>
      </c>
      <c r="C1119" s="2" cm="1">
        <f t="array" ref="C1119">[1]!table_weight[WageEUR]*(('F+ , F-'!C$2-[1]!tbl_gk[[#This Row],[WageEUR]])/('F+ , F-'!C$2-'F+ , F-'!C$3))</f>
        <v>5.4769309433185431E-4</v>
      </c>
      <c r="D1119" s="2" cm="1">
        <f t="array" ref="D1119">[1]!table_weight[Crossing]*(('F+ , F-'!D$2-[1]!tbl_gk[[#This Row],[Crossing]])/('F+ , F-'!D$2-'F+ , F-'!D$3))</f>
        <v>3.6987814836757178E-2</v>
      </c>
      <c r="E1119" s="2" cm="1">
        <f t="array" ref="E1119">[1]!table_weight[Finishing]*(('F+ , F-'!E$2-[1]!tbl_gk[[#This Row],[Finishing]])/('F+ , F-'!E$2-'F+ , F-'!E$3))</f>
        <v>1.9965013690294877E-2</v>
      </c>
      <c r="F1119" s="2" cm="1">
        <f t="array" ref="F1119">[1]!table_weight[HeadingAccuracy]*(('F+ , F-'!F$2-[1]!tbl_gk[[#This Row],[HeadingAccuracy]])/('F+ , F-'!F$2-'F+ , F-'!F$3))</f>
        <v>1.08567917583827E-2</v>
      </c>
      <c r="G1119" s="2" cm="1">
        <f t="array" ref="G1119">[1]!table_weight[ShortPassing]*(('F+ , F-'!G$2-[1]!tbl_gk[[#This Row],[ShortPassing]])/('F+ , F-'!G$2-'F+ , F-'!G$3))</f>
        <v>5.7659964066562854E-2</v>
      </c>
      <c r="H1119" s="2" cm="1">
        <f t="array" ref="H1119">[1]!table_weight[Volleys]*(('F+ , F-'!H$2-[1]!tbl_gk[[#This Row],[Volleys]])/('F+ , F-'!H$2-'F+ , F-'!H$3))</f>
        <v>1.9675665665797848E-3</v>
      </c>
      <c r="I1119" s="2" cm="1">
        <f t="array" ref="I1119">[1]!table_weight[Dribbling]*(('F+ , F-'!I$2-[1]!tbl_gk[[#This Row],[Dribbling]])/('F+ , F-'!I$2-'F+ , F-'!I$3))</f>
        <v>2.3469077317571304E-2</v>
      </c>
      <c r="J1119" s="2" cm="1">
        <f t="array" ref="J1119">[1]!table_weight[Curve]*(('F+ , F-'!J$2-[1]!tbl_gk[[#This Row],[Curve]])/('F+ , F-'!J$2-'F+ , F-'!J$3))</f>
        <v>9.9719433458404991E-3</v>
      </c>
      <c r="K1119" s="2" cm="1">
        <f t="array" ref="K1119">[1]!table_weight[FKAccuracy]*(('F+ , F-'!K$2-[1]!tbl_gk[[#This Row],[FKAccuracy]])/('F+ , F-'!K$2-'F+ , F-'!K$3))</f>
        <v>9.1268634012777444E-3</v>
      </c>
      <c r="L1119" s="2" cm="1">
        <f t="array" ref="L1119">[1]!table_weight[LongPassing]*(('F+ , F-'!L$2-[1]!tbl_gk[[#This Row],[LongPassing]])/('F+ , F-'!L$2-'F+ , F-'!L$3))</f>
        <v>2.3281236303259328E-2</v>
      </c>
      <c r="M1119" s="2" cm="1">
        <f t="array" ref="M1119">[1]!table_weight[BallControl]*(('F+ , F-'!M$2-[1]!tbl_gk[[#This Row],[BallControl]])/('F+ , F-'!M$2-'F+ , F-'!M$3))</f>
        <v>1.5646051545047536E-2</v>
      </c>
      <c r="N1119" s="2" cm="1">
        <f t="array" ref="N1119">[1]!table_weight[Acceleration]*(('F+ , F-'!N$2-[1]!tbl_gk[[#This Row],[Acceleration]])/('F+ , F-'!N$2-'F+ , F-'!N$3))</f>
        <v>5.8626675495266484E-3</v>
      </c>
      <c r="O1119" s="2" cm="1">
        <f t="array" ref="O1119">[1]!table_weight[SprintSpeed]*(('F+ , F-'!O$2-[1]!tbl_gk[[#This Row],[SprintSpeed]])/('F+ , F-'!O$2-'F+ , F-'!O$3))</f>
        <v>9.838758746577414E-3</v>
      </c>
      <c r="P1119" s="2" cm="1">
        <f t="array" ref="P1119">[1]!table_weight[Agility]*(('F+ , F-'!P$2-[1]!tbl_gk[[#This Row],[Agility]])/('F+ , F-'!P$2-'F+ , F-'!P$3))</f>
        <v>3.0422878004259103E-3</v>
      </c>
      <c r="Q1119" s="2" cm="1">
        <f t="array" ref="Q1119">[1]!table_weight[Reactions]*(('F+ , F-'!Q$2-[1]!tbl_gk[[#This Row],[Reactions]])/('F+ , F-'!Q$2-'F+ , F-'!Q$3))</f>
        <v>2.7844668003898163E-3</v>
      </c>
      <c r="R1119" s="2" cm="1">
        <f t="array" ref="R1119">[1]!table_weight[Balance]*(('F+ , F-'!R$2-[1]!tbl_gk[[#This Row],[Balance]])/('F+ , F-'!R$2-'F+ , F-'!R$3))</f>
        <v>1.2417501226228205E-3</v>
      </c>
      <c r="S1119" s="2" cm="1">
        <f t="array" ref="S1119">[1]!table_weight[ShotPower]*(('F+ , F-'!S$2-[1]!tbl_gk[[#This Row],[ShotPower]])/('F+ , F-'!S$2-'F+ , F-'!S$3))</f>
        <v>7.0121023692742987E-3</v>
      </c>
      <c r="T1119" s="2" cm="1">
        <f t="array" ref="T1119">[1]!table_weight[Jumping]*(('F+ , F-'!T$2-[1]!tbl_gk[[#This Row],[Jumping]])/('F+ , F-'!T$2-'F+ , F-'!T$3))</f>
        <v>1.2880653993738752E-3</v>
      </c>
      <c r="U1119" s="2" cm="1">
        <f t="array" ref="U1119">[1]!table_weight[Stamina]*(('F+ , F-'!U$2-[1]!tbl_gk[[#This Row],[Stamina]])/('F+ , F-'!U$2-'F+ , F-'!U$3))</f>
        <v>1.88916258574835E-2</v>
      </c>
      <c r="V1119" s="2" cm="1">
        <f t="array" ref="V1119">[1]!table_weight[Strength]*(('F+ , F-'!V$2-[1]!tbl_gk[[#This Row],[Strength]])/('F+ , F-'!V$2-'F+ , F-'!V$3))</f>
        <v>3.5493357671635667E-2</v>
      </c>
      <c r="W1119" s="2" cm="1">
        <f t="array" ref="W1119">[1]!table_weight[LongShots]*(('F+ , F-'!W$2-[1]!tbl_gk[[#This Row],[LongShots]])/('F+ , F-'!W$2-'F+ , F-'!W$3))</f>
        <v>1.0388299806332293E-2</v>
      </c>
      <c r="X1119" s="2" cm="1">
        <f t="array" ref="X1119">[1]!table_weight[Aggression]*(('F+ , F-'!X$2-[1]!tbl_gk[[#This Row],[Aggression]])/('F+ , F-'!X$2-'F+ , F-'!X$3))</f>
        <v>1.034377852144811E-2</v>
      </c>
      <c r="Y1119" s="2" cm="1">
        <f t="array" ref="Y1119">[1]!table_weight[Interceptions]*(('F+ , F-'!Y$2-[1]!tbl_gk[[#This Row],[Interceptions]])/('F+ , F-'!Y$2-'F+ , F-'!Y$3))</f>
        <v>2.3546812894353474E-2</v>
      </c>
      <c r="Z1119" s="2" cm="1">
        <f t="array" ref="Z1119">[1]!table_weight[Positioning]*(('F+ , F-'!Z$2-[1]!tbl_gk[[#This Row],[Positioning]])/('F+ , F-'!Z$2-'F+ , F-'!Z$3))</f>
        <v>2.0704458641787279E-3</v>
      </c>
      <c r="AA1119" s="2" cm="1">
        <f t="array" ref="AA1119">[1]!table_weight[Vision]*(('F+ , F-'!AA$2-[1]!tbl_gk[[#This Row],[Vision]])/('F+ , F-'!AA$2-'F+ , F-'!AA$3))</f>
        <v>2.4135483216712255E-2</v>
      </c>
      <c r="AB1119" s="2" cm="1">
        <f t="array" ref="AB1119">[1]!table_weight[Penalties]*(('F+ , F-'!AB$2-[1]!tbl_gk[[#This Row],[Penalties]])/('F+ , F-'!AB$2-'F+ , F-'!AB$3))</f>
        <v>2.153089711698467E-3</v>
      </c>
      <c r="AC1119" s="2" cm="1">
        <f t="array" ref="AC1119">[1]!table_weight[Composure]*(('F+ , F-'!AC$2-[1]!tbl_gk[[#This Row],[Composure]])/('F+ , F-'!AC$2-'F+ , F-'!AC$3))</f>
        <v>1.6012041054873211E-3</v>
      </c>
      <c r="AD1119" s="2" cm="1">
        <f t="array" ref="AD1119">[1]!table_weight[Marking]*(('F+ , F-'!AD$2-[1]!tbl_gk[[#This Row],[Marking]])/('F+ , F-'!AD$2-'F+ , F-'!AD$3))</f>
        <v>3.3127133826860035E-2</v>
      </c>
      <c r="AE1119" s="2" cm="1">
        <f t="array" ref="AE1119">[1]!table_weight[StandingTackle]*(('F+ , F-'!AE$2-[1]!tbl_gk[[#This Row],[StandingTackle]])/('F+ , F-'!AE$2-'F+ , F-'!AE$3))</f>
        <v>2.9141914719869356E-2</v>
      </c>
      <c r="AF1119" s="2" cm="1">
        <f t="array" ref="AF1119">[1]!table_weight[SlidingTackle]*(('F+ , F-'!AF$2-[1]!tbl_gk[[#This Row],[SlidingTackle]])/('F+ , F-'!AF$2-'F+ , F-'!AF$3))</f>
        <v>8.2195144081682794E-3</v>
      </c>
      <c r="AG1119" s="2" cm="1">
        <f t="array" ref="AG1119">[1]!table_weight[GKDiving]*(('F+ , F-'!AG$2-[1]!tbl_gk[[#This Row],[GKDiving]])/('F+ , F-'!AG$2-'F+ , F-'!AG$3))</f>
        <v>5.4659770814318998E-2</v>
      </c>
      <c r="AH1119" s="2" cm="1">
        <f t="array" ref="AH1119">[1]!table_weight[GKHandling]*(('F+ , F-'!AH$2-[1]!tbl_gk[[#This Row],[GKHandling]])/('F+ , F-'!AH$2-'F+ , F-'!AH$3))</f>
        <v>5.7036282588854605E-2</v>
      </c>
      <c r="AI1119" s="2" cm="1">
        <f t="array" ref="AI1119">[1]!table_weight[GKKicking]*(('F+ , F-'!AI$2-[1]!tbl_gk[[#This Row],[GKKicking]])/('F+ , F-'!AI$2-'F+ , F-'!AI$3))</f>
        <v>3.2199574079707916E-2</v>
      </c>
      <c r="AJ1119" s="2" cm="1">
        <f t="array" ref="AJ1119">[1]!table_weight[GKPositioning]*(('F+ , F-'!AJ$2-[1]!tbl_gk[[#This Row],[GKPositioning]])/('F+ , F-'!AJ$2-'F+ , F-'!AJ$3))</f>
        <v>2.2074138213474981E-2</v>
      </c>
      <c r="AK1119" s="2" cm="1">
        <f t="array" ref="AK1119">[1]!table_weight[GKReflexes]*(('F+ , F-'!AK$2-[1]!tbl_gk[[#This Row],[GKReflexes]])/('F+ , F-'!AK$2-'F+ , F-'!AK$3))</f>
        <v>5.4659770814318998E-2</v>
      </c>
    </row>
    <row r="1120" spans="1:37" x14ac:dyDescent="0.55000000000000004">
      <c r="A1120" s="7">
        <f>[1]!tbl_gk[[#This Row],[ID]]</f>
        <v>243048</v>
      </c>
      <c r="B1120" s="1" cm="1">
        <f t="array" ref="B1120">[1]!table_weight[ValueEUR]*(('F+ , F-'!B$2-[1]!tbl_gk[[#This Row],[ValueEUR]])/('F+ , F-'!B$2-'F+ , F-'!B$3))</f>
        <v>1.2068791068449063E-4</v>
      </c>
      <c r="C1120" s="1" cm="1">
        <f t="array" ref="C1120">[1]!table_weight[WageEUR]*(('F+ , F-'!C$2-[1]!tbl_gk[[#This Row],[WageEUR]])/('F+ , F-'!C$2-'F+ , F-'!C$3))</f>
        <v>3.9120935309418161E-4</v>
      </c>
      <c r="D1120" s="1" cm="1">
        <f t="array" ref="D1120">[1]!table_weight[Crossing]*(('F+ , F-'!D$2-[1]!tbl_gk[[#This Row],[Crossing]])/('F+ , F-'!D$2-'F+ , F-'!D$3))</f>
        <v>3.5866971962916043E-2</v>
      </c>
      <c r="E1120" s="1" cm="1">
        <f t="array" ref="E1120">[1]!table_weight[Finishing]*(('F+ , F-'!E$2-[1]!tbl_gk[[#This Row],[Finishing]])/('F+ , F-'!E$2-'F+ , F-'!E$3))</f>
        <v>1.9965013690294877E-2</v>
      </c>
      <c r="F1120" s="1" cm="1">
        <f t="array" ref="F1120">[1]!table_weight[HeadingAccuracy]*(('F+ , F-'!F$2-[1]!tbl_gk[[#This Row],[HeadingAccuracy]])/('F+ , F-'!F$2-'F+ , F-'!F$3))</f>
        <v>1.1691929585950599E-2</v>
      </c>
      <c r="G1120" s="1" cm="1">
        <f t="array" ref="G1120">[1]!table_weight[ShortPassing]*(('F+ , F-'!G$2-[1]!tbl_gk[[#This Row],[ShortPassing]])/('F+ , F-'!G$2-'F+ , F-'!G$3))</f>
        <v>6.4691667001509537E-2</v>
      </c>
      <c r="H1120" s="1" cm="1">
        <f t="array" ref="H1120">[1]!table_weight[Volleys]*(('F+ , F-'!H$2-[1]!tbl_gk[[#This Row],[Volleys]])/('F+ , F-'!H$2-'F+ , F-'!H$3))</f>
        <v>2.1990449861774069E-3</v>
      </c>
      <c r="I1120" s="1" cm="1">
        <f t="array" ref="I1120">[1]!table_weight[Dribbling]*(('F+ , F-'!I$2-[1]!tbl_gk[[#This Row],[Dribbling]])/('F+ , F-'!I$2-'F+ , F-'!I$3))</f>
        <v>1.9557564431309422E-2</v>
      </c>
      <c r="J1120" s="1" cm="1">
        <f t="array" ref="J1120">[1]!table_weight[Curve]*(('F+ , F-'!J$2-[1]!tbl_gk[[#This Row],[Curve]])/('F+ , F-'!J$2-'F+ , F-'!J$3))</f>
        <v>9.6339113680153961E-3</v>
      </c>
      <c r="K1120" s="1" cm="1">
        <f t="array" ref="K1120">[1]!table_weight[FKAccuracy]*(('F+ , F-'!K$2-[1]!tbl_gk[[#This Row],[FKAccuracy]])/('F+ , F-'!K$2-'F+ , F-'!K$3))</f>
        <v>9.5832065713416324E-3</v>
      </c>
      <c r="L1120" s="1" cm="1">
        <f t="array" ref="L1120">[1]!table_weight[LongPassing]*(('F+ , F-'!L$2-[1]!tbl_gk[[#This Row],[LongPassing]])/('F+ , F-'!L$2-'F+ , F-'!L$3))</f>
        <v>2.3281236303259328E-2</v>
      </c>
      <c r="M1120" s="1" cm="1">
        <f t="array" ref="M1120">[1]!table_weight[BallControl]*(('F+ , F-'!M$2-[1]!tbl_gk[[#This Row],[BallControl]])/('F+ , F-'!M$2-'F+ , F-'!M$3))</f>
        <v>1.4776826459211564E-2</v>
      </c>
      <c r="N1120" s="1" cm="1">
        <f t="array" ref="N1120">[1]!table_weight[Acceleration]*(('F+ , F-'!N$2-[1]!tbl_gk[[#This Row],[Acceleration]])/('F+ , F-'!N$2-'F+ , F-'!N$3))</f>
        <v>8.1175396839599755E-3</v>
      </c>
      <c r="O1120" s="1" cm="1">
        <f t="array" ref="O1120">[1]!table_weight[SprintSpeed]*(('F+ , F-'!O$2-[1]!tbl_gk[[#This Row],[SprintSpeed]])/('F+ , F-'!O$2-'F+ , F-'!O$3))</f>
        <v>7.0276848189838679E-3</v>
      </c>
      <c r="P1120" s="1" cm="1">
        <f t="array" ref="P1120">[1]!table_weight[Agility]*(('F+ , F-'!P$2-[1]!tbl_gk[[#This Row],[Agility]])/('F+ , F-'!P$2-'F+ , F-'!P$3))</f>
        <v>4.9144649083803166E-3</v>
      </c>
      <c r="Q1120" s="1" cm="1">
        <f t="array" ref="Q1120">[1]!table_weight[Reactions]*(('F+ , F-'!Q$2-[1]!tbl_gk[[#This Row],[Reactions]])/('F+ , F-'!Q$2-'F+ , F-'!Q$3))</f>
        <v>2.0625680002887528E-3</v>
      </c>
      <c r="R1120" s="1" cm="1">
        <f t="array" ref="R1120">[1]!table_weight[Balance]*(('F+ , F-'!R$2-[1]!tbl_gk[[#This Row],[Balance]])/('F+ , F-'!R$2-'F+ , F-'!R$3))</f>
        <v>1.3659251348851025E-3</v>
      </c>
      <c r="S1120" s="1" cm="1">
        <f t="array" ref="S1120">[1]!table_weight[ShotPower]*(('F+ , F-'!S$2-[1]!tbl_gk[[#This Row],[ShotPower]])/('F+ , F-'!S$2-'F+ , F-'!S$3))</f>
        <v>7.0121023692742987E-3</v>
      </c>
      <c r="T1120" s="1" cm="1">
        <f t="array" ref="T1120">[1]!table_weight[Jumping]*(('F+ , F-'!T$2-[1]!tbl_gk[[#This Row],[Jumping]])/('F+ , F-'!T$2-'F+ , F-'!T$3))</f>
        <v>1.7174205324985003E-3</v>
      </c>
      <c r="U1120" s="1" cm="1">
        <f t="array" ref="U1120">[1]!table_weight[Stamina]*(('F+ , F-'!U$2-[1]!tbl_gk[[#This Row],[Stamina]])/('F+ , F-'!U$2-'F+ , F-'!U$3))</f>
        <v>1.4598074526237249E-2</v>
      </c>
      <c r="V1120" s="1" cm="1">
        <f t="array" ref="V1120">[1]!table_weight[Strength]*(('F+ , F-'!V$2-[1]!tbl_gk[[#This Row],[Strength]])/('F+ , F-'!V$2-'F+ , F-'!V$3))</f>
        <v>3.7268025555217445E-2</v>
      </c>
      <c r="W1120" s="1" cm="1">
        <f t="array" ref="W1120">[1]!table_weight[LongShots]*(('F+ , F-'!W$2-[1]!tbl_gk[[#This Row],[LongShots]])/('F+ , F-'!W$2-'F+ , F-'!W$3))</f>
        <v>9.6091773208573719E-3</v>
      </c>
      <c r="X1120" s="1" cm="1">
        <f t="array" ref="X1120">[1]!table_weight[Aggression]*(('F+ , F-'!X$2-[1]!tbl_gk[[#This Row],[Aggression]])/('F+ , F-'!X$2-'F+ , F-'!X$3))</f>
        <v>1.7036811682385123E-2</v>
      </c>
      <c r="Y1120" s="1" cm="1">
        <f t="array" ref="Y1120">[1]!table_weight[Interceptions]*(('F+ , F-'!Y$2-[1]!tbl_gk[[#This Row],[Interceptions]])/('F+ , F-'!Y$2-'F+ , F-'!Y$3))</f>
        <v>2.0776599612664828E-2</v>
      </c>
      <c r="Z1120" s="1" cm="1">
        <f t="array" ref="Z1120">[1]!table_weight[Positioning]*(('F+ , F-'!Z$2-[1]!tbl_gk[[#This Row],[Positioning]])/('F+ , F-'!Z$2-'F+ , F-'!Z$3))</f>
        <v>2.2183348544772088E-3</v>
      </c>
      <c r="AA1120" s="1" cm="1">
        <f t="array" ref="AA1120">[1]!table_weight[Vision]*(('F+ , F-'!AA$2-[1]!tbl_gk[[#This Row],[Vision]])/('F+ , F-'!AA$2-'F+ , F-'!AA$3))</f>
        <v>2.2715748909846831E-2</v>
      </c>
      <c r="AB1120" s="1" cm="1">
        <f t="array" ref="AB1120">[1]!table_weight[Penalties]*(('F+ , F-'!AB$2-[1]!tbl_gk[[#This Row],[Penalties]])/('F+ , F-'!AB$2-'F+ , F-'!AB$3))</f>
        <v>2.2313838830329571E-3</v>
      </c>
      <c r="AC1120" s="1" cm="1">
        <f t="array" ref="AC1120">[1]!table_weight[Composure]*(('F+ , F-'!AC$2-[1]!tbl_gk[[#This Row],[Composure]])/('F+ , F-'!AC$2-'F+ , F-'!AC$3))</f>
        <v>1.6545775756702319E-3</v>
      </c>
      <c r="AD1120" s="1" cm="1">
        <f t="array" ref="AD1120">[1]!table_weight[Marking]*(('F+ , F-'!AD$2-[1]!tbl_gk[[#This Row],[Marking]])/('F+ , F-'!AD$2-'F+ , F-'!AD$3))</f>
        <v>3.1549651263676225E-2</v>
      </c>
      <c r="AE1120" s="1" cm="1">
        <f t="array" ref="AE1120">[1]!table_weight[StandingTackle]*(('F+ , F-'!AE$2-[1]!tbl_gk[[#This Row],[StandingTackle]])/('F+ , F-'!AE$2-'F+ , F-'!AE$3))</f>
        <v>2.9141914719869356E-2</v>
      </c>
      <c r="AF1120" s="1" cm="1">
        <f t="array" ref="AF1120">[1]!table_weight[SlidingTackle]*(('F+ , F-'!AF$2-[1]!tbl_gk[[#This Row],[SlidingTackle]])/('F+ , F-'!AF$2-'F+ , F-'!AF$3))</f>
        <v>9.7139715732897855E-3</v>
      </c>
      <c r="AG1120" s="1" cm="1">
        <f t="array" ref="AG1120">[1]!table_weight[GKDiving]*(('F+ , F-'!AG$2-[1]!tbl_gk[[#This Row],[GKDiving]])/('F+ , F-'!AG$2-'F+ , F-'!AG$3))</f>
        <v>5.2951652976371534E-2</v>
      </c>
      <c r="AH1120" s="1" cm="1">
        <f t="array" ref="AH1120">[1]!table_weight[GKHandling]*(('F+ , F-'!AH$2-[1]!tbl_gk[[#This Row],[GKHandling]])/('F+ , F-'!AH$2-'F+ , F-'!AH$3))</f>
        <v>6.0601050250658012E-2</v>
      </c>
      <c r="AI1120" s="1" cm="1">
        <f t="array" ref="AI1120">[1]!table_weight[GKKicking]*(('F+ , F-'!AI$2-[1]!tbl_gk[[#This Row],[GKKicking]])/('F+ , F-'!AI$2-'F+ , F-'!AI$3))</f>
        <v>3.2199574079707916E-2</v>
      </c>
      <c r="AJ1120" s="1" cm="1">
        <f t="array" ref="AJ1120">[1]!table_weight[GKPositioning]*(('F+ , F-'!AJ$2-[1]!tbl_gk[[#This Row],[GKPositioning]])/('F+ , F-'!AJ$2-'F+ , F-'!AJ$3))</f>
        <v>2.1443448550232839E-2</v>
      </c>
      <c r="AK1120" s="1" cm="1">
        <f t="array" ref="AK1120">[1]!table_weight[GKReflexes]*(('F+ , F-'!AK$2-[1]!tbl_gk[[#This Row],[GKReflexes]])/('F+ , F-'!AK$2-'F+ , F-'!AK$3))</f>
        <v>5.8303755535273602E-2</v>
      </c>
    </row>
    <row r="1121" spans="1:37" x14ac:dyDescent="0.55000000000000004">
      <c r="A1121" s="8">
        <f>[1]!tbl_gk[[#This Row],[ID]]</f>
        <v>243158</v>
      </c>
      <c r="B1121" s="2" cm="1">
        <f t="array" ref="B1121">[1]!table_weight[ValueEUR]*(('F+ , F-'!B$2-[1]!tbl_gk[[#This Row],[ValueEUR]])/('F+ , F-'!B$2-'F+ , F-'!B$3))</f>
        <v>7.0715090378048093E-4</v>
      </c>
      <c r="C1121" s="2" cm="1">
        <f t="array" ref="C1121">[1]!table_weight[WageEUR]*(('F+ , F-'!C$2-[1]!tbl_gk[[#This Row],[WageEUR]])/('F+ , F-'!C$2-'F+ , F-'!C$3))</f>
        <v>2.3472561185650898E-4</v>
      </c>
      <c r="D1121" s="2" cm="1">
        <f t="array" ref="D1121">[1]!table_weight[Crossing]*(('F+ , F-'!D$2-[1]!tbl_gk[[#This Row],[Crossing]])/('F+ , F-'!D$2-'F+ , F-'!D$3))</f>
        <v>3.81086577105983E-2</v>
      </c>
      <c r="E1121" s="2" cm="1">
        <f t="array" ref="E1121">[1]!table_weight[Finishing]*(('F+ , F-'!E$2-[1]!tbl_gk[[#This Row],[Finishing]])/('F+ , F-'!E$2-'F+ , F-'!E$3))</f>
        <v>1.9965013690294877E-2</v>
      </c>
      <c r="F1121" s="2" cm="1">
        <f t="array" ref="F1121">[1]!table_weight[HeadingAccuracy]*(('F+ , F-'!F$2-[1]!tbl_gk[[#This Row],[HeadingAccuracy]])/('F+ , F-'!F$2-'F+ , F-'!F$3))</f>
        <v>1.1691929585950599E-2</v>
      </c>
      <c r="G1121" s="2" cm="1">
        <f t="array" ref="G1121">[1]!table_weight[ShortPassing]*(('F+ , F-'!G$2-[1]!tbl_gk[[#This Row],[ShortPassing]])/('F+ , F-'!G$2-'F+ , F-'!G$3))</f>
        <v>5.7659964066562854E-2</v>
      </c>
      <c r="H1121" s="2" cm="1">
        <f t="array" ref="H1121">[1]!table_weight[Volleys]*(('F+ , F-'!H$2-[1]!tbl_gk[[#This Row],[Volleys]])/('F+ , F-'!H$2-'F+ , F-'!H$3))</f>
        <v>2.3147841959762173E-3</v>
      </c>
      <c r="I1121" s="2" cm="1">
        <f t="array" ref="I1121">[1]!table_weight[Dribbling]*(('F+ , F-'!I$2-[1]!tbl_gk[[#This Row],[Dribbling]])/('F+ , F-'!I$2-'F+ , F-'!I$3))</f>
        <v>2.2491199096005835E-2</v>
      </c>
      <c r="J1121" s="2" cm="1">
        <f t="array" ref="J1121">[1]!table_weight[Curve]*(('F+ , F-'!J$2-[1]!tbl_gk[[#This Row],[Curve]])/('F+ , F-'!J$2-'F+ , F-'!J$3))</f>
        <v>9.9719433458404991E-3</v>
      </c>
      <c r="K1121" s="2" cm="1">
        <f t="array" ref="K1121">[1]!table_weight[FKAccuracy]*(('F+ , F-'!K$2-[1]!tbl_gk[[#This Row],[FKAccuracy]])/('F+ , F-'!K$2-'F+ , F-'!K$3))</f>
        <v>1.0039549741405519E-2</v>
      </c>
      <c r="L1121" s="2" cm="1">
        <f t="array" ref="L1121">[1]!table_weight[LongPassing]*(('F+ , F-'!L$2-[1]!tbl_gk[[#This Row],[LongPassing]])/('F+ , F-'!L$2-'F+ , F-'!L$3))</f>
        <v>2.5988356803638323E-2</v>
      </c>
      <c r="M1121" s="2" cm="1">
        <f t="array" ref="M1121">[1]!table_weight[BallControl]*(('F+ , F-'!M$2-[1]!tbl_gk[[#This Row],[BallControl]])/('F+ , F-'!M$2-'F+ , F-'!M$3))</f>
        <v>1.5211439002129552E-2</v>
      </c>
      <c r="N1121" s="2" cm="1">
        <f t="array" ref="N1121">[1]!table_weight[Acceleration]*(('F+ , F-'!N$2-[1]!tbl_gk[[#This Row],[Acceleration]])/('F+ , F-'!N$2-'F+ , F-'!N$3))</f>
        <v>6.9901036167433111E-3</v>
      </c>
      <c r="O1121" s="2" cm="1">
        <f t="array" ref="O1121">[1]!table_weight[SprintSpeed]*(('F+ , F-'!O$2-[1]!tbl_gk[[#This Row],[SprintSpeed]])/('F+ , F-'!O$2-'F+ , F-'!O$3))</f>
        <v>7.8710069972619326E-3</v>
      </c>
      <c r="P1121" s="2" cm="1">
        <f t="array" ref="P1121">[1]!table_weight[Agility]*(('F+ , F-'!P$2-[1]!tbl_gk[[#This Row],[Agility]])/('F+ , F-'!P$2-'F+ , F-'!P$3))</f>
        <v>4.3294095621445646E-3</v>
      </c>
      <c r="Q1121" s="2" cm="1">
        <f t="array" ref="Q1121">[1]!table_weight[Reactions]*(('F+ , F-'!Q$2-[1]!tbl_gk[[#This Row],[Reactions]])/('F+ , F-'!Q$2-'F+ , F-'!Q$3))</f>
        <v>1.3406692001876892E-3</v>
      </c>
      <c r="R1121" s="2" cm="1">
        <f t="array" ref="R1121">[1]!table_weight[Balance]*(('F+ , F-'!R$2-[1]!tbl_gk[[#This Row],[Balance]])/('F+ , F-'!R$2-'F+ , F-'!R$3))</f>
        <v>2.4835002452456411E-3</v>
      </c>
      <c r="S1121" s="2" cm="1">
        <f t="array" ref="S1121">[1]!table_weight[ShotPower]*(('F+ , F-'!S$2-[1]!tbl_gk[[#This Row],[ShotPower]])/('F+ , F-'!S$2-'F+ , F-'!S$3))</f>
        <v>5.4538573983244545E-3</v>
      </c>
      <c r="T1121" s="2" cm="1">
        <f t="array" ref="T1121">[1]!table_weight[Jumping]*(('F+ , F-'!T$2-[1]!tbl_gk[[#This Row],[Jumping]])/('F+ , F-'!T$2-'F+ , F-'!T$3))</f>
        <v>3.0913569584973006E-3</v>
      </c>
      <c r="U1121" s="2" cm="1">
        <f t="array" ref="U1121">[1]!table_weight[Stamina]*(('F+ , F-'!U$2-[1]!tbl_gk[[#This Row],[Stamina]])/('F+ , F-'!U$2-'F+ , F-'!U$3))</f>
        <v>2.1467756656231247E-2</v>
      </c>
      <c r="V1121" s="2" cm="1">
        <f t="array" ref="V1121">[1]!table_weight[Strength]*(('F+ , F-'!V$2-[1]!tbl_gk[[#This Row],[Strength]])/('F+ , F-'!V$2-'F+ , F-'!V$3))</f>
        <v>1.7746678835817833E-2</v>
      </c>
      <c r="W1121" s="2" cm="1">
        <f t="array" ref="W1121">[1]!table_weight[LongShots]*(('F+ , F-'!W$2-[1]!tbl_gk[[#This Row],[LongShots]])/('F+ , F-'!W$2-'F+ , F-'!W$3))</f>
        <v>1.0128592311173986E-2</v>
      </c>
      <c r="X1121" s="2" cm="1">
        <f t="array" ref="X1121">[1]!table_weight[Aggression]*(('F+ , F-'!X$2-[1]!tbl_gk[[#This Row],[Aggression]])/('F+ , F-'!X$2-'F+ , F-'!X$3))</f>
        <v>1.5211439002129575E-2</v>
      </c>
      <c r="Y1121" s="2" cm="1">
        <f t="array" ref="Y1121">[1]!table_weight[Interceptions]*(('F+ , F-'!Y$2-[1]!tbl_gk[[#This Row],[Interceptions]])/('F+ , F-'!Y$2-'F+ , F-'!Y$3))</f>
        <v>2.3546812894353474E-2</v>
      </c>
      <c r="Z1121" s="2" cm="1">
        <f t="array" ref="Z1121">[1]!table_weight[Positioning]*(('F+ , F-'!Z$2-[1]!tbl_gk[[#This Row],[Positioning]])/('F+ , F-'!Z$2-'F+ , F-'!Z$3))</f>
        <v>1.9225568738802474E-3</v>
      </c>
      <c r="AA1121" s="2" cm="1">
        <f t="array" ref="AA1121">[1]!table_weight[Vision]*(('F+ , F-'!AA$2-[1]!tbl_gk[[#This Row],[Vision]])/('F+ , F-'!AA$2-'F+ , F-'!AA$3))</f>
        <v>2.1296014602981403E-2</v>
      </c>
      <c r="AB1121" s="2" cm="1">
        <f t="array" ref="AB1121">[1]!table_weight[Penalties]*(('F+ , F-'!AB$2-[1]!tbl_gk[[#This Row],[Penalties]])/('F+ , F-'!AB$2-'F+ , F-'!AB$3))</f>
        <v>2.427119311369181E-3</v>
      </c>
      <c r="AC1121" s="2" cm="1">
        <f t="array" ref="AC1121">[1]!table_weight[Composure]*(('F+ , F-'!AC$2-[1]!tbl_gk[[#This Row],[Composure]])/('F+ , F-'!AC$2-'F+ , F-'!AC$3))</f>
        <v>2.2416857476822497E-3</v>
      </c>
      <c r="AD1121" s="2" cm="1">
        <f t="array" ref="AD1121">[1]!table_weight[Marking]*(('F+ , F-'!AD$2-[1]!tbl_gk[[#This Row],[Marking]])/('F+ , F-'!AD$2-'F+ , F-'!AD$3))</f>
        <v>2.2084755884573357E-2</v>
      </c>
      <c r="AE1121" s="2" cm="1">
        <f t="array" ref="AE1121">[1]!table_weight[StandingTackle]*(('F+ , F-'!AE$2-[1]!tbl_gk[[#This Row],[StandingTackle]])/('F+ , F-'!AE$2-'F+ , F-'!AE$3))</f>
        <v>3.1383600467551613E-2</v>
      </c>
      <c r="AF1121" s="2" cm="1">
        <f t="array" ref="AF1121">[1]!table_weight[SlidingTackle]*(('F+ , F-'!AF$2-[1]!tbl_gk[[#This Row],[SlidingTackle]])/('F+ , F-'!AF$2-'F+ , F-'!AF$3))</f>
        <v>1.120842873841129E-2</v>
      </c>
      <c r="AG1121" s="2" cm="1">
        <f t="array" ref="AG1121">[1]!table_weight[GKDiving]*(('F+ , F-'!AG$2-[1]!tbl_gk[[#This Row],[GKDiving]])/('F+ , F-'!AG$2-'F+ , F-'!AG$3))</f>
        <v>3.7578592434844307E-2</v>
      </c>
      <c r="AH1121" s="2" cm="1">
        <f t="array" ref="AH1121">[1]!table_weight[GKHandling]*(('F+ , F-'!AH$2-[1]!tbl_gk[[#This Row],[GKHandling]])/('F+ , F-'!AH$2-'F+ , F-'!AH$3))</f>
        <v>4.0994828110739248E-2</v>
      </c>
      <c r="AI1121" s="2" cm="1">
        <f t="array" ref="AI1121">[1]!table_weight[GKKicking]*(('F+ , F-'!AI$2-[1]!tbl_gk[[#This Row],[GKKicking]])/('F+ , F-'!AI$2-'F+ , F-'!AI$3))</f>
        <v>2.5044113173106158E-2</v>
      </c>
      <c r="AJ1121" s="2" cm="1">
        <f t="array" ref="AJ1121">[1]!table_weight[GKPositioning]*(('F+ , F-'!AJ$2-[1]!tbl_gk[[#This Row],[GKPositioning]])/('F+ , F-'!AJ$2-'F+ , F-'!AJ$3))</f>
        <v>1.5136551917811415E-2</v>
      </c>
      <c r="AK1121" s="2" cm="1">
        <f t="array" ref="AK1121">[1]!table_weight[GKReflexes]*(('F+ , F-'!AK$2-[1]!tbl_gk[[#This Row],[GKReflexes]])/('F+ , F-'!AK$2-'F+ , F-'!AK$3))</f>
        <v>3.6439847209545996E-2</v>
      </c>
    </row>
    <row r="1122" spans="1:37" x14ac:dyDescent="0.55000000000000004">
      <c r="A1122" s="7">
        <f>[1]!tbl_gk[[#This Row],[ID]]</f>
        <v>243201</v>
      </c>
      <c r="B1122" s="1" cm="1">
        <f t="array" ref="B1122">[1]!table_weight[ValueEUR]*(('F+ , F-'!B$2-[1]!tbl_gk[[#This Row],[ValueEUR]])/('F+ , F-'!B$2-'F+ , F-'!B$3))</f>
        <v>6.4541795713879782E-4</v>
      </c>
      <c r="C1122" s="1" cm="1">
        <f t="array" ref="C1122">[1]!table_weight[WageEUR]*(('F+ , F-'!C$2-[1]!tbl_gk[[#This Row],[WageEUR]])/('F+ , F-'!C$2-'F+ , F-'!C$3))</f>
        <v>3.9120935309418161E-4</v>
      </c>
      <c r="D1122" s="1" cm="1">
        <f t="array" ref="D1122">[1]!table_weight[Crossing]*(('F+ , F-'!D$2-[1]!tbl_gk[[#This Row],[Crossing]])/('F+ , F-'!D$2-'F+ , F-'!D$3))</f>
        <v>2.2416857476822528E-2</v>
      </c>
      <c r="E1122" s="1" cm="1">
        <f t="array" ref="E1122">[1]!table_weight[Finishing]*(('F+ , F-'!E$2-[1]!tbl_gk[[#This Row],[Finishing]])/('F+ , F-'!E$2-'F+ , F-'!E$3))</f>
        <v>1.9965013690294877E-2</v>
      </c>
      <c r="F1122" s="1" cm="1">
        <f t="array" ref="F1122">[1]!table_weight[HeadingAccuracy]*(('F+ , F-'!F$2-[1]!tbl_gk[[#This Row],[HeadingAccuracy]])/('F+ , F-'!F$2-'F+ , F-'!F$3))</f>
        <v>1.210949849973455E-2</v>
      </c>
      <c r="G1122" s="1" cm="1">
        <f t="array" ref="G1122">[1]!table_weight[ShortPassing]*(('F+ , F-'!G$2-[1]!tbl_gk[[#This Row],[ShortPassing]])/('F+ , F-'!G$2-'F+ , F-'!G$3))</f>
        <v>3.3752174087744106E-2</v>
      </c>
      <c r="H1122" s="1" cm="1">
        <f t="array" ref="H1122">[1]!table_weight[Volleys]*(('F+ , F-'!H$2-[1]!tbl_gk[[#This Row],[Volleys]])/('F+ , F-'!H$2-'F+ , F-'!H$3))</f>
        <v>2.0833057763785961E-3</v>
      </c>
      <c r="I1122" s="1" cm="1">
        <f t="array" ref="I1122">[1]!table_weight[Dribbling]*(('F+ , F-'!I$2-[1]!tbl_gk[[#This Row],[Dribbling]])/('F+ , F-'!I$2-'F+ , F-'!I$3))</f>
        <v>1.5646051545047536E-2</v>
      </c>
      <c r="J1122" s="1" cm="1">
        <f t="array" ref="J1122">[1]!table_weight[Curve]*(('F+ , F-'!J$2-[1]!tbl_gk[[#This Row],[Curve]])/('F+ , F-'!J$2-'F+ , F-'!J$3))</f>
        <v>9.295879390190295E-3</v>
      </c>
      <c r="K1122" s="1" cm="1">
        <f t="array" ref="K1122">[1]!table_weight[FKAccuracy]*(('F+ , F-'!K$2-[1]!tbl_gk[[#This Row],[FKAccuracy]])/('F+ , F-'!K$2-'F+ , F-'!K$3))</f>
        <v>7.9099482811073787E-3</v>
      </c>
      <c r="L1122" s="1" cm="1">
        <f t="array" ref="L1122">[1]!table_weight[LongPassing]*(('F+ , F-'!L$2-[1]!tbl_gk[[#This Row],[LongPassing]])/('F+ , F-'!L$2-'F+ , F-'!L$3))</f>
        <v>2.0032691702804539E-2</v>
      </c>
      <c r="M1122" s="1" cm="1">
        <f t="array" ref="M1122">[1]!table_weight[BallControl]*(('F+ , F-'!M$2-[1]!tbl_gk[[#This Row],[BallControl]])/('F+ , F-'!M$2-'F+ , F-'!M$3))</f>
        <v>6.9538006866877939E-3</v>
      </c>
      <c r="N1122" s="1" cm="1">
        <f t="array" ref="N1122">[1]!table_weight[Acceleration]*(('F+ , F-'!N$2-[1]!tbl_gk[[#This Row],[Acceleration]])/('F+ , F-'!N$2-'F+ , F-'!N$3))</f>
        <v>5.8626675495266484E-3</v>
      </c>
      <c r="O1122" s="1" cm="1">
        <f t="array" ref="O1122">[1]!table_weight[SprintSpeed]*(('F+ , F-'!O$2-[1]!tbl_gk[[#This Row],[SprintSpeed]])/('F+ , F-'!O$2-'F+ , F-'!O$3))</f>
        <v>5.0599330696683847E-3</v>
      </c>
      <c r="P1122" s="1" cm="1">
        <f t="array" ref="P1122">[1]!table_weight[Agility]*(('F+ , F-'!P$2-[1]!tbl_gk[[#This Row],[Agility]])/('F+ , F-'!P$2-'F+ , F-'!P$3))</f>
        <v>1.6381549694601055E-3</v>
      </c>
      <c r="Q1122" s="1" cm="1">
        <f t="array" ref="Q1122">[1]!table_weight[Reactions]*(('F+ , F-'!Q$2-[1]!tbl_gk[[#This Row],[Reactions]])/('F+ , F-'!Q$2-'F+ , F-'!Q$3))</f>
        <v>1.1859766001660328E-3</v>
      </c>
      <c r="R1122" s="1" cm="1">
        <f t="array" ref="R1122">[1]!table_weight[Balance]*(('F+ , F-'!R$2-[1]!tbl_gk[[#This Row],[Balance]])/('F+ , F-'!R$2-'F+ , F-'!R$3))</f>
        <v>1.4901001471473846E-3</v>
      </c>
      <c r="S1122" s="1" cm="1">
        <f t="array" ref="S1122">[1]!table_weight[ShotPower]*(('F+ , F-'!S$2-[1]!tbl_gk[[#This Row],[ShotPower]])/('F+ , F-'!S$2-'F+ , F-'!S$3))</f>
        <v>5.1941499031661464E-3</v>
      </c>
      <c r="T1122" s="1" cm="1">
        <f t="array" ref="T1122">[1]!table_weight[Jumping]*(('F+ , F-'!T$2-[1]!tbl_gk[[#This Row],[Jumping]])/('F+ , F-'!T$2-'F+ , F-'!T$3))</f>
        <v>2.8337438786225251E-3</v>
      </c>
      <c r="U1122" s="1" cm="1">
        <f t="array" ref="U1122">[1]!table_weight[Stamina]*(('F+ , F-'!U$2-[1]!tbl_gk[[#This Row],[Stamina]])/('F+ , F-'!U$2-'F+ , F-'!U$3))</f>
        <v>7.7283923962432506E-3</v>
      </c>
      <c r="V1122" s="1" cm="1">
        <f t="array" ref="V1122">[1]!table_weight[Strength]*(('F+ , F-'!V$2-[1]!tbl_gk[[#This Row],[Strength]])/('F+ , F-'!V$2-'F+ , F-'!V$3))</f>
        <v>3.9042693438799229E-2</v>
      </c>
      <c r="W1122" s="1" cm="1">
        <f t="array" ref="W1122">[1]!table_weight[LongShots]*(('F+ , F-'!W$2-[1]!tbl_gk[[#This Row],[LongShots]])/('F+ , F-'!W$2-'F+ , F-'!W$3))</f>
        <v>7.0121023692742987E-3</v>
      </c>
      <c r="X1122" s="1" cm="1">
        <f t="array" ref="X1122">[1]!table_weight[Aggression]*(('F+ , F-'!X$2-[1]!tbl_gk[[#This Row],[Aggression]])/('F+ , F-'!X$2-'F+ , F-'!X$3))</f>
        <v>1.5211439002129575E-2</v>
      </c>
      <c r="Y1122" s="1" cm="1">
        <f t="array" ref="Y1122">[1]!table_weight[Interceptions]*(('F+ , F-'!Y$2-[1]!tbl_gk[[#This Row],[Interceptions]])/('F+ , F-'!Y$2-'F+ , F-'!Y$3))</f>
        <v>2.0084046292242669E-2</v>
      </c>
      <c r="Z1122" s="1" cm="1">
        <f t="array" ref="Z1122">[1]!table_weight[Positioning]*(('F+ , F-'!Z$2-[1]!tbl_gk[[#This Row],[Positioning]])/('F+ , F-'!Z$2-'F+ , F-'!Z$3))</f>
        <v>1.9225568738802474E-3</v>
      </c>
      <c r="AA1122" s="1" cm="1">
        <f t="array" ref="AA1122">[1]!table_weight[Vision]*(('F+ , F-'!AA$2-[1]!tbl_gk[[#This Row],[Vision]])/('F+ , F-'!AA$2-'F+ , F-'!AA$3))</f>
        <v>2.2715748909846831E-2</v>
      </c>
      <c r="AB1122" s="1" cm="1">
        <f t="array" ref="AB1122">[1]!table_weight[Penalties]*(('F+ , F-'!AB$2-[1]!tbl_gk[[#This Row],[Penalties]])/('F+ , F-'!AB$2-'F+ , F-'!AB$3))</f>
        <v>2.3879722257019362E-3</v>
      </c>
      <c r="AC1122" s="1" cm="1">
        <f t="array" ref="AC1122">[1]!table_weight[Composure]*(('F+ , F-'!AC$2-[1]!tbl_gk[[#This Row],[Composure]])/('F+ , F-'!AC$2-'F+ , F-'!AC$3))</f>
        <v>1.441083694938589E-3</v>
      </c>
      <c r="AD1122" s="1" cm="1">
        <f t="array" ref="AD1122">[1]!table_weight[Marking]*(('F+ , F-'!AD$2-[1]!tbl_gk[[#This Row],[Marking]])/('F+ , F-'!AD$2-'F+ , F-'!AD$3))</f>
        <v>2.9972168700492414E-2</v>
      </c>
      <c r="AE1122" s="1" cm="1">
        <f t="array" ref="AE1122">[1]!table_weight[StandingTackle]*(('F+ , F-'!AE$2-[1]!tbl_gk[[#This Row],[StandingTackle]])/('F+ , F-'!AE$2-'F+ , F-'!AE$3))</f>
        <v>1.7933485981458063E-2</v>
      </c>
      <c r="AF1122" s="1" cm="1">
        <f t="array" ref="AF1122">[1]!table_weight[SlidingTackle]*(('F+ , F-'!AF$2-[1]!tbl_gk[[#This Row],[SlidingTackle]])/('F+ , F-'!AF$2-'F+ , F-'!AF$3))</f>
        <v>1.120842873841129E-2</v>
      </c>
      <c r="AG1122" s="1" cm="1">
        <f t="array" ref="AG1122">[1]!table_weight[GKDiving]*(('F+ , F-'!AG$2-[1]!tbl_gk[[#This Row],[GKDiving]])/('F+ , F-'!AG$2-'F+ , F-'!AG$3))</f>
        <v>3.9286710272791778E-2</v>
      </c>
      <c r="AH1122" s="1" cm="1">
        <f t="array" ref="AH1122">[1]!table_weight[GKHandling]*(('F+ , F-'!AH$2-[1]!tbl_gk[[#This Row],[GKHandling]])/('F+ , F-'!AH$2-'F+ , F-'!AH$3))</f>
        <v>4.2777211941640955E-2</v>
      </c>
      <c r="AI1122" s="1" cm="1">
        <f t="array" ref="AI1122">[1]!table_weight[GKKicking]*(('F+ , F-'!AI$2-[1]!tbl_gk[[#This Row],[GKKicking]])/('F+ , F-'!AI$2-'F+ , F-'!AI$3))</f>
        <v>2.3255247946455719E-2</v>
      </c>
      <c r="AJ1122" s="1" cm="1">
        <f t="array" ref="AJ1122">[1]!table_weight[GKPositioning]*(('F+ , F-'!AJ$2-[1]!tbl_gk[[#This Row],[GKPositioning]])/('F+ , F-'!AJ$2-'F+ , F-'!AJ$3))</f>
        <v>1.5767241581053557E-2</v>
      </c>
      <c r="AK1122" s="1" cm="1">
        <f t="array" ref="AK1122">[1]!table_weight[GKReflexes]*(('F+ , F-'!AK$2-[1]!tbl_gk[[#This Row],[GKReflexes]])/('F+ , F-'!AK$2-'F+ , F-'!AK$3))</f>
        <v>4.0083831930500594E-2</v>
      </c>
    </row>
    <row r="1123" spans="1:37" x14ac:dyDescent="0.55000000000000004">
      <c r="A1123" s="8">
        <f>[1]!tbl_gk[[#This Row],[ID]]</f>
        <v>243213</v>
      </c>
      <c r="B1123" s="2" cm="1">
        <f t="array" ref="B1123">[1]!table_weight[ValueEUR]*(('F+ , F-'!B$2-[1]!tbl_gk[[#This Row],[ValueEUR]])/('F+ , F-'!B$2-'F+ , F-'!B$3))</f>
        <v>5.2781669378639128E-5</v>
      </c>
      <c r="C1123" s="2" cm="1">
        <f t="array" ref="C1123">[1]!table_weight[WageEUR]*(('F+ , F-'!C$2-[1]!tbl_gk[[#This Row],[WageEUR]])/('F+ , F-'!C$2-'F+ , F-'!C$3))</f>
        <v>3.9120935309418161E-4</v>
      </c>
      <c r="D1123" s="2" cm="1">
        <f t="array" ref="D1123">[1]!table_weight[Crossing]*(('F+ , F-'!D$2-[1]!tbl_gk[[#This Row],[Crossing]])/('F+ , F-'!D$2-'F+ , F-'!D$3))</f>
        <v>3.6987814836757178E-2</v>
      </c>
      <c r="E1123" s="2" cm="1">
        <f t="array" ref="E1123">[1]!table_weight[Finishing]*(('F+ , F-'!E$2-[1]!tbl_gk[[#This Row],[Finishing]])/('F+ , F-'!E$2-'F+ , F-'!E$3))</f>
        <v>2.096326437480962E-2</v>
      </c>
      <c r="F1123" s="2" cm="1">
        <f t="array" ref="F1123">[1]!table_weight[HeadingAccuracy]*(('F+ , F-'!F$2-[1]!tbl_gk[[#This Row],[HeadingAccuracy]])/('F+ , F-'!F$2-'F+ , F-'!F$3))</f>
        <v>1.1691929585950599E-2</v>
      </c>
      <c r="G1123" s="2" cm="1">
        <f t="array" ref="G1123">[1]!table_weight[ShortPassing]*(('F+ , F-'!G$2-[1]!tbl_gk[[#This Row],[ShortPassing]])/('F+ , F-'!G$2-'F+ , F-'!G$3))</f>
        <v>4.9221920544626818E-2</v>
      </c>
      <c r="H1123" s="2" cm="1">
        <f t="array" ref="H1123">[1]!table_weight[Volleys]*(('F+ , F-'!H$2-[1]!tbl_gk[[#This Row],[Volleys]])/('F+ , F-'!H$2-'F+ , F-'!H$3))</f>
        <v>1.9675665665797848E-3</v>
      </c>
      <c r="I1123" s="2" cm="1">
        <f t="array" ref="I1123">[1]!table_weight[Dribbling]*(('F+ , F-'!I$2-[1]!tbl_gk[[#This Row],[Dribbling]])/('F+ , F-'!I$2-'F+ , F-'!I$3))</f>
        <v>2.3469077317571304E-2</v>
      </c>
      <c r="J1123" s="2" cm="1">
        <f t="array" ref="J1123">[1]!table_weight[Curve]*(('F+ , F-'!J$2-[1]!tbl_gk[[#This Row],[Curve]])/('F+ , F-'!J$2-'F+ , F-'!J$3))</f>
        <v>9.4648953791028455E-3</v>
      </c>
      <c r="K1123" s="2" cm="1">
        <f t="array" ref="K1123">[1]!table_weight[FKAccuracy]*(('F+ , F-'!K$2-[1]!tbl_gk[[#This Row],[FKAccuracy]])/('F+ , F-'!K$2-'F+ , F-'!K$3))</f>
        <v>9.4310921813203358E-3</v>
      </c>
      <c r="L1123" s="2" cm="1">
        <f t="array" ref="L1123">[1]!table_weight[LongPassing]*(('F+ , F-'!L$2-[1]!tbl_gk[[#This Row],[LongPassing]])/('F+ , F-'!L$2-'F+ , F-'!L$3))</f>
        <v>2.8695477304017315E-2</v>
      </c>
      <c r="M1123" s="2" cm="1">
        <f t="array" ref="M1123">[1]!table_weight[BallControl]*(('F+ , F-'!M$2-[1]!tbl_gk[[#This Row],[BallControl]])/('F+ , F-'!M$2-'F+ , F-'!M$3))</f>
        <v>1.4776826459211564E-2</v>
      </c>
      <c r="N1123" s="2" cm="1">
        <f t="array" ref="N1123">[1]!table_weight[Acceleration]*(('F+ , F-'!N$2-[1]!tbl_gk[[#This Row],[Acceleration]])/('F+ , F-'!N$2-'F+ , F-'!N$3))</f>
        <v>6.5391291898566463E-3</v>
      </c>
      <c r="O1123" s="2" cm="1">
        <f t="array" ref="O1123">[1]!table_weight[SprintSpeed]*(('F+ , F-'!O$2-[1]!tbl_gk[[#This Row],[SprintSpeed]])/('F+ , F-'!O$2-'F+ , F-'!O$3))</f>
        <v>7.8710069972619326E-3</v>
      </c>
      <c r="P1123" s="2" cm="1">
        <f t="array" ref="P1123">[1]!table_weight[Agility]*(('F+ , F-'!P$2-[1]!tbl_gk[[#This Row],[Agility]])/('F+ , F-'!P$2-'F+ , F-'!P$3))</f>
        <v>5.0314759776274665E-3</v>
      </c>
      <c r="Q1123" s="2" cm="1">
        <f t="array" ref="Q1123">[1]!table_weight[Reactions]*(('F+ , F-'!Q$2-[1]!tbl_gk[[#This Row],[Reactions]])/('F+ , F-'!Q$2-'F+ , F-'!Q$3))</f>
        <v>1.9594396002743149E-3</v>
      </c>
      <c r="R1123" s="2" cm="1">
        <f t="array" ref="R1123">[1]!table_weight[Balance]*(('F+ , F-'!R$2-[1]!tbl_gk[[#This Row],[Balance]])/('F+ , F-'!R$2-'F+ , F-'!R$3))</f>
        <v>1.4901001471473846E-3</v>
      </c>
      <c r="S1123" s="2" cm="1">
        <f t="array" ref="S1123">[1]!table_weight[ShotPower]*(('F+ , F-'!S$2-[1]!tbl_gk[[#This Row],[ShotPower]])/('F+ , F-'!S$2-'F+ , F-'!S$3))</f>
        <v>8.570347340224143E-3</v>
      </c>
      <c r="T1123" s="2" cm="1">
        <f t="array" ref="T1123">[1]!table_weight[Jumping]*(('F+ , F-'!T$2-[1]!tbl_gk[[#This Row],[Jumping]])/('F+ , F-'!T$2-'F+ , F-'!T$3))</f>
        <v>2.1467756656231253E-3</v>
      </c>
      <c r="U1123" s="2" cm="1">
        <f t="array" ref="U1123">[1]!table_weight[Stamina]*(('F+ , F-'!U$2-[1]!tbl_gk[[#This Row],[Stamina]])/('F+ , F-'!U$2-'F+ , F-'!U$3))</f>
        <v>1.88916258574835E-2</v>
      </c>
      <c r="V1123" s="2" cm="1">
        <f t="array" ref="V1123">[1]!table_weight[Strength]*(('F+ , F-'!V$2-[1]!tbl_gk[[#This Row],[Strength]])/('F+ , F-'!V$2-'F+ , F-'!V$3))</f>
        <v>2.8394686137308531E-2</v>
      </c>
      <c r="W1123" s="2" cm="1">
        <f t="array" ref="W1123">[1]!table_weight[LongShots]*(('F+ , F-'!W$2-[1]!tbl_gk[[#This Row],[LongShots]])/('F+ , F-'!W$2-'F+ , F-'!W$3))</f>
        <v>9.6091773208573719E-3</v>
      </c>
      <c r="X1123" s="2" cm="1">
        <f t="array" ref="X1123">[1]!table_weight[Aggression]*(('F+ , F-'!X$2-[1]!tbl_gk[[#This Row],[Aggression]])/('F+ , F-'!X$2-'F+ , F-'!X$3))</f>
        <v>1.0952236081533291E-2</v>
      </c>
      <c r="Y1123" s="2" cm="1">
        <f t="array" ref="Y1123">[1]!table_weight[Interceptions]*(('F+ , F-'!Y$2-[1]!tbl_gk[[#This Row],[Interceptions]])/('F+ , F-'!Y$2-'F+ , F-'!Y$3))</f>
        <v>2.0776599612664828E-2</v>
      </c>
      <c r="Z1123" s="2" cm="1">
        <f t="array" ref="Z1123">[1]!table_weight[Positioning]*(('F+ , F-'!Z$2-[1]!tbl_gk[[#This Row],[Positioning]])/('F+ , F-'!Z$2-'F+ , F-'!Z$3))</f>
        <v>1.7746678835817667E-3</v>
      </c>
      <c r="AA1123" s="2" cm="1">
        <f t="array" ref="AA1123">[1]!table_weight[Vision]*(('F+ , F-'!AA$2-[1]!tbl_gk[[#This Row],[Vision]])/('F+ , F-'!AA$2-'F+ , F-'!AA$3))</f>
        <v>2.0586147449548689E-2</v>
      </c>
      <c r="AB1123" s="2" cm="1">
        <f t="array" ref="AB1123">[1]!table_weight[Penalties]*(('F+ , F-'!AB$2-[1]!tbl_gk[[#This Row],[Penalties]])/('F+ , F-'!AB$2-'F+ , F-'!AB$3))</f>
        <v>2.153089711698467E-3</v>
      </c>
      <c r="AC1123" s="2" cm="1">
        <f t="array" ref="AC1123">[1]!table_weight[Composure]*(('F+ , F-'!AC$2-[1]!tbl_gk[[#This Row],[Composure]])/('F+ , F-'!AC$2-'F+ , F-'!AC$3))</f>
        <v>1.7079510458531426E-3</v>
      </c>
      <c r="AD1123" s="2" cm="1">
        <f t="array" ref="AD1123">[1]!table_weight[Marking]*(('F+ , F-'!AD$2-[1]!tbl_gk[[#This Row],[Marking]])/('F+ , F-'!AD$2-'F+ , F-'!AD$3))</f>
        <v>2.2084755884573357E-2</v>
      </c>
      <c r="AE1123" s="2" cm="1">
        <f t="array" ref="AE1123">[1]!table_weight[StandingTackle]*(('F+ , F-'!AE$2-[1]!tbl_gk[[#This Row],[StandingTackle]])/('F+ , F-'!AE$2-'F+ , F-'!AE$3))</f>
        <v>3.362528621523387E-2</v>
      </c>
      <c r="AF1123" s="2" cm="1">
        <f t="array" ref="AF1123">[1]!table_weight[SlidingTackle]*(('F+ , F-'!AF$2-[1]!tbl_gk[[#This Row],[SlidingTackle]])/('F+ , F-'!AF$2-'F+ , F-'!AF$3))</f>
        <v>9.7139715732897855E-3</v>
      </c>
      <c r="AG1123" s="2" cm="1">
        <f t="array" ref="AG1123">[1]!table_weight[GKDiving]*(('F+ , F-'!AG$2-[1]!tbl_gk[[#This Row],[GKDiving]])/('F+ , F-'!AG$2-'F+ , F-'!AG$3))</f>
        <v>5.8076006490213938E-2</v>
      </c>
      <c r="AH1123" s="2" cm="1">
        <f t="array" ref="AH1123">[1]!table_weight[GKHandling]*(('F+ , F-'!AH$2-[1]!tbl_gk[[#This Row],[GKHandling]])/('F+ , F-'!AH$2-'F+ , F-'!AH$3))</f>
        <v>6.5948201743363147E-2</v>
      </c>
      <c r="AI1123" s="2" cm="1">
        <f t="array" ref="AI1123">[1]!table_weight[GKKicking]*(('F+ , F-'!AI$2-[1]!tbl_gk[[#This Row],[GKKicking]])/('F+ , F-'!AI$2-'F+ , F-'!AI$3))</f>
        <v>3.9355034986309684E-2</v>
      </c>
      <c r="AJ1123" s="2" cm="1">
        <f t="array" ref="AJ1123">[1]!table_weight[GKPositioning]*(('F+ , F-'!AJ$2-[1]!tbl_gk[[#This Row],[GKPositioning]])/('F+ , F-'!AJ$2-'F+ , F-'!AJ$3))</f>
        <v>2.3966207203201407E-2</v>
      </c>
      <c r="AK1123" s="2" cm="1">
        <f t="array" ref="AK1123">[1]!table_weight[GKReflexes]*(('F+ , F-'!AK$2-[1]!tbl_gk[[#This Row],[GKReflexes]])/('F+ , F-'!AK$2-'F+ , F-'!AK$3))</f>
        <v>6.5591724977182797E-2</v>
      </c>
    </row>
    <row r="1124" spans="1:37" x14ac:dyDescent="0.55000000000000004">
      <c r="A1124" s="7">
        <f>[1]!tbl_gk[[#This Row],[ID]]</f>
        <v>243242</v>
      </c>
      <c r="B1124" s="1" cm="1">
        <f t="array" ref="B1124">[1]!table_weight[ValueEUR]*(('F+ , F-'!B$2-[1]!tbl_gk[[#This Row],[ValueEUR]])/('F+ , F-'!B$2-'F+ , F-'!B$3))</f>
        <v>8.9821437363649033E-5</v>
      </c>
      <c r="C1124" s="1" cm="1">
        <f t="array" ref="C1124">[1]!table_weight[WageEUR]*(('F+ , F-'!C$2-[1]!tbl_gk[[#This Row],[WageEUR]])/('F+ , F-'!C$2-'F+ , F-'!C$3))</f>
        <v>2.3472561185650895E-5</v>
      </c>
      <c r="D1124" s="1" cm="1">
        <f t="array" ref="D1124">[1]!table_weight[Crossing]*(('F+ , F-'!D$2-[1]!tbl_gk[[#This Row],[Crossing]])/('F+ , F-'!D$2-'F+ , F-'!D$3))</f>
        <v>3.3625286215233793E-2</v>
      </c>
      <c r="E1124" s="1" cm="1">
        <f t="array" ref="E1124">[1]!table_weight[Finishing]*(('F+ , F-'!E$2-[1]!tbl_gk[[#This Row],[Finishing]])/('F+ , F-'!E$2-'F+ , F-'!E$3))</f>
        <v>2.096326437480962E-2</v>
      </c>
      <c r="F1124" s="1" cm="1">
        <f t="array" ref="F1124">[1]!table_weight[HeadingAccuracy]*(('F+ , F-'!F$2-[1]!tbl_gk[[#This Row],[HeadingAccuracy]])/('F+ , F-'!F$2-'F+ , F-'!F$3))</f>
        <v>1.1274360672166649E-2</v>
      </c>
      <c r="G1124" s="1" cm="1">
        <f t="array" ref="G1124">[1]!table_weight[ShortPassing]*(('F+ , F-'!G$2-[1]!tbl_gk[[#This Row],[ShortPassing]])/('F+ , F-'!G$2-'F+ , F-'!G$3))</f>
        <v>6.3285326414520199E-2</v>
      </c>
      <c r="H1124" s="1" cm="1">
        <f t="array" ref="H1124">[1]!table_weight[Volleys]*(('F+ , F-'!H$2-[1]!tbl_gk[[#This Row],[Volleys]])/('F+ , F-'!H$2-'F+ , F-'!H$3))</f>
        <v>2.0833057763785961E-3</v>
      </c>
      <c r="I1124" s="1" cm="1">
        <f t="array" ref="I1124">[1]!table_weight[Dribbling]*(('F+ , F-'!I$2-[1]!tbl_gk[[#This Row],[Dribbling]])/('F+ , F-'!I$2-'F+ , F-'!I$3))</f>
        <v>2.5424833760702249E-2</v>
      </c>
      <c r="J1124" s="1" cm="1">
        <f t="array" ref="J1124">[1]!table_weight[Curve]*(('F+ , F-'!J$2-[1]!tbl_gk[[#This Row],[Curve]])/('F+ , F-'!J$2-'F+ , F-'!J$3))</f>
        <v>9.9719433458404991E-3</v>
      </c>
      <c r="K1124" s="1" cm="1">
        <f t="array" ref="K1124">[1]!table_weight[FKAccuracy]*(('F+ , F-'!K$2-[1]!tbl_gk[[#This Row],[FKAccuracy]])/('F+ , F-'!K$2-'F+ , F-'!K$3))</f>
        <v>9.2789777912990392E-3</v>
      </c>
      <c r="L1124" s="1" cm="1">
        <f t="array" ref="L1124">[1]!table_weight[LongPassing]*(('F+ , F-'!L$2-[1]!tbl_gk[[#This Row],[LongPassing]])/('F+ , F-'!L$2-'F+ , F-'!L$3))</f>
        <v>2.1115539902956136E-2</v>
      </c>
      <c r="M1124" s="1" cm="1">
        <f t="array" ref="M1124">[1]!table_weight[BallControl]*(('F+ , F-'!M$2-[1]!tbl_gk[[#This Row],[BallControl]])/('F+ , F-'!M$2-'F+ , F-'!M$3))</f>
        <v>1.3907601373375588E-2</v>
      </c>
      <c r="N1124" s="1" cm="1">
        <f t="array" ref="N1124">[1]!table_weight[Acceleration]*(('F+ , F-'!N$2-[1]!tbl_gk[[#This Row],[Acceleration]])/('F+ , F-'!N$2-'F+ , F-'!N$3))</f>
        <v>7.2155908301866443E-3</v>
      </c>
      <c r="O1124" s="1" cm="1">
        <f t="array" ref="O1124">[1]!table_weight[SprintSpeed]*(('F+ , F-'!O$2-[1]!tbl_gk[[#This Row],[SprintSpeed]])/('F+ , F-'!O$2-'F+ , F-'!O$3))</f>
        <v>1.124429571037419E-2</v>
      </c>
      <c r="P1124" s="1" cm="1">
        <f t="array" ref="P1124">[1]!table_weight[Agility]*(('F+ , F-'!P$2-[1]!tbl_gk[[#This Row],[Agility]])/('F+ , F-'!P$2-'F+ , F-'!P$3))</f>
        <v>5.265498116121768E-3</v>
      </c>
      <c r="Q1124" s="1" cm="1">
        <f t="array" ref="Q1124">[1]!table_weight[Reactions]*(('F+ , F-'!Q$2-[1]!tbl_gk[[#This Row],[Reactions]])/('F+ , F-'!Q$2-'F+ , F-'!Q$3))</f>
        <v>1.6500544002310022E-3</v>
      </c>
      <c r="R1124" s="1" cm="1">
        <f t="array" ref="R1124">[1]!table_weight[Balance]*(('F+ , F-'!R$2-[1]!tbl_gk[[#This Row],[Balance]])/('F+ , F-'!R$2-'F+ , F-'!R$3))</f>
        <v>2.2972377268522179E-3</v>
      </c>
      <c r="S1124" s="1" cm="1">
        <f t="array" ref="S1124">[1]!table_weight[ShotPower]*(('F+ , F-'!S$2-[1]!tbl_gk[[#This Row],[ShotPower]])/('F+ , F-'!S$2-'F+ , F-'!S$3))</f>
        <v>8.0509323499075268E-3</v>
      </c>
      <c r="T1124" s="1" cm="1">
        <f t="array" ref="T1124">[1]!table_weight[Jumping]*(('F+ , F-'!T$2-[1]!tbl_gk[[#This Row],[Jumping]])/('F+ , F-'!T$2-'F+ , F-'!T$3))</f>
        <v>3.3489700383720756E-3</v>
      </c>
      <c r="U1124" s="1" cm="1">
        <f t="array" ref="U1124">[1]!table_weight[Stamina]*(('F+ , F-'!U$2-[1]!tbl_gk[[#This Row],[Stamina]])/('F+ , F-'!U$2-'F+ , F-'!U$3))</f>
        <v>2.4043887454978999E-2</v>
      </c>
      <c r="V1124" s="1" cm="1">
        <f t="array" ref="V1124">[1]!table_weight[Strength]*(('F+ , F-'!V$2-[1]!tbl_gk[[#This Row],[Strength]])/('F+ , F-'!V$2-'F+ , F-'!V$3))</f>
        <v>4.8803366798499039E-2</v>
      </c>
      <c r="W1124" s="1" cm="1">
        <f t="array" ref="W1124">[1]!table_weight[LongShots]*(('F+ , F-'!W$2-[1]!tbl_gk[[#This Row],[LongShots]])/('F+ , F-'!W$2-'F+ , F-'!W$3))</f>
        <v>9.6091773208573719E-3</v>
      </c>
      <c r="X1124" s="1" cm="1">
        <f t="array" ref="X1124">[1]!table_weight[Aggression]*(('F+ , F-'!X$2-[1]!tbl_gk[[#This Row],[Aggression]])/('F+ , F-'!X$2-'F+ , F-'!X$3))</f>
        <v>1.5211439002129575E-2</v>
      </c>
      <c r="Y1124" s="1" cm="1">
        <f t="array" ref="Y1124">[1]!table_weight[Interceptions]*(('F+ , F-'!Y$2-[1]!tbl_gk[[#This Row],[Interceptions]])/('F+ , F-'!Y$2-'F+ , F-'!Y$3))</f>
        <v>2.3546812894353474E-2</v>
      </c>
      <c r="Z1124" s="1" cm="1">
        <f t="array" ref="Z1124">[1]!table_weight[Positioning]*(('F+ , F-'!Z$2-[1]!tbl_gk[[#This Row],[Positioning]])/('F+ , F-'!Z$2-'F+ , F-'!Z$3))</f>
        <v>2.3662238447756888E-3</v>
      </c>
      <c r="AA1124" s="1" cm="1">
        <f t="array" ref="AA1124">[1]!table_weight[Vision]*(('F+ , F-'!AA$2-[1]!tbl_gk[[#This Row],[Vision]])/('F+ , F-'!AA$2-'F+ , F-'!AA$3))</f>
        <v>1.3487475915221555E-2</v>
      </c>
      <c r="AB1124" s="1" cm="1">
        <f t="array" ref="AB1124">[1]!table_weight[Penalties]*(('F+ , F-'!AB$2-[1]!tbl_gk[[#This Row],[Penalties]])/('F+ , F-'!AB$2-'F+ , F-'!AB$3))</f>
        <v>2.1922367973657118E-3</v>
      </c>
      <c r="AC1124" s="1" cm="1">
        <f t="array" ref="AC1124">[1]!table_weight[Composure]*(('F+ , F-'!AC$2-[1]!tbl_gk[[#This Row],[Composure]])/('F+ , F-'!AC$2-'F+ , F-'!AC$3))</f>
        <v>6.9385511237783919E-4</v>
      </c>
      <c r="AD1124" s="1" cm="1">
        <f t="array" ref="AD1124">[1]!table_weight[Marking]*(('F+ , F-'!AD$2-[1]!tbl_gk[[#This Row],[Marking]])/('F+ , F-'!AD$2-'F+ , F-'!AD$3))</f>
        <v>4.7324476895514332E-3</v>
      </c>
      <c r="AE1124" s="1" cm="1">
        <f t="array" ref="AE1124">[1]!table_weight[StandingTackle]*(('F+ , F-'!AE$2-[1]!tbl_gk[[#This Row],[StandingTackle]])/('F+ , F-'!AE$2-'F+ , F-'!AE$3))</f>
        <v>2.9141914719869356E-2</v>
      </c>
      <c r="AF1124" s="1" cm="1">
        <f t="array" ref="AF1124">[1]!table_weight[SlidingTackle]*(('F+ , F-'!AF$2-[1]!tbl_gk[[#This Row],[SlidingTackle]])/('F+ , F-'!AF$2-'F+ , F-'!AF$3))</f>
        <v>9.7139715732897855E-3</v>
      </c>
      <c r="AG1124" s="1" cm="1">
        <f t="array" ref="AG1124">[1]!table_weight[GKDiving]*(('F+ , F-'!AG$2-[1]!tbl_gk[[#This Row],[GKDiving]])/('F+ , F-'!AG$2-'F+ , F-'!AG$3))</f>
        <v>5.4659770814318998E-2</v>
      </c>
      <c r="AH1124" s="1" cm="1">
        <f t="array" ref="AH1124">[1]!table_weight[GKHandling]*(('F+ , F-'!AH$2-[1]!tbl_gk[[#This Row],[GKHandling]])/('F+ , F-'!AH$2-'F+ , F-'!AH$3))</f>
        <v>6.0601050250658012E-2</v>
      </c>
      <c r="AI1124" s="1" cm="1">
        <f t="array" ref="AI1124">[1]!table_weight[GKKicking]*(('F+ , F-'!AI$2-[1]!tbl_gk[[#This Row],[GKKicking]])/('F+ , F-'!AI$2-'F+ , F-'!AI$3))</f>
        <v>3.6671737146334017E-2</v>
      </c>
      <c r="AJ1124" s="1" cm="1">
        <f t="array" ref="AJ1124">[1]!table_weight[GKPositioning]*(('F+ , F-'!AJ$2-[1]!tbl_gk[[#This Row],[GKPositioning]])/('F+ , F-'!AJ$2-'F+ , F-'!AJ$3))</f>
        <v>1.7028620907537841E-2</v>
      </c>
      <c r="AK1124" s="1" cm="1">
        <f t="array" ref="AK1124">[1]!table_weight[GKReflexes]*(('F+ , F-'!AK$2-[1]!tbl_gk[[#This Row],[GKReflexes]])/('F+ , F-'!AK$2-'F+ , F-'!AK$3))</f>
        <v>5.2837778453841702E-2</v>
      </c>
    </row>
    <row r="1125" spans="1:37" x14ac:dyDescent="0.55000000000000004">
      <c r="A1125" s="8">
        <f>[1]!tbl_gk[[#This Row],[ID]]</f>
        <v>243294</v>
      </c>
      <c r="B1125" s="2" cm="1">
        <f t="array" ref="B1125">[1]!table_weight[ValueEUR]*(('F+ , F-'!B$2-[1]!tbl_gk[[#This Row],[ValueEUR]])/('F+ , F-'!B$2-'F+ , F-'!B$3))</f>
        <v>2.7502027728869857E-4</v>
      </c>
      <c r="C1125" s="2" cm="1">
        <f t="array" ref="C1125">[1]!table_weight[WageEUR]*(('F+ , F-'!C$2-[1]!tbl_gk[[#This Row],[WageEUR]])/('F+ , F-'!C$2-'F+ , F-'!C$3))</f>
        <v>2.3472561185650898E-4</v>
      </c>
      <c r="D1125" s="2" cm="1">
        <f t="array" ref="D1125">[1]!table_weight[Crossing]*(('F+ , F-'!D$2-[1]!tbl_gk[[#This Row],[Crossing]])/('F+ , F-'!D$2-'F+ , F-'!D$3))</f>
        <v>3.2504443341392672E-2</v>
      </c>
      <c r="E1125" s="2" cm="1">
        <f t="array" ref="E1125">[1]!table_weight[Finishing]*(('F+ , F-'!E$2-[1]!tbl_gk[[#This Row],[Finishing]])/('F+ , F-'!E$2-'F+ , F-'!E$3))</f>
        <v>1.9965013690294877E-2</v>
      </c>
      <c r="F1125" s="2" cm="1">
        <f t="array" ref="F1125">[1]!table_weight[HeadingAccuracy]*(('F+ , F-'!F$2-[1]!tbl_gk[[#This Row],[HeadingAccuracy]])/('F+ , F-'!F$2-'F+ , F-'!F$3))</f>
        <v>1.00216539308148E-2</v>
      </c>
      <c r="G1125" s="2" cm="1">
        <f t="array" ref="G1125">[1]!table_weight[ShortPassing]*(('F+ , F-'!G$2-[1]!tbl_gk[[#This Row],[ShortPassing]])/('F+ , F-'!G$2-'F+ , F-'!G$3))</f>
        <v>5.9066304653552192E-2</v>
      </c>
      <c r="H1125" s="2" cm="1">
        <f t="array" ref="H1125">[1]!table_weight[Volleys]*(('F+ , F-'!H$2-[1]!tbl_gk[[#This Row],[Volleys]])/('F+ , F-'!H$2-'F+ , F-'!H$3))</f>
        <v>1.851827356780974E-3</v>
      </c>
      <c r="I1125" s="2" cm="1">
        <f t="array" ref="I1125">[1]!table_weight[Dribbling]*(('F+ , F-'!I$2-[1]!tbl_gk[[#This Row],[Dribbling]])/('F+ , F-'!I$2-'F+ , F-'!I$3))</f>
        <v>2.0535442652874894E-2</v>
      </c>
      <c r="J1125" s="2" cm="1">
        <f t="array" ref="J1125">[1]!table_weight[Curve]*(('F+ , F-'!J$2-[1]!tbl_gk[[#This Row],[Curve]])/('F+ , F-'!J$2-'F+ , F-'!J$3))</f>
        <v>9.4648953791028455E-3</v>
      </c>
      <c r="K1125" s="2" cm="1">
        <f t="array" ref="K1125">[1]!table_weight[FKAccuracy]*(('F+ , F-'!K$2-[1]!tbl_gk[[#This Row],[FKAccuracy]])/('F+ , F-'!K$2-'F+ , F-'!K$3))</f>
        <v>9.8874353513842238E-3</v>
      </c>
      <c r="L1125" s="2" cm="1">
        <f t="array" ref="L1125">[1]!table_weight[LongPassing]*(('F+ , F-'!L$2-[1]!tbl_gk[[#This Row],[LongPassing]])/('F+ , F-'!L$2-'F+ , F-'!L$3))</f>
        <v>2.1656964003031933E-2</v>
      </c>
      <c r="M1125" s="2" cm="1">
        <f t="array" ref="M1125">[1]!table_weight[BallControl]*(('F+ , F-'!M$2-[1]!tbl_gk[[#This Row],[BallControl]])/('F+ , F-'!M$2-'F+ , F-'!M$3))</f>
        <v>1.5646051545047536E-2</v>
      </c>
      <c r="N1125" s="2" cm="1">
        <f t="array" ref="N1125">[1]!table_weight[Acceleration]*(('F+ , F-'!N$2-[1]!tbl_gk[[#This Row],[Acceleration]])/('F+ , F-'!N$2-'F+ , F-'!N$3))</f>
        <v>7.2155908301866443E-3</v>
      </c>
      <c r="O1125" s="2" cm="1">
        <f t="array" ref="O1125">[1]!table_weight[SprintSpeed]*(('F+ , F-'!O$2-[1]!tbl_gk[[#This Row],[SprintSpeed]])/('F+ , F-'!O$2-'F+ , F-'!O$3))</f>
        <v>1.124429571037419E-2</v>
      </c>
      <c r="P1125" s="2" cm="1">
        <f t="array" ref="P1125">[1]!table_weight[Agility]*(('F+ , F-'!P$2-[1]!tbl_gk[[#This Row],[Agility]])/('F+ , F-'!P$2-'F+ , F-'!P$3))</f>
        <v>3.8613652851559629E-3</v>
      </c>
      <c r="Q1125" s="2" cm="1">
        <f t="array" ref="Q1125">[1]!table_weight[Reactions]*(('F+ , F-'!Q$2-[1]!tbl_gk[[#This Row],[Reactions]])/('F+ , F-'!Q$2-'F+ , F-'!Q$3))</f>
        <v>2.0110038002815341E-3</v>
      </c>
      <c r="R1125" s="2" cm="1">
        <f t="array" ref="R1125">[1]!table_weight[Balance]*(('F+ , F-'!R$2-[1]!tbl_gk[[#This Row],[Balance]])/('F+ , F-'!R$2-'F+ , F-'!R$3))</f>
        <v>2.1109752084587947E-3</v>
      </c>
      <c r="S1125" s="2" cm="1">
        <f t="array" ref="S1125">[1]!table_weight[ShotPower]*(('F+ , F-'!S$2-[1]!tbl_gk[[#This Row],[ShotPower]])/('F+ , F-'!S$2-'F+ , F-'!S$3))</f>
        <v>6.7523948741159906E-3</v>
      </c>
      <c r="T1125" s="2" cm="1">
        <f t="array" ref="T1125">[1]!table_weight[Jumping]*(('F+ , F-'!T$2-[1]!tbl_gk[[#This Row],[Jumping]])/('F+ , F-'!T$2-'F+ , F-'!T$3))</f>
        <v>3.1772279851222255E-3</v>
      </c>
      <c r="U1125" s="2" cm="1">
        <f t="array" ref="U1125">[1]!table_weight[Stamina]*(('F+ , F-'!U$2-[1]!tbl_gk[[#This Row],[Stamina]])/('F+ , F-'!U$2-'F+ , F-'!U$3))</f>
        <v>1.4598074526237249E-2</v>
      </c>
      <c r="V1125" s="2" cm="1">
        <f t="array" ref="V1125">[1]!table_weight[Strength]*(('F+ , F-'!V$2-[1]!tbl_gk[[#This Row],[Strength]])/('F+ , F-'!V$2-'F+ , F-'!V$3))</f>
        <v>3.2831355846262997E-2</v>
      </c>
      <c r="W1125" s="2" cm="1">
        <f t="array" ref="W1125">[1]!table_weight[LongShots]*(('F+ , F-'!W$2-[1]!tbl_gk[[#This Row],[LongShots]])/('F+ , F-'!W$2-'F+ , F-'!W$3))</f>
        <v>8.0509323499075268E-3</v>
      </c>
      <c r="X1125" s="2" cm="1">
        <f t="array" ref="X1125">[1]!table_weight[Aggression]*(('F+ , F-'!X$2-[1]!tbl_gk[[#This Row],[Aggression]])/('F+ , F-'!X$2-'F+ , F-'!X$3))</f>
        <v>1.3994523881959207E-2</v>
      </c>
      <c r="Y1125" s="2" cm="1">
        <f t="array" ref="Y1125">[1]!table_weight[Interceptions]*(('F+ , F-'!Y$2-[1]!tbl_gk[[#This Row],[Interceptions]])/('F+ , F-'!Y$2-'F+ , F-'!Y$3))</f>
        <v>2.0084046292242669E-2</v>
      </c>
      <c r="Z1125" s="2" cm="1">
        <f t="array" ref="Z1125">[1]!table_weight[Positioning]*(('F+ , F-'!Z$2-[1]!tbl_gk[[#This Row],[Positioning]])/('F+ , F-'!Z$2-'F+ , F-'!Z$3))</f>
        <v>2.2183348544772088E-3</v>
      </c>
      <c r="AA1125" s="2" cm="1">
        <f t="array" ref="AA1125">[1]!table_weight[Vision]*(('F+ , F-'!AA$2-[1]!tbl_gk[[#This Row],[Vision]])/('F+ , F-'!AA$2-'F+ , F-'!AA$3))</f>
        <v>2.6974951830443111E-2</v>
      </c>
      <c r="AB1125" s="2" cm="1">
        <f t="array" ref="AB1125">[1]!table_weight[Penalties]*(('F+ , F-'!AB$2-[1]!tbl_gk[[#This Row],[Penalties]])/('F+ , F-'!AB$2-'F+ , F-'!AB$3))</f>
        <v>2.1922367973657118E-3</v>
      </c>
      <c r="AC1125" s="2" cm="1">
        <f t="array" ref="AC1125">[1]!table_weight[Composure]*(('F+ , F-'!AC$2-[1]!tbl_gk[[#This Row],[Composure]])/('F+ , F-'!AC$2-'F+ , F-'!AC$3))</f>
        <v>2.2416857476822497E-3</v>
      </c>
      <c r="AD1125" s="2" cm="1">
        <f t="array" ref="AD1125">[1]!table_weight[Marking]*(('F+ , F-'!AD$2-[1]!tbl_gk[[#This Row],[Marking]])/('F+ , F-'!AD$2-'F+ , F-'!AD$3))</f>
        <v>3.4704616390043845E-2</v>
      </c>
      <c r="AE1125" s="2" cm="1">
        <f t="array" ref="AE1125">[1]!table_weight[StandingTackle]*(('F+ , F-'!AE$2-[1]!tbl_gk[[#This Row],[StandingTackle]])/('F+ , F-'!AE$2-'F+ , F-'!AE$3))</f>
        <v>3.1383600467551613E-2</v>
      </c>
      <c r="AF1125" s="2" cm="1">
        <f t="array" ref="AF1125">[1]!table_weight[SlidingTackle]*(('F+ , F-'!AF$2-[1]!tbl_gk[[#This Row],[SlidingTackle]])/('F+ , F-'!AF$2-'F+ , F-'!AF$3))</f>
        <v>7.4722858256075263E-3</v>
      </c>
      <c r="AG1125" s="2" cm="1">
        <f t="array" ref="AG1125">[1]!table_weight[GKDiving]*(('F+ , F-'!AG$2-[1]!tbl_gk[[#This Row],[GKDiving]])/('F+ , F-'!AG$2-'F+ , F-'!AG$3))</f>
        <v>3.9286710272791778E-2</v>
      </c>
      <c r="AH1125" s="2" cm="1">
        <f t="array" ref="AH1125">[1]!table_weight[GKHandling]*(('F+ , F-'!AH$2-[1]!tbl_gk[[#This Row],[GKHandling]])/('F+ , F-'!AH$2-'F+ , F-'!AH$3))</f>
        <v>5.3471514927051197E-2</v>
      </c>
      <c r="AI1125" s="2" cm="1">
        <f t="array" ref="AI1125">[1]!table_weight[GKKicking]*(('F+ , F-'!AI$2-[1]!tbl_gk[[#This Row],[GKKicking]])/('F+ , F-'!AI$2-'F+ , F-'!AI$3))</f>
        <v>3.1305141466382698E-2</v>
      </c>
      <c r="AJ1125" s="2" cm="1">
        <f t="array" ref="AJ1125">[1]!table_weight[GKPositioning]*(('F+ , F-'!AJ$2-[1]!tbl_gk[[#This Row],[GKPositioning]])/('F+ , F-'!AJ$2-'F+ , F-'!AJ$3))</f>
        <v>1.8290000234022125E-2</v>
      </c>
      <c r="AK1125" s="2" cm="1">
        <f t="array" ref="AK1125">[1]!table_weight[GKReflexes]*(('F+ , F-'!AK$2-[1]!tbl_gk[[#This Row],[GKReflexes]])/('F+ , F-'!AK$2-'F+ , F-'!AK$3))</f>
        <v>4.1905824290977896E-2</v>
      </c>
    </row>
    <row r="1126" spans="1:37" x14ac:dyDescent="0.55000000000000004">
      <c r="A1126" s="7">
        <f>[1]!tbl_gk[[#This Row],[ID]]</f>
        <v>243299</v>
      </c>
      <c r="B1126" s="1" cm="1">
        <f t="array" ref="B1126">[1]!table_weight[ValueEUR]*(('F+ , F-'!B$2-[1]!tbl_gk[[#This Row],[ValueEUR]])/('F+ , F-'!B$2-'F+ , F-'!B$3))</f>
        <v>4.0435080050302489E-5</v>
      </c>
      <c r="C1126" s="1" cm="1">
        <f t="array" ref="C1126">[1]!table_weight[WageEUR]*(('F+ , F-'!C$2-[1]!tbl_gk[[#This Row],[WageEUR]])/('F+ , F-'!C$2-'F+ , F-'!C$3))</f>
        <v>7.8241870618836313E-5</v>
      </c>
      <c r="D1126" s="1" cm="1">
        <f t="array" ref="D1126">[1]!table_weight[Crossing]*(('F+ , F-'!D$2-[1]!tbl_gk[[#This Row],[Crossing]])/('F+ , F-'!D$2-'F+ , F-'!D$3))</f>
        <v>3.6987814836757178E-2</v>
      </c>
      <c r="E1126" s="1" cm="1">
        <f t="array" ref="E1126">[1]!table_weight[Finishing]*(('F+ , F-'!E$2-[1]!tbl_gk[[#This Row],[Finishing]])/('F+ , F-'!E$2-'F+ , F-'!E$3))</f>
        <v>2.1961515059324362E-2</v>
      </c>
      <c r="F1126" s="1" cm="1">
        <f t="array" ref="F1126">[1]!table_weight[HeadingAccuracy]*(('F+ , F-'!F$2-[1]!tbl_gk[[#This Row],[HeadingAccuracy]])/('F+ , F-'!F$2-'F+ , F-'!F$3))</f>
        <v>1.210949849973455E-2</v>
      </c>
      <c r="G1126" s="1" cm="1">
        <f t="array" ref="G1126">[1]!table_weight[ShortPassing]*(('F+ , F-'!G$2-[1]!tbl_gk[[#This Row],[ShortPassing]])/('F+ , F-'!G$2-'F+ , F-'!G$3))</f>
        <v>5.2034601718605494E-2</v>
      </c>
      <c r="H1126" s="1" cm="1">
        <f t="array" ref="H1126">[1]!table_weight[Volleys]*(('F+ , F-'!H$2-[1]!tbl_gk[[#This Row],[Volleys]])/('F+ , F-'!H$2-'F+ , F-'!H$3))</f>
        <v>2.0833057763785961E-3</v>
      </c>
      <c r="I1126" s="1" cm="1">
        <f t="array" ref="I1126">[1]!table_weight[Dribbling]*(('F+ , F-'!I$2-[1]!tbl_gk[[#This Row],[Dribbling]])/('F+ , F-'!I$2-'F+ , F-'!I$3))</f>
        <v>1.6623929766613008E-2</v>
      </c>
      <c r="J1126" s="1" cm="1">
        <f t="array" ref="J1126">[1]!table_weight[Curve]*(('F+ , F-'!J$2-[1]!tbl_gk[[#This Row],[Curve]])/('F+ , F-'!J$2-'F+ , F-'!J$3))</f>
        <v>9.295879390190295E-3</v>
      </c>
      <c r="K1126" s="1" cm="1">
        <f t="array" ref="K1126">[1]!table_weight[FKAccuracy]*(('F+ , F-'!K$2-[1]!tbl_gk[[#This Row],[FKAccuracy]])/('F+ , F-'!K$2-'F+ , F-'!K$3))</f>
        <v>9.2789777912990392E-3</v>
      </c>
      <c r="L1126" s="1" cm="1">
        <f t="array" ref="L1126">[1]!table_weight[LongPassing]*(('F+ , F-'!L$2-[1]!tbl_gk[[#This Row],[LongPassing]])/('F+ , F-'!L$2-'F+ , F-'!L$3))</f>
        <v>2.1115539902956136E-2</v>
      </c>
      <c r="M1126" s="1" cm="1">
        <f t="array" ref="M1126">[1]!table_weight[BallControl]*(('F+ , F-'!M$2-[1]!tbl_gk[[#This Row],[BallControl]])/('F+ , F-'!M$2-'F+ , F-'!M$3))</f>
        <v>1.3472988830457604E-2</v>
      </c>
      <c r="N1126" s="1" cm="1">
        <f t="array" ref="N1126">[1]!table_weight[Acceleration]*(('F+ , F-'!N$2-[1]!tbl_gk[[#This Row],[Acceleration]])/('F+ , F-'!N$2-'F+ , F-'!N$3))</f>
        <v>7.2155908301866443E-3</v>
      </c>
      <c r="O1126" s="1" cm="1">
        <f t="array" ref="O1126">[1]!table_weight[SprintSpeed]*(('F+ , F-'!O$2-[1]!tbl_gk[[#This Row],[SprintSpeed]])/('F+ , F-'!O$2-'F+ , F-'!O$3))</f>
        <v>1.377426224520838E-2</v>
      </c>
      <c r="P1126" s="1" cm="1">
        <f t="array" ref="P1126">[1]!table_weight[Agility]*(('F+ , F-'!P$2-[1]!tbl_gk[[#This Row],[Agility]])/('F+ , F-'!P$2-'F+ , F-'!P$3))</f>
        <v>4.2123984928974139E-3</v>
      </c>
      <c r="Q1126" s="1" cm="1">
        <f t="array" ref="Q1126">[1]!table_weight[Reactions]*(('F+ , F-'!Q$2-[1]!tbl_gk[[#This Row],[Reactions]])/('F+ , F-'!Q$2-'F+ , F-'!Q$3))</f>
        <v>2.2688248003176282E-3</v>
      </c>
      <c r="R1126" s="1" cm="1">
        <f t="array" ref="R1126">[1]!table_weight[Balance]*(('F+ , F-'!R$2-[1]!tbl_gk[[#This Row],[Balance]])/('F+ , F-'!R$2-'F+ , F-'!R$3))</f>
        <v>2.5455877513767822E-3</v>
      </c>
      <c r="S1126" s="1" cm="1">
        <f t="array" ref="S1126">[1]!table_weight[ShotPower]*(('F+ , F-'!S$2-[1]!tbl_gk[[#This Row],[ShotPower]])/('F+ , F-'!S$2-'F+ , F-'!S$3))</f>
        <v>7.271809864432606E-3</v>
      </c>
      <c r="T1126" s="1" cm="1">
        <f t="array" ref="T1126">[1]!table_weight[Jumping]*(('F+ , F-'!T$2-[1]!tbl_gk[[#This Row],[Jumping]])/('F+ , F-'!T$2-'F+ , F-'!T$3))</f>
        <v>3.9500672247465502E-3</v>
      </c>
      <c r="U1126" s="1" cm="1">
        <f t="array" ref="U1126">[1]!table_weight[Stamina]*(('F+ , F-'!U$2-[1]!tbl_gk[[#This Row],[Stamina]])/('F+ , F-'!U$2-'F+ , F-'!U$3))</f>
        <v>2.0609046389982E-2</v>
      </c>
      <c r="V1126" s="1" cm="1">
        <f t="array" ref="V1126">[1]!table_weight[Strength]*(('F+ , F-'!V$2-[1]!tbl_gk[[#This Row],[Strength]])/('F+ , F-'!V$2-'F+ , F-'!V$3))</f>
        <v>2.5732684311935858E-2</v>
      </c>
      <c r="W1126" s="1" cm="1">
        <f t="array" ref="W1126">[1]!table_weight[LongShots]*(('F+ , F-'!W$2-[1]!tbl_gk[[#This Row],[LongShots]])/('F+ , F-'!W$2-'F+ , F-'!W$3))</f>
        <v>1.0128592311173986E-2</v>
      </c>
      <c r="X1126" s="1" cm="1">
        <f t="array" ref="X1126">[1]!table_weight[Aggression]*(('F+ , F-'!X$2-[1]!tbl_gk[[#This Row],[Aggression]])/('F+ , F-'!X$2-'F+ , F-'!X$3))</f>
        <v>1.7645269242470306E-2</v>
      </c>
      <c r="Y1126" s="1" cm="1">
        <f t="array" ref="Y1126">[1]!table_weight[Interceptions]*(('F+ , F-'!Y$2-[1]!tbl_gk[[#This Row],[Interceptions]])/('F+ , F-'!Y$2-'F+ , F-'!Y$3))</f>
        <v>2.4931919535197796E-2</v>
      </c>
      <c r="Z1126" s="1" cm="1">
        <f t="array" ref="Z1126">[1]!table_weight[Positioning]*(('F+ , F-'!Z$2-[1]!tbl_gk[[#This Row],[Positioning]])/('F+ , F-'!Z$2-'F+ , F-'!Z$3))</f>
        <v>2.0704458641787279E-3</v>
      </c>
      <c r="AA1126" s="1" cm="1">
        <f t="array" ref="AA1126">[1]!table_weight[Vision]*(('F+ , F-'!AA$2-[1]!tbl_gk[[#This Row],[Vision]])/('F+ , F-'!AA$2-'F+ , F-'!AA$3))</f>
        <v>3.1944021904472104E-2</v>
      </c>
      <c r="AB1126" s="1" cm="1">
        <f t="array" ref="AB1126">[1]!table_weight[Penalties]*(('F+ , F-'!AB$2-[1]!tbl_gk[[#This Row],[Penalties]])/('F+ , F-'!AB$2-'F+ , F-'!AB$3))</f>
        <v>2.3488251400346914E-3</v>
      </c>
      <c r="AC1126" s="1" cm="1">
        <f t="array" ref="AC1126">[1]!table_weight[Composure]*(('F+ , F-'!AC$2-[1]!tbl_gk[[#This Row],[Composure]])/('F+ , F-'!AC$2-'F+ , F-'!AC$3))</f>
        <v>2.0281918669506067E-3</v>
      </c>
      <c r="AD1126" s="1" cm="1">
        <f t="array" ref="AD1126">[1]!table_weight[Marking]*(('F+ , F-'!AD$2-[1]!tbl_gk[[#This Row],[Marking]])/('F+ , F-'!AD$2-'F+ , F-'!AD$3))</f>
        <v>1.8929790758205733E-2</v>
      </c>
      <c r="AE1126" s="1" cm="1">
        <f t="array" ref="AE1126">[1]!table_weight[StandingTackle]*(('F+ , F-'!AE$2-[1]!tbl_gk[[#This Row],[StandingTackle]])/('F+ , F-'!AE$2-'F+ , F-'!AE$3))</f>
        <v>2.6900228972187096E-2</v>
      </c>
      <c r="AF1126" s="1" cm="1">
        <f t="array" ref="AF1126">[1]!table_weight[SlidingTackle]*(('F+ , F-'!AF$2-[1]!tbl_gk[[#This Row],[SlidingTackle]])/('F+ , F-'!AF$2-'F+ , F-'!AF$3))</f>
        <v>1.120842873841129E-2</v>
      </c>
      <c r="AG1126" s="1" cm="1">
        <f t="array" ref="AG1126">[1]!table_weight[GKDiving]*(('F+ , F-'!AG$2-[1]!tbl_gk[[#This Row],[GKDiving]])/('F+ , F-'!AG$2-'F+ , F-'!AG$3))</f>
        <v>5.9784124328161402E-2</v>
      </c>
      <c r="AH1126" s="1" cm="1">
        <f t="array" ref="AH1126">[1]!table_weight[GKHandling]*(('F+ , F-'!AH$2-[1]!tbl_gk[[#This Row],[GKHandling]])/('F+ , F-'!AH$2-'F+ , F-'!AH$3))</f>
        <v>5.8818666419756312E-2</v>
      </c>
      <c r="AI1126" s="1" cm="1">
        <f t="array" ref="AI1126">[1]!table_weight[GKKicking]*(('F+ , F-'!AI$2-[1]!tbl_gk[[#This Row],[GKKicking]])/('F+ , F-'!AI$2-'F+ , F-'!AI$3))</f>
        <v>3.309400669303314E-2</v>
      </c>
      <c r="AJ1126" s="1" cm="1">
        <f t="array" ref="AJ1126">[1]!table_weight[GKPositioning]*(('F+ , F-'!AJ$2-[1]!tbl_gk[[#This Row],[GKPositioning]])/('F+ , F-'!AJ$2-'F+ , F-'!AJ$3))</f>
        <v>2.2074138213474981E-2</v>
      </c>
      <c r="AK1126" s="1" cm="1">
        <f t="array" ref="AK1126">[1]!table_weight[GKReflexes]*(('F+ , F-'!AK$2-[1]!tbl_gk[[#This Row],[GKReflexes]])/('F+ , F-'!AK$2-'F+ , F-'!AK$3))</f>
        <v>6.012574789575089E-2</v>
      </c>
    </row>
    <row r="1127" spans="1:37" x14ac:dyDescent="0.55000000000000004">
      <c r="A1127" s="8">
        <f>[1]!tbl_gk[[#This Row],[ID]]</f>
        <v>243304</v>
      </c>
      <c r="B1127" s="2" cm="1">
        <f t="array" ref="B1127">[1]!table_weight[ValueEUR]*(('F+ , F-'!B$2-[1]!tbl_gk[[#This Row],[ValueEUR]])/('F+ , F-'!B$2-'F+ , F-'!B$3))</f>
        <v>3.6761969725122341E-4</v>
      </c>
      <c r="C1127" s="2" cm="1">
        <f t="array" ref="C1127">[1]!table_weight[WageEUR]*(('F+ , F-'!C$2-[1]!tbl_gk[[#This Row],[WageEUR]])/('F+ , F-'!C$2-'F+ , F-'!C$3))</f>
        <v>1.0171443180448721E-3</v>
      </c>
      <c r="D1127" s="2" cm="1">
        <f t="array" ref="D1127">[1]!table_weight[Crossing]*(('F+ , F-'!D$2-[1]!tbl_gk[[#This Row],[Crossing]])/('F+ , F-'!D$2-'F+ , F-'!D$3))</f>
        <v>3.5866971962916043E-2</v>
      </c>
      <c r="E1127" s="2" cm="1">
        <f t="array" ref="E1127">[1]!table_weight[Finishing]*(('F+ , F-'!E$2-[1]!tbl_gk[[#This Row],[Finishing]])/('F+ , F-'!E$2-'F+ , F-'!E$3))</f>
        <v>1.59720109522359E-2</v>
      </c>
      <c r="F1127" s="2" cm="1">
        <f t="array" ref="F1127">[1]!table_weight[HeadingAccuracy]*(('F+ , F-'!F$2-[1]!tbl_gk[[#This Row],[HeadingAccuracy]])/('F+ , F-'!F$2-'F+ , F-'!F$3))</f>
        <v>8.7689471894629514E-3</v>
      </c>
      <c r="G1127" s="2" cm="1">
        <f t="array" ref="G1127">[1]!table_weight[ShortPassing]*(('F+ , F-'!G$2-[1]!tbl_gk[[#This Row],[ShortPassing]])/('F+ , F-'!G$2-'F+ , F-'!G$3))</f>
        <v>6.6098007588498875E-2</v>
      </c>
      <c r="H1127" s="2" cm="1">
        <f t="array" ref="H1127">[1]!table_weight[Volleys]*(('F+ , F-'!H$2-[1]!tbl_gk[[#This Row],[Volleys]])/('F+ , F-'!H$2-'F+ , F-'!H$3))</f>
        <v>1.7360881469821632E-3</v>
      </c>
      <c r="I1127" s="2" cm="1">
        <f t="array" ref="I1127">[1]!table_weight[Dribbling]*(('F+ , F-'!I$2-[1]!tbl_gk[[#This Row],[Dribbling]])/('F+ , F-'!I$2-'F+ , F-'!I$3))</f>
        <v>1.6623929766613008E-2</v>
      </c>
      <c r="J1127" s="2" cm="1">
        <f t="array" ref="J1127">[1]!table_weight[Curve]*(('F+ , F-'!J$2-[1]!tbl_gk[[#This Row],[Curve]])/('F+ , F-'!J$2-'F+ , F-'!J$3))</f>
        <v>9.6339113680153961E-3</v>
      </c>
      <c r="K1127" s="2" cm="1">
        <f t="array" ref="K1127">[1]!table_weight[FKAccuracy]*(('F+ , F-'!K$2-[1]!tbl_gk[[#This Row],[FKAccuracy]])/('F+ , F-'!K$2-'F+ , F-'!K$3))</f>
        <v>9.5832065713416324E-3</v>
      </c>
      <c r="L1127" s="2" cm="1">
        <f t="array" ref="L1127">[1]!table_weight[LongPassing]*(('F+ , F-'!L$2-[1]!tbl_gk[[#This Row],[LongPassing]])/('F+ , F-'!L$2-'F+ , F-'!L$3))</f>
        <v>2.9236901404093112E-2</v>
      </c>
      <c r="M1127" s="2" cm="1">
        <f t="array" ref="M1127">[1]!table_weight[BallControl]*(('F+ , F-'!M$2-[1]!tbl_gk[[#This Row],[BallControl]])/('F+ , F-'!M$2-'F+ , F-'!M$3))</f>
        <v>1.3472988830457604E-2</v>
      </c>
      <c r="N1127" s="2" cm="1">
        <f t="array" ref="N1127">[1]!table_weight[Acceleration]*(('F+ , F-'!N$2-[1]!tbl_gk[[#This Row],[Acceleration]])/('F+ , F-'!N$2-'F+ , F-'!N$3))</f>
        <v>7.666565257073309E-3</v>
      </c>
      <c r="O1127" s="2" cm="1">
        <f t="array" ref="O1127">[1]!table_weight[SprintSpeed]*(('F+ , F-'!O$2-[1]!tbl_gk[[#This Row],[SprintSpeed]])/('F+ , F-'!O$2-'F+ , F-'!O$3))</f>
        <v>1.0400973532096125E-2</v>
      </c>
      <c r="P1127" s="2" cm="1">
        <f t="array" ref="P1127">[1]!table_weight[Agility]*(('F+ , F-'!P$2-[1]!tbl_gk[[#This Row],[Agility]])/('F+ , F-'!P$2-'F+ , F-'!P$3))</f>
        <v>4.3294095621445646E-3</v>
      </c>
      <c r="Q1127" s="2" cm="1">
        <f t="array" ref="Q1127">[1]!table_weight[Reactions]*(('F+ , F-'!Q$2-[1]!tbl_gk[[#This Row],[Reactions]])/('F+ , F-'!Q$2-'F+ , F-'!Q$3))</f>
        <v>1.2375408001732517E-3</v>
      </c>
      <c r="R1127" s="2" cm="1">
        <f t="array" ref="R1127">[1]!table_weight[Balance]*(('F+ , F-'!R$2-[1]!tbl_gk[[#This Row],[Balance]])/('F+ , F-'!R$2-'F+ , F-'!R$3))</f>
        <v>2.2972377268522179E-3</v>
      </c>
      <c r="S1127" s="2" cm="1">
        <f t="array" ref="S1127">[1]!table_weight[ShotPower]*(('F+ , F-'!S$2-[1]!tbl_gk[[#This Row],[ShotPower]])/('F+ , F-'!S$2-'F+ , F-'!S$3))</f>
        <v>5.4538573983244545E-3</v>
      </c>
      <c r="T1127" s="2" cm="1">
        <f t="array" ref="T1127">[1]!table_weight[Jumping]*(('F+ , F-'!T$2-[1]!tbl_gk[[#This Row],[Jumping]])/('F+ , F-'!T$2-'F+ , F-'!T$3))</f>
        <v>3.0054859318723757E-3</v>
      </c>
      <c r="U1127" s="2" cm="1">
        <f t="array" ref="U1127">[1]!table_weight[Stamina]*(('F+ , F-'!U$2-[1]!tbl_gk[[#This Row],[Stamina]])/('F+ , F-'!U$2-'F+ , F-'!U$3))</f>
        <v>1.975033612373275E-2</v>
      </c>
      <c r="V1127" s="2" cm="1">
        <f t="array" ref="V1127">[1]!table_weight[Strength]*(('F+ , F-'!V$2-[1]!tbl_gk[[#This Row],[Strength]])/('F+ , F-'!V$2-'F+ , F-'!V$3))</f>
        <v>2.3958016428354077E-2</v>
      </c>
      <c r="W1127" s="2" cm="1">
        <f t="array" ref="W1127">[1]!table_weight[LongShots]*(('F+ , F-'!W$2-[1]!tbl_gk[[#This Row],[LongShots]])/('F+ , F-'!W$2-'F+ , F-'!W$3))</f>
        <v>8.570347340224143E-3</v>
      </c>
      <c r="X1127" s="2" cm="1">
        <f t="array" ref="X1127">[1]!table_weight[Aggression]*(('F+ , F-'!X$2-[1]!tbl_gk[[#This Row],[Aggression]])/('F+ , F-'!X$2-'F+ , F-'!X$3))</f>
        <v>1.460298144204439E-2</v>
      </c>
      <c r="Y1127" s="2" cm="1">
        <f t="array" ref="Y1127">[1]!table_weight[Interceptions]*(('F+ , F-'!Y$2-[1]!tbl_gk[[#This Row],[Interceptions]])/('F+ , F-'!Y$2-'F+ , F-'!Y$3))</f>
        <v>2.0776599612664828E-2</v>
      </c>
      <c r="Z1127" s="2" cm="1">
        <f t="array" ref="Z1127">[1]!table_weight[Positioning]*(('F+ , F-'!Z$2-[1]!tbl_gk[[#This Row],[Positioning]])/('F+ , F-'!Z$2-'F+ , F-'!Z$3))</f>
        <v>1.3310009126863251E-3</v>
      </c>
      <c r="AA1127" s="2" cm="1">
        <f t="array" ref="AA1127">[1]!table_weight[Vision]*(('F+ , F-'!AA$2-[1]!tbl_gk[[#This Row],[Vision]])/('F+ , F-'!AA$2-'F+ , F-'!AA$3))</f>
        <v>1.2777608761788841E-2</v>
      </c>
      <c r="AB1127" s="2" cm="1">
        <f t="array" ref="AB1127">[1]!table_weight[Penalties]*(('F+ , F-'!AB$2-[1]!tbl_gk[[#This Row],[Penalties]])/('F+ , F-'!AB$2-'F+ , F-'!AB$3))</f>
        <v>2.5054134827036706E-3</v>
      </c>
      <c r="AC1127" s="2" cm="1">
        <f t="array" ref="AC1127">[1]!table_weight[Composure]*(('F+ , F-'!AC$2-[1]!tbl_gk[[#This Row],[Composure]])/('F+ , F-'!AC$2-'F+ , F-'!AC$3))</f>
        <v>1.2275898142069463E-3</v>
      </c>
      <c r="AD1127" s="2" cm="1">
        <f t="array" ref="AD1127">[1]!table_weight[Marking]*(('F+ , F-'!AD$2-[1]!tbl_gk[[#This Row],[Marking]])/('F+ , F-'!AD$2-'F+ , F-'!AD$3))</f>
        <v>3.1549651263676225E-2</v>
      </c>
      <c r="AE1127" s="2" cm="1">
        <f t="array" ref="AE1127">[1]!table_weight[StandingTackle]*(('F+ , F-'!AE$2-[1]!tbl_gk[[#This Row],[StandingTackle]])/('F+ , F-'!AE$2-'F+ , F-'!AE$3))</f>
        <v>2.9141914719869356E-2</v>
      </c>
      <c r="AF1127" s="2" cm="1">
        <f t="array" ref="AF1127">[1]!table_weight[SlidingTackle]*(('F+ , F-'!AF$2-[1]!tbl_gk[[#This Row],[SlidingTackle]])/('F+ , F-'!AF$2-'F+ , F-'!AF$3))</f>
        <v>8.9667429907290316E-3</v>
      </c>
      <c r="AG1127" s="2" cm="1">
        <f t="array" ref="AG1127">[1]!table_weight[GKDiving]*(('F+ , F-'!AG$2-[1]!tbl_gk[[#This Row],[GKDiving]])/('F+ , F-'!AG$2-'F+ , F-'!AG$3))</f>
        <v>4.4411063786634182E-2</v>
      </c>
      <c r="AH1127" s="2" cm="1">
        <f t="array" ref="AH1127">[1]!table_weight[GKHandling]*(('F+ , F-'!AH$2-[1]!tbl_gk[[#This Row],[GKHandling]])/('F+ , F-'!AH$2-'F+ , F-'!AH$3))</f>
        <v>4.2777211941640955E-2</v>
      </c>
      <c r="AI1127" s="2" cm="1">
        <f t="array" ref="AI1127">[1]!table_weight[GKKicking]*(('F+ , F-'!AI$2-[1]!tbl_gk[[#This Row],[GKKicking]])/('F+ , F-'!AI$2-'F+ , F-'!AI$3))</f>
        <v>2.5044113173106158E-2</v>
      </c>
      <c r="AJ1127" s="2" cm="1">
        <f t="array" ref="AJ1127">[1]!table_weight[GKPositioning]*(('F+ , F-'!AJ$2-[1]!tbl_gk[[#This Row],[GKPositioning]])/('F+ , F-'!AJ$2-'F+ , F-'!AJ$3))</f>
        <v>1.7659310570779983E-2</v>
      </c>
      <c r="AK1127" s="2" cm="1">
        <f t="array" ref="AK1127">[1]!table_weight[GKReflexes]*(('F+ , F-'!AK$2-[1]!tbl_gk[[#This Row],[GKReflexes]])/('F+ , F-'!AK$2-'F+ , F-'!AK$3))</f>
        <v>3.6439847209545996E-2</v>
      </c>
    </row>
    <row r="1128" spans="1:37" x14ac:dyDescent="0.55000000000000004">
      <c r="A1128" s="7">
        <f>[1]!tbl_gk[[#This Row],[ID]]</f>
        <v>243311</v>
      </c>
      <c r="B1128" s="1" cm="1">
        <f t="array" ref="B1128">[1]!table_weight[ValueEUR]*(('F+ , F-'!B$2-[1]!tbl_gk[[#This Row],[ValueEUR]])/('F+ , F-'!B$2-'F+ , F-'!B$3))</f>
        <v>5.8368501049711459E-4</v>
      </c>
      <c r="C1128" s="1" cm="1">
        <f t="array" ref="C1128">[1]!table_weight[WageEUR]*(('F+ , F-'!C$2-[1]!tbl_gk[[#This Row],[WageEUR]])/('F+ , F-'!C$2-'F+ , F-'!C$3))</f>
        <v>2.2690142479462536E-3</v>
      </c>
      <c r="D1128" s="1" cm="1">
        <f t="array" ref="D1128">[1]!table_weight[Crossing]*(('F+ , F-'!D$2-[1]!tbl_gk[[#This Row],[Crossing]])/('F+ , F-'!D$2-'F+ , F-'!D$3))</f>
        <v>3.5866971962916043E-2</v>
      </c>
      <c r="E1128" s="1" cm="1">
        <f t="array" ref="E1128">[1]!table_weight[Finishing]*(('F+ , F-'!E$2-[1]!tbl_gk[[#This Row],[Finishing]])/('F+ , F-'!E$2-'F+ , F-'!E$3))</f>
        <v>2.096326437480962E-2</v>
      </c>
      <c r="F1128" s="1" cm="1">
        <f t="array" ref="F1128">[1]!table_weight[HeadingAccuracy]*(('F+ , F-'!F$2-[1]!tbl_gk[[#This Row],[HeadingAccuracy]])/('F+ , F-'!F$2-'F+ , F-'!F$3))</f>
        <v>1.1691929585950599E-2</v>
      </c>
      <c r="G1128" s="1" cm="1">
        <f t="array" ref="G1128">[1]!table_weight[ShortPassing]*(('F+ , F-'!G$2-[1]!tbl_gk[[#This Row],[ShortPassing]])/('F+ , F-'!G$2-'F+ , F-'!G$3))</f>
        <v>5.0628261131616156E-2</v>
      </c>
      <c r="H1128" s="1" cm="1">
        <f t="array" ref="H1128">[1]!table_weight[Volleys]*(('F+ , F-'!H$2-[1]!tbl_gk[[#This Row],[Volleys]])/('F+ , F-'!H$2-'F+ , F-'!H$3))</f>
        <v>2.3147841959762173E-3</v>
      </c>
      <c r="I1128" s="1" cm="1">
        <f t="array" ref="I1128">[1]!table_weight[Dribbling]*(('F+ , F-'!I$2-[1]!tbl_gk[[#This Row],[Dribbling]])/('F+ , F-'!I$2-'F+ , F-'!I$3))</f>
        <v>2.2491199096005835E-2</v>
      </c>
      <c r="J1128" s="1" cm="1">
        <f t="array" ref="J1128">[1]!table_weight[Curve]*(('F+ , F-'!J$2-[1]!tbl_gk[[#This Row],[Curve]])/('F+ , F-'!J$2-'F+ , F-'!J$3))</f>
        <v>9.8029273569279467E-3</v>
      </c>
      <c r="K1128" s="1" cm="1">
        <f t="array" ref="K1128">[1]!table_weight[FKAccuracy]*(('F+ , F-'!K$2-[1]!tbl_gk[[#This Row],[FKAccuracy]])/('F+ , F-'!K$2-'F+ , F-'!K$3))</f>
        <v>9.4310921813203358E-3</v>
      </c>
      <c r="L1128" s="1" cm="1">
        <f t="array" ref="L1128">[1]!table_weight[LongPassing]*(('F+ , F-'!L$2-[1]!tbl_gk[[#This Row],[LongPassing]])/('F+ , F-'!L$2-'F+ , F-'!L$3))</f>
        <v>2.3822660403335128E-2</v>
      </c>
      <c r="M1128" s="1" cm="1">
        <f t="array" ref="M1128">[1]!table_weight[BallControl]*(('F+ , F-'!M$2-[1]!tbl_gk[[#This Row],[BallControl]])/('F+ , F-'!M$2-'F+ , F-'!M$3))</f>
        <v>1.5646051545047536E-2</v>
      </c>
      <c r="N1128" s="1" cm="1">
        <f t="array" ref="N1128">[1]!table_weight[Acceleration]*(('F+ , F-'!N$2-[1]!tbl_gk[[#This Row],[Acceleration]])/('F+ , F-'!N$2-'F+ , F-'!N$3))</f>
        <v>9.244975751176639E-3</v>
      </c>
      <c r="O1128" s="1" cm="1">
        <f t="array" ref="O1128">[1]!table_weight[SprintSpeed]*(('F+ , F-'!O$2-[1]!tbl_gk[[#This Row],[SprintSpeed]])/('F+ , F-'!O$2-'F+ , F-'!O$3))</f>
        <v>9.838758746577414E-3</v>
      </c>
      <c r="P1128" s="1" cm="1">
        <f t="array" ref="P1128">[1]!table_weight[Agility]*(('F+ , F-'!P$2-[1]!tbl_gk[[#This Row],[Agility]])/('F+ , F-'!P$2-'F+ , F-'!P$3))</f>
        <v>4.4464206313917145E-3</v>
      </c>
      <c r="Q1128" s="1" cm="1">
        <f t="array" ref="Q1128">[1]!table_weight[Reactions]*(('F+ , F-'!Q$2-[1]!tbl_gk[[#This Row],[Reactions]])/('F+ , F-'!Q$2-'F+ , F-'!Q$3))</f>
        <v>1.4953618002093458E-3</v>
      </c>
      <c r="R1128" s="1" cm="1">
        <f t="array" ref="R1128">[1]!table_weight[Balance]*(('F+ , F-'!R$2-[1]!tbl_gk[[#This Row],[Balance]])/('F+ , F-'!R$2-'F+ , F-'!R$3))</f>
        <v>2.9181127881636282E-3</v>
      </c>
      <c r="S1128" s="1" cm="1">
        <f t="array" ref="S1128">[1]!table_weight[ShotPower]*(('F+ , F-'!S$2-[1]!tbl_gk[[#This Row],[ShotPower]])/('F+ , F-'!S$2-'F+ , F-'!S$3))</f>
        <v>5.4538573983244545E-3</v>
      </c>
      <c r="T1128" s="1" cm="1">
        <f t="array" ref="T1128">[1]!table_weight[Jumping]*(('F+ , F-'!T$2-[1]!tbl_gk[[#This Row],[Jumping]])/('F+ , F-'!T$2-'F+ , F-'!T$3))</f>
        <v>4.0359382513714759E-3</v>
      </c>
      <c r="U1128" s="1" cm="1">
        <f t="array" ref="U1128">[1]!table_weight[Stamina]*(('F+ , F-'!U$2-[1]!tbl_gk[[#This Row],[Stamina]])/('F+ , F-'!U$2-'F+ , F-'!U$3))</f>
        <v>2.5761307987477501E-3</v>
      </c>
      <c r="V1128" s="1" cm="1">
        <f t="array" ref="V1128">[1]!table_weight[Strength]*(('F+ , F-'!V$2-[1]!tbl_gk[[#This Row],[Strength]])/('F+ , F-'!V$2-'F+ , F-'!V$3))</f>
        <v>2.3958016428354077E-2</v>
      </c>
      <c r="W1128" s="1" cm="1">
        <f t="array" ref="W1128">[1]!table_weight[LongShots]*(('F+ , F-'!W$2-[1]!tbl_gk[[#This Row],[LongShots]])/('F+ , F-'!W$2-'F+ , F-'!W$3))</f>
        <v>9.86888481601568E-3</v>
      </c>
      <c r="X1128" s="1" cm="1">
        <f t="array" ref="X1128">[1]!table_weight[Aggression]*(('F+ , F-'!X$2-[1]!tbl_gk[[#This Row],[Aggression]])/('F+ , F-'!X$2-'F+ , F-'!X$3))</f>
        <v>1.2777608761788841E-2</v>
      </c>
      <c r="Y1128" s="1" cm="1">
        <f t="array" ref="Y1128">[1]!table_weight[Interceptions]*(('F+ , F-'!Y$2-[1]!tbl_gk[[#This Row],[Interceptions]])/('F+ , F-'!Y$2-'F+ , F-'!Y$3))</f>
        <v>2.2854259573931314E-2</v>
      </c>
      <c r="Z1128" s="1" cm="1">
        <f t="array" ref="Z1128">[1]!table_weight[Positioning]*(('F+ , F-'!Z$2-[1]!tbl_gk[[#This Row],[Positioning]])/('F+ , F-'!Z$2-'F+ , F-'!Z$3))</f>
        <v>1.3310009126863251E-3</v>
      </c>
      <c r="AA1128" s="1" cm="1">
        <f t="array" ref="AA1128">[1]!table_weight[Vision]*(('F+ , F-'!AA$2-[1]!tbl_gk[[#This Row],[Vision]])/('F+ , F-'!AA$2-'F+ , F-'!AA$3))</f>
        <v>1.2777608761788841E-2</v>
      </c>
      <c r="AB1128" s="1" cm="1">
        <f t="array" ref="AB1128">[1]!table_weight[Penalties]*(('F+ , F-'!AB$2-[1]!tbl_gk[[#This Row],[Penalties]])/('F+ , F-'!AB$2-'F+ , F-'!AB$3))</f>
        <v>2.1922367973657118E-3</v>
      </c>
      <c r="AC1128" s="1" cm="1">
        <f t="array" ref="AC1128">[1]!table_weight[Composure]*(('F+ , F-'!AC$2-[1]!tbl_gk[[#This Row],[Composure]])/('F+ , F-'!AC$2-'F+ , F-'!AC$3))</f>
        <v>1.4944571651214996E-3</v>
      </c>
      <c r="AD1128" s="1" cm="1">
        <f t="array" ref="AD1128">[1]!table_weight[Marking]*(('F+ , F-'!AD$2-[1]!tbl_gk[[#This Row],[Marking]])/('F+ , F-'!AD$2-'F+ , F-'!AD$3))</f>
        <v>2.366223844775717E-2</v>
      </c>
      <c r="AE1128" s="1" cm="1">
        <f t="array" ref="AE1128">[1]!table_weight[StandingTackle]*(('F+ , F-'!AE$2-[1]!tbl_gk[[#This Row],[StandingTackle]])/('F+ , F-'!AE$2-'F+ , F-'!AE$3))</f>
        <v>2.6900228972187096E-2</v>
      </c>
      <c r="AF1128" s="1" cm="1">
        <f t="array" ref="AF1128">[1]!table_weight[SlidingTackle]*(('F+ , F-'!AF$2-[1]!tbl_gk[[#This Row],[SlidingTackle]])/('F+ , F-'!AF$2-'F+ , F-'!AF$3))</f>
        <v>7.4722858256075263E-3</v>
      </c>
      <c r="AG1128" s="1" cm="1">
        <f t="array" ref="AG1128">[1]!table_weight[GKDiving]*(('F+ , F-'!AG$2-[1]!tbl_gk[[#This Row],[GKDiving]])/('F+ , F-'!AG$2-'F+ , F-'!AG$3))</f>
        <v>3.0746121083054436E-2</v>
      </c>
      <c r="AH1128" s="1" cm="1">
        <f t="array" ref="AH1128">[1]!table_weight[GKHandling]*(('F+ , F-'!AH$2-[1]!tbl_gk[[#This Row],[GKHandling]])/('F+ , F-'!AH$2-'F+ , F-'!AH$3))</f>
        <v>3.7430060448935834E-2</v>
      </c>
      <c r="AI1128" s="1" cm="1">
        <f t="array" ref="AI1128">[1]!table_weight[GKKicking]*(('F+ , F-'!AI$2-[1]!tbl_gk[[#This Row],[GKKicking]])/('F+ , F-'!AI$2-'F+ , F-'!AI$3))</f>
        <v>2.5044113173106158E-2</v>
      </c>
      <c r="AJ1128" s="1" cm="1">
        <f t="array" ref="AJ1128">[1]!table_weight[GKPositioning]*(('F+ , F-'!AJ$2-[1]!tbl_gk[[#This Row],[GKPositioning]])/('F+ , F-'!AJ$2-'F+ , F-'!AJ$3))</f>
        <v>1.3875172591327129E-2</v>
      </c>
      <c r="AK1128" s="1" cm="1">
        <f t="array" ref="AK1128">[1]!table_weight[GKReflexes]*(('F+ , F-'!AK$2-[1]!tbl_gk[[#This Row],[GKReflexes]])/('F+ , F-'!AK$2-'F+ , F-'!AK$3))</f>
        <v>3.2795862488591399E-2</v>
      </c>
    </row>
    <row r="1129" spans="1:37" x14ac:dyDescent="0.55000000000000004">
      <c r="A1129" s="8">
        <f>[1]!tbl_gk[[#This Row],[ID]]</f>
        <v>243373</v>
      </c>
      <c r="B1129" s="2" cm="1">
        <f t="array" ref="B1129">[1]!table_weight[ValueEUR]*(('F+ , F-'!B$2-[1]!tbl_gk[[#This Row],[ValueEUR]])/('F+ , F-'!B$2-'F+ , F-'!B$3))</f>
        <v>9.7538055693859437E-5</v>
      </c>
      <c r="C1129" s="2" cm="1">
        <f t="array" ref="C1129">[1]!table_weight[WageEUR]*(('F+ , F-'!C$2-[1]!tbl_gk[[#This Row],[WageEUR]])/('F+ , F-'!C$2-'F+ , F-'!C$3))</f>
        <v>5.4769309433185431E-4</v>
      </c>
      <c r="D1129" s="2" cm="1">
        <f t="array" ref="D1129">[1]!table_weight[Crossing]*(('F+ , F-'!D$2-[1]!tbl_gk[[#This Row],[Crossing]])/('F+ , F-'!D$2-'F+ , F-'!D$3))</f>
        <v>3.4746129089074922E-2</v>
      </c>
      <c r="E1129" s="2" cm="1">
        <f t="array" ref="E1129">[1]!table_weight[Finishing]*(('F+ , F-'!E$2-[1]!tbl_gk[[#This Row],[Finishing]])/('F+ , F-'!E$2-'F+ , F-'!E$3))</f>
        <v>1.9965013690294877E-2</v>
      </c>
      <c r="F1129" s="2" cm="1">
        <f t="array" ref="F1129">[1]!table_weight[HeadingAccuracy]*(('F+ , F-'!F$2-[1]!tbl_gk[[#This Row],[HeadingAccuracy]])/('F+ , F-'!F$2-'F+ , F-'!F$3))</f>
        <v>1.0439222844598752E-2</v>
      </c>
      <c r="G1129" s="2" cm="1">
        <f t="array" ref="G1129">[1]!table_weight[ShortPassing]*(('F+ , F-'!G$2-[1]!tbl_gk[[#This Row],[ShortPassing]])/('F+ , F-'!G$2-'F+ , F-'!G$3))</f>
        <v>4.781557995763748E-2</v>
      </c>
      <c r="H1129" s="2" cm="1">
        <f t="array" ref="H1129">[1]!table_weight[Volleys]*(('F+ , F-'!H$2-[1]!tbl_gk[[#This Row],[Volleys]])/('F+ , F-'!H$2-'F+ , F-'!H$3))</f>
        <v>2.3147841959762173E-3</v>
      </c>
      <c r="I1129" s="2" cm="1">
        <f t="array" ref="I1129">[1]!table_weight[Dribbling]*(('F+ , F-'!I$2-[1]!tbl_gk[[#This Row],[Dribbling]])/('F+ , F-'!I$2-'F+ , F-'!I$3))</f>
        <v>2.0535442652874894E-2</v>
      </c>
      <c r="J1129" s="2" cm="1">
        <f t="array" ref="J1129">[1]!table_weight[Curve]*(('F+ , F-'!J$2-[1]!tbl_gk[[#This Row],[Curve]])/('F+ , F-'!J$2-'F+ , F-'!J$3))</f>
        <v>9.295879390190295E-3</v>
      </c>
      <c r="K1129" s="2" cm="1">
        <f t="array" ref="K1129">[1]!table_weight[FKAccuracy]*(('F+ , F-'!K$2-[1]!tbl_gk[[#This Row],[FKAccuracy]])/('F+ , F-'!K$2-'F+ , F-'!K$3))</f>
        <v>9.2789777912990392E-3</v>
      </c>
      <c r="L1129" s="2" cm="1">
        <f t="array" ref="L1129">[1]!table_weight[LongPassing]*(('F+ , F-'!L$2-[1]!tbl_gk[[#This Row],[LongPassing]])/('F+ , F-'!L$2-'F+ , F-'!L$3))</f>
        <v>1.8408419402577144E-2</v>
      </c>
      <c r="M1129" s="2" cm="1">
        <f t="array" ref="M1129">[1]!table_weight[BallControl]*(('F+ , F-'!M$2-[1]!tbl_gk[[#This Row],[BallControl]])/('F+ , F-'!M$2-'F+ , F-'!M$3))</f>
        <v>1.3907601373375588E-2</v>
      </c>
      <c r="N1129" s="2" cm="1">
        <f t="array" ref="N1129">[1]!table_weight[Acceleration]*(('F+ , F-'!N$2-[1]!tbl_gk[[#This Row],[Acceleration]])/('F+ , F-'!N$2-'F+ , F-'!N$3))</f>
        <v>1.0597899031836633E-2</v>
      </c>
      <c r="O1129" s="2" cm="1">
        <f t="array" ref="O1129">[1]!table_weight[SprintSpeed]*(('F+ , F-'!O$2-[1]!tbl_gk[[#This Row],[SprintSpeed]])/('F+ , F-'!O$2-'F+ , F-'!O$3))</f>
        <v>8.995436568299351E-3</v>
      </c>
      <c r="P1129" s="2" cm="1">
        <f t="array" ref="P1129">[1]!table_weight[Agility]*(('F+ , F-'!P$2-[1]!tbl_gk[[#This Row],[Agility]])/('F+ , F-'!P$2-'F+ , F-'!P$3))</f>
        <v>4.7974538391331659E-3</v>
      </c>
      <c r="Q1129" s="2" cm="1">
        <f t="array" ref="Q1129">[1]!table_weight[Reactions]*(('F+ , F-'!Q$2-[1]!tbl_gk[[#This Row],[Reactions]])/('F+ , F-'!Q$2-'F+ , F-'!Q$3))</f>
        <v>1.6500544002310022E-3</v>
      </c>
      <c r="R1129" s="2" cm="1">
        <f t="array" ref="R1129">[1]!table_weight[Balance]*(('F+ , F-'!R$2-[1]!tbl_gk[[#This Row],[Balance]])/('F+ , F-'!R$2-'F+ , F-'!R$3))</f>
        <v>2.2351502207210773E-3</v>
      </c>
      <c r="S1129" s="2" cm="1">
        <f t="array" ref="S1129">[1]!table_weight[ShotPower]*(('F+ , F-'!S$2-[1]!tbl_gk[[#This Row],[ShotPower]])/('F+ , F-'!S$2-'F+ , F-'!S$3))</f>
        <v>7.271809864432606E-3</v>
      </c>
      <c r="T1129" s="2" cm="1">
        <f t="array" ref="T1129">[1]!table_weight[Jumping]*(('F+ , F-'!T$2-[1]!tbl_gk[[#This Row],[Jumping]])/('F+ , F-'!T$2-'F+ , F-'!T$3))</f>
        <v>2.5761307987477505E-3</v>
      </c>
      <c r="U1129" s="2" cm="1">
        <f t="array" ref="U1129">[1]!table_weight[Stamina]*(('F+ , F-'!U$2-[1]!tbl_gk[[#This Row],[Stamina]])/('F+ , F-'!U$2-'F+ , F-'!U$3))</f>
        <v>1.8032915591234249E-2</v>
      </c>
      <c r="V1129" s="2" cm="1">
        <f t="array" ref="V1129">[1]!table_weight[Strength]*(('F+ , F-'!V$2-[1]!tbl_gk[[#This Row],[Strength]])/('F+ , F-'!V$2-'F+ , F-'!V$3))</f>
        <v>2.1296014602981403E-2</v>
      </c>
      <c r="W1129" s="2" cm="1">
        <f t="array" ref="W1129">[1]!table_weight[LongShots]*(('F+ , F-'!W$2-[1]!tbl_gk[[#This Row],[LongShots]])/('F+ , F-'!W$2-'F+ , F-'!W$3))</f>
        <v>9.86888481601568E-3</v>
      </c>
      <c r="X1129" s="2" cm="1">
        <f t="array" ref="X1129">[1]!table_weight[Aggression]*(('F+ , F-'!X$2-[1]!tbl_gk[[#This Row],[Aggression]])/('F+ , F-'!X$2-'F+ , F-'!X$3))</f>
        <v>1.3994523881959207E-2</v>
      </c>
      <c r="Y1129" s="2" cm="1">
        <f t="array" ref="Y1129">[1]!table_weight[Interceptions]*(('F+ , F-'!Y$2-[1]!tbl_gk[[#This Row],[Interceptions]])/('F+ , F-'!Y$2-'F+ , F-'!Y$3))</f>
        <v>2.0776599612664828E-2</v>
      </c>
      <c r="Z1129" s="2" cm="1">
        <f t="array" ref="Z1129">[1]!table_weight[Positioning]*(('F+ , F-'!Z$2-[1]!tbl_gk[[#This Row],[Positioning]])/('F+ , F-'!Z$2-'F+ , F-'!Z$3))</f>
        <v>1.7746678835817667E-3</v>
      </c>
      <c r="AA1129" s="2" cm="1">
        <f t="array" ref="AA1129">[1]!table_weight[Vision]*(('F+ , F-'!AA$2-[1]!tbl_gk[[#This Row],[Vision]])/('F+ , F-'!AA$2-'F+ , F-'!AA$3))</f>
        <v>2.200588175641412E-2</v>
      </c>
      <c r="AB1129" s="2" cm="1">
        <f t="array" ref="AB1129">[1]!table_weight[Penalties]*(('F+ , F-'!AB$2-[1]!tbl_gk[[#This Row],[Penalties]])/('F+ , F-'!AB$2-'F+ , F-'!AB$3))</f>
        <v>1.9182071976949979E-3</v>
      </c>
      <c r="AC1129" s="2" cm="1">
        <f t="array" ref="AC1129">[1]!table_weight[Composure]*(('F+ , F-'!AC$2-[1]!tbl_gk[[#This Row],[Composure]])/('F+ , F-'!AC$2-'F+ , F-'!AC$3))</f>
        <v>2.3484326880480709E-3</v>
      </c>
      <c r="AD1129" s="2" cm="1">
        <f t="array" ref="AD1129">[1]!table_weight[Marking]*(('F+ , F-'!AD$2-[1]!tbl_gk[[#This Row],[Marking]])/('F+ , F-'!AD$2-'F+ , F-'!AD$3))</f>
        <v>2.6817203574124791E-2</v>
      </c>
      <c r="AE1129" s="2" cm="1">
        <f t="array" ref="AE1129">[1]!table_weight[StandingTackle]*(('F+ , F-'!AE$2-[1]!tbl_gk[[#This Row],[StandingTackle]])/('F+ , F-'!AE$2-'F+ , F-'!AE$3))</f>
        <v>2.465854322450484E-2</v>
      </c>
      <c r="AF1129" s="2" cm="1">
        <f t="array" ref="AF1129">[1]!table_weight[SlidingTackle]*(('F+ , F-'!AF$2-[1]!tbl_gk[[#This Row],[SlidingTackle]])/('F+ , F-'!AF$2-'F+ , F-'!AF$3))</f>
        <v>8.9667429907290316E-3</v>
      </c>
      <c r="AG1129" s="2" cm="1">
        <f t="array" ref="AG1129">[1]!table_weight[GKDiving]*(('F+ , F-'!AG$2-[1]!tbl_gk[[#This Row],[GKDiving]])/('F+ , F-'!AG$2-'F+ , F-'!AG$3))</f>
        <v>5.2951652976371534E-2</v>
      </c>
      <c r="AH1129" s="2" cm="1">
        <f t="array" ref="AH1129">[1]!table_weight[GKHandling]*(('F+ , F-'!AH$2-[1]!tbl_gk[[#This Row],[GKHandling]])/('F+ , F-'!AH$2-'F+ , F-'!AH$3))</f>
        <v>6.416581791246144E-2</v>
      </c>
      <c r="AI1129" s="2" cm="1">
        <f t="array" ref="AI1129">[1]!table_weight[GKKicking]*(('F+ , F-'!AI$2-[1]!tbl_gk[[#This Row],[GKKicking]])/('F+ , F-'!AI$2-'F+ , F-'!AI$3))</f>
        <v>3.309400669303314E-2</v>
      </c>
      <c r="AJ1129" s="2" cm="1">
        <f t="array" ref="AJ1129">[1]!table_weight[GKPositioning]*(('F+ , F-'!AJ$2-[1]!tbl_gk[[#This Row],[GKPositioning]])/('F+ , F-'!AJ$2-'F+ , F-'!AJ$3))</f>
        <v>2.4596896866443549E-2</v>
      </c>
      <c r="AK1129" s="2" cm="1">
        <f t="array" ref="AK1129">[1]!table_weight[GKReflexes]*(('F+ , F-'!AK$2-[1]!tbl_gk[[#This Row],[GKReflexes]])/('F+ , F-'!AK$2-'F+ , F-'!AK$3))</f>
        <v>6.012574789575089E-2</v>
      </c>
    </row>
    <row r="1130" spans="1:37" x14ac:dyDescent="0.55000000000000004">
      <c r="A1130" s="7">
        <f>[1]!tbl_gk[[#This Row],[ID]]</f>
        <v>243387</v>
      </c>
      <c r="B1130" s="1" cm="1">
        <f t="array" ref="B1130">[1]!table_weight[ValueEUR]*(('F+ , F-'!B$2-[1]!tbl_gk[[#This Row],[ValueEUR]])/('F+ , F-'!B$2-'F+ , F-'!B$3))</f>
        <v>5.5281853717627303E-4</v>
      </c>
      <c r="C1130" s="1" cm="1">
        <f t="array" ref="C1130">[1]!table_weight[WageEUR]*(('F+ , F-'!C$2-[1]!tbl_gk[[#This Row],[WageEUR]])/('F+ , F-'!C$2-'F+ , F-'!C$3))</f>
        <v>7.8241870618836313E-5</v>
      </c>
      <c r="D1130" s="1" cm="1">
        <f t="array" ref="D1130">[1]!table_weight[Crossing]*(('F+ , F-'!D$2-[1]!tbl_gk[[#This Row],[Crossing]])/('F+ , F-'!D$2-'F+ , F-'!D$3))</f>
        <v>3.1383600467551537E-2</v>
      </c>
      <c r="E1130" s="1" cm="1">
        <f t="array" ref="E1130">[1]!table_weight[Finishing]*(('F+ , F-'!E$2-[1]!tbl_gk[[#This Row],[Finishing]])/('F+ , F-'!E$2-'F+ , F-'!E$3))</f>
        <v>1.9965013690294877E-2</v>
      </c>
      <c r="F1130" s="1" cm="1">
        <f t="array" ref="F1130">[1]!table_weight[HeadingAccuracy]*(('F+ , F-'!F$2-[1]!tbl_gk[[#This Row],[HeadingAccuracy]])/('F+ , F-'!F$2-'F+ , F-'!F$3))</f>
        <v>6.6811026205431997E-3</v>
      </c>
      <c r="G1130" s="1" cm="1">
        <f t="array" ref="G1130">[1]!table_weight[ShortPassing]*(('F+ , F-'!G$2-[1]!tbl_gk[[#This Row],[ShortPassing]])/('F+ , F-'!G$2-'F+ , F-'!G$3))</f>
        <v>6.1878985827530868E-2</v>
      </c>
      <c r="H1130" s="1" cm="1">
        <f t="array" ref="H1130">[1]!table_weight[Volleys]*(('F+ , F-'!H$2-[1]!tbl_gk[[#This Row],[Volleys]])/('F+ , F-'!H$2-'F+ , F-'!H$3))</f>
        <v>2.4305234057750281E-3</v>
      </c>
      <c r="I1130" s="1" cm="1">
        <f t="array" ref="I1130">[1]!table_weight[Dribbling]*(('F+ , F-'!I$2-[1]!tbl_gk[[#This Row],[Dribbling]])/('F+ , F-'!I$2-'F+ , F-'!I$3))</f>
        <v>2.1513320874440363E-2</v>
      </c>
      <c r="J1130" s="1" cm="1">
        <f t="array" ref="J1130">[1]!table_weight[Curve]*(('F+ , F-'!J$2-[1]!tbl_gk[[#This Row],[Curve]])/('F+ , F-'!J$2-'F+ , F-'!J$3))</f>
        <v>9.295879390190295E-3</v>
      </c>
      <c r="K1130" s="1" cm="1">
        <f t="array" ref="K1130">[1]!table_weight[FKAccuracy]*(('F+ , F-'!K$2-[1]!tbl_gk[[#This Row],[FKAccuracy]])/('F+ , F-'!K$2-'F+ , F-'!K$3))</f>
        <v>9.7353209613629272E-3</v>
      </c>
      <c r="L1130" s="1" cm="1">
        <f t="array" ref="L1130">[1]!table_weight[LongPassing]*(('F+ , F-'!L$2-[1]!tbl_gk[[#This Row],[LongPassing]])/('F+ , F-'!L$2-'F+ , F-'!L$3))</f>
        <v>2.9778325504168909E-2</v>
      </c>
      <c r="M1130" s="1" cm="1">
        <f t="array" ref="M1130">[1]!table_weight[BallControl]*(('F+ , F-'!M$2-[1]!tbl_gk[[#This Row],[BallControl]])/('F+ , F-'!M$2-'F+ , F-'!M$3))</f>
        <v>1.3472988830457604E-2</v>
      </c>
      <c r="N1130" s="1" cm="1">
        <f t="array" ref="N1130">[1]!table_weight[Acceleration]*(('F+ , F-'!N$2-[1]!tbl_gk[[#This Row],[Acceleration]])/('F+ , F-'!N$2-'F+ , F-'!N$3))</f>
        <v>1.0146924604949968E-2</v>
      </c>
      <c r="O1130" s="1" cm="1">
        <f t="array" ref="O1130">[1]!table_weight[SprintSpeed]*(('F+ , F-'!O$2-[1]!tbl_gk[[#This Row],[SprintSpeed]])/('F+ , F-'!O$2-'F+ , F-'!O$3))</f>
        <v>9.5576513538180603E-3</v>
      </c>
      <c r="P1130" s="1" cm="1">
        <f t="array" ref="P1130">[1]!table_weight[Agility]*(('F+ , F-'!P$2-[1]!tbl_gk[[#This Row],[Agility]])/('F+ , F-'!P$2-'F+ , F-'!P$3))</f>
        <v>5.6165313238632194E-3</v>
      </c>
      <c r="Q1130" s="1" cm="1">
        <f t="array" ref="Q1130">[1]!table_weight[Reactions]*(('F+ , F-'!Q$2-[1]!tbl_gk[[#This Row],[Reactions]])/('F+ , F-'!Q$2-'F+ , F-'!Q$3))</f>
        <v>1.7531828002454398E-3</v>
      </c>
      <c r="R1130" s="1" cm="1">
        <f t="array" ref="R1130">[1]!table_weight[Balance]*(('F+ , F-'!R$2-[1]!tbl_gk[[#This Row],[Balance]])/('F+ , F-'!R$2-'F+ , F-'!R$3))</f>
        <v>2.6076752575079228E-3</v>
      </c>
      <c r="S1130" s="1" cm="1">
        <f t="array" ref="S1130">[1]!table_weight[ShotPower]*(('F+ , F-'!S$2-[1]!tbl_gk[[#This Row],[ShotPower]])/('F+ , F-'!S$2-'F+ , F-'!S$3))</f>
        <v>5.9732723886410689E-3</v>
      </c>
      <c r="T1130" s="1" cm="1">
        <f t="array" ref="T1130">[1]!table_weight[Jumping]*(('F+ , F-'!T$2-[1]!tbl_gk[[#This Row],[Jumping]])/('F+ , F-'!T$2-'F+ , F-'!T$3))</f>
        <v>2.91961490524745E-3</v>
      </c>
      <c r="U1130" s="1" cm="1">
        <f t="array" ref="U1130">[1]!table_weight[Stamina]*(('F+ , F-'!U$2-[1]!tbl_gk[[#This Row],[Stamina]])/('F+ , F-'!U$2-'F+ , F-'!U$3))</f>
        <v>1.7174205324984999E-2</v>
      </c>
      <c r="V1130" s="1" cm="1">
        <f t="array" ref="V1130">[1]!table_weight[Strength]*(('F+ , F-'!V$2-[1]!tbl_gk[[#This Row],[Strength]])/('F+ , F-'!V$2-'F+ , F-'!V$3))</f>
        <v>1.1535341243281592E-2</v>
      </c>
      <c r="W1130" s="1" cm="1">
        <f t="array" ref="W1130">[1]!table_weight[LongShots]*(('F+ , F-'!W$2-[1]!tbl_gk[[#This Row],[LongShots]])/('F+ , F-'!W$2-'F+ , F-'!W$3))</f>
        <v>8.8300548353824494E-3</v>
      </c>
      <c r="X1130" s="1" cm="1">
        <f t="array" ref="X1130">[1]!table_weight[Aggression]*(('F+ , F-'!X$2-[1]!tbl_gk[[#This Row],[Aggression]])/('F+ , F-'!X$2-'F+ , F-'!X$3))</f>
        <v>1.5211439002129575E-2</v>
      </c>
      <c r="Y1130" s="1" cm="1">
        <f t="array" ref="Y1130">[1]!table_weight[Interceptions]*(('F+ , F-'!Y$2-[1]!tbl_gk[[#This Row],[Interceptions]])/('F+ , F-'!Y$2-'F+ , F-'!Y$3))</f>
        <v>1.8006386330976187E-2</v>
      </c>
      <c r="Z1130" s="1" cm="1">
        <f t="array" ref="Z1130">[1]!table_weight[Positioning]*(('F+ , F-'!Z$2-[1]!tbl_gk[[#This Row],[Positioning]])/('F+ , F-'!Z$2-'F+ , F-'!Z$3))</f>
        <v>2.5141128350741697E-3</v>
      </c>
      <c r="AA1130" s="1" cm="1">
        <f t="array" ref="AA1130">[1]!table_weight[Vision]*(('F+ , F-'!AA$2-[1]!tbl_gk[[#This Row],[Vision]])/('F+ , F-'!AA$2-'F+ , F-'!AA$3))</f>
        <v>1.4197343068654267E-2</v>
      </c>
      <c r="AB1130" s="1" cm="1">
        <f t="array" ref="AB1130">[1]!table_weight[Penalties]*(('F+ , F-'!AB$2-[1]!tbl_gk[[#This Row],[Penalties]])/('F+ , F-'!AB$2-'F+ , F-'!AB$3))</f>
        <v>2.1922367973657118E-3</v>
      </c>
      <c r="AC1130" s="1" cm="1">
        <f t="array" ref="AC1130">[1]!table_weight[Composure]*(('F+ , F-'!AC$2-[1]!tbl_gk[[#This Row],[Composure]])/('F+ , F-'!AC$2-'F+ , F-'!AC$3))</f>
        <v>1.7079510458531426E-3</v>
      </c>
      <c r="AD1130" s="1" cm="1">
        <f t="array" ref="AD1130">[1]!table_weight[Marking]*(('F+ , F-'!AD$2-[1]!tbl_gk[[#This Row],[Marking]])/('F+ , F-'!AD$2-'F+ , F-'!AD$3))</f>
        <v>3.1549651263676225E-2</v>
      </c>
      <c r="AE1130" s="1" cm="1">
        <f t="array" ref="AE1130">[1]!table_weight[StandingTackle]*(('F+ , F-'!AE$2-[1]!tbl_gk[[#This Row],[StandingTackle]])/('F+ , F-'!AE$2-'F+ , F-'!AE$3))</f>
        <v>2.9141914719869356E-2</v>
      </c>
      <c r="AF1130" s="1" cm="1">
        <f t="array" ref="AF1130">[1]!table_weight[SlidingTackle]*(('F+ , F-'!AF$2-[1]!tbl_gk[[#This Row],[SlidingTackle]])/('F+ , F-'!AF$2-'F+ , F-'!AF$3))</f>
        <v>1.2702885903532796E-2</v>
      </c>
      <c r="AG1130" s="1" cm="1">
        <f t="array" ref="AG1130">[1]!table_weight[GKDiving]*(('F+ , F-'!AG$2-[1]!tbl_gk[[#This Row],[GKDiving]])/('F+ , F-'!AG$2-'F+ , F-'!AG$3))</f>
        <v>3.7578592434844307E-2</v>
      </c>
      <c r="AH1130" s="1" cm="1">
        <f t="array" ref="AH1130">[1]!table_weight[GKHandling]*(('F+ , F-'!AH$2-[1]!tbl_gk[[#This Row],[GKHandling]])/('F+ , F-'!AH$2-'F+ , F-'!AH$3))</f>
        <v>4.4559595772542655E-2</v>
      </c>
      <c r="AI1130" s="1" cm="1">
        <f t="array" ref="AI1130">[1]!table_weight[GKKicking]*(('F+ , F-'!AI$2-[1]!tbl_gk[[#This Row],[GKKicking]])/('F+ , F-'!AI$2-'F+ , F-'!AI$3))</f>
        <v>2.6832978399756596E-2</v>
      </c>
      <c r="AJ1130" s="1" cm="1">
        <f t="array" ref="AJ1130">[1]!table_weight[GKPositioning]*(('F+ , F-'!AJ$2-[1]!tbl_gk[[#This Row],[GKPositioning]])/('F+ , F-'!AJ$2-'F+ , F-'!AJ$3))</f>
        <v>1.6397931244295699E-2</v>
      </c>
      <c r="AK1130" s="1" cm="1">
        <f t="array" ref="AK1130">[1]!table_weight[GKReflexes]*(('F+ , F-'!AK$2-[1]!tbl_gk[[#This Row],[GKReflexes]])/('F+ , F-'!AK$2-'F+ , F-'!AK$3))</f>
        <v>4.3727816651455198E-2</v>
      </c>
    </row>
    <row r="1131" spans="1:37" x14ac:dyDescent="0.55000000000000004">
      <c r="A1131" s="8">
        <f>[1]!tbl_gk[[#This Row],[ID]]</f>
        <v>243397</v>
      </c>
      <c r="B1131" s="2" cm="1">
        <f t="array" ref="B1131">[1]!table_weight[ValueEUR]*(('F+ , F-'!B$2-[1]!tbl_gk[[#This Row],[ValueEUR]])/('F+ , F-'!B$2-'F+ , F-'!B$3))</f>
        <v>3.367532239303818E-4</v>
      </c>
      <c r="C1131" s="2" cm="1">
        <f t="array" ref="C1131">[1]!table_weight[WageEUR]*(('F+ , F-'!C$2-[1]!tbl_gk[[#This Row],[WageEUR]])/('F+ , F-'!C$2-'F+ , F-'!C$3))</f>
        <v>2.3472561185650898E-4</v>
      </c>
      <c r="D1131" s="2" cm="1">
        <f t="array" ref="D1131">[1]!table_weight[Crossing]*(('F+ , F-'!D$2-[1]!tbl_gk[[#This Row],[Crossing]])/('F+ , F-'!D$2-'F+ , F-'!D$3))</f>
        <v>3.5866971962916043E-2</v>
      </c>
      <c r="E1131" s="2" cm="1">
        <f t="array" ref="E1131">[1]!table_weight[Finishing]*(('F+ , F-'!E$2-[1]!tbl_gk[[#This Row],[Finishing]])/('F+ , F-'!E$2-'F+ , F-'!E$3))</f>
        <v>1.6970261636750646E-2</v>
      </c>
      <c r="F1131" s="2" cm="1">
        <f t="array" ref="F1131">[1]!table_weight[HeadingAccuracy]*(('F+ , F-'!F$2-[1]!tbl_gk[[#This Row],[HeadingAccuracy]])/('F+ , F-'!F$2-'F+ , F-'!F$3))</f>
        <v>1.1274360672166649E-2</v>
      </c>
      <c r="G1131" s="2" cm="1">
        <f t="array" ref="G1131">[1]!table_weight[ShortPassing]*(('F+ , F-'!G$2-[1]!tbl_gk[[#This Row],[ShortPassing]])/('F+ , F-'!G$2-'F+ , F-'!G$3))</f>
        <v>5.3440942305594832E-2</v>
      </c>
      <c r="H1131" s="2" cm="1">
        <f t="array" ref="H1131">[1]!table_weight[Volleys]*(('F+ , F-'!H$2-[1]!tbl_gk[[#This Row],[Volleys]])/('F+ , F-'!H$2-'F+ , F-'!H$3))</f>
        <v>1.9675665665797848E-3</v>
      </c>
      <c r="I1131" s="2" cm="1">
        <f t="array" ref="I1131">[1]!table_weight[Dribbling]*(('F+ , F-'!I$2-[1]!tbl_gk[[#This Row],[Dribbling]])/('F+ , F-'!I$2-'F+ , F-'!I$3))</f>
        <v>1.8579686209743949E-2</v>
      </c>
      <c r="J1131" s="2" cm="1">
        <f t="array" ref="J1131">[1]!table_weight[Curve]*(('F+ , F-'!J$2-[1]!tbl_gk[[#This Row],[Curve]])/('F+ , F-'!J$2-'F+ , F-'!J$3))</f>
        <v>9.8029273569279467E-3</v>
      </c>
      <c r="K1131" s="2" cm="1">
        <f t="array" ref="K1131">[1]!table_weight[FKAccuracy]*(('F+ , F-'!K$2-[1]!tbl_gk[[#This Row],[FKAccuracy]])/('F+ , F-'!K$2-'F+ , F-'!K$3))</f>
        <v>9.1268634012777444E-3</v>
      </c>
      <c r="L1131" s="2" cm="1">
        <f t="array" ref="L1131">[1]!table_weight[LongPassing]*(('F+ , F-'!L$2-[1]!tbl_gk[[#This Row],[LongPassing]])/('F+ , F-'!L$2-'F+ , F-'!L$3))</f>
        <v>2.2198388103107734E-2</v>
      </c>
      <c r="M1131" s="2" cm="1">
        <f t="array" ref="M1131">[1]!table_weight[BallControl]*(('F+ , F-'!M$2-[1]!tbl_gk[[#This Row],[BallControl]])/('F+ , F-'!M$2-'F+ , F-'!M$3))</f>
        <v>1.4776826459211564E-2</v>
      </c>
      <c r="N1131" s="2" cm="1">
        <f t="array" ref="N1131">[1]!table_weight[Acceleration]*(('F+ , F-'!N$2-[1]!tbl_gk[[#This Row],[Acceleration]])/('F+ , F-'!N$2-'F+ , F-'!N$3))</f>
        <v>9.6959501780633037E-3</v>
      </c>
      <c r="O1131" s="2" cm="1">
        <f t="array" ref="O1131">[1]!table_weight[SprintSpeed]*(('F+ , F-'!O$2-[1]!tbl_gk[[#This Row],[SprintSpeed]])/('F+ , F-'!O$2-'F+ , F-'!O$3))</f>
        <v>9.5576513538180603E-3</v>
      </c>
      <c r="P1131" s="2" cm="1">
        <f t="array" ref="P1131">[1]!table_weight[Agility]*(('F+ , F-'!P$2-[1]!tbl_gk[[#This Row],[Agility]])/('F+ , F-'!P$2-'F+ , F-'!P$3))</f>
        <v>3.0422878004259103E-3</v>
      </c>
      <c r="Q1131" s="2" cm="1">
        <f t="array" ref="Q1131">[1]!table_weight[Reactions]*(('F+ , F-'!Q$2-[1]!tbl_gk[[#This Row],[Reactions]])/('F+ , F-'!Q$2-'F+ , F-'!Q$3))</f>
        <v>1.4953618002093458E-3</v>
      </c>
      <c r="R1131" s="2" cm="1">
        <f t="array" ref="R1131">[1]!table_weight[Balance]*(('F+ , F-'!R$2-[1]!tbl_gk[[#This Row],[Balance]])/('F+ , F-'!R$2-'F+ , F-'!R$3))</f>
        <v>1.4901001471473846E-3</v>
      </c>
      <c r="S1131" s="2" cm="1">
        <f t="array" ref="S1131">[1]!table_weight[ShotPower]*(('F+ , F-'!S$2-[1]!tbl_gk[[#This Row],[ShotPower]])/('F+ , F-'!S$2-'F+ , F-'!S$3))</f>
        <v>5.4538573983244545E-3</v>
      </c>
      <c r="T1131" s="2" cm="1">
        <f t="array" ref="T1131">[1]!table_weight[Jumping]*(('F+ , F-'!T$2-[1]!tbl_gk[[#This Row],[Jumping]])/('F+ , F-'!T$2-'F+ , F-'!T$3))</f>
        <v>1.6315495058735752E-3</v>
      </c>
      <c r="U1131" s="2" cm="1">
        <f t="array" ref="U1131">[1]!table_weight[Stamina]*(('F+ , F-'!U$2-[1]!tbl_gk[[#This Row],[Stamina]])/('F+ , F-'!U$2-'F+ , F-'!U$3))</f>
        <v>4.2935513312462497E-3</v>
      </c>
      <c r="V1131" s="2" cm="1">
        <f t="array" ref="V1131">[1]!table_weight[Strength]*(('F+ , F-'!V$2-[1]!tbl_gk[[#This Row],[Strength]])/('F+ , F-'!V$2-'F+ , F-'!V$3))</f>
        <v>3.0169354020890316E-2</v>
      </c>
      <c r="W1131" s="2" cm="1">
        <f t="array" ref="W1131">[1]!table_weight[LongShots]*(('F+ , F-'!W$2-[1]!tbl_gk[[#This Row],[LongShots]])/('F+ , F-'!W$2-'F+ , F-'!W$3))</f>
        <v>9.86888481601568E-3</v>
      </c>
      <c r="X1131" s="2" cm="1">
        <f t="array" ref="X1131">[1]!table_weight[Aggression]*(('F+ , F-'!X$2-[1]!tbl_gk[[#This Row],[Aggression]])/('F+ , F-'!X$2-'F+ , F-'!X$3))</f>
        <v>1.034377852144811E-2</v>
      </c>
      <c r="Y1131" s="2" cm="1">
        <f t="array" ref="Y1131">[1]!table_weight[Interceptions]*(('F+ , F-'!Y$2-[1]!tbl_gk[[#This Row],[Interceptions]])/('F+ , F-'!Y$2-'F+ , F-'!Y$3))</f>
        <v>2.1469152933086991E-2</v>
      </c>
      <c r="Z1131" s="2" cm="1">
        <f t="array" ref="Z1131">[1]!table_weight[Positioning]*(('F+ , F-'!Z$2-[1]!tbl_gk[[#This Row],[Positioning]])/('F+ , F-'!Z$2-'F+ , F-'!Z$3))</f>
        <v>1.9225568738802474E-3</v>
      </c>
      <c r="AA1131" s="2" cm="1">
        <f t="array" ref="AA1131">[1]!table_weight[Vision]*(('F+ , F-'!AA$2-[1]!tbl_gk[[#This Row],[Vision]])/('F+ , F-'!AA$2-'F+ , F-'!AA$3))</f>
        <v>1.4197343068654267E-2</v>
      </c>
      <c r="AB1131" s="2" cm="1">
        <f t="array" ref="AB1131">[1]!table_weight[Penalties]*(('F+ , F-'!AB$2-[1]!tbl_gk[[#This Row],[Penalties]])/('F+ , F-'!AB$2-'F+ , F-'!AB$3))</f>
        <v>2.3879722257019362E-3</v>
      </c>
      <c r="AC1131" s="2" cm="1">
        <f t="array" ref="AC1131">[1]!table_weight[Composure]*(('F+ , F-'!AC$2-[1]!tbl_gk[[#This Row],[Composure]])/('F+ , F-'!AC$2-'F+ , F-'!AC$3))</f>
        <v>1.6012041054873211E-3</v>
      </c>
      <c r="AD1131" s="2" cm="1">
        <f t="array" ref="AD1131">[1]!table_weight[Marking]*(('F+ , F-'!AD$2-[1]!tbl_gk[[#This Row],[Marking]])/('F+ , F-'!AD$2-'F+ , F-'!AD$3))</f>
        <v>3.1549651263676225E-2</v>
      </c>
      <c r="AE1131" s="2" cm="1">
        <f t="array" ref="AE1131">[1]!table_weight[StandingTackle]*(('F+ , F-'!AE$2-[1]!tbl_gk[[#This Row],[StandingTackle]])/('F+ , F-'!AE$2-'F+ , F-'!AE$3))</f>
        <v>2.465854322450484E-2</v>
      </c>
      <c r="AF1131" s="2" cm="1">
        <f t="array" ref="AF1131">[1]!table_weight[SlidingTackle]*(('F+ , F-'!AF$2-[1]!tbl_gk[[#This Row],[SlidingTackle]])/('F+ , F-'!AF$2-'F+ , F-'!AF$3))</f>
        <v>8.9667429907290316E-3</v>
      </c>
      <c r="AG1131" s="2" cm="1">
        <f t="array" ref="AG1131">[1]!table_weight[GKDiving]*(('F+ , F-'!AG$2-[1]!tbl_gk[[#This Row],[GKDiving]])/('F+ , F-'!AG$2-'F+ , F-'!AG$3))</f>
        <v>4.7827299462529123E-2</v>
      </c>
      <c r="AH1131" s="2" cm="1">
        <f t="array" ref="AH1131">[1]!table_weight[GKHandling]*(('F+ , F-'!AH$2-[1]!tbl_gk[[#This Row],[GKHandling]])/('F+ , F-'!AH$2-'F+ , F-'!AH$3))</f>
        <v>4.8124363434346076E-2</v>
      </c>
      <c r="AI1131" s="2" cm="1">
        <f t="array" ref="AI1131">[1]!table_weight[GKKicking]*(('F+ , F-'!AI$2-[1]!tbl_gk[[#This Row],[GKKicking]])/('F+ , F-'!AI$2-'F+ , F-'!AI$3))</f>
        <v>2.5044113173106158E-2</v>
      </c>
      <c r="AJ1131" s="2" cm="1">
        <f t="array" ref="AJ1131">[1]!table_weight[GKPositioning]*(('F+ , F-'!AJ$2-[1]!tbl_gk[[#This Row],[GKPositioning]])/('F+ , F-'!AJ$2-'F+ , F-'!AJ$3))</f>
        <v>1.7659310570779983E-2</v>
      </c>
      <c r="AK1131" s="2" cm="1">
        <f t="array" ref="AK1131">[1]!table_weight[GKReflexes]*(('F+ , F-'!AK$2-[1]!tbl_gk[[#This Row],[GKReflexes]])/('F+ , F-'!AK$2-'F+ , F-'!AK$3))</f>
        <v>4.1905824290977896E-2</v>
      </c>
    </row>
    <row r="1132" spans="1:37" x14ac:dyDescent="0.55000000000000004">
      <c r="A1132" s="7">
        <f>[1]!tbl_gk[[#This Row],[ID]]</f>
        <v>243476</v>
      </c>
      <c r="B1132" s="1" cm="1">
        <f t="array" ref="B1132">[1]!table_weight[ValueEUR]*(('F+ , F-'!B$2-[1]!tbl_gk[[#This Row],[ValueEUR]])/('F+ , F-'!B$2-'F+ , F-'!B$3))</f>
        <v>3.0588675060954019E-4</v>
      </c>
      <c r="C1132" s="1" cm="1">
        <f t="array" ref="C1132">[1]!table_weight[WageEUR]*(('F+ , F-'!C$2-[1]!tbl_gk[[#This Row],[WageEUR]])/('F+ , F-'!C$2-'F+ , F-'!C$3))</f>
        <v>2.3472561185650898E-4</v>
      </c>
      <c r="D1132" s="1" cm="1">
        <f t="array" ref="D1132">[1]!table_weight[Crossing]*(('F+ , F-'!D$2-[1]!tbl_gk[[#This Row],[Crossing]])/('F+ , F-'!D$2-'F+ , F-'!D$3))</f>
        <v>3.6987814836757178E-2</v>
      </c>
      <c r="E1132" s="1" cm="1">
        <f t="array" ref="E1132">[1]!table_weight[Finishing]*(('F+ , F-'!E$2-[1]!tbl_gk[[#This Row],[Finishing]])/('F+ , F-'!E$2-'F+ , F-'!E$3))</f>
        <v>1.6970261636750646E-2</v>
      </c>
      <c r="F1132" s="1" cm="1">
        <f t="array" ref="F1132">[1]!table_weight[HeadingAccuracy]*(('F+ , F-'!F$2-[1]!tbl_gk[[#This Row],[HeadingAccuracy]])/('F+ , F-'!F$2-'F+ , F-'!F$3))</f>
        <v>1.1691929585950599E-2</v>
      </c>
      <c r="G1132" s="1" cm="1">
        <f t="array" ref="G1132">[1]!table_weight[ShortPassing]*(('F+ , F-'!G$2-[1]!tbl_gk[[#This Row],[ShortPassing]])/('F+ , F-'!G$2-'F+ , F-'!G$3))</f>
        <v>4.3596558196669473E-2</v>
      </c>
      <c r="H1132" s="1" cm="1">
        <f t="array" ref="H1132">[1]!table_weight[Volleys]*(('F+ , F-'!H$2-[1]!tbl_gk[[#This Row],[Volleys]])/('F+ , F-'!H$2-'F+ , F-'!H$3))</f>
        <v>1.7360881469821632E-3</v>
      </c>
      <c r="I1132" s="1" cm="1">
        <f t="array" ref="I1132">[1]!table_weight[Dribbling]*(('F+ , F-'!I$2-[1]!tbl_gk[[#This Row],[Dribbling]])/('F+ , F-'!I$2-'F+ , F-'!I$3))</f>
        <v>8.8009039940892403E-3</v>
      </c>
      <c r="J1132" s="1" cm="1">
        <f t="array" ref="J1132">[1]!table_weight[Curve]*(('F+ , F-'!J$2-[1]!tbl_gk[[#This Row],[Curve]])/('F+ , F-'!J$2-'F+ , F-'!J$3))</f>
        <v>7.4367035121522358E-3</v>
      </c>
      <c r="K1132" s="1" cm="1">
        <f t="array" ref="K1132">[1]!table_weight[FKAccuracy]*(('F+ , F-'!K$2-[1]!tbl_gk[[#This Row],[FKAccuracy]])/('F+ , F-'!K$2-'F+ , F-'!K$3))</f>
        <v>7.6057195010647873E-3</v>
      </c>
      <c r="L1132" s="1" cm="1">
        <f t="array" ref="L1132">[1]!table_weight[LongPassing]*(('F+ , F-'!L$2-[1]!tbl_gk[[#This Row],[LongPassing]])/('F+ , F-'!L$2-'F+ , F-'!L$3))</f>
        <v>2.0574115802880336E-2</v>
      </c>
      <c r="M1132" s="1" cm="1">
        <f t="array" ref="M1132">[1]!table_weight[BallControl]*(('F+ , F-'!M$2-[1]!tbl_gk[[#This Row],[BallControl]])/('F+ , F-'!M$2-'F+ , F-'!M$3))</f>
        <v>9.9960884871137055E-3</v>
      </c>
      <c r="N1132" s="1" cm="1">
        <f t="array" ref="N1132">[1]!table_weight[Acceleration]*(('F+ , F-'!N$2-[1]!tbl_gk[[#This Row],[Acceleration]])/('F+ , F-'!N$2-'F+ , F-'!N$3))</f>
        <v>6.0881547629699816E-3</v>
      </c>
      <c r="O1132" s="1" cm="1">
        <f t="array" ref="O1132">[1]!table_weight[SprintSpeed]*(('F+ , F-'!O$2-[1]!tbl_gk[[#This Row],[SprintSpeed]])/('F+ , F-'!O$2-'F+ , F-'!O$3))</f>
        <v>5.9032552479464486E-3</v>
      </c>
      <c r="P1132" s="1" cm="1">
        <f t="array" ref="P1132">[1]!table_weight[Agility]*(('F+ , F-'!P$2-[1]!tbl_gk[[#This Row],[Agility]])/('F+ , F-'!P$2-'F+ , F-'!P$3))</f>
        <v>3.2763099389202109E-3</v>
      </c>
      <c r="Q1132" s="1" cm="1">
        <f t="array" ref="Q1132">[1]!table_weight[Reactions]*(('F+ , F-'!Q$2-[1]!tbl_gk[[#This Row],[Reactions]])/('F+ , F-'!Q$2-'F+ , F-'!Q$3))</f>
        <v>1.5984902002237835E-3</v>
      </c>
      <c r="R1132" s="1" cm="1">
        <f t="array" ref="R1132">[1]!table_weight[Balance]*(('F+ , F-'!R$2-[1]!tbl_gk[[#This Row],[Balance]])/('F+ , F-'!R$2-'F+ , F-'!R$3))</f>
        <v>1.3659251348851025E-3</v>
      </c>
      <c r="S1132" s="1" cm="1">
        <f t="array" ref="S1132">[1]!table_weight[ShotPower]*(('F+ , F-'!S$2-[1]!tbl_gk[[#This Row],[ShotPower]])/('F+ , F-'!S$2-'F+ , F-'!S$3))</f>
        <v>6.4926873789576834E-3</v>
      </c>
      <c r="T1132" s="1" cm="1">
        <f t="array" ref="T1132">[1]!table_weight[Jumping]*(('F+ , F-'!T$2-[1]!tbl_gk[[#This Row],[Jumping]])/('F+ , F-'!T$2-'F+ , F-'!T$3))</f>
        <v>2.1467756656231253E-3</v>
      </c>
      <c r="U1132" s="1" cm="1">
        <f t="array" ref="U1132">[1]!table_weight[Stamina]*(('F+ , F-'!U$2-[1]!tbl_gk[[#This Row],[Stamina]])/('F+ , F-'!U$2-'F+ , F-'!U$3))</f>
        <v>1.2021943727489499E-2</v>
      </c>
      <c r="V1132" s="1" cm="1">
        <f t="array" ref="V1132">[1]!table_weight[Strength]*(('F+ , F-'!V$2-[1]!tbl_gk[[#This Row],[Strength]])/('F+ , F-'!V$2-'F+ , F-'!V$3))</f>
        <v>2.662001825372675E-2</v>
      </c>
      <c r="W1132" s="1" cm="1">
        <f t="array" ref="W1132">[1]!table_weight[LongShots]*(('F+ , F-'!W$2-[1]!tbl_gk[[#This Row],[LongShots]])/('F+ , F-'!W$2-'F+ , F-'!W$3))</f>
        <v>9.3494698256990638E-3</v>
      </c>
      <c r="X1132" s="1" cm="1">
        <f t="array" ref="X1132">[1]!table_weight[Aggression]*(('F+ , F-'!X$2-[1]!tbl_gk[[#This Row],[Aggression]])/('F+ , F-'!X$2-'F+ , F-'!X$3))</f>
        <v>7.301490721022195E-3</v>
      </c>
      <c r="Y1132" s="1" cm="1">
        <f t="array" ref="Y1132">[1]!table_weight[Interceptions]*(('F+ , F-'!Y$2-[1]!tbl_gk[[#This Row],[Interceptions]])/('F+ , F-'!Y$2-'F+ , F-'!Y$3))</f>
        <v>1.6621279690131864E-2</v>
      </c>
      <c r="Z1132" s="1" cm="1">
        <f t="array" ref="Z1132">[1]!table_weight[Positioning]*(('F+ , F-'!Z$2-[1]!tbl_gk[[#This Row],[Positioning]])/('F+ , F-'!Z$2-'F+ , F-'!Z$3))</f>
        <v>1.1831119223878444E-3</v>
      </c>
      <c r="AA1132" s="1" cm="1">
        <f t="array" ref="AA1132">[1]!table_weight[Vision]*(('F+ , F-'!AA$2-[1]!tbl_gk[[#This Row],[Vision]])/('F+ , F-'!AA$2-'F+ , F-'!AA$3))</f>
        <v>2.0586147449548689E-2</v>
      </c>
      <c r="AB1132" s="1" cm="1">
        <f t="array" ref="AB1132">[1]!table_weight[Penalties]*(('F+ , F-'!AB$2-[1]!tbl_gk[[#This Row],[Penalties]])/('F+ , F-'!AB$2-'F+ , F-'!AB$3))</f>
        <v>2.3879722257019362E-3</v>
      </c>
      <c r="AC1132" s="1" cm="1">
        <f t="array" ref="AC1132">[1]!table_weight[Composure]*(('F+ , F-'!AC$2-[1]!tbl_gk[[#This Row],[Composure]])/('F+ , F-'!AC$2-'F+ , F-'!AC$3))</f>
        <v>1.3343367545727675E-3</v>
      </c>
      <c r="AD1132" s="1" cm="1">
        <f t="array" ref="AD1132">[1]!table_weight[Marking]*(('F+ , F-'!AD$2-[1]!tbl_gk[[#This Row],[Marking]])/('F+ , F-'!AD$2-'F+ , F-'!AD$3))</f>
        <v>1.5774825631838112E-2</v>
      </c>
      <c r="AE1132" s="1" cm="1">
        <f t="array" ref="AE1132">[1]!table_weight[StandingTackle]*(('F+ , F-'!AE$2-[1]!tbl_gk[[#This Row],[StandingTackle]])/('F+ , F-'!AE$2-'F+ , F-'!AE$3))</f>
        <v>1.120842873841129E-2</v>
      </c>
      <c r="AF1132" s="1" cm="1">
        <f t="array" ref="AF1132">[1]!table_weight[SlidingTackle]*(('F+ , F-'!AF$2-[1]!tbl_gk[[#This Row],[SlidingTackle]])/('F+ , F-'!AF$2-'F+ , F-'!AF$3))</f>
        <v>2.2416857476822579E-3</v>
      </c>
      <c r="AG1132" s="1" cm="1">
        <f t="array" ref="AG1132">[1]!table_weight[GKDiving]*(('F+ , F-'!AG$2-[1]!tbl_gk[[#This Row],[GKDiving]])/('F+ , F-'!AG$2-'F+ , F-'!AG$3))</f>
        <v>4.9535417300476586E-2</v>
      </c>
      <c r="AH1132" s="1" cm="1">
        <f t="array" ref="AH1132">[1]!table_weight[GKHandling]*(('F+ , F-'!AH$2-[1]!tbl_gk[[#This Row],[GKHandling]])/('F+ , F-'!AH$2-'F+ , F-'!AH$3))</f>
        <v>4.2777211941640955E-2</v>
      </c>
      <c r="AI1132" s="1" cm="1">
        <f t="array" ref="AI1132">[1]!table_weight[GKKicking]*(('F+ , F-'!AI$2-[1]!tbl_gk[[#This Row],[GKKicking]])/('F+ , F-'!AI$2-'F+ , F-'!AI$3))</f>
        <v>2.9516276239732256E-2</v>
      </c>
      <c r="AJ1132" s="1" cm="1">
        <f t="array" ref="AJ1132">[1]!table_weight[GKPositioning]*(('F+ , F-'!AJ$2-[1]!tbl_gk[[#This Row],[GKPositioning]])/('F+ , F-'!AJ$2-'F+ , F-'!AJ$3))</f>
        <v>1.6397931244295699E-2</v>
      </c>
      <c r="AK1132" s="1" cm="1">
        <f t="array" ref="AK1132">[1]!table_weight[GKReflexes]*(('F+ , F-'!AK$2-[1]!tbl_gk[[#This Row],[GKReflexes]])/('F+ , F-'!AK$2-'F+ , F-'!AK$3))</f>
        <v>4.9193793732887098E-2</v>
      </c>
    </row>
    <row r="1133" spans="1:37" x14ac:dyDescent="0.55000000000000004">
      <c r="A1133" s="8">
        <f>[1]!tbl_gk[[#This Row],[ID]]</f>
        <v>243573</v>
      </c>
      <c r="B1133" s="2" cm="1">
        <f t="array" ref="B1133">[1]!table_weight[ValueEUR]*(('F+ , F-'!B$2-[1]!tbl_gk[[#This Row],[ValueEUR]])/('F+ , F-'!B$2-'F+ , F-'!B$3))</f>
        <v>5.2195206385543126E-4</v>
      </c>
      <c r="C1133" s="2" cm="1">
        <f t="array" ref="C1133">[1]!table_weight[WageEUR]*(('F+ , F-'!C$2-[1]!tbl_gk[[#This Row],[WageEUR]])/('F+ , F-'!C$2-'F+ , F-'!C$3))</f>
        <v>1.0171443180448721E-3</v>
      </c>
      <c r="D1133" s="2" cm="1">
        <f t="array" ref="D1133">[1]!table_weight[Crossing]*(('F+ , F-'!D$2-[1]!tbl_gk[[#This Row],[Crossing]])/('F+ , F-'!D$2-'F+ , F-'!D$3))</f>
        <v>3.5866971962916043E-2</v>
      </c>
      <c r="E1133" s="2" cm="1">
        <f t="array" ref="E1133">[1]!table_weight[Finishing]*(('F+ , F-'!E$2-[1]!tbl_gk[[#This Row],[Finishing]])/('F+ , F-'!E$2-'F+ , F-'!E$3))</f>
        <v>1.9965013690294877E-2</v>
      </c>
      <c r="F1133" s="2" cm="1">
        <f t="array" ref="F1133">[1]!table_weight[HeadingAccuracy]*(('F+ , F-'!F$2-[1]!tbl_gk[[#This Row],[HeadingAccuracy]])/('F+ , F-'!F$2-'F+ , F-'!F$3))</f>
        <v>1.1274360672166649E-2</v>
      </c>
      <c r="G1133" s="2" cm="1">
        <f t="array" ref="G1133">[1]!table_weight[ShortPassing]*(('F+ , F-'!G$2-[1]!tbl_gk[[#This Row],[ShortPassing]])/('F+ , F-'!G$2-'F+ , F-'!G$3))</f>
        <v>6.1878985827530868E-2</v>
      </c>
      <c r="H1133" s="2" cm="1">
        <f t="array" ref="H1133">[1]!table_weight[Volleys]*(('F+ , F-'!H$2-[1]!tbl_gk[[#This Row],[Volleys]])/('F+ , F-'!H$2-'F+ , F-'!H$3))</f>
        <v>2.4305234057750281E-3</v>
      </c>
      <c r="I1133" s="2" cm="1">
        <f t="array" ref="I1133">[1]!table_weight[Dribbling]*(('F+ , F-'!I$2-[1]!tbl_gk[[#This Row],[Dribbling]])/('F+ , F-'!I$2-'F+ , F-'!I$3))</f>
        <v>2.3469077317571304E-2</v>
      </c>
      <c r="J1133" s="2" cm="1">
        <f t="array" ref="J1133">[1]!table_weight[Curve]*(('F+ , F-'!J$2-[1]!tbl_gk[[#This Row],[Curve]])/('F+ , F-'!J$2-'F+ , F-'!J$3))</f>
        <v>9.9719433458404991E-3</v>
      </c>
      <c r="K1133" s="2" cm="1">
        <f t="array" ref="K1133">[1]!table_weight[FKAccuracy]*(('F+ , F-'!K$2-[1]!tbl_gk[[#This Row],[FKAccuracy]])/('F+ , F-'!K$2-'F+ , F-'!K$3))</f>
        <v>9.1268634012777444E-3</v>
      </c>
      <c r="L1133" s="2" cm="1">
        <f t="array" ref="L1133">[1]!table_weight[LongPassing]*(('F+ , F-'!L$2-[1]!tbl_gk[[#This Row],[LongPassing]])/('F+ , F-'!L$2-'F+ , F-'!L$3))</f>
        <v>2.3822660403335128E-2</v>
      </c>
      <c r="M1133" s="2" cm="1">
        <f t="array" ref="M1133">[1]!table_weight[BallControl]*(('F+ , F-'!M$2-[1]!tbl_gk[[#This Row],[BallControl]])/('F+ , F-'!M$2-'F+ , F-'!M$3))</f>
        <v>1.3907601373375588E-2</v>
      </c>
      <c r="N1133" s="2" cm="1">
        <f t="array" ref="N1133">[1]!table_weight[Acceleration]*(('F+ , F-'!N$2-[1]!tbl_gk[[#This Row],[Acceleration]])/('F+ , F-'!N$2-'F+ , F-'!N$3))</f>
        <v>7.666565257073309E-3</v>
      </c>
      <c r="O1133" s="2" cm="1">
        <f t="array" ref="O1133">[1]!table_weight[SprintSpeed]*(('F+ , F-'!O$2-[1]!tbl_gk[[#This Row],[SprintSpeed]])/('F+ , F-'!O$2-'F+ , F-'!O$3))</f>
        <v>1.0400973532096125E-2</v>
      </c>
      <c r="P1133" s="2" cm="1">
        <f t="array" ref="P1133">[1]!table_weight[Agility]*(('F+ , F-'!P$2-[1]!tbl_gk[[#This Row],[Agility]])/('F+ , F-'!P$2-'F+ , F-'!P$3))</f>
        <v>3.6273431466616623E-3</v>
      </c>
      <c r="Q1133" s="2" cm="1">
        <f t="array" ref="Q1133">[1]!table_weight[Reactions]*(('F+ , F-'!Q$2-[1]!tbl_gk[[#This Row],[Reactions]])/('F+ , F-'!Q$2-'F+ , F-'!Q$3))</f>
        <v>9.2815560012993875E-4</v>
      </c>
      <c r="R1133" s="2" cm="1">
        <f t="array" ref="R1133">[1]!table_weight[Balance]*(('F+ , F-'!R$2-[1]!tbl_gk[[#This Row],[Balance]])/('F+ , F-'!R$2-'F+ , F-'!R$3))</f>
        <v>2.359325232983359E-3</v>
      </c>
      <c r="S1133" s="2" cm="1">
        <f t="array" ref="S1133">[1]!table_weight[ShotPower]*(('F+ , F-'!S$2-[1]!tbl_gk[[#This Row],[ShotPower]])/('F+ , F-'!S$2-'F+ , F-'!S$3))</f>
        <v>5.9732723886410689E-3</v>
      </c>
      <c r="T1133" s="2" cm="1">
        <f t="array" ref="T1133">[1]!table_weight[Jumping]*(('F+ , F-'!T$2-[1]!tbl_gk[[#This Row],[Jumping]])/('F+ , F-'!T$2-'F+ , F-'!T$3))</f>
        <v>3.2630990117471503E-3</v>
      </c>
      <c r="U1133" s="2" cm="1">
        <f t="array" ref="U1133">[1]!table_weight[Stamina]*(('F+ , F-'!U$2-[1]!tbl_gk[[#This Row],[Stamina]])/('F+ , F-'!U$2-'F+ , F-'!U$3))</f>
        <v>2.1467756656231247E-2</v>
      </c>
      <c r="V1133" s="2" cm="1">
        <f t="array" ref="V1133">[1]!table_weight[Strength]*(('F+ , F-'!V$2-[1]!tbl_gk[[#This Row],[Strength]])/('F+ , F-'!V$2-'F+ , F-'!V$3))</f>
        <v>3.1944021904472097E-2</v>
      </c>
      <c r="W1133" s="2" cm="1">
        <f t="array" ref="W1133">[1]!table_weight[LongShots]*(('F+ , F-'!W$2-[1]!tbl_gk[[#This Row],[LongShots]])/('F+ , F-'!W$2-'F+ , F-'!W$3))</f>
        <v>1.0128592311173986E-2</v>
      </c>
      <c r="X1133" s="2" cm="1">
        <f t="array" ref="X1133">[1]!table_weight[Aggression]*(('F+ , F-'!X$2-[1]!tbl_gk[[#This Row],[Aggression]])/('F+ , F-'!X$2-'F+ , F-'!X$3))</f>
        <v>1.2777608761788841E-2</v>
      </c>
      <c r="Y1133" s="2" cm="1">
        <f t="array" ref="Y1133">[1]!table_weight[Interceptions]*(('F+ , F-'!Y$2-[1]!tbl_gk[[#This Row],[Interceptions]])/('F+ , F-'!Y$2-'F+ , F-'!Y$3))</f>
        <v>2.4239366214775633E-2</v>
      </c>
      <c r="Z1133" s="2" cm="1">
        <f t="array" ref="Z1133">[1]!table_weight[Positioning]*(('F+ , F-'!Z$2-[1]!tbl_gk[[#This Row],[Positioning]])/('F+ , F-'!Z$2-'F+ , F-'!Z$3))</f>
        <v>2.0704458641787279E-3</v>
      </c>
      <c r="AA1133" s="2" cm="1">
        <f t="array" ref="AA1133">[1]!table_weight[Vision]*(('F+ , F-'!AA$2-[1]!tbl_gk[[#This Row],[Vision]])/('F+ , F-'!AA$2-'F+ , F-'!AA$3))</f>
        <v>2.6974951830443111E-2</v>
      </c>
      <c r="AB1133" s="2" cm="1">
        <f t="array" ref="AB1133">[1]!table_weight[Penalties]*(('F+ , F-'!AB$2-[1]!tbl_gk[[#This Row],[Penalties]])/('F+ , F-'!AB$2-'F+ , F-'!AB$3))</f>
        <v>2.153089711698467E-3</v>
      </c>
      <c r="AC1133" s="2" cm="1">
        <f t="array" ref="AC1133">[1]!table_weight[Composure]*(('F+ , F-'!AC$2-[1]!tbl_gk[[#This Row],[Composure]])/('F+ , F-'!AC$2-'F+ , F-'!AC$3))</f>
        <v>1.441083694938589E-3</v>
      </c>
      <c r="AD1133" s="2" cm="1">
        <f t="array" ref="AD1133">[1]!table_weight[Marking]*(('F+ , F-'!AD$2-[1]!tbl_gk[[#This Row],[Marking]])/('F+ , F-'!AD$2-'F+ , F-'!AD$3))</f>
        <v>2.9972168700492414E-2</v>
      </c>
      <c r="AE1133" s="2" cm="1">
        <f t="array" ref="AE1133">[1]!table_weight[StandingTackle]*(('F+ , F-'!AE$2-[1]!tbl_gk[[#This Row],[StandingTackle]])/('F+ , F-'!AE$2-'F+ , F-'!AE$3))</f>
        <v>2.465854322450484E-2</v>
      </c>
      <c r="AF1133" s="2" cm="1">
        <f t="array" ref="AF1133">[1]!table_weight[SlidingTackle]*(('F+ , F-'!AF$2-[1]!tbl_gk[[#This Row],[SlidingTackle]])/('F+ , F-'!AF$2-'F+ , F-'!AF$3))</f>
        <v>9.7139715732897855E-3</v>
      </c>
      <c r="AG1133" s="2" cm="1">
        <f t="array" ref="AG1133">[1]!table_weight[GKDiving]*(('F+ , F-'!AG$2-[1]!tbl_gk[[#This Row],[GKDiving]])/('F+ , F-'!AG$2-'F+ , F-'!AG$3))</f>
        <v>3.7578592434844307E-2</v>
      </c>
      <c r="AH1133" s="2" cm="1">
        <f t="array" ref="AH1133">[1]!table_weight[GKHandling]*(('F+ , F-'!AH$2-[1]!tbl_gk[[#This Row],[GKHandling]])/('F+ , F-'!AH$2-'F+ , F-'!AH$3))</f>
        <v>4.8124363434346076E-2</v>
      </c>
      <c r="AI1133" s="2" cm="1">
        <f t="array" ref="AI1133">[1]!table_weight[GKKicking]*(('F+ , F-'!AI$2-[1]!tbl_gk[[#This Row],[GKKicking]])/('F+ , F-'!AI$2-'F+ , F-'!AI$3))</f>
        <v>2.7727411013081817E-2</v>
      </c>
      <c r="AJ1133" s="2" cm="1">
        <f t="array" ref="AJ1133">[1]!table_weight[GKPositioning]*(('F+ , F-'!AJ$2-[1]!tbl_gk[[#This Row],[GKPositioning]])/('F+ , F-'!AJ$2-'F+ , F-'!AJ$3))</f>
        <v>1.3875172591327129E-2</v>
      </c>
      <c r="AK1133" s="2" cm="1">
        <f t="array" ref="AK1133">[1]!table_weight[GKReflexes]*(('F+ , F-'!AK$2-[1]!tbl_gk[[#This Row],[GKReflexes]])/('F+ , F-'!AK$2-'F+ , F-'!AK$3))</f>
        <v>3.0973870128114096E-2</v>
      </c>
    </row>
    <row r="1134" spans="1:37" x14ac:dyDescent="0.55000000000000004">
      <c r="A1134" s="7">
        <f>[1]!tbl_gk[[#This Row],[ID]]</f>
        <v>243585</v>
      </c>
      <c r="B1134" s="1" cm="1">
        <f t="array" ref="B1134">[1]!table_weight[ValueEUR]*(('F+ , F-'!B$2-[1]!tbl_gk[[#This Row],[ValueEUR]])/('F+ , F-'!B$2-'F+ , F-'!B$3))</f>
        <v>1.0466821103097385E-3</v>
      </c>
      <c r="C1134" s="1" cm="1">
        <f t="array" ref="C1134">[1]!table_weight[WageEUR]*(('F+ , F-'!C$2-[1]!tbl_gk[[#This Row],[WageEUR]])/('F+ , F-'!C$2-'F+ , F-'!C$3))</f>
        <v>1.9560467654709084E-3</v>
      </c>
      <c r="D1134" s="1" cm="1">
        <f t="array" ref="D1134">[1]!table_weight[Crossing]*(('F+ , F-'!D$2-[1]!tbl_gk[[#This Row],[Crossing]])/('F+ , F-'!D$2-'F+ , F-'!D$3))</f>
        <v>3.6987814836757178E-2</v>
      </c>
      <c r="E1134" s="1" cm="1">
        <f t="array" ref="E1134">[1]!table_weight[Finishing]*(('F+ , F-'!E$2-[1]!tbl_gk[[#This Row],[Finishing]])/('F+ , F-'!E$2-'F+ , F-'!E$3))</f>
        <v>2.1961515059324362E-2</v>
      </c>
      <c r="F1134" s="1" cm="1">
        <f t="array" ref="F1134">[1]!table_weight[HeadingAccuracy]*(('F+ , F-'!F$2-[1]!tbl_gk[[#This Row],[HeadingAccuracy]])/('F+ , F-'!F$2-'F+ , F-'!F$3))</f>
        <v>1.1691929585950599E-2</v>
      </c>
      <c r="G1134" s="1" cm="1">
        <f t="array" ref="G1134">[1]!table_weight[ShortPassing]*(('F+ , F-'!G$2-[1]!tbl_gk[[#This Row],[ShortPassing]])/('F+ , F-'!G$2-'F+ , F-'!G$3))</f>
        <v>2.5314130565808078E-2</v>
      </c>
      <c r="H1134" s="1" cm="1">
        <f t="array" ref="H1134">[1]!table_weight[Volleys]*(('F+ , F-'!H$2-[1]!tbl_gk[[#This Row],[Volleys]])/('F+ , F-'!H$2-'F+ , F-'!H$3))</f>
        <v>2.1990449861774069E-3</v>
      </c>
      <c r="I1134" s="1" cm="1">
        <f t="array" ref="I1134">[1]!table_weight[Dribbling]*(('F+ , F-'!I$2-[1]!tbl_gk[[#This Row],[Dribbling]])/('F+ , F-'!I$2-'F+ , F-'!I$3))</f>
        <v>1.8579686209743949E-2</v>
      </c>
      <c r="J1134" s="1" cm="1">
        <f t="array" ref="J1134">[1]!table_weight[Curve]*(('F+ , F-'!J$2-[1]!tbl_gk[[#This Row],[Curve]])/('F+ , F-'!J$2-'F+ , F-'!J$3))</f>
        <v>9.295879390190295E-3</v>
      </c>
      <c r="K1134" s="1" cm="1">
        <f t="array" ref="K1134">[1]!table_weight[FKAccuracy]*(('F+ , F-'!K$2-[1]!tbl_gk[[#This Row],[FKAccuracy]])/('F+ , F-'!K$2-'F+ , F-'!K$3))</f>
        <v>9.4310921813203358E-3</v>
      </c>
      <c r="L1134" s="1" cm="1">
        <f t="array" ref="L1134">[1]!table_weight[LongPassing]*(('F+ , F-'!L$2-[1]!tbl_gk[[#This Row],[LongPassing]])/('F+ , F-'!L$2-'F+ , F-'!L$3))</f>
        <v>9.204209701288572E-3</v>
      </c>
      <c r="M1134" s="1" cm="1">
        <f t="array" ref="M1134">[1]!table_weight[BallControl]*(('F+ , F-'!M$2-[1]!tbl_gk[[#This Row],[BallControl]])/('F+ , F-'!M$2-'F+ , F-'!M$3))</f>
        <v>1.1734538658785654E-2</v>
      </c>
      <c r="N1134" s="1" cm="1">
        <f t="array" ref="N1134">[1]!table_weight[Acceleration]*(('F+ , F-'!N$2-[1]!tbl_gk[[#This Row],[Acceleration]])/('F+ , F-'!N$2-'F+ , F-'!N$3))</f>
        <v>3.6077954150933221E-3</v>
      </c>
      <c r="O1134" s="1" cm="1">
        <f t="array" ref="O1134">[1]!table_weight[SprintSpeed]*(('F+ , F-'!O$2-[1]!tbl_gk[[#This Row],[SprintSpeed]])/('F+ , F-'!O$2-'F+ , F-'!O$3))</f>
        <v>6.1843626407058041E-3</v>
      </c>
      <c r="P1134" s="1" cm="1">
        <f t="array" ref="P1134">[1]!table_weight[Agility]*(('F+ , F-'!P$2-[1]!tbl_gk[[#This Row],[Agility]])/('F+ , F-'!P$2-'F+ , F-'!P$3))</f>
        <v>1.8721771079544065E-3</v>
      </c>
      <c r="Q1134" s="1" cm="1">
        <f t="array" ref="Q1134">[1]!table_weight[Reactions]*(('F+ , F-'!Q$2-[1]!tbl_gk[[#This Row],[Reactions]])/('F+ , F-'!Q$2-'F+ , F-'!Q$3))</f>
        <v>1.2375408001732517E-3</v>
      </c>
      <c r="R1134" s="1" cm="1">
        <f t="array" ref="R1134">[1]!table_weight[Balance]*(('F+ , F-'!R$2-[1]!tbl_gk[[#This Row],[Balance]])/('F+ , F-'!R$2-'F+ , F-'!R$3))</f>
        <v>1.6763626655408076E-3</v>
      </c>
      <c r="S1134" s="1" cm="1">
        <f t="array" ref="S1134">[1]!table_weight[ShotPower]*(('F+ , F-'!S$2-[1]!tbl_gk[[#This Row],[ShotPower]])/('F+ , F-'!S$2-'F+ , F-'!S$3))</f>
        <v>4.1553199225329174E-3</v>
      </c>
      <c r="T1134" s="1" cm="1">
        <f t="array" ref="T1134">[1]!table_weight[Jumping]*(('F+ , F-'!T$2-[1]!tbl_gk[[#This Row],[Jumping]])/('F+ , F-'!T$2-'F+ , F-'!T$3))</f>
        <v>4.2935513312462506E-4</v>
      </c>
      <c r="U1134" s="1" cm="1">
        <f t="array" ref="U1134">[1]!table_weight[Stamina]*(('F+ , F-'!U$2-[1]!tbl_gk[[#This Row],[Stamina]])/('F+ , F-'!U$2-'F+ , F-'!U$3))</f>
        <v>2.4902597721228249E-2</v>
      </c>
      <c r="V1134" s="1" cm="1">
        <f t="array" ref="V1134">[1]!table_weight[Strength]*(('F+ , F-'!V$2-[1]!tbl_gk[[#This Row],[Strength]])/('F+ , F-'!V$2-'F+ , F-'!V$3))</f>
        <v>3.1056687962681212E-2</v>
      </c>
      <c r="W1134" s="1" cm="1">
        <f t="array" ref="W1134">[1]!table_weight[LongShots]*(('F+ , F-'!W$2-[1]!tbl_gk[[#This Row],[LongShots]])/('F+ , F-'!W$2-'F+ , F-'!W$3))</f>
        <v>1.0388299806332293E-2</v>
      </c>
      <c r="X1134" s="1" cm="1">
        <f t="array" ref="X1134">[1]!table_weight[Aggression]*(('F+ , F-'!X$2-[1]!tbl_gk[[#This Row],[Aggression]])/('F+ , F-'!X$2-'F+ , F-'!X$3))</f>
        <v>1.7645269242470306E-2</v>
      </c>
      <c r="Y1134" s="1" cm="1">
        <f t="array" ref="Y1134">[1]!table_weight[Interceptions]*(('F+ , F-'!Y$2-[1]!tbl_gk[[#This Row],[Interceptions]])/('F+ , F-'!Y$2-'F+ , F-'!Y$3))</f>
        <v>2.4239366214775633E-2</v>
      </c>
      <c r="Z1134" s="1" cm="1">
        <f t="array" ref="Z1134">[1]!table_weight[Positioning]*(('F+ , F-'!Z$2-[1]!tbl_gk[[#This Row],[Positioning]])/('F+ , F-'!Z$2-'F+ , F-'!Z$3))</f>
        <v>1.7746678835817667E-3</v>
      </c>
      <c r="AA1134" s="1" cm="1">
        <f t="array" ref="AA1134">[1]!table_weight[Vision]*(('F+ , F-'!AA$2-[1]!tbl_gk[[#This Row],[Vision]])/('F+ , F-'!AA$2-'F+ , F-'!AA$3))</f>
        <v>7.0986715343271337E-3</v>
      </c>
      <c r="AB1134" s="1" cm="1">
        <f t="array" ref="AB1134">[1]!table_weight[Penalties]*(('F+ , F-'!AB$2-[1]!tbl_gk[[#This Row],[Penalties]])/('F+ , F-'!AB$2-'F+ , F-'!AB$3))</f>
        <v>2.3096780543674466E-3</v>
      </c>
      <c r="AC1134" s="1" cm="1">
        <f t="array" ref="AC1134">[1]!table_weight[Composure]*(('F+ , F-'!AC$2-[1]!tbl_gk[[#This Row],[Composure]])/('F+ , F-'!AC$2-'F+ , F-'!AC$3))</f>
        <v>1.7079510458531426E-3</v>
      </c>
      <c r="AD1134" s="1" cm="1">
        <f t="array" ref="AD1134">[1]!table_weight[Marking]*(('F+ , F-'!AD$2-[1]!tbl_gk[[#This Row],[Marking]])/('F+ , F-'!AD$2-'F+ , F-'!AD$3))</f>
        <v>2.2084755884573357E-2</v>
      </c>
      <c r="AE1134" s="1" cm="1">
        <f t="array" ref="AE1134">[1]!table_weight[StandingTackle]*(('F+ , F-'!AE$2-[1]!tbl_gk[[#This Row],[StandingTackle]])/('F+ , F-'!AE$2-'F+ , F-'!AE$3))</f>
        <v>2.9141914719869356E-2</v>
      </c>
      <c r="AF1134" s="1" cm="1">
        <f t="array" ref="AF1134">[1]!table_weight[SlidingTackle]*(('F+ , F-'!AF$2-[1]!tbl_gk[[#This Row],[SlidingTackle]])/('F+ , F-'!AF$2-'F+ , F-'!AF$3))</f>
        <v>1.0461200155850536E-2</v>
      </c>
      <c r="AG1134" s="1" cm="1">
        <f t="array" ref="AG1134">[1]!table_weight[GKDiving]*(('F+ , F-'!AG$2-[1]!tbl_gk[[#This Row],[GKDiving]])/('F+ , F-'!AG$2-'F+ , F-'!AG$3))</f>
        <v>3.4162356758949373E-2</v>
      </c>
      <c r="AH1134" s="1" cm="1">
        <f t="array" ref="AH1134">[1]!table_weight[GKHandling]*(('F+ , F-'!AH$2-[1]!tbl_gk[[#This Row],[GKHandling]])/('F+ , F-'!AH$2-'F+ , F-'!AH$3))</f>
        <v>3.9212444279837541E-2</v>
      </c>
      <c r="AI1134" s="1" cm="1">
        <f t="array" ref="AI1134">[1]!table_weight[GKKicking]*(('F+ , F-'!AI$2-[1]!tbl_gk[[#This Row],[GKKicking]])/('F+ , F-'!AI$2-'F+ , F-'!AI$3))</f>
        <v>1.8783084879829621E-2</v>
      </c>
      <c r="AJ1134" s="1" cm="1">
        <f t="array" ref="AJ1134">[1]!table_weight[GKPositioning]*(('F+ , F-'!AJ$2-[1]!tbl_gk[[#This Row],[GKPositioning]])/('F+ , F-'!AJ$2-'F+ , F-'!AJ$3))</f>
        <v>1.5136551917811415E-2</v>
      </c>
      <c r="AK1134" s="1" cm="1">
        <f t="array" ref="AK1134">[1]!table_weight[GKReflexes]*(('F+ , F-'!AK$2-[1]!tbl_gk[[#This Row],[GKReflexes]])/('F+ , F-'!AK$2-'F+ , F-'!AK$3))</f>
        <v>3.2795862488591399E-2</v>
      </c>
    </row>
    <row r="1135" spans="1:37" x14ac:dyDescent="0.55000000000000004">
      <c r="A1135" s="8">
        <f>[1]!tbl_gk[[#This Row],[ID]]</f>
        <v>243588</v>
      </c>
      <c r="B1135" s="2" cm="1">
        <f t="array" ref="B1135">[1]!table_weight[ValueEUR]*(('F+ , F-'!B$2-[1]!tbl_gk[[#This Row],[ValueEUR]])/('F+ , F-'!B$2-'F+ , F-'!B$3))</f>
        <v>8.210481903343863E-5</v>
      </c>
      <c r="C1135" s="2" cm="1">
        <f t="array" ref="C1135">[1]!table_weight[WageEUR]*(('F+ , F-'!C$2-[1]!tbl_gk[[#This Row],[WageEUR]])/('F+ , F-'!C$2-'F+ , F-'!C$3))</f>
        <v>7.0417683556952691E-4</v>
      </c>
      <c r="D1135" s="2" cm="1">
        <f t="array" ref="D1135">[1]!table_weight[Crossing]*(('F+ , F-'!D$2-[1]!tbl_gk[[#This Row],[Crossing]])/('F+ , F-'!D$2-'F+ , F-'!D$3))</f>
        <v>3.3625286215233793E-2</v>
      </c>
      <c r="E1135" s="2" cm="1">
        <f t="array" ref="E1135">[1]!table_weight[Finishing]*(('F+ , F-'!E$2-[1]!tbl_gk[[#This Row],[Finishing]])/('F+ , F-'!E$2-'F+ , F-'!E$3))</f>
        <v>2.1961515059324362E-2</v>
      </c>
      <c r="F1135" s="2" cm="1">
        <f t="array" ref="F1135">[1]!table_weight[HeadingAccuracy]*(('F+ , F-'!F$2-[1]!tbl_gk[[#This Row],[HeadingAccuracy]])/('F+ , F-'!F$2-'F+ , F-'!F$3))</f>
        <v>1.210949849973455E-2</v>
      </c>
      <c r="G1135" s="2" cm="1">
        <f t="array" ref="G1135">[1]!table_weight[ShortPassing]*(('F+ , F-'!G$2-[1]!tbl_gk[[#This Row],[ShortPassing]])/('F+ , F-'!G$2-'F+ , F-'!G$3))</f>
        <v>6.6098007588498875E-2</v>
      </c>
      <c r="H1135" s="2" cm="1">
        <f t="array" ref="H1135">[1]!table_weight[Volleys]*(('F+ , F-'!H$2-[1]!tbl_gk[[#This Row],[Volleys]])/('F+ , F-'!H$2-'F+ , F-'!H$3))</f>
        <v>2.0833057763785961E-3</v>
      </c>
      <c r="I1135" s="2" cm="1">
        <f t="array" ref="I1135">[1]!table_weight[Dribbling]*(('F+ , F-'!I$2-[1]!tbl_gk[[#This Row],[Dribbling]])/('F+ , F-'!I$2-'F+ , F-'!I$3))</f>
        <v>1.8579686209743949E-2</v>
      </c>
      <c r="J1135" s="2" cm="1">
        <f t="array" ref="J1135">[1]!table_weight[Curve]*(('F+ , F-'!J$2-[1]!tbl_gk[[#This Row],[Curve]])/('F+ , F-'!J$2-'F+ , F-'!J$3))</f>
        <v>9.4648953791028455E-3</v>
      </c>
      <c r="K1135" s="2" cm="1">
        <f t="array" ref="K1135">[1]!table_weight[FKAccuracy]*(('F+ , F-'!K$2-[1]!tbl_gk[[#This Row],[FKAccuracy]])/('F+ , F-'!K$2-'F+ , F-'!K$3))</f>
        <v>9.7353209613629272E-3</v>
      </c>
      <c r="L1135" s="2" cm="1">
        <f t="array" ref="L1135">[1]!table_weight[LongPassing]*(('F+ , F-'!L$2-[1]!tbl_gk[[#This Row],[LongPassing]])/('F+ , F-'!L$2-'F+ , F-'!L$3))</f>
        <v>2.5446932703562523E-2</v>
      </c>
      <c r="M1135" s="2" cm="1">
        <f t="array" ref="M1135">[1]!table_weight[BallControl]*(('F+ , F-'!M$2-[1]!tbl_gk[[#This Row],[BallControl]])/('F+ , F-'!M$2-'F+ , F-'!M$3))</f>
        <v>1.2169151201703639E-2</v>
      </c>
      <c r="N1135" s="2" cm="1">
        <f t="array" ref="N1135">[1]!table_weight[Acceleration]*(('F+ , F-'!N$2-[1]!tbl_gk[[#This Row],[Acceleration]])/('F+ , F-'!N$2-'F+ , F-'!N$3))</f>
        <v>1.0146924604949968E-2</v>
      </c>
      <c r="O1135" s="2" cm="1">
        <f t="array" ref="O1135">[1]!table_weight[SprintSpeed]*(('F+ , F-'!O$2-[1]!tbl_gk[[#This Row],[SprintSpeed]])/('F+ , F-'!O$2-'F+ , F-'!O$3))</f>
        <v>1.3493154852449027E-2</v>
      </c>
      <c r="P1135" s="2" cm="1">
        <f t="array" ref="P1135">[1]!table_weight[Agility]*(('F+ , F-'!P$2-[1]!tbl_gk[[#This Row],[Agility]])/('F+ , F-'!P$2-'F+ , F-'!P$3))</f>
        <v>4.7974538391331659E-3</v>
      </c>
      <c r="Q1135" s="2" cm="1">
        <f t="array" ref="Q1135">[1]!table_weight[Reactions]*(('F+ , F-'!Q$2-[1]!tbl_gk[[#This Row],[Reactions]])/('F+ , F-'!Q$2-'F+ , F-'!Q$3))</f>
        <v>2.3719532003320656E-3</v>
      </c>
      <c r="R1135" s="2" cm="1">
        <f t="array" ref="R1135">[1]!table_weight[Balance]*(('F+ , F-'!R$2-[1]!tbl_gk[[#This Row],[Balance]])/('F+ , F-'!R$2-'F+ , F-'!R$3))</f>
        <v>1.2417501226228205E-3</v>
      </c>
      <c r="S1135" s="2" cm="1">
        <f t="array" ref="S1135">[1]!table_weight[ShotPower]*(('F+ , F-'!S$2-[1]!tbl_gk[[#This Row],[ShotPower]])/('F+ , F-'!S$2-'F+ , F-'!S$3))</f>
        <v>6.7523948741159906E-3</v>
      </c>
      <c r="T1135" s="2" cm="1">
        <f t="array" ref="T1135">[1]!table_weight[Jumping]*(('F+ , F-'!T$2-[1]!tbl_gk[[#This Row],[Jumping]])/('F+ , F-'!T$2-'F+ , F-'!T$3))</f>
        <v>2.3185177188729754E-3</v>
      </c>
      <c r="U1135" s="2" cm="1">
        <f t="array" ref="U1135">[1]!table_weight[Stamina]*(('F+ , F-'!U$2-[1]!tbl_gk[[#This Row],[Stamina]])/('F+ , F-'!U$2-'F+ , F-'!U$3))</f>
        <v>1.88916258574835E-2</v>
      </c>
      <c r="V1135" s="2" cm="1">
        <f t="array" ref="V1135">[1]!table_weight[Strength]*(('F+ , F-'!V$2-[1]!tbl_gk[[#This Row],[Strength]])/('F+ , F-'!V$2-'F+ , F-'!V$3))</f>
        <v>3.4606023729844775E-2</v>
      </c>
      <c r="W1135" s="2" cm="1">
        <f t="array" ref="W1135">[1]!table_weight[LongShots]*(('F+ , F-'!W$2-[1]!tbl_gk[[#This Row],[LongShots]])/('F+ , F-'!W$2-'F+ , F-'!W$3))</f>
        <v>9.3494698256990638E-3</v>
      </c>
      <c r="X1135" s="2" cm="1">
        <f t="array" ref="X1135">[1]!table_weight[Aggression]*(('F+ , F-'!X$2-[1]!tbl_gk[[#This Row],[Aggression]])/('F+ , F-'!X$2-'F+ , F-'!X$3))</f>
        <v>1.0952236081533291E-2</v>
      </c>
      <c r="Y1135" s="2" cm="1">
        <f t="array" ref="Y1135">[1]!table_weight[Interceptions]*(('F+ , F-'!Y$2-[1]!tbl_gk[[#This Row],[Interceptions]])/('F+ , F-'!Y$2-'F+ , F-'!Y$3))</f>
        <v>2.1469152933086991E-2</v>
      </c>
      <c r="Z1135" s="2" cm="1">
        <f t="array" ref="Z1135">[1]!table_weight[Positioning]*(('F+ , F-'!Z$2-[1]!tbl_gk[[#This Row],[Positioning]])/('F+ , F-'!Z$2-'F+ , F-'!Z$3))</f>
        <v>1.9225568738802474E-3</v>
      </c>
      <c r="AA1135" s="2" cm="1">
        <f t="array" ref="AA1135">[1]!table_weight[Vision]*(('F+ , F-'!AA$2-[1]!tbl_gk[[#This Row],[Vision]])/('F+ , F-'!AA$2-'F+ , F-'!AA$3))</f>
        <v>2.8394686137308535E-2</v>
      </c>
      <c r="AB1135" s="2" cm="1">
        <f t="array" ref="AB1135">[1]!table_weight[Penalties]*(('F+ , F-'!AB$2-[1]!tbl_gk[[#This Row],[Penalties]])/('F+ , F-'!AB$2-'F+ , F-'!AB$3))</f>
        <v>2.5054134827036706E-3</v>
      </c>
      <c r="AC1135" s="2" cm="1">
        <f t="array" ref="AC1135">[1]!table_weight[Composure]*(('F+ , F-'!AC$2-[1]!tbl_gk[[#This Row],[Composure]])/('F+ , F-'!AC$2-'F+ , F-'!AC$3))</f>
        <v>1.9214449265847853E-3</v>
      </c>
      <c r="AD1135" s="2" cm="1">
        <f t="array" ref="AD1135">[1]!table_weight[Marking]*(('F+ , F-'!AD$2-[1]!tbl_gk[[#This Row],[Marking]])/('F+ , F-'!AD$2-'F+ , F-'!AD$3))</f>
        <v>3.1549651263676225E-2</v>
      </c>
      <c r="AE1135" s="2" cm="1">
        <f t="array" ref="AE1135">[1]!table_weight[StandingTackle]*(('F+ , F-'!AE$2-[1]!tbl_gk[[#This Row],[StandingTackle]])/('F+ , F-'!AE$2-'F+ , F-'!AE$3))</f>
        <v>2.9141914719869356E-2</v>
      </c>
      <c r="AF1135" s="2" cm="1">
        <f t="array" ref="AF1135">[1]!table_weight[SlidingTackle]*(('F+ , F-'!AF$2-[1]!tbl_gk[[#This Row],[SlidingTackle]])/('F+ , F-'!AF$2-'F+ , F-'!AF$3))</f>
        <v>9.7139715732897855E-3</v>
      </c>
      <c r="AG1135" s="2" cm="1">
        <f t="array" ref="AG1135">[1]!table_weight[GKDiving]*(('F+ , F-'!AG$2-[1]!tbl_gk[[#This Row],[GKDiving]])/('F+ , F-'!AG$2-'F+ , F-'!AG$3))</f>
        <v>5.8076006490213938E-2</v>
      </c>
      <c r="AH1135" s="2" cm="1">
        <f t="array" ref="AH1135">[1]!table_weight[GKHandling]*(('F+ , F-'!AH$2-[1]!tbl_gk[[#This Row],[GKHandling]])/('F+ , F-'!AH$2-'F+ , F-'!AH$3))</f>
        <v>6.416581791246144E-2</v>
      </c>
      <c r="AI1135" s="2" cm="1">
        <f t="array" ref="AI1135">[1]!table_weight[GKKicking]*(('F+ , F-'!AI$2-[1]!tbl_gk[[#This Row],[GKKicking]])/('F+ , F-'!AI$2-'F+ , F-'!AI$3))</f>
        <v>3.0410708853057477E-2</v>
      </c>
      <c r="AJ1135" s="2" cm="1">
        <f t="array" ref="AJ1135">[1]!table_weight[GKPositioning]*(('F+ , F-'!AJ$2-[1]!tbl_gk[[#This Row],[GKPositioning]])/('F+ , F-'!AJ$2-'F+ , F-'!AJ$3))</f>
        <v>2.3966207203201407E-2</v>
      </c>
      <c r="AK1135" s="2" cm="1">
        <f t="array" ref="AK1135">[1]!table_weight[GKReflexes]*(('F+ , F-'!AK$2-[1]!tbl_gk[[#This Row],[GKReflexes]])/('F+ , F-'!AK$2-'F+ , F-'!AK$3))</f>
        <v>6.012574789575089E-2</v>
      </c>
    </row>
    <row r="1136" spans="1:37" x14ac:dyDescent="0.55000000000000004">
      <c r="A1136" s="7">
        <f>[1]!tbl_gk[[#This Row],[ID]]</f>
        <v>243594</v>
      </c>
      <c r="B1136" s="1" cm="1">
        <f t="array" ref="B1136">[1]!table_weight[ValueEUR]*(('F+ , F-'!B$2-[1]!tbl_gk[[#This Row],[ValueEUR]])/('F+ , F-'!B$2-'F+ , F-'!B$3))</f>
        <v>1.2840452901470104E-4</v>
      </c>
      <c r="C1136" s="1" cm="1">
        <f t="array" ref="C1136">[1]!table_weight[WageEUR]*(('F+ , F-'!C$2-[1]!tbl_gk[[#This Row],[WageEUR]])/('F+ , F-'!C$2-'F+ , F-'!C$3))</f>
        <v>7.8241870618836313E-5</v>
      </c>
      <c r="D1136" s="1" cm="1">
        <f t="array" ref="D1136">[1]!table_weight[Crossing]*(('F+ , F-'!D$2-[1]!tbl_gk[[#This Row],[Crossing]])/('F+ , F-'!D$2-'F+ , F-'!D$3))</f>
        <v>3.4746129089074922E-2</v>
      </c>
      <c r="E1136" s="1" cm="1">
        <f t="array" ref="E1136">[1]!table_weight[Finishing]*(('F+ , F-'!E$2-[1]!tbl_gk[[#This Row],[Finishing]])/('F+ , F-'!E$2-'F+ , F-'!E$3))</f>
        <v>1.6970261636750646E-2</v>
      </c>
      <c r="F1136" s="1" cm="1">
        <f t="array" ref="F1136">[1]!table_weight[HeadingAccuracy]*(('F+ , F-'!F$2-[1]!tbl_gk[[#This Row],[HeadingAccuracy]])/('F+ , F-'!F$2-'F+ , F-'!F$3))</f>
        <v>1.08567917583827E-2</v>
      </c>
      <c r="G1136" s="1" cm="1">
        <f t="array" ref="G1136">[1]!table_weight[ShortPassing]*(('F+ , F-'!G$2-[1]!tbl_gk[[#This Row],[ShortPassing]])/('F+ , F-'!G$2-'F+ , F-'!G$3))</f>
        <v>4.6409239370648142E-2</v>
      </c>
      <c r="H1136" s="1" cm="1">
        <f t="array" ref="H1136">[1]!table_weight[Volleys]*(('F+ , F-'!H$2-[1]!tbl_gk[[#This Row],[Volleys]])/('F+ , F-'!H$2-'F+ , F-'!H$3))</f>
        <v>1.851827356780974E-3</v>
      </c>
      <c r="I1136" s="1" cm="1">
        <f t="array" ref="I1136">[1]!table_weight[Dribbling]*(('F+ , F-'!I$2-[1]!tbl_gk[[#This Row],[Dribbling]])/('F+ , F-'!I$2-'F+ , F-'!I$3))</f>
        <v>1.9557564431309422E-2</v>
      </c>
      <c r="J1136" s="1" cm="1">
        <f t="array" ref="J1136">[1]!table_weight[Curve]*(('F+ , F-'!J$2-[1]!tbl_gk[[#This Row],[Curve]])/('F+ , F-'!J$2-'F+ , F-'!J$3))</f>
        <v>9.4648953791028455E-3</v>
      </c>
      <c r="K1136" s="1" cm="1">
        <f t="array" ref="K1136">[1]!table_weight[FKAccuracy]*(('F+ , F-'!K$2-[1]!tbl_gk[[#This Row],[FKAccuracy]])/('F+ , F-'!K$2-'F+ , F-'!K$3))</f>
        <v>9.5832065713416324E-3</v>
      </c>
      <c r="L1136" s="1" cm="1">
        <f t="array" ref="L1136">[1]!table_weight[LongPassing]*(('F+ , F-'!L$2-[1]!tbl_gk[[#This Row],[LongPassing]])/('F+ , F-'!L$2-'F+ , F-'!L$3))</f>
        <v>1.0287057901440168E-2</v>
      </c>
      <c r="M1136" s="1" cm="1">
        <f t="array" ref="M1136">[1]!table_weight[BallControl]*(('F+ , F-'!M$2-[1]!tbl_gk[[#This Row],[BallControl]])/('F+ , F-'!M$2-'F+ , F-'!M$3))</f>
        <v>1.1299926115867666E-2</v>
      </c>
      <c r="N1136" s="1" cm="1">
        <f t="array" ref="N1136">[1]!table_weight[Acceleration]*(('F+ , F-'!N$2-[1]!tbl_gk[[#This Row],[Acceleration]])/('F+ , F-'!N$2-'F+ , F-'!N$3))</f>
        <v>6.5391291898566463E-3</v>
      </c>
      <c r="O1136" s="1" cm="1">
        <f t="array" ref="O1136">[1]!table_weight[SprintSpeed]*(('F+ , F-'!O$2-[1]!tbl_gk[[#This Row],[SprintSpeed]])/('F+ , F-'!O$2-'F+ , F-'!O$3))</f>
        <v>8.4332217827806418E-3</v>
      </c>
      <c r="P1136" s="1" cm="1">
        <f t="array" ref="P1136">[1]!table_weight[Agility]*(('F+ , F-'!P$2-[1]!tbl_gk[[#This Row],[Agility]])/('F+ , F-'!P$2-'F+ , F-'!P$3))</f>
        <v>2.8082656619316097E-3</v>
      </c>
      <c r="Q1136" s="1" cm="1">
        <f t="array" ref="Q1136">[1]!table_weight[Reactions]*(('F+ , F-'!Q$2-[1]!tbl_gk[[#This Row],[Reactions]])/('F+ , F-'!Q$2-'F+ , F-'!Q$3))</f>
        <v>1.9078754002670962E-3</v>
      </c>
      <c r="R1136" s="1" cm="1">
        <f t="array" ref="R1136">[1]!table_weight[Balance]*(('F+ , F-'!R$2-[1]!tbl_gk[[#This Row],[Balance]])/('F+ , F-'!R$2-'F+ , F-'!R$3))</f>
        <v>1.5521876532785257E-3</v>
      </c>
      <c r="S1136" s="1" cm="1">
        <f t="array" ref="S1136">[1]!table_weight[ShotPower]*(('F+ , F-'!S$2-[1]!tbl_gk[[#This Row],[ShotPower]])/('F+ , F-'!S$2-'F+ , F-'!S$3))</f>
        <v>6.4926873789576834E-3</v>
      </c>
      <c r="T1136" s="1" cm="1">
        <f t="array" ref="T1136">[1]!table_weight[Jumping]*(('F+ , F-'!T$2-[1]!tbl_gk[[#This Row],[Jumping]])/('F+ , F-'!T$2-'F+ , F-'!T$3))</f>
        <v>1.7174205324985003E-3</v>
      </c>
      <c r="U1136" s="1" cm="1">
        <f t="array" ref="U1136">[1]!table_weight[Stamina]*(('F+ , F-'!U$2-[1]!tbl_gk[[#This Row],[Stamina]])/('F+ , F-'!U$2-'F+ , F-'!U$3))</f>
        <v>1.7174205324984999E-2</v>
      </c>
      <c r="V1136" s="1" cm="1">
        <f t="array" ref="V1136">[1]!table_weight[Strength]*(('F+ , F-'!V$2-[1]!tbl_gk[[#This Row],[Strength]])/('F+ , F-'!V$2-'F+ , F-'!V$3))</f>
        <v>1.5084677010445158E-2</v>
      </c>
      <c r="W1136" s="1" cm="1">
        <f t="array" ref="W1136">[1]!table_weight[LongShots]*(('F+ , F-'!W$2-[1]!tbl_gk[[#This Row],[LongShots]])/('F+ , F-'!W$2-'F+ , F-'!W$3))</f>
        <v>9.0897623305407575E-3</v>
      </c>
      <c r="X1136" s="1" cm="1">
        <f t="array" ref="X1136">[1]!table_weight[Aggression]*(('F+ , F-'!X$2-[1]!tbl_gk[[#This Row],[Aggression]])/('F+ , F-'!X$2-'F+ , F-'!X$3))</f>
        <v>1.2777608761788841E-2</v>
      </c>
      <c r="Y1136" s="1" cm="1">
        <f t="array" ref="Y1136">[1]!table_weight[Interceptions]*(('F+ , F-'!Y$2-[1]!tbl_gk[[#This Row],[Interceptions]])/('F+ , F-'!Y$2-'F+ , F-'!Y$3))</f>
        <v>1.7313833010554024E-2</v>
      </c>
      <c r="Z1136" s="1" cm="1">
        <f t="array" ref="Z1136">[1]!table_weight[Positioning]*(('F+ , F-'!Z$2-[1]!tbl_gk[[#This Row],[Positioning]])/('F+ , F-'!Z$2-'F+ , F-'!Z$3))</f>
        <v>1.4788899029848058E-3</v>
      </c>
      <c r="AA1136" s="1" cm="1">
        <f t="array" ref="AA1136">[1]!table_weight[Vision]*(('F+ , F-'!AA$2-[1]!tbl_gk[[#This Row],[Vision]])/('F+ , F-'!AA$2-'F+ , F-'!AA$3))</f>
        <v>1.2067741608356128E-2</v>
      </c>
      <c r="AB1136" s="1" cm="1">
        <f t="array" ref="AB1136">[1]!table_weight[Penalties]*(('F+ , F-'!AB$2-[1]!tbl_gk[[#This Row],[Penalties]])/('F+ , F-'!AB$2-'F+ , F-'!AB$3))</f>
        <v>2.427119311369181E-3</v>
      </c>
      <c r="AC1136" s="1" cm="1">
        <f t="array" ref="AC1136">[1]!table_weight[Composure]*(('F+ , F-'!AC$2-[1]!tbl_gk[[#This Row],[Composure]])/('F+ , F-'!AC$2-'F+ , F-'!AC$3))</f>
        <v>1.0140959334753034E-3</v>
      </c>
      <c r="AD1136" s="1" cm="1">
        <f t="array" ref="AD1136">[1]!table_weight[Marking]*(('F+ , F-'!AD$2-[1]!tbl_gk[[#This Row],[Marking]])/('F+ , F-'!AD$2-'F+ , F-'!AD$3))</f>
        <v>2.0507273321389546E-2</v>
      </c>
      <c r="AE1136" s="1" cm="1">
        <f t="array" ref="AE1136">[1]!table_weight[StandingTackle]*(('F+ , F-'!AE$2-[1]!tbl_gk[[#This Row],[StandingTackle]])/('F+ , F-'!AE$2-'F+ , F-'!AE$3))</f>
        <v>3.1383600467551613E-2</v>
      </c>
      <c r="AF1136" s="1" cm="1">
        <f t="array" ref="AF1136">[1]!table_weight[SlidingTackle]*(('F+ , F-'!AF$2-[1]!tbl_gk[[#This Row],[SlidingTackle]])/('F+ , F-'!AF$2-'F+ , F-'!AF$3))</f>
        <v>8.9667429907290316E-3</v>
      </c>
      <c r="AG1136" s="1" cm="1">
        <f t="array" ref="AG1136">[1]!table_weight[GKDiving]*(('F+ , F-'!AG$2-[1]!tbl_gk[[#This Row],[GKDiving]])/('F+ , F-'!AG$2-'F+ , F-'!AG$3))</f>
        <v>4.4411063786634182E-2</v>
      </c>
      <c r="AH1136" s="1" cm="1">
        <f t="array" ref="AH1136">[1]!table_weight[GKHandling]*(('F+ , F-'!AH$2-[1]!tbl_gk[[#This Row],[GKHandling]])/('F+ , F-'!AH$2-'F+ , F-'!AH$3))</f>
        <v>5.7036282588854605E-2</v>
      </c>
      <c r="AI1136" s="1" cm="1">
        <f t="array" ref="AI1136">[1]!table_weight[GKKicking]*(('F+ , F-'!AI$2-[1]!tbl_gk[[#This Row],[GKKicking]])/('F+ , F-'!AI$2-'F+ , F-'!AI$3))</f>
        <v>2.9516276239732256E-2</v>
      </c>
      <c r="AJ1136" s="1" cm="1">
        <f t="array" ref="AJ1136">[1]!table_weight[GKPositioning]*(('F+ , F-'!AJ$2-[1]!tbl_gk[[#This Row],[GKPositioning]])/('F+ , F-'!AJ$2-'F+ , F-'!AJ$3))</f>
        <v>2.0182069223748555E-2</v>
      </c>
      <c r="AK1136" s="1" cm="1">
        <f t="array" ref="AK1136">[1]!table_weight[GKReflexes]*(('F+ , F-'!AK$2-[1]!tbl_gk[[#This Row],[GKReflexes]])/('F+ , F-'!AK$2-'F+ , F-'!AK$3))</f>
        <v>4.7371801372409796E-2</v>
      </c>
    </row>
    <row r="1137" spans="1:37" x14ac:dyDescent="0.55000000000000004">
      <c r="A1137" s="8">
        <f>[1]!tbl_gk[[#This Row],[ID]]</f>
        <v>243647</v>
      </c>
      <c r="B1137" s="2" cm="1">
        <f t="array" ref="B1137">[1]!table_weight[ValueEUR]*(('F+ , F-'!B$2-[1]!tbl_gk[[#This Row],[ValueEUR]])/('F+ , F-'!B$2-'F+ , F-'!B$3))</f>
        <v>4.9358577487357792E-3</v>
      </c>
      <c r="C1137" s="2" cm="1">
        <f t="array" ref="C1137">[1]!table_weight[WageEUR]*(('F+ , F-'!C$2-[1]!tbl_gk[[#This Row],[WageEUR]])/('F+ , F-'!C$2-'F+ , F-'!C$3))</f>
        <v>6.0246240376503968E-3</v>
      </c>
      <c r="D1137" s="2" cm="1">
        <f t="array" ref="D1137">[1]!table_weight[Crossing]*(('F+ , F-'!D$2-[1]!tbl_gk[[#This Row],[Crossing]])/('F+ , F-'!D$2-'F+ , F-'!D$3))</f>
        <v>3.6987814836757178E-2</v>
      </c>
      <c r="E1137" s="2" cm="1">
        <f t="array" ref="E1137">[1]!table_weight[Finishing]*(('F+ , F-'!E$2-[1]!tbl_gk[[#This Row],[Finishing]])/('F+ , F-'!E$2-'F+ , F-'!E$3))</f>
        <v>1.6970261636750646E-2</v>
      </c>
      <c r="F1137" s="2" cm="1">
        <f t="array" ref="F1137">[1]!table_weight[HeadingAccuracy]*(('F+ , F-'!F$2-[1]!tbl_gk[[#This Row],[HeadingAccuracy]])/('F+ , F-'!F$2-'F+ , F-'!F$3))</f>
        <v>1.0439222844598752E-2</v>
      </c>
      <c r="G1137" s="2" cm="1">
        <f t="array" ref="G1137">[1]!table_weight[ShortPassing]*(('F+ , F-'!G$2-[1]!tbl_gk[[#This Row],[ShortPassing]])/('F+ , F-'!G$2-'F+ , F-'!G$3))</f>
        <v>3.9377536435701459E-2</v>
      </c>
      <c r="H1137" s="2" cm="1">
        <f t="array" ref="H1137">[1]!table_weight[Volleys]*(('F+ , F-'!H$2-[1]!tbl_gk[[#This Row],[Volleys]])/('F+ , F-'!H$2-'F+ , F-'!H$3))</f>
        <v>1.2731313077869197E-3</v>
      </c>
      <c r="I1137" s="2" cm="1">
        <f t="array" ref="I1137">[1]!table_weight[Dribbling]*(('F+ , F-'!I$2-[1]!tbl_gk[[#This Row],[Dribbling]])/('F+ , F-'!I$2-'F+ , F-'!I$3))</f>
        <v>2.0535442652874894E-2</v>
      </c>
      <c r="J1137" s="2" cm="1">
        <f t="array" ref="J1137">[1]!table_weight[Curve]*(('F+ , F-'!J$2-[1]!tbl_gk[[#This Row],[Curve]])/('F+ , F-'!J$2-'F+ , F-'!J$3))</f>
        <v>9.9719433458404991E-3</v>
      </c>
      <c r="K1137" s="2" cm="1">
        <f t="array" ref="K1137">[1]!table_weight[FKAccuracy]*(('F+ , F-'!K$2-[1]!tbl_gk[[#This Row],[FKAccuracy]])/('F+ , F-'!K$2-'F+ , F-'!K$3))</f>
        <v>9.1268634012777444E-3</v>
      </c>
      <c r="L1137" s="2" cm="1">
        <f t="array" ref="L1137">[1]!table_weight[LongPassing]*(('F+ , F-'!L$2-[1]!tbl_gk[[#This Row],[LongPassing]])/('F+ , F-'!L$2-'F+ , F-'!L$3))</f>
        <v>1.3535602501894959E-2</v>
      </c>
      <c r="M1137" s="2" cm="1">
        <f t="array" ref="M1137">[1]!table_weight[BallControl]*(('F+ , F-'!M$2-[1]!tbl_gk[[#This Row],[BallControl]])/('F+ , F-'!M$2-'F+ , F-'!M$3))</f>
        <v>1.3472988830457604E-2</v>
      </c>
      <c r="N1137" s="2" cm="1">
        <f t="array" ref="N1137">[1]!table_weight[Acceleration]*(('F+ , F-'!N$2-[1]!tbl_gk[[#This Row],[Acceleration]])/('F+ , F-'!N$2-'F+ , F-'!N$3))</f>
        <v>7.8920524705166431E-3</v>
      </c>
      <c r="O1137" s="2" cm="1">
        <f t="array" ref="O1137">[1]!table_weight[SprintSpeed]*(('F+ , F-'!O$2-[1]!tbl_gk[[#This Row],[SprintSpeed]])/('F+ , F-'!O$2-'F+ , F-'!O$3))</f>
        <v>9.5576513538180603E-3</v>
      </c>
      <c r="P1137" s="2" cm="1">
        <f t="array" ref="P1137">[1]!table_weight[Agility]*(('F+ , F-'!P$2-[1]!tbl_gk[[#This Row],[Agility]])/('F+ , F-'!P$2-'F+ , F-'!P$3))</f>
        <v>2.2232103156958572E-3</v>
      </c>
      <c r="Q1137" s="2" cm="1">
        <f t="array" ref="Q1137">[1]!table_weight[Reactions]*(('F+ , F-'!Q$2-[1]!tbl_gk[[#This Row],[Reactions]])/('F+ , F-'!Q$2-'F+ , F-'!Q$3))</f>
        <v>9.7971980013715747E-4</v>
      </c>
      <c r="R1137" s="2" cm="1">
        <f t="array" ref="R1137">[1]!table_weight[Balance]*(('F+ , F-'!R$2-[1]!tbl_gk[[#This Row],[Balance]])/('F+ , F-'!R$2-'F+ , F-'!R$3))</f>
        <v>2.7939377759013465E-3</v>
      </c>
      <c r="S1137" s="2" cm="1">
        <f t="array" ref="S1137">[1]!table_weight[ShotPower]*(('F+ , F-'!S$2-[1]!tbl_gk[[#This Row],[ShotPower]])/('F+ , F-'!S$2-'F+ , F-'!S$3))</f>
        <v>4.1553199225329174E-3</v>
      </c>
      <c r="T1137" s="2" cm="1">
        <f t="array" ref="T1137">[1]!table_weight[Jumping]*(('F+ , F-'!T$2-[1]!tbl_gk[[#This Row],[Jumping]])/('F+ , F-'!T$2-'F+ , F-'!T$3))</f>
        <v>2.2326466922480506E-3</v>
      </c>
      <c r="U1137" s="2" cm="1">
        <f t="array" ref="U1137">[1]!table_weight[Stamina]*(('F+ , F-'!U$2-[1]!tbl_gk[[#This Row],[Stamina]])/('F+ , F-'!U$2-'F+ , F-'!U$3))</f>
        <v>1.2021943727489499E-2</v>
      </c>
      <c r="V1137" s="2" cm="1">
        <f t="array" ref="V1137">[1]!table_weight[Strength]*(('F+ , F-'!V$2-[1]!tbl_gk[[#This Row],[Strength]])/('F+ , F-'!V$2-'F+ , F-'!V$3))</f>
        <v>1.5084677010445158E-2</v>
      </c>
      <c r="W1137" s="2" cm="1">
        <f t="array" ref="W1137">[1]!table_weight[LongShots]*(('F+ , F-'!W$2-[1]!tbl_gk[[#This Row],[LongShots]])/('F+ , F-'!W$2-'F+ , F-'!W$3))</f>
        <v>8.8300548353824494E-3</v>
      </c>
      <c r="X1137" s="2" cm="1">
        <f t="array" ref="X1137">[1]!table_weight[Aggression]*(('F+ , F-'!X$2-[1]!tbl_gk[[#This Row],[Aggression]])/('F+ , F-'!X$2-'F+ , F-'!X$3))</f>
        <v>9.7353209613629272E-3</v>
      </c>
      <c r="Y1137" s="2" cm="1">
        <f t="array" ref="Y1137">[1]!table_weight[Interceptions]*(('F+ , F-'!Y$2-[1]!tbl_gk[[#This Row],[Interceptions]])/('F+ , F-'!Y$2-'F+ , F-'!Y$3))</f>
        <v>2.0776599612664828E-2</v>
      </c>
      <c r="Z1137" s="2" cm="1">
        <f t="array" ref="Z1137">[1]!table_weight[Positioning]*(('F+ , F-'!Z$2-[1]!tbl_gk[[#This Row],[Positioning]])/('F+ , F-'!Z$2-'F+ , F-'!Z$3))</f>
        <v>8.8733394179088337E-4</v>
      </c>
      <c r="AA1137" s="2" cm="1">
        <f t="array" ref="AA1137">[1]!table_weight[Vision]*(('F+ , F-'!AA$2-[1]!tbl_gk[[#This Row],[Vision]])/('F+ , F-'!AA$2-'F+ , F-'!AA$3))</f>
        <v>1.0648007301490701E-2</v>
      </c>
      <c r="AB1137" s="2" cm="1">
        <f t="array" ref="AB1137">[1]!table_weight[Penalties]*(('F+ , F-'!AB$2-[1]!tbl_gk[[#This Row],[Penalties]])/('F+ , F-'!AB$2-'F+ , F-'!AB$3))</f>
        <v>2.2705309687002014E-3</v>
      </c>
      <c r="AC1137" s="2" cm="1">
        <f t="array" ref="AC1137">[1]!table_weight[Composure]*(('F+ , F-'!AC$2-[1]!tbl_gk[[#This Row],[Composure]])/('F+ , F-'!AC$2-'F+ , F-'!AC$3))</f>
        <v>4.2698776146328564E-4</v>
      </c>
      <c r="AD1137" s="2" cm="1">
        <f t="array" ref="AD1137">[1]!table_weight[Marking]*(('F+ , F-'!AD$2-[1]!tbl_gk[[#This Row],[Marking]])/('F+ , F-'!AD$2-'F+ , F-'!AD$3))</f>
        <v>2.5239721010940977E-2</v>
      </c>
      <c r="AE1137" s="2" cm="1">
        <f t="array" ref="AE1137">[1]!table_weight[StandingTackle]*(('F+ , F-'!AE$2-[1]!tbl_gk[[#This Row],[StandingTackle]])/('F+ , F-'!AE$2-'F+ , F-'!AE$3))</f>
        <v>2.6900228972187096E-2</v>
      </c>
      <c r="AF1137" s="2" cm="1">
        <f t="array" ref="AF1137">[1]!table_weight[SlidingTackle]*(('F+ , F-'!AF$2-[1]!tbl_gk[[#This Row],[SlidingTackle]])/('F+ , F-'!AF$2-'F+ , F-'!AF$3))</f>
        <v>1.120842873841129E-2</v>
      </c>
      <c r="AG1137" s="2" cm="1">
        <f t="array" ref="AG1137">[1]!table_weight[GKDiving]*(('F+ , F-'!AG$2-[1]!tbl_gk[[#This Row],[GKDiving]])/('F+ , F-'!AG$2-'F+ , F-'!AG$3))</f>
        <v>2.0497414055369624E-2</v>
      </c>
      <c r="AH1137" s="2" cm="1">
        <f t="array" ref="AH1137">[1]!table_weight[GKHandling]*(('F+ , F-'!AH$2-[1]!tbl_gk[[#This Row],[GKHandling]])/('F+ , F-'!AH$2-'F+ , F-'!AH$3))</f>
        <v>2.6735757463525599E-2</v>
      </c>
      <c r="AI1137" s="2" cm="1">
        <f t="array" ref="AI1137">[1]!table_weight[GKKicking]*(('F+ , F-'!AI$2-[1]!tbl_gk[[#This Row],[GKKicking]])/('F+ , F-'!AI$2-'F+ , F-'!AI$3))</f>
        <v>1.8783084879829621E-2</v>
      </c>
      <c r="AJ1137" s="2" cm="1">
        <f t="array" ref="AJ1137">[1]!table_weight[GKPositioning]*(('F+ , F-'!AJ$2-[1]!tbl_gk[[#This Row],[GKPositioning]])/('F+ , F-'!AJ$2-'F+ , F-'!AJ$3))</f>
        <v>9.4603449486321337E-3</v>
      </c>
      <c r="AK1137" s="2" cm="1">
        <f t="array" ref="AK1137">[1]!table_weight[GKReflexes]*(('F+ , F-'!AK$2-[1]!tbl_gk[[#This Row],[GKReflexes]])/('F+ , F-'!AK$2-'F+ , F-'!AK$3))</f>
        <v>1.45759388838184E-2</v>
      </c>
    </row>
    <row r="1138" spans="1:37" x14ac:dyDescent="0.55000000000000004">
      <c r="A1138" s="7">
        <f>[1]!tbl_gk[[#This Row],[ID]]</f>
        <v>243675</v>
      </c>
      <c r="B1138" s="1" cm="1">
        <f t="array" ref="B1138">[1]!table_weight[ValueEUR]*(('F+ , F-'!B$2-[1]!tbl_gk[[#This Row],[ValueEUR]])/('F+ , F-'!B$2-'F+ , F-'!B$3))</f>
        <v>6.1455148381795615E-4</v>
      </c>
      <c r="C1138" s="1" cm="1">
        <f t="array" ref="C1138">[1]!table_weight[WageEUR]*(('F+ , F-'!C$2-[1]!tbl_gk[[#This Row],[WageEUR]])/('F+ , F-'!C$2-'F+ , F-'!C$3))</f>
        <v>1.7995630242332353E-3</v>
      </c>
      <c r="D1138" s="1" cm="1">
        <f t="array" ref="D1138">[1]!table_weight[Crossing]*(('F+ , F-'!D$2-[1]!tbl_gk[[#This Row],[Crossing]])/('F+ , F-'!D$2-'F+ , F-'!D$3))</f>
        <v>3.6987814836757178E-2</v>
      </c>
      <c r="E1138" s="1" cm="1">
        <f t="array" ref="E1138">[1]!table_weight[Finishing]*(('F+ , F-'!E$2-[1]!tbl_gk[[#This Row],[Finishing]])/('F+ , F-'!E$2-'F+ , F-'!E$3))</f>
        <v>1.7968512321265388E-2</v>
      </c>
      <c r="F1138" s="1" cm="1">
        <f t="array" ref="F1138">[1]!table_weight[HeadingAccuracy]*(('F+ , F-'!F$2-[1]!tbl_gk[[#This Row],[HeadingAccuracy]])/('F+ , F-'!F$2-'F+ , F-'!F$3))</f>
        <v>1.210949849973455E-2</v>
      </c>
      <c r="G1138" s="1" cm="1">
        <f t="array" ref="G1138">[1]!table_weight[ShortPassing]*(('F+ , F-'!G$2-[1]!tbl_gk[[#This Row],[ShortPassing]])/('F+ , F-'!G$2-'F+ , F-'!G$3))</f>
        <v>5.2034601718605494E-2</v>
      </c>
      <c r="H1138" s="1" cm="1">
        <f t="array" ref="H1138">[1]!table_weight[Volleys]*(('F+ , F-'!H$2-[1]!tbl_gk[[#This Row],[Volleys]])/('F+ , F-'!H$2-'F+ , F-'!H$3))</f>
        <v>2.0833057763785961E-3</v>
      </c>
      <c r="I1138" s="1" cm="1">
        <f t="array" ref="I1138">[1]!table_weight[Dribbling]*(('F+ , F-'!I$2-[1]!tbl_gk[[#This Row],[Dribbling]])/('F+ , F-'!I$2-'F+ , F-'!I$3))</f>
        <v>1.8579686209743949E-2</v>
      </c>
      <c r="J1138" s="1" cm="1">
        <f t="array" ref="J1138">[1]!table_weight[Curve]*(('F+ , F-'!J$2-[1]!tbl_gk[[#This Row],[Curve]])/('F+ , F-'!J$2-'F+ , F-'!J$3))</f>
        <v>9.6339113680153961E-3</v>
      </c>
      <c r="K1138" s="1" cm="1">
        <f t="array" ref="K1138">[1]!table_weight[FKAccuracy]*(('F+ , F-'!K$2-[1]!tbl_gk[[#This Row],[FKAccuracy]])/('F+ , F-'!K$2-'F+ , F-'!K$3))</f>
        <v>9.2789777912990392E-3</v>
      </c>
      <c r="L1138" s="1" cm="1">
        <f t="array" ref="L1138">[1]!table_weight[LongPassing]*(('F+ , F-'!L$2-[1]!tbl_gk[[#This Row],[LongPassing]])/('F+ , F-'!L$2-'F+ , F-'!L$3))</f>
        <v>2.3281236303259328E-2</v>
      </c>
      <c r="M1138" s="1" cm="1">
        <f t="array" ref="M1138">[1]!table_weight[BallControl]*(('F+ , F-'!M$2-[1]!tbl_gk[[#This Row],[BallControl]])/('F+ , F-'!M$2-'F+ , F-'!M$3))</f>
        <v>1.3038376287539614E-2</v>
      </c>
      <c r="N1138" s="1" cm="1">
        <f t="array" ref="N1138">[1]!table_weight[Acceleration]*(('F+ , F-'!N$2-[1]!tbl_gk[[#This Row],[Acceleration]])/('F+ , F-'!N$2-'F+ , F-'!N$3))</f>
        <v>6.313641976413314E-3</v>
      </c>
      <c r="O1138" s="1" cm="1">
        <f t="array" ref="O1138">[1]!table_weight[SprintSpeed]*(('F+ , F-'!O$2-[1]!tbl_gk[[#This Row],[SprintSpeed]])/('F+ , F-'!O$2-'F+ , F-'!O$3))</f>
        <v>5.3410404624277394E-3</v>
      </c>
      <c r="P1138" s="1" cm="1">
        <f t="array" ref="P1138">[1]!table_weight[Agility]*(('F+ , F-'!P$2-[1]!tbl_gk[[#This Row],[Agility]])/('F+ , F-'!P$2-'F+ , F-'!P$3))</f>
        <v>3.8613652851559629E-3</v>
      </c>
      <c r="Q1138" s="1" cm="1">
        <f t="array" ref="Q1138">[1]!table_weight[Reactions]*(('F+ , F-'!Q$2-[1]!tbl_gk[[#This Row],[Reactions]])/('F+ , F-'!Q$2-'F+ , F-'!Q$3))</f>
        <v>1.3922334001949081E-3</v>
      </c>
      <c r="R1138" s="1" cm="1">
        <f t="array" ref="R1138">[1]!table_weight[Balance]*(('F+ , F-'!R$2-[1]!tbl_gk[[#This Row],[Balance]])/('F+ , F-'!R$2-'F+ , F-'!R$3))</f>
        <v>1.6763626655408076E-3</v>
      </c>
      <c r="S1138" s="1" cm="1">
        <f t="array" ref="S1138">[1]!table_weight[ShotPower]*(('F+ , F-'!S$2-[1]!tbl_gk[[#This Row],[ShotPower]])/('F+ , F-'!S$2-'F+ , F-'!S$3))</f>
        <v>5.1941499031661464E-3</v>
      </c>
      <c r="T1138" s="1" cm="1">
        <f t="array" ref="T1138">[1]!table_weight[Jumping]*(('F+ , F-'!T$2-[1]!tbl_gk[[#This Row],[Jumping]])/('F+ , F-'!T$2-'F+ , F-'!T$3))</f>
        <v>3.6065831182468503E-3</v>
      </c>
      <c r="U1138" s="1" cm="1">
        <f t="array" ref="U1138">[1]!table_weight[Stamina]*(('F+ , F-'!U$2-[1]!tbl_gk[[#This Row],[Stamina]])/('F+ , F-'!U$2-'F+ , F-'!U$3))</f>
        <v>6.8696821299940002E-3</v>
      </c>
      <c r="V1138" s="1" cm="1">
        <f t="array" ref="V1138">[1]!table_weight[Strength]*(('F+ , F-'!V$2-[1]!tbl_gk[[#This Row],[Strength]])/('F+ , F-'!V$2-'F+ , F-'!V$3))</f>
        <v>1.4197343068654266E-2</v>
      </c>
      <c r="W1138" s="1" cm="1">
        <f t="array" ref="W1138">[1]!table_weight[LongShots]*(('F+ , F-'!W$2-[1]!tbl_gk[[#This Row],[LongShots]])/('F+ , F-'!W$2-'F+ , F-'!W$3))</f>
        <v>9.6091773208573719E-3</v>
      </c>
      <c r="X1138" s="1" cm="1">
        <f t="array" ref="X1138">[1]!table_weight[Aggression]*(('F+ , F-'!X$2-[1]!tbl_gk[[#This Row],[Aggression]])/('F+ , F-'!X$2-'F+ , F-'!X$3))</f>
        <v>1.2169151201703659E-2</v>
      </c>
      <c r="Y1138" s="1" cm="1">
        <f t="array" ref="Y1138">[1]!table_weight[Interceptions]*(('F+ , F-'!Y$2-[1]!tbl_gk[[#This Row],[Interceptions]])/('F+ , F-'!Y$2-'F+ , F-'!Y$3))</f>
        <v>2.5624472855619959E-2</v>
      </c>
      <c r="Z1138" s="1" cm="1">
        <f t="array" ref="Z1138">[1]!table_weight[Positioning]*(('F+ , F-'!Z$2-[1]!tbl_gk[[#This Row],[Positioning]])/('F+ , F-'!Z$2-'F+ , F-'!Z$3))</f>
        <v>1.7746678835817667E-3</v>
      </c>
      <c r="AA1138" s="1" cm="1">
        <f t="array" ref="AA1138">[1]!table_weight[Vision]*(('F+ , F-'!AA$2-[1]!tbl_gk[[#This Row],[Vision]])/('F+ , F-'!AA$2-'F+ , F-'!AA$3))</f>
        <v>2.5555217523577683E-2</v>
      </c>
      <c r="AB1138" s="1" cm="1">
        <f t="array" ref="AB1138">[1]!table_weight[Penalties]*(('F+ , F-'!AB$2-[1]!tbl_gk[[#This Row],[Penalties]])/('F+ , F-'!AB$2-'F+ , F-'!AB$3))</f>
        <v>2.427119311369181E-3</v>
      </c>
      <c r="AC1138" s="1" cm="1">
        <f t="array" ref="AC1138">[1]!table_weight[Composure]*(('F+ , F-'!AC$2-[1]!tbl_gk[[#This Row],[Composure]])/('F+ , F-'!AC$2-'F+ , F-'!AC$3))</f>
        <v>1.0140959334753034E-3</v>
      </c>
      <c r="AD1138" s="1" cm="1">
        <f t="array" ref="AD1138">[1]!table_weight[Marking]*(('F+ , F-'!AD$2-[1]!tbl_gk[[#This Row],[Marking]])/('F+ , F-'!AD$2-'F+ , F-'!AD$3))</f>
        <v>2.5239721010940977E-2</v>
      </c>
      <c r="AE1138" s="1" cm="1">
        <f t="array" ref="AE1138">[1]!table_weight[StandingTackle]*(('F+ , F-'!AE$2-[1]!tbl_gk[[#This Row],[StandingTackle]])/('F+ , F-'!AE$2-'F+ , F-'!AE$3))</f>
        <v>3.1383600467551613E-2</v>
      </c>
      <c r="AF1138" s="1" cm="1">
        <f t="array" ref="AF1138">[1]!table_weight[SlidingTackle]*(('F+ , F-'!AF$2-[1]!tbl_gk[[#This Row],[SlidingTackle]])/('F+ , F-'!AF$2-'F+ , F-'!AF$3))</f>
        <v>1.120842873841129E-2</v>
      </c>
      <c r="AG1138" s="1" cm="1">
        <f t="array" ref="AG1138">[1]!table_weight[GKDiving]*(('F+ , F-'!AG$2-[1]!tbl_gk[[#This Row],[GKDiving]])/('F+ , F-'!AG$2-'F+ , F-'!AG$3))</f>
        <v>3.5870474596896844E-2</v>
      </c>
      <c r="AH1138" s="1" cm="1">
        <f t="array" ref="AH1138">[1]!table_weight[GKHandling]*(('F+ , F-'!AH$2-[1]!tbl_gk[[#This Row],[GKHandling]])/('F+ , F-'!AH$2-'F+ , F-'!AH$3))</f>
        <v>4.4559595772542655E-2</v>
      </c>
      <c r="AI1138" s="1" cm="1">
        <f t="array" ref="AI1138">[1]!table_weight[GKKicking]*(('F+ , F-'!AI$2-[1]!tbl_gk[[#This Row],[GKKicking]])/('F+ , F-'!AI$2-'F+ , F-'!AI$3))</f>
        <v>2.414968055978094E-2</v>
      </c>
      <c r="AJ1138" s="1" cm="1">
        <f t="array" ref="AJ1138">[1]!table_weight[GKPositioning]*(('F+ , F-'!AJ$2-[1]!tbl_gk[[#This Row],[GKPositioning]])/('F+ , F-'!AJ$2-'F+ , F-'!AJ$3))</f>
        <v>1.5136551917811415E-2</v>
      </c>
      <c r="AK1138" s="1" cm="1">
        <f t="array" ref="AK1138">[1]!table_weight[GKReflexes]*(('F+ , F-'!AK$2-[1]!tbl_gk[[#This Row],[GKReflexes]])/('F+ , F-'!AK$2-'F+ , F-'!AK$3))</f>
        <v>4.1905824290977896E-2</v>
      </c>
    </row>
    <row r="1139" spans="1:37" x14ac:dyDescent="0.55000000000000004">
      <c r="A1139" s="8">
        <f>[1]!tbl_gk[[#This Row],[ID]]</f>
        <v>243699</v>
      </c>
      <c r="B1139" s="2" cm="1">
        <f t="array" ref="B1139">[1]!table_weight[ValueEUR]*(('F+ , F-'!B$2-[1]!tbl_gk[[#This Row],[ValueEUR]])/('F+ , F-'!B$2-'F+ , F-'!B$3))</f>
        <v>1.8242085732617382E-4</v>
      </c>
      <c r="C1139" s="2" cm="1">
        <f t="array" ref="C1139">[1]!table_weight[WageEUR]*(('F+ , F-'!C$2-[1]!tbl_gk[[#This Row],[WageEUR]])/('F+ , F-'!C$2-'F+ , F-'!C$3))</f>
        <v>2.3472561185650898E-4</v>
      </c>
      <c r="D1139" s="2" cm="1">
        <f t="array" ref="D1139">[1]!table_weight[Crossing]*(('F+ , F-'!D$2-[1]!tbl_gk[[#This Row],[Crossing]])/('F+ , F-'!D$2-'F+ , F-'!D$3))</f>
        <v>3.1383600467551537E-2</v>
      </c>
      <c r="E1139" s="2" cm="1">
        <f t="array" ref="E1139">[1]!table_weight[Finishing]*(('F+ , F-'!E$2-[1]!tbl_gk[[#This Row],[Finishing]])/('F+ , F-'!E$2-'F+ , F-'!E$3))</f>
        <v>1.4973760267721157E-2</v>
      </c>
      <c r="F1139" s="2" cm="1">
        <f t="array" ref="F1139">[1]!table_weight[HeadingAccuracy]*(('F+ , F-'!F$2-[1]!tbl_gk[[#This Row],[HeadingAccuracy]])/('F+ , F-'!F$2-'F+ , F-'!F$3))</f>
        <v>1.210949849973455E-2</v>
      </c>
      <c r="G1139" s="2" cm="1">
        <f t="array" ref="G1139">[1]!table_weight[ShortPassing]*(('F+ , F-'!G$2-[1]!tbl_gk[[#This Row],[ShortPassing]])/('F+ , F-'!G$2-'F+ , F-'!G$3))</f>
        <v>5.3440942305594832E-2</v>
      </c>
      <c r="H1139" s="2" cm="1">
        <f t="array" ref="H1139">[1]!table_weight[Volleys]*(('F+ , F-'!H$2-[1]!tbl_gk[[#This Row],[Volleys]])/('F+ , F-'!H$2-'F+ , F-'!H$3))</f>
        <v>1.6203489371833524E-3</v>
      </c>
      <c r="I1139" s="2" cm="1">
        <f t="array" ref="I1139">[1]!table_weight[Dribbling]*(('F+ , F-'!I$2-[1]!tbl_gk[[#This Row],[Dribbling]])/('F+ , F-'!I$2-'F+ , F-'!I$3))</f>
        <v>1.1734538658785652E-2</v>
      </c>
      <c r="J1139" s="2" cm="1">
        <f t="array" ref="J1139">[1]!table_weight[Curve]*(('F+ , F-'!J$2-[1]!tbl_gk[[#This Row],[Curve]])/('F+ , F-'!J$2-'F+ , F-'!J$3))</f>
        <v>9.4648953791028455E-3</v>
      </c>
      <c r="K1139" s="2" cm="1">
        <f t="array" ref="K1139">[1]!table_weight[FKAccuracy]*(('F+ , F-'!K$2-[1]!tbl_gk[[#This Row],[FKAccuracy]])/('F+ , F-'!K$2-'F+ , F-'!K$3))</f>
        <v>9.2789777912990392E-3</v>
      </c>
      <c r="L1139" s="2" cm="1">
        <f t="array" ref="L1139">[1]!table_weight[LongPassing]*(('F+ , F-'!L$2-[1]!tbl_gk[[#This Row],[LongPassing]])/('F+ , F-'!L$2-'F+ , F-'!L$3))</f>
        <v>2.1656964003031933E-2</v>
      </c>
      <c r="M1139" s="2" cm="1">
        <f t="array" ref="M1139">[1]!table_weight[BallControl]*(('F+ , F-'!M$2-[1]!tbl_gk[[#This Row],[BallControl]])/('F+ , F-'!M$2-'F+ , F-'!M$3))</f>
        <v>9.561475944195718E-3</v>
      </c>
      <c r="N1139" s="2" cm="1">
        <f t="array" ref="N1139">[1]!table_weight[Acceleration]*(('F+ , F-'!N$2-[1]!tbl_gk[[#This Row],[Acceleration]])/('F+ , F-'!N$2-'F+ , F-'!N$3))</f>
        <v>6.5391291898566463E-3</v>
      </c>
      <c r="O1139" s="2" cm="1">
        <f t="array" ref="O1139">[1]!table_weight[SprintSpeed]*(('F+ , F-'!O$2-[1]!tbl_gk[[#This Row],[SprintSpeed]])/('F+ , F-'!O$2-'F+ , F-'!O$3))</f>
        <v>8.7143291755399956E-3</v>
      </c>
      <c r="P1139" s="2" cm="1">
        <f t="array" ref="P1139">[1]!table_weight[Agility]*(('F+ , F-'!P$2-[1]!tbl_gk[[#This Row],[Agility]])/('F+ , F-'!P$2-'F+ , F-'!P$3))</f>
        <v>3.2763099389202109E-3</v>
      </c>
      <c r="Q1139" s="2" cm="1">
        <f t="array" ref="Q1139">[1]!table_weight[Reactions]*(('F+ , F-'!Q$2-[1]!tbl_gk[[#This Row],[Reactions]])/('F+ , F-'!Q$2-'F+ , F-'!Q$3))</f>
        <v>1.4953618002093458E-3</v>
      </c>
      <c r="R1139" s="2" cm="1">
        <f t="array" ref="R1139">[1]!table_weight[Balance]*(('F+ , F-'!R$2-[1]!tbl_gk[[#This Row],[Balance]])/('F+ , F-'!R$2-'F+ , F-'!R$3))</f>
        <v>1.4901001471473846E-3</v>
      </c>
      <c r="S1139" s="2" cm="1">
        <f t="array" ref="S1139">[1]!table_weight[ShotPower]*(('F+ , F-'!S$2-[1]!tbl_gk[[#This Row],[ShotPower]])/('F+ , F-'!S$2-'F+ , F-'!S$3))</f>
        <v>5.7135648934827617E-3</v>
      </c>
      <c r="T1139" s="2" cm="1">
        <f t="array" ref="T1139">[1]!table_weight[Jumping]*(('F+ , F-'!T$2-[1]!tbl_gk[[#This Row],[Jumping]])/('F+ , F-'!T$2-'F+ , F-'!T$3))</f>
        <v>3.3489700383720756E-3</v>
      </c>
      <c r="U1139" s="2" cm="1">
        <f t="array" ref="U1139">[1]!table_weight[Stamina]*(('F+ , F-'!U$2-[1]!tbl_gk[[#This Row],[Stamina]])/('F+ , F-'!U$2-'F+ , F-'!U$3))</f>
        <v>1.4598074526237249E-2</v>
      </c>
      <c r="V1139" s="2" cm="1">
        <f t="array" ref="V1139">[1]!table_weight[Strength]*(('F+ , F-'!V$2-[1]!tbl_gk[[#This Row],[Strength]])/('F+ , F-'!V$2-'F+ , F-'!V$3))</f>
        <v>2.1296014602981403E-2</v>
      </c>
      <c r="W1139" s="2" cm="1">
        <f t="array" ref="W1139">[1]!table_weight[LongShots]*(('F+ , F-'!W$2-[1]!tbl_gk[[#This Row],[LongShots]])/('F+ , F-'!W$2-'F+ , F-'!W$3))</f>
        <v>8.3106398450658349E-3</v>
      </c>
      <c r="X1139" s="2" cm="1">
        <f t="array" ref="X1139">[1]!table_weight[Aggression]*(('F+ , F-'!X$2-[1]!tbl_gk[[#This Row],[Aggression]])/('F+ , F-'!X$2-'F+ , F-'!X$3))</f>
        <v>1.2169151201703659E-2</v>
      </c>
      <c r="Y1139" s="2" cm="1">
        <f t="array" ref="Y1139">[1]!table_weight[Interceptions]*(('F+ , F-'!Y$2-[1]!tbl_gk[[#This Row],[Interceptions]])/('F+ , F-'!Y$2-'F+ , F-'!Y$3))</f>
        <v>2.3546812894353474E-2</v>
      </c>
      <c r="Z1139" s="2" cm="1">
        <f t="array" ref="Z1139">[1]!table_weight[Positioning]*(('F+ , F-'!Z$2-[1]!tbl_gk[[#This Row],[Positioning]])/('F+ , F-'!Z$2-'F+ , F-'!Z$3))</f>
        <v>1.3310009126863251E-3</v>
      </c>
      <c r="AA1139" s="2" cm="1">
        <f t="array" ref="AA1139">[1]!table_weight[Vision]*(('F+ , F-'!AA$2-[1]!tbl_gk[[#This Row],[Vision]])/('F+ , F-'!AA$2-'F+ , F-'!AA$3))</f>
        <v>8.5184058411925615E-3</v>
      </c>
      <c r="AB1139" s="2" cm="1">
        <f t="array" ref="AB1139">[1]!table_weight[Penalties]*(('F+ , F-'!AB$2-[1]!tbl_gk[[#This Row],[Penalties]])/('F+ , F-'!AB$2-'F+ , F-'!AB$3))</f>
        <v>2.427119311369181E-3</v>
      </c>
      <c r="AC1139" s="2" cm="1">
        <f t="array" ref="AC1139">[1]!table_weight[Composure]*(('F+ , F-'!AC$2-[1]!tbl_gk[[#This Row],[Composure]])/('F+ , F-'!AC$2-'F+ , F-'!AC$3))</f>
        <v>1.2809632843898569E-3</v>
      </c>
      <c r="AD1139" s="2" cm="1">
        <f t="array" ref="AD1139">[1]!table_weight[Marking]*(('F+ , F-'!AD$2-[1]!tbl_gk[[#This Row],[Marking]])/('F+ , F-'!AD$2-'F+ , F-'!AD$3))</f>
        <v>2.366223844775717E-2</v>
      </c>
      <c r="AE1139" s="2" cm="1">
        <f t="array" ref="AE1139">[1]!table_weight[StandingTackle]*(('F+ , F-'!AE$2-[1]!tbl_gk[[#This Row],[StandingTackle]])/('F+ , F-'!AE$2-'F+ , F-'!AE$3))</f>
        <v>2.6900228972187096E-2</v>
      </c>
      <c r="AF1139" s="2" cm="1">
        <f t="array" ref="AF1139">[1]!table_weight[SlidingTackle]*(('F+ , F-'!AF$2-[1]!tbl_gk[[#This Row],[SlidingTackle]])/('F+ , F-'!AF$2-'F+ , F-'!AF$3))</f>
        <v>9.7139715732897855E-3</v>
      </c>
      <c r="AG1139" s="2" cm="1">
        <f t="array" ref="AG1139">[1]!table_weight[GKDiving]*(('F+ , F-'!AG$2-[1]!tbl_gk[[#This Row],[GKDiving]])/('F+ , F-'!AG$2-'F+ , F-'!AG$3))</f>
        <v>4.7827299462529123E-2</v>
      </c>
      <c r="AH1139" s="2" cm="1">
        <f t="array" ref="AH1139">[1]!table_weight[GKHandling]*(('F+ , F-'!AH$2-[1]!tbl_gk[[#This Row],[GKHandling]])/('F+ , F-'!AH$2-'F+ , F-'!AH$3))</f>
        <v>4.9906747265247783E-2</v>
      </c>
      <c r="AI1139" s="2" cm="1">
        <f t="array" ref="AI1139">[1]!table_weight[GKKicking]*(('F+ , F-'!AI$2-[1]!tbl_gk[[#This Row],[GKKicking]])/('F+ , F-'!AI$2-'F+ , F-'!AI$3))</f>
        <v>2.5938545786431375E-2</v>
      </c>
      <c r="AJ1139" s="2" cm="1">
        <f t="array" ref="AJ1139">[1]!table_weight[GKPositioning]*(('F+ , F-'!AJ$2-[1]!tbl_gk[[#This Row],[GKPositioning]])/('F+ , F-'!AJ$2-'F+ , F-'!AJ$3))</f>
        <v>1.8920689897264267E-2</v>
      </c>
      <c r="AK1139" s="2" cm="1">
        <f t="array" ref="AK1139">[1]!table_weight[GKReflexes]*(('F+ , F-'!AK$2-[1]!tbl_gk[[#This Row],[GKReflexes]])/('F+ , F-'!AK$2-'F+ , F-'!AK$3))</f>
        <v>5.10157860933644E-2</v>
      </c>
    </row>
    <row r="1140" spans="1:37" x14ac:dyDescent="0.55000000000000004">
      <c r="A1140" s="7">
        <f>[1]!tbl_gk[[#This Row],[ID]]</f>
        <v>243710</v>
      </c>
      <c r="B1140" s="1" cm="1">
        <f t="array" ref="B1140">[1]!table_weight[ValueEUR]*(('F+ , F-'!B$2-[1]!tbl_gk[[#This Row],[ValueEUR]])/('F+ , F-'!B$2-'F+ , F-'!B$3))</f>
        <v>2.364371856376466E-4</v>
      </c>
      <c r="C1140" s="1" cm="1">
        <f t="array" ref="C1140">[1]!table_weight[WageEUR]*(('F+ , F-'!C$2-[1]!tbl_gk[[#This Row],[WageEUR]])/('F+ , F-'!C$2-'F+ , F-'!C$3))</f>
        <v>7.8241870618836313E-5</v>
      </c>
      <c r="D1140" s="1" cm="1">
        <f t="array" ref="D1140">[1]!table_weight[Crossing]*(('F+ , F-'!D$2-[1]!tbl_gk[[#This Row],[Crossing]])/('F+ , F-'!D$2-'F+ , F-'!D$3))</f>
        <v>3.81086577105983E-2</v>
      </c>
      <c r="E1140" s="1" cm="1">
        <f t="array" ref="E1140">[1]!table_weight[Finishing]*(('F+ , F-'!E$2-[1]!tbl_gk[[#This Row],[Finishing]])/('F+ , F-'!E$2-'F+ , F-'!E$3))</f>
        <v>2.096326437480962E-2</v>
      </c>
      <c r="F1140" s="1" cm="1">
        <f t="array" ref="F1140">[1]!table_weight[HeadingAccuracy]*(('F+ , F-'!F$2-[1]!tbl_gk[[#This Row],[HeadingAccuracy]])/('F+ , F-'!F$2-'F+ , F-'!F$3))</f>
        <v>1.1691929585950599E-2</v>
      </c>
      <c r="G1140" s="1" cm="1">
        <f t="array" ref="G1140">[1]!table_weight[ShortPassing]*(('F+ , F-'!G$2-[1]!tbl_gk[[#This Row],[ShortPassing]])/('F+ , F-'!G$2-'F+ , F-'!G$3))</f>
        <v>5.484728289258417E-2</v>
      </c>
      <c r="H1140" s="1" cm="1">
        <f t="array" ref="H1140">[1]!table_weight[Volleys]*(('F+ , F-'!H$2-[1]!tbl_gk[[#This Row],[Volleys]])/('F+ , F-'!H$2-'F+ , F-'!H$3))</f>
        <v>1.9675665665797848E-3</v>
      </c>
      <c r="I1140" s="1" cm="1">
        <f t="array" ref="I1140">[1]!table_weight[Dribbling]*(('F+ , F-'!I$2-[1]!tbl_gk[[#This Row],[Dribbling]])/('F+ , F-'!I$2-'F+ , F-'!I$3))</f>
        <v>1.8579686209743949E-2</v>
      </c>
      <c r="J1140" s="1" cm="1">
        <f t="array" ref="J1140">[1]!table_weight[Curve]*(('F+ , F-'!J$2-[1]!tbl_gk[[#This Row],[Curve]])/('F+ , F-'!J$2-'F+ , F-'!J$3))</f>
        <v>9.295879390190295E-3</v>
      </c>
      <c r="K1140" s="1" cm="1">
        <f t="array" ref="K1140">[1]!table_weight[FKAccuracy]*(('F+ , F-'!K$2-[1]!tbl_gk[[#This Row],[FKAccuracy]])/('F+ , F-'!K$2-'F+ , F-'!K$3))</f>
        <v>9.5832065713416324E-3</v>
      </c>
      <c r="L1140" s="1" cm="1">
        <f t="array" ref="L1140">[1]!table_weight[LongPassing]*(('F+ , F-'!L$2-[1]!tbl_gk[[#This Row],[LongPassing]])/('F+ , F-'!L$2-'F+ , F-'!L$3))</f>
        <v>2.4905508603486726E-2</v>
      </c>
      <c r="M1140" s="1" cm="1">
        <f t="array" ref="M1140">[1]!table_weight[BallControl]*(('F+ , F-'!M$2-[1]!tbl_gk[[#This Row],[BallControl]])/('F+ , F-'!M$2-'F+ , F-'!M$3))</f>
        <v>1.3907601373375588E-2</v>
      </c>
      <c r="N1140" s="1" cm="1">
        <f t="array" ref="N1140">[1]!table_weight[Acceleration]*(('F+ , F-'!N$2-[1]!tbl_gk[[#This Row],[Acceleration]])/('F+ , F-'!N$2-'F+ , F-'!N$3))</f>
        <v>7.8920524705166431E-3</v>
      </c>
      <c r="O1140" s="1" cm="1">
        <f t="array" ref="O1140">[1]!table_weight[SprintSpeed]*(('F+ , F-'!O$2-[1]!tbl_gk[[#This Row],[SprintSpeed]])/('F+ , F-'!O$2-'F+ , F-'!O$3))</f>
        <v>9.5576513538180603E-3</v>
      </c>
      <c r="P1140" s="1" cm="1">
        <f t="array" ref="P1140">[1]!table_weight[Agility]*(('F+ , F-'!P$2-[1]!tbl_gk[[#This Row],[Agility]])/('F+ , F-'!P$2-'F+ , F-'!P$3))</f>
        <v>3.8613652851559629E-3</v>
      </c>
      <c r="Q1140" s="1" cm="1">
        <f t="array" ref="Q1140">[1]!table_weight[Reactions]*(('F+ , F-'!Q$2-[1]!tbl_gk[[#This Row],[Reactions]])/('F+ , F-'!Q$2-'F+ , F-'!Q$3))</f>
        <v>1.8563112002598775E-3</v>
      </c>
      <c r="R1140" s="1" cm="1">
        <f t="array" ref="R1140">[1]!table_weight[Balance]*(('F+ , F-'!R$2-[1]!tbl_gk[[#This Row],[Balance]])/('F+ , F-'!R$2-'F+ , F-'!R$3))</f>
        <v>2.1109752084587947E-3</v>
      </c>
      <c r="S1140" s="1" cm="1">
        <f t="array" ref="S1140">[1]!table_weight[ShotPower]*(('F+ , F-'!S$2-[1]!tbl_gk[[#This Row],[ShotPower]])/('F+ , F-'!S$2-'F+ , F-'!S$3))</f>
        <v>6.2329798837993753E-3</v>
      </c>
      <c r="T1140" s="1" cm="1">
        <f t="array" ref="T1140">[1]!table_weight[Jumping]*(('F+ , F-'!T$2-[1]!tbl_gk[[#This Row],[Jumping]])/('F+ , F-'!T$2-'F+ , F-'!T$3))</f>
        <v>2.3185177188729754E-3</v>
      </c>
      <c r="U1140" s="1" cm="1">
        <f t="array" ref="U1140">[1]!table_weight[Stamina]*(('F+ , F-'!U$2-[1]!tbl_gk[[#This Row],[Stamina]])/('F+ , F-'!U$2-'F+ , F-'!U$3))</f>
        <v>1.7174205324984999E-2</v>
      </c>
      <c r="V1140" s="1" cm="1">
        <f t="array" ref="V1140">[1]!table_weight[Strength]*(('F+ , F-'!V$2-[1]!tbl_gk[[#This Row],[Strength]])/('F+ , F-'!V$2-'F+ , F-'!V$3))</f>
        <v>1.8634012777608722E-2</v>
      </c>
      <c r="W1140" s="1" cm="1">
        <f t="array" ref="W1140">[1]!table_weight[LongShots]*(('F+ , F-'!W$2-[1]!tbl_gk[[#This Row],[LongShots]])/('F+ , F-'!W$2-'F+ , F-'!W$3))</f>
        <v>9.3494698256990638E-3</v>
      </c>
      <c r="X1140" s="1" cm="1">
        <f t="array" ref="X1140">[1]!table_weight[Aggression]*(('F+ , F-'!X$2-[1]!tbl_gk[[#This Row],[Aggression]])/('F+ , F-'!X$2-'F+ , F-'!X$3))</f>
        <v>1.3994523881959207E-2</v>
      </c>
      <c r="Y1140" s="1" cm="1">
        <f t="array" ref="Y1140">[1]!table_weight[Interceptions]*(('F+ , F-'!Y$2-[1]!tbl_gk[[#This Row],[Interceptions]])/('F+ , F-'!Y$2-'F+ , F-'!Y$3))</f>
        <v>2.3546812894353474E-2</v>
      </c>
      <c r="Z1140" s="1" cm="1">
        <f t="array" ref="Z1140">[1]!table_weight[Positioning]*(('F+ , F-'!Z$2-[1]!tbl_gk[[#This Row],[Positioning]])/('F+ , F-'!Z$2-'F+ , F-'!Z$3))</f>
        <v>2.2183348544772088E-3</v>
      </c>
      <c r="AA1140" s="1" cm="1">
        <f t="array" ref="AA1140">[1]!table_weight[Vision]*(('F+ , F-'!AA$2-[1]!tbl_gk[[#This Row],[Vision]])/('F+ , F-'!AA$2-'F+ , F-'!AA$3))</f>
        <v>3.1234154751039387E-2</v>
      </c>
      <c r="AB1140" s="1" cm="1">
        <f t="array" ref="AB1140">[1]!table_weight[Penalties]*(('F+ , F-'!AB$2-[1]!tbl_gk[[#This Row],[Penalties]])/('F+ , F-'!AB$2-'F+ , F-'!AB$3))</f>
        <v>2.3488251400346914E-3</v>
      </c>
      <c r="AC1140" s="1" cm="1">
        <f t="array" ref="AC1140">[1]!table_weight[Composure]*(('F+ , F-'!AC$2-[1]!tbl_gk[[#This Row],[Composure]])/('F+ , F-'!AC$2-'F+ , F-'!AC$3))</f>
        <v>2.401806158230982E-3</v>
      </c>
      <c r="AD1140" s="1" cm="1">
        <f t="array" ref="AD1140">[1]!table_weight[Marking]*(('F+ , F-'!AD$2-[1]!tbl_gk[[#This Row],[Marking]])/('F+ , F-'!AD$2-'F+ , F-'!AD$3))</f>
        <v>3.6282098953227655E-2</v>
      </c>
      <c r="AE1140" s="1" cm="1">
        <f t="array" ref="AE1140">[1]!table_weight[StandingTackle]*(('F+ , F-'!AE$2-[1]!tbl_gk[[#This Row],[StandingTackle]])/('F+ , F-'!AE$2-'F+ , F-'!AE$3))</f>
        <v>2.6900228972187096E-2</v>
      </c>
      <c r="AF1140" s="1" cm="1">
        <f t="array" ref="AF1140">[1]!table_weight[SlidingTackle]*(('F+ , F-'!AF$2-[1]!tbl_gk[[#This Row],[SlidingTackle]])/('F+ , F-'!AF$2-'F+ , F-'!AF$3))</f>
        <v>9.7139715732897855E-3</v>
      </c>
      <c r="AG1140" s="1" cm="1">
        <f t="array" ref="AG1140">[1]!table_weight[GKDiving]*(('F+ , F-'!AG$2-[1]!tbl_gk[[#This Row],[GKDiving]])/('F+ , F-'!AG$2-'F+ , F-'!AG$3))</f>
        <v>4.7827299462529123E-2</v>
      </c>
      <c r="AH1140" s="1" cm="1">
        <f t="array" ref="AH1140">[1]!table_weight[GKHandling]*(('F+ , F-'!AH$2-[1]!tbl_gk[[#This Row],[GKHandling]])/('F+ , F-'!AH$2-'F+ , F-'!AH$3))</f>
        <v>5.5253898757952898E-2</v>
      </c>
      <c r="AI1140" s="1" cm="1">
        <f t="array" ref="AI1140">[1]!table_weight[GKKicking]*(('F+ , F-'!AI$2-[1]!tbl_gk[[#This Row],[GKKicking]])/('F+ , F-'!AI$2-'F+ , F-'!AI$3))</f>
        <v>2.8621843626407038E-2</v>
      </c>
      <c r="AJ1140" s="1" cm="1">
        <f t="array" ref="AJ1140">[1]!table_weight[GKPositioning]*(('F+ , F-'!AJ$2-[1]!tbl_gk[[#This Row],[GKPositioning]])/('F+ , F-'!AJ$2-'F+ , F-'!AJ$3))</f>
        <v>1.8920689897264267E-2</v>
      </c>
      <c r="AK1140" s="1" cm="1">
        <f t="array" ref="AK1140">[1]!table_weight[GKReflexes]*(('F+ , F-'!AK$2-[1]!tbl_gk[[#This Row],[GKReflexes]])/('F+ , F-'!AK$2-'F+ , F-'!AK$3))</f>
        <v>4.7371801372409796E-2</v>
      </c>
    </row>
    <row r="1141" spans="1:37" x14ac:dyDescent="0.55000000000000004">
      <c r="A1141" s="8">
        <f>[1]!tbl_gk[[#This Row],[ID]]</f>
        <v>243711</v>
      </c>
      <c r="B1141" s="2" cm="1">
        <f t="array" ref="B1141">[1]!table_weight[ValueEUR]*(('F+ , F-'!B$2-[1]!tbl_gk[[#This Row],[ValueEUR]])/('F+ , F-'!B$2-'F+ , F-'!B$3))</f>
        <v>7.4388200703228241E-5</v>
      </c>
      <c r="C1141" s="2" cm="1">
        <f t="array" ref="C1141">[1]!table_weight[WageEUR]*(('F+ , F-'!C$2-[1]!tbl_gk[[#This Row],[WageEUR]])/('F+ , F-'!C$2-'F+ , F-'!C$3))</f>
        <v>2.3472561185650898E-4</v>
      </c>
      <c r="D1141" s="2" cm="1">
        <f t="array" ref="D1141">[1]!table_weight[Crossing]*(('F+ , F-'!D$2-[1]!tbl_gk[[#This Row],[Crossing]])/('F+ , F-'!D$2-'F+ , F-'!D$3))</f>
        <v>3.81086577105983E-2</v>
      </c>
      <c r="E1141" s="2" cm="1">
        <f t="array" ref="E1141">[1]!table_weight[Finishing]*(('F+ , F-'!E$2-[1]!tbl_gk[[#This Row],[Finishing]])/('F+ , F-'!E$2-'F+ , F-'!E$3))</f>
        <v>1.7968512321265388E-2</v>
      </c>
      <c r="F1141" s="2" cm="1">
        <f t="array" ref="F1141">[1]!table_weight[HeadingAccuracy]*(('F+ , F-'!F$2-[1]!tbl_gk[[#This Row],[HeadingAccuracy]])/('F+ , F-'!F$2-'F+ , F-'!F$3))</f>
        <v>1.1691929585950599E-2</v>
      </c>
      <c r="G1141" s="2" cm="1">
        <f t="array" ref="G1141">[1]!table_weight[ShortPassing]*(('F+ , F-'!G$2-[1]!tbl_gk[[#This Row],[ShortPassing]])/('F+ , F-'!G$2-'F+ , F-'!G$3))</f>
        <v>6.7504348175488213E-2</v>
      </c>
      <c r="H1141" s="2" cm="1">
        <f t="array" ref="H1141">[1]!table_weight[Volleys]*(('F+ , F-'!H$2-[1]!tbl_gk[[#This Row],[Volleys]])/('F+ , F-'!H$2-'F+ , F-'!H$3))</f>
        <v>1.9675665665797848E-3</v>
      </c>
      <c r="I1141" s="2" cm="1">
        <f t="array" ref="I1141">[1]!table_weight[Dribbling]*(('F+ , F-'!I$2-[1]!tbl_gk[[#This Row],[Dribbling]])/('F+ , F-'!I$2-'F+ , F-'!I$3))</f>
        <v>2.4446955539136776E-2</v>
      </c>
      <c r="J1141" s="2" cm="1">
        <f t="array" ref="J1141">[1]!table_weight[Curve]*(('F+ , F-'!J$2-[1]!tbl_gk[[#This Row],[Curve]])/('F+ , F-'!J$2-'F+ , F-'!J$3))</f>
        <v>9.9719433458404991E-3</v>
      </c>
      <c r="K1141" s="2" cm="1">
        <f t="array" ref="K1141">[1]!table_weight[FKAccuracy]*(('F+ , F-'!K$2-[1]!tbl_gk[[#This Row],[FKAccuracy]])/('F+ , F-'!K$2-'F+ , F-'!K$3))</f>
        <v>9.4310921813203358E-3</v>
      </c>
      <c r="L1141" s="2" cm="1">
        <f t="array" ref="L1141">[1]!table_weight[LongPassing]*(('F+ , F-'!L$2-[1]!tbl_gk[[#This Row],[LongPassing]])/('F+ , F-'!L$2-'F+ , F-'!L$3))</f>
        <v>2.1656964003031933E-2</v>
      </c>
      <c r="M1141" s="2" cm="1">
        <f t="array" ref="M1141">[1]!table_weight[BallControl]*(('F+ , F-'!M$2-[1]!tbl_gk[[#This Row],[BallControl]])/('F+ , F-'!M$2-'F+ , F-'!M$3))</f>
        <v>1.2603763744621627E-2</v>
      </c>
      <c r="N1141" s="2" cm="1">
        <f t="array" ref="N1141">[1]!table_weight[Acceleration]*(('F+ , F-'!N$2-[1]!tbl_gk[[#This Row],[Acceleration]])/('F+ , F-'!N$2-'F+ , F-'!N$3))</f>
        <v>1.1274360672166632E-2</v>
      </c>
      <c r="O1141" s="2" cm="1">
        <f t="array" ref="O1141">[1]!table_weight[SprintSpeed]*(('F+ , F-'!O$2-[1]!tbl_gk[[#This Row],[SprintSpeed]])/('F+ , F-'!O$2-'F+ , F-'!O$3))</f>
        <v>1.2930940066930317E-2</v>
      </c>
      <c r="P1141" s="2" cm="1">
        <f t="array" ref="P1141">[1]!table_weight[Agility]*(('F+ , F-'!P$2-[1]!tbl_gk[[#This Row],[Agility]])/('F+ , F-'!P$2-'F+ , F-'!P$3))</f>
        <v>4.095387423650264E-3</v>
      </c>
      <c r="Q1141" s="2" cm="1">
        <f t="array" ref="Q1141">[1]!table_weight[Reactions]*(('F+ , F-'!Q$2-[1]!tbl_gk[[#This Row],[Reactions]])/('F+ , F-'!Q$2-'F+ , F-'!Q$3))</f>
        <v>2.7329026003825975E-3</v>
      </c>
      <c r="R1141" s="2" cm="1">
        <f t="array" ref="R1141">[1]!table_weight[Balance]*(('F+ , F-'!R$2-[1]!tbl_gk[[#This Row],[Balance]])/('F+ , F-'!R$2-'F+ , F-'!R$3))</f>
        <v>1.2417501226228205E-3</v>
      </c>
      <c r="S1141" s="2" cm="1">
        <f t="array" ref="S1141">[1]!table_weight[ShotPower]*(('F+ , F-'!S$2-[1]!tbl_gk[[#This Row],[ShotPower]])/('F+ , F-'!S$2-'F+ , F-'!S$3))</f>
        <v>7.0121023692742987E-3</v>
      </c>
      <c r="T1141" s="2" cm="1">
        <f t="array" ref="T1141">[1]!table_weight[Jumping]*(('F+ , F-'!T$2-[1]!tbl_gk[[#This Row],[Jumping]])/('F+ , F-'!T$2-'F+ , F-'!T$3))</f>
        <v>1.9750336123732751E-3</v>
      </c>
      <c r="U1141" s="2" cm="1">
        <f t="array" ref="U1141">[1]!table_weight[Stamina]*(('F+ , F-'!U$2-[1]!tbl_gk[[#This Row],[Stamina]])/('F+ , F-'!U$2-'F+ , F-'!U$3))</f>
        <v>2.3185177188729752E-2</v>
      </c>
      <c r="V1141" s="2" cm="1">
        <f t="array" ref="V1141">[1]!table_weight[Strength]*(('F+ , F-'!V$2-[1]!tbl_gk[[#This Row],[Strength]])/('F+ , F-'!V$2-'F+ , F-'!V$3))</f>
        <v>2.8394686137308531E-2</v>
      </c>
      <c r="W1141" s="2" cm="1">
        <f t="array" ref="W1141">[1]!table_weight[LongShots]*(('F+ , F-'!W$2-[1]!tbl_gk[[#This Row],[LongShots]])/('F+ , F-'!W$2-'F+ , F-'!W$3))</f>
        <v>9.3494698256990638E-3</v>
      </c>
      <c r="X1141" s="2" cm="1">
        <f t="array" ref="X1141">[1]!table_weight[Aggression]*(('F+ , F-'!X$2-[1]!tbl_gk[[#This Row],[Aggression]])/('F+ , F-'!X$2-'F+ , F-'!X$3))</f>
        <v>1.1560693641618476E-2</v>
      </c>
      <c r="Y1141" s="2" cm="1">
        <f t="array" ref="Y1141">[1]!table_weight[Interceptions]*(('F+ , F-'!Y$2-[1]!tbl_gk[[#This Row],[Interceptions]])/('F+ , F-'!Y$2-'F+ , F-'!Y$3))</f>
        <v>2.1469152933086991E-2</v>
      </c>
      <c r="Z1141" s="2" cm="1">
        <f t="array" ref="Z1141">[1]!table_weight[Positioning]*(('F+ , F-'!Z$2-[1]!tbl_gk[[#This Row],[Positioning]])/('F+ , F-'!Z$2-'F+ , F-'!Z$3))</f>
        <v>1.7746678835817667E-3</v>
      </c>
      <c r="AA1141" s="2" cm="1">
        <f t="array" ref="AA1141">[1]!table_weight[Vision]*(('F+ , F-'!AA$2-[1]!tbl_gk[[#This Row],[Vision]])/('F+ , F-'!AA$2-'F+ , F-'!AA$3))</f>
        <v>2.4135483216712255E-2</v>
      </c>
      <c r="AB1141" s="2" cm="1">
        <f t="array" ref="AB1141">[1]!table_weight[Penalties]*(('F+ , F-'!AB$2-[1]!tbl_gk[[#This Row],[Penalties]])/('F+ , F-'!AB$2-'F+ , F-'!AB$3))</f>
        <v>2.2705309687002014E-3</v>
      </c>
      <c r="AC1141" s="2" cm="1">
        <f t="array" ref="AC1141">[1]!table_weight[Composure]*(('F+ , F-'!AC$2-[1]!tbl_gk[[#This Row],[Composure]])/('F+ , F-'!AC$2-'F+ , F-'!AC$3))</f>
        <v>1.6545775756702319E-3</v>
      </c>
      <c r="AD1141" s="2" cm="1">
        <f t="array" ref="AD1141">[1]!table_weight[Marking]*(('F+ , F-'!AD$2-[1]!tbl_gk[[#This Row],[Marking]])/('F+ , F-'!AD$2-'F+ , F-'!AD$3))</f>
        <v>2.2084755884573357E-2</v>
      </c>
      <c r="AE1141" s="2" cm="1">
        <f t="array" ref="AE1141">[1]!table_weight[StandingTackle]*(('F+ , F-'!AE$2-[1]!tbl_gk[[#This Row],[StandingTackle]])/('F+ , F-'!AE$2-'F+ , F-'!AE$3))</f>
        <v>3.1383600467551613E-2</v>
      </c>
      <c r="AF1141" s="2" cm="1">
        <f t="array" ref="AF1141">[1]!table_weight[SlidingTackle]*(('F+ , F-'!AF$2-[1]!tbl_gk[[#This Row],[SlidingTackle]])/('F+ , F-'!AF$2-'F+ , F-'!AF$3))</f>
        <v>1.120842873841129E-2</v>
      </c>
      <c r="AG1141" s="2" cm="1">
        <f t="array" ref="AG1141">[1]!table_weight[GKDiving]*(('F+ , F-'!AG$2-[1]!tbl_gk[[#This Row],[GKDiving]])/('F+ , F-'!AG$2-'F+ , F-'!AG$3))</f>
        <v>4.6119181624581652E-2</v>
      </c>
      <c r="AH1141" s="2" cm="1">
        <f t="array" ref="AH1141">[1]!table_weight[GKHandling]*(('F+ , F-'!AH$2-[1]!tbl_gk[[#This Row],[GKHandling]])/('F+ , F-'!AH$2-'F+ , F-'!AH$3))</f>
        <v>5.5253898757952898E-2</v>
      </c>
      <c r="AI1141" s="2" cm="1">
        <f t="array" ref="AI1141">[1]!table_weight[GKKicking]*(('F+ , F-'!AI$2-[1]!tbl_gk[[#This Row],[GKKicking]])/('F+ , F-'!AI$2-'F+ , F-'!AI$3))</f>
        <v>3.2199574079707916E-2</v>
      </c>
      <c r="AJ1141" s="2" cm="1">
        <f t="array" ref="AJ1141">[1]!table_weight[GKPositioning]*(('F+ , F-'!AJ$2-[1]!tbl_gk[[#This Row],[GKPositioning]])/('F+ , F-'!AJ$2-'F+ , F-'!AJ$3))</f>
        <v>2.0812758886990693E-2</v>
      </c>
      <c r="AK1141" s="2" cm="1">
        <f t="array" ref="AK1141">[1]!table_weight[GKReflexes]*(('F+ , F-'!AK$2-[1]!tbl_gk[[#This Row],[GKReflexes]])/('F+ , F-'!AK$2-'F+ , F-'!AK$3))</f>
        <v>5.64817631747963E-2</v>
      </c>
    </row>
    <row r="1142" spans="1:37" x14ac:dyDescent="0.55000000000000004">
      <c r="A1142" s="7">
        <f>[1]!tbl_gk[[#This Row],[ID]]</f>
        <v>243720</v>
      </c>
      <c r="B1142" s="1" cm="1">
        <f t="array" ref="B1142">[1]!table_weight[ValueEUR]*(('F+ , F-'!B$2-[1]!tbl_gk[[#This Row],[ValueEUR]])/('F+ , F-'!B$2-'F+ , F-'!B$3))</f>
        <v>9.7538055693859437E-5</v>
      </c>
      <c r="C1142" s="1" cm="1">
        <f t="array" ref="C1142">[1]!table_weight[WageEUR]*(('F+ , F-'!C$2-[1]!tbl_gk[[#This Row],[WageEUR]])/('F+ , F-'!C$2-'F+ , F-'!C$3))</f>
        <v>5.4769309433185425E-5</v>
      </c>
      <c r="D1142" s="1" cm="1">
        <f t="array" ref="D1142">[1]!table_weight[Crossing]*(('F+ , F-'!D$2-[1]!tbl_gk[[#This Row],[Crossing]])/('F+ , F-'!D$2-'F+ , F-'!D$3))</f>
        <v>3.4746129089074922E-2</v>
      </c>
      <c r="E1142" s="1" cm="1">
        <f t="array" ref="E1142">[1]!table_weight[Finishing]*(('F+ , F-'!E$2-[1]!tbl_gk[[#This Row],[Finishing]])/('F+ , F-'!E$2-'F+ , F-'!E$3))</f>
        <v>1.9965013690294877E-2</v>
      </c>
      <c r="F1142" s="1" cm="1">
        <f t="array" ref="F1142">[1]!table_weight[HeadingAccuracy]*(('F+ , F-'!F$2-[1]!tbl_gk[[#This Row],[HeadingAccuracy]])/('F+ , F-'!F$2-'F+ , F-'!F$3))</f>
        <v>1.1274360672166649E-2</v>
      </c>
      <c r="G1142" s="1" cm="1">
        <f t="array" ref="G1142">[1]!table_weight[ShortPassing]*(('F+ , F-'!G$2-[1]!tbl_gk[[#This Row],[ShortPassing]])/('F+ , F-'!G$2-'F+ , F-'!G$3))</f>
        <v>4.781557995763748E-2</v>
      </c>
      <c r="H1142" s="1" cm="1">
        <f t="array" ref="H1142">[1]!table_weight[Volleys]*(('F+ , F-'!H$2-[1]!tbl_gk[[#This Row],[Volleys]])/('F+ , F-'!H$2-'F+ , F-'!H$3))</f>
        <v>1.9675665665797848E-3</v>
      </c>
      <c r="I1142" s="1" cm="1">
        <f t="array" ref="I1142">[1]!table_weight[Dribbling]*(('F+ , F-'!I$2-[1]!tbl_gk[[#This Row],[Dribbling]])/('F+ , F-'!I$2-'F+ , F-'!I$3))</f>
        <v>1.9557564431309422E-2</v>
      </c>
      <c r="J1142" s="1" cm="1">
        <f t="array" ref="J1142">[1]!table_weight[Curve]*(('F+ , F-'!J$2-[1]!tbl_gk[[#This Row],[Curve]])/('F+ , F-'!J$2-'F+ , F-'!J$3))</f>
        <v>9.8029273569279467E-3</v>
      </c>
      <c r="K1142" s="1" cm="1">
        <f t="array" ref="K1142">[1]!table_weight[FKAccuracy]*(('F+ , F-'!K$2-[1]!tbl_gk[[#This Row],[FKAccuracy]])/('F+ , F-'!K$2-'F+ , F-'!K$3))</f>
        <v>9.1268634012777444E-3</v>
      </c>
      <c r="L1142" s="1" cm="1">
        <f t="array" ref="L1142">[1]!table_weight[LongPassing]*(('F+ , F-'!L$2-[1]!tbl_gk[[#This Row],[LongPassing]])/('F+ , F-'!L$2-'F+ , F-'!L$3))</f>
        <v>2.7612629103865718E-2</v>
      </c>
      <c r="M1142" s="1" cm="1">
        <f t="array" ref="M1142">[1]!table_weight[BallControl]*(('F+ , F-'!M$2-[1]!tbl_gk[[#This Row],[BallControl]])/('F+ , F-'!M$2-'F+ , F-'!M$3))</f>
        <v>1.4342213916293577E-2</v>
      </c>
      <c r="N1142" s="1" cm="1">
        <f t="array" ref="N1142">[1]!table_weight[Acceleration]*(('F+ , F-'!N$2-[1]!tbl_gk[[#This Row],[Acceleration]])/('F+ , F-'!N$2-'F+ , F-'!N$3))</f>
        <v>8.3430268974033078E-3</v>
      </c>
      <c r="O1142" s="1" cm="1">
        <f t="array" ref="O1142">[1]!table_weight[SprintSpeed]*(('F+ , F-'!O$2-[1]!tbl_gk[[#This Row],[SprintSpeed]])/('F+ , F-'!O$2-'F+ , F-'!O$3))</f>
        <v>1.2649832674170962E-2</v>
      </c>
      <c r="P1142" s="1" cm="1">
        <f t="array" ref="P1142">[1]!table_weight[Agility]*(('F+ , F-'!P$2-[1]!tbl_gk[[#This Row],[Agility]])/('F+ , F-'!P$2-'F+ , F-'!P$3))</f>
        <v>3.744354215908813E-3</v>
      </c>
      <c r="Q1142" s="1" cm="1">
        <f t="array" ref="Q1142">[1]!table_weight[Reactions]*(('F+ , F-'!Q$2-[1]!tbl_gk[[#This Row],[Reactions]])/('F+ , F-'!Q$2-'F+ , F-'!Q$3))</f>
        <v>2.6297742003681597E-3</v>
      </c>
      <c r="R1142" s="1" cm="1">
        <f t="array" ref="R1142">[1]!table_weight[Balance]*(('F+ , F-'!R$2-[1]!tbl_gk[[#This Row],[Balance]])/('F+ , F-'!R$2-'F+ , F-'!R$3))</f>
        <v>2.8560252820324875E-3</v>
      </c>
      <c r="S1142" s="1" cm="1">
        <f t="array" ref="S1142">[1]!table_weight[ShotPower]*(('F+ , F-'!S$2-[1]!tbl_gk[[#This Row],[ShotPower]])/('F+ , F-'!S$2-'F+ , F-'!S$3))</f>
        <v>6.7523948741159906E-3</v>
      </c>
      <c r="T1142" s="1" cm="1">
        <f t="array" ref="T1142">[1]!table_weight[Jumping]*(('F+ , F-'!T$2-[1]!tbl_gk[[#This Row],[Jumping]])/('F+ , F-'!T$2-'F+ , F-'!T$3))</f>
        <v>3.9500672247465502E-3</v>
      </c>
      <c r="U1142" s="1" cm="1">
        <f t="array" ref="U1142">[1]!table_weight[Stamina]*(('F+ , F-'!U$2-[1]!tbl_gk[[#This Row],[Stamina]])/('F+ , F-'!U$2-'F+ , F-'!U$3))</f>
        <v>1.88916258574835E-2</v>
      </c>
      <c r="V1142" s="1" cm="1">
        <f t="array" ref="V1142">[1]!table_weight[Strength]*(('F+ , F-'!V$2-[1]!tbl_gk[[#This Row],[Strength]])/('F+ , F-'!V$2-'F+ , F-'!V$3))</f>
        <v>1.9521346719399615E-2</v>
      </c>
      <c r="W1142" s="1" cm="1">
        <f t="array" ref="W1142">[1]!table_weight[LongShots]*(('F+ , F-'!W$2-[1]!tbl_gk[[#This Row],[LongShots]])/('F+ , F-'!W$2-'F+ , F-'!W$3))</f>
        <v>9.3494698256990638E-3</v>
      </c>
      <c r="X1142" s="1" cm="1">
        <f t="array" ref="X1142">[1]!table_weight[Aggression]*(('F+ , F-'!X$2-[1]!tbl_gk[[#This Row],[Aggression]])/('F+ , F-'!X$2-'F+ , F-'!X$3))</f>
        <v>1.5819896562214757E-2</v>
      </c>
      <c r="Y1142" s="1" cm="1">
        <f t="array" ref="Y1142">[1]!table_weight[Interceptions]*(('F+ , F-'!Y$2-[1]!tbl_gk[[#This Row],[Interceptions]])/('F+ , F-'!Y$2-'F+ , F-'!Y$3))</f>
        <v>2.1469152933086991E-2</v>
      </c>
      <c r="Z1142" s="1" cm="1">
        <f t="array" ref="Z1142">[1]!table_weight[Positioning]*(('F+ , F-'!Z$2-[1]!tbl_gk[[#This Row],[Positioning]])/('F+ , F-'!Z$2-'F+ , F-'!Z$3))</f>
        <v>2.0704458641787279E-3</v>
      </c>
      <c r="AA1142" s="1" cm="1">
        <f t="array" ref="AA1142">[1]!table_weight[Vision]*(('F+ , F-'!AA$2-[1]!tbl_gk[[#This Row],[Vision]])/('F+ , F-'!AA$2-'F+ , F-'!AA$3))</f>
        <v>2.3425616063279545E-2</v>
      </c>
      <c r="AB1142" s="1" cm="1">
        <f t="array" ref="AB1142">[1]!table_weight[Penalties]*(('F+ , F-'!AB$2-[1]!tbl_gk[[#This Row],[Penalties]])/('F+ , F-'!AB$2-'F+ , F-'!AB$3))</f>
        <v>2.153089711698467E-3</v>
      </c>
      <c r="AC1142" s="1" cm="1">
        <f t="array" ref="AC1142">[1]!table_weight[Composure]*(('F+ , F-'!AC$2-[1]!tbl_gk[[#This Row],[Composure]])/('F+ , F-'!AC$2-'F+ , F-'!AC$3))</f>
        <v>1.4944571651214996E-3</v>
      </c>
      <c r="AD1142" s="1" cm="1">
        <f t="array" ref="AD1142">[1]!table_weight[Marking]*(('F+ , F-'!AD$2-[1]!tbl_gk[[#This Row],[Marking]])/('F+ , F-'!AD$2-'F+ , F-'!AD$3))</f>
        <v>2.9972168700492414E-2</v>
      </c>
      <c r="AE1142" s="1" cm="1">
        <f t="array" ref="AE1142">[1]!table_weight[StandingTackle]*(('F+ , F-'!AE$2-[1]!tbl_gk[[#This Row],[StandingTackle]])/('F+ , F-'!AE$2-'F+ , F-'!AE$3))</f>
        <v>3.362528621523387E-2</v>
      </c>
      <c r="AF1142" s="1" cm="1">
        <f t="array" ref="AF1142">[1]!table_weight[SlidingTackle]*(('F+ , F-'!AF$2-[1]!tbl_gk[[#This Row],[SlidingTackle]])/('F+ , F-'!AF$2-'F+ , F-'!AF$3))</f>
        <v>1.0461200155850536E-2</v>
      </c>
      <c r="AG1142" s="1" cm="1">
        <f t="array" ref="AG1142">[1]!table_weight[GKDiving]*(('F+ , F-'!AG$2-[1]!tbl_gk[[#This Row],[GKDiving]])/('F+ , F-'!AG$2-'F+ , F-'!AG$3))</f>
        <v>4.9535417300476586E-2</v>
      </c>
      <c r="AH1142" s="1" cm="1">
        <f t="array" ref="AH1142">[1]!table_weight[GKHandling]*(('F+ , F-'!AH$2-[1]!tbl_gk[[#This Row],[GKHandling]])/('F+ , F-'!AH$2-'F+ , F-'!AH$3))</f>
        <v>4.6341979603444362E-2</v>
      </c>
      <c r="AI1142" s="1" cm="1">
        <f t="array" ref="AI1142">[1]!table_weight[GKKicking]*(('F+ , F-'!AI$2-[1]!tbl_gk[[#This Row],[GKKicking]])/('F+ , F-'!AI$2-'F+ , F-'!AI$3))</f>
        <v>3.1305141466382698E-2</v>
      </c>
      <c r="AJ1142" s="1" cm="1">
        <f t="array" ref="AJ1142">[1]!table_weight[GKPositioning]*(('F+ , F-'!AJ$2-[1]!tbl_gk[[#This Row],[GKPositioning]])/('F+ , F-'!AJ$2-'F+ , F-'!AJ$3))</f>
        <v>1.9551379560506409E-2</v>
      </c>
      <c r="AK1142" s="1" cm="1">
        <f t="array" ref="AK1142">[1]!table_weight[GKReflexes]*(('F+ , F-'!AK$2-[1]!tbl_gk[[#This Row],[GKReflexes]])/('F+ , F-'!AK$2-'F+ , F-'!AK$3))</f>
        <v>5.10157860933644E-2</v>
      </c>
    </row>
    <row r="1143" spans="1:37" x14ac:dyDescent="0.55000000000000004">
      <c r="A1143" s="8">
        <f>[1]!tbl_gk[[#This Row],[ID]]</f>
        <v>243735</v>
      </c>
      <c r="B1143" s="2" cm="1">
        <f t="array" ref="B1143">[1]!table_weight[ValueEUR]*(('F+ , F-'!B$2-[1]!tbl_gk[[#This Row],[ValueEUR]])/('F+ , F-'!B$2-'F+ , F-'!B$3))</f>
        <v>1.6698762066575301E-4</v>
      </c>
      <c r="C1143" s="2" cm="1">
        <f t="array" ref="C1143">[1]!table_weight[WageEUR]*(('F+ , F-'!C$2-[1]!tbl_gk[[#This Row],[WageEUR]])/('F+ , F-'!C$2-'F+ , F-'!C$3))</f>
        <v>2.3472561185650898E-4</v>
      </c>
      <c r="D1143" s="2" cm="1">
        <f t="array" ref="D1143">[1]!table_weight[Crossing]*(('F+ , F-'!D$2-[1]!tbl_gk[[#This Row],[Crossing]])/('F+ , F-'!D$2-'F+ , F-'!D$3))</f>
        <v>3.6987814836757178E-2</v>
      </c>
      <c r="E1143" s="2" cm="1">
        <f t="array" ref="E1143">[1]!table_weight[Finishing]*(('F+ , F-'!E$2-[1]!tbl_gk[[#This Row],[Finishing]])/('F+ , F-'!E$2-'F+ , F-'!E$3))</f>
        <v>1.9965013690294877E-2</v>
      </c>
      <c r="F1143" s="2" cm="1">
        <f t="array" ref="F1143">[1]!table_weight[HeadingAccuracy]*(('F+ , F-'!F$2-[1]!tbl_gk[[#This Row],[HeadingAccuracy]])/('F+ , F-'!F$2-'F+ , F-'!F$3))</f>
        <v>1.1274360672166649E-2</v>
      </c>
      <c r="G1143" s="2" cm="1">
        <f t="array" ref="G1143">[1]!table_weight[ShortPassing]*(('F+ , F-'!G$2-[1]!tbl_gk[[#This Row],[ShortPassing]])/('F+ , F-'!G$2-'F+ , F-'!G$3))</f>
        <v>3.9377536435701459E-2</v>
      </c>
      <c r="H1143" s="2" cm="1">
        <f t="array" ref="H1143">[1]!table_weight[Volleys]*(('F+ , F-'!H$2-[1]!tbl_gk[[#This Row],[Volleys]])/('F+ , F-'!H$2-'F+ , F-'!H$3))</f>
        <v>2.3147841959762173E-3</v>
      </c>
      <c r="I1143" s="2" cm="1">
        <f t="array" ref="I1143">[1]!table_weight[Dribbling]*(('F+ , F-'!I$2-[1]!tbl_gk[[#This Row],[Dribbling]])/('F+ , F-'!I$2-'F+ , F-'!I$3))</f>
        <v>1.5646051545047536E-2</v>
      </c>
      <c r="J1143" s="2" cm="1">
        <f t="array" ref="J1143">[1]!table_weight[Curve]*(('F+ , F-'!J$2-[1]!tbl_gk[[#This Row],[Curve]])/('F+ , F-'!J$2-'F+ , F-'!J$3))</f>
        <v>8.9578474123651938E-3</v>
      </c>
      <c r="K1143" s="2" cm="1">
        <f t="array" ref="K1143">[1]!table_weight[FKAccuracy]*(('F+ , F-'!K$2-[1]!tbl_gk[[#This Row],[FKAccuracy]])/('F+ , F-'!K$2-'F+ , F-'!K$3))</f>
        <v>9.4310921813203358E-3</v>
      </c>
      <c r="L1143" s="2" cm="1">
        <f t="array" ref="L1143">[1]!table_weight[LongPassing]*(('F+ , F-'!L$2-[1]!tbl_gk[[#This Row],[LongPassing]])/('F+ , F-'!L$2-'F+ , F-'!L$3))</f>
        <v>1.9491267602728742E-2</v>
      </c>
      <c r="M1143" s="2" cm="1">
        <f t="array" ref="M1143">[1]!table_weight[BallControl]*(('F+ , F-'!M$2-[1]!tbl_gk[[#This Row],[BallControl]])/('F+ , F-'!M$2-'F+ , F-'!M$3))</f>
        <v>1.0865313572949679E-2</v>
      </c>
      <c r="N1143" s="2" cm="1">
        <f t="array" ref="N1143">[1]!table_weight[Acceleration]*(('F+ , F-'!N$2-[1]!tbl_gk[[#This Row],[Acceleration]])/('F+ , F-'!N$2-'F+ , F-'!N$3))</f>
        <v>7.8920524705166431E-3</v>
      </c>
      <c r="O1143" s="2" cm="1">
        <f t="array" ref="O1143">[1]!table_weight[SprintSpeed]*(('F+ , F-'!O$2-[1]!tbl_gk[[#This Row],[SprintSpeed]])/('F+ , F-'!O$2-'F+ , F-'!O$3))</f>
        <v>8.995436568299351E-3</v>
      </c>
      <c r="P1143" s="2" cm="1">
        <f t="array" ref="P1143">[1]!table_weight[Agility]*(('F+ , F-'!P$2-[1]!tbl_gk[[#This Row],[Agility]])/('F+ , F-'!P$2-'F+ , F-'!P$3))</f>
        <v>5.265498116121768E-3</v>
      </c>
      <c r="Q1143" s="2" cm="1">
        <f t="array" ref="Q1143">[1]!table_weight[Reactions]*(('F+ , F-'!Q$2-[1]!tbl_gk[[#This Row],[Reactions]])/('F+ , F-'!Q$2-'F+ , F-'!Q$3))</f>
        <v>1.6500544002310022E-3</v>
      </c>
      <c r="R1143" s="2" cm="1">
        <f t="array" ref="R1143">[1]!table_weight[Balance]*(('F+ , F-'!R$2-[1]!tbl_gk[[#This Row],[Balance]])/('F+ , F-'!R$2-'F+ , F-'!R$3))</f>
        <v>2.5455877513767822E-3</v>
      </c>
      <c r="S1143" s="2" cm="1">
        <f t="array" ref="S1143">[1]!table_weight[ShotPower]*(('F+ , F-'!S$2-[1]!tbl_gk[[#This Row],[ShotPower]])/('F+ , F-'!S$2-'F+ , F-'!S$3))</f>
        <v>6.4926873789576834E-3</v>
      </c>
      <c r="T1143" s="2" cm="1">
        <f t="array" ref="T1143">[1]!table_weight[Jumping]*(('F+ , F-'!T$2-[1]!tbl_gk[[#This Row],[Jumping]])/('F+ , F-'!T$2-'F+ , F-'!T$3))</f>
        <v>3.6065831182468503E-3</v>
      </c>
      <c r="U1143" s="2" cm="1">
        <f t="array" ref="U1143">[1]!table_weight[Stamina]*(('F+ , F-'!U$2-[1]!tbl_gk[[#This Row],[Stamina]])/('F+ , F-'!U$2-'F+ , F-'!U$3))</f>
        <v>1.7174205324984999E-2</v>
      </c>
      <c r="V1143" s="2" cm="1">
        <f t="array" ref="V1143">[1]!table_weight[Strength]*(('F+ , F-'!V$2-[1]!tbl_gk[[#This Row],[Strength]])/('F+ , F-'!V$2-'F+ , F-'!V$3))</f>
        <v>3.1056687962681212E-2</v>
      </c>
      <c r="W1143" s="2" cm="1">
        <f t="array" ref="W1143">[1]!table_weight[LongShots]*(('F+ , F-'!W$2-[1]!tbl_gk[[#This Row],[LongShots]])/('F+ , F-'!W$2-'F+ , F-'!W$3))</f>
        <v>1.0128592311173986E-2</v>
      </c>
      <c r="X1143" s="2" cm="1">
        <f t="array" ref="X1143">[1]!table_weight[Aggression]*(('F+ , F-'!X$2-[1]!tbl_gk[[#This Row],[Aggression]])/('F+ , F-'!X$2-'F+ , F-'!X$3))</f>
        <v>6.6930331609370121E-3</v>
      </c>
      <c r="Y1143" s="2" cm="1">
        <f t="array" ref="Y1143">[1]!table_weight[Interceptions]*(('F+ , F-'!Y$2-[1]!tbl_gk[[#This Row],[Interceptions]])/('F+ , F-'!Y$2-'F+ , F-'!Y$3))</f>
        <v>2.3546812894353474E-2</v>
      </c>
      <c r="Z1143" s="2" cm="1">
        <f t="array" ref="Z1143">[1]!table_weight[Positioning]*(('F+ , F-'!Z$2-[1]!tbl_gk[[#This Row],[Positioning]])/('F+ , F-'!Z$2-'F+ , F-'!Z$3))</f>
        <v>1.7746678835817667E-3</v>
      </c>
      <c r="AA1143" s="2" cm="1">
        <f t="array" ref="AA1143">[1]!table_weight[Vision]*(('F+ , F-'!AA$2-[1]!tbl_gk[[#This Row],[Vision]])/('F+ , F-'!AA$2-'F+ , F-'!AA$3))</f>
        <v>2.1296014602981403E-2</v>
      </c>
      <c r="AB1143" s="2" cm="1">
        <f t="array" ref="AB1143">[1]!table_weight[Penalties]*(('F+ , F-'!AB$2-[1]!tbl_gk[[#This Row],[Penalties]])/('F+ , F-'!AB$2-'F+ , F-'!AB$3))</f>
        <v>2.1922367973657118E-3</v>
      </c>
      <c r="AC1143" s="2" cm="1">
        <f t="array" ref="AC1143">[1]!table_weight[Composure]*(('F+ , F-'!AC$2-[1]!tbl_gk[[#This Row],[Composure]])/('F+ , F-'!AC$2-'F+ , F-'!AC$3))</f>
        <v>2.401806158230982E-3</v>
      </c>
      <c r="AD1143" s="2" cm="1">
        <f t="array" ref="AD1143">[1]!table_weight[Marking]*(('F+ , F-'!AD$2-[1]!tbl_gk[[#This Row],[Marking]])/('F+ , F-'!AD$2-'F+ , F-'!AD$3))</f>
        <v>2.9972168700492414E-2</v>
      </c>
      <c r="AE1143" s="2" cm="1">
        <f t="array" ref="AE1143">[1]!table_weight[StandingTackle]*(('F+ , F-'!AE$2-[1]!tbl_gk[[#This Row],[StandingTackle]])/('F+ , F-'!AE$2-'F+ , F-'!AE$3))</f>
        <v>3.362528621523387E-2</v>
      </c>
      <c r="AF1143" s="2" cm="1">
        <f t="array" ref="AF1143">[1]!table_weight[SlidingTackle]*(('F+ , F-'!AF$2-[1]!tbl_gk[[#This Row],[SlidingTackle]])/('F+ , F-'!AF$2-'F+ , F-'!AF$3))</f>
        <v>8.9667429907290316E-3</v>
      </c>
      <c r="AG1143" s="2" cm="1">
        <f t="array" ref="AG1143">[1]!table_weight[GKDiving]*(('F+ , F-'!AG$2-[1]!tbl_gk[[#This Row],[GKDiving]])/('F+ , F-'!AG$2-'F+ , F-'!AG$3))</f>
        <v>5.1243535138424057E-2</v>
      </c>
      <c r="AH1143" s="2" cm="1">
        <f t="array" ref="AH1143">[1]!table_weight[GKHandling]*(('F+ , F-'!AH$2-[1]!tbl_gk[[#This Row],[GKHandling]])/('F+ , F-'!AH$2-'F+ , F-'!AH$3))</f>
        <v>5.3471514927051197E-2</v>
      </c>
      <c r="AI1143" s="2" cm="1">
        <f t="array" ref="AI1143">[1]!table_weight[GKKicking]*(('F+ , F-'!AI$2-[1]!tbl_gk[[#This Row],[GKKicking]])/('F+ , F-'!AI$2-'F+ , F-'!AI$3))</f>
        <v>2.9516276239732256E-2</v>
      </c>
      <c r="AJ1143" s="2" cm="1">
        <f t="array" ref="AJ1143">[1]!table_weight[GKPositioning]*(('F+ , F-'!AJ$2-[1]!tbl_gk[[#This Row],[GKPositioning]])/('F+ , F-'!AJ$2-'F+ , F-'!AJ$3))</f>
        <v>1.6397931244295699E-2</v>
      </c>
      <c r="AK1143" s="2" cm="1">
        <f t="array" ref="AK1143">[1]!table_weight[GKReflexes]*(('F+ , F-'!AK$2-[1]!tbl_gk[[#This Row],[GKReflexes]])/('F+ , F-'!AK$2-'F+ , F-'!AK$3))</f>
        <v>4.7371801372409796E-2</v>
      </c>
    </row>
    <row r="1144" spans="1:37" x14ac:dyDescent="0.55000000000000004">
      <c r="A1144" s="7">
        <f>[1]!tbl_gk[[#This Row],[ID]]</f>
        <v>243736</v>
      </c>
      <c r="B1144" s="1" cm="1">
        <f t="array" ref="B1144">[1]!table_weight[ValueEUR]*(('F+ , F-'!B$2-[1]!tbl_gk[[#This Row],[ValueEUR]])/('F+ , F-'!B$2-'F+ , F-'!B$3))</f>
        <v>3.4261785386134169E-5</v>
      </c>
      <c r="C1144" s="1" cm="1">
        <f t="array" ref="C1144">[1]!table_weight[WageEUR]*(('F+ , F-'!C$2-[1]!tbl_gk[[#This Row],[WageEUR]])/('F+ , F-'!C$2-'F+ , F-'!C$3))</f>
        <v>5.4769309433185425E-5</v>
      </c>
      <c r="D1144" s="1" cm="1">
        <f t="array" ref="D1144">[1]!table_weight[Crossing]*(('F+ , F-'!D$2-[1]!tbl_gk[[#This Row],[Crossing]])/('F+ , F-'!D$2-'F+ , F-'!D$3))</f>
        <v>3.3625286215233793E-2</v>
      </c>
      <c r="E1144" s="1" cm="1">
        <f t="array" ref="E1144">[1]!table_weight[Finishing]*(('F+ , F-'!E$2-[1]!tbl_gk[[#This Row],[Finishing]])/('F+ , F-'!E$2-'F+ , F-'!E$3))</f>
        <v>1.7968512321265388E-2</v>
      </c>
      <c r="F1144" s="1" cm="1">
        <f t="array" ref="F1144">[1]!table_weight[HeadingAccuracy]*(('F+ , F-'!F$2-[1]!tbl_gk[[#This Row],[HeadingAccuracy]])/('F+ , F-'!F$2-'F+ , F-'!F$3))</f>
        <v>1.210949849973455E-2</v>
      </c>
      <c r="G1144" s="1" cm="1">
        <f t="array" ref="G1144">[1]!table_weight[ShortPassing]*(('F+ , F-'!G$2-[1]!tbl_gk[[#This Row],[ShortPassing]])/('F+ , F-'!G$2-'F+ , F-'!G$3))</f>
        <v>5.9066304653552192E-2</v>
      </c>
      <c r="H1144" s="1" cm="1">
        <f t="array" ref="H1144">[1]!table_weight[Volleys]*(('F+ , F-'!H$2-[1]!tbl_gk[[#This Row],[Volleys]])/('F+ , F-'!H$2-'F+ , F-'!H$3))</f>
        <v>2.1990449861774069E-3</v>
      </c>
      <c r="I1144" s="1" cm="1">
        <f t="array" ref="I1144">[1]!table_weight[Dribbling]*(('F+ , F-'!I$2-[1]!tbl_gk[[#This Row],[Dribbling]])/('F+ , F-'!I$2-'F+ , F-'!I$3))</f>
        <v>1.6623929766613008E-2</v>
      </c>
      <c r="J1144" s="1" cm="1">
        <f t="array" ref="J1144">[1]!table_weight[Curve]*(('F+ , F-'!J$2-[1]!tbl_gk[[#This Row],[Curve]])/('F+ , F-'!J$2-'F+ , F-'!J$3))</f>
        <v>9.6339113680153961E-3</v>
      </c>
      <c r="K1144" s="1" cm="1">
        <f t="array" ref="K1144">[1]!table_weight[FKAccuracy]*(('F+ , F-'!K$2-[1]!tbl_gk[[#This Row],[FKAccuracy]])/('F+ , F-'!K$2-'F+ , F-'!K$3))</f>
        <v>9.4310921813203358E-3</v>
      </c>
      <c r="L1144" s="1" cm="1">
        <f t="array" ref="L1144">[1]!table_weight[LongPassing]*(('F+ , F-'!L$2-[1]!tbl_gk[[#This Row],[LongPassing]])/('F+ , F-'!L$2-'F+ , F-'!L$3))</f>
        <v>1.6784147102349749E-2</v>
      </c>
      <c r="M1144" s="1" cm="1">
        <f t="array" ref="M1144">[1]!table_weight[BallControl]*(('F+ , F-'!M$2-[1]!tbl_gk[[#This Row],[BallControl]])/('F+ , F-'!M$2-'F+ , F-'!M$3))</f>
        <v>1.1734538658785654E-2</v>
      </c>
      <c r="N1144" s="1" cm="1">
        <f t="array" ref="N1144">[1]!table_weight[Acceleration]*(('F+ , F-'!N$2-[1]!tbl_gk[[#This Row],[Acceleration]])/('F+ , F-'!N$2-'F+ , F-'!N$3))</f>
        <v>8.1175396839599755E-3</v>
      </c>
      <c r="O1144" s="1" cm="1">
        <f t="array" ref="O1144">[1]!table_weight[SprintSpeed]*(('F+ , F-'!O$2-[1]!tbl_gk[[#This Row],[SprintSpeed]])/('F+ , F-'!O$2-'F+ , F-'!O$3))</f>
        <v>8.4332217827806418E-3</v>
      </c>
      <c r="P1144" s="1" cm="1">
        <f t="array" ref="P1144">[1]!table_weight[Agility]*(('F+ , F-'!P$2-[1]!tbl_gk[[#This Row],[Agility]])/('F+ , F-'!P$2-'F+ , F-'!P$3))</f>
        <v>4.3294095621445646E-3</v>
      </c>
      <c r="Q1144" s="1" cm="1">
        <f t="array" ref="Q1144">[1]!table_weight[Reactions]*(('F+ , F-'!Q$2-[1]!tbl_gk[[#This Row],[Reactions]])/('F+ , F-'!Q$2-'F+ , F-'!Q$3))</f>
        <v>2.0625680002887528E-3</v>
      </c>
      <c r="R1144" s="1" cm="1">
        <f t="array" ref="R1144">[1]!table_weight[Balance]*(('F+ , F-'!R$2-[1]!tbl_gk[[#This Row],[Balance]])/('F+ , F-'!R$2-'F+ , F-'!R$3))</f>
        <v>2.359325232983359E-3</v>
      </c>
      <c r="S1144" s="1" cm="1">
        <f t="array" ref="S1144">[1]!table_weight[ShotPower]*(('F+ , F-'!S$2-[1]!tbl_gk[[#This Row],[ShotPower]])/('F+ , F-'!S$2-'F+ , F-'!S$3))</f>
        <v>5.9732723886410689E-3</v>
      </c>
      <c r="T1144" s="1" cm="1">
        <f t="array" ref="T1144">[1]!table_weight[Jumping]*(('F+ , F-'!T$2-[1]!tbl_gk[[#This Row],[Jumping]])/('F+ , F-'!T$2-'F+ , F-'!T$3))</f>
        <v>3.0913569584973006E-3</v>
      </c>
      <c r="U1144" s="1" cm="1">
        <f t="array" ref="U1144">[1]!table_weight[Stamina]*(('F+ , F-'!U$2-[1]!tbl_gk[[#This Row],[Stamina]])/('F+ , F-'!U$2-'F+ , F-'!U$3))</f>
        <v>2.1467756656231247E-2</v>
      </c>
      <c r="V1144" s="1" cm="1">
        <f t="array" ref="V1144">[1]!table_weight[Strength]*(('F+ , F-'!V$2-[1]!tbl_gk[[#This Row],[Strength]])/('F+ , F-'!V$2-'F+ , F-'!V$3))</f>
        <v>3.7268025555217445E-2</v>
      </c>
      <c r="W1144" s="1" cm="1">
        <f t="array" ref="W1144">[1]!table_weight[LongShots]*(('F+ , F-'!W$2-[1]!tbl_gk[[#This Row],[LongShots]])/('F+ , F-'!W$2-'F+ , F-'!W$3))</f>
        <v>9.86888481601568E-3</v>
      </c>
      <c r="X1144" s="1" cm="1">
        <f t="array" ref="X1144">[1]!table_weight[Aggression]*(('F+ , F-'!X$2-[1]!tbl_gk[[#This Row],[Aggression]])/('F+ , F-'!X$2-'F+ , F-'!X$3))</f>
        <v>1.2169151201703659E-2</v>
      </c>
      <c r="Y1144" s="1" cm="1">
        <f t="array" ref="Y1144">[1]!table_weight[Interceptions]*(('F+ , F-'!Y$2-[1]!tbl_gk[[#This Row],[Interceptions]])/('F+ , F-'!Y$2-'F+ , F-'!Y$3))</f>
        <v>2.2161706253509151E-2</v>
      </c>
      <c r="Z1144" s="1" cm="1">
        <f t="array" ref="Z1144">[1]!table_weight[Positioning]*(('F+ , F-'!Z$2-[1]!tbl_gk[[#This Row],[Positioning]])/('F+ , F-'!Z$2-'F+ , F-'!Z$3))</f>
        <v>2.2183348544772088E-3</v>
      </c>
      <c r="AA1144" s="1" cm="1">
        <f t="array" ref="AA1144">[1]!table_weight[Vision]*(('F+ , F-'!AA$2-[1]!tbl_gk[[#This Row],[Vision]])/('F+ , F-'!AA$2-'F+ , F-'!AA$3))</f>
        <v>2.9814420444173963E-2</v>
      </c>
      <c r="AB1144" s="1" cm="1">
        <f t="array" ref="AB1144">[1]!table_weight[Penalties]*(('F+ , F-'!AB$2-[1]!tbl_gk[[#This Row],[Penalties]])/('F+ , F-'!AB$2-'F+ , F-'!AB$3))</f>
        <v>2.153089711698467E-3</v>
      </c>
      <c r="AC1144" s="1" cm="1">
        <f t="array" ref="AC1144">[1]!table_weight[Composure]*(('F+ , F-'!AC$2-[1]!tbl_gk[[#This Row],[Composure]])/('F+ , F-'!AC$2-'F+ , F-'!AC$3))</f>
        <v>1.3877102247556784E-3</v>
      </c>
      <c r="AD1144" s="1" cm="1">
        <f t="array" ref="AD1144">[1]!table_weight[Marking]*(('F+ , F-'!AD$2-[1]!tbl_gk[[#This Row],[Marking]])/('F+ , F-'!AD$2-'F+ , F-'!AD$3))</f>
        <v>3.1549651263676225E-2</v>
      </c>
      <c r="AE1144" s="1" cm="1">
        <f t="array" ref="AE1144">[1]!table_weight[StandingTackle]*(('F+ , F-'!AE$2-[1]!tbl_gk[[#This Row],[StandingTackle]])/('F+ , F-'!AE$2-'F+ , F-'!AE$3))</f>
        <v>2.9141914719869356E-2</v>
      </c>
      <c r="AF1144" s="1" cm="1">
        <f t="array" ref="AF1144">[1]!table_weight[SlidingTackle]*(('F+ , F-'!AF$2-[1]!tbl_gk[[#This Row],[SlidingTackle]])/('F+ , F-'!AF$2-'F+ , F-'!AF$3))</f>
        <v>1.120842873841129E-2</v>
      </c>
      <c r="AG1144" s="1" cm="1">
        <f t="array" ref="AG1144">[1]!table_weight[GKDiving]*(('F+ , F-'!AG$2-[1]!tbl_gk[[#This Row],[GKDiving]])/('F+ , F-'!AG$2-'F+ , F-'!AG$3))</f>
        <v>4.7827299462529123E-2</v>
      </c>
      <c r="AH1144" s="1" cm="1">
        <f t="array" ref="AH1144">[1]!table_weight[GKHandling]*(('F+ , F-'!AH$2-[1]!tbl_gk[[#This Row],[GKHandling]])/('F+ , F-'!AH$2-'F+ , F-'!AH$3))</f>
        <v>5.5253898757952898E-2</v>
      </c>
      <c r="AI1144" s="1" cm="1">
        <f t="array" ref="AI1144">[1]!table_weight[GKKicking]*(('F+ , F-'!AI$2-[1]!tbl_gk[[#This Row],[GKKicking]])/('F+ , F-'!AI$2-'F+ , F-'!AI$3))</f>
        <v>2.6832978399756596E-2</v>
      </c>
      <c r="AJ1144" s="1" cm="1">
        <f t="array" ref="AJ1144">[1]!table_weight[GKPositioning]*(('F+ , F-'!AJ$2-[1]!tbl_gk[[#This Row],[GKPositioning]])/('F+ , F-'!AJ$2-'F+ , F-'!AJ$3))</f>
        <v>2.1443448550232839E-2</v>
      </c>
      <c r="AK1144" s="1" cm="1">
        <f t="array" ref="AK1144">[1]!table_weight[GKReflexes]*(('F+ , F-'!AK$2-[1]!tbl_gk[[#This Row],[GKReflexes]])/('F+ , F-'!AK$2-'F+ , F-'!AK$3))</f>
        <v>5.10157860933644E-2</v>
      </c>
    </row>
    <row r="1145" spans="1:37" x14ac:dyDescent="0.55000000000000004">
      <c r="A1145" s="8">
        <f>[1]!tbl_gk[[#This Row],[ID]]</f>
        <v>243759</v>
      </c>
      <c r="B1145" s="2" cm="1">
        <f t="array" ref="B1145">[1]!table_weight[ValueEUR]*(('F+ , F-'!B$2-[1]!tbl_gk[[#This Row],[ValueEUR]])/('F+ , F-'!B$2-'F+ , F-'!B$3))</f>
        <v>1.7470423899596343E-4</v>
      </c>
      <c r="C1145" s="2" cm="1">
        <f t="array" ref="C1145">[1]!table_weight[WageEUR]*(('F+ , F-'!C$2-[1]!tbl_gk[[#This Row],[WageEUR]])/('F+ , F-'!C$2-'F+ , F-'!C$3))</f>
        <v>7.8241870618836313E-5</v>
      </c>
      <c r="D1145" s="2" cm="1">
        <f t="array" ref="D1145">[1]!table_weight[Crossing]*(('F+ , F-'!D$2-[1]!tbl_gk[[#This Row],[Crossing]])/('F+ , F-'!D$2-'F+ , F-'!D$3))</f>
        <v>3.3625286215233793E-2</v>
      </c>
      <c r="E1145" s="2" cm="1">
        <f t="array" ref="E1145">[1]!table_weight[Finishing]*(('F+ , F-'!E$2-[1]!tbl_gk[[#This Row],[Finishing]])/('F+ , F-'!E$2-'F+ , F-'!E$3))</f>
        <v>2.1961515059324362E-2</v>
      </c>
      <c r="F1145" s="2" cm="1">
        <f t="array" ref="F1145">[1]!table_weight[HeadingAccuracy]*(('F+ , F-'!F$2-[1]!tbl_gk[[#This Row],[HeadingAccuracy]])/('F+ , F-'!F$2-'F+ , F-'!F$3))</f>
        <v>1.1274360672166649E-2</v>
      </c>
      <c r="G1145" s="2" cm="1">
        <f t="array" ref="G1145">[1]!table_weight[ShortPassing]*(('F+ , F-'!G$2-[1]!tbl_gk[[#This Row],[ShortPassing]])/('F+ , F-'!G$2-'F+ , F-'!G$3))</f>
        <v>5.3440942305594832E-2</v>
      </c>
      <c r="H1145" s="2" cm="1">
        <f t="array" ref="H1145">[1]!table_weight[Volleys]*(('F+ , F-'!H$2-[1]!tbl_gk[[#This Row],[Volleys]])/('F+ , F-'!H$2-'F+ , F-'!H$3))</f>
        <v>2.0833057763785961E-3</v>
      </c>
      <c r="I1145" s="2" cm="1">
        <f t="array" ref="I1145">[1]!table_weight[Dribbling]*(('F+ , F-'!I$2-[1]!tbl_gk[[#This Row],[Dribbling]])/('F+ , F-'!I$2-'F+ , F-'!I$3))</f>
        <v>2.4446955539136776E-2</v>
      </c>
      <c r="J1145" s="2" cm="1">
        <f t="array" ref="J1145">[1]!table_weight[Curve]*(('F+ , F-'!J$2-[1]!tbl_gk[[#This Row],[Curve]])/('F+ , F-'!J$2-'F+ , F-'!J$3))</f>
        <v>9.9719433458404991E-3</v>
      </c>
      <c r="K1145" s="2" cm="1">
        <f t="array" ref="K1145">[1]!table_weight[FKAccuracy]*(('F+ , F-'!K$2-[1]!tbl_gk[[#This Row],[FKAccuracy]])/('F+ , F-'!K$2-'F+ , F-'!K$3))</f>
        <v>9.4310921813203358E-3</v>
      </c>
      <c r="L1145" s="2" cm="1">
        <f t="array" ref="L1145">[1]!table_weight[LongPassing]*(('F+ , F-'!L$2-[1]!tbl_gk[[#This Row],[LongPassing]])/('F+ , F-'!L$2-'F+ , F-'!L$3))</f>
        <v>2.3281236303259328E-2</v>
      </c>
      <c r="M1145" s="2" cm="1">
        <f t="array" ref="M1145">[1]!table_weight[BallControl]*(('F+ , F-'!M$2-[1]!tbl_gk[[#This Row],[BallControl]])/('F+ , F-'!M$2-'F+ , F-'!M$3))</f>
        <v>1.5646051545047536E-2</v>
      </c>
      <c r="N1145" s="2" cm="1">
        <f t="array" ref="N1145">[1]!table_weight[Acceleration]*(('F+ , F-'!N$2-[1]!tbl_gk[[#This Row],[Acceleration]])/('F+ , F-'!N$2-'F+ , F-'!N$3))</f>
        <v>9.4704629646199696E-3</v>
      </c>
      <c r="O1145" s="2" cm="1">
        <f t="array" ref="O1145">[1]!table_weight[SprintSpeed]*(('F+ , F-'!O$2-[1]!tbl_gk[[#This Row],[SprintSpeed]])/('F+ , F-'!O$2-'F+ , F-'!O$3))</f>
        <v>1.0119866139336769E-2</v>
      </c>
      <c r="P1145" s="2" cm="1">
        <f t="array" ref="P1145">[1]!table_weight[Agility]*(('F+ , F-'!P$2-[1]!tbl_gk[[#This Row],[Agility]])/('F+ , F-'!P$2-'F+ , F-'!P$3))</f>
        <v>4.3294095621445646E-3</v>
      </c>
      <c r="Q1145" s="2" cm="1">
        <f t="array" ref="Q1145">[1]!table_weight[Reactions]*(('F+ , F-'!Q$2-[1]!tbl_gk[[#This Row],[Reactions]])/('F+ , F-'!Q$2-'F+ , F-'!Q$3))</f>
        <v>1.2375408001732517E-3</v>
      </c>
      <c r="R1145" s="2" cm="1">
        <f t="array" ref="R1145">[1]!table_weight[Balance]*(('F+ , F-'!R$2-[1]!tbl_gk[[#This Row],[Balance]])/('F+ , F-'!R$2-'F+ , F-'!R$3))</f>
        <v>1.2417501226228205E-3</v>
      </c>
      <c r="S1145" s="2" cm="1">
        <f t="array" ref="S1145">[1]!table_weight[ShotPower]*(('F+ , F-'!S$2-[1]!tbl_gk[[#This Row],[ShotPower]])/('F+ , F-'!S$2-'F+ , F-'!S$3))</f>
        <v>5.9732723886410689E-3</v>
      </c>
      <c r="T1145" s="2" cm="1">
        <f t="array" ref="T1145">[1]!table_weight[Jumping]*(('F+ , F-'!T$2-[1]!tbl_gk[[#This Row],[Jumping]])/('F+ , F-'!T$2-'F+ , F-'!T$3))</f>
        <v>1.8032915591234251E-3</v>
      </c>
      <c r="U1145" s="2" cm="1">
        <f t="array" ref="U1145">[1]!table_weight[Stamina]*(('F+ , F-'!U$2-[1]!tbl_gk[[#This Row],[Stamina]])/('F+ , F-'!U$2-'F+ , F-'!U$3))</f>
        <v>6.8696821299940002E-3</v>
      </c>
      <c r="V1145" s="2" cm="1">
        <f t="array" ref="V1145">[1]!table_weight[Strength]*(('F+ , F-'!V$2-[1]!tbl_gk[[#This Row],[Strength]])/('F+ , F-'!V$2-'F+ , F-'!V$3))</f>
        <v>3.3718689788053882E-2</v>
      </c>
      <c r="W1145" s="2" cm="1">
        <f t="array" ref="W1145">[1]!table_weight[LongShots]*(('F+ , F-'!W$2-[1]!tbl_gk[[#This Row],[LongShots]])/('F+ , F-'!W$2-'F+ , F-'!W$3))</f>
        <v>9.6091773208573719E-3</v>
      </c>
      <c r="X1145" s="2" cm="1">
        <f t="array" ref="X1145">[1]!table_weight[Aggression]*(('F+ , F-'!X$2-[1]!tbl_gk[[#This Row],[Aggression]])/('F+ , F-'!X$2-'F+ , F-'!X$3))</f>
        <v>1.034377852144811E-2</v>
      </c>
      <c r="Y1145" s="2" cm="1">
        <f t="array" ref="Y1145">[1]!table_weight[Interceptions]*(('F+ , F-'!Y$2-[1]!tbl_gk[[#This Row],[Interceptions]])/('F+ , F-'!Y$2-'F+ , F-'!Y$3))</f>
        <v>2.2854259573931314E-2</v>
      </c>
      <c r="Z1145" s="2" cm="1">
        <f t="array" ref="Z1145">[1]!table_weight[Positioning]*(('F+ , F-'!Z$2-[1]!tbl_gk[[#This Row],[Positioning]])/('F+ , F-'!Z$2-'F+ , F-'!Z$3))</f>
        <v>1.9225568738802474E-3</v>
      </c>
      <c r="AA1145" s="2" cm="1">
        <f t="array" ref="AA1145">[1]!table_weight[Vision]*(('F+ , F-'!AA$2-[1]!tbl_gk[[#This Row],[Vision]])/('F+ , F-'!AA$2-'F+ , F-'!AA$3))</f>
        <v>2.3425616063279545E-2</v>
      </c>
      <c r="AB1145" s="2" cm="1">
        <f t="array" ref="AB1145">[1]!table_weight[Penalties]*(('F+ , F-'!AB$2-[1]!tbl_gk[[#This Row],[Penalties]])/('F+ , F-'!AB$2-'F+ , F-'!AB$3))</f>
        <v>2.3096780543674466E-3</v>
      </c>
      <c r="AC1145" s="2" cm="1">
        <f t="array" ref="AC1145">[1]!table_weight[Composure]*(('F+ , F-'!AC$2-[1]!tbl_gk[[#This Row],[Composure]])/('F+ , F-'!AC$2-'F+ , F-'!AC$3))</f>
        <v>1.814697986218964E-3</v>
      </c>
      <c r="AD1145" s="2" cm="1">
        <f t="array" ref="AD1145">[1]!table_weight[Marking]*(('F+ , F-'!AD$2-[1]!tbl_gk[[#This Row],[Marking]])/('F+ , F-'!AD$2-'F+ , F-'!AD$3))</f>
        <v>3.1549651263676225E-2</v>
      </c>
      <c r="AE1145" s="2" cm="1">
        <f t="array" ref="AE1145">[1]!table_weight[StandingTackle]*(('F+ , F-'!AE$2-[1]!tbl_gk[[#This Row],[StandingTackle]])/('F+ , F-'!AE$2-'F+ , F-'!AE$3))</f>
        <v>2.9141914719869356E-2</v>
      </c>
      <c r="AF1145" s="2" cm="1">
        <f t="array" ref="AF1145">[1]!table_weight[SlidingTackle]*(('F+ , F-'!AF$2-[1]!tbl_gk[[#This Row],[SlidingTackle]])/('F+ , F-'!AF$2-'F+ , F-'!AF$3))</f>
        <v>8.2195144081682794E-3</v>
      </c>
      <c r="AG1145" s="2" cm="1">
        <f t="array" ref="AG1145">[1]!table_weight[GKDiving]*(('F+ , F-'!AG$2-[1]!tbl_gk[[#This Row],[GKDiving]])/('F+ , F-'!AG$2-'F+ , F-'!AG$3))</f>
        <v>4.0994828110739248E-2</v>
      </c>
      <c r="AH1145" s="2" cm="1">
        <f t="array" ref="AH1145">[1]!table_weight[GKHandling]*(('F+ , F-'!AH$2-[1]!tbl_gk[[#This Row],[GKHandling]])/('F+ , F-'!AH$2-'F+ , F-'!AH$3))</f>
        <v>4.4559595772542655E-2</v>
      </c>
      <c r="AI1145" s="2" cm="1">
        <f t="array" ref="AI1145">[1]!table_weight[GKKicking]*(('F+ , F-'!AI$2-[1]!tbl_gk[[#This Row],[GKKicking]])/('F+ , F-'!AI$2-'F+ , F-'!AI$3))</f>
        <v>2.7727411013081817E-2</v>
      </c>
      <c r="AJ1145" s="2" cm="1">
        <f t="array" ref="AJ1145">[1]!table_weight[GKPositioning]*(('F+ , F-'!AJ$2-[1]!tbl_gk[[#This Row],[GKPositioning]])/('F+ , F-'!AJ$2-'F+ , F-'!AJ$3))</f>
        <v>1.7659310570779983E-2</v>
      </c>
      <c r="AK1145" s="2" cm="1">
        <f t="array" ref="AK1145">[1]!table_weight[GKReflexes]*(('F+ , F-'!AK$2-[1]!tbl_gk[[#This Row],[GKReflexes]])/('F+ , F-'!AK$2-'F+ , F-'!AK$3))</f>
        <v>4.55498090119325E-2</v>
      </c>
    </row>
    <row r="1146" spans="1:37" x14ac:dyDescent="0.55000000000000004">
      <c r="A1146" s="7">
        <f>[1]!tbl_gk[[#This Row],[ID]]</f>
        <v>243778</v>
      </c>
      <c r="B1146" s="1" cm="1">
        <f t="array" ref="B1146">[1]!table_weight[ValueEUR]*(('F+ , F-'!B$2-[1]!tbl_gk[[#This Row],[ValueEUR]])/('F+ , F-'!B$2-'F+ , F-'!B$3))</f>
        <v>5.2195206385543126E-4</v>
      </c>
      <c r="C1146" s="1" cm="1">
        <f t="array" ref="C1146">[1]!table_weight[WageEUR]*(('F+ , F-'!C$2-[1]!tbl_gk[[#This Row],[WageEUR]])/('F+ , F-'!C$2-'F+ , F-'!C$3))</f>
        <v>2.3472561185650898E-4</v>
      </c>
      <c r="D1146" s="1" cm="1">
        <f t="array" ref="D1146">[1]!table_weight[Crossing]*(('F+ , F-'!D$2-[1]!tbl_gk[[#This Row],[Crossing]])/('F+ , F-'!D$2-'F+ , F-'!D$3))</f>
        <v>3.3625286215233793E-2</v>
      </c>
      <c r="E1146" s="1" cm="1">
        <f t="array" ref="E1146">[1]!table_weight[Finishing]*(('F+ , F-'!E$2-[1]!tbl_gk[[#This Row],[Finishing]])/('F+ , F-'!E$2-'F+ , F-'!E$3))</f>
        <v>1.7968512321265388E-2</v>
      </c>
      <c r="F1146" s="1" cm="1">
        <f t="array" ref="F1146">[1]!table_weight[HeadingAccuracy]*(('F+ , F-'!F$2-[1]!tbl_gk[[#This Row],[HeadingAccuracy]])/('F+ , F-'!F$2-'F+ , F-'!F$3))</f>
        <v>1.0439222844598752E-2</v>
      </c>
      <c r="G1146" s="1" cm="1">
        <f t="array" ref="G1146">[1]!table_weight[ShortPassing]*(('F+ , F-'!G$2-[1]!tbl_gk[[#This Row],[ShortPassing]])/('F+ , F-'!G$2-'F+ , F-'!G$3))</f>
        <v>4.781557995763748E-2</v>
      </c>
      <c r="H1146" s="1" cm="1">
        <f t="array" ref="H1146">[1]!table_weight[Volleys]*(('F+ , F-'!H$2-[1]!tbl_gk[[#This Row],[Volleys]])/('F+ , F-'!H$2-'F+ , F-'!H$3))</f>
        <v>2.0833057763785961E-3</v>
      </c>
      <c r="I1146" s="1" cm="1">
        <f t="array" ref="I1146">[1]!table_weight[Dribbling]*(('F+ , F-'!I$2-[1]!tbl_gk[[#This Row],[Dribbling]])/('F+ , F-'!I$2-'F+ , F-'!I$3))</f>
        <v>2.2491199096005835E-2</v>
      </c>
      <c r="J1146" s="1" cm="1">
        <f t="array" ref="J1146">[1]!table_weight[Curve]*(('F+ , F-'!J$2-[1]!tbl_gk[[#This Row],[Curve]])/('F+ , F-'!J$2-'F+ , F-'!J$3))</f>
        <v>9.4648953791028455E-3</v>
      </c>
      <c r="K1146" s="1" cm="1">
        <f t="array" ref="K1146">[1]!table_weight[FKAccuracy]*(('F+ , F-'!K$2-[1]!tbl_gk[[#This Row],[FKAccuracy]])/('F+ , F-'!K$2-'F+ , F-'!K$3))</f>
        <v>9.4310921813203358E-3</v>
      </c>
      <c r="L1146" s="1" cm="1">
        <f t="array" ref="L1146">[1]!table_weight[LongPassing]*(('F+ , F-'!L$2-[1]!tbl_gk[[#This Row],[LongPassing]])/('F+ , F-'!L$2-'F+ , F-'!L$3))</f>
        <v>2.5988356803638323E-2</v>
      </c>
      <c r="M1146" s="1" cm="1">
        <f t="array" ref="M1146">[1]!table_weight[BallControl]*(('F+ , F-'!M$2-[1]!tbl_gk[[#This Row],[BallControl]])/('F+ , F-'!M$2-'F+ , F-'!M$3))</f>
        <v>1.3472988830457604E-2</v>
      </c>
      <c r="N1146" s="1" cm="1">
        <f t="array" ref="N1146">[1]!table_weight[Acceleration]*(('F+ , F-'!N$2-[1]!tbl_gk[[#This Row],[Acceleration]])/('F+ , F-'!N$2-'F+ , F-'!N$3))</f>
        <v>6.9901036167433111E-3</v>
      </c>
      <c r="O1146" s="1" cm="1">
        <f t="array" ref="O1146">[1]!table_weight[SprintSpeed]*(('F+ , F-'!O$2-[1]!tbl_gk[[#This Row],[SprintSpeed]])/('F+ , F-'!O$2-'F+ , F-'!O$3))</f>
        <v>1.0119866139336769E-2</v>
      </c>
      <c r="P1146" s="1" cm="1">
        <f t="array" ref="P1146">[1]!table_weight[Agility]*(('F+ , F-'!P$2-[1]!tbl_gk[[#This Row],[Agility]])/('F+ , F-'!P$2-'F+ , F-'!P$3))</f>
        <v>3.3933210081673617E-3</v>
      </c>
      <c r="Q1146" s="1" cm="1">
        <f t="array" ref="Q1146">[1]!table_weight[Reactions]*(('F+ , F-'!Q$2-[1]!tbl_gk[[#This Row],[Reactions]])/('F+ , F-'!Q$2-'F+ , F-'!Q$3))</f>
        <v>1.8047470002526586E-3</v>
      </c>
      <c r="R1146" s="1" cm="1">
        <f t="array" ref="R1146">[1]!table_weight[Balance]*(('F+ , F-'!R$2-[1]!tbl_gk[[#This Row],[Balance]])/('F+ , F-'!R$2-'F+ , F-'!R$3))</f>
        <v>2.2972377268522179E-3</v>
      </c>
      <c r="S1146" s="1" cm="1">
        <f t="array" ref="S1146">[1]!table_weight[ShotPower]*(('F+ , F-'!S$2-[1]!tbl_gk[[#This Row],[ShotPower]])/('F+ , F-'!S$2-'F+ , F-'!S$3))</f>
        <v>6.4926873789576834E-3</v>
      </c>
      <c r="T1146" s="1" cm="1">
        <f t="array" ref="T1146">[1]!table_weight[Jumping]*(('F+ , F-'!T$2-[1]!tbl_gk[[#This Row],[Jumping]])/('F+ , F-'!T$2-'F+ , F-'!T$3))</f>
        <v>1.8891625857483504E-3</v>
      </c>
      <c r="U1146" s="1" cm="1">
        <f t="array" ref="U1146">[1]!table_weight[Stamina]*(('F+ , F-'!U$2-[1]!tbl_gk[[#This Row],[Stamina]])/('F+ , F-'!U$2-'F+ , F-'!U$3))</f>
        <v>2.2326466922480501E-2</v>
      </c>
      <c r="V1146" s="1" cm="1">
        <f t="array" ref="V1146">[1]!table_weight[Strength]*(('F+ , F-'!V$2-[1]!tbl_gk[[#This Row],[Strength]])/('F+ , F-'!V$2-'F+ , F-'!V$3))</f>
        <v>2.9282020079099427E-2</v>
      </c>
      <c r="W1146" s="1" cm="1">
        <f t="array" ref="W1146">[1]!table_weight[LongShots]*(('F+ , F-'!W$2-[1]!tbl_gk[[#This Row],[LongShots]])/('F+ , F-'!W$2-'F+ , F-'!W$3))</f>
        <v>9.3494698256990638E-3</v>
      </c>
      <c r="X1146" s="1" cm="1">
        <f t="array" ref="X1146">[1]!table_weight[Aggression]*(('F+ , F-'!X$2-[1]!tbl_gk[[#This Row],[Aggression]])/('F+ , F-'!X$2-'F+ , F-'!X$3))</f>
        <v>1.5211439002129575E-2</v>
      </c>
      <c r="Y1146" s="1" cm="1">
        <f t="array" ref="Y1146">[1]!table_weight[Interceptions]*(('F+ , F-'!Y$2-[1]!tbl_gk[[#This Row],[Interceptions]])/('F+ , F-'!Y$2-'F+ , F-'!Y$3))</f>
        <v>2.2161706253509151E-2</v>
      </c>
      <c r="Z1146" s="1" cm="1">
        <f t="array" ref="Z1146">[1]!table_weight[Positioning]*(('F+ , F-'!Z$2-[1]!tbl_gk[[#This Row],[Positioning]])/('F+ , F-'!Z$2-'F+ , F-'!Z$3))</f>
        <v>2.0704458641787279E-3</v>
      </c>
      <c r="AA1146" s="1" cm="1">
        <f t="array" ref="AA1146">[1]!table_weight[Vision]*(('F+ , F-'!AA$2-[1]!tbl_gk[[#This Row],[Vision]])/('F+ , F-'!AA$2-'F+ , F-'!AA$3))</f>
        <v>3.0524287597606677E-2</v>
      </c>
      <c r="AB1146" s="1" cm="1">
        <f t="array" ref="AB1146">[1]!table_weight[Penalties]*(('F+ , F-'!AB$2-[1]!tbl_gk[[#This Row],[Penalties]])/('F+ , F-'!AB$2-'F+ , F-'!AB$3))</f>
        <v>2.1139426260312223E-3</v>
      </c>
      <c r="AC1146" s="1" cm="1">
        <f t="array" ref="AC1146">[1]!table_weight[Composure]*(('F+ , F-'!AC$2-[1]!tbl_gk[[#This Row],[Composure]])/('F+ , F-'!AC$2-'F+ , F-'!AC$3))</f>
        <v>2.9889143302429992E-3</v>
      </c>
      <c r="AD1146" s="1" cm="1">
        <f t="array" ref="AD1146">[1]!table_weight[Marking]*(('F+ , F-'!AD$2-[1]!tbl_gk[[#This Row],[Marking]])/('F+ , F-'!AD$2-'F+ , F-'!AD$3))</f>
        <v>2.5239721010940977E-2</v>
      </c>
      <c r="AE1146" s="1" cm="1">
        <f t="array" ref="AE1146">[1]!table_weight[StandingTackle]*(('F+ , F-'!AE$2-[1]!tbl_gk[[#This Row],[StandingTackle]])/('F+ , F-'!AE$2-'F+ , F-'!AE$3))</f>
        <v>2.465854322450484E-2</v>
      </c>
      <c r="AF1146" s="1" cm="1">
        <f t="array" ref="AF1146">[1]!table_weight[SlidingTackle]*(('F+ , F-'!AF$2-[1]!tbl_gk[[#This Row],[SlidingTackle]])/('F+ , F-'!AF$2-'F+ , F-'!AF$3))</f>
        <v>1.41973430686543E-2</v>
      </c>
      <c r="AG1146" s="1" cm="1">
        <f t="array" ref="AG1146">[1]!table_weight[GKDiving]*(('F+ , F-'!AG$2-[1]!tbl_gk[[#This Row],[GKDiving]])/('F+ , F-'!AG$2-'F+ , F-'!AG$3))</f>
        <v>3.5870474596896844E-2</v>
      </c>
      <c r="AH1146" s="1" cm="1">
        <f t="array" ref="AH1146">[1]!table_weight[GKHandling]*(('F+ , F-'!AH$2-[1]!tbl_gk[[#This Row],[GKHandling]])/('F+ , F-'!AH$2-'F+ , F-'!AH$3))</f>
        <v>3.7430060448935834E-2</v>
      </c>
      <c r="AI1146" s="1" cm="1">
        <f t="array" ref="AI1146">[1]!table_weight[GKKicking]*(('F+ , F-'!AI$2-[1]!tbl_gk[[#This Row],[GKKicking]])/('F+ , F-'!AI$2-'F+ , F-'!AI$3))</f>
        <v>2.9516276239732256E-2</v>
      </c>
      <c r="AJ1146" s="1" cm="1">
        <f t="array" ref="AJ1146">[1]!table_weight[GKPositioning]*(('F+ , F-'!AJ$2-[1]!tbl_gk[[#This Row],[GKPositioning]])/('F+ , F-'!AJ$2-'F+ , F-'!AJ$3))</f>
        <v>1.3244482928084987E-2</v>
      </c>
      <c r="AK1146" s="1" cm="1">
        <f t="array" ref="AK1146">[1]!table_weight[GKReflexes]*(('F+ , F-'!AK$2-[1]!tbl_gk[[#This Row],[GKReflexes]])/('F+ , F-'!AK$2-'F+ , F-'!AK$3))</f>
        <v>3.2795862488591399E-2</v>
      </c>
    </row>
    <row r="1147" spans="1:37" x14ac:dyDescent="0.55000000000000004">
      <c r="A1147" s="8">
        <f>[1]!tbl_gk[[#This Row],[ID]]</f>
        <v>243810</v>
      </c>
      <c r="B1147" s="2" cm="1">
        <f t="array" ref="B1147">[1]!table_weight[ValueEUR]*(('F+ , F-'!B$2-[1]!tbl_gk[[#This Row],[ValueEUR]])/('F+ , F-'!B$2-'F+ , F-'!B$3))</f>
        <v>2.8273689561890902E-4</v>
      </c>
      <c r="C1147" s="2" cm="1">
        <f t="array" ref="C1147">[1]!table_weight[WageEUR]*(('F+ , F-'!C$2-[1]!tbl_gk[[#This Row],[WageEUR]])/('F+ , F-'!C$2-'F+ , F-'!C$3))</f>
        <v>2.3472561185650898E-4</v>
      </c>
      <c r="D1147" s="2" cm="1">
        <f t="array" ref="D1147">[1]!table_weight[Crossing]*(('F+ , F-'!D$2-[1]!tbl_gk[[#This Row],[Crossing]])/('F+ , F-'!D$2-'F+ , F-'!D$3))</f>
        <v>3.4746129089074922E-2</v>
      </c>
      <c r="E1147" s="2" cm="1">
        <f t="array" ref="E1147">[1]!table_weight[Finishing]*(('F+ , F-'!E$2-[1]!tbl_gk[[#This Row],[Finishing]])/('F+ , F-'!E$2-'F+ , F-'!E$3))</f>
        <v>1.7968512321265388E-2</v>
      </c>
      <c r="F1147" s="2" cm="1">
        <f t="array" ref="F1147">[1]!table_weight[HeadingAccuracy]*(('F+ , F-'!F$2-[1]!tbl_gk[[#This Row],[HeadingAccuracy]])/('F+ , F-'!F$2-'F+ , F-'!F$3))</f>
        <v>1.1274360672166649E-2</v>
      </c>
      <c r="G1147" s="2" cm="1">
        <f t="array" ref="G1147">[1]!table_weight[ShortPassing]*(('F+ , F-'!G$2-[1]!tbl_gk[[#This Row],[ShortPassing]])/('F+ , F-'!G$2-'F+ , F-'!G$3))</f>
        <v>5.484728289258417E-2</v>
      </c>
      <c r="H1147" s="2" cm="1">
        <f t="array" ref="H1147">[1]!table_weight[Volleys]*(('F+ , F-'!H$2-[1]!tbl_gk[[#This Row],[Volleys]])/('F+ , F-'!H$2-'F+ , F-'!H$3))</f>
        <v>2.4305234057750281E-3</v>
      </c>
      <c r="I1147" s="2" cm="1">
        <f t="array" ref="I1147">[1]!table_weight[Dribbling]*(('F+ , F-'!I$2-[1]!tbl_gk[[#This Row],[Dribbling]])/('F+ , F-'!I$2-'F+ , F-'!I$3))</f>
        <v>2.0535442652874894E-2</v>
      </c>
      <c r="J1147" s="2" cm="1">
        <f t="array" ref="J1147">[1]!table_weight[Curve]*(('F+ , F-'!J$2-[1]!tbl_gk[[#This Row],[Curve]])/('F+ , F-'!J$2-'F+ , F-'!J$3))</f>
        <v>9.6339113680153961E-3</v>
      </c>
      <c r="K1147" s="2" cm="1">
        <f t="array" ref="K1147">[1]!table_weight[FKAccuracy]*(('F+ , F-'!K$2-[1]!tbl_gk[[#This Row],[FKAccuracy]])/('F+ , F-'!K$2-'F+ , F-'!K$3))</f>
        <v>9.4310921813203358E-3</v>
      </c>
      <c r="L1147" s="2" cm="1">
        <f t="array" ref="L1147">[1]!table_weight[LongPassing]*(('F+ , F-'!L$2-[1]!tbl_gk[[#This Row],[LongPassing]])/('F+ , F-'!L$2-'F+ , F-'!L$3))</f>
        <v>2.7612629103865718E-2</v>
      </c>
      <c r="M1147" s="2" cm="1">
        <f t="array" ref="M1147">[1]!table_weight[BallControl]*(('F+ , F-'!M$2-[1]!tbl_gk[[#This Row],[BallControl]])/('F+ , F-'!M$2-'F+ , F-'!M$3))</f>
        <v>1.5211439002129552E-2</v>
      </c>
      <c r="N1147" s="2" cm="1">
        <f t="array" ref="N1147">[1]!table_weight[Acceleration]*(('F+ , F-'!N$2-[1]!tbl_gk[[#This Row],[Acceleration]])/('F+ , F-'!N$2-'F+ , F-'!N$3))</f>
        <v>7.2155908301866443E-3</v>
      </c>
      <c r="O1147" s="2" cm="1">
        <f t="array" ref="O1147">[1]!table_weight[SprintSpeed]*(('F+ , F-'!O$2-[1]!tbl_gk[[#This Row],[SprintSpeed]])/('F+ , F-'!O$2-'F+ , F-'!O$3))</f>
        <v>1.0400973532096125E-2</v>
      </c>
      <c r="P1147" s="2" cm="1">
        <f t="array" ref="P1147">[1]!table_weight[Agility]*(('F+ , F-'!P$2-[1]!tbl_gk[[#This Row],[Agility]])/('F+ , F-'!P$2-'F+ , F-'!P$3))</f>
        <v>3.6273431466616623E-3</v>
      </c>
      <c r="Q1147" s="2" cm="1">
        <f t="array" ref="Q1147">[1]!table_weight[Reactions]*(('F+ , F-'!Q$2-[1]!tbl_gk[[#This Row],[Reactions]])/('F+ , F-'!Q$2-'F+ , F-'!Q$3))</f>
        <v>1.7531828002454398E-3</v>
      </c>
      <c r="R1147" s="2" cm="1">
        <f t="array" ref="R1147">[1]!table_weight[Balance]*(('F+ , F-'!R$2-[1]!tbl_gk[[#This Row],[Balance]])/('F+ , F-'!R$2-'F+ , F-'!R$3))</f>
        <v>1.4280126410162438E-3</v>
      </c>
      <c r="S1147" s="2" cm="1">
        <f t="array" ref="S1147">[1]!table_weight[ShotPower]*(('F+ , F-'!S$2-[1]!tbl_gk[[#This Row],[ShotPower]])/('F+ , F-'!S$2-'F+ , F-'!S$3))</f>
        <v>7.5315173595909123E-3</v>
      </c>
      <c r="T1147" s="2" cm="1">
        <f t="array" ref="T1147">[1]!table_weight[Jumping]*(('F+ , F-'!T$2-[1]!tbl_gk[[#This Row],[Jumping]])/('F+ , F-'!T$2-'F+ , F-'!T$3))</f>
        <v>2.3185177188729754E-3</v>
      </c>
      <c r="U1147" s="2" cm="1">
        <f t="array" ref="U1147">[1]!table_weight[Stamina]*(('F+ , F-'!U$2-[1]!tbl_gk[[#This Row],[Stamina]])/('F+ , F-'!U$2-'F+ , F-'!U$3))</f>
        <v>1.288065399373875E-2</v>
      </c>
      <c r="V1147" s="2" cm="1">
        <f t="array" ref="V1147">[1]!table_weight[Strength]*(('F+ , F-'!V$2-[1]!tbl_gk[[#This Row],[Strength]])/('F+ , F-'!V$2-'F+ , F-'!V$3))</f>
        <v>3.5493357671635667E-2</v>
      </c>
      <c r="W1147" s="2" cm="1">
        <f t="array" ref="W1147">[1]!table_weight[LongShots]*(('F+ , F-'!W$2-[1]!tbl_gk[[#This Row],[LongShots]])/('F+ , F-'!W$2-'F+ , F-'!W$3))</f>
        <v>1.0128592311173986E-2</v>
      </c>
      <c r="X1147" s="2" cm="1">
        <f t="array" ref="X1147">[1]!table_weight[Aggression]*(('F+ , F-'!X$2-[1]!tbl_gk[[#This Row],[Aggression]])/('F+ , F-'!X$2-'F+ , F-'!X$3))</f>
        <v>1.7645269242470306E-2</v>
      </c>
      <c r="Y1147" s="2" cm="1">
        <f t="array" ref="Y1147">[1]!table_weight[Interceptions]*(('F+ , F-'!Y$2-[1]!tbl_gk[[#This Row],[Interceptions]])/('F+ , F-'!Y$2-'F+ , F-'!Y$3))</f>
        <v>2.2161706253509151E-2</v>
      </c>
      <c r="Z1147" s="2" cm="1">
        <f t="array" ref="Z1147">[1]!table_weight[Positioning]*(('F+ , F-'!Z$2-[1]!tbl_gk[[#This Row],[Positioning]])/('F+ , F-'!Z$2-'F+ , F-'!Z$3))</f>
        <v>2.0704458641787279E-3</v>
      </c>
      <c r="AA1147" s="2" cm="1">
        <f t="array" ref="AA1147">[1]!table_weight[Vision]*(('F+ , F-'!AA$2-[1]!tbl_gk[[#This Row],[Vision]])/('F+ , F-'!AA$2-'F+ , F-'!AA$3))</f>
        <v>2.200588175641412E-2</v>
      </c>
      <c r="AB1147" s="2" cm="1">
        <f t="array" ref="AB1147">[1]!table_weight[Penalties]*(('F+ , F-'!AB$2-[1]!tbl_gk[[#This Row],[Penalties]])/('F+ , F-'!AB$2-'F+ , F-'!AB$3))</f>
        <v>2.2313838830329571E-3</v>
      </c>
      <c r="AC1147" s="2" cm="1">
        <f t="array" ref="AC1147">[1]!table_weight[Composure]*(('F+ , F-'!AC$2-[1]!tbl_gk[[#This Row],[Composure]])/('F+ , F-'!AC$2-'F+ , F-'!AC$3))</f>
        <v>1.3343367545727675E-3</v>
      </c>
      <c r="AD1147" s="2" cm="1">
        <f t="array" ref="AD1147">[1]!table_weight[Marking]*(('F+ , F-'!AD$2-[1]!tbl_gk[[#This Row],[Marking]])/('F+ , F-'!AD$2-'F+ , F-'!AD$3))</f>
        <v>1.5774825631838112E-2</v>
      </c>
      <c r="AE1147" s="2" cm="1">
        <f t="array" ref="AE1147">[1]!table_weight[StandingTackle]*(('F+ , F-'!AE$2-[1]!tbl_gk[[#This Row],[StandingTackle]])/('F+ , F-'!AE$2-'F+ , F-'!AE$3))</f>
        <v>2.465854322450484E-2</v>
      </c>
      <c r="AF1147" s="2" cm="1">
        <f t="array" ref="AF1147">[1]!table_weight[SlidingTackle]*(('F+ , F-'!AF$2-[1]!tbl_gk[[#This Row],[SlidingTackle]])/('F+ , F-'!AF$2-'F+ , F-'!AF$3))</f>
        <v>9.7139715732897855E-3</v>
      </c>
      <c r="AG1147" s="2" cm="1">
        <f t="array" ref="AG1147">[1]!table_weight[GKDiving]*(('F+ , F-'!AG$2-[1]!tbl_gk[[#This Row],[GKDiving]])/('F+ , F-'!AG$2-'F+ , F-'!AG$3))</f>
        <v>4.4411063786634182E-2</v>
      </c>
      <c r="AH1147" s="2" cm="1">
        <f t="array" ref="AH1147">[1]!table_weight[GKHandling]*(('F+ , F-'!AH$2-[1]!tbl_gk[[#This Row],[GKHandling]])/('F+ , F-'!AH$2-'F+ , F-'!AH$3))</f>
        <v>4.8124363434346076E-2</v>
      </c>
      <c r="AI1147" s="2" cm="1">
        <f t="array" ref="AI1147">[1]!table_weight[GKKicking]*(('F+ , F-'!AI$2-[1]!tbl_gk[[#This Row],[GKKicking]])/('F+ , F-'!AI$2-'F+ , F-'!AI$3))</f>
        <v>3.3988439306358358E-2</v>
      </c>
      <c r="AJ1147" s="2" cm="1">
        <f t="array" ref="AJ1147">[1]!table_weight[GKPositioning]*(('F+ , F-'!AJ$2-[1]!tbl_gk[[#This Row],[GKPositioning]])/('F+ , F-'!AJ$2-'F+ , F-'!AJ$3))</f>
        <v>1.9551379560506409E-2</v>
      </c>
      <c r="AK1147" s="2" cm="1">
        <f t="array" ref="AK1147">[1]!table_weight[GKReflexes]*(('F+ , F-'!AK$2-[1]!tbl_gk[[#This Row],[GKReflexes]])/('F+ , F-'!AK$2-'F+ , F-'!AK$3))</f>
        <v>4.7371801372409796E-2</v>
      </c>
    </row>
    <row r="1148" spans="1:37" x14ac:dyDescent="0.55000000000000004">
      <c r="A1148" s="7">
        <f>[1]!tbl_gk[[#This Row],[ID]]</f>
        <v>243830</v>
      </c>
      <c r="B1148" s="1" cm="1">
        <f t="array" ref="B1148">[1]!table_weight[ValueEUR]*(('F+ , F-'!B$2-[1]!tbl_gk[[#This Row],[ValueEUR]])/('F+ , F-'!B$2-'F+ , F-'!B$3))</f>
        <v>6.1455148381795615E-4</v>
      </c>
      <c r="C1148" s="1" cm="1">
        <f t="array" ref="C1148">[1]!table_weight[WageEUR]*(('F+ , F-'!C$2-[1]!tbl_gk[[#This Row],[WageEUR]])/('F+ , F-'!C$2-'F+ , F-'!C$3))</f>
        <v>1.6430792829955629E-3</v>
      </c>
      <c r="D1148" s="1" cm="1">
        <f t="array" ref="D1148">[1]!table_weight[Crossing]*(('F+ , F-'!D$2-[1]!tbl_gk[[#This Row],[Crossing]])/('F+ , F-'!D$2-'F+ , F-'!D$3))</f>
        <v>3.2504443341392672E-2</v>
      </c>
      <c r="E1148" s="1" cm="1">
        <f t="array" ref="E1148">[1]!table_weight[Finishing]*(('F+ , F-'!E$2-[1]!tbl_gk[[#This Row],[Finishing]])/('F+ , F-'!E$2-'F+ , F-'!E$3))</f>
        <v>1.6970261636750646E-2</v>
      </c>
      <c r="F1148" s="1" cm="1">
        <f t="array" ref="F1148">[1]!table_weight[HeadingAccuracy]*(('F+ , F-'!F$2-[1]!tbl_gk[[#This Row],[HeadingAccuracy]])/('F+ , F-'!F$2-'F+ , F-'!F$3))</f>
        <v>1.08567917583827E-2</v>
      </c>
      <c r="G1148" s="1" cm="1">
        <f t="array" ref="G1148">[1]!table_weight[ShortPassing]*(('F+ , F-'!G$2-[1]!tbl_gk[[#This Row],[ShortPassing]])/('F+ , F-'!G$2-'F+ , F-'!G$3))</f>
        <v>6.4691667001509537E-2</v>
      </c>
      <c r="H1148" s="1" cm="1">
        <f t="array" ref="H1148">[1]!table_weight[Volleys]*(('F+ , F-'!H$2-[1]!tbl_gk[[#This Row],[Volleys]])/('F+ , F-'!H$2-'F+ , F-'!H$3))</f>
        <v>2.0833057763785961E-3</v>
      </c>
      <c r="I1148" s="1" cm="1">
        <f t="array" ref="I1148">[1]!table_weight[Dribbling]*(('F+ , F-'!I$2-[1]!tbl_gk[[#This Row],[Dribbling]])/('F+ , F-'!I$2-'F+ , F-'!I$3))</f>
        <v>2.4446955539136776E-2</v>
      </c>
      <c r="J1148" s="1" cm="1">
        <f t="array" ref="J1148">[1]!table_weight[Curve]*(('F+ , F-'!J$2-[1]!tbl_gk[[#This Row],[Curve]])/('F+ , F-'!J$2-'F+ , F-'!J$3))</f>
        <v>9.1268634012777444E-3</v>
      </c>
      <c r="K1148" s="1" cm="1">
        <f t="array" ref="K1148">[1]!table_weight[FKAccuracy]*(('F+ , F-'!K$2-[1]!tbl_gk[[#This Row],[FKAccuracy]])/('F+ , F-'!K$2-'F+ , F-'!K$3))</f>
        <v>8.9747490112564478E-3</v>
      </c>
      <c r="L1148" s="1" cm="1">
        <f t="array" ref="L1148">[1]!table_weight[LongPassing]*(('F+ , F-'!L$2-[1]!tbl_gk[[#This Row],[LongPassing]])/('F+ , F-'!L$2-'F+ , F-'!L$3))</f>
        <v>2.5988356803638323E-2</v>
      </c>
      <c r="M1148" s="1" cm="1">
        <f t="array" ref="M1148">[1]!table_weight[BallControl]*(('F+ , F-'!M$2-[1]!tbl_gk[[#This Row],[BallControl]])/('F+ , F-'!M$2-'F+ , F-'!M$3))</f>
        <v>1.5211439002129552E-2</v>
      </c>
      <c r="N1148" s="1" cm="1">
        <f t="array" ref="N1148">[1]!table_weight[Acceleration]*(('F+ , F-'!N$2-[1]!tbl_gk[[#This Row],[Acceleration]])/('F+ , F-'!N$2-'F+ , F-'!N$3))</f>
        <v>6.0881547629699816E-3</v>
      </c>
      <c r="O1148" s="1" cm="1">
        <f t="array" ref="O1148">[1]!table_weight[SprintSpeed]*(('F+ , F-'!O$2-[1]!tbl_gk[[#This Row],[SprintSpeed]])/('F+ , F-'!O$2-'F+ , F-'!O$3))</f>
        <v>9.2765439610587065E-3</v>
      </c>
      <c r="P1148" s="1" cm="1">
        <f t="array" ref="P1148">[1]!table_weight[Agility]*(('F+ , F-'!P$2-[1]!tbl_gk[[#This Row],[Agility]])/('F+ , F-'!P$2-'F+ , F-'!P$3))</f>
        <v>3.3933210081673617E-3</v>
      </c>
      <c r="Q1148" s="1" cm="1">
        <f t="array" ref="Q1148">[1]!table_weight[Reactions]*(('F+ , F-'!Q$2-[1]!tbl_gk[[#This Row],[Reactions]])/('F+ , F-'!Q$2-'F+ , F-'!Q$3))</f>
        <v>1.3406692001876892E-3</v>
      </c>
      <c r="R1148" s="1" cm="1">
        <f t="array" ref="R1148">[1]!table_weight[Balance]*(('F+ , F-'!R$2-[1]!tbl_gk[[#This Row],[Balance]])/('F+ , F-'!R$2-'F+ , F-'!R$3))</f>
        <v>2.4214127391145E-3</v>
      </c>
      <c r="S1148" s="1" cm="1">
        <f t="array" ref="S1148">[1]!table_weight[ShotPower]*(('F+ , F-'!S$2-[1]!tbl_gk[[#This Row],[ShotPower]])/('F+ , F-'!S$2-'F+ , F-'!S$3))</f>
        <v>5.1941499031661464E-3</v>
      </c>
      <c r="T1148" s="1" cm="1">
        <f t="array" ref="T1148">[1]!table_weight[Jumping]*(('F+ , F-'!T$2-[1]!tbl_gk[[#This Row],[Jumping]])/('F+ , F-'!T$2-'F+ , F-'!T$3))</f>
        <v>3.9500672247465502E-3</v>
      </c>
      <c r="U1148" s="1" cm="1">
        <f t="array" ref="U1148">[1]!table_weight[Stamina]*(('F+ , F-'!U$2-[1]!tbl_gk[[#This Row],[Stamina]])/('F+ , F-'!U$2-'F+ , F-'!U$3))</f>
        <v>2.1467756656231247E-2</v>
      </c>
      <c r="V1148" s="1" cm="1">
        <f t="array" ref="V1148">[1]!table_weight[Strength]*(('F+ , F-'!V$2-[1]!tbl_gk[[#This Row],[Strength]])/('F+ , F-'!V$2-'F+ , F-'!V$3))</f>
        <v>1.0648007301490701E-2</v>
      </c>
      <c r="W1148" s="1" cm="1">
        <f t="array" ref="W1148">[1]!table_weight[LongShots]*(('F+ , F-'!W$2-[1]!tbl_gk[[#This Row],[LongShots]])/('F+ , F-'!W$2-'F+ , F-'!W$3))</f>
        <v>9.6091773208573719E-3</v>
      </c>
      <c r="X1148" s="1" cm="1">
        <f t="array" ref="X1148">[1]!table_weight[Aggression]*(('F+ , F-'!X$2-[1]!tbl_gk[[#This Row],[Aggression]])/('F+ , F-'!X$2-'F+ , F-'!X$3))</f>
        <v>1.2169151201703659E-2</v>
      </c>
      <c r="Y1148" s="1" cm="1">
        <f t="array" ref="Y1148">[1]!table_weight[Interceptions]*(('F+ , F-'!Y$2-[1]!tbl_gk[[#This Row],[Interceptions]])/('F+ , F-'!Y$2-'F+ , F-'!Y$3))</f>
        <v>2.3546812894353474E-2</v>
      </c>
      <c r="Z1148" s="1" cm="1">
        <f t="array" ref="Z1148">[1]!table_weight[Positioning]*(('F+ , F-'!Z$2-[1]!tbl_gk[[#This Row],[Positioning]])/('F+ , F-'!Z$2-'F+ , F-'!Z$3))</f>
        <v>1.4788899029848058E-3</v>
      </c>
      <c r="AA1148" s="1" cm="1">
        <f t="array" ref="AA1148">[1]!table_weight[Vision]*(('F+ , F-'!AA$2-[1]!tbl_gk[[#This Row],[Vision]])/('F+ , F-'!AA$2-'F+ , F-'!AA$3))</f>
        <v>1.8456545989250551E-2</v>
      </c>
      <c r="AB1148" s="1" cm="1">
        <f t="array" ref="AB1148">[1]!table_weight[Penalties]*(('F+ , F-'!AB$2-[1]!tbl_gk[[#This Row],[Penalties]])/('F+ , F-'!AB$2-'F+ , F-'!AB$3))</f>
        <v>2.2705309687002014E-3</v>
      </c>
      <c r="AC1148" s="1" cm="1">
        <f t="array" ref="AC1148">[1]!table_weight[Composure]*(('F+ , F-'!AC$2-[1]!tbl_gk[[#This Row],[Composure]])/('F+ , F-'!AC$2-'F+ , F-'!AC$3))</f>
        <v>2.5085530985968032E-3</v>
      </c>
      <c r="AD1148" s="1" cm="1">
        <f t="array" ref="AD1148">[1]!table_weight[Marking]*(('F+ , F-'!AD$2-[1]!tbl_gk[[#This Row],[Marking]])/('F+ , F-'!AD$2-'F+ , F-'!AD$3))</f>
        <v>2.366223844775717E-2</v>
      </c>
      <c r="AE1148" s="1" cm="1">
        <f t="array" ref="AE1148">[1]!table_weight[StandingTackle]*(('F+ , F-'!AE$2-[1]!tbl_gk[[#This Row],[StandingTackle]])/('F+ , F-'!AE$2-'F+ , F-'!AE$3))</f>
        <v>2.6900228972187096E-2</v>
      </c>
      <c r="AF1148" s="1" cm="1">
        <f t="array" ref="AF1148">[1]!table_weight[SlidingTackle]*(('F+ , F-'!AF$2-[1]!tbl_gk[[#This Row],[SlidingTackle]])/('F+ , F-'!AF$2-'F+ , F-'!AF$3))</f>
        <v>8.2195144081682794E-3</v>
      </c>
      <c r="AG1148" s="1" cm="1">
        <f t="array" ref="AG1148">[1]!table_weight[GKDiving]*(('F+ , F-'!AG$2-[1]!tbl_gk[[#This Row],[GKDiving]])/('F+ , F-'!AG$2-'F+ , F-'!AG$3))</f>
        <v>2.9038003245106969E-2</v>
      </c>
      <c r="AH1148" s="1" cm="1">
        <f t="array" ref="AH1148">[1]!table_weight[GKHandling]*(('F+ , F-'!AH$2-[1]!tbl_gk[[#This Row],[GKHandling]])/('F+ , F-'!AH$2-'F+ , F-'!AH$3))</f>
        <v>3.7430060448935834E-2</v>
      </c>
      <c r="AI1148" s="1" cm="1">
        <f t="array" ref="AI1148">[1]!table_weight[GKKicking]*(('F+ , F-'!AI$2-[1]!tbl_gk[[#This Row],[GKKicking]])/('F+ , F-'!AI$2-'F+ , F-'!AI$3))</f>
        <v>2.414968055978094E-2</v>
      </c>
      <c r="AJ1148" s="1" cm="1">
        <f t="array" ref="AJ1148">[1]!table_weight[GKPositioning]*(('F+ , F-'!AJ$2-[1]!tbl_gk[[#This Row],[GKPositioning]])/('F+ , F-'!AJ$2-'F+ , F-'!AJ$3))</f>
        <v>1.5136551917811415E-2</v>
      </c>
      <c r="AK1148" s="1" cm="1">
        <f t="array" ref="AK1148">[1]!table_weight[GKReflexes]*(('F+ , F-'!AK$2-[1]!tbl_gk[[#This Row],[GKReflexes]])/('F+ , F-'!AK$2-'F+ , F-'!AK$3))</f>
        <v>2.9151877767636801E-2</v>
      </c>
    </row>
    <row r="1149" spans="1:37" x14ac:dyDescent="0.55000000000000004">
      <c r="A1149" s="8">
        <f>[1]!tbl_gk[[#This Row],[ID]]</f>
        <v>243917</v>
      </c>
      <c r="B1149" s="2" cm="1">
        <f t="array" ref="B1149">[1]!table_weight[ValueEUR]*(('F+ , F-'!B$2-[1]!tbl_gk[[#This Row],[ValueEUR]])/('F+ , F-'!B$2-'F+ , F-'!B$3))</f>
        <v>2.8273689561890902E-4</v>
      </c>
      <c r="C1149" s="2" cm="1">
        <f t="array" ref="C1149">[1]!table_weight[WageEUR]*(('F+ , F-'!C$2-[1]!tbl_gk[[#This Row],[WageEUR]])/('F+ , F-'!C$2-'F+ , F-'!C$3))</f>
        <v>5.4769309433185425E-5</v>
      </c>
      <c r="D1149" s="2" cm="1">
        <f t="array" ref="D1149">[1]!table_weight[Crossing]*(('F+ , F-'!D$2-[1]!tbl_gk[[#This Row],[Crossing]])/('F+ , F-'!D$2-'F+ , F-'!D$3))</f>
        <v>3.9229500584439428E-2</v>
      </c>
      <c r="E1149" s="2" cm="1">
        <f t="array" ref="E1149">[1]!table_weight[Finishing]*(('F+ , F-'!E$2-[1]!tbl_gk[[#This Row],[Finishing]])/('F+ , F-'!E$2-'F+ , F-'!E$3))</f>
        <v>2.1961515059324362E-2</v>
      </c>
      <c r="F1149" s="2" cm="1">
        <f t="array" ref="F1149">[1]!table_weight[HeadingAccuracy]*(('F+ , F-'!F$2-[1]!tbl_gk[[#This Row],[HeadingAccuracy]])/('F+ , F-'!F$2-'F+ , F-'!F$3))</f>
        <v>1.210949849973455E-2</v>
      </c>
      <c r="G1149" s="2" cm="1">
        <f t="array" ref="G1149">[1]!table_weight[ShortPassing]*(('F+ , F-'!G$2-[1]!tbl_gk[[#This Row],[ShortPassing]])/('F+ , F-'!G$2-'F+ , F-'!G$3))</f>
        <v>5.7659964066562854E-2</v>
      </c>
      <c r="H1149" s="2" cm="1">
        <f t="array" ref="H1149">[1]!table_weight[Volleys]*(('F+ , F-'!H$2-[1]!tbl_gk[[#This Row],[Volleys]])/('F+ , F-'!H$2-'F+ , F-'!H$3))</f>
        <v>2.4305234057750281E-3</v>
      </c>
      <c r="I1149" s="2" cm="1">
        <f t="array" ref="I1149">[1]!table_weight[Dribbling]*(('F+ , F-'!I$2-[1]!tbl_gk[[#This Row],[Dribbling]])/('F+ , F-'!I$2-'F+ , F-'!I$3))</f>
        <v>1.6623929766613008E-2</v>
      </c>
      <c r="J1149" s="2" cm="1">
        <f t="array" ref="J1149">[1]!table_weight[Curve]*(('F+ , F-'!J$2-[1]!tbl_gk[[#This Row],[Curve]])/('F+ , F-'!J$2-'F+ , F-'!J$3))</f>
        <v>1.0140959334753048E-2</v>
      </c>
      <c r="K1149" s="2" cm="1">
        <f t="array" ref="K1149">[1]!table_weight[FKAccuracy]*(('F+ , F-'!K$2-[1]!tbl_gk[[#This Row],[FKAccuracy]])/('F+ , F-'!K$2-'F+ , F-'!K$3))</f>
        <v>9.7353209613629272E-3</v>
      </c>
      <c r="L1149" s="2" cm="1">
        <f t="array" ref="L1149">[1]!table_weight[LongPassing]*(('F+ , F-'!L$2-[1]!tbl_gk[[#This Row],[LongPassing]])/('F+ , F-'!L$2-'F+ , F-'!L$3))</f>
        <v>2.3822660403335128E-2</v>
      </c>
      <c r="M1149" s="2" cm="1">
        <f t="array" ref="M1149">[1]!table_weight[BallControl]*(('F+ , F-'!M$2-[1]!tbl_gk[[#This Row],[BallControl]])/('F+ , F-'!M$2-'F+ , F-'!M$3))</f>
        <v>1.4776826459211564E-2</v>
      </c>
      <c r="N1149" s="2" cm="1">
        <f t="array" ref="N1149">[1]!table_weight[Acceleration]*(('F+ , F-'!N$2-[1]!tbl_gk[[#This Row],[Acceleration]])/('F+ , F-'!N$2-'F+ , F-'!N$3))</f>
        <v>8.5685141108466402E-3</v>
      </c>
      <c r="O1149" s="2" cm="1">
        <f t="array" ref="O1149">[1]!table_weight[SprintSpeed]*(('F+ , F-'!O$2-[1]!tbl_gk[[#This Row],[SprintSpeed]])/('F+ , F-'!O$2-'F+ , F-'!O$3))</f>
        <v>8.4332217827806418E-3</v>
      </c>
      <c r="P1149" s="2" cm="1">
        <f t="array" ref="P1149">[1]!table_weight[Agility]*(('F+ , F-'!P$2-[1]!tbl_gk[[#This Row],[Agility]])/('F+ , F-'!P$2-'F+ , F-'!P$3))</f>
        <v>3.5103320774145116E-3</v>
      </c>
      <c r="Q1149" s="2" cm="1">
        <f t="array" ref="Q1149">[1]!table_weight[Reactions]*(('F+ , F-'!Q$2-[1]!tbl_gk[[#This Row],[Reactions]])/('F+ , F-'!Q$2-'F+ , F-'!Q$3))</f>
        <v>1.7016186002382209E-3</v>
      </c>
      <c r="R1149" s="2" cm="1">
        <f t="array" ref="R1149">[1]!table_weight[Balance]*(('F+ , F-'!R$2-[1]!tbl_gk[[#This Row],[Balance]])/('F+ , F-'!R$2-'F+ , F-'!R$3))</f>
        <v>2.1109752084587947E-3</v>
      </c>
      <c r="S1149" s="2" cm="1">
        <f t="array" ref="S1149">[1]!table_weight[ShotPower]*(('F+ , F-'!S$2-[1]!tbl_gk[[#This Row],[ShotPower]])/('F+ , F-'!S$2-'F+ , F-'!S$3))</f>
        <v>6.7523948741159906E-3</v>
      </c>
      <c r="T1149" s="2" cm="1">
        <f t="array" ref="T1149">[1]!table_weight[Jumping]*(('F+ , F-'!T$2-[1]!tbl_gk[[#This Row],[Jumping]])/('F+ , F-'!T$2-'F+ , F-'!T$3))</f>
        <v>4.0359382513714759E-3</v>
      </c>
      <c r="U1149" s="2" cm="1">
        <f t="array" ref="U1149">[1]!table_weight[Stamina]*(('F+ , F-'!U$2-[1]!tbl_gk[[#This Row],[Stamina]])/('F+ , F-'!U$2-'F+ , F-'!U$3))</f>
        <v>1.5456784792486501E-2</v>
      </c>
      <c r="V1149" s="2" cm="1">
        <f t="array" ref="V1149">[1]!table_weight[Strength]*(('F+ , F-'!V$2-[1]!tbl_gk[[#This Row],[Strength]])/('F+ , F-'!V$2-'F+ , F-'!V$3))</f>
        <v>2.3070682486563184E-2</v>
      </c>
      <c r="W1149" s="2" cm="1">
        <f t="array" ref="W1149">[1]!table_weight[LongShots]*(('F+ , F-'!W$2-[1]!tbl_gk[[#This Row],[LongShots]])/('F+ , F-'!W$2-'F+ , F-'!W$3))</f>
        <v>1.0388299806332293E-2</v>
      </c>
      <c r="X1149" s="2" cm="1">
        <f t="array" ref="X1149">[1]!table_weight[Aggression]*(('F+ , F-'!X$2-[1]!tbl_gk[[#This Row],[Aggression]])/('F+ , F-'!X$2-'F+ , F-'!X$3))</f>
        <v>1.1560693641618476E-2</v>
      </c>
      <c r="Y1149" s="2" cm="1">
        <f t="array" ref="Y1149">[1]!table_weight[Interceptions]*(('F+ , F-'!Y$2-[1]!tbl_gk[[#This Row],[Interceptions]])/('F+ , F-'!Y$2-'F+ , F-'!Y$3))</f>
        <v>1.7313833010554024E-2</v>
      </c>
      <c r="Z1149" s="2" cm="1">
        <f t="array" ref="Z1149">[1]!table_weight[Positioning]*(('F+ , F-'!Z$2-[1]!tbl_gk[[#This Row],[Positioning]])/('F+ , F-'!Z$2-'F+ , F-'!Z$3))</f>
        <v>1.7746678835817667E-3</v>
      </c>
      <c r="AA1149" s="2" cm="1">
        <f t="array" ref="AA1149">[1]!table_weight[Vision]*(('F+ , F-'!AA$2-[1]!tbl_gk[[#This Row],[Vision]])/('F+ , F-'!AA$2-'F+ , F-'!AA$3))</f>
        <v>3.0524287597606677E-2</v>
      </c>
      <c r="AB1149" s="2" cm="1">
        <f t="array" ref="AB1149">[1]!table_weight[Penalties]*(('F+ , F-'!AB$2-[1]!tbl_gk[[#This Row],[Penalties]])/('F+ , F-'!AB$2-'F+ , F-'!AB$3))</f>
        <v>2.2313838830329571E-3</v>
      </c>
      <c r="AC1149" s="2" cm="1">
        <f t="array" ref="AC1149">[1]!table_weight[Composure]*(('F+ , F-'!AC$2-[1]!tbl_gk[[#This Row],[Composure]])/('F+ , F-'!AC$2-'F+ , F-'!AC$3))</f>
        <v>1.6012041054873211E-3</v>
      </c>
      <c r="AD1149" s="2" cm="1">
        <f t="array" ref="AD1149">[1]!table_weight[Marking]*(('F+ , F-'!AD$2-[1]!tbl_gk[[#This Row],[Marking]])/('F+ , F-'!AD$2-'F+ , F-'!AD$3))</f>
        <v>1.5774825631838112E-2</v>
      </c>
      <c r="AE1149" s="2" cm="1">
        <f t="array" ref="AE1149">[1]!table_weight[StandingTackle]*(('F+ , F-'!AE$2-[1]!tbl_gk[[#This Row],[StandingTackle]])/('F+ , F-'!AE$2-'F+ , F-'!AE$3))</f>
        <v>3.362528621523387E-2</v>
      </c>
      <c r="AF1149" s="2" cm="1">
        <f t="array" ref="AF1149">[1]!table_weight[SlidingTackle]*(('F+ , F-'!AF$2-[1]!tbl_gk[[#This Row],[SlidingTackle]])/('F+ , F-'!AF$2-'F+ , F-'!AF$3))</f>
        <v>1.120842873841129E-2</v>
      </c>
      <c r="AG1149" s="2" cm="1">
        <f t="array" ref="AG1149">[1]!table_weight[GKDiving]*(('F+ , F-'!AG$2-[1]!tbl_gk[[#This Row],[GKDiving]])/('F+ , F-'!AG$2-'F+ , F-'!AG$3))</f>
        <v>3.9286710272791778E-2</v>
      </c>
      <c r="AH1149" s="2" cm="1">
        <f t="array" ref="AH1149">[1]!table_weight[GKHandling]*(('F+ , F-'!AH$2-[1]!tbl_gk[[#This Row],[GKHandling]])/('F+ , F-'!AH$2-'F+ , F-'!AH$3))</f>
        <v>4.6341979603444362E-2</v>
      </c>
      <c r="AI1149" s="2" cm="1">
        <f t="array" ref="AI1149">[1]!table_weight[GKKicking]*(('F+ , F-'!AI$2-[1]!tbl_gk[[#This Row],[GKKicking]])/('F+ , F-'!AI$2-'F+ , F-'!AI$3))</f>
        <v>3.0410708853057477E-2</v>
      </c>
      <c r="AJ1149" s="2" cm="1">
        <f t="array" ref="AJ1149">[1]!table_weight[GKPositioning]*(('F+ , F-'!AJ$2-[1]!tbl_gk[[#This Row],[GKPositioning]])/('F+ , F-'!AJ$2-'F+ , F-'!AJ$3))</f>
        <v>1.9551379560506409E-2</v>
      </c>
      <c r="AK1149" s="2" cm="1">
        <f t="array" ref="AK1149">[1]!table_weight[GKReflexes]*(('F+ , F-'!AK$2-[1]!tbl_gk[[#This Row],[GKReflexes]])/('F+ , F-'!AK$2-'F+ , F-'!AK$3))</f>
        <v>3.8261839570023298E-2</v>
      </c>
    </row>
    <row r="1150" spans="1:37" x14ac:dyDescent="0.55000000000000004">
      <c r="A1150" s="7">
        <f>[1]!tbl_gk[[#This Row],[ID]]</f>
        <v>243925</v>
      </c>
      <c r="B1150" s="1" cm="1">
        <f t="array" ref="B1150">[1]!table_weight[ValueEUR]*(('F+ , F-'!B$2-[1]!tbl_gk[[#This Row],[ValueEUR]])/('F+ , F-'!B$2-'F+ , F-'!B$3))</f>
        <v>3.0588675060954019E-4</v>
      </c>
      <c r="C1150" s="1" cm="1">
        <f t="array" ref="C1150">[1]!table_weight[WageEUR]*(('F+ , F-'!C$2-[1]!tbl_gk[[#This Row],[WageEUR]])/('F+ , F-'!C$2-'F+ , F-'!C$3))</f>
        <v>7.0417683556952691E-4</v>
      </c>
      <c r="D1150" s="1" cm="1">
        <f t="array" ref="D1150">[1]!table_weight[Crossing]*(('F+ , F-'!D$2-[1]!tbl_gk[[#This Row],[Crossing]])/('F+ , F-'!D$2-'F+ , F-'!D$3))</f>
        <v>3.6987814836757178E-2</v>
      </c>
      <c r="E1150" s="1" cm="1">
        <f t="array" ref="E1150">[1]!table_weight[Finishing]*(('F+ , F-'!E$2-[1]!tbl_gk[[#This Row],[Finishing]])/('F+ , F-'!E$2-'F+ , F-'!E$3))</f>
        <v>1.9965013690294877E-2</v>
      </c>
      <c r="F1150" s="1" cm="1">
        <f t="array" ref="F1150">[1]!table_weight[HeadingAccuracy]*(('F+ , F-'!F$2-[1]!tbl_gk[[#This Row],[HeadingAccuracy]])/('F+ , F-'!F$2-'F+ , F-'!F$3))</f>
        <v>1.08567917583827E-2</v>
      </c>
      <c r="G1150" s="1" cm="1">
        <f t="array" ref="G1150">[1]!table_weight[ShortPassing]*(('F+ , F-'!G$2-[1]!tbl_gk[[#This Row],[ShortPassing]])/('F+ , F-'!G$2-'F+ , F-'!G$3))</f>
        <v>4.2190217609680135E-2</v>
      </c>
      <c r="H1150" s="1" cm="1">
        <f t="array" ref="H1150">[1]!table_weight[Volleys]*(('F+ , F-'!H$2-[1]!tbl_gk[[#This Row],[Volleys]])/('F+ , F-'!H$2-'F+ , F-'!H$3))</f>
        <v>2.3147841959762173E-3</v>
      </c>
      <c r="I1150" s="1" cm="1">
        <f t="array" ref="I1150">[1]!table_weight[Dribbling]*(('F+ , F-'!I$2-[1]!tbl_gk[[#This Row],[Dribbling]])/('F+ , F-'!I$2-'F+ , F-'!I$3))</f>
        <v>2.2491199096005835E-2</v>
      </c>
      <c r="J1150" s="1" cm="1">
        <f t="array" ref="J1150">[1]!table_weight[Curve]*(('F+ , F-'!J$2-[1]!tbl_gk[[#This Row],[Curve]])/('F+ , F-'!J$2-'F+ , F-'!J$3))</f>
        <v>9.8029273569279467E-3</v>
      </c>
      <c r="K1150" s="1" cm="1">
        <f t="array" ref="K1150">[1]!table_weight[FKAccuracy]*(('F+ , F-'!K$2-[1]!tbl_gk[[#This Row],[FKAccuracy]])/('F+ , F-'!K$2-'F+ , F-'!K$3))</f>
        <v>9.5832065713416324E-3</v>
      </c>
      <c r="L1150" s="1" cm="1">
        <f t="array" ref="L1150">[1]!table_weight[LongPassing]*(('F+ , F-'!L$2-[1]!tbl_gk[[#This Row],[LongPassing]])/('F+ , F-'!L$2-'F+ , F-'!L$3))</f>
        <v>2.2739812203183531E-2</v>
      </c>
      <c r="M1150" s="1" cm="1">
        <f t="array" ref="M1150">[1]!table_weight[BallControl]*(('F+ , F-'!M$2-[1]!tbl_gk[[#This Row],[BallControl]])/('F+ , F-'!M$2-'F+ , F-'!M$3))</f>
        <v>1.1734538658785654E-2</v>
      </c>
      <c r="N1150" s="1" cm="1">
        <f t="array" ref="N1150">[1]!table_weight[Acceleration]*(('F+ , F-'!N$2-[1]!tbl_gk[[#This Row],[Acceleration]])/('F+ , F-'!N$2-'F+ , F-'!N$3))</f>
        <v>8.7940013242899726E-3</v>
      </c>
      <c r="O1150" s="1" cm="1">
        <f t="array" ref="O1150">[1]!table_weight[SprintSpeed]*(('F+ , F-'!O$2-[1]!tbl_gk[[#This Row],[SprintSpeed]])/('F+ , F-'!O$2-'F+ , F-'!O$3))</f>
        <v>1.0682080924855479E-2</v>
      </c>
      <c r="P1150" s="1" cm="1">
        <f t="array" ref="P1150">[1]!table_weight[Agility]*(('F+ , F-'!P$2-[1]!tbl_gk[[#This Row],[Agility]])/('F+ , F-'!P$2-'F+ , F-'!P$3))</f>
        <v>5.4995202546160686E-3</v>
      </c>
      <c r="Q1150" s="1" cm="1">
        <f t="array" ref="Q1150">[1]!table_weight[Reactions]*(('F+ , F-'!Q$2-[1]!tbl_gk[[#This Row],[Reactions]])/('F+ , F-'!Q$2-'F+ , F-'!Q$3))</f>
        <v>2.0110038002815341E-3</v>
      </c>
      <c r="R1150" s="1" cm="1">
        <f t="array" ref="R1150">[1]!table_weight[Balance]*(('F+ , F-'!R$2-[1]!tbl_gk[[#This Row],[Balance]])/('F+ , F-'!R$2-'F+ , F-'!R$3))</f>
        <v>3.0422878004259103E-3</v>
      </c>
      <c r="S1150" s="1" cm="1">
        <f t="array" ref="S1150">[1]!table_weight[ShotPower]*(('F+ , F-'!S$2-[1]!tbl_gk[[#This Row],[ShotPower]])/('F+ , F-'!S$2-'F+ , F-'!S$3))</f>
        <v>5.1941499031661464E-3</v>
      </c>
      <c r="T1150" s="1" cm="1">
        <f t="array" ref="T1150">[1]!table_weight[Jumping]*(('F+ , F-'!T$2-[1]!tbl_gk[[#This Row],[Jumping]])/('F+ , F-'!T$2-'F+ , F-'!T$3))</f>
        <v>4.0359382513714759E-3</v>
      </c>
      <c r="U1150" s="1" cm="1">
        <f t="array" ref="U1150">[1]!table_weight[Stamina]*(('F+ , F-'!U$2-[1]!tbl_gk[[#This Row],[Stamina]])/('F+ , F-'!U$2-'F+ , F-'!U$3))</f>
        <v>1.88916258574835E-2</v>
      </c>
      <c r="V1150" s="1" cm="1">
        <f t="array" ref="V1150">[1]!table_weight[Strength]*(('F+ , F-'!V$2-[1]!tbl_gk[[#This Row],[Strength]])/('F+ , F-'!V$2-'F+ , F-'!V$3))</f>
        <v>2.5732684311935858E-2</v>
      </c>
      <c r="W1150" s="1" cm="1">
        <f t="array" ref="W1150">[1]!table_weight[LongShots]*(('F+ , F-'!W$2-[1]!tbl_gk[[#This Row],[LongShots]])/('F+ , F-'!W$2-'F+ , F-'!W$3))</f>
        <v>9.6091773208573719E-3</v>
      </c>
      <c r="X1150" s="1" cm="1">
        <f t="array" ref="X1150">[1]!table_weight[Aggression]*(('F+ , F-'!X$2-[1]!tbl_gk[[#This Row],[Aggression]])/('F+ , F-'!X$2-'F+ , F-'!X$3))</f>
        <v>1.2169151201703659E-2</v>
      </c>
      <c r="Y1150" s="1" cm="1">
        <f t="array" ref="Y1150">[1]!table_weight[Interceptions]*(('F+ , F-'!Y$2-[1]!tbl_gk[[#This Row],[Interceptions]])/('F+ , F-'!Y$2-'F+ , F-'!Y$3))</f>
        <v>2.1469152933086991E-2</v>
      </c>
      <c r="Z1150" s="1" cm="1">
        <f t="array" ref="Z1150">[1]!table_weight[Positioning]*(('F+ , F-'!Z$2-[1]!tbl_gk[[#This Row],[Positioning]])/('F+ , F-'!Z$2-'F+ , F-'!Z$3))</f>
        <v>1.9225568738802474E-3</v>
      </c>
      <c r="AA1150" s="1" cm="1">
        <f t="array" ref="AA1150">[1]!table_weight[Vision]*(('F+ , F-'!AA$2-[1]!tbl_gk[[#This Row],[Vision]])/('F+ , F-'!AA$2-'F+ , F-'!AA$3))</f>
        <v>1.1357874454923415E-2</v>
      </c>
      <c r="AB1150" s="1" cm="1">
        <f t="array" ref="AB1150">[1]!table_weight[Penalties]*(('F+ , F-'!AB$2-[1]!tbl_gk[[#This Row],[Penalties]])/('F+ , F-'!AB$2-'F+ , F-'!AB$3))</f>
        <v>2.4662663970364263E-3</v>
      </c>
      <c r="AC1150" s="1" cm="1">
        <f t="array" ref="AC1150">[1]!table_weight[Composure]*(('F+ , F-'!AC$2-[1]!tbl_gk[[#This Row],[Composure]])/('F+ , F-'!AC$2-'F+ , F-'!AC$3))</f>
        <v>1.8680714564018749E-3</v>
      </c>
      <c r="AD1150" s="1" cm="1">
        <f t="array" ref="AD1150">[1]!table_weight[Marking]*(('F+ , F-'!AD$2-[1]!tbl_gk[[#This Row],[Marking]])/('F+ , F-'!AD$2-'F+ , F-'!AD$3))</f>
        <v>2.5239721010940977E-2</v>
      </c>
      <c r="AE1150" s="1" cm="1">
        <f t="array" ref="AE1150">[1]!table_weight[StandingTackle]*(('F+ , F-'!AE$2-[1]!tbl_gk[[#This Row],[StandingTackle]])/('F+ , F-'!AE$2-'F+ , F-'!AE$3))</f>
        <v>2.6900228972187096E-2</v>
      </c>
      <c r="AF1150" s="1" cm="1">
        <f t="array" ref="AF1150">[1]!table_weight[SlidingTackle]*(('F+ , F-'!AF$2-[1]!tbl_gk[[#This Row],[SlidingTackle]])/('F+ , F-'!AF$2-'F+ , F-'!AF$3))</f>
        <v>1.0461200155850536E-2</v>
      </c>
      <c r="AG1150" s="1" cm="1">
        <f t="array" ref="AG1150">[1]!table_weight[GKDiving]*(('F+ , F-'!AG$2-[1]!tbl_gk[[#This Row],[GKDiving]])/('F+ , F-'!AG$2-'F+ , F-'!AG$3))</f>
        <v>3.5870474596896844E-2</v>
      </c>
      <c r="AH1150" s="1" cm="1">
        <f t="array" ref="AH1150">[1]!table_weight[GKHandling]*(('F+ , F-'!AH$2-[1]!tbl_gk[[#This Row],[GKHandling]])/('F+ , F-'!AH$2-'F+ , F-'!AH$3))</f>
        <v>3.7430060448935834E-2</v>
      </c>
      <c r="AI1150" s="1" cm="1">
        <f t="array" ref="AI1150">[1]!table_weight[GKKicking]*(('F+ , F-'!AI$2-[1]!tbl_gk[[#This Row],[GKKicking]])/('F+ , F-'!AI$2-'F+ , F-'!AI$3))</f>
        <v>2.414968055978094E-2</v>
      </c>
      <c r="AJ1150" s="1" cm="1">
        <f t="array" ref="AJ1150">[1]!table_weight[GKPositioning]*(('F+ , F-'!AJ$2-[1]!tbl_gk[[#This Row],[GKPositioning]])/('F+ , F-'!AJ$2-'F+ , F-'!AJ$3))</f>
        <v>1.4505862254569271E-2</v>
      </c>
      <c r="AK1150" s="1" cm="1">
        <f t="array" ref="AK1150">[1]!table_weight[GKReflexes]*(('F+ , F-'!AK$2-[1]!tbl_gk[[#This Row],[GKReflexes]])/('F+ , F-'!AK$2-'F+ , F-'!AK$3))</f>
        <v>4.0083831930500594E-2</v>
      </c>
    </row>
    <row r="1151" spans="1:37" x14ac:dyDescent="0.55000000000000004">
      <c r="A1151" s="8">
        <f>[1]!tbl_gk[[#This Row],[ID]]</f>
        <v>243952</v>
      </c>
      <c r="B1151" s="2" cm="1">
        <f t="array" ref="B1151">[1]!table_weight[ValueEUR]*(('F+ , F-'!B$2-[1]!tbl_gk[[#This Row],[ValueEUR]])/('F+ , F-'!B$2-'F+ , F-'!B$3))</f>
        <v>3.3925340826936995E-3</v>
      </c>
      <c r="C1151" s="2" cm="1">
        <f t="array" ref="C1151">[1]!table_weight[WageEUR]*(('F+ , F-'!C$2-[1]!tbl_gk[[#This Row],[WageEUR]])/('F+ , F-'!C$2-'F+ , F-'!C$3))</f>
        <v>9.7802338273545401E-3</v>
      </c>
      <c r="D1151" s="2" cm="1">
        <f t="array" ref="D1151">[1]!table_weight[Crossing]*(('F+ , F-'!D$2-[1]!tbl_gk[[#This Row],[Crossing]])/('F+ , F-'!D$2-'F+ , F-'!D$3))</f>
        <v>3.2504443341392672E-2</v>
      </c>
      <c r="E1151" s="2" cm="1">
        <f t="array" ref="E1151">[1]!table_weight[Finishing]*(('F+ , F-'!E$2-[1]!tbl_gk[[#This Row],[Finishing]])/('F+ , F-'!E$2-'F+ , F-'!E$3))</f>
        <v>1.8966763005780131E-2</v>
      </c>
      <c r="F1151" s="2" cm="1">
        <f t="array" ref="F1151">[1]!table_weight[HeadingAccuracy]*(('F+ , F-'!F$2-[1]!tbl_gk[[#This Row],[HeadingAccuracy]])/('F+ , F-'!F$2-'F+ , F-'!F$3))</f>
        <v>1.1274360672166649E-2</v>
      </c>
      <c r="G1151" s="2" cm="1">
        <f t="array" ref="G1151">[1]!table_weight[ShortPassing]*(('F+ , F-'!G$2-[1]!tbl_gk[[#This Row],[ShortPassing]])/('F+ , F-'!G$2-'F+ , F-'!G$3))</f>
        <v>5.3440942305594832E-2</v>
      </c>
      <c r="H1151" s="2" cm="1">
        <f t="array" ref="H1151">[1]!table_weight[Volleys]*(('F+ , F-'!H$2-[1]!tbl_gk[[#This Row],[Volleys]])/('F+ , F-'!H$2-'F+ , F-'!H$3))</f>
        <v>1.6203489371833524E-3</v>
      </c>
      <c r="I1151" s="2" cm="1">
        <f t="array" ref="I1151">[1]!table_weight[Dribbling]*(('F+ , F-'!I$2-[1]!tbl_gk[[#This Row],[Dribbling]])/('F+ , F-'!I$2-'F+ , F-'!I$3))</f>
        <v>1.9557564431309422E-2</v>
      </c>
      <c r="J1151" s="2" cm="1">
        <f t="array" ref="J1151">[1]!table_weight[Curve]*(('F+ , F-'!J$2-[1]!tbl_gk[[#This Row],[Curve]])/('F+ , F-'!J$2-'F+ , F-'!J$3))</f>
        <v>9.295879390190295E-3</v>
      </c>
      <c r="K1151" s="2" cm="1">
        <f t="array" ref="K1151">[1]!table_weight[FKAccuracy]*(('F+ , F-'!K$2-[1]!tbl_gk[[#This Row],[FKAccuracy]])/('F+ , F-'!K$2-'F+ , F-'!K$3))</f>
        <v>8.9747490112564478E-3</v>
      </c>
      <c r="L1151" s="2" cm="1">
        <f t="array" ref="L1151">[1]!table_weight[LongPassing]*(('F+ , F-'!L$2-[1]!tbl_gk[[#This Row],[LongPassing]])/('F+ , F-'!L$2-'F+ , F-'!L$3))</f>
        <v>2.2739812203183531E-2</v>
      </c>
      <c r="M1151" s="2" cm="1">
        <f t="array" ref="M1151">[1]!table_weight[BallControl]*(('F+ , F-'!M$2-[1]!tbl_gk[[#This Row],[BallControl]])/('F+ , F-'!M$2-'F+ , F-'!M$3))</f>
        <v>1.3907601373375588E-2</v>
      </c>
      <c r="N1151" s="2" cm="1">
        <f t="array" ref="N1151">[1]!table_weight[Acceleration]*(('F+ , F-'!N$2-[1]!tbl_gk[[#This Row],[Acceleration]])/('F+ , F-'!N$2-'F+ , F-'!N$3))</f>
        <v>5.8626675495266484E-3</v>
      </c>
      <c r="O1151" s="2" cm="1">
        <f t="array" ref="O1151">[1]!table_weight[SprintSpeed]*(('F+ , F-'!O$2-[1]!tbl_gk[[#This Row],[SprintSpeed]])/('F+ , F-'!O$2-'F+ , F-'!O$3))</f>
        <v>8.4332217827806418E-3</v>
      </c>
      <c r="P1151" s="2" cm="1">
        <f t="array" ref="P1151">[1]!table_weight[Agility]*(('F+ , F-'!P$2-[1]!tbl_gk[[#This Row],[Agility]])/('F+ , F-'!P$2-'F+ , F-'!P$3))</f>
        <v>3.9783763544031132E-3</v>
      </c>
      <c r="Q1151" s="2" cm="1">
        <f t="array" ref="Q1151">[1]!table_weight[Reactions]*(('F+ , F-'!Q$2-[1]!tbl_gk[[#This Row],[Reactions]])/('F+ , F-'!Q$2-'F+ , F-'!Q$3))</f>
        <v>7.7346300010828226E-4</v>
      </c>
      <c r="R1151" s="2" cm="1">
        <f t="array" ref="R1151">[1]!table_weight[Balance]*(('F+ , F-'!R$2-[1]!tbl_gk[[#This Row],[Balance]])/('F+ , F-'!R$2-'F+ , F-'!R$3))</f>
        <v>2.7318502697702049E-3</v>
      </c>
      <c r="S1151" s="2" cm="1">
        <f t="array" ref="S1151">[1]!table_weight[ShotPower]*(('F+ , F-'!S$2-[1]!tbl_gk[[#This Row],[ShotPower]])/('F+ , F-'!S$2-'F+ , F-'!S$3))</f>
        <v>3.8956124273746098E-3</v>
      </c>
      <c r="T1151" s="2" cm="1">
        <f t="array" ref="T1151">[1]!table_weight[Jumping]*(('F+ , F-'!T$2-[1]!tbl_gk[[#This Row],[Jumping]])/('F+ , F-'!T$2-'F+ , F-'!T$3))</f>
        <v>2.4043887454979003E-3</v>
      </c>
      <c r="U1151" s="2" cm="1">
        <f t="array" ref="U1151">[1]!table_weight[Stamina]*(('F+ , F-'!U$2-[1]!tbl_gk[[#This Row],[Stamina]])/('F+ , F-'!U$2-'F+ , F-'!U$3))</f>
        <v>1.1163233461240251E-2</v>
      </c>
      <c r="V1151" s="2" cm="1">
        <f t="array" ref="V1151">[1]!table_weight[Strength]*(('F+ , F-'!V$2-[1]!tbl_gk[[#This Row],[Strength]])/('F+ , F-'!V$2-'F+ , F-'!V$3))</f>
        <v>2.1296014602981403E-2</v>
      </c>
      <c r="W1151" s="2" cm="1">
        <f t="array" ref="W1151">[1]!table_weight[LongShots]*(('F+ , F-'!W$2-[1]!tbl_gk[[#This Row],[LongShots]])/('F+ , F-'!W$2-'F+ , F-'!W$3))</f>
        <v>9.86888481601568E-3</v>
      </c>
      <c r="X1151" s="2" cm="1">
        <f t="array" ref="X1151">[1]!table_weight[Aggression]*(('F+ , F-'!X$2-[1]!tbl_gk[[#This Row],[Aggression]])/('F+ , F-'!X$2-'F+ , F-'!X$3))</f>
        <v>1.3994523881959207E-2</v>
      </c>
      <c r="Y1151" s="2" cm="1">
        <f t="array" ref="Y1151">[1]!table_weight[Interceptions]*(('F+ , F-'!Y$2-[1]!tbl_gk[[#This Row],[Interceptions]])/('F+ , F-'!Y$2-'F+ , F-'!Y$3))</f>
        <v>1.7313833010554024E-2</v>
      </c>
      <c r="Z1151" s="2" cm="1">
        <f t="array" ref="Z1151">[1]!table_weight[Positioning]*(('F+ , F-'!Z$2-[1]!tbl_gk[[#This Row],[Positioning]])/('F+ , F-'!Z$2-'F+ , F-'!Z$3))</f>
        <v>1.3310009126863251E-3</v>
      </c>
      <c r="AA1151" s="2" cm="1">
        <f t="array" ref="AA1151">[1]!table_weight[Vision]*(('F+ , F-'!AA$2-[1]!tbl_gk[[#This Row],[Vision]])/('F+ , F-'!AA$2-'F+ , F-'!AA$3))</f>
        <v>7.0986715343271337E-3</v>
      </c>
      <c r="AB1151" s="2" cm="1">
        <f t="array" ref="AB1151">[1]!table_weight[Penalties]*(('F+ , F-'!AB$2-[1]!tbl_gk[[#This Row],[Penalties]])/('F+ , F-'!AB$2-'F+ , F-'!AB$3))</f>
        <v>2.153089711698467E-3</v>
      </c>
      <c r="AC1151" s="2" cm="1">
        <f t="array" ref="AC1151">[1]!table_weight[Composure]*(('F+ , F-'!AC$2-[1]!tbl_gk[[#This Row],[Composure]])/('F+ , F-'!AC$2-'F+ , F-'!AC$3))</f>
        <v>7.4722858256074981E-4</v>
      </c>
      <c r="AD1151" s="2" cm="1">
        <f t="array" ref="AD1151">[1]!table_weight[Marking]*(('F+ , F-'!AD$2-[1]!tbl_gk[[#This Row],[Marking]])/('F+ , F-'!AD$2-'F+ , F-'!AD$3))</f>
        <v>1.2619860505470488E-2</v>
      </c>
      <c r="AE1151" s="2" cm="1">
        <f t="array" ref="AE1151">[1]!table_weight[StandingTackle]*(('F+ , F-'!AE$2-[1]!tbl_gk[[#This Row],[StandingTackle]])/('F+ , F-'!AE$2-'F+ , F-'!AE$3))</f>
        <v>2.6900228972187096E-2</v>
      </c>
      <c r="AF1151" s="2" cm="1">
        <f t="array" ref="AF1151">[1]!table_weight[SlidingTackle]*(('F+ , F-'!AF$2-[1]!tbl_gk[[#This Row],[SlidingTackle]])/('F+ , F-'!AF$2-'F+ , F-'!AF$3))</f>
        <v>1.0461200155850536E-2</v>
      </c>
      <c r="AG1151" s="2" cm="1">
        <f t="array" ref="AG1151">[1]!table_weight[GKDiving]*(('F+ , F-'!AG$2-[1]!tbl_gk[[#This Row],[GKDiving]])/('F+ , F-'!AG$2-'F+ , F-'!AG$3))</f>
        <v>2.7329885407159499E-2</v>
      </c>
      <c r="AH1151" s="2" cm="1">
        <f t="array" ref="AH1151">[1]!table_weight[GKHandling]*(('F+ , F-'!AH$2-[1]!tbl_gk[[#This Row],[GKHandling]])/('F+ , F-'!AH$2-'F+ , F-'!AH$3))</f>
        <v>3.386529278713242E-2</v>
      </c>
      <c r="AI1151" s="2" cm="1">
        <f t="array" ref="AI1151">[1]!table_weight[GKKicking]*(('F+ , F-'!AI$2-[1]!tbl_gk[[#This Row],[GKKicking]])/('F+ , F-'!AI$2-'F+ , F-'!AI$3))</f>
        <v>1.78886522665044E-2</v>
      </c>
      <c r="AJ1151" s="2" cm="1">
        <f t="array" ref="AJ1151">[1]!table_weight[GKPositioning]*(('F+ , F-'!AJ$2-[1]!tbl_gk[[#This Row],[GKPositioning]])/('F+ , F-'!AJ$2-'F+ , F-'!AJ$3))</f>
        <v>1.0091034611874277E-2</v>
      </c>
      <c r="AK1151" s="2" cm="1">
        <f t="array" ref="AK1151">[1]!table_weight[GKReflexes]*(('F+ , F-'!AK$2-[1]!tbl_gk[[#This Row],[GKReflexes]])/('F+ , F-'!AK$2-'F+ , F-'!AK$3))</f>
        <v>2.55078930466822E-2</v>
      </c>
    </row>
    <row r="1152" spans="1:37" x14ac:dyDescent="0.55000000000000004">
      <c r="A1152" s="7">
        <f>[1]!tbl_gk[[#This Row],[ID]]</f>
        <v>243952</v>
      </c>
      <c r="B1152" s="1" cm="1">
        <f t="array" ref="B1152">[1]!table_weight[ValueEUR]*(('F+ , F-'!B$2-[1]!tbl_gk[[#This Row],[ValueEUR]])/('F+ , F-'!B$2-'F+ , F-'!B$3))</f>
        <v>3.3925340826936995E-3</v>
      </c>
      <c r="C1152" s="1" cm="1">
        <f t="array" ref="C1152">[1]!table_weight[WageEUR]*(('F+ , F-'!C$2-[1]!tbl_gk[[#This Row],[WageEUR]])/('F+ , F-'!C$2-'F+ , F-'!C$3))</f>
        <v>9.7802338273545401E-3</v>
      </c>
      <c r="D1152" s="1" cm="1">
        <f t="array" ref="D1152">[1]!table_weight[Crossing]*(('F+ , F-'!D$2-[1]!tbl_gk[[#This Row],[Crossing]])/('F+ , F-'!D$2-'F+ , F-'!D$3))</f>
        <v>3.2504443341392672E-2</v>
      </c>
      <c r="E1152" s="1" cm="1">
        <f t="array" ref="E1152">[1]!table_weight[Finishing]*(('F+ , F-'!E$2-[1]!tbl_gk[[#This Row],[Finishing]])/('F+ , F-'!E$2-'F+ , F-'!E$3))</f>
        <v>1.8966763005780131E-2</v>
      </c>
      <c r="F1152" s="1" cm="1">
        <f t="array" ref="F1152">[1]!table_weight[HeadingAccuracy]*(('F+ , F-'!F$2-[1]!tbl_gk[[#This Row],[HeadingAccuracy]])/('F+ , F-'!F$2-'F+ , F-'!F$3))</f>
        <v>1.1274360672166649E-2</v>
      </c>
      <c r="G1152" s="1" cm="1">
        <f t="array" ref="G1152">[1]!table_weight[ShortPassing]*(('F+ , F-'!G$2-[1]!tbl_gk[[#This Row],[ShortPassing]])/('F+ , F-'!G$2-'F+ , F-'!G$3))</f>
        <v>5.3440942305594832E-2</v>
      </c>
      <c r="H1152" s="1" cm="1">
        <f t="array" ref="H1152">[1]!table_weight[Volleys]*(('F+ , F-'!H$2-[1]!tbl_gk[[#This Row],[Volleys]])/('F+ , F-'!H$2-'F+ , F-'!H$3))</f>
        <v>1.6203489371833524E-3</v>
      </c>
      <c r="I1152" s="1" cm="1">
        <f t="array" ref="I1152">[1]!table_weight[Dribbling]*(('F+ , F-'!I$2-[1]!tbl_gk[[#This Row],[Dribbling]])/('F+ , F-'!I$2-'F+ , F-'!I$3))</f>
        <v>1.9557564431309422E-2</v>
      </c>
      <c r="J1152" s="1" cm="1">
        <f t="array" ref="J1152">[1]!table_weight[Curve]*(('F+ , F-'!J$2-[1]!tbl_gk[[#This Row],[Curve]])/('F+ , F-'!J$2-'F+ , F-'!J$3))</f>
        <v>9.295879390190295E-3</v>
      </c>
      <c r="K1152" s="1" cm="1">
        <f t="array" ref="K1152">[1]!table_weight[FKAccuracy]*(('F+ , F-'!K$2-[1]!tbl_gk[[#This Row],[FKAccuracy]])/('F+ , F-'!K$2-'F+ , F-'!K$3))</f>
        <v>8.9747490112564478E-3</v>
      </c>
      <c r="L1152" s="1" cm="1">
        <f t="array" ref="L1152">[1]!table_weight[LongPassing]*(('F+ , F-'!L$2-[1]!tbl_gk[[#This Row],[LongPassing]])/('F+ , F-'!L$2-'F+ , F-'!L$3))</f>
        <v>2.2739812203183531E-2</v>
      </c>
      <c r="M1152" s="1" cm="1">
        <f t="array" ref="M1152">[1]!table_weight[BallControl]*(('F+ , F-'!M$2-[1]!tbl_gk[[#This Row],[BallControl]])/('F+ , F-'!M$2-'F+ , F-'!M$3))</f>
        <v>1.3907601373375588E-2</v>
      </c>
      <c r="N1152" s="1" cm="1">
        <f t="array" ref="N1152">[1]!table_weight[Acceleration]*(('F+ , F-'!N$2-[1]!tbl_gk[[#This Row],[Acceleration]])/('F+ , F-'!N$2-'F+ , F-'!N$3))</f>
        <v>5.8626675495266484E-3</v>
      </c>
      <c r="O1152" s="1" cm="1">
        <f t="array" ref="O1152">[1]!table_weight[SprintSpeed]*(('F+ , F-'!O$2-[1]!tbl_gk[[#This Row],[SprintSpeed]])/('F+ , F-'!O$2-'F+ , F-'!O$3))</f>
        <v>8.4332217827806418E-3</v>
      </c>
      <c r="P1152" s="1" cm="1">
        <f t="array" ref="P1152">[1]!table_weight[Agility]*(('F+ , F-'!P$2-[1]!tbl_gk[[#This Row],[Agility]])/('F+ , F-'!P$2-'F+ , F-'!P$3))</f>
        <v>3.9783763544031132E-3</v>
      </c>
      <c r="Q1152" s="1" cm="1">
        <f t="array" ref="Q1152">[1]!table_weight[Reactions]*(('F+ , F-'!Q$2-[1]!tbl_gk[[#This Row],[Reactions]])/('F+ , F-'!Q$2-'F+ , F-'!Q$3))</f>
        <v>7.7346300010828226E-4</v>
      </c>
      <c r="R1152" s="1" cm="1">
        <f t="array" ref="R1152">[1]!table_weight[Balance]*(('F+ , F-'!R$2-[1]!tbl_gk[[#This Row],[Balance]])/('F+ , F-'!R$2-'F+ , F-'!R$3))</f>
        <v>2.7318502697702049E-3</v>
      </c>
      <c r="S1152" s="1" cm="1">
        <f t="array" ref="S1152">[1]!table_weight[ShotPower]*(('F+ , F-'!S$2-[1]!tbl_gk[[#This Row],[ShotPower]])/('F+ , F-'!S$2-'F+ , F-'!S$3))</f>
        <v>3.8956124273746098E-3</v>
      </c>
      <c r="T1152" s="1" cm="1">
        <f t="array" ref="T1152">[1]!table_weight[Jumping]*(('F+ , F-'!T$2-[1]!tbl_gk[[#This Row],[Jumping]])/('F+ , F-'!T$2-'F+ , F-'!T$3))</f>
        <v>2.4043887454979003E-3</v>
      </c>
      <c r="U1152" s="1" cm="1">
        <f t="array" ref="U1152">[1]!table_weight[Stamina]*(('F+ , F-'!U$2-[1]!tbl_gk[[#This Row],[Stamina]])/('F+ , F-'!U$2-'F+ , F-'!U$3))</f>
        <v>1.1163233461240251E-2</v>
      </c>
      <c r="V1152" s="1" cm="1">
        <f t="array" ref="V1152">[1]!table_weight[Strength]*(('F+ , F-'!V$2-[1]!tbl_gk[[#This Row],[Strength]])/('F+ , F-'!V$2-'F+ , F-'!V$3))</f>
        <v>2.1296014602981403E-2</v>
      </c>
      <c r="W1152" s="1" cm="1">
        <f t="array" ref="W1152">[1]!table_weight[LongShots]*(('F+ , F-'!W$2-[1]!tbl_gk[[#This Row],[LongShots]])/('F+ , F-'!W$2-'F+ , F-'!W$3))</f>
        <v>9.86888481601568E-3</v>
      </c>
      <c r="X1152" s="1" cm="1">
        <f t="array" ref="X1152">[1]!table_weight[Aggression]*(('F+ , F-'!X$2-[1]!tbl_gk[[#This Row],[Aggression]])/('F+ , F-'!X$2-'F+ , F-'!X$3))</f>
        <v>1.3994523881959207E-2</v>
      </c>
      <c r="Y1152" s="1" cm="1">
        <f t="array" ref="Y1152">[1]!table_weight[Interceptions]*(('F+ , F-'!Y$2-[1]!tbl_gk[[#This Row],[Interceptions]])/('F+ , F-'!Y$2-'F+ , F-'!Y$3))</f>
        <v>1.7313833010554024E-2</v>
      </c>
      <c r="Z1152" s="1" cm="1">
        <f t="array" ref="Z1152">[1]!table_weight[Positioning]*(('F+ , F-'!Z$2-[1]!tbl_gk[[#This Row],[Positioning]])/('F+ , F-'!Z$2-'F+ , F-'!Z$3))</f>
        <v>1.3310009126863251E-3</v>
      </c>
      <c r="AA1152" s="1" cm="1">
        <f t="array" ref="AA1152">[1]!table_weight[Vision]*(('F+ , F-'!AA$2-[1]!tbl_gk[[#This Row],[Vision]])/('F+ , F-'!AA$2-'F+ , F-'!AA$3))</f>
        <v>7.0986715343271337E-3</v>
      </c>
      <c r="AB1152" s="1" cm="1">
        <f t="array" ref="AB1152">[1]!table_weight[Penalties]*(('F+ , F-'!AB$2-[1]!tbl_gk[[#This Row],[Penalties]])/('F+ , F-'!AB$2-'F+ , F-'!AB$3))</f>
        <v>2.153089711698467E-3</v>
      </c>
      <c r="AC1152" s="1" cm="1">
        <f t="array" ref="AC1152">[1]!table_weight[Composure]*(('F+ , F-'!AC$2-[1]!tbl_gk[[#This Row],[Composure]])/('F+ , F-'!AC$2-'F+ , F-'!AC$3))</f>
        <v>7.4722858256074981E-4</v>
      </c>
      <c r="AD1152" s="1" cm="1">
        <f t="array" ref="AD1152">[1]!table_weight[Marking]*(('F+ , F-'!AD$2-[1]!tbl_gk[[#This Row],[Marking]])/('F+ , F-'!AD$2-'F+ , F-'!AD$3))</f>
        <v>1.2619860505470488E-2</v>
      </c>
      <c r="AE1152" s="1" cm="1">
        <f t="array" ref="AE1152">[1]!table_weight[StandingTackle]*(('F+ , F-'!AE$2-[1]!tbl_gk[[#This Row],[StandingTackle]])/('F+ , F-'!AE$2-'F+ , F-'!AE$3))</f>
        <v>2.6900228972187096E-2</v>
      </c>
      <c r="AF1152" s="1" cm="1">
        <f t="array" ref="AF1152">[1]!table_weight[SlidingTackle]*(('F+ , F-'!AF$2-[1]!tbl_gk[[#This Row],[SlidingTackle]])/('F+ , F-'!AF$2-'F+ , F-'!AF$3))</f>
        <v>1.0461200155850536E-2</v>
      </c>
      <c r="AG1152" s="1" cm="1">
        <f t="array" ref="AG1152">[1]!table_weight[GKDiving]*(('F+ , F-'!AG$2-[1]!tbl_gk[[#This Row],[GKDiving]])/('F+ , F-'!AG$2-'F+ , F-'!AG$3))</f>
        <v>2.7329885407159499E-2</v>
      </c>
      <c r="AH1152" s="1" cm="1">
        <f t="array" ref="AH1152">[1]!table_weight[GKHandling]*(('F+ , F-'!AH$2-[1]!tbl_gk[[#This Row],[GKHandling]])/('F+ , F-'!AH$2-'F+ , F-'!AH$3))</f>
        <v>3.386529278713242E-2</v>
      </c>
      <c r="AI1152" s="1" cm="1">
        <f t="array" ref="AI1152">[1]!table_weight[GKKicking]*(('F+ , F-'!AI$2-[1]!tbl_gk[[#This Row],[GKKicking]])/('F+ , F-'!AI$2-'F+ , F-'!AI$3))</f>
        <v>1.78886522665044E-2</v>
      </c>
      <c r="AJ1152" s="1" cm="1">
        <f t="array" ref="AJ1152">[1]!table_weight[GKPositioning]*(('F+ , F-'!AJ$2-[1]!tbl_gk[[#This Row],[GKPositioning]])/('F+ , F-'!AJ$2-'F+ , F-'!AJ$3))</f>
        <v>1.0091034611874277E-2</v>
      </c>
      <c r="AK1152" s="1" cm="1">
        <f t="array" ref="AK1152">[1]!table_weight[GKReflexes]*(('F+ , F-'!AK$2-[1]!tbl_gk[[#This Row],[GKReflexes]])/('F+ , F-'!AK$2-'F+ , F-'!AK$3))</f>
        <v>2.55078930466822E-2</v>
      </c>
    </row>
    <row r="1153" spans="1:37" x14ac:dyDescent="0.55000000000000004">
      <c r="A1153" s="8">
        <f>[1]!tbl_gk[[#This Row],[ID]]</f>
        <v>244001</v>
      </c>
      <c r="B1153" s="2" cm="1">
        <f t="array" ref="B1153">[1]!table_weight[ValueEUR]*(('F+ , F-'!B$2-[1]!tbl_gk[[#This Row],[ValueEUR]])/('F+ , F-'!B$2-'F+ , F-'!B$3))</f>
        <v>9.7538055693859437E-5</v>
      </c>
      <c r="C1153" s="2" cm="1">
        <f t="array" ref="C1153">[1]!table_weight[WageEUR]*(('F+ , F-'!C$2-[1]!tbl_gk[[#This Row],[WageEUR]])/('F+ , F-'!C$2-'F+ , F-'!C$3))</f>
        <v>2.3472561185650898E-4</v>
      </c>
      <c r="D1153" s="2" cm="1">
        <f t="array" ref="D1153">[1]!table_weight[Crossing]*(('F+ , F-'!D$2-[1]!tbl_gk[[#This Row],[Crossing]])/('F+ , F-'!D$2-'F+ , F-'!D$3))</f>
        <v>2.0175171729140275E-2</v>
      </c>
      <c r="E1153" s="2" cm="1">
        <f t="array" ref="E1153">[1]!table_weight[Finishing]*(('F+ , F-'!E$2-[1]!tbl_gk[[#This Row],[Finishing]])/('F+ , F-'!E$2-'F+ , F-'!E$3))</f>
        <v>9.9825068451474385E-3</v>
      </c>
      <c r="F1153" s="2" cm="1">
        <f t="array" ref="F1153">[1]!table_weight[HeadingAccuracy]*(('F+ , F-'!F$2-[1]!tbl_gk[[#This Row],[HeadingAccuracy]])/('F+ , F-'!F$2-'F+ , F-'!F$3))</f>
        <v>7.9338093618950504E-3</v>
      </c>
      <c r="G1153" s="2" cm="1">
        <f t="array" ref="G1153">[1]!table_weight[ShortPassing]*(('F+ , F-'!G$2-[1]!tbl_gk[[#This Row],[ShortPassing]])/('F+ , F-'!G$2-'F+ , F-'!G$3))</f>
        <v>4.6409239370648142E-2</v>
      </c>
      <c r="H1153" s="2" cm="1">
        <f t="array" ref="H1153">[1]!table_weight[Volleys]*(('F+ , F-'!H$2-[1]!tbl_gk[[#This Row],[Volleys]])/('F+ , F-'!H$2-'F+ , F-'!H$3))</f>
        <v>1.3888705175857305E-3</v>
      </c>
      <c r="I1153" s="2" cm="1">
        <f t="array" ref="I1153">[1]!table_weight[Dribbling]*(('F+ , F-'!I$2-[1]!tbl_gk[[#This Row],[Dribbling]])/('F+ , F-'!I$2-'F+ , F-'!I$3))</f>
        <v>6.8451475509582974E-3</v>
      </c>
      <c r="J1153" s="2" cm="1">
        <f t="array" ref="J1153">[1]!table_weight[Curve]*(('F+ , F-'!J$2-[1]!tbl_gk[[#This Row],[Curve]])/('F+ , F-'!J$2-'F+ , F-'!J$3))</f>
        <v>8.112767467802439E-3</v>
      </c>
      <c r="K1153" s="2" cm="1">
        <f t="array" ref="K1153">[1]!table_weight[FKAccuracy]*(('F+ , F-'!K$2-[1]!tbl_gk[[#This Row],[FKAccuracy]])/('F+ , F-'!K$2-'F+ , F-'!K$3))</f>
        <v>8.6705202312138564E-3</v>
      </c>
      <c r="L1153" s="2" cm="1">
        <f t="array" ref="L1153">[1]!table_weight[LongPassing]*(('F+ , F-'!L$2-[1]!tbl_gk[[#This Row],[LongPassing]])/('F+ , F-'!L$2-'F+ , F-'!L$3))</f>
        <v>2.0574115802880336E-2</v>
      </c>
      <c r="M1153" s="2" cm="1">
        <f t="array" ref="M1153">[1]!table_weight[BallControl]*(('F+ , F-'!M$2-[1]!tbl_gk[[#This Row],[BallControl]])/('F+ , F-'!M$2-'F+ , F-'!M$3))</f>
        <v>7.823025772523768E-3</v>
      </c>
      <c r="N1153" s="2" cm="1">
        <f t="array" ref="N1153">[1]!table_weight[Acceleration]*(('F+ , F-'!N$2-[1]!tbl_gk[[#This Row],[Acceleration]])/('F+ , F-'!N$2-'F+ , F-'!N$3))</f>
        <v>3.3823082016499898E-3</v>
      </c>
      <c r="O1153" s="2" cm="1">
        <f t="array" ref="O1153">[1]!table_weight[SprintSpeed]*(('F+ , F-'!O$2-[1]!tbl_gk[[#This Row],[SprintSpeed]])/('F+ , F-'!O$2-'F+ , F-'!O$3))</f>
        <v>3.9355034986309663E-3</v>
      </c>
      <c r="P1153" s="2" cm="1">
        <f t="array" ref="P1153">[1]!table_weight[Agility]*(('F+ , F-'!P$2-[1]!tbl_gk[[#This Row],[Agility]])/('F+ , F-'!P$2-'F+ , F-'!P$3))</f>
        <v>4.680442769886016E-3</v>
      </c>
      <c r="Q1153" s="2" cm="1">
        <f t="array" ref="Q1153">[1]!table_weight[Reactions]*(('F+ , F-'!Q$2-[1]!tbl_gk[[#This Row],[Reactions]])/('F+ , F-'!Q$2-'F+ , F-'!Q$3))</f>
        <v>1.8563112002598775E-3</v>
      </c>
      <c r="R1153" s="2" cm="1">
        <f t="array" ref="R1153">[1]!table_weight[Balance]*(('F+ , F-'!R$2-[1]!tbl_gk[[#This Row],[Balance]])/('F+ , F-'!R$2-'F+ , F-'!R$3))</f>
        <v>2.1109752084587947E-3</v>
      </c>
      <c r="S1153" s="2" cm="1">
        <f t="array" ref="S1153">[1]!table_weight[ShotPower]*(('F+ , F-'!S$2-[1]!tbl_gk[[#This Row],[ShotPower]])/('F+ , F-'!S$2-'F+ , F-'!S$3))</f>
        <v>6.2329798837993753E-3</v>
      </c>
      <c r="T1153" s="2" cm="1">
        <f t="array" ref="T1153">[1]!table_weight[Jumping]*(('F+ , F-'!T$2-[1]!tbl_gk[[#This Row],[Jumping]])/('F+ , F-'!T$2-'F+ , F-'!T$3))</f>
        <v>2.0609046389982004E-3</v>
      </c>
      <c r="U1153" s="2" cm="1">
        <f t="array" ref="U1153">[1]!table_weight[Stamina]*(('F+ , F-'!U$2-[1]!tbl_gk[[#This Row],[Stamina]])/('F+ , F-'!U$2-'F+ , F-'!U$3))</f>
        <v>0</v>
      </c>
      <c r="V1153" s="2" cm="1">
        <f t="array" ref="V1153">[1]!table_weight[Strength]*(('F+ , F-'!V$2-[1]!tbl_gk[[#This Row],[Strength]])/('F+ , F-'!V$2-'F+ , F-'!V$3))</f>
        <v>1.8634012777608722E-2</v>
      </c>
      <c r="W1153" s="2" cm="1">
        <f t="array" ref="W1153">[1]!table_weight[LongShots]*(('F+ , F-'!W$2-[1]!tbl_gk[[#This Row],[LongShots]])/('F+ , F-'!W$2-'F+ , F-'!W$3))</f>
        <v>7.7912248547492196E-3</v>
      </c>
      <c r="X1153" s="2" cm="1">
        <f t="array" ref="X1153">[1]!table_weight[Aggression]*(('F+ , F-'!X$2-[1]!tbl_gk[[#This Row],[Aggression]])/('F+ , F-'!X$2-'F+ , F-'!X$3))</f>
        <v>1.642835412229994E-2</v>
      </c>
      <c r="Y1153" s="2" cm="1">
        <f t="array" ref="Y1153">[1]!table_weight[Interceptions]*(('F+ , F-'!Y$2-[1]!tbl_gk[[#This Row],[Interceptions]])/('F+ , F-'!Y$2-'F+ , F-'!Y$3))</f>
        <v>2.2161706253509151E-2</v>
      </c>
      <c r="Z1153" s="2" cm="1">
        <f t="array" ref="Z1153">[1]!table_weight[Positioning]*(('F+ , F-'!Z$2-[1]!tbl_gk[[#This Row],[Positioning]])/('F+ , F-'!Z$2-'F+ , F-'!Z$3))</f>
        <v>1.6267788932832863E-3</v>
      </c>
      <c r="AA1153" s="2" cm="1">
        <f t="array" ref="AA1153">[1]!table_weight[Vision]*(('F+ , F-'!AA$2-[1]!tbl_gk[[#This Row],[Vision]])/('F+ , F-'!AA$2-'F+ , F-'!AA$3))</f>
        <v>2.1296014602981403E-2</v>
      </c>
      <c r="AB1153" s="2" cm="1">
        <f t="array" ref="AB1153">[1]!table_weight[Penalties]*(('F+ , F-'!AB$2-[1]!tbl_gk[[#This Row],[Penalties]])/('F+ , F-'!AB$2-'F+ , F-'!AB$3))</f>
        <v>2.3096780543674466E-3</v>
      </c>
      <c r="AC1153" s="2" cm="1">
        <f t="array" ref="AC1153">[1]!table_weight[Composure]*(('F+ , F-'!AC$2-[1]!tbl_gk[[#This Row],[Composure]])/('F+ , F-'!AC$2-'F+ , F-'!AC$3))</f>
        <v>1.3877102247556784E-3</v>
      </c>
      <c r="AD1153" s="2" cm="1">
        <f t="array" ref="AD1153">[1]!table_weight[Marking]*(('F+ , F-'!AD$2-[1]!tbl_gk[[#This Row],[Marking]])/('F+ , F-'!AD$2-'F+ , F-'!AD$3))</f>
        <v>2.8394686137308601E-2</v>
      </c>
      <c r="AE1153" s="2" cm="1">
        <f t="array" ref="AE1153">[1]!table_weight[StandingTackle]*(('F+ , F-'!AE$2-[1]!tbl_gk[[#This Row],[StandingTackle]])/('F+ , F-'!AE$2-'F+ , F-'!AE$3))</f>
        <v>1.120842873841129E-2</v>
      </c>
      <c r="AF1153" s="2" cm="1">
        <f t="array" ref="AF1153">[1]!table_weight[SlidingTackle]*(('F+ , F-'!AF$2-[1]!tbl_gk[[#This Row],[SlidingTackle]])/('F+ , F-'!AF$2-'F+ , F-'!AF$3))</f>
        <v>1.0461200155850536E-2</v>
      </c>
      <c r="AG1153" s="2" cm="1">
        <f t="array" ref="AG1153">[1]!table_weight[GKDiving]*(('F+ , F-'!AG$2-[1]!tbl_gk[[#This Row],[GKDiving]])/('F+ , F-'!AG$2-'F+ , F-'!AG$3))</f>
        <v>4.9535417300476586E-2</v>
      </c>
      <c r="AH1153" s="2" cm="1">
        <f t="array" ref="AH1153">[1]!table_weight[GKHandling]*(('F+ , F-'!AH$2-[1]!tbl_gk[[#This Row],[GKHandling]])/('F+ , F-'!AH$2-'F+ , F-'!AH$3))</f>
        <v>5.8818666419756312E-2</v>
      </c>
      <c r="AI1153" s="2" cm="1">
        <f t="array" ref="AI1153">[1]!table_weight[GKKicking]*(('F+ , F-'!AI$2-[1]!tbl_gk[[#This Row],[GKKicking]])/('F+ , F-'!AI$2-'F+ , F-'!AI$3))</f>
        <v>2.8621843626407038E-2</v>
      </c>
      <c r="AJ1153" s="2" cm="1">
        <f t="array" ref="AJ1153">[1]!table_weight[GKPositioning]*(('F+ , F-'!AJ$2-[1]!tbl_gk[[#This Row],[GKPositioning]])/('F+ , F-'!AJ$2-'F+ , F-'!AJ$3))</f>
        <v>2.1443448550232839E-2</v>
      </c>
      <c r="AK1153" s="2" cm="1">
        <f t="array" ref="AK1153">[1]!table_weight[GKReflexes]*(('F+ , F-'!AK$2-[1]!tbl_gk[[#This Row],[GKReflexes]])/('F+ , F-'!AK$2-'F+ , F-'!AK$3))</f>
        <v>4.7371801372409796E-2</v>
      </c>
    </row>
    <row r="1154" spans="1:37" x14ac:dyDescent="0.55000000000000004">
      <c r="A1154" s="7">
        <f>[1]!tbl_gk[[#This Row],[ID]]</f>
        <v>244020</v>
      </c>
      <c r="B1154" s="1" cm="1">
        <f t="array" ref="B1154">[1]!table_weight[ValueEUR]*(('F+ , F-'!B$2-[1]!tbl_gk[[#This Row],[ValueEUR]])/('F+ , F-'!B$2-'F+ , F-'!B$3))</f>
        <v>8.3061679706384727E-4</v>
      </c>
      <c r="C1154" s="1" cm="1">
        <f t="array" ref="C1154">[1]!table_weight[WageEUR]*(('F+ , F-'!C$2-[1]!tbl_gk[[#This Row],[WageEUR]])/('F+ , F-'!C$2-'F+ , F-'!C$3))</f>
        <v>1.0171443180448721E-3</v>
      </c>
      <c r="D1154" s="1" cm="1">
        <f t="array" ref="D1154">[1]!table_weight[Crossing]*(('F+ , F-'!D$2-[1]!tbl_gk[[#This Row],[Crossing]])/('F+ , F-'!D$2-'F+ , F-'!D$3))</f>
        <v>2.8021071846028162E-2</v>
      </c>
      <c r="E1154" s="1" cm="1">
        <f t="array" ref="E1154">[1]!table_weight[Finishing]*(('F+ , F-'!E$2-[1]!tbl_gk[[#This Row],[Finishing]])/('F+ , F-'!E$2-'F+ , F-'!E$3))</f>
        <v>9.9825068451474385E-3</v>
      </c>
      <c r="F1154" s="1" cm="1">
        <f t="array" ref="F1154">[1]!table_weight[HeadingAccuracy]*(('F+ , F-'!F$2-[1]!tbl_gk[[#This Row],[HeadingAccuracy]])/('F+ , F-'!F$2-'F+ , F-'!F$3))</f>
        <v>1.1274360672166649E-2</v>
      </c>
      <c r="G1154" s="1" cm="1">
        <f t="array" ref="G1154">[1]!table_weight[ShortPassing]*(('F+ , F-'!G$2-[1]!tbl_gk[[#This Row],[ShortPassing]])/('F+ , F-'!G$2-'F+ , F-'!G$3))</f>
        <v>5.484728289258417E-2</v>
      </c>
      <c r="H1154" s="1" cm="1">
        <f t="array" ref="H1154">[1]!table_weight[Volleys]*(('F+ , F-'!H$2-[1]!tbl_gk[[#This Row],[Volleys]])/('F+ , F-'!H$2-'F+ , F-'!H$3))</f>
        <v>1.5046097273845413E-3</v>
      </c>
      <c r="I1154" s="1" cm="1">
        <f t="array" ref="I1154">[1]!table_weight[Dribbling]*(('F+ , F-'!I$2-[1]!tbl_gk[[#This Row],[Dribbling]])/('F+ , F-'!I$2-'F+ , F-'!I$3))</f>
        <v>1.2712416880351124E-2</v>
      </c>
      <c r="J1154" s="1" cm="1">
        <f t="array" ref="J1154">[1]!table_weight[Curve]*(('F+ , F-'!J$2-[1]!tbl_gk[[#This Row],[Curve]])/('F+ , F-'!J$2-'F+ , F-'!J$3))</f>
        <v>8.7888314234526414E-3</v>
      </c>
      <c r="K1154" s="1" cm="1">
        <f t="array" ref="K1154">[1]!table_weight[FKAccuracy]*(('F+ , F-'!K$2-[1]!tbl_gk[[#This Row],[FKAccuracy]])/('F+ , F-'!K$2-'F+ , F-'!K$3))</f>
        <v>9.4310921813203358E-3</v>
      </c>
      <c r="L1154" s="1" cm="1">
        <f t="array" ref="L1154">[1]!table_weight[LongPassing]*(('F+ , F-'!L$2-[1]!tbl_gk[[#This Row],[LongPassing]])/('F+ , F-'!L$2-'F+ , F-'!L$3))</f>
        <v>2.4364084503410925E-2</v>
      </c>
      <c r="M1154" s="1" cm="1">
        <f t="array" ref="M1154">[1]!table_weight[BallControl]*(('F+ , F-'!M$2-[1]!tbl_gk[[#This Row],[BallControl]])/('F+ , F-'!M$2-'F+ , F-'!M$3))</f>
        <v>9.9960884871137055E-3</v>
      </c>
      <c r="N1154" s="1" cm="1">
        <f t="array" ref="N1154">[1]!table_weight[Acceleration]*(('F+ , F-'!N$2-[1]!tbl_gk[[#This Row],[Acceleration]])/('F+ , F-'!N$2-'F+ , F-'!N$3))</f>
        <v>6.0881547629699816E-3</v>
      </c>
      <c r="O1154" s="1" cm="1">
        <f t="array" ref="O1154">[1]!table_weight[SprintSpeed]*(('F+ , F-'!O$2-[1]!tbl_gk[[#This Row],[SprintSpeed]])/('F+ , F-'!O$2-'F+ , F-'!O$3))</f>
        <v>7.3087922117432225E-3</v>
      </c>
      <c r="P1154" s="1" cm="1">
        <f t="array" ref="P1154">[1]!table_weight[Agility]*(('F+ , F-'!P$2-[1]!tbl_gk[[#This Row],[Agility]])/('F+ , F-'!P$2-'F+ , F-'!P$3))</f>
        <v>1.2871217617186543E-3</v>
      </c>
      <c r="Q1154" s="1" cm="1">
        <f t="array" ref="Q1154">[1]!table_weight[Reactions]*(('F+ , F-'!Q$2-[1]!tbl_gk[[#This Row],[Reactions]])/('F+ , F-'!Q$2-'F+ , F-'!Q$3))</f>
        <v>1.1859766001660328E-3</v>
      </c>
      <c r="R1154" s="1" cm="1">
        <f t="array" ref="R1154">[1]!table_weight[Balance]*(('F+ , F-'!R$2-[1]!tbl_gk[[#This Row],[Balance]])/('F+ , F-'!R$2-'F+ , F-'!R$3))</f>
        <v>8.6922508583597434E-4</v>
      </c>
      <c r="S1154" s="1" cm="1">
        <f t="array" ref="S1154">[1]!table_weight[ShotPower]*(('F+ , F-'!S$2-[1]!tbl_gk[[#This Row],[ShotPower]])/('F+ , F-'!S$2-'F+ , F-'!S$3))</f>
        <v>5.4538573983244545E-3</v>
      </c>
      <c r="T1154" s="1" cm="1">
        <f t="array" ref="T1154">[1]!table_weight[Jumping]*(('F+ , F-'!T$2-[1]!tbl_gk[[#This Row],[Jumping]])/('F+ , F-'!T$2-'F+ , F-'!T$3))</f>
        <v>1.0304523194991002E-3</v>
      </c>
      <c r="U1154" s="1" cm="1">
        <f t="array" ref="U1154">[1]!table_weight[Stamina]*(('F+ , F-'!U$2-[1]!tbl_gk[[#This Row],[Stamina]])/('F+ , F-'!U$2-'F+ , F-'!U$3))</f>
        <v>1.0304523194991E-2</v>
      </c>
      <c r="V1154" s="1" cm="1">
        <f t="array" ref="V1154">[1]!table_weight[Strength]*(('F+ , F-'!V$2-[1]!tbl_gk[[#This Row],[Strength]])/('F+ , F-'!V$2-'F+ , F-'!V$3))</f>
        <v>7.9860054761180244E-3</v>
      </c>
      <c r="W1154" s="1" cm="1">
        <f t="array" ref="W1154">[1]!table_weight[LongShots]*(('F+ , F-'!W$2-[1]!tbl_gk[[#This Row],[LongShots]])/('F+ , F-'!W$2-'F+ , F-'!W$3))</f>
        <v>7.271809864432606E-3</v>
      </c>
      <c r="X1154" s="1" cm="1">
        <f t="array" ref="X1154">[1]!table_weight[Aggression]*(('F+ , F-'!X$2-[1]!tbl_gk[[#This Row],[Aggression]])/('F+ , F-'!X$2-'F+ , F-'!X$3))</f>
        <v>1.0952236081533291E-2</v>
      </c>
      <c r="Y1154" s="1" cm="1">
        <f t="array" ref="Y1154">[1]!table_weight[Interceptions]*(('F+ , F-'!Y$2-[1]!tbl_gk[[#This Row],[Interceptions]])/('F+ , F-'!Y$2-'F+ , F-'!Y$3))</f>
        <v>1.7313833010554024E-2</v>
      </c>
      <c r="Z1154" s="1" cm="1">
        <f t="array" ref="Z1154">[1]!table_weight[Positioning]*(('F+ , F-'!Z$2-[1]!tbl_gk[[#This Row],[Positioning]])/('F+ , F-'!Z$2-'F+ , F-'!Z$3))</f>
        <v>1.3310009126863251E-3</v>
      </c>
      <c r="AA1154" s="1" cm="1">
        <f t="array" ref="AA1154">[1]!table_weight[Vision]*(('F+ , F-'!AA$2-[1]!tbl_gk[[#This Row],[Vision]])/('F+ , F-'!AA$2-'F+ , F-'!AA$3))</f>
        <v>1.9166413142683265E-2</v>
      </c>
      <c r="AB1154" s="1" cm="1">
        <f t="array" ref="AB1154">[1]!table_weight[Penalties]*(('F+ , F-'!AB$2-[1]!tbl_gk[[#This Row],[Penalties]])/('F+ , F-'!AB$2-'F+ , F-'!AB$3))</f>
        <v>2.1139426260312223E-3</v>
      </c>
      <c r="AC1154" s="1" cm="1">
        <f t="array" ref="AC1154">[1]!table_weight[Composure]*(('F+ , F-'!AC$2-[1]!tbl_gk[[#This Row],[Composure]])/('F+ , F-'!AC$2-'F+ , F-'!AC$3))</f>
        <v>1.7079510458531426E-3</v>
      </c>
      <c r="AD1154" s="1" cm="1">
        <f t="array" ref="AD1154">[1]!table_weight[Marking]*(('F+ , F-'!AD$2-[1]!tbl_gk[[#This Row],[Marking]])/('F+ , F-'!AD$2-'F+ , F-'!AD$3))</f>
        <v>2.8394686137308601E-2</v>
      </c>
      <c r="AE1154" s="1" cm="1">
        <f t="array" ref="AE1154">[1]!table_weight[StandingTackle]*(('F+ , F-'!AE$2-[1]!tbl_gk[[#This Row],[StandingTackle]])/('F+ , F-'!AE$2-'F+ , F-'!AE$3))</f>
        <v>2.465854322450484E-2</v>
      </c>
      <c r="AF1154" s="1" cm="1">
        <f t="array" ref="AF1154">[1]!table_weight[SlidingTackle]*(('F+ , F-'!AF$2-[1]!tbl_gk[[#This Row],[SlidingTackle]])/('F+ , F-'!AF$2-'F+ , F-'!AF$3))</f>
        <v>5.230600077925268E-3</v>
      </c>
      <c r="AG1154" s="1" cm="1">
        <f t="array" ref="AG1154">[1]!table_weight[GKDiving]*(('F+ , F-'!AG$2-[1]!tbl_gk[[#This Row],[GKDiving]])/('F+ , F-'!AG$2-'F+ , F-'!AG$3))</f>
        <v>3.0746121083054436E-2</v>
      </c>
      <c r="AH1154" s="1" cm="1">
        <f t="array" ref="AH1154">[1]!table_weight[GKHandling]*(('F+ , F-'!AH$2-[1]!tbl_gk[[#This Row],[GKHandling]])/('F+ , F-'!AH$2-'F+ , F-'!AH$3))</f>
        <v>3.7430060448935834E-2</v>
      </c>
      <c r="AI1154" s="1" cm="1">
        <f t="array" ref="AI1154">[1]!table_weight[GKKicking]*(('F+ , F-'!AI$2-[1]!tbl_gk[[#This Row],[GKKicking]])/('F+ , F-'!AI$2-'F+ , F-'!AI$3))</f>
        <v>2.5044113173106158E-2</v>
      </c>
      <c r="AJ1154" s="1" cm="1">
        <f t="array" ref="AJ1154">[1]!table_weight[GKPositioning]*(('F+ , F-'!AJ$2-[1]!tbl_gk[[#This Row],[GKPositioning]])/('F+ , F-'!AJ$2-'F+ , F-'!AJ$3))</f>
        <v>1.1983103601600703E-2</v>
      </c>
      <c r="AK1154" s="1" cm="1">
        <f t="array" ref="AK1154">[1]!table_weight[GKReflexes]*(('F+ , F-'!AK$2-[1]!tbl_gk[[#This Row],[GKReflexes]])/('F+ , F-'!AK$2-'F+ , F-'!AK$3))</f>
        <v>2.7329885407159499E-2</v>
      </c>
    </row>
    <row r="1155" spans="1:37" x14ac:dyDescent="0.55000000000000004">
      <c r="A1155" s="8">
        <f>[1]!tbl_gk[[#This Row],[ID]]</f>
        <v>244090</v>
      </c>
      <c r="B1155" s="2" cm="1">
        <f t="array" ref="B1155">[1]!table_weight[ValueEUR]*(('F+ , F-'!B$2-[1]!tbl_gk[[#This Row],[ValueEUR]])/('F+ , F-'!B$2-'F+ , F-'!B$3))</f>
        <v>1.2068791068449063E-4</v>
      </c>
      <c r="C1155" s="2" cm="1">
        <f t="array" ref="C1155">[1]!table_weight[WageEUR]*(('F+ , F-'!C$2-[1]!tbl_gk[[#This Row],[WageEUR]])/('F+ , F-'!C$2-'F+ , F-'!C$3))</f>
        <v>7.8241870618836313E-5</v>
      </c>
      <c r="D1155" s="2" cm="1">
        <f t="array" ref="D1155">[1]!table_weight[Crossing]*(('F+ , F-'!D$2-[1]!tbl_gk[[#This Row],[Crossing]])/('F+ , F-'!D$2-'F+ , F-'!D$3))</f>
        <v>3.6987814836757178E-2</v>
      </c>
      <c r="E1155" s="2" cm="1">
        <f t="array" ref="E1155">[1]!table_weight[Finishing]*(('F+ , F-'!E$2-[1]!tbl_gk[[#This Row],[Finishing]])/('F+ , F-'!E$2-'F+ , F-'!E$3))</f>
        <v>2.096326437480962E-2</v>
      </c>
      <c r="F1155" s="2" cm="1">
        <f t="array" ref="F1155">[1]!table_weight[HeadingAccuracy]*(('F+ , F-'!F$2-[1]!tbl_gk[[#This Row],[HeadingAccuracy]])/('F+ , F-'!F$2-'F+ , F-'!F$3))</f>
        <v>1.00216539308148E-2</v>
      </c>
      <c r="G1155" s="2" cm="1">
        <f t="array" ref="G1155">[1]!table_weight[ShortPassing]*(('F+ , F-'!G$2-[1]!tbl_gk[[#This Row],[ShortPassing]])/('F+ , F-'!G$2-'F+ , F-'!G$3))</f>
        <v>6.6098007588498875E-2</v>
      </c>
      <c r="H1155" s="2" cm="1">
        <f t="array" ref="H1155">[1]!table_weight[Volleys]*(('F+ , F-'!H$2-[1]!tbl_gk[[#This Row],[Volleys]])/('F+ , F-'!H$2-'F+ , F-'!H$3))</f>
        <v>2.0833057763785961E-3</v>
      </c>
      <c r="I1155" s="2" cm="1">
        <f t="array" ref="I1155">[1]!table_weight[Dribbling]*(('F+ , F-'!I$2-[1]!tbl_gk[[#This Row],[Dribbling]])/('F+ , F-'!I$2-'F+ , F-'!I$3))</f>
        <v>2.0535442652874894E-2</v>
      </c>
      <c r="J1155" s="2" cm="1">
        <f t="array" ref="J1155">[1]!table_weight[Curve]*(('F+ , F-'!J$2-[1]!tbl_gk[[#This Row],[Curve]])/('F+ , F-'!J$2-'F+ , F-'!J$3))</f>
        <v>9.1268634012777444E-3</v>
      </c>
      <c r="K1155" s="2" cm="1">
        <f t="array" ref="K1155">[1]!table_weight[FKAccuracy]*(('F+ , F-'!K$2-[1]!tbl_gk[[#This Row],[FKAccuracy]])/('F+ , F-'!K$2-'F+ , F-'!K$3))</f>
        <v>9.7353209613629272E-3</v>
      </c>
      <c r="L1155" s="2" cm="1">
        <f t="array" ref="L1155">[1]!table_weight[LongPassing]*(('F+ , F-'!L$2-[1]!tbl_gk[[#This Row],[LongPassing]])/('F+ , F-'!L$2-'F+ , F-'!L$3))</f>
        <v>2.4905508603486726E-2</v>
      </c>
      <c r="M1155" s="2" cm="1">
        <f t="array" ref="M1155">[1]!table_weight[BallControl]*(('F+ , F-'!M$2-[1]!tbl_gk[[#This Row],[BallControl]])/('F+ , F-'!M$2-'F+ , F-'!M$3))</f>
        <v>1.2169151201703639E-2</v>
      </c>
      <c r="N1155" s="2" cm="1">
        <f t="array" ref="N1155">[1]!table_weight[Acceleration]*(('F+ , F-'!N$2-[1]!tbl_gk[[#This Row],[Acceleration]])/('F+ , F-'!N$2-'F+ , F-'!N$3))</f>
        <v>8.7940013242899726E-3</v>
      </c>
      <c r="O1155" s="2" cm="1">
        <f t="array" ref="O1155">[1]!table_weight[SprintSpeed]*(('F+ , F-'!O$2-[1]!tbl_gk[[#This Row],[SprintSpeed]])/('F+ , F-'!O$2-'F+ , F-'!O$3))</f>
        <v>9.838758746577414E-3</v>
      </c>
      <c r="P1155" s="2" cm="1">
        <f t="array" ref="P1155">[1]!table_weight[Agility]*(('F+ , F-'!P$2-[1]!tbl_gk[[#This Row],[Agility]])/('F+ , F-'!P$2-'F+ , F-'!P$3))</f>
        <v>5.265498116121768E-3</v>
      </c>
      <c r="Q1155" s="2" cm="1">
        <f t="array" ref="Q1155">[1]!table_weight[Reactions]*(('F+ , F-'!Q$2-[1]!tbl_gk[[#This Row],[Reactions]])/('F+ , F-'!Q$2-'F+ , F-'!Q$3))</f>
        <v>2.1656964003031903E-3</v>
      </c>
      <c r="R1155" s="2" cm="1">
        <f t="array" ref="R1155">[1]!table_weight[Balance]*(('F+ , F-'!R$2-[1]!tbl_gk[[#This Row],[Balance]])/('F+ , F-'!R$2-'F+ , F-'!R$3))</f>
        <v>1.9868001961965125E-3</v>
      </c>
      <c r="S1155" s="2" cm="1">
        <f t="array" ref="S1155">[1]!table_weight[ShotPower]*(('F+ , F-'!S$2-[1]!tbl_gk[[#This Row],[ShotPower]])/('F+ , F-'!S$2-'F+ , F-'!S$3))</f>
        <v>6.7523948741159906E-3</v>
      </c>
      <c r="T1155" s="2" cm="1">
        <f t="array" ref="T1155">[1]!table_weight[Jumping]*(('F+ , F-'!T$2-[1]!tbl_gk[[#This Row],[Jumping]])/('F+ , F-'!T$2-'F+ , F-'!T$3))</f>
        <v>3.2630990117471503E-3</v>
      </c>
      <c r="U1155" s="2" cm="1">
        <f t="array" ref="U1155">[1]!table_weight[Stamina]*(('F+ , F-'!U$2-[1]!tbl_gk[[#This Row],[Stamina]])/('F+ , F-'!U$2-'F+ , F-'!U$3))</f>
        <v>2.1467756656231247E-2</v>
      </c>
      <c r="V1155" s="2" cm="1">
        <f t="array" ref="V1155">[1]!table_weight[Strength]*(('F+ , F-'!V$2-[1]!tbl_gk[[#This Row],[Strength]])/('F+ , F-'!V$2-'F+ , F-'!V$3))</f>
        <v>2.0408680661190511E-2</v>
      </c>
      <c r="W1155" s="2" cm="1">
        <f t="array" ref="W1155">[1]!table_weight[LongShots]*(('F+ , F-'!W$2-[1]!tbl_gk[[#This Row],[LongShots]])/('F+ , F-'!W$2-'F+ , F-'!W$3))</f>
        <v>9.6091773208573719E-3</v>
      </c>
      <c r="X1155" s="2" cm="1">
        <f t="array" ref="X1155">[1]!table_weight[Aggression]*(('F+ , F-'!X$2-[1]!tbl_gk[[#This Row],[Aggression]])/('F+ , F-'!X$2-'F+ , F-'!X$3))</f>
        <v>9.7353209613629272E-3</v>
      </c>
      <c r="Y1155" s="2" cm="1">
        <f t="array" ref="Y1155">[1]!table_weight[Interceptions]*(('F+ , F-'!Y$2-[1]!tbl_gk[[#This Row],[Interceptions]])/('F+ , F-'!Y$2-'F+ , F-'!Y$3))</f>
        <v>2.4239366214775633E-2</v>
      </c>
      <c r="Z1155" s="2" cm="1">
        <f t="array" ref="Z1155">[1]!table_weight[Positioning]*(('F+ , F-'!Z$2-[1]!tbl_gk[[#This Row],[Positioning]])/('F+ , F-'!Z$2-'F+ , F-'!Z$3))</f>
        <v>1.4788899029848058E-3</v>
      </c>
      <c r="AA1155" s="2" cm="1">
        <f t="array" ref="AA1155">[1]!table_weight[Vision]*(('F+ , F-'!AA$2-[1]!tbl_gk[[#This Row],[Vision]])/('F+ , F-'!AA$2-'F+ , F-'!AA$3))</f>
        <v>2.9104553290741252E-2</v>
      </c>
      <c r="AB1155" s="2" cm="1">
        <f t="array" ref="AB1155">[1]!table_weight[Penalties]*(('F+ , F-'!AB$2-[1]!tbl_gk[[#This Row],[Penalties]])/('F+ , F-'!AB$2-'F+ , F-'!AB$3))</f>
        <v>2.427119311369181E-3</v>
      </c>
      <c r="AC1155" s="2" cm="1">
        <f t="array" ref="AC1155">[1]!table_weight[Composure]*(('F+ , F-'!AC$2-[1]!tbl_gk[[#This Row],[Composure]])/('F+ , F-'!AC$2-'F+ , F-'!AC$3))</f>
        <v>1.814697986218964E-3</v>
      </c>
      <c r="AD1155" s="2" cm="1">
        <f t="array" ref="AD1155">[1]!table_weight[Marking]*(('F+ , F-'!AD$2-[1]!tbl_gk[[#This Row],[Marking]])/('F+ , F-'!AD$2-'F+ , F-'!AD$3))</f>
        <v>2.5239721010940977E-2</v>
      </c>
      <c r="AE1155" s="2" cm="1">
        <f t="array" ref="AE1155">[1]!table_weight[StandingTackle]*(('F+ , F-'!AE$2-[1]!tbl_gk[[#This Row],[StandingTackle]])/('F+ , F-'!AE$2-'F+ , F-'!AE$3))</f>
        <v>3.1383600467551613E-2</v>
      </c>
      <c r="AF1155" s="2" cm="1">
        <f t="array" ref="AF1155">[1]!table_weight[SlidingTackle]*(('F+ , F-'!AF$2-[1]!tbl_gk[[#This Row],[SlidingTackle]])/('F+ , F-'!AF$2-'F+ , F-'!AF$3))</f>
        <v>1.0461200155850536E-2</v>
      </c>
      <c r="AG1155" s="2" cm="1">
        <f t="array" ref="AG1155">[1]!table_weight[GKDiving]*(('F+ , F-'!AG$2-[1]!tbl_gk[[#This Row],[GKDiving]])/('F+ , F-'!AG$2-'F+ , F-'!AG$3))</f>
        <v>4.7827299462529123E-2</v>
      </c>
      <c r="AH1155" s="2" cm="1">
        <f t="array" ref="AH1155">[1]!table_weight[GKHandling]*(('F+ , F-'!AH$2-[1]!tbl_gk[[#This Row],[GKHandling]])/('F+ , F-'!AH$2-'F+ , F-'!AH$3))</f>
        <v>5.168913109614949E-2</v>
      </c>
      <c r="AI1155" s="2" cm="1">
        <f t="array" ref="AI1155">[1]!table_weight[GKKicking]*(('F+ , F-'!AI$2-[1]!tbl_gk[[#This Row],[GKKicking]])/('F+ , F-'!AI$2-'F+ , F-'!AI$3))</f>
        <v>3.0410708853057477E-2</v>
      </c>
      <c r="AJ1155" s="2" cm="1">
        <f t="array" ref="AJ1155">[1]!table_weight[GKPositioning]*(('F+ , F-'!AJ$2-[1]!tbl_gk[[#This Row],[GKPositioning]])/('F+ , F-'!AJ$2-'F+ , F-'!AJ$3))</f>
        <v>2.2074138213474981E-2</v>
      </c>
      <c r="AK1155" s="2" cm="1">
        <f t="array" ref="AK1155">[1]!table_weight[GKReflexes]*(('F+ , F-'!AK$2-[1]!tbl_gk[[#This Row],[GKReflexes]])/('F+ , F-'!AK$2-'F+ , F-'!AK$3))</f>
        <v>6.1947740256228193E-2</v>
      </c>
    </row>
    <row r="1156" spans="1:37" x14ac:dyDescent="0.55000000000000004">
      <c r="A1156" s="7">
        <f>[1]!tbl_gk[[#This Row],[ID]]</f>
        <v>244119</v>
      </c>
      <c r="B1156" s="1" cm="1">
        <f t="array" ref="B1156">[1]!table_weight[ValueEUR]*(('F+ , F-'!B$2-[1]!tbl_gk[[#This Row],[ValueEUR]])/('F+ , F-'!B$2-'F+ , F-'!B$3))</f>
        <v>1.9013747565638421E-4</v>
      </c>
      <c r="C1156" s="1" cm="1">
        <f t="array" ref="C1156">[1]!table_weight[WageEUR]*(('F+ , F-'!C$2-[1]!tbl_gk[[#This Row],[WageEUR]])/('F+ , F-'!C$2-'F+ , F-'!C$3))</f>
        <v>2.3472561185650898E-4</v>
      </c>
      <c r="D1156" s="1" cm="1">
        <f t="array" ref="D1156">[1]!table_weight[Crossing]*(('F+ , F-'!D$2-[1]!tbl_gk[[#This Row],[Crossing]])/('F+ , F-'!D$2-'F+ , F-'!D$3))</f>
        <v>3.5866971962916043E-2</v>
      </c>
      <c r="E1156" s="1" cm="1">
        <f t="array" ref="E1156">[1]!table_weight[Finishing]*(('F+ , F-'!E$2-[1]!tbl_gk[[#This Row],[Finishing]])/('F+ , F-'!E$2-'F+ , F-'!E$3))</f>
        <v>1.9965013690294877E-2</v>
      </c>
      <c r="F1156" s="1" cm="1">
        <f t="array" ref="F1156">[1]!table_weight[HeadingAccuracy]*(('F+ , F-'!F$2-[1]!tbl_gk[[#This Row],[HeadingAccuracy]])/('F+ , F-'!F$2-'F+ , F-'!F$3))</f>
        <v>1.1274360672166649E-2</v>
      </c>
      <c r="G1156" s="1" cm="1">
        <f t="array" ref="G1156">[1]!table_weight[ShortPassing]*(('F+ , F-'!G$2-[1]!tbl_gk[[#This Row],[ShortPassing]])/('F+ , F-'!G$2-'F+ , F-'!G$3))</f>
        <v>5.3440942305594832E-2</v>
      </c>
      <c r="H1156" s="1" cm="1">
        <f t="array" ref="H1156">[1]!table_weight[Volleys]*(('F+ , F-'!H$2-[1]!tbl_gk[[#This Row],[Volleys]])/('F+ , F-'!H$2-'F+ , F-'!H$3))</f>
        <v>2.4305234057750281E-3</v>
      </c>
      <c r="I1156" s="1" cm="1">
        <f t="array" ref="I1156">[1]!table_weight[Dribbling]*(('F+ , F-'!I$2-[1]!tbl_gk[[#This Row],[Dribbling]])/('F+ , F-'!I$2-'F+ , F-'!I$3))</f>
        <v>2.3469077317571304E-2</v>
      </c>
      <c r="J1156" s="1" cm="1">
        <f t="array" ref="J1156">[1]!table_weight[Curve]*(('F+ , F-'!J$2-[1]!tbl_gk[[#This Row],[Curve]])/('F+ , F-'!J$2-'F+ , F-'!J$3))</f>
        <v>9.4648953791028455E-3</v>
      </c>
      <c r="K1156" s="1" cm="1">
        <f t="array" ref="K1156">[1]!table_weight[FKAccuracy]*(('F+ , F-'!K$2-[1]!tbl_gk[[#This Row],[FKAccuracy]])/('F+ , F-'!K$2-'F+ , F-'!K$3))</f>
        <v>9.4310921813203358E-3</v>
      </c>
      <c r="L1156" s="1" cm="1">
        <f t="array" ref="L1156">[1]!table_weight[LongPassing]*(('F+ , F-'!L$2-[1]!tbl_gk[[#This Row],[LongPassing]])/('F+ , F-'!L$2-'F+ , F-'!L$3))</f>
        <v>2.652978090371412E-2</v>
      </c>
      <c r="M1156" s="1" cm="1">
        <f t="array" ref="M1156">[1]!table_weight[BallControl]*(('F+ , F-'!M$2-[1]!tbl_gk[[#This Row],[BallControl]])/('F+ , F-'!M$2-'F+ , F-'!M$3))</f>
        <v>1.5211439002129552E-2</v>
      </c>
      <c r="N1156" s="1" cm="1">
        <f t="array" ref="N1156">[1]!table_weight[Acceleration]*(('F+ , F-'!N$2-[1]!tbl_gk[[#This Row],[Acceleration]])/('F+ , F-'!N$2-'F+ , F-'!N$3))</f>
        <v>1.0823386245279966E-2</v>
      </c>
      <c r="O1156" s="1" cm="1">
        <f t="array" ref="O1156">[1]!table_weight[SprintSpeed]*(('F+ , F-'!O$2-[1]!tbl_gk[[#This Row],[SprintSpeed]])/('F+ , F-'!O$2-'F+ , F-'!O$3))</f>
        <v>1.0400973532096125E-2</v>
      </c>
      <c r="P1156" s="1" cm="1">
        <f t="array" ref="P1156">[1]!table_weight[Agility]*(('F+ , F-'!P$2-[1]!tbl_gk[[#This Row],[Agility]])/('F+ , F-'!P$2-'F+ , F-'!P$3))</f>
        <v>4.095387423650264E-3</v>
      </c>
      <c r="Q1156" s="1" cm="1">
        <f t="array" ref="Q1156">[1]!table_weight[Reactions]*(('F+ , F-'!Q$2-[1]!tbl_gk[[#This Row],[Reactions]])/('F+ , F-'!Q$2-'F+ , F-'!Q$3))</f>
        <v>1.7016186002382209E-3</v>
      </c>
      <c r="R1156" s="1" cm="1">
        <f t="array" ref="R1156">[1]!table_weight[Balance]*(('F+ , F-'!R$2-[1]!tbl_gk[[#This Row],[Balance]])/('F+ , F-'!R$2-'F+ , F-'!R$3))</f>
        <v>2.6076752575079228E-3</v>
      </c>
      <c r="S1156" s="1" cm="1">
        <f t="array" ref="S1156">[1]!table_weight[ShotPower]*(('F+ , F-'!S$2-[1]!tbl_gk[[#This Row],[ShotPower]])/('F+ , F-'!S$2-'F+ , F-'!S$3))</f>
        <v>7.0121023692742987E-3</v>
      </c>
      <c r="T1156" s="1" cm="1">
        <f t="array" ref="T1156">[1]!table_weight[Jumping]*(('F+ , F-'!T$2-[1]!tbl_gk[[#This Row],[Jumping]])/('F+ , F-'!T$2-'F+ , F-'!T$3))</f>
        <v>4.4652933844961011E-3</v>
      </c>
      <c r="U1156" s="1" cm="1">
        <f t="array" ref="U1156">[1]!table_weight[Stamina]*(('F+ , F-'!U$2-[1]!tbl_gk[[#This Row],[Stamina]])/('F+ , F-'!U$2-'F+ , F-'!U$3))</f>
        <v>2.4902597721228249E-2</v>
      </c>
      <c r="V1156" s="1" cm="1">
        <f t="array" ref="V1156">[1]!table_weight[Strength]*(('F+ , F-'!V$2-[1]!tbl_gk[[#This Row],[Strength]])/('F+ , F-'!V$2-'F+ , F-'!V$3))</f>
        <v>2.3070682486563184E-2</v>
      </c>
      <c r="W1156" s="1" cm="1">
        <f t="array" ref="W1156">[1]!table_weight[LongShots]*(('F+ , F-'!W$2-[1]!tbl_gk[[#This Row],[LongShots]])/('F+ , F-'!W$2-'F+ , F-'!W$3))</f>
        <v>1.0388299806332293E-2</v>
      </c>
      <c r="X1156" s="1" cm="1">
        <f t="array" ref="X1156">[1]!table_weight[Aggression]*(('F+ , F-'!X$2-[1]!tbl_gk[[#This Row],[Aggression]])/('F+ , F-'!X$2-'F+ , F-'!X$3))</f>
        <v>1.2169151201703659E-2</v>
      </c>
      <c r="Y1156" s="1" cm="1">
        <f t="array" ref="Y1156">[1]!table_weight[Interceptions]*(('F+ , F-'!Y$2-[1]!tbl_gk[[#This Row],[Interceptions]])/('F+ , F-'!Y$2-'F+ , F-'!Y$3))</f>
        <v>2.3546812894353474E-2</v>
      </c>
      <c r="Z1156" s="1" cm="1">
        <f t="array" ref="Z1156">[1]!table_weight[Positioning]*(('F+ , F-'!Z$2-[1]!tbl_gk[[#This Row],[Positioning]])/('F+ , F-'!Z$2-'F+ , F-'!Z$3))</f>
        <v>2.2183348544772088E-3</v>
      </c>
      <c r="AA1156" s="1" cm="1">
        <f t="array" ref="AA1156">[1]!table_weight[Vision]*(('F+ , F-'!AA$2-[1]!tbl_gk[[#This Row],[Vision]])/('F+ , F-'!AA$2-'F+ , F-'!AA$3))</f>
        <v>3.0524287597606677E-2</v>
      </c>
      <c r="AB1156" s="1" cm="1">
        <f t="array" ref="AB1156">[1]!table_weight[Penalties]*(('F+ , F-'!AB$2-[1]!tbl_gk[[#This Row],[Penalties]])/('F+ , F-'!AB$2-'F+ , F-'!AB$3))</f>
        <v>2.2313838830329571E-3</v>
      </c>
      <c r="AC1156" s="1" cm="1">
        <f t="array" ref="AC1156">[1]!table_weight[Composure]*(('F+ , F-'!AC$2-[1]!tbl_gk[[#This Row],[Composure]])/('F+ , F-'!AC$2-'F+ , F-'!AC$3))</f>
        <v>1.7079510458531426E-3</v>
      </c>
      <c r="AD1156" s="1" cm="1">
        <f t="array" ref="AD1156">[1]!table_weight[Marking]*(('F+ , F-'!AD$2-[1]!tbl_gk[[#This Row],[Marking]])/('F+ , F-'!AD$2-'F+ , F-'!AD$3))</f>
        <v>2.366223844775717E-2</v>
      </c>
      <c r="AE1156" s="1" cm="1">
        <f t="array" ref="AE1156">[1]!table_weight[StandingTackle]*(('F+ , F-'!AE$2-[1]!tbl_gk[[#This Row],[StandingTackle]])/('F+ , F-'!AE$2-'F+ , F-'!AE$3))</f>
        <v>2.9141914719869356E-2</v>
      </c>
      <c r="AF1156" s="1" cm="1">
        <f t="array" ref="AF1156">[1]!table_weight[SlidingTackle]*(('F+ , F-'!AF$2-[1]!tbl_gk[[#This Row],[SlidingTackle]])/('F+ , F-'!AF$2-'F+ , F-'!AF$3))</f>
        <v>9.7139715732897855E-3</v>
      </c>
      <c r="AG1156" s="1" cm="1">
        <f t="array" ref="AG1156">[1]!table_weight[GKDiving]*(('F+ , F-'!AG$2-[1]!tbl_gk[[#This Row],[GKDiving]])/('F+ , F-'!AG$2-'F+ , F-'!AG$3))</f>
        <v>4.4411063786634182E-2</v>
      </c>
      <c r="AH1156" s="1" cm="1">
        <f t="array" ref="AH1156">[1]!table_weight[GKHandling]*(('F+ , F-'!AH$2-[1]!tbl_gk[[#This Row],[GKHandling]])/('F+ , F-'!AH$2-'F+ , F-'!AH$3))</f>
        <v>4.8124363434346076E-2</v>
      </c>
      <c r="AI1156" s="1" cm="1">
        <f t="array" ref="AI1156">[1]!table_weight[GKKicking]*(('F+ , F-'!AI$2-[1]!tbl_gk[[#This Row],[GKKicking]])/('F+ , F-'!AI$2-'F+ , F-'!AI$3))</f>
        <v>3.2199574079707916E-2</v>
      </c>
      <c r="AJ1156" s="1" cm="1">
        <f t="array" ref="AJ1156">[1]!table_weight[GKPositioning]*(('F+ , F-'!AJ$2-[1]!tbl_gk[[#This Row],[GKPositioning]])/('F+ , F-'!AJ$2-'F+ , F-'!AJ$3))</f>
        <v>1.5767241581053557E-2</v>
      </c>
      <c r="AK1156" s="1" cm="1">
        <f t="array" ref="AK1156">[1]!table_weight[GKReflexes]*(('F+ , F-'!AK$2-[1]!tbl_gk[[#This Row],[GKReflexes]])/('F+ , F-'!AK$2-'F+ , F-'!AK$3))</f>
        <v>5.10157860933644E-2</v>
      </c>
    </row>
    <row r="1157" spans="1:37" x14ac:dyDescent="0.55000000000000004">
      <c r="A1157" s="8">
        <f>[1]!tbl_gk[[#This Row],[ID]]</f>
        <v>244132</v>
      </c>
      <c r="B1157" s="2" cm="1">
        <f t="array" ref="B1157">[1]!table_weight[ValueEUR]*(('F+ , F-'!B$2-[1]!tbl_gk[[#This Row],[ValueEUR]])/('F+ , F-'!B$2-'F+ , F-'!B$3))</f>
        <v>1.2068791068449063E-4</v>
      </c>
      <c r="C1157" s="2" cm="1">
        <f t="array" ref="C1157">[1]!table_weight[WageEUR]*(('F+ , F-'!C$2-[1]!tbl_gk[[#This Row],[WageEUR]])/('F+ , F-'!C$2-'F+ , F-'!C$3))</f>
        <v>0</v>
      </c>
      <c r="D1157" s="2" cm="1">
        <f t="array" ref="D1157">[1]!table_weight[Crossing]*(('F+ , F-'!D$2-[1]!tbl_gk[[#This Row],[Crossing]])/('F+ , F-'!D$2-'F+ , F-'!D$3))</f>
        <v>3.5866971962916043E-2</v>
      </c>
      <c r="E1157" s="2" cm="1">
        <f t="array" ref="E1157">[1]!table_weight[Finishing]*(('F+ , F-'!E$2-[1]!tbl_gk[[#This Row],[Finishing]])/('F+ , F-'!E$2-'F+ , F-'!E$3))</f>
        <v>1.8966763005780131E-2</v>
      </c>
      <c r="F1157" s="2" cm="1">
        <f t="array" ref="F1157">[1]!table_weight[HeadingAccuracy]*(('F+ , F-'!F$2-[1]!tbl_gk[[#This Row],[HeadingAccuracy]])/('F+ , F-'!F$2-'F+ , F-'!F$3))</f>
        <v>1.294463632730245E-2</v>
      </c>
      <c r="G1157" s="2" cm="1">
        <f t="array" ref="G1157">[1]!table_weight[ShortPassing]*(('F+ , F-'!G$2-[1]!tbl_gk[[#This Row],[ShortPassing]])/('F+ , F-'!G$2-'F+ , F-'!G$3))</f>
        <v>5.484728289258417E-2</v>
      </c>
      <c r="H1157" s="2" cm="1">
        <f t="array" ref="H1157">[1]!table_weight[Volleys]*(('F+ , F-'!H$2-[1]!tbl_gk[[#This Row],[Volleys]])/('F+ , F-'!H$2-'F+ , F-'!H$3))</f>
        <v>2.0833057763785961E-3</v>
      </c>
      <c r="I1157" s="2" cm="1">
        <f t="array" ref="I1157">[1]!table_weight[Dribbling]*(('F+ , F-'!I$2-[1]!tbl_gk[[#This Row],[Dribbling]])/('F+ , F-'!I$2-'F+ , F-'!I$3))</f>
        <v>1.0756660437220181E-2</v>
      </c>
      <c r="J1157" s="2" cm="1">
        <f t="array" ref="J1157">[1]!table_weight[Curve]*(('F+ , F-'!J$2-[1]!tbl_gk[[#This Row],[Curve]])/('F+ , F-'!J$2-'F+ , F-'!J$3))</f>
        <v>9.295879390190295E-3</v>
      </c>
      <c r="K1157" s="2" cm="1">
        <f t="array" ref="K1157">[1]!table_weight[FKAccuracy]*(('F+ , F-'!K$2-[1]!tbl_gk[[#This Row],[FKAccuracy]])/('F+ , F-'!K$2-'F+ , F-'!K$3))</f>
        <v>9.4310921813203358E-3</v>
      </c>
      <c r="L1157" s="2" cm="1">
        <f t="array" ref="L1157">[1]!table_weight[LongPassing]*(('F+ , F-'!L$2-[1]!tbl_gk[[#This Row],[LongPassing]])/('F+ , F-'!L$2-'F+ , F-'!L$3))</f>
        <v>2.5988356803638323E-2</v>
      </c>
      <c r="M1157" s="2" cm="1">
        <f t="array" ref="M1157">[1]!table_weight[BallControl]*(('F+ , F-'!M$2-[1]!tbl_gk[[#This Row],[BallControl]])/('F+ , F-'!M$2-'F+ , F-'!M$3))</f>
        <v>1.2603763744621627E-2</v>
      </c>
      <c r="N1157" s="2" cm="1">
        <f t="array" ref="N1157">[1]!table_weight[Acceleration]*(('F+ , F-'!N$2-[1]!tbl_gk[[#This Row],[Acceleration]])/('F+ , F-'!N$2-'F+ , F-'!N$3))</f>
        <v>1.0597899031836633E-2</v>
      </c>
      <c r="O1157" s="2" cm="1">
        <f t="array" ref="O1157">[1]!table_weight[SprintSpeed]*(('F+ , F-'!O$2-[1]!tbl_gk[[#This Row],[SprintSpeed]])/('F+ , F-'!O$2-'F+ , F-'!O$3))</f>
        <v>9.838758746577414E-3</v>
      </c>
      <c r="P1157" s="2" cm="1">
        <f t="array" ref="P1157">[1]!table_weight[Agility]*(('F+ , F-'!P$2-[1]!tbl_gk[[#This Row],[Agility]])/('F+ , F-'!P$2-'F+ , F-'!P$3))</f>
        <v>5.6165313238632194E-3</v>
      </c>
      <c r="Q1157" s="2" cm="1">
        <f t="array" ref="Q1157">[1]!table_weight[Reactions]*(('F+ , F-'!Q$2-[1]!tbl_gk[[#This Row],[Reactions]])/('F+ , F-'!Q$2-'F+ , F-'!Q$3))</f>
        <v>2.1656964003031903E-3</v>
      </c>
      <c r="R1157" s="2" cm="1">
        <f t="array" ref="R1157">[1]!table_weight[Balance]*(('F+ , F-'!R$2-[1]!tbl_gk[[#This Row],[Balance]])/('F+ , F-'!R$2-'F+ , F-'!R$3))</f>
        <v>3.0422878004259103E-3</v>
      </c>
      <c r="S1157" s="2" cm="1">
        <f t="array" ref="S1157">[1]!table_weight[ShotPower]*(('F+ , F-'!S$2-[1]!tbl_gk[[#This Row],[ShotPower]])/('F+ , F-'!S$2-'F+ , F-'!S$3))</f>
        <v>6.7523948741159906E-3</v>
      </c>
      <c r="T1157" s="2" cm="1">
        <f t="array" ref="T1157">[1]!table_weight[Jumping]*(('F+ , F-'!T$2-[1]!tbl_gk[[#This Row],[Jumping]])/('F+ , F-'!T$2-'F+ , F-'!T$3))</f>
        <v>2.7478728519976002E-3</v>
      </c>
      <c r="U1157" s="2" cm="1">
        <f t="array" ref="U1157">[1]!table_weight[Stamina]*(('F+ , F-'!U$2-[1]!tbl_gk[[#This Row],[Stamina]])/('F+ , F-'!U$2-'F+ , F-'!U$3))</f>
        <v>1.7174205324984999E-2</v>
      </c>
      <c r="V1157" s="2" cm="1">
        <f t="array" ref="V1157">[1]!table_weight[Strength]*(('F+ , F-'!V$2-[1]!tbl_gk[[#This Row],[Strength]])/('F+ , F-'!V$2-'F+ , F-'!V$3))</f>
        <v>2.4845350370144969E-2</v>
      </c>
      <c r="W1157" s="2" cm="1">
        <f t="array" ref="W1157">[1]!table_weight[LongShots]*(('F+ , F-'!W$2-[1]!tbl_gk[[#This Row],[LongShots]])/('F+ , F-'!W$2-'F+ , F-'!W$3))</f>
        <v>9.86888481601568E-3</v>
      </c>
      <c r="X1157" s="2" cm="1">
        <f t="array" ref="X1157">[1]!table_weight[Aggression]*(('F+ , F-'!X$2-[1]!tbl_gk[[#This Row],[Aggression]])/('F+ , F-'!X$2-'F+ , F-'!X$3))</f>
        <v>1.2169151201703659E-2</v>
      </c>
      <c r="Y1157" s="2" cm="1">
        <f t="array" ref="Y1157">[1]!table_weight[Interceptions]*(('F+ , F-'!Y$2-[1]!tbl_gk[[#This Row],[Interceptions]])/('F+ , F-'!Y$2-'F+ , F-'!Y$3))</f>
        <v>2.0084046292242669E-2</v>
      </c>
      <c r="Z1157" s="2" cm="1">
        <f t="array" ref="Z1157">[1]!table_weight[Positioning]*(('F+ , F-'!Z$2-[1]!tbl_gk[[#This Row],[Positioning]])/('F+ , F-'!Z$2-'F+ , F-'!Z$3))</f>
        <v>2.2183348544772088E-3</v>
      </c>
      <c r="AA1157" s="2" cm="1">
        <f t="array" ref="AA1157">[1]!table_weight[Vision]*(('F+ , F-'!AA$2-[1]!tbl_gk[[#This Row],[Vision]])/('F+ , F-'!AA$2-'F+ , F-'!AA$3))</f>
        <v>2.8394686137308535E-2</v>
      </c>
      <c r="AB1157" s="2" cm="1">
        <f t="array" ref="AB1157">[1]!table_weight[Penalties]*(('F+ , F-'!AB$2-[1]!tbl_gk[[#This Row],[Penalties]])/('F+ , F-'!AB$2-'F+ , F-'!AB$3))</f>
        <v>2.2313838830329571E-3</v>
      </c>
      <c r="AC1157" s="2" cm="1">
        <f t="array" ref="AC1157">[1]!table_weight[Composure]*(('F+ , F-'!AC$2-[1]!tbl_gk[[#This Row],[Composure]])/('F+ , F-'!AC$2-'F+ , F-'!AC$3))</f>
        <v>2.134938807316428E-3</v>
      </c>
      <c r="AD1157" s="2" cm="1">
        <f t="array" ref="AD1157">[1]!table_weight[Marking]*(('F+ , F-'!AD$2-[1]!tbl_gk[[#This Row],[Marking]])/('F+ , F-'!AD$2-'F+ , F-'!AD$3))</f>
        <v>3.6282098953227655E-2</v>
      </c>
      <c r="AE1157" s="2" cm="1">
        <f t="array" ref="AE1157">[1]!table_weight[StandingTackle]*(('F+ , F-'!AE$2-[1]!tbl_gk[[#This Row],[StandingTackle]])/('F+ , F-'!AE$2-'F+ , F-'!AE$3))</f>
        <v>2.9141914719869356E-2</v>
      </c>
      <c r="AF1157" s="2" cm="1">
        <f t="array" ref="AF1157">[1]!table_weight[SlidingTackle]*(('F+ , F-'!AF$2-[1]!tbl_gk[[#This Row],[SlidingTackle]])/('F+ , F-'!AF$2-'F+ , F-'!AF$3))</f>
        <v>1.3450114486093546E-2</v>
      </c>
      <c r="AG1157" s="2" cm="1">
        <f t="array" ref="AG1157">[1]!table_weight[GKDiving]*(('F+ , F-'!AG$2-[1]!tbl_gk[[#This Row],[GKDiving]])/('F+ , F-'!AG$2-'F+ , F-'!AG$3))</f>
        <v>5.2951652976371534E-2</v>
      </c>
      <c r="AH1157" s="2" cm="1">
        <f t="array" ref="AH1157">[1]!table_weight[GKHandling]*(('F+ , F-'!AH$2-[1]!tbl_gk[[#This Row],[GKHandling]])/('F+ , F-'!AH$2-'F+ , F-'!AH$3))</f>
        <v>6.2383434081559733E-2</v>
      </c>
      <c r="AI1157" s="2" cm="1">
        <f t="array" ref="AI1157">[1]!table_weight[GKKicking]*(('F+ , F-'!AI$2-[1]!tbl_gk[[#This Row],[GKKicking]])/('F+ , F-'!AI$2-'F+ , F-'!AI$3))</f>
        <v>3.1305141466382698E-2</v>
      </c>
      <c r="AJ1157" s="2" cm="1">
        <f t="array" ref="AJ1157">[1]!table_weight[GKPositioning]*(('F+ , F-'!AJ$2-[1]!tbl_gk[[#This Row],[GKPositioning]])/('F+ , F-'!AJ$2-'F+ , F-'!AJ$3))</f>
        <v>2.2704827876717123E-2</v>
      </c>
      <c r="AK1157" s="2" cm="1">
        <f t="array" ref="AK1157">[1]!table_weight[GKReflexes]*(('F+ , F-'!AK$2-[1]!tbl_gk[[#This Row],[GKReflexes]])/('F+ , F-'!AK$2-'F+ , F-'!AK$3))</f>
        <v>5.10157860933644E-2</v>
      </c>
    </row>
    <row r="1158" spans="1:37" x14ac:dyDescent="0.55000000000000004">
      <c r="A1158" s="7">
        <f>[1]!tbl_gk[[#This Row],[ID]]</f>
        <v>244172</v>
      </c>
      <c r="B1158" s="1" cm="1">
        <f t="array" ref="B1158">[1]!table_weight[ValueEUR]*(('F+ , F-'!B$2-[1]!tbl_gk[[#This Row],[ValueEUR]])/('F+ , F-'!B$2-'F+ , F-'!B$3))</f>
        <v>2.364371856376466E-4</v>
      </c>
      <c r="C1158" s="1" cm="1">
        <f t="array" ref="C1158">[1]!table_weight[WageEUR]*(('F+ , F-'!C$2-[1]!tbl_gk[[#This Row],[WageEUR]])/('F+ , F-'!C$2-'F+ , F-'!C$3))</f>
        <v>0</v>
      </c>
      <c r="D1158" s="1" cm="1">
        <f t="array" ref="D1158">[1]!table_weight[Crossing]*(('F+ , F-'!D$2-[1]!tbl_gk[[#This Row],[Crossing]])/('F+ , F-'!D$2-'F+ , F-'!D$3))</f>
        <v>3.81086577105983E-2</v>
      </c>
      <c r="E1158" s="1" cm="1">
        <f t="array" ref="E1158">[1]!table_weight[Finishing]*(('F+ , F-'!E$2-[1]!tbl_gk[[#This Row],[Finishing]])/('F+ , F-'!E$2-'F+ , F-'!E$3))</f>
        <v>2.096326437480962E-2</v>
      </c>
      <c r="F1158" s="1" cm="1">
        <f t="array" ref="F1158">[1]!table_weight[HeadingAccuracy]*(('F+ , F-'!F$2-[1]!tbl_gk[[#This Row],[HeadingAccuracy]])/('F+ , F-'!F$2-'F+ , F-'!F$3))</f>
        <v>1.294463632730245E-2</v>
      </c>
      <c r="G1158" s="1" cm="1">
        <f t="array" ref="G1158">[1]!table_weight[ShortPassing]*(('F+ , F-'!G$2-[1]!tbl_gk[[#This Row],[ShortPassing]])/('F+ , F-'!G$2-'F+ , F-'!G$3))</f>
        <v>5.6253623479573515E-2</v>
      </c>
      <c r="H1158" s="1" cm="1">
        <f t="array" ref="H1158">[1]!table_weight[Volleys]*(('F+ , F-'!H$2-[1]!tbl_gk[[#This Row],[Volleys]])/('F+ , F-'!H$2-'F+ , F-'!H$3))</f>
        <v>2.1990449861774069E-3</v>
      </c>
      <c r="I1158" s="1" cm="1">
        <f t="array" ref="I1158">[1]!table_weight[Dribbling]*(('F+ , F-'!I$2-[1]!tbl_gk[[#This Row],[Dribbling]])/('F+ , F-'!I$2-'F+ , F-'!I$3))</f>
        <v>2.3469077317571304E-2</v>
      </c>
      <c r="J1158" s="1" cm="1">
        <f t="array" ref="J1158">[1]!table_weight[Curve]*(('F+ , F-'!J$2-[1]!tbl_gk[[#This Row],[Curve]])/('F+ , F-'!J$2-'F+ , F-'!J$3))</f>
        <v>1.0140959334753048E-2</v>
      </c>
      <c r="K1158" s="1" cm="1">
        <f t="array" ref="K1158">[1]!table_weight[FKAccuracy]*(('F+ , F-'!K$2-[1]!tbl_gk[[#This Row],[FKAccuracy]])/('F+ , F-'!K$2-'F+ , F-'!K$3))</f>
        <v>1.0039549741405519E-2</v>
      </c>
      <c r="L1158" s="1" cm="1">
        <f t="array" ref="L1158">[1]!table_weight[LongPassing]*(('F+ , F-'!L$2-[1]!tbl_gk[[#This Row],[LongPassing]])/('F+ , F-'!L$2-'F+ , F-'!L$3))</f>
        <v>2.4364084503410925E-2</v>
      </c>
      <c r="M1158" s="1" cm="1">
        <f t="array" ref="M1158">[1]!table_weight[BallControl]*(('F+ , F-'!M$2-[1]!tbl_gk[[#This Row],[BallControl]])/('F+ , F-'!M$2-'F+ , F-'!M$3))</f>
        <v>1.4342213916293577E-2</v>
      </c>
      <c r="N1158" s="1" cm="1">
        <f t="array" ref="N1158">[1]!table_weight[Acceleration]*(('F+ , F-'!N$2-[1]!tbl_gk[[#This Row],[Acceleration]])/('F+ , F-'!N$2-'F+ , F-'!N$3))</f>
        <v>7.2155908301866443E-3</v>
      </c>
      <c r="O1158" s="1" cm="1">
        <f t="array" ref="O1158">[1]!table_weight[SprintSpeed]*(('F+ , F-'!O$2-[1]!tbl_gk[[#This Row],[SprintSpeed]])/('F+ , F-'!O$2-'F+ , F-'!O$3))</f>
        <v>8.7143291755399956E-3</v>
      </c>
      <c r="P1158" s="1" cm="1">
        <f t="array" ref="P1158">[1]!table_weight[Agility]*(('F+ , F-'!P$2-[1]!tbl_gk[[#This Row],[Agility]])/('F+ , F-'!P$2-'F+ , F-'!P$3))</f>
        <v>4.680442769886016E-3</v>
      </c>
      <c r="Q1158" s="1" cm="1">
        <f t="array" ref="Q1158">[1]!table_weight[Reactions]*(('F+ , F-'!Q$2-[1]!tbl_gk[[#This Row],[Reactions]])/('F+ , F-'!Q$2-'F+ , F-'!Q$3))</f>
        <v>2.4750816003465035E-3</v>
      </c>
      <c r="R1158" s="1" cm="1">
        <f t="array" ref="R1158">[1]!table_weight[Balance]*(('F+ , F-'!R$2-[1]!tbl_gk[[#This Row],[Balance]])/('F+ , F-'!R$2-'F+ , F-'!R$3))</f>
        <v>2.4835002452456411E-3</v>
      </c>
      <c r="S1158" s="1" cm="1">
        <f t="array" ref="S1158">[1]!table_weight[ShotPower]*(('F+ , F-'!S$2-[1]!tbl_gk[[#This Row],[ShotPower]])/('F+ , F-'!S$2-'F+ , F-'!S$3))</f>
        <v>5.9732723886410689E-3</v>
      </c>
      <c r="T1158" s="1" cm="1">
        <f t="array" ref="T1158">[1]!table_weight[Jumping]*(('F+ , F-'!T$2-[1]!tbl_gk[[#This Row],[Jumping]])/('F+ , F-'!T$2-'F+ , F-'!T$3))</f>
        <v>3.7783251714967009E-3</v>
      </c>
      <c r="U1158" s="1" cm="1">
        <f t="array" ref="U1158">[1]!table_weight[Stamina]*(('F+ , F-'!U$2-[1]!tbl_gk[[#This Row],[Stamina]])/('F+ , F-'!U$2-'F+ , F-'!U$3))</f>
        <v>6.8696821299940002E-3</v>
      </c>
      <c r="V1158" s="1" cm="1">
        <f t="array" ref="V1158">[1]!table_weight[Strength]*(('F+ , F-'!V$2-[1]!tbl_gk[[#This Row],[Strength]])/('F+ , F-'!V$2-'F+ , F-'!V$3))</f>
        <v>1.7746678835817833E-2</v>
      </c>
      <c r="W1158" s="1" cm="1">
        <f t="array" ref="W1158">[1]!table_weight[LongShots]*(('F+ , F-'!W$2-[1]!tbl_gk[[#This Row],[LongShots]])/('F+ , F-'!W$2-'F+ , F-'!W$3))</f>
        <v>1.0128592311173986E-2</v>
      </c>
      <c r="X1158" s="1" cm="1">
        <f t="array" ref="X1158">[1]!table_weight[Aggression]*(('F+ , F-'!X$2-[1]!tbl_gk[[#This Row],[Aggression]])/('F+ , F-'!X$2-'F+ , F-'!X$3))</f>
        <v>1.1560693641618476E-2</v>
      </c>
      <c r="Y1158" s="1" cm="1">
        <f t="array" ref="Y1158">[1]!table_weight[Interceptions]*(('F+ , F-'!Y$2-[1]!tbl_gk[[#This Row],[Interceptions]])/('F+ , F-'!Y$2-'F+ , F-'!Y$3))</f>
        <v>1.6621279690131864E-2</v>
      </c>
      <c r="Z1158" s="1" cm="1">
        <f t="array" ref="Z1158">[1]!table_weight[Positioning]*(('F+ , F-'!Z$2-[1]!tbl_gk[[#This Row],[Positioning]])/('F+ , F-'!Z$2-'F+ , F-'!Z$3))</f>
        <v>1.9225568738802474E-3</v>
      </c>
      <c r="AA1158" s="1" cm="1">
        <f t="array" ref="AA1158">[1]!table_weight[Vision]*(('F+ , F-'!AA$2-[1]!tbl_gk[[#This Row],[Vision]])/('F+ , F-'!AA$2-'F+ , F-'!AA$3))</f>
        <v>1.9876280296115975E-2</v>
      </c>
      <c r="AB1158" s="1" cm="1">
        <f t="array" ref="AB1158">[1]!table_weight[Penalties]*(('F+ , F-'!AB$2-[1]!tbl_gk[[#This Row],[Penalties]])/('F+ , F-'!AB$2-'F+ , F-'!AB$3))</f>
        <v>2.427119311369181E-3</v>
      </c>
      <c r="AC1158" s="1" cm="1">
        <f t="array" ref="AC1158">[1]!table_weight[Composure]*(('F+ , F-'!AC$2-[1]!tbl_gk[[#This Row],[Composure]])/('F+ , F-'!AC$2-'F+ , F-'!AC$3))</f>
        <v>1.8680714564018749E-3</v>
      </c>
      <c r="AD1158" s="1" cm="1">
        <f t="array" ref="AD1158">[1]!table_weight[Marking]*(('F+ , F-'!AD$2-[1]!tbl_gk[[#This Row],[Marking]])/('F+ , F-'!AD$2-'F+ , F-'!AD$3))</f>
        <v>2.6817203574124791E-2</v>
      </c>
      <c r="AE1158" s="1" cm="1">
        <f t="array" ref="AE1158">[1]!table_weight[StandingTackle]*(('F+ , F-'!AE$2-[1]!tbl_gk[[#This Row],[StandingTackle]])/('F+ , F-'!AE$2-'F+ , F-'!AE$3))</f>
        <v>3.5866971962916126E-2</v>
      </c>
      <c r="AF1158" s="1" cm="1">
        <f t="array" ref="AF1158">[1]!table_weight[SlidingTackle]*(('F+ , F-'!AF$2-[1]!tbl_gk[[#This Row],[SlidingTackle]])/('F+ , F-'!AF$2-'F+ , F-'!AF$3))</f>
        <v>1.120842873841129E-2</v>
      </c>
      <c r="AG1158" s="1" cm="1">
        <f t="array" ref="AG1158">[1]!table_weight[GKDiving]*(('F+ , F-'!AG$2-[1]!tbl_gk[[#This Row],[GKDiving]])/('F+ , F-'!AG$2-'F+ , F-'!AG$3))</f>
        <v>4.4411063786634182E-2</v>
      </c>
      <c r="AH1158" s="1" cm="1">
        <f t="array" ref="AH1158">[1]!table_weight[GKHandling]*(('F+ , F-'!AH$2-[1]!tbl_gk[[#This Row],[GKHandling]])/('F+ , F-'!AH$2-'F+ , F-'!AH$3))</f>
        <v>4.8124363434346076E-2</v>
      </c>
      <c r="AI1158" s="1" cm="1">
        <f t="array" ref="AI1158">[1]!table_weight[GKKicking]*(('F+ , F-'!AI$2-[1]!tbl_gk[[#This Row],[GKKicking]])/('F+ , F-'!AI$2-'F+ , F-'!AI$3))</f>
        <v>2.7727411013081817E-2</v>
      </c>
      <c r="AJ1158" s="1" cm="1">
        <f t="array" ref="AJ1158">[1]!table_weight[GKPositioning]*(('F+ , F-'!AJ$2-[1]!tbl_gk[[#This Row],[GKPositioning]])/('F+ , F-'!AJ$2-'F+ , F-'!AJ$3))</f>
        <v>1.8290000234022125E-2</v>
      </c>
      <c r="AK1158" s="1" cm="1">
        <f t="array" ref="AK1158">[1]!table_weight[GKReflexes]*(('F+ , F-'!AK$2-[1]!tbl_gk[[#This Row],[GKReflexes]])/('F+ , F-'!AK$2-'F+ , F-'!AK$3))</f>
        <v>4.7371801372409796E-2</v>
      </c>
    </row>
    <row r="1159" spans="1:37" x14ac:dyDescent="0.55000000000000004">
      <c r="A1159" s="8">
        <f>[1]!tbl_gk[[#This Row],[ID]]</f>
        <v>244178</v>
      </c>
      <c r="B1159" s="2" cm="1">
        <f t="array" ref="B1159">[1]!table_weight[ValueEUR]*(('F+ , F-'!B$2-[1]!tbl_gk[[#This Row],[ValueEUR]])/('F+ , F-'!B$2-'F+ , F-'!B$3))</f>
        <v>2.364371856376466E-4</v>
      </c>
      <c r="C1159" s="2" cm="1">
        <f t="array" ref="C1159">[1]!table_weight[WageEUR]*(('F+ , F-'!C$2-[1]!tbl_gk[[#This Row],[WageEUR]])/('F+ , F-'!C$2-'F+ , F-'!C$3))</f>
        <v>0</v>
      </c>
      <c r="D1159" s="2" cm="1">
        <f t="array" ref="D1159">[1]!table_weight[Crossing]*(('F+ , F-'!D$2-[1]!tbl_gk[[#This Row],[Crossing]])/('F+ , F-'!D$2-'F+ , F-'!D$3))</f>
        <v>3.9229500584439428E-2</v>
      </c>
      <c r="E1159" s="2" cm="1">
        <f t="array" ref="E1159">[1]!table_weight[Finishing]*(('F+ , F-'!E$2-[1]!tbl_gk[[#This Row],[Finishing]])/('F+ , F-'!E$2-'F+ , F-'!E$3))</f>
        <v>2.1961515059324362E-2</v>
      </c>
      <c r="F1159" s="2" cm="1">
        <f t="array" ref="F1159">[1]!table_weight[HeadingAccuracy]*(('F+ , F-'!F$2-[1]!tbl_gk[[#This Row],[HeadingAccuracy]])/('F+ , F-'!F$2-'F+ , F-'!F$3))</f>
        <v>1.25270674135185E-2</v>
      </c>
      <c r="G1159" s="2" cm="1">
        <f t="array" ref="G1159">[1]!table_weight[ShortPassing]*(('F+ , F-'!G$2-[1]!tbl_gk[[#This Row],[ShortPassing]])/('F+ , F-'!G$2-'F+ , F-'!G$3))</f>
        <v>5.9066304653552192E-2</v>
      </c>
      <c r="H1159" s="2" cm="1">
        <f t="array" ref="H1159">[1]!table_weight[Volleys]*(('F+ , F-'!H$2-[1]!tbl_gk[[#This Row],[Volleys]])/('F+ , F-'!H$2-'F+ , F-'!H$3))</f>
        <v>2.1990449861774069E-3</v>
      </c>
      <c r="I1159" s="2" cm="1">
        <f t="array" ref="I1159">[1]!table_weight[Dribbling]*(('F+ , F-'!I$2-[1]!tbl_gk[[#This Row],[Dribbling]])/('F+ , F-'!I$2-'F+ , F-'!I$3))</f>
        <v>2.3469077317571304E-2</v>
      </c>
      <c r="J1159" s="2" cm="1">
        <f t="array" ref="J1159">[1]!table_weight[Curve]*(('F+ , F-'!J$2-[1]!tbl_gk[[#This Row],[Curve]])/('F+ , F-'!J$2-'F+ , F-'!J$3))</f>
        <v>1.03099753236656E-2</v>
      </c>
      <c r="K1159" s="2" cm="1">
        <f t="array" ref="K1159">[1]!table_weight[FKAccuracy]*(('F+ , F-'!K$2-[1]!tbl_gk[[#This Row],[FKAccuracy]])/('F+ , F-'!K$2-'F+ , F-'!K$3))</f>
        <v>9.7353209613629272E-3</v>
      </c>
      <c r="L1159" s="2" cm="1">
        <f t="array" ref="L1159">[1]!table_weight[LongPassing]*(('F+ , F-'!L$2-[1]!tbl_gk[[#This Row],[LongPassing]])/('F+ , F-'!L$2-'F+ , F-'!L$3))</f>
        <v>3.031974960424471E-2</v>
      </c>
      <c r="M1159" s="2" cm="1">
        <f t="array" ref="M1159">[1]!table_weight[BallControl]*(('F+ , F-'!M$2-[1]!tbl_gk[[#This Row],[BallControl]])/('F+ , F-'!M$2-'F+ , F-'!M$3))</f>
        <v>1.6080664087965525E-2</v>
      </c>
      <c r="N1159" s="2" cm="1">
        <f t="array" ref="N1159">[1]!table_weight[Acceleration]*(('F+ , F-'!N$2-[1]!tbl_gk[[#This Row],[Acceleration]])/('F+ , F-'!N$2-'F+ , F-'!N$3))</f>
        <v>5.637180336083316E-3</v>
      </c>
      <c r="O1159" s="2" cm="1">
        <f t="array" ref="O1159">[1]!table_weight[SprintSpeed]*(('F+ , F-'!O$2-[1]!tbl_gk[[#This Row],[SprintSpeed]])/('F+ , F-'!O$2-'F+ , F-'!O$3))</f>
        <v>5.9032552479464486E-3</v>
      </c>
      <c r="P1159" s="2" cm="1">
        <f t="array" ref="P1159">[1]!table_weight[Agility]*(('F+ , F-'!P$2-[1]!tbl_gk[[#This Row],[Agility]])/('F+ , F-'!P$2-'F+ , F-'!P$3))</f>
        <v>2.92527673117876E-3</v>
      </c>
      <c r="Q1159" s="2" cm="1">
        <f t="array" ref="Q1159">[1]!table_weight[Reactions]*(('F+ , F-'!Q$2-[1]!tbl_gk[[#This Row],[Reactions]])/('F+ , F-'!Q$2-'F+ , F-'!Q$3))</f>
        <v>2.2688248003176282E-3</v>
      </c>
      <c r="R1159" s="2" cm="1">
        <f t="array" ref="R1159">[1]!table_weight[Balance]*(('F+ , F-'!R$2-[1]!tbl_gk[[#This Row],[Balance]])/('F+ , F-'!R$2-'F+ , F-'!R$3))</f>
        <v>8.6922508583597434E-4</v>
      </c>
      <c r="S1159" s="2" cm="1">
        <f t="array" ref="S1159">[1]!table_weight[ShotPower]*(('F+ , F-'!S$2-[1]!tbl_gk[[#This Row],[ShotPower]])/('F+ , F-'!S$2-'F+ , F-'!S$3))</f>
        <v>6.7523948741159906E-3</v>
      </c>
      <c r="T1159" s="2" cm="1">
        <f t="array" ref="T1159">[1]!table_weight[Jumping]*(('F+ , F-'!T$2-[1]!tbl_gk[[#This Row],[Jumping]])/('F+ , F-'!T$2-'F+ , F-'!T$3))</f>
        <v>1.2880653993738752E-3</v>
      </c>
      <c r="U1159" s="2" cm="1">
        <f t="array" ref="U1159">[1]!table_weight[Stamina]*(('F+ , F-'!U$2-[1]!tbl_gk[[#This Row],[Stamina]])/('F+ , F-'!U$2-'F+ , F-'!U$3))</f>
        <v>5.1522615974955001E-3</v>
      </c>
      <c r="V1159" s="2" cm="1">
        <f t="array" ref="V1159">[1]!table_weight[Strength]*(('F+ , F-'!V$2-[1]!tbl_gk[[#This Row],[Strength]])/('F+ , F-'!V$2-'F+ , F-'!V$3))</f>
        <v>1.5084677010445158E-2</v>
      </c>
      <c r="W1159" s="2" cm="1">
        <f t="array" ref="W1159">[1]!table_weight[LongShots]*(('F+ , F-'!W$2-[1]!tbl_gk[[#This Row],[LongShots]])/('F+ , F-'!W$2-'F+ , F-'!W$3))</f>
        <v>1.0128592311173986E-2</v>
      </c>
      <c r="X1159" s="2" cm="1">
        <f t="array" ref="X1159">[1]!table_weight[Aggression]*(('F+ , F-'!X$2-[1]!tbl_gk[[#This Row],[Aggression]])/('F+ , F-'!X$2-'F+ , F-'!X$3))</f>
        <v>1.642835412229994E-2</v>
      </c>
      <c r="Y1159" s="2" cm="1">
        <f t="array" ref="Y1159">[1]!table_weight[Interceptions]*(('F+ , F-'!Y$2-[1]!tbl_gk[[#This Row],[Interceptions]])/('F+ , F-'!Y$2-'F+ , F-'!Y$3))</f>
        <v>2.3546812894353474E-2</v>
      </c>
      <c r="Z1159" s="2" cm="1">
        <f t="array" ref="Z1159">[1]!table_weight[Positioning]*(('F+ , F-'!Z$2-[1]!tbl_gk[[#This Row],[Positioning]])/('F+ , F-'!Z$2-'F+ , F-'!Z$3))</f>
        <v>2.0704458641787279E-3</v>
      </c>
      <c r="AA1159" s="2" cm="1">
        <f t="array" ref="AA1159">[1]!table_weight[Vision]*(('F+ , F-'!AA$2-[1]!tbl_gk[[#This Row],[Vision]])/('F+ , F-'!AA$2-'F+ , F-'!AA$3))</f>
        <v>2.9104553290741252E-2</v>
      </c>
      <c r="AB1159" s="2" cm="1">
        <f t="array" ref="AB1159">[1]!table_weight[Penalties]*(('F+ , F-'!AB$2-[1]!tbl_gk[[#This Row],[Penalties]])/('F+ , F-'!AB$2-'F+ , F-'!AB$3))</f>
        <v>2.4662663970364263E-3</v>
      </c>
      <c r="AC1159" s="2" cm="1">
        <f t="array" ref="AC1159">[1]!table_weight[Composure]*(('F+ , F-'!AC$2-[1]!tbl_gk[[#This Row],[Composure]])/('F+ , F-'!AC$2-'F+ , F-'!AC$3))</f>
        <v>2.7754204495113568E-3</v>
      </c>
      <c r="AD1159" s="2" cm="1">
        <f t="array" ref="AD1159">[1]!table_weight[Marking]*(('F+ , F-'!AD$2-[1]!tbl_gk[[#This Row],[Marking]])/('F+ , F-'!AD$2-'F+ , F-'!AD$3))</f>
        <v>3.4704616390043845E-2</v>
      </c>
      <c r="AE1159" s="2" cm="1">
        <f t="array" ref="AE1159">[1]!table_weight[StandingTackle]*(('F+ , F-'!AE$2-[1]!tbl_gk[[#This Row],[StandingTackle]])/('F+ , F-'!AE$2-'F+ , F-'!AE$3))</f>
        <v>3.362528621523387E-2</v>
      </c>
      <c r="AF1159" s="2" cm="1">
        <f t="array" ref="AF1159">[1]!table_weight[SlidingTackle]*(('F+ , F-'!AF$2-[1]!tbl_gk[[#This Row],[SlidingTackle]])/('F+ , F-'!AF$2-'F+ , F-'!AF$3))</f>
        <v>9.7139715732897855E-3</v>
      </c>
      <c r="AG1159" s="2" cm="1">
        <f t="array" ref="AG1159">[1]!table_weight[GKDiving]*(('F+ , F-'!AG$2-[1]!tbl_gk[[#This Row],[GKDiving]])/('F+ , F-'!AG$2-'F+ , F-'!AG$3))</f>
        <v>4.2702945948686719E-2</v>
      </c>
      <c r="AH1159" s="2" cm="1">
        <f t="array" ref="AH1159">[1]!table_weight[GKHandling]*(('F+ , F-'!AH$2-[1]!tbl_gk[[#This Row],[GKHandling]])/('F+ , F-'!AH$2-'F+ , F-'!AH$3))</f>
        <v>5.168913109614949E-2</v>
      </c>
      <c r="AI1159" s="2" cm="1">
        <f t="array" ref="AI1159">[1]!table_weight[GKKicking]*(('F+ , F-'!AI$2-[1]!tbl_gk[[#This Row],[GKKicking]])/('F+ , F-'!AI$2-'F+ , F-'!AI$3))</f>
        <v>3.1305141466382698E-2</v>
      </c>
      <c r="AJ1159" s="2" cm="1">
        <f t="array" ref="AJ1159">[1]!table_weight[GKPositioning]*(('F+ , F-'!AJ$2-[1]!tbl_gk[[#This Row],[GKPositioning]])/('F+ , F-'!AJ$2-'F+ , F-'!AJ$3))</f>
        <v>1.8920689897264267E-2</v>
      </c>
      <c r="AK1159" s="2" cm="1">
        <f t="array" ref="AK1159">[1]!table_weight[GKReflexes]*(('F+ , F-'!AK$2-[1]!tbl_gk[[#This Row],[GKReflexes]])/('F+ , F-'!AK$2-'F+ , F-'!AK$3))</f>
        <v>4.3727816651455198E-2</v>
      </c>
    </row>
    <row r="1160" spans="1:37" x14ac:dyDescent="0.55000000000000004">
      <c r="A1160" s="7">
        <f>[1]!tbl_gk[[#This Row],[ID]]</f>
        <v>244191</v>
      </c>
      <c r="B1160" s="1" cm="1">
        <f t="array" ref="B1160">[1]!table_weight[ValueEUR]*(('F+ , F-'!B$2-[1]!tbl_gk[[#This Row],[ValueEUR]])/('F+ , F-'!B$2-'F+ , F-'!B$3))</f>
        <v>2.364371856376466E-4</v>
      </c>
      <c r="C1160" s="1" cm="1">
        <f t="array" ref="C1160">[1]!table_weight[WageEUR]*(('F+ , F-'!C$2-[1]!tbl_gk[[#This Row],[WageEUR]])/('F+ , F-'!C$2-'F+ , F-'!C$3))</f>
        <v>1.1736280592825449E-3</v>
      </c>
      <c r="D1160" s="1" cm="1">
        <f t="array" ref="D1160">[1]!table_weight[Crossing]*(('F+ , F-'!D$2-[1]!tbl_gk[[#This Row],[Crossing]])/('F+ , F-'!D$2-'F+ , F-'!D$3))</f>
        <v>3.4746129089074922E-2</v>
      </c>
      <c r="E1160" s="1" cm="1">
        <f t="array" ref="E1160">[1]!table_weight[Finishing]*(('F+ , F-'!E$2-[1]!tbl_gk[[#This Row],[Finishing]])/('F+ , F-'!E$2-'F+ , F-'!E$3))</f>
        <v>2.096326437480962E-2</v>
      </c>
      <c r="F1160" s="1" cm="1">
        <f t="array" ref="F1160">[1]!table_weight[HeadingAccuracy]*(('F+ , F-'!F$2-[1]!tbl_gk[[#This Row],[HeadingAccuracy]])/('F+ , F-'!F$2-'F+ , F-'!F$3))</f>
        <v>1.1691929585950599E-2</v>
      </c>
      <c r="G1160" s="1" cm="1">
        <f t="array" ref="G1160">[1]!table_weight[ShortPassing]*(('F+ , F-'!G$2-[1]!tbl_gk[[#This Row],[ShortPassing]])/('F+ , F-'!G$2-'F+ , F-'!G$3))</f>
        <v>5.0628261131616156E-2</v>
      </c>
      <c r="H1160" s="1" cm="1">
        <f t="array" ref="H1160">[1]!table_weight[Volleys]*(('F+ , F-'!H$2-[1]!tbl_gk[[#This Row],[Volleys]])/('F+ , F-'!H$2-'F+ , F-'!H$3))</f>
        <v>1.9675665665797848E-3</v>
      </c>
      <c r="I1160" s="1" cm="1">
        <f t="array" ref="I1160">[1]!table_weight[Dribbling]*(('F+ , F-'!I$2-[1]!tbl_gk[[#This Row],[Dribbling]])/('F+ , F-'!I$2-'F+ , F-'!I$3))</f>
        <v>1.7601807988178481E-2</v>
      </c>
      <c r="J1160" s="1" cm="1">
        <f t="array" ref="J1160">[1]!table_weight[Curve]*(('F+ , F-'!J$2-[1]!tbl_gk[[#This Row],[Curve]])/('F+ , F-'!J$2-'F+ , F-'!J$3))</f>
        <v>9.6339113680153961E-3</v>
      </c>
      <c r="K1160" s="1" cm="1">
        <f t="array" ref="K1160">[1]!table_weight[FKAccuracy]*(('F+ , F-'!K$2-[1]!tbl_gk[[#This Row],[FKAccuracy]])/('F+ , F-'!K$2-'F+ , F-'!K$3))</f>
        <v>9.4310921813203358E-3</v>
      </c>
      <c r="L1160" s="1" cm="1">
        <f t="array" ref="L1160">[1]!table_weight[LongPassing]*(('F+ , F-'!L$2-[1]!tbl_gk[[#This Row],[LongPassing]])/('F+ , F-'!L$2-'F+ , F-'!L$3))</f>
        <v>2.652978090371412E-2</v>
      </c>
      <c r="M1160" s="1" cm="1">
        <f t="array" ref="M1160">[1]!table_weight[BallControl]*(('F+ , F-'!M$2-[1]!tbl_gk[[#This Row],[BallControl]])/('F+ , F-'!M$2-'F+ , F-'!M$3))</f>
        <v>1.6080664087965525E-2</v>
      </c>
      <c r="N1160" s="1" cm="1">
        <f t="array" ref="N1160">[1]!table_weight[Acceleration]*(('F+ , F-'!N$2-[1]!tbl_gk[[#This Row],[Acceleration]])/('F+ , F-'!N$2-'F+ , F-'!N$3))</f>
        <v>6.9901036167433111E-3</v>
      </c>
      <c r="O1160" s="1" cm="1">
        <f t="array" ref="O1160">[1]!table_weight[SprintSpeed]*(('F+ , F-'!O$2-[1]!tbl_gk[[#This Row],[SprintSpeed]])/('F+ , F-'!O$2-'F+ , F-'!O$3))</f>
        <v>9.2765439610587065E-3</v>
      </c>
      <c r="P1160" s="1" cm="1">
        <f t="array" ref="P1160">[1]!table_weight[Agility]*(('F+ , F-'!P$2-[1]!tbl_gk[[#This Row],[Agility]])/('F+ , F-'!P$2-'F+ , F-'!P$3))</f>
        <v>4.5634317006388652E-3</v>
      </c>
      <c r="Q1160" s="1" cm="1">
        <f t="array" ref="Q1160">[1]!table_weight[Reactions]*(('F+ , F-'!Q$2-[1]!tbl_gk[[#This Row],[Reactions]])/('F+ , F-'!Q$2-'F+ , F-'!Q$3))</f>
        <v>1.6500544002310022E-3</v>
      </c>
      <c r="R1160" s="1" cm="1">
        <f t="array" ref="R1160">[1]!table_weight[Balance]*(('F+ , F-'!R$2-[1]!tbl_gk[[#This Row],[Balance]])/('F+ , F-'!R$2-'F+ , F-'!R$3))</f>
        <v>1.1796626164916795E-3</v>
      </c>
      <c r="S1160" s="1" cm="1">
        <f t="array" ref="S1160">[1]!table_weight[ShotPower]*(('F+ , F-'!S$2-[1]!tbl_gk[[#This Row],[ShotPower]])/('F+ , F-'!S$2-'F+ , F-'!S$3))</f>
        <v>5.9732723886410689E-3</v>
      </c>
      <c r="T1160" s="1" cm="1">
        <f t="array" ref="T1160">[1]!table_weight[Jumping]*(('F+ , F-'!T$2-[1]!tbl_gk[[#This Row],[Jumping]])/('F+ , F-'!T$2-'F+ , F-'!T$3))</f>
        <v>2.4043887454979003E-3</v>
      </c>
      <c r="U1160" s="1" cm="1">
        <f t="array" ref="U1160">[1]!table_weight[Stamina]*(('F+ , F-'!U$2-[1]!tbl_gk[[#This Row],[Stamina]])/('F+ , F-'!U$2-'F+ , F-'!U$3))</f>
        <v>1.7174205324984999E-2</v>
      </c>
      <c r="V1160" s="1" cm="1">
        <f t="array" ref="V1160">[1]!table_weight[Strength]*(('F+ , F-'!V$2-[1]!tbl_gk[[#This Row],[Strength]])/('F+ , F-'!V$2-'F+ , F-'!V$3))</f>
        <v>2.662001825372675E-2</v>
      </c>
      <c r="W1160" s="1" cm="1">
        <f t="array" ref="W1160">[1]!table_weight[LongShots]*(('F+ , F-'!W$2-[1]!tbl_gk[[#This Row],[LongShots]])/('F+ , F-'!W$2-'F+ , F-'!W$3))</f>
        <v>9.86888481601568E-3</v>
      </c>
      <c r="X1160" s="1" cm="1">
        <f t="array" ref="X1160">[1]!table_weight[Aggression]*(('F+ , F-'!X$2-[1]!tbl_gk[[#This Row],[Aggression]])/('F+ , F-'!X$2-'F+ , F-'!X$3))</f>
        <v>9.1268634012777444E-3</v>
      </c>
      <c r="Y1160" s="1" cm="1">
        <f t="array" ref="Y1160">[1]!table_weight[Interceptions]*(('F+ , F-'!Y$2-[1]!tbl_gk[[#This Row],[Interceptions]])/('F+ , F-'!Y$2-'F+ , F-'!Y$3))</f>
        <v>2.2161706253509151E-2</v>
      </c>
      <c r="Z1160" s="1" cm="1">
        <f t="array" ref="Z1160">[1]!table_weight[Positioning]*(('F+ , F-'!Z$2-[1]!tbl_gk[[#This Row],[Positioning]])/('F+ , F-'!Z$2-'F+ , F-'!Z$3))</f>
        <v>2.0704458641787279E-3</v>
      </c>
      <c r="AA1160" s="1" cm="1">
        <f t="array" ref="AA1160">[1]!table_weight[Vision]*(('F+ , F-'!AA$2-[1]!tbl_gk[[#This Row],[Vision]])/('F+ , F-'!AA$2-'F+ , F-'!AA$3))</f>
        <v>7.8085386877598468E-3</v>
      </c>
      <c r="AB1160" s="1" cm="1">
        <f t="array" ref="AB1160">[1]!table_weight[Penalties]*(('F+ , F-'!AB$2-[1]!tbl_gk[[#This Row],[Penalties]])/('F+ , F-'!AB$2-'F+ , F-'!AB$3))</f>
        <v>2.3096780543674466E-3</v>
      </c>
      <c r="AC1160" s="1" cm="1">
        <f t="array" ref="AC1160">[1]!table_weight[Composure]*(('F+ , F-'!AC$2-[1]!tbl_gk[[#This Row],[Composure]])/('F+ , F-'!AC$2-'F+ , F-'!AC$3))</f>
        <v>1.7613245160360534E-3</v>
      </c>
      <c r="AD1160" s="1" cm="1">
        <f t="array" ref="AD1160">[1]!table_weight[Marking]*(('F+ , F-'!AD$2-[1]!tbl_gk[[#This Row],[Marking]])/('F+ , F-'!AD$2-'F+ , F-'!AD$3))</f>
        <v>2.8394686137308601E-2</v>
      </c>
      <c r="AE1160" s="1" cm="1">
        <f t="array" ref="AE1160">[1]!table_weight[StandingTackle]*(('F+ , F-'!AE$2-[1]!tbl_gk[[#This Row],[StandingTackle]])/('F+ , F-'!AE$2-'F+ , F-'!AE$3))</f>
        <v>2.9141914719869356E-2</v>
      </c>
      <c r="AF1160" s="1" cm="1">
        <f t="array" ref="AF1160">[1]!table_weight[SlidingTackle]*(('F+ , F-'!AF$2-[1]!tbl_gk[[#This Row],[SlidingTackle]])/('F+ , F-'!AF$2-'F+ , F-'!AF$3))</f>
        <v>1.120842873841129E-2</v>
      </c>
      <c r="AG1160" s="1" cm="1">
        <f t="array" ref="AG1160">[1]!table_weight[GKDiving]*(('F+ , F-'!AG$2-[1]!tbl_gk[[#This Row],[GKDiving]])/('F+ , F-'!AG$2-'F+ , F-'!AG$3))</f>
        <v>4.4411063786634182E-2</v>
      </c>
      <c r="AH1160" s="1" cm="1">
        <f t="array" ref="AH1160">[1]!table_weight[GKHandling]*(('F+ , F-'!AH$2-[1]!tbl_gk[[#This Row],[GKHandling]])/('F+ , F-'!AH$2-'F+ , F-'!AH$3))</f>
        <v>4.9906747265247783E-2</v>
      </c>
      <c r="AI1160" s="1" cm="1">
        <f t="array" ref="AI1160">[1]!table_weight[GKKicking]*(('F+ , F-'!AI$2-[1]!tbl_gk[[#This Row],[GKKicking]])/('F+ , F-'!AI$2-'F+ , F-'!AI$3))</f>
        <v>2.6832978399756596E-2</v>
      </c>
      <c r="AJ1160" s="1" cm="1">
        <f t="array" ref="AJ1160">[1]!table_weight[GKPositioning]*(('F+ , F-'!AJ$2-[1]!tbl_gk[[#This Row],[GKPositioning]])/('F+ , F-'!AJ$2-'F+ , F-'!AJ$3))</f>
        <v>1.7028620907537841E-2</v>
      </c>
      <c r="AK1160" s="1" cm="1">
        <f t="array" ref="AK1160">[1]!table_weight[GKReflexes]*(('F+ , F-'!AK$2-[1]!tbl_gk[[#This Row],[GKReflexes]])/('F+ , F-'!AK$2-'F+ , F-'!AK$3))</f>
        <v>4.9193793732887098E-2</v>
      </c>
    </row>
    <row r="1161" spans="1:37" x14ac:dyDescent="0.55000000000000004">
      <c r="A1161" s="8">
        <f>[1]!tbl_gk[[#This Row],[ID]]</f>
        <v>244256</v>
      </c>
      <c r="B1161" s="2" cm="1">
        <f t="array" ref="B1161">[1]!table_weight[ValueEUR]*(('F+ , F-'!B$2-[1]!tbl_gk[[#This Row],[ValueEUR]])/('F+ , F-'!B$2-'F+ , F-'!B$3))</f>
        <v>2.132873306470154E-4</v>
      </c>
      <c r="C1161" s="2" cm="1">
        <f t="array" ref="C1161">[1]!table_weight[WageEUR]*(('F+ , F-'!C$2-[1]!tbl_gk[[#This Row],[WageEUR]])/('F+ , F-'!C$2-'F+ , F-'!C$3))</f>
        <v>7.8241870618836313E-5</v>
      </c>
      <c r="D1161" s="2" cm="1">
        <f t="array" ref="D1161">[1]!table_weight[Crossing]*(('F+ , F-'!D$2-[1]!tbl_gk[[#This Row],[Crossing]])/('F+ , F-'!D$2-'F+ , F-'!D$3))</f>
        <v>3.6987814836757178E-2</v>
      </c>
      <c r="E1161" s="2" cm="1">
        <f t="array" ref="E1161">[1]!table_weight[Finishing]*(('F+ , F-'!E$2-[1]!tbl_gk[[#This Row],[Finishing]])/('F+ , F-'!E$2-'F+ , F-'!E$3))</f>
        <v>1.7968512321265388E-2</v>
      </c>
      <c r="F1161" s="2" cm="1">
        <f t="array" ref="F1161">[1]!table_weight[HeadingAccuracy]*(('F+ , F-'!F$2-[1]!tbl_gk[[#This Row],[HeadingAccuracy]])/('F+ , F-'!F$2-'F+ , F-'!F$3))</f>
        <v>1.1691929585950599E-2</v>
      </c>
      <c r="G1161" s="2" cm="1">
        <f t="array" ref="G1161">[1]!table_weight[ShortPassing]*(('F+ , F-'!G$2-[1]!tbl_gk[[#This Row],[ShortPassing]])/('F+ , F-'!G$2-'F+ , F-'!G$3))</f>
        <v>4.6409239370648142E-2</v>
      </c>
      <c r="H1161" s="2" cm="1">
        <f t="array" ref="H1161">[1]!table_weight[Volleys]*(('F+ , F-'!H$2-[1]!tbl_gk[[#This Row],[Volleys]])/('F+ , F-'!H$2-'F+ , F-'!H$3))</f>
        <v>2.4305234057750281E-3</v>
      </c>
      <c r="I1161" s="2" cm="1">
        <f t="array" ref="I1161">[1]!table_weight[Dribbling]*(('F+ , F-'!I$2-[1]!tbl_gk[[#This Row],[Dribbling]])/('F+ , F-'!I$2-'F+ , F-'!I$3))</f>
        <v>2.4446955539136776E-2</v>
      </c>
      <c r="J1161" s="2" cm="1">
        <f t="array" ref="J1161">[1]!table_weight[Curve]*(('F+ , F-'!J$2-[1]!tbl_gk[[#This Row],[Curve]])/('F+ , F-'!J$2-'F+ , F-'!J$3))</f>
        <v>9.295879390190295E-3</v>
      </c>
      <c r="K1161" s="2" cm="1">
        <f t="array" ref="K1161">[1]!table_weight[FKAccuracy]*(('F+ , F-'!K$2-[1]!tbl_gk[[#This Row],[FKAccuracy]])/('F+ , F-'!K$2-'F+ , F-'!K$3))</f>
        <v>9.1268634012777444E-3</v>
      </c>
      <c r="L1161" s="2" cm="1">
        <f t="array" ref="L1161">[1]!table_weight[LongPassing]*(('F+ , F-'!L$2-[1]!tbl_gk[[#This Row],[LongPassing]])/('F+ , F-'!L$2-'F+ , F-'!L$3))</f>
        <v>2.1656964003031933E-2</v>
      </c>
      <c r="M1161" s="2" cm="1">
        <f t="array" ref="M1161">[1]!table_weight[BallControl]*(('F+ , F-'!M$2-[1]!tbl_gk[[#This Row],[BallControl]])/('F+ , F-'!M$2-'F+ , F-'!M$3))</f>
        <v>1.4776826459211564E-2</v>
      </c>
      <c r="N1161" s="2" cm="1">
        <f t="array" ref="N1161">[1]!table_weight[Acceleration]*(('F+ , F-'!N$2-[1]!tbl_gk[[#This Row],[Acceleration]])/('F+ , F-'!N$2-'F+ , F-'!N$3))</f>
        <v>5.1862059091966504E-3</v>
      </c>
      <c r="O1161" s="2" cm="1">
        <f t="array" ref="O1161">[1]!table_weight[SprintSpeed]*(('F+ , F-'!O$2-[1]!tbl_gk[[#This Row],[SprintSpeed]])/('F+ , F-'!O$2-'F+ , F-'!O$3))</f>
        <v>8.995436568299351E-3</v>
      </c>
      <c r="P1161" s="2" cm="1">
        <f t="array" ref="P1161">[1]!table_weight[Agility]*(('F+ , F-'!P$2-[1]!tbl_gk[[#This Row],[Agility]])/('F+ , F-'!P$2-'F+ , F-'!P$3))</f>
        <v>4.4464206313917145E-3</v>
      </c>
      <c r="Q1161" s="2" cm="1">
        <f t="array" ref="Q1161">[1]!table_weight[Reactions]*(('F+ , F-'!Q$2-[1]!tbl_gk[[#This Row],[Reactions]])/('F+ , F-'!Q$2-'F+ , F-'!Q$3))</f>
        <v>1.5984902002237835E-3</v>
      </c>
      <c r="R1161" s="2" cm="1">
        <f t="array" ref="R1161">[1]!table_weight[Balance]*(('F+ , F-'!R$2-[1]!tbl_gk[[#This Row],[Balance]])/('F+ , F-'!R$2-'F+ , F-'!R$3))</f>
        <v>2.2351502207210773E-3</v>
      </c>
      <c r="S1161" s="2" cm="1">
        <f t="array" ref="S1161">[1]!table_weight[ShotPower]*(('F+ , F-'!S$2-[1]!tbl_gk[[#This Row],[ShotPower]])/('F+ , F-'!S$2-'F+ , F-'!S$3))</f>
        <v>7.0121023692742987E-3</v>
      </c>
      <c r="T1161" s="2" cm="1">
        <f t="array" ref="T1161">[1]!table_weight[Jumping]*(('F+ , F-'!T$2-[1]!tbl_gk[[#This Row],[Jumping]])/('F+ , F-'!T$2-'F+ , F-'!T$3))</f>
        <v>2.2326466922480506E-3</v>
      </c>
      <c r="U1161" s="2" cm="1">
        <f t="array" ref="U1161">[1]!table_weight[Stamina]*(('F+ , F-'!U$2-[1]!tbl_gk[[#This Row],[Stamina]])/('F+ , F-'!U$2-'F+ , F-'!U$3))</f>
        <v>1.6315495058735752E-2</v>
      </c>
      <c r="V1161" s="2" cm="1">
        <f t="array" ref="V1161">[1]!table_weight[Strength]*(('F+ , F-'!V$2-[1]!tbl_gk[[#This Row],[Strength]])/('F+ , F-'!V$2-'F+ , F-'!V$3))</f>
        <v>2.7507352195517646E-2</v>
      </c>
      <c r="W1161" s="2" cm="1">
        <f t="array" ref="W1161">[1]!table_weight[LongShots]*(('F+ , F-'!W$2-[1]!tbl_gk[[#This Row],[LongShots]])/('F+ , F-'!W$2-'F+ , F-'!W$3))</f>
        <v>9.86888481601568E-3</v>
      </c>
      <c r="X1161" s="2" cm="1">
        <f t="array" ref="X1161">[1]!table_weight[Aggression]*(('F+ , F-'!X$2-[1]!tbl_gk[[#This Row],[Aggression]])/('F+ , F-'!X$2-'F+ , F-'!X$3))</f>
        <v>1.2169151201703659E-2</v>
      </c>
      <c r="Y1161" s="2" cm="1">
        <f t="array" ref="Y1161">[1]!table_weight[Interceptions]*(('F+ , F-'!Y$2-[1]!tbl_gk[[#This Row],[Interceptions]])/('F+ , F-'!Y$2-'F+ , F-'!Y$3))</f>
        <v>2.2854259573931314E-2</v>
      </c>
      <c r="Z1161" s="2" cm="1">
        <f t="array" ref="Z1161">[1]!table_weight[Positioning]*(('F+ , F-'!Z$2-[1]!tbl_gk[[#This Row],[Positioning]])/('F+ , F-'!Z$2-'F+ , F-'!Z$3))</f>
        <v>1.9225568738802474E-3</v>
      </c>
      <c r="AA1161" s="2" cm="1">
        <f t="array" ref="AA1161">[1]!table_weight[Vision]*(('F+ , F-'!AA$2-[1]!tbl_gk[[#This Row],[Vision]])/('F+ , F-'!AA$2-'F+ , F-'!AA$3))</f>
        <v>1.7036811682385123E-2</v>
      </c>
      <c r="AB1161" s="2" cm="1">
        <f t="array" ref="AB1161">[1]!table_weight[Penalties]*(('F+ , F-'!AB$2-[1]!tbl_gk[[#This Row],[Penalties]])/('F+ , F-'!AB$2-'F+ , F-'!AB$3))</f>
        <v>2.427119311369181E-3</v>
      </c>
      <c r="AC1161" s="2" cm="1">
        <f t="array" ref="AC1161">[1]!table_weight[Composure]*(('F+ , F-'!AC$2-[1]!tbl_gk[[#This Row],[Composure]])/('F+ , F-'!AC$2-'F+ , F-'!AC$3))</f>
        <v>1.2809632843898569E-3</v>
      </c>
      <c r="AD1161" s="2" cm="1">
        <f t="array" ref="AD1161">[1]!table_weight[Marking]*(('F+ , F-'!AD$2-[1]!tbl_gk[[#This Row],[Marking]])/('F+ , F-'!AD$2-'F+ , F-'!AD$3))</f>
        <v>1.5774825631838112E-2</v>
      </c>
      <c r="AE1161" s="2" cm="1">
        <f t="array" ref="AE1161">[1]!table_weight[StandingTackle]*(('F+ , F-'!AE$2-[1]!tbl_gk[[#This Row],[StandingTackle]])/('F+ , F-'!AE$2-'F+ , F-'!AE$3))</f>
        <v>2.6900228972187096E-2</v>
      </c>
      <c r="AF1161" s="2" cm="1">
        <f t="array" ref="AF1161">[1]!table_weight[SlidingTackle]*(('F+ , F-'!AF$2-[1]!tbl_gk[[#This Row],[SlidingTackle]])/('F+ , F-'!AF$2-'F+ , F-'!AF$3))</f>
        <v>8.2195144081682794E-3</v>
      </c>
      <c r="AG1161" s="2" cm="1">
        <f t="array" ref="AG1161">[1]!table_weight[GKDiving]*(('F+ , F-'!AG$2-[1]!tbl_gk[[#This Row],[GKDiving]])/('F+ , F-'!AG$2-'F+ , F-'!AG$3))</f>
        <v>4.7827299462529123E-2</v>
      </c>
      <c r="AH1161" s="2" cm="1">
        <f t="array" ref="AH1161">[1]!table_weight[GKHandling]*(('F+ , F-'!AH$2-[1]!tbl_gk[[#This Row],[GKHandling]])/('F+ , F-'!AH$2-'F+ , F-'!AH$3))</f>
        <v>4.9906747265247783E-2</v>
      </c>
      <c r="AI1161" s="2" cm="1">
        <f t="array" ref="AI1161">[1]!table_weight[GKKicking]*(('F+ , F-'!AI$2-[1]!tbl_gk[[#This Row],[GKKicking]])/('F+ , F-'!AI$2-'F+ , F-'!AI$3))</f>
        <v>3.2199574079707916E-2</v>
      </c>
      <c r="AJ1161" s="2" cm="1">
        <f t="array" ref="AJ1161">[1]!table_weight[GKPositioning]*(('F+ , F-'!AJ$2-[1]!tbl_gk[[#This Row],[GKPositioning]])/('F+ , F-'!AJ$2-'F+ , F-'!AJ$3))</f>
        <v>1.7659310570779983E-2</v>
      </c>
      <c r="AK1161" s="2" cm="1">
        <f t="array" ref="AK1161">[1]!table_weight[GKReflexes]*(('F+ , F-'!AK$2-[1]!tbl_gk[[#This Row],[GKReflexes]])/('F+ , F-'!AK$2-'F+ , F-'!AK$3))</f>
        <v>4.1905824290977896E-2</v>
      </c>
    </row>
    <row r="1162" spans="1:37" x14ac:dyDescent="0.55000000000000004">
      <c r="A1162" s="7">
        <f>[1]!tbl_gk[[#This Row],[ID]]</f>
        <v>244258</v>
      </c>
      <c r="B1162" s="1" cm="1">
        <f t="array" ref="B1162">[1]!table_weight[ValueEUR]*(('F+ , F-'!B$2-[1]!tbl_gk[[#This Row],[ValueEUR]])/('F+ , F-'!B$2-'F+ , F-'!B$3))</f>
        <v>2.5001843389881692E-5</v>
      </c>
      <c r="C1162" s="1" cm="1">
        <f t="array" ref="C1162">[1]!table_weight[WageEUR]*(('F+ , F-'!C$2-[1]!tbl_gk[[#This Row],[WageEUR]])/('F+ , F-'!C$2-'F+ , F-'!C$3))</f>
        <v>0</v>
      </c>
      <c r="D1162" s="1" cm="1">
        <f t="array" ref="D1162">[1]!table_weight[Crossing]*(('F+ , F-'!D$2-[1]!tbl_gk[[#This Row],[Crossing]])/('F+ , F-'!D$2-'F+ , F-'!D$3))</f>
        <v>3.6987814836757178E-2</v>
      </c>
      <c r="E1162" s="1" cm="1">
        <f t="array" ref="E1162">[1]!table_weight[Finishing]*(('F+ , F-'!E$2-[1]!tbl_gk[[#This Row],[Finishing]])/('F+ , F-'!E$2-'F+ , F-'!E$3))</f>
        <v>1.6970261636750646E-2</v>
      </c>
      <c r="F1162" s="1" cm="1">
        <f t="array" ref="F1162">[1]!table_weight[HeadingAccuracy]*(('F+ , F-'!F$2-[1]!tbl_gk[[#This Row],[HeadingAccuracy]])/('F+ , F-'!F$2-'F+ , F-'!F$3))</f>
        <v>1.1691929585950599E-2</v>
      </c>
      <c r="G1162" s="1" cm="1">
        <f t="array" ref="G1162">[1]!table_weight[ShortPassing]*(('F+ , F-'!G$2-[1]!tbl_gk[[#This Row],[ShortPassing]])/('F+ , F-'!G$2-'F+ , F-'!G$3))</f>
        <v>6.1878985827530868E-2</v>
      </c>
      <c r="H1162" s="1" cm="1">
        <f t="array" ref="H1162">[1]!table_weight[Volleys]*(('F+ , F-'!H$2-[1]!tbl_gk[[#This Row],[Volleys]])/('F+ , F-'!H$2-'F+ , F-'!H$3))</f>
        <v>1.9675665665797848E-3</v>
      </c>
      <c r="I1162" s="1" cm="1">
        <f t="array" ref="I1162">[1]!table_weight[Dribbling]*(('F+ , F-'!I$2-[1]!tbl_gk[[#This Row],[Dribbling]])/('F+ , F-'!I$2-'F+ , F-'!I$3))</f>
        <v>1.2712416880351124E-2</v>
      </c>
      <c r="J1162" s="1" cm="1">
        <f t="array" ref="J1162">[1]!table_weight[Curve]*(('F+ , F-'!J$2-[1]!tbl_gk[[#This Row],[Curve]])/('F+ , F-'!J$2-'F+ , F-'!J$3))</f>
        <v>9.9719433458404991E-3</v>
      </c>
      <c r="K1162" s="1" cm="1">
        <f t="array" ref="K1162">[1]!table_weight[FKAccuracy]*(('F+ , F-'!K$2-[1]!tbl_gk[[#This Row],[FKAccuracy]])/('F+ , F-'!K$2-'F+ , F-'!K$3))</f>
        <v>8.9747490112564478E-3</v>
      </c>
      <c r="L1162" s="1" cm="1">
        <f t="array" ref="L1162">[1]!table_weight[LongPassing]*(('F+ , F-'!L$2-[1]!tbl_gk[[#This Row],[LongPassing]])/('F+ , F-'!L$2-'F+ , F-'!L$3))</f>
        <v>2.1115539902956136E-2</v>
      </c>
      <c r="M1162" s="1" cm="1">
        <f t="array" ref="M1162">[1]!table_weight[BallControl]*(('F+ , F-'!M$2-[1]!tbl_gk[[#This Row],[BallControl]])/('F+ , F-'!M$2-'F+ , F-'!M$3))</f>
        <v>1.3472988830457604E-2</v>
      </c>
      <c r="N1162" s="1" cm="1">
        <f t="array" ref="N1162">[1]!table_weight[Acceleration]*(('F+ , F-'!N$2-[1]!tbl_gk[[#This Row],[Acceleration]])/('F+ , F-'!N$2-'F+ , F-'!N$3))</f>
        <v>4.2842570554233201E-3</v>
      </c>
      <c r="O1162" s="1" cm="1">
        <f t="array" ref="O1162">[1]!table_weight[SprintSpeed]*(('F+ , F-'!O$2-[1]!tbl_gk[[#This Row],[SprintSpeed]])/('F+ , F-'!O$2-'F+ , F-'!O$3))</f>
        <v>7.3087922117432225E-3</v>
      </c>
      <c r="P1162" s="1" cm="1">
        <f t="array" ref="P1162">[1]!table_weight[Agility]*(('F+ , F-'!P$2-[1]!tbl_gk[[#This Row],[Agility]])/('F+ , F-'!P$2-'F+ , F-'!P$3))</f>
        <v>2.4572324541901583E-3</v>
      </c>
      <c r="Q1162" s="1" cm="1">
        <f t="array" ref="Q1162">[1]!table_weight[Reactions]*(('F+ , F-'!Q$2-[1]!tbl_gk[[#This Row],[Reactions]])/('F+ , F-'!Q$2-'F+ , F-'!Q$3))</f>
        <v>1.2891050001804705E-3</v>
      </c>
      <c r="R1162" s="1" cm="1">
        <f t="array" ref="R1162">[1]!table_weight[Balance]*(('F+ , F-'!R$2-[1]!tbl_gk[[#This Row],[Balance]])/('F+ , F-'!R$2-'F+ , F-'!R$3))</f>
        <v>2.2972377268522179E-3</v>
      </c>
      <c r="S1162" s="1" cm="1">
        <f t="array" ref="S1162">[1]!table_weight[ShotPower]*(('F+ , F-'!S$2-[1]!tbl_gk[[#This Row],[ShotPower]])/('F+ , F-'!S$2-'F+ , F-'!S$3))</f>
        <v>5.9732723886410689E-3</v>
      </c>
      <c r="T1162" s="1" cm="1">
        <f t="array" ref="T1162">[1]!table_weight[Jumping]*(('F+ , F-'!T$2-[1]!tbl_gk[[#This Row],[Jumping]])/('F+ , F-'!T$2-'F+ , F-'!T$3))</f>
        <v>3.1772279851222255E-3</v>
      </c>
      <c r="U1162" s="1" cm="1">
        <f t="array" ref="U1162">[1]!table_weight[Stamina]*(('F+ , F-'!U$2-[1]!tbl_gk[[#This Row],[Stamina]])/('F+ , F-'!U$2-'F+ , F-'!U$3))</f>
        <v>2.0609046389982E-2</v>
      </c>
      <c r="V1162" s="1" cm="1">
        <f t="array" ref="V1162">[1]!table_weight[Strength]*(('F+ , F-'!V$2-[1]!tbl_gk[[#This Row],[Strength]])/('F+ , F-'!V$2-'F+ , F-'!V$3))</f>
        <v>2.5732684311935858E-2</v>
      </c>
      <c r="W1162" s="1" cm="1">
        <f t="array" ref="W1162">[1]!table_weight[LongShots]*(('F+ , F-'!W$2-[1]!tbl_gk[[#This Row],[LongShots]])/('F+ , F-'!W$2-'F+ , F-'!W$3))</f>
        <v>9.6091773208573719E-3</v>
      </c>
      <c r="X1162" s="1" cm="1">
        <f t="array" ref="X1162">[1]!table_weight[Aggression]*(('F+ , F-'!X$2-[1]!tbl_gk[[#This Row],[Aggression]])/('F+ , F-'!X$2-'F+ , F-'!X$3))</f>
        <v>1.460298144204439E-2</v>
      </c>
      <c r="Y1162" s="1" cm="1">
        <f t="array" ref="Y1162">[1]!table_weight[Interceptions]*(('F+ , F-'!Y$2-[1]!tbl_gk[[#This Row],[Interceptions]])/('F+ , F-'!Y$2-'F+ , F-'!Y$3))</f>
        <v>1.9391492971820509E-2</v>
      </c>
      <c r="Z1162" s="1" cm="1">
        <f t="array" ref="Z1162">[1]!table_weight[Positioning]*(('F+ , F-'!Z$2-[1]!tbl_gk[[#This Row],[Positioning]])/('F+ , F-'!Z$2-'F+ , F-'!Z$3))</f>
        <v>4.4366697089544168E-4</v>
      </c>
      <c r="AA1162" s="1" cm="1">
        <f t="array" ref="AA1162">[1]!table_weight[Vision]*(('F+ , F-'!AA$2-[1]!tbl_gk[[#This Row],[Vision]])/('F+ , F-'!AA$2-'F+ , F-'!AA$3))</f>
        <v>1.1357874454923415E-2</v>
      </c>
      <c r="AB1162" s="1" cm="1">
        <f t="array" ref="AB1162">[1]!table_weight[Penalties]*(('F+ , F-'!AB$2-[1]!tbl_gk[[#This Row],[Penalties]])/('F+ , F-'!AB$2-'F+ , F-'!AB$3))</f>
        <v>2.2313838830329571E-3</v>
      </c>
      <c r="AC1162" s="1" cm="1">
        <f t="array" ref="AC1162">[1]!table_weight[Composure]*(('F+ , F-'!AC$2-[1]!tbl_gk[[#This Row],[Composure]])/('F+ , F-'!AC$2-'F+ , F-'!AC$3))</f>
        <v>2.4551796284138926E-3</v>
      </c>
      <c r="AD1162" s="1" cm="1">
        <f t="array" ref="AD1162">[1]!table_weight[Marking]*(('F+ , F-'!AD$2-[1]!tbl_gk[[#This Row],[Marking]])/('F+ , F-'!AD$2-'F+ , F-'!AD$3))</f>
        <v>2.5239721010940977E-2</v>
      </c>
      <c r="AE1162" s="1" cm="1">
        <f t="array" ref="AE1162">[1]!table_weight[StandingTackle]*(('F+ , F-'!AE$2-[1]!tbl_gk[[#This Row],[StandingTackle]])/('F+ , F-'!AE$2-'F+ , F-'!AE$3))</f>
        <v>2.6900228972187096E-2</v>
      </c>
      <c r="AF1162" s="1" cm="1">
        <f t="array" ref="AF1162">[1]!table_weight[SlidingTackle]*(('F+ , F-'!AF$2-[1]!tbl_gk[[#This Row],[SlidingTackle]])/('F+ , F-'!AF$2-'F+ , F-'!AF$3))</f>
        <v>9.7139715732897855E-3</v>
      </c>
      <c r="AG1162" s="1" cm="1">
        <f t="array" ref="AG1162">[1]!table_weight[GKDiving]*(('F+ , F-'!AG$2-[1]!tbl_gk[[#This Row],[GKDiving]])/('F+ , F-'!AG$2-'F+ , F-'!AG$3))</f>
        <v>3.5870474596896844E-2</v>
      </c>
      <c r="AH1162" s="1" cm="1">
        <f t="array" ref="AH1162">[1]!table_weight[GKHandling]*(('F+ , F-'!AH$2-[1]!tbl_gk[[#This Row],[GKHandling]])/('F+ , F-'!AH$2-'F+ , F-'!AH$3))</f>
        <v>4.4559595772542655E-2</v>
      </c>
      <c r="AI1162" s="1" cm="1">
        <f t="array" ref="AI1162">[1]!table_weight[GKKicking]*(('F+ , F-'!AI$2-[1]!tbl_gk[[#This Row],[GKKicking]])/('F+ , F-'!AI$2-'F+ , F-'!AI$3))</f>
        <v>2.7727411013081817E-2</v>
      </c>
      <c r="AJ1162" s="1" cm="1">
        <f t="array" ref="AJ1162">[1]!table_weight[GKPositioning]*(('F+ , F-'!AJ$2-[1]!tbl_gk[[#This Row],[GKPositioning]])/('F+ , F-'!AJ$2-'F+ , F-'!AJ$3))</f>
        <v>1.8920689897264267E-2</v>
      </c>
      <c r="AK1162" s="1" cm="1">
        <f t="array" ref="AK1162">[1]!table_weight[GKReflexes]*(('F+ , F-'!AK$2-[1]!tbl_gk[[#This Row],[GKReflexes]])/('F+ , F-'!AK$2-'F+ , F-'!AK$3))</f>
        <v>4.0083831930500594E-2</v>
      </c>
    </row>
    <row r="1163" spans="1:37" x14ac:dyDescent="0.55000000000000004">
      <c r="A1163" s="8">
        <f>[1]!tbl_gk[[#This Row],[ID]]</f>
        <v>244274</v>
      </c>
      <c r="B1163" s="2" cm="1">
        <f t="array" ref="B1163">[1]!table_weight[ValueEUR]*(('F+ , F-'!B$2-[1]!tbl_gk[[#This Row],[ValueEUR]])/('F+ , F-'!B$2-'F+ , F-'!B$3))</f>
        <v>5.2195206385543126E-4</v>
      </c>
      <c r="C1163" s="2" cm="1">
        <f t="array" ref="C1163">[1]!table_weight[WageEUR]*(('F+ , F-'!C$2-[1]!tbl_gk[[#This Row],[WageEUR]])/('F+ , F-'!C$2-'F+ , F-'!C$3))</f>
        <v>2.3472561185650898E-4</v>
      </c>
      <c r="D1163" s="2" cm="1">
        <f t="array" ref="D1163">[1]!table_weight[Crossing]*(('F+ , F-'!D$2-[1]!tbl_gk[[#This Row],[Crossing]])/('F+ , F-'!D$2-'F+ , F-'!D$3))</f>
        <v>3.3625286215233793E-2</v>
      </c>
      <c r="E1163" s="2" cm="1">
        <f t="array" ref="E1163">[1]!table_weight[Finishing]*(('F+ , F-'!E$2-[1]!tbl_gk[[#This Row],[Finishing]])/('F+ , F-'!E$2-'F+ , F-'!E$3))</f>
        <v>1.1979008214176926E-2</v>
      </c>
      <c r="F1163" s="2" cm="1">
        <f t="array" ref="F1163">[1]!table_weight[HeadingAccuracy]*(('F+ , F-'!F$2-[1]!tbl_gk[[#This Row],[HeadingAccuracy]])/('F+ , F-'!F$2-'F+ , F-'!F$3))</f>
        <v>1.1274360672166649E-2</v>
      </c>
      <c r="G1163" s="2" cm="1">
        <f t="array" ref="G1163">[1]!table_weight[ShortPassing]*(('F+ , F-'!G$2-[1]!tbl_gk[[#This Row],[ShortPassing]])/('F+ , F-'!G$2-'F+ , F-'!G$3))</f>
        <v>4.0783877022690797E-2</v>
      </c>
      <c r="H1163" s="2" cm="1">
        <f t="array" ref="H1163">[1]!table_weight[Volleys]*(('F+ , F-'!H$2-[1]!tbl_gk[[#This Row],[Volleys]])/('F+ , F-'!H$2-'F+ , F-'!H$3))</f>
        <v>1.9675665665797848E-3</v>
      </c>
      <c r="I1163" s="2" cm="1">
        <f t="array" ref="I1163">[1]!table_weight[Dribbling]*(('F+ , F-'!I$2-[1]!tbl_gk[[#This Row],[Dribbling]])/('F+ , F-'!I$2-'F+ , F-'!I$3))</f>
        <v>1.8579686209743949E-2</v>
      </c>
      <c r="J1163" s="2" cm="1">
        <f t="array" ref="J1163">[1]!table_weight[Curve]*(('F+ , F-'!J$2-[1]!tbl_gk[[#This Row],[Curve]])/('F+ , F-'!J$2-'F+ , F-'!J$3))</f>
        <v>9.6339113680153961E-3</v>
      </c>
      <c r="K1163" s="2" cm="1">
        <f t="array" ref="K1163">[1]!table_weight[FKAccuracy]*(('F+ , F-'!K$2-[1]!tbl_gk[[#This Row],[FKAccuracy]])/('F+ , F-'!K$2-'F+ , F-'!K$3))</f>
        <v>9.2789777912990392E-3</v>
      </c>
      <c r="L1163" s="2" cm="1">
        <f t="array" ref="L1163">[1]!table_weight[LongPassing]*(('F+ , F-'!L$2-[1]!tbl_gk[[#This Row],[LongPassing]])/('F+ , F-'!L$2-'F+ , F-'!L$3))</f>
        <v>2.0032691702804539E-2</v>
      </c>
      <c r="M1163" s="2" cm="1">
        <f t="array" ref="M1163">[1]!table_weight[BallControl]*(('F+ , F-'!M$2-[1]!tbl_gk[[#This Row],[BallControl]])/('F+ , F-'!M$2-'F+ , F-'!M$3))</f>
        <v>7.823025772523768E-3</v>
      </c>
      <c r="N1163" s="2" cm="1">
        <f t="array" ref="N1163">[1]!table_weight[Acceleration]*(('F+ , F-'!N$2-[1]!tbl_gk[[#This Row],[Acceleration]])/('F+ , F-'!N$2-'F+ , F-'!N$3))</f>
        <v>7.8920524705166431E-3</v>
      </c>
      <c r="O1163" s="2" cm="1">
        <f t="array" ref="O1163">[1]!table_weight[SprintSpeed]*(('F+ , F-'!O$2-[1]!tbl_gk[[#This Row],[SprintSpeed]])/('F+ , F-'!O$2-'F+ , F-'!O$3))</f>
        <v>9.2765439610587065E-3</v>
      </c>
      <c r="P1163" s="2" cm="1">
        <f t="array" ref="P1163">[1]!table_weight[Agility]*(('F+ , F-'!P$2-[1]!tbl_gk[[#This Row],[Agility]])/('F+ , F-'!P$2-'F+ , F-'!P$3))</f>
        <v>4.5634317006388652E-3</v>
      </c>
      <c r="Q1163" s="2" cm="1">
        <f t="array" ref="Q1163">[1]!table_weight[Reactions]*(('F+ , F-'!Q$2-[1]!tbl_gk[[#This Row],[Reactions]])/('F+ , F-'!Q$2-'F+ , F-'!Q$3))</f>
        <v>1.0828482001515951E-3</v>
      </c>
      <c r="R1163" s="2" cm="1">
        <f t="array" ref="R1163">[1]!table_weight[Balance]*(('F+ , F-'!R$2-[1]!tbl_gk[[#This Row],[Balance]])/('F+ , F-'!R$2-'F+ , F-'!R$3))</f>
        <v>2.9181127881636282E-3</v>
      </c>
      <c r="S1163" s="2" cm="1">
        <f t="array" ref="S1163">[1]!table_weight[ShotPower]*(('F+ , F-'!S$2-[1]!tbl_gk[[#This Row],[ShotPower]])/('F+ , F-'!S$2-'F+ , F-'!S$3))</f>
        <v>5.9732723886410689E-3</v>
      </c>
      <c r="T1163" s="2" cm="1">
        <f t="array" ref="T1163">[1]!table_weight[Jumping]*(('F+ , F-'!T$2-[1]!tbl_gk[[#This Row],[Jumping]])/('F+ , F-'!T$2-'F+ , F-'!T$3))</f>
        <v>4.551164411121026E-3</v>
      </c>
      <c r="U1163" s="2" cm="1">
        <f t="array" ref="U1163">[1]!table_weight[Stamina]*(('F+ , F-'!U$2-[1]!tbl_gk[[#This Row],[Stamina]])/('F+ , F-'!U$2-'F+ , F-'!U$3))</f>
        <v>2.0609046389982E-2</v>
      </c>
      <c r="V1163" s="2" cm="1">
        <f t="array" ref="V1163">[1]!table_weight[Strength]*(('F+ , F-'!V$2-[1]!tbl_gk[[#This Row],[Strength]])/('F+ , F-'!V$2-'F+ , F-'!V$3))</f>
        <v>3.0169354020890316E-2</v>
      </c>
      <c r="W1163" s="2" cm="1">
        <f t="array" ref="W1163">[1]!table_weight[LongShots]*(('F+ , F-'!W$2-[1]!tbl_gk[[#This Row],[LongShots]])/('F+ , F-'!W$2-'F+ , F-'!W$3))</f>
        <v>8.3106398450658349E-3</v>
      </c>
      <c r="X1163" s="2" cm="1">
        <f t="array" ref="X1163">[1]!table_weight[Aggression]*(('F+ , F-'!X$2-[1]!tbl_gk[[#This Row],[Aggression]])/('F+ , F-'!X$2-'F+ , F-'!X$3))</f>
        <v>1.034377852144811E-2</v>
      </c>
      <c r="Y1163" s="2" cm="1">
        <f t="array" ref="Y1163">[1]!table_weight[Interceptions]*(('F+ , F-'!Y$2-[1]!tbl_gk[[#This Row],[Interceptions]])/('F+ , F-'!Y$2-'F+ , F-'!Y$3))</f>
        <v>2.2854259573931314E-2</v>
      </c>
      <c r="Z1163" s="2" cm="1">
        <f t="array" ref="Z1163">[1]!table_weight[Positioning]*(('F+ , F-'!Z$2-[1]!tbl_gk[[#This Row],[Positioning]])/('F+ , F-'!Z$2-'F+ , F-'!Z$3))</f>
        <v>1.6267788932832863E-3</v>
      </c>
      <c r="AA1163" s="2" cm="1">
        <f t="array" ref="AA1163">[1]!table_weight[Vision]*(('F+ , F-'!AA$2-[1]!tbl_gk[[#This Row],[Vision]])/('F+ , F-'!AA$2-'F+ , F-'!AA$3))</f>
        <v>3.5493357671635669E-3</v>
      </c>
      <c r="AB1163" s="2" cm="1">
        <f t="array" ref="AB1163">[1]!table_weight[Penalties]*(('F+ , F-'!AB$2-[1]!tbl_gk[[#This Row],[Penalties]])/('F+ , F-'!AB$2-'F+ , F-'!AB$3))</f>
        <v>2.3096780543674466E-3</v>
      </c>
      <c r="AC1163" s="2" cm="1">
        <f t="array" ref="AC1163">[1]!table_weight[Composure]*(('F+ , F-'!AC$2-[1]!tbl_gk[[#This Row],[Composure]])/('F+ , F-'!AC$2-'F+ , F-'!AC$3))</f>
        <v>2.401806158230982E-3</v>
      </c>
      <c r="AD1163" s="2" cm="1">
        <f t="array" ref="AD1163">[1]!table_weight[Marking]*(('F+ , F-'!AD$2-[1]!tbl_gk[[#This Row],[Marking]])/('F+ , F-'!AD$2-'F+ , F-'!AD$3))</f>
        <v>2.6817203574124791E-2</v>
      </c>
      <c r="AE1163" s="2" cm="1">
        <f t="array" ref="AE1163">[1]!table_weight[StandingTackle]*(('F+ , F-'!AE$2-[1]!tbl_gk[[#This Row],[StandingTackle]])/('F+ , F-'!AE$2-'F+ , F-'!AE$3))</f>
        <v>2.9141914719869356E-2</v>
      </c>
      <c r="AF1163" s="2" cm="1">
        <f t="array" ref="AF1163">[1]!table_weight[SlidingTackle]*(('F+ , F-'!AF$2-[1]!tbl_gk[[#This Row],[SlidingTackle]])/('F+ , F-'!AF$2-'F+ , F-'!AF$3))</f>
        <v>7.4722858256075263E-3</v>
      </c>
      <c r="AG1163" s="2" cm="1">
        <f t="array" ref="AG1163">[1]!table_weight[GKDiving]*(('F+ , F-'!AG$2-[1]!tbl_gk[[#This Row],[GKDiving]])/('F+ , F-'!AG$2-'F+ , F-'!AG$3))</f>
        <v>3.2454238921001903E-2</v>
      </c>
      <c r="AH1163" s="2" cm="1">
        <f t="array" ref="AH1163">[1]!table_weight[GKHandling]*(('F+ , F-'!AH$2-[1]!tbl_gk[[#This Row],[GKHandling]])/('F+ , F-'!AH$2-'F+ , F-'!AH$3))</f>
        <v>4.0994828110739248E-2</v>
      </c>
      <c r="AI1163" s="2" cm="1">
        <f t="array" ref="AI1163">[1]!table_weight[GKKicking]*(('F+ , F-'!AI$2-[1]!tbl_gk[[#This Row],[GKKicking]])/('F+ , F-'!AI$2-'F+ , F-'!AI$3))</f>
        <v>2.6832978399756596E-2</v>
      </c>
      <c r="AJ1163" s="2" cm="1">
        <f t="array" ref="AJ1163">[1]!table_weight[GKPositioning]*(('F+ , F-'!AJ$2-[1]!tbl_gk[[#This Row],[GKPositioning]])/('F+ , F-'!AJ$2-'F+ , F-'!AJ$3))</f>
        <v>1.4505862254569271E-2</v>
      </c>
      <c r="AK1163" s="2" cm="1">
        <f t="array" ref="AK1163">[1]!table_weight[GKReflexes]*(('F+ , F-'!AK$2-[1]!tbl_gk[[#This Row],[GKReflexes]])/('F+ , F-'!AK$2-'F+ , F-'!AK$3))</f>
        <v>3.6439847209545996E-2</v>
      </c>
    </row>
    <row r="1164" spans="1:37" x14ac:dyDescent="0.55000000000000004">
      <c r="A1164" s="7">
        <f>[1]!tbl_gk[[#This Row],[ID]]</f>
        <v>244316</v>
      </c>
      <c r="B1164" s="1" cm="1">
        <f t="array" ref="B1164">[1]!table_weight[ValueEUR]*(('F+ , F-'!B$2-[1]!tbl_gk[[#This Row],[ValueEUR]])/('F+ , F-'!B$2-'F+ , F-'!B$3))</f>
        <v>6.9421785145904824E-3</v>
      </c>
      <c r="C1164" s="1" cm="1">
        <f t="array" ref="C1164">[1]!table_weight[WageEUR]*(('F+ , F-'!C$2-[1]!tbl_gk[[#This Row],[WageEUR]])/('F+ , F-'!C$2-'F+ , F-'!C$3))</f>
        <v>4.9292378489866878E-3</v>
      </c>
      <c r="D1164" s="1" cm="1">
        <f t="array" ref="D1164">[1]!table_weight[Crossing]*(('F+ , F-'!D$2-[1]!tbl_gk[[#This Row],[Crossing]])/('F+ , F-'!D$2-'F+ , F-'!D$3))</f>
        <v>3.81086577105983E-2</v>
      </c>
      <c r="E1164" s="1" cm="1">
        <f t="array" ref="E1164">[1]!table_weight[Finishing]*(('F+ , F-'!E$2-[1]!tbl_gk[[#This Row],[Finishing]])/('F+ , F-'!E$2-'F+ , F-'!E$3))</f>
        <v>2.1961515059324362E-2</v>
      </c>
      <c r="F1164" s="1" cm="1">
        <f t="array" ref="F1164">[1]!table_weight[HeadingAccuracy]*(('F+ , F-'!F$2-[1]!tbl_gk[[#This Row],[HeadingAccuracy]])/('F+ , F-'!F$2-'F+ , F-'!F$3))</f>
        <v>1.294463632730245E-2</v>
      </c>
      <c r="G1164" s="1" cm="1">
        <f t="array" ref="G1164">[1]!table_weight[ShortPassing]*(('F+ , F-'!G$2-[1]!tbl_gk[[#This Row],[ShortPassing]])/('F+ , F-'!G$2-'F+ , F-'!G$3))</f>
        <v>2.6720471152797416E-2</v>
      </c>
      <c r="H1164" s="1" cm="1">
        <f t="array" ref="H1164">[1]!table_weight[Volleys]*(('F+ , F-'!H$2-[1]!tbl_gk[[#This Row],[Volleys]])/('F+ , F-'!H$2-'F+ , F-'!H$3))</f>
        <v>2.0833057763785961E-3</v>
      </c>
      <c r="I1164" s="1" cm="1">
        <f t="array" ref="I1164">[1]!table_weight[Dribbling]*(('F+ , F-'!I$2-[1]!tbl_gk[[#This Row],[Dribbling]])/('F+ , F-'!I$2-'F+ , F-'!I$3))</f>
        <v>1.4668173323482065E-2</v>
      </c>
      <c r="J1164" s="1" cm="1">
        <f t="array" ref="J1164">[1]!table_weight[Curve]*(('F+ , F-'!J$2-[1]!tbl_gk[[#This Row],[Curve]])/('F+ , F-'!J$2-'F+ , F-'!J$3))</f>
        <v>1.0140959334753048E-2</v>
      </c>
      <c r="K1164" s="1" cm="1">
        <f t="array" ref="K1164">[1]!table_weight[FKAccuracy]*(('F+ , F-'!K$2-[1]!tbl_gk[[#This Row],[FKAccuracy]])/('F+ , F-'!K$2-'F+ , F-'!K$3))</f>
        <v>9.8874353513842238E-3</v>
      </c>
      <c r="L1164" s="1" cm="1">
        <f t="array" ref="L1164">[1]!table_weight[LongPassing]*(('F+ , F-'!L$2-[1]!tbl_gk[[#This Row],[LongPassing]])/('F+ , F-'!L$2-'F+ , F-'!L$3))</f>
        <v>1.6242723002273949E-2</v>
      </c>
      <c r="M1164" s="1" cm="1">
        <f t="array" ref="M1164">[1]!table_weight[BallControl]*(('F+ , F-'!M$2-[1]!tbl_gk[[#This Row],[BallControl]])/('F+ , F-'!M$2-'F+ , F-'!M$3))</f>
        <v>1.1299926115867666E-2</v>
      </c>
      <c r="N1164" s="1" cm="1">
        <f t="array" ref="N1164">[1]!table_weight[Acceleration]*(('F+ , F-'!N$2-[1]!tbl_gk[[#This Row],[Acceleration]])/('F+ , F-'!N$2-'F+ , F-'!N$3))</f>
        <v>2.2548721344333262E-3</v>
      </c>
      <c r="O1164" s="1" cm="1">
        <f t="array" ref="O1164">[1]!table_weight[SprintSpeed]*(('F+ , F-'!O$2-[1]!tbl_gk[[#This Row],[SprintSpeed]])/('F+ , F-'!O$2-'F+ , F-'!O$3))</f>
        <v>2.8110739275935474E-3</v>
      </c>
      <c r="P1164" s="1" cm="1">
        <f t="array" ref="P1164">[1]!table_weight[Agility]*(('F+ , F-'!P$2-[1]!tbl_gk[[#This Row],[Agility]])/('F+ , F-'!P$2-'F+ , F-'!P$3))</f>
        <v>1.4041328309658048E-3</v>
      </c>
      <c r="Q1164" s="1" cm="1">
        <f t="array" ref="Q1164">[1]!table_weight[Reactions]*(('F+ , F-'!Q$2-[1]!tbl_gk[[#This Row],[Reactions]])/('F+ , F-'!Q$2-'F+ , F-'!Q$3))</f>
        <v>5.6720620007940704E-4</v>
      </c>
      <c r="R1164" s="1" cm="1">
        <f t="array" ref="R1164">[1]!table_weight[Balance]*(('F+ , F-'!R$2-[1]!tbl_gk[[#This Row],[Balance]])/('F+ , F-'!R$2-'F+ , F-'!R$3))</f>
        <v>2.2351502207210773E-3</v>
      </c>
      <c r="S1164" s="1" cm="1">
        <f t="array" ref="S1164">[1]!table_weight[ShotPower]*(('F+ , F-'!S$2-[1]!tbl_gk[[#This Row],[ShotPower]])/('F+ , F-'!S$2-'F+ , F-'!S$3))</f>
        <v>4.93444240800784E-3</v>
      </c>
      <c r="T1164" s="1" cm="1">
        <f t="array" ref="T1164">[1]!table_weight[Jumping]*(('F+ , F-'!T$2-[1]!tbl_gk[[#This Row],[Jumping]])/('F+ , F-'!T$2-'F+ , F-'!T$3))</f>
        <v>1.8032915591234251E-3</v>
      </c>
      <c r="U1164" s="1" cm="1">
        <f t="array" ref="U1164">[1]!table_weight[Stamina]*(('F+ , F-'!U$2-[1]!tbl_gk[[#This Row],[Stamina]])/('F+ , F-'!U$2-'F+ , F-'!U$3))</f>
        <v>1.88916258574835E-2</v>
      </c>
      <c r="V1164" s="1" cm="1">
        <f t="array" ref="V1164">[1]!table_weight[Strength]*(('F+ , F-'!V$2-[1]!tbl_gk[[#This Row],[Strength]])/('F+ , F-'!V$2-'F+ , F-'!V$3))</f>
        <v>1.5084677010445158E-2</v>
      </c>
      <c r="W1164" s="1" cm="1">
        <f t="array" ref="W1164">[1]!table_weight[LongShots]*(('F+ , F-'!W$2-[1]!tbl_gk[[#This Row],[LongShots]])/('F+ , F-'!W$2-'F+ , F-'!W$3))</f>
        <v>1.0648007301490601E-2</v>
      </c>
      <c r="X1164" s="1" cm="1">
        <f t="array" ref="X1164">[1]!table_weight[Aggression]*(('F+ , F-'!X$2-[1]!tbl_gk[[#This Row],[Aggression]])/('F+ , F-'!X$2-'F+ , F-'!X$3))</f>
        <v>2.0079099482811037E-2</v>
      </c>
      <c r="Y1164" s="1" cm="1">
        <f t="array" ref="Y1164">[1]!table_weight[Interceptions]*(('F+ , F-'!Y$2-[1]!tbl_gk[[#This Row],[Interceptions]])/('F+ , F-'!Y$2-'F+ , F-'!Y$3))</f>
        <v>2.4239366214775633E-2</v>
      </c>
      <c r="Z1164" s="1" cm="1">
        <f t="array" ref="Z1164">[1]!table_weight[Positioning]*(('F+ , F-'!Z$2-[1]!tbl_gk[[#This Row],[Positioning]])/('F+ , F-'!Z$2-'F+ , F-'!Z$3))</f>
        <v>2.0704458641787279E-3</v>
      </c>
      <c r="AA1164" s="1" cm="1">
        <f t="array" ref="AA1164">[1]!table_weight[Vision]*(('F+ , F-'!AA$2-[1]!tbl_gk[[#This Row],[Vision]])/('F+ , F-'!AA$2-'F+ , F-'!AA$3))</f>
        <v>1.0648007301490701E-2</v>
      </c>
      <c r="AB1164" s="1" cm="1">
        <f t="array" ref="AB1164">[1]!table_weight[Penalties]*(('F+ , F-'!AB$2-[1]!tbl_gk[[#This Row],[Penalties]])/('F+ , F-'!AB$2-'F+ , F-'!AB$3))</f>
        <v>2.3879722257019362E-3</v>
      </c>
      <c r="AC1164" s="1" cm="1">
        <f t="array" ref="AC1164">[1]!table_weight[Composure]*(('F+ , F-'!AC$2-[1]!tbl_gk[[#This Row],[Composure]])/('F+ , F-'!AC$2-'F+ , F-'!AC$3))</f>
        <v>7.4722858256074981E-4</v>
      </c>
      <c r="AD1164" s="1" cm="1">
        <f t="array" ref="AD1164">[1]!table_weight[Marking]*(('F+ , F-'!AD$2-[1]!tbl_gk[[#This Row],[Marking]])/('F+ , F-'!AD$2-'F+ , F-'!AD$3))</f>
        <v>1.41973430686543E-2</v>
      </c>
      <c r="AE1164" s="1" cm="1">
        <f t="array" ref="AE1164">[1]!table_weight[StandingTackle]*(('F+ , F-'!AE$2-[1]!tbl_gk[[#This Row],[StandingTackle]])/('F+ , F-'!AE$2-'F+ , F-'!AE$3))</f>
        <v>2.241685747682258E-2</v>
      </c>
      <c r="AF1164" s="1" cm="1">
        <f t="array" ref="AF1164">[1]!table_weight[SlidingTackle]*(('F+ , F-'!AF$2-[1]!tbl_gk[[#This Row],[SlidingTackle]])/('F+ , F-'!AF$2-'F+ , F-'!AF$3))</f>
        <v>8.9667429907290316E-3</v>
      </c>
      <c r="AG1164" s="1" cm="1">
        <f t="array" ref="AG1164">[1]!table_weight[GKDiving]*(('F+ , F-'!AG$2-[1]!tbl_gk[[#This Row],[GKDiving]])/('F+ , F-'!AG$2-'F+ , F-'!AG$3))</f>
        <v>2.0497414055369624E-2</v>
      </c>
      <c r="AH1164" s="1" cm="1">
        <f t="array" ref="AH1164">[1]!table_weight[GKHandling]*(('F+ , F-'!AH$2-[1]!tbl_gk[[#This Row],[GKHandling]])/('F+ , F-'!AH$2-'F+ , F-'!AH$3))</f>
        <v>2.4953373632623892E-2</v>
      </c>
      <c r="AI1164" s="1" cm="1">
        <f t="array" ref="AI1164">[1]!table_weight[GKKicking]*(('F+ , F-'!AI$2-[1]!tbl_gk[[#This Row],[GKKicking]])/('F+ , F-'!AI$2-'F+ , F-'!AI$3))</f>
        <v>2.2360815333130498E-2</v>
      </c>
      <c r="AJ1164" s="1" cm="1">
        <f t="array" ref="AJ1164">[1]!table_weight[GKPositioning]*(('F+ , F-'!AJ$2-[1]!tbl_gk[[#This Row],[GKPositioning]])/('F+ , F-'!AJ$2-'F+ , F-'!AJ$3))</f>
        <v>9.4603449486321337E-3</v>
      </c>
      <c r="AK1164" s="1" cm="1">
        <f t="array" ref="AK1164">[1]!table_weight[GKReflexes]*(('F+ , F-'!AK$2-[1]!tbl_gk[[#This Row],[GKReflexes]])/('F+ , F-'!AK$2-'F+ , F-'!AK$3))</f>
        <v>1.45759388838184E-2</v>
      </c>
    </row>
    <row r="1165" spans="1:37" x14ac:dyDescent="0.55000000000000004">
      <c r="A1165" s="8">
        <f>[1]!tbl_gk[[#This Row],[ID]]</f>
        <v>244340</v>
      </c>
      <c r="B1165" s="2" cm="1">
        <f t="array" ref="B1165">[1]!table_weight[ValueEUR]*(('F+ , F-'!B$2-[1]!tbl_gk[[#This Row],[ValueEUR]])/('F+ , F-'!B$2-'F+ , F-'!B$3))</f>
        <v>4.9108559053458981E-4</v>
      </c>
      <c r="C1165" s="2" cm="1">
        <f t="array" ref="C1165">[1]!table_weight[WageEUR]*(('F+ , F-'!C$2-[1]!tbl_gk[[#This Row],[WageEUR]])/('F+ , F-'!C$2-'F+ , F-'!C$3))</f>
        <v>7.8241870618836313E-5</v>
      </c>
      <c r="D1165" s="2" cm="1">
        <f t="array" ref="D1165">[1]!table_weight[Crossing]*(('F+ , F-'!D$2-[1]!tbl_gk[[#This Row],[Crossing]])/('F+ , F-'!D$2-'F+ , F-'!D$3))</f>
        <v>3.6987814836757178E-2</v>
      </c>
      <c r="E1165" s="2" cm="1">
        <f t="array" ref="E1165">[1]!table_weight[Finishing]*(('F+ , F-'!E$2-[1]!tbl_gk[[#This Row],[Finishing]])/('F+ , F-'!E$2-'F+ , F-'!E$3))</f>
        <v>1.9965013690294877E-2</v>
      </c>
      <c r="F1165" s="2" cm="1">
        <f t="array" ref="F1165">[1]!table_weight[HeadingAccuracy]*(('F+ , F-'!F$2-[1]!tbl_gk[[#This Row],[HeadingAccuracy]])/('F+ , F-'!F$2-'F+ , F-'!F$3))</f>
        <v>1.1691929585950599E-2</v>
      </c>
      <c r="G1165" s="2" cm="1">
        <f t="array" ref="G1165">[1]!table_weight[ShortPassing]*(('F+ , F-'!G$2-[1]!tbl_gk[[#This Row],[ShortPassing]])/('F+ , F-'!G$2-'F+ , F-'!G$3))</f>
        <v>6.1878985827530868E-2</v>
      </c>
      <c r="H1165" s="2" cm="1">
        <f t="array" ref="H1165">[1]!table_weight[Volleys]*(('F+ , F-'!H$2-[1]!tbl_gk[[#This Row],[Volleys]])/('F+ , F-'!H$2-'F+ , F-'!H$3))</f>
        <v>2.3147841959762173E-3</v>
      </c>
      <c r="I1165" s="2" cm="1">
        <f t="array" ref="I1165">[1]!table_weight[Dribbling]*(('F+ , F-'!I$2-[1]!tbl_gk[[#This Row],[Dribbling]])/('F+ , F-'!I$2-'F+ , F-'!I$3))</f>
        <v>1.8579686209743949E-2</v>
      </c>
      <c r="J1165" s="2" cm="1">
        <f t="array" ref="J1165">[1]!table_weight[Curve]*(('F+ , F-'!J$2-[1]!tbl_gk[[#This Row],[Curve]])/('F+ , F-'!J$2-'F+ , F-'!J$3))</f>
        <v>9.6339113680153961E-3</v>
      </c>
      <c r="K1165" s="2" cm="1">
        <f t="array" ref="K1165">[1]!table_weight[FKAccuracy]*(('F+ , F-'!K$2-[1]!tbl_gk[[#This Row],[FKAccuracy]])/('F+ , F-'!K$2-'F+ , F-'!K$3))</f>
        <v>9.7353209613629272E-3</v>
      </c>
      <c r="L1165" s="2" cm="1">
        <f t="array" ref="L1165">[1]!table_weight[LongPassing]*(('F+ , F-'!L$2-[1]!tbl_gk[[#This Row],[LongPassing]])/('F+ , F-'!L$2-'F+ , F-'!L$3))</f>
        <v>2.7071205003789917E-2</v>
      </c>
      <c r="M1165" s="2" cm="1">
        <f t="array" ref="M1165">[1]!table_weight[BallControl]*(('F+ , F-'!M$2-[1]!tbl_gk[[#This Row],[BallControl]])/('F+ , F-'!M$2-'F+ , F-'!M$3))</f>
        <v>1.5211439002129552E-2</v>
      </c>
      <c r="N1165" s="2" cm="1">
        <f t="array" ref="N1165">[1]!table_weight[Acceleration]*(('F+ , F-'!N$2-[1]!tbl_gk[[#This Row],[Acceleration]])/('F+ , F-'!N$2-'F+ , F-'!N$3))</f>
        <v>3.8332826285366545E-3</v>
      </c>
      <c r="O1165" s="2" cm="1">
        <f t="array" ref="O1165">[1]!table_weight[SprintSpeed]*(('F+ , F-'!O$2-[1]!tbl_gk[[#This Row],[SprintSpeed]])/('F+ , F-'!O$2-'F+ , F-'!O$3))</f>
        <v>5.3410404624277394E-3</v>
      </c>
      <c r="P1165" s="2" cm="1">
        <f t="array" ref="P1165">[1]!table_weight[Agility]*(('F+ , F-'!P$2-[1]!tbl_gk[[#This Row],[Agility]])/('F+ , F-'!P$2-'F+ , F-'!P$3))</f>
        <v>3.0422878004259103E-3</v>
      </c>
      <c r="Q1165" s="2" cm="1">
        <f t="array" ref="Q1165">[1]!table_weight[Reactions]*(('F+ , F-'!Q$2-[1]!tbl_gk[[#This Row],[Reactions]])/('F+ , F-'!Q$2-'F+ , F-'!Q$3))</f>
        <v>1.3922334001949081E-3</v>
      </c>
      <c r="R1165" s="2" cm="1">
        <f t="array" ref="R1165">[1]!table_weight[Balance]*(('F+ , F-'!R$2-[1]!tbl_gk[[#This Row],[Balance]])/('F+ , F-'!R$2-'F+ , F-'!R$3))</f>
        <v>2.1109752084587947E-3</v>
      </c>
      <c r="S1165" s="2" cm="1">
        <f t="array" ref="S1165">[1]!table_weight[ShotPower]*(('F+ , F-'!S$2-[1]!tbl_gk[[#This Row],[ShotPower]])/('F+ , F-'!S$2-'F+ , F-'!S$3))</f>
        <v>6.2329798837993753E-3</v>
      </c>
      <c r="T1165" s="2" cm="1">
        <f t="array" ref="T1165">[1]!table_weight[Jumping]*(('F+ , F-'!T$2-[1]!tbl_gk[[#This Row],[Jumping]])/('F+ , F-'!T$2-'F+ , F-'!T$3))</f>
        <v>1.8891625857483504E-3</v>
      </c>
      <c r="U1165" s="2" cm="1">
        <f t="array" ref="U1165">[1]!table_weight[Stamina]*(('F+ , F-'!U$2-[1]!tbl_gk[[#This Row],[Stamina]])/('F+ , F-'!U$2-'F+ , F-'!U$3))</f>
        <v>2.4902597721228249E-2</v>
      </c>
      <c r="V1165" s="2" cm="1">
        <f t="array" ref="V1165">[1]!table_weight[Strength]*(('F+ , F-'!V$2-[1]!tbl_gk[[#This Row],[Strength]])/('F+ , F-'!V$2-'F+ , F-'!V$3))</f>
        <v>2.0408680661190511E-2</v>
      </c>
      <c r="W1165" s="2" cm="1">
        <f t="array" ref="W1165">[1]!table_weight[LongShots]*(('F+ , F-'!W$2-[1]!tbl_gk[[#This Row],[LongShots]])/('F+ , F-'!W$2-'F+ , F-'!W$3))</f>
        <v>1.0388299806332293E-2</v>
      </c>
      <c r="X1165" s="2" cm="1">
        <f t="array" ref="X1165">[1]!table_weight[Aggression]*(('F+ , F-'!X$2-[1]!tbl_gk[[#This Row],[Aggression]])/('F+ , F-'!X$2-'F+ , F-'!X$3))</f>
        <v>1.7036811682385123E-2</v>
      </c>
      <c r="Y1165" s="2" cm="1">
        <f t="array" ref="Y1165">[1]!table_weight[Interceptions]*(('F+ , F-'!Y$2-[1]!tbl_gk[[#This Row],[Interceptions]])/('F+ , F-'!Y$2-'F+ , F-'!Y$3))</f>
        <v>2.2854259573931314E-2</v>
      </c>
      <c r="Z1165" s="2" cm="1">
        <f t="array" ref="Z1165">[1]!table_weight[Positioning]*(('F+ , F-'!Z$2-[1]!tbl_gk[[#This Row],[Positioning]])/('F+ , F-'!Z$2-'F+ , F-'!Z$3))</f>
        <v>2.0704458641787279E-3</v>
      </c>
      <c r="AA1165" s="2" cm="1">
        <f t="array" ref="AA1165">[1]!table_weight[Vision]*(('F+ , F-'!AA$2-[1]!tbl_gk[[#This Row],[Vision]])/('F+ , F-'!AA$2-'F+ , F-'!AA$3))</f>
        <v>2.4845350370144972E-2</v>
      </c>
      <c r="AB1165" s="2" cm="1">
        <f t="array" ref="AB1165">[1]!table_weight[Penalties]*(('F+ , F-'!AB$2-[1]!tbl_gk[[#This Row],[Penalties]])/('F+ , F-'!AB$2-'F+ , F-'!AB$3))</f>
        <v>2.2313838830329571E-3</v>
      </c>
      <c r="AC1165" s="2" cm="1">
        <f t="array" ref="AC1165">[1]!table_weight[Composure]*(('F+ , F-'!AC$2-[1]!tbl_gk[[#This Row],[Composure]])/('F+ , F-'!AC$2-'F+ , F-'!AC$3))</f>
        <v>1.067469403658214E-3</v>
      </c>
      <c r="AD1165" s="2" cm="1">
        <f t="array" ref="AD1165">[1]!table_weight[Marking]*(('F+ , F-'!AD$2-[1]!tbl_gk[[#This Row],[Marking]])/('F+ , F-'!AD$2-'F+ , F-'!AD$3))</f>
        <v>3.4704616390043845E-2</v>
      </c>
      <c r="AE1165" s="2" cm="1">
        <f t="array" ref="AE1165">[1]!table_weight[StandingTackle]*(('F+ , F-'!AE$2-[1]!tbl_gk[[#This Row],[StandingTackle]])/('F+ , F-'!AE$2-'F+ , F-'!AE$3))</f>
        <v>2.465854322450484E-2</v>
      </c>
      <c r="AF1165" s="2" cm="1">
        <f t="array" ref="AF1165">[1]!table_weight[SlidingTackle]*(('F+ , F-'!AF$2-[1]!tbl_gk[[#This Row],[SlidingTackle]])/('F+ , F-'!AF$2-'F+ , F-'!AF$3))</f>
        <v>8.9667429907290316E-3</v>
      </c>
      <c r="AG1165" s="2" cm="1">
        <f t="array" ref="AG1165">[1]!table_weight[GKDiving]*(('F+ , F-'!AG$2-[1]!tbl_gk[[#This Row],[GKDiving]])/('F+ , F-'!AG$2-'F+ , F-'!AG$3))</f>
        <v>3.7578592434844307E-2</v>
      </c>
      <c r="AH1165" s="2" cm="1">
        <f t="array" ref="AH1165">[1]!table_weight[GKHandling]*(('F+ , F-'!AH$2-[1]!tbl_gk[[#This Row],[GKHandling]])/('F+ , F-'!AH$2-'F+ , F-'!AH$3))</f>
        <v>4.9906747265247783E-2</v>
      </c>
      <c r="AI1165" s="2" cm="1">
        <f t="array" ref="AI1165">[1]!table_weight[GKKicking]*(('F+ , F-'!AI$2-[1]!tbl_gk[[#This Row],[GKKicking]])/('F+ , F-'!AI$2-'F+ , F-'!AI$3))</f>
        <v>2.8621843626407038E-2</v>
      </c>
      <c r="AJ1165" s="2" cm="1">
        <f t="array" ref="AJ1165">[1]!table_weight[GKPositioning]*(('F+ , F-'!AJ$2-[1]!tbl_gk[[#This Row],[GKPositioning]])/('F+ , F-'!AJ$2-'F+ , F-'!AJ$3))</f>
        <v>1.7659310570779983E-2</v>
      </c>
      <c r="AK1165" s="2" cm="1">
        <f t="array" ref="AK1165">[1]!table_weight[GKReflexes]*(('F+ , F-'!AK$2-[1]!tbl_gk[[#This Row],[GKReflexes]])/('F+ , F-'!AK$2-'F+ , F-'!AK$3))</f>
        <v>3.8261839570023298E-2</v>
      </c>
    </row>
    <row r="1166" spans="1:37" x14ac:dyDescent="0.55000000000000004">
      <c r="A1166" s="7">
        <f>[1]!tbl_gk[[#This Row],[ID]]</f>
        <v>244363</v>
      </c>
      <c r="B1166" s="1" cm="1">
        <f t="array" ref="B1166">[1]!table_weight[ValueEUR]*(('F+ , F-'!B$2-[1]!tbl_gk[[#This Row],[ValueEUR]])/('F+ , F-'!B$2-'F+ , F-'!B$3))</f>
        <v>3.9848617057206497E-4</v>
      </c>
      <c r="C1166" s="1" cm="1">
        <f t="array" ref="C1166">[1]!table_weight[WageEUR]*(('F+ , F-'!C$2-[1]!tbl_gk[[#This Row],[WageEUR]])/('F+ , F-'!C$2-'F+ , F-'!C$3))</f>
        <v>2.3472561185650898E-4</v>
      </c>
      <c r="D1166" s="1" cm="1">
        <f t="array" ref="D1166">[1]!table_weight[Crossing]*(('F+ , F-'!D$2-[1]!tbl_gk[[#This Row],[Crossing]])/('F+ , F-'!D$2-'F+ , F-'!D$3))</f>
        <v>3.2504443341392672E-2</v>
      </c>
      <c r="E1166" s="1" cm="1">
        <f t="array" ref="E1166">[1]!table_weight[Finishing]*(('F+ , F-'!E$2-[1]!tbl_gk[[#This Row],[Finishing]])/('F+ , F-'!E$2-'F+ , F-'!E$3))</f>
        <v>9.9825068451474385E-3</v>
      </c>
      <c r="F1166" s="1" cm="1">
        <f t="array" ref="F1166">[1]!table_weight[HeadingAccuracy]*(('F+ , F-'!F$2-[1]!tbl_gk[[#This Row],[HeadingAccuracy]])/('F+ , F-'!F$2-'F+ , F-'!F$3))</f>
        <v>7.5162404481111007E-3</v>
      </c>
      <c r="G1166" s="1" cm="1">
        <f t="array" ref="G1166">[1]!table_weight[ShortPassing]*(('F+ , F-'!G$2-[1]!tbl_gk[[#This Row],[ShortPassing]])/('F+ , F-'!G$2-'F+ , F-'!G$3))</f>
        <v>5.2034601718605494E-2</v>
      </c>
      <c r="H1166" s="1" cm="1">
        <f t="array" ref="H1166">[1]!table_weight[Volleys]*(('F+ , F-'!H$2-[1]!tbl_gk[[#This Row],[Volleys]])/('F+ , F-'!H$2-'F+ , F-'!H$3))</f>
        <v>2.0833057763785961E-3</v>
      </c>
      <c r="I1166" s="1" cm="1">
        <f t="array" ref="I1166">[1]!table_weight[Dribbling]*(('F+ , F-'!I$2-[1]!tbl_gk[[#This Row],[Dribbling]])/('F+ , F-'!I$2-'F+ , F-'!I$3))</f>
        <v>1.5646051545047536E-2</v>
      </c>
      <c r="J1166" s="1" cm="1">
        <f t="array" ref="J1166">[1]!table_weight[Curve]*(('F+ , F-'!J$2-[1]!tbl_gk[[#This Row],[Curve]])/('F+ , F-'!J$2-'F+ , F-'!J$3))</f>
        <v>1.0140959334753048E-2</v>
      </c>
      <c r="K1166" s="1" cm="1">
        <f t="array" ref="K1166">[1]!table_weight[FKAccuracy]*(('F+ , F-'!K$2-[1]!tbl_gk[[#This Row],[FKAccuracy]])/('F+ , F-'!K$2-'F+ , F-'!K$3))</f>
        <v>9.8874353513842238E-3</v>
      </c>
      <c r="L1166" s="1" cm="1">
        <f t="array" ref="L1166">[1]!table_weight[LongPassing]*(('F+ , F-'!L$2-[1]!tbl_gk[[#This Row],[LongPassing]])/('F+ , F-'!L$2-'F+ , F-'!L$3))</f>
        <v>2.1656964003031933E-2</v>
      </c>
      <c r="M1166" s="1" cm="1">
        <f t="array" ref="M1166">[1]!table_weight[BallControl]*(('F+ , F-'!M$2-[1]!tbl_gk[[#This Row],[BallControl]])/('F+ , F-'!M$2-'F+ , F-'!M$3))</f>
        <v>1.5211439002129552E-2</v>
      </c>
      <c r="N1166" s="1" cm="1">
        <f t="array" ref="N1166">[1]!table_weight[Acceleration]*(('F+ , F-'!N$2-[1]!tbl_gk[[#This Row],[Acceleration]])/('F+ , F-'!N$2-'F+ , F-'!N$3))</f>
        <v>7.666565257073309E-3</v>
      </c>
      <c r="O1166" s="1" cm="1">
        <f t="array" ref="O1166">[1]!table_weight[SprintSpeed]*(('F+ , F-'!O$2-[1]!tbl_gk[[#This Row],[SprintSpeed]])/('F+ , F-'!O$2-'F+ , F-'!O$3))</f>
        <v>1.2649832674170962E-2</v>
      </c>
      <c r="P1166" s="1" cm="1">
        <f t="array" ref="P1166">[1]!table_weight[Agility]*(('F+ , F-'!P$2-[1]!tbl_gk[[#This Row],[Agility]])/('F+ , F-'!P$2-'F+ , F-'!P$3))</f>
        <v>4.4464206313917145E-3</v>
      </c>
      <c r="Q1166" s="1" cm="1">
        <f t="array" ref="Q1166">[1]!table_weight[Reactions]*(('F+ , F-'!Q$2-[1]!tbl_gk[[#This Row],[Reactions]])/('F+ , F-'!Q$2-'F+ , F-'!Q$3))</f>
        <v>1.3406692001876892E-3</v>
      </c>
      <c r="R1166" s="1" cm="1">
        <f t="array" ref="R1166">[1]!table_weight[Balance]*(('F+ , F-'!R$2-[1]!tbl_gk[[#This Row],[Balance]])/('F+ , F-'!R$2-'F+ , F-'!R$3))</f>
        <v>3.0422878004259103E-3</v>
      </c>
      <c r="S1166" s="1" cm="1">
        <f t="array" ref="S1166">[1]!table_weight[ShotPower]*(('F+ , F-'!S$2-[1]!tbl_gk[[#This Row],[ShotPower]])/('F+ , F-'!S$2-'F+ , F-'!S$3))</f>
        <v>6.2329798837993753E-3</v>
      </c>
      <c r="T1166" s="1" cm="1">
        <f t="array" ref="T1166">[1]!table_weight[Jumping]*(('F+ , F-'!T$2-[1]!tbl_gk[[#This Row],[Jumping]])/('F+ , F-'!T$2-'F+ , F-'!T$3))</f>
        <v>4.0359382513714759E-3</v>
      </c>
      <c r="U1166" s="1" cm="1">
        <f t="array" ref="U1166">[1]!table_weight[Stamina]*(('F+ , F-'!U$2-[1]!tbl_gk[[#This Row],[Stamina]])/('F+ , F-'!U$2-'F+ , F-'!U$3))</f>
        <v>1.975033612373275E-2</v>
      </c>
      <c r="V1166" s="1" cm="1">
        <f t="array" ref="V1166">[1]!table_weight[Strength]*(('F+ , F-'!V$2-[1]!tbl_gk[[#This Row],[Strength]])/('F+ , F-'!V$2-'F+ , F-'!V$3))</f>
        <v>2.662001825372675E-2</v>
      </c>
      <c r="W1166" s="1" cm="1">
        <f t="array" ref="W1166">[1]!table_weight[LongShots]*(('F+ , F-'!W$2-[1]!tbl_gk[[#This Row],[LongShots]])/('F+ , F-'!W$2-'F+ , F-'!W$3))</f>
        <v>8.3106398450658349E-3</v>
      </c>
      <c r="X1166" s="1" cm="1">
        <f t="array" ref="X1166">[1]!table_weight[Aggression]*(('F+ , F-'!X$2-[1]!tbl_gk[[#This Row],[Aggression]])/('F+ , F-'!X$2-'F+ , F-'!X$3))</f>
        <v>1.7036811682385123E-2</v>
      </c>
      <c r="Y1166" s="1" cm="1">
        <f t="array" ref="Y1166">[1]!table_weight[Interceptions]*(('F+ , F-'!Y$2-[1]!tbl_gk[[#This Row],[Interceptions]])/('F+ , F-'!Y$2-'F+ , F-'!Y$3))</f>
        <v>2.2161706253509151E-2</v>
      </c>
      <c r="Z1166" s="1" cm="1">
        <f t="array" ref="Z1166">[1]!table_weight[Positioning]*(('F+ , F-'!Z$2-[1]!tbl_gk[[#This Row],[Positioning]])/('F+ , F-'!Z$2-'F+ , F-'!Z$3))</f>
        <v>1.6267788932832863E-3</v>
      </c>
      <c r="AA1166" s="1" cm="1">
        <f t="array" ref="AA1166">[1]!table_weight[Vision]*(('F+ , F-'!AA$2-[1]!tbl_gk[[#This Row],[Vision]])/('F+ , F-'!AA$2-'F+ , F-'!AA$3))</f>
        <v>1.2777608761788841E-2</v>
      </c>
      <c r="AB1166" s="1" cm="1">
        <f t="array" ref="AB1166">[1]!table_weight[Penalties]*(('F+ , F-'!AB$2-[1]!tbl_gk[[#This Row],[Penalties]])/('F+ , F-'!AB$2-'F+ , F-'!AB$3))</f>
        <v>2.0747955403639775E-3</v>
      </c>
      <c r="AC1166" s="1" cm="1">
        <f t="array" ref="AC1166">[1]!table_weight[Composure]*(('F+ , F-'!AC$2-[1]!tbl_gk[[#This Row],[Composure]])/('F+ , F-'!AC$2-'F+ , F-'!AC$3))</f>
        <v>9.6072246329239263E-4</v>
      </c>
      <c r="AD1166" s="1" cm="1">
        <f t="array" ref="AD1166">[1]!table_weight[Marking]*(('F+ , F-'!AD$2-[1]!tbl_gk[[#This Row],[Marking]])/('F+ , F-'!AD$2-'F+ , F-'!AD$3))</f>
        <v>3.4704616390043845E-2</v>
      </c>
      <c r="AE1166" s="1" cm="1">
        <f t="array" ref="AE1166">[1]!table_weight[StandingTackle]*(('F+ , F-'!AE$2-[1]!tbl_gk[[#This Row],[StandingTackle]])/('F+ , F-'!AE$2-'F+ , F-'!AE$3))</f>
        <v>2.9141914719869356E-2</v>
      </c>
      <c r="AF1166" s="1" cm="1">
        <f t="array" ref="AF1166">[1]!table_weight[SlidingTackle]*(('F+ , F-'!AF$2-[1]!tbl_gk[[#This Row],[SlidingTackle]])/('F+ , F-'!AF$2-'F+ , F-'!AF$3))</f>
        <v>1.0461200155850536E-2</v>
      </c>
      <c r="AG1166" s="1" cm="1">
        <f t="array" ref="AG1166">[1]!table_weight[GKDiving]*(('F+ , F-'!AG$2-[1]!tbl_gk[[#This Row],[GKDiving]])/('F+ , F-'!AG$2-'F+ , F-'!AG$3))</f>
        <v>4.4411063786634182E-2</v>
      </c>
      <c r="AH1166" s="1" cm="1">
        <f t="array" ref="AH1166">[1]!table_weight[GKHandling]*(('F+ , F-'!AH$2-[1]!tbl_gk[[#This Row],[GKHandling]])/('F+ , F-'!AH$2-'F+ , F-'!AH$3))</f>
        <v>4.2777211941640955E-2</v>
      </c>
      <c r="AI1166" s="1" cm="1">
        <f t="array" ref="AI1166">[1]!table_weight[GKKicking]*(('F+ , F-'!AI$2-[1]!tbl_gk[[#This Row],[GKKicking]])/('F+ , F-'!AI$2-'F+ , F-'!AI$3))</f>
        <v>2.8621843626407038E-2</v>
      </c>
      <c r="AJ1166" s="1" cm="1">
        <f t="array" ref="AJ1166">[1]!table_weight[GKPositioning]*(('F+ , F-'!AJ$2-[1]!tbl_gk[[#This Row],[GKPositioning]])/('F+ , F-'!AJ$2-'F+ , F-'!AJ$3))</f>
        <v>1.3875172591327129E-2</v>
      </c>
      <c r="AK1166" s="1" cm="1">
        <f t="array" ref="AK1166">[1]!table_weight[GKReflexes]*(('F+ , F-'!AK$2-[1]!tbl_gk[[#This Row],[GKReflexes]])/('F+ , F-'!AK$2-'F+ , F-'!AK$3))</f>
        <v>4.0083831930500594E-2</v>
      </c>
    </row>
    <row r="1167" spans="1:37" x14ac:dyDescent="0.55000000000000004">
      <c r="A1167" s="8">
        <f>[1]!tbl_gk[[#This Row],[ID]]</f>
        <v>244384</v>
      </c>
      <c r="B1167" s="2" cm="1">
        <f t="array" ref="B1167">[1]!table_weight[ValueEUR]*(('F+ , F-'!B$2-[1]!tbl_gk[[#This Row],[ValueEUR]])/('F+ , F-'!B$2-'F+ , F-'!B$3))</f>
        <v>1.7470423899596343E-4</v>
      </c>
      <c r="C1167" s="2" cm="1">
        <f t="array" ref="C1167">[1]!table_weight[WageEUR]*(('F+ , F-'!C$2-[1]!tbl_gk[[#This Row],[WageEUR]])/('F+ , F-'!C$2-'F+ , F-'!C$3))</f>
        <v>2.3472561185650898E-4</v>
      </c>
      <c r="D1167" s="2" cm="1">
        <f t="array" ref="D1167">[1]!table_weight[Crossing]*(('F+ , F-'!D$2-[1]!tbl_gk[[#This Row],[Crossing]])/('F+ , F-'!D$2-'F+ , F-'!D$3))</f>
        <v>3.5866971962916043E-2</v>
      </c>
      <c r="E1167" s="2" cm="1">
        <f t="array" ref="E1167">[1]!table_weight[Finishing]*(('F+ , F-'!E$2-[1]!tbl_gk[[#This Row],[Finishing]])/('F+ , F-'!E$2-'F+ , F-'!E$3))</f>
        <v>2.096326437480962E-2</v>
      </c>
      <c r="F1167" s="2" cm="1">
        <f t="array" ref="F1167">[1]!table_weight[HeadingAccuracy]*(('F+ , F-'!F$2-[1]!tbl_gk[[#This Row],[HeadingAccuracy]])/('F+ , F-'!F$2-'F+ , F-'!F$3))</f>
        <v>1.08567917583827E-2</v>
      </c>
      <c r="G1167" s="2" cm="1">
        <f t="array" ref="G1167">[1]!table_weight[ShortPassing]*(('F+ , F-'!G$2-[1]!tbl_gk[[#This Row],[ShortPassing]])/('F+ , F-'!G$2-'F+ , F-'!G$3))</f>
        <v>5.2034601718605494E-2</v>
      </c>
      <c r="H1167" s="2" cm="1">
        <f t="array" ref="H1167">[1]!table_weight[Volleys]*(('F+ , F-'!H$2-[1]!tbl_gk[[#This Row],[Volleys]])/('F+ , F-'!H$2-'F+ , F-'!H$3))</f>
        <v>1.9675665665797848E-3</v>
      </c>
      <c r="I1167" s="2" cm="1">
        <f t="array" ref="I1167">[1]!table_weight[Dribbling]*(('F+ , F-'!I$2-[1]!tbl_gk[[#This Row],[Dribbling]])/('F+ , F-'!I$2-'F+ , F-'!I$3))</f>
        <v>1.8579686209743949E-2</v>
      </c>
      <c r="J1167" s="2" cm="1">
        <f t="array" ref="J1167">[1]!table_weight[Curve]*(('F+ , F-'!J$2-[1]!tbl_gk[[#This Row],[Curve]])/('F+ , F-'!J$2-'F+ , F-'!J$3))</f>
        <v>9.295879390190295E-3</v>
      </c>
      <c r="K1167" s="2" cm="1">
        <f t="array" ref="K1167">[1]!table_weight[FKAccuracy]*(('F+ , F-'!K$2-[1]!tbl_gk[[#This Row],[FKAccuracy]])/('F+ , F-'!K$2-'F+ , F-'!K$3))</f>
        <v>9.4310921813203358E-3</v>
      </c>
      <c r="L1167" s="2" cm="1">
        <f t="array" ref="L1167">[1]!table_weight[LongPassing]*(('F+ , F-'!L$2-[1]!tbl_gk[[#This Row],[LongPassing]])/('F+ , F-'!L$2-'F+ , F-'!L$3))</f>
        <v>1.8408419402577144E-2</v>
      </c>
      <c r="M1167" s="2" cm="1">
        <f t="array" ref="M1167">[1]!table_weight[BallControl]*(('F+ , F-'!M$2-[1]!tbl_gk[[#This Row],[BallControl]])/('F+ , F-'!M$2-'F+ , F-'!M$3))</f>
        <v>1.5211439002129552E-2</v>
      </c>
      <c r="N1167" s="2" cm="1">
        <f t="array" ref="N1167">[1]!table_weight[Acceleration]*(('F+ , F-'!N$2-[1]!tbl_gk[[#This Row],[Acceleration]])/('F+ , F-'!N$2-'F+ , F-'!N$3))</f>
        <v>7.2155908301866443E-3</v>
      </c>
      <c r="O1167" s="2" cm="1">
        <f t="array" ref="O1167">[1]!table_weight[SprintSpeed]*(('F+ , F-'!O$2-[1]!tbl_gk[[#This Row],[SprintSpeed]])/('F+ , F-'!O$2-'F+ , F-'!O$3))</f>
        <v>7.589899604502578E-3</v>
      </c>
      <c r="P1167" s="2" cm="1">
        <f t="array" ref="P1167">[1]!table_weight[Agility]*(('F+ , F-'!P$2-[1]!tbl_gk[[#This Row],[Agility]])/('F+ , F-'!P$2-'F+ , F-'!P$3))</f>
        <v>4.9144649083803166E-3</v>
      </c>
      <c r="Q1167" s="2" cm="1">
        <f t="array" ref="Q1167">[1]!table_weight[Reactions]*(('F+ , F-'!Q$2-[1]!tbl_gk[[#This Row],[Reactions]])/('F+ , F-'!Q$2-'F+ , F-'!Q$3))</f>
        <v>1.5469260002165645E-3</v>
      </c>
      <c r="R1167" s="2" cm="1">
        <f t="array" ref="R1167">[1]!table_weight[Balance]*(('F+ , F-'!R$2-[1]!tbl_gk[[#This Row],[Balance]])/('F+ , F-'!R$2-'F+ , F-'!R$3))</f>
        <v>2.8560252820324875E-3</v>
      </c>
      <c r="S1167" s="2" cm="1">
        <f t="array" ref="S1167">[1]!table_weight[ShotPower]*(('F+ , F-'!S$2-[1]!tbl_gk[[#This Row],[ShotPower]])/('F+ , F-'!S$2-'F+ , F-'!S$3))</f>
        <v>5.4538573983244545E-3</v>
      </c>
      <c r="T1167" s="2" cm="1">
        <f t="array" ref="T1167">[1]!table_weight[Jumping]*(('F+ , F-'!T$2-[1]!tbl_gk[[#This Row],[Jumping]])/('F+ , F-'!T$2-'F+ , F-'!T$3))</f>
        <v>3.6065831182468503E-3</v>
      </c>
      <c r="U1167" s="2" cm="1">
        <f t="array" ref="U1167">[1]!table_weight[Stamina]*(('F+ , F-'!U$2-[1]!tbl_gk[[#This Row],[Stamina]])/('F+ , F-'!U$2-'F+ , F-'!U$3))</f>
        <v>1.5456784792486501E-2</v>
      </c>
      <c r="V1167" s="2" cm="1">
        <f t="array" ref="V1167">[1]!table_weight[Strength]*(('F+ , F-'!V$2-[1]!tbl_gk[[#This Row],[Strength]])/('F+ , F-'!V$2-'F+ , F-'!V$3))</f>
        <v>1.3310009126863375E-2</v>
      </c>
      <c r="W1167" s="2" cm="1">
        <f t="array" ref="W1167">[1]!table_weight[LongShots]*(('F+ , F-'!W$2-[1]!tbl_gk[[#This Row],[LongShots]])/('F+ , F-'!W$2-'F+ , F-'!W$3))</f>
        <v>1.0128592311173986E-2</v>
      </c>
      <c r="X1167" s="2" cm="1">
        <f t="array" ref="X1167">[1]!table_weight[Aggression]*(('F+ , F-'!X$2-[1]!tbl_gk[[#This Row],[Aggression]])/('F+ , F-'!X$2-'F+ , F-'!X$3))</f>
        <v>1.034377852144811E-2</v>
      </c>
      <c r="Y1167" s="2" cm="1">
        <f t="array" ref="Y1167">[1]!table_weight[Interceptions]*(('F+ , F-'!Y$2-[1]!tbl_gk[[#This Row],[Interceptions]])/('F+ , F-'!Y$2-'F+ , F-'!Y$3))</f>
        <v>2.5624472855619959E-2</v>
      </c>
      <c r="Z1167" s="2" cm="1">
        <f t="array" ref="Z1167">[1]!table_weight[Positioning]*(('F+ , F-'!Z$2-[1]!tbl_gk[[#This Row],[Positioning]])/('F+ , F-'!Z$2-'F+ , F-'!Z$3))</f>
        <v>2.3662238447756888E-3</v>
      </c>
      <c r="AA1167" s="2" cm="1">
        <f t="array" ref="AA1167">[1]!table_weight[Vision]*(('F+ , F-'!AA$2-[1]!tbl_gk[[#This Row],[Vision]])/('F+ , F-'!AA$2-'F+ , F-'!AA$3))</f>
        <v>2.2715748909846831E-2</v>
      </c>
      <c r="AB1167" s="2" cm="1">
        <f t="array" ref="AB1167">[1]!table_weight[Penalties]*(('F+ , F-'!AB$2-[1]!tbl_gk[[#This Row],[Penalties]])/('F+ , F-'!AB$2-'F+ , F-'!AB$3))</f>
        <v>2.2313838830329571E-3</v>
      </c>
      <c r="AC1167" s="2" cm="1">
        <f t="array" ref="AC1167">[1]!table_weight[Composure]*(('F+ , F-'!AC$2-[1]!tbl_gk[[#This Row],[Composure]])/('F+ , F-'!AC$2-'F+ , F-'!AC$3))</f>
        <v>2.2416857476822497E-3</v>
      </c>
      <c r="AD1167" s="2" cm="1">
        <f t="array" ref="AD1167">[1]!table_weight[Marking]*(('F+ , F-'!AD$2-[1]!tbl_gk[[#This Row],[Marking]])/('F+ , F-'!AD$2-'F+ , F-'!AD$3))</f>
        <v>2.5239721010940977E-2</v>
      </c>
      <c r="AE1167" s="2" cm="1">
        <f t="array" ref="AE1167">[1]!table_weight[StandingTackle]*(('F+ , F-'!AE$2-[1]!tbl_gk[[#This Row],[StandingTackle]])/('F+ , F-'!AE$2-'F+ , F-'!AE$3))</f>
        <v>3.1383600467551613E-2</v>
      </c>
      <c r="AF1167" s="2" cm="1">
        <f t="array" ref="AF1167">[1]!table_weight[SlidingTackle]*(('F+ , F-'!AF$2-[1]!tbl_gk[[#This Row],[SlidingTackle]])/('F+ , F-'!AF$2-'F+ , F-'!AF$3))</f>
        <v>1.120842873841129E-2</v>
      </c>
      <c r="AG1167" s="2" cm="1">
        <f t="array" ref="AG1167">[1]!table_weight[GKDiving]*(('F+ , F-'!AG$2-[1]!tbl_gk[[#This Row],[GKDiving]])/('F+ , F-'!AG$2-'F+ , F-'!AG$3))</f>
        <v>3.7578592434844307E-2</v>
      </c>
      <c r="AH1167" s="2" cm="1">
        <f t="array" ref="AH1167">[1]!table_weight[GKHandling]*(('F+ , F-'!AH$2-[1]!tbl_gk[[#This Row],[GKHandling]])/('F+ , F-'!AH$2-'F+ , F-'!AH$3))</f>
        <v>4.9906747265247783E-2</v>
      </c>
      <c r="AI1167" s="2" cm="1">
        <f t="array" ref="AI1167">[1]!table_weight[GKKicking]*(('F+ , F-'!AI$2-[1]!tbl_gk[[#This Row],[GKKicking]])/('F+ , F-'!AI$2-'F+ , F-'!AI$3))</f>
        <v>2.5044113173106158E-2</v>
      </c>
      <c r="AJ1167" s="2" cm="1">
        <f t="array" ref="AJ1167">[1]!table_weight[GKPositioning]*(('F+ , F-'!AJ$2-[1]!tbl_gk[[#This Row],[GKPositioning]])/('F+ , F-'!AJ$2-'F+ , F-'!AJ$3))</f>
        <v>1.4505862254569271E-2</v>
      </c>
      <c r="AK1167" s="2" cm="1">
        <f t="array" ref="AK1167">[1]!table_weight[GKReflexes]*(('F+ , F-'!AK$2-[1]!tbl_gk[[#This Row],[GKReflexes]])/('F+ , F-'!AK$2-'F+ , F-'!AK$3))</f>
        <v>4.1905824290977896E-2</v>
      </c>
    </row>
    <row r="1168" spans="1:37" x14ac:dyDescent="0.55000000000000004">
      <c r="A1168" s="7">
        <f>[1]!tbl_gk[[#This Row],[ID]]</f>
        <v>244385</v>
      </c>
      <c r="B1168" s="1" cm="1">
        <f t="array" ref="B1168">[1]!table_weight[ValueEUR]*(('F+ , F-'!B$2-[1]!tbl_gk[[#This Row],[ValueEUR]])/('F+ , F-'!B$2-'F+ , F-'!B$3))</f>
        <v>1.5405456834432039E-3</v>
      </c>
      <c r="C1168" s="1" cm="1">
        <f t="array" ref="C1168">[1]!table_weight[WageEUR]*(('F+ , F-'!C$2-[1]!tbl_gk[[#This Row],[WageEUR]])/('F+ , F-'!C$2-'F+ , F-'!C$3))</f>
        <v>4.6945122371301791E-5</v>
      </c>
      <c r="D1168" s="1" cm="1">
        <f t="array" ref="D1168">[1]!table_weight[Crossing]*(('F+ , F-'!D$2-[1]!tbl_gk[[#This Row],[Crossing]])/('F+ , F-'!D$2-'F+ , F-'!D$3))</f>
        <v>3.5866971962916043E-2</v>
      </c>
      <c r="E1168" s="1" cm="1">
        <f t="array" ref="E1168">[1]!table_weight[Finishing]*(('F+ , F-'!E$2-[1]!tbl_gk[[#This Row],[Finishing]])/('F+ , F-'!E$2-'F+ , F-'!E$3))</f>
        <v>2.1961515059324362E-2</v>
      </c>
      <c r="F1168" s="1" cm="1">
        <f t="array" ref="F1168">[1]!table_weight[HeadingAccuracy]*(('F+ , F-'!F$2-[1]!tbl_gk[[#This Row],[HeadingAccuracy]])/('F+ , F-'!F$2-'F+ , F-'!F$3))</f>
        <v>1.210949849973455E-2</v>
      </c>
      <c r="G1168" s="1" cm="1">
        <f t="array" ref="G1168">[1]!table_weight[ShortPassing]*(('F+ , F-'!G$2-[1]!tbl_gk[[#This Row],[ShortPassing]])/('F+ , F-'!G$2-'F+ , F-'!G$3))</f>
        <v>5.6253623479573515E-2</v>
      </c>
      <c r="H1168" s="1" cm="1">
        <f t="array" ref="H1168">[1]!table_weight[Volleys]*(('F+ , F-'!H$2-[1]!tbl_gk[[#This Row],[Volleys]])/('F+ , F-'!H$2-'F+ , F-'!H$3))</f>
        <v>2.1990449861774069E-3</v>
      </c>
      <c r="I1168" s="1" cm="1">
        <f t="array" ref="I1168">[1]!table_weight[Dribbling]*(('F+ , F-'!I$2-[1]!tbl_gk[[#This Row],[Dribbling]])/('F+ , F-'!I$2-'F+ , F-'!I$3))</f>
        <v>1.6623929766613008E-2</v>
      </c>
      <c r="J1168" s="1" cm="1">
        <f t="array" ref="J1168">[1]!table_weight[Curve]*(('F+ , F-'!J$2-[1]!tbl_gk[[#This Row],[Curve]])/('F+ , F-'!J$2-'F+ , F-'!J$3))</f>
        <v>9.4648953791028455E-3</v>
      </c>
      <c r="K1168" s="1" cm="1">
        <f t="array" ref="K1168">[1]!table_weight[FKAccuracy]*(('F+ , F-'!K$2-[1]!tbl_gk[[#This Row],[FKAccuracy]])/('F+ , F-'!K$2-'F+ , F-'!K$3))</f>
        <v>9.5832065713416324E-3</v>
      </c>
      <c r="L1168" s="1" cm="1">
        <f t="array" ref="L1168">[1]!table_weight[LongPassing]*(('F+ , F-'!L$2-[1]!tbl_gk[[#This Row],[LongPassing]])/('F+ , F-'!L$2-'F+ , F-'!L$3))</f>
        <v>2.1115539902956136E-2</v>
      </c>
      <c r="M1168" s="1" cm="1">
        <f t="array" ref="M1168">[1]!table_weight[BallControl]*(('F+ , F-'!M$2-[1]!tbl_gk[[#This Row],[BallControl]])/('F+ , F-'!M$2-'F+ , F-'!M$3))</f>
        <v>1.3907601373375588E-2</v>
      </c>
      <c r="N1168" s="1" cm="1">
        <f t="array" ref="N1168">[1]!table_weight[Acceleration]*(('F+ , F-'!N$2-[1]!tbl_gk[[#This Row],[Acceleration]])/('F+ , F-'!N$2-'F+ , F-'!N$3))</f>
        <v>9.244975751176639E-3</v>
      </c>
      <c r="O1168" s="1" cm="1">
        <f t="array" ref="O1168">[1]!table_weight[SprintSpeed]*(('F+ , F-'!O$2-[1]!tbl_gk[[#This Row],[SprintSpeed]])/('F+ , F-'!O$2-'F+ , F-'!O$3))</f>
        <v>9.2765439610587065E-3</v>
      </c>
      <c r="P1168" s="1" cm="1">
        <f t="array" ref="P1168">[1]!table_weight[Agility]*(('F+ , F-'!P$2-[1]!tbl_gk[[#This Row],[Agility]])/('F+ , F-'!P$2-'F+ , F-'!P$3))</f>
        <v>4.095387423650264E-3</v>
      </c>
      <c r="Q1168" s="1" cm="1">
        <f t="array" ref="Q1168">[1]!table_weight[Reactions]*(('F+ , F-'!Q$2-[1]!tbl_gk[[#This Row],[Reactions]])/('F+ , F-'!Q$2-'F+ , F-'!Q$3))</f>
        <v>6.1877040008662587E-4</v>
      </c>
      <c r="R1168" s="1" cm="1">
        <f t="array" ref="R1168">[1]!table_weight[Balance]*(('F+ , F-'!R$2-[1]!tbl_gk[[#This Row],[Balance]])/('F+ , F-'!R$2-'F+ , F-'!R$3))</f>
        <v>2.7939377759013465E-3</v>
      </c>
      <c r="S1168" s="1" cm="1">
        <f t="array" ref="S1168">[1]!table_weight[ShotPower]*(('F+ , F-'!S$2-[1]!tbl_gk[[#This Row],[ShotPower]])/('F+ , F-'!S$2-'F+ , F-'!S$3))</f>
        <v>2.5970749515830732E-3</v>
      </c>
      <c r="T1168" s="1" cm="1">
        <f t="array" ref="T1168">[1]!table_weight[Jumping]*(('F+ , F-'!T$2-[1]!tbl_gk[[#This Row],[Jumping]])/('F+ , F-'!T$2-'F+ , F-'!T$3))</f>
        <v>3.9500672247465502E-3</v>
      </c>
      <c r="U1168" s="1" cm="1">
        <f t="array" ref="U1168">[1]!table_weight[Stamina]*(('F+ , F-'!U$2-[1]!tbl_gk[[#This Row],[Stamina]])/('F+ , F-'!U$2-'F+ , F-'!U$3))</f>
        <v>2.3185177188729752E-2</v>
      </c>
      <c r="V1168" s="1" cm="1">
        <f t="array" ref="V1168">[1]!table_weight[Strength]*(('F+ , F-'!V$2-[1]!tbl_gk[[#This Row],[Strength]])/('F+ , F-'!V$2-'F+ , F-'!V$3))</f>
        <v>1.0648007301490701E-2</v>
      </c>
      <c r="W1168" s="1" cm="1">
        <f t="array" ref="W1168">[1]!table_weight[LongShots]*(('F+ , F-'!W$2-[1]!tbl_gk[[#This Row],[LongShots]])/('F+ , F-'!W$2-'F+ , F-'!W$3))</f>
        <v>9.6091773208573719E-3</v>
      </c>
      <c r="X1168" s="1" cm="1">
        <f t="array" ref="X1168">[1]!table_weight[Aggression]*(('F+ , F-'!X$2-[1]!tbl_gk[[#This Row],[Aggression]])/('F+ , F-'!X$2-'F+ , F-'!X$3))</f>
        <v>1.2777608761788841E-2</v>
      </c>
      <c r="Y1168" s="1" cm="1">
        <f t="array" ref="Y1168">[1]!table_weight[Interceptions]*(('F+ , F-'!Y$2-[1]!tbl_gk[[#This Row],[Interceptions]])/('F+ , F-'!Y$2-'F+ , F-'!Y$3))</f>
        <v>2.3546812894353474E-2</v>
      </c>
      <c r="Z1168" s="1" cm="1">
        <f t="array" ref="Z1168">[1]!table_weight[Positioning]*(('F+ , F-'!Z$2-[1]!tbl_gk[[#This Row],[Positioning]])/('F+ , F-'!Z$2-'F+ , F-'!Z$3))</f>
        <v>2.0704458641787279E-3</v>
      </c>
      <c r="AA1168" s="1" cm="1">
        <f t="array" ref="AA1168">[1]!table_weight[Vision]*(('F+ , F-'!AA$2-[1]!tbl_gk[[#This Row],[Vision]])/('F+ , F-'!AA$2-'F+ , F-'!AA$3))</f>
        <v>2.4845350370144972E-2</v>
      </c>
      <c r="AB1168" s="1" cm="1">
        <f t="array" ref="AB1168">[1]!table_weight[Penalties]*(('F+ , F-'!AB$2-[1]!tbl_gk[[#This Row],[Penalties]])/('F+ , F-'!AB$2-'F+ , F-'!AB$3))</f>
        <v>2.3879722257019362E-3</v>
      </c>
      <c r="AC1168" s="1" cm="1">
        <f t="array" ref="AC1168">[1]!table_weight[Composure]*(('F+ , F-'!AC$2-[1]!tbl_gk[[#This Row],[Composure]])/('F+ , F-'!AC$2-'F+ , F-'!AC$3))</f>
        <v>1.814697986218964E-3</v>
      </c>
      <c r="AD1168" s="1" cm="1">
        <f t="array" ref="AD1168">[1]!table_weight[Marking]*(('F+ , F-'!AD$2-[1]!tbl_gk[[#This Row],[Marking]])/('F+ , F-'!AD$2-'F+ , F-'!AD$3))</f>
        <v>2.5239721010940977E-2</v>
      </c>
      <c r="AE1168" s="1" cm="1">
        <f t="array" ref="AE1168">[1]!table_weight[StandingTackle]*(('F+ , F-'!AE$2-[1]!tbl_gk[[#This Row],[StandingTackle]])/('F+ , F-'!AE$2-'F+ , F-'!AE$3))</f>
        <v>3.362528621523387E-2</v>
      </c>
      <c r="AF1168" s="1" cm="1">
        <f t="array" ref="AF1168">[1]!table_weight[SlidingTackle]*(('F+ , F-'!AF$2-[1]!tbl_gk[[#This Row],[SlidingTackle]])/('F+ , F-'!AF$2-'F+ , F-'!AF$3))</f>
        <v>1.0461200155850536E-2</v>
      </c>
      <c r="AG1168" s="1" cm="1">
        <f t="array" ref="AG1168">[1]!table_weight[GKDiving]*(('F+ , F-'!AG$2-[1]!tbl_gk[[#This Row],[GKDiving]])/('F+ , F-'!AG$2-'F+ , F-'!AG$3))</f>
        <v>2.3913649731264561E-2</v>
      </c>
      <c r="AH1168" s="1" cm="1">
        <f t="array" ref="AH1168">[1]!table_weight[GKHandling]*(('F+ , F-'!AH$2-[1]!tbl_gk[[#This Row],[GKHandling]])/('F+ , F-'!AH$2-'F+ , F-'!AH$3))</f>
        <v>4.4559595772542655E-2</v>
      </c>
      <c r="AI1168" s="1" cm="1">
        <f t="array" ref="AI1168">[1]!table_weight[GKKicking]*(('F+ , F-'!AI$2-[1]!tbl_gk[[#This Row],[GKKicking]])/('F+ , F-'!AI$2-'F+ , F-'!AI$3))</f>
        <v>1.162762397322786E-2</v>
      </c>
      <c r="AJ1168" s="1" cm="1">
        <f t="array" ref="AJ1168">[1]!table_weight[GKPositioning]*(('F+ , F-'!AJ$2-[1]!tbl_gk[[#This Row],[GKPositioning]])/('F+ , F-'!AJ$2-'F+ , F-'!AJ$3))</f>
        <v>1.1983103601600703E-2</v>
      </c>
      <c r="AK1168" s="1" cm="1">
        <f t="array" ref="AK1168">[1]!table_weight[GKReflexes]*(('F+ , F-'!AK$2-[1]!tbl_gk[[#This Row],[GKReflexes]])/('F+ , F-'!AK$2-'F+ , F-'!AK$3))</f>
        <v>2.1863908325727599E-2</v>
      </c>
    </row>
    <row r="1169" spans="1:37" x14ac:dyDescent="0.55000000000000004">
      <c r="A1169" s="8">
        <f>[1]!tbl_gk[[#This Row],[ID]]</f>
        <v>244385</v>
      </c>
      <c r="B1169" s="2" cm="1">
        <f t="array" ref="B1169">[1]!table_weight[ValueEUR]*(('F+ , F-'!B$2-[1]!tbl_gk[[#This Row],[ValueEUR]])/('F+ , F-'!B$2-'F+ , F-'!B$3))</f>
        <v>1.5405456834432039E-3</v>
      </c>
      <c r="C1169" s="2" cm="1">
        <f t="array" ref="C1169">[1]!table_weight[WageEUR]*(('F+ , F-'!C$2-[1]!tbl_gk[[#This Row],[WageEUR]])/('F+ , F-'!C$2-'F+ , F-'!C$3))</f>
        <v>4.6945122371301791E-5</v>
      </c>
      <c r="D1169" s="2" cm="1">
        <f t="array" ref="D1169">[1]!table_weight[Crossing]*(('F+ , F-'!D$2-[1]!tbl_gk[[#This Row],[Crossing]])/('F+ , F-'!D$2-'F+ , F-'!D$3))</f>
        <v>3.5866971962916043E-2</v>
      </c>
      <c r="E1169" s="2" cm="1">
        <f t="array" ref="E1169">[1]!table_weight[Finishing]*(('F+ , F-'!E$2-[1]!tbl_gk[[#This Row],[Finishing]])/('F+ , F-'!E$2-'F+ , F-'!E$3))</f>
        <v>2.1961515059324362E-2</v>
      </c>
      <c r="F1169" s="2" cm="1">
        <f t="array" ref="F1169">[1]!table_weight[HeadingAccuracy]*(('F+ , F-'!F$2-[1]!tbl_gk[[#This Row],[HeadingAccuracy]])/('F+ , F-'!F$2-'F+ , F-'!F$3))</f>
        <v>1.210949849973455E-2</v>
      </c>
      <c r="G1169" s="2" cm="1">
        <f t="array" ref="G1169">[1]!table_weight[ShortPassing]*(('F+ , F-'!G$2-[1]!tbl_gk[[#This Row],[ShortPassing]])/('F+ , F-'!G$2-'F+ , F-'!G$3))</f>
        <v>5.6253623479573515E-2</v>
      </c>
      <c r="H1169" s="2" cm="1">
        <f t="array" ref="H1169">[1]!table_weight[Volleys]*(('F+ , F-'!H$2-[1]!tbl_gk[[#This Row],[Volleys]])/('F+ , F-'!H$2-'F+ , F-'!H$3))</f>
        <v>2.1990449861774069E-3</v>
      </c>
      <c r="I1169" s="2" cm="1">
        <f t="array" ref="I1169">[1]!table_weight[Dribbling]*(('F+ , F-'!I$2-[1]!tbl_gk[[#This Row],[Dribbling]])/('F+ , F-'!I$2-'F+ , F-'!I$3))</f>
        <v>1.6623929766613008E-2</v>
      </c>
      <c r="J1169" s="2" cm="1">
        <f t="array" ref="J1169">[1]!table_weight[Curve]*(('F+ , F-'!J$2-[1]!tbl_gk[[#This Row],[Curve]])/('F+ , F-'!J$2-'F+ , F-'!J$3))</f>
        <v>9.4648953791028455E-3</v>
      </c>
      <c r="K1169" s="2" cm="1">
        <f t="array" ref="K1169">[1]!table_weight[FKAccuracy]*(('F+ , F-'!K$2-[1]!tbl_gk[[#This Row],[FKAccuracy]])/('F+ , F-'!K$2-'F+ , F-'!K$3))</f>
        <v>9.5832065713416324E-3</v>
      </c>
      <c r="L1169" s="2" cm="1">
        <f t="array" ref="L1169">[1]!table_weight[LongPassing]*(('F+ , F-'!L$2-[1]!tbl_gk[[#This Row],[LongPassing]])/('F+ , F-'!L$2-'F+ , F-'!L$3))</f>
        <v>2.1115539902956136E-2</v>
      </c>
      <c r="M1169" s="2" cm="1">
        <f t="array" ref="M1169">[1]!table_weight[BallControl]*(('F+ , F-'!M$2-[1]!tbl_gk[[#This Row],[BallControl]])/('F+ , F-'!M$2-'F+ , F-'!M$3))</f>
        <v>1.3907601373375588E-2</v>
      </c>
      <c r="N1169" s="2" cm="1">
        <f t="array" ref="N1169">[1]!table_weight[Acceleration]*(('F+ , F-'!N$2-[1]!tbl_gk[[#This Row],[Acceleration]])/('F+ , F-'!N$2-'F+ , F-'!N$3))</f>
        <v>9.244975751176639E-3</v>
      </c>
      <c r="O1169" s="2" cm="1">
        <f t="array" ref="O1169">[1]!table_weight[SprintSpeed]*(('F+ , F-'!O$2-[1]!tbl_gk[[#This Row],[SprintSpeed]])/('F+ , F-'!O$2-'F+ , F-'!O$3))</f>
        <v>9.2765439610587065E-3</v>
      </c>
      <c r="P1169" s="2" cm="1">
        <f t="array" ref="P1169">[1]!table_weight[Agility]*(('F+ , F-'!P$2-[1]!tbl_gk[[#This Row],[Agility]])/('F+ , F-'!P$2-'F+ , F-'!P$3))</f>
        <v>4.095387423650264E-3</v>
      </c>
      <c r="Q1169" s="2" cm="1">
        <f t="array" ref="Q1169">[1]!table_weight[Reactions]*(('F+ , F-'!Q$2-[1]!tbl_gk[[#This Row],[Reactions]])/('F+ , F-'!Q$2-'F+ , F-'!Q$3))</f>
        <v>6.1877040008662587E-4</v>
      </c>
      <c r="R1169" s="2" cm="1">
        <f t="array" ref="R1169">[1]!table_weight[Balance]*(('F+ , F-'!R$2-[1]!tbl_gk[[#This Row],[Balance]])/('F+ , F-'!R$2-'F+ , F-'!R$3))</f>
        <v>2.7939377759013465E-3</v>
      </c>
      <c r="S1169" s="2" cm="1">
        <f t="array" ref="S1169">[1]!table_weight[ShotPower]*(('F+ , F-'!S$2-[1]!tbl_gk[[#This Row],[ShotPower]])/('F+ , F-'!S$2-'F+ , F-'!S$3))</f>
        <v>2.5970749515830732E-3</v>
      </c>
      <c r="T1169" s="2" cm="1">
        <f t="array" ref="T1169">[1]!table_weight[Jumping]*(('F+ , F-'!T$2-[1]!tbl_gk[[#This Row],[Jumping]])/('F+ , F-'!T$2-'F+ , F-'!T$3))</f>
        <v>3.9500672247465502E-3</v>
      </c>
      <c r="U1169" s="2" cm="1">
        <f t="array" ref="U1169">[1]!table_weight[Stamina]*(('F+ , F-'!U$2-[1]!tbl_gk[[#This Row],[Stamina]])/('F+ , F-'!U$2-'F+ , F-'!U$3))</f>
        <v>2.3185177188729752E-2</v>
      </c>
      <c r="V1169" s="2" cm="1">
        <f t="array" ref="V1169">[1]!table_weight[Strength]*(('F+ , F-'!V$2-[1]!tbl_gk[[#This Row],[Strength]])/('F+ , F-'!V$2-'F+ , F-'!V$3))</f>
        <v>1.0648007301490701E-2</v>
      </c>
      <c r="W1169" s="2" cm="1">
        <f t="array" ref="W1169">[1]!table_weight[LongShots]*(('F+ , F-'!W$2-[1]!tbl_gk[[#This Row],[LongShots]])/('F+ , F-'!W$2-'F+ , F-'!W$3))</f>
        <v>9.6091773208573719E-3</v>
      </c>
      <c r="X1169" s="2" cm="1">
        <f t="array" ref="X1169">[1]!table_weight[Aggression]*(('F+ , F-'!X$2-[1]!tbl_gk[[#This Row],[Aggression]])/('F+ , F-'!X$2-'F+ , F-'!X$3))</f>
        <v>1.2777608761788841E-2</v>
      </c>
      <c r="Y1169" s="2" cm="1">
        <f t="array" ref="Y1169">[1]!table_weight[Interceptions]*(('F+ , F-'!Y$2-[1]!tbl_gk[[#This Row],[Interceptions]])/('F+ , F-'!Y$2-'F+ , F-'!Y$3))</f>
        <v>2.3546812894353474E-2</v>
      </c>
      <c r="Z1169" s="2" cm="1">
        <f t="array" ref="Z1169">[1]!table_weight[Positioning]*(('F+ , F-'!Z$2-[1]!tbl_gk[[#This Row],[Positioning]])/('F+ , F-'!Z$2-'F+ , F-'!Z$3))</f>
        <v>2.0704458641787279E-3</v>
      </c>
      <c r="AA1169" s="2" cm="1">
        <f t="array" ref="AA1169">[1]!table_weight[Vision]*(('F+ , F-'!AA$2-[1]!tbl_gk[[#This Row],[Vision]])/('F+ , F-'!AA$2-'F+ , F-'!AA$3))</f>
        <v>2.4845350370144972E-2</v>
      </c>
      <c r="AB1169" s="2" cm="1">
        <f t="array" ref="AB1169">[1]!table_weight[Penalties]*(('F+ , F-'!AB$2-[1]!tbl_gk[[#This Row],[Penalties]])/('F+ , F-'!AB$2-'F+ , F-'!AB$3))</f>
        <v>2.3879722257019362E-3</v>
      </c>
      <c r="AC1169" s="2" cm="1">
        <f t="array" ref="AC1169">[1]!table_weight[Composure]*(('F+ , F-'!AC$2-[1]!tbl_gk[[#This Row],[Composure]])/('F+ , F-'!AC$2-'F+ , F-'!AC$3))</f>
        <v>1.814697986218964E-3</v>
      </c>
      <c r="AD1169" s="2" cm="1">
        <f t="array" ref="AD1169">[1]!table_weight[Marking]*(('F+ , F-'!AD$2-[1]!tbl_gk[[#This Row],[Marking]])/('F+ , F-'!AD$2-'F+ , F-'!AD$3))</f>
        <v>2.5239721010940977E-2</v>
      </c>
      <c r="AE1169" s="2" cm="1">
        <f t="array" ref="AE1169">[1]!table_weight[StandingTackle]*(('F+ , F-'!AE$2-[1]!tbl_gk[[#This Row],[StandingTackle]])/('F+ , F-'!AE$2-'F+ , F-'!AE$3))</f>
        <v>3.362528621523387E-2</v>
      </c>
      <c r="AF1169" s="2" cm="1">
        <f t="array" ref="AF1169">[1]!table_weight[SlidingTackle]*(('F+ , F-'!AF$2-[1]!tbl_gk[[#This Row],[SlidingTackle]])/('F+ , F-'!AF$2-'F+ , F-'!AF$3))</f>
        <v>1.0461200155850536E-2</v>
      </c>
      <c r="AG1169" s="2" cm="1">
        <f t="array" ref="AG1169">[1]!table_weight[GKDiving]*(('F+ , F-'!AG$2-[1]!tbl_gk[[#This Row],[GKDiving]])/('F+ , F-'!AG$2-'F+ , F-'!AG$3))</f>
        <v>2.3913649731264561E-2</v>
      </c>
      <c r="AH1169" s="2" cm="1">
        <f t="array" ref="AH1169">[1]!table_weight[GKHandling]*(('F+ , F-'!AH$2-[1]!tbl_gk[[#This Row],[GKHandling]])/('F+ , F-'!AH$2-'F+ , F-'!AH$3))</f>
        <v>4.4559595772542655E-2</v>
      </c>
      <c r="AI1169" s="2" cm="1">
        <f t="array" ref="AI1169">[1]!table_weight[GKKicking]*(('F+ , F-'!AI$2-[1]!tbl_gk[[#This Row],[GKKicking]])/('F+ , F-'!AI$2-'F+ , F-'!AI$3))</f>
        <v>1.162762397322786E-2</v>
      </c>
      <c r="AJ1169" s="2" cm="1">
        <f t="array" ref="AJ1169">[1]!table_weight[GKPositioning]*(('F+ , F-'!AJ$2-[1]!tbl_gk[[#This Row],[GKPositioning]])/('F+ , F-'!AJ$2-'F+ , F-'!AJ$3))</f>
        <v>1.1983103601600703E-2</v>
      </c>
      <c r="AK1169" s="2" cm="1">
        <f t="array" ref="AK1169">[1]!table_weight[GKReflexes]*(('F+ , F-'!AK$2-[1]!tbl_gk[[#This Row],[GKReflexes]])/('F+ , F-'!AK$2-'F+ , F-'!AK$3))</f>
        <v>2.1863908325727599E-2</v>
      </c>
    </row>
    <row r="1170" spans="1:37" x14ac:dyDescent="0.55000000000000004">
      <c r="A1170" s="7">
        <f>[1]!tbl_gk[[#This Row],[ID]]</f>
        <v>244409</v>
      </c>
      <c r="B1170" s="1" cm="1">
        <f t="array" ref="B1170">[1]!table_weight[ValueEUR]*(('F+ , F-'!B$2-[1]!tbl_gk[[#This Row],[ValueEUR]])/('F+ , F-'!B$2-'F+ , F-'!B$3))</f>
        <v>3.7348432718218329E-5</v>
      </c>
      <c r="C1170" s="1" cm="1">
        <f t="array" ref="C1170">[1]!table_weight[WageEUR]*(('F+ , F-'!C$2-[1]!tbl_gk[[#This Row],[WageEUR]])/('F+ , F-'!C$2-'F+ , F-'!C$3))</f>
        <v>7.8241870618836313E-5</v>
      </c>
      <c r="D1170" s="1" cm="1">
        <f t="array" ref="D1170">[1]!table_weight[Crossing]*(('F+ , F-'!D$2-[1]!tbl_gk[[#This Row],[Crossing]])/('F+ , F-'!D$2-'F+ , F-'!D$3))</f>
        <v>3.81086577105983E-2</v>
      </c>
      <c r="E1170" s="1" cm="1">
        <f t="array" ref="E1170">[1]!table_weight[Finishing]*(('F+ , F-'!E$2-[1]!tbl_gk[[#This Row],[Finishing]])/('F+ , F-'!E$2-'F+ , F-'!E$3))</f>
        <v>1.9965013690294877E-2</v>
      </c>
      <c r="F1170" s="1" cm="1">
        <f t="array" ref="F1170">[1]!table_weight[HeadingAccuracy]*(('F+ , F-'!F$2-[1]!tbl_gk[[#This Row],[HeadingAccuracy]])/('F+ , F-'!F$2-'F+ , F-'!F$3))</f>
        <v>1.1691929585950599E-2</v>
      </c>
      <c r="G1170" s="1" cm="1">
        <f t="array" ref="G1170">[1]!table_weight[ShortPassing]*(('F+ , F-'!G$2-[1]!tbl_gk[[#This Row],[ShortPassing]])/('F+ , F-'!G$2-'F+ , F-'!G$3))</f>
        <v>6.4691667001509537E-2</v>
      </c>
      <c r="H1170" s="1" cm="1">
        <f t="array" ref="H1170">[1]!table_weight[Volleys]*(('F+ , F-'!H$2-[1]!tbl_gk[[#This Row],[Volleys]])/('F+ , F-'!H$2-'F+ , F-'!H$3))</f>
        <v>2.1990449861774069E-3</v>
      </c>
      <c r="I1170" s="1" cm="1">
        <f t="array" ref="I1170">[1]!table_weight[Dribbling]*(('F+ , F-'!I$2-[1]!tbl_gk[[#This Row],[Dribbling]])/('F+ , F-'!I$2-'F+ , F-'!I$3))</f>
        <v>2.3469077317571304E-2</v>
      </c>
      <c r="J1170" s="1" cm="1">
        <f t="array" ref="J1170">[1]!table_weight[Curve]*(('F+ , F-'!J$2-[1]!tbl_gk[[#This Row],[Curve]])/('F+ , F-'!J$2-'F+ , F-'!J$3))</f>
        <v>9.6339113680153961E-3</v>
      </c>
      <c r="K1170" s="1" cm="1">
        <f t="array" ref="K1170">[1]!table_weight[FKAccuracy]*(('F+ , F-'!K$2-[1]!tbl_gk[[#This Row],[FKAccuracy]])/('F+ , F-'!K$2-'F+ , F-'!K$3))</f>
        <v>9.7353209613629272E-3</v>
      </c>
      <c r="L1170" s="1" cm="1">
        <f t="array" ref="L1170">[1]!table_weight[LongPassing]*(('F+ , F-'!L$2-[1]!tbl_gk[[#This Row],[LongPassing]])/('F+ , F-'!L$2-'F+ , F-'!L$3))</f>
        <v>2.3281236303259328E-2</v>
      </c>
      <c r="M1170" s="1" cm="1">
        <f t="array" ref="M1170">[1]!table_weight[BallControl]*(('F+ , F-'!M$2-[1]!tbl_gk[[#This Row],[BallControl]])/('F+ , F-'!M$2-'F+ , F-'!M$3))</f>
        <v>1.3038376287539614E-2</v>
      </c>
      <c r="N1170" s="1" cm="1">
        <f t="array" ref="N1170">[1]!table_weight[Acceleration]*(('F+ , F-'!N$2-[1]!tbl_gk[[#This Row],[Acceleration]])/('F+ , F-'!N$2-'F+ , F-'!N$3))</f>
        <v>9.244975751176639E-3</v>
      </c>
      <c r="O1170" s="1" cm="1">
        <f t="array" ref="O1170">[1]!table_weight[SprintSpeed]*(('F+ , F-'!O$2-[1]!tbl_gk[[#This Row],[SprintSpeed]])/('F+ , F-'!O$2-'F+ , F-'!O$3))</f>
        <v>1.0400973532096125E-2</v>
      </c>
      <c r="P1170" s="1" cm="1">
        <f t="array" ref="P1170">[1]!table_weight[Agility]*(('F+ , F-'!P$2-[1]!tbl_gk[[#This Row],[Agility]])/('F+ , F-'!P$2-'F+ , F-'!P$3))</f>
        <v>4.5634317006388652E-3</v>
      </c>
      <c r="Q1170" s="1" cm="1">
        <f t="array" ref="Q1170">[1]!table_weight[Reactions]*(('F+ , F-'!Q$2-[1]!tbl_gk[[#This Row],[Reactions]])/('F+ , F-'!Q$2-'F+ , F-'!Q$3))</f>
        <v>1.6500544002310022E-3</v>
      </c>
      <c r="R1170" s="1" cm="1">
        <f t="array" ref="R1170">[1]!table_weight[Balance]*(('F+ , F-'!R$2-[1]!tbl_gk[[#This Row],[Balance]])/('F+ , F-'!R$2-'F+ , F-'!R$3))</f>
        <v>1.7384501716719487E-3</v>
      </c>
      <c r="S1170" s="1" cm="1">
        <f t="array" ref="S1170">[1]!table_weight[ShotPower]*(('F+ , F-'!S$2-[1]!tbl_gk[[#This Row],[ShotPower]])/('F+ , F-'!S$2-'F+ , F-'!S$3))</f>
        <v>7.5315173595909123E-3</v>
      </c>
      <c r="T1170" s="1" cm="1">
        <f t="array" ref="T1170">[1]!table_weight[Jumping]*(('F+ , F-'!T$2-[1]!tbl_gk[[#This Row],[Jumping]])/('F+ , F-'!T$2-'F+ , F-'!T$3))</f>
        <v>1.6315495058735752E-3</v>
      </c>
      <c r="U1170" s="1" cm="1">
        <f t="array" ref="U1170">[1]!table_weight[Stamina]*(('F+ , F-'!U$2-[1]!tbl_gk[[#This Row],[Stamina]])/('F+ , F-'!U$2-'F+ , F-'!U$3))</f>
        <v>2.4043887454978999E-2</v>
      </c>
      <c r="V1170" s="1" cm="1">
        <f t="array" ref="V1170">[1]!table_weight[Strength]*(('F+ , F-'!V$2-[1]!tbl_gk[[#This Row],[Strength]])/('F+ , F-'!V$2-'F+ , F-'!V$3))</f>
        <v>7.0986715343271329E-3</v>
      </c>
      <c r="W1170" s="1" cm="1">
        <f t="array" ref="W1170">[1]!table_weight[LongShots]*(('F+ , F-'!W$2-[1]!tbl_gk[[#This Row],[LongShots]])/('F+ , F-'!W$2-'F+ , F-'!W$3))</f>
        <v>9.86888481601568E-3</v>
      </c>
      <c r="X1170" s="1" cm="1">
        <f t="array" ref="X1170">[1]!table_weight[Aggression]*(('F+ , F-'!X$2-[1]!tbl_gk[[#This Row],[Aggression]])/('F+ , F-'!X$2-'F+ , F-'!X$3))</f>
        <v>1.5211439002129575E-2</v>
      </c>
      <c r="Y1170" s="1" cm="1">
        <f t="array" ref="Y1170">[1]!table_weight[Interceptions]*(('F+ , F-'!Y$2-[1]!tbl_gk[[#This Row],[Interceptions]])/('F+ , F-'!Y$2-'F+ , F-'!Y$3))</f>
        <v>2.5624472855619959E-2</v>
      </c>
      <c r="Z1170" s="1" cm="1">
        <f t="array" ref="Z1170">[1]!table_weight[Positioning]*(('F+ , F-'!Z$2-[1]!tbl_gk[[#This Row],[Positioning]])/('F+ , F-'!Z$2-'F+ , F-'!Z$3))</f>
        <v>1.7746678835817667E-3</v>
      </c>
      <c r="AA1170" s="1" cm="1">
        <f t="array" ref="AA1170">[1]!table_weight[Vision]*(('F+ , F-'!AA$2-[1]!tbl_gk[[#This Row],[Vision]])/('F+ , F-'!AA$2-'F+ , F-'!AA$3))</f>
        <v>2.3425616063279545E-2</v>
      </c>
      <c r="AB1170" s="1" cm="1">
        <f t="array" ref="AB1170">[1]!table_weight[Penalties]*(('F+ , F-'!AB$2-[1]!tbl_gk[[#This Row],[Penalties]])/('F+ , F-'!AB$2-'F+ , F-'!AB$3))</f>
        <v>2.3096780543674466E-3</v>
      </c>
      <c r="AC1170" s="1" cm="1">
        <f t="array" ref="AC1170">[1]!table_weight[Composure]*(('F+ , F-'!AC$2-[1]!tbl_gk[[#This Row],[Composure]])/('F+ , F-'!AC$2-'F+ , F-'!AC$3))</f>
        <v>1.6545775756702319E-3</v>
      </c>
      <c r="AD1170" s="1" cm="1">
        <f t="array" ref="AD1170">[1]!table_weight[Marking]*(('F+ , F-'!AD$2-[1]!tbl_gk[[#This Row],[Marking]])/('F+ , F-'!AD$2-'F+ , F-'!AD$3))</f>
        <v>1.1042377942286678E-2</v>
      </c>
      <c r="AE1170" s="1" cm="1">
        <f t="array" ref="AE1170">[1]!table_weight[StandingTackle]*(('F+ , F-'!AE$2-[1]!tbl_gk[[#This Row],[StandingTackle]])/('F+ , F-'!AE$2-'F+ , F-'!AE$3))</f>
        <v>3.362528621523387E-2</v>
      </c>
      <c r="AF1170" s="1" cm="1">
        <f t="array" ref="AF1170">[1]!table_weight[SlidingTackle]*(('F+ , F-'!AF$2-[1]!tbl_gk[[#This Row],[SlidingTackle]])/('F+ , F-'!AF$2-'F+ , F-'!AF$3))</f>
        <v>2.9889143302430105E-3</v>
      </c>
      <c r="AG1170" s="1" cm="1">
        <f t="array" ref="AG1170">[1]!table_weight[GKDiving]*(('F+ , F-'!AG$2-[1]!tbl_gk[[#This Row],[GKDiving]])/('F+ , F-'!AG$2-'F+ , F-'!AG$3))</f>
        <v>4.9535417300476586E-2</v>
      </c>
      <c r="AH1170" s="1" cm="1">
        <f t="array" ref="AH1170">[1]!table_weight[GKHandling]*(('F+ , F-'!AH$2-[1]!tbl_gk[[#This Row],[GKHandling]])/('F+ , F-'!AH$2-'F+ , F-'!AH$3))</f>
        <v>4.9906747265247783E-2</v>
      </c>
      <c r="AI1170" s="1" cm="1">
        <f t="array" ref="AI1170">[1]!table_weight[GKKicking]*(('F+ , F-'!AI$2-[1]!tbl_gk[[#This Row],[GKKicking]])/('F+ , F-'!AI$2-'F+ , F-'!AI$3))</f>
        <v>3.3988439306358358E-2</v>
      </c>
      <c r="AJ1170" s="1" cm="1">
        <f t="array" ref="AJ1170">[1]!table_weight[GKPositioning]*(('F+ , F-'!AJ$2-[1]!tbl_gk[[#This Row],[GKPositioning]])/('F+ , F-'!AJ$2-'F+ , F-'!AJ$3))</f>
        <v>1.7659310570779983E-2</v>
      </c>
      <c r="AK1170" s="1" cm="1">
        <f t="array" ref="AK1170">[1]!table_weight[GKReflexes]*(('F+ , F-'!AK$2-[1]!tbl_gk[[#This Row],[GKReflexes]])/('F+ , F-'!AK$2-'F+ , F-'!AK$3))</f>
        <v>5.4659770814318998E-2</v>
      </c>
    </row>
    <row r="1171" spans="1:37" x14ac:dyDescent="0.55000000000000004">
      <c r="A1171" s="8">
        <f>[1]!tbl_gk[[#This Row],[ID]]</f>
        <v>244417</v>
      </c>
      <c r="B1171" s="2" cm="1">
        <f t="array" ref="B1171">[1]!table_weight[ValueEUR]*(('F+ , F-'!B$2-[1]!tbl_gk[[#This Row],[ValueEUR]])/('F+ , F-'!B$2-'F+ , F-'!B$3))</f>
        <v>4.2935264389290658E-4</v>
      </c>
      <c r="C1171" s="2" cm="1">
        <f t="array" ref="C1171">[1]!table_weight[WageEUR]*(('F+ , F-'!C$2-[1]!tbl_gk[[#This Row],[WageEUR]])/('F+ , F-'!C$2-'F+ , F-'!C$3))</f>
        <v>2.3472561185650898E-4</v>
      </c>
      <c r="D1171" s="2" cm="1">
        <f t="array" ref="D1171">[1]!table_weight[Crossing]*(('F+ , F-'!D$2-[1]!tbl_gk[[#This Row],[Crossing]])/('F+ , F-'!D$2-'F+ , F-'!D$3))</f>
        <v>3.5866971962916043E-2</v>
      </c>
      <c r="E1171" s="2" cm="1">
        <f t="array" ref="E1171">[1]!table_weight[Finishing]*(('F+ , F-'!E$2-[1]!tbl_gk[[#This Row],[Finishing]])/('F+ , F-'!E$2-'F+ , F-'!E$3))</f>
        <v>1.8966763005780131E-2</v>
      </c>
      <c r="F1171" s="2" cm="1">
        <f t="array" ref="F1171">[1]!table_weight[HeadingAccuracy]*(('F+ , F-'!F$2-[1]!tbl_gk[[#This Row],[HeadingAccuracy]])/('F+ , F-'!F$2-'F+ , F-'!F$3))</f>
        <v>1.0439222844598752E-2</v>
      </c>
      <c r="G1171" s="2" cm="1">
        <f t="array" ref="G1171">[1]!table_weight[ShortPassing]*(('F+ , F-'!G$2-[1]!tbl_gk[[#This Row],[ShortPassing]])/('F+ , F-'!G$2-'F+ , F-'!G$3))</f>
        <v>5.6253623479573515E-2</v>
      </c>
      <c r="H1171" s="2" cm="1">
        <f t="array" ref="H1171">[1]!table_weight[Volleys]*(('F+ , F-'!H$2-[1]!tbl_gk[[#This Row],[Volleys]])/('F+ , F-'!H$2-'F+ , F-'!H$3))</f>
        <v>2.1990449861774069E-3</v>
      </c>
      <c r="I1171" s="2" cm="1">
        <f t="array" ref="I1171">[1]!table_weight[Dribbling]*(('F+ , F-'!I$2-[1]!tbl_gk[[#This Row],[Dribbling]])/('F+ , F-'!I$2-'F+ , F-'!I$3))</f>
        <v>2.1513320874440363E-2</v>
      </c>
      <c r="J1171" s="2" cm="1">
        <f t="array" ref="J1171">[1]!table_weight[Curve]*(('F+ , F-'!J$2-[1]!tbl_gk[[#This Row],[Curve]])/('F+ , F-'!J$2-'F+ , F-'!J$3))</f>
        <v>9.9719433458404991E-3</v>
      </c>
      <c r="K1171" s="2" cm="1">
        <f t="array" ref="K1171">[1]!table_weight[FKAccuracy]*(('F+ , F-'!K$2-[1]!tbl_gk[[#This Row],[FKAccuracy]])/('F+ , F-'!K$2-'F+ , F-'!K$3))</f>
        <v>9.8874353513842238E-3</v>
      </c>
      <c r="L1171" s="2" cm="1">
        <f t="array" ref="L1171">[1]!table_weight[LongPassing]*(('F+ , F-'!L$2-[1]!tbl_gk[[#This Row],[LongPassing]])/('F+ , F-'!L$2-'F+ , F-'!L$3))</f>
        <v>2.5446932703562523E-2</v>
      </c>
      <c r="M1171" s="2" cm="1">
        <f t="array" ref="M1171">[1]!table_weight[BallControl]*(('F+ , F-'!M$2-[1]!tbl_gk[[#This Row],[BallControl]])/('F+ , F-'!M$2-'F+ , F-'!M$3))</f>
        <v>1.0865313572949679E-2</v>
      </c>
      <c r="N1171" s="2" cm="1">
        <f t="array" ref="N1171">[1]!table_weight[Acceleration]*(('F+ , F-'!N$2-[1]!tbl_gk[[#This Row],[Acceleration]])/('F+ , F-'!N$2-'F+ , F-'!N$3))</f>
        <v>8.5685141108466402E-3</v>
      </c>
      <c r="O1171" s="2" cm="1">
        <f t="array" ref="O1171">[1]!table_weight[SprintSpeed]*(('F+ , F-'!O$2-[1]!tbl_gk[[#This Row],[SprintSpeed]])/('F+ , F-'!O$2-'F+ , F-'!O$3))</f>
        <v>8.1521143900212863E-3</v>
      </c>
      <c r="P1171" s="2" cm="1">
        <f t="array" ref="P1171">[1]!table_weight[Agility]*(('F+ , F-'!P$2-[1]!tbl_gk[[#This Row],[Agility]])/('F+ , F-'!P$2-'F+ , F-'!P$3))</f>
        <v>4.4464206313917145E-3</v>
      </c>
      <c r="Q1171" s="2" cm="1">
        <f t="array" ref="Q1171">[1]!table_weight[Reactions]*(('F+ , F-'!Q$2-[1]!tbl_gk[[#This Row],[Reactions]])/('F+ , F-'!Q$2-'F+ , F-'!Q$3))</f>
        <v>1.8563112002598775E-3</v>
      </c>
      <c r="R1171" s="2" cm="1">
        <f t="array" ref="R1171">[1]!table_weight[Balance]*(('F+ , F-'!R$2-[1]!tbl_gk[[#This Row],[Balance]])/('F+ , F-'!R$2-'F+ , F-'!R$3))</f>
        <v>2.2351502207210773E-3</v>
      </c>
      <c r="S1171" s="2" cm="1">
        <f t="array" ref="S1171">[1]!table_weight[ShotPower]*(('F+ , F-'!S$2-[1]!tbl_gk[[#This Row],[ShotPower]])/('F+ , F-'!S$2-'F+ , F-'!S$3))</f>
        <v>6.7523948741159906E-3</v>
      </c>
      <c r="T1171" s="2" cm="1">
        <f t="array" ref="T1171">[1]!table_weight[Jumping]*(('F+ , F-'!T$2-[1]!tbl_gk[[#This Row],[Jumping]])/('F+ , F-'!T$2-'F+ , F-'!T$3))</f>
        <v>2.2326466922480506E-3</v>
      </c>
      <c r="U1171" s="2" cm="1">
        <f t="array" ref="U1171">[1]!table_weight[Stamina]*(('F+ , F-'!U$2-[1]!tbl_gk[[#This Row],[Stamina]])/('F+ , F-'!U$2-'F+ , F-'!U$3))</f>
        <v>2.2326466922480501E-2</v>
      </c>
      <c r="V1171" s="2" cm="1">
        <f t="array" ref="V1171">[1]!table_weight[Strength]*(('F+ , F-'!V$2-[1]!tbl_gk[[#This Row],[Strength]])/('F+ , F-'!V$2-'F+ , F-'!V$3))</f>
        <v>1.3310009126863375E-2</v>
      </c>
      <c r="W1171" s="2" cm="1">
        <f t="array" ref="W1171">[1]!table_weight[LongShots]*(('F+ , F-'!W$2-[1]!tbl_gk[[#This Row],[LongShots]])/('F+ , F-'!W$2-'F+ , F-'!W$3))</f>
        <v>8.3106398450658349E-3</v>
      </c>
      <c r="X1171" s="2" cm="1">
        <f t="array" ref="X1171">[1]!table_weight[Aggression]*(('F+ , F-'!X$2-[1]!tbl_gk[[#This Row],[Aggression]])/('F+ , F-'!X$2-'F+ , F-'!X$3))</f>
        <v>8.5184058411925615E-3</v>
      </c>
      <c r="Y1171" s="2" cm="1">
        <f t="array" ref="Y1171">[1]!table_weight[Interceptions]*(('F+ , F-'!Y$2-[1]!tbl_gk[[#This Row],[Interceptions]])/('F+ , F-'!Y$2-'F+ , F-'!Y$3))</f>
        <v>2.2161706253509151E-2</v>
      </c>
      <c r="Z1171" s="2" cm="1">
        <f t="array" ref="Z1171">[1]!table_weight[Positioning]*(('F+ , F-'!Z$2-[1]!tbl_gk[[#This Row],[Positioning]])/('F+ , F-'!Z$2-'F+ , F-'!Z$3))</f>
        <v>1.7746678835817667E-3</v>
      </c>
      <c r="AA1171" s="2" cm="1">
        <f t="array" ref="AA1171">[1]!table_weight[Vision]*(('F+ , F-'!AA$2-[1]!tbl_gk[[#This Row],[Vision]])/('F+ , F-'!AA$2-'F+ , F-'!AA$3))</f>
        <v>2.9814420444173963E-2</v>
      </c>
      <c r="AB1171" s="2" cm="1">
        <f t="array" ref="AB1171">[1]!table_weight[Penalties]*(('F+ , F-'!AB$2-[1]!tbl_gk[[#This Row],[Penalties]])/('F+ , F-'!AB$2-'F+ , F-'!AB$3))</f>
        <v>2.3488251400346914E-3</v>
      </c>
      <c r="AC1171" s="2" cm="1">
        <f t="array" ref="AC1171">[1]!table_weight[Composure]*(('F+ , F-'!AC$2-[1]!tbl_gk[[#This Row],[Composure]])/('F+ , F-'!AC$2-'F+ , F-'!AC$3))</f>
        <v>2.5619265687797138E-3</v>
      </c>
      <c r="AD1171" s="2" cm="1">
        <f t="array" ref="AD1171">[1]!table_weight[Marking]*(('F+ , F-'!AD$2-[1]!tbl_gk[[#This Row],[Marking]])/('F+ , F-'!AD$2-'F+ , F-'!AD$3))</f>
        <v>2.366223844775717E-2</v>
      </c>
      <c r="AE1171" s="2" cm="1">
        <f t="array" ref="AE1171">[1]!table_weight[StandingTackle]*(('F+ , F-'!AE$2-[1]!tbl_gk[[#This Row],[StandingTackle]])/('F+ , F-'!AE$2-'F+ , F-'!AE$3))</f>
        <v>2.465854322450484E-2</v>
      </c>
      <c r="AF1171" s="2" cm="1">
        <f t="array" ref="AF1171">[1]!table_weight[SlidingTackle]*(('F+ , F-'!AF$2-[1]!tbl_gk[[#This Row],[SlidingTackle]])/('F+ , F-'!AF$2-'F+ , F-'!AF$3))</f>
        <v>8.9667429907290316E-3</v>
      </c>
      <c r="AG1171" s="2" cm="1">
        <f t="array" ref="AG1171">[1]!table_weight[GKDiving]*(('F+ , F-'!AG$2-[1]!tbl_gk[[#This Row],[GKDiving]])/('F+ , F-'!AG$2-'F+ , F-'!AG$3))</f>
        <v>3.5870474596896844E-2</v>
      </c>
      <c r="AH1171" s="2" cm="1">
        <f t="array" ref="AH1171">[1]!table_weight[GKHandling]*(('F+ , F-'!AH$2-[1]!tbl_gk[[#This Row],[GKHandling]])/('F+ , F-'!AH$2-'F+ , F-'!AH$3))</f>
        <v>4.9906747265247783E-2</v>
      </c>
      <c r="AI1171" s="2" cm="1">
        <f t="array" ref="AI1171">[1]!table_weight[GKKicking]*(('F+ , F-'!AI$2-[1]!tbl_gk[[#This Row],[GKKicking]])/('F+ , F-'!AI$2-'F+ , F-'!AI$3))</f>
        <v>3.1305141466382698E-2</v>
      </c>
      <c r="AJ1171" s="2" cm="1">
        <f t="array" ref="AJ1171">[1]!table_weight[GKPositioning]*(('F+ , F-'!AJ$2-[1]!tbl_gk[[#This Row],[GKPositioning]])/('F+ , F-'!AJ$2-'F+ , F-'!AJ$3))</f>
        <v>1.8920689897264267E-2</v>
      </c>
      <c r="AK1171" s="2" cm="1">
        <f t="array" ref="AK1171">[1]!table_weight[GKReflexes]*(('F+ , F-'!AK$2-[1]!tbl_gk[[#This Row],[GKReflexes]])/('F+ , F-'!AK$2-'F+ , F-'!AK$3))</f>
        <v>3.4617854849068701E-2</v>
      </c>
    </row>
    <row r="1172" spans="1:37" x14ac:dyDescent="0.55000000000000004">
      <c r="A1172" s="7">
        <f>[1]!tbl_gk[[#This Row],[ID]]</f>
        <v>244467</v>
      </c>
      <c r="B1172" s="1" cm="1">
        <f t="array" ref="B1172">[1]!table_weight[ValueEUR]*(('F+ , F-'!B$2-[1]!tbl_gk[[#This Row],[ValueEUR]])/('F+ , F-'!B$2-'F+ , F-'!B$3))</f>
        <v>1.1084150569514216E-3</v>
      </c>
      <c r="C1172" s="1" cm="1">
        <f t="array" ref="C1172">[1]!table_weight[WageEUR]*(('F+ , F-'!C$2-[1]!tbl_gk[[#This Row],[WageEUR]])/('F+ , F-'!C$2-'F+ , F-'!C$3))</f>
        <v>6.2593496495069059E-5</v>
      </c>
      <c r="D1172" s="1" cm="1">
        <f t="array" ref="D1172">[1]!table_weight[Crossing]*(('F+ , F-'!D$2-[1]!tbl_gk[[#This Row],[Crossing]])/('F+ , F-'!D$2-'F+ , F-'!D$3))</f>
        <v>3.4746129089074922E-2</v>
      </c>
      <c r="E1172" s="1" cm="1">
        <f t="array" ref="E1172">[1]!table_weight[Finishing]*(('F+ , F-'!E$2-[1]!tbl_gk[[#This Row],[Finishing]])/('F+ , F-'!E$2-'F+ , F-'!E$3))</f>
        <v>1.9965013690294877E-2</v>
      </c>
      <c r="F1172" s="1" cm="1">
        <f t="array" ref="F1172">[1]!table_weight[HeadingAccuracy]*(('F+ , F-'!F$2-[1]!tbl_gk[[#This Row],[HeadingAccuracy]])/('F+ , F-'!F$2-'F+ , F-'!F$3))</f>
        <v>1.1691929585950599E-2</v>
      </c>
      <c r="G1172" s="1" cm="1">
        <f t="array" ref="G1172">[1]!table_weight[ShortPassing]*(('F+ , F-'!G$2-[1]!tbl_gk[[#This Row],[ShortPassing]])/('F+ , F-'!G$2-'F+ , F-'!G$3))</f>
        <v>3.2345833500754768E-2</v>
      </c>
      <c r="H1172" s="1" cm="1">
        <f t="array" ref="H1172">[1]!table_weight[Volleys]*(('F+ , F-'!H$2-[1]!tbl_gk[[#This Row],[Volleys]])/('F+ , F-'!H$2-'F+ , F-'!H$3))</f>
        <v>2.3147841959762173E-3</v>
      </c>
      <c r="I1172" s="1" cm="1">
        <f t="array" ref="I1172">[1]!table_weight[Dribbling]*(('F+ , F-'!I$2-[1]!tbl_gk[[#This Row],[Dribbling]])/('F+ , F-'!I$2-'F+ , F-'!I$3))</f>
        <v>9.77878221565471E-4</v>
      </c>
      <c r="J1172" s="1" cm="1">
        <f t="array" ref="J1172">[1]!table_weight[Curve]*(('F+ , F-'!J$2-[1]!tbl_gk[[#This Row],[Curve]])/('F+ , F-'!J$2-'F+ , F-'!J$3))</f>
        <v>9.4648953791028455E-3</v>
      </c>
      <c r="K1172" s="1" cm="1">
        <f t="array" ref="K1172">[1]!table_weight[FKAccuracy]*(('F+ , F-'!K$2-[1]!tbl_gk[[#This Row],[FKAccuracy]])/('F+ , F-'!K$2-'F+ , F-'!K$3))</f>
        <v>9.1268634012777444E-3</v>
      </c>
      <c r="L1172" s="1" cm="1">
        <f t="array" ref="L1172">[1]!table_weight[LongPassing]*(('F+ , F-'!L$2-[1]!tbl_gk[[#This Row],[LongPassing]])/('F+ , F-'!L$2-'F+ , F-'!L$3))</f>
        <v>2.1115539902956136E-2</v>
      </c>
      <c r="M1172" s="1" cm="1">
        <f t="array" ref="M1172">[1]!table_weight[BallControl]*(('F+ , F-'!M$2-[1]!tbl_gk[[#This Row],[BallControl]])/('F+ , F-'!M$2-'F+ , F-'!M$3))</f>
        <v>4.3461254291798715E-3</v>
      </c>
      <c r="N1172" s="1" cm="1">
        <f t="array" ref="N1172">[1]!table_weight[Acceleration]*(('F+ , F-'!N$2-[1]!tbl_gk[[#This Row],[Acceleration]])/('F+ , F-'!N$2-'F+ , F-'!N$3))</f>
        <v>2.9313337747633242E-3</v>
      </c>
      <c r="O1172" s="1" cm="1">
        <f t="array" ref="O1172">[1]!table_weight[SprintSpeed]*(('F+ , F-'!O$2-[1]!tbl_gk[[#This Row],[SprintSpeed]])/('F+ , F-'!O$2-'F+ , F-'!O$3))</f>
        <v>2.8110739275935474E-3</v>
      </c>
      <c r="P1172" s="1" cm="1">
        <f t="array" ref="P1172">[1]!table_weight[Agility]*(('F+ , F-'!P$2-[1]!tbl_gk[[#This Row],[Agility]])/('F+ , F-'!P$2-'F+ , F-'!P$3))</f>
        <v>2.6912545926844589E-3</v>
      </c>
      <c r="Q1172" s="1" cm="1">
        <f t="array" ref="Q1172">[1]!table_weight[Reactions]*(('F+ , F-'!Q$2-[1]!tbl_gk[[#This Row],[Reactions]])/('F+ , F-'!Q$2-'F+ , F-'!Q$3))</f>
        <v>1.1859766001660328E-3</v>
      </c>
      <c r="R1172" s="1" cm="1">
        <f t="array" ref="R1172">[1]!table_weight[Balance]*(('F+ , F-'!R$2-[1]!tbl_gk[[#This Row],[Balance]])/('F+ , F-'!R$2-'F+ , F-'!R$3))</f>
        <v>2.7939377759013465E-3</v>
      </c>
      <c r="S1172" s="1" cm="1">
        <f t="array" ref="S1172">[1]!table_weight[ShotPower]*(('F+ , F-'!S$2-[1]!tbl_gk[[#This Row],[ShotPower]])/('F+ , F-'!S$2-'F+ , F-'!S$3))</f>
        <v>3.1164899418996877E-3</v>
      </c>
      <c r="T1172" s="1" cm="1">
        <f t="array" ref="T1172">[1]!table_weight[Jumping]*(('F+ , F-'!T$2-[1]!tbl_gk[[#This Row],[Jumping]])/('F+ , F-'!T$2-'F+ , F-'!T$3))</f>
        <v>3.4348410649970005E-3</v>
      </c>
      <c r="U1172" s="1" cm="1">
        <f t="array" ref="U1172">[1]!table_weight[Stamina]*(('F+ , F-'!U$2-[1]!tbl_gk[[#This Row],[Stamina]])/('F+ , F-'!U$2-'F+ , F-'!U$3))</f>
        <v>1.7174205324984999E-2</v>
      </c>
      <c r="V1172" s="1" cm="1">
        <f t="array" ref="V1172">[1]!table_weight[Strength]*(('F+ , F-'!V$2-[1]!tbl_gk[[#This Row],[Strength]])/('F+ , F-'!V$2-'F+ , F-'!V$3))</f>
        <v>1.2422675185072484E-2</v>
      </c>
      <c r="W1172" s="1" cm="1">
        <f t="array" ref="W1172">[1]!table_weight[LongShots]*(('F+ , F-'!W$2-[1]!tbl_gk[[#This Row],[LongShots]])/('F+ , F-'!W$2-'F+ , F-'!W$3))</f>
        <v>9.6091773208573719E-3</v>
      </c>
      <c r="X1172" s="1" cm="1">
        <f t="array" ref="X1172">[1]!table_weight[Aggression]*(('F+ , F-'!X$2-[1]!tbl_gk[[#This Row],[Aggression]])/('F+ , F-'!X$2-'F+ , F-'!X$3))</f>
        <v>1.7645269242470306E-2</v>
      </c>
      <c r="Y1172" s="1" cm="1">
        <f t="array" ref="Y1172">[1]!table_weight[Interceptions]*(('F+ , F-'!Y$2-[1]!tbl_gk[[#This Row],[Interceptions]])/('F+ , F-'!Y$2-'F+ , F-'!Y$3))</f>
        <v>2.2854259573931314E-2</v>
      </c>
      <c r="Z1172" s="1" cm="1">
        <f t="array" ref="Z1172">[1]!table_weight[Positioning]*(('F+ , F-'!Z$2-[1]!tbl_gk[[#This Row],[Positioning]])/('F+ , F-'!Z$2-'F+ , F-'!Z$3))</f>
        <v>2.2183348544772088E-3</v>
      </c>
      <c r="AA1172" s="1" cm="1">
        <f t="array" ref="AA1172">[1]!table_weight[Vision]*(('F+ , F-'!AA$2-[1]!tbl_gk[[#This Row],[Vision]])/('F+ , F-'!AA$2-'F+ , F-'!AA$3))</f>
        <v>1.3487475915221555E-2</v>
      </c>
      <c r="AB1172" s="1" cm="1">
        <f t="array" ref="AB1172">[1]!table_weight[Penalties]*(('F+ , F-'!AB$2-[1]!tbl_gk[[#This Row],[Penalties]])/('F+ , F-'!AB$2-'F+ , F-'!AB$3))</f>
        <v>2.3096780543674466E-3</v>
      </c>
      <c r="AC1172" s="1" cm="1">
        <f t="array" ref="AC1172">[1]!table_weight[Composure]*(('F+ , F-'!AC$2-[1]!tbl_gk[[#This Row],[Composure]])/('F+ , F-'!AC$2-'F+ , F-'!AC$3))</f>
        <v>2.1349388073164282E-4</v>
      </c>
      <c r="AD1172" s="1" cm="1">
        <f t="array" ref="AD1172">[1]!table_weight[Marking]*(('F+ , F-'!AD$2-[1]!tbl_gk[[#This Row],[Marking]])/('F+ , F-'!AD$2-'F+ , F-'!AD$3))</f>
        <v>2.0507273321389546E-2</v>
      </c>
      <c r="AE1172" s="1" cm="1">
        <f t="array" ref="AE1172">[1]!table_weight[StandingTackle]*(('F+ , F-'!AE$2-[1]!tbl_gk[[#This Row],[StandingTackle]])/('F+ , F-'!AE$2-'F+ , F-'!AE$3))</f>
        <v>2.9141914719869356E-2</v>
      </c>
      <c r="AF1172" s="1" cm="1">
        <f t="array" ref="AF1172">[1]!table_weight[SlidingTackle]*(('F+ , F-'!AF$2-[1]!tbl_gk[[#This Row],[SlidingTackle]])/('F+ , F-'!AF$2-'F+ , F-'!AF$3))</f>
        <v>8.2195144081682794E-3</v>
      </c>
      <c r="AG1172" s="1" cm="1">
        <f t="array" ref="AG1172">[1]!table_weight[GKDiving]*(('F+ , F-'!AG$2-[1]!tbl_gk[[#This Row],[GKDiving]])/('F+ , F-'!AG$2-'F+ , F-'!AG$3))</f>
        <v>2.5621767569212028E-2</v>
      </c>
      <c r="AH1172" s="1" cm="1">
        <f t="array" ref="AH1172">[1]!table_weight[GKHandling]*(('F+ , F-'!AH$2-[1]!tbl_gk[[#This Row],[GKHandling]])/('F+ , F-'!AH$2-'F+ , F-'!AH$3))</f>
        <v>3.0300525125329006E-2</v>
      </c>
      <c r="AI1172" s="1" cm="1">
        <f t="array" ref="AI1172">[1]!table_weight[GKKicking]*(('F+ , F-'!AI$2-[1]!tbl_gk[[#This Row],[GKKicking]])/('F+ , F-'!AI$2-'F+ , F-'!AI$3))</f>
        <v>1.4310921813203519E-2</v>
      </c>
      <c r="AJ1172" s="1" cm="1">
        <f t="array" ref="AJ1172">[1]!table_weight[GKPositioning]*(('F+ , F-'!AJ$2-[1]!tbl_gk[[#This Row],[GKPositioning]])/('F+ , F-'!AJ$2-'F+ , F-'!AJ$3))</f>
        <v>1.1352413938358561E-2</v>
      </c>
      <c r="AK1172" s="1" cm="1">
        <f t="array" ref="AK1172">[1]!table_weight[GKReflexes]*(('F+ , F-'!AK$2-[1]!tbl_gk[[#This Row],[GKReflexes]])/('F+ , F-'!AK$2-'F+ , F-'!AK$3))</f>
        <v>2.9151877767636801E-2</v>
      </c>
    </row>
    <row r="1173" spans="1:37" x14ac:dyDescent="0.55000000000000004">
      <c r="A1173" s="8">
        <f>[1]!tbl_gk[[#This Row],[ID]]</f>
        <v>244498</v>
      </c>
      <c r="B1173" s="2" cm="1">
        <f t="array" ref="B1173">[1]!table_weight[ValueEUR]*(('F+ , F-'!B$2-[1]!tbl_gk[[#This Row],[ValueEUR]])/('F+ , F-'!B$2-'F+ , F-'!B$3))</f>
        <v>4.0435080050302489E-5</v>
      </c>
      <c r="C1173" s="2" cm="1">
        <f t="array" ref="C1173">[1]!table_weight[WageEUR]*(('F+ , F-'!C$2-[1]!tbl_gk[[#This Row],[WageEUR]])/('F+ , F-'!C$2-'F+ , F-'!C$3))</f>
        <v>7.8241870618836313E-5</v>
      </c>
      <c r="D1173" s="2" cm="1">
        <f t="array" ref="D1173">[1]!table_weight[Crossing]*(('F+ , F-'!D$2-[1]!tbl_gk[[#This Row],[Crossing]])/('F+ , F-'!D$2-'F+ , F-'!D$3))</f>
        <v>2.9141914719869291E-2</v>
      </c>
      <c r="E1173" s="2" cm="1">
        <f t="array" ref="E1173">[1]!table_weight[Finishing]*(('F+ , F-'!E$2-[1]!tbl_gk[[#This Row],[Finishing]])/('F+ , F-'!E$2-'F+ , F-'!E$3))</f>
        <v>1.59720109522359E-2</v>
      </c>
      <c r="F1173" s="2" cm="1">
        <f t="array" ref="F1173">[1]!table_weight[HeadingAccuracy]*(('F+ , F-'!F$2-[1]!tbl_gk[[#This Row],[HeadingAccuracy]])/('F+ , F-'!F$2-'F+ , F-'!F$3))</f>
        <v>9.6040850170308507E-3</v>
      </c>
      <c r="G1173" s="2" cm="1">
        <f t="array" ref="G1173">[1]!table_weight[ShortPassing]*(('F+ , F-'!G$2-[1]!tbl_gk[[#This Row],[ShortPassing]])/('F+ , F-'!G$2-'F+ , F-'!G$3))</f>
        <v>5.3440942305594832E-2</v>
      </c>
      <c r="H1173" s="2" cm="1">
        <f t="array" ref="H1173">[1]!table_weight[Volleys]*(('F+ , F-'!H$2-[1]!tbl_gk[[#This Row],[Volleys]])/('F+ , F-'!H$2-'F+ , F-'!H$3))</f>
        <v>2.1990449861774069E-3</v>
      </c>
      <c r="I1173" s="2" cm="1">
        <f t="array" ref="I1173">[1]!table_weight[Dribbling]*(('F+ , F-'!I$2-[1]!tbl_gk[[#This Row],[Dribbling]])/('F+ , F-'!I$2-'F+ , F-'!I$3))</f>
        <v>2.1513320874440363E-2</v>
      </c>
      <c r="J1173" s="2" cm="1">
        <f t="array" ref="J1173">[1]!table_weight[Curve]*(('F+ , F-'!J$2-[1]!tbl_gk[[#This Row],[Curve]])/('F+ , F-'!J$2-'F+ , F-'!J$3))</f>
        <v>9.295879390190295E-3</v>
      </c>
      <c r="K1173" s="2" cm="1">
        <f t="array" ref="K1173">[1]!table_weight[FKAccuracy]*(('F+ , F-'!K$2-[1]!tbl_gk[[#This Row],[FKAccuracy]])/('F+ , F-'!K$2-'F+ , F-'!K$3))</f>
        <v>9.4310921813203358E-3</v>
      </c>
      <c r="L1173" s="2" cm="1">
        <f t="array" ref="L1173">[1]!table_weight[LongPassing]*(('F+ , F-'!L$2-[1]!tbl_gk[[#This Row],[LongPassing]])/('F+ , F-'!L$2-'F+ , F-'!L$3))</f>
        <v>2.9236901404093112E-2</v>
      </c>
      <c r="M1173" s="2" cm="1">
        <f t="array" ref="M1173">[1]!table_weight[BallControl]*(('F+ , F-'!M$2-[1]!tbl_gk[[#This Row],[BallControl]])/('F+ , F-'!M$2-'F+ , F-'!M$3))</f>
        <v>1.0430701030031691E-2</v>
      </c>
      <c r="N1173" s="2" cm="1">
        <f t="array" ref="N1173">[1]!table_weight[Acceleration]*(('F+ , F-'!N$2-[1]!tbl_gk[[#This Row],[Acceleration]])/('F+ , F-'!N$2-'F+ , F-'!N$3))</f>
        <v>1.0146924604949968E-2</v>
      </c>
      <c r="O1173" s="2" cm="1">
        <f t="array" ref="O1173">[1]!table_weight[SprintSpeed]*(('F+ , F-'!O$2-[1]!tbl_gk[[#This Row],[SprintSpeed]])/('F+ , F-'!O$2-'F+ , F-'!O$3))</f>
        <v>9.838758746577414E-3</v>
      </c>
      <c r="P1173" s="2" cm="1">
        <f t="array" ref="P1173">[1]!table_weight[Agility]*(('F+ , F-'!P$2-[1]!tbl_gk[[#This Row],[Agility]])/('F+ , F-'!P$2-'F+ , F-'!P$3))</f>
        <v>4.5634317006388652E-3</v>
      </c>
      <c r="Q1173" s="2" cm="1">
        <f t="array" ref="Q1173">[1]!table_weight[Reactions]*(('F+ , F-'!Q$2-[1]!tbl_gk[[#This Row],[Reactions]])/('F+ , F-'!Q$2-'F+ , F-'!Q$3))</f>
        <v>1.9594396002743149E-3</v>
      </c>
      <c r="R1173" s="2" cm="1">
        <f t="array" ref="R1173">[1]!table_weight[Balance]*(('F+ , F-'!R$2-[1]!tbl_gk[[#This Row],[Balance]])/('F+ , F-'!R$2-'F+ , F-'!R$3))</f>
        <v>2.7318502697702049E-3</v>
      </c>
      <c r="S1173" s="2" cm="1">
        <f t="array" ref="S1173">[1]!table_weight[ShotPower]*(('F+ , F-'!S$2-[1]!tbl_gk[[#This Row],[ShotPower]])/('F+ , F-'!S$2-'F+ , F-'!S$3))</f>
        <v>6.7523948741159906E-3</v>
      </c>
      <c r="T1173" s="2" cm="1">
        <f t="array" ref="T1173">[1]!table_weight[Jumping]*(('F+ , F-'!T$2-[1]!tbl_gk[[#This Row],[Jumping]])/('F+ , F-'!T$2-'F+ , F-'!T$3))</f>
        <v>3.8641961981216257E-3</v>
      </c>
      <c r="U1173" s="2" cm="1">
        <f t="array" ref="U1173">[1]!table_weight[Stamina]*(('F+ , F-'!U$2-[1]!tbl_gk[[#This Row],[Stamina]])/('F+ , F-'!U$2-'F+ , F-'!U$3))</f>
        <v>1.88916258574835E-2</v>
      </c>
      <c r="V1173" s="2" cm="1">
        <f t="array" ref="V1173">[1]!table_weight[Strength]*(('F+ , F-'!V$2-[1]!tbl_gk[[#This Row],[Strength]])/('F+ , F-'!V$2-'F+ , F-'!V$3))</f>
        <v>1.5084677010445158E-2</v>
      </c>
      <c r="W1173" s="2" cm="1">
        <f t="array" ref="W1173">[1]!table_weight[LongShots]*(('F+ , F-'!W$2-[1]!tbl_gk[[#This Row],[LongShots]])/('F+ , F-'!W$2-'F+ , F-'!W$3))</f>
        <v>9.6091773208573719E-3</v>
      </c>
      <c r="X1173" s="2" cm="1">
        <f t="array" ref="X1173">[1]!table_weight[Aggression]*(('F+ , F-'!X$2-[1]!tbl_gk[[#This Row],[Aggression]])/('F+ , F-'!X$2-'F+ , F-'!X$3))</f>
        <v>1.1560693641618476E-2</v>
      </c>
      <c r="Y1173" s="2" cm="1">
        <f t="array" ref="Y1173">[1]!table_weight[Interceptions]*(('F+ , F-'!Y$2-[1]!tbl_gk[[#This Row],[Interceptions]])/('F+ , F-'!Y$2-'F+ , F-'!Y$3))</f>
        <v>1.8006386330976187E-2</v>
      </c>
      <c r="Z1173" s="2" cm="1">
        <f t="array" ref="Z1173">[1]!table_weight[Positioning]*(('F+ , F-'!Z$2-[1]!tbl_gk[[#This Row],[Positioning]])/('F+ , F-'!Z$2-'F+ , F-'!Z$3))</f>
        <v>1.4788899029848058E-3</v>
      </c>
      <c r="AA1173" s="2" cm="1">
        <f t="array" ref="AA1173">[1]!table_weight[Vision]*(('F+ , F-'!AA$2-[1]!tbl_gk[[#This Row],[Vision]])/('F+ , F-'!AA$2-'F+ , F-'!AA$3))</f>
        <v>2.0586147449548689E-2</v>
      </c>
      <c r="AB1173" s="2" cm="1">
        <f t="array" ref="AB1173">[1]!table_weight[Penalties]*(('F+ , F-'!AB$2-[1]!tbl_gk[[#This Row],[Penalties]])/('F+ , F-'!AB$2-'F+ , F-'!AB$3))</f>
        <v>2.2313838830329571E-3</v>
      </c>
      <c r="AC1173" s="2" cm="1">
        <f t="array" ref="AC1173">[1]!table_weight[Composure]*(('F+ , F-'!AC$2-[1]!tbl_gk[[#This Row],[Composure]])/('F+ , F-'!AC$2-'F+ , F-'!AC$3))</f>
        <v>1.2275898142069463E-3</v>
      </c>
      <c r="AD1173" s="2" cm="1">
        <f t="array" ref="AD1173">[1]!table_weight[Marking]*(('F+ , F-'!AD$2-[1]!tbl_gk[[#This Row],[Marking]])/('F+ , F-'!AD$2-'F+ , F-'!AD$3))</f>
        <v>1.41973430686543E-2</v>
      </c>
      <c r="AE1173" s="2" cm="1">
        <f t="array" ref="AE1173">[1]!table_weight[StandingTackle]*(('F+ , F-'!AE$2-[1]!tbl_gk[[#This Row],[StandingTackle]])/('F+ , F-'!AE$2-'F+ , F-'!AE$3))</f>
        <v>2.241685747682258E-2</v>
      </c>
      <c r="AF1173" s="2" cm="1">
        <f t="array" ref="AF1173">[1]!table_weight[SlidingTackle]*(('F+ , F-'!AF$2-[1]!tbl_gk[[#This Row],[SlidingTackle]])/('F+ , F-'!AF$2-'F+ , F-'!AF$3))</f>
        <v>8.2195144081682794E-3</v>
      </c>
      <c r="AG1173" s="2" cm="1">
        <f t="array" ref="AG1173">[1]!table_weight[GKDiving]*(('F+ , F-'!AG$2-[1]!tbl_gk[[#This Row],[GKDiving]])/('F+ , F-'!AG$2-'F+ , F-'!AG$3))</f>
        <v>4.9535417300476586E-2</v>
      </c>
      <c r="AH1173" s="2" cm="1">
        <f t="array" ref="AH1173">[1]!table_weight[GKHandling]*(('F+ , F-'!AH$2-[1]!tbl_gk[[#This Row],[GKHandling]])/('F+ , F-'!AH$2-'F+ , F-'!AH$3))</f>
        <v>5.5253898757952898E-2</v>
      </c>
      <c r="AI1173" s="2" cm="1">
        <f t="array" ref="AI1173">[1]!table_weight[GKKicking]*(('F+ , F-'!AI$2-[1]!tbl_gk[[#This Row],[GKKicking]])/('F+ , F-'!AI$2-'F+ , F-'!AI$3))</f>
        <v>3.1305141466382698E-2</v>
      </c>
      <c r="AJ1173" s="2" cm="1">
        <f t="array" ref="AJ1173">[1]!table_weight[GKPositioning]*(('F+ , F-'!AJ$2-[1]!tbl_gk[[#This Row],[GKPositioning]])/('F+ , F-'!AJ$2-'F+ , F-'!AJ$3))</f>
        <v>2.2074138213474981E-2</v>
      </c>
      <c r="AK1173" s="2" cm="1">
        <f t="array" ref="AK1173">[1]!table_weight[GKReflexes]*(('F+ , F-'!AK$2-[1]!tbl_gk[[#This Row],[GKReflexes]])/('F+ , F-'!AK$2-'F+ , F-'!AK$3))</f>
        <v>6.012574789575089E-2</v>
      </c>
    </row>
    <row r="1174" spans="1:37" x14ac:dyDescent="0.55000000000000004">
      <c r="A1174" s="7">
        <f>[1]!tbl_gk[[#This Row],[ID]]</f>
        <v>244584</v>
      </c>
      <c r="B1174" s="1" cm="1">
        <f t="array" ref="B1174">[1]!table_weight[ValueEUR]*(('F+ , F-'!B$2-[1]!tbl_gk[[#This Row],[ValueEUR]])/('F+ , F-'!B$2-'F+ , F-'!B$3))</f>
        <v>1.7470423899596343E-4</v>
      </c>
      <c r="C1174" s="1" cm="1">
        <f t="array" ref="C1174">[1]!table_weight[WageEUR]*(('F+ , F-'!C$2-[1]!tbl_gk[[#This Row],[WageEUR]])/('F+ , F-'!C$2-'F+ , F-'!C$3))</f>
        <v>0</v>
      </c>
      <c r="D1174" s="1" cm="1">
        <f t="array" ref="D1174">[1]!table_weight[Crossing]*(('F+ , F-'!D$2-[1]!tbl_gk[[#This Row],[Crossing]])/('F+ , F-'!D$2-'F+ , F-'!D$3))</f>
        <v>3.3625286215233793E-2</v>
      </c>
      <c r="E1174" s="1" cm="1">
        <f t="array" ref="E1174">[1]!table_weight[Finishing]*(('F+ , F-'!E$2-[1]!tbl_gk[[#This Row],[Finishing]])/('F+ , F-'!E$2-'F+ , F-'!E$3))</f>
        <v>1.9965013690294877E-2</v>
      </c>
      <c r="F1174" s="1" cm="1">
        <f t="array" ref="F1174">[1]!table_weight[HeadingAccuracy]*(('F+ , F-'!F$2-[1]!tbl_gk[[#This Row],[HeadingAccuracy]])/('F+ , F-'!F$2-'F+ , F-'!F$3))</f>
        <v>1.0439222844598752E-2</v>
      </c>
      <c r="G1174" s="1" cm="1">
        <f t="array" ref="G1174">[1]!table_weight[ShortPassing]*(('F+ , F-'!G$2-[1]!tbl_gk[[#This Row],[ShortPassing]])/('F+ , F-'!G$2-'F+ , F-'!G$3))</f>
        <v>4.9221920544626818E-2</v>
      </c>
      <c r="H1174" s="1" cm="1">
        <f t="array" ref="H1174">[1]!table_weight[Volleys]*(('F+ , F-'!H$2-[1]!tbl_gk[[#This Row],[Volleys]])/('F+ , F-'!H$2-'F+ , F-'!H$3))</f>
        <v>1.9675665665797848E-3</v>
      </c>
      <c r="I1174" s="1" cm="1">
        <f t="array" ref="I1174">[1]!table_weight[Dribbling]*(('F+ , F-'!I$2-[1]!tbl_gk[[#This Row],[Dribbling]])/('F+ , F-'!I$2-'F+ , F-'!I$3))</f>
        <v>1.9557564431309422E-2</v>
      </c>
      <c r="J1174" s="1" cm="1">
        <f t="array" ref="J1174">[1]!table_weight[Curve]*(('F+ , F-'!J$2-[1]!tbl_gk[[#This Row],[Curve]])/('F+ , F-'!J$2-'F+ , F-'!J$3))</f>
        <v>9.9719433458404991E-3</v>
      </c>
      <c r="K1174" s="1" cm="1">
        <f t="array" ref="K1174">[1]!table_weight[FKAccuracy]*(('F+ , F-'!K$2-[1]!tbl_gk[[#This Row],[FKAccuracy]])/('F+ , F-'!K$2-'F+ , F-'!K$3))</f>
        <v>9.1268634012777444E-3</v>
      </c>
      <c r="L1174" s="1" cm="1">
        <f t="array" ref="L1174">[1]!table_weight[LongPassing]*(('F+ , F-'!L$2-[1]!tbl_gk[[#This Row],[LongPassing]])/('F+ , F-'!L$2-'F+ , F-'!L$3))</f>
        <v>2.1115539902956136E-2</v>
      </c>
      <c r="M1174" s="1" cm="1">
        <f t="array" ref="M1174">[1]!table_weight[BallControl]*(('F+ , F-'!M$2-[1]!tbl_gk[[#This Row],[BallControl]])/('F+ , F-'!M$2-'F+ , F-'!M$3))</f>
        <v>1.3472988830457604E-2</v>
      </c>
      <c r="N1174" s="1" cm="1">
        <f t="array" ref="N1174">[1]!table_weight[Acceleration]*(('F+ , F-'!N$2-[1]!tbl_gk[[#This Row],[Acceleration]])/('F+ , F-'!N$2-'F+ , F-'!N$3))</f>
        <v>7.4410780436299775E-3</v>
      </c>
      <c r="O1174" s="1" cm="1">
        <f t="array" ref="O1174">[1]!table_weight[SprintSpeed]*(('F+ , F-'!O$2-[1]!tbl_gk[[#This Row],[SprintSpeed]])/('F+ , F-'!O$2-'F+ , F-'!O$3))</f>
        <v>1.4055369637967736E-2</v>
      </c>
      <c r="P1174" s="1" cm="1">
        <f t="array" ref="P1174">[1]!table_weight[Agility]*(('F+ , F-'!P$2-[1]!tbl_gk[[#This Row],[Agility]])/('F+ , F-'!P$2-'F+ , F-'!P$3))</f>
        <v>4.095387423650264E-3</v>
      </c>
      <c r="Q1174" s="1" cm="1">
        <f t="array" ref="Q1174">[1]!table_weight[Reactions]*(('F+ , F-'!Q$2-[1]!tbl_gk[[#This Row],[Reactions]])/('F+ , F-'!Q$2-'F+ , F-'!Q$3))</f>
        <v>1.6500544002310022E-3</v>
      </c>
      <c r="R1174" s="1" cm="1">
        <f t="array" ref="R1174">[1]!table_weight[Balance]*(('F+ , F-'!R$2-[1]!tbl_gk[[#This Row],[Balance]])/('F+ , F-'!R$2-'F+ , F-'!R$3))</f>
        <v>2.2351502207210773E-3</v>
      </c>
      <c r="S1174" s="1" cm="1">
        <f t="array" ref="S1174">[1]!table_weight[ShotPower]*(('F+ , F-'!S$2-[1]!tbl_gk[[#This Row],[ShotPower]])/('F+ , F-'!S$2-'F+ , F-'!S$3))</f>
        <v>5.1941499031661464E-3</v>
      </c>
      <c r="T1174" s="1" cm="1">
        <f t="array" ref="T1174">[1]!table_weight[Jumping]*(('F+ , F-'!T$2-[1]!tbl_gk[[#This Row],[Jumping]])/('F+ , F-'!T$2-'F+ , F-'!T$3))</f>
        <v>2.91961490524745E-3</v>
      </c>
      <c r="U1174" s="1" cm="1">
        <f t="array" ref="U1174">[1]!table_weight[Stamina]*(('F+ , F-'!U$2-[1]!tbl_gk[[#This Row],[Stamina]])/('F+ , F-'!U$2-'F+ , F-'!U$3))</f>
        <v>1.975033612373275E-2</v>
      </c>
      <c r="V1174" s="1" cm="1">
        <f t="array" ref="V1174">[1]!table_weight[Strength]*(('F+ , F-'!V$2-[1]!tbl_gk[[#This Row],[Strength]])/('F+ , F-'!V$2-'F+ , F-'!V$3))</f>
        <v>1.4197343068654266E-2</v>
      </c>
      <c r="W1174" s="1" cm="1">
        <f t="array" ref="W1174">[1]!table_weight[LongShots]*(('F+ , F-'!W$2-[1]!tbl_gk[[#This Row],[LongShots]])/('F+ , F-'!W$2-'F+ , F-'!W$3))</f>
        <v>9.6091773208573719E-3</v>
      </c>
      <c r="X1174" s="1" cm="1">
        <f t="array" ref="X1174">[1]!table_weight[Aggression]*(('F+ , F-'!X$2-[1]!tbl_gk[[#This Row],[Aggression]])/('F+ , F-'!X$2-'F+ , F-'!X$3))</f>
        <v>1.3994523881959207E-2</v>
      </c>
      <c r="Y1174" s="1" cm="1">
        <f t="array" ref="Y1174">[1]!table_weight[Interceptions]*(('F+ , F-'!Y$2-[1]!tbl_gk[[#This Row],[Interceptions]])/('F+ , F-'!Y$2-'F+ , F-'!Y$3))</f>
        <v>2.1469152933086991E-2</v>
      </c>
      <c r="Z1174" s="1" cm="1">
        <f t="array" ref="Z1174">[1]!table_weight[Positioning]*(('F+ , F-'!Z$2-[1]!tbl_gk[[#This Row],[Positioning]])/('F+ , F-'!Z$2-'F+ , F-'!Z$3))</f>
        <v>1.7746678835817667E-3</v>
      </c>
      <c r="AA1174" s="1" cm="1">
        <f t="array" ref="AA1174">[1]!table_weight[Vision]*(('F+ , F-'!AA$2-[1]!tbl_gk[[#This Row],[Vision]])/('F+ , F-'!AA$2-'F+ , F-'!AA$3))</f>
        <v>2.0586147449548689E-2</v>
      </c>
      <c r="AB1174" s="1" cm="1">
        <f t="array" ref="AB1174">[1]!table_weight[Penalties]*(('F+ , F-'!AB$2-[1]!tbl_gk[[#This Row],[Penalties]])/('F+ , F-'!AB$2-'F+ , F-'!AB$3))</f>
        <v>2.5054134827036706E-3</v>
      </c>
      <c r="AC1174" s="1" cm="1">
        <f t="array" ref="AC1174">[1]!table_weight[Composure]*(('F+ , F-'!AC$2-[1]!tbl_gk[[#This Row],[Composure]])/('F+ , F-'!AC$2-'F+ , F-'!AC$3))</f>
        <v>2.2416857476822497E-3</v>
      </c>
      <c r="AD1174" s="1" cm="1">
        <f t="array" ref="AD1174">[1]!table_weight[Marking]*(('F+ , F-'!AD$2-[1]!tbl_gk[[#This Row],[Marking]])/('F+ , F-'!AD$2-'F+ , F-'!AD$3))</f>
        <v>2.9972168700492414E-2</v>
      </c>
      <c r="AE1174" s="1" cm="1">
        <f t="array" ref="AE1174">[1]!table_weight[StandingTackle]*(('F+ , F-'!AE$2-[1]!tbl_gk[[#This Row],[StandingTackle]])/('F+ , F-'!AE$2-'F+ , F-'!AE$3))</f>
        <v>1.5691800233775807E-2</v>
      </c>
      <c r="AF1174" s="1" cm="1">
        <f t="array" ref="AF1174">[1]!table_weight[SlidingTackle]*(('F+ , F-'!AF$2-[1]!tbl_gk[[#This Row],[SlidingTackle]])/('F+ , F-'!AF$2-'F+ , F-'!AF$3))</f>
        <v>6.7250572430467732E-3</v>
      </c>
      <c r="AG1174" s="1" cm="1">
        <f t="array" ref="AG1174">[1]!table_weight[GKDiving]*(('F+ , F-'!AG$2-[1]!tbl_gk[[#This Row],[GKDiving]])/('F+ , F-'!AG$2-'F+ , F-'!AG$3))</f>
        <v>4.0994828110739248E-2</v>
      </c>
      <c r="AH1174" s="1" cm="1">
        <f t="array" ref="AH1174">[1]!table_weight[GKHandling]*(('F+ , F-'!AH$2-[1]!tbl_gk[[#This Row],[GKHandling]])/('F+ , F-'!AH$2-'F+ , F-'!AH$3))</f>
        <v>4.4559595772542655E-2</v>
      </c>
      <c r="AI1174" s="1" cm="1">
        <f t="array" ref="AI1174">[1]!table_weight[GKKicking]*(('F+ , F-'!AI$2-[1]!tbl_gk[[#This Row],[GKKicking]])/('F+ , F-'!AI$2-'F+ , F-'!AI$3))</f>
        <v>2.414968055978094E-2</v>
      </c>
      <c r="AJ1174" s="1" cm="1">
        <f t="array" ref="AJ1174">[1]!table_weight[GKPositioning]*(('F+ , F-'!AJ$2-[1]!tbl_gk[[#This Row],[GKPositioning]])/('F+ , F-'!AJ$2-'F+ , F-'!AJ$3))</f>
        <v>1.6397931244295699E-2</v>
      </c>
      <c r="AK1174" s="1" cm="1">
        <f t="array" ref="AK1174">[1]!table_weight[GKReflexes]*(('F+ , F-'!AK$2-[1]!tbl_gk[[#This Row],[GKReflexes]])/('F+ , F-'!AK$2-'F+ , F-'!AK$3))</f>
        <v>4.3727816651455198E-2</v>
      </c>
    </row>
    <row r="1175" spans="1:37" x14ac:dyDescent="0.55000000000000004">
      <c r="A1175" s="8">
        <f>[1]!tbl_gk[[#This Row],[ID]]</f>
        <v>244746</v>
      </c>
      <c r="B1175" s="2" cm="1">
        <f t="array" ref="B1175">[1]!table_weight[ValueEUR]*(('F+ , F-'!B$2-[1]!tbl_gk[[#This Row],[ValueEUR]])/('F+ , F-'!B$2-'F+ , F-'!B$3))</f>
        <v>1.4383776567512181E-4</v>
      </c>
      <c r="C1175" s="2" cm="1">
        <f t="array" ref="C1175">[1]!table_weight[WageEUR]*(('F+ , F-'!C$2-[1]!tbl_gk[[#This Row],[WageEUR]])/('F+ , F-'!C$2-'F+ , F-'!C$3))</f>
        <v>7.8241870618836313E-5</v>
      </c>
      <c r="D1175" s="2" cm="1">
        <f t="array" ref="D1175">[1]!table_weight[Crossing]*(('F+ , F-'!D$2-[1]!tbl_gk[[#This Row],[Crossing]])/('F+ , F-'!D$2-'F+ , F-'!D$3))</f>
        <v>3.5866971962916043E-2</v>
      </c>
      <c r="E1175" s="2" cm="1">
        <f t="array" ref="E1175">[1]!table_weight[Finishing]*(('F+ , F-'!E$2-[1]!tbl_gk[[#This Row],[Finishing]])/('F+ , F-'!E$2-'F+ , F-'!E$3))</f>
        <v>1.7968512321265388E-2</v>
      </c>
      <c r="F1175" s="2" cm="1">
        <f t="array" ref="F1175">[1]!table_weight[HeadingAccuracy]*(('F+ , F-'!F$2-[1]!tbl_gk[[#This Row],[HeadingAccuracy]])/('F+ , F-'!F$2-'F+ , F-'!F$3))</f>
        <v>1.0439222844598752E-2</v>
      </c>
      <c r="G1175" s="2" cm="1">
        <f t="array" ref="G1175">[1]!table_weight[ShortPassing]*(('F+ , F-'!G$2-[1]!tbl_gk[[#This Row],[ShortPassing]])/('F+ , F-'!G$2-'F+ , F-'!G$3))</f>
        <v>4.5002898783658811E-2</v>
      </c>
      <c r="H1175" s="2" cm="1">
        <f t="array" ref="H1175">[1]!table_weight[Volleys]*(('F+ , F-'!H$2-[1]!tbl_gk[[#This Row],[Volleys]])/('F+ , F-'!H$2-'F+ , F-'!H$3))</f>
        <v>2.1990449861774069E-3</v>
      </c>
      <c r="I1175" s="2" cm="1">
        <f t="array" ref="I1175">[1]!table_weight[Dribbling]*(('F+ , F-'!I$2-[1]!tbl_gk[[#This Row],[Dribbling]])/('F+ , F-'!I$2-'F+ , F-'!I$3))</f>
        <v>1.6623929766613008E-2</v>
      </c>
      <c r="J1175" s="2" cm="1">
        <f t="array" ref="J1175">[1]!table_weight[Curve]*(('F+ , F-'!J$2-[1]!tbl_gk[[#This Row],[Curve]])/('F+ , F-'!J$2-'F+ , F-'!J$3))</f>
        <v>8.9578474123651938E-3</v>
      </c>
      <c r="K1175" s="2" cm="1">
        <f t="array" ref="K1175">[1]!table_weight[FKAccuracy]*(('F+ , F-'!K$2-[1]!tbl_gk[[#This Row],[FKAccuracy]])/('F+ , F-'!K$2-'F+ , F-'!K$3))</f>
        <v>8.9747490112564478E-3</v>
      </c>
      <c r="L1175" s="2" cm="1">
        <f t="array" ref="L1175">[1]!table_weight[LongPassing]*(('F+ , F-'!L$2-[1]!tbl_gk[[#This Row],[LongPassing]])/('F+ , F-'!L$2-'F+ , F-'!L$3))</f>
        <v>2.2739812203183531E-2</v>
      </c>
      <c r="M1175" s="2" cm="1">
        <f t="array" ref="M1175">[1]!table_weight[BallControl]*(('F+ , F-'!M$2-[1]!tbl_gk[[#This Row],[BallControl]])/('F+ , F-'!M$2-'F+ , F-'!M$3))</f>
        <v>1.2169151201703639E-2</v>
      </c>
      <c r="N1175" s="2" cm="1">
        <f t="array" ref="N1175">[1]!table_weight[Acceleration]*(('F+ , F-'!N$2-[1]!tbl_gk[[#This Row],[Acceleration]])/('F+ , F-'!N$2-'F+ , F-'!N$3))</f>
        <v>9.9214373915066361E-3</v>
      </c>
      <c r="O1175" s="2" cm="1">
        <f t="array" ref="O1175">[1]!table_weight[SprintSpeed]*(('F+ , F-'!O$2-[1]!tbl_gk[[#This Row],[SprintSpeed]])/('F+ , F-'!O$2-'F+ , F-'!O$3))</f>
        <v>1.0963188317614834E-2</v>
      </c>
      <c r="P1175" s="2" cm="1">
        <f t="array" ref="P1175">[1]!table_weight[Agility]*(('F+ , F-'!P$2-[1]!tbl_gk[[#This Row],[Agility]])/('F+ , F-'!P$2-'F+ , F-'!P$3))</f>
        <v>3.9783763544031132E-3</v>
      </c>
      <c r="Q1175" s="2" cm="1">
        <f t="array" ref="Q1175">[1]!table_weight[Reactions]*(('F+ , F-'!Q$2-[1]!tbl_gk[[#This Row],[Reactions]])/('F+ , F-'!Q$2-'F+ , F-'!Q$3))</f>
        <v>1.6500544002310022E-3</v>
      </c>
      <c r="R1175" s="2" cm="1">
        <f t="array" ref="R1175">[1]!table_weight[Balance]*(('F+ , F-'!R$2-[1]!tbl_gk[[#This Row],[Balance]])/('F+ , F-'!R$2-'F+ , F-'!R$3))</f>
        <v>2.7939377759013465E-3</v>
      </c>
      <c r="S1175" s="2" cm="1">
        <f t="array" ref="S1175">[1]!table_weight[ShotPower]*(('F+ , F-'!S$2-[1]!tbl_gk[[#This Row],[ShotPower]])/('F+ , F-'!S$2-'F+ , F-'!S$3))</f>
        <v>7.271809864432606E-3</v>
      </c>
      <c r="T1175" s="2" cm="1">
        <f t="array" ref="T1175">[1]!table_weight[Jumping]*(('F+ , F-'!T$2-[1]!tbl_gk[[#This Row],[Jumping]])/('F+ , F-'!T$2-'F+ , F-'!T$3))</f>
        <v>3.9500672247465502E-3</v>
      </c>
      <c r="U1175" s="2" cm="1">
        <f t="array" ref="U1175">[1]!table_weight[Stamina]*(('F+ , F-'!U$2-[1]!tbl_gk[[#This Row],[Stamina]])/('F+ , F-'!U$2-'F+ , F-'!U$3))</f>
        <v>1.3739364259988E-2</v>
      </c>
      <c r="V1175" s="2" cm="1">
        <f t="array" ref="V1175">[1]!table_weight[Strength]*(('F+ , F-'!V$2-[1]!tbl_gk[[#This Row],[Strength]])/('F+ , F-'!V$2-'F+ , F-'!V$3))</f>
        <v>1.8634012777608722E-2</v>
      </c>
      <c r="W1175" s="2" cm="1">
        <f t="array" ref="W1175">[1]!table_weight[LongShots]*(('F+ , F-'!W$2-[1]!tbl_gk[[#This Row],[LongShots]])/('F+ , F-'!W$2-'F+ , F-'!W$3))</f>
        <v>9.6091773208573719E-3</v>
      </c>
      <c r="X1175" s="2" cm="1">
        <f t="array" ref="X1175">[1]!table_weight[Aggression]*(('F+ , F-'!X$2-[1]!tbl_gk[[#This Row],[Aggression]])/('F+ , F-'!X$2-'F+ , F-'!X$3))</f>
        <v>9.7353209613629272E-3</v>
      </c>
      <c r="Y1175" s="2" cm="1">
        <f t="array" ref="Y1175">[1]!table_weight[Interceptions]*(('F+ , F-'!Y$2-[1]!tbl_gk[[#This Row],[Interceptions]])/('F+ , F-'!Y$2-'F+ , F-'!Y$3))</f>
        <v>2.0084046292242669E-2</v>
      </c>
      <c r="Z1175" s="2" cm="1">
        <f t="array" ref="Z1175">[1]!table_weight[Positioning]*(('F+ , F-'!Z$2-[1]!tbl_gk[[#This Row],[Positioning]])/('F+ , F-'!Z$2-'F+ , F-'!Z$3))</f>
        <v>1.9225568738802474E-3</v>
      </c>
      <c r="AA1175" s="2" cm="1">
        <f t="array" ref="AA1175">[1]!table_weight[Vision]*(('F+ , F-'!AA$2-[1]!tbl_gk[[#This Row],[Vision]])/('F+ , F-'!AA$2-'F+ , F-'!AA$3))</f>
        <v>2.200588175641412E-2</v>
      </c>
      <c r="AB1175" s="2" cm="1">
        <f t="array" ref="AB1175">[1]!table_weight[Penalties]*(('F+ , F-'!AB$2-[1]!tbl_gk[[#This Row],[Penalties]])/('F+ , F-'!AB$2-'F+ , F-'!AB$3))</f>
        <v>2.3488251400346914E-3</v>
      </c>
      <c r="AC1175" s="2" cm="1">
        <f t="array" ref="AC1175">[1]!table_weight[Composure]*(('F+ , F-'!AC$2-[1]!tbl_gk[[#This Row],[Composure]])/('F+ , F-'!AC$2-'F+ , F-'!AC$3))</f>
        <v>1.6012041054873211E-3</v>
      </c>
      <c r="AD1175" s="2" cm="1">
        <f t="array" ref="AD1175">[1]!table_weight[Marking]*(('F+ , F-'!AD$2-[1]!tbl_gk[[#This Row],[Marking]])/('F+ , F-'!AD$2-'F+ , F-'!AD$3))</f>
        <v>3.4704616390043845E-2</v>
      </c>
      <c r="AE1175" s="2" cm="1">
        <f t="array" ref="AE1175">[1]!table_weight[StandingTackle]*(('F+ , F-'!AE$2-[1]!tbl_gk[[#This Row],[StandingTackle]])/('F+ , F-'!AE$2-'F+ , F-'!AE$3))</f>
        <v>2.241685747682258E-2</v>
      </c>
      <c r="AF1175" s="2" cm="1">
        <f t="array" ref="AF1175">[1]!table_weight[SlidingTackle]*(('F+ , F-'!AF$2-[1]!tbl_gk[[#This Row],[SlidingTackle]])/('F+ , F-'!AF$2-'F+ , F-'!AF$3))</f>
        <v>1.0461200155850536E-2</v>
      </c>
      <c r="AG1175" s="2" cm="1">
        <f t="array" ref="AG1175">[1]!table_weight[GKDiving]*(('F+ , F-'!AG$2-[1]!tbl_gk[[#This Row],[GKDiving]])/('F+ , F-'!AG$2-'F+ , F-'!AG$3))</f>
        <v>5.1243535138424057E-2</v>
      </c>
      <c r="AH1175" s="2" cm="1">
        <f t="array" ref="AH1175">[1]!table_weight[GKHandling]*(('F+ , F-'!AH$2-[1]!tbl_gk[[#This Row],[GKHandling]])/('F+ , F-'!AH$2-'F+ , F-'!AH$3))</f>
        <v>6.2383434081559733E-2</v>
      </c>
      <c r="AI1175" s="2" cm="1">
        <f t="array" ref="AI1175">[1]!table_weight[GKKicking]*(('F+ , F-'!AI$2-[1]!tbl_gk[[#This Row],[GKKicking]])/('F+ , F-'!AI$2-'F+ , F-'!AI$3))</f>
        <v>3.309400669303314E-2</v>
      </c>
      <c r="AJ1175" s="2" cm="1">
        <f t="array" ref="AJ1175">[1]!table_weight[GKPositioning]*(('F+ , F-'!AJ$2-[1]!tbl_gk[[#This Row],[GKPositioning]])/('F+ , F-'!AJ$2-'F+ , F-'!AJ$3))</f>
        <v>2.2704827876717123E-2</v>
      </c>
      <c r="AK1175" s="2" cm="1">
        <f t="array" ref="AK1175">[1]!table_weight[GKReflexes]*(('F+ , F-'!AK$2-[1]!tbl_gk[[#This Row],[GKReflexes]])/('F+ , F-'!AK$2-'F+ , F-'!AK$3))</f>
        <v>5.10157860933644E-2</v>
      </c>
    </row>
    <row r="1176" spans="1:37" x14ac:dyDescent="0.55000000000000004">
      <c r="A1176" s="7">
        <f>[1]!tbl_gk[[#This Row],[ID]]</f>
        <v>244781</v>
      </c>
      <c r="B1176" s="1" cm="1">
        <f t="array" ref="B1176">[1]!table_weight[ValueEUR]*(('F+ , F-'!B$2-[1]!tbl_gk[[#This Row],[ValueEUR]])/('F+ , F-'!B$2-'F+ , F-'!B$3))</f>
        <v>1.5155438400533223E-4</v>
      </c>
      <c r="C1176" s="1" cm="1">
        <f t="array" ref="C1176">[1]!table_weight[WageEUR]*(('F+ , F-'!C$2-[1]!tbl_gk[[#This Row],[WageEUR]])/('F+ , F-'!C$2-'F+ , F-'!C$3))</f>
        <v>2.3472561185650898E-4</v>
      </c>
      <c r="D1176" s="1" cm="1">
        <f t="array" ref="D1176">[1]!table_weight[Crossing]*(('F+ , F-'!D$2-[1]!tbl_gk[[#This Row],[Crossing]])/('F+ , F-'!D$2-'F+ , F-'!D$3))</f>
        <v>3.6987814836757178E-2</v>
      </c>
      <c r="E1176" s="1" cm="1">
        <f t="array" ref="E1176">[1]!table_weight[Finishing]*(('F+ , F-'!E$2-[1]!tbl_gk[[#This Row],[Finishing]])/('F+ , F-'!E$2-'F+ , F-'!E$3))</f>
        <v>2.096326437480962E-2</v>
      </c>
      <c r="F1176" s="1" cm="1">
        <f t="array" ref="F1176">[1]!table_weight[HeadingAccuracy]*(('F+ , F-'!F$2-[1]!tbl_gk[[#This Row],[HeadingAccuracy]])/('F+ , F-'!F$2-'F+ , F-'!F$3))</f>
        <v>6.26353370675925E-3</v>
      </c>
      <c r="G1176" s="1" cm="1">
        <f t="array" ref="G1176">[1]!table_weight[ShortPassing]*(('F+ , F-'!G$2-[1]!tbl_gk[[#This Row],[ShortPassing]])/('F+ , F-'!G$2-'F+ , F-'!G$3))</f>
        <v>6.1878985827530868E-2</v>
      </c>
      <c r="H1176" s="1" cm="1">
        <f t="array" ref="H1176">[1]!table_weight[Volleys]*(('F+ , F-'!H$2-[1]!tbl_gk[[#This Row],[Volleys]])/('F+ , F-'!H$2-'F+ , F-'!H$3))</f>
        <v>2.3147841959762173E-3</v>
      </c>
      <c r="I1176" s="1" cm="1">
        <f t="array" ref="I1176">[1]!table_weight[Dribbling]*(('F+ , F-'!I$2-[1]!tbl_gk[[#This Row],[Dribbling]])/('F+ , F-'!I$2-'F+ , F-'!I$3))</f>
        <v>1.8579686209743949E-2</v>
      </c>
      <c r="J1176" s="1" cm="1">
        <f t="array" ref="J1176">[1]!table_weight[Curve]*(('F+ , F-'!J$2-[1]!tbl_gk[[#This Row],[Curve]])/('F+ , F-'!J$2-'F+ , F-'!J$3))</f>
        <v>9.295879390190295E-3</v>
      </c>
      <c r="K1176" s="1" cm="1">
        <f t="array" ref="K1176">[1]!table_weight[FKAccuracy]*(('F+ , F-'!K$2-[1]!tbl_gk[[#This Row],[FKAccuracy]])/('F+ , F-'!K$2-'F+ , F-'!K$3))</f>
        <v>9.2789777912990392E-3</v>
      </c>
      <c r="L1176" s="1" cm="1">
        <f t="array" ref="L1176">[1]!table_weight[LongPassing]*(('F+ , F-'!L$2-[1]!tbl_gk[[#This Row],[LongPassing]])/('F+ , F-'!L$2-'F+ , F-'!L$3))</f>
        <v>2.3281236303259328E-2</v>
      </c>
      <c r="M1176" s="1" cm="1">
        <f t="array" ref="M1176">[1]!table_weight[BallControl]*(('F+ , F-'!M$2-[1]!tbl_gk[[#This Row],[BallControl]])/('F+ , F-'!M$2-'F+ , F-'!M$3))</f>
        <v>1.1734538658785654E-2</v>
      </c>
      <c r="N1176" s="1" cm="1">
        <f t="array" ref="N1176">[1]!table_weight[Acceleration]*(('F+ , F-'!N$2-[1]!tbl_gk[[#This Row],[Acceleration]])/('F+ , F-'!N$2-'F+ , F-'!N$3))</f>
        <v>1.1274360672166632E-2</v>
      </c>
      <c r="O1176" s="1" cm="1">
        <f t="array" ref="O1176">[1]!table_weight[SprintSpeed]*(('F+ , F-'!O$2-[1]!tbl_gk[[#This Row],[SprintSpeed]])/('F+ , F-'!O$2-'F+ , F-'!O$3))</f>
        <v>1.2368725281411608E-2</v>
      </c>
      <c r="P1176" s="1" cm="1">
        <f t="array" ref="P1176">[1]!table_weight[Agility]*(('F+ , F-'!P$2-[1]!tbl_gk[[#This Row],[Agility]])/('F+ , F-'!P$2-'F+ , F-'!P$3))</f>
        <v>4.3294095621445646E-3</v>
      </c>
      <c r="Q1176" s="1" cm="1">
        <f t="array" ref="Q1176">[1]!table_weight[Reactions]*(('F+ , F-'!Q$2-[1]!tbl_gk[[#This Row],[Reactions]])/('F+ , F-'!Q$2-'F+ , F-'!Q$3))</f>
        <v>1.7016186002382209E-3</v>
      </c>
      <c r="R1176" s="1" cm="1">
        <f t="array" ref="R1176">[1]!table_weight[Balance]*(('F+ , F-'!R$2-[1]!tbl_gk[[#This Row],[Balance]])/('F+ , F-'!R$2-'F+ , F-'!R$3))</f>
        <v>1.3038376287539614E-3</v>
      </c>
      <c r="S1176" s="1" cm="1">
        <f t="array" ref="S1176">[1]!table_weight[ShotPower]*(('F+ , F-'!S$2-[1]!tbl_gk[[#This Row],[ShotPower]])/('F+ , F-'!S$2-'F+ , F-'!S$3))</f>
        <v>6.7523948741159906E-3</v>
      </c>
      <c r="T1176" s="1" cm="1">
        <f t="array" ref="T1176">[1]!table_weight[Jumping]*(('F+ , F-'!T$2-[1]!tbl_gk[[#This Row],[Jumping]])/('F+ , F-'!T$2-'F+ , F-'!T$3))</f>
        <v>1.8032915591234251E-3</v>
      </c>
      <c r="U1176" s="1" cm="1">
        <f t="array" ref="U1176">[1]!table_weight[Stamina]*(('F+ , F-'!U$2-[1]!tbl_gk[[#This Row],[Stamina]])/('F+ , F-'!U$2-'F+ , F-'!U$3))</f>
        <v>1.5456784792486501E-2</v>
      </c>
      <c r="V1176" s="1" cm="1">
        <f t="array" ref="V1176">[1]!table_weight[Strength]*(('F+ , F-'!V$2-[1]!tbl_gk[[#This Row],[Strength]])/('F+ , F-'!V$2-'F+ , F-'!V$3))</f>
        <v>2.4845350370144969E-2</v>
      </c>
      <c r="W1176" s="1" cm="1">
        <f t="array" ref="W1176">[1]!table_weight[LongShots]*(('F+ , F-'!W$2-[1]!tbl_gk[[#This Row],[LongShots]])/('F+ , F-'!W$2-'F+ , F-'!W$3))</f>
        <v>9.6091773208573719E-3</v>
      </c>
      <c r="X1176" s="1" cm="1">
        <f t="array" ref="X1176">[1]!table_weight[Aggression]*(('F+ , F-'!X$2-[1]!tbl_gk[[#This Row],[Aggression]])/('F+ , F-'!X$2-'F+ , F-'!X$3))</f>
        <v>1.5819896562214757E-2</v>
      </c>
      <c r="Y1176" s="1" cm="1">
        <f t="array" ref="Y1176">[1]!table_weight[Interceptions]*(('F+ , F-'!Y$2-[1]!tbl_gk[[#This Row],[Interceptions]])/('F+ , F-'!Y$2-'F+ , F-'!Y$3))</f>
        <v>1.5236173049287543E-2</v>
      </c>
      <c r="Z1176" s="1" cm="1">
        <f t="array" ref="Z1176">[1]!table_weight[Positioning]*(('F+ , F-'!Z$2-[1]!tbl_gk[[#This Row],[Positioning]])/('F+ , F-'!Z$2-'F+ , F-'!Z$3))</f>
        <v>2.2183348544772088E-3</v>
      </c>
      <c r="AA1176" s="1" cm="1">
        <f t="array" ref="AA1176">[1]!table_weight[Vision]*(('F+ , F-'!AA$2-[1]!tbl_gk[[#This Row],[Vision]])/('F+ , F-'!AA$2-'F+ , F-'!AA$3))</f>
        <v>1.8456545989250551E-2</v>
      </c>
      <c r="AB1176" s="1" cm="1">
        <f t="array" ref="AB1176">[1]!table_weight[Penalties]*(('F+ , F-'!AB$2-[1]!tbl_gk[[#This Row],[Penalties]])/('F+ , F-'!AB$2-'F+ , F-'!AB$3))</f>
        <v>2.2313838830329571E-3</v>
      </c>
      <c r="AC1176" s="1" cm="1">
        <f t="array" ref="AC1176">[1]!table_weight[Composure]*(('F+ , F-'!AC$2-[1]!tbl_gk[[#This Row],[Composure]])/('F+ , F-'!AC$2-'F+ , F-'!AC$3))</f>
        <v>2.2950592178651603E-3</v>
      </c>
      <c r="AD1176" s="1" cm="1">
        <f t="array" ref="AD1176">[1]!table_weight[Marking]*(('F+ , F-'!AD$2-[1]!tbl_gk[[#This Row],[Marking]])/('F+ , F-'!AD$2-'F+ , F-'!AD$3))</f>
        <v>3.1549651263676221E-3</v>
      </c>
      <c r="AE1176" s="1" cm="1">
        <f t="array" ref="AE1176">[1]!table_weight[StandingTackle]*(('F+ , F-'!AE$2-[1]!tbl_gk[[#This Row],[StandingTackle]])/('F+ , F-'!AE$2-'F+ , F-'!AE$3))</f>
        <v>2.465854322450484E-2</v>
      </c>
      <c r="AF1176" s="1" cm="1">
        <f t="array" ref="AF1176">[1]!table_weight[SlidingTackle]*(('F+ , F-'!AF$2-[1]!tbl_gk[[#This Row],[SlidingTackle]])/('F+ , F-'!AF$2-'F+ , F-'!AF$3))</f>
        <v>1.120842873841129E-2</v>
      </c>
      <c r="AG1176" s="1" cm="1">
        <f t="array" ref="AG1176">[1]!table_weight[GKDiving]*(('F+ , F-'!AG$2-[1]!tbl_gk[[#This Row],[GKDiving]])/('F+ , F-'!AG$2-'F+ , F-'!AG$3))</f>
        <v>4.2702945948686719E-2</v>
      </c>
      <c r="AH1176" s="1" cm="1">
        <f t="array" ref="AH1176">[1]!table_weight[GKHandling]*(('F+ , F-'!AH$2-[1]!tbl_gk[[#This Row],[GKHandling]])/('F+ , F-'!AH$2-'F+ , F-'!AH$3))</f>
        <v>4.9906747265247783E-2</v>
      </c>
      <c r="AI1176" s="1" cm="1">
        <f t="array" ref="AI1176">[1]!table_weight[GKKicking]*(('F+ , F-'!AI$2-[1]!tbl_gk[[#This Row],[GKKicking]])/('F+ , F-'!AI$2-'F+ , F-'!AI$3))</f>
        <v>3.0410708853057477E-2</v>
      </c>
      <c r="AJ1176" s="1" cm="1">
        <f t="array" ref="AJ1176">[1]!table_weight[GKPositioning]*(('F+ , F-'!AJ$2-[1]!tbl_gk[[#This Row],[GKPositioning]])/('F+ , F-'!AJ$2-'F+ , F-'!AJ$3))</f>
        <v>2.2074138213474981E-2</v>
      </c>
      <c r="AK1176" s="1" cm="1">
        <f t="array" ref="AK1176">[1]!table_weight[GKReflexes]*(('F+ , F-'!AK$2-[1]!tbl_gk[[#This Row],[GKReflexes]])/('F+ , F-'!AK$2-'F+ , F-'!AK$3))</f>
        <v>5.10157860933644E-2</v>
      </c>
    </row>
    <row r="1177" spans="1:37" x14ac:dyDescent="0.55000000000000004">
      <c r="A1177" s="8">
        <f>[1]!tbl_gk[[#This Row],[ID]]</f>
        <v>244810</v>
      </c>
      <c r="B1177" s="2" cm="1">
        <f t="array" ref="B1177">[1]!table_weight[ValueEUR]*(('F+ , F-'!B$2-[1]!tbl_gk[[#This Row],[ValueEUR]])/('F+ , F-'!B$2-'F+ , F-'!B$3))</f>
        <v>2.518704222980674E-4</v>
      </c>
      <c r="C1177" s="2" cm="1">
        <f t="array" ref="C1177">[1]!table_weight[WageEUR]*(('F+ , F-'!C$2-[1]!tbl_gk[[#This Row],[WageEUR]])/('F+ , F-'!C$2-'F+ , F-'!C$3))</f>
        <v>3.9120935309418161E-4</v>
      </c>
      <c r="D1177" s="2" cm="1">
        <f t="array" ref="D1177">[1]!table_weight[Crossing]*(('F+ , F-'!D$2-[1]!tbl_gk[[#This Row],[Crossing]])/('F+ , F-'!D$2-'F+ , F-'!D$3))</f>
        <v>3.5866971962916043E-2</v>
      </c>
      <c r="E1177" s="2" cm="1">
        <f t="array" ref="E1177">[1]!table_weight[Finishing]*(('F+ , F-'!E$2-[1]!tbl_gk[[#This Row],[Finishing]])/('F+ , F-'!E$2-'F+ , F-'!E$3))</f>
        <v>1.9965013690294877E-2</v>
      </c>
      <c r="F1177" s="2" cm="1">
        <f t="array" ref="F1177">[1]!table_weight[HeadingAccuracy]*(('F+ , F-'!F$2-[1]!tbl_gk[[#This Row],[HeadingAccuracy]])/('F+ , F-'!F$2-'F+ , F-'!F$3))</f>
        <v>7.9338093618950504E-3</v>
      </c>
      <c r="G1177" s="2" cm="1">
        <f t="array" ref="G1177">[1]!table_weight[ShortPassing]*(('F+ , F-'!G$2-[1]!tbl_gk[[#This Row],[ShortPassing]])/('F+ , F-'!G$2-'F+ , F-'!G$3))</f>
        <v>5.6253623479573515E-2</v>
      </c>
      <c r="H1177" s="2" cm="1">
        <f t="array" ref="H1177">[1]!table_weight[Volleys]*(('F+ , F-'!H$2-[1]!tbl_gk[[#This Row],[Volleys]])/('F+ , F-'!H$2-'F+ , F-'!H$3))</f>
        <v>2.3147841959762173E-3</v>
      </c>
      <c r="I1177" s="2" cm="1">
        <f t="array" ref="I1177">[1]!table_weight[Dribbling]*(('F+ , F-'!I$2-[1]!tbl_gk[[#This Row],[Dribbling]])/('F+ , F-'!I$2-'F+ , F-'!I$3))</f>
        <v>2.0535442652874894E-2</v>
      </c>
      <c r="J1177" s="2" cm="1">
        <f t="array" ref="J1177">[1]!table_weight[Curve]*(('F+ , F-'!J$2-[1]!tbl_gk[[#This Row],[Curve]])/('F+ , F-'!J$2-'F+ , F-'!J$3))</f>
        <v>9.8029273569279467E-3</v>
      </c>
      <c r="K1177" s="2" cm="1">
        <f t="array" ref="K1177">[1]!table_weight[FKAccuracy]*(('F+ , F-'!K$2-[1]!tbl_gk[[#This Row],[FKAccuracy]])/('F+ , F-'!K$2-'F+ , F-'!K$3))</f>
        <v>9.4310921813203358E-3</v>
      </c>
      <c r="L1177" s="2" cm="1">
        <f t="array" ref="L1177">[1]!table_weight[LongPassing]*(('F+ , F-'!L$2-[1]!tbl_gk[[#This Row],[LongPassing]])/('F+ , F-'!L$2-'F+ , F-'!L$3))</f>
        <v>2.1656964003031933E-2</v>
      </c>
      <c r="M1177" s="2" cm="1">
        <f t="array" ref="M1177">[1]!table_weight[BallControl]*(('F+ , F-'!M$2-[1]!tbl_gk[[#This Row],[BallControl]])/('F+ , F-'!M$2-'F+ , F-'!M$3))</f>
        <v>1.3907601373375588E-2</v>
      </c>
      <c r="N1177" s="2" cm="1">
        <f t="array" ref="N1177">[1]!table_weight[Acceleration]*(('F+ , F-'!N$2-[1]!tbl_gk[[#This Row],[Acceleration]])/('F+ , F-'!N$2-'F+ , F-'!N$3))</f>
        <v>7.2155908301866443E-3</v>
      </c>
      <c r="O1177" s="2" cm="1">
        <f t="array" ref="O1177">[1]!table_weight[SprintSpeed]*(('F+ , F-'!O$2-[1]!tbl_gk[[#This Row],[SprintSpeed]])/('F+ , F-'!O$2-'F+ , F-'!O$3))</f>
        <v>1.0963188317614834E-2</v>
      </c>
      <c r="P1177" s="2" cm="1">
        <f t="array" ref="P1177">[1]!table_weight[Agility]*(('F+ , F-'!P$2-[1]!tbl_gk[[#This Row],[Agility]])/('F+ , F-'!P$2-'F+ , F-'!P$3))</f>
        <v>4.4464206313917145E-3</v>
      </c>
      <c r="Q1177" s="2" cm="1">
        <f t="array" ref="Q1177">[1]!table_weight[Reactions]*(('F+ , F-'!Q$2-[1]!tbl_gk[[#This Row],[Reactions]])/('F+ , F-'!Q$2-'F+ , F-'!Q$3))</f>
        <v>1.8563112002598775E-3</v>
      </c>
      <c r="R1177" s="2" cm="1">
        <f t="array" ref="R1177">[1]!table_weight[Balance]*(('F+ , F-'!R$2-[1]!tbl_gk[[#This Row],[Balance]])/('F+ , F-'!R$2-'F+ , F-'!R$3))</f>
        <v>2.5455877513767822E-3</v>
      </c>
      <c r="S1177" s="2" cm="1">
        <f t="array" ref="S1177">[1]!table_weight[ShotPower]*(('F+ , F-'!S$2-[1]!tbl_gk[[#This Row],[ShotPower]])/('F+ , F-'!S$2-'F+ , F-'!S$3))</f>
        <v>6.4926873789576834E-3</v>
      </c>
      <c r="T1177" s="2" cm="1">
        <f t="array" ref="T1177">[1]!table_weight[Jumping]*(('F+ , F-'!T$2-[1]!tbl_gk[[#This Row],[Jumping]])/('F+ , F-'!T$2-'F+ , F-'!T$3))</f>
        <v>3.0913569584973006E-3</v>
      </c>
      <c r="U1177" s="2" cm="1">
        <f t="array" ref="U1177">[1]!table_weight[Stamina]*(('F+ , F-'!U$2-[1]!tbl_gk[[#This Row],[Stamina]])/('F+ , F-'!U$2-'F+ , F-'!U$3))</f>
        <v>1.975033612373275E-2</v>
      </c>
      <c r="V1177" s="2" cm="1">
        <f t="array" ref="V1177">[1]!table_weight[Strength]*(('F+ , F-'!V$2-[1]!tbl_gk[[#This Row],[Strength]])/('F+ , F-'!V$2-'F+ , F-'!V$3))</f>
        <v>1.7746678835817833E-2</v>
      </c>
      <c r="W1177" s="2" cm="1">
        <f t="array" ref="W1177">[1]!table_weight[LongShots]*(('F+ , F-'!W$2-[1]!tbl_gk[[#This Row],[LongShots]])/('F+ , F-'!W$2-'F+ , F-'!W$3))</f>
        <v>9.3494698256990638E-3</v>
      </c>
      <c r="X1177" s="2" cm="1">
        <f t="array" ref="X1177">[1]!table_weight[Aggression]*(('F+ , F-'!X$2-[1]!tbl_gk[[#This Row],[Aggression]])/('F+ , F-'!X$2-'F+ , F-'!X$3))</f>
        <v>1.2777608761788841E-2</v>
      </c>
      <c r="Y1177" s="2" cm="1">
        <f t="array" ref="Y1177">[1]!table_weight[Interceptions]*(('F+ , F-'!Y$2-[1]!tbl_gk[[#This Row],[Interceptions]])/('F+ , F-'!Y$2-'F+ , F-'!Y$3))</f>
        <v>1.1080853126754575E-2</v>
      </c>
      <c r="Z1177" s="2" cm="1">
        <f t="array" ref="Z1177">[1]!table_weight[Positioning]*(('F+ , F-'!Z$2-[1]!tbl_gk[[#This Row],[Positioning]])/('F+ , F-'!Z$2-'F+ , F-'!Z$3))</f>
        <v>2.2183348544772088E-3</v>
      </c>
      <c r="AA1177" s="2" cm="1">
        <f t="array" ref="AA1177">[1]!table_weight[Vision]*(('F+ , F-'!AA$2-[1]!tbl_gk[[#This Row],[Vision]])/('F+ , F-'!AA$2-'F+ , F-'!AA$3))</f>
        <v>2.5555217523577683E-2</v>
      </c>
      <c r="AB1177" s="2" cm="1">
        <f t="array" ref="AB1177">[1]!table_weight[Penalties]*(('F+ , F-'!AB$2-[1]!tbl_gk[[#This Row],[Penalties]])/('F+ , F-'!AB$2-'F+ , F-'!AB$3))</f>
        <v>2.427119311369181E-3</v>
      </c>
      <c r="AC1177" s="2" cm="1">
        <f t="array" ref="AC1177">[1]!table_weight[Composure]*(('F+ , F-'!AC$2-[1]!tbl_gk[[#This Row],[Composure]])/('F+ , F-'!AC$2-'F+ , F-'!AC$3))</f>
        <v>2.0281918669506067E-3</v>
      </c>
      <c r="AD1177" s="2" cm="1">
        <f t="array" ref="AD1177">[1]!table_weight[Marking]*(('F+ , F-'!AD$2-[1]!tbl_gk[[#This Row],[Marking]])/('F+ , F-'!AD$2-'F+ , F-'!AD$3))</f>
        <v>3.3127133826860035E-2</v>
      </c>
      <c r="AE1177" s="2" cm="1">
        <f t="array" ref="AE1177">[1]!table_weight[StandingTackle]*(('F+ , F-'!AE$2-[1]!tbl_gk[[#This Row],[StandingTackle]])/('F+ , F-'!AE$2-'F+ , F-'!AE$3))</f>
        <v>2.9141914719869356E-2</v>
      </c>
      <c r="AF1177" s="2" cm="1">
        <f t="array" ref="AF1177">[1]!table_weight[SlidingTackle]*(('F+ , F-'!AF$2-[1]!tbl_gk[[#This Row],[SlidingTackle]])/('F+ , F-'!AF$2-'F+ , F-'!AF$3))</f>
        <v>9.7139715732897855E-3</v>
      </c>
      <c r="AG1177" s="2" cm="1">
        <f t="array" ref="AG1177">[1]!table_weight[GKDiving]*(('F+ , F-'!AG$2-[1]!tbl_gk[[#This Row],[GKDiving]])/('F+ , F-'!AG$2-'F+ , F-'!AG$3))</f>
        <v>4.0994828110739248E-2</v>
      </c>
      <c r="AH1177" s="2" cm="1">
        <f t="array" ref="AH1177">[1]!table_weight[GKHandling]*(('F+ , F-'!AH$2-[1]!tbl_gk[[#This Row],[GKHandling]])/('F+ , F-'!AH$2-'F+ , F-'!AH$3))</f>
        <v>5.168913109614949E-2</v>
      </c>
      <c r="AI1177" s="2" cm="1">
        <f t="array" ref="AI1177">[1]!table_weight[GKKicking]*(('F+ , F-'!AI$2-[1]!tbl_gk[[#This Row],[GKKicking]])/('F+ , F-'!AI$2-'F+ , F-'!AI$3))</f>
        <v>2.9516276239732256E-2</v>
      </c>
      <c r="AJ1177" s="2" cm="1">
        <f t="array" ref="AJ1177">[1]!table_weight[GKPositioning]*(('F+ , F-'!AJ$2-[1]!tbl_gk[[#This Row],[GKPositioning]])/('F+ , F-'!AJ$2-'F+ , F-'!AJ$3))</f>
        <v>1.7659310570779983E-2</v>
      </c>
      <c r="AK1177" s="2" cm="1">
        <f t="array" ref="AK1177">[1]!table_weight[GKReflexes]*(('F+ , F-'!AK$2-[1]!tbl_gk[[#This Row],[GKReflexes]])/('F+ , F-'!AK$2-'F+ , F-'!AK$3))</f>
        <v>4.55498090119325E-2</v>
      </c>
    </row>
    <row r="1178" spans="1:37" x14ac:dyDescent="0.55000000000000004">
      <c r="A1178" s="7">
        <f>[1]!tbl_gk[[#This Row],[ID]]</f>
        <v>244813</v>
      </c>
      <c r="B1178" s="1" cm="1">
        <f t="array" ref="B1178">[1]!table_weight[ValueEUR]*(('F+ , F-'!B$2-[1]!tbl_gk[[#This Row],[ValueEUR]])/('F+ , F-'!B$2-'F+ , F-'!B$3))</f>
        <v>8.9821437363649033E-5</v>
      </c>
      <c r="C1178" s="1" cm="1">
        <f t="array" ref="C1178">[1]!table_weight[WageEUR]*(('F+ , F-'!C$2-[1]!tbl_gk[[#This Row],[WageEUR]])/('F+ , F-'!C$2-'F+ , F-'!C$3))</f>
        <v>0</v>
      </c>
      <c r="D1178" s="1" cm="1">
        <f t="array" ref="D1178">[1]!table_weight[Crossing]*(('F+ , F-'!D$2-[1]!tbl_gk[[#This Row],[Crossing]])/('F+ , F-'!D$2-'F+ , F-'!D$3))</f>
        <v>3.81086577105983E-2</v>
      </c>
      <c r="E1178" s="1" cm="1">
        <f t="array" ref="E1178">[1]!table_weight[Finishing]*(('F+ , F-'!E$2-[1]!tbl_gk[[#This Row],[Finishing]])/('F+ , F-'!E$2-'F+ , F-'!E$3))</f>
        <v>1.7968512321265388E-2</v>
      </c>
      <c r="F1178" s="1" cm="1">
        <f t="array" ref="F1178">[1]!table_weight[HeadingAccuracy]*(('F+ , F-'!F$2-[1]!tbl_gk[[#This Row],[HeadingAccuracy]])/('F+ , F-'!F$2-'F+ , F-'!F$3))</f>
        <v>1.0439222844598752E-2</v>
      </c>
      <c r="G1178" s="1" cm="1">
        <f t="array" ref="G1178">[1]!table_weight[ShortPassing]*(('F+ , F-'!G$2-[1]!tbl_gk[[#This Row],[ShortPassing]])/('F+ , F-'!G$2-'F+ , F-'!G$3))</f>
        <v>6.3285326414520199E-2</v>
      </c>
      <c r="H1178" s="1" cm="1">
        <f t="array" ref="H1178">[1]!table_weight[Volleys]*(('F+ , F-'!H$2-[1]!tbl_gk[[#This Row],[Volleys]])/('F+ , F-'!H$2-'F+ , F-'!H$3))</f>
        <v>2.1990449861774069E-3</v>
      </c>
      <c r="I1178" s="1" cm="1">
        <f t="array" ref="I1178">[1]!table_weight[Dribbling]*(('F+ , F-'!I$2-[1]!tbl_gk[[#This Row],[Dribbling]])/('F+ , F-'!I$2-'F+ , F-'!I$3))</f>
        <v>1.9557564431309422E-2</v>
      </c>
      <c r="J1178" s="1" cm="1">
        <f t="array" ref="J1178">[1]!table_weight[Curve]*(('F+ , F-'!J$2-[1]!tbl_gk[[#This Row],[Curve]])/('F+ , F-'!J$2-'F+ , F-'!J$3))</f>
        <v>9.4648953791028455E-3</v>
      </c>
      <c r="K1178" s="1" cm="1">
        <f t="array" ref="K1178">[1]!table_weight[FKAccuracy]*(('F+ , F-'!K$2-[1]!tbl_gk[[#This Row],[FKAccuracy]])/('F+ , F-'!K$2-'F+ , F-'!K$3))</f>
        <v>9.5832065713416324E-3</v>
      </c>
      <c r="L1178" s="1" cm="1">
        <f t="array" ref="L1178">[1]!table_weight[LongPassing]*(('F+ , F-'!L$2-[1]!tbl_gk[[#This Row],[LongPassing]])/('F+ , F-'!L$2-'F+ , F-'!L$3))</f>
        <v>2.8695477304017315E-2</v>
      </c>
      <c r="M1178" s="1" cm="1">
        <f t="array" ref="M1178">[1]!table_weight[BallControl]*(('F+ , F-'!M$2-[1]!tbl_gk[[#This Row],[BallControl]])/('F+ , F-'!M$2-'F+ , F-'!M$3))</f>
        <v>1.6080664087965525E-2</v>
      </c>
      <c r="N1178" s="1" cm="1">
        <f t="array" ref="N1178">[1]!table_weight[Acceleration]*(('F+ , F-'!N$2-[1]!tbl_gk[[#This Row],[Acceleration]])/('F+ , F-'!N$2-'F+ , F-'!N$3))</f>
        <v>7.4410780436299775E-3</v>
      </c>
      <c r="O1178" s="1" cm="1">
        <f t="array" ref="O1178">[1]!table_weight[SprintSpeed]*(('F+ , F-'!O$2-[1]!tbl_gk[[#This Row],[SprintSpeed]])/('F+ , F-'!O$2-'F+ , F-'!O$3))</f>
        <v>1.0963188317614834E-2</v>
      </c>
      <c r="P1178" s="1" cm="1">
        <f t="array" ref="P1178">[1]!table_weight[Agility]*(('F+ , F-'!P$2-[1]!tbl_gk[[#This Row],[Agility]])/('F+ , F-'!P$2-'F+ , F-'!P$3))</f>
        <v>5.0314759776274665E-3</v>
      </c>
      <c r="Q1178" s="1" cm="1">
        <f t="array" ref="Q1178">[1]!table_weight[Reactions]*(('F+ , F-'!Q$2-[1]!tbl_gk[[#This Row],[Reactions]])/('F+ , F-'!Q$2-'F+ , F-'!Q$3))</f>
        <v>2.836031000397035E-3</v>
      </c>
      <c r="R1178" s="1" cm="1">
        <f t="array" ref="R1178">[1]!table_weight[Balance]*(('F+ , F-'!R$2-[1]!tbl_gk[[#This Row],[Balance]])/('F+ , F-'!R$2-'F+ , F-'!R$3))</f>
        <v>2.7318502697702049E-3</v>
      </c>
      <c r="S1178" s="1" cm="1">
        <f t="array" ref="S1178">[1]!table_weight[ShotPower]*(('F+ , F-'!S$2-[1]!tbl_gk[[#This Row],[ShotPower]])/('F+ , F-'!S$2-'F+ , F-'!S$3))</f>
        <v>6.7523948741159906E-3</v>
      </c>
      <c r="T1178" s="1" cm="1">
        <f t="array" ref="T1178">[1]!table_weight[Jumping]*(('F+ , F-'!T$2-[1]!tbl_gk[[#This Row],[Jumping]])/('F+ , F-'!T$2-'F+ , F-'!T$3))</f>
        <v>4.6370354377459509E-3</v>
      </c>
      <c r="U1178" s="1" cm="1">
        <f t="array" ref="U1178">[1]!table_weight[Stamina]*(('F+ , F-'!U$2-[1]!tbl_gk[[#This Row],[Stamina]])/('F+ , F-'!U$2-'F+ , F-'!U$3))</f>
        <v>2.0609046389982E-2</v>
      </c>
      <c r="V1178" s="1" cm="1">
        <f t="array" ref="V1178">[1]!table_weight[Strength]*(('F+ , F-'!V$2-[1]!tbl_gk[[#This Row],[Strength]])/('F+ , F-'!V$2-'F+ , F-'!V$3))</f>
        <v>8.8733394179089167E-3</v>
      </c>
      <c r="W1178" s="1" cm="1">
        <f t="array" ref="W1178">[1]!table_weight[LongShots]*(('F+ , F-'!W$2-[1]!tbl_gk[[#This Row],[LongShots]])/('F+ , F-'!W$2-'F+ , F-'!W$3))</f>
        <v>9.6091773208573719E-3</v>
      </c>
      <c r="X1178" s="1" cm="1">
        <f t="array" ref="X1178">[1]!table_weight[Aggression]*(('F+ , F-'!X$2-[1]!tbl_gk[[#This Row],[Aggression]])/('F+ , F-'!X$2-'F+ , F-'!X$3))</f>
        <v>1.034377852144811E-2</v>
      </c>
      <c r="Y1178" s="1" cm="1">
        <f t="array" ref="Y1178">[1]!table_weight[Interceptions]*(('F+ , F-'!Y$2-[1]!tbl_gk[[#This Row],[Interceptions]])/('F+ , F-'!Y$2-'F+ , F-'!Y$3))</f>
        <v>2.6317026176042119E-2</v>
      </c>
      <c r="Z1178" s="1" cm="1">
        <f t="array" ref="Z1178">[1]!table_weight[Positioning]*(('F+ , F-'!Z$2-[1]!tbl_gk[[#This Row],[Positioning]])/('F+ , F-'!Z$2-'F+ , F-'!Z$3))</f>
        <v>1.9225568738802474E-3</v>
      </c>
      <c r="AA1178" s="1" cm="1">
        <f t="array" ref="AA1178">[1]!table_weight[Vision]*(('F+ , F-'!AA$2-[1]!tbl_gk[[#This Row],[Vision]])/('F+ , F-'!AA$2-'F+ , F-'!AA$3))</f>
        <v>2.8394686137308535E-2</v>
      </c>
      <c r="AB1178" s="1" cm="1">
        <f t="array" ref="AB1178">[1]!table_weight[Penalties]*(('F+ , F-'!AB$2-[1]!tbl_gk[[#This Row],[Penalties]])/('F+ , F-'!AB$2-'F+ , F-'!AB$3))</f>
        <v>2.4662663970364263E-3</v>
      </c>
      <c r="AC1178" s="1" cm="1">
        <f t="array" ref="AC1178">[1]!table_weight[Composure]*(('F+ , F-'!AC$2-[1]!tbl_gk[[#This Row],[Composure]])/('F+ , F-'!AC$2-'F+ , F-'!AC$3))</f>
        <v>1.2809632843898569E-3</v>
      </c>
      <c r="AD1178" s="1" cm="1">
        <f t="array" ref="AD1178">[1]!table_weight[Marking]*(('F+ , F-'!AD$2-[1]!tbl_gk[[#This Row],[Marking]])/('F+ , F-'!AD$2-'F+ , F-'!AD$3))</f>
        <v>3.7859581516411465E-2</v>
      </c>
      <c r="AE1178" s="1" cm="1">
        <f t="array" ref="AE1178">[1]!table_weight[StandingTackle]*(('F+ , F-'!AE$2-[1]!tbl_gk[[#This Row],[StandingTackle]])/('F+ , F-'!AE$2-'F+ , F-'!AE$3))</f>
        <v>2.9141914719869356E-2</v>
      </c>
      <c r="AF1178" s="1" cm="1">
        <f t="array" ref="AF1178">[1]!table_weight[SlidingTackle]*(('F+ , F-'!AF$2-[1]!tbl_gk[[#This Row],[SlidingTackle]])/('F+ , F-'!AF$2-'F+ , F-'!AF$3))</f>
        <v>1.0461200155850536E-2</v>
      </c>
      <c r="AG1178" s="1" cm="1">
        <f t="array" ref="AG1178">[1]!table_weight[GKDiving]*(('F+ , F-'!AG$2-[1]!tbl_gk[[#This Row],[GKDiving]])/('F+ , F-'!AG$2-'F+ , F-'!AG$3))</f>
        <v>5.1243535138424057E-2</v>
      </c>
      <c r="AH1178" s="1" cm="1">
        <f t="array" ref="AH1178">[1]!table_weight[GKHandling]*(('F+ , F-'!AH$2-[1]!tbl_gk[[#This Row],[GKHandling]])/('F+ , F-'!AH$2-'F+ , F-'!AH$3))</f>
        <v>4.6341979603444362E-2</v>
      </c>
      <c r="AI1178" s="1" cm="1">
        <f t="array" ref="AI1178">[1]!table_weight[GKKicking]*(('F+ , F-'!AI$2-[1]!tbl_gk[[#This Row],[GKKicking]])/('F+ , F-'!AI$2-'F+ , F-'!AI$3))</f>
        <v>3.1305141466382698E-2</v>
      </c>
      <c r="AJ1178" s="1" cm="1">
        <f t="array" ref="AJ1178">[1]!table_weight[GKPositioning]*(('F+ , F-'!AJ$2-[1]!tbl_gk[[#This Row],[GKPositioning]])/('F+ , F-'!AJ$2-'F+ , F-'!AJ$3))</f>
        <v>1.8290000234022125E-2</v>
      </c>
      <c r="AK1178" s="1" cm="1">
        <f t="array" ref="AK1178">[1]!table_weight[GKReflexes]*(('F+ , F-'!AK$2-[1]!tbl_gk[[#This Row],[GKReflexes]])/('F+ , F-'!AK$2-'F+ , F-'!AK$3))</f>
        <v>5.8303755535273602E-2</v>
      </c>
    </row>
    <row r="1179" spans="1:37" x14ac:dyDescent="0.55000000000000004">
      <c r="A1179" s="8">
        <f>[1]!tbl_gk[[#This Row],[ID]]</f>
        <v>244827</v>
      </c>
      <c r="B1179" s="2" cm="1">
        <f t="array" ref="B1179">[1]!table_weight[ValueEUR]*(('F+ , F-'!B$2-[1]!tbl_gk[[#This Row],[ValueEUR]])/('F+ , F-'!B$2-'F+ , F-'!B$3))</f>
        <v>3.0588675060954019E-4</v>
      </c>
      <c r="C1179" s="2" cm="1">
        <f t="array" ref="C1179">[1]!table_weight[WageEUR]*(('F+ , F-'!C$2-[1]!tbl_gk[[#This Row],[WageEUR]])/('F+ , F-'!C$2-'F+ , F-'!C$3))</f>
        <v>0</v>
      </c>
      <c r="D1179" s="2" cm="1">
        <f t="array" ref="D1179">[1]!table_weight[Crossing]*(('F+ , F-'!D$2-[1]!tbl_gk[[#This Row],[Crossing]])/('F+ , F-'!D$2-'F+ , F-'!D$3))</f>
        <v>3.3625286215233793E-2</v>
      </c>
      <c r="E1179" s="2" cm="1">
        <f t="array" ref="E1179">[1]!table_weight[Finishing]*(('F+ , F-'!E$2-[1]!tbl_gk[[#This Row],[Finishing]])/('F+ , F-'!E$2-'F+ , F-'!E$3))</f>
        <v>1.7968512321265388E-2</v>
      </c>
      <c r="F1179" s="2" cm="1">
        <f t="array" ref="F1179">[1]!table_weight[HeadingAccuracy]*(('F+ , F-'!F$2-[1]!tbl_gk[[#This Row],[HeadingAccuracy]])/('F+ , F-'!F$2-'F+ , F-'!F$3))</f>
        <v>1.210949849973455E-2</v>
      </c>
      <c r="G1179" s="2" cm="1">
        <f t="array" ref="G1179">[1]!table_weight[ShortPassing]*(('F+ , F-'!G$2-[1]!tbl_gk[[#This Row],[ShortPassing]])/('F+ , F-'!G$2-'F+ , F-'!G$3))</f>
        <v>4.781557995763748E-2</v>
      </c>
      <c r="H1179" s="2" cm="1">
        <f t="array" ref="H1179">[1]!table_weight[Volleys]*(('F+ , F-'!H$2-[1]!tbl_gk[[#This Row],[Volleys]])/('F+ , F-'!H$2-'F+ , F-'!H$3))</f>
        <v>2.0833057763785961E-3</v>
      </c>
      <c r="I1179" s="2" cm="1">
        <f t="array" ref="I1179">[1]!table_weight[Dribbling]*(('F+ , F-'!I$2-[1]!tbl_gk[[#This Row],[Dribbling]])/('F+ , F-'!I$2-'F+ , F-'!I$3))</f>
        <v>1.7601807988178481E-2</v>
      </c>
      <c r="J1179" s="2" cm="1">
        <f t="array" ref="J1179">[1]!table_weight[Curve]*(('F+ , F-'!J$2-[1]!tbl_gk[[#This Row],[Curve]])/('F+ , F-'!J$2-'F+ , F-'!J$3))</f>
        <v>9.8029273569279467E-3</v>
      </c>
      <c r="K1179" s="2" cm="1">
        <f t="array" ref="K1179">[1]!table_weight[FKAccuracy]*(('F+ , F-'!K$2-[1]!tbl_gk[[#This Row],[FKAccuracy]])/('F+ , F-'!K$2-'F+ , F-'!K$3))</f>
        <v>9.4310921813203358E-3</v>
      </c>
      <c r="L1179" s="2" cm="1">
        <f t="array" ref="L1179">[1]!table_weight[LongPassing]*(('F+ , F-'!L$2-[1]!tbl_gk[[#This Row],[LongPassing]])/('F+ , F-'!L$2-'F+ , F-'!L$3))</f>
        <v>2.3822660403335128E-2</v>
      </c>
      <c r="M1179" s="2" cm="1">
        <f t="array" ref="M1179">[1]!table_weight[BallControl]*(('F+ , F-'!M$2-[1]!tbl_gk[[#This Row],[BallControl]])/('F+ , F-'!M$2-'F+ , F-'!M$3))</f>
        <v>1.3038376287539614E-2</v>
      </c>
      <c r="N1179" s="2" cm="1">
        <f t="array" ref="N1179">[1]!table_weight[Acceleration]*(('F+ , F-'!N$2-[1]!tbl_gk[[#This Row],[Acceleration]])/('F+ , F-'!N$2-'F+ , F-'!N$3))</f>
        <v>9.0194885377333049E-3</v>
      </c>
      <c r="O1179" s="2" cm="1">
        <f t="array" ref="O1179">[1]!table_weight[SprintSpeed]*(('F+ , F-'!O$2-[1]!tbl_gk[[#This Row],[SprintSpeed]])/('F+ , F-'!O$2-'F+ , F-'!O$3))</f>
        <v>1.124429571037419E-2</v>
      </c>
      <c r="P1179" s="2" cm="1">
        <f t="array" ref="P1179">[1]!table_weight[Agility]*(('F+ , F-'!P$2-[1]!tbl_gk[[#This Row],[Agility]])/('F+ , F-'!P$2-'F+ , F-'!P$3))</f>
        <v>5.4995202546160686E-3</v>
      </c>
      <c r="Q1179" s="2" cm="1">
        <f t="array" ref="Q1179">[1]!table_weight[Reactions]*(('F+ , F-'!Q$2-[1]!tbl_gk[[#This Row],[Reactions]])/('F+ , F-'!Q$2-'F+ , F-'!Q$3))</f>
        <v>1.2375408001732517E-3</v>
      </c>
      <c r="R1179" s="2" cm="1">
        <f t="array" ref="R1179">[1]!table_weight[Balance]*(('F+ , F-'!R$2-[1]!tbl_gk[[#This Row],[Balance]])/('F+ , F-'!R$2-'F+ , F-'!R$3))</f>
        <v>1.6763626655408076E-3</v>
      </c>
      <c r="S1179" s="2" cm="1">
        <f t="array" ref="S1179">[1]!table_weight[ShotPower]*(('F+ , F-'!S$2-[1]!tbl_gk[[#This Row],[ShotPower]])/('F+ , F-'!S$2-'F+ , F-'!S$3))</f>
        <v>5.9732723886410689E-3</v>
      </c>
      <c r="T1179" s="2" cm="1">
        <f t="array" ref="T1179">[1]!table_weight[Jumping]*(('F+ , F-'!T$2-[1]!tbl_gk[[#This Row],[Jumping]])/('F+ , F-'!T$2-'F+ , F-'!T$3))</f>
        <v>2.1467756656231253E-3</v>
      </c>
      <c r="U1179" s="2" cm="1">
        <f t="array" ref="U1179">[1]!table_weight[Stamina]*(('F+ , F-'!U$2-[1]!tbl_gk[[#This Row],[Stamina]])/('F+ , F-'!U$2-'F+ , F-'!U$3))</f>
        <v>1.975033612373275E-2</v>
      </c>
      <c r="V1179" s="2" cm="1">
        <f t="array" ref="V1179">[1]!table_weight[Strength]*(('F+ , F-'!V$2-[1]!tbl_gk[[#This Row],[Strength]])/('F+ , F-'!V$2-'F+ , F-'!V$3))</f>
        <v>1.8634012777608722E-2</v>
      </c>
      <c r="W1179" s="2" cm="1">
        <f t="array" ref="W1179">[1]!table_weight[LongShots]*(('F+ , F-'!W$2-[1]!tbl_gk[[#This Row],[LongShots]])/('F+ , F-'!W$2-'F+ , F-'!W$3))</f>
        <v>1.0128592311173986E-2</v>
      </c>
      <c r="X1179" s="2" cm="1">
        <f t="array" ref="X1179">[1]!table_weight[Aggression]*(('F+ , F-'!X$2-[1]!tbl_gk[[#This Row],[Aggression]])/('F+ , F-'!X$2-'F+ , F-'!X$3))</f>
        <v>1.7645269242470306E-2</v>
      </c>
      <c r="Y1179" s="2" cm="1">
        <f t="array" ref="Y1179">[1]!table_weight[Interceptions]*(('F+ , F-'!Y$2-[1]!tbl_gk[[#This Row],[Interceptions]])/('F+ , F-'!Y$2-'F+ , F-'!Y$3))</f>
        <v>2.3546812894353474E-2</v>
      </c>
      <c r="Z1179" s="2" cm="1">
        <f t="array" ref="Z1179">[1]!table_weight[Positioning]*(('F+ , F-'!Z$2-[1]!tbl_gk[[#This Row],[Positioning]])/('F+ , F-'!Z$2-'F+ , F-'!Z$3))</f>
        <v>2.3662238447756888E-3</v>
      </c>
      <c r="AA1179" s="2" cm="1">
        <f t="array" ref="AA1179">[1]!table_weight[Vision]*(('F+ , F-'!AA$2-[1]!tbl_gk[[#This Row],[Vision]])/('F+ , F-'!AA$2-'F+ , F-'!AA$3))</f>
        <v>1.7746678835817837E-2</v>
      </c>
      <c r="AB1179" s="2" cm="1">
        <f t="array" ref="AB1179">[1]!table_weight[Penalties]*(('F+ , F-'!AB$2-[1]!tbl_gk[[#This Row],[Penalties]])/('F+ , F-'!AB$2-'F+ , F-'!AB$3))</f>
        <v>2.2313838830329571E-3</v>
      </c>
      <c r="AC1179" s="2" cm="1">
        <f t="array" ref="AC1179">[1]!table_weight[Composure]*(('F+ , F-'!AC$2-[1]!tbl_gk[[#This Row],[Composure]])/('F+ , F-'!AC$2-'F+ , F-'!AC$3))</f>
        <v>9.0734899310948201E-4</v>
      </c>
      <c r="AD1179" s="2" cm="1">
        <f t="array" ref="AD1179">[1]!table_weight[Marking]*(('F+ , F-'!AD$2-[1]!tbl_gk[[#This Row],[Marking]])/('F+ , F-'!AD$2-'F+ , F-'!AD$3))</f>
        <v>2.366223844775717E-2</v>
      </c>
      <c r="AE1179" s="2" cm="1">
        <f t="array" ref="AE1179">[1]!table_weight[StandingTackle]*(('F+ , F-'!AE$2-[1]!tbl_gk[[#This Row],[StandingTackle]])/('F+ , F-'!AE$2-'F+ , F-'!AE$3))</f>
        <v>2.6900228972187096E-2</v>
      </c>
      <c r="AF1179" s="2" cm="1">
        <f t="array" ref="AF1179">[1]!table_weight[SlidingTackle]*(('F+ , F-'!AF$2-[1]!tbl_gk[[#This Row],[SlidingTackle]])/('F+ , F-'!AF$2-'F+ , F-'!AF$3))</f>
        <v>2.9889143302430105E-3</v>
      </c>
      <c r="AG1179" s="2" cm="1">
        <f t="array" ref="AG1179">[1]!table_weight[GKDiving]*(('F+ , F-'!AG$2-[1]!tbl_gk[[#This Row],[GKDiving]])/('F+ , F-'!AG$2-'F+ , F-'!AG$3))</f>
        <v>3.7578592434844307E-2</v>
      </c>
      <c r="AH1179" s="2" cm="1">
        <f t="array" ref="AH1179">[1]!table_weight[GKHandling]*(('F+ , F-'!AH$2-[1]!tbl_gk[[#This Row],[GKHandling]])/('F+ , F-'!AH$2-'F+ , F-'!AH$3))</f>
        <v>3.5647676618034127E-2</v>
      </c>
      <c r="AI1179" s="2" cm="1">
        <f t="array" ref="AI1179">[1]!table_weight[GKKicking]*(('F+ , F-'!AI$2-[1]!tbl_gk[[#This Row],[GKKicking]])/('F+ , F-'!AI$2-'F+ , F-'!AI$3))</f>
        <v>2.7727411013081817E-2</v>
      </c>
      <c r="AJ1179" s="2" cm="1">
        <f t="array" ref="AJ1179">[1]!table_weight[GKPositioning]*(('F+ , F-'!AJ$2-[1]!tbl_gk[[#This Row],[GKPositioning]])/('F+ , F-'!AJ$2-'F+ , F-'!AJ$3))</f>
        <v>1.7028620907537841E-2</v>
      </c>
      <c r="AK1179" s="2" cm="1">
        <f t="array" ref="AK1179">[1]!table_weight[GKReflexes]*(('F+ , F-'!AK$2-[1]!tbl_gk[[#This Row],[GKReflexes]])/('F+ , F-'!AK$2-'F+ , F-'!AK$3))</f>
        <v>4.1905824290977896E-2</v>
      </c>
    </row>
    <row r="1180" spans="1:37" x14ac:dyDescent="0.55000000000000004">
      <c r="A1180" s="7">
        <f>[1]!tbl_gk[[#This Row],[ID]]</f>
        <v>244867</v>
      </c>
      <c r="B1180" s="1" cm="1">
        <f t="array" ref="B1180">[1]!table_weight[ValueEUR]*(('F+ , F-'!B$2-[1]!tbl_gk[[#This Row],[ValueEUR]])/('F+ , F-'!B$2-'F+ , F-'!B$3))</f>
        <v>3.367532239303818E-4</v>
      </c>
      <c r="C1180" s="1" cm="1">
        <f t="array" ref="C1180">[1]!table_weight[WageEUR]*(('F+ , F-'!C$2-[1]!tbl_gk[[#This Row],[WageEUR]])/('F+ , F-'!C$2-'F+ , F-'!C$3))</f>
        <v>2.3472561185650898E-4</v>
      </c>
      <c r="D1180" s="1" cm="1">
        <f t="array" ref="D1180">[1]!table_weight[Crossing]*(('F+ , F-'!D$2-[1]!tbl_gk[[#This Row],[Crossing]])/('F+ , F-'!D$2-'F+ , F-'!D$3))</f>
        <v>3.6987814836757178E-2</v>
      </c>
      <c r="E1180" s="1" cm="1">
        <f t="array" ref="E1180">[1]!table_weight[Finishing]*(('F+ , F-'!E$2-[1]!tbl_gk[[#This Row],[Finishing]])/('F+ , F-'!E$2-'F+ , F-'!E$3))</f>
        <v>1.7968512321265388E-2</v>
      </c>
      <c r="F1180" s="1" cm="1">
        <f t="array" ref="F1180">[1]!table_weight[HeadingAccuracy]*(('F+ , F-'!F$2-[1]!tbl_gk[[#This Row],[HeadingAccuracy]])/('F+ , F-'!F$2-'F+ , F-'!F$3))</f>
        <v>9.6040850170308507E-3</v>
      </c>
      <c r="G1180" s="1" cm="1">
        <f t="array" ref="G1180">[1]!table_weight[ShortPassing]*(('F+ , F-'!G$2-[1]!tbl_gk[[#This Row],[ShortPassing]])/('F+ , F-'!G$2-'F+ , F-'!G$3))</f>
        <v>4.9221920544626818E-2</v>
      </c>
      <c r="H1180" s="1" cm="1">
        <f t="array" ref="H1180">[1]!table_weight[Volleys]*(('F+ , F-'!H$2-[1]!tbl_gk[[#This Row],[Volleys]])/('F+ , F-'!H$2-'F+ , F-'!H$3))</f>
        <v>1.851827356780974E-3</v>
      </c>
      <c r="I1180" s="1" cm="1">
        <f t="array" ref="I1180">[1]!table_weight[Dribbling]*(('F+ , F-'!I$2-[1]!tbl_gk[[#This Row],[Dribbling]])/('F+ , F-'!I$2-'F+ , F-'!I$3))</f>
        <v>1.9557564431309422E-2</v>
      </c>
      <c r="J1180" s="1" cm="1">
        <f t="array" ref="J1180">[1]!table_weight[Curve]*(('F+ , F-'!J$2-[1]!tbl_gk[[#This Row],[Curve]])/('F+ , F-'!J$2-'F+ , F-'!J$3))</f>
        <v>8.9578474123651938E-3</v>
      </c>
      <c r="K1180" s="1" cm="1">
        <f t="array" ref="K1180">[1]!table_weight[FKAccuracy]*(('F+ , F-'!K$2-[1]!tbl_gk[[#This Row],[FKAccuracy]])/('F+ , F-'!K$2-'F+ , F-'!K$3))</f>
        <v>8.6705202312138564E-3</v>
      </c>
      <c r="L1180" s="1" cm="1">
        <f t="array" ref="L1180">[1]!table_weight[LongPassing]*(('F+ , F-'!L$2-[1]!tbl_gk[[#This Row],[LongPassing]])/('F+ , F-'!L$2-'F+ , F-'!L$3))</f>
        <v>2.3822660403335128E-2</v>
      </c>
      <c r="M1180" s="1" cm="1">
        <f t="array" ref="M1180">[1]!table_weight[BallControl]*(('F+ , F-'!M$2-[1]!tbl_gk[[#This Row],[BallControl]])/('F+ , F-'!M$2-'F+ , F-'!M$3))</f>
        <v>1.2603763744621627E-2</v>
      </c>
      <c r="N1180" s="1" cm="1">
        <f t="array" ref="N1180">[1]!table_weight[Acceleration]*(('F+ , F-'!N$2-[1]!tbl_gk[[#This Row],[Acceleration]])/('F+ , F-'!N$2-'F+ , F-'!N$3))</f>
        <v>9.244975751176639E-3</v>
      </c>
      <c r="O1180" s="1" cm="1">
        <f t="array" ref="O1180">[1]!table_weight[SprintSpeed]*(('F+ , F-'!O$2-[1]!tbl_gk[[#This Row],[SprintSpeed]])/('F+ , F-'!O$2-'F+ , F-'!O$3))</f>
        <v>1.0963188317614834E-2</v>
      </c>
      <c r="P1180" s="1" cm="1">
        <f t="array" ref="P1180">[1]!table_weight[Agility]*(('F+ , F-'!P$2-[1]!tbl_gk[[#This Row],[Agility]])/('F+ , F-'!P$2-'F+ , F-'!P$3))</f>
        <v>2.8082656619316097E-3</v>
      </c>
      <c r="Q1180" s="1" cm="1">
        <f t="array" ref="Q1180">[1]!table_weight[Reactions]*(('F+ , F-'!Q$2-[1]!tbl_gk[[#This Row],[Reactions]])/('F+ , F-'!Q$2-'F+ , F-'!Q$3))</f>
        <v>1.4437976002021271E-3</v>
      </c>
      <c r="R1180" s="1" cm="1">
        <f t="array" ref="R1180">[1]!table_weight[Balance]*(('F+ , F-'!R$2-[1]!tbl_gk[[#This Row],[Balance]])/('F+ , F-'!R$2-'F+ , F-'!R$3))</f>
        <v>2.4214127391145E-3</v>
      </c>
      <c r="S1180" s="1" cm="1">
        <f t="array" ref="S1180">[1]!table_weight[ShotPower]*(('F+ , F-'!S$2-[1]!tbl_gk[[#This Row],[ShotPower]])/('F+ , F-'!S$2-'F+ , F-'!S$3))</f>
        <v>6.2329798837993753E-3</v>
      </c>
      <c r="T1180" s="1" cm="1">
        <f t="array" ref="T1180">[1]!table_weight[Jumping]*(('F+ , F-'!T$2-[1]!tbl_gk[[#This Row],[Jumping]])/('F+ , F-'!T$2-'F+ , F-'!T$3))</f>
        <v>1.8891625857483504E-3</v>
      </c>
      <c r="U1180" s="1" cm="1">
        <f t="array" ref="U1180">[1]!table_weight[Stamina]*(('F+ , F-'!U$2-[1]!tbl_gk[[#This Row],[Stamina]])/('F+ , F-'!U$2-'F+ , F-'!U$3))</f>
        <v>1.7174205324984999E-2</v>
      </c>
      <c r="V1180" s="1" cm="1">
        <f t="array" ref="V1180">[1]!table_weight[Strength]*(('F+ , F-'!V$2-[1]!tbl_gk[[#This Row],[Strength]])/('F+ , F-'!V$2-'F+ , F-'!V$3))</f>
        <v>1.5972010952236049E-2</v>
      </c>
      <c r="W1180" s="1" cm="1">
        <f t="array" ref="W1180">[1]!table_weight[LongShots]*(('F+ , F-'!W$2-[1]!tbl_gk[[#This Row],[LongShots]])/('F+ , F-'!W$2-'F+ , F-'!W$3))</f>
        <v>9.86888481601568E-3</v>
      </c>
      <c r="X1180" s="1" cm="1">
        <f t="array" ref="X1180">[1]!table_weight[Aggression]*(('F+ , F-'!X$2-[1]!tbl_gk[[#This Row],[Aggression]])/('F+ , F-'!X$2-'F+ , F-'!X$3))</f>
        <v>3.0422878004259146E-3</v>
      </c>
      <c r="Y1180" s="1" cm="1">
        <f t="array" ref="Y1180">[1]!table_weight[Interceptions]*(('F+ , F-'!Y$2-[1]!tbl_gk[[#This Row],[Interceptions]])/('F+ , F-'!Y$2-'F+ , F-'!Y$3))</f>
        <v>1.8698939651398346E-2</v>
      </c>
      <c r="Z1180" s="1" cm="1">
        <f t="array" ref="Z1180">[1]!table_weight[Positioning]*(('F+ , F-'!Z$2-[1]!tbl_gk[[#This Row],[Positioning]])/('F+ , F-'!Z$2-'F+ , F-'!Z$3))</f>
        <v>1.9225568738802474E-3</v>
      </c>
      <c r="AA1180" s="1" cm="1">
        <f t="array" ref="AA1180">[1]!table_weight[Vision]*(('F+ , F-'!AA$2-[1]!tbl_gk[[#This Row],[Vision]])/('F+ , F-'!AA$2-'F+ , F-'!AA$3))</f>
        <v>1.1357874454923415E-2</v>
      </c>
      <c r="AB1180" s="1" cm="1">
        <f t="array" ref="AB1180">[1]!table_weight[Penalties]*(('F+ , F-'!AB$2-[1]!tbl_gk[[#This Row],[Penalties]])/('F+ , F-'!AB$2-'F+ , F-'!AB$3))</f>
        <v>2.3879722257019362E-3</v>
      </c>
      <c r="AC1180" s="1" cm="1">
        <f t="array" ref="AC1180">[1]!table_weight[Composure]*(('F+ , F-'!AC$2-[1]!tbl_gk[[#This Row],[Composure]])/('F+ , F-'!AC$2-'F+ , F-'!AC$3))</f>
        <v>8.0060205274366054E-4</v>
      </c>
      <c r="AD1180" s="1" cm="1">
        <f t="array" ref="AD1180">[1]!table_weight[Marking]*(('F+ , F-'!AD$2-[1]!tbl_gk[[#This Row],[Marking]])/('F+ , F-'!AD$2-'F+ , F-'!AD$3))</f>
        <v>2.366223844775717E-2</v>
      </c>
      <c r="AE1180" s="1" cm="1">
        <f t="array" ref="AE1180">[1]!table_weight[StandingTackle]*(('F+ , F-'!AE$2-[1]!tbl_gk[[#This Row],[StandingTackle]])/('F+ , F-'!AE$2-'F+ , F-'!AE$3))</f>
        <v>2.6900228972187096E-2</v>
      </c>
      <c r="AF1180" s="1" cm="1">
        <f t="array" ref="AF1180">[1]!table_weight[SlidingTackle]*(('F+ , F-'!AF$2-[1]!tbl_gk[[#This Row],[SlidingTackle]])/('F+ , F-'!AF$2-'F+ , F-'!AF$3))</f>
        <v>7.4722858256075263E-3</v>
      </c>
      <c r="AG1180" s="1" cm="1">
        <f t="array" ref="AG1180">[1]!table_weight[GKDiving]*(('F+ , F-'!AG$2-[1]!tbl_gk[[#This Row],[GKDiving]])/('F+ , F-'!AG$2-'F+ , F-'!AG$3))</f>
        <v>4.4411063786634182E-2</v>
      </c>
      <c r="AH1180" s="1" cm="1">
        <f t="array" ref="AH1180">[1]!table_weight[GKHandling]*(('F+ , F-'!AH$2-[1]!tbl_gk[[#This Row],[GKHandling]])/('F+ , F-'!AH$2-'F+ , F-'!AH$3))</f>
        <v>4.9906747265247783E-2</v>
      </c>
      <c r="AI1180" s="1" cm="1">
        <f t="array" ref="AI1180">[1]!table_weight[GKKicking]*(('F+ , F-'!AI$2-[1]!tbl_gk[[#This Row],[GKKicking]])/('F+ , F-'!AI$2-'F+ , F-'!AI$3))</f>
        <v>2.8621843626407038E-2</v>
      </c>
      <c r="AJ1180" s="1" cm="1">
        <f t="array" ref="AJ1180">[1]!table_weight[GKPositioning]*(('F+ , F-'!AJ$2-[1]!tbl_gk[[#This Row],[GKPositioning]])/('F+ , F-'!AJ$2-'F+ , F-'!AJ$3))</f>
        <v>1.8290000234022125E-2</v>
      </c>
      <c r="AK1180" s="1" cm="1">
        <f t="array" ref="AK1180">[1]!table_weight[GKReflexes]*(('F+ , F-'!AK$2-[1]!tbl_gk[[#This Row],[GKReflexes]])/('F+ , F-'!AK$2-'F+ , F-'!AK$3))</f>
        <v>4.55498090119325E-2</v>
      </c>
    </row>
    <row r="1181" spans="1:37" x14ac:dyDescent="0.55000000000000004">
      <c r="A1181" s="8">
        <f>[1]!tbl_gk[[#This Row],[ID]]</f>
        <v>244987</v>
      </c>
      <c r="B1181" s="2" cm="1">
        <f t="array" ref="B1181">[1]!table_weight[ValueEUR]*(('F+ , F-'!B$2-[1]!tbl_gk[[#This Row],[ValueEUR]])/('F+ , F-'!B$2-'F+ , F-'!B$3))</f>
        <v>1.5927100233554262E-4</v>
      </c>
      <c r="C1181" s="2" cm="1">
        <f t="array" ref="C1181">[1]!table_weight[WageEUR]*(('F+ , F-'!C$2-[1]!tbl_gk[[#This Row],[WageEUR]])/('F+ , F-'!C$2-'F+ , F-'!C$3))</f>
        <v>8.6066057680719962E-4</v>
      </c>
      <c r="D1181" s="2" cm="1">
        <f t="array" ref="D1181">[1]!table_weight[Crossing]*(('F+ , F-'!D$2-[1]!tbl_gk[[#This Row],[Crossing]])/('F+ , F-'!D$2-'F+ , F-'!D$3))</f>
        <v>3.5866971962916043E-2</v>
      </c>
      <c r="E1181" s="2" cm="1">
        <f t="array" ref="E1181">[1]!table_weight[Finishing]*(('F+ , F-'!E$2-[1]!tbl_gk[[#This Row],[Finishing]])/('F+ , F-'!E$2-'F+ , F-'!E$3))</f>
        <v>1.7968512321265388E-2</v>
      </c>
      <c r="F1181" s="2" cm="1">
        <f t="array" ref="F1181">[1]!table_weight[HeadingAccuracy]*(('F+ , F-'!F$2-[1]!tbl_gk[[#This Row],[HeadingAccuracy]])/('F+ , F-'!F$2-'F+ , F-'!F$3))</f>
        <v>1.1691929585950599E-2</v>
      </c>
      <c r="G1181" s="2" cm="1">
        <f t="array" ref="G1181">[1]!table_weight[ShortPassing]*(('F+ , F-'!G$2-[1]!tbl_gk[[#This Row],[ShortPassing]])/('F+ , F-'!G$2-'F+ , F-'!G$3))</f>
        <v>4.6409239370648142E-2</v>
      </c>
      <c r="H1181" s="2" cm="1">
        <f t="array" ref="H1181">[1]!table_weight[Volleys]*(('F+ , F-'!H$2-[1]!tbl_gk[[#This Row],[Volleys]])/('F+ , F-'!H$2-'F+ , F-'!H$3))</f>
        <v>1.9675665665797848E-3</v>
      </c>
      <c r="I1181" s="2" cm="1">
        <f t="array" ref="I1181">[1]!table_weight[Dribbling]*(('F+ , F-'!I$2-[1]!tbl_gk[[#This Row],[Dribbling]])/('F+ , F-'!I$2-'F+ , F-'!I$3))</f>
        <v>1.2712416880351124E-2</v>
      </c>
      <c r="J1181" s="2" cm="1">
        <f t="array" ref="J1181">[1]!table_weight[Curve]*(('F+ , F-'!J$2-[1]!tbl_gk[[#This Row],[Curve]])/('F+ , F-'!J$2-'F+ , F-'!J$3))</f>
        <v>1.03099753236656E-2</v>
      </c>
      <c r="K1181" s="2" cm="1">
        <f t="array" ref="K1181">[1]!table_weight[FKAccuracy]*(('F+ , F-'!K$2-[1]!tbl_gk[[#This Row],[FKAccuracy]])/('F+ , F-'!K$2-'F+ , F-'!K$3))</f>
        <v>1.0039549741405519E-2</v>
      </c>
      <c r="L1181" s="2" cm="1">
        <f t="array" ref="L1181">[1]!table_weight[LongPassing]*(('F+ , F-'!L$2-[1]!tbl_gk[[#This Row],[LongPassing]])/('F+ , F-'!L$2-'F+ , F-'!L$3))</f>
        <v>2.4905508603486726E-2</v>
      </c>
      <c r="M1181" s="2" cm="1">
        <f t="array" ref="M1181">[1]!table_weight[BallControl]*(('F+ , F-'!M$2-[1]!tbl_gk[[#This Row],[BallControl]])/('F+ , F-'!M$2-'F+ , F-'!M$3))</f>
        <v>9.9960884871137055E-3</v>
      </c>
      <c r="N1181" s="2" cm="1">
        <f t="array" ref="N1181">[1]!table_weight[Acceleration]*(('F+ , F-'!N$2-[1]!tbl_gk[[#This Row],[Acceleration]])/('F+ , F-'!N$2-'F+ , F-'!N$3))</f>
        <v>6.7646164032999796E-3</v>
      </c>
      <c r="O1181" s="2" cm="1">
        <f t="array" ref="O1181">[1]!table_weight[SprintSpeed]*(('F+ , F-'!O$2-[1]!tbl_gk[[#This Row],[SprintSpeed]])/('F+ , F-'!O$2-'F+ , F-'!O$3))</f>
        <v>8.995436568299351E-3</v>
      </c>
      <c r="P1181" s="2" cm="1">
        <f t="array" ref="P1181">[1]!table_weight[Agility]*(('F+ , F-'!P$2-[1]!tbl_gk[[#This Row],[Agility]])/('F+ , F-'!P$2-'F+ , F-'!P$3))</f>
        <v>3.6273431466616623E-3</v>
      </c>
      <c r="Q1181" s="2" cm="1">
        <f t="array" ref="Q1181">[1]!table_weight[Reactions]*(('F+ , F-'!Q$2-[1]!tbl_gk[[#This Row],[Reactions]])/('F+ , F-'!Q$2-'F+ , F-'!Q$3))</f>
        <v>1.1344124001588141E-3</v>
      </c>
      <c r="R1181" s="2" cm="1">
        <f t="array" ref="R1181">[1]!table_weight[Balance]*(('F+ , F-'!R$2-[1]!tbl_gk[[#This Row],[Balance]])/('F+ , F-'!R$2-'F+ , F-'!R$3))</f>
        <v>1.8626251839342308E-3</v>
      </c>
      <c r="S1181" s="2" cm="1">
        <f t="array" ref="S1181">[1]!table_weight[ShotPower]*(('F+ , F-'!S$2-[1]!tbl_gk[[#This Row],[ShotPower]])/('F+ , F-'!S$2-'F+ , F-'!S$3))</f>
        <v>5.4538573983244545E-3</v>
      </c>
      <c r="T1181" s="2" cm="1">
        <f t="array" ref="T1181">[1]!table_weight[Jumping]*(('F+ , F-'!T$2-[1]!tbl_gk[[#This Row],[Jumping]])/('F+ , F-'!T$2-'F+ , F-'!T$3))</f>
        <v>1.1163233461240253E-3</v>
      </c>
      <c r="U1181" s="2" cm="1">
        <f t="array" ref="U1181">[1]!table_weight[Stamina]*(('F+ , F-'!U$2-[1]!tbl_gk[[#This Row],[Stamina]])/('F+ , F-'!U$2-'F+ , F-'!U$3))</f>
        <v>1.288065399373875E-2</v>
      </c>
      <c r="V1181" s="2" cm="1">
        <f t="array" ref="V1181">[1]!table_weight[Strength]*(('F+ , F-'!V$2-[1]!tbl_gk[[#This Row],[Strength]])/('F+ , F-'!V$2-'F+ , F-'!V$3))</f>
        <v>1.0648007301490701E-2</v>
      </c>
      <c r="W1181" s="2" cm="1">
        <f t="array" ref="W1181">[1]!table_weight[LongShots]*(('F+ , F-'!W$2-[1]!tbl_gk[[#This Row],[LongShots]])/('F+ , F-'!W$2-'F+ , F-'!W$3))</f>
        <v>9.6091773208573719E-3</v>
      </c>
      <c r="X1181" s="2" cm="1">
        <f t="array" ref="X1181">[1]!table_weight[Aggression]*(('F+ , F-'!X$2-[1]!tbl_gk[[#This Row],[Aggression]])/('F+ , F-'!X$2-'F+ , F-'!X$3))</f>
        <v>0</v>
      </c>
      <c r="Y1181" s="2" cm="1">
        <f t="array" ref="Y1181">[1]!table_weight[Interceptions]*(('F+ , F-'!Y$2-[1]!tbl_gk[[#This Row],[Interceptions]])/('F+ , F-'!Y$2-'F+ , F-'!Y$3))</f>
        <v>2.0084046292242669E-2</v>
      </c>
      <c r="Z1181" s="2" cm="1">
        <f t="array" ref="Z1181">[1]!table_weight[Positioning]*(('F+ , F-'!Z$2-[1]!tbl_gk[[#This Row],[Positioning]])/('F+ , F-'!Z$2-'F+ , F-'!Z$3))</f>
        <v>1.7746678835817667E-3</v>
      </c>
      <c r="AA1181" s="2" cm="1">
        <f t="array" ref="AA1181">[1]!table_weight[Vision]*(('F+ , F-'!AA$2-[1]!tbl_gk[[#This Row],[Vision]])/('F+ , F-'!AA$2-'F+ , F-'!AA$3))</f>
        <v>1.6326944528952409E-2</v>
      </c>
      <c r="AB1181" s="2" cm="1">
        <f t="array" ref="AB1181">[1]!table_weight[Penalties]*(('F+ , F-'!AB$2-[1]!tbl_gk[[#This Row],[Penalties]])/('F+ , F-'!AB$2-'F+ , F-'!AB$3))</f>
        <v>2.4662663970364263E-3</v>
      </c>
      <c r="AC1181" s="2" cm="1">
        <f t="array" ref="AC1181">[1]!table_weight[Composure]*(('F+ , F-'!AC$2-[1]!tbl_gk[[#This Row],[Composure]])/('F+ , F-'!AC$2-'F+ , F-'!AC$3))</f>
        <v>1.6545775756702319E-3</v>
      </c>
      <c r="AD1181" s="2" cm="1">
        <f t="array" ref="AD1181">[1]!table_weight[Marking]*(('F+ , F-'!AD$2-[1]!tbl_gk[[#This Row],[Marking]])/('F+ , F-'!AD$2-'F+ , F-'!AD$3))</f>
        <v>2.6817203574124791E-2</v>
      </c>
      <c r="AE1181" s="2" cm="1">
        <f t="array" ref="AE1181">[1]!table_weight[StandingTackle]*(('F+ , F-'!AE$2-[1]!tbl_gk[[#This Row],[StandingTackle]])/('F+ , F-'!AE$2-'F+ , F-'!AE$3))</f>
        <v>2.465854322450484E-2</v>
      </c>
      <c r="AF1181" s="2" cm="1">
        <f t="array" ref="AF1181">[1]!table_weight[SlidingTackle]*(('F+ , F-'!AF$2-[1]!tbl_gk[[#This Row],[SlidingTackle]])/('F+ , F-'!AF$2-'F+ , F-'!AF$3))</f>
        <v>7.4722858256075263E-3</v>
      </c>
      <c r="AG1181" s="2" cm="1">
        <f t="array" ref="AG1181">[1]!table_weight[GKDiving]*(('F+ , F-'!AG$2-[1]!tbl_gk[[#This Row],[GKDiving]])/('F+ , F-'!AG$2-'F+ , F-'!AG$3))</f>
        <v>3.2454238921001903E-2</v>
      </c>
      <c r="AH1181" s="2" cm="1">
        <f t="array" ref="AH1181">[1]!table_weight[GKHandling]*(('F+ , F-'!AH$2-[1]!tbl_gk[[#This Row],[GKHandling]])/('F+ , F-'!AH$2-'F+ , F-'!AH$3))</f>
        <v>4.4559595772542655E-2</v>
      </c>
      <c r="AI1181" s="2" cm="1">
        <f t="array" ref="AI1181">[1]!table_weight[GKKicking]*(('F+ , F-'!AI$2-[1]!tbl_gk[[#This Row],[GKKicking]])/('F+ , F-'!AI$2-'F+ , F-'!AI$3))</f>
        <v>2.5044113173106158E-2</v>
      </c>
      <c r="AJ1181" s="2" cm="1">
        <f t="array" ref="AJ1181">[1]!table_weight[GKPositioning]*(('F+ , F-'!AJ$2-[1]!tbl_gk[[#This Row],[GKPositioning]])/('F+ , F-'!AJ$2-'F+ , F-'!AJ$3))</f>
        <v>1.1352413938358561E-2</v>
      </c>
      <c r="AK1181" s="2" cm="1">
        <f t="array" ref="AK1181">[1]!table_weight[GKReflexes]*(('F+ , F-'!AK$2-[1]!tbl_gk[[#This Row],[GKReflexes]])/('F+ , F-'!AK$2-'F+ , F-'!AK$3))</f>
        <v>3.4617854849068701E-2</v>
      </c>
    </row>
    <row r="1182" spans="1:37" x14ac:dyDescent="0.55000000000000004">
      <c r="A1182" s="7">
        <f>[1]!tbl_gk[[#This Row],[ID]]</f>
        <v>245057</v>
      </c>
      <c r="B1182" s="1" cm="1">
        <f t="array" ref="B1182">[1]!table_weight[ValueEUR]*(('F+ , F-'!B$2-[1]!tbl_gk[[#This Row],[ValueEUR]])/('F+ , F-'!B$2-'F+ , F-'!B$3))</f>
        <v>1.4383776567512181E-4</v>
      </c>
      <c r="C1182" s="1" cm="1">
        <f t="array" ref="C1182">[1]!table_weight[WageEUR]*(('F+ , F-'!C$2-[1]!tbl_gk[[#This Row],[WageEUR]])/('F+ , F-'!C$2-'F+ , F-'!C$3))</f>
        <v>7.8241870618836313E-5</v>
      </c>
      <c r="D1182" s="1" cm="1">
        <f t="array" ref="D1182">[1]!table_weight[Crossing]*(('F+ , F-'!D$2-[1]!tbl_gk[[#This Row],[Crossing]])/('F+ , F-'!D$2-'F+ , F-'!D$3))</f>
        <v>3.2504443341392672E-2</v>
      </c>
      <c r="E1182" s="1" cm="1">
        <f t="array" ref="E1182">[1]!table_weight[Finishing]*(('F+ , F-'!E$2-[1]!tbl_gk[[#This Row],[Finishing]])/('F+ , F-'!E$2-'F+ , F-'!E$3))</f>
        <v>1.8966763005780131E-2</v>
      </c>
      <c r="F1182" s="1" cm="1">
        <f t="array" ref="F1182">[1]!table_weight[HeadingAccuracy]*(('F+ , F-'!F$2-[1]!tbl_gk[[#This Row],[HeadingAccuracy]])/('F+ , F-'!F$2-'F+ , F-'!F$3))</f>
        <v>1.00216539308148E-2</v>
      </c>
      <c r="G1182" s="1" cm="1">
        <f t="array" ref="G1182">[1]!table_weight[ShortPassing]*(('F+ , F-'!G$2-[1]!tbl_gk[[#This Row],[ShortPassing]])/('F+ , F-'!G$2-'F+ , F-'!G$3))</f>
        <v>6.1878985827530868E-2</v>
      </c>
      <c r="H1182" s="1" cm="1">
        <f t="array" ref="H1182">[1]!table_weight[Volleys]*(('F+ , F-'!H$2-[1]!tbl_gk[[#This Row],[Volleys]])/('F+ , F-'!H$2-'F+ , F-'!H$3))</f>
        <v>2.0833057763785961E-3</v>
      </c>
      <c r="I1182" s="1" cm="1">
        <f t="array" ref="I1182">[1]!table_weight[Dribbling]*(('F+ , F-'!I$2-[1]!tbl_gk[[#This Row],[Dribbling]])/('F+ , F-'!I$2-'F+ , F-'!I$3))</f>
        <v>1.7601807988178481E-2</v>
      </c>
      <c r="J1182" s="1" cm="1">
        <f t="array" ref="J1182">[1]!table_weight[Curve]*(('F+ , F-'!J$2-[1]!tbl_gk[[#This Row],[Curve]])/('F+ , F-'!J$2-'F+ , F-'!J$3))</f>
        <v>9.4648953791028455E-3</v>
      </c>
      <c r="K1182" s="1" cm="1">
        <f t="array" ref="K1182">[1]!table_weight[FKAccuracy]*(('F+ , F-'!K$2-[1]!tbl_gk[[#This Row],[FKAccuracy]])/('F+ , F-'!K$2-'F+ , F-'!K$3))</f>
        <v>8.9747490112564478E-3</v>
      </c>
      <c r="L1182" s="1" cm="1">
        <f t="array" ref="L1182">[1]!table_weight[LongPassing]*(('F+ , F-'!L$2-[1]!tbl_gk[[#This Row],[LongPassing]])/('F+ , F-'!L$2-'F+ , F-'!L$3))</f>
        <v>2.5988356803638323E-2</v>
      </c>
      <c r="M1182" s="1" cm="1">
        <f t="array" ref="M1182">[1]!table_weight[BallControl]*(('F+ , F-'!M$2-[1]!tbl_gk[[#This Row],[BallControl]])/('F+ , F-'!M$2-'F+ , F-'!M$3))</f>
        <v>1.1734538658785654E-2</v>
      </c>
      <c r="N1182" s="1" cm="1">
        <f t="array" ref="N1182">[1]!table_weight[Acceleration]*(('F+ , F-'!N$2-[1]!tbl_gk[[#This Row],[Acceleration]])/('F+ , F-'!N$2-'F+ , F-'!N$3))</f>
        <v>1.10488734587233E-2</v>
      </c>
      <c r="O1182" s="1" cm="1">
        <f t="array" ref="O1182">[1]!table_weight[SprintSpeed]*(('F+ , F-'!O$2-[1]!tbl_gk[[#This Row],[SprintSpeed]])/('F+ , F-'!O$2-'F+ , F-'!O$3))</f>
        <v>9.838758746577414E-3</v>
      </c>
      <c r="P1182" s="1" cm="1">
        <f t="array" ref="P1182">[1]!table_weight[Agility]*(('F+ , F-'!P$2-[1]!tbl_gk[[#This Row],[Agility]])/('F+ , F-'!P$2-'F+ , F-'!P$3))</f>
        <v>5.3825091853689179E-3</v>
      </c>
      <c r="Q1182" s="1" cm="1">
        <f t="array" ref="Q1182">[1]!table_weight[Reactions]*(('F+ , F-'!Q$2-[1]!tbl_gk[[#This Row],[Reactions]])/('F+ , F-'!Q$2-'F+ , F-'!Q$3))</f>
        <v>1.7016186002382209E-3</v>
      </c>
      <c r="R1182" s="1" cm="1">
        <f t="array" ref="R1182">[1]!table_weight[Balance]*(('F+ , F-'!R$2-[1]!tbl_gk[[#This Row],[Balance]])/('F+ , F-'!R$2-'F+ , F-'!R$3))</f>
        <v>1.8005376778030898E-3</v>
      </c>
      <c r="S1182" s="1" cm="1">
        <f t="array" ref="S1182">[1]!table_weight[ShotPower]*(('F+ , F-'!S$2-[1]!tbl_gk[[#This Row],[ShotPower]])/('F+ , F-'!S$2-'F+ , F-'!S$3))</f>
        <v>6.4926873789576834E-3</v>
      </c>
      <c r="T1182" s="1" cm="1">
        <f t="array" ref="T1182">[1]!table_weight[Jumping]*(('F+ , F-'!T$2-[1]!tbl_gk[[#This Row],[Jumping]])/('F+ , F-'!T$2-'F+ , F-'!T$3))</f>
        <v>3.4348410649970005E-3</v>
      </c>
      <c r="U1182" s="1" cm="1">
        <f t="array" ref="U1182">[1]!table_weight[Stamina]*(('F+ , F-'!U$2-[1]!tbl_gk[[#This Row],[Stamina]])/('F+ , F-'!U$2-'F+ , F-'!U$3))</f>
        <v>2.0609046389982E-2</v>
      </c>
      <c r="V1182" s="1" cm="1">
        <f t="array" ref="V1182">[1]!table_weight[Strength]*(('F+ , F-'!V$2-[1]!tbl_gk[[#This Row],[Strength]])/('F+ , F-'!V$2-'F+ , F-'!V$3))</f>
        <v>3.5493357671635667E-2</v>
      </c>
      <c r="W1182" s="1" cm="1">
        <f t="array" ref="W1182">[1]!table_weight[LongShots]*(('F+ , F-'!W$2-[1]!tbl_gk[[#This Row],[LongShots]])/('F+ , F-'!W$2-'F+ , F-'!W$3))</f>
        <v>9.0897623305407575E-3</v>
      </c>
      <c r="X1182" s="1" cm="1">
        <f t="array" ref="X1182">[1]!table_weight[Aggression]*(('F+ , F-'!X$2-[1]!tbl_gk[[#This Row],[Aggression]])/('F+ , F-'!X$2-'F+ , F-'!X$3))</f>
        <v>1.1560693641618476E-2</v>
      </c>
      <c r="Y1182" s="1" cm="1">
        <f t="array" ref="Y1182">[1]!table_weight[Interceptions]*(('F+ , F-'!Y$2-[1]!tbl_gk[[#This Row],[Interceptions]])/('F+ , F-'!Y$2-'F+ , F-'!Y$3))</f>
        <v>2.5624472855619959E-2</v>
      </c>
      <c r="Z1182" s="1" cm="1">
        <f t="array" ref="Z1182">[1]!table_weight[Positioning]*(('F+ , F-'!Z$2-[1]!tbl_gk[[#This Row],[Positioning]])/('F+ , F-'!Z$2-'F+ , F-'!Z$3))</f>
        <v>1.6267788932832863E-3</v>
      </c>
      <c r="AA1182" s="1" cm="1">
        <f t="array" ref="AA1182">[1]!table_weight[Vision]*(('F+ , F-'!AA$2-[1]!tbl_gk[[#This Row],[Vision]])/('F+ , F-'!AA$2-'F+ , F-'!AA$3))</f>
        <v>2.1296014602981403E-2</v>
      </c>
      <c r="AB1182" s="1" cm="1">
        <f t="array" ref="AB1182">[1]!table_weight[Penalties]*(('F+ , F-'!AB$2-[1]!tbl_gk[[#This Row],[Penalties]])/('F+ , F-'!AB$2-'F+ , F-'!AB$3))</f>
        <v>2.1922367973657118E-3</v>
      </c>
      <c r="AC1182" s="1" cm="1">
        <f t="array" ref="AC1182">[1]!table_weight[Composure]*(('F+ , F-'!AC$2-[1]!tbl_gk[[#This Row],[Composure]])/('F+ , F-'!AC$2-'F+ , F-'!AC$3))</f>
        <v>1.7613245160360534E-3</v>
      </c>
      <c r="AD1182" s="1" cm="1">
        <f t="array" ref="AD1182">[1]!table_weight[Marking]*(('F+ , F-'!AD$2-[1]!tbl_gk[[#This Row],[Marking]])/('F+ , F-'!AD$2-'F+ , F-'!AD$3))</f>
        <v>3.1549651263676225E-2</v>
      </c>
      <c r="AE1182" s="1" cm="1">
        <f t="array" ref="AE1182">[1]!table_weight[StandingTackle]*(('F+ , F-'!AE$2-[1]!tbl_gk[[#This Row],[StandingTackle]])/('F+ , F-'!AE$2-'F+ , F-'!AE$3))</f>
        <v>3.362528621523387E-2</v>
      </c>
      <c r="AF1182" s="1" cm="1">
        <f t="array" ref="AF1182">[1]!table_weight[SlidingTackle]*(('F+ , F-'!AF$2-[1]!tbl_gk[[#This Row],[SlidingTackle]])/('F+ , F-'!AF$2-'F+ , F-'!AF$3))</f>
        <v>9.7139715732897855E-3</v>
      </c>
      <c r="AG1182" s="1" cm="1">
        <f t="array" ref="AG1182">[1]!table_weight[GKDiving]*(('F+ , F-'!AG$2-[1]!tbl_gk[[#This Row],[GKDiving]])/('F+ , F-'!AG$2-'F+ , F-'!AG$3))</f>
        <v>5.2951652976371534E-2</v>
      </c>
      <c r="AH1182" s="1" cm="1">
        <f t="array" ref="AH1182">[1]!table_weight[GKHandling]*(('F+ , F-'!AH$2-[1]!tbl_gk[[#This Row],[GKHandling]])/('F+ , F-'!AH$2-'F+ , F-'!AH$3))</f>
        <v>5.8818666419756312E-2</v>
      </c>
      <c r="AI1182" s="1" cm="1">
        <f t="array" ref="AI1182">[1]!table_weight[GKKicking]*(('F+ , F-'!AI$2-[1]!tbl_gk[[#This Row],[GKKicking]])/('F+ , F-'!AI$2-'F+ , F-'!AI$3))</f>
        <v>2.9516276239732256E-2</v>
      </c>
      <c r="AJ1182" s="1" cm="1">
        <f t="array" ref="AJ1182">[1]!table_weight[GKPositioning]*(('F+ , F-'!AJ$2-[1]!tbl_gk[[#This Row],[GKPositioning]])/('F+ , F-'!AJ$2-'F+ , F-'!AJ$3))</f>
        <v>2.0812758886990693E-2</v>
      </c>
      <c r="AK1182" s="1" cm="1">
        <f t="array" ref="AK1182">[1]!table_weight[GKReflexes]*(('F+ , F-'!AK$2-[1]!tbl_gk[[#This Row],[GKReflexes]])/('F+ , F-'!AK$2-'F+ , F-'!AK$3))</f>
        <v>5.10157860933644E-2</v>
      </c>
    </row>
    <row r="1183" spans="1:37" x14ac:dyDescent="0.55000000000000004">
      <c r="A1183" s="8">
        <f>[1]!tbl_gk[[#This Row],[ID]]</f>
        <v>245074</v>
      </c>
      <c r="B1183" s="2" cm="1">
        <f t="array" ref="B1183">[1]!table_weight[ValueEUR]*(('F+ , F-'!B$2-[1]!tbl_gk[[#This Row],[ValueEUR]])/('F+ , F-'!B$2-'F+ , F-'!B$3))</f>
        <v>6.8214906039059921E-5</v>
      </c>
      <c r="C1183" s="2" cm="1">
        <f t="array" ref="C1183">[1]!table_weight[WageEUR]*(('F+ , F-'!C$2-[1]!tbl_gk[[#This Row],[WageEUR]])/('F+ , F-'!C$2-'F+ , F-'!C$3))</f>
        <v>7.8241870618836313E-5</v>
      </c>
      <c r="D1183" s="2" cm="1">
        <f t="array" ref="D1183">[1]!table_weight[Crossing]*(('F+ , F-'!D$2-[1]!tbl_gk[[#This Row],[Crossing]])/('F+ , F-'!D$2-'F+ , F-'!D$3))</f>
        <v>3.6987814836757178E-2</v>
      </c>
      <c r="E1183" s="2" cm="1">
        <f t="array" ref="E1183">[1]!table_weight[Finishing]*(('F+ , F-'!E$2-[1]!tbl_gk[[#This Row],[Finishing]])/('F+ , F-'!E$2-'F+ , F-'!E$3))</f>
        <v>2.096326437480962E-2</v>
      </c>
      <c r="F1183" s="2" cm="1">
        <f t="array" ref="F1183">[1]!table_weight[HeadingAccuracy]*(('F+ , F-'!F$2-[1]!tbl_gk[[#This Row],[HeadingAccuracy]])/('F+ , F-'!F$2-'F+ , F-'!F$3))</f>
        <v>1.0439222844598752E-2</v>
      </c>
      <c r="G1183" s="2" cm="1">
        <f t="array" ref="G1183">[1]!table_weight[ShortPassing]*(('F+ , F-'!G$2-[1]!tbl_gk[[#This Row],[ShortPassing]])/('F+ , F-'!G$2-'F+ , F-'!G$3))</f>
        <v>5.7659964066562854E-2</v>
      </c>
      <c r="H1183" s="2" cm="1">
        <f t="array" ref="H1183">[1]!table_weight[Volleys]*(('F+ , F-'!H$2-[1]!tbl_gk[[#This Row],[Volleys]])/('F+ , F-'!H$2-'F+ , F-'!H$3))</f>
        <v>2.0833057763785961E-3</v>
      </c>
      <c r="I1183" s="2" cm="1">
        <f t="array" ref="I1183">[1]!table_weight[Dribbling]*(('F+ , F-'!I$2-[1]!tbl_gk[[#This Row],[Dribbling]])/('F+ , F-'!I$2-'F+ , F-'!I$3))</f>
        <v>2.0535442652874894E-2</v>
      </c>
      <c r="J1183" s="2" cm="1">
        <f t="array" ref="J1183">[1]!table_weight[Curve]*(('F+ , F-'!J$2-[1]!tbl_gk[[#This Row],[Curve]])/('F+ , F-'!J$2-'F+ , F-'!J$3))</f>
        <v>9.9719433458404991E-3</v>
      </c>
      <c r="K1183" s="2" cm="1">
        <f t="array" ref="K1183">[1]!table_weight[FKAccuracy]*(('F+ , F-'!K$2-[1]!tbl_gk[[#This Row],[FKAccuracy]])/('F+ , F-'!K$2-'F+ , F-'!K$3))</f>
        <v>9.2789777912990392E-3</v>
      </c>
      <c r="L1183" s="2" cm="1">
        <f t="array" ref="L1183">[1]!table_weight[LongPassing]*(('F+ , F-'!L$2-[1]!tbl_gk[[#This Row],[LongPassing]])/('F+ , F-'!L$2-'F+ , F-'!L$3))</f>
        <v>2.5988356803638323E-2</v>
      </c>
      <c r="M1183" s="2" cm="1">
        <f t="array" ref="M1183">[1]!table_weight[BallControl]*(('F+ , F-'!M$2-[1]!tbl_gk[[#This Row],[BallControl]])/('F+ , F-'!M$2-'F+ , F-'!M$3))</f>
        <v>1.4342213916293577E-2</v>
      </c>
      <c r="N1183" s="2" cm="1">
        <f t="array" ref="N1183">[1]!table_weight[Acceleration]*(('F+ , F-'!N$2-[1]!tbl_gk[[#This Row],[Acceleration]])/('F+ , F-'!N$2-'F+ , F-'!N$3))</f>
        <v>9.9214373915066361E-3</v>
      </c>
      <c r="O1183" s="2" cm="1">
        <f t="array" ref="O1183">[1]!table_weight[SprintSpeed]*(('F+ , F-'!O$2-[1]!tbl_gk[[#This Row],[SprintSpeed]])/('F+ , F-'!O$2-'F+ , F-'!O$3))</f>
        <v>1.377426224520838E-2</v>
      </c>
      <c r="P1183" s="2" cm="1">
        <f t="array" ref="P1183">[1]!table_weight[Agility]*(('F+ , F-'!P$2-[1]!tbl_gk[[#This Row],[Agility]])/('F+ , F-'!P$2-'F+ , F-'!P$3))</f>
        <v>5.3825091853689179E-3</v>
      </c>
      <c r="Q1183" s="2" cm="1">
        <f t="array" ref="Q1183">[1]!table_weight[Reactions]*(('F+ , F-'!Q$2-[1]!tbl_gk[[#This Row],[Reactions]])/('F+ , F-'!Q$2-'F+ , F-'!Q$3))</f>
        <v>1.9078754002670962E-3</v>
      </c>
      <c r="R1183" s="2" cm="1">
        <f t="array" ref="R1183">[1]!table_weight[Balance]*(('F+ , F-'!R$2-[1]!tbl_gk[[#This Row],[Balance]])/('F+ , F-'!R$2-'F+ , F-'!R$3))</f>
        <v>1.8626251839342308E-3</v>
      </c>
      <c r="S1183" s="2" cm="1">
        <f t="array" ref="S1183">[1]!table_weight[ShotPower]*(('F+ , F-'!S$2-[1]!tbl_gk[[#This Row],[ShotPower]])/('F+ , F-'!S$2-'F+ , F-'!S$3))</f>
        <v>9.0897623305407575E-3</v>
      </c>
      <c r="T1183" s="2" cm="1">
        <f t="array" ref="T1183">[1]!table_weight[Jumping]*(('F+ , F-'!T$2-[1]!tbl_gk[[#This Row],[Jumping]])/('F+ , F-'!T$2-'F+ , F-'!T$3))</f>
        <v>3.6924541448717756E-3</v>
      </c>
      <c r="U1183" s="2" cm="1">
        <f t="array" ref="U1183">[1]!table_weight[Stamina]*(('F+ , F-'!U$2-[1]!tbl_gk[[#This Row],[Stamina]])/('F+ , F-'!U$2-'F+ , F-'!U$3))</f>
        <v>1.8032915591234249E-2</v>
      </c>
      <c r="V1183" s="2" cm="1">
        <f t="array" ref="V1183">[1]!table_weight[Strength]*(('F+ , F-'!V$2-[1]!tbl_gk[[#This Row],[Strength]])/('F+ , F-'!V$2-'F+ , F-'!V$3))</f>
        <v>1.9521346719399615E-2</v>
      </c>
      <c r="W1183" s="2" cm="1">
        <f t="array" ref="W1183">[1]!table_weight[LongShots]*(('F+ , F-'!W$2-[1]!tbl_gk[[#This Row],[LongShots]])/('F+ , F-'!W$2-'F+ , F-'!W$3))</f>
        <v>1.0128592311173986E-2</v>
      </c>
      <c r="X1183" s="2" cm="1">
        <f t="array" ref="X1183">[1]!table_weight[Aggression]*(('F+ , F-'!X$2-[1]!tbl_gk[[#This Row],[Aggression]])/('F+ , F-'!X$2-'F+ , F-'!X$3))</f>
        <v>1.7645269242470306E-2</v>
      </c>
      <c r="Y1183" s="2" cm="1">
        <f t="array" ref="Y1183">[1]!table_weight[Interceptions]*(('F+ , F-'!Y$2-[1]!tbl_gk[[#This Row],[Interceptions]])/('F+ , F-'!Y$2-'F+ , F-'!Y$3))</f>
        <v>2.5624472855619959E-2</v>
      </c>
      <c r="Z1183" s="2" cm="1">
        <f t="array" ref="Z1183">[1]!table_weight[Positioning]*(('F+ , F-'!Z$2-[1]!tbl_gk[[#This Row],[Positioning]])/('F+ , F-'!Z$2-'F+ , F-'!Z$3))</f>
        <v>2.0704458641787279E-3</v>
      </c>
      <c r="AA1183" s="2" cm="1">
        <f t="array" ref="AA1183">[1]!table_weight[Vision]*(('F+ , F-'!AA$2-[1]!tbl_gk[[#This Row],[Vision]])/('F+ , F-'!AA$2-'F+ , F-'!AA$3))</f>
        <v>3.0524287597606677E-2</v>
      </c>
      <c r="AB1183" s="2" cm="1">
        <f t="array" ref="AB1183">[1]!table_weight[Penalties]*(('F+ , F-'!AB$2-[1]!tbl_gk[[#This Row],[Penalties]])/('F+ , F-'!AB$2-'F+ , F-'!AB$3))</f>
        <v>2.427119311369181E-3</v>
      </c>
      <c r="AC1183" s="2" cm="1">
        <f t="array" ref="AC1183">[1]!table_weight[Composure]*(('F+ , F-'!AC$2-[1]!tbl_gk[[#This Row],[Composure]])/('F+ , F-'!AC$2-'F+ , F-'!AC$3))</f>
        <v>2.0281918669506067E-3</v>
      </c>
      <c r="AD1183" s="2" cm="1">
        <f t="array" ref="AD1183">[1]!table_weight[Marking]*(('F+ , F-'!AD$2-[1]!tbl_gk[[#This Row],[Marking]])/('F+ , F-'!AD$2-'F+ , F-'!AD$3))</f>
        <v>3.6282098953227655E-2</v>
      </c>
      <c r="AE1183" s="2" cm="1">
        <f t="array" ref="AE1183">[1]!table_weight[StandingTackle]*(('F+ , F-'!AE$2-[1]!tbl_gk[[#This Row],[StandingTackle]])/('F+ , F-'!AE$2-'F+ , F-'!AE$3))</f>
        <v>2.6900228972187096E-2</v>
      </c>
      <c r="AF1183" s="2" cm="1">
        <f t="array" ref="AF1183">[1]!table_weight[SlidingTackle]*(('F+ , F-'!AF$2-[1]!tbl_gk[[#This Row],[SlidingTackle]])/('F+ , F-'!AF$2-'F+ , F-'!AF$3))</f>
        <v>8.2195144081682794E-3</v>
      </c>
      <c r="AG1183" s="2" cm="1">
        <f t="array" ref="AG1183">[1]!table_weight[GKDiving]*(('F+ , F-'!AG$2-[1]!tbl_gk[[#This Row],[GKDiving]])/('F+ , F-'!AG$2-'F+ , F-'!AG$3))</f>
        <v>5.4659770814318998E-2</v>
      </c>
      <c r="AH1183" s="2" cm="1">
        <f t="array" ref="AH1183">[1]!table_weight[GKHandling]*(('F+ , F-'!AH$2-[1]!tbl_gk[[#This Row],[GKHandling]])/('F+ , F-'!AH$2-'F+ , F-'!AH$3))</f>
        <v>5.7036282588854605E-2</v>
      </c>
      <c r="AI1183" s="2" cm="1">
        <f t="array" ref="AI1183">[1]!table_weight[GKKicking]*(('F+ , F-'!AI$2-[1]!tbl_gk[[#This Row],[GKKicking]])/('F+ , F-'!AI$2-'F+ , F-'!AI$3))</f>
        <v>4.1143900212960119E-2</v>
      </c>
      <c r="AJ1183" s="2" cm="1">
        <f t="array" ref="AJ1183">[1]!table_weight[GKPositioning]*(('F+ , F-'!AJ$2-[1]!tbl_gk[[#This Row],[GKPositioning]])/('F+ , F-'!AJ$2-'F+ , F-'!AJ$3))</f>
        <v>2.3335517539959265E-2</v>
      </c>
      <c r="AK1183" s="2" cm="1">
        <f t="array" ref="AK1183">[1]!table_weight[GKReflexes]*(('F+ , F-'!AK$2-[1]!tbl_gk[[#This Row],[GKReflexes]])/('F+ , F-'!AK$2-'F+ , F-'!AK$3))</f>
        <v>5.2837778453841702E-2</v>
      </c>
    </row>
    <row r="1184" spans="1:37" x14ac:dyDescent="0.55000000000000004">
      <c r="A1184" s="7">
        <f>[1]!tbl_gk[[#This Row],[ID]]</f>
        <v>245088</v>
      </c>
      <c r="B1184" s="1" cm="1">
        <f t="array" ref="B1184">[1]!table_weight[ValueEUR]*(('F+ , F-'!B$2-[1]!tbl_gk[[#This Row],[ValueEUR]])/('F+ , F-'!B$2-'F+ , F-'!B$3))</f>
        <v>6.8214906039059921E-5</v>
      </c>
      <c r="C1184" s="1" cm="1">
        <f t="array" ref="C1184">[1]!table_weight[WageEUR]*(('F+ , F-'!C$2-[1]!tbl_gk[[#This Row],[WageEUR]])/('F+ , F-'!C$2-'F+ , F-'!C$3))</f>
        <v>3.9120935309418161E-4</v>
      </c>
      <c r="D1184" s="1" cm="1">
        <f t="array" ref="D1184">[1]!table_weight[Crossing]*(('F+ , F-'!D$2-[1]!tbl_gk[[#This Row],[Crossing]])/('F+ , F-'!D$2-'F+ , F-'!D$3))</f>
        <v>3.3625286215233793E-2</v>
      </c>
      <c r="E1184" s="1" cm="1">
        <f t="array" ref="E1184">[1]!table_weight[Finishing]*(('F+ , F-'!E$2-[1]!tbl_gk[[#This Row],[Finishing]])/('F+ , F-'!E$2-'F+ , F-'!E$3))</f>
        <v>2.096326437480962E-2</v>
      </c>
      <c r="F1184" s="1" cm="1">
        <f t="array" ref="F1184">[1]!table_weight[HeadingAccuracy]*(('F+ , F-'!F$2-[1]!tbl_gk[[#This Row],[HeadingAccuracy]])/('F+ , F-'!F$2-'F+ , F-'!F$3))</f>
        <v>1.0439222844598752E-2</v>
      </c>
      <c r="G1184" s="1" cm="1">
        <f t="array" ref="G1184">[1]!table_weight[ShortPassing]*(('F+ , F-'!G$2-[1]!tbl_gk[[#This Row],[ShortPassing]])/('F+ , F-'!G$2-'F+ , F-'!G$3))</f>
        <v>5.2034601718605494E-2</v>
      </c>
      <c r="H1184" s="1" cm="1">
        <f t="array" ref="H1184">[1]!table_weight[Volleys]*(('F+ , F-'!H$2-[1]!tbl_gk[[#This Row],[Volleys]])/('F+ , F-'!H$2-'F+ , F-'!H$3))</f>
        <v>2.0833057763785961E-3</v>
      </c>
      <c r="I1184" s="1" cm="1">
        <f t="array" ref="I1184">[1]!table_weight[Dribbling]*(('F+ , F-'!I$2-[1]!tbl_gk[[#This Row],[Dribbling]])/('F+ , F-'!I$2-'F+ , F-'!I$3))</f>
        <v>1.7601807988178481E-2</v>
      </c>
      <c r="J1184" s="1" cm="1">
        <f t="array" ref="J1184">[1]!table_weight[Curve]*(('F+ , F-'!J$2-[1]!tbl_gk[[#This Row],[Curve]])/('F+ , F-'!J$2-'F+ , F-'!J$3))</f>
        <v>9.1268634012777444E-3</v>
      </c>
      <c r="K1184" s="1" cm="1">
        <f t="array" ref="K1184">[1]!table_weight[FKAccuracy]*(('F+ , F-'!K$2-[1]!tbl_gk[[#This Row],[FKAccuracy]])/('F+ , F-'!K$2-'F+ , F-'!K$3))</f>
        <v>9.5832065713416324E-3</v>
      </c>
      <c r="L1184" s="1" cm="1">
        <f t="array" ref="L1184">[1]!table_weight[LongPassing]*(('F+ , F-'!L$2-[1]!tbl_gk[[#This Row],[LongPassing]])/('F+ , F-'!L$2-'F+ , F-'!L$3))</f>
        <v>2.3281236303259328E-2</v>
      </c>
      <c r="M1184" s="1" cm="1">
        <f t="array" ref="M1184">[1]!table_weight[BallControl]*(('F+ , F-'!M$2-[1]!tbl_gk[[#This Row],[BallControl]])/('F+ , F-'!M$2-'F+ , F-'!M$3))</f>
        <v>1.4776826459211564E-2</v>
      </c>
      <c r="N1184" s="1" cm="1">
        <f t="array" ref="N1184">[1]!table_weight[Acceleration]*(('F+ , F-'!N$2-[1]!tbl_gk[[#This Row],[Acceleration]])/('F+ , F-'!N$2-'F+ , F-'!N$3))</f>
        <v>5.8626675495266484E-3</v>
      </c>
      <c r="O1184" s="1" cm="1">
        <f t="array" ref="O1184">[1]!table_weight[SprintSpeed]*(('F+ , F-'!O$2-[1]!tbl_gk[[#This Row],[SprintSpeed]])/('F+ , F-'!O$2-'F+ , F-'!O$3))</f>
        <v>7.589899604502578E-3</v>
      </c>
      <c r="P1184" s="1" cm="1">
        <f t="array" ref="P1184">[1]!table_weight[Agility]*(('F+ , F-'!P$2-[1]!tbl_gk[[#This Row],[Agility]])/('F+ , F-'!P$2-'F+ , F-'!P$3))</f>
        <v>4.3294095621445646E-3</v>
      </c>
      <c r="Q1184" s="1" cm="1">
        <f t="array" ref="Q1184">[1]!table_weight[Reactions]*(('F+ , F-'!Q$2-[1]!tbl_gk[[#This Row],[Reactions]])/('F+ , F-'!Q$2-'F+ , F-'!Q$3))</f>
        <v>2.1656964003031903E-3</v>
      </c>
      <c r="R1184" s="1" cm="1">
        <f t="array" ref="R1184">[1]!table_weight[Balance]*(('F+ , F-'!R$2-[1]!tbl_gk[[#This Row],[Balance]])/('F+ , F-'!R$2-'F+ , F-'!R$3))</f>
        <v>1.5521876532785257E-3</v>
      </c>
      <c r="S1184" s="1" cm="1">
        <f t="array" ref="S1184">[1]!table_weight[ShotPower]*(('F+ , F-'!S$2-[1]!tbl_gk[[#This Row],[ShotPower]])/('F+ , F-'!S$2-'F+ , F-'!S$3))</f>
        <v>7.5315173595909123E-3</v>
      </c>
      <c r="T1184" s="1" cm="1">
        <f t="array" ref="T1184">[1]!table_weight[Jumping]*(('F+ , F-'!T$2-[1]!tbl_gk[[#This Row],[Jumping]])/('F+ , F-'!T$2-'F+ , F-'!T$3))</f>
        <v>2.3185177188729754E-3</v>
      </c>
      <c r="U1184" s="1" cm="1">
        <f t="array" ref="U1184">[1]!table_weight[Stamina]*(('F+ , F-'!U$2-[1]!tbl_gk[[#This Row],[Stamina]])/('F+ , F-'!U$2-'F+ , F-'!U$3))</f>
        <v>1.3739364259988E-2</v>
      </c>
      <c r="V1184" s="1" cm="1">
        <f t="array" ref="V1184">[1]!table_weight[Strength]*(('F+ , F-'!V$2-[1]!tbl_gk[[#This Row],[Strength]])/('F+ , F-'!V$2-'F+ , F-'!V$3))</f>
        <v>1.8634012777608722E-2</v>
      </c>
      <c r="W1184" s="1" cm="1">
        <f t="array" ref="W1184">[1]!table_weight[LongShots]*(('F+ , F-'!W$2-[1]!tbl_gk[[#This Row],[LongShots]])/('F+ , F-'!W$2-'F+ , F-'!W$3))</f>
        <v>9.6091773208573719E-3</v>
      </c>
      <c r="X1184" s="1" cm="1">
        <f t="array" ref="X1184">[1]!table_weight[Aggression]*(('F+ , F-'!X$2-[1]!tbl_gk[[#This Row],[Aggression]])/('F+ , F-'!X$2-'F+ , F-'!X$3))</f>
        <v>1.1560693641618476E-2</v>
      </c>
      <c r="Y1184" s="1" cm="1">
        <f t="array" ref="Y1184">[1]!table_weight[Interceptions]*(('F+ , F-'!Y$2-[1]!tbl_gk[[#This Row],[Interceptions]])/('F+ , F-'!Y$2-'F+ , F-'!Y$3))</f>
        <v>2.4239366214775633E-2</v>
      </c>
      <c r="Z1184" s="1" cm="1">
        <f t="array" ref="Z1184">[1]!table_weight[Positioning]*(('F+ , F-'!Z$2-[1]!tbl_gk[[#This Row],[Positioning]])/('F+ , F-'!Z$2-'F+ , F-'!Z$3))</f>
        <v>1.7746678835817667E-3</v>
      </c>
      <c r="AA1184" s="1" cm="1">
        <f t="array" ref="AA1184">[1]!table_weight[Vision]*(('F+ , F-'!AA$2-[1]!tbl_gk[[#This Row],[Vision]])/('F+ , F-'!AA$2-'F+ , F-'!AA$3))</f>
        <v>2.4845350370144972E-2</v>
      </c>
      <c r="AB1184" s="1" cm="1">
        <f t="array" ref="AB1184">[1]!table_weight[Penalties]*(('F+ , F-'!AB$2-[1]!tbl_gk[[#This Row],[Penalties]])/('F+ , F-'!AB$2-'F+ , F-'!AB$3))</f>
        <v>2.3879722257019362E-3</v>
      </c>
      <c r="AC1184" s="1" cm="1">
        <f t="array" ref="AC1184">[1]!table_weight[Composure]*(('F+ , F-'!AC$2-[1]!tbl_gk[[#This Row],[Composure]])/('F+ , F-'!AC$2-'F+ , F-'!AC$3))</f>
        <v>2.2950592178651603E-3</v>
      </c>
      <c r="AD1184" s="1" cm="1">
        <f t="array" ref="AD1184">[1]!table_weight[Marking]*(('F+ , F-'!AD$2-[1]!tbl_gk[[#This Row],[Marking]])/('F+ , F-'!AD$2-'F+ , F-'!AD$3))</f>
        <v>3.3127133826860035E-2</v>
      </c>
      <c r="AE1184" s="1" cm="1">
        <f t="array" ref="AE1184">[1]!table_weight[StandingTackle]*(('F+ , F-'!AE$2-[1]!tbl_gk[[#This Row],[StandingTackle]])/('F+ , F-'!AE$2-'F+ , F-'!AE$3))</f>
        <v>2.9141914719869356E-2</v>
      </c>
      <c r="AF1184" s="1" cm="1">
        <f t="array" ref="AF1184">[1]!table_weight[SlidingTackle]*(('F+ , F-'!AF$2-[1]!tbl_gk[[#This Row],[SlidingTackle]])/('F+ , F-'!AF$2-'F+ , F-'!AF$3))</f>
        <v>1.120842873841129E-2</v>
      </c>
      <c r="AG1184" s="1" cm="1">
        <f t="array" ref="AG1184">[1]!table_weight[GKDiving]*(('F+ , F-'!AG$2-[1]!tbl_gk[[#This Row],[GKDiving]])/('F+ , F-'!AG$2-'F+ , F-'!AG$3))</f>
        <v>5.1243535138424057E-2</v>
      </c>
      <c r="AH1184" s="1" cm="1">
        <f t="array" ref="AH1184">[1]!table_weight[GKHandling]*(('F+ , F-'!AH$2-[1]!tbl_gk[[#This Row],[GKHandling]])/('F+ , F-'!AH$2-'F+ , F-'!AH$3))</f>
        <v>6.416581791246144E-2</v>
      </c>
      <c r="AI1184" s="1" cm="1">
        <f t="array" ref="AI1184">[1]!table_weight[GKKicking]*(('F+ , F-'!AI$2-[1]!tbl_gk[[#This Row],[GKKicking]])/('F+ , F-'!AI$2-'F+ , F-'!AI$3))</f>
        <v>3.3988439306358358E-2</v>
      </c>
      <c r="AJ1184" s="1" cm="1">
        <f t="array" ref="AJ1184">[1]!table_weight[GKPositioning]*(('F+ , F-'!AJ$2-[1]!tbl_gk[[#This Row],[GKPositioning]])/('F+ , F-'!AJ$2-'F+ , F-'!AJ$3))</f>
        <v>2.0182069223748555E-2</v>
      </c>
      <c r="AK1184" s="1" cm="1">
        <f t="array" ref="AK1184">[1]!table_weight[GKReflexes]*(('F+ , F-'!AK$2-[1]!tbl_gk[[#This Row],[GKReflexes]])/('F+ , F-'!AK$2-'F+ , F-'!AK$3))</f>
        <v>5.64817631747963E-2</v>
      </c>
    </row>
    <row r="1185" spans="1:37" x14ac:dyDescent="0.55000000000000004">
      <c r="A1185" s="8">
        <f>[1]!tbl_gk[[#This Row],[ID]]</f>
        <v>245090</v>
      </c>
      <c r="B1185" s="2" cm="1">
        <f t="array" ref="B1185">[1]!table_weight[ValueEUR]*(('F+ , F-'!B$2-[1]!tbl_gk[[#This Row],[ValueEUR]])/('F+ , F-'!B$2-'F+ , F-'!B$3))</f>
        <v>7.4388200703228241E-5</v>
      </c>
      <c r="C1185" s="2" cm="1">
        <f t="array" ref="C1185">[1]!table_weight[WageEUR]*(('F+ , F-'!C$2-[1]!tbl_gk[[#This Row],[WageEUR]])/('F+ , F-'!C$2-'F+ , F-'!C$3))</f>
        <v>1.5648374123767265E-5</v>
      </c>
      <c r="D1185" s="2" cm="1">
        <f t="array" ref="D1185">[1]!table_weight[Crossing]*(('F+ , F-'!D$2-[1]!tbl_gk[[#This Row],[Crossing]])/('F+ , F-'!D$2-'F+ , F-'!D$3))</f>
        <v>4.2592029205962806E-2</v>
      </c>
      <c r="E1185" s="2" cm="1">
        <f t="array" ref="E1185">[1]!table_weight[Finishing]*(('F+ , F-'!E$2-[1]!tbl_gk[[#This Row],[Finishing]])/('F+ , F-'!E$2-'F+ , F-'!E$3))</f>
        <v>1.9965013690294877E-2</v>
      </c>
      <c r="F1185" s="2" cm="1">
        <f t="array" ref="F1185">[1]!table_weight[HeadingAccuracy]*(('F+ , F-'!F$2-[1]!tbl_gk[[#This Row],[HeadingAccuracy]])/('F+ , F-'!F$2-'F+ , F-'!F$3))</f>
        <v>1.25270674135185E-2</v>
      </c>
      <c r="G1185" s="2" cm="1">
        <f t="array" ref="G1185">[1]!table_weight[ShortPassing]*(('F+ , F-'!G$2-[1]!tbl_gk[[#This Row],[ShortPassing]])/('F+ , F-'!G$2-'F+ , F-'!G$3))</f>
        <v>5.9066304653552192E-2</v>
      </c>
      <c r="H1185" s="2" cm="1">
        <f t="array" ref="H1185">[1]!table_weight[Volleys]*(('F+ , F-'!H$2-[1]!tbl_gk[[#This Row],[Volleys]])/('F+ , F-'!H$2-'F+ , F-'!H$3))</f>
        <v>1.9675665665797848E-3</v>
      </c>
      <c r="I1185" s="2" cm="1">
        <f t="array" ref="I1185">[1]!table_weight[Dribbling]*(('F+ , F-'!I$2-[1]!tbl_gk[[#This Row],[Dribbling]])/('F+ , F-'!I$2-'F+ , F-'!I$3))</f>
        <v>2.4446955539136776E-2</v>
      </c>
      <c r="J1185" s="2" cm="1">
        <f t="array" ref="J1185">[1]!table_weight[Curve]*(('F+ , F-'!J$2-[1]!tbl_gk[[#This Row],[Curve]])/('F+ , F-'!J$2-'F+ , F-'!J$3))</f>
        <v>9.9719433458404991E-3</v>
      </c>
      <c r="K1185" s="2" cm="1">
        <f t="array" ref="K1185">[1]!table_weight[FKAccuracy]*(('F+ , F-'!K$2-[1]!tbl_gk[[#This Row],[FKAccuracy]])/('F+ , F-'!K$2-'F+ , F-'!K$3))</f>
        <v>1.0191664131426815E-2</v>
      </c>
      <c r="L1185" s="2" cm="1">
        <f t="array" ref="L1185">[1]!table_weight[LongPassing]*(('F+ , F-'!L$2-[1]!tbl_gk[[#This Row],[LongPassing]])/('F+ , F-'!L$2-'F+ , F-'!L$3))</f>
        <v>2.5988356803638323E-2</v>
      </c>
      <c r="M1185" s="2" cm="1">
        <f t="array" ref="M1185">[1]!table_weight[BallControl]*(('F+ , F-'!M$2-[1]!tbl_gk[[#This Row],[BallControl]])/('F+ , F-'!M$2-'F+ , F-'!M$3))</f>
        <v>1.5646051545047536E-2</v>
      </c>
      <c r="N1185" s="2" cm="1">
        <f t="array" ref="N1185">[1]!table_weight[Acceleration]*(('F+ , F-'!N$2-[1]!tbl_gk[[#This Row],[Acceleration]])/('F+ , F-'!N$2-'F+ , F-'!N$3))</f>
        <v>6.9901036167433111E-3</v>
      </c>
      <c r="O1185" s="2" cm="1">
        <f t="array" ref="O1185">[1]!table_weight[SprintSpeed]*(('F+ , F-'!O$2-[1]!tbl_gk[[#This Row],[SprintSpeed]])/('F+ , F-'!O$2-'F+ , F-'!O$3))</f>
        <v>8.7143291755399956E-3</v>
      </c>
      <c r="P1185" s="2" cm="1">
        <f t="array" ref="P1185">[1]!table_weight[Agility]*(('F+ , F-'!P$2-[1]!tbl_gk[[#This Row],[Agility]])/('F+ , F-'!P$2-'F+ , F-'!P$3))</f>
        <v>3.8613652851559629E-3</v>
      </c>
      <c r="Q1185" s="2" cm="1">
        <f t="array" ref="Q1185">[1]!table_weight[Reactions]*(('F+ , F-'!Q$2-[1]!tbl_gk[[#This Row],[Reactions]])/('F+ , F-'!Q$2-'F+ , F-'!Q$3))</f>
        <v>2.5782100003609409E-3</v>
      </c>
      <c r="R1185" s="2" cm="1">
        <f t="array" ref="R1185">[1]!table_weight[Balance]*(('F+ , F-'!R$2-[1]!tbl_gk[[#This Row],[Balance]])/('F+ , F-'!R$2-'F+ , F-'!R$3))</f>
        <v>2.4214127391145E-3</v>
      </c>
      <c r="S1185" s="2" cm="1">
        <f t="array" ref="S1185">[1]!table_weight[ShotPower]*(('F+ , F-'!S$2-[1]!tbl_gk[[#This Row],[ShotPower]])/('F+ , F-'!S$2-'F+ , F-'!S$3))</f>
        <v>8.3106398450658349E-3</v>
      </c>
      <c r="T1185" s="2" cm="1">
        <f t="array" ref="T1185">[1]!table_weight[Jumping]*(('F+ , F-'!T$2-[1]!tbl_gk[[#This Row],[Jumping]])/('F+ , F-'!T$2-'F+ , F-'!T$3))</f>
        <v>1.2021943727489502E-3</v>
      </c>
      <c r="U1185" s="2" cm="1">
        <f t="array" ref="U1185">[1]!table_weight[Stamina]*(('F+ , F-'!U$2-[1]!tbl_gk[[#This Row],[Stamina]])/('F+ , F-'!U$2-'F+ , F-'!U$3))</f>
        <v>1.3739364259988E-2</v>
      </c>
      <c r="V1185" s="2" cm="1">
        <f t="array" ref="V1185">[1]!table_weight[Strength]*(('F+ , F-'!V$2-[1]!tbl_gk[[#This Row],[Strength]])/('F+ , F-'!V$2-'F+ , F-'!V$3))</f>
        <v>1.9521346719399615E-2</v>
      </c>
      <c r="W1185" s="2" cm="1">
        <f t="array" ref="W1185">[1]!table_weight[LongShots]*(('F+ , F-'!W$2-[1]!tbl_gk[[#This Row],[LongShots]])/('F+ , F-'!W$2-'F+ , F-'!W$3))</f>
        <v>9.6091773208573719E-3</v>
      </c>
      <c r="X1185" s="2" cm="1">
        <f t="array" ref="X1185">[1]!table_weight[Aggression]*(('F+ , F-'!X$2-[1]!tbl_gk[[#This Row],[Aggression]])/('F+ , F-'!X$2-'F+ , F-'!X$3))</f>
        <v>1.3994523881959207E-2</v>
      </c>
      <c r="Y1185" s="2" cm="1">
        <f t="array" ref="Y1185">[1]!table_weight[Interceptions]*(('F+ , F-'!Y$2-[1]!tbl_gk[[#This Row],[Interceptions]])/('F+ , F-'!Y$2-'F+ , F-'!Y$3))</f>
        <v>2.3546812894353474E-2</v>
      </c>
      <c r="Z1185" s="2" cm="1">
        <f t="array" ref="Z1185">[1]!table_weight[Positioning]*(('F+ , F-'!Z$2-[1]!tbl_gk[[#This Row],[Positioning]])/('F+ , F-'!Z$2-'F+ , F-'!Z$3))</f>
        <v>2.0704458641787279E-3</v>
      </c>
      <c r="AA1185" s="2" cm="1">
        <f t="array" ref="AA1185">[1]!table_weight[Vision]*(('F+ , F-'!AA$2-[1]!tbl_gk[[#This Row],[Vision]])/('F+ , F-'!AA$2-'F+ , F-'!AA$3))</f>
        <v>3.2653889057904818E-2</v>
      </c>
      <c r="AB1185" s="2" cm="1">
        <f t="array" ref="AB1185">[1]!table_weight[Penalties]*(('F+ , F-'!AB$2-[1]!tbl_gk[[#This Row],[Penalties]])/('F+ , F-'!AB$2-'F+ , F-'!AB$3))</f>
        <v>2.5837076540381606E-3</v>
      </c>
      <c r="AC1185" s="2" cm="1">
        <f t="array" ref="AC1185">[1]!table_weight[Composure]*(('F+ , F-'!AC$2-[1]!tbl_gk[[#This Row],[Composure]])/('F+ , F-'!AC$2-'F+ , F-'!AC$3))</f>
        <v>2.188312277499339E-3</v>
      </c>
      <c r="AD1185" s="2" cm="1">
        <f t="array" ref="AD1185">[1]!table_weight[Marking]*(('F+ , F-'!AD$2-[1]!tbl_gk[[#This Row],[Marking]])/('F+ , F-'!AD$2-'F+ , F-'!AD$3))</f>
        <v>3.7859581516411465E-2</v>
      </c>
      <c r="AE1185" s="2" cm="1">
        <f t="array" ref="AE1185">[1]!table_weight[StandingTackle]*(('F+ , F-'!AE$2-[1]!tbl_gk[[#This Row],[StandingTackle]])/('F+ , F-'!AE$2-'F+ , F-'!AE$3))</f>
        <v>3.362528621523387E-2</v>
      </c>
      <c r="AF1185" s="2" cm="1">
        <f t="array" ref="AF1185">[1]!table_weight[SlidingTackle]*(('F+ , F-'!AF$2-[1]!tbl_gk[[#This Row],[SlidingTackle]])/('F+ , F-'!AF$2-'F+ , F-'!AF$3))</f>
        <v>1.0461200155850536E-2</v>
      </c>
      <c r="AG1185" s="2" cm="1">
        <f t="array" ref="AG1185">[1]!table_weight[GKDiving]*(('F+ , F-'!AG$2-[1]!tbl_gk[[#This Row],[GKDiving]])/('F+ , F-'!AG$2-'F+ , F-'!AG$3))</f>
        <v>5.2951652976371534E-2</v>
      </c>
      <c r="AH1185" s="2" cm="1">
        <f t="array" ref="AH1185">[1]!table_weight[GKHandling]*(('F+ , F-'!AH$2-[1]!tbl_gk[[#This Row],[GKHandling]])/('F+ , F-'!AH$2-'F+ , F-'!AH$3))</f>
        <v>5.8818666419756312E-2</v>
      </c>
      <c r="AI1185" s="2" cm="1">
        <f t="array" ref="AI1185">[1]!table_weight[GKKicking]*(('F+ , F-'!AI$2-[1]!tbl_gk[[#This Row],[GKKicking]])/('F+ , F-'!AI$2-'F+ , F-'!AI$3))</f>
        <v>3.7566169759659242E-2</v>
      </c>
      <c r="AJ1185" s="2" cm="1">
        <f t="array" ref="AJ1185">[1]!table_weight[GKPositioning]*(('F+ , F-'!AJ$2-[1]!tbl_gk[[#This Row],[GKPositioning]])/('F+ , F-'!AJ$2-'F+ , F-'!AJ$3))</f>
        <v>2.5227586529685691E-2</v>
      </c>
      <c r="AK1185" s="2" cm="1">
        <f t="array" ref="AK1185">[1]!table_weight[GKReflexes]*(('F+ , F-'!AK$2-[1]!tbl_gk[[#This Row],[GKReflexes]])/('F+ , F-'!AK$2-'F+ , F-'!AK$3))</f>
        <v>5.8303755535273602E-2</v>
      </c>
    </row>
    <row r="1186" spans="1:37" x14ac:dyDescent="0.55000000000000004">
      <c r="A1186" s="7">
        <f>[1]!tbl_gk[[#This Row],[ID]]</f>
        <v>245164</v>
      </c>
      <c r="B1186" s="1" cm="1">
        <f t="array" ref="B1186">[1]!table_weight[ValueEUR]*(('F+ , F-'!B$2-[1]!tbl_gk[[#This Row],[ValueEUR]])/('F+ , F-'!B$2-'F+ , F-'!B$3))</f>
        <v>4.9695022046554962E-5</v>
      </c>
      <c r="C1186" s="1" cm="1">
        <f t="array" ref="C1186">[1]!table_weight[WageEUR]*(('F+ , F-'!C$2-[1]!tbl_gk[[#This Row],[WageEUR]])/('F+ , F-'!C$2-'F+ , F-'!C$3))</f>
        <v>0</v>
      </c>
      <c r="D1186" s="1" cm="1">
        <f t="array" ref="D1186">[1]!table_weight[Crossing]*(('F+ , F-'!D$2-[1]!tbl_gk[[#This Row],[Crossing]])/('F+ , F-'!D$2-'F+ , F-'!D$3))</f>
        <v>3.4746129089074922E-2</v>
      </c>
      <c r="E1186" s="1" cm="1">
        <f t="array" ref="E1186">[1]!table_weight[Finishing]*(('F+ , F-'!E$2-[1]!tbl_gk[[#This Row],[Finishing]])/('F+ , F-'!E$2-'F+ , F-'!E$3))</f>
        <v>1.9965013690294877E-2</v>
      </c>
      <c r="F1186" s="1" cm="1">
        <f t="array" ref="F1186">[1]!table_weight[HeadingAccuracy]*(('F+ , F-'!F$2-[1]!tbl_gk[[#This Row],[HeadingAccuracy]])/('F+ , F-'!F$2-'F+ , F-'!F$3))</f>
        <v>1.08567917583827E-2</v>
      </c>
      <c r="G1186" s="1" cm="1">
        <f t="array" ref="G1186">[1]!table_weight[ShortPassing]*(('F+ , F-'!G$2-[1]!tbl_gk[[#This Row],[ShortPassing]])/('F+ , F-'!G$2-'F+ , F-'!G$3))</f>
        <v>6.6098007588498875E-2</v>
      </c>
      <c r="H1186" s="1" cm="1">
        <f t="array" ref="H1186">[1]!table_weight[Volleys]*(('F+ , F-'!H$2-[1]!tbl_gk[[#This Row],[Volleys]])/('F+ , F-'!H$2-'F+ , F-'!H$3))</f>
        <v>2.1990449861774069E-3</v>
      </c>
      <c r="I1186" s="1" cm="1">
        <f t="array" ref="I1186">[1]!table_weight[Dribbling]*(('F+ , F-'!I$2-[1]!tbl_gk[[#This Row],[Dribbling]])/('F+ , F-'!I$2-'F+ , F-'!I$3))</f>
        <v>1.9557564431309422E-2</v>
      </c>
      <c r="J1186" s="1" cm="1">
        <f t="array" ref="J1186">[1]!table_weight[Curve]*(('F+ , F-'!J$2-[1]!tbl_gk[[#This Row],[Curve]])/('F+ , F-'!J$2-'F+ , F-'!J$3))</f>
        <v>9.9719433458404991E-3</v>
      </c>
      <c r="K1186" s="1" cm="1">
        <f t="array" ref="K1186">[1]!table_weight[FKAccuracy]*(('F+ , F-'!K$2-[1]!tbl_gk[[#This Row],[FKAccuracy]])/('F+ , F-'!K$2-'F+ , F-'!K$3))</f>
        <v>9.2789777912990392E-3</v>
      </c>
      <c r="L1186" s="1" cm="1">
        <f t="array" ref="L1186">[1]!table_weight[LongPassing]*(('F+ , F-'!L$2-[1]!tbl_gk[[#This Row],[LongPassing]])/('F+ , F-'!L$2-'F+ , F-'!L$3))</f>
        <v>2.8154053203941515E-2</v>
      </c>
      <c r="M1186" s="1" cm="1">
        <f t="array" ref="M1186">[1]!table_weight[BallControl]*(('F+ , F-'!M$2-[1]!tbl_gk[[#This Row],[BallControl]])/('F+ , F-'!M$2-'F+ , F-'!M$3))</f>
        <v>1.2603763744621627E-2</v>
      </c>
      <c r="N1186" s="1" cm="1">
        <f t="array" ref="N1186">[1]!table_weight[Acceleration]*(('F+ , F-'!N$2-[1]!tbl_gk[[#This Row],[Acceleration]])/('F+ , F-'!N$2-'F+ , F-'!N$3))</f>
        <v>8.1175396839599755E-3</v>
      </c>
      <c r="O1186" s="1" cm="1">
        <f t="array" ref="O1186">[1]!table_weight[SprintSpeed]*(('F+ , F-'!O$2-[1]!tbl_gk[[#This Row],[SprintSpeed]])/('F+ , F-'!O$2-'F+ , F-'!O$3))</f>
        <v>9.2765439610587065E-3</v>
      </c>
      <c r="P1186" s="1" cm="1">
        <f t="array" ref="P1186">[1]!table_weight[Agility]*(('F+ , F-'!P$2-[1]!tbl_gk[[#This Row],[Agility]])/('F+ , F-'!P$2-'F+ , F-'!P$3))</f>
        <v>5.3825091853689179E-3</v>
      </c>
      <c r="Q1186" s="1" cm="1">
        <f t="array" ref="Q1186">[1]!table_weight[Reactions]*(('F+ , F-'!Q$2-[1]!tbl_gk[[#This Row],[Reactions]])/('F+ , F-'!Q$2-'F+ , F-'!Q$3))</f>
        <v>1.8563112002598775E-3</v>
      </c>
      <c r="R1186" s="1" cm="1">
        <f t="array" ref="R1186">[1]!table_weight[Balance]*(('F+ , F-'!R$2-[1]!tbl_gk[[#This Row],[Balance]])/('F+ , F-'!R$2-'F+ , F-'!R$3))</f>
        <v>2.0488877023276536E-3</v>
      </c>
      <c r="S1186" s="1" cm="1">
        <f t="array" ref="S1186">[1]!table_weight[ShotPower]*(('F+ , F-'!S$2-[1]!tbl_gk[[#This Row],[ShotPower]])/('F+ , F-'!S$2-'F+ , F-'!S$3))</f>
        <v>7.271809864432606E-3</v>
      </c>
      <c r="T1186" s="1" cm="1">
        <f t="array" ref="T1186">[1]!table_weight[Jumping]*(('F+ , F-'!T$2-[1]!tbl_gk[[#This Row],[Jumping]])/('F+ , F-'!T$2-'F+ , F-'!T$3))</f>
        <v>3.1772279851222255E-3</v>
      </c>
      <c r="U1186" s="1" cm="1">
        <f t="array" ref="U1186">[1]!table_weight[Stamina]*(('F+ , F-'!U$2-[1]!tbl_gk[[#This Row],[Stamina]])/('F+ , F-'!U$2-'F+ , F-'!U$3))</f>
        <v>2.4902597721228249E-2</v>
      </c>
      <c r="V1186" s="1" cm="1">
        <f t="array" ref="V1186">[1]!table_weight[Strength]*(('F+ , F-'!V$2-[1]!tbl_gk[[#This Row],[Strength]])/('F+ , F-'!V$2-'F+ , F-'!V$3))</f>
        <v>2.5732684311935858E-2</v>
      </c>
      <c r="W1186" s="1" cm="1">
        <f t="array" ref="W1186">[1]!table_weight[LongShots]*(('F+ , F-'!W$2-[1]!tbl_gk[[#This Row],[LongShots]])/('F+ , F-'!W$2-'F+ , F-'!W$3))</f>
        <v>9.3494698256990638E-3</v>
      </c>
      <c r="X1186" s="1" cm="1">
        <f t="array" ref="X1186">[1]!table_weight[Aggression]*(('F+ , F-'!X$2-[1]!tbl_gk[[#This Row],[Aggression]])/('F+ , F-'!X$2-'F+ , F-'!X$3))</f>
        <v>1.460298144204439E-2</v>
      </c>
      <c r="Y1186" s="1" cm="1">
        <f t="array" ref="Y1186">[1]!table_weight[Interceptions]*(('F+ , F-'!Y$2-[1]!tbl_gk[[#This Row],[Interceptions]])/('F+ , F-'!Y$2-'F+ , F-'!Y$3))</f>
        <v>2.3546812894353474E-2</v>
      </c>
      <c r="Z1186" s="1" cm="1">
        <f t="array" ref="Z1186">[1]!table_weight[Positioning]*(('F+ , F-'!Z$2-[1]!tbl_gk[[#This Row],[Positioning]])/('F+ , F-'!Z$2-'F+ , F-'!Z$3))</f>
        <v>1.7746678835817667E-3</v>
      </c>
      <c r="AA1186" s="1" cm="1">
        <f t="array" ref="AA1186">[1]!table_weight[Vision]*(('F+ , F-'!AA$2-[1]!tbl_gk[[#This Row],[Vision]])/('F+ , F-'!AA$2-'F+ , F-'!AA$3))</f>
        <v>2.9104553290741252E-2</v>
      </c>
      <c r="AB1186" s="1" cm="1">
        <f t="array" ref="AB1186">[1]!table_weight[Penalties]*(('F+ , F-'!AB$2-[1]!tbl_gk[[#This Row],[Penalties]])/('F+ , F-'!AB$2-'F+ , F-'!AB$3))</f>
        <v>2.3879722257019362E-3</v>
      </c>
      <c r="AC1186" s="1" cm="1">
        <f t="array" ref="AC1186">[1]!table_weight[Composure]*(('F+ , F-'!AC$2-[1]!tbl_gk[[#This Row],[Composure]])/('F+ , F-'!AC$2-'F+ , F-'!AC$3))</f>
        <v>2.188312277499339E-3</v>
      </c>
      <c r="AD1186" s="1" cm="1">
        <f t="array" ref="AD1186">[1]!table_weight[Marking]*(('F+ , F-'!AD$2-[1]!tbl_gk[[#This Row],[Marking]])/('F+ , F-'!AD$2-'F+ , F-'!AD$3))</f>
        <v>3.4704616390043845E-2</v>
      </c>
      <c r="AE1186" s="1" cm="1">
        <f t="array" ref="AE1186">[1]!table_weight[StandingTackle]*(('F+ , F-'!AE$2-[1]!tbl_gk[[#This Row],[StandingTackle]])/('F+ , F-'!AE$2-'F+ , F-'!AE$3))</f>
        <v>2.9141914719869356E-2</v>
      </c>
      <c r="AF1186" s="1" cm="1">
        <f t="array" ref="AF1186">[1]!table_weight[SlidingTackle]*(('F+ , F-'!AF$2-[1]!tbl_gk[[#This Row],[SlidingTackle]])/('F+ , F-'!AF$2-'F+ , F-'!AF$3))</f>
        <v>1.0461200155850536E-2</v>
      </c>
      <c r="AG1186" s="1" cm="1">
        <f t="array" ref="AG1186">[1]!table_weight[GKDiving]*(('F+ , F-'!AG$2-[1]!tbl_gk[[#This Row],[GKDiving]])/('F+ , F-'!AG$2-'F+ , F-'!AG$3))</f>
        <v>6.320036000405635E-2</v>
      </c>
      <c r="AH1186" s="1" cm="1">
        <f t="array" ref="AH1186">[1]!table_weight[GKHandling]*(('F+ , F-'!AH$2-[1]!tbl_gk[[#This Row],[GKHandling]])/('F+ , F-'!AH$2-'F+ , F-'!AH$3))</f>
        <v>6.416581791246144E-2</v>
      </c>
      <c r="AI1186" s="1" cm="1">
        <f t="array" ref="AI1186">[1]!table_weight[GKKicking]*(('F+ , F-'!AI$2-[1]!tbl_gk[[#This Row],[GKKicking]])/('F+ , F-'!AI$2-'F+ , F-'!AI$3))</f>
        <v>3.309400669303314E-2</v>
      </c>
      <c r="AJ1186" s="1" cm="1">
        <f t="array" ref="AJ1186">[1]!table_weight[GKPositioning]*(('F+ , F-'!AJ$2-[1]!tbl_gk[[#This Row],[GKPositioning]])/('F+ , F-'!AJ$2-'F+ , F-'!AJ$3))</f>
        <v>1.9551379560506409E-2</v>
      </c>
      <c r="AK1186" s="1" cm="1">
        <f t="array" ref="AK1186">[1]!table_weight[GKReflexes]*(('F+ , F-'!AK$2-[1]!tbl_gk[[#This Row],[GKReflexes]])/('F+ , F-'!AK$2-'F+ , F-'!AK$3))</f>
        <v>6.012574789575089E-2</v>
      </c>
    </row>
    <row r="1187" spans="1:37" x14ac:dyDescent="0.55000000000000004">
      <c r="A1187" s="8">
        <f>[1]!tbl_gk[[#This Row],[ID]]</f>
        <v>245176</v>
      </c>
      <c r="B1187" s="2" cm="1">
        <f t="array" ref="B1187">[1]!table_weight[ValueEUR]*(('F+ , F-'!B$2-[1]!tbl_gk[[#This Row],[ValueEUR]])/('F+ , F-'!B$2-'F+ , F-'!B$3))</f>
        <v>2.518704222980674E-4</v>
      </c>
      <c r="C1187" s="2" cm="1">
        <f t="array" ref="C1187">[1]!table_weight[WageEUR]*(('F+ , F-'!C$2-[1]!tbl_gk[[#This Row],[WageEUR]])/('F+ , F-'!C$2-'F+ , F-'!C$3))</f>
        <v>6.2593496495069059E-5</v>
      </c>
      <c r="D1187" s="2" cm="1">
        <f t="array" ref="D1187">[1]!table_weight[Crossing]*(('F+ , F-'!D$2-[1]!tbl_gk[[#This Row],[Crossing]])/('F+ , F-'!D$2-'F+ , F-'!D$3))</f>
        <v>3.5866971962916043E-2</v>
      </c>
      <c r="E1187" s="2" cm="1">
        <f t="array" ref="E1187">[1]!table_weight[Finishing]*(('F+ , F-'!E$2-[1]!tbl_gk[[#This Row],[Finishing]])/('F+ , F-'!E$2-'F+ , F-'!E$3))</f>
        <v>1.7968512321265388E-2</v>
      </c>
      <c r="F1187" s="2" cm="1">
        <f t="array" ref="F1187">[1]!table_weight[HeadingAccuracy]*(('F+ , F-'!F$2-[1]!tbl_gk[[#This Row],[HeadingAccuracy]])/('F+ , F-'!F$2-'F+ , F-'!F$3))</f>
        <v>1.1691929585950599E-2</v>
      </c>
      <c r="G1187" s="2" cm="1">
        <f t="array" ref="G1187">[1]!table_weight[ShortPassing]*(('F+ , F-'!G$2-[1]!tbl_gk[[#This Row],[ShortPassing]])/('F+ , F-'!G$2-'F+ , F-'!G$3))</f>
        <v>5.0628261131616156E-2</v>
      </c>
      <c r="H1187" s="2" cm="1">
        <f t="array" ref="H1187">[1]!table_weight[Volleys]*(('F+ , F-'!H$2-[1]!tbl_gk[[#This Row],[Volleys]])/('F+ , F-'!H$2-'F+ , F-'!H$3))</f>
        <v>2.4305234057750281E-3</v>
      </c>
      <c r="I1187" s="2" cm="1">
        <f t="array" ref="I1187">[1]!table_weight[Dribbling]*(('F+ , F-'!I$2-[1]!tbl_gk[[#This Row],[Dribbling]])/('F+ , F-'!I$2-'F+ , F-'!I$3))</f>
        <v>2.2491199096005835E-2</v>
      </c>
      <c r="J1187" s="2" cm="1">
        <f t="array" ref="J1187">[1]!table_weight[Curve]*(('F+ , F-'!J$2-[1]!tbl_gk[[#This Row],[Curve]])/('F+ , F-'!J$2-'F+ , F-'!J$3))</f>
        <v>9.9719433458404991E-3</v>
      </c>
      <c r="K1187" s="2" cm="1">
        <f t="array" ref="K1187">[1]!table_weight[FKAccuracy]*(('F+ , F-'!K$2-[1]!tbl_gk[[#This Row],[FKAccuracy]])/('F+ , F-'!K$2-'F+ , F-'!K$3))</f>
        <v>9.4310921813203358E-3</v>
      </c>
      <c r="L1187" s="2" cm="1">
        <f t="array" ref="L1187">[1]!table_weight[LongPassing]*(('F+ , F-'!L$2-[1]!tbl_gk[[#This Row],[LongPassing]])/('F+ , F-'!L$2-'F+ , F-'!L$3))</f>
        <v>2.7071205003789917E-2</v>
      </c>
      <c r="M1187" s="2" cm="1">
        <f t="array" ref="M1187">[1]!table_weight[BallControl]*(('F+ , F-'!M$2-[1]!tbl_gk[[#This Row],[BallControl]])/('F+ , F-'!M$2-'F+ , F-'!M$3))</f>
        <v>1.3038376287539614E-2</v>
      </c>
      <c r="N1187" s="2" cm="1">
        <f t="array" ref="N1187">[1]!table_weight[Acceleration]*(('F+ , F-'!N$2-[1]!tbl_gk[[#This Row],[Acceleration]])/('F+ , F-'!N$2-'F+ , F-'!N$3))</f>
        <v>6.5391291898566463E-3</v>
      </c>
      <c r="O1187" s="2" cm="1">
        <f t="array" ref="O1187">[1]!table_weight[SprintSpeed]*(('F+ , F-'!O$2-[1]!tbl_gk[[#This Row],[SprintSpeed]])/('F+ , F-'!O$2-'F+ , F-'!O$3))</f>
        <v>7.0276848189838679E-3</v>
      </c>
      <c r="P1187" s="2" cm="1">
        <f t="array" ref="P1187">[1]!table_weight[Agility]*(('F+ , F-'!P$2-[1]!tbl_gk[[#This Row],[Agility]])/('F+ , F-'!P$2-'F+ , F-'!P$3))</f>
        <v>5.6165313238632194E-3</v>
      </c>
      <c r="Q1187" s="2" cm="1">
        <f t="array" ref="Q1187">[1]!table_weight[Reactions]*(('F+ , F-'!Q$2-[1]!tbl_gk[[#This Row],[Reactions]])/('F+ , F-'!Q$2-'F+ , F-'!Q$3))</f>
        <v>2.2688248003176282E-3</v>
      </c>
      <c r="R1187" s="2" cm="1">
        <f t="array" ref="R1187">[1]!table_weight[Balance]*(('F+ , F-'!R$2-[1]!tbl_gk[[#This Row],[Balance]])/('F+ , F-'!R$2-'F+ , F-'!R$3))</f>
        <v>2.2972377268522179E-3</v>
      </c>
      <c r="S1187" s="2" cm="1">
        <f t="array" ref="S1187">[1]!table_weight[ShotPower]*(('F+ , F-'!S$2-[1]!tbl_gk[[#This Row],[ShotPower]])/('F+ , F-'!S$2-'F+ , F-'!S$3))</f>
        <v>6.2329798837993753E-3</v>
      </c>
      <c r="T1187" s="2" cm="1">
        <f t="array" ref="T1187">[1]!table_weight[Jumping]*(('F+ , F-'!T$2-[1]!tbl_gk[[#This Row],[Jumping]])/('F+ , F-'!T$2-'F+ , F-'!T$3))</f>
        <v>3.6065831182468503E-3</v>
      </c>
      <c r="U1187" s="2" cm="1">
        <f t="array" ref="U1187">[1]!table_weight[Stamina]*(('F+ , F-'!U$2-[1]!tbl_gk[[#This Row],[Stamina]])/('F+ , F-'!U$2-'F+ , F-'!U$3))</f>
        <v>2.4043887454978999E-2</v>
      </c>
      <c r="V1187" s="2" cm="1">
        <f t="array" ref="V1187">[1]!table_weight[Strength]*(('F+ , F-'!V$2-[1]!tbl_gk[[#This Row],[Strength]])/('F+ , F-'!V$2-'F+ , F-'!V$3))</f>
        <v>2.3958016428354077E-2</v>
      </c>
      <c r="W1187" s="2" cm="1">
        <f t="array" ref="W1187">[1]!table_weight[LongShots]*(('F+ , F-'!W$2-[1]!tbl_gk[[#This Row],[LongShots]])/('F+ , F-'!W$2-'F+ , F-'!W$3))</f>
        <v>1.0128592311173986E-2</v>
      </c>
      <c r="X1187" s="2" cm="1">
        <f t="array" ref="X1187">[1]!table_weight[Aggression]*(('F+ , F-'!X$2-[1]!tbl_gk[[#This Row],[Aggression]])/('F+ , F-'!X$2-'F+ , F-'!X$3))</f>
        <v>1.034377852144811E-2</v>
      </c>
      <c r="Y1187" s="2" cm="1">
        <f t="array" ref="Y1187">[1]!table_weight[Interceptions]*(('F+ , F-'!Y$2-[1]!tbl_gk[[#This Row],[Interceptions]])/('F+ , F-'!Y$2-'F+ , F-'!Y$3))</f>
        <v>2.2854259573931314E-2</v>
      </c>
      <c r="Z1187" s="2" cm="1">
        <f t="array" ref="Z1187">[1]!table_weight[Positioning]*(('F+ , F-'!Z$2-[1]!tbl_gk[[#This Row],[Positioning]])/('F+ , F-'!Z$2-'F+ , F-'!Z$3))</f>
        <v>2.2183348544772088E-3</v>
      </c>
      <c r="AA1187" s="2" cm="1">
        <f t="array" ref="AA1187">[1]!table_weight[Vision]*(('F+ , F-'!AA$2-[1]!tbl_gk[[#This Row],[Vision]])/('F+ , F-'!AA$2-'F+ , F-'!AA$3))</f>
        <v>3.4073623364770246E-2</v>
      </c>
      <c r="AB1187" s="2" cm="1">
        <f t="array" ref="AB1187">[1]!table_weight[Penalties]*(('F+ , F-'!AB$2-[1]!tbl_gk[[#This Row],[Penalties]])/('F+ , F-'!AB$2-'F+ , F-'!AB$3))</f>
        <v>2.4662663970364263E-3</v>
      </c>
      <c r="AC1187" s="2" cm="1">
        <f t="array" ref="AC1187">[1]!table_weight[Composure]*(('F+ , F-'!AC$2-[1]!tbl_gk[[#This Row],[Composure]])/('F+ , F-'!AC$2-'F+ , F-'!AC$3))</f>
        <v>1.7613245160360534E-3</v>
      </c>
      <c r="AD1187" s="2" cm="1">
        <f t="array" ref="AD1187">[1]!table_weight[Marking]*(('F+ , F-'!AD$2-[1]!tbl_gk[[#This Row],[Marking]])/('F+ , F-'!AD$2-'F+ , F-'!AD$3))</f>
        <v>3.6282098953227655E-2</v>
      </c>
      <c r="AE1187" s="2" cm="1">
        <f t="array" ref="AE1187">[1]!table_weight[StandingTackle]*(('F+ , F-'!AE$2-[1]!tbl_gk[[#This Row],[StandingTackle]])/('F+ , F-'!AE$2-'F+ , F-'!AE$3))</f>
        <v>3.1383600467551613E-2</v>
      </c>
      <c r="AF1187" s="2" cm="1">
        <f t="array" ref="AF1187">[1]!table_weight[SlidingTackle]*(('F+ , F-'!AF$2-[1]!tbl_gk[[#This Row],[SlidingTackle]])/('F+ , F-'!AF$2-'F+ , F-'!AF$3))</f>
        <v>8.2195144081682794E-3</v>
      </c>
      <c r="AG1187" s="2" cm="1">
        <f t="array" ref="AG1187">[1]!table_weight[GKDiving]*(('F+ , F-'!AG$2-[1]!tbl_gk[[#This Row],[GKDiving]])/('F+ , F-'!AG$2-'F+ , F-'!AG$3))</f>
        <v>4.2702945948686719E-2</v>
      </c>
      <c r="AH1187" s="2" cm="1">
        <f t="array" ref="AH1187">[1]!table_weight[GKHandling]*(('F+ , F-'!AH$2-[1]!tbl_gk[[#This Row],[GKHandling]])/('F+ , F-'!AH$2-'F+ , F-'!AH$3))</f>
        <v>4.4559595772542655E-2</v>
      </c>
      <c r="AI1187" s="2" cm="1">
        <f t="array" ref="AI1187">[1]!table_weight[GKKicking]*(('F+ , F-'!AI$2-[1]!tbl_gk[[#This Row],[GKKicking]])/('F+ , F-'!AI$2-'F+ , F-'!AI$3))</f>
        <v>2.8621843626407038E-2</v>
      </c>
      <c r="AJ1187" s="2" cm="1">
        <f t="array" ref="AJ1187">[1]!table_weight[GKPositioning]*(('F+ , F-'!AJ$2-[1]!tbl_gk[[#This Row],[GKPositioning]])/('F+ , F-'!AJ$2-'F+ , F-'!AJ$3))</f>
        <v>1.7659310570779983E-2</v>
      </c>
      <c r="AK1187" s="2" cm="1">
        <f t="array" ref="AK1187">[1]!table_weight[GKReflexes]*(('F+ , F-'!AK$2-[1]!tbl_gk[[#This Row],[GKReflexes]])/('F+ , F-'!AK$2-'F+ , F-'!AK$3))</f>
        <v>4.7371801372409796E-2</v>
      </c>
    </row>
    <row r="1188" spans="1:37" x14ac:dyDescent="0.55000000000000004">
      <c r="A1188" s="7">
        <f>[1]!tbl_gk[[#This Row],[ID]]</f>
        <v>245274</v>
      </c>
      <c r="B1188" s="1" cm="1">
        <f t="array" ref="B1188">[1]!table_weight[ValueEUR]*(('F+ , F-'!B$2-[1]!tbl_gk[[#This Row],[ValueEUR]])/('F+ , F-'!B$2-'F+ , F-'!B$3))</f>
        <v>6.1455148381795615E-4</v>
      </c>
      <c r="C1188" s="1" cm="1">
        <f t="array" ref="C1188">[1]!table_weight[WageEUR]*(('F+ , F-'!C$2-[1]!tbl_gk[[#This Row],[WageEUR]])/('F+ , F-'!C$2-'F+ , F-'!C$3))</f>
        <v>6.2593496495069059E-5</v>
      </c>
      <c r="D1188" s="1" cm="1">
        <f t="array" ref="D1188">[1]!table_weight[Crossing]*(('F+ , F-'!D$2-[1]!tbl_gk[[#This Row],[Crossing]])/('F+ , F-'!D$2-'F+ , F-'!D$3))</f>
        <v>3.2504443341392672E-2</v>
      </c>
      <c r="E1188" s="1" cm="1">
        <f t="array" ref="E1188">[1]!table_weight[Finishing]*(('F+ , F-'!E$2-[1]!tbl_gk[[#This Row],[Finishing]])/('F+ , F-'!E$2-'F+ , F-'!E$3))</f>
        <v>1.7968512321265388E-2</v>
      </c>
      <c r="F1188" s="1" cm="1">
        <f t="array" ref="F1188">[1]!table_weight[HeadingAccuracy]*(('F+ , F-'!F$2-[1]!tbl_gk[[#This Row],[HeadingAccuracy]])/('F+ , F-'!F$2-'F+ , F-'!F$3))</f>
        <v>1.0439222844598752E-2</v>
      </c>
      <c r="G1188" s="1" cm="1">
        <f t="array" ref="G1188">[1]!table_weight[ShortPassing]*(('F+ , F-'!G$2-[1]!tbl_gk[[#This Row],[ShortPassing]])/('F+ , F-'!G$2-'F+ , F-'!G$3))</f>
        <v>1.8282427630861391E-2</v>
      </c>
      <c r="H1188" s="1" cm="1">
        <f t="array" ref="H1188">[1]!table_weight[Volleys]*(('F+ , F-'!H$2-[1]!tbl_gk[[#This Row],[Volleys]])/('F+ , F-'!H$2-'F+ , F-'!H$3))</f>
        <v>1.6203489371833524E-3</v>
      </c>
      <c r="I1188" s="1" cm="1">
        <f t="array" ref="I1188">[1]!table_weight[Dribbling]*(('F+ , F-'!I$2-[1]!tbl_gk[[#This Row],[Dribbling]])/('F+ , F-'!I$2-'F+ , F-'!I$3))</f>
        <v>1.2712416880351124E-2</v>
      </c>
      <c r="J1188" s="1" cm="1">
        <f t="array" ref="J1188">[1]!table_weight[Curve]*(('F+ , F-'!J$2-[1]!tbl_gk[[#This Row],[Curve]])/('F+ , F-'!J$2-'F+ , F-'!J$3))</f>
        <v>9.1268634012777444E-3</v>
      </c>
      <c r="K1188" s="1" cm="1">
        <f t="array" ref="K1188">[1]!table_weight[FKAccuracy]*(('F+ , F-'!K$2-[1]!tbl_gk[[#This Row],[FKAccuracy]])/('F+ , F-'!K$2-'F+ , F-'!K$3))</f>
        <v>8.2141770611499701E-3</v>
      </c>
      <c r="L1188" s="1" cm="1">
        <f t="array" ref="L1188">[1]!table_weight[LongPassing]*(('F+ , F-'!L$2-[1]!tbl_gk[[#This Row],[LongPassing]])/('F+ , F-'!L$2-'F+ , F-'!L$3))</f>
        <v>9.7456338013643708E-3</v>
      </c>
      <c r="M1188" s="1" cm="1">
        <f t="array" ref="M1188">[1]!table_weight[BallControl]*(('F+ , F-'!M$2-[1]!tbl_gk[[#This Row],[BallControl]])/('F+ , F-'!M$2-'F+ , F-'!M$3))</f>
        <v>5.2153505150158456E-3</v>
      </c>
      <c r="N1188" s="1" cm="1">
        <f t="array" ref="N1188">[1]!table_weight[Acceleration]*(('F+ , F-'!N$2-[1]!tbl_gk[[#This Row],[Acceleration]])/('F+ , F-'!N$2-'F+ , F-'!N$3))</f>
        <v>5.1862059091966504E-3</v>
      </c>
      <c r="O1188" s="1" cm="1">
        <f t="array" ref="O1188">[1]!table_weight[SprintSpeed]*(('F+ , F-'!O$2-[1]!tbl_gk[[#This Row],[SprintSpeed]])/('F+ , F-'!O$2-'F+ , F-'!O$3))</f>
        <v>8.4332217827806418E-3</v>
      </c>
      <c r="P1188" s="1" cm="1">
        <f t="array" ref="P1188">[1]!table_weight[Agility]*(('F+ , F-'!P$2-[1]!tbl_gk[[#This Row],[Agility]])/('F+ , F-'!P$2-'F+ , F-'!P$3))</f>
        <v>3.744354215908813E-3</v>
      </c>
      <c r="Q1188" s="1" cm="1">
        <f t="array" ref="Q1188">[1]!table_weight[Reactions]*(('F+ , F-'!Q$2-[1]!tbl_gk[[#This Row],[Reactions]])/('F+ , F-'!Q$2-'F+ , F-'!Q$3))</f>
        <v>2.0110038002815341E-3</v>
      </c>
      <c r="R1188" s="1" cm="1">
        <f t="array" ref="R1188">[1]!table_weight[Balance]*(('F+ , F-'!R$2-[1]!tbl_gk[[#This Row],[Balance]])/('F+ , F-'!R$2-'F+ , F-'!R$3))</f>
        <v>1.1796626164916795E-3</v>
      </c>
      <c r="S1188" s="1" cm="1">
        <f t="array" ref="S1188">[1]!table_weight[ShotPower]*(('F+ , F-'!S$2-[1]!tbl_gk[[#This Row],[ShotPower]])/('F+ , F-'!S$2-'F+ , F-'!S$3))</f>
        <v>4.93444240800784E-3</v>
      </c>
      <c r="T1188" s="1" cm="1">
        <f t="array" ref="T1188">[1]!table_weight[Jumping]*(('F+ , F-'!T$2-[1]!tbl_gk[[#This Row],[Jumping]])/('F+ , F-'!T$2-'F+ , F-'!T$3))</f>
        <v>2.0609046389982004E-3</v>
      </c>
      <c r="U1188" s="1" cm="1">
        <f t="array" ref="U1188">[1]!table_weight[Stamina]*(('F+ , F-'!U$2-[1]!tbl_gk[[#This Row],[Stamina]])/('F+ , F-'!U$2-'F+ , F-'!U$3))</f>
        <v>1.288065399373875E-2</v>
      </c>
      <c r="V1188" s="1" cm="1">
        <f t="array" ref="V1188">[1]!table_weight[Strength]*(('F+ , F-'!V$2-[1]!tbl_gk[[#This Row],[Strength]])/('F+ , F-'!V$2-'F+ , F-'!V$3))</f>
        <v>1.5972010952236049E-2</v>
      </c>
      <c r="W1188" s="1" cm="1">
        <f t="array" ref="W1188">[1]!table_weight[LongShots]*(('F+ , F-'!W$2-[1]!tbl_gk[[#This Row],[LongShots]])/('F+ , F-'!W$2-'F+ , F-'!W$3))</f>
        <v>9.6091773208573719E-3</v>
      </c>
      <c r="X1188" s="1" cm="1">
        <f t="array" ref="X1188">[1]!table_weight[Aggression]*(('F+ , F-'!X$2-[1]!tbl_gk[[#This Row],[Aggression]])/('F+ , F-'!X$2-'F+ , F-'!X$3))</f>
        <v>1.3994523881959207E-2</v>
      </c>
      <c r="Y1188" s="1" cm="1">
        <f t="array" ref="Y1188">[1]!table_weight[Interceptions]*(('F+ , F-'!Y$2-[1]!tbl_gk[[#This Row],[Interceptions]])/('F+ , F-'!Y$2-'F+ , F-'!Y$3))</f>
        <v>1.9391492971820509E-2</v>
      </c>
      <c r="Z1188" s="1" cm="1">
        <f t="array" ref="Z1188">[1]!table_weight[Positioning]*(('F+ , F-'!Z$2-[1]!tbl_gk[[#This Row],[Positioning]])/('F+ , F-'!Z$2-'F+ , F-'!Z$3))</f>
        <v>1.7746678835817667E-3</v>
      </c>
      <c r="AA1188" s="1" cm="1">
        <f t="array" ref="AA1188">[1]!table_weight[Vision]*(('F+ , F-'!AA$2-[1]!tbl_gk[[#This Row],[Vision]])/('F+ , F-'!AA$2-'F+ , F-'!AA$3))</f>
        <v>8.5184058411925615E-3</v>
      </c>
      <c r="AB1188" s="1" cm="1">
        <f t="array" ref="AB1188">[1]!table_weight[Penalties]*(('F+ , F-'!AB$2-[1]!tbl_gk[[#This Row],[Penalties]])/('F+ , F-'!AB$2-'F+ , F-'!AB$3))</f>
        <v>2.3488251400346914E-3</v>
      </c>
      <c r="AC1188" s="1" cm="1">
        <f t="array" ref="AC1188">[1]!table_weight[Composure]*(('F+ , F-'!AC$2-[1]!tbl_gk[[#This Row],[Composure]])/('F+ , F-'!AC$2-'F+ , F-'!AC$3))</f>
        <v>8.0060205274366054E-4</v>
      </c>
      <c r="AD1188" s="1" cm="1">
        <f t="array" ref="AD1188">[1]!table_weight[Marking]*(('F+ , F-'!AD$2-[1]!tbl_gk[[#This Row],[Marking]])/('F+ , F-'!AD$2-'F+ , F-'!AD$3))</f>
        <v>2.366223844775717E-2</v>
      </c>
      <c r="AE1188" s="1" cm="1">
        <f t="array" ref="AE1188">[1]!table_weight[StandingTackle]*(('F+ , F-'!AE$2-[1]!tbl_gk[[#This Row],[StandingTackle]])/('F+ , F-'!AE$2-'F+ , F-'!AE$3))</f>
        <v>2.9141914719869356E-2</v>
      </c>
      <c r="AF1188" s="1" cm="1">
        <f t="array" ref="AF1188">[1]!table_weight[SlidingTackle]*(('F+ , F-'!AF$2-[1]!tbl_gk[[#This Row],[SlidingTackle]])/('F+ , F-'!AF$2-'F+ , F-'!AF$3))</f>
        <v>9.7139715732897855E-3</v>
      </c>
      <c r="AG1188" s="1" cm="1">
        <f t="array" ref="AG1188">[1]!table_weight[GKDiving]*(('F+ , F-'!AG$2-[1]!tbl_gk[[#This Row],[GKDiving]])/('F+ , F-'!AG$2-'F+ , F-'!AG$3))</f>
        <v>3.7578592434844307E-2</v>
      </c>
      <c r="AH1188" s="1" cm="1">
        <f t="array" ref="AH1188">[1]!table_weight[GKHandling]*(('F+ , F-'!AH$2-[1]!tbl_gk[[#This Row],[GKHandling]])/('F+ , F-'!AH$2-'F+ , F-'!AH$3))</f>
        <v>3.9212444279837541E-2</v>
      </c>
      <c r="AI1188" s="1" cm="1">
        <f t="array" ref="AI1188">[1]!table_weight[GKKicking]*(('F+ , F-'!AI$2-[1]!tbl_gk[[#This Row],[GKKicking]])/('F+ , F-'!AI$2-'F+ , F-'!AI$3))</f>
        <v>2.2360815333130498E-2</v>
      </c>
      <c r="AJ1188" s="1" cm="1">
        <f t="array" ref="AJ1188">[1]!table_weight[GKPositioning]*(('F+ , F-'!AJ$2-[1]!tbl_gk[[#This Row],[GKPositioning]])/('F+ , F-'!AJ$2-'F+ , F-'!AJ$3))</f>
        <v>1.4505862254569271E-2</v>
      </c>
      <c r="AK1188" s="1" cm="1">
        <f t="array" ref="AK1188">[1]!table_weight[GKReflexes]*(('F+ , F-'!AK$2-[1]!tbl_gk[[#This Row],[GKReflexes]])/('F+ , F-'!AK$2-'F+ , F-'!AK$3))</f>
        <v>3.6439847209545996E-2</v>
      </c>
    </row>
    <row r="1189" spans="1:37" x14ac:dyDescent="0.55000000000000004">
      <c r="A1189" s="8">
        <f>[1]!tbl_gk[[#This Row],[ID]]</f>
        <v>245370</v>
      </c>
      <c r="B1189" s="2" cm="1">
        <f t="array" ref="B1189">[1]!table_weight[ValueEUR]*(('F+ , F-'!B$2-[1]!tbl_gk[[#This Row],[ValueEUR]])/('F+ , F-'!B$2-'F+ , F-'!B$3))</f>
        <v>2.3122075164642435E-3</v>
      </c>
      <c r="C1189" s="2" cm="1">
        <f t="array" ref="C1189">[1]!table_weight[WageEUR]*(('F+ , F-'!C$2-[1]!tbl_gk[[#This Row],[WageEUR]])/('F+ , F-'!C$2-'F+ , F-'!C$3))</f>
        <v>3.2079166953722892E-3</v>
      </c>
      <c r="D1189" s="2" cm="1">
        <f t="array" ref="D1189">[1]!table_weight[Crossing]*(('F+ , F-'!D$2-[1]!tbl_gk[[#This Row],[Crossing]])/('F+ , F-'!D$2-'F+ , F-'!D$3))</f>
        <v>3.3625286215233793E-2</v>
      </c>
      <c r="E1189" s="2" cm="1">
        <f t="array" ref="E1189">[1]!table_weight[Finishing]*(('F+ , F-'!E$2-[1]!tbl_gk[[#This Row],[Finishing]])/('F+ , F-'!E$2-'F+ , F-'!E$3))</f>
        <v>1.7968512321265388E-2</v>
      </c>
      <c r="F1189" s="2" cm="1">
        <f t="array" ref="F1189">[1]!table_weight[HeadingAccuracy]*(('F+ , F-'!F$2-[1]!tbl_gk[[#This Row],[HeadingAccuracy]])/('F+ , F-'!F$2-'F+ , F-'!F$3))</f>
        <v>1.210949849973455E-2</v>
      </c>
      <c r="G1189" s="2" cm="1">
        <f t="array" ref="G1189">[1]!table_weight[ShortPassing]*(('F+ , F-'!G$2-[1]!tbl_gk[[#This Row],[ShortPassing]])/('F+ , F-'!G$2-'F+ , F-'!G$3))</f>
        <v>6.7504348175488213E-2</v>
      </c>
      <c r="H1189" s="2" cm="1">
        <f t="array" ref="H1189">[1]!table_weight[Volleys]*(('F+ , F-'!H$2-[1]!tbl_gk[[#This Row],[Volleys]])/('F+ , F-'!H$2-'F+ , F-'!H$3))</f>
        <v>2.4305234057750281E-3</v>
      </c>
      <c r="I1189" s="2" cm="1">
        <f t="array" ref="I1189">[1]!table_weight[Dribbling]*(('F+ , F-'!I$2-[1]!tbl_gk[[#This Row],[Dribbling]])/('F+ , F-'!I$2-'F+ , F-'!I$3))</f>
        <v>2.1513320874440363E-2</v>
      </c>
      <c r="J1189" s="2" cm="1">
        <f t="array" ref="J1189">[1]!table_weight[Curve]*(('F+ , F-'!J$2-[1]!tbl_gk[[#This Row],[Curve]])/('F+ , F-'!J$2-'F+ , F-'!J$3))</f>
        <v>9.9719433458404991E-3</v>
      </c>
      <c r="K1189" s="2" cm="1">
        <f t="array" ref="K1189">[1]!table_weight[FKAccuracy]*(('F+ , F-'!K$2-[1]!tbl_gk[[#This Row],[FKAccuracy]])/('F+ , F-'!K$2-'F+ , F-'!K$3))</f>
        <v>9.5832065713416324E-3</v>
      </c>
      <c r="L1189" s="2" cm="1">
        <f t="array" ref="L1189">[1]!table_weight[LongPassing]*(('F+ , F-'!L$2-[1]!tbl_gk[[#This Row],[LongPassing]])/('F+ , F-'!L$2-'F+ , F-'!L$3))</f>
        <v>2.8695477304017315E-2</v>
      </c>
      <c r="M1189" s="2" cm="1">
        <f t="array" ref="M1189">[1]!table_weight[BallControl]*(('F+ , F-'!M$2-[1]!tbl_gk[[#This Row],[BallControl]])/('F+ , F-'!M$2-'F+ , F-'!M$3))</f>
        <v>1.3038376287539614E-2</v>
      </c>
      <c r="N1189" s="2" cm="1">
        <f t="array" ref="N1189">[1]!table_weight[Acceleration]*(('F+ , F-'!N$2-[1]!tbl_gk[[#This Row],[Acceleration]])/('F+ , F-'!N$2-'F+ , F-'!N$3))</f>
        <v>5.637180336083316E-3</v>
      </c>
      <c r="O1189" s="2" cm="1">
        <f t="array" ref="O1189">[1]!table_weight[SprintSpeed]*(('F+ , F-'!O$2-[1]!tbl_gk[[#This Row],[SprintSpeed]])/('F+ , F-'!O$2-'F+ , F-'!O$3))</f>
        <v>8.1521143900212863E-3</v>
      </c>
      <c r="P1189" s="2" cm="1">
        <f t="array" ref="P1189">[1]!table_weight[Agility]*(('F+ , F-'!P$2-[1]!tbl_gk[[#This Row],[Agility]])/('F+ , F-'!P$2-'F+ , F-'!P$3))</f>
        <v>5.4995202546160686E-3</v>
      </c>
      <c r="Q1189" s="2" cm="1">
        <f t="array" ref="Q1189">[1]!table_weight[Reactions]*(('F+ , F-'!Q$2-[1]!tbl_gk[[#This Row],[Reactions]])/('F+ , F-'!Q$2-'F+ , F-'!Q$3))</f>
        <v>1.1859766001660328E-3</v>
      </c>
      <c r="R1189" s="2" cm="1">
        <f t="array" ref="R1189">[1]!table_weight[Balance]*(('F+ , F-'!R$2-[1]!tbl_gk[[#This Row],[Balance]])/('F+ , F-'!R$2-'F+ , F-'!R$3))</f>
        <v>2.7318502697702049E-3</v>
      </c>
      <c r="S1189" s="2" cm="1">
        <f t="array" ref="S1189">[1]!table_weight[ShotPower]*(('F+ , F-'!S$2-[1]!tbl_gk[[#This Row],[ShotPower]])/('F+ , F-'!S$2-'F+ , F-'!S$3))</f>
        <v>3.8956124273746098E-3</v>
      </c>
      <c r="T1189" s="2" cm="1">
        <f t="array" ref="T1189">[1]!table_weight[Jumping]*(('F+ , F-'!T$2-[1]!tbl_gk[[#This Row],[Jumping]])/('F+ , F-'!T$2-'F+ , F-'!T$3))</f>
        <v>3.9500672247465502E-3</v>
      </c>
      <c r="U1189" s="2" cm="1">
        <f t="array" ref="U1189">[1]!table_weight[Stamina]*(('F+ , F-'!U$2-[1]!tbl_gk[[#This Row],[Stamina]])/('F+ , F-'!U$2-'F+ , F-'!U$3))</f>
        <v>1.8032915591234249E-2</v>
      </c>
      <c r="V1189" s="2" cm="1">
        <f t="array" ref="V1189">[1]!table_weight[Strength]*(('F+ , F-'!V$2-[1]!tbl_gk[[#This Row],[Strength]])/('F+ , F-'!V$2-'F+ , F-'!V$3))</f>
        <v>1.5084677010445158E-2</v>
      </c>
      <c r="W1189" s="2" cm="1">
        <f t="array" ref="W1189">[1]!table_weight[LongShots]*(('F+ , F-'!W$2-[1]!tbl_gk[[#This Row],[LongShots]])/('F+ , F-'!W$2-'F+ , F-'!W$3))</f>
        <v>9.86888481601568E-3</v>
      </c>
      <c r="X1189" s="2" cm="1">
        <f t="array" ref="X1189">[1]!table_weight[Aggression]*(('F+ , F-'!X$2-[1]!tbl_gk[[#This Row],[Aggression]])/('F+ , F-'!X$2-'F+ , F-'!X$3))</f>
        <v>1.642835412229994E-2</v>
      </c>
      <c r="Y1189" s="2" cm="1">
        <f t="array" ref="Y1189">[1]!table_weight[Interceptions]*(('F+ , F-'!Y$2-[1]!tbl_gk[[#This Row],[Interceptions]])/('F+ , F-'!Y$2-'F+ , F-'!Y$3))</f>
        <v>2.4239366214775633E-2</v>
      </c>
      <c r="Z1189" s="2" cm="1">
        <f t="array" ref="Z1189">[1]!table_weight[Positioning]*(('F+ , F-'!Z$2-[1]!tbl_gk[[#This Row],[Positioning]])/('F+ , F-'!Z$2-'F+ , F-'!Z$3))</f>
        <v>2.2183348544772088E-3</v>
      </c>
      <c r="AA1189" s="2" cm="1">
        <f t="array" ref="AA1189">[1]!table_weight[Vision]*(('F+ , F-'!AA$2-[1]!tbl_gk[[#This Row],[Vision]])/('F+ , F-'!AA$2-'F+ , F-'!AA$3))</f>
        <v>9.2282729946252754E-3</v>
      </c>
      <c r="AB1189" s="2" cm="1">
        <f t="array" ref="AB1189">[1]!table_weight[Penalties]*(('F+ , F-'!AB$2-[1]!tbl_gk[[#This Row],[Penalties]])/('F+ , F-'!AB$2-'F+ , F-'!AB$3))</f>
        <v>2.3096780543674466E-3</v>
      </c>
      <c r="AC1189" s="2" cm="1">
        <f t="array" ref="AC1189">[1]!table_weight[Composure]*(('F+ , F-'!AC$2-[1]!tbl_gk[[#This Row],[Composure]])/('F+ , F-'!AC$2-'F+ , F-'!AC$3))</f>
        <v>2.3484326880480709E-3</v>
      </c>
      <c r="AD1189" s="2" cm="1">
        <f t="array" ref="AD1189">[1]!table_weight[Marking]*(('F+ , F-'!AD$2-[1]!tbl_gk[[#This Row],[Marking]])/('F+ , F-'!AD$2-'F+ , F-'!AD$3))</f>
        <v>3.7859581516411465E-2</v>
      </c>
      <c r="AE1189" s="2" cm="1">
        <f t="array" ref="AE1189">[1]!table_weight[StandingTackle]*(('F+ , F-'!AE$2-[1]!tbl_gk[[#This Row],[StandingTackle]])/('F+ , F-'!AE$2-'F+ , F-'!AE$3))</f>
        <v>2.6900228972187096E-2</v>
      </c>
      <c r="AF1189" s="2" cm="1">
        <f t="array" ref="AF1189">[1]!table_weight[SlidingTackle]*(('F+ , F-'!AF$2-[1]!tbl_gk[[#This Row],[SlidingTackle]])/('F+ , F-'!AF$2-'F+ , F-'!AF$3))</f>
        <v>9.7139715732897855E-3</v>
      </c>
      <c r="AG1189" s="2" cm="1">
        <f t="array" ref="AG1189">[1]!table_weight[GKDiving]*(('F+ , F-'!AG$2-[1]!tbl_gk[[#This Row],[GKDiving]])/('F+ , F-'!AG$2-'F+ , F-'!AG$3))</f>
        <v>2.5621767569212028E-2</v>
      </c>
      <c r="AH1189" s="2" cm="1">
        <f t="array" ref="AH1189">[1]!table_weight[GKHandling]*(('F+ , F-'!AH$2-[1]!tbl_gk[[#This Row],[GKHandling]])/('F+ , F-'!AH$2-'F+ , F-'!AH$3))</f>
        <v>2.8518141294427302E-2</v>
      </c>
      <c r="AI1189" s="2" cm="1">
        <f t="array" ref="AI1189">[1]!table_weight[GKKicking]*(('F+ , F-'!AI$2-[1]!tbl_gk[[#This Row],[GKKicking]])/('F+ , F-'!AI$2-'F+ , F-'!AI$3))</f>
        <v>1.78886522665044E-2</v>
      </c>
      <c r="AJ1189" s="2" cm="1">
        <f t="array" ref="AJ1189">[1]!table_weight[GKPositioning]*(('F+ , F-'!AJ$2-[1]!tbl_gk[[#This Row],[GKPositioning]])/('F+ , F-'!AJ$2-'F+ , F-'!AJ$3))</f>
        <v>1.0091034611874277E-2</v>
      </c>
      <c r="AK1189" s="2" cm="1">
        <f t="array" ref="AK1189">[1]!table_weight[GKReflexes]*(('F+ , F-'!AK$2-[1]!tbl_gk[[#This Row],[GKReflexes]])/('F+ , F-'!AK$2-'F+ , F-'!AK$3))</f>
        <v>2.7329885407159499E-2</v>
      </c>
    </row>
    <row r="1190" spans="1:37" x14ac:dyDescent="0.55000000000000004">
      <c r="A1190" s="7">
        <f>[1]!tbl_gk[[#This Row],[ID]]</f>
        <v>245370</v>
      </c>
      <c r="B1190" s="1" cm="1">
        <f t="array" ref="B1190">[1]!table_weight[ValueEUR]*(('F+ , F-'!B$2-[1]!tbl_gk[[#This Row],[ValueEUR]])/('F+ , F-'!B$2-'F+ , F-'!B$3))</f>
        <v>2.3122075164642435E-3</v>
      </c>
      <c r="C1190" s="1" cm="1">
        <f t="array" ref="C1190">[1]!table_weight[WageEUR]*(('F+ , F-'!C$2-[1]!tbl_gk[[#This Row],[WageEUR]])/('F+ , F-'!C$2-'F+ , F-'!C$3))</f>
        <v>3.2079166953722892E-3</v>
      </c>
      <c r="D1190" s="1" cm="1">
        <f t="array" ref="D1190">[1]!table_weight[Crossing]*(('F+ , F-'!D$2-[1]!tbl_gk[[#This Row],[Crossing]])/('F+ , F-'!D$2-'F+ , F-'!D$3))</f>
        <v>3.3625286215233793E-2</v>
      </c>
      <c r="E1190" s="1" cm="1">
        <f t="array" ref="E1190">[1]!table_weight[Finishing]*(('F+ , F-'!E$2-[1]!tbl_gk[[#This Row],[Finishing]])/('F+ , F-'!E$2-'F+ , F-'!E$3))</f>
        <v>1.7968512321265388E-2</v>
      </c>
      <c r="F1190" s="1" cm="1">
        <f t="array" ref="F1190">[1]!table_weight[HeadingAccuracy]*(('F+ , F-'!F$2-[1]!tbl_gk[[#This Row],[HeadingAccuracy]])/('F+ , F-'!F$2-'F+ , F-'!F$3))</f>
        <v>1.210949849973455E-2</v>
      </c>
      <c r="G1190" s="1" cm="1">
        <f t="array" ref="G1190">[1]!table_weight[ShortPassing]*(('F+ , F-'!G$2-[1]!tbl_gk[[#This Row],[ShortPassing]])/('F+ , F-'!G$2-'F+ , F-'!G$3))</f>
        <v>6.7504348175488213E-2</v>
      </c>
      <c r="H1190" s="1" cm="1">
        <f t="array" ref="H1190">[1]!table_weight[Volleys]*(('F+ , F-'!H$2-[1]!tbl_gk[[#This Row],[Volleys]])/('F+ , F-'!H$2-'F+ , F-'!H$3))</f>
        <v>2.4305234057750281E-3</v>
      </c>
      <c r="I1190" s="1" cm="1">
        <f t="array" ref="I1190">[1]!table_weight[Dribbling]*(('F+ , F-'!I$2-[1]!tbl_gk[[#This Row],[Dribbling]])/('F+ , F-'!I$2-'F+ , F-'!I$3))</f>
        <v>2.1513320874440363E-2</v>
      </c>
      <c r="J1190" s="1" cm="1">
        <f t="array" ref="J1190">[1]!table_weight[Curve]*(('F+ , F-'!J$2-[1]!tbl_gk[[#This Row],[Curve]])/('F+ , F-'!J$2-'F+ , F-'!J$3))</f>
        <v>9.9719433458404991E-3</v>
      </c>
      <c r="K1190" s="1" cm="1">
        <f t="array" ref="K1190">[1]!table_weight[FKAccuracy]*(('F+ , F-'!K$2-[1]!tbl_gk[[#This Row],[FKAccuracy]])/('F+ , F-'!K$2-'F+ , F-'!K$3))</f>
        <v>9.5832065713416324E-3</v>
      </c>
      <c r="L1190" s="1" cm="1">
        <f t="array" ref="L1190">[1]!table_weight[LongPassing]*(('F+ , F-'!L$2-[1]!tbl_gk[[#This Row],[LongPassing]])/('F+ , F-'!L$2-'F+ , F-'!L$3))</f>
        <v>2.8695477304017315E-2</v>
      </c>
      <c r="M1190" s="1" cm="1">
        <f t="array" ref="M1190">[1]!table_weight[BallControl]*(('F+ , F-'!M$2-[1]!tbl_gk[[#This Row],[BallControl]])/('F+ , F-'!M$2-'F+ , F-'!M$3))</f>
        <v>1.3038376287539614E-2</v>
      </c>
      <c r="N1190" s="1" cm="1">
        <f t="array" ref="N1190">[1]!table_weight[Acceleration]*(('F+ , F-'!N$2-[1]!tbl_gk[[#This Row],[Acceleration]])/('F+ , F-'!N$2-'F+ , F-'!N$3))</f>
        <v>5.637180336083316E-3</v>
      </c>
      <c r="O1190" s="1" cm="1">
        <f t="array" ref="O1190">[1]!table_weight[SprintSpeed]*(('F+ , F-'!O$2-[1]!tbl_gk[[#This Row],[SprintSpeed]])/('F+ , F-'!O$2-'F+ , F-'!O$3))</f>
        <v>8.1521143900212863E-3</v>
      </c>
      <c r="P1190" s="1" cm="1">
        <f t="array" ref="P1190">[1]!table_weight[Agility]*(('F+ , F-'!P$2-[1]!tbl_gk[[#This Row],[Agility]])/('F+ , F-'!P$2-'F+ , F-'!P$3))</f>
        <v>5.4995202546160686E-3</v>
      </c>
      <c r="Q1190" s="1" cm="1">
        <f t="array" ref="Q1190">[1]!table_weight[Reactions]*(('F+ , F-'!Q$2-[1]!tbl_gk[[#This Row],[Reactions]])/('F+ , F-'!Q$2-'F+ , F-'!Q$3))</f>
        <v>1.1859766001660328E-3</v>
      </c>
      <c r="R1190" s="1" cm="1">
        <f t="array" ref="R1190">[1]!table_weight[Balance]*(('F+ , F-'!R$2-[1]!tbl_gk[[#This Row],[Balance]])/('F+ , F-'!R$2-'F+ , F-'!R$3))</f>
        <v>2.7318502697702049E-3</v>
      </c>
      <c r="S1190" s="1" cm="1">
        <f t="array" ref="S1190">[1]!table_weight[ShotPower]*(('F+ , F-'!S$2-[1]!tbl_gk[[#This Row],[ShotPower]])/('F+ , F-'!S$2-'F+ , F-'!S$3))</f>
        <v>3.8956124273746098E-3</v>
      </c>
      <c r="T1190" s="1" cm="1">
        <f t="array" ref="T1190">[1]!table_weight[Jumping]*(('F+ , F-'!T$2-[1]!tbl_gk[[#This Row],[Jumping]])/('F+ , F-'!T$2-'F+ , F-'!T$3))</f>
        <v>3.9500672247465502E-3</v>
      </c>
      <c r="U1190" s="1" cm="1">
        <f t="array" ref="U1190">[1]!table_weight[Stamina]*(('F+ , F-'!U$2-[1]!tbl_gk[[#This Row],[Stamina]])/('F+ , F-'!U$2-'F+ , F-'!U$3))</f>
        <v>1.8032915591234249E-2</v>
      </c>
      <c r="V1190" s="1" cm="1">
        <f t="array" ref="V1190">[1]!table_weight[Strength]*(('F+ , F-'!V$2-[1]!tbl_gk[[#This Row],[Strength]])/('F+ , F-'!V$2-'F+ , F-'!V$3))</f>
        <v>1.5084677010445158E-2</v>
      </c>
      <c r="W1190" s="1" cm="1">
        <f t="array" ref="W1190">[1]!table_weight[LongShots]*(('F+ , F-'!W$2-[1]!tbl_gk[[#This Row],[LongShots]])/('F+ , F-'!W$2-'F+ , F-'!W$3))</f>
        <v>9.86888481601568E-3</v>
      </c>
      <c r="X1190" s="1" cm="1">
        <f t="array" ref="X1190">[1]!table_weight[Aggression]*(('F+ , F-'!X$2-[1]!tbl_gk[[#This Row],[Aggression]])/('F+ , F-'!X$2-'F+ , F-'!X$3))</f>
        <v>1.642835412229994E-2</v>
      </c>
      <c r="Y1190" s="1" cm="1">
        <f t="array" ref="Y1190">[1]!table_weight[Interceptions]*(('F+ , F-'!Y$2-[1]!tbl_gk[[#This Row],[Interceptions]])/('F+ , F-'!Y$2-'F+ , F-'!Y$3))</f>
        <v>2.4239366214775633E-2</v>
      </c>
      <c r="Z1190" s="1" cm="1">
        <f t="array" ref="Z1190">[1]!table_weight[Positioning]*(('F+ , F-'!Z$2-[1]!tbl_gk[[#This Row],[Positioning]])/('F+ , F-'!Z$2-'F+ , F-'!Z$3))</f>
        <v>2.2183348544772088E-3</v>
      </c>
      <c r="AA1190" s="1" cm="1">
        <f t="array" ref="AA1190">[1]!table_weight[Vision]*(('F+ , F-'!AA$2-[1]!tbl_gk[[#This Row],[Vision]])/('F+ , F-'!AA$2-'F+ , F-'!AA$3))</f>
        <v>9.2282729946252754E-3</v>
      </c>
      <c r="AB1190" s="1" cm="1">
        <f t="array" ref="AB1190">[1]!table_weight[Penalties]*(('F+ , F-'!AB$2-[1]!tbl_gk[[#This Row],[Penalties]])/('F+ , F-'!AB$2-'F+ , F-'!AB$3))</f>
        <v>2.3096780543674466E-3</v>
      </c>
      <c r="AC1190" s="1" cm="1">
        <f t="array" ref="AC1190">[1]!table_weight[Composure]*(('F+ , F-'!AC$2-[1]!tbl_gk[[#This Row],[Composure]])/('F+ , F-'!AC$2-'F+ , F-'!AC$3))</f>
        <v>2.3484326880480709E-3</v>
      </c>
      <c r="AD1190" s="1" cm="1">
        <f t="array" ref="AD1190">[1]!table_weight[Marking]*(('F+ , F-'!AD$2-[1]!tbl_gk[[#This Row],[Marking]])/('F+ , F-'!AD$2-'F+ , F-'!AD$3))</f>
        <v>3.7859581516411465E-2</v>
      </c>
      <c r="AE1190" s="1" cm="1">
        <f t="array" ref="AE1190">[1]!table_weight[StandingTackle]*(('F+ , F-'!AE$2-[1]!tbl_gk[[#This Row],[StandingTackle]])/('F+ , F-'!AE$2-'F+ , F-'!AE$3))</f>
        <v>2.6900228972187096E-2</v>
      </c>
      <c r="AF1190" s="1" cm="1">
        <f t="array" ref="AF1190">[1]!table_weight[SlidingTackle]*(('F+ , F-'!AF$2-[1]!tbl_gk[[#This Row],[SlidingTackle]])/('F+ , F-'!AF$2-'F+ , F-'!AF$3))</f>
        <v>9.7139715732897855E-3</v>
      </c>
      <c r="AG1190" s="1" cm="1">
        <f t="array" ref="AG1190">[1]!table_weight[GKDiving]*(('F+ , F-'!AG$2-[1]!tbl_gk[[#This Row],[GKDiving]])/('F+ , F-'!AG$2-'F+ , F-'!AG$3))</f>
        <v>2.5621767569212028E-2</v>
      </c>
      <c r="AH1190" s="1" cm="1">
        <f t="array" ref="AH1190">[1]!table_weight[GKHandling]*(('F+ , F-'!AH$2-[1]!tbl_gk[[#This Row],[GKHandling]])/('F+ , F-'!AH$2-'F+ , F-'!AH$3))</f>
        <v>2.8518141294427302E-2</v>
      </c>
      <c r="AI1190" s="1" cm="1">
        <f t="array" ref="AI1190">[1]!table_weight[GKKicking]*(('F+ , F-'!AI$2-[1]!tbl_gk[[#This Row],[GKKicking]])/('F+ , F-'!AI$2-'F+ , F-'!AI$3))</f>
        <v>1.78886522665044E-2</v>
      </c>
      <c r="AJ1190" s="1" cm="1">
        <f t="array" ref="AJ1190">[1]!table_weight[GKPositioning]*(('F+ , F-'!AJ$2-[1]!tbl_gk[[#This Row],[GKPositioning]])/('F+ , F-'!AJ$2-'F+ , F-'!AJ$3))</f>
        <v>1.0091034611874277E-2</v>
      </c>
      <c r="AK1190" s="1" cm="1">
        <f t="array" ref="AK1190">[1]!table_weight[GKReflexes]*(('F+ , F-'!AK$2-[1]!tbl_gk[[#This Row],[GKReflexes]])/('F+ , F-'!AK$2-'F+ , F-'!AK$3))</f>
        <v>2.7329885407159499E-2</v>
      </c>
    </row>
    <row r="1191" spans="1:37" x14ac:dyDescent="0.55000000000000004">
      <c r="A1191" s="8">
        <f>[1]!tbl_gk[[#This Row],[ID]]</f>
        <v>245425</v>
      </c>
      <c r="B1191" s="2" cm="1">
        <f t="array" ref="B1191">[1]!table_weight[ValueEUR]*(('F+ , F-'!B$2-[1]!tbl_gk[[#This Row],[ValueEUR]])/('F+ , F-'!B$2-'F+ , F-'!B$3))</f>
        <v>6.2041611374891601E-5</v>
      </c>
      <c r="C1191" s="2" cm="1">
        <f t="array" ref="C1191">[1]!table_weight[WageEUR]*(('F+ , F-'!C$2-[1]!tbl_gk[[#This Row],[WageEUR]])/('F+ , F-'!C$2-'F+ , F-'!C$3))</f>
        <v>0</v>
      </c>
      <c r="D1191" s="2" cm="1">
        <f t="array" ref="D1191">[1]!table_weight[Crossing]*(('F+ , F-'!D$2-[1]!tbl_gk[[#This Row],[Crossing]])/('F+ , F-'!D$2-'F+ , F-'!D$3))</f>
        <v>3.3625286215233793E-2</v>
      </c>
      <c r="E1191" s="2" cm="1">
        <f t="array" ref="E1191">[1]!table_weight[Finishing]*(('F+ , F-'!E$2-[1]!tbl_gk[[#This Row],[Finishing]])/('F+ , F-'!E$2-'F+ , F-'!E$3))</f>
        <v>2.1961515059324362E-2</v>
      </c>
      <c r="F1191" s="2" cm="1">
        <f t="array" ref="F1191">[1]!table_weight[HeadingAccuracy]*(('F+ , F-'!F$2-[1]!tbl_gk[[#This Row],[HeadingAccuracy]])/('F+ , F-'!F$2-'F+ , F-'!F$3))</f>
        <v>1.0439222844598752E-2</v>
      </c>
      <c r="G1191" s="2" cm="1">
        <f t="array" ref="G1191">[1]!table_weight[ShortPassing]*(('F+ , F-'!G$2-[1]!tbl_gk[[#This Row],[ShortPassing]])/('F+ , F-'!G$2-'F+ , F-'!G$3))</f>
        <v>6.3285326414520199E-2</v>
      </c>
      <c r="H1191" s="2" cm="1">
        <f t="array" ref="H1191">[1]!table_weight[Volleys]*(('F+ , F-'!H$2-[1]!tbl_gk[[#This Row],[Volleys]])/('F+ , F-'!H$2-'F+ , F-'!H$3))</f>
        <v>2.4305234057750281E-3</v>
      </c>
      <c r="I1191" s="2" cm="1">
        <f t="array" ref="I1191">[1]!table_weight[Dribbling]*(('F+ , F-'!I$2-[1]!tbl_gk[[#This Row],[Dribbling]])/('F+ , F-'!I$2-'F+ , F-'!I$3))</f>
        <v>2.1513320874440363E-2</v>
      </c>
      <c r="J1191" s="2" cm="1">
        <f t="array" ref="J1191">[1]!table_weight[Curve]*(('F+ , F-'!J$2-[1]!tbl_gk[[#This Row],[Curve]])/('F+ , F-'!J$2-'F+ , F-'!J$3))</f>
        <v>9.4648953791028455E-3</v>
      </c>
      <c r="K1191" s="2" cm="1">
        <f t="array" ref="K1191">[1]!table_weight[FKAccuracy]*(('F+ , F-'!K$2-[1]!tbl_gk[[#This Row],[FKAccuracy]])/('F+ , F-'!K$2-'F+ , F-'!K$3))</f>
        <v>9.7353209613629272E-3</v>
      </c>
      <c r="L1191" s="2" cm="1">
        <f t="array" ref="L1191">[1]!table_weight[LongPassing]*(('F+ , F-'!L$2-[1]!tbl_gk[[#This Row],[LongPassing]])/('F+ , F-'!L$2-'F+ , F-'!L$3))</f>
        <v>2.8154053203941515E-2</v>
      </c>
      <c r="M1191" s="2" cm="1">
        <f t="array" ref="M1191">[1]!table_weight[BallControl]*(('F+ , F-'!M$2-[1]!tbl_gk[[#This Row],[BallControl]])/('F+ , F-'!M$2-'F+ , F-'!M$3))</f>
        <v>1.5211439002129552E-2</v>
      </c>
      <c r="N1191" s="2" cm="1">
        <f t="array" ref="N1191">[1]!table_weight[Acceleration]*(('F+ , F-'!N$2-[1]!tbl_gk[[#This Row],[Acceleration]])/('F+ , F-'!N$2-'F+ , F-'!N$3))</f>
        <v>7.4410780436299775E-3</v>
      </c>
      <c r="O1191" s="2" cm="1">
        <f t="array" ref="O1191">[1]!table_weight[SprintSpeed]*(('F+ , F-'!O$2-[1]!tbl_gk[[#This Row],[SprintSpeed]])/('F+ , F-'!O$2-'F+ , F-'!O$3))</f>
        <v>1.3493154852449027E-2</v>
      </c>
      <c r="P1191" s="2" cm="1">
        <f t="array" ref="P1191">[1]!table_weight[Agility]*(('F+ , F-'!P$2-[1]!tbl_gk[[#This Row],[Agility]])/('F+ , F-'!P$2-'F+ , F-'!P$3))</f>
        <v>4.680442769886016E-3</v>
      </c>
      <c r="Q1191" s="2" cm="1">
        <f t="array" ref="Q1191">[1]!table_weight[Reactions]*(('F+ , F-'!Q$2-[1]!tbl_gk[[#This Row],[Reactions]])/('F+ , F-'!Q$2-'F+ , F-'!Q$3))</f>
        <v>2.4750816003465035E-3</v>
      </c>
      <c r="R1191" s="2" cm="1">
        <f t="array" ref="R1191">[1]!table_weight[Balance]*(('F+ , F-'!R$2-[1]!tbl_gk[[#This Row],[Balance]])/('F+ , F-'!R$2-'F+ , F-'!R$3))</f>
        <v>1.6763626655408076E-3</v>
      </c>
      <c r="S1191" s="2" cm="1">
        <f t="array" ref="S1191">[1]!table_weight[ShotPower]*(('F+ , F-'!S$2-[1]!tbl_gk[[#This Row],[ShotPower]])/('F+ , F-'!S$2-'F+ , F-'!S$3))</f>
        <v>8.3106398450658349E-3</v>
      </c>
      <c r="T1191" s="2" cm="1">
        <f t="array" ref="T1191">[1]!table_weight[Jumping]*(('F+ , F-'!T$2-[1]!tbl_gk[[#This Row],[Jumping]])/('F+ , F-'!T$2-'F+ , F-'!T$3))</f>
        <v>2.0609046389982004E-3</v>
      </c>
      <c r="U1191" s="2" cm="1">
        <f t="array" ref="U1191">[1]!table_weight[Stamina]*(('F+ , F-'!U$2-[1]!tbl_gk[[#This Row],[Stamina]])/('F+ , F-'!U$2-'F+ , F-'!U$3))</f>
        <v>1.5456784792486501E-2</v>
      </c>
      <c r="V1191" s="2" cm="1">
        <f t="array" ref="V1191">[1]!table_weight[Strength]*(('F+ , F-'!V$2-[1]!tbl_gk[[#This Row],[Strength]])/('F+ , F-'!V$2-'F+ , F-'!V$3))</f>
        <v>2.9282020079099427E-2</v>
      </c>
      <c r="W1191" s="2" cm="1">
        <f t="array" ref="W1191">[1]!table_weight[LongShots]*(('F+ , F-'!W$2-[1]!tbl_gk[[#This Row],[LongShots]])/('F+ , F-'!W$2-'F+ , F-'!W$3))</f>
        <v>9.3494698256990638E-3</v>
      </c>
      <c r="X1191" s="2" cm="1">
        <f t="array" ref="X1191">[1]!table_weight[Aggression]*(('F+ , F-'!X$2-[1]!tbl_gk[[#This Row],[Aggression]])/('F+ , F-'!X$2-'F+ , F-'!X$3))</f>
        <v>1.5819896562214757E-2</v>
      </c>
      <c r="Y1191" s="2" cm="1">
        <f t="array" ref="Y1191">[1]!table_weight[Interceptions]*(('F+ , F-'!Y$2-[1]!tbl_gk[[#This Row],[Interceptions]])/('F+ , F-'!Y$2-'F+ , F-'!Y$3))</f>
        <v>2.0776599612664828E-2</v>
      </c>
      <c r="Z1191" s="2" cm="1">
        <f t="array" ref="Z1191">[1]!table_weight[Positioning]*(('F+ , F-'!Z$2-[1]!tbl_gk[[#This Row],[Positioning]])/('F+ , F-'!Z$2-'F+ , F-'!Z$3))</f>
        <v>2.0704458641787279E-3</v>
      </c>
      <c r="AA1191" s="2" cm="1">
        <f t="array" ref="AA1191">[1]!table_weight[Vision]*(('F+ , F-'!AA$2-[1]!tbl_gk[[#This Row],[Vision]])/('F+ , F-'!AA$2-'F+ , F-'!AA$3))</f>
        <v>2.2715748909846831E-2</v>
      </c>
      <c r="AB1191" s="2" cm="1">
        <f t="array" ref="AB1191">[1]!table_weight[Penalties]*(('F+ , F-'!AB$2-[1]!tbl_gk[[#This Row],[Penalties]])/('F+ , F-'!AB$2-'F+ , F-'!AB$3))</f>
        <v>2.4662663970364263E-3</v>
      </c>
      <c r="AC1191" s="2" cm="1">
        <f t="array" ref="AC1191">[1]!table_weight[Composure]*(('F+ , F-'!AC$2-[1]!tbl_gk[[#This Row],[Composure]])/('F+ , F-'!AC$2-'F+ , F-'!AC$3))</f>
        <v>1.9748183967676961E-3</v>
      </c>
      <c r="AD1191" s="2" cm="1">
        <f t="array" ref="AD1191">[1]!table_weight[Marking]*(('F+ , F-'!AD$2-[1]!tbl_gk[[#This Row],[Marking]])/('F+ , F-'!AD$2-'F+ , F-'!AD$3))</f>
        <v>3.3127133826860035E-2</v>
      </c>
      <c r="AE1191" s="2" cm="1">
        <f t="array" ref="AE1191">[1]!table_weight[StandingTackle]*(('F+ , F-'!AE$2-[1]!tbl_gk[[#This Row],[StandingTackle]])/('F+ , F-'!AE$2-'F+ , F-'!AE$3))</f>
        <v>3.1383600467551613E-2</v>
      </c>
      <c r="AF1191" s="2" cm="1">
        <f t="array" ref="AF1191">[1]!table_weight[SlidingTackle]*(('F+ , F-'!AF$2-[1]!tbl_gk[[#This Row],[SlidingTackle]])/('F+ , F-'!AF$2-'F+ , F-'!AF$3))</f>
        <v>1.0461200155850536E-2</v>
      </c>
      <c r="AG1191" s="2" cm="1">
        <f t="array" ref="AG1191">[1]!table_weight[GKDiving]*(('F+ , F-'!AG$2-[1]!tbl_gk[[#This Row],[GKDiving]])/('F+ , F-'!AG$2-'F+ , F-'!AG$3))</f>
        <v>5.6367888652266468E-2</v>
      </c>
      <c r="AH1191" s="2" cm="1">
        <f t="array" ref="AH1191">[1]!table_weight[GKHandling]*(('F+ , F-'!AH$2-[1]!tbl_gk[[#This Row],[GKHandling]])/('F+ , F-'!AH$2-'F+ , F-'!AH$3))</f>
        <v>6.416581791246144E-2</v>
      </c>
      <c r="AI1191" s="2" cm="1">
        <f t="array" ref="AI1191">[1]!table_weight[GKKicking]*(('F+ , F-'!AI$2-[1]!tbl_gk[[#This Row],[GKKicking]])/('F+ , F-'!AI$2-'F+ , F-'!AI$3))</f>
        <v>3.7566169759659242E-2</v>
      </c>
      <c r="AJ1191" s="2" cm="1">
        <f t="array" ref="AJ1191">[1]!table_weight[GKPositioning]*(('F+ , F-'!AJ$2-[1]!tbl_gk[[#This Row],[GKPositioning]])/('F+ , F-'!AJ$2-'F+ , F-'!AJ$3))</f>
        <v>2.5227586529685691E-2</v>
      </c>
      <c r="AK1191" s="2" cm="1">
        <f t="array" ref="AK1191">[1]!table_weight[GKReflexes]*(('F+ , F-'!AK$2-[1]!tbl_gk[[#This Row],[GKReflexes]])/('F+ , F-'!AK$2-'F+ , F-'!AK$3))</f>
        <v>6.012574789575089E-2</v>
      </c>
    </row>
    <row r="1192" spans="1:37" x14ac:dyDescent="0.55000000000000004">
      <c r="A1192" s="7">
        <f>[1]!tbl_gk[[#This Row],[ID]]</f>
        <v>245502</v>
      </c>
      <c r="B1192" s="1" cm="1">
        <f t="array" ref="B1192">[1]!table_weight[ValueEUR]*(('F+ , F-'!B$2-[1]!tbl_gk[[#This Row],[ValueEUR]])/('F+ , F-'!B$2-'F+ , F-'!B$3))</f>
        <v>5.2781669378639128E-5</v>
      </c>
      <c r="C1192" s="1" cm="1">
        <f t="array" ref="C1192">[1]!table_weight[WageEUR]*(('F+ , F-'!C$2-[1]!tbl_gk[[#This Row],[WageEUR]])/('F+ , F-'!C$2-'F+ , F-'!C$3))</f>
        <v>3.9120935309418161E-4</v>
      </c>
      <c r="D1192" s="1" cm="1">
        <f t="array" ref="D1192">[1]!table_weight[Crossing]*(('F+ , F-'!D$2-[1]!tbl_gk[[#This Row],[Crossing]])/('F+ , F-'!D$2-'F+ , F-'!D$3))</f>
        <v>3.6987814836757178E-2</v>
      </c>
      <c r="E1192" s="1" cm="1">
        <f t="array" ref="E1192">[1]!table_weight[Finishing]*(('F+ , F-'!E$2-[1]!tbl_gk[[#This Row],[Finishing]])/('F+ , F-'!E$2-'F+ , F-'!E$3))</f>
        <v>2.096326437480962E-2</v>
      </c>
      <c r="F1192" s="1" cm="1">
        <f t="array" ref="F1192">[1]!table_weight[HeadingAccuracy]*(('F+ , F-'!F$2-[1]!tbl_gk[[#This Row],[HeadingAccuracy]])/('F+ , F-'!F$2-'F+ , F-'!F$3))</f>
        <v>1.210949849973455E-2</v>
      </c>
      <c r="G1192" s="1" cm="1">
        <f t="array" ref="G1192">[1]!table_weight[ShortPassing]*(('F+ , F-'!G$2-[1]!tbl_gk[[#This Row],[ShortPassing]])/('F+ , F-'!G$2-'F+ , F-'!G$3))</f>
        <v>5.7659964066562854E-2</v>
      </c>
      <c r="H1192" s="1" cm="1">
        <f t="array" ref="H1192">[1]!table_weight[Volleys]*(('F+ , F-'!H$2-[1]!tbl_gk[[#This Row],[Volleys]])/('F+ , F-'!H$2-'F+ , F-'!H$3))</f>
        <v>2.1990449861774069E-3</v>
      </c>
      <c r="I1192" s="1" cm="1">
        <f t="array" ref="I1192">[1]!table_weight[Dribbling]*(('F+ , F-'!I$2-[1]!tbl_gk[[#This Row],[Dribbling]])/('F+ , F-'!I$2-'F+ , F-'!I$3))</f>
        <v>2.0535442652874894E-2</v>
      </c>
      <c r="J1192" s="1" cm="1">
        <f t="array" ref="J1192">[1]!table_weight[Curve]*(('F+ , F-'!J$2-[1]!tbl_gk[[#This Row],[Curve]])/('F+ , F-'!J$2-'F+ , F-'!J$3))</f>
        <v>9.295879390190295E-3</v>
      </c>
      <c r="K1192" s="1" cm="1">
        <f t="array" ref="K1192">[1]!table_weight[FKAccuracy]*(('F+ , F-'!K$2-[1]!tbl_gk[[#This Row],[FKAccuracy]])/('F+ , F-'!K$2-'F+ , F-'!K$3))</f>
        <v>9.7353209613629272E-3</v>
      </c>
      <c r="L1192" s="1" cm="1">
        <f t="array" ref="L1192">[1]!table_weight[LongPassing]*(('F+ , F-'!L$2-[1]!tbl_gk[[#This Row],[LongPassing]])/('F+ , F-'!L$2-'F+ , F-'!L$3))</f>
        <v>2.2198388103107734E-2</v>
      </c>
      <c r="M1192" s="1" cm="1">
        <f t="array" ref="M1192">[1]!table_weight[BallControl]*(('F+ , F-'!M$2-[1]!tbl_gk[[#This Row],[BallControl]])/('F+ , F-'!M$2-'F+ , F-'!M$3))</f>
        <v>1.5211439002129552E-2</v>
      </c>
      <c r="N1192" s="1" cm="1">
        <f t="array" ref="N1192">[1]!table_weight[Acceleration]*(('F+ , F-'!N$2-[1]!tbl_gk[[#This Row],[Acceleration]])/('F+ , F-'!N$2-'F+ , F-'!N$3))</f>
        <v>6.0881547629699816E-3</v>
      </c>
      <c r="O1192" s="1" cm="1">
        <f t="array" ref="O1192">[1]!table_weight[SprintSpeed]*(('F+ , F-'!O$2-[1]!tbl_gk[[#This Row],[SprintSpeed]])/('F+ , F-'!O$2-'F+ , F-'!O$3))</f>
        <v>8.7143291755399956E-3</v>
      </c>
      <c r="P1192" s="1" cm="1">
        <f t="array" ref="P1192">[1]!table_weight[Agility]*(('F+ , F-'!P$2-[1]!tbl_gk[[#This Row],[Agility]])/('F+ , F-'!P$2-'F+ , F-'!P$3))</f>
        <v>3.8613652851559629E-3</v>
      </c>
      <c r="Q1192" s="1" cm="1">
        <f t="array" ref="Q1192">[1]!table_weight[Reactions]*(('F+ , F-'!Q$2-[1]!tbl_gk[[#This Row],[Reactions]])/('F+ , F-'!Q$2-'F+ , F-'!Q$3))</f>
        <v>2.1656964003031903E-3</v>
      </c>
      <c r="R1192" s="1" cm="1">
        <f t="array" ref="R1192">[1]!table_weight[Balance]*(('F+ , F-'!R$2-[1]!tbl_gk[[#This Row],[Balance]])/('F+ , F-'!R$2-'F+ , F-'!R$3))</f>
        <v>1.8626251839342308E-3</v>
      </c>
      <c r="S1192" s="1" cm="1">
        <f t="array" ref="S1192">[1]!table_weight[ShotPower]*(('F+ , F-'!S$2-[1]!tbl_gk[[#This Row],[ShotPower]])/('F+ , F-'!S$2-'F+ , F-'!S$3))</f>
        <v>7.0121023692742987E-3</v>
      </c>
      <c r="T1192" s="1" cm="1">
        <f t="array" ref="T1192">[1]!table_weight[Jumping]*(('F+ , F-'!T$2-[1]!tbl_gk[[#This Row],[Jumping]])/('F+ , F-'!T$2-'F+ , F-'!T$3))</f>
        <v>2.4902597721228252E-3</v>
      </c>
      <c r="U1192" s="1" cm="1">
        <f t="array" ref="U1192">[1]!table_weight[Stamina]*(('F+ , F-'!U$2-[1]!tbl_gk[[#This Row],[Stamina]])/('F+ , F-'!U$2-'F+ , F-'!U$3))</f>
        <v>1.7174205324984999E-2</v>
      </c>
      <c r="V1192" s="1" cm="1">
        <f t="array" ref="V1192">[1]!table_weight[Strength]*(('F+ , F-'!V$2-[1]!tbl_gk[[#This Row],[Strength]])/('F+ , F-'!V$2-'F+ , F-'!V$3))</f>
        <v>2.2183348544772292E-2</v>
      </c>
      <c r="W1192" s="1" cm="1">
        <f t="array" ref="W1192">[1]!table_weight[LongShots]*(('F+ , F-'!W$2-[1]!tbl_gk[[#This Row],[LongShots]])/('F+ , F-'!W$2-'F+ , F-'!W$3))</f>
        <v>9.3494698256990638E-3</v>
      </c>
      <c r="X1192" s="1" cm="1">
        <f t="array" ref="X1192">[1]!table_weight[Aggression]*(('F+ , F-'!X$2-[1]!tbl_gk[[#This Row],[Aggression]])/('F+ , F-'!X$2-'F+ , F-'!X$3))</f>
        <v>1.7036811682385123E-2</v>
      </c>
      <c r="Y1192" s="1" cm="1">
        <f t="array" ref="Y1192">[1]!table_weight[Interceptions]*(('F+ , F-'!Y$2-[1]!tbl_gk[[#This Row],[Interceptions]])/('F+ , F-'!Y$2-'F+ , F-'!Y$3))</f>
        <v>2.4931919535197796E-2</v>
      </c>
      <c r="Z1192" s="1" cm="1">
        <f t="array" ref="Z1192">[1]!table_weight[Positioning]*(('F+ , F-'!Z$2-[1]!tbl_gk[[#This Row],[Positioning]])/('F+ , F-'!Z$2-'F+ , F-'!Z$3))</f>
        <v>2.0704458641787279E-3</v>
      </c>
      <c r="AA1192" s="1" cm="1">
        <f t="array" ref="AA1192">[1]!table_weight[Vision]*(('F+ , F-'!AA$2-[1]!tbl_gk[[#This Row],[Vision]])/('F+ , F-'!AA$2-'F+ , F-'!AA$3))</f>
        <v>2.9814420444173963E-2</v>
      </c>
      <c r="AB1192" s="1" cm="1">
        <f t="array" ref="AB1192">[1]!table_weight[Penalties]*(('F+ , F-'!AB$2-[1]!tbl_gk[[#This Row],[Penalties]])/('F+ , F-'!AB$2-'F+ , F-'!AB$3))</f>
        <v>2.2313838830329571E-3</v>
      </c>
      <c r="AC1192" s="1" cm="1">
        <f t="array" ref="AC1192">[1]!table_weight[Composure]*(('F+ , F-'!AC$2-[1]!tbl_gk[[#This Row],[Composure]])/('F+ , F-'!AC$2-'F+ , F-'!AC$3))</f>
        <v>1.441083694938589E-3</v>
      </c>
      <c r="AD1192" s="1" cm="1">
        <f t="array" ref="AD1192">[1]!table_weight[Marking]*(('F+ , F-'!AD$2-[1]!tbl_gk[[#This Row],[Marking]])/('F+ , F-'!AD$2-'F+ , F-'!AD$3))</f>
        <v>3.7859581516411465E-2</v>
      </c>
      <c r="AE1192" s="1" cm="1">
        <f t="array" ref="AE1192">[1]!table_weight[StandingTackle]*(('F+ , F-'!AE$2-[1]!tbl_gk[[#This Row],[StandingTackle]])/('F+ , F-'!AE$2-'F+ , F-'!AE$3))</f>
        <v>3.362528621523387E-2</v>
      </c>
      <c r="AF1192" s="1" cm="1">
        <f t="array" ref="AF1192">[1]!table_weight[SlidingTackle]*(('F+ , F-'!AF$2-[1]!tbl_gk[[#This Row],[SlidingTackle]])/('F+ , F-'!AF$2-'F+ , F-'!AF$3))</f>
        <v>1.0461200155850536E-2</v>
      </c>
      <c r="AG1192" s="1" cm="1">
        <f t="array" ref="AG1192">[1]!table_weight[GKDiving]*(('F+ , F-'!AG$2-[1]!tbl_gk[[#This Row],[GKDiving]])/('F+ , F-'!AG$2-'F+ , F-'!AG$3))</f>
        <v>5.1243535138424057E-2</v>
      </c>
      <c r="AH1192" s="1" cm="1">
        <f t="array" ref="AH1192">[1]!table_weight[GKHandling]*(('F+ , F-'!AH$2-[1]!tbl_gk[[#This Row],[GKHandling]])/('F+ , F-'!AH$2-'F+ , F-'!AH$3))</f>
        <v>6.416581791246144E-2</v>
      </c>
      <c r="AI1192" s="1" cm="1">
        <f t="array" ref="AI1192">[1]!table_weight[GKKicking]*(('F+ , F-'!AI$2-[1]!tbl_gk[[#This Row],[GKKicking]])/('F+ , F-'!AI$2-'F+ , F-'!AI$3))</f>
        <v>3.2199574079707916E-2</v>
      </c>
      <c r="AJ1192" s="1" cm="1">
        <f t="array" ref="AJ1192">[1]!table_weight[GKPositioning]*(('F+ , F-'!AJ$2-[1]!tbl_gk[[#This Row],[GKPositioning]])/('F+ , F-'!AJ$2-'F+ , F-'!AJ$3))</f>
        <v>2.2074138213474981E-2</v>
      </c>
      <c r="AK1192" s="1" cm="1">
        <f t="array" ref="AK1192">[1]!table_weight[GKReflexes]*(('F+ , F-'!AK$2-[1]!tbl_gk[[#This Row],[GKReflexes]])/('F+ , F-'!AK$2-'F+ , F-'!AK$3))</f>
        <v>5.8303755535273602E-2</v>
      </c>
    </row>
    <row r="1193" spans="1:37" x14ac:dyDescent="0.55000000000000004">
      <c r="A1193" s="8">
        <f>[1]!tbl_gk[[#This Row],[ID]]</f>
        <v>245599</v>
      </c>
      <c r="B1193" s="2" cm="1">
        <f t="array" ref="B1193">[1]!table_weight[ValueEUR]*(('F+ , F-'!B$2-[1]!tbl_gk[[#This Row],[ValueEUR]])/('F+ , F-'!B$2-'F+ , F-'!B$3))</f>
        <v>1.4383776567512181E-4</v>
      </c>
      <c r="C1193" s="2" cm="1">
        <f t="array" ref="C1193">[1]!table_weight[WageEUR]*(('F+ , F-'!C$2-[1]!tbl_gk[[#This Row],[WageEUR]])/('F+ , F-'!C$2-'F+ , F-'!C$3))</f>
        <v>2.3472561185650898E-4</v>
      </c>
      <c r="D1193" s="2" cm="1">
        <f t="array" ref="D1193">[1]!table_weight[Crossing]*(('F+ , F-'!D$2-[1]!tbl_gk[[#This Row],[Crossing]])/('F+ , F-'!D$2-'F+ , F-'!D$3))</f>
        <v>3.5866971962916043E-2</v>
      </c>
      <c r="E1193" s="2" cm="1">
        <f t="array" ref="E1193">[1]!table_weight[Finishing]*(('F+ , F-'!E$2-[1]!tbl_gk[[#This Row],[Finishing]])/('F+ , F-'!E$2-'F+ , F-'!E$3))</f>
        <v>1.6970261636750646E-2</v>
      </c>
      <c r="F1193" s="2" cm="1">
        <f t="array" ref="F1193">[1]!table_weight[HeadingAccuracy]*(('F+ , F-'!F$2-[1]!tbl_gk[[#This Row],[HeadingAccuracy]])/('F+ , F-'!F$2-'F+ , F-'!F$3))</f>
        <v>1.1274360672166649E-2</v>
      </c>
      <c r="G1193" s="2" cm="1">
        <f t="array" ref="G1193">[1]!table_weight[ShortPassing]*(('F+ , F-'!G$2-[1]!tbl_gk[[#This Row],[ShortPassing]])/('F+ , F-'!G$2-'F+ , F-'!G$3))</f>
        <v>5.484728289258417E-2</v>
      </c>
      <c r="H1193" s="2" cm="1">
        <f t="array" ref="H1193">[1]!table_weight[Volleys]*(('F+ , F-'!H$2-[1]!tbl_gk[[#This Row],[Volleys]])/('F+ , F-'!H$2-'F+ , F-'!H$3))</f>
        <v>2.1990449861774069E-3</v>
      </c>
      <c r="I1193" s="2" cm="1">
        <f t="array" ref="I1193">[1]!table_weight[Dribbling]*(('F+ , F-'!I$2-[1]!tbl_gk[[#This Row],[Dribbling]])/('F+ , F-'!I$2-'F+ , F-'!I$3))</f>
        <v>1.7601807988178481E-2</v>
      </c>
      <c r="J1193" s="2" cm="1">
        <f t="array" ref="J1193">[1]!table_weight[Curve]*(('F+ , F-'!J$2-[1]!tbl_gk[[#This Row],[Curve]])/('F+ , F-'!J$2-'F+ , F-'!J$3))</f>
        <v>9.6339113680153961E-3</v>
      </c>
      <c r="K1193" s="2" cm="1">
        <f t="array" ref="K1193">[1]!table_weight[FKAccuracy]*(('F+ , F-'!K$2-[1]!tbl_gk[[#This Row],[FKAccuracy]])/('F+ , F-'!K$2-'F+ , F-'!K$3))</f>
        <v>9.2789777912990392E-3</v>
      </c>
      <c r="L1193" s="2" cm="1">
        <f t="array" ref="L1193">[1]!table_weight[LongPassing]*(('F+ , F-'!L$2-[1]!tbl_gk[[#This Row],[LongPassing]])/('F+ , F-'!L$2-'F+ , F-'!L$3))</f>
        <v>2.4364084503410925E-2</v>
      </c>
      <c r="M1193" s="2" cm="1">
        <f t="array" ref="M1193">[1]!table_weight[BallControl]*(('F+ , F-'!M$2-[1]!tbl_gk[[#This Row],[BallControl]])/('F+ , F-'!M$2-'F+ , F-'!M$3))</f>
        <v>1.4342213916293577E-2</v>
      </c>
      <c r="N1193" s="2" cm="1">
        <f t="array" ref="N1193">[1]!table_weight[Acceleration]*(('F+ , F-'!N$2-[1]!tbl_gk[[#This Row],[Acceleration]])/('F+ , F-'!N$2-'F+ , F-'!N$3))</f>
        <v>8.1175396839599755E-3</v>
      </c>
      <c r="O1193" s="2" cm="1">
        <f t="array" ref="O1193">[1]!table_weight[SprintSpeed]*(('F+ , F-'!O$2-[1]!tbl_gk[[#This Row],[SprintSpeed]])/('F+ , F-'!O$2-'F+ , F-'!O$3))</f>
        <v>9.838758746577414E-3</v>
      </c>
      <c r="P1193" s="2" cm="1">
        <f t="array" ref="P1193">[1]!table_weight[Agility]*(('F+ , F-'!P$2-[1]!tbl_gk[[#This Row],[Agility]])/('F+ , F-'!P$2-'F+ , F-'!P$3))</f>
        <v>4.2123984928974139E-3</v>
      </c>
      <c r="Q1193" s="2" cm="1">
        <f t="array" ref="Q1193">[1]!table_weight[Reactions]*(('F+ , F-'!Q$2-[1]!tbl_gk[[#This Row],[Reactions]])/('F+ , F-'!Q$2-'F+ , F-'!Q$3))</f>
        <v>2.0110038002815341E-3</v>
      </c>
      <c r="R1193" s="2" cm="1">
        <f t="array" ref="R1193">[1]!table_weight[Balance]*(('F+ , F-'!R$2-[1]!tbl_gk[[#This Row],[Balance]])/('F+ , F-'!R$2-'F+ , F-'!R$3))</f>
        <v>2.6076752575079228E-3</v>
      </c>
      <c r="S1193" s="2" cm="1">
        <f t="array" ref="S1193">[1]!table_weight[ShotPower]*(('F+ , F-'!S$2-[1]!tbl_gk[[#This Row],[ShotPower]])/('F+ , F-'!S$2-'F+ , F-'!S$3))</f>
        <v>5.4538573983244545E-3</v>
      </c>
      <c r="T1193" s="2" cm="1">
        <f t="array" ref="T1193">[1]!table_weight[Jumping]*(('F+ , F-'!T$2-[1]!tbl_gk[[#This Row],[Jumping]])/('F+ , F-'!T$2-'F+ , F-'!T$3))</f>
        <v>2.6620018253726754E-3</v>
      </c>
      <c r="U1193" s="2" cm="1">
        <f t="array" ref="U1193">[1]!table_weight[Stamina]*(('F+ , F-'!U$2-[1]!tbl_gk[[#This Row],[Stamina]])/('F+ , F-'!U$2-'F+ , F-'!U$3))</f>
        <v>1.975033612373275E-2</v>
      </c>
      <c r="V1193" s="2" cm="1">
        <f t="array" ref="V1193">[1]!table_weight[Strength]*(('F+ , F-'!V$2-[1]!tbl_gk[[#This Row],[Strength]])/('F+ , F-'!V$2-'F+ , F-'!V$3))</f>
        <v>1.8634012777608722E-2</v>
      </c>
      <c r="W1193" s="2" cm="1">
        <f t="array" ref="W1193">[1]!table_weight[LongShots]*(('F+ , F-'!W$2-[1]!tbl_gk[[#This Row],[LongShots]])/('F+ , F-'!W$2-'F+ , F-'!W$3))</f>
        <v>9.86888481601568E-3</v>
      </c>
      <c r="X1193" s="2" cm="1">
        <f t="array" ref="X1193">[1]!table_weight[Aggression]*(('F+ , F-'!X$2-[1]!tbl_gk[[#This Row],[Aggression]])/('F+ , F-'!X$2-'F+ , F-'!X$3))</f>
        <v>1.5211439002129575E-2</v>
      </c>
      <c r="Y1193" s="2" cm="1">
        <f t="array" ref="Y1193">[1]!table_weight[Interceptions]*(('F+ , F-'!Y$2-[1]!tbl_gk[[#This Row],[Interceptions]])/('F+ , F-'!Y$2-'F+ , F-'!Y$3))</f>
        <v>2.0776599612664828E-2</v>
      </c>
      <c r="Z1193" s="2" cm="1">
        <f t="array" ref="Z1193">[1]!table_weight[Positioning]*(('F+ , F-'!Z$2-[1]!tbl_gk[[#This Row],[Positioning]])/('F+ , F-'!Z$2-'F+ , F-'!Z$3))</f>
        <v>2.2183348544772088E-3</v>
      </c>
      <c r="AA1193" s="2" cm="1">
        <f t="array" ref="AA1193">[1]!table_weight[Vision]*(('F+ , F-'!AA$2-[1]!tbl_gk[[#This Row],[Vision]])/('F+ , F-'!AA$2-'F+ , F-'!AA$3))</f>
        <v>2.5555217523577683E-2</v>
      </c>
      <c r="AB1193" s="2" cm="1">
        <f t="array" ref="AB1193">[1]!table_weight[Penalties]*(('F+ , F-'!AB$2-[1]!tbl_gk[[#This Row],[Penalties]])/('F+ , F-'!AB$2-'F+ , F-'!AB$3))</f>
        <v>2.5054134827036706E-3</v>
      </c>
      <c r="AC1193" s="2" cm="1">
        <f t="array" ref="AC1193">[1]!table_weight[Composure]*(('F+ , F-'!AC$2-[1]!tbl_gk[[#This Row],[Composure]])/('F+ , F-'!AC$2-'F+ , F-'!AC$3))</f>
        <v>1.9748183967676961E-3</v>
      </c>
      <c r="AD1193" s="2" cm="1">
        <f t="array" ref="AD1193">[1]!table_weight[Marking]*(('F+ , F-'!AD$2-[1]!tbl_gk[[#This Row],[Marking]])/('F+ , F-'!AD$2-'F+ , F-'!AD$3))</f>
        <v>3.7859581516411465E-2</v>
      </c>
      <c r="AE1193" s="2" cm="1">
        <f t="array" ref="AE1193">[1]!table_weight[StandingTackle]*(('F+ , F-'!AE$2-[1]!tbl_gk[[#This Row],[StandingTackle]])/('F+ , F-'!AE$2-'F+ , F-'!AE$3))</f>
        <v>2.6900228972187096E-2</v>
      </c>
      <c r="AF1193" s="2" cm="1">
        <f t="array" ref="AF1193">[1]!table_weight[SlidingTackle]*(('F+ , F-'!AF$2-[1]!tbl_gk[[#This Row],[SlidingTackle]])/('F+ , F-'!AF$2-'F+ , F-'!AF$3))</f>
        <v>9.7139715732897855E-3</v>
      </c>
      <c r="AG1193" s="2" cm="1">
        <f t="array" ref="AG1193">[1]!table_weight[GKDiving]*(('F+ , F-'!AG$2-[1]!tbl_gk[[#This Row],[GKDiving]])/('F+ , F-'!AG$2-'F+ , F-'!AG$3))</f>
        <v>5.1243535138424057E-2</v>
      </c>
      <c r="AH1193" s="2" cm="1">
        <f t="array" ref="AH1193">[1]!table_weight[GKHandling]*(('F+ , F-'!AH$2-[1]!tbl_gk[[#This Row],[GKHandling]])/('F+ , F-'!AH$2-'F+ , F-'!AH$3))</f>
        <v>4.9906747265247783E-2</v>
      </c>
      <c r="AI1193" s="2" cm="1">
        <f t="array" ref="AI1193">[1]!table_weight[GKKicking]*(('F+ , F-'!AI$2-[1]!tbl_gk[[#This Row],[GKKicking]])/('F+ , F-'!AI$2-'F+ , F-'!AI$3))</f>
        <v>2.5044113173106158E-2</v>
      </c>
      <c r="AJ1193" s="2" cm="1">
        <f t="array" ref="AJ1193">[1]!table_weight[GKPositioning]*(('F+ , F-'!AJ$2-[1]!tbl_gk[[#This Row],[GKPositioning]])/('F+ , F-'!AJ$2-'F+ , F-'!AJ$3))</f>
        <v>2.0812758886990693E-2</v>
      </c>
      <c r="AK1193" s="2" cm="1">
        <f t="array" ref="AK1193">[1]!table_weight[GKReflexes]*(('F+ , F-'!AK$2-[1]!tbl_gk[[#This Row],[GKReflexes]])/('F+ , F-'!AK$2-'F+ , F-'!AK$3))</f>
        <v>5.4659770814318998E-2</v>
      </c>
    </row>
    <row r="1194" spans="1:37" x14ac:dyDescent="0.55000000000000004">
      <c r="A1194" s="7">
        <f>[1]!tbl_gk[[#This Row],[ID]]</f>
        <v>245601</v>
      </c>
      <c r="B1194" s="1" cm="1">
        <f t="array" ref="B1194">[1]!table_weight[ValueEUR]*(('F+ , F-'!B$2-[1]!tbl_gk[[#This Row],[ValueEUR]])/('F+ , F-'!B$2-'F+ , F-'!B$3))</f>
        <v>4.2935264389290658E-4</v>
      </c>
      <c r="C1194" s="1" cm="1">
        <f t="array" ref="C1194">[1]!table_weight[WageEUR]*(('F+ , F-'!C$2-[1]!tbl_gk[[#This Row],[WageEUR]])/('F+ , F-'!C$2-'F+ , F-'!C$3))</f>
        <v>2.3472561185650898E-4</v>
      </c>
      <c r="D1194" s="1" cm="1">
        <f t="array" ref="D1194">[1]!table_weight[Crossing]*(('F+ , F-'!D$2-[1]!tbl_gk[[#This Row],[Crossing]])/('F+ , F-'!D$2-'F+ , F-'!D$3))</f>
        <v>3.2504443341392672E-2</v>
      </c>
      <c r="E1194" s="1" cm="1">
        <f t="array" ref="E1194">[1]!table_weight[Finishing]*(('F+ , F-'!E$2-[1]!tbl_gk[[#This Row],[Finishing]])/('F+ , F-'!E$2-'F+ , F-'!E$3))</f>
        <v>1.9965013690294877E-2</v>
      </c>
      <c r="F1194" s="1" cm="1">
        <f t="array" ref="F1194">[1]!table_weight[HeadingAccuracy]*(('F+ , F-'!F$2-[1]!tbl_gk[[#This Row],[HeadingAccuracy]])/('F+ , F-'!F$2-'F+ , F-'!F$3))</f>
        <v>1.00216539308148E-2</v>
      </c>
      <c r="G1194" s="1" cm="1">
        <f t="array" ref="G1194">[1]!table_weight[ShortPassing]*(('F+ , F-'!G$2-[1]!tbl_gk[[#This Row],[ShortPassing]])/('F+ , F-'!G$2-'F+ , F-'!G$3))</f>
        <v>4.781557995763748E-2</v>
      </c>
      <c r="H1194" s="1" cm="1">
        <f t="array" ref="H1194">[1]!table_weight[Volleys]*(('F+ , F-'!H$2-[1]!tbl_gk[[#This Row],[Volleys]])/('F+ , F-'!H$2-'F+ , F-'!H$3))</f>
        <v>1.851827356780974E-3</v>
      </c>
      <c r="I1194" s="1" cm="1">
        <f t="array" ref="I1194">[1]!table_weight[Dribbling]*(('F+ , F-'!I$2-[1]!tbl_gk[[#This Row],[Dribbling]])/('F+ , F-'!I$2-'F+ , F-'!I$3))</f>
        <v>1.9557564431309422E-2</v>
      </c>
      <c r="J1194" s="1" cm="1">
        <f t="array" ref="J1194">[1]!table_weight[Curve]*(('F+ , F-'!J$2-[1]!tbl_gk[[#This Row],[Curve]])/('F+ , F-'!J$2-'F+ , F-'!J$3))</f>
        <v>9.1268634012777444E-3</v>
      </c>
      <c r="K1194" s="1" cm="1">
        <f t="array" ref="K1194">[1]!table_weight[FKAccuracy]*(('F+ , F-'!K$2-[1]!tbl_gk[[#This Row],[FKAccuracy]])/('F+ , F-'!K$2-'F+ , F-'!K$3))</f>
        <v>9.5832065713416324E-3</v>
      </c>
      <c r="L1194" s="1" cm="1">
        <f t="array" ref="L1194">[1]!table_weight[LongPassing]*(('F+ , F-'!L$2-[1]!tbl_gk[[#This Row],[LongPassing]])/('F+ , F-'!L$2-'F+ , F-'!L$3))</f>
        <v>2.0032691702804539E-2</v>
      </c>
      <c r="M1194" s="1" cm="1">
        <f t="array" ref="M1194">[1]!table_weight[BallControl]*(('F+ , F-'!M$2-[1]!tbl_gk[[#This Row],[BallControl]])/('F+ , F-'!M$2-'F+ , F-'!M$3))</f>
        <v>1.3907601373375588E-2</v>
      </c>
      <c r="N1194" s="1" cm="1">
        <f t="array" ref="N1194">[1]!table_weight[Acceleration]*(('F+ , F-'!N$2-[1]!tbl_gk[[#This Row],[Acceleration]])/('F+ , F-'!N$2-'F+ , F-'!N$3))</f>
        <v>5.1862059091966504E-3</v>
      </c>
      <c r="O1194" s="1" cm="1">
        <f t="array" ref="O1194">[1]!table_weight[SprintSpeed]*(('F+ , F-'!O$2-[1]!tbl_gk[[#This Row],[SprintSpeed]])/('F+ , F-'!O$2-'F+ , F-'!O$3))</f>
        <v>8.1521143900212863E-3</v>
      </c>
      <c r="P1194" s="1" cm="1">
        <f t="array" ref="P1194">[1]!table_weight[Agility]*(('F+ , F-'!P$2-[1]!tbl_gk[[#This Row],[Agility]])/('F+ , F-'!P$2-'F+ , F-'!P$3))</f>
        <v>2.92527673117876E-3</v>
      </c>
      <c r="Q1194" s="1" cm="1">
        <f t="array" ref="Q1194">[1]!table_weight[Reactions]*(('F+ , F-'!Q$2-[1]!tbl_gk[[#This Row],[Reactions]])/('F+ , F-'!Q$2-'F+ , F-'!Q$3))</f>
        <v>1.5469260002165645E-3</v>
      </c>
      <c r="R1194" s="1" cm="1">
        <f t="array" ref="R1194">[1]!table_weight[Balance]*(('F+ , F-'!R$2-[1]!tbl_gk[[#This Row],[Balance]])/('F+ , F-'!R$2-'F+ , F-'!R$3))</f>
        <v>2.1730627145899362E-3</v>
      </c>
      <c r="S1194" s="1" cm="1">
        <f t="array" ref="S1194">[1]!table_weight[ShotPower]*(('F+ , F-'!S$2-[1]!tbl_gk[[#This Row],[ShotPower]])/('F+ , F-'!S$2-'F+ , F-'!S$3))</f>
        <v>6.7523948741159906E-3</v>
      </c>
      <c r="T1194" s="1" cm="1">
        <f t="array" ref="T1194">[1]!table_weight[Jumping]*(('F+ , F-'!T$2-[1]!tbl_gk[[#This Row],[Jumping]])/('F+ , F-'!T$2-'F+ , F-'!T$3))</f>
        <v>1.5456784792486503E-3</v>
      </c>
      <c r="U1194" s="1" cm="1">
        <f t="array" ref="U1194">[1]!table_weight[Stamina]*(('F+ , F-'!U$2-[1]!tbl_gk[[#This Row],[Stamina]])/('F+ , F-'!U$2-'F+ , F-'!U$3))</f>
        <v>1.5456784792486501E-2</v>
      </c>
      <c r="V1194" s="1" cm="1">
        <f t="array" ref="V1194">[1]!table_weight[Strength]*(('F+ , F-'!V$2-[1]!tbl_gk[[#This Row],[Strength]])/('F+ , F-'!V$2-'F+ , F-'!V$3))</f>
        <v>1.0648007301490701E-2</v>
      </c>
      <c r="W1194" s="1" cm="1">
        <f t="array" ref="W1194">[1]!table_weight[LongShots]*(('F+ , F-'!W$2-[1]!tbl_gk[[#This Row],[LongShots]])/('F+ , F-'!W$2-'F+ , F-'!W$3))</f>
        <v>9.6091773208573719E-3</v>
      </c>
      <c r="X1194" s="1" cm="1">
        <f t="array" ref="X1194">[1]!table_weight[Aggression]*(('F+ , F-'!X$2-[1]!tbl_gk[[#This Row],[Aggression]])/('F+ , F-'!X$2-'F+ , F-'!X$3))</f>
        <v>1.1560693641618476E-2</v>
      </c>
      <c r="Y1194" s="1" cm="1">
        <f t="array" ref="Y1194">[1]!table_weight[Interceptions]*(('F+ , F-'!Y$2-[1]!tbl_gk[[#This Row],[Interceptions]])/('F+ , F-'!Y$2-'F+ , F-'!Y$3))</f>
        <v>1.6621279690131864E-2</v>
      </c>
      <c r="Z1194" s="1" cm="1">
        <f t="array" ref="Z1194">[1]!table_weight[Positioning]*(('F+ , F-'!Z$2-[1]!tbl_gk[[#This Row],[Positioning]])/('F+ , F-'!Z$2-'F+ , F-'!Z$3))</f>
        <v>1.6267788932832863E-3</v>
      </c>
      <c r="AA1194" s="1" cm="1">
        <f t="array" ref="AA1194">[1]!table_weight[Vision]*(('F+ , F-'!AA$2-[1]!tbl_gk[[#This Row],[Vision]])/('F+ , F-'!AA$2-'F+ , F-'!AA$3))</f>
        <v>1.4907210222086981E-2</v>
      </c>
      <c r="AB1194" s="1" cm="1">
        <f t="array" ref="AB1194">[1]!table_weight[Penalties]*(('F+ , F-'!AB$2-[1]!tbl_gk[[#This Row],[Penalties]])/('F+ , F-'!AB$2-'F+ , F-'!AB$3))</f>
        <v>2.427119311369181E-3</v>
      </c>
      <c r="AC1194" s="1" cm="1">
        <f t="array" ref="AC1194">[1]!table_weight[Composure]*(('F+ , F-'!AC$2-[1]!tbl_gk[[#This Row],[Composure]])/('F+ , F-'!AC$2-'F+ , F-'!AC$3))</f>
        <v>1.441083694938589E-3</v>
      </c>
      <c r="AD1194" s="1" cm="1">
        <f t="array" ref="AD1194">[1]!table_weight[Marking]*(('F+ , F-'!AD$2-[1]!tbl_gk[[#This Row],[Marking]])/('F+ , F-'!AD$2-'F+ , F-'!AD$3))</f>
        <v>3.1549651263676225E-2</v>
      </c>
      <c r="AE1194" s="1" cm="1">
        <f t="array" ref="AE1194">[1]!table_weight[StandingTackle]*(('F+ , F-'!AE$2-[1]!tbl_gk[[#This Row],[StandingTackle]])/('F+ , F-'!AE$2-'F+ , F-'!AE$3))</f>
        <v>2.9141914719869356E-2</v>
      </c>
      <c r="AF1194" s="1" cm="1">
        <f t="array" ref="AF1194">[1]!table_weight[SlidingTackle]*(('F+ , F-'!AF$2-[1]!tbl_gk[[#This Row],[SlidingTackle]])/('F+ , F-'!AF$2-'F+ , F-'!AF$3))</f>
        <v>8.2195144081682794E-3</v>
      </c>
      <c r="AG1194" s="1" cm="1">
        <f t="array" ref="AG1194">[1]!table_weight[GKDiving]*(('F+ , F-'!AG$2-[1]!tbl_gk[[#This Row],[GKDiving]])/('F+ , F-'!AG$2-'F+ , F-'!AG$3))</f>
        <v>4.0994828110739248E-2</v>
      </c>
      <c r="AH1194" s="1" cm="1">
        <f t="array" ref="AH1194">[1]!table_weight[GKHandling]*(('F+ , F-'!AH$2-[1]!tbl_gk[[#This Row],[GKHandling]])/('F+ , F-'!AH$2-'F+ , F-'!AH$3))</f>
        <v>4.6341979603444362E-2</v>
      </c>
      <c r="AI1194" s="1" cm="1">
        <f t="array" ref="AI1194">[1]!table_weight[GKKicking]*(('F+ , F-'!AI$2-[1]!tbl_gk[[#This Row],[GKKicking]])/('F+ , F-'!AI$2-'F+ , F-'!AI$3))</f>
        <v>3.1305141466382698E-2</v>
      </c>
      <c r="AJ1194" s="1" cm="1">
        <f t="array" ref="AJ1194">[1]!table_weight[GKPositioning]*(('F+ , F-'!AJ$2-[1]!tbl_gk[[#This Row],[GKPositioning]])/('F+ , F-'!AJ$2-'F+ , F-'!AJ$3))</f>
        <v>1.6397931244295699E-2</v>
      </c>
      <c r="AK1194" s="1" cm="1">
        <f t="array" ref="AK1194">[1]!table_weight[GKReflexes]*(('F+ , F-'!AK$2-[1]!tbl_gk[[#This Row],[GKReflexes]])/('F+ , F-'!AK$2-'F+ , F-'!AK$3))</f>
        <v>4.1905824290977896E-2</v>
      </c>
    </row>
    <row r="1195" spans="1:37" x14ac:dyDescent="0.55000000000000004">
      <c r="A1195" s="8">
        <f>[1]!tbl_gk[[#This Row],[ID]]</f>
        <v>245632</v>
      </c>
      <c r="B1195" s="2" cm="1">
        <f t="array" ref="B1195">[1]!table_weight[ValueEUR]*(('F+ , F-'!B$2-[1]!tbl_gk[[#This Row],[ValueEUR]])/('F+ , F-'!B$2-'F+ , F-'!B$3))</f>
        <v>4.6021911721374819E-4</v>
      </c>
      <c r="C1195" s="2" cm="1">
        <f t="array" ref="C1195">[1]!table_weight[WageEUR]*(('F+ , F-'!C$2-[1]!tbl_gk[[#This Row],[WageEUR]])/('F+ , F-'!C$2-'F+ , F-'!C$3))</f>
        <v>2.3472561185650898E-4</v>
      </c>
      <c r="D1195" s="2" cm="1">
        <f t="array" ref="D1195">[1]!table_weight[Crossing]*(('F+ , F-'!D$2-[1]!tbl_gk[[#This Row],[Crossing]])/('F+ , F-'!D$2-'F+ , F-'!D$3))</f>
        <v>3.81086577105983E-2</v>
      </c>
      <c r="E1195" s="2" cm="1">
        <f t="array" ref="E1195">[1]!table_weight[Finishing]*(('F+ , F-'!E$2-[1]!tbl_gk[[#This Row],[Finishing]])/('F+ , F-'!E$2-'F+ , F-'!E$3))</f>
        <v>1.6970261636750646E-2</v>
      </c>
      <c r="F1195" s="2" cm="1">
        <f t="array" ref="F1195">[1]!table_weight[HeadingAccuracy]*(('F+ , F-'!F$2-[1]!tbl_gk[[#This Row],[HeadingAccuracy]])/('F+ , F-'!F$2-'F+ , F-'!F$3))</f>
        <v>1.0439222844598752E-2</v>
      </c>
      <c r="G1195" s="2" cm="1">
        <f t="array" ref="G1195">[1]!table_weight[ShortPassing]*(('F+ , F-'!G$2-[1]!tbl_gk[[#This Row],[ShortPassing]])/('F+ , F-'!G$2-'F+ , F-'!G$3))</f>
        <v>4.6409239370648142E-2</v>
      </c>
      <c r="H1195" s="2" cm="1">
        <f t="array" ref="H1195">[1]!table_weight[Volleys]*(('F+ , F-'!H$2-[1]!tbl_gk[[#This Row],[Volleys]])/('F+ , F-'!H$2-'F+ , F-'!H$3))</f>
        <v>2.3147841959762173E-3</v>
      </c>
      <c r="I1195" s="2" cm="1">
        <f t="array" ref="I1195">[1]!table_weight[Dribbling]*(('F+ , F-'!I$2-[1]!tbl_gk[[#This Row],[Dribbling]])/('F+ , F-'!I$2-'F+ , F-'!I$3))</f>
        <v>1.9557564431309422E-2</v>
      </c>
      <c r="J1195" s="2" cm="1">
        <f t="array" ref="J1195">[1]!table_weight[Curve]*(('F+ , F-'!J$2-[1]!tbl_gk[[#This Row],[Curve]])/('F+ , F-'!J$2-'F+ , F-'!J$3))</f>
        <v>9.8029273569279467E-3</v>
      </c>
      <c r="K1195" s="2" cm="1">
        <f t="array" ref="K1195">[1]!table_weight[FKAccuracy]*(('F+ , F-'!K$2-[1]!tbl_gk[[#This Row],[FKAccuracy]])/('F+ , F-'!K$2-'F+ , F-'!K$3))</f>
        <v>9.4310921813203358E-3</v>
      </c>
      <c r="L1195" s="2" cm="1">
        <f t="array" ref="L1195">[1]!table_weight[LongPassing]*(('F+ , F-'!L$2-[1]!tbl_gk[[#This Row],[LongPassing]])/('F+ , F-'!L$2-'F+ , F-'!L$3))</f>
        <v>2.1656964003031933E-2</v>
      </c>
      <c r="M1195" s="2" cm="1">
        <f t="array" ref="M1195">[1]!table_weight[BallControl]*(('F+ , F-'!M$2-[1]!tbl_gk[[#This Row],[BallControl]])/('F+ , F-'!M$2-'F+ , F-'!M$3))</f>
        <v>1.4776826459211564E-2</v>
      </c>
      <c r="N1195" s="2" cm="1">
        <f t="array" ref="N1195">[1]!table_weight[Acceleration]*(('F+ , F-'!N$2-[1]!tbl_gk[[#This Row],[Acceleration]])/('F+ , F-'!N$2-'F+ , F-'!N$3))</f>
        <v>4.0587698419799877E-3</v>
      </c>
      <c r="O1195" s="2" cm="1">
        <f t="array" ref="O1195">[1]!table_weight[SprintSpeed]*(('F+ , F-'!O$2-[1]!tbl_gk[[#This Row],[SprintSpeed]])/('F+ , F-'!O$2-'F+ , F-'!O$3))</f>
        <v>5.3410404624277394E-3</v>
      </c>
      <c r="P1195" s="2" cm="1">
        <f t="array" ref="P1195">[1]!table_weight[Agility]*(('F+ , F-'!P$2-[1]!tbl_gk[[#This Row],[Agility]])/('F+ , F-'!P$2-'F+ , F-'!P$3))</f>
        <v>4.5634317006388652E-3</v>
      </c>
      <c r="Q1195" s="2" cm="1">
        <f t="array" ref="Q1195">[1]!table_weight[Reactions]*(('F+ , F-'!Q$2-[1]!tbl_gk[[#This Row],[Reactions]])/('F+ , F-'!Q$2-'F+ , F-'!Q$3))</f>
        <v>1.2891050001804705E-3</v>
      </c>
      <c r="R1195" s="2" cm="1">
        <f t="array" ref="R1195">[1]!table_weight[Balance]*(('F+ , F-'!R$2-[1]!tbl_gk[[#This Row],[Balance]])/('F+ , F-'!R$2-'F+ , F-'!R$3))</f>
        <v>2.6697627636390639E-3</v>
      </c>
      <c r="S1195" s="2" cm="1">
        <f t="array" ref="S1195">[1]!table_weight[ShotPower]*(('F+ , F-'!S$2-[1]!tbl_gk[[#This Row],[ShotPower]])/('F+ , F-'!S$2-'F+ , F-'!S$3))</f>
        <v>5.9732723886410689E-3</v>
      </c>
      <c r="T1195" s="2" cm="1">
        <f t="array" ref="T1195">[1]!table_weight[Jumping]*(('F+ , F-'!T$2-[1]!tbl_gk[[#This Row],[Jumping]])/('F+ , F-'!T$2-'F+ , F-'!T$3))</f>
        <v>3.3489700383720756E-3</v>
      </c>
      <c r="U1195" s="2" cm="1">
        <f t="array" ref="U1195">[1]!table_weight[Stamina]*(('F+ , F-'!U$2-[1]!tbl_gk[[#This Row],[Stamina]])/('F+ , F-'!U$2-'F+ , F-'!U$3))</f>
        <v>1.3739364259988E-2</v>
      </c>
      <c r="V1195" s="2" cm="1">
        <f t="array" ref="V1195">[1]!table_weight[Strength]*(('F+ , F-'!V$2-[1]!tbl_gk[[#This Row],[Strength]])/('F+ , F-'!V$2-'F+ , F-'!V$3))</f>
        <v>2.3958016428354077E-2</v>
      </c>
      <c r="W1195" s="2" cm="1">
        <f t="array" ref="W1195">[1]!table_weight[LongShots]*(('F+ , F-'!W$2-[1]!tbl_gk[[#This Row],[LongShots]])/('F+ , F-'!W$2-'F+ , F-'!W$3))</f>
        <v>8.8300548353824494E-3</v>
      </c>
      <c r="X1195" s="2" cm="1">
        <f t="array" ref="X1195">[1]!table_weight[Aggression]*(('F+ , F-'!X$2-[1]!tbl_gk[[#This Row],[Aggression]])/('F+ , F-'!X$2-'F+ , F-'!X$3))</f>
        <v>1.0952236081533291E-2</v>
      </c>
      <c r="Y1195" s="2" cm="1">
        <f t="array" ref="Y1195">[1]!table_weight[Interceptions]*(('F+ , F-'!Y$2-[1]!tbl_gk[[#This Row],[Interceptions]])/('F+ , F-'!Y$2-'F+ , F-'!Y$3))</f>
        <v>2.3546812894353474E-2</v>
      </c>
      <c r="Z1195" s="2" cm="1">
        <f t="array" ref="Z1195">[1]!table_weight[Positioning]*(('F+ , F-'!Z$2-[1]!tbl_gk[[#This Row],[Positioning]])/('F+ , F-'!Z$2-'F+ , F-'!Z$3))</f>
        <v>2.2183348544772088E-3</v>
      </c>
      <c r="AA1195" s="2" cm="1">
        <f t="array" ref="AA1195">[1]!table_weight[Vision]*(('F+ , F-'!AA$2-[1]!tbl_gk[[#This Row],[Vision]])/('F+ , F-'!AA$2-'F+ , F-'!AA$3))</f>
        <v>1.9876280296115975E-2</v>
      </c>
      <c r="AB1195" s="2" cm="1">
        <f t="array" ref="AB1195">[1]!table_weight[Penalties]*(('F+ , F-'!AB$2-[1]!tbl_gk[[#This Row],[Penalties]])/('F+ , F-'!AB$2-'F+ , F-'!AB$3))</f>
        <v>2.3879722257019362E-3</v>
      </c>
      <c r="AC1195" s="2" cm="1">
        <f t="array" ref="AC1195">[1]!table_weight[Composure]*(('F+ , F-'!AC$2-[1]!tbl_gk[[#This Row],[Composure]])/('F+ , F-'!AC$2-'F+ , F-'!AC$3))</f>
        <v>1.7613245160360534E-3</v>
      </c>
      <c r="AD1195" s="2" cm="1">
        <f t="array" ref="AD1195">[1]!table_weight[Marking]*(('F+ , F-'!AD$2-[1]!tbl_gk[[#This Row],[Marking]])/('F+ , F-'!AD$2-'F+ , F-'!AD$3))</f>
        <v>2.9972168700492414E-2</v>
      </c>
      <c r="AE1195" s="2" cm="1">
        <f t="array" ref="AE1195">[1]!table_weight[StandingTackle]*(('F+ , F-'!AE$2-[1]!tbl_gk[[#This Row],[StandingTackle]])/('F+ , F-'!AE$2-'F+ , F-'!AE$3))</f>
        <v>3.1383600467551613E-2</v>
      </c>
      <c r="AF1195" s="2" cm="1">
        <f t="array" ref="AF1195">[1]!table_weight[SlidingTackle]*(('F+ , F-'!AF$2-[1]!tbl_gk[[#This Row],[SlidingTackle]])/('F+ , F-'!AF$2-'F+ , F-'!AF$3))</f>
        <v>9.7139715732897855E-3</v>
      </c>
      <c r="AG1195" s="2" cm="1">
        <f t="array" ref="AG1195">[1]!table_weight[GKDiving]*(('F+ , F-'!AG$2-[1]!tbl_gk[[#This Row],[GKDiving]])/('F+ , F-'!AG$2-'F+ , F-'!AG$3))</f>
        <v>4.4411063786634182E-2</v>
      </c>
      <c r="AH1195" s="2" cm="1">
        <f t="array" ref="AH1195">[1]!table_weight[GKHandling]*(('F+ , F-'!AH$2-[1]!tbl_gk[[#This Row],[GKHandling]])/('F+ , F-'!AH$2-'F+ , F-'!AH$3))</f>
        <v>4.2777211941640955E-2</v>
      </c>
      <c r="AI1195" s="2" cm="1">
        <f t="array" ref="AI1195">[1]!table_weight[GKKicking]*(('F+ , F-'!AI$2-[1]!tbl_gk[[#This Row],[GKKicking]])/('F+ , F-'!AI$2-'F+ , F-'!AI$3))</f>
        <v>2.7727411013081817E-2</v>
      </c>
      <c r="AJ1195" s="2" cm="1">
        <f t="array" ref="AJ1195">[1]!table_weight[GKPositioning]*(('F+ , F-'!AJ$2-[1]!tbl_gk[[#This Row],[GKPositioning]])/('F+ , F-'!AJ$2-'F+ , F-'!AJ$3))</f>
        <v>1.8920689897264267E-2</v>
      </c>
      <c r="AK1195" s="2" cm="1">
        <f t="array" ref="AK1195">[1]!table_weight[GKReflexes]*(('F+ , F-'!AK$2-[1]!tbl_gk[[#This Row],[GKReflexes]])/('F+ , F-'!AK$2-'F+ , F-'!AK$3))</f>
        <v>4.3727816651455198E-2</v>
      </c>
    </row>
    <row r="1196" spans="1:37" x14ac:dyDescent="0.55000000000000004">
      <c r="A1196" s="7">
        <f>[1]!tbl_gk[[#This Row],[ID]]</f>
        <v>245783</v>
      </c>
      <c r="B1196" s="1" cm="1">
        <f t="array" ref="B1196">[1]!table_weight[ValueEUR]*(('F+ , F-'!B$2-[1]!tbl_gk[[#This Row],[ValueEUR]])/('F+ , F-'!B$2-'F+ , F-'!B$3))</f>
        <v>1.2068791068449063E-4</v>
      </c>
      <c r="C1196" s="1" cm="1">
        <f t="array" ref="C1196">[1]!table_weight[WageEUR]*(('F+ , F-'!C$2-[1]!tbl_gk[[#This Row],[WageEUR]])/('F+ , F-'!C$2-'F+ , F-'!C$3))</f>
        <v>3.9120935309418161E-4</v>
      </c>
      <c r="D1196" s="1" cm="1">
        <f t="array" ref="D1196">[1]!table_weight[Crossing]*(('F+ , F-'!D$2-[1]!tbl_gk[[#This Row],[Crossing]])/('F+ , F-'!D$2-'F+ , F-'!D$3))</f>
        <v>3.6987814836757178E-2</v>
      </c>
      <c r="E1196" s="1" cm="1">
        <f t="array" ref="E1196">[1]!table_weight[Finishing]*(('F+ , F-'!E$2-[1]!tbl_gk[[#This Row],[Finishing]])/('F+ , F-'!E$2-'F+ , F-'!E$3))</f>
        <v>1.6970261636750646E-2</v>
      </c>
      <c r="F1196" s="1" cm="1">
        <f t="array" ref="F1196">[1]!table_weight[HeadingAccuracy]*(('F+ , F-'!F$2-[1]!tbl_gk[[#This Row],[HeadingAccuracy]])/('F+ , F-'!F$2-'F+ , F-'!F$3))</f>
        <v>1.0439222844598752E-2</v>
      </c>
      <c r="G1196" s="1" cm="1">
        <f t="array" ref="G1196">[1]!table_weight[ShortPassing]*(('F+ , F-'!G$2-[1]!tbl_gk[[#This Row],[ShortPassing]])/('F+ , F-'!G$2-'F+ , F-'!G$3))</f>
        <v>6.1878985827530868E-2</v>
      </c>
      <c r="H1196" s="1" cm="1">
        <f t="array" ref="H1196">[1]!table_weight[Volleys]*(('F+ , F-'!H$2-[1]!tbl_gk[[#This Row],[Volleys]])/('F+ , F-'!H$2-'F+ , F-'!H$3))</f>
        <v>1.851827356780974E-3</v>
      </c>
      <c r="I1196" s="1" cm="1">
        <f t="array" ref="I1196">[1]!table_weight[Dribbling]*(('F+ , F-'!I$2-[1]!tbl_gk[[#This Row],[Dribbling]])/('F+ , F-'!I$2-'F+ , F-'!I$3))</f>
        <v>1.7601807988178481E-2</v>
      </c>
      <c r="J1196" s="1" cm="1">
        <f t="array" ref="J1196">[1]!table_weight[Curve]*(('F+ , F-'!J$2-[1]!tbl_gk[[#This Row],[Curve]])/('F+ , F-'!J$2-'F+ , F-'!J$3))</f>
        <v>8.9578474123651938E-3</v>
      </c>
      <c r="K1196" s="1" cm="1">
        <f t="array" ref="K1196">[1]!table_weight[FKAccuracy]*(('F+ , F-'!K$2-[1]!tbl_gk[[#This Row],[FKAccuracy]])/('F+ , F-'!K$2-'F+ , F-'!K$3))</f>
        <v>9.2789777912990392E-3</v>
      </c>
      <c r="L1196" s="1" cm="1">
        <f t="array" ref="L1196">[1]!table_weight[LongPassing]*(('F+ , F-'!L$2-[1]!tbl_gk[[#This Row],[LongPassing]])/('F+ , F-'!L$2-'F+ , F-'!L$3))</f>
        <v>2.7071205003789917E-2</v>
      </c>
      <c r="M1196" s="1" cm="1">
        <f t="array" ref="M1196">[1]!table_weight[BallControl]*(('F+ , F-'!M$2-[1]!tbl_gk[[#This Row],[BallControl]])/('F+ , F-'!M$2-'F+ , F-'!M$3))</f>
        <v>1.4342213916293577E-2</v>
      </c>
      <c r="N1196" s="1" cm="1">
        <f t="array" ref="N1196">[1]!table_weight[Acceleration]*(('F+ , F-'!N$2-[1]!tbl_gk[[#This Row],[Acceleration]])/('F+ , F-'!N$2-'F+ , F-'!N$3))</f>
        <v>9.4704629646199696E-3</v>
      </c>
      <c r="O1196" s="1" cm="1">
        <f t="array" ref="O1196">[1]!table_weight[SprintSpeed]*(('F+ , F-'!O$2-[1]!tbl_gk[[#This Row],[SprintSpeed]])/('F+ , F-'!O$2-'F+ , F-'!O$3))</f>
        <v>1.124429571037419E-2</v>
      </c>
      <c r="P1196" s="1" cm="1">
        <f t="array" ref="P1196">[1]!table_weight[Agility]*(('F+ , F-'!P$2-[1]!tbl_gk[[#This Row],[Agility]])/('F+ , F-'!P$2-'F+ , F-'!P$3))</f>
        <v>4.680442769886016E-3</v>
      </c>
      <c r="Q1196" s="1" cm="1">
        <f t="array" ref="Q1196">[1]!table_weight[Reactions]*(('F+ , F-'!Q$2-[1]!tbl_gk[[#This Row],[Reactions]])/('F+ , F-'!Q$2-'F+ , F-'!Q$3))</f>
        <v>1.3406692001876892E-3</v>
      </c>
      <c r="R1196" s="1" cm="1">
        <f t="array" ref="R1196">[1]!table_weight[Balance]*(('F+ , F-'!R$2-[1]!tbl_gk[[#This Row],[Balance]])/('F+ , F-'!R$2-'F+ , F-'!R$3))</f>
        <v>2.5455877513767822E-3</v>
      </c>
      <c r="S1196" s="1" cm="1">
        <f t="array" ref="S1196">[1]!table_weight[ShotPower]*(('F+ , F-'!S$2-[1]!tbl_gk[[#This Row],[ShotPower]])/('F+ , F-'!S$2-'F+ , F-'!S$3))</f>
        <v>5.7135648934827617E-3</v>
      </c>
      <c r="T1196" s="1" cm="1">
        <f t="array" ref="T1196">[1]!table_weight[Jumping]*(('F+ , F-'!T$2-[1]!tbl_gk[[#This Row],[Jumping]])/('F+ , F-'!T$2-'F+ , F-'!T$3))</f>
        <v>4.551164411121026E-3</v>
      </c>
      <c r="U1196" s="1" cm="1">
        <f t="array" ref="U1196">[1]!table_weight[Stamina]*(('F+ , F-'!U$2-[1]!tbl_gk[[#This Row],[Stamina]])/('F+ , F-'!U$2-'F+ , F-'!U$3))</f>
        <v>1.6315495058735752E-2</v>
      </c>
      <c r="V1196" s="1" cm="1">
        <f t="array" ref="V1196">[1]!table_weight[Strength]*(('F+ , F-'!V$2-[1]!tbl_gk[[#This Row],[Strength]])/('F+ , F-'!V$2-'F+ , F-'!V$3))</f>
        <v>1.8634012777608722E-2</v>
      </c>
      <c r="W1196" s="1" cm="1">
        <f t="array" ref="W1196">[1]!table_weight[LongShots]*(('F+ , F-'!W$2-[1]!tbl_gk[[#This Row],[LongShots]])/('F+ , F-'!W$2-'F+ , F-'!W$3))</f>
        <v>7.7912248547492196E-3</v>
      </c>
      <c r="X1196" s="1" cm="1">
        <f t="array" ref="X1196">[1]!table_weight[Aggression]*(('F+ , F-'!X$2-[1]!tbl_gk[[#This Row],[Aggression]])/('F+ , F-'!X$2-'F+ , F-'!X$3))</f>
        <v>4.8676604806814636E-3</v>
      </c>
      <c r="Y1196" s="1" cm="1">
        <f t="array" ref="Y1196">[1]!table_weight[Interceptions]*(('F+ , F-'!Y$2-[1]!tbl_gk[[#This Row],[Interceptions]])/('F+ , F-'!Y$2-'F+ , F-'!Y$3))</f>
        <v>1.7313833010554024E-2</v>
      </c>
      <c r="Z1196" s="1" cm="1">
        <f t="array" ref="Z1196">[1]!table_weight[Positioning]*(('F+ , F-'!Z$2-[1]!tbl_gk[[#This Row],[Positioning]])/('F+ , F-'!Z$2-'F+ , F-'!Z$3))</f>
        <v>1.7746678835817667E-3</v>
      </c>
      <c r="AA1196" s="1" cm="1">
        <f t="array" ref="AA1196">[1]!table_weight[Vision]*(('F+ , F-'!AA$2-[1]!tbl_gk[[#This Row],[Vision]])/('F+ , F-'!AA$2-'F+ , F-'!AA$3))</f>
        <v>1.9876280296115975E-2</v>
      </c>
      <c r="AB1196" s="1" cm="1">
        <f t="array" ref="AB1196">[1]!table_weight[Penalties]*(('F+ , F-'!AB$2-[1]!tbl_gk[[#This Row],[Penalties]])/('F+ , F-'!AB$2-'F+ , F-'!AB$3))</f>
        <v>2.153089711698467E-3</v>
      </c>
      <c r="AC1196" s="1" cm="1">
        <f t="array" ref="AC1196">[1]!table_weight[Composure]*(('F+ , F-'!AC$2-[1]!tbl_gk[[#This Row],[Composure]])/('F+ , F-'!AC$2-'F+ , F-'!AC$3))</f>
        <v>6.9385511237783919E-4</v>
      </c>
      <c r="AD1196" s="1" cm="1">
        <f t="array" ref="AD1196">[1]!table_weight[Marking]*(('F+ , F-'!AD$2-[1]!tbl_gk[[#This Row],[Marking]])/('F+ , F-'!AD$2-'F+ , F-'!AD$3))</f>
        <v>1.5774825631838112E-2</v>
      </c>
      <c r="AE1196" s="1" cm="1">
        <f t="array" ref="AE1196">[1]!table_weight[StandingTackle]*(('F+ , F-'!AE$2-[1]!tbl_gk[[#This Row],[StandingTackle]])/('F+ , F-'!AE$2-'F+ , F-'!AE$3))</f>
        <v>2.9141914719869356E-2</v>
      </c>
      <c r="AF1196" s="1" cm="1">
        <f t="array" ref="AF1196">[1]!table_weight[SlidingTackle]*(('F+ , F-'!AF$2-[1]!tbl_gk[[#This Row],[SlidingTackle]])/('F+ , F-'!AF$2-'F+ , F-'!AF$3))</f>
        <v>8.2195144081682794E-3</v>
      </c>
      <c r="AG1196" s="1" cm="1">
        <f t="array" ref="AG1196">[1]!table_weight[GKDiving]*(('F+ , F-'!AG$2-[1]!tbl_gk[[#This Row],[GKDiving]])/('F+ , F-'!AG$2-'F+ , F-'!AG$3))</f>
        <v>3.7578592434844307E-2</v>
      </c>
      <c r="AH1196" s="1" cm="1">
        <f t="array" ref="AH1196">[1]!table_weight[GKHandling]*(('F+ , F-'!AH$2-[1]!tbl_gk[[#This Row],[GKHandling]])/('F+ , F-'!AH$2-'F+ , F-'!AH$3))</f>
        <v>3.9212444279837541E-2</v>
      </c>
      <c r="AI1196" s="1" cm="1">
        <f t="array" ref="AI1196">[1]!table_weight[GKKicking]*(('F+ , F-'!AI$2-[1]!tbl_gk[[#This Row],[GKKicking]])/('F+ , F-'!AI$2-'F+ , F-'!AI$3))</f>
        <v>2.5938545786431375E-2</v>
      </c>
      <c r="AJ1196" s="1" cm="1">
        <f t="array" ref="AJ1196">[1]!table_weight[GKPositioning]*(('F+ , F-'!AJ$2-[1]!tbl_gk[[#This Row],[GKPositioning]])/('F+ , F-'!AJ$2-'F+ , F-'!AJ$3))</f>
        <v>1.4505862254569271E-2</v>
      </c>
      <c r="AK1196" s="1" cm="1">
        <f t="array" ref="AK1196">[1]!table_weight[GKReflexes]*(('F+ , F-'!AK$2-[1]!tbl_gk[[#This Row],[GKReflexes]])/('F+ , F-'!AK$2-'F+ , F-'!AK$3))</f>
        <v>3.8261839570023298E-2</v>
      </c>
    </row>
    <row r="1197" spans="1:37" x14ac:dyDescent="0.55000000000000004">
      <c r="A1197" s="8">
        <f>[1]!tbl_gk[[#This Row],[ID]]</f>
        <v>245797</v>
      </c>
      <c r="B1197" s="2" cm="1">
        <f t="array" ref="B1197">[1]!table_weight[ValueEUR]*(('F+ , F-'!B$2-[1]!tbl_gk[[#This Row],[ValueEUR]])/('F+ , F-'!B$2-'F+ , F-'!B$3))</f>
        <v>1.4383776567512181E-4</v>
      </c>
      <c r="C1197" s="2" cm="1">
        <f t="array" ref="C1197">[1]!table_weight[WageEUR]*(('F+ , F-'!C$2-[1]!tbl_gk[[#This Row],[WageEUR]])/('F+ , F-'!C$2-'F+ , F-'!C$3))</f>
        <v>6.2593496495069059E-5</v>
      </c>
      <c r="D1197" s="2" cm="1">
        <f t="array" ref="D1197">[1]!table_weight[Crossing]*(('F+ , F-'!D$2-[1]!tbl_gk[[#This Row],[Crossing]])/('F+ , F-'!D$2-'F+ , F-'!D$3))</f>
        <v>3.3625286215233793E-2</v>
      </c>
      <c r="E1197" s="2" cm="1">
        <f t="array" ref="E1197">[1]!table_weight[Finishing]*(('F+ , F-'!E$2-[1]!tbl_gk[[#This Row],[Finishing]])/('F+ , F-'!E$2-'F+ , F-'!E$3))</f>
        <v>2.1961515059324362E-2</v>
      </c>
      <c r="F1197" s="2" cm="1">
        <f t="array" ref="F1197">[1]!table_weight[HeadingAccuracy]*(('F+ , F-'!F$2-[1]!tbl_gk[[#This Row],[HeadingAccuracy]])/('F+ , F-'!F$2-'F+ , F-'!F$3))</f>
        <v>1.210949849973455E-2</v>
      </c>
      <c r="G1197" s="2" cm="1">
        <f t="array" ref="G1197">[1]!table_weight[ShortPassing]*(('F+ , F-'!G$2-[1]!tbl_gk[[#This Row],[ShortPassing]])/('F+ , F-'!G$2-'F+ , F-'!G$3))</f>
        <v>5.484728289258417E-2</v>
      </c>
      <c r="H1197" s="2" cm="1">
        <f t="array" ref="H1197">[1]!table_weight[Volleys]*(('F+ , F-'!H$2-[1]!tbl_gk[[#This Row],[Volleys]])/('F+ , F-'!H$2-'F+ , F-'!H$3))</f>
        <v>2.4305234057750281E-3</v>
      </c>
      <c r="I1197" s="2" cm="1">
        <f t="array" ref="I1197">[1]!table_weight[Dribbling]*(('F+ , F-'!I$2-[1]!tbl_gk[[#This Row],[Dribbling]])/('F+ , F-'!I$2-'F+ , F-'!I$3))</f>
        <v>2.4446955539136776E-2</v>
      </c>
      <c r="J1197" s="2" cm="1">
        <f t="array" ref="J1197">[1]!table_weight[Curve]*(('F+ , F-'!J$2-[1]!tbl_gk[[#This Row],[Curve]])/('F+ , F-'!J$2-'F+ , F-'!J$3))</f>
        <v>9.8029273569279467E-3</v>
      </c>
      <c r="K1197" s="2" cm="1">
        <f t="array" ref="K1197">[1]!table_weight[FKAccuracy]*(('F+ , F-'!K$2-[1]!tbl_gk[[#This Row],[FKAccuracy]])/('F+ , F-'!K$2-'F+ , F-'!K$3))</f>
        <v>9.1268634012777444E-3</v>
      </c>
      <c r="L1197" s="2" cm="1">
        <f t="array" ref="L1197">[1]!table_weight[LongPassing]*(('F+ , F-'!L$2-[1]!tbl_gk[[#This Row],[LongPassing]])/('F+ , F-'!L$2-'F+ , F-'!L$3))</f>
        <v>2.3822660403335128E-2</v>
      </c>
      <c r="M1197" s="2" cm="1">
        <f t="array" ref="M1197">[1]!table_weight[BallControl]*(('F+ , F-'!M$2-[1]!tbl_gk[[#This Row],[BallControl]])/('F+ , F-'!M$2-'F+ , F-'!M$3))</f>
        <v>1.6080664087965525E-2</v>
      </c>
      <c r="N1197" s="2" cm="1">
        <f t="array" ref="N1197">[1]!table_weight[Acceleration]*(('F+ , F-'!N$2-[1]!tbl_gk[[#This Row],[Acceleration]])/('F+ , F-'!N$2-'F+ , F-'!N$3))</f>
        <v>1.10488734587233E-2</v>
      </c>
      <c r="O1197" s="2" cm="1">
        <f t="array" ref="O1197">[1]!table_weight[SprintSpeed]*(('F+ , F-'!O$2-[1]!tbl_gk[[#This Row],[SprintSpeed]])/('F+ , F-'!O$2-'F+ , F-'!O$3))</f>
        <v>1.124429571037419E-2</v>
      </c>
      <c r="P1197" s="2" cm="1">
        <f t="array" ref="P1197">[1]!table_weight[Agility]*(('F+ , F-'!P$2-[1]!tbl_gk[[#This Row],[Agility]])/('F+ , F-'!P$2-'F+ , F-'!P$3))</f>
        <v>4.095387423650264E-3</v>
      </c>
      <c r="Q1197" s="2" cm="1">
        <f t="array" ref="Q1197">[1]!table_weight[Reactions]*(('F+ , F-'!Q$2-[1]!tbl_gk[[#This Row],[Reactions]])/('F+ , F-'!Q$2-'F+ , F-'!Q$3))</f>
        <v>2.4750816003465035E-3</v>
      </c>
      <c r="R1197" s="2" cm="1">
        <f t="array" ref="R1197">[1]!table_weight[Balance]*(('F+ , F-'!R$2-[1]!tbl_gk[[#This Row],[Balance]])/('F+ , F-'!R$2-'F+ , F-'!R$3))</f>
        <v>2.2972377268522179E-3</v>
      </c>
      <c r="S1197" s="2" cm="1">
        <f t="array" ref="S1197">[1]!table_weight[ShotPower]*(('F+ , F-'!S$2-[1]!tbl_gk[[#This Row],[ShotPower]])/('F+ , F-'!S$2-'F+ , F-'!S$3))</f>
        <v>6.4926873789576834E-3</v>
      </c>
      <c r="T1197" s="2" cm="1">
        <f t="array" ref="T1197">[1]!table_weight[Jumping]*(('F+ , F-'!T$2-[1]!tbl_gk[[#This Row],[Jumping]])/('F+ , F-'!T$2-'F+ , F-'!T$3))</f>
        <v>4.4652933844961011E-3</v>
      </c>
      <c r="U1197" s="2" cm="1">
        <f t="array" ref="U1197">[1]!table_weight[Stamina]*(('F+ , F-'!U$2-[1]!tbl_gk[[#This Row],[Stamina]])/('F+ , F-'!U$2-'F+ , F-'!U$3))</f>
        <v>1.5456784792486501E-2</v>
      </c>
      <c r="V1197" s="2" cm="1">
        <f t="array" ref="V1197">[1]!table_weight[Strength]*(('F+ , F-'!V$2-[1]!tbl_gk[[#This Row],[Strength]])/('F+ , F-'!V$2-'F+ , F-'!V$3))</f>
        <v>2.1296014602981403E-2</v>
      </c>
      <c r="W1197" s="2" cm="1">
        <f t="array" ref="W1197">[1]!table_weight[LongShots]*(('F+ , F-'!W$2-[1]!tbl_gk[[#This Row],[LongShots]])/('F+ , F-'!W$2-'F+ , F-'!W$3))</f>
        <v>9.3494698256990638E-3</v>
      </c>
      <c r="X1197" s="2" cm="1">
        <f t="array" ref="X1197">[1]!table_weight[Aggression]*(('F+ , F-'!X$2-[1]!tbl_gk[[#This Row],[Aggression]])/('F+ , F-'!X$2-'F+ , F-'!X$3))</f>
        <v>1.7036811682385123E-2</v>
      </c>
      <c r="Y1197" s="2" cm="1">
        <f t="array" ref="Y1197">[1]!table_weight[Interceptions]*(('F+ , F-'!Y$2-[1]!tbl_gk[[#This Row],[Interceptions]])/('F+ , F-'!Y$2-'F+ , F-'!Y$3))</f>
        <v>2.2161706253509151E-2</v>
      </c>
      <c r="Z1197" s="2" cm="1">
        <f t="array" ref="Z1197">[1]!table_weight[Positioning]*(('F+ , F-'!Z$2-[1]!tbl_gk[[#This Row],[Positioning]])/('F+ , F-'!Z$2-'F+ , F-'!Z$3))</f>
        <v>2.0704458641787279E-3</v>
      </c>
      <c r="AA1197" s="2" cm="1">
        <f t="array" ref="AA1197">[1]!table_weight[Vision]*(('F+ , F-'!AA$2-[1]!tbl_gk[[#This Row],[Vision]])/('F+ , F-'!AA$2-'F+ , F-'!AA$3))</f>
        <v>2.8394686137308535E-2</v>
      </c>
      <c r="AB1197" s="2" cm="1">
        <f t="array" ref="AB1197">[1]!table_weight[Penalties]*(('F+ , F-'!AB$2-[1]!tbl_gk[[#This Row],[Penalties]])/('F+ , F-'!AB$2-'F+ , F-'!AB$3))</f>
        <v>2.2313838830329571E-3</v>
      </c>
      <c r="AC1197" s="2" cm="1">
        <f t="array" ref="AC1197">[1]!table_weight[Composure]*(('F+ , F-'!AC$2-[1]!tbl_gk[[#This Row],[Composure]])/('F+ , F-'!AC$2-'F+ , F-'!AC$3))</f>
        <v>1.7079510458531426E-3</v>
      </c>
      <c r="AD1197" s="2" cm="1">
        <f t="array" ref="AD1197">[1]!table_weight[Marking]*(('F+ , F-'!AD$2-[1]!tbl_gk[[#This Row],[Marking]])/('F+ , F-'!AD$2-'F+ , F-'!AD$3))</f>
        <v>3.4704616390043845E-2</v>
      </c>
      <c r="AE1197" s="2" cm="1">
        <f t="array" ref="AE1197">[1]!table_weight[StandingTackle]*(('F+ , F-'!AE$2-[1]!tbl_gk[[#This Row],[StandingTackle]])/('F+ , F-'!AE$2-'F+ , F-'!AE$3))</f>
        <v>2.465854322450484E-2</v>
      </c>
      <c r="AF1197" s="2" cm="1">
        <f t="array" ref="AF1197">[1]!table_weight[SlidingTackle]*(('F+ , F-'!AF$2-[1]!tbl_gk[[#This Row],[SlidingTackle]])/('F+ , F-'!AF$2-'F+ , F-'!AF$3))</f>
        <v>8.2195144081682794E-3</v>
      </c>
      <c r="AG1197" s="2" cm="1">
        <f t="array" ref="AG1197">[1]!table_weight[GKDiving]*(('F+ , F-'!AG$2-[1]!tbl_gk[[#This Row],[GKDiving]])/('F+ , F-'!AG$2-'F+ , F-'!AG$3))</f>
        <v>4.6119181624581652E-2</v>
      </c>
      <c r="AH1197" s="2" cm="1">
        <f t="array" ref="AH1197">[1]!table_weight[GKHandling]*(('F+ , F-'!AH$2-[1]!tbl_gk[[#This Row],[GKHandling]])/('F+ , F-'!AH$2-'F+ , F-'!AH$3))</f>
        <v>5.168913109614949E-2</v>
      </c>
      <c r="AI1197" s="2" cm="1">
        <f t="array" ref="AI1197">[1]!table_weight[GKKicking]*(('F+ , F-'!AI$2-[1]!tbl_gk[[#This Row],[GKKicking]])/('F+ , F-'!AI$2-'F+ , F-'!AI$3))</f>
        <v>2.9516276239732256E-2</v>
      </c>
      <c r="AJ1197" s="2" cm="1">
        <f t="array" ref="AJ1197">[1]!table_weight[GKPositioning]*(('F+ , F-'!AJ$2-[1]!tbl_gk[[#This Row],[GKPositioning]])/('F+ , F-'!AJ$2-'F+ , F-'!AJ$3))</f>
        <v>2.1443448550232839E-2</v>
      </c>
      <c r="AK1197" s="2" cm="1">
        <f t="array" ref="AK1197">[1]!table_weight[GKReflexes]*(('F+ , F-'!AK$2-[1]!tbl_gk[[#This Row],[GKReflexes]])/('F+ , F-'!AK$2-'F+ , F-'!AK$3))</f>
        <v>5.10157860933644E-2</v>
      </c>
    </row>
    <row r="1198" spans="1:37" x14ac:dyDescent="0.55000000000000004">
      <c r="A1198" s="7">
        <f>[1]!tbl_gk[[#This Row],[ID]]</f>
        <v>245822</v>
      </c>
      <c r="B1198" s="1" cm="1">
        <f t="array" ref="B1198">[1]!table_weight[ValueEUR]*(('F+ , F-'!B$2-[1]!tbl_gk[[#This Row],[ValueEUR]])/('F+ , F-'!B$2-'F+ , F-'!B$3))</f>
        <v>1.3553468435181543E-3</v>
      </c>
      <c r="C1198" s="1" cm="1">
        <f t="array" ref="C1198">[1]!table_weight[WageEUR]*(('F+ , F-'!C$2-[1]!tbl_gk[[#This Row],[WageEUR]])/('F+ , F-'!C$2-'F+ , F-'!C$3))</f>
        <v>1.3301118005202175E-3</v>
      </c>
      <c r="D1198" s="1" cm="1">
        <f t="array" ref="D1198">[1]!table_weight[Crossing]*(('F+ , F-'!D$2-[1]!tbl_gk[[#This Row],[Crossing]])/('F+ , F-'!D$2-'F+ , F-'!D$3))</f>
        <v>3.3625286215233793E-2</v>
      </c>
      <c r="E1198" s="1" cm="1">
        <f t="array" ref="E1198">[1]!table_weight[Finishing]*(('F+ , F-'!E$2-[1]!tbl_gk[[#This Row],[Finishing]])/('F+ , F-'!E$2-'F+ , F-'!E$3))</f>
        <v>1.9965013690294877E-2</v>
      </c>
      <c r="F1198" s="1" cm="1">
        <f t="array" ref="F1198">[1]!table_weight[HeadingAccuracy]*(('F+ , F-'!F$2-[1]!tbl_gk[[#This Row],[HeadingAccuracy]])/('F+ , F-'!F$2-'F+ , F-'!F$3))</f>
        <v>1.1274360672166649E-2</v>
      </c>
      <c r="G1198" s="1" cm="1">
        <f t="array" ref="G1198">[1]!table_weight[ShortPassing]*(('F+ , F-'!G$2-[1]!tbl_gk[[#This Row],[ShortPassing]])/('F+ , F-'!G$2-'F+ , F-'!G$3))</f>
        <v>6.6098007588498875E-2</v>
      </c>
      <c r="H1198" s="1" cm="1">
        <f t="array" ref="H1198">[1]!table_weight[Volleys]*(('F+ , F-'!H$2-[1]!tbl_gk[[#This Row],[Volleys]])/('F+ , F-'!H$2-'F+ , F-'!H$3))</f>
        <v>2.0833057763785961E-3</v>
      </c>
      <c r="I1198" s="1" cm="1">
        <f t="array" ref="I1198">[1]!table_weight[Dribbling]*(('F+ , F-'!I$2-[1]!tbl_gk[[#This Row],[Dribbling]])/('F+ , F-'!I$2-'F+ , F-'!I$3))</f>
        <v>1.7601807988178481E-2</v>
      </c>
      <c r="J1198" s="1" cm="1">
        <f t="array" ref="J1198">[1]!table_weight[Curve]*(('F+ , F-'!J$2-[1]!tbl_gk[[#This Row],[Curve]])/('F+ , F-'!J$2-'F+ , F-'!J$3))</f>
        <v>9.9719433458404991E-3</v>
      </c>
      <c r="K1198" s="1" cm="1">
        <f t="array" ref="K1198">[1]!table_weight[FKAccuracy]*(('F+ , F-'!K$2-[1]!tbl_gk[[#This Row],[FKAccuracy]])/('F+ , F-'!K$2-'F+ , F-'!K$3))</f>
        <v>9.7353209613629272E-3</v>
      </c>
      <c r="L1198" s="1" cm="1">
        <f t="array" ref="L1198">[1]!table_weight[LongPassing]*(('F+ , F-'!L$2-[1]!tbl_gk[[#This Row],[LongPassing]])/('F+ , F-'!L$2-'F+ , F-'!L$3))</f>
        <v>2.3822660403335128E-2</v>
      </c>
      <c r="M1198" s="1" cm="1">
        <f t="array" ref="M1198">[1]!table_weight[BallControl]*(('F+ , F-'!M$2-[1]!tbl_gk[[#This Row],[BallControl]])/('F+ , F-'!M$2-'F+ , F-'!M$3))</f>
        <v>1.3472988830457604E-2</v>
      </c>
      <c r="N1198" s="1" cm="1">
        <f t="array" ref="N1198">[1]!table_weight[Acceleration]*(('F+ , F-'!N$2-[1]!tbl_gk[[#This Row],[Acceleration]])/('F+ , F-'!N$2-'F+ , F-'!N$3))</f>
        <v>6.0881547629699816E-3</v>
      </c>
      <c r="O1198" s="1" cm="1">
        <f t="array" ref="O1198">[1]!table_weight[SprintSpeed]*(('F+ , F-'!O$2-[1]!tbl_gk[[#This Row],[SprintSpeed]])/('F+ , F-'!O$2-'F+ , F-'!O$3))</f>
        <v>7.3087922117432225E-3</v>
      </c>
      <c r="P1198" s="1" cm="1">
        <f t="array" ref="P1198">[1]!table_weight[Agility]*(('F+ , F-'!P$2-[1]!tbl_gk[[#This Row],[Agility]])/('F+ , F-'!P$2-'F+ , F-'!P$3))</f>
        <v>4.095387423650264E-3</v>
      </c>
      <c r="Q1198" s="1" cm="1">
        <f t="array" ref="Q1198">[1]!table_weight[Reactions]*(('F+ , F-'!Q$2-[1]!tbl_gk[[#This Row],[Reactions]])/('F+ , F-'!Q$2-'F+ , F-'!Q$3))</f>
        <v>1.0312840001443764E-3</v>
      </c>
      <c r="R1198" s="1" cm="1">
        <f t="array" ref="R1198">[1]!table_weight[Balance]*(('F+ , F-'!R$2-[1]!tbl_gk[[#This Row],[Balance]])/('F+ , F-'!R$2-'F+ , F-'!R$3))</f>
        <v>1.6763626655408076E-3</v>
      </c>
      <c r="S1198" s="1" cm="1">
        <f t="array" ref="S1198">[1]!table_weight[ShotPower]*(('F+ , F-'!S$2-[1]!tbl_gk[[#This Row],[ShotPower]])/('F+ , F-'!S$2-'F+ , F-'!S$3))</f>
        <v>4.6747349128495319E-3</v>
      </c>
      <c r="T1198" s="1" cm="1">
        <f t="array" ref="T1198">[1]!table_weight[Jumping]*(('F+ , F-'!T$2-[1]!tbl_gk[[#This Row],[Jumping]])/('F+ , F-'!T$2-'F+ , F-'!T$3))</f>
        <v>2.4043887454979003E-3</v>
      </c>
      <c r="U1198" s="1" cm="1">
        <f t="array" ref="U1198">[1]!table_weight[Stamina]*(('F+ , F-'!U$2-[1]!tbl_gk[[#This Row],[Stamina]])/('F+ , F-'!U$2-'F+ , F-'!U$3))</f>
        <v>1.0304523194991E-2</v>
      </c>
      <c r="V1198" s="1" cm="1">
        <f t="array" ref="V1198">[1]!table_weight[Strength]*(('F+ , F-'!V$2-[1]!tbl_gk[[#This Row],[Strength]])/('F+ , F-'!V$2-'F+ , F-'!V$3))</f>
        <v>1.7746678835817833E-2</v>
      </c>
      <c r="W1198" s="1" cm="1">
        <f t="array" ref="W1198">[1]!table_weight[LongShots]*(('F+ , F-'!W$2-[1]!tbl_gk[[#This Row],[LongShots]])/('F+ , F-'!W$2-'F+ , F-'!W$3))</f>
        <v>1.0388299806332293E-2</v>
      </c>
      <c r="X1198" s="1" cm="1">
        <f t="array" ref="X1198">[1]!table_weight[Aggression]*(('F+ , F-'!X$2-[1]!tbl_gk[[#This Row],[Aggression]])/('F+ , F-'!X$2-'F+ , F-'!X$3))</f>
        <v>1.5819896562214757E-2</v>
      </c>
      <c r="Y1198" s="1" cm="1">
        <f t="array" ref="Y1198">[1]!table_weight[Interceptions]*(('F+ , F-'!Y$2-[1]!tbl_gk[[#This Row],[Interceptions]])/('F+ , F-'!Y$2-'F+ , F-'!Y$3))</f>
        <v>2.6317026176042119E-2</v>
      </c>
      <c r="Z1198" s="1" cm="1">
        <f t="array" ref="Z1198">[1]!table_weight[Positioning]*(('F+ , F-'!Z$2-[1]!tbl_gk[[#This Row],[Positioning]])/('F+ , F-'!Z$2-'F+ , F-'!Z$3))</f>
        <v>1.7746678835817667E-3</v>
      </c>
      <c r="AA1198" s="1" cm="1">
        <f t="array" ref="AA1198">[1]!table_weight[Vision]*(('F+ , F-'!AA$2-[1]!tbl_gk[[#This Row],[Vision]])/('F+ , F-'!AA$2-'F+ , F-'!AA$3))</f>
        <v>1.7746678835817837E-2</v>
      </c>
      <c r="AB1198" s="1" cm="1">
        <f t="array" ref="AB1198">[1]!table_weight[Penalties]*(('F+ , F-'!AB$2-[1]!tbl_gk[[#This Row],[Penalties]])/('F+ , F-'!AB$2-'F+ , F-'!AB$3))</f>
        <v>2.5054134827036706E-3</v>
      </c>
      <c r="AC1198" s="1" cm="1">
        <f t="array" ref="AC1198">[1]!table_weight[Composure]*(('F+ , F-'!AC$2-[1]!tbl_gk[[#This Row],[Composure]])/('F+ , F-'!AC$2-'F+ , F-'!AC$3))</f>
        <v>5.8710817201201772E-4</v>
      </c>
      <c r="AD1198" s="1" cm="1">
        <f t="array" ref="AD1198">[1]!table_weight[Marking]*(('F+ , F-'!AD$2-[1]!tbl_gk[[#This Row],[Marking]])/('F+ , F-'!AD$2-'F+ , F-'!AD$3))</f>
        <v>3.4704616390043845E-2</v>
      </c>
      <c r="AE1198" s="1" cm="1">
        <f t="array" ref="AE1198">[1]!table_weight[StandingTackle]*(('F+ , F-'!AE$2-[1]!tbl_gk[[#This Row],[StandingTackle]])/('F+ , F-'!AE$2-'F+ , F-'!AE$3))</f>
        <v>3.1383600467551613E-2</v>
      </c>
      <c r="AF1198" s="1" cm="1">
        <f t="array" ref="AF1198">[1]!table_weight[SlidingTackle]*(('F+ , F-'!AF$2-[1]!tbl_gk[[#This Row],[SlidingTackle]])/('F+ , F-'!AF$2-'F+ , F-'!AF$3))</f>
        <v>8.2195144081682794E-3</v>
      </c>
      <c r="AG1198" s="1" cm="1">
        <f t="array" ref="AG1198">[1]!table_weight[GKDiving]*(('F+ , F-'!AG$2-[1]!tbl_gk[[#This Row],[GKDiving]])/('F+ , F-'!AG$2-'F+ , F-'!AG$3))</f>
        <v>3.2454238921001903E-2</v>
      </c>
      <c r="AH1198" s="1" cm="1">
        <f t="array" ref="AH1198">[1]!table_weight[GKHandling]*(('F+ , F-'!AH$2-[1]!tbl_gk[[#This Row],[GKHandling]])/('F+ , F-'!AH$2-'F+ , F-'!AH$3))</f>
        <v>3.5647676618034127E-2</v>
      </c>
      <c r="AI1198" s="1" cm="1">
        <f t="array" ref="AI1198">[1]!table_weight[GKKicking]*(('F+ , F-'!AI$2-[1]!tbl_gk[[#This Row],[GKKicking]])/('F+ , F-'!AI$2-'F+ , F-'!AI$3))</f>
        <v>2.1466382719805277E-2</v>
      </c>
      <c r="AJ1198" s="1" cm="1">
        <f t="array" ref="AJ1198">[1]!table_weight[GKPositioning]*(('F+ , F-'!AJ$2-[1]!tbl_gk[[#This Row],[GKPositioning]])/('F+ , F-'!AJ$2-'F+ , F-'!AJ$3))</f>
        <v>1.1352413938358561E-2</v>
      </c>
      <c r="AK1198" s="1" cm="1">
        <f t="array" ref="AK1198">[1]!table_weight[GKReflexes]*(('F+ , F-'!AK$2-[1]!tbl_gk[[#This Row],[GKReflexes]])/('F+ , F-'!AK$2-'F+ , F-'!AK$3))</f>
        <v>3.4617854849068701E-2</v>
      </c>
    </row>
    <row r="1199" spans="1:37" x14ac:dyDescent="0.55000000000000004">
      <c r="A1199" s="8">
        <f>[1]!tbl_gk[[#This Row],[ID]]</f>
        <v>245865</v>
      </c>
      <c r="B1199" s="2" cm="1">
        <f t="array" ref="B1199">[1]!table_weight[ValueEUR]*(('F+ , F-'!B$2-[1]!tbl_gk[[#This Row],[ValueEUR]])/('F+ , F-'!B$2-'F+ , F-'!B$3))</f>
        <v>5.8368501049711459E-4</v>
      </c>
      <c r="C1199" s="2" cm="1">
        <f t="array" ref="C1199">[1]!table_weight[WageEUR]*(('F+ , F-'!C$2-[1]!tbl_gk[[#This Row],[WageEUR]])/('F+ , F-'!C$2-'F+ , F-'!C$3))</f>
        <v>8.6066057680719962E-4</v>
      </c>
      <c r="D1199" s="2" cm="1">
        <f t="array" ref="D1199">[1]!table_weight[Crossing]*(('F+ , F-'!D$2-[1]!tbl_gk[[#This Row],[Crossing]])/('F+ , F-'!D$2-'F+ , F-'!D$3))</f>
        <v>3.9229500584439428E-2</v>
      </c>
      <c r="E1199" s="2" cm="1">
        <f t="array" ref="E1199">[1]!table_weight[Finishing]*(('F+ , F-'!E$2-[1]!tbl_gk[[#This Row],[Finishing]])/('F+ , F-'!E$2-'F+ , F-'!E$3))</f>
        <v>2.1961515059324362E-2</v>
      </c>
      <c r="F1199" s="2" cm="1">
        <f t="array" ref="F1199">[1]!table_weight[HeadingAccuracy]*(('F+ , F-'!F$2-[1]!tbl_gk[[#This Row],[HeadingAccuracy]])/('F+ , F-'!F$2-'F+ , F-'!F$3))</f>
        <v>1.1274360672166649E-2</v>
      </c>
      <c r="G1199" s="2" cm="1">
        <f t="array" ref="G1199">[1]!table_weight[ShortPassing]*(('F+ , F-'!G$2-[1]!tbl_gk[[#This Row],[ShortPassing]])/('F+ , F-'!G$2-'F+ , F-'!G$3))</f>
        <v>5.484728289258417E-2</v>
      </c>
      <c r="H1199" s="2" cm="1">
        <f t="array" ref="H1199">[1]!table_weight[Volleys]*(('F+ , F-'!H$2-[1]!tbl_gk[[#This Row],[Volleys]])/('F+ , F-'!H$2-'F+ , F-'!H$3))</f>
        <v>2.0833057763785961E-3</v>
      </c>
      <c r="I1199" s="2" cm="1">
        <f t="array" ref="I1199">[1]!table_weight[Dribbling]*(('F+ , F-'!I$2-[1]!tbl_gk[[#This Row],[Dribbling]])/('F+ , F-'!I$2-'F+ , F-'!I$3))</f>
        <v>2.3469077317571304E-2</v>
      </c>
      <c r="J1199" s="2" cm="1">
        <f t="array" ref="J1199">[1]!table_weight[Curve]*(('F+ , F-'!J$2-[1]!tbl_gk[[#This Row],[Curve]])/('F+ , F-'!J$2-'F+ , F-'!J$3))</f>
        <v>9.6339113680153961E-3</v>
      </c>
      <c r="K1199" s="2" cm="1">
        <f t="array" ref="K1199">[1]!table_weight[FKAccuracy]*(('F+ , F-'!K$2-[1]!tbl_gk[[#This Row],[FKAccuracy]])/('F+ , F-'!K$2-'F+ , F-'!K$3))</f>
        <v>9.5832065713416324E-3</v>
      </c>
      <c r="L1199" s="2" cm="1">
        <f t="array" ref="L1199">[1]!table_weight[LongPassing]*(('F+ , F-'!L$2-[1]!tbl_gk[[#This Row],[LongPassing]])/('F+ , F-'!L$2-'F+ , F-'!L$3))</f>
        <v>2.5988356803638323E-2</v>
      </c>
      <c r="M1199" s="2" cm="1">
        <f t="array" ref="M1199">[1]!table_weight[BallControl]*(('F+ , F-'!M$2-[1]!tbl_gk[[#This Row],[BallControl]])/('F+ , F-'!M$2-'F+ , F-'!M$3))</f>
        <v>1.2603763744621627E-2</v>
      </c>
      <c r="N1199" s="2" cm="1">
        <f t="array" ref="N1199">[1]!table_weight[Acceleration]*(('F+ , F-'!N$2-[1]!tbl_gk[[#This Row],[Acceleration]])/('F+ , F-'!N$2-'F+ , F-'!N$3))</f>
        <v>8.3430268974033078E-3</v>
      </c>
      <c r="O1199" s="2" cm="1">
        <f t="array" ref="O1199">[1]!table_weight[SprintSpeed]*(('F+ , F-'!O$2-[1]!tbl_gk[[#This Row],[SprintSpeed]])/('F+ , F-'!O$2-'F+ , F-'!O$3))</f>
        <v>1.2649832674170962E-2</v>
      </c>
      <c r="P1199" s="2" cm="1">
        <f t="array" ref="P1199">[1]!table_weight[Agility]*(('F+ , F-'!P$2-[1]!tbl_gk[[#This Row],[Agility]])/('F+ , F-'!P$2-'F+ , F-'!P$3))</f>
        <v>4.095387423650264E-3</v>
      </c>
      <c r="Q1199" s="2" cm="1">
        <f t="array" ref="Q1199">[1]!table_weight[Reactions]*(('F+ , F-'!Q$2-[1]!tbl_gk[[#This Row],[Reactions]])/('F+ , F-'!Q$2-'F+ , F-'!Q$3))</f>
        <v>1.4953618002093458E-3</v>
      </c>
      <c r="R1199" s="2" cm="1">
        <f t="array" ref="R1199">[1]!table_weight[Balance]*(('F+ , F-'!R$2-[1]!tbl_gk[[#This Row],[Balance]])/('F+ , F-'!R$2-'F+ , F-'!R$3))</f>
        <v>1.6763626655408076E-3</v>
      </c>
      <c r="S1199" s="2" cm="1">
        <f t="array" ref="S1199">[1]!table_weight[ShotPower]*(('F+ , F-'!S$2-[1]!tbl_gk[[#This Row],[ShotPower]])/('F+ , F-'!S$2-'F+ , F-'!S$3))</f>
        <v>5.4538573983244545E-3</v>
      </c>
      <c r="T1199" s="2" cm="1">
        <f t="array" ref="T1199">[1]!table_weight[Jumping]*(('F+ , F-'!T$2-[1]!tbl_gk[[#This Row],[Jumping]])/('F+ , F-'!T$2-'F+ , F-'!T$3))</f>
        <v>2.4902597721228252E-3</v>
      </c>
      <c r="U1199" s="2" cm="1">
        <f t="array" ref="U1199">[1]!table_weight[Stamina]*(('F+ , F-'!U$2-[1]!tbl_gk[[#This Row],[Stamina]])/('F+ , F-'!U$2-'F+ , F-'!U$3))</f>
        <v>1.3739364259988E-2</v>
      </c>
      <c r="V1199" s="2" cm="1">
        <f t="array" ref="V1199">[1]!table_weight[Strength]*(('F+ , F-'!V$2-[1]!tbl_gk[[#This Row],[Strength]])/('F+ , F-'!V$2-'F+ , F-'!V$3))</f>
        <v>3.9042693438799229E-2</v>
      </c>
      <c r="W1199" s="2" cm="1">
        <f t="array" ref="W1199">[1]!table_weight[LongShots]*(('F+ , F-'!W$2-[1]!tbl_gk[[#This Row],[LongShots]])/('F+ , F-'!W$2-'F+ , F-'!W$3))</f>
        <v>9.3494698256990638E-3</v>
      </c>
      <c r="X1199" s="2" cm="1">
        <f t="array" ref="X1199">[1]!table_weight[Aggression]*(('F+ , F-'!X$2-[1]!tbl_gk[[#This Row],[Aggression]])/('F+ , F-'!X$2-'F+ , F-'!X$3))</f>
        <v>1.460298144204439E-2</v>
      </c>
      <c r="Y1199" s="2" cm="1">
        <f t="array" ref="Y1199">[1]!table_weight[Interceptions]*(('F+ , F-'!Y$2-[1]!tbl_gk[[#This Row],[Interceptions]])/('F+ , F-'!Y$2-'F+ , F-'!Y$3))</f>
        <v>2.3546812894353474E-2</v>
      </c>
      <c r="Z1199" s="2" cm="1">
        <f t="array" ref="Z1199">[1]!table_weight[Positioning]*(('F+ , F-'!Z$2-[1]!tbl_gk[[#This Row],[Positioning]])/('F+ , F-'!Z$2-'F+ , F-'!Z$3))</f>
        <v>2.2183348544772088E-3</v>
      </c>
      <c r="AA1199" s="2" cm="1">
        <f t="array" ref="AA1199">[1]!table_weight[Vision]*(('F+ , F-'!AA$2-[1]!tbl_gk[[#This Row],[Vision]])/('F+ , F-'!AA$2-'F+ , F-'!AA$3))</f>
        <v>1.9166413142683265E-2</v>
      </c>
      <c r="AB1199" s="2" cm="1">
        <f t="array" ref="AB1199">[1]!table_weight[Penalties]*(('F+ , F-'!AB$2-[1]!tbl_gk[[#This Row],[Penalties]])/('F+ , F-'!AB$2-'F+ , F-'!AB$3))</f>
        <v>2.4662663970364263E-3</v>
      </c>
      <c r="AC1199" s="2" cm="1">
        <f t="array" ref="AC1199">[1]!table_weight[Composure]*(('F+ , F-'!AC$2-[1]!tbl_gk[[#This Row],[Composure]])/('F+ , F-'!AC$2-'F+ , F-'!AC$3))</f>
        <v>2.401806158230982E-3</v>
      </c>
      <c r="AD1199" s="2" cm="1">
        <f t="array" ref="AD1199">[1]!table_weight[Marking]*(('F+ , F-'!AD$2-[1]!tbl_gk[[#This Row],[Marking]])/('F+ , F-'!AD$2-'F+ , F-'!AD$3))</f>
        <v>3.9437064079595283E-2</v>
      </c>
      <c r="AE1199" s="2" cm="1">
        <f t="array" ref="AE1199">[1]!table_weight[StandingTackle]*(('F+ , F-'!AE$2-[1]!tbl_gk[[#This Row],[StandingTackle]])/('F+ , F-'!AE$2-'F+ , F-'!AE$3))</f>
        <v>2.9141914719869356E-2</v>
      </c>
      <c r="AF1199" s="2" cm="1">
        <f t="array" ref="AF1199">[1]!table_weight[SlidingTackle]*(('F+ , F-'!AF$2-[1]!tbl_gk[[#This Row],[SlidingTackle]])/('F+ , F-'!AF$2-'F+ , F-'!AF$3))</f>
        <v>1.1955657320972042E-2</v>
      </c>
      <c r="AG1199" s="2" cm="1">
        <f t="array" ref="AG1199">[1]!table_weight[GKDiving]*(('F+ , F-'!AG$2-[1]!tbl_gk[[#This Row],[GKDiving]])/('F+ , F-'!AG$2-'F+ , F-'!AG$3))</f>
        <v>3.7578592434844307E-2</v>
      </c>
      <c r="AH1199" s="2" cm="1">
        <f t="array" ref="AH1199">[1]!table_weight[GKHandling]*(('F+ , F-'!AH$2-[1]!tbl_gk[[#This Row],[GKHandling]])/('F+ , F-'!AH$2-'F+ , F-'!AH$3))</f>
        <v>4.2777211941640955E-2</v>
      </c>
      <c r="AI1199" s="2" cm="1">
        <f t="array" ref="AI1199">[1]!table_weight[GKKicking]*(('F+ , F-'!AI$2-[1]!tbl_gk[[#This Row],[GKKicking]])/('F+ , F-'!AI$2-'F+ , F-'!AI$3))</f>
        <v>2.5044113173106158E-2</v>
      </c>
      <c r="AJ1199" s="2" cm="1">
        <f t="array" ref="AJ1199">[1]!table_weight[GKPositioning]*(('F+ , F-'!AJ$2-[1]!tbl_gk[[#This Row],[GKPositioning]])/('F+ , F-'!AJ$2-'F+ , F-'!AJ$3))</f>
        <v>1.7028620907537841E-2</v>
      </c>
      <c r="AK1199" s="2" cm="1">
        <f t="array" ref="AK1199">[1]!table_weight[GKReflexes]*(('F+ , F-'!AK$2-[1]!tbl_gk[[#This Row],[GKReflexes]])/('F+ , F-'!AK$2-'F+ , F-'!AK$3))</f>
        <v>4.0083831930500594E-2</v>
      </c>
    </row>
    <row r="1200" spans="1:37" x14ac:dyDescent="0.55000000000000004">
      <c r="A1200" s="7">
        <f>[1]!tbl_gk[[#This Row],[ID]]</f>
        <v>246139</v>
      </c>
      <c r="B1200" s="1" cm="1">
        <f t="array" ref="B1200">[1]!table_weight[ValueEUR]*(('F+ , F-'!B$2-[1]!tbl_gk[[#This Row],[ValueEUR]])/('F+ , F-'!B$2-'F+ , F-'!B$3))</f>
        <v>1.3862133168389961E-3</v>
      </c>
      <c r="C1200" s="1" cm="1">
        <f t="array" ref="C1200">[1]!table_weight[WageEUR]*(('F+ , F-'!C$2-[1]!tbl_gk[[#This Row],[WageEUR]])/('F+ , F-'!C$2-'F+ , F-'!C$3))</f>
        <v>6.8070427438387607E-3</v>
      </c>
      <c r="D1200" s="1" cm="1">
        <f t="array" ref="D1200">[1]!table_weight[Crossing]*(('F+ , F-'!D$2-[1]!tbl_gk[[#This Row],[Crossing]])/('F+ , F-'!D$2-'F+ , F-'!D$3))</f>
        <v>3.81086577105983E-2</v>
      </c>
      <c r="E1200" s="1" cm="1">
        <f t="array" ref="E1200">[1]!table_weight[Finishing]*(('F+ , F-'!E$2-[1]!tbl_gk[[#This Row],[Finishing]])/('F+ , F-'!E$2-'F+ , F-'!E$3))</f>
        <v>2.096326437480962E-2</v>
      </c>
      <c r="F1200" s="1" cm="1">
        <f t="array" ref="F1200">[1]!table_weight[HeadingAccuracy]*(('F+ , F-'!F$2-[1]!tbl_gk[[#This Row],[HeadingAccuracy]])/('F+ , F-'!F$2-'F+ , F-'!F$3))</f>
        <v>1.1691929585950599E-2</v>
      </c>
      <c r="G1200" s="1" cm="1">
        <f t="array" ref="G1200">[1]!table_weight[ShortPassing]*(('F+ , F-'!G$2-[1]!tbl_gk[[#This Row],[ShortPassing]])/('F+ , F-'!G$2-'F+ , F-'!G$3))</f>
        <v>4.2190217609680135E-2</v>
      </c>
      <c r="H1200" s="1" cm="1">
        <f t="array" ref="H1200">[1]!table_weight[Volleys]*(('F+ , F-'!H$2-[1]!tbl_gk[[#This Row],[Volleys]])/('F+ , F-'!H$2-'F+ , F-'!H$3))</f>
        <v>2.4305234057750281E-3</v>
      </c>
      <c r="I1200" s="1" cm="1">
        <f t="array" ref="I1200">[1]!table_weight[Dribbling]*(('F+ , F-'!I$2-[1]!tbl_gk[[#This Row],[Dribbling]])/('F+ , F-'!I$2-'F+ , F-'!I$3))</f>
        <v>1.8579686209743949E-2</v>
      </c>
      <c r="J1200" s="1" cm="1">
        <f t="array" ref="J1200">[1]!table_weight[Curve]*(('F+ , F-'!J$2-[1]!tbl_gk[[#This Row],[Curve]])/('F+ , F-'!J$2-'F+ , F-'!J$3))</f>
        <v>9.6339113680153961E-3</v>
      </c>
      <c r="K1200" s="1" cm="1">
        <f t="array" ref="K1200">[1]!table_weight[FKAccuracy]*(('F+ , F-'!K$2-[1]!tbl_gk[[#This Row],[FKAccuracy]])/('F+ , F-'!K$2-'F+ , F-'!K$3))</f>
        <v>9.4310921813203358E-3</v>
      </c>
      <c r="L1200" s="1" cm="1">
        <f t="array" ref="L1200">[1]!table_weight[LongPassing]*(('F+ , F-'!L$2-[1]!tbl_gk[[#This Row],[LongPassing]])/('F+ , F-'!L$2-'F+ , F-'!L$3))</f>
        <v>5.955665100833782E-3</v>
      </c>
      <c r="M1200" s="1" cm="1">
        <f t="array" ref="M1200">[1]!table_weight[BallControl]*(('F+ , F-'!M$2-[1]!tbl_gk[[#This Row],[BallControl]])/('F+ , F-'!M$2-'F+ , F-'!M$3))</f>
        <v>1.1299926115867666E-2</v>
      </c>
      <c r="N1200" s="1" cm="1">
        <f t="array" ref="N1200">[1]!table_weight[Acceleration]*(('F+ , F-'!N$2-[1]!tbl_gk[[#This Row],[Acceleration]])/('F+ , F-'!N$2-'F+ , F-'!N$3))</f>
        <v>7.2155908301866443E-3</v>
      </c>
      <c r="O1200" s="1" cm="1">
        <f t="array" ref="O1200">[1]!table_weight[SprintSpeed]*(('F+ , F-'!O$2-[1]!tbl_gk[[#This Row],[SprintSpeed]])/('F+ , F-'!O$2-'F+ , F-'!O$3))</f>
        <v>7.589899604502578E-3</v>
      </c>
      <c r="P1200" s="1" cm="1">
        <f t="array" ref="P1200">[1]!table_weight[Agility]*(('F+ , F-'!P$2-[1]!tbl_gk[[#This Row],[Agility]])/('F+ , F-'!P$2-'F+ , F-'!P$3))</f>
        <v>2.4572324541901583E-3</v>
      </c>
      <c r="Q1200" s="1" cm="1">
        <f t="array" ref="Q1200">[1]!table_weight[Reactions]*(('F+ , F-'!Q$2-[1]!tbl_gk[[#This Row],[Reactions]])/('F+ , F-'!Q$2-'F+ , F-'!Q$3))</f>
        <v>8.7659140012271992E-4</v>
      </c>
      <c r="R1200" s="1" cm="1">
        <f t="array" ref="R1200">[1]!table_weight[Balance]*(('F+ , F-'!R$2-[1]!tbl_gk[[#This Row],[Balance]])/('F+ , F-'!R$2-'F+ , F-'!R$3))</f>
        <v>1.1175751103605386E-3</v>
      </c>
      <c r="S1200" s="1" cm="1">
        <f t="array" ref="S1200">[1]!table_weight[ShotPower]*(('F+ , F-'!S$2-[1]!tbl_gk[[#This Row],[ShotPower]])/('F+ , F-'!S$2-'F+ , F-'!S$3))</f>
        <v>3.3761974370579953E-3</v>
      </c>
      <c r="T1200" s="1" cm="1">
        <f t="array" ref="T1200">[1]!table_weight[Jumping]*(('F+ , F-'!T$2-[1]!tbl_gk[[#This Row],[Jumping]])/('F+ , F-'!T$2-'F+ , F-'!T$3))</f>
        <v>1.7174205324985003E-3</v>
      </c>
      <c r="U1200" s="1" cm="1">
        <f t="array" ref="U1200">[1]!table_weight[Stamina]*(('F+ , F-'!U$2-[1]!tbl_gk[[#This Row],[Stamina]])/('F+ , F-'!U$2-'F+ , F-'!U$3))</f>
        <v>1.5456784792486501E-2</v>
      </c>
      <c r="V1200" s="1" cm="1">
        <f t="array" ref="V1200">[1]!table_weight[Strength]*(('F+ , F-'!V$2-[1]!tbl_gk[[#This Row],[Strength]])/('F+ , F-'!V$2-'F+ , F-'!V$3))</f>
        <v>2.7507352195517646E-2</v>
      </c>
      <c r="W1200" s="1" cm="1">
        <f t="array" ref="W1200">[1]!table_weight[LongShots]*(('F+ , F-'!W$2-[1]!tbl_gk[[#This Row],[LongShots]])/('F+ , F-'!W$2-'F+ , F-'!W$3))</f>
        <v>9.6091773208573719E-3</v>
      </c>
      <c r="X1200" s="1" cm="1">
        <f t="array" ref="X1200">[1]!table_weight[Aggression]*(('F+ , F-'!X$2-[1]!tbl_gk[[#This Row],[Aggression]])/('F+ , F-'!X$2-'F+ , F-'!X$3))</f>
        <v>1.7036811682385123E-2</v>
      </c>
      <c r="Y1200" s="1" cm="1">
        <f t="array" ref="Y1200">[1]!table_weight[Interceptions]*(('F+ , F-'!Y$2-[1]!tbl_gk[[#This Row],[Interceptions]])/('F+ , F-'!Y$2-'F+ , F-'!Y$3))</f>
        <v>2.6317026176042119E-2</v>
      </c>
      <c r="Z1200" s="1" cm="1">
        <f t="array" ref="Z1200">[1]!table_weight[Positioning]*(('F+ , F-'!Z$2-[1]!tbl_gk[[#This Row],[Positioning]])/('F+ , F-'!Z$2-'F+ , F-'!Z$3))</f>
        <v>2.2183348544772088E-3</v>
      </c>
      <c r="AA1200" s="1" cm="1">
        <f t="array" ref="AA1200">[1]!table_weight[Vision]*(('F+ , F-'!AA$2-[1]!tbl_gk[[#This Row],[Vision]])/('F+ , F-'!AA$2-'F+ , F-'!AA$3))</f>
        <v>2.200588175641412E-2</v>
      </c>
      <c r="AB1200" s="1" cm="1">
        <f t="array" ref="AB1200">[1]!table_weight[Penalties]*(('F+ , F-'!AB$2-[1]!tbl_gk[[#This Row],[Penalties]])/('F+ , F-'!AB$2-'F+ , F-'!AB$3))</f>
        <v>2.2313838830329571E-3</v>
      </c>
      <c r="AC1200" s="1" cm="1">
        <f t="array" ref="AC1200">[1]!table_weight[Composure]*(('F+ , F-'!AC$2-[1]!tbl_gk[[#This Row],[Composure]])/('F+ , F-'!AC$2-'F+ , F-'!AC$3))</f>
        <v>1.7079510458531426E-3</v>
      </c>
      <c r="AD1200" s="1" cm="1">
        <f t="array" ref="AD1200">[1]!table_weight[Marking]*(('F+ , F-'!AD$2-[1]!tbl_gk[[#This Row],[Marking]])/('F+ , F-'!AD$2-'F+ , F-'!AD$3))</f>
        <v>3.3127133826860035E-2</v>
      </c>
      <c r="AE1200" s="1" cm="1">
        <f t="array" ref="AE1200">[1]!table_weight[StandingTackle]*(('F+ , F-'!AE$2-[1]!tbl_gk[[#This Row],[StandingTackle]])/('F+ , F-'!AE$2-'F+ , F-'!AE$3))</f>
        <v>3.362528621523387E-2</v>
      </c>
      <c r="AF1200" s="1" cm="1">
        <f t="array" ref="AF1200">[1]!table_weight[SlidingTackle]*(('F+ , F-'!AF$2-[1]!tbl_gk[[#This Row],[SlidingTackle]])/('F+ , F-'!AF$2-'F+ , F-'!AF$3))</f>
        <v>1.0461200155850536E-2</v>
      </c>
      <c r="AG1200" s="1" cm="1">
        <f t="array" ref="AG1200">[1]!table_weight[GKDiving]*(('F+ , F-'!AG$2-[1]!tbl_gk[[#This Row],[GKDiving]])/('F+ , F-'!AG$2-'F+ , F-'!AG$3))</f>
        <v>3.2454238921001903E-2</v>
      </c>
      <c r="AH1200" s="1" cm="1">
        <f t="array" ref="AH1200">[1]!table_weight[GKHandling]*(('F+ , F-'!AH$2-[1]!tbl_gk[[#This Row],[GKHandling]])/('F+ , F-'!AH$2-'F+ , F-'!AH$3))</f>
        <v>4.0994828110739248E-2</v>
      </c>
      <c r="AI1200" s="1" cm="1">
        <f t="array" ref="AI1200">[1]!table_weight[GKKicking]*(('F+ , F-'!AI$2-[1]!tbl_gk[[#This Row],[GKKicking]])/('F+ , F-'!AI$2-'F+ , F-'!AI$3))</f>
        <v>1.5205354426528738E-2</v>
      </c>
      <c r="AJ1200" s="1" cm="1">
        <f t="array" ref="AJ1200">[1]!table_weight[GKPositioning]*(('F+ , F-'!AJ$2-[1]!tbl_gk[[#This Row],[GKPositioning]])/('F+ , F-'!AJ$2-'F+ , F-'!AJ$3))</f>
        <v>1.2613793264842845E-2</v>
      </c>
      <c r="AK1200" s="1" cm="1">
        <f t="array" ref="AK1200">[1]!table_weight[GKReflexes]*(('F+ , F-'!AK$2-[1]!tbl_gk[[#This Row],[GKReflexes]])/('F+ , F-'!AK$2-'F+ , F-'!AK$3))</f>
        <v>3.2795862488591399E-2</v>
      </c>
    </row>
    <row r="1201" spans="1:37" x14ac:dyDescent="0.55000000000000004">
      <c r="A1201" s="8">
        <f>[1]!tbl_gk[[#This Row],[ID]]</f>
        <v>246150</v>
      </c>
      <c r="B1201" s="2" cm="1">
        <f t="array" ref="B1201">[1]!table_weight[ValueEUR]*(('F+ , F-'!B$2-[1]!tbl_gk[[#This Row],[ValueEUR]])/('F+ , F-'!B$2-'F+ , F-'!B$3))</f>
        <v>5.5868316710723288E-5</v>
      </c>
      <c r="C1201" s="2" cm="1">
        <f t="array" ref="C1201">[1]!table_weight[WageEUR]*(('F+ , F-'!C$2-[1]!tbl_gk[[#This Row],[WageEUR]])/('F+ , F-'!C$2-'F+ , F-'!C$3))</f>
        <v>0</v>
      </c>
      <c r="D1201" s="2" cm="1">
        <f t="array" ref="D1201">[1]!table_weight[Crossing]*(('F+ , F-'!D$2-[1]!tbl_gk[[#This Row],[Crossing]])/('F+ , F-'!D$2-'F+ , F-'!D$3))</f>
        <v>2.5779386098345909E-2</v>
      </c>
      <c r="E1201" s="2" cm="1">
        <f t="array" ref="E1201">[1]!table_weight[Finishing]*(('F+ , F-'!E$2-[1]!tbl_gk[[#This Row],[Finishing]])/('F+ , F-'!E$2-'F+ , F-'!E$3))</f>
        <v>1.0980757529662181E-2</v>
      </c>
      <c r="F1201" s="2" cm="1">
        <f t="array" ref="F1201">[1]!table_weight[HeadingAccuracy]*(('F+ , F-'!F$2-[1]!tbl_gk[[#This Row],[HeadingAccuracy]])/('F+ , F-'!F$2-'F+ , F-'!F$3))</f>
        <v>8.351378275679E-3</v>
      </c>
      <c r="G1201" s="2" cm="1">
        <f t="array" ref="G1201">[1]!table_weight[ShortPassing]*(('F+ , F-'!G$2-[1]!tbl_gk[[#This Row],[ShortPassing]])/('F+ , F-'!G$2-'F+ , F-'!G$3))</f>
        <v>3.0939492913765434E-2</v>
      </c>
      <c r="H1201" s="2" cm="1">
        <f t="array" ref="H1201">[1]!table_weight[Volleys]*(('F+ , F-'!H$2-[1]!tbl_gk[[#This Row],[Volleys]])/('F+ , F-'!H$2-'F+ , F-'!H$3))</f>
        <v>2.4305234057750281E-3</v>
      </c>
      <c r="I1201" s="2" cm="1">
        <f t="array" ref="I1201">[1]!table_weight[Dribbling]*(('F+ , F-'!I$2-[1]!tbl_gk[[#This Row],[Dribbling]])/('F+ , F-'!I$2-'F+ , F-'!I$3))</f>
        <v>1.8579686209743949E-2</v>
      </c>
      <c r="J1201" s="2" cm="1">
        <f t="array" ref="J1201">[1]!table_weight[Curve]*(('F+ , F-'!J$2-[1]!tbl_gk[[#This Row],[Curve]])/('F+ , F-'!J$2-'F+ , F-'!J$3))</f>
        <v>9.9719433458404991E-3</v>
      </c>
      <c r="K1201" s="2" cm="1">
        <f t="array" ref="K1201">[1]!table_weight[FKAccuracy]*(('F+ , F-'!K$2-[1]!tbl_gk[[#This Row],[FKAccuracy]])/('F+ , F-'!K$2-'F+ , F-'!K$3))</f>
        <v>9.1268634012777444E-3</v>
      </c>
      <c r="L1201" s="2" cm="1">
        <f t="array" ref="L1201">[1]!table_weight[LongPassing]*(('F+ , F-'!L$2-[1]!tbl_gk[[#This Row],[LongPassing]])/('F+ , F-'!L$2-'F+ , F-'!L$3))</f>
        <v>1.8408419402577144E-2</v>
      </c>
      <c r="M1201" s="2" cm="1">
        <f t="array" ref="M1201">[1]!table_weight[BallControl]*(('F+ , F-'!M$2-[1]!tbl_gk[[#This Row],[BallControl]])/('F+ , F-'!M$2-'F+ , F-'!M$3))</f>
        <v>9.9960884871137055E-3</v>
      </c>
      <c r="N1201" s="2" cm="1">
        <f t="array" ref="N1201">[1]!table_weight[Acceleration]*(('F+ , F-'!N$2-[1]!tbl_gk[[#This Row],[Acceleration]])/('F+ , F-'!N$2-'F+ , F-'!N$3))</f>
        <v>8.7940013242899726E-3</v>
      </c>
      <c r="O1201" s="2" cm="1">
        <f t="array" ref="O1201">[1]!table_weight[SprintSpeed]*(('F+ , F-'!O$2-[1]!tbl_gk[[#This Row],[SprintSpeed]])/('F+ , F-'!O$2-'F+ , F-'!O$3))</f>
        <v>1.2368725281411608E-2</v>
      </c>
      <c r="P1201" s="2" cm="1">
        <f t="array" ref="P1201">[1]!table_weight[Agility]*(('F+ , F-'!P$2-[1]!tbl_gk[[#This Row],[Agility]])/('F+ , F-'!P$2-'F+ , F-'!P$3))</f>
        <v>4.7974538391331659E-3</v>
      </c>
      <c r="Q1201" s="2" cm="1">
        <f t="array" ref="Q1201">[1]!table_weight[Reactions]*(('F+ , F-'!Q$2-[1]!tbl_gk[[#This Row],[Reactions]])/('F+ , F-'!Q$2-'F+ , F-'!Q$3))</f>
        <v>1.4953618002093458E-3</v>
      </c>
      <c r="R1201" s="2" cm="1">
        <f t="array" ref="R1201">[1]!table_weight[Balance]*(('F+ , F-'!R$2-[1]!tbl_gk[[#This Row],[Balance]])/('F+ , F-'!R$2-'F+ , F-'!R$3))</f>
        <v>1.2417501226228205E-3</v>
      </c>
      <c r="S1201" s="2" cm="1">
        <f t="array" ref="S1201">[1]!table_weight[ShotPower]*(('F+ , F-'!S$2-[1]!tbl_gk[[#This Row],[ShotPower]])/('F+ , F-'!S$2-'F+ , F-'!S$3))</f>
        <v>7.5315173595909123E-3</v>
      </c>
      <c r="T1201" s="2" cm="1">
        <f t="array" ref="T1201">[1]!table_weight[Jumping]*(('F+ , F-'!T$2-[1]!tbl_gk[[#This Row],[Jumping]])/('F+ , F-'!T$2-'F+ , F-'!T$3))</f>
        <v>1.9750336123732751E-3</v>
      </c>
      <c r="U1201" s="2" cm="1">
        <f t="array" ref="U1201">[1]!table_weight[Stamina]*(('F+ , F-'!U$2-[1]!tbl_gk[[#This Row],[Stamina]])/('F+ , F-'!U$2-'F+ , F-'!U$3))</f>
        <v>1.6315495058735752E-2</v>
      </c>
      <c r="V1201" s="2" cm="1">
        <f t="array" ref="V1201">[1]!table_weight[Strength]*(('F+ , F-'!V$2-[1]!tbl_gk[[#This Row],[Strength]])/('F+ , F-'!V$2-'F+ , F-'!V$3))</f>
        <v>3.4606023729844775E-2</v>
      </c>
      <c r="W1201" s="2" cm="1">
        <f t="array" ref="W1201">[1]!table_weight[LongShots]*(('F+ , F-'!W$2-[1]!tbl_gk[[#This Row],[LongShots]])/('F+ , F-'!W$2-'F+ , F-'!W$3))</f>
        <v>8.570347340224143E-3</v>
      </c>
      <c r="X1201" s="2" cm="1">
        <f t="array" ref="X1201">[1]!table_weight[Aggression]*(('F+ , F-'!X$2-[1]!tbl_gk[[#This Row],[Aggression]])/('F+ , F-'!X$2-'F+ , F-'!X$3))</f>
        <v>1.5211439002129575E-2</v>
      </c>
      <c r="Y1201" s="2" cm="1">
        <f t="array" ref="Y1201">[1]!table_weight[Interceptions]*(('F+ , F-'!Y$2-[1]!tbl_gk[[#This Row],[Interceptions]])/('F+ , F-'!Y$2-'F+ , F-'!Y$3))</f>
        <v>1.5928726369709705E-2</v>
      </c>
      <c r="Z1201" s="2" cm="1">
        <f t="array" ref="Z1201">[1]!table_weight[Positioning]*(('F+ , F-'!Z$2-[1]!tbl_gk[[#This Row],[Positioning]])/('F+ , F-'!Z$2-'F+ , F-'!Z$3))</f>
        <v>1.9225568738802474E-3</v>
      </c>
      <c r="AA1201" s="2" cm="1">
        <f t="array" ref="AA1201">[1]!table_weight[Vision]*(('F+ , F-'!AA$2-[1]!tbl_gk[[#This Row],[Vision]])/('F+ , F-'!AA$2-'F+ , F-'!AA$3))</f>
        <v>1.7746678835817837E-2</v>
      </c>
      <c r="AB1201" s="2" cm="1">
        <f t="array" ref="AB1201">[1]!table_weight[Penalties]*(('F+ , F-'!AB$2-[1]!tbl_gk[[#This Row],[Penalties]])/('F+ , F-'!AB$2-'F+ , F-'!AB$3))</f>
        <v>2.5054134827036706E-3</v>
      </c>
      <c r="AC1201" s="2" cm="1">
        <f t="array" ref="AC1201">[1]!table_weight[Composure]*(('F+ , F-'!AC$2-[1]!tbl_gk[[#This Row],[Composure]])/('F+ , F-'!AC$2-'F+ , F-'!AC$3))</f>
        <v>1.9214449265847853E-3</v>
      </c>
      <c r="AD1201" s="2" cm="1">
        <f t="array" ref="AD1201">[1]!table_weight[Marking]*(('F+ , F-'!AD$2-[1]!tbl_gk[[#This Row],[Marking]])/('F+ , F-'!AD$2-'F+ , F-'!AD$3))</f>
        <v>2.0507273321389546E-2</v>
      </c>
      <c r="AE1201" s="2" cm="1">
        <f t="array" ref="AE1201">[1]!table_weight[StandingTackle]*(('F+ , F-'!AE$2-[1]!tbl_gk[[#This Row],[StandingTackle]])/('F+ , F-'!AE$2-'F+ , F-'!AE$3))</f>
        <v>1.7933485981458063E-2</v>
      </c>
      <c r="AF1201" s="2" cm="1">
        <f t="array" ref="AF1201">[1]!table_weight[SlidingTackle]*(('F+ , F-'!AF$2-[1]!tbl_gk[[#This Row],[SlidingTackle]])/('F+ , F-'!AF$2-'F+ , F-'!AF$3))</f>
        <v>1.4944571651215053E-3</v>
      </c>
      <c r="AG1201" s="2" cm="1">
        <f t="array" ref="AG1201">[1]!table_weight[GKDiving]*(('F+ , F-'!AG$2-[1]!tbl_gk[[#This Row],[GKDiving]])/('F+ , F-'!AG$2-'F+ , F-'!AG$3))</f>
        <v>5.8076006490213938E-2</v>
      </c>
      <c r="AH1201" s="2" cm="1">
        <f t="array" ref="AH1201">[1]!table_weight[GKHandling]*(('F+ , F-'!AH$2-[1]!tbl_gk[[#This Row],[GKHandling]])/('F+ , F-'!AH$2-'F+ , F-'!AH$3))</f>
        <v>6.416581791246144E-2</v>
      </c>
      <c r="AI1201" s="2" cm="1">
        <f t="array" ref="AI1201">[1]!table_weight[GKKicking]*(('F+ , F-'!AI$2-[1]!tbl_gk[[#This Row],[GKKicking]])/('F+ , F-'!AI$2-'F+ , F-'!AI$3))</f>
        <v>3.4882871919683582E-2</v>
      </c>
      <c r="AJ1201" s="2" cm="1">
        <f t="array" ref="AJ1201">[1]!table_weight[GKPositioning]*(('F+ , F-'!AJ$2-[1]!tbl_gk[[#This Row],[GKPositioning]])/('F+ , F-'!AJ$2-'F+ , F-'!AJ$3))</f>
        <v>2.4596896866443549E-2</v>
      </c>
      <c r="AK1201" s="2" cm="1">
        <f t="array" ref="AK1201">[1]!table_weight[GKReflexes]*(('F+ , F-'!AK$2-[1]!tbl_gk[[#This Row],[GKReflexes]])/('F+ , F-'!AK$2-'F+ , F-'!AK$3))</f>
        <v>6.1947740256228193E-2</v>
      </c>
    </row>
    <row r="1202" spans="1:37" x14ac:dyDescent="0.55000000000000004">
      <c r="A1202" s="7">
        <f>[1]!tbl_gk[[#This Row],[ID]]</f>
        <v>246158</v>
      </c>
      <c r="B1202" s="1" cm="1">
        <f t="array" ref="B1202">[1]!table_weight[ValueEUR]*(('F+ , F-'!B$2-[1]!tbl_gk[[#This Row],[ValueEUR]])/('F+ , F-'!B$2-'F+ , F-'!B$3))</f>
        <v>1.1084150569514216E-3</v>
      </c>
      <c r="C1202" s="1" cm="1">
        <f t="array" ref="C1202">[1]!table_weight[WageEUR]*(('F+ , F-'!C$2-[1]!tbl_gk[[#This Row],[WageEUR]])/('F+ , F-'!C$2-'F+ , F-'!C$3))</f>
        <v>7.0417683556952691E-4</v>
      </c>
      <c r="D1202" s="1" cm="1">
        <f t="array" ref="D1202">[1]!table_weight[Crossing]*(('F+ , F-'!D$2-[1]!tbl_gk[[#This Row],[Crossing]])/('F+ , F-'!D$2-'F+ , F-'!D$3))</f>
        <v>3.4746129089074922E-2</v>
      </c>
      <c r="E1202" s="1" cm="1">
        <f t="array" ref="E1202">[1]!table_weight[Finishing]*(('F+ , F-'!E$2-[1]!tbl_gk[[#This Row],[Finishing]])/('F+ , F-'!E$2-'F+ , F-'!E$3))</f>
        <v>1.7968512321265388E-2</v>
      </c>
      <c r="F1202" s="1" cm="1">
        <f t="array" ref="F1202">[1]!table_weight[HeadingAccuracy]*(('F+ , F-'!F$2-[1]!tbl_gk[[#This Row],[HeadingAccuracy]])/('F+ , F-'!F$2-'F+ , F-'!F$3))</f>
        <v>1.1691929585950599E-2</v>
      </c>
      <c r="G1202" s="1" cm="1">
        <f t="array" ref="G1202">[1]!table_weight[ShortPassing]*(('F+ , F-'!G$2-[1]!tbl_gk[[#This Row],[ShortPassing]])/('F+ , F-'!G$2-'F+ , F-'!G$3))</f>
        <v>1.8282427630861391E-2</v>
      </c>
      <c r="H1202" s="1" cm="1">
        <f t="array" ref="H1202">[1]!table_weight[Volleys]*(('F+ , F-'!H$2-[1]!tbl_gk[[#This Row],[Volleys]])/('F+ , F-'!H$2-'F+ , F-'!H$3))</f>
        <v>1.9675665665797848E-3</v>
      </c>
      <c r="I1202" s="1" cm="1">
        <f t="array" ref="I1202">[1]!table_weight[Dribbling]*(('F+ , F-'!I$2-[1]!tbl_gk[[#This Row],[Dribbling]])/('F+ , F-'!I$2-'F+ , F-'!I$3))</f>
        <v>6.8451475509582974E-3</v>
      </c>
      <c r="J1202" s="1" cm="1">
        <f t="array" ref="J1202">[1]!table_weight[Curve]*(('F+ , F-'!J$2-[1]!tbl_gk[[#This Row],[Curve]])/('F+ , F-'!J$2-'F+ , F-'!J$3))</f>
        <v>9.6339113680153961E-3</v>
      </c>
      <c r="K1202" s="1" cm="1">
        <f t="array" ref="K1202">[1]!table_weight[FKAccuracy]*(('F+ , F-'!K$2-[1]!tbl_gk[[#This Row],[FKAccuracy]])/('F+ , F-'!K$2-'F+ , F-'!K$3))</f>
        <v>9.1268634012777444E-3</v>
      </c>
      <c r="L1202" s="1" cm="1">
        <f t="array" ref="L1202">[1]!table_weight[LongPassing]*(('F+ , F-'!L$2-[1]!tbl_gk[[#This Row],[LongPassing]])/('F+ , F-'!L$2-'F+ , F-'!L$3))</f>
        <v>8.1213615011369745E-3</v>
      </c>
      <c r="M1202" s="1" cm="1">
        <f t="array" ref="M1202">[1]!table_weight[BallControl]*(('F+ , F-'!M$2-[1]!tbl_gk[[#This Row],[BallControl]])/('F+ , F-'!M$2-'F+ , F-'!M$3))</f>
        <v>3.0422878004259099E-3</v>
      </c>
      <c r="N1202" s="1" cm="1">
        <f t="array" ref="N1202">[1]!table_weight[Acceleration]*(('F+ , F-'!N$2-[1]!tbl_gk[[#This Row],[Acceleration]])/('F+ , F-'!N$2-'F+ , F-'!N$3))</f>
        <v>3.6077954150933221E-3</v>
      </c>
      <c r="O1202" s="1" cm="1">
        <f t="array" ref="O1202">[1]!table_weight[SprintSpeed]*(('F+ , F-'!O$2-[1]!tbl_gk[[#This Row],[SprintSpeed]])/('F+ , F-'!O$2-'F+ , F-'!O$3))</f>
        <v>4.4977182841496755E-3</v>
      </c>
      <c r="P1202" s="1" cm="1">
        <f t="array" ref="P1202">[1]!table_weight[Agility]*(('F+ , F-'!P$2-[1]!tbl_gk[[#This Row],[Agility]])/('F+ , F-'!P$2-'F+ , F-'!P$3))</f>
        <v>2.6912545926844589E-3</v>
      </c>
      <c r="Q1202" s="1" cm="1">
        <f t="array" ref="Q1202">[1]!table_weight[Reactions]*(('F+ , F-'!Q$2-[1]!tbl_gk[[#This Row],[Reactions]])/('F+ , F-'!Q$2-'F+ , F-'!Q$3))</f>
        <v>1.3922334001949081E-3</v>
      </c>
      <c r="R1202" s="1" cm="1">
        <f t="array" ref="R1202">[1]!table_weight[Balance]*(('F+ , F-'!R$2-[1]!tbl_gk[[#This Row],[Balance]])/('F+ , F-'!R$2-'F+ , F-'!R$3))</f>
        <v>1.6763626655408076E-3</v>
      </c>
      <c r="S1202" s="1" cm="1">
        <f t="array" ref="S1202">[1]!table_weight[ShotPower]*(('F+ , F-'!S$2-[1]!tbl_gk[[#This Row],[ShotPower]])/('F+ , F-'!S$2-'F+ , F-'!S$3))</f>
        <v>4.6747349128495319E-3</v>
      </c>
      <c r="T1202" s="1" cm="1">
        <f t="array" ref="T1202">[1]!table_weight[Jumping]*(('F+ , F-'!T$2-[1]!tbl_gk[[#This Row],[Jumping]])/('F+ , F-'!T$2-'F+ , F-'!T$3))</f>
        <v>1.5456784792486503E-3</v>
      </c>
      <c r="U1202" s="1" cm="1">
        <f t="array" ref="U1202">[1]!table_weight[Stamina]*(('F+ , F-'!U$2-[1]!tbl_gk[[#This Row],[Stamina]])/('F+ , F-'!U$2-'F+ , F-'!U$3))</f>
        <v>1.7174205324984999E-2</v>
      </c>
      <c r="V1202" s="1" cm="1">
        <f t="array" ref="V1202">[1]!table_weight[Strength]*(('F+ , F-'!V$2-[1]!tbl_gk[[#This Row],[Strength]])/('F+ , F-'!V$2-'F+ , F-'!V$3))</f>
        <v>2.662001825372675E-2</v>
      </c>
      <c r="W1202" s="1" cm="1">
        <f t="array" ref="W1202">[1]!table_weight[LongShots]*(('F+ , F-'!W$2-[1]!tbl_gk[[#This Row],[LongShots]])/('F+ , F-'!W$2-'F+ , F-'!W$3))</f>
        <v>8.3106398450658349E-3</v>
      </c>
      <c r="X1202" s="1" cm="1">
        <f t="array" ref="X1202">[1]!table_weight[Aggression]*(('F+ , F-'!X$2-[1]!tbl_gk[[#This Row],[Aggression]])/('F+ , F-'!X$2-'F+ , F-'!X$3))</f>
        <v>1.5211439002129575E-2</v>
      </c>
      <c r="Y1202" s="1" cm="1">
        <f t="array" ref="Y1202">[1]!table_weight[Interceptions]*(('F+ , F-'!Y$2-[1]!tbl_gk[[#This Row],[Interceptions]])/('F+ , F-'!Y$2-'F+ , F-'!Y$3))</f>
        <v>1.9391492971820509E-2</v>
      </c>
      <c r="Z1202" s="1" cm="1">
        <f t="array" ref="Z1202">[1]!table_weight[Positioning]*(('F+ , F-'!Z$2-[1]!tbl_gk[[#This Row],[Positioning]])/('F+ , F-'!Z$2-'F+ , F-'!Z$3))</f>
        <v>1.1831119223878444E-3</v>
      </c>
      <c r="AA1202" s="1" cm="1">
        <f t="array" ref="AA1202">[1]!table_weight[Vision]*(('F+ , F-'!AA$2-[1]!tbl_gk[[#This Row],[Vision]])/('F+ , F-'!AA$2-'F+ , F-'!AA$3))</f>
        <v>1.7036811682385123E-2</v>
      </c>
      <c r="AB1202" s="1" cm="1">
        <f t="array" ref="AB1202">[1]!table_weight[Penalties]*(('F+ , F-'!AB$2-[1]!tbl_gk[[#This Row],[Penalties]])/('F+ , F-'!AB$2-'F+ , F-'!AB$3))</f>
        <v>2.3096780543674466E-3</v>
      </c>
      <c r="AC1202" s="1" cm="1">
        <f t="array" ref="AC1202">[1]!table_weight[Composure]*(('F+ , F-'!AC$2-[1]!tbl_gk[[#This Row],[Composure]])/('F+ , F-'!AC$2-'F+ , F-'!AC$3))</f>
        <v>1.5478306353044107E-3</v>
      </c>
      <c r="AD1202" s="1" cm="1">
        <f t="array" ref="AD1202">[1]!table_weight[Marking]*(('F+ , F-'!AD$2-[1]!tbl_gk[[#This Row],[Marking]])/('F+ , F-'!AD$2-'F+ , F-'!AD$3))</f>
        <v>2.366223844775717E-2</v>
      </c>
      <c r="AE1202" s="1" cm="1">
        <f t="array" ref="AE1202">[1]!table_weight[StandingTackle]*(('F+ , F-'!AE$2-[1]!tbl_gk[[#This Row],[StandingTackle]])/('F+ , F-'!AE$2-'F+ , F-'!AE$3))</f>
        <v>3.362528621523387E-2</v>
      </c>
      <c r="AF1202" s="1" cm="1">
        <f t="array" ref="AF1202">[1]!table_weight[SlidingTackle]*(('F+ , F-'!AF$2-[1]!tbl_gk[[#This Row],[SlidingTackle]])/('F+ , F-'!AF$2-'F+ , F-'!AF$3))</f>
        <v>8.9667429907290316E-3</v>
      </c>
      <c r="AG1202" s="1" cm="1">
        <f t="array" ref="AG1202">[1]!table_weight[GKDiving]*(('F+ , F-'!AG$2-[1]!tbl_gk[[#This Row],[GKDiving]])/('F+ , F-'!AG$2-'F+ , F-'!AG$3))</f>
        <v>3.2454238921001903E-2</v>
      </c>
      <c r="AH1202" s="1" cm="1">
        <f t="array" ref="AH1202">[1]!table_weight[GKHandling]*(('F+ , F-'!AH$2-[1]!tbl_gk[[#This Row],[GKHandling]])/('F+ , F-'!AH$2-'F+ , F-'!AH$3))</f>
        <v>3.7430060448935834E-2</v>
      </c>
      <c r="AI1202" s="1" cm="1">
        <f t="array" ref="AI1202">[1]!table_weight[GKKicking]*(('F+ , F-'!AI$2-[1]!tbl_gk[[#This Row],[GKKicking]])/('F+ , F-'!AI$2-'F+ , F-'!AI$3))</f>
        <v>2.1466382719805277E-2</v>
      </c>
      <c r="AJ1202" s="1" cm="1">
        <f t="array" ref="AJ1202">[1]!table_weight[GKPositioning]*(('F+ , F-'!AJ$2-[1]!tbl_gk[[#This Row],[GKPositioning]])/('F+ , F-'!AJ$2-'F+ , F-'!AJ$3))</f>
        <v>1.3875172591327129E-2</v>
      </c>
      <c r="AK1202" s="1" cm="1">
        <f t="array" ref="AK1202">[1]!table_weight[GKReflexes]*(('F+ , F-'!AK$2-[1]!tbl_gk[[#This Row],[GKReflexes]])/('F+ , F-'!AK$2-'F+ , F-'!AK$3))</f>
        <v>2.9151877767636801E-2</v>
      </c>
    </row>
    <row r="1203" spans="1:37" x14ac:dyDescent="0.55000000000000004">
      <c r="A1203" s="8">
        <f>[1]!tbl_gk[[#This Row],[ID]]</f>
        <v>246236</v>
      </c>
      <c r="B1203" s="2" cm="1">
        <f t="array" ref="B1203">[1]!table_weight[ValueEUR]*(('F+ , F-'!B$2-[1]!tbl_gk[[#This Row],[ValueEUR]])/('F+ , F-'!B$2-'F+ , F-'!B$3))</f>
        <v>4.2935264389290658E-4</v>
      </c>
      <c r="C1203" s="2" cm="1">
        <f t="array" ref="C1203">[1]!table_weight[WageEUR]*(('F+ , F-'!C$2-[1]!tbl_gk[[#This Row],[WageEUR]])/('F+ , F-'!C$2-'F+ , F-'!C$3))</f>
        <v>8.6066057680719962E-4</v>
      </c>
      <c r="D1203" s="2" cm="1">
        <f t="array" ref="D1203">[1]!table_weight[Crossing]*(('F+ , F-'!D$2-[1]!tbl_gk[[#This Row],[Crossing]])/('F+ , F-'!D$2-'F+ , F-'!D$3))</f>
        <v>3.6987814836757178E-2</v>
      </c>
      <c r="E1203" s="2" cm="1">
        <f t="array" ref="E1203">[1]!table_weight[Finishing]*(('F+ , F-'!E$2-[1]!tbl_gk[[#This Row],[Finishing]])/('F+ , F-'!E$2-'F+ , F-'!E$3))</f>
        <v>1.9965013690294877E-2</v>
      </c>
      <c r="F1203" s="2" cm="1">
        <f t="array" ref="F1203">[1]!table_weight[HeadingAccuracy]*(('F+ , F-'!F$2-[1]!tbl_gk[[#This Row],[HeadingAccuracy]])/('F+ , F-'!F$2-'F+ , F-'!F$3))</f>
        <v>1.1274360672166649E-2</v>
      </c>
      <c r="G1203" s="2" cm="1">
        <f t="array" ref="G1203">[1]!table_weight[ShortPassing]*(('F+ , F-'!G$2-[1]!tbl_gk[[#This Row],[ShortPassing]])/('F+ , F-'!G$2-'F+ , F-'!G$3))</f>
        <v>4.0783877022690797E-2</v>
      </c>
      <c r="H1203" s="2" cm="1">
        <f t="array" ref="H1203">[1]!table_weight[Volleys]*(('F+ , F-'!H$2-[1]!tbl_gk[[#This Row],[Volleys]])/('F+ , F-'!H$2-'F+ , F-'!H$3))</f>
        <v>1.1573920979881087E-3</v>
      </c>
      <c r="I1203" s="2" cm="1">
        <f t="array" ref="I1203">[1]!table_weight[Dribbling]*(('F+ , F-'!I$2-[1]!tbl_gk[[#This Row],[Dribbling]])/('F+ , F-'!I$2-'F+ , F-'!I$3))</f>
        <v>6.8451475509582974E-3</v>
      </c>
      <c r="J1203" s="2" cm="1">
        <f t="array" ref="J1203">[1]!table_weight[Curve]*(('F+ , F-'!J$2-[1]!tbl_gk[[#This Row],[Curve]])/('F+ , F-'!J$2-'F+ , F-'!J$3))</f>
        <v>8.2817834567149896E-3</v>
      </c>
      <c r="K1203" s="2" cm="1">
        <f t="array" ref="K1203">[1]!table_weight[FKAccuracy]*(('F+ , F-'!K$2-[1]!tbl_gk[[#This Row],[FKAccuracy]])/('F+ , F-'!K$2-'F+ , F-'!K$3))</f>
        <v>9.1268634012777444E-3</v>
      </c>
      <c r="L1203" s="2" cm="1">
        <f t="array" ref="L1203">[1]!table_weight[LongPassing]*(('F+ , F-'!L$2-[1]!tbl_gk[[#This Row],[LongPassing]])/('F+ , F-'!L$2-'F+ , F-'!L$3))</f>
        <v>2.3822660403335128E-2</v>
      </c>
      <c r="M1203" s="2" cm="1">
        <f t="array" ref="M1203">[1]!table_weight[BallControl]*(('F+ , F-'!M$2-[1]!tbl_gk[[#This Row],[BallControl]])/('F+ , F-'!M$2-'F+ , F-'!M$3))</f>
        <v>1.1299926115867666E-2</v>
      </c>
      <c r="N1203" s="2" cm="1">
        <f t="array" ref="N1203">[1]!table_weight[Acceleration]*(('F+ , F-'!N$2-[1]!tbl_gk[[#This Row],[Acceleration]])/('F+ , F-'!N$2-'F+ , F-'!N$3))</f>
        <v>2.9313337747633242E-3</v>
      </c>
      <c r="O1203" s="2" cm="1">
        <f t="array" ref="O1203">[1]!table_weight[SprintSpeed]*(('F+ , F-'!O$2-[1]!tbl_gk[[#This Row],[SprintSpeed]])/('F+ , F-'!O$2-'F+ , F-'!O$3))</f>
        <v>5.6221478551870948E-3</v>
      </c>
      <c r="P1203" s="2" cm="1">
        <f t="array" ref="P1203">[1]!table_weight[Agility]*(('F+ , F-'!P$2-[1]!tbl_gk[[#This Row],[Agility]])/('F+ , F-'!P$2-'F+ , F-'!P$3))</f>
        <v>2.92527673117876E-3</v>
      </c>
      <c r="Q1203" s="2" cm="1">
        <f t="array" ref="Q1203">[1]!table_weight[Reactions]*(('F+ , F-'!Q$2-[1]!tbl_gk[[#This Row],[Reactions]])/('F+ , F-'!Q$2-'F+ , F-'!Q$3))</f>
        <v>1.1859766001660328E-3</v>
      </c>
      <c r="R1203" s="2" cm="1">
        <f t="array" ref="R1203">[1]!table_weight[Balance]*(('F+ , F-'!R$2-[1]!tbl_gk[[#This Row],[Balance]])/('F+ , F-'!R$2-'F+ , F-'!R$3))</f>
        <v>1.8005376778030898E-3</v>
      </c>
      <c r="S1203" s="2" cm="1">
        <f t="array" ref="S1203">[1]!table_weight[ShotPower]*(('F+ , F-'!S$2-[1]!tbl_gk[[#This Row],[ShotPower]])/('F+ , F-'!S$2-'F+ , F-'!S$3))</f>
        <v>5.4538573983244545E-3</v>
      </c>
      <c r="T1203" s="2" cm="1">
        <f t="array" ref="T1203">[1]!table_weight[Jumping]*(('F+ , F-'!T$2-[1]!tbl_gk[[#This Row],[Jumping]])/('F+ , F-'!T$2-'F+ , F-'!T$3))</f>
        <v>1.0304523194991002E-3</v>
      </c>
      <c r="U1203" s="2" cm="1">
        <f t="array" ref="U1203">[1]!table_weight[Stamina]*(('F+ , F-'!U$2-[1]!tbl_gk[[#This Row],[Stamina]])/('F+ , F-'!U$2-'F+ , F-'!U$3))</f>
        <v>7.7283923962432506E-3</v>
      </c>
      <c r="V1203" s="2" cm="1">
        <f t="array" ref="V1203">[1]!table_weight[Strength]*(('F+ , F-'!V$2-[1]!tbl_gk[[#This Row],[Strength]])/('F+ , F-'!V$2-'F+ , F-'!V$3))</f>
        <v>1.4197343068654266E-2</v>
      </c>
      <c r="W1203" s="2" cm="1">
        <f t="array" ref="W1203">[1]!table_weight[LongShots]*(('F+ , F-'!W$2-[1]!tbl_gk[[#This Row],[LongShots]])/('F+ , F-'!W$2-'F+ , F-'!W$3))</f>
        <v>1.0128592311173986E-2</v>
      </c>
      <c r="X1203" s="2" cm="1">
        <f t="array" ref="X1203">[1]!table_weight[Aggression]*(('F+ , F-'!X$2-[1]!tbl_gk[[#This Row],[Aggression]])/('F+ , F-'!X$2-'F+ , F-'!X$3))</f>
        <v>7.301490721022195E-3</v>
      </c>
      <c r="Y1203" s="2" cm="1">
        <f t="array" ref="Y1203">[1]!table_weight[Interceptions]*(('F+ , F-'!Y$2-[1]!tbl_gk[[#This Row],[Interceptions]])/('F+ , F-'!Y$2-'F+ , F-'!Y$3))</f>
        <v>2.2854259573931314E-2</v>
      </c>
      <c r="Z1203" s="2" cm="1">
        <f t="array" ref="Z1203">[1]!table_weight[Positioning]*(('F+ , F-'!Z$2-[1]!tbl_gk[[#This Row],[Positioning]])/('F+ , F-'!Z$2-'F+ , F-'!Z$3))</f>
        <v>1.9225568738802474E-3</v>
      </c>
      <c r="AA1203" s="2" cm="1">
        <f t="array" ref="AA1203">[1]!table_weight[Vision]*(('F+ , F-'!AA$2-[1]!tbl_gk[[#This Row],[Vision]])/('F+ , F-'!AA$2-'F+ , F-'!AA$3))</f>
        <v>2.4845350370144972E-2</v>
      </c>
      <c r="AB1203" s="2" cm="1">
        <f t="array" ref="AB1203">[1]!table_weight[Penalties]*(('F+ , F-'!AB$2-[1]!tbl_gk[[#This Row],[Penalties]])/('F+ , F-'!AB$2-'F+ , F-'!AB$3))</f>
        <v>2.1922367973657118E-3</v>
      </c>
      <c r="AC1203" s="2" cm="1">
        <f t="array" ref="AC1203">[1]!table_weight[Composure]*(('F+ , F-'!AC$2-[1]!tbl_gk[[#This Row],[Composure]])/('F+ , F-'!AC$2-'F+ , F-'!AC$3))</f>
        <v>1.441083694938589E-3</v>
      </c>
      <c r="AD1203" s="2" cm="1">
        <f t="array" ref="AD1203">[1]!table_weight[Marking]*(('F+ , F-'!AD$2-[1]!tbl_gk[[#This Row],[Marking]])/('F+ , F-'!AD$2-'F+ , F-'!AD$3))</f>
        <v>3.1549651263676225E-2</v>
      </c>
      <c r="AE1203" s="2" cm="1">
        <f t="array" ref="AE1203">[1]!table_weight[StandingTackle]*(('F+ , F-'!AE$2-[1]!tbl_gk[[#This Row],[StandingTackle]])/('F+ , F-'!AE$2-'F+ , F-'!AE$3))</f>
        <v>3.1383600467551613E-2</v>
      </c>
      <c r="AF1203" s="2" cm="1">
        <f t="array" ref="AF1203">[1]!table_weight[SlidingTackle]*(('F+ , F-'!AF$2-[1]!tbl_gk[[#This Row],[SlidingTackle]])/('F+ , F-'!AF$2-'F+ , F-'!AF$3))</f>
        <v>5.977828660486021E-3</v>
      </c>
      <c r="AG1203" s="2" cm="1">
        <f t="array" ref="AG1203">[1]!table_weight[GKDiving]*(('F+ , F-'!AG$2-[1]!tbl_gk[[#This Row],[GKDiving]])/('F+ , F-'!AG$2-'F+ , F-'!AG$3))</f>
        <v>3.0746121083054436E-2</v>
      </c>
      <c r="AH1203" s="2" cm="1">
        <f t="array" ref="AH1203">[1]!table_weight[GKHandling]*(('F+ , F-'!AH$2-[1]!tbl_gk[[#This Row],[GKHandling]])/('F+ , F-'!AH$2-'F+ , F-'!AH$3))</f>
        <v>4.2777211941640955E-2</v>
      </c>
      <c r="AI1203" s="2" cm="1">
        <f t="array" ref="AI1203">[1]!table_weight[GKKicking]*(('F+ , F-'!AI$2-[1]!tbl_gk[[#This Row],[GKKicking]])/('F+ , F-'!AI$2-'F+ , F-'!AI$3))</f>
        <v>2.5044113173106158E-2</v>
      </c>
      <c r="AJ1203" s="2" cm="1">
        <f t="array" ref="AJ1203">[1]!table_weight[GKPositioning]*(('F+ , F-'!AJ$2-[1]!tbl_gk[[#This Row],[GKPositioning]])/('F+ , F-'!AJ$2-'F+ , F-'!AJ$3))</f>
        <v>1.3875172591327129E-2</v>
      </c>
      <c r="AK1203" s="2" cm="1">
        <f t="array" ref="AK1203">[1]!table_weight[GKReflexes]*(('F+ , F-'!AK$2-[1]!tbl_gk[[#This Row],[GKReflexes]])/('F+ , F-'!AK$2-'F+ , F-'!AK$3))</f>
        <v>3.8261839570023298E-2</v>
      </c>
    </row>
    <row r="1204" spans="1:37" x14ac:dyDescent="0.55000000000000004">
      <c r="A1204" s="7">
        <f>[1]!tbl_gk[[#This Row],[ID]]</f>
        <v>246240</v>
      </c>
      <c r="B1204" s="1" cm="1">
        <f t="array" ref="B1204">[1]!table_weight[ValueEUR]*(('F+ , F-'!B$2-[1]!tbl_gk[[#This Row],[ValueEUR]])/('F+ , F-'!B$2-'F+ , F-'!B$3))</f>
        <v>3.367532239303818E-4</v>
      </c>
      <c r="C1204" s="1" cm="1">
        <f t="array" ref="C1204">[1]!table_weight[WageEUR]*(('F+ , F-'!C$2-[1]!tbl_gk[[#This Row],[WageEUR]])/('F+ , F-'!C$2-'F+ , F-'!C$3))</f>
        <v>2.3472561185650898E-4</v>
      </c>
      <c r="D1204" s="1" cm="1">
        <f t="array" ref="D1204">[1]!table_weight[Crossing]*(('F+ , F-'!D$2-[1]!tbl_gk[[#This Row],[Crossing]])/('F+ , F-'!D$2-'F+ , F-'!D$3))</f>
        <v>3.4746129089074922E-2</v>
      </c>
      <c r="E1204" s="1" cm="1">
        <f t="array" ref="E1204">[1]!table_weight[Finishing]*(('F+ , F-'!E$2-[1]!tbl_gk[[#This Row],[Finishing]])/('F+ , F-'!E$2-'F+ , F-'!E$3))</f>
        <v>2.096326437480962E-2</v>
      </c>
      <c r="F1204" s="1" cm="1">
        <f t="array" ref="F1204">[1]!table_weight[HeadingAccuracy]*(('F+ , F-'!F$2-[1]!tbl_gk[[#This Row],[HeadingAccuracy]])/('F+ , F-'!F$2-'F+ , F-'!F$3))</f>
        <v>1.1691929585950599E-2</v>
      </c>
      <c r="G1204" s="1" cm="1">
        <f t="array" ref="G1204">[1]!table_weight[ShortPassing]*(('F+ , F-'!G$2-[1]!tbl_gk[[#This Row],[ShortPassing]])/('F+ , F-'!G$2-'F+ , F-'!G$3))</f>
        <v>3.3752174087744106E-2</v>
      </c>
      <c r="H1204" s="1" cm="1">
        <f t="array" ref="H1204">[1]!table_weight[Volleys]*(('F+ , F-'!H$2-[1]!tbl_gk[[#This Row],[Volleys]])/('F+ , F-'!H$2-'F+ , F-'!H$3))</f>
        <v>2.1990449861774069E-3</v>
      </c>
      <c r="I1204" s="1" cm="1">
        <f t="array" ref="I1204">[1]!table_weight[Dribbling]*(('F+ , F-'!I$2-[1]!tbl_gk[[#This Row],[Dribbling]])/('F+ , F-'!I$2-'F+ , F-'!I$3))</f>
        <v>1.2712416880351124E-2</v>
      </c>
      <c r="J1204" s="1" cm="1">
        <f t="array" ref="J1204">[1]!table_weight[Curve]*(('F+ , F-'!J$2-[1]!tbl_gk[[#This Row],[Curve]])/('F+ , F-'!J$2-'F+ , F-'!J$3))</f>
        <v>9.295879390190295E-3</v>
      </c>
      <c r="K1204" s="1" cm="1">
        <f t="array" ref="K1204">[1]!table_weight[FKAccuracy]*(('F+ , F-'!K$2-[1]!tbl_gk[[#This Row],[FKAccuracy]])/('F+ , F-'!K$2-'F+ , F-'!K$3))</f>
        <v>9.4310921813203358E-3</v>
      </c>
      <c r="L1204" s="1" cm="1">
        <f t="array" ref="L1204">[1]!table_weight[LongPassing]*(('F+ , F-'!L$2-[1]!tbl_gk[[#This Row],[LongPassing]])/('F+ , F-'!L$2-'F+ , F-'!L$3))</f>
        <v>1.7866995302501344E-2</v>
      </c>
      <c r="M1204" s="1" cm="1">
        <f t="array" ref="M1204">[1]!table_weight[BallControl]*(('F+ , F-'!M$2-[1]!tbl_gk[[#This Row],[BallControl]])/('F+ , F-'!M$2-'F+ , F-'!M$3))</f>
        <v>9.561475944195718E-3</v>
      </c>
      <c r="N1204" s="1" cm="1">
        <f t="array" ref="N1204">[1]!table_weight[Acceleration]*(('F+ , F-'!N$2-[1]!tbl_gk[[#This Row],[Acceleration]])/('F+ , F-'!N$2-'F+ , F-'!N$3))</f>
        <v>6.9901036167433111E-3</v>
      </c>
      <c r="O1204" s="1" cm="1">
        <f t="array" ref="O1204">[1]!table_weight[SprintSpeed]*(('F+ , F-'!O$2-[1]!tbl_gk[[#This Row],[SprintSpeed]])/('F+ , F-'!O$2-'F+ , F-'!O$3))</f>
        <v>8.7143291755399956E-3</v>
      </c>
      <c r="P1204" s="1" cm="1">
        <f t="array" ref="P1204">[1]!table_weight[Agility]*(('F+ , F-'!P$2-[1]!tbl_gk[[#This Row],[Agility]])/('F+ , F-'!P$2-'F+ , F-'!P$3))</f>
        <v>3.9783763544031132E-3</v>
      </c>
      <c r="Q1204" s="1" cm="1">
        <f t="array" ref="Q1204">[1]!table_weight[Reactions]*(('F+ , F-'!Q$2-[1]!tbl_gk[[#This Row],[Reactions]])/('F+ , F-'!Q$2-'F+ , F-'!Q$3))</f>
        <v>1.6500544002310022E-3</v>
      </c>
      <c r="R1204" s="1" cm="1">
        <f t="array" ref="R1204">[1]!table_weight[Balance]*(('F+ , F-'!R$2-[1]!tbl_gk[[#This Row],[Balance]])/('F+ , F-'!R$2-'F+ , F-'!R$3))</f>
        <v>1.4280126410162438E-3</v>
      </c>
      <c r="S1204" s="1" cm="1">
        <f t="array" ref="S1204">[1]!table_weight[ShotPower]*(('F+ , F-'!S$2-[1]!tbl_gk[[#This Row],[ShotPower]])/('F+ , F-'!S$2-'F+ , F-'!S$3))</f>
        <v>5.7135648934827617E-3</v>
      </c>
      <c r="T1204" s="1" cm="1">
        <f t="array" ref="T1204">[1]!table_weight[Jumping]*(('F+ , F-'!T$2-[1]!tbl_gk[[#This Row],[Jumping]])/('F+ , F-'!T$2-'F+ , F-'!T$3))</f>
        <v>2.7478728519976002E-3</v>
      </c>
      <c r="U1204" s="1" cm="1">
        <f t="array" ref="U1204">[1]!table_weight[Stamina]*(('F+ , F-'!U$2-[1]!tbl_gk[[#This Row],[Stamina]])/('F+ , F-'!U$2-'F+ , F-'!U$3))</f>
        <v>1.5456784792486501E-2</v>
      </c>
      <c r="V1204" s="1" cm="1">
        <f t="array" ref="V1204">[1]!table_weight[Strength]*(('F+ , F-'!V$2-[1]!tbl_gk[[#This Row],[Strength]])/('F+ , F-'!V$2-'F+ , F-'!V$3))</f>
        <v>2.2183348544772292E-2</v>
      </c>
      <c r="W1204" s="1" cm="1">
        <f t="array" ref="W1204">[1]!table_weight[LongShots]*(('F+ , F-'!W$2-[1]!tbl_gk[[#This Row],[LongShots]])/('F+ , F-'!W$2-'F+ , F-'!W$3))</f>
        <v>9.6091773208573719E-3</v>
      </c>
      <c r="X1204" s="1" cm="1">
        <f t="array" ref="X1204">[1]!table_weight[Aggression]*(('F+ , F-'!X$2-[1]!tbl_gk[[#This Row],[Aggression]])/('F+ , F-'!X$2-'F+ , F-'!X$3))</f>
        <v>1.5211439002129575E-2</v>
      </c>
      <c r="Y1204" s="1" cm="1">
        <f t="array" ref="Y1204">[1]!table_weight[Interceptions]*(('F+ , F-'!Y$2-[1]!tbl_gk[[#This Row],[Interceptions]])/('F+ , F-'!Y$2-'F+ , F-'!Y$3))</f>
        <v>2.1469152933086991E-2</v>
      </c>
      <c r="Z1204" s="1" cm="1">
        <f t="array" ref="Z1204">[1]!table_weight[Positioning]*(('F+ , F-'!Z$2-[1]!tbl_gk[[#This Row],[Positioning]])/('F+ , F-'!Z$2-'F+ , F-'!Z$3))</f>
        <v>1.1831119223878444E-3</v>
      </c>
      <c r="AA1204" s="1" cm="1">
        <f t="array" ref="AA1204">[1]!table_weight[Vision]*(('F+ , F-'!AA$2-[1]!tbl_gk[[#This Row],[Vision]])/('F+ , F-'!AA$2-'F+ , F-'!AA$3))</f>
        <v>9.9381401480579876E-3</v>
      </c>
      <c r="AB1204" s="1" cm="1">
        <f t="array" ref="AB1204">[1]!table_weight[Penalties]*(('F+ , F-'!AB$2-[1]!tbl_gk[[#This Row],[Penalties]])/('F+ , F-'!AB$2-'F+ , F-'!AB$3))</f>
        <v>2.1922367973657118E-3</v>
      </c>
      <c r="AC1204" s="1" cm="1">
        <f t="array" ref="AC1204">[1]!table_weight[Composure]*(('F+ , F-'!AC$2-[1]!tbl_gk[[#This Row],[Composure]])/('F+ , F-'!AC$2-'F+ , F-'!AC$3))</f>
        <v>1.1742163440240354E-3</v>
      </c>
      <c r="AD1204" s="1" cm="1">
        <f t="array" ref="AD1204">[1]!table_weight[Marking]*(('F+ , F-'!AD$2-[1]!tbl_gk[[#This Row],[Marking]])/('F+ , F-'!AD$2-'F+ , F-'!AD$3))</f>
        <v>2.5239721010940977E-2</v>
      </c>
      <c r="AE1204" s="1" cm="1">
        <f t="array" ref="AE1204">[1]!table_weight[StandingTackle]*(('F+ , F-'!AE$2-[1]!tbl_gk[[#This Row],[StandingTackle]])/('F+ , F-'!AE$2-'F+ , F-'!AE$3))</f>
        <v>2.6900228972187096E-2</v>
      </c>
      <c r="AF1204" s="1" cm="1">
        <f t="array" ref="AF1204">[1]!table_weight[SlidingTackle]*(('F+ , F-'!AF$2-[1]!tbl_gk[[#This Row],[SlidingTackle]])/('F+ , F-'!AF$2-'F+ , F-'!AF$3))</f>
        <v>1.120842873841129E-2</v>
      </c>
      <c r="AG1204" s="1" cm="1">
        <f t="array" ref="AG1204">[1]!table_weight[GKDiving]*(('F+ , F-'!AG$2-[1]!tbl_gk[[#This Row],[GKDiving]])/('F+ , F-'!AG$2-'F+ , F-'!AG$3))</f>
        <v>4.4411063786634182E-2</v>
      </c>
      <c r="AH1204" s="1" cm="1">
        <f t="array" ref="AH1204">[1]!table_weight[GKHandling]*(('F+ , F-'!AH$2-[1]!tbl_gk[[#This Row],[GKHandling]])/('F+ , F-'!AH$2-'F+ , F-'!AH$3))</f>
        <v>4.9906747265247783E-2</v>
      </c>
      <c r="AI1204" s="1" cm="1">
        <f t="array" ref="AI1204">[1]!table_weight[GKKicking]*(('F+ , F-'!AI$2-[1]!tbl_gk[[#This Row],[GKKicking]])/('F+ , F-'!AI$2-'F+ , F-'!AI$3))</f>
        <v>2.5938545786431375E-2</v>
      </c>
      <c r="AJ1204" s="1" cm="1">
        <f t="array" ref="AJ1204">[1]!table_weight[GKPositioning]*(('F+ , F-'!AJ$2-[1]!tbl_gk[[#This Row],[GKPositioning]])/('F+ , F-'!AJ$2-'F+ , F-'!AJ$3))</f>
        <v>1.8290000234022125E-2</v>
      </c>
      <c r="AK1204" s="1" cm="1">
        <f t="array" ref="AK1204">[1]!table_weight[GKReflexes]*(('F+ , F-'!AK$2-[1]!tbl_gk[[#This Row],[GKReflexes]])/('F+ , F-'!AK$2-'F+ , F-'!AK$3))</f>
        <v>4.55498090119325E-2</v>
      </c>
    </row>
    <row r="1205" spans="1:37" x14ac:dyDescent="0.55000000000000004">
      <c r="A1205" s="8">
        <f>[1]!tbl_gk[[#This Row],[ID]]</f>
        <v>246246</v>
      </c>
      <c r="B1205" s="2" cm="1">
        <f t="array" ref="B1205">[1]!table_weight[ValueEUR]*(('F+ , F-'!B$2-[1]!tbl_gk[[#This Row],[ValueEUR]])/('F+ , F-'!B$2-'F+ , F-'!B$3))</f>
        <v>1.4383776567512181E-4</v>
      </c>
      <c r="C1205" s="2" cm="1">
        <f t="array" ref="C1205">[1]!table_weight[WageEUR]*(('F+ , F-'!C$2-[1]!tbl_gk[[#This Row],[WageEUR]])/('F+ , F-'!C$2-'F+ , F-'!C$3))</f>
        <v>3.9120935309418161E-4</v>
      </c>
      <c r="D1205" s="2" cm="1">
        <f t="array" ref="D1205">[1]!table_weight[Crossing]*(('F+ , F-'!D$2-[1]!tbl_gk[[#This Row],[Crossing]])/('F+ , F-'!D$2-'F+ , F-'!D$3))</f>
        <v>3.5866971962916043E-2</v>
      </c>
      <c r="E1205" s="2" cm="1">
        <f t="array" ref="E1205">[1]!table_weight[Finishing]*(('F+ , F-'!E$2-[1]!tbl_gk[[#This Row],[Finishing]])/('F+ , F-'!E$2-'F+ , F-'!E$3))</f>
        <v>2.096326437480962E-2</v>
      </c>
      <c r="F1205" s="2" cm="1">
        <f t="array" ref="F1205">[1]!table_weight[HeadingAccuracy]*(('F+ , F-'!F$2-[1]!tbl_gk[[#This Row],[HeadingAccuracy]])/('F+ , F-'!F$2-'F+ , F-'!F$3))</f>
        <v>1.0439222844598752E-2</v>
      </c>
      <c r="G1205" s="2" cm="1">
        <f t="array" ref="G1205">[1]!table_weight[ShortPassing]*(('F+ , F-'!G$2-[1]!tbl_gk[[#This Row],[ShortPassing]])/('F+ , F-'!G$2-'F+ , F-'!G$3))</f>
        <v>6.6098007588498875E-2</v>
      </c>
      <c r="H1205" s="2" cm="1">
        <f t="array" ref="H1205">[1]!table_weight[Volleys]*(('F+ , F-'!H$2-[1]!tbl_gk[[#This Row],[Volleys]])/('F+ , F-'!H$2-'F+ , F-'!H$3))</f>
        <v>1.9675665665797848E-3</v>
      </c>
      <c r="I1205" s="2" cm="1">
        <f t="array" ref="I1205">[1]!table_weight[Dribbling]*(('F+ , F-'!I$2-[1]!tbl_gk[[#This Row],[Dribbling]])/('F+ , F-'!I$2-'F+ , F-'!I$3))</f>
        <v>1.7601807988178481E-2</v>
      </c>
      <c r="J1205" s="2" cm="1">
        <f t="array" ref="J1205">[1]!table_weight[Curve]*(('F+ , F-'!J$2-[1]!tbl_gk[[#This Row],[Curve]])/('F+ , F-'!J$2-'F+ , F-'!J$3))</f>
        <v>9.295879390190295E-3</v>
      </c>
      <c r="K1205" s="2" cm="1">
        <f t="array" ref="K1205">[1]!table_weight[FKAccuracy]*(('F+ , F-'!K$2-[1]!tbl_gk[[#This Row],[FKAccuracy]])/('F+ , F-'!K$2-'F+ , F-'!K$3))</f>
        <v>9.5832065713416324E-3</v>
      </c>
      <c r="L1205" s="2" cm="1">
        <f t="array" ref="L1205">[1]!table_weight[LongPassing]*(('F+ , F-'!L$2-[1]!tbl_gk[[#This Row],[LongPassing]])/('F+ , F-'!L$2-'F+ , F-'!L$3))</f>
        <v>2.4905508603486726E-2</v>
      </c>
      <c r="M1205" s="2" cm="1">
        <f t="array" ref="M1205">[1]!table_weight[BallControl]*(('F+ , F-'!M$2-[1]!tbl_gk[[#This Row],[BallControl]])/('F+ , F-'!M$2-'F+ , F-'!M$3))</f>
        <v>1.3038376287539614E-2</v>
      </c>
      <c r="N1205" s="2" cm="1">
        <f t="array" ref="N1205">[1]!table_weight[Acceleration]*(('F+ , F-'!N$2-[1]!tbl_gk[[#This Row],[Acceleration]])/('F+ , F-'!N$2-'F+ , F-'!N$3))</f>
        <v>1.0372411818393301E-2</v>
      </c>
      <c r="O1205" s="2" cm="1">
        <f t="array" ref="O1205">[1]!table_weight[SprintSpeed]*(('F+ , F-'!O$2-[1]!tbl_gk[[#This Row],[SprintSpeed]])/('F+ , F-'!O$2-'F+ , F-'!O$3))</f>
        <v>1.1525403103133543E-2</v>
      </c>
      <c r="P1205" s="2" cm="1">
        <f t="array" ref="P1205">[1]!table_weight[Agility]*(('F+ , F-'!P$2-[1]!tbl_gk[[#This Row],[Agility]])/('F+ , F-'!P$2-'F+ , F-'!P$3))</f>
        <v>4.2123984928974139E-3</v>
      </c>
      <c r="Q1205" s="2" cm="1">
        <f t="array" ref="Q1205">[1]!table_weight[Reactions]*(('F+ , F-'!Q$2-[1]!tbl_gk[[#This Row],[Reactions]])/('F+ , F-'!Q$2-'F+ , F-'!Q$3))</f>
        <v>1.8047470002526586E-3</v>
      </c>
      <c r="R1205" s="2" cm="1">
        <f t="array" ref="R1205">[1]!table_weight[Balance]*(('F+ , F-'!R$2-[1]!tbl_gk[[#This Row],[Balance]])/('F+ , F-'!R$2-'F+ , F-'!R$3))</f>
        <v>2.5455877513767822E-3</v>
      </c>
      <c r="S1205" s="2" cm="1">
        <f t="array" ref="S1205">[1]!table_weight[ShotPower]*(('F+ , F-'!S$2-[1]!tbl_gk[[#This Row],[ShotPower]])/('F+ , F-'!S$2-'F+ , F-'!S$3))</f>
        <v>6.7523948741159906E-3</v>
      </c>
      <c r="T1205" s="2" cm="1">
        <f t="array" ref="T1205">[1]!table_weight[Jumping]*(('F+ , F-'!T$2-[1]!tbl_gk[[#This Row],[Jumping]])/('F+ , F-'!T$2-'F+ , F-'!T$3))</f>
        <v>3.9500672247465502E-3</v>
      </c>
      <c r="U1205" s="2" cm="1">
        <f t="array" ref="U1205">[1]!table_weight[Stamina]*(('F+ , F-'!U$2-[1]!tbl_gk[[#This Row],[Stamina]])/('F+ , F-'!U$2-'F+ , F-'!U$3))</f>
        <v>2.3185177188729752E-2</v>
      </c>
      <c r="V1205" s="2" cm="1">
        <f t="array" ref="V1205">[1]!table_weight[Strength]*(('F+ , F-'!V$2-[1]!tbl_gk[[#This Row],[Strength]])/('F+ , F-'!V$2-'F+ , F-'!V$3))</f>
        <v>4.1704695264171907E-2</v>
      </c>
      <c r="W1205" s="2" cm="1">
        <f t="array" ref="W1205">[1]!table_weight[LongShots]*(('F+ , F-'!W$2-[1]!tbl_gk[[#This Row],[LongShots]])/('F+ , F-'!W$2-'F+ , F-'!W$3))</f>
        <v>1.0128592311173986E-2</v>
      </c>
      <c r="X1205" s="2" cm="1">
        <f t="array" ref="X1205">[1]!table_weight[Aggression]*(('F+ , F-'!X$2-[1]!tbl_gk[[#This Row],[Aggression]])/('F+ , F-'!X$2-'F+ , F-'!X$3))</f>
        <v>1.642835412229994E-2</v>
      </c>
      <c r="Y1205" s="2" cm="1">
        <f t="array" ref="Y1205">[1]!table_weight[Interceptions]*(('F+ , F-'!Y$2-[1]!tbl_gk[[#This Row],[Interceptions]])/('F+ , F-'!Y$2-'F+ , F-'!Y$3))</f>
        <v>2.8394686137308601E-2</v>
      </c>
      <c r="Z1205" s="2" cm="1">
        <f t="array" ref="Z1205">[1]!table_weight[Positioning]*(('F+ , F-'!Z$2-[1]!tbl_gk[[#This Row],[Positioning]])/('F+ , F-'!Z$2-'F+ , F-'!Z$3))</f>
        <v>2.5141128350741697E-3</v>
      </c>
      <c r="AA1205" s="2" cm="1">
        <f t="array" ref="AA1205">[1]!table_weight[Vision]*(('F+ , F-'!AA$2-[1]!tbl_gk[[#This Row],[Vision]])/('F+ , F-'!AA$2-'F+ , F-'!AA$3))</f>
        <v>3.1234154751039387E-2</v>
      </c>
      <c r="AB1205" s="2" cm="1">
        <f t="array" ref="AB1205">[1]!table_weight[Penalties]*(('F+ , F-'!AB$2-[1]!tbl_gk[[#This Row],[Penalties]])/('F+ , F-'!AB$2-'F+ , F-'!AB$3))</f>
        <v>2.153089711698467E-3</v>
      </c>
      <c r="AC1205" s="2" cm="1">
        <f t="array" ref="AC1205">[1]!table_weight[Composure]*(('F+ , F-'!AC$2-[1]!tbl_gk[[#This Row],[Composure]])/('F+ , F-'!AC$2-'F+ , F-'!AC$3))</f>
        <v>2.6686735091455351E-3</v>
      </c>
      <c r="AD1205" s="2" cm="1">
        <f t="array" ref="AD1205">[1]!table_weight[Marking]*(('F+ , F-'!AD$2-[1]!tbl_gk[[#This Row],[Marking]])/('F+ , F-'!AD$2-'F+ , F-'!AD$3))</f>
        <v>3.6282098953227655E-2</v>
      </c>
      <c r="AE1205" s="2" cm="1">
        <f t="array" ref="AE1205">[1]!table_weight[StandingTackle]*(('F+ , F-'!AE$2-[1]!tbl_gk[[#This Row],[StandingTackle]])/('F+ , F-'!AE$2-'F+ , F-'!AE$3))</f>
        <v>2.9141914719869356E-2</v>
      </c>
      <c r="AF1205" s="2" cm="1">
        <f t="array" ref="AF1205">[1]!table_weight[SlidingTackle]*(('F+ , F-'!AF$2-[1]!tbl_gk[[#This Row],[SlidingTackle]])/('F+ , F-'!AF$2-'F+ , F-'!AF$3))</f>
        <v>8.9667429907290316E-3</v>
      </c>
      <c r="AG1205" s="2" cm="1">
        <f t="array" ref="AG1205">[1]!table_weight[GKDiving]*(('F+ , F-'!AG$2-[1]!tbl_gk[[#This Row],[GKDiving]])/('F+ , F-'!AG$2-'F+ , F-'!AG$3))</f>
        <v>4.4411063786634182E-2</v>
      </c>
      <c r="AH1205" s="2" cm="1">
        <f t="array" ref="AH1205">[1]!table_weight[GKHandling]*(('F+ , F-'!AH$2-[1]!tbl_gk[[#This Row],[GKHandling]])/('F+ , F-'!AH$2-'F+ , F-'!AH$3))</f>
        <v>6.2383434081559733E-2</v>
      </c>
      <c r="AI1205" s="2" cm="1">
        <f t="array" ref="AI1205">[1]!table_weight[GKKicking]*(('F+ , F-'!AI$2-[1]!tbl_gk[[#This Row],[GKKicking]])/('F+ , F-'!AI$2-'F+ , F-'!AI$3))</f>
        <v>3.0410708853057477E-2</v>
      </c>
      <c r="AJ1205" s="2" cm="1">
        <f t="array" ref="AJ1205">[1]!table_weight[GKPositioning]*(('F+ , F-'!AJ$2-[1]!tbl_gk[[#This Row],[GKPositioning]])/('F+ , F-'!AJ$2-'F+ , F-'!AJ$3))</f>
        <v>2.2074138213474981E-2</v>
      </c>
      <c r="AK1205" s="2" cm="1">
        <f t="array" ref="AK1205">[1]!table_weight[GKReflexes]*(('F+ , F-'!AK$2-[1]!tbl_gk[[#This Row],[GKReflexes]])/('F+ , F-'!AK$2-'F+ , F-'!AK$3))</f>
        <v>5.10157860933644E-2</v>
      </c>
    </row>
    <row r="1206" spans="1:37" x14ac:dyDescent="0.55000000000000004">
      <c r="A1206" s="7">
        <f>[1]!tbl_gk[[#This Row],[ID]]</f>
        <v>246267</v>
      </c>
      <c r="B1206" s="1" cm="1">
        <f t="array" ref="B1206">[1]!table_weight[ValueEUR]*(('F+ , F-'!B$2-[1]!tbl_gk[[#This Row],[ValueEUR]])/('F+ , F-'!B$2-'F+ , F-'!B$3))</f>
        <v>7.0715090378048093E-4</v>
      </c>
      <c r="C1206" s="1" cm="1">
        <f t="array" ref="C1206">[1]!table_weight[WageEUR]*(('F+ , F-'!C$2-[1]!tbl_gk[[#This Row],[WageEUR]])/('F+ , F-'!C$2-'F+ , F-'!C$3))</f>
        <v>0</v>
      </c>
      <c r="D1206" s="1" cm="1">
        <f t="array" ref="D1206">[1]!table_weight[Crossing]*(('F+ , F-'!D$2-[1]!tbl_gk[[#This Row],[Crossing]])/('F+ , F-'!D$2-'F+ , F-'!D$3))</f>
        <v>3.5866971962916043E-2</v>
      </c>
      <c r="E1206" s="1" cm="1">
        <f t="array" ref="E1206">[1]!table_weight[Finishing]*(('F+ , F-'!E$2-[1]!tbl_gk[[#This Row],[Finishing]])/('F+ , F-'!E$2-'F+ , F-'!E$3))</f>
        <v>2.096326437480962E-2</v>
      </c>
      <c r="F1206" s="1" cm="1">
        <f t="array" ref="F1206">[1]!table_weight[HeadingAccuracy]*(('F+ , F-'!F$2-[1]!tbl_gk[[#This Row],[HeadingAccuracy]])/('F+ , F-'!F$2-'F+ , F-'!F$3))</f>
        <v>1.1691929585950599E-2</v>
      </c>
      <c r="G1206" s="1" cm="1">
        <f t="array" ref="G1206">[1]!table_weight[ShortPassing]*(('F+ , F-'!G$2-[1]!tbl_gk[[#This Row],[ShortPassing]])/('F+ , F-'!G$2-'F+ , F-'!G$3))</f>
        <v>4.6409239370648142E-2</v>
      </c>
      <c r="H1206" s="1" cm="1">
        <f t="array" ref="H1206">[1]!table_weight[Volleys]*(('F+ , F-'!H$2-[1]!tbl_gk[[#This Row],[Volleys]])/('F+ , F-'!H$2-'F+ , F-'!H$3))</f>
        <v>2.0833057763785961E-3</v>
      </c>
      <c r="I1206" s="1" cm="1">
        <f t="array" ref="I1206">[1]!table_weight[Dribbling]*(('F+ , F-'!I$2-[1]!tbl_gk[[#This Row],[Dribbling]])/('F+ , F-'!I$2-'F+ , F-'!I$3))</f>
        <v>1.5646051545047536E-2</v>
      </c>
      <c r="J1206" s="1" cm="1">
        <f t="array" ref="J1206">[1]!table_weight[Curve]*(('F+ , F-'!J$2-[1]!tbl_gk[[#This Row],[Curve]])/('F+ , F-'!J$2-'F+ , F-'!J$3))</f>
        <v>8.7888314234526414E-3</v>
      </c>
      <c r="K1206" s="1" cm="1">
        <f t="array" ref="K1206">[1]!table_weight[FKAccuracy]*(('F+ , F-'!K$2-[1]!tbl_gk[[#This Row],[FKAccuracy]])/('F+ , F-'!K$2-'F+ , F-'!K$3))</f>
        <v>9.4310921813203358E-3</v>
      </c>
      <c r="L1206" s="1" cm="1">
        <f t="array" ref="L1206">[1]!table_weight[LongPassing]*(('F+ , F-'!L$2-[1]!tbl_gk[[#This Row],[LongPassing]])/('F+ , F-'!L$2-'F+ , F-'!L$3))</f>
        <v>2.3822660403335128E-2</v>
      </c>
      <c r="M1206" s="1" cm="1">
        <f t="array" ref="M1206">[1]!table_weight[BallControl]*(('F+ , F-'!M$2-[1]!tbl_gk[[#This Row],[BallControl]])/('F+ , F-'!M$2-'F+ , F-'!M$3))</f>
        <v>4.780737972097859E-3</v>
      </c>
      <c r="N1206" s="1" cm="1">
        <f t="array" ref="N1206">[1]!table_weight[Acceleration]*(('F+ , F-'!N$2-[1]!tbl_gk[[#This Row],[Acceleration]])/('F+ , F-'!N$2-'F+ , F-'!N$3))</f>
        <v>7.2155908301866443E-3</v>
      </c>
      <c r="O1206" s="1" cm="1">
        <f t="array" ref="O1206">[1]!table_weight[SprintSpeed]*(('F+ , F-'!O$2-[1]!tbl_gk[[#This Row],[SprintSpeed]])/('F+ , F-'!O$2-'F+ , F-'!O$3))</f>
        <v>9.838758746577414E-3</v>
      </c>
      <c r="P1206" s="1" cm="1">
        <f t="array" ref="P1206">[1]!table_weight[Agility]*(('F+ , F-'!P$2-[1]!tbl_gk[[#This Row],[Agility]])/('F+ , F-'!P$2-'F+ , F-'!P$3))</f>
        <v>4.4464206313917145E-3</v>
      </c>
      <c r="Q1206" s="1" cm="1">
        <f t="array" ref="Q1206">[1]!table_weight[Reactions]*(('F+ , F-'!Q$2-[1]!tbl_gk[[#This Row],[Reactions]])/('F+ , F-'!Q$2-'F+ , F-'!Q$3))</f>
        <v>1.1859766001660328E-3</v>
      </c>
      <c r="R1206" s="1" cm="1">
        <f t="array" ref="R1206">[1]!table_weight[Balance]*(('F+ , F-'!R$2-[1]!tbl_gk[[#This Row],[Balance]])/('F+ , F-'!R$2-'F+ , F-'!R$3))</f>
        <v>1.2417501226228205E-3</v>
      </c>
      <c r="S1206" s="1" cm="1">
        <f t="array" ref="S1206">[1]!table_weight[ShotPower]*(('F+ , F-'!S$2-[1]!tbl_gk[[#This Row],[ShotPower]])/('F+ , F-'!S$2-'F+ , F-'!S$3))</f>
        <v>5.9732723886410689E-3</v>
      </c>
      <c r="T1206" s="1" cm="1">
        <f t="array" ref="T1206">[1]!table_weight[Jumping]*(('F+ , F-'!T$2-[1]!tbl_gk[[#This Row],[Jumping]])/('F+ , F-'!T$2-'F+ , F-'!T$3))</f>
        <v>2.0609046389982004E-3</v>
      </c>
      <c r="U1206" s="1" cm="1">
        <f t="array" ref="U1206">[1]!table_weight[Stamina]*(('F+ , F-'!U$2-[1]!tbl_gk[[#This Row],[Stamina]])/('F+ , F-'!U$2-'F+ , F-'!U$3))</f>
        <v>1.5456784792486501E-2</v>
      </c>
      <c r="V1206" s="1" cm="1">
        <f t="array" ref="V1206">[1]!table_weight[Strength]*(('F+ , F-'!V$2-[1]!tbl_gk[[#This Row],[Strength]])/('F+ , F-'!V$2-'F+ , F-'!V$3))</f>
        <v>3.9930027380590122E-2</v>
      </c>
      <c r="W1206" s="1" cm="1">
        <f t="array" ref="W1206">[1]!table_weight[LongShots]*(('F+ , F-'!W$2-[1]!tbl_gk[[#This Row],[LongShots]])/('F+ , F-'!W$2-'F+ , F-'!W$3))</f>
        <v>9.3494698256990638E-3</v>
      </c>
      <c r="X1206" s="1" cm="1">
        <f t="array" ref="X1206">[1]!table_weight[Aggression]*(('F+ , F-'!X$2-[1]!tbl_gk[[#This Row],[Aggression]])/('F+ , F-'!X$2-'F+ , F-'!X$3))</f>
        <v>1.2777608761788841E-2</v>
      </c>
      <c r="Y1206" s="1" cm="1">
        <f t="array" ref="Y1206">[1]!table_weight[Interceptions]*(('F+ , F-'!Y$2-[1]!tbl_gk[[#This Row],[Interceptions]])/('F+ , F-'!Y$2-'F+ , F-'!Y$3))</f>
        <v>2.2854259573931314E-2</v>
      </c>
      <c r="Z1206" s="1" cm="1">
        <f t="array" ref="Z1206">[1]!table_weight[Positioning]*(('F+ , F-'!Z$2-[1]!tbl_gk[[#This Row],[Positioning]])/('F+ , F-'!Z$2-'F+ , F-'!Z$3))</f>
        <v>1.9225568738802474E-3</v>
      </c>
      <c r="AA1206" s="1" cm="1">
        <f t="array" ref="AA1206">[1]!table_weight[Vision]*(('F+ , F-'!AA$2-[1]!tbl_gk[[#This Row],[Vision]])/('F+ , F-'!AA$2-'F+ , F-'!AA$3))</f>
        <v>2.6974951830443111E-2</v>
      </c>
      <c r="AB1206" s="1" cm="1">
        <f t="array" ref="AB1206">[1]!table_weight[Penalties]*(('F+ , F-'!AB$2-[1]!tbl_gk[[#This Row],[Penalties]])/('F+ , F-'!AB$2-'F+ , F-'!AB$3))</f>
        <v>2.3096780543674466E-3</v>
      </c>
      <c r="AC1206" s="1" cm="1">
        <f t="array" ref="AC1206">[1]!table_weight[Composure]*(('F+ , F-'!AC$2-[1]!tbl_gk[[#This Row],[Composure]])/('F+ , F-'!AC$2-'F+ , F-'!AC$3))</f>
        <v>2.134938807316428E-3</v>
      </c>
      <c r="AD1206" s="1" cm="1">
        <f t="array" ref="AD1206">[1]!table_weight[Marking]*(('F+ , F-'!AD$2-[1]!tbl_gk[[#This Row],[Marking]])/('F+ , F-'!AD$2-'F+ , F-'!AD$3))</f>
        <v>3.1549651263676225E-2</v>
      </c>
      <c r="AE1206" s="1" cm="1">
        <f t="array" ref="AE1206">[1]!table_weight[StandingTackle]*(('F+ , F-'!AE$2-[1]!tbl_gk[[#This Row],[StandingTackle]])/('F+ , F-'!AE$2-'F+ , F-'!AE$3))</f>
        <v>2.465854322450484E-2</v>
      </c>
      <c r="AF1206" s="1" cm="1">
        <f t="array" ref="AF1206">[1]!table_weight[SlidingTackle]*(('F+ , F-'!AF$2-[1]!tbl_gk[[#This Row],[SlidingTackle]])/('F+ , F-'!AF$2-'F+ , F-'!AF$3))</f>
        <v>1.120842873841129E-2</v>
      </c>
      <c r="AG1206" s="1" cm="1">
        <f t="array" ref="AG1206">[1]!table_weight[GKDiving]*(('F+ , F-'!AG$2-[1]!tbl_gk[[#This Row],[GKDiving]])/('F+ , F-'!AG$2-'F+ , F-'!AG$3))</f>
        <v>3.9286710272791778E-2</v>
      </c>
      <c r="AH1206" s="1" cm="1">
        <f t="array" ref="AH1206">[1]!table_weight[GKHandling]*(('F+ , F-'!AH$2-[1]!tbl_gk[[#This Row],[GKHandling]])/('F+ , F-'!AH$2-'F+ , F-'!AH$3))</f>
        <v>4.4559595772542655E-2</v>
      </c>
      <c r="AI1206" s="1" cm="1">
        <f t="array" ref="AI1206">[1]!table_weight[GKKicking]*(('F+ , F-'!AI$2-[1]!tbl_gk[[#This Row],[GKKicking]])/('F+ , F-'!AI$2-'F+ , F-'!AI$3))</f>
        <v>2.7727411013081817E-2</v>
      </c>
      <c r="AJ1206" s="1" cm="1">
        <f t="array" ref="AJ1206">[1]!table_weight[GKPositioning]*(('F+ , F-'!AJ$2-[1]!tbl_gk[[#This Row],[GKPositioning]])/('F+ , F-'!AJ$2-'F+ , F-'!AJ$3))</f>
        <v>1.3875172591327129E-2</v>
      </c>
      <c r="AK1206" s="1" cm="1">
        <f t="array" ref="AK1206">[1]!table_weight[GKReflexes]*(('F+ , F-'!AK$2-[1]!tbl_gk[[#This Row],[GKReflexes]])/('F+ , F-'!AK$2-'F+ , F-'!AK$3))</f>
        <v>3.8261839570023298E-2</v>
      </c>
    </row>
    <row r="1207" spans="1:37" x14ac:dyDescent="0.55000000000000004">
      <c r="A1207" s="8">
        <f>[1]!tbl_gk[[#This Row],[ID]]</f>
        <v>246281</v>
      </c>
      <c r="B1207" s="2" cm="1">
        <f t="array" ref="B1207">[1]!table_weight[ValueEUR]*(('F+ , F-'!B$2-[1]!tbl_gk[[#This Row],[ValueEUR]])/('F+ , F-'!B$2-'F+ , F-'!B$3))</f>
        <v>2.364371856376466E-4</v>
      </c>
      <c r="C1207" s="2" cm="1">
        <f t="array" ref="C1207">[1]!table_weight[WageEUR]*(('F+ , F-'!C$2-[1]!tbl_gk[[#This Row],[WageEUR]])/('F+ , F-'!C$2-'F+ , F-'!C$3))</f>
        <v>3.9120935309418161E-4</v>
      </c>
      <c r="D1207" s="2" cm="1">
        <f t="array" ref="D1207">[1]!table_weight[Crossing]*(('F+ , F-'!D$2-[1]!tbl_gk[[#This Row],[Crossing]])/('F+ , F-'!D$2-'F+ , F-'!D$3))</f>
        <v>3.5866971962916043E-2</v>
      </c>
      <c r="E1207" s="2" cm="1">
        <f t="array" ref="E1207">[1]!table_weight[Finishing]*(('F+ , F-'!E$2-[1]!tbl_gk[[#This Row],[Finishing]])/('F+ , F-'!E$2-'F+ , F-'!E$3))</f>
        <v>1.8966763005780131E-2</v>
      </c>
      <c r="F1207" s="2" cm="1">
        <f t="array" ref="F1207">[1]!table_weight[HeadingAccuracy]*(('F+ , F-'!F$2-[1]!tbl_gk[[#This Row],[HeadingAccuracy]])/('F+ , F-'!F$2-'F+ , F-'!F$3))</f>
        <v>1.0439222844598752E-2</v>
      </c>
      <c r="G1207" s="2" cm="1">
        <f t="array" ref="G1207">[1]!table_weight[ShortPassing]*(('F+ , F-'!G$2-[1]!tbl_gk[[#This Row],[ShortPassing]])/('F+ , F-'!G$2-'F+ , F-'!G$3))</f>
        <v>5.3440942305594832E-2</v>
      </c>
      <c r="H1207" s="2" cm="1">
        <f t="array" ref="H1207">[1]!table_weight[Volleys]*(('F+ , F-'!H$2-[1]!tbl_gk[[#This Row],[Volleys]])/('F+ , F-'!H$2-'F+ , F-'!H$3))</f>
        <v>2.4305234057750281E-3</v>
      </c>
      <c r="I1207" s="2" cm="1">
        <f t="array" ref="I1207">[1]!table_weight[Dribbling]*(('F+ , F-'!I$2-[1]!tbl_gk[[#This Row],[Dribbling]])/('F+ , F-'!I$2-'F+ , F-'!I$3))</f>
        <v>2.0535442652874894E-2</v>
      </c>
      <c r="J1207" s="2" cm="1">
        <f t="array" ref="J1207">[1]!table_weight[Curve]*(('F+ , F-'!J$2-[1]!tbl_gk[[#This Row],[Curve]])/('F+ , F-'!J$2-'F+ , F-'!J$3))</f>
        <v>9.4648953791028455E-3</v>
      </c>
      <c r="K1207" s="2" cm="1">
        <f t="array" ref="K1207">[1]!table_weight[FKAccuracy]*(('F+ , F-'!K$2-[1]!tbl_gk[[#This Row],[FKAccuracy]])/('F+ , F-'!K$2-'F+ , F-'!K$3))</f>
        <v>9.4310921813203358E-3</v>
      </c>
      <c r="L1207" s="2" cm="1">
        <f t="array" ref="L1207">[1]!table_weight[LongPassing]*(('F+ , F-'!L$2-[1]!tbl_gk[[#This Row],[LongPassing]])/('F+ , F-'!L$2-'F+ , F-'!L$3))</f>
        <v>2.2198388103107734E-2</v>
      </c>
      <c r="M1207" s="2" cm="1">
        <f t="array" ref="M1207">[1]!table_weight[BallControl]*(('F+ , F-'!M$2-[1]!tbl_gk[[#This Row],[BallControl]])/('F+ , F-'!M$2-'F+ , F-'!M$3))</f>
        <v>1.5646051545047536E-2</v>
      </c>
      <c r="N1207" s="2" cm="1">
        <f t="array" ref="N1207">[1]!table_weight[Acceleration]*(('F+ , F-'!N$2-[1]!tbl_gk[[#This Row],[Acceleration]])/('F+ , F-'!N$2-'F+ , F-'!N$3))</f>
        <v>5.1862059091966504E-3</v>
      </c>
      <c r="O1207" s="2" cm="1">
        <f t="array" ref="O1207">[1]!table_weight[SprintSpeed]*(('F+ , F-'!O$2-[1]!tbl_gk[[#This Row],[SprintSpeed]])/('F+ , F-'!O$2-'F+ , F-'!O$3))</f>
        <v>6.7465774262245133E-3</v>
      </c>
      <c r="P1207" s="2" cm="1">
        <f t="array" ref="P1207">[1]!table_weight[Agility]*(('F+ , F-'!P$2-[1]!tbl_gk[[#This Row],[Agility]])/('F+ , F-'!P$2-'F+ , F-'!P$3))</f>
        <v>2.1061992464487069E-3</v>
      </c>
      <c r="Q1207" s="2" cm="1">
        <f t="array" ref="Q1207">[1]!table_weight[Reactions]*(('F+ , F-'!Q$2-[1]!tbl_gk[[#This Row],[Reactions]])/('F+ , F-'!Q$2-'F+ , F-'!Q$3))</f>
        <v>2.0110038002815341E-3</v>
      </c>
      <c r="R1207" s="2" cm="1">
        <f t="array" ref="R1207">[1]!table_weight[Balance]*(('F+ , F-'!R$2-[1]!tbl_gk[[#This Row],[Balance]])/('F+ , F-'!R$2-'F+ , F-'!R$3))</f>
        <v>1.1796626164916795E-3</v>
      </c>
      <c r="S1207" s="2" cm="1">
        <f t="array" ref="S1207">[1]!table_weight[ShotPower]*(('F+ , F-'!S$2-[1]!tbl_gk[[#This Row],[ShotPower]])/('F+ , F-'!S$2-'F+ , F-'!S$3))</f>
        <v>5.1941499031661464E-3</v>
      </c>
      <c r="T1207" s="2" cm="1">
        <f t="array" ref="T1207">[1]!table_weight[Jumping]*(('F+ , F-'!T$2-[1]!tbl_gk[[#This Row],[Jumping]])/('F+ , F-'!T$2-'F+ , F-'!T$3))</f>
        <v>1.0304523194991002E-3</v>
      </c>
      <c r="U1207" s="2" cm="1">
        <f t="array" ref="U1207">[1]!table_weight[Stamina]*(('F+ , F-'!U$2-[1]!tbl_gk[[#This Row],[Stamina]])/('F+ , F-'!U$2-'F+ , F-'!U$3))</f>
        <v>1.4598074526237249E-2</v>
      </c>
      <c r="V1207" s="2" cm="1">
        <f t="array" ref="V1207">[1]!table_weight[Strength]*(('F+ , F-'!V$2-[1]!tbl_gk[[#This Row],[Strength]])/('F+ , F-'!V$2-'F+ , F-'!V$3))</f>
        <v>2.8394686137308531E-2</v>
      </c>
      <c r="W1207" s="2" cm="1">
        <f t="array" ref="W1207">[1]!table_weight[LongShots]*(('F+ , F-'!W$2-[1]!tbl_gk[[#This Row],[LongShots]])/('F+ , F-'!W$2-'F+ , F-'!W$3))</f>
        <v>9.86888481601568E-3</v>
      </c>
      <c r="X1207" s="2" cm="1">
        <f t="array" ref="X1207">[1]!table_weight[Aggression]*(('F+ , F-'!X$2-[1]!tbl_gk[[#This Row],[Aggression]])/('F+ , F-'!X$2-'F+ , F-'!X$3))</f>
        <v>1.7036811682385123E-2</v>
      </c>
      <c r="Y1207" s="2" cm="1">
        <f t="array" ref="Y1207">[1]!table_weight[Interceptions]*(('F+ , F-'!Y$2-[1]!tbl_gk[[#This Row],[Interceptions]])/('F+ , F-'!Y$2-'F+ , F-'!Y$3))</f>
        <v>2.1469152933086991E-2</v>
      </c>
      <c r="Z1207" s="2" cm="1">
        <f t="array" ref="Z1207">[1]!table_weight[Positioning]*(('F+ , F-'!Z$2-[1]!tbl_gk[[#This Row],[Positioning]])/('F+ , F-'!Z$2-'F+ , F-'!Z$3))</f>
        <v>2.0704458641787279E-3</v>
      </c>
      <c r="AA1207" s="2" cm="1">
        <f t="array" ref="AA1207">[1]!table_weight[Vision]*(('F+ , F-'!AA$2-[1]!tbl_gk[[#This Row],[Vision]])/('F+ , F-'!AA$2-'F+ , F-'!AA$3))</f>
        <v>2.8394686137308535E-2</v>
      </c>
      <c r="AB1207" s="2" cm="1">
        <f t="array" ref="AB1207">[1]!table_weight[Penalties]*(('F+ , F-'!AB$2-[1]!tbl_gk[[#This Row],[Penalties]])/('F+ , F-'!AB$2-'F+ , F-'!AB$3))</f>
        <v>2.3096780543674466E-3</v>
      </c>
      <c r="AC1207" s="2" cm="1">
        <f t="array" ref="AC1207">[1]!table_weight[Composure]*(('F+ , F-'!AC$2-[1]!tbl_gk[[#This Row],[Composure]])/('F+ , F-'!AC$2-'F+ , F-'!AC$3))</f>
        <v>2.2950592178651603E-3</v>
      </c>
      <c r="AD1207" s="2" cm="1">
        <f t="array" ref="AD1207">[1]!table_weight[Marking]*(('F+ , F-'!AD$2-[1]!tbl_gk[[#This Row],[Marking]])/('F+ , F-'!AD$2-'F+ , F-'!AD$3))</f>
        <v>3.3127133826860035E-2</v>
      </c>
      <c r="AE1207" s="2" cm="1">
        <f t="array" ref="AE1207">[1]!table_weight[StandingTackle]*(('F+ , F-'!AE$2-[1]!tbl_gk[[#This Row],[StandingTackle]])/('F+ , F-'!AE$2-'F+ , F-'!AE$3))</f>
        <v>3.362528621523387E-2</v>
      </c>
      <c r="AF1207" s="2" cm="1">
        <f t="array" ref="AF1207">[1]!table_weight[SlidingTackle]*(('F+ , F-'!AF$2-[1]!tbl_gk[[#This Row],[SlidingTackle]])/('F+ , F-'!AF$2-'F+ , F-'!AF$3))</f>
        <v>8.2195144081682794E-3</v>
      </c>
      <c r="AG1207" s="2" cm="1">
        <f t="array" ref="AG1207">[1]!table_weight[GKDiving]*(('F+ , F-'!AG$2-[1]!tbl_gk[[#This Row],[GKDiving]])/('F+ , F-'!AG$2-'F+ , F-'!AG$3))</f>
        <v>3.7578592434844307E-2</v>
      </c>
      <c r="AH1207" s="2" cm="1">
        <f t="array" ref="AH1207">[1]!table_weight[GKHandling]*(('F+ , F-'!AH$2-[1]!tbl_gk[[#This Row],[GKHandling]])/('F+ , F-'!AH$2-'F+ , F-'!AH$3))</f>
        <v>5.3471514927051197E-2</v>
      </c>
      <c r="AI1207" s="2" cm="1">
        <f t="array" ref="AI1207">[1]!table_weight[GKKicking]*(('F+ , F-'!AI$2-[1]!tbl_gk[[#This Row],[GKKicking]])/('F+ , F-'!AI$2-'F+ , F-'!AI$3))</f>
        <v>2.414968055978094E-2</v>
      </c>
      <c r="AJ1207" s="2" cm="1">
        <f t="array" ref="AJ1207">[1]!table_weight[GKPositioning]*(('F+ , F-'!AJ$2-[1]!tbl_gk[[#This Row],[GKPositioning]])/('F+ , F-'!AJ$2-'F+ , F-'!AJ$3))</f>
        <v>2.2704827876717123E-2</v>
      </c>
      <c r="AK1207" s="2" cm="1">
        <f t="array" ref="AK1207">[1]!table_weight[GKReflexes]*(('F+ , F-'!AK$2-[1]!tbl_gk[[#This Row],[GKReflexes]])/('F+ , F-'!AK$2-'F+ , F-'!AK$3))</f>
        <v>4.7371801372409796E-2</v>
      </c>
    </row>
    <row r="1208" spans="1:37" x14ac:dyDescent="0.55000000000000004">
      <c r="A1208" s="7">
        <f>[1]!tbl_gk[[#This Row],[ID]]</f>
        <v>246398</v>
      </c>
      <c r="B1208" s="1" cm="1">
        <f t="array" ref="B1208">[1]!table_weight[ValueEUR]*(('F+ , F-'!B$2-[1]!tbl_gk[[#This Row],[ValueEUR]])/('F+ , F-'!B$2-'F+ , F-'!B$3))</f>
        <v>7.6888385042216416E-4</v>
      </c>
      <c r="C1208" s="1" cm="1">
        <f t="array" ref="C1208">[1]!table_weight[WageEUR]*(('F+ , F-'!C$2-[1]!tbl_gk[[#This Row],[WageEUR]])/('F+ , F-'!C$2-'F+ , F-'!C$3))</f>
        <v>0</v>
      </c>
      <c r="D1208" s="1" cm="1">
        <f t="array" ref="D1208">[1]!table_weight[Crossing]*(('F+ , F-'!D$2-[1]!tbl_gk[[#This Row],[Crossing]])/('F+ , F-'!D$2-'F+ , F-'!D$3))</f>
        <v>3.4746129089074922E-2</v>
      </c>
      <c r="E1208" s="1" cm="1">
        <f t="array" ref="E1208">[1]!table_weight[Finishing]*(('F+ , F-'!E$2-[1]!tbl_gk[[#This Row],[Finishing]])/('F+ , F-'!E$2-'F+ , F-'!E$3))</f>
        <v>1.9965013690294877E-2</v>
      </c>
      <c r="F1208" s="1" cm="1">
        <f t="array" ref="F1208">[1]!table_weight[HeadingAccuracy]*(('F+ , F-'!F$2-[1]!tbl_gk[[#This Row],[HeadingAccuracy]])/('F+ , F-'!F$2-'F+ , F-'!F$3))</f>
        <v>1.0439222844598752E-2</v>
      </c>
      <c r="G1208" s="1" cm="1">
        <f t="array" ref="G1208">[1]!table_weight[ShortPassing]*(('F+ , F-'!G$2-[1]!tbl_gk[[#This Row],[ShortPassing]])/('F+ , F-'!G$2-'F+ , F-'!G$3))</f>
        <v>6.7504348175488213E-2</v>
      </c>
      <c r="H1208" s="1" cm="1">
        <f t="array" ref="H1208">[1]!table_weight[Volleys]*(('F+ , F-'!H$2-[1]!tbl_gk[[#This Row],[Volleys]])/('F+ , F-'!H$2-'F+ , F-'!H$3))</f>
        <v>2.3147841959762173E-3</v>
      </c>
      <c r="I1208" s="1" cm="1">
        <f t="array" ref="I1208">[1]!table_weight[Dribbling]*(('F+ , F-'!I$2-[1]!tbl_gk[[#This Row],[Dribbling]])/('F+ , F-'!I$2-'F+ , F-'!I$3))</f>
        <v>1.9557564431309422E-2</v>
      </c>
      <c r="J1208" s="1" cm="1">
        <f t="array" ref="J1208">[1]!table_weight[Curve]*(('F+ , F-'!J$2-[1]!tbl_gk[[#This Row],[Curve]])/('F+ , F-'!J$2-'F+ , F-'!J$3))</f>
        <v>9.9719433458404991E-3</v>
      </c>
      <c r="K1208" s="1" cm="1">
        <f t="array" ref="K1208">[1]!table_weight[FKAccuracy]*(('F+ , F-'!K$2-[1]!tbl_gk[[#This Row],[FKAccuracy]])/('F+ , F-'!K$2-'F+ , F-'!K$3))</f>
        <v>9.1268634012777444E-3</v>
      </c>
      <c r="L1208" s="1" cm="1">
        <f t="array" ref="L1208">[1]!table_weight[LongPassing]*(('F+ , F-'!L$2-[1]!tbl_gk[[#This Row],[LongPassing]])/('F+ , F-'!L$2-'F+ , F-'!L$3))</f>
        <v>2.5988356803638323E-2</v>
      </c>
      <c r="M1208" s="1" cm="1">
        <f t="array" ref="M1208">[1]!table_weight[BallControl]*(('F+ , F-'!M$2-[1]!tbl_gk[[#This Row],[BallControl]])/('F+ , F-'!M$2-'F+ , F-'!M$3))</f>
        <v>1.4342213916293577E-2</v>
      </c>
      <c r="N1208" s="1" cm="1">
        <f t="array" ref="N1208">[1]!table_weight[Acceleration]*(('F+ , F-'!N$2-[1]!tbl_gk[[#This Row],[Acceleration]])/('F+ , F-'!N$2-'F+ , F-'!N$3))</f>
        <v>9.0194885377333049E-3</v>
      </c>
      <c r="O1208" s="1" cm="1">
        <f t="array" ref="O1208">[1]!table_weight[SprintSpeed]*(('F+ , F-'!O$2-[1]!tbl_gk[[#This Row],[SprintSpeed]])/('F+ , F-'!O$2-'F+ , F-'!O$3))</f>
        <v>1.124429571037419E-2</v>
      </c>
      <c r="P1208" s="1" cm="1">
        <f t="array" ref="P1208">[1]!table_weight[Agility]*(('F+ , F-'!P$2-[1]!tbl_gk[[#This Row],[Agility]])/('F+ , F-'!P$2-'F+ , F-'!P$3))</f>
        <v>3.9783763544031132E-3</v>
      </c>
      <c r="Q1208" s="1" cm="1">
        <f t="array" ref="Q1208">[1]!table_weight[Reactions]*(('F+ , F-'!Q$2-[1]!tbl_gk[[#This Row],[Reactions]])/('F+ , F-'!Q$2-'F+ , F-'!Q$3))</f>
        <v>1.0312840001443764E-3</v>
      </c>
      <c r="R1208" s="1" cm="1">
        <f t="array" ref="R1208">[1]!table_weight[Balance]*(('F+ , F-'!R$2-[1]!tbl_gk[[#This Row],[Balance]])/('F+ , F-'!R$2-'F+ , F-'!R$3))</f>
        <v>1.6763626655408076E-3</v>
      </c>
      <c r="S1208" s="1" cm="1">
        <f t="array" ref="S1208">[1]!table_weight[ShotPower]*(('F+ , F-'!S$2-[1]!tbl_gk[[#This Row],[ShotPower]])/('F+ , F-'!S$2-'F+ , F-'!S$3))</f>
        <v>4.4150274176912247E-3</v>
      </c>
      <c r="T1208" s="1" cm="1">
        <f t="array" ref="T1208">[1]!table_weight[Jumping]*(('F+ , F-'!T$2-[1]!tbl_gk[[#This Row],[Jumping]])/('F+ , F-'!T$2-'F+ , F-'!T$3))</f>
        <v>1.7174205324985001E-4</v>
      </c>
      <c r="U1208" s="1" cm="1">
        <f t="array" ref="U1208">[1]!table_weight[Stamina]*(('F+ , F-'!U$2-[1]!tbl_gk[[#This Row],[Stamina]])/('F+ , F-'!U$2-'F+ , F-'!U$3))</f>
        <v>1.6315495058735752E-2</v>
      </c>
      <c r="V1208" s="1" cm="1">
        <f t="array" ref="V1208">[1]!table_weight[Strength]*(('F+ , F-'!V$2-[1]!tbl_gk[[#This Row],[Strength]])/('F+ , F-'!V$2-'F+ , F-'!V$3))</f>
        <v>3.4606023729844775E-2</v>
      </c>
      <c r="W1208" s="1" cm="1">
        <f t="array" ref="W1208">[1]!table_weight[LongShots]*(('F+ , F-'!W$2-[1]!tbl_gk[[#This Row],[LongShots]])/('F+ , F-'!W$2-'F+ , F-'!W$3))</f>
        <v>9.86888481601568E-3</v>
      </c>
      <c r="X1208" s="1" cm="1">
        <f t="array" ref="X1208">[1]!table_weight[Aggression]*(('F+ , F-'!X$2-[1]!tbl_gk[[#This Row],[Aggression]])/('F+ , F-'!X$2-'F+ , F-'!X$3))</f>
        <v>1.1560693641618476E-2</v>
      </c>
      <c r="Y1208" s="1" cm="1">
        <f t="array" ref="Y1208">[1]!table_weight[Interceptions]*(('F+ , F-'!Y$2-[1]!tbl_gk[[#This Row],[Interceptions]])/('F+ , F-'!Y$2-'F+ , F-'!Y$3))</f>
        <v>2.1469152933086991E-2</v>
      </c>
      <c r="Z1208" s="1" cm="1">
        <f t="array" ref="Z1208">[1]!table_weight[Positioning]*(('F+ , F-'!Z$2-[1]!tbl_gk[[#This Row],[Positioning]])/('F+ , F-'!Z$2-'F+ , F-'!Z$3))</f>
        <v>1.9225568738802474E-3</v>
      </c>
      <c r="AA1208" s="1" cm="1">
        <f t="array" ref="AA1208">[1]!table_weight[Vision]*(('F+ , F-'!AA$2-[1]!tbl_gk[[#This Row],[Vision]])/('F+ , F-'!AA$2-'F+ , F-'!AA$3))</f>
        <v>1.4197343068654269E-3</v>
      </c>
      <c r="AB1208" s="1" cm="1">
        <f t="array" ref="AB1208">[1]!table_weight[Penalties]*(('F+ , F-'!AB$2-[1]!tbl_gk[[#This Row],[Penalties]])/('F+ , F-'!AB$2-'F+ , F-'!AB$3))</f>
        <v>2.2313838830329571E-3</v>
      </c>
      <c r="AC1208" s="1" cm="1">
        <f t="array" ref="AC1208">[1]!table_weight[Composure]*(('F+ , F-'!AC$2-[1]!tbl_gk[[#This Row],[Composure]])/('F+ , F-'!AC$2-'F+ , F-'!AC$3))</f>
        <v>1.8680714564018749E-3</v>
      </c>
      <c r="AD1208" s="1" cm="1">
        <f t="array" ref="AD1208">[1]!table_weight[Marking]*(('F+ , F-'!AD$2-[1]!tbl_gk[[#This Row],[Marking]])/('F+ , F-'!AD$2-'F+ , F-'!AD$3))</f>
        <v>3.9437064079595283E-2</v>
      </c>
      <c r="AE1208" s="1" cm="1">
        <f t="array" ref="AE1208">[1]!table_weight[StandingTackle]*(('F+ , F-'!AE$2-[1]!tbl_gk[[#This Row],[StandingTackle]])/('F+ , F-'!AE$2-'F+ , F-'!AE$3))</f>
        <v>2.6900228972187096E-2</v>
      </c>
      <c r="AF1208" s="1" cm="1">
        <f t="array" ref="AF1208">[1]!table_weight[SlidingTackle]*(('F+ , F-'!AF$2-[1]!tbl_gk[[#This Row],[SlidingTackle]])/('F+ , F-'!AF$2-'F+ , F-'!AF$3))</f>
        <v>8.9667429907290316E-3</v>
      </c>
      <c r="AG1208" s="1" cm="1">
        <f t="array" ref="AG1208">[1]!table_weight[GKDiving]*(('F+ , F-'!AG$2-[1]!tbl_gk[[#This Row],[GKDiving]])/('F+ , F-'!AG$2-'F+ , F-'!AG$3))</f>
        <v>3.0746121083054436E-2</v>
      </c>
      <c r="AH1208" s="1" cm="1">
        <f t="array" ref="AH1208">[1]!table_weight[GKHandling]*(('F+ , F-'!AH$2-[1]!tbl_gk[[#This Row],[GKHandling]])/('F+ , F-'!AH$2-'F+ , F-'!AH$3))</f>
        <v>4.0994828110739248E-2</v>
      </c>
      <c r="AI1208" s="1" cm="1">
        <f t="array" ref="AI1208">[1]!table_weight[GKKicking]*(('F+ , F-'!AI$2-[1]!tbl_gk[[#This Row],[GKKicking]])/('F+ , F-'!AI$2-'F+ , F-'!AI$3))</f>
        <v>2.0571950106480059E-2</v>
      </c>
      <c r="AJ1208" s="1" cm="1">
        <f t="array" ref="AJ1208">[1]!table_weight[GKPositioning]*(('F+ , F-'!AJ$2-[1]!tbl_gk[[#This Row],[GKPositioning]])/('F+ , F-'!AJ$2-'F+ , F-'!AJ$3))</f>
        <v>1.1352413938358561E-2</v>
      </c>
      <c r="AK1208" s="1" cm="1">
        <f t="array" ref="AK1208">[1]!table_weight[GKReflexes]*(('F+ , F-'!AK$2-[1]!tbl_gk[[#This Row],[GKReflexes]])/('F+ , F-'!AK$2-'F+ , F-'!AK$3))</f>
        <v>2.9151877767636801E-2</v>
      </c>
    </row>
    <row r="1209" spans="1:37" x14ac:dyDescent="0.55000000000000004">
      <c r="A1209" s="8">
        <f>[1]!tbl_gk[[#This Row],[ID]]</f>
        <v>246417</v>
      </c>
      <c r="B1209" s="2" cm="1">
        <f t="array" ref="B1209">[1]!table_weight[ValueEUR]*(('F+ , F-'!B$2-[1]!tbl_gk[[#This Row],[ValueEUR]])/('F+ , F-'!B$2-'F+ , F-'!B$3))</f>
        <v>3.9848617057206497E-4</v>
      </c>
      <c r="C1209" s="2" cm="1">
        <f t="array" ref="C1209">[1]!table_weight[WageEUR]*(('F+ , F-'!C$2-[1]!tbl_gk[[#This Row],[WageEUR]])/('F+ , F-'!C$2-'F+ , F-'!C$3))</f>
        <v>3.9120935309418161E-4</v>
      </c>
      <c r="D1209" s="2" cm="1">
        <f t="array" ref="D1209">[1]!table_weight[Crossing]*(('F+ , F-'!D$2-[1]!tbl_gk[[#This Row],[Crossing]])/('F+ , F-'!D$2-'F+ , F-'!D$3))</f>
        <v>3.4746129089074922E-2</v>
      </c>
      <c r="E1209" s="2" cm="1">
        <f t="array" ref="E1209">[1]!table_weight[Finishing]*(('F+ , F-'!E$2-[1]!tbl_gk[[#This Row],[Finishing]])/('F+ , F-'!E$2-'F+ , F-'!E$3))</f>
        <v>2.3958016428353851E-2</v>
      </c>
      <c r="F1209" s="2" cm="1">
        <f t="array" ref="F1209">[1]!table_weight[HeadingAccuracy]*(('F+ , F-'!F$2-[1]!tbl_gk[[#This Row],[HeadingAccuracy]])/('F+ , F-'!F$2-'F+ , F-'!F$3))</f>
        <v>1.294463632730245E-2</v>
      </c>
      <c r="G1209" s="2" cm="1">
        <f t="array" ref="G1209">[1]!table_weight[ShortPassing]*(('F+ , F-'!G$2-[1]!tbl_gk[[#This Row],[ShortPassing]])/('F+ , F-'!G$2-'F+ , F-'!G$3))</f>
        <v>2.1095108804840067E-2</v>
      </c>
      <c r="H1209" s="2" cm="1">
        <f t="array" ref="H1209">[1]!table_weight[Volleys]*(('F+ , F-'!H$2-[1]!tbl_gk[[#This Row],[Volleys]])/('F+ , F-'!H$2-'F+ , F-'!H$3))</f>
        <v>2.0833057763785961E-3</v>
      </c>
      <c r="I1209" s="2" cm="1">
        <f t="array" ref="I1209">[1]!table_weight[Dribbling]*(('F+ , F-'!I$2-[1]!tbl_gk[[#This Row],[Dribbling]])/('F+ , F-'!I$2-'F+ , F-'!I$3))</f>
        <v>2.4446955539136776E-2</v>
      </c>
      <c r="J1209" s="2" cm="1">
        <f t="array" ref="J1209">[1]!table_weight[Curve]*(('F+ , F-'!J$2-[1]!tbl_gk[[#This Row],[Curve]])/('F+ , F-'!J$2-'F+ , F-'!J$3))</f>
        <v>9.9719433458404991E-3</v>
      </c>
      <c r="K1209" s="2" cm="1">
        <f t="array" ref="K1209">[1]!table_weight[FKAccuracy]*(('F+ , F-'!K$2-[1]!tbl_gk[[#This Row],[FKAccuracy]])/('F+ , F-'!K$2-'F+ , F-'!K$3))</f>
        <v>9.2789777912990392E-3</v>
      </c>
      <c r="L1209" s="2" cm="1">
        <f t="array" ref="L1209">[1]!table_weight[LongPassing]*(('F+ , F-'!L$2-[1]!tbl_gk[[#This Row],[LongPassing]])/('F+ , F-'!L$2-'F+ , F-'!L$3))</f>
        <v>1.0828482001515967E-2</v>
      </c>
      <c r="M1209" s="2" cm="1">
        <f t="array" ref="M1209">[1]!table_weight[BallControl]*(('F+ , F-'!M$2-[1]!tbl_gk[[#This Row],[BallControl]])/('F+ , F-'!M$2-'F+ , F-'!M$3))</f>
        <v>1.6515276630883511E-2</v>
      </c>
      <c r="N1209" s="2" cm="1">
        <f t="array" ref="N1209">[1]!table_weight[Acceleration]*(('F+ , F-'!N$2-[1]!tbl_gk[[#This Row],[Acceleration]])/('F+ , F-'!N$2-'F+ , F-'!N$3))</f>
        <v>1.0372411818393301E-2</v>
      </c>
      <c r="O1209" s="2" cm="1">
        <f t="array" ref="O1209">[1]!table_weight[SprintSpeed]*(('F+ , F-'!O$2-[1]!tbl_gk[[#This Row],[SprintSpeed]])/('F+ , F-'!O$2-'F+ , F-'!O$3))</f>
        <v>9.2765439610587065E-3</v>
      </c>
      <c r="P1209" s="2" cm="1">
        <f t="array" ref="P1209">[1]!table_weight[Agility]*(('F+ , F-'!P$2-[1]!tbl_gk[[#This Row],[Agility]])/('F+ , F-'!P$2-'F+ , F-'!P$3))</f>
        <v>3.5103320774145116E-3</v>
      </c>
      <c r="Q1209" s="2" cm="1">
        <f t="array" ref="Q1209">[1]!table_weight[Reactions]*(('F+ , F-'!Q$2-[1]!tbl_gk[[#This Row],[Reactions]])/('F+ , F-'!Q$2-'F+ , F-'!Q$3))</f>
        <v>1.3406692001876892E-3</v>
      </c>
      <c r="R1209" s="2" cm="1">
        <f t="array" ref="R1209">[1]!table_weight[Balance]*(('F+ , F-'!R$2-[1]!tbl_gk[[#This Row],[Balance]])/('F+ , F-'!R$2-'F+ , F-'!R$3))</f>
        <v>1.9868001961965125E-3</v>
      </c>
      <c r="S1209" s="2" cm="1">
        <f t="array" ref="S1209">[1]!table_weight[ShotPower]*(('F+ , F-'!S$2-[1]!tbl_gk[[#This Row],[ShotPower]])/('F+ , F-'!S$2-'F+ , F-'!S$3))</f>
        <v>5.9732723886410689E-3</v>
      </c>
      <c r="T1209" s="2" cm="1">
        <f t="array" ref="T1209">[1]!table_weight[Jumping]*(('F+ , F-'!T$2-[1]!tbl_gk[[#This Row],[Jumping]])/('F+ , F-'!T$2-'F+ , F-'!T$3))</f>
        <v>3.3489700383720756E-3</v>
      </c>
      <c r="U1209" s="2" cm="1">
        <f t="array" ref="U1209">[1]!table_weight[Stamina]*(('F+ , F-'!U$2-[1]!tbl_gk[[#This Row],[Stamina]])/('F+ , F-'!U$2-'F+ , F-'!U$3))</f>
        <v>2.0609046389982E-2</v>
      </c>
      <c r="V1209" s="2" cm="1">
        <f t="array" ref="V1209">[1]!table_weight[Strength]*(('F+ , F-'!V$2-[1]!tbl_gk[[#This Row],[Strength]])/('F+ , F-'!V$2-'F+ , F-'!V$3))</f>
        <v>2.3958016428354077E-2</v>
      </c>
      <c r="W1209" s="2" cm="1">
        <f t="array" ref="W1209">[1]!table_weight[LongShots]*(('F+ , F-'!W$2-[1]!tbl_gk[[#This Row],[LongShots]])/('F+ , F-'!W$2-'F+ , F-'!W$3))</f>
        <v>1.0648007301490601E-2</v>
      </c>
      <c r="X1209" s="2" cm="1">
        <f t="array" ref="X1209">[1]!table_weight[Aggression]*(('F+ , F-'!X$2-[1]!tbl_gk[[#This Row],[Aggression]])/('F+ , F-'!X$2-'F+ , F-'!X$3))</f>
        <v>1.034377852144811E-2</v>
      </c>
      <c r="Y1209" s="2" cm="1">
        <f t="array" ref="Y1209">[1]!table_weight[Interceptions]*(('F+ , F-'!Y$2-[1]!tbl_gk[[#This Row],[Interceptions]])/('F+ , F-'!Y$2-'F+ , F-'!Y$3))</f>
        <v>2.4931919535197796E-2</v>
      </c>
      <c r="Z1209" s="2" cm="1">
        <f t="array" ref="Z1209">[1]!table_weight[Positioning]*(('F+ , F-'!Z$2-[1]!tbl_gk[[#This Row],[Positioning]])/('F+ , F-'!Z$2-'F+ , F-'!Z$3))</f>
        <v>2.3662238447756888E-3</v>
      </c>
      <c r="AA1209" s="2" cm="1">
        <f t="array" ref="AA1209">[1]!table_weight[Vision]*(('F+ , F-'!AA$2-[1]!tbl_gk[[#This Row],[Vision]])/('F+ , F-'!AA$2-'F+ , F-'!AA$3))</f>
        <v>1.0648007301490701E-2</v>
      </c>
      <c r="AB1209" s="2" cm="1">
        <f t="array" ref="AB1209">[1]!table_weight[Penalties]*(('F+ , F-'!AB$2-[1]!tbl_gk[[#This Row],[Penalties]])/('F+ , F-'!AB$2-'F+ , F-'!AB$3))</f>
        <v>2.427119311369181E-3</v>
      </c>
      <c r="AC1209" s="2" cm="1">
        <f t="array" ref="AC1209">[1]!table_weight[Composure]*(('F+ , F-'!AC$2-[1]!tbl_gk[[#This Row],[Composure]])/('F+ , F-'!AC$2-'F+ , F-'!AC$3))</f>
        <v>1.814697986218964E-3</v>
      </c>
      <c r="AD1209" s="2" cm="1">
        <f t="array" ref="AD1209">[1]!table_weight[Marking]*(('F+ , F-'!AD$2-[1]!tbl_gk[[#This Row],[Marking]])/('F+ , F-'!AD$2-'F+ , F-'!AD$3))</f>
        <v>3.9437064079595283E-2</v>
      </c>
      <c r="AE1209" s="2" cm="1">
        <f t="array" ref="AE1209">[1]!table_weight[StandingTackle]*(('F+ , F-'!AE$2-[1]!tbl_gk[[#This Row],[StandingTackle]])/('F+ , F-'!AE$2-'F+ , F-'!AE$3))</f>
        <v>2.465854322450484E-2</v>
      </c>
      <c r="AF1209" s="2" cm="1">
        <f t="array" ref="AF1209">[1]!table_weight[SlidingTackle]*(('F+ , F-'!AF$2-[1]!tbl_gk[[#This Row],[SlidingTackle]])/('F+ , F-'!AF$2-'F+ , F-'!AF$3))</f>
        <v>8.9667429907290316E-3</v>
      </c>
      <c r="AG1209" s="2" cm="1">
        <f t="array" ref="AG1209">[1]!table_weight[GKDiving]*(('F+ , F-'!AG$2-[1]!tbl_gk[[#This Row],[GKDiving]])/('F+ , F-'!AG$2-'F+ , F-'!AG$3))</f>
        <v>4.6119181624581652E-2</v>
      </c>
      <c r="AH1209" s="2" cm="1">
        <f t="array" ref="AH1209">[1]!table_weight[GKHandling]*(('F+ , F-'!AH$2-[1]!tbl_gk[[#This Row],[GKHandling]])/('F+ , F-'!AH$2-'F+ , F-'!AH$3))</f>
        <v>5.168913109614949E-2</v>
      </c>
      <c r="AI1209" s="2" cm="1">
        <f t="array" ref="AI1209">[1]!table_weight[GKKicking]*(('F+ , F-'!AI$2-[1]!tbl_gk[[#This Row],[GKKicking]])/('F+ , F-'!AI$2-'F+ , F-'!AI$3))</f>
        <v>2.6832978399756596E-2</v>
      </c>
      <c r="AJ1209" s="2" cm="1">
        <f t="array" ref="AJ1209">[1]!table_weight[GKPositioning]*(('F+ , F-'!AJ$2-[1]!tbl_gk[[#This Row],[GKPositioning]])/('F+ , F-'!AJ$2-'F+ , F-'!AJ$3))</f>
        <v>1.6397931244295699E-2</v>
      </c>
      <c r="AK1209" s="2" cm="1">
        <f t="array" ref="AK1209">[1]!table_weight[GKReflexes]*(('F+ , F-'!AK$2-[1]!tbl_gk[[#This Row],[GKReflexes]])/('F+ , F-'!AK$2-'F+ , F-'!AK$3))</f>
        <v>4.55498090119325E-2</v>
      </c>
    </row>
    <row r="1210" spans="1:37" x14ac:dyDescent="0.55000000000000004">
      <c r="A1210" s="7">
        <f>[1]!tbl_gk[[#This Row],[ID]]</f>
        <v>246436</v>
      </c>
      <c r="B1210" s="1" cm="1">
        <f t="array" ref="B1210">[1]!table_weight[ValueEUR]*(('F+ , F-'!B$2-[1]!tbl_gk[[#This Row],[ValueEUR]])/('F+ , F-'!B$2-'F+ , F-'!B$3))</f>
        <v>1.5155438400533223E-4</v>
      </c>
      <c r="C1210" s="1" cm="1">
        <f t="array" ref="C1210">[1]!table_weight[WageEUR]*(('F+ , F-'!C$2-[1]!tbl_gk[[#This Row],[WageEUR]])/('F+ , F-'!C$2-'F+ , F-'!C$3))</f>
        <v>7.8241870618836313E-5</v>
      </c>
      <c r="D1210" s="1" cm="1">
        <f t="array" ref="D1210">[1]!table_weight[Crossing]*(('F+ , F-'!D$2-[1]!tbl_gk[[#This Row],[Crossing]])/('F+ , F-'!D$2-'F+ , F-'!D$3))</f>
        <v>3.5866971962916043E-2</v>
      </c>
      <c r="E1210" s="1" cm="1">
        <f t="array" ref="E1210">[1]!table_weight[Finishing]*(('F+ , F-'!E$2-[1]!tbl_gk[[#This Row],[Finishing]])/('F+ , F-'!E$2-'F+ , F-'!E$3))</f>
        <v>1.8966763005780131E-2</v>
      </c>
      <c r="F1210" s="1" cm="1">
        <f t="array" ref="F1210">[1]!table_weight[HeadingAccuracy]*(('F+ , F-'!F$2-[1]!tbl_gk[[#This Row],[HeadingAccuracy]])/('F+ , F-'!F$2-'F+ , F-'!F$3))</f>
        <v>1.08567917583827E-2</v>
      </c>
      <c r="G1210" s="1" cm="1">
        <f t="array" ref="G1210">[1]!table_weight[ShortPassing]*(('F+ , F-'!G$2-[1]!tbl_gk[[#This Row],[ShortPassing]])/('F+ , F-'!G$2-'F+ , F-'!G$3))</f>
        <v>6.7504348175488213E-2</v>
      </c>
      <c r="H1210" s="1" cm="1">
        <f t="array" ref="H1210">[1]!table_weight[Volleys]*(('F+ , F-'!H$2-[1]!tbl_gk[[#This Row],[Volleys]])/('F+ , F-'!H$2-'F+ , F-'!H$3))</f>
        <v>2.1990449861774069E-3</v>
      </c>
      <c r="I1210" s="1" cm="1">
        <f t="array" ref="I1210">[1]!table_weight[Dribbling]*(('F+ , F-'!I$2-[1]!tbl_gk[[#This Row],[Dribbling]])/('F+ , F-'!I$2-'F+ , F-'!I$3))</f>
        <v>1.5646051545047536E-2</v>
      </c>
      <c r="J1210" s="1" cm="1">
        <f t="array" ref="J1210">[1]!table_weight[Curve]*(('F+ , F-'!J$2-[1]!tbl_gk[[#This Row],[Curve]])/('F+ , F-'!J$2-'F+ , F-'!J$3))</f>
        <v>9.6339113680153961E-3</v>
      </c>
      <c r="K1210" s="1" cm="1">
        <f t="array" ref="K1210">[1]!table_weight[FKAccuracy]*(('F+ , F-'!K$2-[1]!tbl_gk[[#This Row],[FKAccuracy]])/('F+ , F-'!K$2-'F+ , F-'!K$3))</f>
        <v>9.2789777912990392E-3</v>
      </c>
      <c r="L1210" s="1" cm="1">
        <f t="array" ref="L1210">[1]!table_weight[LongPassing]*(('F+ , F-'!L$2-[1]!tbl_gk[[#This Row],[LongPassing]])/('F+ , F-'!L$2-'F+ , F-'!L$3))</f>
        <v>2.2198388103107734E-2</v>
      </c>
      <c r="M1210" s="1" cm="1">
        <f t="array" ref="M1210">[1]!table_weight[BallControl]*(('F+ , F-'!M$2-[1]!tbl_gk[[#This Row],[BallControl]])/('F+ , F-'!M$2-'F+ , F-'!M$3))</f>
        <v>9.561475944195718E-3</v>
      </c>
      <c r="N1210" s="1" cm="1">
        <f t="array" ref="N1210">[1]!table_weight[Acceleration]*(('F+ , F-'!N$2-[1]!tbl_gk[[#This Row],[Acceleration]])/('F+ , F-'!N$2-'F+ , F-'!N$3))</f>
        <v>6.5391291898566463E-3</v>
      </c>
      <c r="O1210" s="1" cm="1">
        <f t="array" ref="O1210">[1]!table_weight[SprintSpeed]*(('F+ , F-'!O$2-[1]!tbl_gk[[#This Row],[SprintSpeed]])/('F+ , F-'!O$2-'F+ , F-'!O$3))</f>
        <v>6.7465774262245133E-3</v>
      </c>
      <c r="P1210" s="1" cm="1">
        <f t="array" ref="P1210">[1]!table_weight[Agility]*(('F+ , F-'!P$2-[1]!tbl_gk[[#This Row],[Agility]])/('F+ , F-'!P$2-'F+ , F-'!P$3))</f>
        <v>2.340221384943008E-3</v>
      </c>
      <c r="Q1210" s="1" cm="1">
        <f t="array" ref="Q1210">[1]!table_weight[Reactions]*(('F+ , F-'!Q$2-[1]!tbl_gk[[#This Row],[Reactions]])/('F+ , F-'!Q$2-'F+ , F-'!Q$3))</f>
        <v>1.4953618002093458E-3</v>
      </c>
      <c r="R1210" s="1" cm="1">
        <f t="array" ref="R1210">[1]!table_weight[Balance]*(('F+ , F-'!R$2-[1]!tbl_gk[[#This Row],[Balance]])/('F+ , F-'!R$2-'F+ , F-'!R$3))</f>
        <v>1.7384501716719487E-3</v>
      </c>
      <c r="S1210" s="1" cm="1">
        <f t="array" ref="S1210">[1]!table_weight[ShotPower]*(('F+ , F-'!S$2-[1]!tbl_gk[[#This Row],[ShotPower]])/('F+ , F-'!S$2-'F+ , F-'!S$3))</f>
        <v>5.9732723886410689E-3</v>
      </c>
      <c r="T1210" s="1" cm="1">
        <f t="array" ref="T1210">[1]!table_weight[Jumping]*(('F+ , F-'!T$2-[1]!tbl_gk[[#This Row],[Jumping]])/('F+ , F-'!T$2-'F+ , F-'!T$3))</f>
        <v>1.5456784792486503E-3</v>
      </c>
      <c r="U1210" s="1" cm="1">
        <f t="array" ref="U1210">[1]!table_weight[Stamina]*(('F+ , F-'!U$2-[1]!tbl_gk[[#This Row],[Stamina]])/('F+ , F-'!U$2-'F+ , F-'!U$3))</f>
        <v>2.1467756656231247E-2</v>
      </c>
      <c r="V1210" s="1" cm="1">
        <f t="array" ref="V1210">[1]!table_weight[Strength]*(('F+ , F-'!V$2-[1]!tbl_gk[[#This Row],[Strength]])/('F+ , F-'!V$2-'F+ , F-'!V$3))</f>
        <v>1.6859344894026941E-2</v>
      </c>
      <c r="W1210" s="1" cm="1">
        <f t="array" ref="W1210">[1]!table_weight[LongShots]*(('F+ , F-'!W$2-[1]!tbl_gk[[#This Row],[LongShots]])/('F+ , F-'!W$2-'F+ , F-'!W$3))</f>
        <v>9.86888481601568E-3</v>
      </c>
      <c r="X1210" s="1" cm="1">
        <f t="array" ref="X1210">[1]!table_weight[Aggression]*(('F+ , F-'!X$2-[1]!tbl_gk[[#This Row],[Aggression]])/('F+ , F-'!X$2-'F+ , F-'!X$3))</f>
        <v>1.460298144204439E-2</v>
      </c>
      <c r="Y1210" s="1" cm="1">
        <f t="array" ref="Y1210">[1]!table_weight[Interceptions]*(('F+ , F-'!Y$2-[1]!tbl_gk[[#This Row],[Interceptions]])/('F+ , F-'!Y$2-'F+ , F-'!Y$3))</f>
        <v>2.1469152933086991E-2</v>
      </c>
      <c r="Z1210" s="1" cm="1">
        <f t="array" ref="Z1210">[1]!table_weight[Positioning]*(('F+ , F-'!Z$2-[1]!tbl_gk[[#This Row],[Positioning]])/('F+ , F-'!Z$2-'F+ , F-'!Z$3))</f>
        <v>1.9225568738802474E-3</v>
      </c>
      <c r="AA1210" s="1" cm="1">
        <f t="array" ref="AA1210">[1]!table_weight[Vision]*(('F+ , F-'!AA$2-[1]!tbl_gk[[#This Row],[Vision]])/('F+ , F-'!AA$2-'F+ , F-'!AA$3))</f>
        <v>2.7684818983875824E-2</v>
      </c>
      <c r="AB1210" s="1" cm="1">
        <f t="array" ref="AB1210">[1]!table_weight[Penalties]*(('F+ , F-'!AB$2-[1]!tbl_gk[[#This Row],[Penalties]])/('F+ , F-'!AB$2-'F+ , F-'!AB$3))</f>
        <v>2.3096780543674466E-3</v>
      </c>
      <c r="AC1210" s="1" cm="1">
        <f t="array" ref="AC1210">[1]!table_weight[Composure]*(('F+ , F-'!AC$2-[1]!tbl_gk[[#This Row],[Composure]])/('F+ , F-'!AC$2-'F+ , F-'!AC$3))</f>
        <v>1.067469403658214E-3</v>
      </c>
      <c r="AD1210" s="1" cm="1">
        <f t="array" ref="AD1210">[1]!table_weight[Marking]*(('F+ , F-'!AD$2-[1]!tbl_gk[[#This Row],[Marking]])/('F+ , F-'!AD$2-'F+ , F-'!AD$3))</f>
        <v>3.3127133826860035E-2</v>
      </c>
      <c r="AE1210" s="1" cm="1">
        <f t="array" ref="AE1210">[1]!table_weight[StandingTackle]*(('F+ , F-'!AE$2-[1]!tbl_gk[[#This Row],[StandingTackle]])/('F+ , F-'!AE$2-'F+ , F-'!AE$3))</f>
        <v>2.9141914719869356E-2</v>
      </c>
      <c r="AF1210" s="1" cm="1">
        <f t="array" ref="AF1210">[1]!table_weight[SlidingTackle]*(('F+ , F-'!AF$2-[1]!tbl_gk[[#This Row],[SlidingTackle]])/('F+ , F-'!AF$2-'F+ , F-'!AF$3))</f>
        <v>9.7139715732897855E-3</v>
      </c>
      <c r="AG1210" s="1" cm="1">
        <f t="array" ref="AG1210">[1]!table_weight[GKDiving]*(('F+ , F-'!AG$2-[1]!tbl_gk[[#This Row],[GKDiving]])/('F+ , F-'!AG$2-'F+ , F-'!AG$3))</f>
        <v>5.4659770814318998E-2</v>
      </c>
      <c r="AH1210" s="1" cm="1">
        <f t="array" ref="AH1210">[1]!table_weight[GKHandling]*(('F+ , F-'!AH$2-[1]!tbl_gk[[#This Row],[GKHandling]])/('F+ , F-'!AH$2-'F+ , F-'!AH$3))</f>
        <v>4.9906747265247783E-2</v>
      </c>
      <c r="AI1210" s="1" cm="1">
        <f t="array" ref="AI1210">[1]!table_weight[GKKicking]*(('F+ , F-'!AI$2-[1]!tbl_gk[[#This Row],[GKKicking]])/('F+ , F-'!AI$2-'F+ , F-'!AI$3))</f>
        <v>2.7727411013081817E-2</v>
      </c>
      <c r="AJ1210" s="1" cm="1">
        <f t="array" ref="AJ1210">[1]!table_weight[GKPositioning]*(('F+ , F-'!AJ$2-[1]!tbl_gk[[#This Row],[GKPositioning]])/('F+ , F-'!AJ$2-'F+ , F-'!AJ$3))</f>
        <v>1.8920689897264267E-2</v>
      </c>
      <c r="AK1210" s="1" cm="1">
        <f t="array" ref="AK1210">[1]!table_weight[GKReflexes]*(('F+ , F-'!AK$2-[1]!tbl_gk[[#This Row],[GKReflexes]])/('F+ , F-'!AK$2-'F+ , F-'!AK$3))</f>
        <v>4.3727816651455198E-2</v>
      </c>
    </row>
    <row r="1211" spans="1:37" x14ac:dyDescent="0.55000000000000004">
      <c r="A1211" s="8">
        <f>[1]!tbl_gk[[#This Row],[ID]]</f>
        <v>246603</v>
      </c>
      <c r="B1211" s="2" cm="1">
        <f t="array" ref="B1211">[1]!table_weight[ValueEUR]*(('F+ , F-'!B$2-[1]!tbl_gk[[#This Row],[ValueEUR]])/('F+ , F-'!B$2-'F+ , F-'!B$3))</f>
        <v>1.9013747565638421E-4</v>
      </c>
      <c r="C1211" s="2" cm="1">
        <f t="array" ref="C1211">[1]!table_weight[WageEUR]*(('F+ , F-'!C$2-[1]!tbl_gk[[#This Row],[WageEUR]])/('F+ , F-'!C$2-'F+ , F-'!C$3))</f>
        <v>2.3472561185650898E-4</v>
      </c>
      <c r="D1211" s="2" cm="1">
        <f t="array" ref="D1211">[1]!table_weight[Crossing]*(('F+ , F-'!D$2-[1]!tbl_gk[[#This Row],[Crossing]])/('F+ , F-'!D$2-'F+ , F-'!D$3))</f>
        <v>3.81086577105983E-2</v>
      </c>
      <c r="E1211" s="2" cm="1">
        <f t="array" ref="E1211">[1]!table_weight[Finishing]*(('F+ , F-'!E$2-[1]!tbl_gk[[#This Row],[Finishing]])/('F+ , F-'!E$2-'F+ , F-'!E$3))</f>
        <v>1.8966763005780131E-2</v>
      </c>
      <c r="F1211" s="2" cm="1">
        <f t="array" ref="F1211">[1]!table_weight[HeadingAccuracy]*(('F+ , F-'!F$2-[1]!tbl_gk[[#This Row],[HeadingAccuracy]])/('F+ , F-'!F$2-'F+ , F-'!F$3))</f>
        <v>1.1274360672166649E-2</v>
      </c>
      <c r="G1211" s="2" cm="1">
        <f t="array" ref="G1211">[1]!table_weight[ShortPassing]*(('F+ , F-'!G$2-[1]!tbl_gk[[#This Row],[ShortPassing]])/('F+ , F-'!G$2-'F+ , F-'!G$3))</f>
        <v>5.0628261131616156E-2</v>
      </c>
      <c r="H1211" s="2" cm="1">
        <f t="array" ref="H1211">[1]!table_weight[Volleys]*(('F+ , F-'!H$2-[1]!tbl_gk[[#This Row],[Volleys]])/('F+ , F-'!H$2-'F+ , F-'!H$3))</f>
        <v>2.4305234057750281E-3</v>
      </c>
      <c r="I1211" s="2" cm="1">
        <f t="array" ref="I1211">[1]!table_weight[Dribbling]*(('F+ , F-'!I$2-[1]!tbl_gk[[#This Row],[Dribbling]])/('F+ , F-'!I$2-'F+ , F-'!I$3))</f>
        <v>2.2491199096005835E-2</v>
      </c>
      <c r="J1211" s="2" cm="1">
        <f t="array" ref="J1211">[1]!table_weight[Curve]*(('F+ , F-'!J$2-[1]!tbl_gk[[#This Row],[Curve]])/('F+ , F-'!J$2-'F+ , F-'!J$3))</f>
        <v>9.9719433458404991E-3</v>
      </c>
      <c r="K1211" s="2" cm="1">
        <f t="array" ref="K1211">[1]!table_weight[FKAccuracy]*(('F+ , F-'!K$2-[1]!tbl_gk[[#This Row],[FKAccuracy]])/('F+ , F-'!K$2-'F+ , F-'!K$3))</f>
        <v>9.2789777912990392E-3</v>
      </c>
      <c r="L1211" s="2" cm="1">
        <f t="array" ref="L1211">[1]!table_weight[LongPassing]*(('F+ , F-'!L$2-[1]!tbl_gk[[#This Row],[LongPassing]])/('F+ , F-'!L$2-'F+ , F-'!L$3))</f>
        <v>2.3281236303259328E-2</v>
      </c>
      <c r="M1211" s="2" cm="1">
        <f t="array" ref="M1211">[1]!table_weight[BallControl]*(('F+ , F-'!M$2-[1]!tbl_gk[[#This Row],[BallControl]])/('F+ , F-'!M$2-'F+ , F-'!M$3))</f>
        <v>1.2169151201703639E-2</v>
      </c>
      <c r="N1211" s="2" cm="1">
        <f t="array" ref="N1211">[1]!table_weight[Acceleration]*(('F+ , F-'!N$2-[1]!tbl_gk[[#This Row],[Acceleration]])/('F+ , F-'!N$2-'F+ , F-'!N$3))</f>
        <v>6.313641976413314E-3</v>
      </c>
      <c r="O1211" s="2" cm="1">
        <f t="array" ref="O1211">[1]!table_weight[SprintSpeed]*(('F+ , F-'!O$2-[1]!tbl_gk[[#This Row],[SprintSpeed]])/('F+ , F-'!O$2-'F+ , F-'!O$3))</f>
        <v>7.589899604502578E-3</v>
      </c>
      <c r="P1211" s="2" cm="1">
        <f t="array" ref="P1211">[1]!table_weight[Agility]*(('F+ , F-'!P$2-[1]!tbl_gk[[#This Row],[Agility]])/('F+ , F-'!P$2-'F+ , F-'!P$3))</f>
        <v>3.9783763544031132E-3</v>
      </c>
      <c r="Q1211" s="2" cm="1">
        <f t="array" ref="Q1211">[1]!table_weight[Reactions]*(('F+ , F-'!Q$2-[1]!tbl_gk[[#This Row],[Reactions]])/('F+ , F-'!Q$2-'F+ , F-'!Q$3))</f>
        <v>1.9078754002670962E-3</v>
      </c>
      <c r="R1211" s="2" cm="1">
        <f t="array" ref="R1211">[1]!table_weight[Balance]*(('F+ , F-'!R$2-[1]!tbl_gk[[#This Row],[Balance]])/('F+ , F-'!R$2-'F+ , F-'!R$3))</f>
        <v>1.6142751594096668E-3</v>
      </c>
      <c r="S1211" s="2" cm="1">
        <f t="array" ref="S1211">[1]!table_weight[ShotPower]*(('F+ , F-'!S$2-[1]!tbl_gk[[#This Row],[ShotPower]])/('F+ , F-'!S$2-'F+ , F-'!S$3))</f>
        <v>6.7523948741159906E-3</v>
      </c>
      <c r="T1211" s="2" cm="1">
        <f t="array" ref="T1211">[1]!table_weight[Jumping]*(('F+ , F-'!T$2-[1]!tbl_gk[[#This Row],[Jumping]])/('F+ , F-'!T$2-'F+ , F-'!T$3))</f>
        <v>2.1467756656231253E-3</v>
      </c>
      <c r="U1211" s="2" cm="1">
        <f t="array" ref="U1211">[1]!table_weight[Stamina]*(('F+ , F-'!U$2-[1]!tbl_gk[[#This Row],[Stamina]])/('F+ , F-'!U$2-'F+ , F-'!U$3))</f>
        <v>1.3739364259988E-2</v>
      </c>
      <c r="V1211" s="2" cm="1">
        <f t="array" ref="V1211">[1]!table_weight[Strength]*(('F+ , F-'!V$2-[1]!tbl_gk[[#This Row],[Strength]])/('F+ , F-'!V$2-'F+ , F-'!V$3))</f>
        <v>2.0408680661190511E-2</v>
      </c>
      <c r="W1211" s="2" cm="1">
        <f t="array" ref="W1211">[1]!table_weight[LongShots]*(('F+ , F-'!W$2-[1]!tbl_gk[[#This Row],[LongShots]])/('F+ , F-'!W$2-'F+ , F-'!W$3))</f>
        <v>1.0388299806332293E-2</v>
      </c>
      <c r="X1211" s="2" cm="1">
        <f t="array" ref="X1211">[1]!table_weight[Aggression]*(('F+ , F-'!X$2-[1]!tbl_gk[[#This Row],[Aggression]])/('F+ , F-'!X$2-'F+ , F-'!X$3))</f>
        <v>1.1560693641618476E-2</v>
      </c>
      <c r="Y1211" s="2" cm="1">
        <f t="array" ref="Y1211">[1]!table_weight[Interceptions]*(('F+ , F-'!Y$2-[1]!tbl_gk[[#This Row],[Interceptions]])/('F+ , F-'!Y$2-'F+ , F-'!Y$3))</f>
        <v>2.3546812894353474E-2</v>
      </c>
      <c r="Z1211" s="2" cm="1">
        <f t="array" ref="Z1211">[1]!table_weight[Positioning]*(('F+ , F-'!Z$2-[1]!tbl_gk[[#This Row],[Positioning]])/('F+ , F-'!Z$2-'F+ , F-'!Z$3))</f>
        <v>1.4788899029848058E-3</v>
      </c>
      <c r="AA1211" s="2" cm="1">
        <f t="array" ref="AA1211">[1]!table_weight[Vision]*(('F+ , F-'!AA$2-[1]!tbl_gk[[#This Row],[Vision]])/('F+ , F-'!AA$2-'F+ , F-'!AA$3))</f>
        <v>3.4073623364770246E-2</v>
      </c>
      <c r="AB1211" s="2" cm="1">
        <f t="array" ref="AB1211">[1]!table_weight[Penalties]*(('F+ , F-'!AB$2-[1]!tbl_gk[[#This Row],[Penalties]])/('F+ , F-'!AB$2-'F+ , F-'!AB$3))</f>
        <v>2.1922367973657118E-3</v>
      </c>
      <c r="AC1211" s="2" cm="1">
        <f t="array" ref="AC1211">[1]!table_weight[Composure]*(('F+ , F-'!AC$2-[1]!tbl_gk[[#This Row],[Composure]])/('F+ , F-'!AC$2-'F+ , F-'!AC$3))</f>
        <v>1.1208428738411248E-3</v>
      </c>
      <c r="AD1211" s="2" cm="1">
        <f t="array" ref="AD1211">[1]!table_weight[Marking]*(('F+ , F-'!AD$2-[1]!tbl_gk[[#This Row],[Marking]])/('F+ , F-'!AD$2-'F+ , F-'!AD$3))</f>
        <v>3.1549651263676225E-2</v>
      </c>
      <c r="AE1211" s="2" cm="1">
        <f t="array" ref="AE1211">[1]!table_weight[StandingTackle]*(('F+ , F-'!AE$2-[1]!tbl_gk[[#This Row],[StandingTackle]])/('F+ , F-'!AE$2-'F+ , F-'!AE$3))</f>
        <v>2.6900228972187096E-2</v>
      </c>
      <c r="AF1211" s="2" cm="1">
        <f t="array" ref="AF1211">[1]!table_weight[SlidingTackle]*(('F+ , F-'!AF$2-[1]!tbl_gk[[#This Row],[SlidingTackle]])/('F+ , F-'!AF$2-'F+ , F-'!AF$3))</f>
        <v>9.7139715732897855E-3</v>
      </c>
      <c r="AG1211" s="2" cm="1">
        <f t="array" ref="AG1211">[1]!table_weight[GKDiving]*(('F+ , F-'!AG$2-[1]!tbl_gk[[#This Row],[GKDiving]])/('F+ , F-'!AG$2-'F+ , F-'!AG$3))</f>
        <v>4.7827299462529123E-2</v>
      </c>
      <c r="AH1211" s="2" cm="1">
        <f t="array" ref="AH1211">[1]!table_weight[GKHandling]*(('F+ , F-'!AH$2-[1]!tbl_gk[[#This Row],[GKHandling]])/('F+ , F-'!AH$2-'F+ , F-'!AH$3))</f>
        <v>5.168913109614949E-2</v>
      </c>
      <c r="AI1211" s="2" cm="1">
        <f t="array" ref="AI1211">[1]!table_weight[GKKicking]*(('F+ , F-'!AI$2-[1]!tbl_gk[[#This Row],[GKKicking]])/('F+ , F-'!AI$2-'F+ , F-'!AI$3))</f>
        <v>3.0410708853057477E-2</v>
      </c>
      <c r="AJ1211" s="2" cm="1">
        <f t="array" ref="AJ1211">[1]!table_weight[GKPositioning]*(('F+ , F-'!AJ$2-[1]!tbl_gk[[#This Row],[GKPositioning]])/('F+ , F-'!AJ$2-'F+ , F-'!AJ$3))</f>
        <v>2.0182069223748555E-2</v>
      </c>
      <c r="AK1211" s="2" cm="1">
        <f t="array" ref="AK1211">[1]!table_weight[GKReflexes]*(('F+ , F-'!AK$2-[1]!tbl_gk[[#This Row],[GKReflexes]])/('F+ , F-'!AK$2-'F+ , F-'!AK$3))</f>
        <v>4.9193793732887098E-2</v>
      </c>
    </row>
    <row r="1212" spans="1:37" x14ac:dyDescent="0.55000000000000004">
      <c r="A1212" s="7">
        <f>[1]!tbl_gk[[#This Row],[ID]]</f>
        <v>246648</v>
      </c>
      <c r="B1212" s="1" cm="1">
        <f t="array" ref="B1212">[1]!table_weight[ValueEUR]*(('F+ , F-'!B$2-[1]!tbl_gk[[#This Row],[ValueEUR]])/('F+ , F-'!B$2-'F+ , F-'!B$3))</f>
        <v>5.8954964042807441E-5</v>
      </c>
      <c r="C1212" s="1" cm="1">
        <f t="array" ref="C1212">[1]!table_weight[WageEUR]*(('F+ , F-'!C$2-[1]!tbl_gk[[#This Row],[WageEUR]])/('F+ , F-'!C$2-'F+ , F-'!C$3))</f>
        <v>4.6945122371301791E-5</v>
      </c>
      <c r="D1212" s="1" cm="1">
        <f t="array" ref="D1212">[1]!table_weight[Crossing]*(('F+ , F-'!D$2-[1]!tbl_gk[[#This Row],[Crossing]])/('F+ , F-'!D$2-'F+ , F-'!D$3))</f>
        <v>3.6987814836757178E-2</v>
      </c>
      <c r="E1212" s="1" cm="1">
        <f t="array" ref="E1212">[1]!table_weight[Finishing]*(('F+ , F-'!E$2-[1]!tbl_gk[[#This Row],[Finishing]])/('F+ , F-'!E$2-'F+ , F-'!E$3))</f>
        <v>1.8966763005780131E-2</v>
      </c>
      <c r="F1212" s="1" cm="1">
        <f t="array" ref="F1212">[1]!table_weight[HeadingAccuracy]*(('F+ , F-'!F$2-[1]!tbl_gk[[#This Row],[HeadingAccuracy]])/('F+ , F-'!F$2-'F+ , F-'!F$3))</f>
        <v>1.210949849973455E-2</v>
      </c>
      <c r="G1212" s="1" cm="1">
        <f t="array" ref="G1212">[1]!table_weight[ShortPassing]*(('F+ , F-'!G$2-[1]!tbl_gk[[#This Row],[ShortPassing]])/('F+ , F-'!G$2-'F+ , F-'!G$3))</f>
        <v>5.6253623479573515E-2</v>
      </c>
      <c r="H1212" s="1" cm="1">
        <f t="array" ref="H1212">[1]!table_weight[Volleys]*(('F+ , F-'!H$2-[1]!tbl_gk[[#This Row],[Volleys]])/('F+ , F-'!H$2-'F+ , F-'!H$3))</f>
        <v>2.3147841959762173E-3</v>
      </c>
      <c r="I1212" s="1" cm="1">
        <f t="array" ref="I1212">[1]!table_weight[Dribbling]*(('F+ , F-'!I$2-[1]!tbl_gk[[#This Row],[Dribbling]])/('F+ , F-'!I$2-'F+ , F-'!I$3))</f>
        <v>2.1513320874440363E-2</v>
      </c>
      <c r="J1212" s="1" cm="1">
        <f t="array" ref="J1212">[1]!table_weight[Curve]*(('F+ , F-'!J$2-[1]!tbl_gk[[#This Row],[Curve]])/('F+ , F-'!J$2-'F+ , F-'!J$3))</f>
        <v>9.9719433458404991E-3</v>
      </c>
      <c r="K1212" s="1" cm="1">
        <f t="array" ref="K1212">[1]!table_weight[FKAccuracy]*(('F+ , F-'!K$2-[1]!tbl_gk[[#This Row],[FKAccuracy]])/('F+ , F-'!K$2-'F+ , F-'!K$3))</f>
        <v>9.2789777912990392E-3</v>
      </c>
      <c r="L1212" s="1" cm="1">
        <f t="array" ref="L1212">[1]!table_weight[LongPassing]*(('F+ , F-'!L$2-[1]!tbl_gk[[#This Row],[LongPassing]])/('F+ , F-'!L$2-'F+ , F-'!L$3))</f>
        <v>2.5446932703562523E-2</v>
      </c>
      <c r="M1212" s="1" cm="1">
        <f t="array" ref="M1212">[1]!table_weight[BallControl]*(('F+ , F-'!M$2-[1]!tbl_gk[[#This Row],[BallControl]])/('F+ , F-'!M$2-'F+ , F-'!M$3))</f>
        <v>1.5211439002129552E-2</v>
      </c>
      <c r="N1212" s="1" cm="1">
        <f t="array" ref="N1212">[1]!table_weight[Acceleration]*(('F+ , F-'!N$2-[1]!tbl_gk[[#This Row],[Acceleration]])/('F+ , F-'!N$2-'F+ , F-'!N$3))</f>
        <v>7.2155908301866443E-3</v>
      </c>
      <c r="O1212" s="1" cm="1">
        <f t="array" ref="O1212">[1]!table_weight[SprintSpeed]*(('F+ , F-'!O$2-[1]!tbl_gk[[#This Row],[SprintSpeed]])/('F+ , F-'!O$2-'F+ , F-'!O$3))</f>
        <v>1.2649832674170962E-2</v>
      </c>
      <c r="P1212" s="1" cm="1">
        <f t="array" ref="P1212">[1]!table_weight[Agility]*(('F+ , F-'!P$2-[1]!tbl_gk[[#This Row],[Agility]])/('F+ , F-'!P$2-'F+ , F-'!P$3))</f>
        <v>5.3825091853689179E-3</v>
      </c>
      <c r="Q1212" s="1" cm="1">
        <f t="array" ref="Q1212">[1]!table_weight[Reactions]*(('F+ , F-'!Q$2-[1]!tbl_gk[[#This Row],[Reactions]])/('F+ , F-'!Q$2-'F+ , F-'!Q$3))</f>
        <v>2.3719532003320656E-3</v>
      </c>
      <c r="R1212" s="1" cm="1">
        <f t="array" ref="R1212">[1]!table_weight[Balance]*(('F+ , F-'!R$2-[1]!tbl_gk[[#This Row],[Balance]])/('F+ , F-'!R$2-'F+ , F-'!R$3))</f>
        <v>2.5455877513767822E-3</v>
      </c>
      <c r="S1212" s="1" cm="1">
        <f t="array" ref="S1212">[1]!table_weight[ShotPower]*(('F+ , F-'!S$2-[1]!tbl_gk[[#This Row],[ShotPower]])/('F+ , F-'!S$2-'F+ , F-'!S$3))</f>
        <v>7.7912248547492196E-3</v>
      </c>
      <c r="T1212" s="1" cm="1">
        <f t="array" ref="T1212">[1]!table_weight[Jumping]*(('F+ , F-'!T$2-[1]!tbl_gk[[#This Row],[Jumping]])/('F+ , F-'!T$2-'F+ , F-'!T$3))</f>
        <v>4.6370354377459509E-3</v>
      </c>
      <c r="U1212" s="1" cm="1">
        <f t="array" ref="U1212">[1]!table_weight[Stamina]*(('F+ , F-'!U$2-[1]!tbl_gk[[#This Row],[Stamina]])/('F+ , F-'!U$2-'F+ , F-'!U$3))</f>
        <v>2.2326466922480501E-2</v>
      </c>
      <c r="V1212" s="1" cm="1">
        <f t="array" ref="V1212">[1]!table_weight[Strength]*(('F+ , F-'!V$2-[1]!tbl_gk[[#This Row],[Strength]])/('F+ , F-'!V$2-'F+ , F-'!V$3))</f>
        <v>4.2592029205962806E-2</v>
      </c>
      <c r="W1212" s="1" cm="1">
        <f t="array" ref="W1212">[1]!table_weight[LongShots]*(('F+ , F-'!W$2-[1]!tbl_gk[[#This Row],[LongShots]])/('F+ , F-'!W$2-'F+ , F-'!W$3))</f>
        <v>9.3494698256990638E-3</v>
      </c>
      <c r="X1212" s="1" cm="1">
        <f t="array" ref="X1212">[1]!table_weight[Aggression]*(('F+ , F-'!X$2-[1]!tbl_gk[[#This Row],[Aggression]])/('F+ , F-'!X$2-'F+ , F-'!X$3))</f>
        <v>1.642835412229994E-2</v>
      </c>
      <c r="Y1212" s="1" cm="1">
        <f t="array" ref="Y1212">[1]!table_weight[Interceptions]*(('F+ , F-'!Y$2-[1]!tbl_gk[[#This Row],[Interceptions]])/('F+ , F-'!Y$2-'F+ , F-'!Y$3))</f>
        <v>2.0776599612664828E-2</v>
      </c>
      <c r="Z1212" s="1" cm="1">
        <f t="array" ref="Z1212">[1]!table_weight[Positioning]*(('F+ , F-'!Z$2-[1]!tbl_gk[[#This Row],[Positioning]])/('F+ , F-'!Z$2-'F+ , F-'!Z$3))</f>
        <v>2.2183348544772088E-3</v>
      </c>
      <c r="AA1212" s="1" cm="1">
        <f t="array" ref="AA1212">[1]!table_weight[Vision]*(('F+ , F-'!AA$2-[1]!tbl_gk[[#This Row],[Vision]])/('F+ , F-'!AA$2-'F+ , F-'!AA$3))</f>
        <v>2.9814420444173963E-2</v>
      </c>
      <c r="AB1212" s="1" cm="1">
        <f t="array" ref="AB1212">[1]!table_weight[Penalties]*(('F+ , F-'!AB$2-[1]!tbl_gk[[#This Row],[Penalties]])/('F+ , F-'!AB$2-'F+ , F-'!AB$3))</f>
        <v>2.3488251400346914E-3</v>
      </c>
      <c r="AC1212" s="1" cm="1">
        <f t="array" ref="AC1212">[1]!table_weight[Composure]*(('F+ , F-'!AC$2-[1]!tbl_gk[[#This Row],[Composure]])/('F+ , F-'!AC$2-'F+ , F-'!AC$3))</f>
        <v>2.5085530985968032E-3</v>
      </c>
      <c r="AD1212" s="1" cm="1">
        <f t="array" ref="AD1212">[1]!table_weight[Marking]*(('F+ , F-'!AD$2-[1]!tbl_gk[[#This Row],[Marking]])/('F+ , F-'!AD$2-'F+ , F-'!AD$3))</f>
        <v>3.7859581516411465E-2</v>
      </c>
      <c r="AE1212" s="1" cm="1">
        <f t="array" ref="AE1212">[1]!table_weight[StandingTackle]*(('F+ , F-'!AE$2-[1]!tbl_gk[[#This Row],[StandingTackle]])/('F+ , F-'!AE$2-'F+ , F-'!AE$3))</f>
        <v>3.362528621523387E-2</v>
      </c>
      <c r="AF1212" s="1" cm="1">
        <f t="array" ref="AF1212">[1]!table_weight[SlidingTackle]*(('F+ , F-'!AF$2-[1]!tbl_gk[[#This Row],[SlidingTackle]])/('F+ , F-'!AF$2-'F+ , F-'!AF$3))</f>
        <v>9.7139715732897855E-3</v>
      </c>
      <c r="AG1212" s="1" cm="1">
        <f t="array" ref="AG1212">[1]!table_weight[GKDiving]*(('F+ , F-'!AG$2-[1]!tbl_gk[[#This Row],[GKDiving]])/('F+ , F-'!AG$2-'F+ , F-'!AG$3))</f>
        <v>6.8324713517898747E-2</v>
      </c>
      <c r="AH1212" s="1" cm="1">
        <f t="array" ref="AH1212">[1]!table_weight[GKHandling]*(('F+ , F-'!AH$2-[1]!tbl_gk[[#This Row],[GKHandling]])/('F+ , F-'!AH$2-'F+ , F-'!AH$3))</f>
        <v>6.5948201743363147E-2</v>
      </c>
      <c r="AI1212" s="1" cm="1">
        <f t="array" ref="AI1212">[1]!table_weight[GKKicking]*(('F+ , F-'!AI$2-[1]!tbl_gk[[#This Row],[GKKicking]])/('F+ , F-'!AI$2-'F+ , F-'!AI$3))</f>
        <v>3.57773045330088E-2</v>
      </c>
      <c r="AJ1212" s="1" cm="1">
        <f t="array" ref="AJ1212">[1]!table_weight[GKPositioning]*(('F+ , F-'!AJ$2-[1]!tbl_gk[[#This Row],[GKPositioning]])/('F+ , F-'!AJ$2-'F+ , F-'!AJ$3))</f>
        <v>2.3335517539959265E-2</v>
      </c>
      <c r="AK1212" s="1" cm="1">
        <f t="array" ref="AK1212">[1]!table_weight[GKReflexes]*(('F+ , F-'!AK$2-[1]!tbl_gk[[#This Row],[GKReflexes]])/('F+ , F-'!AK$2-'F+ , F-'!AK$3))</f>
        <v>6.5591724977182797E-2</v>
      </c>
    </row>
    <row r="1213" spans="1:37" x14ac:dyDescent="0.55000000000000004">
      <c r="A1213" s="8">
        <f>[1]!tbl_gk[[#This Row],[ID]]</f>
        <v>246657</v>
      </c>
      <c r="B1213" s="2" cm="1">
        <f t="array" ref="B1213">[1]!table_weight[ValueEUR]*(('F+ , F-'!B$2-[1]!tbl_gk[[#This Row],[ValueEUR]])/('F+ , F-'!B$2-'F+ , F-'!B$3))</f>
        <v>5.8368501049711459E-4</v>
      </c>
      <c r="C1213" s="2" cm="1">
        <f t="array" ref="C1213">[1]!table_weight[WageEUR]*(('F+ , F-'!C$2-[1]!tbl_gk[[#This Row],[WageEUR]])/('F+ , F-'!C$2-'F+ , F-'!C$3))</f>
        <v>5.4769309433185431E-4</v>
      </c>
      <c r="D1213" s="2" cm="1">
        <f t="array" ref="D1213">[1]!table_weight[Crossing]*(('F+ , F-'!D$2-[1]!tbl_gk[[#This Row],[Crossing]])/('F+ , F-'!D$2-'F+ , F-'!D$3))</f>
        <v>3.1383600467551537E-2</v>
      </c>
      <c r="E1213" s="2" cm="1">
        <f t="array" ref="E1213">[1]!table_weight[Finishing]*(('F+ , F-'!E$2-[1]!tbl_gk[[#This Row],[Finishing]])/('F+ , F-'!E$2-'F+ , F-'!E$3))</f>
        <v>2.096326437480962E-2</v>
      </c>
      <c r="F1213" s="2" cm="1">
        <f t="array" ref="F1213">[1]!table_weight[HeadingAccuracy]*(('F+ , F-'!F$2-[1]!tbl_gk[[#This Row],[HeadingAccuracy]])/('F+ , F-'!F$2-'F+ , F-'!F$3))</f>
        <v>1.210949849973455E-2</v>
      </c>
      <c r="G1213" s="2" cm="1">
        <f t="array" ref="G1213">[1]!table_weight[ShortPassing]*(('F+ , F-'!G$2-[1]!tbl_gk[[#This Row],[ShortPassing]])/('F+ , F-'!G$2-'F+ , F-'!G$3))</f>
        <v>4.781557995763748E-2</v>
      </c>
      <c r="H1213" s="2" cm="1">
        <f t="array" ref="H1213">[1]!table_weight[Volleys]*(('F+ , F-'!H$2-[1]!tbl_gk[[#This Row],[Volleys]])/('F+ , F-'!H$2-'F+ , F-'!H$3))</f>
        <v>2.0833057763785961E-3</v>
      </c>
      <c r="I1213" s="2" cm="1">
        <f t="array" ref="I1213">[1]!table_weight[Dribbling]*(('F+ , F-'!I$2-[1]!tbl_gk[[#This Row],[Dribbling]])/('F+ , F-'!I$2-'F+ , F-'!I$3))</f>
        <v>1.8579686209743949E-2</v>
      </c>
      <c r="J1213" s="2" cm="1">
        <f t="array" ref="J1213">[1]!table_weight[Curve]*(('F+ , F-'!J$2-[1]!tbl_gk[[#This Row],[Curve]])/('F+ , F-'!J$2-'F+ , F-'!J$3))</f>
        <v>9.1268634012777444E-3</v>
      </c>
      <c r="K1213" s="2" cm="1">
        <f t="array" ref="K1213">[1]!table_weight[FKAccuracy]*(('F+ , F-'!K$2-[1]!tbl_gk[[#This Row],[FKAccuracy]])/('F+ , F-'!K$2-'F+ , F-'!K$3))</f>
        <v>1.0039549741405519E-2</v>
      </c>
      <c r="L1213" s="2" cm="1">
        <f t="array" ref="L1213">[1]!table_weight[LongPassing]*(('F+ , F-'!L$2-[1]!tbl_gk[[#This Row],[LongPassing]])/('F+ , F-'!L$2-'F+ , F-'!L$3))</f>
        <v>2.1656964003031933E-2</v>
      </c>
      <c r="M1213" s="2" cm="1">
        <f t="array" ref="M1213">[1]!table_weight[BallControl]*(('F+ , F-'!M$2-[1]!tbl_gk[[#This Row],[BallControl]])/('F+ , F-'!M$2-'F+ , F-'!M$3))</f>
        <v>1.4342213916293577E-2</v>
      </c>
      <c r="N1213" s="2" cm="1">
        <f t="array" ref="N1213">[1]!table_weight[Acceleration]*(('F+ , F-'!N$2-[1]!tbl_gk[[#This Row],[Acceleration]])/('F+ , F-'!N$2-'F+ , F-'!N$3))</f>
        <v>8.1175396839599755E-3</v>
      </c>
      <c r="O1213" s="2" cm="1">
        <f t="array" ref="O1213">[1]!table_weight[SprintSpeed]*(('F+ , F-'!O$2-[1]!tbl_gk[[#This Row],[SprintSpeed]])/('F+ , F-'!O$2-'F+ , F-'!O$3))</f>
        <v>9.838758746577414E-3</v>
      </c>
      <c r="P1213" s="2" cm="1">
        <f t="array" ref="P1213">[1]!table_weight[Agility]*(('F+ , F-'!P$2-[1]!tbl_gk[[#This Row],[Agility]])/('F+ , F-'!P$2-'F+ , F-'!P$3))</f>
        <v>4.7974538391331659E-3</v>
      </c>
      <c r="Q1213" s="2" cm="1">
        <f t="array" ref="Q1213">[1]!table_weight[Reactions]*(('F+ , F-'!Q$2-[1]!tbl_gk[[#This Row],[Reactions]])/('F+ , F-'!Q$2-'F+ , F-'!Q$3))</f>
        <v>1.3922334001949081E-3</v>
      </c>
      <c r="R1213" s="2" cm="1">
        <f t="array" ref="R1213">[1]!table_weight[Balance]*(('F+ , F-'!R$2-[1]!tbl_gk[[#This Row],[Balance]])/('F+ , F-'!R$2-'F+ , F-'!R$3))</f>
        <v>2.7318502697702049E-3</v>
      </c>
      <c r="S1213" s="2" cm="1">
        <f t="array" ref="S1213">[1]!table_weight[ShotPower]*(('F+ , F-'!S$2-[1]!tbl_gk[[#This Row],[ShotPower]])/('F+ , F-'!S$2-'F+ , F-'!S$3))</f>
        <v>4.6747349128495319E-3</v>
      </c>
      <c r="T1213" s="2" cm="1">
        <f t="array" ref="T1213">[1]!table_weight[Jumping]*(('F+ , F-'!T$2-[1]!tbl_gk[[#This Row],[Jumping]])/('F+ , F-'!T$2-'F+ , F-'!T$3))</f>
        <v>3.6924541448717756E-3</v>
      </c>
      <c r="U1213" s="2" cm="1">
        <f t="array" ref="U1213">[1]!table_weight[Stamina]*(('F+ , F-'!U$2-[1]!tbl_gk[[#This Row],[Stamina]])/('F+ , F-'!U$2-'F+ , F-'!U$3))</f>
        <v>4.2935513312462497E-3</v>
      </c>
      <c r="V1213" s="2" cm="1">
        <f t="array" ref="V1213">[1]!table_weight[Strength]*(('F+ , F-'!V$2-[1]!tbl_gk[[#This Row],[Strength]])/('F+ , F-'!V$2-'F+ , F-'!V$3))</f>
        <v>2.4845350370144969E-2</v>
      </c>
      <c r="W1213" s="2" cm="1">
        <f t="array" ref="W1213">[1]!table_weight[LongShots]*(('F+ , F-'!W$2-[1]!tbl_gk[[#This Row],[LongShots]])/('F+ , F-'!W$2-'F+ , F-'!W$3))</f>
        <v>9.6091773208573719E-3</v>
      </c>
      <c r="X1213" s="2" cm="1">
        <f t="array" ref="X1213">[1]!table_weight[Aggression]*(('F+ , F-'!X$2-[1]!tbl_gk[[#This Row],[Aggression]])/('F+ , F-'!X$2-'F+ , F-'!X$3))</f>
        <v>1.3994523881959207E-2</v>
      </c>
      <c r="Y1213" s="2" cm="1">
        <f t="array" ref="Y1213">[1]!table_weight[Interceptions]*(('F+ , F-'!Y$2-[1]!tbl_gk[[#This Row],[Interceptions]])/('F+ , F-'!Y$2-'F+ , F-'!Y$3))</f>
        <v>2.0084046292242669E-2</v>
      </c>
      <c r="Z1213" s="2" cm="1">
        <f t="array" ref="Z1213">[1]!table_weight[Positioning]*(('F+ , F-'!Z$2-[1]!tbl_gk[[#This Row],[Positioning]])/('F+ , F-'!Z$2-'F+ , F-'!Z$3))</f>
        <v>1.6267788932832863E-3</v>
      </c>
      <c r="AA1213" s="2" cm="1">
        <f t="array" ref="AA1213">[1]!table_weight[Vision]*(('F+ , F-'!AA$2-[1]!tbl_gk[[#This Row],[Vision]])/('F+ , F-'!AA$2-'F+ , F-'!AA$3))</f>
        <v>1.7746678835817837E-2</v>
      </c>
      <c r="AB1213" s="2" cm="1">
        <f t="array" ref="AB1213">[1]!table_weight[Penalties]*(('F+ , F-'!AB$2-[1]!tbl_gk[[#This Row],[Penalties]])/('F+ , F-'!AB$2-'F+ , F-'!AB$3))</f>
        <v>2.3488251400346914E-3</v>
      </c>
      <c r="AC1213" s="2" cm="1">
        <f t="array" ref="AC1213">[1]!table_weight[Composure]*(('F+ , F-'!AC$2-[1]!tbl_gk[[#This Row],[Composure]])/('F+ , F-'!AC$2-'F+ , F-'!AC$3))</f>
        <v>2.2950592178651603E-3</v>
      </c>
      <c r="AD1213" s="2" cm="1">
        <f t="array" ref="AD1213">[1]!table_weight[Marking]*(('F+ , F-'!AD$2-[1]!tbl_gk[[#This Row],[Marking]])/('F+ , F-'!AD$2-'F+ , F-'!AD$3))</f>
        <v>3.3127133826860035E-2</v>
      </c>
      <c r="AE1213" s="2" cm="1">
        <f t="array" ref="AE1213">[1]!table_weight[StandingTackle]*(('F+ , F-'!AE$2-[1]!tbl_gk[[#This Row],[StandingTackle]])/('F+ , F-'!AE$2-'F+ , F-'!AE$3))</f>
        <v>3.362528621523387E-2</v>
      </c>
      <c r="AF1213" s="2" cm="1">
        <f t="array" ref="AF1213">[1]!table_weight[SlidingTackle]*(('F+ , F-'!AF$2-[1]!tbl_gk[[#This Row],[SlidingTackle]])/('F+ , F-'!AF$2-'F+ , F-'!AF$3))</f>
        <v>1.120842873841129E-2</v>
      </c>
      <c r="AG1213" s="2" cm="1">
        <f t="array" ref="AG1213">[1]!table_weight[GKDiving]*(('F+ , F-'!AG$2-[1]!tbl_gk[[#This Row],[GKDiving]])/('F+ , F-'!AG$2-'F+ , F-'!AG$3))</f>
        <v>3.0746121083054436E-2</v>
      </c>
      <c r="AH1213" s="2" cm="1">
        <f t="array" ref="AH1213">[1]!table_weight[GKHandling]*(('F+ , F-'!AH$2-[1]!tbl_gk[[#This Row],[GKHandling]])/('F+ , F-'!AH$2-'F+ , F-'!AH$3))</f>
        <v>3.9212444279837541E-2</v>
      </c>
      <c r="AI1213" s="2" cm="1">
        <f t="array" ref="AI1213">[1]!table_weight[GKKicking]*(('F+ , F-'!AI$2-[1]!tbl_gk[[#This Row],[GKKicking]])/('F+ , F-'!AI$2-'F+ , F-'!AI$3))</f>
        <v>2.1466382719805277E-2</v>
      </c>
      <c r="AJ1213" s="2" cm="1">
        <f t="array" ref="AJ1213">[1]!table_weight[GKPositioning]*(('F+ , F-'!AJ$2-[1]!tbl_gk[[#This Row],[GKPositioning]])/('F+ , F-'!AJ$2-'F+ , F-'!AJ$3))</f>
        <v>1.3875172591327129E-2</v>
      </c>
      <c r="AK1213" s="2" cm="1">
        <f t="array" ref="AK1213">[1]!table_weight[GKReflexes]*(('F+ , F-'!AK$2-[1]!tbl_gk[[#This Row],[GKReflexes]])/('F+ , F-'!AK$2-'F+ , F-'!AK$3))</f>
        <v>3.2795862488591399E-2</v>
      </c>
    </row>
    <row r="1214" spans="1:37" x14ac:dyDescent="0.55000000000000004">
      <c r="A1214" s="7">
        <f>[1]!tbl_gk[[#This Row],[ID]]</f>
        <v>246671</v>
      </c>
      <c r="B1214" s="1" cm="1">
        <f t="array" ref="B1214">[1]!table_weight[ValueEUR]*(('F+ , F-'!B$2-[1]!tbl_gk[[#This Row],[ValueEUR]])/('F+ , F-'!B$2-'F+ , F-'!B$3))</f>
        <v>3.0588675060954019E-4</v>
      </c>
      <c r="C1214" s="1" cm="1">
        <f t="array" ref="C1214">[1]!table_weight[WageEUR]*(('F+ , F-'!C$2-[1]!tbl_gk[[#This Row],[WageEUR]])/('F+ , F-'!C$2-'F+ , F-'!C$3))</f>
        <v>1.0171443180448721E-3</v>
      </c>
      <c r="D1214" s="1" cm="1">
        <f t="array" ref="D1214">[1]!table_weight[Crossing]*(('F+ , F-'!D$2-[1]!tbl_gk[[#This Row],[Crossing]])/('F+ , F-'!D$2-'F+ , F-'!D$3))</f>
        <v>3.81086577105983E-2</v>
      </c>
      <c r="E1214" s="1" cm="1">
        <f t="array" ref="E1214">[1]!table_weight[Finishing]*(('F+ , F-'!E$2-[1]!tbl_gk[[#This Row],[Finishing]])/('F+ , F-'!E$2-'F+ , F-'!E$3))</f>
        <v>2.096326437480962E-2</v>
      </c>
      <c r="F1214" s="1" cm="1">
        <f t="array" ref="F1214">[1]!table_weight[HeadingAccuracy]*(('F+ , F-'!F$2-[1]!tbl_gk[[#This Row],[HeadingAccuracy]])/('F+ , F-'!F$2-'F+ , F-'!F$3))</f>
        <v>1.1274360672166649E-2</v>
      </c>
      <c r="G1214" s="1" cm="1">
        <f t="array" ref="G1214">[1]!table_weight[ShortPassing]*(('F+ , F-'!G$2-[1]!tbl_gk[[#This Row],[ShortPassing]])/('F+ , F-'!G$2-'F+ , F-'!G$3))</f>
        <v>4.9221920544626818E-2</v>
      </c>
      <c r="H1214" s="1" cm="1">
        <f t="array" ref="H1214">[1]!table_weight[Volleys]*(('F+ , F-'!H$2-[1]!tbl_gk[[#This Row],[Volleys]])/('F+ , F-'!H$2-'F+ , F-'!H$3))</f>
        <v>2.1990449861774069E-3</v>
      </c>
      <c r="I1214" s="1" cm="1">
        <f t="array" ref="I1214">[1]!table_weight[Dribbling]*(('F+ , F-'!I$2-[1]!tbl_gk[[#This Row],[Dribbling]])/('F+ , F-'!I$2-'F+ , F-'!I$3))</f>
        <v>2.1513320874440363E-2</v>
      </c>
      <c r="J1214" s="1" cm="1">
        <f t="array" ref="J1214">[1]!table_weight[Curve]*(('F+ , F-'!J$2-[1]!tbl_gk[[#This Row],[Curve]])/('F+ , F-'!J$2-'F+ , F-'!J$3))</f>
        <v>9.6339113680153961E-3</v>
      </c>
      <c r="K1214" s="1" cm="1">
        <f t="array" ref="K1214">[1]!table_weight[FKAccuracy]*(('F+ , F-'!K$2-[1]!tbl_gk[[#This Row],[FKAccuracy]])/('F+ , F-'!K$2-'F+ , F-'!K$3))</f>
        <v>8.2141770611499701E-3</v>
      </c>
      <c r="L1214" s="1" cm="1">
        <f t="array" ref="L1214">[1]!table_weight[LongPassing]*(('F+ , F-'!L$2-[1]!tbl_gk[[#This Row],[LongPassing]])/('F+ , F-'!L$2-'F+ , F-'!L$3))</f>
        <v>2.7612629103865718E-2</v>
      </c>
      <c r="M1214" s="1" cm="1">
        <f t="array" ref="M1214">[1]!table_weight[BallControl]*(('F+ , F-'!M$2-[1]!tbl_gk[[#This Row],[BallControl]])/('F+ , F-'!M$2-'F+ , F-'!M$3))</f>
        <v>1.3038376287539614E-2</v>
      </c>
      <c r="N1214" s="1" cm="1">
        <f t="array" ref="N1214">[1]!table_weight[Acceleration]*(('F+ , F-'!N$2-[1]!tbl_gk[[#This Row],[Acceleration]])/('F+ , F-'!N$2-'F+ , F-'!N$3))</f>
        <v>4.7352314823099848E-3</v>
      </c>
      <c r="O1214" s="1" cm="1">
        <f t="array" ref="O1214">[1]!table_weight[SprintSpeed]*(('F+ , F-'!O$2-[1]!tbl_gk[[#This Row],[SprintSpeed]])/('F+ , F-'!O$2-'F+ , F-'!O$3))</f>
        <v>5.9032552479464486E-3</v>
      </c>
      <c r="P1214" s="1" cm="1">
        <f t="array" ref="P1214">[1]!table_weight[Agility]*(('F+ , F-'!P$2-[1]!tbl_gk[[#This Row],[Agility]])/('F+ , F-'!P$2-'F+ , F-'!P$3))</f>
        <v>3.5103320774145116E-3</v>
      </c>
      <c r="Q1214" s="1" cm="1">
        <f t="array" ref="Q1214">[1]!table_weight[Reactions]*(('F+ , F-'!Q$2-[1]!tbl_gk[[#This Row],[Reactions]])/('F+ , F-'!Q$2-'F+ , F-'!Q$3))</f>
        <v>1.5984902002237835E-3</v>
      </c>
      <c r="R1214" s="1" cm="1">
        <f t="array" ref="R1214">[1]!table_weight[Balance]*(('F+ , F-'!R$2-[1]!tbl_gk[[#This Row],[Balance]])/('F+ , F-'!R$2-'F+ , F-'!R$3))</f>
        <v>2.359325232983359E-3</v>
      </c>
      <c r="S1214" s="1" cm="1">
        <f t="array" ref="S1214">[1]!table_weight[ShotPower]*(('F+ , F-'!S$2-[1]!tbl_gk[[#This Row],[ShotPower]])/('F+ , F-'!S$2-'F+ , F-'!S$3))</f>
        <v>7.271809864432606E-3</v>
      </c>
      <c r="T1214" s="1" cm="1">
        <f t="array" ref="T1214">[1]!table_weight[Jumping]*(('F+ , F-'!T$2-[1]!tbl_gk[[#This Row],[Jumping]])/('F+ , F-'!T$2-'F+ , F-'!T$3))</f>
        <v>2.91961490524745E-3</v>
      </c>
      <c r="U1214" s="1" cm="1">
        <f t="array" ref="U1214">[1]!table_weight[Stamina]*(('F+ , F-'!U$2-[1]!tbl_gk[[#This Row],[Stamina]])/('F+ , F-'!U$2-'F+ , F-'!U$3))</f>
        <v>1.3739364259988E-2</v>
      </c>
      <c r="V1214" s="1" cm="1">
        <f t="array" ref="V1214">[1]!table_weight[Strength]*(('F+ , F-'!V$2-[1]!tbl_gk[[#This Row],[Strength]])/('F+ , F-'!V$2-'F+ , F-'!V$3))</f>
        <v>3.1056687962681212E-2</v>
      </c>
      <c r="W1214" s="1" cm="1">
        <f t="array" ref="W1214">[1]!table_weight[LongShots]*(('F+ , F-'!W$2-[1]!tbl_gk[[#This Row],[LongShots]])/('F+ , F-'!W$2-'F+ , F-'!W$3))</f>
        <v>9.86888481601568E-3</v>
      </c>
      <c r="X1214" s="1" cm="1">
        <f t="array" ref="X1214">[1]!table_weight[Aggression]*(('F+ , F-'!X$2-[1]!tbl_gk[[#This Row],[Aggression]])/('F+ , F-'!X$2-'F+ , F-'!X$3))</f>
        <v>1.5211439002129575E-2</v>
      </c>
      <c r="Y1214" s="1" cm="1">
        <f t="array" ref="Y1214">[1]!table_weight[Interceptions]*(('F+ , F-'!Y$2-[1]!tbl_gk[[#This Row],[Interceptions]])/('F+ , F-'!Y$2-'F+ , F-'!Y$3))</f>
        <v>2.2854259573931314E-2</v>
      </c>
      <c r="Z1214" s="1" cm="1">
        <f t="array" ref="Z1214">[1]!table_weight[Positioning]*(('F+ , F-'!Z$2-[1]!tbl_gk[[#This Row],[Positioning]])/('F+ , F-'!Z$2-'F+ , F-'!Z$3))</f>
        <v>2.0704458641787279E-3</v>
      </c>
      <c r="AA1214" s="1" cm="1">
        <f t="array" ref="AA1214">[1]!table_weight[Vision]*(('F+ , F-'!AA$2-[1]!tbl_gk[[#This Row],[Vision]])/('F+ , F-'!AA$2-'F+ , F-'!AA$3))</f>
        <v>2.8394686137308535E-2</v>
      </c>
      <c r="AB1214" s="1" cm="1">
        <f t="array" ref="AB1214">[1]!table_weight[Penalties]*(('F+ , F-'!AB$2-[1]!tbl_gk[[#This Row],[Penalties]])/('F+ , F-'!AB$2-'F+ , F-'!AB$3))</f>
        <v>2.153089711698467E-3</v>
      </c>
      <c r="AC1214" s="1" cm="1">
        <f t="array" ref="AC1214">[1]!table_weight[Composure]*(('F+ , F-'!AC$2-[1]!tbl_gk[[#This Row],[Composure]])/('F+ , F-'!AC$2-'F+ , F-'!AC$3))</f>
        <v>2.134938807316428E-3</v>
      </c>
      <c r="AD1214" s="1" cm="1">
        <f t="array" ref="AD1214">[1]!table_weight[Marking]*(('F+ , F-'!AD$2-[1]!tbl_gk[[#This Row],[Marking]])/('F+ , F-'!AD$2-'F+ , F-'!AD$3))</f>
        <v>2.6817203574124791E-2</v>
      </c>
      <c r="AE1214" s="1" cm="1">
        <f t="array" ref="AE1214">[1]!table_weight[StandingTackle]*(('F+ , F-'!AE$2-[1]!tbl_gk[[#This Row],[StandingTackle]])/('F+ , F-'!AE$2-'F+ , F-'!AE$3))</f>
        <v>2.6900228972187096E-2</v>
      </c>
      <c r="AF1214" s="1" cm="1">
        <f t="array" ref="AF1214">[1]!table_weight[SlidingTackle]*(('F+ , F-'!AF$2-[1]!tbl_gk[[#This Row],[SlidingTackle]])/('F+ , F-'!AF$2-'F+ , F-'!AF$3))</f>
        <v>9.7139715732897855E-3</v>
      </c>
      <c r="AG1214" s="1" cm="1">
        <f t="array" ref="AG1214">[1]!table_weight[GKDiving]*(('F+ , F-'!AG$2-[1]!tbl_gk[[#This Row],[GKDiving]])/('F+ , F-'!AG$2-'F+ , F-'!AG$3))</f>
        <v>4.7827299462529123E-2</v>
      </c>
      <c r="AH1214" s="1" cm="1">
        <f t="array" ref="AH1214">[1]!table_weight[GKHandling]*(('F+ , F-'!AH$2-[1]!tbl_gk[[#This Row],[GKHandling]])/('F+ , F-'!AH$2-'F+ , F-'!AH$3))</f>
        <v>5.3471514927051197E-2</v>
      </c>
      <c r="AI1214" s="1" cm="1">
        <f t="array" ref="AI1214">[1]!table_weight[GKKicking]*(('F+ , F-'!AI$2-[1]!tbl_gk[[#This Row],[GKKicking]])/('F+ , F-'!AI$2-'F+ , F-'!AI$3))</f>
        <v>3.309400669303314E-2</v>
      </c>
      <c r="AJ1214" s="1" cm="1">
        <f t="array" ref="AJ1214">[1]!table_weight[GKPositioning]*(('F+ , F-'!AJ$2-[1]!tbl_gk[[#This Row],[GKPositioning]])/('F+ , F-'!AJ$2-'F+ , F-'!AJ$3))</f>
        <v>1.7028620907537841E-2</v>
      </c>
      <c r="AK1214" s="1" cm="1">
        <f t="array" ref="AK1214">[1]!table_weight[GKReflexes]*(('F+ , F-'!AK$2-[1]!tbl_gk[[#This Row],[GKReflexes]])/('F+ , F-'!AK$2-'F+ , F-'!AK$3))</f>
        <v>4.55498090119325E-2</v>
      </c>
    </row>
    <row r="1215" spans="1:37" x14ac:dyDescent="0.55000000000000004">
      <c r="A1215" s="8">
        <f>[1]!tbl_gk[[#This Row],[ID]]</f>
        <v>246704</v>
      </c>
      <c r="B1215" s="2" cm="1">
        <f t="array" ref="B1215">[1]!table_weight[ValueEUR]*(('F+ , F-'!B$2-[1]!tbl_gk[[#This Row],[ValueEUR]])/('F+ , F-'!B$2-'F+ , F-'!B$3))</f>
        <v>7.0715090378048093E-4</v>
      </c>
      <c r="C1215" s="2" cm="1">
        <f t="array" ref="C1215">[1]!table_weight[WageEUR]*(('F+ , F-'!C$2-[1]!tbl_gk[[#This Row],[WageEUR]])/('F+ , F-'!C$2-'F+ , F-'!C$3))</f>
        <v>1.0171443180448721E-3</v>
      </c>
      <c r="D1215" s="2" cm="1">
        <f t="array" ref="D1215">[1]!table_weight[Crossing]*(('F+ , F-'!D$2-[1]!tbl_gk[[#This Row],[Crossing]])/('F+ , F-'!D$2-'F+ , F-'!D$3))</f>
        <v>3.3625286215233793E-2</v>
      </c>
      <c r="E1215" s="2" cm="1">
        <f t="array" ref="E1215">[1]!table_weight[Finishing]*(('F+ , F-'!E$2-[1]!tbl_gk[[#This Row],[Finishing]])/('F+ , F-'!E$2-'F+ , F-'!E$3))</f>
        <v>1.7968512321265388E-2</v>
      </c>
      <c r="F1215" s="2" cm="1">
        <f t="array" ref="F1215">[1]!table_weight[HeadingAccuracy]*(('F+ , F-'!F$2-[1]!tbl_gk[[#This Row],[HeadingAccuracy]])/('F+ , F-'!F$2-'F+ , F-'!F$3))</f>
        <v>2.9229823964876498E-3</v>
      </c>
      <c r="G1215" s="2" cm="1">
        <f t="array" ref="G1215">[1]!table_weight[ShortPassing]*(('F+ , F-'!G$2-[1]!tbl_gk[[#This Row],[ShortPassing]])/('F+ , F-'!G$2-'F+ , F-'!G$3))</f>
        <v>3.7971195848712121E-2</v>
      </c>
      <c r="H1215" s="2" cm="1">
        <f t="array" ref="H1215">[1]!table_weight[Volleys]*(('F+ , F-'!H$2-[1]!tbl_gk[[#This Row],[Volleys]])/('F+ , F-'!H$2-'F+ , F-'!H$3))</f>
        <v>2.1990449861774069E-3</v>
      </c>
      <c r="I1215" s="2" cm="1">
        <f t="array" ref="I1215">[1]!table_weight[Dribbling]*(('F+ , F-'!I$2-[1]!tbl_gk[[#This Row],[Dribbling]])/('F+ , F-'!I$2-'F+ , F-'!I$3))</f>
        <v>1.5646051545047536E-2</v>
      </c>
      <c r="J1215" s="2" cm="1">
        <f t="array" ref="J1215">[1]!table_weight[Curve]*(('F+ , F-'!J$2-[1]!tbl_gk[[#This Row],[Curve]])/('F+ , F-'!J$2-'F+ , F-'!J$3))</f>
        <v>9.4648953791028455E-3</v>
      </c>
      <c r="K1215" s="2" cm="1">
        <f t="array" ref="K1215">[1]!table_weight[FKAccuracy]*(('F+ , F-'!K$2-[1]!tbl_gk[[#This Row],[FKAccuracy]])/('F+ , F-'!K$2-'F+ , F-'!K$3))</f>
        <v>9.7353209613629272E-3</v>
      </c>
      <c r="L1215" s="2" cm="1">
        <f t="array" ref="L1215">[1]!table_weight[LongPassing]*(('F+ , F-'!L$2-[1]!tbl_gk[[#This Row],[LongPassing]])/('F+ , F-'!L$2-'F+ , F-'!L$3))</f>
        <v>1.8408419402577144E-2</v>
      </c>
      <c r="M1215" s="2" cm="1">
        <f t="array" ref="M1215">[1]!table_weight[BallControl]*(('F+ , F-'!M$2-[1]!tbl_gk[[#This Row],[BallControl]])/('F+ , F-'!M$2-'F+ , F-'!M$3))</f>
        <v>1.2603763744621627E-2</v>
      </c>
      <c r="N1215" s="2" cm="1">
        <f t="array" ref="N1215">[1]!table_weight[Acceleration]*(('F+ , F-'!N$2-[1]!tbl_gk[[#This Row],[Acceleration]])/('F+ , F-'!N$2-'F+ , F-'!N$3))</f>
        <v>7.2155908301866443E-3</v>
      </c>
      <c r="O1215" s="2" cm="1">
        <f t="array" ref="O1215">[1]!table_weight[SprintSpeed]*(('F+ , F-'!O$2-[1]!tbl_gk[[#This Row],[SprintSpeed]])/('F+ , F-'!O$2-'F+ , F-'!O$3))</f>
        <v>8.995436568299351E-3</v>
      </c>
      <c r="P1215" s="2" cm="1">
        <f t="array" ref="P1215">[1]!table_weight[Agility]*(('F+ , F-'!P$2-[1]!tbl_gk[[#This Row],[Agility]])/('F+ , F-'!P$2-'F+ , F-'!P$3))</f>
        <v>3.6273431466616623E-3</v>
      </c>
      <c r="Q1215" s="2" cm="1">
        <f t="array" ref="Q1215">[1]!table_weight[Reactions]*(('F+ , F-'!Q$2-[1]!tbl_gk[[#This Row],[Reactions]])/('F+ , F-'!Q$2-'F+ , F-'!Q$3))</f>
        <v>1.7016186002382209E-3</v>
      </c>
      <c r="R1215" s="2" cm="1">
        <f t="array" ref="R1215">[1]!table_weight[Balance]*(('F+ , F-'!R$2-[1]!tbl_gk[[#This Row],[Balance]])/('F+ , F-'!R$2-'F+ , F-'!R$3))</f>
        <v>2.2972377268522179E-3</v>
      </c>
      <c r="S1215" s="2" cm="1">
        <f t="array" ref="S1215">[1]!table_weight[ShotPower]*(('F+ , F-'!S$2-[1]!tbl_gk[[#This Row],[ShotPower]])/('F+ , F-'!S$2-'F+ , F-'!S$3))</f>
        <v>7.0121023692742987E-3</v>
      </c>
      <c r="T1215" s="2" cm="1">
        <f t="array" ref="T1215">[1]!table_weight[Jumping]*(('F+ , F-'!T$2-[1]!tbl_gk[[#This Row],[Jumping]])/('F+ , F-'!T$2-'F+ , F-'!T$3))</f>
        <v>3.0054859318723757E-3</v>
      </c>
      <c r="U1215" s="2" cm="1">
        <f t="array" ref="U1215">[1]!table_weight[Stamina]*(('F+ , F-'!U$2-[1]!tbl_gk[[#This Row],[Stamina]])/('F+ , F-'!U$2-'F+ , F-'!U$3))</f>
        <v>8.5871026624925002E-4</v>
      </c>
      <c r="V1215" s="2" cm="1">
        <f t="array" ref="V1215">[1]!table_weight[Strength]*(('F+ , F-'!V$2-[1]!tbl_gk[[#This Row],[Strength]])/('F+ , F-'!V$2-'F+ , F-'!V$3))</f>
        <v>8.8733394179089167E-3</v>
      </c>
      <c r="W1215" s="2" cm="1">
        <f t="array" ref="W1215">[1]!table_weight[LongShots]*(('F+ , F-'!W$2-[1]!tbl_gk[[#This Row],[LongShots]])/('F+ , F-'!W$2-'F+ , F-'!W$3))</f>
        <v>1.0388299806332293E-2</v>
      </c>
      <c r="X1215" s="2" cm="1">
        <f t="array" ref="X1215">[1]!table_weight[Aggression]*(('F+ , F-'!X$2-[1]!tbl_gk[[#This Row],[Aggression]])/('F+ , F-'!X$2-'F+ , F-'!X$3))</f>
        <v>1.2169151201703659E-3</v>
      </c>
      <c r="Y1215" s="2" cm="1">
        <f t="array" ref="Y1215">[1]!table_weight[Interceptions]*(('F+ , F-'!Y$2-[1]!tbl_gk[[#This Row],[Interceptions]])/('F+ , F-'!Y$2-'F+ , F-'!Y$3))</f>
        <v>2.0084046292242669E-2</v>
      </c>
      <c r="Z1215" s="2" cm="1">
        <f t="array" ref="Z1215">[1]!table_weight[Positioning]*(('F+ , F-'!Z$2-[1]!tbl_gk[[#This Row],[Positioning]])/('F+ , F-'!Z$2-'F+ , F-'!Z$3))</f>
        <v>8.8733394179088337E-4</v>
      </c>
      <c r="AA1215" s="2" cm="1">
        <f t="array" ref="AA1215">[1]!table_weight[Vision]*(('F+ , F-'!AA$2-[1]!tbl_gk[[#This Row],[Vision]])/('F+ , F-'!AA$2-'F+ , F-'!AA$3))</f>
        <v>1.4907210222086981E-2</v>
      </c>
      <c r="AB1215" s="2" cm="1">
        <f t="array" ref="AB1215">[1]!table_weight[Penalties]*(('F+ , F-'!AB$2-[1]!tbl_gk[[#This Row],[Penalties]])/('F+ , F-'!AB$2-'F+ , F-'!AB$3))</f>
        <v>2.2313838830329571E-3</v>
      </c>
      <c r="AC1215" s="2" cm="1">
        <f t="array" ref="AC1215">[1]!table_weight[Composure]*(('F+ , F-'!AC$2-[1]!tbl_gk[[#This Row],[Composure]])/('F+ , F-'!AC$2-'F+ , F-'!AC$3))</f>
        <v>1.3343367545727675E-3</v>
      </c>
      <c r="AD1215" s="2" cm="1">
        <f t="array" ref="AD1215">[1]!table_weight[Marking]*(('F+ , F-'!AD$2-[1]!tbl_gk[[#This Row],[Marking]])/('F+ , F-'!AD$2-'F+ , F-'!AD$3))</f>
        <v>2.2084755884573357E-2</v>
      </c>
      <c r="AE1215" s="2" cm="1">
        <f t="array" ref="AE1215">[1]!table_weight[StandingTackle]*(('F+ , F-'!AE$2-[1]!tbl_gk[[#This Row],[StandingTackle]])/('F+ , F-'!AE$2-'F+ , F-'!AE$3))</f>
        <v>2.465854322450484E-2</v>
      </c>
      <c r="AF1215" s="2" cm="1">
        <f t="array" ref="AF1215">[1]!table_weight[SlidingTackle]*(('F+ , F-'!AF$2-[1]!tbl_gk[[#This Row],[SlidingTackle]])/('F+ , F-'!AF$2-'F+ , F-'!AF$3))</f>
        <v>8.9667429907290316E-3</v>
      </c>
      <c r="AG1215" s="2" cm="1">
        <f t="array" ref="AG1215">[1]!table_weight[GKDiving]*(('F+ , F-'!AG$2-[1]!tbl_gk[[#This Row],[GKDiving]])/('F+ , F-'!AG$2-'F+ , F-'!AG$3))</f>
        <v>3.2454238921001903E-2</v>
      </c>
      <c r="AH1215" s="2" cm="1">
        <f t="array" ref="AH1215">[1]!table_weight[GKHandling]*(('F+ , F-'!AH$2-[1]!tbl_gk[[#This Row],[GKHandling]])/('F+ , F-'!AH$2-'F+ , F-'!AH$3))</f>
        <v>4.0994828110739248E-2</v>
      </c>
      <c r="AI1215" s="2" cm="1">
        <f t="array" ref="AI1215">[1]!table_weight[GKKicking]*(('F+ , F-'!AI$2-[1]!tbl_gk[[#This Row],[GKKicking]])/('F+ , F-'!AI$2-'F+ , F-'!AI$3))</f>
        <v>3.2199574079707916E-2</v>
      </c>
      <c r="AJ1215" s="2" cm="1">
        <f t="array" ref="AJ1215">[1]!table_weight[GKPositioning]*(('F+ , F-'!AJ$2-[1]!tbl_gk[[#This Row],[GKPositioning]])/('F+ , F-'!AJ$2-'F+ , F-'!AJ$3))</f>
        <v>1.3875172591327129E-2</v>
      </c>
      <c r="AK1215" s="2" cm="1">
        <f t="array" ref="AK1215">[1]!table_weight[GKReflexes]*(('F+ , F-'!AK$2-[1]!tbl_gk[[#This Row],[GKReflexes]])/('F+ , F-'!AK$2-'F+ , F-'!AK$3))</f>
        <v>4.1905824290977896E-2</v>
      </c>
    </row>
    <row r="1216" spans="1:37" x14ac:dyDescent="0.55000000000000004">
      <c r="A1216" s="7">
        <f>[1]!tbl_gk[[#This Row],[ID]]</f>
        <v>246740</v>
      </c>
      <c r="B1216" s="1" cm="1">
        <f t="array" ref="B1216">[1]!table_weight[ValueEUR]*(('F+ , F-'!B$2-[1]!tbl_gk[[#This Row],[ValueEUR]])/('F+ , F-'!B$2-'F+ , F-'!B$3))</f>
        <v>6.1455148381795615E-4</v>
      </c>
      <c r="C1216" s="1" cm="1">
        <f t="array" ref="C1216">[1]!table_weight[WageEUR]*(('F+ , F-'!C$2-[1]!tbl_gk[[#This Row],[WageEUR]])/('F+ , F-'!C$2-'F+ , F-'!C$3))</f>
        <v>2.3472561185650898E-4</v>
      </c>
      <c r="D1216" s="1" cm="1">
        <f t="array" ref="D1216">[1]!table_weight[Crossing]*(('F+ , F-'!D$2-[1]!tbl_gk[[#This Row],[Crossing]])/('F+ , F-'!D$2-'F+ , F-'!D$3))</f>
        <v>3.81086577105983E-2</v>
      </c>
      <c r="E1216" s="1" cm="1">
        <f t="array" ref="E1216">[1]!table_weight[Finishing]*(('F+ , F-'!E$2-[1]!tbl_gk[[#This Row],[Finishing]])/('F+ , F-'!E$2-'F+ , F-'!E$3))</f>
        <v>1.8966763005780131E-2</v>
      </c>
      <c r="F1216" s="1" cm="1">
        <f t="array" ref="F1216">[1]!table_weight[HeadingAccuracy]*(('F+ , F-'!F$2-[1]!tbl_gk[[#This Row],[HeadingAccuracy]])/('F+ , F-'!F$2-'F+ , F-'!F$3))</f>
        <v>1.1691929585950599E-2</v>
      </c>
      <c r="G1216" s="1" cm="1">
        <f t="array" ref="G1216">[1]!table_weight[ShortPassing]*(('F+ , F-'!G$2-[1]!tbl_gk[[#This Row],[ShortPassing]])/('F+ , F-'!G$2-'F+ , F-'!G$3))</f>
        <v>4.6409239370648142E-2</v>
      </c>
      <c r="H1216" s="1" cm="1">
        <f t="array" ref="H1216">[1]!table_weight[Volleys]*(('F+ , F-'!H$2-[1]!tbl_gk[[#This Row],[Volleys]])/('F+ , F-'!H$2-'F+ , F-'!H$3))</f>
        <v>2.3147841959762173E-3</v>
      </c>
      <c r="I1216" s="1" cm="1">
        <f t="array" ref="I1216">[1]!table_weight[Dribbling]*(('F+ , F-'!I$2-[1]!tbl_gk[[#This Row],[Dribbling]])/('F+ , F-'!I$2-'F+ , F-'!I$3))</f>
        <v>2.2491199096005835E-2</v>
      </c>
      <c r="J1216" s="1" cm="1">
        <f t="array" ref="J1216">[1]!table_weight[Curve]*(('F+ , F-'!J$2-[1]!tbl_gk[[#This Row],[Curve]])/('F+ , F-'!J$2-'F+ , F-'!J$3))</f>
        <v>9.4648953791028455E-3</v>
      </c>
      <c r="K1216" s="1" cm="1">
        <f t="array" ref="K1216">[1]!table_weight[FKAccuracy]*(('F+ , F-'!K$2-[1]!tbl_gk[[#This Row],[FKAccuracy]])/('F+ , F-'!K$2-'F+ , F-'!K$3))</f>
        <v>9.7353209613629272E-3</v>
      </c>
      <c r="L1216" s="1" cm="1">
        <f t="array" ref="L1216">[1]!table_weight[LongPassing]*(('F+ , F-'!L$2-[1]!tbl_gk[[#This Row],[LongPassing]])/('F+ , F-'!L$2-'F+ , F-'!L$3))</f>
        <v>2.4905508603486726E-2</v>
      </c>
      <c r="M1216" s="1" cm="1">
        <f t="array" ref="M1216">[1]!table_weight[BallControl]*(('F+ , F-'!M$2-[1]!tbl_gk[[#This Row],[BallControl]])/('F+ , F-'!M$2-'F+ , F-'!M$3))</f>
        <v>1.2603763744621627E-2</v>
      </c>
      <c r="N1216" s="1" cm="1">
        <f t="array" ref="N1216">[1]!table_weight[Acceleration]*(('F+ , F-'!N$2-[1]!tbl_gk[[#This Row],[Acceleration]])/('F+ , F-'!N$2-'F+ , F-'!N$3))</f>
        <v>1.0146924604949968E-2</v>
      </c>
      <c r="O1216" s="1" cm="1">
        <f t="array" ref="O1216">[1]!table_weight[SprintSpeed]*(('F+ , F-'!O$2-[1]!tbl_gk[[#This Row],[SprintSpeed]])/('F+ , F-'!O$2-'F+ , F-'!O$3))</f>
        <v>1.3493154852449027E-2</v>
      </c>
      <c r="P1216" s="1" cm="1">
        <f t="array" ref="P1216">[1]!table_weight[Agility]*(('F+ , F-'!P$2-[1]!tbl_gk[[#This Row],[Agility]])/('F+ , F-'!P$2-'F+ , F-'!P$3))</f>
        <v>4.7974538391331659E-3</v>
      </c>
      <c r="Q1216" s="1" cm="1">
        <f t="array" ref="Q1216">[1]!table_weight[Reactions]*(('F+ , F-'!Q$2-[1]!tbl_gk[[#This Row],[Reactions]])/('F+ , F-'!Q$2-'F+ , F-'!Q$3))</f>
        <v>1.2375408001732517E-3</v>
      </c>
      <c r="R1216" s="1" cm="1">
        <f t="array" ref="R1216">[1]!table_weight[Balance]*(('F+ , F-'!R$2-[1]!tbl_gk[[#This Row],[Balance]])/('F+ , F-'!R$2-'F+ , F-'!R$3))</f>
        <v>1.6763626655408076E-3</v>
      </c>
      <c r="S1216" s="1" cm="1">
        <f t="array" ref="S1216">[1]!table_weight[ShotPower]*(('F+ , F-'!S$2-[1]!tbl_gk[[#This Row],[ShotPower]])/('F+ , F-'!S$2-'F+ , F-'!S$3))</f>
        <v>5.9732723886410689E-3</v>
      </c>
      <c r="T1216" s="1" cm="1">
        <f t="array" ref="T1216">[1]!table_weight[Jumping]*(('F+ , F-'!T$2-[1]!tbl_gk[[#This Row],[Jumping]])/('F+ , F-'!T$2-'F+ , F-'!T$3))</f>
        <v>2.3185177188729754E-3</v>
      </c>
      <c r="U1216" s="1" cm="1">
        <f t="array" ref="U1216">[1]!table_weight[Stamina]*(('F+ , F-'!U$2-[1]!tbl_gk[[#This Row],[Stamina]])/('F+ , F-'!U$2-'F+ , F-'!U$3))</f>
        <v>2.3185177188729752E-2</v>
      </c>
      <c r="V1216" s="1" cm="1">
        <f t="array" ref="V1216">[1]!table_weight[Strength]*(('F+ , F-'!V$2-[1]!tbl_gk[[#This Row],[Strength]])/('F+ , F-'!V$2-'F+ , F-'!V$3))</f>
        <v>3.9042693438799229E-2</v>
      </c>
      <c r="W1216" s="1" cm="1">
        <f t="array" ref="W1216">[1]!table_weight[LongShots]*(('F+ , F-'!W$2-[1]!tbl_gk[[#This Row],[LongShots]])/('F+ , F-'!W$2-'F+ , F-'!W$3))</f>
        <v>9.86888481601568E-3</v>
      </c>
      <c r="X1216" s="1" cm="1">
        <f t="array" ref="X1216">[1]!table_weight[Aggression]*(('F+ , F-'!X$2-[1]!tbl_gk[[#This Row],[Aggression]])/('F+ , F-'!X$2-'F+ , F-'!X$3))</f>
        <v>1.034377852144811E-2</v>
      </c>
      <c r="Y1216" s="1" cm="1">
        <f t="array" ref="Y1216">[1]!table_weight[Interceptions]*(('F+ , F-'!Y$2-[1]!tbl_gk[[#This Row],[Interceptions]])/('F+ , F-'!Y$2-'F+ , F-'!Y$3))</f>
        <v>2.5624472855619959E-2</v>
      </c>
      <c r="Z1216" s="1" cm="1">
        <f t="array" ref="Z1216">[1]!table_weight[Positioning]*(('F+ , F-'!Z$2-[1]!tbl_gk[[#This Row],[Positioning]])/('F+ , F-'!Z$2-'F+ , F-'!Z$3))</f>
        <v>2.0704458641787279E-3</v>
      </c>
      <c r="AA1216" s="1" cm="1">
        <f t="array" ref="AA1216">[1]!table_weight[Vision]*(('F+ , F-'!AA$2-[1]!tbl_gk[[#This Row],[Vision]])/('F+ , F-'!AA$2-'F+ , F-'!AA$3))</f>
        <v>2.8394686137308535E-2</v>
      </c>
      <c r="AB1216" s="1" cm="1">
        <f t="array" ref="AB1216">[1]!table_weight[Penalties]*(('F+ , F-'!AB$2-[1]!tbl_gk[[#This Row],[Penalties]])/('F+ , F-'!AB$2-'F+ , F-'!AB$3))</f>
        <v>2.5054134827036706E-3</v>
      </c>
      <c r="AC1216" s="1" cm="1">
        <f t="array" ref="AC1216">[1]!table_weight[Composure]*(('F+ , F-'!AC$2-[1]!tbl_gk[[#This Row],[Composure]])/('F+ , F-'!AC$2-'F+ , F-'!AC$3))</f>
        <v>1.3877102247556784E-3</v>
      </c>
      <c r="AD1216" s="1" cm="1">
        <f t="array" ref="AD1216">[1]!table_weight[Marking]*(('F+ , F-'!AD$2-[1]!tbl_gk[[#This Row],[Marking]])/('F+ , F-'!AD$2-'F+ , F-'!AD$3))</f>
        <v>3.3127133826860035E-2</v>
      </c>
      <c r="AE1216" s="1" cm="1">
        <f t="array" ref="AE1216">[1]!table_weight[StandingTackle]*(('F+ , F-'!AE$2-[1]!tbl_gk[[#This Row],[StandingTackle]])/('F+ , F-'!AE$2-'F+ , F-'!AE$3))</f>
        <v>2.465854322450484E-2</v>
      </c>
      <c r="AF1216" s="1" cm="1">
        <f t="array" ref="AF1216">[1]!table_weight[SlidingTackle]*(('F+ , F-'!AF$2-[1]!tbl_gk[[#This Row],[SlidingTackle]])/('F+ , F-'!AF$2-'F+ , F-'!AF$3))</f>
        <v>9.7139715732897855E-3</v>
      </c>
      <c r="AG1216" s="1" cm="1">
        <f t="array" ref="AG1216">[1]!table_weight[GKDiving]*(('F+ , F-'!AG$2-[1]!tbl_gk[[#This Row],[GKDiving]])/('F+ , F-'!AG$2-'F+ , F-'!AG$3))</f>
        <v>3.5870474596896844E-2</v>
      </c>
      <c r="AH1216" s="1" cm="1">
        <f t="array" ref="AH1216">[1]!table_weight[GKHandling]*(('F+ , F-'!AH$2-[1]!tbl_gk[[#This Row],[GKHandling]])/('F+ , F-'!AH$2-'F+ , F-'!AH$3))</f>
        <v>4.6341979603444362E-2</v>
      </c>
      <c r="AI1216" s="1" cm="1">
        <f t="array" ref="AI1216">[1]!table_weight[GKKicking]*(('F+ , F-'!AI$2-[1]!tbl_gk[[#This Row],[GKKicking]])/('F+ , F-'!AI$2-'F+ , F-'!AI$3))</f>
        <v>2.6832978399756596E-2</v>
      </c>
      <c r="AJ1216" s="1" cm="1">
        <f t="array" ref="AJ1216">[1]!table_weight[GKPositioning]*(('F+ , F-'!AJ$2-[1]!tbl_gk[[#This Row],[GKPositioning]])/('F+ , F-'!AJ$2-'F+ , F-'!AJ$3))</f>
        <v>1.7659310570779983E-2</v>
      </c>
      <c r="AK1216" s="1" cm="1">
        <f t="array" ref="AK1216">[1]!table_weight[GKReflexes]*(('F+ , F-'!AK$2-[1]!tbl_gk[[#This Row],[GKReflexes]])/('F+ , F-'!AK$2-'F+ , F-'!AK$3))</f>
        <v>3.4617854849068701E-2</v>
      </c>
    </row>
    <row r="1217" spans="1:37" x14ac:dyDescent="0.55000000000000004">
      <c r="A1217" s="8">
        <f>[1]!tbl_gk[[#This Row],[ID]]</f>
        <v>246753</v>
      </c>
      <c r="B1217" s="2" cm="1">
        <f t="array" ref="B1217">[1]!table_weight[ValueEUR]*(('F+ , F-'!B$2-[1]!tbl_gk[[#This Row],[ValueEUR]])/('F+ , F-'!B$2-'F+ , F-'!B$3))</f>
        <v>1.978540939865946E-4</v>
      </c>
      <c r="C1217" s="2" cm="1">
        <f t="array" ref="C1217">[1]!table_weight[WageEUR]*(('F+ , F-'!C$2-[1]!tbl_gk[[#This Row],[WageEUR]])/('F+ , F-'!C$2-'F+ , F-'!C$3))</f>
        <v>7.8241870618836313E-5</v>
      </c>
      <c r="D1217" s="2" cm="1">
        <f t="array" ref="D1217">[1]!table_weight[Crossing]*(('F+ , F-'!D$2-[1]!tbl_gk[[#This Row],[Crossing]])/('F+ , F-'!D$2-'F+ , F-'!D$3))</f>
        <v>3.1383600467551537E-2</v>
      </c>
      <c r="E1217" s="2" cm="1">
        <f t="array" ref="E1217">[1]!table_weight[Finishing]*(('F+ , F-'!E$2-[1]!tbl_gk[[#This Row],[Finishing]])/('F+ , F-'!E$2-'F+ , F-'!E$3))</f>
        <v>1.7968512321265388E-2</v>
      </c>
      <c r="F1217" s="2" cm="1">
        <f t="array" ref="F1217">[1]!table_weight[HeadingAccuracy]*(('F+ , F-'!F$2-[1]!tbl_gk[[#This Row],[HeadingAccuracy]])/('F+ , F-'!F$2-'F+ , F-'!F$3))</f>
        <v>1.1274360672166649E-2</v>
      </c>
      <c r="G1217" s="2" cm="1">
        <f t="array" ref="G1217">[1]!table_weight[ShortPassing]*(('F+ , F-'!G$2-[1]!tbl_gk[[#This Row],[ShortPassing]])/('F+ , F-'!G$2-'F+ , F-'!G$3))</f>
        <v>5.2034601718605494E-2</v>
      </c>
      <c r="H1217" s="2" cm="1">
        <f t="array" ref="H1217">[1]!table_weight[Volleys]*(('F+ , F-'!H$2-[1]!tbl_gk[[#This Row],[Volleys]])/('F+ , F-'!H$2-'F+ , F-'!H$3))</f>
        <v>1.851827356780974E-3</v>
      </c>
      <c r="I1217" s="2" cm="1">
        <f t="array" ref="I1217">[1]!table_weight[Dribbling]*(('F+ , F-'!I$2-[1]!tbl_gk[[#This Row],[Dribbling]])/('F+ , F-'!I$2-'F+ , F-'!I$3))</f>
        <v>1.9557564431309422E-2</v>
      </c>
      <c r="J1217" s="2" cm="1">
        <f t="array" ref="J1217">[1]!table_weight[Curve]*(('F+ , F-'!J$2-[1]!tbl_gk[[#This Row],[Curve]])/('F+ , F-'!J$2-'F+ , F-'!J$3))</f>
        <v>9.8029273569279467E-3</v>
      </c>
      <c r="K1217" s="2" cm="1">
        <f t="array" ref="K1217">[1]!table_weight[FKAccuracy]*(('F+ , F-'!K$2-[1]!tbl_gk[[#This Row],[FKAccuracy]])/('F+ , F-'!K$2-'F+ , F-'!K$3))</f>
        <v>9.5832065713416324E-3</v>
      </c>
      <c r="L1217" s="2" cm="1">
        <f t="array" ref="L1217">[1]!table_weight[LongPassing]*(('F+ , F-'!L$2-[1]!tbl_gk[[#This Row],[LongPassing]])/('F+ , F-'!L$2-'F+ , F-'!L$3))</f>
        <v>2.4364084503410925E-2</v>
      </c>
      <c r="M1217" s="2" cm="1">
        <f t="array" ref="M1217">[1]!table_weight[BallControl]*(('F+ , F-'!M$2-[1]!tbl_gk[[#This Row],[BallControl]])/('F+ , F-'!M$2-'F+ , F-'!M$3))</f>
        <v>1.3038376287539614E-2</v>
      </c>
      <c r="N1217" s="2" cm="1">
        <f t="array" ref="N1217">[1]!table_weight[Acceleration]*(('F+ , F-'!N$2-[1]!tbl_gk[[#This Row],[Acceleration]])/('F+ , F-'!N$2-'F+ , F-'!N$3))</f>
        <v>7.8920524705166431E-3</v>
      </c>
      <c r="O1217" s="2" cm="1">
        <f t="array" ref="O1217">[1]!table_weight[SprintSpeed]*(('F+ , F-'!O$2-[1]!tbl_gk[[#This Row],[SprintSpeed]])/('F+ , F-'!O$2-'F+ , F-'!O$3))</f>
        <v>1.0400973532096125E-2</v>
      </c>
      <c r="P1217" s="2" cm="1">
        <f t="array" ref="P1217">[1]!table_weight[Agility]*(('F+ , F-'!P$2-[1]!tbl_gk[[#This Row],[Agility]])/('F+ , F-'!P$2-'F+ , F-'!P$3))</f>
        <v>4.2123984928974139E-3</v>
      </c>
      <c r="Q1217" s="2" cm="1">
        <f t="array" ref="Q1217">[1]!table_weight[Reactions]*(('F+ , F-'!Q$2-[1]!tbl_gk[[#This Row],[Reactions]])/('F+ , F-'!Q$2-'F+ , F-'!Q$3))</f>
        <v>1.7531828002454398E-3</v>
      </c>
      <c r="R1217" s="2" cm="1">
        <f t="array" ref="R1217">[1]!table_weight[Balance]*(('F+ , F-'!R$2-[1]!tbl_gk[[#This Row],[Balance]])/('F+ , F-'!R$2-'F+ , F-'!R$3))</f>
        <v>1.5521876532785257E-3</v>
      </c>
      <c r="S1217" s="2" cm="1">
        <f t="array" ref="S1217">[1]!table_weight[ShotPower]*(('F+ , F-'!S$2-[1]!tbl_gk[[#This Row],[ShotPower]])/('F+ , F-'!S$2-'F+ , F-'!S$3))</f>
        <v>5.4538573983244545E-3</v>
      </c>
      <c r="T1217" s="2" cm="1">
        <f t="array" ref="T1217">[1]!table_weight[Jumping]*(('F+ , F-'!T$2-[1]!tbl_gk[[#This Row],[Jumping]])/('F+ , F-'!T$2-'F+ , F-'!T$3))</f>
        <v>3.0054859318723757E-3</v>
      </c>
      <c r="U1217" s="2" cm="1">
        <f t="array" ref="U1217">[1]!table_weight[Stamina]*(('F+ , F-'!U$2-[1]!tbl_gk[[#This Row],[Stamina]])/('F+ , F-'!U$2-'F+ , F-'!U$3))</f>
        <v>1.6315495058735752E-2</v>
      </c>
      <c r="V1217" s="2" cm="1">
        <f t="array" ref="V1217">[1]!table_weight[Strength]*(('F+ , F-'!V$2-[1]!tbl_gk[[#This Row],[Strength]])/('F+ , F-'!V$2-'F+ , F-'!V$3))</f>
        <v>1.5972010952236049E-2</v>
      </c>
      <c r="W1217" s="2" cm="1">
        <f t="array" ref="W1217">[1]!table_weight[LongShots]*(('F+ , F-'!W$2-[1]!tbl_gk[[#This Row],[LongShots]])/('F+ , F-'!W$2-'F+ , F-'!W$3))</f>
        <v>9.3494698256990638E-3</v>
      </c>
      <c r="X1217" s="2" cm="1">
        <f t="array" ref="X1217">[1]!table_weight[Aggression]*(('F+ , F-'!X$2-[1]!tbl_gk[[#This Row],[Aggression]])/('F+ , F-'!X$2-'F+ , F-'!X$3))</f>
        <v>1.2777608761788841E-2</v>
      </c>
      <c r="Y1217" s="2" cm="1">
        <f t="array" ref="Y1217">[1]!table_weight[Interceptions]*(('F+ , F-'!Y$2-[1]!tbl_gk[[#This Row],[Interceptions]])/('F+ , F-'!Y$2-'F+ , F-'!Y$3))</f>
        <v>2.4239366214775633E-2</v>
      </c>
      <c r="Z1217" s="2" cm="1">
        <f t="array" ref="Z1217">[1]!table_weight[Positioning]*(('F+ , F-'!Z$2-[1]!tbl_gk[[#This Row],[Positioning]])/('F+ , F-'!Z$2-'F+ , F-'!Z$3))</f>
        <v>2.0704458641787279E-3</v>
      </c>
      <c r="AA1217" s="2" cm="1">
        <f t="array" ref="AA1217">[1]!table_weight[Vision]*(('F+ , F-'!AA$2-[1]!tbl_gk[[#This Row],[Vision]])/('F+ , F-'!AA$2-'F+ , F-'!AA$3))</f>
        <v>1.4197343068654267E-2</v>
      </c>
      <c r="AB1217" s="2" cm="1">
        <f t="array" ref="AB1217">[1]!table_weight[Penalties]*(('F+ , F-'!AB$2-[1]!tbl_gk[[#This Row],[Penalties]])/('F+ , F-'!AB$2-'F+ , F-'!AB$3))</f>
        <v>2.3096780543674466E-3</v>
      </c>
      <c r="AC1217" s="2" cm="1">
        <f t="array" ref="AC1217">[1]!table_weight[Composure]*(('F+ , F-'!AC$2-[1]!tbl_gk[[#This Row],[Composure]])/('F+ , F-'!AC$2-'F+ , F-'!AC$3))</f>
        <v>2.2416857476822497E-3</v>
      </c>
      <c r="AD1217" s="2" cm="1">
        <f t="array" ref="AD1217">[1]!table_weight[Marking]*(('F+ , F-'!AD$2-[1]!tbl_gk[[#This Row],[Marking]])/('F+ , F-'!AD$2-'F+ , F-'!AD$3))</f>
        <v>2.8394686137308601E-2</v>
      </c>
      <c r="AE1217" s="2" cm="1">
        <f t="array" ref="AE1217">[1]!table_weight[StandingTackle]*(('F+ , F-'!AE$2-[1]!tbl_gk[[#This Row],[StandingTackle]])/('F+ , F-'!AE$2-'F+ , F-'!AE$3))</f>
        <v>2.9141914719869356E-2</v>
      </c>
      <c r="AF1217" s="2" cm="1">
        <f t="array" ref="AF1217">[1]!table_weight[SlidingTackle]*(('F+ , F-'!AF$2-[1]!tbl_gk[[#This Row],[SlidingTackle]])/('F+ , F-'!AF$2-'F+ , F-'!AF$3))</f>
        <v>9.7139715732897855E-3</v>
      </c>
      <c r="AG1217" s="2" cm="1">
        <f t="array" ref="AG1217">[1]!table_weight[GKDiving]*(('F+ , F-'!AG$2-[1]!tbl_gk[[#This Row],[GKDiving]])/('F+ , F-'!AG$2-'F+ , F-'!AG$3))</f>
        <v>4.7827299462529123E-2</v>
      </c>
      <c r="AH1217" s="2" cm="1">
        <f t="array" ref="AH1217">[1]!table_weight[GKHandling]*(('F+ , F-'!AH$2-[1]!tbl_gk[[#This Row],[GKHandling]])/('F+ , F-'!AH$2-'F+ , F-'!AH$3))</f>
        <v>5.7036282588854605E-2</v>
      </c>
      <c r="AI1217" s="2" cm="1">
        <f t="array" ref="AI1217">[1]!table_weight[GKKicking]*(('F+ , F-'!AI$2-[1]!tbl_gk[[#This Row],[GKKicking]])/('F+ , F-'!AI$2-'F+ , F-'!AI$3))</f>
        <v>2.5044113173106158E-2</v>
      </c>
      <c r="AJ1217" s="2" cm="1">
        <f t="array" ref="AJ1217">[1]!table_weight[GKPositioning]*(('F+ , F-'!AJ$2-[1]!tbl_gk[[#This Row],[GKPositioning]])/('F+ , F-'!AJ$2-'F+ , F-'!AJ$3))</f>
        <v>1.9551379560506409E-2</v>
      </c>
      <c r="AK1217" s="2" cm="1">
        <f t="array" ref="AK1217">[1]!table_weight[GKReflexes]*(('F+ , F-'!AK$2-[1]!tbl_gk[[#This Row],[GKReflexes]])/('F+ , F-'!AK$2-'F+ , F-'!AK$3))</f>
        <v>4.9193793732887098E-2</v>
      </c>
    </row>
    <row r="1218" spans="1:37" x14ac:dyDescent="0.55000000000000004">
      <c r="A1218" s="7">
        <f>[1]!tbl_gk[[#This Row],[ID]]</f>
        <v>246881</v>
      </c>
      <c r="B1218" s="1" cm="1">
        <f t="array" ref="B1218">[1]!table_weight[ValueEUR]*(('F+ , F-'!B$2-[1]!tbl_gk[[#This Row],[ValueEUR]])/('F+ , F-'!B$2-'F+ , F-'!B$3))</f>
        <v>5.5281853717627303E-4</v>
      </c>
      <c r="C1218" s="1" cm="1">
        <f t="array" ref="C1218">[1]!table_weight[WageEUR]*(('F+ , F-'!C$2-[1]!tbl_gk[[#This Row],[WageEUR]])/('F+ , F-'!C$2-'F+ , F-'!C$3))</f>
        <v>2.3472561185650898E-4</v>
      </c>
      <c r="D1218" s="1" cm="1">
        <f t="array" ref="D1218">[1]!table_weight[Crossing]*(('F+ , F-'!D$2-[1]!tbl_gk[[#This Row],[Crossing]])/('F+ , F-'!D$2-'F+ , F-'!D$3))</f>
        <v>3.5866971962916043E-2</v>
      </c>
      <c r="E1218" s="1" cm="1">
        <f t="array" ref="E1218">[1]!table_weight[Finishing]*(('F+ , F-'!E$2-[1]!tbl_gk[[#This Row],[Finishing]])/('F+ , F-'!E$2-'F+ , F-'!E$3))</f>
        <v>1.9965013690294877E-2</v>
      </c>
      <c r="F1218" s="1" cm="1">
        <f t="array" ref="F1218">[1]!table_weight[HeadingAccuracy]*(('F+ , F-'!F$2-[1]!tbl_gk[[#This Row],[HeadingAccuracy]])/('F+ , F-'!F$2-'F+ , F-'!F$3))</f>
        <v>1.210949849973455E-2</v>
      </c>
      <c r="G1218" s="1" cm="1">
        <f t="array" ref="G1218">[1]!table_weight[ShortPassing]*(('F+ , F-'!G$2-[1]!tbl_gk[[#This Row],[ShortPassing]])/('F+ , F-'!G$2-'F+ , F-'!G$3))</f>
        <v>6.1878985827530868E-2</v>
      </c>
      <c r="H1218" s="1" cm="1">
        <f t="array" ref="H1218">[1]!table_weight[Volleys]*(('F+ , F-'!H$2-[1]!tbl_gk[[#This Row],[Volleys]])/('F+ , F-'!H$2-'F+ , F-'!H$3))</f>
        <v>2.3147841959762173E-3</v>
      </c>
      <c r="I1218" s="1" cm="1">
        <f t="array" ref="I1218">[1]!table_weight[Dribbling]*(('F+ , F-'!I$2-[1]!tbl_gk[[#This Row],[Dribbling]])/('F+ , F-'!I$2-'F+ , F-'!I$3))</f>
        <v>1.6623929766613008E-2</v>
      </c>
      <c r="J1218" s="1" cm="1">
        <f t="array" ref="J1218">[1]!table_weight[Curve]*(('F+ , F-'!J$2-[1]!tbl_gk[[#This Row],[Curve]])/('F+ , F-'!J$2-'F+ , F-'!J$3))</f>
        <v>9.9719433458404991E-3</v>
      </c>
      <c r="K1218" s="1" cm="1">
        <f t="array" ref="K1218">[1]!table_weight[FKAccuracy]*(('F+ , F-'!K$2-[1]!tbl_gk[[#This Row],[FKAccuracy]])/('F+ , F-'!K$2-'F+ , F-'!K$3))</f>
        <v>9.2789777912990392E-3</v>
      </c>
      <c r="L1218" s="1" cm="1">
        <f t="array" ref="L1218">[1]!table_weight[LongPassing]*(('F+ , F-'!L$2-[1]!tbl_gk[[#This Row],[LongPassing]])/('F+ , F-'!L$2-'F+ , F-'!L$3))</f>
        <v>2.3822660403335128E-2</v>
      </c>
      <c r="M1218" s="1" cm="1">
        <f t="array" ref="M1218">[1]!table_weight[BallControl]*(('F+ , F-'!M$2-[1]!tbl_gk[[#This Row],[BallControl]])/('F+ , F-'!M$2-'F+ , F-'!M$3))</f>
        <v>1.2169151201703639E-2</v>
      </c>
      <c r="N1218" s="1" cm="1">
        <f t="array" ref="N1218">[1]!table_weight[Acceleration]*(('F+ , F-'!N$2-[1]!tbl_gk[[#This Row],[Acceleration]])/('F+ , F-'!N$2-'F+ , F-'!N$3))</f>
        <v>9.0194885377333049E-3</v>
      </c>
      <c r="O1218" s="1" cm="1">
        <f t="array" ref="O1218">[1]!table_weight[SprintSpeed]*(('F+ , F-'!O$2-[1]!tbl_gk[[#This Row],[SprintSpeed]])/('F+ , F-'!O$2-'F+ , F-'!O$3))</f>
        <v>1.0963188317614834E-2</v>
      </c>
      <c r="P1218" s="1" cm="1">
        <f t="array" ref="P1218">[1]!table_weight[Agility]*(('F+ , F-'!P$2-[1]!tbl_gk[[#This Row],[Agility]])/('F+ , F-'!P$2-'F+ , F-'!P$3))</f>
        <v>2.6912545926844589E-3</v>
      </c>
      <c r="Q1218" s="1" cm="1">
        <f t="array" ref="Q1218">[1]!table_weight[Reactions]*(('F+ , F-'!Q$2-[1]!tbl_gk[[#This Row],[Reactions]])/('F+ , F-'!Q$2-'F+ , F-'!Q$3))</f>
        <v>1.2891050001804705E-3</v>
      </c>
      <c r="R1218" s="1" cm="1">
        <f t="array" ref="R1218">[1]!table_weight[Balance]*(('F+ , F-'!R$2-[1]!tbl_gk[[#This Row],[Balance]])/('F+ , F-'!R$2-'F+ , F-'!R$3))</f>
        <v>1.7384501716719487E-3</v>
      </c>
      <c r="S1218" s="1" cm="1">
        <f t="array" ref="S1218">[1]!table_weight[ShotPower]*(('F+ , F-'!S$2-[1]!tbl_gk[[#This Row],[ShotPower]])/('F+ , F-'!S$2-'F+ , F-'!S$3))</f>
        <v>5.1941499031661464E-3</v>
      </c>
      <c r="T1218" s="1" cm="1">
        <f t="array" ref="T1218">[1]!table_weight[Jumping]*(('F+ , F-'!T$2-[1]!tbl_gk[[#This Row],[Jumping]])/('F+ , F-'!T$2-'F+ , F-'!T$3))</f>
        <v>2.4043887454979003E-3</v>
      </c>
      <c r="U1218" s="1" cm="1">
        <f t="array" ref="U1218">[1]!table_weight[Stamina]*(('F+ , F-'!U$2-[1]!tbl_gk[[#This Row],[Stamina]])/('F+ , F-'!U$2-'F+ , F-'!U$3))</f>
        <v>1.88916258574835E-2</v>
      </c>
      <c r="V1218" s="1" cm="1">
        <f t="array" ref="V1218">[1]!table_weight[Strength]*(('F+ , F-'!V$2-[1]!tbl_gk[[#This Row],[Strength]])/('F+ , F-'!V$2-'F+ , F-'!V$3))</f>
        <v>2.662001825372675E-2</v>
      </c>
      <c r="W1218" s="1" cm="1">
        <f t="array" ref="W1218">[1]!table_weight[LongShots]*(('F+ , F-'!W$2-[1]!tbl_gk[[#This Row],[LongShots]])/('F+ , F-'!W$2-'F+ , F-'!W$3))</f>
        <v>1.0388299806332293E-2</v>
      </c>
      <c r="X1218" s="1" cm="1">
        <f t="array" ref="X1218">[1]!table_weight[Aggression]*(('F+ , F-'!X$2-[1]!tbl_gk[[#This Row],[Aggression]])/('F+ , F-'!X$2-'F+ , F-'!X$3))</f>
        <v>1.7645269242470306E-2</v>
      </c>
      <c r="Y1218" s="1" cm="1">
        <f t="array" ref="Y1218">[1]!table_weight[Interceptions]*(('F+ , F-'!Y$2-[1]!tbl_gk[[#This Row],[Interceptions]])/('F+ , F-'!Y$2-'F+ , F-'!Y$3))</f>
        <v>2.4931919535197796E-2</v>
      </c>
      <c r="Z1218" s="1" cm="1">
        <f t="array" ref="Z1218">[1]!table_weight[Positioning]*(('F+ , F-'!Z$2-[1]!tbl_gk[[#This Row],[Positioning]])/('F+ , F-'!Z$2-'F+ , F-'!Z$3))</f>
        <v>1.7746678835817667E-3</v>
      </c>
      <c r="AA1218" s="1" cm="1">
        <f t="array" ref="AA1218">[1]!table_weight[Vision]*(('F+ , F-'!AA$2-[1]!tbl_gk[[#This Row],[Vision]])/('F+ , F-'!AA$2-'F+ , F-'!AA$3))</f>
        <v>2.0586147449548689E-2</v>
      </c>
      <c r="AB1218" s="1" cm="1">
        <f t="array" ref="AB1218">[1]!table_weight[Penalties]*(('F+ , F-'!AB$2-[1]!tbl_gk[[#This Row],[Penalties]])/('F+ , F-'!AB$2-'F+ , F-'!AB$3))</f>
        <v>2.153089711698467E-3</v>
      </c>
      <c r="AC1218" s="1" cm="1">
        <f t="array" ref="AC1218">[1]!table_weight[Composure]*(('F+ , F-'!AC$2-[1]!tbl_gk[[#This Row],[Composure]])/('F+ , F-'!AC$2-'F+ , F-'!AC$3))</f>
        <v>2.134938807316428E-3</v>
      </c>
      <c r="AD1218" s="1" cm="1">
        <f t="array" ref="AD1218">[1]!table_weight[Marking]*(('F+ , F-'!AD$2-[1]!tbl_gk[[#This Row],[Marking]])/('F+ , F-'!AD$2-'F+ , F-'!AD$3))</f>
        <v>3.3127133826860035E-2</v>
      </c>
      <c r="AE1218" s="1" cm="1">
        <f t="array" ref="AE1218">[1]!table_weight[StandingTackle]*(('F+ , F-'!AE$2-[1]!tbl_gk[[#This Row],[StandingTackle]])/('F+ , F-'!AE$2-'F+ , F-'!AE$3))</f>
        <v>3.362528621523387E-2</v>
      </c>
      <c r="AF1218" s="1" cm="1">
        <f t="array" ref="AF1218">[1]!table_weight[SlidingTackle]*(('F+ , F-'!AF$2-[1]!tbl_gk[[#This Row],[SlidingTackle]])/('F+ , F-'!AF$2-'F+ , F-'!AF$3))</f>
        <v>1.120842873841129E-2</v>
      </c>
      <c r="AG1218" s="1" cm="1">
        <f t="array" ref="AG1218">[1]!table_weight[GKDiving]*(('F+ , F-'!AG$2-[1]!tbl_gk[[#This Row],[GKDiving]])/('F+ , F-'!AG$2-'F+ , F-'!AG$3))</f>
        <v>3.9286710272791778E-2</v>
      </c>
      <c r="AH1218" s="1" cm="1">
        <f t="array" ref="AH1218">[1]!table_weight[GKHandling]*(('F+ , F-'!AH$2-[1]!tbl_gk[[#This Row],[GKHandling]])/('F+ , F-'!AH$2-'F+ , F-'!AH$3))</f>
        <v>4.4559595772542655E-2</v>
      </c>
      <c r="AI1218" s="1" cm="1">
        <f t="array" ref="AI1218">[1]!table_weight[GKKicking]*(('F+ , F-'!AI$2-[1]!tbl_gk[[#This Row],[GKKicking]])/('F+ , F-'!AI$2-'F+ , F-'!AI$3))</f>
        <v>2.414968055978094E-2</v>
      </c>
      <c r="AJ1218" s="1" cm="1">
        <f t="array" ref="AJ1218">[1]!table_weight[GKPositioning]*(('F+ , F-'!AJ$2-[1]!tbl_gk[[#This Row],[GKPositioning]])/('F+ , F-'!AJ$2-'F+ , F-'!AJ$3))</f>
        <v>1.6397931244295699E-2</v>
      </c>
      <c r="AK1218" s="1" cm="1">
        <f t="array" ref="AK1218">[1]!table_weight[GKReflexes]*(('F+ , F-'!AK$2-[1]!tbl_gk[[#This Row],[GKReflexes]])/('F+ , F-'!AK$2-'F+ , F-'!AK$3))</f>
        <v>4.1905824290977896E-2</v>
      </c>
    </row>
    <row r="1219" spans="1:37" x14ac:dyDescent="0.55000000000000004">
      <c r="A1219" s="8">
        <f>[1]!tbl_gk[[#This Row],[ID]]</f>
        <v>246958</v>
      </c>
      <c r="B1219" s="2" cm="1">
        <f t="array" ref="B1219">[1]!table_weight[ValueEUR]*(('F+ , F-'!B$2-[1]!tbl_gk[[#This Row],[ValueEUR]])/('F+ , F-'!B$2-'F+ , F-'!B$3))</f>
        <v>2.9045351394911935E-4</v>
      </c>
      <c r="C1219" s="2" cm="1">
        <f t="array" ref="C1219">[1]!table_weight[WageEUR]*(('F+ , F-'!C$2-[1]!tbl_gk[[#This Row],[WageEUR]])/('F+ , F-'!C$2-'F+ , F-'!C$3))</f>
        <v>2.3472561185650898E-4</v>
      </c>
      <c r="D1219" s="2" cm="1">
        <f t="array" ref="D1219">[1]!table_weight[Crossing]*(('F+ , F-'!D$2-[1]!tbl_gk[[#This Row],[Crossing]])/('F+ , F-'!D$2-'F+ , F-'!D$3))</f>
        <v>3.4746129089074922E-2</v>
      </c>
      <c r="E1219" s="2" cm="1">
        <f t="array" ref="E1219">[1]!table_weight[Finishing]*(('F+ , F-'!E$2-[1]!tbl_gk[[#This Row],[Finishing]])/('F+ , F-'!E$2-'F+ , F-'!E$3))</f>
        <v>1.7968512321265388E-2</v>
      </c>
      <c r="F1219" s="2" cm="1">
        <f t="array" ref="F1219">[1]!table_weight[HeadingAccuracy]*(('F+ , F-'!F$2-[1]!tbl_gk[[#This Row],[HeadingAccuracy]])/('F+ , F-'!F$2-'F+ , F-'!F$3))</f>
        <v>1.1274360672166649E-2</v>
      </c>
      <c r="G1219" s="2" cm="1">
        <f t="array" ref="G1219">[1]!table_weight[ShortPassing]*(('F+ , F-'!G$2-[1]!tbl_gk[[#This Row],[ShortPassing]])/('F+ , F-'!G$2-'F+ , F-'!G$3))</f>
        <v>6.4691667001509537E-2</v>
      </c>
      <c r="H1219" s="2" cm="1">
        <f t="array" ref="H1219">[1]!table_weight[Volleys]*(('F+ , F-'!H$2-[1]!tbl_gk[[#This Row],[Volleys]])/('F+ , F-'!H$2-'F+ , F-'!H$3))</f>
        <v>1.9675665665797848E-3</v>
      </c>
      <c r="I1219" s="2" cm="1">
        <f t="array" ref="I1219">[1]!table_weight[Dribbling]*(('F+ , F-'!I$2-[1]!tbl_gk[[#This Row],[Dribbling]])/('F+ , F-'!I$2-'F+ , F-'!I$3))</f>
        <v>1.9557564431309422E-2</v>
      </c>
      <c r="J1219" s="2" cm="1">
        <f t="array" ref="J1219">[1]!table_weight[Curve]*(('F+ , F-'!J$2-[1]!tbl_gk[[#This Row],[Curve]])/('F+ , F-'!J$2-'F+ , F-'!J$3))</f>
        <v>9.8029273569279467E-3</v>
      </c>
      <c r="K1219" s="2" cm="1">
        <f t="array" ref="K1219">[1]!table_weight[FKAccuracy]*(('F+ , F-'!K$2-[1]!tbl_gk[[#This Row],[FKAccuracy]])/('F+ , F-'!K$2-'F+ , F-'!K$3))</f>
        <v>9.4310921813203358E-3</v>
      </c>
      <c r="L1219" s="2" cm="1">
        <f t="array" ref="L1219">[1]!table_weight[LongPassing]*(('F+ , F-'!L$2-[1]!tbl_gk[[#This Row],[LongPassing]])/('F+ , F-'!L$2-'F+ , F-'!L$3))</f>
        <v>2.7071205003789917E-2</v>
      </c>
      <c r="M1219" s="2" cm="1">
        <f t="array" ref="M1219">[1]!table_weight[BallControl]*(('F+ , F-'!M$2-[1]!tbl_gk[[#This Row],[BallControl]])/('F+ , F-'!M$2-'F+ , F-'!M$3))</f>
        <v>1.5211439002129552E-2</v>
      </c>
      <c r="N1219" s="2" cm="1">
        <f t="array" ref="N1219">[1]!table_weight[Acceleration]*(('F+ , F-'!N$2-[1]!tbl_gk[[#This Row],[Acceleration]])/('F+ , F-'!N$2-'F+ , F-'!N$3))</f>
        <v>6.7646164032999796E-3</v>
      </c>
      <c r="O1219" s="2" cm="1">
        <f t="array" ref="O1219">[1]!table_weight[SprintSpeed]*(('F+ , F-'!O$2-[1]!tbl_gk[[#This Row],[SprintSpeed]])/('F+ , F-'!O$2-'F+ , F-'!O$3))</f>
        <v>6.7465774262245133E-3</v>
      </c>
      <c r="P1219" s="2" cm="1">
        <f t="array" ref="P1219">[1]!table_weight[Agility]*(('F+ , F-'!P$2-[1]!tbl_gk[[#This Row],[Agility]])/('F+ , F-'!P$2-'F+ , F-'!P$3))</f>
        <v>5.3825091853689179E-3</v>
      </c>
      <c r="Q1219" s="2" cm="1">
        <f t="array" ref="Q1219">[1]!table_weight[Reactions]*(('F+ , F-'!Q$2-[1]!tbl_gk[[#This Row],[Reactions]])/('F+ , F-'!Q$2-'F+ , F-'!Q$3))</f>
        <v>1.1859766001660328E-3</v>
      </c>
      <c r="R1219" s="2" cm="1">
        <f t="array" ref="R1219">[1]!table_weight[Balance]*(('F+ , F-'!R$2-[1]!tbl_gk[[#This Row],[Balance]])/('F+ , F-'!R$2-'F+ , F-'!R$3))</f>
        <v>2.1109752084587947E-3</v>
      </c>
      <c r="S1219" s="2" cm="1">
        <f t="array" ref="S1219">[1]!table_weight[ShotPower]*(('F+ , F-'!S$2-[1]!tbl_gk[[#This Row],[ShotPower]])/('F+ , F-'!S$2-'F+ , F-'!S$3))</f>
        <v>6.2329798837993753E-3</v>
      </c>
      <c r="T1219" s="2" cm="1">
        <f t="array" ref="T1219">[1]!table_weight[Jumping]*(('F+ , F-'!T$2-[1]!tbl_gk[[#This Row],[Jumping]])/('F+ , F-'!T$2-'F+ , F-'!T$3))</f>
        <v>3.3489700383720756E-3</v>
      </c>
      <c r="U1219" s="2" cm="1">
        <f t="array" ref="U1219">[1]!table_weight[Stamina]*(('F+ , F-'!U$2-[1]!tbl_gk[[#This Row],[Stamina]])/('F+ , F-'!U$2-'F+ , F-'!U$3))</f>
        <v>9.4458129287417498E-3</v>
      </c>
      <c r="V1219" s="2" cm="1">
        <f t="array" ref="V1219">[1]!table_weight[Strength]*(('F+ , F-'!V$2-[1]!tbl_gk[[#This Row],[Strength]])/('F+ , F-'!V$2-'F+ , F-'!V$3))</f>
        <v>1.4197343068654266E-2</v>
      </c>
      <c r="W1219" s="2" cm="1">
        <f t="array" ref="W1219">[1]!table_weight[LongShots]*(('F+ , F-'!W$2-[1]!tbl_gk[[#This Row],[LongShots]])/('F+ , F-'!W$2-'F+ , F-'!W$3))</f>
        <v>1.0128592311173986E-2</v>
      </c>
      <c r="X1219" s="2" cm="1">
        <f t="array" ref="X1219">[1]!table_weight[Aggression]*(('F+ , F-'!X$2-[1]!tbl_gk[[#This Row],[Aggression]])/('F+ , F-'!X$2-'F+ , F-'!X$3))</f>
        <v>1.7645269242470306E-2</v>
      </c>
      <c r="Y1219" s="2" cm="1">
        <f t="array" ref="Y1219">[1]!table_weight[Interceptions]*(('F+ , F-'!Y$2-[1]!tbl_gk[[#This Row],[Interceptions]])/('F+ , F-'!Y$2-'F+ , F-'!Y$3))</f>
        <v>2.2854259573931314E-2</v>
      </c>
      <c r="Z1219" s="2" cm="1">
        <f t="array" ref="Z1219">[1]!table_weight[Positioning]*(('F+ , F-'!Z$2-[1]!tbl_gk[[#This Row],[Positioning]])/('F+ , F-'!Z$2-'F+ , F-'!Z$3))</f>
        <v>1.9225568738802474E-3</v>
      </c>
      <c r="AA1219" s="2" cm="1">
        <f t="array" ref="AA1219">[1]!table_weight[Vision]*(('F+ , F-'!AA$2-[1]!tbl_gk[[#This Row],[Vision]])/('F+ , F-'!AA$2-'F+ , F-'!AA$3))</f>
        <v>1.2777608761788841E-2</v>
      </c>
      <c r="AB1219" s="2" cm="1">
        <f t="array" ref="AB1219">[1]!table_weight[Penalties]*(('F+ , F-'!AB$2-[1]!tbl_gk[[#This Row],[Penalties]])/('F+ , F-'!AB$2-'F+ , F-'!AB$3))</f>
        <v>2.5054134827036706E-3</v>
      </c>
      <c r="AC1219" s="2" cm="1">
        <f t="array" ref="AC1219">[1]!table_weight[Composure]*(('F+ , F-'!AC$2-[1]!tbl_gk[[#This Row],[Composure]])/('F+ , F-'!AC$2-'F+ , F-'!AC$3))</f>
        <v>2.2950592178651603E-3</v>
      </c>
      <c r="AD1219" s="2" cm="1">
        <f t="array" ref="AD1219">[1]!table_weight[Marking]*(('F+ , F-'!AD$2-[1]!tbl_gk[[#This Row],[Marking]])/('F+ , F-'!AD$2-'F+ , F-'!AD$3))</f>
        <v>3.9437064079595283E-2</v>
      </c>
      <c r="AE1219" s="2" cm="1">
        <f t="array" ref="AE1219">[1]!table_weight[StandingTackle]*(('F+ , F-'!AE$2-[1]!tbl_gk[[#This Row],[StandingTackle]])/('F+ , F-'!AE$2-'F+ , F-'!AE$3))</f>
        <v>3.362528621523387E-2</v>
      </c>
      <c r="AF1219" s="2" cm="1">
        <f t="array" ref="AF1219">[1]!table_weight[SlidingTackle]*(('F+ , F-'!AF$2-[1]!tbl_gk[[#This Row],[SlidingTackle]])/('F+ , F-'!AF$2-'F+ , F-'!AF$3))</f>
        <v>9.7139715732897855E-3</v>
      </c>
      <c r="AG1219" s="2" cm="1">
        <f t="array" ref="AG1219">[1]!table_weight[GKDiving]*(('F+ , F-'!AG$2-[1]!tbl_gk[[#This Row],[GKDiving]])/('F+ , F-'!AG$2-'F+ , F-'!AG$3))</f>
        <v>4.2702945948686719E-2</v>
      </c>
      <c r="AH1219" s="2" cm="1">
        <f t="array" ref="AH1219">[1]!table_weight[GKHandling]*(('F+ , F-'!AH$2-[1]!tbl_gk[[#This Row],[GKHandling]])/('F+ , F-'!AH$2-'F+ , F-'!AH$3))</f>
        <v>3.9212444279837541E-2</v>
      </c>
      <c r="AI1219" s="2" cm="1">
        <f t="array" ref="AI1219">[1]!table_weight[GKKicking]*(('F+ , F-'!AI$2-[1]!tbl_gk[[#This Row],[GKKicking]])/('F+ , F-'!AI$2-'F+ , F-'!AI$3))</f>
        <v>2.8621843626407038E-2</v>
      </c>
      <c r="AJ1219" s="2" cm="1">
        <f t="array" ref="AJ1219">[1]!table_weight[GKPositioning]*(('F+ , F-'!AJ$2-[1]!tbl_gk[[#This Row],[GKPositioning]])/('F+ , F-'!AJ$2-'F+ , F-'!AJ$3))</f>
        <v>1.6397931244295699E-2</v>
      </c>
      <c r="AK1219" s="2" cm="1">
        <f t="array" ref="AK1219">[1]!table_weight[GKReflexes]*(('F+ , F-'!AK$2-[1]!tbl_gk[[#This Row],[GKReflexes]])/('F+ , F-'!AK$2-'F+ , F-'!AK$3))</f>
        <v>3.8261839570023298E-2</v>
      </c>
    </row>
    <row r="1220" spans="1:37" x14ac:dyDescent="0.55000000000000004">
      <c r="A1220" s="7">
        <f>[1]!tbl_gk[[#This Row],[ID]]</f>
        <v>247022</v>
      </c>
      <c r="B1220" s="1" cm="1">
        <f t="array" ref="B1220">[1]!table_weight[ValueEUR]*(('F+ , F-'!B$2-[1]!tbl_gk[[#This Row],[ValueEUR]])/('F+ , F-'!B$2-'F+ , F-'!B$3))</f>
        <v>7.0715090378048093E-4</v>
      </c>
      <c r="C1220" s="1" cm="1">
        <f t="array" ref="C1220">[1]!table_weight[WageEUR]*(('F+ , F-'!C$2-[1]!tbl_gk[[#This Row],[WageEUR]])/('F+ , F-'!C$2-'F+ , F-'!C$3))</f>
        <v>2.3472561185650898E-4</v>
      </c>
      <c r="D1220" s="1" cm="1">
        <f t="array" ref="D1220">[1]!table_weight[Crossing]*(('F+ , F-'!D$2-[1]!tbl_gk[[#This Row],[Crossing]])/('F+ , F-'!D$2-'F+ , F-'!D$3))</f>
        <v>3.4746129089074922E-2</v>
      </c>
      <c r="E1220" s="1" cm="1">
        <f t="array" ref="E1220">[1]!table_weight[Finishing]*(('F+ , F-'!E$2-[1]!tbl_gk[[#This Row],[Finishing]])/('F+ , F-'!E$2-'F+ , F-'!E$3))</f>
        <v>9.9825068451474385E-3</v>
      </c>
      <c r="F1220" s="1" cm="1">
        <f t="array" ref="F1220">[1]!table_weight[HeadingAccuracy]*(('F+ , F-'!F$2-[1]!tbl_gk[[#This Row],[HeadingAccuracy]])/('F+ , F-'!F$2-'F+ , F-'!F$3))</f>
        <v>1.08567917583827E-2</v>
      </c>
      <c r="G1220" s="1" cm="1">
        <f t="array" ref="G1220">[1]!table_weight[ShortPassing]*(('F+ , F-'!G$2-[1]!tbl_gk[[#This Row],[ShortPassing]])/('F+ , F-'!G$2-'F+ , F-'!G$3))</f>
        <v>5.9066304653552192E-2</v>
      </c>
      <c r="H1220" s="1" cm="1">
        <f t="array" ref="H1220">[1]!table_weight[Volleys]*(('F+ , F-'!H$2-[1]!tbl_gk[[#This Row],[Volleys]])/('F+ , F-'!H$2-'F+ , F-'!H$3))</f>
        <v>2.0833057763785961E-3</v>
      </c>
      <c r="I1220" s="1" cm="1">
        <f t="array" ref="I1220">[1]!table_weight[Dribbling]*(('F+ , F-'!I$2-[1]!tbl_gk[[#This Row],[Dribbling]])/('F+ , F-'!I$2-'F+ , F-'!I$3))</f>
        <v>1.8579686209743949E-2</v>
      </c>
      <c r="J1220" s="1" cm="1">
        <f t="array" ref="J1220">[1]!table_weight[Curve]*(('F+ , F-'!J$2-[1]!tbl_gk[[#This Row],[Curve]])/('F+ , F-'!J$2-'F+ , F-'!J$3))</f>
        <v>9.295879390190295E-3</v>
      </c>
      <c r="K1220" s="1" cm="1">
        <f t="array" ref="K1220">[1]!table_weight[FKAccuracy]*(('F+ , F-'!K$2-[1]!tbl_gk[[#This Row],[FKAccuracy]])/('F+ , F-'!K$2-'F+ , F-'!K$3))</f>
        <v>9.1268634012777444E-3</v>
      </c>
      <c r="L1220" s="1" cm="1">
        <f t="array" ref="L1220">[1]!table_weight[LongPassing]*(('F+ , F-'!L$2-[1]!tbl_gk[[#This Row],[LongPassing]])/('F+ , F-'!L$2-'F+ , F-'!L$3))</f>
        <v>2.5988356803638323E-2</v>
      </c>
      <c r="M1220" s="1" cm="1">
        <f t="array" ref="M1220">[1]!table_weight[BallControl]*(('F+ , F-'!M$2-[1]!tbl_gk[[#This Row],[BallControl]])/('F+ , F-'!M$2-'F+ , F-'!M$3))</f>
        <v>1.4776826459211564E-2</v>
      </c>
      <c r="N1220" s="1" cm="1">
        <f t="array" ref="N1220">[1]!table_weight[Acceleration]*(('F+ , F-'!N$2-[1]!tbl_gk[[#This Row],[Acceleration]])/('F+ , F-'!N$2-'F+ , F-'!N$3))</f>
        <v>1.10488734587233E-2</v>
      </c>
      <c r="O1220" s="1" cm="1">
        <f t="array" ref="O1220">[1]!table_weight[SprintSpeed]*(('F+ , F-'!O$2-[1]!tbl_gk[[#This Row],[SprintSpeed]])/('F+ , F-'!O$2-'F+ , F-'!O$3))</f>
        <v>1.0682080924855479E-2</v>
      </c>
      <c r="P1220" s="1" cm="1">
        <f t="array" ref="P1220">[1]!table_weight[Agility]*(('F+ , F-'!P$2-[1]!tbl_gk[[#This Row],[Agility]])/('F+ , F-'!P$2-'F+ , F-'!P$3))</f>
        <v>5.9675645316046699E-3</v>
      </c>
      <c r="Q1220" s="1" cm="1">
        <f t="array" ref="Q1220">[1]!table_weight[Reactions]*(('F+ , F-'!Q$2-[1]!tbl_gk[[#This Row],[Reactions]])/('F+ , F-'!Q$2-'F+ , F-'!Q$3))</f>
        <v>2.0110038002815341E-3</v>
      </c>
      <c r="R1220" s="1" cm="1">
        <f t="array" ref="R1220">[1]!table_weight[Balance]*(('F+ , F-'!R$2-[1]!tbl_gk[[#This Row],[Balance]])/('F+ , F-'!R$2-'F+ , F-'!R$3))</f>
        <v>2.6697627636390639E-3</v>
      </c>
      <c r="S1220" s="1" cm="1">
        <f t="array" ref="S1220">[1]!table_weight[ShotPower]*(('F+ , F-'!S$2-[1]!tbl_gk[[#This Row],[ShotPower]])/('F+ , F-'!S$2-'F+ , F-'!S$3))</f>
        <v>4.4150274176912247E-3</v>
      </c>
      <c r="T1220" s="1" cm="1">
        <f t="array" ref="T1220">[1]!table_weight[Jumping]*(('F+ , F-'!T$2-[1]!tbl_gk[[#This Row],[Jumping]])/('F+ , F-'!T$2-'F+ , F-'!T$3))</f>
        <v>4.3794223578711763E-3</v>
      </c>
      <c r="U1220" s="1" cm="1">
        <f t="array" ref="U1220">[1]!table_weight[Stamina]*(('F+ , F-'!U$2-[1]!tbl_gk[[#This Row],[Stamina]])/('F+ , F-'!U$2-'F+ , F-'!U$3))</f>
        <v>2.4043887454978999E-2</v>
      </c>
      <c r="V1220" s="1" cm="1">
        <f t="array" ref="V1220">[1]!table_weight[Strength]*(('F+ , F-'!V$2-[1]!tbl_gk[[#This Row],[Strength]])/('F+ , F-'!V$2-'F+ , F-'!V$3))</f>
        <v>2.2183348544772292E-2</v>
      </c>
      <c r="W1220" s="1" cm="1">
        <f t="array" ref="W1220">[1]!table_weight[LongShots]*(('F+ , F-'!W$2-[1]!tbl_gk[[#This Row],[LongShots]])/('F+ , F-'!W$2-'F+ , F-'!W$3))</f>
        <v>9.3494698256990638E-3</v>
      </c>
      <c r="X1220" s="1" cm="1">
        <f t="array" ref="X1220">[1]!table_weight[Aggression]*(('F+ , F-'!X$2-[1]!tbl_gk[[#This Row],[Aggression]])/('F+ , F-'!X$2-'F+ , F-'!X$3))</f>
        <v>1.642835412229994E-2</v>
      </c>
      <c r="Y1220" s="1" cm="1">
        <f t="array" ref="Y1220">[1]!table_weight[Interceptions]*(('F+ , F-'!Y$2-[1]!tbl_gk[[#This Row],[Interceptions]])/('F+ , F-'!Y$2-'F+ , F-'!Y$3))</f>
        <v>2.1469152933086991E-2</v>
      </c>
      <c r="Z1220" s="1" cm="1">
        <f t="array" ref="Z1220">[1]!table_weight[Positioning]*(('F+ , F-'!Z$2-[1]!tbl_gk[[#This Row],[Positioning]])/('F+ , F-'!Z$2-'F+ , F-'!Z$3))</f>
        <v>2.0704458641787279E-3</v>
      </c>
      <c r="AA1220" s="1" cm="1">
        <f t="array" ref="AA1220">[1]!table_weight[Vision]*(('F+ , F-'!AA$2-[1]!tbl_gk[[#This Row],[Vision]])/('F+ , F-'!AA$2-'F+ , F-'!AA$3))</f>
        <v>3.1944021904472104E-2</v>
      </c>
      <c r="AB1220" s="1" cm="1">
        <f t="array" ref="AB1220">[1]!table_weight[Penalties]*(('F+ , F-'!AB$2-[1]!tbl_gk[[#This Row],[Penalties]])/('F+ , F-'!AB$2-'F+ , F-'!AB$3))</f>
        <v>2.427119311369181E-3</v>
      </c>
      <c r="AC1220" s="1" cm="1">
        <f t="array" ref="AC1220">[1]!table_weight[Composure]*(('F+ , F-'!AC$2-[1]!tbl_gk[[#This Row],[Composure]])/('F+ , F-'!AC$2-'F+ , F-'!AC$3))</f>
        <v>1.814697986218964E-3</v>
      </c>
      <c r="AD1220" s="1" cm="1">
        <f t="array" ref="AD1220">[1]!table_weight[Marking]*(('F+ , F-'!AD$2-[1]!tbl_gk[[#This Row],[Marking]])/('F+ , F-'!AD$2-'F+ , F-'!AD$3))</f>
        <v>3.7859581516411465E-2</v>
      </c>
      <c r="AE1220" s="1" cm="1">
        <f t="array" ref="AE1220">[1]!table_weight[StandingTackle]*(('F+ , F-'!AE$2-[1]!tbl_gk[[#This Row],[StandingTackle]])/('F+ , F-'!AE$2-'F+ , F-'!AE$3))</f>
        <v>2.6900228972187096E-2</v>
      </c>
      <c r="AF1220" s="1" cm="1">
        <f t="array" ref="AF1220">[1]!table_weight[SlidingTackle]*(('F+ , F-'!AF$2-[1]!tbl_gk[[#This Row],[SlidingTackle]])/('F+ , F-'!AF$2-'F+ , F-'!AF$3))</f>
        <v>1.0461200155850536E-2</v>
      </c>
      <c r="AG1220" s="1" cm="1">
        <f t="array" ref="AG1220">[1]!table_weight[GKDiving]*(('F+ , F-'!AG$2-[1]!tbl_gk[[#This Row],[GKDiving]])/('F+ , F-'!AG$2-'F+ , F-'!AG$3))</f>
        <v>2.7329885407159499E-2</v>
      </c>
      <c r="AH1220" s="1" cm="1">
        <f t="array" ref="AH1220">[1]!table_weight[GKHandling]*(('F+ , F-'!AH$2-[1]!tbl_gk[[#This Row],[GKHandling]])/('F+ , F-'!AH$2-'F+ , F-'!AH$3))</f>
        <v>4.0994828110739248E-2</v>
      </c>
      <c r="AI1220" s="1" cm="1">
        <f t="array" ref="AI1220">[1]!table_weight[GKKicking]*(('F+ , F-'!AI$2-[1]!tbl_gk[[#This Row],[GKKicking]])/('F+ , F-'!AI$2-'F+ , F-'!AI$3))</f>
        <v>2.0571950106480059E-2</v>
      </c>
      <c r="AJ1220" s="1" cm="1">
        <f t="array" ref="AJ1220">[1]!table_weight[GKPositioning]*(('F+ , F-'!AJ$2-[1]!tbl_gk[[#This Row],[GKPositioning]])/('F+ , F-'!AJ$2-'F+ , F-'!AJ$3))</f>
        <v>1.7028620907537841E-2</v>
      </c>
      <c r="AK1220" s="1" cm="1">
        <f t="array" ref="AK1220">[1]!table_weight[GKReflexes]*(('F+ , F-'!AK$2-[1]!tbl_gk[[#This Row],[GKReflexes]])/('F+ , F-'!AK$2-'F+ , F-'!AK$3))</f>
        <v>3.8261839570023298E-2</v>
      </c>
    </row>
    <row r="1221" spans="1:37" x14ac:dyDescent="0.55000000000000004">
      <c r="A1221" s="8">
        <f>[1]!tbl_gk[[#This Row],[ID]]</f>
        <v>247033</v>
      </c>
      <c r="B1221" s="2" cm="1">
        <f t="array" ref="B1221">[1]!table_weight[ValueEUR]*(('F+ , F-'!B$2-[1]!tbl_gk[[#This Row],[ValueEUR]])/('F+ , F-'!B$2-'F+ , F-'!B$3))</f>
        <v>8.210481903343863E-5</v>
      </c>
      <c r="C1221" s="2" cm="1">
        <f t="array" ref="C1221">[1]!table_weight[WageEUR]*(('F+ , F-'!C$2-[1]!tbl_gk[[#This Row],[WageEUR]])/('F+ , F-'!C$2-'F+ , F-'!C$3))</f>
        <v>1.5648374123767265E-5</v>
      </c>
      <c r="D1221" s="2" cm="1">
        <f t="array" ref="D1221">[1]!table_weight[Crossing]*(('F+ , F-'!D$2-[1]!tbl_gk[[#This Row],[Crossing]])/('F+ , F-'!D$2-'F+ , F-'!D$3))</f>
        <v>3.4746129089074922E-2</v>
      </c>
      <c r="E1221" s="2" cm="1">
        <f t="array" ref="E1221">[1]!table_weight[Finishing]*(('F+ , F-'!E$2-[1]!tbl_gk[[#This Row],[Finishing]])/('F+ , F-'!E$2-'F+ , F-'!E$3))</f>
        <v>2.1961515059324362E-2</v>
      </c>
      <c r="F1221" s="2" cm="1">
        <f t="array" ref="F1221">[1]!table_weight[HeadingAccuracy]*(('F+ , F-'!F$2-[1]!tbl_gk[[#This Row],[HeadingAccuracy]])/('F+ , F-'!F$2-'F+ , F-'!F$3))</f>
        <v>1.1274360672166649E-2</v>
      </c>
      <c r="G1221" s="2" cm="1">
        <f t="array" ref="G1221">[1]!table_weight[ShortPassing]*(('F+ , F-'!G$2-[1]!tbl_gk[[#This Row],[ShortPassing]])/('F+ , F-'!G$2-'F+ , F-'!G$3))</f>
        <v>6.047264524054153E-2</v>
      </c>
      <c r="H1221" s="2" cm="1">
        <f t="array" ref="H1221">[1]!table_weight[Volleys]*(('F+ , F-'!H$2-[1]!tbl_gk[[#This Row],[Volleys]])/('F+ , F-'!H$2-'F+ , F-'!H$3))</f>
        <v>2.4305234057750281E-3</v>
      </c>
      <c r="I1221" s="2" cm="1">
        <f t="array" ref="I1221">[1]!table_weight[Dribbling]*(('F+ , F-'!I$2-[1]!tbl_gk[[#This Row],[Dribbling]])/('F+ , F-'!I$2-'F+ , F-'!I$3))</f>
        <v>1.8579686209743949E-2</v>
      </c>
      <c r="J1221" s="2" cm="1">
        <f t="array" ref="J1221">[1]!table_weight[Curve]*(('F+ , F-'!J$2-[1]!tbl_gk[[#This Row],[Curve]])/('F+ , F-'!J$2-'F+ , F-'!J$3))</f>
        <v>9.8029273569279467E-3</v>
      </c>
      <c r="K1221" s="2" cm="1">
        <f t="array" ref="K1221">[1]!table_weight[FKAccuracy]*(('F+ , F-'!K$2-[1]!tbl_gk[[#This Row],[FKAccuracy]])/('F+ , F-'!K$2-'F+ , F-'!K$3))</f>
        <v>9.5832065713416324E-3</v>
      </c>
      <c r="L1221" s="2" cm="1">
        <f t="array" ref="L1221">[1]!table_weight[LongPassing]*(('F+ , F-'!L$2-[1]!tbl_gk[[#This Row],[LongPassing]])/('F+ , F-'!L$2-'F+ , F-'!L$3))</f>
        <v>2.652978090371412E-2</v>
      </c>
      <c r="M1221" s="2" cm="1">
        <f t="array" ref="M1221">[1]!table_weight[BallControl]*(('F+ , F-'!M$2-[1]!tbl_gk[[#This Row],[BallControl]])/('F+ , F-'!M$2-'F+ , F-'!M$3))</f>
        <v>1.5646051545047536E-2</v>
      </c>
      <c r="N1221" s="2" cm="1">
        <f t="array" ref="N1221">[1]!table_weight[Acceleration]*(('F+ , F-'!N$2-[1]!tbl_gk[[#This Row],[Acceleration]])/('F+ , F-'!N$2-'F+ , F-'!N$3))</f>
        <v>8.5685141108466402E-3</v>
      </c>
      <c r="O1221" s="2" cm="1">
        <f t="array" ref="O1221">[1]!table_weight[SprintSpeed]*(('F+ , F-'!O$2-[1]!tbl_gk[[#This Row],[SprintSpeed]])/('F+ , F-'!O$2-'F+ , F-'!O$3))</f>
        <v>1.2649832674170962E-2</v>
      </c>
      <c r="P1221" s="2" cm="1">
        <f t="array" ref="P1221">[1]!table_weight[Agility]*(('F+ , F-'!P$2-[1]!tbl_gk[[#This Row],[Agility]])/('F+ , F-'!P$2-'F+ , F-'!P$3))</f>
        <v>5.0314759776274665E-3</v>
      </c>
      <c r="Q1221" s="2" cm="1">
        <f t="array" ref="Q1221">[1]!table_weight[Reactions]*(('F+ , F-'!Q$2-[1]!tbl_gk[[#This Row],[Reactions]])/('F+ , F-'!Q$2-'F+ , F-'!Q$3))</f>
        <v>2.6297742003681597E-3</v>
      </c>
      <c r="R1221" s="2" cm="1">
        <f t="array" ref="R1221">[1]!table_weight[Balance]*(('F+ , F-'!R$2-[1]!tbl_gk[[#This Row],[Balance]])/('F+ , F-'!R$2-'F+ , F-'!R$3))</f>
        <v>1.9868001961965125E-3</v>
      </c>
      <c r="S1221" s="2" cm="1">
        <f t="array" ref="S1221">[1]!table_weight[ShotPower]*(('F+ , F-'!S$2-[1]!tbl_gk[[#This Row],[ShotPower]])/('F+ , F-'!S$2-'F+ , F-'!S$3))</f>
        <v>6.7523948741159906E-3</v>
      </c>
      <c r="T1221" s="2" cm="1">
        <f t="array" ref="T1221">[1]!table_weight[Jumping]*(('F+ , F-'!T$2-[1]!tbl_gk[[#This Row],[Jumping]])/('F+ , F-'!T$2-'F+ , F-'!T$3))</f>
        <v>2.5761307987477505E-3</v>
      </c>
      <c r="U1221" s="2" cm="1">
        <f t="array" ref="U1221">[1]!table_weight[Stamina]*(('F+ , F-'!U$2-[1]!tbl_gk[[#This Row],[Stamina]])/('F+ , F-'!U$2-'F+ , F-'!U$3))</f>
        <v>1.5456784792486501E-2</v>
      </c>
      <c r="V1221" s="2" cm="1">
        <f t="array" ref="V1221">[1]!table_weight[Strength]*(('F+ , F-'!V$2-[1]!tbl_gk[[#This Row],[Strength]])/('F+ , F-'!V$2-'F+ , F-'!V$3))</f>
        <v>2.4845350370144969E-2</v>
      </c>
      <c r="W1221" s="2" cm="1">
        <f t="array" ref="W1221">[1]!table_weight[LongShots]*(('F+ , F-'!W$2-[1]!tbl_gk[[#This Row],[LongShots]])/('F+ , F-'!W$2-'F+ , F-'!W$3))</f>
        <v>1.0388299806332293E-2</v>
      </c>
      <c r="X1221" s="2" cm="1">
        <f t="array" ref="X1221">[1]!table_weight[Aggression]*(('F+ , F-'!X$2-[1]!tbl_gk[[#This Row],[Aggression]])/('F+ , F-'!X$2-'F+ , F-'!X$3))</f>
        <v>1.2777608761788841E-2</v>
      </c>
      <c r="Y1221" s="2" cm="1">
        <f t="array" ref="Y1221">[1]!table_weight[Interceptions]*(('F+ , F-'!Y$2-[1]!tbl_gk[[#This Row],[Interceptions]])/('F+ , F-'!Y$2-'F+ , F-'!Y$3))</f>
        <v>2.5624472855619959E-2</v>
      </c>
      <c r="Z1221" s="2" cm="1">
        <f t="array" ref="Z1221">[1]!table_weight[Positioning]*(('F+ , F-'!Z$2-[1]!tbl_gk[[#This Row],[Positioning]])/('F+ , F-'!Z$2-'F+ , F-'!Z$3))</f>
        <v>2.3662238447756888E-3</v>
      </c>
      <c r="AA1221" s="2" cm="1">
        <f t="array" ref="AA1221">[1]!table_weight[Vision]*(('F+ , F-'!AA$2-[1]!tbl_gk[[#This Row],[Vision]])/('F+ , F-'!AA$2-'F+ , F-'!AA$3))</f>
        <v>2.5555217523577683E-2</v>
      </c>
      <c r="AB1221" s="2" cm="1">
        <f t="array" ref="AB1221">[1]!table_weight[Penalties]*(('F+ , F-'!AB$2-[1]!tbl_gk[[#This Row],[Penalties]])/('F+ , F-'!AB$2-'F+ , F-'!AB$3))</f>
        <v>2.427119311369181E-3</v>
      </c>
      <c r="AC1221" s="2" cm="1">
        <f t="array" ref="AC1221">[1]!table_weight[Composure]*(('F+ , F-'!AC$2-[1]!tbl_gk[[#This Row],[Composure]])/('F+ , F-'!AC$2-'F+ , F-'!AC$3))</f>
        <v>2.134938807316428E-3</v>
      </c>
      <c r="AD1221" s="2" cm="1">
        <f t="array" ref="AD1221">[1]!table_weight[Marking]*(('F+ , F-'!AD$2-[1]!tbl_gk[[#This Row],[Marking]])/('F+ , F-'!AD$2-'F+ , F-'!AD$3))</f>
        <v>3.3127133826860035E-2</v>
      </c>
      <c r="AE1221" s="2" cm="1">
        <f t="array" ref="AE1221">[1]!table_weight[StandingTackle]*(('F+ , F-'!AE$2-[1]!tbl_gk[[#This Row],[StandingTackle]])/('F+ , F-'!AE$2-'F+ , F-'!AE$3))</f>
        <v>2.465854322450484E-2</v>
      </c>
      <c r="AF1221" s="2" cm="1">
        <f t="array" ref="AF1221">[1]!table_weight[SlidingTackle]*(('F+ , F-'!AF$2-[1]!tbl_gk[[#This Row],[SlidingTackle]])/('F+ , F-'!AF$2-'F+ , F-'!AF$3))</f>
        <v>1.120842873841129E-2</v>
      </c>
      <c r="AG1221" s="2" cm="1">
        <f t="array" ref="AG1221">[1]!table_weight[GKDiving]*(('F+ , F-'!AG$2-[1]!tbl_gk[[#This Row],[GKDiving]])/('F+ , F-'!AG$2-'F+ , F-'!AG$3))</f>
        <v>5.8076006490213938E-2</v>
      </c>
      <c r="AH1221" s="2" cm="1">
        <f t="array" ref="AH1221">[1]!table_weight[GKHandling]*(('F+ , F-'!AH$2-[1]!tbl_gk[[#This Row],[GKHandling]])/('F+ , F-'!AH$2-'F+ , F-'!AH$3))</f>
        <v>5.7036282588854605E-2</v>
      </c>
      <c r="AI1221" s="2" cm="1">
        <f t="array" ref="AI1221">[1]!table_weight[GKKicking]*(('F+ , F-'!AI$2-[1]!tbl_gk[[#This Row],[GKKicking]])/('F+ , F-'!AI$2-'F+ , F-'!AI$3))</f>
        <v>3.0410708853057477E-2</v>
      </c>
      <c r="AJ1221" s="2" cm="1">
        <f t="array" ref="AJ1221">[1]!table_weight[GKPositioning]*(('F+ , F-'!AJ$2-[1]!tbl_gk[[#This Row],[GKPositioning]])/('F+ , F-'!AJ$2-'F+ , F-'!AJ$3))</f>
        <v>2.0182069223748555E-2</v>
      </c>
      <c r="AK1221" s="2" cm="1">
        <f t="array" ref="AK1221">[1]!table_weight[GKReflexes]*(('F+ , F-'!AK$2-[1]!tbl_gk[[#This Row],[GKReflexes]])/('F+ , F-'!AK$2-'F+ , F-'!AK$3))</f>
        <v>6.012574789575089E-2</v>
      </c>
    </row>
    <row r="1222" spans="1:37" x14ac:dyDescent="0.55000000000000004">
      <c r="A1222" s="7">
        <f>[1]!tbl_gk[[#This Row],[ID]]</f>
        <v>247058</v>
      </c>
      <c r="B1222" s="1" cm="1">
        <f t="array" ref="B1222">[1]!table_weight[ValueEUR]*(('F+ , F-'!B$2-[1]!tbl_gk[[#This Row],[ValueEUR]])/('F+ , F-'!B$2-'F+ , F-'!B$3))</f>
        <v>1.0525467402406984E-4</v>
      </c>
      <c r="C1222" s="1" cm="1">
        <f t="array" ref="C1222">[1]!table_weight[WageEUR]*(('F+ , F-'!C$2-[1]!tbl_gk[[#This Row],[WageEUR]])/('F+ , F-'!C$2-'F+ , F-'!C$3))</f>
        <v>7.8241870618836313E-5</v>
      </c>
      <c r="D1222" s="1" cm="1">
        <f t="array" ref="D1222">[1]!table_weight[Crossing]*(('F+ , F-'!D$2-[1]!tbl_gk[[#This Row],[Crossing]])/('F+ , F-'!D$2-'F+ , F-'!D$3))</f>
        <v>3.5866971962916043E-2</v>
      </c>
      <c r="E1222" s="1" cm="1">
        <f t="array" ref="E1222">[1]!table_weight[Finishing]*(('F+ , F-'!E$2-[1]!tbl_gk[[#This Row],[Finishing]])/('F+ , F-'!E$2-'F+ , F-'!E$3))</f>
        <v>1.9965013690294877E-2</v>
      </c>
      <c r="F1222" s="1" cm="1">
        <f t="array" ref="F1222">[1]!table_weight[HeadingAccuracy]*(('F+ , F-'!F$2-[1]!tbl_gk[[#This Row],[HeadingAccuracy]])/('F+ , F-'!F$2-'F+ , F-'!F$3))</f>
        <v>1.1274360672166649E-2</v>
      </c>
      <c r="G1222" s="1" cm="1">
        <f t="array" ref="G1222">[1]!table_weight[ShortPassing]*(('F+ , F-'!G$2-[1]!tbl_gk[[#This Row],[ShortPassing]])/('F+ , F-'!G$2-'F+ , F-'!G$3))</f>
        <v>6.1878985827530868E-2</v>
      </c>
      <c r="H1222" s="1" cm="1">
        <f t="array" ref="H1222">[1]!table_weight[Volleys]*(('F+ , F-'!H$2-[1]!tbl_gk[[#This Row],[Volleys]])/('F+ , F-'!H$2-'F+ , F-'!H$3))</f>
        <v>2.5462626155738394E-3</v>
      </c>
      <c r="I1222" s="1" cm="1">
        <f t="array" ref="I1222">[1]!table_weight[Dribbling]*(('F+ , F-'!I$2-[1]!tbl_gk[[#This Row],[Dribbling]])/('F+ , F-'!I$2-'F+ , F-'!I$3))</f>
        <v>1.7601807988178481E-2</v>
      </c>
      <c r="J1222" s="1" cm="1">
        <f t="array" ref="J1222">[1]!table_weight[Curve]*(('F+ , F-'!J$2-[1]!tbl_gk[[#This Row],[Curve]])/('F+ , F-'!J$2-'F+ , F-'!J$3))</f>
        <v>9.8029273569279467E-3</v>
      </c>
      <c r="K1222" s="1" cm="1">
        <f t="array" ref="K1222">[1]!table_weight[FKAccuracy]*(('F+ , F-'!K$2-[1]!tbl_gk[[#This Row],[FKAccuracy]])/('F+ , F-'!K$2-'F+ , F-'!K$3))</f>
        <v>9.5832065713416324E-3</v>
      </c>
      <c r="L1222" s="1" cm="1">
        <f t="array" ref="L1222">[1]!table_weight[LongPassing]*(('F+ , F-'!L$2-[1]!tbl_gk[[#This Row],[LongPassing]])/('F+ , F-'!L$2-'F+ , F-'!L$3))</f>
        <v>2.4905508603486726E-2</v>
      </c>
      <c r="M1222" s="1" cm="1">
        <f t="array" ref="M1222">[1]!table_weight[BallControl]*(('F+ , F-'!M$2-[1]!tbl_gk[[#This Row],[BallControl]])/('F+ , F-'!M$2-'F+ , F-'!M$3))</f>
        <v>1.4342213916293577E-2</v>
      </c>
      <c r="N1222" s="1" cm="1">
        <f t="array" ref="N1222">[1]!table_weight[Acceleration]*(('F+ , F-'!N$2-[1]!tbl_gk[[#This Row],[Acceleration]])/('F+ , F-'!N$2-'F+ , F-'!N$3))</f>
        <v>8.3430268974033078E-3</v>
      </c>
      <c r="O1222" s="1" cm="1">
        <f t="array" ref="O1222">[1]!table_weight[SprintSpeed]*(('F+ , F-'!O$2-[1]!tbl_gk[[#This Row],[SprintSpeed]])/('F+ , F-'!O$2-'F+ , F-'!O$3))</f>
        <v>1.0963188317614834E-2</v>
      </c>
      <c r="P1222" s="1" cm="1">
        <f t="array" ref="P1222">[1]!table_weight[Agility]*(('F+ , F-'!P$2-[1]!tbl_gk[[#This Row],[Agility]])/('F+ , F-'!P$2-'F+ , F-'!P$3))</f>
        <v>4.4464206313917145E-3</v>
      </c>
      <c r="Q1222" s="1" cm="1">
        <f t="array" ref="Q1222">[1]!table_weight[Reactions]*(('F+ , F-'!Q$2-[1]!tbl_gk[[#This Row],[Reactions]])/('F+ , F-'!Q$2-'F+ , F-'!Q$3))</f>
        <v>1.6500544002310022E-3</v>
      </c>
      <c r="R1222" s="1" cm="1">
        <f t="array" ref="R1222">[1]!table_weight[Balance]*(('F+ , F-'!R$2-[1]!tbl_gk[[#This Row],[Balance]])/('F+ , F-'!R$2-'F+ , F-'!R$3))</f>
        <v>1.8005376778030898E-3</v>
      </c>
      <c r="S1222" s="1" cm="1">
        <f t="array" ref="S1222">[1]!table_weight[ShotPower]*(('F+ , F-'!S$2-[1]!tbl_gk[[#This Row],[ShotPower]])/('F+ , F-'!S$2-'F+ , F-'!S$3))</f>
        <v>7.5315173595909123E-3</v>
      </c>
      <c r="T1222" s="1" cm="1">
        <f t="array" ref="T1222">[1]!table_weight[Jumping]*(('F+ , F-'!T$2-[1]!tbl_gk[[#This Row],[Jumping]])/('F+ , F-'!T$2-'F+ , F-'!T$3))</f>
        <v>2.6620018253726754E-3</v>
      </c>
      <c r="U1222" s="1" cm="1">
        <f t="array" ref="U1222">[1]!table_weight[Stamina]*(('F+ , F-'!U$2-[1]!tbl_gk[[#This Row],[Stamina]])/('F+ , F-'!U$2-'F+ , F-'!U$3))</f>
        <v>1.88916258574835E-2</v>
      </c>
      <c r="V1222" s="1" cm="1">
        <f t="array" ref="V1222">[1]!table_weight[Strength]*(('F+ , F-'!V$2-[1]!tbl_gk[[#This Row],[Strength]])/('F+ , F-'!V$2-'F+ , F-'!V$3))</f>
        <v>3.1056687962681212E-2</v>
      </c>
      <c r="W1222" s="1" cm="1">
        <f t="array" ref="W1222">[1]!table_weight[LongShots]*(('F+ , F-'!W$2-[1]!tbl_gk[[#This Row],[LongShots]])/('F+ , F-'!W$2-'F+ , F-'!W$3))</f>
        <v>1.0128592311173986E-2</v>
      </c>
      <c r="X1222" s="1" cm="1">
        <f t="array" ref="X1222">[1]!table_weight[Aggression]*(('F+ , F-'!X$2-[1]!tbl_gk[[#This Row],[Aggression]])/('F+ , F-'!X$2-'F+ , F-'!X$3))</f>
        <v>1.2777608761788841E-2</v>
      </c>
      <c r="Y1222" s="1" cm="1">
        <f t="array" ref="Y1222">[1]!table_weight[Interceptions]*(('F+ , F-'!Y$2-[1]!tbl_gk[[#This Row],[Interceptions]])/('F+ , F-'!Y$2-'F+ , F-'!Y$3))</f>
        <v>2.5624472855619959E-2</v>
      </c>
      <c r="Z1222" s="1" cm="1">
        <f t="array" ref="Z1222">[1]!table_weight[Positioning]*(('F+ , F-'!Z$2-[1]!tbl_gk[[#This Row],[Positioning]])/('F+ , F-'!Z$2-'F+ , F-'!Z$3))</f>
        <v>1.9225568738802474E-3</v>
      </c>
      <c r="AA1222" s="1" cm="1">
        <f t="array" ref="AA1222">[1]!table_weight[Vision]*(('F+ , F-'!AA$2-[1]!tbl_gk[[#This Row],[Vision]])/('F+ , F-'!AA$2-'F+ , F-'!AA$3))</f>
        <v>2.4845350370144972E-2</v>
      </c>
      <c r="AB1222" s="1" cm="1">
        <f t="array" ref="AB1222">[1]!table_weight[Penalties]*(('F+ , F-'!AB$2-[1]!tbl_gk[[#This Row],[Penalties]])/('F+ , F-'!AB$2-'F+ , F-'!AB$3))</f>
        <v>2.3488251400346914E-3</v>
      </c>
      <c r="AC1222" s="1" cm="1">
        <f t="array" ref="AC1222">[1]!table_weight[Composure]*(('F+ , F-'!AC$2-[1]!tbl_gk[[#This Row],[Composure]])/('F+ , F-'!AC$2-'F+ , F-'!AC$3))</f>
        <v>1.9748183967676961E-3</v>
      </c>
      <c r="AD1222" s="1" cm="1">
        <f t="array" ref="AD1222">[1]!table_weight[Marking]*(('F+ , F-'!AD$2-[1]!tbl_gk[[#This Row],[Marking]])/('F+ , F-'!AD$2-'F+ , F-'!AD$3))</f>
        <v>3.9437064079595283E-2</v>
      </c>
      <c r="AE1222" s="1" cm="1">
        <f t="array" ref="AE1222">[1]!table_weight[StandingTackle]*(('F+ , F-'!AE$2-[1]!tbl_gk[[#This Row],[StandingTackle]])/('F+ , F-'!AE$2-'F+ , F-'!AE$3))</f>
        <v>3.362528621523387E-2</v>
      </c>
      <c r="AF1222" s="1" cm="1">
        <f t="array" ref="AF1222">[1]!table_weight[SlidingTackle]*(('F+ , F-'!AF$2-[1]!tbl_gk[[#This Row],[SlidingTackle]])/('F+ , F-'!AF$2-'F+ , F-'!AF$3))</f>
        <v>9.7139715732897855E-3</v>
      </c>
      <c r="AG1222" s="1" cm="1">
        <f t="array" ref="AG1222">[1]!table_weight[GKDiving]*(('F+ , F-'!AG$2-[1]!tbl_gk[[#This Row],[GKDiving]])/('F+ , F-'!AG$2-'F+ , F-'!AG$3))</f>
        <v>5.6367888652266468E-2</v>
      </c>
      <c r="AH1222" s="1" cm="1">
        <f t="array" ref="AH1222">[1]!table_weight[GKHandling]*(('F+ , F-'!AH$2-[1]!tbl_gk[[#This Row],[GKHandling]])/('F+ , F-'!AH$2-'F+ , F-'!AH$3))</f>
        <v>5.7036282588854605E-2</v>
      </c>
      <c r="AI1222" s="1" cm="1">
        <f t="array" ref="AI1222">[1]!table_weight[GKKicking]*(('F+ , F-'!AI$2-[1]!tbl_gk[[#This Row],[GKKicking]])/('F+ , F-'!AI$2-'F+ , F-'!AI$3))</f>
        <v>3.4882871919683582E-2</v>
      </c>
      <c r="AJ1222" s="1" cm="1">
        <f t="array" ref="AJ1222">[1]!table_weight[GKPositioning]*(('F+ , F-'!AJ$2-[1]!tbl_gk[[#This Row],[GKPositioning]])/('F+ , F-'!AJ$2-'F+ , F-'!AJ$3))</f>
        <v>2.2074138213474981E-2</v>
      </c>
      <c r="AK1222" s="1" cm="1">
        <f t="array" ref="AK1222">[1]!table_weight[GKReflexes]*(('F+ , F-'!AK$2-[1]!tbl_gk[[#This Row],[GKReflexes]])/('F+ , F-'!AK$2-'F+ , F-'!AK$3))</f>
        <v>6.3769732616705502E-2</v>
      </c>
    </row>
    <row r="1223" spans="1:37" x14ac:dyDescent="0.55000000000000004">
      <c r="A1223" s="8">
        <f>[1]!tbl_gk[[#This Row],[ID]]</f>
        <v>247067</v>
      </c>
      <c r="B1223" s="2" cm="1">
        <f t="array" ref="B1223">[1]!table_weight[ValueEUR]*(('F+ , F-'!B$2-[1]!tbl_gk[[#This Row],[ValueEUR]])/('F+ , F-'!B$2-'F+ , F-'!B$3))</f>
        <v>9.7538055693859437E-5</v>
      </c>
      <c r="C1223" s="2" cm="1">
        <f t="array" ref="C1223">[1]!table_weight[WageEUR]*(('F+ , F-'!C$2-[1]!tbl_gk[[#This Row],[WageEUR]])/('F+ , F-'!C$2-'F+ , F-'!C$3))</f>
        <v>0</v>
      </c>
      <c r="D1223" s="2" cm="1">
        <f t="array" ref="D1223">[1]!table_weight[Crossing]*(('F+ , F-'!D$2-[1]!tbl_gk[[#This Row],[Crossing]])/('F+ , F-'!D$2-'F+ , F-'!D$3))</f>
        <v>3.3625286215233793E-2</v>
      </c>
      <c r="E1223" s="2" cm="1">
        <f t="array" ref="E1223">[1]!table_weight[Finishing]*(('F+ , F-'!E$2-[1]!tbl_gk[[#This Row],[Finishing]])/('F+ , F-'!E$2-'F+ , F-'!E$3))</f>
        <v>1.8966763005780131E-2</v>
      </c>
      <c r="F1223" s="2" cm="1">
        <f t="array" ref="F1223">[1]!table_weight[HeadingAccuracy]*(('F+ , F-'!F$2-[1]!tbl_gk[[#This Row],[HeadingAccuracy]])/('F+ , F-'!F$2-'F+ , F-'!F$3))</f>
        <v>1.0439222844598752E-2</v>
      </c>
      <c r="G1223" s="2" cm="1">
        <f t="array" ref="G1223">[1]!table_weight[ShortPassing]*(('F+ , F-'!G$2-[1]!tbl_gk[[#This Row],[ShortPassing]])/('F+ , F-'!G$2-'F+ , F-'!G$3))</f>
        <v>5.6253623479573515E-2</v>
      </c>
      <c r="H1223" s="2" cm="1">
        <f t="array" ref="H1223">[1]!table_weight[Volleys]*(('F+ , F-'!H$2-[1]!tbl_gk[[#This Row],[Volleys]])/('F+ , F-'!H$2-'F+ , F-'!H$3))</f>
        <v>2.0833057763785961E-3</v>
      </c>
      <c r="I1223" s="2" cm="1">
        <f t="array" ref="I1223">[1]!table_weight[Dribbling]*(('F+ , F-'!I$2-[1]!tbl_gk[[#This Row],[Dribbling]])/('F+ , F-'!I$2-'F+ , F-'!I$3))</f>
        <v>1.9557564431309422E-2</v>
      </c>
      <c r="J1223" s="2" cm="1">
        <f t="array" ref="J1223">[1]!table_weight[Curve]*(('F+ , F-'!J$2-[1]!tbl_gk[[#This Row],[Curve]])/('F+ , F-'!J$2-'F+ , F-'!J$3))</f>
        <v>9.6339113680153961E-3</v>
      </c>
      <c r="K1223" s="2" cm="1">
        <f t="array" ref="K1223">[1]!table_weight[FKAccuracy]*(('F+ , F-'!K$2-[1]!tbl_gk[[#This Row],[FKAccuracy]])/('F+ , F-'!K$2-'F+ , F-'!K$3))</f>
        <v>9.7353209613629272E-3</v>
      </c>
      <c r="L1223" s="2" cm="1">
        <f t="array" ref="L1223">[1]!table_weight[LongPassing]*(('F+ , F-'!L$2-[1]!tbl_gk[[#This Row],[LongPassing]])/('F+ , F-'!L$2-'F+ , F-'!L$3))</f>
        <v>2.3822660403335128E-2</v>
      </c>
      <c r="M1223" s="2" cm="1">
        <f t="array" ref="M1223">[1]!table_weight[BallControl]*(('F+ , F-'!M$2-[1]!tbl_gk[[#This Row],[BallControl]])/('F+ , F-'!M$2-'F+ , F-'!M$3))</f>
        <v>1.3038376287539614E-2</v>
      </c>
      <c r="N1223" s="2" cm="1">
        <f t="array" ref="N1223">[1]!table_weight[Acceleration]*(('F+ , F-'!N$2-[1]!tbl_gk[[#This Row],[Acceleration]])/('F+ , F-'!N$2-'F+ , F-'!N$3))</f>
        <v>6.7646164032999796E-3</v>
      </c>
      <c r="O1223" s="2" cm="1">
        <f t="array" ref="O1223">[1]!table_weight[SprintSpeed]*(('F+ , F-'!O$2-[1]!tbl_gk[[#This Row],[SprintSpeed]])/('F+ , F-'!O$2-'F+ , F-'!O$3))</f>
        <v>7.8710069972619326E-3</v>
      </c>
      <c r="P1223" s="2" cm="1">
        <f t="array" ref="P1223">[1]!table_weight[Agility]*(('F+ , F-'!P$2-[1]!tbl_gk[[#This Row],[Agility]])/('F+ , F-'!P$2-'F+ , F-'!P$3))</f>
        <v>3.9783763544031132E-3</v>
      </c>
      <c r="Q1223" s="2" cm="1">
        <f t="array" ref="Q1223">[1]!table_weight[Reactions]*(('F+ , F-'!Q$2-[1]!tbl_gk[[#This Row],[Reactions]])/('F+ , F-'!Q$2-'F+ , F-'!Q$3))</f>
        <v>1.5469260002165645E-3</v>
      </c>
      <c r="R1223" s="2" cm="1">
        <f t="array" ref="R1223">[1]!table_weight[Balance]*(('F+ , F-'!R$2-[1]!tbl_gk[[#This Row],[Balance]])/('F+ , F-'!R$2-'F+ , F-'!R$3))</f>
        <v>1.3038376287539614E-3</v>
      </c>
      <c r="S1223" s="2" cm="1">
        <f t="array" ref="S1223">[1]!table_weight[ShotPower]*(('F+ , F-'!S$2-[1]!tbl_gk[[#This Row],[ShotPower]])/('F+ , F-'!S$2-'F+ , F-'!S$3))</f>
        <v>7.7912248547492196E-3</v>
      </c>
      <c r="T1223" s="2" cm="1">
        <f t="array" ref="T1223">[1]!table_weight[Jumping]*(('F+ , F-'!T$2-[1]!tbl_gk[[#This Row],[Jumping]])/('F+ , F-'!T$2-'F+ , F-'!T$3))</f>
        <v>2.3185177188729754E-3</v>
      </c>
      <c r="U1223" s="2" cm="1">
        <f t="array" ref="U1223">[1]!table_weight[Stamina]*(('F+ , F-'!U$2-[1]!tbl_gk[[#This Row],[Stamina]])/('F+ , F-'!U$2-'F+ , F-'!U$3))</f>
        <v>1.4598074526237249E-2</v>
      </c>
      <c r="V1223" s="2" cm="1">
        <f t="array" ref="V1223">[1]!table_weight[Strength]*(('F+ , F-'!V$2-[1]!tbl_gk[[#This Row],[Strength]])/('F+ , F-'!V$2-'F+ , F-'!V$3))</f>
        <v>2.1296014602981403E-2</v>
      </c>
      <c r="W1223" s="2" cm="1">
        <f t="array" ref="W1223">[1]!table_weight[LongShots]*(('F+ , F-'!W$2-[1]!tbl_gk[[#This Row],[LongShots]])/('F+ , F-'!W$2-'F+ , F-'!W$3))</f>
        <v>9.86888481601568E-3</v>
      </c>
      <c r="X1223" s="2" cm="1">
        <f t="array" ref="X1223">[1]!table_weight[Aggression]*(('F+ , F-'!X$2-[1]!tbl_gk[[#This Row],[Aggression]])/('F+ , F-'!X$2-'F+ , F-'!X$3))</f>
        <v>1.1560693641618476E-2</v>
      </c>
      <c r="Y1223" s="2" cm="1">
        <f t="array" ref="Y1223">[1]!table_weight[Interceptions]*(('F+ , F-'!Y$2-[1]!tbl_gk[[#This Row],[Interceptions]])/('F+ , F-'!Y$2-'F+ , F-'!Y$3))</f>
        <v>2.6317026176042119E-2</v>
      </c>
      <c r="Z1223" s="2" cm="1">
        <f t="array" ref="Z1223">[1]!table_weight[Positioning]*(('F+ , F-'!Z$2-[1]!tbl_gk[[#This Row],[Positioning]])/('F+ , F-'!Z$2-'F+ , F-'!Z$3))</f>
        <v>2.3662238447756888E-3</v>
      </c>
      <c r="AA1223" s="2" cm="1">
        <f t="array" ref="AA1223">[1]!table_weight[Vision]*(('F+ , F-'!AA$2-[1]!tbl_gk[[#This Row],[Vision]])/('F+ , F-'!AA$2-'F+ , F-'!AA$3))</f>
        <v>2.2715748909846831E-2</v>
      </c>
      <c r="AB1223" s="2" cm="1">
        <f t="array" ref="AB1223">[1]!table_weight[Penalties]*(('F+ , F-'!AB$2-[1]!tbl_gk[[#This Row],[Penalties]])/('F+ , F-'!AB$2-'F+ , F-'!AB$3))</f>
        <v>2.427119311369181E-3</v>
      </c>
      <c r="AC1223" s="2" cm="1">
        <f t="array" ref="AC1223">[1]!table_weight[Composure]*(('F+ , F-'!AC$2-[1]!tbl_gk[[#This Row],[Composure]])/('F+ , F-'!AC$2-'F+ , F-'!AC$3))</f>
        <v>1.7613245160360534E-3</v>
      </c>
      <c r="AD1223" s="2" cm="1">
        <f t="array" ref="AD1223">[1]!table_weight[Marking]*(('F+ , F-'!AD$2-[1]!tbl_gk[[#This Row],[Marking]])/('F+ , F-'!AD$2-'F+ , F-'!AD$3))</f>
        <v>3.4704616390043845E-2</v>
      </c>
      <c r="AE1223" s="2" cm="1">
        <f t="array" ref="AE1223">[1]!table_weight[StandingTackle]*(('F+ , F-'!AE$2-[1]!tbl_gk[[#This Row],[StandingTackle]])/('F+ , F-'!AE$2-'F+ , F-'!AE$3))</f>
        <v>2.6900228972187096E-2</v>
      </c>
      <c r="AF1223" s="2" cm="1">
        <f t="array" ref="AF1223">[1]!table_weight[SlidingTackle]*(('F+ , F-'!AF$2-[1]!tbl_gk[[#This Row],[SlidingTackle]])/('F+ , F-'!AF$2-'F+ , F-'!AF$3))</f>
        <v>8.9667429907290316E-3</v>
      </c>
      <c r="AG1223" s="2" cm="1">
        <f t="array" ref="AG1223">[1]!table_weight[GKDiving]*(('F+ , F-'!AG$2-[1]!tbl_gk[[#This Row],[GKDiving]])/('F+ , F-'!AG$2-'F+ , F-'!AG$3))</f>
        <v>4.9535417300476586E-2</v>
      </c>
      <c r="AH1223" s="2" cm="1">
        <f t="array" ref="AH1223">[1]!table_weight[GKHandling]*(('F+ , F-'!AH$2-[1]!tbl_gk[[#This Row],[GKHandling]])/('F+ , F-'!AH$2-'F+ , F-'!AH$3))</f>
        <v>5.168913109614949E-2</v>
      </c>
      <c r="AI1223" s="2" cm="1">
        <f t="array" ref="AI1223">[1]!table_weight[GKKicking]*(('F+ , F-'!AI$2-[1]!tbl_gk[[#This Row],[GKKicking]])/('F+ , F-'!AI$2-'F+ , F-'!AI$3))</f>
        <v>3.57773045330088E-2</v>
      </c>
      <c r="AJ1223" s="2" cm="1">
        <f t="array" ref="AJ1223">[1]!table_weight[GKPositioning]*(('F+ , F-'!AJ$2-[1]!tbl_gk[[#This Row],[GKPositioning]])/('F+ , F-'!AJ$2-'F+ , F-'!AJ$3))</f>
        <v>2.0182069223748555E-2</v>
      </c>
      <c r="AK1223" s="2" cm="1">
        <f t="array" ref="AK1223">[1]!table_weight[GKReflexes]*(('F+ , F-'!AK$2-[1]!tbl_gk[[#This Row],[GKReflexes]])/('F+ , F-'!AK$2-'F+ , F-'!AK$3))</f>
        <v>5.10157860933644E-2</v>
      </c>
    </row>
    <row r="1224" spans="1:37" x14ac:dyDescent="0.55000000000000004">
      <c r="A1224" s="7">
        <f>[1]!tbl_gk[[#This Row],[ID]]</f>
        <v>247072</v>
      </c>
      <c r="B1224" s="1" cm="1">
        <f t="array" ref="B1224">[1]!table_weight[ValueEUR]*(('F+ , F-'!B$2-[1]!tbl_gk[[#This Row],[ValueEUR]])/('F+ , F-'!B$2-'F+ , F-'!B$3))</f>
        <v>2.8273689561890902E-4</v>
      </c>
      <c r="C1224" s="1" cm="1">
        <f t="array" ref="C1224">[1]!table_weight[WageEUR]*(('F+ , F-'!C$2-[1]!tbl_gk[[#This Row],[WageEUR]])/('F+ , F-'!C$2-'F+ , F-'!C$3))</f>
        <v>2.3472561185650895E-5</v>
      </c>
      <c r="D1224" s="1" cm="1">
        <f t="array" ref="D1224">[1]!table_weight[Crossing]*(('F+ , F-'!D$2-[1]!tbl_gk[[#This Row],[Crossing]])/('F+ , F-'!D$2-'F+ , F-'!D$3))</f>
        <v>3.3625286215233793E-2</v>
      </c>
      <c r="E1224" s="1" cm="1">
        <f t="array" ref="E1224">[1]!table_weight[Finishing]*(('F+ , F-'!E$2-[1]!tbl_gk[[#This Row],[Finishing]])/('F+ , F-'!E$2-'F+ , F-'!E$3))</f>
        <v>1.7968512321265388E-2</v>
      </c>
      <c r="F1224" s="1" cm="1">
        <f t="array" ref="F1224">[1]!table_weight[HeadingAccuracy]*(('F+ , F-'!F$2-[1]!tbl_gk[[#This Row],[HeadingAccuracy]])/('F+ , F-'!F$2-'F+ , F-'!F$3))</f>
        <v>1.08567917583827E-2</v>
      </c>
      <c r="G1224" s="1" cm="1">
        <f t="array" ref="G1224">[1]!table_weight[ShortPassing]*(('F+ , F-'!G$2-[1]!tbl_gk[[#This Row],[ShortPassing]])/('F+ , F-'!G$2-'F+ , F-'!G$3))</f>
        <v>5.7659964066562854E-2</v>
      </c>
      <c r="H1224" s="1" cm="1">
        <f t="array" ref="H1224">[1]!table_weight[Volleys]*(('F+ , F-'!H$2-[1]!tbl_gk[[#This Row],[Volleys]])/('F+ , F-'!H$2-'F+ , F-'!H$3))</f>
        <v>1.9675665665797848E-3</v>
      </c>
      <c r="I1224" s="1" cm="1">
        <f t="array" ref="I1224">[1]!table_weight[Dribbling]*(('F+ , F-'!I$2-[1]!tbl_gk[[#This Row],[Dribbling]])/('F+ , F-'!I$2-'F+ , F-'!I$3))</f>
        <v>1.8579686209743949E-2</v>
      </c>
      <c r="J1224" s="1" cm="1">
        <f t="array" ref="J1224">[1]!table_weight[Curve]*(('F+ , F-'!J$2-[1]!tbl_gk[[#This Row],[Curve]])/('F+ , F-'!J$2-'F+ , F-'!J$3))</f>
        <v>9.9719433458404991E-3</v>
      </c>
      <c r="K1224" s="1" cm="1">
        <f t="array" ref="K1224">[1]!table_weight[FKAccuracy]*(('F+ , F-'!K$2-[1]!tbl_gk[[#This Row],[FKAccuracy]])/('F+ , F-'!K$2-'F+ , F-'!K$3))</f>
        <v>9.5832065713416324E-3</v>
      </c>
      <c r="L1224" s="1" cm="1">
        <f t="array" ref="L1224">[1]!table_weight[LongPassing]*(('F+ , F-'!L$2-[1]!tbl_gk[[#This Row],[LongPassing]])/('F+ , F-'!L$2-'F+ , F-'!L$3))</f>
        <v>2.5446932703562523E-2</v>
      </c>
      <c r="M1224" s="1" cm="1">
        <f t="array" ref="M1224">[1]!table_weight[BallControl]*(('F+ , F-'!M$2-[1]!tbl_gk[[#This Row],[BallControl]])/('F+ , F-'!M$2-'F+ , F-'!M$3))</f>
        <v>1.1734538658785654E-2</v>
      </c>
      <c r="N1224" s="1" cm="1">
        <f t="array" ref="N1224">[1]!table_weight[Acceleration]*(('F+ , F-'!N$2-[1]!tbl_gk[[#This Row],[Acceleration]])/('F+ , F-'!N$2-'F+ , F-'!N$3))</f>
        <v>3.156820988206657E-3</v>
      </c>
      <c r="O1224" s="1" cm="1">
        <f t="array" ref="O1224">[1]!table_weight[SprintSpeed]*(('F+ , F-'!O$2-[1]!tbl_gk[[#This Row],[SprintSpeed]])/('F+ , F-'!O$2-'F+ , F-'!O$3))</f>
        <v>5.3410404624277394E-3</v>
      </c>
      <c r="P1224" s="1" cm="1">
        <f t="array" ref="P1224">[1]!table_weight[Agility]*(('F+ , F-'!P$2-[1]!tbl_gk[[#This Row],[Agility]])/('F+ , F-'!P$2-'F+ , F-'!P$3))</f>
        <v>1.6381549694601055E-3</v>
      </c>
      <c r="Q1224" s="1" cm="1">
        <f t="array" ref="Q1224">[1]!table_weight[Reactions]*(('F+ , F-'!Q$2-[1]!tbl_gk[[#This Row],[Reactions]])/('F+ , F-'!Q$2-'F+ , F-'!Q$3))</f>
        <v>9.2815560012993875E-4</v>
      </c>
      <c r="R1224" s="1" cm="1">
        <f t="array" ref="R1224">[1]!table_weight[Balance]*(('F+ , F-'!R$2-[1]!tbl_gk[[#This Row],[Balance]])/('F+ , F-'!R$2-'F+ , F-'!R$3))</f>
        <v>9.9340009809825627E-4</v>
      </c>
      <c r="S1224" s="1" cm="1">
        <f t="array" ref="S1224">[1]!table_weight[ShotPower]*(('F+ , F-'!S$2-[1]!tbl_gk[[#This Row],[ShotPower]])/('F+ , F-'!S$2-'F+ , F-'!S$3))</f>
        <v>6.4926873789576834E-3</v>
      </c>
      <c r="T1224" s="1" cm="1">
        <f t="array" ref="T1224">[1]!table_weight[Jumping]*(('F+ , F-'!T$2-[1]!tbl_gk[[#This Row],[Jumping]])/('F+ , F-'!T$2-'F+ , F-'!T$3))</f>
        <v>9.4458129287417522E-4</v>
      </c>
      <c r="U1224" s="1" cm="1">
        <f t="array" ref="U1224">[1]!table_weight[Stamina]*(('F+ , F-'!U$2-[1]!tbl_gk[[#This Row],[Stamina]])/('F+ , F-'!U$2-'F+ , F-'!U$3))</f>
        <v>1.5456784792486501E-2</v>
      </c>
      <c r="V1224" s="1" cm="1">
        <f t="array" ref="V1224">[1]!table_weight[Strength]*(('F+ , F-'!V$2-[1]!tbl_gk[[#This Row],[Strength]])/('F+ , F-'!V$2-'F+ , F-'!V$3))</f>
        <v>3.4606023729844775E-2</v>
      </c>
      <c r="W1224" s="1" cm="1">
        <f t="array" ref="W1224">[1]!table_weight[LongShots]*(('F+ , F-'!W$2-[1]!tbl_gk[[#This Row],[LongShots]])/('F+ , F-'!W$2-'F+ , F-'!W$3))</f>
        <v>9.6091773208573719E-3</v>
      </c>
      <c r="X1224" s="1" cm="1">
        <f t="array" ref="X1224">[1]!table_weight[Aggression]*(('F+ , F-'!X$2-[1]!tbl_gk[[#This Row],[Aggression]])/('F+ , F-'!X$2-'F+ , F-'!X$3))</f>
        <v>1.642835412229994E-2</v>
      </c>
      <c r="Y1224" s="1" cm="1">
        <f t="array" ref="Y1224">[1]!table_weight[Interceptions]*(('F+ , F-'!Y$2-[1]!tbl_gk[[#This Row],[Interceptions]])/('F+ , F-'!Y$2-'F+ , F-'!Y$3))</f>
        <v>2.1469152933086991E-2</v>
      </c>
      <c r="Z1224" s="1" cm="1">
        <f t="array" ref="Z1224">[1]!table_weight[Positioning]*(('F+ , F-'!Z$2-[1]!tbl_gk[[#This Row],[Positioning]])/('F+ , F-'!Z$2-'F+ , F-'!Z$3))</f>
        <v>1.7746678835817667E-3</v>
      </c>
      <c r="AA1224" s="1" cm="1">
        <f t="array" ref="AA1224">[1]!table_weight[Vision]*(('F+ , F-'!AA$2-[1]!tbl_gk[[#This Row],[Vision]])/('F+ , F-'!AA$2-'F+ , F-'!AA$3))</f>
        <v>1.4197343068654267E-2</v>
      </c>
      <c r="AB1224" s="1" cm="1">
        <f t="array" ref="AB1224">[1]!table_weight[Penalties]*(('F+ , F-'!AB$2-[1]!tbl_gk[[#This Row],[Penalties]])/('F+ , F-'!AB$2-'F+ , F-'!AB$3))</f>
        <v>2.153089711698467E-3</v>
      </c>
      <c r="AC1224" s="1" cm="1">
        <f t="array" ref="AC1224">[1]!table_weight[Composure]*(('F+ , F-'!AC$2-[1]!tbl_gk[[#This Row],[Composure]])/('F+ , F-'!AC$2-'F+ , F-'!AC$3))</f>
        <v>1.1208428738411248E-3</v>
      </c>
      <c r="AD1224" s="1" cm="1">
        <f t="array" ref="AD1224">[1]!table_weight[Marking]*(('F+ , F-'!AD$2-[1]!tbl_gk[[#This Row],[Marking]])/('F+ , F-'!AD$2-'F+ , F-'!AD$3))</f>
        <v>2.8394686137308601E-2</v>
      </c>
      <c r="AE1224" s="1" cm="1">
        <f t="array" ref="AE1224">[1]!table_weight[StandingTackle]*(('F+ , F-'!AE$2-[1]!tbl_gk[[#This Row],[StandingTackle]])/('F+ , F-'!AE$2-'F+ , F-'!AE$3))</f>
        <v>3.1383600467551613E-2</v>
      </c>
      <c r="AF1224" s="1" cm="1">
        <f t="array" ref="AF1224">[1]!table_weight[SlidingTackle]*(('F+ , F-'!AF$2-[1]!tbl_gk[[#This Row],[SlidingTackle]])/('F+ , F-'!AF$2-'F+ , F-'!AF$3))</f>
        <v>1.0461200155850536E-2</v>
      </c>
      <c r="AG1224" s="1" cm="1">
        <f t="array" ref="AG1224">[1]!table_weight[GKDiving]*(('F+ , F-'!AG$2-[1]!tbl_gk[[#This Row],[GKDiving]])/('F+ , F-'!AG$2-'F+ , F-'!AG$3))</f>
        <v>3.2454238921001903E-2</v>
      </c>
      <c r="AH1224" s="1" cm="1">
        <f t="array" ref="AH1224">[1]!table_weight[GKHandling]*(('F+ , F-'!AH$2-[1]!tbl_gk[[#This Row],[GKHandling]])/('F+ , F-'!AH$2-'F+ , F-'!AH$3))</f>
        <v>4.2777211941640955E-2</v>
      </c>
      <c r="AI1224" s="1" cm="1">
        <f t="array" ref="AI1224">[1]!table_weight[GKKicking]*(('F+ , F-'!AI$2-[1]!tbl_gk[[#This Row],[GKKicking]])/('F+ , F-'!AI$2-'F+ , F-'!AI$3))</f>
        <v>2.9516276239732256E-2</v>
      </c>
      <c r="AJ1224" s="1" cm="1">
        <f t="array" ref="AJ1224">[1]!table_weight[GKPositioning]*(('F+ , F-'!AJ$2-[1]!tbl_gk[[#This Row],[GKPositioning]])/('F+ , F-'!AJ$2-'F+ , F-'!AJ$3))</f>
        <v>1.3244482928084987E-2</v>
      </c>
      <c r="AK1224" s="1" cm="1">
        <f t="array" ref="AK1224">[1]!table_weight[GKReflexes]*(('F+ , F-'!AK$2-[1]!tbl_gk[[#This Row],[GKReflexes]])/('F+ , F-'!AK$2-'F+ , F-'!AK$3))</f>
        <v>2.55078930466822E-2</v>
      </c>
    </row>
    <row r="1225" spans="1:37" x14ac:dyDescent="0.55000000000000004">
      <c r="A1225" s="8">
        <f>[1]!tbl_gk[[#This Row],[ID]]</f>
        <v>247077</v>
      </c>
      <c r="B1225" s="2" cm="1">
        <f t="array" ref="B1225">[1]!table_weight[ValueEUR]*(('F+ , F-'!B$2-[1]!tbl_gk[[#This Row],[ValueEUR]])/('F+ , F-'!B$2-'F+ , F-'!B$3))</f>
        <v>3.9848617057206497E-4</v>
      </c>
      <c r="C1225" s="2" cm="1">
        <f t="array" ref="C1225">[1]!table_weight[WageEUR]*(('F+ , F-'!C$2-[1]!tbl_gk[[#This Row],[WageEUR]])/('F+ , F-'!C$2-'F+ , F-'!C$3))</f>
        <v>7.8241870618836313E-5</v>
      </c>
      <c r="D1225" s="2" cm="1">
        <f t="array" ref="D1225">[1]!table_weight[Crossing]*(('F+ , F-'!D$2-[1]!tbl_gk[[#This Row],[Crossing]])/('F+ , F-'!D$2-'F+ , F-'!D$3))</f>
        <v>3.3625286215233793E-2</v>
      </c>
      <c r="E1225" s="2" cm="1">
        <f t="array" ref="E1225">[1]!table_weight[Finishing]*(('F+ , F-'!E$2-[1]!tbl_gk[[#This Row],[Finishing]])/('F+ , F-'!E$2-'F+ , F-'!E$3))</f>
        <v>1.6970261636750646E-2</v>
      </c>
      <c r="F1225" s="2" cm="1">
        <f t="array" ref="F1225">[1]!table_weight[HeadingAccuracy]*(('F+ , F-'!F$2-[1]!tbl_gk[[#This Row],[HeadingAccuracy]])/('F+ , F-'!F$2-'F+ , F-'!F$3))</f>
        <v>9.1865161032469011E-3</v>
      </c>
      <c r="G1225" s="2" cm="1">
        <f t="array" ref="G1225">[1]!table_weight[ShortPassing]*(('F+ , F-'!G$2-[1]!tbl_gk[[#This Row],[ShortPassing]])/('F+ , F-'!G$2-'F+ , F-'!G$3))</f>
        <v>6.3285326414520199E-2</v>
      </c>
      <c r="H1225" s="2" cm="1">
        <f t="array" ref="H1225">[1]!table_weight[Volleys]*(('F+ , F-'!H$2-[1]!tbl_gk[[#This Row],[Volleys]])/('F+ , F-'!H$2-'F+ , F-'!H$3))</f>
        <v>1.6203489371833524E-3</v>
      </c>
      <c r="I1225" s="2" cm="1">
        <f t="array" ref="I1225">[1]!table_weight[Dribbling]*(('F+ , F-'!I$2-[1]!tbl_gk[[#This Row],[Dribbling]])/('F+ , F-'!I$2-'F+ , F-'!I$3))</f>
        <v>1.6623929766613008E-2</v>
      </c>
      <c r="J1225" s="2" cm="1">
        <f t="array" ref="J1225">[1]!table_weight[Curve]*(('F+ , F-'!J$2-[1]!tbl_gk[[#This Row],[Curve]])/('F+ , F-'!J$2-'F+ , F-'!J$3))</f>
        <v>9.295879390190295E-3</v>
      </c>
      <c r="K1225" s="2" cm="1">
        <f t="array" ref="K1225">[1]!table_weight[FKAccuracy]*(('F+ , F-'!K$2-[1]!tbl_gk[[#This Row],[FKAccuracy]])/('F+ , F-'!K$2-'F+ , F-'!K$3))</f>
        <v>9.5832065713416324E-3</v>
      </c>
      <c r="L1225" s="2" cm="1">
        <f t="array" ref="L1225">[1]!table_weight[LongPassing]*(('F+ , F-'!L$2-[1]!tbl_gk[[#This Row],[LongPassing]])/('F+ , F-'!L$2-'F+ , F-'!L$3))</f>
        <v>2.2739812203183531E-2</v>
      </c>
      <c r="M1225" s="2" cm="1">
        <f t="array" ref="M1225">[1]!table_weight[BallControl]*(('F+ , F-'!M$2-[1]!tbl_gk[[#This Row],[BallControl]])/('F+ , F-'!M$2-'F+ , F-'!M$3))</f>
        <v>1.2603763744621627E-2</v>
      </c>
      <c r="N1225" s="2" cm="1">
        <f t="array" ref="N1225">[1]!table_weight[Acceleration]*(('F+ , F-'!N$2-[1]!tbl_gk[[#This Row],[Acceleration]])/('F+ , F-'!N$2-'F+ , F-'!N$3))</f>
        <v>7.666565257073309E-3</v>
      </c>
      <c r="O1225" s="2" cm="1">
        <f t="array" ref="O1225">[1]!table_weight[SprintSpeed]*(('F+ , F-'!O$2-[1]!tbl_gk[[#This Row],[SprintSpeed]])/('F+ , F-'!O$2-'F+ , F-'!O$3))</f>
        <v>1.124429571037419E-2</v>
      </c>
      <c r="P1225" s="2" cm="1">
        <f t="array" ref="P1225">[1]!table_weight[Agility]*(('F+ , F-'!P$2-[1]!tbl_gk[[#This Row],[Agility]])/('F+ , F-'!P$2-'F+ , F-'!P$3))</f>
        <v>5.1484870468746172E-3</v>
      </c>
      <c r="Q1225" s="2" cm="1">
        <f t="array" ref="Q1225">[1]!table_weight[Reactions]*(('F+ , F-'!Q$2-[1]!tbl_gk[[#This Row],[Reactions]])/('F+ , F-'!Q$2-'F+ , F-'!Q$3))</f>
        <v>1.4953618002093458E-3</v>
      </c>
      <c r="R1225" s="2" cm="1">
        <f t="array" ref="R1225">[1]!table_weight[Balance]*(('F+ , F-'!R$2-[1]!tbl_gk[[#This Row],[Balance]])/('F+ , F-'!R$2-'F+ , F-'!R$3))</f>
        <v>2.7939377759013465E-3</v>
      </c>
      <c r="S1225" s="2" cm="1">
        <f t="array" ref="S1225">[1]!table_weight[ShotPower]*(('F+ , F-'!S$2-[1]!tbl_gk[[#This Row],[ShotPower]])/('F+ , F-'!S$2-'F+ , F-'!S$3))</f>
        <v>5.9732723886410689E-3</v>
      </c>
      <c r="T1225" s="2" cm="1">
        <f t="array" ref="T1225">[1]!table_weight[Jumping]*(('F+ , F-'!T$2-[1]!tbl_gk[[#This Row],[Jumping]])/('F+ , F-'!T$2-'F+ , F-'!T$3))</f>
        <v>4.4652933844961011E-3</v>
      </c>
      <c r="U1225" s="2" cm="1">
        <f t="array" ref="U1225">[1]!table_weight[Stamina]*(('F+ , F-'!U$2-[1]!tbl_gk[[#This Row],[Stamina]])/('F+ , F-'!U$2-'F+ , F-'!U$3))</f>
        <v>1.8032915591234249E-2</v>
      </c>
      <c r="V1225" s="2" cm="1">
        <f t="array" ref="V1225">[1]!table_weight[Strength]*(('F+ , F-'!V$2-[1]!tbl_gk[[#This Row],[Strength]])/('F+ , F-'!V$2-'F+ , F-'!V$3))</f>
        <v>2.2183348544772292E-2</v>
      </c>
      <c r="W1225" s="2" cm="1">
        <f t="array" ref="W1225">[1]!table_weight[LongShots]*(('F+ , F-'!W$2-[1]!tbl_gk[[#This Row],[LongShots]])/('F+ , F-'!W$2-'F+ , F-'!W$3))</f>
        <v>8.8300548353824494E-3</v>
      </c>
      <c r="X1225" s="2" cm="1">
        <f t="array" ref="X1225">[1]!table_weight[Aggression]*(('F+ , F-'!X$2-[1]!tbl_gk[[#This Row],[Aggression]])/('F+ , F-'!X$2-'F+ , F-'!X$3))</f>
        <v>1.2169151201703659E-2</v>
      </c>
      <c r="Y1225" s="2" cm="1">
        <f t="array" ref="Y1225">[1]!table_weight[Interceptions]*(('F+ , F-'!Y$2-[1]!tbl_gk[[#This Row],[Interceptions]])/('F+ , F-'!Y$2-'F+ , F-'!Y$3))</f>
        <v>2.4931919535197796E-2</v>
      </c>
      <c r="Z1225" s="2" cm="1">
        <f t="array" ref="Z1225">[1]!table_weight[Positioning]*(('F+ , F-'!Z$2-[1]!tbl_gk[[#This Row],[Positioning]])/('F+ , F-'!Z$2-'F+ , F-'!Z$3))</f>
        <v>1.7746678835817667E-3</v>
      </c>
      <c r="AA1225" s="2" cm="1">
        <f t="array" ref="AA1225">[1]!table_weight[Vision]*(('F+ , F-'!AA$2-[1]!tbl_gk[[#This Row],[Vision]])/('F+ , F-'!AA$2-'F+ , F-'!AA$3))</f>
        <v>2.4845350370144972E-2</v>
      </c>
      <c r="AB1225" s="2" cm="1">
        <f t="array" ref="AB1225">[1]!table_weight[Penalties]*(('F+ , F-'!AB$2-[1]!tbl_gk[[#This Row],[Penalties]])/('F+ , F-'!AB$2-'F+ , F-'!AB$3))</f>
        <v>2.2313838830329571E-3</v>
      </c>
      <c r="AC1225" s="2" cm="1">
        <f t="array" ref="AC1225">[1]!table_weight[Composure]*(('F+ , F-'!AC$2-[1]!tbl_gk[[#This Row],[Composure]])/('F+ , F-'!AC$2-'F+ , F-'!AC$3))</f>
        <v>2.0815653371335178E-3</v>
      </c>
      <c r="AD1225" s="2" cm="1">
        <f t="array" ref="AD1225">[1]!table_weight[Marking]*(('F+ , F-'!AD$2-[1]!tbl_gk[[#This Row],[Marking]])/('F+ , F-'!AD$2-'F+ , F-'!AD$3))</f>
        <v>3.3127133826860035E-2</v>
      </c>
      <c r="AE1225" s="2" cm="1">
        <f t="array" ref="AE1225">[1]!table_weight[StandingTackle]*(('F+ , F-'!AE$2-[1]!tbl_gk[[#This Row],[StandingTackle]])/('F+ , F-'!AE$2-'F+ , F-'!AE$3))</f>
        <v>2.6900228972187096E-2</v>
      </c>
      <c r="AF1225" s="2" cm="1">
        <f t="array" ref="AF1225">[1]!table_weight[SlidingTackle]*(('F+ , F-'!AF$2-[1]!tbl_gk[[#This Row],[SlidingTackle]])/('F+ , F-'!AF$2-'F+ , F-'!AF$3))</f>
        <v>9.7139715732897855E-3</v>
      </c>
      <c r="AG1225" s="2" cm="1">
        <f t="array" ref="AG1225">[1]!table_weight[GKDiving]*(('F+ , F-'!AG$2-[1]!tbl_gk[[#This Row],[GKDiving]])/('F+ , F-'!AG$2-'F+ , F-'!AG$3))</f>
        <v>4.2702945948686719E-2</v>
      </c>
      <c r="AH1225" s="2" cm="1">
        <f t="array" ref="AH1225">[1]!table_weight[GKHandling]*(('F+ , F-'!AH$2-[1]!tbl_gk[[#This Row],[GKHandling]])/('F+ , F-'!AH$2-'F+ , F-'!AH$3))</f>
        <v>4.9906747265247783E-2</v>
      </c>
      <c r="AI1225" s="2" cm="1">
        <f t="array" ref="AI1225">[1]!table_weight[GKKicking]*(('F+ , F-'!AI$2-[1]!tbl_gk[[#This Row],[GKKicking]])/('F+ , F-'!AI$2-'F+ , F-'!AI$3))</f>
        <v>2.7727411013081817E-2</v>
      </c>
      <c r="AJ1225" s="2" cm="1">
        <f t="array" ref="AJ1225">[1]!table_weight[GKPositioning]*(('F+ , F-'!AJ$2-[1]!tbl_gk[[#This Row],[GKPositioning]])/('F+ , F-'!AJ$2-'F+ , F-'!AJ$3))</f>
        <v>1.8290000234022125E-2</v>
      </c>
      <c r="AK1225" s="2" cm="1">
        <f t="array" ref="AK1225">[1]!table_weight[GKReflexes]*(('F+ , F-'!AK$2-[1]!tbl_gk[[#This Row],[GKReflexes]])/('F+ , F-'!AK$2-'F+ , F-'!AK$3))</f>
        <v>4.55498090119325E-2</v>
      </c>
    </row>
    <row r="1226" spans="1:37" x14ac:dyDescent="0.55000000000000004">
      <c r="A1226" s="7">
        <f>[1]!tbl_gk[[#This Row],[ID]]</f>
        <v>247121</v>
      </c>
      <c r="B1226" s="1" cm="1">
        <f t="array" ref="B1226">[1]!table_weight[ValueEUR]*(('F+ , F-'!B$2-[1]!tbl_gk[[#This Row],[ValueEUR]])/('F+ , F-'!B$2-'F+ , F-'!B$3))</f>
        <v>8.9821437363649033E-5</v>
      </c>
      <c r="C1226" s="1" cm="1">
        <f t="array" ref="C1226">[1]!table_weight[WageEUR]*(('F+ , F-'!C$2-[1]!tbl_gk[[#This Row],[WageEUR]])/('F+ , F-'!C$2-'F+ , F-'!C$3))</f>
        <v>7.8241870618836313E-5</v>
      </c>
      <c r="D1226" s="1" cm="1">
        <f t="array" ref="D1226">[1]!table_weight[Crossing]*(('F+ , F-'!D$2-[1]!tbl_gk[[#This Row],[Crossing]])/('F+ , F-'!D$2-'F+ , F-'!D$3))</f>
        <v>3.4746129089074922E-2</v>
      </c>
      <c r="E1226" s="1" cm="1">
        <f t="array" ref="E1226">[1]!table_weight[Finishing]*(('F+ , F-'!E$2-[1]!tbl_gk[[#This Row],[Finishing]])/('F+ , F-'!E$2-'F+ , F-'!E$3))</f>
        <v>1.8966763005780131E-2</v>
      </c>
      <c r="F1226" s="1" cm="1">
        <f t="array" ref="F1226">[1]!table_weight[HeadingAccuracy]*(('F+ , F-'!F$2-[1]!tbl_gk[[#This Row],[HeadingAccuracy]])/('F+ , F-'!F$2-'F+ , F-'!F$3))</f>
        <v>1.0439222844598752E-2</v>
      </c>
      <c r="G1226" s="1" cm="1">
        <f t="array" ref="G1226">[1]!table_weight[ShortPassing]*(('F+ , F-'!G$2-[1]!tbl_gk[[#This Row],[ShortPassing]])/('F+ , F-'!G$2-'F+ , F-'!G$3))</f>
        <v>5.484728289258417E-2</v>
      </c>
      <c r="H1226" s="1" cm="1">
        <f t="array" ref="H1226">[1]!table_weight[Volleys]*(('F+ , F-'!H$2-[1]!tbl_gk[[#This Row],[Volleys]])/('F+ , F-'!H$2-'F+ , F-'!H$3))</f>
        <v>2.4305234057750281E-3</v>
      </c>
      <c r="I1226" s="1" cm="1">
        <f t="array" ref="I1226">[1]!table_weight[Dribbling]*(('F+ , F-'!I$2-[1]!tbl_gk[[#This Row],[Dribbling]])/('F+ , F-'!I$2-'F+ , F-'!I$3))</f>
        <v>2.3469077317571304E-2</v>
      </c>
      <c r="J1226" s="1" cm="1">
        <f t="array" ref="J1226">[1]!table_weight[Curve]*(('F+ , F-'!J$2-[1]!tbl_gk[[#This Row],[Curve]])/('F+ , F-'!J$2-'F+ , F-'!J$3))</f>
        <v>9.295879390190295E-3</v>
      </c>
      <c r="K1226" s="1" cm="1">
        <f t="array" ref="K1226">[1]!table_weight[FKAccuracy]*(('F+ , F-'!K$2-[1]!tbl_gk[[#This Row],[FKAccuracy]])/('F+ , F-'!K$2-'F+ , F-'!K$3))</f>
        <v>9.2789777912990392E-3</v>
      </c>
      <c r="L1226" s="1" cm="1">
        <f t="array" ref="L1226">[1]!table_weight[LongPassing]*(('F+ , F-'!L$2-[1]!tbl_gk[[#This Row],[LongPassing]])/('F+ , F-'!L$2-'F+ , F-'!L$3))</f>
        <v>2.652978090371412E-2</v>
      </c>
      <c r="M1226" s="1" cm="1">
        <f t="array" ref="M1226">[1]!table_weight[BallControl]*(('F+ , F-'!M$2-[1]!tbl_gk[[#This Row],[BallControl]])/('F+ , F-'!M$2-'F+ , F-'!M$3))</f>
        <v>1.2169151201703639E-2</v>
      </c>
      <c r="N1226" s="1" cm="1">
        <f t="array" ref="N1226">[1]!table_weight[Acceleration]*(('F+ , F-'!N$2-[1]!tbl_gk[[#This Row],[Acceleration]])/('F+ , F-'!N$2-'F+ , F-'!N$3))</f>
        <v>8.5685141108466402E-3</v>
      </c>
      <c r="O1226" s="1" cm="1">
        <f t="array" ref="O1226">[1]!table_weight[SprintSpeed]*(('F+ , F-'!O$2-[1]!tbl_gk[[#This Row],[SprintSpeed]])/('F+ , F-'!O$2-'F+ , F-'!O$3))</f>
        <v>1.4055369637967736E-2</v>
      </c>
      <c r="P1226" s="1" cm="1">
        <f t="array" ref="P1226">[1]!table_weight[Agility]*(('F+ , F-'!P$2-[1]!tbl_gk[[#This Row],[Agility]])/('F+ , F-'!P$2-'F+ , F-'!P$3))</f>
        <v>5.4995202546160686E-3</v>
      </c>
      <c r="Q1226" s="1" cm="1">
        <f t="array" ref="Q1226">[1]!table_weight[Reactions]*(('F+ , F-'!Q$2-[1]!tbl_gk[[#This Row],[Reactions]])/('F+ , F-'!Q$2-'F+ , F-'!Q$3))</f>
        <v>1.9078754002670962E-3</v>
      </c>
      <c r="R1226" s="1" cm="1">
        <f t="array" ref="R1226">[1]!table_weight[Balance]*(('F+ , F-'!R$2-[1]!tbl_gk[[#This Row],[Balance]])/('F+ , F-'!R$2-'F+ , F-'!R$3))</f>
        <v>2.1730627145899362E-3</v>
      </c>
      <c r="S1226" s="1" cm="1">
        <f t="array" ref="S1226">[1]!table_weight[ShotPower]*(('F+ , F-'!S$2-[1]!tbl_gk[[#This Row],[ShotPower]])/('F+ , F-'!S$2-'F+ , F-'!S$3))</f>
        <v>3.8956124273746098E-3</v>
      </c>
      <c r="T1226" s="1" cm="1">
        <f t="array" ref="T1226">[1]!table_weight[Jumping]*(('F+ , F-'!T$2-[1]!tbl_gk[[#This Row],[Jumping]])/('F+ , F-'!T$2-'F+ , F-'!T$3))</f>
        <v>3.1772279851222255E-3</v>
      </c>
      <c r="U1226" s="1" cm="1">
        <f t="array" ref="U1226">[1]!table_weight[Stamina]*(('F+ , F-'!U$2-[1]!tbl_gk[[#This Row],[Stamina]])/('F+ , F-'!U$2-'F+ , F-'!U$3))</f>
        <v>1.6315495058735752E-2</v>
      </c>
      <c r="V1226" s="1" cm="1">
        <f t="array" ref="V1226">[1]!table_weight[Strength]*(('F+ , F-'!V$2-[1]!tbl_gk[[#This Row],[Strength]])/('F+ , F-'!V$2-'F+ , F-'!V$3))</f>
        <v>1.4197343068654266E-2</v>
      </c>
      <c r="W1226" s="1" cm="1">
        <f t="array" ref="W1226">[1]!table_weight[LongShots]*(('F+ , F-'!W$2-[1]!tbl_gk[[#This Row],[LongShots]])/('F+ , F-'!W$2-'F+ , F-'!W$3))</f>
        <v>1.0388299806332293E-2</v>
      </c>
      <c r="X1226" s="1" cm="1">
        <f t="array" ref="X1226">[1]!table_weight[Aggression]*(('F+ , F-'!X$2-[1]!tbl_gk[[#This Row],[Aggression]])/('F+ , F-'!X$2-'F+ , F-'!X$3))</f>
        <v>1.1560693641618476E-2</v>
      </c>
      <c r="Y1226" s="1" cm="1">
        <f t="array" ref="Y1226">[1]!table_weight[Interceptions]*(('F+ , F-'!Y$2-[1]!tbl_gk[[#This Row],[Interceptions]])/('F+ , F-'!Y$2-'F+ , F-'!Y$3))</f>
        <v>2.4931919535197796E-2</v>
      </c>
      <c r="Z1226" s="1" cm="1">
        <f t="array" ref="Z1226">[1]!table_weight[Positioning]*(('F+ , F-'!Z$2-[1]!tbl_gk[[#This Row],[Positioning]])/('F+ , F-'!Z$2-'F+ , F-'!Z$3))</f>
        <v>2.2183348544772088E-3</v>
      </c>
      <c r="AA1226" s="1" cm="1">
        <f t="array" ref="AA1226">[1]!table_weight[Vision]*(('F+ , F-'!AA$2-[1]!tbl_gk[[#This Row],[Vision]])/('F+ , F-'!AA$2-'F+ , F-'!AA$3))</f>
        <v>2.4845350370144972E-2</v>
      </c>
      <c r="AB1226" s="1" cm="1">
        <f t="array" ref="AB1226">[1]!table_weight[Penalties]*(('F+ , F-'!AB$2-[1]!tbl_gk[[#This Row],[Penalties]])/('F+ , F-'!AB$2-'F+ , F-'!AB$3))</f>
        <v>2.2313838830329571E-3</v>
      </c>
      <c r="AC1226" s="1" cm="1">
        <f t="array" ref="AC1226">[1]!table_weight[Composure]*(('F+ , F-'!AC$2-[1]!tbl_gk[[#This Row],[Composure]])/('F+ , F-'!AC$2-'F+ , F-'!AC$3))</f>
        <v>1.7613245160360534E-3</v>
      </c>
      <c r="AD1226" s="1" cm="1">
        <f t="array" ref="AD1226">[1]!table_weight[Marking]*(('F+ , F-'!AD$2-[1]!tbl_gk[[#This Row],[Marking]])/('F+ , F-'!AD$2-'F+ , F-'!AD$3))</f>
        <v>3.9437064079595283E-2</v>
      </c>
      <c r="AE1226" s="1" cm="1">
        <f t="array" ref="AE1226">[1]!table_weight[StandingTackle]*(('F+ , F-'!AE$2-[1]!tbl_gk[[#This Row],[StandingTackle]])/('F+ , F-'!AE$2-'F+ , F-'!AE$3))</f>
        <v>2.6900228972187096E-2</v>
      </c>
      <c r="AF1226" s="1" cm="1">
        <f t="array" ref="AF1226">[1]!table_weight[SlidingTackle]*(('F+ , F-'!AF$2-[1]!tbl_gk[[#This Row],[SlidingTackle]])/('F+ , F-'!AF$2-'F+ , F-'!AF$3))</f>
        <v>8.9667429907290316E-3</v>
      </c>
      <c r="AG1226" s="1" cm="1">
        <f t="array" ref="AG1226">[1]!table_weight[GKDiving]*(('F+ , F-'!AG$2-[1]!tbl_gk[[#This Row],[GKDiving]])/('F+ , F-'!AG$2-'F+ , F-'!AG$3))</f>
        <v>4.6119181624581652E-2</v>
      </c>
      <c r="AH1226" s="1" cm="1">
        <f t="array" ref="AH1226">[1]!table_weight[GKHandling]*(('F+ , F-'!AH$2-[1]!tbl_gk[[#This Row],[GKHandling]])/('F+ , F-'!AH$2-'F+ , F-'!AH$3))</f>
        <v>5.3471514927051197E-2</v>
      </c>
      <c r="AI1226" s="1" cm="1">
        <f t="array" ref="AI1226">[1]!table_weight[GKKicking]*(('F+ , F-'!AI$2-[1]!tbl_gk[[#This Row],[GKKicking]])/('F+ , F-'!AI$2-'F+ , F-'!AI$3))</f>
        <v>1.78886522665044E-2</v>
      </c>
      <c r="AJ1226" s="1" cm="1">
        <f t="array" ref="AJ1226">[1]!table_weight[GKPositioning]*(('F+ , F-'!AJ$2-[1]!tbl_gk[[#This Row],[GKPositioning]])/('F+ , F-'!AJ$2-'F+ , F-'!AJ$3))</f>
        <v>2.0812758886990693E-2</v>
      </c>
      <c r="AK1226" s="1" cm="1">
        <f t="array" ref="AK1226">[1]!table_weight[GKReflexes]*(('F+ , F-'!AK$2-[1]!tbl_gk[[#This Row],[GKReflexes]])/('F+ , F-'!AK$2-'F+ , F-'!AK$3))</f>
        <v>6.1947740256228193E-2</v>
      </c>
    </row>
    <row r="1227" spans="1:37" x14ac:dyDescent="0.55000000000000004">
      <c r="A1227" s="8">
        <f>[1]!tbl_gk[[#This Row],[ID]]</f>
        <v>247176</v>
      </c>
      <c r="B1227" s="2" cm="1">
        <f t="array" ref="B1227">[1]!table_weight[ValueEUR]*(('F+ , F-'!B$2-[1]!tbl_gk[[#This Row],[ValueEUR]])/('F+ , F-'!B$2-'F+ , F-'!B$3))</f>
        <v>6.2041611374891601E-5</v>
      </c>
      <c r="C1227" s="2" cm="1">
        <f t="array" ref="C1227">[1]!table_weight[WageEUR]*(('F+ , F-'!C$2-[1]!tbl_gk[[#This Row],[WageEUR]])/('F+ , F-'!C$2-'F+ , F-'!C$3))</f>
        <v>0</v>
      </c>
      <c r="D1227" s="2" cm="1">
        <f t="array" ref="D1227">[1]!table_weight[Crossing]*(('F+ , F-'!D$2-[1]!tbl_gk[[#This Row],[Crossing]])/('F+ , F-'!D$2-'F+ , F-'!D$3))</f>
        <v>3.6987814836757178E-2</v>
      </c>
      <c r="E1227" s="2" cm="1">
        <f t="array" ref="E1227">[1]!table_weight[Finishing]*(('F+ , F-'!E$2-[1]!tbl_gk[[#This Row],[Finishing]])/('F+ , F-'!E$2-'F+ , F-'!E$3))</f>
        <v>1.59720109522359E-2</v>
      </c>
      <c r="F1227" s="2" cm="1">
        <f t="array" ref="F1227">[1]!table_weight[HeadingAccuracy]*(('F+ , F-'!F$2-[1]!tbl_gk[[#This Row],[HeadingAccuracy]])/('F+ , F-'!F$2-'F+ , F-'!F$3))</f>
        <v>1.1274360672166649E-2</v>
      </c>
      <c r="G1227" s="2" cm="1">
        <f t="array" ref="G1227">[1]!table_weight[ShortPassing]*(('F+ , F-'!G$2-[1]!tbl_gk[[#This Row],[ShortPassing]])/('F+ , F-'!G$2-'F+ , F-'!G$3))</f>
        <v>6.047264524054153E-2</v>
      </c>
      <c r="H1227" s="2" cm="1">
        <f t="array" ref="H1227">[1]!table_weight[Volleys]*(('F+ , F-'!H$2-[1]!tbl_gk[[#This Row],[Volleys]])/('F+ , F-'!H$2-'F+ , F-'!H$3))</f>
        <v>1.851827356780974E-3</v>
      </c>
      <c r="I1227" s="2" cm="1">
        <f t="array" ref="I1227">[1]!table_weight[Dribbling]*(('F+ , F-'!I$2-[1]!tbl_gk[[#This Row],[Dribbling]])/('F+ , F-'!I$2-'F+ , F-'!I$3))</f>
        <v>1.9557564431309422E-2</v>
      </c>
      <c r="J1227" s="2" cm="1">
        <f t="array" ref="J1227">[1]!table_weight[Curve]*(('F+ , F-'!J$2-[1]!tbl_gk[[#This Row],[Curve]])/('F+ , F-'!J$2-'F+ , F-'!J$3))</f>
        <v>9.4648953791028455E-3</v>
      </c>
      <c r="K1227" s="2" cm="1">
        <f t="array" ref="K1227">[1]!table_weight[FKAccuracy]*(('F+ , F-'!K$2-[1]!tbl_gk[[#This Row],[FKAccuracy]])/('F+ , F-'!K$2-'F+ , F-'!K$3))</f>
        <v>9.5832065713416324E-3</v>
      </c>
      <c r="L1227" s="2" cm="1">
        <f t="array" ref="L1227">[1]!table_weight[LongPassing]*(('F+ , F-'!L$2-[1]!tbl_gk[[#This Row],[LongPassing]])/('F+ , F-'!L$2-'F+ , F-'!L$3))</f>
        <v>2.3822660403335128E-2</v>
      </c>
      <c r="M1227" s="2" cm="1">
        <f t="array" ref="M1227">[1]!table_weight[BallControl]*(('F+ , F-'!M$2-[1]!tbl_gk[[#This Row],[BallControl]])/('F+ , F-'!M$2-'F+ , F-'!M$3))</f>
        <v>1.5211439002129552E-2</v>
      </c>
      <c r="N1227" s="2" cm="1">
        <f t="array" ref="N1227">[1]!table_weight[Acceleration]*(('F+ , F-'!N$2-[1]!tbl_gk[[#This Row],[Acceleration]])/('F+ , F-'!N$2-'F+ , F-'!N$3))</f>
        <v>7.8920524705166431E-3</v>
      </c>
      <c r="O1227" s="2" cm="1">
        <f t="array" ref="O1227">[1]!table_weight[SprintSpeed]*(('F+ , F-'!O$2-[1]!tbl_gk[[#This Row],[SprintSpeed]])/('F+ , F-'!O$2-'F+ , F-'!O$3))</f>
        <v>1.0963188317614834E-2</v>
      </c>
      <c r="P1227" s="2" cm="1">
        <f t="array" ref="P1227">[1]!table_weight[Agility]*(('F+ , F-'!P$2-[1]!tbl_gk[[#This Row],[Agility]])/('F+ , F-'!P$2-'F+ , F-'!P$3))</f>
        <v>4.3294095621445646E-3</v>
      </c>
      <c r="Q1227" s="2" cm="1">
        <f t="array" ref="Q1227">[1]!table_weight[Reactions]*(('F+ , F-'!Q$2-[1]!tbl_gk[[#This Row],[Reactions]])/('F+ , F-'!Q$2-'F+ , F-'!Q$3))</f>
        <v>2.6297742003681597E-3</v>
      </c>
      <c r="R1227" s="2" cm="1">
        <f t="array" ref="R1227">[1]!table_weight[Balance]*(('F+ , F-'!R$2-[1]!tbl_gk[[#This Row],[Balance]])/('F+ , F-'!R$2-'F+ , F-'!R$3))</f>
        <v>2.6697627636390639E-3</v>
      </c>
      <c r="S1227" s="2" cm="1">
        <f t="array" ref="S1227">[1]!table_weight[ShotPower]*(('F+ , F-'!S$2-[1]!tbl_gk[[#This Row],[ShotPower]])/('F+ , F-'!S$2-'F+ , F-'!S$3))</f>
        <v>7.7912248547492196E-3</v>
      </c>
      <c r="T1227" s="2" cm="1">
        <f t="array" ref="T1227">[1]!table_weight[Jumping]*(('F+ , F-'!T$2-[1]!tbl_gk[[#This Row],[Jumping]])/('F+ , F-'!T$2-'F+ , F-'!T$3))</f>
        <v>3.7783251714967009E-3</v>
      </c>
      <c r="U1227" s="2" cm="1">
        <f t="array" ref="U1227">[1]!table_weight[Stamina]*(('F+ , F-'!U$2-[1]!tbl_gk[[#This Row],[Stamina]])/('F+ , F-'!U$2-'F+ , F-'!U$3))</f>
        <v>1.7174205324984999E-2</v>
      </c>
      <c r="V1227" s="2" cm="1">
        <f t="array" ref="V1227">[1]!table_weight[Strength]*(('F+ , F-'!V$2-[1]!tbl_gk[[#This Row],[Strength]])/('F+ , F-'!V$2-'F+ , F-'!V$3))</f>
        <v>2.4845350370144969E-2</v>
      </c>
      <c r="W1227" s="2" cm="1">
        <f t="array" ref="W1227">[1]!table_weight[LongShots]*(('F+ , F-'!W$2-[1]!tbl_gk[[#This Row],[LongShots]])/('F+ , F-'!W$2-'F+ , F-'!W$3))</f>
        <v>9.0897623305407575E-3</v>
      </c>
      <c r="X1227" s="2" cm="1">
        <f t="array" ref="X1227">[1]!table_weight[Aggression]*(('F+ , F-'!X$2-[1]!tbl_gk[[#This Row],[Aggression]])/('F+ , F-'!X$2-'F+ , F-'!X$3))</f>
        <v>1.034377852144811E-2</v>
      </c>
      <c r="Y1227" s="2" cm="1">
        <f t="array" ref="Y1227">[1]!table_weight[Interceptions]*(('F+ , F-'!Y$2-[1]!tbl_gk[[#This Row],[Interceptions]])/('F+ , F-'!Y$2-'F+ , F-'!Y$3))</f>
        <v>2.1469152933086991E-2</v>
      </c>
      <c r="Z1227" s="2" cm="1">
        <f t="array" ref="Z1227">[1]!table_weight[Positioning]*(('F+ , F-'!Z$2-[1]!tbl_gk[[#This Row],[Positioning]])/('F+ , F-'!Z$2-'F+ , F-'!Z$3))</f>
        <v>2.2183348544772088E-3</v>
      </c>
      <c r="AA1227" s="2" cm="1">
        <f t="array" ref="AA1227">[1]!table_weight[Vision]*(('F+ , F-'!AA$2-[1]!tbl_gk[[#This Row],[Vision]])/('F+ , F-'!AA$2-'F+ , F-'!AA$3))</f>
        <v>1.7746678835817837E-2</v>
      </c>
      <c r="AB1227" s="2" cm="1">
        <f t="array" ref="AB1227">[1]!table_weight[Penalties]*(('F+ , F-'!AB$2-[1]!tbl_gk[[#This Row],[Penalties]])/('F+ , F-'!AB$2-'F+ , F-'!AB$3))</f>
        <v>2.427119311369181E-3</v>
      </c>
      <c r="AC1227" s="2" cm="1">
        <f t="array" ref="AC1227">[1]!table_weight[Composure]*(('F+ , F-'!AC$2-[1]!tbl_gk[[#This Row],[Composure]])/('F+ , F-'!AC$2-'F+ , F-'!AC$3))</f>
        <v>2.134938807316428E-3</v>
      </c>
      <c r="AD1227" s="2" cm="1">
        <f t="array" ref="AD1227">[1]!table_weight[Marking]*(('F+ , F-'!AD$2-[1]!tbl_gk[[#This Row],[Marking]])/('F+ , F-'!AD$2-'F+ , F-'!AD$3))</f>
        <v>3.6282098953227655E-2</v>
      </c>
      <c r="AE1227" s="2" cm="1">
        <f t="array" ref="AE1227">[1]!table_weight[StandingTackle]*(('F+ , F-'!AE$2-[1]!tbl_gk[[#This Row],[StandingTackle]])/('F+ , F-'!AE$2-'F+ , F-'!AE$3))</f>
        <v>2.6900228972187096E-2</v>
      </c>
      <c r="AF1227" s="2" cm="1">
        <f t="array" ref="AF1227">[1]!table_weight[SlidingTackle]*(('F+ , F-'!AF$2-[1]!tbl_gk[[#This Row],[SlidingTackle]])/('F+ , F-'!AF$2-'F+ , F-'!AF$3))</f>
        <v>8.9667429907290316E-3</v>
      </c>
      <c r="AG1227" s="2" cm="1">
        <f t="array" ref="AG1227">[1]!table_weight[GKDiving]*(('F+ , F-'!AG$2-[1]!tbl_gk[[#This Row],[GKDiving]])/('F+ , F-'!AG$2-'F+ , F-'!AG$3))</f>
        <v>5.8076006490213938E-2</v>
      </c>
      <c r="AH1227" s="2" cm="1">
        <f t="array" ref="AH1227">[1]!table_weight[GKHandling]*(('F+ , F-'!AH$2-[1]!tbl_gk[[#This Row],[GKHandling]])/('F+ , F-'!AH$2-'F+ , F-'!AH$3))</f>
        <v>6.2383434081559733E-2</v>
      </c>
      <c r="AI1227" s="2" cm="1">
        <f t="array" ref="AI1227">[1]!table_weight[GKKicking]*(('F+ , F-'!AI$2-[1]!tbl_gk[[#This Row],[GKKicking]])/('F+ , F-'!AI$2-'F+ , F-'!AI$3))</f>
        <v>3.57773045330088E-2</v>
      </c>
      <c r="AJ1227" s="2" cm="1">
        <f t="array" ref="AJ1227">[1]!table_weight[GKPositioning]*(('F+ , F-'!AJ$2-[1]!tbl_gk[[#This Row],[GKPositioning]])/('F+ , F-'!AJ$2-'F+ , F-'!AJ$3))</f>
        <v>2.2704827876717123E-2</v>
      </c>
      <c r="AK1227" s="2" cm="1">
        <f t="array" ref="AK1227">[1]!table_weight[GKReflexes]*(('F+ , F-'!AK$2-[1]!tbl_gk[[#This Row],[GKReflexes]])/('F+ , F-'!AK$2-'F+ , F-'!AK$3))</f>
        <v>6.1947740256228193E-2</v>
      </c>
    </row>
    <row r="1228" spans="1:37" x14ac:dyDescent="0.55000000000000004">
      <c r="A1228" s="7">
        <f>[1]!tbl_gk[[#This Row],[ID]]</f>
        <v>247205</v>
      </c>
      <c r="B1228" s="1" cm="1">
        <f t="array" ref="B1228">[1]!table_weight[ValueEUR]*(('F+ , F-'!B$2-[1]!tbl_gk[[#This Row],[ValueEUR]])/('F+ , F-'!B$2-'F+ , F-'!B$3))</f>
        <v>2.1915196057797529E-5</v>
      </c>
      <c r="C1228" s="1" cm="1">
        <f t="array" ref="C1228">[1]!table_weight[WageEUR]*(('F+ , F-'!C$2-[1]!tbl_gk[[#This Row],[WageEUR]])/('F+ , F-'!C$2-'F+ , F-'!C$3))</f>
        <v>7.8241870618836313E-5</v>
      </c>
      <c r="D1228" s="1" cm="1">
        <f t="array" ref="D1228">[1]!table_weight[Crossing]*(('F+ , F-'!D$2-[1]!tbl_gk[[#This Row],[Crossing]])/('F+ , F-'!D$2-'F+ , F-'!D$3))</f>
        <v>3.4746129089074922E-2</v>
      </c>
      <c r="E1228" s="1" cm="1">
        <f t="array" ref="E1228">[1]!table_weight[Finishing]*(('F+ , F-'!E$2-[1]!tbl_gk[[#This Row],[Finishing]])/('F+ , F-'!E$2-'F+ , F-'!E$3))</f>
        <v>1.59720109522359E-2</v>
      </c>
      <c r="F1228" s="1" cm="1">
        <f t="array" ref="F1228">[1]!table_weight[HeadingAccuracy]*(('F+ , F-'!F$2-[1]!tbl_gk[[#This Row],[HeadingAccuracy]])/('F+ , F-'!F$2-'F+ , F-'!F$3))</f>
        <v>1.210949849973455E-2</v>
      </c>
      <c r="G1228" s="1" cm="1">
        <f t="array" ref="G1228">[1]!table_weight[ShortPassing]*(('F+ , F-'!G$2-[1]!tbl_gk[[#This Row],[ShortPassing]])/('F+ , F-'!G$2-'F+ , F-'!G$3))</f>
        <v>5.3440942305594832E-2</v>
      </c>
      <c r="H1228" s="1" cm="1">
        <f t="array" ref="H1228">[1]!table_weight[Volleys]*(('F+ , F-'!H$2-[1]!tbl_gk[[#This Row],[Volleys]])/('F+ , F-'!H$2-'F+ , F-'!H$3))</f>
        <v>1.851827356780974E-3</v>
      </c>
      <c r="I1228" s="1" cm="1">
        <f t="array" ref="I1228">[1]!table_weight[Dribbling]*(('F+ , F-'!I$2-[1]!tbl_gk[[#This Row],[Dribbling]])/('F+ , F-'!I$2-'F+ , F-'!I$3))</f>
        <v>1.8579686209743949E-2</v>
      </c>
      <c r="J1228" s="1" cm="1">
        <f t="array" ref="J1228">[1]!table_weight[Curve]*(('F+ , F-'!J$2-[1]!tbl_gk[[#This Row],[Curve]])/('F+ , F-'!J$2-'F+ , F-'!J$3))</f>
        <v>9.295879390190295E-3</v>
      </c>
      <c r="K1228" s="1" cm="1">
        <f t="array" ref="K1228">[1]!table_weight[FKAccuracy]*(('F+ , F-'!K$2-[1]!tbl_gk[[#This Row],[FKAccuracy]])/('F+ , F-'!K$2-'F+ , F-'!K$3))</f>
        <v>9.1268634012777444E-3</v>
      </c>
      <c r="L1228" s="1" cm="1">
        <f t="array" ref="L1228">[1]!table_weight[LongPassing]*(('F+ , F-'!L$2-[1]!tbl_gk[[#This Row],[LongPassing]])/('F+ , F-'!L$2-'F+ , F-'!L$3))</f>
        <v>2.1115539902956136E-2</v>
      </c>
      <c r="M1228" s="1" cm="1">
        <f t="array" ref="M1228">[1]!table_weight[BallControl]*(('F+ , F-'!M$2-[1]!tbl_gk[[#This Row],[BallControl]])/('F+ , F-'!M$2-'F+ , F-'!M$3))</f>
        <v>1.2603763744621627E-2</v>
      </c>
      <c r="N1228" s="1" cm="1">
        <f t="array" ref="N1228">[1]!table_weight[Acceleration]*(('F+ , F-'!N$2-[1]!tbl_gk[[#This Row],[Acceleration]])/('F+ , F-'!N$2-'F+ , F-'!N$3))</f>
        <v>1.0597899031836633E-2</v>
      </c>
      <c r="O1228" s="1" cm="1">
        <f t="array" ref="O1228">[1]!table_weight[SprintSpeed]*(('F+ , F-'!O$2-[1]!tbl_gk[[#This Row],[SprintSpeed]])/('F+ , F-'!O$2-'F+ , F-'!O$3))</f>
        <v>1.4055369637967736E-2</v>
      </c>
      <c r="P1228" s="1" cm="1">
        <f t="array" ref="P1228">[1]!table_weight[Agility]*(('F+ , F-'!P$2-[1]!tbl_gk[[#This Row],[Agility]])/('F+ , F-'!P$2-'F+ , F-'!P$3))</f>
        <v>5.265498116121768E-3</v>
      </c>
      <c r="Q1228" s="1" cm="1">
        <f t="array" ref="Q1228">[1]!table_weight[Reactions]*(('F+ , F-'!Q$2-[1]!tbl_gk[[#This Row],[Reactions]])/('F+ , F-'!Q$2-'F+ , F-'!Q$3))</f>
        <v>1.6500544002310022E-3</v>
      </c>
      <c r="R1228" s="1" cm="1">
        <f t="array" ref="R1228">[1]!table_weight[Balance]*(('F+ , F-'!R$2-[1]!tbl_gk[[#This Row],[Balance]])/('F+ , F-'!R$2-'F+ , F-'!R$3))</f>
        <v>2.7318502697702049E-3</v>
      </c>
      <c r="S1228" s="1" cm="1">
        <f t="array" ref="S1228">[1]!table_weight[ShotPower]*(('F+ , F-'!S$2-[1]!tbl_gk[[#This Row],[ShotPower]])/('F+ , F-'!S$2-'F+ , F-'!S$3))</f>
        <v>6.2329798837993753E-3</v>
      </c>
      <c r="T1228" s="1" cm="1">
        <f t="array" ref="T1228">[1]!table_weight[Jumping]*(('F+ , F-'!T$2-[1]!tbl_gk[[#This Row],[Jumping]])/('F+ , F-'!T$2-'F+ , F-'!T$3))</f>
        <v>4.0359382513714759E-3</v>
      </c>
      <c r="U1228" s="1" cm="1">
        <f t="array" ref="U1228">[1]!table_weight[Stamina]*(('F+ , F-'!U$2-[1]!tbl_gk[[#This Row],[Stamina]])/('F+ , F-'!U$2-'F+ , F-'!U$3))</f>
        <v>2.3185177188729752E-2</v>
      </c>
      <c r="V1228" s="1" cm="1">
        <f t="array" ref="V1228">[1]!table_weight[Strength]*(('F+ , F-'!V$2-[1]!tbl_gk[[#This Row],[Strength]])/('F+ , F-'!V$2-'F+ , F-'!V$3))</f>
        <v>1.2422675185072484E-2</v>
      </c>
      <c r="W1228" s="1" cm="1">
        <f t="array" ref="W1228">[1]!table_weight[LongShots]*(('F+ , F-'!W$2-[1]!tbl_gk[[#This Row],[LongShots]])/('F+ , F-'!W$2-'F+ , F-'!W$3))</f>
        <v>9.3494698256990638E-3</v>
      </c>
      <c r="X1228" s="1" cm="1">
        <f t="array" ref="X1228">[1]!table_weight[Aggression]*(('F+ , F-'!X$2-[1]!tbl_gk[[#This Row],[Aggression]])/('F+ , F-'!X$2-'F+ , F-'!X$3))</f>
        <v>1.2777608761788841E-2</v>
      </c>
      <c r="Y1228" s="1" cm="1">
        <f t="array" ref="Y1228">[1]!table_weight[Interceptions]*(('F+ , F-'!Y$2-[1]!tbl_gk[[#This Row],[Interceptions]])/('F+ , F-'!Y$2-'F+ , F-'!Y$3))</f>
        <v>2.3546812894353474E-2</v>
      </c>
      <c r="Z1228" s="1" cm="1">
        <f t="array" ref="Z1228">[1]!table_weight[Positioning]*(('F+ , F-'!Z$2-[1]!tbl_gk[[#This Row],[Positioning]])/('F+ , F-'!Z$2-'F+ , F-'!Z$3))</f>
        <v>1.4788899029848058E-3</v>
      </c>
      <c r="AA1228" s="1" cm="1">
        <f t="array" ref="AA1228">[1]!table_weight[Vision]*(('F+ , F-'!AA$2-[1]!tbl_gk[[#This Row],[Vision]])/('F+ , F-'!AA$2-'F+ , F-'!AA$3))</f>
        <v>2.0586147449548689E-2</v>
      </c>
      <c r="AB1228" s="1" cm="1">
        <f t="array" ref="AB1228">[1]!table_weight[Penalties]*(('F+ , F-'!AB$2-[1]!tbl_gk[[#This Row],[Penalties]])/('F+ , F-'!AB$2-'F+ , F-'!AB$3))</f>
        <v>2.2705309687002014E-3</v>
      </c>
      <c r="AC1228" s="1" cm="1">
        <f t="array" ref="AC1228">[1]!table_weight[Composure]*(('F+ , F-'!AC$2-[1]!tbl_gk[[#This Row],[Composure]])/('F+ , F-'!AC$2-'F+ , F-'!AC$3))</f>
        <v>2.134938807316428E-3</v>
      </c>
      <c r="AD1228" s="1" cm="1">
        <f t="array" ref="AD1228">[1]!table_weight[Marking]*(('F+ , F-'!AD$2-[1]!tbl_gk[[#This Row],[Marking]])/('F+ , F-'!AD$2-'F+ , F-'!AD$3))</f>
        <v>2.9972168700492414E-2</v>
      </c>
      <c r="AE1228" s="1" cm="1">
        <f t="array" ref="AE1228">[1]!table_weight[StandingTackle]*(('F+ , F-'!AE$2-[1]!tbl_gk[[#This Row],[StandingTackle]])/('F+ , F-'!AE$2-'F+ , F-'!AE$3))</f>
        <v>2.6900228972187096E-2</v>
      </c>
      <c r="AF1228" s="1" cm="1">
        <f t="array" ref="AF1228">[1]!table_weight[SlidingTackle]*(('F+ , F-'!AF$2-[1]!tbl_gk[[#This Row],[SlidingTackle]])/('F+ , F-'!AF$2-'F+ , F-'!AF$3))</f>
        <v>8.2195144081682794E-3</v>
      </c>
      <c r="AG1228" s="1" cm="1">
        <f t="array" ref="AG1228">[1]!table_weight[GKDiving]*(('F+ , F-'!AG$2-[1]!tbl_gk[[#This Row],[GKDiving]])/('F+ , F-'!AG$2-'F+ , F-'!AG$3))</f>
        <v>4.2702945948686719E-2</v>
      </c>
      <c r="AH1228" s="1" cm="1">
        <f t="array" ref="AH1228">[1]!table_weight[GKHandling]*(('F+ , F-'!AH$2-[1]!tbl_gk[[#This Row],[GKHandling]])/('F+ , F-'!AH$2-'F+ , F-'!AH$3))</f>
        <v>4.6341979603444362E-2</v>
      </c>
      <c r="AI1228" s="1" cm="1">
        <f t="array" ref="AI1228">[1]!table_weight[GKKicking]*(('F+ , F-'!AI$2-[1]!tbl_gk[[#This Row],[GKKicking]])/('F+ , F-'!AI$2-'F+ , F-'!AI$3))</f>
        <v>2.8621843626407038E-2</v>
      </c>
      <c r="AJ1228" s="1" cm="1">
        <f t="array" ref="AJ1228">[1]!table_weight[GKPositioning]*(('F+ , F-'!AJ$2-[1]!tbl_gk[[#This Row],[GKPositioning]])/('F+ , F-'!AJ$2-'F+ , F-'!AJ$3))</f>
        <v>1.6397931244295699E-2</v>
      </c>
      <c r="AK1228" s="1" cm="1">
        <f t="array" ref="AK1228">[1]!table_weight[GKReflexes]*(('F+ , F-'!AK$2-[1]!tbl_gk[[#This Row],[GKReflexes]])/('F+ , F-'!AK$2-'F+ , F-'!AK$3))</f>
        <v>4.55498090119325E-2</v>
      </c>
    </row>
    <row r="1229" spans="1:37" x14ac:dyDescent="0.55000000000000004">
      <c r="A1229" s="8">
        <f>[1]!tbl_gk[[#This Row],[ID]]</f>
        <v>247224</v>
      </c>
      <c r="B1229" s="2" cm="1">
        <f t="array" ref="B1229">[1]!table_weight[ValueEUR]*(('F+ , F-'!B$2-[1]!tbl_gk[[#This Row],[ValueEUR]])/('F+ , F-'!B$2-'F+ , F-'!B$3))</f>
        <v>6.8214906039059921E-5</v>
      </c>
      <c r="C1229" s="2" cm="1">
        <f t="array" ref="C1229">[1]!table_weight[WageEUR]*(('F+ , F-'!C$2-[1]!tbl_gk[[#This Row],[WageEUR]])/('F+ , F-'!C$2-'F+ , F-'!C$3))</f>
        <v>7.8241870618836313E-5</v>
      </c>
      <c r="D1229" s="2" cm="1">
        <f t="array" ref="D1229">[1]!table_weight[Crossing]*(('F+ , F-'!D$2-[1]!tbl_gk[[#This Row],[Crossing]])/('F+ , F-'!D$2-'F+ , F-'!D$3))</f>
        <v>3.5866971962916043E-2</v>
      </c>
      <c r="E1229" s="2" cm="1">
        <f t="array" ref="E1229">[1]!table_weight[Finishing]*(('F+ , F-'!E$2-[1]!tbl_gk[[#This Row],[Finishing]])/('F+ , F-'!E$2-'F+ , F-'!E$3))</f>
        <v>2.096326437480962E-2</v>
      </c>
      <c r="F1229" s="2" cm="1">
        <f t="array" ref="F1229">[1]!table_weight[HeadingAccuracy]*(('F+ , F-'!F$2-[1]!tbl_gk[[#This Row],[HeadingAccuracy]])/('F+ , F-'!F$2-'F+ , F-'!F$3))</f>
        <v>1.1274360672166649E-2</v>
      </c>
      <c r="G1229" s="2" cm="1">
        <f t="array" ref="G1229">[1]!table_weight[ShortPassing]*(('F+ , F-'!G$2-[1]!tbl_gk[[#This Row],[ShortPassing]])/('F+ , F-'!G$2-'F+ , F-'!G$3))</f>
        <v>6.4691667001509537E-2</v>
      </c>
      <c r="H1229" s="2" cm="1">
        <f t="array" ref="H1229">[1]!table_weight[Volleys]*(('F+ , F-'!H$2-[1]!tbl_gk[[#This Row],[Volleys]])/('F+ , F-'!H$2-'F+ , F-'!H$3))</f>
        <v>1.9675665665797848E-3</v>
      </c>
      <c r="I1229" s="2" cm="1">
        <f t="array" ref="I1229">[1]!table_weight[Dribbling]*(('F+ , F-'!I$2-[1]!tbl_gk[[#This Row],[Dribbling]])/('F+ , F-'!I$2-'F+ , F-'!I$3))</f>
        <v>1.8579686209743949E-2</v>
      </c>
      <c r="J1229" s="2" cm="1">
        <f t="array" ref="J1229">[1]!table_weight[Curve]*(('F+ , F-'!J$2-[1]!tbl_gk[[#This Row],[Curve]])/('F+ , F-'!J$2-'F+ , F-'!J$3))</f>
        <v>9.295879390190295E-3</v>
      </c>
      <c r="K1229" s="2" cm="1">
        <f t="array" ref="K1229">[1]!table_weight[FKAccuracy]*(('F+ , F-'!K$2-[1]!tbl_gk[[#This Row],[FKAccuracy]])/('F+ , F-'!K$2-'F+ , F-'!K$3))</f>
        <v>9.2789777912990392E-3</v>
      </c>
      <c r="L1229" s="2" cm="1">
        <f t="array" ref="L1229">[1]!table_weight[LongPassing]*(('F+ , F-'!L$2-[1]!tbl_gk[[#This Row],[LongPassing]])/('F+ , F-'!L$2-'F+ , F-'!L$3))</f>
        <v>2.3822660403335128E-2</v>
      </c>
      <c r="M1229" s="2" cm="1">
        <f t="array" ref="M1229">[1]!table_weight[BallControl]*(('F+ , F-'!M$2-[1]!tbl_gk[[#This Row],[BallControl]])/('F+ , F-'!M$2-'F+ , F-'!M$3))</f>
        <v>1.4342213916293577E-2</v>
      </c>
      <c r="N1229" s="2" cm="1">
        <f t="array" ref="N1229">[1]!table_weight[Acceleration]*(('F+ , F-'!N$2-[1]!tbl_gk[[#This Row],[Acceleration]])/('F+ , F-'!N$2-'F+ , F-'!N$3))</f>
        <v>7.4410780436299775E-3</v>
      </c>
      <c r="O1229" s="2" cm="1">
        <f t="array" ref="O1229">[1]!table_weight[SprintSpeed]*(('F+ , F-'!O$2-[1]!tbl_gk[[#This Row],[SprintSpeed]])/('F+ , F-'!O$2-'F+ , F-'!O$3))</f>
        <v>8.4332217827806418E-3</v>
      </c>
      <c r="P1229" s="2" cm="1">
        <f t="array" ref="P1229">[1]!table_weight[Agility]*(('F+ , F-'!P$2-[1]!tbl_gk[[#This Row],[Agility]])/('F+ , F-'!P$2-'F+ , F-'!P$3))</f>
        <v>4.095387423650264E-3</v>
      </c>
      <c r="Q1229" s="2" cm="1">
        <f t="array" ref="Q1229">[1]!table_weight[Reactions]*(('F+ , F-'!Q$2-[1]!tbl_gk[[#This Row],[Reactions]])/('F+ , F-'!Q$2-'F+ , F-'!Q$3))</f>
        <v>2.4235174003392843E-3</v>
      </c>
      <c r="R1229" s="2" cm="1">
        <f t="array" ref="R1229">[1]!table_weight[Balance]*(('F+ , F-'!R$2-[1]!tbl_gk[[#This Row],[Balance]])/('F+ , F-'!R$2-'F+ , F-'!R$3))</f>
        <v>2.2972377268522179E-3</v>
      </c>
      <c r="S1229" s="2" cm="1">
        <f t="array" ref="S1229">[1]!table_weight[ShotPower]*(('F+ , F-'!S$2-[1]!tbl_gk[[#This Row],[ShotPower]])/('F+ , F-'!S$2-'F+ , F-'!S$3))</f>
        <v>6.7523948741159906E-3</v>
      </c>
      <c r="T1229" s="2" cm="1">
        <f t="array" ref="T1229">[1]!table_weight[Jumping]*(('F+ , F-'!T$2-[1]!tbl_gk[[#This Row],[Jumping]])/('F+ , F-'!T$2-'F+ , F-'!T$3))</f>
        <v>3.4348410649970005E-3</v>
      </c>
      <c r="U1229" s="2" cm="1">
        <f t="array" ref="U1229">[1]!table_weight[Stamina]*(('F+ , F-'!U$2-[1]!tbl_gk[[#This Row],[Stamina]])/('F+ , F-'!U$2-'F+ , F-'!U$3))</f>
        <v>8.5871026624924993E-3</v>
      </c>
      <c r="V1229" s="2" cm="1">
        <f t="array" ref="V1229">[1]!table_weight[Strength]*(('F+ , F-'!V$2-[1]!tbl_gk[[#This Row],[Strength]])/('F+ , F-'!V$2-'F+ , F-'!V$3))</f>
        <v>2.0408680661190511E-2</v>
      </c>
      <c r="W1229" s="2" cm="1">
        <f t="array" ref="W1229">[1]!table_weight[LongShots]*(('F+ , F-'!W$2-[1]!tbl_gk[[#This Row],[LongShots]])/('F+ , F-'!W$2-'F+ , F-'!W$3))</f>
        <v>1.0388299806332293E-2</v>
      </c>
      <c r="X1229" s="2" cm="1">
        <f t="array" ref="X1229">[1]!table_weight[Aggression]*(('F+ , F-'!X$2-[1]!tbl_gk[[#This Row],[Aggression]])/('F+ , F-'!X$2-'F+ , F-'!X$3))</f>
        <v>1.642835412229994E-2</v>
      </c>
      <c r="Y1229" s="2" cm="1">
        <f t="array" ref="Y1229">[1]!table_weight[Interceptions]*(('F+ , F-'!Y$2-[1]!tbl_gk[[#This Row],[Interceptions]])/('F+ , F-'!Y$2-'F+ , F-'!Y$3))</f>
        <v>1.4543619728865382E-2</v>
      </c>
      <c r="Z1229" s="2" cm="1">
        <f t="array" ref="Z1229">[1]!table_weight[Positioning]*(('F+ , F-'!Z$2-[1]!tbl_gk[[#This Row],[Positioning]])/('F+ , F-'!Z$2-'F+ , F-'!Z$3))</f>
        <v>2.3662238447756888E-3</v>
      </c>
      <c r="AA1229" s="2" cm="1">
        <f t="array" ref="AA1229">[1]!table_weight[Vision]*(('F+ , F-'!AA$2-[1]!tbl_gk[[#This Row],[Vision]])/('F+ , F-'!AA$2-'F+ , F-'!AA$3))</f>
        <v>2.0586147449548689E-2</v>
      </c>
      <c r="AB1229" s="2" cm="1">
        <f t="array" ref="AB1229">[1]!table_weight[Penalties]*(('F+ , F-'!AB$2-[1]!tbl_gk[[#This Row],[Penalties]])/('F+ , F-'!AB$2-'F+ , F-'!AB$3))</f>
        <v>2.153089711698467E-3</v>
      </c>
      <c r="AC1229" s="2" cm="1">
        <f t="array" ref="AC1229">[1]!table_weight[Composure]*(('F+ , F-'!AC$2-[1]!tbl_gk[[#This Row],[Composure]])/('F+ , F-'!AC$2-'F+ , F-'!AC$3))</f>
        <v>2.2950592178651603E-3</v>
      </c>
      <c r="AD1229" s="2" cm="1">
        <f t="array" ref="AD1229">[1]!table_weight[Marking]*(('F+ , F-'!AD$2-[1]!tbl_gk[[#This Row],[Marking]])/('F+ , F-'!AD$2-'F+ , F-'!AD$3))</f>
        <v>1.7352308195021923E-2</v>
      </c>
      <c r="AE1229" s="2" cm="1">
        <f t="array" ref="AE1229">[1]!table_weight[StandingTackle]*(('F+ , F-'!AE$2-[1]!tbl_gk[[#This Row],[StandingTackle]])/('F+ , F-'!AE$2-'F+ , F-'!AE$3))</f>
        <v>3.1383600467551613E-2</v>
      </c>
      <c r="AF1229" s="2" cm="1">
        <f t="array" ref="AF1229">[1]!table_weight[SlidingTackle]*(('F+ , F-'!AF$2-[1]!tbl_gk[[#This Row],[SlidingTackle]])/('F+ , F-'!AF$2-'F+ , F-'!AF$3))</f>
        <v>8.2195144081682794E-3</v>
      </c>
      <c r="AG1229" s="2" cm="1">
        <f t="array" ref="AG1229">[1]!table_weight[GKDiving]*(('F+ , F-'!AG$2-[1]!tbl_gk[[#This Row],[GKDiving]])/('F+ , F-'!AG$2-'F+ , F-'!AG$3))</f>
        <v>5.4659770814318998E-2</v>
      </c>
      <c r="AH1229" s="2" cm="1">
        <f t="array" ref="AH1229">[1]!table_weight[GKHandling]*(('F+ , F-'!AH$2-[1]!tbl_gk[[#This Row],[GKHandling]])/('F+ , F-'!AH$2-'F+ , F-'!AH$3))</f>
        <v>4.4559595772542655E-2</v>
      </c>
      <c r="AI1229" s="2" cm="1">
        <f t="array" ref="AI1229">[1]!table_weight[GKKicking]*(('F+ , F-'!AI$2-[1]!tbl_gk[[#This Row],[GKKicking]])/('F+ , F-'!AI$2-'F+ , F-'!AI$3))</f>
        <v>3.0410708853057477E-2</v>
      </c>
      <c r="AJ1229" s="2" cm="1">
        <f t="array" ref="AJ1229">[1]!table_weight[GKPositioning]*(('F+ , F-'!AJ$2-[1]!tbl_gk[[#This Row],[GKPositioning]])/('F+ , F-'!AJ$2-'F+ , F-'!AJ$3))</f>
        <v>2.2074138213474981E-2</v>
      </c>
      <c r="AK1229" s="2" cm="1">
        <f t="array" ref="AK1229">[1]!table_weight[GKReflexes]*(('F+ , F-'!AK$2-[1]!tbl_gk[[#This Row],[GKReflexes]])/('F+ , F-'!AK$2-'F+ , F-'!AK$3))</f>
        <v>5.4659770814318998E-2</v>
      </c>
    </row>
    <row r="1230" spans="1:37" x14ac:dyDescent="0.55000000000000004">
      <c r="A1230" s="7">
        <f>[1]!tbl_gk[[#This Row],[ID]]</f>
        <v>247228</v>
      </c>
      <c r="B1230" s="1" cm="1">
        <f t="array" ref="B1230">[1]!table_weight[ValueEUR]*(('F+ , F-'!B$2-[1]!tbl_gk[[#This Row],[ValueEUR]])/('F+ , F-'!B$2-'F+ , F-'!B$3))</f>
        <v>7.0715090378048093E-4</v>
      </c>
      <c r="C1230" s="1" cm="1">
        <f t="array" ref="C1230">[1]!table_weight[WageEUR]*(('F+ , F-'!C$2-[1]!tbl_gk[[#This Row],[WageEUR]])/('F+ , F-'!C$2-'F+ , F-'!C$3))</f>
        <v>5.4769309433185431E-4</v>
      </c>
      <c r="D1230" s="1" cm="1">
        <f t="array" ref="D1230">[1]!table_weight[Crossing]*(('F+ , F-'!D$2-[1]!tbl_gk[[#This Row],[Crossing]])/('F+ , F-'!D$2-'F+ , F-'!D$3))</f>
        <v>3.3625286215233793E-2</v>
      </c>
      <c r="E1230" s="1" cm="1">
        <f t="array" ref="E1230">[1]!table_weight[Finishing]*(('F+ , F-'!E$2-[1]!tbl_gk[[#This Row],[Finishing]])/('F+ , F-'!E$2-'F+ , F-'!E$3))</f>
        <v>2.1961515059324362E-2</v>
      </c>
      <c r="F1230" s="1" cm="1">
        <f t="array" ref="F1230">[1]!table_weight[HeadingAccuracy]*(('F+ , F-'!F$2-[1]!tbl_gk[[#This Row],[HeadingAccuracy]])/('F+ , F-'!F$2-'F+ , F-'!F$3))</f>
        <v>1.1691929585950599E-2</v>
      </c>
      <c r="G1230" s="1" cm="1">
        <f t="array" ref="G1230">[1]!table_weight[ShortPassing]*(('F+ , F-'!G$2-[1]!tbl_gk[[#This Row],[ShortPassing]])/('F+ , F-'!G$2-'F+ , F-'!G$3))</f>
        <v>6.6098007588498875E-2</v>
      </c>
      <c r="H1230" s="1" cm="1">
        <f t="array" ref="H1230">[1]!table_weight[Volleys]*(('F+ , F-'!H$2-[1]!tbl_gk[[#This Row],[Volleys]])/('F+ , F-'!H$2-'F+ , F-'!H$3))</f>
        <v>2.3147841959762173E-3</v>
      </c>
      <c r="I1230" s="1" cm="1">
        <f t="array" ref="I1230">[1]!table_weight[Dribbling]*(('F+ , F-'!I$2-[1]!tbl_gk[[#This Row],[Dribbling]])/('F+ , F-'!I$2-'F+ , F-'!I$3))</f>
        <v>2.1513320874440363E-2</v>
      </c>
      <c r="J1230" s="1" cm="1">
        <f t="array" ref="J1230">[1]!table_weight[Curve]*(('F+ , F-'!J$2-[1]!tbl_gk[[#This Row],[Curve]])/('F+ , F-'!J$2-'F+ , F-'!J$3))</f>
        <v>9.9719433458404991E-3</v>
      </c>
      <c r="K1230" s="1" cm="1">
        <f t="array" ref="K1230">[1]!table_weight[FKAccuracy]*(('F+ , F-'!K$2-[1]!tbl_gk[[#This Row],[FKAccuracy]])/('F+ , F-'!K$2-'F+ , F-'!K$3))</f>
        <v>9.2789777912990392E-3</v>
      </c>
      <c r="L1230" s="1" cm="1">
        <f t="array" ref="L1230">[1]!table_weight[LongPassing]*(('F+ , F-'!L$2-[1]!tbl_gk[[#This Row],[LongPassing]])/('F+ , F-'!L$2-'F+ , F-'!L$3))</f>
        <v>2.2739812203183531E-2</v>
      </c>
      <c r="M1230" s="1" cm="1">
        <f t="array" ref="M1230">[1]!table_weight[BallControl]*(('F+ , F-'!M$2-[1]!tbl_gk[[#This Row],[BallControl]])/('F+ , F-'!M$2-'F+ , F-'!M$3))</f>
        <v>1.2169151201703639E-2</v>
      </c>
      <c r="N1230" s="1" cm="1">
        <f t="array" ref="N1230">[1]!table_weight[Acceleration]*(('F+ , F-'!N$2-[1]!tbl_gk[[#This Row],[Acceleration]])/('F+ , F-'!N$2-'F+ , F-'!N$3))</f>
        <v>8.5685141108466402E-3</v>
      </c>
      <c r="O1230" s="1" cm="1">
        <f t="array" ref="O1230">[1]!table_weight[SprintSpeed]*(('F+ , F-'!O$2-[1]!tbl_gk[[#This Row],[SprintSpeed]])/('F+ , F-'!O$2-'F+ , F-'!O$3))</f>
        <v>1.0963188317614834E-2</v>
      </c>
      <c r="P1230" s="1" cm="1">
        <f t="array" ref="P1230">[1]!table_weight[Agility]*(('F+ , F-'!P$2-[1]!tbl_gk[[#This Row],[Agility]])/('F+ , F-'!P$2-'F+ , F-'!P$3))</f>
        <v>3.6273431466616623E-3</v>
      </c>
      <c r="Q1230" s="1" cm="1">
        <f t="array" ref="Q1230">[1]!table_weight[Reactions]*(('F+ , F-'!Q$2-[1]!tbl_gk[[#This Row],[Reactions]])/('F+ , F-'!Q$2-'F+ , F-'!Q$3))</f>
        <v>8.7659140012271992E-4</v>
      </c>
      <c r="R1230" s="1" cm="1">
        <f t="array" ref="R1230">[1]!table_weight[Balance]*(('F+ , F-'!R$2-[1]!tbl_gk[[#This Row],[Balance]])/('F+ , F-'!R$2-'F+ , F-'!R$3))</f>
        <v>2.9802002942947692E-3</v>
      </c>
      <c r="S1230" s="1" cm="1">
        <f t="array" ref="S1230">[1]!table_weight[ShotPower]*(('F+ , F-'!S$2-[1]!tbl_gk[[#This Row],[ShotPower]])/('F+ , F-'!S$2-'F+ , F-'!S$3))</f>
        <v>7.271809864432606E-3</v>
      </c>
      <c r="T1230" s="1" cm="1">
        <f t="array" ref="T1230">[1]!table_weight[Jumping]*(('F+ , F-'!T$2-[1]!tbl_gk[[#This Row],[Jumping]])/('F+ , F-'!T$2-'F+ , F-'!T$3))</f>
        <v>4.6370354377459509E-3</v>
      </c>
      <c r="U1230" s="1" cm="1">
        <f t="array" ref="U1230">[1]!table_weight[Stamina]*(('F+ , F-'!U$2-[1]!tbl_gk[[#This Row],[Stamina]])/('F+ , F-'!U$2-'F+ , F-'!U$3))</f>
        <v>1.6315495058735752E-2</v>
      </c>
      <c r="V1230" s="1" cm="1">
        <f t="array" ref="V1230">[1]!table_weight[Strength]*(('F+ , F-'!V$2-[1]!tbl_gk[[#This Row],[Strength]])/('F+ , F-'!V$2-'F+ , F-'!V$3))</f>
        <v>3.3718689788053882E-2</v>
      </c>
      <c r="W1230" s="1" cm="1">
        <f t="array" ref="W1230">[1]!table_weight[LongShots]*(('F+ , F-'!W$2-[1]!tbl_gk[[#This Row],[LongShots]])/('F+ , F-'!W$2-'F+ , F-'!W$3))</f>
        <v>9.6091773208573719E-3</v>
      </c>
      <c r="X1230" s="1" cm="1">
        <f t="array" ref="X1230">[1]!table_weight[Aggression]*(('F+ , F-'!X$2-[1]!tbl_gk[[#This Row],[Aggression]])/('F+ , F-'!X$2-'F+ , F-'!X$3))</f>
        <v>1.0952236081533291E-2</v>
      </c>
      <c r="Y1230" s="1" cm="1">
        <f t="array" ref="Y1230">[1]!table_weight[Interceptions]*(('F+ , F-'!Y$2-[1]!tbl_gk[[#This Row],[Interceptions]])/('F+ , F-'!Y$2-'F+ , F-'!Y$3))</f>
        <v>2.4239366214775633E-2</v>
      </c>
      <c r="Z1230" s="1" cm="1">
        <f t="array" ref="Z1230">[1]!table_weight[Positioning]*(('F+ , F-'!Z$2-[1]!tbl_gk[[#This Row],[Positioning]])/('F+ , F-'!Z$2-'F+ , F-'!Z$3))</f>
        <v>2.2183348544772088E-3</v>
      </c>
      <c r="AA1230" s="1" cm="1">
        <f t="array" ref="AA1230">[1]!table_weight[Vision]*(('F+ , F-'!AA$2-[1]!tbl_gk[[#This Row],[Vision]])/('F+ , F-'!AA$2-'F+ , F-'!AA$3))</f>
        <v>2.2715748909846831E-2</v>
      </c>
      <c r="AB1230" s="1" cm="1">
        <f t="array" ref="AB1230">[1]!table_weight[Penalties]*(('F+ , F-'!AB$2-[1]!tbl_gk[[#This Row],[Penalties]])/('F+ , F-'!AB$2-'F+ , F-'!AB$3))</f>
        <v>2.5054134827036706E-3</v>
      </c>
      <c r="AC1230" s="1" cm="1">
        <f t="array" ref="AC1230">[1]!table_weight[Composure]*(('F+ , F-'!AC$2-[1]!tbl_gk[[#This Row],[Composure]])/('F+ , F-'!AC$2-'F+ , F-'!AC$3))</f>
        <v>1.6545775756702319E-3</v>
      </c>
      <c r="AD1230" s="1" cm="1">
        <f t="array" ref="AD1230">[1]!table_weight[Marking]*(('F+ , F-'!AD$2-[1]!tbl_gk[[#This Row],[Marking]])/('F+ , F-'!AD$2-'F+ , F-'!AD$3))</f>
        <v>3.4704616390043845E-2</v>
      </c>
      <c r="AE1230" s="1" cm="1">
        <f t="array" ref="AE1230">[1]!table_weight[StandingTackle]*(('F+ , F-'!AE$2-[1]!tbl_gk[[#This Row],[StandingTackle]])/('F+ , F-'!AE$2-'F+ , F-'!AE$3))</f>
        <v>3.362528621523387E-2</v>
      </c>
      <c r="AF1230" s="1" cm="1">
        <f t="array" ref="AF1230">[1]!table_weight[SlidingTackle]*(('F+ , F-'!AF$2-[1]!tbl_gk[[#This Row],[SlidingTackle]])/('F+ , F-'!AF$2-'F+ , F-'!AF$3))</f>
        <v>9.7139715732897855E-3</v>
      </c>
      <c r="AG1230" s="1" cm="1">
        <f t="array" ref="AG1230">[1]!table_weight[GKDiving]*(('F+ , F-'!AG$2-[1]!tbl_gk[[#This Row],[GKDiving]])/('F+ , F-'!AG$2-'F+ , F-'!AG$3))</f>
        <v>3.2454238921001903E-2</v>
      </c>
      <c r="AH1230" s="1" cm="1">
        <f t="array" ref="AH1230">[1]!table_weight[GKHandling]*(('F+ , F-'!AH$2-[1]!tbl_gk[[#This Row],[GKHandling]])/('F+ , F-'!AH$2-'F+ , F-'!AH$3))</f>
        <v>4.2777211941640955E-2</v>
      </c>
      <c r="AI1230" s="1" cm="1">
        <f t="array" ref="AI1230">[1]!table_weight[GKKicking]*(('F+ , F-'!AI$2-[1]!tbl_gk[[#This Row],[GKKicking]])/('F+ , F-'!AI$2-'F+ , F-'!AI$3))</f>
        <v>3.309400669303314E-2</v>
      </c>
      <c r="AJ1230" s="1" cm="1">
        <f t="array" ref="AJ1230">[1]!table_weight[GKPositioning]*(('F+ , F-'!AJ$2-[1]!tbl_gk[[#This Row],[GKPositioning]])/('F+ , F-'!AJ$2-'F+ , F-'!AJ$3))</f>
        <v>1.3244482928084987E-2</v>
      </c>
      <c r="AK1230" s="1" cm="1">
        <f t="array" ref="AK1230">[1]!table_weight[GKReflexes]*(('F+ , F-'!AK$2-[1]!tbl_gk[[#This Row],[GKReflexes]])/('F+ , F-'!AK$2-'F+ , F-'!AK$3))</f>
        <v>2.55078930466822E-2</v>
      </c>
    </row>
    <row r="1231" spans="1:37" x14ac:dyDescent="0.55000000000000004">
      <c r="A1231" s="8">
        <f>[1]!tbl_gk[[#This Row],[ID]]</f>
        <v>247289</v>
      </c>
      <c r="B1231" s="2" cm="1">
        <f t="array" ref="B1231">[1]!table_weight[ValueEUR]*(('F+ , F-'!B$2-[1]!tbl_gk[[#This Row],[ValueEUR]])/('F+ , F-'!B$2-'F+ , F-'!B$3))</f>
        <v>7.4388200703228241E-5</v>
      </c>
      <c r="C1231" s="2" cm="1">
        <f t="array" ref="C1231">[1]!table_weight[WageEUR]*(('F+ , F-'!C$2-[1]!tbl_gk[[#This Row],[WageEUR]])/('F+ , F-'!C$2-'F+ , F-'!C$3))</f>
        <v>7.8241870618836323E-6</v>
      </c>
      <c r="D1231" s="2" cm="1">
        <f t="array" ref="D1231">[1]!table_weight[Crossing]*(('F+ , F-'!D$2-[1]!tbl_gk[[#This Row],[Crossing]])/('F+ , F-'!D$2-'F+ , F-'!D$3))</f>
        <v>3.4746129089074922E-2</v>
      </c>
      <c r="E1231" s="2" cm="1">
        <f t="array" ref="E1231">[1]!table_weight[Finishing]*(('F+ , F-'!E$2-[1]!tbl_gk[[#This Row],[Finishing]])/('F+ , F-'!E$2-'F+ , F-'!E$3))</f>
        <v>1.9965013690294877E-2</v>
      </c>
      <c r="F1231" s="2" cm="1">
        <f t="array" ref="F1231">[1]!table_weight[HeadingAccuracy]*(('F+ , F-'!F$2-[1]!tbl_gk[[#This Row],[HeadingAccuracy]])/('F+ , F-'!F$2-'F+ , F-'!F$3))</f>
        <v>1.210949849973455E-2</v>
      </c>
      <c r="G1231" s="2" cm="1">
        <f t="array" ref="G1231">[1]!table_weight[ShortPassing]*(('F+ , F-'!G$2-[1]!tbl_gk[[#This Row],[ShortPassing]])/('F+ , F-'!G$2-'F+ , F-'!G$3))</f>
        <v>6.7504348175488213E-2</v>
      </c>
      <c r="H1231" s="2" cm="1">
        <f t="array" ref="H1231">[1]!table_weight[Volleys]*(('F+ , F-'!H$2-[1]!tbl_gk[[#This Row],[Volleys]])/('F+ , F-'!H$2-'F+ , F-'!H$3))</f>
        <v>2.0833057763785961E-3</v>
      </c>
      <c r="I1231" s="2" cm="1">
        <f t="array" ref="I1231">[1]!table_weight[Dribbling]*(('F+ , F-'!I$2-[1]!tbl_gk[[#This Row],[Dribbling]])/('F+ , F-'!I$2-'F+ , F-'!I$3))</f>
        <v>2.3469077317571304E-2</v>
      </c>
      <c r="J1231" s="2" cm="1">
        <f t="array" ref="J1231">[1]!table_weight[Curve]*(('F+ , F-'!J$2-[1]!tbl_gk[[#This Row],[Curve]])/('F+ , F-'!J$2-'F+ , F-'!J$3))</f>
        <v>9.6339113680153961E-3</v>
      </c>
      <c r="K1231" s="2" cm="1">
        <f t="array" ref="K1231">[1]!table_weight[FKAccuracy]*(('F+ , F-'!K$2-[1]!tbl_gk[[#This Row],[FKAccuracy]])/('F+ , F-'!K$2-'F+ , F-'!K$3))</f>
        <v>9.2789777912990392E-3</v>
      </c>
      <c r="L1231" s="2" cm="1">
        <f t="array" ref="L1231">[1]!table_weight[LongPassing]*(('F+ , F-'!L$2-[1]!tbl_gk[[#This Row],[LongPassing]])/('F+ , F-'!L$2-'F+ , F-'!L$3))</f>
        <v>2.5446932703562523E-2</v>
      </c>
      <c r="M1231" s="2" cm="1">
        <f t="array" ref="M1231">[1]!table_weight[BallControl]*(('F+ , F-'!M$2-[1]!tbl_gk[[#This Row],[BallControl]])/('F+ , F-'!M$2-'F+ , F-'!M$3))</f>
        <v>1.2603763744621627E-2</v>
      </c>
      <c r="N1231" s="2" cm="1">
        <f t="array" ref="N1231">[1]!table_weight[Acceleration]*(('F+ , F-'!N$2-[1]!tbl_gk[[#This Row],[Acceleration]])/('F+ , F-'!N$2-'F+ , F-'!N$3))</f>
        <v>1.0597899031836633E-2</v>
      </c>
      <c r="O1231" s="2" cm="1">
        <f t="array" ref="O1231">[1]!table_weight[SprintSpeed]*(('F+ , F-'!O$2-[1]!tbl_gk[[#This Row],[SprintSpeed]])/('F+ , F-'!O$2-'F+ , F-'!O$3))</f>
        <v>1.2649832674170962E-2</v>
      </c>
      <c r="P1231" s="2" cm="1">
        <f t="array" ref="P1231">[1]!table_weight[Agility]*(('F+ , F-'!P$2-[1]!tbl_gk[[#This Row],[Agility]])/('F+ , F-'!P$2-'F+ , F-'!P$3))</f>
        <v>5.6165313238632194E-3</v>
      </c>
      <c r="Q1231" s="2" cm="1">
        <f t="array" ref="Q1231">[1]!table_weight[Reactions]*(('F+ , F-'!Q$2-[1]!tbl_gk[[#This Row],[Reactions]])/('F+ , F-'!Q$2-'F+ , F-'!Q$3))</f>
        <v>1.5984902002237835E-3</v>
      </c>
      <c r="R1231" s="2" cm="1">
        <f t="array" ref="R1231">[1]!table_weight[Balance]*(('F+ , F-'!R$2-[1]!tbl_gk[[#This Row],[Balance]])/('F+ , F-'!R$2-'F+ , F-'!R$3))</f>
        <v>3.0422878004259103E-3</v>
      </c>
      <c r="S1231" s="2" cm="1">
        <f t="array" ref="S1231">[1]!table_weight[ShotPower]*(('F+ , F-'!S$2-[1]!tbl_gk[[#This Row],[ShotPower]])/('F+ , F-'!S$2-'F+ , F-'!S$3))</f>
        <v>7.271809864432606E-3</v>
      </c>
      <c r="T1231" s="2" cm="1">
        <f t="array" ref="T1231">[1]!table_weight[Jumping]*(('F+ , F-'!T$2-[1]!tbl_gk[[#This Row],[Jumping]])/('F+ , F-'!T$2-'F+ , F-'!T$3))</f>
        <v>4.0359382513714759E-3</v>
      </c>
      <c r="U1231" s="2" cm="1">
        <f t="array" ref="U1231">[1]!table_weight[Stamina]*(('F+ , F-'!U$2-[1]!tbl_gk[[#This Row],[Stamina]])/('F+ , F-'!U$2-'F+ , F-'!U$3))</f>
        <v>2.0609046389982E-2</v>
      </c>
      <c r="V1231" s="2" cm="1">
        <f t="array" ref="V1231">[1]!table_weight[Strength]*(('F+ , F-'!V$2-[1]!tbl_gk[[#This Row],[Strength]])/('F+ , F-'!V$2-'F+ , F-'!V$3))</f>
        <v>2.5732684311935858E-2</v>
      </c>
      <c r="W1231" s="2" cm="1">
        <f t="array" ref="W1231">[1]!table_weight[LongShots]*(('F+ , F-'!W$2-[1]!tbl_gk[[#This Row],[LongShots]])/('F+ , F-'!W$2-'F+ , F-'!W$3))</f>
        <v>9.6091773208573719E-3</v>
      </c>
      <c r="X1231" s="2" cm="1">
        <f t="array" ref="X1231">[1]!table_weight[Aggression]*(('F+ , F-'!X$2-[1]!tbl_gk[[#This Row],[Aggression]])/('F+ , F-'!X$2-'F+ , F-'!X$3))</f>
        <v>1.2169151201703659E-2</v>
      </c>
      <c r="Y1231" s="2" cm="1">
        <f t="array" ref="Y1231">[1]!table_weight[Interceptions]*(('F+ , F-'!Y$2-[1]!tbl_gk[[#This Row],[Interceptions]])/('F+ , F-'!Y$2-'F+ , F-'!Y$3))</f>
        <v>2.5624472855619959E-2</v>
      </c>
      <c r="Z1231" s="2" cm="1">
        <f t="array" ref="Z1231">[1]!table_weight[Positioning]*(('F+ , F-'!Z$2-[1]!tbl_gk[[#This Row],[Positioning]])/('F+ , F-'!Z$2-'F+ , F-'!Z$3))</f>
        <v>1.6267788932832863E-3</v>
      </c>
      <c r="AA1231" s="2" cm="1">
        <f t="array" ref="AA1231">[1]!table_weight[Vision]*(('F+ , F-'!AA$2-[1]!tbl_gk[[#This Row],[Vision]])/('F+ , F-'!AA$2-'F+ , F-'!AA$3))</f>
        <v>1.2067741608356128E-2</v>
      </c>
      <c r="AB1231" s="2" cm="1">
        <f t="array" ref="AB1231">[1]!table_weight[Penalties]*(('F+ , F-'!AB$2-[1]!tbl_gk[[#This Row],[Penalties]])/('F+ , F-'!AB$2-'F+ , F-'!AB$3))</f>
        <v>2.3879722257019362E-3</v>
      </c>
      <c r="AC1231" s="2" cm="1">
        <f t="array" ref="AC1231">[1]!table_weight[Composure]*(('F+ , F-'!AC$2-[1]!tbl_gk[[#This Row],[Composure]])/('F+ , F-'!AC$2-'F+ , F-'!AC$3))</f>
        <v>2.5085530985968032E-3</v>
      </c>
      <c r="AD1231" s="2" cm="1">
        <f t="array" ref="AD1231">[1]!table_weight[Marking]*(('F+ , F-'!AD$2-[1]!tbl_gk[[#This Row],[Marking]])/('F+ , F-'!AD$2-'F+ , F-'!AD$3))</f>
        <v>3.4704616390043845E-2</v>
      </c>
      <c r="AE1231" s="2" cm="1">
        <f t="array" ref="AE1231">[1]!table_weight[StandingTackle]*(('F+ , F-'!AE$2-[1]!tbl_gk[[#This Row],[StandingTackle]])/('F+ , F-'!AE$2-'F+ , F-'!AE$3))</f>
        <v>3.1383600467551613E-2</v>
      </c>
      <c r="AF1231" s="2" cm="1">
        <f t="array" ref="AF1231">[1]!table_weight[SlidingTackle]*(('F+ , F-'!AF$2-[1]!tbl_gk[[#This Row],[SlidingTackle]])/('F+ , F-'!AF$2-'F+ , F-'!AF$3))</f>
        <v>9.7139715732897855E-3</v>
      </c>
      <c r="AG1231" s="2" cm="1">
        <f t="array" ref="AG1231">[1]!table_weight[GKDiving]*(('F+ , F-'!AG$2-[1]!tbl_gk[[#This Row],[GKDiving]])/('F+ , F-'!AG$2-'F+ , F-'!AG$3))</f>
        <v>5.2951652976371534E-2</v>
      </c>
      <c r="AH1231" s="2" cm="1">
        <f t="array" ref="AH1231">[1]!table_weight[GKHandling]*(('F+ , F-'!AH$2-[1]!tbl_gk[[#This Row],[GKHandling]])/('F+ , F-'!AH$2-'F+ , F-'!AH$3))</f>
        <v>5.7036282588854605E-2</v>
      </c>
      <c r="AI1231" s="2" cm="1">
        <f t="array" ref="AI1231">[1]!table_weight[GKKicking]*(('F+ , F-'!AI$2-[1]!tbl_gk[[#This Row],[GKKicking]])/('F+ , F-'!AI$2-'F+ , F-'!AI$3))</f>
        <v>3.309400669303314E-2</v>
      </c>
      <c r="AJ1231" s="2" cm="1">
        <f t="array" ref="AJ1231">[1]!table_weight[GKPositioning]*(('F+ , F-'!AJ$2-[1]!tbl_gk[[#This Row],[GKPositioning]])/('F+ , F-'!AJ$2-'F+ , F-'!AJ$3))</f>
        <v>2.5858276192927833E-2</v>
      </c>
      <c r="AK1231" s="2" cm="1">
        <f t="array" ref="AK1231">[1]!table_weight[GKReflexes]*(('F+ , F-'!AK$2-[1]!tbl_gk[[#This Row],[GKReflexes]])/('F+ , F-'!AK$2-'F+ , F-'!AK$3))</f>
        <v>5.64817631747963E-2</v>
      </c>
    </row>
    <row r="1232" spans="1:37" x14ac:dyDescent="0.55000000000000004">
      <c r="A1232" s="7">
        <f>[1]!tbl_gk[[#This Row],[ID]]</f>
        <v>247411</v>
      </c>
      <c r="B1232" s="1" cm="1">
        <f t="array" ref="B1232">[1]!table_weight[ValueEUR]*(('F+ , F-'!B$2-[1]!tbl_gk[[#This Row],[ValueEUR]])/('F+ , F-'!B$2-'F+ , F-'!B$3))</f>
        <v>3.367532239303818E-4</v>
      </c>
      <c r="C1232" s="1" cm="1">
        <f t="array" ref="C1232">[1]!table_weight[WageEUR]*(('F+ , F-'!C$2-[1]!tbl_gk[[#This Row],[WageEUR]])/('F+ , F-'!C$2-'F+ , F-'!C$3))</f>
        <v>7.8241870618836313E-5</v>
      </c>
      <c r="D1232" s="1" cm="1">
        <f t="array" ref="D1232">[1]!table_weight[Crossing]*(('F+ , F-'!D$2-[1]!tbl_gk[[#This Row],[Crossing]])/('F+ , F-'!D$2-'F+ , F-'!D$3))</f>
        <v>3.6987814836757178E-2</v>
      </c>
      <c r="E1232" s="1" cm="1">
        <f t="array" ref="E1232">[1]!table_weight[Finishing]*(('F+ , F-'!E$2-[1]!tbl_gk[[#This Row],[Finishing]])/('F+ , F-'!E$2-'F+ , F-'!E$3))</f>
        <v>1.8966763005780131E-2</v>
      </c>
      <c r="F1232" s="1" cm="1">
        <f t="array" ref="F1232">[1]!table_weight[HeadingAccuracy]*(('F+ , F-'!F$2-[1]!tbl_gk[[#This Row],[HeadingAccuracy]])/('F+ , F-'!F$2-'F+ , F-'!F$3))</f>
        <v>1.0439222844598752E-2</v>
      </c>
      <c r="G1232" s="1" cm="1">
        <f t="array" ref="G1232">[1]!table_weight[ShortPassing]*(('F+ , F-'!G$2-[1]!tbl_gk[[#This Row],[ShortPassing]])/('F+ , F-'!G$2-'F+ , F-'!G$3))</f>
        <v>5.0628261131616156E-2</v>
      </c>
      <c r="H1232" s="1" cm="1">
        <f t="array" ref="H1232">[1]!table_weight[Volleys]*(('F+ , F-'!H$2-[1]!tbl_gk[[#This Row],[Volleys]])/('F+ , F-'!H$2-'F+ , F-'!H$3))</f>
        <v>2.3147841959762173E-3</v>
      </c>
      <c r="I1232" s="1" cm="1">
        <f t="array" ref="I1232">[1]!table_weight[Dribbling]*(('F+ , F-'!I$2-[1]!tbl_gk[[#This Row],[Dribbling]])/('F+ , F-'!I$2-'F+ , F-'!I$3))</f>
        <v>1.8579686209743949E-2</v>
      </c>
      <c r="J1232" s="1" cm="1">
        <f t="array" ref="J1232">[1]!table_weight[Curve]*(('F+ , F-'!J$2-[1]!tbl_gk[[#This Row],[Curve]])/('F+ , F-'!J$2-'F+ , F-'!J$3))</f>
        <v>9.295879390190295E-3</v>
      </c>
      <c r="K1232" s="1" cm="1">
        <f t="array" ref="K1232">[1]!table_weight[FKAccuracy]*(('F+ , F-'!K$2-[1]!tbl_gk[[#This Row],[FKAccuracy]])/('F+ , F-'!K$2-'F+ , F-'!K$3))</f>
        <v>9.1268634012777444E-3</v>
      </c>
      <c r="L1232" s="1" cm="1">
        <f t="array" ref="L1232">[1]!table_weight[LongPassing]*(('F+ , F-'!L$2-[1]!tbl_gk[[#This Row],[LongPassing]])/('F+ , F-'!L$2-'F+ , F-'!L$3))</f>
        <v>2.1115539902956136E-2</v>
      </c>
      <c r="M1232" s="1" cm="1">
        <f t="array" ref="M1232">[1]!table_weight[BallControl]*(('F+ , F-'!M$2-[1]!tbl_gk[[#This Row],[BallControl]])/('F+ , F-'!M$2-'F+ , F-'!M$3))</f>
        <v>1.4342213916293577E-2</v>
      </c>
      <c r="N1232" s="1" cm="1">
        <f t="array" ref="N1232">[1]!table_weight[Acceleration]*(('F+ , F-'!N$2-[1]!tbl_gk[[#This Row],[Acceleration]])/('F+ , F-'!N$2-'F+ , F-'!N$3))</f>
        <v>1.0823386245279966E-2</v>
      </c>
      <c r="O1232" s="1" cm="1">
        <f t="array" ref="O1232">[1]!table_weight[SprintSpeed]*(('F+ , F-'!O$2-[1]!tbl_gk[[#This Row],[SprintSpeed]])/('F+ , F-'!O$2-'F+ , F-'!O$3))</f>
        <v>1.4055369637967736E-2</v>
      </c>
      <c r="P1232" s="1" cm="1">
        <f t="array" ref="P1232">[1]!table_weight[Agility]*(('F+ , F-'!P$2-[1]!tbl_gk[[#This Row],[Agility]])/('F+ , F-'!P$2-'F+ , F-'!P$3))</f>
        <v>4.7974538391331659E-3</v>
      </c>
      <c r="Q1232" s="1" cm="1">
        <f t="array" ref="Q1232">[1]!table_weight[Reactions]*(('F+ , F-'!Q$2-[1]!tbl_gk[[#This Row],[Reactions]])/('F+ , F-'!Q$2-'F+ , F-'!Q$3))</f>
        <v>1.3922334001949081E-3</v>
      </c>
      <c r="R1232" s="1" cm="1">
        <f t="array" ref="R1232">[1]!table_weight[Balance]*(('F+ , F-'!R$2-[1]!tbl_gk[[#This Row],[Balance]])/('F+ , F-'!R$2-'F+ , F-'!R$3))</f>
        <v>1.9868001961965125E-3</v>
      </c>
      <c r="S1232" s="1" cm="1">
        <f t="array" ref="S1232">[1]!table_weight[ShotPower]*(('F+ , F-'!S$2-[1]!tbl_gk[[#This Row],[ShotPower]])/('F+ , F-'!S$2-'F+ , F-'!S$3))</f>
        <v>5.7135648934827617E-3</v>
      </c>
      <c r="T1232" s="1" cm="1">
        <f t="array" ref="T1232">[1]!table_weight[Jumping]*(('F+ , F-'!T$2-[1]!tbl_gk[[#This Row],[Jumping]])/('F+ , F-'!T$2-'F+ , F-'!T$3))</f>
        <v>2.6620018253726754E-3</v>
      </c>
      <c r="U1232" s="1" cm="1">
        <f t="array" ref="U1232">[1]!table_weight[Stamina]*(('F+ , F-'!U$2-[1]!tbl_gk[[#This Row],[Stamina]])/('F+ , F-'!U$2-'F+ , F-'!U$3))</f>
        <v>1.7174205324984999E-2</v>
      </c>
      <c r="V1232" s="1" cm="1">
        <f t="array" ref="V1232">[1]!table_weight[Strength]*(('F+ , F-'!V$2-[1]!tbl_gk[[#This Row],[Strength]])/('F+ , F-'!V$2-'F+ , F-'!V$3))</f>
        <v>2.3070682486563184E-2</v>
      </c>
      <c r="W1232" s="1" cm="1">
        <f t="array" ref="W1232">[1]!table_weight[LongShots]*(('F+ , F-'!W$2-[1]!tbl_gk[[#This Row],[LongShots]])/('F+ , F-'!W$2-'F+ , F-'!W$3))</f>
        <v>9.6091773208573719E-3</v>
      </c>
      <c r="X1232" s="1" cm="1">
        <f t="array" ref="X1232">[1]!table_weight[Aggression]*(('F+ , F-'!X$2-[1]!tbl_gk[[#This Row],[Aggression]])/('F+ , F-'!X$2-'F+ , F-'!X$3))</f>
        <v>1.2169151201703659E-2</v>
      </c>
      <c r="Y1232" s="1" cm="1">
        <f t="array" ref="Y1232">[1]!table_weight[Interceptions]*(('F+ , F-'!Y$2-[1]!tbl_gk[[#This Row],[Interceptions]])/('F+ , F-'!Y$2-'F+ , F-'!Y$3))</f>
        <v>2.4931919535197796E-2</v>
      </c>
      <c r="Z1232" s="1" cm="1">
        <f t="array" ref="Z1232">[1]!table_weight[Positioning]*(('F+ , F-'!Z$2-[1]!tbl_gk[[#This Row],[Positioning]])/('F+ , F-'!Z$2-'F+ , F-'!Z$3))</f>
        <v>2.2183348544772088E-3</v>
      </c>
      <c r="AA1232" s="1" cm="1">
        <f t="array" ref="AA1232">[1]!table_weight[Vision]*(('F+ , F-'!AA$2-[1]!tbl_gk[[#This Row],[Vision]])/('F+ , F-'!AA$2-'F+ , F-'!AA$3))</f>
        <v>2.6974951830443111E-2</v>
      </c>
      <c r="AB1232" s="1" cm="1">
        <f t="array" ref="AB1232">[1]!table_weight[Penalties]*(('F+ , F-'!AB$2-[1]!tbl_gk[[#This Row],[Penalties]])/('F+ , F-'!AB$2-'F+ , F-'!AB$3))</f>
        <v>2.427119311369181E-3</v>
      </c>
      <c r="AC1232" s="1" cm="1">
        <f t="array" ref="AC1232">[1]!table_weight[Composure]*(('F+ , F-'!AC$2-[1]!tbl_gk[[#This Row],[Composure]])/('F+ , F-'!AC$2-'F+ , F-'!AC$3))</f>
        <v>1.9748183967676961E-3</v>
      </c>
      <c r="AD1232" s="1" cm="1">
        <f t="array" ref="AD1232">[1]!table_weight[Marking]*(('F+ , F-'!AD$2-[1]!tbl_gk[[#This Row],[Marking]])/('F+ , F-'!AD$2-'F+ , F-'!AD$3))</f>
        <v>3.7859581516411465E-2</v>
      </c>
      <c r="AE1232" s="1" cm="1">
        <f t="array" ref="AE1232">[1]!table_weight[StandingTackle]*(('F+ , F-'!AE$2-[1]!tbl_gk[[#This Row],[StandingTackle]])/('F+ , F-'!AE$2-'F+ , F-'!AE$3))</f>
        <v>2.465854322450484E-2</v>
      </c>
      <c r="AF1232" s="1" cm="1">
        <f t="array" ref="AF1232">[1]!table_weight[SlidingTackle]*(('F+ , F-'!AF$2-[1]!tbl_gk[[#This Row],[SlidingTackle]])/('F+ , F-'!AF$2-'F+ , F-'!AF$3))</f>
        <v>8.2195144081682794E-3</v>
      </c>
      <c r="AG1232" s="1" cm="1">
        <f t="array" ref="AG1232">[1]!table_weight[GKDiving]*(('F+ , F-'!AG$2-[1]!tbl_gk[[#This Row],[GKDiving]])/('F+ , F-'!AG$2-'F+ , F-'!AG$3))</f>
        <v>4.6119181624581652E-2</v>
      </c>
      <c r="AH1232" s="1" cm="1">
        <f t="array" ref="AH1232">[1]!table_weight[GKHandling]*(('F+ , F-'!AH$2-[1]!tbl_gk[[#This Row],[GKHandling]])/('F+ , F-'!AH$2-'F+ , F-'!AH$3))</f>
        <v>5.168913109614949E-2</v>
      </c>
      <c r="AI1232" s="1" cm="1">
        <f t="array" ref="AI1232">[1]!table_weight[GKKicking]*(('F+ , F-'!AI$2-[1]!tbl_gk[[#This Row],[GKKicking]])/('F+ , F-'!AI$2-'F+ , F-'!AI$3))</f>
        <v>2.5938545786431375E-2</v>
      </c>
      <c r="AJ1232" s="1" cm="1">
        <f t="array" ref="AJ1232">[1]!table_weight[GKPositioning]*(('F+ , F-'!AJ$2-[1]!tbl_gk[[#This Row],[GKPositioning]])/('F+ , F-'!AJ$2-'F+ , F-'!AJ$3))</f>
        <v>1.8290000234022125E-2</v>
      </c>
      <c r="AK1232" s="1" cm="1">
        <f t="array" ref="AK1232">[1]!table_weight[GKReflexes]*(('F+ , F-'!AK$2-[1]!tbl_gk[[#This Row],[GKReflexes]])/('F+ , F-'!AK$2-'F+ , F-'!AK$3))</f>
        <v>4.3727816651455198E-2</v>
      </c>
    </row>
    <row r="1233" spans="1:37" x14ac:dyDescent="0.55000000000000004">
      <c r="A1233" s="8">
        <f>[1]!tbl_gk[[#This Row],[ID]]</f>
        <v>247428</v>
      </c>
      <c r="B1233" s="2" cm="1">
        <f t="array" ref="B1233">[1]!table_weight[ValueEUR]*(('F+ , F-'!B$2-[1]!tbl_gk[[#This Row],[ValueEUR]])/('F+ , F-'!B$2-'F+ , F-'!B$3))</f>
        <v>6.1455148381795615E-4</v>
      </c>
      <c r="C1233" s="2" cm="1">
        <f t="array" ref="C1233">[1]!table_weight[WageEUR]*(('F+ , F-'!C$2-[1]!tbl_gk[[#This Row],[WageEUR]])/('F+ , F-'!C$2-'F+ , F-'!C$3))</f>
        <v>7.8241870618836313E-5</v>
      </c>
      <c r="D1233" s="2" cm="1">
        <f t="array" ref="D1233">[1]!table_weight[Crossing]*(('F+ , F-'!D$2-[1]!tbl_gk[[#This Row],[Crossing]])/('F+ , F-'!D$2-'F+ , F-'!D$3))</f>
        <v>4.1471186332121678E-2</v>
      </c>
      <c r="E1233" s="2" cm="1">
        <f t="array" ref="E1233">[1]!table_weight[Finishing]*(('F+ , F-'!E$2-[1]!tbl_gk[[#This Row],[Finishing]])/('F+ , F-'!E$2-'F+ , F-'!E$3))</f>
        <v>2.1961515059324362E-2</v>
      </c>
      <c r="F1233" s="2" cm="1">
        <f t="array" ref="F1233">[1]!table_weight[HeadingAccuracy]*(('F+ , F-'!F$2-[1]!tbl_gk[[#This Row],[HeadingAccuracy]])/('F+ , F-'!F$2-'F+ , F-'!F$3))</f>
        <v>1.1691929585950599E-2</v>
      </c>
      <c r="G1233" s="2" cm="1">
        <f t="array" ref="G1233">[1]!table_weight[ShortPassing]*(('F+ , F-'!G$2-[1]!tbl_gk[[#This Row],[ShortPassing]])/('F+ , F-'!G$2-'F+ , F-'!G$3))</f>
        <v>5.9066304653552192E-2</v>
      </c>
      <c r="H1233" s="2" cm="1">
        <f t="array" ref="H1233">[1]!table_weight[Volleys]*(('F+ , F-'!H$2-[1]!tbl_gk[[#This Row],[Volleys]])/('F+ , F-'!H$2-'F+ , F-'!H$3))</f>
        <v>2.5462626155738394E-3</v>
      </c>
      <c r="I1233" s="2" cm="1">
        <f t="array" ref="I1233">[1]!table_weight[Dribbling]*(('F+ , F-'!I$2-[1]!tbl_gk[[#This Row],[Dribbling]])/('F+ , F-'!I$2-'F+ , F-'!I$3))</f>
        <v>2.4446955539136776E-2</v>
      </c>
      <c r="J1233" s="2" cm="1">
        <f t="array" ref="J1233">[1]!table_weight[Curve]*(('F+ , F-'!J$2-[1]!tbl_gk[[#This Row],[Curve]])/('F+ , F-'!J$2-'F+ , F-'!J$3))</f>
        <v>1.03099753236656E-2</v>
      </c>
      <c r="K1233" s="2" cm="1">
        <f t="array" ref="K1233">[1]!table_weight[FKAccuracy]*(('F+ , F-'!K$2-[1]!tbl_gk[[#This Row],[FKAccuracy]])/('F+ , F-'!K$2-'F+ , F-'!K$3))</f>
        <v>1.0039549741405519E-2</v>
      </c>
      <c r="L1233" s="2" cm="1">
        <f t="array" ref="L1233">[1]!table_weight[LongPassing]*(('F+ , F-'!L$2-[1]!tbl_gk[[#This Row],[LongPassing]])/('F+ , F-'!L$2-'F+ , F-'!L$3))</f>
        <v>2.5988356803638323E-2</v>
      </c>
      <c r="M1233" s="2" cm="1">
        <f t="array" ref="M1233">[1]!table_weight[BallControl]*(('F+ , F-'!M$2-[1]!tbl_gk[[#This Row],[BallControl]])/('F+ , F-'!M$2-'F+ , F-'!M$3))</f>
        <v>1.6080664087965525E-2</v>
      </c>
      <c r="N1233" s="2" cm="1">
        <f t="array" ref="N1233">[1]!table_weight[Acceleration]*(('F+ , F-'!N$2-[1]!tbl_gk[[#This Row],[Acceleration]])/('F+ , F-'!N$2-'F+ , F-'!N$3))</f>
        <v>8.3430268974033078E-3</v>
      </c>
      <c r="O1233" s="2" cm="1">
        <f t="array" ref="O1233">[1]!table_weight[SprintSpeed]*(('F+ , F-'!O$2-[1]!tbl_gk[[#This Row],[SprintSpeed]])/('F+ , F-'!O$2-'F+ , F-'!O$3))</f>
        <v>1.124429571037419E-2</v>
      </c>
      <c r="P1233" s="2" cm="1">
        <f t="array" ref="P1233">[1]!table_weight[Agility]*(('F+ , F-'!P$2-[1]!tbl_gk[[#This Row],[Agility]])/('F+ , F-'!P$2-'F+ , F-'!P$3))</f>
        <v>4.3294095621445646E-3</v>
      </c>
      <c r="Q1233" s="2" cm="1">
        <f t="array" ref="Q1233">[1]!table_weight[Reactions]*(('F+ , F-'!Q$2-[1]!tbl_gk[[#This Row],[Reactions]])/('F+ , F-'!Q$2-'F+ , F-'!Q$3))</f>
        <v>1.2891050001804705E-3</v>
      </c>
      <c r="R1233" s="2" cm="1">
        <f t="array" ref="R1233">[1]!table_weight[Balance]*(('F+ , F-'!R$2-[1]!tbl_gk[[#This Row],[Balance]])/('F+ , F-'!R$2-'F+ , F-'!R$3))</f>
        <v>1.9247126900653719E-3</v>
      </c>
      <c r="S1233" s="2" cm="1">
        <f t="array" ref="S1233">[1]!table_weight[ShotPower]*(('F+ , F-'!S$2-[1]!tbl_gk[[#This Row],[ShotPower]])/('F+ , F-'!S$2-'F+ , F-'!S$3))</f>
        <v>5.7135648934827617E-3</v>
      </c>
      <c r="T1233" s="2" cm="1">
        <f t="array" ref="T1233">[1]!table_weight[Jumping]*(('F+ , F-'!T$2-[1]!tbl_gk[[#This Row],[Jumping]])/('F+ , F-'!T$2-'F+ , F-'!T$3))</f>
        <v>2.1467756656231253E-3</v>
      </c>
      <c r="U1233" s="2" cm="1">
        <f t="array" ref="U1233">[1]!table_weight[Stamina]*(('F+ , F-'!U$2-[1]!tbl_gk[[#This Row],[Stamina]])/('F+ , F-'!U$2-'F+ , F-'!U$3))</f>
        <v>6.0109718637447497E-3</v>
      </c>
      <c r="V1233" s="2" cm="1">
        <f t="array" ref="V1233">[1]!table_weight[Strength]*(('F+ , F-'!V$2-[1]!tbl_gk[[#This Row],[Strength]])/('F+ , F-'!V$2-'F+ , F-'!V$3))</f>
        <v>1.5084677010445158E-2</v>
      </c>
      <c r="W1233" s="2" cm="1">
        <f t="array" ref="W1233">[1]!table_weight[LongShots]*(('F+ , F-'!W$2-[1]!tbl_gk[[#This Row],[LongShots]])/('F+ , F-'!W$2-'F+ , F-'!W$3))</f>
        <v>1.0128592311173986E-2</v>
      </c>
      <c r="X1233" s="2" cm="1">
        <f t="array" ref="X1233">[1]!table_weight[Aggression]*(('F+ , F-'!X$2-[1]!tbl_gk[[#This Row],[Aggression]])/('F+ , F-'!X$2-'F+ , F-'!X$3))</f>
        <v>1.5211439002129575E-2</v>
      </c>
      <c r="Y1233" s="2" cm="1">
        <f t="array" ref="Y1233">[1]!table_weight[Interceptions]*(('F+ , F-'!Y$2-[1]!tbl_gk[[#This Row],[Interceptions]])/('F+ , F-'!Y$2-'F+ , F-'!Y$3))</f>
        <v>2.4239366214775633E-2</v>
      </c>
      <c r="Z1233" s="2" cm="1">
        <f t="array" ref="Z1233">[1]!table_weight[Positioning]*(('F+ , F-'!Z$2-[1]!tbl_gk[[#This Row],[Positioning]])/('F+ , F-'!Z$2-'F+ , F-'!Z$3))</f>
        <v>1.9225568738802474E-3</v>
      </c>
      <c r="AA1233" s="2" cm="1">
        <f t="array" ref="AA1233">[1]!table_weight[Vision]*(('F+ , F-'!AA$2-[1]!tbl_gk[[#This Row],[Vision]])/('F+ , F-'!AA$2-'F+ , F-'!AA$3))</f>
        <v>2.2715748909846831E-2</v>
      </c>
      <c r="AB1233" s="2" cm="1">
        <f t="array" ref="AB1233">[1]!table_weight[Penalties]*(('F+ , F-'!AB$2-[1]!tbl_gk[[#This Row],[Penalties]])/('F+ , F-'!AB$2-'F+ , F-'!AB$3))</f>
        <v>2.3488251400346914E-3</v>
      </c>
      <c r="AC1233" s="2" cm="1">
        <f t="array" ref="AC1233">[1]!table_weight[Composure]*(('F+ , F-'!AC$2-[1]!tbl_gk[[#This Row],[Composure]])/('F+ , F-'!AC$2-'F+ , F-'!AC$3))</f>
        <v>2.0815653371335178E-3</v>
      </c>
      <c r="AD1233" s="2" cm="1">
        <f t="array" ref="AD1233">[1]!table_weight[Marking]*(('F+ , F-'!AD$2-[1]!tbl_gk[[#This Row],[Marking]])/('F+ , F-'!AD$2-'F+ , F-'!AD$3))</f>
        <v>3.4704616390043845E-2</v>
      </c>
      <c r="AE1233" s="2" cm="1">
        <f t="array" ref="AE1233">[1]!table_weight[StandingTackle]*(('F+ , F-'!AE$2-[1]!tbl_gk[[#This Row],[StandingTackle]])/('F+ , F-'!AE$2-'F+ , F-'!AE$3))</f>
        <v>3.5866971962916126E-2</v>
      </c>
      <c r="AF1233" s="2" cm="1">
        <f t="array" ref="AF1233">[1]!table_weight[SlidingTackle]*(('F+ , F-'!AF$2-[1]!tbl_gk[[#This Row],[SlidingTackle]])/('F+ , F-'!AF$2-'F+ , F-'!AF$3))</f>
        <v>1.120842873841129E-2</v>
      </c>
      <c r="AG1233" s="2" cm="1">
        <f t="array" ref="AG1233">[1]!table_weight[GKDiving]*(('F+ , F-'!AG$2-[1]!tbl_gk[[#This Row],[GKDiving]])/('F+ , F-'!AG$2-'F+ , F-'!AG$3))</f>
        <v>4.0994828110739248E-2</v>
      </c>
      <c r="AH1233" s="2" cm="1">
        <f t="array" ref="AH1233">[1]!table_weight[GKHandling]*(('F+ , F-'!AH$2-[1]!tbl_gk[[#This Row],[GKHandling]])/('F+ , F-'!AH$2-'F+ , F-'!AH$3))</f>
        <v>4.2777211941640955E-2</v>
      </c>
      <c r="AI1233" s="2" cm="1">
        <f t="array" ref="AI1233">[1]!table_weight[GKKicking]*(('F+ , F-'!AI$2-[1]!tbl_gk[[#This Row],[GKKicking]])/('F+ , F-'!AI$2-'F+ , F-'!AI$3))</f>
        <v>2.5938545786431375E-2</v>
      </c>
      <c r="AJ1233" s="2" cm="1">
        <f t="array" ref="AJ1233">[1]!table_weight[GKPositioning]*(('F+ , F-'!AJ$2-[1]!tbl_gk[[#This Row],[GKPositioning]])/('F+ , F-'!AJ$2-'F+ , F-'!AJ$3))</f>
        <v>1.7028620907537841E-2</v>
      </c>
      <c r="AK1233" s="2" cm="1">
        <f t="array" ref="AK1233">[1]!table_weight[GKReflexes]*(('F+ , F-'!AK$2-[1]!tbl_gk[[#This Row],[GKReflexes]])/('F+ , F-'!AK$2-'F+ , F-'!AK$3))</f>
        <v>3.8261839570023298E-2</v>
      </c>
    </row>
    <row r="1234" spans="1:37" x14ac:dyDescent="0.55000000000000004">
      <c r="A1234" s="7">
        <f>[1]!tbl_gk[[#This Row],[ID]]</f>
        <v>247434</v>
      </c>
      <c r="B1234" s="1" cm="1">
        <f t="array" ref="B1234">[1]!table_weight[ValueEUR]*(('F+ , F-'!B$2-[1]!tbl_gk[[#This Row],[ValueEUR]])/('F+ , F-'!B$2-'F+ , F-'!B$3))</f>
        <v>4.0435080050302489E-5</v>
      </c>
      <c r="C1234" s="1" cm="1">
        <f t="array" ref="C1234">[1]!table_weight[WageEUR]*(('F+ , F-'!C$2-[1]!tbl_gk[[#This Row],[WageEUR]])/('F+ , F-'!C$2-'F+ , F-'!C$3))</f>
        <v>0</v>
      </c>
      <c r="D1234" s="1" cm="1">
        <f t="array" ref="D1234">[1]!table_weight[Crossing]*(('F+ , F-'!D$2-[1]!tbl_gk[[#This Row],[Crossing]])/('F+ , F-'!D$2-'F+ , F-'!D$3))</f>
        <v>3.6987814836757178E-2</v>
      </c>
      <c r="E1234" s="1" cm="1">
        <f t="array" ref="E1234">[1]!table_weight[Finishing]*(('F+ , F-'!E$2-[1]!tbl_gk[[#This Row],[Finishing]])/('F+ , F-'!E$2-'F+ , F-'!E$3))</f>
        <v>1.9965013690294877E-2</v>
      </c>
      <c r="F1234" s="1" cm="1">
        <f t="array" ref="F1234">[1]!table_weight[HeadingAccuracy]*(('F+ , F-'!F$2-[1]!tbl_gk[[#This Row],[HeadingAccuracy]])/('F+ , F-'!F$2-'F+ , F-'!F$3))</f>
        <v>1.0439222844598752E-2</v>
      </c>
      <c r="G1234" s="1" cm="1">
        <f t="array" ref="G1234">[1]!table_weight[ShortPassing]*(('F+ , F-'!G$2-[1]!tbl_gk[[#This Row],[ShortPassing]])/('F+ , F-'!G$2-'F+ , F-'!G$3))</f>
        <v>4.2190217609680135E-2</v>
      </c>
      <c r="H1234" s="1" cm="1">
        <f t="array" ref="H1234">[1]!table_weight[Volleys]*(('F+ , F-'!H$2-[1]!tbl_gk[[#This Row],[Volleys]])/('F+ , F-'!H$2-'F+ , F-'!H$3))</f>
        <v>1.9675665665797848E-3</v>
      </c>
      <c r="I1234" s="1" cm="1">
        <f t="array" ref="I1234">[1]!table_weight[Dribbling]*(('F+ , F-'!I$2-[1]!tbl_gk[[#This Row],[Dribbling]])/('F+ , F-'!I$2-'F+ , F-'!I$3))</f>
        <v>2.3469077317571304E-2</v>
      </c>
      <c r="J1234" s="1" cm="1">
        <f t="array" ref="J1234">[1]!table_weight[Curve]*(('F+ , F-'!J$2-[1]!tbl_gk[[#This Row],[Curve]])/('F+ , F-'!J$2-'F+ , F-'!J$3))</f>
        <v>9.4648953791028455E-3</v>
      </c>
      <c r="K1234" s="1" cm="1">
        <f t="array" ref="K1234">[1]!table_weight[FKAccuracy]*(('F+ , F-'!K$2-[1]!tbl_gk[[#This Row],[FKAccuracy]])/('F+ , F-'!K$2-'F+ , F-'!K$3))</f>
        <v>9.2789777912990392E-3</v>
      </c>
      <c r="L1234" s="1" cm="1">
        <f t="array" ref="L1234">[1]!table_weight[LongPassing]*(('F+ , F-'!L$2-[1]!tbl_gk[[#This Row],[LongPassing]])/('F+ , F-'!L$2-'F+ , F-'!L$3))</f>
        <v>2.3281236303259328E-2</v>
      </c>
      <c r="M1234" s="1" cm="1">
        <f t="array" ref="M1234">[1]!table_weight[BallControl]*(('F+ , F-'!M$2-[1]!tbl_gk[[#This Row],[BallControl]])/('F+ , F-'!M$2-'F+ , F-'!M$3))</f>
        <v>1.4342213916293577E-2</v>
      </c>
      <c r="N1234" s="1" cm="1">
        <f t="array" ref="N1234">[1]!table_weight[Acceleration]*(('F+ , F-'!N$2-[1]!tbl_gk[[#This Row],[Acceleration]])/('F+ , F-'!N$2-'F+ , F-'!N$3))</f>
        <v>7.4410780436299775E-3</v>
      </c>
      <c r="O1234" s="1" cm="1">
        <f t="array" ref="O1234">[1]!table_weight[SprintSpeed]*(('F+ , F-'!O$2-[1]!tbl_gk[[#This Row],[SprintSpeed]])/('F+ , F-'!O$2-'F+ , F-'!O$3))</f>
        <v>8.1521143900212863E-3</v>
      </c>
      <c r="P1234" s="1" cm="1">
        <f t="array" ref="P1234">[1]!table_weight[Agility]*(('F+ , F-'!P$2-[1]!tbl_gk[[#This Row],[Agility]])/('F+ , F-'!P$2-'F+ , F-'!P$3))</f>
        <v>2.92527673117876E-3</v>
      </c>
      <c r="Q1234" s="1" cm="1">
        <f t="array" ref="Q1234">[1]!table_weight[Reactions]*(('F+ , F-'!Q$2-[1]!tbl_gk[[#This Row],[Reactions]])/('F+ , F-'!Q$2-'F+ , F-'!Q$3))</f>
        <v>2.4750816003465035E-3</v>
      </c>
      <c r="R1234" s="1" cm="1">
        <f t="array" ref="R1234">[1]!table_weight[Balance]*(('F+ , F-'!R$2-[1]!tbl_gk[[#This Row],[Balance]])/('F+ , F-'!R$2-'F+ , F-'!R$3))</f>
        <v>1.3038376287539614E-3</v>
      </c>
      <c r="S1234" s="1" cm="1">
        <f t="array" ref="S1234">[1]!table_weight[ShotPower]*(('F+ , F-'!S$2-[1]!tbl_gk[[#This Row],[ShotPower]])/('F+ , F-'!S$2-'F+ , F-'!S$3))</f>
        <v>7.271809864432606E-3</v>
      </c>
      <c r="T1234" s="1" cm="1">
        <f t="array" ref="T1234">[1]!table_weight[Jumping]*(('F+ , F-'!T$2-[1]!tbl_gk[[#This Row],[Jumping]])/('F+ , F-'!T$2-'F+ , F-'!T$3))</f>
        <v>2.5761307987477505E-3</v>
      </c>
      <c r="U1234" s="1" cm="1">
        <f t="array" ref="U1234">[1]!table_weight[Stamina]*(('F+ , F-'!U$2-[1]!tbl_gk[[#This Row],[Stamina]])/('F+ , F-'!U$2-'F+ , F-'!U$3))</f>
        <v>1.8032915591234249E-2</v>
      </c>
      <c r="V1234" s="1" cm="1">
        <f t="array" ref="V1234">[1]!table_weight[Strength]*(('F+ , F-'!V$2-[1]!tbl_gk[[#This Row],[Strength]])/('F+ , F-'!V$2-'F+ , F-'!V$3))</f>
        <v>2.2183348544772292E-2</v>
      </c>
      <c r="W1234" s="1" cm="1">
        <f t="array" ref="W1234">[1]!table_weight[LongShots]*(('F+ , F-'!W$2-[1]!tbl_gk[[#This Row],[LongShots]])/('F+ , F-'!W$2-'F+ , F-'!W$3))</f>
        <v>9.86888481601568E-3</v>
      </c>
      <c r="X1234" s="1" cm="1">
        <f t="array" ref="X1234">[1]!table_weight[Aggression]*(('F+ , F-'!X$2-[1]!tbl_gk[[#This Row],[Aggression]])/('F+ , F-'!X$2-'F+ , F-'!X$3))</f>
        <v>1.2169151201703659E-2</v>
      </c>
      <c r="Y1234" s="1" cm="1">
        <f t="array" ref="Y1234">[1]!table_weight[Interceptions]*(('F+ , F-'!Y$2-[1]!tbl_gk[[#This Row],[Interceptions]])/('F+ , F-'!Y$2-'F+ , F-'!Y$3))</f>
        <v>2.4931919535197796E-2</v>
      </c>
      <c r="Z1234" s="1" cm="1">
        <f t="array" ref="Z1234">[1]!table_weight[Positioning]*(('F+ , F-'!Z$2-[1]!tbl_gk[[#This Row],[Positioning]])/('F+ , F-'!Z$2-'F+ , F-'!Z$3))</f>
        <v>1.6267788932832863E-3</v>
      </c>
      <c r="AA1234" s="1" cm="1">
        <f t="array" ref="AA1234">[1]!table_weight[Vision]*(('F+ , F-'!AA$2-[1]!tbl_gk[[#This Row],[Vision]])/('F+ , F-'!AA$2-'F+ , F-'!AA$3))</f>
        <v>2.6265084677010397E-2</v>
      </c>
      <c r="AB1234" s="1" cm="1">
        <f t="array" ref="AB1234">[1]!table_weight[Penalties]*(('F+ , F-'!AB$2-[1]!tbl_gk[[#This Row],[Penalties]])/('F+ , F-'!AB$2-'F+ , F-'!AB$3))</f>
        <v>2.3096780543674466E-3</v>
      </c>
      <c r="AC1234" s="1" cm="1">
        <f t="array" ref="AC1234">[1]!table_weight[Composure]*(('F+ , F-'!AC$2-[1]!tbl_gk[[#This Row],[Composure]])/('F+ , F-'!AC$2-'F+ , F-'!AC$3))</f>
        <v>2.5085530985968032E-3</v>
      </c>
      <c r="AD1234" s="1" cm="1">
        <f t="array" ref="AD1234">[1]!table_weight[Marking]*(('F+ , F-'!AD$2-[1]!tbl_gk[[#This Row],[Marking]])/('F+ , F-'!AD$2-'F+ , F-'!AD$3))</f>
        <v>3.7859581516411465E-2</v>
      </c>
      <c r="AE1234" s="1" cm="1">
        <f t="array" ref="AE1234">[1]!table_weight[StandingTackle]*(('F+ , F-'!AE$2-[1]!tbl_gk[[#This Row],[StandingTackle]])/('F+ , F-'!AE$2-'F+ , F-'!AE$3))</f>
        <v>2.465854322450484E-2</v>
      </c>
      <c r="AF1234" s="1" cm="1">
        <f t="array" ref="AF1234">[1]!table_weight[SlidingTackle]*(('F+ , F-'!AF$2-[1]!tbl_gk[[#This Row],[SlidingTackle]])/('F+ , F-'!AF$2-'F+ , F-'!AF$3))</f>
        <v>1.120842873841129E-2</v>
      </c>
      <c r="AG1234" s="1" cm="1">
        <f t="array" ref="AG1234">[1]!table_weight[GKDiving]*(('F+ , F-'!AG$2-[1]!tbl_gk[[#This Row],[GKDiving]])/('F+ , F-'!AG$2-'F+ , F-'!AG$3))</f>
        <v>5.8076006490213938E-2</v>
      </c>
      <c r="AH1234" s="1" cm="1">
        <f t="array" ref="AH1234">[1]!table_weight[GKHandling]*(('F+ , F-'!AH$2-[1]!tbl_gk[[#This Row],[GKHandling]])/('F+ , F-'!AH$2-'F+ , F-'!AH$3))</f>
        <v>5.8818666419756312E-2</v>
      </c>
      <c r="AI1234" s="1" cm="1">
        <f t="array" ref="AI1234">[1]!table_weight[GKKicking]*(('F+ , F-'!AI$2-[1]!tbl_gk[[#This Row],[GKKicking]])/('F+ , F-'!AI$2-'F+ , F-'!AI$3))</f>
        <v>3.309400669303314E-2</v>
      </c>
      <c r="AJ1234" s="1" cm="1">
        <f t="array" ref="AJ1234">[1]!table_weight[GKPositioning]*(('F+ , F-'!AJ$2-[1]!tbl_gk[[#This Row],[GKPositioning]])/('F+ , F-'!AJ$2-'F+ , F-'!AJ$3))</f>
        <v>2.4596896866443549E-2</v>
      </c>
      <c r="AK1234" s="1" cm="1">
        <f t="array" ref="AK1234">[1]!table_weight[GKReflexes]*(('F+ , F-'!AK$2-[1]!tbl_gk[[#This Row],[GKReflexes]])/('F+ , F-'!AK$2-'F+ , F-'!AK$3))</f>
        <v>6.1947740256228193E-2</v>
      </c>
    </row>
    <row r="1235" spans="1:37" x14ac:dyDescent="0.55000000000000004">
      <c r="A1235" s="8">
        <f>[1]!tbl_gk[[#This Row],[ID]]</f>
        <v>247448</v>
      </c>
      <c r="B1235" s="2" cm="1">
        <f t="array" ref="B1235">[1]!table_weight[ValueEUR]*(('F+ , F-'!B$2-[1]!tbl_gk[[#This Row],[ValueEUR]])/('F+ , F-'!B$2-'F+ , F-'!B$3))</f>
        <v>6.2041611374891601E-5</v>
      </c>
      <c r="C1235" s="2" cm="1">
        <f t="array" ref="C1235">[1]!table_weight[WageEUR]*(('F+ , F-'!C$2-[1]!tbl_gk[[#This Row],[WageEUR]])/('F+ , F-'!C$2-'F+ , F-'!C$3))</f>
        <v>7.8241870618836313E-5</v>
      </c>
      <c r="D1235" s="2" cm="1">
        <f t="array" ref="D1235">[1]!table_weight[Crossing]*(('F+ , F-'!D$2-[1]!tbl_gk[[#This Row],[Crossing]])/('F+ , F-'!D$2-'F+ , F-'!D$3))</f>
        <v>3.5866971962916043E-2</v>
      </c>
      <c r="E1235" s="2" cm="1">
        <f t="array" ref="E1235">[1]!table_weight[Finishing]*(('F+ , F-'!E$2-[1]!tbl_gk[[#This Row],[Finishing]])/('F+ , F-'!E$2-'F+ , F-'!E$3))</f>
        <v>1.8966763005780131E-2</v>
      </c>
      <c r="F1235" s="2" cm="1">
        <f t="array" ref="F1235">[1]!table_weight[HeadingAccuracy]*(('F+ , F-'!F$2-[1]!tbl_gk[[#This Row],[HeadingAccuracy]])/('F+ , F-'!F$2-'F+ , F-'!F$3))</f>
        <v>1.210949849973455E-2</v>
      </c>
      <c r="G1235" s="2" cm="1">
        <f t="array" ref="G1235">[1]!table_weight[ShortPassing]*(('F+ , F-'!G$2-[1]!tbl_gk[[#This Row],[ShortPassing]])/('F+ , F-'!G$2-'F+ , F-'!G$3))</f>
        <v>4.9221920544626818E-2</v>
      </c>
      <c r="H1235" s="2" cm="1">
        <f t="array" ref="H1235">[1]!table_weight[Volleys]*(('F+ , F-'!H$2-[1]!tbl_gk[[#This Row],[Volleys]])/('F+ , F-'!H$2-'F+ , F-'!H$3))</f>
        <v>2.0833057763785961E-3</v>
      </c>
      <c r="I1235" s="2" cm="1">
        <f t="array" ref="I1235">[1]!table_weight[Dribbling]*(('F+ , F-'!I$2-[1]!tbl_gk[[#This Row],[Dribbling]])/('F+ , F-'!I$2-'F+ , F-'!I$3))</f>
        <v>1.7601807988178481E-2</v>
      </c>
      <c r="J1235" s="2" cm="1">
        <f t="array" ref="J1235">[1]!table_weight[Curve]*(('F+ , F-'!J$2-[1]!tbl_gk[[#This Row],[Curve]])/('F+ , F-'!J$2-'F+ , F-'!J$3))</f>
        <v>9.4648953791028455E-3</v>
      </c>
      <c r="K1235" s="2" cm="1">
        <f t="array" ref="K1235">[1]!table_weight[FKAccuracy]*(('F+ , F-'!K$2-[1]!tbl_gk[[#This Row],[FKAccuracy]])/('F+ , F-'!K$2-'F+ , F-'!K$3))</f>
        <v>9.5832065713416324E-3</v>
      </c>
      <c r="L1235" s="2" cm="1">
        <f t="array" ref="L1235">[1]!table_weight[LongPassing]*(('F+ , F-'!L$2-[1]!tbl_gk[[#This Row],[LongPassing]])/('F+ , F-'!L$2-'F+ , F-'!L$3))</f>
        <v>2.1656964003031933E-2</v>
      </c>
      <c r="M1235" s="2" cm="1">
        <f t="array" ref="M1235">[1]!table_weight[BallControl]*(('F+ , F-'!M$2-[1]!tbl_gk[[#This Row],[BallControl]])/('F+ , F-'!M$2-'F+ , F-'!M$3))</f>
        <v>1.2169151201703639E-2</v>
      </c>
      <c r="N1235" s="2" cm="1">
        <f t="array" ref="N1235">[1]!table_weight[Acceleration]*(('F+ , F-'!N$2-[1]!tbl_gk[[#This Row],[Acceleration]])/('F+ , F-'!N$2-'F+ , F-'!N$3))</f>
        <v>9.244975751176639E-3</v>
      </c>
      <c r="O1235" s="2" cm="1">
        <f t="array" ref="O1235">[1]!table_weight[SprintSpeed]*(('F+ , F-'!O$2-[1]!tbl_gk[[#This Row],[SprintSpeed]])/('F+ , F-'!O$2-'F+ , F-'!O$3))</f>
        <v>1.3493154852449027E-2</v>
      </c>
      <c r="P1235" s="2" cm="1">
        <f t="array" ref="P1235">[1]!table_weight[Agility]*(('F+ , F-'!P$2-[1]!tbl_gk[[#This Row],[Agility]])/('F+ , F-'!P$2-'F+ , F-'!P$3))</f>
        <v>3.6273431466616623E-3</v>
      </c>
      <c r="Q1235" s="2" cm="1">
        <f t="array" ref="Q1235">[1]!table_weight[Reactions]*(('F+ , F-'!Q$2-[1]!tbl_gk[[#This Row],[Reactions]])/('F+ , F-'!Q$2-'F+ , F-'!Q$3))</f>
        <v>1.8047470002526586E-3</v>
      </c>
      <c r="R1235" s="2" cm="1">
        <f t="array" ref="R1235">[1]!table_weight[Balance]*(('F+ , F-'!R$2-[1]!tbl_gk[[#This Row],[Balance]])/('F+ , F-'!R$2-'F+ , F-'!R$3))</f>
        <v>2.7939377759013465E-3</v>
      </c>
      <c r="S1235" s="2" cm="1">
        <f t="array" ref="S1235">[1]!table_weight[ShotPower]*(('F+ , F-'!S$2-[1]!tbl_gk[[#This Row],[ShotPower]])/('F+ , F-'!S$2-'F+ , F-'!S$3))</f>
        <v>8.3106398450658349E-3</v>
      </c>
      <c r="T1235" s="2" cm="1">
        <f t="array" ref="T1235">[1]!table_weight[Jumping]*(('F+ , F-'!T$2-[1]!tbl_gk[[#This Row],[Jumping]])/('F+ , F-'!T$2-'F+ , F-'!T$3))</f>
        <v>3.7783251714967009E-3</v>
      </c>
      <c r="U1235" s="2" cm="1">
        <f t="array" ref="U1235">[1]!table_weight[Stamina]*(('F+ , F-'!U$2-[1]!tbl_gk[[#This Row],[Stamina]])/('F+ , F-'!U$2-'F+ , F-'!U$3))</f>
        <v>2.3185177188729752E-2</v>
      </c>
      <c r="V1235" s="2" cm="1">
        <f t="array" ref="V1235">[1]!table_weight[Strength]*(('F+ , F-'!V$2-[1]!tbl_gk[[#This Row],[Strength]])/('F+ , F-'!V$2-'F+ , F-'!V$3))</f>
        <v>1.4197343068654266E-2</v>
      </c>
      <c r="W1235" s="2" cm="1">
        <f t="array" ref="W1235">[1]!table_weight[LongShots]*(('F+ , F-'!W$2-[1]!tbl_gk[[#This Row],[LongShots]])/('F+ , F-'!W$2-'F+ , F-'!W$3))</f>
        <v>9.86888481601568E-3</v>
      </c>
      <c r="X1235" s="2" cm="1">
        <f t="array" ref="X1235">[1]!table_weight[Aggression]*(('F+ , F-'!X$2-[1]!tbl_gk[[#This Row],[Aggression]])/('F+ , F-'!X$2-'F+ , F-'!X$3))</f>
        <v>1.3386066321874024E-2</v>
      </c>
      <c r="Y1235" s="2" cm="1">
        <f t="array" ref="Y1235">[1]!table_weight[Interceptions]*(('F+ , F-'!Y$2-[1]!tbl_gk[[#This Row],[Interceptions]])/('F+ , F-'!Y$2-'F+ , F-'!Y$3))</f>
        <v>2.2854259573931314E-2</v>
      </c>
      <c r="Z1235" s="2" cm="1">
        <f t="array" ref="Z1235">[1]!table_weight[Positioning]*(('F+ , F-'!Z$2-[1]!tbl_gk[[#This Row],[Positioning]])/('F+ , F-'!Z$2-'F+ , F-'!Z$3))</f>
        <v>1.9225568738802474E-3</v>
      </c>
      <c r="AA1235" s="2" cm="1">
        <f t="array" ref="AA1235">[1]!table_weight[Vision]*(('F+ , F-'!AA$2-[1]!tbl_gk[[#This Row],[Vision]])/('F+ , F-'!AA$2-'F+ , F-'!AA$3))</f>
        <v>3.2653889057904818E-2</v>
      </c>
      <c r="AB1235" s="2" cm="1">
        <f t="array" ref="AB1235">[1]!table_weight[Penalties]*(('F+ , F-'!AB$2-[1]!tbl_gk[[#This Row],[Penalties]])/('F+ , F-'!AB$2-'F+ , F-'!AB$3))</f>
        <v>2.427119311369181E-3</v>
      </c>
      <c r="AC1235" s="2" cm="1">
        <f t="array" ref="AC1235">[1]!table_weight[Composure]*(('F+ , F-'!AC$2-[1]!tbl_gk[[#This Row],[Composure]])/('F+ , F-'!AC$2-'F+ , F-'!AC$3))</f>
        <v>2.188312277499339E-3</v>
      </c>
      <c r="AD1235" s="2" cm="1">
        <f t="array" ref="AD1235">[1]!table_weight[Marking]*(('F+ , F-'!AD$2-[1]!tbl_gk[[#This Row],[Marking]])/('F+ , F-'!AD$2-'F+ , F-'!AD$3))</f>
        <v>3.3127133826860035E-2</v>
      </c>
      <c r="AE1235" s="2" cm="1">
        <f t="array" ref="AE1235">[1]!table_weight[StandingTackle]*(('F+ , F-'!AE$2-[1]!tbl_gk[[#This Row],[StandingTackle]])/('F+ , F-'!AE$2-'F+ , F-'!AE$3))</f>
        <v>2.6900228972187096E-2</v>
      </c>
      <c r="AF1235" s="2" cm="1">
        <f t="array" ref="AF1235">[1]!table_weight[SlidingTackle]*(('F+ , F-'!AF$2-[1]!tbl_gk[[#This Row],[SlidingTackle]])/('F+ , F-'!AF$2-'F+ , F-'!AF$3))</f>
        <v>1.120842873841129E-2</v>
      </c>
      <c r="AG1235" s="2" cm="1">
        <f t="array" ref="AG1235">[1]!table_weight[GKDiving]*(('F+ , F-'!AG$2-[1]!tbl_gk[[#This Row],[GKDiving]])/('F+ , F-'!AG$2-'F+ , F-'!AG$3))</f>
        <v>5.2951652976371534E-2</v>
      </c>
      <c r="AH1235" s="2" cm="1">
        <f t="array" ref="AH1235">[1]!table_weight[GKHandling]*(('F+ , F-'!AH$2-[1]!tbl_gk[[#This Row],[GKHandling]])/('F+ , F-'!AH$2-'F+ , F-'!AH$3))</f>
        <v>6.773058557426484E-2</v>
      </c>
      <c r="AI1235" s="2" cm="1">
        <f t="array" ref="AI1235">[1]!table_weight[GKKicking]*(('F+ , F-'!AI$2-[1]!tbl_gk[[#This Row],[GKKicking]])/('F+ , F-'!AI$2-'F+ , F-'!AI$3))</f>
        <v>3.8460602372984459E-2</v>
      </c>
      <c r="AJ1235" s="2" cm="1">
        <f t="array" ref="AJ1235">[1]!table_weight[GKPositioning]*(('F+ , F-'!AJ$2-[1]!tbl_gk[[#This Row],[GKPositioning]])/('F+ , F-'!AJ$2-'F+ , F-'!AJ$3))</f>
        <v>1.9551379560506409E-2</v>
      </c>
      <c r="AK1235" s="2" cm="1">
        <f t="array" ref="AK1235">[1]!table_weight[GKReflexes]*(('F+ , F-'!AK$2-[1]!tbl_gk[[#This Row],[GKReflexes]])/('F+ , F-'!AK$2-'F+ , F-'!AK$3))</f>
        <v>4.0083831930500594E-2</v>
      </c>
    </row>
    <row r="1236" spans="1:37" x14ac:dyDescent="0.55000000000000004">
      <c r="A1236" s="7">
        <f>[1]!tbl_gk[[#This Row],[ID]]</f>
        <v>247454</v>
      </c>
      <c r="B1236" s="1" cm="1">
        <f t="array" ref="B1236">[1]!table_weight[ValueEUR]*(('F+ , F-'!B$2-[1]!tbl_gk[[#This Row],[ValueEUR]])/('F+ , F-'!B$2-'F+ , F-'!B$3))</f>
        <v>8.210481903343863E-5</v>
      </c>
      <c r="C1236" s="1" cm="1">
        <f t="array" ref="C1236">[1]!table_weight[WageEUR]*(('F+ , F-'!C$2-[1]!tbl_gk[[#This Row],[WageEUR]])/('F+ , F-'!C$2-'F+ , F-'!C$3))</f>
        <v>0</v>
      </c>
      <c r="D1236" s="1" cm="1">
        <f t="array" ref="D1236">[1]!table_weight[Crossing]*(('F+ , F-'!D$2-[1]!tbl_gk[[#This Row],[Crossing]])/('F+ , F-'!D$2-'F+ , F-'!D$3))</f>
        <v>3.4746129089074922E-2</v>
      </c>
      <c r="E1236" s="1" cm="1">
        <f t="array" ref="E1236">[1]!table_weight[Finishing]*(('F+ , F-'!E$2-[1]!tbl_gk[[#This Row],[Finishing]])/('F+ , F-'!E$2-'F+ , F-'!E$3))</f>
        <v>1.7968512321265388E-2</v>
      </c>
      <c r="F1236" s="1" cm="1">
        <f t="array" ref="F1236">[1]!table_weight[HeadingAccuracy]*(('F+ , F-'!F$2-[1]!tbl_gk[[#This Row],[HeadingAccuracy]])/('F+ , F-'!F$2-'F+ , F-'!F$3))</f>
        <v>1.1691929585950599E-2</v>
      </c>
      <c r="G1236" s="1" cm="1">
        <f t="array" ref="G1236">[1]!table_weight[ShortPassing]*(('F+ , F-'!G$2-[1]!tbl_gk[[#This Row],[ShortPassing]])/('F+ , F-'!G$2-'F+ , F-'!G$3))</f>
        <v>6.1878985827530868E-2</v>
      </c>
      <c r="H1236" s="1" cm="1">
        <f t="array" ref="H1236">[1]!table_weight[Volleys]*(('F+ , F-'!H$2-[1]!tbl_gk[[#This Row],[Volleys]])/('F+ , F-'!H$2-'F+ , F-'!H$3))</f>
        <v>2.4305234057750281E-3</v>
      </c>
      <c r="I1236" s="1" cm="1">
        <f t="array" ref="I1236">[1]!table_weight[Dribbling]*(('F+ , F-'!I$2-[1]!tbl_gk[[#This Row],[Dribbling]])/('F+ , F-'!I$2-'F+ , F-'!I$3))</f>
        <v>2.1513320874440363E-2</v>
      </c>
      <c r="J1236" s="1" cm="1">
        <f t="array" ref="J1236">[1]!table_weight[Curve]*(('F+ , F-'!J$2-[1]!tbl_gk[[#This Row],[Curve]])/('F+ , F-'!J$2-'F+ , F-'!J$3))</f>
        <v>9.6339113680153961E-3</v>
      </c>
      <c r="K1236" s="1" cm="1">
        <f t="array" ref="K1236">[1]!table_weight[FKAccuracy]*(('F+ , F-'!K$2-[1]!tbl_gk[[#This Row],[FKAccuracy]])/('F+ , F-'!K$2-'F+ , F-'!K$3))</f>
        <v>9.7353209613629272E-3</v>
      </c>
      <c r="L1236" s="1" cm="1">
        <f t="array" ref="L1236">[1]!table_weight[LongPassing]*(('F+ , F-'!L$2-[1]!tbl_gk[[#This Row],[LongPassing]])/('F+ , F-'!L$2-'F+ , F-'!L$3))</f>
        <v>2.7612629103865718E-2</v>
      </c>
      <c r="M1236" s="1" cm="1">
        <f t="array" ref="M1236">[1]!table_weight[BallControl]*(('F+ , F-'!M$2-[1]!tbl_gk[[#This Row],[BallControl]])/('F+ , F-'!M$2-'F+ , F-'!M$3))</f>
        <v>1.3907601373375588E-2</v>
      </c>
      <c r="N1236" s="1" cm="1">
        <f t="array" ref="N1236">[1]!table_weight[Acceleration]*(('F+ , F-'!N$2-[1]!tbl_gk[[#This Row],[Acceleration]])/('F+ , F-'!N$2-'F+ , F-'!N$3))</f>
        <v>1.0597899031836633E-2</v>
      </c>
      <c r="O1236" s="1" cm="1">
        <f t="array" ref="O1236">[1]!table_weight[SprintSpeed]*(('F+ , F-'!O$2-[1]!tbl_gk[[#This Row],[SprintSpeed]])/('F+ , F-'!O$2-'F+ , F-'!O$3))</f>
        <v>1.1525403103133543E-2</v>
      </c>
      <c r="P1236" s="1" cm="1">
        <f t="array" ref="P1236">[1]!table_weight[Agility]*(('F+ , F-'!P$2-[1]!tbl_gk[[#This Row],[Agility]])/('F+ , F-'!P$2-'F+ , F-'!P$3))</f>
        <v>5.265498116121768E-3</v>
      </c>
      <c r="Q1236" s="1" cm="1">
        <f t="array" ref="Q1236">[1]!table_weight[Reactions]*(('F+ , F-'!Q$2-[1]!tbl_gk[[#This Row],[Reactions]])/('F+ , F-'!Q$2-'F+ , F-'!Q$3))</f>
        <v>1.7531828002454398E-3</v>
      </c>
      <c r="R1236" s="1" cm="1">
        <f t="array" ref="R1236">[1]!table_weight[Balance]*(('F+ , F-'!R$2-[1]!tbl_gk[[#This Row],[Balance]])/('F+ , F-'!R$2-'F+ , F-'!R$3))</f>
        <v>1.5521876532785257E-3</v>
      </c>
      <c r="S1236" s="1" cm="1">
        <f t="array" ref="S1236">[1]!table_weight[ShotPower]*(('F+ , F-'!S$2-[1]!tbl_gk[[#This Row],[ShotPower]])/('F+ , F-'!S$2-'F+ , F-'!S$3))</f>
        <v>7.5315173595909123E-3</v>
      </c>
      <c r="T1236" s="1" cm="1">
        <f t="array" ref="T1236">[1]!table_weight[Jumping]*(('F+ , F-'!T$2-[1]!tbl_gk[[#This Row],[Jumping]])/('F+ , F-'!T$2-'F+ , F-'!T$3))</f>
        <v>2.3185177188729754E-3</v>
      </c>
      <c r="U1236" s="1" cm="1">
        <f t="array" ref="U1236">[1]!table_weight[Stamina]*(('F+ , F-'!U$2-[1]!tbl_gk[[#This Row],[Stamina]])/('F+ , F-'!U$2-'F+ , F-'!U$3))</f>
        <v>2.1467756656231247E-2</v>
      </c>
      <c r="V1236" s="1" cm="1">
        <f t="array" ref="V1236">[1]!table_weight[Strength]*(('F+ , F-'!V$2-[1]!tbl_gk[[#This Row],[Strength]])/('F+ , F-'!V$2-'F+ , F-'!V$3))</f>
        <v>2.662001825372675E-2</v>
      </c>
      <c r="W1236" s="1" cm="1">
        <f t="array" ref="W1236">[1]!table_weight[LongShots]*(('F+ , F-'!W$2-[1]!tbl_gk[[#This Row],[LongShots]])/('F+ , F-'!W$2-'F+ , F-'!W$3))</f>
        <v>9.6091773208573719E-3</v>
      </c>
      <c r="X1236" s="1" cm="1">
        <f t="array" ref="X1236">[1]!table_weight[Aggression]*(('F+ , F-'!X$2-[1]!tbl_gk[[#This Row],[Aggression]])/('F+ , F-'!X$2-'F+ , F-'!X$3))</f>
        <v>1.3994523881959207E-2</v>
      </c>
      <c r="Y1236" s="1" cm="1">
        <f t="array" ref="Y1236">[1]!table_weight[Interceptions]*(('F+ , F-'!Y$2-[1]!tbl_gk[[#This Row],[Interceptions]])/('F+ , F-'!Y$2-'F+ , F-'!Y$3))</f>
        <v>2.4931919535197796E-2</v>
      </c>
      <c r="Z1236" s="1" cm="1">
        <f t="array" ref="Z1236">[1]!table_weight[Positioning]*(('F+ , F-'!Z$2-[1]!tbl_gk[[#This Row],[Positioning]])/('F+ , F-'!Z$2-'F+ , F-'!Z$3))</f>
        <v>2.3662238447756888E-3</v>
      </c>
      <c r="AA1236" s="1" cm="1">
        <f t="array" ref="AA1236">[1]!table_weight[Vision]*(('F+ , F-'!AA$2-[1]!tbl_gk[[#This Row],[Vision]])/('F+ , F-'!AA$2-'F+ , F-'!AA$3))</f>
        <v>2.4845350370144972E-2</v>
      </c>
      <c r="AB1236" s="1" cm="1">
        <f t="array" ref="AB1236">[1]!table_weight[Penalties]*(('F+ , F-'!AB$2-[1]!tbl_gk[[#This Row],[Penalties]])/('F+ , F-'!AB$2-'F+ , F-'!AB$3))</f>
        <v>2.4662663970364263E-3</v>
      </c>
      <c r="AC1236" s="1" cm="1">
        <f t="array" ref="AC1236">[1]!table_weight[Composure]*(('F+ , F-'!AC$2-[1]!tbl_gk[[#This Row],[Composure]])/('F+ , F-'!AC$2-'F+ , F-'!AC$3))</f>
        <v>2.4551796284138926E-3</v>
      </c>
      <c r="AD1236" s="1" cm="1">
        <f t="array" ref="AD1236">[1]!table_weight[Marking]*(('F+ , F-'!AD$2-[1]!tbl_gk[[#This Row],[Marking]])/('F+ , F-'!AD$2-'F+ , F-'!AD$3))</f>
        <v>3.6282098953227655E-2</v>
      </c>
      <c r="AE1236" s="1" cm="1">
        <f t="array" ref="AE1236">[1]!table_weight[StandingTackle]*(('F+ , F-'!AE$2-[1]!tbl_gk[[#This Row],[StandingTackle]])/('F+ , F-'!AE$2-'F+ , F-'!AE$3))</f>
        <v>3.362528621523387E-2</v>
      </c>
      <c r="AF1236" s="1" cm="1">
        <f t="array" ref="AF1236">[1]!table_weight[SlidingTackle]*(('F+ , F-'!AF$2-[1]!tbl_gk[[#This Row],[SlidingTackle]])/('F+ , F-'!AF$2-'F+ , F-'!AF$3))</f>
        <v>8.9667429907290316E-3</v>
      </c>
      <c r="AG1236" s="1" cm="1">
        <f t="array" ref="AG1236">[1]!table_weight[GKDiving]*(('F+ , F-'!AG$2-[1]!tbl_gk[[#This Row],[GKDiving]])/('F+ , F-'!AG$2-'F+ , F-'!AG$3))</f>
        <v>5.4659770814318998E-2</v>
      </c>
      <c r="AH1236" s="1" cm="1">
        <f t="array" ref="AH1236">[1]!table_weight[GKHandling]*(('F+ , F-'!AH$2-[1]!tbl_gk[[#This Row],[GKHandling]])/('F+ , F-'!AH$2-'F+ , F-'!AH$3))</f>
        <v>5.168913109614949E-2</v>
      </c>
      <c r="AI1236" s="1" cm="1">
        <f t="array" ref="AI1236">[1]!table_weight[GKKicking]*(('F+ , F-'!AI$2-[1]!tbl_gk[[#This Row],[GKKicking]])/('F+ , F-'!AI$2-'F+ , F-'!AI$3))</f>
        <v>3.4882871919683582E-2</v>
      </c>
      <c r="AJ1236" s="1" cm="1">
        <f t="array" ref="AJ1236">[1]!table_weight[GKPositioning]*(('F+ , F-'!AJ$2-[1]!tbl_gk[[#This Row],[GKPositioning]])/('F+ , F-'!AJ$2-'F+ , F-'!AJ$3))</f>
        <v>2.0812758886990693E-2</v>
      </c>
      <c r="AK1236" s="1" cm="1">
        <f t="array" ref="AK1236">[1]!table_weight[GKReflexes]*(('F+ , F-'!AK$2-[1]!tbl_gk[[#This Row],[GKReflexes]])/('F+ , F-'!AK$2-'F+ , F-'!AK$3))</f>
        <v>6.012574789575089E-2</v>
      </c>
    </row>
    <row r="1237" spans="1:37" x14ac:dyDescent="0.55000000000000004">
      <c r="A1237" s="8">
        <f>[1]!tbl_gk[[#This Row],[ID]]</f>
        <v>247479</v>
      </c>
      <c r="B1237" s="2" cm="1">
        <f t="array" ref="B1237">[1]!table_weight[ValueEUR]*(('F+ , F-'!B$2-[1]!tbl_gk[[#This Row],[ValueEUR]])/('F+ , F-'!B$2-'F+ , F-'!B$3))</f>
        <v>4.6021911721374819E-4</v>
      </c>
      <c r="C1237" s="2" cm="1">
        <f t="array" ref="C1237">[1]!table_weight[WageEUR]*(('F+ , F-'!C$2-[1]!tbl_gk[[#This Row],[WageEUR]])/('F+ , F-'!C$2-'F+ , F-'!C$3))</f>
        <v>7.0417683556952691E-4</v>
      </c>
      <c r="D1237" s="2" cm="1">
        <f t="array" ref="D1237">[1]!table_weight[Crossing]*(('F+ , F-'!D$2-[1]!tbl_gk[[#This Row],[Crossing]])/('F+ , F-'!D$2-'F+ , F-'!D$3))</f>
        <v>4.0350343458280549E-2</v>
      </c>
      <c r="E1237" s="2" cm="1">
        <f t="array" ref="E1237">[1]!table_weight[Finishing]*(('F+ , F-'!E$2-[1]!tbl_gk[[#This Row],[Finishing]])/('F+ , F-'!E$2-'F+ , F-'!E$3))</f>
        <v>2.096326437480962E-2</v>
      </c>
      <c r="F1237" s="2" cm="1">
        <f t="array" ref="F1237">[1]!table_weight[HeadingAccuracy]*(('F+ , F-'!F$2-[1]!tbl_gk[[#This Row],[HeadingAccuracy]])/('F+ , F-'!F$2-'F+ , F-'!F$3))</f>
        <v>1.210949849973455E-2</v>
      </c>
      <c r="G1237" s="2" cm="1">
        <f t="array" ref="G1237">[1]!table_weight[ShortPassing]*(('F+ , F-'!G$2-[1]!tbl_gk[[#This Row],[ShortPassing]])/('F+ , F-'!G$2-'F+ , F-'!G$3))</f>
        <v>4.781557995763748E-2</v>
      </c>
      <c r="H1237" s="2" cm="1">
        <f t="array" ref="H1237">[1]!table_weight[Volleys]*(('F+ , F-'!H$2-[1]!tbl_gk[[#This Row],[Volleys]])/('F+ , F-'!H$2-'F+ , F-'!H$3))</f>
        <v>2.1990449861774069E-3</v>
      </c>
      <c r="I1237" s="2" cm="1">
        <f t="array" ref="I1237">[1]!table_weight[Dribbling]*(('F+ , F-'!I$2-[1]!tbl_gk[[#This Row],[Dribbling]])/('F+ , F-'!I$2-'F+ , F-'!I$3))</f>
        <v>2.0535442652874894E-2</v>
      </c>
      <c r="J1237" s="2" cm="1">
        <f t="array" ref="J1237">[1]!table_weight[Curve]*(('F+ , F-'!J$2-[1]!tbl_gk[[#This Row],[Curve]])/('F+ , F-'!J$2-'F+ , F-'!J$3))</f>
        <v>1.03099753236656E-2</v>
      </c>
      <c r="K1237" s="2" cm="1">
        <f t="array" ref="K1237">[1]!table_weight[FKAccuracy]*(('F+ , F-'!K$2-[1]!tbl_gk[[#This Row],[FKAccuracy]])/('F+ , F-'!K$2-'F+ , F-'!K$3))</f>
        <v>9.8874353513842238E-3</v>
      </c>
      <c r="L1237" s="2" cm="1">
        <f t="array" ref="L1237">[1]!table_weight[LongPassing]*(('F+ , F-'!L$2-[1]!tbl_gk[[#This Row],[LongPassing]])/('F+ , F-'!L$2-'F+ , F-'!L$3))</f>
        <v>2.1656964003031933E-2</v>
      </c>
      <c r="M1237" s="2" cm="1">
        <f t="array" ref="M1237">[1]!table_weight[BallControl]*(('F+ , F-'!M$2-[1]!tbl_gk[[#This Row],[BallControl]])/('F+ , F-'!M$2-'F+ , F-'!M$3))</f>
        <v>1.2169151201703639E-2</v>
      </c>
      <c r="N1237" s="2" cm="1">
        <f t="array" ref="N1237">[1]!table_weight[Acceleration]*(('F+ , F-'!N$2-[1]!tbl_gk[[#This Row],[Acceleration]])/('F+ , F-'!N$2-'F+ , F-'!N$3))</f>
        <v>5.8626675495266484E-3</v>
      </c>
      <c r="O1237" s="2" cm="1">
        <f t="array" ref="O1237">[1]!table_weight[SprintSpeed]*(('F+ , F-'!O$2-[1]!tbl_gk[[#This Row],[SprintSpeed]])/('F+ , F-'!O$2-'F+ , F-'!O$3))</f>
        <v>5.9032552479464486E-3</v>
      </c>
      <c r="P1237" s="2" cm="1">
        <f t="array" ref="P1237">[1]!table_weight[Agility]*(('F+ , F-'!P$2-[1]!tbl_gk[[#This Row],[Agility]])/('F+ , F-'!P$2-'F+ , F-'!P$3))</f>
        <v>1.4041328309658048E-3</v>
      </c>
      <c r="Q1237" s="2" cm="1">
        <f t="array" ref="Q1237">[1]!table_weight[Reactions]*(('F+ , F-'!Q$2-[1]!tbl_gk[[#This Row],[Reactions]])/('F+ , F-'!Q$2-'F+ , F-'!Q$3))</f>
        <v>1.2891050001804705E-3</v>
      </c>
      <c r="R1237" s="2" cm="1">
        <f t="array" ref="R1237">[1]!table_weight[Balance]*(('F+ , F-'!R$2-[1]!tbl_gk[[#This Row],[Balance]])/('F+ , F-'!R$2-'F+ , F-'!R$3))</f>
        <v>4.3461254291798717E-4</v>
      </c>
      <c r="S1237" s="2" cm="1">
        <f t="array" ref="S1237">[1]!table_weight[ShotPower]*(('F+ , F-'!S$2-[1]!tbl_gk[[#This Row],[ShotPower]])/('F+ , F-'!S$2-'F+ , F-'!S$3))</f>
        <v>4.6747349128495319E-3</v>
      </c>
      <c r="T1237" s="2" cm="1">
        <f t="array" ref="T1237">[1]!table_weight[Jumping]*(('F+ , F-'!T$2-[1]!tbl_gk[[#This Row],[Jumping]])/('F+ , F-'!T$2-'F+ , F-'!T$3))</f>
        <v>8.5871026624925007E-5</v>
      </c>
      <c r="U1237" s="2" cm="1">
        <f t="array" ref="U1237">[1]!table_weight[Stamina]*(('F+ , F-'!U$2-[1]!tbl_gk[[#This Row],[Stamina]])/('F+ , F-'!U$2-'F+ , F-'!U$3))</f>
        <v>1.288065399373875E-2</v>
      </c>
      <c r="V1237" s="2" cm="1">
        <f t="array" ref="V1237">[1]!table_weight[Strength]*(('F+ , F-'!V$2-[1]!tbl_gk[[#This Row],[Strength]])/('F+ , F-'!V$2-'F+ , F-'!V$3))</f>
        <v>1.5084677010445158E-2</v>
      </c>
      <c r="W1237" s="2" cm="1">
        <f t="array" ref="W1237">[1]!table_weight[LongShots]*(('F+ , F-'!W$2-[1]!tbl_gk[[#This Row],[LongShots]])/('F+ , F-'!W$2-'F+ , F-'!W$3))</f>
        <v>1.0128592311173986E-2</v>
      </c>
      <c r="X1237" s="2" cm="1">
        <f t="array" ref="X1237">[1]!table_weight[Aggression]*(('F+ , F-'!X$2-[1]!tbl_gk[[#This Row],[Aggression]])/('F+ , F-'!X$2-'F+ , F-'!X$3))</f>
        <v>1.5819896562214757E-2</v>
      </c>
      <c r="Y1237" s="2" cm="1">
        <f t="array" ref="Y1237">[1]!table_weight[Interceptions]*(('F+ , F-'!Y$2-[1]!tbl_gk[[#This Row],[Interceptions]])/('F+ , F-'!Y$2-'F+ , F-'!Y$3))</f>
        <v>2.1469152933086991E-2</v>
      </c>
      <c r="Z1237" s="2" cm="1">
        <f t="array" ref="Z1237">[1]!table_weight[Positioning]*(('F+ , F-'!Z$2-[1]!tbl_gk[[#This Row],[Positioning]])/('F+ , F-'!Z$2-'F+ , F-'!Z$3))</f>
        <v>2.2183348544772088E-3</v>
      </c>
      <c r="AA1237" s="2" cm="1">
        <f t="array" ref="AA1237">[1]!table_weight[Vision]*(('F+ , F-'!AA$2-[1]!tbl_gk[[#This Row],[Vision]])/('F+ , F-'!AA$2-'F+ , F-'!AA$3))</f>
        <v>1.7746678835817837E-2</v>
      </c>
      <c r="AB1237" s="2" cm="1">
        <f t="array" ref="AB1237">[1]!table_weight[Penalties]*(('F+ , F-'!AB$2-[1]!tbl_gk[[#This Row],[Penalties]])/('F+ , F-'!AB$2-'F+ , F-'!AB$3))</f>
        <v>2.4662663970364263E-3</v>
      </c>
      <c r="AC1237" s="2" cm="1">
        <f t="array" ref="AC1237">[1]!table_weight[Composure]*(('F+ , F-'!AC$2-[1]!tbl_gk[[#This Row],[Composure]])/('F+ , F-'!AC$2-'F+ , F-'!AC$3))</f>
        <v>1.6545775756702319E-3</v>
      </c>
      <c r="AD1237" s="2" cm="1">
        <f t="array" ref="AD1237">[1]!table_weight[Marking]*(('F+ , F-'!AD$2-[1]!tbl_gk[[#This Row],[Marking]])/('F+ , F-'!AD$2-'F+ , F-'!AD$3))</f>
        <v>3.4704616390043845E-2</v>
      </c>
      <c r="AE1237" s="2" cm="1">
        <f t="array" ref="AE1237">[1]!table_weight[StandingTackle]*(('F+ , F-'!AE$2-[1]!tbl_gk[[#This Row],[StandingTackle]])/('F+ , F-'!AE$2-'F+ , F-'!AE$3))</f>
        <v>3.362528621523387E-2</v>
      </c>
      <c r="AF1237" s="2" cm="1">
        <f t="array" ref="AF1237">[1]!table_weight[SlidingTackle]*(('F+ , F-'!AF$2-[1]!tbl_gk[[#This Row],[SlidingTackle]])/('F+ , F-'!AF$2-'F+ , F-'!AF$3))</f>
        <v>1.0461200155850536E-2</v>
      </c>
      <c r="AG1237" s="2" cm="1">
        <f t="array" ref="AG1237">[1]!table_weight[GKDiving]*(('F+ , F-'!AG$2-[1]!tbl_gk[[#This Row],[GKDiving]])/('F+ , F-'!AG$2-'F+ , F-'!AG$3))</f>
        <v>5.2951652976371534E-2</v>
      </c>
      <c r="AH1237" s="2" cm="1">
        <f t="array" ref="AH1237">[1]!table_weight[GKHandling]*(('F+ , F-'!AH$2-[1]!tbl_gk[[#This Row],[GKHandling]])/('F+ , F-'!AH$2-'F+ , F-'!AH$3))</f>
        <v>4.9906747265247783E-2</v>
      </c>
      <c r="AI1237" s="2" cm="1">
        <f t="array" ref="AI1237">[1]!table_weight[GKKicking]*(('F+ , F-'!AI$2-[1]!tbl_gk[[#This Row],[GKKicking]])/('F+ , F-'!AI$2-'F+ , F-'!AI$3))</f>
        <v>2.1466382719805277E-2</v>
      </c>
      <c r="AJ1237" s="2" cm="1">
        <f t="array" ref="AJ1237">[1]!table_weight[GKPositioning]*(('F+ , F-'!AJ$2-[1]!tbl_gk[[#This Row],[GKPositioning]])/('F+ , F-'!AJ$2-'F+ , F-'!AJ$3))</f>
        <v>1.7028620907537841E-2</v>
      </c>
      <c r="AK1237" s="2" cm="1">
        <f t="array" ref="AK1237">[1]!table_weight[GKReflexes]*(('F+ , F-'!AK$2-[1]!tbl_gk[[#This Row],[GKReflexes]])/('F+ , F-'!AK$2-'F+ , F-'!AK$3))</f>
        <v>4.0083831930500594E-2</v>
      </c>
    </row>
    <row r="1238" spans="1:37" x14ac:dyDescent="0.55000000000000004">
      <c r="A1238" s="7">
        <f>[1]!tbl_gk[[#This Row],[ID]]</f>
        <v>247506</v>
      </c>
      <c r="B1238" s="1" cm="1">
        <f t="array" ref="B1238">[1]!table_weight[ValueEUR]*(('F+ , F-'!B$2-[1]!tbl_gk[[#This Row],[ValueEUR]])/('F+ , F-'!B$2-'F+ , F-'!B$3))</f>
        <v>4.2935264389290658E-4</v>
      </c>
      <c r="C1238" s="1" cm="1">
        <f t="array" ref="C1238">[1]!table_weight[WageEUR]*(('F+ , F-'!C$2-[1]!tbl_gk[[#This Row],[WageEUR]])/('F+ , F-'!C$2-'F+ , F-'!C$3))</f>
        <v>7.8241870618836313E-5</v>
      </c>
      <c r="D1238" s="1" cm="1">
        <f t="array" ref="D1238">[1]!table_weight[Crossing]*(('F+ , F-'!D$2-[1]!tbl_gk[[#This Row],[Crossing]])/('F+ , F-'!D$2-'F+ , F-'!D$3))</f>
        <v>3.6987814836757178E-2</v>
      </c>
      <c r="E1238" s="1" cm="1">
        <f t="array" ref="E1238">[1]!table_weight[Finishing]*(('F+ , F-'!E$2-[1]!tbl_gk[[#This Row],[Finishing]])/('F+ , F-'!E$2-'F+ , F-'!E$3))</f>
        <v>2.096326437480962E-2</v>
      </c>
      <c r="F1238" s="1" cm="1">
        <f t="array" ref="F1238">[1]!table_weight[HeadingAccuracy]*(('F+ , F-'!F$2-[1]!tbl_gk[[#This Row],[HeadingAccuracy]])/('F+ , F-'!F$2-'F+ , F-'!F$3))</f>
        <v>1.210949849973455E-2</v>
      </c>
      <c r="G1238" s="1" cm="1">
        <f t="array" ref="G1238">[1]!table_weight[ShortPassing]*(('F+ , F-'!G$2-[1]!tbl_gk[[#This Row],[ShortPassing]])/('F+ , F-'!G$2-'F+ , F-'!G$3))</f>
        <v>5.0628261131616156E-2</v>
      </c>
      <c r="H1238" s="1" cm="1">
        <f t="array" ref="H1238">[1]!table_weight[Volleys]*(('F+ , F-'!H$2-[1]!tbl_gk[[#This Row],[Volleys]])/('F+ , F-'!H$2-'F+ , F-'!H$3))</f>
        <v>2.3147841959762173E-3</v>
      </c>
      <c r="I1238" s="1" cm="1">
        <f t="array" ref="I1238">[1]!table_weight[Dribbling]*(('F+ , F-'!I$2-[1]!tbl_gk[[#This Row],[Dribbling]])/('F+ , F-'!I$2-'F+ , F-'!I$3))</f>
        <v>2.3469077317571304E-2</v>
      </c>
      <c r="J1238" s="1" cm="1">
        <f t="array" ref="J1238">[1]!table_weight[Curve]*(('F+ , F-'!J$2-[1]!tbl_gk[[#This Row],[Curve]])/('F+ , F-'!J$2-'F+ , F-'!J$3))</f>
        <v>9.4648953791028455E-3</v>
      </c>
      <c r="K1238" s="1" cm="1">
        <f t="array" ref="K1238">[1]!table_weight[FKAccuracy]*(('F+ , F-'!K$2-[1]!tbl_gk[[#This Row],[FKAccuracy]])/('F+ , F-'!K$2-'F+ , F-'!K$3))</f>
        <v>9.7353209613629272E-3</v>
      </c>
      <c r="L1238" s="1" cm="1">
        <f t="array" ref="L1238">[1]!table_weight[LongPassing]*(('F+ , F-'!L$2-[1]!tbl_gk[[#This Row],[LongPassing]])/('F+ , F-'!L$2-'F+ , F-'!L$3))</f>
        <v>2.652978090371412E-2</v>
      </c>
      <c r="M1238" s="1" cm="1">
        <f t="array" ref="M1238">[1]!table_weight[BallControl]*(('F+ , F-'!M$2-[1]!tbl_gk[[#This Row],[BallControl]])/('F+ , F-'!M$2-'F+ , F-'!M$3))</f>
        <v>1.3472988830457604E-2</v>
      </c>
      <c r="N1238" s="1" cm="1">
        <f t="array" ref="N1238">[1]!table_weight[Acceleration]*(('F+ , F-'!N$2-[1]!tbl_gk[[#This Row],[Acceleration]])/('F+ , F-'!N$2-'F+ , F-'!N$3))</f>
        <v>8.5685141108466402E-3</v>
      </c>
      <c r="O1238" s="1" cm="1">
        <f t="array" ref="O1238">[1]!table_weight[SprintSpeed]*(('F+ , F-'!O$2-[1]!tbl_gk[[#This Row],[SprintSpeed]])/('F+ , F-'!O$2-'F+ , F-'!O$3))</f>
        <v>9.5576513538180603E-3</v>
      </c>
      <c r="P1238" s="1" cm="1">
        <f t="array" ref="P1238">[1]!table_weight[Agility]*(('F+ , F-'!P$2-[1]!tbl_gk[[#This Row],[Agility]])/('F+ , F-'!P$2-'F+ , F-'!P$3))</f>
        <v>4.4464206313917145E-3</v>
      </c>
      <c r="Q1238" s="1" cm="1">
        <f t="array" ref="Q1238">[1]!table_weight[Reactions]*(('F+ , F-'!Q$2-[1]!tbl_gk[[#This Row],[Reactions]])/('F+ , F-'!Q$2-'F+ , F-'!Q$3))</f>
        <v>2.3719532003320656E-3</v>
      </c>
      <c r="R1238" s="1" cm="1">
        <f t="array" ref="R1238">[1]!table_weight[Balance]*(('F+ , F-'!R$2-[1]!tbl_gk[[#This Row],[Balance]])/('F+ , F-'!R$2-'F+ , F-'!R$3))</f>
        <v>1.1796626164916795E-3</v>
      </c>
      <c r="S1238" s="1" cm="1">
        <f t="array" ref="S1238">[1]!table_weight[ShotPower]*(('F+ , F-'!S$2-[1]!tbl_gk[[#This Row],[ShotPower]])/('F+ , F-'!S$2-'F+ , F-'!S$3))</f>
        <v>4.6747349128495319E-3</v>
      </c>
      <c r="T1238" s="1" cm="1">
        <f t="array" ref="T1238">[1]!table_weight[Jumping]*(('F+ , F-'!T$2-[1]!tbl_gk[[#This Row],[Jumping]])/('F+ , F-'!T$2-'F+ , F-'!T$3))</f>
        <v>2.91961490524745E-3</v>
      </c>
      <c r="U1238" s="1" cm="1">
        <f t="array" ref="U1238">[1]!table_weight[Stamina]*(('F+ , F-'!U$2-[1]!tbl_gk[[#This Row],[Stamina]])/('F+ , F-'!U$2-'F+ , F-'!U$3))</f>
        <v>2.3185177188729752E-2</v>
      </c>
      <c r="V1238" s="1" cm="1">
        <f t="array" ref="V1238">[1]!table_weight[Strength]*(('F+ , F-'!V$2-[1]!tbl_gk[[#This Row],[Strength]])/('F+ , F-'!V$2-'F+ , F-'!V$3))</f>
        <v>2.662001825372675E-2</v>
      </c>
      <c r="W1238" s="1" cm="1">
        <f t="array" ref="W1238">[1]!table_weight[LongShots]*(('F+ , F-'!W$2-[1]!tbl_gk[[#This Row],[LongShots]])/('F+ , F-'!W$2-'F+ , F-'!W$3))</f>
        <v>9.3494698256990638E-3</v>
      </c>
      <c r="X1238" s="1" cm="1">
        <f t="array" ref="X1238">[1]!table_weight[Aggression]*(('F+ , F-'!X$2-[1]!tbl_gk[[#This Row],[Aggression]])/('F+ , F-'!X$2-'F+ , F-'!X$3))</f>
        <v>1.3994523881959207E-2</v>
      </c>
      <c r="Y1238" s="1" cm="1">
        <f t="array" ref="Y1238">[1]!table_weight[Interceptions]*(('F+ , F-'!Y$2-[1]!tbl_gk[[#This Row],[Interceptions]])/('F+ , F-'!Y$2-'F+ , F-'!Y$3))</f>
        <v>2.2854259573931314E-2</v>
      </c>
      <c r="Z1238" s="1" cm="1">
        <f t="array" ref="Z1238">[1]!table_weight[Positioning]*(('F+ , F-'!Z$2-[1]!tbl_gk[[#This Row],[Positioning]])/('F+ , F-'!Z$2-'F+ , F-'!Z$3))</f>
        <v>2.3662238447756888E-3</v>
      </c>
      <c r="AA1238" s="1" cm="1">
        <f t="array" ref="AA1238">[1]!table_weight[Vision]*(('F+ , F-'!AA$2-[1]!tbl_gk[[#This Row],[Vision]])/('F+ , F-'!AA$2-'F+ , F-'!AA$3))</f>
        <v>2.0586147449548689E-2</v>
      </c>
      <c r="AB1238" s="1" cm="1">
        <f t="array" ref="AB1238">[1]!table_weight[Penalties]*(('F+ , F-'!AB$2-[1]!tbl_gk[[#This Row],[Penalties]])/('F+ , F-'!AB$2-'F+ , F-'!AB$3))</f>
        <v>2.5054134827036706E-3</v>
      </c>
      <c r="AC1238" s="1" cm="1">
        <f t="array" ref="AC1238">[1]!table_weight[Composure]*(('F+ , F-'!AC$2-[1]!tbl_gk[[#This Row],[Composure]])/('F+ , F-'!AC$2-'F+ , F-'!AC$3))</f>
        <v>2.3484326880480709E-3</v>
      </c>
      <c r="AD1238" s="1" cm="1">
        <f t="array" ref="AD1238">[1]!table_weight[Marking]*(('F+ , F-'!AD$2-[1]!tbl_gk[[#This Row],[Marking]])/('F+ , F-'!AD$2-'F+ , F-'!AD$3))</f>
        <v>3.6282098953227655E-2</v>
      </c>
      <c r="AE1238" s="1" cm="1">
        <f t="array" ref="AE1238">[1]!table_weight[StandingTackle]*(('F+ , F-'!AE$2-[1]!tbl_gk[[#This Row],[StandingTackle]])/('F+ , F-'!AE$2-'F+ , F-'!AE$3))</f>
        <v>3.1383600467551613E-2</v>
      </c>
      <c r="AF1238" s="1" cm="1">
        <f t="array" ref="AF1238">[1]!table_weight[SlidingTackle]*(('F+ , F-'!AF$2-[1]!tbl_gk[[#This Row],[SlidingTackle]])/('F+ , F-'!AF$2-'F+ , F-'!AF$3))</f>
        <v>8.2195144081682794E-3</v>
      </c>
      <c r="AG1238" s="1" cm="1">
        <f t="array" ref="AG1238">[1]!table_weight[GKDiving]*(('F+ , F-'!AG$2-[1]!tbl_gk[[#This Row],[GKDiving]])/('F+ , F-'!AG$2-'F+ , F-'!AG$3))</f>
        <v>3.9286710272791778E-2</v>
      </c>
      <c r="AH1238" s="1" cm="1">
        <f t="array" ref="AH1238">[1]!table_weight[GKHandling]*(('F+ , F-'!AH$2-[1]!tbl_gk[[#This Row],[GKHandling]])/('F+ , F-'!AH$2-'F+ , F-'!AH$3))</f>
        <v>4.6341979603444362E-2</v>
      </c>
      <c r="AI1238" s="1" cm="1">
        <f t="array" ref="AI1238">[1]!table_weight[GKKicking]*(('F+ , F-'!AI$2-[1]!tbl_gk[[#This Row],[GKKicking]])/('F+ , F-'!AI$2-'F+ , F-'!AI$3))</f>
        <v>2.1466382719805277E-2</v>
      </c>
      <c r="AJ1238" s="1" cm="1">
        <f t="array" ref="AJ1238">[1]!table_weight[GKPositioning]*(('F+ , F-'!AJ$2-[1]!tbl_gk[[#This Row],[GKPositioning]])/('F+ , F-'!AJ$2-'F+ , F-'!AJ$3))</f>
        <v>1.6397931244295699E-2</v>
      </c>
      <c r="AK1238" s="1" cm="1">
        <f t="array" ref="AK1238">[1]!table_weight[GKReflexes]*(('F+ , F-'!AK$2-[1]!tbl_gk[[#This Row],[GKReflexes]])/('F+ , F-'!AK$2-'F+ , F-'!AK$3))</f>
        <v>4.0083831930500594E-2</v>
      </c>
    </row>
    <row r="1239" spans="1:37" x14ac:dyDescent="0.55000000000000004">
      <c r="A1239" s="8">
        <f>[1]!tbl_gk[[#This Row],[ID]]</f>
        <v>247611</v>
      </c>
      <c r="B1239" s="2" cm="1">
        <f t="array" ref="B1239">[1]!table_weight[ValueEUR]*(('F+ , F-'!B$2-[1]!tbl_gk[[#This Row],[ValueEUR]])/('F+ , F-'!B$2-'F+ , F-'!B$3))</f>
        <v>2.2872056730743621E-4</v>
      </c>
      <c r="C1239" s="2" cm="1">
        <f t="array" ref="C1239">[1]!table_weight[WageEUR]*(('F+ , F-'!C$2-[1]!tbl_gk[[#This Row],[WageEUR]])/('F+ , F-'!C$2-'F+ , F-'!C$3))</f>
        <v>3.9120935309418157E-5</v>
      </c>
      <c r="D1239" s="2" cm="1">
        <f t="array" ref="D1239">[1]!table_weight[Crossing]*(('F+ , F-'!D$2-[1]!tbl_gk[[#This Row],[Crossing]])/('F+ , F-'!D$2-'F+ , F-'!D$3))</f>
        <v>3.81086577105983E-2</v>
      </c>
      <c r="E1239" s="2" cm="1">
        <f t="array" ref="E1239">[1]!table_weight[Finishing]*(('F+ , F-'!E$2-[1]!tbl_gk[[#This Row],[Finishing]])/('F+ , F-'!E$2-'F+ , F-'!E$3))</f>
        <v>2.1961515059324362E-2</v>
      </c>
      <c r="F1239" s="2" cm="1">
        <f t="array" ref="F1239">[1]!table_weight[HeadingAccuracy]*(('F+ , F-'!F$2-[1]!tbl_gk[[#This Row],[HeadingAccuracy]])/('F+ , F-'!F$2-'F+ , F-'!F$3))</f>
        <v>1.1691929585950599E-2</v>
      </c>
      <c r="G1239" s="2" cm="1">
        <f t="array" ref="G1239">[1]!table_weight[ShortPassing]*(('F+ , F-'!G$2-[1]!tbl_gk[[#This Row],[ShortPassing]])/('F+ , F-'!G$2-'F+ , F-'!G$3))</f>
        <v>5.0628261131616156E-2</v>
      </c>
      <c r="H1239" s="2" cm="1">
        <f t="array" ref="H1239">[1]!table_weight[Volleys]*(('F+ , F-'!H$2-[1]!tbl_gk[[#This Row],[Volleys]])/('F+ , F-'!H$2-'F+ , F-'!H$3))</f>
        <v>2.0833057763785961E-3</v>
      </c>
      <c r="I1239" s="2" cm="1">
        <f t="array" ref="I1239">[1]!table_weight[Dribbling]*(('F+ , F-'!I$2-[1]!tbl_gk[[#This Row],[Dribbling]])/('F+ , F-'!I$2-'F+ , F-'!I$3))</f>
        <v>2.3469077317571304E-2</v>
      </c>
      <c r="J1239" s="2" cm="1">
        <f t="array" ref="J1239">[1]!table_weight[Curve]*(('F+ , F-'!J$2-[1]!tbl_gk[[#This Row],[Curve]])/('F+ , F-'!J$2-'F+ , F-'!J$3))</f>
        <v>9.4648953791028455E-3</v>
      </c>
      <c r="K1239" s="2" cm="1">
        <f t="array" ref="K1239">[1]!table_weight[FKAccuracy]*(('F+ , F-'!K$2-[1]!tbl_gk[[#This Row],[FKAccuracy]])/('F+ , F-'!K$2-'F+ , F-'!K$3))</f>
        <v>9.2789777912990392E-3</v>
      </c>
      <c r="L1239" s="2" cm="1">
        <f t="array" ref="L1239">[1]!table_weight[LongPassing]*(('F+ , F-'!L$2-[1]!tbl_gk[[#This Row],[LongPassing]])/('F+ , F-'!L$2-'F+ , F-'!L$3))</f>
        <v>2.5446932703562523E-2</v>
      </c>
      <c r="M1239" s="2" cm="1">
        <f t="array" ref="M1239">[1]!table_weight[BallControl]*(('F+ , F-'!M$2-[1]!tbl_gk[[#This Row],[BallControl]])/('F+ , F-'!M$2-'F+ , F-'!M$3))</f>
        <v>1.4776826459211564E-2</v>
      </c>
      <c r="N1239" s="2" cm="1">
        <f t="array" ref="N1239">[1]!table_weight[Acceleration]*(('F+ , F-'!N$2-[1]!tbl_gk[[#This Row],[Acceleration]])/('F+ , F-'!N$2-'F+ , F-'!N$3))</f>
        <v>1.0597899031836633E-2</v>
      </c>
      <c r="O1239" s="2" cm="1">
        <f t="array" ref="O1239">[1]!table_weight[SprintSpeed]*(('F+ , F-'!O$2-[1]!tbl_gk[[#This Row],[SprintSpeed]])/('F+ , F-'!O$2-'F+ , F-'!O$3))</f>
        <v>1.3212047459689671E-2</v>
      </c>
      <c r="P1239" s="2" cm="1">
        <f t="array" ref="P1239">[1]!table_weight[Agility]*(('F+ , F-'!P$2-[1]!tbl_gk[[#This Row],[Agility]])/('F+ , F-'!P$2-'F+ , F-'!P$3))</f>
        <v>4.095387423650264E-3</v>
      </c>
      <c r="Q1239" s="2" cm="1">
        <f t="array" ref="Q1239">[1]!table_weight[Reactions]*(('F+ , F-'!Q$2-[1]!tbl_gk[[#This Row],[Reactions]])/('F+ , F-'!Q$2-'F+ , F-'!Q$3))</f>
        <v>1.7531828002454398E-3</v>
      </c>
      <c r="R1239" s="2" cm="1">
        <f t="array" ref="R1239">[1]!table_weight[Balance]*(('F+ , F-'!R$2-[1]!tbl_gk[[#This Row],[Balance]])/('F+ , F-'!R$2-'F+ , F-'!R$3))</f>
        <v>2.1730627145899362E-3</v>
      </c>
      <c r="S1239" s="2" cm="1">
        <f t="array" ref="S1239">[1]!table_weight[ShotPower]*(('F+ , F-'!S$2-[1]!tbl_gk[[#This Row],[ShotPower]])/('F+ , F-'!S$2-'F+ , F-'!S$3))</f>
        <v>6.2329798837993753E-3</v>
      </c>
      <c r="T1239" s="2" cm="1">
        <f t="array" ref="T1239">[1]!table_weight[Jumping]*(('F+ , F-'!T$2-[1]!tbl_gk[[#This Row],[Jumping]])/('F+ , F-'!T$2-'F+ , F-'!T$3))</f>
        <v>3.6065831182468503E-3</v>
      </c>
      <c r="U1239" s="2" cm="1">
        <f t="array" ref="U1239">[1]!table_weight[Stamina]*(('F+ , F-'!U$2-[1]!tbl_gk[[#This Row],[Stamina]])/('F+ , F-'!U$2-'F+ , F-'!U$3))</f>
        <v>1.975033612373275E-2</v>
      </c>
      <c r="V1239" s="2" cm="1">
        <f t="array" ref="V1239">[1]!table_weight[Strength]*(('F+ , F-'!V$2-[1]!tbl_gk[[#This Row],[Strength]])/('F+ , F-'!V$2-'F+ , F-'!V$3))</f>
        <v>3.5493357671635667E-2</v>
      </c>
      <c r="W1239" s="2" cm="1">
        <f t="array" ref="W1239">[1]!table_weight[LongShots]*(('F+ , F-'!W$2-[1]!tbl_gk[[#This Row],[LongShots]])/('F+ , F-'!W$2-'F+ , F-'!W$3))</f>
        <v>1.0128592311173986E-2</v>
      </c>
      <c r="X1239" s="2" cm="1">
        <f t="array" ref="X1239">[1]!table_weight[Aggression]*(('F+ , F-'!X$2-[1]!tbl_gk[[#This Row],[Aggression]])/('F+ , F-'!X$2-'F+ , F-'!X$3))</f>
        <v>1.2777608761788841E-2</v>
      </c>
      <c r="Y1239" s="2" cm="1">
        <f t="array" ref="Y1239">[1]!table_weight[Interceptions]*(('F+ , F-'!Y$2-[1]!tbl_gk[[#This Row],[Interceptions]])/('F+ , F-'!Y$2-'F+ , F-'!Y$3))</f>
        <v>2.5624472855619959E-2</v>
      </c>
      <c r="Z1239" s="2" cm="1">
        <f t="array" ref="Z1239">[1]!table_weight[Positioning]*(('F+ , F-'!Z$2-[1]!tbl_gk[[#This Row],[Positioning]])/('F+ , F-'!Z$2-'F+ , F-'!Z$3))</f>
        <v>2.0704458641787279E-3</v>
      </c>
      <c r="AA1239" s="2" cm="1">
        <f t="array" ref="AA1239">[1]!table_weight[Vision]*(('F+ , F-'!AA$2-[1]!tbl_gk[[#This Row],[Vision]])/('F+ , F-'!AA$2-'F+ , F-'!AA$3))</f>
        <v>3.1234154751039387E-2</v>
      </c>
      <c r="AB1239" s="2" cm="1">
        <f t="array" ref="AB1239">[1]!table_weight[Penalties]*(('F+ , F-'!AB$2-[1]!tbl_gk[[#This Row],[Penalties]])/('F+ , F-'!AB$2-'F+ , F-'!AB$3))</f>
        <v>2.153089711698467E-3</v>
      </c>
      <c r="AC1239" s="2" cm="1">
        <f t="array" ref="AC1239">[1]!table_weight[Composure]*(('F+ , F-'!AC$2-[1]!tbl_gk[[#This Row],[Composure]])/('F+ , F-'!AC$2-'F+ , F-'!AC$3))</f>
        <v>1.9748183967676961E-3</v>
      </c>
      <c r="AD1239" s="2" cm="1">
        <f t="array" ref="AD1239">[1]!table_weight[Marking]*(('F+ , F-'!AD$2-[1]!tbl_gk[[#This Row],[Marking]])/('F+ , F-'!AD$2-'F+ , F-'!AD$3))</f>
        <v>3.7859581516411465E-2</v>
      </c>
      <c r="AE1239" s="2" cm="1">
        <f t="array" ref="AE1239">[1]!table_weight[StandingTackle]*(('F+ , F-'!AE$2-[1]!tbl_gk[[#This Row],[StandingTackle]])/('F+ , F-'!AE$2-'F+ , F-'!AE$3))</f>
        <v>3.1383600467551613E-2</v>
      </c>
      <c r="AF1239" s="2" cm="1">
        <f t="array" ref="AF1239">[1]!table_weight[SlidingTackle]*(('F+ , F-'!AF$2-[1]!tbl_gk[[#This Row],[SlidingTackle]])/('F+ , F-'!AF$2-'F+ , F-'!AF$3))</f>
        <v>8.9667429907290316E-3</v>
      </c>
      <c r="AG1239" s="2" cm="1">
        <f t="array" ref="AG1239">[1]!table_weight[GKDiving]*(('F+ , F-'!AG$2-[1]!tbl_gk[[#This Row],[GKDiving]])/('F+ , F-'!AG$2-'F+ , F-'!AG$3))</f>
        <v>4.2702945948686719E-2</v>
      </c>
      <c r="AH1239" s="2" cm="1">
        <f t="array" ref="AH1239">[1]!table_weight[GKHandling]*(('F+ , F-'!AH$2-[1]!tbl_gk[[#This Row],[GKHandling]])/('F+ , F-'!AH$2-'F+ , F-'!AH$3))</f>
        <v>4.8124363434346076E-2</v>
      </c>
      <c r="AI1239" s="2" cm="1">
        <f t="array" ref="AI1239">[1]!table_weight[GKKicking]*(('F+ , F-'!AI$2-[1]!tbl_gk[[#This Row],[GKKicking]])/('F+ , F-'!AI$2-'F+ , F-'!AI$3))</f>
        <v>2.8621843626407038E-2</v>
      </c>
      <c r="AJ1239" s="2" cm="1">
        <f t="array" ref="AJ1239">[1]!table_weight[GKPositioning]*(('F+ , F-'!AJ$2-[1]!tbl_gk[[#This Row],[GKPositioning]])/('F+ , F-'!AJ$2-'F+ , F-'!AJ$3))</f>
        <v>1.7659310570779983E-2</v>
      </c>
      <c r="AK1239" s="2" cm="1">
        <f t="array" ref="AK1239">[1]!table_weight[GKReflexes]*(('F+ , F-'!AK$2-[1]!tbl_gk[[#This Row],[GKReflexes]])/('F+ , F-'!AK$2-'F+ , F-'!AK$3))</f>
        <v>4.55498090119325E-2</v>
      </c>
    </row>
    <row r="1240" spans="1:37" x14ac:dyDescent="0.55000000000000004">
      <c r="A1240" s="7">
        <f>[1]!tbl_gk[[#This Row],[ID]]</f>
        <v>247626</v>
      </c>
      <c r="B1240" s="1" cm="1">
        <f t="array" ref="B1240">[1]!table_weight[ValueEUR]*(('F+ , F-'!B$2-[1]!tbl_gk[[#This Row],[ValueEUR]])/('F+ , F-'!B$2-'F+ , F-'!B$3))</f>
        <v>9.7538055693859437E-5</v>
      </c>
      <c r="C1240" s="1" cm="1">
        <f t="array" ref="C1240">[1]!table_weight[WageEUR]*(('F+ , F-'!C$2-[1]!tbl_gk[[#This Row],[WageEUR]])/('F+ , F-'!C$2-'F+ , F-'!C$3))</f>
        <v>0</v>
      </c>
      <c r="D1240" s="1" cm="1">
        <f t="array" ref="D1240">[1]!table_weight[Crossing]*(('F+ , F-'!D$2-[1]!tbl_gk[[#This Row],[Crossing]])/('F+ , F-'!D$2-'F+ , F-'!D$3))</f>
        <v>3.81086577105983E-2</v>
      </c>
      <c r="E1240" s="1" cm="1">
        <f t="array" ref="E1240">[1]!table_weight[Finishing]*(('F+ , F-'!E$2-[1]!tbl_gk[[#This Row],[Finishing]])/('F+ , F-'!E$2-'F+ , F-'!E$3))</f>
        <v>1.9965013690294877E-2</v>
      </c>
      <c r="F1240" s="1" cm="1">
        <f t="array" ref="F1240">[1]!table_weight[HeadingAccuracy]*(('F+ , F-'!F$2-[1]!tbl_gk[[#This Row],[HeadingAccuracy]])/('F+ , F-'!F$2-'F+ , F-'!F$3))</f>
        <v>1.210949849973455E-2</v>
      </c>
      <c r="G1240" s="1" cm="1">
        <f t="array" ref="G1240">[1]!table_weight[ShortPassing]*(('F+ , F-'!G$2-[1]!tbl_gk[[#This Row],[ShortPassing]])/('F+ , F-'!G$2-'F+ , F-'!G$3))</f>
        <v>5.0628261131616156E-2</v>
      </c>
      <c r="H1240" s="1" cm="1">
        <f t="array" ref="H1240">[1]!table_weight[Volleys]*(('F+ , F-'!H$2-[1]!tbl_gk[[#This Row],[Volleys]])/('F+ , F-'!H$2-'F+ , F-'!H$3))</f>
        <v>1.851827356780974E-3</v>
      </c>
      <c r="I1240" s="1" cm="1">
        <f t="array" ref="I1240">[1]!table_weight[Dribbling]*(('F+ , F-'!I$2-[1]!tbl_gk[[#This Row],[Dribbling]])/('F+ , F-'!I$2-'F+ , F-'!I$3))</f>
        <v>2.1513320874440363E-2</v>
      </c>
      <c r="J1240" s="1" cm="1">
        <f t="array" ref="J1240">[1]!table_weight[Curve]*(('F+ , F-'!J$2-[1]!tbl_gk[[#This Row],[Curve]])/('F+ , F-'!J$2-'F+ , F-'!J$3))</f>
        <v>9.295879390190295E-3</v>
      </c>
      <c r="K1240" s="1" cm="1">
        <f t="array" ref="K1240">[1]!table_weight[FKAccuracy]*(('F+ , F-'!K$2-[1]!tbl_gk[[#This Row],[FKAccuracy]])/('F+ , F-'!K$2-'F+ , F-'!K$3))</f>
        <v>9.4310921813203358E-3</v>
      </c>
      <c r="L1240" s="1" cm="1">
        <f t="array" ref="L1240">[1]!table_weight[LongPassing]*(('F+ , F-'!L$2-[1]!tbl_gk[[#This Row],[LongPassing]])/('F+ , F-'!L$2-'F+ , F-'!L$3))</f>
        <v>2.3281236303259328E-2</v>
      </c>
      <c r="M1240" s="1" cm="1">
        <f t="array" ref="M1240">[1]!table_weight[BallControl]*(('F+ , F-'!M$2-[1]!tbl_gk[[#This Row],[BallControl]])/('F+ , F-'!M$2-'F+ , F-'!M$3))</f>
        <v>1.5646051545047536E-2</v>
      </c>
      <c r="N1240" s="1" cm="1">
        <f t="array" ref="N1240">[1]!table_weight[Acceleration]*(('F+ , F-'!N$2-[1]!tbl_gk[[#This Row],[Acceleration]])/('F+ , F-'!N$2-'F+ , F-'!N$3))</f>
        <v>7.8920524705166431E-3</v>
      </c>
      <c r="O1240" s="1" cm="1">
        <f t="array" ref="O1240">[1]!table_weight[SprintSpeed]*(('F+ , F-'!O$2-[1]!tbl_gk[[#This Row],[SprintSpeed]])/('F+ , F-'!O$2-'F+ , F-'!O$3))</f>
        <v>8.995436568299351E-3</v>
      </c>
      <c r="P1240" s="1" cm="1">
        <f t="array" ref="P1240">[1]!table_weight[Agility]*(('F+ , F-'!P$2-[1]!tbl_gk[[#This Row],[Agility]])/('F+ , F-'!P$2-'F+ , F-'!P$3))</f>
        <v>5.1484870468746172E-3</v>
      </c>
      <c r="Q1240" s="1" cm="1">
        <f t="array" ref="Q1240">[1]!table_weight[Reactions]*(('F+ , F-'!Q$2-[1]!tbl_gk[[#This Row],[Reactions]])/('F+ , F-'!Q$2-'F+ , F-'!Q$3))</f>
        <v>2.1656964003031903E-3</v>
      </c>
      <c r="R1240" s="1" cm="1">
        <f t="array" ref="R1240">[1]!table_weight[Balance]*(('F+ , F-'!R$2-[1]!tbl_gk[[#This Row],[Balance]])/('F+ , F-'!R$2-'F+ , F-'!R$3))</f>
        <v>1.8005376778030898E-3</v>
      </c>
      <c r="S1240" s="1" cm="1">
        <f t="array" ref="S1240">[1]!table_weight[ShotPower]*(('F+ , F-'!S$2-[1]!tbl_gk[[#This Row],[ShotPower]])/('F+ , F-'!S$2-'F+ , F-'!S$3))</f>
        <v>7.271809864432606E-3</v>
      </c>
      <c r="T1240" s="1" cm="1">
        <f t="array" ref="T1240">[1]!table_weight[Jumping]*(('F+ , F-'!T$2-[1]!tbl_gk[[#This Row],[Jumping]])/('F+ , F-'!T$2-'F+ , F-'!T$3))</f>
        <v>2.91961490524745E-3</v>
      </c>
      <c r="U1240" s="1" cm="1">
        <f t="array" ref="U1240">[1]!table_weight[Stamina]*(('F+ , F-'!U$2-[1]!tbl_gk[[#This Row],[Stamina]])/('F+ , F-'!U$2-'F+ , F-'!U$3))</f>
        <v>4.2935513312462497E-3</v>
      </c>
      <c r="V1240" s="1" cm="1">
        <f t="array" ref="V1240">[1]!table_weight[Strength]*(('F+ , F-'!V$2-[1]!tbl_gk[[#This Row],[Strength]])/('F+ , F-'!V$2-'F+ , F-'!V$3))</f>
        <v>2.662001825372675E-2</v>
      </c>
      <c r="W1240" s="1" cm="1">
        <f t="array" ref="W1240">[1]!table_weight[LongShots]*(('F+ , F-'!W$2-[1]!tbl_gk[[#This Row],[LongShots]])/('F+ , F-'!W$2-'F+ , F-'!W$3))</f>
        <v>1.0128592311173986E-2</v>
      </c>
      <c r="X1240" s="1" cm="1">
        <f t="array" ref="X1240">[1]!table_weight[Aggression]*(('F+ , F-'!X$2-[1]!tbl_gk[[#This Row],[Aggression]])/('F+ , F-'!X$2-'F+ , F-'!X$3))</f>
        <v>1.7645269242470306E-2</v>
      </c>
      <c r="Y1240" s="1" cm="1">
        <f t="array" ref="Y1240">[1]!table_weight[Interceptions]*(('F+ , F-'!Y$2-[1]!tbl_gk[[#This Row],[Interceptions]])/('F+ , F-'!Y$2-'F+ , F-'!Y$3))</f>
        <v>1.8006386330976187E-2</v>
      </c>
      <c r="Z1240" s="1" cm="1">
        <f t="array" ref="Z1240">[1]!table_weight[Positioning]*(('F+ , F-'!Z$2-[1]!tbl_gk[[#This Row],[Positioning]])/('F+ , F-'!Z$2-'F+ , F-'!Z$3))</f>
        <v>2.2183348544772088E-3</v>
      </c>
      <c r="AA1240" s="1" cm="1">
        <f t="array" ref="AA1240">[1]!table_weight[Vision]*(('F+ , F-'!AA$2-[1]!tbl_gk[[#This Row],[Vision]])/('F+ , F-'!AA$2-'F+ , F-'!AA$3))</f>
        <v>2.4845350370144972E-2</v>
      </c>
      <c r="AB1240" s="1" cm="1">
        <f t="array" ref="AB1240">[1]!table_weight[Penalties]*(('F+ , F-'!AB$2-[1]!tbl_gk[[#This Row],[Penalties]])/('F+ , F-'!AB$2-'F+ , F-'!AB$3))</f>
        <v>2.4662663970364263E-3</v>
      </c>
      <c r="AC1240" s="1" cm="1">
        <f t="array" ref="AC1240">[1]!table_weight[Composure]*(('F+ , F-'!AC$2-[1]!tbl_gk[[#This Row],[Composure]])/('F+ , F-'!AC$2-'F+ , F-'!AC$3))</f>
        <v>1.8680714564018749E-3</v>
      </c>
      <c r="AD1240" s="1" cm="1">
        <f t="array" ref="AD1240">[1]!table_weight[Marking]*(('F+ , F-'!AD$2-[1]!tbl_gk[[#This Row],[Marking]])/('F+ , F-'!AD$2-'F+ , F-'!AD$3))</f>
        <v>2.6817203574124791E-2</v>
      </c>
      <c r="AE1240" s="1" cm="1">
        <f t="array" ref="AE1240">[1]!table_weight[StandingTackle]*(('F+ , F-'!AE$2-[1]!tbl_gk[[#This Row],[StandingTackle]])/('F+ , F-'!AE$2-'F+ , F-'!AE$3))</f>
        <v>2.465854322450484E-2</v>
      </c>
      <c r="AF1240" s="1" cm="1">
        <f t="array" ref="AF1240">[1]!table_weight[SlidingTackle]*(('F+ , F-'!AF$2-[1]!tbl_gk[[#This Row],[SlidingTackle]])/('F+ , F-'!AF$2-'F+ , F-'!AF$3))</f>
        <v>8.2195144081682794E-3</v>
      </c>
      <c r="AG1240" s="1" cm="1">
        <f t="array" ref="AG1240">[1]!table_weight[GKDiving]*(('F+ , F-'!AG$2-[1]!tbl_gk[[#This Row],[GKDiving]])/('F+ , F-'!AG$2-'F+ , F-'!AG$3))</f>
        <v>5.8076006490213938E-2</v>
      </c>
      <c r="AH1240" s="1" cm="1">
        <f t="array" ref="AH1240">[1]!table_weight[GKHandling]*(('F+ , F-'!AH$2-[1]!tbl_gk[[#This Row],[GKHandling]])/('F+ , F-'!AH$2-'F+ , F-'!AH$3))</f>
        <v>6.2383434081559733E-2</v>
      </c>
      <c r="AI1240" s="1" cm="1">
        <f t="array" ref="AI1240">[1]!table_weight[GKKicking]*(('F+ , F-'!AI$2-[1]!tbl_gk[[#This Row],[GKKicking]])/('F+ , F-'!AI$2-'F+ , F-'!AI$3))</f>
        <v>3.309400669303314E-2</v>
      </c>
      <c r="AJ1240" s="1" cm="1">
        <f t="array" ref="AJ1240">[1]!table_weight[GKPositioning]*(('F+ , F-'!AJ$2-[1]!tbl_gk[[#This Row],[GKPositioning]])/('F+ , F-'!AJ$2-'F+ , F-'!AJ$3))</f>
        <v>2.3335517539959265E-2</v>
      </c>
      <c r="AK1240" s="1" cm="1">
        <f t="array" ref="AK1240">[1]!table_weight[GKReflexes]*(('F+ , F-'!AK$2-[1]!tbl_gk[[#This Row],[GKReflexes]])/('F+ , F-'!AK$2-'F+ , F-'!AK$3))</f>
        <v>5.10157860933644E-2</v>
      </c>
    </row>
    <row r="1241" spans="1:37" x14ac:dyDescent="0.55000000000000004">
      <c r="A1241" s="8">
        <f>[1]!tbl_gk[[#This Row],[ID]]</f>
        <v>247656</v>
      </c>
      <c r="B1241" s="2" cm="1">
        <f t="array" ref="B1241">[1]!table_weight[ValueEUR]*(('F+ , F-'!B$2-[1]!tbl_gk[[#This Row],[ValueEUR]])/('F+ , F-'!B$2-'F+ , F-'!B$3))</f>
        <v>8.210481903343863E-5</v>
      </c>
      <c r="C1241" s="2" cm="1">
        <f t="array" ref="C1241">[1]!table_weight[WageEUR]*(('F+ , F-'!C$2-[1]!tbl_gk[[#This Row],[WageEUR]])/('F+ , F-'!C$2-'F+ , F-'!C$3))</f>
        <v>2.3472561185650898E-4</v>
      </c>
      <c r="D1241" s="2" cm="1">
        <f t="array" ref="D1241">[1]!table_weight[Crossing]*(('F+ , F-'!D$2-[1]!tbl_gk[[#This Row],[Crossing]])/('F+ , F-'!D$2-'F+ , F-'!D$3))</f>
        <v>3.5866971962916043E-2</v>
      </c>
      <c r="E1241" s="2" cm="1">
        <f t="array" ref="E1241">[1]!table_weight[Finishing]*(('F+ , F-'!E$2-[1]!tbl_gk[[#This Row],[Finishing]])/('F+ , F-'!E$2-'F+ , F-'!E$3))</f>
        <v>1.9965013690294877E-2</v>
      </c>
      <c r="F1241" s="2" cm="1">
        <f t="array" ref="F1241">[1]!table_weight[HeadingAccuracy]*(('F+ , F-'!F$2-[1]!tbl_gk[[#This Row],[HeadingAccuracy]])/('F+ , F-'!F$2-'F+ , F-'!F$3))</f>
        <v>1.210949849973455E-2</v>
      </c>
      <c r="G1241" s="2" cm="1">
        <f t="array" ref="G1241">[1]!table_weight[ShortPassing]*(('F+ , F-'!G$2-[1]!tbl_gk[[#This Row],[ShortPassing]])/('F+ , F-'!G$2-'F+ , F-'!G$3))</f>
        <v>6.1878985827530868E-2</v>
      </c>
      <c r="H1241" s="2" cm="1">
        <f t="array" ref="H1241">[1]!table_weight[Volleys]*(('F+ , F-'!H$2-[1]!tbl_gk[[#This Row],[Volleys]])/('F+ , F-'!H$2-'F+ , F-'!H$3))</f>
        <v>2.0833057763785961E-3</v>
      </c>
      <c r="I1241" s="2" cm="1">
        <f t="array" ref="I1241">[1]!table_weight[Dribbling]*(('F+ , F-'!I$2-[1]!tbl_gk[[#This Row],[Dribbling]])/('F+ , F-'!I$2-'F+ , F-'!I$3))</f>
        <v>2.5424833760702249E-2</v>
      </c>
      <c r="J1241" s="2" cm="1">
        <f t="array" ref="J1241">[1]!table_weight[Curve]*(('F+ , F-'!J$2-[1]!tbl_gk[[#This Row],[Curve]])/('F+ , F-'!J$2-'F+ , F-'!J$3))</f>
        <v>9.6339113680153961E-3</v>
      </c>
      <c r="K1241" s="2" cm="1">
        <f t="array" ref="K1241">[1]!table_weight[FKAccuracy]*(('F+ , F-'!K$2-[1]!tbl_gk[[#This Row],[FKAccuracy]])/('F+ , F-'!K$2-'F+ , F-'!K$3))</f>
        <v>9.5832065713416324E-3</v>
      </c>
      <c r="L1241" s="2" cm="1">
        <f t="array" ref="L1241">[1]!table_weight[LongPassing]*(('F+ , F-'!L$2-[1]!tbl_gk[[#This Row],[LongPassing]])/('F+ , F-'!L$2-'F+ , F-'!L$3))</f>
        <v>2.652978090371412E-2</v>
      </c>
      <c r="M1241" s="2" cm="1">
        <f t="array" ref="M1241">[1]!table_weight[BallControl]*(('F+ , F-'!M$2-[1]!tbl_gk[[#This Row],[BallControl]])/('F+ , F-'!M$2-'F+ , F-'!M$3))</f>
        <v>1.3472988830457604E-2</v>
      </c>
      <c r="N1241" s="2" cm="1">
        <f t="array" ref="N1241">[1]!table_weight[Acceleration]*(('F+ , F-'!N$2-[1]!tbl_gk[[#This Row],[Acceleration]])/('F+ , F-'!N$2-'F+ , F-'!N$3))</f>
        <v>1.0597899031836633E-2</v>
      </c>
      <c r="O1241" s="2" cm="1">
        <f t="array" ref="O1241">[1]!table_weight[SprintSpeed]*(('F+ , F-'!O$2-[1]!tbl_gk[[#This Row],[SprintSpeed]])/('F+ , F-'!O$2-'F+ , F-'!O$3))</f>
        <v>1.0400973532096125E-2</v>
      </c>
      <c r="P1241" s="2" cm="1">
        <f t="array" ref="P1241">[1]!table_weight[Agility]*(('F+ , F-'!P$2-[1]!tbl_gk[[#This Row],[Agility]])/('F+ , F-'!P$2-'F+ , F-'!P$3))</f>
        <v>5.0314759776274665E-3</v>
      </c>
      <c r="Q1241" s="2" cm="1">
        <f t="array" ref="Q1241">[1]!table_weight[Reactions]*(('F+ , F-'!Q$2-[1]!tbl_gk[[#This Row],[Reactions]])/('F+ , F-'!Q$2-'F+ , F-'!Q$3))</f>
        <v>2.6297742003681597E-3</v>
      </c>
      <c r="R1241" s="2" cm="1">
        <f t="array" ref="R1241">[1]!table_weight[Balance]*(('F+ , F-'!R$2-[1]!tbl_gk[[#This Row],[Balance]])/('F+ , F-'!R$2-'F+ , F-'!R$3))</f>
        <v>2.7939377759013465E-3</v>
      </c>
      <c r="S1241" s="2" cm="1">
        <f t="array" ref="S1241">[1]!table_weight[ShotPower]*(('F+ , F-'!S$2-[1]!tbl_gk[[#This Row],[ShotPower]])/('F+ , F-'!S$2-'F+ , F-'!S$3))</f>
        <v>8.3106398450658349E-3</v>
      </c>
      <c r="T1241" s="2" cm="1">
        <f t="array" ref="T1241">[1]!table_weight[Jumping]*(('F+ , F-'!T$2-[1]!tbl_gk[[#This Row],[Jumping]])/('F+ , F-'!T$2-'F+ , F-'!T$3))</f>
        <v>4.551164411121026E-3</v>
      </c>
      <c r="U1241" s="2" cm="1">
        <f t="array" ref="U1241">[1]!table_weight[Stamina]*(('F+ , F-'!U$2-[1]!tbl_gk[[#This Row],[Stamina]])/('F+ , F-'!U$2-'F+ , F-'!U$3))</f>
        <v>2.2326466922480501E-2</v>
      </c>
      <c r="V1241" s="2" cm="1">
        <f t="array" ref="V1241">[1]!table_weight[Strength]*(('F+ , F-'!V$2-[1]!tbl_gk[[#This Row],[Strength]])/('F+ , F-'!V$2-'F+ , F-'!V$3))</f>
        <v>1.0648007301490701E-2</v>
      </c>
      <c r="W1241" s="2" cm="1">
        <f t="array" ref="W1241">[1]!table_weight[LongShots]*(('F+ , F-'!W$2-[1]!tbl_gk[[#This Row],[LongShots]])/('F+ , F-'!W$2-'F+ , F-'!W$3))</f>
        <v>9.3494698256990638E-3</v>
      </c>
      <c r="X1241" s="2" cm="1">
        <f t="array" ref="X1241">[1]!table_weight[Aggression]*(('F+ , F-'!X$2-[1]!tbl_gk[[#This Row],[Aggression]])/('F+ , F-'!X$2-'F+ , F-'!X$3))</f>
        <v>1.034377852144811E-2</v>
      </c>
      <c r="Y1241" s="2" cm="1">
        <f t="array" ref="Y1241">[1]!table_weight[Interceptions]*(('F+ , F-'!Y$2-[1]!tbl_gk[[#This Row],[Interceptions]])/('F+ , F-'!Y$2-'F+ , F-'!Y$3))</f>
        <v>2.3546812894353474E-2</v>
      </c>
      <c r="Z1241" s="2" cm="1">
        <f t="array" ref="Z1241">[1]!table_weight[Positioning]*(('F+ , F-'!Z$2-[1]!tbl_gk[[#This Row],[Positioning]])/('F+ , F-'!Z$2-'F+ , F-'!Z$3))</f>
        <v>2.2183348544772088E-3</v>
      </c>
      <c r="AA1241" s="2" cm="1">
        <f t="array" ref="AA1241">[1]!table_weight[Vision]*(('F+ , F-'!AA$2-[1]!tbl_gk[[#This Row],[Vision]])/('F+ , F-'!AA$2-'F+ , F-'!AA$3))</f>
        <v>2.8394686137308535E-2</v>
      </c>
      <c r="AB1241" s="2" cm="1">
        <f t="array" ref="AB1241">[1]!table_weight[Penalties]*(('F+ , F-'!AB$2-[1]!tbl_gk[[#This Row],[Penalties]])/('F+ , F-'!AB$2-'F+ , F-'!AB$3))</f>
        <v>2.5054134827036706E-3</v>
      </c>
      <c r="AC1241" s="2" cm="1">
        <f t="array" ref="AC1241">[1]!table_weight[Composure]*(('F+ , F-'!AC$2-[1]!tbl_gk[[#This Row],[Composure]])/('F+ , F-'!AC$2-'F+ , F-'!AC$3))</f>
        <v>1.7613245160360534E-3</v>
      </c>
      <c r="AD1241" s="2" cm="1">
        <f t="array" ref="AD1241">[1]!table_weight[Marking]*(('F+ , F-'!AD$2-[1]!tbl_gk[[#This Row],[Marking]])/('F+ , F-'!AD$2-'F+ , F-'!AD$3))</f>
        <v>2.8394686137308601E-2</v>
      </c>
      <c r="AE1241" s="2" cm="1">
        <f t="array" ref="AE1241">[1]!table_weight[StandingTackle]*(('F+ , F-'!AE$2-[1]!tbl_gk[[#This Row],[StandingTackle]])/('F+ , F-'!AE$2-'F+ , F-'!AE$3))</f>
        <v>3.1383600467551613E-2</v>
      </c>
      <c r="AF1241" s="2" cm="1">
        <f t="array" ref="AF1241">[1]!table_weight[SlidingTackle]*(('F+ , F-'!AF$2-[1]!tbl_gk[[#This Row],[SlidingTackle]])/('F+ , F-'!AF$2-'F+ , F-'!AF$3))</f>
        <v>8.2195144081682794E-3</v>
      </c>
      <c r="AG1241" s="2" cm="1">
        <f t="array" ref="AG1241">[1]!table_weight[GKDiving]*(('F+ , F-'!AG$2-[1]!tbl_gk[[#This Row],[GKDiving]])/('F+ , F-'!AG$2-'F+ , F-'!AG$3))</f>
        <v>5.9784124328161402E-2</v>
      </c>
      <c r="AH1241" s="2" cm="1">
        <f t="array" ref="AH1241">[1]!table_weight[GKHandling]*(('F+ , F-'!AH$2-[1]!tbl_gk[[#This Row],[GKHandling]])/('F+ , F-'!AH$2-'F+ , F-'!AH$3))</f>
        <v>6.0601050250658012E-2</v>
      </c>
      <c r="AI1241" s="2" cm="1">
        <f t="array" ref="AI1241">[1]!table_weight[GKKicking]*(('F+ , F-'!AI$2-[1]!tbl_gk[[#This Row],[GKKicking]])/('F+ , F-'!AI$2-'F+ , F-'!AI$3))</f>
        <v>3.8460602372984459E-2</v>
      </c>
      <c r="AJ1241" s="2" cm="1">
        <f t="array" ref="AJ1241">[1]!table_weight[GKPositioning]*(('F+ , F-'!AJ$2-[1]!tbl_gk[[#This Row],[GKPositioning]])/('F+ , F-'!AJ$2-'F+ , F-'!AJ$3))</f>
        <v>2.2704827876717123E-2</v>
      </c>
      <c r="AK1241" s="2" cm="1">
        <f t="array" ref="AK1241">[1]!table_weight[GKReflexes]*(('F+ , F-'!AK$2-[1]!tbl_gk[[#This Row],[GKReflexes]])/('F+ , F-'!AK$2-'F+ , F-'!AK$3))</f>
        <v>5.2837778453841702E-2</v>
      </c>
    </row>
    <row r="1242" spans="1:37" x14ac:dyDescent="0.55000000000000004">
      <c r="A1242" s="7">
        <f>[1]!tbl_gk[[#This Row],[ID]]</f>
        <v>247670</v>
      </c>
      <c r="B1242" s="1" cm="1">
        <f t="array" ref="B1242">[1]!table_weight[ValueEUR]*(('F+ , F-'!B$2-[1]!tbl_gk[[#This Row],[ValueEUR]])/('F+ , F-'!B$2-'F+ , F-'!B$3))</f>
        <v>1.2655254061545053E-5</v>
      </c>
      <c r="C1242" s="1" cm="1">
        <f t="array" ref="C1242">[1]!table_weight[WageEUR]*(('F+ , F-'!C$2-[1]!tbl_gk[[#This Row],[WageEUR]])/('F+ , F-'!C$2-'F+ , F-'!C$3))</f>
        <v>0</v>
      </c>
      <c r="D1242" s="1" cm="1">
        <f t="array" ref="D1242">[1]!table_weight[Crossing]*(('F+ , F-'!D$2-[1]!tbl_gk[[#This Row],[Crossing]])/('F+ , F-'!D$2-'F+ , F-'!D$3))</f>
        <v>3.4746129089074922E-2</v>
      </c>
      <c r="E1242" s="1" cm="1">
        <f t="array" ref="E1242">[1]!table_weight[Finishing]*(('F+ , F-'!E$2-[1]!tbl_gk[[#This Row],[Finishing]])/('F+ , F-'!E$2-'F+ , F-'!E$3))</f>
        <v>2.1961515059324362E-2</v>
      </c>
      <c r="F1242" s="1" cm="1">
        <f t="array" ref="F1242">[1]!table_weight[HeadingAccuracy]*(('F+ , F-'!F$2-[1]!tbl_gk[[#This Row],[HeadingAccuracy]])/('F+ , F-'!F$2-'F+ , F-'!F$3))</f>
        <v>1.08567917583827E-2</v>
      </c>
      <c r="G1242" s="1" cm="1">
        <f t="array" ref="G1242">[1]!table_weight[ShortPassing]*(('F+ , F-'!G$2-[1]!tbl_gk[[#This Row],[ShortPassing]])/('F+ , F-'!G$2-'F+ , F-'!G$3))</f>
        <v>6.047264524054153E-2</v>
      </c>
      <c r="H1242" s="1" cm="1">
        <f t="array" ref="H1242">[1]!table_weight[Volleys]*(('F+ , F-'!H$2-[1]!tbl_gk[[#This Row],[Volleys]])/('F+ , F-'!H$2-'F+ , F-'!H$3))</f>
        <v>2.4305234057750281E-3</v>
      </c>
      <c r="I1242" s="1" cm="1">
        <f t="array" ref="I1242">[1]!table_weight[Dribbling]*(('F+ , F-'!I$2-[1]!tbl_gk[[#This Row],[Dribbling]])/('F+ , F-'!I$2-'F+ , F-'!I$3))</f>
        <v>1.7601807988178481E-2</v>
      </c>
      <c r="J1242" s="1" cm="1">
        <f t="array" ref="J1242">[1]!table_weight[Curve]*(('F+ , F-'!J$2-[1]!tbl_gk[[#This Row],[Curve]])/('F+ , F-'!J$2-'F+ , F-'!J$3))</f>
        <v>9.4648953791028455E-3</v>
      </c>
      <c r="K1242" s="1" cm="1">
        <f t="array" ref="K1242">[1]!table_weight[FKAccuracy]*(('F+ , F-'!K$2-[1]!tbl_gk[[#This Row],[FKAccuracy]])/('F+ , F-'!K$2-'F+ , F-'!K$3))</f>
        <v>9.7353209613629272E-3</v>
      </c>
      <c r="L1242" s="1" cm="1">
        <f t="array" ref="L1242">[1]!table_weight[LongPassing]*(('F+ , F-'!L$2-[1]!tbl_gk[[#This Row],[LongPassing]])/('F+ , F-'!L$2-'F+ , F-'!L$3))</f>
        <v>2.7071205003789917E-2</v>
      </c>
      <c r="M1242" s="1" cm="1">
        <f t="array" ref="M1242">[1]!table_weight[BallControl]*(('F+ , F-'!M$2-[1]!tbl_gk[[#This Row],[BallControl]])/('F+ , F-'!M$2-'F+ , F-'!M$3))</f>
        <v>1.2169151201703639E-2</v>
      </c>
      <c r="N1242" s="1" cm="1">
        <f t="array" ref="N1242">[1]!table_weight[Acceleration]*(('F+ , F-'!N$2-[1]!tbl_gk[[#This Row],[Acceleration]])/('F+ , F-'!N$2-'F+ , F-'!N$3))</f>
        <v>9.4704629646199696E-3</v>
      </c>
      <c r="O1242" s="1" cm="1">
        <f t="array" ref="O1242">[1]!table_weight[SprintSpeed]*(('F+ , F-'!O$2-[1]!tbl_gk[[#This Row],[SprintSpeed]])/('F+ , F-'!O$2-'F+ , F-'!O$3))</f>
        <v>1.0963188317614834E-2</v>
      </c>
      <c r="P1242" s="1" cm="1">
        <f t="array" ref="P1242">[1]!table_weight[Agility]*(('F+ , F-'!P$2-[1]!tbl_gk[[#This Row],[Agility]])/('F+ , F-'!P$2-'F+ , F-'!P$3))</f>
        <v>4.680442769886016E-3</v>
      </c>
      <c r="Q1242" s="1" cm="1">
        <f t="array" ref="Q1242">[1]!table_weight[Reactions]*(('F+ , F-'!Q$2-[1]!tbl_gk[[#This Row],[Reactions]])/('F+ , F-'!Q$2-'F+ , F-'!Q$3))</f>
        <v>2.4235174003392843E-3</v>
      </c>
      <c r="R1242" s="1" cm="1">
        <f t="array" ref="R1242">[1]!table_weight[Balance]*(('F+ , F-'!R$2-[1]!tbl_gk[[#This Row],[Balance]])/('F+ , F-'!R$2-'F+ , F-'!R$3))</f>
        <v>1.3038376287539614E-3</v>
      </c>
      <c r="S1242" s="1" cm="1">
        <f t="array" ref="S1242">[1]!table_weight[ShotPower]*(('F+ , F-'!S$2-[1]!tbl_gk[[#This Row],[ShotPower]])/('F+ , F-'!S$2-'F+ , F-'!S$3))</f>
        <v>8.570347340224143E-3</v>
      </c>
      <c r="T1242" s="1" cm="1">
        <f t="array" ref="T1242">[1]!table_weight[Jumping]*(('F+ , F-'!T$2-[1]!tbl_gk[[#This Row],[Jumping]])/('F+ , F-'!T$2-'F+ , F-'!T$3))</f>
        <v>2.2326466922480506E-3</v>
      </c>
      <c r="U1242" s="1" cm="1">
        <f t="array" ref="U1242">[1]!table_weight[Stamina]*(('F+ , F-'!U$2-[1]!tbl_gk[[#This Row],[Stamina]])/('F+ , F-'!U$2-'F+ , F-'!U$3))</f>
        <v>2.0609046389982E-2</v>
      </c>
      <c r="V1242" s="1" cm="1">
        <f t="array" ref="V1242">[1]!table_weight[Strength]*(('F+ , F-'!V$2-[1]!tbl_gk[[#This Row],[Strength]])/('F+ , F-'!V$2-'F+ , F-'!V$3))</f>
        <v>4.4366697089544584E-2</v>
      </c>
      <c r="W1242" s="1" cm="1">
        <f t="array" ref="W1242">[1]!table_weight[LongShots]*(('F+ , F-'!W$2-[1]!tbl_gk[[#This Row],[LongShots]])/('F+ , F-'!W$2-'F+ , F-'!W$3))</f>
        <v>9.3494698256990638E-3</v>
      </c>
      <c r="X1242" s="1" cm="1">
        <f t="array" ref="X1242">[1]!table_weight[Aggression]*(('F+ , F-'!X$2-[1]!tbl_gk[[#This Row],[Aggression]])/('F+ , F-'!X$2-'F+ , F-'!X$3))</f>
        <v>1.5211439002129575E-2</v>
      </c>
      <c r="Y1242" s="1" cm="1">
        <f t="array" ref="Y1242">[1]!table_weight[Interceptions]*(('F+ , F-'!Y$2-[1]!tbl_gk[[#This Row],[Interceptions]])/('F+ , F-'!Y$2-'F+ , F-'!Y$3))</f>
        <v>2.6317026176042119E-2</v>
      </c>
      <c r="Z1242" s="1" cm="1">
        <f t="array" ref="Z1242">[1]!table_weight[Positioning]*(('F+ , F-'!Z$2-[1]!tbl_gk[[#This Row],[Positioning]])/('F+ , F-'!Z$2-'F+ , F-'!Z$3))</f>
        <v>2.0704458641787279E-3</v>
      </c>
      <c r="AA1242" s="1" cm="1">
        <f t="array" ref="AA1242">[1]!table_weight[Vision]*(('F+ , F-'!AA$2-[1]!tbl_gk[[#This Row],[Vision]])/('F+ , F-'!AA$2-'F+ , F-'!AA$3))</f>
        <v>2.5555217523577683E-2</v>
      </c>
      <c r="AB1242" s="1" cm="1">
        <f t="array" ref="AB1242">[1]!table_weight[Penalties]*(('F+ , F-'!AB$2-[1]!tbl_gk[[#This Row],[Penalties]])/('F+ , F-'!AB$2-'F+ , F-'!AB$3))</f>
        <v>2.5054134827036706E-3</v>
      </c>
      <c r="AC1242" s="1" cm="1">
        <f t="array" ref="AC1242">[1]!table_weight[Composure]*(('F+ , F-'!AC$2-[1]!tbl_gk[[#This Row],[Composure]])/('F+ , F-'!AC$2-'F+ , F-'!AC$3))</f>
        <v>1.6545775756702319E-3</v>
      </c>
      <c r="AD1242" s="1" cm="1">
        <f t="array" ref="AD1242">[1]!table_weight[Marking]*(('F+ , F-'!AD$2-[1]!tbl_gk[[#This Row],[Marking]])/('F+ , F-'!AD$2-'F+ , F-'!AD$3))</f>
        <v>3.3127133826860035E-2</v>
      </c>
      <c r="AE1242" s="1" cm="1">
        <f t="array" ref="AE1242">[1]!table_weight[StandingTackle]*(('F+ , F-'!AE$2-[1]!tbl_gk[[#This Row],[StandingTackle]])/('F+ , F-'!AE$2-'F+ , F-'!AE$3))</f>
        <v>2.6900228972187096E-2</v>
      </c>
      <c r="AF1242" s="1" cm="1">
        <f t="array" ref="AF1242">[1]!table_weight[SlidingTackle]*(('F+ , F-'!AF$2-[1]!tbl_gk[[#This Row],[SlidingTackle]])/('F+ , F-'!AF$2-'F+ , F-'!AF$3))</f>
        <v>9.7139715732897855E-3</v>
      </c>
      <c r="AG1242" s="1" cm="1">
        <f t="array" ref="AG1242">[1]!table_weight[GKDiving]*(('F+ , F-'!AG$2-[1]!tbl_gk[[#This Row],[GKDiving]])/('F+ , F-'!AG$2-'F+ , F-'!AG$3))</f>
        <v>6.320036000405635E-2</v>
      </c>
      <c r="AH1242" s="1" cm="1">
        <f t="array" ref="AH1242">[1]!table_weight[GKHandling]*(('F+ , F-'!AH$2-[1]!tbl_gk[[#This Row],[GKHandling]])/('F+ , F-'!AH$2-'F+ , F-'!AH$3))</f>
        <v>7.1295353236068254E-2</v>
      </c>
      <c r="AI1242" s="1" cm="1">
        <f t="array" ref="AI1242">[1]!table_weight[GKKicking]*(('F+ , F-'!AI$2-[1]!tbl_gk[[#This Row],[GKKicking]])/('F+ , F-'!AI$2-'F+ , F-'!AI$3))</f>
        <v>3.9355034986309684E-2</v>
      </c>
      <c r="AJ1242" s="1" cm="1">
        <f t="array" ref="AJ1242">[1]!table_weight[GKPositioning]*(('F+ , F-'!AJ$2-[1]!tbl_gk[[#This Row],[GKPositioning]])/('F+ , F-'!AJ$2-'F+ , F-'!AJ$3))</f>
        <v>2.5227586529685691E-2</v>
      </c>
      <c r="AK1242" s="1" cm="1">
        <f t="array" ref="AK1242">[1]!table_weight[GKReflexes]*(('F+ , F-'!AK$2-[1]!tbl_gk[[#This Row],[GKReflexes]])/('F+ , F-'!AK$2-'F+ , F-'!AK$3))</f>
        <v>6.5591724977182797E-2</v>
      </c>
    </row>
    <row r="1243" spans="1:37" x14ac:dyDescent="0.55000000000000004">
      <c r="A1243" s="8">
        <f>[1]!tbl_gk[[#This Row],[ID]]</f>
        <v>247736</v>
      </c>
      <c r="B1243" s="2" cm="1">
        <f t="array" ref="B1243">[1]!table_weight[ValueEUR]*(('F+ , F-'!B$2-[1]!tbl_gk[[#This Row],[ValueEUR]])/('F+ , F-'!B$2-'F+ , F-'!B$3))</f>
        <v>6.7628443045963937E-4</v>
      </c>
      <c r="C1243" s="2" cm="1">
        <f t="array" ref="C1243">[1]!table_weight[WageEUR]*(('F+ , F-'!C$2-[1]!tbl_gk[[#This Row],[WageEUR]])/('F+ , F-'!C$2-'F+ , F-'!C$3))</f>
        <v>0</v>
      </c>
      <c r="D1243" s="2" cm="1">
        <f t="array" ref="D1243">[1]!table_weight[Crossing]*(('F+ , F-'!D$2-[1]!tbl_gk[[#This Row],[Crossing]])/('F+ , F-'!D$2-'F+ , F-'!D$3))</f>
        <v>3.81086577105983E-2</v>
      </c>
      <c r="E1243" s="2" cm="1">
        <f t="array" ref="E1243">[1]!table_weight[Finishing]*(('F+ , F-'!E$2-[1]!tbl_gk[[#This Row],[Finishing]])/('F+ , F-'!E$2-'F+ , F-'!E$3))</f>
        <v>2.1961515059324362E-2</v>
      </c>
      <c r="F1243" s="2" cm="1">
        <f t="array" ref="F1243">[1]!table_weight[HeadingAccuracy]*(('F+ , F-'!F$2-[1]!tbl_gk[[#This Row],[HeadingAccuracy]])/('F+ , F-'!F$2-'F+ , F-'!F$3))</f>
        <v>1.1691929585950599E-2</v>
      </c>
      <c r="G1243" s="2" cm="1">
        <f t="array" ref="G1243">[1]!table_weight[ShortPassing]*(('F+ , F-'!G$2-[1]!tbl_gk[[#This Row],[ShortPassing]])/('F+ , F-'!G$2-'F+ , F-'!G$3))</f>
        <v>5.0628261131616156E-2</v>
      </c>
      <c r="H1243" s="2" cm="1">
        <f t="array" ref="H1243">[1]!table_weight[Volleys]*(('F+ , F-'!H$2-[1]!tbl_gk[[#This Row],[Volleys]])/('F+ , F-'!H$2-'F+ , F-'!H$3))</f>
        <v>2.4305234057750281E-3</v>
      </c>
      <c r="I1243" s="2" cm="1">
        <f t="array" ref="I1243">[1]!table_weight[Dribbling]*(('F+ , F-'!I$2-[1]!tbl_gk[[#This Row],[Dribbling]])/('F+ , F-'!I$2-'F+ , F-'!I$3))</f>
        <v>1.8579686209743949E-2</v>
      </c>
      <c r="J1243" s="2" cm="1">
        <f t="array" ref="J1243">[1]!table_weight[Curve]*(('F+ , F-'!J$2-[1]!tbl_gk[[#This Row],[Curve]])/('F+ , F-'!J$2-'F+ , F-'!J$3))</f>
        <v>9.9719433458404991E-3</v>
      </c>
      <c r="K1243" s="2" cm="1">
        <f t="array" ref="K1243">[1]!table_weight[FKAccuracy]*(('F+ , F-'!K$2-[1]!tbl_gk[[#This Row],[FKAccuracy]])/('F+ , F-'!K$2-'F+ , F-'!K$3))</f>
        <v>9.4310921813203358E-3</v>
      </c>
      <c r="L1243" s="2" cm="1">
        <f t="array" ref="L1243">[1]!table_weight[LongPassing]*(('F+ , F-'!L$2-[1]!tbl_gk[[#This Row],[LongPassing]])/('F+ , F-'!L$2-'F+ , F-'!L$3))</f>
        <v>2.3822660403335128E-2</v>
      </c>
      <c r="M1243" s="2" cm="1">
        <f t="array" ref="M1243">[1]!table_weight[BallControl]*(('F+ , F-'!M$2-[1]!tbl_gk[[#This Row],[BallControl]])/('F+ , F-'!M$2-'F+ , F-'!M$3))</f>
        <v>1.6080664087965525E-2</v>
      </c>
      <c r="N1243" s="2" cm="1">
        <f t="array" ref="N1243">[1]!table_weight[Acceleration]*(('F+ , F-'!N$2-[1]!tbl_gk[[#This Row],[Acceleration]])/('F+ , F-'!N$2-'F+ , F-'!N$3))</f>
        <v>6.9901036167433111E-3</v>
      </c>
      <c r="O1243" s="2" cm="1">
        <f t="array" ref="O1243">[1]!table_weight[SprintSpeed]*(('F+ , F-'!O$2-[1]!tbl_gk[[#This Row],[SprintSpeed]])/('F+ , F-'!O$2-'F+ , F-'!O$3))</f>
        <v>9.2765439610587065E-3</v>
      </c>
      <c r="P1243" s="2" cm="1">
        <f t="array" ref="P1243">[1]!table_weight[Agility]*(('F+ , F-'!P$2-[1]!tbl_gk[[#This Row],[Agility]])/('F+ , F-'!P$2-'F+ , F-'!P$3))</f>
        <v>4.5634317006388652E-3</v>
      </c>
      <c r="Q1243" s="2" cm="1">
        <f t="array" ref="Q1243">[1]!table_weight[Reactions]*(('F+ , F-'!Q$2-[1]!tbl_gk[[#This Row],[Reactions]])/('F+ , F-'!Q$2-'F+ , F-'!Q$3))</f>
        <v>1.0828482001515951E-3</v>
      </c>
      <c r="R1243" s="2" cm="1">
        <f t="array" ref="R1243">[1]!table_weight[Balance]*(('F+ , F-'!R$2-[1]!tbl_gk[[#This Row],[Balance]])/('F+ , F-'!R$2-'F+ , F-'!R$3))</f>
        <v>1.8626251839342308E-3</v>
      </c>
      <c r="S1243" s="2" cm="1">
        <f t="array" ref="S1243">[1]!table_weight[ShotPower]*(('F+ , F-'!S$2-[1]!tbl_gk[[#This Row],[ShotPower]])/('F+ , F-'!S$2-'F+ , F-'!S$3))</f>
        <v>6.2329798837993753E-3</v>
      </c>
      <c r="T1243" s="2" cm="1">
        <f t="array" ref="T1243">[1]!table_weight[Jumping]*(('F+ , F-'!T$2-[1]!tbl_gk[[#This Row],[Jumping]])/('F+ , F-'!T$2-'F+ , F-'!T$3))</f>
        <v>1.9750336123732751E-3</v>
      </c>
      <c r="U1243" s="2" cm="1">
        <f t="array" ref="U1243">[1]!table_weight[Stamina]*(('F+ , F-'!U$2-[1]!tbl_gk[[#This Row],[Stamina]])/('F+ , F-'!U$2-'F+ , F-'!U$3))</f>
        <v>2.1467756656231247E-2</v>
      </c>
      <c r="V1243" s="2" cm="1">
        <f t="array" ref="V1243">[1]!table_weight[Strength]*(('F+ , F-'!V$2-[1]!tbl_gk[[#This Row],[Strength]])/('F+ , F-'!V$2-'F+ , F-'!V$3))</f>
        <v>2.662001825372675E-2</v>
      </c>
      <c r="W1243" s="2" cm="1">
        <f t="array" ref="W1243">[1]!table_weight[LongShots]*(('F+ , F-'!W$2-[1]!tbl_gk[[#This Row],[LongShots]])/('F+ , F-'!W$2-'F+ , F-'!W$3))</f>
        <v>1.0388299806332293E-2</v>
      </c>
      <c r="X1243" s="2" cm="1">
        <f t="array" ref="X1243">[1]!table_weight[Aggression]*(('F+ , F-'!X$2-[1]!tbl_gk[[#This Row],[Aggression]])/('F+ , F-'!X$2-'F+ , F-'!X$3))</f>
        <v>1.2777608761788841E-2</v>
      </c>
      <c r="Y1243" s="2" cm="1">
        <f t="array" ref="Y1243">[1]!table_weight[Interceptions]*(('F+ , F-'!Y$2-[1]!tbl_gk[[#This Row],[Interceptions]])/('F+ , F-'!Y$2-'F+ , F-'!Y$3))</f>
        <v>2.3546812894353474E-2</v>
      </c>
      <c r="Z1243" s="2" cm="1">
        <f t="array" ref="Z1243">[1]!table_weight[Positioning]*(('F+ , F-'!Z$2-[1]!tbl_gk[[#This Row],[Positioning]])/('F+ , F-'!Z$2-'F+ , F-'!Z$3))</f>
        <v>2.3662238447756888E-3</v>
      </c>
      <c r="AA1243" s="2" cm="1">
        <f t="array" ref="AA1243">[1]!table_weight[Vision]*(('F+ , F-'!AA$2-[1]!tbl_gk[[#This Row],[Vision]])/('F+ , F-'!AA$2-'F+ , F-'!AA$3))</f>
        <v>2.1296014602981403E-2</v>
      </c>
      <c r="AB1243" s="2" cm="1">
        <f t="array" ref="AB1243">[1]!table_weight[Penalties]*(('F+ , F-'!AB$2-[1]!tbl_gk[[#This Row],[Penalties]])/('F+ , F-'!AB$2-'F+ , F-'!AB$3))</f>
        <v>2.3879722257019362E-3</v>
      </c>
      <c r="AC1243" s="2" cm="1">
        <f t="array" ref="AC1243">[1]!table_weight[Composure]*(('F+ , F-'!AC$2-[1]!tbl_gk[[#This Row],[Composure]])/('F+ , F-'!AC$2-'F+ , F-'!AC$3))</f>
        <v>1.8680714564018749E-3</v>
      </c>
      <c r="AD1243" s="2" cm="1">
        <f t="array" ref="AD1243">[1]!table_weight[Marking]*(('F+ , F-'!AD$2-[1]!tbl_gk[[#This Row],[Marking]])/('F+ , F-'!AD$2-'F+ , F-'!AD$3))</f>
        <v>3.6282098953227655E-2</v>
      </c>
      <c r="AE1243" s="2" cm="1">
        <f t="array" ref="AE1243">[1]!table_weight[StandingTackle]*(('F+ , F-'!AE$2-[1]!tbl_gk[[#This Row],[StandingTackle]])/('F+ , F-'!AE$2-'F+ , F-'!AE$3))</f>
        <v>2.6900228972187096E-2</v>
      </c>
      <c r="AF1243" s="2" cm="1">
        <f t="array" ref="AF1243">[1]!table_weight[SlidingTackle]*(('F+ , F-'!AF$2-[1]!tbl_gk[[#This Row],[SlidingTackle]])/('F+ , F-'!AF$2-'F+ , F-'!AF$3))</f>
        <v>9.7139715732897855E-3</v>
      </c>
      <c r="AG1243" s="2" cm="1">
        <f t="array" ref="AG1243">[1]!table_weight[GKDiving]*(('F+ , F-'!AG$2-[1]!tbl_gk[[#This Row],[GKDiving]])/('F+ , F-'!AG$2-'F+ , F-'!AG$3))</f>
        <v>4.0994828110739248E-2</v>
      </c>
      <c r="AH1243" s="2" cm="1">
        <f t="array" ref="AH1243">[1]!table_weight[GKHandling]*(('F+ , F-'!AH$2-[1]!tbl_gk[[#This Row],[GKHandling]])/('F+ , F-'!AH$2-'F+ , F-'!AH$3))</f>
        <v>4.6341979603444362E-2</v>
      </c>
      <c r="AI1243" s="2" cm="1">
        <f t="array" ref="AI1243">[1]!table_weight[GKKicking]*(('F+ , F-'!AI$2-[1]!tbl_gk[[#This Row],[GKKicking]])/('F+ , F-'!AI$2-'F+ , F-'!AI$3))</f>
        <v>2.8621843626407038E-2</v>
      </c>
      <c r="AJ1243" s="2" cm="1">
        <f t="array" ref="AJ1243">[1]!table_weight[GKPositioning]*(('F+ , F-'!AJ$2-[1]!tbl_gk[[#This Row],[GKPositioning]])/('F+ , F-'!AJ$2-'F+ , F-'!AJ$3))</f>
        <v>1.7659310570779983E-2</v>
      </c>
      <c r="AK1243" s="2" cm="1">
        <f t="array" ref="AK1243">[1]!table_weight[GKReflexes]*(('F+ , F-'!AK$2-[1]!tbl_gk[[#This Row],[GKReflexes]])/('F+ , F-'!AK$2-'F+ , F-'!AK$3))</f>
        <v>3.6439847209545996E-2</v>
      </c>
    </row>
    <row r="1244" spans="1:37" x14ac:dyDescent="0.55000000000000004">
      <c r="A1244" s="7">
        <f>[1]!tbl_gk[[#This Row],[ID]]</f>
        <v>247756</v>
      </c>
      <c r="B1244" s="1" cm="1">
        <f t="array" ref="B1244">[1]!table_weight[ValueEUR]*(('F+ , F-'!B$2-[1]!tbl_gk[[#This Row],[ValueEUR]])/('F+ , F-'!B$2-'F+ , F-'!B$3))</f>
        <v>1.4383776567512181E-4</v>
      </c>
      <c r="C1244" s="1" cm="1">
        <f t="array" ref="C1244">[1]!table_weight[WageEUR]*(('F+ , F-'!C$2-[1]!tbl_gk[[#This Row],[WageEUR]])/('F+ , F-'!C$2-'F+ , F-'!C$3))</f>
        <v>7.8241870618836313E-5</v>
      </c>
      <c r="D1244" s="1" cm="1">
        <f t="array" ref="D1244">[1]!table_weight[Crossing]*(('F+ , F-'!D$2-[1]!tbl_gk[[#This Row],[Crossing]])/('F+ , F-'!D$2-'F+ , F-'!D$3))</f>
        <v>3.6987814836757178E-2</v>
      </c>
      <c r="E1244" s="1" cm="1">
        <f t="array" ref="E1244">[1]!table_weight[Finishing]*(('F+ , F-'!E$2-[1]!tbl_gk[[#This Row],[Finishing]])/('F+ , F-'!E$2-'F+ , F-'!E$3))</f>
        <v>2.1961515059324362E-2</v>
      </c>
      <c r="F1244" s="1" cm="1">
        <f t="array" ref="F1244">[1]!table_weight[HeadingAccuracy]*(('F+ , F-'!F$2-[1]!tbl_gk[[#This Row],[HeadingAccuracy]])/('F+ , F-'!F$2-'F+ , F-'!F$3))</f>
        <v>1.08567917583827E-2</v>
      </c>
      <c r="G1244" s="1" cm="1">
        <f t="array" ref="G1244">[1]!table_weight[ShortPassing]*(('F+ , F-'!G$2-[1]!tbl_gk[[#This Row],[ShortPassing]])/('F+ , F-'!G$2-'F+ , F-'!G$3))</f>
        <v>4.781557995763748E-2</v>
      </c>
      <c r="H1244" s="1" cm="1">
        <f t="array" ref="H1244">[1]!table_weight[Volleys]*(('F+ , F-'!H$2-[1]!tbl_gk[[#This Row],[Volleys]])/('F+ , F-'!H$2-'F+ , F-'!H$3))</f>
        <v>2.1990449861774069E-3</v>
      </c>
      <c r="I1244" s="1" cm="1">
        <f t="array" ref="I1244">[1]!table_weight[Dribbling]*(('F+ , F-'!I$2-[1]!tbl_gk[[#This Row],[Dribbling]])/('F+ , F-'!I$2-'F+ , F-'!I$3))</f>
        <v>1.6623929766613008E-2</v>
      </c>
      <c r="J1244" s="1" cm="1">
        <f t="array" ref="J1244">[1]!table_weight[Curve]*(('F+ , F-'!J$2-[1]!tbl_gk[[#This Row],[Curve]])/('F+ , F-'!J$2-'F+ , F-'!J$3))</f>
        <v>9.8029273569279467E-3</v>
      </c>
      <c r="K1244" s="1" cm="1">
        <f t="array" ref="K1244">[1]!table_weight[FKAccuracy]*(('F+ , F-'!K$2-[1]!tbl_gk[[#This Row],[FKAccuracy]])/('F+ , F-'!K$2-'F+ , F-'!K$3))</f>
        <v>9.5832065713416324E-3</v>
      </c>
      <c r="L1244" s="1" cm="1">
        <f t="array" ref="L1244">[1]!table_weight[LongPassing]*(('F+ , F-'!L$2-[1]!tbl_gk[[#This Row],[LongPassing]])/('F+ , F-'!L$2-'F+ , F-'!L$3))</f>
        <v>2.8695477304017315E-2</v>
      </c>
      <c r="M1244" s="1" cm="1">
        <f t="array" ref="M1244">[1]!table_weight[BallControl]*(('F+ , F-'!M$2-[1]!tbl_gk[[#This Row],[BallControl]])/('F+ , F-'!M$2-'F+ , F-'!M$3))</f>
        <v>1.3907601373375588E-2</v>
      </c>
      <c r="N1244" s="1" cm="1">
        <f t="array" ref="N1244">[1]!table_weight[Acceleration]*(('F+ , F-'!N$2-[1]!tbl_gk[[#This Row],[Acceleration]])/('F+ , F-'!N$2-'F+ , F-'!N$3))</f>
        <v>7.666565257073309E-3</v>
      </c>
      <c r="O1244" s="1" cm="1">
        <f t="array" ref="O1244">[1]!table_weight[SprintSpeed]*(('F+ , F-'!O$2-[1]!tbl_gk[[#This Row],[SprintSpeed]])/('F+ , F-'!O$2-'F+ , F-'!O$3))</f>
        <v>9.5576513538180603E-3</v>
      </c>
      <c r="P1244" s="1" cm="1">
        <f t="array" ref="P1244">[1]!table_weight[Agility]*(('F+ , F-'!P$2-[1]!tbl_gk[[#This Row],[Agility]])/('F+ , F-'!P$2-'F+ , F-'!P$3))</f>
        <v>3.8613652851559629E-3</v>
      </c>
      <c r="Q1244" s="1" cm="1">
        <f t="array" ref="Q1244">[1]!table_weight[Reactions]*(('F+ , F-'!Q$2-[1]!tbl_gk[[#This Row],[Reactions]])/('F+ , F-'!Q$2-'F+ , F-'!Q$3))</f>
        <v>1.9078754002670962E-3</v>
      </c>
      <c r="R1244" s="1" cm="1">
        <f t="array" ref="R1244">[1]!table_weight[Balance]*(('F+ , F-'!R$2-[1]!tbl_gk[[#This Row],[Balance]])/('F+ , F-'!R$2-'F+ , F-'!R$3))</f>
        <v>2.9802002942947692E-3</v>
      </c>
      <c r="S1244" s="1" cm="1">
        <f t="array" ref="S1244">[1]!table_weight[ShotPower]*(('F+ , F-'!S$2-[1]!tbl_gk[[#This Row],[ShotPower]])/('F+ , F-'!S$2-'F+ , F-'!S$3))</f>
        <v>6.7523948741159906E-3</v>
      </c>
      <c r="T1244" s="1" cm="1">
        <f t="array" ref="T1244">[1]!table_weight[Jumping]*(('F+ , F-'!T$2-[1]!tbl_gk[[#This Row],[Jumping]])/('F+ , F-'!T$2-'F+ , F-'!T$3))</f>
        <v>2.1467756656231253E-3</v>
      </c>
      <c r="U1244" s="1" cm="1">
        <f t="array" ref="U1244">[1]!table_weight[Stamina]*(('F+ , F-'!U$2-[1]!tbl_gk[[#This Row],[Stamina]])/('F+ , F-'!U$2-'F+ , F-'!U$3))</f>
        <v>1.8032915591234249E-2</v>
      </c>
      <c r="V1244" s="1" cm="1">
        <f t="array" ref="V1244">[1]!table_weight[Strength]*(('F+ , F-'!V$2-[1]!tbl_gk[[#This Row],[Strength]])/('F+ , F-'!V$2-'F+ , F-'!V$3))</f>
        <v>2.0408680661190511E-2</v>
      </c>
      <c r="W1244" s="1" cm="1">
        <f t="array" ref="W1244">[1]!table_weight[LongShots]*(('F+ , F-'!W$2-[1]!tbl_gk[[#This Row],[LongShots]])/('F+ , F-'!W$2-'F+ , F-'!W$3))</f>
        <v>1.0128592311173986E-2</v>
      </c>
      <c r="X1244" s="1" cm="1">
        <f t="array" ref="X1244">[1]!table_weight[Aggression]*(('F+ , F-'!X$2-[1]!tbl_gk[[#This Row],[Aggression]])/('F+ , F-'!X$2-'F+ , F-'!X$3))</f>
        <v>1.2777608761788841E-2</v>
      </c>
      <c r="Y1244" s="1" cm="1">
        <f t="array" ref="Y1244">[1]!table_weight[Interceptions]*(('F+ , F-'!Y$2-[1]!tbl_gk[[#This Row],[Interceptions]])/('F+ , F-'!Y$2-'F+ , F-'!Y$3))</f>
        <v>2.0776599612664828E-2</v>
      </c>
      <c r="Z1244" s="1" cm="1">
        <f t="array" ref="Z1244">[1]!table_weight[Positioning]*(('F+ , F-'!Z$2-[1]!tbl_gk[[#This Row],[Positioning]])/('F+ , F-'!Z$2-'F+ , F-'!Z$3))</f>
        <v>2.3662238447756888E-3</v>
      </c>
      <c r="AA1244" s="1" cm="1">
        <f t="array" ref="AA1244">[1]!table_weight[Vision]*(('F+ , F-'!AA$2-[1]!tbl_gk[[#This Row],[Vision]])/('F+ , F-'!AA$2-'F+ , F-'!AA$3))</f>
        <v>2.200588175641412E-2</v>
      </c>
      <c r="AB1244" s="1" cm="1">
        <f t="array" ref="AB1244">[1]!table_weight[Penalties]*(('F+ , F-'!AB$2-[1]!tbl_gk[[#This Row],[Penalties]])/('F+ , F-'!AB$2-'F+ , F-'!AB$3))</f>
        <v>2.153089711698467E-3</v>
      </c>
      <c r="AC1244" s="1" cm="1">
        <f t="array" ref="AC1244">[1]!table_weight[Composure]*(('F+ , F-'!AC$2-[1]!tbl_gk[[#This Row],[Composure]])/('F+ , F-'!AC$2-'F+ , F-'!AC$3))</f>
        <v>2.2950592178651603E-3</v>
      </c>
      <c r="AD1244" s="1" cm="1">
        <f t="array" ref="AD1244">[1]!table_weight[Marking]*(('F+ , F-'!AD$2-[1]!tbl_gk[[#This Row],[Marking]])/('F+ , F-'!AD$2-'F+ , F-'!AD$3))</f>
        <v>3.9437064079595283E-2</v>
      </c>
      <c r="AE1244" s="1" cm="1">
        <f t="array" ref="AE1244">[1]!table_weight[StandingTackle]*(('F+ , F-'!AE$2-[1]!tbl_gk[[#This Row],[StandingTackle]])/('F+ , F-'!AE$2-'F+ , F-'!AE$3))</f>
        <v>2.465854322450484E-2</v>
      </c>
      <c r="AF1244" s="1" cm="1">
        <f t="array" ref="AF1244">[1]!table_weight[SlidingTackle]*(('F+ , F-'!AF$2-[1]!tbl_gk[[#This Row],[SlidingTackle]])/('F+ , F-'!AF$2-'F+ , F-'!AF$3))</f>
        <v>1.120842873841129E-2</v>
      </c>
      <c r="AG1244" s="1" cm="1">
        <f t="array" ref="AG1244">[1]!table_weight[GKDiving]*(('F+ , F-'!AG$2-[1]!tbl_gk[[#This Row],[GKDiving]])/('F+ , F-'!AG$2-'F+ , F-'!AG$3))</f>
        <v>4.6119181624581652E-2</v>
      </c>
      <c r="AH1244" s="1" cm="1">
        <f t="array" ref="AH1244">[1]!table_weight[GKHandling]*(('F+ , F-'!AH$2-[1]!tbl_gk[[#This Row],[GKHandling]])/('F+ , F-'!AH$2-'F+ , F-'!AH$3))</f>
        <v>5.5253898757952898E-2</v>
      </c>
      <c r="AI1244" s="1" cm="1">
        <f t="array" ref="AI1244">[1]!table_weight[GKKicking]*(('F+ , F-'!AI$2-[1]!tbl_gk[[#This Row],[GKKicking]])/('F+ , F-'!AI$2-'F+ , F-'!AI$3))</f>
        <v>3.0410708853057477E-2</v>
      </c>
      <c r="AJ1244" s="1" cm="1">
        <f t="array" ref="AJ1244">[1]!table_weight[GKPositioning]*(('F+ , F-'!AJ$2-[1]!tbl_gk[[#This Row],[GKPositioning]])/('F+ , F-'!AJ$2-'F+ , F-'!AJ$3))</f>
        <v>2.1443448550232839E-2</v>
      </c>
      <c r="AK1244" s="1" cm="1">
        <f t="array" ref="AK1244">[1]!table_weight[GKReflexes]*(('F+ , F-'!AK$2-[1]!tbl_gk[[#This Row],[GKReflexes]])/('F+ , F-'!AK$2-'F+ , F-'!AK$3))</f>
        <v>5.4659770814318998E-2</v>
      </c>
    </row>
    <row r="1245" spans="1:37" x14ac:dyDescent="0.55000000000000004">
      <c r="A1245" s="8">
        <f>[1]!tbl_gk[[#This Row],[ID]]</f>
        <v>247839</v>
      </c>
      <c r="B1245" s="2" cm="1">
        <f t="array" ref="B1245">[1]!table_weight[ValueEUR]*(('F+ , F-'!B$2-[1]!tbl_gk[[#This Row],[ValueEUR]])/('F+ , F-'!B$2-'F+ , F-'!B$3))</f>
        <v>8.9821437363649033E-5</v>
      </c>
      <c r="C1245" s="2" cm="1">
        <f t="array" ref="C1245">[1]!table_weight[WageEUR]*(('F+ , F-'!C$2-[1]!tbl_gk[[#This Row],[WageEUR]])/('F+ , F-'!C$2-'F+ , F-'!C$3))</f>
        <v>0</v>
      </c>
      <c r="D1245" s="2" cm="1">
        <f t="array" ref="D1245">[1]!table_weight[Crossing]*(('F+ , F-'!D$2-[1]!tbl_gk[[#This Row],[Crossing]])/('F+ , F-'!D$2-'F+ , F-'!D$3))</f>
        <v>3.5866971962916043E-2</v>
      </c>
      <c r="E1245" s="2" cm="1">
        <f t="array" ref="E1245">[1]!table_weight[Finishing]*(('F+ , F-'!E$2-[1]!tbl_gk[[#This Row],[Finishing]])/('F+ , F-'!E$2-'F+ , F-'!E$3))</f>
        <v>2.1961515059324362E-2</v>
      </c>
      <c r="F1245" s="2" cm="1">
        <f t="array" ref="F1245">[1]!table_weight[HeadingAccuracy]*(('F+ , F-'!F$2-[1]!tbl_gk[[#This Row],[HeadingAccuracy]])/('F+ , F-'!F$2-'F+ , F-'!F$3))</f>
        <v>1.1274360672166649E-2</v>
      </c>
      <c r="G1245" s="2" cm="1">
        <f t="array" ref="G1245">[1]!table_weight[ShortPassing]*(('F+ , F-'!G$2-[1]!tbl_gk[[#This Row],[ShortPassing]])/('F+ , F-'!G$2-'F+ , F-'!G$3))</f>
        <v>6.6098007588498875E-2</v>
      </c>
      <c r="H1245" s="2" cm="1">
        <f t="array" ref="H1245">[1]!table_weight[Volleys]*(('F+ , F-'!H$2-[1]!tbl_gk[[#This Row],[Volleys]])/('F+ , F-'!H$2-'F+ , F-'!H$3))</f>
        <v>2.1990449861774069E-3</v>
      </c>
      <c r="I1245" s="2" cm="1">
        <f t="array" ref="I1245">[1]!table_weight[Dribbling]*(('F+ , F-'!I$2-[1]!tbl_gk[[#This Row],[Dribbling]])/('F+ , F-'!I$2-'F+ , F-'!I$3))</f>
        <v>2.1513320874440363E-2</v>
      </c>
      <c r="J1245" s="2" cm="1">
        <f t="array" ref="J1245">[1]!table_weight[Curve]*(('F+ , F-'!J$2-[1]!tbl_gk[[#This Row],[Curve]])/('F+ , F-'!J$2-'F+ , F-'!J$3))</f>
        <v>9.295879390190295E-3</v>
      </c>
      <c r="K1245" s="2" cm="1">
        <f t="array" ref="K1245">[1]!table_weight[FKAccuracy]*(('F+ , F-'!K$2-[1]!tbl_gk[[#This Row],[FKAccuracy]])/('F+ , F-'!K$2-'F+ , F-'!K$3))</f>
        <v>9.5832065713416324E-3</v>
      </c>
      <c r="L1245" s="2" cm="1">
        <f t="array" ref="L1245">[1]!table_weight[LongPassing]*(('F+ , F-'!L$2-[1]!tbl_gk[[#This Row],[LongPassing]])/('F+ , F-'!L$2-'F+ , F-'!L$3))</f>
        <v>2.8154053203941515E-2</v>
      </c>
      <c r="M1245" s="2" cm="1">
        <f t="array" ref="M1245">[1]!table_weight[BallControl]*(('F+ , F-'!M$2-[1]!tbl_gk[[#This Row],[BallControl]])/('F+ , F-'!M$2-'F+ , F-'!M$3))</f>
        <v>1.2169151201703639E-2</v>
      </c>
      <c r="N1245" s="2" cm="1">
        <f t="array" ref="N1245">[1]!table_weight[Acceleration]*(('F+ , F-'!N$2-[1]!tbl_gk[[#This Row],[Acceleration]])/('F+ , F-'!N$2-'F+ , F-'!N$3))</f>
        <v>9.244975751176639E-3</v>
      </c>
      <c r="O1245" s="2" cm="1">
        <f t="array" ref="O1245">[1]!table_weight[SprintSpeed]*(('F+ , F-'!O$2-[1]!tbl_gk[[#This Row],[SprintSpeed]])/('F+ , F-'!O$2-'F+ , F-'!O$3))</f>
        <v>8.995436568299351E-3</v>
      </c>
      <c r="P1245" s="2" cm="1">
        <f t="array" ref="P1245">[1]!table_weight[Agility]*(('F+ , F-'!P$2-[1]!tbl_gk[[#This Row],[Agility]])/('F+ , F-'!P$2-'F+ , F-'!P$3))</f>
        <v>3.744354215908813E-3</v>
      </c>
      <c r="Q1245" s="2" cm="1">
        <f t="array" ref="Q1245">[1]!table_weight[Reactions]*(('F+ , F-'!Q$2-[1]!tbl_gk[[#This Row],[Reactions]])/('F+ , F-'!Q$2-'F+ , F-'!Q$3))</f>
        <v>2.5782100003609409E-3</v>
      </c>
      <c r="R1245" s="2" cm="1">
        <f t="array" ref="R1245">[1]!table_weight[Balance]*(('F+ , F-'!R$2-[1]!tbl_gk[[#This Row],[Balance]])/('F+ , F-'!R$2-'F+ , F-'!R$3))</f>
        <v>2.9802002942947692E-3</v>
      </c>
      <c r="S1245" s="2" cm="1">
        <f t="array" ref="S1245">[1]!table_weight[ShotPower]*(('F+ , F-'!S$2-[1]!tbl_gk[[#This Row],[ShotPower]])/('F+ , F-'!S$2-'F+ , F-'!S$3))</f>
        <v>7.5315173595909123E-3</v>
      </c>
      <c r="T1245" s="2" cm="1">
        <f t="array" ref="T1245">[1]!table_weight[Jumping]*(('F+ , F-'!T$2-[1]!tbl_gk[[#This Row],[Jumping]])/('F+ , F-'!T$2-'F+ , F-'!T$3))</f>
        <v>4.0359382513714759E-3</v>
      </c>
      <c r="U1245" s="2" cm="1">
        <f t="array" ref="U1245">[1]!table_weight[Stamina]*(('F+ , F-'!U$2-[1]!tbl_gk[[#This Row],[Stamina]])/('F+ , F-'!U$2-'F+ , F-'!U$3))</f>
        <v>1.7174205324984999E-2</v>
      </c>
      <c r="V1245" s="2" cm="1">
        <f t="array" ref="V1245">[1]!table_weight[Strength]*(('F+ , F-'!V$2-[1]!tbl_gk[[#This Row],[Strength]])/('F+ , F-'!V$2-'F+ , F-'!V$3))</f>
        <v>2.2183348544772292E-2</v>
      </c>
      <c r="W1245" s="2" cm="1">
        <f t="array" ref="W1245">[1]!table_weight[LongShots]*(('F+ , F-'!W$2-[1]!tbl_gk[[#This Row],[LongShots]])/('F+ , F-'!W$2-'F+ , F-'!W$3))</f>
        <v>9.3494698256990638E-3</v>
      </c>
      <c r="X1245" s="2" cm="1">
        <f t="array" ref="X1245">[1]!table_weight[Aggression]*(('F+ , F-'!X$2-[1]!tbl_gk[[#This Row],[Aggression]])/('F+ , F-'!X$2-'F+ , F-'!X$3))</f>
        <v>1.2169151201703659E-2</v>
      </c>
      <c r="Y1245" s="2" cm="1">
        <f t="array" ref="Y1245">[1]!table_weight[Interceptions]*(('F+ , F-'!Y$2-[1]!tbl_gk[[#This Row],[Interceptions]])/('F+ , F-'!Y$2-'F+ , F-'!Y$3))</f>
        <v>2.3546812894353474E-2</v>
      </c>
      <c r="Z1245" s="2" cm="1">
        <f t="array" ref="Z1245">[1]!table_weight[Positioning]*(('F+ , F-'!Z$2-[1]!tbl_gk[[#This Row],[Positioning]])/('F+ , F-'!Z$2-'F+ , F-'!Z$3))</f>
        <v>1.9225568738802474E-3</v>
      </c>
      <c r="AA1245" s="2" cm="1">
        <f t="array" ref="AA1245">[1]!table_weight[Vision]*(('F+ , F-'!AA$2-[1]!tbl_gk[[#This Row],[Vision]])/('F+ , F-'!AA$2-'F+ , F-'!AA$3))</f>
        <v>3.1944021904472104E-2</v>
      </c>
      <c r="AB1245" s="2" cm="1">
        <f t="array" ref="AB1245">[1]!table_weight[Penalties]*(('F+ , F-'!AB$2-[1]!tbl_gk[[#This Row],[Penalties]])/('F+ , F-'!AB$2-'F+ , F-'!AB$3))</f>
        <v>2.3096780543674466E-3</v>
      </c>
      <c r="AC1245" s="2" cm="1">
        <f t="array" ref="AC1245">[1]!table_weight[Composure]*(('F+ , F-'!AC$2-[1]!tbl_gk[[#This Row],[Composure]])/('F+ , F-'!AC$2-'F+ , F-'!AC$3))</f>
        <v>2.6153000389626249E-3</v>
      </c>
      <c r="AD1245" s="2" cm="1">
        <f t="array" ref="AD1245">[1]!table_weight[Marking]*(('F+ , F-'!AD$2-[1]!tbl_gk[[#This Row],[Marking]])/('F+ , F-'!AD$2-'F+ , F-'!AD$3))</f>
        <v>2.9972168700492414E-2</v>
      </c>
      <c r="AE1245" s="2" cm="1">
        <f t="array" ref="AE1245">[1]!table_weight[StandingTackle]*(('F+ , F-'!AE$2-[1]!tbl_gk[[#This Row],[StandingTackle]])/('F+ , F-'!AE$2-'F+ , F-'!AE$3))</f>
        <v>2.6900228972187096E-2</v>
      </c>
      <c r="AF1245" s="2" cm="1">
        <f t="array" ref="AF1245">[1]!table_weight[SlidingTackle]*(('F+ , F-'!AF$2-[1]!tbl_gk[[#This Row],[SlidingTackle]])/('F+ , F-'!AF$2-'F+ , F-'!AF$3))</f>
        <v>1.0461200155850536E-2</v>
      </c>
      <c r="AG1245" s="2" cm="1">
        <f t="array" ref="AG1245">[1]!table_weight[GKDiving]*(('F+ , F-'!AG$2-[1]!tbl_gk[[#This Row],[GKDiving]])/('F+ , F-'!AG$2-'F+ , F-'!AG$3))</f>
        <v>5.6367888652266468E-2</v>
      </c>
      <c r="AH1245" s="2" cm="1">
        <f t="array" ref="AH1245">[1]!table_weight[GKHandling]*(('F+ , F-'!AH$2-[1]!tbl_gk[[#This Row],[GKHandling]])/('F+ , F-'!AH$2-'F+ , F-'!AH$3))</f>
        <v>5.8818666419756312E-2</v>
      </c>
      <c r="AI1245" s="2" cm="1">
        <f t="array" ref="AI1245">[1]!table_weight[GKKicking]*(('F+ , F-'!AI$2-[1]!tbl_gk[[#This Row],[GKKicking]])/('F+ , F-'!AI$2-'F+ , F-'!AI$3))</f>
        <v>3.3988439306358358E-2</v>
      </c>
      <c r="AJ1245" s="2" cm="1">
        <f t="array" ref="AJ1245">[1]!table_weight[GKPositioning]*(('F+ , F-'!AJ$2-[1]!tbl_gk[[#This Row],[GKPositioning]])/('F+ , F-'!AJ$2-'F+ , F-'!AJ$3))</f>
        <v>2.2704827876717123E-2</v>
      </c>
      <c r="AK1245" s="2" cm="1">
        <f t="array" ref="AK1245">[1]!table_weight[GKReflexes]*(('F+ , F-'!AK$2-[1]!tbl_gk[[#This Row],[GKReflexes]])/('F+ , F-'!AK$2-'F+ , F-'!AK$3))</f>
        <v>5.64817631747963E-2</v>
      </c>
    </row>
    <row r="1246" spans="1:37" x14ac:dyDescent="0.55000000000000004">
      <c r="A1246" s="7">
        <f>[1]!tbl_gk[[#This Row],[ID]]</f>
        <v>247866</v>
      </c>
      <c r="B1246" s="1" cm="1">
        <f t="array" ref="B1246">[1]!table_weight[ValueEUR]*(('F+ , F-'!B$2-[1]!tbl_gk[[#This Row],[ValueEUR]])/('F+ , F-'!B$2-'F+ , F-'!B$3))</f>
        <v>2.7502027728869857E-4</v>
      </c>
      <c r="C1246" s="1" cm="1">
        <f t="array" ref="C1246">[1]!table_weight[WageEUR]*(('F+ , F-'!C$2-[1]!tbl_gk[[#This Row],[WageEUR]])/('F+ , F-'!C$2-'F+ , F-'!C$3))</f>
        <v>7.8241870618836313E-5</v>
      </c>
      <c r="D1246" s="1" cm="1">
        <f t="array" ref="D1246">[1]!table_weight[Crossing]*(('F+ , F-'!D$2-[1]!tbl_gk[[#This Row],[Crossing]])/('F+ , F-'!D$2-'F+ , F-'!D$3))</f>
        <v>3.3625286215233793E-2</v>
      </c>
      <c r="E1246" s="1" cm="1">
        <f t="array" ref="E1246">[1]!table_weight[Finishing]*(('F+ , F-'!E$2-[1]!tbl_gk[[#This Row],[Finishing]])/('F+ , F-'!E$2-'F+ , F-'!E$3))</f>
        <v>2.1961515059324362E-2</v>
      </c>
      <c r="F1246" s="1" cm="1">
        <f t="array" ref="F1246">[1]!table_weight[HeadingAccuracy]*(('F+ , F-'!F$2-[1]!tbl_gk[[#This Row],[HeadingAccuracy]])/('F+ , F-'!F$2-'F+ , F-'!F$3))</f>
        <v>1.08567917583827E-2</v>
      </c>
      <c r="G1246" s="1" cm="1">
        <f t="array" ref="G1246">[1]!table_weight[ShortPassing]*(('F+ , F-'!G$2-[1]!tbl_gk[[#This Row],[ShortPassing]])/('F+ , F-'!G$2-'F+ , F-'!G$3))</f>
        <v>5.484728289258417E-2</v>
      </c>
      <c r="H1246" s="1" cm="1">
        <f t="array" ref="H1246">[1]!table_weight[Volleys]*(('F+ , F-'!H$2-[1]!tbl_gk[[#This Row],[Volleys]])/('F+ , F-'!H$2-'F+ , F-'!H$3))</f>
        <v>2.4305234057750281E-3</v>
      </c>
      <c r="I1246" s="1" cm="1">
        <f t="array" ref="I1246">[1]!table_weight[Dribbling]*(('F+ , F-'!I$2-[1]!tbl_gk[[#This Row],[Dribbling]])/('F+ , F-'!I$2-'F+ , F-'!I$3))</f>
        <v>1.6623929766613008E-2</v>
      </c>
      <c r="J1246" s="1" cm="1">
        <f t="array" ref="J1246">[1]!table_weight[Curve]*(('F+ , F-'!J$2-[1]!tbl_gk[[#This Row],[Curve]])/('F+ , F-'!J$2-'F+ , F-'!J$3))</f>
        <v>9.4648953791028455E-3</v>
      </c>
      <c r="K1246" s="1" cm="1">
        <f t="array" ref="K1246">[1]!table_weight[FKAccuracy]*(('F+ , F-'!K$2-[1]!tbl_gk[[#This Row],[FKAccuracy]])/('F+ , F-'!K$2-'F+ , F-'!K$3))</f>
        <v>9.4310921813203358E-3</v>
      </c>
      <c r="L1246" s="1" cm="1">
        <f t="array" ref="L1246">[1]!table_weight[LongPassing]*(('F+ , F-'!L$2-[1]!tbl_gk[[#This Row],[LongPassing]])/('F+ , F-'!L$2-'F+ , F-'!L$3))</f>
        <v>2.8695477304017315E-2</v>
      </c>
      <c r="M1246" s="1" cm="1">
        <f t="array" ref="M1246">[1]!table_weight[BallControl]*(('F+ , F-'!M$2-[1]!tbl_gk[[#This Row],[BallControl]])/('F+ , F-'!M$2-'F+ , F-'!M$3))</f>
        <v>1.5646051545047536E-2</v>
      </c>
      <c r="N1246" s="1" cm="1">
        <f t="array" ref="N1246">[1]!table_weight[Acceleration]*(('F+ , F-'!N$2-[1]!tbl_gk[[#This Row],[Acceleration]])/('F+ , F-'!N$2-'F+ , F-'!N$3))</f>
        <v>8.1175396839599755E-3</v>
      </c>
      <c r="O1246" s="1" cm="1">
        <f t="array" ref="O1246">[1]!table_weight[SprintSpeed]*(('F+ , F-'!O$2-[1]!tbl_gk[[#This Row],[SprintSpeed]])/('F+ , F-'!O$2-'F+ , F-'!O$3))</f>
        <v>6.4654700334651587E-3</v>
      </c>
      <c r="P1246" s="1" cm="1">
        <f t="array" ref="P1246">[1]!table_weight[Agility]*(('F+ , F-'!P$2-[1]!tbl_gk[[#This Row],[Agility]])/('F+ , F-'!P$2-'F+ , F-'!P$3))</f>
        <v>4.2123984928974139E-3</v>
      </c>
      <c r="Q1246" s="1" cm="1">
        <f t="array" ref="Q1246">[1]!table_weight[Reactions]*(('F+ , F-'!Q$2-[1]!tbl_gk[[#This Row],[Reactions]])/('F+ , F-'!Q$2-'F+ , F-'!Q$3))</f>
        <v>1.9594396002743149E-3</v>
      </c>
      <c r="R1246" s="1" cm="1">
        <f t="array" ref="R1246">[1]!table_weight[Balance]*(('F+ , F-'!R$2-[1]!tbl_gk[[#This Row],[Balance]])/('F+ , F-'!R$2-'F+ , F-'!R$3))</f>
        <v>2.4835002452456411E-3</v>
      </c>
      <c r="S1246" s="1" cm="1">
        <f t="array" ref="S1246">[1]!table_weight[ShotPower]*(('F+ , F-'!S$2-[1]!tbl_gk[[#This Row],[ShotPower]])/('F+ , F-'!S$2-'F+ , F-'!S$3))</f>
        <v>6.7523948741159906E-3</v>
      </c>
      <c r="T1246" s="1" cm="1">
        <f t="array" ref="T1246">[1]!table_weight[Jumping]*(('F+ , F-'!T$2-[1]!tbl_gk[[#This Row],[Jumping]])/('F+ , F-'!T$2-'F+ , F-'!T$3))</f>
        <v>2.8337438786225251E-3</v>
      </c>
      <c r="U1246" s="1" cm="1">
        <f t="array" ref="U1246">[1]!table_weight[Stamina]*(('F+ , F-'!U$2-[1]!tbl_gk[[#This Row],[Stamina]])/('F+ , F-'!U$2-'F+ , F-'!U$3))</f>
        <v>1.5456784792486501E-2</v>
      </c>
      <c r="V1246" s="1" cm="1">
        <f t="array" ref="V1246">[1]!table_weight[Strength]*(('F+ , F-'!V$2-[1]!tbl_gk[[#This Row],[Strength]])/('F+ , F-'!V$2-'F+ , F-'!V$3))</f>
        <v>2.9282020079099427E-2</v>
      </c>
      <c r="W1246" s="1" cm="1">
        <f t="array" ref="W1246">[1]!table_weight[LongShots]*(('F+ , F-'!W$2-[1]!tbl_gk[[#This Row],[LongShots]])/('F+ , F-'!W$2-'F+ , F-'!W$3))</f>
        <v>1.0388299806332293E-2</v>
      </c>
      <c r="X1246" s="1" cm="1">
        <f t="array" ref="X1246">[1]!table_weight[Aggression]*(('F+ , F-'!X$2-[1]!tbl_gk[[#This Row],[Aggression]])/('F+ , F-'!X$2-'F+ , F-'!X$3))</f>
        <v>1.3386066321874024E-2</v>
      </c>
      <c r="Y1246" s="1" cm="1">
        <f t="array" ref="Y1246">[1]!table_weight[Interceptions]*(('F+ , F-'!Y$2-[1]!tbl_gk[[#This Row],[Interceptions]])/('F+ , F-'!Y$2-'F+ , F-'!Y$3))</f>
        <v>2.2161706253509151E-2</v>
      </c>
      <c r="Z1246" s="1" cm="1">
        <f t="array" ref="Z1246">[1]!table_weight[Positioning]*(('F+ , F-'!Z$2-[1]!tbl_gk[[#This Row],[Positioning]])/('F+ , F-'!Z$2-'F+ , F-'!Z$3))</f>
        <v>1.9225568738802474E-3</v>
      </c>
      <c r="AA1246" s="1" cm="1">
        <f t="array" ref="AA1246">[1]!table_weight[Vision]*(('F+ , F-'!AA$2-[1]!tbl_gk[[#This Row],[Vision]])/('F+ , F-'!AA$2-'F+ , F-'!AA$3))</f>
        <v>1.6326944528952409E-2</v>
      </c>
      <c r="AB1246" s="1" cm="1">
        <f t="array" ref="AB1246">[1]!table_weight[Penalties]*(('F+ , F-'!AB$2-[1]!tbl_gk[[#This Row],[Penalties]])/('F+ , F-'!AB$2-'F+ , F-'!AB$3))</f>
        <v>2.4662663970364263E-3</v>
      </c>
      <c r="AC1246" s="1" cm="1">
        <f t="array" ref="AC1246">[1]!table_weight[Composure]*(('F+ , F-'!AC$2-[1]!tbl_gk[[#This Row],[Composure]])/('F+ , F-'!AC$2-'F+ , F-'!AC$3))</f>
        <v>2.188312277499339E-3</v>
      </c>
      <c r="AD1246" s="1" cm="1">
        <f t="array" ref="AD1246">[1]!table_weight[Marking]*(('F+ , F-'!AD$2-[1]!tbl_gk[[#This Row],[Marking]])/('F+ , F-'!AD$2-'F+ , F-'!AD$3))</f>
        <v>3.9437064079595283E-2</v>
      </c>
      <c r="AE1246" s="1" cm="1">
        <f t="array" ref="AE1246">[1]!table_weight[StandingTackle]*(('F+ , F-'!AE$2-[1]!tbl_gk[[#This Row],[StandingTackle]])/('F+ , F-'!AE$2-'F+ , F-'!AE$3))</f>
        <v>3.1383600467551613E-2</v>
      </c>
      <c r="AF1246" s="1" cm="1">
        <f t="array" ref="AF1246">[1]!table_weight[SlidingTackle]*(('F+ , F-'!AF$2-[1]!tbl_gk[[#This Row],[SlidingTackle]])/('F+ , F-'!AF$2-'F+ , F-'!AF$3))</f>
        <v>8.9667429907290316E-3</v>
      </c>
      <c r="AG1246" s="1" cm="1">
        <f t="array" ref="AG1246">[1]!table_weight[GKDiving]*(('F+ , F-'!AG$2-[1]!tbl_gk[[#This Row],[GKDiving]])/('F+ , F-'!AG$2-'F+ , F-'!AG$3))</f>
        <v>4.0994828110739248E-2</v>
      </c>
      <c r="AH1246" s="1" cm="1">
        <f t="array" ref="AH1246">[1]!table_weight[GKHandling]*(('F+ , F-'!AH$2-[1]!tbl_gk[[#This Row],[GKHandling]])/('F+ , F-'!AH$2-'F+ , F-'!AH$3))</f>
        <v>4.8124363434346076E-2</v>
      </c>
      <c r="AI1246" s="1" cm="1">
        <f t="array" ref="AI1246">[1]!table_weight[GKKicking]*(('F+ , F-'!AI$2-[1]!tbl_gk[[#This Row],[GKKicking]])/('F+ , F-'!AI$2-'F+ , F-'!AI$3))</f>
        <v>3.1305141466382698E-2</v>
      </c>
      <c r="AJ1246" s="1" cm="1">
        <f t="array" ref="AJ1246">[1]!table_weight[GKPositioning]*(('F+ , F-'!AJ$2-[1]!tbl_gk[[#This Row],[GKPositioning]])/('F+ , F-'!AJ$2-'F+ , F-'!AJ$3))</f>
        <v>1.7659310570779983E-2</v>
      </c>
      <c r="AK1246" s="1" cm="1">
        <f t="array" ref="AK1246">[1]!table_weight[GKReflexes]*(('F+ , F-'!AK$2-[1]!tbl_gk[[#This Row],[GKReflexes]])/('F+ , F-'!AK$2-'F+ , F-'!AK$3))</f>
        <v>4.55498090119325E-2</v>
      </c>
    </row>
    <row r="1247" spans="1:37" x14ac:dyDescent="0.55000000000000004">
      <c r="A1247" s="8">
        <f>[1]!tbl_gk[[#This Row],[ID]]</f>
        <v>247893</v>
      </c>
      <c r="B1247" s="2" cm="1">
        <f t="array" ref="B1247">[1]!table_weight[ValueEUR]*(('F+ , F-'!B$2-[1]!tbl_gk[[#This Row],[ValueEUR]])/('F+ , F-'!B$2-'F+ , F-'!B$3))</f>
        <v>7.4388200703228241E-5</v>
      </c>
      <c r="C1247" s="2" cm="1">
        <f t="array" ref="C1247">[1]!table_weight[WageEUR]*(('F+ , F-'!C$2-[1]!tbl_gk[[#This Row],[WageEUR]])/('F+ , F-'!C$2-'F+ , F-'!C$3))</f>
        <v>6.2593496495069059E-5</v>
      </c>
      <c r="D1247" s="2" cm="1">
        <f t="array" ref="D1247">[1]!table_weight[Crossing]*(('F+ , F-'!D$2-[1]!tbl_gk[[#This Row],[Crossing]])/('F+ , F-'!D$2-'F+ , F-'!D$3))</f>
        <v>3.3625286215233793E-2</v>
      </c>
      <c r="E1247" s="2" cm="1">
        <f t="array" ref="E1247">[1]!table_weight[Finishing]*(('F+ , F-'!E$2-[1]!tbl_gk[[#This Row],[Finishing]])/('F+ , F-'!E$2-'F+ , F-'!E$3))</f>
        <v>1.8966763005780131E-2</v>
      </c>
      <c r="F1247" s="2" cm="1">
        <f t="array" ref="F1247">[1]!table_weight[HeadingAccuracy]*(('F+ , F-'!F$2-[1]!tbl_gk[[#This Row],[HeadingAccuracy]])/('F+ , F-'!F$2-'F+ , F-'!F$3))</f>
        <v>1.1691929585950599E-2</v>
      </c>
      <c r="G1247" s="2" cm="1">
        <f t="array" ref="G1247">[1]!table_weight[ShortPassing]*(('F+ , F-'!G$2-[1]!tbl_gk[[#This Row],[ShortPassing]])/('F+ , F-'!G$2-'F+ , F-'!G$3))</f>
        <v>6.3285326414520199E-2</v>
      </c>
      <c r="H1247" s="2" cm="1">
        <f t="array" ref="H1247">[1]!table_weight[Volleys]*(('F+ , F-'!H$2-[1]!tbl_gk[[#This Row],[Volleys]])/('F+ , F-'!H$2-'F+ , F-'!H$3))</f>
        <v>2.1990449861774069E-3</v>
      </c>
      <c r="I1247" s="2" cm="1">
        <f t="array" ref="I1247">[1]!table_weight[Dribbling]*(('F+ , F-'!I$2-[1]!tbl_gk[[#This Row],[Dribbling]])/('F+ , F-'!I$2-'F+ , F-'!I$3))</f>
        <v>1.6623929766613008E-2</v>
      </c>
      <c r="J1247" s="2" cm="1">
        <f t="array" ref="J1247">[1]!table_weight[Curve]*(('F+ , F-'!J$2-[1]!tbl_gk[[#This Row],[Curve]])/('F+ , F-'!J$2-'F+ , F-'!J$3))</f>
        <v>9.9719433458404991E-3</v>
      </c>
      <c r="K1247" s="2" cm="1">
        <f t="array" ref="K1247">[1]!table_weight[FKAccuracy]*(('F+ , F-'!K$2-[1]!tbl_gk[[#This Row],[FKAccuracy]])/('F+ , F-'!K$2-'F+ , F-'!K$3))</f>
        <v>9.1268634012777444E-3</v>
      </c>
      <c r="L1247" s="2" cm="1">
        <f t="array" ref="L1247">[1]!table_weight[LongPassing]*(('F+ , F-'!L$2-[1]!tbl_gk[[#This Row],[LongPassing]])/('F+ , F-'!L$2-'F+ , F-'!L$3))</f>
        <v>2.8154053203941515E-2</v>
      </c>
      <c r="M1247" s="2" cm="1">
        <f t="array" ref="M1247">[1]!table_weight[BallControl]*(('F+ , F-'!M$2-[1]!tbl_gk[[#This Row],[BallControl]])/('F+ , F-'!M$2-'F+ , F-'!M$3))</f>
        <v>1.6080664087965525E-2</v>
      </c>
      <c r="N1247" s="2" cm="1">
        <f t="array" ref="N1247">[1]!table_weight[Acceleration]*(('F+ , F-'!N$2-[1]!tbl_gk[[#This Row],[Acceleration]])/('F+ , F-'!N$2-'F+ , F-'!N$3))</f>
        <v>1.0146924604949968E-2</v>
      </c>
      <c r="O1247" s="2" cm="1">
        <f t="array" ref="O1247">[1]!table_weight[SprintSpeed]*(('F+ , F-'!O$2-[1]!tbl_gk[[#This Row],[SprintSpeed]])/('F+ , F-'!O$2-'F+ , F-'!O$3))</f>
        <v>1.3212047459689671E-2</v>
      </c>
      <c r="P1247" s="2" cm="1">
        <f t="array" ref="P1247">[1]!table_weight[Agility]*(('F+ , F-'!P$2-[1]!tbl_gk[[#This Row],[Agility]])/('F+ , F-'!P$2-'F+ , F-'!P$3))</f>
        <v>3.744354215908813E-3</v>
      </c>
      <c r="Q1247" s="2" cm="1">
        <f t="array" ref="Q1247">[1]!table_weight[Reactions]*(('F+ , F-'!Q$2-[1]!tbl_gk[[#This Row],[Reactions]])/('F+ , F-'!Q$2-'F+ , F-'!Q$3))</f>
        <v>1.6500544002310022E-3</v>
      </c>
      <c r="R1247" s="2" cm="1">
        <f t="array" ref="R1247">[1]!table_weight[Balance]*(('F+ , F-'!R$2-[1]!tbl_gk[[#This Row],[Balance]])/('F+ , F-'!R$2-'F+ , F-'!R$3))</f>
        <v>2.2351502207210773E-3</v>
      </c>
      <c r="S1247" s="2" cm="1">
        <f t="array" ref="S1247">[1]!table_weight[ShotPower]*(('F+ , F-'!S$2-[1]!tbl_gk[[#This Row],[ShotPower]])/('F+ , F-'!S$2-'F+ , F-'!S$3))</f>
        <v>7.5315173595909123E-3</v>
      </c>
      <c r="T1247" s="2" cm="1">
        <f t="array" ref="T1247">[1]!table_weight[Jumping]*(('F+ , F-'!T$2-[1]!tbl_gk[[#This Row],[Jumping]])/('F+ , F-'!T$2-'F+ , F-'!T$3))</f>
        <v>2.8337438786225251E-3</v>
      </c>
      <c r="U1247" s="2" cm="1">
        <f t="array" ref="U1247">[1]!table_weight[Stamina]*(('F+ , F-'!U$2-[1]!tbl_gk[[#This Row],[Stamina]])/('F+ , F-'!U$2-'F+ , F-'!U$3))</f>
        <v>1.4598074526237249E-2</v>
      </c>
      <c r="V1247" s="2" cm="1">
        <f t="array" ref="V1247">[1]!table_weight[Strength]*(('F+ , F-'!V$2-[1]!tbl_gk[[#This Row],[Strength]])/('F+ , F-'!V$2-'F+ , F-'!V$3))</f>
        <v>4.4366697089544584E-2</v>
      </c>
      <c r="W1247" s="2" cm="1">
        <f t="array" ref="W1247">[1]!table_weight[LongShots]*(('F+ , F-'!W$2-[1]!tbl_gk[[#This Row],[LongShots]])/('F+ , F-'!W$2-'F+ , F-'!W$3))</f>
        <v>9.6091773208573719E-3</v>
      </c>
      <c r="X1247" s="2" cm="1">
        <f t="array" ref="X1247">[1]!table_weight[Aggression]*(('F+ , F-'!X$2-[1]!tbl_gk[[#This Row],[Aggression]])/('F+ , F-'!X$2-'F+ , F-'!X$3))</f>
        <v>1.7036811682385123E-2</v>
      </c>
      <c r="Y1247" s="2" cm="1">
        <f t="array" ref="Y1247">[1]!table_weight[Interceptions]*(('F+ , F-'!Y$2-[1]!tbl_gk[[#This Row],[Interceptions]])/('F+ , F-'!Y$2-'F+ , F-'!Y$3))</f>
        <v>2.2854259573931314E-2</v>
      </c>
      <c r="Z1247" s="2" cm="1">
        <f t="array" ref="Z1247">[1]!table_weight[Positioning]*(('F+ , F-'!Z$2-[1]!tbl_gk[[#This Row],[Positioning]])/('F+ , F-'!Z$2-'F+ , F-'!Z$3))</f>
        <v>1.7746678835817667E-3</v>
      </c>
      <c r="AA1247" s="2" cm="1">
        <f t="array" ref="AA1247">[1]!table_weight[Vision]*(('F+ , F-'!AA$2-[1]!tbl_gk[[#This Row],[Vision]])/('F+ , F-'!AA$2-'F+ , F-'!AA$3))</f>
        <v>2.5555217523577683E-2</v>
      </c>
      <c r="AB1247" s="2" cm="1">
        <f t="array" ref="AB1247">[1]!table_weight[Penalties]*(('F+ , F-'!AB$2-[1]!tbl_gk[[#This Row],[Penalties]])/('F+ , F-'!AB$2-'F+ , F-'!AB$3))</f>
        <v>2.427119311369181E-3</v>
      </c>
      <c r="AC1247" s="2" cm="1">
        <f t="array" ref="AC1247">[1]!table_weight[Composure]*(('F+ , F-'!AC$2-[1]!tbl_gk[[#This Row],[Composure]])/('F+ , F-'!AC$2-'F+ , F-'!AC$3))</f>
        <v>2.2416857476822497E-3</v>
      </c>
      <c r="AD1247" s="2" cm="1">
        <f t="array" ref="AD1247">[1]!table_weight[Marking]*(('F+ , F-'!AD$2-[1]!tbl_gk[[#This Row],[Marking]])/('F+ , F-'!AD$2-'F+ , F-'!AD$3))</f>
        <v>2.8394686137308601E-2</v>
      </c>
      <c r="AE1247" s="2" cm="1">
        <f t="array" ref="AE1247">[1]!table_weight[StandingTackle]*(('F+ , F-'!AE$2-[1]!tbl_gk[[#This Row],[StandingTackle]])/('F+ , F-'!AE$2-'F+ , F-'!AE$3))</f>
        <v>3.362528621523387E-2</v>
      </c>
      <c r="AF1247" s="2" cm="1">
        <f t="array" ref="AF1247">[1]!table_weight[SlidingTackle]*(('F+ , F-'!AF$2-[1]!tbl_gk[[#This Row],[SlidingTackle]])/('F+ , F-'!AF$2-'F+ , F-'!AF$3))</f>
        <v>1.120842873841129E-2</v>
      </c>
      <c r="AG1247" s="2" cm="1">
        <f t="array" ref="AG1247">[1]!table_weight[GKDiving]*(('F+ , F-'!AG$2-[1]!tbl_gk[[#This Row],[GKDiving]])/('F+ , F-'!AG$2-'F+ , F-'!AG$3))</f>
        <v>5.1243535138424057E-2</v>
      </c>
      <c r="AH1247" s="2" cm="1">
        <f t="array" ref="AH1247">[1]!table_weight[GKHandling]*(('F+ , F-'!AH$2-[1]!tbl_gk[[#This Row],[GKHandling]])/('F+ , F-'!AH$2-'F+ , F-'!AH$3))</f>
        <v>5.8818666419756312E-2</v>
      </c>
      <c r="AI1247" s="2" cm="1">
        <f t="array" ref="AI1247">[1]!table_weight[GKKicking]*(('F+ , F-'!AI$2-[1]!tbl_gk[[#This Row],[GKKicking]])/('F+ , F-'!AI$2-'F+ , F-'!AI$3))</f>
        <v>3.4882871919683582E-2</v>
      </c>
      <c r="AJ1247" s="2" cm="1">
        <f t="array" ref="AJ1247">[1]!table_weight[GKPositioning]*(('F+ , F-'!AJ$2-[1]!tbl_gk[[#This Row],[GKPositioning]])/('F+ , F-'!AJ$2-'F+ , F-'!AJ$3))</f>
        <v>2.0812758886990693E-2</v>
      </c>
      <c r="AK1247" s="2" cm="1">
        <f t="array" ref="AK1247">[1]!table_weight[GKReflexes]*(('F+ , F-'!AK$2-[1]!tbl_gk[[#This Row],[GKReflexes]])/('F+ , F-'!AK$2-'F+ , F-'!AK$3))</f>
        <v>5.10157860933644E-2</v>
      </c>
    </row>
    <row r="1248" spans="1:37" x14ac:dyDescent="0.55000000000000004">
      <c r="A1248" s="7">
        <f>[1]!tbl_gk[[#This Row],[ID]]</f>
        <v>247944</v>
      </c>
      <c r="B1248" s="1" cm="1">
        <f t="array" ref="B1248">[1]!table_weight[ValueEUR]*(('F+ , F-'!B$2-[1]!tbl_gk[[#This Row],[ValueEUR]])/('F+ , F-'!B$2-'F+ , F-'!B$3))</f>
        <v>8.9821437363649033E-5</v>
      </c>
      <c r="C1248" s="1" cm="1">
        <f t="array" ref="C1248">[1]!table_weight[WageEUR]*(('F+ , F-'!C$2-[1]!tbl_gk[[#This Row],[WageEUR]])/('F+ , F-'!C$2-'F+ , F-'!C$3))</f>
        <v>7.8241870618836313E-5</v>
      </c>
      <c r="D1248" s="1" cm="1">
        <f t="array" ref="D1248">[1]!table_weight[Crossing]*(('F+ , F-'!D$2-[1]!tbl_gk[[#This Row],[Crossing]])/('F+ , F-'!D$2-'F+ , F-'!D$3))</f>
        <v>3.5866971962916043E-2</v>
      </c>
      <c r="E1248" s="1" cm="1">
        <f t="array" ref="E1248">[1]!table_weight[Finishing]*(('F+ , F-'!E$2-[1]!tbl_gk[[#This Row],[Finishing]])/('F+ , F-'!E$2-'F+ , F-'!E$3))</f>
        <v>8.9842561606326941E-3</v>
      </c>
      <c r="F1248" s="1" cm="1">
        <f t="array" ref="F1248">[1]!table_weight[HeadingAccuracy]*(('F+ , F-'!F$2-[1]!tbl_gk[[#This Row],[HeadingAccuracy]])/('F+ , F-'!F$2-'F+ , F-'!F$3))</f>
        <v>1.08567917583827E-2</v>
      </c>
      <c r="G1248" s="1" cm="1">
        <f t="array" ref="G1248">[1]!table_weight[ShortPassing]*(('F+ , F-'!G$2-[1]!tbl_gk[[#This Row],[ShortPassing]])/('F+ , F-'!G$2-'F+ , F-'!G$3))</f>
        <v>5.7659964066562854E-2</v>
      </c>
      <c r="H1248" s="1" cm="1">
        <f t="array" ref="H1248">[1]!table_weight[Volleys]*(('F+ , F-'!H$2-[1]!tbl_gk[[#This Row],[Volleys]])/('F+ , F-'!H$2-'F+ , F-'!H$3))</f>
        <v>1.1573920979881087E-3</v>
      </c>
      <c r="I1248" s="1" cm="1">
        <f t="array" ref="I1248">[1]!table_weight[Dribbling]*(('F+ , F-'!I$2-[1]!tbl_gk[[#This Row],[Dribbling]])/('F+ , F-'!I$2-'F+ , F-'!I$3))</f>
        <v>1.3690295101916595E-2</v>
      </c>
      <c r="J1248" s="1" cm="1">
        <f t="array" ref="J1248">[1]!table_weight[Curve]*(('F+ , F-'!J$2-[1]!tbl_gk[[#This Row],[Curve]])/('F+ , F-'!J$2-'F+ , F-'!J$3))</f>
        <v>8.6198154345400926E-3</v>
      </c>
      <c r="K1248" s="1" cm="1">
        <f t="array" ref="K1248">[1]!table_weight[FKAccuracy]*(('F+ , F-'!K$2-[1]!tbl_gk[[#This Row],[FKAccuracy]])/('F+ , F-'!K$2-'F+ , F-'!K$3))</f>
        <v>9.2789777912990392E-3</v>
      </c>
      <c r="L1248" s="1" cm="1">
        <f t="array" ref="L1248">[1]!table_weight[LongPassing]*(('F+ , F-'!L$2-[1]!tbl_gk[[#This Row],[LongPassing]])/('F+ , F-'!L$2-'F+ , F-'!L$3))</f>
        <v>2.2198388103107734E-2</v>
      </c>
      <c r="M1248" s="1" cm="1">
        <f t="array" ref="M1248">[1]!table_weight[BallControl]*(('F+ , F-'!M$2-[1]!tbl_gk[[#This Row],[BallControl]])/('F+ , F-'!M$2-'F+ , F-'!M$3))</f>
        <v>1.2169151201703639E-2</v>
      </c>
      <c r="N1248" s="1" cm="1">
        <f t="array" ref="N1248">[1]!table_weight[Acceleration]*(('F+ , F-'!N$2-[1]!tbl_gk[[#This Row],[Acceleration]])/('F+ , F-'!N$2-'F+ , F-'!N$3))</f>
        <v>7.666565257073309E-3</v>
      </c>
      <c r="O1248" s="1" cm="1">
        <f t="array" ref="O1248">[1]!table_weight[SprintSpeed]*(('F+ , F-'!O$2-[1]!tbl_gk[[#This Row],[SprintSpeed]])/('F+ , F-'!O$2-'F+ , F-'!O$3))</f>
        <v>9.2765439610587065E-3</v>
      </c>
      <c r="P1248" s="1" cm="1">
        <f t="array" ref="P1248">[1]!table_weight[Agility]*(('F+ , F-'!P$2-[1]!tbl_gk[[#This Row],[Agility]])/('F+ , F-'!P$2-'F+ , F-'!P$3))</f>
        <v>5.1484870468746172E-3</v>
      </c>
      <c r="Q1248" s="1" cm="1">
        <f t="array" ref="Q1248">[1]!table_weight[Reactions]*(('F+ , F-'!Q$2-[1]!tbl_gk[[#This Row],[Reactions]])/('F+ , F-'!Q$2-'F+ , F-'!Q$3))</f>
        <v>1.4953618002093458E-3</v>
      </c>
      <c r="R1248" s="1" cm="1">
        <f t="array" ref="R1248">[1]!table_weight[Balance]*(('F+ , F-'!R$2-[1]!tbl_gk[[#This Row],[Balance]])/('F+ , F-'!R$2-'F+ , F-'!R$3))</f>
        <v>2.2351502207210773E-3</v>
      </c>
      <c r="S1248" s="1" cm="1">
        <f t="array" ref="S1248">[1]!table_weight[ShotPower]*(('F+ , F-'!S$2-[1]!tbl_gk[[#This Row],[ShotPower]])/('F+ , F-'!S$2-'F+ , F-'!S$3))</f>
        <v>6.2329798837993753E-3</v>
      </c>
      <c r="T1248" s="1" cm="1">
        <f t="array" ref="T1248">[1]!table_weight[Jumping]*(('F+ , F-'!T$2-[1]!tbl_gk[[#This Row],[Jumping]])/('F+ , F-'!T$2-'F+ , F-'!T$3))</f>
        <v>2.5761307987477505E-3</v>
      </c>
      <c r="U1248" s="1" cm="1">
        <f t="array" ref="U1248">[1]!table_weight[Stamina]*(('F+ , F-'!U$2-[1]!tbl_gk[[#This Row],[Stamina]])/('F+ , F-'!U$2-'F+ , F-'!U$3))</f>
        <v>6.0109718637447497E-3</v>
      </c>
      <c r="V1248" s="1" cm="1">
        <f t="array" ref="V1248">[1]!table_weight[Strength]*(('F+ , F-'!V$2-[1]!tbl_gk[[#This Row],[Strength]])/('F+ , F-'!V$2-'F+ , F-'!V$3))</f>
        <v>3.2831355846262997E-2</v>
      </c>
      <c r="W1248" s="1" cm="1">
        <f t="array" ref="W1248">[1]!table_weight[LongShots]*(('F+ , F-'!W$2-[1]!tbl_gk[[#This Row],[LongShots]])/('F+ , F-'!W$2-'F+ , F-'!W$3))</f>
        <v>7.7912248547492196E-3</v>
      </c>
      <c r="X1248" s="1" cm="1">
        <f t="array" ref="X1248">[1]!table_weight[Aggression]*(('F+ , F-'!X$2-[1]!tbl_gk[[#This Row],[Aggression]])/('F+ , F-'!X$2-'F+ , F-'!X$3))</f>
        <v>8.5184058411925615E-3</v>
      </c>
      <c r="Y1248" s="1" cm="1">
        <f t="array" ref="Y1248">[1]!table_weight[Interceptions]*(('F+ , F-'!Y$2-[1]!tbl_gk[[#This Row],[Interceptions]])/('F+ , F-'!Y$2-'F+ , F-'!Y$3))</f>
        <v>1.9391492971820509E-2</v>
      </c>
      <c r="Z1248" s="1" cm="1">
        <f t="array" ref="Z1248">[1]!table_weight[Positioning]*(('F+ , F-'!Z$2-[1]!tbl_gk[[#This Row],[Positioning]])/('F+ , F-'!Z$2-'F+ , F-'!Z$3))</f>
        <v>1.3310009126863251E-3</v>
      </c>
      <c r="AA1248" s="1" cm="1">
        <f t="array" ref="AA1248">[1]!table_weight[Vision]*(('F+ , F-'!AA$2-[1]!tbl_gk[[#This Row],[Vision]])/('F+ , F-'!AA$2-'F+ , F-'!AA$3))</f>
        <v>1.0648007301490701E-2</v>
      </c>
      <c r="AB1248" s="1" cm="1">
        <f t="array" ref="AB1248">[1]!table_weight[Penalties]*(('F+ , F-'!AB$2-[1]!tbl_gk[[#This Row],[Penalties]])/('F+ , F-'!AB$2-'F+ , F-'!AB$3))</f>
        <v>2.3488251400346914E-3</v>
      </c>
      <c r="AC1248" s="1" cm="1">
        <f t="array" ref="AC1248">[1]!table_weight[Composure]*(('F+ , F-'!AC$2-[1]!tbl_gk[[#This Row],[Composure]])/('F+ , F-'!AC$2-'F+ , F-'!AC$3))</f>
        <v>1.7613245160360534E-3</v>
      </c>
      <c r="AD1248" s="1" cm="1">
        <f t="array" ref="AD1248">[1]!table_weight[Marking]*(('F+ , F-'!AD$2-[1]!tbl_gk[[#This Row],[Marking]])/('F+ , F-'!AD$2-'F+ , F-'!AD$3))</f>
        <v>2.366223844775717E-2</v>
      </c>
      <c r="AE1248" s="1" cm="1">
        <f t="array" ref="AE1248">[1]!table_weight[StandingTackle]*(('F+ , F-'!AE$2-[1]!tbl_gk[[#This Row],[StandingTackle]])/('F+ , F-'!AE$2-'F+ , F-'!AE$3))</f>
        <v>3.362528621523387E-2</v>
      </c>
      <c r="AF1248" s="1" cm="1">
        <f t="array" ref="AF1248">[1]!table_weight[SlidingTackle]*(('F+ , F-'!AF$2-[1]!tbl_gk[[#This Row],[SlidingTackle]])/('F+ , F-'!AF$2-'F+ , F-'!AF$3))</f>
        <v>8.2195144081682794E-3</v>
      </c>
      <c r="AG1248" s="1" cm="1">
        <f t="array" ref="AG1248">[1]!table_weight[GKDiving]*(('F+ , F-'!AG$2-[1]!tbl_gk[[#This Row],[GKDiving]])/('F+ , F-'!AG$2-'F+ , F-'!AG$3))</f>
        <v>5.1243535138424057E-2</v>
      </c>
      <c r="AH1248" s="1" cm="1">
        <f t="array" ref="AH1248">[1]!table_weight[GKHandling]*(('F+ , F-'!AH$2-[1]!tbl_gk[[#This Row],[GKHandling]])/('F+ , F-'!AH$2-'F+ , F-'!AH$3))</f>
        <v>4.9906747265247783E-2</v>
      </c>
      <c r="AI1248" s="1" cm="1">
        <f t="array" ref="AI1248">[1]!table_weight[GKKicking]*(('F+ , F-'!AI$2-[1]!tbl_gk[[#This Row],[GKKicking]])/('F+ , F-'!AI$2-'F+ , F-'!AI$3))</f>
        <v>2.8621843626407038E-2</v>
      </c>
      <c r="AJ1248" s="1" cm="1">
        <f t="array" ref="AJ1248">[1]!table_weight[GKPositioning]*(('F+ , F-'!AJ$2-[1]!tbl_gk[[#This Row],[GKPositioning]])/('F+ , F-'!AJ$2-'F+ , F-'!AJ$3))</f>
        <v>1.7659310570779983E-2</v>
      </c>
      <c r="AK1248" s="1" cm="1">
        <f t="array" ref="AK1248">[1]!table_weight[GKReflexes]*(('F+ , F-'!AK$2-[1]!tbl_gk[[#This Row],[GKReflexes]])/('F+ , F-'!AK$2-'F+ , F-'!AK$3))</f>
        <v>4.1905824290977896E-2</v>
      </c>
    </row>
    <row r="1249" spans="1:37" x14ac:dyDescent="0.55000000000000004">
      <c r="A1249" s="8">
        <f>[1]!tbl_gk[[#This Row],[ID]]</f>
        <v>247976</v>
      </c>
      <c r="B1249" s="2" cm="1">
        <f t="array" ref="B1249">[1]!table_weight[ValueEUR]*(('F+ , F-'!B$2-[1]!tbl_gk[[#This Row],[ValueEUR]])/('F+ , F-'!B$2-'F+ , F-'!B$3))</f>
        <v>3.6761969725122341E-4</v>
      </c>
      <c r="C1249" s="2" cm="1">
        <f t="array" ref="C1249">[1]!table_weight[WageEUR]*(('F+ , F-'!C$2-[1]!tbl_gk[[#This Row],[WageEUR]])/('F+ , F-'!C$2-'F+ , F-'!C$3))</f>
        <v>2.3472561185650898E-4</v>
      </c>
      <c r="D1249" s="2" cm="1">
        <f t="array" ref="D1249">[1]!table_weight[Crossing]*(('F+ , F-'!D$2-[1]!tbl_gk[[#This Row],[Crossing]])/('F+ , F-'!D$2-'F+ , F-'!D$3))</f>
        <v>3.4746129089074922E-2</v>
      </c>
      <c r="E1249" s="2" cm="1">
        <f t="array" ref="E1249">[1]!table_weight[Finishing]*(('F+ , F-'!E$2-[1]!tbl_gk[[#This Row],[Finishing]])/('F+ , F-'!E$2-'F+ , F-'!E$3))</f>
        <v>1.9965013690294877E-2</v>
      </c>
      <c r="F1249" s="2" cm="1">
        <f t="array" ref="F1249">[1]!table_weight[HeadingAccuracy]*(('F+ , F-'!F$2-[1]!tbl_gk[[#This Row],[HeadingAccuracy]])/('F+ , F-'!F$2-'F+ , F-'!F$3))</f>
        <v>1.0439222844598752E-2</v>
      </c>
      <c r="G1249" s="2" cm="1">
        <f t="array" ref="G1249">[1]!table_weight[ShortPassing]*(('F+ , F-'!G$2-[1]!tbl_gk[[#This Row],[ShortPassing]])/('F+ , F-'!G$2-'F+ , F-'!G$3))</f>
        <v>5.2034601718605494E-2</v>
      </c>
      <c r="H1249" s="2" cm="1">
        <f t="array" ref="H1249">[1]!table_weight[Volleys]*(('F+ , F-'!H$2-[1]!tbl_gk[[#This Row],[Volleys]])/('F+ , F-'!H$2-'F+ , F-'!H$3))</f>
        <v>2.1990449861774069E-3</v>
      </c>
      <c r="I1249" s="2" cm="1">
        <f t="array" ref="I1249">[1]!table_weight[Dribbling]*(('F+ , F-'!I$2-[1]!tbl_gk[[#This Row],[Dribbling]])/('F+ , F-'!I$2-'F+ , F-'!I$3))</f>
        <v>2.0535442652874894E-2</v>
      </c>
      <c r="J1249" s="2" cm="1">
        <f t="array" ref="J1249">[1]!table_weight[Curve]*(('F+ , F-'!J$2-[1]!tbl_gk[[#This Row],[Curve]])/('F+ , F-'!J$2-'F+ , F-'!J$3))</f>
        <v>9.295879390190295E-3</v>
      </c>
      <c r="K1249" s="2" cm="1">
        <f t="array" ref="K1249">[1]!table_weight[FKAccuracy]*(('F+ , F-'!K$2-[1]!tbl_gk[[#This Row],[FKAccuracy]])/('F+ , F-'!K$2-'F+ , F-'!K$3))</f>
        <v>9.7353209613629272E-3</v>
      </c>
      <c r="L1249" s="2" cm="1">
        <f t="array" ref="L1249">[1]!table_weight[LongPassing]*(('F+ , F-'!L$2-[1]!tbl_gk[[#This Row],[LongPassing]])/('F+ , F-'!L$2-'F+ , F-'!L$3))</f>
        <v>2.1115539902956136E-2</v>
      </c>
      <c r="M1249" s="2" cm="1">
        <f t="array" ref="M1249">[1]!table_weight[BallControl]*(('F+ , F-'!M$2-[1]!tbl_gk[[#This Row],[BallControl]])/('F+ , F-'!M$2-'F+ , F-'!M$3))</f>
        <v>1.3907601373375588E-2</v>
      </c>
      <c r="N1249" s="2" cm="1">
        <f t="array" ref="N1249">[1]!table_weight[Acceleration]*(('F+ , F-'!N$2-[1]!tbl_gk[[#This Row],[Acceleration]])/('F+ , F-'!N$2-'F+ , F-'!N$3))</f>
        <v>6.5391291898566463E-3</v>
      </c>
      <c r="O1249" s="2" cm="1">
        <f t="array" ref="O1249">[1]!table_weight[SprintSpeed]*(('F+ , F-'!O$2-[1]!tbl_gk[[#This Row],[SprintSpeed]])/('F+ , F-'!O$2-'F+ , F-'!O$3))</f>
        <v>8.995436568299351E-3</v>
      </c>
      <c r="P1249" s="2" cm="1">
        <f t="array" ref="P1249">[1]!table_weight[Agility]*(('F+ , F-'!P$2-[1]!tbl_gk[[#This Row],[Agility]])/('F+ , F-'!P$2-'F+ , F-'!P$3))</f>
        <v>2.92527673117876E-3</v>
      </c>
      <c r="Q1249" s="2" cm="1">
        <f t="array" ref="Q1249">[1]!table_weight[Reactions]*(('F+ , F-'!Q$2-[1]!tbl_gk[[#This Row],[Reactions]])/('F+ , F-'!Q$2-'F+ , F-'!Q$3))</f>
        <v>1.1859766001660328E-3</v>
      </c>
      <c r="R1249" s="2" cm="1">
        <f t="array" ref="R1249">[1]!table_weight[Balance]*(('F+ , F-'!R$2-[1]!tbl_gk[[#This Row],[Balance]])/('F+ , F-'!R$2-'F+ , F-'!R$3))</f>
        <v>1.8626251839342308E-3</v>
      </c>
      <c r="S1249" s="2" cm="1">
        <f t="array" ref="S1249">[1]!table_weight[ShotPower]*(('F+ , F-'!S$2-[1]!tbl_gk[[#This Row],[ShotPower]])/('F+ , F-'!S$2-'F+ , F-'!S$3))</f>
        <v>5.9732723886410689E-3</v>
      </c>
      <c r="T1249" s="2" cm="1">
        <f t="array" ref="T1249">[1]!table_weight[Jumping]*(('F+ , F-'!T$2-[1]!tbl_gk[[#This Row],[Jumping]])/('F+ , F-'!T$2-'F+ , F-'!T$3))</f>
        <v>1.9750336123732751E-3</v>
      </c>
      <c r="U1249" s="2" cm="1">
        <f t="array" ref="U1249">[1]!table_weight[Stamina]*(('F+ , F-'!U$2-[1]!tbl_gk[[#This Row],[Stamina]])/('F+ , F-'!U$2-'F+ , F-'!U$3))</f>
        <v>1.1163233461240251E-2</v>
      </c>
      <c r="V1249" s="2" cm="1">
        <f t="array" ref="V1249">[1]!table_weight[Strength]*(('F+ , F-'!V$2-[1]!tbl_gk[[#This Row],[Strength]])/('F+ , F-'!V$2-'F+ , F-'!V$3))</f>
        <v>1.0648007301490701E-2</v>
      </c>
      <c r="W1249" s="2" cm="1">
        <f t="array" ref="W1249">[1]!table_weight[LongShots]*(('F+ , F-'!W$2-[1]!tbl_gk[[#This Row],[LongShots]])/('F+ , F-'!W$2-'F+ , F-'!W$3))</f>
        <v>9.3494698256990638E-3</v>
      </c>
      <c r="X1249" s="2" cm="1">
        <f t="array" ref="X1249">[1]!table_weight[Aggression]*(('F+ , F-'!X$2-[1]!tbl_gk[[#This Row],[Aggression]])/('F+ , F-'!X$2-'F+ , F-'!X$3))</f>
        <v>1.3994523881959207E-2</v>
      </c>
      <c r="Y1249" s="2" cm="1">
        <f t="array" ref="Y1249">[1]!table_weight[Interceptions]*(('F+ , F-'!Y$2-[1]!tbl_gk[[#This Row],[Interceptions]])/('F+ , F-'!Y$2-'F+ , F-'!Y$3))</f>
        <v>2.5624472855619959E-2</v>
      </c>
      <c r="Z1249" s="2" cm="1">
        <f t="array" ref="Z1249">[1]!table_weight[Positioning]*(('F+ , F-'!Z$2-[1]!tbl_gk[[#This Row],[Positioning]])/('F+ , F-'!Z$2-'F+ , F-'!Z$3))</f>
        <v>2.0704458641787279E-3</v>
      </c>
      <c r="AA1249" s="2" cm="1">
        <f t="array" ref="AA1249">[1]!table_weight[Vision]*(('F+ , F-'!AA$2-[1]!tbl_gk[[#This Row],[Vision]])/('F+ , F-'!AA$2-'F+ , F-'!AA$3))</f>
        <v>1.2067741608356128E-2</v>
      </c>
      <c r="AB1249" s="2" cm="1">
        <f t="array" ref="AB1249">[1]!table_weight[Penalties]*(('F+ , F-'!AB$2-[1]!tbl_gk[[#This Row],[Penalties]])/('F+ , F-'!AB$2-'F+ , F-'!AB$3))</f>
        <v>2.1922367973657118E-3</v>
      </c>
      <c r="AC1249" s="2" cm="1">
        <f t="array" ref="AC1249">[1]!table_weight[Composure]*(('F+ , F-'!AC$2-[1]!tbl_gk[[#This Row],[Composure]])/('F+ , F-'!AC$2-'F+ , F-'!AC$3))</f>
        <v>2.6153000389626249E-3</v>
      </c>
      <c r="AD1249" s="2" cm="1">
        <f t="array" ref="AD1249">[1]!table_weight[Marking]*(('F+ , F-'!AD$2-[1]!tbl_gk[[#This Row],[Marking]])/('F+ , F-'!AD$2-'F+ , F-'!AD$3))</f>
        <v>2.8394686137308601E-2</v>
      </c>
      <c r="AE1249" s="2" cm="1">
        <f t="array" ref="AE1249">[1]!table_weight[StandingTackle]*(('F+ , F-'!AE$2-[1]!tbl_gk[[#This Row],[StandingTackle]])/('F+ , F-'!AE$2-'F+ , F-'!AE$3))</f>
        <v>2.465854322450484E-2</v>
      </c>
      <c r="AF1249" s="2" cm="1">
        <f t="array" ref="AF1249">[1]!table_weight[SlidingTackle]*(('F+ , F-'!AF$2-[1]!tbl_gk[[#This Row],[SlidingTackle]])/('F+ , F-'!AF$2-'F+ , F-'!AF$3))</f>
        <v>8.2195144081682794E-3</v>
      </c>
      <c r="AG1249" s="2" cm="1">
        <f t="array" ref="AG1249">[1]!table_weight[GKDiving]*(('F+ , F-'!AG$2-[1]!tbl_gk[[#This Row],[GKDiving]])/('F+ , F-'!AG$2-'F+ , F-'!AG$3))</f>
        <v>3.7578592434844307E-2</v>
      </c>
      <c r="AH1249" s="2" cm="1">
        <f t="array" ref="AH1249">[1]!table_weight[GKHandling]*(('F+ , F-'!AH$2-[1]!tbl_gk[[#This Row],[GKHandling]])/('F+ , F-'!AH$2-'F+ , F-'!AH$3))</f>
        <v>5.168913109614949E-2</v>
      </c>
      <c r="AI1249" s="2" cm="1">
        <f t="array" ref="AI1249">[1]!table_weight[GKKicking]*(('F+ , F-'!AI$2-[1]!tbl_gk[[#This Row],[GKKicking]])/('F+ , F-'!AI$2-'F+ , F-'!AI$3))</f>
        <v>2.7727411013081817E-2</v>
      </c>
      <c r="AJ1249" s="2" cm="1">
        <f t="array" ref="AJ1249">[1]!table_weight[GKPositioning]*(('F+ , F-'!AJ$2-[1]!tbl_gk[[#This Row],[GKPositioning]])/('F+ , F-'!AJ$2-'F+ , F-'!AJ$3))</f>
        <v>1.6397931244295699E-2</v>
      </c>
      <c r="AK1249" s="2" cm="1">
        <f t="array" ref="AK1249">[1]!table_weight[GKReflexes]*(('F+ , F-'!AK$2-[1]!tbl_gk[[#This Row],[GKReflexes]])/('F+ , F-'!AK$2-'F+ , F-'!AK$3))</f>
        <v>3.2795862488591399E-2</v>
      </c>
    </row>
    <row r="1250" spans="1:37" x14ac:dyDescent="0.55000000000000004">
      <c r="A1250" s="7">
        <f>[1]!tbl_gk[[#This Row],[ID]]</f>
        <v>248000</v>
      </c>
      <c r="B1250" s="1" cm="1">
        <f t="array" ref="B1250">[1]!table_weight[ValueEUR]*(('F+ , F-'!B$2-[1]!tbl_gk[[#This Row],[ValueEUR]])/('F+ , F-'!B$2-'F+ , F-'!B$3))</f>
        <v>3.0588675060954019E-4</v>
      </c>
      <c r="C1250" s="1" cm="1">
        <f t="array" ref="C1250">[1]!table_weight[WageEUR]*(('F+ , F-'!C$2-[1]!tbl_gk[[#This Row],[WageEUR]])/('F+ , F-'!C$2-'F+ , F-'!C$3))</f>
        <v>5.4769309433185431E-4</v>
      </c>
      <c r="D1250" s="1" cm="1">
        <f t="array" ref="D1250">[1]!table_weight[Crossing]*(('F+ , F-'!D$2-[1]!tbl_gk[[#This Row],[Crossing]])/('F+ , F-'!D$2-'F+ , F-'!D$3))</f>
        <v>3.3625286215233793E-2</v>
      </c>
      <c r="E1250" s="1" cm="1">
        <f t="array" ref="E1250">[1]!table_weight[Finishing]*(('F+ , F-'!E$2-[1]!tbl_gk[[#This Row],[Finishing]])/('F+ , F-'!E$2-'F+ , F-'!E$3))</f>
        <v>2.096326437480962E-2</v>
      </c>
      <c r="F1250" s="1" cm="1">
        <f t="array" ref="F1250">[1]!table_weight[HeadingAccuracy]*(('F+ , F-'!F$2-[1]!tbl_gk[[#This Row],[HeadingAccuracy]])/('F+ , F-'!F$2-'F+ , F-'!F$3))</f>
        <v>1.210949849973455E-2</v>
      </c>
      <c r="G1250" s="1" cm="1">
        <f t="array" ref="G1250">[1]!table_weight[ShortPassing]*(('F+ , F-'!G$2-[1]!tbl_gk[[#This Row],[ShortPassing]])/('F+ , F-'!G$2-'F+ , F-'!G$3))</f>
        <v>5.3440942305594832E-2</v>
      </c>
      <c r="H1250" s="1" cm="1">
        <f t="array" ref="H1250">[1]!table_weight[Volleys]*(('F+ , F-'!H$2-[1]!tbl_gk[[#This Row],[Volleys]])/('F+ , F-'!H$2-'F+ , F-'!H$3))</f>
        <v>2.4305234057750281E-3</v>
      </c>
      <c r="I1250" s="1" cm="1">
        <f t="array" ref="I1250">[1]!table_weight[Dribbling]*(('F+ , F-'!I$2-[1]!tbl_gk[[#This Row],[Dribbling]])/('F+ , F-'!I$2-'F+ , F-'!I$3))</f>
        <v>1.9557564431309422E-2</v>
      </c>
      <c r="J1250" s="1" cm="1">
        <f t="array" ref="J1250">[1]!table_weight[Curve]*(('F+ , F-'!J$2-[1]!tbl_gk[[#This Row],[Curve]])/('F+ , F-'!J$2-'F+ , F-'!J$3))</f>
        <v>9.6339113680153961E-3</v>
      </c>
      <c r="K1250" s="1" cm="1">
        <f t="array" ref="K1250">[1]!table_weight[FKAccuracy]*(('F+ , F-'!K$2-[1]!tbl_gk[[#This Row],[FKAccuracy]])/('F+ , F-'!K$2-'F+ , F-'!K$3))</f>
        <v>9.1268634012777444E-3</v>
      </c>
      <c r="L1250" s="1" cm="1">
        <f t="array" ref="L1250">[1]!table_weight[LongPassing]*(('F+ , F-'!L$2-[1]!tbl_gk[[#This Row],[LongPassing]])/('F+ , F-'!L$2-'F+ , F-'!L$3))</f>
        <v>2.4905508603486726E-2</v>
      </c>
      <c r="M1250" s="1" cm="1">
        <f t="array" ref="M1250">[1]!table_weight[BallControl]*(('F+ , F-'!M$2-[1]!tbl_gk[[#This Row],[BallControl]])/('F+ , F-'!M$2-'F+ , F-'!M$3))</f>
        <v>1.4776826459211564E-2</v>
      </c>
      <c r="N1250" s="1" cm="1">
        <f t="array" ref="N1250">[1]!table_weight[Acceleration]*(('F+ , F-'!N$2-[1]!tbl_gk[[#This Row],[Acceleration]])/('F+ , F-'!N$2-'F+ , F-'!N$3))</f>
        <v>5.4116931226399828E-3</v>
      </c>
      <c r="O1250" s="1" cm="1">
        <f t="array" ref="O1250">[1]!table_weight[SprintSpeed]*(('F+ , F-'!O$2-[1]!tbl_gk[[#This Row],[SprintSpeed]])/('F+ , F-'!O$2-'F+ , F-'!O$3))</f>
        <v>9.838758746577414E-3</v>
      </c>
      <c r="P1250" s="1" cm="1">
        <f t="array" ref="P1250">[1]!table_weight[Agility]*(('F+ , F-'!P$2-[1]!tbl_gk[[#This Row],[Agility]])/('F+ , F-'!P$2-'F+ , F-'!P$3))</f>
        <v>4.3294095621445646E-3</v>
      </c>
      <c r="Q1250" s="1" cm="1">
        <f t="array" ref="Q1250">[1]!table_weight[Reactions]*(('F+ , F-'!Q$2-[1]!tbl_gk[[#This Row],[Reactions]])/('F+ , F-'!Q$2-'F+ , F-'!Q$3))</f>
        <v>1.6500544002310022E-3</v>
      </c>
      <c r="R1250" s="1" cm="1">
        <f t="array" ref="R1250">[1]!table_weight[Balance]*(('F+ , F-'!R$2-[1]!tbl_gk[[#This Row],[Balance]])/('F+ , F-'!R$2-'F+ , F-'!R$3))</f>
        <v>1.9247126900653719E-3</v>
      </c>
      <c r="S1250" s="1" cm="1">
        <f t="array" ref="S1250">[1]!table_weight[ShotPower]*(('F+ , F-'!S$2-[1]!tbl_gk[[#This Row],[ShotPower]])/('F+ , F-'!S$2-'F+ , F-'!S$3))</f>
        <v>6.4926873789576834E-3</v>
      </c>
      <c r="T1250" s="1" cm="1">
        <f t="array" ref="T1250">[1]!table_weight[Jumping]*(('F+ , F-'!T$2-[1]!tbl_gk[[#This Row],[Jumping]])/('F+ , F-'!T$2-'F+ , F-'!T$3))</f>
        <v>3.3489700383720756E-3</v>
      </c>
      <c r="U1250" s="1" cm="1">
        <f t="array" ref="U1250">[1]!table_weight[Stamina]*(('F+ , F-'!U$2-[1]!tbl_gk[[#This Row],[Stamina]])/('F+ , F-'!U$2-'F+ , F-'!U$3))</f>
        <v>1.6315495058735752E-2</v>
      </c>
      <c r="V1250" s="1" cm="1">
        <f t="array" ref="V1250">[1]!table_weight[Strength]*(('F+ , F-'!V$2-[1]!tbl_gk[[#This Row],[Strength]])/('F+ , F-'!V$2-'F+ , F-'!V$3))</f>
        <v>4.7028698914917254E-2</v>
      </c>
      <c r="W1250" s="1" cm="1">
        <f t="array" ref="W1250">[1]!table_weight[LongShots]*(('F+ , F-'!W$2-[1]!tbl_gk[[#This Row],[LongShots]])/('F+ , F-'!W$2-'F+ , F-'!W$3))</f>
        <v>9.86888481601568E-3</v>
      </c>
      <c r="X1250" s="1" cm="1">
        <f t="array" ref="X1250">[1]!table_weight[Aggression]*(('F+ , F-'!X$2-[1]!tbl_gk[[#This Row],[Aggression]])/('F+ , F-'!X$2-'F+ , F-'!X$3))</f>
        <v>1.1560693641618476E-2</v>
      </c>
      <c r="Y1250" s="1" cm="1">
        <f t="array" ref="Y1250">[1]!table_weight[Interceptions]*(('F+ , F-'!Y$2-[1]!tbl_gk[[#This Row],[Interceptions]])/('F+ , F-'!Y$2-'F+ , F-'!Y$3))</f>
        <v>2.6317026176042119E-2</v>
      </c>
      <c r="Z1250" s="1" cm="1">
        <f t="array" ref="Z1250">[1]!table_weight[Positioning]*(('F+ , F-'!Z$2-[1]!tbl_gk[[#This Row],[Positioning]])/('F+ , F-'!Z$2-'F+ , F-'!Z$3))</f>
        <v>1.9225568738802474E-3</v>
      </c>
      <c r="AA1250" s="1" cm="1">
        <f t="array" ref="AA1250">[1]!table_weight[Vision]*(('F+ , F-'!AA$2-[1]!tbl_gk[[#This Row],[Vision]])/('F+ , F-'!AA$2-'F+ , F-'!AA$3))</f>
        <v>1.7036811682385123E-2</v>
      </c>
      <c r="AB1250" s="1" cm="1">
        <f t="array" ref="AB1250">[1]!table_weight[Penalties]*(('F+ , F-'!AB$2-[1]!tbl_gk[[#This Row],[Penalties]])/('F+ , F-'!AB$2-'F+ , F-'!AB$3))</f>
        <v>2.2313838830329571E-3</v>
      </c>
      <c r="AC1250" s="1" cm="1">
        <f t="array" ref="AC1250">[1]!table_weight[Composure]*(('F+ , F-'!AC$2-[1]!tbl_gk[[#This Row],[Composure]])/('F+ , F-'!AC$2-'F+ , F-'!AC$3))</f>
        <v>2.0281918669506067E-3</v>
      </c>
      <c r="AD1250" s="1" cm="1">
        <f t="array" ref="AD1250">[1]!table_weight[Marking]*(('F+ , F-'!AD$2-[1]!tbl_gk[[#This Row],[Marking]])/('F+ , F-'!AD$2-'F+ , F-'!AD$3))</f>
        <v>3.9437064079595283E-2</v>
      </c>
      <c r="AE1250" s="1" cm="1">
        <f t="array" ref="AE1250">[1]!table_weight[StandingTackle]*(('F+ , F-'!AE$2-[1]!tbl_gk[[#This Row],[StandingTackle]])/('F+ , F-'!AE$2-'F+ , F-'!AE$3))</f>
        <v>3.1383600467551613E-2</v>
      </c>
      <c r="AF1250" s="1" cm="1">
        <f t="array" ref="AF1250">[1]!table_weight[SlidingTackle]*(('F+ , F-'!AF$2-[1]!tbl_gk[[#This Row],[SlidingTackle]])/('F+ , F-'!AF$2-'F+ , F-'!AF$3))</f>
        <v>1.0461200155850536E-2</v>
      </c>
      <c r="AG1250" s="1" cm="1">
        <f t="array" ref="AG1250">[1]!table_weight[GKDiving]*(('F+ , F-'!AG$2-[1]!tbl_gk[[#This Row],[GKDiving]])/('F+ , F-'!AG$2-'F+ , F-'!AG$3))</f>
        <v>3.7578592434844307E-2</v>
      </c>
      <c r="AH1250" s="1" cm="1">
        <f t="array" ref="AH1250">[1]!table_weight[GKHandling]*(('F+ , F-'!AH$2-[1]!tbl_gk[[#This Row],[GKHandling]])/('F+ , F-'!AH$2-'F+ , F-'!AH$3))</f>
        <v>3.5647676618034127E-2</v>
      </c>
      <c r="AI1250" s="1" cm="1">
        <f t="array" ref="AI1250">[1]!table_weight[GKKicking]*(('F+ , F-'!AI$2-[1]!tbl_gk[[#This Row],[GKKicking]])/('F+ , F-'!AI$2-'F+ , F-'!AI$3))</f>
        <v>2.9516276239732256E-2</v>
      </c>
      <c r="AJ1250" s="1" cm="1">
        <f t="array" ref="AJ1250">[1]!table_weight[GKPositioning]*(('F+ , F-'!AJ$2-[1]!tbl_gk[[#This Row],[GKPositioning]])/('F+ , F-'!AJ$2-'F+ , F-'!AJ$3))</f>
        <v>1.6397931244295699E-2</v>
      </c>
      <c r="AK1250" s="1" cm="1">
        <f t="array" ref="AK1250">[1]!table_weight[GKReflexes]*(('F+ , F-'!AK$2-[1]!tbl_gk[[#This Row],[GKReflexes]])/('F+ , F-'!AK$2-'F+ , F-'!AK$3))</f>
        <v>3.2795862488591399E-2</v>
      </c>
    </row>
    <row r="1251" spans="1:37" x14ac:dyDescent="0.55000000000000004">
      <c r="A1251" s="8">
        <f>[1]!tbl_gk[[#This Row],[ID]]</f>
        <v>248018</v>
      </c>
      <c r="B1251" s="2" cm="1">
        <f t="array" ref="B1251">[1]!table_weight[ValueEUR]*(('F+ , F-'!B$2-[1]!tbl_gk[[#This Row],[ValueEUR]])/('F+ , F-'!B$2-'F+ , F-'!B$3))</f>
        <v>3.0588675060954019E-4</v>
      </c>
      <c r="C1251" s="2" cm="1">
        <f t="array" ref="C1251">[1]!table_weight[WageEUR]*(('F+ , F-'!C$2-[1]!tbl_gk[[#This Row],[WageEUR]])/('F+ , F-'!C$2-'F+ , F-'!C$3))</f>
        <v>3.9120935309418161E-4</v>
      </c>
      <c r="D1251" s="2" cm="1">
        <f t="array" ref="D1251">[1]!table_weight[Crossing]*(('F+ , F-'!D$2-[1]!tbl_gk[[#This Row],[Crossing]])/('F+ , F-'!D$2-'F+ , F-'!D$3))</f>
        <v>3.2504443341392672E-2</v>
      </c>
      <c r="E1251" s="2" cm="1">
        <f t="array" ref="E1251">[1]!table_weight[Finishing]*(('F+ , F-'!E$2-[1]!tbl_gk[[#This Row],[Finishing]])/('F+ , F-'!E$2-'F+ , F-'!E$3))</f>
        <v>1.1979008214176926E-2</v>
      </c>
      <c r="F1251" s="2" cm="1">
        <f t="array" ref="F1251">[1]!table_weight[HeadingAccuracy]*(('F+ , F-'!F$2-[1]!tbl_gk[[#This Row],[HeadingAccuracy]])/('F+ , F-'!F$2-'F+ , F-'!F$3))</f>
        <v>1.1274360672166649E-2</v>
      </c>
      <c r="G1251" s="2" cm="1">
        <f t="array" ref="G1251">[1]!table_weight[ShortPassing]*(('F+ , F-'!G$2-[1]!tbl_gk[[#This Row],[ShortPassing]])/('F+ , F-'!G$2-'F+ , F-'!G$3))</f>
        <v>4.781557995763748E-2</v>
      </c>
      <c r="H1251" s="2" cm="1">
        <f t="array" ref="H1251">[1]!table_weight[Volleys]*(('F+ , F-'!H$2-[1]!tbl_gk[[#This Row],[Volleys]])/('F+ , F-'!H$2-'F+ , F-'!H$3))</f>
        <v>1.2731313077869197E-3</v>
      </c>
      <c r="I1251" s="2" cm="1">
        <f t="array" ref="I1251">[1]!table_weight[Dribbling]*(('F+ , F-'!I$2-[1]!tbl_gk[[#This Row],[Dribbling]])/('F+ , F-'!I$2-'F+ , F-'!I$3))</f>
        <v>1.1734538658785652E-2</v>
      </c>
      <c r="J1251" s="2" cm="1">
        <f t="array" ref="J1251">[1]!table_weight[Curve]*(('F+ , F-'!J$2-[1]!tbl_gk[[#This Row],[Curve]])/('F+ , F-'!J$2-'F+ , F-'!J$3))</f>
        <v>9.6339113680153961E-3</v>
      </c>
      <c r="K1251" s="2" cm="1">
        <f t="array" ref="K1251">[1]!table_weight[FKAccuracy]*(('F+ , F-'!K$2-[1]!tbl_gk[[#This Row],[FKAccuracy]])/('F+ , F-'!K$2-'F+ , F-'!K$3))</f>
        <v>9.1268634012777444E-3</v>
      </c>
      <c r="L1251" s="2" cm="1">
        <f t="array" ref="L1251">[1]!table_weight[LongPassing]*(('F+ , F-'!L$2-[1]!tbl_gk[[#This Row],[LongPassing]])/('F+ , F-'!L$2-'F+ , F-'!L$3))</f>
        <v>2.4905508603486726E-2</v>
      </c>
      <c r="M1251" s="2" cm="1">
        <f t="array" ref="M1251">[1]!table_weight[BallControl]*(('F+ , F-'!M$2-[1]!tbl_gk[[#This Row],[BallControl]])/('F+ , F-'!M$2-'F+ , F-'!M$3))</f>
        <v>1.4342213916293577E-2</v>
      </c>
      <c r="N1251" s="2" cm="1">
        <f t="array" ref="N1251">[1]!table_weight[Acceleration]*(('F+ , F-'!N$2-[1]!tbl_gk[[#This Row],[Acceleration]])/('F+ , F-'!N$2-'F+ , F-'!N$3))</f>
        <v>6.0881547629699816E-3</v>
      </c>
      <c r="O1251" s="2" cm="1">
        <f t="array" ref="O1251">[1]!table_weight[SprintSpeed]*(('F+ , F-'!O$2-[1]!tbl_gk[[#This Row],[SprintSpeed]])/('F+ , F-'!O$2-'F+ , F-'!O$3))</f>
        <v>5.6221478551870948E-3</v>
      </c>
      <c r="P1251" s="2" cm="1">
        <f t="array" ref="P1251">[1]!table_weight[Agility]*(('F+ , F-'!P$2-[1]!tbl_gk[[#This Row],[Agility]])/('F+ , F-'!P$2-'F+ , F-'!P$3))</f>
        <v>2.5742435234373086E-3</v>
      </c>
      <c r="Q1251" s="2" cm="1">
        <f t="array" ref="Q1251">[1]!table_weight[Reactions]*(('F+ , F-'!Q$2-[1]!tbl_gk[[#This Row],[Reactions]])/('F+ , F-'!Q$2-'F+ , F-'!Q$3))</f>
        <v>1.5984902002237835E-3</v>
      </c>
      <c r="R1251" s="2" cm="1">
        <f t="array" ref="R1251">[1]!table_weight[Balance]*(('F+ , F-'!R$2-[1]!tbl_gk[[#This Row],[Balance]])/('F+ , F-'!R$2-'F+ , F-'!R$3))</f>
        <v>1.9868001961965125E-3</v>
      </c>
      <c r="S1251" s="2" cm="1">
        <f t="array" ref="S1251">[1]!table_weight[ShotPower]*(('F+ , F-'!S$2-[1]!tbl_gk[[#This Row],[ShotPower]])/('F+ , F-'!S$2-'F+ , F-'!S$3))</f>
        <v>4.4150274176912247E-3</v>
      </c>
      <c r="T1251" s="2" cm="1">
        <f t="array" ref="T1251">[1]!table_weight[Jumping]*(('F+ , F-'!T$2-[1]!tbl_gk[[#This Row],[Jumping]])/('F+ , F-'!T$2-'F+ , F-'!T$3))</f>
        <v>2.4902597721228252E-3</v>
      </c>
      <c r="U1251" s="2" cm="1">
        <f t="array" ref="U1251">[1]!table_weight[Stamina]*(('F+ , F-'!U$2-[1]!tbl_gk[[#This Row],[Stamina]])/('F+ , F-'!U$2-'F+ , F-'!U$3))</f>
        <v>1.0304523194991E-2</v>
      </c>
      <c r="V1251" s="2" cm="1">
        <f t="array" ref="V1251">[1]!table_weight[Strength]*(('F+ , F-'!V$2-[1]!tbl_gk[[#This Row],[Strength]])/('F+ , F-'!V$2-'F+ , F-'!V$3))</f>
        <v>3.6380691613426559E-2</v>
      </c>
      <c r="W1251" s="2" cm="1">
        <f t="array" ref="W1251">[1]!table_weight[LongShots]*(('F+ , F-'!W$2-[1]!tbl_gk[[#This Row],[LongShots]])/('F+ , F-'!W$2-'F+ , F-'!W$3))</f>
        <v>6.7523948741159906E-3</v>
      </c>
      <c r="X1251" s="2" cm="1">
        <f t="array" ref="X1251">[1]!table_weight[Aggression]*(('F+ , F-'!X$2-[1]!tbl_gk[[#This Row],[Aggression]])/('F+ , F-'!X$2-'F+ , F-'!X$3))</f>
        <v>1.034377852144811E-2</v>
      </c>
      <c r="Y1251" s="2" cm="1">
        <f t="array" ref="Y1251">[1]!table_weight[Interceptions]*(('F+ , F-'!Y$2-[1]!tbl_gk[[#This Row],[Interceptions]])/('F+ , F-'!Y$2-'F+ , F-'!Y$3))</f>
        <v>1.7313833010554024E-2</v>
      </c>
      <c r="Z1251" s="2" cm="1">
        <f t="array" ref="Z1251">[1]!table_weight[Positioning]*(('F+ , F-'!Z$2-[1]!tbl_gk[[#This Row],[Positioning]])/('F+ , F-'!Z$2-'F+ , F-'!Z$3))</f>
        <v>7.394449514924029E-4</v>
      </c>
      <c r="AA1251" s="2" cm="1">
        <f t="array" ref="AA1251">[1]!table_weight[Vision]*(('F+ , F-'!AA$2-[1]!tbl_gk[[#This Row],[Vision]])/('F+ , F-'!AA$2-'F+ , F-'!AA$3))</f>
        <v>1.2777608761788841E-2</v>
      </c>
      <c r="AB1251" s="2" cm="1">
        <f t="array" ref="AB1251">[1]!table_weight[Penalties]*(('F+ , F-'!AB$2-[1]!tbl_gk[[#This Row],[Penalties]])/('F+ , F-'!AB$2-'F+ , F-'!AB$3))</f>
        <v>2.153089711698467E-3</v>
      </c>
      <c r="AC1251" s="2" cm="1">
        <f t="array" ref="AC1251">[1]!table_weight[Composure]*(('F+ , F-'!AC$2-[1]!tbl_gk[[#This Row],[Composure]])/('F+ , F-'!AC$2-'F+ , F-'!AC$3))</f>
        <v>1.1742163440240354E-3</v>
      </c>
      <c r="AD1251" s="2" cm="1">
        <f t="array" ref="AD1251">[1]!table_weight[Marking]*(('F+ , F-'!AD$2-[1]!tbl_gk[[#This Row],[Marking]])/('F+ , F-'!AD$2-'F+ , F-'!AD$3))</f>
        <v>1.8929790758205733E-2</v>
      </c>
      <c r="AE1251" s="2" cm="1">
        <f t="array" ref="AE1251">[1]!table_weight[StandingTackle]*(('F+ , F-'!AE$2-[1]!tbl_gk[[#This Row],[StandingTackle]])/('F+ , F-'!AE$2-'F+ , F-'!AE$3))</f>
        <v>2.241685747682258E-2</v>
      </c>
      <c r="AF1251" s="2" cm="1">
        <f t="array" ref="AF1251">[1]!table_weight[SlidingTackle]*(('F+ , F-'!AF$2-[1]!tbl_gk[[#This Row],[SlidingTackle]])/('F+ , F-'!AF$2-'F+ , F-'!AF$3))</f>
        <v>1.0461200155850536E-2</v>
      </c>
      <c r="AG1251" s="2" cm="1">
        <f t="array" ref="AG1251">[1]!table_weight[GKDiving]*(('F+ , F-'!AG$2-[1]!tbl_gk[[#This Row],[GKDiving]])/('F+ , F-'!AG$2-'F+ , F-'!AG$3))</f>
        <v>4.0994828110739248E-2</v>
      </c>
      <c r="AH1251" s="2" cm="1">
        <f t="array" ref="AH1251">[1]!table_weight[GKHandling]*(('F+ , F-'!AH$2-[1]!tbl_gk[[#This Row],[GKHandling]])/('F+ , F-'!AH$2-'F+ , F-'!AH$3))</f>
        <v>4.4559595772542655E-2</v>
      </c>
      <c r="AI1251" s="2" cm="1">
        <f t="array" ref="AI1251">[1]!table_weight[GKKicking]*(('F+ , F-'!AI$2-[1]!tbl_gk[[#This Row],[GKKicking]])/('F+ , F-'!AI$2-'F+ , F-'!AI$3))</f>
        <v>1.9677517493154842E-2</v>
      </c>
      <c r="AJ1251" s="2" cm="1">
        <f t="array" ref="AJ1251">[1]!table_weight[GKPositioning]*(('F+ , F-'!AJ$2-[1]!tbl_gk[[#This Row],[GKPositioning]])/('F+ , F-'!AJ$2-'F+ , F-'!AJ$3))</f>
        <v>1.9551379560506409E-2</v>
      </c>
      <c r="AK1251" s="2" cm="1">
        <f t="array" ref="AK1251">[1]!table_weight[GKReflexes]*(('F+ , F-'!AK$2-[1]!tbl_gk[[#This Row],[GKReflexes]])/('F+ , F-'!AK$2-'F+ , F-'!AK$3))</f>
        <v>3.6439847209545996E-2</v>
      </c>
    </row>
    <row r="1252" spans="1:37" x14ac:dyDescent="0.55000000000000004">
      <c r="A1252" s="7">
        <f>[1]!tbl_gk[[#This Row],[ID]]</f>
        <v>248019</v>
      </c>
      <c r="B1252" s="1" cm="1">
        <f t="array" ref="B1252">[1]!table_weight[ValueEUR]*(('F+ , F-'!B$2-[1]!tbl_gk[[#This Row],[ValueEUR]])/('F+ , F-'!B$2-'F+ , F-'!B$3))</f>
        <v>2.364371856376466E-4</v>
      </c>
      <c r="C1252" s="1" cm="1">
        <f t="array" ref="C1252">[1]!table_weight[WageEUR]*(('F+ , F-'!C$2-[1]!tbl_gk[[#This Row],[WageEUR]])/('F+ , F-'!C$2-'F+ , F-'!C$3))</f>
        <v>7.8241870618836313E-5</v>
      </c>
      <c r="D1252" s="1" cm="1">
        <f t="array" ref="D1252">[1]!table_weight[Crossing]*(('F+ , F-'!D$2-[1]!tbl_gk[[#This Row],[Crossing]])/('F+ , F-'!D$2-'F+ , F-'!D$3))</f>
        <v>3.5866971962916043E-2</v>
      </c>
      <c r="E1252" s="1" cm="1">
        <f t="array" ref="E1252">[1]!table_weight[Finishing]*(('F+ , F-'!E$2-[1]!tbl_gk[[#This Row],[Finishing]])/('F+ , F-'!E$2-'F+ , F-'!E$3))</f>
        <v>1.6970261636750646E-2</v>
      </c>
      <c r="F1252" s="1" cm="1">
        <f t="array" ref="F1252">[1]!table_weight[HeadingAccuracy]*(('F+ , F-'!F$2-[1]!tbl_gk[[#This Row],[HeadingAccuracy]])/('F+ , F-'!F$2-'F+ , F-'!F$3))</f>
        <v>7.5162404481111007E-3</v>
      </c>
      <c r="G1252" s="1" cm="1">
        <f t="array" ref="G1252">[1]!table_weight[ShortPassing]*(('F+ , F-'!G$2-[1]!tbl_gk[[#This Row],[ShortPassing]])/('F+ , F-'!G$2-'F+ , F-'!G$3))</f>
        <v>5.3440942305594832E-2</v>
      </c>
      <c r="H1252" s="1" cm="1">
        <f t="array" ref="H1252">[1]!table_weight[Volleys]*(('F+ , F-'!H$2-[1]!tbl_gk[[#This Row],[Volleys]])/('F+ , F-'!H$2-'F+ , F-'!H$3))</f>
        <v>1.2731313077869197E-3</v>
      </c>
      <c r="I1252" s="1" cm="1">
        <f t="array" ref="I1252">[1]!table_weight[Dribbling]*(('F+ , F-'!I$2-[1]!tbl_gk[[#This Row],[Dribbling]])/('F+ , F-'!I$2-'F+ , F-'!I$3))</f>
        <v>1.8579686209743949E-2</v>
      </c>
      <c r="J1252" s="1" cm="1">
        <f t="array" ref="J1252">[1]!table_weight[Curve]*(('F+ , F-'!J$2-[1]!tbl_gk[[#This Row],[Curve]])/('F+ , F-'!J$2-'F+ , F-'!J$3))</f>
        <v>9.4648953791028455E-3</v>
      </c>
      <c r="K1252" s="1" cm="1">
        <f t="array" ref="K1252">[1]!table_weight[FKAccuracy]*(('F+ , F-'!K$2-[1]!tbl_gk[[#This Row],[FKAccuracy]])/('F+ , F-'!K$2-'F+ , F-'!K$3))</f>
        <v>9.5832065713416324E-3</v>
      </c>
      <c r="L1252" s="1" cm="1">
        <f t="array" ref="L1252">[1]!table_weight[LongPassing]*(('F+ , F-'!L$2-[1]!tbl_gk[[#This Row],[LongPassing]])/('F+ , F-'!L$2-'F+ , F-'!L$3))</f>
        <v>2.5446932703562523E-2</v>
      </c>
      <c r="M1252" s="1" cm="1">
        <f t="array" ref="M1252">[1]!table_weight[BallControl]*(('F+ , F-'!M$2-[1]!tbl_gk[[#This Row],[BallControl]])/('F+ , F-'!M$2-'F+ , F-'!M$3))</f>
        <v>1.3907601373375588E-2</v>
      </c>
      <c r="N1252" s="1" cm="1">
        <f t="array" ref="N1252">[1]!table_weight[Acceleration]*(('F+ , F-'!N$2-[1]!tbl_gk[[#This Row],[Acceleration]])/('F+ , F-'!N$2-'F+ , F-'!N$3))</f>
        <v>8.5685141108466402E-3</v>
      </c>
      <c r="O1252" s="1" cm="1">
        <f t="array" ref="O1252">[1]!table_weight[SprintSpeed]*(('F+ , F-'!O$2-[1]!tbl_gk[[#This Row],[SprintSpeed]])/('F+ , F-'!O$2-'F+ , F-'!O$3))</f>
        <v>1.2087617888652253E-2</v>
      </c>
      <c r="P1252" s="1" cm="1">
        <f t="array" ref="P1252">[1]!table_weight[Agility]*(('F+ , F-'!P$2-[1]!tbl_gk[[#This Row],[Agility]])/('F+ , F-'!P$2-'F+ , F-'!P$3))</f>
        <v>3.744354215908813E-3</v>
      </c>
      <c r="Q1252" s="1" cm="1">
        <f t="array" ref="Q1252">[1]!table_weight[Reactions]*(('F+ , F-'!Q$2-[1]!tbl_gk[[#This Row],[Reactions]])/('F+ , F-'!Q$2-'F+ , F-'!Q$3))</f>
        <v>1.8563112002598775E-3</v>
      </c>
      <c r="R1252" s="1" cm="1">
        <f t="array" ref="R1252">[1]!table_weight[Balance]*(('F+ , F-'!R$2-[1]!tbl_gk[[#This Row],[Balance]])/('F+ , F-'!R$2-'F+ , F-'!R$3))</f>
        <v>2.6697627636390639E-3</v>
      </c>
      <c r="S1252" s="1" cm="1">
        <f t="array" ref="S1252">[1]!table_weight[ShotPower]*(('F+ , F-'!S$2-[1]!tbl_gk[[#This Row],[ShotPower]])/('F+ , F-'!S$2-'F+ , F-'!S$3))</f>
        <v>7.5315173595909123E-3</v>
      </c>
      <c r="T1252" s="1" cm="1">
        <f t="array" ref="T1252">[1]!table_weight[Jumping]*(('F+ , F-'!T$2-[1]!tbl_gk[[#This Row],[Jumping]])/('F+ , F-'!T$2-'F+ , F-'!T$3))</f>
        <v>3.3489700383720756E-3</v>
      </c>
      <c r="U1252" s="1" cm="1">
        <f t="array" ref="U1252">[1]!table_weight[Stamina]*(('F+ , F-'!U$2-[1]!tbl_gk[[#This Row],[Stamina]])/('F+ , F-'!U$2-'F+ , F-'!U$3))</f>
        <v>2.0609046389982E-2</v>
      </c>
      <c r="V1252" s="1" cm="1">
        <f t="array" ref="V1252">[1]!table_weight[Strength]*(('F+ , F-'!V$2-[1]!tbl_gk[[#This Row],[Strength]])/('F+ , F-'!V$2-'F+ , F-'!V$3))</f>
        <v>2.9282020079099427E-2</v>
      </c>
      <c r="W1252" s="1" cm="1">
        <f t="array" ref="W1252">[1]!table_weight[LongShots]*(('F+ , F-'!W$2-[1]!tbl_gk[[#This Row],[LongShots]])/('F+ , F-'!W$2-'F+ , F-'!W$3))</f>
        <v>8.570347340224143E-3</v>
      </c>
      <c r="X1252" s="1" cm="1">
        <f t="array" ref="X1252">[1]!table_weight[Aggression]*(('F+ , F-'!X$2-[1]!tbl_gk[[#This Row],[Aggression]])/('F+ , F-'!X$2-'F+ , F-'!X$3))</f>
        <v>1.1560693641618476E-2</v>
      </c>
      <c r="Y1252" s="1" cm="1">
        <f t="array" ref="Y1252">[1]!table_weight[Interceptions]*(('F+ , F-'!Y$2-[1]!tbl_gk[[#This Row],[Interceptions]])/('F+ , F-'!Y$2-'F+ , F-'!Y$3))</f>
        <v>2.0084046292242669E-2</v>
      </c>
      <c r="Z1252" s="1" cm="1">
        <f t="array" ref="Z1252">[1]!table_weight[Positioning]*(('F+ , F-'!Z$2-[1]!tbl_gk[[#This Row],[Positioning]])/('F+ , F-'!Z$2-'F+ , F-'!Z$3))</f>
        <v>1.4788899029848058E-3</v>
      </c>
      <c r="AA1252" s="1" cm="1">
        <f t="array" ref="AA1252">[1]!table_weight[Vision]*(('F+ , F-'!AA$2-[1]!tbl_gk[[#This Row],[Vision]])/('F+ , F-'!AA$2-'F+ , F-'!AA$3))</f>
        <v>1.5617077375519694E-2</v>
      </c>
      <c r="AB1252" s="1" cm="1">
        <f t="array" ref="AB1252">[1]!table_weight[Penalties]*(('F+ , F-'!AB$2-[1]!tbl_gk[[#This Row],[Penalties]])/('F+ , F-'!AB$2-'F+ , F-'!AB$3))</f>
        <v>2.3488251400346914E-3</v>
      </c>
      <c r="AC1252" s="1" cm="1">
        <f t="array" ref="AC1252">[1]!table_weight[Composure]*(('F+ , F-'!AC$2-[1]!tbl_gk[[#This Row],[Composure]])/('F+ , F-'!AC$2-'F+ , F-'!AC$3))</f>
        <v>1.8680714564018749E-3</v>
      </c>
      <c r="AD1252" s="1" cm="1">
        <f t="array" ref="AD1252">[1]!table_weight[Marking]*(('F+ , F-'!AD$2-[1]!tbl_gk[[#This Row],[Marking]])/('F+ , F-'!AD$2-'F+ , F-'!AD$3))</f>
        <v>2.0507273321389546E-2</v>
      </c>
      <c r="AE1252" s="1" cm="1">
        <f t="array" ref="AE1252">[1]!table_weight[StandingTackle]*(('F+ , F-'!AE$2-[1]!tbl_gk[[#This Row],[StandingTackle]])/('F+ , F-'!AE$2-'F+ , F-'!AE$3))</f>
        <v>4.4833714953645158E-3</v>
      </c>
      <c r="AF1252" s="1" cm="1">
        <f t="array" ref="AF1252">[1]!table_weight[SlidingTackle]*(('F+ , F-'!AF$2-[1]!tbl_gk[[#This Row],[SlidingTackle]])/('F+ , F-'!AF$2-'F+ , F-'!AF$3))</f>
        <v>3.7361429128037632E-3</v>
      </c>
      <c r="AG1252" s="1" cm="1">
        <f t="array" ref="AG1252">[1]!table_weight[GKDiving]*(('F+ , F-'!AG$2-[1]!tbl_gk[[#This Row],[GKDiving]])/('F+ , F-'!AG$2-'F+ , F-'!AG$3))</f>
        <v>3.7578592434844307E-2</v>
      </c>
      <c r="AH1252" s="1" cm="1">
        <f t="array" ref="AH1252">[1]!table_weight[GKHandling]*(('F+ , F-'!AH$2-[1]!tbl_gk[[#This Row],[GKHandling]])/('F+ , F-'!AH$2-'F+ , F-'!AH$3))</f>
        <v>5.8818666419756312E-2</v>
      </c>
      <c r="AI1252" s="1" cm="1">
        <f t="array" ref="AI1252">[1]!table_weight[GKKicking]*(('F+ , F-'!AI$2-[1]!tbl_gk[[#This Row],[GKKicking]])/('F+ , F-'!AI$2-'F+ , F-'!AI$3))</f>
        <v>3.3988439306358358E-2</v>
      </c>
      <c r="AJ1252" s="1" cm="1">
        <f t="array" ref="AJ1252">[1]!table_weight[GKPositioning]*(('F+ , F-'!AJ$2-[1]!tbl_gk[[#This Row],[GKPositioning]])/('F+ , F-'!AJ$2-'F+ , F-'!AJ$3))</f>
        <v>1.9551379560506409E-2</v>
      </c>
      <c r="AK1252" s="1" cm="1">
        <f t="array" ref="AK1252">[1]!table_weight[GKReflexes]*(('F+ , F-'!AK$2-[1]!tbl_gk[[#This Row],[GKReflexes]])/('F+ , F-'!AK$2-'F+ , F-'!AK$3))</f>
        <v>4.7371801372409796E-2</v>
      </c>
    </row>
    <row r="1253" spans="1:37" x14ac:dyDescent="0.55000000000000004">
      <c r="A1253" s="8">
        <f>[1]!tbl_gk[[#This Row],[ID]]</f>
        <v>248024</v>
      </c>
      <c r="B1253" s="2" cm="1">
        <f t="array" ref="B1253">[1]!table_weight[ValueEUR]*(('F+ , F-'!B$2-[1]!tbl_gk[[#This Row],[ValueEUR]])/('F+ , F-'!B$2-'F+ , F-'!B$3))</f>
        <v>7.1301553371144074E-5</v>
      </c>
      <c r="C1253" s="2" cm="1">
        <f t="array" ref="C1253">[1]!table_weight[WageEUR]*(('F+ , F-'!C$2-[1]!tbl_gk[[#This Row],[WageEUR]])/('F+ , F-'!C$2-'F+ , F-'!C$3))</f>
        <v>2.3472561185650898E-4</v>
      </c>
      <c r="D1253" s="2" cm="1">
        <f t="array" ref="D1253">[1]!table_weight[Crossing]*(('F+ , F-'!D$2-[1]!tbl_gk[[#This Row],[Crossing]])/('F+ , F-'!D$2-'F+ , F-'!D$3))</f>
        <v>3.5866971962916043E-2</v>
      </c>
      <c r="E1253" s="2" cm="1">
        <f t="array" ref="E1253">[1]!table_weight[Finishing]*(('F+ , F-'!E$2-[1]!tbl_gk[[#This Row],[Finishing]])/('F+ , F-'!E$2-'F+ , F-'!E$3))</f>
        <v>1.8966763005780131E-2</v>
      </c>
      <c r="F1253" s="2" cm="1">
        <f t="array" ref="F1253">[1]!table_weight[HeadingAccuracy]*(('F+ , F-'!F$2-[1]!tbl_gk[[#This Row],[HeadingAccuracy]])/('F+ , F-'!F$2-'F+ , F-'!F$3))</f>
        <v>1.0439222844598752E-2</v>
      </c>
      <c r="G1253" s="2" cm="1">
        <f t="array" ref="G1253">[1]!table_weight[ShortPassing]*(('F+ , F-'!G$2-[1]!tbl_gk[[#This Row],[ShortPassing]])/('F+ , F-'!G$2-'F+ , F-'!G$3))</f>
        <v>5.6253623479573515E-2</v>
      </c>
      <c r="H1253" s="2" cm="1">
        <f t="array" ref="H1253">[1]!table_weight[Volleys]*(('F+ , F-'!H$2-[1]!tbl_gk[[#This Row],[Volleys]])/('F+ , F-'!H$2-'F+ , F-'!H$3))</f>
        <v>2.0833057763785961E-3</v>
      </c>
      <c r="I1253" s="2" cm="1">
        <f t="array" ref="I1253">[1]!table_weight[Dribbling]*(('F+ , F-'!I$2-[1]!tbl_gk[[#This Row],[Dribbling]])/('F+ , F-'!I$2-'F+ , F-'!I$3))</f>
        <v>2.4446955539136776E-2</v>
      </c>
      <c r="J1253" s="2" cm="1">
        <f t="array" ref="J1253">[1]!table_weight[Curve]*(('F+ , F-'!J$2-[1]!tbl_gk[[#This Row],[Curve]])/('F+ , F-'!J$2-'F+ , F-'!J$3))</f>
        <v>9.9719433458404991E-3</v>
      </c>
      <c r="K1253" s="2" cm="1">
        <f t="array" ref="K1253">[1]!table_weight[FKAccuracy]*(('F+ , F-'!K$2-[1]!tbl_gk[[#This Row],[FKAccuracy]])/('F+ , F-'!K$2-'F+ , F-'!K$3))</f>
        <v>9.4310921813203358E-3</v>
      </c>
      <c r="L1253" s="2" cm="1">
        <f t="array" ref="L1253">[1]!table_weight[LongPassing]*(('F+ , F-'!L$2-[1]!tbl_gk[[#This Row],[LongPassing]])/('F+ , F-'!L$2-'F+ , F-'!L$3))</f>
        <v>2.7612629103865718E-2</v>
      </c>
      <c r="M1253" s="2" cm="1">
        <f t="array" ref="M1253">[1]!table_weight[BallControl]*(('F+ , F-'!M$2-[1]!tbl_gk[[#This Row],[BallControl]])/('F+ , F-'!M$2-'F+ , F-'!M$3))</f>
        <v>1.4776826459211564E-2</v>
      </c>
      <c r="N1253" s="2" cm="1">
        <f t="array" ref="N1253">[1]!table_weight[Acceleration]*(('F+ , F-'!N$2-[1]!tbl_gk[[#This Row],[Acceleration]])/('F+ , F-'!N$2-'F+ , F-'!N$3))</f>
        <v>5.637180336083316E-3</v>
      </c>
      <c r="O1253" s="2" cm="1">
        <f t="array" ref="O1253">[1]!table_weight[SprintSpeed]*(('F+ , F-'!O$2-[1]!tbl_gk[[#This Row],[SprintSpeed]])/('F+ , F-'!O$2-'F+ , F-'!O$3))</f>
        <v>6.7465774262245133E-3</v>
      </c>
      <c r="P1253" s="2" cm="1">
        <f t="array" ref="P1253">[1]!table_weight[Agility]*(('F+ , F-'!P$2-[1]!tbl_gk[[#This Row],[Agility]])/('F+ , F-'!P$2-'F+ , F-'!P$3))</f>
        <v>2.92527673117876E-3</v>
      </c>
      <c r="Q1253" s="2" cm="1">
        <f t="array" ref="Q1253">[1]!table_weight[Reactions]*(('F+ , F-'!Q$2-[1]!tbl_gk[[#This Row],[Reactions]])/('F+ , F-'!Q$2-'F+ , F-'!Q$3))</f>
        <v>1.3922334001949081E-3</v>
      </c>
      <c r="R1253" s="2" cm="1">
        <f t="array" ref="R1253">[1]!table_weight[Balance]*(('F+ , F-'!R$2-[1]!tbl_gk[[#This Row],[Balance]])/('F+ , F-'!R$2-'F+ , F-'!R$3))</f>
        <v>1.2417501226228205E-3</v>
      </c>
      <c r="S1253" s="2" cm="1">
        <f t="array" ref="S1253">[1]!table_weight[ShotPower]*(('F+ , F-'!S$2-[1]!tbl_gk[[#This Row],[ShotPower]])/('F+ , F-'!S$2-'F+ , F-'!S$3))</f>
        <v>5.1941499031661464E-3</v>
      </c>
      <c r="T1253" s="2" cm="1">
        <f t="array" ref="T1253">[1]!table_weight[Jumping]*(('F+ , F-'!T$2-[1]!tbl_gk[[#This Row],[Jumping]])/('F+ , F-'!T$2-'F+ , F-'!T$3))</f>
        <v>2.0609046389982004E-3</v>
      </c>
      <c r="U1253" s="2" cm="1">
        <f t="array" ref="U1253">[1]!table_weight[Stamina]*(('F+ , F-'!U$2-[1]!tbl_gk[[#This Row],[Stamina]])/('F+ , F-'!U$2-'F+ , F-'!U$3))</f>
        <v>1.1163233461240251E-2</v>
      </c>
      <c r="V1253" s="2" cm="1">
        <f t="array" ref="V1253">[1]!table_weight[Strength]*(('F+ , F-'!V$2-[1]!tbl_gk[[#This Row],[Strength]])/('F+ , F-'!V$2-'F+ , F-'!V$3))</f>
        <v>3.6380691613426559E-2</v>
      </c>
      <c r="W1253" s="2" cm="1">
        <f t="array" ref="W1253">[1]!table_weight[LongShots]*(('F+ , F-'!W$2-[1]!tbl_gk[[#This Row],[LongShots]])/('F+ , F-'!W$2-'F+ , F-'!W$3))</f>
        <v>9.3494698256990638E-3</v>
      </c>
      <c r="X1253" s="2" cm="1">
        <f t="array" ref="X1253">[1]!table_weight[Aggression]*(('F+ , F-'!X$2-[1]!tbl_gk[[#This Row],[Aggression]])/('F+ , F-'!X$2-'F+ , F-'!X$3))</f>
        <v>1.642835412229994E-2</v>
      </c>
      <c r="Y1253" s="2" cm="1">
        <f t="array" ref="Y1253">[1]!table_weight[Interceptions]*(('F+ , F-'!Y$2-[1]!tbl_gk[[#This Row],[Interceptions]])/('F+ , F-'!Y$2-'F+ , F-'!Y$3))</f>
        <v>2.4931919535197796E-2</v>
      </c>
      <c r="Z1253" s="2" cm="1">
        <f t="array" ref="Z1253">[1]!table_weight[Positioning]*(('F+ , F-'!Z$2-[1]!tbl_gk[[#This Row],[Positioning]])/('F+ , F-'!Z$2-'F+ , F-'!Z$3))</f>
        <v>1.9225568738802474E-3</v>
      </c>
      <c r="AA1253" s="2" cm="1">
        <f t="array" ref="AA1253">[1]!table_weight[Vision]*(('F+ , F-'!AA$2-[1]!tbl_gk[[#This Row],[Vision]])/('F+ , F-'!AA$2-'F+ , F-'!AA$3))</f>
        <v>2.0586147449548689E-2</v>
      </c>
      <c r="AB1253" s="2" cm="1">
        <f t="array" ref="AB1253">[1]!table_weight[Penalties]*(('F+ , F-'!AB$2-[1]!tbl_gk[[#This Row],[Penalties]])/('F+ , F-'!AB$2-'F+ , F-'!AB$3))</f>
        <v>2.1922367973657118E-3</v>
      </c>
      <c r="AC1253" s="2" cm="1">
        <f t="array" ref="AC1253">[1]!table_weight[Composure]*(('F+ , F-'!AC$2-[1]!tbl_gk[[#This Row],[Composure]])/('F+ , F-'!AC$2-'F+ , F-'!AC$3))</f>
        <v>2.2416857476822497E-3</v>
      </c>
      <c r="AD1253" s="2" cm="1">
        <f t="array" ref="AD1253">[1]!table_weight[Marking]*(('F+ , F-'!AD$2-[1]!tbl_gk[[#This Row],[Marking]])/('F+ , F-'!AD$2-'F+ , F-'!AD$3))</f>
        <v>3.4704616390043845E-2</v>
      </c>
      <c r="AE1253" s="2" cm="1">
        <f t="array" ref="AE1253">[1]!table_weight[StandingTackle]*(('F+ , F-'!AE$2-[1]!tbl_gk[[#This Row],[StandingTackle]])/('F+ , F-'!AE$2-'F+ , F-'!AE$3))</f>
        <v>2.6900228972187096E-2</v>
      </c>
      <c r="AF1253" s="2" cm="1">
        <f t="array" ref="AF1253">[1]!table_weight[SlidingTackle]*(('F+ , F-'!AF$2-[1]!tbl_gk[[#This Row],[SlidingTackle]])/('F+ , F-'!AF$2-'F+ , F-'!AF$3))</f>
        <v>8.9667429907290316E-3</v>
      </c>
      <c r="AG1253" s="2" cm="1">
        <f t="array" ref="AG1253">[1]!table_weight[GKDiving]*(('F+ , F-'!AG$2-[1]!tbl_gk[[#This Row],[GKDiving]])/('F+ , F-'!AG$2-'F+ , F-'!AG$3))</f>
        <v>4.9535417300476586E-2</v>
      </c>
      <c r="AH1253" s="2" cm="1">
        <f t="array" ref="AH1253">[1]!table_weight[GKHandling]*(('F+ , F-'!AH$2-[1]!tbl_gk[[#This Row],[GKHandling]])/('F+ , F-'!AH$2-'F+ , F-'!AH$3))</f>
        <v>4.9906747265247783E-2</v>
      </c>
      <c r="AI1253" s="2" cm="1">
        <f t="array" ref="AI1253">[1]!table_weight[GKKicking]*(('F+ , F-'!AI$2-[1]!tbl_gk[[#This Row],[GKKicking]])/('F+ , F-'!AI$2-'F+ , F-'!AI$3))</f>
        <v>2.414968055978094E-2</v>
      </c>
      <c r="AJ1253" s="2" cm="1">
        <f t="array" ref="AJ1253">[1]!table_weight[GKPositioning]*(('F+ , F-'!AJ$2-[1]!tbl_gk[[#This Row],[GKPositioning]])/('F+ , F-'!AJ$2-'F+ , F-'!AJ$3))</f>
        <v>1.8290000234022125E-2</v>
      </c>
      <c r="AK1253" s="2" cm="1">
        <f t="array" ref="AK1253">[1]!table_weight[GKReflexes]*(('F+ , F-'!AK$2-[1]!tbl_gk[[#This Row],[GKReflexes]])/('F+ , F-'!AK$2-'F+ , F-'!AK$3))</f>
        <v>5.10157860933644E-2</v>
      </c>
    </row>
    <row r="1254" spans="1:37" x14ac:dyDescent="0.55000000000000004">
      <c r="A1254" s="7">
        <f>[1]!tbl_gk[[#This Row],[ID]]</f>
        <v>248025</v>
      </c>
      <c r="B1254" s="1" cm="1">
        <f t="array" ref="B1254">[1]!table_weight[ValueEUR]*(('F+ , F-'!B$2-[1]!tbl_gk[[#This Row],[ValueEUR]])/('F+ , F-'!B$2-'F+ , F-'!B$3))</f>
        <v>1.7470423899596343E-4</v>
      </c>
      <c r="C1254" s="1" cm="1">
        <f t="array" ref="C1254">[1]!table_weight[WageEUR]*(('F+ , F-'!C$2-[1]!tbl_gk[[#This Row],[WageEUR]])/('F+ , F-'!C$2-'F+ , F-'!C$3))</f>
        <v>2.3472561185650898E-4</v>
      </c>
      <c r="D1254" s="1" cm="1">
        <f t="array" ref="D1254">[1]!table_weight[Crossing]*(('F+ , F-'!D$2-[1]!tbl_gk[[#This Row],[Crossing]])/('F+ , F-'!D$2-'F+ , F-'!D$3))</f>
        <v>3.5866971962916043E-2</v>
      </c>
      <c r="E1254" s="1" cm="1">
        <f t="array" ref="E1254">[1]!table_weight[Finishing]*(('F+ , F-'!E$2-[1]!tbl_gk[[#This Row],[Finishing]])/('F+ , F-'!E$2-'F+ , F-'!E$3))</f>
        <v>1.6970261636750646E-2</v>
      </c>
      <c r="F1254" s="1" cm="1">
        <f t="array" ref="F1254">[1]!table_weight[HeadingAccuracy]*(('F+ , F-'!F$2-[1]!tbl_gk[[#This Row],[HeadingAccuracy]])/('F+ , F-'!F$2-'F+ , F-'!F$3))</f>
        <v>9.1865161032469011E-3</v>
      </c>
      <c r="G1254" s="1" cm="1">
        <f t="array" ref="G1254">[1]!table_weight[ShortPassing]*(('F+ , F-'!G$2-[1]!tbl_gk[[#This Row],[ShortPassing]])/('F+ , F-'!G$2-'F+ , F-'!G$3))</f>
        <v>5.484728289258417E-2</v>
      </c>
      <c r="H1254" s="1" cm="1">
        <f t="array" ref="H1254">[1]!table_weight[Volleys]*(('F+ , F-'!H$2-[1]!tbl_gk[[#This Row],[Volleys]])/('F+ , F-'!H$2-'F+ , F-'!H$3))</f>
        <v>2.0833057763785961E-3</v>
      </c>
      <c r="I1254" s="1" cm="1">
        <f t="array" ref="I1254">[1]!table_weight[Dribbling]*(('F+ , F-'!I$2-[1]!tbl_gk[[#This Row],[Dribbling]])/('F+ , F-'!I$2-'F+ , F-'!I$3))</f>
        <v>2.1513320874440363E-2</v>
      </c>
      <c r="J1254" s="1" cm="1">
        <f t="array" ref="J1254">[1]!table_weight[Curve]*(('F+ , F-'!J$2-[1]!tbl_gk[[#This Row],[Curve]])/('F+ , F-'!J$2-'F+ , F-'!J$3))</f>
        <v>9.6339113680153961E-3</v>
      </c>
      <c r="K1254" s="1" cm="1">
        <f t="array" ref="K1254">[1]!table_weight[FKAccuracy]*(('F+ , F-'!K$2-[1]!tbl_gk[[#This Row],[FKAccuracy]])/('F+ , F-'!K$2-'F+ , F-'!K$3))</f>
        <v>9.4310921813203358E-3</v>
      </c>
      <c r="L1254" s="1" cm="1">
        <f t="array" ref="L1254">[1]!table_weight[LongPassing]*(('F+ , F-'!L$2-[1]!tbl_gk[[#This Row],[LongPassing]])/('F+ , F-'!L$2-'F+ , F-'!L$3))</f>
        <v>2.4364084503410925E-2</v>
      </c>
      <c r="M1254" s="1" cm="1">
        <f t="array" ref="M1254">[1]!table_weight[BallControl]*(('F+ , F-'!M$2-[1]!tbl_gk[[#This Row],[BallControl]])/('F+ , F-'!M$2-'F+ , F-'!M$3))</f>
        <v>1.2603763744621627E-2</v>
      </c>
      <c r="N1254" s="1" cm="1">
        <f t="array" ref="N1254">[1]!table_weight[Acceleration]*(('F+ , F-'!N$2-[1]!tbl_gk[[#This Row],[Acceleration]])/('F+ , F-'!N$2-'F+ , F-'!N$3))</f>
        <v>7.2155908301866443E-3</v>
      </c>
      <c r="O1254" s="1" cm="1">
        <f t="array" ref="O1254">[1]!table_weight[SprintSpeed]*(('F+ , F-'!O$2-[1]!tbl_gk[[#This Row],[SprintSpeed]])/('F+ , F-'!O$2-'F+ , F-'!O$3))</f>
        <v>8.7143291755399956E-3</v>
      </c>
      <c r="P1254" s="1" cm="1">
        <f t="array" ref="P1254">[1]!table_weight[Agility]*(('F+ , F-'!P$2-[1]!tbl_gk[[#This Row],[Agility]])/('F+ , F-'!P$2-'F+ , F-'!P$3))</f>
        <v>2.5742435234373086E-3</v>
      </c>
      <c r="Q1254" s="1" cm="1">
        <f t="array" ref="Q1254">[1]!table_weight[Reactions]*(('F+ , F-'!Q$2-[1]!tbl_gk[[#This Row],[Reactions]])/('F+ , F-'!Q$2-'F+ , F-'!Q$3))</f>
        <v>1.3922334001949081E-3</v>
      </c>
      <c r="R1254" s="1" cm="1">
        <f t="array" ref="R1254">[1]!table_weight[Balance]*(('F+ , F-'!R$2-[1]!tbl_gk[[#This Row],[Balance]])/('F+ , F-'!R$2-'F+ , F-'!R$3))</f>
        <v>2.7939377759013465E-3</v>
      </c>
      <c r="S1254" s="1" cm="1">
        <f t="array" ref="S1254">[1]!table_weight[ShotPower]*(('F+ , F-'!S$2-[1]!tbl_gk[[#This Row],[ShotPower]])/('F+ , F-'!S$2-'F+ , F-'!S$3))</f>
        <v>7.271809864432606E-3</v>
      </c>
      <c r="T1254" s="1" cm="1">
        <f t="array" ref="T1254">[1]!table_weight[Jumping]*(('F+ , F-'!T$2-[1]!tbl_gk[[#This Row],[Jumping]])/('F+ , F-'!T$2-'F+ , F-'!T$3))</f>
        <v>1.459807452623725E-3</v>
      </c>
      <c r="U1254" s="1" cm="1">
        <f t="array" ref="U1254">[1]!table_weight[Stamina]*(('F+ , F-'!U$2-[1]!tbl_gk[[#This Row],[Stamina]])/('F+ , F-'!U$2-'F+ , F-'!U$3))</f>
        <v>2.5761307987477501E-3</v>
      </c>
      <c r="V1254" s="1" cm="1">
        <f t="array" ref="V1254">[1]!table_weight[Strength]*(('F+ , F-'!V$2-[1]!tbl_gk[[#This Row],[Strength]])/('F+ , F-'!V$2-'F+ , F-'!V$3))</f>
        <v>1.5084677010445158E-2</v>
      </c>
      <c r="W1254" s="1" cm="1">
        <f t="array" ref="W1254">[1]!table_weight[LongShots]*(('F+ , F-'!W$2-[1]!tbl_gk[[#This Row],[LongShots]])/('F+ , F-'!W$2-'F+ , F-'!W$3))</f>
        <v>9.86888481601568E-3</v>
      </c>
      <c r="X1254" s="1" cm="1">
        <f t="array" ref="X1254">[1]!table_weight[Aggression]*(('F+ , F-'!X$2-[1]!tbl_gk[[#This Row],[Aggression]])/('F+ , F-'!X$2-'F+ , F-'!X$3))</f>
        <v>1.3386066321874024E-2</v>
      </c>
      <c r="Y1254" s="1" cm="1">
        <f t="array" ref="Y1254">[1]!table_weight[Interceptions]*(('F+ , F-'!Y$2-[1]!tbl_gk[[#This Row],[Interceptions]])/('F+ , F-'!Y$2-'F+ , F-'!Y$3))</f>
        <v>2.4239366214775633E-2</v>
      </c>
      <c r="Z1254" s="1" cm="1">
        <f t="array" ref="Z1254">[1]!table_weight[Positioning]*(('F+ , F-'!Z$2-[1]!tbl_gk[[#This Row],[Positioning]])/('F+ , F-'!Z$2-'F+ , F-'!Z$3))</f>
        <v>1.4788899029848058E-3</v>
      </c>
      <c r="AA1254" s="1" cm="1">
        <f t="array" ref="AA1254">[1]!table_weight[Vision]*(('F+ , F-'!AA$2-[1]!tbl_gk[[#This Row],[Vision]])/('F+ , F-'!AA$2-'F+ , F-'!AA$3))</f>
        <v>1.4197343068654267E-2</v>
      </c>
      <c r="AB1254" s="1" cm="1">
        <f t="array" ref="AB1254">[1]!table_weight[Penalties]*(('F+ , F-'!AB$2-[1]!tbl_gk[[#This Row],[Penalties]])/('F+ , F-'!AB$2-'F+ , F-'!AB$3))</f>
        <v>2.3879722257019362E-3</v>
      </c>
      <c r="AC1254" s="1" cm="1">
        <f t="array" ref="AC1254">[1]!table_weight[Composure]*(('F+ , F-'!AC$2-[1]!tbl_gk[[#This Row],[Composure]])/('F+ , F-'!AC$2-'F+ , F-'!AC$3))</f>
        <v>2.134938807316428E-3</v>
      </c>
      <c r="AD1254" s="1" cm="1">
        <f t="array" ref="AD1254">[1]!table_weight[Marking]*(('F+ , F-'!AD$2-[1]!tbl_gk[[#This Row],[Marking]])/('F+ , F-'!AD$2-'F+ , F-'!AD$3))</f>
        <v>2.9972168700492414E-2</v>
      </c>
      <c r="AE1254" s="1" cm="1">
        <f t="array" ref="AE1254">[1]!table_weight[StandingTackle]*(('F+ , F-'!AE$2-[1]!tbl_gk[[#This Row],[StandingTackle]])/('F+ , F-'!AE$2-'F+ , F-'!AE$3))</f>
        <v>2.9141914719869356E-2</v>
      </c>
      <c r="AF1254" s="1" cm="1">
        <f t="array" ref="AF1254">[1]!table_weight[SlidingTackle]*(('F+ , F-'!AF$2-[1]!tbl_gk[[#This Row],[SlidingTackle]])/('F+ , F-'!AF$2-'F+ , F-'!AF$3))</f>
        <v>5.230600077925268E-3</v>
      </c>
      <c r="AG1254" s="1" cm="1">
        <f t="array" ref="AG1254">[1]!table_weight[GKDiving]*(('F+ , F-'!AG$2-[1]!tbl_gk[[#This Row],[GKDiving]])/('F+ , F-'!AG$2-'F+ , F-'!AG$3))</f>
        <v>4.7827299462529123E-2</v>
      </c>
      <c r="AH1254" s="1" cm="1">
        <f t="array" ref="AH1254">[1]!table_weight[GKHandling]*(('F+ , F-'!AH$2-[1]!tbl_gk[[#This Row],[GKHandling]])/('F+ , F-'!AH$2-'F+ , F-'!AH$3))</f>
        <v>4.2777211941640955E-2</v>
      </c>
      <c r="AI1254" s="1" cm="1">
        <f t="array" ref="AI1254">[1]!table_weight[GKKicking]*(('F+ , F-'!AI$2-[1]!tbl_gk[[#This Row],[GKKicking]])/('F+ , F-'!AI$2-'F+ , F-'!AI$3))</f>
        <v>3.309400669303314E-2</v>
      </c>
      <c r="AJ1254" s="1" cm="1">
        <f t="array" ref="AJ1254">[1]!table_weight[GKPositioning]*(('F+ , F-'!AJ$2-[1]!tbl_gk[[#This Row],[GKPositioning]])/('F+ , F-'!AJ$2-'F+ , F-'!AJ$3))</f>
        <v>1.7659310570779983E-2</v>
      </c>
      <c r="AK1254" s="1" cm="1">
        <f t="array" ref="AK1254">[1]!table_weight[GKReflexes]*(('F+ , F-'!AK$2-[1]!tbl_gk[[#This Row],[GKReflexes]])/('F+ , F-'!AK$2-'F+ , F-'!AK$3))</f>
        <v>3.4617854849068701E-2</v>
      </c>
    </row>
    <row r="1255" spans="1:37" x14ac:dyDescent="0.55000000000000004">
      <c r="A1255" s="8">
        <f>[1]!tbl_gk[[#This Row],[ID]]</f>
        <v>248054</v>
      </c>
      <c r="B1255" s="2" cm="1">
        <f t="array" ref="B1255">[1]!table_weight[ValueEUR]*(('F+ , F-'!B$2-[1]!tbl_gk[[#This Row],[ValueEUR]])/('F+ , F-'!B$2-'F+ , F-'!B$3))</f>
        <v>1.4383776567512181E-4</v>
      </c>
      <c r="C1255" s="2" cm="1">
        <f t="array" ref="C1255">[1]!table_weight[WageEUR]*(('F+ , F-'!C$2-[1]!tbl_gk[[#This Row],[WageEUR]])/('F+ , F-'!C$2-'F+ , F-'!C$3))</f>
        <v>2.3472561185650898E-4</v>
      </c>
      <c r="D1255" s="2" cm="1">
        <f t="array" ref="D1255">[1]!table_weight[Crossing]*(('F+ , F-'!D$2-[1]!tbl_gk[[#This Row],[Crossing]])/('F+ , F-'!D$2-'F+ , F-'!D$3))</f>
        <v>3.81086577105983E-2</v>
      </c>
      <c r="E1255" s="2" cm="1">
        <f t="array" ref="E1255">[1]!table_weight[Finishing]*(('F+ , F-'!E$2-[1]!tbl_gk[[#This Row],[Finishing]])/('F+ , F-'!E$2-'F+ , F-'!E$3))</f>
        <v>1.7968512321265388E-2</v>
      </c>
      <c r="F1255" s="2" cm="1">
        <f t="array" ref="F1255">[1]!table_weight[HeadingAccuracy]*(('F+ , F-'!F$2-[1]!tbl_gk[[#This Row],[HeadingAccuracy]])/('F+ , F-'!F$2-'F+ , F-'!F$3))</f>
        <v>1.1274360672166649E-2</v>
      </c>
      <c r="G1255" s="2" cm="1">
        <f t="array" ref="G1255">[1]!table_weight[ShortPassing]*(('F+ , F-'!G$2-[1]!tbl_gk[[#This Row],[ShortPassing]])/('F+ , F-'!G$2-'F+ , F-'!G$3))</f>
        <v>5.3440942305594832E-2</v>
      </c>
      <c r="H1255" s="2" cm="1">
        <f t="array" ref="H1255">[1]!table_weight[Volleys]*(('F+ , F-'!H$2-[1]!tbl_gk[[#This Row],[Volleys]])/('F+ , F-'!H$2-'F+ , F-'!H$3))</f>
        <v>2.4305234057750281E-3</v>
      </c>
      <c r="I1255" s="2" cm="1">
        <f t="array" ref="I1255">[1]!table_weight[Dribbling]*(('F+ , F-'!I$2-[1]!tbl_gk[[#This Row],[Dribbling]])/('F+ , F-'!I$2-'F+ , F-'!I$3))</f>
        <v>2.0535442652874894E-2</v>
      </c>
      <c r="J1255" s="2" cm="1">
        <f t="array" ref="J1255">[1]!table_weight[Curve]*(('F+ , F-'!J$2-[1]!tbl_gk[[#This Row],[Curve]])/('F+ , F-'!J$2-'F+ , F-'!J$3))</f>
        <v>9.6339113680153961E-3</v>
      </c>
      <c r="K1255" s="2" cm="1">
        <f t="array" ref="K1255">[1]!table_weight[FKAccuracy]*(('F+ , F-'!K$2-[1]!tbl_gk[[#This Row],[FKAccuracy]])/('F+ , F-'!K$2-'F+ , F-'!K$3))</f>
        <v>9.2789777912990392E-3</v>
      </c>
      <c r="L1255" s="2" cm="1">
        <f t="array" ref="L1255">[1]!table_weight[LongPassing]*(('F+ , F-'!L$2-[1]!tbl_gk[[#This Row],[LongPassing]])/('F+ , F-'!L$2-'F+ , F-'!L$3))</f>
        <v>2.8154053203941515E-2</v>
      </c>
      <c r="M1255" s="2" cm="1">
        <f t="array" ref="M1255">[1]!table_weight[BallControl]*(('F+ , F-'!M$2-[1]!tbl_gk[[#This Row],[BallControl]])/('F+ , F-'!M$2-'F+ , F-'!M$3))</f>
        <v>1.3038376287539614E-2</v>
      </c>
      <c r="N1255" s="2" cm="1">
        <f t="array" ref="N1255">[1]!table_weight[Acceleration]*(('F+ , F-'!N$2-[1]!tbl_gk[[#This Row],[Acceleration]])/('F+ , F-'!N$2-'F+ , F-'!N$3))</f>
        <v>8.1175396839599755E-3</v>
      </c>
      <c r="O1255" s="2" cm="1">
        <f t="array" ref="O1255">[1]!table_weight[SprintSpeed]*(('F+ , F-'!O$2-[1]!tbl_gk[[#This Row],[SprintSpeed]])/('F+ , F-'!O$2-'F+ , F-'!O$3))</f>
        <v>1.1806510495892897E-2</v>
      </c>
      <c r="P1255" s="2" cm="1">
        <f t="array" ref="P1255">[1]!table_weight[Agility]*(('F+ , F-'!P$2-[1]!tbl_gk[[#This Row],[Agility]])/('F+ , F-'!P$2-'F+ , F-'!P$3))</f>
        <v>5.265498116121768E-3</v>
      </c>
      <c r="Q1255" s="2" cm="1">
        <f t="array" ref="Q1255">[1]!table_weight[Reactions]*(('F+ , F-'!Q$2-[1]!tbl_gk[[#This Row],[Reactions]])/('F+ , F-'!Q$2-'F+ , F-'!Q$3))</f>
        <v>2.1656964003031903E-3</v>
      </c>
      <c r="R1255" s="2" cm="1">
        <f t="array" ref="R1255">[1]!table_weight[Balance]*(('F+ , F-'!R$2-[1]!tbl_gk[[#This Row],[Balance]])/('F+ , F-'!R$2-'F+ , F-'!R$3))</f>
        <v>1.3659251348851025E-3</v>
      </c>
      <c r="S1255" s="2" cm="1">
        <f t="array" ref="S1255">[1]!table_weight[ShotPower]*(('F+ , F-'!S$2-[1]!tbl_gk[[#This Row],[ShotPower]])/('F+ , F-'!S$2-'F+ , F-'!S$3))</f>
        <v>5.1941499031661464E-3</v>
      </c>
      <c r="T1255" s="2" cm="1">
        <f t="array" ref="T1255">[1]!table_weight[Jumping]*(('F+ , F-'!T$2-[1]!tbl_gk[[#This Row],[Jumping]])/('F+ , F-'!T$2-'F+ , F-'!T$3))</f>
        <v>2.4043887454979003E-3</v>
      </c>
      <c r="U1255" s="2" cm="1">
        <f t="array" ref="U1255">[1]!table_weight[Stamina]*(('F+ , F-'!U$2-[1]!tbl_gk[[#This Row],[Stamina]])/('F+ , F-'!U$2-'F+ , F-'!U$3))</f>
        <v>2.2326466922480501E-2</v>
      </c>
      <c r="V1255" s="2" cm="1">
        <f t="array" ref="V1255">[1]!table_weight[Strength]*(('F+ , F-'!V$2-[1]!tbl_gk[[#This Row],[Strength]])/('F+ , F-'!V$2-'F+ , F-'!V$3))</f>
        <v>4.1704695264171907E-2</v>
      </c>
      <c r="W1255" s="2" cm="1">
        <f t="array" ref="W1255">[1]!table_weight[LongShots]*(('F+ , F-'!W$2-[1]!tbl_gk[[#This Row],[LongShots]])/('F+ , F-'!W$2-'F+ , F-'!W$3))</f>
        <v>9.3494698256990638E-3</v>
      </c>
      <c r="X1255" s="2" cm="1">
        <f t="array" ref="X1255">[1]!table_weight[Aggression]*(('F+ , F-'!X$2-[1]!tbl_gk[[#This Row],[Aggression]])/('F+ , F-'!X$2-'F+ , F-'!X$3))</f>
        <v>1.2777608761788841E-2</v>
      </c>
      <c r="Y1255" s="2" cm="1">
        <f t="array" ref="Y1255">[1]!table_weight[Interceptions]*(('F+ , F-'!Y$2-[1]!tbl_gk[[#This Row],[Interceptions]])/('F+ , F-'!Y$2-'F+ , F-'!Y$3))</f>
        <v>2.4239366214775633E-2</v>
      </c>
      <c r="Z1255" s="2" cm="1">
        <f t="array" ref="Z1255">[1]!table_weight[Positioning]*(('F+ , F-'!Z$2-[1]!tbl_gk[[#This Row],[Positioning]])/('F+ , F-'!Z$2-'F+ , F-'!Z$3))</f>
        <v>1.9225568738802474E-3</v>
      </c>
      <c r="AA1255" s="2" cm="1">
        <f t="array" ref="AA1255">[1]!table_weight[Vision]*(('F+ , F-'!AA$2-[1]!tbl_gk[[#This Row],[Vision]])/('F+ , F-'!AA$2-'F+ , F-'!AA$3))</f>
        <v>2.0586147449548689E-2</v>
      </c>
      <c r="AB1255" s="2" cm="1">
        <f t="array" ref="AB1255">[1]!table_weight[Penalties]*(('F+ , F-'!AB$2-[1]!tbl_gk[[#This Row],[Penalties]])/('F+ , F-'!AB$2-'F+ , F-'!AB$3))</f>
        <v>2.3879722257019362E-3</v>
      </c>
      <c r="AC1255" s="2" cm="1">
        <f t="array" ref="AC1255">[1]!table_weight[Composure]*(('F+ , F-'!AC$2-[1]!tbl_gk[[#This Row],[Composure]])/('F+ , F-'!AC$2-'F+ , F-'!AC$3))</f>
        <v>2.0281918669506067E-3</v>
      </c>
      <c r="AD1255" s="2" cm="1">
        <f t="array" ref="AD1255">[1]!table_weight[Marking]*(('F+ , F-'!AD$2-[1]!tbl_gk[[#This Row],[Marking]])/('F+ , F-'!AD$2-'F+ , F-'!AD$3))</f>
        <v>3.9437064079595283E-2</v>
      </c>
      <c r="AE1255" s="2" cm="1">
        <f t="array" ref="AE1255">[1]!table_weight[StandingTackle]*(('F+ , F-'!AE$2-[1]!tbl_gk[[#This Row],[StandingTackle]])/('F+ , F-'!AE$2-'F+ , F-'!AE$3))</f>
        <v>3.362528621523387E-2</v>
      </c>
      <c r="AF1255" s="2" cm="1">
        <f t="array" ref="AF1255">[1]!table_weight[SlidingTackle]*(('F+ , F-'!AF$2-[1]!tbl_gk[[#This Row],[SlidingTackle]])/('F+ , F-'!AF$2-'F+ , F-'!AF$3))</f>
        <v>1.0461200155850536E-2</v>
      </c>
      <c r="AG1255" s="2" cm="1">
        <f t="array" ref="AG1255">[1]!table_weight[GKDiving]*(('F+ , F-'!AG$2-[1]!tbl_gk[[#This Row],[GKDiving]])/('F+ , F-'!AG$2-'F+ , F-'!AG$3))</f>
        <v>4.4411063786634182E-2</v>
      </c>
      <c r="AH1255" s="2" cm="1">
        <f t="array" ref="AH1255">[1]!table_weight[GKHandling]*(('F+ , F-'!AH$2-[1]!tbl_gk[[#This Row],[GKHandling]])/('F+ , F-'!AH$2-'F+ , F-'!AH$3))</f>
        <v>4.9906747265247783E-2</v>
      </c>
      <c r="AI1255" s="2" cm="1">
        <f t="array" ref="AI1255">[1]!table_weight[GKKicking]*(('F+ , F-'!AI$2-[1]!tbl_gk[[#This Row],[GKKicking]])/('F+ , F-'!AI$2-'F+ , F-'!AI$3))</f>
        <v>2.414968055978094E-2</v>
      </c>
      <c r="AJ1255" s="2" cm="1">
        <f t="array" ref="AJ1255">[1]!table_weight[GKPositioning]*(('F+ , F-'!AJ$2-[1]!tbl_gk[[#This Row],[GKPositioning]])/('F+ , F-'!AJ$2-'F+ , F-'!AJ$3))</f>
        <v>1.8920689897264267E-2</v>
      </c>
      <c r="AK1255" s="2" cm="1">
        <f t="array" ref="AK1255">[1]!table_weight[GKReflexes]*(('F+ , F-'!AK$2-[1]!tbl_gk[[#This Row],[GKReflexes]])/('F+ , F-'!AK$2-'F+ , F-'!AK$3))</f>
        <v>4.7371801372409796E-2</v>
      </c>
    </row>
    <row r="1256" spans="1:37" x14ac:dyDescent="0.55000000000000004">
      <c r="A1256" s="7">
        <f>[1]!tbl_gk[[#This Row],[ID]]</f>
        <v>248071</v>
      </c>
      <c r="B1256" s="1" cm="1">
        <f t="array" ref="B1256">[1]!table_weight[ValueEUR]*(('F+ , F-'!B$2-[1]!tbl_gk[[#This Row],[ValueEUR]])/('F+ , F-'!B$2-'F+ , F-'!B$3))</f>
        <v>7.4388200703228241E-5</v>
      </c>
      <c r="C1256" s="1" cm="1">
        <f t="array" ref="C1256">[1]!table_weight[WageEUR]*(('F+ , F-'!C$2-[1]!tbl_gk[[#This Row],[WageEUR]])/('F+ , F-'!C$2-'F+ , F-'!C$3))</f>
        <v>2.3472561185650898E-4</v>
      </c>
      <c r="D1256" s="1" cm="1">
        <f t="array" ref="D1256">[1]!table_weight[Crossing]*(('F+ , F-'!D$2-[1]!tbl_gk[[#This Row],[Crossing]])/('F+ , F-'!D$2-'F+ , F-'!D$3))</f>
        <v>2.4658543224504784E-2</v>
      </c>
      <c r="E1256" s="1" cm="1">
        <f t="array" ref="E1256">[1]!table_weight[Finishing]*(('F+ , F-'!E$2-[1]!tbl_gk[[#This Row],[Finishing]])/('F+ , F-'!E$2-'F+ , F-'!E$3))</f>
        <v>1.4973760267721157E-2</v>
      </c>
      <c r="F1256" s="1" cm="1">
        <f t="array" ref="F1256">[1]!table_weight[HeadingAccuracy]*(('F+ , F-'!F$2-[1]!tbl_gk[[#This Row],[HeadingAccuracy]])/('F+ , F-'!F$2-'F+ , F-'!F$3))</f>
        <v>7.9338093618950504E-3</v>
      </c>
      <c r="G1256" s="1" cm="1">
        <f t="array" ref="G1256">[1]!table_weight[ShortPassing]*(('F+ , F-'!G$2-[1]!tbl_gk[[#This Row],[ShortPassing]])/('F+ , F-'!G$2-'F+ , F-'!G$3))</f>
        <v>6.6098007588498875E-2</v>
      </c>
      <c r="H1256" s="1" cm="1">
        <f t="array" ref="H1256">[1]!table_weight[Volleys]*(('F+ , F-'!H$2-[1]!tbl_gk[[#This Row],[Volleys]])/('F+ , F-'!H$2-'F+ , F-'!H$3))</f>
        <v>1.0416528881892981E-3</v>
      </c>
      <c r="I1256" s="1" cm="1">
        <f t="array" ref="I1256">[1]!table_weight[Dribbling]*(('F+ , F-'!I$2-[1]!tbl_gk[[#This Row],[Dribbling]])/('F+ , F-'!I$2-'F+ , F-'!I$3))</f>
        <v>2.0535442652874894E-2</v>
      </c>
      <c r="J1256" s="1" cm="1">
        <f t="array" ref="J1256">[1]!table_weight[Curve]*(('F+ , F-'!J$2-[1]!tbl_gk[[#This Row],[Curve]])/('F+ , F-'!J$2-'F+ , F-'!J$3))</f>
        <v>8.112767467802439E-3</v>
      </c>
      <c r="K1256" s="1" cm="1">
        <f t="array" ref="K1256">[1]!table_weight[FKAccuracy]*(('F+ , F-'!K$2-[1]!tbl_gk[[#This Row],[FKAccuracy]])/('F+ , F-'!K$2-'F+ , F-'!K$3))</f>
        <v>9.2789777912990392E-3</v>
      </c>
      <c r="L1256" s="1" cm="1">
        <f t="array" ref="L1256">[1]!table_weight[LongPassing]*(('F+ , F-'!L$2-[1]!tbl_gk[[#This Row],[LongPassing]])/('F+ , F-'!L$2-'F+ , F-'!L$3))</f>
        <v>2.7071205003789917E-2</v>
      </c>
      <c r="M1256" s="1" cm="1">
        <f t="array" ref="M1256">[1]!table_weight[BallControl]*(('F+ , F-'!M$2-[1]!tbl_gk[[#This Row],[BallControl]])/('F+ , F-'!M$2-'F+ , F-'!M$3))</f>
        <v>1.3472988830457604E-2</v>
      </c>
      <c r="N1256" s="1" cm="1">
        <f t="array" ref="N1256">[1]!table_weight[Acceleration]*(('F+ , F-'!N$2-[1]!tbl_gk[[#This Row],[Acceleration]])/('F+ , F-'!N$2-'F+ , F-'!N$3))</f>
        <v>9.6959501780633037E-3</v>
      </c>
      <c r="O1256" s="1" cm="1">
        <f t="array" ref="O1256">[1]!table_weight[SprintSpeed]*(('F+ , F-'!O$2-[1]!tbl_gk[[#This Row],[SprintSpeed]])/('F+ , F-'!O$2-'F+ , F-'!O$3))</f>
        <v>1.2087617888652253E-2</v>
      </c>
      <c r="P1256" s="1" cm="1">
        <f t="array" ref="P1256">[1]!table_weight[Agility]*(('F+ , F-'!P$2-[1]!tbl_gk[[#This Row],[Agility]])/('F+ , F-'!P$2-'F+ , F-'!P$3))</f>
        <v>3.744354215908813E-3</v>
      </c>
      <c r="Q1256" s="1" cm="1">
        <f t="array" ref="Q1256">[1]!table_weight[Reactions]*(('F+ , F-'!Q$2-[1]!tbl_gk[[#This Row],[Reactions]])/('F+ , F-'!Q$2-'F+ , F-'!Q$3))</f>
        <v>1.1859766001660328E-3</v>
      </c>
      <c r="R1256" s="1" cm="1">
        <f t="array" ref="R1256">[1]!table_weight[Balance]*(('F+ , F-'!R$2-[1]!tbl_gk[[#This Row],[Balance]])/('F+ , F-'!R$2-'F+ , F-'!R$3))</f>
        <v>1.3038376287539614E-3</v>
      </c>
      <c r="S1256" s="1" cm="1">
        <f t="array" ref="S1256">[1]!table_weight[ShotPower]*(('F+ , F-'!S$2-[1]!tbl_gk[[#This Row],[ShotPower]])/('F+ , F-'!S$2-'F+ , F-'!S$3))</f>
        <v>6.2329798837993753E-3</v>
      </c>
      <c r="T1256" s="1" cm="1">
        <f t="array" ref="T1256">[1]!table_weight[Jumping]*(('F+ , F-'!T$2-[1]!tbl_gk[[#This Row],[Jumping]])/('F+ , F-'!T$2-'F+ , F-'!T$3))</f>
        <v>2.0609046389982004E-3</v>
      </c>
      <c r="U1256" s="1" cm="1">
        <f t="array" ref="U1256">[1]!table_weight[Stamina]*(('F+ , F-'!U$2-[1]!tbl_gk[[#This Row],[Stamina]])/('F+ , F-'!U$2-'F+ , F-'!U$3))</f>
        <v>1.7174205324984999E-2</v>
      </c>
      <c r="V1256" s="1" cm="1">
        <f t="array" ref="V1256">[1]!table_weight[Strength]*(('F+ , F-'!V$2-[1]!tbl_gk[[#This Row],[Strength]])/('F+ , F-'!V$2-'F+ , F-'!V$3))</f>
        <v>3.0169354020890316E-2</v>
      </c>
      <c r="W1256" s="1" cm="1">
        <f t="array" ref="W1256">[1]!table_weight[LongShots]*(('F+ , F-'!W$2-[1]!tbl_gk[[#This Row],[LongShots]])/('F+ , F-'!W$2-'F+ , F-'!W$3))</f>
        <v>6.4926873789576834E-3</v>
      </c>
      <c r="X1256" s="1" cm="1">
        <f t="array" ref="X1256">[1]!table_weight[Aggression]*(('F+ , F-'!X$2-[1]!tbl_gk[[#This Row],[Aggression]])/('F+ , F-'!X$2-'F+ , F-'!X$3))</f>
        <v>7.9099482811073787E-3</v>
      </c>
      <c r="Y1256" s="1" cm="1">
        <f t="array" ref="Y1256">[1]!table_weight[Interceptions]*(('F+ , F-'!Y$2-[1]!tbl_gk[[#This Row],[Interceptions]])/('F+ , F-'!Y$2-'F+ , F-'!Y$3))</f>
        <v>2.1469152933086991E-2</v>
      </c>
      <c r="Z1256" s="1" cm="1">
        <f t="array" ref="Z1256">[1]!table_weight[Positioning]*(('F+ , F-'!Z$2-[1]!tbl_gk[[#This Row],[Positioning]])/('F+ , F-'!Z$2-'F+ , F-'!Z$3))</f>
        <v>1.4788899029848058E-3</v>
      </c>
      <c r="AA1256" s="1" cm="1">
        <f t="array" ref="AA1256">[1]!table_weight[Vision]*(('F+ , F-'!AA$2-[1]!tbl_gk[[#This Row],[Vision]])/('F+ , F-'!AA$2-'F+ , F-'!AA$3))</f>
        <v>1.4907210222086981E-2</v>
      </c>
      <c r="AB1256" s="1" cm="1">
        <f t="array" ref="AB1256">[1]!table_weight[Penalties]*(('F+ , F-'!AB$2-[1]!tbl_gk[[#This Row],[Penalties]])/('F+ , F-'!AB$2-'F+ , F-'!AB$3))</f>
        <v>2.3488251400346914E-3</v>
      </c>
      <c r="AC1256" s="1" cm="1">
        <f t="array" ref="AC1256">[1]!table_weight[Composure]*(('F+ , F-'!AC$2-[1]!tbl_gk[[#This Row],[Composure]])/('F+ , F-'!AC$2-'F+ , F-'!AC$3))</f>
        <v>1.9748183967676961E-3</v>
      </c>
      <c r="AD1256" s="1" cm="1">
        <f t="array" ref="AD1256">[1]!table_weight[Marking]*(('F+ , F-'!AD$2-[1]!tbl_gk[[#This Row],[Marking]])/('F+ , F-'!AD$2-'F+ , F-'!AD$3))</f>
        <v>2.2084755884573357E-2</v>
      </c>
      <c r="AE1256" s="1" cm="1">
        <f t="array" ref="AE1256">[1]!table_weight[StandingTackle]*(('F+ , F-'!AE$2-[1]!tbl_gk[[#This Row],[StandingTackle]])/('F+ , F-'!AE$2-'F+ , F-'!AE$3))</f>
        <v>2.241685747682258E-2</v>
      </c>
      <c r="AF1256" s="1" cm="1">
        <f t="array" ref="AF1256">[1]!table_weight[SlidingTackle]*(('F+ , F-'!AF$2-[1]!tbl_gk[[#This Row],[SlidingTackle]])/('F+ , F-'!AF$2-'F+ , F-'!AF$3))</f>
        <v>9.7139715732897855E-3</v>
      </c>
      <c r="AG1256" s="1" cm="1">
        <f t="array" ref="AG1256">[1]!table_weight[GKDiving]*(('F+ , F-'!AG$2-[1]!tbl_gk[[#This Row],[GKDiving]])/('F+ , F-'!AG$2-'F+ , F-'!AG$3))</f>
        <v>4.7827299462529123E-2</v>
      </c>
      <c r="AH1256" s="1" cm="1">
        <f t="array" ref="AH1256">[1]!table_weight[GKHandling]*(('F+ , F-'!AH$2-[1]!tbl_gk[[#This Row],[GKHandling]])/('F+ , F-'!AH$2-'F+ , F-'!AH$3))</f>
        <v>5.168913109614949E-2</v>
      </c>
      <c r="AI1256" s="1" cm="1">
        <f t="array" ref="AI1256">[1]!table_weight[GKKicking]*(('F+ , F-'!AI$2-[1]!tbl_gk[[#This Row],[GKKicking]])/('F+ , F-'!AI$2-'F+ , F-'!AI$3))</f>
        <v>2.8621843626407038E-2</v>
      </c>
      <c r="AJ1256" s="1" cm="1">
        <f t="array" ref="AJ1256">[1]!table_weight[GKPositioning]*(('F+ , F-'!AJ$2-[1]!tbl_gk[[#This Row],[GKPositioning]])/('F+ , F-'!AJ$2-'F+ , F-'!AJ$3))</f>
        <v>1.8290000234022125E-2</v>
      </c>
      <c r="AK1256" s="1" cm="1">
        <f t="array" ref="AK1256">[1]!table_weight[GKReflexes]*(('F+ , F-'!AK$2-[1]!tbl_gk[[#This Row],[GKReflexes]])/('F+ , F-'!AK$2-'F+ , F-'!AK$3))</f>
        <v>4.9193793732887098E-2</v>
      </c>
    </row>
    <row r="1257" spans="1:37" x14ac:dyDescent="0.55000000000000004">
      <c r="A1257" s="8">
        <f>[1]!tbl_gk[[#This Row],[ID]]</f>
        <v>248073</v>
      </c>
      <c r="B1257" s="2" cm="1">
        <f t="array" ref="B1257">[1]!table_weight[ValueEUR]*(('F+ , F-'!B$2-[1]!tbl_gk[[#This Row],[ValueEUR]])/('F+ , F-'!B$2-'F+ , F-'!B$3))</f>
        <v>6.1455148381795615E-4</v>
      </c>
      <c r="C1257" s="2" cm="1">
        <f t="array" ref="C1257">[1]!table_weight[WageEUR]*(('F+ , F-'!C$2-[1]!tbl_gk[[#This Row],[WageEUR]])/('F+ , F-'!C$2-'F+ , F-'!C$3))</f>
        <v>5.4769309433185431E-4</v>
      </c>
      <c r="D1257" s="2" cm="1">
        <f t="array" ref="D1257">[1]!table_weight[Crossing]*(('F+ , F-'!D$2-[1]!tbl_gk[[#This Row],[Crossing]])/('F+ , F-'!D$2-'F+ , F-'!D$3))</f>
        <v>3.4746129089074922E-2</v>
      </c>
      <c r="E1257" s="2" cm="1">
        <f t="array" ref="E1257">[1]!table_weight[Finishing]*(('F+ , F-'!E$2-[1]!tbl_gk[[#This Row],[Finishing]])/('F+ , F-'!E$2-'F+ , F-'!E$3))</f>
        <v>1.1979008214176926E-2</v>
      </c>
      <c r="F1257" s="2" cm="1">
        <f t="array" ref="F1257">[1]!table_weight[HeadingAccuracy]*(('F+ , F-'!F$2-[1]!tbl_gk[[#This Row],[HeadingAccuracy]])/('F+ , F-'!F$2-'F+ , F-'!F$3))</f>
        <v>1.1274360672166649E-2</v>
      </c>
      <c r="G1257" s="2" cm="1">
        <f t="array" ref="G1257">[1]!table_weight[ShortPassing]*(('F+ , F-'!G$2-[1]!tbl_gk[[#This Row],[ShortPassing]])/('F+ , F-'!G$2-'F+ , F-'!G$3))</f>
        <v>6.6098007588498875E-2</v>
      </c>
      <c r="H1257" s="2" cm="1">
        <f t="array" ref="H1257">[1]!table_weight[Volleys]*(('F+ , F-'!H$2-[1]!tbl_gk[[#This Row],[Volleys]])/('F+ , F-'!H$2-'F+ , F-'!H$3))</f>
        <v>1.0416528881892981E-3</v>
      </c>
      <c r="I1257" s="2" cm="1">
        <f t="array" ref="I1257">[1]!table_weight[Dribbling]*(('F+ , F-'!I$2-[1]!tbl_gk[[#This Row],[Dribbling]])/('F+ , F-'!I$2-'F+ , F-'!I$3))</f>
        <v>1.2712416880351124E-2</v>
      </c>
      <c r="J1257" s="2" cm="1">
        <f t="array" ref="J1257">[1]!table_weight[Curve]*(('F+ , F-'!J$2-[1]!tbl_gk[[#This Row],[Curve]])/('F+ , F-'!J$2-'F+ , F-'!J$3))</f>
        <v>9.8029273569279467E-3</v>
      </c>
      <c r="K1257" s="2" cm="1">
        <f t="array" ref="K1257">[1]!table_weight[FKAccuracy]*(('F+ , F-'!K$2-[1]!tbl_gk[[#This Row],[FKAccuracy]])/('F+ , F-'!K$2-'F+ , F-'!K$3))</f>
        <v>9.4310921813203358E-3</v>
      </c>
      <c r="L1257" s="2" cm="1">
        <f t="array" ref="L1257">[1]!table_weight[LongPassing]*(('F+ , F-'!L$2-[1]!tbl_gk[[#This Row],[LongPassing]])/('F+ , F-'!L$2-'F+ , F-'!L$3))</f>
        <v>2.1115539902956136E-2</v>
      </c>
      <c r="M1257" s="2" cm="1">
        <f t="array" ref="M1257">[1]!table_weight[BallControl]*(('F+ , F-'!M$2-[1]!tbl_gk[[#This Row],[BallControl]])/('F+ , F-'!M$2-'F+ , F-'!M$3))</f>
        <v>1.3472988830457604E-2</v>
      </c>
      <c r="N1257" s="2" cm="1">
        <f t="array" ref="N1257">[1]!table_weight[Acceleration]*(('F+ , F-'!N$2-[1]!tbl_gk[[#This Row],[Acceleration]])/('F+ , F-'!N$2-'F+ , F-'!N$3))</f>
        <v>5.1862059091966504E-3</v>
      </c>
      <c r="O1257" s="2" cm="1">
        <f t="array" ref="O1257">[1]!table_weight[SprintSpeed]*(('F+ , F-'!O$2-[1]!tbl_gk[[#This Row],[SprintSpeed]])/('F+ , F-'!O$2-'F+ , F-'!O$3))</f>
        <v>7.0276848189838679E-3</v>
      </c>
      <c r="P1257" s="2" cm="1">
        <f t="array" ref="P1257">[1]!table_weight[Agility]*(('F+ , F-'!P$2-[1]!tbl_gk[[#This Row],[Agility]])/('F+ , F-'!P$2-'F+ , F-'!P$3))</f>
        <v>2.92527673117876E-3</v>
      </c>
      <c r="Q1257" s="2" cm="1">
        <f t="array" ref="Q1257">[1]!table_weight[Reactions]*(('F+ , F-'!Q$2-[1]!tbl_gk[[#This Row],[Reactions]])/('F+ , F-'!Q$2-'F+ , F-'!Q$3))</f>
        <v>1.1859766001660328E-3</v>
      </c>
      <c r="R1257" s="2" cm="1">
        <f t="array" ref="R1257">[1]!table_weight[Balance]*(('F+ , F-'!R$2-[1]!tbl_gk[[#This Row],[Balance]])/('F+ , F-'!R$2-'F+ , F-'!R$3))</f>
        <v>1.7384501716719487E-3</v>
      </c>
      <c r="S1257" s="2" cm="1">
        <f t="array" ref="S1257">[1]!table_weight[ShotPower]*(('F+ , F-'!S$2-[1]!tbl_gk[[#This Row],[ShotPower]])/('F+ , F-'!S$2-'F+ , F-'!S$3))</f>
        <v>5.4538573983244545E-3</v>
      </c>
      <c r="T1257" s="2" cm="1">
        <f t="array" ref="T1257">[1]!table_weight[Jumping]*(('F+ , F-'!T$2-[1]!tbl_gk[[#This Row],[Jumping]])/('F+ , F-'!T$2-'F+ , F-'!T$3))</f>
        <v>2.3185177188729754E-3</v>
      </c>
      <c r="U1257" s="2" cm="1">
        <f t="array" ref="U1257">[1]!table_weight[Stamina]*(('F+ , F-'!U$2-[1]!tbl_gk[[#This Row],[Stamina]])/('F+ , F-'!U$2-'F+ , F-'!U$3))</f>
        <v>1.3739364259988E-2</v>
      </c>
      <c r="V1257" s="2" cm="1">
        <f t="array" ref="V1257">[1]!table_weight[Strength]*(('F+ , F-'!V$2-[1]!tbl_gk[[#This Row],[Strength]])/('F+ , F-'!V$2-'F+ , F-'!V$3))</f>
        <v>2.662001825372675E-2</v>
      </c>
      <c r="W1257" s="2" cm="1">
        <f t="array" ref="W1257">[1]!table_weight[LongShots]*(('F+ , F-'!W$2-[1]!tbl_gk[[#This Row],[LongShots]])/('F+ , F-'!W$2-'F+ , F-'!W$3))</f>
        <v>7.0121023692742987E-3</v>
      </c>
      <c r="X1257" s="2" cm="1">
        <f t="array" ref="X1257">[1]!table_weight[Aggression]*(('F+ , F-'!X$2-[1]!tbl_gk[[#This Row],[Aggression]])/('F+ , F-'!X$2-'F+ , F-'!X$3))</f>
        <v>1.7645269242470306E-2</v>
      </c>
      <c r="Y1257" s="2" cm="1">
        <f t="array" ref="Y1257">[1]!table_weight[Interceptions]*(('F+ , F-'!Y$2-[1]!tbl_gk[[#This Row],[Interceptions]])/('F+ , F-'!Y$2-'F+ , F-'!Y$3))</f>
        <v>1.5928726369709705E-2</v>
      </c>
      <c r="Z1257" s="2" cm="1">
        <f t="array" ref="Z1257">[1]!table_weight[Positioning]*(('F+ , F-'!Z$2-[1]!tbl_gk[[#This Row],[Positioning]])/('F+ , F-'!Z$2-'F+ , F-'!Z$3))</f>
        <v>1.4788899029848055E-4</v>
      </c>
      <c r="AA1257" s="2" cm="1">
        <f t="array" ref="AA1257">[1]!table_weight[Vision]*(('F+ , F-'!AA$2-[1]!tbl_gk[[#This Row],[Vision]])/('F+ , F-'!AA$2-'F+ , F-'!AA$3))</f>
        <v>1.0648007301490701E-2</v>
      </c>
      <c r="AB1257" s="2" cm="1">
        <f t="array" ref="AB1257">[1]!table_weight[Penalties]*(('F+ , F-'!AB$2-[1]!tbl_gk[[#This Row],[Penalties]])/('F+ , F-'!AB$2-'F+ , F-'!AB$3))</f>
        <v>2.3879722257019362E-3</v>
      </c>
      <c r="AC1257" s="2" cm="1">
        <f t="array" ref="AC1257">[1]!table_weight[Composure]*(('F+ , F-'!AC$2-[1]!tbl_gk[[#This Row],[Composure]])/('F+ , F-'!AC$2-'F+ , F-'!AC$3))</f>
        <v>1.5478306353044107E-3</v>
      </c>
      <c r="AD1257" s="2" cm="1">
        <f t="array" ref="AD1257">[1]!table_weight[Marking]*(('F+ , F-'!AD$2-[1]!tbl_gk[[#This Row],[Marking]])/('F+ , F-'!AD$2-'F+ , F-'!AD$3))</f>
        <v>1.8929790758205733E-2</v>
      </c>
      <c r="AE1257" s="2" cm="1">
        <f t="array" ref="AE1257">[1]!table_weight[StandingTackle]*(('F+ , F-'!AE$2-[1]!tbl_gk[[#This Row],[StandingTackle]])/('F+ , F-'!AE$2-'F+ , F-'!AE$3))</f>
        <v>3.1383600467551613E-2</v>
      </c>
      <c r="AF1257" s="2" cm="1">
        <f t="array" ref="AF1257">[1]!table_weight[SlidingTackle]*(('F+ , F-'!AF$2-[1]!tbl_gk[[#This Row],[SlidingTackle]])/('F+ , F-'!AF$2-'F+ , F-'!AF$3))</f>
        <v>1.120842873841129E-2</v>
      </c>
      <c r="AG1257" s="2" cm="1">
        <f t="array" ref="AG1257">[1]!table_weight[GKDiving]*(('F+ , F-'!AG$2-[1]!tbl_gk[[#This Row],[GKDiving]])/('F+ , F-'!AG$2-'F+ , F-'!AG$3))</f>
        <v>4.2702945948686719E-2</v>
      </c>
      <c r="AH1257" s="2" cm="1">
        <f t="array" ref="AH1257">[1]!table_weight[GKHandling]*(('F+ , F-'!AH$2-[1]!tbl_gk[[#This Row],[GKHandling]])/('F+ , F-'!AH$2-'F+ , F-'!AH$3))</f>
        <v>4.0994828110739248E-2</v>
      </c>
      <c r="AI1257" s="2" cm="1">
        <f t="array" ref="AI1257">[1]!table_weight[GKKicking]*(('F+ , F-'!AI$2-[1]!tbl_gk[[#This Row],[GKKicking]])/('F+ , F-'!AI$2-'F+ , F-'!AI$3))</f>
        <v>2.5044113173106158E-2</v>
      </c>
      <c r="AJ1257" s="2" cm="1">
        <f t="array" ref="AJ1257">[1]!table_weight[GKPositioning]*(('F+ , F-'!AJ$2-[1]!tbl_gk[[#This Row],[GKPositioning]])/('F+ , F-'!AJ$2-'F+ , F-'!AJ$3))</f>
        <v>1.4505862254569271E-2</v>
      </c>
      <c r="AK1257" s="2" cm="1">
        <f t="array" ref="AK1257">[1]!table_weight[GKReflexes]*(('F+ , F-'!AK$2-[1]!tbl_gk[[#This Row],[GKReflexes]])/('F+ , F-'!AK$2-'F+ , F-'!AK$3))</f>
        <v>4.3727816651455198E-2</v>
      </c>
    </row>
    <row r="1258" spans="1:37" x14ac:dyDescent="0.55000000000000004">
      <c r="A1258" s="7">
        <f>[1]!tbl_gk[[#This Row],[ID]]</f>
        <v>248091</v>
      </c>
      <c r="B1258" s="1" cm="1">
        <f t="array" ref="B1258">[1]!table_weight[ValueEUR]*(('F+ , F-'!B$2-[1]!tbl_gk[[#This Row],[ValueEUR]])/('F+ , F-'!B$2-'F+ , F-'!B$3))</f>
        <v>2.4415380396785701E-4</v>
      </c>
      <c r="C1258" s="1" cm="1">
        <f t="array" ref="C1258">[1]!table_weight[WageEUR]*(('F+ , F-'!C$2-[1]!tbl_gk[[#This Row],[WageEUR]])/('F+ , F-'!C$2-'F+ , F-'!C$3))</f>
        <v>7.0417683556952691E-4</v>
      </c>
      <c r="D1258" s="1" cm="1">
        <f t="array" ref="D1258">[1]!table_weight[Crossing]*(('F+ , F-'!D$2-[1]!tbl_gk[[#This Row],[Crossing]])/('F+ , F-'!D$2-'F+ , F-'!D$3))</f>
        <v>3.5866971962916043E-2</v>
      </c>
      <c r="E1258" s="1" cm="1">
        <f t="array" ref="E1258">[1]!table_weight[Finishing]*(('F+ , F-'!E$2-[1]!tbl_gk[[#This Row],[Finishing]])/('F+ , F-'!E$2-'F+ , F-'!E$3))</f>
        <v>1.3975509583206414E-2</v>
      </c>
      <c r="F1258" s="1" cm="1">
        <f t="array" ref="F1258">[1]!table_weight[HeadingAccuracy]*(('F+ , F-'!F$2-[1]!tbl_gk[[#This Row],[HeadingAccuracy]])/('F+ , F-'!F$2-'F+ , F-'!F$3))</f>
        <v>1.1274360672166649E-2</v>
      </c>
      <c r="G1258" s="1" cm="1">
        <f t="array" ref="G1258">[1]!table_weight[ShortPassing]*(('F+ , F-'!G$2-[1]!tbl_gk[[#This Row],[ShortPassing]])/('F+ , F-'!G$2-'F+ , F-'!G$3))</f>
        <v>5.484728289258417E-2</v>
      </c>
      <c r="H1258" s="1" cm="1">
        <f t="array" ref="H1258">[1]!table_weight[Volleys]*(('F+ , F-'!H$2-[1]!tbl_gk[[#This Row],[Volleys]])/('F+ , F-'!H$2-'F+ , F-'!H$3))</f>
        <v>1.0416528881892981E-3</v>
      </c>
      <c r="I1258" s="1" cm="1">
        <f t="array" ref="I1258">[1]!table_weight[Dribbling]*(('F+ , F-'!I$2-[1]!tbl_gk[[#This Row],[Dribbling]])/('F+ , F-'!I$2-'F+ , F-'!I$3))</f>
        <v>1.5646051545047536E-2</v>
      </c>
      <c r="J1258" s="1" cm="1">
        <f t="array" ref="J1258">[1]!table_weight[Curve]*(('F+ , F-'!J$2-[1]!tbl_gk[[#This Row],[Curve]])/('F+ , F-'!J$2-'F+ , F-'!J$3))</f>
        <v>9.295879390190295E-3</v>
      </c>
      <c r="K1258" s="1" cm="1">
        <f t="array" ref="K1258">[1]!table_weight[FKAccuracy]*(('F+ , F-'!K$2-[1]!tbl_gk[[#This Row],[FKAccuracy]])/('F+ , F-'!K$2-'F+ , F-'!K$3))</f>
        <v>9.4310921813203358E-3</v>
      </c>
      <c r="L1258" s="1" cm="1">
        <f t="array" ref="L1258">[1]!table_weight[LongPassing]*(('F+ , F-'!L$2-[1]!tbl_gk[[#This Row],[LongPassing]])/('F+ , F-'!L$2-'F+ , F-'!L$3))</f>
        <v>2.4364084503410925E-2</v>
      </c>
      <c r="M1258" s="1" cm="1">
        <f t="array" ref="M1258">[1]!table_weight[BallControl]*(('F+ , F-'!M$2-[1]!tbl_gk[[#This Row],[BallControl]])/('F+ , F-'!M$2-'F+ , F-'!M$3))</f>
        <v>1.4342213916293577E-2</v>
      </c>
      <c r="N1258" s="1" cm="1">
        <f t="array" ref="N1258">[1]!table_weight[Acceleration]*(('F+ , F-'!N$2-[1]!tbl_gk[[#This Row],[Acceleration]])/('F+ , F-'!N$2-'F+ , F-'!N$3))</f>
        <v>2.2548721344333262E-3</v>
      </c>
      <c r="O1258" s="1" cm="1">
        <f t="array" ref="O1258">[1]!table_weight[SprintSpeed]*(('F+ , F-'!O$2-[1]!tbl_gk[[#This Row],[SprintSpeed]])/('F+ , F-'!O$2-'F+ , F-'!O$3))</f>
        <v>3.6543961058716113E-3</v>
      </c>
      <c r="P1258" s="1" cm="1">
        <f t="array" ref="P1258">[1]!table_weight[Agility]*(('F+ , F-'!P$2-[1]!tbl_gk[[#This Row],[Agility]])/('F+ , F-'!P$2-'F+ , F-'!P$3))</f>
        <v>1.1701106924715041E-4</v>
      </c>
      <c r="Q1258" s="1" cm="1">
        <f t="array" ref="Q1258">[1]!table_weight[Reactions]*(('F+ , F-'!Q$2-[1]!tbl_gk[[#This Row],[Reactions]])/('F+ , F-'!Q$2-'F+ , F-'!Q$3))</f>
        <v>1.3406692001876892E-3</v>
      </c>
      <c r="R1258" s="1" cm="1">
        <f t="array" ref="R1258">[1]!table_weight[Balance]*(('F+ , F-'!R$2-[1]!tbl_gk[[#This Row],[Balance]])/('F+ , F-'!R$2-'F+ , F-'!R$3))</f>
        <v>4.3461254291798717E-4</v>
      </c>
      <c r="S1258" s="1" cm="1">
        <f t="array" ref="S1258">[1]!table_weight[ShotPower]*(('F+ , F-'!S$2-[1]!tbl_gk[[#This Row],[ShotPower]])/('F+ , F-'!S$2-'F+ , F-'!S$3))</f>
        <v>4.93444240800784E-3</v>
      </c>
      <c r="T1258" s="1" cm="1">
        <f t="array" ref="T1258">[1]!table_weight[Jumping]*(('F+ , F-'!T$2-[1]!tbl_gk[[#This Row],[Jumping]])/('F+ , F-'!T$2-'F+ , F-'!T$3))</f>
        <v>1.0304523194991002E-3</v>
      </c>
      <c r="U1258" s="1" cm="1">
        <f t="array" ref="U1258">[1]!table_weight[Stamina]*(('F+ , F-'!U$2-[1]!tbl_gk[[#This Row],[Stamina]])/('F+ , F-'!U$2-'F+ , F-'!U$3))</f>
        <v>8.5871026624924993E-3</v>
      </c>
      <c r="V1258" s="1" cm="1">
        <f t="array" ref="V1258">[1]!table_weight[Strength]*(('F+ , F-'!V$2-[1]!tbl_gk[[#This Row],[Strength]])/('F+ , F-'!V$2-'F+ , F-'!V$3))</f>
        <v>2.1296014602981403E-2</v>
      </c>
      <c r="W1258" s="1" cm="1">
        <f t="array" ref="W1258">[1]!table_weight[LongShots]*(('F+ , F-'!W$2-[1]!tbl_gk[[#This Row],[LongShots]])/('F+ , F-'!W$2-'F+ , F-'!W$3))</f>
        <v>8.570347340224143E-3</v>
      </c>
      <c r="X1258" s="1" cm="1">
        <f t="array" ref="X1258">[1]!table_weight[Aggression]*(('F+ , F-'!X$2-[1]!tbl_gk[[#This Row],[Aggression]])/('F+ , F-'!X$2-'F+ , F-'!X$3))</f>
        <v>6.6930331609370121E-3</v>
      </c>
      <c r="Y1258" s="1" cm="1">
        <f t="array" ref="Y1258">[1]!table_weight[Interceptions]*(('F+ , F-'!Y$2-[1]!tbl_gk[[#This Row],[Interceptions]])/('F+ , F-'!Y$2-'F+ , F-'!Y$3))</f>
        <v>1.7313833010554024E-2</v>
      </c>
      <c r="Z1258" s="1" cm="1">
        <f t="array" ref="Z1258">[1]!table_weight[Positioning]*(('F+ , F-'!Z$2-[1]!tbl_gk[[#This Row],[Positioning]])/('F+ , F-'!Z$2-'F+ , F-'!Z$3))</f>
        <v>2.957779805969611E-4</v>
      </c>
      <c r="AA1258" s="1" cm="1">
        <f t="array" ref="AA1258">[1]!table_weight[Vision]*(('F+ , F-'!AA$2-[1]!tbl_gk[[#This Row],[Vision]])/('F+ , F-'!AA$2-'F+ , F-'!AA$3))</f>
        <v>2.8394686137308538E-3</v>
      </c>
      <c r="AB1258" s="1" cm="1">
        <f t="array" ref="AB1258">[1]!table_weight[Penalties]*(('F+ , F-'!AB$2-[1]!tbl_gk[[#This Row],[Penalties]])/('F+ , F-'!AB$2-'F+ , F-'!AB$3))</f>
        <v>2.2705309687002014E-3</v>
      </c>
      <c r="AC1258" s="1" cm="1">
        <f t="array" ref="AC1258">[1]!table_weight[Composure]*(('F+ , F-'!AC$2-[1]!tbl_gk[[#This Row],[Composure]])/('F+ , F-'!AC$2-'F+ , F-'!AC$3))</f>
        <v>5.3373470182910705E-5</v>
      </c>
      <c r="AD1258" s="1" cm="1">
        <f t="array" ref="AD1258">[1]!table_weight[Marking]*(('F+ , F-'!AD$2-[1]!tbl_gk[[#This Row],[Marking]])/('F+ , F-'!AD$2-'F+ , F-'!AD$3))</f>
        <v>4.7324476895514332E-3</v>
      </c>
      <c r="AE1258" s="1" cm="1">
        <f t="array" ref="AE1258">[1]!table_weight[StandingTackle]*(('F+ , F-'!AE$2-[1]!tbl_gk[[#This Row],[StandingTackle]])/('F+ , F-'!AE$2-'F+ , F-'!AE$3))</f>
        <v>8.9667429907290316E-3</v>
      </c>
      <c r="AF1258" s="1" cm="1">
        <f t="array" ref="AF1258">[1]!table_weight[SlidingTackle]*(('F+ , F-'!AF$2-[1]!tbl_gk[[#This Row],[SlidingTackle]])/('F+ , F-'!AF$2-'F+ , F-'!AF$3))</f>
        <v>7.4722858256075263E-3</v>
      </c>
      <c r="AG1258" s="1" cm="1">
        <f t="array" ref="AG1258">[1]!table_weight[GKDiving]*(('F+ , F-'!AG$2-[1]!tbl_gk[[#This Row],[GKDiving]])/('F+ , F-'!AG$2-'F+ , F-'!AG$3))</f>
        <v>3.9286710272791778E-2</v>
      </c>
      <c r="AH1258" s="1" cm="1">
        <f t="array" ref="AH1258">[1]!table_weight[GKHandling]*(('F+ , F-'!AH$2-[1]!tbl_gk[[#This Row],[GKHandling]])/('F+ , F-'!AH$2-'F+ , F-'!AH$3))</f>
        <v>4.0994828110739248E-2</v>
      </c>
      <c r="AI1258" s="1" cm="1">
        <f t="array" ref="AI1258">[1]!table_weight[GKKicking]*(('F+ , F-'!AI$2-[1]!tbl_gk[[#This Row],[GKKicking]])/('F+ , F-'!AI$2-'F+ , F-'!AI$3))</f>
        <v>2.2360815333130498E-2</v>
      </c>
      <c r="AJ1258" s="1" cm="1">
        <f t="array" ref="AJ1258">[1]!table_weight[GKPositioning]*(('F+ , F-'!AJ$2-[1]!tbl_gk[[#This Row],[GKPositioning]])/('F+ , F-'!AJ$2-'F+ , F-'!AJ$3))</f>
        <v>1.4505862254569271E-2</v>
      </c>
      <c r="AK1258" s="1" cm="1">
        <f t="array" ref="AK1258">[1]!table_weight[GKReflexes]*(('F+ , F-'!AK$2-[1]!tbl_gk[[#This Row],[GKReflexes]])/('F+ , F-'!AK$2-'F+ , F-'!AK$3))</f>
        <v>3.6439847209545996E-2</v>
      </c>
    </row>
    <row r="1259" spans="1:37" x14ac:dyDescent="0.55000000000000004">
      <c r="A1259" s="8">
        <f>[1]!tbl_gk[[#This Row],[ID]]</f>
        <v>248121</v>
      </c>
      <c r="B1259" s="2" cm="1">
        <f t="array" ref="B1259">[1]!table_weight[ValueEUR]*(('F+ , F-'!B$2-[1]!tbl_gk[[#This Row],[ValueEUR]])/('F+ , F-'!B$2-'F+ , F-'!B$3))</f>
        <v>7.4388200703228241E-5</v>
      </c>
      <c r="C1259" s="2" cm="1">
        <f t="array" ref="C1259">[1]!table_weight[WageEUR]*(('F+ , F-'!C$2-[1]!tbl_gk[[#This Row],[WageEUR]])/('F+ , F-'!C$2-'F+ , F-'!C$3))</f>
        <v>7.0417683556952691E-4</v>
      </c>
      <c r="D1259" s="2" cm="1">
        <f t="array" ref="D1259">[1]!table_weight[Crossing]*(('F+ , F-'!D$2-[1]!tbl_gk[[#This Row],[Crossing]])/('F+ , F-'!D$2-'F+ , F-'!D$3))</f>
        <v>3.4746129089074922E-2</v>
      </c>
      <c r="E1259" s="2" cm="1">
        <f t="array" ref="E1259">[1]!table_weight[Finishing]*(('F+ , F-'!E$2-[1]!tbl_gk[[#This Row],[Finishing]])/('F+ , F-'!E$2-'F+ , F-'!E$3))</f>
        <v>1.7968512321265388E-2</v>
      </c>
      <c r="F1259" s="2" cm="1">
        <f t="array" ref="F1259">[1]!table_weight[HeadingAccuracy]*(('F+ , F-'!F$2-[1]!tbl_gk[[#This Row],[HeadingAccuracy]])/('F+ , F-'!F$2-'F+ , F-'!F$3))</f>
        <v>1.210949849973455E-2</v>
      </c>
      <c r="G1259" s="2" cm="1">
        <f t="array" ref="G1259">[1]!table_weight[ShortPassing]*(('F+ , F-'!G$2-[1]!tbl_gk[[#This Row],[ShortPassing]])/('F+ , F-'!G$2-'F+ , F-'!G$3))</f>
        <v>6.7504348175488213E-2</v>
      </c>
      <c r="H1259" s="2" cm="1">
        <f t="array" ref="H1259">[1]!table_weight[Volleys]*(('F+ , F-'!H$2-[1]!tbl_gk[[#This Row],[Volleys]])/('F+ , F-'!H$2-'F+ , F-'!H$3))</f>
        <v>1.9675665665797848E-3</v>
      </c>
      <c r="I1259" s="2" cm="1">
        <f t="array" ref="I1259">[1]!table_weight[Dribbling]*(('F+ , F-'!I$2-[1]!tbl_gk[[#This Row],[Dribbling]])/('F+ , F-'!I$2-'F+ , F-'!I$3))</f>
        <v>2.2491199096005835E-2</v>
      </c>
      <c r="J1259" s="2" cm="1">
        <f t="array" ref="J1259">[1]!table_weight[Curve]*(('F+ , F-'!J$2-[1]!tbl_gk[[#This Row],[Curve]])/('F+ , F-'!J$2-'F+ , F-'!J$3))</f>
        <v>9.295879390190295E-3</v>
      </c>
      <c r="K1259" s="2" cm="1">
        <f t="array" ref="K1259">[1]!table_weight[FKAccuracy]*(('F+ , F-'!K$2-[1]!tbl_gk[[#This Row],[FKAccuracy]])/('F+ , F-'!K$2-'F+ , F-'!K$3))</f>
        <v>9.1268634012777444E-3</v>
      </c>
      <c r="L1259" s="2" cm="1">
        <f t="array" ref="L1259">[1]!table_weight[LongPassing]*(('F+ , F-'!L$2-[1]!tbl_gk[[#This Row],[LongPassing]])/('F+ , F-'!L$2-'F+ , F-'!L$3))</f>
        <v>2.5446932703562523E-2</v>
      </c>
      <c r="M1259" s="2" cm="1">
        <f t="array" ref="M1259">[1]!table_weight[BallControl]*(('F+ , F-'!M$2-[1]!tbl_gk[[#This Row],[BallControl]])/('F+ , F-'!M$2-'F+ , F-'!M$3))</f>
        <v>1.3472988830457604E-2</v>
      </c>
      <c r="N1259" s="2" cm="1">
        <f t="array" ref="N1259">[1]!table_weight[Acceleration]*(('F+ , F-'!N$2-[1]!tbl_gk[[#This Row],[Acceleration]])/('F+ , F-'!N$2-'F+ , F-'!N$3))</f>
        <v>1.0372411818393301E-2</v>
      </c>
      <c r="O1259" s="2" cm="1">
        <f t="array" ref="O1259">[1]!table_weight[SprintSpeed]*(('F+ , F-'!O$2-[1]!tbl_gk[[#This Row],[SprintSpeed]])/('F+ , F-'!O$2-'F+ , F-'!O$3))</f>
        <v>1.2930940066930317E-2</v>
      </c>
      <c r="P1259" s="2" cm="1">
        <f t="array" ref="P1259">[1]!table_weight[Agility]*(('F+ , F-'!P$2-[1]!tbl_gk[[#This Row],[Agility]])/('F+ , F-'!P$2-'F+ , F-'!P$3))</f>
        <v>3.744354215908813E-3</v>
      </c>
      <c r="Q1259" s="2" cm="1">
        <f t="array" ref="Q1259">[1]!table_weight[Reactions]*(('F+ , F-'!Q$2-[1]!tbl_gk[[#This Row],[Reactions]])/('F+ , F-'!Q$2-'F+ , F-'!Q$3))</f>
        <v>2.1141322002959716E-3</v>
      </c>
      <c r="R1259" s="2" cm="1">
        <f t="array" ref="R1259">[1]!table_weight[Balance]*(('F+ , F-'!R$2-[1]!tbl_gk[[#This Row],[Balance]])/('F+ , F-'!R$2-'F+ , F-'!R$3))</f>
        <v>1.4280126410162438E-3</v>
      </c>
      <c r="S1259" s="2" cm="1">
        <f t="array" ref="S1259">[1]!table_weight[ShotPower]*(('F+ , F-'!S$2-[1]!tbl_gk[[#This Row],[ShotPower]])/('F+ , F-'!S$2-'F+ , F-'!S$3))</f>
        <v>8.3106398450658349E-3</v>
      </c>
      <c r="T1259" s="2" cm="1">
        <f t="array" ref="T1259">[1]!table_weight[Jumping]*(('F+ , F-'!T$2-[1]!tbl_gk[[#This Row],[Jumping]])/('F+ , F-'!T$2-'F+ , F-'!T$3))</f>
        <v>1.7174205324985003E-3</v>
      </c>
      <c r="U1259" s="2" cm="1">
        <f t="array" ref="U1259">[1]!table_weight[Stamina]*(('F+ , F-'!U$2-[1]!tbl_gk[[#This Row],[Stamina]])/('F+ , F-'!U$2-'F+ , F-'!U$3))</f>
        <v>2.1467756656231247E-2</v>
      </c>
      <c r="V1259" s="2" cm="1">
        <f t="array" ref="V1259">[1]!table_weight[Strength]*(('F+ , F-'!V$2-[1]!tbl_gk[[#This Row],[Strength]])/('F+ , F-'!V$2-'F+ , F-'!V$3))</f>
        <v>3.2831355846262997E-2</v>
      </c>
      <c r="W1259" s="2" cm="1">
        <f t="array" ref="W1259">[1]!table_weight[LongShots]*(('F+ , F-'!W$2-[1]!tbl_gk[[#This Row],[LongShots]])/('F+ , F-'!W$2-'F+ , F-'!W$3))</f>
        <v>9.6091773208573719E-3</v>
      </c>
      <c r="X1259" s="2" cm="1">
        <f t="array" ref="X1259">[1]!table_weight[Aggression]*(('F+ , F-'!X$2-[1]!tbl_gk[[#This Row],[Aggression]])/('F+ , F-'!X$2-'F+ , F-'!X$3))</f>
        <v>1.1560693641618476E-2</v>
      </c>
      <c r="Y1259" s="2" cm="1">
        <f t="array" ref="Y1259">[1]!table_weight[Interceptions]*(('F+ , F-'!Y$2-[1]!tbl_gk[[#This Row],[Interceptions]])/('F+ , F-'!Y$2-'F+ , F-'!Y$3))</f>
        <v>2.1469152933086991E-2</v>
      </c>
      <c r="Z1259" s="2" cm="1">
        <f t="array" ref="Z1259">[1]!table_weight[Positioning]*(('F+ , F-'!Z$2-[1]!tbl_gk[[#This Row],[Positioning]])/('F+ , F-'!Z$2-'F+ , F-'!Z$3))</f>
        <v>2.2183348544772088E-3</v>
      </c>
      <c r="AA1259" s="2" cm="1">
        <f t="array" ref="AA1259">[1]!table_weight[Vision]*(('F+ , F-'!AA$2-[1]!tbl_gk[[#This Row],[Vision]])/('F+ , F-'!AA$2-'F+ , F-'!AA$3))</f>
        <v>3.2653889057904818E-2</v>
      </c>
      <c r="AB1259" s="2" cm="1">
        <f t="array" ref="AB1259">[1]!table_weight[Penalties]*(('F+ , F-'!AB$2-[1]!tbl_gk[[#This Row],[Penalties]])/('F+ , F-'!AB$2-'F+ , F-'!AB$3))</f>
        <v>2.2313838830329571E-3</v>
      </c>
      <c r="AC1259" s="2" cm="1">
        <f t="array" ref="AC1259">[1]!table_weight[Composure]*(('F+ , F-'!AC$2-[1]!tbl_gk[[#This Row],[Composure]])/('F+ , F-'!AC$2-'F+ , F-'!AC$3))</f>
        <v>1.7613245160360534E-3</v>
      </c>
      <c r="AD1259" s="2" cm="1">
        <f t="array" ref="AD1259">[1]!table_weight[Marking]*(('F+ , F-'!AD$2-[1]!tbl_gk[[#This Row],[Marking]])/('F+ , F-'!AD$2-'F+ , F-'!AD$3))</f>
        <v>3.3127133826860035E-2</v>
      </c>
      <c r="AE1259" s="2" cm="1">
        <f t="array" ref="AE1259">[1]!table_weight[StandingTackle]*(('F+ , F-'!AE$2-[1]!tbl_gk[[#This Row],[StandingTackle]])/('F+ , F-'!AE$2-'F+ , F-'!AE$3))</f>
        <v>2.9141914719869356E-2</v>
      </c>
      <c r="AF1259" s="2" cm="1">
        <f t="array" ref="AF1259">[1]!table_weight[SlidingTackle]*(('F+ , F-'!AF$2-[1]!tbl_gk[[#This Row],[SlidingTackle]])/('F+ , F-'!AF$2-'F+ , F-'!AF$3))</f>
        <v>9.7139715732897855E-3</v>
      </c>
      <c r="AG1259" s="2" cm="1">
        <f t="array" ref="AG1259">[1]!table_weight[GKDiving]*(('F+ , F-'!AG$2-[1]!tbl_gk[[#This Row],[GKDiving]])/('F+ , F-'!AG$2-'F+ , F-'!AG$3))</f>
        <v>6.1492242166108872E-2</v>
      </c>
      <c r="AH1259" s="2" cm="1">
        <f t="array" ref="AH1259">[1]!table_weight[GKHandling]*(('F+ , F-'!AH$2-[1]!tbl_gk[[#This Row],[GKHandling]])/('F+ , F-'!AH$2-'F+ , F-'!AH$3))</f>
        <v>6.416581791246144E-2</v>
      </c>
      <c r="AI1259" s="2" cm="1">
        <f t="array" ref="AI1259">[1]!table_weight[GKKicking]*(('F+ , F-'!AI$2-[1]!tbl_gk[[#This Row],[GKKicking]])/('F+ , F-'!AI$2-'F+ , F-'!AI$3))</f>
        <v>3.8460602372984459E-2</v>
      </c>
      <c r="AJ1259" s="2" cm="1">
        <f t="array" ref="AJ1259">[1]!table_weight[GKPositioning]*(('F+ , F-'!AJ$2-[1]!tbl_gk[[#This Row],[GKPositioning]])/('F+ , F-'!AJ$2-'F+ , F-'!AJ$3))</f>
        <v>2.4596896866443549E-2</v>
      </c>
      <c r="AK1259" s="2" cm="1">
        <f t="array" ref="AK1259">[1]!table_weight[GKReflexes]*(('F+ , F-'!AK$2-[1]!tbl_gk[[#This Row],[GKReflexes]])/('F+ , F-'!AK$2-'F+ , F-'!AK$3))</f>
        <v>6.1947740256228193E-2</v>
      </c>
    </row>
    <row r="1260" spans="1:37" x14ac:dyDescent="0.55000000000000004">
      <c r="A1260" s="7">
        <f>[1]!tbl_gk[[#This Row],[ID]]</f>
        <v>248158</v>
      </c>
      <c r="B1260" s="1" cm="1">
        <f t="array" ref="B1260">[1]!table_weight[ValueEUR]*(('F+ , F-'!B$2-[1]!tbl_gk[[#This Row],[ValueEUR]])/('F+ , F-'!B$2-'F+ , F-'!B$3))</f>
        <v>5.2195206385543126E-4</v>
      </c>
      <c r="C1260" s="1" cm="1">
        <f t="array" ref="C1260">[1]!table_weight[WageEUR]*(('F+ , F-'!C$2-[1]!tbl_gk[[#This Row],[WageEUR]])/('F+ , F-'!C$2-'F+ , F-'!C$3))</f>
        <v>2.3472561185650898E-4</v>
      </c>
      <c r="D1260" s="1" cm="1">
        <f t="array" ref="D1260">[1]!table_weight[Crossing]*(('F+ , F-'!D$2-[1]!tbl_gk[[#This Row],[Crossing]])/('F+ , F-'!D$2-'F+ , F-'!D$3))</f>
        <v>3.3625286215233793E-2</v>
      </c>
      <c r="E1260" s="1" cm="1">
        <f t="array" ref="E1260">[1]!table_weight[Finishing]*(('F+ , F-'!E$2-[1]!tbl_gk[[#This Row],[Finishing]])/('F+ , F-'!E$2-'F+ , F-'!E$3))</f>
        <v>1.9965013690294877E-2</v>
      </c>
      <c r="F1260" s="1" cm="1">
        <f t="array" ref="F1260">[1]!table_weight[HeadingAccuracy]*(('F+ , F-'!F$2-[1]!tbl_gk[[#This Row],[HeadingAccuracy]])/('F+ , F-'!F$2-'F+ , F-'!F$3))</f>
        <v>1.1691929585950599E-2</v>
      </c>
      <c r="G1260" s="1" cm="1">
        <f t="array" ref="G1260">[1]!table_weight[ShortPassing]*(('F+ , F-'!G$2-[1]!tbl_gk[[#This Row],[ShortPassing]])/('F+ , F-'!G$2-'F+ , F-'!G$3))</f>
        <v>5.3440942305594832E-2</v>
      </c>
      <c r="H1260" s="1" cm="1">
        <f t="array" ref="H1260">[1]!table_weight[Volleys]*(('F+ , F-'!H$2-[1]!tbl_gk[[#This Row],[Volleys]])/('F+ , F-'!H$2-'F+ , F-'!H$3))</f>
        <v>2.0833057763785961E-3</v>
      </c>
      <c r="I1260" s="1" cm="1">
        <f t="array" ref="I1260">[1]!table_weight[Dribbling]*(('F+ , F-'!I$2-[1]!tbl_gk[[#This Row],[Dribbling]])/('F+ , F-'!I$2-'F+ , F-'!I$3))</f>
        <v>1.7601807988178481E-2</v>
      </c>
      <c r="J1260" s="1" cm="1">
        <f t="array" ref="J1260">[1]!table_weight[Curve]*(('F+ , F-'!J$2-[1]!tbl_gk[[#This Row],[Curve]])/('F+ , F-'!J$2-'F+ , F-'!J$3))</f>
        <v>9.9719433458404991E-3</v>
      </c>
      <c r="K1260" s="1" cm="1">
        <f t="array" ref="K1260">[1]!table_weight[FKAccuracy]*(('F+ , F-'!K$2-[1]!tbl_gk[[#This Row],[FKAccuracy]])/('F+ , F-'!K$2-'F+ , F-'!K$3))</f>
        <v>9.1268634012777444E-3</v>
      </c>
      <c r="L1260" s="1" cm="1">
        <f t="array" ref="L1260">[1]!table_weight[LongPassing]*(('F+ , F-'!L$2-[1]!tbl_gk[[#This Row],[LongPassing]])/('F+ , F-'!L$2-'F+ , F-'!L$3))</f>
        <v>2.4364084503410925E-2</v>
      </c>
      <c r="M1260" s="1" cm="1">
        <f t="array" ref="M1260">[1]!table_weight[BallControl]*(('F+ , F-'!M$2-[1]!tbl_gk[[#This Row],[BallControl]])/('F+ , F-'!M$2-'F+ , F-'!M$3))</f>
        <v>1.3907601373375588E-2</v>
      </c>
      <c r="N1260" s="1" cm="1">
        <f t="array" ref="N1260">[1]!table_weight[Acceleration]*(('F+ , F-'!N$2-[1]!tbl_gk[[#This Row],[Acceleration]])/('F+ , F-'!N$2-'F+ , F-'!N$3))</f>
        <v>4.7352314823099848E-3</v>
      </c>
      <c r="O1260" s="1" cm="1">
        <f t="array" ref="O1260">[1]!table_weight[SprintSpeed]*(('F+ , F-'!O$2-[1]!tbl_gk[[#This Row],[SprintSpeed]])/('F+ , F-'!O$2-'F+ , F-'!O$3))</f>
        <v>7.8710069972619326E-3</v>
      </c>
      <c r="P1260" s="1" cm="1">
        <f t="array" ref="P1260">[1]!table_weight[Agility]*(('F+ , F-'!P$2-[1]!tbl_gk[[#This Row],[Agility]])/('F+ , F-'!P$2-'F+ , F-'!P$3))</f>
        <v>3.6273431466616623E-3</v>
      </c>
      <c r="Q1260" s="1" cm="1">
        <f t="array" ref="Q1260">[1]!table_weight[Reactions]*(('F+ , F-'!Q$2-[1]!tbl_gk[[#This Row],[Reactions]])/('F+ , F-'!Q$2-'F+ , F-'!Q$3))</f>
        <v>1.1344124001588141E-3</v>
      </c>
      <c r="R1260" s="1" cm="1">
        <f t="array" ref="R1260">[1]!table_weight[Balance]*(('F+ , F-'!R$2-[1]!tbl_gk[[#This Row],[Balance]])/('F+ , F-'!R$2-'F+ , F-'!R$3))</f>
        <v>2.1109752084587947E-3</v>
      </c>
      <c r="S1260" s="1" cm="1">
        <f t="array" ref="S1260">[1]!table_weight[ShotPower]*(('F+ , F-'!S$2-[1]!tbl_gk[[#This Row],[ShotPower]])/('F+ , F-'!S$2-'F+ , F-'!S$3))</f>
        <v>5.9732723886410689E-3</v>
      </c>
      <c r="T1260" s="1" cm="1">
        <f t="array" ref="T1260">[1]!table_weight[Jumping]*(('F+ , F-'!T$2-[1]!tbl_gk[[#This Row],[Jumping]])/('F+ , F-'!T$2-'F+ , F-'!T$3))</f>
        <v>2.91961490524745E-3</v>
      </c>
      <c r="U1260" s="1" cm="1">
        <f t="array" ref="U1260">[1]!table_weight[Stamina]*(('F+ , F-'!U$2-[1]!tbl_gk[[#This Row],[Stamina]])/('F+ , F-'!U$2-'F+ , F-'!U$3))</f>
        <v>9.4458129287417498E-3</v>
      </c>
      <c r="V1260" s="1" cm="1">
        <f t="array" ref="V1260">[1]!table_weight[Strength]*(('F+ , F-'!V$2-[1]!tbl_gk[[#This Row],[Strength]])/('F+ , F-'!V$2-'F+ , F-'!V$3))</f>
        <v>1.9521346719399615E-2</v>
      </c>
      <c r="W1260" s="1" cm="1">
        <f t="array" ref="W1260">[1]!table_weight[LongShots]*(('F+ , F-'!W$2-[1]!tbl_gk[[#This Row],[LongShots]])/('F+ , F-'!W$2-'F+ , F-'!W$3))</f>
        <v>9.6091773208573719E-3</v>
      </c>
      <c r="X1260" s="1" cm="1">
        <f t="array" ref="X1260">[1]!table_weight[Aggression]*(('F+ , F-'!X$2-[1]!tbl_gk[[#This Row],[Aggression]])/('F+ , F-'!X$2-'F+ , F-'!X$3))</f>
        <v>3.6507453605110975E-3</v>
      </c>
      <c r="Y1260" s="1" cm="1">
        <f t="array" ref="Y1260">[1]!table_weight[Interceptions]*(('F+ , F-'!Y$2-[1]!tbl_gk[[#This Row],[Interceptions]])/('F+ , F-'!Y$2-'F+ , F-'!Y$3))</f>
        <v>2.0084046292242669E-2</v>
      </c>
      <c r="Z1260" s="1" cm="1">
        <f t="array" ref="Z1260">[1]!table_weight[Positioning]*(('F+ , F-'!Z$2-[1]!tbl_gk[[#This Row],[Positioning]])/('F+ , F-'!Z$2-'F+ , F-'!Z$3))</f>
        <v>2.2183348544772088E-3</v>
      </c>
      <c r="AA1260" s="1" cm="1">
        <f t="array" ref="AA1260">[1]!table_weight[Vision]*(('F+ , F-'!AA$2-[1]!tbl_gk[[#This Row],[Vision]])/('F+ , F-'!AA$2-'F+ , F-'!AA$3))</f>
        <v>1.4197343068654267E-2</v>
      </c>
      <c r="AB1260" s="1" cm="1">
        <f t="array" ref="AB1260">[1]!table_weight[Penalties]*(('F+ , F-'!AB$2-[1]!tbl_gk[[#This Row],[Penalties]])/('F+ , F-'!AB$2-'F+ , F-'!AB$3))</f>
        <v>2.427119311369181E-3</v>
      </c>
      <c r="AC1260" s="1" cm="1">
        <f t="array" ref="AC1260">[1]!table_weight[Composure]*(('F+ , F-'!AC$2-[1]!tbl_gk[[#This Row],[Composure]])/('F+ , F-'!AC$2-'F+ , F-'!AC$3))</f>
        <v>1.1742163440240354E-3</v>
      </c>
      <c r="AD1260" s="1" cm="1">
        <f t="array" ref="AD1260">[1]!table_weight[Marking]*(('F+ , F-'!AD$2-[1]!tbl_gk[[#This Row],[Marking]])/('F+ , F-'!AD$2-'F+ , F-'!AD$3))</f>
        <v>2.5239721010940977E-2</v>
      </c>
      <c r="AE1260" s="1" cm="1">
        <f t="array" ref="AE1260">[1]!table_weight[StandingTackle]*(('F+ , F-'!AE$2-[1]!tbl_gk[[#This Row],[StandingTackle]])/('F+ , F-'!AE$2-'F+ , F-'!AE$3))</f>
        <v>3.362528621523387E-2</v>
      </c>
      <c r="AF1260" s="1" cm="1">
        <f t="array" ref="AF1260">[1]!table_weight[SlidingTackle]*(('F+ , F-'!AF$2-[1]!tbl_gk[[#This Row],[SlidingTackle]])/('F+ , F-'!AF$2-'F+ , F-'!AF$3))</f>
        <v>9.7139715732897855E-3</v>
      </c>
      <c r="AG1260" s="1" cm="1">
        <f t="array" ref="AG1260">[1]!table_weight[GKDiving]*(('F+ , F-'!AG$2-[1]!tbl_gk[[#This Row],[GKDiving]])/('F+ , F-'!AG$2-'F+ , F-'!AG$3))</f>
        <v>3.5870474596896844E-2</v>
      </c>
      <c r="AH1260" s="1" cm="1">
        <f t="array" ref="AH1260">[1]!table_weight[GKHandling]*(('F+ , F-'!AH$2-[1]!tbl_gk[[#This Row],[GKHandling]])/('F+ , F-'!AH$2-'F+ , F-'!AH$3))</f>
        <v>4.9906747265247783E-2</v>
      </c>
      <c r="AI1260" s="1" cm="1">
        <f t="array" ref="AI1260">[1]!table_weight[GKKicking]*(('F+ , F-'!AI$2-[1]!tbl_gk[[#This Row],[GKKicking]])/('F+ , F-'!AI$2-'F+ , F-'!AI$3))</f>
        <v>2.7727411013081817E-2</v>
      </c>
      <c r="AJ1260" s="1" cm="1">
        <f t="array" ref="AJ1260">[1]!table_weight[GKPositioning]*(('F+ , F-'!AJ$2-[1]!tbl_gk[[#This Row],[GKPositioning]])/('F+ , F-'!AJ$2-'F+ , F-'!AJ$3))</f>
        <v>1.6397931244295699E-2</v>
      </c>
      <c r="AK1260" s="1" cm="1">
        <f t="array" ref="AK1260">[1]!table_weight[GKReflexes]*(('F+ , F-'!AK$2-[1]!tbl_gk[[#This Row],[GKReflexes]])/('F+ , F-'!AK$2-'F+ , F-'!AK$3))</f>
        <v>4.55498090119325E-2</v>
      </c>
    </row>
    <row r="1261" spans="1:37" x14ac:dyDescent="0.55000000000000004">
      <c r="A1261" s="8">
        <f>[1]!tbl_gk[[#This Row],[ID]]</f>
        <v>248216</v>
      </c>
      <c r="B1261" s="2" cm="1">
        <f t="array" ref="B1261">[1]!table_weight[ValueEUR]*(('F+ , F-'!B$2-[1]!tbl_gk[[#This Row],[ValueEUR]])/('F+ , F-'!B$2-'F+ , F-'!B$3))</f>
        <v>3.367532239303818E-4</v>
      </c>
      <c r="C1261" s="2" cm="1">
        <f t="array" ref="C1261">[1]!table_weight[WageEUR]*(('F+ , F-'!C$2-[1]!tbl_gk[[#This Row],[WageEUR]])/('F+ , F-'!C$2-'F+ , F-'!C$3))</f>
        <v>7.8241870618836313E-5</v>
      </c>
      <c r="D1261" s="2" cm="1">
        <f t="array" ref="D1261">[1]!table_weight[Crossing]*(('F+ , F-'!D$2-[1]!tbl_gk[[#This Row],[Crossing]])/('F+ , F-'!D$2-'F+ , F-'!D$3))</f>
        <v>3.3625286215233793E-2</v>
      </c>
      <c r="E1261" s="2" cm="1">
        <f t="array" ref="E1261">[1]!table_weight[Finishing]*(('F+ , F-'!E$2-[1]!tbl_gk[[#This Row],[Finishing]])/('F+ , F-'!E$2-'F+ , F-'!E$3))</f>
        <v>1.9965013690294877E-2</v>
      </c>
      <c r="F1261" s="2" cm="1">
        <f t="array" ref="F1261">[1]!table_weight[HeadingAccuracy]*(('F+ , F-'!F$2-[1]!tbl_gk[[#This Row],[HeadingAccuracy]])/('F+ , F-'!F$2-'F+ , F-'!F$3))</f>
        <v>1.0439222844598752E-2</v>
      </c>
      <c r="G1261" s="2" cm="1">
        <f t="array" ref="G1261">[1]!table_weight[ShortPassing]*(('F+ , F-'!G$2-[1]!tbl_gk[[#This Row],[ShortPassing]])/('F+ , F-'!G$2-'F+ , F-'!G$3))</f>
        <v>5.9066304653552192E-2</v>
      </c>
      <c r="H1261" s="2" cm="1">
        <f t="array" ref="H1261">[1]!table_weight[Volleys]*(('F+ , F-'!H$2-[1]!tbl_gk[[#This Row],[Volleys]])/('F+ , F-'!H$2-'F+ , F-'!H$3))</f>
        <v>2.3147841959762173E-3</v>
      </c>
      <c r="I1261" s="2" cm="1">
        <f t="array" ref="I1261">[1]!table_weight[Dribbling]*(('F+ , F-'!I$2-[1]!tbl_gk[[#This Row],[Dribbling]])/('F+ , F-'!I$2-'F+ , F-'!I$3))</f>
        <v>2.2491199096005835E-2</v>
      </c>
      <c r="J1261" s="2" cm="1">
        <f t="array" ref="J1261">[1]!table_weight[Curve]*(('F+ , F-'!J$2-[1]!tbl_gk[[#This Row],[Curve]])/('F+ , F-'!J$2-'F+ , F-'!J$3))</f>
        <v>9.8029273569279467E-3</v>
      </c>
      <c r="K1261" s="2" cm="1">
        <f t="array" ref="K1261">[1]!table_weight[FKAccuracy]*(('F+ , F-'!K$2-[1]!tbl_gk[[#This Row],[FKAccuracy]])/('F+ , F-'!K$2-'F+ , F-'!K$3))</f>
        <v>9.5832065713416324E-3</v>
      </c>
      <c r="L1261" s="2" cm="1">
        <f t="array" ref="L1261">[1]!table_weight[LongPassing]*(('F+ , F-'!L$2-[1]!tbl_gk[[#This Row],[LongPassing]])/('F+ , F-'!L$2-'F+ , F-'!L$3))</f>
        <v>2.7612629103865718E-2</v>
      </c>
      <c r="M1261" s="2" cm="1">
        <f t="array" ref="M1261">[1]!table_weight[BallControl]*(('F+ , F-'!M$2-[1]!tbl_gk[[#This Row],[BallControl]])/('F+ , F-'!M$2-'F+ , F-'!M$3))</f>
        <v>1.5211439002129552E-2</v>
      </c>
      <c r="N1261" s="2" cm="1">
        <f t="array" ref="N1261">[1]!table_weight[Acceleration]*(('F+ , F-'!N$2-[1]!tbl_gk[[#This Row],[Acceleration]])/('F+ , F-'!N$2-'F+ , F-'!N$3))</f>
        <v>8.5685141108466402E-3</v>
      </c>
      <c r="O1261" s="2" cm="1">
        <f t="array" ref="O1261">[1]!table_weight[SprintSpeed]*(('F+ , F-'!O$2-[1]!tbl_gk[[#This Row],[SprintSpeed]])/('F+ , F-'!O$2-'F+ , F-'!O$3))</f>
        <v>1.0963188317614834E-2</v>
      </c>
      <c r="P1261" s="2" cm="1">
        <f t="array" ref="P1261">[1]!table_weight[Agility]*(('F+ , F-'!P$2-[1]!tbl_gk[[#This Row],[Agility]])/('F+ , F-'!P$2-'F+ , F-'!P$3))</f>
        <v>5.4995202546160686E-3</v>
      </c>
      <c r="Q1261" s="2" cm="1">
        <f t="array" ref="Q1261">[1]!table_weight[Reactions]*(('F+ , F-'!Q$2-[1]!tbl_gk[[#This Row],[Reactions]])/('F+ , F-'!Q$2-'F+ , F-'!Q$3))</f>
        <v>1.3406692001876892E-3</v>
      </c>
      <c r="R1261" s="2" cm="1">
        <f t="array" ref="R1261">[1]!table_weight[Balance]*(('F+ , F-'!R$2-[1]!tbl_gk[[#This Row],[Balance]])/('F+ , F-'!R$2-'F+ , F-'!R$3))</f>
        <v>2.1109752084587947E-3</v>
      </c>
      <c r="S1261" s="2" cm="1">
        <f t="array" ref="S1261">[1]!table_weight[ShotPower]*(('F+ , F-'!S$2-[1]!tbl_gk[[#This Row],[ShotPower]])/('F+ , F-'!S$2-'F+ , F-'!S$3))</f>
        <v>6.7523948741159906E-3</v>
      </c>
      <c r="T1261" s="2" cm="1">
        <f t="array" ref="T1261">[1]!table_weight[Jumping]*(('F+ , F-'!T$2-[1]!tbl_gk[[#This Row],[Jumping]])/('F+ , F-'!T$2-'F+ , F-'!T$3))</f>
        <v>2.6620018253726754E-3</v>
      </c>
      <c r="U1261" s="2" cm="1">
        <f t="array" ref="U1261">[1]!table_weight[Stamina]*(('F+ , F-'!U$2-[1]!tbl_gk[[#This Row],[Stamina]])/('F+ , F-'!U$2-'F+ , F-'!U$3))</f>
        <v>1.88916258574835E-2</v>
      </c>
      <c r="V1261" s="2" cm="1">
        <f t="array" ref="V1261">[1]!table_weight[Strength]*(('F+ , F-'!V$2-[1]!tbl_gk[[#This Row],[Strength]])/('F+ , F-'!V$2-'F+ , F-'!V$3))</f>
        <v>1.9521346719399615E-2</v>
      </c>
      <c r="W1261" s="2" cm="1">
        <f t="array" ref="W1261">[1]!table_weight[LongShots]*(('F+ , F-'!W$2-[1]!tbl_gk[[#This Row],[LongShots]])/('F+ , F-'!W$2-'F+ , F-'!W$3))</f>
        <v>9.86888481601568E-3</v>
      </c>
      <c r="X1261" s="2" cm="1">
        <f t="array" ref="X1261">[1]!table_weight[Aggression]*(('F+ , F-'!X$2-[1]!tbl_gk[[#This Row],[Aggression]])/('F+ , F-'!X$2-'F+ , F-'!X$3))</f>
        <v>1.642835412229994E-2</v>
      </c>
      <c r="Y1261" s="2" cm="1">
        <f t="array" ref="Y1261">[1]!table_weight[Interceptions]*(('F+ , F-'!Y$2-[1]!tbl_gk[[#This Row],[Interceptions]])/('F+ , F-'!Y$2-'F+ , F-'!Y$3))</f>
        <v>2.1469152933086991E-2</v>
      </c>
      <c r="Z1261" s="2" cm="1">
        <f t="array" ref="Z1261">[1]!table_weight[Positioning]*(('F+ , F-'!Z$2-[1]!tbl_gk[[#This Row],[Positioning]])/('F+ , F-'!Z$2-'F+ , F-'!Z$3))</f>
        <v>2.0704458641787279E-3</v>
      </c>
      <c r="AA1261" s="2" cm="1">
        <f t="array" ref="AA1261">[1]!table_weight[Vision]*(('F+ , F-'!AA$2-[1]!tbl_gk[[#This Row],[Vision]])/('F+ , F-'!AA$2-'F+ , F-'!AA$3))</f>
        <v>2.8394686137308535E-2</v>
      </c>
      <c r="AB1261" s="2" cm="1">
        <f t="array" ref="AB1261">[1]!table_weight[Penalties]*(('F+ , F-'!AB$2-[1]!tbl_gk[[#This Row],[Penalties]])/('F+ , F-'!AB$2-'F+ , F-'!AB$3))</f>
        <v>2.3879722257019362E-3</v>
      </c>
      <c r="AC1261" s="2" cm="1">
        <f t="array" ref="AC1261">[1]!table_weight[Composure]*(('F+ , F-'!AC$2-[1]!tbl_gk[[#This Row],[Composure]])/('F+ , F-'!AC$2-'F+ , F-'!AC$3))</f>
        <v>2.5085530985968032E-3</v>
      </c>
      <c r="AD1261" s="2" cm="1">
        <f t="array" ref="AD1261">[1]!table_weight[Marking]*(('F+ , F-'!AD$2-[1]!tbl_gk[[#This Row],[Marking]])/('F+ , F-'!AD$2-'F+ , F-'!AD$3))</f>
        <v>3.4704616390043845E-2</v>
      </c>
      <c r="AE1261" s="2" cm="1">
        <f t="array" ref="AE1261">[1]!table_weight[StandingTackle]*(('F+ , F-'!AE$2-[1]!tbl_gk[[#This Row],[StandingTackle]])/('F+ , F-'!AE$2-'F+ , F-'!AE$3))</f>
        <v>3.1383600467551613E-2</v>
      </c>
      <c r="AF1261" s="2" cm="1">
        <f t="array" ref="AF1261">[1]!table_weight[SlidingTackle]*(('F+ , F-'!AF$2-[1]!tbl_gk[[#This Row],[SlidingTackle]])/('F+ , F-'!AF$2-'F+ , F-'!AF$3))</f>
        <v>8.9667429907290316E-3</v>
      </c>
      <c r="AG1261" s="2" cm="1">
        <f t="array" ref="AG1261">[1]!table_weight[GKDiving]*(('F+ , F-'!AG$2-[1]!tbl_gk[[#This Row],[GKDiving]])/('F+ , F-'!AG$2-'F+ , F-'!AG$3))</f>
        <v>4.4411063786634182E-2</v>
      </c>
      <c r="AH1261" s="2" cm="1">
        <f t="array" ref="AH1261">[1]!table_weight[GKHandling]*(('F+ , F-'!AH$2-[1]!tbl_gk[[#This Row],[GKHandling]])/('F+ , F-'!AH$2-'F+ , F-'!AH$3))</f>
        <v>5.168913109614949E-2</v>
      </c>
      <c r="AI1261" s="2" cm="1">
        <f t="array" ref="AI1261">[1]!table_weight[GKKicking]*(('F+ , F-'!AI$2-[1]!tbl_gk[[#This Row],[GKKicking]])/('F+ , F-'!AI$2-'F+ , F-'!AI$3))</f>
        <v>3.1305141466382698E-2</v>
      </c>
      <c r="AJ1261" s="2" cm="1">
        <f t="array" ref="AJ1261">[1]!table_weight[GKPositioning]*(('F+ , F-'!AJ$2-[1]!tbl_gk[[#This Row],[GKPositioning]])/('F+ , F-'!AJ$2-'F+ , F-'!AJ$3))</f>
        <v>1.8290000234022125E-2</v>
      </c>
      <c r="AK1261" s="2" cm="1">
        <f t="array" ref="AK1261">[1]!table_weight[GKReflexes]*(('F+ , F-'!AK$2-[1]!tbl_gk[[#This Row],[GKReflexes]])/('F+ , F-'!AK$2-'F+ , F-'!AK$3))</f>
        <v>4.0083831930500594E-2</v>
      </c>
    </row>
    <row r="1262" spans="1:37" x14ac:dyDescent="0.55000000000000004">
      <c r="A1262" s="7">
        <f>[1]!tbl_gk[[#This Row],[ID]]</f>
        <v>248246</v>
      </c>
      <c r="B1262" s="1" cm="1">
        <f t="array" ref="B1262">[1]!table_weight[ValueEUR]*(('F+ , F-'!B$2-[1]!tbl_gk[[#This Row],[ValueEUR]])/('F+ , F-'!B$2-'F+ , F-'!B$3))</f>
        <v>4.9386357313346557E-6</v>
      </c>
      <c r="C1262" s="1" cm="1">
        <f t="array" ref="C1262">[1]!table_weight[WageEUR]*(('F+ , F-'!C$2-[1]!tbl_gk[[#This Row],[WageEUR]])/('F+ , F-'!C$2-'F+ , F-'!C$3))</f>
        <v>0</v>
      </c>
      <c r="D1262" s="1" cm="1">
        <f t="array" ref="D1262">[1]!table_weight[Crossing]*(('F+ , F-'!D$2-[1]!tbl_gk[[#This Row],[Crossing]])/('F+ , F-'!D$2-'F+ , F-'!D$3))</f>
        <v>3.81086577105983E-2</v>
      </c>
      <c r="E1262" s="1" cm="1">
        <f t="array" ref="E1262">[1]!table_weight[Finishing]*(('F+ , F-'!E$2-[1]!tbl_gk[[#This Row],[Finishing]])/('F+ , F-'!E$2-'F+ , F-'!E$3))</f>
        <v>1.9965013690294877E-2</v>
      </c>
      <c r="F1262" s="1" cm="1">
        <f t="array" ref="F1262">[1]!table_weight[HeadingAccuracy]*(('F+ , F-'!F$2-[1]!tbl_gk[[#This Row],[HeadingAccuracy]])/('F+ , F-'!F$2-'F+ , F-'!F$3))</f>
        <v>1.25270674135185E-2</v>
      </c>
      <c r="G1262" s="1" cm="1">
        <f t="array" ref="G1262">[1]!table_weight[ShortPassing]*(('F+ , F-'!G$2-[1]!tbl_gk[[#This Row],[ShortPassing]])/('F+ , F-'!G$2-'F+ , F-'!G$3))</f>
        <v>5.9066304653552192E-2</v>
      </c>
      <c r="H1262" s="1" cm="1">
        <f t="array" ref="H1262">[1]!table_weight[Volleys]*(('F+ , F-'!H$2-[1]!tbl_gk[[#This Row],[Volleys]])/('F+ , F-'!H$2-'F+ , F-'!H$3))</f>
        <v>1.9675665665797848E-3</v>
      </c>
      <c r="I1262" s="1" cm="1">
        <f t="array" ref="I1262">[1]!table_weight[Dribbling]*(('F+ , F-'!I$2-[1]!tbl_gk[[#This Row],[Dribbling]])/('F+ , F-'!I$2-'F+ , F-'!I$3))</f>
        <v>2.3469077317571304E-2</v>
      </c>
      <c r="J1262" s="1" cm="1">
        <f t="array" ref="J1262">[1]!table_weight[Curve]*(('F+ , F-'!J$2-[1]!tbl_gk[[#This Row],[Curve]])/('F+ , F-'!J$2-'F+ , F-'!J$3))</f>
        <v>9.4648953791028455E-3</v>
      </c>
      <c r="K1262" s="1" cm="1">
        <f t="array" ref="K1262">[1]!table_weight[FKAccuracy]*(('F+ , F-'!K$2-[1]!tbl_gk[[#This Row],[FKAccuracy]])/('F+ , F-'!K$2-'F+ , F-'!K$3))</f>
        <v>9.4310921813203358E-3</v>
      </c>
      <c r="L1262" s="1" cm="1">
        <f t="array" ref="L1262">[1]!table_weight[LongPassing]*(('F+ , F-'!L$2-[1]!tbl_gk[[#This Row],[LongPassing]])/('F+ , F-'!L$2-'F+ , F-'!L$3))</f>
        <v>2.4905508603486726E-2</v>
      </c>
      <c r="M1262" s="1" cm="1">
        <f t="array" ref="M1262">[1]!table_weight[BallControl]*(('F+ , F-'!M$2-[1]!tbl_gk[[#This Row],[BallControl]])/('F+ , F-'!M$2-'F+ , F-'!M$3))</f>
        <v>1.6080664087965525E-2</v>
      </c>
      <c r="N1262" s="1" cm="1">
        <f t="array" ref="N1262">[1]!table_weight[Acceleration]*(('F+ , F-'!N$2-[1]!tbl_gk[[#This Row],[Acceleration]])/('F+ , F-'!N$2-'F+ , F-'!N$3))</f>
        <v>6.313641976413314E-3</v>
      </c>
      <c r="O1262" s="1" cm="1">
        <f t="array" ref="O1262">[1]!table_weight[SprintSpeed]*(('F+ , F-'!O$2-[1]!tbl_gk[[#This Row],[SprintSpeed]])/('F+ , F-'!O$2-'F+ , F-'!O$3))</f>
        <v>5.9032552479464486E-3</v>
      </c>
      <c r="P1262" s="1" cm="1">
        <f t="array" ref="P1262">[1]!table_weight[Agility]*(('F+ , F-'!P$2-[1]!tbl_gk[[#This Row],[Agility]])/('F+ , F-'!P$2-'F+ , F-'!P$3))</f>
        <v>5.4995202546160686E-3</v>
      </c>
      <c r="Q1262" s="1" cm="1">
        <f t="array" ref="Q1262">[1]!table_weight[Reactions]*(('F+ , F-'!Q$2-[1]!tbl_gk[[#This Row],[Reactions]])/('F+ , F-'!Q$2-'F+ , F-'!Q$3))</f>
        <v>1.8563112002598775E-3</v>
      </c>
      <c r="R1262" s="1" cm="1">
        <f t="array" ref="R1262">[1]!table_weight[Balance]*(('F+ , F-'!R$2-[1]!tbl_gk[[#This Row],[Balance]])/('F+ , F-'!R$2-'F+ , F-'!R$3))</f>
        <v>1.7384501716719487E-3</v>
      </c>
      <c r="S1262" s="1" cm="1">
        <f t="array" ref="S1262">[1]!table_weight[ShotPower]*(('F+ , F-'!S$2-[1]!tbl_gk[[#This Row],[ShotPower]])/('F+ , F-'!S$2-'F+ , F-'!S$3))</f>
        <v>9.0897623305407575E-3</v>
      </c>
      <c r="T1262" s="1" cm="1">
        <f t="array" ref="T1262">[1]!table_weight[Jumping]*(('F+ , F-'!T$2-[1]!tbl_gk[[#This Row],[Jumping]])/('F+ , F-'!T$2-'F+ , F-'!T$3))</f>
        <v>3.0913569584973006E-3</v>
      </c>
      <c r="U1262" s="1" cm="1">
        <f t="array" ref="U1262">[1]!table_weight[Stamina]*(('F+ , F-'!U$2-[1]!tbl_gk[[#This Row],[Stamina]])/('F+ , F-'!U$2-'F+ , F-'!U$3))</f>
        <v>1.4598074526237249E-2</v>
      </c>
      <c r="V1262" s="1" cm="1">
        <f t="array" ref="V1262">[1]!table_weight[Strength]*(('F+ , F-'!V$2-[1]!tbl_gk[[#This Row],[Strength]])/('F+ , F-'!V$2-'F+ , F-'!V$3))</f>
        <v>3.9042693438799229E-2</v>
      </c>
      <c r="W1262" s="1" cm="1">
        <f t="array" ref="W1262">[1]!table_weight[LongShots]*(('F+ , F-'!W$2-[1]!tbl_gk[[#This Row],[LongShots]])/('F+ , F-'!W$2-'F+ , F-'!W$3))</f>
        <v>1.0128592311173986E-2</v>
      </c>
      <c r="X1262" s="1" cm="1">
        <f t="array" ref="X1262">[1]!table_weight[Aggression]*(('F+ , F-'!X$2-[1]!tbl_gk[[#This Row],[Aggression]])/('F+ , F-'!X$2-'F+ , F-'!X$3))</f>
        <v>9.1268634012777444E-3</v>
      </c>
      <c r="Y1262" s="1" cm="1">
        <f t="array" ref="Y1262">[1]!table_weight[Interceptions]*(('F+ , F-'!Y$2-[1]!tbl_gk[[#This Row],[Interceptions]])/('F+ , F-'!Y$2-'F+ , F-'!Y$3))</f>
        <v>2.0776599612664828E-2</v>
      </c>
      <c r="Z1262" s="1" cm="1">
        <f t="array" ref="Z1262">[1]!table_weight[Positioning]*(('F+ , F-'!Z$2-[1]!tbl_gk[[#This Row],[Positioning]])/('F+ , F-'!Z$2-'F+ , F-'!Z$3))</f>
        <v>1.7746678835817667E-3</v>
      </c>
      <c r="AA1262" s="1" cm="1">
        <f t="array" ref="AA1262">[1]!table_weight[Vision]*(('F+ , F-'!AA$2-[1]!tbl_gk[[#This Row],[Vision]])/('F+ , F-'!AA$2-'F+ , F-'!AA$3))</f>
        <v>2.6265084677010397E-2</v>
      </c>
      <c r="AB1262" s="1" cm="1">
        <f t="array" ref="AB1262">[1]!table_weight[Penalties]*(('F+ , F-'!AB$2-[1]!tbl_gk[[#This Row],[Penalties]])/('F+ , F-'!AB$2-'F+ , F-'!AB$3))</f>
        <v>2.3488251400346914E-3</v>
      </c>
      <c r="AC1262" s="1" cm="1">
        <f t="array" ref="AC1262">[1]!table_weight[Composure]*(('F+ , F-'!AC$2-[1]!tbl_gk[[#This Row],[Composure]])/('F+ , F-'!AC$2-'F+ , F-'!AC$3))</f>
        <v>2.0281918669506067E-3</v>
      </c>
      <c r="AD1262" s="1" cm="1">
        <f t="array" ref="AD1262">[1]!table_weight[Marking]*(('F+ , F-'!AD$2-[1]!tbl_gk[[#This Row],[Marking]])/('F+ , F-'!AD$2-'F+ , F-'!AD$3))</f>
        <v>2.9972168700492414E-2</v>
      </c>
      <c r="AE1262" s="1" cm="1">
        <f t="array" ref="AE1262">[1]!table_weight[StandingTackle]*(('F+ , F-'!AE$2-[1]!tbl_gk[[#This Row],[StandingTackle]])/('F+ , F-'!AE$2-'F+ , F-'!AE$3))</f>
        <v>2.465854322450484E-2</v>
      </c>
      <c r="AF1262" s="1" cm="1">
        <f t="array" ref="AF1262">[1]!table_weight[SlidingTackle]*(('F+ , F-'!AF$2-[1]!tbl_gk[[#This Row],[SlidingTackle]])/('F+ , F-'!AF$2-'F+ , F-'!AF$3))</f>
        <v>8.2195144081682794E-3</v>
      </c>
      <c r="AG1262" s="1" cm="1">
        <f t="array" ref="AG1262">[1]!table_weight[GKDiving]*(('F+ , F-'!AG$2-[1]!tbl_gk[[#This Row],[GKDiving]])/('F+ , F-'!AG$2-'F+ , F-'!AG$3))</f>
        <v>6.1492242166108872E-2</v>
      </c>
      <c r="AH1262" s="1" cm="1">
        <f t="array" ref="AH1262">[1]!table_weight[GKHandling]*(('F+ , F-'!AH$2-[1]!tbl_gk[[#This Row],[GKHandling]])/('F+ , F-'!AH$2-'F+ , F-'!AH$3))</f>
        <v>6.9512969405166547E-2</v>
      </c>
      <c r="AI1262" s="1" cm="1">
        <f t="array" ref="AI1262">[1]!table_weight[GKKicking]*(('F+ , F-'!AI$2-[1]!tbl_gk[[#This Row],[GKKicking]])/('F+ , F-'!AI$2-'F+ , F-'!AI$3))</f>
        <v>4.1143900212960119E-2</v>
      </c>
      <c r="AJ1262" s="1" cm="1">
        <f t="array" ref="AJ1262">[1]!table_weight[GKPositioning]*(('F+ , F-'!AJ$2-[1]!tbl_gk[[#This Row],[GKPositioning]])/('F+ , F-'!AJ$2-'F+ , F-'!AJ$3))</f>
        <v>2.2074138213474981E-2</v>
      </c>
      <c r="AK1262" s="1" cm="1">
        <f t="array" ref="AK1262">[1]!table_weight[GKReflexes]*(('F+ , F-'!AK$2-[1]!tbl_gk[[#This Row],[GKReflexes]])/('F+ , F-'!AK$2-'F+ , F-'!AK$3))</f>
        <v>5.4659770814318998E-2</v>
      </c>
    </row>
    <row r="1263" spans="1:37" x14ac:dyDescent="0.55000000000000004">
      <c r="A1263" s="8">
        <f>[1]!tbl_gk[[#This Row],[ID]]</f>
        <v>248255</v>
      </c>
      <c r="B1263" s="2" cm="1">
        <f t="array" ref="B1263">[1]!table_weight[ValueEUR]*(('F+ , F-'!B$2-[1]!tbl_gk[[#This Row],[ValueEUR]])/('F+ , F-'!B$2-'F+ , F-'!B$3))</f>
        <v>4.6608374714470808E-5</v>
      </c>
      <c r="C1263" s="2" cm="1">
        <f t="array" ref="C1263">[1]!table_weight[WageEUR]*(('F+ , F-'!C$2-[1]!tbl_gk[[#This Row],[WageEUR]])/('F+ , F-'!C$2-'F+ , F-'!C$3))</f>
        <v>2.3472561185650898E-4</v>
      </c>
      <c r="D1263" s="2" cm="1">
        <f t="array" ref="D1263">[1]!table_weight[Crossing]*(('F+ , F-'!D$2-[1]!tbl_gk[[#This Row],[Crossing]])/('F+ , F-'!D$2-'F+ , F-'!D$3))</f>
        <v>3.4746129089074922E-2</v>
      </c>
      <c r="E1263" s="2" cm="1">
        <f t="array" ref="E1263">[1]!table_weight[Finishing]*(('F+ , F-'!E$2-[1]!tbl_gk[[#This Row],[Finishing]])/('F+ , F-'!E$2-'F+ , F-'!E$3))</f>
        <v>1.6970261636750646E-2</v>
      </c>
      <c r="F1263" s="2" cm="1">
        <f t="array" ref="F1263">[1]!table_weight[HeadingAccuracy]*(('F+ , F-'!F$2-[1]!tbl_gk[[#This Row],[HeadingAccuracy]])/('F+ , F-'!F$2-'F+ , F-'!F$3))</f>
        <v>1.08567917583827E-2</v>
      </c>
      <c r="G1263" s="2" cm="1">
        <f t="array" ref="G1263">[1]!table_weight[ShortPassing]*(('F+ , F-'!G$2-[1]!tbl_gk[[#This Row],[ShortPassing]])/('F+ , F-'!G$2-'F+ , F-'!G$3))</f>
        <v>5.3440942305594832E-2</v>
      </c>
      <c r="H1263" s="2" cm="1">
        <f t="array" ref="H1263">[1]!table_weight[Volleys]*(('F+ , F-'!H$2-[1]!tbl_gk[[#This Row],[Volleys]])/('F+ , F-'!H$2-'F+ , F-'!H$3))</f>
        <v>2.1990449861774069E-3</v>
      </c>
      <c r="I1263" s="2" cm="1">
        <f t="array" ref="I1263">[1]!table_weight[Dribbling]*(('F+ , F-'!I$2-[1]!tbl_gk[[#This Row],[Dribbling]])/('F+ , F-'!I$2-'F+ , F-'!I$3))</f>
        <v>1.7601807988178481E-2</v>
      </c>
      <c r="J1263" s="2" cm="1">
        <f t="array" ref="J1263">[1]!table_weight[Curve]*(('F+ , F-'!J$2-[1]!tbl_gk[[#This Row],[Curve]])/('F+ , F-'!J$2-'F+ , F-'!J$3))</f>
        <v>9.295879390190295E-3</v>
      </c>
      <c r="K1263" s="2" cm="1">
        <f t="array" ref="K1263">[1]!table_weight[FKAccuracy]*(('F+ , F-'!K$2-[1]!tbl_gk[[#This Row],[FKAccuracy]])/('F+ , F-'!K$2-'F+ , F-'!K$3))</f>
        <v>9.4310921813203358E-3</v>
      </c>
      <c r="L1263" s="2" cm="1">
        <f t="array" ref="L1263">[1]!table_weight[LongPassing]*(('F+ , F-'!L$2-[1]!tbl_gk[[#This Row],[LongPassing]])/('F+ , F-'!L$2-'F+ , F-'!L$3))</f>
        <v>2.7071205003789917E-2</v>
      </c>
      <c r="M1263" s="2" cm="1">
        <f t="array" ref="M1263">[1]!table_weight[BallControl]*(('F+ , F-'!M$2-[1]!tbl_gk[[#This Row],[BallControl]])/('F+ , F-'!M$2-'F+ , F-'!M$3))</f>
        <v>1.4342213916293577E-2</v>
      </c>
      <c r="N1263" s="2" cm="1">
        <f t="array" ref="N1263">[1]!table_weight[Acceleration]*(('F+ , F-'!N$2-[1]!tbl_gk[[#This Row],[Acceleration]])/('F+ , F-'!N$2-'F+ , F-'!N$3))</f>
        <v>7.8920524705166431E-3</v>
      </c>
      <c r="O1263" s="2" cm="1">
        <f t="array" ref="O1263">[1]!table_weight[SprintSpeed]*(('F+ , F-'!O$2-[1]!tbl_gk[[#This Row],[SprintSpeed]])/('F+ , F-'!O$2-'F+ , F-'!O$3))</f>
        <v>1.0119866139336769E-2</v>
      </c>
      <c r="P1263" s="2" cm="1">
        <f t="array" ref="P1263">[1]!table_weight[Agility]*(('F+ , F-'!P$2-[1]!tbl_gk[[#This Row],[Agility]])/('F+ , F-'!P$2-'F+ , F-'!P$3))</f>
        <v>3.8613652851559629E-3</v>
      </c>
      <c r="Q1263" s="2" cm="1">
        <f t="array" ref="Q1263">[1]!table_weight[Reactions]*(('F+ , F-'!Q$2-[1]!tbl_gk[[#This Row],[Reactions]])/('F+ , F-'!Q$2-'F+ , F-'!Q$3))</f>
        <v>2.1141322002959716E-3</v>
      </c>
      <c r="R1263" s="2" cm="1">
        <f t="array" ref="R1263">[1]!table_weight[Balance]*(('F+ , F-'!R$2-[1]!tbl_gk[[#This Row],[Balance]])/('F+ , F-'!R$2-'F+ , F-'!R$3))</f>
        <v>1.8005376778030898E-3</v>
      </c>
      <c r="S1263" s="2" cm="1">
        <f t="array" ref="S1263">[1]!table_weight[ShotPower]*(('F+ , F-'!S$2-[1]!tbl_gk[[#This Row],[ShotPower]])/('F+ , F-'!S$2-'F+ , F-'!S$3))</f>
        <v>8.0509323499075268E-3</v>
      </c>
      <c r="T1263" s="2" cm="1">
        <f t="array" ref="T1263">[1]!table_weight[Jumping]*(('F+ , F-'!T$2-[1]!tbl_gk[[#This Row],[Jumping]])/('F+ , F-'!T$2-'F+ , F-'!T$3))</f>
        <v>3.1772279851222255E-3</v>
      </c>
      <c r="U1263" s="2" cm="1">
        <f t="array" ref="U1263">[1]!table_weight[Stamina]*(('F+ , F-'!U$2-[1]!tbl_gk[[#This Row],[Stamina]])/('F+ , F-'!U$2-'F+ , F-'!U$3))</f>
        <v>2.1467756656231247E-2</v>
      </c>
      <c r="V1263" s="2" cm="1">
        <f t="array" ref="V1263">[1]!table_weight[Strength]*(('F+ , F-'!V$2-[1]!tbl_gk[[#This Row],[Strength]])/('F+ , F-'!V$2-'F+ , F-'!V$3))</f>
        <v>2.3958016428354077E-2</v>
      </c>
      <c r="W1263" s="2" cm="1">
        <f t="array" ref="W1263">[1]!table_weight[LongShots]*(('F+ , F-'!W$2-[1]!tbl_gk[[#This Row],[LongShots]])/('F+ , F-'!W$2-'F+ , F-'!W$3))</f>
        <v>9.3494698256990638E-3</v>
      </c>
      <c r="X1263" s="2" cm="1">
        <f t="array" ref="X1263">[1]!table_weight[Aggression]*(('F+ , F-'!X$2-[1]!tbl_gk[[#This Row],[Aggression]])/('F+ , F-'!X$2-'F+ , F-'!X$3))</f>
        <v>1.2777608761788841E-2</v>
      </c>
      <c r="Y1263" s="2" cm="1">
        <f t="array" ref="Y1263">[1]!table_weight[Interceptions]*(('F+ , F-'!Y$2-[1]!tbl_gk[[#This Row],[Interceptions]])/('F+ , F-'!Y$2-'F+ , F-'!Y$3))</f>
        <v>2.2161706253509151E-2</v>
      </c>
      <c r="Z1263" s="2" cm="1">
        <f t="array" ref="Z1263">[1]!table_weight[Positioning]*(('F+ , F-'!Z$2-[1]!tbl_gk[[#This Row],[Positioning]])/('F+ , F-'!Z$2-'F+ , F-'!Z$3))</f>
        <v>1.6267788932832863E-3</v>
      </c>
      <c r="AA1263" s="2" cm="1">
        <f t="array" ref="AA1263">[1]!table_weight[Vision]*(('F+ , F-'!AA$2-[1]!tbl_gk[[#This Row],[Vision]])/('F+ , F-'!AA$2-'F+ , F-'!AA$3))</f>
        <v>2.4845350370144972E-2</v>
      </c>
      <c r="AB1263" s="2" cm="1">
        <f t="array" ref="AB1263">[1]!table_weight[Penalties]*(('F+ , F-'!AB$2-[1]!tbl_gk[[#This Row],[Penalties]])/('F+ , F-'!AB$2-'F+ , F-'!AB$3))</f>
        <v>2.1922367973657118E-3</v>
      </c>
      <c r="AC1263" s="2" cm="1">
        <f t="array" ref="AC1263">[1]!table_weight[Composure]*(('F+ , F-'!AC$2-[1]!tbl_gk[[#This Row],[Composure]])/('F+ , F-'!AC$2-'F+ , F-'!AC$3))</f>
        <v>1.6012041054873211E-3</v>
      </c>
      <c r="AD1263" s="2" cm="1">
        <f t="array" ref="AD1263">[1]!table_weight[Marking]*(('F+ , F-'!AD$2-[1]!tbl_gk[[#This Row],[Marking]])/('F+ , F-'!AD$2-'F+ , F-'!AD$3))</f>
        <v>3.7859581516411465E-2</v>
      </c>
      <c r="AE1263" s="2" cm="1">
        <f t="array" ref="AE1263">[1]!table_weight[StandingTackle]*(('F+ , F-'!AE$2-[1]!tbl_gk[[#This Row],[StandingTackle]])/('F+ , F-'!AE$2-'F+ , F-'!AE$3))</f>
        <v>2.465854322450484E-2</v>
      </c>
      <c r="AF1263" s="2" cm="1">
        <f t="array" ref="AF1263">[1]!table_weight[SlidingTackle]*(('F+ , F-'!AF$2-[1]!tbl_gk[[#This Row],[SlidingTackle]])/('F+ , F-'!AF$2-'F+ , F-'!AF$3))</f>
        <v>9.7139715732897855E-3</v>
      </c>
      <c r="AG1263" s="2" cm="1">
        <f t="array" ref="AG1263">[1]!table_weight[GKDiving]*(('F+ , F-'!AG$2-[1]!tbl_gk[[#This Row],[GKDiving]])/('F+ , F-'!AG$2-'F+ , F-'!AG$3))</f>
        <v>5.8076006490213938E-2</v>
      </c>
      <c r="AH1263" s="2" cm="1">
        <f t="array" ref="AH1263">[1]!table_weight[GKHandling]*(('F+ , F-'!AH$2-[1]!tbl_gk[[#This Row],[GKHandling]])/('F+ , F-'!AH$2-'F+ , F-'!AH$3))</f>
        <v>6.416581791246144E-2</v>
      </c>
      <c r="AI1263" s="2" cm="1">
        <f t="array" ref="AI1263">[1]!table_weight[GKKicking]*(('F+ , F-'!AI$2-[1]!tbl_gk[[#This Row],[GKKicking]])/('F+ , F-'!AI$2-'F+ , F-'!AI$3))</f>
        <v>3.6671737146334017E-2</v>
      </c>
      <c r="AJ1263" s="2" cm="1">
        <f t="array" ref="AJ1263">[1]!table_weight[GKPositioning]*(('F+ , F-'!AJ$2-[1]!tbl_gk[[#This Row],[GKPositioning]])/('F+ , F-'!AJ$2-'F+ , F-'!AJ$3))</f>
        <v>2.3966207203201407E-2</v>
      </c>
      <c r="AK1263" s="2" cm="1">
        <f t="array" ref="AK1263">[1]!table_weight[GKReflexes]*(('F+ , F-'!AK$2-[1]!tbl_gk[[#This Row],[GKReflexes]])/('F+ , F-'!AK$2-'F+ , F-'!AK$3))</f>
        <v>6.1947740256228193E-2</v>
      </c>
    </row>
    <row r="1264" spans="1:37" x14ac:dyDescent="0.55000000000000004">
      <c r="A1264" s="7">
        <f>[1]!tbl_gk[[#This Row],[ID]]</f>
        <v>248256</v>
      </c>
      <c r="B1264" s="1" cm="1">
        <f t="array" ref="B1264">[1]!table_weight[ValueEUR]*(('F+ , F-'!B$2-[1]!tbl_gk[[#This Row],[ValueEUR]])/('F+ , F-'!B$2-'F+ , F-'!B$3))</f>
        <v>4.9695022046554962E-5</v>
      </c>
      <c r="C1264" s="1" cm="1">
        <f t="array" ref="C1264">[1]!table_weight[WageEUR]*(('F+ , F-'!C$2-[1]!tbl_gk[[#This Row],[WageEUR]])/('F+ , F-'!C$2-'F+ , F-'!C$3))</f>
        <v>7.8241870618836313E-5</v>
      </c>
      <c r="D1264" s="1" cm="1">
        <f t="array" ref="D1264">[1]!table_weight[Crossing]*(('F+ , F-'!D$2-[1]!tbl_gk[[#This Row],[Crossing]])/('F+ , F-'!D$2-'F+ , F-'!D$3))</f>
        <v>3.4746129089074922E-2</v>
      </c>
      <c r="E1264" s="1" cm="1">
        <f t="array" ref="E1264">[1]!table_weight[Finishing]*(('F+ , F-'!E$2-[1]!tbl_gk[[#This Row],[Finishing]])/('F+ , F-'!E$2-'F+ , F-'!E$3))</f>
        <v>1.8966763005780131E-2</v>
      </c>
      <c r="F1264" s="1" cm="1">
        <f t="array" ref="F1264">[1]!table_weight[HeadingAccuracy]*(('F+ , F-'!F$2-[1]!tbl_gk[[#This Row],[HeadingAccuracy]])/('F+ , F-'!F$2-'F+ , F-'!F$3))</f>
        <v>1.1274360672166649E-2</v>
      </c>
      <c r="G1264" s="1" cm="1">
        <f t="array" ref="G1264">[1]!table_weight[ShortPassing]*(('F+ , F-'!G$2-[1]!tbl_gk[[#This Row],[ShortPassing]])/('F+ , F-'!G$2-'F+ , F-'!G$3))</f>
        <v>5.7659964066562854E-2</v>
      </c>
      <c r="H1264" s="1" cm="1">
        <f t="array" ref="H1264">[1]!table_weight[Volleys]*(('F+ , F-'!H$2-[1]!tbl_gk[[#This Row],[Volleys]])/('F+ , F-'!H$2-'F+ , F-'!H$3))</f>
        <v>1.9675665665797848E-3</v>
      </c>
      <c r="I1264" s="1" cm="1">
        <f t="array" ref="I1264">[1]!table_weight[Dribbling]*(('F+ , F-'!I$2-[1]!tbl_gk[[#This Row],[Dribbling]])/('F+ , F-'!I$2-'F+ , F-'!I$3))</f>
        <v>1.8579686209743949E-2</v>
      </c>
      <c r="J1264" s="1" cm="1">
        <f t="array" ref="J1264">[1]!table_weight[Curve]*(('F+ , F-'!J$2-[1]!tbl_gk[[#This Row],[Curve]])/('F+ , F-'!J$2-'F+ , F-'!J$3))</f>
        <v>9.6339113680153961E-3</v>
      </c>
      <c r="K1264" s="1" cm="1">
        <f t="array" ref="K1264">[1]!table_weight[FKAccuracy]*(('F+ , F-'!K$2-[1]!tbl_gk[[#This Row],[FKAccuracy]])/('F+ , F-'!K$2-'F+ , F-'!K$3))</f>
        <v>9.4310921813203358E-3</v>
      </c>
      <c r="L1264" s="1" cm="1">
        <f t="array" ref="L1264">[1]!table_weight[LongPassing]*(('F+ , F-'!L$2-[1]!tbl_gk[[#This Row],[LongPassing]])/('F+ , F-'!L$2-'F+ , F-'!L$3))</f>
        <v>2.8154053203941515E-2</v>
      </c>
      <c r="M1264" s="1" cm="1">
        <f t="array" ref="M1264">[1]!table_weight[BallControl]*(('F+ , F-'!M$2-[1]!tbl_gk[[#This Row],[BallControl]])/('F+ , F-'!M$2-'F+ , F-'!M$3))</f>
        <v>1.4776826459211564E-2</v>
      </c>
      <c r="N1264" s="1" cm="1">
        <f t="array" ref="N1264">[1]!table_weight[Acceleration]*(('F+ , F-'!N$2-[1]!tbl_gk[[#This Row],[Acceleration]])/('F+ , F-'!N$2-'F+ , F-'!N$3))</f>
        <v>8.3430268974033078E-3</v>
      </c>
      <c r="O1264" s="1" cm="1">
        <f t="array" ref="O1264">[1]!table_weight[SprintSpeed]*(('F+ , F-'!O$2-[1]!tbl_gk[[#This Row],[SprintSpeed]])/('F+ , F-'!O$2-'F+ , F-'!O$3))</f>
        <v>9.2765439610587065E-3</v>
      </c>
      <c r="P1264" s="1" cm="1">
        <f t="array" ref="P1264">[1]!table_weight[Agility]*(('F+ , F-'!P$2-[1]!tbl_gk[[#This Row],[Agility]])/('F+ , F-'!P$2-'F+ , F-'!P$3))</f>
        <v>3.6273431466616623E-3</v>
      </c>
      <c r="Q1264" s="1" cm="1">
        <f t="array" ref="Q1264">[1]!table_weight[Reactions]*(('F+ , F-'!Q$2-[1]!tbl_gk[[#This Row],[Reactions]])/('F+ , F-'!Q$2-'F+ , F-'!Q$3))</f>
        <v>2.1656964003031903E-3</v>
      </c>
      <c r="R1264" s="1" cm="1">
        <f t="array" ref="R1264">[1]!table_weight[Balance]*(('F+ , F-'!R$2-[1]!tbl_gk[[#This Row],[Balance]])/('F+ , F-'!R$2-'F+ , F-'!R$3))</f>
        <v>1.5521876532785257E-3</v>
      </c>
      <c r="S1264" s="1" cm="1">
        <f t="array" ref="S1264">[1]!table_weight[ShotPower]*(('F+ , F-'!S$2-[1]!tbl_gk[[#This Row],[ShotPower]])/('F+ , F-'!S$2-'F+ , F-'!S$3))</f>
        <v>8.3106398450658349E-3</v>
      </c>
      <c r="T1264" s="1" cm="1">
        <f t="array" ref="T1264">[1]!table_weight[Jumping]*(('F+ , F-'!T$2-[1]!tbl_gk[[#This Row],[Jumping]])/('F+ , F-'!T$2-'F+ , F-'!T$3))</f>
        <v>2.2326466922480506E-3</v>
      </c>
      <c r="U1264" s="1" cm="1">
        <f t="array" ref="U1264">[1]!table_weight[Stamina]*(('F+ , F-'!U$2-[1]!tbl_gk[[#This Row],[Stamina]])/('F+ , F-'!U$2-'F+ , F-'!U$3))</f>
        <v>1.7174205324984999E-2</v>
      </c>
      <c r="V1264" s="1" cm="1">
        <f t="array" ref="V1264">[1]!table_weight[Strength]*(('F+ , F-'!V$2-[1]!tbl_gk[[#This Row],[Strength]])/('F+ , F-'!V$2-'F+ , F-'!V$3))</f>
        <v>4.5254031031335476E-2</v>
      </c>
      <c r="W1264" s="1" cm="1">
        <f t="array" ref="W1264">[1]!table_weight[LongShots]*(('F+ , F-'!W$2-[1]!tbl_gk[[#This Row],[LongShots]])/('F+ , F-'!W$2-'F+ , F-'!W$3))</f>
        <v>9.86888481601568E-3</v>
      </c>
      <c r="X1264" s="1" cm="1">
        <f t="array" ref="X1264">[1]!table_weight[Aggression]*(('F+ , F-'!X$2-[1]!tbl_gk[[#This Row],[Aggression]])/('F+ , F-'!X$2-'F+ , F-'!X$3))</f>
        <v>1.5211439002129575E-2</v>
      </c>
      <c r="Y1264" s="1" cm="1">
        <f t="array" ref="Y1264">[1]!table_weight[Interceptions]*(('F+ , F-'!Y$2-[1]!tbl_gk[[#This Row],[Interceptions]])/('F+ , F-'!Y$2-'F+ , F-'!Y$3))</f>
        <v>2.4931919535197796E-2</v>
      </c>
      <c r="Z1264" s="1" cm="1">
        <f t="array" ref="Z1264">[1]!table_weight[Positioning]*(('F+ , F-'!Z$2-[1]!tbl_gk[[#This Row],[Positioning]])/('F+ , F-'!Z$2-'F+ , F-'!Z$3))</f>
        <v>1.9225568738802474E-3</v>
      </c>
      <c r="AA1264" s="1" cm="1">
        <f t="array" ref="AA1264">[1]!table_weight[Vision]*(('F+ , F-'!AA$2-[1]!tbl_gk[[#This Row],[Vision]])/('F+ , F-'!AA$2-'F+ , F-'!AA$3))</f>
        <v>2.5555217523577683E-2</v>
      </c>
      <c r="AB1264" s="1" cm="1">
        <f t="array" ref="AB1264">[1]!table_weight[Penalties]*(('F+ , F-'!AB$2-[1]!tbl_gk[[#This Row],[Penalties]])/('F+ , F-'!AB$2-'F+ , F-'!AB$3))</f>
        <v>2.4662663970364263E-3</v>
      </c>
      <c r="AC1264" s="1" cm="1">
        <f t="array" ref="AC1264">[1]!table_weight[Composure]*(('F+ , F-'!AC$2-[1]!tbl_gk[[#This Row],[Composure]])/('F+ , F-'!AC$2-'F+ , F-'!AC$3))</f>
        <v>2.2950592178651603E-3</v>
      </c>
      <c r="AD1264" s="1" cm="1">
        <f t="array" ref="AD1264">[1]!table_weight[Marking]*(('F+ , F-'!AD$2-[1]!tbl_gk[[#This Row],[Marking]])/('F+ , F-'!AD$2-'F+ , F-'!AD$3))</f>
        <v>3.3127133826860035E-2</v>
      </c>
      <c r="AE1264" s="1" cm="1">
        <f t="array" ref="AE1264">[1]!table_weight[StandingTackle]*(('F+ , F-'!AE$2-[1]!tbl_gk[[#This Row],[StandingTackle]])/('F+ , F-'!AE$2-'F+ , F-'!AE$3))</f>
        <v>3.1383600467551613E-2</v>
      </c>
      <c r="AF1264" s="1" cm="1">
        <f t="array" ref="AF1264">[1]!table_weight[SlidingTackle]*(('F+ , F-'!AF$2-[1]!tbl_gk[[#This Row],[SlidingTackle]])/('F+ , F-'!AF$2-'F+ , F-'!AF$3))</f>
        <v>1.120842873841129E-2</v>
      </c>
      <c r="AG1264" s="1" cm="1">
        <f t="array" ref="AG1264">[1]!table_weight[GKDiving]*(('F+ , F-'!AG$2-[1]!tbl_gk[[#This Row],[GKDiving]])/('F+ , F-'!AG$2-'F+ , F-'!AG$3))</f>
        <v>6.6616595679951277E-2</v>
      </c>
      <c r="AH1264" s="1" cm="1">
        <f t="array" ref="AH1264">[1]!table_weight[GKHandling]*(('F+ , F-'!AH$2-[1]!tbl_gk[[#This Row],[GKHandling]])/('F+ , F-'!AH$2-'F+ , F-'!AH$3))</f>
        <v>7.1295353236068254E-2</v>
      </c>
      <c r="AI1264" s="1" cm="1">
        <f t="array" ref="AI1264">[1]!table_weight[GKKicking]*(('F+ , F-'!AI$2-[1]!tbl_gk[[#This Row],[GKKicking]])/('F+ , F-'!AI$2-'F+ , F-'!AI$3))</f>
        <v>3.8460602372984459E-2</v>
      </c>
      <c r="AJ1264" s="1" cm="1">
        <f t="array" ref="AJ1264">[1]!table_weight[GKPositioning]*(('F+ , F-'!AJ$2-[1]!tbl_gk[[#This Row],[GKPositioning]])/('F+ , F-'!AJ$2-'F+ , F-'!AJ$3))</f>
        <v>2.5227586529685691E-2</v>
      </c>
      <c r="AK1264" s="1" cm="1">
        <f t="array" ref="AK1264">[1]!table_weight[GKReflexes]*(('F+ , F-'!AK$2-[1]!tbl_gk[[#This Row],[GKReflexes]])/('F+ , F-'!AK$2-'F+ , F-'!AK$3))</f>
        <v>6.7413717337660092E-2</v>
      </c>
    </row>
    <row r="1265" spans="1:37" x14ac:dyDescent="0.55000000000000004">
      <c r="A1265" s="8">
        <f>[1]!tbl_gk[[#This Row],[ID]]</f>
        <v>248291</v>
      </c>
      <c r="B1265" s="2" cm="1">
        <f t="array" ref="B1265">[1]!table_weight[ValueEUR]*(('F+ , F-'!B$2-[1]!tbl_gk[[#This Row],[ValueEUR]])/('F+ , F-'!B$2-'F+ , F-'!B$3))</f>
        <v>1.1111930395502975E-5</v>
      </c>
      <c r="C1265" s="2" cm="1">
        <f t="array" ref="C1265">[1]!table_weight[WageEUR]*(('F+ , F-'!C$2-[1]!tbl_gk[[#This Row],[WageEUR]])/('F+ , F-'!C$2-'F+ , F-'!C$3))</f>
        <v>0</v>
      </c>
      <c r="D1265" s="2" cm="1">
        <f t="array" ref="D1265">[1]!table_weight[Crossing]*(('F+ , F-'!D$2-[1]!tbl_gk[[#This Row],[Crossing]])/('F+ , F-'!D$2-'F+ , F-'!D$3))</f>
        <v>3.3625286215233793E-2</v>
      </c>
      <c r="E1265" s="2" cm="1">
        <f t="array" ref="E1265">[1]!table_weight[Finishing]*(('F+ , F-'!E$2-[1]!tbl_gk[[#This Row],[Finishing]])/('F+ , F-'!E$2-'F+ , F-'!E$3))</f>
        <v>1.8966763005780131E-2</v>
      </c>
      <c r="F1265" s="2" cm="1">
        <f t="array" ref="F1265">[1]!table_weight[HeadingAccuracy]*(('F+ , F-'!F$2-[1]!tbl_gk[[#This Row],[HeadingAccuracy]])/('F+ , F-'!F$2-'F+ , F-'!F$3))</f>
        <v>1.08567917583827E-2</v>
      </c>
      <c r="G1265" s="2" cm="1">
        <f t="array" ref="G1265">[1]!table_weight[ShortPassing]*(('F+ , F-'!G$2-[1]!tbl_gk[[#This Row],[ShortPassing]])/('F+ , F-'!G$2-'F+ , F-'!G$3))</f>
        <v>5.6253623479573515E-2</v>
      </c>
      <c r="H1265" s="2" cm="1">
        <f t="array" ref="H1265">[1]!table_weight[Volleys]*(('F+ , F-'!H$2-[1]!tbl_gk[[#This Row],[Volleys]])/('F+ , F-'!H$2-'F+ , F-'!H$3))</f>
        <v>2.3147841959762173E-3</v>
      </c>
      <c r="I1265" s="2" cm="1">
        <f t="array" ref="I1265">[1]!table_weight[Dribbling]*(('F+ , F-'!I$2-[1]!tbl_gk[[#This Row],[Dribbling]])/('F+ , F-'!I$2-'F+ , F-'!I$3))</f>
        <v>2.1513320874440363E-2</v>
      </c>
      <c r="J1265" s="2" cm="1">
        <f t="array" ref="J1265">[1]!table_weight[Curve]*(('F+ , F-'!J$2-[1]!tbl_gk[[#This Row],[Curve]])/('F+ , F-'!J$2-'F+ , F-'!J$3))</f>
        <v>9.9719433458404991E-3</v>
      </c>
      <c r="K1265" s="2" cm="1">
        <f t="array" ref="K1265">[1]!table_weight[FKAccuracy]*(('F+ , F-'!K$2-[1]!tbl_gk[[#This Row],[FKAccuracy]])/('F+ , F-'!K$2-'F+ , F-'!K$3))</f>
        <v>9.1268634012777444E-3</v>
      </c>
      <c r="L1265" s="2" cm="1">
        <f t="array" ref="L1265">[1]!table_weight[LongPassing]*(('F+ , F-'!L$2-[1]!tbl_gk[[#This Row],[LongPassing]])/('F+ , F-'!L$2-'F+ , F-'!L$3))</f>
        <v>2.4905508603486726E-2</v>
      </c>
      <c r="M1265" s="2" cm="1">
        <f t="array" ref="M1265">[1]!table_weight[BallControl]*(('F+ , F-'!M$2-[1]!tbl_gk[[#This Row],[BallControl]])/('F+ , F-'!M$2-'F+ , F-'!M$3))</f>
        <v>1.5211439002129552E-2</v>
      </c>
      <c r="N1265" s="2" cm="1">
        <f t="array" ref="N1265">[1]!table_weight[Acceleration]*(('F+ , F-'!N$2-[1]!tbl_gk[[#This Row],[Acceleration]])/('F+ , F-'!N$2-'F+ , F-'!N$3))</f>
        <v>8.5685141108466402E-3</v>
      </c>
      <c r="O1265" s="2" cm="1">
        <f t="array" ref="O1265">[1]!table_weight[SprintSpeed]*(('F+ , F-'!O$2-[1]!tbl_gk[[#This Row],[SprintSpeed]])/('F+ , F-'!O$2-'F+ , F-'!O$3))</f>
        <v>9.2765439610587065E-3</v>
      </c>
      <c r="P1265" s="2" cm="1">
        <f t="array" ref="P1265">[1]!table_weight[Agility]*(('F+ , F-'!P$2-[1]!tbl_gk[[#This Row],[Agility]])/('F+ , F-'!P$2-'F+ , F-'!P$3))</f>
        <v>5.0314759776274665E-3</v>
      </c>
      <c r="Q1265" s="2" cm="1">
        <f t="array" ref="Q1265">[1]!table_weight[Reactions]*(('F+ , F-'!Q$2-[1]!tbl_gk[[#This Row],[Reactions]])/('F+ , F-'!Q$2-'F+ , F-'!Q$3))</f>
        <v>1.9594396002743149E-3</v>
      </c>
      <c r="R1265" s="2" cm="1">
        <f t="array" ref="R1265">[1]!table_weight[Balance]*(('F+ , F-'!R$2-[1]!tbl_gk[[#This Row],[Balance]])/('F+ , F-'!R$2-'F+ , F-'!R$3))</f>
        <v>1.6142751594096668E-3</v>
      </c>
      <c r="S1265" s="2" cm="1">
        <f t="array" ref="S1265">[1]!table_weight[ShotPower]*(('F+ , F-'!S$2-[1]!tbl_gk[[#This Row],[ShotPower]])/('F+ , F-'!S$2-'F+ , F-'!S$3))</f>
        <v>8.0509323499075268E-3</v>
      </c>
      <c r="T1265" s="2" cm="1">
        <f t="array" ref="T1265">[1]!table_weight[Jumping]*(('F+ , F-'!T$2-[1]!tbl_gk[[#This Row],[Jumping]])/('F+ , F-'!T$2-'F+ , F-'!T$3))</f>
        <v>2.3185177188729754E-3</v>
      </c>
      <c r="U1265" s="2" cm="1">
        <f t="array" ref="U1265">[1]!table_weight[Stamina]*(('F+ , F-'!U$2-[1]!tbl_gk[[#This Row],[Stamina]])/('F+ , F-'!U$2-'F+ , F-'!U$3))</f>
        <v>2.2326466922480501E-2</v>
      </c>
      <c r="V1265" s="2" cm="1">
        <f t="array" ref="V1265">[1]!table_weight[Strength]*(('F+ , F-'!V$2-[1]!tbl_gk[[#This Row],[Strength]])/('F+ , F-'!V$2-'F+ , F-'!V$3))</f>
        <v>3.0169354020890316E-2</v>
      </c>
      <c r="W1265" s="2" cm="1">
        <f t="array" ref="W1265">[1]!table_weight[LongShots]*(('F+ , F-'!W$2-[1]!tbl_gk[[#This Row],[LongShots]])/('F+ , F-'!W$2-'F+ , F-'!W$3))</f>
        <v>1.0388299806332293E-2</v>
      </c>
      <c r="X1265" s="2" cm="1">
        <f t="array" ref="X1265">[1]!table_weight[Aggression]*(('F+ , F-'!X$2-[1]!tbl_gk[[#This Row],[Aggression]])/('F+ , F-'!X$2-'F+ , F-'!X$3))</f>
        <v>1.5819896562214757E-2</v>
      </c>
      <c r="Y1265" s="2" cm="1">
        <f t="array" ref="Y1265">[1]!table_weight[Interceptions]*(('F+ , F-'!Y$2-[1]!tbl_gk[[#This Row],[Interceptions]])/('F+ , F-'!Y$2-'F+ , F-'!Y$3))</f>
        <v>2.6317026176042119E-2</v>
      </c>
      <c r="Z1265" s="2" cm="1">
        <f t="array" ref="Z1265">[1]!table_weight[Positioning]*(('F+ , F-'!Z$2-[1]!tbl_gk[[#This Row],[Positioning]])/('F+ , F-'!Z$2-'F+ , F-'!Z$3))</f>
        <v>2.2183348544772088E-3</v>
      </c>
      <c r="AA1265" s="2" cm="1">
        <f t="array" ref="AA1265">[1]!table_weight[Vision]*(('F+ , F-'!AA$2-[1]!tbl_gk[[#This Row],[Vision]])/('F+ , F-'!AA$2-'F+ , F-'!AA$3))</f>
        <v>2.200588175641412E-2</v>
      </c>
      <c r="AB1265" s="2" cm="1">
        <f t="array" ref="AB1265">[1]!table_weight[Penalties]*(('F+ , F-'!AB$2-[1]!tbl_gk[[#This Row],[Penalties]])/('F+ , F-'!AB$2-'F+ , F-'!AB$3))</f>
        <v>2.1922367973657118E-3</v>
      </c>
      <c r="AC1265" s="2" cm="1">
        <f t="array" ref="AC1265">[1]!table_weight[Composure]*(('F+ , F-'!AC$2-[1]!tbl_gk[[#This Row],[Composure]])/('F+ , F-'!AC$2-'F+ , F-'!AC$3))</f>
        <v>2.5619265687797138E-3</v>
      </c>
      <c r="AD1265" s="2" cm="1">
        <f t="array" ref="AD1265">[1]!table_weight[Marking]*(('F+ , F-'!AD$2-[1]!tbl_gk[[#This Row],[Marking]])/('F+ , F-'!AD$2-'F+ , F-'!AD$3))</f>
        <v>3.9437064079595283E-2</v>
      </c>
      <c r="AE1265" s="2" cm="1">
        <f t="array" ref="AE1265">[1]!table_weight[StandingTackle]*(('F+ , F-'!AE$2-[1]!tbl_gk[[#This Row],[StandingTackle]])/('F+ , F-'!AE$2-'F+ , F-'!AE$3))</f>
        <v>2.9141914719869356E-2</v>
      </c>
      <c r="AF1265" s="2" cm="1">
        <f t="array" ref="AF1265">[1]!table_weight[SlidingTackle]*(('F+ , F-'!AF$2-[1]!tbl_gk[[#This Row],[SlidingTackle]])/('F+ , F-'!AF$2-'F+ , F-'!AF$3))</f>
        <v>1.120842873841129E-2</v>
      </c>
      <c r="AG1265" s="2" cm="1">
        <f t="array" ref="AG1265">[1]!table_weight[GKDiving]*(('F+ , F-'!AG$2-[1]!tbl_gk[[#This Row],[GKDiving]])/('F+ , F-'!AG$2-'F+ , F-'!AG$3))</f>
        <v>6.4908477842003806E-2</v>
      </c>
      <c r="AH1265" s="2" cm="1">
        <f t="array" ref="AH1265">[1]!table_weight[GKHandling]*(('F+ , F-'!AH$2-[1]!tbl_gk[[#This Row],[GKHandling]])/('F+ , F-'!AH$2-'F+ , F-'!AH$3))</f>
        <v>6.773058557426484E-2</v>
      </c>
      <c r="AI1265" s="2" cm="1">
        <f t="array" ref="AI1265">[1]!table_weight[GKKicking]*(('F+ , F-'!AI$2-[1]!tbl_gk[[#This Row],[GKKicking]])/('F+ , F-'!AI$2-'F+ , F-'!AI$3))</f>
        <v>3.6671737146334017E-2</v>
      </c>
      <c r="AJ1265" s="2" cm="1">
        <f t="array" ref="AJ1265">[1]!table_weight[GKPositioning]*(('F+ , F-'!AJ$2-[1]!tbl_gk[[#This Row],[GKPositioning]])/('F+ , F-'!AJ$2-'F+ , F-'!AJ$3))</f>
        <v>2.3966207203201407E-2</v>
      </c>
      <c r="AK1265" s="2" cm="1">
        <f t="array" ref="AK1265">[1]!table_weight[GKReflexes]*(('F+ , F-'!AK$2-[1]!tbl_gk[[#This Row],[GKReflexes]])/('F+ , F-'!AK$2-'F+ , F-'!AK$3))</f>
        <v>7.1057702058614697E-2</v>
      </c>
    </row>
    <row r="1266" spans="1:37" x14ac:dyDescent="0.55000000000000004">
      <c r="A1266" s="7">
        <f>[1]!tbl_gk[[#This Row],[ID]]</f>
        <v>248292</v>
      </c>
      <c r="B1266" s="1" cm="1">
        <f t="array" ref="B1266">[1]!table_weight[ValueEUR]*(('F+ , F-'!B$2-[1]!tbl_gk[[#This Row],[ValueEUR]])/('F+ , F-'!B$2-'F+ , F-'!B$3))</f>
        <v>7.4388200703228241E-5</v>
      </c>
      <c r="C1266" s="1" cm="1">
        <f t="array" ref="C1266">[1]!table_weight[WageEUR]*(('F+ , F-'!C$2-[1]!tbl_gk[[#This Row],[WageEUR]])/('F+ , F-'!C$2-'F+ , F-'!C$3))</f>
        <v>0</v>
      </c>
      <c r="D1266" s="1" cm="1">
        <f t="array" ref="D1266">[1]!table_weight[Crossing]*(('F+ , F-'!D$2-[1]!tbl_gk[[#This Row],[Crossing]])/('F+ , F-'!D$2-'F+ , F-'!D$3))</f>
        <v>3.81086577105983E-2</v>
      </c>
      <c r="E1266" s="1" cm="1">
        <f t="array" ref="E1266">[1]!table_weight[Finishing]*(('F+ , F-'!E$2-[1]!tbl_gk[[#This Row],[Finishing]])/('F+ , F-'!E$2-'F+ , F-'!E$3))</f>
        <v>1.7968512321265388E-2</v>
      </c>
      <c r="F1266" s="1" cm="1">
        <f t="array" ref="F1266">[1]!table_weight[HeadingAccuracy]*(('F+ , F-'!F$2-[1]!tbl_gk[[#This Row],[HeadingAccuracy]])/('F+ , F-'!F$2-'F+ , F-'!F$3))</f>
        <v>1.1691929585950599E-2</v>
      </c>
      <c r="G1266" s="1" cm="1">
        <f t="array" ref="G1266">[1]!table_weight[ShortPassing]*(('F+ , F-'!G$2-[1]!tbl_gk[[#This Row],[ShortPassing]])/('F+ , F-'!G$2-'F+ , F-'!G$3))</f>
        <v>5.484728289258417E-2</v>
      </c>
      <c r="H1266" s="1" cm="1">
        <f t="array" ref="H1266">[1]!table_weight[Volleys]*(('F+ , F-'!H$2-[1]!tbl_gk[[#This Row],[Volleys]])/('F+ , F-'!H$2-'F+ , F-'!H$3))</f>
        <v>2.3147841959762173E-3</v>
      </c>
      <c r="I1266" s="1" cm="1">
        <f t="array" ref="I1266">[1]!table_weight[Dribbling]*(('F+ , F-'!I$2-[1]!tbl_gk[[#This Row],[Dribbling]])/('F+ , F-'!I$2-'F+ , F-'!I$3))</f>
        <v>2.0535442652874894E-2</v>
      </c>
      <c r="J1266" s="1" cm="1">
        <f t="array" ref="J1266">[1]!table_weight[Curve]*(('F+ , F-'!J$2-[1]!tbl_gk[[#This Row],[Curve]])/('F+ , F-'!J$2-'F+ , F-'!J$3))</f>
        <v>9.9719433458404991E-3</v>
      </c>
      <c r="K1266" s="1" cm="1">
        <f t="array" ref="K1266">[1]!table_weight[FKAccuracy]*(('F+ , F-'!K$2-[1]!tbl_gk[[#This Row],[FKAccuracy]])/('F+ , F-'!K$2-'F+ , F-'!K$3))</f>
        <v>9.1268634012777444E-3</v>
      </c>
      <c r="L1266" s="1" cm="1">
        <f t="array" ref="L1266">[1]!table_weight[LongPassing]*(('F+ , F-'!L$2-[1]!tbl_gk[[#This Row],[LongPassing]])/('F+ , F-'!L$2-'F+ , F-'!L$3))</f>
        <v>2.4905508603486726E-2</v>
      </c>
      <c r="M1266" s="1" cm="1">
        <f t="array" ref="M1266">[1]!table_weight[BallControl]*(('F+ , F-'!M$2-[1]!tbl_gk[[#This Row],[BallControl]])/('F+ , F-'!M$2-'F+ , F-'!M$3))</f>
        <v>1.3038376287539614E-2</v>
      </c>
      <c r="N1266" s="1" cm="1">
        <f t="array" ref="N1266">[1]!table_weight[Acceleration]*(('F+ , F-'!N$2-[1]!tbl_gk[[#This Row],[Acceleration]])/('F+ , F-'!N$2-'F+ , F-'!N$3))</f>
        <v>6.313641976413314E-3</v>
      </c>
      <c r="O1266" s="1" cm="1">
        <f t="array" ref="O1266">[1]!table_weight[SprintSpeed]*(('F+ , F-'!O$2-[1]!tbl_gk[[#This Row],[SprintSpeed]])/('F+ , F-'!O$2-'F+ , F-'!O$3))</f>
        <v>6.1843626407058041E-3</v>
      </c>
      <c r="P1266" s="1" cm="1">
        <f t="array" ref="P1266">[1]!table_weight[Agility]*(('F+ , F-'!P$2-[1]!tbl_gk[[#This Row],[Agility]])/('F+ , F-'!P$2-'F+ , F-'!P$3))</f>
        <v>1.170110692471504E-3</v>
      </c>
      <c r="Q1266" s="1" cm="1">
        <f t="array" ref="Q1266">[1]!table_weight[Reactions]*(('F+ , F-'!Q$2-[1]!tbl_gk[[#This Row],[Reactions]])/('F+ , F-'!Q$2-'F+ , F-'!Q$3))</f>
        <v>1.9594396002743149E-3</v>
      </c>
      <c r="R1266" s="1" cm="1">
        <f t="array" ref="R1266">[1]!table_weight[Balance]*(('F+ , F-'!R$2-[1]!tbl_gk[[#This Row],[Balance]])/('F+ , F-'!R$2-'F+ , F-'!R$3))</f>
        <v>4.9670004904912813E-4</v>
      </c>
      <c r="S1266" s="1" cm="1">
        <f t="array" ref="S1266">[1]!table_weight[ShotPower]*(('F+ , F-'!S$2-[1]!tbl_gk[[#This Row],[ShotPower]])/('F+ , F-'!S$2-'F+ , F-'!S$3))</f>
        <v>7.5315173595909123E-3</v>
      </c>
      <c r="T1266" s="1" cm="1">
        <f t="array" ref="T1266">[1]!table_weight[Jumping]*(('F+ , F-'!T$2-[1]!tbl_gk[[#This Row],[Jumping]])/('F+ , F-'!T$2-'F+ , F-'!T$3))</f>
        <v>8.5871026624925013E-4</v>
      </c>
      <c r="U1266" s="1" cm="1">
        <f t="array" ref="U1266">[1]!table_weight[Stamina]*(('F+ , F-'!U$2-[1]!tbl_gk[[#This Row],[Stamina]])/('F+ , F-'!U$2-'F+ , F-'!U$3))</f>
        <v>1.6315495058735752E-2</v>
      </c>
      <c r="V1266" s="1" cm="1">
        <f t="array" ref="V1266">[1]!table_weight[Strength]*(('F+ , F-'!V$2-[1]!tbl_gk[[#This Row],[Strength]])/('F+ , F-'!V$2-'F+ , F-'!V$3))</f>
        <v>5.32400365074535E-2</v>
      </c>
      <c r="W1266" s="1" cm="1">
        <f t="array" ref="W1266">[1]!table_weight[LongShots]*(('F+ , F-'!W$2-[1]!tbl_gk[[#This Row],[LongShots]])/('F+ , F-'!W$2-'F+ , F-'!W$3))</f>
        <v>1.0128592311173986E-2</v>
      </c>
      <c r="X1266" s="1" cm="1">
        <f t="array" ref="X1266">[1]!table_weight[Aggression]*(('F+ , F-'!X$2-[1]!tbl_gk[[#This Row],[Aggression]])/('F+ , F-'!X$2-'F+ , F-'!X$3))</f>
        <v>1.5819896562214757E-2</v>
      </c>
      <c r="Y1266" s="1" cm="1">
        <f t="array" ref="Y1266">[1]!table_weight[Interceptions]*(('F+ , F-'!Y$2-[1]!tbl_gk[[#This Row],[Interceptions]])/('F+ , F-'!Y$2-'F+ , F-'!Y$3))</f>
        <v>2.5624472855619959E-2</v>
      </c>
      <c r="Z1266" s="1" cm="1">
        <f t="array" ref="Z1266">[1]!table_weight[Positioning]*(('F+ , F-'!Z$2-[1]!tbl_gk[[#This Row],[Positioning]])/('F+ , F-'!Z$2-'F+ , F-'!Z$3))</f>
        <v>2.2183348544772088E-3</v>
      </c>
      <c r="AA1266" s="1" cm="1">
        <f t="array" ref="AA1266">[1]!table_weight[Vision]*(('F+ , F-'!AA$2-[1]!tbl_gk[[#This Row],[Vision]])/('F+ , F-'!AA$2-'F+ , F-'!AA$3))</f>
        <v>1.4907210222086981E-2</v>
      </c>
      <c r="AB1266" s="1" cm="1">
        <f t="array" ref="AB1266">[1]!table_weight[Penalties]*(('F+ , F-'!AB$2-[1]!tbl_gk[[#This Row],[Penalties]])/('F+ , F-'!AB$2-'F+ , F-'!AB$3))</f>
        <v>2.3488251400346914E-3</v>
      </c>
      <c r="AC1266" s="1" cm="1">
        <f t="array" ref="AC1266">[1]!table_weight[Composure]*(('F+ , F-'!AC$2-[1]!tbl_gk[[#This Row],[Composure]])/('F+ , F-'!AC$2-'F+ , F-'!AC$3))</f>
        <v>2.134938807316428E-3</v>
      </c>
      <c r="AD1266" s="1" cm="1">
        <f t="array" ref="AD1266">[1]!table_weight[Marking]*(('F+ , F-'!AD$2-[1]!tbl_gk[[#This Row],[Marking]])/('F+ , F-'!AD$2-'F+ , F-'!AD$3))</f>
        <v>3.4704616390043845E-2</v>
      </c>
      <c r="AE1266" s="1" cm="1">
        <f t="array" ref="AE1266">[1]!table_weight[StandingTackle]*(('F+ , F-'!AE$2-[1]!tbl_gk[[#This Row],[StandingTackle]])/('F+ , F-'!AE$2-'F+ , F-'!AE$3))</f>
        <v>2.9141914719869356E-2</v>
      </c>
      <c r="AF1266" s="1" cm="1">
        <f t="array" ref="AF1266">[1]!table_weight[SlidingTackle]*(('F+ , F-'!AF$2-[1]!tbl_gk[[#This Row],[SlidingTackle]])/('F+ , F-'!AF$2-'F+ , F-'!AF$3))</f>
        <v>9.7139715732897855E-3</v>
      </c>
      <c r="AG1266" s="1" cm="1">
        <f t="array" ref="AG1266">[1]!table_weight[GKDiving]*(('F+ , F-'!AG$2-[1]!tbl_gk[[#This Row],[GKDiving]])/('F+ , F-'!AG$2-'F+ , F-'!AG$3))</f>
        <v>5.8076006490213938E-2</v>
      </c>
      <c r="AH1266" s="1" cm="1">
        <f t="array" ref="AH1266">[1]!table_weight[GKHandling]*(('F+ , F-'!AH$2-[1]!tbl_gk[[#This Row],[GKHandling]])/('F+ , F-'!AH$2-'F+ , F-'!AH$3))</f>
        <v>6.9512969405166547E-2</v>
      </c>
      <c r="AI1266" s="1" cm="1">
        <f t="array" ref="AI1266">[1]!table_weight[GKKicking]*(('F+ , F-'!AI$2-[1]!tbl_gk[[#This Row],[GKKicking]])/('F+ , F-'!AI$2-'F+ , F-'!AI$3))</f>
        <v>3.4882871919683582E-2</v>
      </c>
      <c r="AJ1266" s="1" cm="1">
        <f t="array" ref="AJ1266">[1]!table_weight[GKPositioning]*(('F+ , F-'!AJ$2-[1]!tbl_gk[[#This Row],[GKPositioning]])/('F+ , F-'!AJ$2-'F+ , F-'!AJ$3))</f>
        <v>2.5227586529685691E-2</v>
      </c>
      <c r="AK1266" s="1" cm="1">
        <f t="array" ref="AK1266">[1]!table_weight[GKReflexes]*(('F+ , F-'!AK$2-[1]!tbl_gk[[#This Row],[GKReflexes]])/('F+ , F-'!AK$2-'F+ , F-'!AK$3))</f>
        <v>5.2837778453841702E-2</v>
      </c>
    </row>
    <row r="1267" spans="1:37" x14ac:dyDescent="0.55000000000000004">
      <c r="A1267" s="8">
        <f>[1]!tbl_gk[[#This Row],[ID]]</f>
        <v>248301</v>
      </c>
      <c r="B1267" s="2" cm="1">
        <f t="array" ref="B1267">[1]!table_weight[ValueEUR]*(('F+ , F-'!B$2-[1]!tbl_gk[[#This Row],[ValueEUR]])/('F+ , F-'!B$2-'F+ , F-'!B$3))</f>
        <v>4.0435080050302489E-5</v>
      </c>
      <c r="C1267" s="2" cm="1">
        <f t="array" ref="C1267">[1]!table_weight[WageEUR]*(('F+ , F-'!C$2-[1]!tbl_gk[[#This Row],[WageEUR]])/('F+ , F-'!C$2-'F+ , F-'!C$3))</f>
        <v>0</v>
      </c>
      <c r="D1267" s="2" cm="1">
        <f t="array" ref="D1267">[1]!table_weight[Crossing]*(('F+ , F-'!D$2-[1]!tbl_gk[[#This Row],[Crossing]])/('F+ , F-'!D$2-'F+ , F-'!D$3))</f>
        <v>3.81086577105983E-2</v>
      </c>
      <c r="E1267" s="2" cm="1">
        <f t="array" ref="E1267">[1]!table_weight[Finishing]*(('F+ , F-'!E$2-[1]!tbl_gk[[#This Row],[Finishing]])/('F+ , F-'!E$2-'F+ , F-'!E$3))</f>
        <v>1.7968512321265388E-2</v>
      </c>
      <c r="F1267" s="2" cm="1">
        <f t="array" ref="F1267">[1]!table_weight[HeadingAccuracy]*(('F+ , F-'!F$2-[1]!tbl_gk[[#This Row],[HeadingAccuracy]])/('F+ , F-'!F$2-'F+ , F-'!F$3))</f>
        <v>1.08567917583827E-2</v>
      </c>
      <c r="G1267" s="2" cm="1">
        <f t="array" ref="G1267">[1]!table_weight[ShortPassing]*(('F+ , F-'!G$2-[1]!tbl_gk[[#This Row],[ShortPassing]])/('F+ , F-'!G$2-'F+ , F-'!G$3))</f>
        <v>6.047264524054153E-2</v>
      </c>
      <c r="H1267" s="2" cm="1">
        <f t="array" ref="H1267">[1]!table_weight[Volleys]*(('F+ , F-'!H$2-[1]!tbl_gk[[#This Row],[Volleys]])/('F+ , F-'!H$2-'F+ , F-'!H$3))</f>
        <v>2.4305234057750281E-3</v>
      </c>
      <c r="I1267" s="2" cm="1">
        <f t="array" ref="I1267">[1]!table_weight[Dribbling]*(('F+ , F-'!I$2-[1]!tbl_gk[[#This Row],[Dribbling]])/('F+ , F-'!I$2-'F+ , F-'!I$3))</f>
        <v>2.5424833760702249E-2</v>
      </c>
      <c r="J1267" s="2" cm="1">
        <f t="array" ref="J1267">[1]!table_weight[Curve]*(('F+ , F-'!J$2-[1]!tbl_gk[[#This Row],[Curve]])/('F+ , F-'!J$2-'F+ , F-'!J$3))</f>
        <v>9.6339113680153961E-3</v>
      </c>
      <c r="K1267" s="2" cm="1">
        <f t="array" ref="K1267">[1]!table_weight[FKAccuracy]*(('F+ , F-'!K$2-[1]!tbl_gk[[#This Row],[FKAccuracy]])/('F+ , F-'!K$2-'F+ , F-'!K$3))</f>
        <v>9.4310921813203358E-3</v>
      </c>
      <c r="L1267" s="2" cm="1">
        <f t="array" ref="L1267">[1]!table_weight[LongPassing]*(('F+ , F-'!L$2-[1]!tbl_gk[[#This Row],[LongPassing]])/('F+ , F-'!L$2-'F+ , F-'!L$3))</f>
        <v>2.4364084503410925E-2</v>
      </c>
      <c r="M1267" s="2" cm="1">
        <f t="array" ref="M1267">[1]!table_weight[BallControl]*(('F+ , F-'!M$2-[1]!tbl_gk[[#This Row],[BallControl]])/('F+ , F-'!M$2-'F+ , F-'!M$3))</f>
        <v>1.4776826459211564E-2</v>
      </c>
      <c r="N1267" s="2" cm="1">
        <f t="array" ref="N1267">[1]!table_weight[Acceleration]*(('F+ , F-'!N$2-[1]!tbl_gk[[#This Row],[Acceleration]])/('F+ , F-'!N$2-'F+ , F-'!N$3))</f>
        <v>6.7646164032999796E-3</v>
      </c>
      <c r="O1267" s="2" cm="1">
        <f t="array" ref="O1267">[1]!table_weight[SprintSpeed]*(('F+ , F-'!O$2-[1]!tbl_gk[[#This Row],[SprintSpeed]])/('F+ , F-'!O$2-'F+ , F-'!O$3))</f>
        <v>9.2765439610587065E-3</v>
      </c>
      <c r="P1267" s="2" cm="1">
        <f t="array" ref="P1267">[1]!table_weight[Agility]*(('F+ , F-'!P$2-[1]!tbl_gk[[#This Row],[Agility]])/('F+ , F-'!P$2-'F+ , F-'!P$3))</f>
        <v>5.3825091853689179E-3</v>
      </c>
      <c r="Q1267" s="2" cm="1">
        <f t="array" ref="Q1267">[1]!table_weight[Reactions]*(('F+ , F-'!Q$2-[1]!tbl_gk[[#This Row],[Reactions]])/('F+ , F-'!Q$2-'F+ , F-'!Q$3))</f>
        <v>1.8047470002526586E-3</v>
      </c>
      <c r="R1267" s="2" cm="1">
        <f t="array" ref="R1267">[1]!table_weight[Balance]*(('F+ , F-'!R$2-[1]!tbl_gk[[#This Row],[Balance]])/('F+ , F-'!R$2-'F+ , F-'!R$3))</f>
        <v>1.5521876532785257E-3</v>
      </c>
      <c r="S1267" s="2" cm="1">
        <f t="array" ref="S1267">[1]!table_weight[ShotPower]*(('F+ , F-'!S$2-[1]!tbl_gk[[#This Row],[ShotPower]])/('F+ , F-'!S$2-'F+ , F-'!S$3))</f>
        <v>7.7912248547492196E-3</v>
      </c>
      <c r="T1267" s="2" cm="1">
        <f t="array" ref="T1267">[1]!table_weight[Jumping]*(('F+ , F-'!T$2-[1]!tbl_gk[[#This Row],[Jumping]])/('F+ , F-'!T$2-'F+ , F-'!T$3))</f>
        <v>2.2326466922480506E-3</v>
      </c>
      <c r="U1267" s="2" cm="1">
        <f t="array" ref="U1267">[1]!table_weight[Stamina]*(('F+ , F-'!U$2-[1]!tbl_gk[[#This Row],[Stamina]])/('F+ , F-'!U$2-'F+ , F-'!U$3))</f>
        <v>1.4598074526237249E-2</v>
      </c>
      <c r="V1267" s="2" cm="1">
        <f t="array" ref="V1267">[1]!table_weight[Strength]*(('F+ , F-'!V$2-[1]!tbl_gk[[#This Row],[Strength]])/('F+ , F-'!V$2-'F+ , F-'!V$3))</f>
        <v>2.5732684311935858E-2</v>
      </c>
      <c r="W1267" s="2" cm="1">
        <f t="array" ref="W1267">[1]!table_weight[LongShots]*(('F+ , F-'!W$2-[1]!tbl_gk[[#This Row],[LongShots]])/('F+ , F-'!W$2-'F+ , F-'!W$3))</f>
        <v>1.0128592311173986E-2</v>
      </c>
      <c r="X1267" s="2" cm="1">
        <f t="array" ref="X1267">[1]!table_weight[Aggression]*(('F+ , F-'!X$2-[1]!tbl_gk[[#This Row],[Aggression]])/('F+ , F-'!X$2-'F+ , F-'!X$3))</f>
        <v>1.034377852144811E-2</v>
      </c>
      <c r="Y1267" s="2" cm="1">
        <f t="array" ref="Y1267">[1]!table_weight[Interceptions]*(('F+ , F-'!Y$2-[1]!tbl_gk[[#This Row],[Interceptions]])/('F+ , F-'!Y$2-'F+ , F-'!Y$3))</f>
        <v>2.3546812894353474E-2</v>
      </c>
      <c r="Z1267" s="2" cm="1">
        <f t="array" ref="Z1267">[1]!table_weight[Positioning]*(('F+ , F-'!Z$2-[1]!tbl_gk[[#This Row],[Positioning]])/('F+ , F-'!Z$2-'F+ , F-'!Z$3))</f>
        <v>1.9225568738802474E-3</v>
      </c>
      <c r="AA1267" s="2" cm="1">
        <f t="array" ref="AA1267">[1]!table_weight[Vision]*(('F+ , F-'!AA$2-[1]!tbl_gk[[#This Row],[Vision]])/('F+ , F-'!AA$2-'F+ , F-'!AA$3))</f>
        <v>2.5555217523577683E-2</v>
      </c>
      <c r="AB1267" s="2" cm="1">
        <f t="array" ref="AB1267">[1]!table_weight[Penalties]*(('F+ , F-'!AB$2-[1]!tbl_gk[[#This Row],[Penalties]])/('F+ , F-'!AB$2-'F+ , F-'!AB$3))</f>
        <v>2.427119311369181E-3</v>
      </c>
      <c r="AC1267" s="2" cm="1">
        <f t="array" ref="AC1267">[1]!table_weight[Composure]*(('F+ , F-'!AC$2-[1]!tbl_gk[[#This Row],[Composure]])/('F+ , F-'!AC$2-'F+ , F-'!AC$3))</f>
        <v>2.188312277499339E-3</v>
      </c>
      <c r="AD1267" s="2" cm="1">
        <f t="array" ref="AD1267">[1]!table_weight[Marking]*(('F+ , F-'!AD$2-[1]!tbl_gk[[#This Row],[Marking]])/('F+ , F-'!AD$2-'F+ , F-'!AD$3))</f>
        <v>3.6282098953227655E-2</v>
      </c>
      <c r="AE1267" s="2" cm="1">
        <f t="array" ref="AE1267">[1]!table_weight[StandingTackle]*(('F+ , F-'!AE$2-[1]!tbl_gk[[#This Row],[StandingTackle]])/('F+ , F-'!AE$2-'F+ , F-'!AE$3))</f>
        <v>2.9141914719869356E-2</v>
      </c>
      <c r="AF1267" s="2" cm="1">
        <f t="array" ref="AF1267">[1]!table_weight[SlidingTackle]*(('F+ , F-'!AF$2-[1]!tbl_gk[[#This Row],[SlidingTackle]])/('F+ , F-'!AF$2-'F+ , F-'!AF$3))</f>
        <v>8.9667429907290316E-3</v>
      </c>
      <c r="AG1267" s="2" cm="1">
        <f t="array" ref="AG1267">[1]!table_weight[GKDiving]*(('F+ , F-'!AG$2-[1]!tbl_gk[[#This Row],[GKDiving]])/('F+ , F-'!AG$2-'F+ , F-'!AG$3))</f>
        <v>5.9784124328161402E-2</v>
      </c>
      <c r="AH1267" s="2" cm="1">
        <f t="array" ref="AH1267">[1]!table_weight[GKHandling]*(('F+ , F-'!AH$2-[1]!tbl_gk[[#This Row],[GKHandling]])/('F+ , F-'!AH$2-'F+ , F-'!AH$3))</f>
        <v>7.1295353236068254E-2</v>
      </c>
      <c r="AI1267" s="2" cm="1">
        <f t="array" ref="AI1267">[1]!table_weight[GKKicking]*(('F+ , F-'!AI$2-[1]!tbl_gk[[#This Row],[GKKicking]])/('F+ , F-'!AI$2-'F+ , F-'!AI$3))</f>
        <v>3.57773045330088E-2</v>
      </c>
      <c r="AJ1267" s="2" cm="1">
        <f t="array" ref="AJ1267">[1]!table_weight[GKPositioning]*(('F+ , F-'!AJ$2-[1]!tbl_gk[[#This Row],[GKPositioning]])/('F+ , F-'!AJ$2-'F+ , F-'!AJ$3))</f>
        <v>2.4596896866443549E-2</v>
      </c>
      <c r="AK1267" s="2" cm="1">
        <f t="array" ref="AK1267">[1]!table_weight[GKReflexes]*(('F+ , F-'!AK$2-[1]!tbl_gk[[#This Row],[GKReflexes]])/('F+ , F-'!AK$2-'F+ , F-'!AK$3))</f>
        <v>6.012574789575089E-2</v>
      </c>
    </row>
    <row r="1268" spans="1:37" x14ac:dyDescent="0.55000000000000004">
      <c r="A1268" s="7">
        <f>[1]!tbl_gk[[#This Row],[ID]]</f>
        <v>248324</v>
      </c>
      <c r="B1268" s="1" cm="1">
        <f t="array" ref="B1268">[1]!table_weight[ValueEUR]*(('F+ , F-'!B$2-[1]!tbl_gk[[#This Row],[ValueEUR]])/('F+ , F-'!B$2-'F+ , F-'!B$3))</f>
        <v>9.568606729460893E-6</v>
      </c>
      <c r="C1268" s="1" cm="1">
        <f t="array" ref="C1268">[1]!table_weight[WageEUR]*(('F+ , F-'!C$2-[1]!tbl_gk[[#This Row],[WageEUR]])/('F+ , F-'!C$2-'F+ , F-'!C$3))</f>
        <v>0</v>
      </c>
      <c r="D1268" s="1" cm="1">
        <f t="array" ref="D1268">[1]!table_weight[Crossing]*(('F+ , F-'!D$2-[1]!tbl_gk[[#This Row],[Crossing]])/('F+ , F-'!D$2-'F+ , F-'!D$3))</f>
        <v>3.4746129089074922E-2</v>
      </c>
      <c r="E1268" s="1" cm="1">
        <f t="array" ref="E1268">[1]!table_weight[Finishing]*(('F+ , F-'!E$2-[1]!tbl_gk[[#This Row],[Finishing]])/('F+ , F-'!E$2-'F+ , F-'!E$3))</f>
        <v>2.1961515059324362E-2</v>
      </c>
      <c r="F1268" s="1" cm="1">
        <f t="array" ref="F1268">[1]!table_weight[HeadingAccuracy]*(('F+ , F-'!F$2-[1]!tbl_gk[[#This Row],[HeadingAccuracy]])/('F+ , F-'!F$2-'F+ , F-'!F$3))</f>
        <v>1.1691929585950599E-2</v>
      </c>
      <c r="G1268" s="1" cm="1">
        <f t="array" ref="G1268">[1]!table_weight[ShortPassing]*(('F+ , F-'!G$2-[1]!tbl_gk[[#This Row],[ShortPassing]])/('F+ , F-'!G$2-'F+ , F-'!G$3))</f>
        <v>5.6253623479573515E-2</v>
      </c>
      <c r="H1268" s="1" cm="1">
        <f t="array" ref="H1268">[1]!table_weight[Volleys]*(('F+ , F-'!H$2-[1]!tbl_gk[[#This Row],[Volleys]])/('F+ , F-'!H$2-'F+ , F-'!H$3))</f>
        <v>2.3147841959762173E-3</v>
      </c>
      <c r="I1268" s="1" cm="1">
        <f t="array" ref="I1268">[1]!table_weight[Dribbling]*(('F+ , F-'!I$2-[1]!tbl_gk[[#This Row],[Dribbling]])/('F+ , F-'!I$2-'F+ , F-'!I$3))</f>
        <v>2.1513320874440363E-2</v>
      </c>
      <c r="J1268" s="1" cm="1">
        <f t="array" ref="J1268">[1]!table_weight[Curve]*(('F+ , F-'!J$2-[1]!tbl_gk[[#This Row],[Curve]])/('F+ , F-'!J$2-'F+ , F-'!J$3))</f>
        <v>9.9719433458404991E-3</v>
      </c>
      <c r="K1268" s="1" cm="1">
        <f t="array" ref="K1268">[1]!table_weight[FKAccuracy]*(('F+ , F-'!K$2-[1]!tbl_gk[[#This Row],[FKAccuracy]])/('F+ , F-'!K$2-'F+ , F-'!K$3))</f>
        <v>9.1268634012777444E-3</v>
      </c>
      <c r="L1268" s="1" cm="1">
        <f t="array" ref="L1268">[1]!table_weight[LongPassing]*(('F+ , F-'!L$2-[1]!tbl_gk[[#This Row],[LongPassing]])/('F+ , F-'!L$2-'F+ , F-'!L$3))</f>
        <v>2.1656964003031933E-2</v>
      </c>
      <c r="M1268" s="1" cm="1">
        <f t="array" ref="M1268">[1]!table_weight[BallControl]*(('F+ , F-'!M$2-[1]!tbl_gk[[#This Row],[BallControl]])/('F+ , F-'!M$2-'F+ , F-'!M$3))</f>
        <v>1.3472988830457604E-2</v>
      </c>
      <c r="N1268" s="1" cm="1">
        <f t="array" ref="N1268">[1]!table_weight[Acceleration]*(('F+ , F-'!N$2-[1]!tbl_gk[[#This Row],[Acceleration]])/('F+ , F-'!N$2-'F+ , F-'!N$3))</f>
        <v>6.9901036167433111E-3</v>
      </c>
      <c r="O1268" s="1" cm="1">
        <f t="array" ref="O1268">[1]!table_weight[SprintSpeed]*(('F+ , F-'!O$2-[1]!tbl_gk[[#This Row],[SprintSpeed]])/('F+ , F-'!O$2-'F+ , F-'!O$3))</f>
        <v>6.7465774262245133E-3</v>
      </c>
      <c r="P1268" s="1" cm="1">
        <f t="array" ref="P1268">[1]!table_weight[Agility]*(('F+ , F-'!P$2-[1]!tbl_gk[[#This Row],[Agility]])/('F+ , F-'!P$2-'F+ , F-'!P$3))</f>
        <v>3.9783763544031132E-3</v>
      </c>
      <c r="Q1268" s="1" cm="1">
        <f t="array" ref="Q1268">[1]!table_weight[Reactions]*(('F+ , F-'!Q$2-[1]!tbl_gk[[#This Row],[Reactions]])/('F+ , F-'!Q$2-'F+ , F-'!Q$3))</f>
        <v>2.0625680002887528E-3</v>
      </c>
      <c r="R1268" s="1" cm="1">
        <f t="array" ref="R1268">[1]!table_weight[Balance]*(('F+ , F-'!R$2-[1]!tbl_gk[[#This Row],[Balance]])/('F+ , F-'!R$2-'F+ , F-'!R$3))</f>
        <v>1.4280126410162438E-3</v>
      </c>
      <c r="S1268" s="1" cm="1">
        <f t="array" ref="S1268">[1]!table_weight[ShotPower]*(('F+ , F-'!S$2-[1]!tbl_gk[[#This Row],[ShotPower]])/('F+ , F-'!S$2-'F+ , F-'!S$3))</f>
        <v>8.0509323499075268E-3</v>
      </c>
      <c r="T1268" s="1" cm="1">
        <f t="array" ref="T1268">[1]!table_weight[Jumping]*(('F+ , F-'!T$2-[1]!tbl_gk[[#This Row],[Jumping]])/('F+ , F-'!T$2-'F+ , F-'!T$3))</f>
        <v>2.1467756656231253E-3</v>
      </c>
      <c r="U1268" s="1" cm="1">
        <f t="array" ref="U1268">[1]!table_weight[Stamina]*(('F+ , F-'!U$2-[1]!tbl_gk[[#This Row],[Stamina]])/('F+ , F-'!U$2-'F+ , F-'!U$3))</f>
        <v>2.0609046389982E-2</v>
      </c>
      <c r="V1268" s="1" cm="1">
        <f t="array" ref="V1268">[1]!table_weight[Strength]*(('F+ , F-'!V$2-[1]!tbl_gk[[#This Row],[Strength]])/('F+ , F-'!V$2-'F+ , F-'!V$3))</f>
        <v>2.7507352195517646E-2</v>
      </c>
      <c r="W1268" s="1" cm="1">
        <f t="array" ref="W1268">[1]!table_weight[LongShots]*(('F+ , F-'!W$2-[1]!tbl_gk[[#This Row],[LongShots]])/('F+ , F-'!W$2-'F+ , F-'!W$3))</f>
        <v>1.0128592311173986E-2</v>
      </c>
      <c r="X1268" s="1" cm="1">
        <f t="array" ref="X1268">[1]!table_weight[Aggression]*(('F+ , F-'!X$2-[1]!tbl_gk[[#This Row],[Aggression]])/('F+ , F-'!X$2-'F+ , F-'!X$3))</f>
        <v>1.3386066321874024E-2</v>
      </c>
      <c r="Y1268" s="1" cm="1">
        <f t="array" ref="Y1268">[1]!table_weight[Interceptions]*(('F+ , F-'!Y$2-[1]!tbl_gk[[#This Row],[Interceptions]])/('F+ , F-'!Y$2-'F+ , F-'!Y$3))</f>
        <v>2.4931919535197796E-2</v>
      </c>
      <c r="Z1268" s="1" cm="1">
        <f t="array" ref="Z1268">[1]!table_weight[Positioning]*(('F+ , F-'!Z$2-[1]!tbl_gk[[#This Row],[Positioning]])/('F+ , F-'!Z$2-'F+ , F-'!Z$3))</f>
        <v>2.2183348544772088E-3</v>
      </c>
      <c r="AA1268" s="1" cm="1">
        <f t="array" ref="AA1268">[1]!table_weight[Vision]*(('F+ , F-'!AA$2-[1]!tbl_gk[[#This Row],[Vision]])/('F+ , F-'!AA$2-'F+ , F-'!AA$3))</f>
        <v>2.3425616063279545E-2</v>
      </c>
      <c r="AB1268" s="1" cm="1">
        <f t="array" ref="AB1268">[1]!table_weight[Penalties]*(('F+ , F-'!AB$2-[1]!tbl_gk[[#This Row],[Penalties]])/('F+ , F-'!AB$2-'F+ , F-'!AB$3))</f>
        <v>2.1922367973657118E-3</v>
      </c>
      <c r="AC1268" s="1" cm="1">
        <f t="array" ref="AC1268">[1]!table_weight[Composure]*(('F+ , F-'!AC$2-[1]!tbl_gk[[#This Row],[Composure]])/('F+ , F-'!AC$2-'F+ , F-'!AC$3))</f>
        <v>1.7079510458531426E-3</v>
      </c>
      <c r="AD1268" s="1" cm="1">
        <f t="array" ref="AD1268">[1]!table_weight[Marking]*(('F+ , F-'!AD$2-[1]!tbl_gk[[#This Row],[Marking]])/('F+ , F-'!AD$2-'F+ , F-'!AD$3))</f>
        <v>3.4704616390043845E-2</v>
      </c>
      <c r="AE1268" s="1" cm="1">
        <f t="array" ref="AE1268">[1]!table_weight[StandingTackle]*(('F+ , F-'!AE$2-[1]!tbl_gk[[#This Row],[StandingTackle]])/('F+ , F-'!AE$2-'F+ , F-'!AE$3))</f>
        <v>2.6900228972187096E-2</v>
      </c>
      <c r="AF1268" s="1" cm="1">
        <f t="array" ref="AF1268">[1]!table_weight[SlidingTackle]*(('F+ , F-'!AF$2-[1]!tbl_gk[[#This Row],[SlidingTackle]])/('F+ , F-'!AF$2-'F+ , F-'!AF$3))</f>
        <v>8.9667429907290316E-3</v>
      </c>
      <c r="AG1268" s="1" cm="1">
        <f t="array" ref="AG1268">[1]!table_weight[GKDiving]*(('F+ , F-'!AG$2-[1]!tbl_gk[[#This Row],[GKDiving]])/('F+ , F-'!AG$2-'F+ , F-'!AG$3))</f>
        <v>6.6616595679951277E-2</v>
      </c>
      <c r="AH1268" s="1" cm="1">
        <f t="array" ref="AH1268">[1]!table_weight[GKHandling]*(('F+ , F-'!AH$2-[1]!tbl_gk[[#This Row],[GKHandling]])/('F+ , F-'!AH$2-'F+ , F-'!AH$3))</f>
        <v>6.9512969405166547E-2</v>
      </c>
      <c r="AI1268" s="1" cm="1">
        <f t="array" ref="AI1268">[1]!table_weight[GKKicking]*(('F+ , F-'!AI$2-[1]!tbl_gk[[#This Row],[GKKicking]])/('F+ , F-'!AI$2-'F+ , F-'!AI$3))</f>
        <v>3.6671737146334017E-2</v>
      </c>
      <c r="AJ1268" s="1" cm="1">
        <f t="array" ref="AJ1268">[1]!table_weight[GKPositioning]*(('F+ , F-'!AJ$2-[1]!tbl_gk[[#This Row],[GKPositioning]])/('F+ , F-'!AJ$2-'F+ , F-'!AJ$3))</f>
        <v>2.4596896866443549E-2</v>
      </c>
      <c r="AK1268" s="1" cm="1">
        <f t="array" ref="AK1268">[1]!table_weight[GKReflexes]*(('F+ , F-'!AK$2-[1]!tbl_gk[[#This Row],[GKReflexes]])/('F+ , F-'!AK$2-'F+ , F-'!AK$3))</f>
        <v>6.7413717337660092E-2</v>
      </c>
    </row>
    <row r="1269" spans="1:37" x14ac:dyDescent="0.55000000000000004">
      <c r="A1269" s="8">
        <f>[1]!tbl_gk[[#This Row],[ID]]</f>
        <v>248325</v>
      </c>
      <c r="B1269" s="2" cm="1">
        <f t="array" ref="B1269">[1]!table_weight[ValueEUR]*(('F+ , F-'!B$2-[1]!tbl_gk[[#This Row],[ValueEUR]])/('F+ , F-'!B$2-'F+ , F-'!B$3))</f>
        <v>5.5868316710723288E-5</v>
      </c>
      <c r="C1269" s="2" cm="1">
        <f t="array" ref="C1269">[1]!table_weight[WageEUR]*(('F+ , F-'!C$2-[1]!tbl_gk[[#This Row],[WageEUR]])/('F+ , F-'!C$2-'F+ , F-'!C$3))</f>
        <v>0</v>
      </c>
      <c r="D1269" s="2" cm="1">
        <f t="array" ref="D1269">[1]!table_weight[Crossing]*(('F+ , F-'!D$2-[1]!tbl_gk[[#This Row],[Crossing]])/('F+ , F-'!D$2-'F+ , F-'!D$3))</f>
        <v>3.5866971962916043E-2</v>
      </c>
      <c r="E1269" s="2" cm="1">
        <f t="array" ref="E1269">[1]!table_weight[Finishing]*(('F+ , F-'!E$2-[1]!tbl_gk[[#This Row],[Finishing]])/('F+ , F-'!E$2-'F+ , F-'!E$3))</f>
        <v>2.096326437480962E-2</v>
      </c>
      <c r="F1269" s="2" cm="1">
        <f t="array" ref="F1269">[1]!table_weight[HeadingAccuracy]*(('F+ , F-'!F$2-[1]!tbl_gk[[#This Row],[HeadingAccuracy]])/('F+ , F-'!F$2-'F+ , F-'!F$3))</f>
        <v>1.08567917583827E-2</v>
      </c>
      <c r="G1269" s="2" cm="1">
        <f t="array" ref="G1269">[1]!table_weight[ShortPassing]*(('F+ , F-'!G$2-[1]!tbl_gk[[#This Row],[ShortPassing]])/('F+ , F-'!G$2-'F+ , F-'!G$3))</f>
        <v>6.047264524054153E-2</v>
      </c>
      <c r="H1269" s="2" cm="1">
        <f t="array" ref="H1269">[1]!table_weight[Volleys]*(('F+ , F-'!H$2-[1]!tbl_gk[[#This Row],[Volleys]])/('F+ , F-'!H$2-'F+ , F-'!H$3))</f>
        <v>2.3147841959762173E-3</v>
      </c>
      <c r="I1269" s="2" cm="1">
        <f t="array" ref="I1269">[1]!table_weight[Dribbling]*(('F+ , F-'!I$2-[1]!tbl_gk[[#This Row],[Dribbling]])/('F+ , F-'!I$2-'F+ , F-'!I$3))</f>
        <v>2.3469077317571304E-2</v>
      </c>
      <c r="J1269" s="2" cm="1">
        <f t="array" ref="J1269">[1]!table_weight[Curve]*(('F+ , F-'!J$2-[1]!tbl_gk[[#This Row],[Curve]])/('F+ , F-'!J$2-'F+ , F-'!J$3))</f>
        <v>9.6339113680153961E-3</v>
      </c>
      <c r="K1269" s="2" cm="1">
        <f t="array" ref="K1269">[1]!table_weight[FKAccuracy]*(('F+ , F-'!K$2-[1]!tbl_gk[[#This Row],[FKAccuracy]])/('F+ , F-'!K$2-'F+ , F-'!K$3))</f>
        <v>9.2789777912990392E-3</v>
      </c>
      <c r="L1269" s="2" cm="1">
        <f t="array" ref="L1269">[1]!table_weight[LongPassing]*(('F+ , F-'!L$2-[1]!tbl_gk[[#This Row],[LongPassing]])/('F+ , F-'!L$2-'F+ , F-'!L$3))</f>
        <v>2.4364084503410925E-2</v>
      </c>
      <c r="M1269" s="2" cm="1">
        <f t="array" ref="M1269">[1]!table_weight[BallControl]*(('F+ , F-'!M$2-[1]!tbl_gk[[#This Row],[BallControl]])/('F+ , F-'!M$2-'F+ , F-'!M$3))</f>
        <v>1.4342213916293577E-2</v>
      </c>
      <c r="N1269" s="2" cm="1">
        <f t="array" ref="N1269">[1]!table_weight[Acceleration]*(('F+ , F-'!N$2-[1]!tbl_gk[[#This Row],[Acceleration]])/('F+ , F-'!N$2-'F+ , F-'!N$3))</f>
        <v>7.666565257073309E-3</v>
      </c>
      <c r="O1269" s="2" cm="1">
        <f t="array" ref="O1269">[1]!table_weight[SprintSpeed]*(('F+ , F-'!O$2-[1]!tbl_gk[[#This Row],[SprintSpeed]])/('F+ , F-'!O$2-'F+ , F-'!O$3))</f>
        <v>3.9355034986309663E-3</v>
      </c>
      <c r="P1269" s="2" cm="1">
        <f t="array" ref="P1269">[1]!table_weight[Agility]*(('F+ , F-'!P$2-[1]!tbl_gk[[#This Row],[Agility]])/('F+ , F-'!P$2-'F+ , F-'!P$3))</f>
        <v>4.5634317006388652E-3</v>
      </c>
      <c r="Q1269" s="2" cm="1">
        <f t="array" ref="Q1269">[1]!table_weight[Reactions]*(('F+ , F-'!Q$2-[1]!tbl_gk[[#This Row],[Reactions]])/('F+ , F-'!Q$2-'F+ , F-'!Q$3))</f>
        <v>1.7016186002382209E-3</v>
      </c>
      <c r="R1269" s="2" cm="1">
        <f t="array" ref="R1269">[1]!table_weight[Balance]*(('F+ , F-'!R$2-[1]!tbl_gk[[#This Row],[Balance]])/('F+ , F-'!R$2-'F+ , F-'!R$3))</f>
        <v>1.6142751594096668E-3</v>
      </c>
      <c r="S1269" s="2" cm="1">
        <f t="array" ref="S1269">[1]!table_weight[ShotPower]*(('F+ , F-'!S$2-[1]!tbl_gk[[#This Row],[ShotPower]])/('F+ , F-'!S$2-'F+ , F-'!S$3))</f>
        <v>6.7523948741159906E-3</v>
      </c>
      <c r="T1269" s="2" cm="1">
        <f t="array" ref="T1269">[1]!table_weight[Jumping]*(('F+ , F-'!T$2-[1]!tbl_gk[[#This Row],[Jumping]])/('F+ , F-'!T$2-'F+ , F-'!T$3))</f>
        <v>1.3739364259988001E-3</v>
      </c>
      <c r="U1269" s="2" cm="1">
        <f t="array" ref="U1269">[1]!table_weight[Stamina]*(('F+ , F-'!U$2-[1]!tbl_gk[[#This Row],[Stamina]])/('F+ , F-'!U$2-'F+ , F-'!U$3))</f>
        <v>2.2326466922480501E-2</v>
      </c>
      <c r="V1269" s="2" cm="1">
        <f t="array" ref="V1269">[1]!table_weight[Strength]*(('F+ , F-'!V$2-[1]!tbl_gk[[#This Row],[Strength]])/('F+ , F-'!V$2-'F+ , F-'!V$3))</f>
        <v>3.1944021904472097E-2</v>
      </c>
      <c r="W1269" s="2" cm="1">
        <f t="array" ref="W1269">[1]!table_weight[LongShots]*(('F+ , F-'!W$2-[1]!tbl_gk[[#This Row],[LongShots]])/('F+ , F-'!W$2-'F+ , F-'!W$3))</f>
        <v>9.3494698256990638E-3</v>
      </c>
      <c r="X1269" s="2" cm="1">
        <f t="array" ref="X1269">[1]!table_weight[Aggression]*(('F+ , F-'!X$2-[1]!tbl_gk[[#This Row],[Aggression]])/('F+ , F-'!X$2-'F+ , F-'!X$3))</f>
        <v>1.3386066321874024E-2</v>
      </c>
      <c r="Y1269" s="2" cm="1">
        <f t="array" ref="Y1269">[1]!table_weight[Interceptions]*(('F+ , F-'!Y$2-[1]!tbl_gk[[#This Row],[Interceptions]])/('F+ , F-'!Y$2-'F+ , F-'!Y$3))</f>
        <v>2.2161706253509151E-2</v>
      </c>
      <c r="Z1269" s="2" cm="1">
        <f t="array" ref="Z1269">[1]!table_weight[Positioning]*(('F+ , F-'!Z$2-[1]!tbl_gk[[#This Row],[Positioning]])/('F+ , F-'!Z$2-'F+ , F-'!Z$3))</f>
        <v>1.7746678835817667E-3</v>
      </c>
      <c r="AA1269" s="2" cm="1">
        <f t="array" ref="AA1269">[1]!table_weight[Vision]*(('F+ , F-'!AA$2-[1]!tbl_gk[[#This Row],[Vision]])/('F+ , F-'!AA$2-'F+ , F-'!AA$3))</f>
        <v>3.2653889057904818E-2</v>
      </c>
      <c r="AB1269" s="2" cm="1">
        <f t="array" ref="AB1269">[1]!table_weight[Penalties]*(('F+ , F-'!AB$2-[1]!tbl_gk[[#This Row],[Penalties]])/('F+ , F-'!AB$2-'F+ , F-'!AB$3))</f>
        <v>2.2313838830329571E-3</v>
      </c>
      <c r="AC1269" s="2" cm="1">
        <f t="array" ref="AC1269">[1]!table_weight[Composure]*(('F+ , F-'!AC$2-[1]!tbl_gk[[#This Row],[Composure]])/('F+ , F-'!AC$2-'F+ , F-'!AC$3))</f>
        <v>2.2416857476822497E-3</v>
      </c>
      <c r="AD1269" s="2" cm="1">
        <f t="array" ref="AD1269">[1]!table_weight[Marking]*(('F+ , F-'!AD$2-[1]!tbl_gk[[#This Row],[Marking]])/('F+ , F-'!AD$2-'F+ , F-'!AD$3))</f>
        <v>3.4704616390043845E-2</v>
      </c>
      <c r="AE1269" s="2" cm="1">
        <f t="array" ref="AE1269">[1]!table_weight[StandingTackle]*(('F+ , F-'!AE$2-[1]!tbl_gk[[#This Row],[StandingTackle]])/('F+ , F-'!AE$2-'F+ , F-'!AE$3))</f>
        <v>2.6900228972187096E-2</v>
      </c>
      <c r="AF1269" s="2" cm="1">
        <f t="array" ref="AF1269">[1]!table_weight[SlidingTackle]*(('F+ , F-'!AF$2-[1]!tbl_gk[[#This Row],[SlidingTackle]])/('F+ , F-'!AF$2-'F+ , F-'!AF$3))</f>
        <v>1.0461200155850536E-2</v>
      </c>
      <c r="AG1269" s="2" cm="1">
        <f t="array" ref="AG1269">[1]!table_weight[GKDiving]*(('F+ , F-'!AG$2-[1]!tbl_gk[[#This Row],[GKDiving]])/('F+ , F-'!AG$2-'F+ , F-'!AG$3))</f>
        <v>4.9535417300476586E-2</v>
      </c>
      <c r="AH1269" s="2" cm="1">
        <f t="array" ref="AH1269">[1]!table_weight[GKHandling]*(('F+ , F-'!AH$2-[1]!tbl_gk[[#This Row],[GKHandling]])/('F+ , F-'!AH$2-'F+ , F-'!AH$3))</f>
        <v>5.5253898757952898E-2</v>
      </c>
      <c r="AI1269" s="2" cm="1">
        <f t="array" ref="AI1269">[1]!table_weight[GKKicking]*(('F+ , F-'!AI$2-[1]!tbl_gk[[#This Row],[GKKicking]])/('F+ , F-'!AI$2-'F+ , F-'!AI$3))</f>
        <v>3.1305141466382698E-2</v>
      </c>
      <c r="AJ1269" s="2" cm="1">
        <f t="array" ref="AJ1269">[1]!table_weight[GKPositioning]*(('F+ , F-'!AJ$2-[1]!tbl_gk[[#This Row],[GKPositioning]])/('F+ , F-'!AJ$2-'F+ , F-'!AJ$3))</f>
        <v>2.0812758886990693E-2</v>
      </c>
      <c r="AK1269" s="2" cm="1">
        <f t="array" ref="AK1269">[1]!table_weight[GKReflexes]*(('F+ , F-'!AK$2-[1]!tbl_gk[[#This Row],[GKReflexes]])/('F+ , F-'!AK$2-'F+ , F-'!AK$3))</f>
        <v>5.64817631747963E-2</v>
      </c>
    </row>
    <row r="1270" spans="1:37" x14ac:dyDescent="0.55000000000000004">
      <c r="A1270" s="7">
        <f>[1]!tbl_gk[[#This Row],[ID]]</f>
        <v>248329</v>
      </c>
      <c r="B1270" s="1" cm="1">
        <f t="array" ref="B1270">[1]!table_weight[ValueEUR]*(('F+ , F-'!B$2-[1]!tbl_gk[[#This Row],[ValueEUR]])/('F+ , F-'!B$2-'F+ , F-'!B$3))</f>
        <v>2.8273689561890902E-4</v>
      </c>
      <c r="C1270" s="1" cm="1">
        <f t="array" ref="C1270">[1]!table_weight[WageEUR]*(('F+ , F-'!C$2-[1]!tbl_gk[[#This Row],[WageEUR]])/('F+ , F-'!C$2-'F+ , F-'!C$3))</f>
        <v>3.1296748247534529E-5</v>
      </c>
      <c r="D1270" s="1" cm="1">
        <f t="array" ref="D1270">[1]!table_weight[Crossing]*(('F+ , F-'!D$2-[1]!tbl_gk[[#This Row],[Crossing]])/('F+ , F-'!D$2-'F+ , F-'!D$3))</f>
        <v>3.5866971962916043E-2</v>
      </c>
      <c r="E1270" s="1" cm="1">
        <f t="array" ref="E1270">[1]!table_weight[Finishing]*(('F+ , F-'!E$2-[1]!tbl_gk[[#This Row],[Finishing]])/('F+ , F-'!E$2-'F+ , F-'!E$3))</f>
        <v>1.7968512321265388E-2</v>
      </c>
      <c r="F1270" s="1" cm="1">
        <f t="array" ref="F1270">[1]!table_weight[HeadingAccuracy]*(('F+ , F-'!F$2-[1]!tbl_gk[[#This Row],[HeadingAccuracy]])/('F+ , F-'!F$2-'F+ , F-'!F$3))</f>
        <v>1.1691929585950599E-2</v>
      </c>
      <c r="G1270" s="1" cm="1">
        <f t="array" ref="G1270">[1]!table_weight[ShortPassing]*(('F+ , F-'!G$2-[1]!tbl_gk[[#This Row],[ShortPassing]])/('F+ , F-'!G$2-'F+ , F-'!G$3))</f>
        <v>5.2034601718605494E-2</v>
      </c>
      <c r="H1270" s="1" cm="1">
        <f t="array" ref="H1270">[1]!table_weight[Volleys]*(('F+ , F-'!H$2-[1]!tbl_gk[[#This Row],[Volleys]])/('F+ , F-'!H$2-'F+ , F-'!H$3))</f>
        <v>1.9675665665797848E-3</v>
      </c>
      <c r="I1270" s="1" cm="1">
        <f t="array" ref="I1270">[1]!table_weight[Dribbling]*(('F+ , F-'!I$2-[1]!tbl_gk[[#This Row],[Dribbling]])/('F+ , F-'!I$2-'F+ , F-'!I$3))</f>
        <v>2.5424833760702249E-2</v>
      </c>
      <c r="J1270" s="1" cm="1">
        <f t="array" ref="J1270">[1]!table_weight[Curve]*(('F+ , F-'!J$2-[1]!tbl_gk[[#This Row],[Curve]])/('F+ , F-'!J$2-'F+ , F-'!J$3))</f>
        <v>9.6339113680153961E-3</v>
      </c>
      <c r="K1270" s="1" cm="1">
        <f t="array" ref="K1270">[1]!table_weight[FKAccuracy]*(('F+ , F-'!K$2-[1]!tbl_gk[[#This Row],[FKAccuracy]])/('F+ , F-'!K$2-'F+ , F-'!K$3))</f>
        <v>9.7353209613629272E-3</v>
      </c>
      <c r="L1270" s="1" cm="1">
        <f t="array" ref="L1270">[1]!table_weight[LongPassing]*(('F+ , F-'!L$2-[1]!tbl_gk[[#This Row],[LongPassing]])/('F+ , F-'!L$2-'F+ , F-'!L$3))</f>
        <v>2.5988356803638323E-2</v>
      </c>
      <c r="M1270" s="1" cm="1">
        <f t="array" ref="M1270">[1]!table_weight[BallControl]*(('F+ , F-'!M$2-[1]!tbl_gk[[#This Row],[BallControl]])/('F+ , F-'!M$2-'F+ , F-'!M$3))</f>
        <v>1.5646051545047536E-2</v>
      </c>
      <c r="N1270" s="1" cm="1">
        <f t="array" ref="N1270">[1]!table_weight[Acceleration]*(('F+ , F-'!N$2-[1]!tbl_gk[[#This Row],[Acceleration]])/('F+ , F-'!N$2-'F+ , F-'!N$3))</f>
        <v>5.4116931226399828E-3</v>
      </c>
      <c r="O1270" s="1" cm="1">
        <f t="array" ref="O1270">[1]!table_weight[SprintSpeed]*(('F+ , F-'!O$2-[1]!tbl_gk[[#This Row],[SprintSpeed]])/('F+ , F-'!O$2-'F+ , F-'!O$3))</f>
        <v>7.589899604502578E-3</v>
      </c>
      <c r="P1270" s="1" cm="1">
        <f t="array" ref="P1270">[1]!table_weight[Agility]*(('F+ , F-'!P$2-[1]!tbl_gk[[#This Row],[Agility]])/('F+ , F-'!P$2-'F+ , F-'!P$3))</f>
        <v>3.5103320774145116E-3</v>
      </c>
      <c r="Q1270" s="1" cm="1">
        <f t="array" ref="Q1270">[1]!table_weight[Reactions]*(('F+ , F-'!Q$2-[1]!tbl_gk[[#This Row],[Reactions]])/('F+ , F-'!Q$2-'F+ , F-'!Q$3))</f>
        <v>2.2688248003176282E-3</v>
      </c>
      <c r="R1270" s="1" cm="1">
        <f t="array" ref="R1270">[1]!table_weight[Balance]*(('F+ , F-'!R$2-[1]!tbl_gk[[#This Row],[Balance]])/('F+ , F-'!R$2-'F+ , F-'!R$3))</f>
        <v>1.9868001961965125E-3</v>
      </c>
      <c r="S1270" s="1" cm="1">
        <f t="array" ref="S1270">[1]!table_weight[ShotPower]*(('F+ , F-'!S$2-[1]!tbl_gk[[#This Row],[ShotPower]])/('F+ , F-'!S$2-'F+ , F-'!S$3))</f>
        <v>6.2329798837993753E-3</v>
      </c>
      <c r="T1270" s="1" cm="1">
        <f t="array" ref="T1270">[1]!table_weight[Jumping]*(('F+ , F-'!T$2-[1]!tbl_gk[[#This Row],[Jumping]])/('F+ , F-'!T$2-'F+ , F-'!T$3))</f>
        <v>3.4348410649970005E-3</v>
      </c>
      <c r="U1270" s="1" cm="1">
        <f t="array" ref="U1270">[1]!table_weight[Stamina]*(('F+ , F-'!U$2-[1]!tbl_gk[[#This Row],[Stamina]])/('F+ , F-'!U$2-'F+ , F-'!U$3))</f>
        <v>1.8032915591234249E-2</v>
      </c>
      <c r="V1270" s="1" cm="1">
        <f t="array" ref="V1270">[1]!table_weight[Strength]*(('F+ , F-'!V$2-[1]!tbl_gk[[#This Row],[Strength]])/('F+ , F-'!V$2-'F+ , F-'!V$3))</f>
        <v>2.0408680661190511E-2</v>
      </c>
      <c r="W1270" s="1" cm="1">
        <f t="array" ref="W1270">[1]!table_weight[LongShots]*(('F+ , F-'!W$2-[1]!tbl_gk[[#This Row],[LongShots]])/('F+ , F-'!W$2-'F+ , F-'!W$3))</f>
        <v>9.3494698256990638E-3</v>
      </c>
      <c r="X1270" s="1" cm="1">
        <f t="array" ref="X1270">[1]!table_weight[Aggression]*(('F+ , F-'!X$2-[1]!tbl_gk[[#This Row],[Aggression]])/('F+ , F-'!X$2-'F+ , F-'!X$3))</f>
        <v>1.5211439002129575E-2</v>
      </c>
      <c r="Y1270" s="1" cm="1">
        <f t="array" ref="Y1270">[1]!table_weight[Interceptions]*(('F+ , F-'!Y$2-[1]!tbl_gk[[#This Row],[Interceptions]])/('F+ , F-'!Y$2-'F+ , F-'!Y$3))</f>
        <v>2.4931919535197796E-2</v>
      </c>
      <c r="Z1270" s="1" cm="1">
        <f t="array" ref="Z1270">[1]!table_weight[Positioning]*(('F+ , F-'!Z$2-[1]!tbl_gk[[#This Row],[Positioning]])/('F+ , F-'!Z$2-'F+ , F-'!Z$3))</f>
        <v>2.3662238447756888E-3</v>
      </c>
      <c r="AA1270" s="1" cm="1">
        <f t="array" ref="AA1270">[1]!table_weight[Vision]*(('F+ , F-'!AA$2-[1]!tbl_gk[[#This Row],[Vision]])/('F+ , F-'!AA$2-'F+ , F-'!AA$3))</f>
        <v>2.1296014602981403E-2</v>
      </c>
      <c r="AB1270" s="1" cm="1">
        <f t="array" ref="AB1270">[1]!table_weight[Penalties]*(('F+ , F-'!AB$2-[1]!tbl_gk[[#This Row],[Penalties]])/('F+ , F-'!AB$2-'F+ , F-'!AB$3))</f>
        <v>2.5054134827036706E-3</v>
      </c>
      <c r="AC1270" s="1" cm="1">
        <f t="array" ref="AC1270">[1]!table_weight[Composure]*(('F+ , F-'!AC$2-[1]!tbl_gk[[#This Row],[Composure]])/('F+ , F-'!AC$2-'F+ , F-'!AC$3))</f>
        <v>2.134938807316428E-3</v>
      </c>
      <c r="AD1270" s="1" cm="1">
        <f t="array" ref="AD1270">[1]!table_weight[Marking]*(('F+ , F-'!AD$2-[1]!tbl_gk[[#This Row],[Marking]])/('F+ , F-'!AD$2-'F+ , F-'!AD$3))</f>
        <v>3.3127133826860035E-2</v>
      </c>
      <c r="AE1270" s="1" cm="1">
        <f t="array" ref="AE1270">[1]!table_weight[StandingTackle]*(('F+ , F-'!AE$2-[1]!tbl_gk[[#This Row],[StandingTackle]])/('F+ , F-'!AE$2-'F+ , F-'!AE$3))</f>
        <v>2.465854322450484E-2</v>
      </c>
      <c r="AF1270" s="1" cm="1">
        <f t="array" ref="AF1270">[1]!table_weight[SlidingTackle]*(('F+ , F-'!AF$2-[1]!tbl_gk[[#This Row],[SlidingTackle]])/('F+ , F-'!AF$2-'F+ , F-'!AF$3))</f>
        <v>1.120842873841129E-2</v>
      </c>
      <c r="AG1270" s="1" cm="1">
        <f t="array" ref="AG1270">[1]!table_weight[GKDiving]*(('F+ , F-'!AG$2-[1]!tbl_gk[[#This Row],[GKDiving]])/('F+ , F-'!AG$2-'F+ , F-'!AG$3))</f>
        <v>4.4411063786634182E-2</v>
      </c>
      <c r="AH1270" s="1" cm="1">
        <f t="array" ref="AH1270">[1]!table_weight[GKHandling]*(('F+ , F-'!AH$2-[1]!tbl_gk[[#This Row],[GKHandling]])/('F+ , F-'!AH$2-'F+ , F-'!AH$3))</f>
        <v>5.168913109614949E-2</v>
      </c>
      <c r="AI1270" s="1" cm="1">
        <f t="array" ref="AI1270">[1]!table_weight[GKKicking]*(('F+ , F-'!AI$2-[1]!tbl_gk[[#This Row],[GKKicking]])/('F+ , F-'!AI$2-'F+ , F-'!AI$3))</f>
        <v>2.8621843626407038E-2</v>
      </c>
      <c r="AJ1270" s="1" cm="1">
        <f t="array" ref="AJ1270">[1]!table_weight[GKPositioning]*(('F+ , F-'!AJ$2-[1]!tbl_gk[[#This Row],[GKPositioning]])/('F+ , F-'!AJ$2-'F+ , F-'!AJ$3))</f>
        <v>1.8920689897264267E-2</v>
      </c>
      <c r="AK1270" s="1" cm="1">
        <f t="array" ref="AK1270">[1]!table_weight[GKReflexes]*(('F+ , F-'!AK$2-[1]!tbl_gk[[#This Row],[GKReflexes]])/('F+ , F-'!AK$2-'F+ , F-'!AK$3))</f>
        <v>4.7371801372409796E-2</v>
      </c>
    </row>
    <row r="1271" spans="1:37" x14ac:dyDescent="0.55000000000000004">
      <c r="A1271" s="8">
        <f>[1]!tbl_gk[[#This Row],[ID]]</f>
        <v>248478</v>
      </c>
      <c r="B1271" s="2" cm="1">
        <f t="array" ref="B1271">[1]!table_weight[ValueEUR]*(('F+ , F-'!B$2-[1]!tbl_gk[[#This Row],[ValueEUR]])/('F+ , F-'!B$2-'F+ , F-'!B$3))</f>
        <v>3.6761969725122341E-4</v>
      </c>
      <c r="C1271" s="2" cm="1">
        <f t="array" ref="C1271">[1]!table_weight[WageEUR]*(('F+ , F-'!C$2-[1]!tbl_gk[[#This Row],[WageEUR]])/('F+ , F-'!C$2-'F+ , F-'!C$3))</f>
        <v>3.9120935309418161E-4</v>
      </c>
      <c r="D1271" s="2" cm="1">
        <f t="array" ref="D1271">[1]!table_weight[Crossing]*(('F+ , F-'!D$2-[1]!tbl_gk[[#This Row],[Crossing]])/('F+ , F-'!D$2-'F+ , F-'!D$3))</f>
        <v>3.81086577105983E-2</v>
      </c>
      <c r="E1271" s="2" cm="1">
        <f t="array" ref="E1271">[1]!table_weight[Finishing]*(('F+ , F-'!E$2-[1]!tbl_gk[[#This Row],[Finishing]])/('F+ , F-'!E$2-'F+ , F-'!E$3))</f>
        <v>1.9965013690294877E-2</v>
      </c>
      <c r="F1271" s="2" cm="1">
        <f t="array" ref="F1271">[1]!table_weight[HeadingAccuracy]*(('F+ , F-'!F$2-[1]!tbl_gk[[#This Row],[HeadingAccuracy]])/('F+ , F-'!F$2-'F+ , F-'!F$3))</f>
        <v>1.1691929585950599E-2</v>
      </c>
      <c r="G1271" s="2" cm="1">
        <f t="array" ref="G1271">[1]!table_weight[ShortPassing]*(('F+ , F-'!G$2-[1]!tbl_gk[[#This Row],[ShortPassing]])/('F+ , F-'!G$2-'F+ , F-'!G$3))</f>
        <v>5.3440942305594832E-2</v>
      </c>
      <c r="H1271" s="2" cm="1">
        <f t="array" ref="H1271">[1]!table_weight[Volleys]*(('F+ , F-'!H$2-[1]!tbl_gk[[#This Row],[Volleys]])/('F+ , F-'!H$2-'F+ , F-'!H$3))</f>
        <v>2.0833057763785961E-3</v>
      </c>
      <c r="I1271" s="2" cm="1">
        <f t="array" ref="I1271">[1]!table_weight[Dribbling]*(('F+ , F-'!I$2-[1]!tbl_gk[[#This Row],[Dribbling]])/('F+ , F-'!I$2-'F+ , F-'!I$3))</f>
        <v>1.8579686209743949E-2</v>
      </c>
      <c r="J1271" s="2" cm="1">
        <f t="array" ref="J1271">[1]!table_weight[Curve]*(('F+ , F-'!J$2-[1]!tbl_gk[[#This Row],[Curve]])/('F+ , F-'!J$2-'F+ , F-'!J$3))</f>
        <v>9.6339113680153961E-3</v>
      </c>
      <c r="K1271" s="2" cm="1">
        <f t="array" ref="K1271">[1]!table_weight[FKAccuracy]*(('F+ , F-'!K$2-[1]!tbl_gk[[#This Row],[FKAccuracy]])/('F+ , F-'!K$2-'F+ , F-'!K$3))</f>
        <v>9.5832065713416324E-3</v>
      </c>
      <c r="L1271" s="2" cm="1">
        <f t="array" ref="L1271">[1]!table_weight[LongPassing]*(('F+ , F-'!L$2-[1]!tbl_gk[[#This Row],[LongPassing]])/('F+ , F-'!L$2-'F+ , F-'!L$3))</f>
        <v>2.2739812203183531E-2</v>
      </c>
      <c r="M1271" s="2" cm="1">
        <f t="array" ref="M1271">[1]!table_weight[BallControl]*(('F+ , F-'!M$2-[1]!tbl_gk[[#This Row],[BallControl]])/('F+ , F-'!M$2-'F+ , F-'!M$3))</f>
        <v>1.3907601373375588E-2</v>
      </c>
      <c r="N1271" s="2" cm="1">
        <f t="array" ref="N1271">[1]!table_weight[Acceleration]*(('F+ , F-'!N$2-[1]!tbl_gk[[#This Row],[Acceleration]])/('F+ , F-'!N$2-'F+ , F-'!N$3))</f>
        <v>9.4704629646199696E-3</v>
      </c>
      <c r="O1271" s="2" cm="1">
        <f t="array" ref="O1271">[1]!table_weight[SprintSpeed]*(('F+ , F-'!O$2-[1]!tbl_gk[[#This Row],[SprintSpeed]])/('F+ , F-'!O$2-'F+ , F-'!O$3))</f>
        <v>1.124429571037419E-2</v>
      </c>
      <c r="P1271" s="2" cm="1">
        <f t="array" ref="P1271">[1]!table_weight[Agility]*(('F+ , F-'!P$2-[1]!tbl_gk[[#This Row],[Agility]])/('F+ , F-'!P$2-'F+ , F-'!P$3))</f>
        <v>4.7974538391331659E-3</v>
      </c>
      <c r="Q1271" s="2" cm="1">
        <f t="array" ref="Q1271">[1]!table_weight[Reactions]*(('F+ , F-'!Q$2-[1]!tbl_gk[[#This Row],[Reactions]])/('F+ , F-'!Q$2-'F+ , F-'!Q$3))</f>
        <v>2.217260600310409E-3</v>
      </c>
      <c r="R1271" s="2" cm="1">
        <f t="array" ref="R1271">[1]!table_weight[Balance]*(('F+ , F-'!R$2-[1]!tbl_gk[[#This Row],[Balance]])/('F+ , F-'!R$2-'F+ , F-'!R$3))</f>
        <v>1.8005376778030898E-3</v>
      </c>
      <c r="S1271" s="2" cm="1">
        <f t="array" ref="S1271">[1]!table_weight[ShotPower]*(('F+ , F-'!S$2-[1]!tbl_gk[[#This Row],[ShotPower]])/('F+ , F-'!S$2-'F+ , F-'!S$3))</f>
        <v>4.93444240800784E-3</v>
      </c>
      <c r="T1271" s="2" cm="1">
        <f t="array" ref="T1271">[1]!table_weight[Jumping]*(('F+ , F-'!T$2-[1]!tbl_gk[[#This Row],[Jumping]])/('F+ , F-'!T$2-'F+ , F-'!T$3))</f>
        <v>2.7478728519976002E-3</v>
      </c>
      <c r="U1271" s="2" cm="1">
        <f t="array" ref="U1271">[1]!table_weight[Stamina]*(('F+ , F-'!U$2-[1]!tbl_gk[[#This Row],[Stamina]])/('F+ , F-'!U$2-'F+ , F-'!U$3))</f>
        <v>1.6315495058735752E-2</v>
      </c>
      <c r="V1271" s="2" cm="1">
        <f t="array" ref="V1271">[1]!table_weight[Strength]*(('F+ , F-'!V$2-[1]!tbl_gk[[#This Row],[Strength]])/('F+ , F-'!V$2-'F+ , F-'!V$3))</f>
        <v>1.8634012777608722E-2</v>
      </c>
      <c r="W1271" s="2" cm="1">
        <f t="array" ref="W1271">[1]!table_weight[LongShots]*(('F+ , F-'!W$2-[1]!tbl_gk[[#This Row],[LongShots]])/('F+ , F-'!W$2-'F+ , F-'!W$3))</f>
        <v>9.3494698256990638E-3</v>
      </c>
      <c r="X1271" s="2" cm="1">
        <f t="array" ref="X1271">[1]!table_weight[Aggression]*(('F+ , F-'!X$2-[1]!tbl_gk[[#This Row],[Aggression]])/('F+ , F-'!X$2-'F+ , F-'!X$3))</f>
        <v>1.2777608761788841E-2</v>
      </c>
      <c r="Y1271" s="2" cm="1">
        <f t="array" ref="Y1271">[1]!table_weight[Interceptions]*(('F+ , F-'!Y$2-[1]!tbl_gk[[#This Row],[Interceptions]])/('F+ , F-'!Y$2-'F+ , F-'!Y$3))</f>
        <v>2.2161706253509151E-2</v>
      </c>
      <c r="Z1271" s="2" cm="1">
        <f t="array" ref="Z1271">[1]!table_weight[Positioning]*(('F+ , F-'!Z$2-[1]!tbl_gk[[#This Row],[Positioning]])/('F+ , F-'!Z$2-'F+ , F-'!Z$3))</f>
        <v>1.9225568738802474E-3</v>
      </c>
      <c r="AA1271" s="2" cm="1">
        <f t="array" ref="AA1271">[1]!table_weight[Vision]*(('F+ , F-'!AA$2-[1]!tbl_gk[[#This Row],[Vision]])/('F+ , F-'!AA$2-'F+ , F-'!AA$3))</f>
        <v>2.4845350370144972E-2</v>
      </c>
      <c r="AB1271" s="2" cm="1">
        <f t="array" ref="AB1271">[1]!table_weight[Penalties]*(('F+ , F-'!AB$2-[1]!tbl_gk[[#This Row],[Penalties]])/('F+ , F-'!AB$2-'F+ , F-'!AB$3))</f>
        <v>2.2313838830329571E-3</v>
      </c>
      <c r="AC1271" s="2" cm="1">
        <f t="array" ref="AC1271">[1]!table_weight[Composure]*(('F+ , F-'!AC$2-[1]!tbl_gk[[#This Row],[Composure]])/('F+ , F-'!AC$2-'F+ , F-'!AC$3))</f>
        <v>1.9214449265847853E-3</v>
      </c>
      <c r="AD1271" s="2" cm="1">
        <f t="array" ref="AD1271">[1]!table_weight[Marking]*(('F+ , F-'!AD$2-[1]!tbl_gk[[#This Row],[Marking]])/('F+ , F-'!AD$2-'F+ , F-'!AD$3))</f>
        <v>3.3127133826860035E-2</v>
      </c>
      <c r="AE1271" s="2" cm="1">
        <f t="array" ref="AE1271">[1]!table_weight[StandingTackle]*(('F+ , F-'!AE$2-[1]!tbl_gk[[#This Row],[StandingTackle]])/('F+ , F-'!AE$2-'F+ , F-'!AE$3))</f>
        <v>3.5866971962916126E-2</v>
      </c>
      <c r="AF1271" s="2" cm="1">
        <f t="array" ref="AF1271">[1]!table_weight[SlidingTackle]*(('F+ , F-'!AF$2-[1]!tbl_gk[[#This Row],[SlidingTackle]])/('F+ , F-'!AF$2-'F+ , F-'!AF$3))</f>
        <v>1.120842873841129E-2</v>
      </c>
      <c r="AG1271" s="2" cm="1">
        <f t="array" ref="AG1271">[1]!table_weight[GKDiving]*(('F+ , F-'!AG$2-[1]!tbl_gk[[#This Row],[GKDiving]])/('F+ , F-'!AG$2-'F+ , F-'!AG$3))</f>
        <v>3.9286710272791778E-2</v>
      </c>
      <c r="AH1271" s="2" cm="1">
        <f t="array" ref="AH1271">[1]!table_weight[GKHandling]*(('F+ , F-'!AH$2-[1]!tbl_gk[[#This Row],[GKHandling]])/('F+ , F-'!AH$2-'F+ , F-'!AH$3))</f>
        <v>4.6341979603444362E-2</v>
      </c>
      <c r="AI1271" s="2" cm="1">
        <f t="array" ref="AI1271">[1]!table_weight[GKKicking]*(('F+ , F-'!AI$2-[1]!tbl_gk[[#This Row],[GKKicking]])/('F+ , F-'!AI$2-'F+ , F-'!AI$3))</f>
        <v>2.2360815333130498E-2</v>
      </c>
      <c r="AJ1271" s="2" cm="1">
        <f t="array" ref="AJ1271">[1]!table_weight[GKPositioning]*(('F+ , F-'!AJ$2-[1]!tbl_gk[[#This Row],[GKPositioning]])/('F+ , F-'!AJ$2-'F+ , F-'!AJ$3))</f>
        <v>1.7659310570779983E-2</v>
      </c>
      <c r="AK1271" s="2" cm="1">
        <f t="array" ref="AK1271">[1]!table_weight[GKReflexes]*(('F+ , F-'!AK$2-[1]!tbl_gk[[#This Row],[GKReflexes]])/('F+ , F-'!AK$2-'F+ , F-'!AK$3))</f>
        <v>4.1905824290977896E-2</v>
      </c>
    </row>
    <row r="1272" spans="1:37" x14ac:dyDescent="0.55000000000000004">
      <c r="A1272" s="7">
        <f>[1]!tbl_gk[[#This Row],[ID]]</f>
        <v>248597</v>
      </c>
      <c r="B1272" s="1" cm="1">
        <f t="array" ref="B1272">[1]!table_weight[ValueEUR]*(('F+ , F-'!B$2-[1]!tbl_gk[[#This Row],[ValueEUR]])/('F+ , F-'!B$2-'F+ , F-'!B$3))</f>
        <v>1.4383776567512181E-4</v>
      </c>
      <c r="C1272" s="1" cm="1">
        <f t="array" ref="C1272">[1]!table_weight[WageEUR]*(('F+ , F-'!C$2-[1]!tbl_gk[[#This Row],[WageEUR]])/('F+ , F-'!C$2-'F+ , F-'!C$3))</f>
        <v>0</v>
      </c>
      <c r="D1272" s="1" cm="1">
        <f t="array" ref="D1272">[1]!table_weight[Crossing]*(('F+ , F-'!D$2-[1]!tbl_gk[[#This Row],[Crossing]])/('F+ , F-'!D$2-'F+ , F-'!D$3))</f>
        <v>3.5866971962916043E-2</v>
      </c>
      <c r="E1272" s="1" cm="1">
        <f t="array" ref="E1272">[1]!table_weight[Finishing]*(('F+ , F-'!E$2-[1]!tbl_gk[[#This Row],[Finishing]])/('F+ , F-'!E$2-'F+ , F-'!E$3))</f>
        <v>1.8966763005780131E-2</v>
      </c>
      <c r="F1272" s="1" cm="1">
        <f t="array" ref="F1272">[1]!table_weight[HeadingAccuracy]*(('F+ , F-'!F$2-[1]!tbl_gk[[#This Row],[HeadingAccuracy]])/('F+ , F-'!F$2-'F+ , F-'!F$3))</f>
        <v>1.08567917583827E-2</v>
      </c>
      <c r="G1272" s="1" cm="1">
        <f t="array" ref="G1272">[1]!table_weight[ShortPassing]*(('F+ , F-'!G$2-[1]!tbl_gk[[#This Row],[ShortPassing]])/('F+ , F-'!G$2-'F+ , F-'!G$3))</f>
        <v>4.9221920544626818E-2</v>
      </c>
      <c r="H1272" s="1" cm="1">
        <f t="array" ref="H1272">[1]!table_weight[Volleys]*(('F+ , F-'!H$2-[1]!tbl_gk[[#This Row],[Volleys]])/('F+ , F-'!H$2-'F+ , F-'!H$3))</f>
        <v>2.1990449861774069E-3</v>
      </c>
      <c r="I1272" s="1" cm="1">
        <f t="array" ref="I1272">[1]!table_weight[Dribbling]*(('F+ , F-'!I$2-[1]!tbl_gk[[#This Row],[Dribbling]])/('F+ , F-'!I$2-'F+ , F-'!I$3))</f>
        <v>1.8579686209743949E-2</v>
      </c>
      <c r="J1272" s="1" cm="1">
        <f t="array" ref="J1272">[1]!table_weight[Curve]*(('F+ , F-'!J$2-[1]!tbl_gk[[#This Row],[Curve]])/('F+ , F-'!J$2-'F+ , F-'!J$3))</f>
        <v>9.9719433458404991E-3</v>
      </c>
      <c r="K1272" s="1" cm="1">
        <f t="array" ref="K1272">[1]!table_weight[FKAccuracy]*(('F+ , F-'!K$2-[1]!tbl_gk[[#This Row],[FKAccuracy]])/('F+ , F-'!K$2-'F+ , F-'!K$3))</f>
        <v>9.4310921813203358E-3</v>
      </c>
      <c r="L1272" s="1" cm="1">
        <f t="array" ref="L1272">[1]!table_weight[LongPassing]*(('F+ , F-'!L$2-[1]!tbl_gk[[#This Row],[LongPassing]])/('F+ , F-'!L$2-'F+ , F-'!L$3))</f>
        <v>2.1115539902956136E-2</v>
      </c>
      <c r="M1272" s="1" cm="1">
        <f t="array" ref="M1272">[1]!table_weight[BallControl]*(('F+ , F-'!M$2-[1]!tbl_gk[[#This Row],[BallControl]])/('F+ , F-'!M$2-'F+ , F-'!M$3))</f>
        <v>1.3038376287539614E-2</v>
      </c>
      <c r="N1272" s="1" cm="1">
        <f t="array" ref="N1272">[1]!table_weight[Acceleration]*(('F+ , F-'!N$2-[1]!tbl_gk[[#This Row],[Acceleration]])/('F+ , F-'!N$2-'F+ , F-'!N$3))</f>
        <v>9.6959501780633037E-3</v>
      </c>
      <c r="O1272" s="1" cm="1">
        <f t="array" ref="O1272">[1]!table_weight[SprintSpeed]*(('F+ , F-'!O$2-[1]!tbl_gk[[#This Row],[SprintSpeed]])/('F+ , F-'!O$2-'F+ , F-'!O$3))</f>
        <v>1.2087617888652253E-2</v>
      </c>
      <c r="P1272" s="1" cm="1">
        <f t="array" ref="P1272">[1]!table_weight[Agility]*(('F+ , F-'!P$2-[1]!tbl_gk[[#This Row],[Agility]])/('F+ , F-'!P$2-'F+ , F-'!P$3))</f>
        <v>4.2123984928974139E-3</v>
      </c>
      <c r="Q1272" s="1" cm="1">
        <f t="array" ref="Q1272">[1]!table_weight[Reactions]*(('F+ , F-'!Q$2-[1]!tbl_gk[[#This Row],[Reactions]])/('F+ , F-'!Q$2-'F+ , F-'!Q$3))</f>
        <v>1.4437976002021271E-3</v>
      </c>
      <c r="R1272" s="1" cm="1">
        <f t="array" ref="R1272">[1]!table_weight[Balance]*(('F+ , F-'!R$2-[1]!tbl_gk[[#This Row],[Balance]])/('F+ , F-'!R$2-'F+ , F-'!R$3))</f>
        <v>1.6142751594096668E-3</v>
      </c>
      <c r="S1272" s="1" cm="1">
        <f t="array" ref="S1272">[1]!table_weight[ShotPower]*(('F+ , F-'!S$2-[1]!tbl_gk[[#This Row],[ShotPower]])/('F+ , F-'!S$2-'F+ , F-'!S$3))</f>
        <v>5.9732723886410689E-3</v>
      </c>
      <c r="T1272" s="1" cm="1">
        <f t="array" ref="T1272">[1]!table_weight[Jumping]*(('F+ , F-'!T$2-[1]!tbl_gk[[#This Row],[Jumping]])/('F+ , F-'!T$2-'F+ , F-'!T$3))</f>
        <v>1.8032915591234251E-3</v>
      </c>
      <c r="U1272" s="1" cm="1">
        <f t="array" ref="U1272">[1]!table_weight[Stamina]*(('F+ , F-'!U$2-[1]!tbl_gk[[#This Row],[Stamina]])/('F+ , F-'!U$2-'F+ , F-'!U$3))</f>
        <v>1.8032915591234249E-2</v>
      </c>
      <c r="V1272" s="1" cm="1">
        <f t="array" ref="V1272">[1]!table_weight[Strength]*(('F+ , F-'!V$2-[1]!tbl_gk[[#This Row],[Strength]])/('F+ , F-'!V$2-'F+ , F-'!V$3))</f>
        <v>4.1704695264171907E-2</v>
      </c>
      <c r="W1272" s="1" cm="1">
        <f t="array" ref="W1272">[1]!table_weight[LongShots]*(('F+ , F-'!W$2-[1]!tbl_gk[[#This Row],[LongShots]])/('F+ , F-'!W$2-'F+ , F-'!W$3))</f>
        <v>9.3494698256990638E-3</v>
      </c>
      <c r="X1272" s="1" cm="1">
        <f t="array" ref="X1272">[1]!table_weight[Aggression]*(('F+ , F-'!X$2-[1]!tbl_gk[[#This Row],[Aggression]])/('F+ , F-'!X$2-'F+ , F-'!X$3))</f>
        <v>1.034377852144811E-2</v>
      </c>
      <c r="Y1272" s="1" cm="1">
        <f t="array" ref="Y1272">[1]!table_weight[Interceptions]*(('F+ , F-'!Y$2-[1]!tbl_gk[[#This Row],[Interceptions]])/('F+ , F-'!Y$2-'F+ , F-'!Y$3))</f>
        <v>2.4239366214775633E-2</v>
      </c>
      <c r="Z1272" s="1" cm="1">
        <f t="array" ref="Z1272">[1]!table_weight[Positioning]*(('F+ , F-'!Z$2-[1]!tbl_gk[[#This Row],[Positioning]])/('F+ , F-'!Z$2-'F+ , F-'!Z$3))</f>
        <v>2.3662238447756888E-3</v>
      </c>
      <c r="AA1272" s="1" cm="1">
        <f t="array" ref="AA1272">[1]!table_weight[Vision]*(('F+ , F-'!AA$2-[1]!tbl_gk[[#This Row],[Vision]])/('F+ , F-'!AA$2-'F+ , F-'!AA$3))</f>
        <v>2.6265084677010397E-2</v>
      </c>
      <c r="AB1272" s="1" cm="1">
        <f t="array" ref="AB1272">[1]!table_weight[Penalties]*(('F+ , F-'!AB$2-[1]!tbl_gk[[#This Row],[Penalties]])/('F+ , F-'!AB$2-'F+ , F-'!AB$3))</f>
        <v>2.1922367973657118E-3</v>
      </c>
      <c r="AC1272" s="1" cm="1">
        <f t="array" ref="AC1272">[1]!table_weight[Composure]*(('F+ , F-'!AC$2-[1]!tbl_gk[[#This Row],[Composure]])/('F+ , F-'!AC$2-'F+ , F-'!AC$3))</f>
        <v>1.9748183967676961E-3</v>
      </c>
      <c r="AD1272" s="1" cm="1">
        <f t="array" ref="AD1272">[1]!table_weight[Marking]*(('F+ , F-'!AD$2-[1]!tbl_gk[[#This Row],[Marking]])/('F+ , F-'!AD$2-'F+ , F-'!AD$3))</f>
        <v>3.6282098953227655E-2</v>
      </c>
      <c r="AE1272" s="1" cm="1">
        <f t="array" ref="AE1272">[1]!table_weight[StandingTackle]*(('F+ , F-'!AE$2-[1]!tbl_gk[[#This Row],[StandingTackle]])/('F+ , F-'!AE$2-'F+ , F-'!AE$3))</f>
        <v>3.362528621523387E-2</v>
      </c>
      <c r="AF1272" s="1" cm="1">
        <f t="array" ref="AF1272">[1]!table_weight[SlidingTackle]*(('F+ , F-'!AF$2-[1]!tbl_gk[[#This Row],[SlidingTackle]])/('F+ , F-'!AF$2-'F+ , F-'!AF$3))</f>
        <v>1.0461200155850536E-2</v>
      </c>
      <c r="AG1272" s="1" cm="1">
        <f t="array" ref="AG1272">[1]!table_weight[GKDiving]*(('F+ , F-'!AG$2-[1]!tbl_gk[[#This Row],[GKDiving]])/('F+ , F-'!AG$2-'F+ , F-'!AG$3))</f>
        <v>4.9535417300476586E-2</v>
      </c>
      <c r="AH1272" s="1" cm="1">
        <f t="array" ref="AH1272">[1]!table_weight[GKHandling]*(('F+ , F-'!AH$2-[1]!tbl_gk[[#This Row],[GKHandling]])/('F+ , F-'!AH$2-'F+ , F-'!AH$3))</f>
        <v>5.3471514927051197E-2</v>
      </c>
      <c r="AI1272" s="1" cm="1">
        <f t="array" ref="AI1272">[1]!table_weight[GKKicking]*(('F+ , F-'!AI$2-[1]!tbl_gk[[#This Row],[GKKicking]])/('F+ , F-'!AI$2-'F+ , F-'!AI$3))</f>
        <v>2.6832978399756596E-2</v>
      </c>
      <c r="AJ1272" s="1" cm="1">
        <f t="array" ref="AJ1272">[1]!table_weight[GKPositioning]*(('F+ , F-'!AJ$2-[1]!tbl_gk[[#This Row],[GKPositioning]])/('F+ , F-'!AJ$2-'F+ , F-'!AJ$3))</f>
        <v>2.0812758886990693E-2</v>
      </c>
      <c r="AK1272" s="1" cm="1">
        <f t="array" ref="AK1272">[1]!table_weight[GKReflexes]*(('F+ , F-'!AK$2-[1]!tbl_gk[[#This Row],[GKReflexes]])/('F+ , F-'!AK$2-'F+ , F-'!AK$3))</f>
        <v>6.3769732616705502E-2</v>
      </c>
    </row>
    <row r="1273" spans="1:37" x14ac:dyDescent="0.55000000000000004">
      <c r="A1273" s="8">
        <f>[1]!tbl_gk[[#This Row],[ID]]</f>
        <v>248732</v>
      </c>
      <c r="B1273" s="2" cm="1">
        <f t="array" ref="B1273">[1]!table_weight[ValueEUR]*(('F+ , F-'!B$2-[1]!tbl_gk[[#This Row],[ValueEUR]])/('F+ , F-'!B$2-'F+ , F-'!B$3))</f>
        <v>3.6761969725122341E-4</v>
      </c>
      <c r="C1273" s="2" cm="1">
        <f t="array" ref="C1273">[1]!table_weight[WageEUR]*(('F+ , F-'!C$2-[1]!tbl_gk[[#This Row],[WageEUR]])/('F+ , F-'!C$2-'F+ , F-'!C$3))</f>
        <v>1.0171443180448721E-3</v>
      </c>
      <c r="D1273" s="2" cm="1">
        <f t="array" ref="D1273">[1]!table_weight[Crossing]*(('F+ , F-'!D$2-[1]!tbl_gk[[#This Row],[Crossing]])/('F+ , F-'!D$2-'F+ , F-'!D$3))</f>
        <v>3.81086577105983E-2</v>
      </c>
      <c r="E1273" s="2" cm="1">
        <f t="array" ref="E1273">[1]!table_weight[Finishing]*(('F+ , F-'!E$2-[1]!tbl_gk[[#This Row],[Finishing]])/('F+ , F-'!E$2-'F+ , F-'!E$3))</f>
        <v>1.8966763005780131E-2</v>
      </c>
      <c r="F1273" s="2" cm="1">
        <f t="array" ref="F1273">[1]!table_weight[HeadingAccuracy]*(('F+ , F-'!F$2-[1]!tbl_gk[[#This Row],[HeadingAccuracy]])/('F+ , F-'!F$2-'F+ , F-'!F$3))</f>
        <v>9.1865161032469011E-3</v>
      </c>
      <c r="G1273" s="2" cm="1">
        <f t="array" ref="G1273">[1]!table_weight[ShortPassing]*(('F+ , F-'!G$2-[1]!tbl_gk[[#This Row],[ShortPassing]])/('F+ , F-'!G$2-'F+ , F-'!G$3))</f>
        <v>5.3440942305594832E-2</v>
      </c>
      <c r="H1273" s="2" cm="1">
        <f t="array" ref="H1273">[1]!table_weight[Volleys]*(('F+ , F-'!H$2-[1]!tbl_gk[[#This Row],[Volleys]])/('F+ , F-'!H$2-'F+ , F-'!H$3))</f>
        <v>2.3147841959762173E-3</v>
      </c>
      <c r="I1273" s="2" cm="1">
        <f t="array" ref="I1273">[1]!table_weight[Dribbling]*(('F+ , F-'!I$2-[1]!tbl_gk[[#This Row],[Dribbling]])/('F+ , F-'!I$2-'F+ , F-'!I$3))</f>
        <v>2.0535442652874894E-2</v>
      </c>
      <c r="J1273" s="2" cm="1">
        <f t="array" ref="J1273">[1]!table_weight[Curve]*(('F+ , F-'!J$2-[1]!tbl_gk[[#This Row],[Curve]])/('F+ , F-'!J$2-'F+ , F-'!J$3))</f>
        <v>9.4648953791028455E-3</v>
      </c>
      <c r="K1273" s="2" cm="1">
        <f t="array" ref="K1273">[1]!table_weight[FKAccuracy]*(('F+ , F-'!K$2-[1]!tbl_gk[[#This Row],[FKAccuracy]])/('F+ , F-'!K$2-'F+ , F-'!K$3))</f>
        <v>9.4310921813203358E-3</v>
      </c>
      <c r="L1273" s="2" cm="1">
        <f t="array" ref="L1273">[1]!table_weight[LongPassing]*(('F+ , F-'!L$2-[1]!tbl_gk[[#This Row],[LongPassing]])/('F+ , F-'!L$2-'F+ , F-'!L$3))</f>
        <v>2.5446932703562523E-2</v>
      </c>
      <c r="M1273" s="2" cm="1">
        <f t="array" ref="M1273">[1]!table_weight[BallControl]*(('F+ , F-'!M$2-[1]!tbl_gk[[#This Row],[BallControl]])/('F+ , F-'!M$2-'F+ , F-'!M$3))</f>
        <v>1.5211439002129552E-2</v>
      </c>
      <c r="N1273" s="2" cm="1">
        <f t="array" ref="N1273">[1]!table_weight[Acceleration]*(('F+ , F-'!N$2-[1]!tbl_gk[[#This Row],[Acceleration]])/('F+ , F-'!N$2-'F+ , F-'!N$3))</f>
        <v>7.2155908301866443E-3</v>
      </c>
      <c r="O1273" s="2" cm="1">
        <f t="array" ref="O1273">[1]!table_weight[SprintSpeed]*(('F+ , F-'!O$2-[1]!tbl_gk[[#This Row],[SprintSpeed]])/('F+ , F-'!O$2-'F+ , F-'!O$3))</f>
        <v>7.589899604502578E-3</v>
      </c>
      <c r="P1273" s="2" cm="1">
        <f t="array" ref="P1273">[1]!table_weight[Agility]*(('F+ , F-'!P$2-[1]!tbl_gk[[#This Row],[Agility]])/('F+ , F-'!P$2-'F+ , F-'!P$3))</f>
        <v>3.9783763544031132E-3</v>
      </c>
      <c r="Q1273" s="2" cm="1">
        <f t="array" ref="Q1273">[1]!table_weight[Reactions]*(('F+ , F-'!Q$2-[1]!tbl_gk[[#This Row],[Reactions]])/('F+ , F-'!Q$2-'F+ , F-'!Q$3))</f>
        <v>1.3922334001949081E-3</v>
      </c>
      <c r="R1273" s="2" cm="1">
        <f t="array" ref="R1273">[1]!table_weight[Balance]*(('F+ , F-'!R$2-[1]!tbl_gk[[#This Row],[Balance]])/('F+ , F-'!R$2-'F+ , F-'!R$3))</f>
        <v>2.359325232983359E-3</v>
      </c>
      <c r="S1273" s="2" cm="1">
        <f t="array" ref="S1273">[1]!table_weight[ShotPower]*(('F+ , F-'!S$2-[1]!tbl_gk[[#This Row],[ShotPower]])/('F+ , F-'!S$2-'F+ , F-'!S$3))</f>
        <v>7.271809864432606E-3</v>
      </c>
      <c r="T1273" s="2" cm="1">
        <f t="array" ref="T1273">[1]!table_weight[Jumping]*(('F+ , F-'!T$2-[1]!tbl_gk[[#This Row],[Jumping]])/('F+ , F-'!T$2-'F+ , F-'!T$3))</f>
        <v>4.2935513312462505E-3</v>
      </c>
      <c r="U1273" s="2" cm="1">
        <f t="array" ref="U1273">[1]!table_weight[Stamina]*(('F+ , F-'!U$2-[1]!tbl_gk[[#This Row],[Stamina]])/('F+ , F-'!U$2-'F+ , F-'!U$3))</f>
        <v>4.2935513312462497E-3</v>
      </c>
      <c r="V1273" s="2" cm="1">
        <f t="array" ref="V1273">[1]!table_weight[Strength]*(('F+ , F-'!V$2-[1]!tbl_gk[[#This Row],[Strength]])/('F+ , F-'!V$2-'F+ , F-'!V$3))</f>
        <v>2.4845350370144969E-2</v>
      </c>
      <c r="W1273" s="2" cm="1">
        <f t="array" ref="W1273">[1]!table_weight[LongShots]*(('F+ , F-'!W$2-[1]!tbl_gk[[#This Row],[LongShots]])/('F+ , F-'!W$2-'F+ , F-'!W$3))</f>
        <v>9.86888481601568E-3</v>
      </c>
      <c r="X1273" s="2" cm="1">
        <f t="array" ref="X1273">[1]!table_weight[Aggression]*(('F+ , F-'!X$2-[1]!tbl_gk[[#This Row],[Aggression]])/('F+ , F-'!X$2-'F+ , F-'!X$3))</f>
        <v>1.642835412229994E-2</v>
      </c>
      <c r="Y1273" s="2" cm="1">
        <f t="array" ref="Y1273">[1]!table_weight[Interceptions]*(('F+ , F-'!Y$2-[1]!tbl_gk[[#This Row],[Interceptions]])/('F+ , F-'!Y$2-'F+ , F-'!Y$3))</f>
        <v>2.2161706253509151E-2</v>
      </c>
      <c r="Z1273" s="2" cm="1">
        <f t="array" ref="Z1273">[1]!table_weight[Positioning]*(('F+ , F-'!Z$2-[1]!tbl_gk[[#This Row],[Positioning]])/('F+ , F-'!Z$2-'F+ , F-'!Z$3))</f>
        <v>2.0704458641787279E-3</v>
      </c>
      <c r="AA1273" s="2" cm="1">
        <f t="array" ref="AA1273">[1]!table_weight[Vision]*(('F+ , F-'!AA$2-[1]!tbl_gk[[#This Row],[Vision]])/('F+ , F-'!AA$2-'F+ , F-'!AA$3))</f>
        <v>2.6974951830443111E-2</v>
      </c>
      <c r="AB1273" s="2" cm="1">
        <f t="array" ref="AB1273">[1]!table_weight[Penalties]*(('F+ , F-'!AB$2-[1]!tbl_gk[[#This Row],[Penalties]])/('F+ , F-'!AB$2-'F+ , F-'!AB$3))</f>
        <v>2.1922367973657118E-3</v>
      </c>
      <c r="AC1273" s="2" cm="1">
        <f t="array" ref="AC1273">[1]!table_weight[Composure]*(('F+ , F-'!AC$2-[1]!tbl_gk[[#This Row],[Composure]])/('F+ , F-'!AC$2-'F+ , F-'!AC$3))</f>
        <v>2.3484326880480709E-3</v>
      </c>
      <c r="AD1273" s="2" cm="1">
        <f t="array" ref="AD1273">[1]!table_weight[Marking]*(('F+ , F-'!AD$2-[1]!tbl_gk[[#This Row],[Marking]])/('F+ , F-'!AD$2-'F+ , F-'!AD$3))</f>
        <v>3.3127133826860035E-2</v>
      </c>
      <c r="AE1273" s="2" cm="1">
        <f t="array" ref="AE1273">[1]!table_weight[StandingTackle]*(('F+ , F-'!AE$2-[1]!tbl_gk[[#This Row],[StandingTackle]])/('F+ , F-'!AE$2-'F+ , F-'!AE$3))</f>
        <v>2.017517172914032E-2</v>
      </c>
      <c r="AF1273" s="2" cm="1">
        <f t="array" ref="AF1273">[1]!table_weight[SlidingTackle]*(('F+ , F-'!AF$2-[1]!tbl_gk[[#This Row],[SlidingTackle]])/('F+ , F-'!AF$2-'F+ , F-'!AF$3))</f>
        <v>7.4722858256075263E-3</v>
      </c>
      <c r="AG1273" s="2" cm="1">
        <f t="array" ref="AG1273">[1]!table_weight[GKDiving]*(('F+ , F-'!AG$2-[1]!tbl_gk[[#This Row],[GKDiving]])/('F+ , F-'!AG$2-'F+ , F-'!AG$3))</f>
        <v>4.9535417300476586E-2</v>
      </c>
      <c r="AH1273" s="2" cm="1">
        <f t="array" ref="AH1273">[1]!table_weight[GKHandling]*(('F+ , F-'!AH$2-[1]!tbl_gk[[#This Row],[GKHandling]])/('F+ , F-'!AH$2-'F+ , F-'!AH$3))</f>
        <v>4.8124363434346076E-2</v>
      </c>
      <c r="AI1273" s="2" cm="1">
        <f t="array" ref="AI1273">[1]!table_weight[GKKicking]*(('F+ , F-'!AI$2-[1]!tbl_gk[[#This Row],[GKKicking]])/('F+ , F-'!AI$2-'F+ , F-'!AI$3))</f>
        <v>3.309400669303314E-2</v>
      </c>
      <c r="AJ1273" s="2" cm="1">
        <f t="array" ref="AJ1273">[1]!table_weight[GKPositioning]*(('F+ , F-'!AJ$2-[1]!tbl_gk[[#This Row],[GKPositioning]])/('F+ , F-'!AJ$2-'F+ , F-'!AJ$3))</f>
        <v>1.7028620907537841E-2</v>
      </c>
      <c r="AK1273" s="2" cm="1">
        <f t="array" ref="AK1273">[1]!table_weight[GKReflexes]*(('F+ , F-'!AK$2-[1]!tbl_gk[[#This Row],[GKReflexes]])/('F+ , F-'!AK$2-'F+ , F-'!AK$3))</f>
        <v>4.3727816651455198E-2</v>
      </c>
    </row>
    <row r="1274" spans="1:37" x14ac:dyDescent="0.55000000000000004">
      <c r="A1274" s="7">
        <f>[1]!tbl_gk[[#This Row],[ID]]</f>
        <v>248735</v>
      </c>
      <c r="B1274" s="1" cm="1">
        <f t="array" ref="B1274">[1]!table_weight[ValueEUR]*(('F+ , F-'!B$2-[1]!tbl_gk[[#This Row],[ValueEUR]])/('F+ , F-'!B$2-'F+ , F-'!B$3))</f>
        <v>4.6608374714470808E-5</v>
      </c>
      <c r="C1274" s="1" cm="1">
        <f t="array" ref="C1274">[1]!table_weight[WageEUR]*(('F+ , F-'!C$2-[1]!tbl_gk[[#This Row],[WageEUR]])/('F+ , F-'!C$2-'F+ , F-'!C$3))</f>
        <v>7.8241870618836313E-5</v>
      </c>
      <c r="D1274" s="1" cm="1">
        <f t="array" ref="D1274">[1]!table_weight[Crossing]*(('F+ , F-'!D$2-[1]!tbl_gk[[#This Row],[Crossing]])/('F+ , F-'!D$2-'F+ , F-'!D$3))</f>
        <v>3.6987814836757178E-2</v>
      </c>
      <c r="E1274" s="1" cm="1">
        <f t="array" ref="E1274">[1]!table_weight[Finishing]*(('F+ , F-'!E$2-[1]!tbl_gk[[#This Row],[Finishing]])/('F+ , F-'!E$2-'F+ , F-'!E$3))</f>
        <v>1.9965013690294877E-2</v>
      </c>
      <c r="F1274" s="1" cm="1">
        <f t="array" ref="F1274">[1]!table_weight[HeadingAccuracy]*(('F+ , F-'!F$2-[1]!tbl_gk[[#This Row],[HeadingAccuracy]])/('F+ , F-'!F$2-'F+ , F-'!F$3))</f>
        <v>1.294463632730245E-2</v>
      </c>
      <c r="G1274" s="1" cm="1">
        <f t="array" ref="G1274">[1]!table_weight[ShortPassing]*(('F+ , F-'!G$2-[1]!tbl_gk[[#This Row],[ShortPassing]])/('F+ , F-'!G$2-'F+ , F-'!G$3))</f>
        <v>5.7659964066562854E-2</v>
      </c>
      <c r="H1274" s="1" cm="1">
        <f t="array" ref="H1274">[1]!table_weight[Volleys]*(('F+ , F-'!H$2-[1]!tbl_gk[[#This Row],[Volleys]])/('F+ , F-'!H$2-'F+ , F-'!H$3))</f>
        <v>1.9675665665797848E-3</v>
      </c>
      <c r="I1274" s="1" cm="1">
        <f t="array" ref="I1274">[1]!table_weight[Dribbling]*(('F+ , F-'!I$2-[1]!tbl_gk[[#This Row],[Dribbling]])/('F+ , F-'!I$2-'F+ , F-'!I$3))</f>
        <v>2.1513320874440363E-2</v>
      </c>
      <c r="J1274" s="1" cm="1">
        <f t="array" ref="J1274">[1]!table_weight[Curve]*(('F+ , F-'!J$2-[1]!tbl_gk[[#This Row],[Curve]])/('F+ , F-'!J$2-'F+ , F-'!J$3))</f>
        <v>1.0478991312578151E-2</v>
      </c>
      <c r="K1274" s="1" cm="1">
        <f t="array" ref="K1274">[1]!table_weight[FKAccuracy]*(('F+ , F-'!K$2-[1]!tbl_gk[[#This Row],[FKAccuracy]])/('F+ , F-'!K$2-'F+ , F-'!K$3))</f>
        <v>1.0039549741405519E-2</v>
      </c>
      <c r="L1274" s="1" cm="1">
        <f t="array" ref="L1274">[1]!table_weight[LongPassing]*(('F+ , F-'!L$2-[1]!tbl_gk[[#This Row],[LongPassing]])/('F+ , F-'!L$2-'F+ , F-'!L$3))</f>
        <v>2.4364084503410925E-2</v>
      </c>
      <c r="M1274" s="1" cm="1">
        <f t="array" ref="M1274">[1]!table_weight[BallControl]*(('F+ , F-'!M$2-[1]!tbl_gk[[#This Row],[BallControl]])/('F+ , F-'!M$2-'F+ , F-'!M$3))</f>
        <v>1.5211439002129552E-2</v>
      </c>
      <c r="N1274" s="1" cm="1">
        <f t="array" ref="N1274">[1]!table_weight[Acceleration]*(('F+ , F-'!N$2-[1]!tbl_gk[[#This Row],[Acceleration]])/('F+ , F-'!N$2-'F+ , F-'!N$3))</f>
        <v>1.0823386245279966E-2</v>
      </c>
      <c r="O1274" s="1" cm="1">
        <f t="array" ref="O1274">[1]!table_weight[SprintSpeed]*(('F+ , F-'!O$2-[1]!tbl_gk[[#This Row],[SprintSpeed]])/('F+ , F-'!O$2-'F+ , F-'!O$3))</f>
        <v>1.124429571037419E-2</v>
      </c>
      <c r="P1274" s="1" cm="1">
        <f t="array" ref="P1274">[1]!table_weight[Agility]*(('F+ , F-'!P$2-[1]!tbl_gk[[#This Row],[Agility]])/('F+ , F-'!P$2-'F+ , F-'!P$3))</f>
        <v>3.744354215908813E-3</v>
      </c>
      <c r="Q1274" s="1" cm="1">
        <f t="array" ref="Q1274">[1]!table_weight[Reactions]*(('F+ , F-'!Q$2-[1]!tbl_gk[[#This Row],[Reactions]])/('F+ , F-'!Q$2-'F+ , F-'!Q$3))</f>
        <v>1.7016186002382209E-3</v>
      </c>
      <c r="R1274" s="1" cm="1">
        <f t="array" ref="R1274">[1]!table_weight[Balance]*(('F+ , F-'!R$2-[1]!tbl_gk[[#This Row],[Balance]])/('F+ , F-'!R$2-'F+ , F-'!R$3))</f>
        <v>2.4835002452456411E-3</v>
      </c>
      <c r="S1274" s="1" cm="1">
        <f t="array" ref="S1274">[1]!table_weight[ShotPower]*(('F+ , F-'!S$2-[1]!tbl_gk[[#This Row],[ShotPower]])/('F+ , F-'!S$2-'F+ , F-'!S$3))</f>
        <v>7.5315173595909123E-3</v>
      </c>
      <c r="T1274" s="1" cm="1">
        <f t="array" ref="T1274">[1]!table_weight[Jumping]*(('F+ , F-'!T$2-[1]!tbl_gk[[#This Row],[Jumping]])/('F+ , F-'!T$2-'F+ , F-'!T$3))</f>
        <v>2.91961490524745E-3</v>
      </c>
      <c r="U1274" s="1" cm="1">
        <f t="array" ref="U1274">[1]!table_weight[Stamina]*(('F+ , F-'!U$2-[1]!tbl_gk[[#This Row],[Stamina]])/('F+ , F-'!U$2-'F+ , F-'!U$3))</f>
        <v>1.7174205324984999E-2</v>
      </c>
      <c r="V1274" s="1" cm="1">
        <f t="array" ref="V1274">[1]!table_weight[Strength]*(('F+ , F-'!V$2-[1]!tbl_gk[[#This Row],[Strength]])/('F+ , F-'!V$2-'F+ , F-'!V$3))</f>
        <v>2.4845350370144969E-2</v>
      </c>
      <c r="W1274" s="1" cm="1">
        <f t="array" ref="W1274">[1]!table_weight[LongShots]*(('F+ , F-'!W$2-[1]!tbl_gk[[#This Row],[LongShots]])/('F+ , F-'!W$2-'F+ , F-'!W$3))</f>
        <v>8.8300548353824494E-3</v>
      </c>
      <c r="X1274" s="1" cm="1">
        <f t="array" ref="X1274">[1]!table_weight[Aggression]*(('F+ , F-'!X$2-[1]!tbl_gk[[#This Row],[Aggression]])/('F+ , F-'!X$2-'F+ , F-'!X$3))</f>
        <v>1.5211439002129575E-2</v>
      </c>
      <c r="Y1274" s="1" cm="1">
        <f t="array" ref="Y1274">[1]!table_weight[Interceptions]*(('F+ , F-'!Y$2-[1]!tbl_gk[[#This Row],[Interceptions]])/('F+ , F-'!Y$2-'F+ , F-'!Y$3))</f>
        <v>2.3546812894353474E-2</v>
      </c>
      <c r="Z1274" s="1" cm="1">
        <f t="array" ref="Z1274">[1]!table_weight[Positioning]*(('F+ , F-'!Z$2-[1]!tbl_gk[[#This Row],[Positioning]])/('F+ , F-'!Z$2-'F+ , F-'!Z$3))</f>
        <v>2.2183348544772088E-3</v>
      </c>
      <c r="AA1274" s="1" cm="1">
        <f t="array" ref="AA1274">[1]!table_weight[Vision]*(('F+ , F-'!AA$2-[1]!tbl_gk[[#This Row],[Vision]])/('F+ , F-'!AA$2-'F+ , F-'!AA$3))</f>
        <v>2.4135483216712255E-2</v>
      </c>
      <c r="AB1274" s="1" cm="1">
        <f t="array" ref="AB1274">[1]!table_weight[Penalties]*(('F+ , F-'!AB$2-[1]!tbl_gk[[#This Row],[Penalties]])/('F+ , F-'!AB$2-'F+ , F-'!AB$3))</f>
        <v>2.3096780543674466E-3</v>
      </c>
      <c r="AC1274" s="1" cm="1">
        <f t="array" ref="AC1274">[1]!table_weight[Composure]*(('F+ , F-'!AC$2-[1]!tbl_gk[[#This Row],[Composure]])/('F+ , F-'!AC$2-'F+ , F-'!AC$3))</f>
        <v>1.9214449265847853E-3</v>
      </c>
      <c r="AD1274" s="1" cm="1">
        <f t="array" ref="AD1274">[1]!table_weight[Marking]*(('F+ , F-'!AD$2-[1]!tbl_gk[[#This Row],[Marking]])/('F+ , F-'!AD$2-'F+ , F-'!AD$3))</f>
        <v>1.8929790758205733E-2</v>
      </c>
      <c r="AE1274" s="1" cm="1">
        <f t="array" ref="AE1274">[1]!table_weight[StandingTackle]*(('F+ , F-'!AE$2-[1]!tbl_gk[[#This Row],[StandingTackle]])/('F+ , F-'!AE$2-'F+ , F-'!AE$3))</f>
        <v>3.1383600467551613E-2</v>
      </c>
      <c r="AF1274" s="1" cm="1">
        <f t="array" ref="AF1274">[1]!table_weight[SlidingTackle]*(('F+ , F-'!AF$2-[1]!tbl_gk[[#This Row],[SlidingTackle]])/('F+ , F-'!AF$2-'F+ , F-'!AF$3))</f>
        <v>8.2195144081682794E-3</v>
      </c>
      <c r="AG1274" s="1" cm="1">
        <f t="array" ref="AG1274">[1]!table_weight[GKDiving]*(('F+ , F-'!AG$2-[1]!tbl_gk[[#This Row],[GKDiving]])/('F+ , F-'!AG$2-'F+ , F-'!AG$3))</f>
        <v>5.2951652976371534E-2</v>
      </c>
      <c r="AH1274" s="1" cm="1">
        <f t="array" ref="AH1274">[1]!table_weight[GKHandling]*(('F+ , F-'!AH$2-[1]!tbl_gk[[#This Row],[GKHandling]])/('F+ , F-'!AH$2-'F+ , F-'!AH$3))</f>
        <v>6.773058557426484E-2</v>
      </c>
      <c r="AI1274" s="1" cm="1">
        <f t="array" ref="AI1274">[1]!table_weight[GKKicking]*(('F+ , F-'!AI$2-[1]!tbl_gk[[#This Row],[GKKicking]])/('F+ , F-'!AI$2-'F+ , F-'!AI$3))</f>
        <v>3.3988439306358358E-2</v>
      </c>
      <c r="AJ1274" s="1" cm="1">
        <f t="array" ref="AJ1274">[1]!table_weight[GKPositioning]*(('F+ , F-'!AJ$2-[1]!tbl_gk[[#This Row],[GKPositioning]])/('F+ , F-'!AJ$2-'F+ , F-'!AJ$3))</f>
        <v>2.5227586529685691E-2</v>
      </c>
      <c r="AK1274" s="1" cm="1">
        <f t="array" ref="AK1274">[1]!table_weight[GKReflexes]*(('F+ , F-'!AK$2-[1]!tbl_gk[[#This Row],[GKReflexes]])/('F+ , F-'!AK$2-'F+ , F-'!AK$3))</f>
        <v>6.1947740256228193E-2</v>
      </c>
    </row>
    <row r="1275" spans="1:37" x14ac:dyDescent="0.55000000000000004">
      <c r="A1275" s="8">
        <f>[1]!tbl_gk[[#This Row],[ID]]</f>
        <v>248741</v>
      </c>
      <c r="B1275" s="2" cm="1">
        <f t="array" ref="B1275">[1]!table_weight[ValueEUR]*(('F+ , F-'!B$2-[1]!tbl_gk[[#This Row],[ValueEUR]])/('F+ , F-'!B$2-'F+ , F-'!B$3))</f>
        <v>1.0525467402406984E-4</v>
      </c>
      <c r="C1275" s="2" cm="1">
        <f t="array" ref="C1275">[1]!table_weight[WageEUR]*(('F+ , F-'!C$2-[1]!tbl_gk[[#This Row],[WageEUR]])/('F+ , F-'!C$2-'F+ , F-'!C$3))</f>
        <v>3.9120935309418161E-4</v>
      </c>
      <c r="D1275" s="2" cm="1">
        <f t="array" ref="D1275">[1]!table_weight[Crossing]*(('F+ , F-'!D$2-[1]!tbl_gk[[#This Row],[Crossing]])/('F+ , F-'!D$2-'F+ , F-'!D$3))</f>
        <v>3.5866971962916043E-2</v>
      </c>
      <c r="E1275" s="2" cm="1">
        <f t="array" ref="E1275">[1]!table_weight[Finishing]*(('F+ , F-'!E$2-[1]!tbl_gk[[#This Row],[Finishing]])/('F+ , F-'!E$2-'F+ , F-'!E$3))</f>
        <v>1.8966763005780131E-2</v>
      </c>
      <c r="F1275" s="2" cm="1">
        <f t="array" ref="F1275">[1]!table_weight[HeadingAccuracy]*(('F+ , F-'!F$2-[1]!tbl_gk[[#This Row],[HeadingAccuracy]])/('F+ , F-'!F$2-'F+ , F-'!F$3))</f>
        <v>1.0439222844598752E-2</v>
      </c>
      <c r="G1275" s="2" cm="1">
        <f t="array" ref="G1275">[1]!table_weight[ShortPassing]*(('F+ , F-'!G$2-[1]!tbl_gk[[#This Row],[ShortPassing]])/('F+ , F-'!G$2-'F+ , F-'!G$3))</f>
        <v>6.047264524054153E-2</v>
      </c>
      <c r="H1275" s="2" cm="1">
        <f t="array" ref="H1275">[1]!table_weight[Volleys]*(('F+ , F-'!H$2-[1]!tbl_gk[[#This Row],[Volleys]])/('F+ , F-'!H$2-'F+ , F-'!H$3))</f>
        <v>1.9675665665797848E-3</v>
      </c>
      <c r="I1275" s="2" cm="1">
        <f t="array" ref="I1275">[1]!table_weight[Dribbling]*(('F+ , F-'!I$2-[1]!tbl_gk[[#This Row],[Dribbling]])/('F+ , F-'!I$2-'F+ , F-'!I$3))</f>
        <v>1.9557564431309422E-2</v>
      </c>
      <c r="J1275" s="2" cm="1">
        <f t="array" ref="J1275">[1]!table_weight[Curve]*(('F+ , F-'!J$2-[1]!tbl_gk[[#This Row],[Curve]])/('F+ , F-'!J$2-'F+ , F-'!J$3))</f>
        <v>9.9719433458404991E-3</v>
      </c>
      <c r="K1275" s="2" cm="1">
        <f t="array" ref="K1275">[1]!table_weight[FKAccuracy]*(('F+ , F-'!K$2-[1]!tbl_gk[[#This Row],[FKAccuracy]])/('F+ , F-'!K$2-'F+ , F-'!K$3))</f>
        <v>9.1268634012777444E-3</v>
      </c>
      <c r="L1275" s="2" cm="1">
        <f t="array" ref="L1275">[1]!table_weight[LongPassing]*(('F+ , F-'!L$2-[1]!tbl_gk[[#This Row],[LongPassing]])/('F+ , F-'!L$2-'F+ , F-'!L$3))</f>
        <v>2.4364084503410925E-2</v>
      </c>
      <c r="M1275" s="2" cm="1">
        <f t="array" ref="M1275">[1]!table_weight[BallControl]*(('F+ , F-'!M$2-[1]!tbl_gk[[#This Row],[BallControl]])/('F+ , F-'!M$2-'F+ , F-'!M$3))</f>
        <v>1.2603763744621627E-2</v>
      </c>
      <c r="N1275" s="2" cm="1">
        <f t="array" ref="N1275">[1]!table_weight[Acceleration]*(('F+ , F-'!N$2-[1]!tbl_gk[[#This Row],[Acceleration]])/('F+ , F-'!N$2-'F+ , F-'!N$3))</f>
        <v>9.6959501780633037E-3</v>
      </c>
      <c r="O1275" s="2" cm="1">
        <f t="array" ref="O1275">[1]!table_weight[SprintSpeed]*(('F+ , F-'!O$2-[1]!tbl_gk[[#This Row],[SprintSpeed]])/('F+ , F-'!O$2-'F+ , F-'!O$3))</f>
        <v>1.124429571037419E-2</v>
      </c>
      <c r="P1275" s="2" cm="1">
        <f t="array" ref="P1275">[1]!table_weight[Agility]*(('F+ , F-'!P$2-[1]!tbl_gk[[#This Row],[Agility]])/('F+ , F-'!P$2-'F+ , F-'!P$3))</f>
        <v>3.744354215908813E-3</v>
      </c>
      <c r="Q1275" s="2" cm="1">
        <f t="array" ref="Q1275">[1]!table_weight[Reactions]*(('F+ , F-'!Q$2-[1]!tbl_gk[[#This Row],[Reactions]])/('F+ , F-'!Q$2-'F+ , F-'!Q$3))</f>
        <v>2.5782100003609409E-3</v>
      </c>
      <c r="R1275" s="2" cm="1">
        <f t="array" ref="R1275">[1]!table_weight[Balance]*(('F+ , F-'!R$2-[1]!tbl_gk[[#This Row],[Balance]])/('F+ , F-'!R$2-'F+ , F-'!R$3))</f>
        <v>1.2417501226228205E-3</v>
      </c>
      <c r="S1275" s="2" cm="1">
        <f t="array" ref="S1275">[1]!table_weight[ShotPower]*(('F+ , F-'!S$2-[1]!tbl_gk[[#This Row],[ShotPower]])/('F+ , F-'!S$2-'F+ , F-'!S$3))</f>
        <v>7.0121023692742987E-3</v>
      </c>
      <c r="T1275" s="2" cm="1">
        <f t="array" ref="T1275">[1]!table_weight[Jumping]*(('F+ , F-'!T$2-[1]!tbl_gk[[#This Row],[Jumping]])/('F+ , F-'!T$2-'F+ , F-'!T$3))</f>
        <v>1.8032915591234251E-3</v>
      </c>
      <c r="U1275" s="2" cm="1">
        <f t="array" ref="U1275">[1]!table_weight[Stamina]*(('F+ , F-'!U$2-[1]!tbl_gk[[#This Row],[Stamina]])/('F+ , F-'!U$2-'F+ , F-'!U$3))</f>
        <v>1.5456784792486501E-2</v>
      </c>
      <c r="V1275" s="2" cm="1">
        <f t="array" ref="V1275">[1]!table_weight[Strength]*(('F+ , F-'!V$2-[1]!tbl_gk[[#This Row],[Strength]])/('F+ , F-'!V$2-'F+ , F-'!V$3))</f>
        <v>3.8155359497008344E-2</v>
      </c>
      <c r="W1275" s="2" cm="1">
        <f t="array" ref="W1275">[1]!table_weight[LongShots]*(('F+ , F-'!W$2-[1]!tbl_gk[[#This Row],[LongShots]])/('F+ , F-'!W$2-'F+ , F-'!W$3))</f>
        <v>9.6091773208573719E-3</v>
      </c>
      <c r="X1275" s="2" cm="1">
        <f t="array" ref="X1275">[1]!table_weight[Aggression]*(('F+ , F-'!X$2-[1]!tbl_gk[[#This Row],[Aggression]])/('F+ , F-'!X$2-'F+ , F-'!X$3))</f>
        <v>1.5211439002129575E-2</v>
      </c>
      <c r="Y1275" s="2" cm="1">
        <f t="array" ref="Y1275">[1]!table_weight[Interceptions]*(('F+ , F-'!Y$2-[1]!tbl_gk[[#This Row],[Interceptions]])/('F+ , F-'!Y$2-'F+ , F-'!Y$3))</f>
        <v>2.5624472855619959E-2</v>
      </c>
      <c r="Z1275" s="2" cm="1">
        <f t="array" ref="Z1275">[1]!table_weight[Positioning]*(('F+ , F-'!Z$2-[1]!tbl_gk[[#This Row],[Positioning]])/('F+ , F-'!Z$2-'F+ , F-'!Z$3))</f>
        <v>2.0704458641787279E-3</v>
      </c>
      <c r="AA1275" s="2" cm="1">
        <f t="array" ref="AA1275">[1]!table_weight[Vision]*(('F+ , F-'!AA$2-[1]!tbl_gk[[#This Row],[Vision]])/('F+ , F-'!AA$2-'F+ , F-'!AA$3))</f>
        <v>2.2715748909846831E-2</v>
      </c>
      <c r="AB1275" s="2" cm="1">
        <f t="array" ref="AB1275">[1]!table_weight[Penalties]*(('F+ , F-'!AB$2-[1]!tbl_gk[[#This Row],[Penalties]])/('F+ , F-'!AB$2-'F+ , F-'!AB$3))</f>
        <v>2.2313838830329571E-3</v>
      </c>
      <c r="AC1275" s="2" cm="1">
        <f t="array" ref="AC1275">[1]!table_weight[Composure]*(('F+ , F-'!AC$2-[1]!tbl_gk[[#This Row],[Composure]])/('F+ , F-'!AC$2-'F+ , F-'!AC$3))</f>
        <v>1.6545775756702319E-3</v>
      </c>
      <c r="AD1275" s="2" cm="1">
        <f t="array" ref="AD1275">[1]!table_weight[Marking]*(('F+ , F-'!AD$2-[1]!tbl_gk[[#This Row],[Marking]])/('F+ , F-'!AD$2-'F+ , F-'!AD$3))</f>
        <v>3.6282098953227655E-2</v>
      </c>
      <c r="AE1275" s="2" cm="1">
        <f t="array" ref="AE1275">[1]!table_weight[StandingTackle]*(('F+ , F-'!AE$2-[1]!tbl_gk[[#This Row],[StandingTackle]])/('F+ , F-'!AE$2-'F+ , F-'!AE$3))</f>
        <v>3.362528621523387E-2</v>
      </c>
      <c r="AF1275" s="2" cm="1">
        <f t="array" ref="AF1275">[1]!table_weight[SlidingTackle]*(('F+ , F-'!AF$2-[1]!tbl_gk[[#This Row],[SlidingTackle]])/('F+ , F-'!AF$2-'F+ , F-'!AF$3))</f>
        <v>9.7139715732897855E-3</v>
      </c>
      <c r="AG1275" s="2" cm="1">
        <f t="array" ref="AG1275">[1]!table_weight[GKDiving]*(('F+ , F-'!AG$2-[1]!tbl_gk[[#This Row],[GKDiving]])/('F+ , F-'!AG$2-'F+ , F-'!AG$3))</f>
        <v>5.4659770814318998E-2</v>
      </c>
      <c r="AH1275" s="2" cm="1">
        <f t="array" ref="AH1275">[1]!table_weight[GKHandling]*(('F+ , F-'!AH$2-[1]!tbl_gk[[#This Row],[GKHandling]])/('F+ , F-'!AH$2-'F+ , F-'!AH$3))</f>
        <v>5.5253898757952898E-2</v>
      </c>
      <c r="AI1275" s="2" cm="1">
        <f t="array" ref="AI1275">[1]!table_weight[GKKicking]*(('F+ , F-'!AI$2-[1]!tbl_gk[[#This Row],[GKKicking]])/('F+ , F-'!AI$2-'F+ , F-'!AI$3))</f>
        <v>3.2199574079707916E-2</v>
      </c>
      <c r="AJ1275" s="2" cm="1">
        <f t="array" ref="AJ1275">[1]!table_weight[GKPositioning]*(('F+ , F-'!AJ$2-[1]!tbl_gk[[#This Row],[GKPositioning]])/('F+ , F-'!AJ$2-'F+ , F-'!AJ$3))</f>
        <v>2.2704827876717123E-2</v>
      </c>
      <c r="AK1275" s="2" cm="1">
        <f t="array" ref="AK1275">[1]!table_weight[GKReflexes]*(('F+ , F-'!AK$2-[1]!tbl_gk[[#This Row],[GKReflexes]])/('F+ , F-'!AK$2-'F+ , F-'!AK$3))</f>
        <v>5.10157860933644E-2</v>
      </c>
    </row>
    <row r="1276" spans="1:37" x14ac:dyDescent="0.55000000000000004">
      <c r="A1276" s="7">
        <f>[1]!tbl_gk[[#This Row],[ID]]</f>
        <v>248826</v>
      </c>
      <c r="B1276" s="1" cm="1">
        <f t="array" ref="B1276">[1]!table_weight[ValueEUR]*(('F+ , F-'!B$2-[1]!tbl_gk[[#This Row],[ValueEUR]])/('F+ , F-'!B$2-'F+ , F-'!B$3))</f>
        <v>6.5128258706975768E-5</v>
      </c>
      <c r="C1276" s="1" cm="1">
        <f t="array" ref="C1276">[1]!table_weight[WageEUR]*(('F+ , F-'!C$2-[1]!tbl_gk[[#This Row],[WageEUR]])/('F+ , F-'!C$2-'F+ , F-'!C$3))</f>
        <v>3.1296748247534529E-5</v>
      </c>
      <c r="D1276" s="1" cm="1">
        <f t="array" ref="D1276">[1]!table_weight[Crossing]*(('F+ , F-'!D$2-[1]!tbl_gk[[#This Row],[Crossing]])/('F+ , F-'!D$2-'F+ , F-'!D$3))</f>
        <v>3.81086577105983E-2</v>
      </c>
      <c r="E1276" s="1" cm="1">
        <f t="array" ref="E1276">[1]!table_weight[Finishing]*(('F+ , F-'!E$2-[1]!tbl_gk[[#This Row],[Finishing]])/('F+ , F-'!E$2-'F+ , F-'!E$3))</f>
        <v>1.9965013690294877E-2</v>
      </c>
      <c r="F1276" s="1" cm="1">
        <f t="array" ref="F1276">[1]!table_weight[HeadingAccuracy]*(('F+ , F-'!F$2-[1]!tbl_gk[[#This Row],[HeadingAccuracy]])/('F+ , F-'!F$2-'F+ , F-'!F$3))</f>
        <v>1.08567917583827E-2</v>
      </c>
      <c r="G1276" s="1" cm="1">
        <f t="array" ref="G1276">[1]!table_weight[ShortPassing]*(('F+ , F-'!G$2-[1]!tbl_gk[[#This Row],[ShortPassing]])/('F+ , F-'!G$2-'F+ , F-'!G$3))</f>
        <v>5.6253623479573515E-2</v>
      </c>
      <c r="H1276" s="1" cm="1">
        <f t="array" ref="H1276">[1]!table_weight[Volleys]*(('F+ , F-'!H$2-[1]!tbl_gk[[#This Row],[Volleys]])/('F+ , F-'!H$2-'F+ , F-'!H$3))</f>
        <v>2.3147841959762173E-3</v>
      </c>
      <c r="I1276" s="1" cm="1">
        <f t="array" ref="I1276">[1]!table_weight[Dribbling]*(('F+ , F-'!I$2-[1]!tbl_gk[[#This Row],[Dribbling]])/('F+ , F-'!I$2-'F+ , F-'!I$3))</f>
        <v>2.2491199096005835E-2</v>
      </c>
      <c r="J1276" s="1" cm="1">
        <f t="array" ref="J1276">[1]!table_weight[Curve]*(('F+ , F-'!J$2-[1]!tbl_gk[[#This Row],[Curve]])/('F+ , F-'!J$2-'F+ , F-'!J$3))</f>
        <v>9.4648953791028455E-3</v>
      </c>
      <c r="K1276" s="1" cm="1">
        <f t="array" ref="K1276">[1]!table_weight[FKAccuracy]*(('F+ , F-'!K$2-[1]!tbl_gk[[#This Row],[FKAccuracy]])/('F+ , F-'!K$2-'F+ , F-'!K$3))</f>
        <v>9.4310921813203358E-3</v>
      </c>
      <c r="L1276" s="1" cm="1">
        <f t="array" ref="L1276">[1]!table_weight[LongPassing]*(('F+ , F-'!L$2-[1]!tbl_gk[[#This Row],[LongPassing]])/('F+ , F-'!L$2-'F+ , F-'!L$3))</f>
        <v>2.5446932703562523E-2</v>
      </c>
      <c r="M1276" s="1" cm="1">
        <f t="array" ref="M1276">[1]!table_weight[BallControl]*(('F+ , F-'!M$2-[1]!tbl_gk[[#This Row],[BallControl]])/('F+ , F-'!M$2-'F+ , F-'!M$3))</f>
        <v>1.4776826459211564E-2</v>
      </c>
      <c r="N1276" s="1" cm="1">
        <f t="array" ref="N1276">[1]!table_weight[Acceleration]*(('F+ , F-'!N$2-[1]!tbl_gk[[#This Row],[Acceleration]])/('F+ , F-'!N$2-'F+ , F-'!N$3))</f>
        <v>7.666565257073309E-3</v>
      </c>
      <c r="O1276" s="1" cm="1">
        <f t="array" ref="O1276">[1]!table_weight[SprintSpeed]*(('F+ , F-'!O$2-[1]!tbl_gk[[#This Row],[SprintSpeed]])/('F+ , F-'!O$2-'F+ , F-'!O$3))</f>
        <v>9.5576513538180603E-3</v>
      </c>
      <c r="P1276" s="1" cm="1">
        <f t="array" ref="P1276">[1]!table_weight[Agility]*(('F+ , F-'!P$2-[1]!tbl_gk[[#This Row],[Agility]])/('F+ , F-'!P$2-'F+ , F-'!P$3))</f>
        <v>5.3825091853689179E-3</v>
      </c>
      <c r="Q1276" s="1" cm="1">
        <f t="array" ref="Q1276">[1]!table_weight[Reactions]*(('F+ , F-'!Q$2-[1]!tbl_gk[[#This Row],[Reactions]])/('F+ , F-'!Q$2-'F+ , F-'!Q$3))</f>
        <v>2.1141322002959716E-3</v>
      </c>
      <c r="R1276" s="1" cm="1">
        <f t="array" ref="R1276">[1]!table_weight[Balance]*(('F+ , F-'!R$2-[1]!tbl_gk[[#This Row],[Balance]])/('F+ , F-'!R$2-'F+ , F-'!R$3))</f>
        <v>1.4901001471473846E-3</v>
      </c>
      <c r="S1276" s="1" cm="1">
        <f t="array" ref="S1276">[1]!table_weight[ShotPower]*(('F+ , F-'!S$2-[1]!tbl_gk[[#This Row],[ShotPower]])/('F+ , F-'!S$2-'F+ , F-'!S$3))</f>
        <v>7.5315173595909123E-3</v>
      </c>
      <c r="T1276" s="1" cm="1">
        <f t="array" ref="T1276">[1]!table_weight[Jumping]*(('F+ , F-'!T$2-[1]!tbl_gk[[#This Row],[Jumping]])/('F+ , F-'!T$2-'F+ , F-'!T$3))</f>
        <v>2.4043887454979003E-3</v>
      </c>
      <c r="U1276" s="1" cm="1">
        <f t="array" ref="U1276">[1]!table_weight[Stamina]*(('F+ , F-'!U$2-[1]!tbl_gk[[#This Row],[Stamina]])/('F+ , F-'!U$2-'F+ , F-'!U$3))</f>
        <v>1.5456784792486501E-2</v>
      </c>
      <c r="V1276" s="1" cm="1">
        <f t="array" ref="V1276">[1]!table_weight[Strength]*(('F+ , F-'!V$2-[1]!tbl_gk[[#This Row],[Strength]])/('F+ , F-'!V$2-'F+ , F-'!V$3))</f>
        <v>3.9042693438799229E-2</v>
      </c>
      <c r="W1276" s="1" cm="1">
        <f t="array" ref="W1276">[1]!table_weight[LongShots]*(('F+ , F-'!W$2-[1]!tbl_gk[[#This Row],[LongShots]])/('F+ , F-'!W$2-'F+ , F-'!W$3))</f>
        <v>9.86888481601568E-3</v>
      </c>
      <c r="X1276" s="1" cm="1">
        <f t="array" ref="X1276">[1]!table_weight[Aggression]*(('F+ , F-'!X$2-[1]!tbl_gk[[#This Row],[Aggression]])/('F+ , F-'!X$2-'F+ , F-'!X$3))</f>
        <v>1.5211439002129575E-2</v>
      </c>
      <c r="Y1276" s="1" cm="1">
        <f t="array" ref="Y1276">[1]!table_weight[Interceptions]*(('F+ , F-'!Y$2-[1]!tbl_gk[[#This Row],[Interceptions]])/('F+ , F-'!Y$2-'F+ , F-'!Y$3))</f>
        <v>2.2854259573931314E-2</v>
      </c>
      <c r="Z1276" s="1" cm="1">
        <f t="array" ref="Z1276">[1]!table_weight[Positioning]*(('F+ , F-'!Z$2-[1]!tbl_gk[[#This Row],[Positioning]])/('F+ , F-'!Z$2-'F+ , F-'!Z$3))</f>
        <v>1.7746678835817667E-3</v>
      </c>
      <c r="AA1276" s="1" cm="1">
        <f t="array" ref="AA1276">[1]!table_weight[Vision]*(('F+ , F-'!AA$2-[1]!tbl_gk[[#This Row],[Vision]])/('F+ , F-'!AA$2-'F+ , F-'!AA$3))</f>
        <v>3.0524287597606677E-2</v>
      </c>
      <c r="AB1276" s="1" cm="1">
        <f t="array" ref="AB1276">[1]!table_weight[Penalties]*(('F+ , F-'!AB$2-[1]!tbl_gk[[#This Row],[Penalties]])/('F+ , F-'!AB$2-'F+ , F-'!AB$3))</f>
        <v>2.2705309687002014E-3</v>
      </c>
      <c r="AC1276" s="1" cm="1">
        <f t="array" ref="AC1276">[1]!table_weight[Composure]*(('F+ , F-'!AC$2-[1]!tbl_gk[[#This Row],[Composure]])/('F+ , F-'!AC$2-'F+ , F-'!AC$3))</f>
        <v>2.134938807316428E-3</v>
      </c>
      <c r="AD1276" s="1" cm="1">
        <f t="array" ref="AD1276">[1]!table_weight[Marking]*(('F+ , F-'!AD$2-[1]!tbl_gk[[#This Row],[Marking]])/('F+ , F-'!AD$2-'F+ , F-'!AD$3))</f>
        <v>3.6282098953227655E-2</v>
      </c>
      <c r="AE1276" s="1" cm="1">
        <f t="array" ref="AE1276">[1]!table_weight[StandingTackle]*(('F+ , F-'!AE$2-[1]!tbl_gk[[#This Row],[StandingTackle]])/('F+ , F-'!AE$2-'F+ , F-'!AE$3))</f>
        <v>3.1383600467551613E-2</v>
      </c>
      <c r="AF1276" s="1" cm="1">
        <f t="array" ref="AF1276">[1]!table_weight[SlidingTackle]*(('F+ , F-'!AF$2-[1]!tbl_gk[[#This Row],[SlidingTackle]])/('F+ , F-'!AF$2-'F+ , F-'!AF$3))</f>
        <v>1.0461200155850536E-2</v>
      </c>
      <c r="AG1276" s="1" cm="1">
        <f t="array" ref="AG1276">[1]!table_weight[GKDiving]*(('F+ , F-'!AG$2-[1]!tbl_gk[[#This Row],[GKDiving]])/('F+ , F-'!AG$2-'F+ , F-'!AG$3))</f>
        <v>4.9535417300476586E-2</v>
      </c>
      <c r="AH1276" s="1" cm="1">
        <f t="array" ref="AH1276">[1]!table_weight[GKHandling]*(('F+ , F-'!AH$2-[1]!tbl_gk[[#This Row],[GKHandling]])/('F+ , F-'!AH$2-'F+ , F-'!AH$3))</f>
        <v>6.416581791246144E-2</v>
      </c>
      <c r="AI1276" s="1" cm="1">
        <f t="array" ref="AI1276">[1]!table_weight[GKKicking]*(('F+ , F-'!AI$2-[1]!tbl_gk[[#This Row],[GKKicking]])/('F+ , F-'!AI$2-'F+ , F-'!AI$3))</f>
        <v>3.3988439306358358E-2</v>
      </c>
      <c r="AJ1276" s="1" cm="1">
        <f t="array" ref="AJ1276">[1]!table_weight[GKPositioning]*(('F+ , F-'!AJ$2-[1]!tbl_gk[[#This Row],[GKPositioning]])/('F+ , F-'!AJ$2-'F+ , F-'!AJ$3))</f>
        <v>2.2074138213474981E-2</v>
      </c>
      <c r="AK1276" s="1" cm="1">
        <f t="array" ref="AK1276">[1]!table_weight[GKReflexes]*(('F+ , F-'!AK$2-[1]!tbl_gk[[#This Row],[GKReflexes]])/('F+ , F-'!AK$2-'F+ , F-'!AK$3))</f>
        <v>5.10157860933644E-2</v>
      </c>
    </row>
    <row r="1277" spans="1:37" x14ac:dyDescent="0.55000000000000004">
      <c r="A1277" s="8">
        <f>[1]!tbl_gk[[#This Row],[ID]]</f>
        <v>248830</v>
      </c>
      <c r="B1277" s="2" cm="1">
        <f t="array" ref="B1277">[1]!table_weight[ValueEUR]*(('F+ , F-'!B$2-[1]!tbl_gk[[#This Row],[ValueEUR]])/('F+ , F-'!B$2-'F+ , F-'!B$3))</f>
        <v>1.0525467402406984E-4</v>
      </c>
      <c r="C1277" s="2" cm="1">
        <f t="array" ref="C1277">[1]!table_weight[WageEUR]*(('F+ , F-'!C$2-[1]!tbl_gk[[#This Row],[WageEUR]])/('F+ , F-'!C$2-'F+ , F-'!C$3))</f>
        <v>7.04176835569527E-5</v>
      </c>
      <c r="D1277" s="2" cm="1">
        <f t="array" ref="D1277">[1]!table_weight[Crossing]*(('F+ , F-'!D$2-[1]!tbl_gk[[#This Row],[Crossing]])/('F+ , F-'!D$2-'F+ , F-'!D$3))</f>
        <v>3.81086577105983E-2</v>
      </c>
      <c r="E1277" s="2" cm="1">
        <f t="array" ref="E1277">[1]!table_weight[Finishing]*(('F+ , F-'!E$2-[1]!tbl_gk[[#This Row],[Finishing]])/('F+ , F-'!E$2-'F+ , F-'!E$3))</f>
        <v>1.8966763005780131E-2</v>
      </c>
      <c r="F1277" s="2" cm="1">
        <f t="array" ref="F1277">[1]!table_weight[HeadingAccuracy]*(('F+ , F-'!F$2-[1]!tbl_gk[[#This Row],[HeadingAccuracy]])/('F+ , F-'!F$2-'F+ , F-'!F$3))</f>
        <v>1.1691929585950599E-2</v>
      </c>
      <c r="G1277" s="2" cm="1">
        <f t="array" ref="G1277">[1]!table_weight[ShortPassing]*(('F+ , F-'!G$2-[1]!tbl_gk[[#This Row],[ShortPassing]])/('F+ , F-'!G$2-'F+ , F-'!G$3))</f>
        <v>6.3285326414520199E-2</v>
      </c>
      <c r="H1277" s="2" cm="1">
        <f t="array" ref="H1277">[1]!table_weight[Volleys]*(('F+ , F-'!H$2-[1]!tbl_gk[[#This Row],[Volleys]])/('F+ , F-'!H$2-'F+ , F-'!H$3))</f>
        <v>1.9675665665797848E-3</v>
      </c>
      <c r="I1277" s="2" cm="1">
        <f t="array" ref="I1277">[1]!table_weight[Dribbling]*(('F+ , F-'!I$2-[1]!tbl_gk[[#This Row],[Dribbling]])/('F+ , F-'!I$2-'F+ , F-'!I$3))</f>
        <v>1.9557564431309422E-2</v>
      </c>
      <c r="J1277" s="2" cm="1">
        <f t="array" ref="J1277">[1]!table_weight[Curve]*(('F+ , F-'!J$2-[1]!tbl_gk[[#This Row],[Curve]])/('F+ , F-'!J$2-'F+ , F-'!J$3))</f>
        <v>1.0648007301490701E-2</v>
      </c>
      <c r="K1277" s="2" cm="1">
        <f t="array" ref="K1277">[1]!table_weight[FKAccuracy]*(('F+ , F-'!K$2-[1]!tbl_gk[[#This Row],[FKAccuracy]])/('F+ , F-'!K$2-'F+ , F-'!K$3))</f>
        <v>1.0039549741405519E-2</v>
      </c>
      <c r="L1277" s="2" cm="1">
        <f t="array" ref="L1277">[1]!table_weight[LongPassing]*(('F+ , F-'!L$2-[1]!tbl_gk[[#This Row],[LongPassing]])/('F+ , F-'!L$2-'F+ , F-'!L$3))</f>
        <v>2.2739812203183531E-2</v>
      </c>
      <c r="M1277" s="2" cm="1">
        <f t="array" ref="M1277">[1]!table_weight[BallControl]*(('F+ , F-'!M$2-[1]!tbl_gk[[#This Row],[BallControl]])/('F+ , F-'!M$2-'F+ , F-'!M$3))</f>
        <v>1.3472988830457604E-2</v>
      </c>
      <c r="N1277" s="2" cm="1">
        <f t="array" ref="N1277">[1]!table_weight[Acceleration]*(('F+ , F-'!N$2-[1]!tbl_gk[[#This Row],[Acceleration]])/('F+ , F-'!N$2-'F+ , F-'!N$3))</f>
        <v>8.3430268974033078E-3</v>
      </c>
      <c r="O1277" s="2" cm="1">
        <f t="array" ref="O1277">[1]!table_weight[SprintSpeed]*(('F+ , F-'!O$2-[1]!tbl_gk[[#This Row],[SprintSpeed]])/('F+ , F-'!O$2-'F+ , F-'!O$3))</f>
        <v>1.2368725281411608E-2</v>
      </c>
      <c r="P1277" s="2" cm="1">
        <f t="array" ref="P1277">[1]!table_weight[Agility]*(('F+ , F-'!P$2-[1]!tbl_gk[[#This Row],[Agility]])/('F+ , F-'!P$2-'F+ , F-'!P$3))</f>
        <v>2.4572324541901583E-3</v>
      </c>
      <c r="Q1277" s="2" cm="1">
        <f t="array" ref="Q1277">[1]!table_weight[Reactions]*(('F+ , F-'!Q$2-[1]!tbl_gk[[#This Row],[Reactions]])/('F+ , F-'!Q$2-'F+ , F-'!Q$3))</f>
        <v>1.7016186002382209E-3</v>
      </c>
      <c r="R1277" s="2" cm="1">
        <f t="array" ref="R1277">[1]!table_weight[Balance]*(('F+ , F-'!R$2-[1]!tbl_gk[[#This Row],[Balance]])/('F+ , F-'!R$2-'F+ , F-'!R$3))</f>
        <v>1.8626251839342308E-3</v>
      </c>
      <c r="S1277" s="2" cm="1">
        <f t="array" ref="S1277">[1]!table_weight[ShotPower]*(('F+ , F-'!S$2-[1]!tbl_gk[[#This Row],[ShotPower]])/('F+ , F-'!S$2-'F+ , F-'!S$3))</f>
        <v>6.4926873789576834E-3</v>
      </c>
      <c r="T1277" s="2" cm="1">
        <f t="array" ref="T1277">[1]!table_weight[Jumping]*(('F+ , F-'!T$2-[1]!tbl_gk[[#This Row],[Jumping]])/('F+ , F-'!T$2-'F+ , F-'!T$3))</f>
        <v>3.5207120916219254E-3</v>
      </c>
      <c r="U1277" s="2" cm="1">
        <f t="array" ref="U1277">[1]!table_weight[Stamina]*(('F+ , F-'!U$2-[1]!tbl_gk[[#This Row],[Stamina]])/('F+ , F-'!U$2-'F+ , F-'!U$3))</f>
        <v>1.7174205324984999E-2</v>
      </c>
      <c r="V1277" s="2" cm="1">
        <f t="array" ref="V1277">[1]!table_weight[Strength]*(('F+ , F-'!V$2-[1]!tbl_gk[[#This Row],[Strength]])/('F+ , F-'!V$2-'F+ , F-'!V$3))</f>
        <v>2.5732684311935858E-2</v>
      </c>
      <c r="W1277" s="2" cm="1">
        <f t="array" ref="W1277">[1]!table_weight[LongShots]*(('F+ , F-'!W$2-[1]!tbl_gk[[#This Row],[LongShots]])/('F+ , F-'!W$2-'F+ , F-'!W$3))</f>
        <v>8.570347340224143E-3</v>
      </c>
      <c r="X1277" s="2" cm="1">
        <f t="array" ref="X1277">[1]!table_weight[Aggression]*(('F+ , F-'!X$2-[1]!tbl_gk[[#This Row],[Aggression]])/('F+ , F-'!X$2-'F+ , F-'!X$3))</f>
        <v>1.2777608761788841E-2</v>
      </c>
      <c r="Y1277" s="2" cm="1">
        <f t="array" ref="Y1277">[1]!table_weight[Interceptions]*(('F+ , F-'!Y$2-[1]!tbl_gk[[#This Row],[Interceptions]])/('F+ , F-'!Y$2-'F+ , F-'!Y$3))</f>
        <v>2.4931919535197796E-2</v>
      </c>
      <c r="Z1277" s="2" cm="1">
        <f t="array" ref="Z1277">[1]!table_weight[Positioning]*(('F+ , F-'!Z$2-[1]!tbl_gk[[#This Row],[Positioning]])/('F+ , F-'!Z$2-'F+ , F-'!Z$3))</f>
        <v>2.2183348544772088E-3</v>
      </c>
      <c r="AA1277" s="2" cm="1">
        <f t="array" ref="AA1277">[1]!table_weight[Vision]*(('F+ , F-'!AA$2-[1]!tbl_gk[[#This Row],[Vision]])/('F+ , F-'!AA$2-'F+ , F-'!AA$3))</f>
        <v>2.5555217523577683E-2</v>
      </c>
      <c r="AB1277" s="2" cm="1">
        <f t="array" ref="AB1277">[1]!table_weight[Penalties]*(('F+ , F-'!AB$2-[1]!tbl_gk[[#This Row],[Penalties]])/('F+ , F-'!AB$2-'F+ , F-'!AB$3))</f>
        <v>2.3488251400346914E-3</v>
      </c>
      <c r="AC1277" s="2" cm="1">
        <f t="array" ref="AC1277">[1]!table_weight[Composure]*(('F+ , F-'!AC$2-[1]!tbl_gk[[#This Row],[Composure]])/('F+ , F-'!AC$2-'F+ , F-'!AC$3))</f>
        <v>2.2950592178651603E-3</v>
      </c>
      <c r="AD1277" s="2" cm="1">
        <f t="array" ref="AD1277">[1]!table_weight[Marking]*(('F+ , F-'!AD$2-[1]!tbl_gk[[#This Row],[Marking]])/('F+ , F-'!AD$2-'F+ , F-'!AD$3))</f>
        <v>2.6817203574124791E-2</v>
      </c>
      <c r="AE1277" s="2" cm="1">
        <f t="array" ref="AE1277">[1]!table_weight[StandingTackle]*(('F+ , F-'!AE$2-[1]!tbl_gk[[#This Row],[StandingTackle]])/('F+ , F-'!AE$2-'F+ , F-'!AE$3))</f>
        <v>2.6900228972187096E-2</v>
      </c>
      <c r="AF1277" s="2" cm="1">
        <f t="array" ref="AF1277">[1]!table_weight[SlidingTackle]*(('F+ , F-'!AF$2-[1]!tbl_gk[[#This Row],[SlidingTackle]])/('F+ , F-'!AF$2-'F+ , F-'!AF$3))</f>
        <v>1.1955657320972042E-2</v>
      </c>
      <c r="AG1277" s="2" cm="1">
        <f t="array" ref="AG1277">[1]!table_weight[GKDiving]*(('F+ , F-'!AG$2-[1]!tbl_gk[[#This Row],[GKDiving]])/('F+ , F-'!AG$2-'F+ , F-'!AG$3))</f>
        <v>4.6119181624581652E-2</v>
      </c>
      <c r="AH1277" s="2" cm="1">
        <f t="array" ref="AH1277">[1]!table_weight[GKHandling]*(('F+ , F-'!AH$2-[1]!tbl_gk[[#This Row],[GKHandling]])/('F+ , F-'!AH$2-'F+ , F-'!AH$3))</f>
        <v>5.7036282588854605E-2</v>
      </c>
      <c r="AI1277" s="2" cm="1">
        <f t="array" ref="AI1277">[1]!table_weight[GKKicking]*(('F+ , F-'!AI$2-[1]!tbl_gk[[#This Row],[GKKicking]])/('F+ , F-'!AI$2-'F+ , F-'!AI$3))</f>
        <v>2.9516276239732256E-2</v>
      </c>
      <c r="AJ1277" s="2" cm="1">
        <f t="array" ref="AJ1277">[1]!table_weight[GKPositioning]*(('F+ , F-'!AJ$2-[1]!tbl_gk[[#This Row],[GKPositioning]])/('F+ , F-'!AJ$2-'F+ , F-'!AJ$3))</f>
        <v>2.7750345182654259E-2</v>
      </c>
      <c r="AK1277" s="2" cm="1">
        <f t="array" ref="AK1277">[1]!table_weight[GKReflexes]*(('F+ , F-'!AK$2-[1]!tbl_gk[[#This Row],[GKReflexes]])/('F+ , F-'!AK$2-'F+ , F-'!AK$3))</f>
        <v>5.2837778453841702E-2</v>
      </c>
    </row>
    <row r="1278" spans="1:37" x14ac:dyDescent="0.55000000000000004">
      <c r="A1278" s="7">
        <f>[1]!tbl_gk[[#This Row],[ID]]</f>
        <v>248858</v>
      </c>
      <c r="B1278" s="1" cm="1">
        <f t="array" ref="B1278">[1]!table_weight[ValueEUR]*(('F+ , F-'!B$2-[1]!tbl_gk[[#This Row],[ValueEUR]])/('F+ , F-'!B$2-'F+ , F-'!B$3))</f>
        <v>2.8273689561890902E-4</v>
      </c>
      <c r="C1278" s="1" cm="1">
        <f t="array" ref="C1278">[1]!table_weight[WageEUR]*(('F+ , F-'!C$2-[1]!tbl_gk[[#This Row],[WageEUR]])/('F+ , F-'!C$2-'F+ , F-'!C$3))</f>
        <v>3.9120935309418161E-4</v>
      </c>
      <c r="D1278" s="1" cm="1">
        <f t="array" ref="D1278">[1]!table_weight[Crossing]*(('F+ , F-'!D$2-[1]!tbl_gk[[#This Row],[Crossing]])/('F+ , F-'!D$2-'F+ , F-'!D$3))</f>
        <v>3.5866971962916043E-2</v>
      </c>
      <c r="E1278" s="1" cm="1">
        <f t="array" ref="E1278">[1]!table_weight[Finishing]*(('F+ , F-'!E$2-[1]!tbl_gk[[#This Row],[Finishing]])/('F+ , F-'!E$2-'F+ , F-'!E$3))</f>
        <v>2.096326437480962E-2</v>
      </c>
      <c r="F1278" s="1" cm="1">
        <f t="array" ref="F1278">[1]!table_weight[HeadingAccuracy]*(('F+ , F-'!F$2-[1]!tbl_gk[[#This Row],[HeadingAccuracy]])/('F+ , F-'!F$2-'F+ , F-'!F$3))</f>
        <v>1.0439222844598752E-2</v>
      </c>
      <c r="G1278" s="1" cm="1">
        <f t="array" ref="G1278">[1]!table_weight[ShortPassing]*(('F+ , F-'!G$2-[1]!tbl_gk[[#This Row],[ShortPassing]])/('F+ , F-'!G$2-'F+ , F-'!G$3))</f>
        <v>5.2034601718605494E-2</v>
      </c>
      <c r="H1278" s="1" cm="1">
        <f t="array" ref="H1278">[1]!table_weight[Volleys]*(('F+ , F-'!H$2-[1]!tbl_gk[[#This Row],[Volleys]])/('F+ , F-'!H$2-'F+ , F-'!H$3))</f>
        <v>2.4305234057750281E-3</v>
      </c>
      <c r="I1278" s="1" cm="1">
        <f t="array" ref="I1278">[1]!table_weight[Dribbling]*(('F+ , F-'!I$2-[1]!tbl_gk[[#This Row],[Dribbling]])/('F+ , F-'!I$2-'F+ , F-'!I$3))</f>
        <v>2.5424833760702249E-2</v>
      </c>
      <c r="J1278" s="1" cm="1">
        <f t="array" ref="J1278">[1]!table_weight[Curve]*(('F+ , F-'!J$2-[1]!tbl_gk[[#This Row],[Curve]])/('F+ , F-'!J$2-'F+ , F-'!J$3))</f>
        <v>9.8029273569279467E-3</v>
      </c>
      <c r="K1278" s="1" cm="1">
        <f t="array" ref="K1278">[1]!table_weight[FKAccuracy]*(('F+ , F-'!K$2-[1]!tbl_gk[[#This Row],[FKAccuracy]])/('F+ , F-'!K$2-'F+ , F-'!K$3))</f>
        <v>9.2789777912990392E-3</v>
      </c>
      <c r="L1278" s="1" cm="1">
        <f t="array" ref="L1278">[1]!table_weight[LongPassing]*(('F+ , F-'!L$2-[1]!tbl_gk[[#This Row],[LongPassing]])/('F+ , F-'!L$2-'F+ , F-'!L$3))</f>
        <v>2.2739812203183531E-2</v>
      </c>
      <c r="M1278" s="1" cm="1">
        <f t="array" ref="M1278">[1]!table_weight[BallControl]*(('F+ , F-'!M$2-[1]!tbl_gk[[#This Row],[BallControl]])/('F+ , F-'!M$2-'F+ , F-'!M$3))</f>
        <v>1.3907601373375588E-2</v>
      </c>
      <c r="N1278" s="1" cm="1">
        <f t="array" ref="N1278">[1]!table_weight[Acceleration]*(('F+ , F-'!N$2-[1]!tbl_gk[[#This Row],[Acceleration]])/('F+ , F-'!N$2-'F+ , F-'!N$3))</f>
        <v>9.4704629646199696E-3</v>
      </c>
      <c r="O1278" s="1" cm="1">
        <f t="array" ref="O1278">[1]!table_weight[SprintSpeed]*(('F+ , F-'!O$2-[1]!tbl_gk[[#This Row],[SprintSpeed]])/('F+ , F-'!O$2-'F+ , F-'!O$3))</f>
        <v>1.0119866139336769E-2</v>
      </c>
      <c r="P1278" s="1" cm="1">
        <f t="array" ref="P1278">[1]!table_weight[Agility]*(('F+ , F-'!P$2-[1]!tbl_gk[[#This Row],[Agility]])/('F+ , F-'!P$2-'F+ , F-'!P$3))</f>
        <v>4.4464206313917145E-3</v>
      </c>
      <c r="Q1278" s="1" cm="1">
        <f t="array" ref="Q1278">[1]!table_weight[Reactions]*(('F+ , F-'!Q$2-[1]!tbl_gk[[#This Row],[Reactions]])/('F+ , F-'!Q$2-'F+ , F-'!Q$3))</f>
        <v>1.9594396002743149E-3</v>
      </c>
      <c r="R1278" s="1" cm="1">
        <f t="array" ref="R1278">[1]!table_weight[Balance]*(('F+ , F-'!R$2-[1]!tbl_gk[[#This Row],[Balance]])/('F+ , F-'!R$2-'F+ , F-'!R$3))</f>
        <v>2.7939377759013465E-3</v>
      </c>
      <c r="S1278" s="1" cm="1">
        <f t="array" ref="S1278">[1]!table_weight[ShotPower]*(('F+ , F-'!S$2-[1]!tbl_gk[[#This Row],[ShotPower]])/('F+ , F-'!S$2-'F+ , F-'!S$3))</f>
        <v>6.7523948741159906E-3</v>
      </c>
      <c r="T1278" s="1" cm="1">
        <f t="array" ref="T1278">[1]!table_weight[Jumping]*(('F+ , F-'!T$2-[1]!tbl_gk[[#This Row],[Jumping]])/('F+ , F-'!T$2-'F+ , F-'!T$3))</f>
        <v>4.6370354377459509E-3</v>
      </c>
      <c r="U1278" s="1" cm="1">
        <f t="array" ref="U1278">[1]!table_weight[Stamina]*(('F+ , F-'!U$2-[1]!tbl_gk[[#This Row],[Stamina]])/('F+ , F-'!U$2-'F+ , F-'!U$3))</f>
        <v>2.0609046389982E-2</v>
      </c>
      <c r="V1278" s="1" cm="1">
        <f t="array" ref="V1278">[1]!table_weight[Strength]*(('F+ , F-'!V$2-[1]!tbl_gk[[#This Row],[Strength]])/('F+ , F-'!V$2-'F+ , F-'!V$3))</f>
        <v>2.5732684311935858E-2</v>
      </c>
      <c r="W1278" s="1" cm="1">
        <f t="array" ref="W1278">[1]!table_weight[LongShots]*(('F+ , F-'!W$2-[1]!tbl_gk[[#This Row],[LongShots]])/('F+ , F-'!W$2-'F+ , F-'!W$3))</f>
        <v>1.0128592311173986E-2</v>
      </c>
      <c r="X1278" s="1" cm="1">
        <f t="array" ref="X1278">[1]!table_weight[Aggression]*(('F+ , F-'!X$2-[1]!tbl_gk[[#This Row],[Aggression]])/('F+ , F-'!X$2-'F+ , F-'!X$3))</f>
        <v>1.7036811682385123E-2</v>
      </c>
      <c r="Y1278" s="1" cm="1">
        <f t="array" ref="Y1278">[1]!table_weight[Interceptions]*(('F+ , F-'!Y$2-[1]!tbl_gk[[#This Row],[Interceptions]])/('F+ , F-'!Y$2-'F+ , F-'!Y$3))</f>
        <v>2.4931919535197796E-2</v>
      </c>
      <c r="Z1278" s="1" cm="1">
        <f t="array" ref="Z1278">[1]!table_weight[Positioning]*(('F+ , F-'!Z$2-[1]!tbl_gk[[#This Row],[Positioning]])/('F+ , F-'!Z$2-'F+ , F-'!Z$3))</f>
        <v>1.7746678835817667E-3</v>
      </c>
      <c r="AA1278" s="1" cm="1">
        <f t="array" ref="AA1278">[1]!table_weight[Vision]*(('F+ , F-'!AA$2-[1]!tbl_gk[[#This Row],[Vision]])/('F+ , F-'!AA$2-'F+ , F-'!AA$3))</f>
        <v>2.2715748909846831E-2</v>
      </c>
      <c r="AB1278" s="1" cm="1">
        <f t="array" ref="AB1278">[1]!table_weight[Penalties]*(('F+ , F-'!AB$2-[1]!tbl_gk[[#This Row],[Penalties]])/('F+ , F-'!AB$2-'F+ , F-'!AB$3))</f>
        <v>2.5054134827036706E-3</v>
      </c>
      <c r="AC1278" s="1" cm="1">
        <f t="array" ref="AC1278">[1]!table_weight[Composure]*(('F+ , F-'!AC$2-[1]!tbl_gk[[#This Row],[Composure]])/('F+ , F-'!AC$2-'F+ , F-'!AC$3))</f>
        <v>2.134938807316428E-3</v>
      </c>
      <c r="AD1278" s="1" cm="1">
        <f t="array" ref="AD1278">[1]!table_weight[Marking]*(('F+ , F-'!AD$2-[1]!tbl_gk[[#This Row],[Marking]])/('F+ , F-'!AD$2-'F+ , F-'!AD$3))</f>
        <v>3.9437064079595283E-2</v>
      </c>
      <c r="AE1278" s="1" cm="1">
        <f t="array" ref="AE1278">[1]!table_weight[StandingTackle]*(('F+ , F-'!AE$2-[1]!tbl_gk[[#This Row],[StandingTackle]])/('F+ , F-'!AE$2-'F+ , F-'!AE$3))</f>
        <v>2.6900228972187096E-2</v>
      </c>
      <c r="AF1278" s="1" cm="1">
        <f t="array" ref="AF1278">[1]!table_weight[SlidingTackle]*(('F+ , F-'!AF$2-[1]!tbl_gk[[#This Row],[SlidingTackle]])/('F+ , F-'!AF$2-'F+ , F-'!AF$3))</f>
        <v>8.2195144081682794E-3</v>
      </c>
      <c r="AG1278" s="1" cm="1">
        <f t="array" ref="AG1278">[1]!table_weight[GKDiving]*(('F+ , F-'!AG$2-[1]!tbl_gk[[#This Row],[GKDiving]])/('F+ , F-'!AG$2-'F+ , F-'!AG$3))</f>
        <v>4.0994828110739248E-2</v>
      </c>
      <c r="AH1278" s="1" cm="1">
        <f t="array" ref="AH1278">[1]!table_weight[GKHandling]*(('F+ , F-'!AH$2-[1]!tbl_gk[[#This Row],[GKHandling]])/('F+ , F-'!AH$2-'F+ , F-'!AH$3))</f>
        <v>4.8124363434346076E-2</v>
      </c>
      <c r="AI1278" s="1" cm="1">
        <f t="array" ref="AI1278">[1]!table_weight[GKKicking]*(('F+ , F-'!AI$2-[1]!tbl_gk[[#This Row],[GKKicking]])/('F+ , F-'!AI$2-'F+ , F-'!AI$3))</f>
        <v>3.0410708853057477E-2</v>
      </c>
      <c r="AJ1278" s="1" cm="1">
        <f t="array" ref="AJ1278">[1]!table_weight[GKPositioning]*(('F+ , F-'!AJ$2-[1]!tbl_gk[[#This Row],[GKPositioning]])/('F+ , F-'!AJ$2-'F+ , F-'!AJ$3))</f>
        <v>2.0182069223748555E-2</v>
      </c>
      <c r="AK1278" s="1" cm="1">
        <f t="array" ref="AK1278">[1]!table_weight[GKReflexes]*(('F+ , F-'!AK$2-[1]!tbl_gk[[#This Row],[GKReflexes]])/('F+ , F-'!AK$2-'F+ , F-'!AK$3))</f>
        <v>4.55498090119325E-2</v>
      </c>
    </row>
    <row r="1279" spans="1:37" x14ac:dyDescent="0.55000000000000004">
      <c r="A1279" s="8">
        <f>[1]!tbl_gk[[#This Row],[ID]]</f>
        <v>248865</v>
      </c>
      <c r="B1279" s="2" cm="1">
        <f t="array" ref="B1279">[1]!table_weight[ValueEUR]*(('F+ , F-'!B$2-[1]!tbl_gk[[#This Row],[ValueEUR]])/('F+ , F-'!B$2-'F+ , F-'!B$3))</f>
        <v>1.4383776567512181E-4</v>
      </c>
      <c r="C1279" s="2" cm="1">
        <f t="array" ref="C1279">[1]!table_weight[WageEUR]*(('F+ , F-'!C$2-[1]!tbl_gk[[#This Row],[WageEUR]])/('F+ , F-'!C$2-'F+ , F-'!C$3))</f>
        <v>0</v>
      </c>
      <c r="D1279" s="2" cm="1">
        <f t="array" ref="D1279">[1]!table_weight[Crossing]*(('F+ , F-'!D$2-[1]!tbl_gk[[#This Row],[Crossing]])/('F+ , F-'!D$2-'F+ , F-'!D$3))</f>
        <v>3.6987814836757178E-2</v>
      </c>
      <c r="E1279" s="2" cm="1">
        <f t="array" ref="E1279">[1]!table_weight[Finishing]*(('F+ , F-'!E$2-[1]!tbl_gk[[#This Row],[Finishing]])/('F+ , F-'!E$2-'F+ , F-'!E$3))</f>
        <v>1.9965013690294877E-2</v>
      </c>
      <c r="F1279" s="2" cm="1">
        <f t="array" ref="F1279">[1]!table_weight[HeadingAccuracy]*(('F+ , F-'!F$2-[1]!tbl_gk[[#This Row],[HeadingAccuracy]])/('F+ , F-'!F$2-'F+ , F-'!F$3))</f>
        <v>1.210949849973455E-2</v>
      </c>
      <c r="G1279" s="2" cm="1">
        <f t="array" ref="G1279">[1]!table_weight[ShortPassing]*(('F+ , F-'!G$2-[1]!tbl_gk[[#This Row],[ShortPassing]])/('F+ , F-'!G$2-'F+ , F-'!G$3))</f>
        <v>3.2345833500754768E-2</v>
      </c>
      <c r="H1279" s="2" cm="1">
        <f t="array" ref="H1279">[1]!table_weight[Volleys]*(('F+ , F-'!H$2-[1]!tbl_gk[[#This Row],[Volleys]])/('F+ , F-'!H$2-'F+ , F-'!H$3))</f>
        <v>2.4305234057750281E-3</v>
      </c>
      <c r="I1279" s="2" cm="1">
        <f t="array" ref="I1279">[1]!table_weight[Dribbling]*(('F+ , F-'!I$2-[1]!tbl_gk[[#This Row],[Dribbling]])/('F+ , F-'!I$2-'F+ , F-'!I$3))</f>
        <v>1.9557564431309422E-2</v>
      </c>
      <c r="J1279" s="2" cm="1">
        <f t="array" ref="J1279">[1]!table_weight[Curve]*(('F+ , F-'!J$2-[1]!tbl_gk[[#This Row],[Curve]])/('F+ , F-'!J$2-'F+ , F-'!J$3))</f>
        <v>9.8029273569279467E-3</v>
      </c>
      <c r="K1279" s="2" cm="1">
        <f t="array" ref="K1279">[1]!table_weight[FKAccuracy]*(('F+ , F-'!K$2-[1]!tbl_gk[[#This Row],[FKAccuracy]])/('F+ , F-'!K$2-'F+ , F-'!K$3))</f>
        <v>9.1268634012777444E-3</v>
      </c>
      <c r="L1279" s="2" cm="1">
        <f t="array" ref="L1279">[1]!table_weight[LongPassing]*(('F+ , F-'!L$2-[1]!tbl_gk[[#This Row],[LongPassing]])/('F+ , F-'!L$2-'F+ , F-'!L$3))</f>
        <v>9.7456338013643708E-3</v>
      </c>
      <c r="M1279" s="2" cm="1">
        <f t="array" ref="M1279">[1]!table_weight[BallControl]*(('F+ , F-'!M$2-[1]!tbl_gk[[#This Row],[BallControl]])/('F+ , F-'!M$2-'F+ , F-'!M$3))</f>
        <v>1.4342213916293577E-2</v>
      </c>
      <c r="N1279" s="2" cm="1">
        <f t="array" ref="N1279">[1]!table_weight[Acceleration]*(('F+ , F-'!N$2-[1]!tbl_gk[[#This Row],[Acceleration]])/('F+ , F-'!N$2-'F+ , F-'!N$3))</f>
        <v>7.2155908301866443E-3</v>
      </c>
      <c r="O1279" s="2" cm="1">
        <f t="array" ref="O1279">[1]!table_weight[SprintSpeed]*(('F+ , F-'!O$2-[1]!tbl_gk[[#This Row],[SprintSpeed]])/('F+ , F-'!O$2-'F+ , F-'!O$3))</f>
        <v>9.838758746577414E-3</v>
      </c>
      <c r="P1279" s="2" cm="1">
        <f t="array" ref="P1279">[1]!table_weight[Agility]*(('F+ , F-'!P$2-[1]!tbl_gk[[#This Row],[Agility]])/('F+ , F-'!P$2-'F+ , F-'!P$3))</f>
        <v>4.7974538391331659E-3</v>
      </c>
      <c r="Q1279" s="2" cm="1">
        <f t="array" ref="Q1279">[1]!table_weight[Reactions]*(('F+ , F-'!Q$2-[1]!tbl_gk[[#This Row],[Reactions]])/('F+ , F-'!Q$2-'F+ , F-'!Q$3))</f>
        <v>1.7531828002454398E-3</v>
      </c>
      <c r="R1279" s="2" cm="1">
        <f t="array" ref="R1279">[1]!table_weight[Balance]*(('F+ , F-'!R$2-[1]!tbl_gk[[#This Row],[Balance]])/('F+ , F-'!R$2-'F+ , F-'!R$3))</f>
        <v>2.1730627145899362E-3</v>
      </c>
      <c r="S1279" s="2" cm="1">
        <f t="array" ref="S1279">[1]!table_weight[ShotPower]*(('F+ , F-'!S$2-[1]!tbl_gk[[#This Row],[ShotPower]])/('F+ , F-'!S$2-'F+ , F-'!S$3))</f>
        <v>5.9732723886410689E-3</v>
      </c>
      <c r="T1279" s="2" cm="1">
        <f t="array" ref="T1279">[1]!table_weight[Jumping]*(('F+ , F-'!T$2-[1]!tbl_gk[[#This Row],[Jumping]])/('F+ , F-'!T$2-'F+ , F-'!T$3))</f>
        <v>3.4348410649970005E-3</v>
      </c>
      <c r="U1279" s="2" cm="1">
        <f t="array" ref="U1279">[1]!table_weight[Stamina]*(('F+ , F-'!U$2-[1]!tbl_gk[[#This Row],[Stamina]])/('F+ , F-'!U$2-'F+ , F-'!U$3))</f>
        <v>1.7174205324984999E-2</v>
      </c>
      <c r="V1279" s="2" cm="1">
        <f t="array" ref="V1279">[1]!table_weight[Strength]*(('F+ , F-'!V$2-[1]!tbl_gk[[#This Row],[Strength]])/('F+ , F-'!V$2-'F+ , F-'!V$3))</f>
        <v>2.0408680661190511E-2</v>
      </c>
      <c r="W1279" s="2" cm="1">
        <f t="array" ref="W1279">[1]!table_weight[LongShots]*(('F+ , F-'!W$2-[1]!tbl_gk[[#This Row],[LongShots]])/('F+ , F-'!W$2-'F+ , F-'!W$3))</f>
        <v>9.86888481601568E-3</v>
      </c>
      <c r="X1279" s="2" cm="1">
        <f t="array" ref="X1279">[1]!table_weight[Aggression]*(('F+ , F-'!X$2-[1]!tbl_gk[[#This Row],[Aggression]])/('F+ , F-'!X$2-'F+ , F-'!X$3))</f>
        <v>1.2777608761788841E-2</v>
      </c>
      <c r="Y1279" s="2" cm="1">
        <f t="array" ref="Y1279">[1]!table_weight[Interceptions]*(('F+ , F-'!Y$2-[1]!tbl_gk[[#This Row],[Interceptions]])/('F+ , F-'!Y$2-'F+ , F-'!Y$3))</f>
        <v>2.6317026176042119E-2</v>
      </c>
      <c r="Z1279" s="2" cm="1">
        <f t="array" ref="Z1279">[1]!table_weight[Positioning]*(('F+ , F-'!Z$2-[1]!tbl_gk[[#This Row],[Positioning]])/('F+ , F-'!Z$2-'F+ , F-'!Z$3))</f>
        <v>1.7746678835817667E-3</v>
      </c>
      <c r="AA1279" s="2" cm="1">
        <f t="array" ref="AA1279">[1]!table_weight[Vision]*(('F+ , F-'!AA$2-[1]!tbl_gk[[#This Row],[Vision]])/('F+ , F-'!AA$2-'F+ , F-'!AA$3))</f>
        <v>2.4845350370144972E-2</v>
      </c>
      <c r="AB1279" s="2" cm="1">
        <f t="array" ref="AB1279">[1]!table_weight[Penalties]*(('F+ , F-'!AB$2-[1]!tbl_gk[[#This Row],[Penalties]])/('F+ , F-'!AB$2-'F+ , F-'!AB$3))</f>
        <v>2.2705309687002014E-3</v>
      </c>
      <c r="AC1279" s="2" cm="1">
        <f t="array" ref="AC1279">[1]!table_weight[Composure]*(('F+ , F-'!AC$2-[1]!tbl_gk[[#This Row],[Composure]])/('F+ , F-'!AC$2-'F+ , F-'!AC$3))</f>
        <v>2.0281918669506067E-3</v>
      </c>
      <c r="AD1279" s="2" cm="1">
        <f t="array" ref="AD1279">[1]!table_weight[Marking]*(('F+ , F-'!AD$2-[1]!tbl_gk[[#This Row],[Marking]])/('F+ , F-'!AD$2-'F+ , F-'!AD$3))</f>
        <v>3.3127133826860035E-2</v>
      </c>
      <c r="AE1279" s="2" cm="1">
        <f t="array" ref="AE1279">[1]!table_weight[StandingTackle]*(('F+ , F-'!AE$2-[1]!tbl_gk[[#This Row],[StandingTackle]])/('F+ , F-'!AE$2-'F+ , F-'!AE$3))</f>
        <v>2.6900228972187096E-2</v>
      </c>
      <c r="AF1279" s="2" cm="1">
        <f t="array" ref="AF1279">[1]!table_weight[SlidingTackle]*(('F+ , F-'!AF$2-[1]!tbl_gk[[#This Row],[SlidingTackle]])/('F+ , F-'!AF$2-'F+ , F-'!AF$3))</f>
        <v>9.7139715732897855E-3</v>
      </c>
      <c r="AG1279" s="2" cm="1">
        <f t="array" ref="AG1279">[1]!table_weight[GKDiving]*(('F+ , F-'!AG$2-[1]!tbl_gk[[#This Row],[GKDiving]])/('F+ , F-'!AG$2-'F+ , F-'!AG$3))</f>
        <v>5.1243535138424057E-2</v>
      </c>
      <c r="AH1279" s="2" cm="1">
        <f t="array" ref="AH1279">[1]!table_weight[GKHandling]*(('F+ , F-'!AH$2-[1]!tbl_gk[[#This Row],[GKHandling]])/('F+ , F-'!AH$2-'F+ , F-'!AH$3))</f>
        <v>5.168913109614949E-2</v>
      </c>
      <c r="AI1279" s="2" cm="1">
        <f t="array" ref="AI1279">[1]!table_weight[GKKicking]*(('F+ , F-'!AI$2-[1]!tbl_gk[[#This Row],[GKKicking]])/('F+ , F-'!AI$2-'F+ , F-'!AI$3))</f>
        <v>2.7727411013081817E-2</v>
      </c>
      <c r="AJ1279" s="2" cm="1">
        <f t="array" ref="AJ1279">[1]!table_weight[GKPositioning]*(('F+ , F-'!AJ$2-[1]!tbl_gk[[#This Row],[GKPositioning]])/('F+ , F-'!AJ$2-'F+ , F-'!AJ$3))</f>
        <v>2.2704827876717123E-2</v>
      </c>
      <c r="AK1279" s="2" cm="1">
        <f t="array" ref="AK1279">[1]!table_weight[GKReflexes]*(('F+ , F-'!AK$2-[1]!tbl_gk[[#This Row],[GKReflexes]])/('F+ , F-'!AK$2-'F+ , F-'!AK$3))</f>
        <v>5.2837778453841702E-2</v>
      </c>
    </row>
    <row r="1280" spans="1:37" x14ac:dyDescent="0.55000000000000004">
      <c r="A1280" s="7">
        <f>[1]!tbl_gk[[#This Row],[ID]]</f>
        <v>250753</v>
      </c>
      <c r="B1280" s="1" cm="1">
        <f t="array" ref="B1280">[1]!table_weight[ValueEUR]*(('F+ , F-'!B$2-[1]!tbl_gk[[#This Row],[ValueEUR]])/('F+ , F-'!B$2-'F+ , F-'!B$3))</f>
        <v>1.3553468435181543E-3</v>
      </c>
      <c r="C1280" s="1" cm="1">
        <f t="array" ref="C1280">[1]!table_weight[WageEUR]*(('F+ , F-'!C$2-[1]!tbl_gk[[#This Row],[WageEUR]])/('F+ , F-'!C$2-'F+ , F-'!C$3))</f>
        <v>0</v>
      </c>
      <c r="D1280" s="1" cm="1">
        <f t="array" ref="D1280">[1]!table_weight[Crossing]*(('F+ , F-'!D$2-[1]!tbl_gk[[#This Row],[Crossing]])/('F+ , F-'!D$2-'F+ , F-'!D$3))</f>
        <v>3.6987814836757178E-2</v>
      </c>
      <c r="E1280" s="1" cm="1">
        <f t="array" ref="E1280">[1]!table_weight[Finishing]*(('F+ , F-'!E$2-[1]!tbl_gk[[#This Row],[Finishing]])/('F+ , F-'!E$2-'F+ , F-'!E$3))</f>
        <v>1.7968512321265388E-2</v>
      </c>
      <c r="F1280" s="1" cm="1">
        <f t="array" ref="F1280">[1]!table_weight[HeadingAccuracy]*(('F+ , F-'!F$2-[1]!tbl_gk[[#This Row],[HeadingAccuracy]])/('F+ , F-'!F$2-'F+ , F-'!F$3))</f>
        <v>1.1274360672166649E-2</v>
      </c>
      <c r="G1280" s="1" cm="1">
        <f t="array" ref="G1280">[1]!table_weight[ShortPassing]*(('F+ , F-'!G$2-[1]!tbl_gk[[#This Row],[ShortPassing]])/('F+ , F-'!G$2-'F+ , F-'!G$3))</f>
        <v>3.6564855261722783E-2</v>
      </c>
      <c r="H1280" s="1" cm="1">
        <f t="array" ref="H1280">[1]!table_weight[Volleys]*(('F+ , F-'!H$2-[1]!tbl_gk[[#This Row],[Volleys]])/('F+ , F-'!H$2-'F+ , F-'!H$3))</f>
        <v>2.3147841959762173E-3</v>
      </c>
      <c r="I1280" s="1" cm="1">
        <f t="array" ref="I1280">[1]!table_weight[Dribbling]*(('F+ , F-'!I$2-[1]!tbl_gk[[#This Row],[Dribbling]])/('F+ , F-'!I$2-'F+ , F-'!I$3))</f>
        <v>1.7601807988178481E-2</v>
      </c>
      <c r="J1280" s="1" cm="1">
        <f t="array" ref="J1280">[1]!table_weight[Curve]*(('F+ , F-'!J$2-[1]!tbl_gk[[#This Row],[Curve]])/('F+ , F-'!J$2-'F+ , F-'!J$3))</f>
        <v>9.4648953791028455E-3</v>
      </c>
      <c r="K1280" s="1" cm="1">
        <f t="array" ref="K1280">[1]!table_weight[FKAccuracy]*(('F+ , F-'!K$2-[1]!tbl_gk[[#This Row],[FKAccuracy]])/('F+ , F-'!K$2-'F+ , F-'!K$3))</f>
        <v>9.2789777912990392E-3</v>
      </c>
      <c r="L1280" s="1" cm="1">
        <f t="array" ref="L1280">[1]!table_weight[LongPassing]*(('F+ , F-'!L$2-[1]!tbl_gk[[#This Row],[LongPassing]])/('F+ , F-'!L$2-'F+ , F-'!L$3))</f>
        <v>1.9491267602728742E-2</v>
      </c>
      <c r="M1280" s="1" cm="1">
        <f t="array" ref="M1280">[1]!table_weight[BallControl]*(('F+ , F-'!M$2-[1]!tbl_gk[[#This Row],[BallControl]])/('F+ , F-'!M$2-'F+ , F-'!M$3))</f>
        <v>7.823025772523768E-3</v>
      </c>
      <c r="N1280" s="1" cm="1">
        <f t="array" ref="N1280">[1]!table_weight[Acceleration]*(('F+ , F-'!N$2-[1]!tbl_gk[[#This Row],[Acceleration]])/('F+ , F-'!N$2-'F+ , F-'!N$3))</f>
        <v>6.7646164032999796E-3</v>
      </c>
      <c r="O1280" s="1" cm="1">
        <f t="array" ref="O1280">[1]!table_weight[SprintSpeed]*(('F+ , F-'!O$2-[1]!tbl_gk[[#This Row],[SprintSpeed]])/('F+ , F-'!O$2-'F+ , F-'!O$3))</f>
        <v>7.589899604502578E-3</v>
      </c>
      <c r="P1280" s="1" cm="1">
        <f t="array" ref="P1280">[1]!table_weight[Agility]*(('F+ , F-'!P$2-[1]!tbl_gk[[#This Row],[Agility]])/('F+ , F-'!P$2-'F+ , F-'!P$3))</f>
        <v>3.9783763544031132E-3</v>
      </c>
      <c r="Q1280" s="1" cm="1">
        <f t="array" ref="Q1280">[1]!table_weight[Reactions]*(('F+ , F-'!Q$2-[1]!tbl_gk[[#This Row],[Reactions]])/('F+ , F-'!Q$2-'F+ , F-'!Q$3))</f>
        <v>1.2375408001732517E-3</v>
      </c>
      <c r="R1280" s="1" cm="1">
        <f t="array" ref="R1280">[1]!table_weight[Balance]*(('F+ , F-'!R$2-[1]!tbl_gk[[#This Row],[Balance]])/('F+ , F-'!R$2-'F+ , F-'!R$3))</f>
        <v>1.4901001471473846E-3</v>
      </c>
      <c r="S1280" s="1" cm="1">
        <f t="array" ref="S1280">[1]!table_weight[ShotPower]*(('F+ , F-'!S$2-[1]!tbl_gk[[#This Row],[ShotPower]])/('F+ , F-'!S$2-'F+ , F-'!S$3))</f>
        <v>5.1941499031661464E-3</v>
      </c>
      <c r="T1280" s="1" cm="1">
        <f t="array" ref="T1280">[1]!table_weight[Jumping]*(('F+ , F-'!T$2-[1]!tbl_gk[[#This Row],[Jumping]])/('F+ , F-'!T$2-'F+ , F-'!T$3))</f>
        <v>3.1772279851222255E-3</v>
      </c>
      <c r="U1280" s="1" cm="1">
        <f t="array" ref="U1280">[1]!table_weight[Stamina]*(('F+ , F-'!U$2-[1]!tbl_gk[[#This Row],[Stamina]])/('F+ , F-'!U$2-'F+ , F-'!U$3))</f>
        <v>1.8032915591234249E-2</v>
      </c>
      <c r="V1280" s="1" cm="1">
        <f t="array" ref="V1280">[1]!table_weight[Strength]*(('F+ , F-'!V$2-[1]!tbl_gk[[#This Row],[Strength]])/('F+ , F-'!V$2-'F+ , F-'!V$3))</f>
        <v>1.4197343068654266E-2</v>
      </c>
      <c r="W1280" s="1" cm="1">
        <f t="array" ref="W1280">[1]!table_weight[LongShots]*(('F+ , F-'!W$2-[1]!tbl_gk[[#This Row],[LongShots]])/('F+ , F-'!W$2-'F+ , F-'!W$3))</f>
        <v>9.6091773208573719E-3</v>
      </c>
      <c r="X1280" s="1" cm="1">
        <f t="array" ref="X1280">[1]!table_weight[Aggression]*(('F+ , F-'!X$2-[1]!tbl_gk[[#This Row],[Aggression]])/('F+ , F-'!X$2-'F+ , F-'!X$3))</f>
        <v>1.034377852144811E-2</v>
      </c>
      <c r="Y1280" s="1" cm="1">
        <f t="array" ref="Y1280">[1]!table_weight[Interceptions]*(('F+ , F-'!Y$2-[1]!tbl_gk[[#This Row],[Interceptions]])/('F+ , F-'!Y$2-'F+ , F-'!Y$3))</f>
        <v>2.4239366214775633E-2</v>
      </c>
      <c r="Z1280" s="1" cm="1">
        <f t="array" ref="Z1280">[1]!table_weight[Positioning]*(('F+ , F-'!Z$2-[1]!tbl_gk[[#This Row],[Positioning]])/('F+ , F-'!Z$2-'F+ , F-'!Z$3))</f>
        <v>2.0704458641787279E-3</v>
      </c>
      <c r="AA1280" s="1" cm="1">
        <f t="array" ref="AA1280">[1]!table_weight[Vision]*(('F+ , F-'!AA$2-[1]!tbl_gk[[#This Row],[Vision]])/('F+ , F-'!AA$2-'F+ , F-'!AA$3))</f>
        <v>1.0648007301490701E-2</v>
      </c>
      <c r="AB1280" s="1" cm="1">
        <f t="array" ref="AB1280">[1]!table_weight[Penalties]*(('F+ , F-'!AB$2-[1]!tbl_gk[[#This Row],[Penalties]])/('F+ , F-'!AB$2-'F+ , F-'!AB$3))</f>
        <v>2.1922367973657118E-3</v>
      </c>
      <c r="AC1280" s="1" cm="1">
        <f t="array" ref="AC1280">[1]!table_weight[Composure]*(('F+ , F-'!AC$2-[1]!tbl_gk[[#This Row],[Composure]])/('F+ , F-'!AC$2-'F+ , F-'!AC$3))</f>
        <v>1.067469403658214E-3</v>
      </c>
      <c r="AD1280" s="1" cm="1">
        <f t="array" ref="AD1280">[1]!table_weight[Marking]*(('F+ , F-'!AD$2-[1]!tbl_gk[[#This Row],[Marking]])/('F+ , F-'!AD$2-'F+ , F-'!AD$3))</f>
        <v>3.3127133826860035E-2</v>
      </c>
      <c r="AE1280" s="1" cm="1">
        <f t="array" ref="AE1280">[1]!table_weight[StandingTackle]*(('F+ , F-'!AE$2-[1]!tbl_gk[[#This Row],[StandingTackle]])/('F+ , F-'!AE$2-'F+ , F-'!AE$3))</f>
        <v>3.1383600467551613E-2</v>
      </c>
      <c r="AF1280" s="1" cm="1">
        <f t="array" ref="AF1280">[1]!table_weight[SlidingTackle]*(('F+ , F-'!AF$2-[1]!tbl_gk[[#This Row],[SlidingTackle]])/('F+ , F-'!AF$2-'F+ , F-'!AF$3))</f>
        <v>1.0461200155850536E-2</v>
      </c>
      <c r="AG1280" s="1" cm="1">
        <f t="array" ref="AG1280">[1]!table_weight[GKDiving]*(('F+ , F-'!AG$2-[1]!tbl_gk[[#This Row],[GKDiving]])/('F+ , F-'!AG$2-'F+ , F-'!AG$3))</f>
        <v>4.0994828110739248E-2</v>
      </c>
      <c r="AH1280" s="1" cm="1">
        <f t="array" ref="AH1280">[1]!table_weight[GKHandling]*(('F+ , F-'!AH$2-[1]!tbl_gk[[#This Row],[GKHandling]])/('F+ , F-'!AH$2-'F+ , F-'!AH$3))</f>
        <v>3.208290895623072E-2</v>
      </c>
      <c r="AI1280" s="1" cm="1">
        <f t="array" ref="AI1280">[1]!table_weight[GKKicking]*(('F+ , F-'!AI$2-[1]!tbl_gk[[#This Row],[GKKicking]])/('F+ , F-'!AI$2-'F+ , F-'!AI$3))</f>
        <v>2.3255247946455719E-2</v>
      </c>
      <c r="AJ1280" s="1" cm="1">
        <f t="array" ref="AJ1280">[1]!table_weight[GKPositioning]*(('F+ , F-'!AJ$2-[1]!tbl_gk[[#This Row],[GKPositioning]])/('F+ , F-'!AJ$2-'F+ , F-'!AJ$3))</f>
        <v>1.2613793264842845E-2</v>
      </c>
      <c r="AK1280" s="1" cm="1">
        <f t="array" ref="AK1280">[1]!table_weight[GKReflexes]*(('F+ , F-'!AK$2-[1]!tbl_gk[[#This Row],[GKReflexes]])/('F+ , F-'!AK$2-'F+ , F-'!AK$3))</f>
        <v>2.3685900686204898E-2</v>
      </c>
    </row>
    <row r="1281" spans="1:37" x14ac:dyDescent="0.55000000000000004">
      <c r="A1281" s="8">
        <f>[1]!tbl_gk[[#This Row],[ID]]</f>
        <v>250781</v>
      </c>
      <c r="B1281" s="2" cm="1">
        <f t="array" ref="B1281">[1]!table_weight[ValueEUR]*(('F+ , F-'!B$2-[1]!tbl_gk[[#This Row],[ValueEUR]])/('F+ , F-'!B$2-'F+ , F-'!B$3))</f>
        <v>1.6698762066575301E-4</v>
      </c>
      <c r="C1281" s="2" cm="1">
        <f t="array" ref="C1281">[1]!table_weight[WageEUR]*(('F+ , F-'!C$2-[1]!tbl_gk[[#This Row],[WageEUR]])/('F+ , F-'!C$2-'F+ , F-'!C$3))</f>
        <v>3.9120935309418161E-4</v>
      </c>
      <c r="D1281" s="2" cm="1">
        <f t="array" ref="D1281">[1]!table_weight[Crossing]*(('F+ , F-'!D$2-[1]!tbl_gk[[#This Row],[Crossing]])/('F+ , F-'!D$2-'F+ , F-'!D$3))</f>
        <v>3.5866971962916043E-2</v>
      </c>
      <c r="E1281" s="2" cm="1">
        <f t="array" ref="E1281">[1]!table_weight[Finishing]*(('F+ , F-'!E$2-[1]!tbl_gk[[#This Row],[Finishing]])/('F+ , F-'!E$2-'F+ , F-'!E$3))</f>
        <v>1.9965013690294877E-2</v>
      </c>
      <c r="F1281" s="2" cm="1">
        <f t="array" ref="F1281">[1]!table_weight[HeadingAccuracy]*(('F+ , F-'!F$2-[1]!tbl_gk[[#This Row],[HeadingAccuracy]])/('F+ , F-'!F$2-'F+ , F-'!F$3))</f>
        <v>1.08567917583827E-2</v>
      </c>
      <c r="G1281" s="2" cm="1">
        <f t="array" ref="G1281">[1]!table_weight[ShortPassing]*(('F+ , F-'!G$2-[1]!tbl_gk[[#This Row],[ShortPassing]])/('F+ , F-'!G$2-'F+ , F-'!G$3))</f>
        <v>5.0628261131616156E-2</v>
      </c>
      <c r="H1281" s="2" cm="1">
        <f t="array" ref="H1281">[1]!table_weight[Volleys]*(('F+ , F-'!H$2-[1]!tbl_gk[[#This Row],[Volleys]])/('F+ , F-'!H$2-'F+ , F-'!H$3))</f>
        <v>2.3147841959762173E-3</v>
      </c>
      <c r="I1281" s="2" cm="1">
        <f t="array" ref="I1281">[1]!table_weight[Dribbling]*(('F+ , F-'!I$2-[1]!tbl_gk[[#This Row],[Dribbling]])/('F+ , F-'!I$2-'F+ , F-'!I$3))</f>
        <v>1.6623929766613008E-2</v>
      </c>
      <c r="J1281" s="2" cm="1">
        <f t="array" ref="J1281">[1]!table_weight[Curve]*(('F+ , F-'!J$2-[1]!tbl_gk[[#This Row],[Curve]])/('F+ , F-'!J$2-'F+ , F-'!J$3))</f>
        <v>9.4648953791028455E-3</v>
      </c>
      <c r="K1281" s="2" cm="1">
        <f t="array" ref="K1281">[1]!table_weight[FKAccuracy]*(('F+ , F-'!K$2-[1]!tbl_gk[[#This Row],[FKAccuracy]])/('F+ , F-'!K$2-'F+ , F-'!K$3))</f>
        <v>9.1268634012777444E-3</v>
      </c>
      <c r="L1281" s="2" cm="1">
        <f t="array" ref="L1281">[1]!table_weight[LongPassing]*(('F+ , F-'!L$2-[1]!tbl_gk[[#This Row],[LongPassing]])/('F+ , F-'!L$2-'F+ , F-'!L$3))</f>
        <v>2.5446932703562523E-2</v>
      </c>
      <c r="M1281" s="2" cm="1">
        <f t="array" ref="M1281">[1]!table_weight[BallControl]*(('F+ , F-'!M$2-[1]!tbl_gk[[#This Row],[BallControl]])/('F+ , F-'!M$2-'F+ , F-'!M$3))</f>
        <v>1.6080664087965525E-2</v>
      </c>
      <c r="N1281" s="2" cm="1">
        <f t="array" ref="N1281">[1]!table_weight[Acceleration]*(('F+ , F-'!N$2-[1]!tbl_gk[[#This Row],[Acceleration]])/('F+ , F-'!N$2-'F+ , F-'!N$3))</f>
        <v>9.4704629646199696E-3</v>
      </c>
      <c r="O1281" s="2" cm="1">
        <f t="array" ref="O1281">[1]!table_weight[SprintSpeed]*(('F+ , F-'!O$2-[1]!tbl_gk[[#This Row],[SprintSpeed]])/('F+ , F-'!O$2-'F+ , F-'!O$3))</f>
        <v>1.1806510495892897E-2</v>
      </c>
      <c r="P1281" s="2" cm="1">
        <f t="array" ref="P1281">[1]!table_weight[Agility]*(('F+ , F-'!P$2-[1]!tbl_gk[[#This Row],[Agility]])/('F+ , F-'!P$2-'F+ , F-'!P$3))</f>
        <v>5.265498116121768E-3</v>
      </c>
      <c r="Q1281" s="2" cm="1">
        <f t="array" ref="Q1281">[1]!table_weight[Reactions]*(('F+ , F-'!Q$2-[1]!tbl_gk[[#This Row],[Reactions]])/('F+ , F-'!Q$2-'F+ , F-'!Q$3))</f>
        <v>1.4953618002093458E-3</v>
      </c>
      <c r="R1281" s="2" cm="1">
        <f t="array" ref="R1281">[1]!table_weight[Balance]*(('F+ , F-'!R$2-[1]!tbl_gk[[#This Row],[Balance]])/('F+ , F-'!R$2-'F+ , F-'!R$3))</f>
        <v>1.4901001471473846E-3</v>
      </c>
      <c r="S1281" s="2" cm="1">
        <f t="array" ref="S1281">[1]!table_weight[ShotPower]*(('F+ , F-'!S$2-[1]!tbl_gk[[#This Row],[ShotPower]])/('F+ , F-'!S$2-'F+ , F-'!S$3))</f>
        <v>5.9732723886410689E-3</v>
      </c>
      <c r="T1281" s="2" cm="1">
        <f t="array" ref="T1281">[1]!table_weight[Jumping]*(('F+ , F-'!T$2-[1]!tbl_gk[[#This Row],[Jumping]])/('F+ , F-'!T$2-'F+ , F-'!T$3))</f>
        <v>2.4902597721228252E-3</v>
      </c>
      <c r="U1281" s="2" cm="1">
        <f t="array" ref="U1281">[1]!table_weight[Stamina]*(('F+ , F-'!U$2-[1]!tbl_gk[[#This Row],[Stamina]])/('F+ , F-'!U$2-'F+ , F-'!U$3))</f>
        <v>2.4043887454978999E-2</v>
      </c>
      <c r="V1281" s="2" cm="1">
        <f t="array" ref="V1281">[1]!table_weight[Strength]*(('F+ , F-'!V$2-[1]!tbl_gk[[#This Row],[Strength]])/('F+ , F-'!V$2-'F+ , F-'!V$3))</f>
        <v>7.0986715343271329E-3</v>
      </c>
      <c r="W1281" s="2" cm="1">
        <f t="array" ref="W1281">[1]!table_weight[LongShots]*(('F+ , F-'!W$2-[1]!tbl_gk[[#This Row],[LongShots]])/('F+ , F-'!W$2-'F+ , F-'!W$3))</f>
        <v>1.0388299806332293E-2</v>
      </c>
      <c r="X1281" s="2" cm="1">
        <f t="array" ref="X1281">[1]!table_weight[Aggression]*(('F+ , F-'!X$2-[1]!tbl_gk[[#This Row],[Aggression]])/('F+ , F-'!X$2-'F+ , F-'!X$3))</f>
        <v>1.2777608761788841E-2</v>
      </c>
      <c r="Y1281" s="2" cm="1">
        <f t="array" ref="Y1281">[1]!table_weight[Interceptions]*(('F+ , F-'!Y$2-[1]!tbl_gk[[#This Row],[Interceptions]])/('F+ , F-'!Y$2-'F+ , F-'!Y$3))</f>
        <v>2.4931919535197796E-2</v>
      </c>
      <c r="Z1281" s="2" cm="1">
        <f t="array" ref="Z1281">[1]!table_weight[Positioning]*(('F+ , F-'!Z$2-[1]!tbl_gk[[#This Row],[Positioning]])/('F+ , F-'!Z$2-'F+ , F-'!Z$3))</f>
        <v>1.9225568738802474E-3</v>
      </c>
      <c r="AA1281" s="2" cm="1">
        <f t="array" ref="AA1281">[1]!table_weight[Vision]*(('F+ , F-'!AA$2-[1]!tbl_gk[[#This Row],[Vision]])/('F+ , F-'!AA$2-'F+ , F-'!AA$3))</f>
        <v>2.9104553290741252E-2</v>
      </c>
      <c r="AB1281" s="2" cm="1">
        <f t="array" ref="AB1281">[1]!table_weight[Penalties]*(('F+ , F-'!AB$2-[1]!tbl_gk[[#This Row],[Penalties]])/('F+ , F-'!AB$2-'F+ , F-'!AB$3))</f>
        <v>2.153089711698467E-3</v>
      </c>
      <c r="AC1281" s="2" cm="1">
        <f t="array" ref="AC1281">[1]!table_weight[Composure]*(('F+ , F-'!AC$2-[1]!tbl_gk[[#This Row],[Composure]])/('F+ , F-'!AC$2-'F+ , F-'!AC$3))</f>
        <v>2.2950592178651603E-3</v>
      </c>
      <c r="AD1281" s="2" cm="1">
        <f t="array" ref="AD1281">[1]!table_weight[Marking]*(('F+ , F-'!AD$2-[1]!tbl_gk[[#This Row],[Marking]])/('F+ , F-'!AD$2-'F+ , F-'!AD$3))</f>
        <v>3.3127133826860035E-2</v>
      </c>
      <c r="AE1281" s="2" cm="1">
        <f t="array" ref="AE1281">[1]!table_weight[StandingTackle]*(('F+ , F-'!AE$2-[1]!tbl_gk[[#This Row],[StandingTackle]])/('F+ , F-'!AE$2-'F+ , F-'!AE$3))</f>
        <v>3.362528621523387E-2</v>
      </c>
      <c r="AF1281" s="2" cm="1">
        <f t="array" ref="AF1281">[1]!table_weight[SlidingTackle]*(('F+ , F-'!AF$2-[1]!tbl_gk[[#This Row],[SlidingTackle]])/('F+ , F-'!AF$2-'F+ , F-'!AF$3))</f>
        <v>8.2195144081682794E-3</v>
      </c>
      <c r="AG1281" s="2" cm="1">
        <f t="array" ref="AG1281">[1]!table_weight[GKDiving]*(('F+ , F-'!AG$2-[1]!tbl_gk[[#This Row],[GKDiving]])/('F+ , F-'!AG$2-'F+ , F-'!AG$3))</f>
        <v>3.5870474596896844E-2</v>
      </c>
      <c r="AH1281" s="2" cm="1">
        <f t="array" ref="AH1281">[1]!table_weight[GKHandling]*(('F+ , F-'!AH$2-[1]!tbl_gk[[#This Row],[GKHandling]])/('F+ , F-'!AH$2-'F+ , F-'!AH$3))</f>
        <v>4.4559595772542655E-2</v>
      </c>
      <c r="AI1281" s="2" cm="1">
        <f t="array" ref="AI1281">[1]!table_weight[GKKicking]*(('F+ , F-'!AI$2-[1]!tbl_gk[[#This Row],[GKKicking]])/('F+ , F-'!AI$2-'F+ , F-'!AI$3))</f>
        <v>2.7727411013081817E-2</v>
      </c>
      <c r="AJ1281" s="2" cm="1">
        <f t="array" ref="AJ1281">[1]!table_weight[GKPositioning]*(('F+ , F-'!AJ$2-[1]!tbl_gk[[#This Row],[GKPositioning]])/('F+ , F-'!AJ$2-'F+ , F-'!AJ$3))</f>
        <v>1.4505862254569271E-2</v>
      </c>
      <c r="AK1281" s="2" cm="1">
        <f t="array" ref="AK1281">[1]!table_weight[GKReflexes]*(('F+ , F-'!AK$2-[1]!tbl_gk[[#This Row],[GKReflexes]])/('F+ , F-'!AK$2-'F+ , F-'!AK$3))</f>
        <v>4.3727816651455198E-2</v>
      </c>
    </row>
    <row r="1282" spans="1:37" x14ac:dyDescent="0.55000000000000004">
      <c r="A1282" s="7">
        <f>[1]!tbl_gk[[#This Row],[ID]]</f>
        <v>250797</v>
      </c>
      <c r="B1282" s="1" cm="1">
        <f t="array" ref="B1282">[1]!table_weight[ValueEUR]*(('F+ , F-'!B$2-[1]!tbl_gk[[#This Row],[ValueEUR]])/('F+ , F-'!B$2-'F+ , F-'!B$3))</f>
        <v>3.6761969725122341E-4</v>
      </c>
      <c r="C1282" s="1" cm="1">
        <f t="array" ref="C1282">[1]!table_weight[WageEUR]*(('F+ , F-'!C$2-[1]!tbl_gk[[#This Row],[WageEUR]])/('F+ , F-'!C$2-'F+ , F-'!C$3))</f>
        <v>7.8241870618836323E-6</v>
      </c>
      <c r="D1282" s="1" cm="1">
        <f t="array" ref="D1282">[1]!table_weight[Crossing]*(('F+ , F-'!D$2-[1]!tbl_gk[[#This Row],[Crossing]])/('F+ , F-'!D$2-'F+ , F-'!D$3))</f>
        <v>3.81086577105983E-2</v>
      </c>
      <c r="E1282" s="1" cm="1">
        <f t="array" ref="E1282">[1]!table_weight[Finishing]*(('F+ , F-'!E$2-[1]!tbl_gk[[#This Row],[Finishing]])/('F+ , F-'!E$2-'F+ , F-'!E$3))</f>
        <v>1.8966763005780131E-2</v>
      </c>
      <c r="F1282" s="1" cm="1">
        <f t="array" ref="F1282">[1]!table_weight[HeadingAccuracy]*(('F+ , F-'!F$2-[1]!tbl_gk[[#This Row],[HeadingAccuracy]])/('F+ , F-'!F$2-'F+ , F-'!F$3))</f>
        <v>1.1274360672166649E-2</v>
      </c>
      <c r="G1282" s="1" cm="1">
        <f t="array" ref="G1282">[1]!table_weight[ShortPassing]*(('F+ , F-'!G$2-[1]!tbl_gk[[#This Row],[ShortPassing]])/('F+ , F-'!G$2-'F+ , F-'!G$3))</f>
        <v>6.1878985827530868E-2</v>
      </c>
      <c r="H1282" s="1" cm="1">
        <f t="array" ref="H1282">[1]!table_weight[Volleys]*(('F+ , F-'!H$2-[1]!tbl_gk[[#This Row],[Volleys]])/('F+ , F-'!H$2-'F+ , F-'!H$3))</f>
        <v>2.4305234057750281E-3</v>
      </c>
      <c r="I1282" s="1" cm="1">
        <f t="array" ref="I1282">[1]!table_weight[Dribbling]*(('F+ , F-'!I$2-[1]!tbl_gk[[#This Row],[Dribbling]])/('F+ , F-'!I$2-'F+ , F-'!I$3))</f>
        <v>2.1513320874440363E-2</v>
      </c>
      <c r="J1282" s="1" cm="1">
        <f t="array" ref="J1282">[1]!table_weight[Curve]*(('F+ , F-'!J$2-[1]!tbl_gk[[#This Row],[Curve]])/('F+ , F-'!J$2-'F+ , F-'!J$3))</f>
        <v>9.6339113680153961E-3</v>
      </c>
      <c r="K1282" s="1" cm="1">
        <f t="array" ref="K1282">[1]!table_weight[FKAccuracy]*(('F+ , F-'!K$2-[1]!tbl_gk[[#This Row],[FKAccuracy]])/('F+ , F-'!K$2-'F+ , F-'!K$3))</f>
        <v>9.4310921813203358E-3</v>
      </c>
      <c r="L1282" s="1" cm="1">
        <f t="array" ref="L1282">[1]!table_weight[LongPassing]*(('F+ , F-'!L$2-[1]!tbl_gk[[#This Row],[LongPassing]])/('F+ , F-'!L$2-'F+ , F-'!L$3))</f>
        <v>2.7612629103865718E-2</v>
      </c>
      <c r="M1282" s="1" cm="1">
        <f t="array" ref="M1282">[1]!table_weight[BallControl]*(('F+ , F-'!M$2-[1]!tbl_gk[[#This Row],[BallControl]])/('F+ , F-'!M$2-'F+ , F-'!M$3))</f>
        <v>1.4342213916293577E-2</v>
      </c>
      <c r="N1282" s="1" cm="1">
        <f t="array" ref="N1282">[1]!table_weight[Acceleration]*(('F+ , F-'!N$2-[1]!tbl_gk[[#This Row],[Acceleration]])/('F+ , F-'!N$2-'F+ , F-'!N$3))</f>
        <v>8.3430268974033078E-3</v>
      </c>
      <c r="O1282" s="1" cm="1">
        <f t="array" ref="O1282">[1]!table_weight[SprintSpeed]*(('F+ , F-'!O$2-[1]!tbl_gk[[#This Row],[SprintSpeed]])/('F+ , F-'!O$2-'F+ , F-'!O$3))</f>
        <v>1.1806510495892897E-2</v>
      </c>
      <c r="P1282" s="1" cm="1">
        <f t="array" ref="P1282">[1]!table_weight[Agility]*(('F+ , F-'!P$2-[1]!tbl_gk[[#This Row],[Agility]])/('F+ , F-'!P$2-'F+ , F-'!P$3))</f>
        <v>4.5634317006388652E-3</v>
      </c>
      <c r="Q1282" s="1" cm="1">
        <f t="array" ref="Q1282">[1]!table_weight[Reactions]*(('F+ , F-'!Q$2-[1]!tbl_gk[[#This Row],[Reactions]])/('F+ , F-'!Q$2-'F+ , F-'!Q$3))</f>
        <v>1.3406692001876892E-3</v>
      </c>
      <c r="R1282" s="1" cm="1">
        <f t="array" ref="R1282">[1]!table_weight[Balance]*(('F+ , F-'!R$2-[1]!tbl_gk[[#This Row],[Balance]])/('F+ , F-'!R$2-'F+ , F-'!R$3))</f>
        <v>2.2351502207210773E-3</v>
      </c>
      <c r="S1282" s="1" cm="1">
        <f t="array" ref="S1282">[1]!table_weight[ShotPower]*(('F+ , F-'!S$2-[1]!tbl_gk[[#This Row],[ShotPower]])/('F+ , F-'!S$2-'F+ , F-'!S$3))</f>
        <v>4.6747349128495319E-3</v>
      </c>
      <c r="T1282" s="1" cm="1">
        <f t="array" ref="T1282">[1]!table_weight[Jumping]*(('F+ , F-'!T$2-[1]!tbl_gk[[#This Row],[Jumping]])/('F+ , F-'!T$2-'F+ , F-'!T$3))</f>
        <v>3.4348410649970003E-4</v>
      </c>
      <c r="U1282" s="1" cm="1">
        <f t="array" ref="U1282">[1]!table_weight[Stamina]*(('F+ , F-'!U$2-[1]!tbl_gk[[#This Row],[Stamina]])/('F+ , F-'!U$2-'F+ , F-'!U$3))</f>
        <v>2.1467756656231247E-2</v>
      </c>
      <c r="V1282" s="1" cm="1">
        <f t="array" ref="V1282">[1]!table_weight[Strength]*(('F+ , F-'!V$2-[1]!tbl_gk[[#This Row],[Strength]])/('F+ , F-'!V$2-'F+ , F-'!V$3))</f>
        <v>2.6620018253726754E-3</v>
      </c>
      <c r="W1282" s="1" cm="1">
        <f t="array" ref="W1282">[1]!table_weight[LongShots]*(('F+ , F-'!W$2-[1]!tbl_gk[[#This Row],[LongShots]])/('F+ , F-'!W$2-'F+ , F-'!W$3))</f>
        <v>1.0128592311173986E-2</v>
      </c>
      <c r="X1282" s="1" cm="1">
        <f t="array" ref="X1282">[1]!table_weight[Aggression]*(('F+ , F-'!X$2-[1]!tbl_gk[[#This Row],[Aggression]])/('F+ , F-'!X$2-'F+ , F-'!X$3))</f>
        <v>1.7036811682385123E-2</v>
      </c>
      <c r="Y1282" s="1" cm="1">
        <f t="array" ref="Y1282">[1]!table_weight[Interceptions]*(('F+ , F-'!Y$2-[1]!tbl_gk[[#This Row],[Interceptions]])/('F+ , F-'!Y$2-'F+ , F-'!Y$3))</f>
        <v>2.0776599612664828E-2</v>
      </c>
      <c r="Z1282" s="1" cm="1">
        <f t="array" ref="Z1282">[1]!table_weight[Positioning]*(('F+ , F-'!Z$2-[1]!tbl_gk[[#This Row],[Positioning]])/('F+ , F-'!Z$2-'F+ , F-'!Z$3))</f>
        <v>2.2183348544772088E-3</v>
      </c>
      <c r="AA1282" s="1" cm="1">
        <f t="array" ref="AA1282">[1]!table_weight[Vision]*(('F+ , F-'!AA$2-[1]!tbl_gk[[#This Row],[Vision]])/('F+ , F-'!AA$2-'F+ , F-'!AA$3))</f>
        <v>3.5493357671635669E-3</v>
      </c>
      <c r="AB1282" s="1" cm="1">
        <f t="array" ref="AB1282">[1]!table_weight[Penalties]*(('F+ , F-'!AB$2-[1]!tbl_gk[[#This Row],[Penalties]])/('F+ , F-'!AB$2-'F+ , F-'!AB$3))</f>
        <v>2.5054134827036706E-3</v>
      </c>
      <c r="AC1282" s="1" cm="1">
        <f t="array" ref="AC1282">[1]!table_weight[Composure]*(('F+ , F-'!AC$2-[1]!tbl_gk[[#This Row],[Composure]])/('F+ , F-'!AC$2-'F+ , F-'!AC$3))</f>
        <v>1.8680714564018749E-3</v>
      </c>
      <c r="AD1282" s="1" cm="1">
        <f t="array" ref="AD1282">[1]!table_weight[Marking]*(('F+ , F-'!AD$2-[1]!tbl_gk[[#This Row],[Marking]])/('F+ , F-'!AD$2-'F+ , F-'!AD$3))</f>
        <v>3.6282098953227655E-2</v>
      </c>
      <c r="AE1282" s="1" cm="1">
        <f t="array" ref="AE1282">[1]!table_weight[StandingTackle]*(('F+ , F-'!AE$2-[1]!tbl_gk[[#This Row],[StandingTackle]])/('F+ , F-'!AE$2-'F+ , F-'!AE$3))</f>
        <v>3.1383600467551613E-2</v>
      </c>
      <c r="AF1282" s="1" cm="1">
        <f t="array" ref="AF1282">[1]!table_weight[SlidingTackle]*(('F+ , F-'!AF$2-[1]!tbl_gk[[#This Row],[SlidingTackle]])/('F+ , F-'!AF$2-'F+ , F-'!AF$3))</f>
        <v>1.120842873841129E-2</v>
      </c>
      <c r="AG1282" s="1" cm="1">
        <f t="array" ref="AG1282">[1]!table_weight[GKDiving]*(('F+ , F-'!AG$2-[1]!tbl_gk[[#This Row],[GKDiving]])/('F+ , F-'!AG$2-'F+ , F-'!AG$3))</f>
        <v>2.7329885407159499E-2</v>
      </c>
      <c r="AH1282" s="1" cm="1">
        <f t="array" ref="AH1282">[1]!table_weight[GKHandling]*(('F+ , F-'!AH$2-[1]!tbl_gk[[#This Row],[GKHandling]])/('F+ , F-'!AH$2-'F+ , F-'!AH$3))</f>
        <v>3.5647676618034127E-2</v>
      </c>
      <c r="AI1282" s="1" cm="1">
        <f t="array" ref="AI1282">[1]!table_weight[GKKicking]*(('F+ , F-'!AI$2-[1]!tbl_gk[[#This Row],[GKKicking]])/('F+ , F-'!AI$2-'F+ , F-'!AI$3))</f>
        <v>2.1466382719805277E-2</v>
      </c>
      <c r="AJ1282" s="1" cm="1">
        <f t="array" ref="AJ1282">[1]!table_weight[GKPositioning]*(('F+ , F-'!AJ$2-[1]!tbl_gk[[#This Row],[GKPositioning]])/('F+ , F-'!AJ$2-'F+ , F-'!AJ$3))</f>
        <v>1.2613793264842845E-2</v>
      </c>
      <c r="AK1282" s="1" cm="1">
        <f t="array" ref="AK1282">[1]!table_weight[GKReflexes]*(('F+ , F-'!AK$2-[1]!tbl_gk[[#This Row],[GKReflexes]])/('F+ , F-'!AK$2-'F+ , F-'!AK$3))</f>
        <v>2.9151877767636801E-2</v>
      </c>
    </row>
    <row r="1283" spans="1:37" x14ac:dyDescent="0.55000000000000004">
      <c r="A1283" s="8">
        <f>[1]!tbl_gk[[#This Row],[ID]]</f>
        <v>250804</v>
      </c>
      <c r="B1283" s="2" cm="1">
        <f t="array" ref="B1283">[1]!table_weight[ValueEUR]*(('F+ , F-'!B$2-[1]!tbl_gk[[#This Row],[ValueEUR]])/('F+ , F-'!B$2-'F+ , F-'!B$3))</f>
        <v>8.9821437363649033E-5</v>
      </c>
      <c r="C1283" s="2" cm="1">
        <f t="array" ref="C1283">[1]!table_weight[WageEUR]*(('F+ , F-'!C$2-[1]!tbl_gk[[#This Row],[WageEUR]])/('F+ , F-'!C$2-'F+ , F-'!C$3))</f>
        <v>2.3472561185650898E-4</v>
      </c>
      <c r="D1283" s="2" cm="1">
        <f t="array" ref="D1283">[1]!table_weight[Crossing]*(('F+ , F-'!D$2-[1]!tbl_gk[[#This Row],[Crossing]])/('F+ , F-'!D$2-'F+ , F-'!D$3))</f>
        <v>3.2504443341392672E-2</v>
      </c>
      <c r="E1283" s="2" cm="1">
        <f t="array" ref="E1283">[1]!table_weight[Finishing]*(('F+ , F-'!E$2-[1]!tbl_gk[[#This Row],[Finishing]])/('F+ , F-'!E$2-'F+ , F-'!E$3))</f>
        <v>1.7968512321265388E-2</v>
      </c>
      <c r="F1283" s="2" cm="1">
        <f t="array" ref="F1283">[1]!table_weight[HeadingAccuracy]*(('F+ , F-'!F$2-[1]!tbl_gk[[#This Row],[HeadingAccuracy]])/('F+ , F-'!F$2-'F+ , F-'!F$3))</f>
        <v>1.1274360672166649E-2</v>
      </c>
      <c r="G1283" s="2" cm="1">
        <f t="array" ref="G1283">[1]!table_weight[ShortPassing]*(('F+ , F-'!G$2-[1]!tbl_gk[[#This Row],[ShortPassing]])/('F+ , F-'!G$2-'F+ , F-'!G$3))</f>
        <v>3.7971195848712121E-2</v>
      </c>
      <c r="H1283" s="2" cm="1">
        <f t="array" ref="H1283">[1]!table_weight[Volleys]*(('F+ , F-'!H$2-[1]!tbl_gk[[#This Row],[Volleys]])/('F+ , F-'!H$2-'F+ , F-'!H$3))</f>
        <v>1.7360881469821632E-3</v>
      </c>
      <c r="I1283" s="2" cm="1">
        <f t="array" ref="I1283">[1]!table_weight[Dribbling]*(('F+ , F-'!I$2-[1]!tbl_gk[[#This Row],[Dribbling]])/('F+ , F-'!I$2-'F+ , F-'!I$3))</f>
        <v>1.3690295101916595E-2</v>
      </c>
      <c r="J1283" s="2" cm="1">
        <f t="array" ref="J1283">[1]!table_weight[Curve]*(('F+ , F-'!J$2-[1]!tbl_gk[[#This Row],[Curve]])/('F+ , F-'!J$2-'F+ , F-'!J$3))</f>
        <v>9.6339113680153961E-3</v>
      </c>
      <c r="K1283" s="2" cm="1">
        <f t="array" ref="K1283">[1]!table_weight[FKAccuracy]*(('F+ , F-'!K$2-[1]!tbl_gk[[#This Row],[FKAccuracy]])/('F+ , F-'!K$2-'F+ , F-'!K$3))</f>
        <v>9.1268634012777444E-3</v>
      </c>
      <c r="L1283" s="2" cm="1">
        <f t="array" ref="L1283">[1]!table_weight[LongPassing]*(('F+ , F-'!L$2-[1]!tbl_gk[[#This Row],[LongPassing]])/('F+ , F-'!L$2-'F+ , F-'!L$3))</f>
        <v>1.9491267602728742E-2</v>
      </c>
      <c r="M1283" s="2" cm="1">
        <f t="array" ref="M1283">[1]!table_weight[BallControl]*(('F+ , F-'!M$2-[1]!tbl_gk[[#This Row],[BallControl]])/('F+ , F-'!M$2-'F+ , F-'!M$3))</f>
        <v>8.692250858359743E-3</v>
      </c>
      <c r="N1283" s="2" cm="1">
        <f t="array" ref="N1283">[1]!table_weight[Acceleration]*(('F+ , F-'!N$2-[1]!tbl_gk[[#This Row],[Acceleration]])/('F+ , F-'!N$2-'F+ , F-'!N$3))</f>
        <v>2.7058465613199914E-3</v>
      </c>
      <c r="O1283" s="2" cm="1">
        <f t="array" ref="O1283">[1]!table_weight[SprintSpeed]*(('F+ , F-'!O$2-[1]!tbl_gk[[#This Row],[SprintSpeed]])/('F+ , F-'!O$2-'F+ , F-'!O$3))</f>
        <v>0</v>
      </c>
      <c r="P1283" s="2" cm="1">
        <f t="array" ref="P1283">[1]!table_weight[Agility]*(('F+ , F-'!P$2-[1]!tbl_gk[[#This Row],[Agility]])/('F+ , F-'!P$2-'F+ , F-'!P$3))</f>
        <v>7.0206641548290242E-4</v>
      </c>
      <c r="Q1283" s="2" cm="1">
        <f t="array" ref="Q1283">[1]!table_weight[Reactions]*(('F+ , F-'!Q$2-[1]!tbl_gk[[#This Row],[Reactions]])/('F+ , F-'!Q$2-'F+ , F-'!Q$3))</f>
        <v>2.4750816003465035E-3</v>
      </c>
      <c r="R1283" s="2" cm="1">
        <f t="array" ref="R1283">[1]!table_weight[Balance]*(('F+ , F-'!R$2-[1]!tbl_gk[[#This Row],[Balance]])/('F+ , F-'!R$2-'F+ , F-'!R$3))</f>
        <v>1.2417501226228205E-3</v>
      </c>
      <c r="S1283" s="2" cm="1">
        <f t="array" ref="S1283">[1]!table_weight[ShotPower]*(('F+ , F-'!S$2-[1]!tbl_gk[[#This Row],[ShotPower]])/('F+ , F-'!S$2-'F+ , F-'!S$3))</f>
        <v>6.2329798837993753E-3</v>
      </c>
      <c r="T1283" s="2" cm="1">
        <f t="array" ref="T1283">[1]!table_weight[Jumping]*(('F+ , F-'!T$2-[1]!tbl_gk[[#This Row],[Jumping]])/('F+ , F-'!T$2-'F+ , F-'!T$3))</f>
        <v>1.1163233461240253E-3</v>
      </c>
      <c r="U1283" s="2" cm="1">
        <f t="array" ref="U1283">[1]!table_weight[Stamina]*(('F+ , F-'!U$2-[1]!tbl_gk[[#This Row],[Stamina]])/('F+ , F-'!U$2-'F+ , F-'!U$3))</f>
        <v>4.2935513312462497E-3</v>
      </c>
      <c r="V1283" s="2" cm="1">
        <f t="array" ref="V1283">[1]!table_weight[Strength]*(('F+ , F-'!V$2-[1]!tbl_gk[[#This Row],[Strength]])/('F+ , F-'!V$2-'F+ , F-'!V$3))</f>
        <v>2.8394686137308531E-2</v>
      </c>
      <c r="W1283" s="2" cm="1">
        <f t="array" ref="W1283">[1]!table_weight[LongShots]*(('F+ , F-'!W$2-[1]!tbl_gk[[#This Row],[LongShots]])/('F+ , F-'!W$2-'F+ , F-'!W$3))</f>
        <v>9.6091773208573719E-3</v>
      </c>
      <c r="X1283" s="2" cm="1">
        <f t="array" ref="X1283">[1]!table_weight[Aggression]*(('F+ , F-'!X$2-[1]!tbl_gk[[#This Row],[Aggression]])/('F+ , F-'!X$2-'F+ , F-'!X$3))</f>
        <v>1.460298144204439E-2</v>
      </c>
      <c r="Y1283" s="2" cm="1">
        <f t="array" ref="Y1283">[1]!table_weight[Interceptions]*(('F+ , F-'!Y$2-[1]!tbl_gk[[#This Row],[Interceptions]])/('F+ , F-'!Y$2-'F+ , F-'!Y$3))</f>
        <v>2.0776599612664828E-2</v>
      </c>
      <c r="Z1283" s="2" cm="1">
        <f t="array" ref="Z1283">[1]!table_weight[Positioning]*(('F+ , F-'!Z$2-[1]!tbl_gk[[#This Row],[Positioning]])/('F+ , F-'!Z$2-'F+ , F-'!Z$3))</f>
        <v>1.6267788932832863E-3</v>
      </c>
      <c r="AA1283" s="2" cm="1">
        <f t="array" ref="AA1283">[1]!table_weight[Vision]*(('F+ , F-'!AA$2-[1]!tbl_gk[[#This Row],[Vision]])/('F+ , F-'!AA$2-'F+ , F-'!AA$3))</f>
        <v>2.2715748909846831E-2</v>
      </c>
      <c r="AB1283" s="2" cm="1">
        <f t="array" ref="AB1283">[1]!table_weight[Penalties]*(('F+ , F-'!AB$2-[1]!tbl_gk[[#This Row],[Penalties]])/('F+ , F-'!AB$2-'F+ , F-'!AB$3))</f>
        <v>2.6228547397054054E-3</v>
      </c>
      <c r="AC1283" s="2" cm="1">
        <f t="array" ref="AC1283">[1]!table_weight[Composure]*(('F+ , F-'!AC$2-[1]!tbl_gk[[#This Row],[Composure]])/('F+ , F-'!AC$2-'F+ , F-'!AC$3))</f>
        <v>1.067469403658214E-3</v>
      </c>
      <c r="AD1283" s="2" cm="1">
        <f t="array" ref="AD1283">[1]!table_weight[Marking]*(('F+ , F-'!AD$2-[1]!tbl_gk[[#This Row],[Marking]])/('F+ , F-'!AD$2-'F+ , F-'!AD$3))</f>
        <v>2.366223844775717E-2</v>
      </c>
      <c r="AE1283" s="2" cm="1">
        <f t="array" ref="AE1283">[1]!table_weight[StandingTackle]*(('F+ , F-'!AE$2-[1]!tbl_gk[[#This Row],[StandingTackle]])/('F+ , F-'!AE$2-'F+ , F-'!AE$3))</f>
        <v>2.241685747682258E-2</v>
      </c>
      <c r="AF1283" s="2" cm="1">
        <f t="array" ref="AF1283">[1]!table_weight[SlidingTackle]*(('F+ , F-'!AF$2-[1]!tbl_gk[[#This Row],[SlidingTackle]])/('F+ , F-'!AF$2-'F+ , F-'!AF$3))</f>
        <v>9.7139715732897855E-3</v>
      </c>
      <c r="AG1283" s="2" cm="1">
        <f t="array" ref="AG1283">[1]!table_weight[GKDiving]*(('F+ , F-'!AG$2-[1]!tbl_gk[[#This Row],[GKDiving]])/('F+ , F-'!AG$2-'F+ , F-'!AG$3))</f>
        <v>5.4659770814318998E-2</v>
      </c>
      <c r="AH1283" s="2" cm="1">
        <f t="array" ref="AH1283">[1]!table_weight[GKHandling]*(('F+ , F-'!AH$2-[1]!tbl_gk[[#This Row],[GKHandling]])/('F+ , F-'!AH$2-'F+ , F-'!AH$3))</f>
        <v>6.2383434081559733E-2</v>
      </c>
      <c r="AI1283" s="2" cm="1">
        <f t="array" ref="AI1283">[1]!table_weight[GKKicking]*(('F+ , F-'!AI$2-[1]!tbl_gk[[#This Row],[GKKicking]])/('F+ , F-'!AI$2-'F+ , F-'!AI$3))</f>
        <v>2.8621843626407038E-2</v>
      </c>
      <c r="AJ1283" s="2" cm="1">
        <f t="array" ref="AJ1283">[1]!table_weight[GKPositioning]*(('F+ , F-'!AJ$2-[1]!tbl_gk[[#This Row],[GKPositioning]])/('F+ , F-'!AJ$2-'F+ , F-'!AJ$3))</f>
        <v>2.5227586529685691E-2</v>
      </c>
      <c r="AK1283" s="2" cm="1">
        <f t="array" ref="AK1283">[1]!table_weight[GKReflexes]*(('F+ , F-'!AK$2-[1]!tbl_gk[[#This Row],[GKReflexes]])/('F+ , F-'!AK$2-'F+ , F-'!AK$3))</f>
        <v>5.64817631747963E-2</v>
      </c>
    </row>
    <row r="1284" spans="1:37" x14ac:dyDescent="0.55000000000000004">
      <c r="A1284" s="7">
        <f>[1]!tbl_gk[[#This Row],[ID]]</f>
        <v>250819</v>
      </c>
      <c r="B1284" s="1" cm="1">
        <f t="array" ref="B1284">[1]!table_weight[ValueEUR]*(('F+ , F-'!B$2-[1]!tbl_gk[[#This Row],[ValueEUR]])/('F+ , F-'!B$2-'F+ , F-'!B$3))</f>
        <v>4.0435080050302489E-5</v>
      </c>
      <c r="C1284" s="1" cm="1">
        <f t="array" ref="C1284">[1]!table_weight[WageEUR]*(('F+ , F-'!C$2-[1]!tbl_gk[[#This Row],[WageEUR]])/('F+ , F-'!C$2-'F+ , F-'!C$3))</f>
        <v>2.3472561185650898E-4</v>
      </c>
      <c r="D1284" s="1" cm="1">
        <f t="array" ref="D1284">[1]!table_weight[Crossing]*(('F+ , F-'!D$2-[1]!tbl_gk[[#This Row],[Crossing]])/('F+ , F-'!D$2-'F+ , F-'!D$3))</f>
        <v>3.6987814836757178E-2</v>
      </c>
      <c r="E1284" s="1" cm="1">
        <f t="array" ref="E1284">[1]!table_weight[Finishing]*(('F+ , F-'!E$2-[1]!tbl_gk[[#This Row],[Finishing]])/('F+ , F-'!E$2-'F+ , F-'!E$3))</f>
        <v>1.9965013690294877E-2</v>
      </c>
      <c r="F1284" s="1" cm="1">
        <f t="array" ref="F1284">[1]!table_weight[HeadingAccuracy]*(('F+ , F-'!F$2-[1]!tbl_gk[[#This Row],[HeadingAccuracy]])/('F+ , F-'!F$2-'F+ , F-'!F$3))</f>
        <v>1.08567917583827E-2</v>
      </c>
      <c r="G1284" s="1" cm="1">
        <f t="array" ref="G1284">[1]!table_weight[ShortPassing]*(('F+ , F-'!G$2-[1]!tbl_gk[[#This Row],[ShortPassing]])/('F+ , F-'!G$2-'F+ , F-'!G$3))</f>
        <v>6.1878985827530868E-2</v>
      </c>
      <c r="H1284" s="1" cm="1">
        <f t="array" ref="H1284">[1]!table_weight[Volleys]*(('F+ , F-'!H$2-[1]!tbl_gk[[#This Row],[Volleys]])/('F+ , F-'!H$2-'F+ , F-'!H$3))</f>
        <v>2.1990449861774069E-3</v>
      </c>
      <c r="I1284" s="1" cm="1">
        <f t="array" ref="I1284">[1]!table_weight[Dribbling]*(('F+ , F-'!I$2-[1]!tbl_gk[[#This Row],[Dribbling]])/('F+ , F-'!I$2-'F+ , F-'!I$3))</f>
        <v>1.8579686209743949E-2</v>
      </c>
      <c r="J1284" s="1" cm="1">
        <f t="array" ref="J1284">[1]!table_weight[Curve]*(('F+ , F-'!J$2-[1]!tbl_gk[[#This Row],[Curve]])/('F+ , F-'!J$2-'F+ , F-'!J$3))</f>
        <v>9.8029273569279467E-3</v>
      </c>
      <c r="K1284" s="1" cm="1">
        <f t="array" ref="K1284">[1]!table_weight[FKAccuracy]*(('F+ , F-'!K$2-[1]!tbl_gk[[#This Row],[FKAccuracy]])/('F+ , F-'!K$2-'F+ , F-'!K$3))</f>
        <v>9.2789777912990392E-3</v>
      </c>
      <c r="L1284" s="1" cm="1">
        <f t="array" ref="L1284">[1]!table_weight[LongPassing]*(('F+ , F-'!L$2-[1]!tbl_gk[[#This Row],[LongPassing]])/('F+ , F-'!L$2-'F+ , F-'!L$3))</f>
        <v>2.4364084503410925E-2</v>
      </c>
      <c r="M1284" s="1" cm="1">
        <f t="array" ref="M1284">[1]!table_weight[BallControl]*(('F+ , F-'!M$2-[1]!tbl_gk[[#This Row],[BallControl]])/('F+ , F-'!M$2-'F+ , F-'!M$3))</f>
        <v>1.4342213916293577E-2</v>
      </c>
      <c r="N1284" s="1" cm="1">
        <f t="array" ref="N1284">[1]!table_weight[Acceleration]*(('F+ , F-'!N$2-[1]!tbl_gk[[#This Row],[Acceleration]])/('F+ , F-'!N$2-'F+ , F-'!N$3))</f>
        <v>6.0881547629699816E-3</v>
      </c>
      <c r="O1284" s="1" cm="1">
        <f t="array" ref="O1284">[1]!table_weight[SprintSpeed]*(('F+ , F-'!O$2-[1]!tbl_gk[[#This Row],[SprintSpeed]])/('F+ , F-'!O$2-'F+ , F-'!O$3))</f>
        <v>7.0276848189838679E-3</v>
      </c>
      <c r="P1284" s="1" cm="1">
        <f t="array" ref="P1284">[1]!table_weight[Agility]*(('F+ , F-'!P$2-[1]!tbl_gk[[#This Row],[Agility]])/('F+ , F-'!P$2-'F+ , F-'!P$3))</f>
        <v>4.4464206313917145E-3</v>
      </c>
      <c r="Q1284" s="1" cm="1">
        <f t="array" ref="Q1284">[1]!table_weight[Reactions]*(('F+ , F-'!Q$2-[1]!tbl_gk[[#This Row],[Reactions]])/('F+ , F-'!Q$2-'F+ , F-'!Q$3))</f>
        <v>1.8047470002526586E-3</v>
      </c>
      <c r="R1284" s="1" cm="1">
        <f t="array" ref="R1284">[1]!table_weight[Balance]*(('F+ , F-'!R$2-[1]!tbl_gk[[#This Row],[Balance]])/('F+ , F-'!R$2-'F+ , F-'!R$3))</f>
        <v>1.1796626164916795E-3</v>
      </c>
      <c r="S1284" s="1" cm="1">
        <f t="array" ref="S1284">[1]!table_weight[ShotPower]*(('F+ , F-'!S$2-[1]!tbl_gk[[#This Row],[ShotPower]])/('F+ , F-'!S$2-'F+ , F-'!S$3))</f>
        <v>7.7912248547492196E-3</v>
      </c>
      <c r="T1284" s="1" cm="1">
        <f t="array" ref="T1284">[1]!table_weight[Jumping]*(('F+ , F-'!T$2-[1]!tbl_gk[[#This Row],[Jumping]])/('F+ , F-'!T$2-'F+ , F-'!T$3))</f>
        <v>1.9750336123732751E-3</v>
      </c>
      <c r="U1284" s="1" cm="1">
        <f t="array" ref="U1284">[1]!table_weight[Stamina]*(('F+ , F-'!U$2-[1]!tbl_gk[[#This Row],[Stamina]])/('F+ , F-'!U$2-'F+ , F-'!U$3))</f>
        <v>1.5456784792486501E-2</v>
      </c>
      <c r="V1284" s="1" cm="1">
        <f t="array" ref="V1284">[1]!table_weight[Strength]*(('F+ , F-'!V$2-[1]!tbl_gk[[#This Row],[Strength]])/('F+ , F-'!V$2-'F+ , F-'!V$3))</f>
        <v>3.1056687962681212E-2</v>
      </c>
      <c r="W1284" s="1" cm="1">
        <f t="array" ref="W1284">[1]!table_weight[LongShots]*(('F+ , F-'!W$2-[1]!tbl_gk[[#This Row],[LongShots]])/('F+ , F-'!W$2-'F+ , F-'!W$3))</f>
        <v>9.6091773208573719E-3</v>
      </c>
      <c r="X1284" s="1" cm="1">
        <f t="array" ref="X1284">[1]!table_weight[Aggression]*(('F+ , F-'!X$2-[1]!tbl_gk[[#This Row],[Aggression]])/('F+ , F-'!X$2-'F+ , F-'!X$3))</f>
        <v>1.8253726802555489E-2</v>
      </c>
      <c r="Y1284" s="1" cm="1">
        <f t="array" ref="Y1284">[1]!table_weight[Interceptions]*(('F+ , F-'!Y$2-[1]!tbl_gk[[#This Row],[Interceptions]])/('F+ , F-'!Y$2-'F+ , F-'!Y$3))</f>
        <v>2.2161706253509151E-2</v>
      </c>
      <c r="Z1284" s="1" cm="1">
        <f t="array" ref="Z1284">[1]!table_weight[Positioning]*(('F+ , F-'!Z$2-[1]!tbl_gk[[#This Row],[Positioning]])/('F+ , F-'!Z$2-'F+ , F-'!Z$3))</f>
        <v>1.9225568738802474E-3</v>
      </c>
      <c r="AA1284" s="1" cm="1">
        <f t="array" ref="AA1284">[1]!table_weight[Vision]*(('F+ , F-'!AA$2-[1]!tbl_gk[[#This Row],[Vision]])/('F+ , F-'!AA$2-'F+ , F-'!AA$3))</f>
        <v>1.5617077375519694E-2</v>
      </c>
      <c r="AB1284" s="1" cm="1">
        <f t="array" ref="AB1284">[1]!table_weight[Penalties]*(('F+ , F-'!AB$2-[1]!tbl_gk[[#This Row],[Penalties]])/('F+ , F-'!AB$2-'F+ , F-'!AB$3))</f>
        <v>2.2313838830329571E-3</v>
      </c>
      <c r="AC1284" s="1" cm="1">
        <f t="array" ref="AC1284">[1]!table_weight[Composure]*(('F+ , F-'!AC$2-[1]!tbl_gk[[#This Row],[Composure]])/('F+ , F-'!AC$2-'F+ , F-'!AC$3))</f>
        <v>1.8680714564018749E-3</v>
      </c>
      <c r="AD1284" s="1" cm="1">
        <f t="array" ref="AD1284">[1]!table_weight[Marking]*(('F+ , F-'!AD$2-[1]!tbl_gk[[#This Row],[Marking]])/('F+ , F-'!AD$2-'F+ , F-'!AD$3))</f>
        <v>3.3127133826860035E-2</v>
      </c>
      <c r="AE1284" s="1" cm="1">
        <f t="array" ref="AE1284">[1]!table_weight[StandingTackle]*(('F+ , F-'!AE$2-[1]!tbl_gk[[#This Row],[StandingTackle]])/('F+ , F-'!AE$2-'F+ , F-'!AE$3))</f>
        <v>3.362528621523387E-2</v>
      </c>
      <c r="AF1284" s="1" cm="1">
        <f t="array" ref="AF1284">[1]!table_weight[SlidingTackle]*(('F+ , F-'!AF$2-[1]!tbl_gk[[#This Row],[SlidingTackle]])/('F+ , F-'!AF$2-'F+ , F-'!AF$3))</f>
        <v>1.0461200155850536E-2</v>
      </c>
      <c r="AG1284" s="1" cm="1">
        <f t="array" ref="AG1284">[1]!table_weight[GKDiving]*(('F+ , F-'!AG$2-[1]!tbl_gk[[#This Row],[GKDiving]])/('F+ , F-'!AG$2-'F+ , F-'!AG$3))</f>
        <v>5.6367888652266468E-2</v>
      </c>
      <c r="AH1284" s="1" cm="1">
        <f t="array" ref="AH1284">[1]!table_weight[GKHandling]*(('F+ , F-'!AH$2-[1]!tbl_gk[[#This Row],[GKHandling]])/('F+ , F-'!AH$2-'F+ , F-'!AH$3))</f>
        <v>6.5948201743363147E-2</v>
      </c>
      <c r="AI1284" s="1" cm="1">
        <f t="array" ref="AI1284">[1]!table_weight[GKKicking]*(('F+ , F-'!AI$2-[1]!tbl_gk[[#This Row],[GKKicking]])/('F+ , F-'!AI$2-'F+ , F-'!AI$3))</f>
        <v>3.57773045330088E-2</v>
      </c>
      <c r="AJ1284" s="1" cm="1">
        <f t="array" ref="AJ1284">[1]!table_weight[GKPositioning]*(('F+ , F-'!AJ$2-[1]!tbl_gk[[#This Row],[GKPositioning]])/('F+ , F-'!AJ$2-'F+ , F-'!AJ$3))</f>
        <v>2.3335517539959265E-2</v>
      </c>
      <c r="AK1284" s="1" cm="1">
        <f t="array" ref="AK1284">[1]!table_weight[GKReflexes]*(('F+ , F-'!AK$2-[1]!tbl_gk[[#This Row],[GKReflexes]])/('F+ , F-'!AK$2-'F+ , F-'!AK$3))</f>
        <v>5.8303755535273602E-2</v>
      </c>
    </row>
    <row r="1285" spans="1:37" x14ac:dyDescent="0.55000000000000004">
      <c r="A1285" s="8">
        <f>[1]!tbl_gk[[#This Row],[ID]]</f>
        <v>250841</v>
      </c>
      <c r="B1285" s="2" cm="1">
        <f t="array" ref="B1285">[1]!table_weight[ValueEUR]*(('F+ , F-'!B$2-[1]!tbl_gk[[#This Row],[ValueEUR]])/('F+ , F-'!B$2-'F+ , F-'!B$3))</f>
        <v>2.6730365895848824E-4</v>
      </c>
      <c r="C1285" s="2" cm="1">
        <f t="array" ref="C1285">[1]!table_weight[WageEUR]*(('F+ , F-'!C$2-[1]!tbl_gk[[#This Row],[WageEUR]])/('F+ , F-'!C$2-'F+ , F-'!C$3))</f>
        <v>0</v>
      </c>
      <c r="D1285" s="2" cm="1">
        <f t="array" ref="D1285">[1]!table_weight[Crossing]*(('F+ , F-'!D$2-[1]!tbl_gk[[#This Row],[Crossing]])/('F+ , F-'!D$2-'F+ , F-'!D$3))</f>
        <v>3.6987814836757178E-2</v>
      </c>
      <c r="E1285" s="2" cm="1">
        <f t="array" ref="E1285">[1]!table_weight[Finishing]*(('F+ , F-'!E$2-[1]!tbl_gk[[#This Row],[Finishing]])/('F+ , F-'!E$2-'F+ , F-'!E$3))</f>
        <v>1.9965013690294877E-2</v>
      </c>
      <c r="F1285" s="2" cm="1">
        <f t="array" ref="F1285">[1]!table_weight[HeadingAccuracy]*(('F+ , F-'!F$2-[1]!tbl_gk[[#This Row],[HeadingAccuracy]])/('F+ , F-'!F$2-'F+ , F-'!F$3))</f>
        <v>1.08567917583827E-2</v>
      </c>
      <c r="G1285" s="2" cm="1">
        <f t="array" ref="G1285">[1]!table_weight[ShortPassing]*(('F+ , F-'!G$2-[1]!tbl_gk[[#This Row],[ShortPassing]])/('F+ , F-'!G$2-'F+ , F-'!G$3))</f>
        <v>6.047264524054153E-2</v>
      </c>
      <c r="H1285" s="2" cm="1">
        <f t="array" ref="H1285">[1]!table_weight[Volleys]*(('F+ , F-'!H$2-[1]!tbl_gk[[#This Row],[Volleys]])/('F+ , F-'!H$2-'F+ , F-'!H$3))</f>
        <v>1.9675665665797848E-3</v>
      </c>
      <c r="I1285" s="2" cm="1">
        <f t="array" ref="I1285">[1]!table_weight[Dribbling]*(('F+ , F-'!I$2-[1]!tbl_gk[[#This Row],[Dribbling]])/('F+ , F-'!I$2-'F+ , F-'!I$3))</f>
        <v>2.0535442652874894E-2</v>
      </c>
      <c r="J1285" s="2" cm="1">
        <f t="array" ref="J1285">[1]!table_weight[Curve]*(('F+ , F-'!J$2-[1]!tbl_gk[[#This Row],[Curve]])/('F+ , F-'!J$2-'F+ , F-'!J$3))</f>
        <v>9.295879390190295E-3</v>
      </c>
      <c r="K1285" s="2" cm="1">
        <f t="array" ref="K1285">[1]!table_weight[FKAccuracy]*(('F+ , F-'!K$2-[1]!tbl_gk[[#This Row],[FKAccuracy]])/('F+ , F-'!K$2-'F+ , F-'!K$3))</f>
        <v>9.5832065713416324E-3</v>
      </c>
      <c r="L1285" s="2" cm="1">
        <f t="array" ref="L1285">[1]!table_weight[LongPassing]*(('F+ , F-'!L$2-[1]!tbl_gk[[#This Row],[LongPassing]])/('F+ , F-'!L$2-'F+ , F-'!L$3))</f>
        <v>2.8154053203941515E-2</v>
      </c>
      <c r="M1285" s="2" cm="1">
        <f t="array" ref="M1285">[1]!table_weight[BallControl]*(('F+ , F-'!M$2-[1]!tbl_gk[[#This Row],[BallControl]])/('F+ , F-'!M$2-'F+ , F-'!M$3))</f>
        <v>1.5646051545047536E-2</v>
      </c>
      <c r="N1285" s="2" cm="1">
        <f t="array" ref="N1285">[1]!table_weight[Acceleration]*(('F+ , F-'!N$2-[1]!tbl_gk[[#This Row],[Acceleration]])/('F+ , F-'!N$2-'F+ , F-'!N$3))</f>
        <v>1.0372411818393301E-2</v>
      </c>
      <c r="O1285" s="2" cm="1">
        <f t="array" ref="O1285">[1]!table_weight[SprintSpeed]*(('F+ , F-'!O$2-[1]!tbl_gk[[#This Row],[SprintSpeed]])/('F+ , F-'!O$2-'F+ , F-'!O$3))</f>
        <v>1.2930940066930317E-2</v>
      </c>
      <c r="P1285" s="2" cm="1">
        <f t="array" ref="P1285">[1]!table_weight[Agility]*(('F+ , F-'!P$2-[1]!tbl_gk[[#This Row],[Agility]])/('F+ , F-'!P$2-'F+ , F-'!P$3))</f>
        <v>5.1484870468746172E-3</v>
      </c>
      <c r="Q1285" s="2" cm="1">
        <f t="array" ref="Q1285">[1]!table_weight[Reactions]*(('F+ , F-'!Q$2-[1]!tbl_gk[[#This Row],[Reactions]])/('F+ , F-'!Q$2-'F+ , F-'!Q$3))</f>
        <v>2.1141322002959716E-3</v>
      </c>
      <c r="R1285" s="2" cm="1">
        <f t="array" ref="R1285">[1]!table_weight[Balance]*(('F+ , F-'!R$2-[1]!tbl_gk[[#This Row],[Balance]])/('F+ , F-'!R$2-'F+ , F-'!R$3))</f>
        <v>1.3659251348851025E-3</v>
      </c>
      <c r="S1285" s="2" cm="1">
        <f t="array" ref="S1285">[1]!table_weight[ShotPower]*(('F+ , F-'!S$2-[1]!tbl_gk[[#This Row],[ShotPower]])/('F+ , F-'!S$2-'F+ , F-'!S$3))</f>
        <v>6.2329798837993753E-3</v>
      </c>
      <c r="T1285" s="2" cm="1">
        <f t="array" ref="T1285">[1]!table_weight[Jumping]*(('F+ , F-'!T$2-[1]!tbl_gk[[#This Row],[Jumping]])/('F+ , F-'!T$2-'F+ , F-'!T$3))</f>
        <v>1.0304523194991002E-3</v>
      </c>
      <c r="U1285" s="2" cm="1">
        <f t="array" ref="U1285">[1]!table_weight[Stamina]*(('F+ , F-'!U$2-[1]!tbl_gk[[#This Row],[Stamina]])/('F+ , F-'!U$2-'F+ , F-'!U$3))</f>
        <v>2.2326466922480501E-2</v>
      </c>
      <c r="V1285" s="2" cm="1">
        <f t="array" ref="V1285">[1]!table_weight[Strength]*(('F+ , F-'!V$2-[1]!tbl_gk[[#This Row],[Strength]])/('F+ , F-'!V$2-'F+ , F-'!V$3))</f>
        <v>3.3718689788053882E-2</v>
      </c>
      <c r="W1285" s="2" cm="1">
        <f t="array" ref="W1285">[1]!table_weight[LongShots]*(('F+ , F-'!W$2-[1]!tbl_gk[[#This Row],[LongShots]])/('F+ , F-'!W$2-'F+ , F-'!W$3))</f>
        <v>9.86888481601568E-3</v>
      </c>
      <c r="X1285" s="2" cm="1">
        <f t="array" ref="X1285">[1]!table_weight[Aggression]*(('F+ , F-'!X$2-[1]!tbl_gk[[#This Row],[Aggression]])/('F+ , F-'!X$2-'F+ , F-'!X$3))</f>
        <v>1.3994523881959207E-2</v>
      </c>
      <c r="Y1285" s="2" cm="1">
        <f t="array" ref="Y1285">[1]!table_weight[Interceptions]*(('F+ , F-'!Y$2-[1]!tbl_gk[[#This Row],[Interceptions]])/('F+ , F-'!Y$2-'F+ , F-'!Y$3))</f>
        <v>2.5624472855619959E-2</v>
      </c>
      <c r="Z1285" s="2" cm="1">
        <f t="array" ref="Z1285">[1]!table_weight[Positioning]*(('F+ , F-'!Z$2-[1]!tbl_gk[[#This Row],[Positioning]])/('F+ , F-'!Z$2-'F+ , F-'!Z$3))</f>
        <v>2.3662238447756888E-3</v>
      </c>
      <c r="AA1285" s="2" cm="1">
        <f t="array" ref="AA1285">[1]!table_weight[Vision]*(('F+ , F-'!AA$2-[1]!tbl_gk[[#This Row],[Vision]])/('F+ , F-'!AA$2-'F+ , F-'!AA$3))</f>
        <v>2.8394686137308538E-3</v>
      </c>
      <c r="AB1285" s="2" cm="1">
        <f t="array" ref="AB1285">[1]!table_weight[Penalties]*(('F+ , F-'!AB$2-[1]!tbl_gk[[#This Row],[Penalties]])/('F+ , F-'!AB$2-'F+ , F-'!AB$3))</f>
        <v>2.4662663970364263E-3</v>
      </c>
      <c r="AC1285" s="2" cm="1">
        <f t="array" ref="AC1285">[1]!table_weight[Composure]*(('F+ , F-'!AC$2-[1]!tbl_gk[[#This Row],[Composure]])/('F+ , F-'!AC$2-'F+ , F-'!AC$3))</f>
        <v>2.6153000389626249E-3</v>
      </c>
      <c r="AD1285" s="2" cm="1">
        <f t="array" ref="AD1285">[1]!table_weight[Marking]*(('F+ , F-'!AD$2-[1]!tbl_gk[[#This Row],[Marking]])/('F+ , F-'!AD$2-'F+ , F-'!AD$3))</f>
        <v>3.7859581516411465E-2</v>
      </c>
      <c r="AE1285" s="2" cm="1">
        <f t="array" ref="AE1285">[1]!table_weight[StandingTackle]*(('F+ , F-'!AE$2-[1]!tbl_gk[[#This Row],[StandingTackle]])/('F+ , F-'!AE$2-'F+ , F-'!AE$3))</f>
        <v>2.9141914719869356E-2</v>
      </c>
      <c r="AF1285" s="2" cm="1">
        <f t="array" ref="AF1285">[1]!table_weight[SlidingTackle]*(('F+ , F-'!AF$2-[1]!tbl_gk[[#This Row],[SlidingTackle]])/('F+ , F-'!AF$2-'F+ , F-'!AF$3))</f>
        <v>1.0461200155850536E-2</v>
      </c>
      <c r="AG1285" s="2" cm="1">
        <f t="array" ref="AG1285">[1]!table_weight[GKDiving]*(('F+ , F-'!AG$2-[1]!tbl_gk[[#This Row],[GKDiving]])/('F+ , F-'!AG$2-'F+ , F-'!AG$3))</f>
        <v>3.4162356758949373E-2</v>
      </c>
      <c r="AH1285" s="2" cm="1">
        <f t="array" ref="AH1285">[1]!table_weight[GKHandling]*(('F+ , F-'!AH$2-[1]!tbl_gk[[#This Row],[GKHandling]])/('F+ , F-'!AH$2-'F+ , F-'!AH$3))</f>
        <v>3.7430060448935834E-2</v>
      </c>
      <c r="AI1285" s="2" cm="1">
        <f t="array" ref="AI1285">[1]!table_weight[GKKicking]*(('F+ , F-'!AI$2-[1]!tbl_gk[[#This Row],[GKKicking]])/('F+ , F-'!AI$2-'F+ , F-'!AI$3))</f>
        <v>2.8621843626407038E-2</v>
      </c>
      <c r="AJ1285" s="2" cm="1">
        <f t="array" ref="AJ1285">[1]!table_weight[GKPositioning]*(('F+ , F-'!AJ$2-[1]!tbl_gk[[#This Row],[GKPositioning]])/('F+ , F-'!AJ$2-'F+ , F-'!AJ$3))</f>
        <v>1.4505862254569271E-2</v>
      </c>
      <c r="AK1285" s="2" cm="1">
        <f t="array" ref="AK1285">[1]!table_weight[GKReflexes]*(('F+ , F-'!AK$2-[1]!tbl_gk[[#This Row],[GKReflexes]])/('F+ , F-'!AK$2-'F+ , F-'!AK$3))</f>
        <v>4.1905824290977896E-2</v>
      </c>
    </row>
    <row r="1286" spans="1:37" x14ac:dyDescent="0.55000000000000004">
      <c r="A1286" s="7">
        <f>[1]!tbl_gk[[#This Row],[ID]]</f>
        <v>250842</v>
      </c>
      <c r="B1286" s="1" cm="1">
        <f t="array" ref="B1286">[1]!table_weight[ValueEUR]*(('F+ , F-'!B$2-[1]!tbl_gk[[#This Row],[ValueEUR]])/('F+ , F-'!B$2-'F+ , F-'!B$3))</f>
        <v>2.1578751498600355E-3</v>
      </c>
      <c r="C1286" s="1" cm="1">
        <f t="array" ref="C1286">[1]!table_weight[WageEUR]*(('F+ , F-'!C$2-[1]!tbl_gk[[#This Row],[WageEUR]])/('F+ , F-'!C$2-'F+ , F-'!C$3))</f>
        <v>3.9120935309418161E-4</v>
      </c>
      <c r="D1286" s="1" cm="1">
        <f t="array" ref="D1286">[1]!table_weight[Crossing]*(('F+ , F-'!D$2-[1]!tbl_gk[[#This Row],[Crossing]])/('F+ , F-'!D$2-'F+ , F-'!D$3))</f>
        <v>3.5866971962916043E-2</v>
      </c>
      <c r="E1286" s="1" cm="1">
        <f t="array" ref="E1286">[1]!table_weight[Finishing]*(('F+ , F-'!E$2-[1]!tbl_gk[[#This Row],[Finishing]])/('F+ , F-'!E$2-'F+ , F-'!E$3))</f>
        <v>1.7968512321265388E-2</v>
      </c>
      <c r="F1286" s="1" cm="1">
        <f t="array" ref="F1286">[1]!table_weight[HeadingAccuracy]*(('F+ , F-'!F$2-[1]!tbl_gk[[#This Row],[HeadingAccuracy]])/('F+ , F-'!F$2-'F+ , F-'!F$3))</f>
        <v>1.0439222844598752E-2</v>
      </c>
      <c r="G1286" s="1" cm="1">
        <f t="array" ref="G1286">[1]!table_weight[ShortPassing]*(('F+ , F-'!G$2-[1]!tbl_gk[[#This Row],[ShortPassing]])/('F+ , F-'!G$2-'F+ , F-'!G$3))</f>
        <v>6.7504348175488213E-2</v>
      </c>
      <c r="H1286" s="1" cm="1">
        <f t="array" ref="H1286">[1]!table_weight[Volleys]*(('F+ , F-'!H$2-[1]!tbl_gk[[#This Row],[Volleys]])/('F+ , F-'!H$2-'F+ , F-'!H$3))</f>
        <v>2.0833057763785961E-3</v>
      </c>
      <c r="I1286" s="1" cm="1">
        <f t="array" ref="I1286">[1]!table_weight[Dribbling]*(('F+ , F-'!I$2-[1]!tbl_gk[[#This Row],[Dribbling]])/('F+ , F-'!I$2-'F+ , F-'!I$3))</f>
        <v>1.7601807988178481E-2</v>
      </c>
      <c r="J1286" s="1" cm="1">
        <f t="array" ref="J1286">[1]!table_weight[Curve]*(('F+ , F-'!J$2-[1]!tbl_gk[[#This Row],[Curve]])/('F+ , F-'!J$2-'F+ , F-'!J$3))</f>
        <v>9.8029273569279467E-3</v>
      </c>
      <c r="K1286" s="1" cm="1">
        <f t="array" ref="K1286">[1]!table_weight[FKAccuracy]*(('F+ , F-'!K$2-[1]!tbl_gk[[#This Row],[FKAccuracy]])/('F+ , F-'!K$2-'F+ , F-'!K$3))</f>
        <v>9.1268634012777444E-3</v>
      </c>
      <c r="L1286" s="1" cm="1">
        <f t="array" ref="L1286">[1]!table_weight[LongPassing]*(('F+ , F-'!L$2-[1]!tbl_gk[[#This Row],[LongPassing]])/('F+ , F-'!L$2-'F+ , F-'!L$3))</f>
        <v>2.2739812203183531E-2</v>
      </c>
      <c r="M1286" s="1" cm="1">
        <f t="array" ref="M1286">[1]!table_weight[BallControl]*(('F+ , F-'!M$2-[1]!tbl_gk[[#This Row],[BallControl]])/('F+ , F-'!M$2-'F+ , F-'!M$3))</f>
        <v>1.2603763744621627E-2</v>
      </c>
      <c r="N1286" s="1" cm="1">
        <f t="array" ref="N1286">[1]!table_weight[Acceleration]*(('F+ , F-'!N$2-[1]!tbl_gk[[#This Row],[Acceleration]])/('F+ , F-'!N$2-'F+ , F-'!N$3))</f>
        <v>7.8920524705166431E-3</v>
      </c>
      <c r="O1286" s="1" cm="1">
        <f t="array" ref="O1286">[1]!table_weight[SprintSpeed]*(('F+ , F-'!O$2-[1]!tbl_gk[[#This Row],[SprintSpeed]])/('F+ , F-'!O$2-'F+ , F-'!O$3))</f>
        <v>1.377426224520838E-2</v>
      </c>
      <c r="P1286" s="1" cm="1">
        <f t="array" ref="P1286">[1]!table_weight[Agility]*(('F+ , F-'!P$2-[1]!tbl_gk[[#This Row],[Agility]])/('F+ , F-'!P$2-'F+ , F-'!P$3))</f>
        <v>4.2123984928974139E-3</v>
      </c>
      <c r="Q1286" s="1" cm="1">
        <f t="array" ref="Q1286">[1]!table_weight[Reactions]*(('F+ , F-'!Q$2-[1]!tbl_gk[[#This Row],[Reactions]])/('F+ , F-'!Q$2-'F+ , F-'!Q$3))</f>
        <v>9.7971980013715747E-4</v>
      </c>
      <c r="R1286" s="1" cm="1">
        <f t="array" ref="R1286">[1]!table_weight[Balance]*(('F+ , F-'!R$2-[1]!tbl_gk[[#This Row],[Balance]])/('F+ , F-'!R$2-'F+ , F-'!R$3))</f>
        <v>1.3038376287539614E-3</v>
      </c>
      <c r="S1286" s="1" cm="1">
        <f t="array" ref="S1286">[1]!table_weight[ShotPower]*(('F+ , F-'!S$2-[1]!tbl_gk[[#This Row],[ShotPower]])/('F+ , F-'!S$2-'F+ , F-'!S$3))</f>
        <v>4.4150274176912247E-3</v>
      </c>
      <c r="T1286" s="1" cm="1">
        <f t="array" ref="T1286">[1]!table_weight[Jumping]*(('F+ , F-'!T$2-[1]!tbl_gk[[#This Row],[Jumping]])/('F+ , F-'!T$2-'F+ , F-'!T$3))</f>
        <v>8.5871026624925007E-5</v>
      </c>
      <c r="U1286" s="1" cm="1">
        <f t="array" ref="U1286">[1]!table_weight[Stamina]*(('F+ , F-'!U$2-[1]!tbl_gk[[#This Row],[Stamina]])/('F+ , F-'!U$2-'F+ , F-'!U$3))</f>
        <v>1.5456784792486501E-2</v>
      </c>
      <c r="V1286" s="1" cm="1">
        <f t="array" ref="V1286">[1]!table_weight[Strength]*(('F+ , F-'!V$2-[1]!tbl_gk[[#This Row],[Strength]])/('F+ , F-'!V$2-'F+ , F-'!V$3))</f>
        <v>3.4606023729844775E-2</v>
      </c>
      <c r="W1286" s="1" cm="1">
        <f t="array" ref="W1286">[1]!table_weight[LongShots]*(('F+ , F-'!W$2-[1]!tbl_gk[[#This Row],[LongShots]])/('F+ , F-'!W$2-'F+ , F-'!W$3))</f>
        <v>1.0128592311173986E-2</v>
      </c>
      <c r="X1286" s="1" cm="1">
        <f t="array" ref="X1286">[1]!table_weight[Aggression]*(('F+ , F-'!X$2-[1]!tbl_gk[[#This Row],[Aggression]])/('F+ , F-'!X$2-'F+ , F-'!X$3))</f>
        <v>1.5211439002129575E-2</v>
      </c>
      <c r="Y1286" s="1" cm="1">
        <f t="array" ref="Y1286">[1]!table_weight[Interceptions]*(('F+ , F-'!Y$2-[1]!tbl_gk[[#This Row],[Interceptions]])/('F+ , F-'!Y$2-'F+ , F-'!Y$3))</f>
        <v>2.1469152933086991E-2</v>
      </c>
      <c r="Z1286" s="1" cm="1">
        <f t="array" ref="Z1286">[1]!table_weight[Positioning]*(('F+ , F-'!Z$2-[1]!tbl_gk[[#This Row],[Positioning]])/('F+ , F-'!Z$2-'F+ , F-'!Z$3))</f>
        <v>2.2183348544772088E-3</v>
      </c>
      <c r="AA1286" s="1" cm="1">
        <f t="array" ref="AA1286">[1]!table_weight[Vision]*(('F+ , F-'!AA$2-[1]!tbl_gk[[#This Row],[Vision]])/('F+ , F-'!AA$2-'F+ , F-'!AA$3))</f>
        <v>4.2592029205962808E-3</v>
      </c>
      <c r="AB1286" s="1" cm="1">
        <f t="array" ref="AB1286">[1]!table_weight[Penalties]*(('F+ , F-'!AB$2-[1]!tbl_gk[[#This Row],[Penalties]])/('F+ , F-'!AB$2-'F+ , F-'!AB$3))</f>
        <v>2.2705309687002014E-3</v>
      </c>
      <c r="AC1286" s="1" cm="1">
        <f t="array" ref="AC1286">[1]!table_weight[Composure]*(('F+ , F-'!AC$2-[1]!tbl_gk[[#This Row],[Composure]])/('F+ , F-'!AC$2-'F+ , F-'!AC$3))</f>
        <v>1.6545775756702319E-3</v>
      </c>
      <c r="AD1286" s="1" cm="1">
        <f t="array" ref="AD1286">[1]!table_weight[Marking]*(('F+ , F-'!AD$2-[1]!tbl_gk[[#This Row],[Marking]])/('F+ , F-'!AD$2-'F+ , F-'!AD$3))</f>
        <v>2.9972168700492414E-2</v>
      </c>
      <c r="AE1286" s="1" cm="1">
        <f t="array" ref="AE1286">[1]!table_weight[StandingTackle]*(('F+ , F-'!AE$2-[1]!tbl_gk[[#This Row],[StandingTackle]])/('F+ , F-'!AE$2-'F+ , F-'!AE$3))</f>
        <v>2.9141914719869356E-2</v>
      </c>
      <c r="AF1286" s="1" cm="1">
        <f t="array" ref="AF1286">[1]!table_weight[SlidingTackle]*(('F+ , F-'!AF$2-[1]!tbl_gk[[#This Row],[SlidingTackle]])/('F+ , F-'!AF$2-'F+ , F-'!AF$3))</f>
        <v>8.2195144081682794E-3</v>
      </c>
      <c r="AG1286" s="1" cm="1">
        <f t="array" ref="AG1286">[1]!table_weight[GKDiving]*(('F+ , F-'!AG$2-[1]!tbl_gk[[#This Row],[GKDiving]])/('F+ , F-'!AG$2-'F+ , F-'!AG$3))</f>
        <v>2.5621767569212028E-2</v>
      </c>
      <c r="AH1286" s="1" cm="1">
        <f t="array" ref="AH1286">[1]!table_weight[GKHandling]*(('F+ , F-'!AH$2-[1]!tbl_gk[[#This Row],[GKHandling]])/('F+ , F-'!AH$2-'F+ , F-'!AH$3))</f>
        <v>3.208290895623072E-2</v>
      </c>
      <c r="AI1286" s="1" cm="1">
        <f t="array" ref="AI1286">[1]!table_weight[GKKicking]*(('F+ , F-'!AI$2-[1]!tbl_gk[[#This Row],[GKKicking]])/('F+ , F-'!AI$2-'F+ , F-'!AI$3))</f>
        <v>2.0571950106480059E-2</v>
      </c>
      <c r="AJ1286" s="1" cm="1">
        <f t="array" ref="AJ1286">[1]!table_weight[GKPositioning]*(('F+ , F-'!AJ$2-[1]!tbl_gk[[#This Row],[GKPositioning]])/('F+ , F-'!AJ$2-'F+ , F-'!AJ$3))</f>
        <v>9.4603449486321337E-3</v>
      </c>
      <c r="AK1286" s="1" cm="1">
        <f t="array" ref="AK1286">[1]!table_weight[GKReflexes]*(('F+ , F-'!AK$2-[1]!tbl_gk[[#This Row],[GKReflexes]])/('F+ , F-'!AK$2-'F+ , F-'!AK$3))</f>
        <v>2.55078930466822E-2</v>
      </c>
    </row>
    <row r="1287" spans="1:37" x14ac:dyDescent="0.55000000000000004">
      <c r="A1287" s="8">
        <f>[1]!tbl_gk[[#This Row],[ID]]</f>
        <v>250842</v>
      </c>
      <c r="B1287" s="2" cm="1">
        <f t="array" ref="B1287">[1]!table_weight[ValueEUR]*(('F+ , F-'!B$2-[1]!tbl_gk[[#This Row],[ValueEUR]])/('F+ , F-'!B$2-'F+ , F-'!B$3))</f>
        <v>2.1578751498600355E-3</v>
      </c>
      <c r="C1287" s="2" cm="1">
        <f t="array" ref="C1287">[1]!table_weight[WageEUR]*(('F+ , F-'!C$2-[1]!tbl_gk[[#This Row],[WageEUR]])/('F+ , F-'!C$2-'F+ , F-'!C$3))</f>
        <v>3.9120935309418161E-4</v>
      </c>
      <c r="D1287" s="2" cm="1">
        <f t="array" ref="D1287">[1]!table_weight[Crossing]*(('F+ , F-'!D$2-[1]!tbl_gk[[#This Row],[Crossing]])/('F+ , F-'!D$2-'F+ , F-'!D$3))</f>
        <v>3.5866971962916043E-2</v>
      </c>
      <c r="E1287" s="2" cm="1">
        <f t="array" ref="E1287">[1]!table_weight[Finishing]*(('F+ , F-'!E$2-[1]!tbl_gk[[#This Row],[Finishing]])/('F+ , F-'!E$2-'F+ , F-'!E$3))</f>
        <v>1.7968512321265388E-2</v>
      </c>
      <c r="F1287" s="2" cm="1">
        <f t="array" ref="F1287">[1]!table_weight[HeadingAccuracy]*(('F+ , F-'!F$2-[1]!tbl_gk[[#This Row],[HeadingAccuracy]])/('F+ , F-'!F$2-'F+ , F-'!F$3))</f>
        <v>1.0439222844598752E-2</v>
      </c>
      <c r="G1287" s="2" cm="1">
        <f t="array" ref="G1287">[1]!table_weight[ShortPassing]*(('F+ , F-'!G$2-[1]!tbl_gk[[#This Row],[ShortPassing]])/('F+ , F-'!G$2-'F+ , F-'!G$3))</f>
        <v>6.7504348175488213E-2</v>
      </c>
      <c r="H1287" s="2" cm="1">
        <f t="array" ref="H1287">[1]!table_weight[Volleys]*(('F+ , F-'!H$2-[1]!tbl_gk[[#This Row],[Volleys]])/('F+ , F-'!H$2-'F+ , F-'!H$3))</f>
        <v>2.0833057763785961E-3</v>
      </c>
      <c r="I1287" s="2" cm="1">
        <f t="array" ref="I1287">[1]!table_weight[Dribbling]*(('F+ , F-'!I$2-[1]!tbl_gk[[#This Row],[Dribbling]])/('F+ , F-'!I$2-'F+ , F-'!I$3))</f>
        <v>1.7601807988178481E-2</v>
      </c>
      <c r="J1287" s="2" cm="1">
        <f t="array" ref="J1287">[1]!table_weight[Curve]*(('F+ , F-'!J$2-[1]!tbl_gk[[#This Row],[Curve]])/('F+ , F-'!J$2-'F+ , F-'!J$3))</f>
        <v>9.8029273569279467E-3</v>
      </c>
      <c r="K1287" s="2" cm="1">
        <f t="array" ref="K1287">[1]!table_weight[FKAccuracy]*(('F+ , F-'!K$2-[1]!tbl_gk[[#This Row],[FKAccuracy]])/('F+ , F-'!K$2-'F+ , F-'!K$3))</f>
        <v>9.1268634012777444E-3</v>
      </c>
      <c r="L1287" s="2" cm="1">
        <f t="array" ref="L1287">[1]!table_weight[LongPassing]*(('F+ , F-'!L$2-[1]!tbl_gk[[#This Row],[LongPassing]])/('F+ , F-'!L$2-'F+ , F-'!L$3))</f>
        <v>2.2739812203183531E-2</v>
      </c>
      <c r="M1287" s="2" cm="1">
        <f t="array" ref="M1287">[1]!table_weight[BallControl]*(('F+ , F-'!M$2-[1]!tbl_gk[[#This Row],[BallControl]])/('F+ , F-'!M$2-'F+ , F-'!M$3))</f>
        <v>1.2603763744621627E-2</v>
      </c>
      <c r="N1287" s="2" cm="1">
        <f t="array" ref="N1287">[1]!table_weight[Acceleration]*(('F+ , F-'!N$2-[1]!tbl_gk[[#This Row],[Acceleration]])/('F+ , F-'!N$2-'F+ , F-'!N$3))</f>
        <v>7.8920524705166431E-3</v>
      </c>
      <c r="O1287" s="2" cm="1">
        <f t="array" ref="O1287">[1]!table_weight[SprintSpeed]*(('F+ , F-'!O$2-[1]!tbl_gk[[#This Row],[SprintSpeed]])/('F+ , F-'!O$2-'F+ , F-'!O$3))</f>
        <v>1.377426224520838E-2</v>
      </c>
      <c r="P1287" s="2" cm="1">
        <f t="array" ref="P1287">[1]!table_weight[Agility]*(('F+ , F-'!P$2-[1]!tbl_gk[[#This Row],[Agility]])/('F+ , F-'!P$2-'F+ , F-'!P$3))</f>
        <v>4.2123984928974139E-3</v>
      </c>
      <c r="Q1287" s="2" cm="1">
        <f t="array" ref="Q1287">[1]!table_weight[Reactions]*(('F+ , F-'!Q$2-[1]!tbl_gk[[#This Row],[Reactions]])/('F+ , F-'!Q$2-'F+ , F-'!Q$3))</f>
        <v>9.7971980013715747E-4</v>
      </c>
      <c r="R1287" s="2" cm="1">
        <f t="array" ref="R1287">[1]!table_weight[Balance]*(('F+ , F-'!R$2-[1]!tbl_gk[[#This Row],[Balance]])/('F+ , F-'!R$2-'F+ , F-'!R$3))</f>
        <v>1.3038376287539614E-3</v>
      </c>
      <c r="S1287" s="2" cm="1">
        <f t="array" ref="S1287">[1]!table_weight[ShotPower]*(('F+ , F-'!S$2-[1]!tbl_gk[[#This Row],[ShotPower]])/('F+ , F-'!S$2-'F+ , F-'!S$3))</f>
        <v>4.4150274176912247E-3</v>
      </c>
      <c r="T1287" s="2" cm="1">
        <f t="array" ref="T1287">[1]!table_weight[Jumping]*(('F+ , F-'!T$2-[1]!tbl_gk[[#This Row],[Jumping]])/('F+ , F-'!T$2-'F+ , F-'!T$3))</f>
        <v>8.5871026624925007E-5</v>
      </c>
      <c r="U1287" s="2" cm="1">
        <f t="array" ref="U1287">[1]!table_weight[Stamina]*(('F+ , F-'!U$2-[1]!tbl_gk[[#This Row],[Stamina]])/('F+ , F-'!U$2-'F+ , F-'!U$3))</f>
        <v>1.5456784792486501E-2</v>
      </c>
      <c r="V1287" s="2" cm="1">
        <f t="array" ref="V1287">[1]!table_weight[Strength]*(('F+ , F-'!V$2-[1]!tbl_gk[[#This Row],[Strength]])/('F+ , F-'!V$2-'F+ , F-'!V$3))</f>
        <v>3.4606023729844775E-2</v>
      </c>
      <c r="W1287" s="2" cm="1">
        <f t="array" ref="W1287">[1]!table_weight[LongShots]*(('F+ , F-'!W$2-[1]!tbl_gk[[#This Row],[LongShots]])/('F+ , F-'!W$2-'F+ , F-'!W$3))</f>
        <v>1.0128592311173986E-2</v>
      </c>
      <c r="X1287" s="2" cm="1">
        <f t="array" ref="X1287">[1]!table_weight[Aggression]*(('F+ , F-'!X$2-[1]!tbl_gk[[#This Row],[Aggression]])/('F+ , F-'!X$2-'F+ , F-'!X$3))</f>
        <v>1.5211439002129575E-2</v>
      </c>
      <c r="Y1287" s="2" cm="1">
        <f t="array" ref="Y1287">[1]!table_weight[Interceptions]*(('F+ , F-'!Y$2-[1]!tbl_gk[[#This Row],[Interceptions]])/('F+ , F-'!Y$2-'F+ , F-'!Y$3))</f>
        <v>2.1469152933086991E-2</v>
      </c>
      <c r="Z1287" s="2" cm="1">
        <f t="array" ref="Z1287">[1]!table_weight[Positioning]*(('F+ , F-'!Z$2-[1]!tbl_gk[[#This Row],[Positioning]])/('F+ , F-'!Z$2-'F+ , F-'!Z$3))</f>
        <v>2.2183348544772088E-3</v>
      </c>
      <c r="AA1287" s="2" cm="1">
        <f t="array" ref="AA1287">[1]!table_weight[Vision]*(('F+ , F-'!AA$2-[1]!tbl_gk[[#This Row],[Vision]])/('F+ , F-'!AA$2-'F+ , F-'!AA$3))</f>
        <v>4.2592029205962808E-3</v>
      </c>
      <c r="AB1287" s="2" cm="1">
        <f t="array" ref="AB1287">[1]!table_weight[Penalties]*(('F+ , F-'!AB$2-[1]!tbl_gk[[#This Row],[Penalties]])/('F+ , F-'!AB$2-'F+ , F-'!AB$3))</f>
        <v>2.2705309687002014E-3</v>
      </c>
      <c r="AC1287" s="2" cm="1">
        <f t="array" ref="AC1287">[1]!table_weight[Composure]*(('F+ , F-'!AC$2-[1]!tbl_gk[[#This Row],[Composure]])/('F+ , F-'!AC$2-'F+ , F-'!AC$3))</f>
        <v>1.6545775756702319E-3</v>
      </c>
      <c r="AD1287" s="2" cm="1">
        <f t="array" ref="AD1287">[1]!table_weight[Marking]*(('F+ , F-'!AD$2-[1]!tbl_gk[[#This Row],[Marking]])/('F+ , F-'!AD$2-'F+ , F-'!AD$3))</f>
        <v>2.9972168700492414E-2</v>
      </c>
      <c r="AE1287" s="2" cm="1">
        <f t="array" ref="AE1287">[1]!table_weight[StandingTackle]*(('F+ , F-'!AE$2-[1]!tbl_gk[[#This Row],[StandingTackle]])/('F+ , F-'!AE$2-'F+ , F-'!AE$3))</f>
        <v>2.9141914719869356E-2</v>
      </c>
      <c r="AF1287" s="2" cm="1">
        <f t="array" ref="AF1287">[1]!table_weight[SlidingTackle]*(('F+ , F-'!AF$2-[1]!tbl_gk[[#This Row],[SlidingTackle]])/('F+ , F-'!AF$2-'F+ , F-'!AF$3))</f>
        <v>8.2195144081682794E-3</v>
      </c>
      <c r="AG1287" s="2" cm="1">
        <f t="array" ref="AG1287">[1]!table_weight[GKDiving]*(('F+ , F-'!AG$2-[1]!tbl_gk[[#This Row],[GKDiving]])/('F+ , F-'!AG$2-'F+ , F-'!AG$3))</f>
        <v>2.5621767569212028E-2</v>
      </c>
      <c r="AH1287" s="2" cm="1">
        <f t="array" ref="AH1287">[1]!table_weight[GKHandling]*(('F+ , F-'!AH$2-[1]!tbl_gk[[#This Row],[GKHandling]])/('F+ , F-'!AH$2-'F+ , F-'!AH$3))</f>
        <v>3.208290895623072E-2</v>
      </c>
      <c r="AI1287" s="2" cm="1">
        <f t="array" ref="AI1287">[1]!table_weight[GKKicking]*(('F+ , F-'!AI$2-[1]!tbl_gk[[#This Row],[GKKicking]])/('F+ , F-'!AI$2-'F+ , F-'!AI$3))</f>
        <v>2.0571950106480059E-2</v>
      </c>
      <c r="AJ1287" s="2" cm="1">
        <f t="array" ref="AJ1287">[1]!table_weight[GKPositioning]*(('F+ , F-'!AJ$2-[1]!tbl_gk[[#This Row],[GKPositioning]])/('F+ , F-'!AJ$2-'F+ , F-'!AJ$3))</f>
        <v>9.4603449486321337E-3</v>
      </c>
      <c r="AK1287" s="2" cm="1">
        <f t="array" ref="AK1287">[1]!table_weight[GKReflexes]*(('F+ , F-'!AK$2-[1]!tbl_gk[[#This Row],[GKReflexes]])/('F+ , F-'!AK$2-'F+ , F-'!AK$3))</f>
        <v>2.55078930466822E-2</v>
      </c>
    </row>
    <row r="1288" spans="1:37" x14ac:dyDescent="0.55000000000000004">
      <c r="A1288" s="7">
        <f>[1]!tbl_gk[[#This Row],[ID]]</f>
        <v>250865</v>
      </c>
      <c r="B1288" s="1" cm="1">
        <f t="array" ref="B1288">[1]!table_weight[ValueEUR]*(('F+ , F-'!B$2-[1]!tbl_gk[[#This Row],[ValueEUR]])/('F+ , F-'!B$2-'F+ , F-'!B$3))</f>
        <v>1.3612114734491143E-4</v>
      </c>
      <c r="C1288" s="1" cm="1">
        <f t="array" ref="C1288">[1]!table_weight[WageEUR]*(('F+ , F-'!C$2-[1]!tbl_gk[[#This Row],[WageEUR]])/('F+ , F-'!C$2-'F+ , F-'!C$3))</f>
        <v>3.9120935309418161E-4</v>
      </c>
      <c r="D1288" s="1" cm="1">
        <f t="array" ref="D1288">[1]!table_weight[Crossing]*(('F+ , F-'!D$2-[1]!tbl_gk[[#This Row],[Crossing]])/('F+ , F-'!D$2-'F+ , F-'!D$3))</f>
        <v>3.3625286215233793E-2</v>
      </c>
      <c r="E1288" s="1" cm="1">
        <f t="array" ref="E1288">[1]!table_weight[Finishing]*(('F+ , F-'!E$2-[1]!tbl_gk[[#This Row],[Finishing]])/('F+ , F-'!E$2-'F+ , F-'!E$3))</f>
        <v>1.8966763005780131E-2</v>
      </c>
      <c r="F1288" s="1" cm="1">
        <f t="array" ref="F1288">[1]!table_weight[HeadingAccuracy]*(('F+ , F-'!F$2-[1]!tbl_gk[[#This Row],[HeadingAccuracy]])/('F+ , F-'!F$2-'F+ , F-'!F$3))</f>
        <v>1.1691929585950599E-2</v>
      </c>
      <c r="G1288" s="1" cm="1">
        <f t="array" ref="G1288">[1]!table_weight[ShortPassing]*(('F+ , F-'!G$2-[1]!tbl_gk[[#This Row],[ShortPassing]])/('F+ , F-'!G$2-'F+ , F-'!G$3))</f>
        <v>6.3285326414520199E-2</v>
      </c>
      <c r="H1288" s="1" cm="1">
        <f t="array" ref="H1288">[1]!table_weight[Volleys]*(('F+ , F-'!H$2-[1]!tbl_gk[[#This Row],[Volleys]])/('F+ , F-'!H$2-'F+ , F-'!H$3))</f>
        <v>2.0833057763785961E-3</v>
      </c>
      <c r="I1288" s="1" cm="1">
        <f t="array" ref="I1288">[1]!table_weight[Dribbling]*(('F+ , F-'!I$2-[1]!tbl_gk[[#This Row],[Dribbling]])/('F+ , F-'!I$2-'F+ , F-'!I$3))</f>
        <v>2.2491199096005835E-2</v>
      </c>
      <c r="J1288" s="1" cm="1">
        <f t="array" ref="J1288">[1]!table_weight[Curve]*(('F+ , F-'!J$2-[1]!tbl_gk[[#This Row],[Curve]])/('F+ , F-'!J$2-'F+ , F-'!J$3))</f>
        <v>9.8029273569279467E-3</v>
      </c>
      <c r="K1288" s="1" cm="1">
        <f t="array" ref="K1288">[1]!table_weight[FKAccuracy]*(('F+ , F-'!K$2-[1]!tbl_gk[[#This Row],[FKAccuracy]])/('F+ , F-'!K$2-'F+ , F-'!K$3))</f>
        <v>9.2789777912990392E-3</v>
      </c>
      <c r="L1288" s="1" cm="1">
        <f t="array" ref="L1288">[1]!table_weight[LongPassing]*(('F+ , F-'!L$2-[1]!tbl_gk[[#This Row],[LongPassing]])/('F+ , F-'!L$2-'F+ , F-'!L$3))</f>
        <v>2.4905508603486726E-2</v>
      </c>
      <c r="M1288" s="1" cm="1">
        <f t="array" ref="M1288">[1]!table_weight[BallControl]*(('F+ , F-'!M$2-[1]!tbl_gk[[#This Row],[BallControl]])/('F+ , F-'!M$2-'F+ , F-'!M$3))</f>
        <v>1.2603763744621627E-2</v>
      </c>
      <c r="N1288" s="1" cm="1">
        <f t="array" ref="N1288">[1]!table_weight[Acceleration]*(('F+ , F-'!N$2-[1]!tbl_gk[[#This Row],[Acceleration]])/('F+ , F-'!N$2-'F+ , F-'!N$3))</f>
        <v>7.4410780436299775E-3</v>
      </c>
      <c r="O1288" s="1" cm="1">
        <f t="array" ref="O1288">[1]!table_weight[SprintSpeed]*(('F+ , F-'!O$2-[1]!tbl_gk[[#This Row],[SprintSpeed]])/('F+ , F-'!O$2-'F+ , F-'!O$3))</f>
        <v>1.1525403103133543E-2</v>
      </c>
      <c r="P1288" s="1" cm="1">
        <f t="array" ref="P1288">[1]!table_weight[Agility]*(('F+ , F-'!P$2-[1]!tbl_gk[[#This Row],[Agility]])/('F+ , F-'!P$2-'F+ , F-'!P$3))</f>
        <v>4.7974538391331659E-3</v>
      </c>
      <c r="Q1288" s="1" cm="1">
        <f t="array" ref="Q1288">[1]!table_weight[Reactions]*(('F+ , F-'!Q$2-[1]!tbl_gk[[#This Row],[Reactions]])/('F+ , F-'!Q$2-'F+ , F-'!Q$3))</f>
        <v>2.217260600310409E-3</v>
      </c>
      <c r="R1288" s="1" cm="1">
        <f t="array" ref="R1288">[1]!table_weight[Balance]*(('F+ , F-'!R$2-[1]!tbl_gk[[#This Row],[Balance]])/('F+ , F-'!R$2-'F+ , F-'!R$3))</f>
        <v>2.1730627145899362E-3</v>
      </c>
      <c r="S1288" s="1" cm="1">
        <f t="array" ref="S1288">[1]!table_weight[ShotPower]*(('F+ , F-'!S$2-[1]!tbl_gk[[#This Row],[ShotPower]])/('F+ , F-'!S$2-'F+ , F-'!S$3))</f>
        <v>5.9732723886410689E-3</v>
      </c>
      <c r="T1288" s="1" cm="1">
        <f t="array" ref="T1288">[1]!table_weight[Jumping]*(('F+ , F-'!T$2-[1]!tbl_gk[[#This Row],[Jumping]])/('F+ , F-'!T$2-'F+ , F-'!T$3))</f>
        <v>3.5207120916219254E-3</v>
      </c>
      <c r="U1288" s="1" cm="1">
        <f t="array" ref="U1288">[1]!table_weight[Stamina]*(('F+ , F-'!U$2-[1]!tbl_gk[[#This Row],[Stamina]])/('F+ , F-'!U$2-'F+ , F-'!U$3))</f>
        <v>1.6315495058735752E-2</v>
      </c>
      <c r="V1288" s="1" cm="1">
        <f t="array" ref="V1288">[1]!table_weight[Strength]*(('F+ , F-'!V$2-[1]!tbl_gk[[#This Row],[Strength]])/('F+ , F-'!V$2-'F+ , F-'!V$3))</f>
        <v>3.2831355846262997E-2</v>
      </c>
      <c r="W1288" s="1" cm="1">
        <f t="array" ref="W1288">[1]!table_weight[LongShots]*(('F+ , F-'!W$2-[1]!tbl_gk[[#This Row],[LongShots]])/('F+ , F-'!W$2-'F+ , F-'!W$3))</f>
        <v>9.3494698256990638E-3</v>
      </c>
      <c r="X1288" s="1" cm="1">
        <f t="array" ref="X1288">[1]!table_weight[Aggression]*(('F+ , F-'!X$2-[1]!tbl_gk[[#This Row],[Aggression]])/('F+ , F-'!X$2-'F+ , F-'!X$3))</f>
        <v>1.642835412229994E-2</v>
      </c>
      <c r="Y1288" s="1" cm="1">
        <f t="array" ref="Y1288">[1]!table_weight[Interceptions]*(('F+ , F-'!Y$2-[1]!tbl_gk[[#This Row],[Interceptions]])/('F+ , F-'!Y$2-'F+ , F-'!Y$3))</f>
        <v>2.2854259573931314E-2</v>
      </c>
      <c r="Z1288" s="1" cm="1">
        <f t="array" ref="Z1288">[1]!table_weight[Positioning]*(('F+ , F-'!Z$2-[1]!tbl_gk[[#This Row],[Positioning]])/('F+ , F-'!Z$2-'F+ , F-'!Z$3))</f>
        <v>2.0704458641787279E-3</v>
      </c>
      <c r="AA1288" s="1" cm="1">
        <f t="array" ref="AA1288">[1]!table_weight[Vision]*(('F+ , F-'!AA$2-[1]!tbl_gk[[#This Row],[Vision]])/('F+ , F-'!AA$2-'F+ , F-'!AA$3))</f>
        <v>2.200588175641412E-2</v>
      </c>
      <c r="AB1288" s="1" cm="1">
        <f t="array" ref="AB1288">[1]!table_weight[Penalties]*(('F+ , F-'!AB$2-[1]!tbl_gk[[#This Row],[Penalties]])/('F+ , F-'!AB$2-'F+ , F-'!AB$3))</f>
        <v>2.3096780543674466E-3</v>
      </c>
      <c r="AC1288" s="1" cm="1">
        <f t="array" ref="AC1288">[1]!table_weight[Composure]*(('F+ , F-'!AC$2-[1]!tbl_gk[[#This Row],[Composure]])/('F+ , F-'!AC$2-'F+ , F-'!AC$3))</f>
        <v>2.3484326880480709E-3</v>
      </c>
      <c r="AD1288" s="1" cm="1">
        <f t="array" ref="AD1288">[1]!table_weight[Marking]*(('F+ , F-'!AD$2-[1]!tbl_gk[[#This Row],[Marking]])/('F+ , F-'!AD$2-'F+ , F-'!AD$3))</f>
        <v>3.9437064079595283E-2</v>
      </c>
      <c r="AE1288" s="1" cm="1">
        <f t="array" ref="AE1288">[1]!table_weight[StandingTackle]*(('F+ , F-'!AE$2-[1]!tbl_gk[[#This Row],[StandingTackle]])/('F+ , F-'!AE$2-'F+ , F-'!AE$3))</f>
        <v>3.1383600467551613E-2</v>
      </c>
      <c r="AF1288" s="1" cm="1">
        <f t="array" ref="AF1288">[1]!table_weight[SlidingTackle]*(('F+ , F-'!AF$2-[1]!tbl_gk[[#This Row],[SlidingTackle]])/('F+ , F-'!AF$2-'F+ , F-'!AF$3))</f>
        <v>9.7139715732897855E-3</v>
      </c>
      <c r="AG1288" s="1" cm="1">
        <f t="array" ref="AG1288">[1]!table_weight[GKDiving]*(('F+ , F-'!AG$2-[1]!tbl_gk[[#This Row],[GKDiving]])/('F+ , F-'!AG$2-'F+ , F-'!AG$3))</f>
        <v>5.6367888652266468E-2</v>
      </c>
      <c r="AH1288" s="1" cm="1">
        <f t="array" ref="AH1288">[1]!table_weight[GKHandling]*(('F+ , F-'!AH$2-[1]!tbl_gk[[#This Row],[GKHandling]])/('F+ , F-'!AH$2-'F+ , F-'!AH$3))</f>
        <v>6.0601050250658012E-2</v>
      </c>
      <c r="AI1288" s="1" cm="1">
        <f t="array" ref="AI1288">[1]!table_weight[GKKicking]*(('F+ , F-'!AI$2-[1]!tbl_gk[[#This Row],[GKKicking]])/('F+ , F-'!AI$2-'F+ , F-'!AI$3))</f>
        <v>2.7727411013081817E-2</v>
      </c>
      <c r="AJ1288" s="1" cm="1">
        <f t="array" ref="AJ1288">[1]!table_weight[GKPositioning]*(('F+ , F-'!AJ$2-[1]!tbl_gk[[#This Row],[GKPositioning]])/('F+ , F-'!AJ$2-'F+ , F-'!AJ$3))</f>
        <v>2.1443448550232839E-2</v>
      </c>
      <c r="AK1288" s="1" cm="1">
        <f t="array" ref="AK1288">[1]!table_weight[GKReflexes]*(('F+ , F-'!AK$2-[1]!tbl_gk[[#This Row],[GKReflexes]])/('F+ , F-'!AK$2-'F+ , F-'!AK$3))</f>
        <v>5.10157860933644E-2</v>
      </c>
    </row>
    <row r="1289" spans="1:37" x14ac:dyDescent="0.55000000000000004">
      <c r="A1289" s="8">
        <f>[1]!tbl_gk[[#This Row],[ID]]</f>
        <v>250897</v>
      </c>
      <c r="B1289" s="2" cm="1">
        <f t="array" ref="B1289">[1]!table_weight[ValueEUR]*(('F+ , F-'!B$2-[1]!tbl_gk[[#This Row],[ValueEUR]])/('F+ , F-'!B$2-'F+ , F-'!B$3))</f>
        <v>1.2068791068449063E-4</v>
      </c>
      <c r="C1289" s="2" cm="1">
        <f t="array" ref="C1289">[1]!table_weight[WageEUR]*(('F+ , F-'!C$2-[1]!tbl_gk[[#This Row],[WageEUR]])/('F+ , F-'!C$2-'F+ , F-'!C$3))</f>
        <v>7.8241870618836313E-5</v>
      </c>
      <c r="D1289" s="2" cm="1">
        <f t="array" ref="D1289">[1]!table_weight[Crossing]*(('F+ , F-'!D$2-[1]!tbl_gk[[#This Row],[Crossing]])/('F+ , F-'!D$2-'F+ , F-'!D$3))</f>
        <v>3.4746129089074922E-2</v>
      </c>
      <c r="E1289" s="2" cm="1">
        <f t="array" ref="E1289">[1]!table_weight[Finishing]*(('F+ , F-'!E$2-[1]!tbl_gk[[#This Row],[Finishing]])/('F+ , F-'!E$2-'F+ , F-'!E$3))</f>
        <v>1.8966763005780131E-2</v>
      </c>
      <c r="F1289" s="2" cm="1">
        <f t="array" ref="F1289">[1]!table_weight[HeadingAccuracy]*(('F+ , F-'!F$2-[1]!tbl_gk[[#This Row],[HeadingAccuracy]])/('F+ , F-'!F$2-'F+ , F-'!F$3))</f>
        <v>1.1691929585950599E-2</v>
      </c>
      <c r="G1289" s="2" cm="1">
        <f t="array" ref="G1289">[1]!table_weight[ShortPassing]*(('F+ , F-'!G$2-[1]!tbl_gk[[#This Row],[ShortPassing]])/('F+ , F-'!G$2-'F+ , F-'!G$3))</f>
        <v>5.9066304653552192E-2</v>
      </c>
      <c r="H1289" s="2" cm="1">
        <f t="array" ref="H1289">[1]!table_weight[Volleys]*(('F+ , F-'!H$2-[1]!tbl_gk[[#This Row],[Volleys]])/('F+ , F-'!H$2-'F+ , F-'!H$3))</f>
        <v>2.4305234057750281E-3</v>
      </c>
      <c r="I1289" s="2" cm="1">
        <f t="array" ref="I1289">[1]!table_weight[Dribbling]*(('F+ , F-'!I$2-[1]!tbl_gk[[#This Row],[Dribbling]])/('F+ , F-'!I$2-'F+ , F-'!I$3))</f>
        <v>2.4446955539136776E-2</v>
      </c>
      <c r="J1289" s="2" cm="1">
        <f t="array" ref="J1289">[1]!table_weight[Curve]*(('F+ , F-'!J$2-[1]!tbl_gk[[#This Row],[Curve]])/('F+ , F-'!J$2-'F+ , F-'!J$3))</f>
        <v>9.295879390190295E-3</v>
      </c>
      <c r="K1289" s="2" cm="1">
        <f t="array" ref="K1289">[1]!table_weight[FKAccuracy]*(('F+ , F-'!K$2-[1]!tbl_gk[[#This Row],[FKAccuracy]])/('F+ , F-'!K$2-'F+ , F-'!K$3))</f>
        <v>9.2789777912990392E-3</v>
      </c>
      <c r="L1289" s="2" cm="1">
        <f t="array" ref="L1289">[1]!table_weight[LongPassing]*(('F+ , F-'!L$2-[1]!tbl_gk[[#This Row],[LongPassing]])/('F+ , F-'!L$2-'F+ , F-'!L$3))</f>
        <v>2.5988356803638323E-2</v>
      </c>
      <c r="M1289" s="2" cm="1">
        <f t="array" ref="M1289">[1]!table_weight[BallControl]*(('F+ , F-'!M$2-[1]!tbl_gk[[#This Row],[BallControl]])/('F+ , F-'!M$2-'F+ , F-'!M$3))</f>
        <v>1.2603763744621627E-2</v>
      </c>
      <c r="N1289" s="2" cm="1">
        <f t="array" ref="N1289">[1]!table_weight[Acceleration]*(('F+ , F-'!N$2-[1]!tbl_gk[[#This Row],[Acceleration]])/('F+ , F-'!N$2-'F+ , F-'!N$3))</f>
        <v>1.0597899031836633E-2</v>
      </c>
      <c r="O1289" s="2" cm="1">
        <f t="array" ref="O1289">[1]!table_weight[SprintSpeed]*(('F+ , F-'!O$2-[1]!tbl_gk[[#This Row],[SprintSpeed]])/('F+ , F-'!O$2-'F+ , F-'!O$3))</f>
        <v>1.2368725281411608E-2</v>
      </c>
      <c r="P1289" s="2" cm="1">
        <f t="array" ref="P1289">[1]!table_weight[Agility]*(('F+ , F-'!P$2-[1]!tbl_gk[[#This Row],[Agility]])/('F+ , F-'!P$2-'F+ , F-'!P$3))</f>
        <v>5.4995202546160686E-3</v>
      </c>
      <c r="Q1289" s="2" cm="1">
        <f t="array" ref="Q1289">[1]!table_weight[Reactions]*(('F+ , F-'!Q$2-[1]!tbl_gk[[#This Row],[Reactions]])/('F+ , F-'!Q$2-'F+ , F-'!Q$3))</f>
        <v>1.9594396002743149E-3</v>
      </c>
      <c r="R1289" s="2" cm="1">
        <f t="array" ref="R1289">[1]!table_weight[Balance]*(('F+ , F-'!R$2-[1]!tbl_gk[[#This Row],[Balance]])/('F+ , F-'!R$2-'F+ , F-'!R$3))</f>
        <v>2.6076752575079228E-3</v>
      </c>
      <c r="S1289" s="2" cm="1">
        <f t="array" ref="S1289">[1]!table_weight[ShotPower]*(('F+ , F-'!S$2-[1]!tbl_gk[[#This Row],[ShotPower]])/('F+ , F-'!S$2-'F+ , F-'!S$3))</f>
        <v>6.2329798837993753E-3</v>
      </c>
      <c r="T1289" s="2" cm="1">
        <f t="array" ref="T1289">[1]!table_weight[Jumping]*(('F+ , F-'!T$2-[1]!tbl_gk[[#This Row],[Jumping]])/('F+ , F-'!T$2-'F+ , F-'!T$3))</f>
        <v>3.9500672247465502E-3</v>
      </c>
      <c r="U1289" s="2" cm="1">
        <f t="array" ref="U1289">[1]!table_weight[Stamina]*(('F+ , F-'!U$2-[1]!tbl_gk[[#This Row],[Stamina]])/('F+ , F-'!U$2-'F+ , F-'!U$3))</f>
        <v>1.4598074526237249E-2</v>
      </c>
      <c r="V1289" s="2" cm="1">
        <f t="array" ref="V1289">[1]!table_weight[Strength]*(('F+ , F-'!V$2-[1]!tbl_gk[[#This Row],[Strength]])/('F+ , F-'!V$2-'F+ , F-'!V$3))</f>
        <v>2.4845350370144969E-2</v>
      </c>
      <c r="W1289" s="2" cm="1">
        <f t="array" ref="W1289">[1]!table_weight[LongShots]*(('F+ , F-'!W$2-[1]!tbl_gk[[#This Row],[LongShots]])/('F+ , F-'!W$2-'F+ , F-'!W$3))</f>
        <v>1.0128592311173986E-2</v>
      </c>
      <c r="X1289" s="2" cm="1">
        <f t="array" ref="X1289">[1]!table_weight[Aggression]*(('F+ , F-'!X$2-[1]!tbl_gk[[#This Row],[Aggression]])/('F+ , F-'!X$2-'F+ , F-'!X$3))</f>
        <v>1.0952236081533291E-2</v>
      </c>
      <c r="Y1289" s="2" cm="1">
        <f t="array" ref="Y1289">[1]!table_weight[Interceptions]*(('F+ , F-'!Y$2-[1]!tbl_gk[[#This Row],[Interceptions]])/('F+ , F-'!Y$2-'F+ , F-'!Y$3))</f>
        <v>2.3546812894353474E-2</v>
      </c>
      <c r="Z1289" s="2" cm="1">
        <f t="array" ref="Z1289">[1]!table_weight[Positioning]*(('F+ , F-'!Z$2-[1]!tbl_gk[[#This Row],[Positioning]])/('F+ , F-'!Z$2-'F+ , F-'!Z$3))</f>
        <v>1.9225568738802474E-3</v>
      </c>
      <c r="AA1289" s="2" cm="1">
        <f t="array" ref="AA1289">[1]!table_weight[Vision]*(('F+ , F-'!AA$2-[1]!tbl_gk[[#This Row],[Vision]])/('F+ , F-'!AA$2-'F+ , F-'!AA$3))</f>
        <v>2.7684818983875824E-2</v>
      </c>
      <c r="AB1289" s="2" cm="1">
        <f t="array" ref="AB1289">[1]!table_weight[Penalties]*(('F+ , F-'!AB$2-[1]!tbl_gk[[#This Row],[Penalties]])/('F+ , F-'!AB$2-'F+ , F-'!AB$3))</f>
        <v>2.3879722257019362E-3</v>
      </c>
      <c r="AC1289" s="2" cm="1">
        <f t="array" ref="AC1289">[1]!table_weight[Composure]*(('F+ , F-'!AC$2-[1]!tbl_gk[[#This Row],[Composure]])/('F+ , F-'!AC$2-'F+ , F-'!AC$3))</f>
        <v>2.188312277499339E-3</v>
      </c>
      <c r="AD1289" s="2" cm="1">
        <f t="array" ref="AD1289">[1]!table_weight[Marking]*(('F+ , F-'!AD$2-[1]!tbl_gk[[#This Row],[Marking]])/('F+ , F-'!AD$2-'F+ , F-'!AD$3))</f>
        <v>3.9437064079595283E-2</v>
      </c>
      <c r="AE1289" s="2" cm="1">
        <f t="array" ref="AE1289">[1]!table_weight[StandingTackle]*(('F+ , F-'!AE$2-[1]!tbl_gk[[#This Row],[StandingTackle]])/('F+ , F-'!AE$2-'F+ , F-'!AE$3))</f>
        <v>3.362528621523387E-2</v>
      </c>
      <c r="AF1289" s="2" cm="1">
        <f t="array" ref="AF1289">[1]!table_weight[SlidingTackle]*(('F+ , F-'!AF$2-[1]!tbl_gk[[#This Row],[SlidingTackle]])/('F+ , F-'!AF$2-'F+ , F-'!AF$3))</f>
        <v>8.9667429907290316E-3</v>
      </c>
      <c r="AG1289" s="2" cm="1">
        <f t="array" ref="AG1289">[1]!table_weight[GKDiving]*(('F+ , F-'!AG$2-[1]!tbl_gk[[#This Row],[GKDiving]])/('F+ , F-'!AG$2-'F+ , F-'!AG$3))</f>
        <v>4.9535417300476586E-2</v>
      </c>
      <c r="AH1289" s="2" cm="1">
        <f t="array" ref="AH1289">[1]!table_weight[GKHandling]*(('F+ , F-'!AH$2-[1]!tbl_gk[[#This Row],[GKHandling]])/('F+ , F-'!AH$2-'F+ , F-'!AH$3))</f>
        <v>6.0601050250658012E-2</v>
      </c>
      <c r="AI1289" s="2" cm="1">
        <f t="array" ref="AI1289">[1]!table_weight[GKKicking]*(('F+ , F-'!AI$2-[1]!tbl_gk[[#This Row],[GKKicking]])/('F+ , F-'!AI$2-'F+ , F-'!AI$3))</f>
        <v>2.8621843626407038E-2</v>
      </c>
      <c r="AJ1289" s="2" cm="1">
        <f t="array" ref="AJ1289">[1]!table_weight[GKPositioning]*(('F+ , F-'!AJ$2-[1]!tbl_gk[[#This Row],[GKPositioning]])/('F+ , F-'!AJ$2-'F+ , F-'!AJ$3))</f>
        <v>2.3966207203201407E-2</v>
      </c>
      <c r="AK1289" s="2" cm="1">
        <f t="array" ref="AK1289">[1]!table_weight[GKReflexes]*(('F+ , F-'!AK$2-[1]!tbl_gk[[#This Row],[GKReflexes]])/('F+ , F-'!AK$2-'F+ , F-'!AK$3))</f>
        <v>5.4659770814318998E-2</v>
      </c>
    </row>
    <row r="1290" spans="1:37" x14ac:dyDescent="0.55000000000000004">
      <c r="A1290" s="7">
        <f>[1]!tbl_gk[[#This Row],[ID]]</f>
        <v>250916</v>
      </c>
      <c r="B1290" s="1" cm="1">
        <f t="array" ref="B1290">[1]!table_weight[ValueEUR]*(('F+ , F-'!B$2-[1]!tbl_gk[[#This Row],[ValueEUR]])/('F+ , F-'!B$2-'F+ , F-'!B$3))</f>
        <v>3.367532239303818E-4</v>
      </c>
      <c r="C1290" s="1" cm="1">
        <f t="array" ref="C1290">[1]!table_weight[WageEUR]*(('F+ , F-'!C$2-[1]!tbl_gk[[#This Row],[WageEUR]])/('F+ , F-'!C$2-'F+ , F-'!C$3))</f>
        <v>2.3472561185650898E-4</v>
      </c>
      <c r="D1290" s="1" cm="1">
        <f t="array" ref="D1290">[1]!table_weight[Crossing]*(('F+ , F-'!D$2-[1]!tbl_gk[[#This Row],[Crossing]])/('F+ , F-'!D$2-'F+ , F-'!D$3))</f>
        <v>3.4746129089074922E-2</v>
      </c>
      <c r="E1290" s="1" cm="1">
        <f t="array" ref="E1290">[1]!table_weight[Finishing]*(('F+ , F-'!E$2-[1]!tbl_gk[[#This Row],[Finishing]])/('F+ , F-'!E$2-'F+ , F-'!E$3))</f>
        <v>1.59720109522359E-2</v>
      </c>
      <c r="F1290" s="1" cm="1">
        <f t="array" ref="F1290">[1]!table_weight[HeadingAccuracy]*(('F+ , F-'!F$2-[1]!tbl_gk[[#This Row],[HeadingAccuracy]])/('F+ , F-'!F$2-'F+ , F-'!F$3))</f>
        <v>1.1691929585950599E-2</v>
      </c>
      <c r="G1290" s="1" cm="1">
        <f t="array" ref="G1290">[1]!table_weight[ShortPassing]*(('F+ , F-'!G$2-[1]!tbl_gk[[#This Row],[ShortPassing]])/('F+ , F-'!G$2-'F+ , F-'!G$3))</f>
        <v>5.0628261131616156E-2</v>
      </c>
      <c r="H1290" s="1" cm="1">
        <f t="array" ref="H1290">[1]!table_weight[Volleys]*(('F+ , F-'!H$2-[1]!tbl_gk[[#This Row],[Volleys]])/('F+ , F-'!H$2-'F+ , F-'!H$3))</f>
        <v>1.851827356780974E-3</v>
      </c>
      <c r="I1290" s="1" cm="1">
        <f t="array" ref="I1290">[1]!table_weight[Dribbling]*(('F+ , F-'!I$2-[1]!tbl_gk[[#This Row],[Dribbling]])/('F+ , F-'!I$2-'F+ , F-'!I$3))</f>
        <v>2.3469077317571304E-2</v>
      </c>
      <c r="J1290" s="1" cm="1">
        <f t="array" ref="J1290">[1]!table_weight[Curve]*(('F+ , F-'!J$2-[1]!tbl_gk[[#This Row],[Curve]])/('F+ , F-'!J$2-'F+ , F-'!J$3))</f>
        <v>9.295879390190295E-3</v>
      </c>
      <c r="K1290" s="1" cm="1">
        <f t="array" ref="K1290">[1]!table_weight[FKAccuracy]*(('F+ , F-'!K$2-[1]!tbl_gk[[#This Row],[FKAccuracy]])/('F+ , F-'!K$2-'F+ , F-'!K$3))</f>
        <v>8.8226346212351529E-3</v>
      </c>
      <c r="L1290" s="1" cm="1">
        <f t="array" ref="L1290">[1]!table_weight[LongPassing]*(('F+ , F-'!L$2-[1]!tbl_gk[[#This Row],[LongPassing]])/('F+ , F-'!L$2-'F+ , F-'!L$3))</f>
        <v>2.1656964003031933E-2</v>
      </c>
      <c r="M1290" s="1" cm="1">
        <f t="array" ref="M1290">[1]!table_weight[BallControl]*(('F+ , F-'!M$2-[1]!tbl_gk[[#This Row],[BallControl]])/('F+ , F-'!M$2-'F+ , F-'!M$3))</f>
        <v>9.1268634012777305E-3</v>
      </c>
      <c r="N1290" s="1" cm="1">
        <f t="array" ref="N1290">[1]!table_weight[Acceleration]*(('F+ , F-'!N$2-[1]!tbl_gk[[#This Row],[Acceleration]])/('F+ , F-'!N$2-'F+ , F-'!N$3))</f>
        <v>6.7646164032999796E-3</v>
      </c>
      <c r="O1290" s="1" cm="1">
        <f t="array" ref="O1290">[1]!table_weight[SprintSpeed]*(('F+ , F-'!O$2-[1]!tbl_gk[[#This Row],[SprintSpeed]])/('F+ , F-'!O$2-'F+ , F-'!O$3))</f>
        <v>8.1521143900212863E-3</v>
      </c>
      <c r="P1290" s="1" cm="1">
        <f t="array" ref="P1290">[1]!table_weight[Agility]*(('F+ , F-'!P$2-[1]!tbl_gk[[#This Row],[Agility]])/('F+ , F-'!P$2-'F+ , F-'!P$3))</f>
        <v>5.0314759776274665E-3</v>
      </c>
      <c r="Q1290" s="1" cm="1">
        <f t="array" ref="Q1290">[1]!table_weight[Reactions]*(('F+ , F-'!Q$2-[1]!tbl_gk[[#This Row],[Reactions]])/('F+ , F-'!Q$2-'F+ , F-'!Q$3))</f>
        <v>1.5984902002237835E-3</v>
      </c>
      <c r="R1290" s="1" cm="1">
        <f t="array" ref="R1290">[1]!table_weight[Balance]*(('F+ , F-'!R$2-[1]!tbl_gk[[#This Row],[Balance]])/('F+ , F-'!R$2-'F+ , F-'!R$3))</f>
        <v>1.9868001961965125E-3</v>
      </c>
      <c r="S1290" s="1" cm="1">
        <f t="array" ref="S1290">[1]!table_weight[ShotPower]*(('F+ , F-'!S$2-[1]!tbl_gk[[#This Row],[ShotPower]])/('F+ , F-'!S$2-'F+ , F-'!S$3))</f>
        <v>5.9732723886410689E-3</v>
      </c>
      <c r="T1290" s="1" cm="1">
        <f t="array" ref="T1290">[1]!table_weight[Jumping]*(('F+ , F-'!T$2-[1]!tbl_gk[[#This Row],[Jumping]])/('F+ , F-'!T$2-'F+ , F-'!T$3))</f>
        <v>2.3185177188729754E-3</v>
      </c>
      <c r="U1290" s="1" cm="1">
        <f t="array" ref="U1290">[1]!table_weight[Stamina]*(('F+ , F-'!U$2-[1]!tbl_gk[[#This Row],[Stamina]])/('F+ , F-'!U$2-'F+ , F-'!U$3))</f>
        <v>1.288065399373875E-2</v>
      </c>
      <c r="V1290" s="1" cm="1">
        <f t="array" ref="V1290">[1]!table_weight[Strength]*(('F+ , F-'!V$2-[1]!tbl_gk[[#This Row],[Strength]])/('F+ , F-'!V$2-'F+ , F-'!V$3))</f>
        <v>2.662001825372675E-2</v>
      </c>
      <c r="W1290" s="1" cm="1">
        <f t="array" ref="W1290">[1]!table_weight[LongShots]*(('F+ , F-'!W$2-[1]!tbl_gk[[#This Row],[LongShots]])/('F+ , F-'!W$2-'F+ , F-'!W$3))</f>
        <v>9.6091773208573719E-3</v>
      </c>
      <c r="X1290" s="1" cm="1">
        <f t="array" ref="X1290">[1]!table_weight[Aggression]*(('F+ , F-'!X$2-[1]!tbl_gk[[#This Row],[Aggression]])/('F+ , F-'!X$2-'F+ , F-'!X$3))</f>
        <v>1.034377852144811E-2</v>
      </c>
      <c r="Y1290" s="1" cm="1">
        <f t="array" ref="Y1290">[1]!table_weight[Interceptions]*(('F+ , F-'!Y$2-[1]!tbl_gk[[#This Row],[Interceptions]])/('F+ , F-'!Y$2-'F+ , F-'!Y$3))</f>
        <v>2.2854259573931314E-2</v>
      </c>
      <c r="Z1290" s="1" cm="1">
        <f t="array" ref="Z1290">[1]!table_weight[Positioning]*(('F+ , F-'!Z$2-[1]!tbl_gk[[#This Row],[Positioning]])/('F+ , F-'!Z$2-'F+ , F-'!Z$3))</f>
        <v>1.9225568738802474E-3</v>
      </c>
      <c r="AA1290" s="1" cm="1">
        <f t="array" ref="AA1290">[1]!table_weight[Vision]*(('F+ , F-'!AA$2-[1]!tbl_gk[[#This Row],[Vision]])/('F+ , F-'!AA$2-'F+ , F-'!AA$3))</f>
        <v>2.4845350370144972E-2</v>
      </c>
      <c r="AB1290" s="1" cm="1">
        <f t="array" ref="AB1290">[1]!table_weight[Penalties]*(('F+ , F-'!AB$2-[1]!tbl_gk[[#This Row],[Penalties]])/('F+ , F-'!AB$2-'F+ , F-'!AB$3))</f>
        <v>2.2705309687002014E-3</v>
      </c>
      <c r="AC1290" s="1" cm="1">
        <f t="array" ref="AC1290">[1]!table_weight[Composure]*(('F+ , F-'!AC$2-[1]!tbl_gk[[#This Row],[Composure]])/('F+ , F-'!AC$2-'F+ , F-'!AC$3))</f>
        <v>2.134938807316428E-3</v>
      </c>
      <c r="AD1290" s="1" cm="1">
        <f t="array" ref="AD1290">[1]!table_weight[Marking]*(('F+ , F-'!AD$2-[1]!tbl_gk[[#This Row],[Marking]])/('F+ , F-'!AD$2-'F+ , F-'!AD$3))</f>
        <v>3.1549651263676225E-2</v>
      </c>
      <c r="AE1290" s="1" cm="1">
        <f t="array" ref="AE1290">[1]!table_weight[StandingTackle]*(('F+ , F-'!AE$2-[1]!tbl_gk[[#This Row],[StandingTackle]])/('F+ , F-'!AE$2-'F+ , F-'!AE$3))</f>
        <v>2.9141914719869356E-2</v>
      </c>
      <c r="AF1290" s="1" cm="1">
        <f t="array" ref="AF1290">[1]!table_weight[SlidingTackle]*(('F+ , F-'!AF$2-[1]!tbl_gk[[#This Row],[SlidingTackle]])/('F+ , F-'!AF$2-'F+ , F-'!AF$3))</f>
        <v>1.2702885903532796E-2</v>
      </c>
      <c r="AG1290" s="1" cm="1">
        <f t="array" ref="AG1290">[1]!table_weight[GKDiving]*(('F+ , F-'!AG$2-[1]!tbl_gk[[#This Row],[GKDiving]])/('F+ , F-'!AG$2-'F+ , F-'!AG$3))</f>
        <v>3.7578592434844307E-2</v>
      </c>
      <c r="AH1290" s="1" cm="1">
        <f t="array" ref="AH1290">[1]!table_weight[GKHandling]*(('F+ , F-'!AH$2-[1]!tbl_gk[[#This Row],[GKHandling]])/('F+ , F-'!AH$2-'F+ , F-'!AH$3))</f>
        <v>4.2777211941640955E-2</v>
      </c>
      <c r="AI1290" s="1" cm="1">
        <f t="array" ref="AI1290">[1]!table_weight[GKKicking]*(('F+ , F-'!AI$2-[1]!tbl_gk[[#This Row],[GKKicking]])/('F+ , F-'!AI$2-'F+ , F-'!AI$3))</f>
        <v>2.7727411013081817E-2</v>
      </c>
      <c r="AJ1290" s="1" cm="1">
        <f t="array" ref="AJ1290">[1]!table_weight[GKPositioning]*(('F+ , F-'!AJ$2-[1]!tbl_gk[[#This Row],[GKPositioning]])/('F+ , F-'!AJ$2-'F+ , F-'!AJ$3))</f>
        <v>1.4505862254569271E-2</v>
      </c>
      <c r="AK1290" s="1" cm="1">
        <f t="array" ref="AK1290">[1]!table_weight[GKReflexes]*(('F+ , F-'!AK$2-[1]!tbl_gk[[#This Row],[GKReflexes]])/('F+ , F-'!AK$2-'F+ , F-'!AK$3))</f>
        <v>4.1905824290977896E-2</v>
      </c>
    </row>
    <row r="1291" spans="1:37" x14ac:dyDescent="0.55000000000000004">
      <c r="A1291" s="8">
        <f>[1]!tbl_gk[[#This Row],[ID]]</f>
        <v>250925</v>
      </c>
      <c r="B1291" s="2" cm="1">
        <f t="array" ref="B1291">[1]!table_weight[ValueEUR]*(('F+ , F-'!B$2-[1]!tbl_gk[[#This Row],[ValueEUR]])/('F+ , F-'!B$2-'F+ , F-'!B$3))</f>
        <v>8.210481903343863E-5</v>
      </c>
      <c r="C1291" s="2" cm="1">
        <f t="array" ref="C1291">[1]!table_weight[WageEUR]*(('F+ , F-'!C$2-[1]!tbl_gk[[#This Row],[WageEUR]])/('F+ , F-'!C$2-'F+ , F-'!C$3))</f>
        <v>2.3472561185650898E-4</v>
      </c>
      <c r="D1291" s="2" cm="1">
        <f t="array" ref="D1291">[1]!table_weight[Crossing]*(('F+ , F-'!D$2-[1]!tbl_gk[[#This Row],[Crossing]])/('F+ , F-'!D$2-'F+ , F-'!D$3))</f>
        <v>3.2504443341392672E-2</v>
      </c>
      <c r="E1291" s="2" cm="1">
        <f t="array" ref="E1291">[1]!table_weight[Finishing]*(('F+ , F-'!E$2-[1]!tbl_gk[[#This Row],[Finishing]])/('F+ , F-'!E$2-'F+ , F-'!E$3))</f>
        <v>1.59720109522359E-2</v>
      </c>
      <c r="F1291" s="2" cm="1">
        <f t="array" ref="F1291">[1]!table_weight[HeadingAccuracy]*(('F+ , F-'!F$2-[1]!tbl_gk[[#This Row],[HeadingAccuracy]])/('F+ , F-'!F$2-'F+ , F-'!F$3))</f>
        <v>1.0439222844598752E-2</v>
      </c>
      <c r="G1291" s="2" cm="1">
        <f t="array" ref="G1291">[1]!table_weight[ShortPassing]*(('F+ , F-'!G$2-[1]!tbl_gk[[#This Row],[ShortPassing]])/('F+ , F-'!G$2-'F+ , F-'!G$3))</f>
        <v>4.6409239370648142E-2</v>
      </c>
      <c r="H1291" s="2" cm="1">
        <f t="array" ref="H1291">[1]!table_weight[Volleys]*(('F+ , F-'!H$2-[1]!tbl_gk[[#This Row],[Volleys]])/('F+ , F-'!H$2-'F+ , F-'!H$3))</f>
        <v>1.9675665665797848E-3</v>
      </c>
      <c r="I1291" s="2" cm="1">
        <f t="array" ref="I1291">[1]!table_weight[Dribbling]*(('F+ , F-'!I$2-[1]!tbl_gk[[#This Row],[Dribbling]])/('F+ , F-'!I$2-'F+ , F-'!I$3))</f>
        <v>2.1513320874440363E-2</v>
      </c>
      <c r="J1291" s="2" cm="1">
        <f t="array" ref="J1291">[1]!table_weight[Curve]*(('F+ , F-'!J$2-[1]!tbl_gk[[#This Row],[Curve]])/('F+ , F-'!J$2-'F+ , F-'!J$3))</f>
        <v>9.4648953791028455E-3</v>
      </c>
      <c r="K1291" s="2" cm="1">
        <f t="array" ref="K1291">[1]!table_weight[FKAccuracy]*(('F+ , F-'!K$2-[1]!tbl_gk[[#This Row],[FKAccuracy]])/('F+ , F-'!K$2-'F+ , F-'!K$3))</f>
        <v>8.9747490112564478E-3</v>
      </c>
      <c r="L1291" s="2" cm="1">
        <f t="array" ref="L1291">[1]!table_weight[LongPassing]*(('F+ , F-'!L$2-[1]!tbl_gk[[#This Row],[LongPassing]])/('F+ , F-'!L$2-'F+ , F-'!L$3))</f>
        <v>2.5446932703562523E-2</v>
      </c>
      <c r="M1291" s="2" cm="1">
        <f t="array" ref="M1291">[1]!table_weight[BallControl]*(('F+ , F-'!M$2-[1]!tbl_gk[[#This Row],[BallControl]])/('F+ , F-'!M$2-'F+ , F-'!M$3))</f>
        <v>1.5646051545047536E-2</v>
      </c>
      <c r="N1291" s="2" cm="1">
        <f t="array" ref="N1291">[1]!table_weight[Acceleration]*(('F+ , F-'!N$2-[1]!tbl_gk[[#This Row],[Acceleration]])/('F+ , F-'!N$2-'F+ , F-'!N$3))</f>
        <v>7.666565257073309E-3</v>
      </c>
      <c r="O1291" s="2" cm="1">
        <f t="array" ref="O1291">[1]!table_weight[SprintSpeed]*(('F+ , F-'!O$2-[1]!tbl_gk[[#This Row],[SprintSpeed]])/('F+ , F-'!O$2-'F+ , F-'!O$3))</f>
        <v>1.0682080924855479E-2</v>
      </c>
      <c r="P1291" s="2" cm="1">
        <f t="array" ref="P1291">[1]!table_weight[Agility]*(('F+ , F-'!P$2-[1]!tbl_gk[[#This Row],[Agility]])/('F+ , F-'!P$2-'F+ , F-'!P$3))</f>
        <v>3.6273431466616623E-3</v>
      </c>
      <c r="Q1291" s="2" cm="1">
        <f t="array" ref="Q1291">[1]!table_weight[Reactions]*(('F+ , F-'!Q$2-[1]!tbl_gk[[#This Row],[Reactions]])/('F+ , F-'!Q$2-'F+ , F-'!Q$3))</f>
        <v>2.0625680002887528E-3</v>
      </c>
      <c r="R1291" s="2" cm="1">
        <f t="array" ref="R1291">[1]!table_weight[Balance]*(('F+ , F-'!R$2-[1]!tbl_gk[[#This Row],[Balance]])/('F+ , F-'!R$2-'F+ , F-'!R$3))</f>
        <v>9.9340009809825627E-4</v>
      </c>
      <c r="S1291" s="2" cm="1">
        <f t="array" ref="S1291">[1]!table_weight[ShotPower]*(('F+ , F-'!S$2-[1]!tbl_gk[[#This Row],[ShotPower]])/('F+ , F-'!S$2-'F+ , F-'!S$3))</f>
        <v>7.5315173595909123E-3</v>
      </c>
      <c r="T1291" s="2" cm="1">
        <f t="array" ref="T1291">[1]!table_weight[Jumping]*(('F+ , F-'!T$2-[1]!tbl_gk[[#This Row],[Jumping]])/('F+ , F-'!T$2-'F+ , F-'!T$3))</f>
        <v>2.4043887454979003E-3</v>
      </c>
      <c r="U1291" s="2" cm="1">
        <f t="array" ref="U1291">[1]!table_weight[Stamina]*(('F+ , F-'!U$2-[1]!tbl_gk[[#This Row],[Stamina]])/('F+ , F-'!U$2-'F+ , F-'!U$3))</f>
        <v>2.4043887454978999E-2</v>
      </c>
      <c r="V1291" s="2" cm="1">
        <f t="array" ref="V1291">[1]!table_weight[Strength]*(('F+ , F-'!V$2-[1]!tbl_gk[[#This Row],[Strength]])/('F+ , F-'!V$2-'F+ , F-'!V$3))</f>
        <v>2.3958016428354077E-2</v>
      </c>
      <c r="W1291" s="2" cm="1">
        <f t="array" ref="W1291">[1]!table_weight[LongShots]*(('F+ , F-'!W$2-[1]!tbl_gk[[#This Row],[LongShots]])/('F+ , F-'!W$2-'F+ , F-'!W$3))</f>
        <v>7.271809864432606E-3</v>
      </c>
      <c r="X1291" s="2" cm="1">
        <f t="array" ref="X1291">[1]!table_weight[Aggression]*(('F+ , F-'!X$2-[1]!tbl_gk[[#This Row],[Aggression]])/('F+ , F-'!X$2-'F+ , F-'!X$3))</f>
        <v>3.6507453605110975E-3</v>
      </c>
      <c r="Y1291" s="2" cm="1">
        <f t="array" ref="Y1291">[1]!table_weight[Interceptions]*(('F+ , F-'!Y$2-[1]!tbl_gk[[#This Row],[Interceptions]])/('F+ , F-'!Y$2-'F+ , F-'!Y$3))</f>
        <v>1.8006386330976187E-2</v>
      </c>
      <c r="Z1291" s="2" cm="1">
        <f t="array" ref="Z1291">[1]!table_weight[Positioning]*(('F+ , F-'!Z$2-[1]!tbl_gk[[#This Row],[Positioning]])/('F+ , F-'!Z$2-'F+ , F-'!Z$3))</f>
        <v>1.9225568738802474E-3</v>
      </c>
      <c r="AA1291" s="2" cm="1">
        <f t="array" ref="AA1291">[1]!table_weight[Vision]*(('F+ , F-'!AA$2-[1]!tbl_gk[[#This Row],[Vision]])/('F+ , F-'!AA$2-'F+ , F-'!AA$3))</f>
        <v>3.4073623364770246E-2</v>
      </c>
      <c r="AB1291" s="2" cm="1">
        <f t="array" ref="AB1291">[1]!table_weight[Penalties]*(('F+ , F-'!AB$2-[1]!tbl_gk[[#This Row],[Penalties]])/('F+ , F-'!AB$2-'F+ , F-'!AB$3))</f>
        <v>2.0747955403639775E-3</v>
      </c>
      <c r="AC1291" s="2" cm="1">
        <f t="array" ref="AC1291">[1]!table_weight[Composure]*(('F+ , F-'!AC$2-[1]!tbl_gk[[#This Row],[Composure]])/('F+ , F-'!AC$2-'F+ , F-'!AC$3))</f>
        <v>1.814697986218964E-3</v>
      </c>
      <c r="AD1291" s="2" cm="1">
        <f t="array" ref="AD1291">[1]!table_weight[Marking]*(('F+ , F-'!AD$2-[1]!tbl_gk[[#This Row],[Marking]])/('F+ , F-'!AD$2-'F+ , F-'!AD$3))</f>
        <v>2.5239721010940977E-2</v>
      </c>
      <c r="AE1291" s="2" cm="1">
        <f t="array" ref="AE1291">[1]!table_weight[StandingTackle]*(('F+ , F-'!AE$2-[1]!tbl_gk[[#This Row],[StandingTackle]])/('F+ , F-'!AE$2-'F+ , F-'!AE$3))</f>
        <v>1.3450114486093548E-2</v>
      </c>
      <c r="AF1291" s="2" cm="1">
        <f t="array" ref="AF1291">[1]!table_weight[SlidingTackle]*(('F+ , F-'!AF$2-[1]!tbl_gk[[#This Row],[SlidingTackle]])/('F+ , F-'!AF$2-'F+ , F-'!AF$3))</f>
        <v>7.4722858256075263E-3</v>
      </c>
      <c r="AG1291" s="2" cm="1">
        <f t="array" ref="AG1291">[1]!table_weight[GKDiving]*(('F+ , F-'!AG$2-[1]!tbl_gk[[#This Row],[GKDiving]])/('F+ , F-'!AG$2-'F+ , F-'!AG$3))</f>
        <v>5.4659770814318998E-2</v>
      </c>
      <c r="AH1291" s="2" cm="1">
        <f t="array" ref="AH1291">[1]!table_weight[GKHandling]*(('F+ , F-'!AH$2-[1]!tbl_gk[[#This Row],[GKHandling]])/('F+ , F-'!AH$2-'F+ , F-'!AH$3))</f>
        <v>5.8818666419756312E-2</v>
      </c>
      <c r="AI1291" s="2" cm="1">
        <f t="array" ref="AI1291">[1]!table_weight[GKKicking]*(('F+ , F-'!AI$2-[1]!tbl_gk[[#This Row],[GKKicking]])/('F+ , F-'!AI$2-'F+ , F-'!AI$3))</f>
        <v>3.3988439306358358E-2</v>
      </c>
      <c r="AJ1291" s="2" cm="1">
        <f t="array" ref="AJ1291">[1]!table_weight[GKPositioning]*(('F+ , F-'!AJ$2-[1]!tbl_gk[[#This Row],[GKPositioning]])/('F+ , F-'!AJ$2-'F+ , F-'!AJ$3))</f>
        <v>2.2704827876717123E-2</v>
      </c>
      <c r="AK1291" s="2" cm="1">
        <f t="array" ref="AK1291">[1]!table_weight[GKReflexes]*(('F+ , F-'!AK$2-[1]!tbl_gk[[#This Row],[GKReflexes]])/('F+ , F-'!AK$2-'F+ , F-'!AK$3))</f>
        <v>6.3769732616705502E-2</v>
      </c>
    </row>
    <row r="1292" spans="1:37" x14ac:dyDescent="0.55000000000000004">
      <c r="A1292" s="7">
        <f>[1]!tbl_gk[[#This Row],[ID]]</f>
        <v>250939</v>
      </c>
      <c r="B1292" s="1" cm="1">
        <f t="array" ref="B1292">[1]!table_weight[ValueEUR]*(('F+ , F-'!B$2-[1]!tbl_gk[[#This Row],[ValueEUR]])/('F+ , F-'!B$2-'F+ , F-'!B$3))</f>
        <v>3.0588675060954019E-4</v>
      </c>
      <c r="C1292" s="1" cm="1">
        <f t="array" ref="C1292">[1]!table_weight[WageEUR]*(('F+ , F-'!C$2-[1]!tbl_gk[[#This Row],[WageEUR]])/('F+ , F-'!C$2-'F+ , F-'!C$3))</f>
        <v>8.6066057680719962E-4</v>
      </c>
      <c r="D1292" s="1" cm="1">
        <f t="array" ref="D1292">[1]!table_weight[Crossing]*(('F+ , F-'!D$2-[1]!tbl_gk[[#This Row],[Crossing]])/('F+ , F-'!D$2-'F+ , F-'!D$3))</f>
        <v>3.5866971962916043E-2</v>
      </c>
      <c r="E1292" s="1" cm="1">
        <f t="array" ref="E1292">[1]!table_weight[Finishing]*(('F+ , F-'!E$2-[1]!tbl_gk[[#This Row],[Finishing]])/('F+ , F-'!E$2-'F+ , F-'!E$3))</f>
        <v>1.1979008214176926E-2</v>
      </c>
      <c r="F1292" s="1" cm="1">
        <f t="array" ref="F1292">[1]!table_weight[HeadingAccuracy]*(('F+ , F-'!F$2-[1]!tbl_gk[[#This Row],[HeadingAccuracy]])/('F+ , F-'!F$2-'F+ , F-'!F$3))</f>
        <v>1.1274360672166649E-2</v>
      </c>
      <c r="G1292" s="1" cm="1">
        <f t="array" ref="G1292">[1]!table_weight[ShortPassing]*(('F+ , F-'!G$2-[1]!tbl_gk[[#This Row],[ShortPassing]])/('F+ , F-'!G$2-'F+ , F-'!G$3))</f>
        <v>1.4063405869893379E-2</v>
      </c>
      <c r="H1292" s="1" cm="1">
        <f t="array" ref="H1292">[1]!table_weight[Volleys]*(('F+ , F-'!H$2-[1]!tbl_gk[[#This Row],[Volleys]])/('F+ , F-'!H$2-'F+ , F-'!H$3))</f>
        <v>1.3888705175857305E-3</v>
      </c>
      <c r="I1292" s="1" cm="1">
        <f t="array" ref="I1292">[1]!table_weight[Dribbling]*(('F+ , F-'!I$2-[1]!tbl_gk[[#This Row],[Dribbling]])/('F+ , F-'!I$2-'F+ , F-'!I$3))</f>
        <v>1.4668173323482065E-2</v>
      </c>
      <c r="J1292" s="1" cm="1">
        <f t="array" ref="J1292">[1]!table_weight[Curve]*(('F+ , F-'!J$2-[1]!tbl_gk[[#This Row],[Curve]])/('F+ , F-'!J$2-'F+ , F-'!J$3))</f>
        <v>8.4507994456275402E-3</v>
      </c>
      <c r="K1292" s="1" cm="1">
        <f t="array" ref="K1292">[1]!table_weight[FKAccuracy]*(('F+ , F-'!K$2-[1]!tbl_gk[[#This Row],[FKAccuracy]])/('F+ , F-'!K$2-'F+ , F-'!K$3))</f>
        <v>8.2141770611499701E-3</v>
      </c>
      <c r="L1292" s="1" cm="1">
        <f t="array" ref="L1292">[1]!table_weight[LongPassing]*(('F+ , F-'!L$2-[1]!tbl_gk[[#This Row],[LongPassing]])/('F+ , F-'!L$2-'F+ , F-'!L$3))</f>
        <v>1.0828482001515967E-2</v>
      </c>
      <c r="M1292" s="1" cm="1">
        <f t="array" ref="M1292">[1]!table_weight[BallControl]*(('F+ , F-'!M$2-[1]!tbl_gk[[#This Row],[BallControl]])/('F+ , F-'!M$2-'F+ , F-'!M$3))</f>
        <v>1.0430701030031691E-2</v>
      </c>
      <c r="N1292" s="1" cm="1">
        <f t="array" ref="N1292">[1]!table_weight[Acceleration]*(('F+ , F-'!N$2-[1]!tbl_gk[[#This Row],[Acceleration]])/('F+ , F-'!N$2-'F+ , F-'!N$3))</f>
        <v>8.1175396839599755E-3</v>
      </c>
      <c r="O1292" s="1" cm="1">
        <f t="array" ref="O1292">[1]!table_weight[SprintSpeed]*(('F+ , F-'!O$2-[1]!tbl_gk[[#This Row],[SprintSpeed]])/('F+ , F-'!O$2-'F+ , F-'!O$3))</f>
        <v>1.0119866139336769E-2</v>
      </c>
      <c r="P1292" s="1" cm="1">
        <f t="array" ref="P1292">[1]!table_weight[Agility]*(('F+ , F-'!P$2-[1]!tbl_gk[[#This Row],[Agility]])/('F+ , F-'!P$2-'F+ , F-'!P$3))</f>
        <v>4.3294095621445646E-3</v>
      </c>
      <c r="Q1292" s="1" cm="1">
        <f t="array" ref="Q1292">[1]!table_weight[Reactions]*(('F+ , F-'!Q$2-[1]!tbl_gk[[#This Row],[Reactions]])/('F+ , F-'!Q$2-'F+ , F-'!Q$3))</f>
        <v>1.8563112002598775E-3</v>
      </c>
      <c r="R1292" s="1" cm="1">
        <f t="array" ref="R1292">[1]!table_weight[Balance]*(('F+ , F-'!R$2-[1]!tbl_gk[[#This Row],[Balance]])/('F+ , F-'!R$2-'F+ , F-'!R$3))</f>
        <v>1.8005376778030898E-3</v>
      </c>
      <c r="S1292" s="1" cm="1">
        <f t="array" ref="S1292">[1]!table_weight[ShotPower]*(('F+ , F-'!S$2-[1]!tbl_gk[[#This Row],[ShotPower]])/('F+ , F-'!S$2-'F+ , F-'!S$3))</f>
        <v>5.7135648934827617E-3</v>
      </c>
      <c r="T1292" s="1" cm="1">
        <f t="array" ref="T1292">[1]!table_weight[Jumping]*(('F+ , F-'!T$2-[1]!tbl_gk[[#This Row],[Jumping]])/('F+ , F-'!T$2-'F+ , F-'!T$3))</f>
        <v>3.1772279851222255E-3</v>
      </c>
      <c r="U1292" s="1" cm="1">
        <f t="array" ref="U1292">[1]!table_weight[Stamina]*(('F+ , F-'!U$2-[1]!tbl_gk[[#This Row],[Stamina]])/('F+ , F-'!U$2-'F+ , F-'!U$3))</f>
        <v>1.3739364259988E-2</v>
      </c>
      <c r="V1292" s="1" cm="1">
        <f t="array" ref="V1292">[1]!table_weight[Strength]*(('F+ , F-'!V$2-[1]!tbl_gk[[#This Row],[Strength]])/('F+ , F-'!V$2-'F+ , F-'!V$3))</f>
        <v>1.9521346719399615E-2</v>
      </c>
      <c r="W1292" s="1" cm="1">
        <f t="array" ref="W1292">[1]!table_weight[LongShots]*(('F+ , F-'!W$2-[1]!tbl_gk[[#This Row],[LongShots]])/('F+ , F-'!W$2-'F+ , F-'!W$3))</f>
        <v>8.570347340224143E-3</v>
      </c>
      <c r="X1292" s="1" cm="1">
        <f t="array" ref="X1292">[1]!table_weight[Aggression]*(('F+ , F-'!X$2-[1]!tbl_gk[[#This Row],[Aggression]])/('F+ , F-'!X$2-'F+ , F-'!X$3))</f>
        <v>4.8676604806814636E-3</v>
      </c>
      <c r="Y1292" s="1" cm="1">
        <f t="array" ref="Y1292">[1]!table_weight[Interceptions]*(('F+ , F-'!Y$2-[1]!tbl_gk[[#This Row],[Interceptions]])/('F+ , F-'!Y$2-'F+ , F-'!Y$3))</f>
        <v>1.8006386330976187E-2</v>
      </c>
      <c r="Z1292" s="1" cm="1">
        <f t="array" ref="Z1292">[1]!table_weight[Positioning]*(('F+ , F-'!Z$2-[1]!tbl_gk[[#This Row],[Positioning]])/('F+ , F-'!Z$2-'F+ , F-'!Z$3))</f>
        <v>1.4788899029848058E-3</v>
      </c>
      <c r="AA1292" s="1" cm="1">
        <f t="array" ref="AA1292">[1]!table_weight[Vision]*(('F+ , F-'!AA$2-[1]!tbl_gk[[#This Row],[Vision]])/('F+ , F-'!AA$2-'F+ , F-'!AA$3))</f>
        <v>2.200588175641412E-2</v>
      </c>
      <c r="AB1292" s="1" cm="1">
        <f t="array" ref="AB1292">[1]!table_weight[Penalties]*(('F+ , F-'!AB$2-[1]!tbl_gk[[#This Row],[Penalties]])/('F+ , F-'!AB$2-'F+ , F-'!AB$3))</f>
        <v>2.427119311369181E-3</v>
      </c>
      <c r="AC1292" s="1" cm="1">
        <f t="array" ref="AC1292">[1]!table_weight[Composure]*(('F+ , F-'!AC$2-[1]!tbl_gk[[#This Row],[Composure]])/('F+ , F-'!AC$2-'F+ , F-'!AC$3))</f>
        <v>1.441083694938589E-3</v>
      </c>
      <c r="AD1292" s="1" cm="1">
        <f t="array" ref="AD1292">[1]!table_weight[Marking]*(('F+ , F-'!AD$2-[1]!tbl_gk[[#This Row],[Marking]])/('F+ , F-'!AD$2-'F+ , F-'!AD$3))</f>
        <v>2.0507273321389546E-2</v>
      </c>
      <c r="AE1292" s="1" cm="1">
        <f t="array" ref="AE1292">[1]!table_weight[StandingTackle]*(('F+ , F-'!AE$2-[1]!tbl_gk[[#This Row],[StandingTackle]])/('F+ , F-'!AE$2-'F+ , F-'!AE$3))</f>
        <v>2.6900228972187096E-2</v>
      </c>
      <c r="AF1292" s="1" cm="1">
        <f t="array" ref="AF1292">[1]!table_weight[SlidingTackle]*(('F+ , F-'!AF$2-[1]!tbl_gk[[#This Row],[SlidingTackle]])/('F+ , F-'!AF$2-'F+ , F-'!AF$3))</f>
        <v>8.2195144081682794E-3</v>
      </c>
      <c r="AG1292" s="1" cm="1">
        <f t="array" ref="AG1292">[1]!table_weight[GKDiving]*(('F+ , F-'!AG$2-[1]!tbl_gk[[#This Row],[GKDiving]])/('F+ , F-'!AG$2-'F+ , F-'!AG$3))</f>
        <v>3.0746121083054436E-2</v>
      </c>
      <c r="AH1292" s="1" cm="1">
        <f t="array" ref="AH1292">[1]!table_weight[GKHandling]*(('F+ , F-'!AH$2-[1]!tbl_gk[[#This Row],[GKHandling]])/('F+ , F-'!AH$2-'F+ , F-'!AH$3))</f>
        <v>3.208290895623072E-2</v>
      </c>
      <c r="AI1292" s="1" cm="1">
        <f t="array" ref="AI1292">[1]!table_weight[GKKicking]*(('F+ , F-'!AI$2-[1]!tbl_gk[[#This Row],[GKKicking]])/('F+ , F-'!AI$2-'F+ , F-'!AI$3))</f>
        <v>2.5938545786431375E-2</v>
      </c>
      <c r="AJ1292" s="1" cm="1">
        <f t="array" ref="AJ1292">[1]!table_weight[GKPositioning]*(('F+ , F-'!AJ$2-[1]!tbl_gk[[#This Row],[GKPositioning]])/('F+ , F-'!AJ$2-'F+ , F-'!AJ$3))</f>
        <v>1.1352413938358561E-2</v>
      </c>
      <c r="AK1292" s="1" cm="1">
        <f t="array" ref="AK1292">[1]!table_weight[GKReflexes]*(('F+ , F-'!AK$2-[1]!tbl_gk[[#This Row],[GKReflexes]])/('F+ , F-'!AK$2-'F+ , F-'!AK$3))</f>
        <v>2.9151877767636801E-2</v>
      </c>
    </row>
    <row r="1293" spans="1:37" x14ac:dyDescent="0.55000000000000004">
      <c r="A1293" s="8">
        <f>[1]!tbl_gk[[#This Row],[ID]]</f>
        <v>250978</v>
      </c>
      <c r="B1293" s="2" cm="1">
        <f t="array" ref="B1293">[1]!table_weight[ValueEUR]*(('F+ , F-'!B$2-[1]!tbl_gk[[#This Row],[ValueEUR]])/('F+ , F-'!B$2-'F+ , F-'!B$3))</f>
        <v>1.2840452901470104E-4</v>
      </c>
      <c r="C1293" s="2" cm="1">
        <f t="array" ref="C1293">[1]!table_weight[WageEUR]*(('F+ , F-'!C$2-[1]!tbl_gk[[#This Row],[WageEUR]])/('F+ , F-'!C$2-'F+ , F-'!C$3))</f>
        <v>2.3472561185650898E-4</v>
      </c>
      <c r="D1293" s="2" cm="1">
        <f t="array" ref="D1293">[1]!table_weight[Crossing]*(('F+ , F-'!D$2-[1]!tbl_gk[[#This Row],[Crossing]])/('F+ , F-'!D$2-'F+ , F-'!D$3))</f>
        <v>3.5866971962916043E-2</v>
      </c>
      <c r="E1293" s="2" cm="1">
        <f t="array" ref="E1293">[1]!table_weight[Finishing]*(('F+ , F-'!E$2-[1]!tbl_gk[[#This Row],[Finishing]])/('F+ , F-'!E$2-'F+ , F-'!E$3))</f>
        <v>1.3975509583206414E-2</v>
      </c>
      <c r="F1293" s="2" cm="1">
        <f t="array" ref="F1293">[1]!table_weight[HeadingAccuracy]*(('F+ , F-'!F$2-[1]!tbl_gk[[#This Row],[HeadingAccuracy]])/('F+ , F-'!F$2-'F+ , F-'!F$3))</f>
        <v>1.1691929585950599E-2</v>
      </c>
      <c r="G1293" s="2" cm="1">
        <f t="array" ref="G1293">[1]!table_weight[ShortPassing]*(('F+ , F-'!G$2-[1]!tbl_gk[[#This Row],[ShortPassing]])/('F+ , F-'!G$2-'F+ , F-'!G$3))</f>
        <v>7.0317029349466889E-2</v>
      </c>
      <c r="H1293" s="2" cm="1">
        <f t="array" ref="H1293">[1]!table_weight[Volleys]*(('F+ , F-'!H$2-[1]!tbl_gk[[#This Row],[Volleys]])/('F+ , F-'!H$2-'F+ , F-'!H$3))</f>
        <v>1.3888705175857305E-3</v>
      </c>
      <c r="I1293" s="2" cm="1">
        <f t="array" ref="I1293">[1]!table_weight[Dribbling]*(('F+ , F-'!I$2-[1]!tbl_gk[[#This Row],[Dribbling]])/('F+ , F-'!I$2-'F+ , F-'!I$3))</f>
        <v>1.9557564431309422E-2</v>
      </c>
      <c r="J1293" s="2" cm="1">
        <f t="array" ref="J1293">[1]!table_weight[Curve]*(('F+ , F-'!J$2-[1]!tbl_gk[[#This Row],[Curve]])/('F+ , F-'!J$2-'F+ , F-'!J$3))</f>
        <v>9.6339113680153961E-3</v>
      </c>
      <c r="K1293" s="2" cm="1">
        <f t="array" ref="K1293">[1]!table_weight[FKAccuracy]*(('F+ , F-'!K$2-[1]!tbl_gk[[#This Row],[FKAccuracy]])/('F+ , F-'!K$2-'F+ , F-'!K$3))</f>
        <v>9.5832065713416324E-3</v>
      </c>
      <c r="L1293" s="2" cm="1">
        <f t="array" ref="L1293">[1]!table_weight[LongPassing]*(('F+ , F-'!L$2-[1]!tbl_gk[[#This Row],[LongPassing]])/('F+ , F-'!L$2-'F+ , F-'!L$3))</f>
        <v>3.031974960424471E-2</v>
      </c>
      <c r="M1293" s="2" cm="1">
        <f t="array" ref="M1293">[1]!table_weight[BallControl]*(('F+ , F-'!M$2-[1]!tbl_gk[[#This Row],[BallControl]])/('F+ , F-'!M$2-'F+ , F-'!M$3))</f>
        <v>1.4776826459211564E-2</v>
      </c>
      <c r="N1293" s="2" cm="1">
        <f t="array" ref="N1293">[1]!table_weight[Acceleration]*(('F+ , F-'!N$2-[1]!tbl_gk[[#This Row],[Acceleration]])/('F+ , F-'!N$2-'F+ , F-'!N$3))</f>
        <v>2.7058465613199914E-3</v>
      </c>
      <c r="O1293" s="2" cm="1">
        <f t="array" ref="O1293">[1]!table_weight[SprintSpeed]*(('F+ , F-'!O$2-[1]!tbl_gk[[#This Row],[SprintSpeed]])/('F+ , F-'!O$2-'F+ , F-'!O$3))</f>
        <v>2.8110739275935474E-3</v>
      </c>
      <c r="P1293" s="2" cm="1">
        <f t="array" ref="P1293">[1]!table_weight[Agility]*(('F+ , F-'!P$2-[1]!tbl_gk[[#This Row],[Agility]])/('F+ , F-'!P$2-'F+ , F-'!P$3))</f>
        <v>1.7551660387072558E-3</v>
      </c>
      <c r="Q1293" s="2" cm="1">
        <f t="array" ref="Q1293">[1]!table_weight[Reactions]*(('F+ , F-'!Q$2-[1]!tbl_gk[[#This Row],[Reactions]])/('F+ , F-'!Q$2-'F+ , F-'!Q$3))</f>
        <v>1.2891050001804705E-3</v>
      </c>
      <c r="R1293" s="2" cm="1">
        <f t="array" ref="R1293">[1]!table_weight[Balance]*(('F+ , F-'!R$2-[1]!tbl_gk[[#This Row],[Balance]])/('F+ , F-'!R$2-'F+ , F-'!R$3))</f>
        <v>9.3131259196711541E-4</v>
      </c>
      <c r="S1293" s="2" cm="1">
        <f t="array" ref="S1293">[1]!table_weight[ShotPower]*(('F+ , F-'!S$2-[1]!tbl_gk[[#This Row],[ShotPower]])/('F+ , F-'!S$2-'F+ , F-'!S$3))</f>
        <v>7.5315173595909123E-3</v>
      </c>
      <c r="T1293" s="2" cm="1">
        <f t="array" ref="T1293">[1]!table_weight[Jumping]*(('F+ , F-'!T$2-[1]!tbl_gk[[#This Row],[Jumping]])/('F+ , F-'!T$2-'F+ , F-'!T$3))</f>
        <v>1.8891625857483504E-3</v>
      </c>
      <c r="U1293" s="2" cm="1">
        <f t="array" ref="U1293">[1]!table_weight[Stamina]*(('F+ , F-'!U$2-[1]!tbl_gk[[#This Row],[Stamina]])/('F+ , F-'!U$2-'F+ , F-'!U$3))</f>
        <v>7.7283923962432506E-3</v>
      </c>
      <c r="V1293" s="2" cm="1">
        <f t="array" ref="V1293">[1]!table_weight[Strength]*(('F+ , F-'!V$2-[1]!tbl_gk[[#This Row],[Strength]])/('F+ , F-'!V$2-'F+ , F-'!V$3))</f>
        <v>3.0169354020890316E-2</v>
      </c>
      <c r="W1293" s="2" cm="1">
        <f t="array" ref="W1293">[1]!table_weight[LongShots]*(('F+ , F-'!W$2-[1]!tbl_gk[[#This Row],[LongShots]])/('F+ , F-'!W$2-'F+ , F-'!W$3))</f>
        <v>8.3106398450658349E-3</v>
      </c>
      <c r="X1293" s="2" cm="1">
        <f t="array" ref="X1293">[1]!table_weight[Aggression]*(('F+ , F-'!X$2-[1]!tbl_gk[[#This Row],[Aggression]])/('F+ , F-'!X$2-'F+ , F-'!X$3))</f>
        <v>1.5211439002129575E-2</v>
      </c>
      <c r="Y1293" s="2" cm="1">
        <f t="array" ref="Y1293">[1]!table_weight[Interceptions]*(('F+ , F-'!Y$2-[1]!tbl_gk[[#This Row],[Interceptions]])/('F+ , F-'!Y$2-'F+ , F-'!Y$3))</f>
        <v>1.8006386330976187E-2</v>
      </c>
      <c r="Z1293" s="2" cm="1">
        <f t="array" ref="Z1293">[1]!table_weight[Positioning]*(('F+ , F-'!Z$2-[1]!tbl_gk[[#This Row],[Positioning]])/('F+ , F-'!Z$2-'F+ , F-'!Z$3))</f>
        <v>1.1831119223878444E-3</v>
      </c>
      <c r="AA1293" s="2" cm="1">
        <f t="array" ref="AA1293">[1]!table_weight[Vision]*(('F+ , F-'!AA$2-[1]!tbl_gk[[#This Row],[Vision]])/('F+ , F-'!AA$2-'F+ , F-'!AA$3))</f>
        <v>1.3487475915221555E-2</v>
      </c>
      <c r="AB1293" s="2" cm="1">
        <f t="array" ref="AB1293">[1]!table_weight[Penalties]*(('F+ , F-'!AB$2-[1]!tbl_gk[[#This Row],[Penalties]])/('F+ , F-'!AB$2-'F+ , F-'!AB$3))</f>
        <v>2.5837076540381606E-3</v>
      </c>
      <c r="AC1293" s="2" cm="1">
        <f t="array" ref="AC1293">[1]!table_weight[Composure]*(('F+ , F-'!AC$2-[1]!tbl_gk[[#This Row],[Composure]])/('F+ , F-'!AC$2-'F+ , F-'!AC$3))</f>
        <v>3.0422878004259103E-3</v>
      </c>
      <c r="AD1293" s="2" cm="1">
        <f t="array" ref="AD1293">[1]!table_weight[Marking]*(('F+ , F-'!AD$2-[1]!tbl_gk[[#This Row],[Marking]])/('F+ , F-'!AD$2-'F+ , F-'!AD$3))</f>
        <v>2.366223844775717E-2</v>
      </c>
      <c r="AE1293" s="2" cm="1">
        <f t="array" ref="AE1293">[1]!table_weight[StandingTackle]*(('F+ , F-'!AE$2-[1]!tbl_gk[[#This Row],[StandingTackle]])/('F+ , F-'!AE$2-'F+ , F-'!AE$3))</f>
        <v>2.017517172914032E-2</v>
      </c>
      <c r="AF1293" s="2" cm="1">
        <f t="array" ref="AF1293">[1]!table_weight[SlidingTackle]*(('F+ , F-'!AF$2-[1]!tbl_gk[[#This Row],[SlidingTackle]])/('F+ , F-'!AF$2-'F+ , F-'!AF$3))</f>
        <v>5.230600077925268E-3</v>
      </c>
      <c r="AG1293" s="2" cm="1">
        <f t="array" ref="AG1293">[1]!table_weight[GKDiving]*(('F+ , F-'!AG$2-[1]!tbl_gk[[#This Row],[GKDiving]])/('F+ , F-'!AG$2-'F+ , F-'!AG$3))</f>
        <v>4.9535417300476586E-2</v>
      </c>
      <c r="AH1293" s="2" cm="1">
        <f t="array" ref="AH1293">[1]!table_weight[GKHandling]*(('F+ , F-'!AH$2-[1]!tbl_gk[[#This Row],[GKHandling]])/('F+ , F-'!AH$2-'F+ , F-'!AH$3))</f>
        <v>5.5253898757952898E-2</v>
      </c>
      <c r="AI1293" s="2" cm="1">
        <f t="array" ref="AI1293">[1]!table_weight[GKKicking]*(('F+ , F-'!AI$2-[1]!tbl_gk[[#This Row],[GKKicking]])/('F+ , F-'!AI$2-'F+ , F-'!AI$3))</f>
        <v>3.3988439306358358E-2</v>
      </c>
      <c r="AJ1293" s="2" cm="1">
        <f t="array" ref="AJ1293">[1]!table_weight[GKPositioning]*(('F+ , F-'!AJ$2-[1]!tbl_gk[[#This Row],[GKPositioning]])/('F+ , F-'!AJ$2-'F+ , F-'!AJ$3))</f>
        <v>2.0182069223748555E-2</v>
      </c>
      <c r="AK1293" s="2" cm="1">
        <f t="array" ref="AK1293">[1]!table_weight[GKReflexes]*(('F+ , F-'!AK$2-[1]!tbl_gk[[#This Row],[GKReflexes]])/('F+ , F-'!AK$2-'F+ , F-'!AK$3))</f>
        <v>4.55498090119325E-2</v>
      </c>
    </row>
    <row r="1294" spans="1:37" x14ac:dyDescent="0.55000000000000004">
      <c r="A1294" s="7">
        <f>[1]!tbl_gk[[#This Row],[ID]]</f>
        <v>251034</v>
      </c>
      <c r="B1294" s="1" cm="1">
        <f t="array" ref="B1294">[1]!table_weight[ValueEUR]*(('F+ , F-'!B$2-[1]!tbl_gk[[#This Row],[ValueEUR]])/('F+ , F-'!B$2-'F+ , F-'!B$3))</f>
        <v>1.0525467402406984E-4</v>
      </c>
      <c r="C1294" s="1" cm="1">
        <f t="array" ref="C1294">[1]!table_weight[WageEUR]*(('F+ , F-'!C$2-[1]!tbl_gk[[#This Row],[WageEUR]])/('F+ , F-'!C$2-'F+ , F-'!C$3))</f>
        <v>7.04176835569527E-5</v>
      </c>
      <c r="D1294" s="1" cm="1">
        <f t="array" ref="D1294">[1]!table_weight[Crossing]*(('F+ , F-'!D$2-[1]!tbl_gk[[#This Row],[Crossing]])/('F+ , F-'!D$2-'F+ , F-'!D$3))</f>
        <v>3.4746129089074922E-2</v>
      </c>
      <c r="E1294" s="1" cm="1">
        <f t="array" ref="E1294">[1]!table_weight[Finishing]*(('F+ , F-'!E$2-[1]!tbl_gk[[#This Row],[Finishing]])/('F+ , F-'!E$2-'F+ , F-'!E$3))</f>
        <v>1.8966763005780131E-2</v>
      </c>
      <c r="F1294" s="1" cm="1">
        <f t="array" ref="F1294">[1]!table_weight[HeadingAccuracy]*(('F+ , F-'!F$2-[1]!tbl_gk[[#This Row],[HeadingAccuracy]])/('F+ , F-'!F$2-'F+ , F-'!F$3))</f>
        <v>1.1274360672166649E-2</v>
      </c>
      <c r="G1294" s="1" cm="1">
        <f t="array" ref="G1294">[1]!table_weight[ShortPassing]*(('F+ , F-'!G$2-[1]!tbl_gk[[#This Row],[ShortPassing]])/('F+ , F-'!G$2-'F+ , F-'!G$3))</f>
        <v>5.3440942305594832E-2</v>
      </c>
      <c r="H1294" s="1" cm="1">
        <f t="array" ref="H1294">[1]!table_weight[Volleys]*(('F+ , F-'!H$2-[1]!tbl_gk[[#This Row],[Volleys]])/('F+ , F-'!H$2-'F+ , F-'!H$3))</f>
        <v>2.0833057763785961E-3</v>
      </c>
      <c r="I1294" s="1" cm="1">
        <f t="array" ref="I1294">[1]!table_weight[Dribbling]*(('F+ , F-'!I$2-[1]!tbl_gk[[#This Row],[Dribbling]])/('F+ , F-'!I$2-'F+ , F-'!I$3))</f>
        <v>2.2491199096005835E-2</v>
      </c>
      <c r="J1294" s="1" cm="1">
        <f t="array" ref="J1294">[1]!table_weight[Curve]*(('F+ , F-'!J$2-[1]!tbl_gk[[#This Row],[Curve]])/('F+ , F-'!J$2-'F+ , F-'!J$3))</f>
        <v>9.295879390190295E-3</v>
      </c>
      <c r="K1294" s="1" cm="1">
        <f t="array" ref="K1294">[1]!table_weight[FKAccuracy]*(('F+ , F-'!K$2-[1]!tbl_gk[[#This Row],[FKAccuracy]])/('F+ , F-'!K$2-'F+ , F-'!K$3))</f>
        <v>9.7353209613629272E-3</v>
      </c>
      <c r="L1294" s="1" cm="1">
        <f t="array" ref="L1294">[1]!table_weight[LongPassing]*(('F+ , F-'!L$2-[1]!tbl_gk[[#This Row],[LongPassing]])/('F+ , F-'!L$2-'F+ , F-'!L$3))</f>
        <v>2.0574115802880336E-2</v>
      </c>
      <c r="M1294" s="1" cm="1">
        <f t="array" ref="M1294">[1]!table_weight[BallControl]*(('F+ , F-'!M$2-[1]!tbl_gk[[#This Row],[BallControl]])/('F+ , F-'!M$2-'F+ , F-'!M$3))</f>
        <v>1.3907601373375588E-2</v>
      </c>
      <c r="N1294" s="1" cm="1">
        <f t="array" ref="N1294">[1]!table_weight[Acceleration]*(('F+ , F-'!N$2-[1]!tbl_gk[[#This Row],[Acceleration]])/('F+ , F-'!N$2-'F+ , F-'!N$3))</f>
        <v>1.0372411818393301E-2</v>
      </c>
      <c r="O1294" s="1" cm="1">
        <f t="array" ref="O1294">[1]!table_weight[SprintSpeed]*(('F+ , F-'!O$2-[1]!tbl_gk[[#This Row],[SprintSpeed]])/('F+ , F-'!O$2-'F+ , F-'!O$3))</f>
        <v>1.2930940066930317E-2</v>
      </c>
      <c r="P1294" s="1" cm="1">
        <f t="array" ref="P1294">[1]!table_weight[Agility]*(('F+ , F-'!P$2-[1]!tbl_gk[[#This Row],[Agility]])/('F+ , F-'!P$2-'F+ , F-'!P$3))</f>
        <v>4.7974538391331659E-3</v>
      </c>
      <c r="Q1294" s="1" cm="1">
        <f t="array" ref="Q1294">[1]!table_weight[Reactions]*(('F+ , F-'!Q$2-[1]!tbl_gk[[#This Row],[Reactions]])/('F+ , F-'!Q$2-'F+ , F-'!Q$3))</f>
        <v>1.5469260002165645E-3</v>
      </c>
      <c r="R1294" s="1" cm="1">
        <f t="array" ref="R1294">[1]!table_weight[Balance]*(('F+ , F-'!R$2-[1]!tbl_gk[[#This Row],[Balance]])/('F+ , F-'!R$2-'F+ , F-'!R$3))</f>
        <v>1.8626251839342308E-3</v>
      </c>
      <c r="S1294" s="1" cm="1">
        <f t="array" ref="S1294">[1]!table_weight[ShotPower]*(('F+ , F-'!S$2-[1]!tbl_gk[[#This Row],[ShotPower]])/('F+ , F-'!S$2-'F+ , F-'!S$3))</f>
        <v>6.4926873789576834E-3</v>
      </c>
      <c r="T1294" s="1" cm="1">
        <f t="array" ref="T1294">[1]!table_weight[Jumping]*(('F+ , F-'!T$2-[1]!tbl_gk[[#This Row],[Jumping]])/('F+ , F-'!T$2-'F+ , F-'!T$3))</f>
        <v>3.0054859318723757E-3</v>
      </c>
      <c r="U1294" s="1" cm="1">
        <f t="array" ref="U1294">[1]!table_weight[Stamina]*(('F+ , F-'!U$2-[1]!tbl_gk[[#This Row],[Stamina]])/('F+ , F-'!U$2-'F+ , F-'!U$3))</f>
        <v>1.7174205324984999E-2</v>
      </c>
      <c r="V1294" s="1" cm="1">
        <f t="array" ref="V1294">[1]!table_weight[Strength]*(('F+ , F-'!V$2-[1]!tbl_gk[[#This Row],[Strength]])/('F+ , F-'!V$2-'F+ , F-'!V$3))</f>
        <v>2.1296014602981403E-2</v>
      </c>
      <c r="W1294" s="1" cm="1">
        <f t="array" ref="W1294">[1]!table_weight[LongShots]*(('F+ , F-'!W$2-[1]!tbl_gk[[#This Row],[LongShots]])/('F+ , F-'!W$2-'F+ , F-'!W$3))</f>
        <v>9.3494698256990638E-3</v>
      </c>
      <c r="X1294" s="1" cm="1">
        <f t="array" ref="X1294">[1]!table_weight[Aggression]*(('F+ , F-'!X$2-[1]!tbl_gk[[#This Row],[Aggression]])/('F+ , F-'!X$2-'F+ , F-'!X$3))</f>
        <v>1.642835412229994E-2</v>
      </c>
      <c r="Y1294" s="1" cm="1">
        <f t="array" ref="Y1294">[1]!table_weight[Interceptions]*(('F+ , F-'!Y$2-[1]!tbl_gk[[#This Row],[Interceptions]])/('F+ , F-'!Y$2-'F+ , F-'!Y$3))</f>
        <v>2.0776599612664828E-2</v>
      </c>
      <c r="Z1294" s="1" cm="1">
        <f t="array" ref="Z1294">[1]!table_weight[Positioning]*(('F+ , F-'!Z$2-[1]!tbl_gk[[#This Row],[Positioning]])/('F+ , F-'!Z$2-'F+ , F-'!Z$3))</f>
        <v>2.0704458641787279E-3</v>
      </c>
      <c r="AA1294" s="1" cm="1">
        <f t="array" ref="AA1294">[1]!table_weight[Vision]*(('F+ , F-'!AA$2-[1]!tbl_gk[[#This Row],[Vision]])/('F+ , F-'!AA$2-'F+ , F-'!AA$3))</f>
        <v>2.4135483216712255E-2</v>
      </c>
      <c r="AB1294" s="1" cm="1">
        <f t="array" ref="AB1294">[1]!table_weight[Penalties]*(('F+ , F-'!AB$2-[1]!tbl_gk[[#This Row],[Penalties]])/('F+ , F-'!AB$2-'F+ , F-'!AB$3))</f>
        <v>2.2705309687002014E-3</v>
      </c>
      <c r="AC1294" s="1" cm="1">
        <f t="array" ref="AC1294">[1]!table_weight[Composure]*(('F+ , F-'!AC$2-[1]!tbl_gk[[#This Row],[Composure]])/('F+ , F-'!AC$2-'F+ , F-'!AC$3))</f>
        <v>1.9214449265847853E-3</v>
      </c>
      <c r="AD1294" s="1" cm="1">
        <f t="array" ref="AD1294">[1]!table_weight[Marking]*(('F+ , F-'!AD$2-[1]!tbl_gk[[#This Row],[Marking]])/('F+ , F-'!AD$2-'F+ , F-'!AD$3))</f>
        <v>3.6282098953227655E-2</v>
      </c>
      <c r="AE1294" s="1" cm="1">
        <f t="array" ref="AE1294">[1]!table_weight[StandingTackle]*(('F+ , F-'!AE$2-[1]!tbl_gk[[#This Row],[StandingTackle]])/('F+ , F-'!AE$2-'F+ , F-'!AE$3))</f>
        <v>3.362528621523387E-2</v>
      </c>
      <c r="AF1294" s="1" cm="1">
        <f t="array" ref="AF1294">[1]!table_weight[SlidingTackle]*(('F+ , F-'!AF$2-[1]!tbl_gk[[#This Row],[SlidingTackle]])/('F+ , F-'!AF$2-'F+ , F-'!AF$3))</f>
        <v>8.9667429907290316E-3</v>
      </c>
      <c r="AG1294" s="1" cm="1">
        <f t="array" ref="AG1294">[1]!table_weight[GKDiving]*(('F+ , F-'!AG$2-[1]!tbl_gk[[#This Row],[GKDiving]])/('F+ , F-'!AG$2-'F+ , F-'!AG$3))</f>
        <v>4.7827299462529123E-2</v>
      </c>
      <c r="AH1294" s="1" cm="1">
        <f t="array" ref="AH1294">[1]!table_weight[GKHandling]*(('F+ , F-'!AH$2-[1]!tbl_gk[[#This Row],[GKHandling]])/('F+ , F-'!AH$2-'F+ , F-'!AH$3))</f>
        <v>5.3471514927051197E-2</v>
      </c>
      <c r="AI1294" s="1" cm="1">
        <f t="array" ref="AI1294">[1]!table_weight[GKKicking]*(('F+ , F-'!AI$2-[1]!tbl_gk[[#This Row],[GKKicking]])/('F+ , F-'!AI$2-'F+ , F-'!AI$3))</f>
        <v>2.9516276239732256E-2</v>
      </c>
      <c r="AJ1294" s="1" cm="1">
        <f t="array" ref="AJ1294">[1]!table_weight[GKPositioning]*(('F+ , F-'!AJ$2-[1]!tbl_gk[[#This Row],[GKPositioning]])/('F+ , F-'!AJ$2-'F+ , F-'!AJ$3))</f>
        <v>1.9551379560506409E-2</v>
      </c>
      <c r="AK1294" s="1" cm="1">
        <f t="array" ref="AK1294">[1]!table_weight[GKReflexes]*(('F+ , F-'!AK$2-[1]!tbl_gk[[#This Row],[GKReflexes]])/('F+ , F-'!AK$2-'F+ , F-'!AK$3))</f>
        <v>5.2837778453841702E-2</v>
      </c>
    </row>
    <row r="1295" spans="1:37" x14ac:dyDescent="0.55000000000000004">
      <c r="A1295" s="8">
        <f>[1]!tbl_gk[[#This Row],[ID]]</f>
        <v>251036</v>
      </c>
      <c r="B1295" s="2" cm="1">
        <f t="array" ref="B1295">[1]!table_weight[ValueEUR]*(('F+ , F-'!B$2-[1]!tbl_gk[[#This Row],[ValueEUR]])/('F+ , F-'!B$2-'F+ , F-'!B$3))</f>
        <v>9.5408269034721362E-4</v>
      </c>
      <c r="C1295" s="2" cm="1">
        <f t="array" ref="C1295">[1]!table_weight[WageEUR]*(('F+ , F-'!C$2-[1]!tbl_gk[[#This Row],[WageEUR]])/('F+ , F-'!C$2-'F+ , F-'!C$3))</f>
        <v>5.4769309433185431E-4</v>
      </c>
      <c r="D1295" s="2" cm="1">
        <f t="array" ref="D1295">[1]!table_weight[Crossing]*(('F+ , F-'!D$2-[1]!tbl_gk[[#This Row],[Crossing]])/('F+ , F-'!D$2-'F+ , F-'!D$3))</f>
        <v>3.4746129089074922E-2</v>
      </c>
      <c r="E1295" s="2" cm="1">
        <f t="array" ref="E1295">[1]!table_weight[Finishing]*(('F+ , F-'!E$2-[1]!tbl_gk[[#This Row],[Finishing]])/('F+ , F-'!E$2-'F+ , F-'!E$3))</f>
        <v>1.8966763005780131E-2</v>
      </c>
      <c r="F1295" s="2" cm="1">
        <f t="array" ref="F1295">[1]!table_weight[HeadingAccuracy]*(('F+ , F-'!F$2-[1]!tbl_gk[[#This Row],[HeadingAccuracy]])/('F+ , F-'!F$2-'F+ , F-'!F$3))</f>
        <v>1.0439222844598752E-2</v>
      </c>
      <c r="G1295" s="2" cm="1">
        <f t="array" ref="G1295">[1]!table_weight[ShortPassing]*(('F+ , F-'!G$2-[1]!tbl_gk[[#This Row],[ShortPassing]])/('F+ , F-'!G$2-'F+ , F-'!G$3))</f>
        <v>4.9221920544626818E-2</v>
      </c>
      <c r="H1295" s="2" cm="1">
        <f t="array" ref="H1295">[1]!table_weight[Volleys]*(('F+ , F-'!H$2-[1]!tbl_gk[[#This Row],[Volleys]])/('F+ , F-'!H$2-'F+ , F-'!H$3))</f>
        <v>2.0833057763785961E-3</v>
      </c>
      <c r="I1295" s="2" cm="1">
        <f t="array" ref="I1295">[1]!table_weight[Dribbling]*(('F+ , F-'!I$2-[1]!tbl_gk[[#This Row],[Dribbling]])/('F+ , F-'!I$2-'F+ , F-'!I$3))</f>
        <v>2.4446955539136776E-2</v>
      </c>
      <c r="J1295" s="2" cm="1">
        <f t="array" ref="J1295">[1]!table_weight[Curve]*(('F+ , F-'!J$2-[1]!tbl_gk[[#This Row],[Curve]])/('F+ , F-'!J$2-'F+ , F-'!J$3))</f>
        <v>9.295879390190295E-3</v>
      </c>
      <c r="K1295" s="2" cm="1">
        <f t="array" ref="K1295">[1]!table_weight[FKAccuracy]*(('F+ , F-'!K$2-[1]!tbl_gk[[#This Row],[FKAccuracy]])/('F+ , F-'!K$2-'F+ , F-'!K$3))</f>
        <v>9.4310921813203358E-3</v>
      </c>
      <c r="L1295" s="2" cm="1">
        <f t="array" ref="L1295">[1]!table_weight[LongPassing]*(('F+ , F-'!L$2-[1]!tbl_gk[[#This Row],[LongPassing]])/('F+ , F-'!L$2-'F+ , F-'!L$3))</f>
        <v>2.3281236303259328E-2</v>
      </c>
      <c r="M1295" s="2" cm="1">
        <f t="array" ref="M1295">[1]!table_weight[BallControl]*(('F+ , F-'!M$2-[1]!tbl_gk[[#This Row],[BallControl]])/('F+ , F-'!M$2-'F+ , F-'!M$3))</f>
        <v>1.4342213916293577E-2</v>
      </c>
      <c r="N1295" s="2" cm="1">
        <f t="array" ref="N1295">[1]!table_weight[Acceleration]*(('F+ , F-'!N$2-[1]!tbl_gk[[#This Row],[Acceleration]])/('F+ , F-'!N$2-'F+ , F-'!N$3))</f>
        <v>6.7646164032999796E-3</v>
      </c>
      <c r="O1295" s="2" cm="1">
        <f t="array" ref="O1295">[1]!table_weight[SprintSpeed]*(('F+ , F-'!O$2-[1]!tbl_gk[[#This Row],[SprintSpeed]])/('F+ , F-'!O$2-'F+ , F-'!O$3))</f>
        <v>8.4332217827806418E-3</v>
      </c>
      <c r="P1295" s="2" cm="1">
        <f t="array" ref="P1295">[1]!table_weight[Agility]*(('F+ , F-'!P$2-[1]!tbl_gk[[#This Row],[Agility]])/('F+ , F-'!P$2-'F+ , F-'!P$3))</f>
        <v>3.8613652851559629E-3</v>
      </c>
      <c r="Q1295" s="2" cm="1">
        <f t="array" ref="Q1295">[1]!table_weight[Reactions]*(('F+ , F-'!Q$2-[1]!tbl_gk[[#This Row],[Reactions]])/('F+ , F-'!Q$2-'F+ , F-'!Q$3))</f>
        <v>1.2375408001732517E-3</v>
      </c>
      <c r="R1295" s="2" cm="1">
        <f t="array" ref="R1295">[1]!table_weight[Balance]*(('F+ , F-'!R$2-[1]!tbl_gk[[#This Row],[Balance]])/('F+ , F-'!R$2-'F+ , F-'!R$3))</f>
        <v>1.9868001961965125E-3</v>
      </c>
      <c r="S1295" s="2" cm="1">
        <f t="array" ref="S1295">[1]!table_weight[ShotPower]*(('F+ , F-'!S$2-[1]!tbl_gk[[#This Row],[ShotPower]])/('F+ , F-'!S$2-'F+ , F-'!S$3))</f>
        <v>4.6747349128495319E-3</v>
      </c>
      <c r="T1295" s="2" cm="1">
        <f t="array" ref="T1295">[1]!table_weight[Jumping]*(('F+ , F-'!T$2-[1]!tbl_gk[[#This Row],[Jumping]])/('F+ , F-'!T$2-'F+ , F-'!T$3))</f>
        <v>1.9750336123732751E-3</v>
      </c>
      <c r="U1295" s="2" cm="1">
        <f t="array" ref="U1295">[1]!table_weight[Stamina]*(('F+ , F-'!U$2-[1]!tbl_gk[[#This Row],[Stamina]])/('F+ , F-'!U$2-'F+ , F-'!U$3))</f>
        <v>6.8696821299940002E-3</v>
      </c>
      <c r="V1295" s="2" cm="1">
        <f t="array" ref="V1295">[1]!table_weight[Strength]*(('F+ , F-'!V$2-[1]!tbl_gk[[#This Row],[Strength]])/('F+ , F-'!V$2-'F+ , F-'!V$3))</f>
        <v>3.2831355846262997E-2</v>
      </c>
      <c r="W1295" s="2" cm="1">
        <f t="array" ref="W1295">[1]!table_weight[LongShots]*(('F+ , F-'!W$2-[1]!tbl_gk[[#This Row],[LongShots]])/('F+ , F-'!W$2-'F+ , F-'!W$3))</f>
        <v>9.86888481601568E-3</v>
      </c>
      <c r="X1295" s="2" cm="1">
        <f t="array" ref="X1295">[1]!table_weight[Aggression]*(('F+ , F-'!X$2-[1]!tbl_gk[[#This Row],[Aggression]])/('F+ , F-'!X$2-'F+ , F-'!X$3))</f>
        <v>1.3994523881959207E-2</v>
      </c>
      <c r="Y1295" s="2" cm="1">
        <f t="array" ref="Y1295">[1]!table_weight[Interceptions]*(('F+ , F-'!Y$2-[1]!tbl_gk[[#This Row],[Interceptions]])/('F+ , F-'!Y$2-'F+ , F-'!Y$3))</f>
        <v>2.0776599612664828E-2</v>
      </c>
      <c r="Z1295" s="2" cm="1">
        <f t="array" ref="Z1295">[1]!table_weight[Positioning]*(('F+ , F-'!Z$2-[1]!tbl_gk[[#This Row],[Positioning]])/('F+ , F-'!Z$2-'F+ , F-'!Z$3))</f>
        <v>2.3662238447756888E-3</v>
      </c>
      <c r="AA1295" s="2" cm="1">
        <f t="array" ref="AA1295">[1]!table_weight[Vision]*(('F+ , F-'!AA$2-[1]!tbl_gk[[#This Row],[Vision]])/('F+ , F-'!AA$2-'F+ , F-'!AA$3))</f>
        <v>9.2282729946252754E-3</v>
      </c>
      <c r="AB1295" s="2" cm="1">
        <f t="array" ref="AB1295">[1]!table_weight[Penalties]*(('F+ , F-'!AB$2-[1]!tbl_gk[[#This Row],[Penalties]])/('F+ , F-'!AB$2-'F+ , F-'!AB$3))</f>
        <v>2.3096780543674466E-3</v>
      </c>
      <c r="AC1295" s="2" cm="1">
        <f t="array" ref="AC1295">[1]!table_weight[Composure]*(('F+ , F-'!AC$2-[1]!tbl_gk[[#This Row],[Composure]])/('F+ , F-'!AC$2-'F+ , F-'!AC$3))</f>
        <v>2.5085530985968032E-3</v>
      </c>
      <c r="AD1295" s="2" cm="1">
        <f t="array" ref="AD1295">[1]!table_weight[Marking]*(('F+ , F-'!AD$2-[1]!tbl_gk[[#This Row],[Marking]])/('F+ , F-'!AD$2-'F+ , F-'!AD$3))</f>
        <v>2.8394686137308601E-2</v>
      </c>
      <c r="AE1295" s="2" cm="1">
        <f t="array" ref="AE1295">[1]!table_weight[StandingTackle]*(('F+ , F-'!AE$2-[1]!tbl_gk[[#This Row],[StandingTackle]])/('F+ , F-'!AE$2-'F+ , F-'!AE$3))</f>
        <v>2.6900228972187096E-2</v>
      </c>
      <c r="AF1295" s="2" cm="1">
        <f t="array" ref="AF1295">[1]!table_weight[SlidingTackle]*(('F+ , F-'!AF$2-[1]!tbl_gk[[#This Row],[SlidingTackle]])/('F+ , F-'!AF$2-'F+ , F-'!AF$3))</f>
        <v>8.9667429907290316E-3</v>
      </c>
      <c r="AG1295" s="2" cm="1">
        <f t="array" ref="AG1295">[1]!table_weight[GKDiving]*(('F+ , F-'!AG$2-[1]!tbl_gk[[#This Row],[GKDiving]])/('F+ , F-'!AG$2-'F+ , F-'!AG$3))</f>
        <v>3.4162356758949373E-2</v>
      </c>
      <c r="AH1295" s="2" cm="1">
        <f t="array" ref="AH1295">[1]!table_weight[GKHandling]*(('F+ , F-'!AH$2-[1]!tbl_gk[[#This Row],[GKHandling]])/('F+ , F-'!AH$2-'F+ , F-'!AH$3))</f>
        <v>3.7430060448935834E-2</v>
      </c>
      <c r="AI1295" s="2" cm="1">
        <f t="array" ref="AI1295">[1]!table_weight[GKKicking]*(('F+ , F-'!AI$2-[1]!tbl_gk[[#This Row],[GKKicking]])/('F+ , F-'!AI$2-'F+ , F-'!AI$3))</f>
        <v>2.1466382719805277E-2</v>
      </c>
      <c r="AJ1295" s="2" cm="1">
        <f t="array" ref="AJ1295">[1]!table_weight[GKPositioning]*(('F+ , F-'!AJ$2-[1]!tbl_gk[[#This Row],[GKPositioning]])/('F+ , F-'!AJ$2-'F+ , F-'!AJ$3))</f>
        <v>1.3244482928084987E-2</v>
      </c>
      <c r="AK1295" s="2" cm="1">
        <f t="array" ref="AK1295">[1]!table_weight[GKReflexes]*(('F+ , F-'!AK$2-[1]!tbl_gk[[#This Row],[GKReflexes]])/('F+ , F-'!AK$2-'F+ , F-'!AK$3))</f>
        <v>3.4617854849068701E-2</v>
      </c>
    </row>
    <row r="1296" spans="1:37" x14ac:dyDescent="0.55000000000000004">
      <c r="A1296" s="7">
        <f>[1]!tbl_gk[[#This Row],[ID]]</f>
        <v>251056</v>
      </c>
      <c r="B1296" s="1" cm="1">
        <f t="array" ref="B1296">[1]!table_weight[ValueEUR]*(('F+ , F-'!B$2-[1]!tbl_gk[[#This Row],[ValueEUR]])/('F+ , F-'!B$2-'F+ , F-'!B$3))</f>
        <v>8.9821437363649033E-5</v>
      </c>
      <c r="C1296" s="1" cm="1">
        <f t="array" ref="C1296">[1]!table_weight[WageEUR]*(('F+ , F-'!C$2-[1]!tbl_gk[[#This Row],[WageEUR]])/('F+ , F-'!C$2-'F+ , F-'!C$3))</f>
        <v>7.8241870618836313E-5</v>
      </c>
      <c r="D1296" s="1" cm="1">
        <f t="array" ref="D1296">[1]!table_weight[Crossing]*(('F+ , F-'!D$2-[1]!tbl_gk[[#This Row],[Crossing]])/('F+ , F-'!D$2-'F+ , F-'!D$3))</f>
        <v>3.5866971962916043E-2</v>
      </c>
      <c r="E1296" s="1" cm="1">
        <f t="array" ref="E1296">[1]!table_weight[Finishing]*(('F+ , F-'!E$2-[1]!tbl_gk[[#This Row],[Finishing]])/('F+ , F-'!E$2-'F+ , F-'!E$3))</f>
        <v>9.9825068451474385E-3</v>
      </c>
      <c r="F1296" s="1" cm="1">
        <f t="array" ref="F1296">[1]!table_weight[HeadingAccuracy]*(('F+ , F-'!F$2-[1]!tbl_gk[[#This Row],[HeadingAccuracy]])/('F+ , F-'!F$2-'F+ , F-'!F$3))</f>
        <v>1.08567917583827E-2</v>
      </c>
      <c r="G1296" s="1" cm="1">
        <f t="array" ref="G1296">[1]!table_weight[ShortPassing]*(('F+ , F-'!G$2-[1]!tbl_gk[[#This Row],[ShortPassing]])/('F+ , F-'!G$2-'F+ , F-'!G$3))</f>
        <v>5.6253623479573515E-2</v>
      </c>
      <c r="H1296" s="1" cm="1">
        <f t="array" ref="H1296">[1]!table_weight[Volleys]*(('F+ , F-'!H$2-[1]!tbl_gk[[#This Row],[Volleys]])/('F+ , F-'!H$2-'F+ , F-'!H$3))</f>
        <v>9.2591367839048701E-4</v>
      </c>
      <c r="I1296" s="1" cm="1">
        <f t="array" ref="I1296">[1]!table_weight[Dribbling]*(('F+ , F-'!I$2-[1]!tbl_gk[[#This Row],[Dribbling]])/('F+ , F-'!I$2-'F+ , F-'!I$3))</f>
        <v>1.2712416880351124E-2</v>
      </c>
      <c r="J1296" s="1" cm="1">
        <f t="array" ref="J1296">[1]!table_weight[Curve]*(('F+ , F-'!J$2-[1]!tbl_gk[[#This Row],[Curve]])/('F+ , F-'!J$2-'F+ , F-'!J$3))</f>
        <v>9.4648953791028455E-3</v>
      </c>
      <c r="K1296" s="1" cm="1">
        <f t="array" ref="K1296">[1]!table_weight[FKAccuracy]*(('F+ , F-'!K$2-[1]!tbl_gk[[#This Row],[FKAccuracy]])/('F+ , F-'!K$2-'F+ , F-'!K$3))</f>
        <v>9.4310921813203358E-3</v>
      </c>
      <c r="L1296" s="1" cm="1">
        <f t="array" ref="L1296">[1]!table_weight[LongPassing]*(('F+ , F-'!L$2-[1]!tbl_gk[[#This Row],[LongPassing]])/('F+ , F-'!L$2-'F+ , F-'!L$3))</f>
        <v>2.1656964003031933E-2</v>
      </c>
      <c r="M1296" s="1" cm="1">
        <f t="array" ref="M1296">[1]!table_weight[BallControl]*(('F+ , F-'!M$2-[1]!tbl_gk[[#This Row],[BallControl]])/('F+ , F-'!M$2-'F+ , F-'!M$3))</f>
        <v>1.3907601373375588E-2</v>
      </c>
      <c r="N1296" s="1" cm="1">
        <f t="array" ref="N1296">[1]!table_weight[Acceleration]*(('F+ , F-'!N$2-[1]!tbl_gk[[#This Row],[Acceleration]])/('F+ , F-'!N$2-'F+ , F-'!N$3))</f>
        <v>8.7940013242899726E-3</v>
      </c>
      <c r="O1296" s="1" cm="1">
        <f t="array" ref="O1296">[1]!table_weight[SprintSpeed]*(('F+ , F-'!O$2-[1]!tbl_gk[[#This Row],[SprintSpeed]])/('F+ , F-'!O$2-'F+ , F-'!O$3))</f>
        <v>6.7465774262245133E-3</v>
      </c>
      <c r="P1296" s="1" cm="1">
        <f t="array" ref="P1296">[1]!table_weight[Agility]*(('F+ , F-'!P$2-[1]!tbl_gk[[#This Row],[Agility]])/('F+ , F-'!P$2-'F+ , F-'!P$3))</f>
        <v>2.92527673117876E-3</v>
      </c>
      <c r="Q1296" s="1" cm="1">
        <f t="array" ref="Q1296">[1]!table_weight[Reactions]*(('F+ , F-'!Q$2-[1]!tbl_gk[[#This Row],[Reactions]])/('F+ , F-'!Q$2-'F+ , F-'!Q$3))</f>
        <v>2.0625680002887528E-3</v>
      </c>
      <c r="R1296" s="1" cm="1">
        <f t="array" ref="R1296">[1]!table_weight[Balance]*(('F+ , F-'!R$2-[1]!tbl_gk[[#This Row],[Balance]])/('F+ , F-'!R$2-'F+ , F-'!R$3))</f>
        <v>1.6142751594096668E-3</v>
      </c>
      <c r="S1296" s="1" cm="1">
        <f t="array" ref="S1296">[1]!table_weight[ShotPower]*(('F+ , F-'!S$2-[1]!tbl_gk[[#This Row],[ShotPower]])/('F+ , F-'!S$2-'F+ , F-'!S$3))</f>
        <v>6.7523948741159906E-3</v>
      </c>
      <c r="T1296" s="1" cm="1">
        <f t="array" ref="T1296">[1]!table_weight[Jumping]*(('F+ , F-'!T$2-[1]!tbl_gk[[#This Row],[Jumping]])/('F+ , F-'!T$2-'F+ , F-'!T$3))</f>
        <v>2.5761307987477505E-3</v>
      </c>
      <c r="U1296" s="1" cm="1">
        <f t="array" ref="U1296">[1]!table_weight[Stamina]*(('F+ , F-'!U$2-[1]!tbl_gk[[#This Row],[Stamina]])/('F+ , F-'!U$2-'F+ , F-'!U$3))</f>
        <v>1.288065399373875E-2</v>
      </c>
      <c r="V1296" s="1" cm="1">
        <f t="array" ref="V1296">[1]!table_weight[Strength]*(('F+ , F-'!V$2-[1]!tbl_gk[[#This Row],[Strength]])/('F+ , F-'!V$2-'F+ , F-'!V$3))</f>
        <v>2.662001825372675E-2</v>
      </c>
      <c r="W1296" s="1" cm="1">
        <f t="array" ref="W1296">[1]!table_weight[LongShots]*(('F+ , F-'!W$2-[1]!tbl_gk[[#This Row],[LongShots]])/('F+ , F-'!W$2-'F+ , F-'!W$3))</f>
        <v>6.7523948741159906E-3</v>
      </c>
      <c r="X1296" s="1" cm="1">
        <f t="array" ref="X1296">[1]!table_weight[Aggression]*(('F+ , F-'!X$2-[1]!tbl_gk[[#This Row],[Aggression]])/('F+ , F-'!X$2-'F+ , F-'!X$3))</f>
        <v>1.0952236081533291E-2</v>
      </c>
      <c r="Y1296" s="1" cm="1">
        <f t="array" ref="Y1296">[1]!table_weight[Interceptions]*(('F+ , F-'!Y$2-[1]!tbl_gk[[#This Row],[Interceptions]])/('F+ , F-'!Y$2-'F+ , F-'!Y$3))</f>
        <v>2.3546812894353474E-2</v>
      </c>
      <c r="Z1296" s="1" cm="1">
        <f t="array" ref="Z1296">[1]!table_weight[Positioning]*(('F+ , F-'!Z$2-[1]!tbl_gk[[#This Row],[Positioning]])/('F+ , F-'!Z$2-'F+ , F-'!Z$3))</f>
        <v>2.957779805969611E-4</v>
      </c>
      <c r="AA1296" s="1" cm="1">
        <f t="array" ref="AA1296">[1]!table_weight[Vision]*(('F+ , F-'!AA$2-[1]!tbl_gk[[#This Row],[Vision]])/('F+ , F-'!AA$2-'F+ , F-'!AA$3))</f>
        <v>1.6326944528952409E-2</v>
      </c>
      <c r="AB1296" s="1" cm="1">
        <f t="array" ref="AB1296">[1]!table_weight[Penalties]*(('F+ , F-'!AB$2-[1]!tbl_gk[[#This Row],[Penalties]])/('F+ , F-'!AB$2-'F+ , F-'!AB$3))</f>
        <v>2.2705309687002014E-3</v>
      </c>
      <c r="AC1296" s="1" cm="1">
        <f t="array" ref="AC1296">[1]!table_weight[Composure]*(('F+ , F-'!AC$2-[1]!tbl_gk[[#This Row],[Composure]])/('F+ , F-'!AC$2-'F+ , F-'!AC$3))</f>
        <v>1.814697986218964E-3</v>
      </c>
      <c r="AD1296" s="1" cm="1">
        <f t="array" ref="AD1296">[1]!table_weight[Marking]*(('F+ , F-'!AD$2-[1]!tbl_gk[[#This Row],[Marking]])/('F+ , F-'!AD$2-'F+ , F-'!AD$3))</f>
        <v>2.6817203574124791E-2</v>
      </c>
      <c r="AE1296" s="1" cm="1">
        <f t="array" ref="AE1296">[1]!table_weight[StandingTackle]*(('F+ , F-'!AE$2-[1]!tbl_gk[[#This Row],[StandingTackle]])/('F+ , F-'!AE$2-'F+ , F-'!AE$3))</f>
        <v>2.9141914719869356E-2</v>
      </c>
      <c r="AF1296" s="1" cm="1">
        <f t="array" ref="AF1296">[1]!table_weight[SlidingTackle]*(('F+ , F-'!AF$2-[1]!tbl_gk[[#This Row],[SlidingTackle]])/('F+ , F-'!AF$2-'F+ , F-'!AF$3))</f>
        <v>8.2195144081682794E-3</v>
      </c>
      <c r="AG1296" s="1" cm="1">
        <f t="array" ref="AG1296">[1]!table_weight[GKDiving]*(('F+ , F-'!AG$2-[1]!tbl_gk[[#This Row],[GKDiving]])/('F+ , F-'!AG$2-'F+ , F-'!AG$3))</f>
        <v>5.1243535138424057E-2</v>
      </c>
      <c r="AH1296" s="1" cm="1">
        <f t="array" ref="AH1296">[1]!table_weight[GKHandling]*(('F+ , F-'!AH$2-[1]!tbl_gk[[#This Row],[GKHandling]])/('F+ , F-'!AH$2-'F+ , F-'!AH$3))</f>
        <v>5.7036282588854605E-2</v>
      </c>
      <c r="AI1296" s="1" cm="1">
        <f t="array" ref="AI1296">[1]!table_weight[GKKicking]*(('F+ , F-'!AI$2-[1]!tbl_gk[[#This Row],[GKKicking]])/('F+ , F-'!AI$2-'F+ , F-'!AI$3))</f>
        <v>3.0410708853057477E-2</v>
      </c>
      <c r="AJ1296" s="1" cm="1">
        <f t="array" ref="AJ1296">[1]!table_weight[GKPositioning]*(('F+ , F-'!AJ$2-[1]!tbl_gk[[#This Row],[GKPositioning]])/('F+ , F-'!AJ$2-'F+ , F-'!AJ$3))</f>
        <v>2.0812758886990693E-2</v>
      </c>
      <c r="AK1296" s="1" cm="1">
        <f t="array" ref="AK1296">[1]!table_weight[GKReflexes]*(('F+ , F-'!AK$2-[1]!tbl_gk[[#This Row],[GKReflexes]])/('F+ , F-'!AK$2-'F+ , F-'!AK$3))</f>
        <v>5.2837778453841702E-2</v>
      </c>
    </row>
    <row r="1297" spans="1:37" x14ac:dyDescent="0.55000000000000004">
      <c r="A1297" s="8">
        <f>[1]!tbl_gk[[#This Row],[ID]]</f>
        <v>251057</v>
      </c>
      <c r="B1297" s="2" cm="1">
        <f t="array" ref="B1297">[1]!table_weight[ValueEUR]*(('F+ , F-'!B$2-[1]!tbl_gk[[#This Row],[ValueEUR]])/('F+ , F-'!B$2-'F+ , F-'!B$3))</f>
        <v>3.6761969725122341E-4</v>
      </c>
      <c r="C1297" s="2" cm="1">
        <f t="array" ref="C1297">[1]!table_weight[WageEUR]*(('F+ , F-'!C$2-[1]!tbl_gk[[#This Row],[WageEUR]])/('F+ , F-'!C$2-'F+ , F-'!C$3))</f>
        <v>3.9120935309418161E-4</v>
      </c>
      <c r="D1297" s="2" cm="1">
        <f t="array" ref="D1297">[1]!table_weight[Crossing]*(('F+ , F-'!D$2-[1]!tbl_gk[[#This Row],[Crossing]])/('F+ , F-'!D$2-'F+ , F-'!D$3))</f>
        <v>3.6987814836757178E-2</v>
      </c>
      <c r="E1297" s="2" cm="1">
        <f t="array" ref="E1297">[1]!table_weight[Finishing]*(('F+ , F-'!E$2-[1]!tbl_gk[[#This Row],[Finishing]])/('F+ , F-'!E$2-'F+ , F-'!E$3))</f>
        <v>1.0980757529662181E-2</v>
      </c>
      <c r="F1297" s="2" cm="1">
        <f t="array" ref="F1297">[1]!table_weight[HeadingAccuracy]*(('F+ , F-'!F$2-[1]!tbl_gk[[#This Row],[HeadingAccuracy]])/('F+ , F-'!F$2-'F+ , F-'!F$3))</f>
        <v>1.08567917583827E-2</v>
      </c>
      <c r="G1297" s="2" cm="1">
        <f t="array" ref="G1297">[1]!table_weight[ShortPassing]*(('F+ , F-'!G$2-[1]!tbl_gk[[#This Row],[ShortPassing]])/('F+ , F-'!G$2-'F+ , F-'!G$3))</f>
        <v>5.6253623479573515E-2</v>
      </c>
      <c r="H1297" s="2" cm="1">
        <f t="array" ref="H1297">[1]!table_weight[Volleys]*(('F+ , F-'!H$2-[1]!tbl_gk[[#This Row],[Volleys]])/('F+ , F-'!H$2-'F+ , F-'!H$3))</f>
        <v>1.2731313077869197E-3</v>
      </c>
      <c r="I1297" s="2" cm="1">
        <f t="array" ref="I1297">[1]!table_weight[Dribbling]*(('F+ , F-'!I$2-[1]!tbl_gk[[#This Row],[Dribbling]])/('F+ , F-'!I$2-'F+ , F-'!I$3))</f>
        <v>1.1734538658785652E-2</v>
      </c>
      <c r="J1297" s="2" cm="1">
        <f t="array" ref="J1297">[1]!table_weight[Curve]*(('F+ , F-'!J$2-[1]!tbl_gk[[#This Row],[Curve]])/('F+ , F-'!J$2-'F+ , F-'!J$3))</f>
        <v>9.4648953791028455E-3</v>
      </c>
      <c r="K1297" s="2" cm="1">
        <f t="array" ref="K1297">[1]!table_weight[FKAccuracy]*(('F+ , F-'!K$2-[1]!tbl_gk[[#This Row],[FKAccuracy]])/('F+ , F-'!K$2-'F+ , F-'!K$3))</f>
        <v>9.2789777912990392E-3</v>
      </c>
      <c r="L1297" s="2" cm="1">
        <f t="array" ref="L1297">[1]!table_weight[LongPassing]*(('F+ , F-'!L$2-[1]!tbl_gk[[#This Row],[LongPassing]])/('F+ , F-'!L$2-'F+ , F-'!L$3))</f>
        <v>2.7612629103865718E-2</v>
      </c>
      <c r="M1297" s="2" cm="1">
        <f t="array" ref="M1297">[1]!table_weight[BallControl]*(('F+ , F-'!M$2-[1]!tbl_gk[[#This Row],[BallControl]])/('F+ , F-'!M$2-'F+ , F-'!M$3))</f>
        <v>1.3038376287539614E-2</v>
      </c>
      <c r="N1297" s="2" cm="1">
        <f t="array" ref="N1297">[1]!table_weight[Acceleration]*(('F+ , F-'!N$2-[1]!tbl_gk[[#This Row],[Acceleration]])/('F+ , F-'!N$2-'F+ , F-'!N$3))</f>
        <v>1.0372411818393301E-2</v>
      </c>
      <c r="O1297" s="2" cm="1">
        <f t="array" ref="O1297">[1]!table_weight[SprintSpeed]*(('F+ , F-'!O$2-[1]!tbl_gk[[#This Row],[SprintSpeed]])/('F+ , F-'!O$2-'F+ , F-'!O$3))</f>
        <v>8.995436568299351E-3</v>
      </c>
      <c r="P1297" s="2" cm="1">
        <f t="array" ref="P1297">[1]!table_weight[Agility]*(('F+ , F-'!P$2-[1]!tbl_gk[[#This Row],[Agility]])/('F+ , F-'!P$2-'F+ , F-'!P$3))</f>
        <v>3.6273431466616623E-3</v>
      </c>
      <c r="Q1297" s="2" cm="1">
        <f t="array" ref="Q1297">[1]!table_weight[Reactions]*(('F+ , F-'!Q$2-[1]!tbl_gk[[#This Row],[Reactions]])/('F+ , F-'!Q$2-'F+ , F-'!Q$3))</f>
        <v>1.3922334001949081E-3</v>
      </c>
      <c r="R1297" s="2" cm="1">
        <f t="array" ref="R1297">[1]!table_weight[Balance]*(('F+ , F-'!R$2-[1]!tbl_gk[[#This Row],[Balance]])/('F+ , F-'!R$2-'F+ , F-'!R$3))</f>
        <v>1.4901001471473846E-3</v>
      </c>
      <c r="S1297" s="2" cm="1">
        <f t="array" ref="S1297">[1]!table_weight[ShotPower]*(('F+ , F-'!S$2-[1]!tbl_gk[[#This Row],[ShotPower]])/('F+ , F-'!S$2-'F+ , F-'!S$3))</f>
        <v>6.4926873789576834E-3</v>
      </c>
      <c r="T1297" s="2" cm="1">
        <f t="array" ref="T1297">[1]!table_weight[Jumping]*(('F+ , F-'!T$2-[1]!tbl_gk[[#This Row],[Jumping]])/('F+ , F-'!T$2-'F+ , F-'!T$3))</f>
        <v>2.4043887454979003E-3</v>
      </c>
      <c r="U1297" s="2" cm="1">
        <f t="array" ref="U1297">[1]!table_weight[Stamina]*(('F+ , F-'!U$2-[1]!tbl_gk[[#This Row],[Stamina]])/('F+ , F-'!U$2-'F+ , F-'!U$3))</f>
        <v>2.2326466922480501E-2</v>
      </c>
      <c r="V1297" s="2" cm="1">
        <f t="array" ref="V1297">[1]!table_weight[Strength]*(('F+ , F-'!V$2-[1]!tbl_gk[[#This Row],[Strength]])/('F+ , F-'!V$2-'F+ , F-'!V$3))</f>
        <v>4.2592029205962806E-2</v>
      </c>
      <c r="W1297" s="2" cm="1">
        <f t="array" ref="W1297">[1]!table_weight[LongShots]*(('F+ , F-'!W$2-[1]!tbl_gk[[#This Row],[LongShots]])/('F+ , F-'!W$2-'F+ , F-'!W$3))</f>
        <v>7.0121023692742987E-3</v>
      </c>
      <c r="X1297" s="2" cm="1">
        <f t="array" ref="X1297">[1]!table_weight[Aggression]*(('F+ , F-'!X$2-[1]!tbl_gk[[#This Row],[Aggression]])/('F+ , F-'!X$2-'F+ , F-'!X$3))</f>
        <v>1.0952236081533291E-2</v>
      </c>
      <c r="Y1297" s="2" cm="1">
        <f t="array" ref="Y1297">[1]!table_weight[Interceptions]*(('F+ , F-'!Y$2-[1]!tbl_gk[[#This Row],[Interceptions]])/('F+ , F-'!Y$2-'F+ , F-'!Y$3))</f>
        <v>2.0776599612664828E-2</v>
      </c>
      <c r="Z1297" s="2" cm="1">
        <f t="array" ref="Z1297">[1]!table_weight[Positioning]*(('F+ , F-'!Z$2-[1]!tbl_gk[[#This Row],[Positioning]])/('F+ , F-'!Z$2-'F+ , F-'!Z$3))</f>
        <v>4.4366697089544168E-4</v>
      </c>
      <c r="AA1297" s="2" cm="1">
        <f t="array" ref="AA1297">[1]!table_weight[Vision]*(('F+ , F-'!AA$2-[1]!tbl_gk[[#This Row],[Vision]])/('F+ , F-'!AA$2-'F+ , F-'!AA$3))</f>
        <v>1.4907210222086981E-2</v>
      </c>
      <c r="AB1297" s="2" cm="1">
        <f t="array" ref="AB1297">[1]!table_weight[Penalties]*(('F+ , F-'!AB$2-[1]!tbl_gk[[#This Row],[Penalties]])/('F+ , F-'!AB$2-'F+ , F-'!AB$3))</f>
        <v>2.5054134827036706E-3</v>
      </c>
      <c r="AC1297" s="2" cm="1">
        <f t="array" ref="AC1297">[1]!table_weight[Composure]*(('F+ , F-'!AC$2-[1]!tbl_gk[[#This Row],[Composure]])/('F+ , F-'!AC$2-'F+ , F-'!AC$3))</f>
        <v>1.067469403658214E-3</v>
      </c>
      <c r="AD1297" s="2" cm="1">
        <f t="array" ref="AD1297">[1]!table_weight[Marking]*(('F+ , F-'!AD$2-[1]!tbl_gk[[#This Row],[Marking]])/('F+ , F-'!AD$2-'F+ , F-'!AD$3))</f>
        <v>2.366223844775717E-2</v>
      </c>
      <c r="AE1297" s="2" cm="1">
        <f t="array" ref="AE1297">[1]!table_weight[StandingTackle]*(('F+ , F-'!AE$2-[1]!tbl_gk[[#This Row],[StandingTackle]])/('F+ , F-'!AE$2-'F+ , F-'!AE$3))</f>
        <v>2.6900228972187096E-2</v>
      </c>
      <c r="AF1297" s="2" cm="1">
        <f t="array" ref="AF1297">[1]!table_weight[SlidingTackle]*(('F+ , F-'!AF$2-[1]!tbl_gk[[#This Row],[SlidingTackle]])/('F+ , F-'!AF$2-'F+ , F-'!AF$3))</f>
        <v>1.120842873841129E-2</v>
      </c>
      <c r="AG1297" s="2" cm="1">
        <f t="array" ref="AG1297">[1]!table_weight[GKDiving]*(('F+ , F-'!AG$2-[1]!tbl_gk[[#This Row],[GKDiving]])/('F+ , F-'!AG$2-'F+ , F-'!AG$3))</f>
        <v>3.7578592434844307E-2</v>
      </c>
      <c r="AH1297" s="2" cm="1">
        <f t="array" ref="AH1297">[1]!table_weight[GKHandling]*(('F+ , F-'!AH$2-[1]!tbl_gk[[#This Row],[GKHandling]])/('F+ , F-'!AH$2-'F+ , F-'!AH$3))</f>
        <v>4.6341979603444362E-2</v>
      </c>
      <c r="AI1297" s="2" cm="1">
        <f t="array" ref="AI1297">[1]!table_weight[GKKicking]*(('F+ , F-'!AI$2-[1]!tbl_gk[[#This Row],[GKKicking]])/('F+ , F-'!AI$2-'F+ , F-'!AI$3))</f>
        <v>2.9516276239732256E-2</v>
      </c>
      <c r="AJ1297" s="2" cm="1">
        <f t="array" ref="AJ1297">[1]!table_weight[GKPositioning]*(('F+ , F-'!AJ$2-[1]!tbl_gk[[#This Row],[GKPositioning]])/('F+ , F-'!AJ$2-'F+ , F-'!AJ$3))</f>
        <v>1.5136551917811415E-2</v>
      </c>
      <c r="AK1297" s="2" cm="1">
        <f t="array" ref="AK1297">[1]!table_weight[GKReflexes]*(('F+ , F-'!AK$2-[1]!tbl_gk[[#This Row],[GKReflexes]])/('F+ , F-'!AK$2-'F+ , F-'!AK$3))</f>
        <v>4.0083831930500594E-2</v>
      </c>
    </row>
    <row r="1298" spans="1:37" x14ac:dyDescent="0.55000000000000004">
      <c r="A1298" s="7">
        <f>[1]!tbl_gk[[#This Row],[ID]]</f>
        <v>251126</v>
      </c>
      <c r="B1298" s="1" cm="1">
        <f t="array" ref="B1298">[1]!table_weight[ValueEUR]*(('F+ , F-'!B$2-[1]!tbl_gk[[#This Row],[ValueEUR]])/('F+ , F-'!B$2-'F+ , F-'!B$3))</f>
        <v>4.3521727382386649E-5</v>
      </c>
      <c r="C1298" s="1" cm="1">
        <f t="array" ref="C1298">[1]!table_weight[WageEUR]*(('F+ , F-'!C$2-[1]!tbl_gk[[#This Row],[WageEUR]])/('F+ , F-'!C$2-'F+ , F-'!C$3))</f>
        <v>2.3472561185650898E-4</v>
      </c>
      <c r="D1298" s="1" cm="1">
        <f t="array" ref="D1298">[1]!table_weight[Crossing]*(('F+ , F-'!D$2-[1]!tbl_gk[[#This Row],[Crossing]])/('F+ , F-'!D$2-'F+ , F-'!D$3))</f>
        <v>3.4746129089074922E-2</v>
      </c>
      <c r="E1298" s="1" cm="1">
        <f t="array" ref="E1298">[1]!table_weight[Finishing]*(('F+ , F-'!E$2-[1]!tbl_gk[[#This Row],[Finishing]])/('F+ , F-'!E$2-'F+ , F-'!E$3))</f>
        <v>1.7968512321265388E-2</v>
      </c>
      <c r="F1298" s="1" cm="1">
        <f t="array" ref="F1298">[1]!table_weight[HeadingAccuracy]*(('F+ , F-'!F$2-[1]!tbl_gk[[#This Row],[HeadingAccuracy]])/('F+ , F-'!F$2-'F+ , F-'!F$3))</f>
        <v>7.5162404481111007E-3</v>
      </c>
      <c r="G1298" s="1" cm="1">
        <f t="array" ref="G1298">[1]!table_weight[ShortPassing]*(('F+ , F-'!G$2-[1]!tbl_gk[[#This Row],[ShortPassing]])/('F+ , F-'!G$2-'F+ , F-'!G$3))</f>
        <v>4.9221920544626818E-2</v>
      </c>
      <c r="H1298" s="1" cm="1">
        <f t="array" ref="H1298">[1]!table_weight[Volleys]*(('F+ , F-'!H$2-[1]!tbl_gk[[#This Row],[Volleys]])/('F+ , F-'!H$2-'F+ , F-'!H$3))</f>
        <v>2.1990449861774069E-3</v>
      </c>
      <c r="I1298" s="1" cm="1">
        <f t="array" ref="I1298">[1]!table_weight[Dribbling]*(('F+ , F-'!I$2-[1]!tbl_gk[[#This Row],[Dribbling]])/('F+ , F-'!I$2-'F+ , F-'!I$3))</f>
        <v>1.7601807988178481E-2</v>
      </c>
      <c r="J1298" s="1" cm="1">
        <f t="array" ref="J1298">[1]!table_weight[Curve]*(('F+ , F-'!J$2-[1]!tbl_gk[[#This Row],[Curve]])/('F+ , F-'!J$2-'F+ , F-'!J$3))</f>
        <v>7.4367035121522358E-3</v>
      </c>
      <c r="K1298" s="1" cm="1">
        <f t="array" ref="K1298">[1]!table_weight[FKAccuracy]*(('F+ , F-'!K$2-[1]!tbl_gk[[#This Row],[FKAccuracy]])/('F+ , F-'!K$2-'F+ , F-'!K$3))</f>
        <v>9.5832065713416324E-3</v>
      </c>
      <c r="L1298" s="1" cm="1">
        <f t="array" ref="L1298">[1]!table_weight[LongPassing]*(('F+ , F-'!L$2-[1]!tbl_gk[[#This Row],[LongPassing]])/('F+ , F-'!L$2-'F+ , F-'!L$3))</f>
        <v>2.5446932703562523E-2</v>
      </c>
      <c r="M1298" s="1" cm="1">
        <f t="array" ref="M1298">[1]!table_weight[BallControl]*(('F+ , F-'!M$2-[1]!tbl_gk[[#This Row],[BallControl]])/('F+ , F-'!M$2-'F+ , F-'!M$3))</f>
        <v>1.1299926115867666E-2</v>
      </c>
      <c r="N1298" s="1" cm="1">
        <f t="array" ref="N1298">[1]!table_weight[Acceleration]*(('F+ , F-'!N$2-[1]!tbl_gk[[#This Row],[Acceleration]])/('F+ , F-'!N$2-'F+ , F-'!N$3))</f>
        <v>6.313641976413314E-3</v>
      </c>
      <c r="O1298" s="1" cm="1">
        <f t="array" ref="O1298">[1]!table_weight[SprintSpeed]*(('F+ , F-'!O$2-[1]!tbl_gk[[#This Row],[SprintSpeed]])/('F+ , F-'!O$2-'F+ , F-'!O$3))</f>
        <v>8.4332217827806418E-3</v>
      </c>
      <c r="P1298" s="1" cm="1">
        <f t="array" ref="P1298">[1]!table_weight[Agility]*(('F+ , F-'!P$2-[1]!tbl_gk[[#This Row],[Agility]])/('F+ , F-'!P$2-'F+ , F-'!P$3))</f>
        <v>2.2232103156958572E-3</v>
      </c>
      <c r="Q1298" s="1" cm="1">
        <f t="array" ref="Q1298">[1]!table_weight[Reactions]*(('F+ , F-'!Q$2-[1]!tbl_gk[[#This Row],[Reactions]])/('F+ , F-'!Q$2-'F+ , F-'!Q$3))</f>
        <v>1.0828482001515951E-3</v>
      </c>
      <c r="R1298" s="1" cm="1">
        <f t="array" ref="R1298">[1]!table_weight[Balance]*(('F+ , F-'!R$2-[1]!tbl_gk[[#This Row],[Balance]])/('F+ , F-'!R$2-'F+ , F-'!R$3))</f>
        <v>1.3659251348851025E-3</v>
      </c>
      <c r="S1298" s="1" cm="1">
        <f t="array" ref="S1298">[1]!table_weight[ShotPower]*(('F+ , F-'!S$2-[1]!tbl_gk[[#This Row],[ShotPower]])/('F+ , F-'!S$2-'F+ , F-'!S$3))</f>
        <v>6.7523948741159906E-3</v>
      </c>
      <c r="T1298" s="1" cm="1">
        <f t="array" ref="T1298">[1]!table_weight[Jumping]*(('F+ , F-'!T$2-[1]!tbl_gk[[#This Row],[Jumping]])/('F+ , F-'!T$2-'F+ , F-'!T$3))</f>
        <v>1.1163233461240253E-3</v>
      </c>
      <c r="U1298" s="1" cm="1">
        <f t="array" ref="U1298">[1]!table_weight[Stamina]*(('F+ , F-'!U$2-[1]!tbl_gk[[#This Row],[Stamina]])/('F+ , F-'!U$2-'F+ , F-'!U$3))</f>
        <v>1.0304523194991E-2</v>
      </c>
      <c r="V1298" s="1" cm="1">
        <f t="array" ref="V1298">[1]!table_weight[Strength]*(('F+ , F-'!V$2-[1]!tbl_gk[[#This Row],[Strength]])/('F+ , F-'!V$2-'F+ , F-'!V$3))</f>
        <v>2.3070682486563184E-2</v>
      </c>
      <c r="W1298" s="1" cm="1">
        <f t="array" ref="W1298">[1]!table_weight[LongShots]*(('F+ , F-'!W$2-[1]!tbl_gk[[#This Row],[LongShots]])/('F+ , F-'!W$2-'F+ , F-'!W$3))</f>
        <v>9.86888481601568E-3</v>
      </c>
      <c r="X1298" s="1" cm="1">
        <f t="array" ref="X1298">[1]!table_weight[Aggression]*(('F+ , F-'!X$2-[1]!tbl_gk[[#This Row],[Aggression]])/('F+ , F-'!X$2-'F+ , F-'!X$3))</f>
        <v>6.0845756008518293E-3</v>
      </c>
      <c r="Y1298" s="1" cm="1">
        <f t="array" ref="Y1298">[1]!table_weight[Interceptions]*(('F+ , F-'!Y$2-[1]!tbl_gk[[#This Row],[Interceptions]])/('F+ , F-'!Y$2-'F+ , F-'!Y$3))</f>
        <v>1.6621279690131864E-2</v>
      </c>
      <c r="Z1298" s="1" cm="1">
        <f t="array" ref="Z1298">[1]!table_weight[Positioning]*(('F+ , F-'!Z$2-[1]!tbl_gk[[#This Row],[Positioning]])/('F+ , F-'!Z$2-'F+ , F-'!Z$3))</f>
        <v>2.0704458641787279E-3</v>
      </c>
      <c r="AA1298" s="1" cm="1">
        <f t="array" ref="AA1298">[1]!table_weight[Vision]*(('F+ , F-'!AA$2-[1]!tbl_gk[[#This Row],[Vision]])/('F+ , F-'!AA$2-'F+ , F-'!AA$3))</f>
        <v>1.7746678835817837E-2</v>
      </c>
      <c r="AB1298" s="1" cm="1">
        <f t="array" ref="AB1298">[1]!table_weight[Penalties]*(('F+ , F-'!AB$2-[1]!tbl_gk[[#This Row],[Penalties]])/('F+ , F-'!AB$2-'F+ , F-'!AB$3))</f>
        <v>1.6833246836915287E-3</v>
      </c>
      <c r="AC1298" s="1" cm="1">
        <f t="array" ref="AC1298">[1]!table_weight[Composure]*(('F+ , F-'!AC$2-[1]!tbl_gk[[#This Row],[Composure]])/('F+ , F-'!AC$2-'F+ , F-'!AC$3))</f>
        <v>1.5478306353044107E-3</v>
      </c>
      <c r="AD1298" s="1" cm="1">
        <f t="array" ref="AD1298">[1]!table_weight[Marking]*(('F+ , F-'!AD$2-[1]!tbl_gk[[#This Row],[Marking]])/('F+ , F-'!AD$2-'F+ , F-'!AD$3))</f>
        <v>1.41973430686543E-2</v>
      </c>
      <c r="AE1298" s="1" cm="1">
        <f t="array" ref="AE1298">[1]!table_weight[StandingTackle]*(('F+ , F-'!AE$2-[1]!tbl_gk[[#This Row],[StandingTackle]])/('F+ , F-'!AE$2-'F+ , F-'!AE$3))</f>
        <v>1.3450114486093548E-2</v>
      </c>
      <c r="AF1298" s="1" cm="1">
        <f t="array" ref="AF1298">[1]!table_weight[SlidingTackle]*(('F+ , F-'!AF$2-[1]!tbl_gk[[#This Row],[SlidingTackle]])/('F+ , F-'!AF$2-'F+ , F-'!AF$3))</f>
        <v>2.9889143302430105E-3</v>
      </c>
      <c r="AG1298" s="1" cm="1">
        <f t="array" ref="AG1298">[1]!table_weight[GKDiving]*(('F+ , F-'!AG$2-[1]!tbl_gk[[#This Row],[GKDiving]])/('F+ , F-'!AG$2-'F+ , F-'!AG$3))</f>
        <v>3.5870474596896844E-2</v>
      </c>
      <c r="AH1298" s="1" cm="1">
        <f t="array" ref="AH1298">[1]!table_weight[GKHandling]*(('F+ , F-'!AH$2-[1]!tbl_gk[[#This Row],[GKHandling]])/('F+ , F-'!AH$2-'F+ , F-'!AH$3))</f>
        <v>4.2777211941640955E-2</v>
      </c>
      <c r="AI1298" s="1" cm="1">
        <f t="array" ref="AI1298">[1]!table_weight[GKKicking]*(('F+ , F-'!AI$2-[1]!tbl_gk[[#This Row],[GKKicking]])/('F+ , F-'!AI$2-'F+ , F-'!AI$3))</f>
        <v>3.1305141466382698E-2</v>
      </c>
      <c r="AJ1298" s="1" cm="1">
        <f t="array" ref="AJ1298">[1]!table_weight[GKPositioning]*(('F+ , F-'!AJ$2-[1]!tbl_gk[[#This Row],[GKPositioning]])/('F+ , F-'!AJ$2-'F+ , F-'!AJ$3))</f>
        <v>1.3875172591327129E-2</v>
      </c>
      <c r="AK1298" s="1" cm="1">
        <f t="array" ref="AK1298">[1]!table_weight[GKReflexes]*(('F+ , F-'!AK$2-[1]!tbl_gk[[#This Row],[GKReflexes]])/('F+ , F-'!AK$2-'F+ , F-'!AK$3))</f>
        <v>3.4617854849068701E-2</v>
      </c>
    </row>
    <row r="1299" spans="1:37" x14ac:dyDescent="0.55000000000000004">
      <c r="A1299" s="8">
        <f>[1]!tbl_gk[[#This Row],[ID]]</f>
        <v>251136</v>
      </c>
      <c r="B1299" s="2" cm="1">
        <f t="array" ref="B1299">[1]!table_weight[ValueEUR]*(('F+ , F-'!B$2-[1]!tbl_gk[[#This Row],[ValueEUR]])/('F+ , F-'!B$2-'F+ , F-'!B$3))</f>
        <v>6.1455148381795615E-4</v>
      </c>
      <c r="C1299" s="2" cm="1">
        <f t="array" ref="C1299">[1]!table_weight[WageEUR]*(('F+ , F-'!C$2-[1]!tbl_gk[[#This Row],[WageEUR]])/('F+ , F-'!C$2-'F+ , F-'!C$3))</f>
        <v>5.4769309433185431E-4</v>
      </c>
      <c r="D1299" s="2" cm="1">
        <f t="array" ref="D1299">[1]!table_weight[Crossing]*(('F+ , F-'!D$2-[1]!tbl_gk[[#This Row],[Crossing]])/('F+ , F-'!D$2-'F+ , F-'!D$3))</f>
        <v>3.6987814836757178E-2</v>
      </c>
      <c r="E1299" s="2" cm="1">
        <f t="array" ref="E1299">[1]!table_weight[Finishing]*(('F+ , F-'!E$2-[1]!tbl_gk[[#This Row],[Finishing]])/('F+ , F-'!E$2-'F+ , F-'!E$3))</f>
        <v>9.9825068451474385E-3</v>
      </c>
      <c r="F1299" s="2" cm="1">
        <f t="array" ref="F1299">[1]!table_weight[HeadingAccuracy]*(('F+ , F-'!F$2-[1]!tbl_gk[[#This Row],[HeadingAccuracy]])/('F+ , F-'!F$2-'F+ , F-'!F$3))</f>
        <v>1.1274360672166649E-2</v>
      </c>
      <c r="G1299" s="2" cm="1">
        <f t="array" ref="G1299">[1]!table_weight[ShortPassing]*(('F+ , F-'!G$2-[1]!tbl_gk[[#This Row],[ShortPassing]])/('F+ , F-'!G$2-'F+ , F-'!G$3))</f>
        <v>5.3440942305594832E-2</v>
      </c>
      <c r="H1299" s="2" cm="1">
        <f t="array" ref="H1299">[1]!table_weight[Volleys]*(('F+ , F-'!H$2-[1]!tbl_gk[[#This Row],[Volleys]])/('F+ , F-'!H$2-'F+ , F-'!H$3))</f>
        <v>1.3888705175857305E-3</v>
      </c>
      <c r="I1299" s="2" cm="1">
        <f t="array" ref="I1299">[1]!table_weight[Dribbling]*(('F+ , F-'!I$2-[1]!tbl_gk[[#This Row],[Dribbling]])/('F+ , F-'!I$2-'F+ , F-'!I$3))</f>
        <v>1.3690295101916595E-2</v>
      </c>
      <c r="J1299" s="2" cm="1">
        <f t="array" ref="J1299">[1]!table_weight[Curve]*(('F+ , F-'!J$2-[1]!tbl_gk[[#This Row],[Curve]])/('F+ , F-'!J$2-'F+ , F-'!J$3))</f>
        <v>9.1268634012777444E-3</v>
      </c>
      <c r="K1299" s="2" cm="1">
        <f t="array" ref="K1299">[1]!table_weight[FKAccuracy]*(('F+ , F-'!K$2-[1]!tbl_gk[[#This Row],[FKAccuracy]])/('F+ , F-'!K$2-'F+ , F-'!K$3))</f>
        <v>9.2789777912990392E-3</v>
      </c>
      <c r="L1299" s="2" cm="1">
        <f t="array" ref="L1299">[1]!table_weight[LongPassing]*(('F+ , F-'!L$2-[1]!tbl_gk[[#This Row],[LongPassing]])/('F+ , F-'!L$2-'F+ , F-'!L$3))</f>
        <v>2.1656964003031933E-2</v>
      </c>
      <c r="M1299" s="2" cm="1">
        <f t="array" ref="M1299">[1]!table_weight[BallControl]*(('F+ , F-'!M$2-[1]!tbl_gk[[#This Row],[BallControl]])/('F+ , F-'!M$2-'F+ , F-'!M$3))</f>
        <v>1.3907601373375588E-2</v>
      </c>
      <c r="N1299" s="2" cm="1">
        <f t="array" ref="N1299">[1]!table_weight[Acceleration]*(('F+ , F-'!N$2-[1]!tbl_gk[[#This Row],[Acceleration]])/('F+ , F-'!N$2-'F+ , F-'!N$3))</f>
        <v>4.5097442688666525E-3</v>
      </c>
      <c r="O1299" s="2" cm="1">
        <f t="array" ref="O1299">[1]!table_weight[SprintSpeed]*(('F+ , F-'!O$2-[1]!tbl_gk[[#This Row],[SprintSpeed]])/('F+ , F-'!O$2-'F+ , F-'!O$3))</f>
        <v>7.0276848189838679E-3</v>
      </c>
      <c r="P1299" s="2" cm="1">
        <f t="array" ref="P1299">[1]!table_weight[Agility]*(('F+ , F-'!P$2-[1]!tbl_gk[[#This Row],[Agility]])/('F+ , F-'!P$2-'F+ , F-'!P$3))</f>
        <v>1.7551660387072558E-3</v>
      </c>
      <c r="Q1299" s="2" cm="1">
        <f t="array" ref="Q1299">[1]!table_weight[Reactions]*(('F+ , F-'!Q$2-[1]!tbl_gk[[#This Row],[Reactions]])/('F+ , F-'!Q$2-'F+ , F-'!Q$3))</f>
        <v>1.1344124001588141E-3</v>
      </c>
      <c r="R1299" s="2" cm="1">
        <f t="array" ref="R1299">[1]!table_weight[Balance]*(('F+ , F-'!R$2-[1]!tbl_gk[[#This Row],[Balance]])/('F+ , F-'!R$2-'F+ , F-'!R$3))</f>
        <v>1.2417501226228205E-3</v>
      </c>
      <c r="S1299" s="2" cm="1">
        <f t="array" ref="S1299">[1]!table_weight[ShotPower]*(('F+ , F-'!S$2-[1]!tbl_gk[[#This Row],[ShotPower]])/('F+ , F-'!S$2-'F+ , F-'!S$3))</f>
        <v>5.9732723886410689E-3</v>
      </c>
      <c r="T1299" s="2" cm="1">
        <f t="array" ref="T1299">[1]!table_weight[Jumping]*(('F+ , F-'!T$2-[1]!tbl_gk[[#This Row],[Jumping]])/('F+ , F-'!T$2-'F+ , F-'!T$3))</f>
        <v>2.6620018253726754E-3</v>
      </c>
      <c r="U1299" s="2" cm="1">
        <f t="array" ref="U1299">[1]!table_weight[Stamina]*(('F+ , F-'!U$2-[1]!tbl_gk[[#This Row],[Stamina]])/('F+ , F-'!U$2-'F+ , F-'!U$3))</f>
        <v>6.8696821299940002E-3</v>
      </c>
      <c r="V1299" s="2" cm="1">
        <f t="array" ref="V1299">[1]!table_weight[Strength]*(('F+ , F-'!V$2-[1]!tbl_gk[[#This Row],[Strength]])/('F+ , F-'!V$2-'F+ , F-'!V$3))</f>
        <v>2.662001825372675E-2</v>
      </c>
      <c r="W1299" s="2" cm="1">
        <f t="array" ref="W1299">[1]!table_weight[LongShots]*(('F+ , F-'!W$2-[1]!tbl_gk[[#This Row],[LongShots]])/('F+ , F-'!W$2-'F+ , F-'!W$3))</f>
        <v>7.5315173595909123E-3</v>
      </c>
      <c r="X1299" s="2" cm="1">
        <f t="array" ref="X1299">[1]!table_weight[Aggression]*(('F+ , F-'!X$2-[1]!tbl_gk[[#This Row],[Aggression]])/('F+ , F-'!X$2-'F+ , F-'!X$3))</f>
        <v>8.5184058411925615E-3</v>
      </c>
      <c r="Y1299" s="2" cm="1">
        <f t="array" ref="Y1299">[1]!table_weight[Interceptions]*(('F+ , F-'!Y$2-[1]!tbl_gk[[#This Row],[Interceptions]])/('F+ , F-'!Y$2-'F+ , F-'!Y$3))</f>
        <v>2.0084046292242669E-2</v>
      </c>
      <c r="Z1299" s="2" cm="1">
        <f t="array" ref="Z1299">[1]!table_weight[Positioning]*(('F+ , F-'!Z$2-[1]!tbl_gk[[#This Row],[Positioning]])/('F+ , F-'!Z$2-'F+ , F-'!Z$3))</f>
        <v>7.394449514924029E-4</v>
      </c>
      <c r="AA1299" s="2" cm="1">
        <f t="array" ref="AA1299">[1]!table_weight[Vision]*(('F+ , F-'!AA$2-[1]!tbl_gk[[#This Row],[Vision]])/('F+ , F-'!AA$2-'F+ , F-'!AA$3))</f>
        <v>1.0648007301490701E-2</v>
      </c>
      <c r="AB1299" s="2" cm="1">
        <f t="array" ref="AB1299">[1]!table_weight[Penalties]*(('F+ , F-'!AB$2-[1]!tbl_gk[[#This Row],[Penalties]])/('F+ , F-'!AB$2-'F+ , F-'!AB$3))</f>
        <v>2.2313838830329571E-3</v>
      </c>
      <c r="AC1299" s="2" cm="1">
        <f t="array" ref="AC1299">[1]!table_weight[Composure]*(('F+ , F-'!AC$2-[1]!tbl_gk[[#This Row],[Composure]])/('F+ , F-'!AC$2-'F+ , F-'!AC$3))</f>
        <v>1.4944571651214996E-3</v>
      </c>
      <c r="AD1299" s="2" cm="1">
        <f t="array" ref="AD1299">[1]!table_weight[Marking]*(('F+ , F-'!AD$2-[1]!tbl_gk[[#This Row],[Marking]])/('F+ , F-'!AD$2-'F+ , F-'!AD$3))</f>
        <v>1.8929790758205733E-2</v>
      </c>
      <c r="AE1299" s="2" cm="1">
        <f t="array" ref="AE1299">[1]!table_weight[StandingTackle]*(('F+ , F-'!AE$2-[1]!tbl_gk[[#This Row],[StandingTackle]])/('F+ , F-'!AE$2-'F+ , F-'!AE$3))</f>
        <v>2.9141914719869356E-2</v>
      </c>
      <c r="AF1299" s="2" cm="1">
        <f t="array" ref="AF1299">[1]!table_weight[SlidingTackle]*(('F+ , F-'!AF$2-[1]!tbl_gk[[#This Row],[SlidingTackle]])/('F+ , F-'!AF$2-'F+ , F-'!AF$3))</f>
        <v>1.0461200155850536E-2</v>
      </c>
      <c r="AG1299" s="2" cm="1">
        <f t="array" ref="AG1299">[1]!table_weight[GKDiving]*(('F+ , F-'!AG$2-[1]!tbl_gk[[#This Row],[GKDiving]])/('F+ , F-'!AG$2-'F+ , F-'!AG$3))</f>
        <v>3.2454238921001903E-2</v>
      </c>
      <c r="AH1299" s="2" cm="1">
        <f t="array" ref="AH1299">[1]!table_weight[GKHandling]*(('F+ , F-'!AH$2-[1]!tbl_gk[[#This Row],[GKHandling]])/('F+ , F-'!AH$2-'F+ , F-'!AH$3))</f>
        <v>4.0994828110739248E-2</v>
      </c>
      <c r="AI1299" s="2" cm="1">
        <f t="array" ref="AI1299">[1]!table_weight[GKKicking]*(('F+ , F-'!AI$2-[1]!tbl_gk[[#This Row],[GKKicking]])/('F+ , F-'!AI$2-'F+ , F-'!AI$3))</f>
        <v>2.6832978399756596E-2</v>
      </c>
      <c r="AJ1299" s="2" cm="1">
        <f t="array" ref="AJ1299">[1]!table_weight[GKPositioning]*(('F+ , F-'!AJ$2-[1]!tbl_gk[[#This Row],[GKPositioning]])/('F+ , F-'!AJ$2-'F+ , F-'!AJ$3))</f>
        <v>1.4505862254569271E-2</v>
      </c>
      <c r="AK1299" s="2" cm="1">
        <f t="array" ref="AK1299">[1]!table_weight[GKReflexes]*(('F+ , F-'!AK$2-[1]!tbl_gk[[#This Row],[GKReflexes]])/('F+ , F-'!AK$2-'F+ , F-'!AK$3))</f>
        <v>3.0973870128114096E-2</v>
      </c>
    </row>
    <row r="1300" spans="1:37" x14ac:dyDescent="0.55000000000000004">
      <c r="A1300" s="7">
        <f>[1]!tbl_gk[[#This Row],[ID]]</f>
        <v>251157</v>
      </c>
      <c r="B1300" s="1" cm="1">
        <f t="array" ref="B1300">[1]!table_weight[ValueEUR]*(('F+ , F-'!B$2-[1]!tbl_gk[[#This Row],[ValueEUR]])/('F+ , F-'!B$2-'F+ , F-'!B$3))</f>
        <v>1.2840452901470104E-4</v>
      </c>
      <c r="C1300" s="1" cm="1">
        <f t="array" ref="C1300">[1]!table_weight[WageEUR]*(('F+ , F-'!C$2-[1]!tbl_gk[[#This Row],[WageEUR]])/('F+ , F-'!C$2-'F+ , F-'!C$3))</f>
        <v>4.6945122371301791E-5</v>
      </c>
      <c r="D1300" s="1" cm="1">
        <f t="array" ref="D1300">[1]!table_weight[Crossing]*(('F+ , F-'!D$2-[1]!tbl_gk[[#This Row],[Crossing]])/('F+ , F-'!D$2-'F+ , F-'!D$3))</f>
        <v>3.81086577105983E-2</v>
      </c>
      <c r="E1300" s="1" cm="1">
        <f t="array" ref="E1300">[1]!table_weight[Finishing]*(('F+ , F-'!E$2-[1]!tbl_gk[[#This Row],[Finishing]])/('F+ , F-'!E$2-'F+ , F-'!E$3))</f>
        <v>1.8966763005780131E-2</v>
      </c>
      <c r="F1300" s="1" cm="1">
        <f t="array" ref="F1300">[1]!table_weight[HeadingAccuracy]*(('F+ , F-'!F$2-[1]!tbl_gk[[#This Row],[HeadingAccuracy]])/('F+ , F-'!F$2-'F+ , F-'!F$3))</f>
        <v>1.1691929585950599E-2</v>
      </c>
      <c r="G1300" s="1" cm="1">
        <f t="array" ref="G1300">[1]!table_weight[ShortPassing]*(('F+ , F-'!G$2-[1]!tbl_gk[[#This Row],[ShortPassing]])/('F+ , F-'!G$2-'F+ , F-'!G$3))</f>
        <v>5.3440942305594832E-2</v>
      </c>
      <c r="H1300" s="1" cm="1">
        <f t="array" ref="H1300">[1]!table_weight[Volleys]*(('F+ , F-'!H$2-[1]!tbl_gk[[#This Row],[Volleys]])/('F+ , F-'!H$2-'F+ , F-'!H$3))</f>
        <v>2.1990449861774069E-3</v>
      </c>
      <c r="I1300" s="1" cm="1">
        <f t="array" ref="I1300">[1]!table_weight[Dribbling]*(('F+ , F-'!I$2-[1]!tbl_gk[[#This Row],[Dribbling]])/('F+ , F-'!I$2-'F+ , F-'!I$3))</f>
        <v>1.9557564431309422E-2</v>
      </c>
      <c r="J1300" s="1" cm="1">
        <f t="array" ref="J1300">[1]!table_weight[Curve]*(('F+ , F-'!J$2-[1]!tbl_gk[[#This Row],[Curve]])/('F+ , F-'!J$2-'F+ , F-'!J$3))</f>
        <v>9.6339113680153961E-3</v>
      </c>
      <c r="K1300" s="1" cm="1">
        <f t="array" ref="K1300">[1]!table_weight[FKAccuracy]*(('F+ , F-'!K$2-[1]!tbl_gk[[#This Row],[FKAccuracy]])/('F+ , F-'!K$2-'F+ , F-'!K$3))</f>
        <v>9.2789777912990392E-3</v>
      </c>
      <c r="L1300" s="1" cm="1">
        <f t="array" ref="L1300">[1]!table_weight[LongPassing]*(('F+ , F-'!L$2-[1]!tbl_gk[[#This Row],[LongPassing]])/('F+ , F-'!L$2-'F+ , F-'!L$3))</f>
        <v>2.3822660403335128E-2</v>
      </c>
      <c r="M1300" s="1" cm="1">
        <f t="array" ref="M1300">[1]!table_weight[BallControl]*(('F+ , F-'!M$2-[1]!tbl_gk[[#This Row],[BallControl]])/('F+ , F-'!M$2-'F+ , F-'!M$3))</f>
        <v>1.6080664087965525E-2</v>
      </c>
      <c r="N1300" s="1" cm="1">
        <f t="array" ref="N1300">[1]!table_weight[Acceleration]*(('F+ , F-'!N$2-[1]!tbl_gk[[#This Row],[Acceleration]])/('F+ , F-'!N$2-'F+ , F-'!N$3))</f>
        <v>1.0146924604949968E-2</v>
      </c>
      <c r="O1300" s="1" cm="1">
        <f t="array" ref="O1300">[1]!table_weight[SprintSpeed]*(('F+ , F-'!O$2-[1]!tbl_gk[[#This Row],[SprintSpeed]])/('F+ , F-'!O$2-'F+ , F-'!O$3))</f>
        <v>1.0400973532096125E-2</v>
      </c>
      <c r="P1300" s="1" cm="1">
        <f t="array" ref="P1300">[1]!table_weight[Agility]*(('F+ , F-'!P$2-[1]!tbl_gk[[#This Row],[Agility]])/('F+ , F-'!P$2-'F+ , F-'!P$3))</f>
        <v>3.8613652851559629E-3</v>
      </c>
      <c r="Q1300" s="1" cm="1">
        <f t="array" ref="Q1300">[1]!table_weight[Reactions]*(('F+ , F-'!Q$2-[1]!tbl_gk[[#This Row],[Reactions]])/('F+ , F-'!Q$2-'F+ , F-'!Q$3))</f>
        <v>2.0625680002887528E-3</v>
      </c>
      <c r="R1300" s="1" cm="1">
        <f t="array" ref="R1300">[1]!table_weight[Balance]*(('F+ , F-'!R$2-[1]!tbl_gk[[#This Row],[Balance]])/('F+ , F-'!R$2-'F+ , F-'!R$3))</f>
        <v>1.6142751594096668E-3</v>
      </c>
      <c r="S1300" s="1" cm="1">
        <f t="array" ref="S1300">[1]!table_weight[ShotPower]*(('F+ , F-'!S$2-[1]!tbl_gk[[#This Row],[ShotPower]])/('F+ , F-'!S$2-'F+ , F-'!S$3))</f>
        <v>7.5315173595909123E-3</v>
      </c>
      <c r="T1300" s="1" cm="1">
        <f t="array" ref="T1300">[1]!table_weight[Jumping]*(('F+ , F-'!T$2-[1]!tbl_gk[[#This Row],[Jumping]])/('F+ , F-'!T$2-'F+ , F-'!T$3))</f>
        <v>2.3185177188729754E-3</v>
      </c>
      <c r="U1300" s="1" cm="1">
        <f t="array" ref="U1300">[1]!table_weight[Stamina]*(('F+ , F-'!U$2-[1]!tbl_gk[[#This Row],[Stamina]])/('F+ , F-'!U$2-'F+ , F-'!U$3))</f>
        <v>1.6315495058735752E-2</v>
      </c>
      <c r="V1300" s="1" cm="1">
        <f t="array" ref="V1300">[1]!table_weight[Strength]*(('F+ , F-'!V$2-[1]!tbl_gk[[#This Row],[Strength]])/('F+ , F-'!V$2-'F+ , F-'!V$3))</f>
        <v>1.8634012777608722E-2</v>
      </c>
      <c r="W1300" s="1" cm="1">
        <f t="array" ref="W1300">[1]!table_weight[LongShots]*(('F+ , F-'!W$2-[1]!tbl_gk[[#This Row],[LongShots]])/('F+ , F-'!W$2-'F+ , F-'!W$3))</f>
        <v>9.6091773208573719E-3</v>
      </c>
      <c r="X1300" s="1" cm="1">
        <f t="array" ref="X1300">[1]!table_weight[Aggression]*(('F+ , F-'!X$2-[1]!tbl_gk[[#This Row],[Aggression]])/('F+ , F-'!X$2-'F+ , F-'!X$3))</f>
        <v>1.0952236081533291E-2</v>
      </c>
      <c r="Y1300" s="1" cm="1">
        <f t="array" ref="Y1300">[1]!table_weight[Interceptions]*(('F+ , F-'!Y$2-[1]!tbl_gk[[#This Row],[Interceptions]])/('F+ , F-'!Y$2-'F+ , F-'!Y$3))</f>
        <v>2.2161706253509151E-2</v>
      </c>
      <c r="Z1300" s="1" cm="1">
        <f t="array" ref="Z1300">[1]!table_weight[Positioning]*(('F+ , F-'!Z$2-[1]!tbl_gk[[#This Row],[Positioning]])/('F+ , F-'!Z$2-'F+ , F-'!Z$3))</f>
        <v>2.0704458641787279E-3</v>
      </c>
      <c r="AA1300" s="1" cm="1">
        <f t="array" ref="AA1300">[1]!table_weight[Vision]*(('F+ , F-'!AA$2-[1]!tbl_gk[[#This Row],[Vision]])/('F+ , F-'!AA$2-'F+ , F-'!AA$3))</f>
        <v>2.6265084677010397E-2</v>
      </c>
      <c r="AB1300" s="1" cm="1">
        <f t="array" ref="AB1300">[1]!table_weight[Penalties]*(('F+ , F-'!AB$2-[1]!tbl_gk[[#This Row],[Penalties]])/('F+ , F-'!AB$2-'F+ , F-'!AB$3))</f>
        <v>2.3488251400346914E-3</v>
      </c>
      <c r="AC1300" s="1" cm="1">
        <f t="array" ref="AC1300">[1]!table_weight[Composure]*(('F+ , F-'!AC$2-[1]!tbl_gk[[#This Row],[Composure]])/('F+ , F-'!AC$2-'F+ , F-'!AC$3))</f>
        <v>2.3484326880480709E-3</v>
      </c>
      <c r="AD1300" s="1" cm="1">
        <f t="array" ref="AD1300">[1]!table_weight[Marking]*(('F+ , F-'!AD$2-[1]!tbl_gk[[#This Row],[Marking]])/('F+ , F-'!AD$2-'F+ , F-'!AD$3))</f>
        <v>3.4704616390043845E-2</v>
      </c>
      <c r="AE1300" s="1" cm="1">
        <f t="array" ref="AE1300">[1]!table_weight[StandingTackle]*(('F+ , F-'!AE$2-[1]!tbl_gk[[#This Row],[StandingTackle]])/('F+ , F-'!AE$2-'F+ , F-'!AE$3))</f>
        <v>2.465854322450484E-2</v>
      </c>
      <c r="AF1300" s="1" cm="1">
        <f t="array" ref="AF1300">[1]!table_weight[SlidingTackle]*(('F+ , F-'!AF$2-[1]!tbl_gk[[#This Row],[SlidingTackle]])/('F+ , F-'!AF$2-'F+ , F-'!AF$3))</f>
        <v>9.7139715732897855E-3</v>
      </c>
      <c r="AG1300" s="1" cm="1">
        <f t="array" ref="AG1300">[1]!table_weight[GKDiving]*(('F+ , F-'!AG$2-[1]!tbl_gk[[#This Row],[GKDiving]])/('F+ , F-'!AG$2-'F+ , F-'!AG$3))</f>
        <v>5.2951652976371534E-2</v>
      </c>
      <c r="AH1300" s="1" cm="1">
        <f t="array" ref="AH1300">[1]!table_weight[GKHandling]*(('F+ , F-'!AH$2-[1]!tbl_gk[[#This Row],[GKHandling]])/('F+ , F-'!AH$2-'F+ , F-'!AH$3))</f>
        <v>5.7036282588854605E-2</v>
      </c>
      <c r="AI1300" s="1" cm="1">
        <f t="array" ref="AI1300">[1]!table_weight[GKKicking]*(('F+ , F-'!AI$2-[1]!tbl_gk[[#This Row],[GKKicking]])/('F+ , F-'!AI$2-'F+ , F-'!AI$3))</f>
        <v>3.4882871919683582E-2</v>
      </c>
      <c r="AJ1300" s="1" cm="1">
        <f t="array" ref="AJ1300">[1]!table_weight[GKPositioning]*(('F+ , F-'!AJ$2-[1]!tbl_gk[[#This Row],[GKPositioning]])/('F+ , F-'!AJ$2-'F+ , F-'!AJ$3))</f>
        <v>1.8290000234022125E-2</v>
      </c>
      <c r="AK1300" s="1" cm="1">
        <f t="array" ref="AK1300">[1]!table_weight[GKReflexes]*(('F+ , F-'!AK$2-[1]!tbl_gk[[#This Row],[GKReflexes]])/('F+ , F-'!AK$2-'F+ , F-'!AK$3))</f>
        <v>4.9193793732887098E-2</v>
      </c>
    </row>
    <row r="1301" spans="1:37" x14ac:dyDescent="0.55000000000000004">
      <c r="A1301" s="8">
        <f>[1]!tbl_gk[[#This Row],[ID]]</f>
        <v>251165</v>
      </c>
      <c r="B1301" s="2" cm="1">
        <f t="array" ref="B1301">[1]!table_weight[ValueEUR]*(('F+ , F-'!B$2-[1]!tbl_gk[[#This Row],[ValueEUR]])/('F+ , F-'!B$2-'F+ , F-'!B$3))</f>
        <v>3.367532239303818E-4</v>
      </c>
      <c r="C1301" s="2" cm="1">
        <f t="array" ref="C1301">[1]!table_weight[WageEUR]*(('F+ , F-'!C$2-[1]!tbl_gk[[#This Row],[WageEUR]])/('F+ , F-'!C$2-'F+ , F-'!C$3))</f>
        <v>3.9120935309418157E-5</v>
      </c>
      <c r="D1301" s="2" cm="1">
        <f t="array" ref="D1301">[1]!table_weight[Crossing]*(('F+ , F-'!D$2-[1]!tbl_gk[[#This Row],[Crossing]])/('F+ , F-'!D$2-'F+ , F-'!D$3))</f>
        <v>3.4746129089074922E-2</v>
      </c>
      <c r="E1301" s="2" cm="1">
        <f t="array" ref="E1301">[1]!table_weight[Finishing]*(('F+ , F-'!E$2-[1]!tbl_gk[[#This Row],[Finishing]])/('F+ , F-'!E$2-'F+ , F-'!E$3))</f>
        <v>8.9842561606326941E-3</v>
      </c>
      <c r="F1301" s="2" cm="1">
        <f t="array" ref="F1301">[1]!table_weight[HeadingAccuracy]*(('F+ , F-'!F$2-[1]!tbl_gk[[#This Row],[HeadingAccuracy]])/('F+ , F-'!F$2-'F+ , F-'!F$3))</f>
        <v>1.08567917583827E-2</v>
      </c>
      <c r="G1301" s="2" cm="1">
        <f t="array" ref="G1301">[1]!table_weight[ShortPassing]*(('F+ , F-'!G$2-[1]!tbl_gk[[#This Row],[ShortPassing]])/('F+ , F-'!G$2-'F+ , F-'!G$3))</f>
        <v>2.8126811739786758E-2</v>
      </c>
      <c r="H1301" s="2" cm="1">
        <f t="array" ref="H1301">[1]!table_weight[Volleys]*(('F+ , F-'!H$2-[1]!tbl_gk[[#This Row],[Volleys]])/('F+ , F-'!H$2-'F+ , F-'!H$3))</f>
        <v>1.7360881469821632E-3</v>
      </c>
      <c r="I1301" s="2" cm="1">
        <f t="array" ref="I1301">[1]!table_weight[Dribbling]*(('F+ , F-'!I$2-[1]!tbl_gk[[#This Row],[Dribbling]])/('F+ , F-'!I$2-'F+ , F-'!I$3))</f>
        <v>1.4668173323482065E-2</v>
      </c>
      <c r="J1301" s="2" cm="1">
        <f t="array" ref="J1301">[1]!table_weight[Curve]*(('F+ , F-'!J$2-[1]!tbl_gk[[#This Row],[Curve]])/('F+ , F-'!J$2-'F+ , F-'!J$3))</f>
        <v>9.4648953791028455E-3</v>
      </c>
      <c r="K1301" s="2" cm="1">
        <f t="array" ref="K1301">[1]!table_weight[FKAccuracy]*(('F+ , F-'!K$2-[1]!tbl_gk[[#This Row],[FKAccuracy]])/('F+ , F-'!K$2-'F+ , F-'!K$3))</f>
        <v>9.5832065713416324E-3</v>
      </c>
      <c r="L1301" s="2" cm="1">
        <f t="array" ref="L1301">[1]!table_weight[LongPassing]*(('F+ , F-'!L$2-[1]!tbl_gk[[#This Row],[LongPassing]])/('F+ , F-'!L$2-'F+ , F-'!L$3))</f>
        <v>1.0287057901440168E-2</v>
      </c>
      <c r="M1301" s="2" cm="1">
        <f t="array" ref="M1301">[1]!table_weight[BallControl]*(('F+ , F-'!M$2-[1]!tbl_gk[[#This Row],[BallControl]])/('F+ , F-'!M$2-'F+ , F-'!M$3))</f>
        <v>9.561475944195718E-3</v>
      </c>
      <c r="N1301" s="2" cm="1">
        <f t="array" ref="N1301">[1]!table_weight[Acceleration]*(('F+ , F-'!N$2-[1]!tbl_gk[[#This Row],[Acceleration]])/('F+ , F-'!N$2-'F+ , F-'!N$3))</f>
        <v>4.2842570554233201E-3</v>
      </c>
      <c r="O1301" s="2" cm="1">
        <f t="array" ref="O1301">[1]!table_weight[SprintSpeed]*(('F+ , F-'!O$2-[1]!tbl_gk[[#This Row],[SprintSpeed]])/('F+ , F-'!O$2-'F+ , F-'!O$3))</f>
        <v>6.1843626407058041E-3</v>
      </c>
      <c r="P1301" s="2" cm="1">
        <f t="array" ref="P1301">[1]!table_weight[Agility]*(('F+ , F-'!P$2-[1]!tbl_gk[[#This Row],[Agility]])/('F+ , F-'!P$2-'F+ , F-'!P$3))</f>
        <v>3.2763099389202109E-3</v>
      </c>
      <c r="Q1301" s="2" cm="1">
        <f t="array" ref="Q1301">[1]!table_weight[Reactions]*(('F+ , F-'!Q$2-[1]!tbl_gk[[#This Row],[Reactions]])/('F+ , F-'!Q$2-'F+ , F-'!Q$3))</f>
        <v>1.4437976002021271E-3</v>
      </c>
      <c r="R1301" s="2" cm="1">
        <f t="array" ref="R1301">[1]!table_weight[Balance]*(('F+ , F-'!R$2-[1]!tbl_gk[[#This Row],[Balance]])/('F+ , F-'!R$2-'F+ , F-'!R$3))</f>
        <v>1.5521876532785257E-3</v>
      </c>
      <c r="S1301" s="2" cm="1">
        <f t="array" ref="S1301">[1]!table_weight[ShotPower]*(('F+ , F-'!S$2-[1]!tbl_gk[[#This Row],[ShotPower]])/('F+ , F-'!S$2-'F+ , F-'!S$3))</f>
        <v>5.4538573983244545E-3</v>
      </c>
      <c r="T1301" s="2" cm="1">
        <f t="array" ref="T1301">[1]!table_weight[Jumping]*(('F+ , F-'!T$2-[1]!tbl_gk[[#This Row],[Jumping]])/('F+ , F-'!T$2-'F+ , F-'!T$3))</f>
        <v>1.9750336123732751E-3</v>
      </c>
      <c r="U1301" s="2" cm="1">
        <f t="array" ref="U1301">[1]!table_weight[Stamina]*(('F+ , F-'!U$2-[1]!tbl_gk[[#This Row],[Stamina]])/('F+ , F-'!U$2-'F+ , F-'!U$3))</f>
        <v>1.0304523194991E-2</v>
      </c>
      <c r="V1301" s="2" cm="1">
        <f t="array" ref="V1301">[1]!table_weight[Strength]*(('F+ , F-'!V$2-[1]!tbl_gk[[#This Row],[Strength]])/('F+ , F-'!V$2-'F+ , F-'!V$3))</f>
        <v>1.9521346719399615E-2</v>
      </c>
      <c r="W1301" s="2" cm="1">
        <f t="array" ref="W1301">[1]!table_weight[LongShots]*(('F+ , F-'!W$2-[1]!tbl_gk[[#This Row],[LongShots]])/('F+ , F-'!W$2-'F+ , F-'!W$3))</f>
        <v>8.8300548353824494E-3</v>
      </c>
      <c r="X1301" s="2" cm="1">
        <f t="array" ref="X1301">[1]!table_weight[Aggression]*(('F+ , F-'!X$2-[1]!tbl_gk[[#This Row],[Aggression]])/('F+ , F-'!X$2-'F+ , F-'!X$3))</f>
        <v>9.1268634012777444E-3</v>
      </c>
      <c r="Y1301" s="2" cm="1">
        <f t="array" ref="Y1301">[1]!table_weight[Interceptions]*(('F+ , F-'!Y$2-[1]!tbl_gk[[#This Row],[Interceptions]])/('F+ , F-'!Y$2-'F+ , F-'!Y$3))</f>
        <v>1.4543619728865382E-2</v>
      </c>
      <c r="Z1301" s="2" cm="1">
        <f t="array" ref="Z1301">[1]!table_weight[Positioning]*(('F+ , F-'!Z$2-[1]!tbl_gk[[#This Row],[Positioning]])/('F+ , F-'!Z$2-'F+ , F-'!Z$3))</f>
        <v>1.4788899029848058E-3</v>
      </c>
      <c r="AA1301" s="2" cm="1">
        <f t="array" ref="AA1301">[1]!table_weight[Vision]*(('F+ , F-'!AA$2-[1]!tbl_gk[[#This Row],[Vision]])/('F+ , F-'!AA$2-'F+ , F-'!AA$3))</f>
        <v>9.9381401480579876E-3</v>
      </c>
      <c r="AB1301" s="2" cm="1">
        <f t="array" ref="AB1301">[1]!table_weight[Penalties]*(('F+ , F-'!AB$2-[1]!tbl_gk[[#This Row],[Penalties]])/('F+ , F-'!AB$2-'F+ , F-'!AB$3))</f>
        <v>6.6550045634316255E-4</v>
      </c>
      <c r="AC1301" s="2" cm="1">
        <f t="array" ref="AC1301">[1]!table_weight[Composure]*(('F+ , F-'!AC$2-[1]!tbl_gk[[#This Row],[Composure]])/('F+ , F-'!AC$2-'F+ , F-'!AC$3))</f>
        <v>1.2275898142069463E-3</v>
      </c>
      <c r="AD1301" s="2" cm="1">
        <f t="array" ref="AD1301">[1]!table_weight[Marking]*(('F+ , F-'!AD$2-[1]!tbl_gk[[#This Row],[Marking]])/('F+ , F-'!AD$2-'F+ , F-'!AD$3))</f>
        <v>2.2084755884573357E-2</v>
      </c>
      <c r="AE1301" s="2" cm="1">
        <f t="array" ref="AE1301">[1]!table_weight[StandingTackle]*(('F+ , F-'!AE$2-[1]!tbl_gk[[#This Row],[StandingTackle]])/('F+ , F-'!AE$2-'F+ , F-'!AE$3))</f>
        <v>2.9141914719869356E-2</v>
      </c>
      <c r="AF1301" s="2" cm="1">
        <f t="array" ref="AF1301">[1]!table_weight[SlidingTackle]*(('F+ , F-'!AF$2-[1]!tbl_gk[[#This Row],[SlidingTackle]])/('F+ , F-'!AF$2-'F+ , F-'!AF$3))</f>
        <v>9.7139715732897855E-3</v>
      </c>
      <c r="AG1301" s="2" cm="1">
        <f t="array" ref="AG1301">[1]!table_weight[GKDiving]*(('F+ , F-'!AG$2-[1]!tbl_gk[[#This Row],[GKDiving]])/('F+ , F-'!AG$2-'F+ , F-'!AG$3))</f>
        <v>4.2702945948686719E-2</v>
      </c>
      <c r="AH1301" s="2" cm="1">
        <f t="array" ref="AH1301">[1]!table_weight[GKHandling]*(('F+ , F-'!AH$2-[1]!tbl_gk[[#This Row],[GKHandling]])/('F+ , F-'!AH$2-'F+ , F-'!AH$3))</f>
        <v>5.168913109614949E-2</v>
      </c>
      <c r="AI1301" s="2" cm="1">
        <f t="array" ref="AI1301">[1]!table_weight[GKKicking]*(('F+ , F-'!AI$2-[1]!tbl_gk[[#This Row],[GKKicking]])/('F+ , F-'!AI$2-'F+ , F-'!AI$3))</f>
        <v>2.5044113173106158E-2</v>
      </c>
      <c r="AJ1301" s="2" cm="1">
        <f t="array" ref="AJ1301">[1]!table_weight[GKPositioning]*(('F+ , F-'!AJ$2-[1]!tbl_gk[[#This Row],[GKPositioning]])/('F+ , F-'!AJ$2-'F+ , F-'!AJ$3))</f>
        <v>1.8290000234022125E-2</v>
      </c>
      <c r="AK1301" s="2" cm="1">
        <f t="array" ref="AK1301">[1]!table_weight[GKReflexes]*(('F+ , F-'!AK$2-[1]!tbl_gk[[#This Row],[GKReflexes]])/('F+ , F-'!AK$2-'F+ , F-'!AK$3))</f>
        <v>4.3727816651455198E-2</v>
      </c>
    </row>
    <row r="1302" spans="1:37" x14ac:dyDescent="0.55000000000000004">
      <c r="A1302" s="7">
        <f>[1]!tbl_gk[[#This Row],[ID]]</f>
        <v>251218</v>
      </c>
      <c r="B1302" s="1" cm="1">
        <f t="array" ref="B1302">[1]!table_weight[ValueEUR]*(('F+ , F-'!B$2-[1]!tbl_gk[[#This Row],[ValueEUR]])/('F+ , F-'!B$2-'F+ , F-'!B$3))</f>
        <v>6.2041611374891601E-5</v>
      </c>
      <c r="C1302" s="1" cm="1">
        <f t="array" ref="C1302">[1]!table_weight[WageEUR]*(('F+ , F-'!C$2-[1]!tbl_gk[[#This Row],[WageEUR]])/('F+ , F-'!C$2-'F+ , F-'!C$3))</f>
        <v>7.8241870618836313E-5</v>
      </c>
      <c r="D1302" s="1" cm="1">
        <f t="array" ref="D1302">[1]!table_weight[Crossing]*(('F+ , F-'!D$2-[1]!tbl_gk[[#This Row],[Crossing]])/('F+ , F-'!D$2-'F+ , F-'!D$3))</f>
        <v>3.3625286215233793E-2</v>
      </c>
      <c r="E1302" s="1" cm="1">
        <f t="array" ref="E1302">[1]!table_weight[Finishing]*(('F+ , F-'!E$2-[1]!tbl_gk[[#This Row],[Finishing]])/('F+ , F-'!E$2-'F+ , F-'!E$3))</f>
        <v>1.8966763005780131E-2</v>
      </c>
      <c r="F1302" s="1" cm="1">
        <f t="array" ref="F1302">[1]!table_weight[HeadingAccuracy]*(('F+ , F-'!F$2-[1]!tbl_gk[[#This Row],[HeadingAccuracy]])/('F+ , F-'!F$2-'F+ , F-'!F$3))</f>
        <v>1.1274360672166649E-2</v>
      </c>
      <c r="G1302" s="1" cm="1">
        <f t="array" ref="G1302">[1]!table_weight[ShortPassing]*(('F+ , F-'!G$2-[1]!tbl_gk[[#This Row],[ShortPassing]])/('F+ , F-'!G$2-'F+ , F-'!G$3))</f>
        <v>6.047264524054153E-2</v>
      </c>
      <c r="H1302" s="1" cm="1">
        <f t="array" ref="H1302">[1]!table_weight[Volleys]*(('F+ , F-'!H$2-[1]!tbl_gk[[#This Row],[Volleys]])/('F+ , F-'!H$2-'F+ , F-'!H$3))</f>
        <v>2.1990449861774069E-3</v>
      </c>
      <c r="I1302" s="1" cm="1">
        <f t="array" ref="I1302">[1]!table_weight[Dribbling]*(('F+ , F-'!I$2-[1]!tbl_gk[[#This Row],[Dribbling]])/('F+ , F-'!I$2-'F+ , F-'!I$3))</f>
        <v>1.9557564431309422E-2</v>
      </c>
      <c r="J1302" s="1" cm="1">
        <f t="array" ref="J1302">[1]!table_weight[Curve]*(('F+ , F-'!J$2-[1]!tbl_gk[[#This Row],[Curve]])/('F+ , F-'!J$2-'F+ , F-'!J$3))</f>
        <v>9.9719433458404991E-3</v>
      </c>
      <c r="K1302" s="1" cm="1">
        <f t="array" ref="K1302">[1]!table_weight[FKAccuracy]*(('F+ , F-'!K$2-[1]!tbl_gk[[#This Row],[FKAccuracy]])/('F+ , F-'!K$2-'F+ , F-'!K$3))</f>
        <v>9.5832065713416324E-3</v>
      </c>
      <c r="L1302" s="1" cm="1">
        <f t="array" ref="L1302">[1]!table_weight[LongPassing]*(('F+ , F-'!L$2-[1]!tbl_gk[[#This Row],[LongPassing]])/('F+ , F-'!L$2-'F+ , F-'!L$3))</f>
        <v>2.1656964003031933E-2</v>
      </c>
      <c r="M1302" s="1" cm="1">
        <f t="array" ref="M1302">[1]!table_weight[BallControl]*(('F+ , F-'!M$2-[1]!tbl_gk[[#This Row],[BallControl]])/('F+ , F-'!M$2-'F+ , F-'!M$3))</f>
        <v>1.2169151201703639E-2</v>
      </c>
      <c r="N1302" s="1" cm="1">
        <f t="array" ref="N1302">[1]!table_weight[Acceleration]*(('F+ , F-'!N$2-[1]!tbl_gk[[#This Row],[Acceleration]])/('F+ , F-'!N$2-'F+ , F-'!N$3))</f>
        <v>5.4116931226399828E-3</v>
      </c>
      <c r="O1302" s="1" cm="1">
        <f t="array" ref="O1302">[1]!table_weight[SprintSpeed]*(('F+ , F-'!O$2-[1]!tbl_gk[[#This Row],[SprintSpeed]])/('F+ , F-'!O$2-'F+ , F-'!O$3))</f>
        <v>7.8710069972619326E-3</v>
      </c>
      <c r="P1302" s="1" cm="1">
        <f t="array" ref="P1302">[1]!table_weight[Agility]*(('F+ , F-'!P$2-[1]!tbl_gk[[#This Row],[Agility]])/('F+ , F-'!P$2-'F+ , F-'!P$3))</f>
        <v>3.3933210081673617E-3</v>
      </c>
      <c r="Q1302" s="1" cm="1">
        <f t="array" ref="Q1302">[1]!table_weight[Reactions]*(('F+ , F-'!Q$2-[1]!tbl_gk[[#This Row],[Reactions]])/('F+ , F-'!Q$2-'F+ , F-'!Q$3))</f>
        <v>1.5469260002165645E-3</v>
      </c>
      <c r="R1302" s="1" cm="1">
        <f t="array" ref="R1302">[1]!table_weight[Balance]*(('F+ , F-'!R$2-[1]!tbl_gk[[#This Row],[Balance]])/('F+ , F-'!R$2-'F+ , F-'!R$3))</f>
        <v>1.2417501226228205E-3</v>
      </c>
      <c r="S1302" s="1" cm="1">
        <f t="array" ref="S1302">[1]!table_weight[ShotPower]*(('F+ , F-'!S$2-[1]!tbl_gk[[#This Row],[ShotPower]])/('F+ , F-'!S$2-'F+ , F-'!S$3))</f>
        <v>7.7912248547492196E-3</v>
      </c>
      <c r="T1302" s="1" cm="1">
        <f t="array" ref="T1302">[1]!table_weight[Jumping]*(('F+ , F-'!T$2-[1]!tbl_gk[[#This Row],[Jumping]])/('F+ , F-'!T$2-'F+ , F-'!T$3))</f>
        <v>2.0609046389982004E-3</v>
      </c>
      <c r="U1302" s="1" cm="1">
        <f t="array" ref="U1302">[1]!table_weight[Stamina]*(('F+ , F-'!U$2-[1]!tbl_gk[[#This Row],[Stamina]])/('F+ , F-'!U$2-'F+ , F-'!U$3))</f>
        <v>1.975033612373275E-2</v>
      </c>
      <c r="V1302" s="1" cm="1">
        <f t="array" ref="V1302">[1]!table_weight[Strength]*(('F+ , F-'!V$2-[1]!tbl_gk[[#This Row],[Strength]])/('F+ , F-'!V$2-'F+ , F-'!V$3))</f>
        <v>2.662001825372675E-2</v>
      </c>
      <c r="W1302" s="1" cm="1">
        <f t="array" ref="W1302">[1]!table_weight[LongShots]*(('F+ , F-'!W$2-[1]!tbl_gk[[#This Row],[LongShots]])/('F+ , F-'!W$2-'F+ , F-'!W$3))</f>
        <v>9.86888481601568E-3</v>
      </c>
      <c r="X1302" s="1" cm="1">
        <f t="array" ref="X1302">[1]!table_weight[Aggression]*(('F+ , F-'!X$2-[1]!tbl_gk[[#This Row],[Aggression]])/('F+ , F-'!X$2-'F+ , F-'!X$3))</f>
        <v>1.3994523881959207E-2</v>
      </c>
      <c r="Y1302" s="1" cm="1">
        <f t="array" ref="Y1302">[1]!table_weight[Interceptions]*(('F+ , F-'!Y$2-[1]!tbl_gk[[#This Row],[Interceptions]])/('F+ , F-'!Y$2-'F+ , F-'!Y$3))</f>
        <v>2.3546812894353474E-2</v>
      </c>
      <c r="Z1302" s="1" cm="1">
        <f t="array" ref="Z1302">[1]!table_weight[Positioning]*(('F+ , F-'!Z$2-[1]!tbl_gk[[#This Row],[Positioning]])/('F+ , F-'!Z$2-'F+ , F-'!Z$3))</f>
        <v>2.0704458641787279E-3</v>
      </c>
      <c r="AA1302" s="1" cm="1">
        <f t="array" ref="AA1302">[1]!table_weight[Vision]*(('F+ , F-'!AA$2-[1]!tbl_gk[[#This Row],[Vision]])/('F+ , F-'!AA$2-'F+ , F-'!AA$3))</f>
        <v>3.1944021904472104E-2</v>
      </c>
      <c r="AB1302" s="1" cm="1">
        <f t="array" ref="AB1302">[1]!table_weight[Penalties]*(('F+ , F-'!AB$2-[1]!tbl_gk[[#This Row],[Penalties]])/('F+ , F-'!AB$2-'F+ , F-'!AB$3))</f>
        <v>2.3488251400346914E-3</v>
      </c>
      <c r="AC1302" s="1" cm="1">
        <f t="array" ref="AC1302">[1]!table_weight[Composure]*(('F+ , F-'!AC$2-[1]!tbl_gk[[#This Row],[Composure]])/('F+ , F-'!AC$2-'F+ , F-'!AC$3))</f>
        <v>2.4551796284138926E-3</v>
      </c>
      <c r="AD1302" s="1" cm="1">
        <f t="array" ref="AD1302">[1]!table_weight[Marking]*(('F+ , F-'!AD$2-[1]!tbl_gk[[#This Row],[Marking]])/('F+ , F-'!AD$2-'F+ , F-'!AD$3))</f>
        <v>3.6282098953227655E-2</v>
      </c>
      <c r="AE1302" s="1" cm="1">
        <f t="array" ref="AE1302">[1]!table_weight[StandingTackle]*(('F+ , F-'!AE$2-[1]!tbl_gk[[#This Row],[StandingTackle]])/('F+ , F-'!AE$2-'F+ , F-'!AE$3))</f>
        <v>2.9141914719869356E-2</v>
      </c>
      <c r="AF1302" s="1" cm="1">
        <f t="array" ref="AF1302">[1]!table_weight[SlidingTackle]*(('F+ , F-'!AF$2-[1]!tbl_gk[[#This Row],[SlidingTackle]])/('F+ , F-'!AF$2-'F+ , F-'!AF$3))</f>
        <v>9.7139715732897855E-3</v>
      </c>
      <c r="AG1302" s="1" cm="1">
        <f t="array" ref="AG1302">[1]!table_weight[GKDiving]*(('F+ , F-'!AG$2-[1]!tbl_gk[[#This Row],[GKDiving]])/('F+ , F-'!AG$2-'F+ , F-'!AG$3))</f>
        <v>5.2951652976371534E-2</v>
      </c>
      <c r="AH1302" s="1" cm="1">
        <f t="array" ref="AH1302">[1]!table_weight[GKHandling]*(('F+ , F-'!AH$2-[1]!tbl_gk[[#This Row],[GKHandling]])/('F+ , F-'!AH$2-'F+ , F-'!AH$3))</f>
        <v>6.416581791246144E-2</v>
      </c>
      <c r="AI1302" s="1" cm="1">
        <f t="array" ref="AI1302">[1]!table_weight[GKKicking]*(('F+ , F-'!AI$2-[1]!tbl_gk[[#This Row],[GKKicking]])/('F+ , F-'!AI$2-'F+ , F-'!AI$3))</f>
        <v>3.57773045330088E-2</v>
      </c>
      <c r="AJ1302" s="1" cm="1">
        <f t="array" ref="AJ1302">[1]!table_weight[GKPositioning]*(('F+ , F-'!AJ$2-[1]!tbl_gk[[#This Row],[GKPositioning]])/('F+ , F-'!AJ$2-'F+ , F-'!AJ$3))</f>
        <v>2.2704827876717123E-2</v>
      </c>
      <c r="AK1302" s="1" cm="1">
        <f t="array" ref="AK1302">[1]!table_weight[GKReflexes]*(('F+ , F-'!AK$2-[1]!tbl_gk[[#This Row],[GKReflexes]])/('F+ , F-'!AK$2-'F+ , F-'!AK$3))</f>
        <v>6.012574789575089E-2</v>
      </c>
    </row>
    <row r="1303" spans="1:37" x14ac:dyDescent="0.55000000000000004">
      <c r="A1303" s="8">
        <f>[1]!tbl_gk[[#This Row],[ID]]</f>
        <v>251285</v>
      </c>
      <c r="B1303" s="2" cm="1">
        <f t="array" ref="B1303">[1]!table_weight[ValueEUR]*(('F+ , F-'!B$2-[1]!tbl_gk[[#This Row],[ValueEUR]])/('F+ , F-'!B$2-'F+ , F-'!B$3))</f>
        <v>3.367532239303818E-4</v>
      </c>
      <c r="C1303" s="2" cm="1">
        <f t="array" ref="C1303">[1]!table_weight[WageEUR]*(('F+ , F-'!C$2-[1]!tbl_gk[[#This Row],[WageEUR]])/('F+ , F-'!C$2-'F+ , F-'!C$3))</f>
        <v>0</v>
      </c>
      <c r="D1303" s="2" cm="1">
        <f t="array" ref="D1303">[1]!table_weight[Crossing]*(('F+ , F-'!D$2-[1]!tbl_gk[[#This Row],[Crossing]])/('F+ , F-'!D$2-'F+ , F-'!D$3))</f>
        <v>3.4746129089074922E-2</v>
      </c>
      <c r="E1303" s="2" cm="1">
        <f t="array" ref="E1303">[1]!table_weight[Finishing]*(('F+ , F-'!E$2-[1]!tbl_gk[[#This Row],[Finishing]])/('F+ , F-'!E$2-'F+ , F-'!E$3))</f>
        <v>1.8966763005780131E-2</v>
      </c>
      <c r="F1303" s="2" cm="1">
        <f t="array" ref="F1303">[1]!table_weight[HeadingAccuracy]*(('F+ , F-'!F$2-[1]!tbl_gk[[#This Row],[HeadingAccuracy]])/('F+ , F-'!F$2-'F+ , F-'!F$3))</f>
        <v>1.08567917583827E-2</v>
      </c>
      <c r="G1303" s="2" cm="1">
        <f t="array" ref="G1303">[1]!table_weight[ShortPassing]*(('F+ , F-'!G$2-[1]!tbl_gk[[#This Row],[ShortPassing]])/('F+ , F-'!G$2-'F+ , F-'!G$3))</f>
        <v>5.484728289258417E-2</v>
      </c>
      <c r="H1303" s="2" cm="1">
        <f t="array" ref="H1303">[1]!table_weight[Volleys]*(('F+ , F-'!H$2-[1]!tbl_gk[[#This Row],[Volleys]])/('F+ , F-'!H$2-'F+ , F-'!H$3))</f>
        <v>1.851827356780974E-3</v>
      </c>
      <c r="I1303" s="2" cm="1">
        <f t="array" ref="I1303">[1]!table_weight[Dribbling]*(('F+ , F-'!I$2-[1]!tbl_gk[[#This Row],[Dribbling]])/('F+ , F-'!I$2-'F+ , F-'!I$3))</f>
        <v>1.6623929766613008E-2</v>
      </c>
      <c r="J1303" s="2" cm="1">
        <f t="array" ref="J1303">[1]!table_weight[Curve]*(('F+ , F-'!J$2-[1]!tbl_gk[[#This Row],[Curve]])/('F+ , F-'!J$2-'F+ , F-'!J$3))</f>
        <v>8.9578474123651938E-3</v>
      </c>
      <c r="K1303" s="2" cm="1">
        <f t="array" ref="K1303">[1]!table_weight[FKAccuracy]*(('F+ , F-'!K$2-[1]!tbl_gk[[#This Row],[FKAccuracy]])/('F+ , F-'!K$2-'F+ , F-'!K$3))</f>
        <v>8.9747490112564478E-3</v>
      </c>
      <c r="L1303" s="2" cm="1">
        <f t="array" ref="L1303">[1]!table_weight[LongPassing]*(('F+ , F-'!L$2-[1]!tbl_gk[[#This Row],[LongPassing]])/('F+ , F-'!L$2-'F+ , F-'!L$3))</f>
        <v>2.5446932703562523E-2</v>
      </c>
      <c r="M1303" s="2" cm="1">
        <f t="array" ref="M1303">[1]!table_weight[BallControl]*(('F+ , F-'!M$2-[1]!tbl_gk[[#This Row],[BallControl]])/('F+ , F-'!M$2-'F+ , F-'!M$3))</f>
        <v>1.2169151201703639E-2</v>
      </c>
      <c r="N1303" s="2" cm="1">
        <f t="array" ref="N1303">[1]!table_weight[Acceleration]*(('F+ , F-'!N$2-[1]!tbl_gk[[#This Row],[Acceleration]])/('F+ , F-'!N$2-'F+ , F-'!N$3))</f>
        <v>4.5097442688666525E-3</v>
      </c>
      <c r="O1303" s="2" cm="1">
        <f t="array" ref="O1303">[1]!table_weight[SprintSpeed]*(('F+ , F-'!O$2-[1]!tbl_gk[[#This Row],[SprintSpeed]])/('F+ , F-'!O$2-'F+ , F-'!O$3))</f>
        <v>6.4654700334651587E-3</v>
      </c>
      <c r="P1303" s="2" cm="1">
        <f t="array" ref="P1303">[1]!table_weight[Agility]*(('F+ , F-'!P$2-[1]!tbl_gk[[#This Row],[Agility]])/('F+ , F-'!P$2-'F+ , F-'!P$3))</f>
        <v>2.4572324541901583E-3</v>
      </c>
      <c r="Q1303" s="2" cm="1">
        <f t="array" ref="Q1303">[1]!table_weight[Reactions]*(('F+ , F-'!Q$2-[1]!tbl_gk[[#This Row],[Reactions]])/('F+ , F-'!Q$2-'F+ , F-'!Q$3))</f>
        <v>1.3406692001876892E-3</v>
      </c>
      <c r="R1303" s="2" cm="1">
        <f t="array" ref="R1303">[1]!table_weight[Balance]*(('F+ , F-'!R$2-[1]!tbl_gk[[#This Row],[Balance]])/('F+ , F-'!R$2-'F+ , F-'!R$3))</f>
        <v>1.1796626164916795E-3</v>
      </c>
      <c r="S1303" s="2" cm="1">
        <f t="array" ref="S1303">[1]!table_weight[ShotPower]*(('F+ , F-'!S$2-[1]!tbl_gk[[#This Row],[ShotPower]])/('F+ , F-'!S$2-'F+ , F-'!S$3))</f>
        <v>6.7523948741159906E-3</v>
      </c>
      <c r="T1303" s="2" cm="1">
        <f t="array" ref="T1303">[1]!table_weight[Jumping]*(('F+ , F-'!T$2-[1]!tbl_gk[[#This Row],[Jumping]])/('F+ , F-'!T$2-'F+ , F-'!T$3))</f>
        <v>1.0304523194991002E-3</v>
      </c>
      <c r="U1303" s="2" cm="1">
        <f t="array" ref="U1303">[1]!table_weight[Stamina]*(('F+ , F-'!U$2-[1]!tbl_gk[[#This Row],[Stamina]])/('F+ , F-'!U$2-'F+ , F-'!U$3))</f>
        <v>1.2021943727489499E-2</v>
      </c>
      <c r="V1303" s="2" cm="1">
        <f t="array" ref="V1303">[1]!table_weight[Strength]*(('F+ , F-'!V$2-[1]!tbl_gk[[#This Row],[Strength]])/('F+ , F-'!V$2-'F+ , F-'!V$3))</f>
        <v>2.0408680661190511E-2</v>
      </c>
      <c r="W1303" s="2" cm="1">
        <f t="array" ref="W1303">[1]!table_weight[LongShots]*(('F+ , F-'!W$2-[1]!tbl_gk[[#This Row],[LongShots]])/('F+ , F-'!W$2-'F+ , F-'!W$3))</f>
        <v>8.8300548353824494E-3</v>
      </c>
      <c r="X1303" s="2" cm="1">
        <f t="array" ref="X1303">[1]!table_weight[Aggression]*(('F+ , F-'!X$2-[1]!tbl_gk[[#This Row],[Aggression]])/('F+ , F-'!X$2-'F+ , F-'!X$3))</f>
        <v>1.0952236081533291E-2</v>
      </c>
      <c r="Y1303" s="2" cm="1">
        <f t="array" ref="Y1303">[1]!table_weight[Interceptions]*(('F+ , F-'!Y$2-[1]!tbl_gk[[#This Row],[Interceptions]])/('F+ , F-'!Y$2-'F+ , F-'!Y$3))</f>
        <v>1.9391492971820509E-2</v>
      </c>
      <c r="Z1303" s="2" cm="1">
        <f t="array" ref="Z1303">[1]!table_weight[Positioning]*(('F+ , F-'!Z$2-[1]!tbl_gk[[#This Row],[Positioning]])/('F+ , F-'!Z$2-'F+ , F-'!Z$3))</f>
        <v>1.6267788932832863E-3</v>
      </c>
      <c r="AA1303" s="2" cm="1">
        <f t="array" ref="AA1303">[1]!table_weight[Vision]*(('F+ , F-'!AA$2-[1]!tbl_gk[[#This Row],[Vision]])/('F+ , F-'!AA$2-'F+ , F-'!AA$3))</f>
        <v>2.7684818983875824E-2</v>
      </c>
      <c r="AB1303" s="2" cm="1">
        <f t="array" ref="AB1303">[1]!table_weight[Penalties]*(('F+ , F-'!AB$2-[1]!tbl_gk[[#This Row],[Penalties]])/('F+ , F-'!AB$2-'F+ , F-'!AB$3))</f>
        <v>2.2313838830329571E-3</v>
      </c>
      <c r="AC1303" s="2" cm="1">
        <f t="array" ref="AC1303">[1]!table_weight[Composure]*(('F+ , F-'!AC$2-[1]!tbl_gk[[#This Row],[Composure]])/('F+ , F-'!AC$2-'F+ , F-'!AC$3))</f>
        <v>1.9748183967676961E-3</v>
      </c>
      <c r="AD1303" s="2" cm="1">
        <f t="array" ref="AD1303">[1]!table_weight[Marking]*(('F+ , F-'!AD$2-[1]!tbl_gk[[#This Row],[Marking]])/('F+ , F-'!AD$2-'F+ , F-'!AD$3))</f>
        <v>1.8929790758205733E-2</v>
      </c>
      <c r="AE1303" s="2" cm="1">
        <f t="array" ref="AE1303">[1]!table_weight[StandingTackle]*(('F+ , F-'!AE$2-[1]!tbl_gk[[#This Row],[StandingTackle]])/('F+ , F-'!AE$2-'F+ , F-'!AE$3))</f>
        <v>3.362528621523387E-2</v>
      </c>
      <c r="AF1303" s="2" cm="1">
        <f t="array" ref="AF1303">[1]!table_weight[SlidingTackle]*(('F+ , F-'!AF$2-[1]!tbl_gk[[#This Row],[SlidingTackle]])/('F+ , F-'!AF$2-'F+ , F-'!AF$3))</f>
        <v>1.0461200155850536E-2</v>
      </c>
      <c r="AG1303" s="2" cm="1">
        <f t="array" ref="AG1303">[1]!table_weight[GKDiving]*(('F+ , F-'!AG$2-[1]!tbl_gk[[#This Row],[GKDiving]])/('F+ , F-'!AG$2-'F+ , F-'!AG$3))</f>
        <v>4.0994828110739248E-2</v>
      </c>
      <c r="AH1303" s="2" cm="1">
        <f t="array" ref="AH1303">[1]!table_weight[GKHandling]*(('F+ , F-'!AH$2-[1]!tbl_gk[[#This Row],[GKHandling]])/('F+ , F-'!AH$2-'F+ , F-'!AH$3))</f>
        <v>5.168913109614949E-2</v>
      </c>
      <c r="AI1303" s="2" cm="1">
        <f t="array" ref="AI1303">[1]!table_weight[GKKicking]*(('F+ , F-'!AI$2-[1]!tbl_gk[[#This Row],[GKKicking]])/('F+ , F-'!AI$2-'F+ , F-'!AI$3))</f>
        <v>3.0410708853057477E-2</v>
      </c>
      <c r="AJ1303" s="2" cm="1">
        <f t="array" ref="AJ1303">[1]!table_weight[GKPositioning]*(('F+ , F-'!AJ$2-[1]!tbl_gk[[#This Row],[GKPositioning]])/('F+ , F-'!AJ$2-'F+ , F-'!AJ$3))</f>
        <v>1.9551379560506409E-2</v>
      </c>
      <c r="AK1303" s="2" cm="1">
        <f t="array" ref="AK1303">[1]!table_weight[GKReflexes]*(('F+ , F-'!AK$2-[1]!tbl_gk[[#This Row],[GKReflexes]])/('F+ , F-'!AK$2-'F+ , F-'!AK$3))</f>
        <v>4.0083831930500594E-2</v>
      </c>
    </row>
    <row r="1304" spans="1:37" x14ac:dyDescent="0.55000000000000004">
      <c r="A1304" s="7">
        <f>[1]!tbl_gk[[#This Row],[ID]]</f>
        <v>251292</v>
      </c>
      <c r="B1304" s="1" cm="1">
        <f t="array" ref="B1304">[1]!table_weight[ValueEUR]*(('F+ , F-'!B$2-[1]!tbl_gk[[#This Row],[ValueEUR]])/('F+ , F-'!B$2-'F+ , F-'!B$3))</f>
        <v>4.6021911721374819E-4</v>
      </c>
      <c r="C1304" s="1" cm="1">
        <f t="array" ref="C1304">[1]!table_weight[WageEUR]*(('F+ , F-'!C$2-[1]!tbl_gk[[#This Row],[WageEUR]])/('F+ , F-'!C$2-'F+ , F-'!C$3))</f>
        <v>1.1736280592825449E-3</v>
      </c>
      <c r="D1304" s="1" cm="1">
        <f t="array" ref="D1304">[1]!table_weight[Crossing]*(('F+ , F-'!D$2-[1]!tbl_gk[[#This Row],[Crossing]])/('F+ , F-'!D$2-'F+ , F-'!D$3))</f>
        <v>3.81086577105983E-2</v>
      </c>
      <c r="E1304" s="1" cm="1">
        <f t="array" ref="E1304">[1]!table_weight[Finishing]*(('F+ , F-'!E$2-[1]!tbl_gk[[#This Row],[Finishing]])/('F+ , F-'!E$2-'F+ , F-'!E$3))</f>
        <v>2.096326437480962E-2</v>
      </c>
      <c r="F1304" s="1" cm="1">
        <f t="array" ref="F1304">[1]!table_weight[HeadingAccuracy]*(('F+ , F-'!F$2-[1]!tbl_gk[[#This Row],[HeadingAccuracy]])/('F+ , F-'!F$2-'F+ , F-'!F$3))</f>
        <v>1.0439222844598752E-2</v>
      </c>
      <c r="G1304" s="1" cm="1">
        <f t="array" ref="G1304">[1]!table_weight[ShortPassing]*(('F+ , F-'!G$2-[1]!tbl_gk[[#This Row],[ShortPassing]])/('F+ , F-'!G$2-'F+ , F-'!G$3))</f>
        <v>6.7504348175488213E-2</v>
      </c>
      <c r="H1304" s="1" cm="1">
        <f t="array" ref="H1304">[1]!table_weight[Volleys]*(('F+ , F-'!H$2-[1]!tbl_gk[[#This Row],[Volleys]])/('F+ , F-'!H$2-'F+ , F-'!H$3))</f>
        <v>2.4305234057750281E-3</v>
      </c>
      <c r="I1304" s="1" cm="1">
        <f t="array" ref="I1304">[1]!table_weight[Dribbling]*(('F+ , F-'!I$2-[1]!tbl_gk[[#This Row],[Dribbling]])/('F+ , F-'!I$2-'F+ , F-'!I$3))</f>
        <v>1.8579686209743949E-2</v>
      </c>
      <c r="J1304" s="1" cm="1">
        <f t="array" ref="J1304">[1]!table_weight[Curve]*(('F+ , F-'!J$2-[1]!tbl_gk[[#This Row],[Curve]])/('F+ , F-'!J$2-'F+ , F-'!J$3))</f>
        <v>9.295879390190295E-3</v>
      </c>
      <c r="K1304" s="1" cm="1">
        <f t="array" ref="K1304">[1]!table_weight[FKAccuracy]*(('F+ , F-'!K$2-[1]!tbl_gk[[#This Row],[FKAccuracy]])/('F+ , F-'!K$2-'F+ , F-'!K$3))</f>
        <v>9.1268634012777444E-3</v>
      </c>
      <c r="L1304" s="1" cm="1">
        <f t="array" ref="L1304">[1]!table_weight[LongPassing]*(('F+ , F-'!L$2-[1]!tbl_gk[[#This Row],[LongPassing]])/('F+ , F-'!L$2-'F+ , F-'!L$3))</f>
        <v>2.652978090371412E-2</v>
      </c>
      <c r="M1304" s="1" cm="1">
        <f t="array" ref="M1304">[1]!table_weight[BallControl]*(('F+ , F-'!M$2-[1]!tbl_gk[[#This Row],[BallControl]])/('F+ , F-'!M$2-'F+ , F-'!M$3))</f>
        <v>1.2603763744621627E-2</v>
      </c>
      <c r="N1304" s="1" cm="1">
        <f t="array" ref="N1304">[1]!table_weight[Acceleration]*(('F+ , F-'!N$2-[1]!tbl_gk[[#This Row],[Acceleration]])/('F+ , F-'!N$2-'F+ , F-'!N$3))</f>
        <v>8.7940013242899726E-3</v>
      </c>
      <c r="O1304" s="1" cm="1">
        <f t="array" ref="O1304">[1]!table_weight[SprintSpeed]*(('F+ , F-'!O$2-[1]!tbl_gk[[#This Row],[SprintSpeed]])/('F+ , F-'!O$2-'F+ , F-'!O$3))</f>
        <v>1.124429571037419E-2</v>
      </c>
      <c r="P1304" s="1" cm="1">
        <f t="array" ref="P1304">[1]!table_weight[Agility]*(('F+ , F-'!P$2-[1]!tbl_gk[[#This Row],[Agility]])/('F+ , F-'!P$2-'F+ , F-'!P$3))</f>
        <v>5.7335423931103692E-3</v>
      </c>
      <c r="Q1304" s="1" cm="1">
        <f t="array" ref="Q1304">[1]!table_weight[Reactions]*(('F+ , F-'!Q$2-[1]!tbl_gk[[#This Row],[Reactions]])/('F+ , F-'!Q$2-'F+ , F-'!Q$3))</f>
        <v>1.0312840001443764E-3</v>
      </c>
      <c r="R1304" s="1" cm="1">
        <f t="array" ref="R1304">[1]!table_weight[Balance]*(('F+ , F-'!R$2-[1]!tbl_gk[[#This Row],[Balance]])/('F+ , F-'!R$2-'F+ , F-'!R$3))</f>
        <v>2.5455877513767822E-3</v>
      </c>
      <c r="S1304" s="1" cm="1">
        <f t="array" ref="S1304">[1]!table_weight[ShotPower]*(('F+ , F-'!S$2-[1]!tbl_gk[[#This Row],[ShotPower]])/('F+ , F-'!S$2-'F+ , F-'!S$3))</f>
        <v>5.1941499031661464E-3</v>
      </c>
      <c r="T1304" s="1" cm="1">
        <f t="array" ref="T1304">[1]!table_weight[Jumping]*(('F+ , F-'!T$2-[1]!tbl_gk[[#This Row],[Jumping]])/('F+ , F-'!T$2-'F+ , F-'!T$3))</f>
        <v>2.3185177188729754E-3</v>
      </c>
      <c r="U1304" s="1" cm="1">
        <f t="array" ref="U1304">[1]!table_weight[Stamina]*(('F+ , F-'!U$2-[1]!tbl_gk[[#This Row],[Stamina]])/('F+ , F-'!U$2-'F+ , F-'!U$3))</f>
        <v>1.7174205324984999E-2</v>
      </c>
      <c r="V1304" s="1" cm="1">
        <f t="array" ref="V1304">[1]!table_weight[Strength]*(('F+ , F-'!V$2-[1]!tbl_gk[[#This Row],[Strength]])/('F+ , F-'!V$2-'F+ , F-'!V$3))</f>
        <v>1.5084677010445158E-2</v>
      </c>
      <c r="W1304" s="1" cm="1">
        <f t="array" ref="W1304">[1]!table_weight[LongShots]*(('F+ , F-'!W$2-[1]!tbl_gk[[#This Row],[LongShots]])/('F+ , F-'!W$2-'F+ , F-'!W$3))</f>
        <v>9.3494698256990638E-3</v>
      </c>
      <c r="X1304" s="1" cm="1">
        <f t="array" ref="X1304">[1]!table_weight[Aggression]*(('F+ , F-'!X$2-[1]!tbl_gk[[#This Row],[Aggression]])/('F+ , F-'!X$2-'F+ , F-'!X$3))</f>
        <v>1.7645269242470306E-2</v>
      </c>
      <c r="Y1304" s="1" cm="1">
        <f t="array" ref="Y1304">[1]!table_weight[Interceptions]*(('F+ , F-'!Y$2-[1]!tbl_gk[[#This Row],[Interceptions]])/('F+ , F-'!Y$2-'F+ , F-'!Y$3))</f>
        <v>1.6621279690131864E-2</v>
      </c>
      <c r="Z1304" s="1" cm="1">
        <f t="array" ref="Z1304">[1]!table_weight[Positioning]*(('F+ , F-'!Z$2-[1]!tbl_gk[[#This Row],[Positioning]])/('F+ , F-'!Z$2-'F+ , F-'!Z$3))</f>
        <v>1.7746678835817667E-3</v>
      </c>
      <c r="AA1304" s="1" cm="1">
        <f t="array" ref="AA1304">[1]!table_weight[Vision]*(('F+ , F-'!AA$2-[1]!tbl_gk[[#This Row],[Vision]])/('F+ , F-'!AA$2-'F+ , F-'!AA$3))</f>
        <v>1.9876280296115975E-2</v>
      </c>
      <c r="AB1304" s="1" cm="1">
        <f t="array" ref="AB1304">[1]!table_weight[Penalties]*(('F+ , F-'!AB$2-[1]!tbl_gk[[#This Row],[Penalties]])/('F+ , F-'!AB$2-'F+ , F-'!AB$3))</f>
        <v>2.427119311369181E-3</v>
      </c>
      <c r="AC1304" s="1" cm="1">
        <f t="array" ref="AC1304">[1]!table_weight[Composure]*(('F+ , F-'!AC$2-[1]!tbl_gk[[#This Row],[Composure]])/('F+ , F-'!AC$2-'F+ , F-'!AC$3))</f>
        <v>2.0281918669506067E-3</v>
      </c>
      <c r="AD1304" s="1" cm="1">
        <f t="array" ref="AD1304">[1]!table_weight[Marking]*(('F+ , F-'!AD$2-[1]!tbl_gk[[#This Row],[Marking]])/('F+ , F-'!AD$2-'F+ , F-'!AD$3))</f>
        <v>2.8394686137308601E-2</v>
      </c>
      <c r="AE1304" s="1" cm="1">
        <f t="array" ref="AE1304">[1]!table_weight[StandingTackle]*(('F+ , F-'!AE$2-[1]!tbl_gk[[#This Row],[StandingTackle]])/('F+ , F-'!AE$2-'F+ , F-'!AE$3))</f>
        <v>3.362528621523387E-2</v>
      </c>
      <c r="AF1304" s="1" cm="1">
        <f t="array" ref="AF1304">[1]!table_weight[SlidingTackle]*(('F+ , F-'!AF$2-[1]!tbl_gk[[#This Row],[SlidingTackle]])/('F+ , F-'!AF$2-'F+ , F-'!AF$3))</f>
        <v>8.9667429907290316E-3</v>
      </c>
      <c r="AG1304" s="1" cm="1">
        <f t="array" ref="AG1304">[1]!table_weight[GKDiving]*(('F+ , F-'!AG$2-[1]!tbl_gk[[#This Row],[GKDiving]])/('F+ , F-'!AG$2-'F+ , F-'!AG$3))</f>
        <v>3.5870474596896844E-2</v>
      </c>
      <c r="AH1304" s="1" cm="1">
        <f t="array" ref="AH1304">[1]!table_weight[GKHandling]*(('F+ , F-'!AH$2-[1]!tbl_gk[[#This Row],[GKHandling]])/('F+ , F-'!AH$2-'F+ , F-'!AH$3))</f>
        <v>4.6341979603444362E-2</v>
      </c>
      <c r="AI1304" s="1" cm="1">
        <f t="array" ref="AI1304">[1]!table_weight[GKKicking]*(('F+ , F-'!AI$2-[1]!tbl_gk[[#This Row],[GKKicking]])/('F+ , F-'!AI$2-'F+ , F-'!AI$3))</f>
        <v>2.3255247946455719E-2</v>
      </c>
      <c r="AJ1304" s="1" cm="1">
        <f t="array" ref="AJ1304">[1]!table_weight[GKPositioning]*(('F+ , F-'!AJ$2-[1]!tbl_gk[[#This Row],[GKPositioning]])/('F+ , F-'!AJ$2-'F+ , F-'!AJ$3))</f>
        <v>1.5136551917811415E-2</v>
      </c>
      <c r="AK1304" s="1" cm="1">
        <f t="array" ref="AK1304">[1]!table_weight[GKReflexes]*(('F+ , F-'!AK$2-[1]!tbl_gk[[#This Row],[GKReflexes]])/('F+ , F-'!AK$2-'F+ , F-'!AK$3))</f>
        <v>3.6439847209545996E-2</v>
      </c>
    </row>
    <row r="1305" spans="1:37" x14ac:dyDescent="0.55000000000000004">
      <c r="A1305" s="8">
        <f>[1]!tbl_gk[[#This Row],[ID]]</f>
        <v>251330</v>
      </c>
      <c r="B1305" s="2" cm="1">
        <f t="array" ref="B1305">[1]!table_weight[ValueEUR]*(('F+ , F-'!B$2-[1]!tbl_gk[[#This Row],[ValueEUR]])/('F+ , F-'!B$2-'F+ , F-'!B$3))</f>
        <v>6.1455148381795615E-4</v>
      </c>
      <c r="C1305" s="2" cm="1">
        <f t="array" ref="C1305">[1]!table_weight[WageEUR]*(('F+ , F-'!C$2-[1]!tbl_gk[[#This Row],[WageEUR]])/('F+ , F-'!C$2-'F+ , F-'!C$3))</f>
        <v>2.3472561185650898E-4</v>
      </c>
      <c r="D1305" s="2" cm="1">
        <f t="array" ref="D1305">[1]!table_weight[Crossing]*(('F+ , F-'!D$2-[1]!tbl_gk[[#This Row],[Crossing]])/('F+ , F-'!D$2-'F+ , F-'!D$3))</f>
        <v>3.0262757593710415E-2</v>
      </c>
      <c r="E1305" s="2" cm="1">
        <f t="array" ref="E1305">[1]!table_weight[Finishing]*(('F+ , F-'!E$2-[1]!tbl_gk[[#This Row],[Finishing]])/('F+ , F-'!E$2-'F+ , F-'!E$3))</f>
        <v>2.096326437480962E-2</v>
      </c>
      <c r="F1305" s="2" cm="1">
        <f t="array" ref="F1305">[1]!table_weight[HeadingAccuracy]*(('F+ , F-'!F$2-[1]!tbl_gk[[#This Row],[HeadingAccuracy]])/('F+ , F-'!F$2-'F+ , F-'!F$3))</f>
        <v>8.7689471894629514E-3</v>
      </c>
      <c r="G1305" s="2" cm="1">
        <f t="array" ref="G1305">[1]!table_weight[ShortPassing]*(('F+ , F-'!G$2-[1]!tbl_gk[[#This Row],[ShortPassing]])/('F+ , F-'!G$2-'F+ , F-'!G$3))</f>
        <v>5.9066304653552192E-2</v>
      </c>
      <c r="H1305" s="2" cm="1">
        <f t="array" ref="H1305">[1]!table_weight[Volleys]*(('F+ , F-'!H$2-[1]!tbl_gk[[#This Row],[Volleys]])/('F+ , F-'!H$2-'F+ , F-'!H$3))</f>
        <v>2.3147841959762173E-3</v>
      </c>
      <c r="I1305" s="2" cm="1">
        <f t="array" ref="I1305">[1]!table_weight[Dribbling]*(('F+ , F-'!I$2-[1]!tbl_gk[[#This Row],[Dribbling]])/('F+ , F-'!I$2-'F+ , F-'!I$3))</f>
        <v>2.4446955539136776E-2</v>
      </c>
      <c r="J1305" s="2" cm="1">
        <f t="array" ref="J1305">[1]!table_weight[Curve]*(('F+ , F-'!J$2-[1]!tbl_gk[[#This Row],[Curve]])/('F+ , F-'!J$2-'F+ , F-'!J$3))</f>
        <v>9.295879390190295E-3</v>
      </c>
      <c r="K1305" s="2" cm="1">
        <f t="array" ref="K1305">[1]!table_weight[FKAccuracy]*(('F+ , F-'!K$2-[1]!tbl_gk[[#This Row],[FKAccuracy]])/('F+ , F-'!K$2-'F+ , F-'!K$3))</f>
        <v>9.7353209613629272E-3</v>
      </c>
      <c r="L1305" s="2" cm="1">
        <f t="array" ref="L1305">[1]!table_weight[LongPassing]*(('F+ , F-'!L$2-[1]!tbl_gk[[#This Row],[LongPassing]])/('F+ , F-'!L$2-'F+ , F-'!L$3))</f>
        <v>2.7071205003789917E-2</v>
      </c>
      <c r="M1305" s="2" cm="1">
        <f t="array" ref="M1305">[1]!table_weight[BallControl]*(('F+ , F-'!M$2-[1]!tbl_gk[[#This Row],[BallControl]])/('F+ , F-'!M$2-'F+ , F-'!M$3))</f>
        <v>1.5211439002129552E-2</v>
      </c>
      <c r="N1305" s="2" cm="1">
        <f t="array" ref="N1305">[1]!table_weight[Acceleration]*(('F+ , F-'!N$2-[1]!tbl_gk[[#This Row],[Acceleration]])/('F+ , F-'!N$2-'F+ , F-'!N$3))</f>
        <v>8.1175396839599755E-3</v>
      </c>
      <c r="O1305" s="2" cm="1">
        <f t="array" ref="O1305">[1]!table_weight[SprintSpeed]*(('F+ , F-'!O$2-[1]!tbl_gk[[#This Row],[SprintSpeed]])/('F+ , F-'!O$2-'F+ , F-'!O$3))</f>
        <v>8.995436568299351E-3</v>
      </c>
      <c r="P1305" s="2" cm="1">
        <f t="array" ref="P1305">[1]!table_weight[Agility]*(('F+ , F-'!P$2-[1]!tbl_gk[[#This Row],[Agility]])/('F+ , F-'!P$2-'F+ , F-'!P$3))</f>
        <v>4.5634317006388652E-3</v>
      </c>
      <c r="Q1305" s="2" cm="1">
        <f t="array" ref="Q1305">[1]!table_weight[Reactions]*(('F+ , F-'!Q$2-[1]!tbl_gk[[#This Row],[Reactions]])/('F+ , F-'!Q$2-'F+ , F-'!Q$3))</f>
        <v>1.7016186002382209E-3</v>
      </c>
      <c r="R1305" s="2" cm="1">
        <f t="array" ref="R1305">[1]!table_weight[Balance]*(('F+ , F-'!R$2-[1]!tbl_gk[[#This Row],[Balance]])/('F+ , F-'!R$2-'F+ , F-'!R$3))</f>
        <v>2.7939377759013465E-3</v>
      </c>
      <c r="S1305" s="2" cm="1">
        <f t="array" ref="S1305">[1]!table_weight[ShotPower]*(('F+ , F-'!S$2-[1]!tbl_gk[[#This Row],[ShotPower]])/('F+ , F-'!S$2-'F+ , F-'!S$3))</f>
        <v>5.1941499031661464E-3</v>
      </c>
      <c r="T1305" s="2" cm="1">
        <f t="array" ref="T1305">[1]!table_weight[Jumping]*(('F+ , F-'!T$2-[1]!tbl_gk[[#This Row],[Jumping]])/('F+ , F-'!T$2-'F+ , F-'!T$3))</f>
        <v>3.6065831182468503E-3</v>
      </c>
      <c r="U1305" s="2" cm="1">
        <f t="array" ref="U1305">[1]!table_weight[Stamina]*(('F+ , F-'!U$2-[1]!tbl_gk[[#This Row],[Stamina]])/('F+ , F-'!U$2-'F+ , F-'!U$3))</f>
        <v>1.88916258574835E-2</v>
      </c>
      <c r="V1305" s="2" cm="1">
        <f t="array" ref="V1305">[1]!table_weight[Strength]*(('F+ , F-'!V$2-[1]!tbl_gk[[#This Row],[Strength]])/('F+ , F-'!V$2-'F+ , F-'!V$3))</f>
        <v>1.4197343068654266E-2</v>
      </c>
      <c r="W1305" s="2" cm="1">
        <f t="array" ref="W1305">[1]!table_weight[LongShots]*(('F+ , F-'!W$2-[1]!tbl_gk[[#This Row],[LongShots]])/('F+ , F-'!W$2-'F+ , F-'!W$3))</f>
        <v>1.0388299806332293E-2</v>
      </c>
      <c r="X1305" s="2" cm="1">
        <f t="array" ref="X1305">[1]!table_weight[Aggression]*(('F+ , F-'!X$2-[1]!tbl_gk[[#This Row],[Aggression]])/('F+ , F-'!X$2-'F+ , F-'!X$3))</f>
        <v>1.5819896562214757E-2</v>
      </c>
      <c r="Y1305" s="2" cm="1">
        <f t="array" ref="Y1305">[1]!table_weight[Interceptions]*(('F+ , F-'!Y$2-[1]!tbl_gk[[#This Row],[Interceptions]])/('F+ , F-'!Y$2-'F+ , F-'!Y$3))</f>
        <v>2.4239366214775633E-2</v>
      </c>
      <c r="Z1305" s="2" cm="1">
        <f t="array" ref="Z1305">[1]!table_weight[Positioning]*(('F+ , F-'!Z$2-[1]!tbl_gk[[#This Row],[Positioning]])/('F+ , F-'!Z$2-'F+ , F-'!Z$3))</f>
        <v>2.2183348544772088E-3</v>
      </c>
      <c r="AA1305" s="2" cm="1">
        <f t="array" ref="AA1305">[1]!table_weight[Vision]*(('F+ , F-'!AA$2-[1]!tbl_gk[[#This Row],[Vision]])/('F+ , F-'!AA$2-'F+ , F-'!AA$3))</f>
        <v>2.6974951830443111E-2</v>
      </c>
      <c r="AB1305" s="2" cm="1">
        <f t="array" ref="AB1305">[1]!table_weight[Penalties]*(('F+ , F-'!AB$2-[1]!tbl_gk[[#This Row],[Penalties]])/('F+ , F-'!AB$2-'F+ , F-'!AB$3))</f>
        <v>2.3879722257019362E-3</v>
      </c>
      <c r="AC1305" s="2" cm="1">
        <f t="array" ref="AC1305">[1]!table_weight[Composure]*(('F+ , F-'!AC$2-[1]!tbl_gk[[#This Row],[Composure]])/('F+ , F-'!AC$2-'F+ , F-'!AC$3))</f>
        <v>1.9214449265847853E-3</v>
      </c>
      <c r="AD1305" s="2" cm="1">
        <f t="array" ref="AD1305">[1]!table_weight[Marking]*(('F+ , F-'!AD$2-[1]!tbl_gk[[#This Row],[Marking]])/('F+ , F-'!AD$2-'F+ , F-'!AD$3))</f>
        <v>3.4704616390043845E-2</v>
      </c>
      <c r="AE1305" s="2" cm="1">
        <f t="array" ref="AE1305">[1]!table_weight[StandingTackle]*(('F+ , F-'!AE$2-[1]!tbl_gk[[#This Row],[StandingTackle]])/('F+ , F-'!AE$2-'F+ , F-'!AE$3))</f>
        <v>3.362528621523387E-2</v>
      </c>
      <c r="AF1305" s="2" cm="1">
        <f t="array" ref="AF1305">[1]!table_weight[SlidingTackle]*(('F+ , F-'!AF$2-[1]!tbl_gk[[#This Row],[SlidingTackle]])/('F+ , F-'!AF$2-'F+ , F-'!AF$3))</f>
        <v>6.7250572430467732E-3</v>
      </c>
      <c r="AG1305" s="2" cm="1">
        <f t="array" ref="AG1305">[1]!table_weight[GKDiving]*(('F+ , F-'!AG$2-[1]!tbl_gk[[#This Row],[GKDiving]])/('F+ , F-'!AG$2-'F+ , F-'!AG$3))</f>
        <v>3.9286710272791778E-2</v>
      </c>
      <c r="AH1305" s="2" cm="1">
        <f t="array" ref="AH1305">[1]!table_weight[GKHandling]*(('F+ , F-'!AH$2-[1]!tbl_gk[[#This Row],[GKHandling]])/('F+ , F-'!AH$2-'F+ , F-'!AH$3))</f>
        <v>4.6341979603444362E-2</v>
      </c>
      <c r="AI1305" s="2" cm="1">
        <f t="array" ref="AI1305">[1]!table_weight[GKKicking]*(('F+ , F-'!AI$2-[1]!tbl_gk[[#This Row],[GKKicking]])/('F+ , F-'!AI$2-'F+ , F-'!AI$3))</f>
        <v>2.414968055978094E-2</v>
      </c>
      <c r="AJ1305" s="2" cm="1">
        <f t="array" ref="AJ1305">[1]!table_weight[GKPositioning]*(('F+ , F-'!AJ$2-[1]!tbl_gk[[#This Row],[GKPositioning]])/('F+ , F-'!AJ$2-'F+ , F-'!AJ$3))</f>
        <v>1.5767241581053557E-2</v>
      </c>
      <c r="AK1305" s="2" cm="1">
        <f t="array" ref="AK1305">[1]!table_weight[GKReflexes]*(('F+ , F-'!AK$2-[1]!tbl_gk[[#This Row],[GKReflexes]])/('F+ , F-'!AK$2-'F+ , F-'!AK$3))</f>
        <v>3.6439847209545996E-2</v>
      </c>
    </row>
    <row r="1306" spans="1:37" x14ac:dyDescent="0.55000000000000004">
      <c r="A1306" s="7">
        <f>[1]!tbl_gk[[#This Row],[ID]]</f>
        <v>251369</v>
      </c>
      <c r="B1306" s="1" cm="1">
        <f t="array" ref="B1306">[1]!table_weight[ValueEUR]*(('F+ , F-'!B$2-[1]!tbl_gk[[#This Row],[ValueEUR]])/('F+ , F-'!B$2-'F+ , F-'!B$3))</f>
        <v>4.6021911721374819E-4</v>
      </c>
      <c r="C1306" s="1" cm="1">
        <f t="array" ref="C1306">[1]!table_weight[WageEUR]*(('F+ , F-'!C$2-[1]!tbl_gk[[#This Row],[WageEUR]])/('F+ , F-'!C$2-'F+ , F-'!C$3))</f>
        <v>8.6066057680719962E-4</v>
      </c>
      <c r="D1306" s="1" cm="1">
        <f t="array" ref="D1306">[1]!table_weight[Crossing]*(('F+ , F-'!D$2-[1]!tbl_gk[[#This Row],[Crossing]])/('F+ , F-'!D$2-'F+ , F-'!D$3))</f>
        <v>3.5866971962916043E-2</v>
      </c>
      <c r="E1306" s="1" cm="1">
        <f t="array" ref="E1306">[1]!table_weight[Finishing]*(('F+ , F-'!E$2-[1]!tbl_gk[[#This Row],[Finishing]])/('F+ , F-'!E$2-'F+ , F-'!E$3))</f>
        <v>1.6970261636750646E-2</v>
      </c>
      <c r="F1306" s="1" cm="1">
        <f t="array" ref="F1306">[1]!table_weight[HeadingAccuracy]*(('F+ , F-'!F$2-[1]!tbl_gk[[#This Row],[HeadingAccuracy]])/('F+ , F-'!F$2-'F+ , F-'!F$3))</f>
        <v>1.0439222844598752E-2</v>
      </c>
      <c r="G1306" s="1" cm="1">
        <f t="array" ref="G1306">[1]!table_weight[ShortPassing]*(('F+ , F-'!G$2-[1]!tbl_gk[[#This Row],[ShortPassing]])/('F+ , F-'!G$2-'F+ , F-'!G$3))</f>
        <v>5.9066304653552192E-2</v>
      </c>
      <c r="H1306" s="1" cm="1">
        <f t="array" ref="H1306">[1]!table_weight[Volleys]*(('F+ , F-'!H$2-[1]!tbl_gk[[#This Row],[Volleys]])/('F+ , F-'!H$2-'F+ , F-'!H$3))</f>
        <v>2.1990449861774069E-3</v>
      </c>
      <c r="I1306" s="1" cm="1">
        <f t="array" ref="I1306">[1]!table_weight[Dribbling]*(('F+ , F-'!I$2-[1]!tbl_gk[[#This Row],[Dribbling]])/('F+ , F-'!I$2-'F+ , F-'!I$3))</f>
        <v>1.6623929766613008E-2</v>
      </c>
      <c r="J1306" s="1" cm="1">
        <f t="array" ref="J1306">[1]!table_weight[Curve]*(('F+ , F-'!J$2-[1]!tbl_gk[[#This Row],[Curve]])/('F+ , F-'!J$2-'F+ , F-'!J$3))</f>
        <v>9.1268634012777444E-3</v>
      </c>
      <c r="K1306" s="1" cm="1">
        <f t="array" ref="K1306">[1]!table_weight[FKAccuracy]*(('F+ , F-'!K$2-[1]!tbl_gk[[#This Row],[FKAccuracy]])/('F+ , F-'!K$2-'F+ , F-'!K$3))</f>
        <v>8.8226346212351529E-3</v>
      </c>
      <c r="L1306" s="1" cm="1">
        <f t="array" ref="L1306">[1]!table_weight[LongPassing]*(('F+ , F-'!L$2-[1]!tbl_gk[[#This Row],[LongPassing]])/('F+ , F-'!L$2-'F+ , F-'!L$3))</f>
        <v>2.5988356803638323E-2</v>
      </c>
      <c r="M1306" s="1" cm="1">
        <f t="array" ref="M1306">[1]!table_weight[BallControl]*(('F+ , F-'!M$2-[1]!tbl_gk[[#This Row],[BallControl]])/('F+ , F-'!M$2-'F+ , F-'!M$3))</f>
        <v>1.3472988830457604E-2</v>
      </c>
      <c r="N1306" s="1" cm="1">
        <f t="array" ref="N1306">[1]!table_weight[Acceleration]*(('F+ , F-'!N$2-[1]!tbl_gk[[#This Row],[Acceleration]])/('F+ , F-'!N$2-'F+ , F-'!N$3))</f>
        <v>7.8920524705166431E-3</v>
      </c>
      <c r="O1306" s="1" cm="1">
        <f t="array" ref="O1306">[1]!table_weight[SprintSpeed]*(('F+ , F-'!O$2-[1]!tbl_gk[[#This Row],[SprintSpeed]])/('F+ , F-'!O$2-'F+ , F-'!O$3))</f>
        <v>1.2087617888652253E-2</v>
      </c>
      <c r="P1306" s="1" cm="1">
        <f t="array" ref="P1306">[1]!table_weight[Agility]*(('F+ , F-'!P$2-[1]!tbl_gk[[#This Row],[Agility]])/('F+ , F-'!P$2-'F+ , F-'!P$3))</f>
        <v>5.7335423931103692E-3</v>
      </c>
      <c r="Q1306" s="1" cm="1">
        <f t="array" ref="Q1306">[1]!table_weight[Reactions]*(('F+ , F-'!Q$2-[1]!tbl_gk[[#This Row],[Reactions]])/('F+ , F-'!Q$2-'F+ , F-'!Q$3))</f>
        <v>1.3922334001949081E-3</v>
      </c>
      <c r="R1306" s="1" cm="1">
        <f t="array" ref="R1306">[1]!table_weight[Balance]*(('F+ , F-'!R$2-[1]!tbl_gk[[#This Row],[Balance]])/('F+ , F-'!R$2-'F+ , F-'!R$3))</f>
        <v>2.8560252820324875E-3</v>
      </c>
      <c r="S1306" s="1" cm="1">
        <f t="array" ref="S1306">[1]!table_weight[ShotPower]*(('F+ , F-'!S$2-[1]!tbl_gk[[#This Row],[ShotPower]])/('F+ , F-'!S$2-'F+ , F-'!S$3))</f>
        <v>4.4150274176912247E-3</v>
      </c>
      <c r="T1306" s="1" cm="1">
        <f t="array" ref="T1306">[1]!table_weight[Jumping]*(('F+ , F-'!T$2-[1]!tbl_gk[[#This Row],[Jumping]])/('F+ , F-'!T$2-'F+ , F-'!T$3))</f>
        <v>2.4902597721228252E-3</v>
      </c>
      <c r="U1306" s="1" cm="1">
        <f t="array" ref="U1306">[1]!table_weight[Stamina]*(('F+ , F-'!U$2-[1]!tbl_gk[[#This Row],[Stamina]])/('F+ , F-'!U$2-'F+ , F-'!U$3))</f>
        <v>1.3739364259988E-2</v>
      </c>
      <c r="V1306" s="1" cm="1">
        <f t="array" ref="V1306">[1]!table_weight[Strength]*(('F+ , F-'!V$2-[1]!tbl_gk[[#This Row],[Strength]])/('F+ , F-'!V$2-'F+ , F-'!V$3))</f>
        <v>1.5972010952236049E-2</v>
      </c>
      <c r="W1306" s="1" cm="1">
        <f t="array" ref="W1306">[1]!table_weight[LongShots]*(('F+ , F-'!W$2-[1]!tbl_gk[[#This Row],[LongShots]])/('F+ , F-'!W$2-'F+ , F-'!W$3))</f>
        <v>9.6091773208573719E-3</v>
      </c>
      <c r="X1306" s="1" cm="1">
        <f t="array" ref="X1306">[1]!table_weight[Aggression]*(('F+ , F-'!X$2-[1]!tbl_gk[[#This Row],[Aggression]])/('F+ , F-'!X$2-'F+ , F-'!X$3))</f>
        <v>1.460298144204439E-2</v>
      </c>
      <c r="Y1306" s="1" cm="1">
        <f t="array" ref="Y1306">[1]!table_weight[Interceptions]*(('F+ , F-'!Y$2-[1]!tbl_gk[[#This Row],[Interceptions]])/('F+ , F-'!Y$2-'F+ , F-'!Y$3))</f>
        <v>2.4239366214775633E-2</v>
      </c>
      <c r="Z1306" s="1" cm="1">
        <f t="array" ref="Z1306">[1]!table_weight[Positioning]*(('F+ , F-'!Z$2-[1]!tbl_gk[[#This Row],[Positioning]])/('F+ , F-'!Z$2-'F+ , F-'!Z$3))</f>
        <v>2.3662238447756888E-3</v>
      </c>
      <c r="AA1306" s="1" cm="1">
        <f t="array" ref="AA1306">[1]!table_weight[Vision]*(('F+ , F-'!AA$2-[1]!tbl_gk[[#This Row],[Vision]])/('F+ , F-'!AA$2-'F+ , F-'!AA$3))</f>
        <v>2.6265084677010397E-2</v>
      </c>
      <c r="AB1306" s="1" cm="1">
        <f t="array" ref="AB1306">[1]!table_weight[Penalties]*(('F+ , F-'!AB$2-[1]!tbl_gk[[#This Row],[Penalties]])/('F+ , F-'!AB$2-'F+ , F-'!AB$3))</f>
        <v>1.7616188550260185E-3</v>
      </c>
      <c r="AC1306" s="1" cm="1">
        <f t="array" ref="AC1306">[1]!table_weight[Composure]*(('F+ , F-'!AC$2-[1]!tbl_gk[[#This Row],[Composure]])/('F+ , F-'!AC$2-'F+ , F-'!AC$3))</f>
        <v>2.0281918669506067E-3</v>
      </c>
      <c r="AD1306" s="1" cm="1">
        <f t="array" ref="AD1306">[1]!table_weight[Marking]*(('F+ , F-'!AD$2-[1]!tbl_gk[[#This Row],[Marking]])/('F+ , F-'!AD$2-'F+ , F-'!AD$3))</f>
        <v>2.8394686137308601E-2</v>
      </c>
      <c r="AE1306" s="1" cm="1">
        <f t="array" ref="AE1306">[1]!table_weight[StandingTackle]*(('F+ , F-'!AE$2-[1]!tbl_gk[[#This Row],[StandingTackle]])/('F+ , F-'!AE$2-'F+ , F-'!AE$3))</f>
        <v>2.9141914719869356E-2</v>
      </c>
      <c r="AF1306" s="1" cm="1">
        <f t="array" ref="AF1306">[1]!table_weight[SlidingTackle]*(('F+ , F-'!AF$2-[1]!tbl_gk[[#This Row],[SlidingTackle]])/('F+ , F-'!AF$2-'F+ , F-'!AF$3))</f>
        <v>1.0461200155850536E-2</v>
      </c>
      <c r="AG1306" s="1" cm="1">
        <f t="array" ref="AG1306">[1]!table_weight[GKDiving]*(('F+ , F-'!AG$2-[1]!tbl_gk[[#This Row],[GKDiving]])/('F+ , F-'!AG$2-'F+ , F-'!AG$3))</f>
        <v>3.2454238921001903E-2</v>
      </c>
      <c r="AH1306" s="1" cm="1">
        <f t="array" ref="AH1306">[1]!table_weight[GKHandling]*(('F+ , F-'!AH$2-[1]!tbl_gk[[#This Row],[GKHandling]])/('F+ , F-'!AH$2-'F+ , F-'!AH$3))</f>
        <v>4.0994828110739248E-2</v>
      </c>
      <c r="AI1306" s="1" cm="1">
        <f t="array" ref="AI1306">[1]!table_weight[GKKicking]*(('F+ , F-'!AI$2-[1]!tbl_gk[[#This Row],[GKKicking]])/('F+ , F-'!AI$2-'F+ , F-'!AI$3))</f>
        <v>2.0571950106480059E-2</v>
      </c>
      <c r="AJ1306" s="1" cm="1">
        <f t="array" ref="AJ1306">[1]!table_weight[GKPositioning]*(('F+ , F-'!AJ$2-[1]!tbl_gk[[#This Row],[GKPositioning]])/('F+ , F-'!AJ$2-'F+ , F-'!AJ$3))</f>
        <v>1.7028620907537841E-2</v>
      </c>
      <c r="AK1306" s="1" cm="1">
        <f t="array" ref="AK1306">[1]!table_weight[GKReflexes]*(('F+ , F-'!AK$2-[1]!tbl_gk[[#This Row],[GKReflexes]])/('F+ , F-'!AK$2-'F+ , F-'!AK$3))</f>
        <v>3.4617854849068701E-2</v>
      </c>
    </row>
    <row r="1307" spans="1:37" x14ac:dyDescent="0.55000000000000004">
      <c r="A1307" s="8">
        <f>[1]!tbl_gk[[#This Row],[ID]]</f>
        <v>251433</v>
      </c>
      <c r="B1307" s="2" cm="1">
        <f t="array" ref="B1307">[1]!table_weight[ValueEUR]*(('F+ , F-'!B$2-[1]!tbl_gk[[#This Row],[ValueEUR]])/('F+ , F-'!B$2-'F+ , F-'!B$3))</f>
        <v>2.518704222980674E-4</v>
      </c>
      <c r="C1307" s="2" cm="1">
        <f t="array" ref="C1307">[1]!table_weight[WageEUR]*(('F+ , F-'!C$2-[1]!tbl_gk[[#This Row],[WageEUR]])/('F+ , F-'!C$2-'F+ , F-'!C$3))</f>
        <v>3.9120935309418157E-5</v>
      </c>
      <c r="D1307" s="2" cm="1">
        <f t="array" ref="D1307">[1]!table_weight[Crossing]*(('F+ , F-'!D$2-[1]!tbl_gk[[#This Row],[Crossing]])/('F+ , F-'!D$2-'F+ , F-'!D$3))</f>
        <v>4.0350343458280549E-2</v>
      </c>
      <c r="E1307" s="2" cm="1">
        <f t="array" ref="E1307">[1]!table_weight[Finishing]*(('F+ , F-'!E$2-[1]!tbl_gk[[#This Row],[Finishing]])/('F+ , F-'!E$2-'F+ , F-'!E$3))</f>
        <v>1.7968512321265388E-2</v>
      </c>
      <c r="F1307" s="2" cm="1">
        <f t="array" ref="F1307">[1]!table_weight[HeadingAccuracy]*(('F+ , F-'!F$2-[1]!tbl_gk[[#This Row],[HeadingAccuracy]])/('F+ , F-'!F$2-'F+ , F-'!F$3))</f>
        <v>1.1691929585950599E-2</v>
      </c>
      <c r="G1307" s="2" cm="1">
        <f t="array" ref="G1307">[1]!table_weight[ShortPassing]*(('F+ , F-'!G$2-[1]!tbl_gk[[#This Row],[ShortPassing]])/('F+ , F-'!G$2-'F+ , F-'!G$3))</f>
        <v>5.484728289258417E-2</v>
      </c>
      <c r="H1307" s="2" cm="1">
        <f t="array" ref="H1307">[1]!table_weight[Volleys]*(('F+ , F-'!H$2-[1]!tbl_gk[[#This Row],[Volleys]])/('F+ , F-'!H$2-'F+ , F-'!H$3))</f>
        <v>2.1990449861774069E-3</v>
      </c>
      <c r="I1307" s="2" cm="1">
        <f t="array" ref="I1307">[1]!table_weight[Dribbling]*(('F+ , F-'!I$2-[1]!tbl_gk[[#This Row],[Dribbling]])/('F+ , F-'!I$2-'F+ , F-'!I$3))</f>
        <v>1.9557564431309422E-2</v>
      </c>
      <c r="J1307" s="2" cm="1">
        <f t="array" ref="J1307">[1]!table_weight[Curve]*(('F+ , F-'!J$2-[1]!tbl_gk[[#This Row],[Curve]])/('F+ , F-'!J$2-'F+ , F-'!J$3))</f>
        <v>9.8029273569279467E-3</v>
      </c>
      <c r="K1307" s="2" cm="1">
        <f t="array" ref="K1307">[1]!table_weight[FKAccuracy]*(('F+ , F-'!K$2-[1]!tbl_gk[[#This Row],[FKAccuracy]])/('F+ , F-'!K$2-'F+ , F-'!K$3))</f>
        <v>9.5832065713416324E-3</v>
      </c>
      <c r="L1307" s="2" cm="1">
        <f t="array" ref="L1307">[1]!table_weight[LongPassing]*(('F+ , F-'!L$2-[1]!tbl_gk[[#This Row],[LongPassing]])/('F+ , F-'!L$2-'F+ , F-'!L$3))</f>
        <v>2.652978090371412E-2</v>
      </c>
      <c r="M1307" s="2" cm="1">
        <f t="array" ref="M1307">[1]!table_weight[BallControl]*(('F+ , F-'!M$2-[1]!tbl_gk[[#This Row],[BallControl]])/('F+ , F-'!M$2-'F+ , F-'!M$3))</f>
        <v>1.4342213916293577E-2</v>
      </c>
      <c r="N1307" s="2" cm="1">
        <f t="array" ref="N1307">[1]!table_weight[Acceleration]*(('F+ , F-'!N$2-[1]!tbl_gk[[#This Row],[Acceleration]])/('F+ , F-'!N$2-'F+ , F-'!N$3))</f>
        <v>9.244975751176639E-3</v>
      </c>
      <c r="O1307" s="2" cm="1">
        <f t="array" ref="O1307">[1]!table_weight[SprintSpeed]*(('F+ , F-'!O$2-[1]!tbl_gk[[#This Row],[SprintSpeed]])/('F+ , F-'!O$2-'F+ , F-'!O$3))</f>
        <v>1.124429571037419E-2</v>
      </c>
      <c r="P1307" s="2" cm="1">
        <f t="array" ref="P1307">[1]!table_weight[Agility]*(('F+ , F-'!P$2-[1]!tbl_gk[[#This Row],[Agility]])/('F+ , F-'!P$2-'F+ , F-'!P$3))</f>
        <v>5.0314759776274665E-3</v>
      </c>
      <c r="Q1307" s="2" cm="1">
        <f t="array" ref="Q1307">[1]!table_weight[Reactions]*(('F+ , F-'!Q$2-[1]!tbl_gk[[#This Row],[Reactions]])/('F+ , F-'!Q$2-'F+ , F-'!Q$3))</f>
        <v>2.217260600310409E-3</v>
      </c>
      <c r="R1307" s="2" cm="1">
        <f t="array" ref="R1307">[1]!table_weight[Balance]*(('F+ , F-'!R$2-[1]!tbl_gk[[#This Row],[Balance]])/('F+ , F-'!R$2-'F+ , F-'!R$3))</f>
        <v>3.0422878004259103E-3</v>
      </c>
      <c r="S1307" s="2" cm="1">
        <f t="array" ref="S1307">[1]!table_weight[ShotPower]*(('F+ , F-'!S$2-[1]!tbl_gk[[#This Row],[ShotPower]])/('F+ , F-'!S$2-'F+ , F-'!S$3))</f>
        <v>5.7135648934827617E-3</v>
      </c>
      <c r="T1307" s="2" cm="1">
        <f t="array" ref="T1307">[1]!table_weight[Jumping]*(('F+ , F-'!T$2-[1]!tbl_gk[[#This Row],[Jumping]])/('F+ , F-'!T$2-'F+ , F-'!T$3))</f>
        <v>5.3240036507453507E-3</v>
      </c>
      <c r="U1307" s="2" cm="1">
        <f t="array" ref="U1307">[1]!table_weight[Stamina]*(('F+ , F-'!U$2-[1]!tbl_gk[[#This Row],[Stamina]])/('F+ , F-'!U$2-'F+ , F-'!U$3))</f>
        <v>2.0609046389982E-2</v>
      </c>
      <c r="V1307" s="2" cm="1">
        <f t="array" ref="V1307">[1]!table_weight[Strength]*(('F+ , F-'!V$2-[1]!tbl_gk[[#This Row],[Strength]])/('F+ , F-'!V$2-'F+ , F-'!V$3))</f>
        <v>1.5972010952236049E-2</v>
      </c>
      <c r="W1307" s="2" cm="1">
        <f t="array" ref="W1307">[1]!table_weight[LongShots]*(('F+ , F-'!W$2-[1]!tbl_gk[[#This Row],[LongShots]])/('F+ , F-'!W$2-'F+ , F-'!W$3))</f>
        <v>9.6091773208573719E-3</v>
      </c>
      <c r="X1307" s="2" cm="1">
        <f t="array" ref="X1307">[1]!table_weight[Aggression]*(('F+ , F-'!X$2-[1]!tbl_gk[[#This Row],[Aggression]])/('F+ , F-'!X$2-'F+ , F-'!X$3))</f>
        <v>1.5211439002129575E-2</v>
      </c>
      <c r="Y1307" s="2" cm="1">
        <f t="array" ref="Y1307">[1]!table_weight[Interceptions]*(('F+ , F-'!Y$2-[1]!tbl_gk[[#This Row],[Interceptions]])/('F+ , F-'!Y$2-'F+ , F-'!Y$3))</f>
        <v>2.7702132816886438E-2</v>
      </c>
      <c r="Z1307" s="2" cm="1">
        <f t="array" ref="Z1307">[1]!table_weight[Positioning]*(('F+ , F-'!Z$2-[1]!tbl_gk[[#This Row],[Positioning]])/('F+ , F-'!Z$2-'F+ , F-'!Z$3))</f>
        <v>2.0704458641787279E-3</v>
      </c>
      <c r="AA1307" s="2" cm="1">
        <f t="array" ref="AA1307">[1]!table_weight[Vision]*(('F+ , F-'!AA$2-[1]!tbl_gk[[#This Row],[Vision]])/('F+ , F-'!AA$2-'F+ , F-'!AA$3))</f>
        <v>2.6974951830443111E-2</v>
      </c>
      <c r="AB1307" s="2" cm="1">
        <f t="array" ref="AB1307">[1]!table_weight[Penalties]*(('F+ , F-'!AB$2-[1]!tbl_gk[[#This Row],[Penalties]])/('F+ , F-'!AB$2-'F+ , F-'!AB$3))</f>
        <v>2.6228547397054054E-3</v>
      </c>
      <c r="AC1307" s="2" cm="1">
        <f t="array" ref="AC1307">[1]!table_weight[Composure]*(('F+ , F-'!AC$2-[1]!tbl_gk[[#This Row],[Composure]])/('F+ , F-'!AC$2-'F+ , F-'!AC$3))</f>
        <v>2.188312277499339E-3</v>
      </c>
      <c r="AD1307" s="2" cm="1">
        <f t="array" ref="AD1307">[1]!table_weight[Marking]*(('F+ , F-'!AD$2-[1]!tbl_gk[[#This Row],[Marking]])/('F+ , F-'!AD$2-'F+ , F-'!AD$3))</f>
        <v>3.9437064079595283E-2</v>
      </c>
      <c r="AE1307" s="2" cm="1">
        <f t="array" ref="AE1307">[1]!table_weight[StandingTackle]*(('F+ , F-'!AE$2-[1]!tbl_gk[[#This Row],[StandingTackle]])/('F+ , F-'!AE$2-'F+ , F-'!AE$3))</f>
        <v>2.9141914719869356E-2</v>
      </c>
      <c r="AF1307" s="2" cm="1">
        <f t="array" ref="AF1307">[1]!table_weight[SlidingTackle]*(('F+ , F-'!AF$2-[1]!tbl_gk[[#This Row],[SlidingTackle]])/('F+ , F-'!AF$2-'F+ , F-'!AF$3))</f>
        <v>1.120842873841129E-2</v>
      </c>
      <c r="AG1307" s="2" cm="1">
        <f t="array" ref="AG1307">[1]!table_weight[GKDiving]*(('F+ , F-'!AG$2-[1]!tbl_gk[[#This Row],[GKDiving]])/('F+ , F-'!AG$2-'F+ , F-'!AG$3))</f>
        <v>4.0994828110739248E-2</v>
      </c>
      <c r="AH1307" s="2" cm="1">
        <f t="array" ref="AH1307">[1]!table_weight[GKHandling]*(('F+ , F-'!AH$2-[1]!tbl_gk[[#This Row],[GKHandling]])/('F+ , F-'!AH$2-'F+ , F-'!AH$3))</f>
        <v>5.168913109614949E-2</v>
      </c>
      <c r="AI1307" s="2" cm="1">
        <f t="array" ref="AI1307">[1]!table_weight[GKKicking]*(('F+ , F-'!AI$2-[1]!tbl_gk[[#This Row],[GKKicking]])/('F+ , F-'!AI$2-'F+ , F-'!AI$3))</f>
        <v>2.5938545786431375E-2</v>
      </c>
      <c r="AJ1307" s="2" cm="1">
        <f t="array" ref="AJ1307">[1]!table_weight[GKPositioning]*(('F+ , F-'!AJ$2-[1]!tbl_gk[[#This Row],[GKPositioning]])/('F+ , F-'!AJ$2-'F+ , F-'!AJ$3))</f>
        <v>1.9551379560506409E-2</v>
      </c>
      <c r="AK1307" s="2" cm="1">
        <f t="array" ref="AK1307">[1]!table_weight[GKReflexes]*(('F+ , F-'!AK$2-[1]!tbl_gk[[#This Row],[GKReflexes]])/('F+ , F-'!AK$2-'F+ , F-'!AK$3))</f>
        <v>3.8261839570023298E-2</v>
      </c>
    </row>
    <row r="1308" spans="1:37" x14ac:dyDescent="0.55000000000000004">
      <c r="A1308" s="7">
        <f>[1]!tbl_gk[[#This Row],[ID]]</f>
        <v>251449</v>
      </c>
      <c r="B1308" s="1" cm="1">
        <f t="array" ref="B1308">[1]!table_weight[ValueEUR]*(('F+ , F-'!B$2-[1]!tbl_gk[[#This Row],[ValueEUR]])/('F+ , F-'!B$2-'F+ , F-'!B$3))</f>
        <v>3.367532239303818E-4</v>
      </c>
      <c r="C1308" s="1" cm="1">
        <f t="array" ref="C1308">[1]!table_weight[WageEUR]*(('F+ , F-'!C$2-[1]!tbl_gk[[#This Row],[WageEUR]])/('F+ , F-'!C$2-'F+ , F-'!C$3))</f>
        <v>2.3472561185650898E-4</v>
      </c>
      <c r="D1308" s="1" cm="1">
        <f t="array" ref="D1308">[1]!table_weight[Crossing]*(('F+ , F-'!D$2-[1]!tbl_gk[[#This Row],[Crossing]])/('F+ , F-'!D$2-'F+ , F-'!D$3))</f>
        <v>3.2504443341392672E-2</v>
      </c>
      <c r="E1308" s="1" cm="1">
        <f t="array" ref="E1308">[1]!table_weight[Finishing]*(('F+ , F-'!E$2-[1]!tbl_gk[[#This Row],[Finishing]])/('F+ , F-'!E$2-'F+ , F-'!E$3))</f>
        <v>1.6970261636750646E-2</v>
      </c>
      <c r="F1308" s="1" cm="1">
        <f t="array" ref="F1308">[1]!table_weight[HeadingAccuracy]*(('F+ , F-'!F$2-[1]!tbl_gk[[#This Row],[HeadingAccuracy]])/('F+ , F-'!F$2-'F+ , F-'!F$3))</f>
        <v>1.1691929585950599E-2</v>
      </c>
      <c r="G1308" s="1" cm="1">
        <f t="array" ref="G1308">[1]!table_weight[ShortPassing]*(('F+ , F-'!G$2-[1]!tbl_gk[[#This Row],[ShortPassing]])/('F+ , F-'!G$2-'F+ , F-'!G$3))</f>
        <v>5.6253623479573515E-2</v>
      </c>
      <c r="H1308" s="1" cm="1">
        <f t="array" ref="H1308">[1]!table_weight[Volleys]*(('F+ , F-'!H$2-[1]!tbl_gk[[#This Row],[Volleys]])/('F+ , F-'!H$2-'F+ , F-'!H$3))</f>
        <v>1.6203489371833524E-3</v>
      </c>
      <c r="I1308" s="1" cm="1">
        <f t="array" ref="I1308">[1]!table_weight[Dribbling]*(('F+ , F-'!I$2-[1]!tbl_gk[[#This Row],[Dribbling]])/('F+ , F-'!I$2-'F+ , F-'!I$3))</f>
        <v>1.5646051545047536E-2</v>
      </c>
      <c r="J1308" s="1" cm="1">
        <f t="array" ref="J1308">[1]!table_weight[Curve]*(('F+ , F-'!J$2-[1]!tbl_gk[[#This Row],[Curve]])/('F+ , F-'!J$2-'F+ , F-'!J$3))</f>
        <v>9.4648953791028455E-3</v>
      </c>
      <c r="K1308" s="1" cm="1">
        <f t="array" ref="K1308">[1]!table_weight[FKAccuracy]*(('F+ , F-'!K$2-[1]!tbl_gk[[#This Row],[FKAccuracy]])/('F+ , F-'!K$2-'F+ , F-'!K$3))</f>
        <v>9.4310921813203358E-3</v>
      </c>
      <c r="L1308" s="1" cm="1">
        <f t="array" ref="L1308">[1]!table_weight[LongPassing]*(('F+ , F-'!L$2-[1]!tbl_gk[[#This Row],[LongPassing]])/('F+ , F-'!L$2-'F+ , F-'!L$3))</f>
        <v>2.1656964003031933E-2</v>
      </c>
      <c r="M1308" s="1" cm="1">
        <f t="array" ref="M1308">[1]!table_weight[BallControl]*(('F+ , F-'!M$2-[1]!tbl_gk[[#This Row],[BallControl]])/('F+ , F-'!M$2-'F+ , F-'!M$3))</f>
        <v>1.4342213916293577E-2</v>
      </c>
      <c r="N1308" s="1" cm="1">
        <f t="array" ref="N1308">[1]!table_weight[Acceleration]*(('F+ , F-'!N$2-[1]!tbl_gk[[#This Row],[Acceleration]])/('F+ , F-'!N$2-'F+ , F-'!N$3))</f>
        <v>9.4704629646199696E-3</v>
      </c>
      <c r="O1308" s="1" cm="1">
        <f t="array" ref="O1308">[1]!table_weight[SprintSpeed]*(('F+ , F-'!O$2-[1]!tbl_gk[[#This Row],[SprintSpeed]])/('F+ , F-'!O$2-'F+ , F-'!O$3))</f>
        <v>1.2649832674170962E-2</v>
      </c>
      <c r="P1308" s="1" cm="1">
        <f t="array" ref="P1308">[1]!table_weight[Agility]*(('F+ , F-'!P$2-[1]!tbl_gk[[#This Row],[Agility]])/('F+ , F-'!P$2-'F+ , F-'!P$3))</f>
        <v>3.2763099389202109E-3</v>
      </c>
      <c r="Q1308" s="1" cm="1">
        <f t="array" ref="Q1308">[1]!table_weight[Reactions]*(('F+ , F-'!Q$2-[1]!tbl_gk[[#This Row],[Reactions]])/('F+ , F-'!Q$2-'F+ , F-'!Q$3))</f>
        <v>1.6500544002310022E-3</v>
      </c>
      <c r="R1308" s="1" cm="1">
        <f t="array" ref="R1308">[1]!table_weight[Balance]*(('F+ , F-'!R$2-[1]!tbl_gk[[#This Row],[Balance]])/('F+ , F-'!R$2-'F+ , F-'!R$3))</f>
        <v>2.1730627145899362E-3</v>
      </c>
      <c r="S1308" s="1" cm="1">
        <f t="array" ref="S1308">[1]!table_weight[ShotPower]*(('F+ , F-'!S$2-[1]!tbl_gk[[#This Row],[ShotPower]])/('F+ , F-'!S$2-'F+ , F-'!S$3))</f>
        <v>6.7523948741159906E-3</v>
      </c>
      <c r="T1308" s="1" cm="1">
        <f t="array" ref="T1308">[1]!table_weight[Jumping]*(('F+ , F-'!T$2-[1]!tbl_gk[[#This Row],[Jumping]])/('F+ , F-'!T$2-'F+ , F-'!T$3))</f>
        <v>2.5761307987477505E-3</v>
      </c>
      <c r="U1308" s="1" cm="1">
        <f t="array" ref="U1308">[1]!table_weight[Stamina]*(('F+ , F-'!U$2-[1]!tbl_gk[[#This Row],[Stamina]])/('F+ , F-'!U$2-'F+ , F-'!U$3))</f>
        <v>2.2326466922480501E-2</v>
      </c>
      <c r="V1308" s="1" cm="1">
        <f t="array" ref="V1308">[1]!table_weight[Strength]*(('F+ , F-'!V$2-[1]!tbl_gk[[#This Row],[Strength]])/('F+ , F-'!V$2-'F+ , F-'!V$3))</f>
        <v>1.5972010952236049E-2</v>
      </c>
      <c r="W1308" s="1" cm="1">
        <f t="array" ref="W1308">[1]!table_weight[LongShots]*(('F+ , F-'!W$2-[1]!tbl_gk[[#This Row],[LongShots]])/('F+ , F-'!W$2-'F+ , F-'!W$3))</f>
        <v>8.570347340224143E-3</v>
      </c>
      <c r="X1308" s="1" cm="1">
        <f t="array" ref="X1308">[1]!table_weight[Aggression]*(('F+ , F-'!X$2-[1]!tbl_gk[[#This Row],[Aggression]])/('F+ , F-'!X$2-'F+ , F-'!X$3))</f>
        <v>1.3994523881959207E-2</v>
      </c>
      <c r="Y1308" s="1" cm="1">
        <f t="array" ref="Y1308">[1]!table_weight[Interceptions]*(('F+ , F-'!Y$2-[1]!tbl_gk[[#This Row],[Interceptions]])/('F+ , F-'!Y$2-'F+ , F-'!Y$3))</f>
        <v>2.0084046292242669E-2</v>
      </c>
      <c r="Z1308" s="1" cm="1">
        <f t="array" ref="Z1308">[1]!table_weight[Positioning]*(('F+ , F-'!Z$2-[1]!tbl_gk[[#This Row],[Positioning]])/('F+ , F-'!Z$2-'F+ , F-'!Z$3))</f>
        <v>1.3310009126863251E-3</v>
      </c>
      <c r="AA1308" s="1" cm="1">
        <f t="array" ref="AA1308">[1]!table_weight[Vision]*(('F+ , F-'!AA$2-[1]!tbl_gk[[#This Row],[Vision]])/('F+ , F-'!AA$2-'F+ , F-'!AA$3))</f>
        <v>2.4845350370144972E-2</v>
      </c>
      <c r="AB1308" s="1" cm="1">
        <f t="array" ref="AB1308">[1]!table_weight[Penalties]*(('F+ , F-'!AB$2-[1]!tbl_gk[[#This Row],[Penalties]])/('F+ , F-'!AB$2-'F+ , F-'!AB$3))</f>
        <v>2.3096780543674466E-3</v>
      </c>
      <c r="AC1308" s="1" cm="1">
        <f t="array" ref="AC1308">[1]!table_weight[Composure]*(('F+ , F-'!AC$2-[1]!tbl_gk[[#This Row],[Composure]])/('F+ , F-'!AC$2-'F+ , F-'!AC$3))</f>
        <v>1.9214449265847853E-3</v>
      </c>
      <c r="AD1308" s="1" cm="1">
        <f t="array" ref="AD1308">[1]!table_weight[Marking]*(('F+ , F-'!AD$2-[1]!tbl_gk[[#This Row],[Marking]])/('F+ , F-'!AD$2-'F+ , F-'!AD$3))</f>
        <v>2.9972168700492414E-2</v>
      </c>
      <c r="AE1308" s="1" cm="1">
        <f t="array" ref="AE1308">[1]!table_weight[StandingTackle]*(('F+ , F-'!AE$2-[1]!tbl_gk[[#This Row],[StandingTackle]])/('F+ , F-'!AE$2-'F+ , F-'!AE$3))</f>
        <v>2.6900228972187096E-2</v>
      </c>
      <c r="AF1308" s="1" cm="1">
        <f t="array" ref="AF1308">[1]!table_weight[SlidingTackle]*(('F+ , F-'!AF$2-[1]!tbl_gk[[#This Row],[SlidingTackle]])/('F+ , F-'!AF$2-'F+ , F-'!AF$3))</f>
        <v>9.7139715732897855E-3</v>
      </c>
      <c r="AG1308" s="1" cm="1">
        <f t="array" ref="AG1308">[1]!table_weight[GKDiving]*(('F+ , F-'!AG$2-[1]!tbl_gk[[#This Row],[GKDiving]])/('F+ , F-'!AG$2-'F+ , F-'!AG$3))</f>
        <v>5.2951652976371534E-2</v>
      </c>
      <c r="AH1308" s="1" cm="1">
        <f t="array" ref="AH1308">[1]!table_weight[GKHandling]*(('F+ , F-'!AH$2-[1]!tbl_gk[[#This Row],[GKHandling]])/('F+ , F-'!AH$2-'F+ , F-'!AH$3))</f>
        <v>4.8124363434346076E-2</v>
      </c>
      <c r="AI1308" s="1" cm="1">
        <f t="array" ref="AI1308">[1]!table_weight[GKKicking]*(('F+ , F-'!AI$2-[1]!tbl_gk[[#This Row],[GKKicking]])/('F+ , F-'!AI$2-'F+ , F-'!AI$3))</f>
        <v>3.1305141466382698E-2</v>
      </c>
      <c r="AJ1308" s="1" cm="1">
        <f t="array" ref="AJ1308">[1]!table_weight[GKPositioning]*(('F+ , F-'!AJ$2-[1]!tbl_gk[[#This Row],[GKPositioning]])/('F+ , F-'!AJ$2-'F+ , F-'!AJ$3))</f>
        <v>1.7659310570779983E-2</v>
      </c>
      <c r="AK1308" s="1" cm="1">
        <f t="array" ref="AK1308">[1]!table_weight[GKReflexes]*(('F+ , F-'!AK$2-[1]!tbl_gk[[#This Row],[GKReflexes]])/('F+ , F-'!AK$2-'F+ , F-'!AK$3))</f>
        <v>3.8261839570023298E-2</v>
      </c>
    </row>
    <row r="1309" spans="1:37" x14ac:dyDescent="0.55000000000000004">
      <c r="A1309" s="8">
        <f>[1]!tbl_gk[[#This Row],[ID]]</f>
        <v>251465</v>
      </c>
      <c r="B1309" s="2" cm="1">
        <f t="array" ref="B1309">[1]!table_weight[ValueEUR]*(('F+ , F-'!B$2-[1]!tbl_gk[[#This Row],[ValueEUR]])/('F+ , F-'!B$2-'F+ , F-'!B$3))</f>
        <v>1.3612114734491143E-4</v>
      </c>
      <c r="C1309" s="2" cm="1">
        <f t="array" ref="C1309">[1]!table_weight[WageEUR]*(('F+ , F-'!C$2-[1]!tbl_gk[[#This Row],[WageEUR]])/('F+ , F-'!C$2-'F+ , F-'!C$3))</f>
        <v>6.2593496495069059E-5</v>
      </c>
      <c r="D1309" s="2" cm="1">
        <f t="array" ref="D1309">[1]!table_weight[Crossing]*(('F+ , F-'!D$2-[1]!tbl_gk[[#This Row],[Crossing]])/('F+ , F-'!D$2-'F+ , F-'!D$3))</f>
        <v>3.4746129089074922E-2</v>
      </c>
      <c r="E1309" s="2" cm="1">
        <f t="array" ref="E1309">[1]!table_weight[Finishing]*(('F+ , F-'!E$2-[1]!tbl_gk[[#This Row],[Finishing]])/('F+ , F-'!E$2-'F+ , F-'!E$3))</f>
        <v>1.9965013690294877E-2</v>
      </c>
      <c r="F1309" s="2" cm="1">
        <f t="array" ref="F1309">[1]!table_weight[HeadingAccuracy]*(('F+ , F-'!F$2-[1]!tbl_gk[[#This Row],[HeadingAccuracy]])/('F+ , F-'!F$2-'F+ , F-'!F$3))</f>
        <v>1.210949849973455E-2</v>
      </c>
      <c r="G1309" s="2" cm="1">
        <f t="array" ref="G1309">[1]!table_weight[ShortPassing]*(('F+ , F-'!G$2-[1]!tbl_gk[[#This Row],[ShortPassing]])/('F+ , F-'!G$2-'F+ , F-'!G$3))</f>
        <v>5.6253623479573515E-2</v>
      </c>
      <c r="H1309" s="2" cm="1">
        <f t="array" ref="H1309">[1]!table_weight[Volleys]*(('F+ , F-'!H$2-[1]!tbl_gk[[#This Row],[Volleys]])/('F+ , F-'!H$2-'F+ , F-'!H$3))</f>
        <v>2.4305234057750281E-3</v>
      </c>
      <c r="I1309" s="2" cm="1">
        <f t="array" ref="I1309">[1]!table_weight[Dribbling]*(('F+ , F-'!I$2-[1]!tbl_gk[[#This Row],[Dribbling]])/('F+ , F-'!I$2-'F+ , F-'!I$3))</f>
        <v>2.2491199096005835E-2</v>
      </c>
      <c r="J1309" s="2" cm="1">
        <f t="array" ref="J1309">[1]!table_weight[Curve]*(('F+ , F-'!J$2-[1]!tbl_gk[[#This Row],[Curve]])/('F+ , F-'!J$2-'F+ , F-'!J$3))</f>
        <v>1.03099753236656E-2</v>
      </c>
      <c r="K1309" s="2" cm="1">
        <f t="array" ref="K1309">[1]!table_weight[FKAccuracy]*(('F+ , F-'!K$2-[1]!tbl_gk[[#This Row],[FKAccuracy]])/('F+ , F-'!K$2-'F+ , F-'!K$3))</f>
        <v>9.4310921813203358E-3</v>
      </c>
      <c r="L1309" s="2" cm="1">
        <f t="array" ref="L1309">[1]!table_weight[LongPassing]*(('F+ , F-'!L$2-[1]!tbl_gk[[#This Row],[LongPassing]])/('F+ , F-'!L$2-'F+ , F-'!L$3))</f>
        <v>2.5446932703562523E-2</v>
      </c>
      <c r="M1309" s="2" cm="1">
        <f t="array" ref="M1309">[1]!table_weight[BallControl]*(('F+ , F-'!M$2-[1]!tbl_gk[[#This Row],[BallControl]])/('F+ , F-'!M$2-'F+ , F-'!M$3))</f>
        <v>1.4342213916293577E-2</v>
      </c>
      <c r="N1309" s="2" cm="1">
        <f t="array" ref="N1309">[1]!table_weight[Acceleration]*(('F+ , F-'!N$2-[1]!tbl_gk[[#This Row],[Acceleration]])/('F+ , F-'!N$2-'F+ , F-'!N$3))</f>
        <v>6.0881547629699816E-3</v>
      </c>
      <c r="O1309" s="2" cm="1">
        <f t="array" ref="O1309">[1]!table_weight[SprintSpeed]*(('F+ , F-'!O$2-[1]!tbl_gk[[#This Row],[SprintSpeed]])/('F+ , F-'!O$2-'F+ , F-'!O$3))</f>
        <v>4.4977182841496755E-3</v>
      </c>
      <c r="P1309" s="2" cm="1">
        <f t="array" ref="P1309">[1]!table_weight[Agility]*(('F+ , F-'!P$2-[1]!tbl_gk[[#This Row],[Agility]])/('F+ , F-'!P$2-'F+ , F-'!P$3))</f>
        <v>3.0422878004259103E-3</v>
      </c>
      <c r="Q1309" s="2" cm="1">
        <f t="array" ref="Q1309">[1]!table_weight[Reactions]*(('F+ , F-'!Q$2-[1]!tbl_gk[[#This Row],[Reactions]])/('F+ , F-'!Q$2-'F+ , F-'!Q$3))</f>
        <v>2.5782100003609409E-3</v>
      </c>
      <c r="R1309" s="2" cm="1">
        <f t="array" ref="R1309">[1]!table_weight[Balance]*(('F+ , F-'!R$2-[1]!tbl_gk[[#This Row],[Balance]])/('F+ , F-'!R$2-'F+ , F-'!R$3))</f>
        <v>6.8296256744255124E-4</v>
      </c>
      <c r="S1309" s="2" cm="1">
        <f t="array" ref="S1309">[1]!table_weight[ShotPower]*(('F+ , F-'!S$2-[1]!tbl_gk[[#This Row],[ShotPower]])/('F+ , F-'!S$2-'F+ , F-'!S$3))</f>
        <v>6.7523948741159906E-3</v>
      </c>
      <c r="T1309" s="2" cm="1">
        <f t="array" ref="T1309">[1]!table_weight[Jumping]*(('F+ , F-'!T$2-[1]!tbl_gk[[#This Row],[Jumping]])/('F+ , F-'!T$2-'F+ , F-'!T$3))</f>
        <v>9.4458129287417522E-4</v>
      </c>
      <c r="U1309" s="2" cm="1">
        <f t="array" ref="U1309">[1]!table_weight[Stamina]*(('F+ , F-'!U$2-[1]!tbl_gk[[#This Row],[Stamina]])/('F+ , F-'!U$2-'F+ , F-'!U$3))</f>
        <v>3.4348410649970001E-3</v>
      </c>
      <c r="V1309" s="2" cm="1">
        <f t="array" ref="V1309">[1]!table_weight[Strength]*(('F+ , F-'!V$2-[1]!tbl_gk[[#This Row],[Strength]])/('F+ , F-'!V$2-'F+ , F-'!V$3))</f>
        <v>1.6859344894026941E-2</v>
      </c>
      <c r="W1309" s="2" cm="1">
        <f t="array" ref="W1309">[1]!table_weight[LongShots]*(('F+ , F-'!W$2-[1]!tbl_gk[[#This Row],[LongShots]])/('F+ , F-'!W$2-'F+ , F-'!W$3))</f>
        <v>1.0388299806332293E-2</v>
      </c>
      <c r="X1309" s="2" cm="1">
        <f t="array" ref="X1309">[1]!table_weight[Aggression]*(('F+ , F-'!X$2-[1]!tbl_gk[[#This Row],[Aggression]])/('F+ , F-'!X$2-'F+ , F-'!X$3))</f>
        <v>1.642835412229994E-2</v>
      </c>
      <c r="Y1309" s="2" cm="1">
        <f t="array" ref="Y1309">[1]!table_weight[Interceptions]*(('F+ , F-'!Y$2-[1]!tbl_gk[[#This Row],[Interceptions]])/('F+ , F-'!Y$2-'F+ , F-'!Y$3))</f>
        <v>2.3546812894353474E-2</v>
      </c>
      <c r="Z1309" s="2" cm="1">
        <f t="array" ref="Z1309">[1]!table_weight[Positioning]*(('F+ , F-'!Z$2-[1]!tbl_gk[[#This Row],[Positioning]])/('F+ , F-'!Z$2-'F+ , F-'!Z$3))</f>
        <v>1.9225568738802474E-3</v>
      </c>
      <c r="AA1309" s="2" cm="1">
        <f t="array" ref="AA1309">[1]!table_weight[Vision]*(('F+ , F-'!AA$2-[1]!tbl_gk[[#This Row],[Vision]])/('F+ , F-'!AA$2-'F+ , F-'!AA$3))</f>
        <v>2.6265084677010397E-2</v>
      </c>
      <c r="AB1309" s="2" cm="1">
        <f t="array" ref="AB1309">[1]!table_weight[Penalties]*(('F+ , F-'!AB$2-[1]!tbl_gk[[#This Row],[Penalties]])/('F+ , F-'!AB$2-'F+ , F-'!AB$3))</f>
        <v>2.5054134827036706E-3</v>
      </c>
      <c r="AC1309" s="2" cm="1">
        <f t="array" ref="AC1309">[1]!table_weight[Composure]*(('F+ , F-'!AC$2-[1]!tbl_gk[[#This Row],[Composure]])/('F+ , F-'!AC$2-'F+ , F-'!AC$3))</f>
        <v>1.9214449265847853E-3</v>
      </c>
      <c r="AD1309" s="2" cm="1">
        <f t="array" ref="AD1309">[1]!table_weight[Marking]*(('F+ , F-'!AD$2-[1]!tbl_gk[[#This Row],[Marking]])/('F+ , F-'!AD$2-'F+ , F-'!AD$3))</f>
        <v>3.4704616390043845E-2</v>
      </c>
      <c r="AE1309" s="2" cm="1">
        <f t="array" ref="AE1309">[1]!table_weight[StandingTackle]*(('F+ , F-'!AE$2-[1]!tbl_gk[[#This Row],[StandingTackle]])/('F+ , F-'!AE$2-'F+ , F-'!AE$3))</f>
        <v>3.5866971962916126E-2</v>
      </c>
      <c r="AF1309" s="2" cm="1">
        <f t="array" ref="AF1309">[1]!table_weight[SlidingTackle]*(('F+ , F-'!AF$2-[1]!tbl_gk[[#This Row],[SlidingTackle]])/('F+ , F-'!AF$2-'F+ , F-'!AF$3))</f>
        <v>9.7139715732897855E-3</v>
      </c>
      <c r="AG1309" s="2" cm="1">
        <f t="array" ref="AG1309">[1]!table_weight[GKDiving]*(('F+ , F-'!AG$2-[1]!tbl_gk[[#This Row],[GKDiving]])/('F+ , F-'!AG$2-'F+ , F-'!AG$3))</f>
        <v>4.7827299462529123E-2</v>
      </c>
      <c r="AH1309" s="2" cm="1">
        <f t="array" ref="AH1309">[1]!table_weight[GKHandling]*(('F+ , F-'!AH$2-[1]!tbl_gk[[#This Row],[GKHandling]])/('F+ , F-'!AH$2-'F+ , F-'!AH$3))</f>
        <v>5.5253898757952898E-2</v>
      </c>
      <c r="AI1309" s="2" cm="1">
        <f t="array" ref="AI1309">[1]!table_weight[GKKicking]*(('F+ , F-'!AI$2-[1]!tbl_gk[[#This Row],[GKKicking]])/('F+ , F-'!AI$2-'F+ , F-'!AI$3))</f>
        <v>3.1305141466382698E-2</v>
      </c>
      <c r="AJ1309" s="2" cm="1">
        <f t="array" ref="AJ1309">[1]!table_weight[GKPositioning]*(('F+ , F-'!AJ$2-[1]!tbl_gk[[#This Row],[GKPositioning]])/('F+ , F-'!AJ$2-'F+ , F-'!AJ$3))</f>
        <v>2.0182069223748555E-2</v>
      </c>
      <c r="AK1309" s="2" cm="1">
        <f t="array" ref="AK1309">[1]!table_weight[GKReflexes]*(('F+ , F-'!AK$2-[1]!tbl_gk[[#This Row],[GKReflexes]])/('F+ , F-'!AK$2-'F+ , F-'!AK$3))</f>
        <v>5.2837778453841702E-2</v>
      </c>
    </row>
    <row r="1310" spans="1:37" x14ac:dyDescent="0.55000000000000004">
      <c r="A1310" s="7">
        <f>[1]!tbl_gk[[#This Row],[ID]]</f>
        <v>251511</v>
      </c>
      <c r="B1310" s="1" cm="1">
        <f t="array" ref="B1310">[1]!table_weight[ValueEUR]*(('F+ , F-'!B$2-[1]!tbl_gk[[#This Row],[ValueEUR]])/('F+ , F-'!B$2-'F+ , F-'!B$3))</f>
        <v>4.9108559053458981E-4</v>
      </c>
      <c r="C1310" s="1" cm="1">
        <f t="array" ref="C1310">[1]!table_weight[WageEUR]*(('F+ , F-'!C$2-[1]!tbl_gk[[#This Row],[WageEUR]])/('F+ , F-'!C$2-'F+ , F-'!C$3))</f>
        <v>1.9560467654709084E-3</v>
      </c>
      <c r="D1310" s="1" cm="1">
        <f t="array" ref="D1310">[1]!table_weight[Crossing]*(('F+ , F-'!D$2-[1]!tbl_gk[[#This Row],[Crossing]])/('F+ , F-'!D$2-'F+ , F-'!D$3))</f>
        <v>3.4746129089074922E-2</v>
      </c>
      <c r="E1310" s="1" cm="1">
        <f t="array" ref="E1310">[1]!table_weight[Finishing]*(('F+ , F-'!E$2-[1]!tbl_gk[[#This Row],[Finishing]])/('F+ , F-'!E$2-'F+ , F-'!E$3))</f>
        <v>1.7968512321265388E-2</v>
      </c>
      <c r="F1310" s="1" cm="1">
        <f t="array" ref="F1310">[1]!table_weight[HeadingAccuracy]*(('F+ , F-'!F$2-[1]!tbl_gk[[#This Row],[HeadingAccuracy]])/('F+ , F-'!F$2-'F+ , F-'!F$3))</f>
        <v>1.08567917583827E-2</v>
      </c>
      <c r="G1310" s="1" cm="1">
        <f t="array" ref="G1310">[1]!table_weight[ShortPassing]*(('F+ , F-'!G$2-[1]!tbl_gk[[#This Row],[ShortPassing]])/('F+ , F-'!G$2-'F+ , F-'!G$3))</f>
        <v>5.0628261131616156E-2</v>
      </c>
      <c r="H1310" s="1" cm="1">
        <f t="array" ref="H1310">[1]!table_weight[Volleys]*(('F+ , F-'!H$2-[1]!tbl_gk[[#This Row],[Volleys]])/('F+ , F-'!H$2-'F+ , F-'!H$3))</f>
        <v>1.9675665665797848E-3</v>
      </c>
      <c r="I1310" s="1" cm="1">
        <f t="array" ref="I1310">[1]!table_weight[Dribbling]*(('F+ , F-'!I$2-[1]!tbl_gk[[#This Row],[Dribbling]])/('F+ , F-'!I$2-'F+ , F-'!I$3))</f>
        <v>1.8579686209743949E-2</v>
      </c>
      <c r="J1310" s="1" cm="1">
        <f t="array" ref="J1310">[1]!table_weight[Curve]*(('F+ , F-'!J$2-[1]!tbl_gk[[#This Row],[Curve]])/('F+ , F-'!J$2-'F+ , F-'!J$3))</f>
        <v>9.6339113680153961E-3</v>
      </c>
      <c r="K1310" s="1" cm="1">
        <f t="array" ref="K1310">[1]!table_weight[FKAccuracy]*(('F+ , F-'!K$2-[1]!tbl_gk[[#This Row],[FKAccuracy]])/('F+ , F-'!K$2-'F+ , F-'!K$3))</f>
        <v>8.9747490112564478E-3</v>
      </c>
      <c r="L1310" s="1" cm="1">
        <f t="array" ref="L1310">[1]!table_weight[LongPassing]*(('F+ , F-'!L$2-[1]!tbl_gk[[#This Row],[LongPassing]])/('F+ , F-'!L$2-'F+ , F-'!L$3))</f>
        <v>2.1656964003031933E-2</v>
      </c>
      <c r="M1310" s="1" cm="1">
        <f t="array" ref="M1310">[1]!table_weight[BallControl]*(('F+ , F-'!M$2-[1]!tbl_gk[[#This Row],[BallControl]])/('F+ , F-'!M$2-'F+ , F-'!M$3))</f>
        <v>1.4776826459211564E-2</v>
      </c>
      <c r="N1310" s="1" cm="1">
        <f t="array" ref="N1310">[1]!table_weight[Acceleration]*(('F+ , F-'!N$2-[1]!tbl_gk[[#This Row],[Acceleration]])/('F+ , F-'!N$2-'F+ , F-'!N$3))</f>
        <v>3.8332826285366545E-3</v>
      </c>
      <c r="O1310" s="1" cm="1">
        <f t="array" ref="O1310">[1]!table_weight[SprintSpeed]*(('F+ , F-'!O$2-[1]!tbl_gk[[#This Row],[SprintSpeed]])/('F+ , F-'!O$2-'F+ , F-'!O$3))</f>
        <v>4.4977182841496755E-3</v>
      </c>
      <c r="P1310" s="1" cm="1">
        <f t="array" ref="P1310">[1]!table_weight[Agility]*(('F+ , F-'!P$2-[1]!tbl_gk[[#This Row],[Agility]])/('F+ , F-'!P$2-'F+ , F-'!P$3))</f>
        <v>3.9783763544031132E-3</v>
      </c>
      <c r="Q1310" s="1" cm="1">
        <f t="array" ref="Q1310">[1]!table_weight[Reactions]*(('F+ , F-'!Q$2-[1]!tbl_gk[[#This Row],[Reactions]])/('F+ , F-'!Q$2-'F+ , F-'!Q$3))</f>
        <v>1.0828482001515951E-3</v>
      </c>
      <c r="R1310" s="1" cm="1">
        <f t="array" ref="R1310">[1]!table_weight[Balance]*(('F+ , F-'!R$2-[1]!tbl_gk[[#This Row],[Balance]])/('F+ , F-'!R$2-'F+ , F-'!R$3))</f>
        <v>2.1730627145899362E-3</v>
      </c>
      <c r="S1310" s="1" cm="1">
        <f t="array" ref="S1310">[1]!table_weight[ShotPower]*(('F+ , F-'!S$2-[1]!tbl_gk[[#This Row],[ShotPower]])/('F+ , F-'!S$2-'F+ , F-'!S$3))</f>
        <v>5.9732723886410689E-3</v>
      </c>
      <c r="T1310" s="1" cm="1">
        <f t="array" ref="T1310">[1]!table_weight[Jumping]*(('F+ , F-'!T$2-[1]!tbl_gk[[#This Row],[Jumping]])/('F+ , F-'!T$2-'F+ , F-'!T$3))</f>
        <v>1.5456784792486503E-3</v>
      </c>
      <c r="U1310" s="1" cm="1">
        <f t="array" ref="U1310">[1]!table_weight[Stamina]*(('F+ , F-'!U$2-[1]!tbl_gk[[#This Row],[Stamina]])/('F+ , F-'!U$2-'F+ , F-'!U$3))</f>
        <v>1.7174205324984999E-2</v>
      </c>
      <c r="V1310" s="1" cm="1">
        <f t="array" ref="V1310">[1]!table_weight[Strength]*(('F+ , F-'!V$2-[1]!tbl_gk[[#This Row],[Strength]])/('F+ , F-'!V$2-'F+ , F-'!V$3))</f>
        <v>1.6859344894026941E-2</v>
      </c>
      <c r="W1310" s="1" cm="1">
        <f t="array" ref="W1310">[1]!table_weight[LongShots]*(('F+ , F-'!W$2-[1]!tbl_gk[[#This Row],[LongShots]])/('F+ , F-'!W$2-'F+ , F-'!W$3))</f>
        <v>8.0509323499075268E-3</v>
      </c>
      <c r="X1310" s="1" cm="1">
        <f t="array" ref="X1310">[1]!table_weight[Aggression]*(('F+ , F-'!X$2-[1]!tbl_gk[[#This Row],[Aggression]])/('F+ , F-'!X$2-'F+ , F-'!X$3))</f>
        <v>1.3386066321874024E-2</v>
      </c>
      <c r="Y1310" s="1" cm="1">
        <f t="array" ref="Y1310">[1]!table_weight[Interceptions]*(('F+ , F-'!Y$2-[1]!tbl_gk[[#This Row],[Interceptions]])/('F+ , F-'!Y$2-'F+ , F-'!Y$3))</f>
        <v>2.5624472855619959E-2</v>
      </c>
      <c r="Z1310" s="1" cm="1">
        <f t="array" ref="Z1310">[1]!table_weight[Positioning]*(('F+ , F-'!Z$2-[1]!tbl_gk[[#This Row],[Positioning]])/('F+ , F-'!Z$2-'F+ , F-'!Z$3))</f>
        <v>1.9225568738802474E-3</v>
      </c>
      <c r="AA1310" s="1" cm="1">
        <f t="array" ref="AA1310">[1]!table_weight[Vision]*(('F+ , F-'!AA$2-[1]!tbl_gk[[#This Row],[Vision]])/('F+ , F-'!AA$2-'F+ , F-'!AA$3))</f>
        <v>1.4907210222086981E-2</v>
      </c>
      <c r="AB1310" s="1" cm="1">
        <f t="array" ref="AB1310">[1]!table_weight[Penalties]*(('F+ , F-'!AB$2-[1]!tbl_gk[[#This Row],[Penalties]])/('F+ , F-'!AB$2-'F+ , F-'!AB$3))</f>
        <v>2.2705309687002014E-3</v>
      </c>
      <c r="AC1310" s="1" cm="1">
        <f t="array" ref="AC1310">[1]!table_weight[Composure]*(('F+ , F-'!AC$2-[1]!tbl_gk[[#This Row],[Composure]])/('F+ , F-'!AC$2-'F+ , F-'!AC$3))</f>
        <v>1.7079510458531426E-3</v>
      </c>
      <c r="AD1310" s="1" cm="1">
        <f t="array" ref="AD1310">[1]!table_weight[Marking]*(('F+ , F-'!AD$2-[1]!tbl_gk[[#This Row],[Marking]])/('F+ , F-'!AD$2-'F+ , F-'!AD$3))</f>
        <v>3.4704616390043845E-2</v>
      </c>
      <c r="AE1310" s="1" cm="1">
        <f t="array" ref="AE1310">[1]!table_weight[StandingTackle]*(('F+ , F-'!AE$2-[1]!tbl_gk[[#This Row],[StandingTackle]])/('F+ , F-'!AE$2-'F+ , F-'!AE$3))</f>
        <v>3.5866971962916126E-2</v>
      </c>
      <c r="AF1310" s="1" cm="1">
        <f t="array" ref="AF1310">[1]!table_weight[SlidingTackle]*(('F+ , F-'!AF$2-[1]!tbl_gk[[#This Row],[SlidingTackle]])/('F+ , F-'!AF$2-'F+ , F-'!AF$3))</f>
        <v>1.120842873841129E-2</v>
      </c>
      <c r="AG1310" s="1" cm="1">
        <f t="array" ref="AG1310">[1]!table_weight[GKDiving]*(('F+ , F-'!AG$2-[1]!tbl_gk[[#This Row],[GKDiving]])/('F+ , F-'!AG$2-'F+ , F-'!AG$3))</f>
        <v>3.4162356758949373E-2</v>
      </c>
      <c r="AH1310" s="1" cm="1">
        <f t="array" ref="AH1310">[1]!table_weight[GKHandling]*(('F+ , F-'!AH$2-[1]!tbl_gk[[#This Row],[GKHandling]])/('F+ , F-'!AH$2-'F+ , F-'!AH$3))</f>
        <v>3.386529278713242E-2</v>
      </c>
      <c r="AI1310" s="1" cm="1">
        <f t="array" ref="AI1310">[1]!table_weight[GKKicking]*(('F+ , F-'!AI$2-[1]!tbl_gk[[#This Row],[GKKicking]])/('F+ , F-'!AI$2-'F+ , F-'!AI$3))</f>
        <v>2.6832978399756596E-2</v>
      </c>
      <c r="AJ1310" s="1" cm="1">
        <f t="array" ref="AJ1310">[1]!table_weight[GKPositioning]*(('F+ , F-'!AJ$2-[1]!tbl_gk[[#This Row],[GKPositioning]])/('F+ , F-'!AJ$2-'F+ , F-'!AJ$3))</f>
        <v>1.1352413938358561E-2</v>
      </c>
      <c r="AK1310" s="1" cm="1">
        <f t="array" ref="AK1310">[1]!table_weight[GKReflexes]*(('F+ , F-'!AK$2-[1]!tbl_gk[[#This Row],[GKReflexes]])/('F+ , F-'!AK$2-'F+ , F-'!AK$3))</f>
        <v>2.55078930466822E-2</v>
      </c>
    </row>
    <row r="1311" spans="1:37" x14ac:dyDescent="0.55000000000000004">
      <c r="A1311" s="8">
        <f>[1]!tbl_gk[[#This Row],[ID]]</f>
        <v>251522</v>
      </c>
      <c r="B1311" s="2" cm="1">
        <f t="array" ref="B1311">[1]!table_weight[ValueEUR]*(('F+ , F-'!B$2-[1]!tbl_gk[[#This Row],[ValueEUR]])/('F+ , F-'!B$2-'F+ , F-'!B$3))</f>
        <v>9.7538055693859437E-5</v>
      </c>
      <c r="C1311" s="2" cm="1">
        <f t="array" ref="C1311">[1]!table_weight[WageEUR]*(('F+ , F-'!C$2-[1]!tbl_gk[[#This Row],[WageEUR]])/('F+ , F-'!C$2-'F+ , F-'!C$3))</f>
        <v>5.4769309433185431E-4</v>
      </c>
      <c r="D1311" s="2" cm="1">
        <f t="array" ref="D1311">[1]!table_weight[Crossing]*(('F+ , F-'!D$2-[1]!tbl_gk[[#This Row],[Crossing]])/('F+ , F-'!D$2-'F+ , F-'!D$3))</f>
        <v>3.6987814836757178E-2</v>
      </c>
      <c r="E1311" s="2" cm="1">
        <f t="array" ref="E1311">[1]!table_weight[Finishing]*(('F+ , F-'!E$2-[1]!tbl_gk[[#This Row],[Finishing]])/('F+ , F-'!E$2-'F+ , F-'!E$3))</f>
        <v>1.6970261636750646E-2</v>
      </c>
      <c r="F1311" s="2" cm="1">
        <f t="array" ref="F1311">[1]!table_weight[HeadingAccuracy]*(('F+ , F-'!F$2-[1]!tbl_gk[[#This Row],[HeadingAccuracy]])/('F+ , F-'!F$2-'F+ , F-'!F$3))</f>
        <v>1.1274360672166649E-2</v>
      </c>
      <c r="G1311" s="2" cm="1">
        <f t="array" ref="G1311">[1]!table_weight[ShortPassing]*(('F+ , F-'!G$2-[1]!tbl_gk[[#This Row],[ShortPassing]])/('F+ , F-'!G$2-'F+ , F-'!G$3))</f>
        <v>6.3285326414520199E-2</v>
      </c>
      <c r="H1311" s="2" cm="1">
        <f t="array" ref="H1311">[1]!table_weight[Volleys]*(('F+ , F-'!H$2-[1]!tbl_gk[[#This Row],[Volleys]])/('F+ , F-'!H$2-'F+ , F-'!H$3))</f>
        <v>2.0833057763785961E-3</v>
      </c>
      <c r="I1311" s="2" cm="1">
        <f t="array" ref="I1311">[1]!table_weight[Dribbling]*(('F+ , F-'!I$2-[1]!tbl_gk[[#This Row],[Dribbling]])/('F+ , F-'!I$2-'F+ , F-'!I$3))</f>
        <v>2.0535442652874894E-2</v>
      </c>
      <c r="J1311" s="2" cm="1">
        <f t="array" ref="J1311">[1]!table_weight[Curve]*(('F+ , F-'!J$2-[1]!tbl_gk[[#This Row],[Curve]])/('F+ , F-'!J$2-'F+ , F-'!J$3))</f>
        <v>9.4648953791028455E-3</v>
      </c>
      <c r="K1311" s="2" cm="1">
        <f t="array" ref="K1311">[1]!table_weight[FKAccuracy]*(('F+ , F-'!K$2-[1]!tbl_gk[[#This Row],[FKAccuracy]])/('F+ , F-'!K$2-'F+ , F-'!K$3))</f>
        <v>9.1268634012777444E-3</v>
      </c>
      <c r="L1311" s="2" cm="1">
        <f t="array" ref="L1311">[1]!table_weight[LongPassing]*(('F+ , F-'!L$2-[1]!tbl_gk[[#This Row],[LongPassing]])/('F+ , F-'!L$2-'F+ , F-'!L$3))</f>
        <v>2.2739812203183531E-2</v>
      </c>
      <c r="M1311" s="2" cm="1">
        <f t="array" ref="M1311">[1]!table_weight[BallControl]*(('F+ , F-'!M$2-[1]!tbl_gk[[#This Row],[BallControl]])/('F+ , F-'!M$2-'F+ , F-'!M$3))</f>
        <v>1.2603763744621627E-2</v>
      </c>
      <c r="N1311" s="2" cm="1">
        <f t="array" ref="N1311">[1]!table_weight[Acceleration]*(('F+ , F-'!N$2-[1]!tbl_gk[[#This Row],[Acceleration]])/('F+ , F-'!N$2-'F+ , F-'!N$3))</f>
        <v>7.8920524705166431E-3</v>
      </c>
      <c r="O1311" s="2" cm="1">
        <f t="array" ref="O1311">[1]!table_weight[SprintSpeed]*(('F+ , F-'!O$2-[1]!tbl_gk[[#This Row],[SprintSpeed]])/('F+ , F-'!O$2-'F+ , F-'!O$3))</f>
        <v>1.0682080924855479E-2</v>
      </c>
      <c r="P1311" s="2" cm="1">
        <f t="array" ref="P1311">[1]!table_weight[Agility]*(('F+ , F-'!P$2-[1]!tbl_gk[[#This Row],[Agility]])/('F+ , F-'!P$2-'F+ , F-'!P$3))</f>
        <v>3.9783763544031132E-3</v>
      </c>
      <c r="Q1311" s="2" cm="1">
        <f t="array" ref="Q1311">[1]!table_weight[Reactions]*(('F+ , F-'!Q$2-[1]!tbl_gk[[#This Row],[Reactions]])/('F+ , F-'!Q$2-'F+ , F-'!Q$3))</f>
        <v>2.217260600310409E-3</v>
      </c>
      <c r="R1311" s="2" cm="1">
        <f t="array" ref="R1311">[1]!table_weight[Balance]*(('F+ , F-'!R$2-[1]!tbl_gk[[#This Row],[Balance]])/('F+ , F-'!R$2-'F+ , F-'!R$3))</f>
        <v>3.0422878004259103E-3</v>
      </c>
      <c r="S1311" s="2" cm="1">
        <f t="array" ref="S1311">[1]!table_weight[ShotPower]*(('F+ , F-'!S$2-[1]!tbl_gk[[#This Row],[ShotPower]])/('F+ , F-'!S$2-'F+ , F-'!S$3))</f>
        <v>7.5315173595909123E-3</v>
      </c>
      <c r="T1311" s="2" cm="1">
        <f t="array" ref="T1311">[1]!table_weight[Jumping]*(('F+ , F-'!T$2-[1]!tbl_gk[[#This Row],[Jumping]])/('F+ , F-'!T$2-'F+ , F-'!T$3))</f>
        <v>4.0359382513714759E-3</v>
      </c>
      <c r="U1311" s="2" cm="1">
        <f t="array" ref="U1311">[1]!table_weight[Stamina]*(('F+ , F-'!U$2-[1]!tbl_gk[[#This Row],[Stamina]])/('F+ , F-'!U$2-'F+ , F-'!U$3))</f>
        <v>1.6315495058735752E-2</v>
      </c>
      <c r="V1311" s="2" cm="1">
        <f t="array" ref="V1311">[1]!table_weight[Strength]*(('F+ , F-'!V$2-[1]!tbl_gk[[#This Row],[Strength]])/('F+ , F-'!V$2-'F+ , F-'!V$3))</f>
        <v>1.3310009126863375E-2</v>
      </c>
      <c r="W1311" s="2" cm="1">
        <f t="array" ref="W1311">[1]!table_weight[LongShots]*(('F+ , F-'!W$2-[1]!tbl_gk[[#This Row],[LongShots]])/('F+ , F-'!W$2-'F+ , F-'!W$3))</f>
        <v>9.6091773208573719E-3</v>
      </c>
      <c r="X1311" s="2" cm="1">
        <f t="array" ref="X1311">[1]!table_weight[Aggression]*(('F+ , F-'!X$2-[1]!tbl_gk[[#This Row],[Aggression]])/('F+ , F-'!X$2-'F+ , F-'!X$3))</f>
        <v>9.1268634012777444E-3</v>
      </c>
      <c r="Y1311" s="2" cm="1">
        <f t="array" ref="Y1311">[1]!table_weight[Interceptions]*(('F+ , F-'!Y$2-[1]!tbl_gk[[#This Row],[Interceptions]])/('F+ , F-'!Y$2-'F+ , F-'!Y$3))</f>
        <v>2.1469152933086991E-2</v>
      </c>
      <c r="Z1311" s="2" cm="1">
        <f t="array" ref="Z1311">[1]!table_weight[Positioning]*(('F+ , F-'!Z$2-[1]!tbl_gk[[#This Row],[Positioning]])/('F+ , F-'!Z$2-'F+ , F-'!Z$3))</f>
        <v>1.6267788932832863E-3</v>
      </c>
      <c r="AA1311" s="2" cm="1">
        <f t="array" ref="AA1311">[1]!table_weight[Vision]*(('F+ , F-'!AA$2-[1]!tbl_gk[[#This Row],[Vision]])/('F+ , F-'!AA$2-'F+ , F-'!AA$3))</f>
        <v>2.8394686137308535E-2</v>
      </c>
      <c r="AB1311" s="2" cm="1">
        <f t="array" ref="AB1311">[1]!table_weight[Penalties]*(('F+ , F-'!AB$2-[1]!tbl_gk[[#This Row],[Penalties]])/('F+ , F-'!AB$2-'F+ , F-'!AB$3))</f>
        <v>2.1922367973657118E-3</v>
      </c>
      <c r="AC1311" s="2" cm="1">
        <f t="array" ref="AC1311">[1]!table_weight[Composure]*(('F+ , F-'!AC$2-[1]!tbl_gk[[#This Row],[Composure]])/('F+ , F-'!AC$2-'F+ , F-'!AC$3))</f>
        <v>1.8680714564018749E-3</v>
      </c>
      <c r="AD1311" s="2" cm="1">
        <f t="array" ref="AD1311">[1]!table_weight[Marking]*(('F+ , F-'!AD$2-[1]!tbl_gk[[#This Row],[Marking]])/('F+ , F-'!AD$2-'F+ , F-'!AD$3))</f>
        <v>3.6282098953227655E-2</v>
      </c>
      <c r="AE1311" s="2" cm="1">
        <f t="array" ref="AE1311">[1]!table_weight[StandingTackle]*(('F+ , F-'!AE$2-[1]!tbl_gk[[#This Row],[StandingTackle]])/('F+ , F-'!AE$2-'F+ , F-'!AE$3))</f>
        <v>2.9141914719869356E-2</v>
      </c>
      <c r="AF1311" s="2" cm="1">
        <f t="array" ref="AF1311">[1]!table_weight[SlidingTackle]*(('F+ , F-'!AF$2-[1]!tbl_gk[[#This Row],[SlidingTackle]])/('F+ , F-'!AF$2-'F+ , F-'!AF$3))</f>
        <v>7.4722858256075263E-3</v>
      </c>
      <c r="AG1311" s="2" cm="1">
        <f t="array" ref="AG1311">[1]!table_weight[GKDiving]*(('F+ , F-'!AG$2-[1]!tbl_gk[[#This Row],[GKDiving]])/('F+ , F-'!AG$2-'F+ , F-'!AG$3))</f>
        <v>5.6367888652266468E-2</v>
      </c>
      <c r="AH1311" s="2" cm="1">
        <f t="array" ref="AH1311">[1]!table_weight[GKHandling]*(('F+ , F-'!AH$2-[1]!tbl_gk[[#This Row],[GKHandling]])/('F+ , F-'!AH$2-'F+ , F-'!AH$3))</f>
        <v>5.5253898757952898E-2</v>
      </c>
      <c r="AI1311" s="2" cm="1">
        <f t="array" ref="AI1311">[1]!table_weight[GKKicking]*(('F+ , F-'!AI$2-[1]!tbl_gk[[#This Row],[GKKicking]])/('F+ , F-'!AI$2-'F+ , F-'!AI$3))</f>
        <v>3.4882871919683582E-2</v>
      </c>
      <c r="AJ1311" s="2" cm="1">
        <f t="array" ref="AJ1311">[1]!table_weight[GKPositioning]*(('F+ , F-'!AJ$2-[1]!tbl_gk[[#This Row],[GKPositioning]])/('F+ , F-'!AJ$2-'F+ , F-'!AJ$3))</f>
        <v>2.5858276192927833E-2</v>
      </c>
      <c r="AK1311" s="2" cm="1">
        <f t="array" ref="AK1311">[1]!table_weight[GKReflexes]*(('F+ , F-'!AK$2-[1]!tbl_gk[[#This Row],[GKReflexes]])/('F+ , F-'!AK$2-'F+ , F-'!AK$3))</f>
        <v>4.7371801372409796E-2</v>
      </c>
    </row>
    <row r="1312" spans="1:37" x14ac:dyDescent="0.55000000000000004">
      <c r="A1312" s="7">
        <f>[1]!tbl_gk[[#This Row],[ID]]</f>
        <v>251673</v>
      </c>
      <c r="B1312" s="1" cm="1">
        <f t="array" ref="B1312">[1]!table_weight[ValueEUR]*(('F+ , F-'!B$2-[1]!tbl_gk[[#This Row],[ValueEUR]])/('F+ , F-'!B$2-'F+ , F-'!B$3))</f>
        <v>1.3612114734491143E-4</v>
      </c>
      <c r="C1312" s="1" cm="1">
        <f t="array" ref="C1312">[1]!table_weight[WageEUR]*(('F+ , F-'!C$2-[1]!tbl_gk[[#This Row],[WageEUR]])/('F+ , F-'!C$2-'F+ , F-'!C$3))</f>
        <v>0</v>
      </c>
      <c r="D1312" s="1" cm="1">
        <f t="array" ref="D1312">[1]!table_weight[Crossing]*(('F+ , F-'!D$2-[1]!tbl_gk[[#This Row],[Crossing]])/('F+ , F-'!D$2-'F+ , F-'!D$3))</f>
        <v>3.81086577105983E-2</v>
      </c>
      <c r="E1312" s="1" cm="1">
        <f t="array" ref="E1312">[1]!table_weight[Finishing]*(('F+ , F-'!E$2-[1]!tbl_gk[[#This Row],[Finishing]])/('F+ , F-'!E$2-'F+ , F-'!E$3))</f>
        <v>1.8966763005780131E-2</v>
      </c>
      <c r="F1312" s="1" cm="1">
        <f t="array" ref="F1312">[1]!table_weight[HeadingAccuracy]*(('F+ , F-'!F$2-[1]!tbl_gk[[#This Row],[HeadingAccuracy]])/('F+ , F-'!F$2-'F+ , F-'!F$3))</f>
        <v>1.210949849973455E-2</v>
      </c>
      <c r="G1312" s="1" cm="1">
        <f t="array" ref="G1312">[1]!table_weight[ShortPassing]*(('F+ , F-'!G$2-[1]!tbl_gk[[#This Row],[ShortPassing]])/('F+ , F-'!G$2-'F+ , F-'!G$3))</f>
        <v>6.4691667001509537E-2</v>
      </c>
      <c r="H1312" s="1" cm="1">
        <f t="array" ref="H1312">[1]!table_weight[Volleys]*(('F+ , F-'!H$2-[1]!tbl_gk[[#This Row],[Volleys]])/('F+ , F-'!H$2-'F+ , F-'!H$3))</f>
        <v>2.1990449861774069E-3</v>
      </c>
      <c r="I1312" s="1" cm="1">
        <f t="array" ref="I1312">[1]!table_weight[Dribbling]*(('F+ , F-'!I$2-[1]!tbl_gk[[#This Row],[Dribbling]])/('F+ , F-'!I$2-'F+ , F-'!I$3))</f>
        <v>1.6623929766613008E-2</v>
      </c>
      <c r="J1312" s="1" cm="1">
        <f t="array" ref="J1312">[1]!table_weight[Curve]*(('F+ , F-'!J$2-[1]!tbl_gk[[#This Row],[Curve]])/('F+ , F-'!J$2-'F+ , F-'!J$3))</f>
        <v>9.4648953791028455E-3</v>
      </c>
      <c r="K1312" s="1" cm="1">
        <f t="array" ref="K1312">[1]!table_weight[FKAccuracy]*(('F+ , F-'!K$2-[1]!tbl_gk[[#This Row],[FKAccuracy]])/('F+ , F-'!K$2-'F+ , F-'!K$3))</f>
        <v>9.2789777912990392E-3</v>
      </c>
      <c r="L1312" s="1" cm="1">
        <f t="array" ref="L1312">[1]!table_weight[LongPassing]*(('F+ , F-'!L$2-[1]!tbl_gk[[#This Row],[LongPassing]])/('F+ , F-'!L$2-'F+ , F-'!L$3))</f>
        <v>2.2198388103107734E-2</v>
      </c>
      <c r="M1312" s="1" cm="1">
        <f t="array" ref="M1312">[1]!table_weight[BallControl]*(('F+ , F-'!M$2-[1]!tbl_gk[[#This Row],[BallControl]])/('F+ , F-'!M$2-'F+ , F-'!M$3))</f>
        <v>1.2169151201703639E-2</v>
      </c>
      <c r="N1312" s="1" cm="1">
        <f t="array" ref="N1312">[1]!table_weight[Acceleration]*(('F+ , F-'!N$2-[1]!tbl_gk[[#This Row],[Acceleration]])/('F+ , F-'!N$2-'F+ , F-'!N$3))</f>
        <v>7.8920524705166431E-3</v>
      </c>
      <c r="O1312" s="1" cm="1">
        <f t="array" ref="O1312">[1]!table_weight[SprintSpeed]*(('F+ , F-'!O$2-[1]!tbl_gk[[#This Row],[SprintSpeed]])/('F+ , F-'!O$2-'F+ , F-'!O$3))</f>
        <v>1.0400973532096125E-2</v>
      </c>
      <c r="P1312" s="1" cm="1">
        <f t="array" ref="P1312">[1]!table_weight[Agility]*(('F+ , F-'!P$2-[1]!tbl_gk[[#This Row],[Agility]])/('F+ , F-'!P$2-'F+ , F-'!P$3))</f>
        <v>1.9891881772015566E-3</v>
      </c>
      <c r="Q1312" s="1" cm="1">
        <f t="array" ref="Q1312">[1]!table_weight[Reactions]*(('F+ , F-'!Q$2-[1]!tbl_gk[[#This Row],[Reactions]])/('F+ , F-'!Q$2-'F+ , F-'!Q$3))</f>
        <v>1.2891050001804705E-3</v>
      </c>
      <c r="R1312" s="1" cm="1">
        <f t="array" ref="R1312">[1]!table_weight[Balance]*(('F+ , F-'!R$2-[1]!tbl_gk[[#This Row],[Balance]])/('F+ , F-'!R$2-'F+ , F-'!R$3))</f>
        <v>2.6697627636390639E-3</v>
      </c>
      <c r="S1312" s="1" cm="1">
        <f t="array" ref="S1312">[1]!table_weight[ShotPower]*(('F+ , F-'!S$2-[1]!tbl_gk[[#This Row],[ShotPower]])/('F+ , F-'!S$2-'F+ , F-'!S$3))</f>
        <v>5.1941499031661464E-3</v>
      </c>
      <c r="T1312" s="1" cm="1">
        <f t="array" ref="T1312">[1]!table_weight[Jumping]*(('F+ , F-'!T$2-[1]!tbl_gk[[#This Row],[Jumping]])/('F+ , F-'!T$2-'F+ , F-'!T$3))</f>
        <v>2.2326466922480506E-3</v>
      </c>
      <c r="U1312" s="1" cm="1">
        <f t="array" ref="U1312">[1]!table_weight[Stamina]*(('F+ , F-'!U$2-[1]!tbl_gk[[#This Row],[Stamina]])/('F+ , F-'!U$2-'F+ , F-'!U$3))</f>
        <v>1.7174205324984999E-2</v>
      </c>
      <c r="V1312" s="1" cm="1">
        <f t="array" ref="V1312">[1]!table_weight[Strength]*(('F+ , F-'!V$2-[1]!tbl_gk[[#This Row],[Strength]])/('F+ , F-'!V$2-'F+ , F-'!V$3))</f>
        <v>1.3310009126863375E-2</v>
      </c>
      <c r="W1312" s="1" cm="1">
        <f t="array" ref="W1312">[1]!table_weight[LongShots]*(('F+ , F-'!W$2-[1]!tbl_gk[[#This Row],[LongShots]])/('F+ , F-'!W$2-'F+ , F-'!W$3))</f>
        <v>9.6091773208573719E-3</v>
      </c>
      <c r="X1312" s="1" cm="1">
        <f t="array" ref="X1312">[1]!table_weight[Aggression]*(('F+ , F-'!X$2-[1]!tbl_gk[[#This Row],[Aggression]])/('F+ , F-'!X$2-'F+ , F-'!X$3))</f>
        <v>6.0845756008518293E-3</v>
      </c>
      <c r="Y1312" s="1" cm="1">
        <f t="array" ref="Y1312">[1]!table_weight[Interceptions]*(('F+ , F-'!Y$2-[1]!tbl_gk[[#This Row],[Interceptions]])/('F+ , F-'!Y$2-'F+ , F-'!Y$3))</f>
        <v>2.5624472855619959E-2</v>
      </c>
      <c r="Z1312" s="1" cm="1">
        <f t="array" ref="Z1312">[1]!table_weight[Positioning]*(('F+ , F-'!Z$2-[1]!tbl_gk[[#This Row],[Positioning]])/('F+ , F-'!Z$2-'F+ , F-'!Z$3))</f>
        <v>2.2183348544772088E-3</v>
      </c>
      <c r="AA1312" s="1" cm="1">
        <f t="array" ref="AA1312">[1]!table_weight[Vision]*(('F+ , F-'!AA$2-[1]!tbl_gk[[#This Row],[Vision]])/('F+ , F-'!AA$2-'F+ , F-'!AA$3))</f>
        <v>3.1234154751039387E-2</v>
      </c>
      <c r="AB1312" s="1" cm="1">
        <f t="array" ref="AB1312">[1]!table_weight[Penalties]*(('F+ , F-'!AB$2-[1]!tbl_gk[[#This Row],[Penalties]])/('F+ , F-'!AB$2-'F+ , F-'!AB$3))</f>
        <v>2.3096780543674466E-3</v>
      </c>
      <c r="AC1312" s="1" cm="1">
        <f t="array" ref="AC1312">[1]!table_weight[Composure]*(('F+ , F-'!AC$2-[1]!tbl_gk[[#This Row],[Composure]])/('F+ , F-'!AC$2-'F+ , F-'!AC$3))</f>
        <v>8.5397552292657128E-4</v>
      </c>
      <c r="AD1312" s="1" cm="1">
        <f t="array" ref="AD1312">[1]!table_weight[Marking]*(('F+ , F-'!AD$2-[1]!tbl_gk[[#This Row],[Marking]])/('F+ , F-'!AD$2-'F+ , F-'!AD$3))</f>
        <v>3.7859581516411465E-2</v>
      </c>
      <c r="AE1312" s="1" cm="1">
        <f t="array" ref="AE1312">[1]!table_weight[StandingTackle]*(('F+ , F-'!AE$2-[1]!tbl_gk[[#This Row],[StandingTackle]])/('F+ , F-'!AE$2-'F+ , F-'!AE$3))</f>
        <v>3.1383600467551613E-2</v>
      </c>
      <c r="AF1312" s="1" cm="1">
        <f t="array" ref="AF1312">[1]!table_weight[SlidingTackle]*(('F+ , F-'!AF$2-[1]!tbl_gk[[#This Row],[SlidingTackle]])/('F+ , F-'!AF$2-'F+ , F-'!AF$3))</f>
        <v>1.120842873841129E-2</v>
      </c>
      <c r="AG1312" s="1" cm="1">
        <f t="array" ref="AG1312">[1]!table_weight[GKDiving]*(('F+ , F-'!AG$2-[1]!tbl_gk[[#This Row],[GKDiving]])/('F+ , F-'!AG$2-'F+ , F-'!AG$3))</f>
        <v>3.5870474596896844E-2</v>
      </c>
      <c r="AH1312" s="1" cm="1">
        <f t="array" ref="AH1312">[1]!table_weight[GKHandling]*(('F+ , F-'!AH$2-[1]!tbl_gk[[#This Row],[GKHandling]])/('F+ , F-'!AH$2-'F+ , F-'!AH$3))</f>
        <v>4.4559595772542655E-2</v>
      </c>
      <c r="AI1312" s="1" cm="1">
        <f t="array" ref="AI1312">[1]!table_weight[GKKicking]*(('F+ , F-'!AI$2-[1]!tbl_gk[[#This Row],[GKKicking]])/('F+ , F-'!AI$2-'F+ , F-'!AI$3))</f>
        <v>2.3255247946455719E-2</v>
      </c>
      <c r="AJ1312" s="1" cm="1">
        <f t="array" ref="AJ1312">[1]!table_weight[GKPositioning]*(('F+ , F-'!AJ$2-[1]!tbl_gk[[#This Row],[GKPositioning]])/('F+ , F-'!AJ$2-'F+ , F-'!AJ$3))</f>
        <v>1.3244482928084987E-2</v>
      </c>
      <c r="AK1312" s="1" cm="1">
        <f t="array" ref="AK1312">[1]!table_weight[GKReflexes]*(('F+ , F-'!AK$2-[1]!tbl_gk[[#This Row],[GKReflexes]])/('F+ , F-'!AK$2-'F+ , F-'!AK$3))</f>
        <v>3.4617854849068701E-2</v>
      </c>
    </row>
    <row r="1313" spans="1:37" x14ac:dyDescent="0.55000000000000004">
      <c r="A1313" s="8">
        <f>[1]!tbl_gk[[#This Row],[ID]]</f>
        <v>251752</v>
      </c>
      <c r="B1313" s="2" cm="1">
        <f t="array" ref="B1313">[1]!table_weight[ValueEUR]*(('F+ , F-'!B$2-[1]!tbl_gk[[#This Row],[ValueEUR]])/('F+ , F-'!B$2-'F+ , F-'!B$3))</f>
        <v>7.3801737710132249E-4</v>
      </c>
      <c r="C1313" s="2" cm="1">
        <f t="array" ref="C1313">[1]!table_weight[WageEUR]*(('F+ , F-'!C$2-[1]!tbl_gk[[#This Row],[WageEUR]])/('F+ , F-'!C$2-'F+ , F-'!C$3))</f>
        <v>7.0417683556952691E-4</v>
      </c>
      <c r="D1313" s="2" cm="1">
        <f t="array" ref="D1313">[1]!table_weight[Crossing]*(('F+ , F-'!D$2-[1]!tbl_gk[[#This Row],[Crossing]])/('F+ , F-'!D$2-'F+ , F-'!D$3))</f>
        <v>3.5866971962916043E-2</v>
      </c>
      <c r="E1313" s="2" cm="1">
        <f t="array" ref="E1313">[1]!table_weight[Finishing]*(('F+ , F-'!E$2-[1]!tbl_gk[[#This Row],[Finishing]])/('F+ , F-'!E$2-'F+ , F-'!E$3))</f>
        <v>1.7968512321265388E-2</v>
      </c>
      <c r="F1313" s="2" cm="1">
        <f t="array" ref="F1313">[1]!table_weight[HeadingAccuracy]*(('F+ , F-'!F$2-[1]!tbl_gk[[#This Row],[HeadingAccuracy]])/('F+ , F-'!F$2-'F+ , F-'!F$3))</f>
        <v>1.1274360672166649E-2</v>
      </c>
      <c r="G1313" s="2" cm="1">
        <f t="array" ref="G1313">[1]!table_weight[ShortPassing]*(('F+ , F-'!G$2-[1]!tbl_gk[[#This Row],[ShortPassing]])/('F+ , F-'!G$2-'F+ , F-'!G$3))</f>
        <v>5.3440942305594832E-2</v>
      </c>
      <c r="H1313" s="2" cm="1">
        <f t="array" ref="H1313">[1]!table_weight[Volleys]*(('F+ , F-'!H$2-[1]!tbl_gk[[#This Row],[Volleys]])/('F+ , F-'!H$2-'F+ , F-'!H$3))</f>
        <v>1.9675665665797848E-3</v>
      </c>
      <c r="I1313" s="2" cm="1">
        <f t="array" ref="I1313">[1]!table_weight[Dribbling]*(('F+ , F-'!I$2-[1]!tbl_gk[[#This Row],[Dribbling]])/('F+ , F-'!I$2-'F+ , F-'!I$3))</f>
        <v>1.6623929766613008E-2</v>
      </c>
      <c r="J1313" s="2" cm="1">
        <f t="array" ref="J1313">[1]!table_weight[Curve]*(('F+ , F-'!J$2-[1]!tbl_gk[[#This Row],[Curve]])/('F+ , F-'!J$2-'F+ , F-'!J$3))</f>
        <v>9.1268634012777444E-3</v>
      </c>
      <c r="K1313" s="2" cm="1">
        <f t="array" ref="K1313">[1]!table_weight[FKAccuracy]*(('F+ , F-'!K$2-[1]!tbl_gk[[#This Row],[FKAccuracy]])/('F+ , F-'!K$2-'F+ , F-'!K$3))</f>
        <v>9.1268634012777444E-3</v>
      </c>
      <c r="L1313" s="2" cm="1">
        <f t="array" ref="L1313">[1]!table_weight[LongPassing]*(('F+ , F-'!L$2-[1]!tbl_gk[[#This Row],[LongPassing]])/('F+ , F-'!L$2-'F+ , F-'!L$3))</f>
        <v>2.4905508603486726E-2</v>
      </c>
      <c r="M1313" s="2" cm="1">
        <f t="array" ref="M1313">[1]!table_weight[BallControl]*(('F+ , F-'!M$2-[1]!tbl_gk[[#This Row],[BallControl]])/('F+ , F-'!M$2-'F+ , F-'!M$3))</f>
        <v>1.3038376287539614E-2</v>
      </c>
      <c r="N1313" s="2" cm="1">
        <f t="array" ref="N1313">[1]!table_weight[Acceleration]*(('F+ , F-'!N$2-[1]!tbl_gk[[#This Row],[Acceleration]])/('F+ , F-'!N$2-'F+ , F-'!N$3))</f>
        <v>5.1862059091966504E-3</v>
      </c>
      <c r="O1313" s="2" cm="1">
        <f t="array" ref="O1313">[1]!table_weight[SprintSpeed]*(('F+ , F-'!O$2-[1]!tbl_gk[[#This Row],[SprintSpeed]])/('F+ , F-'!O$2-'F+ , F-'!O$3))</f>
        <v>7.0276848189838679E-3</v>
      </c>
      <c r="P1313" s="2" cm="1">
        <f t="array" ref="P1313">[1]!table_weight[Agility]*(('F+ , F-'!P$2-[1]!tbl_gk[[#This Row],[Agility]])/('F+ , F-'!P$2-'F+ , F-'!P$3))</f>
        <v>4.4464206313917145E-3</v>
      </c>
      <c r="Q1313" s="2" cm="1">
        <f t="array" ref="Q1313">[1]!table_weight[Reactions]*(('F+ , F-'!Q$2-[1]!tbl_gk[[#This Row],[Reactions]])/('F+ , F-'!Q$2-'F+ , F-'!Q$3))</f>
        <v>1.5469260002165645E-3</v>
      </c>
      <c r="R1313" s="2" cm="1">
        <f t="array" ref="R1313">[1]!table_weight[Balance]*(('F+ , F-'!R$2-[1]!tbl_gk[[#This Row],[Balance]])/('F+ , F-'!R$2-'F+ , F-'!R$3))</f>
        <v>1.9247126900653719E-3</v>
      </c>
      <c r="S1313" s="2" cm="1">
        <f t="array" ref="S1313">[1]!table_weight[ShotPower]*(('F+ , F-'!S$2-[1]!tbl_gk[[#This Row],[ShotPower]])/('F+ , F-'!S$2-'F+ , F-'!S$3))</f>
        <v>5.4538573983244545E-3</v>
      </c>
      <c r="T1313" s="2" cm="1">
        <f t="array" ref="T1313">[1]!table_weight[Jumping]*(('F+ , F-'!T$2-[1]!tbl_gk[[#This Row],[Jumping]])/('F+ , F-'!T$2-'F+ , F-'!T$3))</f>
        <v>2.6620018253726754E-3</v>
      </c>
      <c r="U1313" s="2" cm="1">
        <f t="array" ref="U1313">[1]!table_weight[Stamina]*(('F+ , F-'!U$2-[1]!tbl_gk[[#This Row],[Stamina]])/('F+ , F-'!U$2-'F+ , F-'!U$3))</f>
        <v>9.4458129287417498E-3</v>
      </c>
      <c r="V1313" s="2" cm="1">
        <f t="array" ref="V1313">[1]!table_weight[Strength]*(('F+ , F-'!V$2-[1]!tbl_gk[[#This Row],[Strength]])/('F+ , F-'!V$2-'F+ , F-'!V$3))</f>
        <v>3.7268025555217445E-2</v>
      </c>
      <c r="W1313" s="2" cm="1">
        <f t="array" ref="W1313">[1]!table_weight[LongShots]*(('F+ , F-'!W$2-[1]!tbl_gk[[#This Row],[LongShots]])/('F+ , F-'!W$2-'F+ , F-'!W$3))</f>
        <v>9.6091773208573719E-3</v>
      </c>
      <c r="X1313" s="2" cm="1">
        <f t="array" ref="X1313">[1]!table_weight[Aggression]*(('F+ , F-'!X$2-[1]!tbl_gk[[#This Row],[Aggression]])/('F+ , F-'!X$2-'F+ , F-'!X$3))</f>
        <v>1.3386066321874024E-2</v>
      </c>
      <c r="Y1313" s="2" cm="1">
        <f t="array" ref="Y1313">[1]!table_weight[Interceptions]*(('F+ , F-'!Y$2-[1]!tbl_gk[[#This Row],[Interceptions]])/('F+ , F-'!Y$2-'F+ , F-'!Y$3))</f>
        <v>2.3546812894353474E-2</v>
      </c>
      <c r="Z1313" s="2" cm="1">
        <f t="array" ref="Z1313">[1]!table_weight[Positioning]*(('F+ , F-'!Z$2-[1]!tbl_gk[[#This Row],[Positioning]])/('F+ , F-'!Z$2-'F+ , F-'!Z$3))</f>
        <v>1.9225568738802474E-3</v>
      </c>
      <c r="AA1313" s="2" cm="1">
        <f t="array" ref="AA1313">[1]!table_weight[Vision]*(('F+ , F-'!AA$2-[1]!tbl_gk[[#This Row],[Vision]])/('F+ , F-'!AA$2-'F+ , F-'!AA$3))</f>
        <v>1.9166413142683265E-2</v>
      </c>
      <c r="AB1313" s="2" cm="1">
        <f t="array" ref="AB1313">[1]!table_weight[Penalties]*(('F+ , F-'!AB$2-[1]!tbl_gk[[#This Row],[Penalties]])/('F+ , F-'!AB$2-'F+ , F-'!AB$3))</f>
        <v>2.2705309687002014E-3</v>
      </c>
      <c r="AC1313" s="2" cm="1">
        <f t="array" ref="AC1313">[1]!table_weight[Composure]*(('F+ , F-'!AC$2-[1]!tbl_gk[[#This Row],[Composure]])/('F+ , F-'!AC$2-'F+ , F-'!AC$3))</f>
        <v>1.8680714564018749E-3</v>
      </c>
      <c r="AD1313" s="2" cm="1">
        <f t="array" ref="AD1313">[1]!table_weight[Marking]*(('F+ , F-'!AD$2-[1]!tbl_gk[[#This Row],[Marking]])/('F+ , F-'!AD$2-'F+ , F-'!AD$3))</f>
        <v>3.1549651263676225E-2</v>
      </c>
      <c r="AE1313" s="2" cm="1">
        <f t="array" ref="AE1313">[1]!table_weight[StandingTackle]*(('F+ , F-'!AE$2-[1]!tbl_gk[[#This Row],[StandingTackle]])/('F+ , F-'!AE$2-'F+ , F-'!AE$3))</f>
        <v>3.362528621523387E-2</v>
      </c>
      <c r="AF1313" s="2" cm="1">
        <f t="array" ref="AF1313">[1]!table_weight[SlidingTackle]*(('F+ , F-'!AF$2-[1]!tbl_gk[[#This Row],[SlidingTackle]])/('F+ , F-'!AF$2-'F+ , F-'!AF$3))</f>
        <v>1.0461200155850536E-2</v>
      </c>
      <c r="AG1313" s="2" cm="1">
        <f t="array" ref="AG1313">[1]!table_weight[GKDiving]*(('F+ , F-'!AG$2-[1]!tbl_gk[[#This Row],[GKDiving]])/('F+ , F-'!AG$2-'F+ , F-'!AG$3))</f>
        <v>3.7578592434844307E-2</v>
      </c>
      <c r="AH1313" s="2" cm="1">
        <f t="array" ref="AH1313">[1]!table_weight[GKHandling]*(('F+ , F-'!AH$2-[1]!tbl_gk[[#This Row],[GKHandling]])/('F+ , F-'!AH$2-'F+ , F-'!AH$3))</f>
        <v>4.2777211941640955E-2</v>
      </c>
      <c r="AI1313" s="2" cm="1">
        <f t="array" ref="AI1313">[1]!table_weight[GKKicking]*(('F+ , F-'!AI$2-[1]!tbl_gk[[#This Row],[GKKicking]])/('F+ , F-'!AI$2-'F+ , F-'!AI$3))</f>
        <v>2.5044113173106158E-2</v>
      </c>
      <c r="AJ1313" s="2" cm="1">
        <f t="array" ref="AJ1313">[1]!table_weight[GKPositioning]*(('F+ , F-'!AJ$2-[1]!tbl_gk[[#This Row],[GKPositioning]])/('F+ , F-'!AJ$2-'F+ , F-'!AJ$3))</f>
        <v>1.6397931244295699E-2</v>
      </c>
      <c r="AK1313" s="2" cm="1">
        <f t="array" ref="AK1313">[1]!table_weight[GKReflexes]*(('F+ , F-'!AK$2-[1]!tbl_gk[[#This Row],[GKReflexes]])/('F+ , F-'!AK$2-'F+ , F-'!AK$3))</f>
        <v>4.1905824290977896E-2</v>
      </c>
    </row>
    <row r="1314" spans="1:37" x14ac:dyDescent="0.55000000000000004">
      <c r="A1314" s="7">
        <f>[1]!tbl_gk[[#This Row],[ID]]</f>
        <v>251753</v>
      </c>
      <c r="B1314" s="1" cm="1">
        <f t="array" ref="B1314">[1]!table_weight[ValueEUR]*(('F+ , F-'!B$2-[1]!tbl_gk[[#This Row],[ValueEUR]])/('F+ , F-'!B$2-'F+ , F-'!B$3))</f>
        <v>2.0557071231680501E-4</v>
      </c>
      <c r="C1314" s="1" cm="1">
        <f t="array" ref="C1314">[1]!table_weight[WageEUR]*(('F+ , F-'!C$2-[1]!tbl_gk[[#This Row],[WageEUR]])/('F+ , F-'!C$2-'F+ , F-'!C$3))</f>
        <v>7.8241870618836313E-5</v>
      </c>
      <c r="D1314" s="1" cm="1">
        <f t="array" ref="D1314">[1]!table_weight[Crossing]*(('F+ , F-'!D$2-[1]!tbl_gk[[#This Row],[Crossing]])/('F+ , F-'!D$2-'F+ , F-'!D$3))</f>
        <v>3.5866971962916043E-2</v>
      </c>
      <c r="E1314" s="1" cm="1">
        <f t="array" ref="E1314">[1]!table_weight[Finishing]*(('F+ , F-'!E$2-[1]!tbl_gk[[#This Row],[Finishing]])/('F+ , F-'!E$2-'F+ , F-'!E$3))</f>
        <v>1.8966763005780131E-2</v>
      </c>
      <c r="F1314" s="1" cm="1">
        <f t="array" ref="F1314">[1]!table_weight[HeadingAccuracy]*(('F+ , F-'!F$2-[1]!tbl_gk[[#This Row],[HeadingAccuracy]])/('F+ , F-'!F$2-'F+ , F-'!F$3))</f>
        <v>1.1274360672166649E-2</v>
      </c>
      <c r="G1314" s="1" cm="1">
        <f t="array" ref="G1314">[1]!table_weight[ShortPassing]*(('F+ , F-'!G$2-[1]!tbl_gk[[#This Row],[ShortPassing]])/('F+ , F-'!G$2-'F+ , F-'!G$3))</f>
        <v>5.9066304653552192E-2</v>
      </c>
      <c r="H1314" s="1" cm="1">
        <f t="array" ref="H1314">[1]!table_weight[Volleys]*(('F+ , F-'!H$2-[1]!tbl_gk[[#This Row],[Volleys]])/('F+ , F-'!H$2-'F+ , F-'!H$3))</f>
        <v>2.1990449861774069E-3</v>
      </c>
      <c r="I1314" s="1" cm="1">
        <f t="array" ref="I1314">[1]!table_weight[Dribbling]*(('F+ , F-'!I$2-[1]!tbl_gk[[#This Row],[Dribbling]])/('F+ , F-'!I$2-'F+ , F-'!I$3))</f>
        <v>1.4668173323482065E-2</v>
      </c>
      <c r="J1314" s="1" cm="1">
        <f t="array" ref="J1314">[1]!table_weight[Curve]*(('F+ , F-'!J$2-[1]!tbl_gk[[#This Row],[Curve]])/('F+ , F-'!J$2-'F+ , F-'!J$3))</f>
        <v>9.295879390190295E-3</v>
      </c>
      <c r="K1314" s="1" cm="1">
        <f t="array" ref="K1314">[1]!table_weight[FKAccuracy]*(('F+ , F-'!K$2-[1]!tbl_gk[[#This Row],[FKAccuracy]])/('F+ , F-'!K$2-'F+ , F-'!K$3))</f>
        <v>9.4310921813203358E-3</v>
      </c>
      <c r="L1314" s="1" cm="1">
        <f t="array" ref="L1314">[1]!table_weight[LongPassing]*(('F+ , F-'!L$2-[1]!tbl_gk[[#This Row],[LongPassing]])/('F+ , F-'!L$2-'F+ , F-'!L$3))</f>
        <v>2.7071205003789917E-2</v>
      </c>
      <c r="M1314" s="1" cm="1">
        <f t="array" ref="M1314">[1]!table_weight[BallControl]*(('F+ , F-'!M$2-[1]!tbl_gk[[#This Row],[BallControl]])/('F+ , F-'!M$2-'F+ , F-'!M$3))</f>
        <v>1.5211439002129552E-2</v>
      </c>
      <c r="N1314" s="1" cm="1">
        <f t="array" ref="N1314">[1]!table_weight[Acceleration]*(('F+ , F-'!N$2-[1]!tbl_gk[[#This Row],[Acceleration]])/('F+ , F-'!N$2-'F+ , F-'!N$3))</f>
        <v>8.1175396839599755E-3</v>
      </c>
      <c r="O1314" s="1" cm="1">
        <f t="array" ref="O1314">[1]!table_weight[SprintSpeed]*(('F+ , F-'!O$2-[1]!tbl_gk[[#This Row],[SprintSpeed]])/('F+ , F-'!O$2-'F+ , F-'!O$3))</f>
        <v>8.4332217827806418E-3</v>
      </c>
      <c r="P1314" s="1" cm="1">
        <f t="array" ref="P1314">[1]!table_weight[Agility]*(('F+ , F-'!P$2-[1]!tbl_gk[[#This Row],[Agility]])/('F+ , F-'!P$2-'F+ , F-'!P$3))</f>
        <v>4.9144649083803166E-3</v>
      </c>
      <c r="Q1314" s="1" cm="1">
        <f t="array" ref="Q1314">[1]!table_weight[Reactions]*(('F+ , F-'!Q$2-[1]!tbl_gk[[#This Row],[Reactions]])/('F+ , F-'!Q$2-'F+ , F-'!Q$3))</f>
        <v>1.8563112002598775E-3</v>
      </c>
      <c r="R1314" s="1" cm="1">
        <f t="array" ref="R1314">[1]!table_weight[Balance]*(('F+ , F-'!R$2-[1]!tbl_gk[[#This Row],[Balance]])/('F+ , F-'!R$2-'F+ , F-'!R$3))</f>
        <v>2.0488877023276536E-3</v>
      </c>
      <c r="S1314" s="1" cm="1">
        <f t="array" ref="S1314">[1]!table_weight[ShotPower]*(('F+ , F-'!S$2-[1]!tbl_gk[[#This Row],[ShotPower]])/('F+ , F-'!S$2-'F+ , F-'!S$3))</f>
        <v>7.0121023692742987E-3</v>
      </c>
      <c r="T1314" s="1" cm="1">
        <f t="array" ref="T1314">[1]!table_weight[Jumping]*(('F+ , F-'!T$2-[1]!tbl_gk[[#This Row],[Jumping]])/('F+ , F-'!T$2-'F+ , F-'!T$3))</f>
        <v>2.3185177188729754E-3</v>
      </c>
      <c r="U1314" s="1" cm="1">
        <f t="array" ref="U1314">[1]!table_weight[Stamina]*(('F+ , F-'!U$2-[1]!tbl_gk[[#This Row],[Stamina]])/('F+ , F-'!U$2-'F+ , F-'!U$3))</f>
        <v>2.3185177188729752E-2</v>
      </c>
      <c r="V1314" s="1" cm="1">
        <f t="array" ref="V1314">[1]!table_weight[Strength]*(('F+ , F-'!V$2-[1]!tbl_gk[[#This Row],[Strength]])/('F+ , F-'!V$2-'F+ , F-'!V$3))</f>
        <v>2.9282020079099427E-2</v>
      </c>
      <c r="W1314" s="1" cm="1">
        <f t="array" ref="W1314">[1]!table_weight[LongShots]*(('F+ , F-'!W$2-[1]!tbl_gk[[#This Row],[LongShots]])/('F+ , F-'!W$2-'F+ , F-'!W$3))</f>
        <v>9.3494698256990638E-3</v>
      </c>
      <c r="X1314" s="1" cm="1">
        <f t="array" ref="X1314">[1]!table_weight[Aggression]*(('F+ , F-'!X$2-[1]!tbl_gk[[#This Row],[Aggression]])/('F+ , F-'!X$2-'F+ , F-'!X$3))</f>
        <v>1.3386066321874024E-2</v>
      </c>
      <c r="Y1314" s="1" cm="1">
        <f t="array" ref="Y1314">[1]!table_weight[Interceptions]*(('F+ , F-'!Y$2-[1]!tbl_gk[[#This Row],[Interceptions]])/('F+ , F-'!Y$2-'F+ , F-'!Y$3))</f>
        <v>2.1469152933086991E-2</v>
      </c>
      <c r="Z1314" s="1" cm="1">
        <f t="array" ref="Z1314">[1]!table_weight[Positioning]*(('F+ , F-'!Z$2-[1]!tbl_gk[[#This Row],[Positioning]])/('F+ , F-'!Z$2-'F+ , F-'!Z$3))</f>
        <v>1.6267788932832863E-3</v>
      </c>
      <c r="AA1314" s="1" cm="1">
        <f t="array" ref="AA1314">[1]!table_weight[Vision]*(('F+ , F-'!AA$2-[1]!tbl_gk[[#This Row],[Vision]])/('F+ , F-'!AA$2-'F+ , F-'!AA$3))</f>
        <v>3.2653889057904818E-2</v>
      </c>
      <c r="AB1314" s="1" cm="1">
        <f t="array" ref="AB1314">[1]!table_weight[Penalties]*(('F+ , F-'!AB$2-[1]!tbl_gk[[#This Row],[Penalties]])/('F+ , F-'!AB$2-'F+ , F-'!AB$3))</f>
        <v>2.153089711698467E-3</v>
      </c>
      <c r="AC1314" s="1" cm="1">
        <f t="array" ref="AC1314">[1]!table_weight[Composure]*(('F+ , F-'!AC$2-[1]!tbl_gk[[#This Row],[Composure]])/('F+ , F-'!AC$2-'F+ , F-'!AC$3))</f>
        <v>1.9748183967676961E-3</v>
      </c>
      <c r="AD1314" s="1" cm="1">
        <f t="array" ref="AD1314">[1]!table_weight[Marking]*(('F+ , F-'!AD$2-[1]!tbl_gk[[#This Row],[Marking]])/('F+ , F-'!AD$2-'F+ , F-'!AD$3))</f>
        <v>3.4704616390043845E-2</v>
      </c>
      <c r="AE1314" s="1" cm="1">
        <f t="array" ref="AE1314">[1]!table_weight[StandingTackle]*(('F+ , F-'!AE$2-[1]!tbl_gk[[#This Row],[StandingTackle]])/('F+ , F-'!AE$2-'F+ , F-'!AE$3))</f>
        <v>2.9141914719869356E-2</v>
      </c>
      <c r="AF1314" s="1" cm="1">
        <f t="array" ref="AF1314">[1]!table_weight[SlidingTackle]*(('F+ , F-'!AF$2-[1]!tbl_gk[[#This Row],[SlidingTackle]])/('F+ , F-'!AF$2-'F+ , F-'!AF$3))</f>
        <v>1.0461200155850536E-2</v>
      </c>
      <c r="AG1314" s="1" cm="1">
        <f t="array" ref="AG1314">[1]!table_weight[GKDiving]*(('F+ , F-'!AG$2-[1]!tbl_gk[[#This Row],[GKDiving]])/('F+ , F-'!AG$2-'F+ , F-'!AG$3))</f>
        <v>4.4411063786634182E-2</v>
      </c>
      <c r="AH1314" s="1" cm="1">
        <f t="array" ref="AH1314">[1]!table_weight[GKHandling]*(('F+ , F-'!AH$2-[1]!tbl_gk[[#This Row],[GKHandling]])/('F+ , F-'!AH$2-'F+ , F-'!AH$3))</f>
        <v>4.9906747265247783E-2</v>
      </c>
      <c r="AI1314" s="1" cm="1">
        <f t="array" ref="AI1314">[1]!table_weight[GKKicking]*(('F+ , F-'!AI$2-[1]!tbl_gk[[#This Row],[GKKicking]])/('F+ , F-'!AI$2-'F+ , F-'!AI$3))</f>
        <v>3.2199574079707916E-2</v>
      </c>
      <c r="AJ1314" s="1" cm="1">
        <f t="array" ref="AJ1314">[1]!table_weight[GKPositioning]*(('F+ , F-'!AJ$2-[1]!tbl_gk[[#This Row],[GKPositioning]])/('F+ , F-'!AJ$2-'F+ , F-'!AJ$3))</f>
        <v>1.8920689897264267E-2</v>
      </c>
      <c r="AK1314" s="1" cm="1">
        <f t="array" ref="AK1314">[1]!table_weight[GKReflexes]*(('F+ , F-'!AK$2-[1]!tbl_gk[[#This Row],[GKReflexes]])/('F+ , F-'!AK$2-'F+ , F-'!AK$3))</f>
        <v>4.7371801372409796E-2</v>
      </c>
    </row>
    <row r="1315" spans="1:37" x14ac:dyDescent="0.55000000000000004">
      <c r="A1315" s="8">
        <f>[1]!tbl_gk[[#This Row],[ID]]</f>
        <v>251904</v>
      </c>
      <c r="B1315" s="2" cm="1">
        <f t="array" ref="B1315">[1]!table_weight[ValueEUR]*(('F+ , F-'!B$2-[1]!tbl_gk[[#This Row],[ValueEUR]])/('F+ , F-'!B$2-'F+ , F-'!B$3))</f>
        <v>1.978540939865946E-4</v>
      </c>
      <c r="C1315" s="2" cm="1">
        <f t="array" ref="C1315">[1]!table_weight[WageEUR]*(('F+ , F-'!C$2-[1]!tbl_gk[[#This Row],[WageEUR]])/('F+ , F-'!C$2-'F+ , F-'!C$3))</f>
        <v>7.8241870618836313E-5</v>
      </c>
      <c r="D1315" s="2" cm="1">
        <f t="array" ref="D1315">[1]!table_weight[Crossing]*(('F+ , F-'!D$2-[1]!tbl_gk[[#This Row],[Crossing]])/('F+ , F-'!D$2-'F+ , F-'!D$3))</f>
        <v>3.81086577105983E-2</v>
      </c>
      <c r="E1315" s="2" cm="1">
        <f t="array" ref="E1315">[1]!table_weight[Finishing]*(('F+ , F-'!E$2-[1]!tbl_gk[[#This Row],[Finishing]])/('F+ , F-'!E$2-'F+ , F-'!E$3))</f>
        <v>2.096326437480962E-2</v>
      </c>
      <c r="F1315" s="2" cm="1">
        <f t="array" ref="F1315">[1]!table_weight[HeadingAccuracy]*(('F+ , F-'!F$2-[1]!tbl_gk[[#This Row],[HeadingAccuracy]])/('F+ , F-'!F$2-'F+ , F-'!F$3))</f>
        <v>1.1274360672166649E-2</v>
      </c>
      <c r="G1315" s="2" cm="1">
        <f t="array" ref="G1315">[1]!table_weight[ShortPassing]*(('F+ , F-'!G$2-[1]!tbl_gk[[#This Row],[ShortPassing]])/('F+ , F-'!G$2-'F+ , F-'!G$3))</f>
        <v>5.0628261131616156E-2</v>
      </c>
      <c r="H1315" s="2" cm="1">
        <f t="array" ref="H1315">[1]!table_weight[Volleys]*(('F+ , F-'!H$2-[1]!tbl_gk[[#This Row],[Volleys]])/('F+ , F-'!H$2-'F+ , F-'!H$3))</f>
        <v>2.0833057763785961E-3</v>
      </c>
      <c r="I1315" s="2" cm="1">
        <f t="array" ref="I1315">[1]!table_weight[Dribbling]*(('F+ , F-'!I$2-[1]!tbl_gk[[#This Row],[Dribbling]])/('F+ , F-'!I$2-'F+ , F-'!I$3))</f>
        <v>2.3469077317571304E-2</v>
      </c>
      <c r="J1315" s="2" cm="1">
        <f t="array" ref="J1315">[1]!table_weight[Curve]*(('F+ , F-'!J$2-[1]!tbl_gk[[#This Row],[Curve]])/('F+ , F-'!J$2-'F+ , F-'!J$3))</f>
        <v>9.4648953791028455E-3</v>
      </c>
      <c r="K1315" s="2" cm="1">
        <f t="array" ref="K1315">[1]!table_weight[FKAccuracy]*(('F+ , F-'!K$2-[1]!tbl_gk[[#This Row],[FKAccuracy]])/('F+ , F-'!K$2-'F+ , F-'!K$3))</f>
        <v>9.7353209613629272E-3</v>
      </c>
      <c r="L1315" s="2" cm="1">
        <f t="array" ref="L1315">[1]!table_weight[LongPassing]*(('F+ , F-'!L$2-[1]!tbl_gk[[#This Row],[LongPassing]])/('F+ , F-'!L$2-'F+ , F-'!L$3))</f>
        <v>2.3281236303259328E-2</v>
      </c>
      <c r="M1315" s="2" cm="1">
        <f t="array" ref="M1315">[1]!table_weight[BallControl]*(('F+ , F-'!M$2-[1]!tbl_gk[[#This Row],[BallControl]])/('F+ , F-'!M$2-'F+ , F-'!M$3))</f>
        <v>1.6080664087965525E-2</v>
      </c>
      <c r="N1315" s="2" cm="1">
        <f t="array" ref="N1315">[1]!table_weight[Acceleration]*(('F+ , F-'!N$2-[1]!tbl_gk[[#This Row],[Acceleration]])/('F+ , F-'!N$2-'F+ , F-'!N$3))</f>
        <v>7.2155908301866443E-3</v>
      </c>
      <c r="O1315" s="2" cm="1">
        <f t="array" ref="O1315">[1]!table_weight[SprintSpeed]*(('F+ , F-'!O$2-[1]!tbl_gk[[#This Row],[SprintSpeed]])/('F+ , F-'!O$2-'F+ , F-'!O$3))</f>
        <v>1.0400973532096125E-2</v>
      </c>
      <c r="P1315" s="2" cm="1">
        <f t="array" ref="P1315">[1]!table_weight[Agility]*(('F+ , F-'!P$2-[1]!tbl_gk[[#This Row],[Agility]])/('F+ , F-'!P$2-'F+ , F-'!P$3))</f>
        <v>4.4464206313917145E-3</v>
      </c>
      <c r="Q1315" s="2" cm="1">
        <f t="array" ref="Q1315">[1]!table_weight[Reactions]*(('F+ , F-'!Q$2-[1]!tbl_gk[[#This Row],[Reactions]])/('F+ , F-'!Q$2-'F+ , F-'!Q$3))</f>
        <v>1.7531828002454398E-3</v>
      </c>
      <c r="R1315" s="2" cm="1">
        <f t="array" ref="R1315">[1]!table_weight[Balance]*(('F+ , F-'!R$2-[1]!tbl_gk[[#This Row],[Balance]])/('F+ , F-'!R$2-'F+ , F-'!R$3))</f>
        <v>1.4901001471473846E-3</v>
      </c>
      <c r="S1315" s="2" cm="1">
        <f t="array" ref="S1315">[1]!table_weight[ShotPower]*(('F+ , F-'!S$2-[1]!tbl_gk[[#This Row],[ShotPower]])/('F+ , F-'!S$2-'F+ , F-'!S$3))</f>
        <v>6.7523948741159906E-3</v>
      </c>
      <c r="T1315" s="2" cm="1">
        <f t="array" ref="T1315">[1]!table_weight[Jumping]*(('F+ , F-'!T$2-[1]!tbl_gk[[#This Row],[Jumping]])/('F+ , F-'!T$2-'F+ , F-'!T$3))</f>
        <v>2.1467756656231253E-3</v>
      </c>
      <c r="U1315" s="2" cm="1">
        <f t="array" ref="U1315">[1]!table_weight[Stamina]*(('F+ , F-'!U$2-[1]!tbl_gk[[#This Row],[Stamina]])/('F+ , F-'!U$2-'F+ , F-'!U$3))</f>
        <v>2.4043887454978999E-2</v>
      </c>
      <c r="V1315" s="2" cm="1">
        <f t="array" ref="V1315">[1]!table_weight[Strength]*(('F+ , F-'!V$2-[1]!tbl_gk[[#This Row],[Strength]])/('F+ , F-'!V$2-'F+ , F-'!V$3))</f>
        <v>4.1704695264171907E-2</v>
      </c>
      <c r="W1315" s="2" cm="1">
        <f t="array" ref="W1315">[1]!table_weight[LongShots]*(('F+ , F-'!W$2-[1]!tbl_gk[[#This Row],[LongShots]])/('F+ , F-'!W$2-'F+ , F-'!W$3))</f>
        <v>9.3494698256990638E-3</v>
      </c>
      <c r="X1315" s="2" cm="1">
        <f t="array" ref="X1315">[1]!table_weight[Aggression]*(('F+ , F-'!X$2-[1]!tbl_gk[[#This Row],[Aggression]])/('F+ , F-'!X$2-'F+ , F-'!X$3))</f>
        <v>1.3386066321874024E-2</v>
      </c>
      <c r="Y1315" s="2" cm="1">
        <f t="array" ref="Y1315">[1]!table_weight[Interceptions]*(('F+ , F-'!Y$2-[1]!tbl_gk[[#This Row],[Interceptions]])/('F+ , F-'!Y$2-'F+ , F-'!Y$3))</f>
        <v>2.0776599612664828E-2</v>
      </c>
      <c r="Z1315" s="2" cm="1">
        <f t="array" ref="Z1315">[1]!table_weight[Positioning]*(('F+ , F-'!Z$2-[1]!tbl_gk[[#This Row],[Positioning]])/('F+ , F-'!Z$2-'F+ , F-'!Z$3))</f>
        <v>1.7746678835817667E-3</v>
      </c>
      <c r="AA1315" s="2" cm="1">
        <f t="array" ref="AA1315">[1]!table_weight[Vision]*(('F+ , F-'!AA$2-[1]!tbl_gk[[#This Row],[Vision]])/('F+ , F-'!AA$2-'F+ , F-'!AA$3))</f>
        <v>2.4845350370144972E-2</v>
      </c>
      <c r="AB1315" s="2" cm="1">
        <f t="array" ref="AB1315">[1]!table_weight[Penalties]*(('F+ , F-'!AB$2-[1]!tbl_gk[[#This Row],[Penalties]])/('F+ , F-'!AB$2-'F+ , F-'!AB$3))</f>
        <v>2.3096780543674466E-3</v>
      </c>
      <c r="AC1315" s="2" cm="1">
        <f t="array" ref="AC1315">[1]!table_weight[Composure]*(('F+ , F-'!AC$2-[1]!tbl_gk[[#This Row],[Composure]])/('F+ , F-'!AC$2-'F+ , F-'!AC$3))</f>
        <v>1.8680714564018749E-3</v>
      </c>
      <c r="AD1315" s="2" cm="1">
        <f t="array" ref="AD1315">[1]!table_weight[Marking]*(('F+ , F-'!AD$2-[1]!tbl_gk[[#This Row],[Marking]])/('F+ , F-'!AD$2-'F+ , F-'!AD$3))</f>
        <v>3.7859581516411465E-2</v>
      </c>
      <c r="AE1315" s="2" cm="1">
        <f t="array" ref="AE1315">[1]!table_weight[StandingTackle]*(('F+ , F-'!AE$2-[1]!tbl_gk[[#This Row],[StandingTackle]])/('F+ , F-'!AE$2-'F+ , F-'!AE$3))</f>
        <v>2.465854322450484E-2</v>
      </c>
      <c r="AF1315" s="2" cm="1">
        <f t="array" ref="AF1315">[1]!table_weight[SlidingTackle]*(('F+ , F-'!AF$2-[1]!tbl_gk[[#This Row],[SlidingTackle]])/('F+ , F-'!AF$2-'F+ , F-'!AF$3))</f>
        <v>1.0461200155850536E-2</v>
      </c>
      <c r="AG1315" s="2" cm="1">
        <f t="array" ref="AG1315">[1]!table_weight[GKDiving]*(('F+ , F-'!AG$2-[1]!tbl_gk[[#This Row],[GKDiving]])/('F+ , F-'!AG$2-'F+ , F-'!AG$3))</f>
        <v>4.4411063786634182E-2</v>
      </c>
      <c r="AH1315" s="2" cm="1">
        <f t="array" ref="AH1315">[1]!table_weight[GKHandling]*(('F+ , F-'!AH$2-[1]!tbl_gk[[#This Row],[GKHandling]])/('F+ , F-'!AH$2-'F+ , F-'!AH$3))</f>
        <v>5.7036282588854605E-2</v>
      </c>
      <c r="AI1315" s="2" cm="1">
        <f t="array" ref="AI1315">[1]!table_weight[GKKicking]*(('F+ , F-'!AI$2-[1]!tbl_gk[[#This Row],[GKKicking]])/('F+ , F-'!AI$2-'F+ , F-'!AI$3))</f>
        <v>3.0410708853057477E-2</v>
      </c>
      <c r="AJ1315" s="2" cm="1">
        <f t="array" ref="AJ1315">[1]!table_weight[GKPositioning]*(('F+ , F-'!AJ$2-[1]!tbl_gk[[#This Row],[GKPositioning]])/('F+ , F-'!AJ$2-'F+ , F-'!AJ$3))</f>
        <v>2.0812758886990693E-2</v>
      </c>
      <c r="AK1315" s="2" cm="1">
        <f t="array" ref="AK1315">[1]!table_weight[GKReflexes]*(('F+ , F-'!AK$2-[1]!tbl_gk[[#This Row],[GKReflexes]])/('F+ , F-'!AK$2-'F+ , F-'!AK$3))</f>
        <v>4.7371801372409796E-2</v>
      </c>
    </row>
    <row r="1316" spans="1:37" x14ac:dyDescent="0.55000000000000004">
      <c r="A1316" s="7">
        <f>[1]!tbl_gk[[#This Row],[ID]]</f>
        <v>251944</v>
      </c>
      <c r="B1316" s="1" cm="1">
        <f t="array" ref="B1316">[1]!table_weight[ValueEUR]*(('F+ , F-'!B$2-[1]!tbl_gk[[#This Row],[ValueEUR]])/('F+ , F-'!B$2-'F+ , F-'!B$3))</f>
        <v>3.6761969725122341E-4</v>
      </c>
      <c r="C1316" s="1" cm="1">
        <f t="array" ref="C1316">[1]!table_weight[WageEUR]*(('F+ , F-'!C$2-[1]!tbl_gk[[#This Row],[WageEUR]])/('F+ , F-'!C$2-'F+ , F-'!C$3))</f>
        <v>3.9120935309418161E-4</v>
      </c>
      <c r="D1316" s="1" cm="1">
        <f t="array" ref="D1316">[1]!table_weight[Crossing]*(('F+ , F-'!D$2-[1]!tbl_gk[[#This Row],[Crossing]])/('F+ , F-'!D$2-'F+ , F-'!D$3))</f>
        <v>3.3625286215233793E-2</v>
      </c>
      <c r="E1316" s="1" cm="1">
        <f t="array" ref="E1316">[1]!table_weight[Finishing]*(('F+ , F-'!E$2-[1]!tbl_gk[[#This Row],[Finishing]])/('F+ , F-'!E$2-'F+ , F-'!E$3))</f>
        <v>1.7968512321265388E-2</v>
      </c>
      <c r="F1316" s="1" cm="1">
        <f t="array" ref="F1316">[1]!table_weight[HeadingAccuracy]*(('F+ , F-'!F$2-[1]!tbl_gk[[#This Row],[HeadingAccuracy]])/('F+ , F-'!F$2-'F+ , F-'!F$3))</f>
        <v>1.0439222844598752E-2</v>
      </c>
      <c r="G1316" s="1" cm="1">
        <f t="array" ref="G1316">[1]!table_weight[ShortPassing]*(('F+ , F-'!G$2-[1]!tbl_gk[[#This Row],[ShortPassing]])/('F+ , F-'!G$2-'F+ , F-'!G$3))</f>
        <v>6.6098007588498875E-2</v>
      </c>
      <c r="H1316" s="1" cm="1">
        <f t="array" ref="H1316">[1]!table_weight[Volleys]*(('F+ , F-'!H$2-[1]!tbl_gk[[#This Row],[Volleys]])/('F+ , F-'!H$2-'F+ , F-'!H$3))</f>
        <v>1.9675665665797848E-3</v>
      </c>
      <c r="I1316" s="1" cm="1">
        <f t="array" ref="I1316">[1]!table_weight[Dribbling]*(('F+ , F-'!I$2-[1]!tbl_gk[[#This Row],[Dribbling]])/('F+ , F-'!I$2-'F+ , F-'!I$3))</f>
        <v>2.0535442652874894E-2</v>
      </c>
      <c r="J1316" s="1" cm="1">
        <f t="array" ref="J1316">[1]!table_weight[Curve]*(('F+ , F-'!J$2-[1]!tbl_gk[[#This Row],[Curve]])/('F+ , F-'!J$2-'F+ , F-'!J$3))</f>
        <v>9.9719433458404991E-3</v>
      </c>
      <c r="K1316" s="1" cm="1">
        <f t="array" ref="K1316">[1]!table_weight[FKAccuracy]*(('F+ , F-'!K$2-[1]!tbl_gk[[#This Row],[FKAccuracy]])/('F+ , F-'!K$2-'F+ , F-'!K$3))</f>
        <v>9.5832065713416324E-3</v>
      </c>
      <c r="L1316" s="1" cm="1">
        <f t="array" ref="L1316">[1]!table_weight[LongPassing]*(('F+ , F-'!L$2-[1]!tbl_gk[[#This Row],[LongPassing]])/('F+ , F-'!L$2-'F+ , F-'!L$3))</f>
        <v>2.3281236303259328E-2</v>
      </c>
      <c r="M1316" s="1" cm="1">
        <f t="array" ref="M1316">[1]!table_weight[BallControl]*(('F+ , F-'!M$2-[1]!tbl_gk[[#This Row],[BallControl]])/('F+ , F-'!M$2-'F+ , F-'!M$3))</f>
        <v>1.5646051545047536E-2</v>
      </c>
      <c r="N1316" s="1" cm="1">
        <f t="array" ref="N1316">[1]!table_weight[Acceleration]*(('F+ , F-'!N$2-[1]!tbl_gk[[#This Row],[Acceleration]])/('F+ , F-'!N$2-'F+ , F-'!N$3))</f>
        <v>9.0194885377333049E-3</v>
      </c>
      <c r="O1316" s="1" cm="1">
        <f t="array" ref="O1316">[1]!table_weight[SprintSpeed]*(('F+ , F-'!O$2-[1]!tbl_gk[[#This Row],[SprintSpeed]])/('F+ , F-'!O$2-'F+ , F-'!O$3))</f>
        <v>1.0963188317614834E-2</v>
      </c>
      <c r="P1316" s="1" cm="1">
        <f t="array" ref="P1316">[1]!table_weight[Agility]*(('F+ , F-'!P$2-[1]!tbl_gk[[#This Row],[Agility]])/('F+ , F-'!P$2-'F+ , F-'!P$3))</f>
        <v>1.5211439002129552E-3</v>
      </c>
      <c r="Q1316" s="1" cm="1">
        <f t="array" ref="Q1316">[1]!table_weight[Reactions]*(('F+ , F-'!Q$2-[1]!tbl_gk[[#This Row],[Reactions]])/('F+ , F-'!Q$2-'F+ , F-'!Q$3))</f>
        <v>1.0828482001515951E-3</v>
      </c>
      <c r="R1316" s="1" cm="1">
        <f t="array" ref="R1316">[1]!table_weight[Balance]*(('F+ , F-'!R$2-[1]!tbl_gk[[#This Row],[Balance]])/('F+ , F-'!R$2-'F+ , F-'!R$3))</f>
        <v>1.9247126900653719E-3</v>
      </c>
      <c r="S1316" s="1" cm="1">
        <f t="array" ref="S1316">[1]!table_weight[ShotPower]*(('F+ , F-'!S$2-[1]!tbl_gk[[#This Row],[ShotPower]])/('F+ , F-'!S$2-'F+ , F-'!S$3))</f>
        <v>7.7912248547492196E-3</v>
      </c>
      <c r="T1316" s="1" cm="1">
        <f t="array" ref="T1316">[1]!table_weight[Jumping]*(('F+ , F-'!T$2-[1]!tbl_gk[[#This Row],[Jumping]])/('F+ , F-'!T$2-'F+ , F-'!T$3))</f>
        <v>2.5761307987477505E-3</v>
      </c>
      <c r="U1316" s="1" cm="1">
        <f t="array" ref="U1316">[1]!table_weight[Stamina]*(('F+ , F-'!U$2-[1]!tbl_gk[[#This Row],[Stamina]])/('F+ , F-'!U$2-'F+ , F-'!U$3))</f>
        <v>1.7174205324984999E-2</v>
      </c>
      <c r="V1316" s="1" cm="1">
        <f t="array" ref="V1316">[1]!table_weight[Strength]*(('F+ , F-'!V$2-[1]!tbl_gk[[#This Row],[Strength]])/('F+ , F-'!V$2-'F+ , F-'!V$3))</f>
        <v>2.0408680661190511E-2</v>
      </c>
      <c r="W1316" s="1" cm="1">
        <f t="array" ref="W1316">[1]!table_weight[LongShots]*(('F+ , F-'!W$2-[1]!tbl_gk[[#This Row],[LongShots]])/('F+ , F-'!W$2-'F+ , F-'!W$3))</f>
        <v>9.6091773208573719E-3</v>
      </c>
      <c r="X1316" s="1" cm="1">
        <f t="array" ref="X1316">[1]!table_weight[Aggression]*(('F+ , F-'!X$2-[1]!tbl_gk[[#This Row],[Aggression]])/('F+ , F-'!X$2-'F+ , F-'!X$3))</f>
        <v>1.5819896562214757E-2</v>
      </c>
      <c r="Y1316" s="1" cm="1">
        <f t="array" ref="Y1316">[1]!table_weight[Interceptions]*(('F+ , F-'!Y$2-[1]!tbl_gk[[#This Row],[Interceptions]])/('F+ , F-'!Y$2-'F+ , F-'!Y$3))</f>
        <v>2.0776599612664828E-2</v>
      </c>
      <c r="Z1316" s="1" cm="1">
        <f t="array" ref="Z1316">[1]!table_weight[Positioning]*(('F+ , F-'!Z$2-[1]!tbl_gk[[#This Row],[Positioning]])/('F+ , F-'!Z$2-'F+ , F-'!Z$3))</f>
        <v>1.9225568738802474E-3</v>
      </c>
      <c r="AA1316" s="1" cm="1">
        <f t="array" ref="AA1316">[1]!table_weight[Vision]*(('F+ , F-'!AA$2-[1]!tbl_gk[[#This Row],[Vision]])/('F+ , F-'!AA$2-'F+ , F-'!AA$3))</f>
        <v>2.6265084677010397E-2</v>
      </c>
      <c r="AB1316" s="1" cm="1">
        <f t="array" ref="AB1316">[1]!table_weight[Penalties]*(('F+ , F-'!AB$2-[1]!tbl_gk[[#This Row],[Penalties]])/('F+ , F-'!AB$2-'F+ , F-'!AB$3))</f>
        <v>2.2313838830329571E-3</v>
      </c>
      <c r="AC1316" s="1" cm="1">
        <f t="array" ref="AC1316">[1]!table_weight[Composure]*(('F+ , F-'!AC$2-[1]!tbl_gk[[#This Row],[Composure]])/('F+ , F-'!AC$2-'F+ , F-'!AC$3))</f>
        <v>1.3877102247556784E-3</v>
      </c>
      <c r="AD1316" s="1" cm="1">
        <f t="array" ref="AD1316">[1]!table_weight[Marking]*(('F+ , F-'!AD$2-[1]!tbl_gk[[#This Row],[Marking]])/('F+ , F-'!AD$2-'F+ , F-'!AD$3))</f>
        <v>3.6282098953227655E-2</v>
      </c>
      <c r="AE1316" s="1" cm="1">
        <f t="array" ref="AE1316">[1]!table_weight[StandingTackle]*(('F+ , F-'!AE$2-[1]!tbl_gk[[#This Row],[StandingTackle]])/('F+ , F-'!AE$2-'F+ , F-'!AE$3))</f>
        <v>2.017517172914032E-2</v>
      </c>
      <c r="AF1316" s="1" cm="1">
        <f t="array" ref="AF1316">[1]!table_weight[SlidingTackle]*(('F+ , F-'!AF$2-[1]!tbl_gk[[#This Row],[SlidingTackle]])/('F+ , F-'!AF$2-'F+ , F-'!AF$3))</f>
        <v>1.0461200155850536E-2</v>
      </c>
      <c r="AG1316" s="1" cm="1">
        <f t="array" ref="AG1316">[1]!table_weight[GKDiving]*(('F+ , F-'!AG$2-[1]!tbl_gk[[#This Row],[GKDiving]])/('F+ , F-'!AG$2-'F+ , F-'!AG$3))</f>
        <v>3.9286710272791778E-2</v>
      </c>
      <c r="AH1316" s="1" cm="1">
        <f t="array" ref="AH1316">[1]!table_weight[GKHandling]*(('F+ , F-'!AH$2-[1]!tbl_gk[[#This Row],[GKHandling]])/('F+ , F-'!AH$2-'F+ , F-'!AH$3))</f>
        <v>4.6341979603444362E-2</v>
      </c>
      <c r="AI1316" s="1" cm="1">
        <f t="array" ref="AI1316">[1]!table_weight[GKKicking]*(('F+ , F-'!AI$2-[1]!tbl_gk[[#This Row],[GKKicking]])/('F+ , F-'!AI$2-'F+ , F-'!AI$3))</f>
        <v>3.57773045330088E-2</v>
      </c>
      <c r="AJ1316" s="1" cm="1">
        <f t="array" ref="AJ1316">[1]!table_weight[GKPositioning]*(('F+ , F-'!AJ$2-[1]!tbl_gk[[#This Row],[GKPositioning]])/('F+ , F-'!AJ$2-'F+ , F-'!AJ$3))</f>
        <v>1.7659310570779983E-2</v>
      </c>
      <c r="AK1316" s="1" cm="1">
        <f t="array" ref="AK1316">[1]!table_weight[GKReflexes]*(('F+ , F-'!AK$2-[1]!tbl_gk[[#This Row],[GKReflexes]])/('F+ , F-'!AK$2-'F+ , F-'!AK$3))</f>
        <v>3.2795862488591399E-2</v>
      </c>
    </row>
    <row r="1317" spans="1:37" x14ac:dyDescent="0.55000000000000004">
      <c r="A1317" s="8">
        <f>[1]!tbl_gk[[#This Row],[ID]]</f>
        <v>251995</v>
      </c>
      <c r="B1317" s="2" cm="1">
        <f t="array" ref="B1317">[1]!table_weight[ValueEUR]*(('F+ , F-'!B$2-[1]!tbl_gk[[#This Row],[ValueEUR]])/('F+ , F-'!B$2-'F+ , F-'!B$3))</f>
        <v>2.8273689561890902E-4</v>
      </c>
      <c r="C1317" s="2" cm="1">
        <f t="array" ref="C1317">[1]!table_weight[WageEUR]*(('F+ , F-'!C$2-[1]!tbl_gk[[#This Row],[WageEUR]])/('F+ , F-'!C$2-'F+ , F-'!C$3))</f>
        <v>2.3472561185650898E-4</v>
      </c>
      <c r="D1317" s="2" cm="1">
        <f t="array" ref="D1317">[1]!table_weight[Crossing]*(('F+ , F-'!D$2-[1]!tbl_gk[[#This Row],[Crossing]])/('F+ , F-'!D$2-'F+ , F-'!D$3))</f>
        <v>3.81086577105983E-2</v>
      </c>
      <c r="E1317" s="2" cm="1">
        <f t="array" ref="E1317">[1]!table_weight[Finishing]*(('F+ , F-'!E$2-[1]!tbl_gk[[#This Row],[Finishing]])/('F+ , F-'!E$2-'F+ , F-'!E$3))</f>
        <v>1.9965013690294877E-2</v>
      </c>
      <c r="F1317" s="2" cm="1">
        <f t="array" ref="F1317">[1]!table_weight[HeadingAccuracy]*(('F+ , F-'!F$2-[1]!tbl_gk[[#This Row],[HeadingAccuracy]])/('F+ , F-'!F$2-'F+ , F-'!F$3))</f>
        <v>1.08567917583827E-2</v>
      </c>
      <c r="G1317" s="2" cm="1">
        <f t="array" ref="G1317">[1]!table_weight[ShortPassing]*(('F+ , F-'!G$2-[1]!tbl_gk[[#This Row],[ShortPassing]])/('F+ , F-'!G$2-'F+ , F-'!G$3))</f>
        <v>6.3285326414520199E-2</v>
      </c>
      <c r="H1317" s="2" cm="1">
        <f t="array" ref="H1317">[1]!table_weight[Volleys]*(('F+ , F-'!H$2-[1]!tbl_gk[[#This Row],[Volleys]])/('F+ , F-'!H$2-'F+ , F-'!H$3))</f>
        <v>2.3147841959762173E-3</v>
      </c>
      <c r="I1317" s="2" cm="1">
        <f t="array" ref="I1317">[1]!table_weight[Dribbling]*(('F+ , F-'!I$2-[1]!tbl_gk[[#This Row],[Dribbling]])/('F+ , F-'!I$2-'F+ , F-'!I$3))</f>
        <v>2.2491199096005835E-2</v>
      </c>
      <c r="J1317" s="2" cm="1">
        <f t="array" ref="J1317">[1]!table_weight[Curve]*(('F+ , F-'!J$2-[1]!tbl_gk[[#This Row],[Curve]])/('F+ , F-'!J$2-'F+ , F-'!J$3))</f>
        <v>9.9719433458404991E-3</v>
      </c>
      <c r="K1317" s="2" cm="1">
        <f t="array" ref="K1317">[1]!table_weight[FKAccuracy]*(('F+ , F-'!K$2-[1]!tbl_gk[[#This Row],[FKAccuracy]])/('F+ , F-'!K$2-'F+ , F-'!K$3))</f>
        <v>9.5832065713416324E-3</v>
      </c>
      <c r="L1317" s="2" cm="1">
        <f t="array" ref="L1317">[1]!table_weight[LongPassing]*(('F+ , F-'!L$2-[1]!tbl_gk[[#This Row],[LongPassing]])/('F+ , F-'!L$2-'F+ , F-'!L$3))</f>
        <v>2.8154053203941515E-2</v>
      </c>
      <c r="M1317" s="2" cm="1">
        <f t="array" ref="M1317">[1]!table_weight[BallControl]*(('F+ , F-'!M$2-[1]!tbl_gk[[#This Row],[BallControl]])/('F+ , F-'!M$2-'F+ , F-'!M$3))</f>
        <v>1.6080664087965525E-2</v>
      </c>
      <c r="N1317" s="2" cm="1">
        <f t="array" ref="N1317">[1]!table_weight[Acceleration]*(('F+ , F-'!N$2-[1]!tbl_gk[[#This Row],[Acceleration]])/('F+ , F-'!N$2-'F+ , F-'!N$3))</f>
        <v>8.3430268974033078E-3</v>
      </c>
      <c r="O1317" s="2" cm="1">
        <f t="array" ref="O1317">[1]!table_weight[SprintSpeed]*(('F+ , F-'!O$2-[1]!tbl_gk[[#This Row],[SprintSpeed]])/('F+ , F-'!O$2-'F+ , F-'!O$3))</f>
        <v>1.0119866139336769E-2</v>
      </c>
      <c r="P1317" s="2" cm="1">
        <f t="array" ref="P1317">[1]!table_weight[Agility]*(('F+ , F-'!P$2-[1]!tbl_gk[[#This Row],[Agility]])/('F+ , F-'!P$2-'F+ , F-'!P$3))</f>
        <v>5.6165313238632194E-3</v>
      </c>
      <c r="Q1317" s="2" cm="1">
        <f t="array" ref="Q1317">[1]!table_weight[Reactions]*(('F+ , F-'!Q$2-[1]!tbl_gk[[#This Row],[Reactions]])/('F+ , F-'!Q$2-'F+ , F-'!Q$3))</f>
        <v>1.5984902002237835E-3</v>
      </c>
      <c r="R1317" s="2" cm="1">
        <f t="array" ref="R1317">[1]!table_weight[Balance]*(('F+ , F-'!R$2-[1]!tbl_gk[[#This Row],[Balance]])/('F+ , F-'!R$2-'F+ , F-'!R$3))</f>
        <v>2.2972377268522179E-3</v>
      </c>
      <c r="S1317" s="2" cm="1">
        <f t="array" ref="S1317">[1]!table_weight[ShotPower]*(('F+ , F-'!S$2-[1]!tbl_gk[[#This Row],[ShotPower]])/('F+ , F-'!S$2-'F+ , F-'!S$3))</f>
        <v>7.0121023692742987E-3</v>
      </c>
      <c r="T1317" s="2" cm="1">
        <f t="array" ref="T1317">[1]!table_weight[Jumping]*(('F+ , F-'!T$2-[1]!tbl_gk[[#This Row],[Jumping]])/('F+ , F-'!T$2-'F+ , F-'!T$3))</f>
        <v>3.3489700383720756E-3</v>
      </c>
      <c r="U1317" s="2" cm="1">
        <f t="array" ref="U1317">[1]!table_weight[Stamina]*(('F+ , F-'!U$2-[1]!tbl_gk[[#This Row],[Stamina]])/('F+ , F-'!U$2-'F+ , F-'!U$3))</f>
        <v>2.1467756656231247E-2</v>
      </c>
      <c r="V1317" s="2" cm="1">
        <f t="array" ref="V1317">[1]!table_weight[Strength]*(('F+ , F-'!V$2-[1]!tbl_gk[[#This Row],[Strength]])/('F+ , F-'!V$2-'F+ , F-'!V$3))</f>
        <v>2.7507352195517646E-2</v>
      </c>
      <c r="W1317" s="2" cm="1">
        <f t="array" ref="W1317">[1]!table_weight[LongShots]*(('F+ , F-'!W$2-[1]!tbl_gk[[#This Row],[LongShots]])/('F+ , F-'!W$2-'F+ , F-'!W$3))</f>
        <v>9.6091773208573719E-3</v>
      </c>
      <c r="X1317" s="2" cm="1">
        <f t="array" ref="X1317">[1]!table_weight[Aggression]*(('F+ , F-'!X$2-[1]!tbl_gk[[#This Row],[Aggression]])/('F+ , F-'!X$2-'F+ , F-'!X$3))</f>
        <v>1.2777608761788841E-2</v>
      </c>
      <c r="Y1317" s="2" cm="1">
        <f t="array" ref="Y1317">[1]!table_weight[Interceptions]*(('F+ , F-'!Y$2-[1]!tbl_gk[[#This Row],[Interceptions]])/('F+ , F-'!Y$2-'F+ , F-'!Y$3))</f>
        <v>2.2161706253509151E-2</v>
      </c>
      <c r="Z1317" s="2" cm="1">
        <f t="array" ref="Z1317">[1]!table_weight[Positioning]*(('F+ , F-'!Z$2-[1]!tbl_gk[[#This Row],[Positioning]])/('F+ , F-'!Z$2-'F+ , F-'!Z$3))</f>
        <v>2.2183348544772088E-3</v>
      </c>
      <c r="AA1317" s="2" cm="1">
        <f t="array" ref="AA1317">[1]!table_weight[Vision]*(('F+ , F-'!AA$2-[1]!tbl_gk[[#This Row],[Vision]])/('F+ , F-'!AA$2-'F+ , F-'!AA$3))</f>
        <v>3.2653889057904818E-2</v>
      </c>
      <c r="AB1317" s="2" cm="1">
        <f t="array" ref="AB1317">[1]!table_weight[Penalties]*(('F+ , F-'!AB$2-[1]!tbl_gk[[#This Row],[Penalties]])/('F+ , F-'!AB$2-'F+ , F-'!AB$3))</f>
        <v>2.427119311369181E-3</v>
      </c>
      <c r="AC1317" s="2" cm="1">
        <f t="array" ref="AC1317">[1]!table_weight[Composure]*(('F+ , F-'!AC$2-[1]!tbl_gk[[#This Row],[Composure]])/('F+ , F-'!AC$2-'F+ , F-'!AC$3))</f>
        <v>1.814697986218964E-3</v>
      </c>
      <c r="AD1317" s="2" cm="1">
        <f t="array" ref="AD1317">[1]!table_weight[Marking]*(('F+ , F-'!AD$2-[1]!tbl_gk[[#This Row],[Marking]])/('F+ , F-'!AD$2-'F+ , F-'!AD$3))</f>
        <v>3.4704616390043845E-2</v>
      </c>
      <c r="AE1317" s="2" cm="1">
        <f t="array" ref="AE1317">[1]!table_weight[StandingTackle]*(('F+ , F-'!AE$2-[1]!tbl_gk[[#This Row],[StandingTackle]])/('F+ , F-'!AE$2-'F+ , F-'!AE$3))</f>
        <v>3.362528621523387E-2</v>
      </c>
      <c r="AF1317" s="2" cm="1">
        <f t="array" ref="AF1317">[1]!table_weight[SlidingTackle]*(('F+ , F-'!AF$2-[1]!tbl_gk[[#This Row],[SlidingTackle]])/('F+ , F-'!AF$2-'F+ , F-'!AF$3))</f>
        <v>1.120842873841129E-2</v>
      </c>
      <c r="AG1317" s="2" cm="1">
        <f t="array" ref="AG1317">[1]!table_weight[GKDiving]*(('F+ , F-'!AG$2-[1]!tbl_gk[[#This Row],[GKDiving]])/('F+ , F-'!AG$2-'F+ , F-'!AG$3))</f>
        <v>4.7827299462529123E-2</v>
      </c>
      <c r="AH1317" s="2" cm="1">
        <f t="array" ref="AH1317">[1]!table_weight[GKHandling]*(('F+ , F-'!AH$2-[1]!tbl_gk[[#This Row],[GKHandling]])/('F+ , F-'!AH$2-'F+ , F-'!AH$3))</f>
        <v>4.6341979603444362E-2</v>
      </c>
      <c r="AI1317" s="2" cm="1">
        <f t="array" ref="AI1317">[1]!table_weight[GKKicking]*(('F+ , F-'!AI$2-[1]!tbl_gk[[#This Row],[GKKicking]])/('F+ , F-'!AI$2-'F+ , F-'!AI$3))</f>
        <v>3.2199574079707916E-2</v>
      </c>
      <c r="AJ1317" s="2" cm="1">
        <f t="array" ref="AJ1317">[1]!table_weight[GKPositioning]*(('F+ , F-'!AJ$2-[1]!tbl_gk[[#This Row],[GKPositioning]])/('F+ , F-'!AJ$2-'F+ , F-'!AJ$3))</f>
        <v>1.5136551917811415E-2</v>
      </c>
      <c r="AK1317" s="2" cm="1">
        <f t="array" ref="AK1317">[1]!table_weight[GKReflexes]*(('F+ , F-'!AK$2-[1]!tbl_gk[[#This Row],[GKReflexes]])/('F+ , F-'!AK$2-'F+ , F-'!AK$3))</f>
        <v>6.1947740256228193E-2</v>
      </c>
    </row>
    <row r="1318" spans="1:37" x14ac:dyDescent="0.55000000000000004">
      <c r="A1318" s="7">
        <f>[1]!tbl_gk[[#This Row],[ID]]</f>
        <v>252022</v>
      </c>
      <c r="B1318" s="1" cm="1">
        <f t="array" ref="B1318">[1]!table_weight[ValueEUR]*(('F+ , F-'!B$2-[1]!tbl_gk[[#This Row],[ValueEUR]])/('F+ , F-'!B$2-'F+ , F-'!B$3))</f>
        <v>7.0715090378048093E-4</v>
      </c>
      <c r="C1318" s="1" cm="1">
        <f t="array" ref="C1318">[1]!table_weight[WageEUR]*(('F+ , F-'!C$2-[1]!tbl_gk[[#This Row],[WageEUR]])/('F+ , F-'!C$2-'F+ , F-'!C$3))</f>
        <v>5.4769309433185425E-5</v>
      </c>
      <c r="D1318" s="1" cm="1">
        <f t="array" ref="D1318">[1]!table_weight[Crossing]*(('F+ , F-'!D$2-[1]!tbl_gk[[#This Row],[Crossing]])/('F+ , F-'!D$2-'F+ , F-'!D$3))</f>
        <v>3.81086577105983E-2</v>
      </c>
      <c r="E1318" s="1" cm="1">
        <f t="array" ref="E1318">[1]!table_weight[Finishing]*(('F+ , F-'!E$2-[1]!tbl_gk[[#This Row],[Finishing]])/('F+ , F-'!E$2-'F+ , F-'!E$3))</f>
        <v>1.7968512321265388E-2</v>
      </c>
      <c r="F1318" s="1" cm="1">
        <f t="array" ref="F1318">[1]!table_weight[HeadingAccuracy]*(('F+ , F-'!F$2-[1]!tbl_gk[[#This Row],[HeadingAccuracy]])/('F+ , F-'!F$2-'F+ , F-'!F$3))</f>
        <v>1.210949849973455E-2</v>
      </c>
      <c r="G1318" s="1" cm="1">
        <f t="array" ref="G1318">[1]!table_weight[ShortPassing]*(('F+ , F-'!G$2-[1]!tbl_gk[[#This Row],[ShortPassing]])/('F+ , F-'!G$2-'F+ , F-'!G$3))</f>
        <v>5.6253623479573515E-2</v>
      </c>
      <c r="H1318" s="1" cm="1">
        <f t="array" ref="H1318">[1]!table_weight[Volleys]*(('F+ , F-'!H$2-[1]!tbl_gk[[#This Row],[Volleys]])/('F+ , F-'!H$2-'F+ , F-'!H$3))</f>
        <v>2.3147841959762173E-3</v>
      </c>
      <c r="I1318" s="1" cm="1">
        <f t="array" ref="I1318">[1]!table_weight[Dribbling]*(('F+ , F-'!I$2-[1]!tbl_gk[[#This Row],[Dribbling]])/('F+ , F-'!I$2-'F+ , F-'!I$3))</f>
        <v>2.2491199096005835E-2</v>
      </c>
      <c r="J1318" s="1" cm="1">
        <f t="array" ref="J1318">[1]!table_weight[Curve]*(('F+ , F-'!J$2-[1]!tbl_gk[[#This Row],[Curve]])/('F+ , F-'!J$2-'F+ , F-'!J$3))</f>
        <v>9.9719433458404991E-3</v>
      </c>
      <c r="K1318" s="1" cm="1">
        <f t="array" ref="K1318">[1]!table_weight[FKAccuracy]*(('F+ , F-'!K$2-[1]!tbl_gk[[#This Row],[FKAccuracy]])/('F+ , F-'!K$2-'F+ , F-'!K$3))</f>
        <v>9.2789777912990392E-3</v>
      </c>
      <c r="L1318" s="1" cm="1">
        <f t="array" ref="L1318">[1]!table_weight[LongPassing]*(('F+ , F-'!L$2-[1]!tbl_gk[[#This Row],[LongPassing]])/('F+ , F-'!L$2-'F+ , F-'!L$3))</f>
        <v>2.8695477304017315E-2</v>
      </c>
      <c r="M1318" s="1" cm="1">
        <f t="array" ref="M1318">[1]!table_weight[BallControl]*(('F+ , F-'!M$2-[1]!tbl_gk[[#This Row],[BallControl]])/('F+ , F-'!M$2-'F+ , F-'!M$3))</f>
        <v>1.4342213916293577E-2</v>
      </c>
      <c r="N1318" s="1" cm="1">
        <f t="array" ref="N1318">[1]!table_weight[Acceleration]*(('F+ , F-'!N$2-[1]!tbl_gk[[#This Row],[Acceleration]])/('F+ , F-'!N$2-'F+ , F-'!N$3))</f>
        <v>9.0194885377333049E-3</v>
      </c>
      <c r="O1318" s="1" cm="1">
        <f t="array" ref="O1318">[1]!table_weight[SprintSpeed]*(('F+ , F-'!O$2-[1]!tbl_gk[[#This Row],[SprintSpeed]])/('F+ , F-'!O$2-'F+ , F-'!O$3))</f>
        <v>7.589899604502578E-3</v>
      </c>
      <c r="P1318" s="1" cm="1">
        <f t="array" ref="P1318">[1]!table_weight[Agility]*(('F+ , F-'!P$2-[1]!tbl_gk[[#This Row],[Agility]])/('F+ , F-'!P$2-'F+ , F-'!P$3))</f>
        <v>1.7551660387072558E-3</v>
      </c>
      <c r="Q1318" s="1" cm="1">
        <f t="array" ref="Q1318">[1]!table_weight[Reactions]*(('F+ , F-'!Q$2-[1]!tbl_gk[[#This Row],[Reactions]])/('F+ , F-'!Q$2-'F+ , F-'!Q$3))</f>
        <v>1.2375408001732517E-3</v>
      </c>
      <c r="R1318" s="1" cm="1">
        <f t="array" ref="R1318">[1]!table_weight[Balance]*(('F+ , F-'!R$2-[1]!tbl_gk[[#This Row],[Balance]])/('F+ , F-'!R$2-'F+ , F-'!R$3))</f>
        <v>2.359325232983359E-3</v>
      </c>
      <c r="S1318" s="1" cm="1">
        <f t="array" ref="S1318">[1]!table_weight[ShotPower]*(('F+ , F-'!S$2-[1]!tbl_gk[[#This Row],[ShotPower]])/('F+ , F-'!S$2-'F+ , F-'!S$3))</f>
        <v>4.93444240800784E-3</v>
      </c>
      <c r="T1318" s="1" cm="1">
        <f t="array" ref="T1318">[1]!table_weight[Jumping]*(('F+ , F-'!T$2-[1]!tbl_gk[[#This Row],[Jumping]])/('F+ , F-'!T$2-'F+ , F-'!T$3))</f>
        <v>1.2021943727489502E-3</v>
      </c>
      <c r="U1318" s="1" cm="1">
        <f t="array" ref="U1318">[1]!table_weight[Stamina]*(('F+ , F-'!U$2-[1]!tbl_gk[[#This Row],[Stamina]])/('F+ , F-'!U$2-'F+ , F-'!U$3))</f>
        <v>1.975033612373275E-2</v>
      </c>
      <c r="V1318" s="1" cm="1">
        <f t="array" ref="V1318">[1]!table_weight[Strength]*(('F+ , F-'!V$2-[1]!tbl_gk[[#This Row],[Strength]])/('F+ , F-'!V$2-'F+ , F-'!V$3))</f>
        <v>1.5972010952236049E-2</v>
      </c>
      <c r="W1318" s="1" cm="1">
        <f t="array" ref="W1318">[1]!table_weight[LongShots]*(('F+ , F-'!W$2-[1]!tbl_gk[[#This Row],[LongShots]])/('F+ , F-'!W$2-'F+ , F-'!W$3))</f>
        <v>9.86888481601568E-3</v>
      </c>
      <c r="X1318" s="1" cm="1">
        <f t="array" ref="X1318">[1]!table_weight[Aggression]*(('F+ , F-'!X$2-[1]!tbl_gk[[#This Row],[Aggression]])/('F+ , F-'!X$2-'F+ , F-'!X$3))</f>
        <v>3.0422878004259146E-3</v>
      </c>
      <c r="Y1318" s="1" cm="1">
        <f t="array" ref="Y1318">[1]!table_weight[Interceptions]*(('F+ , F-'!Y$2-[1]!tbl_gk[[#This Row],[Interceptions]])/('F+ , F-'!Y$2-'F+ , F-'!Y$3))</f>
        <v>2.2854259573931314E-2</v>
      </c>
      <c r="Z1318" s="1" cm="1">
        <f t="array" ref="Z1318">[1]!table_weight[Positioning]*(('F+ , F-'!Z$2-[1]!tbl_gk[[#This Row],[Positioning]])/('F+ , F-'!Z$2-'F+ , F-'!Z$3))</f>
        <v>1.4788899029848058E-3</v>
      </c>
      <c r="AA1318" s="1" cm="1">
        <f t="array" ref="AA1318">[1]!table_weight[Vision]*(('F+ , F-'!AA$2-[1]!tbl_gk[[#This Row],[Vision]])/('F+ , F-'!AA$2-'F+ , F-'!AA$3))</f>
        <v>2.0586147449548689E-2</v>
      </c>
      <c r="AB1318" s="1" cm="1">
        <f t="array" ref="AB1318">[1]!table_weight[Penalties]*(('F+ , F-'!AB$2-[1]!tbl_gk[[#This Row],[Penalties]])/('F+ , F-'!AB$2-'F+ , F-'!AB$3))</f>
        <v>2.5054134827036706E-3</v>
      </c>
      <c r="AC1318" s="1" cm="1">
        <f t="array" ref="AC1318">[1]!table_weight[Composure]*(('F+ , F-'!AC$2-[1]!tbl_gk[[#This Row],[Composure]])/('F+ , F-'!AC$2-'F+ , F-'!AC$3))</f>
        <v>1.3343367545727675E-3</v>
      </c>
      <c r="AD1318" s="1" cm="1">
        <f t="array" ref="AD1318">[1]!table_weight[Marking]*(('F+ , F-'!AD$2-[1]!tbl_gk[[#This Row],[Marking]])/('F+ , F-'!AD$2-'F+ , F-'!AD$3))</f>
        <v>3.4704616390043845E-2</v>
      </c>
      <c r="AE1318" s="1" cm="1">
        <f t="array" ref="AE1318">[1]!table_weight[StandingTackle]*(('F+ , F-'!AE$2-[1]!tbl_gk[[#This Row],[StandingTackle]])/('F+ , F-'!AE$2-'F+ , F-'!AE$3))</f>
        <v>3.1383600467551613E-2</v>
      </c>
      <c r="AF1318" s="1" cm="1">
        <f t="array" ref="AF1318">[1]!table_weight[SlidingTackle]*(('F+ , F-'!AF$2-[1]!tbl_gk[[#This Row],[SlidingTackle]])/('F+ , F-'!AF$2-'F+ , F-'!AF$3))</f>
        <v>1.0461200155850536E-2</v>
      </c>
      <c r="AG1318" s="1" cm="1">
        <f t="array" ref="AG1318">[1]!table_weight[GKDiving]*(('F+ , F-'!AG$2-[1]!tbl_gk[[#This Row],[GKDiving]])/('F+ , F-'!AG$2-'F+ , F-'!AG$3))</f>
        <v>3.0746121083054436E-2</v>
      </c>
      <c r="AH1318" s="1" cm="1">
        <f t="array" ref="AH1318">[1]!table_weight[GKHandling]*(('F+ , F-'!AH$2-[1]!tbl_gk[[#This Row],[GKHandling]])/('F+ , F-'!AH$2-'F+ , F-'!AH$3))</f>
        <v>3.208290895623072E-2</v>
      </c>
      <c r="AI1318" s="1" cm="1">
        <f t="array" ref="AI1318">[1]!table_weight[GKKicking]*(('F+ , F-'!AI$2-[1]!tbl_gk[[#This Row],[GKKicking]])/('F+ , F-'!AI$2-'F+ , F-'!AI$3))</f>
        <v>2.2360815333130498E-2</v>
      </c>
      <c r="AJ1318" s="1" cm="1">
        <f t="array" ref="AJ1318">[1]!table_weight[GKPositioning]*(('F+ , F-'!AJ$2-[1]!tbl_gk[[#This Row],[GKPositioning]])/('F+ , F-'!AJ$2-'F+ , F-'!AJ$3))</f>
        <v>1.1983103601600703E-2</v>
      </c>
      <c r="AK1318" s="1" cm="1">
        <f t="array" ref="AK1318">[1]!table_weight[GKReflexes]*(('F+ , F-'!AK$2-[1]!tbl_gk[[#This Row],[GKReflexes]])/('F+ , F-'!AK$2-'F+ , F-'!AK$3))</f>
        <v>2.7329885407159499E-2</v>
      </c>
    </row>
    <row r="1319" spans="1:37" x14ac:dyDescent="0.55000000000000004">
      <c r="A1319" s="8">
        <f>[1]!tbl_gk[[#This Row],[ID]]</f>
        <v>252046</v>
      </c>
      <c r="B1319" s="2" cm="1">
        <f t="array" ref="B1319">[1]!table_weight[ValueEUR]*(('F+ , F-'!B$2-[1]!tbl_gk[[#This Row],[ValueEUR]])/('F+ , F-'!B$2-'F+ , F-'!B$3))</f>
        <v>1.978540939865946E-4</v>
      </c>
      <c r="C1319" s="2" cm="1">
        <f t="array" ref="C1319">[1]!table_weight[WageEUR]*(('F+ , F-'!C$2-[1]!tbl_gk[[#This Row],[WageEUR]])/('F+ , F-'!C$2-'F+ , F-'!C$3))</f>
        <v>7.04176835569527E-5</v>
      </c>
      <c r="D1319" s="2" cm="1">
        <f t="array" ref="D1319">[1]!table_weight[Crossing]*(('F+ , F-'!D$2-[1]!tbl_gk[[#This Row],[Crossing]])/('F+ , F-'!D$2-'F+ , F-'!D$3))</f>
        <v>3.5866971962916043E-2</v>
      </c>
      <c r="E1319" s="2" cm="1">
        <f t="array" ref="E1319">[1]!table_weight[Finishing]*(('F+ , F-'!E$2-[1]!tbl_gk[[#This Row],[Finishing]])/('F+ , F-'!E$2-'F+ , F-'!E$3))</f>
        <v>2.096326437480962E-2</v>
      </c>
      <c r="F1319" s="2" cm="1">
        <f t="array" ref="F1319">[1]!table_weight[HeadingAccuracy]*(('F+ , F-'!F$2-[1]!tbl_gk[[#This Row],[HeadingAccuracy]])/('F+ , F-'!F$2-'F+ , F-'!F$3))</f>
        <v>1.0439222844598752E-2</v>
      </c>
      <c r="G1319" s="2" cm="1">
        <f t="array" ref="G1319">[1]!table_weight[ShortPassing]*(('F+ , F-'!G$2-[1]!tbl_gk[[#This Row],[ShortPassing]])/('F+ , F-'!G$2-'F+ , F-'!G$3))</f>
        <v>5.0628261131616156E-2</v>
      </c>
      <c r="H1319" s="2" cm="1">
        <f t="array" ref="H1319">[1]!table_weight[Volleys]*(('F+ , F-'!H$2-[1]!tbl_gk[[#This Row],[Volleys]])/('F+ , F-'!H$2-'F+ , F-'!H$3))</f>
        <v>2.4305234057750281E-3</v>
      </c>
      <c r="I1319" s="2" cm="1">
        <f t="array" ref="I1319">[1]!table_weight[Dribbling]*(('F+ , F-'!I$2-[1]!tbl_gk[[#This Row],[Dribbling]])/('F+ , F-'!I$2-'F+ , F-'!I$3))</f>
        <v>2.3469077317571304E-2</v>
      </c>
      <c r="J1319" s="2" cm="1">
        <f t="array" ref="J1319">[1]!table_weight[Curve]*(('F+ , F-'!J$2-[1]!tbl_gk[[#This Row],[Curve]])/('F+ , F-'!J$2-'F+ , F-'!J$3))</f>
        <v>9.8029273569279467E-3</v>
      </c>
      <c r="K1319" s="2" cm="1">
        <f t="array" ref="K1319">[1]!table_weight[FKAccuracy]*(('F+ , F-'!K$2-[1]!tbl_gk[[#This Row],[FKAccuracy]])/('F+ , F-'!K$2-'F+ , F-'!K$3))</f>
        <v>9.7353209613629272E-3</v>
      </c>
      <c r="L1319" s="2" cm="1">
        <f t="array" ref="L1319">[1]!table_weight[LongPassing]*(('F+ , F-'!L$2-[1]!tbl_gk[[#This Row],[LongPassing]])/('F+ , F-'!L$2-'F+ , F-'!L$3))</f>
        <v>2.8154053203941515E-2</v>
      </c>
      <c r="M1319" s="2" cm="1">
        <f t="array" ref="M1319">[1]!table_weight[BallControl]*(('F+ , F-'!M$2-[1]!tbl_gk[[#This Row],[BallControl]])/('F+ , F-'!M$2-'F+ , F-'!M$3))</f>
        <v>1.3907601373375588E-2</v>
      </c>
      <c r="N1319" s="2" cm="1">
        <f t="array" ref="N1319">[1]!table_weight[Acceleration]*(('F+ , F-'!N$2-[1]!tbl_gk[[#This Row],[Acceleration]])/('F+ , F-'!N$2-'F+ , F-'!N$3))</f>
        <v>5.1862059091966504E-3</v>
      </c>
      <c r="O1319" s="2" cm="1">
        <f t="array" ref="O1319">[1]!table_weight[SprintSpeed]*(('F+ , F-'!O$2-[1]!tbl_gk[[#This Row],[SprintSpeed]])/('F+ , F-'!O$2-'F+ , F-'!O$3))</f>
        <v>7.8710069972619326E-3</v>
      </c>
      <c r="P1319" s="2" cm="1">
        <f t="array" ref="P1319">[1]!table_weight[Agility]*(('F+ , F-'!P$2-[1]!tbl_gk[[#This Row],[Agility]])/('F+ , F-'!P$2-'F+ , F-'!P$3))</f>
        <v>3.744354215908813E-3</v>
      </c>
      <c r="Q1319" s="2" cm="1">
        <f t="array" ref="Q1319">[1]!table_weight[Reactions]*(('F+ , F-'!Q$2-[1]!tbl_gk[[#This Row],[Reactions]])/('F+ , F-'!Q$2-'F+ , F-'!Q$3))</f>
        <v>1.8047470002526586E-3</v>
      </c>
      <c r="R1319" s="2" cm="1">
        <f t="array" ref="R1319">[1]!table_weight[Balance]*(('F+ , F-'!R$2-[1]!tbl_gk[[#This Row],[Balance]])/('F+ , F-'!R$2-'F+ , F-'!R$3))</f>
        <v>2.6076752575079228E-3</v>
      </c>
      <c r="S1319" s="2" cm="1">
        <f t="array" ref="S1319">[1]!table_weight[ShotPower]*(('F+ , F-'!S$2-[1]!tbl_gk[[#This Row],[ShotPower]])/('F+ , F-'!S$2-'F+ , F-'!S$3))</f>
        <v>7.0121023692742987E-3</v>
      </c>
      <c r="T1319" s="2" cm="1">
        <f t="array" ref="T1319">[1]!table_weight[Jumping]*(('F+ , F-'!T$2-[1]!tbl_gk[[#This Row],[Jumping]])/('F+ , F-'!T$2-'F+ , F-'!T$3))</f>
        <v>4.1218092779964008E-3</v>
      </c>
      <c r="U1319" s="2" cm="1">
        <f t="array" ref="U1319">[1]!table_weight[Stamina]*(('F+ , F-'!U$2-[1]!tbl_gk[[#This Row],[Stamina]])/('F+ , F-'!U$2-'F+ , F-'!U$3))</f>
        <v>1.975033612373275E-2</v>
      </c>
      <c r="V1319" s="2" cm="1">
        <f t="array" ref="V1319">[1]!table_weight[Strength]*(('F+ , F-'!V$2-[1]!tbl_gk[[#This Row],[Strength]])/('F+ , F-'!V$2-'F+ , F-'!V$3))</f>
        <v>2.3070682486563184E-2</v>
      </c>
      <c r="W1319" s="2" cm="1">
        <f t="array" ref="W1319">[1]!table_weight[LongShots]*(('F+ , F-'!W$2-[1]!tbl_gk[[#This Row],[LongShots]])/('F+ , F-'!W$2-'F+ , F-'!W$3))</f>
        <v>9.86888481601568E-3</v>
      </c>
      <c r="X1319" s="2" cm="1">
        <f t="array" ref="X1319">[1]!table_weight[Aggression]*(('F+ , F-'!X$2-[1]!tbl_gk[[#This Row],[Aggression]])/('F+ , F-'!X$2-'F+ , F-'!X$3))</f>
        <v>1.2169151201703659E-2</v>
      </c>
      <c r="Y1319" s="2" cm="1">
        <f t="array" ref="Y1319">[1]!table_weight[Interceptions]*(('F+ , F-'!Y$2-[1]!tbl_gk[[#This Row],[Interceptions]])/('F+ , F-'!Y$2-'F+ , F-'!Y$3))</f>
        <v>2.0776599612664828E-2</v>
      </c>
      <c r="Z1319" s="2" cm="1">
        <f t="array" ref="Z1319">[1]!table_weight[Positioning]*(('F+ , F-'!Z$2-[1]!tbl_gk[[#This Row],[Positioning]])/('F+ , F-'!Z$2-'F+ , F-'!Z$3))</f>
        <v>2.0704458641787279E-3</v>
      </c>
      <c r="AA1319" s="2" cm="1">
        <f t="array" ref="AA1319">[1]!table_weight[Vision]*(('F+ , F-'!AA$2-[1]!tbl_gk[[#This Row],[Vision]])/('F+ , F-'!AA$2-'F+ , F-'!AA$3))</f>
        <v>3.6203224825068381E-2</v>
      </c>
      <c r="AB1319" s="2" cm="1">
        <f t="array" ref="AB1319">[1]!table_weight[Penalties]*(('F+ , F-'!AB$2-[1]!tbl_gk[[#This Row],[Penalties]])/('F+ , F-'!AB$2-'F+ , F-'!AB$3))</f>
        <v>2.3096780543674466E-3</v>
      </c>
      <c r="AC1319" s="2" cm="1">
        <f t="array" ref="AC1319">[1]!table_weight[Composure]*(('F+ , F-'!AC$2-[1]!tbl_gk[[#This Row],[Composure]])/('F+ , F-'!AC$2-'F+ , F-'!AC$3))</f>
        <v>1.7613245160360534E-3</v>
      </c>
      <c r="AD1319" s="2" cm="1">
        <f t="array" ref="AD1319">[1]!table_weight[Marking]*(('F+ , F-'!AD$2-[1]!tbl_gk[[#This Row],[Marking]])/('F+ , F-'!AD$2-'F+ , F-'!AD$3))</f>
        <v>3.7859581516411465E-2</v>
      </c>
      <c r="AE1319" s="2" cm="1">
        <f t="array" ref="AE1319">[1]!table_weight[StandingTackle]*(('F+ , F-'!AE$2-[1]!tbl_gk[[#This Row],[StandingTackle]])/('F+ , F-'!AE$2-'F+ , F-'!AE$3))</f>
        <v>2.9141914719869356E-2</v>
      </c>
      <c r="AF1319" s="2" cm="1">
        <f t="array" ref="AF1319">[1]!table_weight[SlidingTackle]*(('F+ , F-'!AF$2-[1]!tbl_gk[[#This Row],[SlidingTackle]])/('F+ , F-'!AF$2-'F+ , F-'!AF$3))</f>
        <v>1.120842873841129E-2</v>
      </c>
      <c r="AG1319" s="2" cm="1">
        <f t="array" ref="AG1319">[1]!table_weight[GKDiving]*(('F+ , F-'!AG$2-[1]!tbl_gk[[#This Row],[GKDiving]])/('F+ , F-'!AG$2-'F+ , F-'!AG$3))</f>
        <v>4.6119181624581652E-2</v>
      </c>
      <c r="AH1319" s="2" cm="1">
        <f t="array" ref="AH1319">[1]!table_weight[GKHandling]*(('F+ , F-'!AH$2-[1]!tbl_gk[[#This Row],[GKHandling]])/('F+ , F-'!AH$2-'F+ , F-'!AH$3))</f>
        <v>5.168913109614949E-2</v>
      </c>
      <c r="AI1319" s="2" cm="1">
        <f t="array" ref="AI1319">[1]!table_weight[GKKicking]*(('F+ , F-'!AI$2-[1]!tbl_gk[[#This Row],[GKKicking]])/('F+ , F-'!AI$2-'F+ , F-'!AI$3))</f>
        <v>3.2199574079707916E-2</v>
      </c>
      <c r="AJ1319" s="2" cm="1">
        <f t="array" ref="AJ1319">[1]!table_weight[GKPositioning]*(('F+ , F-'!AJ$2-[1]!tbl_gk[[#This Row],[GKPositioning]])/('F+ , F-'!AJ$2-'F+ , F-'!AJ$3))</f>
        <v>2.2074138213474981E-2</v>
      </c>
      <c r="AK1319" s="2" cm="1">
        <f t="array" ref="AK1319">[1]!table_weight[GKReflexes]*(('F+ , F-'!AK$2-[1]!tbl_gk[[#This Row],[GKReflexes]])/('F+ , F-'!AK$2-'F+ , F-'!AK$3))</f>
        <v>5.10157860933644E-2</v>
      </c>
    </row>
    <row r="1320" spans="1:37" x14ac:dyDescent="0.55000000000000004">
      <c r="A1320" s="7">
        <f>[1]!tbl_gk[[#This Row],[ID]]</f>
        <v>252081</v>
      </c>
      <c r="B1320" s="1" cm="1">
        <f t="array" ref="B1320">[1]!table_weight[ValueEUR]*(('F+ , F-'!B$2-[1]!tbl_gk[[#This Row],[ValueEUR]])/('F+ , F-'!B$2-'F+ , F-'!B$3))</f>
        <v>2.5958704062827779E-4</v>
      </c>
      <c r="C1320" s="1" cm="1">
        <f t="array" ref="C1320">[1]!table_weight[WageEUR]*(('F+ , F-'!C$2-[1]!tbl_gk[[#This Row],[WageEUR]])/('F+ , F-'!C$2-'F+ , F-'!C$3))</f>
        <v>7.0417683556952691E-4</v>
      </c>
      <c r="D1320" s="1" cm="1">
        <f t="array" ref="D1320">[1]!table_weight[Crossing]*(('F+ , F-'!D$2-[1]!tbl_gk[[#This Row],[Crossing]])/('F+ , F-'!D$2-'F+ , F-'!D$3))</f>
        <v>3.6987814836757178E-2</v>
      </c>
      <c r="E1320" s="1" cm="1">
        <f t="array" ref="E1320">[1]!table_weight[Finishing]*(('F+ , F-'!E$2-[1]!tbl_gk[[#This Row],[Finishing]])/('F+ , F-'!E$2-'F+ , F-'!E$3))</f>
        <v>1.8966763005780131E-2</v>
      </c>
      <c r="F1320" s="1" cm="1">
        <f t="array" ref="F1320">[1]!table_weight[HeadingAccuracy]*(('F+ , F-'!F$2-[1]!tbl_gk[[#This Row],[HeadingAccuracy]])/('F+ , F-'!F$2-'F+ , F-'!F$3))</f>
        <v>1.1274360672166649E-2</v>
      </c>
      <c r="G1320" s="1" cm="1">
        <f t="array" ref="G1320">[1]!table_weight[ShortPassing]*(('F+ , F-'!G$2-[1]!tbl_gk[[#This Row],[ShortPassing]])/('F+ , F-'!G$2-'F+ , F-'!G$3))</f>
        <v>5.484728289258417E-2</v>
      </c>
      <c r="H1320" s="1" cm="1">
        <f t="array" ref="H1320">[1]!table_weight[Volleys]*(('F+ , F-'!H$2-[1]!tbl_gk[[#This Row],[Volleys]])/('F+ , F-'!H$2-'F+ , F-'!H$3))</f>
        <v>2.4305234057750281E-3</v>
      </c>
      <c r="I1320" s="1" cm="1">
        <f t="array" ref="I1320">[1]!table_weight[Dribbling]*(('F+ , F-'!I$2-[1]!tbl_gk[[#This Row],[Dribbling]])/('F+ , F-'!I$2-'F+ , F-'!I$3))</f>
        <v>1.9557564431309422E-2</v>
      </c>
      <c r="J1320" s="1" cm="1">
        <f t="array" ref="J1320">[1]!table_weight[Curve]*(('F+ , F-'!J$2-[1]!tbl_gk[[#This Row],[Curve]])/('F+ , F-'!J$2-'F+ , F-'!J$3))</f>
        <v>9.4648953791028455E-3</v>
      </c>
      <c r="K1320" s="1" cm="1">
        <f t="array" ref="K1320">[1]!table_weight[FKAccuracy]*(('F+ , F-'!K$2-[1]!tbl_gk[[#This Row],[FKAccuracy]])/('F+ , F-'!K$2-'F+ , F-'!K$3))</f>
        <v>8.6705202312138564E-3</v>
      </c>
      <c r="L1320" s="1" cm="1">
        <f t="array" ref="L1320">[1]!table_weight[LongPassing]*(('F+ , F-'!L$2-[1]!tbl_gk[[#This Row],[LongPassing]])/('F+ , F-'!L$2-'F+ , F-'!L$3))</f>
        <v>2.1656964003031933E-2</v>
      </c>
      <c r="M1320" s="1" cm="1">
        <f t="array" ref="M1320">[1]!table_weight[BallControl]*(('F+ , F-'!M$2-[1]!tbl_gk[[#This Row],[BallControl]])/('F+ , F-'!M$2-'F+ , F-'!M$3))</f>
        <v>1.3907601373375588E-2</v>
      </c>
      <c r="N1320" s="1" cm="1">
        <f t="array" ref="N1320">[1]!table_weight[Acceleration]*(('F+ , F-'!N$2-[1]!tbl_gk[[#This Row],[Acceleration]])/('F+ , F-'!N$2-'F+ , F-'!N$3))</f>
        <v>5.637180336083316E-3</v>
      </c>
      <c r="O1320" s="1" cm="1">
        <f t="array" ref="O1320">[1]!table_weight[SprintSpeed]*(('F+ , F-'!O$2-[1]!tbl_gk[[#This Row],[SprintSpeed]])/('F+ , F-'!O$2-'F+ , F-'!O$3))</f>
        <v>6.4654700334651587E-3</v>
      </c>
      <c r="P1320" s="1" cm="1">
        <f t="array" ref="P1320">[1]!table_weight[Agility]*(('F+ , F-'!P$2-[1]!tbl_gk[[#This Row],[Agility]])/('F+ , F-'!P$2-'F+ , F-'!P$3))</f>
        <v>5.1484870468746172E-3</v>
      </c>
      <c r="Q1320" s="1" cm="1">
        <f t="array" ref="Q1320">[1]!table_weight[Reactions]*(('F+ , F-'!Q$2-[1]!tbl_gk[[#This Row],[Reactions]])/('F+ , F-'!Q$2-'F+ , F-'!Q$3))</f>
        <v>1.2891050001804705E-3</v>
      </c>
      <c r="R1320" s="1" cm="1">
        <f t="array" ref="R1320">[1]!table_weight[Balance]*(('F+ , F-'!R$2-[1]!tbl_gk[[#This Row],[Balance]])/('F+ , F-'!R$2-'F+ , F-'!R$3))</f>
        <v>2.2351502207210773E-3</v>
      </c>
      <c r="S1320" s="1" cm="1">
        <f t="array" ref="S1320">[1]!table_weight[ShotPower]*(('F+ , F-'!S$2-[1]!tbl_gk[[#This Row],[ShotPower]])/('F+ , F-'!S$2-'F+ , F-'!S$3))</f>
        <v>5.9732723886410689E-3</v>
      </c>
      <c r="T1320" s="1" cm="1">
        <f t="array" ref="T1320">[1]!table_weight[Jumping]*(('F+ , F-'!T$2-[1]!tbl_gk[[#This Row],[Jumping]])/('F+ , F-'!T$2-'F+ , F-'!T$3))</f>
        <v>2.0609046389982004E-3</v>
      </c>
      <c r="U1320" s="1" cm="1">
        <f t="array" ref="U1320">[1]!table_weight[Stamina]*(('F+ , F-'!U$2-[1]!tbl_gk[[#This Row],[Stamina]])/('F+ , F-'!U$2-'F+ , F-'!U$3))</f>
        <v>1.5456784792486501E-2</v>
      </c>
      <c r="V1320" s="1" cm="1">
        <f t="array" ref="V1320">[1]!table_weight[Strength]*(('F+ , F-'!V$2-[1]!tbl_gk[[#This Row],[Strength]])/('F+ , F-'!V$2-'F+ , F-'!V$3))</f>
        <v>2.662001825372675E-2</v>
      </c>
      <c r="W1320" s="1" cm="1">
        <f t="array" ref="W1320">[1]!table_weight[LongShots]*(('F+ , F-'!W$2-[1]!tbl_gk[[#This Row],[LongShots]])/('F+ , F-'!W$2-'F+ , F-'!W$3))</f>
        <v>1.0128592311173986E-2</v>
      </c>
      <c r="X1320" s="1" cm="1">
        <f t="array" ref="X1320">[1]!table_weight[Aggression]*(('F+ , F-'!X$2-[1]!tbl_gk[[#This Row],[Aggression]])/('F+ , F-'!X$2-'F+ , F-'!X$3))</f>
        <v>1.3386066321874024E-2</v>
      </c>
      <c r="Y1320" s="1" cm="1">
        <f t="array" ref="Y1320">[1]!table_weight[Interceptions]*(('F+ , F-'!Y$2-[1]!tbl_gk[[#This Row],[Interceptions]])/('F+ , F-'!Y$2-'F+ , F-'!Y$3))</f>
        <v>2.0776599612664828E-2</v>
      </c>
      <c r="Z1320" s="1" cm="1">
        <f t="array" ref="Z1320">[1]!table_weight[Positioning]*(('F+ , F-'!Z$2-[1]!tbl_gk[[#This Row],[Positioning]])/('F+ , F-'!Z$2-'F+ , F-'!Z$3))</f>
        <v>1.9225568738802474E-3</v>
      </c>
      <c r="AA1320" s="1" cm="1">
        <f t="array" ref="AA1320">[1]!table_weight[Vision]*(('F+ , F-'!AA$2-[1]!tbl_gk[[#This Row],[Vision]])/('F+ , F-'!AA$2-'F+ , F-'!AA$3))</f>
        <v>1.7746678835817837E-2</v>
      </c>
      <c r="AB1320" s="1" cm="1">
        <f t="array" ref="AB1320">[1]!table_weight[Penalties]*(('F+ , F-'!AB$2-[1]!tbl_gk[[#This Row],[Penalties]])/('F+ , F-'!AB$2-'F+ , F-'!AB$3))</f>
        <v>2.3879722257019362E-3</v>
      </c>
      <c r="AC1320" s="1" cm="1">
        <f t="array" ref="AC1320">[1]!table_weight[Composure]*(('F+ , F-'!AC$2-[1]!tbl_gk[[#This Row],[Composure]])/('F+ , F-'!AC$2-'F+ , F-'!AC$3))</f>
        <v>2.3484326880480709E-3</v>
      </c>
      <c r="AD1320" s="1" cm="1">
        <f t="array" ref="AD1320">[1]!table_weight[Marking]*(('F+ , F-'!AD$2-[1]!tbl_gk[[#This Row],[Marking]])/('F+ , F-'!AD$2-'F+ , F-'!AD$3))</f>
        <v>3.9437064079595283E-2</v>
      </c>
      <c r="AE1320" s="1" cm="1">
        <f t="array" ref="AE1320">[1]!table_weight[StandingTackle]*(('F+ , F-'!AE$2-[1]!tbl_gk[[#This Row],[StandingTackle]])/('F+ , F-'!AE$2-'F+ , F-'!AE$3))</f>
        <v>2.465854322450484E-2</v>
      </c>
      <c r="AF1320" s="1" cm="1">
        <f t="array" ref="AF1320">[1]!table_weight[SlidingTackle]*(('F+ , F-'!AF$2-[1]!tbl_gk[[#This Row],[SlidingTackle]])/('F+ , F-'!AF$2-'F+ , F-'!AF$3))</f>
        <v>1.0461200155850536E-2</v>
      </c>
      <c r="AG1320" s="1" cm="1">
        <f t="array" ref="AG1320">[1]!table_weight[GKDiving]*(('F+ , F-'!AG$2-[1]!tbl_gk[[#This Row],[GKDiving]])/('F+ , F-'!AG$2-'F+ , F-'!AG$3))</f>
        <v>3.5870474596896844E-2</v>
      </c>
      <c r="AH1320" s="1" cm="1">
        <f t="array" ref="AH1320">[1]!table_weight[GKHandling]*(('F+ , F-'!AH$2-[1]!tbl_gk[[#This Row],[GKHandling]])/('F+ , F-'!AH$2-'F+ , F-'!AH$3))</f>
        <v>4.8124363434346076E-2</v>
      </c>
      <c r="AI1320" s="1" cm="1">
        <f t="array" ref="AI1320">[1]!table_weight[GKKicking]*(('F+ , F-'!AI$2-[1]!tbl_gk[[#This Row],[GKKicking]])/('F+ , F-'!AI$2-'F+ , F-'!AI$3))</f>
        <v>2.7727411013081817E-2</v>
      </c>
      <c r="AJ1320" s="1" cm="1">
        <f t="array" ref="AJ1320">[1]!table_weight[GKPositioning]*(('F+ , F-'!AJ$2-[1]!tbl_gk[[#This Row],[GKPositioning]])/('F+ , F-'!AJ$2-'F+ , F-'!AJ$3))</f>
        <v>1.4505862254569271E-2</v>
      </c>
      <c r="AK1320" s="1" cm="1">
        <f t="array" ref="AK1320">[1]!table_weight[GKReflexes]*(('F+ , F-'!AK$2-[1]!tbl_gk[[#This Row],[GKReflexes]])/('F+ , F-'!AK$2-'F+ , F-'!AK$3))</f>
        <v>3.2795862488591399E-2</v>
      </c>
    </row>
    <row r="1321" spans="1:37" x14ac:dyDescent="0.55000000000000004">
      <c r="A1321" s="8">
        <f>[1]!tbl_gk[[#This Row],[ID]]</f>
        <v>252112</v>
      </c>
      <c r="B1321" s="2" cm="1">
        <f t="array" ref="B1321">[1]!table_weight[ValueEUR]*(('F+ , F-'!B$2-[1]!tbl_gk[[#This Row],[ValueEUR]])/('F+ , F-'!B$2-'F+ , F-'!B$3))</f>
        <v>2.8273689561890902E-4</v>
      </c>
      <c r="C1321" s="2" cm="1">
        <f t="array" ref="C1321">[1]!table_weight[WageEUR]*(('F+ , F-'!C$2-[1]!tbl_gk[[#This Row],[WageEUR]])/('F+ , F-'!C$2-'F+ , F-'!C$3))</f>
        <v>7.8241870618836313E-5</v>
      </c>
      <c r="D1321" s="2" cm="1">
        <f t="array" ref="D1321">[1]!table_weight[Crossing]*(('F+ , F-'!D$2-[1]!tbl_gk[[#This Row],[Crossing]])/('F+ , F-'!D$2-'F+ , F-'!D$3))</f>
        <v>3.2504443341392672E-2</v>
      </c>
      <c r="E1321" s="2" cm="1">
        <f t="array" ref="E1321">[1]!table_weight[Finishing]*(('F+ , F-'!E$2-[1]!tbl_gk[[#This Row],[Finishing]])/('F+ , F-'!E$2-'F+ , F-'!E$3))</f>
        <v>1.9965013690294877E-2</v>
      </c>
      <c r="F1321" s="2" cm="1">
        <f t="array" ref="F1321">[1]!table_weight[HeadingAccuracy]*(('F+ , F-'!F$2-[1]!tbl_gk[[#This Row],[HeadingAccuracy]])/('F+ , F-'!F$2-'F+ , F-'!F$3))</f>
        <v>1.00216539308148E-2</v>
      </c>
      <c r="G1321" s="2" cm="1">
        <f t="array" ref="G1321">[1]!table_weight[ShortPassing]*(('F+ , F-'!G$2-[1]!tbl_gk[[#This Row],[ShortPassing]])/('F+ , F-'!G$2-'F+ , F-'!G$3))</f>
        <v>5.7659964066562854E-2</v>
      </c>
      <c r="H1321" s="2" cm="1">
        <f t="array" ref="H1321">[1]!table_weight[Volleys]*(('F+ , F-'!H$2-[1]!tbl_gk[[#This Row],[Volleys]])/('F+ , F-'!H$2-'F+ , F-'!H$3))</f>
        <v>1.851827356780974E-3</v>
      </c>
      <c r="I1321" s="2" cm="1">
        <f t="array" ref="I1321">[1]!table_weight[Dribbling]*(('F+ , F-'!I$2-[1]!tbl_gk[[#This Row],[Dribbling]])/('F+ , F-'!I$2-'F+ , F-'!I$3))</f>
        <v>2.1513320874440363E-2</v>
      </c>
      <c r="J1321" s="2" cm="1">
        <f t="array" ref="J1321">[1]!table_weight[Curve]*(('F+ , F-'!J$2-[1]!tbl_gk[[#This Row],[Curve]])/('F+ , F-'!J$2-'F+ , F-'!J$3))</f>
        <v>9.295879390190295E-3</v>
      </c>
      <c r="K1321" s="2" cm="1">
        <f t="array" ref="K1321">[1]!table_weight[FKAccuracy]*(('F+ , F-'!K$2-[1]!tbl_gk[[#This Row],[FKAccuracy]])/('F+ , F-'!K$2-'F+ , F-'!K$3))</f>
        <v>9.5832065713416324E-3</v>
      </c>
      <c r="L1321" s="2" cm="1">
        <f t="array" ref="L1321">[1]!table_weight[LongPassing]*(('F+ , F-'!L$2-[1]!tbl_gk[[#This Row],[LongPassing]])/('F+ , F-'!L$2-'F+ , F-'!L$3))</f>
        <v>2.3822660403335128E-2</v>
      </c>
      <c r="M1321" s="2" cm="1">
        <f t="array" ref="M1321">[1]!table_weight[BallControl]*(('F+ , F-'!M$2-[1]!tbl_gk[[#This Row],[BallControl]])/('F+ , F-'!M$2-'F+ , F-'!M$3))</f>
        <v>1.4342213916293577E-2</v>
      </c>
      <c r="N1321" s="2" cm="1">
        <f t="array" ref="N1321">[1]!table_weight[Acceleration]*(('F+ , F-'!N$2-[1]!tbl_gk[[#This Row],[Acceleration]])/('F+ , F-'!N$2-'F+ , F-'!N$3))</f>
        <v>7.2155908301866443E-3</v>
      </c>
      <c r="O1321" s="2" cm="1">
        <f t="array" ref="O1321">[1]!table_weight[SprintSpeed]*(('F+ , F-'!O$2-[1]!tbl_gk[[#This Row],[SprintSpeed]])/('F+ , F-'!O$2-'F+ , F-'!O$3))</f>
        <v>9.2765439610587065E-3</v>
      </c>
      <c r="P1321" s="2" cm="1">
        <f t="array" ref="P1321">[1]!table_weight[Agility]*(('F+ , F-'!P$2-[1]!tbl_gk[[#This Row],[Agility]])/('F+ , F-'!P$2-'F+ , F-'!P$3))</f>
        <v>3.0422878004259103E-3</v>
      </c>
      <c r="Q1321" s="2" cm="1">
        <f t="array" ref="Q1321">[1]!table_weight[Reactions]*(('F+ , F-'!Q$2-[1]!tbl_gk[[#This Row],[Reactions]])/('F+ , F-'!Q$2-'F+ , F-'!Q$3))</f>
        <v>1.4953618002093458E-3</v>
      </c>
      <c r="R1321" s="2" cm="1">
        <f t="array" ref="R1321">[1]!table_weight[Balance]*(('F+ , F-'!R$2-[1]!tbl_gk[[#This Row],[Balance]])/('F+ , F-'!R$2-'F+ , F-'!R$3))</f>
        <v>2.359325232983359E-3</v>
      </c>
      <c r="S1321" s="2" cm="1">
        <f t="array" ref="S1321">[1]!table_weight[ShotPower]*(('F+ , F-'!S$2-[1]!tbl_gk[[#This Row],[ShotPower]])/('F+ , F-'!S$2-'F+ , F-'!S$3))</f>
        <v>7.0121023692742987E-3</v>
      </c>
      <c r="T1321" s="2" cm="1">
        <f t="array" ref="T1321">[1]!table_weight[Jumping]*(('F+ , F-'!T$2-[1]!tbl_gk[[#This Row],[Jumping]])/('F+ , F-'!T$2-'F+ , F-'!T$3))</f>
        <v>2.3185177188729754E-3</v>
      </c>
      <c r="U1321" s="2" cm="1">
        <f t="array" ref="U1321">[1]!table_weight[Stamina]*(('F+ , F-'!U$2-[1]!tbl_gk[[#This Row],[Stamina]])/('F+ , F-'!U$2-'F+ , F-'!U$3))</f>
        <v>1.288065399373875E-2</v>
      </c>
      <c r="V1321" s="2" cm="1">
        <f t="array" ref="V1321">[1]!table_weight[Strength]*(('F+ , F-'!V$2-[1]!tbl_gk[[#This Row],[Strength]])/('F+ , F-'!V$2-'F+ , F-'!V$3))</f>
        <v>9.7606733596998074E-3</v>
      </c>
      <c r="W1321" s="2" cm="1">
        <f t="array" ref="W1321">[1]!table_weight[LongShots]*(('F+ , F-'!W$2-[1]!tbl_gk[[#This Row],[LongShots]])/('F+ , F-'!W$2-'F+ , F-'!W$3))</f>
        <v>9.6091773208573719E-3</v>
      </c>
      <c r="X1321" s="2" cm="1">
        <f t="array" ref="X1321">[1]!table_weight[Aggression]*(('F+ , F-'!X$2-[1]!tbl_gk[[#This Row],[Aggression]])/('F+ , F-'!X$2-'F+ , F-'!X$3))</f>
        <v>1.460298144204439E-2</v>
      </c>
      <c r="Y1321" s="2" cm="1">
        <f t="array" ref="Y1321">[1]!table_weight[Interceptions]*(('F+ , F-'!Y$2-[1]!tbl_gk[[#This Row],[Interceptions]])/('F+ , F-'!Y$2-'F+ , F-'!Y$3))</f>
        <v>2.0084046292242669E-2</v>
      </c>
      <c r="Z1321" s="2" cm="1">
        <f t="array" ref="Z1321">[1]!table_weight[Positioning]*(('F+ , F-'!Z$2-[1]!tbl_gk[[#This Row],[Positioning]])/('F+ , F-'!Z$2-'F+ , F-'!Z$3))</f>
        <v>1.7746678835817667E-3</v>
      </c>
      <c r="AA1321" s="2" cm="1">
        <f t="array" ref="AA1321">[1]!table_weight[Vision]*(('F+ , F-'!AA$2-[1]!tbl_gk[[#This Row],[Vision]])/('F+ , F-'!AA$2-'F+ , F-'!AA$3))</f>
        <v>2.6974951830443111E-2</v>
      </c>
      <c r="AB1321" s="2" cm="1">
        <f t="array" ref="AB1321">[1]!table_weight[Penalties]*(('F+ , F-'!AB$2-[1]!tbl_gk[[#This Row],[Penalties]])/('F+ , F-'!AB$2-'F+ , F-'!AB$3))</f>
        <v>2.2313838830329571E-3</v>
      </c>
      <c r="AC1321" s="2" cm="1">
        <f t="array" ref="AC1321">[1]!table_weight[Composure]*(('F+ , F-'!AC$2-[1]!tbl_gk[[#This Row],[Composure]])/('F+ , F-'!AC$2-'F+ , F-'!AC$3))</f>
        <v>1.7613245160360534E-3</v>
      </c>
      <c r="AD1321" s="2" cm="1">
        <f t="array" ref="AD1321">[1]!table_weight[Marking]*(('F+ , F-'!AD$2-[1]!tbl_gk[[#This Row],[Marking]])/('F+ , F-'!AD$2-'F+ , F-'!AD$3))</f>
        <v>3.1549651263676225E-2</v>
      </c>
      <c r="AE1321" s="2" cm="1">
        <f t="array" ref="AE1321">[1]!table_weight[StandingTackle]*(('F+ , F-'!AE$2-[1]!tbl_gk[[#This Row],[StandingTackle]])/('F+ , F-'!AE$2-'F+ , F-'!AE$3))</f>
        <v>2.9141914719869356E-2</v>
      </c>
      <c r="AF1321" s="2" cm="1">
        <f t="array" ref="AF1321">[1]!table_weight[SlidingTackle]*(('F+ , F-'!AF$2-[1]!tbl_gk[[#This Row],[SlidingTackle]])/('F+ , F-'!AF$2-'F+ , F-'!AF$3))</f>
        <v>8.9667429907290316E-3</v>
      </c>
      <c r="AG1321" s="2" cm="1">
        <f t="array" ref="AG1321">[1]!table_weight[GKDiving]*(('F+ , F-'!AG$2-[1]!tbl_gk[[#This Row],[GKDiving]])/('F+ , F-'!AG$2-'F+ , F-'!AG$3))</f>
        <v>4.4411063786634182E-2</v>
      </c>
      <c r="AH1321" s="2" cm="1">
        <f t="array" ref="AH1321">[1]!table_weight[GKHandling]*(('F+ , F-'!AH$2-[1]!tbl_gk[[#This Row],[GKHandling]])/('F+ , F-'!AH$2-'F+ , F-'!AH$3))</f>
        <v>4.8124363434346076E-2</v>
      </c>
      <c r="AI1321" s="2" cm="1">
        <f t="array" ref="AI1321">[1]!table_weight[GKKicking]*(('F+ , F-'!AI$2-[1]!tbl_gk[[#This Row],[GKKicking]])/('F+ , F-'!AI$2-'F+ , F-'!AI$3))</f>
        <v>3.2199574079707916E-2</v>
      </c>
      <c r="AJ1321" s="2" cm="1">
        <f t="array" ref="AJ1321">[1]!table_weight[GKPositioning]*(('F+ , F-'!AJ$2-[1]!tbl_gk[[#This Row],[GKPositioning]])/('F+ , F-'!AJ$2-'F+ , F-'!AJ$3))</f>
        <v>1.8920689897264267E-2</v>
      </c>
      <c r="AK1321" s="2" cm="1">
        <f t="array" ref="AK1321">[1]!table_weight[GKReflexes]*(('F+ , F-'!AK$2-[1]!tbl_gk[[#This Row],[GKReflexes]])/('F+ , F-'!AK$2-'F+ , F-'!AK$3))</f>
        <v>4.9193793732887098E-2</v>
      </c>
    </row>
    <row r="1322" spans="1:37" x14ac:dyDescent="0.55000000000000004">
      <c r="A1322" s="7">
        <f>[1]!tbl_gk[[#This Row],[ID]]</f>
        <v>252123</v>
      </c>
      <c r="B1322" s="1" cm="1">
        <f t="array" ref="B1322">[1]!table_weight[ValueEUR]*(('F+ , F-'!B$2-[1]!tbl_gk[[#This Row],[ValueEUR]])/('F+ , F-'!B$2-'F+ , F-'!B$3))</f>
        <v>3.9848617057206497E-4</v>
      </c>
      <c r="C1322" s="1" cm="1">
        <f t="array" ref="C1322">[1]!table_weight[WageEUR]*(('F+ , F-'!C$2-[1]!tbl_gk[[#This Row],[WageEUR]])/('F+ , F-'!C$2-'F+ , F-'!C$3))</f>
        <v>0</v>
      </c>
      <c r="D1322" s="1" cm="1">
        <f t="array" ref="D1322">[1]!table_weight[Crossing]*(('F+ , F-'!D$2-[1]!tbl_gk[[#This Row],[Crossing]])/('F+ , F-'!D$2-'F+ , F-'!D$3))</f>
        <v>3.4746129089074922E-2</v>
      </c>
      <c r="E1322" s="1" cm="1">
        <f t="array" ref="E1322">[1]!table_weight[Finishing]*(('F+ , F-'!E$2-[1]!tbl_gk[[#This Row],[Finishing]])/('F+ , F-'!E$2-'F+ , F-'!E$3))</f>
        <v>2.1961515059324362E-2</v>
      </c>
      <c r="F1322" s="1" cm="1">
        <f t="array" ref="F1322">[1]!table_weight[HeadingAccuracy]*(('F+ , F-'!F$2-[1]!tbl_gk[[#This Row],[HeadingAccuracy]])/('F+ , F-'!F$2-'F+ , F-'!F$3))</f>
        <v>1.210949849973455E-2</v>
      </c>
      <c r="G1322" s="1" cm="1">
        <f t="array" ref="G1322">[1]!table_weight[ShortPassing]*(('F+ , F-'!G$2-[1]!tbl_gk[[#This Row],[ShortPassing]])/('F+ , F-'!G$2-'F+ , F-'!G$3))</f>
        <v>6.7504348175488213E-2</v>
      </c>
      <c r="H1322" s="1" cm="1">
        <f t="array" ref="H1322">[1]!table_weight[Volleys]*(('F+ , F-'!H$2-[1]!tbl_gk[[#This Row],[Volleys]])/('F+ , F-'!H$2-'F+ , F-'!H$3))</f>
        <v>2.1990449861774069E-3</v>
      </c>
      <c r="I1322" s="1" cm="1">
        <f t="array" ref="I1322">[1]!table_weight[Dribbling]*(('F+ , F-'!I$2-[1]!tbl_gk[[#This Row],[Dribbling]])/('F+ , F-'!I$2-'F+ , F-'!I$3))</f>
        <v>1.8579686209743949E-2</v>
      </c>
      <c r="J1322" s="1" cm="1">
        <f t="array" ref="J1322">[1]!table_weight[Curve]*(('F+ , F-'!J$2-[1]!tbl_gk[[#This Row],[Curve]])/('F+ , F-'!J$2-'F+ , F-'!J$3))</f>
        <v>9.9719433458404991E-3</v>
      </c>
      <c r="K1322" s="1" cm="1">
        <f t="array" ref="K1322">[1]!table_weight[FKAccuracy]*(('F+ , F-'!K$2-[1]!tbl_gk[[#This Row],[FKAccuracy]])/('F+ , F-'!K$2-'F+ , F-'!K$3))</f>
        <v>9.2789777912990392E-3</v>
      </c>
      <c r="L1322" s="1" cm="1">
        <f t="array" ref="L1322">[1]!table_weight[LongPassing]*(('F+ , F-'!L$2-[1]!tbl_gk[[#This Row],[LongPassing]])/('F+ , F-'!L$2-'F+ , F-'!L$3))</f>
        <v>2.3281236303259328E-2</v>
      </c>
      <c r="M1322" s="1" cm="1">
        <f t="array" ref="M1322">[1]!table_weight[BallControl]*(('F+ , F-'!M$2-[1]!tbl_gk[[#This Row],[BallControl]])/('F+ , F-'!M$2-'F+ , F-'!M$3))</f>
        <v>1.6080664087965525E-2</v>
      </c>
      <c r="N1322" s="1" cm="1">
        <f t="array" ref="N1322">[1]!table_weight[Acceleration]*(('F+ , F-'!N$2-[1]!tbl_gk[[#This Row],[Acceleration]])/('F+ , F-'!N$2-'F+ , F-'!N$3))</f>
        <v>4.0587698419799877E-3</v>
      </c>
      <c r="O1322" s="1" cm="1">
        <f t="array" ref="O1322">[1]!table_weight[SprintSpeed]*(('F+ , F-'!O$2-[1]!tbl_gk[[#This Row],[SprintSpeed]])/('F+ , F-'!O$2-'F+ , F-'!O$3))</f>
        <v>5.3410404624277394E-3</v>
      </c>
      <c r="P1322" s="1" cm="1">
        <f t="array" ref="P1322">[1]!table_weight[Agility]*(('F+ , F-'!P$2-[1]!tbl_gk[[#This Row],[Agility]])/('F+ , F-'!P$2-'F+ , F-'!P$3))</f>
        <v>2.2232103156958572E-3</v>
      </c>
      <c r="Q1322" s="1" cm="1">
        <f t="array" ref="Q1322">[1]!table_weight[Reactions]*(('F+ , F-'!Q$2-[1]!tbl_gk[[#This Row],[Reactions]])/('F+ , F-'!Q$2-'F+ , F-'!Q$3))</f>
        <v>1.0828482001515951E-3</v>
      </c>
      <c r="R1322" s="1" cm="1">
        <f t="array" ref="R1322">[1]!table_weight[Balance]*(('F+ , F-'!R$2-[1]!tbl_gk[[#This Row],[Balance]])/('F+ , F-'!R$2-'F+ , F-'!R$3))</f>
        <v>1.3659251348851025E-3</v>
      </c>
      <c r="S1322" s="1" cm="1">
        <f t="array" ref="S1322">[1]!table_weight[ShotPower]*(('F+ , F-'!S$2-[1]!tbl_gk[[#This Row],[ShotPower]])/('F+ , F-'!S$2-'F+ , F-'!S$3))</f>
        <v>5.9732723886410689E-3</v>
      </c>
      <c r="T1322" s="1" cm="1">
        <f t="array" ref="T1322">[1]!table_weight[Jumping]*(('F+ , F-'!T$2-[1]!tbl_gk[[#This Row],[Jumping]])/('F+ , F-'!T$2-'F+ , F-'!T$3))</f>
        <v>1.5456784792486503E-3</v>
      </c>
      <c r="U1322" s="1" cm="1">
        <f t="array" ref="U1322">[1]!table_weight[Stamina]*(('F+ , F-'!U$2-[1]!tbl_gk[[#This Row],[Stamina]])/('F+ , F-'!U$2-'F+ , F-'!U$3))</f>
        <v>1.5456784792486501E-2</v>
      </c>
      <c r="V1322" s="1" cm="1">
        <f t="array" ref="V1322">[1]!table_weight[Strength]*(('F+ , F-'!V$2-[1]!tbl_gk[[#This Row],[Strength]])/('F+ , F-'!V$2-'F+ , F-'!V$3))</f>
        <v>3.4606023729844775E-2</v>
      </c>
      <c r="W1322" s="1" cm="1">
        <f t="array" ref="W1322">[1]!table_weight[LongShots]*(('F+ , F-'!W$2-[1]!tbl_gk[[#This Row],[LongShots]])/('F+ , F-'!W$2-'F+ , F-'!W$3))</f>
        <v>9.6091773208573719E-3</v>
      </c>
      <c r="X1322" s="1" cm="1">
        <f t="array" ref="X1322">[1]!table_weight[Aggression]*(('F+ , F-'!X$2-[1]!tbl_gk[[#This Row],[Aggression]])/('F+ , F-'!X$2-'F+ , F-'!X$3))</f>
        <v>1.2777608761788841E-2</v>
      </c>
      <c r="Y1322" s="1" cm="1">
        <f t="array" ref="Y1322">[1]!table_weight[Interceptions]*(('F+ , F-'!Y$2-[1]!tbl_gk[[#This Row],[Interceptions]])/('F+ , F-'!Y$2-'F+ , F-'!Y$3))</f>
        <v>2.3546812894353474E-2</v>
      </c>
      <c r="Z1322" s="1" cm="1">
        <f t="array" ref="Z1322">[1]!table_weight[Positioning]*(('F+ , F-'!Z$2-[1]!tbl_gk[[#This Row],[Positioning]])/('F+ , F-'!Z$2-'F+ , F-'!Z$3))</f>
        <v>2.2183348544772088E-3</v>
      </c>
      <c r="AA1322" s="1" cm="1">
        <f t="array" ref="AA1322">[1]!table_weight[Vision]*(('F+ , F-'!AA$2-[1]!tbl_gk[[#This Row],[Vision]])/('F+ , F-'!AA$2-'F+ , F-'!AA$3))</f>
        <v>3.3363756211337532E-2</v>
      </c>
      <c r="AB1322" s="1" cm="1">
        <f t="array" ref="AB1322">[1]!table_weight[Penalties]*(('F+ , F-'!AB$2-[1]!tbl_gk[[#This Row],[Penalties]])/('F+ , F-'!AB$2-'F+ , F-'!AB$3))</f>
        <v>2.2313838830329571E-3</v>
      </c>
      <c r="AC1322" s="1" cm="1">
        <f t="array" ref="AC1322">[1]!table_weight[Composure]*(('F+ , F-'!AC$2-[1]!tbl_gk[[#This Row],[Composure]])/('F+ , F-'!AC$2-'F+ , F-'!AC$3))</f>
        <v>2.5085530985968032E-3</v>
      </c>
      <c r="AD1322" s="1" cm="1">
        <f t="array" ref="AD1322">[1]!table_weight[Marking]*(('F+ , F-'!AD$2-[1]!tbl_gk[[#This Row],[Marking]])/('F+ , F-'!AD$2-'F+ , F-'!AD$3))</f>
        <v>3.9437064079595283E-2</v>
      </c>
      <c r="AE1322" s="1" cm="1">
        <f t="array" ref="AE1322">[1]!table_weight[StandingTackle]*(('F+ , F-'!AE$2-[1]!tbl_gk[[#This Row],[StandingTackle]])/('F+ , F-'!AE$2-'F+ , F-'!AE$3))</f>
        <v>2.9141914719869356E-2</v>
      </c>
      <c r="AF1322" s="1" cm="1">
        <f t="array" ref="AF1322">[1]!table_weight[SlidingTackle]*(('F+ , F-'!AF$2-[1]!tbl_gk[[#This Row],[SlidingTackle]])/('F+ , F-'!AF$2-'F+ , F-'!AF$3))</f>
        <v>9.7139715732897855E-3</v>
      </c>
      <c r="AG1322" s="1" cm="1">
        <f t="array" ref="AG1322">[1]!table_weight[GKDiving]*(('F+ , F-'!AG$2-[1]!tbl_gk[[#This Row],[GKDiving]])/('F+ , F-'!AG$2-'F+ , F-'!AG$3))</f>
        <v>3.0746121083054436E-2</v>
      </c>
      <c r="AH1322" s="1" cm="1">
        <f t="array" ref="AH1322">[1]!table_weight[GKHandling]*(('F+ , F-'!AH$2-[1]!tbl_gk[[#This Row],[GKHandling]])/('F+ , F-'!AH$2-'F+ , F-'!AH$3))</f>
        <v>4.4559595772542655E-2</v>
      </c>
      <c r="AI1322" s="1" cm="1">
        <f t="array" ref="AI1322">[1]!table_weight[GKKicking]*(('F+ , F-'!AI$2-[1]!tbl_gk[[#This Row],[GKKicking]])/('F+ , F-'!AI$2-'F+ , F-'!AI$3))</f>
        <v>2.7727411013081817E-2</v>
      </c>
      <c r="AJ1322" s="1" cm="1">
        <f t="array" ref="AJ1322">[1]!table_weight[GKPositioning]*(('F+ , F-'!AJ$2-[1]!tbl_gk[[#This Row],[GKPositioning]])/('F+ , F-'!AJ$2-'F+ , F-'!AJ$3))</f>
        <v>1.7028620907537841E-2</v>
      </c>
      <c r="AK1322" s="1" cm="1">
        <f t="array" ref="AK1322">[1]!table_weight[GKReflexes]*(('F+ , F-'!AK$2-[1]!tbl_gk[[#This Row],[GKReflexes]])/('F+ , F-'!AK$2-'F+ , F-'!AK$3))</f>
        <v>3.8261839570023298E-2</v>
      </c>
    </row>
    <row r="1323" spans="1:37" x14ac:dyDescent="0.55000000000000004">
      <c r="A1323" s="8">
        <f>[1]!tbl_gk[[#This Row],[ID]]</f>
        <v>252140</v>
      </c>
      <c r="B1323" s="2" cm="1">
        <f t="array" ref="B1323">[1]!table_weight[ValueEUR]*(('F+ , F-'!B$2-[1]!tbl_gk[[#This Row],[ValueEUR]])/('F+ , F-'!B$2-'F+ , F-'!B$3))</f>
        <v>1.5155438400533223E-4</v>
      </c>
      <c r="C1323" s="2" cm="1">
        <f t="array" ref="C1323">[1]!table_weight[WageEUR]*(('F+ , F-'!C$2-[1]!tbl_gk[[#This Row],[WageEUR]])/('F+ , F-'!C$2-'F+ , F-'!C$3))</f>
        <v>7.8241870618836313E-5</v>
      </c>
      <c r="D1323" s="2" cm="1">
        <f t="array" ref="D1323">[1]!table_weight[Crossing]*(('F+ , F-'!D$2-[1]!tbl_gk[[#This Row],[Crossing]])/('F+ , F-'!D$2-'F+ , F-'!D$3))</f>
        <v>3.5866971962916043E-2</v>
      </c>
      <c r="E1323" s="2" cm="1">
        <f t="array" ref="E1323">[1]!table_weight[Finishing]*(('F+ , F-'!E$2-[1]!tbl_gk[[#This Row],[Finishing]])/('F+ , F-'!E$2-'F+ , F-'!E$3))</f>
        <v>1.7968512321265388E-2</v>
      </c>
      <c r="F1323" s="2" cm="1">
        <f t="array" ref="F1323">[1]!table_weight[HeadingAccuracy]*(('F+ , F-'!F$2-[1]!tbl_gk[[#This Row],[HeadingAccuracy]])/('F+ , F-'!F$2-'F+ , F-'!F$3))</f>
        <v>8.351378275679E-3</v>
      </c>
      <c r="G1323" s="2" cm="1">
        <f t="array" ref="G1323">[1]!table_weight[ShortPassing]*(('F+ , F-'!G$2-[1]!tbl_gk[[#This Row],[ShortPassing]])/('F+ , F-'!G$2-'F+ , F-'!G$3))</f>
        <v>4.3596558196669473E-2</v>
      </c>
      <c r="H1323" s="2" cm="1">
        <f t="array" ref="H1323">[1]!table_weight[Volleys]*(('F+ , F-'!H$2-[1]!tbl_gk[[#This Row],[Volleys]])/('F+ , F-'!H$2-'F+ , F-'!H$3))</f>
        <v>2.0833057763785961E-3</v>
      </c>
      <c r="I1323" s="2" cm="1">
        <f t="array" ref="I1323">[1]!table_weight[Dribbling]*(('F+ , F-'!I$2-[1]!tbl_gk[[#This Row],[Dribbling]])/('F+ , F-'!I$2-'F+ , F-'!I$3))</f>
        <v>2.0535442652874894E-2</v>
      </c>
      <c r="J1323" s="2" cm="1">
        <f t="array" ref="J1323">[1]!table_weight[Curve]*(('F+ , F-'!J$2-[1]!tbl_gk[[#This Row],[Curve]])/('F+ , F-'!J$2-'F+ , F-'!J$3))</f>
        <v>9.4648953791028455E-3</v>
      </c>
      <c r="K1323" s="2" cm="1">
        <f t="array" ref="K1323">[1]!table_weight[FKAccuracy]*(('F+ , F-'!K$2-[1]!tbl_gk[[#This Row],[FKAccuracy]])/('F+ , F-'!K$2-'F+ , F-'!K$3))</f>
        <v>9.2789777912990392E-3</v>
      </c>
      <c r="L1323" s="2" cm="1">
        <f t="array" ref="L1323">[1]!table_weight[LongPassing]*(('F+ , F-'!L$2-[1]!tbl_gk[[#This Row],[LongPassing]])/('F+ , F-'!L$2-'F+ , F-'!L$3))</f>
        <v>2.1656964003031933E-2</v>
      </c>
      <c r="M1323" s="2" cm="1">
        <f t="array" ref="M1323">[1]!table_weight[BallControl]*(('F+ , F-'!M$2-[1]!tbl_gk[[#This Row],[BallControl]])/('F+ , F-'!M$2-'F+ , F-'!M$3))</f>
        <v>1.3907601373375588E-2</v>
      </c>
      <c r="N1323" s="2" cm="1">
        <f t="array" ref="N1323">[1]!table_weight[Acceleration]*(('F+ , F-'!N$2-[1]!tbl_gk[[#This Row],[Acceleration]])/('F+ , F-'!N$2-'F+ , F-'!N$3))</f>
        <v>1.10488734587233E-2</v>
      </c>
      <c r="O1323" s="2" cm="1">
        <f t="array" ref="O1323">[1]!table_weight[SprintSpeed]*(('F+ , F-'!O$2-[1]!tbl_gk[[#This Row],[SprintSpeed]])/('F+ , F-'!O$2-'F+ , F-'!O$3))</f>
        <v>1.0119866139336769E-2</v>
      </c>
      <c r="P1323" s="2" cm="1">
        <f t="array" ref="P1323">[1]!table_weight[Agility]*(('F+ , F-'!P$2-[1]!tbl_gk[[#This Row],[Agility]])/('F+ , F-'!P$2-'F+ , F-'!P$3))</f>
        <v>5.0314759776274665E-3</v>
      </c>
      <c r="Q1323" s="2" cm="1">
        <f t="array" ref="Q1323">[1]!table_weight[Reactions]*(('F+ , F-'!Q$2-[1]!tbl_gk[[#This Row],[Reactions]])/('F+ , F-'!Q$2-'F+ , F-'!Q$3))</f>
        <v>1.7016186002382209E-3</v>
      </c>
      <c r="R1323" s="2" cm="1">
        <f t="array" ref="R1323">[1]!table_weight[Balance]*(('F+ , F-'!R$2-[1]!tbl_gk[[#This Row],[Balance]])/('F+ , F-'!R$2-'F+ , F-'!R$3))</f>
        <v>1.1175751103605386E-3</v>
      </c>
      <c r="S1323" s="2" cm="1">
        <f t="array" ref="S1323">[1]!table_weight[ShotPower]*(('F+ , F-'!S$2-[1]!tbl_gk[[#This Row],[ShotPower]])/('F+ , F-'!S$2-'F+ , F-'!S$3))</f>
        <v>6.7523948741159906E-3</v>
      </c>
      <c r="T1323" s="2" cm="1">
        <f t="array" ref="T1323">[1]!table_weight[Jumping]*(('F+ , F-'!T$2-[1]!tbl_gk[[#This Row],[Jumping]])/('F+ , F-'!T$2-'F+ , F-'!T$3))</f>
        <v>1.6315495058735752E-3</v>
      </c>
      <c r="U1323" s="2" cm="1">
        <f t="array" ref="U1323">[1]!table_weight[Stamina]*(('F+ , F-'!U$2-[1]!tbl_gk[[#This Row],[Stamina]])/('F+ , F-'!U$2-'F+ , F-'!U$3))</f>
        <v>1.1163233461240251E-2</v>
      </c>
      <c r="V1323" s="2" cm="1">
        <f t="array" ref="V1323">[1]!table_weight[Strength]*(('F+ , F-'!V$2-[1]!tbl_gk[[#This Row],[Strength]])/('F+ , F-'!V$2-'F+ , F-'!V$3))</f>
        <v>4.4366697089544584E-3</v>
      </c>
      <c r="W1323" s="2" cm="1">
        <f t="array" ref="W1323">[1]!table_weight[LongShots]*(('F+ , F-'!W$2-[1]!tbl_gk[[#This Row],[LongShots]])/('F+ , F-'!W$2-'F+ , F-'!W$3))</f>
        <v>1.0128592311173986E-2</v>
      </c>
      <c r="X1323" s="2" cm="1">
        <f t="array" ref="X1323">[1]!table_weight[Aggression]*(('F+ , F-'!X$2-[1]!tbl_gk[[#This Row],[Aggression]])/('F+ , F-'!X$2-'F+ , F-'!X$3))</f>
        <v>1.2169151201703659E-2</v>
      </c>
      <c r="Y1323" s="2" cm="1">
        <f t="array" ref="Y1323">[1]!table_weight[Interceptions]*(('F+ , F-'!Y$2-[1]!tbl_gk[[#This Row],[Interceptions]])/('F+ , F-'!Y$2-'F+ , F-'!Y$3))</f>
        <v>2.0084046292242669E-2</v>
      </c>
      <c r="Z1323" s="2" cm="1">
        <f t="array" ref="Z1323">[1]!table_weight[Positioning]*(('F+ , F-'!Z$2-[1]!tbl_gk[[#This Row],[Positioning]])/('F+ , F-'!Z$2-'F+ , F-'!Z$3))</f>
        <v>1.9225568738802474E-3</v>
      </c>
      <c r="AA1323" s="2" cm="1">
        <f t="array" ref="AA1323">[1]!table_weight[Vision]*(('F+ , F-'!AA$2-[1]!tbl_gk[[#This Row],[Vision]])/('F+ , F-'!AA$2-'F+ , F-'!AA$3))</f>
        <v>1.2777608761788841E-2</v>
      </c>
      <c r="AB1323" s="2" cm="1">
        <f t="array" ref="AB1323">[1]!table_weight[Penalties]*(('F+ , F-'!AB$2-[1]!tbl_gk[[#This Row],[Penalties]])/('F+ , F-'!AB$2-'F+ , F-'!AB$3))</f>
        <v>2.3879722257019362E-3</v>
      </c>
      <c r="AC1323" s="2" cm="1">
        <f t="array" ref="AC1323">[1]!table_weight[Composure]*(('F+ , F-'!AC$2-[1]!tbl_gk[[#This Row],[Composure]])/('F+ , F-'!AC$2-'F+ , F-'!AC$3))</f>
        <v>1.1742163440240354E-3</v>
      </c>
      <c r="AD1323" s="2" cm="1">
        <f t="array" ref="AD1323">[1]!table_weight[Marking]*(('F+ , F-'!AD$2-[1]!tbl_gk[[#This Row],[Marking]])/('F+ , F-'!AD$2-'F+ , F-'!AD$3))</f>
        <v>2.6817203574124791E-2</v>
      </c>
      <c r="AE1323" s="2" cm="1">
        <f t="array" ref="AE1323">[1]!table_weight[StandingTackle]*(('F+ , F-'!AE$2-[1]!tbl_gk[[#This Row],[StandingTackle]])/('F+ , F-'!AE$2-'F+ , F-'!AE$3))</f>
        <v>2.465854322450484E-2</v>
      </c>
      <c r="AF1323" s="2" cm="1">
        <f t="array" ref="AF1323">[1]!table_weight[SlidingTackle]*(('F+ , F-'!AF$2-[1]!tbl_gk[[#This Row],[SlidingTackle]])/('F+ , F-'!AF$2-'F+ , F-'!AF$3))</f>
        <v>1.120842873841129E-2</v>
      </c>
      <c r="AG1323" s="2" cm="1">
        <f t="array" ref="AG1323">[1]!table_weight[GKDiving]*(('F+ , F-'!AG$2-[1]!tbl_gk[[#This Row],[GKDiving]])/('F+ , F-'!AG$2-'F+ , F-'!AG$3))</f>
        <v>4.7827299462529123E-2</v>
      </c>
      <c r="AH1323" s="2" cm="1">
        <f t="array" ref="AH1323">[1]!table_weight[GKHandling]*(('F+ , F-'!AH$2-[1]!tbl_gk[[#This Row],[GKHandling]])/('F+ , F-'!AH$2-'F+ , F-'!AH$3))</f>
        <v>5.168913109614949E-2</v>
      </c>
      <c r="AI1323" s="2" cm="1">
        <f t="array" ref="AI1323">[1]!table_weight[GKKicking]*(('F+ , F-'!AI$2-[1]!tbl_gk[[#This Row],[GKKicking]])/('F+ , F-'!AI$2-'F+ , F-'!AI$3))</f>
        <v>3.1305141466382698E-2</v>
      </c>
      <c r="AJ1323" s="2" cm="1">
        <f t="array" ref="AJ1323">[1]!table_weight[GKPositioning]*(('F+ , F-'!AJ$2-[1]!tbl_gk[[#This Row],[GKPositioning]])/('F+ , F-'!AJ$2-'F+ , F-'!AJ$3))</f>
        <v>1.9551379560506409E-2</v>
      </c>
      <c r="AK1323" s="2" cm="1">
        <f t="array" ref="AK1323">[1]!table_weight[GKReflexes]*(('F+ , F-'!AK$2-[1]!tbl_gk[[#This Row],[GKReflexes]])/('F+ , F-'!AK$2-'F+ , F-'!AK$3))</f>
        <v>4.9193793732887098E-2</v>
      </c>
    </row>
    <row r="1324" spans="1:37" x14ac:dyDescent="0.55000000000000004">
      <c r="A1324" s="7">
        <f>[1]!tbl_gk[[#This Row],[ID]]</f>
        <v>252154</v>
      </c>
      <c r="B1324" s="1" cm="1">
        <f t="array" ref="B1324">[1]!table_weight[ValueEUR]*(('F+ , F-'!B$2-[1]!tbl_gk[[#This Row],[ValueEUR]])/('F+ , F-'!B$2-'F+ , F-'!B$3))</f>
        <v>2.4665398830684519E-3</v>
      </c>
      <c r="C1324" s="1" cm="1">
        <f t="array" ref="C1324">[1]!table_weight[WageEUR]*(('F+ , F-'!C$2-[1]!tbl_gk[[#This Row],[WageEUR]])/('F+ , F-'!C$2-'F+ , F-'!C$3))</f>
        <v>3.5208841778476348E-3</v>
      </c>
      <c r="D1324" s="1" cm="1">
        <f t="array" ref="D1324">[1]!table_weight[Crossing]*(('F+ , F-'!D$2-[1]!tbl_gk[[#This Row],[Crossing]])/('F+ , F-'!D$2-'F+ , F-'!D$3))</f>
        <v>3.6987814836757178E-2</v>
      </c>
      <c r="E1324" s="1" cm="1">
        <f t="array" ref="E1324">[1]!table_weight[Finishing]*(('F+ , F-'!E$2-[1]!tbl_gk[[#This Row],[Finishing]])/('F+ , F-'!E$2-'F+ , F-'!E$3))</f>
        <v>1.8966763005780131E-2</v>
      </c>
      <c r="F1324" s="1" cm="1">
        <f t="array" ref="F1324">[1]!table_weight[HeadingAccuracy]*(('F+ , F-'!F$2-[1]!tbl_gk[[#This Row],[HeadingAccuracy]])/('F+ , F-'!F$2-'F+ , F-'!F$3))</f>
        <v>7.9338093618950504E-3</v>
      </c>
      <c r="G1324" s="1" cm="1">
        <f t="array" ref="G1324">[1]!table_weight[ShortPassing]*(('F+ , F-'!G$2-[1]!tbl_gk[[#This Row],[ShortPassing]])/('F+ , F-'!G$2-'F+ , F-'!G$3))</f>
        <v>3.7971195848712121E-2</v>
      </c>
      <c r="H1324" s="1" cm="1">
        <f t="array" ref="H1324">[1]!table_weight[Volleys]*(('F+ , F-'!H$2-[1]!tbl_gk[[#This Row],[Volleys]])/('F+ , F-'!H$2-'F+ , F-'!H$3))</f>
        <v>2.1990449861774069E-3</v>
      </c>
      <c r="I1324" s="1" cm="1">
        <f t="array" ref="I1324">[1]!table_weight[Dribbling]*(('F+ , F-'!I$2-[1]!tbl_gk[[#This Row],[Dribbling]])/('F+ , F-'!I$2-'F+ , F-'!I$3))</f>
        <v>1.6623929766613008E-2</v>
      </c>
      <c r="J1324" s="1" cm="1">
        <f t="array" ref="J1324">[1]!table_weight[Curve]*(('F+ , F-'!J$2-[1]!tbl_gk[[#This Row],[Curve]])/('F+ , F-'!J$2-'F+ , F-'!J$3))</f>
        <v>8.6198154345400926E-3</v>
      </c>
      <c r="K1324" s="1" cm="1">
        <f t="array" ref="K1324">[1]!table_weight[FKAccuracy]*(('F+ , F-'!K$2-[1]!tbl_gk[[#This Row],[FKAccuracy]])/('F+ , F-'!K$2-'F+ , F-'!K$3))</f>
        <v>9.4310921813203358E-3</v>
      </c>
      <c r="L1324" s="1" cm="1">
        <f t="array" ref="L1324">[1]!table_weight[LongPassing]*(('F+ , F-'!L$2-[1]!tbl_gk[[#This Row],[LongPassing]])/('F+ , F-'!L$2-'F+ , F-'!L$3))</f>
        <v>2.1115539902956136E-2</v>
      </c>
      <c r="M1324" s="1" cm="1">
        <f t="array" ref="M1324">[1]!table_weight[BallControl]*(('F+ , F-'!M$2-[1]!tbl_gk[[#This Row],[BallControl]])/('F+ , F-'!M$2-'F+ , F-'!M$3))</f>
        <v>1.2169151201703639E-2</v>
      </c>
      <c r="N1324" s="1" cm="1">
        <f t="array" ref="N1324">[1]!table_weight[Acceleration]*(('F+ , F-'!N$2-[1]!tbl_gk[[#This Row],[Acceleration]])/('F+ , F-'!N$2-'F+ , F-'!N$3))</f>
        <v>9.244975751176639E-3</v>
      </c>
      <c r="O1324" s="1" cm="1">
        <f t="array" ref="O1324">[1]!table_weight[SprintSpeed]*(('F+ , F-'!O$2-[1]!tbl_gk[[#This Row],[SprintSpeed]])/('F+ , F-'!O$2-'F+ , F-'!O$3))</f>
        <v>7.3087922117432225E-3</v>
      </c>
      <c r="P1324" s="1" cm="1">
        <f t="array" ref="P1324">[1]!table_weight[Agility]*(('F+ , F-'!P$2-[1]!tbl_gk[[#This Row],[Agility]])/('F+ , F-'!P$2-'F+ , F-'!P$3))</f>
        <v>3.5103320774145116E-3</v>
      </c>
      <c r="Q1324" s="1" cm="1">
        <f t="array" ref="Q1324">[1]!table_weight[Reactions]*(('F+ , F-'!Q$2-[1]!tbl_gk[[#This Row],[Reactions]])/('F+ , F-'!Q$2-'F+ , F-'!Q$3))</f>
        <v>1.2891050001804705E-3</v>
      </c>
      <c r="R1324" s="1" cm="1">
        <f t="array" ref="R1324">[1]!table_weight[Balance]*(('F+ , F-'!R$2-[1]!tbl_gk[[#This Row],[Balance]])/('F+ , F-'!R$2-'F+ , F-'!R$3))</f>
        <v>2.7318502697702049E-3</v>
      </c>
      <c r="S1324" s="1" cm="1">
        <f t="array" ref="S1324">[1]!table_weight[ShotPower]*(('F+ , F-'!S$2-[1]!tbl_gk[[#This Row],[ShotPower]])/('F+ , F-'!S$2-'F+ , F-'!S$3))</f>
        <v>5.7135648934827617E-3</v>
      </c>
      <c r="T1324" s="1" cm="1">
        <f t="array" ref="T1324">[1]!table_weight[Jumping]*(('F+ , F-'!T$2-[1]!tbl_gk[[#This Row],[Jumping]])/('F+ , F-'!T$2-'F+ , F-'!T$3))</f>
        <v>3.7783251714967009E-3</v>
      </c>
      <c r="U1324" s="1" cm="1">
        <f t="array" ref="U1324">[1]!table_weight[Stamina]*(('F+ , F-'!U$2-[1]!tbl_gk[[#This Row],[Stamina]])/('F+ , F-'!U$2-'F+ , F-'!U$3))</f>
        <v>1.4598074526237249E-2</v>
      </c>
      <c r="V1324" s="1" cm="1">
        <f t="array" ref="V1324">[1]!table_weight[Strength]*(('F+ , F-'!V$2-[1]!tbl_gk[[#This Row],[Strength]])/('F+ , F-'!V$2-'F+ , F-'!V$3))</f>
        <v>2.662001825372675E-2</v>
      </c>
      <c r="W1324" s="1" cm="1">
        <f t="array" ref="W1324">[1]!table_weight[LongShots]*(('F+ , F-'!W$2-[1]!tbl_gk[[#This Row],[LongShots]])/('F+ , F-'!W$2-'F+ , F-'!W$3))</f>
        <v>9.0897623305407575E-3</v>
      </c>
      <c r="X1324" s="1" cm="1">
        <f t="array" ref="X1324">[1]!table_weight[Aggression]*(('F+ , F-'!X$2-[1]!tbl_gk[[#This Row],[Aggression]])/('F+ , F-'!X$2-'F+ , F-'!X$3))</f>
        <v>1.0952236081533291E-2</v>
      </c>
      <c r="Y1324" s="1" cm="1">
        <f t="array" ref="Y1324">[1]!table_weight[Interceptions]*(('F+ , F-'!Y$2-[1]!tbl_gk[[#This Row],[Interceptions]])/('F+ , F-'!Y$2-'F+ , F-'!Y$3))</f>
        <v>2.1469152933086991E-2</v>
      </c>
      <c r="Z1324" s="1" cm="1">
        <f t="array" ref="Z1324">[1]!table_weight[Positioning]*(('F+ , F-'!Z$2-[1]!tbl_gk[[#This Row],[Positioning]])/('F+ , F-'!Z$2-'F+ , F-'!Z$3))</f>
        <v>1.6267788932832863E-3</v>
      </c>
      <c r="AA1324" s="1" cm="1">
        <f t="array" ref="AA1324">[1]!table_weight[Vision]*(('F+ , F-'!AA$2-[1]!tbl_gk[[#This Row],[Vision]])/('F+ , F-'!AA$2-'F+ , F-'!AA$3))</f>
        <v>2.4135483216712255E-2</v>
      </c>
      <c r="AB1324" s="1" cm="1">
        <f t="array" ref="AB1324">[1]!table_weight[Penalties]*(('F+ , F-'!AB$2-[1]!tbl_gk[[#This Row],[Penalties]])/('F+ , F-'!AB$2-'F+ , F-'!AB$3))</f>
        <v>2.2313838830329571E-3</v>
      </c>
      <c r="AC1324" s="1" cm="1">
        <f t="array" ref="AC1324">[1]!table_weight[Composure]*(('F+ , F-'!AC$2-[1]!tbl_gk[[#This Row],[Composure]])/('F+ , F-'!AC$2-'F+ , F-'!AC$3))</f>
        <v>1.6012041054873211E-3</v>
      </c>
      <c r="AD1324" s="1" cm="1">
        <f t="array" ref="AD1324">[1]!table_weight[Marking]*(('F+ , F-'!AD$2-[1]!tbl_gk[[#This Row],[Marking]])/('F+ , F-'!AD$2-'F+ , F-'!AD$3))</f>
        <v>2.2084755884573357E-2</v>
      </c>
      <c r="AE1324" s="1" cm="1">
        <f t="array" ref="AE1324">[1]!table_weight[StandingTackle]*(('F+ , F-'!AE$2-[1]!tbl_gk[[#This Row],[StandingTackle]])/('F+ , F-'!AE$2-'F+ , F-'!AE$3))</f>
        <v>2.241685747682258E-2</v>
      </c>
      <c r="AF1324" s="1" cm="1">
        <f t="array" ref="AF1324">[1]!table_weight[SlidingTackle]*(('F+ , F-'!AF$2-[1]!tbl_gk[[#This Row],[SlidingTackle]])/('F+ , F-'!AF$2-'F+ , F-'!AF$3))</f>
        <v>9.7139715732897855E-3</v>
      </c>
      <c r="AG1324" s="1" cm="1">
        <f t="array" ref="AG1324">[1]!table_weight[GKDiving]*(('F+ , F-'!AG$2-[1]!tbl_gk[[#This Row],[GKDiving]])/('F+ , F-'!AG$2-'F+ , F-'!AG$3))</f>
        <v>2.5621767569212028E-2</v>
      </c>
      <c r="AH1324" s="1" cm="1">
        <f t="array" ref="AH1324">[1]!table_weight[GKHandling]*(('F+ , F-'!AH$2-[1]!tbl_gk[[#This Row],[GKHandling]])/('F+ , F-'!AH$2-'F+ , F-'!AH$3))</f>
        <v>3.208290895623072E-2</v>
      </c>
      <c r="AI1324" s="1" cm="1">
        <f t="array" ref="AI1324">[1]!table_weight[GKKicking]*(('F+ , F-'!AI$2-[1]!tbl_gk[[#This Row],[GKKicking]])/('F+ , F-'!AI$2-'F+ , F-'!AI$3))</f>
        <v>2.5938545786431375E-2</v>
      </c>
      <c r="AJ1324" s="1" cm="1">
        <f t="array" ref="AJ1324">[1]!table_weight[GKPositioning]*(('F+ , F-'!AJ$2-[1]!tbl_gk[[#This Row],[GKPositioning]])/('F+ , F-'!AJ$2-'F+ , F-'!AJ$3))</f>
        <v>1.1352413938358561E-2</v>
      </c>
      <c r="AK1324" s="1" cm="1">
        <f t="array" ref="AK1324">[1]!table_weight[GKReflexes]*(('F+ , F-'!AK$2-[1]!tbl_gk[[#This Row],[GKReflexes]])/('F+ , F-'!AK$2-'F+ , F-'!AK$3))</f>
        <v>2.1863908325727599E-2</v>
      </c>
    </row>
    <row r="1325" spans="1:37" x14ac:dyDescent="0.55000000000000004">
      <c r="A1325" s="8">
        <f>[1]!tbl_gk[[#This Row],[ID]]</f>
        <v>252241</v>
      </c>
      <c r="B1325" s="2" cm="1">
        <f t="array" ref="B1325">[1]!table_weight[ValueEUR]*(('F+ , F-'!B$2-[1]!tbl_gk[[#This Row],[ValueEUR]])/('F+ , F-'!B$2-'F+ , F-'!B$3))</f>
        <v>1.978540939865946E-4</v>
      </c>
      <c r="C1325" s="2" cm="1">
        <f t="array" ref="C1325">[1]!table_weight[WageEUR]*(('F+ , F-'!C$2-[1]!tbl_gk[[#This Row],[WageEUR]])/('F+ , F-'!C$2-'F+ , F-'!C$3))</f>
        <v>7.04176835569527E-5</v>
      </c>
      <c r="D1325" s="2" cm="1">
        <f t="array" ref="D1325">[1]!table_weight[Crossing]*(('F+ , F-'!D$2-[1]!tbl_gk[[#This Row],[Crossing]])/('F+ , F-'!D$2-'F+ , F-'!D$3))</f>
        <v>3.6987814836757178E-2</v>
      </c>
      <c r="E1325" s="2" cm="1">
        <f t="array" ref="E1325">[1]!table_weight[Finishing]*(('F+ , F-'!E$2-[1]!tbl_gk[[#This Row],[Finishing]])/('F+ , F-'!E$2-'F+ , F-'!E$3))</f>
        <v>2.096326437480962E-2</v>
      </c>
      <c r="F1325" s="2" cm="1">
        <f t="array" ref="F1325">[1]!table_weight[HeadingAccuracy]*(('F+ , F-'!F$2-[1]!tbl_gk[[#This Row],[HeadingAccuracy]])/('F+ , F-'!F$2-'F+ , F-'!F$3))</f>
        <v>1.210949849973455E-2</v>
      </c>
      <c r="G1325" s="2" cm="1">
        <f t="array" ref="G1325">[1]!table_weight[ShortPassing]*(('F+ , F-'!G$2-[1]!tbl_gk[[#This Row],[ShortPassing]])/('F+ , F-'!G$2-'F+ , F-'!G$3))</f>
        <v>5.2034601718605494E-2</v>
      </c>
      <c r="H1325" s="2" cm="1">
        <f t="array" ref="H1325">[1]!table_weight[Volleys]*(('F+ , F-'!H$2-[1]!tbl_gk[[#This Row],[Volleys]])/('F+ , F-'!H$2-'F+ , F-'!H$3))</f>
        <v>1.851827356780974E-3</v>
      </c>
      <c r="I1325" s="2" cm="1">
        <f t="array" ref="I1325">[1]!table_weight[Dribbling]*(('F+ , F-'!I$2-[1]!tbl_gk[[#This Row],[Dribbling]])/('F+ , F-'!I$2-'F+ , F-'!I$3))</f>
        <v>1.8579686209743949E-2</v>
      </c>
      <c r="J1325" s="2" cm="1">
        <f t="array" ref="J1325">[1]!table_weight[Curve]*(('F+ , F-'!J$2-[1]!tbl_gk[[#This Row],[Curve]])/('F+ , F-'!J$2-'F+ , F-'!J$3))</f>
        <v>9.295879390190295E-3</v>
      </c>
      <c r="K1325" s="2" cm="1">
        <f t="array" ref="K1325">[1]!table_weight[FKAccuracy]*(('F+ , F-'!K$2-[1]!tbl_gk[[#This Row],[FKAccuracy]])/('F+ , F-'!K$2-'F+ , F-'!K$3))</f>
        <v>9.2789777912990392E-3</v>
      </c>
      <c r="L1325" s="2" cm="1">
        <f t="array" ref="L1325">[1]!table_weight[LongPassing]*(('F+ , F-'!L$2-[1]!tbl_gk[[#This Row],[LongPassing]])/('F+ , F-'!L$2-'F+ , F-'!L$3))</f>
        <v>2.3822660403335128E-2</v>
      </c>
      <c r="M1325" s="2" cm="1">
        <f t="array" ref="M1325">[1]!table_weight[BallControl]*(('F+ , F-'!M$2-[1]!tbl_gk[[#This Row],[BallControl]])/('F+ , F-'!M$2-'F+ , F-'!M$3))</f>
        <v>1.3038376287539614E-2</v>
      </c>
      <c r="N1325" s="2" cm="1">
        <f t="array" ref="N1325">[1]!table_weight[Acceleration]*(('F+ , F-'!N$2-[1]!tbl_gk[[#This Row],[Acceleration]])/('F+ , F-'!N$2-'F+ , F-'!N$3))</f>
        <v>9.6959501780633037E-3</v>
      </c>
      <c r="O1325" s="2" cm="1">
        <f t="array" ref="O1325">[1]!table_weight[SprintSpeed]*(('F+ , F-'!O$2-[1]!tbl_gk[[#This Row],[SprintSpeed]])/('F+ , F-'!O$2-'F+ , F-'!O$3))</f>
        <v>8.995436568299351E-3</v>
      </c>
      <c r="P1325" s="2" cm="1">
        <f t="array" ref="P1325">[1]!table_weight[Agility]*(('F+ , F-'!P$2-[1]!tbl_gk[[#This Row],[Agility]])/('F+ , F-'!P$2-'F+ , F-'!P$3))</f>
        <v>3.744354215908813E-3</v>
      </c>
      <c r="Q1325" s="2" cm="1">
        <f t="array" ref="Q1325">[1]!table_weight[Reactions]*(('F+ , F-'!Q$2-[1]!tbl_gk[[#This Row],[Reactions]])/('F+ , F-'!Q$2-'F+ , F-'!Q$3))</f>
        <v>1.9078754002670962E-3</v>
      </c>
      <c r="R1325" s="2" cm="1">
        <f t="array" ref="R1325">[1]!table_weight[Balance]*(('F+ , F-'!R$2-[1]!tbl_gk[[#This Row],[Balance]])/('F+ , F-'!R$2-'F+ , F-'!R$3))</f>
        <v>8.0713757970483338E-4</v>
      </c>
      <c r="S1325" s="2" cm="1">
        <f t="array" ref="S1325">[1]!table_weight[ShotPower]*(('F+ , F-'!S$2-[1]!tbl_gk[[#This Row],[ShotPower]])/('F+ , F-'!S$2-'F+ , F-'!S$3))</f>
        <v>6.2329798837993753E-3</v>
      </c>
      <c r="T1325" s="2" cm="1">
        <f t="array" ref="T1325">[1]!table_weight[Jumping]*(('F+ , F-'!T$2-[1]!tbl_gk[[#This Row],[Jumping]])/('F+ , F-'!T$2-'F+ , F-'!T$3))</f>
        <v>2.4902597721228252E-3</v>
      </c>
      <c r="U1325" s="2" cm="1">
        <f t="array" ref="U1325">[1]!table_weight[Stamina]*(('F+ , F-'!U$2-[1]!tbl_gk[[#This Row],[Stamina]])/('F+ , F-'!U$2-'F+ , F-'!U$3))</f>
        <v>1.5456784792486501E-2</v>
      </c>
      <c r="V1325" s="2" cm="1">
        <f t="array" ref="V1325">[1]!table_weight[Strength]*(('F+ , F-'!V$2-[1]!tbl_gk[[#This Row],[Strength]])/('F+ , F-'!V$2-'F+ , F-'!V$3))</f>
        <v>2.5732684311935858E-2</v>
      </c>
      <c r="W1325" s="2" cm="1">
        <f t="array" ref="W1325">[1]!table_weight[LongShots]*(('F+ , F-'!W$2-[1]!tbl_gk[[#This Row],[LongShots]])/('F+ , F-'!W$2-'F+ , F-'!W$3))</f>
        <v>9.6091773208573719E-3</v>
      </c>
      <c r="X1325" s="2" cm="1">
        <f t="array" ref="X1325">[1]!table_weight[Aggression]*(('F+ , F-'!X$2-[1]!tbl_gk[[#This Row],[Aggression]])/('F+ , F-'!X$2-'F+ , F-'!X$3))</f>
        <v>1.3386066321874024E-2</v>
      </c>
      <c r="Y1325" s="2" cm="1">
        <f t="array" ref="Y1325">[1]!table_weight[Interceptions]*(('F+ , F-'!Y$2-[1]!tbl_gk[[#This Row],[Interceptions]])/('F+ , F-'!Y$2-'F+ , F-'!Y$3))</f>
        <v>2.3546812894353474E-2</v>
      </c>
      <c r="Z1325" s="2" cm="1">
        <f t="array" ref="Z1325">[1]!table_weight[Positioning]*(('F+ , F-'!Z$2-[1]!tbl_gk[[#This Row],[Positioning]])/('F+ , F-'!Z$2-'F+ , F-'!Z$3))</f>
        <v>1.9225568738802474E-3</v>
      </c>
      <c r="AA1325" s="2" cm="1">
        <f t="array" ref="AA1325">[1]!table_weight[Vision]*(('F+ , F-'!AA$2-[1]!tbl_gk[[#This Row],[Vision]])/('F+ , F-'!AA$2-'F+ , F-'!AA$3))</f>
        <v>2.2715748909846831E-2</v>
      </c>
      <c r="AB1325" s="2" cm="1">
        <f t="array" ref="AB1325">[1]!table_weight[Penalties]*(('F+ , F-'!AB$2-[1]!tbl_gk[[#This Row],[Penalties]])/('F+ , F-'!AB$2-'F+ , F-'!AB$3))</f>
        <v>2.3096780543674466E-3</v>
      </c>
      <c r="AC1325" s="2" cm="1">
        <f t="array" ref="AC1325">[1]!table_weight[Composure]*(('F+ , F-'!AC$2-[1]!tbl_gk[[#This Row],[Composure]])/('F+ , F-'!AC$2-'F+ , F-'!AC$3))</f>
        <v>2.0281918669506067E-3</v>
      </c>
      <c r="AD1325" s="2" cm="1">
        <f t="array" ref="AD1325">[1]!table_weight[Marking]*(('F+ , F-'!AD$2-[1]!tbl_gk[[#This Row],[Marking]])/('F+ , F-'!AD$2-'F+ , F-'!AD$3))</f>
        <v>3.4704616390043845E-2</v>
      </c>
      <c r="AE1325" s="2" cm="1">
        <f t="array" ref="AE1325">[1]!table_weight[StandingTackle]*(('F+ , F-'!AE$2-[1]!tbl_gk[[#This Row],[StandingTackle]])/('F+ , F-'!AE$2-'F+ , F-'!AE$3))</f>
        <v>2.6900228972187096E-2</v>
      </c>
      <c r="AF1325" s="2" cm="1">
        <f t="array" ref="AF1325">[1]!table_weight[SlidingTackle]*(('F+ , F-'!AF$2-[1]!tbl_gk[[#This Row],[SlidingTackle]])/('F+ , F-'!AF$2-'F+ , F-'!AF$3))</f>
        <v>1.120842873841129E-2</v>
      </c>
      <c r="AG1325" s="2" cm="1">
        <f t="array" ref="AG1325">[1]!table_weight[GKDiving]*(('F+ , F-'!AG$2-[1]!tbl_gk[[#This Row],[GKDiving]])/('F+ , F-'!AG$2-'F+ , F-'!AG$3))</f>
        <v>4.7827299462529123E-2</v>
      </c>
      <c r="AH1325" s="2" cm="1">
        <f t="array" ref="AH1325">[1]!table_weight[GKHandling]*(('F+ , F-'!AH$2-[1]!tbl_gk[[#This Row],[GKHandling]])/('F+ , F-'!AH$2-'F+ , F-'!AH$3))</f>
        <v>4.9906747265247783E-2</v>
      </c>
      <c r="AI1325" s="2" cm="1">
        <f t="array" ref="AI1325">[1]!table_weight[GKKicking]*(('F+ , F-'!AI$2-[1]!tbl_gk[[#This Row],[GKKicking]])/('F+ , F-'!AI$2-'F+ , F-'!AI$3))</f>
        <v>2.8621843626407038E-2</v>
      </c>
      <c r="AJ1325" s="2" cm="1">
        <f t="array" ref="AJ1325">[1]!table_weight[GKPositioning]*(('F+ , F-'!AJ$2-[1]!tbl_gk[[#This Row],[GKPositioning]])/('F+ , F-'!AJ$2-'F+ , F-'!AJ$3))</f>
        <v>2.0182069223748555E-2</v>
      </c>
      <c r="AK1325" s="2" cm="1">
        <f t="array" ref="AK1325">[1]!table_weight[GKReflexes]*(('F+ , F-'!AK$2-[1]!tbl_gk[[#This Row],[GKReflexes]])/('F+ , F-'!AK$2-'F+ , F-'!AK$3))</f>
        <v>4.9193793732887098E-2</v>
      </c>
    </row>
    <row r="1326" spans="1:37" x14ac:dyDescent="0.55000000000000004">
      <c r="A1326" s="7">
        <f>[1]!tbl_gk[[#This Row],[ID]]</f>
        <v>252456</v>
      </c>
      <c r="B1326" s="1" cm="1">
        <f t="array" ref="B1326">[1]!table_weight[ValueEUR]*(('F+ , F-'!B$2-[1]!tbl_gk[[#This Row],[ValueEUR]])/('F+ , F-'!B$2-'F+ , F-'!B$3))</f>
        <v>1.7470423899596343E-4</v>
      </c>
      <c r="C1326" s="1" cm="1">
        <f t="array" ref="C1326">[1]!table_weight[WageEUR]*(('F+ , F-'!C$2-[1]!tbl_gk[[#This Row],[WageEUR]])/('F+ , F-'!C$2-'F+ , F-'!C$3))</f>
        <v>3.9120935309418161E-4</v>
      </c>
      <c r="D1326" s="1" cm="1">
        <f t="array" ref="D1326">[1]!table_weight[Crossing]*(('F+ , F-'!D$2-[1]!tbl_gk[[#This Row],[Crossing]])/('F+ , F-'!D$2-'F+ , F-'!D$3))</f>
        <v>3.81086577105983E-2</v>
      </c>
      <c r="E1326" s="1" cm="1">
        <f t="array" ref="E1326">[1]!table_weight[Finishing]*(('F+ , F-'!E$2-[1]!tbl_gk[[#This Row],[Finishing]])/('F+ , F-'!E$2-'F+ , F-'!E$3))</f>
        <v>1.9965013690294877E-2</v>
      </c>
      <c r="F1326" s="1" cm="1">
        <f t="array" ref="F1326">[1]!table_weight[HeadingAccuracy]*(('F+ , F-'!F$2-[1]!tbl_gk[[#This Row],[HeadingAccuracy]])/('F+ , F-'!F$2-'F+ , F-'!F$3))</f>
        <v>1.210949849973455E-2</v>
      </c>
      <c r="G1326" s="1" cm="1">
        <f t="array" ref="G1326">[1]!table_weight[ShortPassing]*(('F+ , F-'!G$2-[1]!tbl_gk[[#This Row],[ShortPassing]])/('F+ , F-'!G$2-'F+ , F-'!G$3))</f>
        <v>5.6253623479573515E-2</v>
      </c>
      <c r="H1326" s="1" cm="1">
        <f t="array" ref="H1326">[1]!table_weight[Volleys]*(('F+ , F-'!H$2-[1]!tbl_gk[[#This Row],[Volleys]])/('F+ , F-'!H$2-'F+ , F-'!H$3))</f>
        <v>1.9675665665797848E-3</v>
      </c>
      <c r="I1326" s="1" cm="1">
        <f t="array" ref="I1326">[1]!table_weight[Dribbling]*(('F+ , F-'!I$2-[1]!tbl_gk[[#This Row],[Dribbling]])/('F+ , F-'!I$2-'F+ , F-'!I$3))</f>
        <v>2.2491199096005835E-2</v>
      </c>
      <c r="J1326" s="1" cm="1">
        <f t="array" ref="J1326">[1]!table_weight[Curve]*(('F+ , F-'!J$2-[1]!tbl_gk[[#This Row],[Curve]])/('F+ , F-'!J$2-'F+ , F-'!J$3))</f>
        <v>9.8029273569279467E-3</v>
      </c>
      <c r="K1326" s="1" cm="1">
        <f t="array" ref="K1326">[1]!table_weight[FKAccuracy]*(('F+ , F-'!K$2-[1]!tbl_gk[[#This Row],[FKAccuracy]])/('F+ , F-'!K$2-'F+ , F-'!K$3))</f>
        <v>9.5832065713416324E-3</v>
      </c>
      <c r="L1326" s="1" cm="1">
        <f t="array" ref="L1326">[1]!table_weight[LongPassing]*(('F+ , F-'!L$2-[1]!tbl_gk[[#This Row],[LongPassing]])/('F+ , F-'!L$2-'F+ , F-'!L$3))</f>
        <v>2.1115539902956136E-2</v>
      </c>
      <c r="M1326" s="1" cm="1">
        <f t="array" ref="M1326">[1]!table_weight[BallControl]*(('F+ , F-'!M$2-[1]!tbl_gk[[#This Row],[BallControl]])/('F+ , F-'!M$2-'F+ , F-'!M$3))</f>
        <v>1.5646051545047536E-2</v>
      </c>
      <c r="N1326" s="1" cm="1">
        <f t="array" ref="N1326">[1]!table_weight[Acceleration]*(('F+ , F-'!N$2-[1]!tbl_gk[[#This Row],[Acceleration]])/('F+ , F-'!N$2-'F+ , F-'!N$3))</f>
        <v>8.5685141108466402E-3</v>
      </c>
      <c r="O1326" s="1" cm="1">
        <f t="array" ref="O1326">[1]!table_weight[SprintSpeed]*(('F+ , F-'!O$2-[1]!tbl_gk[[#This Row],[SprintSpeed]])/('F+ , F-'!O$2-'F+ , F-'!O$3))</f>
        <v>9.2765439610587065E-3</v>
      </c>
      <c r="P1326" s="1" cm="1">
        <f t="array" ref="P1326">[1]!table_weight[Agility]*(('F+ , F-'!P$2-[1]!tbl_gk[[#This Row],[Agility]])/('F+ , F-'!P$2-'F+ , F-'!P$3))</f>
        <v>4.7974538391331659E-3</v>
      </c>
      <c r="Q1326" s="1" cm="1">
        <f t="array" ref="Q1326">[1]!table_weight[Reactions]*(('F+ , F-'!Q$2-[1]!tbl_gk[[#This Row],[Reactions]])/('F+ , F-'!Q$2-'F+ , F-'!Q$3))</f>
        <v>2.1656964003031903E-3</v>
      </c>
      <c r="R1326" s="1" cm="1">
        <f t="array" ref="R1326">[1]!table_weight[Balance]*(('F+ , F-'!R$2-[1]!tbl_gk[[#This Row],[Balance]])/('F+ , F-'!R$2-'F+ , F-'!R$3))</f>
        <v>1.5521876532785257E-3</v>
      </c>
      <c r="S1326" s="1" cm="1">
        <f t="array" ref="S1326">[1]!table_weight[ShotPower]*(('F+ , F-'!S$2-[1]!tbl_gk[[#This Row],[ShotPower]])/('F+ , F-'!S$2-'F+ , F-'!S$3))</f>
        <v>4.93444240800784E-3</v>
      </c>
      <c r="T1326" s="1" cm="1">
        <f t="array" ref="T1326">[1]!table_weight[Jumping]*(('F+ , F-'!T$2-[1]!tbl_gk[[#This Row],[Jumping]])/('F+ , F-'!T$2-'F+ , F-'!T$3))</f>
        <v>1.7174205324985003E-3</v>
      </c>
      <c r="U1326" s="1" cm="1">
        <f t="array" ref="U1326">[1]!table_weight[Stamina]*(('F+ , F-'!U$2-[1]!tbl_gk[[#This Row],[Stamina]])/('F+ , F-'!U$2-'F+ , F-'!U$3))</f>
        <v>1.2021943727489499E-2</v>
      </c>
      <c r="V1326" s="1" cm="1">
        <f t="array" ref="V1326">[1]!table_weight[Strength]*(('F+ , F-'!V$2-[1]!tbl_gk[[#This Row],[Strength]])/('F+ , F-'!V$2-'F+ , F-'!V$3))</f>
        <v>3.0169354020890316E-2</v>
      </c>
      <c r="W1326" s="1" cm="1">
        <f t="array" ref="W1326">[1]!table_weight[LongShots]*(('F+ , F-'!W$2-[1]!tbl_gk[[#This Row],[LongShots]])/('F+ , F-'!W$2-'F+ , F-'!W$3))</f>
        <v>9.6091773208573719E-3</v>
      </c>
      <c r="X1326" s="1" cm="1">
        <f t="array" ref="X1326">[1]!table_weight[Aggression]*(('F+ , F-'!X$2-[1]!tbl_gk[[#This Row],[Aggression]])/('F+ , F-'!X$2-'F+ , F-'!X$3))</f>
        <v>1.460298144204439E-2</v>
      </c>
      <c r="Y1326" s="1" cm="1">
        <f t="array" ref="Y1326">[1]!table_weight[Interceptions]*(('F+ , F-'!Y$2-[1]!tbl_gk[[#This Row],[Interceptions]])/('F+ , F-'!Y$2-'F+ , F-'!Y$3))</f>
        <v>2.4239366214775633E-2</v>
      </c>
      <c r="Z1326" s="1" cm="1">
        <f t="array" ref="Z1326">[1]!table_weight[Positioning]*(('F+ , F-'!Z$2-[1]!tbl_gk[[#This Row],[Positioning]])/('F+ , F-'!Z$2-'F+ , F-'!Z$3))</f>
        <v>1.9225568738802474E-3</v>
      </c>
      <c r="AA1326" s="1" cm="1">
        <f t="array" ref="AA1326">[1]!table_weight[Vision]*(('F+ , F-'!AA$2-[1]!tbl_gk[[#This Row],[Vision]])/('F+ , F-'!AA$2-'F+ , F-'!AA$3))</f>
        <v>1.6326944528952409E-2</v>
      </c>
      <c r="AB1326" s="1" cm="1">
        <f t="array" ref="AB1326">[1]!table_weight[Penalties]*(('F+ , F-'!AB$2-[1]!tbl_gk[[#This Row],[Penalties]])/('F+ , F-'!AB$2-'F+ , F-'!AB$3))</f>
        <v>2.3879722257019362E-3</v>
      </c>
      <c r="AC1326" s="1" cm="1">
        <f t="array" ref="AC1326">[1]!table_weight[Composure]*(('F+ , F-'!AC$2-[1]!tbl_gk[[#This Row],[Composure]])/('F+ , F-'!AC$2-'F+ , F-'!AC$3))</f>
        <v>1.441083694938589E-3</v>
      </c>
      <c r="AD1326" s="1" cm="1">
        <f t="array" ref="AD1326">[1]!table_weight[Marking]*(('F+ , F-'!AD$2-[1]!tbl_gk[[#This Row],[Marking]])/('F+ , F-'!AD$2-'F+ , F-'!AD$3))</f>
        <v>3.3127133826860035E-2</v>
      </c>
      <c r="AE1326" s="1" cm="1">
        <f t="array" ref="AE1326">[1]!table_weight[StandingTackle]*(('F+ , F-'!AE$2-[1]!tbl_gk[[#This Row],[StandingTackle]])/('F+ , F-'!AE$2-'F+ , F-'!AE$3))</f>
        <v>2.9141914719869356E-2</v>
      </c>
      <c r="AF1326" s="1" cm="1">
        <f t="array" ref="AF1326">[1]!table_weight[SlidingTackle]*(('F+ , F-'!AF$2-[1]!tbl_gk[[#This Row],[SlidingTackle]])/('F+ , F-'!AF$2-'F+ , F-'!AF$3))</f>
        <v>1.120842873841129E-2</v>
      </c>
      <c r="AG1326" s="1" cm="1">
        <f t="array" ref="AG1326">[1]!table_weight[GKDiving]*(('F+ , F-'!AG$2-[1]!tbl_gk[[#This Row],[GKDiving]])/('F+ , F-'!AG$2-'F+ , F-'!AG$3))</f>
        <v>4.4411063786634182E-2</v>
      </c>
      <c r="AH1326" s="1" cm="1">
        <f t="array" ref="AH1326">[1]!table_weight[GKHandling]*(('F+ , F-'!AH$2-[1]!tbl_gk[[#This Row],[GKHandling]])/('F+ , F-'!AH$2-'F+ , F-'!AH$3))</f>
        <v>3.9212444279837541E-2</v>
      </c>
      <c r="AI1326" s="1" cm="1">
        <f t="array" ref="AI1326">[1]!table_weight[GKKicking]*(('F+ , F-'!AI$2-[1]!tbl_gk[[#This Row],[GKKicking]])/('F+ , F-'!AI$2-'F+ , F-'!AI$3))</f>
        <v>2.2360815333130498E-2</v>
      </c>
      <c r="AJ1326" s="1" cm="1">
        <f t="array" ref="AJ1326">[1]!table_weight[GKPositioning]*(('F+ , F-'!AJ$2-[1]!tbl_gk[[#This Row],[GKPositioning]])/('F+ , F-'!AJ$2-'F+ , F-'!AJ$3))</f>
        <v>1.6397931244295699E-2</v>
      </c>
      <c r="AK1326" s="1" cm="1">
        <f t="array" ref="AK1326">[1]!table_weight[GKReflexes]*(('F+ , F-'!AK$2-[1]!tbl_gk[[#This Row],[GKReflexes]])/('F+ , F-'!AK$2-'F+ , F-'!AK$3))</f>
        <v>4.3727816651455198E-2</v>
      </c>
    </row>
    <row r="1327" spans="1:37" x14ac:dyDescent="0.55000000000000004">
      <c r="A1327" s="8">
        <f>[1]!tbl_gk[[#This Row],[ID]]</f>
        <v>252462</v>
      </c>
      <c r="B1327" s="2" cm="1">
        <f t="array" ref="B1327">[1]!table_weight[ValueEUR]*(('F+ , F-'!B$2-[1]!tbl_gk[[#This Row],[ValueEUR]])/('F+ , F-'!B$2-'F+ , F-'!B$3))</f>
        <v>1.4383776567512181E-4</v>
      </c>
      <c r="C1327" s="2" cm="1">
        <f t="array" ref="C1327">[1]!table_weight[WageEUR]*(('F+ , F-'!C$2-[1]!tbl_gk[[#This Row],[WageEUR]])/('F+ , F-'!C$2-'F+ , F-'!C$3))</f>
        <v>7.8241870618836313E-5</v>
      </c>
      <c r="D1327" s="2" cm="1">
        <f t="array" ref="D1327">[1]!table_weight[Crossing]*(('F+ , F-'!D$2-[1]!tbl_gk[[#This Row],[Crossing]])/('F+ , F-'!D$2-'F+ , F-'!D$3))</f>
        <v>3.3625286215233793E-2</v>
      </c>
      <c r="E1327" s="2" cm="1">
        <f t="array" ref="E1327">[1]!table_weight[Finishing]*(('F+ , F-'!E$2-[1]!tbl_gk[[#This Row],[Finishing]])/('F+ , F-'!E$2-'F+ , F-'!E$3))</f>
        <v>2.096326437480962E-2</v>
      </c>
      <c r="F1327" s="2" cm="1">
        <f t="array" ref="F1327">[1]!table_weight[HeadingAccuracy]*(('F+ , F-'!F$2-[1]!tbl_gk[[#This Row],[HeadingAccuracy]])/('F+ , F-'!F$2-'F+ , F-'!F$3))</f>
        <v>1.08567917583827E-2</v>
      </c>
      <c r="G1327" s="2" cm="1">
        <f t="array" ref="G1327">[1]!table_weight[ShortPassing]*(('F+ , F-'!G$2-[1]!tbl_gk[[#This Row],[ShortPassing]])/('F+ , F-'!G$2-'F+ , F-'!G$3))</f>
        <v>4.781557995763748E-2</v>
      </c>
      <c r="H1327" s="2" cm="1">
        <f t="array" ref="H1327">[1]!table_weight[Volleys]*(('F+ , F-'!H$2-[1]!tbl_gk[[#This Row],[Volleys]])/('F+ , F-'!H$2-'F+ , F-'!H$3))</f>
        <v>2.4305234057750281E-3</v>
      </c>
      <c r="I1327" s="2" cm="1">
        <f t="array" ref="I1327">[1]!table_weight[Dribbling]*(('F+ , F-'!I$2-[1]!tbl_gk[[#This Row],[Dribbling]])/('F+ , F-'!I$2-'F+ , F-'!I$3))</f>
        <v>1.6623929766613008E-2</v>
      </c>
      <c r="J1327" s="2" cm="1">
        <f t="array" ref="J1327">[1]!table_weight[Curve]*(('F+ , F-'!J$2-[1]!tbl_gk[[#This Row],[Curve]])/('F+ , F-'!J$2-'F+ , F-'!J$3))</f>
        <v>9.295879390190295E-3</v>
      </c>
      <c r="K1327" s="2" cm="1">
        <f t="array" ref="K1327">[1]!table_weight[FKAccuracy]*(('F+ , F-'!K$2-[1]!tbl_gk[[#This Row],[FKAccuracy]])/('F+ , F-'!K$2-'F+ , F-'!K$3))</f>
        <v>9.1268634012777444E-3</v>
      </c>
      <c r="L1327" s="2" cm="1">
        <f t="array" ref="L1327">[1]!table_weight[LongPassing]*(('F+ , F-'!L$2-[1]!tbl_gk[[#This Row],[LongPassing]])/('F+ , F-'!L$2-'F+ , F-'!L$3))</f>
        <v>2.3822660403335128E-2</v>
      </c>
      <c r="M1327" s="2" cm="1">
        <f t="array" ref="M1327">[1]!table_weight[BallControl]*(('F+ , F-'!M$2-[1]!tbl_gk[[#This Row],[BallControl]])/('F+ , F-'!M$2-'F+ , F-'!M$3))</f>
        <v>1.4776826459211564E-2</v>
      </c>
      <c r="N1327" s="2" cm="1">
        <f t="array" ref="N1327">[1]!table_weight[Acceleration]*(('F+ , F-'!N$2-[1]!tbl_gk[[#This Row],[Acceleration]])/('F+ , F-'!N$2-'F+ , F-'!N$3))</f>
        <v>1.1274360672166632E-2</v>
      </c>
      <c r="O1327" s="2" cm="1">
        <f t="array" ref="O1327">[1]!table_weight[SprintSpeed]*(('F+ , F-'!O$2-[1]!tbl_gk[[#This Row],[SprintSpeed]])/('F+ , F-'!O$2-'F+ , F-'!O$3))</f>
        <v>1.0682080924855479E-2</v>
      </c>
      <c r="P1327" s="2" cm="1">
        <f t="array" ref="P1327">[1]!table_weight[Agility]*(('F+ , F-'!P$2-[1]!tbl_gk[[#This Row],[Agility]])/('F+ , F-'!P$2-'F+ , F-'!P$3))</f>
        <v>5.265498116121768E-3</v>
      </c>
      <c r="Q1327" s="2" cm="1">
        <f t="array" ref="Q1327">[1]!table_weight[Reactions]*(('F+ , F-'!Q$2-[1]!tbl_gk[[#This Row],[Reactions]])/('F+ , F-'!Q$2-'F+ , F-'!Q$3))</f>
        <v>1.6500544002310022E-3</v>
      </c>
      <c r="R1327" s="2" cm="1">
        <f t="array" ref="R1327">[1]!table_weight[Balance]*(('F+ , F-'!R$2-[1]!tbl_gk[[#This Row],[Balance]])/('F+ , F-'!R$2-'F+ , F-'!R$3))</f>
        <v>1.4280126410162438E-3</v>
      </c>
      <c r="S1327" s="2" cm="1">
        <f t="array" ref="S1327">[1]!table_weight[ShotPower]*(('F+ , F-'!S$2-[1]!tbl_gk[[#This Row],[ShotPower]])/('F+ , F-'!S$2-'F+ , F-'!S$3))</f>
        <v>7.5315173595909123E-3</v>
      </c>
      <c r="T1327" s="2" cm="1">
        <f t="array" ref="T1327">[1]!table_weight[Jumping]*(('F+ , F-'!T$2-[1]!tbl_gk[[#This Row],[Jumping]])/('F+ , F-'!T$2-'F+ , F-'!T$3))</f>
        <v>1.8891625857483504E-3</v>
      </c>
      <c r="U1327" s="2" cm="1">
        <f t="array" ref="U1327">[1]!table_weight[Stamina]*(('F+ , F-'!U$2-[1]!tbl_gk[[#This Row],[Stamina]])/('F+ , F-'!U$2-'F+ , F-'!U$3))</f>
        <v>1.7174205324984999E-2</v>
      </c>
      <c r="V1327" s="2" cm="1">
        <f t="array" ref="V1327">[1]!table_weight[Strength]*(('F+ , F-'!V$2-[1]!tbl_gk[[#This Row],[Strength]])/('F+ , F-'!V$2-'F+ , F-'!V$3))</f>
        <v>3.1944021904472097E-2</v>
      </c>
      <c r="W1327" s="2" cm="1">
        <f t="array" ref="W1327">[1]!table_weight[LongShots]*(('F+ , F-'!W$2-[1]!tbl_gk[[#This Row],[LongShots]])/('F+ , F-'!W$2-'F+ , F-'!W$3))</f>
        <v>1.0128592311173986E-2</v>
      </c>
      <c r="X1327" s="2" cm="1">
        <f t="array" ref="X1327">[1]!table_weight[Aggression]*(('F+ , F-'!X$2-[1]!tbl_gk[[#This Row],[Aggression]])/('F+ , F-'!X$2-'F+ , F-'!X$3))</f>
        <v>1.5819896562214757E-2</v>
      </c>
      <c r="Y1327" s="2" cm="1">
        <f t="array" ref="Y1327">[1]!table_weight[Interceptions]*(('F+ , F-'!Y$2-[1]!tbl_gk[[#This Row],[Interceptions]])/('F+ , F-'!Y$2-'F+ , F-'!Y$3))</f>
        <v>2.4239366214775633E-2</v>
      </c>
      <c r="Z1327" s="2" cm="1">
        <f t="array" ref="Z1327">[1]!table_weight[Positioning]*(('F+ , F-'!Z$2-[1]!tbl_gk[[#This Row],[Positioning]])/('F+ , F-'!Z$2-'F+ , F-'!Z$3))</f>
        <v>1.7746678835817667E-3</v>
      </c>
      <c r="AA1327" s="2" cm="1">
        <f t="array" ref="AA1327">[1]!table_weight[Vision]*(('F+ , F-'!AA$2-[1]!tbl_gk[[#This Row],[Vision]])/('F+ , F-'!AA$2-'F+ , F-'!AA$3))</f>
        <v>2.7684818983875824E-2</v>
      </c>
      <c r="AB1327" s="2" cm="1">
        <f t="array" ref="AB1327">[1]!table_weight[Penalties]*(('F+ , F-'!AB$2-[1]!tbl_gk[[#This Row],[Penalties]])/('F+ , F-'!AB$2-'F+ , F-'!AB$3))</f>
        <v>2.1922367973657118E-3</v>
      </c>
      <c r="AC1327" s="2" cm="1">
        <f t="array" ref="AC1327">[1]!table_weight[Composure]*(('F+ , F-'!AC$2-[1]!tbl_gk[[#This Row],[Composure]])/('F+ , F-'!AC$2-'F+ , F-'!AC$3))</f>
        <v>2.401806158230982E-3</v>
      </c>
      <c r="AD1327" s="2" cm="1">
        <f t="array" ref="AD1327">[1]!table_weight[Marking]*(('F+ , F-'!AD$2-[1]!tbl_gk[[#This Row],[Marking]])/('F+ , F-'!AD$2-'F+ , F-'!AD$3))</f>
        <v>3.9437064079595283E-2</v>
      </c>
      <c r="AE1327" s="2" cm="1">
        <f t="array" ref="AE1327">[1]!table_weight[StandingTackle]*(('F+ , F-'!AE$2-[1]!tbl_gk[[#This Row],[StandingTackle]])/('F+ , F-'!AE$2-'F+ , F-'!AE$3))</f>
        <v>2.6900228972187096E-2</v>
      </c>
      <c r="AF1327" s="2" cm="1">
        <f t="array" ref="AF1327">[1]!table_weight[SlidingTackle]*(('F+ , F-'!AF$2-[1]!tbl_gk[[#This Row],[SlidingTackle]])/('F+ , F-'!AF$2-'F+ , F-'!AF$3))</f>
        <v>1.120842873841129E-2</v>
      </c>
      <c r="AG1327" s="2" cm="1">
        <f t="array" ref="AG1327">[1]!table_weight[GKDiving]*(('F+ , F-'!AG$2-[1]!tbl_gk[[#This Row],[GKDiving]])/('F+ , F-'!AG$2-'F+ , F-'!AG$3))</f>
        <v>5.1243535138424057E-2</v>
      </c>
      <c r="AH1327" s="2" cm="1">
        <f t="array" ref="AH1327">[1]!table_weight[GKHandling]*(('F+ , F-'!AH$2-[1]!tbl_gk[[#This Row],[GKHandling]])/('F+ , F-'!AH$2-'F+ , F-'!AH$3))</f>
        <v>5.5253898757952898E-2</v>
      </c>
      <c r="AI1327" s="2" cm="1">
        <f t="array" ref="AI1327">[1]!table_weight[GKKicking]*(('F+ , F-'!AI$2-[1]!tbl_gk[[#This Row],[GKKicking]])/('F+ , F-'!AI$2-'F+ , F-'!AI$3))</f>
        <v>3.3988439306358358E-2</v>
      </c>
      <c r="AJ1327" s="2" cm="1">
        <f t="array" ref="AJ1327">[1]!table_weight[GKPositioning]*(('F+ , F-'!AJ$2-[1]!tbl_gk[[#This Row],[GKPositioning]])/('F+ , F-'!AJ$2-'F+ , F-'!AJ$3))</f>
        <v>2.0812758886990693E-2</v>
      </c>
      <c r="AK1327" s="2" cm="1">
        <f t="array" ref="AK1327">[1]!table_weight[GKReflexes]*(('F+ , F-'!AK$2-[1]!tbl_gk[[#This Row],[GKReflexes]])/('F+ , F-'!AK$2-'F+ , F-'!AK$3))</f>
        <v>5.64817631747963E-2</v>
      </c>
    </row>
    <row r="1328" spans="1:37" x14ac:dyDescent="0.55000000000000004">
      <c r="A1328" s="7">
        <f>[1]!tbl_gk[[#This Row],[ID]]</f>
        <v>252477</v>
      </c>
      <c r="B1328" s="1" cm="1">
        <f t="array" ref="B1328">[1]!table_weight[ValueEUR]*(('F+ , F-'!B$2-[1]!tbl_gk[[#This Row],[ValueEUR]])/('F+ , F-'!B$2-'F+ , F-'!B$3))</f>
        <v>1.5927100233554262E-4</v>
      </c>
      <c r="C1328" s="1" cm="1">
        <f t="array" ref="C1328">[1]!table_weight[WageEUR]*(('F+ , F-'!C$2-[1]!tbl_gk[[#This Row],[WageEUR]])/('F+ , F-'!C$2-'F+ , F-'!C$3))</f>
        <v>7.8241870618836313E-5</v>
      </c>
      <c r="D1328" s="1" cm="1">
        <f t="array" ref="D1328">[1]!table_weight[Crossing]*(('F+ , F-'!D$2-[1]!tbl_gk[[#This Row],[Crossing]])/('F+ , F-'!D$2-'F+ , F-'!D$3))</f>
        <v>3.3625286215233793E-2</v>
      </c>
      <c r="E1328" s="1" cm="1">
        <f t="array" ref="E1328">[1]!table_weight[Finishing]*(('F+ , F-'!E$2-[1]!tbl_gk[[#This Row],[Finishing]])/('F+ , F-'!E$2-'F+ , F-'!E$3))</f>
        <v>2.1961515059324362E-2</v>
      </c>
      <c r="F1328" s="1" cm="1">
        <f t="array" ref="F1328">[1]!table_weight[HeadingAccuracy]*(('F+ , F-'!F$2-[1]!tbl_gk[[#This Row],[HeadingAccuracy]])/('F+ , F-'!F$2-'F+ , F-'!F$3))</f>
        <v>1.1691929585950599E-2</v>
      </c>
      <c r="G1328" s="1" cm="1">
        <f t="array" ref="G1328">[1]!table_weight[ShortPassing]*(('F+ , F-'!G$2-[1]!tbl_gk[[#This Row],[ShortPassing]])/('F+ , F-'!G$2-'F+ , F-'!G$3))</f>
        <v>4.781557995763748E-2</v>
      </c>
      <c r="H1328" s="1" cm="1">
        <f t="array" ref="H1328">[1]!table_weight[Volleys]*(('F+ , F-'!H$2-[1]!tbl_gk[[#This Row],[Volleys]])/('F+ , F-'!H$2-'F+ , F-'!H$3))</f>
        <v>2.3147841959762173E-3</v>
      </c>
      <c r="I1328" s="1" cm="1">
        <f t="array" ref="I1328">[1]!table_weight[Dribbling]*(('F+ , F-'!I$2-[1]!tbl_gk[[#This Row],[Dribbling]])/('F+ , F-'!I$2-'F+ , F-'!I$3))</f>
        <v>1.9557564431309422E-2</v>
      </c>
      <c r="J1328" s="1" cm="1">
        <f t="array" ref="J1328">[1]!table_weight[Curve]*(('F+ , F-'!J$2-[1]!tbl_gk[[#This Row],[Curve]])/('F+ , F-'!J$2-'F+ , F-'!J$3))</f>
        <v>9.9719433458404991E-3</v>
      </c>
      <c r="K1328" s="1" cm="1">
        <f t="array" ref="K1328">[1]!table_weight[FKAccuracy]*(('F+ , F-'!K$2-[1]!tbl_gk[[#This Row],[FKAccuracy]])/('F+ , F-'!K$2-'F+ , F-'!K$3))</f>
        <v>9.5832065713416324E-3</v>
      </c>
      <c r="L1328" s="1" cm="1">
        <f t="array" ref="L1328">[1]!table_weight[LongPassing]*(('F+ , F-'!L$2-[1]!tbl_gk[[#This Row],[LongPassing]])/('F+ , F-'!L$2-'F+ , F-'!L$3))</f>
        <v>2.3281236303259328E-2</v>
      </c>
      <c r="M1328" s="1" cm="1">
        <f t="array" ref="M1328">[1]!table_weight[BallControl]*(('F+ , F-'!M$2-[1]!tbl_gk[[#This Row],[BallControl]])/('F+ , F-'!M$2-'F+ , F-'!M$3))</f>
        <v>1.2169151201703639E-2</v>
      </c>
      <c r="N1328" s="1" cm="1">
        <f t="array" ref="N1328">[1]!table_weight[Acceleration]*(('F+ , F-'!N$2-[1]!tbl_gk[[#This Row],[Acceleration]])/('F+ , F-'!N$2-'F+ , F-'!N$3))</f>
        <v>6.5391291898566463E-3</v>
      </c>
      <c r="O1328" s="1" cm="1">
        <f t="array" ref="O1328">[1]!table_weight[SprintSpeed]*(('F+ , F-'!O$2-[1]!tbl_gk[[#This Row],[SprintSpeed]])/('F+ , F-'!O$2-'F+ , F-'!O$3))</f>
        <v>8.4332217827806418E-3</v>
      </c>
      <c r="P1328" s="1" cm="1">
        <f t="array" ref="P1328">[1]!table_weight[Agility]*(('F+ , F-'!P$2-[1]!tbl_gk[[#This Row],[Agility]])/('F+ , F-'!P$2-'F+ , F-'!P$3))</f>
        <v>3.2763099389202109E-3</v>
      </c>
      <c r="Q1328" s="1" cm="1">
        <f t="array" ref="Q1328">[1]!table_weight[Reactions]*(('F+ , F-'!Q$2-[1]!tbl_gk[[#This Row],[Reactions]])/('F+ , F-'!Q$2-'F+ , F-'!Q$3))</f>
        <v>1.8563112002598775E-3</v>
      </c>
      <c r="R1328" s="1" cm="1">
        <f t="array" ref="R1328">[1]!table_weight[Balance]*(('F+ , F-'!R$2-[1]!tbl_gk[[#This Row],[Balance]])/('F+ , F-'!R$2-'F+ , F-'!R$3))</f>
        <v>6.2087506131141027E-4</v>
      </c>
      <c r="S1328" s="1" cm="1">
        <f t="array" ref="S1328">[1]!table_weight[ShotPower]*(('F+ , F-'!S$2-[1]!tbl_gk[[#This Row],[ShotPower]])/('F+ , F-'!S$2-'F+ , F-'!S$3))</f>
        <v>7.7912248547492196E-3</v>
      </c>
      <c r="T1328" s="1" cm="1">
        <f t="array" ref="T1328">[1]!table_weight[Jumping]*(('F+ , F-'!T$2-[1]!tbl_gk[[#This Row],[Jumping]])/('F+ , F-'!T$2-'F+ , F-'!T$3))</f>
        <v>1.9750336123732751E-3</v>
      </c>
      <c r="U1328" s="1" cm="1">
        <f t="array" ref="U1328">[1]!table_weight[Stamina]*(('F+ , F-'!U$2-[1]!tbl_gk[[#This Row],[Stamina]])/('F+ , F-'!U$2-'F+ , F-'!U$3))</f>
        <v>2.0609046389982E-2</v>
      </c>
      <c r="V1328" s="1" cm="1">
        <f t="array" ref="V1328">[1]!table_weight[Strength]*(('F+ , F-'!V$2-[1]!tbl_gk[[#This Row],[Strength]])/('F+ , F-'!V$2-'F+ , F-'!V$3))</f>
        <v>2.7507352195517646E-2</v>
      </c>
      <c r="W1328" s="1" cm="1">
        <f t="array" ref="W1328">[1]!table_weight[LongShots]*(('F+ , F-'!W$2-[1]!tbl_gk[[#This Row],[LongShots]])/('F+ , F-'!W$2-'F+ , F-'!W$3))</f>
        <v>9.3494698256990638E-3</v>
      </c>
      <c r="X1328" s="1" cm="1">
        <f t="array" ref="X1328">[1]!table_weight[Aggression]*(('F+ , F-'!X$2-[1]!tbl_gk[[#This Row],[Aggression]])/('F+ , F-'!X$2-'F+ , F-'!X$3))</f>
        <v>1.3386066321874024E-2</v>
      </c>
      <c r="Y1328" s="1" cm="1">
        <f t="array" ref="Y1328">[1]!table_weight[Interceptions]*(('F+ , F-'!Y$2-[1]!tbl_gk[[#This Row],[Interceptions]])/('F+ , F-'!Y$2-'F+ , F-'!Y$3))</f>
        <v>2.4239366214775633E-2</v>
      </c>
      <c r="Z1328" s="1" cm="1">
        <f t="array" ref="Z1328">[1]!table_weight[Positioning]*(('F+ , F-'!Z$2-[1]!tbl_gk[[#This Row],[Positioning]])/('F+ , F-'!Z$2-'F+ , F-'!Z$3))</f>
        <v>2.2183348544772088E-3</v>
      </c>
      <c r="AA1328" s="1" cm="1">
        <f t="array" ref="AA1328">[1]!table_weight[Vision]*(('F+ , F-'!AA$2-[1]!tbl_gk[[#This Row],[Vision]])/('F+ , F-'!AA$2-'F+ , F-'!AA$3))</f>
        <v>2.200588175641412E-2</v>
      </c>
      <c r="AB1328" s="1" cm="1">
        <f t="array" ref="AB1328">[1]!table_weight[Penalties]*(('F+ , F-'!AB$2-[1]!tbl_gk[[#This Row],[Penalties]])/('F+ , F-'!AB$2-'F+ , F-'!AB$3))</f>
        <v>2.427119311369181E-3</v>
      </c>
      <c r="AC1328" s="1" cm="1">
        <f t="array" ref="AC1328">[1]!table_weight[Composure]*(('F+ , F-'!AC$2-[1]!tbl_gk[[#This Row],[Composure]])/('F+ , F-'!AC$2-'F+ , F-'!AC$3))</f>
        <v>1.9214449265847853E-3</v>
      </c>
      <c r="AD1328" s="1" cm="1">
        <f t="array" ref="AD1328">[1]!table_weight[Marking]*(('F+ , F-'!AD$2-[1]!tbl_gk[[#This Row],[Marking]])/('F+ , F-'!AD$2-'F+ , F-'!AD$3))</f>
        <v>3.9437064079595283E-2</v>
      </c>
      <c r="AE1328" s="1" cm="1">
        <f t="array" ref="AE1328">[1]!table_weight[StandingTackle]*(('F+ , F-'!AE$2-[1]!tbl_gk[[#This Row],[StandingTackle]])/('F+ , F-'!AE$2-'F+ , F-'!AE$3))</f>
        <v>2.9141914719869356E-2</v>
      </c>
      <c r="AF1328" s="1" cm="1">
        <f t="array" ref="AF1328">[1]!table_weight[SlidingTackle]*(('F+ , F-'!AF$2-[1]!tbl_gk[[#This Row],[SlidingTackle]])/('F+ , F-'!AF$2-'F+ , F-'!AF$3))</f>
        <v>1.120842873841129E-2</v>
      </c>
      <c r="AG1328" s="1" cm="1">
        <f t="array" ref="AG1328">[1]!table_weight[GKDiving]*(('F+ , F-'!AG$2-[1]!tbl_gk[[#This Row],[GKDiving]])/('F+ , F-'!AG$2-'F+ , F-'!AG$3))</f>
        <v>4.7827299462529123E-2</v>
      </c>
      <c r="AH1328" s="1" cm="1">
        <f t="array" ref="AH1328">[1]!table_weight[GKHandling]*(('F+ , F-'!AH$2-[1]!tbl_gk[[#This Row],[GKHandling]])/('F+ , F-'!AH$2-'F+ , F-'!AH$3))</f>
        <v>6.0601050250658012E-2</v>
      </c>
      <c r="AI1328" s="1" cm="1">
        <f t="array" ref="AI1328">[1]!table_weight[GKKicking]*(('F+ , F-'!AI$2-[1]!tbl_gk[[#This Row],[GKKicking]])/('F+ , F-'!AI$2-'F+ , F-'!AI$3))</f>
        <v>3.57773045330088E-2</v>
      </c>
      <c r="AJ1328" s="1" cm="1">
        <f t="array" ref="AJ1328">[1]!table_weight[GKPositioning]*(('F+ , F-'!AJ$2-[1]!tbl_gk[[#This Row],[GKPositioning]])/('F+ , F-'!AJ$2-'F+ , F-'!AJ$3))</f>
        <v>2.0182069223748555E-2</v>
      </c>
      <c r="AK1328" s="1" cm="1">
        <f t="array" ref="AK1328">[1]!table_weight[GKReflexes]*(('F+ , F-'!AK$2-[1]!tbl_gk[[#This Row],[GKReflexes]])/('F+ , F-'!AK$2-'F+ , F-'!AK$3))</f>
        <v>4.7371801372409796E-2</v>
      </c>
    </row>
    <row r="1329" spans="1:37" x14ac:dyDescent="0.55000000000000004">
      <c r="A1329" s="8">
        <f>[1]!tbl_gk[[#This Row],[ID]]</f>
        <v>252500</v>
      </c>
      <c r="B1329" s="2" cm="1">
        <f t="array" ref="B1329">[1]!table_weight[ValueEUR]*(('F+ , F-'!B$2-[1]!tbl_gk[[#This Row],[ValueEUR]])/('F+ , F-'!B$2-'F+ , F-'!B$3))</f>
        <v>3.0588675060954019E-4</v>
      </c>
      <c r="C1329" s="2" cm="1">
        <f t="array" ref="C1329">[1]!table_weight[WageEUR]*(('F+ , F-'!C$2-[1]!tbl_gk[[#This Row],[WageEUR]])/('F+ , F-'!C$2-'F+ , F-'!C$3))</f>
        <v>3.9120935309418157E-5</v>
      </c>
      <c r="D1329" s="2" cm="1">
        <f t="array" ref="D1329">[1]!table_weight[Crossing]*(('F+ , F-'!D$2-[1]!tbl_gk[[#This Row],[Crossing]])/('F+ , F-'!D$2-'F+ , F-'!D$3))</f>
        <v>3.5866971962916043E-2</v>
      </c>
      <c r="E1329" s="2" cm="1">
        <f t="array" ref="E1329">[1]!table_weight[Finishing]*(('F+ , F-'!E$2-[1]!tbl_gk[[#This Row],[Finishing]])/('F+ , F-'!E$2-'F+ , F-'!E$3))</f>
        <v>1.7968512321265388E-2</v>
      </c>
      <c r="F1329" s="2" cm="1">
        <f t="array" ref="F1329">[1]!table_weight[HeadingAccuracy]*(('F+ , F-'!F$2-[1]!tbl_gk[[#This Row],[HeadingAccuracy]])/('F+ , F-'!F$2-'F+ , F-'!F$3))</f>
        <v>1.1691929585950599E-2</v>
      </c>
      <c r="G1329" s="2" cm="1">
        <f t="array" ref="G1329">[1]!table_weight[ShortPassing]*(('F+ , F-'!G$2-[1]!tbl_gk[[#This Row],[ShortPassing]])/('F+ , F-'!G$2-'F+ , F-'!G$3))</f>
        <v>5.2034601718605494E-2</v>
      </c>
      <c r="H1329" s="2" cm="1">
        <f t="array" ref="H1329">[1]!table_weight[Volleys]*(('F+ , F-'!H$2-[1]!tbl_gk[[#This Row],[Volleys]])/('F+ , F-'!H$2-'F+ , F-'!H$3))</f>
        <v>2.1990449861774069E-3</v>
      </c>
      <c r="I1329" s="2" cm="1">
        <f t="array" ref="I1329">[1]!table_weight[Dribbling]*(('F+ , F-'!I$2-[1]!tbl_gk[[#This Row],[Dribbling]])/('F+ , F-'!I$2-'F+ , F-'!I$3))</f>
        <v>2.5424833760702249E-2</v>
      </c>
      <c r="J1329" s="2" cm="1">
        <f t="array" ref="J1329">[1]!table_weight[Curve]*(('F+ , F-'!J$2-[1]!tbl_gk[[#This Row],[Curve]])/('F+ , F-'!J$2-'F+ , F-'!J$3))</f>
        <v>9.9719433458404991E-3</v>
      </c>
      <c r="K1329" s="2" cm="1">
        <f t="array" ref="K1329">[1]!table_weight[FKAccuracy]*(('F+ , F-'!K$2-[1]!tbl_gk[[#This Row],[FKAccuracy]])/('F+ , F-'!K$2-'F+ , F-'!K$3))</f>
        <v>9.4310921813203358E-3</v>
      </c>
      <c r="L1329" s="2" cm="1">
        <f t="array" ref="L1329">[1]!table_weight[LongPassing]*(('F+ , F-'!L$2-[1]!tbl_gk[[#This Row],[LongPassing]])/('F+ , F-'!L$2-'F+ , F-'!L$3))</f>
        <v>2.652978090371412E-2</v>
      </c>
      <c r="M1329" s="2" cm="1">
        <f t="array" ref="M1329">[1]!table_weight[BallControl]*(('F+ , F-'!M$2-[1]!tbl_gk[[#This Row],[BallControl]])/('F+ , F-'!M$2-'F+ , F-'!M$3))</f>
        <v>1.5211439002129552E-2</v>
      </c>
      <c r="N1329" s="2" cm="1">
        <f t="array" ref="N1329">[1]!table_weight[Acceleration]*(('F+ , F-'!N$2-[1]!tbl_gk[[#This Row],[Acceleration]])/('F+ , F-'!N$2-'F+ , F-'!N$3))</f>
        <v>5.8626675495266484E-3</v>
      </c>
      <c r="O1329" s="2" cm="1">
        <f t="array" ref="O1329">[1]!table_weight[SprintSpeed]*(('F+ , F-'!O$2-[1]!tbl_gk[[#This Row],[SprintSpeed]])/('F+ , F-'!O$2-'F+ , F-'!O$3))</f>
        <v>9.2765439610587065E-3</v>
      </c>
      <c r="P1329" s="2" cm="1">
        <f t="array" ref="P1329">[1]!table_weight[Agility]*(('F+ , F-'!P$2-[1]!tbl_gk[[#This Row],[Agility]])/('F+ , F-'!P$2-'F+ , F-'!P$3))</f>
        <v>5.0314759776274665E-3</v>
      </c>
      <c r="Q1329" s="2" cm="1">
        <f t="array" ref="Q1329">[1]!table_weight[Reactions]*(('F+ , F-'!Q$2-[1]!tbl_gk[[#This Row],[Reactions]])/('F+ , F-'!Q$2-'F+ , F-'!Q$3))</f>
        <v>1.9078754002670962E-3</v>
      </c>
      <c r="R1329" s="2" cm="1">
        <f t="array" ref="R1329">[1]!table_weight[Balance]*(('F+ , F-'!R$2-[1]!tbl_gk[[#This Row],[Balance]])/('F+ , F-'!R$2-'F+ , F-'!R$3))</f>
        <v>2.9181127881636282E-3</v>
      </c>
      <c r="S1329" s="2" cm="1">
        <f t="array" ref="S1329">[1]!table_weight[ShotPower]*(('F+ , F-'!S$2-[1]!tbl_gk[[#This Row],[ShotPower]])/('F+ , F-'!S$2-'F+ , F-'!S$3))</f>
        <v>6.4926873789576834E-3</v>
      </c>
      <c r="T1329" s="2" cm="1">
        <f t="array" ref="T1329">[1]!table_weight[Jumping]*(('F+ , F-'!T$2-[1]!tbl_gk[[#This Row],[Jumping]])/('F+ , F-'!T$2-'F+ , F-'!T$3))</f>
        <v>4.1218092779964008E-3</v>
      </c>
      <c r="U1329" s="2" cm="1">
        <f t="array" ref="U1329">[1]!table_weight[Stamina]*(('F+ , F-'!U$2-[1]!tbl_gk[[#This Row],[Stamina]])/('F+ , F-'!U$2-'F+ , F-'!U$3))</f>
        <v>1.4598074526237249E-2</v>
      </c>
      <c r="V1329" s="2" cm="1">
        <f t="array" ref="V1329">[1]!table_weight[Strength]*(('F+ , F-'!V$2-[1]!tbl_gk[[#This Row],[Strength]])/('F+ , F-'!V$2-'F+ , F-'!V$3))</f>
        <v>2.3070682486563184E-2</v>
      </c>
      <c r="W1329" s="2" cm="1">
        <f t="array" ref="W1329">[1]!table_weight[LongShots]*(('F+ , F-'!W$2-[1]!tbl_gk[[#This Row],[LongShots]])/('F+ , F-'!W$2-'F+ , F-'!W$3))</f>
        <v>9.3494698256990638E-3</v>
      </c>
      <c r="X1329" s="2" cm="1">
        <f t="array" ref="X1329">[1]!table_weight[Aggression]*(('F+ , F-'!X$2-[1]!tbl_gk[[#This Row],[Aggression]])/('F+ , F-'!X$2-'F+ , F-'!X$3))</f>
        <v>1.3994523881959207E-2</v>
      </c>
      <c r="Y1329" s="2" cm="1">
        <f t="array" ref="Y1329">[1]!table_weight[Interceptions]*(('F+ , F-'!Y$2-[1]!tbl_gk[[#This Row],[Interceptions]])/('F+ , F-'!Y$2-'F+ , F-'!Y$3))</f>
        <v>2.4931919535197796E-2</v>
      </c>
      <c r="Z1329" s="2" cm="1">
        <f t="array" ref="Z1329">[1]!table_weight[Positioning]*(('F+ , F-'!Z$2-[1]!tbl_gk[[#This Row],[Positioning]])/('F+ , F-'!Z$2-'F+ , F-'!Z$3))</f>
        <v>2.3662238447756888E-3</v>
      </c>
      <c r="AA1329" s="2" cm="1">
        <f t="array" ref="AA1329">[1]!table_weight[Vision]*(('F+ , F-'!AA$2-[1]!tbl_gk[[#This Row],[Vision]])/('F+ , F-'!AA$2-'F+ , F-'!AA$3))</f>
        <v>1.7746678835817837E-2</v>
      </c>
      <c r="AB1329" s="2" cm="1">
        <f t="array" ref="AB1329">[1]!table_weight[Penalties]*(('F+ , F-'!AB$2-[1]!tbl_gk[[#This Row],[Penalties]])/('F+ , F-'!AB$2-'F+ , F-'!AB$3))</f>
        <v>2.3488251400346914E-3</v>
      </c>
      <c r="AC1329" s="2" cm="1">
        <f t="array" ref="AC1329">[1]!table_weight[Composure]*(('F+ , F-'!AC$2-[1]!tbl_gk[[#This Row],[Composure]])/('F+ , F-'!AC$2-'F+ , F-'!AC$3))</f>
        <v>2.401806158230982E-3</v>
      </c>
      <c r="AD1329" s="2" cm="1">
        <f t="array" ref="AD1329">[1]!table_weight[Marking]*(('F+ , F-'!AD$2-[1]!tbl_gk[[#This Row],[Marking]])/('F+ , F-'!AD$2-'F+ , F-'!AD$3))</f>
        <v>3.9437064079595283E-2</v>
      </c>
      <c r="AE1329" s="2" cm="1">
        <f t="array" ref="AE1329">[1]!table_weight[StandingTackle]*(('F+ , F-'!AE$2-[1]!tbl_gk[[#This Row],[StandingTackle]])/('F+ , F-'!AE$2-'F+ , F-'!AE$3))</f>
        <v>2.6900228972187096E-2</v>
      </c>
      <c r="AF1329" s="2" cm="1">
        <f t="array" ref="AF1329">[1]!table_weight[SlidingTackle]*(('F+ , F-'!AF$2-[1]!tbl_gk[[#This Row],[SlidingTackle]])/('F+ , F-'!AF$2-'F+ , F-'!AF$3))</f>
        <v>8.9667429907290316E-3</v>
      </c>
      <c r="AG1329" s="2" cm="1">
        <f t="array" ref="AG1329">[1]!table_weight[GKDiving]*(('F+ , F-'!AG$2-[1]!tbl_gk[[#This Row],[GKDiving]])/('F+ , F-'!AG$2-'F+ , F-'!AG$3))</f>
        <v>4.6119181624581652E-2</v>
      </c>
      <c r="AH1329" s="2" cm="1">
        <f t="array" ref="AH1329">[1]!table_weight[GKHandling]*(('F+ , F-'!AH$2-[1]!tbl_gk[[#This Row],[GKHandling]])/('F+ , F-'!AH$2-'F+ , F-'!AH$3))</f>
        <v>5.168913109614949E-2</v>
      </c>
      <c r="AI1329" s="2" cm="1">
        <f t="array" ref="AI1329">[1]!table_weight[GKKicking]*(('F+ , F-'!AI$2-[1]!tbl_gk[[#This Row],[GKKicking]])/('F+ , F-'!AI$2-'F+ , F-'!AI$3))</f>
        <v>2.9516276239732256E-2</v>
      </c>
      <c r="AJ1329" s="2" cm="1">
        <f t="array" ref="AJ1329">[1]!table_weight[GKPositioning]*(('F+ , F-'!AJ$2-[1]!tbl_gk[[#This Row],[GKPositioning]])/('F+ , F-'!AJ$2-'F+ , F-'!AJ$3))</f>
        <v>1.6397931244295699E-2</v>
      </c>
      <c r="AK1329" s="2" cm="1">
        <f t="array" ref="AK1329">[1]!table_weight[GKReflexes]*(('F+ , F-'!AK$2-[1]!tbl_gk[[#This Row],[GKReflexes]])/('F+ , F-'!AK$2-'F+ , F-'!AK$3))</f>
        <v>4.9193793732887098E-2</v>
      </c>
    </row>
    <row r="1330" spans="1:37" x14ac:dyDescent="0.55000000000000004">
      <c r="A1330" s="7">
        <f>[1]!tbl_gk[[#This Row],[ID]]</f>
        <v>252505</v>
      </c>
      <c r="B1330" s="1" cm="1">
        <f t="array" ref="B1330">[1]!table_weight[ValueEUR]*(('F+ , F-'!B$2-[1]!tbl_gk[[#This Row],[ValueEUR]])/('F+ , F-'!B$2-'F+ , F-'!B$3))</f>
        <v>1.4383776567512181E-4</v>
      </c>
      <c r="C1330" s="1" cm="1">
        <f t="array" ref="C1330">[1]!table_weight[WageEUR]*(('F+ , F-'!C$2-[1]!tbl_gk[[#This Row],[WageEUR]])/('F+ , F-'!C$2-'F+ , F-'!C$3))</f>
        <v>0</v>
      </c>
      <c r="D1330" s="1" cm="1">
        <f t="array" ref="D1330">[1]!table_weight[Crossing]*(('F+ , F-'!D$2-[1]!tbl_gk[[#This Row],[Crossing]])/('F+ , F-'!D$2-'F+ , F-'!D$3))</f>
        <v>3.4746129089074922E-2</v>
      </c>
      <c r="E1330" s="1" cm="1">
        <f t="array" ref="E1330">[1]!table_weight[Finishing]*(('F+ , F-'!E$2-[1]!tbl_gk[[#This Row],[Finishing]])/('F+ , F-'!E$2-'F+ , F-'!E$3))</f>
        <v>1.9965013690294877E-2</v>
      </c>
      <c r="F1330" s="1" cm="1">
        <f t="array" ref="F1330">[1]!table_weight[HeadingAccuracy]*(('F+ , F-'!F$2-[1]!tbl_gk[[#This Row],[HeadingAccuracy]])/('F+ , F-'!F$2-'F+ , F-'!F$3))</f>
        <v>1.0439222844598752E-2</v>
      </c>
      <c r="G1330" s="1" cm="1">
        <f t="array" ref="G1330">[1]!table_weight[ShortPassing]*(('F+ , F-'!G$2-[1]!tbl_gk[[#This Row],[ShortPassing]])/('F+ , F-'!G$2-'F+ , F-'!G$3))</f>
        <v>4.781557995763748E-2</v>
      </c>
      <c r="H1330" s="1" cm="1">
        <f t="array" ref="H1330">[1]!table_weight[Volleys]*(('F+ , F-'!H$2-[1]!tbl_gk[[#This Row],[Volleys]])/('F+ , F-'!H$2-'F+ , F-'!H$3))</f>
        <v>2.1990449861774069E-3</v>
      </c>
      <c r="I1330" s="1" cm="1">
        <f t="array" ref="I1330">[1]!table_weight[Dribbling]*(('F+ , F-'!I$2-[1]!tbl_gk[[#This Row],[Dribbling]])/('F+ , F-'!I$2-'F+ , F-'!I$3))</f>
        <v>2.5424833760702249E-2</v>
      </c>
      <c r="J1330" s="1" cm="1">
        <f t="array" ref="J1330">[1]!table_weight[Curve]*(('F+ , F-'!J$2-[1]!tbl_gk[[#This Row],[Curve]])/('F+ , F-'!J$2-'F+ , F-'!J$3))</f>
        <v>9.4648953791028455E-3</v>
      </c>
      <c r="K1330" s="1" cm="1">
        <f t="array" ref="K1330">[1]!table_weight[FKAccuracy]*(('F+ , F-'!K$2-[1]!tbl_gk[[#This Row],[FKAccuracy]])/('F+ , F-'!K$2-'F+ , F-'!K$3))</f>
        <v>9.2789777912990392E-3</v>
      </c>
      <c r="L1330" s="1" cm="1">
        <f t="array" ref="L1330">[1]!table_weight[LongPassing]*(('F+ , F-'!L$2-[1]!tbl_gk[[#This Row],[LongPassing]])/('F+ , F-'!L$2-'F+ , F-'!L$3))</f>
        <v>2.4905508603486726E-2</v>
      </c>
      <c r="M1330" s="1" cm="1">
        <f t="array" ref="M1330">[1]!table_weight[BallControl]*(('F+ , F-'!M$2-[1]!tbl_gk[[#This Row],[BallControl]])/('F+ , F-'!M$2-'F+ , F-'!M$3))</f>
        <v>1.6080664087965525E-2</v>
      </c>
      <c r="N1330" s="1" cm="1">
        <f t="array" ref="N1330">[1]!table_weight[Acceleration]*(('F+ , F-'!N$2-[1]!tbl_gk[[#This Row],[Acceleration]])/('F+ , F-'!N$2-'F+ , F-'!N$3))</f>
        <v>7.8920524705166431E-3</v>
      </c>
      <c r="O1330" s="1" cm="1">
        <f t="array" ref="O1330">[1]!table_weight[SprintSpeed]*(('F+ , F-'!O$2-[1]!tbl_gk[[#This Row],[SprintSpeed]])/('F+ , F-'!O$2-'F+ , F-'!O$3))</f>
        <v>8.995436568299351E-3</v>
      </c>
      <c r="P1330" s="1" cm="1">
        <f t="array" ref="P1330">[1]!table_weight[Agility]*(('F+ , F-'!P$2-[1]!tbl_gk[[#This Row],[Agility]])/('F+ , F-'!P$2-'F+ , F-'!P$3))</f>
        <v>3.9783763544031132E-3</v>
      </c>
      <c r="Q1330" s="1" cm="1">
        <f t="array" ref="Q1330">[1]!table_weight[Reactions]*(('F+ , F-'!Q$2-[1]!tbl_gk[[#This Row],[Reactions]])/('F+ , F-'!Q$2-'F+ , F-'!Q$3))</f>
        <v>2.0625680002887528E-3</v>
      </c>
      <c r="R1330" s="1" cm="1">
        <f t="array" ref="R1330">[1]!table_weight[Balance]*(('F+ , F-'!R$2-[1]!tbl_gk[[#This Row],[Balance]])/('F+ , F-'!R$2-'F+ , F-'!R$3))</f>
        <v>8.6922508583597434E-4</v>
      </c>
      <c r="S1330" s="1" cm="1">
        <f t="array" ref="S1330">[1]!table_weight[ShotPower]*(('F+ , F-'!S$2-[1]!tbl_gk[[#This Row],[ShotPower]])/('F+ , F-'!S$2-'F+ , F-'!S$3))</f>
        <v>6.7523948741159906E-3</v>
      </c>
      <c r="T1330" s="1" cm="1">
        <f t="array" ref="T1330">[1]!table_weight[Jumping]*(('F+ , F-'!T$2-[1]!tbl_gk[[#This Row],[Jumping]])/('F+ , F-'!T$2-'F+ , F-'!T$3))</f>
        <v>2.5761307987477505E-3</v>
      </c>
      <c r="U1330" s="1" cm="1">
        <f t="array" ref="U1330">[1]!table_weight[Stamina]*(('F+ , F-'!U$2-[1]!tbl_gk[[#This Row],[Stamina]])/('F+ , F-'!U$2-'F+ , F-'!U$3))</f>
        <v>1.88916258574835E-2</v>
      </c>
      <c r="V1330" s="1" cm="1">
        <f t="array" ref="V1330">[1]!table_weight[Strength]*(('F+ , F-'!V$2-[1]!tbl_gk[[#This Row],[Strength]])/('F+ , F-'!V$2-'F+ , F-'!V$3))</f>
        <v>2.5732684311935858E-2</v>
      </c>
      <c r="W1330" s="1" cm="1">
        <f t="array" ref="W1330">[1]!table_weight[LongShots]*(('F+ , F-'!W$2-[1]!tbl_gk[[#This Row],[LongShots]])/('F+ , F-'!W$2-'F+ , F-'!W$3))</f>
        <v>9.3494698256990638E-3</v>
      </c>
      <c r="X1330" s="1" cm="1">
        <f t="array" ref="X1330">[1]!table_weight[Aggression]*(('F+ , F-'!X$2-[1]!tbl_gk[[#This Row],[Aggression]])/('F+ , F-'!X$2-'F+ , F-'!X$3))</f>
        <v>1.7645269242470306E-2</v>
      </c>
      <c r="Y1330" s="1" cm="1">
        <f t="array" ref="Y1330">[1]!table_weight[Interceptions]*(('F+ , F-'!Y$2-[1]!tbl_gk[[#This Row],[Interceptions]])/('F+ , F-'!Y$2-'F+ , F-'!Y$3))</f>
        <v>2.5624472855619959E-2</v>
      </c>
      <c r="Z1330" s="1" cm="1">
        <f t="array" ref="Z1330">[1]!table_weight[Positioning]*(('F+ , F-'!Z$2-[1]!tbl_gk[[#This Row],[Positioning]])/('F+ , F-'!Z$2-'F+ , F-'!Z$3))</f>
        <v>2.2183348544772088E-3</v>
      </c>
      <c r="AA1330" s="1" cm="1">
        <f t="array" ref="AA1330">[1]!table_weight[Vision]*(('F+ , F-'!AA$2-[1]!tbl_gk[[#This Row],[Vision]])/('F+ , F-'!AA$2-'F+ , F-'!AA$3))</f>
        <v>2.4135483216712255E-2</v>
      </c>
      <c r="AB1330" s="1" cm="1">
        <f t="array" ref="AB1330">[1]!table_weight[Penalties]*(('F+ , F-'!AB$2-[1]!tbl_gk[[#This Row],[Penalties]])/('F+ , F-'!AB$2-'F+ , F-'!AB$3))</f>
        <v>2.2313838830329571E-3</v>
      </c>
      <c r="AC1330" s="1" cm="1">
        <f t="array" ref="AC1330">[1]!table_weight[Composure]*(('F+ , F-'!AC$2-[1]!tbl_gk[[#This Row],[Composure]])/('F+ , F-'!AC$2-'F+ , F-'!AC$3))</f>
        <v>2.4551796284138926E-3</v>
      </c>
      <c r="AD1330" s="1" cm="1">
        <f t="array" ref="AD1330">[1]!table_weight[Marking]*(('F+ , F-'!AD$2-[1]!tbl_gk[[#This Row],[Marking]])/('F+ , F-'!AD$2-'F+ , F-'!AD$3))</f>
        <v>3.4704616390043845E-2</v>
      </c>
      <c r="AE1330" s="1" cm="1">
        <f t="array" ref="AE1330">[1]!table_weight[StandingTackle]*(('F+ , F-'!AE$2-[1]!tbl_gk[[#This Row],[StandingTackle]])/('F+ , F-'!AE$2-'F+ , F-'!AE$3))</f>
        <v>3.1383600467551613E-2</v>
      </c>
      <c r="AF1330" s="1" cm="1">
        <f t="array" ref="AF1330">[1]!table_weight[SlidingTackle]*(('F+ , F-'!AF$2-[1]!tbl_gk[[#This Row],[SlidingTackle]])/('F+ , F-'!AF$2-'F+ , F-'!AF$3))</f>
        <v>9.7139715732897855E-3</v>
      </c>
      <c r="AG1330" s="1" cm="1">
        <f t="array" ref="AG1330">[1]!table_weight[GKDiving]*(('F+ , F-'!AG$2-[1]!tbl_gk[[#This Row],[GKDiving]])/('F+ , F-'!AG$2-'F+ , F-'!AG$3))</f>
        <v>4.7827299462529123E-2</v>
      </c>
      <c r="AH1330" s="1" cm="1">
        <f t="array" ref="AH1330">[1]!table_weight[GKHandling]*(('F+ , F-'!AH$2-[1]!tbl_gk[[#This Row],[GKHandling]])/('F+ , F-'!AH$2-'F+ , F-'!AH$3))</f>
        <v>5.3471514927051197E-2</v>
      </c>
      <c r="AI1330" s="1" cm="1">
        <f t="array" ref="AI1330">[1]!table_weight[GKKicking]*(('F+ , F-'!AI$2-[1]!tbl_gk[[#This Row],[GKKicking]])/('F+ , F-'!AI$2-'F+ , F-'!AI$3))</f>
        <v>3.1305141466382698E-2</v>
      </c>
      <c r="AJ1330" s="1" cm="1">
        <f t="array" ref="AJ1330">[1]!table_weight[GKPositioning]*(('F+ , F-'!AJ$2-[1]!tbl_gk[[#This Row],[GKPositioning]])/('F+ , F-'!AJ$2-'F+ , F-'!AJ$3))</f>
        <v>2.0812758886990693E-2</v>
      </c>
      <c r="AK1330" s="1" cm="1">
        <f t="array" ref="AK1330">[1]!table_weight[GKReflexes]*(('F+ , F-'!AK$2-[1]!tbl_gk[[#This Row],[GKReflexes]])/('F+ , F-'!AK$2-'F+ , F-'!AK$3))</f>
        <v>5.4659770814318998E-2</v>
      </c>
    </row>
    <row r="1331" spans="1:37" x14ac:dyDescent="0.55000000000000004">
      <c r="A1331" s="8">
        <f>[1]!tbl_gk[[#This Row],[ID]]</f>
        <v>252635</v>
      </c>
      <c r="B1331" s="2" cm="1">
        <f t="array" ref="B1331">[1]!table_weight[ValueEUR]*(('F+ , F-'!B$2-[1]!tbl_gk[[#This Row],[ValueEUR]])/('F+ , F-'!B$2-'F+ , F-'!B$3))</f>
        <v>2.8088490721965849E-5</v>
      </c>
      <c r="C1331" s="2" cm="1">
        <f t="array" ref="C1331">[1]!table_weight[WageEUR]*(('F+ , F-'!C$2-[1]!tbl_gk[[#This Row],[WageEUR]])/('F+ , F-'!C$2-'F+ , F-'!C$3))</f>
        <v>3.9120935309418157E-5</v>
      </c>
      <c r="D1331" s="2" cm="1">
        <f t="array" ref="D1331">[1]!table_weight[Crossing]*(('F+ , F-'!D$2-[1]!tbl_gk[[#This Row],[Crossing]])/('F+ , F-'!D$2-'F+ , F-'!D$3))</f>
        <v>3.5866971962916043E-2</v>
      </c>
      <c r="E1331" s="2" cm="1">
        <f t="array" ref="E1331">[1]!table_weight[Finishing]*(('F+ , F-'!E$2-[1]!tbl_gk[[#This Row],[Finishing]])/('F+ , F-'!E$2-'F+ , F-'!E$3))</f>
        <v>1.8966763005780131E-2</v>
      </c>
      <c r="F1331" s="2" cm="1">
        <f t="array" ref="F1331">[1]!table_weight[HeadingAccuracy]*(('F+ , F-'!F$2-[1]!tbl_gk[[#This Row],[HeadingAccuracy]])/('F+ , F-'!F$2-'F+ , F-'!F$3))</f>
        <v>1.00216539308148E-2</v>
      </c>
      <c r="G1331" s="2" cm="1">
        <f t="array" ref="G1331">[1]!table_weight[ShortPassing]*(('F+ , F-'!G$2-[1]!tbl_gk[[#This Row],[ShortPassing]])/('F+ , F-'!G$2-'F+ , F-'!G$3))</f>
        <v>4.6409239370648142E-2</v>
      </c>
      <c r="H1331" s="2" cm="1">
        <f t="array" ref="H1331">[1]!table_weight[Volleys]*(('F+ , F-'!H$2-[1]!tbl_gk[[#This Row],[Volleys]])/('F+ , F-'!H$2-'F+ , F-'!H$3))</f>
        <v>2.0833057763785961E-3</v>
      </c>
      <c r="I1331" s="2" cm="1">
        <f t="array" ref="I1331">[1]!table_weight[Dribbling]*(('F+ , F-'!I$2-[1]!tbl_gk[[#This Row],[Dribbling]])/('F+ , F-'!I$2-'F+ , F-'!I$3))</f>
        <v>1.8579686209743949E-2</v>
      </c>
      <c r="J1331" s="2" cm="1">
        <f t="array" ref="J1331">[1]!table_weight[Curve]*(('F+ , F-'!J$2-[1]!tbl_gk[[#This Row],[Curve]])/('F+ , F-'!J$2-'F+ , F-'!J$3))</f>
        <v>9.295879390190295E-3</v>
      </c>
      <c r="K1331" s="2" cm="1">
        <f t="array" ref="K1331">[1]!table_weight[FKAccuracy]*(('F+ , F-'!K$2-[1]!tbl_gk[[#This Row],[FKAccuracy]])/('F+ , F-'!K$2-'F+ , F-'!K$3))</f>
        <v>9.4310921813203358E-3</v>
      </c>
      <c r="L1331" s="2" cm="1">
        <f t="array" ref="L1331">[1]!table_weight[LongPassing]*(('F+ , F-'!L$2-[1]!tbl_gk[[#This Row],[LongPassing]])/('F+ , F-'!L$2-'F+ , F-'!L$3))</f>
        <v>2.1115539902956136E-2</v>
      </c>
      <c r="M1331" s="2" cm="1">
        <f t="array" ref="M1331">[1]!table_weight[BallControl]*(('F+ , F-'!M$2-[1]!tbl_gk[[#This Row],[BallControl]])/('F+ , F-'!M$2-'F+ , F-'!M$3))</f>
        <v>1.4776826459211564E-2</v>
      </c>
      <c r="N1331" s="2" cm="1">
        <f t="array" ref="N1331">[1]!table_weight[Acceleration]*(('F+ , F-'!N$2-[1]!tbl_gk[[#This Row],[Acceleration]])/('F+ , F-'!N$2-'F+ , F-'!N$3))</f>
        <v>7.8920524705166431E-3</v>
      </c>
      <c r="O1331" s="2" cm="1">
        <f t="array" ref="O1331">[1]!table_weight[SprintSpeed]*(('F+ , F-'!O$2-[1]!tbl_gk[[#This Row],[SprintSpeed]])/('F+ , F-'!O$2-'F+ , F-'!O$3))</f>
        <v>9.5576513538180603E-3</v>
      </c>
      <c r="P1331" s="2" cm="1">
        <f t="array" ref="P1331">[1]!table_weight[Agility]*(('F+ , F-'!P$2-[1]!tbl_gk[[#This Row],[Agility]])/('F+ , F-'!P$2-'F+ , F-'!P$3))</f>
        <v>4.7974538391331659E-3</v>
      </c>
      <c r="Q1331" s="2" cm="1">
        <f t="array" ref="Q1331">[1]!table_weight[Reactions]*(('F+ , F-'!Q$2-[1]!tbl_gk[[#This Row],[Reactions]])/('F+ , F-'!Q$2-'F+ , F-'!Q$3))</f>
        <v>2.8875952004042541E-3</v>
      </c>
      <c r="R1331" s="2" cm="1">
        <f t="array" ref="R1331">[1]!table_weight[Balance]*(('F+ , F-'!R$2-[1]!tbl_gk[[#This Row],[Balance]])/('F+ , F-'!R$2-'F+ , F-'!R$3))</f>
        <v>2.2972377268522179E-3</v>
      </c>
      <c r="S1331" s="2" cm="1">
        <f t="array" ref="S1331">[1]!table_weight[ShotPower]*(('F+ , F-'!S$2-[1]!tbl_gk[[#This Row],[ShotPower]])/('F+ , F-'!S$2-'F+ , F-'!S$3))</f>
        <v>8.0509323499075268E-3</v>
      </c>
      <c r="T1331" s="2" cm="1">
        <f t="array" ref="T1331">[1]!table_weight[Jumping]*(('F+ , F-'!T$2-[1]!tbl_gk[[#This Row],[Jumping]])/('F+ , F-'!T$2-'F+ , F-'!T$3))</f>
        <v>2.6620018253726754E-3</v>
      </c>
      <c r="U1331" s="2" cm="1">
        <f t="array" ref="U1331">[1]!table_weight[Stamina]*(('F+ , F-'!U$2-[1]!tbl_gk[[#This Row],[Stamina]])/('F+ , F-'!U$2-'F+ , F-'!U$3))</f>
        <v>1.3739364259988E-2</v>
      </c>
      <c r="V1331" s="2" cm="1">
        <f t="array" ref="V1331">[1]!table_weight[Strength]*(('F+ , F-'!V$2-[1]!tbl_gk[[#This Row],[Strength]])/('F+ , F-'!V$2-'F+ , F-'!V$3))</f>
        <v>2.8394686137308531E-2</v>
      </c>
      <c r="W1331" s="2" cm="1">
        <f t="array" ref="W1331">[1]!table_weight[LongShots]*(('F+ , F-'!W$2-[1]!tbl_gk[[#This Row],[LongShots]])/('F+ , F-'!W$2-'F+ , F-'!W$3))</f>
        <v>9.3494698256990638E-3</v>
      </c>
      <c r="X1331" s="2" cm="1">
        <f t="array" ref="X1331">[1]!table_weight[Aggression]*(('F+ , F-'!X$2-[1]!tbl_gk[[#This Row],[Aggression]])/('F+ , F-'!X$2-'F+ , F-'!X$3))</f>
        <v>1.642835412229994E-2</v>
      </c>
      <c r="Y1331" s="2" cm="1">
        <f t="array" ref="Y1331">[1]!table_weight[Interceptions]*(('F+ , F-'!Y$2-[1]!tbl_gk[[#This Row],[Interceptions]])/('F+ , F-'!Y$2-'F+ , F-'!Y$3))</f>
        <v>2.1469152933086991E-2</v>
      </c>
      <c r="Z1331" s="2" cm="1">
        <f t="array" ref="Z1331">[1]!table_weight[Positioning]*(('F+ , F-'!Z$2-[1]!tbl_gk[[#This Row],[Positioning]])/('F+ , F-'!Z$2-'F+ , F-'!Z$3))</f>
        <v>1.4788899029848058E-3</v>
      </c>
      <c r="AA1331" s="2" cm="1">
        <f t="array" ref="AA1331">[1]!table_weight[Vision]*(('F+ , F-'!AA$2-[1]!tbl_gk[[#This Row],[Vision]])/('F+ , F-'!AA$2-'F+ , F-'!AA$3))</f>
        <v>2.8394686137308535E-2</v>
      </c>
      <c r="AB1331" s="2" cm="1">
        <f t="array" ref="AB1331">[1]!table_weight[Penalties]*(('F+ , F-'!AB$2-[1]!tbl_gk[[#This Row],[Penalties]])/('F+ , F-'!AB$2-'F+ , F-'!AB$3))</f>
        <v>2.3879722257019362E-3</v>
      </c>
      <c r="AC1331" s="2" cm="1">
        <f t="array" ref="AC1331">[1]!table_weight[Composure]*(('F+ , F-'!AC$2-[1]!tbl_gk[[#This Row],[Composure]])/('F+ , F-'!AC$2-'F+ , F-'!AC$3))</f>
        <v>2.0281918669506067E-3</v>
      </c>
      <c r="AD1331" s="2" cm="1">
        <f t="array" ref="AD1331">[1]!table_weight[Marking]*(('F+ , F-'!AD$2-[1]!tbl_gk[[#This Row],[Marking]])/('F+ , F-'!AD$2-'F+ , F-'!AD$3))</f>
        <v>3.1549651263676225E-2</v>
      </c>
      <c r="AE1331" s="2" cm="1">
        <f t="array" ref="AE1331">[1]!table_weight[StandingTackle]*(('F+ , F-'!AE$2-[1]!tbl_gk[[#This Row],[StandingTackle]])/('F+ , F-'!AE$2-'F+ , F-'!AE$3))</f>
        <v>2.6900228972187096E-2</v>
      </c>
      <c r="AF1331" s="2" cm="1">
        <f t="array" ref="AF1331">[1]!table_weight[SlidingTackle]*(('F+ , F-'!AF$2-[1]!tbl_gk[[#This Row],[SlidingTackle]])/('F+ , F-'!AF$2-'F+ , F-'!AF$3))</f>
        <v>8.2195144081682794E-3</v>
      </c>
      <c r="AG1331" s="2" cm="1">
        <f t="array" ref="AG1331">[1]!table_weight[GKDiving]*(('F+ , F-'!AG$2-[1]!tbl_gk[[#This Row],[GKDiving]])/('F+ , F-'!AG$2-'F+ , F-'!AG$3))</f>
        <v>6.1492242166108872E-2</v>
      </c>
      <c r="AH1331" s="2" cm="1">
        <f t="array" ref="AH1331">[1]!table_weight[GKHandling]*(('F+ , F-'!AH$2-[1]!tbl_gk[[#This Row],[GKHandling]])/('F+ , F-'!AH$2-'F+ , F-'!AH$3))</f>
        <v>7.1295353236068254E-2</v>
      </c>
      <c r="AI1331" s="2" cm="1">
        <f t="array" ref="AI1331">[1]!table_weight[GKKicking]*(('F+ , F-'!AI$2-[1]!tbl_gk[[#This Row],[GKKicking]])/('F+ , F-'!AI$2-'F+ , F-'!AI$3))</f>
        <v>3.6671737146334017E-2</v>
      </c>
      <c r="AJ1331" s="2" cm="1">
        <f t="array" ref="AJ1331">[1]!table_weight[GKPositioning]*(('F+ , F-'!AJ$2-[1]!tbl_gk[[#This Row],[GKPositioning]])/('F+ , F-'!AJ$2-'F+ , F-'!AJ$3))</f>
        <v>2.5227586529685691E-2</v>
      </c>
      <c r="AK1331" s="2" cm="1">
        <f t="array" ref="AK1331">[1]!table_weight[GKReflexes]*(('F+ , F-'!AK$2-[1]!tbl_gk[[#This Row],[GKReflexes]])/('F+ , F-'!AK$2-'F+ , F-'!AK$3))</f>
        <v>7.4701686779569301E-2</v>
      </c>
    </row>
    <row r="1332" spans="1:37" x14ac:dyDescent="0.55000000000000004">
      <c r="A1332" s="7">
        <f>[1]!tbl_gk[[#This Row],[ID]]</f>
        <v>252658</v>
      </c>
      <c r="B1332" s="1" cm="1">
        <f t="array" ref="B1332">[1]!table_weight[ValueEUR]*(('F+ , F-'!B$2-[1]!tbl_gk[[#This Row],[ValueEUR]])/('F+ , F-'!B$2-'F+ , F-'!B$3))</f>
        <v>3.7348432718218329E-5</v>
      </c>
      <c r="C1332" s="1" cm="1">
        <f t="array" ref="C1332">[1]!table_weight[WageEUR]*(('F+ , F-'!C$2-[1]!tbl_gk[[#This Row],[WageEUR]])/('F+ , F-'!C$2-'F+ , F-'!C$3))</f>
        <v>2.3472561185650895E-5</v>
      </c>
      <c r="D1332" s="1" cm="1">
        <f t="array" ref="D1332">[1]!table_weight[Crossing]*(('F+ , F-'!D$2-[1]!tbl_gk[[#This Row],[Crossing]])/('F+ , F-'!D$2-'F+ , F-'!D$3))</f>
        <v>3.5866971962916043E-2</v>
      </c>
      <c r="E1332" s="1" cm="1">
        <f t="array" ref="E1332">[1]!table_weight[Finishing]*(('F+ , F-'!E$2-[1]!tbl_gk[[#This Row],[Finishing]])/('F+ , F-'!E$2-'F+ , F-'!E$3))</f>
        <v>1.6970261636750646E-2</v>
      </c>
      <c r="F1332" s="1" cm="1">
        <f t="array" ref="F1332">[1]!table_weight[HeadingAccuracy]*(('F+ , F-'!F$2-[1]!tbl_gk[[#This Row],[HeadingAccuracy]])/('F+ , F-'!F$2-'F+ , F-'!F$3))</f>
        <v>1.00216539308148E-2</v>
      </c>
      <c r="G1332" s="1" cm="1">
        <f t="array" ref="G1332">[1]!table_weight[ShortPassing]*(('F+ , F-'!G$2-[1]!tbl_gk[[#This Row],[ShortPassing]])/('F+ , F-'!G$2-'F+ , F-'!G$3))</f>
        <v>5.6253623479573515E-2</v>
      </c>
      <c r="H1332" s="1" cm="1">
        <f t="array" ref="H1332">[1]!table_weight[Volleys]*(('F+ , F-'!H$2-[1]!tbl_gk[[#This Row],[Volleys]])/('F+ , F-'!H$2-'F+ , F-'!H$3))</f>
        <v>1.5046097273845413E-3</v>
      </c>
      <c r="I1332" s="1" cm="1">
        <f t="array" ref="I1332">[1]!table_weight[Dribbling]*(('F+ , F-'!I$2-[1]!tbl_gk[[#This Row],[Dribbling]])/('F+ , F-'!I$2-'F+ , F-'!I$3))</f>
        <v>1.6623929766613008E-2</v>
      </c>
      <c r="J1332" s="1" cm="1">
        <f t="array" ref="J1332">[1]!table_weight[Curve]*(('F+ , F-'!J$2-[1]!tbl_gk[[#This Row],[Curve]])/('F+ , F-'!J$2-'F+ , F-'!J$3))</f>
        <v>9.295879390190295E-3</v>
      </c>
      <c r="K1332" s="1" cm="1">
        <f t="array" ref="K1332">[1]!table_weight[FKAccuracy]*(('F+ , F-'!K$2-[1]!tbl_gk[[#This Row],[FKAccuracy]])/('F+ , F-'!K$2-'F+ , F-'!K$3))</f>
        <v>9.4310921813203358E-3</v>
      </c>
      <c r="L1332" s="1" cm="1">
        <f t="array" ref="L1332">[1]!table_weight[LongPassing]*(('F+ , F-'!L$2-[1]!tbl_gk[[#This Row],[LongPassing]])/('F+ , F-'!L$2-'F+ , F-'!L$3))</f>
        <v>2.3281236303259328E-2</v>
      </c>
      <c r="M1332" s="1" cm="1">
        <f t="array" ref="M1332">[1]!table_weight[BallControl]*(('F+ , F-'!M$2-[1]!tbl_gk[[#This Row],[BallControl]])/('F+ , F-'!M$2-'F+ , F-'!M$3))</f>
        <v>1.5211439002129552E-2</v>
      </c>
      <c r="N1332" s="1" cm="1">
        <f t="array" ref="N1332">[1]!table_weight[Acceleration]*(('F+ , F-'!N$2-[1]!tbl_gk[[#This Row],[Acceleration]])/('F+ , F-'!N$2-'F+ , F-'!N$3))</f>
        <v>8.1175396839599755E-3</v>
      </c>
      <c r="O1332" s="1" cm="1">
        <f t="array" ref="O1332">[1]!table_weight[SprintSpeed]*(('F+ , F-'!O$2-[1]!tbl_gk[[#This Row],[SprintSpeed]])/('F+ , F-'!O$2-'F+ , F-'!O$3))</f>
        <v>1.1806510495892897E-2</v>
      </c>
      <c r="P1332" s="1" cm="1">
        <f t="array" ref="P1332">[1]!table_weight[Agility]*(('F+ , F-'!P$2-[1]!tbl_gk[[#This Row],[Agility]])/('F+ , F-'!P$2-'F+ , F-'!P$3))</f>
        <v>4.095387423650264E-3</v>
      </c>
      <c r="Q1332" s="1" cm="1">
        <f t="array" ref="Q1332">[1]!table_weight[Reactions]*(('F+ , F-'!Q$2-[1]!tbl_gk[[#This Row],[Reactions]])/('F+ , F-'!Q$2-'F+ , F-'!Q$3))</f>
        <v>2.2688248003176282E-3</v>
      </c>
      <c r="R1332" s="1" cm="1">
        <f t="array" ref="R1332">[1]!table_weight[Balance]*(('F+ , F-'!R$2-[1]!tbl_gk[[#This Row],[Balance]])/('F+ , F-'!R$2-'F+ , F-'!R$3))</f>
        <v>2.4835002452456411E-3</v>
      </c>
      <c r="S1332" s="1" cm="1">
        <f t="array" ref="S1332">[1]!table_weight[ShotPower]*(('F+ , F-'!S$2-[1]!tbl_gk[[#This Row],[ShotPower]])/('F+ , F-'!S$2-'F+ , F-'!S$3))</f>
        <v>8.3106398450658349E-3</v>
      </c>
      <c r="T1332" s="1" cm="1">
        <f t="array" ref="T1332">[1]!table_weight[Jumping]*(('F+ , F-'!T$2-[1]!tbl_gk[[#This Row],[Jumping]])/('F+ , F-'!T$2-'F+ , F-'!T$3))</f>
        <v>4.2076803046213257E-3</v>
      </c>
      <c r="U1332" s="1" cm="1">
        <f t="array" ref="U1332">[1]!table_weight[Stamina]*(('F+ , F-'!U$2-[1]!tbl_gk[[#This Row],[Stamina]])/('F+ , F-'!U$2-'F+ , F-'!U$3))</f>
        <v>2.3185177188729752E-2</v>
      </c>
      <c r="V1332" s="1" cm="1">
        <f t="array" ref="V1332">[1]!table_weight[Strength]*(('F+ , F-'!V$2-[1]!tbl_gk[[#This Row],[Strength]])/('F+ , F-'!V$2-'F+ , F-'!V$3))</f>
        <v>2.662001825372675E-2</v>
      </c>
      <c r="W1332" s="1" cm="1">
        <f t="array" ref="W1332">[1]!table_weight[LongShots]*(('F+ , F-'!W$2-[1]!tbl_gk[[#This Row],[LongShots]])/('F+ , F-'!W$2-'F+ , F-'!W$3))</f>
        <v>8.570347340224143E-3</v>
      </c>
      <c r="X1332" s="1" cm="1">
        <f t="array" ref="X1332">[1]!table_weight[Aggression]*(('F+ , F-'!X$2-[1]!tbl_gk[[#This Row],[Aggression]])/('F+ , F-'!X$2-'F+ , F-'!X$3))</f>
        <v>1.3386066321874024E-2</v>
      </c>
      <c r="Y1332" s="1" cm="1">
        <f t="array" ref="Y1332">[1]!table_weight[Interceptions]*(('F+ , F-'!Y$2-[1]!tbl_gk[[#This Row],[Interceptions]])/('F+ , F-'!Y$2-'F+ , F-'!Y$3))</f>
        <v>2.2161706253509151E-2</v>
      </c>
      <c r="Z1332" s="1" cm="1">
        <f t="array" ref="Z1332">[1]!table_weight[Positioning]*(('F+ , F-'!Z$2-[1]!tbl_gk[[#This Row],[Positioning]])/('F+ , F-'!Z$2-'F+ , F-'!Z$3))</f>
        <v>1.6267788932832863E-3</v>
      </c>
      <c r="AA1332" s="1" cm="1">
        <f t="array" ref="AA1332">[1]!table_weight[Vision]*(('F+ , F-'!AA$2-[1]!tbl_gk[[#This Row],[Vision]])/('F+ , F-'!AA$2-'F+ , F-'!AA$3))</f>
        <v>2.2715748909846831E-2</v>
      </c>
      <c r="AB1332" s="1" cm="1">
        <f t="array" ref="AB1332">[1]!table_weight[Penalties]*(('F+ , F-'!AB$2-[1]!tbl_gk[[#This Row],[Penalties]])/('F+ , F-'!AB$2-'F+ , F-'!AB$3))</f>
        <v>2.3879722257019362E-3</v>
      </c>
      <c r="AC1332" s="1" cm="1">
        <f t="array" ref="AC1332">[1]!table_weight[Composure]*(('F+ , F-'!AC$2-[1]!tbl_gk[[#This Row],[Composure]])/('F+ , F-'!AC$2-'F+ , F-'!AC$3))</f>
        <v>1.8680714564018749E-3</v>
      </c>
      <c r="AD1332" s="1" cm="1">
        <f t="array" ref="AD1332">[1]!table_weight[Marking]*(('F+ , F-'!AD$2-[1]!tbl_gk[[#This Row],[Marking]])/('F+ , F-'!AD$2-'F+ , F-'!AD$3))</f>
        <v>3.1549651263676225E-2</v>
      </c>
      <c r="AE1332" s="1" cm="1">
        <f t="array" ref="AE1332">[1]!table_weight[StandingTackle]*(('F+ , F-'!AE$2-[1]!tbl_gk[[#This Row],[StandingTackle]])/('F+ , F-'!AE$2-'F+ , F-'!AE$3))</f>
        <v>2.9141914719869356E-2</v>
      </c>
      <c r="AF1332" s="1" cm="1">
        <f t="array" ref="AF1332">[1]!table_weight[SlidingTackle]*(('F+ , F-'!AF$2-[1]!tbl_gk[[#This Row],[SlidingTackle]])/('F+ , F-'!AF$2-'F+ , F-'!AF$3))</f>
        <v>8.9667429907290316E-3</v>
      </c>
      <c r="AG1332" s="1" cm="1">
        <f t="array" ref="AG1332">[1]!table_weight[GKDiving]*(('F+ , F-'!AG$2-[1]!tbl_gk[[#This Row],[GKDiving]])/('F+ , F-'!AG$2-'F+ , F-'!AG$3))</f>
        <v>7.0032831355846217E-2</v>
      </c>
      <c r="AH1332" s="1" cm="1">
        <f t="array" ref="AH1332">[1]!table_weight[GKHandling]*(('F+ , F-'!AH$2-[1]!tbl_gk[[#This Row],[GKHandling]])/('F+ , F-'!AH$2-'F+ , F-'!AH$3))</f>
        <v>7.1295353236068254E-2</v>
      </c>
      <c r="AI1332" s="1" cm="1">
        <f t="array" ref="AI1332">[1]!table_weight[GKKicking]*(('F+ , F-'!AI$2-[1]!tbl_gk[[#This Row],[GKKicking]])/('F+ , F-'!AI$2-'F+ , F-'!AI$3))</f>
        <v>3.7566169759659242E-2</v>
      </c>
      <c r="AJ1332" s="1" cm="1">
        <f t="array" ref="AJ1332">[1]!table_weight[GKPositioning]*(('F+ , F-'!AJ$2-[1]!tbl_gk[[#This Row],[GKPositioning]])/('F+ , F-'!AJ$2-'F+ , F-'!AJ$3))</f>
        <v>2.7119655519412117E-2</v>
      </c>
      <c r="AK1332" s="1" cm="1">
        <f t="array" ref="AK1332">[1]!table_weight[GKReflexes]*(('F+ , F-'!AK$2-[1]!tbl_gk[[#This Row],[GKReflexes]])/('F+ , F-'!AK$2-'F+ , F-'!AK$3))</f>
        <v>6.3769732616705502E-2</v>
      </c>
    </row>
    <row r="1333" spans="1:37" x14ac:dyDescent="0.55000000000000004">
      <c r="A1333" s="8">
        <f>[1]!tbl_gk[[#This Row],[ID]]</f>
        <v>252659</v>
      </c>
      <c r="B1333" s="2" cm="1">
        <f t="array" ref="B1333">[1]!table_weight[ValueEUR]*(('F+ , F-'!B$2-[1]!tbl_gk[[#This Row],[ValueEUR]])/('F+ , F-'!B$2-'F+ , F-'!B$3))</f>
        <v>8.210481903343863E-5</v>
      </c>
      <c r="C1333" s="2" cm="1">
        <f t="array" ref="C1333">[1]!table_weight[WageEUR]*(('F+ , F-'!C$2-[1]!tbl_gk[[#This Row],[WageEUR]])/('F+ , F-'!C$2-'F+ , F-'!C$3))</f>
        <v>3.1296748247534529E-5</v>
      </c>
      <c r="D1333" s="2" cm="1">
        <f t="array" ref="D1333">[1]!table_weight[Crossing]*(('F+ , F-'!D$2-[1]!tbl_gk[[#This Row],[Crossing]])/('F+ , F-'!D$2-'F+ , F-'!D$3))</f>
        <v>3.4746129089074922E-2</v>
      </c>
      <c r="E1333" s="2" cm="1">
        <f t="array" ref="E1333">[1]!table_weight[Finishing]*(('F+ , F-'!E$2-[1]!tbl_gk[[#This Row],[Finishing]])/('F+ , F-'!E$2-'F+ , F-'!E$3))</f>
        <v>1.6970261636750646E-2</v>
      </c>
      <c r="F1333" s="2" cm="1">
        <f t="array" ref="F1333">[1]!table_weight[HeadingAccuracy]*(('F+ , F-'!F$2-[1]!tbl_gk[[#This Row],[HeadingAccuracy]])/('F+ , F-'!F$2-'F+ , F-'!F$3))</f>
        <v>1.00216539308148E-2</v>
      </c>
      <c r="G1333" s="2" cm="1">
        <f t="array" ref="G1333">[1]!table_weight[ShortPassing]*(('F+ , F-'!G$2-[1]!tbl_gk[[#This Row],[ShortPassing]])/('F+ , F-'!G$2-'F+ , F-'!G$3))</f>
        <v>2.6720471152797416E-2</v>
      </c>
      <c r="H1333" s="2" cm="1">
        <f t="array" ref="H1333">[1]!table_weight[Volleys]*(('F+ , F-'!H$2-[1]!tbl_gk[[#This Row],[Volleys]])/('F+ , F-'!H$2-'F+ , F-'!H$3))</f>
        <v>2.1990449861774069E-3</v>
      </c>
      <c r="I1333" s="2" cm="1">
        <f t="array" ref="I1333">[1]!table_weight[Dribbling]*(('F+ , F-'!I$2-[1]!tbl_gk[[#This Row],[Dribbling]])/('F+ , F-'!I$2-'F+ , F-'!I$3))</f>
        <v>1.9557564431309422E-2</v>
      </c>
      <c r="J1333" s="2" cm="1">
        <f t="array" ref="J1333">[1]!table_weight[Curve]*(('F+ , F-'!J$2-[1]!tbl_gk[[#This Row],[Curve]])/('F+ , F-'!J$2-'F+ , F-'!J$3))</f>
        <v>1.03099753236656E-2</v>
      </c>
      <c r="K1333" s="2" cm="1">
        <f t="array" ref="K1333">[1]!table_weight[FKAccuracy]*(('F+ , F-'!K$2-[1]!tbl_gk[[#This Row],[FKAccuracy]])/('F+ , F-'!K$2-'F+ , F-'!K$3))</f>
        <v>9.4310921813203358E-3</v>
      </c>
      <c r="L1333" s="2" cm="1">
        <f t="array" ref="L1333">[1]!table_weight[LongPassing]*(('F+ , F-'!L$2-[1]!tbl_gk[[#This Row],[LongPassing]])/('F+ , F-'!L$2-'F+ , F-'!L$3))</f>
        <v>8.6627856012127732E-3</v>
      </c>
      <c r="M1333" s="2" cm="1">
        <f t="array" ref="M1333">[1]!table_weight[BallControl]*(('F+ , F-'!M$2-[1]!tbl_gk[[#This Row],[BallControl]])/('F+ , F-'!M$2-'F+ , F-'!M$3))</f>
        <v>1.5211439002129552E-2</v>
      </c>
      <c r="N1333" s="2" cm="1">
        <f t="array" ref="N1333">[1]!table_weight[Acceleration]*(('F+ , F-'!N$2-[1]!tbl_gk[[#This Row],[Acceleration]])/('F+ , F-'!N$2-'F+ , F-'!N$3))</f>
        <v>1.10488734587233E-2</v>
      </c>
      <c r="O1333" s="2" cm="1">
        <f t="array" ref="O1333">[1]!table_weight[SprintSpeed]*(('F+ , F-'!O$2-[1]!tbl_gk[[#This Row],[SprintSpeed]])/('F+ , F-'!O$2-'F+ , F-'!O$3))</f>
        <v>1.124429571037419E-2</v>
      </c>
      <c r="P1333" s="2" cm="1">
        <f t="array" ref="P1333">[1]!table_weight[Agility]*(('F+ , F-'!P$2-[1]!tbl_gk[[#This Row],[Agility]])/('F+ , F-'!P$2-'F+ , F-'!P$3))</f>
        <v>5.6165313238632194E-3</v>
      </c>
      <c r="Q1333" s="2" cm="1">
        <f t="array" ref="Q1333">[1]!table_weight[Reactions]*(('F+ , F-'!Q$2-[1]!tbl_gk[[#This Row],[Reactions]])/('F+ , F-'!Q$2-'F+ , F-'!Q$3))</f>
        <v>2.6813384003753784E-3</v>
      </c>
      <c r="R1333" s="2" cm="1">
        <f t="array" ref="R1333">[1]!table_weight[Balance]*(('F+ , F-'!R$2-[1]!tbl_gk[[#This Row],[Balance]])/('F+ , F-'!R$2-'F+ , F-'!R$3))</f>
        <v>1.1796626164916795E-3</v>
      </c>
      <c r="S1333" s="2" cm="1">
        <f t="array" ref="S1333">[1]!table_weight[ShotPower]*(('F+ , F-'!S$2-[1]!tbl_gk[[#This Row],[ShotPower]])/('F+ , F-'!S$2-'F+ , F-'!S$3))</f>
        <v>5.4538573983244545E-3</v>
      </c>
      <c r="T1333" s="2" cm="1">
        <f t="array" ref="T1333">[1]!table_weight[Jumping]*(('F+ , F-'!T$2-[1]!tbl_gk[[#This Row],[Jumping]])/('F+ , F-'!T$2-'F+ , F-'!T$3))</f>
        <v>1.8032915591234251E-3</v>
      </c>
      <c r="U1333" s="2" cm="1">
        <f t="array" ref="U1333">[1]!table_weight[Stamina]*(('F+ , F-'!U$2-[1]!tbl_gk[[#This Row],[Stamina]])/('F+ , F-'!U$2-'F+ , F-'!U$3))</f>
        <v>1.8032915591234249E-2</v>
      </c>
      <c r="V1333" s="2" cm="1">
        <f t="array" ref="V1333">[1]!table_weight[Strength]*(('F+ , F-'!V$2-[1]!tbl_gk[[#This Row],[Strength]])/('F+ , F-'!V$2-'F+ , F-'!V$3))</f>
        <v>3.8155359497008344E-2</v>
      </c>
      <c r="W1333" s="2" cm="1">
        <f t="array" ref="W1333">[1]!table_weight[LongShots]*(('F+ , F-'!W$2-[1]!tbl_gk[[#This Row],[LongShots]])/('F+ , F-'!W$2-'F+ , F-'!W$3))</f>
        <v>9.3494698256990638E-3</v>
      </c>
      <c r="X1333" s="2" cm="1">
        <f t="array" ref="X1333">[1]!table_weight[Aggression]*(('F+ , F-'!X$2-[1]!tbl_gk[[#This Row],[Aggression]])/('F+ , F-'!X$2-'F+ , F-'!X$3))</f>
        <v>1.3994523881959207E-2</v>
      </c>
      <c r="Y1333" s="2" cm="1">
        <f t="array" ref="Y1333">[1]!table_weight[Interceptions]*(('F+ , F-'!Y$2-[1]!tbl_gk[[#This Row],[Interceptions]])/('F+ , F-'!Y$2-'F+ , F-'!Y$3))</f>
        <v>2.1469152933086991E-2</v>
      </c>
      <c r="Z1333" s="2" cm="1">
        <f t="array" ref="Z1333">[1]!table_weight[Positioning]*(('F+ , F-'!Z$2-[1]!tbl_gk[[#This Row],[Positioning]])/('F+ , F-'!Z$2-'F+ , F-'!Z$3))</f>
        <v>0</v>
      </c>
      <c r="AA1333" s="2" cm="1">
        <f t="array" ref="AA1333">[1]!table_weight[Vision]*(('F+ , F-'!AA$2-[1]!tbl_gk[[#This Row],[Vision]])/('F+ , F-'!AA$2-'F+ , F-'!AA$3))</f>
        <v>2.8394686137308535E-2</v>
      </c>
      <c r="AB1333" s="2" cm="1">
        <f t="array" ref="AB1333">[1]!table_weight[Penalties]*(('F+ , F-'!AB$2-[1]!tbl_gk[[#This Row],[Penalties]])/('F+ , F-'!AB$2-'F+ , F-'!AB$3))</f>
        <v>2.3096780543674466E-3</v>
      </c>
      <c r="AC1333" s="2" cm="1">
        <f t="array" ref="AC1333">[1]!table_weight[Composure]*(('F+ , F-'!AC$2-[1]!tbl_gk[[#This Row],[Composure]])/('F+ , F-'!AC$2-'F+ , F-'!AC$3))</f>
        <v>1.8680714564018749E-3</v>
      </c>
      <c r="AD1333" s="2" cm="1">
        <f t="array" ref="AD1333">[1]!table_weight[Marking]*(('F+ , F-'!AD$2-[1]!tbl_gk[[#This Row],[Marking]])/('F+ , F-'!AD$2-'F+ , F-'!AD$3))</f>
        <v>2.8394686137308601E-2</v>
      </c>
      <c r="AE1333" s="2" cm="1">
        <f t="array" ref="AE1333">[1]!table_weight[StandingTackle]*(('F+ , F-'!AE$2-[1]!tbl_gk[[#This Row],[StandingTackle]])/('F+ , F-'!AE$2-'F+ , F-'!AE$3))</f>
        <v>2.241685747682258E-2</v>
      </c>
      <c r="AF1333" s="2" cm="1">
        <f t="array" ref="AF1333">[1]!table_weight[SlidingTackle]*(('F+ , F-'!AF$2-[1]!tbl_gk[[#This Row],[SlidingTackle]])/('F+ , F-'!AF$2-'F+ , F-'!AF$3))</f>
        <v>6.7250572430467732E-3</v>
      </c>
      <c r="AG1333" s="2" cm="1">
        <f t="array" ref="AG1333">[1]!table_weight[GKDiving]*(('F+ , F-'!AG$2-[1]!tbl_gk[[#This Row],[GKDiving]])/('F+ , F-'!AG$2-'F+ , F-'!AG$3))</f>
        <v>4.6119181624581652E-2</v>
      </c>
      <c r="AH1333" s="2" cm="1">
        <f t="array" ref="AH1333">[1]!table_weight[GKHandling]*(('F+ , F-'!AH$2-[1]!tbl_gk[[#This Row],[GKHandling]])/('F+ , F-'!AH$2-'F+ , F-'!AH$3))</f>
        <v>6.0601050250658012E-2</v>
      </c>
      <c r="AI1333" s="2" cm="1">
        <f t="array" ref="AI1333">[1]!table_weight[GKKicking]*(('F+ , F-'!AI$2-[1]!tbl_gk[[#This Row],[GKKicking]])/('F+ , F-'!AI$2-'F+ , F-'!AI$3))</f>
        <v>2.5044113173106158E-2</v>
      </c>
      <c r="AJ1333" s="2" cm="1">
        <f t="array" ref="AJ1333">[1]!table_weight[GKPositioning]*(('F+ , F-'!AJ$2-[1]!tbl_gk[[#This Row],[GKPositioning]])/('F+ , F-'!AJ$2-'F+ , F-'!AJ$3))</f>
        <v>1.9551379560506409E-2</v>
      </c>
      <c r="AK1333" s="2" cm="1">
        <f t="array" ref="AK1333">[1]!table_weight[GKReflexes]*(('F+ , F-'!AK$2-[1]!tbl_gk[[#This Row],[GKReflexes]])/('F+ , F-'!AK$2-'F+ , F-'!AK$3))</f>
        <v>5.2837778453841702E-2</v>
      </c>
    </row>
    <row r="1334" spans="1:37" x14ac:dyDescent="0.55000000000000004">
      <c r="A1334" s="7">
        <f>[1]!tbl_gk[[#This Row],[ID]]</f>
        <v>252662</v>
      </c>
      <c r="B1334" s="1" cm="1">
        <f t="array" ref="B1334">[1]!table_weight[ValueEUR]*(('F+ , F-'!B$2-[1]!tbl_gk[[#This Row],[ValueEUR]])/('F+ , F-'!B$2-'F+ , F-'!B$3))</f>
        <v>4.6608374714470808E-5</v>
      </c>
      <c r="C1334" s="1" cm="1">
        <f t="array" ref="C1334">[1]!table_weight[WageEUR]*(('F+ , F-'!C$2-[1]!tbl_gk[[#This Row],[WageEUR]])/('F+ , F-'!C$2-'F+ , F-'!C$3))</f>
        <v>5.4769309433185425E-5</v>
      </c>
      <c r="D1334" s="1" cm="1">
        <f t="array" ref="D1334">[1]!table_weight[Crossing]*(('F+ , F-'!D$2-[1]!tbl_gk[[#This Row],[Crossing]])/('F+ , F-'!D$2-'F+ , F-'!D$3))</f>
        <v>3.5866971962916043E-2</v>
      </c>
      <c r="E1334" s="1" cm="1">
        <f t="array" ref="E1334">[1]!table_weight[Finishing]*(('F+ , F-'!E$2-[1]!tbl_gk[[#This Row],[Finishing]])/('F+ , F-'!E$2-'F+ , F-'!E$3))</f>
        <v>1.8966763005780131E-2</v>
      </c>
      <c r="F1334" s="1" cm="1">
        <f t="array" ref="F1334">[1]!table_weight[HeadingAccuracy]*(('F+ , F-'!F$2-[1]!tbl_gk[[#This Row],[HeadingAccuracy]])/('F+ , F-'!F$2-'F+ , F-'!F$3))</f>
        <v>1.1274360672166649E-2</v>
      </c>
      <c r="G1334" s="1" cm="1">
        <f t="array" ref="G1334">[1]!table_weight[ShortPassing]*(('F+ , F-'!G$2-[1]!tbl_gk[[#This Row],[ShortPassing]])/('F+ , F-'!G$2-'F+ , F-'!G$3))</f>
        <v>6.3285326414520199E-2</v>
      </c>
      <c r="H1334" s="1" cm="1">
        <f t="array" ref="H1334">[1]!table_weight[Volleys]*(('F+ , F-'!H$2-[1]!tbl_gk[[#This Row],[Volleys]])/('F+ , F-'!H$2-'F+ , F-'!H$3))</f>
        <v>2.1990449861774069E-3</v>
      </c>
      <c r="I1334" s="1" cm="1">
        <f t="array" ref="I1334">[1]!table_weight[Dribbling]*(('F+ , F-'!I$2-[1]!tbl_gk[[#This Row],[Dribbling]])/('F+ , F-'!I$2-'F+ , F-'!I$3))</f>
        <v>2.0535442652874894E-2</v>
      </c>
      <c r="J1334" s="1" cm="1">
        <f t="array" ref="J1334">[1]!table_weight[Curve]*(('F+ , F-'!J$2-[1]!tbl_gk[[#This Row],[Curve]])/('F+ , F-'!J$2-'F+ , F-'!J$3))</f>
        <v>9.6339113680153961E-3</v>
      </c>
      <c r="K1334" s="1" cm="1">
        <f t="array" ref="K1334">[1]!table_weight[FKAccuracy]*(('F+ , F-'!K$2-[1]!tbl_gk[[#This Row],[FKAccuracy]])/('F+ , F-'!K$2-'F+ , F-'!K$3))</f>
        <v>9.8874353513842238E-3</v>
      </c>
      <c r="L1334" s="1" cm="1">
        <f t="array" ref="L1334">[1]!table_weight[LongPassing]*(('F+ , F-'!L$2-[1]!tbl_gk[[#This Row],[LongPassing]])/('F+ , F-'!L$2-'F+ , F-'!L$3))</f>
        <v>2.8154053203941515E-2</v>
      </c>
      <c r="M1334" s="1" cm="1">
        <f t="array" ref="M1334">[1]!table_weight[BallControl]*(('F+ , F-'!M$2-[1]!tbl_gk[[#This Row],[BallControl]])/('F+ , F-'!M$2-'F+ , F-'!M$3))</f>
        <v>1.3472988830457604E-2</v>
      </c>
      <c r="N1334" s="1" cm="1">
        <f t="array" ref="N1334">[1]!table_weight[Acceleration]*(('F+ , F-'!N$2-[1]!tbl_gk[[#This Row],[Acceleration]])/('F+ , F-'!N$2-'F+ , F-'!N$3))</f>
        <v>1.0823386245279966E-2</v>
      </c>
      <c r="O1334" s="1" cm="1">
        <f t="array" ref="O1334">[1]!table_weight[SprintSpeed]*(('F+ , F-'!O$2-[1]!tbl_gk[[#This Row],[SprintSpeed]])/('F+ , F-'!O$2-'F+ , F-'!O$3))</f>
        <v>1.3493154852449027E-2</v>
      </c>
      <c r="P1334" s="1" cm="1">
        <f t="array" ref="P1334">[1]!table_weight[Agility]*(('F+ , F-'!P$2-[1]!tbl_gk[[#This Row],[Agility]])/('F+ , F-'!P$2-'F+ , F-'!P$3))</f>
        <v>4.680442769886016E-3</v>
      </c>
      <c r="Q1334" s="1" cm="1">
        <f t="array" ref="Q1334">[1]!table_weight[Reactions]*(('F+ , F-'!Q$2-[1]!tbl_gk[[#This Row],[Reactions]])/('F+ , F-'!Q$2-'F+ , F-'!Q$3))</f>
        <v>2.6297742003681597E-3</v>
      </c>
      <c r="R1334" s="1" cm="1">
        <f t="array" ref="R1334">[1]!table_weight[Balance]*(('F+ , F-'!R$2-[1]!tbl_gk[[#This Row],[Balance]])/('F+ , F-'!R$2-'F+ , F-'!R$3))</f>
        <v>2.2972377268522179E-3</v>
      </c>
      <c r="S1334" s="1" cm="1">
        <f t="array" ref="S1334">[1]!table_weight[ShotPower]*(('F+ , F-'!S$2-[1]!tbl_gk[[#This Row],[ShotPower]])/('F+ , F-'!S$2-'F+ , F-'!S$3))</f>
        <v>8.8300548353824494E-3</v>
      </c>
      <c r="T1334" s="1" cm="1">
        <f t="array" ref="T1334">[1]!table_weight[Jumping]*(('F+ , F-'!T$2-[1]!tbl_gk[[#This Row],[Jumping]])/('F+ , F-'!T$2-'F+ , F-'!T$3))</f>
        <v>2.91961490524745E-3</v>
      </c>
      <c r="U1334" s="1" cm="1">
        <f t="array" ref="U1334">[1]!table_weight[Stamina]*(('F+ , F-'!U$2-[1]!tbl_gk[[#This Row],[Stamina]])/('F+ , F-'!U$2-'F+ , F-'!U$3))</f>
        <v>1.8032915591234249E-2</v>
      </c>
      <c r="V1334" s="1" cm="1">
        <f t="array" ref="V1334">[1]!table_weight[Strength]*(('F+ , F-'!V$2-[1]!tbl_gk[[#This Row],[Strength]])/('F+ , F-'!V$2-'F+ , F-'!V$3))</f>
        <v>2.3070682486563184E-2</v>
      </c>
      <c r="W1334" s="1" cm="1">
        <f t="array" ref="W1334">[1]!table_weight[LongShots]*(('F+ , F-'!W$2-[1]!tbl_gk[[#This Row],[LongShots]])/('F+ , F-'!W$2-'F+ , F-'!W$3))</f>
        <v>9.3494698256990638E-3</v>
      </c>
      <c r="X1334" s="1" cm="1">
        <f t="array" ref="X1334">[1]!table_weight[Aggression]*(('F+ , F-'!X$2-[1]!tbl_gk[[#This Row],[Aggression]])/('F+ , F-'!X$2-'F+ , F-'!X$3))</f>
        <v>1.3994523881959207E-2</v>
      </c>
      <c r="Y1334" s="1" cm="1">
        <f t="array" ref="Y1334">[1]!table_weight[Interceptions]*(('F+ , F-'!Y$2-[1]!tbl_gk[[#This Row],[Interceptions]])/('F+ , F-'!Y$2-'F+ , F-'!Y$3))</f>
        <v>2.0084046292242669E-2</v>
      </c>
      <c r="Z1334" s="1" cm="1">
        <f t="array" ref="Z1334">[1]!table_weight[Positioning]*(('F+ , F-'!Z$2-[1]!tbl_gk[[#This Row],[Positioning]])/('F+ , F-'!Z$2-'F+ , F-'!Z$3))</f>
        <v>1.4788899029848058E-3</v>
      </c>
      <c r="AA1334" s="1" cm="1">
        <f t="array" ref="AA1334">[1]!table_weight[Vision]*(('F+ , F-'!AA$2-[1]!tbl_gk[[#This Row],[Vision]])/('F+ , F-'!AA$2-'F+ , F-'!AA$3))</f>
        <v>2.4135483216712255E-2</v>
      </c>
      <c r="AB1334" s="1" cm="1">
        <f t="array" ref="AB1334">[1]!table_weight[Penalties]*(('F+ , F-'!AB$2-[1]!tbl_gk[[#This Row],[Penalties]])/('F+ , F-'!AB$2-'F+ , F-'!AB$3))</f>
        <v>2.3096780543674466E-3</v>
      </c>
      <c r="AC1334" s="1" cm="1">
        <f t="array" ref="AC1334">[1]!table_weight[Composure]*(('F+ , F-'!AC$2-[1]!tbl_gk[[#This Row],[Composure]])/('F+ , F-'!AC$2-'F+ , F-'!AC$3))</f>
        <v>1.7079510458531426E-3</v>
      </c>
      <c r="AD1334" s="1" cm="1">
        <f t="array" ref="AD1334">[1]!table_weight[Marking]*(('F+ , F-'!AD$2-[1]!tbl_gk[[#This Row],[Marking]])/('F+ , F-'!AD$2-'F+ , F-'!AD$3))</f>
        <v>2.5239721010940977E-2</v>
      </c>
      <c r="AE1334" s="1" cm="1">
        <f t="array" ref="AE1334">[1]!table_weight[StandingTackle]*(('F+ , F-'!AE$2-[1]!tbl_gk[[#This Row],[StandingTackle]])/('F+ , F-'!AE$2-'F+ , F-'!AE$3))</f>
        <v>2.6900228972187096E-2</v>
      </c>
      <c r="AF1334" s="1" cm="1">
        <f t="array" ref="AF1334">[1]!table_weight[SlidingTackle]*(('F+ , F-'!AF$2-[1]!tbl_gk[[#This Row],[SlidingTackle]])/('F+ , F-'!AF$2-'F+ , F-'!AF$3))</f>
        <v>7.4722858256075263E-3</v>
      </c>
      <c r="AG1334" s="1" cm="1">
        <f t="array" ref="AG1334">[1]!table_weight[GKDiving]*(('F+ , F-'!AG$2-[1]!tbl_gk[[#This Row],[GKDiving]])/('F+ , F-'!AG$2-'F+ , F-'!AG$3))</f>
        <v>6.8324713517898747E-2</v>
      </c>
      <c r="AH1334" s="1" cm="1">
        <f t="array" ref="AH1334">[1]!table_weight[GKHandling]*(('F+ , F-'!AH$2-[1]!tbl_gk[[#This Row],[GKHandling]])/('F+ , F-'!AH$2-'F+ , F-'!AH$3))</f>
        <v>6.773058557426484E-2</v>
      </c>
      <c r="AI1334" s="1" cm="1">
        <f t="array" ref="AI1334">[1]!table_weight[GKKicking]*(('F+ , F-'!AI$2-[1]!tbl_gk[[#This Row],[GKKicking]])/('F+ , F-'!AI$2-'F+ , F-'!AI$3))</f>
        <v>4.0249467599634901E-2</v>
      </c>
      <c r="AJ1334" s="1" cm="1">
        <f t="array" ref="AJ1334">[1]!table_weight[GKPositioning]*(('F+ , F-'!AJ$2-[1]!tbl_gk[[#This Row],[GKPositioning]])/('F+ , F-'!AJ$2-'F+ , F-'!AJ$3))</f>
        <v>2.4596896866443549E-2</v>
      </c>
      <c r="AK1334" s="1" cm="1">
        <f t="array" ref="AK1334">[1]!table_weight[GKReflexes]*(('F+ , F-'!AK$2-[1]!tbl_gk[[#This Row],[GKReflexes]])/('F+ , F-'!AK$2-'F+ , F-'!AK$3))</f>
        <v>6.1947740256228193E-2</v>
      </c>
    </row>
    <row r="1335" spans="1:37" x14ac:dyDescent="0.55000000000000004">
      <c r="A1335" s="8">
        <f>[1]!tbl_gk[[#This Row],[ID]]</f>
        <v>252699</v>
      </c>
      <c r="B1335" s="2" cm="1">
        <f t="array" ref="B1335">[1]!table_weight[ValueEUR]*(('F+ , F-'!B$2-[1]!tbl_gk[[#This Row],[ValueEUR]])/('F+ , F-'!B$2-'F+ , F-'!B$3))</f>
        <v>1.0525467402406984E-4</v>
      </c>
      <c r="C1335" s="2" cm="1">
        <f t="array" ref="C1335">[1]!table_weight[WageEUR]*(('F+ , F-'!C$2-[1]!tbl_gk[[#This Row],[WageEUR]])/('F+ , F-'!C$2-'F+ , F-'!C$3))</f>
        <v>2.3472561185650895E-5</v>
      </c>
      <c r="D1335" s="2" cm="1">
        <f t="array" ref="D1335">[1]!table_weight[Crossing]*(('F+ , F-'!D$2-[1]!tbl_gk[[#This Row],[Crossing]])/('F+ , F-'!D$2-'F+ , F-'!D$3))</f>
        <v>3.81086577105983E-2</v>
      </c>
      <c r="E1335" s="2" cm="1">
        <f t="array" ref="E1335">[1]!table_weight[Finishing]*(('F+ , F-'!E$2-[1]!tbl_gk[[#This Row],[Finishing]])/('F+ , F-'!E$2-'F+ , F-'!E$3))</f>
        <v>2.1961515059324362E-2</v>
      </c>
      <c r="F1335" s="2" cm="1">
        <f t="array" ref="F1335">[1]!table_weight[HeadingAccuracy]*(('F+ , F-'!F$2-[1]!tbl_gk[[#This Row],[HeadingAccuracy]])/('F+ , F-'!F$2-'F+ , F-'!F$3))</f>
        <v>1.08567917583827E-2</v>
      </c>
      <c r="G1335" s="2" cm="1">
        <f t="array" ref="G1335">[1]!table_weight[ShortPassing]*(('F+ , F-'!G$2-[1]!tbl_gk[[#This Row],[ShortPassing]])/('F+ , F-'!G$2-'F+ , F-'!G$3))</f>
        <v>5.7659964066562854E-2</v>
      </c>
      <c r="H1335" s="2" cm="1">
        <f t="array" ref="H1335">[1]!table_weight[Volleys]*(('F+ , F-'!H$2-[1]!tbl_gk[[#This Row],[Volleys]])/('F+ , F-'!H$2-'F+ , F-'!H$3))</f>
        <v>1.9675665665797848E-3</v>
      </c>
      <c r="I1335" s="2" cm="1">
        <f t="array" ref="I1335">[1]!table_weight[Dribbling]*(('F+ , F-'!I$2-[1]!tbl_gk[[#This Row],[Dribbling]])/('F+ , F-'!I$2-'F+ , F-'!I$3))</f>
        <v>1.9557564431309422E-2</v>
      </c>
      <c r="J1335" s="2" cm="1">
        <f t="array" ref="J1335">[1]!table_weight[Curve]*(('F+ , F-'!J$2-[1]!tbl_gk[[#This Row],[Curve]])/('F+ , F-'!J$2-'F+ , F-'!J$3))</f>
        <v>9.8029273569279467E-3</v>
      </c>
      <c r="K1335" s="2" cm="1">
        <f t="array" ref="K1335">[1]!table_weight[FKAccuracy]*(('F+ , F-'!K$2-[1]!tbl_gk[[#This Row],[FKAccuracy]])/('F+ , F-'!K$2-'F+ , F-'!K$3))</f>
        <v>9.7353209613629272E-3</v>
      </c>
      <c r="L1335" s="2" cm="1">
        <f t="array" ref="L1335">[1]!table_weight[LongPassing]*(('F+ , F-'!L$2-[1]!tbl_gk[[#This Row],[LongPassing]])/('F+ , F-'!L$2-'F+ , F-'!L$3))</f>
        <v>2.5988356803638323E-2</v>
      </c>
      <c r="M1335" s="2" cm="1">
        <f t="array" ref="M1335">[1]!table_weight[BallControl]*(('F+ , F-'!M$2-[1]!tbl_gk[[#This Row],[BallControl]])/('F+ , F-'!M$2-'F+ , F-'!M$3))</f>
        <v>1.2169151201703639E-2</v>
      </c>
      <c r="N1335" s="2" cm="1">
        <f t="array" ref="N1335">[1]!table_weight[Acceleration]*(('F+ , F-'!N$2-[1]!tbl_gk[[#This Row],[Acceleration]])/('F+ , F-'!N$2-'F+ , F-'!N$3))</f>
        <v>9.9214373915066361E-3</v>
      </c>
      <c r="O1335" s="2" cm="1">
        <f t="array" ref="O1335">[1]!table_weight[SprintSpeed]*(('F+ , F-'!O$2-[1]!tbl_gk[[#This Row],[SprintSpeed]])/('F+ , F-'!O$2-'F+ , F-'!O$3))</f>
        <v>1.3493154852449027E-2</v>
      </c>
      <c r="P1335" s="2" cm="1">
        <f t="array" ref="P1335">[1]!table_weight[Agility]*(('F+ , F-'!P$2-[1]!tbl_gk[[#This Row],[Agility]])/('F+ , F-'!P$2-'F+ , F-'!P$3))</f>
        <v>5.0314759776274665E-3</v>
      </c>
      <c r="Q1335" s="2" cm="1">
        <f t="array" ref="Q1335">[1]!table_weight[Reactions]*(('F+ , F-'!Q$2-[1]!tbl_gk[[#This Row],[Reactions]])/('F+ , F-'!Q$2-'F+ , F-'!Q$3))</f>
        <v>1.9078754002670962E-3</v>
      </c>
      <c r="R1335" s="2" cm="1">
        <f t="array" ref="R1335">[1]!table_weight[Balance]*(('F+ , F-'!R$2-[1]!tbl_gk[[#This Row],[Balance]])/('F+ , F-'!R$2-'F+ , F-'!R$3))</f>
        <v>2.7318502697702049E-3</v>
      </c>
      <c r="S1335" s="2" cm="1">
        <f t="array" ref="S1335">[1]!table_weight[ShotPower]*(('F+ , F-'!S$2-[1]!tbl_gk[[#This Row],[ShotPower]])/('F+ , F-'!S$2-'F+ , F-'!S$3))</f>
        <v>7.271809864432606E-3</v>
      </c>
      <c r="T1335" s="2" cm="1">
        <f t="array" ref="T1335">[1]!table_weight[Jumping]*(('F+ , F-'!T$2-[1]!tbl_gk[[#This Row],[Jumping]])/('F+ , F-'!T$2-'F+ , F-'!T$3))</f>
        <v>4.1218092779964008E-3</v>
      </c>
      <c r="U1335" s="2" cm="1">
        <f t="array" ref="U1335">[1]!table_weight[Stamina]*(('F+ , F-'!U$2-[1]!tbl_gk[[#This Row],[Stamina]])/('F+ , F-'!U$2-'F+ , F-'!U$3))</f>
        <v>2.2326466922480501E-2</v>
      </c>
      <c r="V1335" s="2" cm="1">
        <f t="array" ref="V1335">[1]!table_weight[Strength]*(('F+ , F-'!V$2-[1]!tbl_gk[[#This Row],[Strength]])/('F+ , F-'!V$2-'F+ , F-'!V$3))</f>
        <v>1.9521346719399615E-2</v>
      </c>
      <c r="W1335" s="2" cm="1">
        <f t="array" ref="W1335">[1]!table_weight[LongShots]*(('F+ , F-'!W$2-[1]!tbl_gk[[#This Row],[LongShots]])/('F+ , F-'!W$2-'F+ , F-'!W$3))</f>
        <v>9.6091773208573719E-3</v>
      </c>
      <c r="X1335" s="2" cm="1">
        <f t="array" ref="X1335">[1]!table_weight[Aggression]*(('F+ , F-'!X$2-[1]!tbl_gk[[#This Row],[Aggression]])/('F+ , F-'!X$2-'F+ , F-'!X$3))</f>
        <v>1.0952236081533291E-2</v>
      </c>
      <c r="Y1335" s="2" cm="1">
        <f t="array" ref="Y1335">[1]!table_weight[Interceptions]*(('F+ , F-'!Y$2-[1]!tbl_gk[[#This Row],[Interceptions]])/('F+ , F-'!Y$2-'F+ , F-'!Y$3))</f>
        <v>2.0776599612664828E-2</v>
      </c>
      <c r="Z1335" s="2" cm="1">
        <f t="array" ref="Z1335">[1]!table_weight[Positioning]*(('F+ , F-'!Z$2-[1]!tbl_gk[[#This Row],[Positioning]])/('F+ , F-'!Z$2-'F+ , F-'!Z$3))</f>
        <v>2.2183348544772088E-3</v>
      </c>
      <c r="AA1335" s="2" cm="1">
        <f t="array" ref="AA1335">[1]!table_weight[Vision]*(('F+ , F-'!AA$2-[1]!tbl_gk[[#This Row],[Vision]])/('F+ , F-'!AA$2-'F+ , F-'!AA$3))</f>
        <v>2.4135483216712255E-2</v>
      </c>
      <c r="AB1335" s="2" cm="1">
        <f t="array" ref="AB1335">[1]!table_weight[Penalties]*(('F+ , F-'!AB$2-[1]!tbl_gk[[#This Row],[Penalties]])/('F+ , F-'!AB$2-'F+ , F-'!AB$3))</f>
        <v>2.3879722257019362E-3</v>
      </c>
      <c r="AC1335" s="2" cm="1">
        <f t="array" ref="AC1335">[1]!table_weight[Composure]*(('F+ , F-'!AC$2-[1]!tbl_gk[[#This Row],[Composure]])/('F+ , F-'!AC$2-'F+ , F-'!AC$3))</f>
        <v>2.0281918669506067E-3</v>
      </c>
      <c r="AD1335" s="2" cm="1">
        <f t="array" ref="AD1335">[1]!table_weight[Marking]*(('F+ , F-'!AD$2-[1]!tbl_gk[[#This Row],[Marking]])/('F+ , F-'!AD$2-'F+ , F-'!AD$3))</f>
        <v>3.9437064079595283E-2</v>
      </c>
      <c r="AE1335" s="2" cm="1">
        <f t="array" ref="AE1335">[1]!table_weight[StandingTackle]*(('F+ , F-'!AE$2-[1]!tbl_gk[[#This Row],[StandingTackle]])/('F+ , F-'!AE$2-'F+ , F-'!AE$3))</f>
        <v>3.362528621523387E-2</v>
      </c>
      <c r="AF1335" s="2" cm="1">
        <f t="array" ref="AF1335">[1]!table_weight[SlidingTackle]*(('F+ , F-'!AF$2-[1]!tbl_gk[[#This Row],[SlidingTackle]])/('F+ , F-'!AF$2-'F+ , F-'!AF$3))</f>
        <v>9.7139715732897855E-3</v>
      </c>
      <c r="AG1335" s="2" cm="1">
        <f t="array" ref="AG1335">[1]!table_weight[GKDiving]*(('F+ , F-'!AG$2-[1]!tbl_gk[[#This Row],[GKDiving]])/('F+ , F-'!AG$2-'F+ , F-'!AG$3))</f>
        <v>5.4659770814318998E-2</v>
      </c>
      <c r="AH1335" s="2" cm="1">
        <f t="array" ref="AH1335">[1]!table_weight[GKHandling]*(('F+ , F-'!AH$2-[1]!tbl_gk[[#This Row],[GKHandling]])/('F+ , F-'!AH$2-'F+ , F-'!AH$3))</f>
        <v>5.8818666419756312E-2</v>
      </c>
      <c r="AI1335" s="2" cm="1">
        <f t="array" ref="AI1335">[1]!table_weight[GKKicking]*(('F+ , F-'!AI$2-[1]!tbl_gk[[#This Row],[GKKicking]])/('F+ , F-'!AI$2-'F+ , F-'!AI$3))</f>
        <v>3.309400669303314E-2</v>
      </c>
      <c r="AJ1335" s="2" cm="1">
        <f t="array" ref="AJ1335">[1]!table_weight[GKPositioning]*(('F+ , F-'!AJ$2-[1]!tbl_gk[[#This Row],[GKPositioning]])/('F+ , F-'!AJ$2-'F+ , F-'!AJ$3))</f>
        <v>2.3335517539959265E-2</v>
      </c>
      <c r="AK1335" s="2" cm="1">
        <f t="array" ref="AK1335">[1]!table_weight[GKReflexes]*(('F+ , F-'!AK$2-[1]!tbl_gk[[#This Row],[GKReflexes]])/('F+ , F-'!AK$2-'F+ , F-'!AK$3))</f>
        <v>5.4659770814318998E-2</v>
      </c>
    </row>
    <row r="1336" spans="1:37" x14ac:dyDescent="0.55000000000000004">
      <c r="A1336" s="7">
        <f>[1]!tbl_gk[[#This Row],[ID]]</f>
        <v>252773</v>
      </c>
      <c r="B1336" s="1" cm="1">
        <f t="array" ref="B1336">[1]!table_weight[ValueEUR]*(('F+ , F-'!B$2-[1]!tbl_gk[[#This Row],[ValueEUR]])/('F+ , F-'!B$2-'F+ , F-'!B$3))</f>
        <v>4.6021911721374819E-4</v>
      </c>
      <c r="C1336" s="1" cm="1">
        <f t="array" ref="C1336">[1]!table_weight[WageEUR]*(('F+ , F-'!C$2-[1]!tbl_gk[[#This Row],[WageEUR]])/('F+ , F-'!C$2-'F+ , F-'!C$3))</f>
        <v>5.4769309433185431E-4</v>
      </c>
      <c r="D1336" s="1" cm="1">
        <f t="array" ref="D1336">[1]!table_weight[Crossing]*(('F+ , F-'!D$2-[1]!tbl_gk[[#This Row],[Crossing]])/('F+ , F-'!D$2-'F+ , F-'!D$3))</f>
        <v>3.4746129089074922E-2</v>
      </c>
      <c r="E1336" s="1" cm="1">
        <f t="array" ref="E1336">[1]!table_weight[Finishing]*(('F+ , F-'!E$2-[1]!tbl_gk[[#This Row],[Finishing]])/('F+ , F-'!E$2-'F+ , F-'!E$3))</f>
        <v>1.6970261636750646E-2</v>
      </c>
      <c r="F1336" s="1" cm="1">
        <f t="array" ref="F1336">[1]!table_weight[HeadingAccuracy]*(('F+ , F-'!F$2-[1]!tbl_gk[[#This Row],[HeadingAccuracy]])/('F+ , F-'!F$2-'F+ , F-'!F$3))</f>
        <v>1.1274360672166649E-2</v>
      </c>
      <c r="G1336" s="1" cm="1">
        <f t="array" ref="G1336">[1]!table_weight[ShortPassing]*(('F+ , F-'!G$2-[1]!tbl_gk[[#This Row],[ShortPassing]])/('F+ , F-'!G$2-'F+ , F-'!G$3))</f>
        <v>3.2345833500754768E-2</v>
      </c>
      <c r="H1336" s="1" cm="1">
        <f t="array" ref="H1336">[1]!table_weight[Volleys]*(('F+ , F-'!H$2-[1]!tbl_gk[[#This Row],[Volleys]])/('F+ , F-'!H$2-'F+ , F-'!H$3))</f>
        <v>1.851827356780974E-3</v>
      </c>
      <c r="I1336" s="1" cm="1">
        <f t="array" ref="I1336">[1]!table_weight[Dribbling]*(('F+ , F-'!I$2-[1]!tbl_gk[[#This Row],[Dribbling]])/('F+ , F-'!I$2-'F+ , F-'!I$3))</f>
        <v>1.7601807988178481E-2</v>
      </c>
      <c r="J1336" s="1" cm="1">
        <f t="array" ref="J1336">[1]!table_weight[Curve]*(('F+ , F-'!J$2-[1]!tbl_gk[[#This Row],[Curve]])/('F+ , F-'!J$2-'F+ , F-'!J$3))</f>
        <v>9.295879390190295E-3</v>
      </c>
      <c r="K1336" s="1" cm="1">
        <f t="array" ref="K1336">[1]!table_weight[FKAccuracy]*(('F+ , F-'!K$2-[1]!tbl_gk[[#This Row],[FKAccuracy]])/('F+ , F-'!K$2-'F+ , F-'!K$3))</f>
        <v>9.1268634012777444E-3</v>
      </c>
      <c r="L1336" s="1" cm="1">
        <f t="array" ref="L1336">[1]!table_weight[LongPassing]*(('F+ , F-'!L$2-[1]!tbl_gk[[#This Row],[LongPassing]])/('F+ , F-'!L$2-'F+ , F-'!L$3))</f>
        <v>1.4618450702046556E-2</v>
      </c>
      <c r="M1336" s="1" cm="1">
        <f t="array" ref="M1336">[1]!table_weight[BallControl]*(('F+ , F-'!M$2-[1]!tbl_gk[[#This Row],[BallControl]])/('F+ , F-'!M$2-'F+ , F-'!M$3))</f>
        <v>1.1734538658785654E-2</v>
      </c>
      <c r="N1336" s="1" cm="1">
        <f t="array" ref="N1336">[1]!table_weight[Acceleration]*(('F+ , F-'!N$2-[1]!tbl_gk[[#This Row],[Acceleration]])/('F+ , F-'!N$2-'F+ , F-'!N$3))</f>
        <v>7.2155908301866443E-3</v>
      </c>
      <c r="O1336" s="1" cm="1">
        <f t="array" ref="O1336">[1]!table_weight[SprintSpeed]*(('F+ , F-'!O$2-[1]!tbl_gk[[#This Row],[SprintSpeed]])/('F+ , F-'!O$2-'F+ , F-'!O$3))</f>
        <v>8.4332217827806418E-3</v>
      </c>
      <c r="P1336" s="1" cm="1">
        <f t="array" ref="P1336">[1]!table_weight[Agility]*(('F+ , F-'!P$2-[1]!tbl_gk[[#This Row],[Agility]])/('F+ , F-'!P$2-'F+ , F-'!P$3))</f>
        <v>3.8613652851559629E-3</v>
      </c>
      <c r="Q1336" s="1" cm="1">
        <f t="array" ref="Q1336">[1]!table_weight[Reactions]*(('F+ , F-'!Q$2-[1]!tbl_gk[[#This Row],[Reactions]])/('F+ , F-'!Q$2-'F+ , F-'!Q$3))</f>
        <v>1.5469260002165645E-3</v>
      </c>
      <c r="R1336" s="1" cm="1">
        <f t="array" ref="R1336">[1]!table_weight[Balance]*(('F+ , F-'!R$2-[1]!tbl_gk[[#This Row],[Balance]])/('F+ , F-'!R$2-'F+ , F-'!R$3))</f>
        <v>1.2417501226228205E-3</v>
      </c>
      <c r="S1336" s="1" cm="1">
        <f t="array" ref="S1336">[1]!table_weight[ShotPower]*(('F+ , F-'!S$2-[1]!tbl_gk[[#This Row],[ShotPower]])/('F+ , F-'!S$2-'F+ , F-'!S$3))</f>
        <v>5.9732723886410689E-3</v>
      </c>
      <c r="T1336" s="1" cm="1">
        <f t="array" ref="T1336">[1]!table_weight[Jumping]*(('F+ , F-'!T$2-[1]!tbl_gk[[#This Row],[Jumping]])/('F+ , F-'!T$2-'F+ , F-'!T$3))</f>
        <v>2.3185177188729754E-3</v>
      </c>
      <c r="U1336" s="1" cm="1">
        <f t="array" ref="U1336">[1]!table_weight[Stamina]*(('F+ , F-'!U$2-[1]!tbl_gk[[#This Row],[Stamina]])/('F+ , F-'!U$2-'F+ , F-'!U$3))</f>
        <v>2.0609046389982E-2</v>
      </c>
      <c r="V1336" s="1" cm="1">
        <f t="array" ref="V1336">[1]!table_weight[Strength]*(('F+ , F-'!V$2-[1]!tbl_gk[[#This Row],[Strength]])/('F+ , F-'!V$2-'F+ , F-'!V$3))</f>
        <v>1.7746678835817833E-2</v>
      </c>
      <c r="W1336" s="1" cm="1">
        <f t="array" ref="W1336">[1]!table_weight[LongShots]*(('F+ , F-'!W$2-[1]!tbl_gk[[#This Row],[LongShots]])/('F+ , F-'!W$2-'F+ , F-'!W$3))</f>
        <v>9.0897623305407575E-3</v>
      </c>
      <c r="X1336" s="1" cm="1">
        <f t="array" ref="X1336">[1]!table_weight[Aggression]*(('F+ , F-'!X$2-[1]!tbl_gk[[#This Row],[Aggression]])/('F+ , F-'!X$2-'F+ , F-'!X$3))</f>
        <v>1.5211439002129575E-2</v>
      </c>
      <c r="Y1336" s="1" cm="1">
        <f t="array" ref="Y1336">[1]!table_weight[Interceptions]*(('F+ , F-'!Y$2-[1]!tbl_gk[[#This Row],[Interceptions]])/('F+ , F-'!Y$2-'F+ , F-'!Y$3))</f>
        <v>2.2161706253509151E-2</v>
      </c>
      <c r="Z1336" s="1" cm="1">
        <f t="array" ref="Z1336">[1]!table_weight[Positioning]*(('F+ , F-'!Z$2-[1]!tbl_gk[[#This Row],[Positioning]])/('F+ , F-'!Z$2-'F+ , F-'!Z$3))</f>
        <v>1.4788899029848058E-3</v>
      </c>
      <c r="AA1336" s="1" cm="1">
        <f t="array" ref="AA1336">[1]!table_weight[Vision]*(('F+ , F-'!AA$2-[1]!tbl_gk[[#This Row],[Vision]])/('F+ , F-'!AA$2-'F+ , F-'!AA$3))</f>
        <v>1.6326944528952409E-2</v>
      </c>
      <c r="AB1336" s="1" cm="1">
        <f t="array" ref="AB1336">[1]!table_weight[Penalties]*(('F+ , F-'!AB$2-[1]!tbl_gk[[#This Row],[Penalties]])/('F+ , F-'!AB$2-'F+ , F-'!AB$3))</f>
        <v>2.5054134827036706E-3</v>
      </c>
      <c r="AC1336" s="1" cm="1">
        <f t="array" ref="AC1336">[1]!table_weight[Composure]*(('F+ , F-'!AC$2-[1]!tbl_gk[[#This Row],[Composure]])/('F+ , F-'!AC$2-'F+ , F-'!AC$3))</f>
        <v>1.4944571651214996E-3</v>
      </c>
      <c r="AD1336" s="1" cm="1">
        <f t="array" ref="AD1336">[1]!table_weight[Marking]*(('F+ , F-'!AD$2-[1]!tbl_gk[[#This Row],[Marking]])/('F+ , F-'!AD$2-'F+ , F-'!AD$3))</f>
        <v>3.1549651263676225E-2</v>
      </c>
      <c r="AE1336" s="1" cm="1">
        <f t="array" ref="AE1336">[1]!table_weight[StandingTackle]*(('F+ , F-'!AE$2-[1]!tbl_gk[[#This Row],[StandingTackle]])/('F+ , F-'!AE$2-'F+ , F-'!AE$3))</f>
        <v>3.362528621523387E-2</v>
      </c>
      <c r="AF1336" s="1" cm="1">
        <f t="array" ref="AF1336">[1]!table_weight[SlidingTackle]*(('F+ , F-'!AF$2-[1]!tbl_gk[[#This Row],[SlidingTackle]])/('F+ , F-'!AF$2-'F+ , F-'!AF$3))</f>
        <v>8.2195144081682794E-3</v>
      </c>
      <c r="AG1336" s="1" cm="1">
        <f t="array" ref="AG1336">[1]!table_weight[GKDiving]*(('F+ , F-'!AG$2-[1]!tbl_gk[[#This Row],[GKDiving]])/('F+ , F-'!AG$2-'F+ , F-'!AG$3))</f>
        <v>4.2702945948686719E-2</v>
      </c>
      <c r="AH1336" s="1" cm="1">
        <f t="array" ref="AH1336">[1]!table_weight[GKHandling]*(('F+ , F-'!AH$2-[1]!tbl_gk[[#This Row],[GKHandling]])/('F+ , F-'!AH$2-'F+ , F-'!AH$3))</f>
        <v>4.6341979603444362E-2</v>
      </c>
      <c r="AI1336" s="1" cm="1">
        <f t="array" ref="AI1336">[1]!table_weight[GKKicking]*(('F+ , F-'!AI$2-[1]!tbl_gk[[#This Row],[GKKicking]])/('F+ , F-'!AI$2-'F+ , F-'!AI$3))</f>
        <v>2.6832978399756596E-2</v>
      </c>
      <c r="AJ1336" s="1" cm="1">
        <f t="array" ref="AJ1336">[1]!table_weight[GKPositioning]*(('F+ , F-'!AJ$2-[1]!tbl_gk[[#This Row],[GKPositioning]])/('F+ , F-'!AJ$2-'F+ , F-'!AJ$3))</f>
        <v>1.8290000234022125E-2</v>
      </c>
      <c r="AK1336" s="1" cm="1">
        <f t="array" ref="AK1336">[1]!table_weight[GKReflexes]*(('F+ , F-'!AK$2-[1]!tbl_gk[[#This Row],[GKReflexes]])/('F+ , F-'!AK$2-'F+ , F-'!AK$3))</f>
        <v>4.3727816651455198E-2</v>
      </c>
    </row>
    <row r="1337" spans="1:37" x14ac:dyDescent="0.55000000000000004">
      <c r="A1337" s="8">
        <f>[1]!tbl_gk[[#This Row],[ID]]</f>
        <v>252783</v>
      </c>
      <c r="B1337" s="2" cm="1">
        <f t="array" ref="B1337">[1]!table_weight[ValueEUR]*(('F+ , F-'!B$2-[1]!tbl_gk[[#This Row],[ValueEUR]])/('F+ , F-'!B$2-'F+ , F-'!B$3))</f>
        <v>1.2840452901470104E-4</v>
      </c>
      <c r="C1337" s="2" cm="1">
        <f t="array" ref="C1337">[1]!table_weight[WageEUR]*(('F+ , F-'!C$2-[1]!tbl_gk[[#This Row],[WageEUR]])/('F+ , F-'!C$2-'F+ , F-'!C$3))</f>
        <v>7.8241870618836323E-6</v>
      </c>
      <c r="D1337" s="2" cm="1">
        <f t="array" ref="D1337">[1]!table_weight[Crossing]*(('F+ , F-'!D$2-[1]!tbl_gk[[#This Row],[Crossing]])/('F+ , F-'!D$2-'F+ , F-'!D$3))</f>
        <v>4.0350343458280549E-2</v>
      </c>
      <c r="E1337" s="2" cm="1">
        <f t="array" ref="E1337">[1]!table_weight[Finishing]*(('F+ , F-'!E$2-[1]!tbl_gk[[#This Row],[Finishing]])/('F+ , F-'!E$2-'F+ , F-'!E$3))</f>
        <v>1.9965013690294877E-2</v>
      </c>
      <c r="F1337" s="2" cm="1">
        <f t="array" ref="F1337">[1]!table_weight[HeadingAccuracy]*(('F+ , F-'!F$2-[1]!tbl_gk[[#This Row],[HeadingAccuracy]])/('F+ , F-'!F$2-'F+ , F-'!F$3))</f>
        <v>1.1274360672166649E-2</v>
      </c>
      <c r="G1337" s="2" cm="1">
        <f t="array" ref="G1337">[1]!table_weight[ShortPassing]*(('F+ , F-'!G$2-[1]!tbl_gk[[#This Row],[ShortPassing]])/('F+ , F-'!G$2-'F+ , F-'!G$3))</f>
        <v>5.9066304653552192E-2</v>
      </c>
      <c r="H1337" s="2" cm="1">
        <f t="array" ref="H1337">[1]!table_weight[Volleys]*(('F+ , F-'!H$2-[1]!tbl_gk[[#This Row],[Volleys]])/('F+ , F-'!H$2-'F+ , F-'!H$3))</f>
        <v>2.3147841959762173E-3</v>
      </c>
      <c r="I1337" s="2" cm="1">
        <f t="array" ref="I1337">[1]!table_weight[Dribbling]*(('F+ , F-'!I$2-[1]!tbl_gk[[#This Row],[Dribbling]])/('F+ , F-'!I$2-'F+ , F-'!I$3))</f>
        <v>1.5646051545047536E-2</v>
      </c>
      <c r="J1337" s="2" cm="1">
        <f t="array" ref="J1337">[1]!table_weight[Curve]*(('F+ , F-'!J$2-[1]!tbl_gk[[#This Row],[Curve]])/('F+ , F-'!J$2-'F+ , F-'!J$3))</f>
        <v>9.6339113680153961E-3</v>
      </c>
      <c r="K1337" s="2" cm="1">
        <f t="array" ref="K1337">[1]!table_weight[FKAccuracy]*(('F+ , F-'!K$2-[1]!tbl_gk[[#This Row],[FKAccuracy]])/('F+ , F-'!K$2-'F+ , F-'!K$3))</f>
        <v>9.5832065713416324E-3</v>
      </c>
      <c r="L1337" s="2" cm="1">
        <f t="array" ref="L1337">[1]!table_weight[LongPassing]*(('F+ , F-'!L$2-[1]!tbl_gk[[#This Row],[LongPassing]])/('F+ , F-'!L$2-'F+ , F-'!L$3))</f>
        <v>2.4905508603486726E-2</v>
      </c>
      <c r="M1337" s="2" cm="1">
        <f t="array" ref="M1337">[1]!table_weight[BallControl]*(('F+ , F-'!M$2-[1]!tbl_gk[[#This Row],[BallControl]])/('F+ , F-'!M$2-'F+ , F-'!M$3))</f>
        <v>1.4342213916293577E-2</v>
      </c>
      <c r="N1337" s="2" cm="1">
        <f t="array" ref="N1337">[1]!table_weight[Acceleration]*(('F+ , F-'!N$2-[1]!tbl_gk[[#This Row],[Acceleration]])/('F+ , F-'!N$2-'F+ , F-'!N$3))</f>
        <v>7.2155908301866443E-3</v>
      </c>
      <c r="O1337" s="2" cm="1">
        <f t="array" ref="O1337">[1]!table_weight[SprintSpeed]*(('F+ , F-'!O$2-[1]!tbl_gk[[#This Row],[SprintSpeed]])/('F+ , F-'!O$2-'F+ , F-'!O$3))</f>
        <v>9.2765439610587065E-3</v>
      </c>
      <c r="P1337" s="2" cm="1">
        <f t="array" ref="P1337">[1]!table_weight[Agility]*(('F+ , F-'!P$2-[1]!tbl_gk[[#This Row],[Agility]])/('F+ , F-'!P$2-'F+ , F-'!P$3))</f>
        <v>4.5634317006388652E-3</v>
      </c>
      <c r="Q1337" s="2" cm="1">
        <f t="array" ref="Q1337">[1]!table_weight[Reactions]*(('F+ , F-'!Q$2-[1]!tbl_gk[[#This Row],[Reactions]])/('F+ , F-'!Q$2-'F+ , F-'!Q$3))</f>
        <v>2.4235174003392843E-3</v>
      </c>
      <c r="R1337" s="2" cm="1">
        <f t="array" ref="R1337">[1]!table_weight[Balance]*(('F+ , F-'!R$2-[1]!tbl_gk[[#This Row],[Balance]])/('F+ , F-'!R$2-'F+ , F-'!R$3))</f>
        <v>2.359325232983359E-3</v>
      </c>
      <c r="S1337" s="2" cm="1">
        <f t="array" ref="S1337">[1]!table_weight[ShotPower]*(('F+ , F-'!S$2-[1]!tbl_gk[[#This Row],[ShotPower]])/('F+ , F-'!S$2-'F+ , F-'!S$3))</f>
        <v>7.0121023692742987E-3</v>
      </c>
      <c r="T1337" s="2" cm="1">
        <f t="array" ref="T1337">[1]!table_weight[Jumping]*(('F+ , F-'!T$2-[1]!tbl_gk[[#This Row],[Jumping]])/('F+ , F-'!T$2-'F+ , F-'!T$3))</f>
        <v>3.0054859318723757E-3</v>
      </c>
      <c r="U1337" s="2" cm="1">
        <f t="array" ref="U1337">[1]!table_weight[Stamina]*(('F+ , F-'!U$2-[1]!tbl_gk[[#This Row],[Stamina]])/('F+ , F-'!U$2-'F+ , F-'!U$3))</f>
        <v>2.0609046389982E-2</v>
      </c>
      <c r="V1337" s="2" cm="1">
        <f t="array" ref="V1337">[1]!table_weight[Strength]*(('F+ , F-'!V$2-[1]!tbl_gk[[#This Row],[Strength]])/('F+ , F-'!V$2-'F+ , F-'!V$3))</f>
        <v>3.6380691613426559E-2</v>
      </c>
      <c r="W1337" s="2" cm="1">
        <f t="array" ref="W1337">[1]!table_weight[LongShots]*(('F+ , F-'!W$2-[1]!tbl_gk[[#This Row],[LongShots]])/('F+ , F-'!W$2-'F+ , F-'!W$3))</f>
        <v>1.0128592311173986E-2</v>
      </c>
      <c r="X1337" s="2" cm="1">
        <f t="array" ref="X1337">[1]!table_weight[Aggression]*(('F+ , F-'!X$2-[1]!tbl_gk[[#This Row],[Aggression]])/('F+ , F-'!X$2-'F+ , F-'!X$3))</f>
        <v>1.2777608761788841E-2</v>
      </c>
      <c r="Y1337" s="2" cm="1">
        <f t="array" ref="Y1337">[1]!table_weight[Interceptions]*(('F+ , F-'!Y$2-[1]!tbl_gk[[#This Row],[Interceptions]])/('F+ , F-'!Y$2-'F+ , F-'!Y$3))</f>
        <v>2.2161706253509151E-2</v>
      </c>
      <c r="Z1337" s="2" cm="1">
        <f t="array" ref="Z1337">[1]!table_weight[Positioning]*(('F+ , F-'!Z$2-[1]!tbl_gk[[#This Row],[Positioning]])/('F+ , F-'!Z$2-'F+ , F-'!Z$3))</f>
        <v>2.0704458641787279E-3</v>
      </c>
      <c r="AA1337" s="2" cm="1">
        <f t="array" ref="AA1337">[1]!table_weight[Vision]*(('F+ , F-'!AA$2-[1]!tbl_gk[[#This Row],[Vision]])/('F+ , F-'!AA$2-'F+ , F-'!AA$3))</f>
        <v>2.200588175641412E-2</v>
      </c>
      <c r="AB1337" s="2" cm="1">
        <f t="array" ref="AB1337">[1]!table_weight[Penalties]*(('F+ , F-'!AB$2-[1]!tbl_gk[[#This Row],[Penalties]])/('F+ , F-'!AB$2-'F+ , F-'!AB$3))</f>
        <v>2.1922367973657118E-3</v>
      </c>
      <c r="AC1337" s="2" cm="1">
        <f t="array" ref="AC1337">[1]!table_weight[Composure]*(('F+ , F-'!AC$2-[1]!tbl_gk[[#This Row],[Composure]])/('F+ , F-'!AC$2-'F+ , F-'!AC$3))</f>
        <v>2.6153000389626249E-3</v>
      </c>
      <c r="AD1337" s="2" cm="1">
        <f t="array" ref="AD1337">[1]!table_weight[Marking]*(('F+ , F-'!AD$2-[1]!tbl_gk[[#This Row],[Marking]])/('F+ , F-'!AD$2-'F+ , F-'!AD$3))</f>
        <v>3.9437064079595283E-2</v>
      </c>
      <c r="AE1337" s="2" cm="1">
        <f t="array" ref="AE1337">[1]!table_weight[StandingTackle]*(('F+ , F-'!AE$2-[1]!tbl_gk[[#This Row],[StandingTackle]])/('F+ , F-'!AE$2-'F+ , F-'!AE$3))</f>
        <v>3.362528621523387E-2</v>
      </c>
      <c r="AF1337" s="2" cm="1">
        <f t="array" ref="AF1337">[1]!table_weight[SlidingTackle]*(('F+ , F-'!AF$2-[1]!tbl_gk[[#This Row],[SlidingTackle]])/('F+ , F-'!AF$2-'F+ , F-'!AF$3))</f>
        <v>8.9667429907290316E-3</v>
      </c>
      <c r="AG1337" s="2" cm="1">
        <f t="array" ref="AG1337">[1]!table_weight[GKDiving]*(('F+ , F-'!AG$2-[1]!tbl_gk[[#This Row],[GKDiving]])/('F+ , F-'!AG$2-'F+ , F-'!AG$3))</f>
        <v>5.1243535138424057E-2</v>
      </c>
      <c r="AH1337" s="2" cm="1">
        <f t="array" ref="AH1337">[1]!table_weight[GKHandling]*(('F+ , F-'!AH$2-[1]!tbl_gk[[#This Row],[GKHandling]])/('F+ , F-'!AH$2-'F+ , F-'!AH$3))</f>
        <v>6.0601050250658012E-2</v>
      </c>
      <c r="AI1337" s="2" cm="1">
        <f t="array" ref="AI1337">[1]!table_weight[GKKicking]*(('F+ , F-'!AI$2-[1]!tbl_gk[[#This Row],[GKKicking]])/('F+ , F-'!AI$2-'F+ , F-'!AI$3))</f>
        <v>3.2199574079707916E-2</v>
      </c>
      <c r="AJ1337" s="2" cm="1">
        <f t="array" ref="AJ1337">[1]!table_weight[GKPositioning]*(('F+ , F-'!AJ$2-[1]!tbl_gk[[#This Row],[GKPositioning]])/('F+ , F-'!AJ$2-'F+ , F-'!AJ$3))</f>
        <v>2.0812758886990693E-2</v>
      </c>
      <c r="AK1337" s="2" cm="1">
        <f t="array" ref="AK1337">[1]!table_weight[GKReflexes]*(('F+ , F-'!AK$2-[1]!tbl_gk[[#This Row],[GKReflexes]])/('F+ , F-'!AK$2-'F+ , F-'!AK$3))</f>
        <v>5.4659770814318998E-2</v>
      </c>
    </row>
    <row r="1338" spans="1:37" x14ac:dyDescent="0.55000000000000004">
      <c r="A1338" s="7">
        <f>[1]!tbl_gk[[#This Row],[ID]]</f>
        <v>252788</v>
      </c>
      <c r="B1338" s="1" cm="1">
        <f t="array" ref="B1338">[1]!table_weight[ValueEUR]*(('F+ , F-'!B$2-[1]!tbl_gk[[#This Row],[ValueEUR]])/('F+ , F-'!B$2-'F+ , F-'!B$3))</f>
        <v>4.6608374714470808E-5</v>
      </c>
      <c r="C1338" s="1" cm="1">
        <f t="array" ref="C1338">[1]!table_weight[WageEUR]*(('F+ , F-'!C$2-[1]!tbl_gk[[#This Row],[WageEUR]])/('F+ , F-'!C$2-'F+ , F-'!C$3))</f>
        <v>3.9120935309418157E-5</v>
      </c>
      <c r="D1338" s="1" cm="1">
        <f t="array" ref="D1338">[1]!table_weight[Crossing]*(('F+ , F-'!D$2-[1]!tbl_gk[[#This Row],[Crossing]])/('F+ , F-'!D$2-'F+ , F-'!D$3))</f>
        <v>3.4746129089074922E-2</v>
      </c>
      <c r="E1338" s="1" cm="1">
        <f t="array" ref="E1338">[1]!table_weight[Finishing]*(('F+ , F-'!E$2-[1]!tbl_gk[[#This Row],[Finishing]])/('F+ , F-'!E$2-'F+ , F-'!E$3))</f>
        <v>2.1961515059324362E-2</v>
      </c>
      <c r="F1338" s="1" cm="1">
        <f t="array" ref="F1338">[1]!table_weight[HeadingAccuracy]*(('F+ , F-'!F$2-[1]!tbl_gk[[#This Row],[HeadingAccuracy]])/('F+ , F-'!F$2-'F+ , F-'!F$3))</f>
        <v>1.0439222844598752E-2</v>
      </c>
      <c r="G1338" s="1" cm="1">
        <f t="array" ref="G1338">[1]!table_weight[ShortPassing]*(('F+ , F-'!G$2-[1]!tbl_gk[[#This Row],[ShortPassing]])/('F+ , F-'!G$2-'F+ , F-'!G$3))</f>
        <v>5.9066304653552192E-2</v>
      </c>
      <c r="H1338" s="1" cm="1">
        <f t="array" ref="H1338">[1]!table_weight[Volleys]*(('F+ , F-'!H$2-[1]!tbl_gk[[#This Row],[Volleys]])/('F+ , F-'!H$2-'F+ , F-'!H$3))</f>
        <v>2.3147841959762173E-3</v>
      </c>
      <c r="I1338" s="1" cm="1">
        <f t="array" ref="I1338">[1]!table_weight[Dribbling]*(('F+ , F-'!I$2-[1]!tbl_gk[[#This Row],[Dribbling]])/('F+ , F-'!I$2-'F+ , F-'!I$3))</f>
        <v>1.6623929766613008E-2</v>
      </c>
      <c r="J1338" s="1" cm="1">
        <f t="array" ref="J1338">[1]!table_weight[Curve]*(('F+ , F-'!J$2-[1]!tbl_gk[[#This Row],[Curve]])/('F+ , F-'!J$2-'F+ , F-'!J$3))</f>
        <v>9.295879390190295E-3</v>
      </c>
      <c r="K1338" s="1" cm="1">
        <f t="array" ref="K1338">[1]!table_weight[FKAccuracy]*(('F+ , F-'!K$2-[1]!tbl_gk[[#This Row],[FKAccuracy]])/('F+ , F-'!K$2-'F+ , F-'!K$3))</f>
        <v>9.4310921813203358E-3</v>
      </c>
      <c r="L1338" s="1" cm="1">
        <f t="array" ref="L1338">[1]!table_weight[LongPassing]*(('F+ , F-'!L$2-[1]!tbl_gk[[#This Row],[LongPassing]])/('F+ , F-'!L$2-'F+ , F-'!L$3))</f>
        <v>2.1656964003031933E-2</v>
      </c>
      <c r="M1338" s="1" cm="1">
        <f t="array" ref="M1338">[1]!table_weight[BallControl]*(('F+ , F-'!M$2-[1]!tbl_gk[[#This Row],[BallControl]])/('F+ , F-'!M$2-'F+ , F-'!M$3))</f>
        <v>1.5646051545047536E-2</v>
      </c>
      <c r="N1338" s="1" cm="1">
        <f t="array" ref="N1338">[1]!table_weight[Acceleration]*(('F+ , F-'!N$2-[1]!tbl_gk[[#This Row],[Acceleration]])/('F+ , F-'!N$2-'F+ , F-'!N$3))</f>
        <v>7.8920524705166431E-3</v>
      </c>
      <c r="O1338" s="1" cm="1">
        <f t="array" ref="O1338">[1]!table_weight[SprintSpeed]*(('F+ , F-'!O$2-[1]!tbl_gk[[#This Row],[SprintSpeed]])/('F+ , F-'!O$2-'F+ , F-'!O$3))</f>
        <v>9.838758746577414E-3</v>
      </c>
      <c r="P1338" s="1" cm="1">
        <f t="array" ref="P1338">[1]!table_weight[Agility]*(('F+ , F-'!P$2-[1]!tbl_gk[[#This Row],[Agility]])/('F+ , F-'!P$2-'F+ , F-'!P$3))</f>
        <v>4.2123984928974139E-3</v>
      </c>
      <c r="Q1338" s="1" cm="1">
        <f t="array" ref="Q1338">[1]!table_weight[Reactions]*(('F+ , F-'!Q$2-[1]!tbl_gk[[#This Row],[Reactions]])/('F+ , F-'!Q$2-'F+ , F-'!Q$3))</f>
        <v>2.5782100003609409E-3</v>
      </c>
      <c r="R1338" s="1" cm="1">
        <f t="array" ref="R1338">[1]!table_weight[Balance]*(('F+ , F-'!R$2-[1]!tbl_gk[[#This Row],[Balance]])/('F+ , F-'!R$2-'F+ , F-'!R$3))</f>
        <v>6.2087506131141027E-4</v>
      </c>
      <c r="S1338" s="1" cm="1">
        <f t="array" ref="S1338">[1]!table_weight[ShotPower]*(('F+ , F-'!S$2-[1]!tbl_gk[[#This Row],[ShotPower]])/('F+ , F-'!S$2-'F+ , F-'!S$3))</f>
        <v>8.0509323499075268E-3</v>
      </c>
      <c r="T1338" s="1" cm="1">
        <f t="array" ref="T1338">[1]!table_weight[Jumping]*(('F+ , F-'!T$2-[1]!tbl_gk[[#This Row],[Jumping]])/('F+ , F-'!T$2-'F+ , F-'!T$3))</f>
        <v>2.4902597721228252E-3</v>
      </c>
      <c r="U1338" s="1" cm="1">
        <f t="array" ref="U1338">[1]!table_weight[Stamina]*(('F+ , F-'!U$2-[1]!tbl_gk[[#This Row],[Stamina]])/('F+ , F-'!U$2-'F+ , F-'!U$3))</f>
        <v>1.6315495058735752E-2</v>
      </c>
      <c r="V1338" s="1" cm="1">
        <f t="array" ref="V1338">[1]!table_weight[Strength]*(('F+ , F-'!V$2-[1]!tbl_gk[[#This Row],[Strength]])/('F+ , F-'!V$2-'F+ , F-'!V$3))</f>
        <v>2.662001825372675E-2</v>
      </c>
      <c r="W1338" s="1" cm="1">
        <f t="array" ref="W1338">[1]!table_weight[LongShots]*(('F+ , F-'!W$2-[1]!tbl_gk[[#This Row],[LongShots]])/('F+ , F-'!W$2-'F+ , F-'!W$3))</f>
        <v>1.0388299806332293E-2</v>
      </c>
      <c r="X1338" s="1" cm="1">
        <f t="array" ref="X1338">[1]!table_weight[Aggression]*(('F+ , F-'!X$2-[1]!tbl_gk[[#This Row],[Aggression]])/('F+ , F-'!X$2-'F+ , F-'!X$3))</f>
        <v>1.0952236081533291E-2</v>
      </c>
      <c r="Y1338" s="1" cm="1">
        <f t="array" ref="Y1338">[1]!table_weight[Interceptions]*(('F+ , F-'!Y$2-[1]!tbl_gk[[#This Row],[Interceptions]])/('F+ , F-'!Y$2-'F+ , F-'!Y$3))</f>
        <v>2.0776599612664828E-2</v>
      </c>
      <c r="Z1338" s="1" cm="1">
        <f t="array" ref="Z1338">[1]!table_weight[Positioning]*(('F+ , F-'!Z$2-[1]!tbl_gk[[#This Row],[Positioning]])/('F+ , F-'!Z$2-'F+ , F-'!Z$3))</f>
        <v>2.3662238447756888E-3</v>
      </c>
      <c r="AA1338" s="1" cm="1">
        <f t="array" ref="AA1338">[1]!table_weight[Vision]*(('F+ , F-'!AA$2-[1]!tbl_gk[[#This Row],[Vision]])/('F+ , F-'!AA$2-'F+ , F-'!AA$3))</f>
        <v>3.1234154751039387E-2</v>
      </c>
      <c r="AB1338" s="1" cm="1">
        <f t="array" ref="AB1338">[1]!table_weight[Penalties]*(('F+ , F-'!AB$2-[1]!tbl_gk[[#This Row],[Penalties]])/('F+ , F-'!AB$2-'F+ , F-'!AB$3))</f>
        <v>2.3488251400346914E-3</v>
      </c>
      <c r="AC1338" s="1" cm="1">
        <f t="array" ref="AC1338">[1]!table_weight[Composure]*(('F+ , F-'!AC$2-[1]!tbl_gk[[#This Row],[Composure]])/('F+ , F-'!AC$2-'F+ , F-'!AC$3))</f>
        <v>1.9214449265847853E-3</v>
      </c>
      <c r="AD1338" s="1" cm="1">
        <f t="array" ref="AD1338">[1]!table_weight[Marking]*(('F+ , F-'!AD$2-[1]!tbl_gk[[#This Row],[Marking]])/('F+ , F-'!AD$2-'F+ , F-'!AD$3))</f>
        <v>3.4704616390043845E-2</v>
      </c>
      <c r="AE1338" s="1" cm="1">
        <f t="array" ref="AE1338">[1]!table_weight[StandingTackle]*(('F+ , F-'!AE$2-[1]!tbl_gk[[#This Row],[StandingTackle]])/('F+ , F-'!AE$2-'F+ , F-'!AE$3))</f>
        <v>3.1383600467551613E-2</v>
      </c>
      <c r="AF1338" s="1" cm="1">
        <f t="array" ref="AF1338">[1]!table_weight[SlidingTackle]*(('F+ , F-'!AF$2-[1]!tbl_gk[[#This Row],[SlidingTackle]])/('F+ , F-'!AF$2-'F+ , F-'!AF$3))</f>
        <v>1.0461200155850536E-2</v>
      </c>
      <c r="AG1338" s="1" cm="1">
        <f t="array" ref="AG1338">[1]!table_weight[GKDiving]*(('F+ , F-'!AG$2-[1]!tbl_gk[[#This Row],[GKDiving]])/('F+ , F-'!AG$2-'F+ , F-'!AG$3))</f>
        <v>6.320036000405635E-2</v>
      </c>
      <c r="AH1338" s="1" cm="1">
        <f t="array" ref="AH1338">[1]!table_weight[GKHandling]*(('F+ , F-'!AH$2-[1]!tbl_gk[[#This Row],[GKHandling]])/('F+ , F-'!AH$2-'F+ , F-'!AH$3))</f>
        <v>6.0601050250658012E-2</v>
      </c>
      <c r="AI1338" s="1" cm="1">
        <f t="array" ref="AI1338">[1]!table_weight[GKKicking]*(('F+ , F-'!AI$2-[1]!tbl_gk[[#This Row],[GKKicking]])/('F+ , F-'!AI$2-'F+ , F-'!AI$3))</f>
        <v>3.6671737146334017E-2</v>
      </c>
      <c r="AJ1338" s="1" cm="1">
        <f t="array" ref="AJ1338">[1]!table_weight[GKPositioning]*(('F+ , F-'!AJ$2-[1]!tbl_gk[[#This Row],[GKPositioning]])/('F+ , F-'!AJ$2-'F+ , F-'!AJ$3))</f>
        <v>2.5227586529685691E-2</v>
      </c>
      <c r="AK1338" s="1" cm="1">
        <f t="array" ref="AK1338">[1]!table_weight[GKReflexes]*(('F+ , F-'!AK$2-[1]!tbl_gk[[#This Row],[GKReflexes]])/('F+ , F-'!AK$2-'F+ , F-'!AK$3))</f>
        <v>6.9235709698137402E-2</v>
      </c>
    </row>
    <row r="1339" spans="1:37" x14ac:dyDescent="0.55000000000000004">
      <c r="A1339" s="8">
        <f>[1]!tbl_gk[[#This Row],[ID]]</f>
        <v>252789</v>
      </c>
      <c r="B1339" s="2" cm="1">
        <f t="array" ref="B1339">[1]!table_weight[ValueEUR]*(('F+ , F-'!B$2-[1]!tbl_gk[[#This Row],[ValueEUR]])/('F+ , F-'!B$2-'F+ , F-'!B$3))</f>
        <v>5.5281853717627303E-4</v>
      </c>
      <c r="C1339" s="2" cm="1">
        <f t="array" ref="C1339">[1]!table_weight[WageEUR]*(('F+ , F-'!C$2-[1]!tbl_gk[[#This Row],[WageEUR]])/('F+ , F-'!C$2-'F+ , F-'!C$3))</f>
        <v>0</v>
      </c>
      <c r="D1339" s="2" cm="1">
        <f t="array" ref="D1339">[1]!table_weight[Crossing]*(('F+ , F-'!D$2-[1]!tbl_gk[[#This Row],[Crossing]])/('F+ , F-'!D$2-'F+ , F-'!D$3))</f>
        <v>3.81086577105983E-2</v>
      </c>
      <c r="E1339" s="2" cm="1">
        <f t="array" ref="E1339">[1]!table_weight[Finishing]*(('F+ , F-'!E$2-[1]!tbl_gk[[#This Row],[Finishing]])/('F+ , F-'!E$2-'F+ , F-'!E$3))</f>
        <v>1.7968512321265388E-2</v>
      </c>
      <c r="F1339" s="2" cm="1">
        <f t="array" ref="F1339">[1]!table_weight[HeadingAccuracy]*(('F+ , F-'!F$2-[1]!tbl_gk[[#This Row],[HeadingAccuracy]])/('F+ , F-'!F$2-'F+ , F-'!F$3))</f>
        <v>1.0439222844598752E-2</v>
      </c>
      <c r="G1339" s="2" cm="1">
        <f t="array" ref="G1339">[1]!table_weight[ShortPassing]*(('F+ , F-'!G$2-[1]!tbl_gk[[#This Row],[ShortPassing]])/('F+ , F-'!G$2-'F+ , F-'!G$3))</f>
        <v>9.8443841089253647E-3</v>
      </c>
      <c r="H1339" s="2" cm="1">
        <f t="array" ref="H1339">[1]!table_weight[Volleys]*(('F+ , F-'!H$2-[1]!tbl_gk[[#This Row],[Volleys]])/('F+ , F-'!H$2-'F+ , F-'!H$3))</f>
        <v>1.9675665665797848E-3</v>
      </c>
      <c r="I1339" s="2" cm="1">
        <f t="array" ref="I1339">[1]!table_weight[Dribbling]*(('F+ , F-'!I$2-[1]!tbl_gk[[#This Row],[Dribbling]])/('F+ , F-'!I$2-'F+ , F-'!I$3))</f>
        <v>1.9557564431309422E-2</v>
      </c>
      <c r="J1339" s="2" cm="1">
        <f t="array" ref="J1339">[1]!table_weight[Curve]*(('F+ , F-'!J$2-[1]!tbl_gk[[#This Row],[Curve]])/('F+ , F-'!J$2-'F+ , F-'!J$3))</f>
        <v>9.9719433458404991E-3</v>
      </c>
      <c r="K1339" s="2" cm="1">
        <f t="array" ref="K1339">[1]!table_weight[FKAccuracy]*(('F+ , F-'!K$2-[1]!tbl_gk[[#This Row],[FKAccuracy]])/('F+ , F-'!K$2-'F+ , F-'!K$3))</f>
        <v>9.4310921813203358E-3</v>
      </c>
      <c r="L1339" s="2" cm="1">
        <f t="array" ref="L1339">[1]!table_weight[LongPassing]*(('F+ , F-'!L$2-[1]!tbl_gk[[#This Row],[LongPassing]])/('F+ , F-'!L$2-'F+ , F-'!L$3))</f>
        <v>3.7899687005305887E-3</v>
      </c>
      <c r="M1339" s="2" cm="1">
        <f t="array" ref="M1339">[1]!table_weight[BallControl]*(('F+ , F-'!M$2-[1]!tbl_gk[[#This Row],[BallControl]])/('F+ , F-'!M$2-'F+ , F-'!M$3))</f>
        <v>1.3472988830457604E-2</v>
      </c>
      <c r="N1339" s="2" cm="1">
        <f t="array" ref="N1339">[1]!table_weight[Acceleration]*(('F+ , F-'!N$2-[1]!tbl_gk[[#This Row],[Acceleration]])/('F+ , F-'!N$2-'F+ , F-'!N$3))</f>
        <v>8.1175396839599755E-3</v>
      </c>
      <c r="O1339" s="2" cm="1">
        <f t="array" ref="O1339">[1]!table_weight[SprintSpeed]*(('F+ , F-'!O$2-[1]!tbl_gk[[#This Row],[SprintSpeed]])/('F+ , F-'!O$2-'F+ , F-'!O$3))</f>
        <v>1.2368725281411608E-2</v>
      </c>
      <c r="P1339" s="2" cm="1">
        <f t="array" ref="P1339">[1]!table_weight[Agility]*(('F+ , F-'!P$2-[1]!tbl_gk[[#This Row],[Agility]])/('F+ , F-'!P$2-'F+ , F-'!P$3))</f>
        <v>5.265498116121768E-3</v>
      </c>
      <c r="Q1339" s="2" cm="1">
        <f t="array" ref="Q1339">[1]!table_weight[Reactions]*(('F+ , F-'!Q$2-[1]!tbl_gk[[#This Row],[Reactions]])/('F+ , F-'!Q$2-'F+ , F-'!Q$3))</f>
        <v>1.3922334001949081E-3</v>
      </c>
      <c r="R1339" s="2" cm="1">
        <f t="array" ref="R1339">[1]!table_weight[Balance]*(('F+ , F-'!R$2-[1]!tbl_gk[[#This Row],[Balance]])/('F+ , F-'!R$2-'F+ , F-'!R$3))</f>
        <v>2.7939377759013465E-3</v>
      </c>
      <c r="S1339" s="2" cm="1">
        <f t="array" ref="S1339">[1]!table_weight[ShotPower]*(('F+ , F-'!S$2-[1]!tbl_gk[[#This Row],[ShotPower]])/('F+ , F-'!S$2-'F+ , F-'!S$3))</f>
        <v>5.1941499031661464E-3</v>
      </c>
      <c r="T1339" s="2" cm="1">
        <f t="array" ref="T1339">[1]!table_weight[Jumping]*(('F+ , F-'!T$2-[1]!tbl_gk[[#This Row],[Jumping]])/('F+ , F-'!T$2-'F+ , F-'!T$3))</f>
        <v>4.3794223578711763E-3</v>
      </c>
      <c r="U1339" s="2" cm="1">
        <f t="array" ref="U1339">[1]!table_weight[Stamina]*(('F+ , F-'!U$2-[1]!tbl_gk[[#This Row],[Stamina]])/('F+ , F-'!U$2-'F+ , F-'!U$3))</f>
        <v>1.6315495058735752E-2</v>
      </c>
      <c r="V1339" s="2" cm="1">
        <f t="array" ref="V1339">[1]!table_weight[Strength]*(('F+ , F-'!V$2-[1]!tbl_gk[[#This Row],[Strength]])/('F+ , F-'!V$2-'F+ , F-'!V$3))</f>
        <v>1.7746678835817833E-2</v>
      </c>
      <c r="W1339" s="2" cm="1">
        <f t="array" ref="W1339">[1]!table_weight[LongShots]*(('F+ , F-'!W$2-[1]!tbl_gk[[#This Row],[LongShots]])/('F+ , F-'!W$2-'F+ , F-'!W$3))</f>
        <v>1.0128592311173986E-2</v>
      </c>
      <c r="X1339" s="2" cm="1">
        <f t="array" ref="X1339">[1]!table_weight[Aggression]*(('F+ , F-'!X$2-[1]!tbl_gk[[#This Row],[Aggression]])/('F+ , F-'!X$2-'F+ , F-'!X$3))</f>
        <v>1.0952236081533291E-2</v>
      </c>
      <c r="Y1339" s="2" cm="1">
        <f t="array" ref="Y1339">[1]!table_weight[Interceptions]*(('F+ , F-'!Y$2-[1]!tbl_gk[[#This Row],[Interceptions]])/('F+ , F-'!Y$2-'F+ , F-'!Y$3))</f>
        <v>2.2854259573931314E-2</v>
      </c>
      <c r="Z1339" s="2" cm="1">
        <f t="array" ref="Z1339">[1]!table_weight[Positioning]*(('F+ , F-'!Z$2-[1]!tbl_gk[[#This Row],[Positioning]])/('F+ , F-'!Z$2-'F+ , F-'!Z$3))</f>
        <v>1.9225568738802474E-3</v>
      </c>
      <c r="AA1339" s="2" cm="1">
        <f t="array" ref="AA1339">[1]!table_weight[Vision]*(('F+ , F-'!AA$2-[1]!tbl_gk[[#This Row],[Vision]])/('F+ , F-'!AA$2-'F+ , F-'!AA$3))</f>
        <v>2.4845350370144972E-2</v>
      </c>
      <c r="AB1339" s="2" cm="1">
        <f t="array" ref="AB1339">[1]!table_weight[Penalties]*(('F+ , F-'!AB$2-[1]!tbl_gk[[#This Row],[Penalties]])/('F+ , F-'!AB$2-'F+ , F-'!AB$3))</f>
        <v>2.3879722257019362E-3</v>
      </c>
      <c r="AC1339" s="2" cm="1">
        <f t="array" ref="AC1339">[1]!table_weight[Composure]*(('F+ , F-'!AC$2-[1]!tbl_gk[[#This Row],[Composure]])/('F+ , F-'!AC$2-'F+ , F-'!AC$3))</f>
        <v>1.6012041054873211E-3</v>
      </c>
      <c r="AD1339" s="2" cm="1">
        <f t="array" ref="AD1339">[1]!table_weight[Marking]*(('F+ , F-'!AD$2-[1]!tbl_gk[[#This Row],[Marking]])/('F+ , F-'!AD$2-'F+ , F-'!AD$3))</f>
        <v>3.4704616390043845E-2</v>
      </c>
      <c r="AE1339" s="2" cm="1">
        <f t="array" ref="AE1339">[1]!table_weight[StandingTackle]*(('F+ , F-'!AE$2-[1]!tbl_gk[[#This Row],[StandingTackle]])/('F+ , F-'!AE$2-'F+ , F-'!AE$3))</f>
        <v>2.465854322450484E-2</v>
      </c>
      <c r="AF1339" s="2" cm="1">
        <f t="array" ref="AF1339">[1]!table_weight[SlidingTackle]*(('F+ , F-'!AF$2-[1]!tbl_gk[[#This Row],[SlidingTackle]])/('F+ , F-'!AF$2-'F+ , F-'!AF$3))</f>
        <v>1.0461200155850536E-2</v>
      </c>
      <c r="AG1339" s="2" cm="1">
        <f t="array" ref="AG1339">[1]!table_weight[GKDiving]*(('F+ , F-'!AG$2-[1]!tbl_gk[[#This Row],[GKDiving]])/('F+ , F-'!AG$2-'F+ , F-'!AG$3))</f>
        <v>4.0994828110739248E-2</v>
      </c>
      <c r="AH1339" s="2" cm="1">
        <f t="array" ref="AH1339">[1]!table_weight[GKHandling]*(('F+ , F-'!AH$2-[1]!tbl_gk[[#This Row],[GKHandling]])/('F+ , F-'!AH$2-'F+ , F-'!AH$3))</f>
        <v>4.6341979603444362E-2</v>
      </c>
      <c r="AI1339" s="2" cm="1">
        <f t="array" ref="AI1339">[1]!table_weight[GKKicking]*(('F+ , F-'!AI$2-[1]!tbl_gk[[#This Row],[GKKicking]])/('F+ , F-'!AI$2-'F+ , F-'!AI$3))</f>
        <v>2.3255247946455719E-2</v>
      </c>
      <c r="AJ1339" s="2" cm="1">
        <f t="array" ref="AJ1339">[1]!table_weight[GKPositioning]*(('F+ , F-'!AJ$2-[1]!tbl_gk[[#This Row],[GKPositioning]])/('F+ , F-'!AJ$2-'F+ , F-'!AJ$3))</f>
        <v>1.6397931244295699E-2</v>
      </c>
      <c r="AK1339" s="2" cm="1">
        <f t="array" ref="AK1339">[1]!table_weight[GKReflexes]*(('F+ , F-'!AK$2-[1]!tbl_gk[[#This Row],[GKReflexes]])/('F+ , F-'!AK$2-'F+ , F-'!AK$3))</f>
        <v>4.1905824290977896E-2</v>
      </c>
    </row>
    <row r="1340" spans="1:37" x14ac:dyDescent="0.55000000000000004">
      <c r="A1340" s="7">
        <f>[1]!tbl_gk[[#This Row],[ID]]</f>
        <v>252911</v>
      </c>
      <c r="B1340" s="1" cm="1">
        <f t="array" ref="B1340">[1]!table_weight[ValueEUR]*(('F+ , F-'!B$2-[1]!tbl_gk[[#This Row],[ValueEUR]])/('F+ , F-'!B$2-'F+ , F-'!B$3))</f>
        <v>5.5281853717627303E-4</v>
      </c>
      <c r="C1340" s="1" cm="1">
        <f t="array" ref="C1340">[1]!table_weight[WageEUR]*(('F+ , F-'!C$2-[1]!tbl_gk[[#This Row],[WageEUR]])/('F+ , F-'!C$2-'F+ , F-'!C$3))</f>
        <v>8.6066057680719962E-4</v>
      </c>
      <c r="D1340" s="1" cm="1">
        <f t="array" ref="D1340">[1]!table_weight[Crossing]*(('F+ , F-'!D$2-[1]!tbl_gk[[#This Row],[Crossing]])/('F+ , F-'!D$2-'F+ , F-'!D$3))</f>
        <v>3.3625286215233793E-2</v>
      </c>
      <c r="E1340" s="1" cm="1">
        <f t="array" ref="E1340">[1]!table_weight[Finishing]*(('F+ , F-'!E$2-[1]!tbl_gk[[#This Row],[Finishing]])/('F+ , F-'!E$2-'F+ , F-'!E$3))</f>
        <v>1.9965013690294877E-2</v>
      </c>
      <c r="F1340" s="1" cm="1">
        <f t="array" ref="F1340">[1]!table_weight[HeadingAccuracy]*(('F+ , F-'!F$2-[1]!tbl_gk[[#This Row],[HeadingAccuracy]])/('F+ , F-'!F$2-'F+ , F-'!F$3))</f>
        <v>1.210949849973455E-2</v>
      </c>
      <c r="G1340" s="1" cm="1">
        <f t="array" ref="G1340">[1]!table_weight[ShortPassing]*(('F+ , F-'!G$2-[1]!tbl_gk[[#This Row],[ShortPassing]])/('F+ , F-'!G$2-'F+ , F-'!G$3))</f>
        <v>2.9533152326776096E-2</v>
      </c>
      <c r="H1340" s="1" cm="1">
        <f t="array" ref="H1340">[1]!table_weight[Volleys]*(('F+ , F-'!H$2-[1]!tbl_gk[[#This Row],[Volleys]])/('F+ , F-'!H$2-'F+ , F-'!H$3))</f>
        <v>1.9675665665797848E-3</v>
      </c>
      <c r="I1340" s="1" cm="1">
        <f t="array" ref="I1340">[1]!table_weight[Dribbling]*(('F+ , F-'!I$2-[1]!tbl_gk[[#This Row],[Dribbling]])/('F+ , F-'!I$2-'F+ , F-'!I$3))</f>
        <v>1.6623929766613008E-2</v>
      </c>
      <c r="J1340" s="1" cm="1">
        <f t="array" ref="J1340">[1]!table_weight[Curve]*(('F+ , F-'!J$2-[1]!tbl_gk[[#This Row],[Curve]])/('F+ , F-'!J$2-'F+ , F-'!J$3))</f>
        <v>9.8029273569279467E-3</v>
      </c>
      <c r="K1340" s="1" cm="1">
        <f t="array" ref="K1340">[1]!table_weight[FKAccuracy]*(('F+ , F-'!K$2-[1]!tbl_gk[[#This Row],[FKAccuracy]])/('F+ , F-'!K$2-'F+ , F-'!K$3))</f>
        <v>9.5832065713416324E-3</v>
      </c>
      <c r="L1340" s="1" cm="1">
        <f t="array" ref="L1340">[1]!table_weight[LongPassing]*(('F+ , F-'!L$2-[1]!tbl_gk[[#This Row],[LongPassing]])/('F+ , F-'!L$2-'F+ , F-'!L$3))</f>
        <v>1.6242723002273949E-2</v>
      </c>
      <c r="M1340" s="1" cm="1">
        <f t="array" ref="M1340">[1]!table_weight[BallControl]*(('F+ , F-'!M$2-[1]!tbl_gk[[#This Row],[BallControl]])/('F+ , F-'!M$2-'F+ , F-'!M$3))</f>
        <v>1.2169151201703639E-2</v>
      </c>
      <c r="N1340" s="1" cm="1">
        <f t="array" ref="N1340">[1]!table_weight[Acceleration]*(('F+ , F-'!N$2-[1]!tbl_gk[[#This Row],[Acceleration]])/('F+ , F-'!N$2-'F+ , F-'!N$3))</f>
        <v>8.1175396839599755E-3</v>
      </c>
      <c r="O1340" s="1" cm="1">
        <f t="array" ref="O1340">[1]!table_weight[SprintSpeed]*(('F+ , F-'!O$2-[1]!tbl_gk[[#This Row],[SprintSpeed]])/('F+ , F-'!O$2-'F+ , F-'!O$3))</f>
        <v>1.0400973532096125E-2</v>
      </c>
      <c r="P1340" s="1" cm="1">
        <f t="array" ref="P1340">[1]!table_weight[Agility]*(('F+ , F-'!P$2-[1]!tbl_gk[[#This Row],[Agility]])/('F+ , F-'!P$2-'F+ , F-'!P$3))</f>
        <v>3.0422878004259103E-3</v>
      </c>
      <c r="Q1340" s="1" cm="1">
        <f t="array" ref="Q1340">[1]!table_weight[Reactions]*(('F+ , F-'!Q$2-[1]!tbl_gk[[#This Row],[Reactions]])/('F+ , F-'!Q$2-'F+ , F-'!Q$3))</f>
        <v>1.9078754002670962E-3</v>
      </c>
      <c r="R1340" s="1" cm="1">
        <f t="array" ref="R1340">[1]!table_weight[Balance]*(('F+ , F-'!R$2-[1]!tbl_gk[[#This Row],[Balance]])/('F+ , F-'!R$2-'F+ , F-'!R$3))</f>
        <v>2.7318502697702049E-3</v>
      </c>
      <c r="S1340" s="1" cm="1">
        <f t="array" ref="S1340">[1]!table_weight[ShotPower]*(('F+ , F-'!S$2-[1]!tbl_gk[[#This Row],[ShotPower]])/('F+ , F-'!S$2-'F+ , F-'!S$3))</f>
        <v>5.4538573983244545E-3</v>
      </c>
      <c r="T1340" s="1" cm="1">
        <f t="array" ref="T1340">[1]!table_weight[Jumping]*(('F+ , F-'!T$2-[1]!tbl_gk[[#This Row],[Jumping]])/('F+ , F-'!T$2-'F+ , F-'!T$3))</f>
        <v>2.4902597721228252E-3</v>
      </c>
      <c r="U1340" s="1" cm="1">
        <f t="array" ref="U1340">[1]!table_weight[Stamina]*(('F+ , F-'!U$2-[1]!tbl_gk[[#This Row],[Stamina]])/('F+ , F-'!U$2-'F+ , F-'!U$3))</f>
        <v>7.7283923962432506E-3</v>
      </c>
      <c r="V1340" s="1" cm="1">
        <f t="array" ref="V1340">[1]!table_weight[Strength]*(('F+ , F-'!V$2-[1]!tbl_gk[[#This Row],[Strength]])/('F+ , F-'!V$2-'F+ , F-'!V$3))</f>
        <v>1.7746678835817833E-2</v>
      </c>
      <c r="W1340" s="1" cm="1">
        <f t="array" ref="W1340">[1]!table_weight[LongShots]*(('F+ , F-'!W$2-[1]!tbl_gk[[#This Row],[LongShots]])/('F+ , F-'!W$2-'F+ , F-'!W$3))</f>
        <v>1.0128592311173986E-2</v>
      </c>
      <c r="X1340" s="1" cm="1">
        <f t="array" ref="X1340">[1]!table_weight[Aggression]*(('F+ , F-'!X$2-[1]!tbl_gk[[#This Row],[Aggression]])/('F+ , F-'!X$2-'F+ , F-'!X$3))</f>
        <v>1.034377852144811E-2</v>
      </c>
      <c r="Y1340" s="1" cm="1">
        <f t="array" ref="Y1340">[1]!table_weight[Interceptions]*(('F+ , F-'!Y$2-[1]!tbl_gk[[#This Row],[Interceptions]])/('F+ , F-'!Y$2-'F+ , F-'!Y$3))</f>
        <v>2.1469152933086991E-2</v>
      </c>
      <c r="Z1340" s="1" cm="1">
        <f t="array" ref="Z1340">[1]!table_weight[Positioning]*(('F+ , F-'!Z$2-[1]!tbl_gk[[#This Row],[Positioning]])/('F+ , F-'!Z$2-'F+ , F-'!Z$3))</f>
        <v>2.2183348544772088E-3</v>
      </c>
      <c r="AA1340" s="1" cm="1">
        <f t="array" ref="AA1340">[1]!table_weight[Vision]*(('F+ , F-'!AA$2-[1]!tbl_gk[[#This Row],[Vision]])/('F+ , F-'!AA$2-'F+ , F-'!AA$3))</f>
        <v>1.8456545989250551E-2</v>
      </c>
      <c r="AB1340" s="1" cm="1">
        <f t="array" ref="AB1340">[1]!table_weight[Penalties]*(('F+ , F-'!AB$2-[1]!tbl_gk[[#This Row],[Penalties]])/('F+ , F-'!AB$2-'F+ , F-'!AB$3))</f>
        <v>2.1922367973657118E-3</v>
      </c>
      <c r="AC1340" s="1" cm="1">
        <f t="array" ref="AC1340">[1]!table_weight[Composure]*(('F+ , F-'!AC$2-[1]!tbl_gk[[#This Row],[Composure]])/('F+ , F-'!AC$2-'F+ , F-'!AC$3))</f>
        <v>1.8680714564018749E-3</v>
      </c>
      <c r="AD1340" s="1" cm="1">
        <f t="array" ref="AD1340">[1]!table_weight[Marking]*(('F+ , F-'!AD$2-[1]!tbl_gk[[#This Row],[Marking]])/('F+ , F-'!AD$2-'F+ , F-'!AD$3))</f>
        <v>3.3127133826860035E-2</v>
      </c>
      <c r="AE1340" s="1" cm="1">
        <f t="array" ref="AE1340">[1]!table_weight[StandingTackle]*(('F+ , F-'!AE$2-[1]!tbl_gk[[#This Row],[StandingTackle]])/('F+ , F-'!AE$2-'F+ , F-'!AE$3))</f>
        <v>3.1383600467551613E-2</v>
      </c>
      <c r="AF1340" s="1" cm="1">
        <f t="array" ref="AF1340">[1]!table_weight[SlidingTackle]*(('F+ , F-'!AF$2-[1]!tbl_gk[[#This Row],[SlidingTackle]])/('F+ , F-'!AF$2-'F+ , F-'!AF$3))</f>
        <v>8.2195144081682794E-3</v>
      </c>
      <c r="AG1340" s="1" cm="1">
        <f t="array" ref="AG1340">[1]!table_weight[GKDiving]*(('F+ , F-'!AG$2-[1]!tbl_gk[[#This Row],[GKDiving]])/('F+ , F-'!AG$2-'F+ , F-'!AG$3))</f>
        <v>3.9286710272791778E-2</v>
      </c>
      <c r="AH1340" s="1" cm="1">
        <f t="array" ref="AH1340">[1]!table_weight[GKHandling]*(('F+ , F-'!AH$2-[1]!tbl_gk[[#This Row],[GKHandling]])/('F+ , F-'!AH$2-'F+ , F-'!AH$3))</f>
        <v>4.8124363434346076E-2</v>
      </c>
      <c r="AI1340" s="1" cm="1">
        <f t="array" ref="AI1340">[1]!table_weight[GKKicking]*(('F+ , F-'!AI$2-[1]!tbl_gk[[#This Row],[GKKicking]])/('F+ , F-'!AI$2-'F+ , F-'!AI$3))</f>
        <v>2.5044113173106158E-2</v>
      </c>
      <c r="AJ1340" s="1" cm="1">
        <f t="array" ref="AJ1340">[1]!table_weight[GKPositioning]*(('F+ , F-'!AJ$2-[1]!tbl_gk[[#This Row],[GKPositioning]])/('F+ , F-'!AJ$2-'F+ , F-'!AJ$3))</f>
        <v>1.5767241581053557E-2</v>
      </c>
      <c r="AK1340" s="1" cm="1">
        <f t="array" ref="AK1340">[1]!table_weight[GKReflexes]*(('F+ , F-'!AK$2-[1]!tbl_gk[[#This Row],[GKReflexes]])/('F+ , F-'!AK$2-'F+ , F-'!AK$3))</f>
        <v>3.6439847209545996E-2</v>
      </c>
    </row>
    <row r="1341" spans="1:37" x14ac:dyDescent="0.55000000000000004">
      <c r="A1341" s="8">
        <f>[1]!tbl_gk[[#This Row],[ID]]</f>
        <v>252980</v>
      </c>
      <c r="B1341" s="2" cm="1">
        <f t="array" ref="B1341">[1]!table_weight[ValueEUR]*(('F+ , F-'!B$2-[1]!tbl_gk[[#This Row],[ValueEUR]])/('F+ , F-'!B$2-'F+ , F-'!B$3))</f>
        <v>1.4383776567512181E-4</v>
      </c>
      <c r="C1341" s="2" cm="1">
        <f t="array" ref="C1341">[1]!table_weight[WageEUR]*(('F+ , F-'!C$2-[1]!tbl_gk[[#This Row],[WageEUR]])/('F+ , F-'!C$2-'F+ , F-'!C$3))</f>
        <v>0</v>
      </c>
      <c r="D1341" s="2" cm="1">
        <f t="array" ref="D1341">[1]!table_weight[Crossing]*(('F+ , F-'!D$2-[1]!tbl_gk[[#This Row],[Crossing]])/('F+ , F-'!D$2-'F+ , F-'!D$3))</f>
        <v>3.5866971962916043E-2</v>
      </c>
      <c r="E1341" s="2" cm="1">
        <f t="array" ref="E1341">[1]!table_weight[Finishing]*(('F+ , F-'!E$2-[1]!tbl_gk[[#This Row],[Finishing]])/('F+ , F-'!E$2-'F+ , F-'!E$3))</f>
        <v>1.9965013690294877E-2</v>
      </c>
      <c r="F1341" s="2" cm="1">
        <f t="array" ref="F1341">[1]!table_weight[HeadingAccuracy]*(('F+ , F-'!F$2-[1]!tbl_gk[[#This Row],[HeadingAccuracy]])/('F+ , F-'!F$2-'F+ , F-'!F$3))</f>
        <v>1.0439222844598752E-2</v>
      </c>
      <c r="G1341" s="2" cm="1">
        <f t="array" ref="G1341">[1]!table_weight[ShortPassing]*(('F+ , F-'!G$2-[1]!tbl_gk[[#This Row],[ShortPassing]])/('F+ , F-'!G$2-'F+ , F-'!G$3))</f>
        <v>6.4691667001509537E-2</v>
      </c>
      <c r="H1341" s="2" cm="1">
        <f t="array" ref="H1341">[1]!table_weight[Volleys]*(('F+ , F-'!H$2-[1]!tbl_gk[[#This Row],[Volleys]])/('F+ , F-'!H$2-'F+ , F-'!H$3))</f>
        <v>2.4305234057750281E-3</v>
      </c>
      <c r="I1341" s="2" cm="1">
        <f t="array" ref="I1341">[1]!table_weight[Dribbling]*(('F+ , F-'!I$2-[1]!tbl_gk[[#This Row],[Dribbling]])/('F+ , F-'!I$2-'F+ , F-'!I$3))</f>
        <v>2.4446955539136776E-2</v>
      </c>
      <c r="J1341" s="2" cm="1">
        <f t="array" ref="J1341">[1]!table_weight[Curve]*(('F+ , F-'!J$2-[1]!tbl_gk[[#This Row],[Curve]])/('F+ , F-'!J$2-'F+ , F-'!J$3))</f>
        <v>9.6339113680153961E-3</v>
      </c>
      <c r="K1341" s="2" cm="1">
        <f t="array" ref="K1341">[1]!table_weight[FKAccuracy]*(('F+ , F-'!K$2-[1]!tbl_gk[[#This Row],[FKAccuracy]])/('F+ , F-'!K$2-'F+ , F-'!K$3))</f>
        <v>9.2789777912990392E-3</v>
      </c>
      <c r="L1341" s="2" cm="1">
        <f t="array" ref="L1341">[1]!table_weight[LongPassing]*(('F+ , F-'!L$2-[1]!tbl_gk[[#This Row],[LongPassing]])/('F+ , F-'!L$2-'F+ , F-'!L$3))</f>
        <v>2.8695477304017315E-2</v>
      </c>
      <c r="M1341" s="2" cm="1">
        <f t="array" ref="M1341">[1]!table_weight[BallControl]*(('F+ , F-'!M$2-[1]!tbl_gk[[#This Row],[BallControl]])/('F+ , F-'!M$2-'F+ , F-'!M$3))</f>
        <v>1.5211439002129552E-2</v>
      </c>
      <c r="N1341" s="2" cm="1">
        <f t="array" ref="N1341">[1]!table_weight[Acceleration]*(('F+ , F-'!N$2-[1]!tbl_gk[[#This Row],[Acceleration]])/('F+ , F-'!N$2-'F+ , F-'!N$3))</f>
        <v>8.7940013242899726E-3</v>
      </c>
      <c r="O1341" s="2" cm="1">
        <f t="array" ref="O1341">[1]!table_weight[SprintSpeed]*(('F+ , F-'!O$2-[1]!tbl_gk[[#This Row],[SprintSpeed]])/('F+ , F-'!O$2-'F+ , F-'!O$3))</f>
        <v>1.2649832674170962E-2</v>
      </c>
      <c r="P1341" s="2" cm="1">
        <f t="array" ref="P1341">[1]!table_weight[Agility]*(('F+ , F-'!P$2-[1]!tbl_gk[[#This Row],[Agility]])/('F+ , F-'!P$2-'F+ , F-'!P$3))</f>
        <v>4.3294095621445646E-3</v>
      </c>
      <c r="Q1341" s="2" cm="1">
        <f t="array" ref="Q1341">[1]!table_weight[Reactions]*(('F+ , F-'!Q$2-[1]!tbl_gk[[#This Row],[Reactions]])/('F+ , F-'!Q$2-'F+ , F-'!Q$3))</f>
        <v>1.4953618002093458E-3</v>
      </c>
      <c r="R1341" s="2" cm="1">
        <f t="array" ref="R1341">[1]!table_weight[Balance]*(('F+ , F-'!R$2-[1]!tbl_gk[[#This Row],[Balance]])/('F+ , F-'!R$2-'F+ , F-'!R$3))</f>
        <v>1.7384501716719487E-3</v>
      </c>
      <c r="S1341" s="2" cm="1">
        <f t="array" ref="S1341">[1]!table_weight[ShotPower]*(('F+ , F-'!S$2-[1]!tbl_gk[[#This Row],[ShotPower]])/('F+ , F-'!S$2-'F+ , F-'!S$3))</f>
        <v>7.5315173595909123E-3</v>
      </c>
      <c r="T1341" s="2" cm="1">
        <f t="array" ref="T1341">[1]!table_weight[Jumping]*(('F+ , F-'!T$2-[1]!tbl_gk[[#This Row],[Jumping]])/('F+ , F-'!T$2-'F+ , F-'!T$3))</f>
        <v>2.3185177188729754E-3</v>
      </c>
      <c r="U1341" s="2" cm="1">
        <f t="array" ref="U1341">[1]!table_weight[Stamina]*(('F+ , F-'!U$2-[1]!tbl_gk[[#This Row],[Stamina]])/('F+ , F-'!U$2-'F+ , F-'!U$3))</f>
        <v>1.4598074526237249E-2</v>
      </c>
      <c r="V1341" s="2" cm="1">
        <f t="array" ref="V1341">[1]!table_weight[Strength]*(('F+ , F-'!V$2-[1]!tbl_gk[[#This Row],[Strength]])/('F+ , F-'!V$2-'F+ , F-'!V$3))</f>
        <v>2.8394686137308531E-2</v>
      </c>
      <c r="W1341" s="2" cm="1">
        <f t="array" ref="W1341">[1]!table_weight[LongShots]*(('F+ , F-'!W$2-[1]!tbl_gk[[#This Row],[LongShots]])/('F+ , F-'!W$2-'F+ , F-'!W$3))</f>
        <v>9.6091773208573719E-3</v>
      </c>
      <c r="X1341" s="2" cm="1">
        <f t="array" ref="X1341">[1]!table_weight[Aggression]*(('F+ , F-'!X$2-[1]!tbl_gk[[#This Row],[Aggression]])/('F+ , F-'!X$2-'F+ , F-'!X$3))</f>
        <v>2.1296014602981403E-2</v>
      </c>
      <c r="Y1341" s="2" cm="1">
        <f t="array" ref="Y1341">[1]!table_weight[Interceptions]*(('F+ , F-'!Y$2-[1]!tbl_gk[[#This Row],[Interceptions]])/('F+ , F-'!Y$2-'F+ , F-'!Y$3))</f>
        <v>2.4931919535197796E-2</v>
      </c>
      <c r="Z1341" s="2" cm="1">
        <f t="array" ref="Z1341">[1]!table_weight[Positioning]*(('F+ , F-'!Z$2-[1]!tbl_gk[[#This Row],[Positioning]])/('F+ , F-'!Z$2-'F+ , F-'!Z$3))</f>
        <v>2.2183348544772088E-3</v>
      </c>
      <c r="AA1341" s="2" cm="1">
        <f t="array" ref="AA1341">[1]!table_weight[Vision]*(('F+ , F-'!AA$2-[1]!tbl_gk[[#This Row],[Vision]])/('F+ , F-'!AA$2-'F+ , F-'!AA$3))</f>
        <v>3.478349051820296E-2</v>
      </c>
      <c r="AB1341" s="2" cm="1">
        <f t="array" ref="AB1341">[1]!table_weight[Penalties]*(('F+ , F-'!AB$2-[1]!tbl_gk[[#This Row],[Penalties]])/('F+ , F-'!AB$2-'F+ , F-'!AB$3))</f>
        <v>2.427119311369181E-3</v>
      </c>
      <c r="AC1341" s="2" cm="1">
        <f t="array" ref="AC1341">[1]!table_weight[Composure]*(('F+ , F-'!AC$2-[1]!tbl_gk[[#This Row],[Composure]])/('F+ , F-'!AC$2-'F+ , F-'!AC$3))</f>
        <v>2.7220469793284461E-3</v>
      </c>
      <c r="AD1341" s="2" cm="1">
        <f t="array" ref="AD1341">[1]!table_weight[Marking]*(('F+ , F-'!AD$2-[1]!tbl_gk[[#This Row],[Marking]])/('F+ , F-'!AD$2-'F+ , F-'!AD$3))</f>
        <v>3.3127133826860035E-2</v>
      </c>
      <c r="AE1341" s="2" cm="1">
        <f t="array" ref="AE1341">[1]!table_weight[StandingTackle]*(('F+ , F-'!AE$2-[1]!tbl_gk[[#This Row],[StandingTackle]])/('F+ , F-'!AE$2-'F+ , F-'!AE$3))</f>
        <v>3.362528621523387E-2</v>
      </c>
      <c r="AF1341" s="2" cm="1">
        <f t="array" ref="AF1341">[1]!table_weight[SlidingTackle]*(('F+ , F-'!AF$2-[1]!tbl_gk[[#This Row],[SlidingTackle]])/('F+ , F-'!AF$2-'F+ , F-'!AF$3))</f>
        <v>9.7139715732897855E-3</v>
      </c>
      <c r="AG1341" s="2" cm="1">
        <f t="array" ref="AG1341">[1]!table_weight[GKDiving]*(('F+ , F-'!AG$2-[1]!tbl_gk[[#This Row],[GKDiving]])/('F+ , F-'!AG$2-'F+ , F-'!AG$3))</f>
        <v>5.9784124328161402E-2</v>
      </c>
      <c r="AH1341" s="2" cm="1">
        <f t="array" ref="AH1341">[1]!table_weight[GKHandling]*(('F+ , F-'!AH$2-[1]!tbl_gk[[#This Row],[GKHandling]])/('F+ , F-'!AH$2-'F+ , F-'!AH$3))</f>
        <v>5.168913109614949E-2</v>
      </c>
      <c r="AI1341" s="2" cm="1">
        <f t="array" ref="AI1341">[1]!table_weight[GKKicking]*(('F+ , F-'!AI$2-[1]!tbl_gk[[#This Row],[GKKicking]])/('F+ , F-'!AI$2-'F+ , F-'!AI$3))</f>
        <v>3.3988439306358358E-2</v>
      </c>
      <c r="AJ1341" s="2" cm="1">
        <f t="array" ref="AJ1341">[1]!table_weight[GKPositioning]*(('F+ , F-'!AJ$2-[1]!tbl_gk[[#This Row],[GKPositioning]])/('F+ , F-'!AJ$2-'F+ , F-'!AJ$3))</f>
        <v>2.1443448550232839E-2</v>
      </c>
      <c r="AK1341" s="2" cm="1">
        <f t="array" ref="AK1341">[1]!table_weight[GKReflexes]*(('F+ , F-'!AK$2-[1]!tbl_gk[[#This Row],[GKReflexes]])/('F+ , F-'!AK$2-'F+ , F-'!AK$3))</f>
        <v>4.9193793732887098E-2</v>
      </c>
    </row>
    <row r="1342" spans="1:37" x14ac:dyDescent="0.55000000000000004">
      <c r="A1342" s="7">
        <f>[1]!tbl_gk[[#This Row],[ID]]</f>
        <v>253003</v>
      </c>
      <c r="B1342" s="1" cm="1">
        <f t="array" ref="B1342">[1]!table_weight[ValueEUR]*(('F+ , F-'!B$2-[1]!tbl_gk[[#This Row],[ValueEUR]])/('F+ , F-'!B$2-'F+ , F-'!B$3))</f>
        <v>3.367532239303818E-4</v>
      </c>
      <c r="C1342" s="1" cm="1">
        <f t="array" ref="C1342">[1]!table_weight[WageEUR]*(('F+ , F-'!C$2-[1]!tbl_gk[[#This Row],[WageEUR]])/('F+ , F-'!C$2-'F+ , F-'!C$3))</f>
        <v>3.9120935309418161E-4</v>
      </c>
      <c r="D1342" s="1" cm="1">
        <f t="array" ref="D1342">[1]!table_weight[Crossing]*(('F+ , F-'!D$2-[1]!tbl_gk[[#This Row],[Crossing]])/('F+ , F-'!D$2-'F+ , F-'!D$3))</f>
        <v>3.3625286215233793E-2</v>
      </c>
      <c r="E1342" s="1" cm="1">
        <f t="array" ref="E1342">[1]!table_weight[Finishing]*(('F+ , F-'!E$2-[1]!tbl_gk[[#This Row],[Finishing]])/('F+ , F-'!E$2-'F+ , F-'!E$3))</f>
        <v>2.1961515059324362E-2</v>
      </c>
      <c r="F1342" s="1" cm="1">
        <f t="array" ref="F1342">[1]!table_weight[HeadingAccuracy]*(('F+ , F-'!F$2-[1]!tbl_gk[[#This Row],[HeadingAccuracy]])/('F+ , F-'!F$2-'F+ , F-'!F$3))</f>
        <v>1.1691929585950599E-2</v>
      </c>
      <c r="G1342" s="1" cm="1">
        <f t="array" ref="G1342">[1]!table_weight[ShortPassing]*(('F+ , F-'!G$2-[1]!tbl_gk[[#This Row],[ShortPassing]])/('F+ , F-'!G$2-'F+ , F-'!G$3))</f>
        <v>6.047264524054153E-2</v>
      </c>
      <c r="H1342" s="1" cm="1">
        <f t="array" ref="H1342">[1]!table_weight[Volleys]*(('F+ , F-'!H$2-[1]!tbl_gk[[#This Row],[Volleys]])/('F+ , F-'!H$2-'F+ , F-'!H$3))</f>
        <v>2.3147841959762173E-3</v>
      </c>
      <c r="I1342" s="1" cm="1">
        <f t="array" ref="I1342">[1]!table_weight[Dribbling]*(('F+ , F-'!I$2-[1]!tbl_gk[[#This Row],[Dribbling]])/('F+ , F-'!I$2-'F+ , F-'!I$3))</f>
        <v>2.0535442652874894E-2</v>
      </c>
      <c r="J1342" s="1" cm="1">
        <f t="array" ref="J1342">[1]!table_weight[Curve]*(('F+ , F-'!J$2-[1]!tbl_gk[[#This Row],[Curve]])/('F+ , F-'!J$2-'F+ , F-'!J$3))</f>
        <v>9.4648953791028455E-3</v>
      </c>
      <c r="K1342" s="1" cm="1">
        <f t="array" ref="K1342">[1]!table_weight[FKAccuracy]*(('F+ , F-'!K$2-[1]!tbl_gk[[#This Row],[FKAccuracy]])/('F+ , F-'!K$2-'F+ , F-'!K$3))</f>
        <v>9.4310921813203358E-3</v>
      </c>
      <c r="L1342" s="1" cm="1">
        <f t="array" ref="L1342">[1]!table_weight[LongPassing]*(('F+ , F-'!L$2-[1]!tbl_gk[[#This Row],[LongPassing]])/('F+ , F-'!L$2-'F+ , F-'!L$3))</f>
        <v>2.3281236303259328E-2</v>
      </c>
      <c r="M1342" s="1" cm="1">
        <f t="array" ref="M1342">[1]!table_weight[BallControl]*(('F+ , F-'!M$2-[1]!tbl_gk[[#This Row],[BallControl]])/('F+ , F-'!M$2-'F+ , F-'!M$3))</f>
        <v>1.3472988830457604E-2</v>
      </c>
      <c r="N1342" s="1" cm="1">
        <f t="array" ref="N1342">[1]!table_weight[Acceleration]*(('F+ , F-'!N$2-[1]!tbl_gk[[#This Row],[Acceleration]])/('F+ , F-'!N$2-'F+ , F-'!N$3))</f>
        <v>8.1175396839599755E-3</v>
      </c>
      <c r="O1342" s="1" cm="1">
        <f t="array" ref="O1342">[1]!table_weight[SprintSpeed]*(('F+ , F-'!O$2-[1]!tbl_gk[[#This Row],[SprintSpeed]])/('F+ , F-'!O$2-'F+ , F-'!O$3))</f>
        <v>8.995436568299351E-3</v>
      </c>
      <c r="P1342" s="1" cm="1">
        <f t="array" ref="P1342">[1]!table_weight[Agility]*(('F+ , F-'!P$2-[1]!tbl_gk[[#This Row],[Agility]])/('F+ , F-'!P$2-'F+ , F-'!P$3))</f>
        <v>4.4464206313917145E-3</v>
      </c>
      <c r="Q1342" s="1" cm="1">
        <f t="array" ref="Q1342">[1]!table_weight[Reactions]*(('F+ , F-'!Q$2-[1]!tbl_gk[[#This Row],[Reactions]])/('F+ , F-'!Q$2-'F+ , F-'!Q$3))</f>
        <v>1.4953618002093458E-3</v>
      </c>
      <c r="R1342" s="1" cm="1">
        <f t="array" ref="R1342">[1]!table_weight[Balance]*(('F+ , F-'!R$2-[1]!tbl_gk[[#This Row],[Balance]])/('F+ , F-'!R$2-'F+ , F-'!R$3))</f>
        <v>2.9802002942947692E-3</v>
      </c>
      <c r="S1342" s="1" cm="1">
        <f t="array" ref="S1342">[1]!table_weight[ShotPower]*(('F+ , F-'!S$2-[1]!tbl_gk[[#This Row],[ShotPower]])/('F+ , F-'!S$2-'F+ , F-'!S$3))</f>
        <v>7.0121023692742987E-3</v>
      </c>
      <c r="T1342" s="1" cm="1">
        <f t="array" ref="T1342">[1]!table_weight[Jumping]*(('F+ , F-'!T$2-[1]!tbl_gk[[#This Row],[Jumping]])/('F+ , F-'!T$2-'F+ , F-'!T$3))</f>
        <v>3.9500672247465502E-3</v>
      </c>
      <c r="U1342" s="1" cm="1">
        <f t="array" ref="U1342">[1]!table_weight[Stamina]*(('F+ , F-'!U$2-[1]!tbl_gk[[#This Row],[Stamina]])/('F+ , F-'!U$2-'F+ , F-'!U$3))</f>
        <v>2.4043887454978999E-2</v>
      </c>
      <c r="V1342" s="1" cm="1">
        <f t="array" ref="V1342">[1]!table_weight[Strength]*(('F+ , F-'!V$2-[1]!tbl_gk[[#This Row],[Strength]])/('F+ , F-'!V$2-'F+ , F-'!V$3))</f>
        <v>1.9521346719399615E-2</v>
      </c>
      <c r="W1342" s="1" cm="1">
        <f t="array" ref="W1342">[1]!table_weight[LongShots]*(('F+ , F-'!W$2-[1]!tbl_gk[[#This Row],[LongShots]])/('F+ , F-'!W$2-'F+ , F-'!W$3))</f>
        <v>9.6091773208573719E-3</v>
      </c>
      <c r="X1342" s="1" cm="1">
        <f t="array" ref="X1342">[1]!table_weight[Aggression]*(('F+ , F-'!X$2-[1]!tbl_gk[[#This Row],[Aggression]])/('F+ , F-'!X$2-'F+ , F-'!X$3))</f>
        <v>1.1560693641618476E-2</v>
      </c>
      <c r="Y1342" s="1" cm="1">
        <f t="array" ref="Y1342">[1]!table_weight[Interceptions]*(('F+ , F-'!Y$2-[1]!tbl_gk[[#This Row],[Interceptions]])/('F+ , F-'!Y$2-'F+ , F-'!Y$3))</f>
        <v>2.0776599612664828E-2</v>
      </c>
      <c r="Z1342" s="1" cm="1">
        <f t="array" ref="Z1342">[1]!table_weight[Positioning]*(('F+ , F-'!Z$2-[1]!tbl_gk[[#This Row],[Positioning]])/('F+ , F-'!Z$2-'F+ , F-'!Z$3))</f>
        <v>2.2183348544772088E-3</v>
      </c>
      <c r="AA1342" s="1" cm="1">
        <f t="array" ref="AA1342">[1]!table_weight[Vision]*(('F+ , F-'!AA$2-[1]!tbl_gk[[#This Row],[Vision]])/('F+ , F-'!AA$2-'F+ , F-'!AA$3))</f>
        <v>3.2653889057904818E-2</v>
      </c>
      <c r="AB1342" s="1" cm="1">
        <f t="array" ref="AB1342">[1]!table_weight[Penalties]*(('F+ , F-'!AB$2-[1]!tbl_gk[[#This Row],[Penalties]])/('F+ , F-'!AB$2-'F+ , F-'!AB$3))</f>
        <v>2.4662663970364263E-3</v>
      </c>
      <c r="AC1342" s="1" cm="1">
        <f t="array" ref="AC1342">[1]!table_weight[Composure]*(('F+ , F-'!AC$2-[1]!tbl_gk[[#This Row],[Composure]])/('F+ , F-'!AC$2-'F+ , F-'!AC$3))</f>
        <v>2.0281918669506067E-3</v>
      </c>
      <c r="AD1342" s="1" cm="1">
        <f t="array" ref="AD1342">[1]!table_weight[Marking]*(('F+ , F-'!AD$2-[1]!tbl_gk[[#This Row],[Marking]])/('F+ , F-'!AD$2-'F+ , F-'!AD$3))</f>
        <v>3.3127133826860035E-2</v>
      </c>
      <c r="AE1342" s="1" cm="1">
        <f t="array" ref="AE1342">[1]!table_weight[StandingTackle]*(('F+ , F-'!AE$2-[1]!tbl_gk[[#This Row],[StandingTackle]])/('F+ , F-'!AE$2-'F+ , F-'!AE$3))</f>
        <v>2.465854322450484E-2</v>
      </c>
      <c r="AF1342" s="1" cm="1">
        <f t="array" ref="AF1342">[1]!table_weight[SlidingTackle]*(('F+ , F-'!AF$2-[1]!tbl_gk[[#This Row],[SlidingTackle]])/('F+ , F-'!AF$2-'F+ , F-'!AF$3))</f>
        <v>8.9667429907290316E-3</v>
      </c>
      <c r="AG1342" s="1" cm="1">
        <f t="array" ref="AG1342">[1]!table_weight[GKDiving]*(('F+ , F-'!AG$2-[1]!tbl_gk[[#This Row],[GKDiving]])/('F+ , F-'!AG$2-'F+ , F-'!AG$3))</f>
        <v>3.7578592434844307E-2</v>
      </c>
      <c r="AH1342" s="1" cm="1">
        <f t="array" ref="AH1342">[1]!table_weight[GKHandling]*(('F+ , F-'!AH$2-[1]!tbl_gk[[#This Row],[GKHandling]])/('F+ , F-'!AH$2-'F+ , F-'!AH$3))</f>
        <v>4.9906747265247783E-2</v>
      </c>
      <c r="AI1342" s="1" cm="1">
        <f t="array" ref="AI1342">[1]!table_weight[GKKicking]*(('F+ , F-'!AI$2-[1]!tbl_gk[[#This Row],[GKKicking]])/('F+ , F-'!AI$2-'F+ , F-'!AI$3))</f>
        <v>3.2199574079707916E-2</v>
      </c>
      <c r="AJ1342" s="1" cm="1">
        <f t="array" ref="AJ1342">[1]!table_weight[GKPositioning]*(('F+ , F-'!AJ$2-[1]!tbl_gk[[#This Row],[GKPositioning]])/('F+ , F-'!AJ$2-'F+ , F-'!AJ$3))</f>
        <v>1.8920689897264267E-2</v>
      </c>
      <c r="AK1342" s="1" cm="1">
        <f t="array" ref="AK1342">[1]!table_weight[GKReflexes]*(('F+ , F-'!AK$2-[1]!tbl_gk[[#This Row],[GKReflexes]])/('F+ , F-'!AK$2-'F+ , F-'!AK$3))</f>
        <v>4.7371801372409796E-2</v>
      </c>
    </row>
    <row r="1343" spans="1:37" x14ac:dyDescent="0.55000000000000004">
      <c r="A1343" s="8">
        <f>[1]!tbl_gk[[#This Row],[ID]]</f>
        <v>253012</v>
      </c>
      <c r="B1343" s="2" cm="1">
        <f t="array" ref="B1343">[1]!table_weight[ValueEUR]*(('F+ , F-'!B$2-[1]!tbl_gk[[#This Row],[ValueEUR]])/('F+ , F-'!B$2-'F+ , F-'!B$3))</f>
        <v>1.1084150569514216E-3</v>
      </c>
      <c r="C1343" s="2" cm="1">
        <f t="array" ref="C1343">[1]!table_weight[WageEUR]*(('F+ , F-'!C$2-[1]!tbl_gk[[#This Row],[WageEUR]])/('F+ , F-'!C$2-'F+ , F-'!C$3))</f>
        <v>1.0171443180448721E-3</v>
      </c>
      <c r="D1343" s="2" cm="1">
        <f t="array" ref="D1343">[1]!table_weight[Crossing]*(('F+ , F-'!D$2-[1]!tbl_gk[[#This Row],[Crossing]])/('F+ , F-'!D$2-'F+ , F-'!D$3))</f>
        <v>2.8021071846028162E-2</v>
      </c>
      <c r="E1343" s="2" cm="1">
        <f t="array" ref="E1343">[1]!table_weight[Finishing]*(('F+ , F-'!E$2-[1]!tbl_gk[[#This Row],[Finishing]])/('F+ , F-'!E$2-'F+ , F-'!E$3))</f>
        <v>9.9825068451474385E-3</v>
      </c>
      <c r="F1343" s="2" cm="1">
        <f t="array" ref="F1343">[1]!table_weight[HeadingAccuracy]*(('F+ , F-'!F$2-[1]!tbl_gk[[#This Row],[HeadingAccuracy]])/('F+ , F-'!F$2-'F+ , F-'!F$3))</f>
        <v>7.5162404481111007E-3</v>
      </c>
      <c r="G1343" s="2" cm="1">
        <f t="array" ref="G1343">[1]!table_weight[ShortPassing]*(('F+ , F-'!G$2-[1]!tbl_gk[[#This Row],[ShortPassing]])/('F+ , F-'!G$2-'F+ , F-'!G$3))</f>
        <v>3.7971195848712121E-2</v>
      </c>
      <c r="H1343" s="2" cm="1">
        <f t="array" ref="H1343">[1]!table_weight[Volleys]*(('F+ , F-'!H$2-[1]!tbl_gk[[#This Row],[Volleys]])/('F+ , F-'!H$2-'F+ , F-'!H$3))</f>
        <v>8.1017446859167619E-4</v>
      </c>
      <c r="I1343" s="2" cm="1">
        <f t="array" ref="I1343">[1]!table_weight[Dribbling]*(('F+ , F-'!I$2-[1]!tbl_gk[[#This Row],[Dribbling]])/('F+ , F-'!I$2-'F+ , F-'!I$3))</f>
        <v>1.1734538658785652E-2</v>
      </c>
      <c r="J1343" s="2" cm="1">
        <f t="array" ref="J1343">[1]!table_weight[Curve]*(('F+ , F-'!J$2-[1]!tbl_gk[[#This Row],[Curve]])/('F+ , F-'!J$2-'F+ , F-'!J$3))</f>
        <v>7.2676875232396852E-3</v>
      </c>
      <c r="K1343" s="2" cm="1">
        <f t="array" ref="K1343">[1]!table_weight[FKAccuracy]*(('F+ , F-'!K$2-[1]!tbl_gk[[#This Row],[FKAccuracy]])/('F+ , F-'!K$2-'F+ , F-'!K$3))</f>
        <v>8.8226346212351529E-3</v>
      </c>
      <c r="L1343" s="2" cm="1">
        <f t="array" ref="L1343">[1]!table_weight[LongPassing]*(('F+ , F-'!L$2-[1]!tbl_gk[[#This Row],[LongPassing]])/('F+ , F-'!L$2-'F+ , F-'!L$3))</f>
        <v>2.0032691702804539E-2</v>
      </c>
      <c r="M1343" s="2" cm="1">
        <f t="array" ref="M1343">[1]!table_weight[BallControl]*(('F+ , F-'!M$2-[1]!tbl_gk[[#This Row],[BallControl]])/('F+ , F-'!M$2-'F+ , F-'!M$3))</f>
        <v>8.2576383154417555E-3</v>
      </c>
      <c r="N1343" s="2" cm="1">
        <f t="array" ref="N1343">[1]!table_weight[Acceleration]*(('F+ , F-'!N$2-[1]!tbl_gk[[#This Row],[Acceleration]])/('F+ , F-'!N$2-'F+ , F-'!N$3))</f>
        <v>3.156820988206657E-3</v>
      </c>
      <c r="O1343" s="2" cm="1">
        <f t="array" ref="O1343">[1]!table_weight[SprintSpeed]*(('F+ , F-'!O$2-[1]!tbl_gk[[#This Row],[SprintSpeed]])/('F+ , F-'!O$2-'F+ , F-'!O$3))</f>
        <v>3.3732887131122566E-3</v>
      </c>
      <c r="P1343" s="2" cm="1">
        <f t="array" ref="P1343">[1]!table_weight[Agility]*(('F+ , F-'!P$2-[1]!tbl_gk[[#This Row],[Agility]])/('F+ , F-'!P$2-'F+ , F-'!P$3))</f>
        <v>2.6912545926844589E-3</v>
      </c>
      <c r="Q1343" s="2" cm="1">
        <f t="array" ref="Q1343">[1]!table_weight[Reactions]*(('F+ , F-'!Q$2-[1]!tbl_gk[[#This Row],[Reactions]])/('F+ , F-'!Q$2-'F+ , F-'!Q$3))</f>
        <v>1.3406692001876892E-3</v>
      </c>
      <c r="R1343" s="2" cm="1">
        <f t="array" ref="R1343">[1]!table_weight[Balance]*(('F+ , F-'!R$2-[1]!tbl_gk[[#This Row],[Balance]])/('F+ , F-'!R$2-'F+ , F-'!R$3))</f>
        <v>8.0713757970483338E-4</v>
      </c>
      <c r="S1343" s="2" cm="1">
        <f t="array" ref="S1343">[1]!table_weight[ShotPower]*(('F+ , F-'!S$2-[1]!tbl_gk[[#This Row],[ShotPower]])/('F+ , F-'!S$2-'F+ , F-'!S$3))</f>
        <v>4.93444240800784E-3</v>
      </c>
      <c r="T1343" s="2" cm="1">
        <f t="array" ref="T1343">[1]!table_weight[Jumping]*(('F+ , F-'!T$2-[1]!tbl_gk[[#This Row],[Jumping]])/('F+ , F-'!T$2-'F+ , F-'!T$3))</f>
        <v>1.2880653993738752E-3</v>
      </c>
      <c r="U1343" s="2" cm="1">
        <f t="array" ref="U1343">[1]!table_weight[Stamina]*(('F+ , F-'!U$2-[1]!tbl_gk[[#This Row],[Stamina]])/('F+ , F-'!U$2-'F+ , F-'!U$3))</f>
        <v>8.5871026624925002E-4</v>
      </c>
      <c r="V1343" s="2" cm="1">
        <f t="array" ref="V1343">[1]!table_weight[Strength]*(('F+ , F-'!V$2-[1]!tbl_gk[[#This Row],[Strength]])/('F+ , F-'!V$2-'F+ , F-'!V$3))</f>
        <v>1.8634012777608722E-2</v>
      </c>
      <c r="W1343" s="2" cm="1">
        <f t="array" ref="W1343">[1]!table_weight[LongShots]*(('F+ , F-'!W$2-[1]!tbl_gk[[#This Row],[LongShots]])/('F+ , F-'!W$2-'F+ , F-'!W$3))</f>
        <v>7.7912248547492196E-3</v>
      </c>
      <c r="X1343" s="2" cm="1">
        <f t="array" ref="X1343">[1]!table_weight[Aggression]*(('F+ , F-'!X$2-[1]!tbl_gk[[#This Row],[Aggression]])/('F+ , F-'!X$2-'F+ , F-'!X$3))</f>
        <v>4.8676604806814636E-3</v>
      </c>
      <c r="Y1343" s="2" cm="1">
        <f t="array" ref="Y1343">[1]!table_weight[Interceptions]*(('F+ , F-'!Y$2-[1]!tbl_gk[[#This Row],[Interceptions]])/('F+ , F-'!Y$2-'F+ , F-'!Y$3))</f>
        <v>1.1080853126754575E-2</v>
      </c>
      <c r="Z1343" s="2" cm="1">
        <f t="array" ref="Z1343">[1]!table_weight[Positioning]*(('F+ , F-'!Z$2-[1]!tbl_gk[[#This Row],[Positioning]])/('F+ , F-'!Z$2-'F+ , F-'!Z$3))</f>
        <v>8.8733394179088337E-4</v>
      </c>
      <c r="AA1343" s="2" cm="1">
        <f t="array" ref="AA1343">[1]!table_weight[Vision]*(('F+ , F-'!AA$2-[1]!tbl_gk[[#This Row],[Vision]])/('F+ , F-'!AA$2-'F+ , F-'!AA$3))</f>
        <v>8.5184058411925615E-3</v>
      </c>
      <c r="AB1343" s="2" cm="1">
        <f t="array" ref="AB1343">[1]!table_weight[Penalties]*(('F+ , F-'!AB$2-[1]!tbl_gk[[#This Row],[Penalties]])/('F+ , F-'!AB$2-'F+ , F-'!AB$3))</f>
        <v>1.9182071976949979E-3</v>
      </c>
      <c r="AC1343" s="2" cm="1">
        <f t="array" ref="AC1343">[1]!table_weight[Composure]*(('F+ , F-'!AC$2-[1]!tbl_gk[[#This Row],[Composure]])/('F+ , F-'!AC$2-'F+ , F-'!AC$3))</f>
        <v>8.5397552292657128E-4</v>
      </c>
      <c r="AD1343" s="2" cm="1">
        <f t="array" ref="AD1343">[1]!table_weight[Marking]*(('F+ , F-'!AD$2-[1]!tbl_gk[[#This Row],[Marking]])/('F+ , F-'!AD$2-'F+ , F-'!AD$3))</f>
        <v>9.4648953791028664E-3</v>
      </c>
      <c r="AE1343" s="2" cm="1">
        <f t="array" ref="AE1343">[1]!table_weight[StandingTackle]*(('F+ , F-'!AE$2-[1]!tbl_gk[[#This Row],[StandingTackle]])/('F+ , F-'!AE$2-'F+ , F-'!AE$3))</f>
        <v>4.4833714953645158E-3</v>
      </c>
      <c r="AF1343" s="2" cm="1">
        <f t="array" ref="AF1343">[1]!table_weight[SlidingTackle]*(('F+ , F-'!AF$2-[1]!tbl_gk[[#This Row],[SlidingTackle]])/('F+ , F-'!AF$2-'F+ , F-'!AF$3))</f>
        <v>1.4944571651215053E-3</v>
      </c>
      <c r="AG1343" s="2" cm="1">
        <f t="array" ref="AG1343">[1]!table_weight[GKDiving]*(('F+ , F-'!AG$2-[1]!tbl_gk[[#This Row],[GKDiving]])/('F+ , F-'!AG$2-'F+ , F-'!AG$3))</f>
        <v>3.4162356758949373E-2</v>
      </c>
      <c r="AH1343" s="2" cm="1">
        <f t="array" ref="AH1343">[1]!table_weight[GKHandling]*(('F+ , F-'!AH$2-[1]!tbl_gk[[#This Row],[GKHandling]])/('F+ , F-'!AH$2-'F+ , F-'!AH$3))</f>
        <v>3.7430060448935834E-2</v>
      </c>
      <c r="AI1343" s="2" cm="1">
        <f t="array" ref="AI1343">[1]!table_weight[GKKicking]*(('F+ , F-'!AI$2-[1]!tbl_gk[[#This Row],[GKKicking]])/('F+ , F-'!AI$2-'F+ , F-'!AI$3))</f>
        <v>2.2360815333130498E-2</v>
      </c>
      <c r="AJ1343" s="2" cm="1">
        <f t="array" ref="AJ1343">[1]!table_weight[GKPositioning]*(('F+ , F-'!AJ$2-[1]!tbl_gk[[#This Row],[GKPositioning]])/('F+ , F-'!AJ$2-'F+ , F-'!AJ$3))</f>
        <v>1.1352413938358561E-2</v>
      </c>
      <c r="AK1343" s="2" cm="1">
        <f t="array" ref="AK1343">[1]!table_weight[GKReflexes]*(('F+ , F-'!AK$2-[1]!tbl_gk[[#This Row],[GKReflexes]])/('F+ , F-'!AK$2-'F+ , F-'!AK$3))</f>
        <v>3.2795862488591399E-2</v>
      </c>
    </row>
    <row r="1344" spans="1:37" x14ac:dyDescent="0.55000000000000004">
      <c r="A1344" s="7">
        <f>[1]!tbl_gk[[#This Row],[ID]]</f>
        <v>253065</v>
      </c>
      <c r="B1344" s="1" cm="1">
        <f t="array" ref="B1344">[1]!table_weight[ValueEUR]*(('F+ , F-'!B$2-[1]!tbl_gk[[#This Row],[ValueEUR]])/('F+ , F-'!B$2-'F+ , F-'!B$3))</f>
        <v>9.7538055693859437E-5</v>
      </c>
      <c r="C1344" s="1" cm="1">
        <f t="array" ref="C1344">[1]!table_weight[WageEUR]*(('F+ , F-'!C$2-[1]!tbl_gk[[#This Row],[WageEUR]])/('F+ , F-'!C$2-'F+ , F-'!C$3))</f>
        <v>0</v>
      </c>
      <c r="D1344" s="1" cm="1">
        <f t="array" ref="D1344">[1]!table_weight[Crossing]*(('F+ , F-'!D$2-[1]!tbl_gk[[#This Row],[Crossing]])/('F+ , F-'!D$2-'F+ , F-'!D$3))</f>
        <v>3.4746129089074922E-2</v>
      </c>
      <c r="E1344" s="1" cm="1">
        <f t="array" ref="E1344">[1]!table_weight[Finishing]*(('F+ , F-'!E$2-[1]!tbl_gk[[#This Row],[Finishing]])/('F+ , F-'!E$2-'F+ , F-'!E$3))</f>
        <v>1.9965013690294877E-2</v>
      </c>
      <c r="F1344" s="1" cm="1">
        <f t="array" ref="F1344">[1]!table_weight[HeadingAccuracy]*(('F+ , F-'!F$2-[1]!tbl_gk[[#This Row],[HeadingAccuracy]])/('F+ , F-'!F$2-'F+ , F-'!F$3))</f>
        <v>1.00216539308148E-2</v>
      </c>
      <c r="G1344" s="1" cm="1">
        <f t="array" ref="G1344">[1]!table_weight[ShortPassing]*(('F+ , F-'!G$2-[1]!tbl_gk[[#This Row],[ShortPassing]])/('F+ , F-'!G$2-'F+ , F-'!G$3))</f>
        <v>4.0783877022690797E-2</v>
      </c>
      <c r="H1344" s="1" cm="1">
        <f t="array" ref="H1344">[1]!table_weight[Volleys]*(('F+ , F-'!H$2-[1]!tbl_gk[[#This Row],[Volleys]])/('F+ , F-'!H$2-'F+ , F-'!H$3))</f>
        <v>1.9675665665797848E-3</v>
      </c>
      <c r="I1344" s="1" cm="1">
        <f t="array" ref="I1344">[1]!table_weight[Dribbling]*(('F+ , F-'!I$2-[1]!tbl_gk[[#This Row],[Dribbling]])/('F+ , F-'!I$2-'F+ , F-'!I$3))</f>
        <v>1.7601807988178481E-2</v>
      </c>
      <c r="J1344" s="1" cm="1">
        <f t="array" ref="J1344">[1]!table_weight[Curve]*(('F+ , F-'!J$2-[1]!tbl_gk[[#This Row],[Curve]])/('F+ , F-'!J$2-'F+ , F-'!J$3))</f>
        <v>9.6339113680153961E-3</v>
      </c>
      <c r="K1344" s="1" cm="1">
        <f t="array" ref="K1344">[1]!table_weight[FKAccuracy]*(('F+ , F-'!K$2-[1]!tbl_gk[[#This Row],[FKAccuracy]])/('F+ , F-'!K$2-'F+ , F-'!K$3))</f>
        <v>9.4310921813203358E-3</v>
      </c>
      <c r="L1344" s="1" cm="1">
        <f t="array" ref="L1344">[1]!table_weight[LongPassing]*(('F+ , F-'!L$2-[1]!tbl_gk[[#This Row],[LongPassing]])/('F+ , F-'!L$2-'F+ , F-'!L$3))</f>
        <v>2.0574115802880336E-2</v>
      </c>
      <c r="M1344" s="1" cm="1">
        <f t="array" ref="M1344">[1]!table_weight[BallControl]*(('F+ , F-'!M$2-[1]!tbl_gk[[#This Row],[BallControl]])/('F+ , F-'!M$2-'F+ , F-'!M$3))</f>
        <v>1.1734538658785654E-2</v>
      </c>
      <c r="N1344" s="1" cm="1">
        <f t="array" ref="N1344">[1]!table_weight[Acceleration]*(('F+ , F-'!N$2-[1]!tbl_gk[[#This Row],[Acceleration]])/('F+ , F-'!N$2-'F+ , F-'!N$3))</f>
        <v>8.1175396839599755E-3</v>
      </c>
      <c r="O1344" s="1" cm="1">
        <f t="array" ref="O1344">[1]!table_weight[SprintSpeed]*(('F+ , F-'!O$2-[1]!tbl_gk[[#This Row],[SprintSpeed]])/('F+ , F-'!O$2-'F+ , F-'!O$3))</f>
        <v>1.0119866139336769E-2</v>
      </c>
      <c r="P1344" s="1" cm="1">
        <f t="array" ref="P1344">[1]!table_weight[Agility]*(('F+ , F-'!P$2-[1]!tbl_gk[[#This Row],[Agility]])/('F+ , F-'!P$2-'F+ , F-'!P$3))</f>
        <v>4.7974538391331659E-3</v>
      </c>
      <c r="Q1344" s="1" cm="1">
        <f t="array" ref="Q1344">[1]!table_weight[Reactions]*(('F+ , F-'!Q$2-[1]!tbl_gk[[#This Row],[Reactions]])/('F+ , F-'!Q$2-'F+ , F-'!Q$3))</f>
        <v>2.5266458003537222E-3</v>
      </c>
      <c r="R1344" s="1" cm="1">
        <f t="array" ref="R1344">[1]!table_weight[Balance]*(('F+ , F-'!R$2-[1]!tbl_gk[[#This Row],[Balance]])/('F+ , F-'!R$2-'F+ , F-'!R$3))</f>
        <v>1.2417501226228205E-3</v>
      </c>
      <c r="S1344" s="1" cm="1">
        <f t="array" ref="S1344">[1]!table_weight[ShotPower]*(('F+ , F-'!S$2-[1]!tbl_gk[[#This Row],[ShotPower]])/('F+ , F-'!S$2-'F+ , F-'!S$3))</f>
        <v>7.0121023692742987E-3</v>
      </c>
      <c r="T1344" s="1" cm="1">
        <f t="array" ref="T1344">[1]!table_weight[Jumping]*(('F+ , F-'!T$2-[1]!tbl_gk[[#This Row],[Jumping]])/('F+ , F-'!T$2-'F+ , F-'!T$3))</f>
        <v>1.2021943727489502E-3</v>
      </c>
      <c r="U1344" s="1" cm="1">
        <f t="array" ref="U1344">[1]!table_weight[Stamina]*(('F+ , F-'!U$2-[1]!tbl_gk[[#This Row],[Stamina]])/('F+ , F-'!U$2-'F+ , F-'!U$3))</f>
        <v>1.975033612373275E-2</v>
      </c>
      <c r="V1344" s="1" cm="1">
        <f t="array" ref="V1344">[1]!table_weight[Strength]*(('F+ , F-'!V$2-[1]!tbl_gk[[#This Row],[Strength]])/('F+ , F-'!V$2-'F+ , F-'!V$3))</f>
        <v>2.9282020079099427E-2</v>
      </c>
      <c r="W1344" s="1" cm="1">
        <f t="array" ref="W1344">[1]!table_weight[LongShots]*(('F+ , F-'!W$2-[1]!tbl_gk[[#This Row],[LongShots]])/('F+ , F-'!W$2-'F+ , F-'!W$3))</f>
        <v>9.0897623305407575E-3</v>
      </c>
      <c r="X1344" s="1" cm="1">
        <f t="array" ref="X1344">[1]!table_weight[Aggression]*(('F+ , F-'!X$2-[1]!tbl_gk[[#This Row],[Aggression]])/('F+ , F-'!X$2-'F+ , F-'!X$3))</f>
        <v>1.034377852144811E-2</v>
      </c>
      <c r="Y1344" s="1" cm="1">
        <f t="array" ref="Y1344">[1]!table_weight[Interceptions]*(('F+ , F-'!Y$2-[1]!tbl_gk[[#This Row],[Interceptions]])/('F+ , F-'!Y$2-'F+ , F-'!Y$3))</f>
        <v>2.2161706253509151E-2</v>
      </c>
      <c r="Z1344" s="1" cm="1">
        <f t="array" ref="Z1344">[1]!table_weight[Positioning]*(('F+ , F-'!Z$2-[1]!tbl_gk[[#This Row],[Positioning]])/('F+ , F-'!Z$2-'F+ , F-'!Z$3))</f>
        <v>1.9225568738802474E-3</v>
      </c>
      <c r="AA1344" s="1" cm="1">
        <f t="array" ref="AA1344">[1]!table_weight[Vision]*(('F+ , F-'!AA$2-[1]!tbl_gk[[#This Row],[Vision]])/('F+ , F-'!AA$2-'F+ , F-'!AA$3))</f>
        <v>2.6265084677010397E-2</v>
      </c>
      <c r="AB1344" s="1" cm="1">
        <f t="array" ref="AB1344">[1]!table_weight[Penalties]*(('F+ , F-'!AB$2-[1]!tbl_gk[[#This Row],[Penalties]])/('F+ , F-'!AB$2-'F+ , F-'!AB$3))</f>
        <v>2.427119311369181E-3</v>
      </c>
      <c r="AC1344" s="1" cm="1">
        <f t="array" ref="AC1344">[1]!table_weight[Composure]*(('F+ , F-'!AC$2-[1]!tbl_gk[[#This Row],[Composure]])/('F+ , F-'!AC$2-'F+ , F-'!AC$3))</f>
        <v>2.2416857476822497E-3</v>
      </c>
      <c r="AD1344" s="1" cm="1">
        <f t="array" ref="AD1344">[1]!table_weight[Marking]*(('F+ , F-'!AD$2-[1]!tbl_gk[[#This Row],[Marking]])/('F+ , F-'!AD$2-'F+ , F-'!AD$3))</f>
        <v>1.7352308195021923E-2</v>
      </c>
      <c r="AE1344" s="1" cm="1">
        <f t="array" ref="AE1344">[1]!table_weight[StandingTackle]*(('F+ , F-'!AE$2-[1]!tbl_gk[[#This Row],[StandingTackle]])/('F+ , F-'!AE$2-'F+ , F-'!AE$3))</f>
        <v>2.465854322450484E-2</v>
      </c>
      <c r="AF1344" s="1" cm="1">
        <f t="array" ref="AF1344">[1]!table_weight[SlidingTackle]*(('F+ , F-'!AF$2-[1]!tbl_gk[[#This Row],[SlidingTackle]])/('F+ , F-'!AF$2-'F+ , F-'!AF$3))</f>
        <v>8.9667429907290316E-3</v>
      </c>
      <c r="AG1344" s="1" cm="1">
        <f t="array" ref="AG1344">[1]!table_weight[GKDiving]*(('F+ , F-'!AG$2-[1]!tbl_gk[[#This Row],[GKDiving]])/('F+ , F-'!AG$2-'F+ , F-'!AG$3))</f>
        <v>5.2951652976371534E-2</v>
      </c>
      <c r="AH1344" s="1" cm="1">
        <f t="array" ref="AH1344">[1]!table_weight[GKHandling]*(('F+ , F-'!AH$2-[1]!tbl_gk[[#This Row],[GKHandling]])/('F+ , F-'!AH$2-'F+ , F-'!AH$3))</f>
        <v>6.0601050250658012E-2</v>
      </c>
      <c r="AI1344" s="1" cm="1">
        <f t="array" ref="AI1344">[1]!table_weight[GKKicking]*(('F+ , F-'!AI$2-[1]!tbl_gk[[#This Row],[GKKicking]])/('F+ , F-'!AI$2-'F+ , F-'!AI$3))</f>
        <v>3.2199574079707916E-2</v>
      </c>
      <c r="AJ1344" s="1" cm="1">
        <f t="array" ref="AJ1344">[1]!table_weight[GKPositioning]*(('F+ , F-'!AJ$2-[1]!tbl_gk[[#This Row],[GKPositioning]])/('F+ , F-'!AJ$2-'F+ , F-'!AJ$3))</f>
        <v>2.0812758886990693E-2</v>
      </c>
      <c r="AK1344" s="1" cm="1">
        <f t="array" ref="AK1344">[1]!table_weight[GKReflexes]*(('F+ , F-'!AK$2-[1]!tbl_gk[[#This Row],[GKReflexes]])/('F+ , F-'!AK$2-'F+ , F-'!AK$3))</f>
        <v>5.4659770814318998E-2</v>
      </c>
    </row>
    <row r="1345" spans="1:37" x14ac:dyDescent="0.55000000000000004">
      <c r="A1345" s="8">
        <f>[1]!tbl_gk[[#This Row],[ID]]</f>
        <v>253070</v>
      </c>
      <c r="B1345" s="2" cm="1">
        <f t="array" ref="B1345">[1]!table_weight[ValueEUR]*(('F+ , F-'!B$2-[1]!tbl_gk[[#This Row],[ValueEUR]])/('F+ , F-'!B$2-'F+ , F-'!B$3))</f>
        <v>1.3612114734491143E-4</v>
      </c>
      <c r="C1345" s="2" cm="1">
        <f t="array" ref="C1345">[1]!table_weight[WageEUR]*(('F+ , F-'!C$2-[1]!tbl_gk[[#This Row],[WageEUR]])/('F+ , F-'!C$2-'F+ , F-'!C$3))</f>
        <v>7.8241870618836313E-5</v>
      </c>
      <c r="D1345" s="2" cm="1">
        <f t="array" ref="D1345">[1]!table_weight[Crossing]*(('F+ , F-'!D$2-[1]!tbl_gk[[#This Row],[Crossing]])/('F+ , F-'!D$2-'F+ , F-'!D$3))</f>
        <v>3.9229500584439428E-2</v>
      </c>
      <c r="E1345" s="2" cm="1">
        <f t="array" ref="E1345">[1]!table_weight[Finishing]*(('F+ , F-'!E$2-[1]!tbl_gk[[#This Row],[Finishing]])/('F+ , F-'!E$2-'F+ , F-'!E$3))</f>
        <v>1.8966763005780131E-2</v>
      </c>
      <c r="F1345" s="2" cm="1">
        <f t="array" ref="F1345">[1]!table_weight[HeadingAccuracy]*(('F+ , F-'!F$2-[1]!tbl_gk[[#This Row],[HeadingAccuracy]])/('F+ , F-'!F$2-'F+ , F-'!F$3))</f>
        <v>1.1274360672166649E-2</v>
      </c>
      <c r="G1345" s="2" cm="1">
        <f t="array" ref="G1345">[1]!table_weight[ShortPassing]*(('F+ , F-'!G$2-[1]!tbl_gk[[#This Row],[ShortPassing]])/('F+ , F-'!G$2-'F+ , F-'!G$3))</f>
        <v>6.7504348175488213E-2</v>
      </c>
      <c r="H1345" s="2" cm="1">
        <f t="array" ref="H1345">[1]!table_weight[Volleys]*(('F+ , F-'!H$2-[1]!tbl_gk[[#This Row],[Volleys]])/('F+ , F-'!H$2-'F+ , F-'!H$3))</f>
        <v>2.5462626155738394E-3</v>
      </c>
      <c r="I1345" s="2" cm="1">
        <f t="array" ref="I1345">[1]!table_weight[Dribbling]*(('F+ , F-'!I$2-[1]!tbl_gk[[#This Row],[Dribbling]])/('F+ , F-'!I$2-'F+ , F-'!I$3))</f>
        <v>1.9557564431309422E-2</v>
      </c>
      <c r="J1345" s="2" cm="1">
        <f t="array" ref="J1345">[1]!table_weight[Curve]*(('F+ , F-'!J$2-[1]!tbl_gk[[#This Row],[Curve]])/('F+ , F-'!J$2-'F+ , F-'!J$3))</f>
        <v>9.8029273569279467E-3</v>
      </c>
      <c r="K1345" s="2" cm="1">
        <f t="array" ref="K1345">[1]!table_weight[FKAccuracy]*(('F+ , F-'!K$2-[1]!tbl_gk[[#This Row],[FKAccuracy]])/('F+ , F-'!K$2-'F+ , F-'!K$3))</f>
        <v>9.5832065713416324E-3</v>
      </c>
      <c r="L1345" s="2" cm="1">
        <f t="array" ref="L1345">[1]!table_weight[LongPassing]*(('F+ , F-'!L$2-[1]!tbl_gk[[#This Row],[LongPassing]])/('F+ , F-'!L$2-'F+ , F-'!L$3))</f>
        <v>2.3822660403335128E-2</v>
      </c>
      <c r="M1345" s="2" cm="1">
        <f t="array" ref="M1345">[1]!table_weight[BallControl]*(('F+ , F-'!M$2-[1]!tbl_gk[[#This Row],[BallControl]])/('F+ , F-'!M$2-'F+ , F-'!M$3))</f>
        <v>1.3038376287539614E-2</v>
      </c>
      <c r="N1345" s="2" cm="1">
        <f t="array" ref="N1345">[1]!table_weight[Acceleration]*(('F+ , F-'!N$2-[1]!tbl_gk[[#This Row],[Acceleration]])/('F+ , F-'!N$2-'F+ , F-'!N$3))</f>
        <v>7.666565257073309E-3</v>
      </c>
      <c r="O1345" s="2" cm="1">
        <f t="array" ref="O1345">[1]!table_weight[SprintSpeed]*(('F+ , F-'!O$2-[1]!tbl_gk[[#This Row],[SprintSpeed]])/('F+ , F-'!O$2-'F+ , F-'!O$3))</f>
        <v>9.5576513538180603E-3</v>
      </c>
      <c r="P1345" s="2" cm="1">
        <f t="array" ref="P1345">[1]!table_weight[Agility]*(('F+ , F-'!P$2-[1]!tbl_gk[[#This Row],[Agility]])/('F+ , F-'!P$2-'F+ , F-'!P$3))</f>
        <v>4.4464206313917145E-3</v>
      </c>
      <c r="Q1345" s="2" cm="1">
        <f t="array" ref="Q1345">[1]!table_weight[Reactions]*(('F+ , F-'!Q$2-[1]!tbl_gk[[#This Row],[Reactions]])/('F+ , F-'!Q$2-'F+ , F-'!Q$3))</f>
        <v>1.7531828002454398E-3</v>
      </c>
      <c r="R1345" s="2" cm="1">
        <f t="array" ref="R1345">[1]!table_weight[Balance]*(('F+ , F-'!R$2-[1]!tbl_gk[[#This Row],[Balance]])/('F+ , F-'!R$2-'F+ , F-'!R$3))</f>
        <v>2.1109752084587947E-3</v>
      </c>
      <c r="S1345" s="2" cm="1">
        <f t="array" ref="S1345">[1]!table_weight[ShotPower]*(('F+ , F-'!S$2-[1]!tbl_gk[[#This Row],[ShotPower]])/('F+ , F-'!S$2-'F+ , F-'!S$3))</f>
        <v>8.0509323499075268E-3</v>
      </c>
      <c r="T1345" s="2" cm="1">
        <f t="array" ref="T1345">[1]!table_weight[Jumping]*(('F+ , F-'!T$2-[1]!tbl_gk[[#This Row],[Jumping]])/('F+ , F-'!T$2-'F+ , F-'!T$3))</f>
        <v>3.0913569584973006E-3</v>
      </c>
      <c r="U1345" s="2" cm="1">
        <f t="array" ref="U1345">[1]!table_weight[Stamina]*(('F+ , F-'!U$2-[1]!tbl_gk[[#This Row],[Stamina]])/('F+ , F-'!U$2-'F+ , F-'!U$3))</f>
        <v>2.0609046389982E-2</v>
      </c>
      <c r="V1345" s="2" cm="1">
        <f t="array" ref="V1345">[1]!table_weight[Strength]*(('F+ , F-'!V$2-[1]!tbl_gk[[#This Row],[Strength]])/('F+ , F-'!V$2-'F+ , F-'!V$3))</f>
        <v>3.0169354020890316E-2</v>
      </c>
      <c r="W1345" s="2" cm="1">
        <f t="array" ref="W1345">[1]!table_weight[LongShots]*(('F+ , F-'!W$2-[1]!tbl_gk[[#This Row],[LongShots]])/('F+ , F-'!W$2-'F+ , F-'!W$3))</f>
        <v>1.0388299806332293E-2</v>
      </c>
      <c r="X1345" s="2" cm="1">
        <f t="array" ref="X1345">[1]!table_weight[Aggression]*(('F+ , F-'!X$2-[1]!tbl_gk[[#This Row],[Aggression]])/('F+ , F-'!X$2-'F+ , F-'!X$3))</f>
        <v>1.5211439002129575E-2</v>
      </c>
      <c r="Y1345" s="2" cm="1">
        <f t="array" ref="Y1345">[1]!table_weight[Interceptions]*(('F+ , F-'!Y$2-[1]!tbl_gk[[#This Row],[Interceptions]])/('F+ , F-'!Y$2-'F+ , F-'!Y$3))</f>
        <v>1.5928726369709705E-2</v>
      </c>
      <c r="Z1345" s="2" cm="1">
        <f t="array" ref="Z1345">[1]!table_weight[Positioning]*(('F+ , F-'!Z$2-[1]!tbl_gk[[#This Row],[Positioning]])/('F+ , F-'!Z$2-'F+ , F-'!Z$3))</f>
        <v>2.3662238447756888E-3</v>
      </c>
      <c r="AA1345" s="2" cm="1">
        <f t="array" ref="AA1345">[1]!table_weight[Vision]*(('F+ , F-'!AA$2-[1]!tbl_gk[[#This Row],[Vision]])/('F+ , F-'!AA$2-'F+ , F-'!AA$3))</f>
        <v>3.1944021904472104E-2</v>
      </c>
      <c r="AB1345" s="2" cm="1">
        <f t="array" ref="AB1345">[1]!table_weight[Penalties]*(('F+ , F-'!AB$2-[1]!tbl_gk[[#This Row],[Penalties]])/('F+ , F-'!AB$2-'F+ , F-'!AB$3))</f>
        <v>2.0747955403639775E-3</v>
      </c>
      <c r="AC1345" s="2" cm="1">
        <f t="array" ref="AC1345">[1]!table_weight[Composure]*(('F+ , F-'!AC$2-[1]!tbl_gk[[#This Row],[Composure]])/('F+ , F-'!AC$2-'F+ , F-'!AC$3))</f>
        <v>2.5619265687797138E-3</v>
      </c>
      <c r="AD1345" s="2" cm="1">
        <f t="array" ref="AD1345">[1]!table_weight[Marking]*(('F+ , F-'!AD$2-[1]!tbl_gk[[#This Row],[Marking]])/('F+ , F-'!AD$2-'F+ , F-'!AD$3))</f>
        <v>3.4704616390043845E-2</v>
      </c>
      <c r="AE1345" s="2" cm="1">
        <f t="array" ref="AE1345">[1]!table_weight[StandingTackle]*(('F+ , F-'!AE$2-[1]!tbl_gk[[#This Row],[StandingTackle]])/('F+ , F-'!AE$2-'F+ , F-'!AE$3))</f>
        <v>3.1383600467551613E-2</v>
      </c>
      <c r="AF1345" s="2" cm="1">
        <f t="array" ref="AF1345">[1]!table_weight[SlidingTackle]*(('F+ , F-'!AF$2-[1]!tbl_gk[[#This Row],[SlidingTackle]])/('F+ , F-'!AF$2-'F+ , F-'!AF$3))</f>
        <v>8.9667429907290316E-3</v>
      </c>
      <c r="AG1345" s="2" cm="1">
        <f t="array" ref="AG1345">[1]!table_weight[GKDiving]*(('F+ , F-'!AG$2-[1]!tbl_gk[[#This Row],[GKDiving]])/('F+ , F-'!AG$2-'F+ , F-'!AG$3))</f>
        <v>4.9535417300476586E-2</v>
      </c>
      <c r="AH1345" s="2" cm="1">
        <f t="array" ref="AH1345">[1]!table_weight[GKHandling]*(('F+ , F-'!AH$2-[1]!tbl_gk[[#This Row],[GKHandling]])/('F+ , F-'!AH$2-'F+ , F-'!AH$3))</f>
        <v>6.2383434081559733E-2</v>
      </c>
      <c r="AI1345" s="2" cm="1">
        <f t="array" ref="AI1345">[1]!table_weight[GKKicking]*(('F+ , F-'!AI$2-[1]!tbl_gk[[#This Row],[GKKicking]])/('F+ , F-'!AI$2-'F+ , F-'!AI$3))</f>
        <v>3.6671737146334017E-2</v>
      </c>
      <c r="AJ1345" s="2" cm="1">
        <f t="array" ref="AJ1345">[1]!table_weight[GKPositioning]*(('F+ , F-'!AJ$2-[1]!tbl_gk[[#This Row],[GKPositioning]])/('F+ , F-'!AJ$2-'F+ , F-'!AJ$3))</f>
        <v>2.3966207203201407E-2</v>
      </c>
      <c r="AK1345" s="2" cm="1">
        <f t="array" ref="AK1345">[1]!table_weight[GKReflexes]*(('F+ , F-'!AK$2-[1]!tbl_gk[[#This Row],[GKReflexes]])/('F+ , F-'!AK$2-'F+ , F-'!AK$3))</f>
        <v>4.55498090119325E-2</v>
      </c>
    </row>
    <row r="1346" spans="1:37" x14ac:dyDescent="0.55000000000000004">
      <c r="A1346" s="7">
        <f>[1]!tbl_gk[[#This Row],[ID]]</f>
        <v>253110</v>
      </c>
      <c r="B1346" s="1" cm="1">
        <f t="array" ref="B1346">[1]!table_weight[ValueEUR]*(('F+ , F-'!B$2-[1]!tbl_gk[[#This Row],[ValueEUR]])/('F+ , F-'!B$2-'F+ , F-'!B$3))</f>
        <v>1.2068791068449063E-4</v>
      </c>
      <c r="C1346" s="1" cm="1">
        <f t="array" ref="C1346">[1]!table_weight[WageEUR]*(('F+ , F-'!C$2-[1]!tbl_gk[[#This Row],[WageEUR]])/('F+ , F-'!C$2-'F+ , F-'!C$3))</f>
        <v>7.8241870618836313E-5</v>
      </c>
      <c r="D1346" s="1" cm="1">
        <f t="array" ref="D1346">[1]!table_weight[Crossing]*(('F+ , F-'!D$2-[1]!tbl_gk[[#This Row],[Crossing]])/('F+ , F-'!D$2-'F+ , F-'!D$3))</f>
        <v>3.3625286215233793E-2</v>
      </c>
      <c r="E1346" s="1" cm="1">
        <f t="array" ref="E1346">[1]!table_weight[Finishing]*(('F+ , F-'!E$2-[1]!tbl_gk[[#This Row],[Finishing]])/('F+ , F-'!E$2-'F+ , F-'!E$3))</f>
        <v>1.9965013690294877E-2</v>
      </c>
      <c r="F1346" s="1" cm="1">
        <f t="array" ref="F1346">[1]!table_weight[HeadingAccuracy]*(('F+ , F-'!F$2-[1]!tbl_gk[[#This Row],[HeadingAccuracy]])/('F+ , F-'!F$2-'F+ , F-'!F$3))</f>
        <v>1.08567917583827E-2</v>
      </c>
      <c r="G1346" s="1" cm="1">
        <f t="array" ref="G1346">[1]!table_weight[ShortPassing]*(('F+ , F-'!G$2-[1]!tbl_gk[[#This Row],[ShortPassing]])/('F+ , F-'!G$2-'F+ , F-'!G$3))</f>
        <v>4.781557995763748E-2</v>
      </c>
      <c r="H1346" s="1" cm="1">
        <f t="array" ref="H1346">[1]!table_weight[Volleys]*(('F+ , F-'!H$2-[1]!tbl_gk[[#This Row],[Volleys]])/('F+ , F-'!H$2-'F+ , F-'!H$3))</f>
        <v>1.9675665665797848E-3</v>
      </c>
      <c r="I1346" s="1" cm="1">
        <f t="array" ref="I1346">[1]!table_weight[Dribbling]*(('F+ , F-'!I$2-[1]!tbl_gk[[#This Row],[Dribbling]])/('F+ , F-'!I$2-'F+ , F-'!I$3))</f>
        <v>2.1513320874440363E-2</v>
      </c>
      <c r="J1346" s="1" cm="1">
        <f t="array" ref="J1346">[1]!table_weight[Curve]*(('F+ , F-'!J$2-[1]!tbl_gk[[#This Row],[Curve]])/('F+ , F-'!J$2-'F+ , F-'!J$3))</f>
        <v>9.6339113680153961E-3</v>
      </c>
      <c r="K1346" s="1" cm="1">
        <f t="array" ref="K1346">[1]!table_weight[FKAccuracy]*(('F+ , F-'!K$2-[1]!tbl_gk[[#This Row],[FKAccuracy]])/('F+ , F-'!K$2-'F+ , F-'!K$3))</f>
        <v>9.7353209613629272E-3</v>
      </c>
      <c r="L1346" s="1" cm="1">
        <f t="array" ref="L1346">[1]!table_weight[LongPassing]*(('F+ , F-'!L$2-[1]!tbl_gk[[#This Row],[LongPassing]])/('F+ , F-'!L$2-'F+ , F-'!L$3))</f>
        <v>2.1656964003031933E-2</v>
      </c>
      <c r="M1346" s="1" cm="1">
        <f t="array" ref="M1346">[1]!table_weight[BallControl]*(('F+ , F-'!M$2-[1]!tbl_gk[[#This Row],[BallControl]])/('F+ , F-'!M$2-'F+ , F-'!M$3))</f>
        <v>1.2603763744621627E-2</v>
      </c>
      <c r="N1346" s="1" cm="1">
        <f t="array" ref="N1346">[1]!table_weight[Acceleration]*(('F+ , F-'!N$2-[1]!tbl_gk[[#This Row],[Acceleration]])/('F+ , F-'!N$2-'F+ , F-'!N$3))</f>
        <v>1.0597899031836633E-2</v>
      </c>
      <c r="O1346" s="1" cm="1">
        <f t="array" ref="O1346">[1]!table_weight[SprintSpeed]*(('F+ , F-'!O$2-[1]!tbl_gk[[#This Row],[SprintSpeed]])/('F+ , F-'!O$2-'F+ , F-'!O$3))</f>
        <v>1.2930940066930317E-2</v>
      </c>
      <c r="P1346" s="1" cm="1">
        <f t="array" ref="P1346">[1]!table_weight[Agility]*(('F+ , F-'!P$2-[1]!tbl_gk[[#This Row],[Agility]])/('F+ , F-'!P$2-'F+ , F-'!P$3))</f>
        <v>5.6165313238632194E-3</v>
      </c>
      <c r="Q1346" s="1" cm="1">
        <f t="array" ref="Q1346">[1]!table_weight[Reactions]*(('F+ , F-'!Q$2-[1]!tbl_gk[[#This Row],[Reactions]])/('F+ , F-'!Q$2-'F+ , F-'!Q$3))</f>
        <v>1.9594396002743149E-3</v>
      </c>
      <c r="R1346" s="1" cm="1">
        <f t="array" ref="R1346">[1]!table_weight[Balance]*(('F+ , F-'!R$2-[1]!tbl_gk[[#This Row],[Balance]])/('F+ , F-'!R$2-'F+ , F-'!R$3))</f>
        <v>2.6076752575079228E-3</v>
      </c>
      <c r="S1346" s="1" cm="1">
        <f t="array" ref="S1346">[1]!table_weight[ShotPower]*(('F+ , F-'!S$2-[1]!tbl_gk[[#This Row],[ShotPower]])/('F+ , F-'!S$2-'F+ , F-'!S$3))</f>
        <v>7.0121023692742987E-3</v>
      </c>
      <c r="T1346" s="1" cm="1">
        <f t="array" ref="T1346">[1]!table_weight[Jumping]*(('F+ , F-'!T$2-[1]!tbl_gk[[#This Row],[Jumping]])/('F+ , F-'!T$2-'F+ , F-'!T$3))</f>
        <v>3.9500672247465502E-3</v>
      </c>
      <c r="U1346" s="1" cm="1">
        <f t="array" ref="U1346">[1]!table_weight[Stamina]*(('F+ , F-'!U$2-[1]!tbl_gk[[#This Row],[Stamina]])/('F+ , F-'!U$2-'F+ , F-'!U$3))</f>
        <v>2.0609046389982E-2</v>
      </c>
      <c r="V1346" s="1" cm="1">
        <f t="array" ref="V1346">[1]!table_weight[Strength]*(('F+ , F-'!V$2-[1]!tbl_gk[[#This Row],[Strength]])/('F+ , F-'!V$2-'F+ , F-'!V$3))</f>
        <v>8.8733394179089167E-3</v>
      </c>
      <c r="W1346" s="1" cm="1">
        <f t="array" ref="W1346">[1]!table_weight[LongShots]*(('F+ , F-'!W$2-[1]!tbl_gk[[#This Row],[LongShots]])/('F+ , F-'!W$2-'F+ , F-'!W$3))</f>
        <v>9.3494698256990638E-3</v>
      </c>
      <c r="X1346" s="1" cm="1">
        <f t="array" ref="X1346">[1]!table_weight[Aggression]*(('F+ , F-'!X$2-[1]!tbl_gk[[#This Row],[Aggression]])/('F+ , F-'!X$2-'F+ , F-'!X$3))</f>
        <v>1.0952236081533291E-2</v>
      </c>
      <c r="Y1346" s="1" cm="1">
        <f t="array" ref="Y1346">[1]!table_weight[Interceptions]*(('F+ , F-'!Y$2-[1]!tbl_gk[[#This Row],[Interceptions]])/('F+ , F-'!Y$2-'F+ , F-'!Y$3))</f>
        <v>2.1469152933086991E-2</v>
      </c>
      <c r="Z1346" s="1" cm="1">
        <f t="array" ref="Z1346">[1]!table_weight[Positioning]*(('F+ , F-'!Z$2-[1]!tbl_gk[[#This Row],[Positioning]])/('F+ , F-'!Z$2-'F+ , F-'!Z$3))</f>
        <v>2.2183348544772088E-3</v>
      </c>
      <c r="AA1346" s="1" cm="1">
        <f t="array" ref="AA1346">[1]!table_weight[Vision]*(('F+ , F-'!AA$2-[1]!tbl_gk[[#This Row],[Vision]])/('F+ , F-'!AA$2-'F+ , F-'!AA$3))</f>
        <v>3.1234154751039387E-2</v>
      </c>
      <c r="AB1346" s="1" cm="1">
        <f t="array" ref="AB1346">[1]!table_weight[Penalties]*(('F+ , F-'!AB$2-[1]!tbl_gk[[#This Row],[Penalties]])/('F+ , F-'!AB$2-'F+ , F-'!AB$3))</f>
        <v>2.3879722257019362E-3</v>
      </c>
      <c r="AC1346" s="1" cm="1">
        <f t="array" ref="AC1346">[1]!table_weight[Composure]*(('F+ , F-'!AC$2-[1]!tbl_gk[[#This Row],[Composure]])/('F+ , F-'!AC$2-'F+ , F-'!AC$3))</f>
        <v>2.134938807316428E-3</v>
      </c>
      <c r="AD1346" s="1" cm="1">
        <f t="array" ref="AD1346">[1]!table_weight[Marking]*(('F+ , F-'!AD$2-[1]!tbl_gk[[#This Row],[Marking]])/('F+ , F-'!AD$2-'F+ , F-'!AD$3))</f>
        <v>3.4704616390043845E-2</v>
      </c>
      <c r="AE1346" s="1" cm="1">
        <f t="array" ref="AE1346">[1]!table_weight[StandingTackle]*(('F+ , F-'!AE$2-[1]!tbl_gk[[#This Row],[StandingTackle]])/('F+ , F-'!AE$2-'F+ , F-'!AE$3))</f>
        <v>3.362528621523387E-2</v>
      </c>
      <c r="AF1346" s="1" cm="1">
        <f t="array" ref="AF1346">[1]!table_weight[SlidingTackle]*(('F+ , F-'!AF$2-[1]!tbl_gk[[#This Row],[SlidingTackle]])/('F+ , F-'!AF$2-'F+ , F-'!AF$3))</f>
        <v>1.120842873841129E-2</v>
      </c>
      <c r="AG1346" s="1" cm="1">
        <f t="array" ref="AG1346">[1]!table_weight[GKDiving]*(('F+ , F-'!AG$2-[1]!tbl_gk[[#This Row],[GKDiving]])/('F+ , F-'!AG$2-'F+ , F-'!AG$3))</f>
        <v>5.4659770814318998E-2</v>
      </c>
      <c r="AH1346" s="1" cm="1">
        <f t="array" ref="AH1346">[1]!table_weight[GKHandling]*(('F+ , F-'!AH$2-[1]!tbl_gk[[#This Row],[GKHandling]])/('F+ , F-'!AH$2-'F+ , F-'!AH$3))</f>
        <v>5.8818666419756312E-2</v>
      </c>
      <c r="AI1346" s="1" cm="1">
        <f t="array" ref="AI1346">[1]!table_weight[GKKicking]*(('F+ , F-'!AI$2-[1]!tbl_gk[[#This Row],[GKKicking]])/('F+ , F-'!AI$2-'F+ , F-'!AI$3))</f>
        <v>3.2199574079707916E-2</v>
      </c>
      <c r="AJ1346" s="1" cm="1">
        <f t="array" ref="AJ1346">[1]!table_weight[GKPositioning]*(('F+ , F-'!AJ$2-[1]!tbl_gk[[#This Row],[GKPositioning]])/('F+ , F-'!AJ$2-'F+ , F-'!AJ$3))</f>
        <v>2.0182069223748555E-2</v>
      </c>
      <c r="AK1346" s="1" cm="1">
        <f t="array" ref="AK1346">[1]!table_weight[GKReflexes]*(('F+ , F-'!AK$2-[1]!tbl_gk[[#This Row],[GKReflexes]])/('F+ , F-'!AK$2-'F+ , F-'!AK$3))</f>
        <v>6.3769732616705502E-2</v>
      </c>
    </row>
    <row r="1347" spans="1:37" x14ac:dyDescent="0.55000000000000004">
      <c r="A1347" s="8">
        <f>[1]!tbl_gk[[#This Row],[ID]]</f>
        <v>253169</v>
      </c>
      <c r="B1347" s="2" cm="1">
        <f t="array" ref="B1347">[1]!table_weight[ValueEUR]*(('F+ , F-'!B$2-[1]!tbl_gk[[#This Row],[ValueEUR]])/('F+ , F-'!B$2-'F+ , F-'!B$3))</f>
        <v>9.7538055693859437E-5</v>
      </c>
      <c r="C1347" s="2" cm="1">
        <f t="array" ref="C1347">[1]!table_weight[WageEUR]*(('F+ , F-'!C$2-[1]!tbl_gk[[#This Row],[WageEUR]])/('F+ , F-'!C$2-'F+ , F-'!C$3))</f>
        <v>4.6945122371301791E-5</v>
      </c>
      <c r="D1347" s="2" cm="1">
        <f t="array" ref="D1347">[1]!table_weight[Crossing]*(('F+ , F-'!D$2-[1]!tbl_gk[[#This Row],[Crossing]])/('F+ , F-'!D$2-'F+ , F-'!D$3))</f>
        <v>3.2504443341392672E-2</v>
      </c>
      <c r="E1347" s="2" cm="1">
        <f t="array" ref="E1347">[1]!table_weight[Finishing]*(('F+ , F-'!E$2-[1]!tbl_gk[[#This Row],[Finishing]])/('F+ , F-'!E$2-'F+ , F-'!E$3))</f>
        <v>2.096326437480962E-2</v>
      </c>
      <c r="F1347" s="2" cm="1">
        <f t="array" ref="F1347">[1]!table_weight[HeadingAccuracy]*(('F+ , F-'!F$2-[1]!tbl_gk[[#This Row],[HeadingAccuracy]])/('F+ , F-'!F$2-'F+ , F-'!F$3))</f>
        <v>1.00216539308148E-2</v>
      </c>
      <c r="G1347" s="2" cm="1">
        <f t="array" ref="G1347">[1]!table_weight[ShortPassing]*(('F+ , F-'!G$2-[1]!tbl_gk[[#This Row],[ShortPassing]])/('F+ , F-'!G$2-'F+ , F-'!G$3))</f>
        <v>7.0317029349466889E-2</v>
      </c>
      <c r="H1347" s="2" cm="1">
        <f t="array" ref="H1347">[1]!table_weight[Volleys]*(('F+ , F-'!H$2-[1]!tbl_gk[[#This Row],[Volleys]])/('F+ , F-'!H$2-'F+ , F-'!H$3))</f>
        <v>1.851827356780974E-3</v>
      </c>
      <c r="I1347" s="2" cm="1">
        <f t="array" ref="I1347">[1]!table_weight[Dribbling]*(('F+ , F-'!I$2-[1]!tbl_gk[[#This Row],[Dribbling]])/('F+ , F-'!I$2-'F+ , F-'!I$3))</f>
        <v>1.8579686209743949E-2</v>
      </c>
      <c r="J1347" s="2" cm="1">
        <f t="array" ref="J1347">[1]!table_weight[Curve]*(('F+ , F-'!J$2-[1]!tbl_gk[[#This Row],[Curve]])/('F+ , F-'!J$2-'F+ , F-'!J$3))</f>
        <v>9.6339113680153961E-3</v>
      </c>
      <c r="K1347" s="2" cm="1">
        <f t="array" ref="K1347">[1]!table_weight[FKAccuracy]*(('F+ , F-'!K$2-[1]!tbl_gk[[#This Row],[FKAccuracy]])/('F+ , F-'!K$2-'F+ , F-'!K$3))</f>
        <v>9.5832065713416324E-3</v>
      </c>
      <c r="L1347" s="2" cm="1">
        <f t="array" ref="L1347">[1]!table_weight[LongPassing]*(('F+ , F-'!L$2-[1]!tbl_gk[[#This Row],[LongPassing]])/('F+ , F-'!L$2-'F+ , F-'!L$3))</f>
        <v>3.031974960424471E-2</v>
      </c>
      <c r="M1347" s="2" cm="1">
        <f t="array" ref="M1347">[1]!table_weight[BallControl]*(('F+ , F-'!M$2-[1]!tbl_gk[[#This Row],[BallControl]])/('F+ , F-'!M$2-'F+ , F-'!M$3))</f>
        <v>1.5211439002129552E-2</v>
      </c>
      <c r="N1347" s="2" cm="1">
        <f t="array" ref="N1347">[1]!table_weight[Acceleration]*(('F+ , F-'!N$2-[1]!tbl_gk[[#This Row],[Acceleration]])/('F+ , F-'!N$2-'F+ , F-'!N$3))</f>
        <v>1.0372411818393301E-2</v>
      </c>
      <c r="O1347" s="2" cm="1">
        <f t="array" ref="O1347">[1]!table_weight[SprintSpeed]*(('F+ , F-'!O$2-[1]!tbl_gk[[#This Row],[SprintSpeed]])/('F+ , F-'!O$2-'F+ , F-'!O$3))</f>
        <v>8.995436568299351E-3</v>
      </c>
      <c r="P1347" s="2" cm="1">
        <f t="array" ref="P1347">[1]!table_weight[Agility]*(('F+ , F-'!P$2-[1]!tbl_gk[[#This Row],[Agility]])/('F+ , F-'!P$2-'F+ , F-'!P$3))</f>
        <v>5.6165313238632194E-3</v>
      </c>
      <c r="Q1347" s="2" cm="1">
        <f t="array" ref="Q1347">[1]!table_weight[Reactions]*(('F+ , F-'!Q$2-[1]!tbl_gk[[#This Row],[Reactions]])/('F+ , F-'!Q$2-'F+ , F-'!Q$3))</f>
        <v>2.2688248003176282E-3</v>
      </c>
      <c r="R1347" s="2" cm="1">
        <f t="array" ref="R1347">[1]!table_weight[Balance]*(('F+ , F-'!R$2-[1]!tbl_gk[[#This Row],[Balance]])/('F+ , F-'!R$2-'F+ , F-'!R$3))</f>
        <v>1.3038376287539614E-3</v>
      </c>
      <c r="S1347" s="2" cm="1">
        <f t="array" ref="S1347">[1]!table_weight[ShotPower]*(('F+ , F-'!S$2-[1]!tbl_gk[[#This Row],[ShotPower]])/('F+ , F-'!S$2-'F+ , F-'!S$3))</f>
        <v>8.3106398450658349E-3</v>
      </c>
      <c r="T1347" s="2" cm="1">
        <f t="array" ref="T1347">[1]!table_weight[Jumping]*(('F+ , F-'!T$2-[1]!tbl_gk[[#This Row],[Jumping]])/('F+ , F-'!T$2-'F+ , F-'!T$3))</f>
        <v>2.3185177188729754E-3</v>
      </c>
      <c r="U1347" s="2" cm="1">
        <f t="array" ref="U1347">[1]!table_weight[Stamina]*(('F+ , F-'!U$2-[1]!tbl_gk[[#This Row],[Stamina]])/('F+ , F-'!U$2-'F+ , F-'!U$3))</f>
        <v>1.3739364259988E-2</v>
      </c>
      <c r="V1347" s="2" cm="1">
        <f t="array" ref="V1347">[1]!table_weight[Strength]*(('F+ , F-'!V$2-[1]!tbl_gk[[#This Row],[Strength]])/('F+ , F-'!V$2-'F+ , F-'!V$3))</f>
        <v>2.9282020079099427E-2</v>
      </c>
      <c r="W1347" s="2" cm="1">
        <f t="array" ref="W1347">[1]!table_weight[LongShots]*(('F+ , F-'!W$2-[1]!tbl_gk[[#This Row],[LongShots]])/('F+ , F-'!W$2-'F+ , F-'!W$3))</f>
        <v>9.3494698256990638E-3</v>
      </c>
      <c r="X1347" s="2" cm="1">
        <f t="array" ref="X1347">[1]!table_weight[Aggression]*(('F+ , F-'!X$2-[1]!tbl_gk[[#This Row],[Aggression]])/('F+ , F-'!X$2-'F+ , F-'!X$3))</f>
        <v>1.1560693641618476E-2</v>
      </c>
      <c r="Y1347" s="2" cm="1">
        <f t="array" ref="Y1347">[1]!table_weight[Interceptions]*(('F+ , F-'!Y$2-[1]!tbl_gk[[#This Row],[Interceptions]])/('F+ , F-'!Y$2-'F+ , F-'!Y$3))</f>
        <v>2.5624472855619959E-2</v>
      </c>
      <c r="Z1347" s="2" cm="1">
        <f t="array" ref="Z1347">[1]!table_weight[Positioning]*(('F+ , F-'!Z$2-[1]!tbl_gk[[#This Row],[Positioning]])/('F+ , F-'!Z$2-'F+ , F-'!Z$3))</f>
        <v>1.4788899029848058E-3</v>
      </c>
      <c r="AA1347" s="2" cm="1">
        <f t="array" ref="AA1347">[1]!table_weight[Vision]*(('F+ , F-'!AA$2-[1]!tbl_gk[[#This Row],[Vision]])/('F+ , F-'!AA$2-'F+ , F-'!AA$3))</f>
        <v>2.9104553290741252E-2</v>
      </c>
      <c r="AB1347" s="2" cm="1">
        <f t="array" ref="AB1347">[1]!table_weight[Penalties]*(('F+ , F-'!AB$2-[1]!tbl_gk[[#This Row],[Penalties]])/('F+ , F-'!AB$2-'F+ , F-'!AB$3))</f>
        <v>2.2705309687002014E-3</v>
      </c>
      <c r="AC1347" s="2" cm="1">
        <f t="array" ref="AC1347">[1]!table_weight[Composure]*(('F+ , F-'!AC$2-[1]!tbl_gk[[#This Row],[Composure]])/('F+ , F-'!AC$2-'F+ , F-'!AC$3))</f>
        <v>1.9214449265847853E-3</v>
      </c>
      <c r="AD1347" s="2" cm="1">
        <f t="array" ref="AD1347">[1]!table_weight[Marking]*(('F+ , F-'!AD$2-[1]!tbl_gk[[#This Row],[Marking]])/('F+ , F-'!AD$2-'F+ , F-'!AD$3))</f>
        <v>3.1549651263676225E-2</v>
      </c>
      <c r="AE1347" s="2" cm="1">
        <f t="array" ref="AE1347">[1]!table_weight[StandingTackle]*(('F+ , F-'!AE$2-[1]!tbl_gk[[#This Row],[StandingTackle]])/('F+ , F-'!AE$2-'F+ , F-'!AE$3))</f>
        <v>2.9141914719869356E-2</v>
      </c>
      <c r="AF1347" s="2" cm="1">
        <f t="array" ref="AF1347">[1]!table_weight[SlidingTackle]*(('F+ , F-'!AF$2-[1]!tbl_gk[[#This Row],[SlidingTackle]])/('F+ , F-'!AF$2-'F+ , F-'!AF$3))</f>
        <v>6.7250572430467732E-3</v>
      </c>
      <c r="AG1347" s="2" cm="1">
        <f t="array" ref="AG1347">[1]!table_weight[GKDiving]*(('F+ , F-'!AG$2-[1]!tbl_gk[[#This Row],[GKDiving]])/('F+ , F-'!AG$2-'F+ , F-'!AG$3))</f>
        <v>5.4659770814318998E-2</v>
      </c>
      <c r="AH1347" s="2" cm="1">
        <f t="array" ref="AH1347">[1]!table_weight[GKHandling]*(('F+ , F-'!AH$2-[1]!tbl_gk[[#This Row],[GKHandling]])/('F+ , F-'!AH$2-'F+ , F-'!AH$3))</f>
        <v>5.7036282588854605E-2</v>
      </c>
      <c r="AI1347" s="2" cm="1">
        <f t="array" ref="AI1347">[1]!table_weight[GKKicking]*(('F+ , F-'!AI$2-[1]!tbl_gk[[#This Row],[GKKicking]])/('F+ , F-'!AI$2-'F+ , F-'!AI$3))</f>
        <v>3.7566169759659242E-2</v>
      </c>
      <c r="AJ1347" s="2" cm="1">
        <f t="array" ref="AJ1347">[1]!table_weight[GKPositioning]*(('F+ , F-'!AJ$2-[1]!tbl_gk[[#This Row],[GKPositioning]])/('F+ , F-'!AJ$2-'F+ , F-'!AJ$3))</f>
        <v>2.3335517539959265E-2</v>
      </c>
      <c r="AK1347" s="2" cm="1">
        <f t="array" ref="AK1347">[1]!table_weight[GKReflexes]*(('F+ , F-'!AK$2-[1]!tbl_gk[[#This Row],[GKReflexes]])/('F+ , F-'!AK$2-'F+ , F-'!AK$3))</f>
        <v>5.64817631747963E-2</v>
      </c>
    </row>
    <row r="1348" spans="1:37" x14ac:dyDescent="0.55000000000000004">
      <c r="A1348" s="7">
        <f>[1]!tbl_gk[[#This Row],[ID]]</f>
        <v>253171</v>
      </c>
      <c r="B1348" s="1" cm="1">
        <f t="array" ref="B1348">[1]!table_weight[ValueEUR]*(('F+ , F-'!B$2-[1]!tbl_gk[[#This Row],[ValueEUR]])/('F+ , F-'!B$2-'F+ , F-'!B$3))</f>
        <v>1.4383776567512181E-4</v>
      </c>
      <c r="C1348" s="1" cm="1">
        <f t="array" ref="C1348">[1]!table_weight[WageEUR]*(('F+ , F-'!C$2-[1]!tbl_gk[[#This Row],[WageEUR]])/('F+ , F-'!C$2-'F+ , F-'!C$3))</f>
        <v>7.8241870618836313E-5</v>
      </c>
      <c r="D1348" s="1" cm="1">
        <f t="array" ref="D1348">[1]!table_weight[Crossing]*(('F+ , F-'!D$2-[1]!tbl_gk[[#This Row],[Crossing]])/('F+ , F-'!D$2-'F+ , F-'!D$3))</f>
        <v>3.5866971962916043E-2</v>
      </c>
      <c r="E1348" s="1" cm="1">
        <f t="array" ref="E1348">[1]!table_weight[Finishing]*(('F+ , F-'!E$2-[1]!tbl_gk[[#This Row],[Finishing]])/('F+ , F-'!E$2-'F+ , F-'!E$3))</f>
        <v>1.8966763005780131E-2</v>
      </c>
      <c r="F1348" s="1" cm="1">
        <f t="array" ref="F1348">[1]!table_weight[HeadingAccuracy]*(('F+ , F-'!F$2-[1]!tbl_gk[[#This Row],[HeadingAccuracy]])/('F+ , F-'!F$2-'F+ , F-'!F$3))</f>
        <v>1.1691929585950599E-2</v>
      </c>
      <c r="G1348" s="1" cm="1">
        <f t="array" ref="G1348">[1]!table_weight[ShortPassing]*(('F+ , F-'!G$2-[1]!tbl_gk[[#This Row],[ShortPassing]])/('F+ , F-'!G$2-'F+ , F-'!G$3))</f>
        <v>5.484728289258417E-2</v>
      </c>
      <c r="H1348" s="1" cm="1">
        <f t="array" ref="H1348">[1]!table_weight[Volleys]*(('F+ , F-'!H$2-[1]!tbl_gk[[#This Row],[Volleys]])/('F+ , F-'!H$2-'F+ , F-'!H$3))</f>
        <v>2.1990449861774069E-3</v>
      </c>
      <c r="I1348" s="1" cm="1">
        <f t="array" ref="I1348">[1]!table_weight[Dribbling]*(('F+ , F-'!I$2-[1]!tbl_gk[[#This Row],[Dribbling]])/('F+ , F-'!I$2-'F+ , F-'!I$3))</f>
        <v>2.2491199096005835E-2</v>
      </c>
      <c r="J1348" s="1" cm="1">
        <f t="array" ref="J1348">[1]!table_weight[Curve]*(('F+ , F-'!J$2-[1]!tbl_gk[[#This Row],[Curve]])/('F+ , F-'!J$2-'F+ , F-'!J$3))</f>
        <v>9.295879390190295E-3</v>
      </c>
      <c r="K1348" s="1" cm="1">
        <f t="array" ref="K1348">[1]!table_weight[FKAccuracy]*(('F+ , F-'!K$2-[1]!tbl_gk[[#This Row],[FKAccuracy]])/('F+ , F-'!K$2-'F+ , F-'!K$3))</f>
        <v>9.5832065713416324E-3</v>
      </c>
      <c r="L1348" s="1" cm="1">
        <f t="array" ref="L1348">[1]!table_weight[LongPassing]*(('F+ , F-'!L$2-[1]!tbl_gk[[#This Row],[LongPassing]])/('F+ , F-'!L$2-'F+ , F-'!L$3))</f>
        <v>2.1656964003031933E-2</v>
      </c>
      <c r="M1348" s="1" cm="1">
        <f t="array" ref="M1348">[1]!table_weight[BallControl]*(('F+ , F-'!M$2-[1]!tbl_gk[[#This Row],[BallControl]])/('F+ , F-'!M$2-'F+ , F-'!M$3))</f>
        <v>1.3472988830457604E-2</v>
      </c>
      <c r="N1348" s="1" cm="1">
        <f t="array" ref="N1348">[1]!table_weight[Acceleration]*(('F+ , F-'!N$2-[1]!tbl_gk[[#This Row],[Acceleration]])/('F+ , F-'!N$2-'F+ , F-'!N$3))</f>
        <v>9.4704629646199696E-3</v>
      </c>
      <c r="O1348" s="1" cm="1">
        <f t="array" ref="O1348">[1]!table_weight[SprintSpeed]*(('F+ , F-'!O$2-[1]!tbl_gk[[#This Row],[SprintSpeed]])/('F+ , F-'!O$2-'F+ , F-'!O$3))</f>
        <v>1.1525403103133543E-2</v>
      </c>
      <c r="P1348" s="1" cm="1">
        <f t="array" ref="P1348">[1]!table_weight[Agility]*(('F+ , F-'!P$2-[1]!tbl_gk[[#This Row],[Agility]])/('F+ , F-'!P$2-'F+ , F-'!P$3))</f>
        <v>5.265498116121768E-3</v>
      </c>
      <c r="Q1348" s="1" cm="1">
        <f t="array" ref="Q1348">[1]!table_weight[Reactions]*(('F+ , F-'!Q$2-[1]!tbl_gk[[#This Row],[Reactions]])/('F+ , F-'!Q$2-'F+ , F-'!Q$3))</f>
        <v>2.5266458003537222E-3</v>
      </c>
      <c r="R1348" s="1" cm="1">
        <f t="array" ref="R1348">[1]!table_weight[Balance]*(('F+ , F-'!R$2-[1]!tbl_gk[[#This Row],[Balance]])/('F+ , F-'!R$2-'F+ , F-'!R$3))</f>
        <v>1.4901001471473846E-3</v>
      </c>
      <c r="S1348" s="1" cm="1">
        <f t="array" ref="S1348">[1]!table_weight[ShotPower]*(('F+ , F-'!S$2-[1]!tbl_gk[[#This Row],[ShotPower]])/('F+ , F-'!S$2-'F+ , F-'!S$3))</f>
        <v>6.7523948741159906E-3</v>
      </c>
      <c r="T1348" s="1" cm="1">
        <f t="array" ref="T1348">[1]!table_weight[Jumping]*(('F+ , F-'!T$2-[1]!tbl_gk[[#This Row],[Jumping]])/('F+ , F-'!T$2-'F+ , F-'!T$3))</f>
        <v>2.1467756656231253E-3</v>
      </c>
      <c r="U1348" s="1" cm="1">
        <f t="array" ref="U1348">[1]!table_weight[Stamina]*(('F+ , F-'!U$2-[1]!tbl_gk[[#This Row],[Stamina]])/('F+ , F-'!U$2-'F+ , F-'!U$3))</f>
        <v>2.1467756656231247E-2</v>
      </c>
      <c r="V1348" s="1" cm="1">
        <f t="array" ref="V1348">[1]!table_weight[Strength]*(('F+ , F-'!V$2-[1]!tbl_gk[[#This Row],[Strength]])/('F+ , F-'!V$2-'F+ , F-'!V$3))</f>
        <v>4.3479363147753691E-2</v>
      </c>
      <c r="W1348" s="1" cm="1">
        <f t="array" ref="W1348">[1]!table_weight[LongShots]*(('F+ , F-'!W$2-[1]!tbl_gk[[#This Row],[LongShots]])/('F+ , F-'!W$2-'F+ , F-'!W$3))</f>
        <v>9.86888481601568E-3</v>
      </c>
      <c r="X1348" s="1" cm="1">
        <f t="array" ref="X1348">[1]!table_weight[Aggression]*(('F+ , F-'!X$2-[1]!tbl_gk[[#This Row],[Aggression]])/('F+ , F-'!X$2-'F+ , F-'!X$3))</f>
        <v>1.2777608761788841E-2</v>
      </c>
      <c r="Y1348" s="1" cm="1">
        <f t="array" ref="Y1348">[1]!table_weight[Interceptions]*(('F+ , F-'!Y$2-[1]!tbl_gk[[#This Row],[Interceptions]])/('F+ , F-'!Y$2-'F+ , F-'!Y$3))</f>
        <v>2.2161706253509151E-2</v>
      </c>
      <c r="Z1348" s="1" cm="1">
        <f t="array" ref="Z1348">[1]!table_weight[Positioning]*(('F+ , F-'!Z$2-[1]!tbl_gk[[#This Row],[Positioning]])/('F+ , F-'!Z$2-'F+ , F-'!Z$3))</f>
        <v>2.2183348544772088E-3</v>
      </c>
      <c r="AA1348" s="1" cm="1">
        <f t="array" ref="AA1348">[1]!table_weight[Vision]*(('F+ , F-'!AA$2-[1]!tbl_gk[[#This Row],[Vision]])/('F+ , F-'!AA$2-'F+ , F-'!AA$3))</f>
        <v>2.7684818983875824E-2</v>
      </c>
      <c r="AB1348" s="1" cm="1">
        <f t="array" ref="AB1348">[1]!table_weight[Penalties]*(('F+ , F-'!AB$2-[1]!tbl_gk[[#This Row],[Penalties]])/('F+ , F-'!AB$2-'F+ , F-'!AB$3))</f>
        <v>2.5445605683709158E-3</v>
      </c>
      <c r="AC1348" s="1" cm="1">
        <f t="array" ref="AC1348">[1]!table_weight[Composure]*(('F+ , F-'!AC$2-[1]!tbl_gk[[#This Row],[Composure]])/('F+ , F-'!AC$2-'F+ , F-'!AC$3))</f>
        <v>2.7754204495113568E-3</v>
      </c>
      <c r="AD1348" s="1" cm="1">
        <f t="array" ref="AD1348">[1]!table_weight[Marking]*(('F+ , F-'!AD$2-[1]!tbl_gk[[#This Row],[Marking]])/('F+ , F-'!AD$2-'F+ , F-'!AD$3))</f>
        <v>3.6282098953227655E-2</v>
      </c>
      <c r="AE1348" s="1" cm="1">
        <f t="array" ref="AE1348">[1]!table_weight[StandingTackle]*(('F+ , F-'!AE$2-[1]!tbl_gk[[#This Row],[StandingTackle]])/('F+ , F-'!AE$2-'F+ , F-'!AE$3))</f>
        <v>3.362528621523387E-2</v>
      </c>
      <c r="AF1348" s="1" cm="1">
        <f t="array" ref="AF1348">[1]!table_weight[SlidingTackle]*(('F+ , F-'!AF$2-[1]!tbl_gk[[#This Row],[SlidingTackle]])/('F+ , F-'!AF$2-'F+ , F-'!AF$3))</f>
        <v>1.1955657320972042E-2</v>
      </c>
      <c r="AG1348" s="1" cm="1">
        <f t="array" ref="AG1348">[1]!table_weight[GKDiving]*(('F+ , F-'!AG$2-[1]!tbl_gk[[#This Row],[GKDiving]])/('F+ , F-'!AG$2-'F+ , F-'!AG$3))</f>
        <v>4.6119181624581652E-2</v>
      </c>
      <c r="AH1348" s="1" cm="1">
        <f t="array" ref="AH1348">[1]!table_weight[GKHandling]*(('F+ , F-'!AH$2-[1]!tbl_gk[[#This Row],[GKHandling]])/('F+ , F-'!AH$2-'F+ , F-'!AH$3))</f>
        <v>5.5253898757952898E-2</v>
      </c>
      <c r="AI1348" s="1" cm="1">
        <f t="array" ref="AI1348">[1]!table_weight[GKKicking]*(('F+ , F-'!AI$2-[1]!tbl_gk[[#This Row],[GKKicking]])/('F+ , F-'!AI$2-'F+ , F-'!AI$3))</f>
        <v>3.0410708853057477E-2</v>
      </c>
      <c r="AJ1348" s="1" cm="1">
        <f t="array" ref="AJ1348">[1]!table_weight[GKPositioning]*(('F+ , F-'!AJ$2-[1]!tbl_gk[[#This Row],[GKPositioning]])/('F+ , F-'!AJ$2-'F+ , F-'!AJ$3))</f>
        <v>2.0812758886990693E-2</v>
      </c>
      <c r="AK1348" s="1" cm="1">
        <f t="array" ref="AK1348">[1]!table_weight[GKReflexes]*(('F+ , F-'!AK$2-[1]!tbl_gk[[#This Row],[GKReflexes]])/('F+ , F-'!AK$2-'F+ , F-'!AK$3))</f>
        <v>4.55498090119325E-2</v>
      </c>
    </row>
    <row r="1349" spans="1:37" x14ac:dyDescent="0.55000000000000004">
      <c r="A1349" s="8">
        <f>[1]!tbl_gk[[#This Row],[ID]]</f>
        <v>253216</v>
      </c>
      <c r="B1349" s="2" cm="1">
        <f t="array" ref="B1349">[1]!table_weight[ValueEUR]*(('F+ , F-'!B$2-[1]!tbl_gk[[#This Row],[ValueEUR]])/('F+ , F-'!B$2-'F+ , F-'!B$3))</f>
        <v>1.5927100233554262E-4</v>
      </c>
      <c r="C1349" s="2" cm="1">
        <f t="array" ref="C1349">[1]!table_weight[WageEUR]*(('F+ , F-'!C$2-[1]!tbl_gk[[#This Row],[WageEUR]])/('F+ , F-'!C$2-'F+ , F-'!C$3))</f>
        <v>7.04176835569527E-5</v>
      </c>
      <c r="D1349" s="2" cm="1">
        <f t="array" ref="D1349">[1]!table_weight[Crossing]*(('F+ , F-'!D$2-[1]!tbl_gk[[#This Row],[Crossing]])/('F+ , F-'!D$2-'F+ , F-'!D$3))</f>
        <v>3.6987814836757178E-2</v>
      </c>
      <c r="E1349" s="2" cm="1">
        <f t="array" ref="E1349">[1]!table_weight[Finishing]*(('F+ , F-'!E$2-[1]!tbl_gk[[#This Row],[Finishing]])/('F+ , F-'!E$2-'F+ , F-'!E$3))</f>
        <v>1.8966763005780131E-2</v>
      </c>
      <c r="F1349" s="2" cm="1">
        <f t="array" ref="F1349">[1]!table_weight[HeadingAccuracy]*(('F+ , F-'!F$2-[1]!tbl_gk[[#This Row],[HeadingAccuracy]])/('F+ , F-'!F$2-'F+ , F-'!F$3))</f>
        <v>1.1691929585950599E-2</v>
      </c>
      <c r="G1349" s="2" cm="1">
        <f t="array" ref="G1349">[1]!table_weight[ShortPassing]*(('F+ , F-'!G$2-[1]!tbl_gk[[#This Row],[ShortPassing]])/('F+ , F-'!G$2-'F+ , F-'!G$3))</f>
        <v>6.4691667001509537E-2</v>
      </c>
      <c r="H1349" s="2" cm="1">
        <f t="array" ref="H1349">[1]!table_weight[Volleys]*(('F+ , F-'!H$2-[1]!tbl_gk[[#This Row],[Volleys]])/('F+ , F-'!H$2-'F+ , F-'!H$3))</f>
        <v>2.1990449861774069E-3</v>
      </c>
      <c r="I1349" s="2" cm="1">
        <f t="array" ref="I1349">[1]!table_weight[Dribbling]*(('F+ , F-'!I$2-[1]!tbl_gk[[#This Row],[Dribbling]])/('F+ , F-'!I$2-'F+ , F-'!I$3))</f>
        <v>1.6623929766613008E-2</v>
      </c>
      <c r="J1349" s="2" cm="1">
        <f t="array" ref="J1349">[1]!table_weight[Curve]*(('F+ , F-'!J$2-[1]!tbl_gk[[#This Row],[Curve]])/('F+ , F-'!J$2-'F+ , F-'!J$3))</f>
        <v>9.8029273569279467E-3</v>
      </c>
      <c r="K1349" s="2" cm="1">
        <f t="array" ref="K1349">[1]!table_weight[FKAccuracy]*(('F+ , F-'!K$2-[1]!tbl_gk[[#This Row],[FKAccuracy]])/('F+ , F-'!K$2-'F+ , F-'!K$3))</f>
        <v>9.5832065713416324E-3</v>
      </c>
      <c r="L1349" s="2" cm="1">
        <f t="array" ref="L1349">[1]!table_weight[LongPassing]*(('F+ , F-'!L$2-[1]!tbl_gk[[#This Row],[LongPassing]])/('F+ , F-'!L$2-'F+ , F-'!L$3))</f>
        <v>2.4905508603486726E-2</v>
      </c>
      <c r="M1349" s="2" cm="1">
        <f t="array" ref="M1349">[1]!table_weight[BallControl]*(('F+ , F-'!M$2-[1]!tbl_gk[[#This Row],[BallControl]])/('F+ , F-'!M$2-'F+ , F-'!M$3))</f>
        <v>1.5211439002129552E-2</v>
      </c>
      <c r="N1349" s="2" cm="1">
        <f t="array" ref="N1349">[1]!table_weight[Acceleration]*(('F+ , F-'!N$2-[1]!tbl_gk[[#This Row],[Acceleration]])/('F+ , F-'!N$2-'F+ , F-'!N$3))</f>
        <v>9.0194885377333049E-3</v>
      </c>
      <c r="O1349" s="2" cm="1">
        <f t="array" ref="O1349">[1]!table_weight[SprintSpeed]*(('F+ , F-'!O$2-[1]!tbl_gk[[#This Row],[SprintSpeed]])/('F+ , F-'!O$2-'F+ , F-'!O$3))</f>
        <v>9.2765439610587065E-3</v>
      </c>
      <c r="P1349" s="2" cm="1">
        <f t="array" ref="P1349">[1]!table_weight[Agility]*(('F+ , F-'!P$2-[1]!tbl_gk[[#This Row],[Agility]])/('F+ , F-'!P$2-'F+ , F-'!P$3))</f>
        <v>5.0314759776274665E-3</v>
      </c>
      <c r="Q1349" s="2" cm="1">
        <f t="array" ref="Q1349">[1]!table_weight[Reactions]*(('F+ , F-'!Q$2-[1]!tbl_gk[[#This Row],[Reactions]])/('F+ , F-'!Q$2-'F+ , F-'!Q$3))</f>
        <v>1.9078754002670962E-3</v>
      </c>
      <c r="R1349" s="2" cm="1">
        <f t="array" ref="R1349">[1]!table_weight[Balance]*(('F+ , F-'!R$2-[1]!tbl_gk[[#This Row],[Balance]])/('F+ , F-'!R$2-'F+ , F-'!R$3))</f>
        <v>2.4214127391145E-3</v>
      </c>
      <c r="S1349" s="2" cm="1">
        <f t="array" ref="S1349">[1]!table_weight[ShotPower]*(('F+ , F-'!S$2-[1]!tbl_gk[[#This Row],[ShotPower]])/('F+ , F-'!S$2-'F+ , F-'!S$3))</f>
        <v>5.7135648934827617E-3</v>
      </c>
      <c r="T1349" s="2" cm="1">
        <f t="array" ref="T1349">[1]!table_weight[Jumping]*(('F+ , F-'!T$2-[1]!tbl_gk[[#This Row],[Jumping]])/('F+ , F-'!T$2-'F+ , F-'!T$3))</f>
        <v>3.9500672247465502E-3</v>
      </c>
      <c r="U1349" s="2" cm="1">
        <f t="array" ref="U1349">[1]!table_weight[Stamina]*(('F+ , F-'!U$2-[1]!tbl_gk[[#This Row],[Stamina]])/('F+ , F-'!U$2-'F+ , F-'!U$3))</f>
        <v>2.2326466922480501E-2</v>
      </c>
      <c r="V1349" s="2" cm="1">
        <f t="array" ref="V1349">[1]!table_weight[Strength]*(('F+ , F-'!V$2-[1]!tbl_gk[[#This Row],[Strength]])/('F+ , F-'!V$2-'F+ , F-'!V$3))</f>
        <v>1.7746678835817833E-2</v>
      </c>
      <c r="W1349" s="2" cm="1">
        <f t="array" ref="W1349">[1]!table_weight[LongShots]*(('F+ , F-'!W$2-[1]!tbl_gk[[#This Row],[LongShots]])/('F+ , F-'!W$2-'F+ , F-'!W$3))</f>
        <v>9.6091773208573719E-3</v>
      </c>
      <c r="X1349" s="2" cm="1">
        <f t="array" ref="X1349">[1]!table_weight[Aggression]*(('F+ , F-'!X$2-[1]!tbl_gk[[#This Row],[Aggression]])/('F+ , F-'!X$2-'F+ , F-'!X$3))</f>
        <v>1.0952236081533291E-2</v>
      </c>
      <c r="Y1349" s="2" cm="1">
        <f t="array" ref="Y1349">[1]!table_weight[Interceptions]*(('F+ , F-'!Y$2-[1]!tbl_gk[[#This Row],[Interceptions]])/('F+ , F-'!Y$2-'F+ , F-'!Y$3))</f>
        <v>2.1469152933086991E-2</v>
      </c>
      <c r="Z1349" s="2" cm="1">
        <f t="array" ref="Z1349">[1]!table_weight[Positioning]*(('F+ , F-'!Z$2-[1]!tbl_gk[[#This Row],[Positioning]])/('F+ , F-'!Z$2-'F+ , F-'!Z$3))</f>
        <v>2.3662238447756888E-3</v>
      </c>
      <c r="AA1349" s="2" cm="1">
        <f t="array" ref="AA1349">[1]!table_weight[Vision]*(('F+ , F-'!AA$2-[1]!tbl_gk[[#This Row],[Vision]])/('F+ , F-'!AA$2-'F+ , F-'!AA$3))</f>
        <v>2.8394686137308535E-2</v>
      </c>
      <c r="AB1349" s="2" cm="1">
        <f t="array" ref="AB1349">[1]!table_weight[Penalties]*(('F+ , F-'!AB$2-[1]!tbl_gk[[#This Row],[Penalties]])/('F+ , F-'!AB$2-'F+ , F-'!AB$3))</f>
        <v>2.4662663970364263E-3</v>
      </c>
      <c r="AC1349" s="2" cm="1">
        <f t="array" ref="AC1349">[1]!table_weight[Composure]*(('F+ , F-'!AC$2-[1]!tbl_gk[[#This Row],[Composure]])/('F+ , F-'!AC$2-'F+ , F-'!AC$3))</f>
        <v>1.9214449265847853E-3</v>
      </c>
      <c r="AD1349" s="2" cm="1">
        <f t="array" ref="AD1349">[1]!table_weight[Marking]*(('F+ , F-'!AD$2-[1]!tbl_gk[[#This Row],[Marking]])/('F+ , F-'!AD$2-'F+ , F-'!AD$3))</f>
        <v>3.3127133826860035E-2</v>
      </c>
      <c r="AE1349" s="2" cm="1">
        <f t="array" ref="AE1349">[1]!table_weight[StandingTackle]*(('F+ , F-'!AE$2-[1]!tbl_gk[[#This Row],[StandingTackle]])/('F+ , F-'!AE$2-'F+ , F-'!AE$3))</f>
        <v>2.6900228972187096E-2</v>
      </c>
      <c r="AF1349" s="2" cm="1">
        <f t="array" ref="AF1349">[1]!table_weight[SlidingTackle]*(('F+ , F-'!AF$2-[1]!tbl_gk[[#This Row],[SlidingTackle]])/('F+ , F-'!AF$2-'F+ , F-'!AF$3))</f>
        <v>8.9667429907290316E-3</v>
      </c>
      <c r="AG1349" s="2" cm="1">
        <f t="array" ref="AG1349">[1]!table_weight[GKDiving]*(('F+ , F-'!AG$2-[1]!tbl_gk[[#This Row],[GKDiving]])/('F+ , F-'!AG$2-'F+ , F-'!AG$3))</f>
        <v>5.6367888652266468E-2</v>
      </c>
      <c r="AH1349" s="2" cm="1">
        <f t="array" ref="AH1349">[1]!table_weight[GKHandling]*(('F+ , F-'!AH$2-[1]!tbl_gk[[#This Row],[GKHandling]])/('F+ , F-'!AH$2-'F+ , F-'!AH$3))</f>
        <v>5.7036282588854605E-2</v>
      </c>
      <c r="AI1349" s="2" cm="1">
        <f t="array" ref="AI1349">[1]!table_weight[GKKicking]*(('F+ , F-'!AI$2-[1]!tbl_gk[[#This Row],[GKKicking]])/('F+ , F-'!AI$2-'F+ , F-'!AI$3))</f>
        <v>2.5938545786431375E-2</v>
      </c>
      <c r="AJ1349" s="2" cm="1">
        <f t="array" ref="AJ1349">[1]!table_weight[GKPositioning]*(('F+ , F-'!AJ$2-[1]!tbl_gk[[#This Row],[GKPositioning]])/('F+ , F-'!AJ$2-'F+ , F-'!AJ$3))</f>
        <v>1.8290000234022125E-2</v>
      </c>
      <c r="AK1349" s="2" cm="1">
        <f t="array" ref="AK1349">[1]!table_weight[GKReflexes]*(('F+ , F-'!AK$2-[1]!tbl_gk[[#This Row],[GKReflexes]])/('F+ , F-'!AK$2-'F+ , F-'!AK$3))</f>
        <v>5.4659770814318998E-2</v>
      </c>
    </row>
    <row r="1350" spans="1:37" x14ac:dyDescent="0.55000000000000004">
      <c r="A1350" s="7">
        <f>[1]!tbl_gk[[#This Row],[ID]]</f>
        <v>253244</v>
      </c>
      <c r="B1350" s="1" cm="1">
        <f t="array" ref="B1350">[1]!table_weight[ValueEUR]*(('F+ , F-'!B$2-[1]!tbl_gk[[#This Row],[ValueEUR]])/('F+ , F-'!B$2-'F+ , F-'!B$3))</f>
        <v>1.5741901393629213E-5</v>
      </c>
      <c r="C1350" s="1" cm="1">
        <f t="array" ref="C1350">[1]!table_weight[WageEUR]*(('F+ , F-'!C$2-[1]!tbl_gk[[#This Row],[WageEUR]])/('F+ , F-'!C$2-'F+ , F-'!C$3))</f>
        <v>0</v>
      </c>
      <c r="D1350" s="1" cm="1">
        <f t="array" ref="D1350">[1]!table_weight[Crossing]*(('F+ , F-'!D$2-[1]!tbl_gk[[#This Row],[Crossing]])/('F+ , F-'!D$2-'F+ , F-'!D$3))</f>
        <v>1.6812643107616897E-2</v>
      </c>
      <c r="E1350" s="1" cm="1">
        <f t="array" ref="E1350">[1]!table_weight[Finishing]*(('F+ , F-'!E$2-[1]!tbl_gk[[#This Row],[Finishing]])/('F+ , F-'!E$2-'F+ , F-'!E$3))</f>
        <v>1.2977258898691668E-2</v>
      </c>
      <c r="F1350" s="1" cm="1">
        <f t="array" ref="F1350">[1]!table_weight[HeadingAccuracy]*(('F+ , F-'!F$2-[1]!tbl_gk[[#This Row],[HeadingAccuracy]])/('F+ , F-'!F$2-'F+ , F-'!F$3))</f>
        <v>9.6040850170308507E-3</v>
      </c>
      <c r="G1350" s="1" cm="1">
        <f t="array" ref="G1350">[1]!table_weight[ShortPassing]*(('F+ , F-'!G$2-[1]!tbl_gk[[#This Row],[ShortPassing]])/('F+ , F-'!G$2-'F+ , F-'!G$3))</f>
        <v>5.3440942305594832E-2</v>
      </c>
      <c r="H1350" s="1" cm="1">
        <f t="array" ref="H1350">[1]!table_weight[Volleys]*(('F+ , F-'!H$2-[1]!tbl_gk[[#This Row],[Volleys]])/('F+ , F-'!H$2-'F+ , F-'!H$3))</f>
        <v>1.2731313077869197E-3</v>
      </c>
      <c r="I1350" s="1" cm="1">
        <f t="array" ref="I1350">[1]!table_weight[Dribbling]*(('F+ , F-'!I$2-[1]!tbl_gk[[#This Row],[Dribbling]])/('F+ , F-'!I$2-'F+ , F-'!I$3))</f>
        <v>1.7601807988178481E-2</v>
      </c>
      <c r="J1350" s="1" cm="1">
        <f t="array" ref="J1350">[1]!table_weight[Curve]*(('F+ , F-'!J$2-[1]!tbl_gk[[#This Row],[Curve]])/('F+ , F-'!J$2-'F+ , F-'!J$3))</f>
        <v>8.9578474123651938E-3</v>
      </c>
      <c r="K1350" s="1" cm="1">
        <f t="array" ref="K1350">[1]!table_weight[FKAccuracy]*(('F+ , F-'!K$2-[1]!tbl_gk[[#This Row],[FKAccuracy]])/('F+ , F-'!K$2-'F+ , F-'!K$3))</f>
        <v>9.4310921813203358E-3</v>
      </c>
      <c r="L1350" s="1" cm="1">
        <f t="array" ref="L1350">[1]!table_weight[LongPassing]*(('F+ , F-'!L$2-[1]!tbl_gk[[#This Row],[LongPassing]])/('F+ , F-'!L$2-'F+ , F-'!L$3))</f>
        <v>2.4364084503410925E-2</v>
      </c>
      <c r="M1350" s="1" cm="1">
        <f t="array" ref="M1350">[1]!table_weight[BallControl]*(('F+ , F-'!M$2-[1]!tbl_gk[[#This Row],[BallControl]])/('F+ , F-'!M$2-'F+ , F-'!M$3))</f>
        <v>9.561475944195718E-3</v>
      </c>
      <c r="N1350" s="1" cm="1">
        <f t="array" ref="N1350">[1]!table_weight[Acceleration]*(('F+ , F-'!N$2-[1]!tbl_gk[[#This Row],[Acceleration]])/('F+ , F-'!N$2-'F+ , F-'!N$3))</f>
        <v>4.0587698419799877E-3</v>
      </c>
      <c r="O1350" s="1" cm="1">
        <f t="array" ref="O1350">[1]!table_weight[SprintSpeed]*(('F+ , F-'!O$2-[1]!tbl_gk[[#This Row],[SprintSpeed]])/('F+ , F-'!O$2-'F+ , F-'!O$3))</f>
        <v>5.0599330696683847E-3</v>
      </c>
      <c r="P1350" s="1" cm="1">
        <f t="array" ref="P1350">[1]!table_weight[Agility]*(('F+ , F-'!P$2-[1]!tbl_gk[[#This Row],[Agility]])/('F+ , F-'!P$2-'F+ , F-'!P$3))</f>
        <v>3.744354215908813E-3</v>
      </c>
      <c r="Q1350" s="1" cm="1">
        <f t="array" ref="Q1350">[1]!table_weight[Reactions]*(('F+ , F-'!Q$2-[1]!tbl_gk[[#This Row],[Reactions]])/('F+ , F-'!Q$2-'F+ , F-'!Q$3))</f>
        <v>1.1859766001660328E-3</v>
      </c>
      <c r="R1350" s="1" cm="1">
        <f t="array" ref="R1350">[1]!table_weight[Balance]*(('F+ , F-'!R$2-[1]!tbl_gk[[#This Row],[Balance]])/('F+ , F-'!R$2-'F+ , F-'!R$3))</f>
        <v>9.3131259196711541E-4</v>
      </c>
      <c r="S1350" s="1" cm="1">
        <f t="array" ref="S1350">[1]!table_weight[ShotPower]*(('F+ , F-'!S$2-[1]!tbl_gk[[#This Row],[ShotPower]])/('F+ , F-'!S$2-'F+ , F-'!S$3))</f>
        <v>6.4926873789576834E-3</v>
      </c>
      <c r="T1350" s="1" cm="1">
        <f t="array" ref="T1350">[1]!table_weight[Jumping]*(('F+ , F-'!T$2-[1]!tbl_gk[[#This Row],[Jumping]])/('F+ , F-'!T$2-'F+ , F-'!T$3))</f>
        <v>2.2326466922480506E-3</v>
      </c>
      <c r="U1350" s="1" cm="1">
        <f t="array" ref="U1350">[1]!table_weight[Stamina]*(('F+ , F-'!U$2-[1]!tbl_gk[[#This Row],[Stamina]])/('F+ , F-'!U$2-'F+ , F-'!U$3))</f>
        <v>5.1522615974955001E-3</v>
      </c>
      <c r="V1350" s="1" cm="1">
        <f t="array" ref="V1350">[1]!table_weight[Strength]*(('F+ , F-'!V$2-[1]!tbl_gk[[#This Row],[Strength]])/('F+ , F-'!V$2-'F+ , F-'!V$3))</f>
        <v>1.4197343068654266E-2</v>
      </c>
      <c r="W1350" s="1" cm="1">
        <f t="array" ref="W1350">[1]!table_weight[LongShots]*(('F+ , F-'!W$2-[1]!tbl_gk[[#This Row],[LongShots]])/('F+ , F-'!W$2-'F+ , F-'!W$3))</f>
        <v>6.4926873789576834E-3</v>
      </c>
      <c r="X1350" s="1" cm="1">
        <f t="array" ref="X1350">[1]!table_weight[Aggression]*(('F+ , F-'!X$2-[1]!tbl_gk[[#This Row],[Aggression]])/('F+ , F-'!X$2-'F+ , F-'!X$3))</f>
        <v>2.4338302403407318E-3</v>
      </c>
      <c r="Y1350" s="1" cm="1">
        <f t="array" ref="Y1350">[1]!table_weight[Interceptions]*(('F+ , F-'!Y$2-[1]!tbl_gk[[#This Row],[Interceptions]])/('F+ , F-'!Y$2-'F+ , F-'!Y$3))</f>
        <v>9.6957464859102546E-3</v>
      </c>
      <c r="Z1350" s="1" cm="1">
        <f t="array" ref="Z1350">[1]!table_weight[Positioning]*(('F+ , F-'!Z$2-[1]!tbl_gk[[#This Row],[Positioning]])/('F+ , F-'!Z$2-'F+ , F-'!Z$3))</f>
        <v>2.957779805969611E-4</v>
      </c>
      <c r="AA1350" s="1" cm="1">
        <f t="array" ref="AA1350">[1]!table_weight[Vision]*(('F+ , F-'!AA$2-[1]!tbl_gk[[#This Row],[Vision]])/('F+ , F-'!AA$2-'F+ , F-'!AA$3))</f>
        <v>1.9166413142683265E-2</v>
      </c>
      <c r="AB1350" s="1" cm="1">
        <f t="array" ref="AB1350">[1]!table_weight[Penalties]*(('F+ , F-'!AB$2-[1]!tbl_gk[[#This Row],[Penalties]])/('F+ , F-'!AB$2-'F+ , F-'!AB$3))</f>
        <v>2.0747955403639775E-3</v>
      </c>
      <c r="AC1350" s="1" cm="1">
        <f t="array" ref="AC1350">[1]!table_weight[Composure]*(('F+ , F-'!AC$2-[1]!tbl_gk[[#This Row],[Composure]])/('F+ , F-'!AC$2-'F+ , F-'!AC$3))</f>
        <v>4.8036123164619632E-4</v>
      </c>
      <c r="AD1350" s="1" cm="1">
        <f t="array" ref="AD1350">[1]!table_weight[Marking]*(('F+ , F-'!AD$2-[1]!tbl_gk[[#This Row],[Marking]])/('F+ , F-'!AD$2-'F+ , F-'!AD$3))</f>
        <v>1.8929790758205733E-2</v>
      </c>
      <c r="AE1350" s="1" cm="1">
        <f t="array" ref="AE1350">[1]!table_weight[StandingTackle]*(('F+ , F-'!AE$2-[1]!tbl_gk[[#This Row],[StandingTackle]])/('F+ , F-'!AE$2-'F+ , F-'!AE$3))</f>
        <v>2.465854322450484E-2</v>
      </c>
      <c r="AF1350" s="1" cm="1">
        <f t="array" ref="AF1350">[1]!table_weight[SlidingTackle]*(('F+ , F-'!AF$2-[1]!tbl_gk[[#This Row],[SlidingTackle]])/('F+ , F-'!AF$2-'F+ , F-'!AF$3))</f>
        <v>7.4722858256075263E-3</v>
      </c>
      <c r="AG1350" s="1" cm="1">
        <f t="array" ref="AG1350">[1]!table_weight[GKDiving]*(('F+ , F-'!AG$2-[1]!tbl_gk[[#This Row],[GKDiving]])/('F+ , F-'!AG$2-'F+ , F-'!AG$3))</f>
        <v>4.9535417300476586E-2</v>
      </c>
      <c r="AH1350" s="1" cm="1">
        <f t="array" ref="AH1350">[1]!table_weight[GKHandling]*(('F+ , F-'!AH$2-[1]!tbl_gk[[#This Row],[GKHandling]])/('F+ , F-'!AH$2-'F+ , F-'!AH$3))</f>
        <v>4.9906747265247783E-2</v>
      </c>
      <c r="AI1350" s="1" cm="1">
        <f t="array" ref="AI1350">[1]!table_weight[GKKicking]*(('F+ , F-'!AI$2-[1]!tbl_gk[[#This Row],[GKKicking]])/('F+ , F-'!AI$2-'F+ , F-'!AI$3))</f>
        <v>2.9516276239732256E-2</v>
      </c>
      <c r="AJ1350" s="1" cm="1">
        <f t="array" ref="AJ1350">[1]!table_weight[GKPositioning]*(('F+ , F-'!AJ$2-[1]!tbl_gk[[#This Row],[GKPositioning]])/('F+ , F-'!AJ$2-'F+ , F-'!AJ$3))</f>
        <v>1.8290000234022125E-2</v>
      </c>
      <c r="AK1350" s="1" cm="1">
        <f t="array" ref="AK1350">[1]!table_weight[GKReflexes]*(('F+ , F-'!AK$2-[1]!tbl_gk[[#This Row],[GKReflexes]])/('F+ , F-'!AK$2-'F+ , F-'!AK$3))</f>
        <v>4.55498090119325E-2</v>
      </c>
    </row>
    <row r="1351" spans="1:37" x14ac:dyDescent="0.55000000000000004">
      <c r="A1351" s="8">
        <f>[1]!tbl_gk[[#This Row],[ID]]</f>
        <v>253255</v>
      </c>
      <c r="B1351" s="2" cm="1">
        <f t="array" ref="B1351">[1]!table_weight[ValueEUR]*(('F+ , F-'!B$2-[1]!tbl_gk[[#This Row],[ValueEUR]])/('F+ , F-'!B$2-'F+ , F-'!B$3))</f>
        <v>3.367532239303818E-4</v>
      </c>
      <c r="C1351" s="2" cm="1">
        <f t="array" ref="C1351">[1]!table_weight[WageEUR]*(('F+ , F-'!C$2-[1]!tbl_gk[[#This Row],[WageEUR]])/('F+ , F-'!C$2-'F+ , F-'!C$3))</f>
        <v>0</v>
      </c>
      <c r="D1351" s="2" cm="1">
        <f t="array" ref="D1351">[1]!table_weight[Crossing]*(('F+ , F-'!D$2-[1]!tbl_gk[[#This Row],[Crossing]])/('F+ , F-'!D$2-'F+ , F-'!D$3))</f>
        <v>3.0262757593710415E-2</v>
      </c>
      <c r="E1351" s="2" cm="1">
        <f t="array" ref="E1351">[1]!table_weight[Finishing]*(('F+ , F-'!E$2-[1]!tbl_gk[[#This Row],[Finishing]])/('F+ , F-'!E$2-'F+ , F-'!E$3))</f>
        <v>1.8966763005780131E-2</v>
      </c>
      <c r="F1351" s="2" cm="1">
        <f t="array" ref="F1351">[1]!table_weight[HeadingAccuracy]*(('F+ , F-'!F$2-[1]!tbl_gk[[#This Row],[HeadingAccuracy]])/('F+ , F-'!F$2-'F+ , F-'!F$3))</f>
        <v>1.1274360672166649E-2</v>
      </c>
      <c r="G1351" s="2" cm="1">
        <f t="array" ref="G1351">[1]!table_weight[ShortPassing]*(('F+ , F-'!G$2-[1]!tbl_gk[[#This Row],[ShortPassing]])/('F+ , F-'!G$2-'F+ , F-'!G$3))</f>
        <v>4.781557995763748E-2</v>
      </c>
      <c r="H1351" s="2" cm="1">
        <f t="array" ref="H1351">[1]!table_weight[Volleys]*(('F+ , F-'!H$2-[1]!tbl_gk[[#This Row],[Volleys]])/('F+ , F-'!H$2-'F+ , F-'!H$3))</f>
        <v>2.0833057763785961E-3</v>
      </c>
      <c r="I1351" s="2" cm="1">
        <f t="array" ref="I1351">[1]!table_weight[Dribbling]*(('F+ , F-'!I$2-[1]!tbl_gk[[#This Row],[Dribbling]])/('F+ , F-'!I$2-'F+ , F-'!I$3))</f>
        <v>1.7601807988178481E-2</v>
      </c>
      <c r="J1351" s="2" cm="1">
        <f t="array" ref="J1351">[1]!table_weight[Curve]*(('F+ , F-'!J$2-[1]!tbl_gk[[#This Row],[Curve]])/('F+ , F-'!J$2-'F+ , F-'!J$3))</f>
        <v>9.1268634012777444E-3</v>
      </c>
      <c r="K1351" s="2" cm="1">
        <f t="array" ref="K1351">[1]!table_weight[FKAccuracy]*(('F+ , F-'!K$2-[1]!tbl_gk[[#This Row],[FKAccuracy]])/('F+ , F-'!K$2-'F+ , F-'!K$3))</f>
        <v>9.2789777912990392E-3</v>
      </c>
      <c r="L1351" s="2" cm="1">
        <f t="array" ref="L1351">[1]!table_weight[LongPassing]*(('F+ , F-'!L$2-[1]!tbl_gk[[#This Row],[LongPassing]])/('F+ , F-'!L$2-'F+ , F-'!L$3))</f>
        <v>2.1656964003031933E-2</v>
      </c>
      <c r="M1351" s="2" cm="1">
        <f t="array" ref="M1351">[1]!table_weight[BallControl]*(('F+ , F-'!M$2-[1]!tbl_gk[[#This Row],[BallControl]])/('F+ , F-'!M$2-'F+ , F-'!M$3))</f>
        <v>5.2153505150158456E-3</v>
      </c>
      <c r="N1351" s="2" cm="1">
        <f t="array" ref="N1351">[1]!table_weight[Acceleration]*(('F+ , F-'!N$2-[1]!tbl_gk[[#This Row],[Acceleration]])/('F+ , F-'!N$2-'F+ , F-'!N$3))</f>
        <v>9.4704629646199696E-3</v>
      </c>
      <c r="O1351" s="2" cm="1">
        <f t="array" ref="O1351">[1]!table_weight[SprintSpeed]*(('F+ , F-'!O$2-[1]!tbl_gk[[#This Row],[SprintSpeed]])/('F+ , F-'!O$2-'F+ , F-'!O$3))</f>
        <v>6.7465774262245133E-3</v>
      </c>
      <c r="P1351" s="2" cm="1">
        <f t="array" ref="P1351">[1]!table_weight[Agility]*(('F+ , F-'!P$2-[1]!tbl_gk[[#This Row],[Agility]])/('F+ , F-'!P$2-'F+ , F-'!P$3))</f>
        <v>5.6165313238632194E-3</v>
      </c>
      <c r="Q1351" s="2" cm="1">
        <f t="array" ref="Q1351">[1]!table_weight[Reactions]*(('F+ , F-'!Q$2-[1]!tbl_gk[[#This Row],[Reactions]])/('F+ , F-'!Q$2-'F+ , F-'!Q$3))</f>
        <v>1.1344124001588141E-3</v>
      </c>
      <c r="R1351" s="2" cm="1">
        <f t="array" ref="R1351">[1]!table_weight[Balance]*(('F+ , F-'!R$2-[1]!tbl_gk[[#This Row],[Balance]])/('F+ , F-'!R$2-'F+ , F-'!R$3))</f>
        <v>2.1109752084587947E-3</v>
      </c>
      <c r="S1351" s="2" cm="1">
        <f t="array" ref="S1351">[1]!table_weight[ShotPower]*(('F+ , F-'!S$2-[1]!tbl_gk[[#This Row],[ShotPower]])/('F+ , F-'!S$2-'F+ , F-'!S$3))</f>
        <v>6.2329798837993753E-3</v>
      </c>
      <c r="T1351" s="2" cm="1">
        <f t="array" ref="T1351">[1]!table_weight[Jumping]*(('F+ , F-'!T$2-[1]!tbl_gk[[#This Row],[Jumping]])/('F+ , F-'!T$2-'F+ , F-'!T$3))</f>
        <v>2.0609046389982004E-3</v>
      </c>
      <c r="U1351" s="2" cm="1">
        <f t="array" ref="U1351">[1]!table_weight[Stamina]*(('F+ , F-'!U$2-[1]!tbl_gk[[#This Row],[Stamina]])/('F+ , F-'!U$2-'F+ , F-'!U$3))</f>
        <v>1.8032915591234249E-2</v>
      </c>
      <c r="V1351" s="2" cm="1">
        <f t="array" ref="V1351">[1]!table_weight[Strength]*(('F+ , F-'!V$2-[1]!tbl_gk[[#This Row],[Strength]])/('F+ , F-'!V$2-'F+ , F-'!V$3))</f>
        <v>3.2831355846262997E-2</v>
      </c>
      <c r="W1351" s="2" cm="1">
        <f t="array" ref="W1351">[1]!table_weight[LongShots]*(('F+ , F-'!W$2-[1]!tbl_gk[[#This Row],[LongShots]])/('F+ , F-'!W$2-'F+ , F-'!W$3))</f>
        <v>9.3494698256990638E-3</v>
      </c>
      <c r="X1351" s="2" cm="1">
        <f t="array" ref="X1351">[1]!table_weight[Aggression]*(('F+ , F-'!X$2-[1]!tbl_gk[[#This Row],[Aggression]])/('F+ , F-'!X$2-'F+ , F-'!X$3))</f>
        <v>9.7353209613629272E-3</v>
      </c>
      <c r="Y1351" s="2" cm="1">
        <f t="array" ref="Y1351">[1]!table_weight[Interceptions]*(('F+ , F-'!Y$2-[1]!tbl_gk[[#This Row],[Interceptions]])/('F+ , F-'!Y$2-'F+ , F-'!Y$3))</f>
        <v>2.4239366214775633E-2</v>
      </c>
      <c r="Z1351" s="2" cm="1">
        <f t="array" ref="Z1351">[1]!table_weight[Positioning]*(('F+ , F-'!Z$2-[1]!tbl_gk[[#This Row],[Positioning]])/('F+ , F-'!Z$2-'F+ , F-'!Z$3))</f>
        <v>2.3662238447756888E-3</v>
      </c>
      <c r="AA1351" s="2" cm="1">
        <f t="array" ref="AA1351">[1]!table_weight[Vision]*(('F+ , F-'!AA$2-[1]!tbl_gk[[#This Row],[Vision]])/('F+ , F-'!AA$2-'F+ , F-'!AA$3))</f>
        <v>1.7036811682385123E-2</v>
      </c>
      <c r="AB1351" s="2" cm="1">
        <f t="array" ref="AB1351">[1]!table_weight[Penalties]*(('F+ , F-'!AB$2-[1]!tbl_gk[[#This Row],[Penalties]])/('F+ , F-'!AB$2-'F+ , F-'!AB$3))</f>
        <v>2.0747955403639775E-3</v>
      </c>
      <c r="AC1351" s="2" cm="1">
        <f t="array" ref="AC1351">[1]!table_weight[Composure]*(('F+ , F-'!AC$2-[1]!tbl_gk[[#This Row],[Composure]])/('F+ , F-'!AC$2-'F+ , F-'!AC$3))</f>
        <v>1.814697986218964E-3</v>
      </c>
      <c r="AD1351" s="2" cm="1">
        <f t="array" ref="AD1351">[1]!table_weight[Marking]*(('F+ , F-'!AD$2-[1]!tbl_gk[[#This Row],[Marking]])/('F+ , F-'!AD$2-'F+ , F-'!AD$3))</f>
        <v>2.9972168700492414E-2</v>
      </c>
      <c r="AE1351" s="2" cm="1">
        <f t="array" ref="AE1351">[1]!table_weight[StandingTackle]*(('F+ , F-'!AE$2-[1]!tbl_gk[[#This Row],[StandingTackle]])/('F+ , F-'!AE$2-'F+ , F-'!AE$3))</f>
        <v>3.5866971962916126E-2</v>
      </c>
      <c r="AF1351" s="2" cm="1">
        <f t="array" ref="AF1351">[1]!table_weight[SlidingTackle]*(('F+ , F-'!AF$2-[1]!tbl_gk[[#This Row],[SlidingTackle]])/('F+ , F-'!AF$2-'F+ , F-'!AF$3))</f>
        <v>8.9667429907290316E-3</v>
      </c>
      <c r="AG1351" s="2" cm="1">
        <f t="array" ref="AG1351">[1]!table_weight[GKDiving]*(('F+ , F-'!AG$2-[1]!tbl_gk[[#This Row],[GKDiving]])/('F+ , F-'!AG$2-'F+ , F-'!AG$3))</f>
        <v>4.7827299462529123E-2</v>
      </c>
      <c r="AH1351" s="2" cm="1">
        <f t="array" ref="AH1351">[1]!table_weight[GKHandling]*(('F+ , F-'!AH$2-[1]!tbl_gk[[#This Row],[GKHandling]])/('F+ , F-'!AH$2-'F+ , F-'!AH$3))</f>
        <v>3.7430060448935834E-2</v>
      </c>
      <c r="AI1351" s="2" cm="1">
        <f t="array" ref="AI1351">[1]!table_weight[GKKicking]*(('F+ , F-'!AI$2-[1]!tbl_gk[[#This Row],[GKKicking]])/('F+ , F-'!AI$2-'F+ , F-'!AI$3))</f>
        <v>2.8621843626407038E-2</v>
      </c>
      <c r="AJ1351" s="2" cm="1">
        <f t="array" ref="AJ1351">[1]!table_weight[GKPositioning]*(('F+ , F-'!AJ$2-[1]!tbl_gk[[#This Row],[GKPositioning]])/('F+ , F-'!AJ$2-'F+ , F-'!AJ$3))</f>
        <v>2.0812758886990693E-2</v>
      </c>
      <c r="AK1351" s="2" cm="1">
        <f t="array" ref="AK1351">[1]!table_weight[GKReflexes]*(('F+ , F-'!AK$2-[1]!tbl_gk[[#This Row],[GKReflexes]])/('F+ , F-'!AK$2-'F+ , F-'!AK$3))</f>
        <v>3.8261839570023298E-2</v>
      </c>
    </row>
    <row r="1352" spans="1:37" x14ac:dyDescent="0.55000000000000004">
      <c r="A1352" s="7">
        <f>[1]!tbl_gk[[#This Row],[ID]]</f>
        <v>253271</v>
      </c>
      <c r="B1352" s="1" cm="1">
        <f t="array" ref="B1352">[1]!table_weight[ValueEUR]*(('F+ , F-'!B$2-[1]!tbl_gk[[#This Row],[ValueEUR]])/('F+ , F-'!B$2-'F+ , F-'!B$3))</f>
        <v>2.364371856376466E-4</v>
      </c>
      <c r="C1352" s="1" cm="1">
        <f t="array" ref="C1352">[1]!table_weight[WageEUR]*(('F+ , F-'!C$2-[1]!tbl_gk[[#This Row],[WageEUR]])/('F+ , F-'!C$2-'F+ , F-'!C$3))</f>
        <v>0</v>
      </c>
      <c r="D1352" s="1" cm="1">
        <f t="array" ref="D1352">[1]!table_weight[Crossing]*(('F+ , F-'!D$2-[1]!tbl_gk[[#This Row],[Crossing]])/('F+ , F-'!D$2-'F+ , F-'!D$3))</f>
        <v>3.5866971962916043E-2</v>
      </c>
      <c r="E1352" s="1" cm="1">
        <f t="array" ref="E1352">[1]!table_weight[Finishing]*(('F+ , F-'!E$2-[1]!tbl_gk[[#This Row],[Finishing]])/('F+ , F-'!E$2-'F+ , F-'!E$3))</f>
        <v>1.2977258898691668E-2</v>
      </c>
      <c r="F1352" s="1" cm="1">
        <f t="array" ref="F1352">[1]!table_weight[HeadingAccuracy]*(('F+ , F-'!F$2-[1]!tbl_gk[[#This Row],[HeadingAccuracy]])/('F+ , F-'!F$2-'F+ , F-'!F$3))</f>
        <v>1.00216539308148E-2</v>
      </c>
      <c r="G1352" s="1" cm="1">
        <f t="array" ref="G1352">[1]!table_weight[ShortPassing]*(('F+ , F-'!G$2-[1]!tbl_gk[[#This Row],[ShortPassing]])/('F+ , F-'!G$2-'F+ , F-'!G$3))</f>
        <v>6.8910688762477551E-2</v>
      </c>
      <c r="H1352" s="1" cm="1">
        <f t="array" ref="H1352">[1]!table_weight[Volleys]*(('F+ , F-'!H$2-[1]!tbl_gk[[#This Row],[Volleys]])/('F+ , F-'!H$2-'F+ , F-'!H$3))</f>
        <v>1.1573920979881087E-3</v>
      </c>
      <c r="I1352" s="1" cm="1">
        <f t="array" ref="I1352">[1]!table_weight[Dribbling]*(('F+ , F-'!I$2-[1]!tbl_gk[[#This Row],[Dribbling]])/('F+ , F-'!I$2-'F+ , F-'!I$3))</f>
        <v>1.2712416880351124E-2</v>
      </c>
      <c r="J1352" s="1" cm="1">
        <f t="array" ref="J1352">[1]!table_weight[Curve]*(('F+ , F-'!J$2-[1]!tbl_gk[[#This Row],[Curve]])/('F+ , F-'!J$2-'F+ , F-'!J$3))</f>
        <v>8.4507994456275402E-3</v>
      </c>
      <c r="K1352" s="1" cm="1">
        <f t="array" ref="K1352">[1]!table_weight[FKAccuracy]*(('F+ , F-'!K$2-[1]!tbl_gk[[#This Row],[FKAccuracy]])/('F+ , F-'!K$2-'F+ , F-'!K$3))</f>
        <v>8.2141770611499701E-3</v>
      </c>
      <c r="L1352" s="1" cm="1">
        <f t="array" ref="L1352">[1]!table_weight[LongPassing]*(('F+ , F-'!L$2-[1]!tbl_gk[[#This Row],[LongPassing]])/('F+ , F-'!L$2-'F+ , F-'!L$3))</f>
        <v>3.031974960424471E-2</v>
      </c>
      <c r="M1352" s="1" cm="1">
        <f t="array" ref="M1352">[1]!table_weight[BallControl]*(('F+ , F-'!M$2-[1]!tbl_gk[[#This Row],[BallControl]])/('F+ , F-'!M$2-'F+ , F-'!M$3))</f>
        <v>1.5211439002129552E-2</v>
      </c>
      <c r="N1352" s="1" cm="1">
        <f t="array" ref="N1352">[1]!table_weight[Acceleration]*(('F+ , F-'!N$2-[1]!tbl_gk[[#This Row],[Acceleration]])/('F+ , F-'!N$2-'F+ , F-'!N$3))</f>
        <v>6.313641976413314E-3</v>
      </c>
      <c r="O1352" s="1" cm="1">
        <f t="array" ref="O1352">[1]!table_weight[SprintSpeed]*(('F+ , F-'!O$2-[1]!tbl_gk[[#This Row],[SprintSpeed]])/('F+ , F-'!O$2-'F+ , F-'!O$3))</f>
        <v>7.589899604502578E-3</v>
      </c>
      <c r="P1352" s="1" cm="1">
        <f t="array" ref="P1352">[1]!table_weight[Agility]*(('F+ , F-'!P$2-[1]!tbl_gk[[#This Row],[Agility]])/('F+ , F-'!P$2-'F+ , F-'!P$3))</f>
        <v>4.9144649083803166E-3</v>
      </c>
      <c r="Q1352" s="1" cm="1">
        <f t="array" ref="Q1352">[1]!table_weight[Reactions]*(('F+ , F-'!Q$2-[1]!tbl_gk[[#This Row],[Reactions]])/('F+ , F-'!Q$2-'F+ , F-'!Q$3))</f>
        <v>1.2375408001732517E-3</v>
      </c>
      <c r="R1352" s="1" cm="1">
        <f t="array" ref="R1352">[1]!table_weight[Balance]*(('F+ , F-'!R$2-[1]!tbl_gk[[#This Row],[Balance]])/('F+ , F-'!R$2-'F+ , F-'!R$3))</f>
        <v>2.359325232983359E-3</v>
      </c>
      <c r="S1352" s="1" cm="1">
        <f t="array" ref="S1352">[1]!table_weight[ShotPower]*(('F+ , F-'!S$2-[1]!tbl_gk[[#This Row],[ShotPower]])/('F+ , F-'!S$2-'F+ , F-'!S$3))</f>
        <v>5.9732723886410689E-3</v>
      </c>
      <c r="T1352" s="1" cm="1">
        <f t="array" ref="T1352">[1]!table_weight[Jumping]*(('F+ , F-'!T$2-[1]!tbl_gk[[#This Row],[Jumping]])/('F+ , F-'!T$2-'F+ , F-'!T$3))</f>
        <v>7.7283923962432515E-4</v>
      </c>
      <c r="U1352" s="1" cm="1">
        <f t="array" ref="U1352">[1]!table_weight[Stamina]*(('F+ , F-'!U$2-[1]!tbl_gk[[#This Row],[Stamina]])/('F+ , F-'!U$2-'F+ , F-'!U$3))</f>
        <v>1.288065399373875E-2</v>
      </c>
      <c r="V1352" s="1" cm="1">
        <f t="array" ref="V1352">[1]!table_weight[Strength]*(('F+ , F-'!V$2-[1]!tbl_gk[[#This Row],[Strength]])/('F+ , F-'!V$2-'F+ , F-'!V$3))</f>
        <v>1.7746678835817833E-2</v>
      </c>
      <c r="W1352" s="1" cm="1">
        <f t="array" ref="W1352">[1]!table_weight[LongShots]*(('F+ , F-'!W$2-[1]!tbl_gk[[#This Row],[LongShots]])/('F+ , F-'!W$2-'F+ , F-'!W$3))</f>
        <v>8.0509323499075268E-3</v>
      </c>
      <c r="X1352" s="1" cm="1">
        <f t="array" ref="X1352">[1]!table_weight[Aggression]*(('F+ , F-'!X$2-[1]!tbl_gk[[#This Row],[Aggression]])/('F+ , F-'!X$2-'F+ , F-'!X$3))</f>
        <v>9.1268634012777444E-3</v>
      </c>
      <c r="Y1352" s="1" cm="1">
        <f t="array" ref="Y1352">[1]!table_weight[Interceptions]*(('F+ , F-'!Y$2-[1]!tbl_gk[[#This Row],[Interceptions]])/('F+ , F-'!Y$2-'F+ , F-'!Y$3))</f>
        <v>1.8006386330976187E-2</v>
      </c>
      <c r="Z1352" s="1" cm="1">
        <f t="array" ref="Z1352">[1]!table_weight[Positioning]*(('F+ , F-'!Z$2-[1]!tbl_gk[[#This Row],[Positioning]])/('F+ , F-'!Z$2-'F+ , F-'!Z$3))</f>
        <v>5.9155596119392221E-4</v>
      </c>
      <c r="AA1352" s="1" cm="1">
        <f t="array" ref="AA1352">[1]!table_weight[Vision]*(('F+ , F-'!AA$2-[1]!tbl_gk[[#This Row],[Vision]])/('F+ , F-'!AA$2-'F+ , F-'!AA$3))</f>
        <v>3.478349051820296E-2</v>
      </c>
      <c r="AB1352" s="1" cm="1">
        <f t="array" ref="AB1352">[1]!table_weight[Penalties]*(('F+ , F-'!AB$2-[1]!tbl_gk[[#This Row],[Penalties]])/('F+ , F-'!AB$2-'F+ , F-'!AB$3))</f>
        <v>2.3879722257019362E-3</v>
      </c>
      <c r="AC1352" s="1" cm="1">
        <f t="array" ref="AC1352">[1]!table_weight[Composure]*(('F+ , F-'!AC$2-[1]!tbl_gk[[#This Row],[Composure]])/('F+ , F-'!AC$2-'F+ , F-'!AC$3))</f>
        <v>1.6545775756702319E-3</v>
      </c>
      <c r="AD1352" s="1" cm="1">
        <f t="array" ref="AD1352">[1]!table_weight[Marking]*(('F+ , F-'!AD$2-[1]!tbl_gk[[#This Row],[Marking]])/('F+ , F-'!AD$2-'F+ , F-'!AD$3))</f>
        <v>2.366223844775717E-2</v>
      </c>
      <c r="AE1352" s="1" cm="1">
        <f t="array" ref="AE1352">[1]!table_weight[StandingTackle]*(('F+ , F-'!AE$2-[1]!tbl_gk[[#This Row],[StandingTackle]])/('F+ , F-'!AE$2-'F+ , F-'!AE$3))</f>
        <v>2.017517172914032E-2</v>
      </c>
      <c r="AF1352" s="1" cm="1">
        <f t="array" ref="AF1352">[1]!table_weight[SlidingTackle]*(('F+ , F-'!AF$2-[1]!tbl_gk[[#This Row],[SlidingTackle]])/('F+ , F-'!AF$2-'F+ , F-'!AF$3))</f>
        <v>8.2195144081682794E-3</v>
      </c>
      <c r="AG1352" s="1" cm="1">
        <f t="array" ref="AG1352">[1]!table_weight[GKDiving]*(('F+ , F-'!AG$2-[1]!tbl_gk[[#This Row],[GKDiving]])/('F+ , F-'!AG$2-'F+ , F-'!AG$3))</f>
        <v>3.5870474596896844E-2</v>
      </c>
      <c r="AH1352" s="1" cm="1">
        <f t="array" ref="AH1352">[1]!table_weight[GKHandling]*(('F+ , F-'!AH$2-[1]!tbl_gk[[#This Row],[GKHandling]])/('F+ , F-'!AH$2-'F+ , F-'!AH$3))</f>
        <v>5.7036282588854605E-2</v>
      </c>
      <c r="AI1352" s="1" cm="1">
        <f t="array" ref="AI1352">[1]!table_weight[GKKicking]*(('F+ , F-'!AI$2-[1]!tbl_gk[[#This Row],[GKKicking]])/('F+ , F-'!AI$2-'F+ , F-'!AI$3))</f>
        <v>2.7727411013081817E-2</v>
      </c>
      <c r="AJ1352" s="1" cm="1">
        <f t="array" ref="AJ1352">[1]!table_weight[GKPositioning]*(('F+ , F-'!AJ$2-[1]!tbl_gk[[#This Row],[GKPositioning]])/('F+ , F-'!AJ$2-'F+ , F-'!AJ$3))</f>
        <v>1.8290000234022125E-2</v>
      </c>
      <c r="AK1352" s="1" cm="1">
        <f t="array" ref="AK1352">[1]!table_weight[GKReflexes]*(('F+ , F-'!AK$2-[1]!tbl_gk[[#This Row],[GKReflexes]])/('F+ , F-'!AK$2-'F+ , F-'!AK$3))</f>
        <v>4.1905824290977896E-2</v>
      </c>
    </row>
    <row r="1353" spans="1:37" x14ac:dyDescent="0.55000000000000004">
      <c r="A1353" s="8">
        <f>[1]!tbl_gk[[#This Row],[ID]]</f>
        <v>253272</v>
      </c>
      <c r="B1353" s="2" cm="1">
        <f t="array" ref="B1353">[1]!table_weight[ValueEUR]*(('F+ , F-'!B$2-[1]!tbl_gk[[#This Row],[ValueEUR]])/('F+ , F-'!B$2-'F+ , F-'!B$3))</f>
        <v>8.6148327038468883E-4</v>
      </c>
      <c r="C1353" s="2" cm="1">
        <f t="array" ref="C1353">[1]!table_weight[WageEUR]*(('F+ , F-'!C$2-[1]!tbl_gk[[#This Row],[WageEUR]])/('F+ , F-'!C$2-'F+ , F-'!C$3))</f>
        <v>3.1296748247534529E-5</v>
      </c>
      <c r="D1353" s="2" cm="1">
        <f t="array" ref="D1353">[1]!table_weight[Crossing]*(('F+ , F-'!D$2-[1]!tbl_gk[[#This Row],[Crossing]])/('F+ , F-'!D$2-'F+ , F-'!D$3))</f>
        <v>3.4746129089074922E-2</v>
      </c>
      <c r="E1353" s="2" cm="1">
        <f t="array" ref="E1353">[1]!table_weight[Finishing]*(('F+ , F-'!E$2-[1]!tbl_gk[[#This Row],[Finishing]])/('F+ , F-'!E$2-'F+ , F-'!E$3))</f>
        <v>1.6970261636750646E-2</v>
      </c>
      <c r="F1353" s="2" cm="1">
        <f t="array" ref="F1353">[1]!table_weight[HeadingAccuracy]*(('F+ , F-'!F$2-[1]!tbl_gk[[#This Row],[HeadingAccuracy]])/('F+ , F-'!F$2-'F+ , F-'!F$3))</f>
        <v>9.6040850170308507E-3</v>
      </c>
      <c r="G1353" s="2" cm="1">
        <f t="array" ref="G1353">[1]!table_weight[ShortPassing]*(('F+ , F-'!G$2-[1]!tbl_gk[[#This Row],[ShortPassing]])/('F+ , F-'!G$2-'F+ , F-'!G$3))</f>
        <v>3.6564855261722783E-2</v>
      </c>
      <c r="H1353" s="2" cm="1">
        <f t="array" ref="H1353">[1]!table_weight[Volleys]*(('F+ , F-'!H$2-[1]!tbl_gk[[#This Row],[Volleys]])/('F+ , F-'!H$2-'F+ , F-'!H$3))</f>
        <v>1.3888705175857305E-3</v>
      </c>
      <c r="I1353" s="2" cm="1">
        <f t="array" ref="I1353">[1]!table_weight[Dribbling]*(('F+ , F-'!I$2-[1]!tbl_gk[[#This Row],[Dribbling]])/('F+ , F-'!I$2-'F+ , F-'!I$3))</f>
        <v>1.1734538658785652E-2</v>
      </c>
      <c r="J1353" s="2" cm="1">
        <f t="array" ref="J1353">[1]!table_weight[Curve]*(('F+ , F-'!J$2-[1]!tbl_gk[[#This Row],[Curve]])/('F+ , F-'!J$2-'F+ , F-'!J$3))</f>
        <v>8.4507994456275402E-3</v>
      </c>
      <c r="K1353" s="2" cm="1">
        <f t="array" ref="K1353">[1]!table_weight[FKAccuracy]*(('F+ , F-'!K$2-[1]!tbl_gk[[#This Row],[FKAccuracy]])/('F+ , F-'!K$2-'F+ , F-'!K$3))</f>
        <v>8.9747490112564478E-3</v>
      </c>
      <c r="L1353" s="2" cm="1">
        <f t="array" ref="L1353">[1]!table_weight[LongPassing]*(('F+ , F-'!L$2-[1]!tbl_gk[[#This Row],[LongPassing]])/('F+ , F-'!L$2-'F+ , F-'!L$3))</f>
        <v>2.3281236303259328E-2</v>
      </c>
      <c r="M1353" s="2" cm="1">
        <f t="array" ref="M1353">[1]!table_weight[BallControl]*(('F+ , F-'!M$2-[1]!tbl_gk[[#This Row],[BallControl]])/('F+ , F-'!M$2-'F+ , F-'!M$3))</f>
        <v>9.561475944195718E-3</v>
      </c>
      <c r="N1353" s="2" cm="1">
        <f t="array" ref="N1353">[1]!table_weight[Acceleration]*(('F+ , F-'!N$2-[1]!tbl_gk[[#This Row],[Acceleration]])/('F+ , F-'!N$2-'F+ , F-'!N$3))</f>
        <v>8.1175396839599755E-3</v>
      </c>
      <c r="O1353" s="2" cm="1">
        <f t="array" ref="O1353">[1]!table_weight[SprintSpeed]*(('F+ , F-'!O$2-[1]!tbl_gk[[#This Row],[SprintSpeed]])/('F+ , F-'!O$2-'F+ , F-'!O$3))</f>
        <v>8.4332217827806418E-3</v>
      </c>
      <c r="P1353" s="2" cm="1">
        <f t="array" ref="P1353">[1]!table_weight[Agility]*(('F+ , F-'!P$2-[1]!tbl_gk[[#This Row],[Agility]])/('F+ , F-'!P$2-'F+ , F-'!P$3))</f>
        <v>4.3294095621445646E-3</v>
      </c>
      <c r="Q1353" s="2" cm="1">
        <f t="array" ref="Q1353">[1]!table_weight[Reactions]*(('F+ , F-'!Q$2-[1]!tbl_gk[[#This Row],[Reactions]])/('F+ , F-'!Q$2-'F+ , F-'!Q$3))</f>
        <v>1.0828482001515951E-3</v>
      </c>
      <c r="R1353" s="2" cm="1">
        <f t="array" ref="R1353">[1]!table_weight[Balance]*(('F+ , F-'!R$2-[1]!tbl_gk[[#This Row],[Balance]])/('F+ , F-'!R$2-'F+ , F-'!R$3))</f>
        <v>1.9247126900653719E-3</v>
      </c>
      <c r="S1353" s="2" cm="1">
        <f t="array" ref="S1353">[1]!table_weight[ShotPower]*(('F+ , F-'!S$2-[1]!tbl_gk[[#This Row],[ShotPower]])/('F+ , F-'!S$2-'F+ , F-'!S$3))</f>
        <v>4.4150274176912247E-3</v>
      </c>
      <c r="T1353" s="2" cm="1">
        <f t="array" ref="T1353">[1]!table_weight[Jumping]*(('F+ , F-'!T$2-[1]!tbl_gk[[#This Row],[Jumping]])/('F+ , F-'!T$2-'F+ , F-'!T$3))</f>
        <v>2.91961490524745E-3</v>
      </c>
      <c r="U1353" s="2" cm="1">
        <f t="array" ref="U1353">[1]!table_weight[Stamina]*(('F+ , F-'!U$2-[1]!tbl_gk[[#This Row],[Stamina]])/('F+ , F-'!U$2-'F+ , F-'!U$3))</f>
        <v>1.288065399373875E-2</v>
      </c>
      <c r="V1353" s="2" cm="1">
        <f t="array" ref="V1353">[1]!table_weight[Strength]*(('F+ , F-'!V$2-[1]!tbl_gk[[#This Row],[Strength]])/('F+ , F-'!V$2-'F+ , F-'!V$3))</f>
        <v>1.3310009126863375E-2</v>
      </c>
      <c r="W1353" s="2" cm="1">
        <f t="array" ref="W1353">[1]!table_weight[LongShots]*(('F+ , F-'!W$2-[1]!tbl_gk[[#This Row],[LongShots]])/('F+ , F-'!W$2-'F+ , F-'!W$3))</f>
        <v>8.570347340224143E-3</v>
      </c>
      <c r="X1353" s="2" cm="1">
        <f t="array" ref="X1353">[1]!table_weight[Aggression]*(('F+ , F-'!X$2-[1]!tbl_gk[[#This Row],[Aggression]])/('F+ , F-'!X$2-'F+ , F-'!X$3))</f>
        <v>1.3994523881959207E-2</v>
      </c>
      <c r="Y1353" s="2" cm="1">
        <f t="array" ref="Y1353">[1]!table_weight[Interceptions]*(('F+ , F-'!Y$2-[1]!tbl_gk[[#This Row],[Interceptions]])/('F+ , F-'!Y$2-'F+ , F-'!Y$3))</f>
        <v>1.9391492971820509E-2</v>
      </c>
      <c r="Z1353" s="2" cm="1">
        <f t="array" ref="Z1353">[1]!table_weight[Positioning]*(('F+ , F-'!Z$2-[1]!tbl_gk[[#This Row],[Positioning]])/('F+ , F-'!Z$2-'F+ , F-'!Z$3))</f>
        <v>8.8733394179088337E-4</v>
      </c>
      <c r="AA1353" s="2" cm="1">
        <f t="array" ref="AA1353">[1]!table_weight[Vision]*(('F+ , F-'!AA$2-[1]!tbl_gk[[#This Row],[Vision]])/('F+ , F-'!AA$2-'F+ , F-'!AA$3))</f>
        <v>4.2592029205962808E-3</v>
      </c>
      <c r="AB1353" s="2" cm="1">
        <f t="array" ref="AB1353">[1]!table_weight[Penalties]*(('F+ , F-'!AB$2-[1]!tbl_gk[[#This Row],[Penalties]])/('F+ , F-'!AB$2-'F+ , F-'!AB$3))</f>
        <v>2.1922367973657118E-3</v>
      </c>
      <c r="AC1353" s="2" cm="1">
        <f t="array" ref="AC1353">[1]!table_weight[Composure]*(('F+ , F-'!AC$2-[1]!tbl_gk[[#This Row],[Composure]])/('F+ , F-'!AC$2-'F+ , F-'!AC$3))</f>
        <v>3.2024082109746423E-4</v>
      </c>
      <c r="AD1353" s="2" cm="1">
        <f t="array" ref="AD1353">[1]!table_weight[Marking]*(('F+ , F-'!AD$2-[1]!tbl_gk[[#This Row],[Marking]])/('F+ , F-'!AD$2-'F+ , F-'!AD$3))</f>
        <v>1.5774825631838112E-2</v>
      </c>
      <c r="AE1353" s="2" cm="1">
        <f t="array" ref="AE1353">[1]!table_weight[StandingTackle]*(('F+ , F-'!AE$2-[1]!tbl_gk[[#This Row],[StandingTackle]])/('F+ , F-'!AE$2-'F+ , F-'!AE$3))</f>
        <v>8.9667429907290316E-3</v>
      </c>
      <c r="AF1353" s="2" cm="1">
        <f t="array" ref="AF1353">[1]!table_weight[SlidingTackle]*(('F+ , F-'!AF$2-[1]!tbl_gk[[#This Row],[SlidingTackle]])/('F+ , F-'!AF$2-'F+ , F-'!AF$3))</f>
        <v>1.0461200155850536E-2</v>
      </c>
      <c r="AG1353" s="2" cm="1">
        <f t="array" ref="AG1353">[1]!table_weight[GKDiving]*(('F+ , F-'!AG$2-[1]!tbl_gk[[#This Row],[GKDiving]])/('F+ , F-'!AG$2-'F+ , F-'!AG$3))</f>
        <v>2.9038003245106969E-2</v>
      </c>
      <c r="AH1353" s="2" cm="1">
        <f t="array" ref="AH1353">[1]!table_weight[GKHandling]*(('F+ , F-'!AH$2-[1]!tbl_gk[[#This Row],[GKHandling]])/('F+ , F-'!AH$2-'F+ , F-'!AH$3))</f>
        <v>3.208290895623072E-2</v>
      </c>
      <c r="AI1353" s="2" cm="1">
        <f t="array" ref="AI1353">[1]!table_weight[GKKicking]*(('F+ , F-'!AI$2-[1]!tbl_gk[[#This Row],[GKKicking]])/('F+ , F-'!AI$2-'F+ , F-'!AI$3))</f>
        <v>1.9677517493154842E-2</v>
      </c>
      <c r="AJ1353" s="2" cm="1">
        <f t="array" ref="AJ1353">[1]!table_weight[GKPositioning]*(('F+ , F-'!AJ$2-[1]!tbl_gk[[#This Row],[GKPositioning]])/('F+ , F-'!AJ$2-'F+ , F-'!AJ$3))</f>
        <v>9.4603449486321337E-3</v>
      </c>
      <c r="AK1353" s="2" cm="1">
        <f t="array" ref="AK1353">[1]!table_weight[GKReflexes]*(('F+ , F-'!AK$2-[1]!tbl_gk[[#This Row],[GKReflexes]])/('F+ , F-'!AK$2-'F+ , F-'!AK$3))</f>
        <v>3.0973870128114096E-2</v>
      </c>
    </row>
    <row r="1354" spans="1:37" x14ac:dyDescent="0.55000000000000004">
      <c r="A1354" s="7">
        <f>[1]!tbl_gk[[#This Row],[ID]]</f>
        <v>253338</v>
      </c>
      <c r="B1354" s="1" cm="1">
        <f t="array" ref="B1354">[1]!table_weight[ValueEUR]*(('F+ , F-'!B$2-[1]!tbl_gk[[#This Row],[ValueEUR]])/('F+ , F-'!B$2-'F+ , F-'!B$3))</f>
        <v>3.0588675060954019E-4</v>
      </c>
      <c r="C1354" s="1" cm="1">
        <f t="array" ref="C1354">[1]!table_weight[WageEUR]*(('F+ , F-'!C$2-[1]!tbl_gk[[#This Row],[WageEUR]])/('F+ , F-'!C$2-'F+ , F-'!C$3))</f>
        <v>0</v>
      </c>
      <c r="D1354" s="1" cm="1">
        <f t="array" ref="D1354">[1]!table_weight[Crossing]*(('F+ , F-'!D$2-[1]!tbl_gk[[#This Row],[Crossing]])/('F+ , F-'!D$2-'F+ , F-'!D$3))</f>
        <v>3.6987814836757178E-2</v>
      </c>
      <c r="E1354" s="1" cm="1">
        <f t="array" ref="E1354">[1]!table_weight[Finishing]*(('F+ , F-'!E$2-[1]!tbl_gk[[#This Row],[Finishing]])/('F+ , F-'!E$2-'F+ , F-'!E$3))</f>
        <v>9.9825068451474385E-3</v>
      </c>
      <c r="F1354" s="1" cm="1">
        <f t="array" ref="F1354">[1]!table_weight[HeadingAccuracy]*(('F+ , F-'!F$2-[1]!tbl_gk[[#This Row],[HeadingAccuracy]])/('F+ , F-'!F$2-'F+ , F-'!F$3))</f>
        <v>1.0439222844598752E-2</v>
      </c>
      <c r="G1354" s="1" cm="1">
        <f t="array" ref="G1354">[1]!table_weight[ShortPassing]*(('F+ , F-'!G$2-[1]!tbl_gk[[#This Row],[ShortPassing]])/('F+ , F-'!G$2-'F+ , F-'!G$3))</f>
        <v>1.9688768217850729E-2</v>
      </c>
      <c r="H1354" s="1" cm="1">
        <f t="array" ref="H1354">[1]!table_weight[Volleys]*(('F+ , F-'!H$2-[1]!tbl_gk[[#This Row],[Volleys]])/('F+ , F-'!H$2-'F+ , F-'!H$3))</f>
        <v>9.2591367839048701E-4</v>
      </c>
      <c r="I1354" s="1" cm="1">
        <f t="array" ref="I1354">[1]!table_weight[Dribbling]*(('F+ , F-'!I$2-[1]!tbl_gk[[#This Row],[Dribbling]])/('F+ , F-'!I$2-'F+ , F-'!I$3))</f>
        <v>1.5646051545047536E-2</v>
      </c>
      <c r="J1354" s="1" cm="1">
        <f t="array" ref="J1354">[1]!table_weight[Curve]*(('F+ , F-'!J$2-[1]!tbl_gk[[#This Row],[Curve]])/('F+ , F-'!J$2-'F+ , F-'!J$3))</f>
        <v>9.295879390190295E-3</v>
      </c>
      <c r="K1354" s="1" cm="1">
        <f t="array" ref="K1354">[1]!table_weight[FKAccuracy]*(('F+ , F-'!K$2-[1]!tbl_gk[[#This Row],[FKAccuracy]])/('F+ , F-'!K$2-'F+ , F-'!K$3))</f>
        <v>8.3662914511712649E-3</v>
      </c>
      <c r="L1354" s="1" cm="1">
        <f t="array" ref="L1354">[1]!table_weight[LongPassing]*(('F+ , F-'!L$2-[1]!tbl_gk[[#This Row],[LongPassing]])/('F+ , F-'!L$2-'F+ , F-'!L$3))</f>
        <v>1.6242723002273952E-3</v>
      </c>
      <c r="M1354" s="1" cm="1">
        <f t="array" ref="M1354">[1]!table_weight[BallControl]*(('F+ , F-'!M$2-[1]!tbl_gk[[#This Row],[BallControl]])/('F+ , F-'!M$2-'F+ , F-'!M$3))</f>
        <v>1.3907601373375588E-2</v>
      </c>
      <c r="N1354" s="1" cm="1">
        <f t="array" ref="N1354">[1]!table_weight[Acceleration]*(('F+ , F-'!N$2-[1]!tbl_gk[[#This Row],[Acceleration]])/('F+ , F-'!N$2-'F+ , F-'!N$3))</f>
        <v>2.9313337747633242E-3</v>
      </c>
      <c r="O1354" s="1" cm="1">
        <f t="array" ref="O1354">[1]!table_weight[SprintSpeed]*(('F+ , F-'!O$2-[1]!tbl_gk[[#This Row],[SprintSpeed]])/('F+ , F-'!O$2-'F+ , F-'!O$3))</f>
        <v>3.9355034986309663E-3</v>
      </c>
      <c r="P1354" s="1" cm="1">
        <f t="array" ref="P1354">[1]!table_weight[Agility]*(('F+ , F-'!P$2-[1]!tbl_gk[[#This Row],[Agility]])/('F+ , F-'!P$2-'F+ , F-'!P$3))</f>
        <v>3.0422878004259103E-3</v>
      </c>
      <c r="Q1354" s="1" cm="1">
        <f t="array" ref="Q1354">[1]!table_weight[Reactions]*(('F+ , F-'!Q$2-[1]!tbl_gk[[#This Row],[Reactions]])/('F+ , F-'!Q$2-'F+ , F-'!Q$3))</f>
        <v>1.2375408001732517E-3</v>
      </c>
      <c r="R1354" s="1" cm="1">
        <f t="array" ref="R1354">[1]!table_weight[Balance]*(('F+ , F-'!R$2-[1]!tbl_gk[[#This Row],[Balance]])/('F+ , F-'!R$2-'F+ , F-'!R$3))</f>
        <v>1.5521876532785257E-3</v>
      </c>
      <c r="S1354" s="1" cm="1">
        <f t="array" ref="S1354">[1]!table_weight[ShotPower]*(('F+ , F-'!S$2-[1]!tbl_gk[[#This Row],[ShotPower]])/('F+ , F-'!S$2-'F+ , F-'!S$3))</f>
        <v>5.4538573983244545E-3</v>
      </c>
      <c r="T1354" s="1" cm="1">
        <f t="array" ref="T1354">[1]!table_weight[Jumping]*(('F+ , F-'!T$2-[1]!tbl_gk[[#This Row],[Jumping]])/('F+ , F-'!T$2-'F+ , F-'!T$3))</f>
        <v>2.3185177188729754E-3</v>
      </c>
      <c r="U1354" s="1" cm="1">
        <f t="array" ref="U1354">[1]!table_weight[Stamina]*(('F+ , F-'!U$2-[1]!tbl_gk[[#This Row],[Stamina]])/('F+ , F-'!U$2-'F+ , F-'!U$3))</f>
        <v>0</v>
      </c>
      <c r="V1354" s="1" cm="1">
        <f t="array" ref="V1354">[1]!table_weight[Strength]*(('F+ , F-'!V$2-[1]!tbl_gk[[#This Row],[Strength]])/('F+ , F-'!V$2-'F+ , F-'!V$3))</f>
        <v>2.1296014602981403E-2</v>
      </c>
      <c r="W1354" s="1" cm="1">
        <f t="array" ref="W1354">[1]!table_weight[LongShots]*(('F+ , F-'!W$2-[1]!tbl_gk[[#This Row],[LongShots]])/('F+ , F-'!W$2-'F+ , F-'!W$3))</f>
        <v>8.3106398450658349E-3</v>
      </c>
      <c r="X1354" s="1" cm="1">
        <f t="array" ref="X1354">[1]!table_weight[Aggression]*(('F+ , F-'!X$2-[1]!tbl_gk[[#This Row],[Aggression]])/('F+ , F-'!X$2-'F+ , F-'!X$3))</f>
        <v>1.7645269242470306E-2</v>
      </c>
      <c r="Y1354" s="1" cm="1">
        <f t="array" ref="Y1354">[1]!table_weight[Interceptions]*(('F+ , F-'!Y$2-[1]!tbl_gk[[#This Row],[Interceptions]])/('F+ , F-'!Y$2-'F+ , F-'!Y$3))</f>
        <v>1.3158513088021059E-2</v>
      </c>
      <c r="Z1354" s="1" cm="1">
        <f t="array" ref="Z1354">[1]!table_weight[Positioning]*(('F+ , F-'!Z$2-[1]!tbl_gk[[#This Row],[Positioning]])/('F+ , F-'!Z$2-'F+ , F-'!Z$3))</f>
        <v>5.9155596119392221E-4</v>
      </c>
      <c r="AA1354" s="1" cm="1">
        <f t="array" ref="AA1354">[1]!table_weight[Vision]*(('F+ , F-'!AA$2-[1]!tbl_gk[[#This Row],[Vision]])/('F+ , F-'!AA$2-'F+ , F-'!AA$3))</f>
        <v>3.1234154751039387E-2</v>
      </c>
      <c r="AB1354" s="1" cm="1">
        <f t="array" ref="AB1354">[1]!table_weight[Penalties]*(('F+ , F-'!AB$2-[1]!tbl_gk[[#This Row],[Penalties]])/('F+ , F-'!AB$2-'F+ , F-'!AB$3))</f>
        <v>2.0356484546967322E-3</v>
      </c>
      <c r="AC1354" s="1" cm="1">
        <f t="array" ref="AC1354">[1]!table_weight[Composure]*(('F+ , F-'!AC$2-[1]!tbl_gk[[#This Row],[Composure]])/('F+ , F-'!AC$2-'F+ , F-'!AC$3))</f>
        <v>1.3343367545727675E-3</v>
      </c>
      <c r="AD1354" s="1" cm="1">
        <f t="array" ref="AD1354">[1]!table_weight[Marking]*(('F+ , F-'!AD$2-[1]!tbl_gk[[#This Row],[Marking]])/('F+ , F-'!AD$2-'F+ , F-'!AD$3))</f>
        <v>1.5774825631838111E-3</v>
      </c>
      <c r="AE1354" s="1" cm="1">
        <f t="array" ref="AE1354">[1]!table_weight[StandingTackle]*(('F+ , F-'!AE$2-[1]!tbl_gk[[#This Row],[StandingTackle]])/('F+ , F-'!AE$2-'F+ , F-'!AE$3))</f>
        <v>1.5691800233775807E-2</v>
      </c>
      <c r="AF1354" s="1" cm="1">
        <f t="array" ref="AF1354">[1]!table_weight[SlidingTackle]*(('F+ , F-'!AF$2-[1]!tbl_gk[[#This Row],[SlidingTackle]])/('F+ , F-'!AF$2-'F+ , F-'!AF$3))</f>
        <v>5.230600077925268E-3</v>
      </c>
      <c r="AG1354" s="1" cm="1">
        <f t="array" ref="AG1354">[1]!table_weight[GKDiving]*(('F+ , F-'!AG$2-[1]!tbl_gk[[#This Row],[GKDiving]])/('F+ , F-'!AG$2-'F+ , F-'!AG$3))</f>
        <v>4.2702945948686719E-2</v>
      </c>
      <c r="AH1354" s="1" cm="1">
        <f t="array" ref="AH1354">[1]!table_weight[GKHandling]*(('F+ , F-'!AH$2-[1]!tbl_gk[[#This Row],[GKHandling]])/('F+ , F-'!AH$2-'F+ , F-'!AH$3))</f>
        <v>3.9212444279837541E-2</v>
      </c>
      <c r="AI1354" s="1" cm="1">
        <f t="array" ref="AI1354">[1]!table_weight[GKKicking]*(('F+ , F-'!AI$2-[1]!tbl_gk[[#This Row],[GKKicking]])/('F+ , F-'!AI$2-'F+ , F-'!AI$3))</f>
        <v>2.5044113173106158E-2</v>
      </c>
      <c r="AJ1354" s="1" cm="1">
        <f t="array" ref="AJ1354">[1]!table_weight[GKPositioning]*(('F+ , F-'!AJ$2-[1]!tbl_gk[[#This Row],[GKPositioning]])/('F+ , F-'!AJ$2-'F+ , F-'!AJ$3))</f>
        <v>1.6397931244295699E-2</v>
      </c>
      <c r="AK1354" s="1" cm="1">
        <f t="array" ref="AK1354">[1]!table_weight[GKReflexes]*(('F+ , F-'!AK$2-[1]!tbl_gk[[#This Row],[GKReflexes]])/('F+ , F-'!AK$2-'F+ , F-'!AK$3))</f>
        <v>4.1905824290977896E-2</v>
      </c>
    </row>
    <row r="1355" spans="1:37" x14ac:dyDescent="0.55000000000000004">
      <c r="A1355" s="8">
        <f>[1]!tbl_gk[[#This Row],[ID]]</f>
        <v>253343</v>
      </c>
      <c r="B1355" s="2" cm="1">
        <f t="array" ref="B1355">[1]!table_weight[ValueEUR]*(('F+ , F-'!B$2-[1]!tbl_gk[[#This Row],[ValueEUR]])/('F+ , F-'!B$2-'F+ , F-'!B$3))</f>
        <v>1.8242085732617382E-4</v>
      </c>
      <c r="C1355" s="2" cm="1">
        <f t="array" ref="C1355">[1]!table_weight[WageEUR]*(('F+ , F-'!C$2-[1]!tbl_gk[[#This Row],[WageEUR]])/('F+ , F-'!C$2-'F+ , F-'!C$3))</f>
        <v>0</v>
      </c>
      <c r="D1355" s="2" cm="1">
        <f t="array" ref="D1355">[1]!table_weight[Crossing]*(('F+ , F-'!D$2-[1]!tbl_gk[[#This Row],[Crossing]])/('F+ , F-'!D$2-'F+ , F-'!D$3))</f>
        <v>3.3625286215233793E-2</v>
      </c>
      <c r="E1355" s="2" cm="1">
        <f t="array" ref="E1355">[1]!table_weight[Finishing]*(('F+ , F-'!E$2-[1]!tbl_gk[[#This Row],[Finishing]])/('F+ , F-'!E$2-'F+ , F-'!E$3))</f>
        <v>1.6970261636750646E-2</v>
      </c>
      <c r="F1355" s="2" cm="1">
        <f t="array" ref="F1355">[1]!table_weight[HeadingAccuracy]*(('F+ , F-'!F$2-[1]!tbl_gk[[#This Row],[HeadingAccuracy]])/('F+ , F-'!F$2-'F+ , F-'!F$3))</f>
        <v>1.0439222844598752E-2</v>
      </c>
      <c r="G1355" s="2" cm="1">
        <f t="array" ref="G1355">[1]!table_weight[ShortPassing]*(('F+ , F-'!G$2-[1]!tbl_gk[[#This Row],[ShortPassing]])/('F+ , F-'!G$2-'F+ , F-'!G$3))</f>
        <v>6.3285326414520199E-2</v>
      </c>
      <c r="H1355" s="2" cm="1">
        <f t="array" ref="H1355">[1]!table_weight[Volleys]*(('F+ , F-'!H$2-[1]!tbl_gk[[#This Row],[Volleys]])/('F+ , F-'!H$2-'F+ , F-'!H$3))</f>
        <v>1.851827356780974E-3</v>
      </c>
      <c r="I1355" s="2" cm="1">
        <f t="array" ref="I1355">[1]!table_weight[Dribbling]*(('F+ , F-'!I$2-[1]!tbl_gk[[#This Row],[Dribbling]])/('F+ , F-'!I$2-'F+ , F-'!I$3))</f>
        <v>1.9557564431309422E-2</v>
      </c>
      <c r="J1355" s="2" cm="1">
        <f t="array" ref="J1355">[1]!table_weight[Curve]*(('F+ , F-'!J$2-[1]!tbl_gk[[#This Row],[Curve]])/('F+ , F-'!J$2-'F+ , F-'!J$3))</f>
        <v>9.4648953791028455E-3</v>
      </c>
      <c r="K1355" s="2" cm="1">
        <f t="array" ref="K1355">[1]!table_weight[FKAccuracy]*(('F+ , F-'!K$2-[1]!tbl_gk[[#This Row],[FKAccuracy]])/('F+ , F-'!K$2-'F+ , F-'!K$3))</f>
        <v>9.4310921813203358E-3</v>
      </c>
      <c r="L1355" s="2" cm="1">
        <f t="array" ref="L1355">[1]!table_weight[LongPassing]*(('F+ , F-'!L$2-[1]!tbl_gk[[#This Row],[LongPassing]])/('F+ , F-'!L$2-'F+ , F-'!L$3))</f>
        <v>2.8695477304017315E-2</v>
      </c>
      <c r="M1355" s="2" cm="1">
        <f t="array" ref="M1355">[1]!table_weight[BallControl]*(('F+ , F-'!M$2-[1]!tbl_gk[[#This Row],[BallControl]])/('F+ , F-'!M$2-'F+ , F-'!M$3))</f>
        <v>1.4776826459211564E-2</v>
      </c>
      <c r="N1355" s="2" cm="1">
        <f t="array" ref="N1355">[1]!table_weight[Acceleration]*(('F+ , F-'!N$2-[1]!tbl_gk[[#This Row],[Acceleration]])/('F+ , F-'!N$2-'F+ , F-'!N$3))</f>
        <v>6.5391291898566463E-3</v>
      </c>
      <c r="O1355" s="2" cm="1">
        <f t="array" ref="O1355">[1]!table_weight[SprintSpeed]*(('F+ , F-'!O$2-[1]!tbl_gk[[#This Row],[SprintSpeed]])/('F+ , F-'!O$2-'F+ , F-'!O$3))</f>
        <v>1.124429571037419E-2</v>
      </c>
      <c r="P1355" s="2" cm="1">
        <f t="array" ref="P1355">[1]!table_weight[Agility]*(('F+ , F-'!P$2-[1]!tbl_gk[[#This Row],[Agility]])/('F+ , F-'!P$2-'F+ , F-'!P$3))</f>
        <v>2.92527673117876E-3</v>
      </c>
      <c r="Q1355" s="2" cm="1">
        <f t="array" ref="Q1355">[1]!table_weight[Reactions]*(('F+ , F-'!Q$2-[1]!tbl_gk[[#This Row],[Reactions]])/('F+ , F-'!Q$2-'F+ , F-'!Q$3))</f>
        <v>1.1859766001660328E-3</v>
      </c>
      <c r="R1355" s="2" cm="1">
        <f t="array" ref="R1355">[1]!table_weight[Balance]*(('F+ , F-'!R$2-[1]!tbl_gk[[#This Row],[Balance]])/('F+ , F-'!R$2-'F+ , F-'!R$3))</f>
        <v>1.6763626655408076E-3</v>
      </c>
      <c r="S1355" s="2" cm="1">
        <f t="array" ref="S1355">[1]!table_weight[ShotPower]*(('F+ , F-'!S$2-[1]!tbl_gk[[#This Row],[ShotPower]])/('F+ , F-'!S$2-'F+ , F-'!S$3))</f>
        <v>5.1941499031661464E-3</v>
      </c>
      <c r="T1355" s="2" cm="1">
        <f t="array" ref="T1355">[1]!table_weight[Jumping]*(('F+ , F-'!T$2-[1]!tbl_gk[[#This Row],[Jumping]])/('F+ , F-'!T$2-'F+ , F-'!T$3))</f>
        <v>2.1467756656231253E-3</v>
      </c>
      <c r="U1355" s="2" cm="1">
        <f t="array" ref="U1355">[1]!table_weight[Stamina]*(('F+ , F-'!U$2-[1]!tbl_gk[[#This Row],[Stamina]])/('F+ , F-'!U$2-'F+ , F-'!U$3))</f>
        <v>1.288065399373875E-2</v>
      </c>
      <c r="V1355" s="2" cm="1">
        <f t="array" ref="V1355">[1]!table_weight[Strength]*(('F+ , F-'!V$2-[1]!tbl_gk[[#This Row],[Strength]])/('F+ , F-'!V$2-'F+ , F-'!V$3))</f>
        <v>2.3070682486563184E-2</v>
      </c>
      <c r="W1355" s="2" cm="1">
        <f t="array" ref="W1355">[1]!table_weight[LongShots]*(('F+ , F-'!W$2-[1]!tbl_gk[[#This Row],[LongShots]])/('F+ , F-'!W$2-'F+ , F-'!W$3))</f>
        <v>9.0897623305407575E-3</v>
      </c>
      <c r="X1355" s="2" cm="1">
        <f t="array" ref="X1355">[1]!table_weight[Aggression]*(('F+ , F-'!X$2-[1]!tbl_gk[[#This Row],[Aggression]])/('F+ , F-'!X$2-'F+ , F-'!X$3))</f>
        <v>1.2169151201703659E-2</v>
      </c>
      <c r="Y1355" s="2" cm="1">
        <f t="array" ref="Y1355">[1]!table_weight[Interceptions]*(('F+ , F-'!Y$2-[1]!tbl_gk[[#This Row],[Interceptions]])/('F+ , F-'!Y$2-'F+ , F-'!Y$3))</f>
        <v>2.0084046292242669E-2</v>
      </c>
      <c r="Z1355" s="2" cm="1">
        <f t="array" ref="Z1355">[1]!table_weight[Positioning]*(('F+ , F-'!Z$2-[1]!tbl_gk[[#This Row],[Positioning]])/('F+ , F-'!Z$2-'F+ , F-'!Z$3))</f>
        <v>1.4788899029848058E-3</v>
      </c>
      <c r="AA1355" s="2" cm="1">
        <f t="array" ref="AA1355">[1]!table_weight[Vision]*(('F+ , F-'!AA$2-[1]!tbl_gk[[#This Row],[Vision]])/('F+ , F-'!AA$2-'F+ , F-'!AA$3))</f>
        <v>2.9104553290741252E-2</v>
      </c>
      <c r="AB1355" s="2" cm="1">
        <f t="array" ref="AB1355">[1]!table_weight[Penalties]*(('F+ , F-'!AB$2-[1]!tbl_gk[[#This Row],[Penalties]])/('F+ , F-'!AB$2-'F+ , F-'!AB$3))</f>
        <v>2.5054134827036706E-3</v>
      </c>
      <c r="AC1355" s="2" cm="1">
        <f t="array" ref="AC1355">[1]!table_weight[Composure]*(('F+ , F-'!AC$2-[1]!tbl_gk[[#This Row],[Composure]])/('F+ , F-'!AC$2-'F+ , F-'!AC$3))</f>
        <v>1.441083694938589E-3</v>
      </c>
      <c r="AD1355" s="2" cm="1">
        <f t="array" ref="AD1355">[1]!table_weight[Marking]*(('F+ , F-'!AD$2-[1]!tbl_gk[[#This Row],[Marking]])/('F+ , F-'!AD$2-'F+ , F-'!AD$3))</f>
        <v>3.1549651263676225E-2</v>
      </c>
      <c r="AE1355" s="2" cm="1">
        <f t="array" ref="AE1355">[1]!table_weight[StandingTackle]*(('F+ , F-'!AE$2-[1]!tbl_gk[[#This Row],[StandingTackle]])/('F+ , F-'!AE$2-'F+ , F-'!AE$3))</f>
        <v>2.6900228972187096E-2</v>
      </c>
      <c r="AF1355" s="2" cm="1">
        <f t="array" ref="AF1355">[1]!table_weight[SlidingTackle]*(('F+ , F-'!AF$2-[1]!tbl_gk[[#This Row],[SlidingTackle]])/('F+ , F-'!AF$2-'F+ , F-'!AF$3))</f>
        <v>8.9667429907290316E-3</v>
      </c>
      <c r="AG1355" s="2" cm="1">
        <f t="array" ref="AG1355">[1]!table_weight[GKDiving]*(('F+ , F-'!AG$2-[1]!tbl_gk[[#This Row],[GKDiving]])/('F+ , F-'!AG$2-'F+ , F-'!AG$3))</f>
        <v>3.9286710272791778E-2</v>
      </c>
      <c r="AH1355" s="2" cm="1">
        <f t="array" ref="AH1355">[1]!table_weight[GKHandling]*(('F+ , F-'!AH$2-[1]!tbl_gk[[#This Row],[GKHandling]])/('F+ , F-'!AH$2-'F+ , F-'!AH$3))</f>
        <v>4.0994828110739248E-2</v>
      </c>
      <c r="AI1355" s="2" cm="1">
        <f t="array" ref="AI1355">[1]!table_weight[GKKicking]*(('F+ , F-'!AI$2-[1]!tbl_gk[[#This Row],[GKKicking]])/('F+ , F-'!AI$2-'F+ , F-'!AI$3))</f>
        <v>2.3255247946455719E-2</v>
      </c>
      <c r="AJ1355" s="2" cm="1">
        <f t="array" ref="AJ1355">[1]!table_weight[GKPositioning]*(('F+ , F-'!AJ$2-[1]!tbl_gk[[#This Row],[GKPositioning]])/('F+ , F-'!AJ$2-'F+ , F-'!AJ$3))</f>
        <v>1.6397931244295699E-2</v>
      </c>
      <c r="AK1355" s="2" cm="1">
        <f t="array" ref="AK1355">[1]!table_weight[GKReflexes]*(('F+ , F-'!AK$2-[1]!tbl_gk[[#This Row],[GKReflexes]])/('F+ , F-'!AK$2-'F+ , F-'!AK$3))</f>
        <v>4.0083831930500594E-2</v>
      </c>
    </row>
    <row r="1356" spans="1:37" x14ac:dyDescent="0.55000000000000004">
      <c r="A1356" s="7">
        <f>[1]!tbl_gk[[#This Row],[ID]]</f>
        <v>253423</v>
      </c>
      <c r="B1356" s="1" cm="1">
        <f t="array" ref="B1356">[1]!table_weight[ValueEUR]*(('F+ , F-'!B$2-[1]!tbl_gk[[#This Row],[ValueEUR]])/('F+ , F-'!B$2-'F+ , F-'!B$3))</f>
        <v>1.1111930395502975E-5</v>
      </c>
      <c r="C1356" s="1" cm="1">
        <f t="array" ref="C1356">[1]!table_weight[WageEUR]*(('F+ , F-'!C$2-[1]!tbl_gk[[#This Row],[WageEUR]])/('F+ , F-'!C$2-'F+ , F-'!C$3))</f>
        <v>0</v>
      </c>
      <c r="D1356" s="1" cm="1">
        <f t="array" ref="D1356">[1]!table_weight[Crossing]*(('F+ , F-'!D$2-[1]!tbl_gk[[#This Row],[Crossing]])/('F+ , F-'!D$2-'F+ , F-'!D$3))</f>
        <v>3.9229500584439428E-2</v>
      </c>
      <c r="E1356" s="1" cm="1">
        <f t="array" ref="E1356">[1]!table_weight[Finishing]*(('F+ , F-'!E$2-[1]!tbl_gk[[#This Row],[Finishing]])/('F+ , F-'!E$2-'F+ , F-'!E$3))</f>
        <v>1.9965013690294877E-2</v>
      </c>
      <c r="F1356" s="1" cm="1">
        <f t="array" ref="F1356">[1]!table_weight[HeadingAccuracy]*(('F+ , F-'!F$2-[1]!tbl_gk[[#This Row],[HeadingAccuracy]])/('F+ , F-'!F$2-'F+ , F-'!F$3))</f>
        <v>1.1691929585950599E-2</v>
      </c>
      <c r="G1356" s="1" cm="1">
        <f t="array" ref="G1356">[1]!table_weight[ShortPassing]*(('F+ , F-'!G$2-[1]!tbl_gk[[#This Row],[ShortPassing]])/('F+ , F-'!G$2-'F+ , F-'!G$3))</f>
        <v>6.7504348175488213E-2</v>
      </c>
      <c r="H1356" s="1" cm="1">
        <f t="array" ref="H1356">[1]!table_weight[Volleys]*(('F+ , F-'!H$2-[1]!tbl_gk[[#This Row],[Volleys]])/('F+ , F-'!H$2-'F+ , F-'!H$3))</f>
        <v>1.9675665665797848E-3</v>
      </c>
      <c r="I1356" s="1" cm="1">
        <f t="array" ref="I1356">[1]!table_weight[Dribbling]*(('F+ , F-'!I$2-[1]!tbl_gk[[#This Row],[Dribbling]])/('F+ , F-'!I$2-'F+ , F-'!I$3))</f>
        <v>2.4446955539136776E-2</v>
      </c>
      <c r="J1356" s="1" cm="1">
        <f t="array" ref="J1356">[1]!table_weight[Curve]*(('F+ , F-'!J$2-[1]!tbl_gk[[#This Row],[Curve]])/('F+ , F-'!J$2-'F+ , F-'!J$3))</f>
        <v>9.8029273569279467E-3</v>
      </c>
      <c r="K1356" s="1" cm="1">
        <f t="array" ref="K1356">[1]!table_weight[FKAccuracy]*(('F+ , F-'!K$2-[1]!tbl_gk[[#This Row],[FKAccuracy]])/('F+ , F-'!K$2-'F+ , F-'!K$3))</f>
        <v>9.7353209613629272E-3</v>
      </c>
      <c r="L1356" s="1" cm="1">
        <f t="array" ref="L1356">[1]!table_weight[LongPassing]*(('F+ , F-'!L$2-[1]!tbl_gk[[#This Row],[LongPassing]])/('F+ , F-'!L$2-'F+ , F-'!L$3))</f>
        <v>2.5988356803638323E-2</v>
      </c>
      <c r="M1356" s="1" cm="1">
        <f t="array" ref="M1356">[1]!table_weight[BallControl]*(('F+ , F-'!M$2-[1]!tbl_gk[[#This Row],[BallControl]])/('F+ , F-'!M$2-'F+ , F-'!M$3))</f>
        <v>1.6515276630883511E-2</v>
      </c>
      <c r="N1356" s="1" cm="1">
        <f t="array" ref="N1356">[1]!table_weight[Acceleration]*(('F+ , F-'!N$2-[1]!tbl_gk[[#This Row],[Acceleration]])/('F+ , F-'!N$2-'F+ , F-'!N$3))</f>
        <v>1.10488734587233E-2</v>
      </c>
      <c r="O1356" s="1" cm="1">
        <f t="array" ref="O1356">[1]!table_weight[SprintSpeed]*(('F+ , F-'!O$2-[1]!tbl_gk[[#This Row],[SprintSpeed]])/('F+ , F-'!O$2-'F+ , F-'!O$3))</f>
        <v>9.838758746577414E-3</v>
      </c>
      <c r="P1356" s="1" cm="1">
        <f t="array" ref="P1356">[1]!table_weight[Agility]*(('F+ , F-'!P$2-[1]!tbl_gk[[#This Row],[Agility]])/('F+ , F-'!P$2-'F+ , F-'!P$3))</f>
        <v>5.6165313238632194E-3</v>
      </c>
      <c r="Q1356" s="1" cm="1">
        <f t="array" ref="Q1356">[1]!table_weight[Reactions]*(('F+ , F-'!Q$2-[1]!tbl_gk[[#This Row],[Reactions]])/('F+ , F-'!Q$2-'F+ , F-'!Q$3))</f>
        <v>2.0625680002887528E-3</v>
      </c>
      <c r="R1356" s="1" cm="1">
        <f t="array" ref="R1356">[1]!table_weight[Balance]*(('F+ , F-'!R$2-[1]!tbl_gk[[#This Row],[Balance]])/('F+ , F-'!R$2-'F+ , F-'!R$3))</f>
        <v>1.8005376778030898E-3</v>
      </c>
      <c r="S1356" s="1" cm="1">
        <f t="array" ref="S1356">[1]!table_weight[ShotPower]*(('F+ , F-'!S$2-[1]!tbl_gk[[#This Row],[ShotPower]])/('F+ , F-'!S$2-'F+ , F-'!S$3))</f>
        <v>7.7912248547492196E-3</v>
      </c>
      <c r="T1356" s="1" cm="1">
        <f t="array" ref="T1356">[1]!table_weight[Jumping]*(('F+ , F-'!T$2-[1]!tbl_gk[[#This Row],[Jumping]])/('F+ , F-'!T$2-'F+ , F-'!T$3))</f>
        <v>2.2326466922480506E-3</v>
      </c>
      <c r="U1356" s="1" cm="1">
        <f t="array" ref="U1356">[1]!table_weight[Stamina]*(('F+ , F-'!U$2-[1]!tbl_gk[[#This Row],[Stamina]])/('F+ , F-'!U$2-'F+ , F-'!U$3))</f>
        <v>1.8032915591234249E-2</v>
      </c>
      <c r="V1356" s="1" cm="1">
        <f t="array" ref="V1356">[1]!table_weight[Strength]*(('F+ , F-'!V$2-[1]!tbl_gk[[#This Row],[Strength]])/('F+ , F-'!V$2-'F+ , F-'!V$3))</f>
        <v>3.1944021904472097E-2</v>
      </c>
      <c r="W1356" s="1" cm="1">
        <f t="array" ref="W1356">[1]!table_weight[LongShots]*(('F+ , F-'!W$2-[1]!tbl_gk[[#This Row],[LongShots]])/('F+ , F-'!W$2-'F+ , F-'!W$3))</f>
        <v>1.0388299806332293E-2</v>
      </c>
      <c r="X1356" s="1" cm="1">
        <f t="array" ref="X1356">[1]!table_weight[Aggression]*(('F+ , F-'!X$2-[1]!tbl_gk[[#This Row],[Aggression]])/('F+ , F-'!X$2-'F+ , F-'!X$3))</f>
        <v>1.0952236081533291E-2</v>
      </c>
      <c r="Y1356" s="1" cm="1">
        <f t="array" ref="Y1356">[1]!table_weight[Interceptions]*(('F+ , F-'!Y$2-[1]!tbl_gk[[#This Row],[Interceptions]])/('F+ , F-'!Y$2-'F+ , F-'!Y$3))</f>
        <v>2.0776599612664828E-2</v>
      </c>
      <c r="Z1356" s="1" cm="1">
        <f t="array" ref="Z1356">[1]!table_weight[Positioning]*(('F+ , F-'!Z$2-[1]!tbl_gk[[#This Row],[Positioning]])/('F+ , F-'!Z$2-'F+ , F-'!Z$3))</f>
        <v>2.0704458641787279E-3</v>
      </c>
      <c r="AA1356" s="1" cm="1">
        <f t="array" ref="AA1356">[1]!table_weight[Vision]*(('F+ , F-'!AA$2-[1]!tbl_gk[[#This Row],[Vision]])/('F+ , F-'!AA$2-'F+ , F-'!AA$3))</f>
        <v>3.3363756211337532E-2</v>
      </c>
      <c r="AB1356" s="1" cm="1">
        <f t="array" ref="AB1356">[1]!table_weight[Penalties]*(('F+ , F-'!AB$2-[1]!tbl_gk[[#This Row],[Penalties]])/('F+ , F-'!AB$2-'F+ , F-'!AB$3))</f>
        <v>2.5445605683709158E-3</v>
      </c>
      <c r="AC1356" s="1" cm="1">
        <f t="array" ref="AC1356">[1]!table_weight[Composure]*(('F+ , F-'!AC$2-[1]!tbl_gk[[#This Row],[Composure]])/('F+ , F-'!AC$2-'F+ , F-'!AC$3))</f>
        <v>2.6153000389626249E-3</v>
      </c>
      <c r="AD1356" s="1" cm="1">
        <f t="array" ref="AD1356">[1]!table_weight[Marking]*(('F+ , F-'!AD$2-[1]!tbl_gk[[#This Row],[Marking]])/('F+ , F-'!AD$2-'F+ , F-'!AD$3))</f>
        <v>3.4704616390043845E-2</v>
      </c>
      <c r="AE1356" s="1" cm="1">
        <f t="array" ref="AE1356">[1]!table_weight[StandingTackle]*(('F+ , F-'!AE$2-[1]!tbl_gk[[#This Row],[StandingTackle]])/('F+ , F-'!AE$2-'F+ , F-'!AE$3))</f>
        <v>2.9141914719869356E-2</v>
      </c>
      <c r="AF1356" s="1" cm="1">
        <f t="array" ref="AF1356">[1]!table_weight[SlidingTackle]*(('F+ , F-'!AF$2-[1]!tbl_gk[[#This Row],[SlidingTackle]])/('F+ , F-'!AF$2-'F+ , F-'!AF$3))</f>
        <v>1.120842873841129E-2</v>
      </c>
      <c r="AG1356" s="1" cm="1">
        <f t="array" ref="AG1356">[1]!table_weight[GKDiving]*(('F+ , F-'!AG$2-[1]!tbl_gk[[#This Row],[GKDiving]])/('F+ , F-'!AG$2-'F+ , F-'!AG$3))</f>
        <v>8.1989656221478496E-2</v>
      </c>
      <c r="AH1356" s="1" cm="1">
        <f t="array" ref="AH1356">[1]!table_weight[GKHandling]*(('F+ , F-'!AH$2-[1]!tbl_gk[[#This Row],[GKHandling]])/('F+ , F-'!AH$2-'F+ , F-'!AH$3))</f>
        <v>6.5948201743363147E-2</v>
      </c>
      <c r="AI1356" s="1" cm="1">
        <f t="array" ref="AI1356">[1]!table_weight[GKKicking]*(('F+ , F-'!AI$2-[1]!tbl_gk[[#This Row],[GKKicking]])/('F+ , F-'!AI$2-'F+ , F-'!AI$3))</f>
        <v>3.57773045330088E-2</v>
      </c>
      <c r="AJ1356" s="1" cm="1">
        <f t="array" ref="AJ1356">[1]!table_weight[GKPositioning]*(('F+ , F-'!AJ$2-[1]!tbl_gk[[#This Row],[GKPositioning]])/('F+ , F-'!AJ$2-'F+ , F-'!AJ$3))</f>
        <v>2.9642414172380688E-2</v>
      </c>
      <c r="AK1356" s="1" cm="1">
        <f t="array" ref="AK1356">[1]!table_weight[GKReflexes]*(('F+ , F-'!AK$2-[1]!tbl_gk[[#This Row],[GKReflexes]])/('F+ , F-'!AK$2-'F+ , F-'!AK$3))</f>
        <v>6.3769732616705502E-2</v>
      </c>
    </row>
    <row r="1357" spans="1:37" x14ac:dyDescent="0.55000000000000004">
      <c r="A1357" s="8">
        <f>[1]!tbl_gk[[#This Row],[ID]]</f>
        <v>253428</v>
      </c>
      <c r="B1357" s="2" cm="1">
        <f t="array" ref="B1357">[1]!table_weight[ValueEUR]*(('F+ , F-'!B$2-[1]!tbl_gk[[#This Row],[ValueEUR]])/('F+ , F-'!B$2-'F+ , F-'!B$3))</f>
        <v>4.6021911721374819E-4</v>
      </c>
      <c r="C1357" s="2" cm="1">
        <f t="array" ref="C1357">[1]!table_weight[WageEUR]*(('F+ , F-'!C$2-[1]!tbl_gk[[#This Row],[WageEUR]])/('F+ , F-'!C$2-'F+ , F-'!C$3))</f>
        <v>1.4865955417578903E-3</v>
      </c>
      <c r="D1357" s="2" cm="1">
        <f t="array" ref="D1357">[1]!table_weight[Crossing]*(('F+ , F-'!D$2-[1]!tbl_gk[[#This Row],[Crossing]])/('F+ , F-'!D$2-'F+ , F-'!D$3))</f>
        <v>3.5866971962916043E-2</v>
      </c>
      <c r="E1357" s="2" cm="1">
        <f t="array" ref="E1357">[1]!table_weight[Finishing]*(('F+ , F-'!E$2-[1]!tbl_gk[[#This Row],[Finishing]])/('F+ , F-'!E$2-'F+ , F-'!E$3))</f>
        <v>1.59720109522359E-2</v>
      </c>
      <c r="F1357" s="2" cm="1">
        <f t="array" ref="F1357">[1]!table_weight[HeadingAccuracy]*(('F+ , F-'!F$2-[1]!tbl_gk[[#This Row],[HeadingAccuracy]])/('F+ , F-'!F$2-'F+ , F-'!F$3))</f>
        <v>1.1691929585950599E-2</v>
      </c>
      <c r="G1357" s="2" cm="1">
        <f t="array" ref="G1357">[1]!table_weight[ShortPassing]*(('F+ , F-'!G$2-[1]!tbl_gk[[#This Row],[ShortPassing]])/('F+ , F-'!G$2-'F+ , F-'!G$3))</f>
        <v>2.5314130565808078E-2</v>
      </c>
      <c r="H1357" s="2" cm="1">
        <f t="array" ref="H1357">[1]!table_weight[Volleys]*(('F+ , F-'!H$2-[1]!tbl_gk[[#This Row],[Volleys]])/('F+ , F-'!H$2-'F+ , F-'!H$3))</f>
        <v>1.3888705175857305E-3</v>
      </c>
      <c r="I1357" s="2" cm="1">
        <f t="array" ref="I1357">[1]!table_weight[Dribbling]*(('F+ , F-'!I$2-[1]!tbl_gk[[#This Row],[Dribbling]])/('F+ , F-'!I$2-'F+ , F-'!I$3))</f>
        <v>1.5646051545047536E-2</v>
      </c>
      <c r="J1357" s="2" cm="1">
        <f t="array" ref="J1357">[1]!table_weight[Curve]*(('F+ , F-'!J$2-[1]!tbl_gk[[#This Row],[Curve]])/('F+ , F-'!J$2-'F+ , F-'!J$3))</f>
        <v>8.2817834567149896E-3</v>
      </c>
      <c r="K1357" s="2" cm="1">
        <f t="array" ref="K1357">[1]!table_weight[FKAccuracy]*(('F+ , F-'!K$2-[1]!tbl_gk[[#This Row],[FKAccuracy]])/('F+ , F-'!K$2-'F+ , F-'!K$3))</f>
        <v>8.3662914511712649E-3</v>
      </c>
      <c r="L1357" s="2" cm="1">
        <f t="array" ref="L1357">[1]!table_weight[LongPassing]*(('F+ , F-'!L$2-[1]!tbl_gk[[#This Row],[LongPassing]])/('F+ , F-'!L$2-'F+ , F-'!L$3))</f>
        <v>1.0287057901440168E-2</v>
      </c>
      <c r="M1357" s="2" cm="1">
        <f t="array" ref="M1357">[1]!table_weight[BallControl]*(('F+ , F-'!M$2-[1]!tbl_gk[[#This Row],[BallControl]])/('F+ , F-'!M$2-'F+ , F-'!M$3))</f>
        <v>7.823025772523768E-3</v>
      </c>
      <c r="N1357" s="2" cm="1">
        <f t="array" ref="N1357">[1]!table_weight[Acceleration]*(('F+ , F-'!N$2-[1]!tbl_gk[[#This Row],[Acceleration]])/('F+ , F-'!N$2-'F+ , F-'!N$3))</f>
        <v>5.8626675495266484E-3</v>
      </c>
      <c r="O1357" s="2" cm="1">
        <f t="array" ref="O1357">[1]!table_weight[SprintSpeed]*(('F+ , F-'!O$2-[1]!tbl_gk[[#This Row],[SprintSpeed]])/('F+ , F-'!O$2-'F+ , F-'!O$3))</f>
        <v>7.589899604502578E-3</v>
      </c>
      <c r="P1357" s="2" cm="1">
        <f t="array" ref="P1357">[1]!table_weight[Agility]*(('F+ , F-'!P$2-[1]!tbl_gk[[#This Row],[Agility]])/('F+ , F-'!P$2-'F+ , F-'!P$3))</f>
        <v>2.2232103156958572E-3</v>
      </c>
      <c r="Q1357" s="2" cm="1">
        <f t="array" ref="Q1357">[1]!table_weight[Reactions]*(('F+ , F-'!Q$2-[1]!tbl_gk[[#This Row],[Reactions]])/('F+ , F-'!Q$2-'F+ , F-'!Q$3))</f>
        <v>1.7016186002382209E-3</v>
      </c>
      <c r="R1357" s="2" cm="1">
        <f t="array" ref="R1357">[1]!table_weight[Balance]*(('F+ , F-'!R$2-[1]!tbl_gk[[#This Row],[Balance]])/('F+ , F-'!R$2-'F+ , F-'!R$3))</f>
        <v>1.7384501716719487E-3</v>
      </c>
      <c r="S1357" s="2" cm="1">
        <f t="array" ref="S1357">[1]!table_weight[ShotPower]*(('F+ , F-'!S$2-[1]!tbl_gk[[#This Row],[ShotPower]])/('F+ , F-'!S$2-'F+ , F-'!S$3))</f>
        <v>5.4538573983244545E-3</v>
      </c>
      <c r="T1357" s="2" cm="1">
        <f t="array" ref="T1357">[1]!table_weight[Jumping]*(('F+ , F-'!T$2-[1]!tbl_gk[[#This Row],[Jumping]])/('F+ , F-'!T$2-'F+ , F-'!T$3))</f>
        <v>1.2021943727489502E-3</v>
      </c>
      <c r="U1357" s="2" cm="1">
        <f t="array" ref="U1357">[1]!table_weight[Stamina]*(('F+ , F-'!U$2-[1]!tbl_gk[[#This Row],[Stamina]])/('F+ , F-'!U$2-'F+ , F-'!U$3))</f>
        <v>4.2935513312462497E-3</v>
      </c>
      <c r="V1357" s="2" cm="1">
        <f t="array" ref="V1357">[1]!table_weight[Strength]*(('F+ , F-'!V$2-[1]!tbl_gk[[#This Row],[Strength]])/('F+ , F-'!V$2-'F+ , F-'!V$3))</f>
        <v>2.3958016428354077E-2</v>
      </c>
      <c r="W1357" s="2" cm="1">
        <f t="array" ref="W1357">[1]!table_weight[LongShots]*(('F+ , F-'!W$2-[1]!tbl_gk[[#This Row],[LongShots]])/('F+ , F-'!W$2-'F+ , F-'!W$3))</f>
        <v>8.3106398450658349E-3</v>
      </c>
      <c r="X1357" s="2" cm="1">
        <f t="array" ref="X1357">[1]!table_weight[Aggression]*(('F+ , F-'!X$2-[1]!tbl_gk[[#This Row],[Aggression]])/('F+ , F-'!X$2-'F+ , F-'!X$3))</f>
        <v>1.3386066321874024E-2</v>
      </c>
      <c r="Y1357" s="2" cm="1">
        <f t="array" ref="Y1357">[1]!table_weight[Interceptions]*(('F+ , F-'!Y$2-[1]!tbl_gk[[#This Row],[Interceptions]])/('F+ , F-'!Y$2-'F+ , F-'!Y$3))</f>
        <v>2.2161706253509151E-2</v>
      </c>
      <c r="Z1357" s="2" cm="1">
        <f t="array" ref="Z1357">[1]!table_weight[Positioning]*(('F+ , F-'!Z$2-[1]!tbl_gk[[#This Row],[Positioning]])/('F+ , F-'!Z$2-'F+ , F-'!Z$3))</f>
        <v>8.8733394179088337E-4</v>
      </c>
      <c r="AA1357" s="2" cm="1">
        <f t="array" ref="AA1357">[1]!table_weight[Vision]*(('F+ , F-'!AA$2-[1]!tbl_gk[[#This Row],[Vision]])/('F+ , F-'!AA$2-'F+ , F-'!AA$3))</f>
        <v>4.2592029205962808E-3</v>
      </c>
      <c r="AB1357" s="2" cm="1">
        <f t="array" ref="AB1357">[1]!table_weight[Penalties]*(('F+ , F-'!AB$2-[1]!tbl_gk[[#This Row],[Penalties]])/('F+ , F-'!AB$2-'F+ , F-'!AB$3))</f>
        <v>2.2313838830329571E-3</v>
      </c>
      <c r="AC1357" s="2" cm="1">
        <f t="array" ref="AC1357">[1]!table_weight[Composure]*(('F+ , F-'!AC$2-[1]!tbl_gk[[#This Row],[Composure]])/('F+ , F-'!AC$2-'F+ , F-'!AC$3))</f>
        <v>6.4048164219492846E-4</v>
      </c>
      <c r="AD1357" s="2" cm="1">
        <f t="array" ref="AD1357">[1]!table_weight[Marking]*(('F+ , F-'!AD$2-[1]!tbl_gk[[#This Row],[Marking]])/('F+ , F-'!AD$2-'F+ , F-'!AD$3))</f>
        <v>2.0507273321389546E-2</v>
      </c>
      <c r="AE1357" s="2" cm="1">
        <f t="array" ref="AE1357">[1]!table_weight[StandingTackle]*(('F+ , F-'!AE$2-[1]!tbl_gk[[#This Row],[StandingTackle]])/('F+ , F-'!AE$2-'F+ , F-'!AE$3))</f>
        <v>2.9141914719869356E-2</v>
      </c>
      <c r="AF1357" s="2" cm="1">
        <f t="array" ref="AF1357">[1]!table_weight[SlidingTackle]*(('F+ , F-'!AF$2-[1]!tbl_gk[[#This Row],[SlidingTackle]])/('F+ , F-'!AF$2-'F+ , F-'!AF$3))</f>
        <v>8.9667429907290316E-3</v>
      </c>
      <c r="AG1357" s="2" cm="1">
        <f t="array" ref="AG1357">[1]!table_weight[GKDiving]*(('F+ , F-'!AG$2-[1]!tbl_gk[[#This Row],[GKDiving]])/('F+ , F-'!AG$2-'F+ , F-'!AG$3))</f>
        <v>4.0994828110739248E-2</v>
      </c>
      <c r="AH1357" s="2" cm="1">
        <f t="array" ref="AH1357">[1]!table_weight[GKHandling]*(('F+ , F-'!AH$2-[1]!tbl_gk[[#This Row],[GKHandling]])/('F+ , F-'!AH$2-'F+ , F-'!AH$3))</f>
        <v>4.4559595772542655E-2</v>
      </c>
      <c r="AI1357" s="2" cm="1">
        <f t="array" ref="AI1357">[1]!table_weight[GKKicking]*(('F+ , F-'!AI$2-[1]!tbl_gk[[#This Row],[GKKicking]])/('F+ , F-'!AI$2-'F+ , F-'!AI$3))</f>
        <v>2.5044113173106158E-2</v>
      </c>
      <c r="AJ1357" s="2" cm="1">
        <f t="array" ref="AJ1357">[1]!table_weight[GKPositioning]*(('F+ , F-'!AJ$2-[1]!tbl_gk[[#This Row],[GKPositioning]])/('F+ , F-'!AJ$2-'F+ , F-'!AJ$3))</f>
        <v>1.7028620907537841E-2</v>
      </c>
      <c r="AK1357" s="2" cm="1">
        <f t="array" ref="AK1357">[1]!table_weight[GKReflexes]*(('F+ , F-'!AK$2-[1]!tbl_gk[[#This Row],[GKReflexes]])/('F+ , F-'!AK$2-'F+ , F-'!AK$3))</f>
        <v>4.3727816651455198E-2</v>
      </c>
    </row>
    <row r="1358" spans="1:37" x14ac:dyDescent="0.55000000000000004">
      <c r="A1358" s="7">
        <f>[1]!tbl_gk[[#This Row],[ID]]</f>
        <v>253442</v>
      </c>
      <c r="B1358" s="1" cm="1">
        <f t="array" ref="B1358">[1]!table_weight[ValueEUR]*(('F+ , F-'!B$2-[1]!tbl_gk[[#This Row],[ValueEUR]])/('F+ , F-'!B$2-'F+ , F-'!B$3))</f>
        <v>9.5408269034721362E-4</v>
      </c>
      <c r="C1358" s="1" cm="1">
        <f t="array" ref="C1358">[1]!table_weight[WageEUR]*(('F+ , F-'!C$2-[1]!tbl_gk[[#This Row],[WageEUR]])/('F+ , F-'!C$2-'F+ , F-'!C$3))</f>
        <v>8.6066057680719962E-4</v>
      </c>
      <c r="D1358" s="1" cm="1">
        <f t="array" ref="D1358">[1]!table_weight[Crossing]*(('F+ , F-'!D$2-[1]!tbl_gk[[#This Row],[Crossing]])/('F+ , F-'!D$2-'F+ , F-'!D$3))</f>
        <v>3.5866971962916043E-2</v>
      </c>
      <c r="E1358" s="1" cm="1">
        <f t="array" ref="E1358">[1]!table_weight[Finishing]*(('F+ , F-'!E$2-[1]!tbl_gk[[#This Row],[Finishing]])/('F+ , F-'!E$2-'F+ , F-'!E$3))</f>
        <v>1.7968512321265388E-2</v>
      </c>
      <c r="F1358" s="1" cm="1">
        <f t="array" ref="F1358">[1]!table_weight[HeadingAccuracy]*(('F+ , F-'!F$2-[1]!tbl_gk[[#This Row],[HeadingAccuracy]])/('F+ , F-'!F$2-'F+ , F-'!F$3))</f>
        <v>1.08567917583827E-2</v>
      </c>
      <c r="G1358" s="1" cm="1">
        <f t="array" ref="G1358">[1]!table_weight[ShortPassing]*(('F+ , F-'!G$2-[1]!tbl_gk[[#This Row],[ShortPassing]])/('F+ , F-'!G$2-'F+ , F-'!G$3))</f>
        <v>4.5002898783658811E-2</v>
      </c>
      <c r="H1358" s="1" cm="1">
        <f t="array" ref="H1358">[1]!table_weight[Volleys]*(('F+ , F-'!H$2-[1]!tbl_gk[[#This Row],[Volleys]])/('F+ , F-'!H$2-'F+ , F-'!H$3))</f>
        <v>2.4305234057750281E-3</v>
      </c>
      <c r="I1358" s="1" cm="1">
        <f t="array" ref="I1358">[1]!table_weight[Dribbling]*(('F+ , F-'!I$2-[1]!tbl_gk[[#This Row],[Dribbling]])/('F+ , F-'!I$2-'F+ , F-'!I$3))</f>
        <v>1.9557564431309422E-2</v>
      </c>
      <c r="J1358" s="1" cm="1">
        <f t="array" ref="J1358">[1]!table_weight[Curve]*(('F+ , F-'!J$2-[1]!tbl_gk[[#This Row],[Curve]])/('F+ , F-'!J$2-'F+ , F-'!J$3))</f>
        <v>9.9719433458404991E-3</v>
      </c>
      <c r="K1358" s="1" cm="1">
        <f t="array" ref="K1358">[1]!table_weight[FKAccuracy]*(('F+ , F-'!K$2-[1]!tbl_gk[[#This Row],[FKAccuracy]])/('F+ , F-'!K$2-'F+ , F-'!K$3))</f>
        <v>9.2789777912990392E-3</v>
      </c>
      <c r="L1358" s="1" cm="1">
        <f t="array" ref="L1358">[1]!table_weight[LongPassing]*(('F+ , F-'!L$2-[1]!tbl_gk[[#This Row],[LongPassing]])/('F+ , F-'!L$2-'F+ , F-'!L$3))</f>
        <v>2.1115539902956136E-2</v>
      </c>
      <c r="M1358" s="1" cm="1">
        <f t="array" ref="M1358">[1]!table_weight[BallControl]*(('F+ , F-'!M$2-[1]!tbl_gk[[#This Row],[BallControl]])/('F+ , F-'!M$2-'F+ , F-'!M$3))</f>
        <v>1.2603763744621627E-2</v>
      </c>
      <c r="N1358" s="1" cm="1">
        <f t="array" ref="N1358">[1]!table_weight[Acceleration]*(('F+ , F-'!N$2-[1]!tbl_gk[[#This Row],[Acceleration]])/('F+ , F-'!N$2-'F+ , F-'!N$3))</f>
        <v>7.2155908301866443E-3</v>
      </c>
      <c r="O1358" s="1" cm="1">
        <f t="array" ref="O1358">[1]!table_weight[SprintSpeed]*(('F+ , F-'!O$2-[1]!tbl_gk[[#This Row],[SprintSpeed]])/('F+ , F-'!O$2-'F+ , F-'!O$3))</f>
        <v>1.0400973532096125E-2</v>
      </c>
      <c r="P1358" s="1" cm="1">
        <f t="array" ref="P1358">[1]!table_weight[Agility]*(('F+ , F-'!P$2-[1]!tbl_gk[[#This Row],[Agility]])/('F+ , F-'!P$2-'F+ , F-'!P$3))</f>
        <v>3.8613652851559629E-3</v>
      </c>
      <c r="Q1358" s="1" cm="1">
        <f t="array" ref="Q1358">[1]!table_weight[Reactions]*(('F+ , F-'!Q$2-[1]!tbl_gk[[#This Row],[Reactions]])/('F+ , F-'!Q$2-'F+ , F-'!Q$3))</f>
        <v>9.7971980013715747E-4</v>
      </c>
      <c r="R1358" s="1" cm="1">
        <f t="array" ref="R1358">[1]!table_weight[Balance]*(('F+ , F-'!R$2-[1]!tbl_gk[[#This Row],[Balance]])/('F+ , F-'!R$2-'F+ , F-'!R$3))</f>
        <v>2.2351502207210773E-3</v>
      </c>
      <c r="S1358" s="1" cm="1">
        <f t="array" ref="S1358">[1]!table_weight[ShotPower]*(('F+ , F-'!S$2-[1]!tbl_gk[[#This Row],[ShotPower]])/('F+ , F-'!S$2-'F+ , F-'!S$3))</f>
        <v>4.93444240800784E-3</v>
      </c>
      <c r="T1358" s="1" cm="1">
        <f t="array" ref="T1358">[1]!table_weight[Jumping]*(('F+ , F-'!T$2-[1]!tbl_gk[[#This Row],[Jumping]])/('F+ , F-'!T$2-'F+ , F-'!T$3))</f>
        <v>1.9750336123732751E-3</v>
      </c>
      <c r="U1358" s="1" cm="1">
        <f t="array" ref="U1358">[1]!table_weight[Stamina]*(('F+ , F-'!U$2-[1]!tbl_gk[[#This Row],[Stamina]])/('F+ , F-'!U$2-'F+ , F-'!U$3))</f>
        <v>1.2021943727489499E-2</v>
      </c>
      <c r="V1358" s="1" cm="1">
        <f t="array" ref="V1358">[1]!table_weight[Strength]*(('F+ , F-'!V$2-[1]!tbl_gk[[#This Row],[Strength]])/('F+ , F-'!V$2-'F+ , F-'!V$3))</f>
        <v>1.3310009126863375E-2</v>
      </c>
      <c r="W1358" s="1" cm="1">
        <f t="array" ref="W1358">[1]!table_weight[LongShots]*(('F+ , F-'!W$2-[1]!tbl_gk[[#This Row],[LongShots]])/('F+ , F-'!W$2-'F+ , F-'!W$3))</f>
        <v>1.0388299806332293E-2</v>
      </c>
      <c r="X1358" s="1" cm="1">
        <f t="array" ref="X1358">[1]!table_weight[Aggression]*(('F+ , F-'!X$2-[1]!tbl_gk[[#This Row],[Aggression]])/('F+ , F-'!X$2-'F+ , F-'!X$3))</f>
        <v>1.2777608761788841E-2</v>
      </c>
      <c r="Y1358" s="1" cm="1">
        <f t="array" ref="Y1358">[1]!table_weight[Interceptions]*(('F+ , F-'!Y$2-[1]!tbl_gk[[#This Row],[Interceptions]])/('F+ , F-'!Y$2-'F+ , F-'!Y$3))</f>
        <v>2.4239366214775633E-2</v>
      </c>
      <c r="Z1358" s="1" cm="1">
        <f t="array" ref="Z1358">[1]!table_weight[Positioning]*(('F+ , F-'!Z$2-[1]!tbl_gk[[#This Row],[Positioning]])/('F+ , F-'!Z$2-'F+ , F-'!Z$3))</f>
        <v>1.7746678835817667E-3</v>
      </c>
      <c r="AA1358" s="1" cm="1">
        <f t="array" ref="AA1358">[1]!table_weight[Vision]*(('F+ , F-'!AA$2-[1]!tbl_gk[[#This Row],[Vision]])/('F+ , F-'!AA$2-'F+ , F-'!AA$3))</f>
        <v>1.8456545989250551E-2</v>
      </c>
      <c r="AB1358" s="1" cm="1">
        <f t="array" ref="AB1358">[1]!table_weight[Penalties]*(('F+ , F-'!AB$2-[1]!tbl_gk[[#This Row],[Penalties]])/('F+ , F-'!AB$2-'F+ , F-'!AB$3))</f>
        <v>2.153089711698467E-3</v>
      </c>
      <c r="AC1358" s="1" cm="1">
        <f t="array" ref="AC1358">[1]!table_weight[Composure]*(('F+ , F-'!AC$2-[1]!tbl_gk[[#This Row],[Composure]])/('F+ , F-'!AC$2-'F+ , F-'!AC$3))</f>
        <v>1.814697986218964E-3</v>
      </c>
      <c r="AD1358" s="1" cm="1">
        <f t="array" ref="AD1358">[1]!table_weight[Marking]*(('F+ , F-'!AD$2-[1]!tbl_gk[[#This Row],[Marking]])/('F+ , F-'!AD$2-'F+ , F-'!AD$3))</f>
        <v>2.9972168700492414E-2</v>
      </c>
      <c r="AE1358" s="1" cm="1">
        <f t="array" ref="AE1358">[1]!table_weight[StandingTackle]*(('F+ , F-'!AE$2-[1]!tbl_gk[[#This Row],[StandingTackle]])/('F+ , F-'!AE$2-'F+ , F-'!AE$3))</f>
        <v>2.465854322450484E-2</v>
      </c>
      <c r="AF1358" s="1" cm="1">
        <f t="array" ref="AF1358">[1]!table_weight[SlidingTackle]*(('F+ , F-'!AF$2-[1]!tbl_gk[[#This Row],[SlidingTackle]])/('F+ , F-'!AF$2-'F+ , F-'!AF$3))</f>
        <v>1.0461200155850536E-2</v>
      </c>
      <c r="AG1358" s="1" cm="1">
        <f t="array" ref="AG1358">[1]!table_weight[GKDiving]*(('F+ , F-'!AG$2-[1]!tbl_gk[[#This Row],[GKDiving]])/('F+ , F-'!AG$2-'F+ , F-'!AG$3))</f>
        <v>3.4162356758949373E-2</v>
      </c>
      <c r="AH1358" s="1" cm="1">
        <f t="array" ref="AH1358">[1]!table_weight[GKHandling]*(('F+ , F-'!AH$2-[1]!tbl_gk[[#This Row],[GKHandling]])/('F+ , F-'!AH$2-'F+ , F-'!AH$3))</f>
        <v>4.4559595772542655E-2</v>
      </c>
      <c r="AI1358" s="1" cm="1">
        <f t="array" ref="AI1358">[1]!table_weight[GKKicking]*(('F+ , F-'!AI$2-[1]!tbl_gk[[#This Row],[GKKicking]])/('F+ , F-'!AI$2-'F+ , F-'!AI$3))</f>
        <v>2.2360815333130498E-2</v>
      </c>
      <c r="AJ1358" s="1" cm="1">
        <f t="array" ref="AJ1358">[1]!table_weight[GKPositioning]*(('F+ , F-'!AJ$2-[1]!tbl_gk[[#This Row],[GKPositioning]])/('F+ , F-'!AJ$2-'F+ , F-'!AJ$3))</f>
        <v>1.5136551917811415E-2</v>
      </c>
      <c r="AK1358" s="1" cm="1">
        <f t="array" ref="AK1358">[1]!table_weight[GKReflexes]*(('F+ , F-'!AK$2-[1]!tbl_gk[[#This Row],[GKReflexes]])/('F+ , F-'!AK$2-'F+ , F-'!AK$3))</f>
        <v>3.2795862488591399E-2</v>
      </c>
    </row>
    <row r="1359" spans="1:37" x14ac:dyDescent="0.55000000000000004">
      <c r="A1359" s="8">
        <f>[1]!tbl_gk[[#This Row],[ID]]</f>
        <v>253501</v>
      </c>
      <c r="B1359" s="2" cm="1">
        <f t="array" ref="B1359">[1]!table_weight[ValueEUR]*(('F+ , F-'!B$2-[1]!tbl_gk[[#This Row],[ValueEUR]])/('F+ , F-'!B$2-'F+ , F-'!B$3))</f>
        <v>2.5001843389881692E-5</v>
      </c>
      <c r="C1359" s="2" cm="1">
        <f t="array" ref="C1359">[1]!table_weight[WageEUR]*(('F+ , F-'!C$2-[1]!tbl_gk[[#This Row],[WageEUR]])/('F+ , F-'!C$2-'F+ , F-'!C$3))</f>
        <v>0</v>
      </c>
      <c r="D1359" s="2" cm="1">
        <f t="array" ref="D1359">[1]!table_weight[Crossing]*(('F+ , F-'!D$2-[1]!tbl_gk[[#This Row],[Crossing]])/('F+ , F-'!D$2-'F+ , F-'!D$3))</f>
        <v>3.3625286215233793E-2</v>
      </c>
      <c r="E1359" s="2" cm="1">
        <f t="array" ref="E1359">[1]!table_weight[Finishing]*(('F+ , F-'!E$2-[1]!tbl_gk[[#This Row],[Finishing]])/('F+ , F-'!E$2-'F+ , F-'!E$3))</f>
        <v>1.9965013690294877E-2</v>
      </c>
      <c r="F1359" s="2" cm="1">
        <f t="array" ref="F1359">[1]!table_weight[HeadingAccuracy]*(('F+ , F-'!F$2-[1]!tbl_gk[[#This Row],[HeadingAccuracy]])/('F+ , F-'!F$2-'F+ , F-'!F$3))</f>
        <v>1.210949849973455E-2</v>
      </c>
      <c r="G1359" s="2" cm="1">
        <f t="array" ref="G1359">[1]!table_weight[ShortPassing]*(('F+ , F-'!G$2-[1]!tbl_gk[[#This Row],[ShortPassing]])/('F+ , F-'!G$2-'F+ , F-'!G$3))</f>
        <v>5.3440942305594832E-2</v>
      </c>
      <c r="H1359" s="2" cm="1">
        <f t="array" ref="H1359">[1]!table_weight[Volleys]*(('F+ , F-'!H$2-[1]!tbl_gk[[#This Row],[Volleys]])/('F+ , F-'!H$2-'F+ , F-'!H$3))</f>
        <v>2.3147841959762173E-3</v>
      </c>
      <c r="I1359" s="2" cm="1">
        <f t="array" ref="I1359">[1]!table_weight[Dribbling]*(('F+ , F-'!I$2-[1]!tbl_gk[[#This Row],[Dribbling]])/('F+ , F-'!I$2-'F+ , F-'!I$3))</f>
        <v>1.7601807988178481E-2</v>
      </c>
      <c r="J1359" s="2" cm="1">
        <f t="array" ref="J1359">[1]!table_weight[Curve]*(('F+ , F-'!J$2-[1]!tbl_gk[[#This Row],[Curve]])/('F+ , F-'!J$2-'F+ , F-'!J$3))</f>
        <v>9.295879390190295E-3</v>
      </c>
      <c r="K1359" s="2" cm="1">
        <f t="array" ref="K1359">[1]!table_weight[FKAccuracy]*(('F+ , F-'!K$2-[1]!tbl_gk[[#This Row],[FKAccuracy]])/('F+ , F-'!K$2-'F+ , F-'!K$3))</f>
        <v>9.1268634012777444E-3</v>
      </c>
      <c r="L1359" s="2" cm="1">
        <f t="array" ref="L1359">[1]!table_weight[LongPassing]*(('F+ , F-'!L$2-[1]!tbl_gk[[#This Row],[LongPassing]])/('F+ , F-'!L$2-'F+ , F-'!L$3))</f>
        <v>2.7071205003789917E-2</v>
      </c>
      <c r="M1359" s="2" cm="1">
        <f t="array" ref="M1359">[1]!table_weight[BallControl]*(('F+ , F-'!M$2-[1]!tbl_gk[[#This Row],[BallControl]])/('F+ , F-'!M$2-'F+ , F-'!M$3))</f>
        <v>1.3907601373375588E-2</v>
      </c>
      <c r="N1359" s="2" cm="1">
        <f t="array" ref="N1359">[1]!table_weight[Acceleration]*(('F+ , F-'!N$2-[1]!tbl_gk[[#This Row],[Acceleration]])/('F+ , F-'!N$2-'F+ , F-'!N$3))</f>
        <v>8.7940013242899726E-3</v>
      </c>
      <c r="O1359" s="2" cm="1">
        <f t="array" ref="O1359">[1]!table_weight[SprintSpeed]*(('F+ , F-'!O$2-[1]!tbl_gk[[#This Row],[SprintSpeed]])/('F+ , F-'!O$2-'F+ , F-'!O$3))</f>
        <v>8.7143291755399956E-3</v>
      </c>
      <c r="P1359" s="2" cm="1">
        <f t="array" ref="P1359">[1]!table_weight[Agility]*(('F+ , F-'!P$2-[1]!tbl_gk[[#This Row],[Agility]])/('F+ , F-'!P$2-'F+ , F-'!P$3))</f>
        <v>3.8613652851559629E-3</v>
      </c>
      <c r="Q1359" s="2" cm="1">
        <f t="array" ref="Q1359">[1]!table_weight[Reactions]*(('F+ , F-'!Q$2-[1]!tbl_gk[[#This Row],[Reactions]])/('F+ , F-'!Q$2-'F+ , F-'!Q$3))</f>
        <v>2.0625680002887528E-3</v>
      </c>
      <c r="R1359" s="2" cm="1">
        <f t="array" ref="R1359">[1]!table_weight[Balance]*(('F+ , F-'!R$2-[1]!tbl_gk[[#This Row],[Balance]])/('F+ , F-'!R$2-'F+ , F-'!R$3))</f>
        <v>1.6142751594096668E-3</v>
      </c>
      <c r="S1359" s="2" cm="1">
        <f t="array" ref="S1359">[1]!table_weight[ShotPower]*(('F+ , F-'!S$2-[1]!tbl_gk[[#This Row],[ShotPower]])/('F+ , F-'!S$2-'F+ , F-'!S$3))</f>
        <v>8.570347340224143E-3</v>
      </c>
      <c r="T1359" s="2" cm="1">
        <f t="array" ref="T1359">[1]!table_weight[Jumping]*(('F+ , F-'!T$2-[1]!tbl_gk[[#This Row],[Jumping]])/('F+ , F-'!T$2-'F+ , F-'!T$3))</f>
        <v>2.0609046389982004E-3</v>
      </c>
      <c r="U1359" s="2" cm="1">
        <f t="array" ref="U1359">[1]!table_weight[Stamina]*(('F+ , F-'!U$2-[1]!tbl_gk[[#This Row],[Stamina]])/('F+ , F-'!U$2-'F+ , F-'!U$3))</f>
        <v>2.4043887454978999E-2</v>
      </c>
      <c r="V1359" s="2" cm="1">
        <f t="array" ref="V1359">[1]!table_weight[Strength]*(('F+ , F-'!V$2-[1]!tbl_gk[[#This Row],[Strength]])/('F+ , F-'!V$2-'F+ , F-'!V$3))</f>
        <v>3.7268025555217445E-2</v>
      </c>
      <c r="W1359" s="2" cm="1">
        <f t="array" ref="W1359">[1]!table_weight[LongShots]*(('F+ , F-'!W$2-[1]!tbl_gk[[#This Row],[LongShots]])/('F+ , F-'!W$2-'F+ , F-'!W$3))</f>
        <v>9.86888481601568E-3</v>
      </c>
      <c r="X1359" s="2" cm="1">
        <f t="array" ref="X1359">[1]!table_weight[Aggression]*(('F+ , F-'!X$2-[1]!tbl_gk[[#This Row],[Aggression]])/('F+ , F-'!X$2-'F+ , F-'!X$3))</f>
        <v>1.5211439002129575E-2</v>
      </c>
      <c r="Y1359" s="2" cm="1">
        <f t="array" ref="Y1359">[1]!table_weight[Interceptions]*(('F+ , F-'!Y$2-[1]!tbl_gk[[#This Row],[Interceptions]])/('F+ , F-'!Y$2-'F+ , F-'!Y$3))</f>
        <v>2.3546812894353474E-2</v>
      </c>
      <c r="Z1359" s="2" cm="1">
        <f t="array" ref="Z1359">[1]!table_weight[Positioning]*(('F+ , F-'!Z$2-[1]!tbl_gk[[#This Row],[Positioning]])/('F+ , F-'!Z$2-'F+ , F-'!Z$3))</f>
        <v>1.9225568738802474E-3</v>
      </c>
      <c r="AA1359" s="2" cm="1">
        <f t="array" ref="AA1359">[1]!table_weight[Vision]*(('F+ , F-'!AA$2-[1]!tbl_gk[[#This Row],[Vision]])/('F+ , F-'!AA$2-'F+ , F-'!AA$3))</f>
        <v>3.2653889057904818E-2</v>
      </c>
      <c r="AB1359" s="2" cm="1">
        <f t="array" ref="AB1359">[1]!table_weight[Penalties]*(('F+ , F-'!AB$2-[1]!tbl_gk[[#This Row],[Penalties]])/('F+ , F-'!AB$2-'F+ , F-'!AB$3))</f>
        <v>2.3879722257019362E-3</v>
      </c>
      <c r="AC1359" s="2" cm="1">
        <f t="array" ref="AC1359">[1]!table_weight[Composure]*(('F+ , F-'!AC$2-[1]!tbl_gk[[#This Row],[Composure]])/('F+ , F-'!AC$2-'F+ , F-'!AC$3))</f>
        <v>2.134938807316428E-3</v>
      </c>
      <c r="AD1359" s="2" cm="1">
        <f t="array" ref="AD1359">[1]!table_weight[Marking]*(('F+ , F-'!AD$2-[1]!tbl_gk[[#This Row],[Marking]])/('F+ , F-'!AD$2-'F+ , F-'!AD$3))</f>
        <v>3.7859581516411465E-2</v>
      </c>
      <c r="AE1359" s="2" cm="1">
        <f t="array" ref="AE1359">[1]!table_weight[StandingTackle]*(('F+ , F-'!AE$2-[1]!tbl_gk[[#This Row],[StandingTackle]])/('F+ , F-'!AE$2-'F+ , F-'!AE$3))</f>
        <v>3.1383600467551613E-2</v>
      </c>
      <c r="AF1359" s="2" cm="1">
        <f t="array" ref="AF1359">[1]!table_weight[SlidingTackle]*(('F+ , F-'!AF$2-[1]!tbl_gk[[#This Row],[SlidingTackle]])/('F+ , F-'!AF$2-'F+ , F-'!AF$3))</f>
        <v>8.2195144081682794E-3</v>
      </c>
      <c r="AG1359" s="2" cm="1">
        <f t="array" ref="AG1359">[1]!table_weight[GKDiving]*(('F+ , F-'!AG$2-[1]!tbl_gk[[#This Row],[GKDiving]])/('F+ , F-'!AG$2-'F+ , F-'!AG$3))</f>
        <v>6.6616595679951277E-2</v>
      </c>
      <c r="AH1359" s="2" cm="1">
        <f t="array" ref="AH1359">[1]!table_weight[GKHandling]*(('F+ , F-'!AH$2-[1]!tbl_gk[[#This Row],[GKHandling]])/('F+ , F-'!AH$2-'F+ , F-'!AH$3))</f>
        <v>7.6642504728773375E-2</v>
      </c>
      <c r="AI1359" s="2" cm="1">
        <f t="array" ref="AI1359">[1]!table_weight[GKKicking]*(('F+ , F-'!AI$2-[1]!tbl_gk[[#This Row],[GKKicking]])/('F+ , F-'!AI$2-'F+ , F-'!AI$3))</f>
        <v>3.9355034986309684E-2</v>
      </c>
      <c r="AJ1359" s="2" cm="1">
        <f t="array" ref="AJ1359">[1]!table_weight[GKPositioning]*(('F+ , F-'!AJ$2-[1]!tbl_gk[[#This Row],[GKPositioning]])/('F+ , F-'!AJ$2-'F+ , F-'!AJ$3))</f>
        <v>2.5858276192927833E-2</v>
      </c>
      <c r="AK1359" s="2" cm="1">
        <f t="array" ref="AK1359">[1]!table_weight[GKReflexes]*(('F+ , F-'!AK$2-[1]!tbl_gk[[#This Row],[GKReflexes]])/('F+ , F-'!AK$2-'F+ , F-'!AK$3))</f>
        <v>7.6523679140046597E-2</v>
      </c>
    </row>
    <row r="1360" spans="1:37" x14ac:dyDescent="0.55000000000000004">
      <c r="A1360" s="7">
        <f>[1]!tbl_gk[[#This Row],[ID]]</f>
        <v>253628</v>
      </c>
      <c r="B1360" s="1" cm="1">
        <f t="array" ref="B1360">[1]!table_weight[ValueEUR]*(('F+ , F-'!B$2-[1]!tbl_gk[[#This Row],[ValueEUR]])/('F+ , F-'!B$2-'F+ , F-'!B$3))</f>
        <v>1.2068791068449063E-4</v>
      </c>
      <c r="C1360" s="1" cm="1">
        <f t="array" ref="C1360">[1]!table_weight[WageEUR]*(('F+ , F-'!C$2-[1]!tbl_gk[[#This Row],[WageEUR]])/('F+ , F-'!C$2-'F+ , F-'!C$3))</f>
        <v>0</v>
      </c>
      <c r="D1360" s="1" cm="1">
        <f t="array" ref="D1360">[1]!table_weight[Crossing]*(('F+ , F-'!D$2-[1]!tbl_gk[[#This Row],[Crossing]])/('F+ , F-'!D$2-'F+ , F-'!D$3))</f>
        <v>3.5866971962916043E-2</v>
      </c>
      <c r="E1360" s="1" cm="1">
        <f t="array" ref="E1360">[1]!table_weight[Finishing]*(('F+ , F-'!E$2-[1]!tbl_gk[[#This Row],[Finishing]])/('F+ , F-'!E$2-'F+ , F-'!E$3))</f>
        <v>1.2977258898691668E-2</v>
      </c>
      <c r="F1360" s="1" cm="1">
        <f t="array" ref="F1360">[1]!table_weight[HeadingAccuracy]*(('F+ , F-'!F$2-[1]!tbl_gk[[#This Row],[HeadingAccuracy]])/('F+ , F-'!F$2-'F+ , F-'!F$3))</f>
        <v>1.00216539308148E-2</v>
      </c>
      <c r="G1360" s="1" cm="1">
        <f t="array" ref="G1360">[1]!table_weight[ShortPassing]*(('F+ , F-'!G$2-[1]!tbl_gk[[#This Row],[ShortPassing]])/('F+ , F-'!G$2-'F+ , F-'!G$3))</f>
        <v>4.3596558196669473E-2</v>
      </c>
      <c r="H1360" s="1" cm="1">
        <f t="array" ref="H1360">[1]!table_weight[Volleys]*(('F+ , F-'!H$2-[1]!tbl_gk[[#This Row],[Volleys]])/('F+ , F-'!H$2-'F+ , F-'!H$3))</f>
        <v>1.5046097273845413E-3</v>
      </c>
      <c r="I1360" s="1" cm="1">
        <f t="array" ref="I1360">[1]!table_weight[Dribbling]*(('F+ , F-'!I$2-[1]!tbl_gk[[#This Row],[Dribbling]])/('F+ , F-'!I$2-'F+ , F-'!I$3))</f>
        <v>1.4668173323482065E-2</v>
      </c>
      <c r="J1360" s="1" cm="1">
        <f t="array" ref="J1360">[1]!table_weight[Curve]*(('F+ , F-'!J$2-[1]!tbl_gk[[#This Row],[Curve]])/('F+ , F-'!J$2-'F+ , F-'!J$3))</f>
        <v>9.4648953791028455E-3</v>
      </c>
      <c r="K1360" s="1" cm="1">
        <f t="array" ref="K1360">[1]!table_weight[FKAccuracy]*(('F+ , F-'!K$2-[1]!tbl_gk[[#This Row],[FKAccuracy]])/('F+ , F-'!K$2-'F+ , F-'!K$3))</f>
        <v>9.5832065713416324E-3</v>
      </c>
      <c r="L1360" s="1" cm="1">
        <f t="array" ref="L1360">[1]!table_weight[LongPassing]*(('F+ , F-'!L$2-[1]!tbl_gk[[#This Row],[LongPassing]])/('F+ , F-'!L$2-'F+ , F-'!L$3))</f>
        <v>2.1115539902956136E-2</v>
      </c>
      <c r="M1360" s="1" cm="1">
        <f t="array" ref="M1360">[1]!table_weight[BallControl]*(('F+ , F-'!M$2-[1]!tbl_gk[[#This Row],[BallControl]])/('F+ , F-'!M$2-'F+ , F-'!M$3))</f>
        <v>1.2169151201703639E-2</v>
      </c>
      <c r="N1360" s="1" cm="1">
        <f t="array" ref="N1360">[1]!table_weight[Acceleration]*(('F+ , F-'!N$2-[1]!tbl_gk[[#This Row],[Acceleration]])/('F+ , F-'!N$2-'F+ , F-'!N$3))</f>
        <v>3.6077954150933221E-3</v>
      </c>
      <c r="O1360" s="1" cm="1">
        <f t="array" ref="O1360">[1]!table_weight[SprintSpeed]*(('F+ , F-'!O$2-[1]!tbl_gk[[#This Row],[SprintSpeed]])/('F+ , F-'!O$2-'F+ , F-'!O$3))</f>
        <v>6.7465774262245133E-3</v>
      </c>
      <c r="P1360" s="1" cm="1">
        <f t="array" ref="P1360">[1]!table_weight[Agility]*(('F+ , F-'!P$2-[1]!tbl_gk[[#This Row],[Agility]])/('F+ , F-'!P$2-'F+ , F-'!P$3))</f>
        <v>2.340221384943008E-3</v>
      </c>
      <c r="Q1360" s="1" cm="1">
        <f t="array" ref="Q1360">[1]!table_weight[Reactions]*(('F+ , F-'!Q$2-[1]!tbl_gk[[#This Row],[Reactions]])/('F+ , F-'!Q$2-'F+ , F-'!Q$3))</f>
        <v>1.3406692001876892E-3</v>
      </c>
      <c r="R1360" s="1" cm="1">
        <f t="array" ref="R1360">[1]!table_weight[Balance]*(('F+ , F-'!R$2-[1]!tbl_gk[[#This Row],[Balance]])/('F+ , F-'!R$2-'F+ , F-'!R$3))</f>
        <v>7.4505007357369231E-4</v>
      </c>
      <c r="S1360" s="1" cm="1">
        <f t="array" ref="S1360">[1]!table_weight[ShotPower]*(('F+ , F-'!S$2-[1]!tbl_gk[[#This Row],[ShotPower]])/('F+ , F-'!S$2-'F+ , F-'!S$3))</f>
        <v>5.7135648934827617E-3</v>
      </c>
      <c r="T1360" s="1" cm="1">
        <f t="array" ref="T1360">[1]!table_weight[Jumping]*(('F+ , F-'!T$2-[1]!tbl_gk[[#This Row],[Jumping]])/('F+ , F-'!T$2-'F+ , F-'!T$3))</f>
        <v>1.9750336123732751E-3</v>
      </c>
      <c r="U1360" s="1" cm="1">
        <f t="array" ref="U1360">[1]!table_weight[Stamina]*(('F+ , F-'!U$2-[1]!tbl_gk[[#This Row],[Stamina]])/('F+ , F-'!U$2-'F+ , F-'!U$3))</f>
        <v>3.4348410649970001E-3</v>
      </c>
      <c r="V1360" s="1" cm="1">
        <f t="array" ref="V1360">[1]!table_weight[Strength]*(('F+ , F-'!V$2-[1]!tbl_gk[[#This Row],[Strength]])/('F+ , F-'!V$2-'F+ , F-'!V$3))</f>
        <v>3.0169354020890316E-2</v>
      </c>
      <c r="W1360" s="1" cm="1">
        <f t="array" ref="W1360">[1]!table_weight[LongShots]*(('F+ , F-'!W$2-[1]!tbl_gk[[#This Row],[LongShots]])/('F+ , F-'!W$2-'F+ , F-'!W$3))</f>
        <v>8.8300548353824494E-3</v>
      </c>
      <c r="X1360" s="1" cm="1">
        <f t="array" ref="X1360">[1]!table_weight[Aggression]*(('F+ , F-'!X$2-[1]!tbl_gk[[#This Row],[Aggression]])/('F+ , F-'!X$2-'F+ , F-'!X$3))</f>
        <v>1.2169151201703659E-2</v>
      </c>
      <c r="Y1360" s="1" cm="1">
        <f t="array" ref="Y1360">[1]!table_weight[Interceptions]*(('F+ , F-'!Y$2-[1]!tbl_gk[[#This Row],[Interceptions]])/('F+ , F-'!Y$2-'F+ , F-'!Y$3))</f>
        <v>1.3158513088021059E-2</v>
      </c>
      <c r="Z1360" s="1" cm="1">
        <f t="array" ref="Z1360">[1]!table_weight[Positioning]*(('F+ , F-'!Z$2-[1]!tbl_gk[[#This Row],[Positioning]])/('F+ , F-'!Z$2-'F+ , F-'!Z$3))</f>
        <v>1.0352229320893639E-3</v>
      </c>
      <c r="AA1360" s="1" cm="1">
        <f t="array" ref="AA1360">[1]!table_weight[Vision]*(('F+ , F-'!AA$2-[1]!tbl_gk[[#This Row],[Vision]])/('F+ , F-'!AA$2-'F+ , F-'!AA$3))</f>
        <v>2.4135483216712255E-2</v>
      </c>
      <c r="AB1360" s="1" cm="1">
        <f t="array" ref="AB1360">[1]!table_weight[Penalties]*(('F+ , F-'!AB$2-[1]!tbl_gk[[#This Row],[Penalties]])/('F+ , F-'!AB$2-'F+ , F-'!AB$3))</f>
        <v>2.3879722257019362E-3</v>
      </c>
      <c r="AC1360" s="1" cm="1">
        <f t="array" ref="AC1360">[1]!table_weight[Composure]*(('F+ , F-'!AC$2-[1]!tbl_gk[[#This Row],[Composure]])/('F+ , F-'!AC$2-'F+ , F-'!AC$3))</f>
        <v>1.3877102247556784E-3</v>
      </c>
      <c r="AD1360" s="1" cm="1">
        <f t="array" ref="AD1360">[1]!table_weight[Marking]*(('F+ , F-'!AD$2-[1]!tbl_gk[[#This Row],[Marking]])/('F+ , F-'!AD$2-'F+ , F-'!AD$3))</f>
        <v>2.366223844775717E-2</v>
      </c>
      <c r="AE1360" s="1" cm="1">
        <f t="array" ref="AE1360">[1]!table_weight[StandingTackle]*(('F+ , F-'!AE$2-[1]!tbl_gk[[#This Row],[StandingTackle]])/('F+ , F-'!AE$2-'F+ , F-'!AE$3))</f>
        <v>2.465854322450484E-2</v>
      </c>
      <c r="AF1360" s="1" cm="1">
        <f t="array" ref="AF1360">[1]!table_weight[SlidingTackle]*(('F+ , F-'!AF$2-[1]!tbl_gk[[#This Row],[SlidingTackle]])/('F+ , F-'!AF$2-'F+ , F-'!AF$3))</f>
        <v>4.4833714953645158E-3</v>
      </c>
      <c r="AG1360" s="1" cm="1">
        <f t="array" ref="AG1360">[1]!table_weight[GKDiving]*(('F+ , F-'!AG$2-[1]!tbl_gk[[#This Row],[GKDiving]])/('F+ , F-'!AG$2-'F+ , F-'!AG$3))</f>
        <v>4.7827299462529123E-2</v>
      </c>
      <c r="AH1360" s="1" cm="1">
        <f t="array" ref="AH1360">[1]!table_weight[GKHandling]*(('F+ , F-'!AH$2-[1]!tbl_gk[[#This Row],[GKHandling]])/('F+ , F-'!AH$2-'F+ , F-'!AH$3))</f>
        <v>5.168913109614949E-2</v>
      </c>
      <c r="AI1360" s="1" cm="1">
        <f t="array" ref="AI1360">[1]!table_weight[GKKicking]*(('F+ , F-'!AI$2-[1]!tbl_gk[[#This Row],[GKKicking]])/('F+ , F-'!AI$2-'F+ , F-'!AI$3))</f>
        <v>2.5938545786431375E-2</v>
      </c>
      <c r="AJ1360" s="1" cm="1">
        <f t="array" ref="AJ1360">[1]!table_weight[GKPositioning]*(('F+ , F-'!AJ$2-[1]!tbl_gk[[#This Row],[GKPositioning]])/('F+ , F-'!AJ$2-'F+ , F-'!AJ$3))</f>
        <v>1.9551379560506409E-2</v>
      </c>
      <c r="AK1360" s="1" cm="1">
        <f t="array" ref="AK1360">[1]!table_weight[GKReflexes]*(('F+ , F-'!AK$2-[1]!tbl_gk[[#This Row],[GKReflexes]])/('F+ , F-'!AK$2-'F+ , F-'!AK$3))</f>
        <v>5.2837778453841702E-2</v>
      </c>
    </row>
    <row r="1361" spans="1:37" x14ac:dyDescent="0.55000000000000004">
      <c r="A1361" s="8">
        <f>[1]!tbl_gk[[#This Row],[ID]]</f>
        <v>253629</v>
      </c>
      <c r="B1361" s="2" cm="1">
        <f t="array" ref="B1361">[1]!table_weight[ValueEUR]*(('F+ , F-'!B$2-[1]!tbl_gk[[#This Row],[ValueEUR]])/('F+ , F-'!B$2-'F+ , F-'!B$3))</f>
        <v>4.6021911721374819E-4</v>
      </c>
      <c r="C1361" s="2" cm="1">
        <f t="array" ref="C1361">[1]!table_weight[WageEUR]*(('F+ , F-'!C$2-[1]!tbl_gk[[#This Row],[WageEUR]])/('F+ , F-'!C$2-'F+ , F-'!C$3))</f>
        <v>0</v>
      </c>
      <c r="D1361" s="2" cm="1">
        <f t="array" ref="D1361">[1]!table_weight[Crossing]*(('F+ , F-'!D$2-[1]!tbl_gk[[#This Row],[Crossing]])/('F+ , F-'!D$2-'F+ , F-'!D$3))</f>
        <v>3.1383600467551537E-2</v>
      </c>
      <c r="E1361" s="2" cm="1">
        <f t="array" ref="E1361">[1]!table_weight[Finishing]*(('F+ , F-'!E$2-[1]!tbl_gk[[#This Row],[Finishing]])/('F+ , F-'!E$2-'F+ , F-'!E$3))</f>
        <v>1.2977258898691668E-2</v>
      </c>
      <c r="F1361" s="2" cm="1">
        <f t="array" ref="F1361">[1]!table_weight[HeadingAccuracy]*(('F+ , F-'!F$2-[1]!tbl_gk[[#This Row],[HeadingAccuracy]])/('F+ , F-'!F$2-'F+ , F-'!F$3))</f>
        <v>1.00216539308148E-2</v>
      </c>
      <c r="G1361" s="2" cm="1">
        <f t="array" ref="G1361">[1]!table_weight[ShortPassing]*(('F+ , F-'!G$2-[1]!tbl_gk[[#This Row],[ShortPassing]])/('F+ , F-'!G$2-'F+ , F-'!G$3))</f>
        <v>5.9066304653552192E-2</v>
      </c>
      <c r="H1361" s="2" cm="1">
        <f t="array" ref="H1361">[1]!table_weight[Volleys]*(('F+ , F-'!H$2-[1]!tbl_gk[[#This Row],[Volleys]])/('F+ , F-'!H$2-'F+ , F-'!H$3))</f>
        <v>1.5046097273845413E-3</v>
      </c>
      <c r="I1361" s="2" cm="1">
        <f t="array" ref="I1361">[1]!table_weight[Dribbling]*(('F+ , F-'!I$2-[1]!tbl_gk[[#This Row],[Dribbling]])/('F+ , F-'!I$2-'F+ , F-'!I$3))</f>
        <v>1.7601807988178481E-2</v>
      </c>
      <c r="J1361" s="2" cm="1">
        <f t="array" ref="J1361">[1]!table_weight[Curve]*(('F+ , F-'!J$2-[1]!tbl_gk[[#This Row],[Curve]])/('F+ , F-'!J$2-'F+ , F-'!J$3))</f>
        <v>9.295879390190295E-3</v>
      </c>
      <c r="K1361" s="2" cm="1">
        <f t="array" ref="K1361">[1]!table_weight[FKAccuracy]*(('F+ , F-'!K$2-[1]!tbl_gk[[#This Row],[FKAccuracy]])/('F+ , F-'!K$2-'F+ , F-'!K$3))</f>
        <v>9.1268634012777444E-3</v>
      </c>
      <c r="L1361" s="2" cm="1">
        <f t="array" ref="L1361">[1]!table_weight[LongPassing]*(('F+ , F-'!L$2-[1]!tbl_gk[[#This Row],[LongPassing]])/('F+ , F-'!L$2-'F+ , F-'!L$3))</f>
        <v>2.5988356803638323E-2</v>
      </c>
      <c r="M1361" s="2" cm="1">
        <f t="array" ref="M1361">[1]!table_weight[BallControl]*(('F+ , F-'!M$2-[1]!tbl_gk[[#This Row],[BallControl]])/('F+ , F-'!M$2-'F+ , F-'!M$3))</f>
        <v>1.2169151201703639E-2</v>
      </c>
      <c r="N1361" s="2" cm="1">
        <f t="array" ref="N1361">[1]!table_weight[Acceleration]*(('F+ , F-'!N$2-[1]!tbl_gk[[#This Row],[Acceleration]])/('F+ , F-'!N$2-'F+ , F-'!N$3))</f>
        <v>5.4116931226399828E-3</v>
      </c>
      <c r="O1361" s="2" cm="1">
        <f t="array" ref="O1361">[1]!table_weight[SprintSpeed]*(('F+ , F-'!O$2-[1]!tbl_gk[[#This Row],[SprintSpeed]])/('F+ , F-'!O$2-'F+ , F-'!O$3))</f>
        <v>7.589899604502578E-3</v>
      </c>
      <c r="P1361" s="2" cm="1">
        <f t="array" ref="P1361">[1]!table_weight[Agility]*(('F+ , F-'!P$2-[1]!tbl_gk[[#This Row],[Agility]])/('F+ , F-'!P$2-'F+ , F-'!P$3))</f>
        <v>3.6273431466616623E-3</v>
      </c>
      <c r="Q1361" s="2" cm="1">
        <f t="array" ref="Q1361">[1]!table_weight[Reactions]*(('F+ , F-'!Q$2-[1]!tbl_gk[[#This Row],[Reactions]])/('F+ , F-'!Q$2-'F+ , F-'!Q$3))</f>
        <v>1.4953618002093458E-3</v>
      </c>
      <c r="R1361" s="2" cm="1">
        <f t="array" ref="R1361">[1]!table_weight[Balance]*(('F+ , F-'!R$2-[1]!tbl_gk[[#This Row],[Balance]])/('F+ , F-'!R$2-'F+ , F-'!R$3))</f>
        <v>1.3659251348851025E-3</v>
      </c>
      <c r="S1361" s="2" cm="1">
        <f t="array" ref="S1361">[1]!table_weight[ShotPower]*(('F+ , F-'!S$2-[1]!tbl_gk[[#This Row],[ShotPower]])/('F+ , F-'!S$2-'F+ , F-'!S$3))</f>
        <v>6.4926873789576834E-3</v>
      </c>
      <c r="T1361" s="2" cm="1">
        <f t="array" ref="T1361">[1]!table_weight[Jumping]*(('F+ , F-'!T$2-[1]!tbl_gk[[#This Row],[Jumping]])/('F+ , F-'!T$2-'F+ , F-'!T$3))</f>
        <v>2.1467756656231253E-3</v>
      </c>
      <c r="U1361" s="2" cm="1">
        <f t="array" ref="U1361">[1]!table_weight[Stamina]*(('F+ , F-'!U$2-[1]!tbl_gk[[#This Row],[Stamina]])/('F+ , F-'!U$2-'F+ , F-'!U$3))</f>
        <v>1.288065399373875E-2</v>
      </c>
      <c r="V1361" s="2" cm="1">
        <f t="array" ref="V1361">[1]!table_weight[Strength]*(('F+ , F-'!V$2-[1]!tbl_gk[[#This Row],[Strength]])/('F+ , F-'!V$2-'F+ , F-'!V$3))</f>
        <v>2.3070682486563184E-2</v>
      </c>
      <c r="W1361" s="2" cm="1">
        <f t="array" ref="W1361">[1]!table_weight[LongShots]*(('F+ , F-'!W$2-[1]!tbl_gk[[#This Row],[LongShots]])/('F+ , F-'!W$2-'F+ , F-'!W$3))</f>
        <v>8.3106398450658349E-3</v>
      </c>
      <c r="X1361" s="2" cm="1">
        <f t="array" ref="X1361">[1]!table_weight[Aggression]*(('F+ , F-'!X$2-[1]!tbl_gk[[#This Row],[Aggression]])/('F+ , F-'!X$2-'F+ , F-'!X$3))</f>
        <v>1.3386066321874024E-2</v>
      </c>
      <c r="Y1361" s="2" cm="1">
        <f t="array" ref="Y1361">[1]!table_weight[Interceptions]*(('F+ , F-'!Y$2-[1]!tbl_gk[[#This Row],[Interceptions]])/('F+ , F-'!Y$2-'F+ , F-'!Y$3))</f>
        <v>2.1469152933086991E-2</v>
      </c>
      <c r="Z1361" s="2" cm="1">
        <f t="array" ref="Z1361">[1]!table_weight[Positioning]*(('F+ , F-'!Z$2-[1]!tbl_gk[[#This Row],[Positioning]])/('F+ , F-'!Z$2-'F+ , F-'!Z$3))</f>
        <v>1.3310009126863251E-3</v>
      </c>
      <c r="AA1361" s="2" cm="1">
        <f t="array" ref="AA1361">[1]!table_weight[Vision]*(('F+ , F-'!AA$2-[1]!tbl_gk[[#This Row],[Vision]])/('F+ , F-'!AA$2-'F+ , F-'!AA$3))</f>
        <v>2.4845350370144972E-2</v>
      </c>
      <c r="AB1361" s="2" cm="1">
        <f t="array" ref="AB1361">[1]!table_weight[Penalties]*(('F+ , F-'!AB$2-[1]!tbl_gk[[#This Row],[Penalties]])/('F+ , F-'!AB$2-'F+ , F-'!AB$3))</f>
        <v>2.1922367973657118E-3</v>
      </c>
      <c r="AC1361" s="2" cm="1">
        <f t="array" ref="AC1361">[1]!table_weight[Composure]*(('F+ , F-'!AC$2-[1]!tbl_gk[[#This Row],[Composure]])/('F+ , F-'!AC$2-'F+ , F-'!AC$3))</f>
        <v>1.2275898142069463E-3</v>
      </c>
      <c r="AD1361" s="2" cm="1">
        <f t="array" ref="AD1361">[1]!table_weight[Marking]*(('F+ , F-'!AD$2-[1]!tbl_gk[[#This Row],[Marking]])/('F+ , F-'!AD$2-'F+ , F-'!AD$3))</f>
        <v>2.5239721010940977E-2</v>
      </c>
      <c r="AE1361" s="2" cm="1">
        <f t="array" ref="AE1361">[1]!table_weight[StandingTackle]*(('F+ , F-'!AE$2-[1]!tbl_gk[[#This Row],[StandingTackle]])/('F+ , F-'!AE$2-'F+ , F-'!AE$3))</f>
        <v>2.241685747682258E-2</v>
      </c>
      <c r="AF1361" s="2" cm="1">
        <f t="array" ref="AF1361">[1]!table_weight[SlidingTackle]*(('F+ , F-'!AF$2-[1]!tbl_gk[[#This Row],[SlidingTackle]])/('F+ , F-'!AF$2-'F+ , F-'!AF$3))</f>
        <v>8.2195144081682794E-3</v>
      </c>
      <c r="AG1361" s="2" cm="1">
        <f t="array" ref="AG1361">[1]!table_weight[GKDiving]*(('F+ , F-'!AG$2-[1]!tbl_gk[[#This Row],[GKDiving]])/('F+ , F-'!AG$2-'F+ , F-'!AG$3))</f>
        <v>4.0994828110739248E-2</v>
      </c>
      <c r="AH1361" s="2" cm="1">
        <f t="array" ref="AH1361">[1]!table_weight[GKHandling]*(('F+ , F-'!AH$2-[1]!tbl_gk[[#This Row],[GKHandling]])/('F+ , F-'!AH$2-'F+ , F-'!AH$3))</f>
        <v>3.7430060448935834E-2</v>
      </c>
      <c r="AI1361" s="2" cm="1">
        <f t="array" ref="AI1361">[1]!table_weight[GKKicking]*(('F+ , F-'!AI$2-[1]!tbl_gk[[#This Row],[GKKicking]])/('F+ , F-'!AI$2-'F+ , F-'!AI$3))</f>
        <v>2.9516276239732256E-2</v>
      </c>
      <c r="AJ1361" s="2" cm="1">
        <f t="array" ref="AJ1361">[1]!table_weight[GKPositioning]*(('F+ , F-'!AJ$2-[1]!tbl_gk[[#This Row],[GKPositioning]])/('F+ , F-'!AJ$2-'F+ , F-'!AJ$3))</f>
        <v>1.7028620907537841E-2</v>
      </c>
      <c r="AK1361" s="2" cm="1">
        <f t="array" ref="AK1361">[1]!table_weight[GKReflexes]*(('F+ , F-'!AK$2-[1]!tbl_gk[[#This Row],[GKReflexes]])/('F+ , F-'!AK$2-'F+ , F-'!AK$3))</f>
        <v>4.55498090119325E-2</v>
      </c>
    </row>
    <row r="1362" spans="1:37" x14ac:dyDescent="0.55000000000000004">
      <c r="A1362" s="7">
        <f>[1]!tbl_gk[[#This Row],[ID]]</f>
        <v>253637</v>
      </c>
      <c r="B1362" s="1" cm="1">
        <f t="array" ref="B1362">[1]!table_weight[ValueEUR]*(('F+ , F-'!B$2-[1]!tbl_gk[[#This Row],[ValueEUR]])/('F+ , F-'!B$2-'F+ , F-'!B$3))</f>
        <v>1.5927100233554262E-4</v>
      </c>
      <c r="C1362" s="1" cm="1">
        <f t="array" ref="C1362">[1]!table_weight[WageEUR]*(('F+ , F-'!C$2-[1]!tbl_gk[[#This Row],[WageEUR]])/('F+ , F-'!C$2-'F+ , F-'!C$3))</f>
        <v>0</v>
      </c>
      <c r="D1362" s="1" cm="1">
        <f t="array" ref="D1362">[1]!table_weight[Crossing]*(('F+ , F-'!D$2-[1]!tbl_gk[[#This Row],[Crossing]])/('F+ , F-'!D$2-'F+ , F-'!D$3))</f>
        <v>3.6987814836757178E-2</v>
      </c>
      <c r="E1362" s="1" cm="1">
        <f t="array" ref="E1362">[1]!table_weight[Finishing]*(('F+ , F-'!E$2-[1]!tbl_gk[[#This Row],[Finishing]])/('F+ , F-'!E$2-'F+ , F-'!E$3))</f>
        <v>1.3975509583206414E-2</v>
      </c>
      <c r="F1362" s="1" cm="1">
        <f t="array" ref="F1362">[1]!table_weight[HeadingAccuracy]*(('F+ , F-'!F$2-[1]!tbl_gk[[#This Row],[HeadingAccuracy]])/('F+ , F-'!F$2-'F+ , F-'!F$3))</f>
        <v>8.351378275679E-3</v>
      </c>
      <c r="G1362" s="1" cm="1">
        <f t="array" ref="G1362">[1]!table_weight[ShortPassing]*(('F+ , F-'!G$2-[1]!tbl_gk[[#This Row],[ShortPassing]])/('F+ , F-'!G$2-'F+ , F-'!G$3))</f>
        <v>5.2034601718605494E-2</v>
      </c>
      <c r="H1362" s="1" cm="1">
        <f t="array" ref="H1362">[1]!table_weight[Volleys]*(('F+ , F-'!H$2-[1]!tbl_gk[[#This Row],[Volleys]])/('F+ , F-'!H$2-'F+ , F-'!H$3))</f>
        <v>8.1017446859167619E-4</v>
      </c>
      <c r="I1362" s="1" cm="1">
        <f t="array" ref="I1362">[1]!table_weight[Dribbling]*(('F+ , F-'!I$2-[1]!tbl_gk[[#This Row],[Dribbling]])/('F+ , F-'!I$2-'F+ , F-'!I$3))</f>
        <v>1.4668173323482065E-2</v>
      </c>
      <c r="J1362" s="1" cm="1">
        <f t="array" ref="J1362">[1]!table_weight[Curve]*(('F+ , F-'!J$2-[1]!tbl_gk[[#This Row],[Curve]])/('F+ , F-'!J$2-'F+ , F-'!J$3))</f>
        <v>9.6339113680153961E-3</v>
      </c>
      <c r="K1362" s="1" cm="1">
        <f t="array" ref="K1362">[1]!table_weight[FKAccuracy]*(('F+ , F-'!K$2-[1]!tbl_gk[[#This Row],[FKAccuracy]])/('F+ , F-'!K$2-'F+ , F-'!K$3))</f>
        <v>9.5832065713416324E-3</v>
      </c>
      <c r="L1362" s="1" cm="1">
        <f t="array" ref="L1362">[1]!table_weight[LongPassing]*(('F+ , F-'!L$2-[1]!tbl_gk[[#This Row],[LongPassing]])/('F+ , F-'!L$2-'F+ , F-'!L$3))</f>
        <v>1.6242723002273949E-2</v>
      </c>
      <c r="M1362" s="1" cm="1">
        <f t="array" ref="M1362">[1]!table_weight[BallControl]*(('F+ , F-'!M$2-[1]!tbl_gk[[#This Row],[BallControl]])/('F+ , F-'!M$2-'F+ , F-'!M$3))</f>
        <v>1.0865313572949679E-2</v>
      </c>
      <c r="N1362" s="1" cm="1">
        <f t="array" ref="N1362">[1]!table_weight[Acceleration]*(('F+ , F-'!N$2-[1]!tbl_gk[[#This Row],[Acceleration]])/('F+ , F-'!N$2-'F+ , F-'!N$3))</f>
        <v>3.3823082016499898E-3</v>
      </c>
      <c r="O1362" s="1" cm="1">
        <f t="array" ref="O1362">[1]!table_weight[SprintSpeed]*(('F+ , F-'!O$2-[1]!tbl_gk[[#This Row],[SprintSpeed]])/('F+ , F-'!O$2-'F+ , F-'!O$3))</f>
        <v>4.4977182841496755E-3</v>
      </c>
      <c r="P1362" s="1" cm="1">
        <f t="array" ref="P1362">[1]!table_weight[Agility]*(('F+ , F-'!P$2-[1]!tbl_gk[[#This Row],[Agility]])/('F+ , F-'!P$2-'F+ , F-'!P$3))</f>
        <v>2.92527673117876E-3</v>
      </c>
      <c r="Q1362" s="1" cm="1">
        <f t="array" ref="Q1362">[1]!table_weight[Reactions]*(('F+ , F-'!Q$2-[1]!tbl_gk[[#This Row],[Reactions]])/('F+ , F-'!Q$2-'F+ , F-'!Q$3))</f>
        <v>1.4437976002021271E-3</v>
      </c>
      <c r="R1362" s="1" cm="1">
        <f t="array" ref="R1362">[1]!table_weight[Balance]*(('F+ , F-'!R$2-[1]!tbl_gk[[#This Row],[Balance]])/('F+ , F-'!R$2-'F+ , F-'!R$3))</f>
        <v>2.2972377268522179E-3</v>
      </c>
      <c r="S1362" s="1" cm="1">
        <f t="array" ref="S1362">[1]!table_weight[ShotPower]*(('F+ , F-'!S$2-[1]!tbl_gk[[#This Row],[ShotPower]])/('F+ , F-'!S$2-'F+ , F-'!S$3))</f>
        <v>5.7135648934827617E-3</v>
      </c>
      <c r="T1362" s="1" cm="1">
        <f t="array" ref="T1362">[1]!table_weight[Jumping]*(('F+ , F-'!T$2-[1]!tbl_gk[[#This Row],[Jumping]])/('F+ , F-'!T$2-'F+ , F-'!T$3))</f>
        <v>1.1163233461240253E-3</v>
      </c>
      <c r="U1362" s="1" cm="1">
        <f t="array" ref="U1362">[1]!table_weight[Stamina]*(('F+ , F-'!U$2-[1]!tbl_gk[[#This Row],[Stamina]])/('F+ , F-'!U$2-'F+ , F-'!U$3))</f>
        <v>4.2935513312462497E-3</v>
      </c>
      <c r="V1362" s="1" cm="1">
        <f t="array" ref="V1362">[1]!table_weight[Strength]*(('F+ , F-'!V$2-[1]!tbl_gk[[#This Row],[Strength]])/('F+ , F-'!V$2-'F+ , F-'!V$3))</f>
        <v>1.4197343068654266E-2</v>
      </c>
      <c r="W1362" s="1" cm="1">
        <f t="array" ref="W1362">[1]!table_weight[LongShots]*(('F+ , F-'!W$2-[1]!tbl_gk[[#This Row],[LongShots]])/('F+ , F-'!W$2-'F+ , F-'!W$3))</f>
        <v>8.3106398450658349E-3</v>
      </c>
      <c r="X1362" s="1" cm="1">
        <f t="array" ref="X1362">[1]!table_weight[Aggression]*(('F+ , F-'!X$2-[1]!tbl_gk[[#This Row],[Aggression]])/('F+ , F-'!X$2-'F+ , F-'!X$3))</f>
        <v>6.0845756008518293E-3</v>
      </c>
      <c r="Y1362" s="1" cm="1">
        <f t="array" ref="Y1362">[1]!table_weight[Interceptions]*(('F+ , F-'!Y$2-[1]!tbl_gk[[#This Row],[Interceptions]])/('F+ , F-'!Y$2-'F+ , F-'!Y$3))</f>
        <v>1.6621279690131864E-2</v>
      </c>
      <c r="Z1362" s="1" cm="1">
        <f t="array" ref="Z1362">[1]!table_weight[Positioning]*(('F+ , F-'!Z$2-[1]!tbl_gk[[#This Row],[Positioning]])/('F+ , F-'!Z$2-'F+ , F-'!Z$3))</f>
        <v>5.9155596119392221E-4</v>
      </c>
      <c r="AA1362" s="1" cm="1">
        <f t="array" ref="AA1362">[1]!table_weight[Vision]*(('F+ , F-'!AA$2-[1]!tbl_gk[[#This Row],[Vision]])/('F+ , F-'!AA$2-'F+ , F-'!AA$3))</f>
        <v>1.4907210222086981E-2</v>
      </c>
      <c r="AB1362" s="1" cm="1">
        <f t="array" ref="AB1362">[1]!table_weight[Penalties]*(('F+ , F-'!AB$2-[1]!tbl_gk[[#This Row],[Penalties]])/('F+ , F-'!AB$2-'F+ , F-'!AB$3))</f>
        <v>2.2313838830329571E-3</v>
      </c>
      <c r="AC1362" s="1" cm="1">
        <f t="array" ref="AC1362">[1]!table_weight[Composure]*(('F+ , F-'!AC$2-[1]!tbl_gk[[#This Row],[Composure]])/('F+ , F-'!AC$2-'F+ , F-'!AC$3))</f>
        <v>7.4722858256074981E-4</v>
      </c>
      <c r="AD1362" s="1" cm="1">
        <f t="array" ref="AD1362">[1]!table_weight[Marking]*(('F+ , F-'!AD$2-[1]!tbl_gk[[#This Row],[Marking]])/('F+ , F-'!AD$2-'F+ , F-'!AD$3))</f>
        <v>2.366223844775717E-2</v>
      </c>
      <c r="AE1362" s="1" cm="1">
        <f t="array" ref="AE1362">[1]!table_weight[StandingTackle]*(('F+ , F-'!AE$2-[1]!tbl_gk[[#This Row],[StandingTackle]])/('F+ , F-'!AE$2-'F+ , F-'!AE$3))</f>
        <v>2.465854322450484E-2</v>
      </c>
      <c r="AF1362" s="1" cm="1">
        <f t="array" ref="AF1362">[1]!table_weight[SlidingTackle]*(('F+ , F-'!AF$2-[1]!tbl_gk[[#This Row],[SlidingTackle]])/('F+ , F-'!AF$2-'F+ , F-'!AF$3))</f>
        <v>9.7139715732897855E-3</v>
      </c>
      <c r="AG1362" s="1" cm="1">
        <f t="array" ref="AG1362">[1]!table_weight[GKDiving]*(('F+ , F-'!AG$2-[1]!tbl_gk[[#This Row],[GKDiving]])/('F+ , F-'!AG$2-'F+ , F-'!AG$3))</f>
        <v>4.2702945948686719E-2</v>
      </c>
      <c r="AH1362" s="1" cm="1">
        <f t="array" ref="AH1362">[1]!table_weight[GKHandling]*(('F+ , F-'!AH$2-[1]!tbl_gk[[#This Row],[GKHandling]])/('F+ , F-'!AH$2-'F+ , F-'!AH$3))</f>
        <v>4.9906747265247783E-2</v>
      </c>
      <c r="AI1362" s="1" cm="1">
        <f t="array" ref="AI1362">[1]!table_weight[GKKicking]*(('F+ , F-'!AI$2-[1]!tbl_gk[[#This Row],[GKKicking]])/('F+ , F-'!AI$2-'F+ , F-'!AI$3))</f>
        <v>2.5938545786431375E-2</v>
      </c>
      <c r="AJ1362" s="1" cm="1">
        <f t="array" ref="AJ1362">[1]!table_weight[GKPositioning]*(('F+ , F-'!AJ$2-[1]!tbl_gk[[#This Row],[GKPositioning]])/('F+ , F-'!AJ$2-'F+ , F-'!AJ$3))</f>
        <v>1.7659310570779983E-2</v>
      </c>
      <c r="AK1362" s="1" cm="1">
        <f t="array" ref="AK1362">[1]!table_weight[GKReflexes]*(('F+ , F-'!AK$2-[1]!tbl_gk[[#This Row],[GKReflexes]])/('F+ , F-'!AK$2-'F+ , F-'!AK$3))</f>
        <v>4.7371801372409796E-2</v>
      </c>
    </row>
    <row r="1363" spans="1:37" x14ac:dyDescent="0.55000000000000004">
      <c r="A1363" s="8">
        <f>[1]!tbl_gk[[#This Row],[ID]]</f>
        <v>253672</v>
      </c>
      <c r="B1363" s="2" cm="1">
        <f t="array" ref="B1363">[1]!table_weight[ValueEUR]*(('F+ , F-'!B$2-[1]!tbl_gk[[#This Row],[ValueEUR]])/('F+ , F-'!B$2-'F+ , F-'!B$3))</f>
        <v>5.2781669378639128E-5</v>
      </c>
      <c r="C1363" s="2" cm="1">
        <f t="array" ref="C1363">[1]!table_weight[WageEUR]*(('F+ , F-'!C$2-[1]!tbl_gk[[#This Row],[WageEUR]])/('F+ , F-'!C$2-'F+ , F-'!C$3))</f>
        <v>0</v>
      </c>
      <c r="D1363" s="2" cm="1">
        <f t="array" ref="D1363">[1]!table_weight[Crossing]*(('F+ , F-'!D$2-[1]!tbl_gk[[#This Row],[Crossing]])/('F+ , F-'!D$2-'F+ , F-'!D$3))</f>
        <v>3.5866971962916043E-2</v>
      </c>
      <c r="E1363" s="2" cm="1">
        <f t="array" ref="E1363">[1]!table_weight[Finishing]*(('F+ , F-'!E$2-[1]!tbl_gk[[#This Row],[Finishing]])/('F+ , F-'!E$2-'F+ , F-'!E$3))</f>
        <v>1.9965013690294877E-2</v>
      </c>
      <c r="F1363" s="2" cm="1">
        <f t="array" ref="F1363">[1]!table_weight[HeadingAccuracy]*(('F+ , F-'!F$2-[1]!tbl_gk[[#This Row],[HeadingAccuracy]])/('F+ , F-'!F$2-'F+ , F-'!F$3))</f>
        <v>1.08567917583827E-2</v>
      </c>
      <c r="G1363" s="2" cm="1">
        <f t="array" ref="G1363">[1]!table_weight[ShortPassing]*(('F+ , F-'!G$2-[1]!tbl_gk[[#This Row],[ShortPassing]])/('F+ , F-'!G$2-'F+ , F-'!G$3))</f>
        <v>5.3440942305594832E-2</v>
      </c>
      <c r="H1363" s="2" cm="1">
        <f t="array" ref="H1363">[1]!table_weight[Volleys]*(('F+ , F-'!H$2-[1]!tbl_gk[[#This Row],[Volleys]])/('F+ , F-'!H$2-'F+ , F-'!H$3))</f>
        <v>2.4305234057750281E-3</v>
      </c>
      <c r="I1363" s="2" cm="1">
        <f t="array" ref="I1363">[1]!table_weight[Dribbling]*(('F+ , F-'!I$2-[1]!tbl_gk[[#This Row],[Dribbling]])/('F+ , F-'!I$2-'F+ , F-'!I$3))</f>
        <v>1.8579686209743949E-2</v>
      </c>
      <c r="J1363" s="2" cm="1">
        <f t="array" ref="J1363">[1]!table_weight[Curve]*(('F+ , F-'!J$2-[1]!tbl_gk[[#This Row],[Curve]])/('F+ , F-'!J$2-'F+ , F-'!J$3))</f>
        <v>9.8029273569279467E-3</v>
      </c>
      <c r="K1363" s="2" cm="1">
        <f t="array" ref="K1363">[1]!table_weight[FKAccuracy]*(('F+ , F-'!K$2-[1]!tbl_gk[[#This Row],[FKAccuracy]])/('F+ , F-'!K$2-'F+ , F-'!K$3))</f>
        <v>9.5832065713416324E-3</v>
      </c>
      <c r="L1363" s="2" cm="1">
        <f t="array" ref="L1363">[1]!table_weight[LongPassing]*(('F+ , F-'!L$2-[1]!tbl_gk[[#This Row],[LongPassing]])/('F+ , F-'!L$2-'F+ , F-'!L$3))</f>
        <v>2.5988356803638323E-2</v>
      </c>
      <c r="M1363" s="2" cm="1">
        <f t="array" ref="M1363">[1]!table_weight[BallControl]*(('F+ , F-'!M$2-[1]!tbl_gk[[#This Row],[BallControl]])/('F+ , F-'!M$2-'F+ , F-'!M$3))</f>
        <v>1.5211439002129552E-2</v>
      </c>
      <c r="N1363" s="2" cm="1">
        <f t="array" ref="N1363">[1]!table_weight[Acceleration]*(('F+ , F-'!N$2-[1]!tbl_gk[[#This Row],[Acceleration]])/('F+ , F-'!N$2-'F+ , F-'!N$3))</f>
        <v>5.637180336083316E-3</v>
      </c>
      <c r="O1363" s="2" cm="1">
        <f t="array" ref="O1363">[1]!table_weight[SprintSpeed]*(('F+ , F-'!O$2-[1]!tbl_gk[[#This Row],[SprintSpeed]])/('F+ , F-'!O$2-'F+ , F-'!O$3))</f>
        <v>5.6221478551870948E-3</v>
      </c>
      <c r="P1363" s="2" cm="1">
        <f t="array" ref="P1363">[1]!table_weight[Agility]*(('F+ , F-'!P$2-[1]!tbl_gk[[#This Row],[Agility]])/('F+ , F-'!P$2-'F+ , F-'!P$3))</f>
        <v>5.4995202546160686E-3</v>
      </c>
      <c r="Q1363" s="2" cm="1">
        <f t="array" ref="Q1363">[1]!table_weight[Reactions]*(('F+ , F-'!Q$2-[1]!tbl_gk[[#This Row],[Reactions]])/('F+ , F-'!Q$2-'F+ , F-'!Q$3))</f>
        <v>2.1656964003031903E-3</v>
      </c>
      <c r="R1363" s="2" cm="1">
        <f t="array" ref="R1363">[1]!table_weight[Balance]*(('F+ , F-'!R$2-[1]!tbl_gk[[#This Row],[Balance]])/('F+ , F-'!R$2-'F+ , F-'!R$3))</f>
        <v>1.3659251348851025E-3</v>
      </c>
      <c r="S1363" s="2" cm="1">
        <f t="array" ref="S1363">[1]!table_weight[ShotPower]*(('F+ , F-'!S$2-[1]!tbl_gk[[#This Row],[ShotPower]])/('F+ , F-'!S$2-'F+ , F-'!S$3))</f>
        <v>7.7912248547492196E-3</v>
      </c>
      <c r="T1363" s="2" cm="1">
        <f t="array" ref="T1363">[1]!table_weight[Jumping]*(('F+ , F-'!T$2-[1]!tbl_gk[[#This Row],[Jumping]])/('F+ , F-'!T$2-'F+ , F-'!T$3))</f>
        <v>1.2880653993738752E-3</v>
      </c>
      <c r="U1363" s="2" cm="1">
        <f t="array" ref="U1363">[1]!table_weight[Stamina]*(('F+ , F-'!U$2-[1]!tbl_gk[[#This Row],[Stamina]])/('F+ , F-'!U$2-'F+ , F-'!U$3))</f>
        <v>1.7174205324984999E-2</v>
      </c>
      <c r="V1363" s="2" cm="1">
        <f t="array" ref="V1363">[1]!table_weight[Strength]*(('F+ , F-'!V$2-[1]!tbl_gk[[#This Row],[Strength]])/('F+ , F-'!V$2-'F+ , F-'!V$3))</f>
        <v>4.6141364973126368E-2</v>
      </c>
      <c r="W1363" s="2" cm="1">
        <f t="array" ref="W1363">[1]!table_weight[LongShots]*(('F+ , F-'!W$2-[1]!tbl_gk[[#This Row],[LongShots]])/('F+ , F-'!W$2-'F+ , F-'!W$3))</f>
        <v>8.3106398450658349E-3</v>
      </c>
      <c r="X1363" s="2" cm="1">
        <f t="array" ref="X1363">[1]!table_weight[Aggression]*(('F+ , F-'!X$2-[1]!tbl_gk[[#This Row],[Aggression]])/('F+ , F-'!X$2-'F+ , F-'!X$3))</f>
        <v>1.642835412229994E-2</v>
      </c>
      <c r="Y1363" s="2" cm="1">
        <f t="array" ref="Y1363">[1]!table_weight[Interceptions]*(('F+ , F-'!Y$2-[1]!tbl_gk[[#This Row],[Interceptions]])/('F+ , F-'!Y$2-'F+ , F-'!Y$3))</f>
        <v>2.4239366214775633E-2</v>
      </c>
      <c r="Z1363" s="2" cm="1">
        <f t="array" ref="Z1363">[1]!table_weight[Positioning]*(('F+ , F-'!Z$2-[1]!tbl_gk[[#This Row],[Positioning]])/('F+ , F-'!Z$2-'F+ , F-'!Z$3))</f>
        <v>2.2183348544772088E-3</v>
      </c>
      <c r="AA1363" s="2" cm="1">
        <f t="array" ref="AA1363">[1]!table_weight[Vision]*(('F+ , F-'!AA$2-[1]!tbl_gk[[#This Row],[Vision]])/('F+ , F-'!AA$2-'F+ , F-'!AA$3))</f>
        <v>3.0524287597606677E-2</v>
      </c>
      <c r="AB1363" s="2" cm="1">
        <f t="array" ref="AB1363">[1]!table_weight[Penalties]*(('F+ , F-'!AB$2-[1]!tbl_gk[[#This Row],[Penalties]])/('F+ , F-'!AB$2-'F+ , F-'!AB$3))</f>
        <v>2.3488251400346914E-3</v>
      </c>
      <c r="AC1363" s="2" cm="1">
        <f t="array" ref="AC1363">[1]!table_weight[Composure]*(('F+ , F-'!AC$2-[1]!tbl_gk[[#This Row],[Composure]])/('F+ , F-'!AC$2-'F+ , F-'!AC$3))</f>
        <v>2.6686735091455351E-3</v>
      </c>
      <c r="AD1363" s="2" cm="1">
        <f t="array" ref="AD1363">[1]!table_weight[Marking]*(('F+ , F-'!AD$2-[1]!tbl_gk[[#This Row],[Marking]])/('F+ , F-'!AD$2-'F+ , F-'!AD$3))</f>
        <v>3.4704616390043845E-2</v>
      </c>
      <c r="AE1363" s="2" cm="1">
        <f t="array" ref="AE1363">[1]!table_weight[StandingTackle]*(('F+ , F-'!AE$2-[1]!tbl_gk[[#This Row],[StandingTackle]])/('F+ , F-'!AE$2-'F+ , F-'!AE$3))</f>
        <v>2.6900228972187096E-2</v>
      </c>
      <c r="AF1363" s="2" cm="1">
        <f t="array" ref="AF1363">[1]!table_weight[SlidingTackle]*(('F+ , F-'!AF$2-[1]!tbl_gk[[#This Row],[SlidingTackle]])/('F+ , F-'!AF$2-'F+ , F-'!AF$3))</f>
        <v>8.9667429907290316E-3</v>
      </c>
      <c r="AG1363" s="2" cm="1">
        <f t="array" ref="AG1363">[1]!table_weight[GKDiving]*(('F+ , F-'!AG$2-[1]!tbl_gk[[#This Row],[GKDiving]])/('F+ , F-'!AG$2-'F+ , F-'!AG$3))</f>
        <v>5.6367888652266468E-2</v>
      </c>
      <c r="AH1363" s="2" cm="1">
        <f t="array" ref="AH1363">[1]!table_weight[GKHandling]*(('F+ , F-'!AH$2-[1]!tbl_gk[[#This Row],[GKHandling]])/('F+ , F-'!AH$2-'F+ , F-'!AH$3))</f>
        <v>6.416581791246144E-2</v>
      </c>
      <c r="AI1363" s="2" cm="1">
        <f t="array" ref="AI1363">[1]!table_weight[GKKicking]*(('F+ , F-'!AI$2-[1]!tbl_gk[[#This Row],[GKKicking]])/('F+ , F-'!AI$2-'F+ , F-'!AI$3))</f>
        <v>3.57773045330088E-2</v>
      </c>
      <c r="AJ1363" s="2" cm="1">
        <f t="array" ref="AJ1363">[1]!table_weight[GKPositioning]*(('F+ , F-'!AJ$2-[1]!tbl_gk[[#This Row],[GKPositioning]])/('F+ , F-'!AJ$2-'F+ , F-'!AJ$3))</f>
        <v>2.3966207203201407E-2</v>
      </c>
      <c r="AK1363" s="2" cm="1">
        <f t="array" ref="AK1363">[1]!table_weight[GKReflexes]*(('F+ , F-'!AK$2-[1]!tbl_gk[[#This Row],[GKReflexes]])/('F+ , F-'!AK$2-'F+ , F-'!AK$3))</f>
        <v>4.9193793732887098E-2</v>
      </c>
    </row>
    <row r="1364" spans="1:37" x14ac:dyDescent="0.55000000000000004">
      <c r="A1364" s="7">
        <f>[1]!tbl_gk[[#This Row],[ID]]</f>
        <v>253688</v>
      </c>
      <c r="B1364" s="1" cm="1">
        <f t="array" ref="B1364">[1]!table_weight[ValueEUR]*(('F+ , F-'!B$2-[1]!tbl_gk[[#This Row],[ValueEUR]])/('F+ , F-'!B$2-'F+ , F-'!B$3))</f>
        <v>4.2935264389290658E-4</v>
      </c>
      <c r="C1364" s="1" cm="1">
        <f t="array" ref="C1364">[1]!table_weight[WageEUR]*(('F+ , F-'!C$2-[1]!tbl_gk[[#This Row],[WageEUR]])/('F+ , F-'!C$2-'F+ , F-'!C$3))</f>
        <v>2.3472561185650898E-4</v>
      </c>
      <c r="D1364" s="1" cm="1">
        <f t="array" ref="D1364">[1]!table_weight[Crossing]*(('F+ , F-'!D$2-[1]!tbl_gk[[#This Row],[Crossing]])/('F+ , F-'!D$2-'F+ , F-'!D$3))</f>
        <v>3.1383600467551537E-2</v>
      </c>
      <c r="E1364" s="1" cm="1">
        <f t="array" ref="E1364">[1]!table_weight[Finishing]*(('F+ , F-'!E$2-[1]!tbl_gk[[#This Row],[Finishing]])/('F+ , F-'!E$2-'F+ , F-'!E$3))</f>
        <v>1.4973760267721157E-2</v>
      </c>
      <c r="F1364" s="1" cm="1">
        <f t="array" ref="F1364">[1]!table_weight[HeadingAccuracy]*(('F+ , F-'!F$2-[1]!tbl_gk[[#This Row],[HeadingAccuracy]])/('F+ , F-'!F$2-'F+ , F-'!F$3))</f>
        <v>1.0439222844598752E-2</v>
      </c>
      <c r="G1364" s="1" cm="1">
        <f t="array" ref="G1364">[1]!table_weight[ShortPassing]*(('F+ , F-'!G$2-[1]!tbl_gk[[#This Row],[ShortPassing]])/('F+ , F-'!G$2-'F+ , F-'!G$3))</f>
        <v>4.6409239370648142E-2</v>
      </c>
      <c r="H1364" s="1" cm="1">
        <f t="array" ref="H1364">[1]!table_weight[Volleys]*(('F+ , F-'!H$2-[1]!tbl_gk[[#This Row],[Volleys]])/('F+ , F-'!H$2-'F+ , F-'!H$3))</f>
        <v>1.2731313077869197E-3</v>
      </c>
      <c r="I1364" s="1" cm="1">
        <f t="array" ref="I1364">[1]!table_weight[Dribbling]*(('F+ , F-'!I$2-[1]!tbl_gk[[#This Row],[Dribbling]])/('F+ , F-'!I$2-'F+ , F-'!I$3))</f>
        <v>1.6623929766613008E-2</v>
      </c>
      <c r="J1364" s="1" cm="1">
        <f t="array" ref="J1364">[1]!table_weight[Curve]*(('F+ , F-'!J$2-[1]!tbl_gk[[#This Row],[Curve]])/('F+ , F-'!J$2-'F+ , F-'!J$3))</f>
        <v>9.4648953791028455E-3</v>
      </c>
      <c r="K1364" s="1" cm="1">
        <f t="array" ref="K1364">[1]!table_weight[FKAccuracy]*(('F+ , F-'!K$2-[1]!tbl_gk[[#This Row],[FKAccuracy]])/('F+ , F-'!K$2-'F+ , F-'!K$3))</f>
        <v>8.9747490112564478E-3</v>
      </c>
      <c r="L1364" s="1" cm="1">
        <f t="array" ref="L1364">[1]!table_weight[LongPassing]*(('F+ , F-'!L$2-[1]!tbl_gk[[#This Row],[LongPassing]])/('F+ , F-'!L$2-'F+ , F-'!L$3))</f>
        <v>1.8949843502652941E-2</v>
      </c>
      <c r="M1364" s="1" cm="1">
        <f t="array" ref="M1364">[1]!table_weight[BallControl]*(('F+ , F-'!M$2-[1]!tbl_gk[[#This Row],[BallControl]])/('F+ , F-'!M$2-'F+ , F-'!M$3))</f>
        <v>1.2603763744621627E-2</v>
      </c>
      <c r="N1364" s="1" cm="1">
        <f t="array" ref="N1364">[1]!table_weight[Acceleration]*(('F+ , F-'!N$2-[1]!tbl_gk[[#This Row],[Acceleration]])/('F+ , F-'!N$2-'F+ , F-'!N$3))</f>
        <v>6.0881547629699816E-3</v>
      </c>
      <c r="O1364" s="1" cm="1">
        <f t="array" ref="O1364">[1]!table_weight[SprintSpeed]*(('F+ , F-'!O$2-[1]!tbl_gk[[#This Row],[SprintSpeed]])/('F+ , F-'!O$2-'F+ , F-'!O$3))</f>
        <v>5.6221478551870948E-3</v>
      </c>
      <c r="P1364" s="1" cm="1">
        <f t="array" ref="P1364">[1]!table_weight[Agility]*(('F+ , F-'!P$2-[1]!tbl_gk[[#This Row],[Agility]])/('F+ , F-'!P$2-'F+ , F-'!P$3))</f>
        <v>2.6912545926844589E-3</v>
      </c>
      <c r="Q1364" s="1" cm="1">
        <f t="array" ref="Q1364">[1]!table_weight[Reactions]*(('F+ , F-'!Q$2-[1]!tbl_gk[[#This Row],[Reactions]])/('F+ , F-'!Q$2-'F+ , F-'!Q$3))</f>
        <v>1.3922334001949081E-3</v>
      </c>
      <c r="R1364" s="1" cm="1">
        <f t="array" ref="R1364">[1]!table_weight[Balance]*(('F+ , F-'!R$2-[1]!tbl_gk[[#This Row],[Balance]])/('F+ , F-'!R$2-'F+ , F-'!R$3))</f>
        <v>1.6142751594096668E-3</v>
      </c>
      <c r="S1364" s="1" cm="1">
        <f t="array" ref="S1364">[1]!table_weight[ShotPower]*(('F+ , F-'!S$2-[1]!tbl_gk[[#This Row],[ShotPower]])/('F+ , F-'!S$2-'F+ , F-'!S$3))</f>
        <v>6.7523948741159906E-3</v>
      </c>
      <c r="T1364" s="1" cm="1">
        <f t="array" ref="T1364">[1]!table_weight[Jumping]*(('F+ , F-'!T$2-[1]!tbl_gk[[#This Row],[Jumping]])/('F+ , F-'!T$2-'F+ , F-'!T$3))</f>
        <v>3.2630990117471503E-3</v>
      </c>
      <c r="U1364" s="1" cm="1">
        <f t="array" ref="U1364">[1]!table_weight[Stamina]*(('F+ , F-'!U$2-[1]!tbl_gk[[#This Row],[Stamina]])/('F+ , F-'!U$2-'F+ , F-'!U$3))</f>
        <v>1.1163233461240251E-2</v>
      </c>
      <c r="V1364" s="1" cm="1">
        <f t="array" ref="V1364">[1]!table_weight[Strength]*(('F+ , F-'!V$2-[1]!tbl_gk[[#This Row],[Strength]])/('F+ , F-'!V$2-'F+ , F-'!V$3))</f>
        <v>3.6380691613426559E-2</v>
      </c>
      <c r="W1364" s="1" cm="1">
        <f t="array" ref="W1364">[1]!table_weight[LongShots]*(('F+ , F-'!W$2-[1]!tbl_gk[[#This Row],[LongShots]])/('F+ , F-'!W$2-'F+ , F-'!W$3))</f>
        <v>6.7523948741159906E-3</v>
      </c>
      <c r="X1364" s="1" cm="1">
        <f t="array" ref="X1364">[1]!table_weight[Aggression]*(('F+ , F-'!X$2-[1]!tbl_gk[[#This Row],[Aggression]])/('F+ , F-'!X$2-'F+ , F-'!X$3))</f>
        <v>9.7353209613629272E-3</v>
      </c>
      <c r="Y1364" s="1" cm="1">
        <f t="array" ref="Y1364">[1]!table_weight[Interceptions]*(('F+ , F-'!Y$2-[1]!tbl_gk[[#This Row],[Interceptions]])/('F+ , F-'!Y$2-'F+ , F-'!Y$3))</f>
        <v>2.0084046292242669E-2</v>
      </c>
      <c r="Z1364" s="1" cm="1">
        <f t="array" ref="Z1364">[1]!table_weight[Positioning]*(('F+ , F-'!Z$2-[1]!tbl_gk[[#This Row],[Positioning]])/('F+ , F-'!Z$2-'F+ , F-'!Z$3))</f>
        <v>8.8733394179088337E-4</v>
      </c>
      <c r="AA1364" s="1" cm="1">
        <f t="array" ref="AA1364">[1]!table_weight[Vision]*(('F+ , F-'!AA$2-[1]!tbl_gk[[#This Row],[Vision]])/('F+ , F-'!AA$2-'F+ , F-'!AA$3))</f>
        <v>1.4907210222086981E-2</v>
      </c>
      <c r="AB1364" s="1" cm="1">
        <f t="array" ref="AB1364">[1]!table_weight[Penalties]*(('F+ , F-'!AB$2-[1]!tbl_gk[[#This Row],[Penalties]])/('F+ , F-'!AB$2-'F+ , F-'!AB$3))</f>
        <v>2.2313838830329571E-3</v>
      </c>
      <c r="AC1364" s="1" cm="1">
        <f t="array" ref="AC1364">[1]!table_weight[Composure]*(('F+ , F-'!AC$2-[1]!tbl_gk[[#This Row],[Composure]])/('F+ , F-'!AC$2-'F+ , F-'!AC$3))</f>
        <v>1.067469403658214E-3</v>
      </c>
      <c r="AD1364" s="1" cm="1">
        <f t="array" ref="AD1364">[1]!table_weight[Marking]*(('F+ , F-'!AD$2-[1]!tbl_gk[[#This Row],[Marking]])/('F+ , F-'!AD$2-'F+ , F-'!AD$3))</f>
        <v>2.2084755884573357E-2</v>
      </c>
      <c r="AE1364" s="1" cm="1">
        <f t="array" ref="AE1364">[1]!table_weight[StandingTackle]*(('F+ , F-'!AE$2-[1]!tbl_gk[[#This Row],[StandingTackle]])/('F+ , F-'!AE$2-'F+ , F-'!AE$3))</f>
        <v>1.5691800233775807E-2</v>
      </c>
      <c r="AF1364" s="1" cm="1">
        <f t="array" ref="AF1364">[1]!table_weight[SlidingTackle]*(('F+ , F-'!AF$2-[1]!tbl_gk[[#This Row],[SlidingTackle]])/('F+ , F-'!AF$2-'F+ , F-'!AF$3))</f>
        <v>7.4722858256075263E-3</v>
      </c>
      <c r="AG1364" s="1" cm="1">
        <f t="array" ref="AG1364">[1]!table_weight[GKDiving]*(('F+ , F-'!AG$2-[1]!tbl_gk[[#This Row],[GKDiving]])/('F+ , F-'!AG$2-'F+ , F-'!AG$3))</f>
        <v>3.7578592434844307E-2</v>
      </c>
      <c r="AH1364" s="1" cm="1">
        <f t="array" ref="AH1364">[1]!table_weight[GKHandling]*(('F+ , F-'!AH$2-[1]!tbl_gk[[#This Row],[GKHandling]])/('F+ , F-'!AH$2-'F+ , F-'!AH$3))</f>
        <v>4.8124363434346076E-2</v>
      </c>
      <c r="AI1364" s="1" cm="1">
        <f t="array" ref="AI1364">[1]!table_weight[GKKicking]*(('F+ , F-'!AI$2-[1]!tbl_gk[[#This Row],[GKKicking]])/('F+ , F-'!AI$2-'F+ , F-'!AI$3))</f>
        <v>3.1305141466382698E-2</v>
      </c>
      <c r="AJ1364" s="1" cm="1">
        <f t="array" ref="AJ1364">[1]!table_weight[GKPositioning]*(('F+ , F-'!AJ$2-[1]!tbl_gk[[#This Row],[GKPositioning]])/('F+ , F-'!AJ$2-'F+ , F-'!AJ$3))</f>
        <v>1.8290000234022125E-2</v>
      </c>
      <c r="AK1364" s="1" cm="1">
        <f t="array" ref="AK1364">[1]!table_weight[GKReflexes]*(('F+ , F-'!AK$2-[1]!tbl_gk[[#This Row],[GKReflexes]])/('F+ , F-'!AK$2-'F+ , F-'!AK$3))</f>
        <v>4.7371801372409796E-2</v>
      </c>
    </row>
    <row r="1365" spans="1:37" x14ac:dyDescent="0.55000000000000004">
      <c r="A1365" s="8">
        <f>[1]!tbl_gk[[#This Row],[ID]]</f>
        <v>253701</v>
      </c>
      <c r="B1365" s="2" cm="1">
        <f t="array" ref="B1365">[1]!table_weight[ValueEUR]*(('F+ , F-'!B$2-[1]!tbl_gk[[#This Row],[ValueEUR]])/('F+ , F-'!B$2-'F+ , F-'!B$3))</f>
        <v>2.1915196057797529E-5</v>
      </c>
      <c r="C1365" s="2" cm="1">
        <f t="array" ref="C1365">[1]!table_weight[WageEUR]*(('F+ , F-'!C$2-[1]!tbl_gk[[#This Row],[WageEUR]])/('F+ , F-'!C$2-'F+ , F-'!C$3))</f>
        <v>0</v>
      </c>
      <c r="D1365" s="2" cm="1">
        <f t="array" ref="D1365">[1]!table_weight[Crossing]*(('F+ , F-'!D$2-[1]!tbl_gk[[#This Row],[Crossing]])/('F+ , F-'!D$2-'F+ , F-'!D$3))</f>
        <v>3.3625286215233793E-2</v>
      </c>
      <c r="E1365" s="2" cm="1">
        <f t="array" ref="E1365">[1]!table_weight[Finishing]*(('F+ , F-'!E$2-[1]!tbl_gk[[#This Row],[Finishing]])/('F+ , F-'!E$2-'F+ , F-'!E$3))</f>
        <v>1.7968512321265388E-2</v>
      </c>
      <c r="F1365" s="2" cm="1">
        <f t="array" ref="F1365">[1]!table_weight[HeadingAccuracy]*(('F+ , F-'!F$2-[1]!tbl_gk[[#This Row],[HeadingAccuracy]])/('F+ , F-'!F$2-'F+ , F-'!F$3))</f>
        <v>1.08567917583827E-2</v>
      </c>
      <c r="G1365" s="2" cm="1">
        <f t="array" ref="G1365">[1]!table_weight[ShortPassing]*(('F+ , F-'!G$2-[1]!tbl_gk[[#This Row],[ShortPassing]])/('F+ , F-'!G$2-'F+ , F-'!G$3))</f>
        <v>5.3440942305594832E-2</v>
      </c>
      <c r="H1365" s="2" cm="1">
        <f t="array" ref="H1365">[1]!table_weight[Volleys]*(('F+ , F-'!H$2-[1]!tbl_gk[[#This Row],[Volleys]])/('F+ , F-'!H$2-'F+ , F-'!H$3))</f>
        <v>2.0833057763785961E-3</v>
      </c>
      <c r="I1365" s="2" cm="1">
        <f t="array" ref="I1365">[1]!table_weight[Dribbling]*(('F+ , F-'!I$2-[1]!tbl_gk[[#This Row],[Dribbling]])/('F+ , F-'!I$2-'F+ , F-'!I$3))</f>
        <v>1.9557564431309422E-2</v>
      </c>
      <c r="J1365" s="2" cm="1">
        <f t="array" ref="J1365">[1]!table_weight[Curve]*(('F+ , F-'!J$2-[1]!tbl_gk[[#This Row],[Curve]])/('F+ , F-'!J$2-'F+ , F-'!J$3))</f>
        <v>9.6339113680153961E-3</v>
      </c>
      <c r="K1365" s="2" cm="1">
        <f t="array" ref="K1365">[1]!table_weight[FKAccuracy]*(('F+ , F-'!K$2-[1]!tbl_gk[[#This Row],[FKAccuracy]])/('F+ , F-'!K$2-'F+ , F-'!K$3))</f>
        <v>9.5832065713416324E-3</v>
      </c>
      <c r="L1365" s="2" cm="1">
        <f t="array" ref="L1365">[1]!table_weight[LongPassing]*(('F+ , F-'!L$2-[1]!tbl_gk[[#This Row],[LongPassing]])/('F+ , F-'!L$2-'F+ , F-'!L$3))</f>
        <v>2.4905508603486726E-2</v>
      </c>
      <c r="M1365" s="2" cm="1">
        <f t="array" ref="M1365">[1]!table_weight[BallControl]*(('F+ , F-'!M$2-[1]!tbl_gk[[#This Row],[BallControl]])/('F+ , F-'!M$2-'F+ , F-'!M$3))</f>
        <v>1.6080664087965525E-2</v>
      </c>
      <c r="N1365" s="2" cm="1">
        <f t="array" ref="N1365">[1]!table_weight[Acceleration]*(('F+ , F-'!N$2-[1]!tbl_gk[[#This Row],[Acceleration]])/('F+ , F-'!N$2-'F+ , F-'!N$3))</f>
        <v>9.0194885377333049E-3</v>
      </c>
      <c r="O1365" s="2" cm="1">
        <f t="array" ref="O1365">[1]!table_weight[SprintSpeed]*(('F+ , F-'!O$2-[1]!tbl_gk[[#This Row],[SprintSpeed]])/('F+ , F-'!O$2-'F+ , F-'!O$3))</f>
        <v>9.5576513538180603E-3</v>
      </c>
      <c r="P1365" s="2" cm="1">
        <f t="array" ref="P1365">[1]!table_weight[Agility]*(('F+ , F-'!P$2-[1]!tbl_gk[[#This Row],[Agility]])/('F+ , F-'!P$2-'F+ , F-'!P$3))</f>
        <v>4.9144649083803166E-3</v>
      </c>
      <c r="Q1365" s="2" cm="1">
        <f t="array" ref="Q1365">[1]!table_weight[Reactions]*(('F+ , F-'!Q$2-[1]!tbl_gk[[#This Row],[Reactions]])/('F+ , F-'!Q$2-'F+ , F-'!Q$3))</f>
        <v>2.1656964003031903E-3</v>
      </c>
      <c r="R1365" s="2" cm="1">
        <f t="array" ref="R1365">[1]!table_weight[Balance]*(('F+ , F-'!R$2-[1]!tbl_gk[[#This Row],[Balance]])/('F+ , F-'!R$2-'F+ , F-'!R$3))</f>
        <v>1.9247126900653719E-3</v>
      </c>
      <c r="S1365" s="2" cm="1">
        <f t="array" ref="S1365">[1]!table_weight[ShotPower]*(('F+ , F-'!S$2-[1]!tbl_gk[[#This Row],[ShotPower]])/('F+ , F-'!S$2-'F+ , F-'!S$3))</f>
        <v>8.0509323499075268E-3</v>
      </c>
      <c r="T1365" s="2" cm="1">
        <f t="array" ref="T1365">[1]!table_weight[Jumping]*(('F+ , F-'!T$2-[1]!tbl_gk[[#This Row],[Jumping]])/('F+ , F-'!T$2-'F+ , F-'!T$3))</f>
        <v>3.0913569584973006E-3</v>
      </c>
      <c r="U1365" s="2" cm="1">
        <f t="array" ref="U1365">[1]!table_weight[Stamina]*(('F+ , F-'!U$2-[1]!tbl_gk[[#This Row],[Stamina]])/('F+ , F-'!U$2-'F+ , F-'!U$3))</f>
        <v>2.4902597721228249E-2</v>
      </c>
      <c r="V1365" s="2" cm="1">
        <f t="array" ref="V1365">[1]!table_weight[Strength]*(('F+ , F-'!V$2-[1]!tbl_gk[[#This Row],[Strength]])/('F+ , F-'!V$2-'F+ , F-'!V$3))</f>
        <v>4.3479363147753691E-2</v>
      </c>
      <c r="W1365" s="2" cm="1">
        <f t="array" ref="W1365">[1]!table_weight[LongShots]*(('F+ , F-'!W$2-[1]!tbl_gk[[#This Row],[LongShots]])/('F+ , F-'!W$2-'F+ , F-'!W$3))</f>
        <v>9.6091773208573719E-3</v>
      </c>
      <c r="X1365" s="2" cm="1">
        <f t="array" ref="X1365">[1]!table_weight[Aggression]*(('F+ , F-'!X$2-[1]!tbl_gk[[#This Row],[Aggression]])/('F+ , F-'!X$2-'F+ , F-'!X$3))</f>
        <v>1.034377852144811E-2</v>
      </c>
      <c r="Y1365" s="2" cm="1">
        <f t="array" ref="Y1365">[1]!table_weight[Interceptions]*(('F+ , F-'!Y$2-[1]!tbl_gk[[#This Row],[Interceptions]])/('F+ , F-'!Y$2-'F+ , F-'!Y$3))</f>
        <v>2.2161706253509151E-2</v>
      </c>
      <c r="Z1365" s="2" cm="1">
        <f t="array" ref="Z1365">[1]!table_weight[Positioning]*(('F+ , F-'!Z$2-[1]!tbl_gk[[#This Row],[Positioning]])/('F+ , F-'!Z$2-'F+ , F-'!Z$3))</f>
        <v>1.7746678835817667E-3</v>
      </c>
      <c r="AA1365" s="2" cm="1">
        <f t="array" ref="AA1365">[1]!table_weight[Vision]*(('F+ , F-'!AA$2-[1]!tbl_gk[[#This Row],[Vision]])/('F+ , F-'!AA$2-'F+ , F-'!AA$3))</f>
        <v>3.1944021904472104E-2</v>
      </c>
      <c r="AB1365" s="2" cm="1">
        <f t="array" ref="AB1365">[1]!table_weight[Penalties]*(('F+ , F-'!AB$2-[1]!tbl_gk[[#This Row],[Penalties]])/('F+ , F-'!AB$2-'F+ , F-'!AB$3))</f>
        <v>2.3488251400346914E-3</v>
      </c>
      <c r="AC1365" s="2" cm="1">
        <f t="array" ref="AC1365">[1]!table_weight[Composure]*(('F+ , F-'!AC$2-[1]!tbl_gk[[#This Row],[Composure]])/('F+ , F-'!AC$2-'F+ , F-'!AC$3))</f>
        <v>2.5619265687797138E-3</v>
      </c>
      <c r="AD1365" s="2" cm="1">
        <f t="array" ref="AD1365">[1]!table_weight[Marking]*(('F+ , F-'!AD$2-[1]!tbl_gk[[#This Row],[Marking]])/('F+ , F-'!AD$2-'F+ , F-'!AD$3))</f>
        <v>3.3127133826860035E-2</v>
      </c>
      <c r="AE1365" s="2" cm="1">
        <f t="array" ref="AE1365">[1]!table_weight[StandingTackle]*(('F+ , F-'!AE$2-[1]!tbl_gk[[#This Row],[StandingTackle]])/('F+ , F-'!AE$2-'F+ , F-'!AE$3))</f>
        <v>2.9141914719869356E-2</v>
      </c>
      <c r="AF1365" s="2" cm="1">
        <f t="array" ref="AF1365">[1]!table_weight[SlidingTackle]*(('F+ , F-'!AF$2-[1]!tbl_gk[[#This Row],[SlidingTackle]])/('F+ , F-'!AF$2-'F+ , F-'!AF$3))</f>
        <v>1.120842873841129E-2</v>
      </c>
      <c r="AG1365" s="2" cm="1">
        <f t="array" ref="AG1365">[1]!table_weight[GKDiving]*(('F+ , F-'!AG$2-[1]!tbl_gk[[#This Row],[GKDiving]])/('F+ , F-'!AG$2-'F+ , F-'!AG$3))</f>
        <v>6.6616595679951277E-2</v>
      </c>
      <c r="AH1365" s="2" cm="1">
        <f t="array" ref="AH1365">[1]!table_weight[GKHandling]*(('F+ , F-'!AH$2-[1]!tbl_gk[[#This Row],[GKHandling]])/('F+ , F-'!AH$2-'F+ , F-'!AH$3))</f>
        <v>7.4860120897871668E-2</v>
      </c>
      <c r="AI1365" s="2" cm="1">
        <f t="array" ref="AI1365">[1]!table_weight[GKKicking]*(('F+ , F-'!AI$2-[1]!tbl_gk[[#This Row],[GKKicking]])/('F+ , F-'!AI$2-'F+ , F-'!AI$3))</f>
        <v>3.6671737146334017E-2</v>
      </c>
      <c r="AJ1365" s="2" cm="1">
        <f t="array" ref="AJ1365">[1]!table_weight[GKPositioning]*(('F+ , F-'!AJ$2-[1]!tbl_gk[[#This Row],[GKPositioning]])/('F+ , F-'!AJ$2-'F+ , F-'!AJ$3))</f>
        <v>2.6488965856169975E-2</v>
      </c>
      <c r="AK1365" s="2" cm="1">
        <f t="array" ref="AK1365">[1]!table_weight[GKReflexes]*(('F+ , F-'!AK$2-[1]!tbl_gk[[#This Row],[GKReflexes]])/('F+ , F-'!AK$2-'F+ , F-'!AK$3))</f>
        <v>7.4701686779569301E-2</v>
      </c>
    </row>
    <row r="1366" spans="1:37" x14ac:dyDescent="0.55000000000000004">
      <c r="A1366" s="7">
        <f>[1]!tbl_gk[[#This Row],[ID]]</f>
        <v>253737</v>
      </c>
      <c r="B1366" s="1" cm="1">
        <f t="array" ref="B1366">[1]!table_weight[ValueEUR]*(('F+ , F-'!B$2-[1]!tbl_gk[[#This Row],[ValueEUR]])/('F+ , F-'!B$2-'F+ , F-'!B$3))</f>
        <v>2.8088490721965849E-5</v>
      </c>
      <c r="C1366" s="1" cm="1">
        <f t="array" ref="C1366">[1]!table_weight[WageEUR]*(('F+ , F-'!C$2-[1]!tbl_gk[[#This Row],[WageEUR]])/('F+ , F-'!C$2-'F+ , F-'!C$3))</f>
        <v>7.8241870618836313E-5</v>
      </c>
      <c r="D1366" s="1" cm="1">
        <f t="array" ref="D1366">[1]!table_weight[Crossing]*(('F+ , F-'!D$2-[1]!tbl_gk[[#This Row],[Crossing]])/('F+ , F-'!D$2-'F+ , F-'!D$3))</f>
        <v>3.3625286215233793E-2</v>
      </c>
      <c r="E1366" s="1" cm="1">
        <f t="array" ref="E1366">[1]!table_weight[Finishing]*(('F+ , F-'!E$2-[1]!tbl_gk[[#This Row],[Finishing]])/('F+ , F-'!E$2-'F+ , F-'!E$3))</f>
        <v>1.7968512321265388E-2</v>
      </c>
      <c r="F1366" s="1" cm="1">
        <f t="array" ref="F1366">[1]!table_weight[HeadingAccuracy]*(('F+ , F-'!F$2-[1]!tbl_gk[[#This Row],[HeadingAccuracy]])/('F+ , F-'!F$2-'F+ , F-'!F$3))</f>
        <v>1.08567917583827E-2</v>
      </c>
      <c r="G1366" s="1" cm="1">
        <f t="array" ref="G1366">[1]!table_weight[ShortPassing]*(('F+ , F-'!G$2-[1]!tbl_gk[[#This Row],[ShortPassing]])/('F+ , F-'!G$2-'F+ , F-'!G$3))</f>
        <v>6.1878985827530868E-2</v>
      </c>
      <c r="H1366" s="1" cm="1">
        <f t="array" ref="H1366">[1]!table_weight[Volleys]*(('F+ , F-'!H$2-[1]!tbl_gk[[#This Row],[Volleys]])/('F+ , F-'!H$2-'F+ , F-'!H$3))</f>
        <v>2.0833057763785961E-3</v>
      </c>
      <c r="I1366" s="1" cm="1">
        <f t="array" ref="I1366">[1]!table_weight[Dribbling]*(('F+ , F-'!I$2-[1]!tbl_gk[[#This Row],[Dribbling]])/('F+ , F-'!I$2-'F+ , F-'!I$3))</f>
        <v>2.1513320874440363E-2</v>
      </c>
      <c r="J1366" s="1" cm="1">
        <f t="array" ref="J1366">[1]!table_weight[Curve]*(('F+ , F-'!J$2-[1]!tbl_gk[[#This Row],[Curve]])/('F+ , F-'!J$2-'F+ , F-'!J$3))</f>
        <v>9.4648953791028455E-3</v>
      </c>
      <c r="K1366" s="1" cm="1">
        <f t="array" ref="K1366">[1]!table_weight[FKAccuracy]*(('F+ , F-'!K$2-[1]!tbl_gk[[#This Row],[FKAccuracy]])/('F+ , F-'!K$2-'F+ , F-'!K$3))</f>
        <v>9.4310921813203358E-3</v>
      </c>
      <c r="L1366" s="1" cm="1">
        <f t="array" ref="L1366">[1]!table_weight[LongPassing]*(('F+ , F-'!L$2-[1]!tbl_gk[[#This Row],[LongPassing]])/('F+ , F-'!L$2-'F+ , F-'!L$3))</f>
        <v>2.2739812203183531E-2</v>
      </c>
      <c r="M1366" s="1" cm="1">
        <f t="array" ref="M1366">[1]!table_weight[BallControl]*(('F+ , F-'!M$2-[1]!tbl_gk[[#This Row],[BallControl]])/('F+ , F-'!M$2-'F+ , F-'!M$3))</f>
        <v>1.5646051545047536E-2</v>
      </c>
      <c r="N1366" s="1" cm="1">
        <f t="array" ref="N1366">[1]!table_weight[Acceleration]*(('F+ , F-'!N$2-[1]!tbl_gk[[#This Row],[Acceleration]])/('F+ , F-'!N$2-'F+ , F-'!N$3))</f>
        <v>8.5685141108466402E-3</v>
      </c>
      <c r="O1366" s="1" cm="1">
        <f t="array" ref="O1366">[1]!table_weight[SprintSpeed]*(('F+ , F-'!O$2-[1]!tbl_gk[[#This Row],[SprintSpeed]])/('F+ , F-'!O$2-'F+ , F-'!O$3))</f>
        <v>1.4055369637967736E-2</v>
      </c>
      <c r="P1366" s="1" cm="1">
        <f t="array" ref="P1366">[1]!table_weight[Agility]*(('F+ , F-'!P$2-[1]!tbl_gk[[#This Row],[Agility]])/('F+ , F-'!P$2-'F+ , F-'!P$3))</f>
        <v>5.6165313238632194E-3</v>
      </c>
      <c r="Q1366" s="1" cm="1">
        <f t="array" ref="Q1366">[1]!table_weight[Reactions]*(('F+ , F-'!Q$2-[1]!tbl_gk[[#This Row],[Reactions]])/('F+ , F-'!Q$2-'F+ , F-'!Q$3))</f>
        <v>2.1656964003031903E-3</v>
      </c>
      <c r="R1366" s="1" cm="1">
        <f t="array" ref="R1366">[1]!table_weight[Balance]*(('F+ , F-'!R$2-[1]!tbl_gk[[#This Row],[Balance]])/('F+ , F-'!R$2-'F+ , F-'!R$3))</f>
        <v>2.5455877513767822E-3</v>
      </c>
      <c r="S1366" s="1" cm="1">
        <f t="array" ref="S1366">[1]!table_weight[ShotPower]*(('F+ , F-'!S$2-[1]!tbl_gk[[#This Row],[ShotPower]])/('F+ , F-'!S$2-'F+ , F-'!S$3))</f>
        <v>9.0897623305407575E-3</v>
      </c>
      <c r="T1366" s="1" cm="1">
        <f t="array" ref="T1366">[1]!table_weight[Jumping]*(('F+ , F-'!T$2-[1]!tbl_gk[[#This Row],[Jumping]])/('F+ , F-'!T$2-'F+ , F-'!T$3))</f>
        <v>3.6924541448717756E-3</v>
      </c>
      <c r="U1366" s="1" cm="1">
        <f t="array" ref="U1366">[1]!table_weight[Stamina]*(('F+ , F-'!U$2-[1]!tbl_gk[[#This Row],[Stamina]])/('F+ , F-'!U$2-'F+ , F-'!U$3))</f>
        <v>1.975033612373275E-2</v>
      </c>
      <c r="V1366" s="1" cm="1">
        <f t="array" ref="V1366">[1]!table_weight[Strength]*(('F+ , F-'!V$2-[1]!tbl_gk[[#This Row],[Strength]])/('F+ , F-'!V$2-'F+ , F-'!V$3))</f>
        <v>3.1944021904472097E-2</v>
      </c>
      <c r="W1366" s="1" cm="1">
        <f t="array" ref="W1366">[1]!table_weight[LongShots]*(('F+ , F-'!W$2-[1]!tbl_gk[[#This Row],[LongShots]])/('F+ , F-'!W$2-'F+ , F-'!W$3))</f>
        <v>1.0128592311173986E-2</v>
      </c>
      <c r="X1366" s="1" cm="1">
        <f t="array" ref="X1366">[1]!table_weight[Aggression]*(('F+ , F-'!X$2-[1]!tbl_gk[[#This Row],[Aggression]])/('F+ , F-'!X$2-'F+ , F-'!X$3))</f>
        <v>1.3994523881959207E-2</v>
      </c>
      <c r="Y1366" s="1" cm="1">
        <f t="array" ref="Y1366">[1]!table_weight[Interceptions]*(('F+ , F-'!Y$2-[1]!tbl_gk[[#This Row],[Interceptions]])/('F+ , F-'!Y$2-'F+ , F-'!Y$3))</f>
        <v>2.1469152933086991E-2</v>
      </c>
      <c r="Z1366" s="1" cm="1">
        <f t="array" ref="Z1366">[1]!table_weight[Positioning]*(('F+ , F-'!Z$2-[1]!tbl_gk[[#This Row],[Positioning]])/('F+ , F-'!Z$2-'F+ , F-'!Z$3))</f>
        <v>1.7746678835817667E-3</v>
      </c>
      <c r="AA1366" s="1" cm="1">
        <f t="array" ref="AA1366">[1]!table_weight[Vision]*(('F+ , F-'!AA$2-[1]!tbl_gk[[#This Row],[Vision]])/('F+ , F-'!AA$2-'F+ , F-'!AA$3))</f>
        <v>1.9166413142683265E-2</v>
      </c>
      <c r="AB1366" s="1" cm="1">
        <f t="array" ref="AB1366">[1]!table_weight[Penalties]*(('F+ , F-'!AB$2-[1]!tbl_gk[[#This Row],[Penalties]])/('F+ , F-'!AB$2-'F+ , F-'!AB$3))</f>
        <v>2.2313838830329571E-3</v>
      </c>
      <c r="AC1366" s="1" cm="1">
        <f t="array" ref="AC1366">[1]!table_weight[Composure]*(('F+ , F-'!AC$2-[1]!tbl_gk[[#This Row],[Composure]])/('F+ , F-'!AC$2-'F+ , F-'!AC$3))</f>
        <v>2.401806158230982E-3</v>
      </c>
      <c r="AD1366" s="1" cm="1">
        <f t="array" ref="AD1366">[1]!table_weight[Marking]*(('F+ , F-'!AD$2-[1]!tbl_gk[[#This Row],[Marking]])/('F+ , F-'!AD$2-'F+ , F-'!AD$3))</f>
        <v>3.7859581516411465E-2</v>
      </c>
      <c r="AE1366" s="1" cm="1">
        <f t="array" ref="AE1366">[1]!table_weight[StandingTackle]*(('F+ , F-'!AE$2-[1]!tbl_gk[[#This Row],[StandingTackle]])/('F+ , F-'!AE$2-'F+ , F-'!AE$3))</f>
        <v>2.465854322450484E-2</v>
      </c>
      <c r="AF1366" s="1" cm="1">
        <f t="array" ref="AF1366">[1]!table_weight[SlidingTackle]*(('F+ , F-'!AF$2-[1]!tbl_gk[[#This Row],[SlidingTackle]])/('F+ , F-'!AF$2-'F+ , F-'!AF$3))</f>
        <v>8.9667429907290316E-3</v>
      </c>
      <c r="AG1366" s="1" cm="1">
        <f t="array" ref="AG1366">[1]!table_weight[GKDiving]*(('F+ , F-'!AG$2-[1]!tbl_gk[[#This Row],[GKDiving]])/('F+ , F-'!AG$2-'F+ , F-'!AG$3))</f>
        <v>7.1740949193793688E-2</v>
      </c>
      <c r="AH1366" s="1" cm="1">
        <f t="array" ref="AH1366">[1]!table_weight[GKHandling]*(('F+ , F-'!AH$2-[1]!tbl_gk[[#This Row],[GKHandling]])/('F+ , F-'!AH$2-'F+ , F-'!AH$3))</f>
        <v>7.4860120897871668E-2</v>
      </c>
      <c r="AI1366" s="1" cm="1">
        <f t="array" ref="AI1366">[1]!table_weight[GKKicking]*(('F+ , F-'!AI$2-[1]!tbl_gk[[#This Row],[GKKicking]])/('F+ , F-'!AI$2-'F+ , F-'!AI$3))</f>
        <v>4.2038332826285336E-2</v>
      </c>
      <c r="AJ1366" s="1" cm="1">
        <f t="array" ref="AJ1366">[1]!table_weight[GKPositioning]*(('F+ , F-'!AJ$2-[1]!tbl_gk[[#This Row],[GKPositioning]])/('F+ , F-'!AJ$2-'F+ , F-'!AJ$3))</f>
        <v>2.6488965856169975E-2</v>
      </c>
      <c r="AK1366" s="1" cm="1">
        <f t="array" ref="AK1366">[1]!table_weight[GKReflexes]*(('F+ , F-'!AK$2-[1]!tbl_gk[[#This Row],[GKReflexes]])/('F+ , F-'!AK$2-'F+ , F-'!AK$3))</f>
        <v>7.4701686779569301E-2</v>
      </c>
    </row>
    <row r="1367" spans="1:37" x14ac:dyDescent="0.55000000000000004">
      <c r="A1367" s="8">
        <f>[1]!tbl_gk[[#This Row],[ID]]</f>
        <v>253791</v>
      </c>
      <c r="B1367" s="2" cm="1">
        <f t="array" ref="B1367">[1]!table_weight[ValueEUR]*(('F+ , F-'!B$2-[1]!tbl_gk[[#This Row],[ValueEUR]])/('F+ , F-'!B$2-'F+ , F-'!B$3))</f>
        <v>5.2195206385543126E-4</v>
      </c>
      <c r="C1367" s="2" cm="1">
        <f t="array" ref="C1367">[1]!table_weight[WageEUR]*(('F+ , F-'!C$2-[1]!tbl_gk[[#This Row],[WageEUR]])/('F+ , F-'!C$2-'F+ , F-'!C$3))</f>
        <v>0</v>
      </c>
      <c r="D1367" s="2" cm="1">
        <f t="array" ref="D1367">[1]!table_weight[Crossing]*(('F+ , F-'!D$2-[1]!tbl_gk[[#This Row],[Crossing]])/('F+ , F-'!D$2-'F+ , F-'!D$3))</f>
        <v>3.6987814836757178E-2</v>
      </c>
      <c r="E1367" s="2" cm="1">
        <f t="array" ref="E1367">[1]!table_weight[Finishing]*(('F+ , F-'!E$2-[1]!tbl_gk[[#This Row],[Finishing]])/('F+ , F-'!E$2-'F+ , F-'!E$3))</f>
        <v>1.3975509583206414E-2</v>
      </c>
      <c r="F1367" s="2" cm="1">
        <f t="array" ref="F1367">[1]!table_weight[HeadingAccuracy]*(('F+ , F-'!F$2-[1]!tbl_gk[[#This Row],[HeadingAccuracy]])/('F+ , F-'!F$2-'F+ , F-'!F$3))</f>
        <v>1.1691929585950599E-2</v>
      </c>
      <c r="G1367" s="2" cm="1">
        <f t="array" ref="G1367">[1]!table_weight[ShortPassing]*(('F+ , F-'!G$2-[1]!tbl_gk[[#This Row],[ShortPassing]])/('F+ , F-'!G$2-'F+ , F-'!G$3))</f>
        <v>5.3440942305594832E-2</v>
      </c>
      <c r="H1367" s="2" cm="1">
        <f t="array" ref="H1367">[1]!table_weight[Volleys]*(('F+ , F-'!H$2-[1]!tbl_gk[[#This Row],[Volleys]])/('F+ , F-'!H$2-'F+ , F-'!H$3))</f>
        <v>8.1017446859167619E-4</v>
      </c>
      <c r="I1367" s="2" cm="1">
        <f t="array" ref="I1367">[1]!table_weight[Dribbling]*(('F+ , F-'!I$2-[1]!tbl_gk[[#This Row],[Dribbling]])/('F+ , F-'!I$2-'F+ , F-'!I$3))</f>
        <v>2.738059020383319E-2</v>
      </c>
      <c r="J1367" s="2" cm="1">
        <f t="array" ref="J1367">[1]!table_weight[Curve]*(('F+ , F-'!J$2-[1]!tbl_gk[[#This Row],[Curve]])/('F+ , F-'!J$2-'F+ , F-'!J$3))</f>
        <v>7.9437514788898884E-3</v>
      </c>
      <c r="K1367" s="2" cm="1">
        <f t="array" ref="K1367">[1]!table_weight[FKAccuracy]*(('F+ , F-'!K$2-[1]!tbl_gk[[#This Row],[FKAccuracy]])/('F+ , F-'!K$2-'F+ , F-'!K$3))</f>
        <v>6.8451475509583087E-3</v>
      </c>
      <c r="L1367" s="2" cm="1">
        <f t="array" ref="L1367">[1]!table_weight[LongPassing]*(('F+ , F-'!L$2-[1]!tbl_gk[[#This Row],[LongPassing]])/('F+ , F-'!L$2-'F+ , F-'!L$3))</f>
        <v>2.8695477304017315E-2</v>
      </c>
      <c r="M1367" s="2" cm="1">
        <f t="array" ref="M1367">[1]!table_weight[BallControl]*(('F+ , F-'!M$2-[1]!tbl_gk[[#This Row],[BallControl]])/('F+ , F-'!M$2-'F+ , F-'!M$3))</f>
        <v>1.4776826459211564E-2</v>
      </c>
      <c r="N1367" s="2" cm="1">
        <f t="array" ref="N1367">[1]!table_weight[Acceleration]*(('F+ , F-'!N$2-[1]!tbl_gk[[#This Row],[Acceleration]])/('F+ , F-'!N$2-'F+ , F-'!N$3))</f>
        <v>7.8920524705166431E-3</v>
      </c>
      <c r="O1367" s="2" cm="1">
        <f t="array" ref="O1367">[1]!table_weight[SprintSpeed]*(('F+ , F-'!O$2-[1]!tbl_gk[[#This Row],[SprintSpeed]])/('F+ , F-'!O$2-'F+ , F-'!O$3))</f>
        <v>7.589899604502578E-3</v>
      </c>
      <c r="P1367" s="2" cm="1">
        <f t="array" ref="P1367">[1]!table_weight[Agility]*(('F+ , F-'!P$2-[1]!tbl_gk[[#This Row],[Agility]])/('F+ , F-'!P$2-'F+ , F-'!P$3))</f>
        <v>3.2763099389202109E-3</v>
      </c>
      <c r="Q1367" s="2" cm="1">
        <f t="array" ref="Q1367">[1]!table_weight[Reactions]*(('F+ , F-'!Q$2-[1]!tbl_gk[[#This Row],[Reactions]])/('F+ , F-'!Q$2-'F+ , F-'!Q$3))</f>
        <v>1.4437976002021271E-3</v>
      </c>
      <c r="R1367" s="2" cm="1">
        <f t="array" ref="R1367">[1]!table_weight[Balance]*(('F+ , F-'!R$2-[1]!tbl_gk[[#This Row],[Balance]])/('F+ , F-'!R$2-'F+ , F-'!R$3))</f>
        <v>2.2972377268522179E-3</v>
      </c>
      <c r="S1367" s="2" cm="1">
        <f t="array" ref="S1367">[1]!table_weight[ShotPower]*(('F+ , F-'!S$2-[1]!tbl_gk[[#This Row],[ShotPower]])/('F+ , F-'!S$2-'F+ , F-'!S$3))</f>
        <v>6.2329798837993753E-3</v>
      </c>
      <c r="T1367" s="2" cm="1">
        <f t="array" ref="T1367">[1]!table_weight[Jumping]*(('F+ , F-'!T$2-[1]!tbl_gk[[#This Row],[Jumping]])/('F+ , F-'!T$2-'F+ , F-'!T$3))</f>
        <v>2.91961490524745E-3</v>
      </c>
      <c r="U1367" s="2" cm="1">
        <f t="array" ref="U1367">[1]!table_weight[Stamina]*(('F+ , F-'!U$2-[1]!tbl_gk[[#This Row],[Stamina]])/('F+ , F-'!U$2-'F+ , F-'!U$3))</f>
        <v>2.1467756656231247E-2</v>
      </c>
      <c r="V1367" s="2" cm="1">
        <f t="array" ref="V1367">[1]!table_weight[Strength]*(('F+ , F-'!V$2-[1]!tbl_gk[[#This Row],[Strength]])/('F+ , F-'!V$2-'F+ , F-'!V$3))</f>
        <v>3.8155359497008344E-2</v>
      </c>
      <c r="W1367" s="2" cm="1">
        <f t="array" ref="W1367">[1]!table_weight[LongShots]*(('F+ , F-'!W$2-[1]!tbl_gk[[#This Row],[LongShots]])/('F+ , F-'!W$2-'F+ , F-'!W$3))</f>
        <v>9.0897623305407575E-3</v>
      </c>
      <c r="X1367" s="2" cm="1">
        <f t="array" ref="X1367">[1]!table_weight[Aggression]*(('F+ , F-'!X$2-[1]!tbl_gk[[#This Row],[Aggression]])/('F+ , F-'!X$2-'F+ , F-'!X$3))</f>
        <v>3.6507453605110975E-3</v>
      </c>
      <c r="Y1367" s="2" cm="1">
        <f t="array" ref="Y1367">[1]!table_weight[Interceptions]*(('F+ , F-'!Y$2-[1]!tbl_gk[[#This Row],[Interceptions]])/('F+ , F-'!Y$2-'F+ , F-'!Y$3))</f>
        <v>2.0084046292242669E-2</v>
      </c>
      <c r="Z1367" s="2" cm="1">
        <f t="array" ref="Z1367">[1]!table_weight[Positioning]*(('F+ , F-'!Z$2-[1]!tbl_gk[[#This Row],[Positioning]])/('F+ , F-'!Z$2-'F+ , F-'!Z$3))</f>
        <v>1.0352229320893639E-3</v>
      </c>
      <c r="AA1367" s="2" cm="1">
        <f t="array" ref="AA1367">[1]!table_weight[Vision]*(('F+ , F-'!AA$2-[1]!tbl_gk[[#This Row],[Vision]])/('F+ , F-'!AA$2-'F+ , F-'!AA$3))</f>
        <v>1.7746678835817837E-2</v>
      </c>
      <c r="AB1367" s="2" cm="1">
        <f t="array" ref="AB1367">[1]!table_weight[Penalties]*(('F+ , F-'!AB$2-[1]!tbl_gk[[#This Row],[Penalties]])/('F+ , F-'!AB$2-'F+ , F-'!AB$3))</f>
        <v>2.1139426260312223E-3</v>
      </c>
      <c r="AC1367" s="2" cm="1">
        <f t="array" ref="AC1367">[1]!table_weight[Composure]*(('F+ , F-'!AC$2-[1]!tbl_gk[[#This Row],[Composure]])/('F+ , F-'!AC$2-'F+ , F-'!AC$3))</f>
        <v>1.9748183967676961E-3</v>
      </c>
      <c r="AD1367" s="2" cm="1">
        <f t="array" ref="AD1367">[1]!table_weight[Marking]*(('F+ , F-'!AD$2-[1]!tbl_gk[[#This Row],[Marking]])/('F+ , F-'!AD$2-'F+ , F-'!AD$3))</f>
        <v>2.8394686137308601E-2</v>
      </c>
      <c r="AE1367" s="2" cm="1">
        <f t="array" ref="AE1367">[1]!table_weight[StandingTackle]*(('F+ , F-'!AE$2-[1]!tbl_gk[[#This Row],[StandingTackle]])/('F+ , F-'!AE$2-'F+ , F-'!AE$3))</f>
        <v>2.9141914719869356E-2</v>
      </c>
      <c r="AF1367" s="2" cm="1">
        <f t="array" ref="AF1367">[1]!table_weight[SlidingTackle]*(('F+ , F-'!AF$2-[1]!tbl_gk[[#This Row],[SlidingTackle]])/('F+ , F-'!AF$2-'F+ , F-'!AF$3))</f>
        <v>1.120842873841129E-2</v>
      </c>
      <c r="AG1367" s="2" cm="1">
        <f t="array" ref="AG1367">[1]!table_weight[GKDiving]*(('F+ , F-'!AG$2-[1]!tbl_gk[[#This Row],[GKDiving]])/('F+ , F-'!AG$2-'F+ , F-'!AG$3))</f>
        <v>4.4411063786634182E-2</v>
      </c>
      <c r="AH1367" s="2" cm="1">
        <f t="array" ref="AH1367">[1]!table_weight[GKHandling]*(('F+ , F-'!AH$2-[1]!tbl_gk[[#This Row],[GKHandling]])/('F+ , F-'!AH$2-'F+ , F-'!AH$3))</f>
        <v>3.9212444279837541E-2</v>
      </c>
      <c r="AI1367" s="2" cm="1">
        <f t="array" ref="AI1367">[1]!table_weight[GKKicking]*(('F+ , F-'!AI$2-[1]!tbl_gk[[#This Row],[GKKicking]])/('F+ , F-'!AI$2-'F+ , F-'!AI$3))</f>
        <v>2.8621843626407038E-2</v>
      </c>
      <c r="AJ1367" s="2" cm="1">
        <f t="array" ref="AJ1367">[1]!table_weight[GKPositioning]*(('F+ , F-'!AJ$2-[1]!tbl_gk[[#This Row],[GKPositioning]])/('F+ , F-'!AJ$2-'F+ , F-'!AJ$3))</f>
        <v>1.6397931244295699E-2</v>
      </c>
      <c r="AK1367" s="2" cm="1">
        <f t="array" ref="AK1367">[1]!table_weight[GKReflexes]*(('F+ , F-'!AK$2-[1]!tbl_gk[[#This Row],[GKReflexes]])/('F+ , F-'!AK$2-'F+ , F-'!AK$3))</f>
        <v>4.0083831930500594E-2</v>
      </c>
    </row>
    <row r="1368" spans="1:37" x14ac:dyDescent="0.55000000000000004">
      <c r="A1368" s="7">
        <f>[1]!tbl_gk[[#This Row],[ID]]</f>
        <v>253836</v>
      </c>
      <c r="B1368" s="1" cm="1">
        <f t="array" ref="B1368">[1]!table_weight[ValueEUR]*(('F+ , F-'!B$2-[1]!tbl_gk[[#This Row],[ValueEUR]])/('F+ , F-'!B$2-'F+ , F-'!B$3))</f>
        <v>1.4383776567512181E-4</v>
      </c>
      <c r="C1368" s="1" cm="1">
        <f t="array" ref="C1368">[1]!table_weight[WageEUR]*(('F+ , F-'!C$2-[1]!tbl_gk[[#This Row],[WageEUR]])/('F+ , F-'!C$2-'F+ , F-'!C$3))</f>
        <v>0</v>
      </c>
      <c r="D1368" s="1" cm="1">
        <f t="array" ref="D1368">[1]!table_weight[Crossing]*(('F+ , F-'!D$2-[1]!tbl_gk[[#This Row],[Crossing]])/('F+ , F-'!D$2-'F+ , F-'!D$3))</f>
        <v>3.5866971962916043E-2</v>
      </c>
      <c r="E1368" s="1" cm="1">
        <f t="array" ref="E1368">[1]!table_weight[Finishing]*(('F+ , F-'!E$2-[1]!tbl_gk[[#This Row],[Finishing]])/('F+ , F-'!E$2-'F+ , F-'!E$3))</f>
        <v>1.59720109522359E-2</v>
      </c>
      <c r="F1368" s="1" cm="1">
        <f t="array" ref="F1368">[1]!table_weight[HeadingAccuracy]*(('F+ , F-'!F$2-[1]!tbl_gk[[#This Row],[HeadingAccuracy]])/('F+ , F-'!F$2-'F+ , F-'!F$3))</f>
        <v>1.08567917583827E-2</v>
      </c>
      <c r="G1368" s="1" cm="1">
        <f t="array" ref="G1368">[1]!table_weight[ShortPassing]*(('F+ , F-'!G$2-[1]!tbl_gk[[#This Row],[ShortPassing]])/('F+ , F-'!G$2-'F+ , F-'!G$3))</f>
        <v>5.0628261131616156E-2</v>
      </c>
      <c r="H1368" s="1" cm="1">
        <f t="array" ref="H1368">[1]!table_weight[Volleys]*(('F+ , F-'!H$2-[1]!tbl_gk[[#This Row],[Volleys]])/('F+ , F-'!H$2-'F+ , F-'!H$3))</f>
        <v>1.5046097273845413E-3</v>
      </c>
      <c r="I1368" s="1" cm="1">
        <f t="array" ref="I1368">[1]!table_weight[Dribbling]*(('F+ , F-'!I$2-[1]!tbl_gk[[#This Row],[Dribbling]])/('F+ , F-'!I$2-'F+ , F-'!I$3))</f>
        <v>1.5646051545047536E-2</v>
      </c>
      <c r="J1368" s="1" cm="1">
        <f t="array" ref="J1368">[1]!table_weight[Curve]*(('F+ , F-'!J$2-[1]!tbl_gk[[#This Row],[Curve]])/('F+ , F-'!J$2-'F+ , F-'!J$3))</f>
        <v>9.8029273569279467E-3</v>
      </c>
      <c r="K1368" s="1" cm="1">
        <f t="array" ref="K1368">[1]!table_weight[FKAccuracy]*(('F+ , F-'!K$2-[1]!tbl_gk[[#This Row],[FKAccuracy]])/('F+ , F-'!K$2-'F+ , F-'!K$3))</f>
        <v>9.4310921813203358E-3</v>
      </c>
      <c r="L1368" s="1" cm="1">
        <f t="array" ref="L1368">[1]!table_weight[LongPassing]*(('F+ , F-'!L$2-[1]!tbl_gk[[#This Row],[LongPassing]])/('F+ , F-'!L$2-'F+ , F-'!L$3))</f>
        <v>2.1115539902956136E-2</v>
      </c>
      <c r="M1368" s="1" cm="1">
        <f t="array" ref="M1368">[1]!table_weight[BallControl]*(('F+ , F-'!M$2-[1]!tbl_gk[[#This Row],[BallControl]])/('F+ , F-'!M$2-'F+ , F-'!M$3))</f>
        <v>1.4342213916293577E-2</v>
      </c>
      <c r="N1368" s="1" cm="1">
        <f t="array" ref="N1368">[1]!table_weight[Acceleration]*(('F+ , F-'!N$2-[1]!tbl_gk[[#This Row],[Acceleration]])/('F+ , F-'!N$2-'F+ , F-'!N$3))</f>
        <v>4.7352314823099848E-3</v>
      </c>
      <c r="O1368" s="1" cm="1">
        <f t="array" ref="O1368">[1]!table_weight[SprintSpeed]*(('F+ , F-'!O$2-[1]!tbl_gk[[#This Row],[SprintSpeed]])/('F+ , F-'!O$2-'F+ , F-'!O$3))</f>
        <v>5.6221478551870948E-3</v>
      </c>
      <c r="P1368" s="1" cm="1">
        <f t="array" ref="P1368">[1]!table_weight[Agility]*(('F+ , F-'!P$2-[1]!tbl_gk[[#This Row],[Agility]])/('F+ , F-'!P$2-'F+ , F-'!P$3))</f>
        <v>2.340221384943008E-3</v>
      </c>
      <c r="Q1368" s="1" cm="1">
        <f t="array" ref="Q1368">[1]!table_weight[Reactions]*(('F+ , F-'!Q$2-[1]!tbl_gk[[#This Row],[Reactions]])/('F+ , F-'!Q$2-'F+ , F-'!Q$3))</f>
        <v>1.2891050001804705E-3</v>
      </c>
      <c r="R1368" s="1" cm="1">
        <f t="array" ref="R1368">[1]!table_weight[Balance]*(('F+ , F-'!R$2-[1]!tbl_gk[[#This Row],[Balance]])/('F+ , F-'!R$2-'F+ , F-'!R$3))</f>
        <v>7.4505007357369231E-4</v>
      </c>
      <c r="S1368" s="1" cm="1">
        <f t="array" ref="S1368">[1]!table_weight[ShotPower]*(('F+ , F-'!S$2-[1]!tbl_gk[[#This Row],[ShotPower]])/('F+ , F-'!S$2-'F+ , F-'!S$3))</f>
        <v>5.9732723886410689E-3</v>
      </c>
      <c r="T1368" s="1" cm="1">
        <f t="array" ref="T1368">[1]!table_weight[Jumping]*(('F+ , F-'!T$2-[1]!tbl_gk[[#This Row],[Jumping]])/('F+ , F-'!T$2-'F+ , F-'!T$3))</f>
        <v>1.2021943727489502E-3</v>
      </c>
      <c r="U1368" s="1" cm="1">
        <f t="array" ref="U1368">[1]!table_weight[Stamina]*(('F+ , F-'!U$2-[1]!tbl_gk[[#This Row],[Stamina]])/('F+ , F-'!U$2-'F+ , F-'!U$3))</f>
        <v>6.0109718637447497E-3</v>
      </c>
      <c r="V1368" s="1" cm="1">
        <f t="array" ref="V1368">[1]!table_weight[Strength]*(('F+ , F-'!V$2-[1]!tbl_gk[[#This Row],[Strength]])/('F+ , F-'!V$2-'F+ , F-'!V$3))</f>
        <v>1.3310009126863375E-2</v>
      </c>
      <c r="W1368" s="1" cm="1">
        <f t="array" ref="W1368">[1]!table_weight[LongShots]*(('F+ , F-'!W$2-[1]!tbl_gk[[#This Row],[LongShots]])/('F+ , F-'!W$2-'F+ , F-'!W$3))</f>
        <v>8.570347340224143E-3</v>
      </c>
      <c r="X1368" s="1" cm="1">
        <f t="array" ref="X1368">[1]!table_weight[Aggression]*(('F+ , F-'!X$2-[1]!tbl_gk[[#This Row],[Aggression]])/('F+ , F-'!X$2-'F+ , F-'!X$3))</f>
        <v>6.6930331609370121E-3</v>
      </c>
      <c r="Y1368" s="1" cm="1">
        <f t="array" ref="Y1368">[1]!table_weight[Interceptions]*(('F+ , F-'!Y$2-[1]!tbl_gk[[#This Row],[Interceptions]])/('F+ , F-'!Y$2-'F+ , F-'!Y$3))</f>
        <v>1.3851066408443219E-2</v>
      </c>
      <c r="Z1368" s="1" cm="1">
        <f t="array" ref="Z1368">[1]!table_weight[Positioning]*(('F+ , F-'!Z$2-[1]!tbl_gk[[#This Row],[Positioning]])/('F+ , F-'!Z$2-'F+ , F-'!Z$3))</f>
        <v>8.8733394179088337E-4</v>
      </c>
      <c r="AA1368" s="1" cm="1">
        <f t="array" ref="AA1368">[1]!table_weight[Vision]*(('F+ , F-'!AA$2-[1]!tbl_gk[[#This Row],[Vision]])/('F+ , F-'!AA$2-'F+ , F-'!AA$3))</f>
        <v>2.3425616063279545E-2</v>
      </c>
      <c r="AB1368" s="1" cm="1">
        <f t="array" ref="AB1368">[1]!table_weight[Penalties]*(('F+ , F-'!AB$2-[1]!tbl_gk[[#This Row],[Penalties]])/('F+ , F-'!AB$2-'F+ , F-'!AB$3))</f>
        <v>1.9573542833622431E-3</v>
      </c>
      <c r="AC1368" s="1" cm="1">
        <f t="array" ref="AC1368">[1]!table_weight[Composure]*(('F+ , F-'!AC$2-[1]!tbl_gk[[#This Row],[Composure]])/('F+ , F-'!AC$2-'F+ , F-'!AC$3))</f>
        <v>1.441083694938589E-3</v>
      </c>
      <c r="AD1368" s="1" cm="1">
        <f t="array" ref="AD1368">[1]!table_weight[Marking]*(('F+ , F-'!AD$2-[1]!tbl_gk[[#This Row],[Marking]])/('F+ , F-'!AD$2-'F+ , F-'!AD$3))</f>
        <v>2.6817203574124791E-2</v>
      </c>
      <c r="AE1368" s="1" cm="1">
        <f t="array" ref="AE1368">[1]!table_weight[StandingTackle]*(('F+ , F-'!AE$2-[1]!tbl_gk[[#This Row],[StandingTackle]])/('F+ , F-'!AE$2-'F+ , F-'!AE$3))</f>
        <v>3.1383600467551613E-2</v>
      </c>
      <c r="AF1368" s="1" cm="1">
        <f t="array" ref="AF1368">[1]!table_weight[SlidingTackle]*(('F+ , F-'!AF$2-[1]!tbl_gk[[#This Row],[SlidingTackle]])/('F+ , F-'!AF$2-'F+ , F-'!AF$3))</f>
        <v>9.7139715732897855E-3</v>
      </c>
      <c r="AG1368" s="1" cm="1">
        <f t="array" ref="AG1368">[1]!table_weight[GKDiving]*(('F+ , F-'!AG$2-[1]!tbl_gk[[#This Row],[GKDiving]])/('F+ , F-'!AG$2-'F+ , F-'!AG$3))</f>
        <v>4.6119181624581652E-2</v>
      </c>
      <c r="AH1368" s="1" cm="1">
        <f t="array" ref="AH1368">[1]!table_weight[GKHandling]*(('F+ , F-'!AH$2-[1]!tbl_gk[[#This Row],[GKHandling]])/('F+ , F-'!AH$2-'F+ , F-'!AH$3))</f>
        <v>5.3471514927051197E-2</v>
      </c>
      <c r="AI1368" s="1" cm="1">
        <f t="array" ref="AI1368">[1]!table_weight[GKKicking]*(('F+ , F-'!AI$2-[1]!tbl_gk[[#This Row],[GKKicking]])/('F+ , F-'!AI$2-'F+ , F-'!AI$3))</f>
        <v>2.7727411013081817E-2</v>
      </c>
      <c r="AJ1368" s="1" cm="1">
        <f t="array" ref="AJ1368">[1]!table_weight[GKPositioning]*(('F+ , F-'!AJ$2-[1]!tbl_gk[[#This Row],[GKPositioning]])/('F+ , F-'!AJ$2-'F+ , F-'!AJ$3))</f>
        <v>2.0812758886990693E-2</v>
      </c>
      <c r="AK1368" s="1" cm="1">
        <f t="array" ref="AK1368">[1]!table_weight[GKReflexes]*(('F+ , F-'!AK$2-[1]!tbl_gk[[#This Row],[GKReflexes]])/('F+ , F-'!AK$2-'F+ , F-'!AK$3))</f>
        <v>4.3727816651455198E-2</v>
      </c>
    </row>
    <row r="1369" spans="1:37" x14ac:dyDescent="0.55000000000000004">
      <c r="A1369" s="8">
        <f>[1]!tbl_gk[[#This Row],[ID]]</f>
        <v>253838</v>
      </c>
      <c r="B1369" s="2" cm="1">
        <f t="array" ref="B1369">[1]!table_weight[ValueEUR]*(('F+ , F-'!B$2-[1]!tbl_gk[[#This Row],[ValueEUR]])/('F+ , F-'!B$2-'F+ , F-'!B$3))</f>
        <v>1.1297129235428024E-4</v>
      </c>
      <c r="C1369" s="2" cm="1">
        <f t="array" ref="C1369">[1]!table_weight[WageEUR]*(('F+ , F-'!C$2-[1]!tbl_gk[[#This Row],[WageEUR]])/('F+ , F-'!C$2-'F+ , F-'!C$3))</f>
        <v>0</v>
      </c>
      <c r="D1369" s="2" cm="1">
        <f t="array" ref="D1369">[1]!table_weight[Crossing]*(('F+ , F-'!D$2-[1]!tbl_gk[[#This Row],[Crossing]])/('F+ , F-'!D$2-'F+ , F-'!D$3))</f>
        <v>3.81086577105983E-2</v>
      </c>
      <c r="E1369" s="2" cm="1">
        <f t="array" ref="E1369">[1]!table_weight[Finishing]*(('F+ , F-'!E$2-[1]!tbl_gk[[#This Row],[Finishing]])/('F+ , F-'!E$2-'F+ , F-'!E$3))</f>
        <v>1.1979008214176926E-2</v>
      </c>
      <c r="F1369" s="2" cm="1">
        <f t="array" ref="F1369">[1]!table_weight[HeadingAccuracy]*(('F+ , F-'!F$2-[1]!tbl_gk[[#This Row],[HeadingAccuracy]])/('F+ , F-'!F$2-'F+ , F-'!F$3))</f>
        <v>8.351378275679E-3</v>
      </c>
      <c r="G1369" s="2" cm="1">
        <f t="array" ref="G1369">[1]!table_weight[ShortPassing]*(('F+ , F-'!G$2-[1]!tbl_gk[[#This Row],[ShortPassing]])/('F+ , F-'!G$2-'F+ , F-'!G$3))</f>
        <v>4.781557995763748E-2</v>
      </c>
      <c r="H1369" s="2" cm="1">
        <f t="array" ref="H1369">[1]!table_weight[Volleys]*(('F+ , F-'!H$2-[1]!tbl_gk[[#This Row],[Volleys]])/('F+ , F-'!H$2-'F+ , F-'!H$3))</f>
        <v>2.6620018253726502E-3</v>
      </c>
      <c r="I1369" s="2" cm="1">
        <f t="array" ref="I1369">[1]!table_weight[Dribbling]*(('F+ , F-'!I$2-[1]!tbl_gk[[#This Row],[Dribbling]])/('F+ , F-'!I$2-'F+ , F-'!I$3))</f>
        <v>7.823025772523768E-3</v>
      </c>
      <c r="J1369" s="2" cm="1">
        <f t="array" ref="J1369">[1]!table_weight[Curve]*(('F+ , F-'!J$2-[1]!tbl_gk[[#This Row],[Curve]])/('F+ , F-'!J$2-'F+ , F-'!J$3))</f>
        <v>7.6057195010647873E-3</v>
      </c>
      <c r="K1369" s="2" cm="1">
        <f t="array" ref="K1369">[1]!table_weight[FKAccuracy]*(('F+ , F-'!K$2-[1]!tbl_gk[[#This Row],[FKAccuracy]])/('F+ , F-'!K$2-'F+ , F-'!K$3))</f>
        <v>8.6705202312138564E-3</v>
      </c>
      <c r="L1369" s="2" cm="1">
        <f t="array" ref="L1369">[1]!table_weight[LongPassing]*(('F+ , F-'!L$2-[1]!tbl_gk[[#This Row],[LongPassing]])/('F+ , F-'!L$2-'F+ , F-'!L$3))</f>
        <v>2.2739812203183531E-2</v>
      </c>
      <c r="M1369" s="2" cm="1">
        <f t="array" ref="M1369">[1]!table_weight[BallControl]*(('F+ , F-'!M$2-[1]!tbl_gk[[#This Row],[BallControl]])/('F+ , F-'!M$2-'F+ , F-'!M$3))</f>
        <v>1.1299926115867666E-2</v>
      </c>
      <c r="N1369" s="2" cm="1">
        <f t="array" ref="N1369">[1]!table_weight[Acceleration]*(('F+ , F-'!N$2-[1]!tbl_gk[[#This Row],[Acceleration]])/('F+ , F-'!N$2-'F+ , F-'!N$3))</f>
        <v>1.5784104941033285E-3</v>
      </c>
      <c r="O1369" s="2" cm="1">
        <f t="array" ref="O1369">[1]!table_weight[SprintSpeed]*(('F+ , F-'!O$2-[1]!tbl_gk[[#This Row],[SprintSpeed]])/('F+ , F-'!O$2-'F+ , F-'!O$3))</f>
        <v>2.5299665348341924E-3</v>
      </c>
      <c r="P1369" s="2" cm="1">
        <f t="array" ref="P1369">[1]!table_weight[Agility]*(('F+ , F-'!P$2-[1]!tbl_gk[[#This Row],[Agility]])/('F+ , F-'!P$2-'F+ , F-'!P$3))</f>
        <v>2.340221384943008E-3</v>
      </c>
      <c r="Q1369" s="2" cm="1">
        <f t="array" ref="Q1369">[1]!table_weight[Reactions]*(('F+ , F-'!Q$2-[1]!tbl_gk[[#This Row],[Reactions]])/('F+ , F-'!Q$2-'F+ , F-'!Q$3))</f>
        <v>1.5984902002237835E-3</v>
      </c>
      <c r="R1369" s="2" cm="1">
        <f t="array" ref="R1369">[1]!table_weight[Balance]*(('F+ , F-'!R$2-[1]!tbl_gk[[#This Row],[Balance]])/('F+ , F-'!R$2-'F+ , F-'!R$3))</f>
        <v>9.9340009809825627E-4</v>
      </c>
      <c r="S1369" s="2" cm="1">
        <f t="array" ref="S1369">[1]!table_weight[ShotPower]*(('F+ , F-'!S$2-[1]!tbl_gk[[#This Row],[ShotPower]])/('F+ , F-'!S$2-'F+ , F-'!S$3))</f>
        <v>5.7135648934827617E-3</v>
      </c>
      <c r="T1369" s="2" cm="1">
        <f t="array" ref="T1369">[1]!table_weight[Jumping]*(('F+ , F-'!T$2-[1]!tbl_gk[[#This Row],[Jumping]])/('F+ , F-'!T$2-'F+ , F-'!T$3))</f>
        <v>1.6315495058735752E-3</v>
      </c>
      <c r="U1369" s="2" cm="1">
        <f t="array" ref="U1369">[1]!table_weight[Stamina]*(('F+ , F-'!U$2-[1]!tbl_gk[[#This Row],[Stamina]])/('F+ , F-'!U$2-'F+ , F-'!U$3))</f>
        <v>0</v>
      </c>
      <c r="V1369" s="2" cm="1">
        <f t="array" ref="V1369">[1]!table_weight[Strength]*(('F+ , F-'!V$2-[1]!tbl_gk[[#This Row],[Strength]])/('F+ , F-'!V$2-'F+ , F-'!V$3))</f>
        <v>3.4606023729844775E-2</v>
      </c>
      <c r="W1369" s="2" cm="1">
        <f t="array" ref="W1369">[1]!table_weight[LongShots]*(('F+ , F-'!W$2-[1]!tbl_gk[[#This Row],[LongShots]])/('F+ , F-'!W$2-'F+ , F-'!W$3))</f>
        <v>8.3106398450658349E-3</v>
      </c>
      <c r="X1369" s="2" cm="1">
        <f t="array" ref="X1369">[1]!table_weight[Aggression]*(('F+ , F-'!X$2-[1]!tbl_gk[[#This Row],[Aggression]])/('F+ , F-'!X$2-'F+ , F-'!X$3))</f>
        <v>4.2592029205962808E-3</v>
      </c>
      <c r="Y1369" s="2" cm="1">
        <f t="array" ref="Y1369">[1]!table_weight[Interceptions]*(('F+ , F-'!Y$2-[1]!tbl_gk[[#This Row],[Interceptions]])/('F+ , F-'!Y$2-'F+ , F-'!Y$3))</f>
        <v>2.0776599612664828E-2</v>
      </c>
      <c r="Z1369" s="2" cm="1">
        <f t="array" ref="Z1369">[1]!table_weight[Positioning]*(('F+ , F-'!Z$2-[1]!tbl_gk[[#This Row],[Positioning]])/('F+ , F-'!Z$2-'F+ , F-'!Z$3))</f>
        <v>1.0352229320893639E-3</v>
      </c>
      <c r="AA1369" s="2" cm="1">
        <f t="array" ref="AA1369">[1]!table_weight[Vision]*(('F+ , F-'!AA$2-[1]!tbl_gk[[#This Row],[Vision]])/('F+ , F-'!AA$2-'F+ , F-'!AA$3))</f>
        <v>3.4073623364770246E-2</v>
      </c>
      <c r="AB1369" s="2" cm="1">
        <f t="array" ref="AB1369">[1]!table_weight[Penalties]*(('F+ , F-'!AB$2-[1]!tbl_gk[[#This Row],[Penalties]])/('F+ , F-'!AB$2-'F+ , F-'!AB$3))</f>
        <v>2.0747955403639775E-3</v>
      </c>
      <c r="AC1369" s="2" cm="1">
        <f t="array" ref="AC1369">[1]!table_weight[Composure]*(('F+ , F-'!AC$2-[1]!tbl_gk[[#This Row],[Composure]])/('F+ , F-'!AC$2-'F+ , F-'!AC$3))</f>
        <v>2.0281918669506067E-3</v>
      </c>
      <c r="AD1369" s="2" cm="1">
        <f t="array" ref="AD1369">[1]!table_weight[Marking]*(('F+ , F-'!AD$2-[1]!tbl_gk[[#This Row],[Marking]])/('F+ , F-'!AD$2-'F+ , F-'!AD$3))</f>
        <v>1.8929790758205733E-2</v>
      </c>
      <c r="AE1369" s="2" cm="1">
        <f t="array" ref="AE1369">[1]!table_weight[StandingTackle]*(('F+ , F-'!AE$2-[1]!tbl_gk[[#This Row],[StandingTackle]])/('F+ , F-'!AE$2-'F+ , F-'!AE$3))</f>
        <v>3.1383600467551613E-2</v>
      </c>
      <c r="AF1369" s="2" cm="1">
        <f t="array" ref="AF1369">[1]!table_weight[SlidingTackle]*(('F+ , F-'!AF$2-[1]!tbl_gk[[#This Row],[SlidingTackle]])/('F+ , F-'!AF$2-'F+ , F-'!AF$3))</f>
        <v>1.0461200155850536E-2</v>
      </c>
      <c r="AG1369" s="2" cm="1">
        <f t="array" ref="AG1369">[1]!table_weight[GKDiving]*(('F+ , F-'!AG$2-[1]!tbl_gk[[#This Row],[GKDiving]])/('F+ , F-'!AG$2-'F+ , F-'!AG$3))</f>
        <v>3.4162356758949373E-2</v>
      </c>
      <c r="AH1369" s="2" cm="1">
        <f t="array" ref="AH1369">[1]!table_weight[GKHandling]*(('F+ , F-'!AH$2-[1]!tbl_gk[[#This Row],[GKHandling]])/('F+ , F-'!AH$2-'F+ , F-'!AH$3))</f>
        <v>4.8124363434346076E-2</v>
      </c>
      <c r="AI1369" s="2" cm="1">
        <f t="array" ref="AI1369">[1]!table_weight[GKKicking]*(('F+ , F-'!AI$2-[1]!tbl_gk[[#This Row],[GKKicking]])/('F+ , F-'!AI$2-'F+ , F-'!AI$3))</f>
        <v>2.5938545786431375E-2</v>
      </c>
      <c r="AJ1369" s="2" cm="1">
        <f t="array" ref="AJ1369">[1]!table_weight[GKPositioning]*(('F+ , F-'!AJ$2-[1]!tbl_gk[[#This Row],[GKPositioning]])/('F+ , F-'!AJ$2-'F+ , F-'!AJ$3))</f>
        <v>1.6397931244295699E-2</v>
      </c>
      <c r="AK1369" s="2" cm="1">
        <f t="array" ref="AK1369">[1]!table_weight[GKReflexes]*(('F+ , F-'!AK$2-[1]!tbl_gk[[#This Row],[GKReflexes]])/('F+ , F-'!AK$2-'F+ , F-'!AK$3))</f>
        <v>4.9193793732887098E-2</v>
      </c>
    </row>
    <row r="1370" spans="1:37" x14ac:dyDescent="0.55000000000000004">
      <c r="A1370" s="7">
        <f>[1]!tbl_gk[[#This Row],[ID]]</f>
        <v>253840</v>
      </c>
      <c r="B1370" s="1" cm="1">
        <f t="array" ref="B1370">[1]!table_weight[ValueEUR]*(('F+ , F-'!B$2-[1]!tbl_gk[[#This Row],[ValueEUR]])/('F+ , F-'!B$2-'F+ , F-'!B$3))</f>
        <v>6.5128258706975768E-5</v>
      </c>
      <c r="C1370" s="1" cm="1">
        <f t="array" ref="C1370">[1]!table_weight[WageEUR]*(('F+ , F-'!C$2-[1]!tbl_gk[[#This Row],[WageEUR]])/('F+ , F-'!C$2-'F+ , F-'!C$3))</f>
        <v>0</v>
      </c>
      <c r="D1370" s="1" cm="1">
        <f t="array" ref="D1370">[1]!table_weight[Crossing]*(('F+ , F-'!D$2-[1]!tbl_gk[[#This Row],[Crossing]])/('F+ , F-'!D$2-'F+ , F-'!D$3))</f>
        <v>2.8021071846028162E-2</v>
      </c>
      <c r="E1370" s="1" cm="1">
        <f t="array" ref="E1370">[1]!table_weight[Finishing]*(('F+ , F-'!E$2-[1]!tbl_gk[[#This Row],[Finishing]])/('F+ , F-'!E$2-'F+ , F-'!E$3))</f>
        <v>9.9825068451474385E-3</v>
      </c>
      <c r="F1370" s="1" cm="1">
        <f t="array" ref="F1370">[1]!table_weight[HeadingAccuracy]*(('F+ , F-'!F$2-[1]!tbl_gk[[#This Row],[HeadingAccuracy]])/('F+ , F-'!F$2-'F+ , F-'!F$3))</f>
        <v>1.1691929585950599E-2</v>
      </c>
      <c r="G1370" s="1" cm="1">
        <f t="array" ref="G1370">[1]!table_weight[ShortPassing]*(('F+ , F-'!G$2-[1]!tbl_gk[[#This Row],[ShortPassing]])/('F+ , F-'!G$2-'F+ , F-'!G$3))</f>
        <v>4.9221920544626818E-2</v>
      </c>
      <c r="H1370" s="1" cm="1">
        <f t="array" ref="H1370">[1]!table_weight[Volleys]*(('F+ , F-'!H$2-[1]!tbl_gk[[#This Row],[Volleys]])/('F+ , F-'!H$2-'F+ , F-'!H$3))</f>
        <v>1.7360881469821632E-3</v>
      </c>
      <c r="I1370" s="1" cm="1">
        <f t="array" ref="I1370">[1]!table_weight[Dribbling]*(('F+ , F-'!I$2-[1]!tbl_gk[[#This Row],[Dribbling]])/('F+ , F-'!I$2-'F+ , F-'!I$3))</f>
        <v>1.2712416880351124E-2</v>
      </c>
      <c r="J1370" s="1" cm="1">
        <f t="array" ref="J1370">[1]!table_weight[Curve]*(('F+ , F-'!J$2-[1]!tbl_gk[[#This Row],[Curve]])/('F+ , F-'!J$2-'F+ , F-'!J$3))</f>
        <v>9.4648953791028455E-3</v>
      </c>
      <c r="K1370" s="1" cm="1">
        <f t="array" ref="K1370">[1]!table_weight[FKAccuracy]*(('F+ , F-'!K$2-[1]!tbl_gk[[#This Row],[FKAccuracy]])/('F+ , F-'!K$2-'F+ , F-'!K$3))</f>
        <v>9.4310921813203358E-3</v>
      </c>
      <c r="L1370" s="1" cm="1">
        <f t="array" ref="L1370">[1]!table_weight[LongPassing]*(('F+ , F-'!L$2-[1]!tbl_gk[[#This Row],[LongPassing]])/('F+ , F-'!L$2-'F+ , F-'!L$3))</f>
        <v>2.7071205003789917E-2</v>
      </c>
      <c r="M1370" s="1" cm="1">
        <f t="array" ref="M1370">[1]!table_weight[BallControl]*(('F+ , F-'!M$2-[1]!tbl_gk[[#This Row],[BallControl]])/('F+ , F-'!M$2-'F+ , F-'!M$3))</f>
        <v>1.0865313572949679E-2</v>
      </c>
      <c r="N1370" s="1" cm="1">
        <f t="array" ref="N1370">[1]!table_weight[Acceleration]*(('F+ , F-'!N$2-[1]!tbl_gk[[#This Row],[Acceleration]])/('F+ , F-'!N$2-'F+ , F-'!N$3))</f>
        <v>2.9313337747633242E-3</v>
      </c>
      <c r="O1370" s="1" cm="1">
        <f t="array" ref="O1370">[1]!table_weight[SprintSpeed]*(('F+ , F-'!O$2-[1]!tbl_gk[[#This Row],[SprintSpeed]])/('F+ , F-'!O$2-'F+ , F-'!O$3))</f>
        <v>2.8110739275935474E-3</v>
      </c>
      <c r="P1370" s="1" cm="1">
        <f t="array" ref="P1370">[1]!table_weight[Agility]*(('F+ , F-'!P$2-[1]!tbl_gk[[#This Row],[Agility]])/('F+ , F-'!P$2-'F+ , F-'!P$3))</f>
        <v>5.265498116121768E-3</v>
      </c>
      <c r="Q1370" s="1" cm="1">
        <f t="array" ref="Q1370">[1]!table_weight[Reactions]*(('F+ , F-'!Q$2-[1]!tbl_gk[[#This Row],[Reactions]])/('F+ , F-'!Q$2-'F+ , F-'!Q$3))</f>
        <v>1.3922334001949081E-3</v>
      </c>
      <c r="R1370" s="1" cm="1">
        <f t="array" ref="R1370">[1]!table_weight[Balance]*(('F+ , F-'!R$2-[1]!tbl_gk[[#This Row],[Balance]])/('F+ , F-'!R$2-'F+ , F-'!R$3))</f>
        <v>2.4214127391145E-3</v>
      </c>
      <c r="S1370" s="1" cm="1">
        <f t="array" ref="S1370">[1]!table_weight[ShotPower]*(('F+ , F-'!S$2-[1]!tbl_gk[[#This Row],[ShotPower]])/('F+ , F-'!S$2-'F+ , F-'!S$3))</f>
        <v>7.271809864432606E-3</v>
      </c>
      <c r="T1370" s="1" cm="1">
        <f t="array" ref="T1370">[1]!table_weight[Jumping]*(('F+ , F-'!T$2-[1]!tbl_gk[[#This Row],[Jumping]])/('F+ , F-'!T$2-'F+ , F-'!T$3))</f>
        <v>2.0609046389982004E-3</v>
      </c>
      <c r="U1370" s="1" cm="1">
        <f t="array" ref="U1370">[1]!table_weight[Stamina]*(('F+ , F-'!U$2-[1]!tbl_gk[[#This Row],[Stamina]])/('F+ , F-'!U$2-'F+ , F-'!U$3))</f>
        <v>4.2935513312462497E-3</v>
      </c>
      <c r="V1370" s="1" cm="1">
        <f t="array" ref="V1370">[1]!table_weight[Strength]*(('F+ , F-'!V$2-[1]!tbl_gk[[#This Row],[Strength]])/('F+ , F-'!V$2-'F+ , F-'!V$3))</f>
        <v>2.0408680661190511E-2</v>
      </c>
      <c r="W1370" s="1" cm="1">
        <f t="array" ref="W1370">[1]!table_weight[LongShots]*(('F+ , F-'!W$2-[1]!tbl_gk[[#This Row],[LongShots]])/('F+ , F-'!W$2-'F+ , F-'!W$3))</f>
        <v>8.8300548353824494E-3</v>
      </c>
      <c r="X1370" s="1" cm="1">
        <f t="array" ref="X1370">[1]!table_weight[Aggression]*(('F+ , F-'!X$2-[1]!tbl_gk[[#This Row],[Aggression]])/('F+ , F-'!X$2-'F+ , F-'!X$3))</f>
        <v>7.9099482811073787E-3</v>
      </c>
      <c r="Y1370" s="1" cm="1">
        <f t="array" ref="Y1370">[1]!table_weight[Interceptions]*(('F+ , F-'!Y$2-[1]!tbl_gk[[#This Row],[Interceptions]])/('F+ , F-'!Y$2-'F+ , F-'!Y$3))</f>
        <v>1.4543619728865382E-2</v>
      </c>
      <c r="Z1370" s="1" cm="1">
        <f t="array" ref="Z1370">[1]!table_weight[Positioning]*(('F+ , F-'!Z$2-[1]!tbl_gk[[#This Row],[Positioning]])/('F+ , F-'!Z$2-'F+ , F-'!Z$3))</f>
        <v>4.4366697089544168E-4</v>
      </c>
      <c r="AA1370" s="1" cm="1">
        <f t="array" ref="AA1370">[1]!table_weight[Vision]*(('F+ , F-'!AA$2-[1]!tbl_gk[[#This Row],[Vision]])/('F+ , F-'!AA$2-'F+ , F-'!AA$3))</f>
        <v>2.8394686137308535E-2</v>
      </c>
      <c r="AB1370" s="1" cm="1">
        <f t="array" ref="AB1370">[1]!table_weight[Penalties]*(('F+ , F-'!AB$2-[1]!tbl_gk[[#This Row],[Penalties]])/('F+ , F-'!AB$2-'F+ , F-'!AB$3))</f>
        <v>1.5267363410225493E-3</v>
      </c>
      <c r="AC1370" s="1" cm="1">
        <f t="array" ref="AC1370">[1]!table_weight[Composure]*(('F+ , F-'!AC$2-[1]!tbl_gk[[#This Row],[Composure]])/('F+ , F-'!AC$2-'F+ , F-'!AC$3))</f>
        <v>7.4722858256074981E-4</v>
      </c>
      <c r="AD1370" s="1" cm="1">
        <f t="array" ref="AD1370">[1]!table_weight[Marking]*(('F+ , F-'!AD$2-[1]!tbl_gk[[#This Row],[Marking]])/('F+ , F-'!AD$2-'F+ , F-'!AD$3))</f>
        <v>2.0507273321389546E-2</v>
      </c>
      <c r="AE1370" s="1" cm="1">
        <f t="array" ref="AE1370">[1]!table_weight[StandingTackle]*(('F+ , F-'!AE$2-[1]!tbl_gk[[#This Row],[StandingTackle]])/('F+ , F-'!AE$2-'F+ , F-'!AE$3))</f>
        <v>2.6900228972187096E-2</v>
      </c>
      <c r="AF1370" s="1" cm="1">
        <f t="array" ref="AF1370">[1]!table_weight[SlidingTackle]*(('F+ , F-'!AF$2-[1]!tbl_gk[[#This Row],[SlidingTackle]])/('F+ , F-'!AF$2-'F+ , F-'!AF$3))</f>
        <v>8.9667429907290316E-3</v>
      </c>
      <c r="AG1370" s="1" cm="1">
        <f t="array" ref="AG1370">[1]!table_weight[GKDiving]*(('F+ , F-'!AG$2-[1]!tbl_gk[[#This Row],[GKDiving]])/('F+ , F-'!AG$2-'F+ , F-'!AG$3))</f>
        <v>4.9535417300476586E-2</v>
      </c>
      <c r="AH1370" s="1" cm="1">
        <f t="array" ref="AH1370">[1]!table_weight[GKHandling]*(('F+ , F-'!AH$2-[1]!tbl_gk[[#This Row],[GKHandling]])/('F+ , F-'!AH$2-'F+ , F-'!AH$3))</f>
        <v>5.3471514927051197E-2</v>
      </c>
      <c r="AI1370" s="1" cm="1">
        <f t="array" ref="AI1370">[1]!table_weight[GKKicking]*(('F+ , F-'!AI$2-[1]!tbl_gk[[#This Row],[GKKicking]])/('F+ , F-'!AI$2-'F+ , F-'!AI$3))</f>
        <v>3.309400669303314E-2</v>
      </c>
      <c r="AJ1370" s="1" cm="1">
        <f t="array" ref="AJ1370">[1]!table_weight[GKPositioning]*(('F+ , F-'!AJ$2-[1]!tbl_gk[[#This Row],[GKPositioning]])/('F+ , F-'!AJ$2-'F+ , F-'!AJ$3))</f>
        <v>1.9551379560506409E-2</v>
      </c>
      <c r="AK1370" s="1" cm="1">
        <f t="array" ref="AK1370">[1]!table_weight[GKReflexes]*(('F+ , F-'!AK$2-[1]!tbl_gk[[#This Row],[GKReflexes]])/('F+ , F-'!AK$2-'F+ , F-'!AK$3))</f>
        <v>5.2837778453841702E-2</v>
      </c>
    </row>
    <row r="1371" spans="1:37" x14ac:dyDescent="0.55000000000000004">
      <c r="A1371" s="8">
        <f>[1]!tbl_gk[[#This Row],[ID]]</f>
        <v>253841</v>
      </c>
      <c r="B1371" s="2" cm="1">
        <f t="array" ref="B1371">[1]!table_weight[ValueEUR]*(('F+ , F-'!B$2-[1]!tbl_gk[[#This Row],[ValueEUR]])/('F+ , F-'!B$2-'F+ , F-'!B$3))</f>
        <v>3.4261785386134169E-5</v>
      </c>
      <c r="C1371" s="2" cm="1">
        <f t="array" ref="C1371">[1]!table_weight[WageEUR]*(('F+ , F-'!C$2-[1]!tbl_gk[[#This Row],[WageEUR]])/('F+ , F-'!C$2-'F+ , F-'!C$3))</f>
        <v>0</v>
      </c>
      <c r="D1371" s="2" cm="1">
        <f t="array" ref="D1371">[1]!table_weight[Crossing]*(('F+ , F-'!D$2-[1]!tbl_gk[[#This Row],[Crossing]])/('F+ , F-'!D$2-'F+ , F-'!D$3))</f>
        <v>2.9141914719869291E-2</v>
      </c>
      <c r="E1371" s="2" cm="1">
        <f t="array" ref="E1371">[1]!table_weight[Finishing]*(('F+ , F-'!E$2-[1]!tbl_gk[[#This Row],[Finishing]])/('F+ , F-'!E$2-'F+ , F-'!E$3))</f>
        <v>1.3975509583206414E-2</v>
      </c>
      <c r="F1371" s="2" cm="1">
        <f t="array" ref="F1371">[1]!table_weight[HeadingAccuracy]*(('F+ , F-'!F$2-[1]!tbl_gk[[#This Row],[HeadingAccuracy]])/('F+ , F-'!F$2-'F+ , F-'!F$3))</f>
        <v>8.351378275679E-3</v>
      </c>
      <c r="G1371" s="2" cm="1">
        <f t="array" ref="G1371">[1]!table_weight[ShortPassing]*(('F+ , F-'!G$2-[1]!tbl_gk[[#This Row],[ShortPassing]])/('F+ , F-'!G$2-'F+ , F-'!G$3))</f>
        <v>3.7971195848712121E-2</v>
      </c>
      <c r="H1371" s="2" cm="1">
        <f t="array" ref="H1371">[1]!table_weight[Volleys]*(('F+ , F-'!H$2-[1]!tbl_gk[[#This Row],[Volleys]])/('F+ , F-'!H$2-'F+ , F-'!H$3))</f>
        <v>1.1573920979881087E-3</v>
      </c>
      <c r="I1371" s="2" cm="1">
        <f t="array" ref="I1371">[1]!table_weight[Dribbling]*(('F+ , F-'!I$2-[1]!tbl_gk[[#This Row],[Dribbling]])/('F+ , F-'!I$2-'F+ , F-'!I$3))</f>
        <v>1.6623929766613008E-2</v>
      </c>
      <c r="J1371" s="2" cm="1">
        <f t="array" ref="J1371">[1]!table_weight[Curve]*(('F+ , F-'!J$2-[1]!tbl_gk[[#This Row],[Curve]])/('F+ , F-'!J$2-'F+ , F-'!J$3))</f>
        <v>8.4507994456275402E-3</v>
      </c>
      <c r="K1371" s="2" cm="1">
        <f t="array" ref="K1371">[1]!table_weight[FKAccuracy]*(('F+ , F-'!K$2-[1]!tbl_gk[[#This Row],[FKAccuracy]])/('F+ , F-'!K$2-'F+ , F-'!K$3))</f>
        <v>8.6705202312138564E-3</v>
      </c>
      <c r="L1371" s="2" cm="1">
        <f t="array" ref="L1371">[1]!table_weight[LongPassing]*(('F+ , F-'!L$2-[1]!tbl_gk[[#This Row],[LongPassing]])/('F+ , F-'!L$2-'F+ , F-'!L$3))</f>
        <v>2.4364084503410925E-2</v>
      </c>
      <c r="M1371" s="2" cm="1">
        <f t="array" ref="M1371">[1]!table_weight[BallControl]*(('F+ , F-'!M$2-[1]!tbl_gk[[#This Row],[BallControl]])/('F+ , F-'!M$2-'F+ , F-'!M$3))</f>
        <v>1.0865313572949679E-2</v>
      </c>
      <c r="N1371" s="2" cm="1">
        <f t="array" ref="N1371">[1]!table_weight[Acceleration]*(('F+ , F-'!N$2-[1]!tbl_gk[[#This Row],[Acceleration]])/('F+ , F-'!N$2-'F+ , F-'!N$3))</f>
        <v>3.8332826285366545E-3</v>
      </c>
      <c r="O1371" s="2" cm="1">
        <f t="array" ref="O1371">[1]!table_weight[SprintSpeed]*(('F+ , F-'!O$2-[1]!tbl_gk[[#This Row],[SprintSpeed]])/('F+ , F-'!O$2-'F+ , F-'!O$3))</f>
        <v>3.9355034986309663E-3</v>
      </c>
      <c r="P1371" s="2" cm="1">
        <f t="array" ref="P1371">[1]!table_weight[Agility]*(('F+ , F-'!P$2-[1]!tbl_gk[[#This Row],[Agility]])/('F+ , F-'!P$2-'F+ , F-'!P$3))</f>
        <v>2.8082656619316097E-3</v>
      </c>
      <c r="Q1371" s="2" cm="1">
        <f t="array" ref="Q1371">[1]!table_weight[Reactions]*(('F+ , F-'!Q$2-[1]!tbl_gk[[#This Row],[Reactions]])/('F+ , F-'!Q$2-'F+ , F-'!Q$3))</f>
        <v>1.3922334001949081E-3</v>
      </c>
      <c r="R1371" s="2" cm="1">
        <f t="array" ref="R1371">[1]!table_weight[Balance]*(('F+ , F-'!R$2-[1]!tbl_gk[[#This Row],[Balance]])/('F+ , F-'!R$2-'F+ , F-'!R$3))</f>
        <v>2.4835002452456411E-3</v>
      </c>
      <c r="S1371" s="2" cm="1">
        <f t="array" ref="S1371">[1]!table_weight[ShotPower]*(('F+ , F-'!S$2-[1]!tbl_gk[[#This Row],[ShotPower]])/('F+ , F-'!S$2-'F+ , F-'!S$3))</f>
        <v>5.4538573983244545E-3</v>
      </c>
      <c r="T1371" s="2" cm="1">
        <f t="array" ref="T1371">[1]!table_weight[Jumping]*(('F+ , F-'!T$2-[1]!tbl_gk[[#This Row],[Jumping]])/('F+ , F-'!T$2-'F+ , F-'!T$3))</f>
        <v>1.6315495058735752E-3</v>
      </c>
      <c r="U1371" s="2" cm="1">
        <f t="array" ref="U1371">[1]!table_weight[Stamina]*(('F+ , F-'!U$2-[1]!tbl_gk[[#This Row],[Stamina]])/('F+ , F-'!U$2-'F+ , F-'!U$3))</f>
        <v>1.0304523194991E-2</v>
      </c>
      <c r="V1371" s="2" cm="1">
        <f t="array" ref="V1371">[1]!table_weight[Strength]*(('F+ , F-'!V$2-[1]!tbl_gk[[#This Row],[Strength]])/('F+ , F-'!V$2-'F+ , F-'!V$3))</f>
        <v>1.8634012777608722E-2</v>
      </c>
      <c r="W1371" s="2" cm="1">
        <f t="array" ref="W1371">[1]!table_weight[LongShots]*(('F+ , F-'!W$2-[1]!tbl_gk[[#This Row],[LongShots]])/('F+ , F-'!W$2-'F+ , F-'!W$3))</f>
        <v>8.0509323499075268E-3</v>
      </c>
      <c r="X1371" s="2" cm="1">
        <f t="array" ref="X1371">[1]!table_weight[Aggression]*(('F+ , F-'!X$2-[1]!tbl_gk[[#This Row],[Aggression]])/('F+ , F-'!X$2-'F+ , F-'!X$3))</f>
        <v>1.642835412229994E-2</v>
      </c>
      <c r="Y1371" s="2" cm="1">
        <f t="array" ref="Y1371">[1]!table_weight[Interceptions]*(('F+ , F-'!Y$2-[1]!tbl_gk[[#This Row],[Interceptions]])/('F+ , F-'!Y$2-'F+ , F-'!Y$3))</f>
        <v>1.7313833010554024E-2</v>
      </c>
      <c r="Z1371" s="2" cm="1">
        <f t="array" ref="Z1371">[1]!table_weight[Positioning]*(('F+ , F-'!Z$2-[1]!tbl_gk[[#This Row],[Positioning]])/('F+ , F-'!Z$2-'F+ , F-'!Z$3))</f>
        <v>8.8733394179088337E-4</v>
      </c>
      <c r="AA1371" s="2" cm="1">
        <f t="array" ref="AA1371">[1]!table_weight[Vision]*(('F+ , F-'!AA$2-[1]!tbl_gk[[#This Row],[Vision]])/('F+ , F-'!AA$2-'F+ , F-'!AA$3))</f>
        <v>1.9876280296115975E-2</v>
      </c>
      <c r="AB1371" s="2" cm="1">
        <f t="array" ref="AB1371">[1]!table_weight[Penalties]*(('F+ , F-'!AB$2-[1]!tbl_gk[[#This Row],[Penalties]])/('F+ , F-'!AB$2-'F+ , F-'!AB$3))</f>
        <v>2.0356484546967322E-3</v>
      </c>
      <c r="AC1371" s="2" cm="1">
        <f t="array" ref="AC1371">[1]!table_weight[Composure]*(('F+ , F-'!AC$2-[1]!tbl_gk[[#This Row],[Composure]])/('F+ , F-'!AC$2-'F+ , F-'!AC$3))</f>
        <v>1.3343367545727675E-3</v>
      </c>
      <c r="AD1371" s="2" cm="1">
        <f t="array" ref="AD1371">[1]!table_weight[Marking]*(('F+ , F-'!AD$2-[1]!tbl_gk[[#This Row],[Marking]])/('F+ , F-'!AD$2-'F+ , F-'!AD$3))</f>
        <v>2.8394686137308601E-2</v>
      </c>
      <c r="AE1371" s="2" cm="1">
        <f t="array" ref="AE1371">[1]!table_weight[StandingTackle]*(('F+ , F-'!AE$2-[1]!tbl_gk[[#This Row],[StandingTackle]])/('F+ , F-'!AE$2-'F+ , F-'!AE$3))</f>
        <v>2.241685747682258E-2</v>
      </c>
      <c r="AF1371" s="2" cm="1">
        <f t="array" ref="AF1371">[1]!table_weight[SlidingTackle]*(('F+ , F-'!AF$2-[1]!tbl_gk[[#This Row],[SlidingTackle]])/('F+ , F-'!AF$2-'F+ , F-'!AF$3))</f>
        <v>4.4833714953645158E-3</v>
      </c>
      <c r="AG1371" s="2" cm="1">
        <f t="array" ref="AG1371">[1]!table_weight[GKDiving]*(('F+ , F-'!AG$2-[1]!tbl_gk[[#This Row],[GKDiving]])/('F+ , F-'!AG$2-'F+ , F-'!AG$3))</f>
        <v>4.2702945948686719E-2</v>
      </c>
      <c r="AH1371" s="2" cm="1">
        <f t="array" ref="AH1371">[1]!table_weight[GKHandling]*(('F+ , F-'!AH$2-[1]!tbl_gk[[#This Row],[GKHandling]])/('F+ , F-'!AH$2-'F+ , F-'!AH$3))</f>
        <v>4.9906747265247783E-2</v>
      </c>
      <c r="AI1371" s="2" cm="1">
        <f t="array" ref="AI1371">[1]!table_weight[GKKicking]*(('F+ , F-'!AI$2-[1]!tbl_gk[[#This Row],[GKKicking]])/('F+ , F-'!AI$2-'F+ , F-'!AI$3))</f>
        <v>2.5044113173106158E-2</v>
      </c>
      <c r="AJ1371" s="2" cm="1">
        <f t="array" ref="AJ1371">[1]!table_weight[GKPositioning]*(('F+ , F-'!AJ$2-[1]!tbl_gk[[#This Row],[GKPositioning]])/('F+ , F-'!AJ$2-'F+ , F-'!AJ$3))</f>
        <v>1.4505862254569271E-2</v>
      </c>
      <c r="AK1371" s="2" cm="1">
        <f t="array" ref="AK1371">[1]!table_weight[GKReflexes]*(('F+ , F-'!AK$2-[1]!tbl_gk[[#This Row],[GKReflexes]])/('F+ , F-'!AK$2-'F+ , F-'!AK$3))</f>
        <v>5.2837778453841702E-2</v>
      </c>
    </row>
    <row r="1372" spans="1:37" x14ac:dyDescent="0.55000000000000004">
      <c r="A1372" s="7">
        <f>[1]!tbl_gk[[#This Row],[ID]]</f>
        <v>253842</v>
      </c>
      <c r="B1372" s="1" cm="1">
        <f t="array" ref="B1372">[1]!table_weight[ValueEUR]*(('F+ , F-'!B$2-[1]!tbl_gk[[#This Row],[ValueEUR]])/('F+ , F-'!B$2-'F+ , F-'!B$3))</f>
        <v>2.132873306470154E-4</v>
      </c>
      <c r="C1372" s="1" cm="1">
        <f t="array" ref="C1372">[1]!table_weight[WageEUR]*(('F+ , F-'!C$2-[1]!tbl_gk[[#This Row],[WageEUR]])/('F+ , F-'!C$2-'F+ , F-'!C$3))</f>
        <v>0</v>
      </c>
      <c r="D1372" s="1" cm="1">
        <f t="array" ref="D1372">[1]!table_weight[Crossing]*(('F+ , F-'!D$2-[1]!tbl_gk[[#This Row],[Crossing]])/('F+ , F-'!D$2-'F+ , F-'!D$3))</f>
        <v>3.0262757593710415E-2</v>
      </c>
      <c r="E1372" s="1" cm="1">
        <f t="array" ref="E1372">[1]!table_weight[Finishing]*(('F+ , F-'!E$2-[1]!tbl_gk[[#This Row],[Finishing]])/('F+ , F-'!E$2-'F+ , F-'!E$3))</f>
        <v>1.59720109522359E-2</v>
      </c>
      <c r="F1372" s="1" cm="1">
        <f t="array" ref="F1372">[1]!table_weight[HeadingAccuracy]*(('F+ , F-'!F$2-[1]!tbl_gk[[#This Row],[HeadingAccuracy]])/('F+ , F-'!F$2-'F+ , F-'!F$3))</f>
        <v>1.08567917583827E-2</v>
      </c>
      <c r="G1372" s="1" cm="1">
        <f t="array" ref="G1372">[1]!table_weight[ShortPassing]*(('F+ , F-'!G$2-[1]!tbl_gk[[#This Row],[ShortPassing]])/('F+ , F-'!G$2-'F+ , F-'!G$3))</f>
        <v>5.9066304653552192E-2</v>
      </c>
      <c r="H1372" s="1" cm="1">
        <f t="array" ref="H1372">[1]!table_weight[Volleys]*(('F+ , F-'!H$2-[1]!tbl_gk[[#This Row],[Volleys]])/('F+ , F-'!H$2-'F+ , F-'!H$3))</f>
        <v>1.2731313077869197E-3</v>
      </c>
      <c r="I1372" s="1" cm="1">
        <f t="array" ref="I1372">[1]!table_weight[Dribbling]*(('F+ , F-'!I$2-[1]!tbl_gk[[#This Row],[Dribbling]])/('F+ , F-'!I$2-'F+ , F-'!I$3))</f>
        <v>1.8579686209743949E-2</v>
      </c>
      <c r="J1372" s="1" cm="1">
        <f t="array" ref="J1372">[1]!table_weight[Curve]*(('F+ , F-'!J$2-[1]!tbl_gk[[#This Row],[Curve]])/('F+ , F-'!J$2-'F+ , F-'!J$3))</f>
        <v>9.6339113680153961E-3</v>
      </c>
      <c r="K1372" s="1" cm="1">
        <f t="array" ref="K1372">[1]!table_weight[FKAccuracy]*(('F+ , F-'!K$2-[1]!tbl_gk[[#This Row],[FKAccuracy]])/('F+ , F-'!K$2-'F+ , F-'!K$3))</f>
        <v>9.1268634012777444E-3</v>
      </c>
      <c r="L1372" s="1" cm="1">
        <f t="array" ref="L1372">[1]!table_weight[LongPassing]*(('F+ , F-'!L$2-[1]!tbl_gk[[#This Row],[LongPassing]])/('F+ , F-'!L$2-'F+ , F-'!L$3))</f>
        <v>2.5988356803638323E-2</v>
      </c>
      <c r="M1372" s="1" cm="1">
        <f t="array" ref="M1372">[1]!table_weight[BallControl]*(('F+ , F-'!M$2-[1]!tbl_gk[[#This Row],[BallControl]])/('F+ , F-'!M$2-'F+ , F-'!M$3))</f>
        <v>1.1734538658785654E-2</v>
      </c>
      <c r="N1372" s="1" cm="1">
        <f t="array" ref="N1372">[1]!table_weight[Acceleration]*(('F+ , F-'!N$2-[1]!tbl_gk[[#This Row],[Acceleration]])/('F+ , F-'!N$2-'F+ , F-'!N$3))</f>
        <v>5.1862059091966504E-3</v>
      </c>
      <c r="O1372" s="1" cm="1">
        <f t="array" ref="O1372">[1]!table_weight[SprintSpeed]*(('F+ , F-'!O$2-[1]!tbl_gk[[#This Row],[SprintSpeed]])/('F+ , F-'!O$2-'F+ , F-'!O$3))</f>
        <v>5.0599330696683847E-3</v>
      </c>
      <c r="P1372" s="1" cm="1">
        <f t="array" ref="P1372">[1]!table_weight[Agility]*(('F+ , F-'!P$2-[1]!tbl_gk[[#This Row],[Agility]])/('F+ , F-'!P$2-'F+ , F-'!P$3))</f>
        <v>3.5103320774145116E-3</v>
      </c>
      <c r="Q1372" s="1" cm="1">
        <f t="array" ref="Q1372">[1]!table_weight[Reactions]*(('F+ , F-'!Q$2-[1]!tbl_gk[[#This Row],[Reactions]])/('F+ , F-'!Q$2-'F+ , F-'!Q$3))</f>
        <v>1.2891050001804705E-3</v>
      </c>
      <c r="R1372" s="1" cm="1">
        <f t="array" ref="R1372">[1]!table_weight[Balance]*(('F+ , F-'!R$2-[1]!tbl_gk[[#This Row],[Balance]])/('F+ , F-'!R$2-'F+ , F-'!R$3))</f>
        <v>2.5455877513767822E-3</v>
      </c>
      <c r="S1372" s="1" cm="1">
        <f t="array" ref="S1372">[1]!table_weight[ShotPower]*(('F+ , F-'!S$2-[1]!tbl_gk[[#This Row],[ShotPower]])/('F+ , F-'!S$2-'F+ , F-'!S$3))</f>
        <v>5.7135648934827617E-3</v>
      </c>
      <c r="T1372" s="1" cm="1">
        <f t="array" ref="T1372">[1]!table_weight[Jumping]*(('F+ , F-'!T$2-[1]!tbl_gk[[#This Row],[Jumping]])/('F+ , F-'!T$2-'F+ , F-'!T$3))</f>
        <v>1.9750336123732751E-3</v>
      </c>
      <c r="U1372" s="1" cm="1">
        <f t="array" ref="U1372">[1]!table_weight[Stamina]*(('F+ , F-'!U$2-[1]!tbl_gk[[#This Row],[Stamina]])/('F+ , F-'!U$2-'F+ , F-'!U$3))</f>
        <v>6.0109718637447497E-3</v>
      </c>
      <c r="V1372" s="1" cm="1">
        <f t="array" ref="V1372">[1]!table_weight[Strength]*(('F+ , F-'!V$2-[1]!tbl_gk[[#This Row],[Strength]])/('F+ , F-'!V$2-'F+ , F-'!V$3))</f>
        <v>1.1535341243281592E-2</v>
      </c>
      <c r="W1372" s="1" cm="1">
        <f t="array" ref="W1372">[1]!table_weight[LongShots]*(('F+ , F-'!W$2-[1]!tbl_gk[[#This Row],[LongShots]])/('F+ , F-'!W$2-'F+ , F-'!W$3))</f>
        <v>8.0509323499075268E-3</v>
      </c>
      <c r="X1372" s="1" cm="1">
        <f t="array" ref="X1372">[1]!table_weight[Aggression]*(('F+ , F-'!X$2-[1]!tbl_gk[[#This Row],[Aggression]])/('F+ , F-'!X$2-'F+ , F-'!X$3))</f>
        <v>1.1560693641618476E-2</v>
      </c>
      <c r="Y1372" s="1" cm="1">
        <f t="array" ref="Y1372">[1]!table_weight[Interceptions]*(('F+ , F-'!Y$2-[1]!tbl_gk[[#This Row],[Interceptions]])/('F+ , F-'!Y$2-'F+ , F-'!Y$3))</f>
        <v>1.7313833010554024E-2</v>
      </c>
      <c r="Z1372" s="1" cm="1">
        <f t="array" ref="Z1372">[1]!table_weight[Positioning]*(('F+ , F-'!Z$2-[1]!tbl_gk[[#This Row],[Positioning]])/('F+ , F-'!Z$2-'F+ , F-'!Z$3))</f>
        <v>1.9225568738802474E-3</v>
      </c>
      <c r="AA1372" s="1" cm="1">
        <f t="array" ref="AA1372">[1]!table_weight[Vision]*(('F+ , F-'!AA$2-[1]!tbl_gk[[#This Row],[Vision]])/('F+ , F-'!AA$2-'F+ , F-'!AA$3))</f>
        <v>1.9876280296115975E-2</v>
      </c>
      <c r="AB1372" s="1" cm="1">
        <f t="array" ref="AB1372">[1]!table_weight[Penalties]*(('F+ , F-'!AB$2-[1]!tbl_gk[[#This Row],[Penalties]])/('F+ , F-'!AB$2-'F+ , F-'!AB$3))</f>
        <v>2.1139426260312223E-3</v>
      </c>
      <c r="AC1372" s="1" cm="1">
        <f t="array" ref="AC1372">[1]!table_weight[Composure]*(('F+ , F-'!AC$2-[1]!tbl_gk[[#This Row],[Composure]])/('F+ , F-'!AC$2-'F+ , F-'!AC$3))</f>
        <v>1.067469403658214E-3</v>
      </c>
      <c r="AD1372" s="1" cm="1">
        <f t="array" ref="AD1372">[1]!table_weight[Marking]*(('F+ , F-'!AD$2-[1]!tbl_gk[[#This Row],[Marking]])/('F+ , F-'!AD$2-'F+ , F-'!AD$3))</f>
        <v>2.8394686137308601E-2</v>
      </c>
      <c r="AE1372" s="1" cm="1">
        <f t="array" ref="AE1372">[1]!table_weight[StandingTackle]*(('F+ , F-'!AE$2-[1]!tbl_gk[[#This Row],[StandingTackle]])/('F+ , F-'!AE$2-'F+ , F-'!AE$3))</f>
        <v>2.241685747682258E-2</v>
      </c>
      <c r="AF1372" s="1" cm="1">
        <f t="array" ref="AF1372">[1]!table_weight[SlidingTackle]*(('F+ , F-'!AF$2-[1]!tbl_gk[[#This Row],[SlidingTackle]])/('F+ , F-'!AF$2-'F+ , F-'!AF$3))</f>
        <v>9.7139715732897855E-3</v>
      </c>
      <c r="AG1372" s="1" cm="1">
        <f t="array" ref="AG1372">[1]!table_weight[GKDiving]*(('F+ , F-'!AG$2-[1]!tbl_gk[[#This Row],[GKDiving]])/('F+ , F-'!AG$2-'F+ , F-'!AG$3))</f>
        <v>4.2702945948686719E-2</v>
      </c>
      <c r="AH1372" s="1" cm="1">
        <f t="array" ref="AH1372">[1]!table_weight[GKHandling]*(('F+ , F-'!AH$2-[1]!tbl_gk[[#This Row],[GKHandling]])/('F+ , F-'!AH$2-'F+ , F-'!AH$3))</f>
        <v>4.6341979603444362E-2</v>
      </c>
      <c r="AI1372" s="1" cm="1">
        <f t="array" ref="AI1372">[1]!table_weight[GKKicking]*(('F+ , F-'!AI$2-[1]!tbl_gk[[#This Row],[GKKicking]])/('F+ , F-'!AI$2-'F+ , F-'!AI$3))</f>
        <v>2.5938545786431375E-2</v>
      </c>
      <c r="AJ1372" s="1" cm="1">
        <f t="array" ref="AJ1372">[1]!table_weight[GKPositioning]*(('F+ , F-'!AJ$2-[1]!tbl_gk[[#This Row],[GKPositioning]])/('F+ , F-'!AJ$2-'F+ , F-'!AJ$3))</f>
        <v>1.8920689897264267E-2</v>
      </c>
      <c r="AK1372" s="1" cm="1">
        <f t="array" ref="AK1372">[1]!table_weight[GKReflexes]*(('F+ , F-'!AK$2-[1]!tbl_gk[[#This Row],[GKReflexes]])/('F+ , F-'!AK$2-'F+ , F-'!AK$3))</f>
        <v>3.6439847209545996E-2</v>
      </c>
    </row>
    <row r="1373" spans="1:37" x14ac:dyDescent="0.55000000000000004">
      <c r="A1373" s="8">
        <f>[1]!tbl_gk[[#This Row],[ID]]</f>
        <v>253849</v>
      </c>
      <c r="B1373" s="2" cm="1">
        <f t="array" ref="B1373">[1]!table_weight[ValueEUR]*(('F+ , F-'!B$2-[1]!tbl_gk[[#This Row],[ValueEUR]])/('F+ , F-'!B$2-'F+ , F-'!B$3))</f>
        <v>1.5741901393629213E-5</v>
      </c>
      <c r="C1373" s="2" cm="1">
        <f t="array" ref="C1373">[1]!table_weight[WageEUR]*(('F+ , F-'!C$2-[1]!tbl_gk[[#This Row],[WageEUR]])/('F+ , F-'!C$2-'F+ , F-'!C$3))</f>
        <v>0</v>
      </c>
      <c r="D1373" s="2" cm="1">
        <f t="array" ref="D1373">[1]!table_weight[Crossing]*(('F+ , F-'!D$2-[1]!tbl_gk[[#This Row],[Crossing]])/('F+ , F-'!D$2-'F+ , F-'!D$3))</f>
        <v>3.6987814836757178E-2</v>
      </c>
      <c r="E1373" s="2" cm="1">
        <f t="array" ref="E1373">[1]!table_weight[Finishing]*(('F+ , F-'!E$2-[1]!tbl_gk[[#This Row],[Finishing]])/('F+ , F-'!E$2-'F+ , F-'!E$3))</f>
        <v>1.8966763005780131E-2</v>
      </c>
      <c r="F1373" s="2" cm="1">
        <f t="array" ref="F1373">[1]!table_weight[HeadingAccuracy]*(('F+ , F-'!F$2-[1]!tbl_gk[[#This Row],[HeadingAccuracy]])/('F+ , F-'!F$2-'F+ , F-'!F$3))</f>
        <v>1.1691929585950599E-2</v>
      </c>
      <c r="G1373" s="2" cm="1">
        <f t="array" ref="G1373">[1]!table_weight[ShortPassing]*(('F+ , F-'!G$2-[1]!tbl_gk[[#This Row],[ShortPassing]])/('F+ , F-'!G$2-'F+ , F-'!G$3))</f>
        <v>4.781557995763748E-2</v>
      </c>
      <c r="H1373" s="2" cm="1">
        <f t="array" ref="H1373">[1]!table_weight[Volleys]*(('F+ , F-'!H$2-[1]!tbl_gk[[#This Row],[Volleys]])/('F+ , F-'!H$2-'F+ , F-'!H$3))</f>
        <v>2.0833057763785961E-3</v>
      </c>
      <c r="I1373" s="2" cm="1">
        <f t="array" ref="I1373">[1]!table_weight[Dribbling]*(('F+ , F-'!I$2-[1]!tbl_gk[[#This Row],[Dribbling]])/('F+ , F-'!I$2-'F+ , F-'!I$3))</f>
        <v>2.5424833760702249E-2</v>
      </c>
      <c r="J1373" s="2" cm="1">
        <f t="array" ref="J1373">[1]!table_weight[Curve]*(('F+ , F-'!J$2-[1]!tbl_gk[[#This Row],[Curve]])/('F+ , F-'!J$2-'F+ , F-'!J$3))</f>
        <v>9.6339113680153961E-3</v>
      </c>
      <c r="K1373" s="2" cm="1">
        <f t="array" ref="K1373">[1]!table_weight[FKAccuracy]*(('F+ , F-'!K$2-[1]!tbl_gk[[#This Row],[FKAccuracy]])/('F+ , F-'!K$2-'F+ , F-'!K$3))</f>
        <v>9.5832065713416324E-3</v>
      </c>
      <c r="L1373" s="2" cm="1">
        <f t="array" ref="L1373">[1]!table_weight[LongPassing]*(('F+ , F-'!L$2-[1]!tbl_gk[[#This Row],[LongPassing]])/('F+ , F-'!L$2-'F+ , F-'!L$3))</f>
        <v>2.4364084503410925E-2</v>
      </c>
      <c r="M1373" s="2" cm="1">
        <f t="array" ref="M1373">[1]!table_weight[BallControl]*(('F+ , F-'!M$2-[1]!tbl_gk[[#This Row],[BallControl]])/('F+ , F-'!M$2-'F+ , F-'!M$3))</f>
        <v>1.4342213916293577E-2</v>
      </c>
      <c r="N1373" s="2" cm="1">
        <f t="array" ref="N1373">[1]!table_weight[Acceleration]*(('F+ , F-'!N$2-[1]!tbl_gk[[#This Row],[Acceleration]])/('F+ , F-'!N$2-'F+ , F-'!N$3))</f>
        <v>9.6959501780633037E-3</v>
      </c>
      <c r="O1373" s="2" cm="1">
        <f t="array" ref="O1373">[1]!table_weight[SprintSpeed]*(('F+ , F-'!O$2-[1]!tbl_gk[[#This Row],[SprintSpeed]])/('F+ , F-'!O$2-'F+ , F-'!O$3))</f>
        <v>1.0400973532096125E-2</v>
      </c>
      <c r="P1373" s="2" cm="1">
        <f t="array" ref="P1373">[1]!table_weight[Agility]*(('F+ , F-'!P$2-[1]!tbl_gk[[#This Row],[Agility]])/('F+ , F-'!P$2-'F+ , F-'!P$3))</f>
        <v>4.9144649083803166E-3</v>
      </c>
      <c r="Q1373" s="2" cm="1">
        <f t="array" ref="Q1373">[1]!table_weight[Reactions]*(('F+ , F-'!Q$2-[1]!tbl_gk[[#This Row],[Reactions]])/('F+ , F-'!Q$2-'F+ , F-'!Q$3))</f>
        <v>2.0110038002815341E-3</v>
      </c>
      <c r="R1373" s="2" cm="1">
        <f t="array" ref="R1373">[1]!table_weight[Balance]*(('F+ , F-'!R$2-[1]!tbl_gk[[#This Row],[Balance]])/('F+ , F-'!R$2-'F+ , F-'!R$3))</f>
        <v>2.9181127881636282E-3</v>
      </c>
      <c r="S1373" s="2" cm="1">
        <f t="array" ref="S1373">[1]!table_weight[ShotPower]*(('F+ , F-'!S$2-[1]!tbl_gk[[#This Row],[ShotPower]])/('F+ , F-'!S$2-'F+ , F-'!S$3))</f>
        <v>5.7135648934827617E-3</v>
      </c>
      <c r="T1373" s="2" cm="1">
        <f t="array" ref="T1373">[1]!table_weight[Jumping]*(('F+ , F-'!T$2-[1]!tbl_gk[[#This Row],[Jumping]])/('F+ , F-'!T$2-'F+ , F-'!T$3))</f>
        <v>2.5761307987477505E-3</v>
      </c>
      <c r="U1373" s="2" cm="1">
        <f t="array" ref="U1373">[1]!table_weight[Stamina]*(('F+ , F-'!U$2-[1]!tbl_gk[[#This Row],[Stamina]])/('F+ , F-'!U$2-'F+ , F-'!U$3))</f>
        <v>1.3739364259988E-2</v>
      </c>
      <c r="V1373" s="2" cm="1">
        <f t="array" ref="V1373">[1]!table_weight[Strength]*(('F+ , F-'!V$2-[1]!tbl_gk[[#This Row],[Strength]])/('F+ , F-'!V$2-'F+ , F-'!V$3))</f>
        <v>2.3958016428354077E-2</v>
      </c>
      <c r="W1373" s="2" cm="1">
        <f t="array" ref="W1373">[1]!table_weight[LongShots]*(('F+ , F-'!W$2-[1]!tbl_gk[[#This Row],[LongShots]])/('F+ , F-'!W$2-'F+ , F-'!W$3))</f>
        <v>1.0128592311173986E-2</v>
      </c>
      <c r="X1373" s="2" cm="1">
        <f t="array" ref="X1373">[1]!table_weight[Aggression]*(('F+ , F-'!X$2-[1]!tbl_gk[[#This Row],[Aggression]])/('F+ , F-'!X$2-'F+ , F-'!X$3))</f>
        <v>1.3994523881959207E-2</v>
      </c>
      <c r="Y1373" s="2" cm="1">
        <f t="array" ref="Y1373">[1]!table_weight[Interceptions]*(('F+ , F-'!Y$2-[1]!tbl_gk[[#This Row],[Interceptions]])/('F+ , F-'!Y$2-'F+ , F-'!Y$3))</f>
        <v>2.4931919535197796E-2</v>
      </c>
      <c r="Z1373" s="2" cm="1">
        <f t="array" ref="Z1373">[1]!table_weight[Positioning]*(('F+ , F-'!Z$2-[1]!tbl_gk[[#This Row],[Positioning]])/('F+ , F-'!Z$2-'F+ , F-'!Z$3))</f>
        <v>2.0704458641787279E-3</v>
      </c>
      <c r="AA1373" s="2" cm="1">
        <f t="array" ref="AA1373">[1]!table_weight[Vision]*(('F+ , F-'!AA$2-[1]!tbl_gk[[#This Row],[Vision]])/('F+ , F-'!AA$2-'F+ , F-'!AA$3))</f>
        <v>1.0648007301490701E-2</v>
      </c>
      <c r="AB1373" s="2" cm="1">
        <f t="array" ref="AB1373">[1]!table_weight[Penalties]*(('F+ , F-'!AB$2-[1]!tbl_gk[[#This Row],[Penalties]])/('F+ , F-'!AB$2-'F+ , F-'!AB$3))</f>
        <v>2.153089711698467E-3</v>
      </c>
      <c r="AC1373" s="2" cm="1">
        <f t="array" ref="AC1373">[1]!table_weight[Composure]*(('F+ , F-'!AC$2-[1]!tbl_gk[[#This Row],[Composure]])/('F+ , F-'!AC$2-'F+ , F-'!AC$3))</f>
        <v>1.5478306353044107E-3</v>
      </c>
      <c r="AD1373" s="2" cm="1">
        <f t="array" ref="AD1373">[1]!table_weight[Marking]*(('F+ , F-'!AD$2-[1]!tbl_gk[[#This Row],[Marking]])/('F+ , F-'!AD$2-'F+ , F-'!AD$3))</f>
        <v>2.0507273321389546E-2</v>
      </c>
      <c r="AE1373" s="2" cm="1">
        <f t="array" ref="AE1373">[1]!table_weight[StandingTackle]*(('F+ , F-'!AE$2-[1]!tbl_gk[[#This Row],[StandingTackle]])/('F+ , F-'!AE$2-'F+ , F-'!AE$3))</f>
        <v>2.465854322450484E-2</v>
      </c>
      <c r="AF1373" s="2" cm="1">
        <f t="array" ref="AF1373">[1]!table_weight[SlidingTackle]*(('F+ , F-'!AF$2-[1]!tbl_gk[[#This Row],[SlidingTackle]])/('F+ , F-'!AF$2-'F+ , F-'!AF$3))</f>
        <v>8.9667429907290316E-3</v>
      </c>
      <c r="AG1373" s="2" cm="1">
        <f t="array" ref="AG1373">[1]!table_weight[GKDiving]*(('F+ , F-'!AG$2-[1]!tbl_gk[[#This Row],[GKDiving]])/('F+ , F-'!AG$2-'F+ , F-'!AG$3))</f>
        <v>5.1243535138424057E-2</v>
      </c>
      <c r="AH1373" s="2" cm="1">
        <f t="array" ref="AH1373">[1]!table_weight[GKHandling]*(('F+ , F-'!AH$2-[1]!tbl_gk[[#This Row],[GKHandling]])/('F+ , F-'!AH$2-'F+ , F-'!AH$3))</f>
        <v>4.8124363434346076E-2</v>
      </c>
      <c r="AI1373" s="2" cm="1">
        <f t="array" ref="AI1373">[1]!table_weight[GKKicking]*(('F+ , F-'!AI$2-[1]!tbl_gk[[#This Row],[GKKicking]])/('F+ , F-'!AI$2-'F+ , F-'!AI$3))</f>
        <v>2.5938545786431375E-2</v>
      </c>
      <c r="AJ1373" s="2" cm="1">
        <f t="array" ref="AJ1373">[1]!table_weight[GKPositioning]*(('F+ , F-'!AJ$2-[1]!tbl_gk[[#This Row],[GKPositioning]])/('F+ , F-'!AJ$2-'F+ , F-'!AJ$3))</f>
        <v>1.8290000234022125E-2</v>
      </c>
      <c r="AK1373" s="2" cm="1">
        <f t="array" ref="AK1373">[1]!table_weight[GKReflexes]*(('F+ , F-'!AK$2-[1]!tbl_gk[[#This Row],[GKReflexes]])/('F+ , F-'!AK$2-'F+ , F-'!AK$3))</f>
        <v>5.2837778453841702E-2</v>
      </c>
    </row>
    <row r="1374" spans="1:37" x14ac:dyDescent="0.55000000000000004">
      <c r="A1374" s="7">
        <f>[1]!tbl_gk[[#This Row],[ID]]</f>
        <v>253955</v>
      </c>
      <c r="B1374" s="1" cm="1">
        <f t="array" ref="B1374">[1]!table_weight[ValueEUR]*(('F+ , F-'!B$2-[1]!tbl_gk[[#This Row],[ValueEUR]])/('F+ , F-'!B$2-'F+ , F-'!B$3))</f>
        <v>2.8273689561890902E-4</v>
      </c>
      <c r="C1374" s="1" cm="1">
        <f t="array" ref="C1374">[1]!table_weight[WageEUR]*(('F+ , F-'!C$2-[1]!tbl_gk[[#This Row],[WageEUR]])/('F+ , F-'!C$2-'F+ , F-'!C$3))</f>
        <v>7.8241870618836313E-5</v>
      </c>
      <c r="D1374" s="1" cm="1">
        <f t="array" ref="D1374">[1]!table_weight[Crossing]*(('F+ , F-'!D$2-[1]!tbl_gk[[#This Row],[Crossing]])/('F+ , F-'!D$2-'F+ , F-'!D$3))</f>
        <v>3.81086577105983E-2</v>
      </c>
      <c r="E1374" s="1" cm="1">
        <f t="array" ref="E1374">[1]!table_weight[Finishing]*(('F+ , F-'!E$2-[1]!tbl_gk[[#This Row],[Finishing]])/('F+ , F-'!E$2-'F+ , F-'!E$3))</f>
        <v>1.9965013690294877E-2</v>
      </c>
      <c r="F1374" s="1" cm="1">
        <f t="array" ref="F1374">[1]!table_weight[HeadingAccuracy]*(('F+ , F-'!F$2-[1]!tbl_gk[[#This Row],[HeadingAccuracy]])/('F+ , F-'!F$2-'F+ , F-'!F$3))</f>
        <v>9.1865161032469011E-3</v>
      </c>
      <c r="G1374" s="1" cm="1">
        <f t="array" ref="G1374">[1]!table_weight[ShortPassing]*(('F+ , F-'!G$2-[1]!tbl_gk[[#This Row],[ShortPassing]])/('F+ , F-'!G$2-'F+ , F-'!G$3))</f>
        <v>4.2190217609680135E-2</v>
      </c>
      <c r="H1374" s="1" cm="1">
        <f t="array" ref="H1374">[1]!table_weight[Volleys]*(('F+ , F-'!H$2-[1]!tbl_gk[[#This Row],[Volleys]])/('F+ , F-'!H$2-'F+ , F-'!H$3))</f>
        <v>1.2731313077869197E-3</v>
      </c>
      <c r="I1374" s="1" cm="1">
        <f t="array" ref="I1374">[1]!table_weight[Dribbling]*(('F+ , F-'!I$2-[1]!tbl_gk[[#This Row],[Dribbling]])/('F+ , F-'!I$2-'F+ , F-'!I$3))</f>
        <v>8.8009039940892403E-3</v>
      </c>
      <c r="J1374" s="1" cm="1">
        <f t="array" ref="J1374">[1]!table_weight[Curve]*(('F+ , F-'!J$2-[1]!tbl_gk[[#This Row],[Curve]])/('F+ , F-'!J$2-'F+ , F-'!J$3))</f>
        <v>6.5916235675894819E-3</v>
      </c>
      <c r="K1374" s="1" cm="1">
        <f t="array" ref="K1374">[1]!table_weight[FKAccuracy]*(('F+ , F-'!K$2-[1]!tbl_gk[[#This Row],[FKAccuracy]])/('F+ , F-'!K$2-'F+ , F-'!K$3))</f>
        <v>9.7353209613629272E-3</v>
      </c>
      <c r="L1374" s="1" cm="1">
        <f t="array" ref="L1374">[1]!table_weight[LongPassing]*(('F+ , F-'!L$2-[1]!tbl_gk[[#This Row],[LongPassing]])/('F+ , F-'!L$2-'F+ , F-'!L$3))</f>
        <v>2.0574115802880336E-2</v>
      </c>
      <c r="M1374" s="1" cm="1">
        <f t="array" ref="M1374">[1]!table_weight[BallControl]*(('F+ , F-'!M$2-[1]!tbl_gk[[#This Row],[BallControl]])/('F+ , F-'!M$2-'F+ , F-'!M$3))</f>
        <v>9.561475944195718E-3</v>
      </c>
      <c r="N1374" s="1" cm="1">
        <f t="array" ref="N1374">[1]!table_weight[Acceleration]*(('F+ , F-'!N$2-[1]!tbl_gk[[#This Row],[Acceleration]])/('F+ , F-'!N$2-'F+ , F-'!N$3))</f>
        <v>6.7646164032999796E-3</v>
      </c>
      <c r="O1374" s="1" cm="1">
        <f t="array" ref="O1374">[1]!table_weight[SprintSpeed]*(('F+ , F-'!O$2-[1]!tbl_gk[[#This Row],[SprintSpeed]])/('F+ , F-'!O$2-'F+ , F-'!O$3))</f>
        <v>8.995436568299351E-3</v>
      </c>
      <c r="P1374" s="1" cm="1">
        <f t="array" ref="P1374">[1]!table_weight[Agility]*(('F+ , F-'!P$2-[1]!tbl_gk[[#This Row],[Agility]])/('F+ , F-'!P$2-'F+ , F-'!P$3))</f>
        <v>4.3294095621445646E-3</v>
      </c>
      <c r="Q1374" s="1" cm="1">
        <f t="array" ref="Q1374">[1]!table_weight[Reactions]*(('F+ , F-'!Q$2-[1]!tbl_gk[[#This Row],[Reactions]])/('F+ , F-'!Q$2-'F+ , F-'!Q$3))</f>
        <v>1.9594396002743149E-3</v>
      </c>
      <c r="R1374" s="1" cm="1">
        <f t="array" ref="R1374">[1]!table_weight[Balance]*(('F+ , F-'!R$2-[1]!tbl_gk[[#This Row],[Balance]])/('F+ , F-'!R$2-'F+ , F-'!R$3))</f>
        <v>8.6922508583597434E-4</v>
      </c>
      <c r="S1374" s="1" cm="1">
        <f t="array" ref="S1374">[1]!table_weight[ShotPower]*(('F+ , F-'!S$2-[1]!tbl_gk[[#This Row],[ShotPower]])/('F+ , F-'!S$2-'F+ , F-'!S$3))</f>
        <v>6.4926873789576834E-3</v>
      </c>
      <c r="T1374" s="1" cm="1">
        <f t="array" ref="T1374">[1]!table_weight[Jumping]*(('F+ , F-'!T$2-[1]!tbl_gk[[#This Row],[Jumping]])/('F+ , F-'!T$2-'F+ , F-'!T$3))</f>
        <v>7.7283923962432515E-4</v>
      </c>
      <c r="U1374" s="1" cm="1">
        <f t="array" ref="U1374">[1]!table_weight[Stamina]*(('F+ , F-'!U$2-[1]!tbl_gk[[#This Row],[Stamina]])/('F+ , F-'!U$2-'F+ , F-'!U$3))</f>
        <v>1.2021943727489499E-2</v>
      </c>
      <c r="V1374" s="1" cm="1">
        <f t="array" ref="V1374">[1]!table_weight[Strength]*(('F+ , F-'!V$2-[1]!tbl_gk[[#This Row],[Strength]])/('F+ , F-'!V$2-'F+ , F-'!V$3))</f>
        <v>1.5972010952236049E-2</v>
      </c>
      <c r="W1374" s="1" cm="1">
        <f t="array" ref="W1374">[1]!table_weight[LongShots]*(('F+ , F-'!W$2-[1]!tbl_gk[[#This Row],[LongShots]])/('F+ , F-'!W$2-'F+ , F-'!W$3))</f>
        <v>1.0388299806332293E-2</v>
      </c>
      <c r="X1374" s="1" cm="1">
        <f t="array" ref="X1374">[1]!table_weight[Aggression]*(('F+ , F-'!X$2-[1]!tbl_gk[[#This Row],[Aggression]])/('F+ , F-'!X$2-'F+ , F-'!X$3))</f>
        <v>6.6930331609370121E-3</v>
      </c>
      <c r="Y1374" s="1" cm="1">
        <f t="array" ref="Y1374">[1]!table_weight[Interceptions]*(('F+ , F-'!Y$2-[1]!tbl_gk[[#This Row],[Interceptions]])/('F+ , F-'!Y$2-'F+ , F-'!Y$3))</f>
        <v>1.5236173049287543E-2</v>
      </c>
      <c r="Z1374" s="1" cm="1">
        <f t="array" ref="Z1374">[1]!table_weight[Positioning]*(('F+ , F-'!Z$2-[1]!tbl_gk[[#This Row],[Positioning]])/('F+ , F-'!Z$2-'F+ , F-'!Z$3))</f>
        <v>1.7746678835817667E-3</v>
      </c>
      <c r="AA1374" s="1" cm="1">
        <f t="array" ref="AA1374">[1]!table_weight[Vision]*(('F+ , F-'!AA$2-[1]!tbl_gk[[#This Row],[Vision]])/('F+ , F-'!AA$2-'F+ , F-'!AA$3))</f>
        <v>9.2282729946252754E-3</v>
      </c>
      <c r="AB1374" s="1" cm="1">
        <f t="array" ref="AB1374">[1]!table_weight[Penalties]*(('F+ , F-'!AB$2-[1]!tbl_gk[[#This Row],[Penalties]])/('F+ , F-'!AB$2-'F+ , F-'!AB$3))</f>
        <v>2.4662663970364263E-3</v>
      </c>
      <c r="AC1374" s="1" cm="1">
        <f t="array" ref="AC1374">[1]!table_weight[Composure]*(('F+ , F-'!AC$2-[1]!tbl_gk[[#This Row],[Composure]])/('F+ , F-'!AC$2-'F+ , F-'!AC$3))</f>
        <v>1.7613245160360534E-3</v>
      </c>
      <c r="AD1374" s="1" cm="1">
        <f t="array" ref="AD1374">[1]!table_weight[Marking]*(('F+ , F-'!AD$2-[1]!tbl_gk[[#This Row],[Marking]])/('F+ , F-'!AD$2-'F+ , F-'!AD$3))</f>
        <v>1.5774825631838112E-2</v>
      </c>
      <c r="AE1374" s="1" cm="1">
        <f t="array" ref="AE1374">[1]!table_weight[StandingTackle]*(('F+ , F-'!AE$2-[1]!tbl_gk[[#This Row],[StandingTackle]])/('F+ , F-'!AE$2-'F+ , F-'!AE$3))</f>
        <v>1.120842873841129E-2</v>
      </c>
      <c r="AF1374" s="1" cm="1">
        <f t="array" ref="AF1374">[1]!table_weight[SlidingTackle]*(('F+ , F-'!AF$2-[1]!tbl_gk[[#This Row],[SlidingTackle]])/('F+ , F-'!AF$2-'F+ , F-'!AF$3))</f>
        <v>2.9889143302430105E-3</v>
      </c>
      <c r="AG1374" s="1" cm="1">
        <f t="array" ref="AG1374">[1]!table_weight[GKDiving]*(('F+ , F-'!AG$2-[1]!tbl_gk[[#This Row],[GKDiving]])/('F+ , F-'!AG$2-'F+ , F-'!AG$3))</f>
        <v>4.0994828110739248E-2</v>
      </c>
      <c r="AH1374" s="1" cm="1">
        <f t="array" ref="AH1374">[1]!table_weight[GKHandling]*(('F+ , F-'!AH$2-[1]!tbl_gk[[#This Row],[GKHandling]])/('F+ , F-'!AH$2-'F+ , F-'!AH$3))</f>
        <v>4.9906747265247783E-2</v>
      </c>
      <c r="AI1374" s="1" cm="1">
        <f t="array" ref="AI1374">[1]!table_weight[GKKicking]*(('F+ , F-'!AI$2-[1]!tbl_gk[[#This Row],[GKKicking]])/('F+ , F-'!AI$2-'F+ , F-'!AI$3))</f>
        <v>2.9516276239732256E-2</v>
      </c>
      <c r="AJ1374" s="1" cm="1">
        <f t="array" ref="AJ1374">[1]!table_weight[GKPositioning]*(('F+ , F-'!AJ$2-[1]!tbl_gk[[#This Row],[GKPositioning]])/('F+ , F-'!AJ$2-'F+ , F-'!AJ$3))</f>
        <v>2.0182069223748555E-2</v>
      </c>
      <c r="AK1374" s="1" cm="1">
        <f t="array" ref="AK1374">[1]!table_weight[GKReflexes]*(('F+ , F-'!AK$2-[1]!tbl_gk[[#This Row],[GKReflexes]])/('F+ , F-'!AK$2-'F+ , F-'!AK$3))</f>
        <v>3.8261839570023298E-2</v>
      </c>
    </row>
    <row r="1375" spans="1:37" x14ac:dyDescent="0.55000000000000004">
      <c r="A1375" s="8">
        <f>[1]!tbl_gk[[#This Row],[ID]]</f>
        <v>254004</v>
      </c>
      <c r="B1375" s="2" cm="1">
        <f t="array" ref="B1375">[1]!table_weight[ValueEUR]*(('F+ , F-'!B$2-[1]!tbl_gk[[#This Row],[ValueEUR]])/('F+ , F-'!B$2-'F+ , F-'!B$3))</f>
        <v>1.3612114734491143E-4</v>
      </c>
      <c r="C1375" s="2" cm="1">
        <f t="array" ref="C1375">[1]!table_weight[WageEUR]*(('F+ , F-'!C$2-[1]!tbl_gk[[#This Row],[WageEUR]])/('F+ , F-'!C$2-'F+ , F-'!C$3))</f>
        <v>4.6945122371301791E-5</v>
      </c>
      <c r="D1375" s="2" cm="1">
        <f t="array" ref="D1375">[1]!table_weight[Crossing]*(('F+ , F-'!D$2-[1]!tbl_gk[[#This Row],[Crossing]])/('F+ , F-'!D$2-'F+ , F-'!D$3))</f>
        <v>3.2504443341392672E-2</v>
      </c>
      <c r="E1375" s="2" cm="1">
        <f t="array" ref="E1375">[1]!table_weight[Finishing]*(('F+ , F-'!E$2-[1]!tbl_gk[[#This Row],[Finishing]])/('F+ , F-'!E$2-'F+ , F-'!E$3))</f>
        <v>1.7968512321265388E-2</v>
      </c>
      <c r="F1375" s="2" cm="1">
        <f t="array" ref="F1375">[1]!table_weight[HeadingAccuracy]*(('F+ , F-'!F$2-[1]!tbl_gk[[#This Row],[HeadingAccuracy]])/('F+ , F-'!F$2-'F+ , F-'!F$3))</f>
        <v>1.1274360672166649E-2</v>
      </c>
      <c r="G1375" s="2" cm="1">
        <f t="array" ref="G1375">[1]!table_weight[ShortPassing]*(('F+ , F-'!G$2-[1]!tbl_gk[[#This Row],[ShortPassing]])/('F+ , F-'!G$2-'F+ , F-'!G$3))</f>
        <v>4.5002898783658811E-2</v>
      </c>
      <c r="H1375" s="2" cm="1">
        <f t="array" ref="H1375">[1]!table_weight[Volleys]*(('F+ , F-'!H$2-[1]!tbl_gk[[#This Row],[Volleys]])/('F+ , F-'!H$2-'F+ , F-'!H$3))</f>
        <v>1.9675665665797848E-3</v>
      </c>
      <c r="I1375" s="2" cm="1">
        <f t="array" ref="I1375">[1]!table_weight[Dribbling]*(('F+ , F-'!I$2-[1]!tbl_gk[[#This Row],[Dribbling]])/('F+ , F-'!I$2-'F+ , F-'!I$3))</f>
        <v>1.8579686209743949E-2</v>
      </c>
      <c r="J1375" s="2" cm="1">
        <f t="array" ref="J1375">[1]!table_weight[Curve]*(('F+ , F-'!J$2-[1]!tbl_gk[[#This Row],[Curve]])/('F+ , F-'!J$2-'F+ , F-'!J$3))</f>
        <v>9.6339113680153961E-3</v>
      </c>
      <c r="K1375" s="2" cm="1">
        <f t="array" ref="K1375">[1]!table_weight[FKAccuracy]*(('F+ , F-'!K$2-[1]!tbl_gk[[#This Row],[FKAccuracy]])/('F+ , F-'!K$2-'F+ , F-'!K$3))</f>
        <v>9.7353209613629272E-3</v>
      </c>
      <c r="L1375" s="2" cm="1">
        <f t="array" ref="L1375">[1]!table_weight[LongPassing]*(('F+ , F-'!L$2-[1]!tbl_gk[[#This Row],[LongPassing]])/('F+ , F-'!L$2-'F+ , F-'!L$3))</f>
        <v>2.5988356803638323E-2</v>
      </c>
      <c r="M1375" s="2" cm="1">
        <f t="array" ref="M1375">[1]!table_weight[BallControl]*(('F+ , F-'!M$2-[1]!tbl_gk[[#This Row],[BallControl]])/('F+ , F-'!M$2-'F+ , F-'!M$3))</f>
        <v>1.3472988830457604E-2</v>
      </c>
      <c r="N1375" s="2" cm="1">
        <f t="array" ref="N1375">[1]!table_weight[Acceleration]*(('F+ , F-'!N$2-[1]!tbl_gk[[#This Row],[Acceleration]])/('F+ , F-'!N$2-'F+ , F-'!N$3))</f>
        <v>7.2155908301866443E-3</v>
      </c>
      <c r="O1375" s="2" cm="1">
        <f t="array" ref="O1375">[1]!table_weight[SprintSpeed]*(('F+ , F-'!O$2-[1]!tbl_gk[[#This Row],[SprintSpeed]])/('F+ , F-'!O$2-'F+ , F-'!O$3))</f>
        <v>1.124429571037419E-2</v>
      </c>
      <c r="P1375" s="2" cm="1">
        <f t="array" ref="P1375">[1]!table_weight[Agility]*(('F+ , F-'!P$2-[1]!tbl_gk[[#This Row],[Agility]])/('F+ , F-'!P$2-'F+ , F-'!P$3))</f>
        <v>3.2763099389202109E-3</v>
      </c>
      <c r="Q1375" s="2" cm="1">
        <f t="array" ref="Q1375">[1]!table_weight[Reactions]*(('F+ , F-'!Q$2-[1]!tbl_gk[[#This Row],[Reactions]])/('F+ , F-'!Q$2-'F+ , F-'!Q$3))</f>
        <v>2.2688248003176282E-3</v>
      </c>
      <c r="R1375" s="2" cm="1">
        <f t="array" ref="R1375">[1]!table_weight[Balance]*(('F+ , F-'!R$2-[1]!tbl_gk[[#This Row],[Balance]])/('F+ , F-'!R$2-'F+ , F-'!R$3))</f>
        <v>1.6142751594096668E-3</v>
      </c>
      <c r="S1375" s="2" cm="1">
        <f t="array" ref="S1375">[1]!table_weight[ShotPower]*(('F+ , F-'!S$2-[1]!tbl_gk[[#This Row],[ShotPower]])/('F+ , F-'!S$2-'F+ , F-'!S$3))</f>
        <v>7.5315173595909123E-3</v>
      </c>
      <c r="T1375" s="2" cm="1">
        <f t="array" ref="T1375">[1]!table_weight[Jumping]*(('F+ , F-'!T$2-[1]!tbl_gk[[#This Row],[Jumping]])/('F+ , F-'!T$2-'F+ , F-'!T$3))</f>
        <v>1.7174205324985003E-3</v>
      </c>
      <c r="U1375" s="2" cm="1">
        <f t="array" ref="U1375">[1]!table_weight[Stamina]*(('F+ , F-'!U$2-[1]!tbl_gk[[#This Row],[Stamina]])/('F+ , F-'!U$2-'F+ , F-'!U$3))</f>
        <v>1.8032915591234249E-2</v>
      </c>
      <c r="V1375" s="2" cm="1">
        <f t="array" ref="V1375">[1]!table_weight[Strength]*(('F+ , F-'!V$2-[1]!tbl_gk[[#This Row],[Strength]])/('F+ , F-'!V$2-'F+ , F-'!V$3))</f>
        <v>2.4845350370144969E-2</v>
      </c>
      <c r="W1375" s="2" cm="1">
        <f t="array" ref="W1375">[1]!table_weight[LongShots]*(('F+ , F-'!W$2-[1]!tbl_gk[[#This Row],[LongShots]])/('F+ , F-'!W$2-'F+ , F-'!W$3))</f>
        <v>9.6091773208573719E-3</v>
      </c>
      <c r="X1375" s="2" cm="1">
        <f t="array" ref="X1375">[1]!table_weight[Aggression]*(('F+ , F-'!X$2-[1]!tbl_gk[[#This Row],[Aggression]])/('F+ , F-'!X$2-'F+ , F-'!X$3))</f>
        <v>1.2169151201703659E-2</v>
      </c>
      <c r="Y1375" s="2" cm="1">
        <f t="array" ref="Y1375">[1]!table_weight[Interceptions]*(('F+ , F-'!Y$2-[1]!tbl_gk[[#This Row],[Interceptions]])/('F+ , F-'!Y$2-'F+ , F-'!Y$3))</f>
        <v>2.1469152933086991E-2</v>
      </c>
      <c r="Z1375" s="2" cm="1">
        <f t="array" ref="Z1375">[1]!table_weight[Positioning]*(('F+ , F-'!Z$2-[1]!tbl_gk[[#This Row],[Positioning]])/('F+ , F-'!Z$2-'F+ , F-'!Z$3))</f>
        <v>2.0704458641787279E-3</v>
      </c>
      <c r="AA1375" s="2" cm="1">
        <f t="array" ref="AA1375">[1]!table_weight[Vision]*(('F+ , F-'!AA$2-[1]!tbl_gk[[#This Row],[Vision]])/('F+ , F-'!AA$2-'F+ , F-'!AA$3))</f>
        <v>2.6974951830443111E-2</v>
      </c>
      <c r="AB1375" s="2" cm="1">
        <f t="array" ref="AB1375">[1]!table_weight[Penalties]*(('F+ , F-'!AB$2-[1]!tbl_gk[[#This Row],[Penalties]])/('F+ , F-'!AB$2-'F+ , F-'!AB$3))</f>
        <v>2.4662663970364263E-3</v>
      </c>
      <c r="AC1375" s="2" cm="1">
        <f t="array" ref="AC1375">[1]!table_weight[Composure]*(('F+ , F-'!AC$2-[1]!tbl_gk[[#This Row],[Composure]])/('F+ , F-'!AC$2-'F+ , F-'!AC$3))</f>
        <v>1.5478306353044107E-3</v>
      </c>
      <c r="AD1375" s="2" cm="1">
        <f t="array" ref="AD1375">[1]!table_weight[Marking]*(('F+ , F-'!AD$2-[1]!tbl_gk[[#This Row],[Marking]])/('F+ , F-'!AD$2-'F+ , F-'!AD$3))</f>
        <v>3.4704616390043845E-2</v>
      </c>
      <c r="AE1375" s="2" cm="1">
        <f t="array" ref="AE1375">[1]!table_weight[StandingTackle]*(('F+ , F-'!AE$2-[1]!tbl_gk[[#This Row],[StandingTackle]])/('F+ , F-'!AE$2-'F+ , F-'!AE$3))</f>
        <v>2.241685747682258E-2</v>
      </c>
      <c r="AF1375" s="2" cm="1">
        <f t="array" ref="AF1375">[1]!table_weight[SlidingTackle]*(('F+ , F-'!AF$2-[1]!tbl_gk[[#This Row],[SlidingTackle]])/('F+ , F-'!AF$2-'F+ , F-'!AF$3))</f>
        <v>1.0461200155850536E-2</v>
      </c>
      <c r="AG1375" s="2" cm="1">
        <f t="array" ref="AG1375">[1]!table_weight[GKDiving]*(('F+ , F-'!AG$2-[1]!tbl_gk[[#This Row],[GKDiving]])/('F+ , F-'!AG$2-'F+ , F-'!AG$3))</f>
        <v>5.8076006490213938E-2</v>
      </c>
      <c r="AH1375" s="2" cm="1">
        <f t="array" ref="AH1375">[1]!table_weight[GKHandling]*(('F+ , F-'!AH$2-[1]!tbl_gk[[#This Row],[GKHandling]])/('F+ , F-'!AH$2-'F+ , F-'!AH$3))</f>
        <v>5.3471514927051197E-2</v>
      </c>
      <c r="AI1375" s="2" cm="1">
        <f t="array" ref="AI1375">[1]!table_weight[GKKicking]*(('F+ , F-'!AI$2-[1]!tbl_gk[[#This Row],[GKKicking]])/('F+ , F-'!AI$2-'F+ , F-'!AI$3))</f>
        <v>3.4882871919683582E-2</v>
      </c>
      <c r="AJ1375" s="2" cm="1">
        <f t="array" ref="AJ1375">[1]!table_weight[GKPositioning]*(('F+ , F-'!AJ$2-[1]!tbl_gk[[#This Row],[GKPositioning]])/('F+ , F-'!AJ$2-'F+ , F-'!AJ$3))</f>
        <v>2.0812758886990693E-2</v>
      </c>
      <c r="AK1375" s="2" cm="1">
        <f t="array" ref="AK1375">[1]!table_weight[GKReflexes]*(('F+ , F-'!AK$2-[1]!tbl_gk[[#This Row],[GKReflexes]])/('F+ , F-'!AK$2-'F+ , F-'!AK$3))</f>
        <v>5.2837778453841702E-2</v>
      </c>
    </row>
    <row r="1376" spans="1:37" x14ac:dyDescent="0.55000000000000004">
      <c r="A1376" s="7">
        <f>[1]!tbl_gk[[#This Row],[ID]]</f>
        <v>254122</v>
      </c>
      <c r="B1376" s="1" cm="1">
        <f t="array" ref="B1376">[1]!table_weight[ValueEUR]*(('F+ , F-'!B$2-[1]!tbl_gk[[#This Row],[ValueEUR]])/('F+ , F-'!B$2-'F+ , F-'!B$3))</f>
        <v>8.9821437363649033E-5</v>
      </c>
      <c r="C1376" s="1" cm="1">
        <f t="array" ref="C1376">[1]!table_weight[WageEUR]*(('F+ , F-'!C$2-[1]!tbl_gk[[#This Row],[WageEUR]])/('F+ , F-'!C$2-'F+ , F-'!C$3))</f>
        <v>7.8241870618836313E-5</v>
      </c>
      <c r="D1376" s="1" cm="1">
        <f t="array" ref="D1376">[1]!table_weight[Crossing]*(('F+ , F-'!D$2-[1]!tbl_gk[[#This Row],[Crossing]])/('F+ , F-'!D$2-'F+ , F-'!D$3))</f>
        <v>3.81086577105983E-2</v>
      </c>
      <c r="E1376" s="1" cm="1">
        <f t="array" ref="E1376">[1]!table_weight[Finishing]*(('F+ , F-'!E$2-[1]!tbl_gk[[#This Row],[Finishing]])/('F+ , F-'!E$2-'F+ , F-'!E$3))</f>
        <v>2.1961515059324362E-2</v>
      </c>
      <c r="F1376" s="1" cm="1">
        <f t="array" ref="F1376">[1]!table_weight[HeadingAccuracy]*(('F+ , F-'!F$2-[1]!tbl_gk[[#This Row],[HeadingAccuracy]])/('F+ , F-'!F$2-'F+ , F-'!F$3))</f>
        <v>1.210949849973455E-2</v>
      </c>
      <c r="G1376" s="1" cm="1">
        <f t="array" ref="G1376">[1]!table_weight[ShortPassing]*(('F+ , F-'!G$2-[1]!tbl_gk[[#This Row],[ShortPassing]])/('F+ , F-'!G$2-'F+ , F-'!G$3))</f>
        <v>5.2034601718605494E-2</v>
      </c>
      <c r="H1376" s="1" cm="1">
        <f t="array" ref="H1376">[1]!table_weight[Volleys]*(('F+ , F-'!H$2-[1]!tbl_gk[[#This Row],[Volleys]])/('F+ , F-'!H$2-'F+ , F-'!H$3))</f>
        <v>1.9675665665797848E-3</v>
      </c>
      <c r="I1376" s="1" cm="1">
        <f t="array" ref="I1376">[1]!table_weight[Dribbling]*(('F+ , F-'!I$2-[1]!tbl_gk[[#This Row],[Dribbling]])/('F+ , F-'!I$2-'F+ , F-'!I$3))</f>
        <v>1.7601807988178481E-2</v>
      </c>
      <c r="J1376" s="1" cm="1">
        <f t="array" ref="J1376">[1]!table_weight[Curve]*(('F+ , F-'!J$2-[1]!tbl_gk[[#This Row],[Curve]])/('F+ , F-'!J$2-'F+ , F-'!J$3))</f>
        <v>9.6339113680153961E-3</v>
      </c>
      <c r="K1376" s="1" cm="1">
        <f t="array" ref="K1376">[1]!table_weight[FKAccuracy]*(('F+ , F-'!K$2-[1]!tbl_gk[[#This Row],[FKAccuracy]])/('F+ , F-'!K$2-'F+ , F-'!K$3))</f>
        <v>9.5832065713416324E-3</v>
      </c>
      <c r="L1376" s="1" cm="1">
        <f t="array" ref="L1376">[1]!table_weight[LongPassing]*(('F+ , F-'!L$2-[1]!tbl_gk[[#This Row],[LongPassing]])/('F+ , F-'!L$2-'F+ , F-'!L$3))</f>
        <v>2.5988356803638323E-2</v>
      </c>
      <c r="M1376" s="1" cm="1">
        <f t="array" ref="M1376">[1]!table_weight[BallControl]*(('F+ , F-'!M$2-[1]!tbl_gk[[#This Row],[BallControl]])/('F+ , F-'!M$2-'F+ , F-'!M$3))</f>
        <v>1.2603763744621627E-2</v>
      </c>
      <c r="N1376" s="1" cm="1">
        <f t="array" ref="N1376">[1]!table_weight[Acceleration]*(('F+ , F-'!N$2-[1]!tbl_gk[[#This Row],[Acceleration]])/('F+ , F-'!N$2-'F+ , F-'!N$3))</f>
        <v>1.0146924604949968E-2</v>
      </c>
      <c r="O1376" s="1" cm="1">
        <f t="array" ref="O1376">[1]!table_weight[SprintSpeed]*(('F+ , F-'!O$2-[1]!tbl_gk[[#This Row],[SprintSpeed]])/('F+ , F-'!O$2-'F+ , F-'!O$3))</f>
        <v>8.995436568299351E-3</v>
      </c>
      <c r="P1376" s="1" cm="1">
        <f t="array" ref="P1376">[1]!table_weight[Agility]*(('F+ , F-'!P$2-[1]!tbl_gk[[#This Row],[Agility]])/('F+ , F-'!P$2-'F+ , F-'!P$3))</f>
        <v>4.2123984928974139E-3</v>
      </c>
      <c r="Q1376" s="1" cm="1">
        <f t="array" ref="Q1376">[1]!table_weight[Reactions]*(('F+ , F-'!Q$2-[1]!tbl_gk[[#This Row],[Reactions]])/('F+ , F-'!Q$2-'F+ , F-'!Q$3))</f>
        <v>2.1141322002959716E-3</v>
      </c>
      <c r="R1376" s="1" cm="1">
        <f t="array" ref="R1376">[1]!table_weight[Balance]*(('F+ , F-'!R$2-[1]!tbl_gk[[#This Row],[Balance]])/('F+ , F-'!R$2-'F+ , F-'!R$3))</f>
        <v>1.9247126900653719E-3</v>
      </c>
      <c r="S1376" s="1" cm="1">
        <f t="array" ref="S1376">[1]!table_weight[ShotPower]*(('F+ , F-'!S$2-[1]!tbl_gk[[#This Row],[ShotPower]])/('F+ , F-'!S$2-'F+ , F-'!S$3))</f>
        <v>7.7912248547492196E-3</v>
      </c>
      <c r="T1376" s="1" cm="1">
        <f t="array" ref="T1376">[1]!table_weight[Jumping]*(('F+ , F-'!T$2-[1]!tbl_gk[[#This Row],[Jumping]])/('F+ , F-'!T$2-'F+ , F-'!T$3))</f>
        <v>3.4348410649970005E-3</v>
      </c>
      <c r="U1376" s="1" cm="1">
        <f t="array" ref="U1376">[1]!table_weight[Stamina]*(('F+ , F-'!U$2-[1]!tbl_gk[[#This Row],[Stamina]])/('F+ , F-'!U$2-'F+ , F-'!U$3))</f>
        <v>2.2326466922480501E-2</v>
      </c>
      <c r="V1376" s="1" cm="1">
        <f t="array" ref="V1376">[1]!table_weight[Strength]*(('F+ , F-'!V$2-[1]!tbl_gk[[#This Row],[Strength]])/('F+ , F-'!V$2-'F+ , F-'!V$3))</f>
        <v>3.1056687962681212E-2</v>
      </c>
      <c r="W1376" s="1" cm="1">
        <f t="array" ref="W1376">[1]!table_weight[LongShots]*(('F+ , F-'!W$2-[1]!tbl_gk[[#This Row],[LongShots]])/('F+ , F-'!W$2-'F+ , F-'!W$3))</f>
        <v>9.3494698256990638E-3</v>
      </c>
      <c r="X1376" s="1" cm="1">
        <f t="array" ref="X1376">[1]!table_weight[Aggression]*(('F+ , F-'!X$2-[1]!tbl_gk[[#This Row],[Aggression]])/('F+ , F-'!X$2-'F+ , F-'!X$3))</f>
        <v>1.460298144204439E-2</v>
      </c>
      <c r="Y1376" s="1" cm="1">
        <f t="array" ref="Y1376">[1]!table_weight[Interceptions]*(('F+ , F-'!Y$2-[1]!tbl_gk[[#This Row],[Interceptions]])/('F+ , F-'!Y$2-'F+ , F-'!Y$3))</f>
        <v>2.3546812894353474E-2</v>
      </c>
      <c r="Z1376" s="1" cm="1">
        <f t="array" ref="Z1376">[1]!table_weight[Positioning]*(('F+ , F-'!Z$2-[1]!tbl_gk[[#This Row],[Positioning]])/('F+ , F-'!Z$2-'F+ , F-'!Z$3))</f>
        <v>2.3662238447756888E-3</v>
      </c>
      <c r="AA1376" s="1" cm="1">
        <f t="array" ref="AA1376">[1]!table_weight[Vision]*(('F+ , F-'!AA$2-[1]!tbl_gk[[#This Row],[Vision]])/('F+ , F-'!AA$2-'F+ , F-'!AA$3))</f>
        <v>3.4073623364770246E-2</v>
      </c>
      <c r="AB1376" s="1" cm="1">
        <f t="array" ref="AB1376">[1]!table_weight[Penalties]*(('F+ , F-'!AB$2-[1]!tbl_gk[[#This Row],[Penalties]])/('F+ , F-'!AB$2-'F+ , F-'!AB$3))</f>
        <v>2.3879722257019362E-3</v>
      </c>
      <c r="AC1376" s="1" cm="1">
        <f t="array" ref="AC1376">[1]!table_weight[Composure]*(('F+ , F-'!AC$2-[1]!tbl_gk[[#This Row],[Composure]])/('F+ , F-'!AC$2-'F+ , F-'!AC$3))</f>
        <v>2.0815653371335178E-3</v>
      </c>
      <c r="AD1376" s="1" cm="1">
        <f t="array" ref="AD1376">[1]!table_weight[Marking]*(('F+ , F-'!AD$2-[1]!tbl_gk[[#This Row],[Marking]])/('F+ , F-'!AD$2-'F+ , F-'!AD$3))</f>
        <v>3.7859581516411465E-2</v>
      </c>
      <c r="AE1376" s="1" cm="1">
        <f t="array" ref="AE1376">[1]!table_weight[StandingTackle]*(('F+ , F-'!AE$2-[1]!tbl_gk[[#This Row],[StandingTackle]])/('F+ , F-'!AE$2-'F+ , F-'!AE$3))</f>
        <v>3.362528621523387E-2</v>
      </c>
      <c r="AF1376" s="1" cm="1">
        <f t="array" ref="AF1376">[1]!table_weight[SlidingTackle]*(('F+ , F-'!AF$2-[1]!tbl_gk[[#This Row],[SlidingTackle]])/('F+ , F-'!AF$2-'F+ , F-'!AF$3))</f>
        <v>1.120842873841129E-2</v>
      </c>
      <c r="AG1376" s="1" cm="1">
        <f t="array" ref="AG1376">[1]!table_weight[GKDiving]*(('F+ , F-'!AG$2-[1]!tbl_gk[[#This Row],[GKDiving]])/('F+ , F-'!AG$2-'F+ , F-'!AG$3))</f>
        <v>5.8076006490213938E-2</v>
      </c>
      <c r="AH1376" s="1" cm="1">
        <f t="array" ref="AH1376">[1]!table_weight[GKHandling]*(('F+ , F-'!AH$2-[1]!tbl_gk[[#This Row],[GKHandling]])/('F+ , F-'!AH$2-'F+ , F-'!AH$3))</f>
        <v>5.7036282588854605E-2</v>
      </c>
      <c r="AI1376" s="1" cm="1">
        <f t="array" ref="AI1376">[1]!table_weight[GKKicking]*(('F+ , F-'!AI$2-[1]!tbl_gk[[#This Row],[GKKicking]])/('F+ , F-'!AI$2-'F+ , F-'!AI$3))</f>
        <v>3.57773045330088E-2</v>
      </c>
      <c r="AJ1376" s="1" cm="1">
        <f t="array" ref="AJ1376">[1]!table_weight[GKPositioning]*(('F+ , F-'!AJ$2-[1]!tbl_gk[[#This Row],[GKPositioning]])/('F+ , F-'!AJ$2-'F+ , F-'!AJ$3))</f>
        <v>2.4596896866443549E-2</v>
      </c>
      <c r="AK1376" s="1" cm="1">
        <f t="array" ref="AK1376">[1]!table_weight[GKReflexes]*(('F+ , F-'!AK$2-[1]!tbl_gk[[#This Row],[GKReflexes]])/('F+ , F-'!AK$2-'F+ , F-'!AK$3))</f>
        <v>5.8303755535273602E-2</v>
      </c>
    </row>
    <row r="1377" spans="1:37" x14ac:dyDescent="0.55000000000000004">
      <c r="A1377" s="8">
        <f>[1]!tbl_gk[[#This Row],[ID]]</f>
        <v>254195</v>
      </c>
      <c r="B1377" s="2" cm="1">
        <f t="array" ref="B1377">[1]!table_weight[ValueEUR]*(('F+ , F-'!B$2-[1]!tbl_gk[[#This Row],[ValueEUR]])/('F+ , F-'!B$2-'F+ , F-'!B$3))</f>
        <v>1.8242085732617382E-4</v>
      </c>
      <c r="C1377" s="2" cm="1">
        <f t="array" ref="C1377">[1]!table_weight[WageEUR]*(('F+ , F-'!C$2-[1]!tbl_gk[[#This Row],[WageEUR]])/('F+ , F-'!C$2-'F+ , F-'!C$3))</f>
        <v>0</v>
      </c>
      <c r="D1377" s="2" cm="1">
        <f t="array" ref="D1377">[1]!table_weight[Crossing]*(('F+ , F-'!D$2-[1]!tbl_gk[[#This Row],[Crossing]])/('F+ , F-'!D$2-'F+ , F-'!D$3))</f>
        <v>2.8021071846028162E-2</v>
      </c>
      <c r="E1377" s="2" cm="1">
        <f t="array" ref="E1377">[1]!table_weight[Finishing]*(('F+ , F-'!E$2-[1]!tbl_gk[[#This Row],[Finishing]])/('F+ , F-'!E$2-'F+ , F-'!E$3))</f>
        <v>1.2977258898691668E-2</v>
      </c>
      <c r="F1377" s="2" cm="1">
        <f t="array" ref="F1377">[1]!table_weight[HeadingAccuracy]*(('F+ , F-'!F$2-[1]!tbl_gk[[#This Row],[HeadingAccuracy]])/('F+ , F-'!F$2-'F+ , F-'!F$3))</f>
        <v>9.6040850170308507E-3</v>
      </c>
      <c r="G1377" s="2" cm="1">
        <f t="array" ref="G1377">[1]!table_weight[ShortPassing]*(('F+ , F-'!G$2-[1]!tbl_gk[[#This Row],[ShortPassing]])/('F+ , F-'!G$2-'F+ , F-'!G$3))</f>
        <v>5.3440942305594832E-2</v>
      </c>
      <c r="H1377" s="2" cm="1">
        <f t="array" ref="H1377">[1]!table_weight[Volleys]*(('F+ , F-'!H$2-[1]!tbl_gk[[#This Row],[Volleys]])/('F+ , F-'!H$2-'F+ , F-'!H$3))</f>
        <v>1.2731313077869197E-3</v>
      </c>
      <c r="I1377" s="2" cm="1">
        <f t="array" ref="I1377">[1]!table_weight[Dribbling]*(('F+ , F-'!I$2-[1]!tbl_gk[[#This Row],[Dribbling]])/('F+ , F-'!I$2-'F+ , F-'!I$3))</f>
        <v>1.7601807988178481E-2</v>
      </c>
      <c r="J1377" s="2" cm="1">
        <f t="array" ref="J1377">[1]!table_weight[Curve]*(('F+ , F-'!J$2-[1]!tbl_gk[[#This Row],[Curve]])/('F+ , F-'!J$2-'F+ , F-'!J$3))</f>
        <v>8.9578474123651938E-3</v>
      </c>
      <c r="K1377" s="2" cm="1">
        <f t="array" ref="K1377">[1]!table_weight[FKAccuracy]*(('F+ , F-'!K$2-[1]!tbl_gk[[#This Row],[FKAccuracy]])/('F+ , F-'!K$2-'F+ , F-'!K$3))</f>
        <v>9.4310921813203358E-3</v>
      </c>
      <c r="L1377" s="2" cm="1">
        <f t="array" ref="L1377">[1]!table_weight[LongPassing]*(('F+ , F-'!L$2-[1]!tbl_gk[[#This Row],[LongPassing]])/('F+ , F-'!L$2-'F+ , F-'!L$3))</f>
        <v>2.4364084503410925E-2</v>
      </c>
      <c r="M1377" s="2" cm="1">
        <f t="array" ref="M1377">[1]!table_weight[BallControl]*(('F+ , F-'!M$2-[1]!tbl_gk[[#This Row],[BallControl]])/('F+ , F-'!M$2-'F+ , F-'!M$3))</f>
        <v>9.561475944195718E-3</v>
      </c>
      <c r="N1377" s="2" cm="1">
        <f t="array" ref="N1377">[1]!table_weight[Acceleration]*(('F+ , F-'!N$2-[1]!tbl_gk[[#This Row],[Acceleration]])/('F+ , F-'!N$2-'F+ , F-'!N$3))</f>
        <v>6.0881547629699816E-3</v>
      </c>
      <c r="O1377" s="2" cm="1">
        <f t="array" ref="O1377">[1]!table_weight[SprintSpeed]*(('F+ , F-'!O$2-[1]!tbl_gk[[#This Row],[SprintSpeed]])/('F+ , F-'!O$2-'F+ , F-'!O$3))</f>
        <v>4.7788256769090301E-3</v>
      </c>
      <c r="P1377" s="2" cm="1">
        <f t="array" ref="P1377">[1]!table_weight[Agility]*(('F+ , F-'!P$2-[1]!tbl_gk[[#This Row],[Agility]])/('F+ , F-'!P$2-'F+ , F-'!P$3))</f>
        <v>3.6273431466616623E-3</v>
      </c>
      <c r="Q1377" s="2" cm="1">
        <f t="array" ref="Q1377">[1]!table_weight[Reactions]*(('F+ , F-'!Q$2-[1]!tbl_gk[[#This Row],[Reactions]])/('F+ , F-'!Q$2-'F+ , F-'!Q$3))</f>
        <v>1.4953618002093458E-3</v>
      </c>
      <c r="R1377" s="2" cm="1">
        <f t="array" ref="R1377">[1]!table_weight[Balance]*(('F+ , F-'!R$2-[1]!tbl_gk[[#This Row],[Balance]])/('F+ , F-'!R$2-'F+ , F-'!R$3))</f>
        <v>1.4901001471473846E-3</v>
      </c>
      <c r="S1377" s="2" cm="1">
        <f t="array" ref="S1377">[1]!table_weight[ShotPower]*(('F+ , F-'!S$2-[1]!tbl_gk[[#This Row],[ShotPower]])/('F+ , F-'!S$2-'F+ , F-'!S$3))</f>
        <v>5.1941499031661464E-3</v>
      </c>
      <c r="T1377" s="2" cm="1">
        <f t="array" ref="T1377">[1]!table_weight[Jumping]*(('F+ , F-'!T$2-[1]!tbl_gk[[#This Row],[Jumping]])/('F+ , F-'!T$2-'F+ , F-'!T$3))</f>
        <v>3.0054859318723757E-3</v>
      </c>
      <c r="U1377" s="2" cm="1">
        <f t="array" ref="U1377">[1]!table_weight[Stamina]*(('F+ , F-'!U$2-[1]!tbl_gk[[#This Row],[Stamina]])/('F+ , F-'!U$2-'F+ , F-'!U$3))</f>
        <v>1.288065399373875E-2</v>
      </c>
      <c r="V1377" s="2" cm="1">
        <f t="array" ref="V1377">[1]!table_weight[Strength]*(('F+ , F-'!V$2-[1]!tbl_gk[[#This Row],[Strength]])/('F+ , F-'!V$2-'F+ , F-'!V$3))</f>
        <v>3.1056687962681212E-2</v>
      </c>
      <c r="W1377" s="2" cm="1">
        <f t="array" ref="W1377">[1]!table_weight[LongShots]*(('F+ , F-'!W$2-[1]!tbl_gk[[#This Row],[LongShots]])/('F+ , F-'!W$2-'F+ , F-'!W$3))</f>
        <v>6.4926873789576834E-3</v>
      </c>
      <c r="X1377" s="2" cm="1">
        <f t="array" ref="X1377">[1]!table_weight[Aggression]*(('F+ , F-'!X$2-[1]!tbl_gk[[#This Row],[Aggression]])/('F+ , F-'!X$2-'F+ , F-'!X$3))</f>
        <v>1.460298144204439E-2</v>
      </c>
      <c r="Y1377" s="2" cm="1">
        <f t="array" ref="Y1377">[1]!table_weight[Interceptions]*(('F+ , F-'!Y$2-[1]!tbl_gk[[#This Row],[Interceptions]])/('F+ , F-'!Y$2-'F+ , F-'!Y$3))</f>
        <v>2.3546812894353474E-2</v>
      </c>
      <c r="Z1377" s="2" cm="1">
        <f t="array" ref="Z1377">[1]!table_weight[Positioning]*(('F+ , F-'!Z$2-[1]!tbl_gk[[#This Row],[Positioning]])/('F+ , F-'!Z$2-'F+ , F-'!Z$3))</f>
        <v>1.7746678835817667E-3</v>
      </c>
      <c r="AA1377" s="2" cm="1">
        <f t="array" ref="AA1377">[1]!table_weight[Vision]*(('F+ , F-'!AA$2-[1]!tbl_gk[[#This Row],[Vision]])/('F+ , F-'!AA$2-'F+ , F-'!AA$3))</f>
        <v>2.0586147449548689E-2</v>
      </c>
      <c r="AB1377" s="2" cm="1">
        <f t="array" ref="AB1377">[1]!table_weight[Penalties]*(('F+ , F-'!AB$2-[1]!tbl_gk[[#This Row],[Penalties]])/('F+ , F-'!AB$2-'F+ , F-'!AB$3))</f>
        <v>2.0747955403639775E-3</v>
      </c>
      <c r="AC1377" s="2" cm="1">
        <f t="array" ref="AC1377">[1]!table_weight[Composure]*(('F+ , F-'!AC$2-[1]!tbl_gk[[#This Row],[Composure]])/('F+ , F-'!AC$2-'F+ , F-'!AC$3))</f>
        <v>1.067469403658214E-3</v>
      </c>
      <c r="AD1377" s="2" cm="1">
        <f t="array" ref="AD1377">[1]!table_weight[Marking]*(('F+ , F-'!AD$2-[1]!tbl_gk[[#This Row],[Marking]])/('F+ , F-'!AD$2-'F+ , F-'!AD$3))</f>
        <v>1.8929790758205733E-2</v>
      </c>
      <c r="AE1377" s="2" cm="1">
        <f t="array" ref="AE1377">[1]!table_weight[StandingTackle]*(('F+ , F-'!AE$2-[1]!tbl_gk[[#This Row],[StandingTackle]])/('F+ , F-'!AE$2-'F+ , F-'!AE$3))</f>
        <v>2.465854322450484E-2</v>
      </c>
      <c r="AF1377" s="2" cm="1">
        <f t="array" ref="AF1377">[1]!table_weight[SlidingTackle]*(('F+ , F-'!AF$2-[1]!tbl_gk[[#This Row],[SlidingTackle]])/('F+ , F-'!AF$2-'F+ , F-'!AF$3))</f>
        <v>7.4722858256075263E-3</v>
      </c>
      <c r="AG1377" s="2" cm="1">
        <f t="array" ref="AG1377">[1]!table_weight[GKDiving]*(('F+ , F-'!AG$2-[1]!tbl_gk[[#This Row],[GKDiving]])/('F+ , F-'!AG$2-'F+ , F-'!AG$3))</f>
        <v>4.2702945948686719E-2</v>
      </c>
      <c r="AH1377" s="2" cm="1">
        <f t="array" ref="AH1377">[1]!table_weight[GKHandling]*(('F+ , F-'!AH$2-[1]!tbl_gk[[#This Row],[GKHandling]])/('F+ , F-'!AH$2-'F+ , F-'!AH$3))</f>
        <v>4.8124363434346076E-2</v>
      </c>
      <c r="AI1377" s="2" cm="1">
        <f t="array" ref="AI1377">[1]!table_weight[GKKicking]*(('F+ , F-'!AI$2-[1]!tbl_gk[[#This Row],[GKKicking]])/('F+ , F-'!AI$2-'F+ , F-'!AI$3))</f>
        <v>2.414968055978094E-2</v>
      </c>
      <c r="AJ1377" s="2" cm="1">
        <f t="array" ref="AJ1377">[1]!table_weight[GKPositioning]*(('F+ , F-'!AJ$2-[1]!tbl_gk[[#This Row],[GKPositioning]])/('F+ , F-'!AJ$2-'F+ , F-'!AJ$3))</f>
        <v>1.9551379560506409E-2</v>
      </c>
      <c r="AK1377" s="2" cm="1">
        <f t="array" ref="AK1377">[1]!table_weight[GKReflexes]*(('F+ , F-'!AK$2-[1]!tbl_gk[[#This Row],[GKReflexes]])/('F+ , F-'!AK$2-'F+ , F-'!AK$3))</f>
        <v>4.1905824290977896E-2</v>
      </c>
    </row>
    <row r="1378" spans="1:37" x14ac:dyDescent="0.55000000000000004">
      <c r="A1378" s="7">
        <f>[1]!tbl_gk[[#This Row],[ID]]</f>
        <v>254198</v>
      </c>
      <c r="B1378" s="1" cm="1">
        <f t="array" ref="B1378">[1]!table_weight[ValueEUR]*(('F+ , F-'!B$2-[1]!tbl_gk[[#This Row],[ValueEUR]])/('F+ , F-'!B$2-'F+ , F-'!B$3))</f>
        <v>3.6761969725122341E-4</v>
      </c>
      <c r="C1378" s="1" cm="1">
        <f t="array" ref="C1378">[1]!table_weight[WageEUR]*(('F+ , F-'!C$2-[1]!tbl_gk[[#This Row],[WageEUR]])/('F+ , F-'!C$2-'F+ , F-'!C$3))</f>
        <v>0</v>
      </c>
      <c r="D1378" s="1" cm="1">
        <f t="array" ref="D1378">[1]!table_weight[Crossing]*(('F+ , F-'!D$2-[1]!tbl_gk[[#This Row],[Crossing]])/('F+ , F-'!D$2-'F+ , F-'!D$3))</f>
        <v>3.6987814836757178E-2</v>
      </c>
      <c r="E1378" s="1" cm="1">
        <f t="array" ref="E1378">[1]!table_weight[Finishing]*(('F+ , F-'!E$2-[1]!tbl_gk[[#This Row],[Finishing]])/('F+ , F-'!E$2-'F+ , F-'!E$3))</f>
        <v>1.1979008214176926E-2</v>
      </c>
      <c r="F1378" s="1" cm="1">
        <f t="array" ref="F1378">[1]!table_weight[HeadingAccuracy]*(('F+ , F-'!F$2-[1]!tbl_gk[[#This Row],[HeadingAccuracy]])/('F+ , F-'!F$2-'F+ , F-'!F$3))</f>
        <v>1.1691929585950599E-2</v>
      </c>
      <c r="G1378" s="1" cm="1">
        <f t="array" ref="G1378">[1]!table_weight[ShortPassing]*(('F+ , F-'!G$2-[1]!tbl_gk[[#This Row],[ShortPassing]])/('F+ , F-'!G$2-'F+ , F-'!G$3))</f>
        <v>5.7659964066562854E-2</v>
      </c>
      <c r="H1378" s="1" cm="1">
        <f t="array" ref="H1378">[1]!table_weight[Volleys]*(('F+ , F-'!H$2-[1]!tbl_gk[[#This Row],[Volleys]])/('F+ , F-'!H$2-'F+ , F-'!H$3))</f>
        <v>1.851827356780974E-3</v>
      </c>
      <c r="I1378" s="1" cm="1">
        <f t="array" ref="I1378">[1]!table_weight[Dribbling]*(('F+ , F-'!I$2-[1]!tbl_gk[[#This Row],[Dribbling]])/('F+ , F-'!I$2-'F+ , F-'!I$3))</f>
        <v>1.7601807988178481E-2</v>
      </c>
      <c r="J1378" s="1" cm="1">
        <f t="array" ref="J1378">[1]!table_weight[Curve]*(('F+ , F-'!J$2-[1]!tbl_gk[[#This Row],[Curve]])/('F+ , F-'!J$2-'F+ , F-'!J$3))</f>
        <v>9.295879390190295E-3</v>
      </c>
      <c r="K1378" s="1" cm="1">
        <f t="array" ref="K1378">[1]!table_weight[FKAccuracy]*(('F+ , F-'!K$2-[1]!tbl_gk[[#This Row],[FKAccuracy]])/('F+ , F-'!K$2-'F+ , F-'!K$3))</f>
        <v>9.2789777912990392E-3</v>
      </c>
      <c r="L1378" s="1" cm="1">
        <f t="array" ref="L1378">[1]!table_weight[LongPassing]*(('F+ , F-'!L$2-[1]!tbl_gk[[#This Row],[LongPassing]])/('F+ , F-'!L$2-'F+ , F-'!L$3))</f>
        <v>1.8949843502652941E-2</v>
      </c>
      <c r="M1378" s="1" cm="1">
        <f t="array" ref="M1378">[1]!table_weight[BallControl]*(('F+ , F-'!M$2-[1]!tbl_gk[[#This Row],[BallControl]])/('F+ , F-'!M$2-'F+ , F-'!M$3))</f>
        <v>1.1299926115867666E-2</v>
      </c>
      <c r="N1378" s="1" cm="1">
        <f t="array" ref="N1378">[1]!table_weight[Acceleration]*(('F+ , F-'!N$2-[1]!tbl_gk[[#This Row],[Acceleration]])/('F+ , F-'!N$2-'F+ , F-'!N$3))</f>
        <v>7.2155908301866443E-3</v>
      </c>
      <c r="O1378" s="1" cm="1">
        <f t="array" ref="O1378">[1]!table_weight[SprintSpeed]*(('F+ , F-'!O$2-[1]!tbl_gk[[#This Row],[SprintSpeed]])/('F+ , F-'!O$2-'F+ , F-'!O$3))</f>
        <v>7.0276848189838679E-3</v>
      </c>
      <c r="P1378" s="1" cm="1">
        <f t="array" ref="P1378">[1]!table_weight[Agility]*(('F+ , F-'!P$2-[1]!tbl_gk[[#This Row],[Agility]])/('F+ , F-'!P$2-'F+ , F-'!P$3))</f>
        <v>1.9891881772015566E-3</v>
      </c>
      <c r="Q1378" s="1" cm="1">
        <f t="array" ref="Q1378">[1]!table_weight[Reactions]*(('F+ , F-'!Q$2-[1]!tbl_gk[[#This Row],[Reactions]])/('F+ , F-'!Q$2-'F+ , F-'!Q$3))</f>
        <v>7.7346300010828226E-4</v>
      </c>
      <c r="R1378" s="1" cm="1">
        <f t="array" ref="R1378">[1]!table_weight[Balance]*(('F+ , F-'!R$2-[1]!tbl_gk[[#This Row],[Balance]])/('F+ , F-'!R$2-'F+ , F-'!R$3))</f>
        <v>2.5455877513767822E-3</v>
      </c>
      <c r="S1378" s="1" cm="1">
        <f t="array" ref="S1378">[1]!table_weight[ShotPower]*(('F+ , F-'!S$2-[1]!tbl_gk[[#This Row],[ShotPower]])/('F+ , F-'!S$2-'F+ , F-'!S$3))</f>
        <v>5.7135648934827617E-3</v>
      </c>
      <c r="T1378" s="1" cm="1">
        <f t="array" ref="T1378">[1]!table_weight[Jumping]*(('F+ , F-'!T$2-[1]!tbl_gk[[#This Row],[Jumping]])/('F+ , F-'!T$2-'F+ , F-'!T$3))</f>
        <v>2.0609046389982004E-3</v>
      </c>
      <c r="U1378" s="1" cm="1">
        <f t="array" ref="U1378">[1]!table_weight[Stamina]*(('F+ , F-'!U$2-[1]!tbl_gk[[#This Row],[Stamina]])/('F+ , F-'!U$2-'F+ , F-'!U$3))</f>
        <v>1.4598074526237249E-2</v>
      </c>
      <c r="V1378" s="1" cm="1">
        <f t="array" ref="V1378">[1]!table_weight[Strength]*(('F+ , F-'!V$2-[1]!tbl_gk[[#This Row],[Strength]])/('F+ , F-'!V$2-'F+ , F-'!V$3))</f>
        <v>1.6859344894026941E-2</v>
      </c>
      <c r="W1378" s="1" cm="1">
        <f t="array" ref="W1378">[1]!table_weight[LongShots]*(('F+ , F-'!W$2-[1]!tbl_gk[[#This Row],[LongShots]])/('F+ , F-'!W$2-'F+ , F-'!W$3))</f>
        <v>8.3106398450658349E-3</v>
      </c>
      <c r="X1378" s="1" cm="1">
        <f t="array" ref="X1378">[1]!table_weight[Aggression]*(('F+ , F-'!X$2-[1]!tbl_gk[[#This Row],[Aggression]])/('F+ , F-'!X$2-'F+ , F-'!X$3))</f>
        <v>1.3386066321874024E-2</v>
      </c>
      <c r="Y1378" s="1" cm="1">
        <f t="array" ref="Y1378">[1]!table_weight[Interceptions]*(('F+ , F-'!Y$2-[1]!tbl_gk[[#This Row],[Interceptions]])/('F+ , F-'!Y$2-'F+ , F-'!Y$3))</f>
        <v>1.2465959767598898E-2</v>
      </c>
      <c r="Z1378" s="1" cm="1">
        <f t="array" ref="Z1378">[1]!table_weight[Positioning]*(('F+ , F-'!Z$2-[1]!tbl_gk[[#This Row],[Positioning]])/('F+ , F-'!Z$2-'F+ , F-'!Z$3))</f>
        <v>2.957779805969611E-4</v>
      </c>
      <c r="AA1378" s="1" cm="1">
        <f t="array" ref="AA1378">[1]!table_weight[Vision]*(('F+ , F-'!AA$2-[1]!tbl_gk[[#This Row],[Vision]])/('F+ , F-'!AA$2-'F+ , F-'!AA$3))</f>
        <v>1.7036811682385123E-2</v>
      </c>
      <c r="AB1378" s="1" cm="1">
        <f t="array" ref="AB1378">[1]!table_weight[Penalties]*(('F+ , F-'!AB$2-[1]!tbl_gk[[#This Row],[Penalties]])/('F+ , F-'!AB$2-'F+ , F-'!AB$3))</f>
        <v>2.1139426260312223E-3</v>
      </c>
      <c r="AC1378" s="1" cm="1">
        <f t="array" ref="AC1378">[1]!table_weight[Composure]*(('F+ , F-'!AC$2-[1]!tbl_gk[[#This Row],[Composure]])/('F+ , F-'!AC$2-'F+ , F-'!AC$3))</f>
        <v>1.5478306353044107E-3</v>
      </c>
      <c r="AD1378" s="1" cm="1">
        <f t="array" ref="AD1378">[1]!table_weight[Marking]*(('F+ , F-'!AD$2-[1]!tbl_gk[[#This Row],[Marking]])/('F+ , F-'!AD$2-'F+ , F-'!AD$3))</f>
        <v>2.5239721010940977E-2</v>
      </c>
      <c r="AE1378" s="1" cm="1">
        <f t="array" ref="AE1378">[1]!table_weight[StandingTackle]*(('F+ , F-'!AE$2-[1]!tbl_gk[[#This Row],[StandingTackle]])/('F+ , F-'!AE$2-'F+ , F-'!AE$3))</f>
        <v>3.1383600467551613E-2</v>
      </c>
      <c r="AF1378" s="1" cm="1">
        <f t="array" ref="AF1378">[1]!table_weight[SlidingTackle]*(('F+ , F-'!AF$2-[1]!tbl_gk[[#This Row],[SlidingTackle]])/('F+ , F-'!AF$2-'F+ , F-'!AF$3))</f>
        <v>8.2195144081682794E-3</v>
      </c>
      <c r="AG1378" s="1" cm="1">
        <f t="array" ref="AG1378">[1]!table_weight[GKDiving]*(('F+ , F-'!AG$2-[1]!tbl_gk[[#This Row],[GKDiving]])/('F+ , F-'!AG$2-'F+ , F-'!AG$3))</f>
        <v>4.2702945948686719E-2</v>
      </c>
      <c r="AH1378" s="1" cm="1">
        <f t="array" ref="AH1378">[1]!table_weight[GKHandling]*(('F+ , F-'!AH$2-[1]!tbl_gk[[#This Row],[GKHandling]])/('F+ , F-'!AH$2-'F+ , F-'!AH$3))</f>
        <v>4.0994828110739248E-2</v>
      </c>
      <c r="AI1378" s="1" cm="1">
        <f t="array" ref="AI1378">[1]!table_weight[GKKicking]*(('F+ , F-'!AI$2-[1]!tbl_gk[[#This Row],[GKKicking]])/('F+ , F-'!AI$2-'F+ , F-'!AI$3))</f>
        <v>2.5938545786431375E-2</v>
      </c>
      <c r="AJ1378" s="1" cm="1">
        <f t="array" ref="AJ1378">[1]!table_weight[GKPositioning]*(('F+ , F-'!AJ$2-[1]!tbl_gk[[#This Row],[GKPositioning]])/('F+ , F-'!AJ$2-'F+ , F-'!AJ$3))</f>
        <v>1.4505862254569271E-2</v>
      </c>
      <c r="AK1378" s="1" cm="1">
        <f t="array" ref="AK1378">[1]!table_weight[GKReflexes]*(('F+ , F-'!AK$2-[1]!tbl_gk[[#This Row],[GKReflexes]])/('F+ , F-'!AK$2-'F+ , F-'!AK$3))</f>
        <v>3.6439847209545996E-2</v>
      </c>
    </row>
    <row r="1379" spans="1:37" x14ac:dyDescent="0.55000000000000004">
      <c r="A1379" s="8">
        <f>[1]!tbl_gk[[#This Row],[ID]]</f>
        <v>254277</v>
      </c>
      <c r="B1379" s="2" cm="1">
        <f t="array" ref="B1379">[1]!table_weight[ValueEUR]*(('F+ , F-'!B$2-[1]!tbl_gk[[#This Row],[ValueEUR]])/('F+ , F-'!B$2-'F+ , F-'!B$3))</f>
        <v>4.0435080050302489E-5</v>
      </c>
      <c r="C1379" s="2" cm="1">
        <f t="array" ref="C1379">[1]!table_weight[WageEUR]*(('F+ , F-'!C$2-[1]!tbl_gk[[#This Row],[WageEUR]])/('F+ , F-'!C$2-'F+ , F-'!C$3))</f>
        <v>0</v>
      </c>
      <c r="D1379" s="2" cm="1">
        <f t="array" ref="D1379">[1]!table_weight[Crossing]*(('F+ , F-'!D$2-[1]!tbl_gk[[#This Row],[Crossing]])/('F+ , F-'!D$2-'F+ , F-'!D$3))</f>
        <v>3.5866971962916043E-2</v>
      </c>
      <c r="E1379" s="2" cm="1">
        <f t="array" ref="E1379">[1]!table_weight[Finishing]*(('F+ , F-'!E$2-[1]!tbl_gk[[#This Row],[Finishing]])/('F+ , F-'!E$2-'F+ , F-'!E$3))</f>
        <v>1.8966763005780131E-2</v>
      </c>
      <c r="F1379" s="2" cm="1">
        <f t="array" ref="F1379">[1]!table_weight[HeadingAccuracy]*(('F+ , F-'!F$2-[1]!tbl_gk[[#This Row],[HeadingAccuracy]])/('F+ , F-'!F$2-'F+ , F-'!F$3))</f>
        <v>1.08567917583827E-2</v>
      </c>
      <c r="G1379" s="2" cm="1">
        <f t="array" ref="G1379">[1]!table_weight[ShortPassing]*(('F+ , F-'!G$2-[1]!tbl_gk[[#This Row],[ShortPassing]])/('F+ , F-'!G$2-'F+ , F-'!G$3))</f>
        <v>5.9066304653552192E-2</v>
      </c>
      <c r="H1379" s="2" cm="1">
        <f t="array" ref="H1379">[1]!table_weight[Volleys]*(('F+ , F-'!H$2-[1]!tbl_gk[[#This Row],[Volleys]])/('F+ , F-'!H$2-'F+ , F-'!H$3))</f>
        <v>2.4305234057750281E-3</v>
      </c>
      <c r="I1379" s="2" cm="1">
        <f t="array" ref="I1379">[1]!table_weight[Dribbling]*(('F+ , F-'!I$2-[1]!tbl_gk[[#This Row],[Dribbling]])/('F+ , F-'!I$2-'F+ , F-'!I$3))</f>
        <v>2.3469077317571304E-2</v>
      </c>
      <c r="J1379" s="2" cm="1">
        <f t="array" ref="J1379">[1]!table_weight[Curve]*(('F+ , F-'!J$2-[1]!tbl_gk[[#This Row],[Curve]])/('F+ , F-'!J$2-'F+ , F-'!J$3))</f>
        <v>9.9719433458404991E-3</v>
      </c>
      <c r="K1379" s="2" cm="1">
        <f t="array" ref="K1379">[1]!table_weight[FKAccuracy]*(('F+ , F-'!K$2-[1]!tbl_gk[[#This Row],[FKAccuracy]])/('F+ , F-'!K$2-'F+ , F-'!K$3))</f>
        <v>9.5832065713416324E-3</v>
      </c>
      <c r="L1379" s="2" cm="1">
        <f t="array" ref="L1379">[1]!table_weight[LongPassing]*(('F+ , F-'!L$2-[1]!tbl_gk[[#This Row],[LongPassing]])/('F+ , F-'!L$2-'F+ , F-'!L$3))</f>
        <v>2.8154053203941515E-2</v>
      </c>
      <c r="M1379" s="2" cm="1">
        <f t="array" ref="M1379">[1]!table_weight[BallControl]*(('F+ , F-'!M$2-[1]!tbl_gk[[#This Row],[BallControl]])/('F+ , F-'!M$2-'F+ , F-'!M$3))</f>
        <v>1.4342213916293577E-2</v>
      </c>
      <c r="N1379" s="2" cm="1">
        <f t="array" ref="N1379">[1]!table_weight[Acceleration]*(('F+ , F-'!N$2-[1]!tbl_gk[[#This Row],[Acceleration]])/('F+ , F-'!N$2-'F+ , F-'!N$3))</f>
        <v>1.0372411818393301E-2</v>
      </c>
      <c r="O1379" s="2" cm="1">
        <f t="array" ref="O1379">[1]!table_weight[SprintSpeed]*(('F+ , F-'!O$2-[1]!tbl_gk[[#This Row],[SprintSpeed]])/('F+ , F-'!O$2-'F+ , F-'!O$3))</f>
        <v>9.2765439610587065E-3</v>
      </c>
      <c r="P1379" s="2" cm="1">
        <f t="array" ref="P1379">[1]!table_weight[Agility]*(('F+ , F-'!P$2-[1]!tbl_gk[[#This Row],[Agility]])/('F+ , F-'!P$2-'F+ , F-'!P$3))</f>
        <v>5.1484870468746172E-3</v>
      </c>
      <c r="Q1379" s="2" cm="1">
        <f t="array" ref="Q1379">[1]!table_weight[Reactions]*(('F+ , F-'!Q$2-[1]!tbl_gk[[#This Row],[Reactions]])/('F+ , F-'!Q$2-'F+ , F-'!Q$3))</f>
        <v>2.8875952004042541E-3</v>
      </c>
      <c r="R1379" s="2" cm="1">
        <f t="array" ref="R1379">[1]!table_weight[Balance]*(('F+ , F-'!R$2-[1]!tbl_gk[[#This Row],[Balance]])/('F+ , F-'!R$2-'F+ , F-'!R$3))</f>
        <v>1.9247126900653719E-3</v>
      </c>
      <c r="S1379" s="2" cm="1">
        <f t="array" ref="S1379">[1]!table_weight[ShotPower]*(('F+ , F-'!S$2-[1]!tbl_gk[[#This Row],[ShotPower]])/('F+ , F-'!S$2-'F+ , F-'!S$3))</f>
        <v>8.8300548353824494E-3</v>
      </c>
      <c r="T1379" s="2" cm="1">
        <f t="array" ref="T1379">[1]!table_weight[Jumping]*(('F+ , F-'!T$2-[1]!tbl_gk[[#This Row],[Jumping]])/('F+ , F-'!T$2-'F+ , F-'!T$3))</f>
        <v>2.2326466922480506E-3</v>
      </c>
      <c r="U1379" s="2" cm="1">
        <f t="array" ref="U1379">[1]!table_weight[Stamina]*(('F+ , F-'!U$2-[1]!tbl_gk[[#This Row],[Stamina]])/('F+ , F-'!U$2-'F+ , F-'!U$3))</f>
        <v>1.88916258574835E-2</v>
      </c>
      <c r="V1379" s="2" cm="1">
        <f t="array" ref="V1379">[1]!table_weight[Strength]*(('F+ , F-'!V$2-[1]!tbl_gk[[#This Row],[Strength]])/('F+ , F-'!V$2-'F+ , F-'!V$3))</f>
        <v>3.9930027380590122E-2</v>
      </c>
      <c r="W1379" s="2" cm="1">
        <f t="array" ref="W1379">[1]!table_weight[LongShots]*(('F+ , F-'!W$2-[1]!tbl_gk[[#This Row],[LongShots]])/('F+ , F-'!W$2-'F+ , F-'!W$3))</f>
        <v>1.0388299806332293E-2</v>
      </c>
      <c r="X1379" s="2" cm="1">
        <f t="array" ref="X1379">[1]!table_weight[Aggression]*(('F+ , F-'!X$2-[1]!tbl_gk[[#This Row],[Aggression]])/('F+ , F-'!X$2-'F+ , F-'!X$3))</f>
        <v>1.034377852144811E-2</v>
      </c>
      <c r="Y1379" s="2" cm="1">
        <f t="array" ref="Y1379">[1]!table_weight[Interceptions]*(('F+ , F-'!Y$2-[1]!tbl_gk[[#This Row],[Interceptions]])/('F+ , F-'!Y$2-'F+ , F-'!Y$3))</f>
        <v>2.2161706253509151E-2</v>
      </c>
      <c r="Z1379" s="2" cm="1">
        <f t="array" ref="Z1379">[1]!table_weight[Positioning]*(('F+ , F-'!Z$2-[1]!tbl_gk[[#This Row],[Positioning]])/('F+ , F-'!Z$2-'F+ , F-'!Z$3))</f>
        <v>2.3662238447756888E-3</v>
      </c>
      <c r="AA1379" s="2" cm="1">
        <f t="array" ref="AA1379">[1]!table_weight[Vision]*(('F+ , F-'!AA$2-[1]!tbl_gk[[#This Row],[Vision]])/('F+ , F-'!AA$2-'F+ , F-'!AA$3))</f>
        <v>2.7684818983875824E-2</v>
      </c>
      <c r="AB1379" s="2" cm="1">
        <f t="array" ref="AB1379">[1]!table_weight[Penalties]*(('F+ , F-'!AB$2-[1]!tbl_gk[[#This Row],[Penalties]])/('F+ , F-'!AB$2-'F+ , F-'!AB$3))</f>
        <v>2.153089711698467E-3</v>
      </c>
      <c r="AC1379" s="2" cm="1">
        <f t="array" ref="AC1379">[1]!table_weight[Composure]*(('F+ , F-'!AC$2-[1]!tbl_gk[[#This Row],[Composure]])/('F+ , F-'!AC$2-'F+ , F-'!AC$3))</f>
        <v>2.3484326880480709E-3</v>
      </c>
      <c r="AD1379" s="2" cm="1">
        <f t="array" ref="AD1379">[1]!table_weight[Marking]*(('F+ , F-'!AD$2-[1]!tbl_gk[[#This Row],[Marking]])/('F+ , F-'!AD$2-'F+ , F-'!AD$3))</f>
        <v>3.4704616390043845E-2</v>
      </c>
      <c r="AE1379" s="2" cm="1">
        <f t="array" ref="AE1379">[1]!table_weight[StandingTackle]*(('F+ , F-'!AE$2-[1]!tbl_gk[[#This Row],[StandingTackle]])/('F+ , F-'!AE$2-'F+ , F-'!AE$3))</f>
        <v>3.1383600467551613E-2</v>
      </c>
      <c r="AF1379" s="2" cm="1">
        <f t="array" ref="AF1379">[1]!table_weight[SlidingTackle]*(('F+ , F-'!AF$2-[1]!tbl_gk[[#This Row],[SlidingTackle]])/('F+ , F-'!AF$2-'F+ , F-'!AF$3))</f>
        <v>8.9667429907290316E-3</v>
      </c>
      <c r="AG1379" s="2" cm="1">
        <f t="array" ref="AG1379">[1]!table_weight[GKDiving]*(('F+ , F-'!AG$2-[1]!tbl_gk[[#This Row],[GKDiving]])/('F+ , F-'!AG$2-'F+ , F-'!AG$3))</f>
        <v>6.6616595679951277E-2</v>
      </c>
      <c r="AH1379" s="2" cm="1">
        <f t="array" ref="AH1379">[1]!table_weight[GKHandling]*(('F+ , F-'!AH$2-[1]!tbl_gk[[#This Row],[GKHandling]])/('F+ , F-'!AH$2-'F+ , F-'!AH$3))</f>
        <v>6.0601050250658012E-2</v>
      </c>
      <c r="AI1379" s="2" cm="1">
        <f t="array" ref="AI1379">[1]!table_weight[GKKicking]*(('F+ , F-'!AI$2-[1]!tbl_gk[[#This Row],[GKKicking]])/('F+ , F-'!AI$2-'F+ , F-'!AI$3))</f>
        <v>4.0249467599634901E-2</v>
      </c>
      <c r="AJ1379" s="2" cm="1">
        <f t="array" ref="AJ1379">[1]!table_weight[GKPositioning]*(('F+ , F-'!AJ$2-[1]!tbl_gk[[#This Row],[GKPositioning]])/('F+ , F-'!AJ$2-'F+ , F-'!AJ$3))</f>
        <v>2.6488965856169975E-2</v>
      </c>
      <c r="AK1379" s="2" cm="1">
        <f t="array" ref="AK1379">[1]!table_weight[GKReflexes]*(('F+ , F-'!AK$2-[1]!tbl_gk[[#This Row],[GKReflexes]])/('F+ , F-'!AK$2-'F+ , F-'!AK$3))</f>
        <v>7.1057702058614697E-2</v>
      </c>
    </row>
    <row r="1380" spans="1:37" x14ac:dyDescent="0.55000000000000004">
      <c r="A1380" s="7">
        <f>[1]!tbl_gk[[#This Row],[ID]]</f>
        <v>254293</v>
      </c>
      <c r="B1380" s="1" cm="1">
        <f t="array" ref="B1380">[1]!table_weight[ValueEUR]*(('F+ , F-'!B$2-[1]!tbl_gk[[#This Row],[ValueEUR]])/('F+ , F-'!B$2-'F+ , F-'!B$3))</f>
        <v>7.4388200703228241E-5</v>
      </c>
      <c r="C1380" s="1" cm="1">
        <f t="array" ref="C1380">[1]!table_weight[WageEUR]*(('F+ , F-'!C$2-[1]!tbl_gk[[#This Row],[WageEUR]])/('F+ , F-'!C$2-'F+ , F-'!C$3))</f>
        <v>2.3472561185650898E-4</v>
      </c>
      <c r="D1380" s="1" cm="1">
        <f t="array" ref="D1380">[1]!table_weight[Crossing]*(('F+ , F-'!D$2-[1]!tbl_gk[[#This Row],[Crossing]])/('F+ , F-'!D$2-'F+ , F-'!D$3))</f>
        <v>3.6987814836757178E-2</v>
      </c>
      <c r="E1380" s="1" cm="1">
        <f t="array" ref="E1380">[1]!table_weight[Finishing]*(('F+ , F-'!E$2-[1]!tbl_gk[[#This Row],[Finishing]])/('F+ , F-'!E$2-'F+ , F-'!E$3))</f>
        <v>1.9965013690294877E-2</v>
      </c>
      <c r="F1380" s="1" cm="1">
        <f t="array" ref="F1380">[1]!table_weight[HeadingAccuracy]*(('F+ , F-'!F$2-[1]!tbl_gk[[#This Row],[HeadingAccuracy]])/('F+ , F-'!F$2-'F+ , F-'!F$3))</f>
        <v>1.1274360672166649E-2</v>
      </c>
      <c r="G1380" s="1" cm="1">
        <f t="array" ref="G1380">[1]!table_weight[ShortPassing]*(('F+ , F-'!G$2-[1]!tbl_gk[[#This Row],[ShortPassing]])/('F+ , F-'!G$2-'F+ , F-'!G$3))</f>
        <v>5.3440942305594832E-2</v>
      </c>
      <c r="H1380" s="1" cm="1">
        <f t="array" ref="H1380">[1]!table_weight[Volleys]*(('F+ , F-'!H$2-[1]!tbl_gk[[#This Row],[Volleys]])/('F+ , F-'!H$2-'F+ , F-'!H$3))</f>
        <v>2.4305234057750281E-3</v>
      </c>
      <c r="I1380" s="1" cm="1">
        <f t="array" ref="I1380">[1]!table_weight[Dribbling]*(('F+ , F-'!I$2-[1]!tbl_gk[[#This Row],[Dribbling]])/('F+ , F-'!I$2-'F+ , F-'!I$3))</f>
        <v>2.4446955539136776E-2</v>
      </c>
      <c r="J1380" s="1" cm="1">
        <f t="array" ref="J1380">[1]!table_weight[Curve]*(('F+ , F-'!J$2-[1]!tbl_gk[[#This Row],[Curve]])/('F+ , F-'!J$2-'F+ , F-'!J$3))</f>
        <v>9.6339113680153961E-3</v>
      </c>
      <c r="K1380" s="1" cm="1">
        <f t="array" ref="K1380">[1]!table_weight[FKAccuracy]*(('F+ , F-'!K$2-[1]!tbl_gk[[#This Row],[FKAccuracy]])/('F+ , F-'!K$2-'F+ , F-'!K$3))</f>
        <v>9.1268634012777444E-3</v>
      </c>
      <c r="L1380" s="1" cm="1">
        <f t="array" ref="L1380">[1]!table_weight[LongPassing]*(('F+ , F-'!L$2-[1]!tbl_gk[[#This Row],[LongPassing]])/('F+ , F-'!L$2-'F+ , F-'!L$3))</f>
        <v>2.7612629103865718E-2</v>
      </c>
      <c r="M1380" s="1" cm="1">
        <f t="array" ref="M1380">[1]!table_weight[BallControl]*(('F+ , F-'!M$2-[1]!tbl_gk[[#This Row],[BallControl]])/('F+ , F-'!M$2-'F+ , F-'!M$3))</f>
        <v>1.3907601373375588E-2</v>
      </c>
      <c r="N1380" s="1" cm="1">
        <f t="array" ref="N1380">[1]!table_weight[Acceleration]*(('F+ , F-'!N$2-[1]!tbl_gk[[#This Row],[Acceleration]])/('F+ , F-'!N$2-'F+ , F-'!N$3))</f>
        <v>9.244975751176639E-3</v>
      </c>
      <c r="O1380" s="1" cm="1">
        <f t="array" ref="O1380">[1]!table_weight[SprintSpeed]*(('F+ , F-'!O$2-[1]!tbl_gk[[#This Row],[SprintSpeed]])/('F+ , F-'!O$2-'F+ , F-'!O$3))</f>
        <v>1.0400973532096125E-2</v>
      </c>
      <c r="P1380" s="1" cm="1">
        <f t="array" ref="P1380">[1]!table_weight[Agility]*(('F+ , F-'!P$2-[1]!tbl_gk[[#This Row],[Agility]])/('F+ , F-'!P$2-'F+ , F-'!P$3))</f>
        <v>5.265498116121768E-3</v>
      </c>
      <c r="Q1380" s="1" cm="1">
        <f t="array" ref="Q1380">[1]!table_weight[Reactions]*(('F+ , F-'!Q$2-[1]!tbl_gk[[#This Row],[Reactions]])/('F+ , F-'!Q$2-'F+ , F-'!Q$3))</f>
        <v>2.0625680002887528E-3</v>
      </c>
      <c r="R1380" s="1" cm="1">
        <f t="array" ref="R1380">[1]!table_weight[Balance]*(('F+ , F-'!R$2-[1]!tbl_gk[[#This Row],[Balance]])/('F+ , F-'!R$2-'F+ , F-'!R$3))</f>
        <v>2.6076752575079228E-3</v>
      </c>
      <c r="S1380" s="1" cm="1">
        <f t="array" ref="S1380">[1]!table_weight[ShotPower]*(('F+ , F-'!S$2-[1]!tbl_gk[[#This Row],[ShotPower]])/('F+ , F-'!S$2-'F+ , F-'!S$3))</f>
        <v>8.0509323499075268E-3</v>
      </c>
      <c r="T1380" s="1" cm="1">
        <f t="array" ref="T1380">[1]!table_weight[Jumping]*(('F+ , F-'!T$2-[1]!tbl_gk[[#This Row],[Jumping]])/('F+ , F-'!T$2-'F+ , F-'!T$3))</f>
        <v>4.2935513312462505E-3</v>
      </c>
      <c r="U1380" s="1" cm="1">
        <f t="array" ref="U1380">[1]!table_weight[Stamina]*(('F+ , F-'!U$2-[1]!tbl_gk[[#This Row],[Stamina]])/('F+ , F-'!U$2-'F+ , F-'!U$3))</f>
        <v>2.1467756656231247E-2</v>
      </c>
      <c r="V1380" s="1" cm="1">
        <f t="array" ref="V1380">[1]!table_weight[Strength]*(('F+ , F-'!V$2-[1]!tbl_gk[[#This Row],[Strength]])/('F+ , F-'!V$2-'F+ , F-'!V$3))</f>
        <v>1.9521346719399615E-2</v>
      </c>
      <c r="W1380" s="1" cm="1">
        <f t="array" ref="W1380">[1]!table_weight[LongShots]*(('F+ , F-'!W$2-[1]!tbl_gk[[#This Row],[LongShots]])/('F+ , F-'!W$2-'F+ , F-'!W$3))</f>
        <v>1.0128592311173986E-2</v>
      </c>
      <c r="X1380" s="1" cm="1">
        <f t="array" ref="X1380">[1]!table_weight[Aggression]*(('F+ , F-'!X$2-[1]!tbl_gk[[#This Row],[Aggression]])/('F+ , F-'!X$2-'F+ , F-'!X$3))</f>
        <v>1.5819896562214757E-2</v>
      </c>
      <c r="Y1380" s="1" cm="1">
        <f t="array" ref="Y1380">[1]!table_weight[Interceptions]*(('F+ , F-'!Y$2-[1]!tbl_gk[[#This Row],[Interceptions]])/('F+ , F-'!Y$2-'F+ , F-'!Y$3))</f>
        <v>2.4239366214775633E-2</v>
      </c>
      <c r="Z1380" s="1" cm="1">
        <f t="array" ref="Z1380">[1]!table_weight[Positioning]*(('F+ , F-'!Z$2-[1]!tbl_gk[[#This Row],[Positioning]])/('F+ , F-'!Z$2-'F+ , F-'!Z$3))</f>
        <v>1.9225568738802474E-3</v>
      </c>
      <c r="AA1380" s="1" cm="1">
        <f t="array" ref="AA1380">[1]!table_weight[Vision]*(('F+ , F-'!AA$2-[1]!tbl_gk[[#This Row],[Vision]])/('F+ , F-'!AA$2-'F+ , F-'!AA$3))</f>
        <v>2.200588175641412E-2</v>
      </c>
      <c r="AB1380" s="1" cm="1">
        <f t="array" ref="AB1380">[1]!table_weight[Penalties]*(('F+ , F-'!AB$2-[1]!tbl_gk[[#This Row],[Penalties]])/('F+ , F-'!AB$2-'F+ , F-'!AB$3))</f>
        <v>2.5054134827036706E-3</v>
      </c>
      <c r="AC1380" s="1" cm="1">
        <f t="array" ref="AC1380">[1]!table_weight[Composure]*(('F+ , F-'!AC$2-[1]!tbl_gk[[#This Row],[Composure]])/('F+ , F-'!AC$2-'F+ , F-'!AC$3))</f>
        <v>2.5085530985968032E-3</v>
      </c>
      <c r="AD1380" s="1" cm="1">
        <f t="array" ref="AD1380">[1]!table_weight[Marking]*(('F+ , F-'!AD$2-[1]!tbl_gk[[#This Row],[Marking]])/('F+ , F-'!AD$2-'F+ , F-'!AD$3))</f>
        <v>3.4704616390043845E-2</v>
      </c>
      <c r="AE1380" s="1" cm="1">
        <f t="array" ref="AE1380">[1]!table_weight[StandingTackle]*(('F+ , F-'!AE$2-[1]!tbl_gk[[#This Row],[StandingTackle]])/('F+ , F-'!AE$2-'F+ , F-'!AE$3))</f>
        <v>3.1383600467551613E-2</v>
      </c>
      <c r="AF1380" s="1" cm="1">
        <f t="array" ref="AF1380">[1]!table_weight[SlidingTackle]*(('F+ , F-'!AF$2-[1]!tbl_gk[[#This Row],[SlidingTackle]])/('F+ , F-'!AF$2-'F+ , F-'!AF$3))</f>
        <v>8.2195144081682794E-3</v>
      </c>
      <c r="AG1380" s="1" cm="1">
        <f t="array" ref="AG1380">[1]!table_weight[GKDiving]*(('F+ , F-'!AG$2-[1]!tbl_gk[[#This Row],[GKDiving]])/('F+ , F-'!AG$2-'F+ , F-'!AG$3))</f>
        <v>5.9784124328161402E-2</v>
      </c>
      <c r="AH1380" s="1" cm="1">
        <f t="array" ref="AH1380">[1]!table_weight[GKHandling]*(('F+ , F-'!AH$2-[1]!tbl_gk[[#This Row],[GKHandling]])/('F+ , F-'!AH$2-'F+ , F-'!AH$3))</f>
        <v>6.773058557426484E-2</v>
      </c>
      <c r="AI1380" s="1" cm="1">
        <f t="array" ref="AI1380">[1]!table_weight[GKKicking]*(('F+ , F-'!AI$2-[1]!tbl_gk[[#This Row],[GKKicking]])/('F+ , F-'!AI$2-'F+ , F-'!AI$3))</f>
        <v>3.6671737146334017E-2</v>
      </c>
      <c r="AJ1380" s="1" cm="1">
        <f t="array" ref="AJ1380">[1]!table_weight[GKPositioning]*(('F+ , F-'!AJ$2-[1]!tbl_gk[[#This Row],[GKPositioning]])/('F+ , F-'!AJ$2-'F+ , F-'!AJ$3))</f>
        <v>2.5858276192927833E-2</v>
      </c>
      <c r="AK1380" s="1" cm="1">
        <f t="array" ref="AK1380">[1]!table_weight[GKReflexes]*(('F+ , F-'!AK$2-[1]!tbl_gk[[#This Row],[GKReflexes]])/('F+ , F-'!AK$2-'F+ , F-'!AK$3))</f>
        <v>6.012574789575089E-2</v>
      </c>
    </row>
    <row r="1381" spans="1:37" x14ac:dyDescent="0.55000000000000004">
      <c r="A1381" s="8">
        <f>[1]!tbl_gk[[#This Row],[ID]]</f>
        <v>254390</v>
      </c>
      <c r="B1381" s="2" cm="1">
        <f t="array" ref="B1381">[1]!table_weight[ValueEUR]*(('F+ , F-'!B$2-[1]!tbl_gk[[#This Row],[ValueEUR]])/('F+ , F-'!B$2-'F+ , F-'!B$3))</f>
        <v>1.7470423899596343E-4</v>
      </c>
      <c r="C1381" s="2" cm="1">
        <f t="array" ref="C1381">[1]!table_weight[WageEUR]*(('F+ , F-'!C$2-[1]!tbl_gk[[#This Row],[WageEUR]])/('F+ , F-'!C$2-'F+ , F-'!C$3))</f>
        <v>0</v>
      </c>
      <c r="D1381" s="2" cm="1">
        <f t="array" ref="D1381">[1]!table_weight[Crossing]*(('F+ , F-'!D$2-[1]!tbl_gk[[#This Row],[Crossing]])/('F+ , F-'!D$2-'F+ , F-'!D$3))</f>
        <v>2.8021071846028162E-2</v>
      </c>
      <c r="E1381" s="2" cm="1">
        <f t="array" ref="E1381">[1]!table_weight[Finishing]*(('F+ , F-'!E$2-[1]!tbl_gk[[#This Row],[Finishing]])/('F+ , F-'!E$2-'F+ , F-'!E$3))</f>
        <v>9.9825068451474385E-3</v>
      </c>
      <c r="F1381" s="2" cm="1">
        <f t="array" ref="F1381">[1]!table_weight[HeadingAccuracy]*(('F+ , F-'!F$2-[1]!tbl_gk[[#This Row],[HeadingAccuracy]])/('F+ , F-'!F$2-'F+ , F-'!F$3))</f>
        <v>1.00216539308148E-2</v>
      </c>
      <c r="G1381" s="2" cm="1">
        <f t="array" ref="G1381">[1]!table_weight[ShortPassing]*(('F+ , F-'!G$2-[1]!tbl_gk[[#This Row],[ShortPassing]])/('F+ , F-'!G$2-'F+ , F-'!G$3))</f>
        <v>4.0783877022690797E-2</v>
      </c>
      <c r="H1381" s="2" cm="1">
        <f t="array" ref="H1381">[1]!table_weight[Volleys]*(('F+ , F-'!H$2-[1]!tbl_gk[[#This Row],[Volleys]])/('F+ , F-'!H$2-'F+ , F-'!H$3))</f>
        <v>1.5046097273845413E-3</v>
      </c>
      <c r="I1381" s="2" cm="1">
        <f t="array" ref="I1381">[1]!table_weight[Dribbling]*(('F+ , F-'!I$2-[1]!tbl_gk[[#This Row],[Dribbling]])/('F+ , F-'!I$2-'F+ , F-'!I$3))</f>
        <v>9.7787822156547109E-3</v>
      </c>
      <c r="J1381" s="2" cm="1">
        <f t="array" ref="J1381">[1]!table_weight[Curve]*(('F+ , F-'!J$2-[1]!tbl_gk[[#This Row],[Curve]])/('F+ , F-'!J$2-'F+ , F-'!J$3))</f>
        <v>9.295879390190295E-3</v>
      </c>
      <c r="K1381" s="2" cm="1">
        <f t="array" ref="K1381">[1]!table_weight[FKAccuracy]*(('F+ , F-'!K$2-[1]!tbl_gk[[#This Row],[FKAccuracy]])/('F+ , F-'!K$2-'F+ , F-'!K$3))</f>
        <v>9.1268634012777444E-3</v>
      </c>
      <c r="L1381" s="2" cm="1">
        <f t="array" ref="L1381">[1]!table_weight[LongPassing]*(('F+ , F-'!L$2-[1]!tbl_gk[[#This Row],[LongPassing]])/('F+ , F-'!L$2-'F+ , F-'!L$3))</f>
        <v>1.5701298902198155E-2</v>
      </c>
      <c r="M1381" s="2" cm="1">
        <f t="array" ref="M1381">[1]!table_weight[BallControl]*(('F+ , F-'!M$2-[1]!tbl_gk[[#This Row],[BallControl]])/('F+ , F-'!M$2-'F+ , F-'!M$3))</f>
        <v>1.3907601373375588E-2</v>
      </c>
      <c r="N1381" s="2" cm="1">
        <f t="array" ref="N1381">[1]!table_weight[Acceleration]*(('F+ , F-'!N$2-[1]!tbl_gk[[#This Row],[Acceleration]])/('F+ , F-'!N$2-'F+ , F-'!N$3))</f>
        <v>3.8332826285366545E-3</v>
      </c>
      <c r="O1381" s="2" cm="1">
        <f t="array" ref="O1381">[1]!table_weight[SprintSpeed]*(('F+ , F-'!O$2-[1]!tbl_gk[[#This Row],[SprintSpeed]])/('F+ , F-'!O$2-'F+ , F-'!O$3))</f>
        <v>5.9032552479464486E-3</v>
      </c>
      <c r="P1381" s="2" cm="1">
        <f t="array" ref="P1381">[1]!table_weight[Agility]*(('F+ , F-'!P$2-[1]!tbl_gk[[#This Row],[Agility]])/('F+ , F-'!P$2-'F+ , F-'!P$3))</f>
        <v>4.3294095621445646E-3</v>
      </c>
      <c r="Q1381" s="2" cm="1">
        <f t="array" ref="Q1381">[1]!table_weight[Reactions]*(('F+ , F-'!Q$2-[1]!tbl_gk[[#This Row],[Reactions]])/('F+ , F-'!Q$2-'F+ , F-'!Q$3))</f>
        <v>2.0110038002815341E-3</v>
      </c>
      <c r="R1381" s="2" cm="1">
        <f t="array" ref="R1381">[1]!table_weight[Balance]*(('F+ , F-'!R$2-[1]!tbl_gk[[#This Row],[Balance]])/('F+ , F-'!R$2-'F+ , F-'!R$3))</f>
        <v>8.0713757970483338E-4</v>
      </c>
      <c r="S1381" s="2" cm="1">
        <f t="array" ref="S1381">[1]!table_weight[ShotPower]*(('F+ , F-'!S$2-[1]!tbl_gk[[#This Row],[ShotPower]])/('F+ , F-'!S$2-'F+ , F-'!S$3))</f>
        <v>5.9732723886410689E-3</v>
      </c>
      <c r="T1381" s="2" cm="1">
        <f t="array" ref="T1381">[1]!table_weight[Jumping]*(('F+ , F-'!T$2-[1]!tbl_gk[[#This Row],[Jumping]])/('F+ , F-'!T$2-'F+ , F-'!T$3))</f>
        <v>1.9750336123732751E-3</v>
      </c>
      <c r="U1381" s="2" cm="1">
        <f t="array" ref="U1381">[1]!table_weight[Stamina]*(('F+ , F-'!U$2-[1]!tbl_gk[[#This Row],[Stamina]])/('F+ , F-'!U$2-'F+ , F-'!U$3))</f>
        <v>1.5456784792486501E-2</v>
      </c>
      <c r="V1381" s="2" cm="1">
        <f t="array" ref="V1381">[1]!table_weight[Strength]*(('F+ , F-'!V$2-[1]!tbl_gk[[#This Row],[Strength]])/('F+ , F-'!V$2-'F+ , F-'!V$3))</f>
        <v>4.4366697089544584E-3</v>
      </c>
      <c r="W1381" s="2" cm="1">
        <f t="array" ref="W1381">[1]!table_weight[LongShots]*(('F+ , F-'!W$2-[1]!tbl_gk[[#This Row],[LongShots]])/('F+ , F-'!W$2-'F+ , F-'!W$3))</f>
        <v>7.5315173595909123E-3</v>
      </c>
      <c r="X1381" s="2" cm="1">
        <f t="array" ref="X1381">[1]!table_weight[Aggression]*(('F+ , F-'!X$2-[1]!tbl_gk[[#This Row],[Aggression]])/('F+ , F-'!X$2-'F+ , F-'!X$3))</f>
        <v>1.3994523881959207E-2</v>
      </c>
      <c r="Y1381" s="2" cm="1">
        <f t="array" ref="Y1381">[1]!table_weight[Interceptions]*(('F+ , F-'!Y$2-[1]!tbl_gk[[#This Row],[Interceptions]])/('F+ , F-'!Y$2-'F+ , F-'!Y$3))</f>
        <v>1.7313833010554024E-2</v>
      </c>
      <c r="Z1381" s="2" cm="1">
        <f t="array" ref="Z1381">[1]!table_weight[Positioning]*(('F+ , F-'!Z$2-[1]!tbl_gk[[#This Row],[Positioning]])/('F+ , F-'!Z$2-'F+ , F-'!Z$3))</f>
        <v>5.9155596119392221E-4</v>
      </c>
      <c r="AA1381" s="2" cm="1">
        <f t="array" ref="AA1381">[1]!table_weight[Vision]*(('F+ , F-'!AA$2-[1]!tbl_gk[[#This Row],[Vision]])/('F+ , F-'!AA$2-'F+ , F-'!AA$3))</f>
        <v>1.0648007301490701E-2</v>
      </c>
      <c r="AB1381" s="2" cm="1">
        <f t="array" ref="AB1381">[1]!table_weight[Penalties]*(('F+ , F-'!AB$2-[1]!tbl_gk[[#This Row],[Penalties]])/('F+ , F-'!AB$2-'F+ , F-'!AB$3))</f>
        <v>2.0356484546967322E-3</v>
      </c>
      <c r="AC1381" s="2" cm="1">
        <f t="array" ref="AC1381">[1]!table_weight[Composure]*(('F+ , F-'!AC$2-[1]!tbl_gk[[#This Row],[Composure]])/('F+ , F-'!AC$2-'F+ , F-'!AC$3))</f>
        <v>2.0815653371335178E-3</v>
      </c>
      <c r="AD1381" s="2" cm="1">
        <f t="array" ref="AD1381">[1]!table_weight[Marking]*(('F+ , F-'!AD$2-[1]!tbl_gk[[#This Row],[Marking]])/('F+ , F-'!AD$2-'F+ , F-'!AD$3))</f>
        <v>1.41973430686543E-2</v>
      </c>
      <c r="AE1381" s="2" cm="1">
        <f t="array" ref="AE1381">[1]!table_weight[StandingTackle]*(('F+ , F-'!AE$2-[1]!tbl_gk[[#This Row],[StandingTackle]])/('F+ , F-'!AE$2-'F+ , F-'!AE$3))</f>
        <v>2.9141914719869356E-2</v>
      </c>
      <c r="AF1381" s="2" cm="1">
        <f t="array" ref="AF1381">[1]!table_weight[SlidingTackle]*(('F+ , F-'!AF$2-[1]!tbl_gk[[#This Row],[SlidingTackle]])/('F+ , F-'!AF$2-'F+ , F-'!AF$3))</f>
        <v>6.7250572430467732E-3</v>
      </c>
      <c r="AG1381" s="2" cm="1">
        <f t="array" ref="AG1381">[1]!table_weight[GKDiving]*(('F+ , F-'!AG$2-[1]!tbl_gk[[#This Row],[GKDiving]])/('F+ , F-'!AG$2-'F+ , F-'!AG$3))</f>
        <v>4.2702945948686719E-2</v>
      </c>
      <c r="AH1381" s="2" cm="1">
        <f t="array" ref="AH1381">[1]!table_weight[GKHandling]*(('F+ , F-'!AH$2-[1]!tbl_gk[[#This Row],[GKHandling]])/('F+ , F-'!AH$2-'F+ , F-'!AH$3))</f>
        <v>4.4559595772542655E-2</v>
      </c>
      <c r="AI1381" s="2" cm="1">
        <f t="array" ref="AI1381">[1]!table_weight[GKKicking]*(('F+ , F-'!AI$2-[1]!tbl_gk[[#This Row],[GKKicking]])/('F+ , F-'!AI$2-'F+ , F-'!AI$3))</f>
        <v>2.6832978399756596E-2</v>
      </c>
      <c r="AJ1381" s="2" cm="1">
        <f t="array" ref="AJ1381">[1]!table_weight[GKPositioning]*(('F+ , F-'!AJ$2-[1]!tbl_gk[[#This Row],[GKPositioning]])/('F+ , F-'!AJ$2-'F+ , F-'!AJ$3))</f>
        <v>1.6397931244295699E-2</v>
      </c>
      <c r="AK1381" s="2" cm="1">
        <f t="array" ref="AK1381">[1]!table_weight[GKReflexes]*(('F+ , F-'!AK$2-[1]!tbl_gk[[#This Row],[GKReflexes]])/('F+ , F-'!AK$2-'F+ , F-'!AK$3))</f>
        <v>4.7371801372409796E-2</v>
      </c>
    </row>
    <row r="1382" spans="1:37" x14ac:dyDescent="0.55000000000000004">
      <c r="A1382" s="7">
        <f>[1]!tbl_gk[[#This Row],[ID]]</f>
        <v>254396</v>
      </c>
      <c r="B1382" s="1" cm="1">
        <f t="array" ref="B1382">[1]!table_weight[ValueEUR]*(('F+ , F-'!B$2-[1]!tbl_gk[[#This Row],[ValueEUR]])/('F+ , F-'!B$2-'F+ , F-'!B$3))</f>
        <v>1.6698762066575301E-4</v>
      </c>
      <c r="C1382" s="1" cm="1">
        <f t="array" ref="C1382">[1]!table_weight[WageEUR]*(('F+ , F-'!C$2-[1]!tbl_gk[[#This Row],[WageEUR]])/('F+ , F-'!C$2-'F+ , F-'!C$3))</f>
        <v>0</v>
      </c>
      <c r="D1382" s="1" cm="1">
        <f t="array" ref="D1382">[1]!table_weight[Crossing]*(('F+ , F-'!D$2-[1]!tbl_gk[[#This Row],[Crossing]])/('F+ , F-'!D$2-'F+ , F-'!D$3))</f>
        <v>2.9141914719869291E-2</v>
      </c>
      <c r="E1382" s="1" cm="1">
        <f t="array" ref="E1382">[1]!table_weight[Finishing]*(('F+ , F-'!E$2-[1]!tbl_gk[[#This Row],[Finishing]])/('F+ , F-'!E$2-'F+ , F-'!E$3))</f>
        <v>9.9825068451474385E-3</v>
      </c>
      <c r="F1382" s="1" cm="1">
        <f t="array" ref="F1382">[1]!table_weight[HeadingAccuracy]*(('F+ , F-'!F$2-[1]!tbl_gk[[#This Row],[HeadingAccuracy]])/('F+ , F-'!F$2-'F+ , F-'!F$3))</f>
        <v>1.1274360672166649E-2</v>
      </c>
      <c r="G1382" s="1" cm="1">
        <f t="array" ref="G1382">[1]!table_weight[ShortPassing]*(('F+ , F-'!G$2-[1]!tbl_gk[[#This Row],[ShortPassing]])/('F+ , F-'!G$2-'F+ , F-'!G$3))</f>
        <v>7.0317029349466889E-2</v>
      </c>
      <c r="H1382" s="1" cm="1">
        <f t="array" ref="H1382">[1]!table_weight[Volleys]*(('F+ , F-'!H$2-[1]!tbl_gk[[#This Row],[Volleys]])/('F+ , F-'!H$2-'F+ , F-'!H$3))</f>
        <v>1.2731313077869197E-3</v>
      </c>
      <c r="I1382" s="1" cm="1">
        <f t="array" ref="I1382">[1]!table_weight[Dribbling]*(('F+ , F-'!I$2-[1]!tbl_gk[[#This Row],[Dribbling]])/('F+ , F-'!I$2-'F+ , F-'!I$3))</f>
        <v>1.4668173323482065E-2</v>
      </c>
      <c r="J1382" s="1" cm="1">
        <f t="array" ref="J1382">[1]!table_weight[Curve]*(('F+ , F-'!J$2-[1]!tbl_gk[[#This Row],[Curve]])/('F+ , F-'!J$2-'F+ , F-'!J$3))</f>
        <v>9.6339113680153961E-3</v>
      </c>
      <c r="K1382" s="1" cm="1">
        <f t="array" ref="K1382">[1]!table_weight[FKAccuracy]*(('F+ , F-'!K$2-[1]!tbl_gk[[#This Row],[FKAccuracy]])/('F+ , F-'!K$2-'F+ , F-'!K$3))</f>
        <v>8.3662914511712649E-3</v>
      </c>
      <c r="L1382" s="1" cm="1">
        <f t="array" ref="L1382">[1]!table_weight[LongPassing]*(('F+ , F-'!L$2-[1]!tbl_gk[[#This Row],[LongPassing]])/('F+ , F-'!L$2-'F+ , F-'!L$3))</f>
        <v>2.9778325504168909E-2</v>
      </c>
      <c r="M1382" s="1" cm="1">
        <f t="array" ref="M1382">[1]!table_weight[BallControl]*(('F+ , F-'!M$2-[1]!tbl_gk[[#This Row],[BallControl]])/('F+ , F-'!M$2-'F+ , F-'!M$3))</f>
        <v>1.2603763744621627E-2</v>
      </c>
      <c r="N1382" s="1" cm="1">
        <f t="array" ref="N1382">[1]!table_weight[Acceleration]*(('F+ , F-'!N$2-[1]!tbl_gk[[#This Row],[Acceleration]])/('F+ , F-'!N$2-'F+ , F-'!N$3))</f>
        <v>2.2548721344333262E-3</v>
      </c>
      <c r="O1382" s="1" cm="1">
        <f t="array" ref="O1382">[1]!table_weight[SprintSpeed]*(('F+ , F-'!O$2-[1]!tbl_gk[[#This Row],[SprintSpeed]])/('F+ , F-'!O$2-'F+ , F-'!O$3))</f>
        <v>4.2166108913903209E-3</v>
      </c>
      <c r="P1382" s="1" cm="1">
        <f t="array" ref="P1382">[1]!table_weight[Agility]*(('F+ , F-'!P$2-[1]!tbl_gk[[#This Row],[Agility]])/('F+ , F-'!P$2-'F+ , F-'!P$3))</f>
        <v>1.6381549694601055E-3</v>
      </c>
      <c r="Q1382" s="1" cm="1">
        <f t="array" ref="Q1382">[1]!table_weight[Reactions]*(('F+ , F-'!Q$2-[1]!tbl_gk[[#This Row],[Reactions]])/('F+ , F-'!Q$2-'F+ , F-'!Q$3))</f>
        <v>1.5469260002165645E-3</v>
      </c>
      <c r="R1382" s="1" cm="1">
        <f t="array" ref="R1382">[1]!table_weight[Balance]*(('F+ , F-'!R$2-[1]!tbl_gk[[#This Row],[Balance]])/('F+ , F-'!R$2-'F+ , F-'!R$3))</f>
        <v>1.2417501226228203E-4</v>
      </c>
      <c r="S1382" s="1" cm="1">
        <f t="array" ref="S1382">[1]!table_weight[ShotPower]*(('F+ , F-'!S$2-[1]!tbl_gk[[#This Row],[ShotPower]])/('F+ , F-'!S$2-'F+ , F-'!S$3))</f>
        <v>7.271809864432606E-3</v>
      </c>
      <c r="T1382" s="1" cm="1">
        <f t="array" ref="T1382">[1]!table_weight[Jumping]*(('F+ , F-'!T$2-[1]!tbl_gk[[#This Row],[Jumping]])/('F+ , F-'!T$2-'F+ , F-'!T$3))</f>
        <v>1.6315495058735752E-3</v>
      </c>
      <c r="U1382" s="1" cm="1">
        <f t="array" ref="U1382">[1]!table_weight[Stamina]*(('F+ , F-'!U$2-[1]!tbl_gk[[#This Row],[Stamina]])/('F+ , F-'!U$2-'F+ , F-'!U$3))</f>
        <v>1.7174205324985E-3</v>
      </c>
      <c r="V1382" s="1" cm="1">
        <f t="array" ref="V1382">[1]!table_weight[Strength]*(('F+ , F-'!V$2-[1]!tbl_gk[[#This Row],[Strength]])/('F+ , F-'!V$2-'F+ , F-'!V$3))</f>
        <v>1.5084677010445158E-2</v>
      </c>
      <c r="W1382" s="1" cm="1">
        <f t="array" ref="W1382">[1]!table_weight[LongShots]*(('F+ , F-'!W$2-[1]!tbl_gk[[#This Row],[LongShots]])/('F+ , F-'!W$2-'F+ , F-'!W$3))</f>
        <v>8.0509323499075268E-3</v>
      </c>
      <c r="X1382" s="1" cm="1">
        <f t="array" ref="X1382">[1]!table_weight[Aggression]*(('F+ , F-'!X$2-[1]!tbl_gk[[#This Row],[Aggression]])/('F+ , F-'!X$2-'F+ , F-'!X$3))</f>
        <v>4.8676604806814636E-3</v>
      </c>
      <c r="Y1382" s="1" cm="1">
        <f t="array" ref="Y1382">[1]!table_weight[Interceptions]*(('F+ , F-'!Y$2-[1]!tbl_gk[[#This Row],[Interceptions]])/('F+ , F-'!Y$2-'F+ , F-'!Y$3))</f>
        <v>1.8698939651398346E-2</v>
      </c>
      <c r="Z1382" s="1" cm="1">
        <f t="array" ref="Z1382">[1]!table_weight[Positioning]*(('F+ , F-'!Z$2-[1]!tbl_gk[[#This Row],[Positioning]])/('F+ , F-'!Z$2-'F+ , F-'!Z$3))</f>
        <v>2.957779805969611E-4</v>
      </c>
      <c r="AA1382" s="1" cm="1">
        <f t="array" ref="AA1382">[1]!table_weight[Vision]*(('F+ , F-'!AA$2-[1]!tbl_gk[[#This Row],[Vision]])/('F+ , F-'!AA$2-'F+ , F-'!AA$3))</f>
        <v>2.1296014602981403E-2</v>
      </c>
      <c r="AB1382" s="1" cm="1">
        <f t="array" ref="AB1382">[1]!table_weight[Penalties]*(('F+ , F-'!AB$2-[1]!tbl_gk[[#This Row],[Penalties]])/('F+ , F-'!AB$2-'F+ , F-'!AB$3))</f>
        <v>1.9965013690294879E-3</v>
      </c>
      <c r="AC1382" s="1" cm="1">
        <f t="array" ref="AC1382">[1]!table_weight[Composure]*(('F+ , F-'!AC$2-[1]!tbl_gk[[#This Row],[Composure]])/('F+ , F-'!AC$2-'F+ , F-'!AC$3))</f>
        <v>1.067469403658214E-3</v>
      </c>
      <c r="AD1382" s="1" cm="1">
        <f t="array" ref="AD1382">[1]!table_weight[Marking]*(('F+ , F-'!AD$2-[1]!tbl_gk[[#This Row],[Marking]])/('F+ , F-'!AD$2-'F+ , F-'!AD$3))</f>
        <v>2.366223844775717E-2</v>
      </c>
      <c r="AE1382" s="1" cm="1">
        <f t="array" ref="AE1382">[1]!table_weight[StandingTackle]*(('F+ , F-'!AE$2-[1]!tbl_gk[[#This Row],[StandingTackle]])/('F+ , F-'!AE$2-'F+ , F-'!AE$3))</f>
        <v>3.1383600467551613E-2</v>
      </c>
      <c r="AF1382" s="1" cm="1">
        <f t="array" ref="AF1382">[1]!table_weight[SlidingTackle]*(('F+ , F-'!AF$2-[1]!tbl_gk[[#This Row],[SlidingTackle]])/('F+ , F-'!AF$2-'F+ , F-'!AF$3))</f>
        <v>9.7139715732897855E-3</v>
      </c>
      <c r="AG1382" s="1" cm="1">
        <f t="array" ref="AG1382">[1]!table_weight[GKDiving]*(('F+ , F-'!AG$2-[1]!tbl_gk[[#This Row],[GKDiving]])/('F+ , F-'!AG$2-'F+ , F-'!AG$3))</f>
        <v>5.1243535138424057E-2</v>
      </c>
      <c r="AH1382" s="1" cm="1">
        <f t="array" ref="AH1382">[1]!table_weight[GKHandling]*(('F+ , F-'!AH$2-[1]!tbl_gk[[#This Row],[GKHandling]])/('F+ , F-'!AH$2-'F+ , F-'!AH$3))</f>
        <v>5.5253898757952898E-2</v>
      </c>
      <c r="AI1382" s="1" cm="1">
        <f t="array" ref="AI1382">[1]!table_weight[GKKicking]*(('F+ , F-'!AI$2-[1]!tbl_gk[[#This Row],[GKKicking]])/('F+ , F-'!AI$2-'F+ , F-'!AI$3))</f>
        <v>3.309400669303314E-2</v>
      </c>
      <c r="AJ1382" s="1" cm="1">
        <f t="array" ref="AJ1382">[1]!table_weight[GKPositioning]*(('F+ , F-'!AJ$2-[1]!tbl_gk[[#This Row],[GKPositioning]])/('F+ , F-'!AJ$2-'F+ , F-'!AJ$3))</f>
        <v>1.8920689897264267E-2</v>
      </c>
      <c r="AK1382" s="1" cm="1">
        <f t="array" ref="AK1382">[1]!table_weight[GKReflexes]*(('F+ , F-'!AK$2-[1]!tbl_gk[[#This Row],[GKReflexes]])/('F+ , F-'!AK$2-'F+ , F-'!AK$3))</f>
        <v>5.4659770814318998E-2</v>
      </c>
    </row>
    <row r="1383" spans="1:37" x14ac:dyDescent="0.55000000000000004">
      <c r="A1383" s="8">
        <f>[1]!tbl_gk[[#This Row],[ID]]</f>
        <v>254399</v>
      </c>
      <c r="B1383" s="2" cm="1">
        <f t="array" ref="B1383">[1]!table_weight[ValueEUR]*(('F+ , F-'!B$2-[1]!tbl_gk[[#This Row],[ValueEUR]])/('F+ , F-'!B$2-'F+ , F-'!B$3))</f>
        <v>1.2840452901470104E-4</v>
      </c>
      <c r="C1383" s="2" cm="1">
        <f t="array" ref="C1383">[1]!table_weight[WageEUR]*(('F+ , F-'!C$2-[1]!tbl_gk[[#This Row],[WageEUR]])/('F+ , F-'!C$2-'F+ , F-'!C$3))</f>
        <v>0</v>
      </c>
      <c r="D1383" s="2" cm="1">
        <f t="array" ref="D1383">[1]!table_weight[Crossing]*(('F+ , F-'!D$2-[1]!tbl_gk[[#This Row],[Crossing]])/('F+ , F-'!D$2-'F+ , F-'!D$3))</f>
        <v>4.0350343458280549E-2</v>
      </c>
      <c r="E1383" s="2" cm="1">
        <f t="array" ref="E1383">[1]!table_weight[Finishing]*(('F+ , F-'!E$2-[1]!tbl_gk[[#This Row],[Finishing]])/('F+ , F-'!E$2-'F+ , F-'!E$3))</f>
        <v>2.1961515059324362E-2</v>
      </c>
      <c r="F1383" s="2" cm="1">
        <f t="array" ref="F1383">[1]!table_weight[HeadingAccuracy]*(('F+ , F-'!F$2-[1]!tbl_gk[[#This Row],[HeadingAccuracy]])/('F+ , F-'!F$2-'F+ , F-'!F$3))</f>
        <v>1.1691929585950599E-2</v>
      </c>
      <c r="G1383" s="2" cm="1">
        <f t="array" ref="G1383">[1]!table_weight[ShortPassing]*(('F+ , F-'!G$2-[1]!tbl_gk[[#This Row],[ShortPassing]])/('F+ , F-'!G$2-'F+ , F-'!G$3))</f>
        <v>6.047264524054153E-2</v>
      </c>
      <c r="H1383" s="2" cm="1">
        <f t="array" ref="H1383">[1]!table_weight[Volleys]*(('F+ , F-'!H$2-[1]!tbl_gk[[#This Row],[Volleys]])/('F+ , F-'!H$2-'F+ , F-'!H$3))</f>
        <v>2.5462626155738394E-3</v>
      </c>
      <c r="I1383" s="2" cm="1">
        <f t="array" ref="I1383">[1]!table_weight[Dribbling]*(('F+ , F-'!I$2-[1]!tbl_gk[[#This Row],[Dribbling]])/('F+ , F-'!I$2-'F+ , F-'!I$3))</f>
        <v>2.0535442652874894E-2</v>
      </c>
      <c r="J1383" s="2" cm="1">
        <f t="array" ref="J1383">[1]!table_weight[Curve]*(('F+ , F-'!J$2-[1]!tbl_gk[[#This Row],[Curve]])/('F+ , F-'!J$2-'F+ , F-'!J$3))</f>
        <v>9.8029273569279467E-3</v>
      </c>
      <c r="K1383" s="2" cm="1">
        <f t="array" ref="K1383">[1]!table_weight[FKAccuracy]*(('F+ , F-'!K$2-[1]!tbl_gk[[#This Row],[FKAccuracy]])/('F+ , F-'!K$2-'F+ , F-'!K$3))</f>
        <v>9.8874353513842238E-3</v>
      </c>
      <c r="L1383" s="2" cm="1">
        <f t="array" ref="L1383">[1]!table_weight[LongPassing]*(('F+ , F-'!L$2-[1]!tbl_gk[[#This Row],[LongPassing]])/('F+ , F-'!L$2-'F+ , F-'!L$3))</f>
        <v>2.8154053203941515E-2</v>
      </c>
      <c r="M1383" s="2" cm="1">
        <f t="array" ref="M1383">[1]!table_weight[BallControl]*(('F+ , F-'!M$2-[1]!tbl_gk[[#This Row],[BallControl]])/('F+ , F-'!M$2-'F+ , F-'!M$3))</f>
        <v>1.3907601373375588E-2</v>
      </c>
      <c r="N1383" s="2" cm="1">
        <f t="array" ref="N1383">[1]!table_weight[Acceleration]*(('F+ , F-'!N$2-[1]!tbl_gk[[#This Row],[Acceleration]])/('F+ , F-'!N$2-'F+ , F-'!N$3))</f>
        <v>9.0194885377333049E-3</v>
      </c>
      <c r="O1383" s="2" cm="1">
        <f t="array" ref="O1383">[1]!table_weight[SprintSpeed]*(('F+ , F-'!O$2-[1]!tbl_gk[[#This Row],[SprintSpeed]])/('F+ , F-'!O$2-'F+ , F-'!O$3))</f>
        <v>1.0682080924855479E-2</v>
      </c>
      <c r="P1383" s="2" cm="1">
        <f t="array" ref="P1383">[1]!table_weight[Agility]*(('F+ , F-'!P$2-[1]!tbl_gk[[#This Row],[Agility]])/('F+ , F-'!P$2-'F+ , F-'!P$3))</f>
        <v>4.7974538391331659E-3</v>
      </c>
      <c r="Q1383" s="2" cm="1">
        <f t="array" ref="Q1383">[1]!table_weight[Reactions]*(('F+ , F-'!Q$2-[1]!tbl_gk[[#This Row],[Reactions]])/('F+ , F-'!Q$2-'F+ , F-'!Q$3))</f>
        <v>1.4953618002093458E-3</v>
      </c>
      <c r="R1383" s="2" cm="1">
        <f t="array" ref="R1383">[1]!table_weight[Balance]*(('F+ , F-'!R$2-[1]!tbl_gk[[#This Row],[Balance]])/('F+ , F-'!R$2-'F+ , F-'!R$3))</f>
        <v>1.3659251348851025E-3</v>
      </c>
      <c r="S1383" s="2" cm="1">
        <f t="array" ref="S1383">[1]!table_weight[ShotPower]*(('F+ , F-'!S$2-[1]!tbl_gk[[#This Row],[ShotPower]])/('F+ , F-'!S$2-'F+ , F-'!S$3))</f>
        <v>6.7523948741159906E-3</v>
      </c>
      <c r="T1383" s="2" cm="1">
        <f t="array" ref="T1383">[1]!table_weight[Jumping]*(('F+ , F-'!T$2-[1]!tbl_gk[[#This Row],[Jumping]])/('F+ , F-'!T$2-'F+ , F-'!T$3))</f>
        <v>1.9750336123732751E-3</v>
      </c>
      <c r="U1383" s="2" cm="1">
        <f t="array" ref="U1383">[1]!table_weight[Stamina]*(('F+ , F-'!U$2-[1]!tbl_gk[[#This Row],[Stamina]])/('F+ , F-'!U$2-'F+ , F-'!U$3))</f>
        <v>2.1467756656231247E-2</v>
      </c>
      <c r="V1383" s="2" cm="1">
        <f t="array" ref="V1383">[1]!table_weight[Strength]*(('F+ , F-'!V$2-[1]!tbl_gk[[#This Row],[Strength]])/('F+ , F-'!V$2-'F+ , F-'!V$3))</f>
        <v>2.2183348544772292E-2</v>
      </c>
      <c r="W1383" s="2" cm="1">
        <f t="array" ref="W1383">[1]!table_weight[LongShots]*(('F+ , F-'!W$2-[1]!tbl_gk[[#This Row],[LongShots]])/('F+ , F-'!W$2-'F+ , F-'!W$3))</f>
        <v>1.0648007301490601E-2</v>
      </c>
      <c r="X1383" s="2" cm="1">
        <f t="array" ref="X1383">[1]!table_weight[Aggression]*(('F+ , F-'!X$2-[1]!tbl_gk[[#This Row],[Aggression]])/('F+ , F-'!X$2-'F+ , F-'!X$3))</f>
        <v>1.034377852144811E-2</v>
      </c>
      <c r="Y1383" s="2" cm="1">
        <f t="array" ref="Y1383">[1]!table_weight[Interceptions]*(('F+ , F-'!Y$2-[1]!tbl_gk[[#This Row],[Interceptions]])/('F+ , F-'!Y$2-'F+ , F-'!Y$3))</f>
        <v>2.3546812894353474E-2</v>
      </c>
      <c r="Z1383" s="2" cm="1">
        <f t="array" ref="Z1383">[1]!table_weight[Positioning]*(('F+ , F-'!Z$2-[1]!tbl_gk[[#This Row],[Positioning]])/('F+ , F-'!Z$2-'F+ , F-'!Z$3))</f>
        <v>1.9225568738802474E-3</v>
      </c>
      <c r="AA1383" s="2" cm="1">
        <f t="array" ref="AA1383">[1]!table_weight[Vision]*(('F+ , F-'!AA$2-[1]!tbl_gk[[#This Row],[Vision]])/('F+ , F-'!AA$2-'F+ , F-'!AA$3))</f>
        <v>1.9166413142683265E-2</v>
      </c>
      <c r="AB1383" s="2" cm="1">
        <f t="array" ref="AB1383">[1]!table_weight[Penalties]*(('F+ , F-'!AB$2-[1]!tbl_gk[[#This Row],[Penalties]])/('F+ , F-'!AB$2-'F+ , F-'!AB$3))</f>
        <v>2.4662663970364263E-3</v>
      </c>
      <c r="AC1383" s="2" cm="1">
        <f t="array" ref="AC1383">[1]!table_weight[Composure]*(('F+ , F-'!AC$2-[1]!tbl_gk[[#This Row],[Composure]])/('F+ , F-'!AC$2-'F+ , F-'!AC$3))</f>
        <v>1.6012041054873211E-3</v>
      </c>
      <c r="AD1383" s="2" cm="1">
        <f t="array" ref="AD1383">[1]!table_weight[Marking]*(('F+ , F-'!AD$2-[1]!tbl_gk[[#This Row],[Marking]])/('F+ , F-'!AD$2-'F+ , F-'!AD$3))</f>
        <v>3.3127133826860035E-2</v>
      </c>
      <c r="AE1383" s="2" cm="1">
        <f t="array" ref="AE1383">[1]!table_weight[StandingTackle]*(('F+ , F-'!AE$2-[1]!tbl_gk[[#This Row],[StandingTackle]])/('F+ , F-'!AE$2-'F+ , F-'!AE$3))</f>
        <v>3.362528621523387E-2</v>
      </c>
      <c r="AF1383" s="2" cm="1">
        <f t="array" ref="AF1383">[1]!table_weight[SlidingTackle]*(('F+ , F-'!AF$2-[1]!tbl_gk[[#This Row],[SlidingTackle]])/('F+ , F-'!AF$2-'F+ , F-'!AF$3))</f>
        <v>1.1955657320972042E-2</v>
      </c>
      <c r="AG1383" s="2" cm="1">
        <f t="array" ref="AG1383">[1]!table_weight[GKDiving]*(('F+ , F-'!AG$2-[1]!tbl_gk[[#This Row],[GKDiving]])/('F+ , F-'!AG$2-'F+ , F-'!AG$3))</f>
        <v>5.1243535138424057E-2</v>
      </c>
      <c r="AH1383" s="2" cm="1">
        <f t="array" ref="AH1383">[1]!table_weight[GKHandling]*(('F+ , F-'!AH$2-[1]!tbl_gk[[#This Row],[GKHandling]])/('F+ , F-'!AH$2-'F+ , F-'!AH$3))</f>
        <v>5.168913109614949E-2</v>
      </c>
      <c r="AI1383" s="2" cm="1">
        <f t="array" ref="AI1383">[1]!table_weight[GKKicking]*(('F+ , F-'!AI$2-[1]!tbl_gk[[#This Row],[GKKicking]])/('F+ , F-'!AI$2-'F+ , F-'!AI$3))</f>
        <v>3.1305141466382698E-2</v>
      </c>
      <c r="AJ1383" s="2" cm="1">
        <f t="array" ref="AJ1383">[1]!table_weight[GKPositioning]*(('F+ , F-'!AJ$2-[1]!tbl_gk[[#This Row],[GKPositioning]])/('F+ , F-'!AJ$2-'F+ , F-'!AJ$3))</f>
        <v>1.9551379560506409E-2</v>
      </c>
      <c r="AK1383" s="2" cm="1">
        <f t="array" ref="AK1383">[1]!table_weight[GKReflexes]*(('F+ , F-'!AK$2-[1]!tbl_gk[[#This Row],[GKReflexes]])/('F+ , F-'!AK$2-'F+ , F-'!AK$3))</f>
        <v>5.2837778453841702E-2</v>
      </c>
    </row>
    <row r="1384" spans="1:37" x14ac:dyDescent="0.55000000000000004">
      <c r="A1384" s="7">
        <f>[1]!tbl_gk[[#This Row],[ID]]</f>
        <v>254401</v>
      </c>
      <c r="B1384" s="1" cm="1">
        <f t="array" ref="B1384">[1]!table_weight[ValueEUR]*(('F+ , F-'!B$2-[1]!tbl_gk[[#This Row],[ValueEUR]])/('F+ , F-'!B$2-'F+ , F-'!B$3))</f>
        <v>1.2655254061545053E-5</v>
      </c>
      <c r="C1384" s="1" cm="1">
        <f t="array" ref="C1384">[1]!table_weight[WageEUR]*(('F+ , F-'!C$2-[1]!tbl_gk[[#This Row],[WageEUR]])/('F+ , F-'!C$2-'F+ , F-'!C$3))</f>
        <v>0</v>
      </c>
      <c r="D1384" s="1" cm="1">
        <f t="array" ref="D1384">[1]!table_weight[Crossing]*(('F+ , F-'!D$2-[1]!tbl_gk[[#This Row],[Crossing]])/('F+ , F-'!D$2-'F+ , F-'!D$3))</f>
        <v>2.8021071846028162E-2</v>
      </c>
      <c r="E1384" s="1" cm="1">
        <f t="array" ref="E1384">[1]!table_weight[Finishing]*(('F+ , F-'!E$2-[1]!tbl_gk[[#This Row],[Finishing]])/('F+ , F-'!E$2-'F+ , F-'!E$3))</f>
        <v>1.4973760267721157E-2</v>
      </c>
      <c r="F1384" s="1" cm="1">
        <f t="array" ref="F1384">[1]!table_weight[HeadingAccuracy]*(('F+ , F-'!F$2-[1]!tbl_gk[[#This Row],[HeadingAccuracy]])/('F+ , F-'!F$2-'F+ , F-'!F$3))</f>
        <v>1.1691929585950599E-2</v>
      </c>
      <c r="G1384" s="1" cm="1">
        <f t="array" ref="G1384">[1]!table_weight[ShortPassing]*(('F+ , F-'!G$2-[1]!tbl_gk[[#This Row],[ShortPassing]])/('F+ , F-'!G$2-'F+ , F-'!G$3))</f>
        <v>5.484728289258417E-2</v>
      </c>
      <c r="H1384" s="1" cm="1">
        <f t="array" ref="H1384">[1]!table_weight[Volleys]*(('F+ , F-'!H$2-[1]!tbl_gk[[#This Row],[Volleys]])/('F+ , F-'!H$2-'F+ , F-'!H$3))</f>
        <v>9.2591367839048701E-4</v>
      </c>
      <c r="I1384" s="1" cm="1">
        <f t="array" ref="I1384">[1]!table_weight[Dribbling]*(('F+ , F-'!I$2-[1]!tbl_gk[[#This Row],[Dribbling]])/('F+ , F-'!I$2-'F+ , F-'!I$3))</f>
        <v>1.3690295101916595E-2</v>
      </c>
      <c r="J1384" s="1" cm="1">
        <f t="array" ref="J1384">[1]!table_weight[Curve]*(('F+ , F-'!J$2-[1]!tbl_gk[[#This Row],[Curve]])/('F+ , F-'!J$2-'F+ , F-'!J$3))</f>
        <v>8.4507994456275402E-3</v>
      </c>
      <c r="K1384" s="1" cm="1">
        <f t="array" ref="K1384">[1]!table_weight[FKAccuracy]*(('F+ , F-'!K$2-[1]!tbl_gk[[#This Row],[FKAccuracy]])/('F+ , F-'!K$2-'F+ , F-'!K$3))</f>
        <v>9.2789777912990392E-3</v>
      </c>
      <c r="L1384" s="1" cm="1">
        <f t="array" ref="L1384">[1]!table_weight[LongPassing]*(('F+ , F-'!L$2-[1]!tbl_gk[[#This Row],[LongPassing]])/('F+ , F-'!L$2-'F+ , F-'!L$3))</f>
        <v>2.3822660403335128E-2</v>
      </c>
      <c r="M1384" s="1" cm="1">
        <f t="array" ref="M1384">[1]!table_weight[BallControl]*(('F+ , F-'!M$2-[1]!tbl_gk[[#This Row],[BallControl]])/('F+ , F-'!M$2-'F+ , F-'!M$3))</f>
        <v>1.3472988830457604E-2</v>
      </c>
      <c r="N1384" s="1" cm="1">
        <f t="array" ref="N1384">[1]!table_weight[Acceleration]*(('F+ , F-'!N$2-[1]!tbl_gk[[#This Row],[Acceleration]])/('F+ , F-'!N$2-'F+ , F-'!N$3))</f>
        <v>4.5097442688666525E-3</v>
      </c>
      <c r="O1384" s="1" cm="1">
        <f t="array" ref="O1384">[1]!table_weight[SprintSpeed]*(('F+ , F-'!O$2-[1]!tbl_gk[[#This Row],[SprintSpeed]])/('F+ , F-'!O$2-'F+ , F-'!O$3))</f>
        <v>5.3410404624277394E-3</v>
      </c>
      <c r="P1384" s="1" cm="1">
        <f t="array" ref="P1384">[1]!table_weight[Agility]*(('F+ , F-'!P$2-[1]!tbl_gk[[#This Row],[Agility]])/('F+ , F-'!P$2-'F+ , F-'!P$3))</f>
        <v>3.5103320774145116E-3</v>
      </c>
      <c r="Q1384" s="1" cm="1">
        <f t="array" ref="Q1384">[1]!table_weight[Reactions]*(('F+ , F-'!Q$2-[1]!tbl_gk[[#This Row],[Reactions]])/('F+ , F-'!Q$2-'F+ , F-'!Q$3))</f>
        <v>1.4953618002093458E-3</v>
      </c>
      <c r="R1384" s="1" cm="1">
        <f t="array" ref="R1384">[1]!table_weight[Balance]*(('F+ , F-'!R$2-[1]!tbl_gk[[#This Row],[Balance]])/('F+ , F-'!R$2-'F+ , F-'!R$3))</f>
        <v>1.8626251839342308E-3</v>
      </c>
      <c r="S1384" s="1" cm="1">
        <f t="array" ref="S1384">[1]!table_weight[ShotPower]*(('F+ , F-'!S$2-[1]!tbl_gk[[#This Row],[ShotPower]])/('F+ , F-'!S$2-'F+ , F-'!S$3))</f>
        <v>6.4926873789576834E-3</v>
      </c>
      <c r="T1384" s="1" cm="1">
        <f t="array" ref="T1384">[1]!table_weight[Jumping]*(('F+ , F-'!T$2-[1]!tbl_gk[[#This Row],[Jumping]])/('F+ , F-'!T$2-'F+ , F-'!T$3))</f>
        <v>1.8891625857483504E-3</v>
      </c>
      <c r="U1384" s="1" cm="1">
        <f t="array" ref="U1384">[1]!table_weight[Stamina]*(('F+ , F-'!U$2-[1]!tbl_gk[[#This Row],[Stamina]])/('F+ , F-'!U$2-'F+ , F-'!U$3))</f>
        <v>6.0109718637447497E-3</v>
      </c>
      <c r="V1384" s="1" cm="1">
        <f t="array" ref="V1384">[1]!table_weight[Strength]*(('F+ , F-'!V$2-[1]!tbl_gk[[#This Row],[Strength]])/('F+ , F-'!V$2-'F+ , F-'!V$3))</f>
        <v>7.9860054761180244E-3</v>
      </c>
      <c r="W1384" s="1" cm="1">
        <f t="array" ref="W1384">[1]!table_weight[LongShots]*(('F+ , F-'!W$2-[1]!tbl_gk[[#This Row],[LongShots]])/('F+ , F-'!W$2-'F+ , F-'!W$3))</f>
        <v>6.7523948741159906E-3</v>
      </c>
      <c r="X1384" s="1" cm="1">
        <f t="array" ref="X1384">[1]!table_weight[Aggression]*(('F+ , F-'!X$2-[1]!tbl_gk[[#This Row],[Aggression]])/('F+ , F-'!X$2-'F+ , F-'!X$3))</f>
        <v>1.5211439002129575E-2</v>
      </c>
      <c r="Y1384" s="1" cm="1">
        <f t="array" ref="Y1384">[1]!table_weight[Interceptions]*(('F+ , F-'!Y$2-[1]!tbl_gk[[#This Row],[Interceptions]])/('F+ , F-'!Y$2-'F+ , F-'!Y$3))</f>
        <v>1.3158513088021059E-2</v>
      </c>
      <c r="Z1384" s="1" cm="1">
        <f t="array" ref="Z1384">[1]!table_weight[Positioning]*(('F+ , F-'!Z$2-[1]!tbl_gk[[#This Row],[Positioning]])/('F+ , F-'!Z$2-'F+ , F-'!Z$3))</f>
        <v>4.4366697089544168E-4</v>
      </c>
      <c r="AA1384" s="1" cm="1">
        <f t="array" ref="AA1384">[1]!table_weight[Vision]*(('F+ , F-'!AA$2-[1]!tbl_gk[[#This Row],[Vision]])/('F+ , F-'!AA$2-'F+ , F-'!AA$3))</f>
        <v>3.5493357671635674E-2</v>
      </c>
      <c r="AB1384" s="1" cm="1">
        <f t="array" ref="AB1384">[1]!table_weight[Penalties]*(('F+ , F-'!AB$2-[1]!tbl_gk[[#This Row],[Penalties]])/('F+ , F-'!AB$2-'F+ , F-'!AB$3))</f>
        <v>1.9573542833622431E-3</v>
      </c>
      <c r="AC1384" s="1" cm="1">
        <f t="array" ref="AC1384">[1]!table_weight[Composure]*(('F+ , F-'!AC$2-[1]!tbl_gk[[#This Row],[Composure]])/('F+ , F-'!AC$2-'F+ , F-'!AC$3))</f>
        <v>2.5085530985968032E-3</v>
      </c>
      <c r="AD1384" s="1" cm="1">
        <f t="array" ref="AD1384">[1]!table_weight[Marking]*(('F+ , F-'!AD$2-[1]!tbl_gk[[#This Row],[Marking]])/('F+ , F-'!AD$2-'F+ , F-'!AD$3))</f>
        <v>1.1042377942286678E-2</v>
      </c>
      <c r="AE1384" s="1" cm="1">
        <f t="array" ref="AE1384">[1]!table_weight[StandingTackle]*(('F+ , F-'!AE$2-[1]!tbl_gk[[#This Row],[StandingTackle]])/('F+ , F-'!AE$2-'F+ , F-'!AE$3))</f>
        <v>2.017517172914032E-2</v>
      </c>
      <c r="AF1384" s="1" cm="1">
        <f t="array" ref="AF1384">[1]!table_weight[SlidingTackle]*(('F+ , F-'!AF$2-[1]!tbl_gk[[#This Row],[SlidingTackle]])/('F+ , F-'!AF$2-'F+ , F-'!AF$3))</f>
        <v>8.9667429907290316E-3</v>
      </c>
      <c r="AG1384" s="1" cm="1">
        <f t="array" ref="AG1384">[1]!table_weight[GKDiving]*(('F+ , F-'!AG$2-[1]!tbl_gk[[#This Row],[GKDiving]])/('F+ , F-'!AG$2-'F+ , F-'!AG$3))</f>
        <v>5.1243535138424057E-2</v>
      </c>
      <c r="AH1384" s="1" cm="1">
        <f t="array" ref="AH1384">[1]!table_weight[GKHandling]*(('F+ , F-'!AH$2-[1]!tbl_gk[[#This Row],[GKHandling]])/('F+ , F-'!AH$2-'F+ , F-'!AH$3))</f>
        <v>4.8124363434346076E-2</v>
      </c>
      <c r="AI1384" s="1" cm="1">
        <f t="array" ref="AI1384">[1]!table_weight[GKKicking]*(('F+ , F-'!AI$2-[1]!tbl_gk[[#This Row],[GKKicking]])/('F+ , F-'!AI$2-'F+ , F-'!AI$3))</f>
        <v>2.9516276239732256E-2</v>
      </c>
      <c r="AJ1384" s="1" cm="1">
        <f t="array" ref="AJ1384">[1]!table_weight[GKPositioning]*(('F+ , F-'!AJ$2-[1]!tbl_gk[[#This Row],[GKPositioning]])/('F+ , F-'!AJ$2-'F+ , F-'!AJ$3))</f>
        <v>1.8290000234022125E-2</v>
      </c>
      <c r="AK1384" s="1" cm="1">
        <f t="array" ref="AK1384">[1]!table_weight[GKReflexes]*(('F+ , F-'!AK$2-[1]!tbl_gk[[#This Row],[GKReflexes]])/('F+ , F-'!AK$2-'F+ , F-'!AK$3))</f>
        <v>4.55498090119325E-2</v>
      </c>
    </row>
    <row r="1385" spans="1:37" x14ac:dyDescent="0.55000000000000004">
      <c r="A1385" s="8">
        <f>[1]!tbl_gk[[#This Row],[ID]]</f>
        <v>254502</v>
      </c>
      <c r="B1385" s="2" cm="1">
        <f t="array" ref="B1385">[1]!table_weight[ValueEUR]*(('F+ , F-'!B$2-[1]!tbl_gk[[#This Row],[ValueEUR]])/('F+ , F-'!B$2-'F+ , F-'!B$3))</f>
        <v>5.5281853717627303E-4</v>
      </c>
      <c r="C1385" s="2" cm="1">
        <f t="array" ref="C1385">[1]!table_weight[WageEUR]*(('F+ , F-'!C$2-[1]!tbl_gk[[#This Row],[WageEUR]])/('F+ , F-'!C$2-'F+ , F-'!C$3))</f>
        <v>5.4769309433185431E-4</v>
      </c>
      <c r="D1385" s="2" cm="1">
        <f t="array" ref="D1385">[1]!table_weight[Crossing]*(('F+ , F-'!D$2-[1]!tbl_gk[[#This Row],[Crossing]])/('F+ , F-'!D$2-'F+ , F-'!D$3))</f>
        <v>3.6987814836757178E-2</v>
      </c>
      <c r="E1385" s="2" cm="1">
        <f t="array" ref="E1385">[1]!table_weight[Finishing]*(('F+ , F-'!E$2-[1]!tbl_gk[[#This Row],[Finishing]])/('F+ , F-'!E$2-'F+ , F-'!E$3))</f>
        <v>1.6970261636750646E-2</v>
      </c>
      <c r="F1385" s="2" cm="1">
        <f t="array" ref="F1385">[1]!table_weight[HeadingAccuracy]*(('F+ , F-'!F$2-[1]!tbl_gk[[#This Row],[HeadingAccuracy]])/('F+ , F-'!F$2-'F+ , F-'!F$3))</f>
        <v>1.08567917583827E-2</v>
      </c>
      <c r="G1385" s="2" cm="1">
        <f t="array" ref="G1385">[1]!table_weight[ShortPassing]*(('F+ , F-'!G$2-[1]!tbl_gk[[#This Row],[ShortPassing]])/('F+ , F-'!G$2-'F+ , F-'!G$3))</f>
        <v>5.484728289258417E-2</v>
      </c>
      <c r="H1385" s="2" cm="1">
        <f t="array" ref="H1385">[1]!table_weight[Volleys]*(('F+ , F-'!H$2-[1]!tbl_gk[[#This Row],[Volleys]])/('F+ , F-'!H$2-'F+ , F-'!H$3))</f>
        <v>2.1990449861774069E-3</v>
      </c>
      <c r="I1385" s="2" cm="1">
        <f t="array" ref="I1385">[1]!table_weight[Dribbling]*(('F+ , F-'!I$2-[1]!tbl_gk[[#This Row],[Dribbling]])/('F+ , F-'!I$2-'F+ , F-'!I$3))</f>
        <v>2.3469077317571304E-2</v>
      </c>
      <c r="J1385" s="2" cm="1">
        <f t="array" ref="J1385">[1]!table_weight[Curve]*(('F+ , F-'!J$2-[1]!tbl_gk[[#This Row],[Curve]])/('F+ , F-'!J$2-'F+ , F-'!J$3))</f>
        <v>9.8029273569279467E-3</v>
      </c>
      <c r="K1385" s="2" cm="1">
        <f t="array" ref="K1385">[1]!table_weight[FKAccuracy]*(('F+ , F-'!K$2-[1]!tbl_gk[[#This Row],[FKAccuracy]])/('F+ , F-'!K$2-'F+ , F-'!K$3))</f>
        <v>9.2789777912990392E-3</v>
      </c>
      <c r="L1385" s="2" cm="1">
        <f t="array" ref="L1385">[1]!table_weight[LongPassing]*(('F+ , F-'!L$2-[1]!tbl_gk[[#This Row],[LongPassing]])/('F+ , F-'!L$2-'F+ , F-'!L$3))</f>
        <v>2.5988356803638323E-2</v>
      </c>
      <c r="M1385" s="2" cm="1">
        <f t="array" ref="M1385">[1]!table_weight[BallControl]*(('F+ , F-'!M$2-[1]!tbl_gk[[#This Row],[BallControl]])/('F+ , F-'!M$2-'F+ , F-'!M$3))</f>
        <v>1.1734538658785654E-2</v>
      </c>
      <c r="N1385" s="2" cm="1">
        <f t="array" ref="N1385">[1]!table_weight[Acceleration]*(('F+ , F-'!N$2-[1]!tbl_gk[[#This Row],[Acceleration]])/('F+ , F-'!N$2-'F+ , F-'!N$3))</f>
        <v>6.313641976413314E-3</v>
      </c>
      <c r="O1385" s="2" cm="1">
        <f t="array" ref="O1385">[1]!table_weight[SprintSpeed]*(('F+ , F-'!O$2-[1]!tbl_gk[[#This Row],[SprintSpeed]])/('F+ , F-'!O$2-'F+ , F-'!O$3))</f>
        <v>9.5576513538180603E-3</v>
      </c>
      <c r="P1385" s="2" cm="1">
        <f t="array" ref="P1385">[1]!table_weight[Agility]*(('F+ , F-'!P$2-[1]!tbl_gk[[#This Row],[Agility]])/('F+ , F-'!P$2-'F+ , F-'!P$3))</f>
        <v>2.8082656619316097E-3</v>
      </c>
      <c r="Q1385" s="2" cm="1">
        <f t="array" ref="Q1385">[1]!table_weight[Reactions]*(('F+ , F-'!Q$2-[1]!tbl_gk[[#This Row],[Reactions]])/('F+ , F-'!Q$2-'F+ , F-'!Q$3))</f>
        <v>1.8047470002526586E-3</v>
      </c>
      <c r="R1385" s="2" cm="1">
        <f t="array" ref="R1385">[1]!table_weight[Balance]*(('F+ , F-'!R$2-[1]!tbl_gk[[#This Row],[Balance]])/('F+ , F-'!R$2-'F+ , F-'!R$3))</f>
        <v>2.1109752084587947E-3</v>
      </c>
      <c r="S1385" s="2" cm="1">
        <f t="array" ref="S1385">[1]!table_weight[ShotPower]*(('F+ , F-'!S$2-[1]!tbl_gk[[#This Row],[ShotPower]])/('F+ , F-'!S$2-'F+ , F-'!S$3))</f>
        <v>5.7135648934827617E-3</v>
      </c>
      <c r="T1385" s="2" cm="1">
        <f t="array" ref="T1385">[1]!table_weight[Jumping]*(('F+ , F-'!T$2-[1]!tbl_gk[[#This Row],[Jumping]])/('F+ , F-'!T$2-'F+ , F-'!T$3))</f>
        <v>2.6620018253726754E-3</v>
      </c>
      <c r="U1385" s="2" cm="1">
        <f t="array" ref="U1385">[1]!table_weight[Stamina]*(('F+ , F-'!U$2-[1]!tbl_gk[[#This Row],[Stamina]])/('F+ , F-'!U$2-'F+ , F-'!U$3))</f>
        <v>1.288065399373875E-2</v>
      </c>
      <c r="V1385" s="2" cm="1">
        <f t="array" ref="V1385">[1]!table_weight[Strength]*(('F+ , F-'!V$2-[1]!tbl_gk[[#This Row],[Strength]])/('F+ , F-'!V$2-'F+ , F-'!V$3))</f>
        <v>2.7507352195517646E-2</v>
      </c>
      <c r="W1385" s="2" cm="1">
        <f t="array" ref="W1385">[1]!table_weight[LongShots]*(('F+ , F-'!W$2-[1]!tbl_gk[[#This Row],[LongShots]])/('F+ , F-'!W$2-'F+ , F-'!W$3))</f>
        <v>9.86888481601568E-3</v>
      </c>
      <c r="X1385" s="2" cm="1">
        <f t="array" ref="X1385">[1]!table_weight[Aggression]*(('F+ , F-'!X$2-[1]!tbl_gk[[#This Row],[Aggression]])/('F+ , F-'!X$2-'F+ , F-'!X$3))</f>
        <v>1.034377852144811E-2</v>
      </c>
      <c r="Y1385" s="2" cm="1">
        <f t="array" ref="Y1385">[1]!table_weight[Interceptions]*(('F+ , F-'!Y$2-[1]!tbl_gk[[#This Row],[Interceptions]])/('F+ , F-'!Y$2-'F+ , F-'!Y$3))</f>
        <v>2.2161706253509151E-2</v>
      </c>
      <c r="Z1385" s="2" cm="1">
        <f t="array" ref="Z1385">[1]!table_weight[Positioning]*(('F+ , F-'!Z$2-[1]!tbl_gk[[#This Row],[Positioning]])/('F+ , F-'!Z$2-'F+ , F-'!Z$3))</f>
        <v>1.7746678835817667E-3</v>
      </c>
      <c r="AA1385" s="2" cm="1">
        <f t="array" ref="AA1385">[1]!table_weight[Vision]*(('F+ , F-'!AA$2-[1]!tbl_gk[[#This Row],[Vision]])/('F+ , F-'!AA$2-'F+ , F-'!AA$3))</f>
        <v>1.9876280296115975E-2</v>
      </c>
      <c r="AB1385" s="2" cm="1">
        <f t="array" ref="AB1385">[1]!table_weight[Penalties]*(('F+ , F-'!AB$2-[1]!tbl_gk[[#This Row],[Penalties]])/('F+ , F-'!AB$2-'F+ , F-'!AB$3))</f>
        <v>2.2313838830329571E-3</v>
      </c>
      <c r="AC1385" s="2" cm="1">
        <f t="array" ref="AC1385">[1]!table_weight[Composure]*(('F+ , F-'!AC$2-[1]!tbl_gk[[#This Row],[Composure]])/('F+ , F-'!AC$2-'F+ , F-'!AC$3))</f>
        <v>2.4551796284138926E-3</v>
      </c>
      <c r="AD1385" s="2" cm="1">
        <f t="array" ref="AD1385">[1]!table_weight[Marking]*(('F+ , F-'!AD$2-[1]!tbl_gk[[#This Row],[Marking]])/('F+ , F-'!AD$2-'F+ , F-'!AD$3))</f>
        <v>3.1549651263676225E-2</v>
      </c>
      <c r="AE1385" s="2" cm="1">
        <f t="array" ref="AE1385">[1]!table_weight[StandingTackle]*(('F+ , F-'!AE$2-[1]!tbl_gk[[#This Row],[StandingTackle]])/('F+ , F-'!AE$2-'F+ , F-'!AE$3))</f>
        <v>2.465854322450484E-2</v>
      </c>
      <c r="AF1385" s="2" cm="1">
        <f t="array" ref="AF1385">[1]!table_weight[SlidingTackle]*(('F+ , F-'!AF$2-[1]!tbl_gk[[#This Row],[SlidingTackle]])/('F+ , F-'!AF$2-'F+ , F-'!AF$3))</f>
        <v>8.2195144081682794E-3</v>
      </c>
      <c r="AG1385" s="2" cm="1">
        <f t="array" ref="AG1385">[1]!table_weight[GKDiving]*(('F+ , F-'!AG$2-[1]!tbl_gk[[#This Row],[GKDiving]])/('F+ , F-'!AG$2-'F+ , F-'!AG$3))</f>
        <v>4.2702945948686719E-2</v>
      </c>
      <c r="AH1385" s="2" cm="1">
        <f t="array" ref="AH1385">[1]!table_weight[GKHandling]*(('F+ , F-'!AH$2-[1]!tbl_gk[[#This Row],[GKHandling]])/('F+ , F-'!AH$2-'F+ , F-'!AH$3))</f>
        <v>5.168913109614949E-2</v>
      </c>
      <c r="AI1385" s="2" cm="1">
        <f t="array" ref="AI1385">[1]!table_weight[GKKicking]*(('F+ , F-'!AI$2-[1]!tbl_gk[[#This Row],[GKKicking]])/('F+ , F-'!AI$2-'F+ , F-'!AI$3))</f>
        <v>2.5938545786431375E-2</v>
      </c>
      <c r="AJ1385" s="2" cm="1">
        <f t="array" ref="AJ1385">[1]!table_weight[GKPositioning]*(('F+ , F-'!AJ$2-[1]!tbl_gk[[#This Row],[GKPositioning]])/('F+ , F-'!AJ$2-'F+ , F-'!AJ$3))</f>
        <v>1.3244482928084987E-2</v>
      </c>
      <c r="AK1385" s="2" cm="1">
        <f t="array" ref="AK1385">[1]!table_weight[GKReflexes]*(('F+ , F-'!AK$2-[1]!tbl_gk[[#This Row],[GKReflexes]])/('F+ , F-'!AK$2-'F+ , F-'!AK$3))</f>
        <v>3.8261839570023298E-2</v>
      </c>
    </row>
    <row r="1386" spans="1:37" x14ac:dyDescent="0.55000000000000004">
      <c r="A1386" s="7">
        <f>[1]!tbl_gk[[#This Row],[ID]]</f>
        <v>254513</v>
      </c>
      <c r="B1386" s="1" cm="1">
        <f t="array" ref="B1386">[1]!table_weight[ValueEUR]*(('F+ , F-'!B$2-[1]!tbl_gk[[#This Row],[ValueEUR]])/('F+ , F-'!B$2-'F+ , F-'!B$3))</f>
        <v>1.7470423899596343E-4</v>
      </c>
      <c r="C1386" s="1" cm="1">
        <f t="array" ref="C1386">[1]!table_weight[WageEUR]*(('F+ , F-'!C$2-[1]!tbl_gk[[#This Row],[WageEUR]])/('F+ , F-'!C$2-'F+ , F-'!C$3))</f>
        <v>7.8241870618836313E-5</v>
      </c>
      <c r="D1386" s="1" cm="1">
        <f t="array" ref="D1386">[1]!table_weight[Crossing]*(('F+ , F-'!D$2-[1]!tbl_gk[[#This Row],[Crossing]])/('F+ , F-'!D$2-'F+ , F-'!D$3))</f>
        <v>3.3625286215233793E-2</v>
      </c>
      <c r="E1386" s="1" cm="1">
        <f t="array" ref="E1386">[1]!table_weight[Finishing]*(('F+ , F-'!E$2-[1]!tbl_gk[[#This Row],[Finishing]])/('F+ , F-'!E$2-'F+ , F-'!E$3))</f>
        <v>1.4973760267721157E-2</v>
      </c>
      <c r="F1386" s="1" cm="1">
        <f t="array" ref="F1386">[1]!table_weight[HeadingAccuracy]*(('F+ , F-'!F$2-[1]!tbl_gk[[#This Row],[HeadingAccuracy]])/('F+ , F-'!F$2-'F+ , F-'!F$3))</f>
        <v>1.210949849973455E-2</v>
      </c>
      <c r="G1386" s="1" cm="1">
        <f t="array" ref="G1386">[1]!table_weight[ShortPassing]*(('F+ , F-'!G$2-[1]!tbl_gk[[#This Row],[ShortPassing]])/('F+ , F-'!G$2-'F+ , F-'!G$3))</f>
        <v>5.484728289258417E-2</v>
      </c>
      <c r="H1386" s="1" cm="1">
        <f t="array" ref="H1386">[1]!table_weight[Volleys]*(('F+ , F-'!H$2-[1]!tbl_gk[[#This Row],[Volleys]])/('F+ , F-'!H$2-'F+ , F-'!H$3))</f>
        <v>1.9675665665797848E-3</v>
      </c>
      <c r="I1386" s="1" cm="1">
        <f t="array" ref="I1386">[1]!table_weight[Dribbling]*(('F+ , F-'!I$2-[1]!tbl_gk[[#This Row],[Dribbling]])/('F+ , F-'!I$2-'F+ , F-'!I$3))</f>
        <v>2.0535442652874894E-2</v>
      </c>
      <c r="J1386" s="1" cm="1">
        <f t="array" ref="J1386">[1]!table_weight[Curve]*(('F+ , F-'!J$2-[1]!tbl_gk[[#This Row],[Curve]])/('F+ , F-'!J$2-'F+ , F-'!J$3))</f>
        <v>9.4648953791028455E-3</v>
      </c>
      <c r="K1386" s="1" cm="1">
        <f t="array" ref="K1386">[1]!table_weight[FKAccuracy]*(('F+ , F-'!K$2-[1]!tbl_gk[[#This Row],[FKAccuracy]])/('F+ , F-'!K$2-'F+ , F-'!K$3))</f>
        <v>9.5832065713416324E-3</v>
      </c>
      <c r="L1386" s="1" cm="1">
        <f t="array" ref="L1386">[1]!table_weight[LongPassing]*(('F+ , F-'!L$2-[1]!tbl_gk[[#This Row],[LongPassing]])/('F+ , F-'!L$2-'F+ , F-'!L$3))</f>
        <v>2.652978090371412E-2</v>
      </c>
      <c r="M1386" s="1" cm="1">
        <f t="array" ref="M1386">[1]!table_weight[BallControl]*(('F+ , F-'!M$2-[1]!tbl_gk[[#This Row],[BallControl]])/('F+ , F-'!M$2-'F+ , F-'!M$3))</f>
        <v>1.4342213916293577E-2</v>
      </c>
      <c r="N1386" s="1" cm="1">
        <f t="array" ref="N1386">[1]!table_weight[Acceleration]*(('F+ , F-'!N$2-[1]!tbl_gk[[#This Row],[Acceleration]])/('F+ , F-'!N$2-'F+ , F-'!N$3))</f>
        <v>1.5784104941033285E-3</v>
      </c>
      <c r="O1386" s="1" cm="1">
        <f t="array" ref="O1386">[1]!table_weight[SprintSpeed]*(('F+ , F-'!O$2-[1]!tbl_gk[[#This Row],[SprintSpeed]])/('F+ , F-'!O$2-'F+ , F-'!O$3))</f>
        <v>4.7788256769090301E-3</v>
      </c>
      <c r="P1386" s="1" cm="1">
        <f t="array" ref="P1386">[1]!table_weight[Agility]*(('F+ , F-'!P$2-[1]!tbl_gk[[#This Row],[Agility]])/('F+ , F-'!P$2-'F+ , F-'!P$3))</f>
        <v>4.095387423650264E-3</v>
      </c>
      <c r="Q1386" s="1" cm="1">
        <f t="array" ref="Q1386">[1]!table_weight[Reactions]*(('F+ , F-'!Q$2-[1]!tbl_gk[[#This Row],[Reactions]])/('F+ , F-'!Q$2-'F+ , F-'!Q$3))</f>
        <v>1.7016186002382209E-3</v>
      </c>
      <c r="R1386" s="1" cm="1">
        <f t="array" ref="R1386">[1]!table_weight[Balance]*(('F+ , F-'!R$2-[1]!tbl_gk[[#This Row],[Balance]])/('F+ , F-'!R$2-'F+ , F-'!R$3))</f>
        <v>2.4835002452456411E-3</v>
      </c>
      <c r="S1386" s="1" cm="1">
        <f t="array" ref="S1386">[1]!table_weight[ShotPower]*(('F+ , F-'!S$2-[1]!tbl_gk[[#This Row],[ShotPower]])/('F+ , F-'!S$2-'F+ , F-'!S$3))</f>
        <v>5.9732723886410689E-3</v>
      </c>
      <c r="T1386" s="1" cm="1">
        <f t="array" ref="T1386">[1]!table_weight[Jumping]*(('F+ , F-'!T$2-[1]!tbl_gk[[#This Row],[Jumping]])/('F+ , F-'!T$2-'F+ , F-'!T$3))</f>
        <v>3.0913569584973006E-3</v>
      </c>
      <c r="U1386" s="1" cm="1">
        <f t="array" ref="U1386">[1]!table_weight[Stamina]*(('F+ , F-'!U$2-[1]!tbl_gk[[#This Row],[Stamina]])/('F+ , F-'!U$2-'F+ , F-'!U$3))</f>
        <v>6.0109718637447497E-3</v>
      </c>
      <c r="V1386" s="1" cm="1">
        <f t="array" ref="V1386">[1]!table_weight[Strength]*(('F+ , F-'!V$2-[1]!tbl_gk[[#This Row],[Strength]])/('F+ , F-'!V$2-'F+ , F-'!V$3))</f>
        <v>2.4845350370144969E-2</v>
      </c>
      <c r="W1386" s="1" cm="1">
        <f t="array" ref="W1386">[1]!table_weight[LongShots]*(('F+ , F-'!W$2-[1]!tbl_gk[[#This Row],[LongShots]])/('F+ , F-'!W$2-'F+ , F-'!W$3))</f>
        <v>9.0897623305407575E-3</v>
      </c>
      <c r="X1386" s="1" cm="1">
        <f t="array" ref="X1386">[1]!table_weight[Aggression]*(('F+ , F-'!X$2-[1]!tbl_gk[[#This Row],[Aggression]])/('F+ , F-'!X$2-'F+ , F-'!X$3))</f>
        <v>1.2777608761788841E-2</v>
      </c>
      <c r="Y1386" s="1" cm="1">
        <f t="array" ref="Y1386">[1]!table_weight[Interceptions]*(('F+ , F-'!Y$2-[1]!tbl_gk[[#This Row],[Interceptions]])/('F+ , F-'!Y$2-'F+ , F-'!Y$3))</f>
        <v>2.1469152933086991E-2</v>
      </c>
      <c r="Z1386" s="1" cm="1">
        <f t="array" ref="Z1386">[1]!table_weight[Positioning]*(('F+ , F-'!Z$2-[1]!tbl_gk[[#This Row],[Positioning]])/('F+ , F-'!Z$2-'F+ , F-'!Z$3))</f>
        <v>1.4788899029848058E-3</v>
      </c>
      <c r="AA1386" s="1" cm="1">
        <f t="array" ref="AA1386">[1]!table_weight[Vision]*(('F+ , F-'!AA$2-[1]!tbl_gk[[#This Row],[Vision]])/('F+ , F-'!AA$2-'F+ , F-'!AA$3))</f>
        <v>2.0586147449548689E-2</v>
      </c>
      <c r="AB1386" s="1" cm="1">
        <f t="array" ref="AB1386">[1]!table_weight[Penalties]*(('F+ , F-'!AB$2-[1]!tbl_gk[[#This Row],[Penalties]])/('F+ , F-'!AB$2-'F+ , F-'!AB$3))</f>
        <v>2.1922367973657118E-3</v>
      </c>
      <c r="AC1386" s="1" cm="1">
        <f t="array" ref="AC1386">[1]!table_weight[Composure]*(('F+ , F-'!AC$2-[1]!tbl_gk[[#This Row],[Composure]])/('F+ , F-'!AC$2-'F+ , F-'!AC$3))</f>
        <v>2.0281918669506067E-3</v>
      </c>
      <c r="AD1386" s="1" cm="1">
        <f t="array" ref="AD1386">[1]!table_weight[Marking]*(('F+ , F-'!AD$2-[1]!tbl_gk[[#This Row],[Marking]])/('F+ , F-'!AD$2-'F+ , F-'!AD$3))</f>
        <v>2.9972168700492414E-2</v>
      </c>
      <c r="AE1386" s="1" cm="1">
        <f t="array" ref="AE1386">[1]!table_weight[StandingTackle]*(('F+ , F-'!AE$2-[1]!tbl_gk[[#This Row],[StandingTackle]])/('F+ , F-'!AE$2-'F+ , F-'!AE$3))</f>
        <v>2.6900228972187096E-2</v>
      </c>
      <c r="AF1386" s="1" cm="1">
        <f t="array" ref="AF1386">[1]!table_weight[SlidingTackle]*(('F+ , F-'!AF$2-[1]!tbl_gk[[#This Row],[SlidingTackle]])/('F+ , F-'!AF$2-'F+ , F-'!AF$3))</f>
        <v>1.0461200155850536E-2</v>
      </c>
      <c r="AG1386" s="1" cm="1">
        <f t="array" ref="AG1386">[1]!table_weight[GKDiving]*(('F+ , F-'!AG$2-[1]!tbl_gk[[#This Row],[GKDiving]])/('F+ , F-'!AG$2-'F+ , F-'!AG$3))</f>
        <v>4.6119181624581652E-2</v>
      </c>
      <c r="AH1386" s="1" cm="1">
        <f t="array" ref="AH1386">[1]!table_weight[GKHandling]*(('F+ , F-'!AH$2-[1]!tbl_gk[[#This Row],[GKHandling]])/('F+ , F-'!AH$2-'F+ , F-'!AH$3))</f>
        <v>4.8124363434346076E-2</v>
      </c>
      <c r="AI1386" s="1" cm="1">
        <f t="array" ref="AI1386">[1]!table_weight[GKKicking]*(('F+ , F-'!AI$2-[1]!tbl_gk[[#This Row],[GKKicking]])/('F+ , F-'!AI$2-'F+ , F-'!AI$3))</f>
        <v>2.7727411013081817E-2</v>
      </c>
      <c r="AJ1386" s="1" cm="1">
        <f t="array" ref="AJ1386">[1]!table_weight[GKPositioning]*(('F+ , F-'!AJ$2-[1]!tbl_gk[[#This Row],[GKPositioning]])/('F+ , F-'!AJ$2-'F+ , F-'!AJ$3))</f>
        <v>1.7659310570779983E-2</v>
      </c>
      <c r="AK1386" s="1" cm="1">
        <f t="array" ref="AK1386">[1]!table_weight[GKReflexes]*(('F+ , F-'!AK$2-[1]!tbl_gk[[#This Row],[GKReflexes]])/('F+ , F-'!AK$2-'F+ , F-'!AK$3))</f>
        <v>4.55498090119325E-2</v>
      </c>
    </row>
    <row r="1387" spans="1:37" x14ac:dyDescent="0.55000000000000004">
      <c r="A1387" s="8">
        <f>[1]!tbl_gk[[#This Row],[ID]]</f>
        <v>254562</v>
      </c>
      <c r="B1387" s="2" cm="1">
        <f t="array" ref="B1387">[1]!table_weight[ValueEUR]*(('F+ , F-'!B$2-[1]!tbl_gk[[#This Row],[ValueEUR]])/('F+ , F-'!B$2-'F+ , F-'!B$3))</f>
        <v>2.8088490721965849E-5</v>
      </c>
      <c r="C1387" s="2" cm="1">
        <f t="array" ref="C1387">[1]!table_weight[WageEUR]*(('F+ , F-'!C$2-[1]!tbl_gk[[#This Row],[WageEUR]])/('F+ , F-'!C$2-'F+ , F-'!C$3))</f>
        <v>1.5648374123767265E-5</v>
      </c>
      <c r="D1387" s="2" cm="1">
        <f t="array" ref="D1387">[1]!table_weight[Crossing]*(('F+ , F-'!D$2-[1]!tbl_gk[[#This Row],[Crossing]])/('F+ , F-'!D$2-'F+ , F-'!D$3))</f>
        <v>3.4746129089074922E-2</v>
      </c>
      <c r="E1387" s="2" cm="1">
        <f t="array" ref="E1387">[1]!table_weight[Finishing]*(('F+ , F-'!E$2-[1]!tbl_gk[[#This Row],[Finishing]])/('F+ , F-'!E$2-'F+ , F-'!E$3))</f>
        <v>1.9965013690294877E-2</v>
      </c>
      <c r="F1387" s="2" cm="1">
        <f t="array" ref="F1387">[1]!table_weight[HeadingAccuracy]*(('F+ , F-'!F$2-[1]!tbl_gk[[#This Row],[HeadingAccuracy]])/('F+ , F-'!F$2-'F+ , F-'!F$3))</f>
        <v>1.1691929585950599E-2</v>
      </c>
      <c r="G1387" s="2" cm="1">
        <f t="array" ref="G1387">[1]!table_weight[ShortPassing]*(('F+ , F-'!G$2-[1]!tbl_gk[[#This Row],[ShortPassing]])/('F+ , F-'!G$2-'F+ , F-'!G$3))</f>
        <v>6.4691667001509537E-2</v>
      </c>
      <c r="H1387" s="2" cm="1">
        <f t="array" ref="H1387">[1]!table_weight[Volleys]*(('F+ , F-'!H$2-[1]!tbl_gk[[#This Row],[Volleys]])/('F+ , F-'!H$2-'F+ , F-'!H$3))</f>
        <v>2.1990449861774069E-3</v>
      </c>
      <c r="I1387" s="2" cm="1">
        <f t="array" ref="I1387">[1]!table_weight[Dribbling]*(('F+ , F-'!I$2-[1]!tbl_gk[[#This Row],[Dribbling]])/('F+ , F-'!I$2-'F+ , F-'!I$3))</f>
        <v>1.7601807988178481E-2</v>
      </c>
      <c r="J1387" s="2" cm="1">
        <f t="array" ref="J1387">[1]!table_weight[Curve]*(('F+ , F-'!J$2-[1]!tbl_gk[[#This Row],[Curve]])/('F+ , F-'!J$2-'F+ , F-'!J$3))</f>
        <v>9.9719433458404991E-3</v>
      </c>
      <c r="K1387" s="2" cm="1">
        <f t="array" ref="K1387">[1]!table_weight[FKAccuracy]*(('F+ , F-'!K$2-[1]!tbl_gk[[#This Row],[FKAccuracy]])/('F+ , F-'!K$2-'F+ , F-'!K$3))</f>
        <v>9.4310921813203358E-3</v>
      </c>
      <c r="L1387" s="2" cm="1">
        <f t="array" ref="L1387">[1]!table_weight[LongPassing]*(('F+ , F-'!L$2-[1]!tbl_gk[[#This Row],[LongPassing]])/('F+ , F-'!L$2-'F+ , F-'!L$3))</f>
        <v>2.7612629103865718E-2</v>
      </c>
      <c r="M1387" s="2" cm="1">
        <f t="array" ref="M1387">[1]!table_weight[BallControl]*(('F+ , F-'!M$2-[1]!tbl_gk[[#This Row],[BallControl]])/('F+ , F-'!M$2-'F+ , F-'!M$3))</f>
        <v>1.2603763744621627E-2</v>
      </c>
      <c r="N1387" s="2" cm="1">
        <f t="array" ref="N1387">[1]!table_weight[Acceleration]*(('F+ , F-'!N$2-[1]!tbl_gk[[#This Row],[Acceleration]])/('F+ , F-'!N$2-'F+ , F-'!N$3))</f>
        <v>9.6959501780633037E-3</v>
      </c>
      <c r="O1387" s="2" cm="1">
        <f t="array" ref="O1387">[1]!table_weight[SprintSpeed]*(('F+ , F-'!O$2-[1]!tbl_gk[[#This Row],[SprintSpeed]])/('F+ , F-'!O$2-'F+ , F-'!O$3))</f>
        <v>1.0400973532096125E-2</v>
      </c>
      <c r="P1387" s="2" cm="1">
        <f t="array" ref="P1387">[1]!table_weight[Agility]*(('F+ , F-'!P$2-[1]!tbl_gk[[#This Row],[Agility]])/('F+ , F-'!P$2-'F+ , F-'!P$3))</f>
        <v>3.6273431466616623E-3</v>
      </c>
      <c r="Q1387" s="2" cm="1">
        <f t="array" ref="Q1387">[1]!table_weight[Reactions]*(('F+ , F-'!Q$2-[1]!tbl_gk[[#This Row],[Reactions]])/('F+ , F-'!Q$2-'F+ , F-'!Q$3))</f>
        <v>2.3719532003320656E-3</v>
      </c>
      <c r="R1387" s="2" cm="1">
        <f t="array" ref="R1387">[1]!table_weight[Balance]*(('F+ , F-'!R$2-[1]!tbl_gk[[#This Row],[Balance]])/('F+ , F-'!R$2-'F+ , F-'!R$3))</f>
        <v>2.0488877023276536E-3</v>
      </c>
      <c r="S1387" s="2" cm="1">
        <f t="array" ref="S1387">[1]!table_weight[ShotPower]*(('F+ , F-'!S$2-[1]!tbl_gk[[#This Row],[ShotPower]])/('F+ , F-'!S$2-'F+ , F-'!S$3))</f>
        <v>8.3106398450658349E-3</v>
      </c>
      <c r="T1387" s="2" cm="1">
        <f t="array" ref="T1387">[1]!table_weight[Jumping]*(('F+ , F-'!T$2-[1]!tbl_gk[[#This Row],[Jumping]])/('F+ , F-'!T$2-'F+ , F-'!T$3))</f>
        <v>3.2630990117471503E-3</v>
      </c>
      <c r="U1387" s="2" cm="1">
        <f t="array" ref="U1387">[1]!table_weight[Stamina]*(('F+ , F-'!U$2-[1]!tbl_gk[[#This Row],[Stamina]])/('F+ , F-'!U$2-'F+ , F-'!U$3))</f>
        <v>1.88916258574835E-2</v>
      </c>
      <c r="V1387" s="2" cm="1">
        <f t="array" ref="V1387">[1]!table_weight[Strength]*(('F+ , F-'!V$2-[1]!tbl_gk[[#This Row],[Strength]])/('F+ , F-'!V$2-'F+ , F-'!V$3))</f>
        <v>3.2831355846262997E-2</v>
      </c>
      <c r="W1387" s="2" cm="1">
        <f t="array" ref="W1387">[1]!table_weight[LongShots]*(('F+ , F-'!W$2-[1]!tbl_gk[[#This Row],[LongShots]])/('F+ , F-'!W$2-'F+ , F-'!W$3))</f>
        <v>9.86888481601568E-3</v>
      </c>
      <c r="X1387" s="2" cm="1">
        <f t="array" ref="X1387">[1]!table_weight[Aggression]*(('F+ , F-'!X$2-[1]!tbl_gk[[#This Row],[Aggression]])/('F+ , F-'!X$2-'F+ , F-'!X$3))</f>
        <v>1.7036811682385123E-2</v>
      </c>
      <c r="Y1387" s="2" cm="1">
        <f t="array" ref="Y1387">[1]!table_weight[Interceptions]*(('F+ , F-'!Y$2-[1]!tbl_gk[[#This Row],[Interceptions]])/('F+ , F-'!Y$2-'F+ , F-'!Y$3))</f>
        <v>2.2161706253509151E-2</v>
      </c>
      <c r="Z1387" s="2" cm="1">
        <f t="array" ref="Z1387">[1]!table_weight[Positioning]*(('F+ , F-'!Z$2-[1]!tbl_gk[[#This Row],[Positioning]])/('F+ , F-'!Z$2-'F+ , F-'!Z$3))</f>
        <v>1.9225568738802474E-3</v>
      </c>
      <c r="AA1387" s="2" cm="1">
        <f t="array" ref="AA1387">[1]!table_weight[Vision]*(('F+ , F-'!AA$2-[1]!tbl_gk[[#This Row],[Vision]])/('F+ , F-'!AA$2-'F+ , F-'!AA$3))</f>
        <v>3.478349051820296E-2</v>
      </c>
      <c r="AB1387" s="2" cm="1">
        <f t="array" ref="AB1387">[1]!table_weight[Penalties]*(('F+ , F-'!AB$2-[1]!tbl_gk[[#This Row],[Penalties]])/('F+ , F-'!AB$2-'F+ , F-'!AB$3))</f>
        <v>2.3488251400346914E-3</v>
      </c>
      <c r="AC1387" s="2" cm="1">
        <f t="array" ref="AC1387">[1]!table_weight[Composure]*(('F+ , F-'!AC$2-[1]!tbl_gk[[#This Row],[Composure]])/('F+ , F-'!AC$2-'F+ , F-'!AC$3))</f>
        <v>1.7613245160360534E-3</v>
      </c>
      <c r="AD1387" s="2" cm="1">
        <f t="array" ref="AD1387">[1]!table_weight[Marking]*(('F+ , F-'!AD$2-[1]!tbl_gk[[#This Row],[Marking]])/('F+ , F-'!AD$2-'F+ , F-'!AD$3))</f>
        <v>3.6282098953227655E-2</v>
      </c>
      <c r="AE1387" s="2" cm="1">
        <f t="array" ref="AE1387">[1]!table_weight[StandingTackle]*(('F+ , F-'!AE$2-[1]!tbl_gk[[#This Row],[StandingTackle]])/('F+ , F-'!AE$2-'F+ , F-'!AE$3))</f>
        <v>2.6900228972187096E-2</v>
      </c>
      <c r="AF1387" s="2" cm="1">
        <f t="array" ref="AF1387">[1]!table_weight[SlidingTackle]*(('F+ , F-'!AF$2-[1]!tbl_gk[[#This Row],[SlidingTackle]])/('F+ , F-'!AF$2-'F+ , F-'!AF$3))</f>
        <v>8.2195144081682794E-3</v>
      </c>
      <c r="AG1387" s="2" cm="1">
        <f t="array" ref="AG1387">[1]!table_weight[GKDiving]*(('F+ , F-'!AG$2-[1]!tbl_gk[[#This Row],[GKDiving]])/('F+ , F-'!AG$2-'F+ , F-'!AG$3))</f>
        <v>7.0032831355846217E-2</v>
      </c>
      <c r="AH1387" s="2" cm="1">
        <f t="array" ref="AH1387">[1]!table_weight[GKHandling]*(('F+ , F-'!AH$2-[1]!tbl_gk[[#This Row],[GKHandling]])/('F+ , F-'!AH$2-'F+ , F-'!AH$3))</f>
        <v>6.5948201743363147E-2</v>
      </c>
      <c r="AI1387" s="2" cm="1">
        <f t="array" ref="AI1387">[1]!table_weight[GKKicking]*(('F+ , F-'!AI$2-[1]!tbl_gk[[#This Row],[GKKicking]])/('F+ , F-'!AI$2-'F+ , F-'!AI$3))</f>
        <v>3.8460602372984459E-2</v>
      </c>
      <c r="AJ1387" s="2" cm="1">
        <f t="array" ref="AJ1387">[1]!table_weight[GKPositioning]*(('F+ , F-'!AJ$2-[1]!tbl_gk[[#This Row],[GKPositioning]])/('F+ , F-'!AJ$2-'F+ , F-'!AJ$3))</f>
        <v>2.7119655519412117E-2</v>
      </c>
      <c r="AK1387" s="2" cm="1">
        <f t="array" ref="AK1387">[1]!table_weight[GKReflexes]*(('F+ , F-'!AK$2-[1]!tbl_gk[[#This Row],[GKReflexes]])/('F+ , F-'!AK$2-'F+ , F-'!AK$3))</f>
        <v>7.2879694419091992E-2</v>
      </c>
    </row>
    <row r="1388" spans="1:37" x14ac:dyDescent="0.55000000000000004">
      <c r="A1388" s="7">
        <f>[1]!tbl_gk[[#This Row],[ID]]</f>
        <v>254573</v>
      </c>
      <c r="B1388" s="1" cm="1">
        <f t="array" ref="B1388">[1]!table_weight[ValueEUR]*(('F+ , F-'!B$2-[1]!tbl_gk[[#This Row],[ValueEUR]])/('F+ , F-'!B$2-'F+ , F-'!B$3))</f>
        <v>8.9821437363649033E-5</v>
      </c>
      <c r="C1388" s="1" cm="1">
        <f t="array" ref="C1388">[1]!table_weight[WageEUR]*(('F+ , F-'!C$2-[1]!tbl_gk[[#This Row],[WageEUR]])/('F+ , F-'!C$2-'F+ , F-'!C$3))</f>
        <v>0</v>
      </c>
      <c r="D1388" s="1" cm="1">
        <f t="array" ref="D1388">[1]!table_weight[Crossing]*(('F+ , F-'!D$2-[1]!tbl_gk[[#This Row],[Crossing]])/('F+ , F-'!D$2-'F+ , F-'!D$3))</f>
        <v>3.4746129089074922E-2</v>
      </c>
      <c r="E1388" s="1" cm="1">
        <f t="array" ref="E1388">[1]!table_weight[Finishing]*(('F+ , F-'!E$2-[1]!tbl_gk[[#This Row],[Finishing]])/('F+ , F-'!E$2-'F+ , F-'!E$3))</f>
        <v>1.7968512321265388E-2</v>
      </c>
      <c r="F1388" s="1" cm="1">
        <f t="array" ref="F1388">[1]!table_weight[HeadingAccuracy]*(('F+ , F-'!F$2-[1]!tbl_gk[[#This Row],[HeadingAccuracy]])/('F+ , F-'!F$2-'F+ , F-'!F$3))</f>
        <v>1.1691929585950599E-2</v>
      </c>
      <c r="G1388" s="1" cm="1">
        <f t="array" ref="G1388">[1]!table_weight[ShortPassing]*(('F+ , F-'!G$2-[1]!tbl_gk[[#This Row],[ShortPassing]])/('F+ , F-'!G$2-'F+ , F-'!G$3))</f>
        <v>5.3440942305594832E-2</v>
      </c>
      <c r="H1388" s="1" cm="1">
        <f t="array" ref="H1388">[1]!table_weight[Volleys]*(('F+ , F-'!H$2-[1]!tbl_gk[[#This Row],[Volleys]])/('F+ , F-'!H$2-'F+ , F-'!H$3))</f>
        <v>2.0833057763785961E-3</v>
      </c>
      <c r="I1388" s="1" cm="1">
        <f t="array" ref="I1388">[1]!table_weight[Dribbling]*(('F+ , F-'!I$2-[1]!tbl_gk[[#This Row],[Dribbling]])/('F+ , F-'!I$2-'F+ , F-'!I$3))</f>
        <v>2.2491199096005835E-2</v>
      </c>
      <c r="J1388" s="1" cm="1">
        <f t="array" ref="J1388">[1]!table_weight[Curve]*(('F+ , F-'!J$2-[1]!tbl_gk[[#This Row],[Curve]])/('F+ , F-'!J$2-'F+ , F-'!J$3))</f>
        <v>9.8029273569279467E-3</v>
      </c>
      <c r="K1388" s="1" cm="1">
        <f t="array" ref="K1388">[1]!table_weight[FKAccuracy]*(('F+ , F-'!K$2-[1]!tbl_gk[[#This Row],[FKAccuracy]])/('F+ , F-'!K$2-'F+ , F-'!K$3))</f>
        <v>9.5832065713416324E-3</v>
      </c>
      <c r="L1388" s="1" cm="1">
        <f t="array" ref="L1388">[1]!table_weight[LongPassing]*(('F+ , F-'!L$2-[1]!tbl_gk[[#This Row],[LongPassing]])/('F+ , F-'!L$2-'F+ , F-'!L$3))</f>
        <v>2.8154053203941515E-2</v>
      </c>
      <c r="M1388" s="1" cm="1">
        <f t="array" ref="M1388">[1]!table_weight[BallControl]*(('F+ , F-'!M$2-[1]!tbl_gk[[#This Row],[BallControl]])/('F+ , F-'!M$2-'F+ , F-'!M$3))</f>
        <v>1.4776826459211564E-2</v>
      </c>
      <c r="N1388" s="1" cm="1">
        <f t="array" ref="N1388">[1]!table_weight[Acceleration]*(('F+ , F-'!N$2-[1]!tbl_gk[[#This Row],[Acceleration]])/('F+ , F-'!N$2-'F+ , F-'!N$3))</f>
        <v>1.0146924604949968E-2</v>
      </c>
      <c r="O1388" s="1" cm="1">
        <f t="array" ref="O1388">[1]!table_weight[SprintSpeed]*(('F+ , F-'!O$2-[1]!tbl_gk[[#This Row],[SprintSpeed]])/('F+ , F-'!O$2-'F+ , F-'!O$3))</f>
        <v>1.2930940066930317E-2</v>
      </c>
      <c r="P1388" s="1" cm="1">
        <f t="array" ref="P1388">[1]!table_weight[Agility]*(('F+ , F-'!P$2-[1]!tbl_gk[[#This Row],[Agility]])/('F+ , F-'!P$2-'F+ , F-'!P$3))</f>
        <v>3.6273431466616623E-3</v>
      </c>
      <c r="Q1388" s="1" cm="1">
        <f t="array" ref="Q1388">[1]!table_weight[Reactions]*(('F+ , F-'!Q$2-[1]!tbl_gk[[#This Row],[Reactions]])/('F+ , F-'!Q$2-'F+ , F-'!Q$3))</f>
        <v>2.0110038002815341E-3</v>
      </c>
      <c r="R1388" s="1" cm="1">
        <f t="array" ref="R1388">[1]!table_weight[Balance]*(('F+ , F-'!R$2-[1]!tbl_gk[[#This Row],[Balance]])/('F+ , F-'!R$2-'F+ , F-'!R$3))</f>
        <v>1.7384501716719487E-3</v>
      </c>
      <c r="S1388" s="1" cm="1">
        <f t="array" ref="S1388">[1]!table_weight[ShotPower]*(('F+ , F-'!S$2-[1]!tbl_gk[[#This Row],[ShotPower]])/('F+ , F-'!S$2-'F+ , F-'!S$3))</f>
        <v>7.271809864432606E-3</v>
      </c>
      <c r="T1388" s="1" cm="1">
        <f t="array" ref="T1388">[1]!table_weight[Jumping]*(('F+ , F-'!T$2-[1]!tbl_gk[[#This Row],[Jumping]])/('F+ , F-'!T$2-'F+ , F-'!T$3))</f>
        <v>2.91961490524745E-3</v>
      </c>
      <c r="U1388" s="1" cm="1">
        <f t="array" ref="U1388">[1]!table_weight[Stamina]*(('F+ , F-'!U$2-[1]!tbl_gk[[#This Row],[Stamina]])/('F+ , F-'!U$2-'F+ , F-'!U$3))</f>
        <v>1.7174205324984999E-2</v>
      </c>
      <c r="V1388" s="1" cm="1">
        <f t="array" ref="V1388">[1]!table_weight[Strength]*(('F+ , F-'!V$2-[1]!tbl_gk[[#This Row],[Strength]])/('F+ , F-'!V$2-'F+ , F-'!V$3))</f>
        <v>3.5493357671635667E-2</v>
      </c>
      <c r="W1388" s="1" cm="1">
        <f t="array" ref="W1388">[1]!table_weight[LongShots]*(('F+ , F-'!W$2-[1]!tbl_gk[[#This Row],[LongShots]])/('F+ , F-'!W$2-'F+ , F-'!W$3))</f>
        <v>1.0388299806332293E-2</v>
      </c>
      <c r="X1388" s="1" cm="1">
        <f t="array" ref="X1388">[1]!table_weight[Aggression]*(('F+ , F-'!X$2-[1]!tbl_gk[[#This Row],[Aggression]])/('F+ , F-'!X$2-'F+ , F-'!X$3))</f>
        <v>1.7645269242470306E-2</v>
      </c>
      <c r="Y1388" s="1" cm="1">
        <f t="array" ref="Y1388">[1]!table_weight[Interceptions]*(('F+ , F-'!Y$2-[1]!tbl_gk[[#This Row],[Interceptions]])/('F+ , F-'!Y$2-'F+ , F-'!Y$3))</f>
        <v>2.3546812894353474E-2</v>
      </c>
      <c r="Z1388" s="1" cm="1">
        <f t="array" ref="Z1388">[1]!table_weight[Positioning]*(('F+ , F-'!Z$2-[1]!tbl_gk[[#This Row],[Positioning]])/('F+ , F-'!Z$2-'F+ , F-'!Z$3))</f>
        <v>1.9225568738802474E-3</v>
      </c>
      <c r="AA1388" s="1" cm="1">
        <f t="array" ref="AA1388">[1]!table_weight[Vision]*(('F+ , F-'!AA$2-[1]!tbl_gk[[#This Row],[Vision]])/('F+ , F-'!AA$2-'F+ , F-'!AA$3))</f>
        <v>2.6974951830443111E-2</v>
      </c>
      <c r="AB1388" s="1" cm="1">
        <f t="array" ref="AB1388">[1]!table_weight[Penalties]*(('F+ , F-'!AB$2-[1]!tbl_gk[[#This Row],[Penalties]])/('F+ , F-'!AB$2-'F+ , F-'!AB$3))</f>
        <v>2.5054134827036706E-3</v>
      </c>
      <c r="AC1388" s="1" cm="1">
        <f t="array" ref="AC1388">[1]!table_weight[Composure]*(('F+ , F-'!AC$2-[1]!tbl_gk[[#This Row],[Composure]])/('F+ , F-'!AC$2-'F+ , F-'!AC$3))</f>
        <v>2.0815653371335178E-3</v>
      </c>
      <c r="AD1388" s="1" cm="1">
        <f t="array" ref="AD1388">[1]!table_weight[Marking]*(('F+ , F-'!AD$2-[1]!tbl_gk[[#This Row],[Marking]])/('F+ , F-'!AD$2-'F+ , F-'!AD$3))</f>
        <v>3.9437064079595283E-2</v>
      </c>
      <c r="AE1388" s="1" cm="1">
        <f t="array" ref="AE1388">[1]!table_weight[StandingTackle]*(('F+ , F-'!AE$2-[1]!tbl_gk[[#This Row],[StandingTackle]])/('F+ , F-'!AE$2-'F+ , F-'!AE$3))</f>
        <v>2.9141914719869356E-2</v>
      </c>
      <c r="AF1388" s="1" cm="1">
        <f t="array" ref="AF1388">[1]!table_weight[SlidingTackle]*(('F+ , F-'!AF$2-[1]!tbl_gk[[#This Row],[SlidingTackle]])/('F+ , F-'!AF$2-'F+ , F-'!AF$3))</f>
        <v>8.9667429907290316E-3</v>
      </c>
      <c r="AG1388" s="1" cm="1">
        <f t="array" ref="AG1388">[1]!table_weight[GKDiving]*(('F+ , F-'!AG$2-[1]!tbl_gk[[#This Row],[GKDiving]])/('F+ , F-'!AG$2-'F+ , F-'!AG$3))</f>
        <v>5.8076006490213938E-2</v>
      </c>
      <c r="AH1388" s="1" cm="1">
        <f t="array" ref="AH1388">[1]!table_weight[GKHandling]*(('F+ , F-'!AH$2-[1]!tbl_gk[[#This Row],[GKHandling]])/('F+ , F-'!AH$2-'F+ , F-'!AH$3))</f>
        <v>6.416581791246144E-2</v>
      </c>
      <c r="AI1388" s="1" cm="1">
        <f t="array" ref="AI1388">[1]!table_weight[GKKicking]*(('F+ , F-'!AI$2-[1]!tbl_gk[[#This Row],[GKKicking]])/('F+ , F-'!AI$2-'F+ , F-'!AI$3))</f>
        <v>3.309400669303314E-2</v>
      </c>
      <c r="AJ1388" s="1" cm="1">
        <f t="array" ref="AJ1388">[1]!table_weight[GKPositioning]*(('F+ , F-'!AJ$2-[1]!tbl_gk[[#This Row],[GKPositioning]])/('F+ , F-'!AJ$2-'F+ , F-'!AJ$3))</f>
        <v>2.3335517539959265E-2</v>
      </c>
      <c r="AK1388" s="1" cm="1">
        <f t="array" ref="AK1388">[1]!table_weight[GKReflexes]*(('F+ , F-'!AK$2-[1]!tbl_gk[[#This Row],[GKReflexes]])/('F+ , F-'!AK$2-'F+ , F-'!AK$3))</f>
        <v>6.1947740256228193E-2</v>
      </c>
    </row>
    <row r="1389" spans="1:37" x14ac:dyDescent="0.55000000000000004">
      <c r="A1389" s="8">
        <f>[1]!tbl_gk[[#This Row],[ID]]</f>
        <v>254580</v>
      </c>
      <c r="B1389" s="2" cm="1">
        <f t="array" ref="B1389">[1]!table_weight[ValueEUR]*(('F+ , F-'!B$2-[1]!tbl_gk[[#This Row],[ValueEUR]])/('F+ , F-'!B$2-'F+ , F-'!B$3))</f>
        <v>1.5155438400533223E-4</v>
      </c>
      <c r="C1389" s="2" cm="1">
        <f t="array" ref="C1389">[1]!table_weight[WageEUR]*(('F+ , F-'!C$2-[1]!tbl_gk[[#This Row],[WageEUR]])/('F+ , F-'!C$2-'F+ , F-'!C$3))</f>
        <v>2.3472561185650898E-4</v>
      </c>
      <c r="D1389" s="2" cm="1">
        <f t="array" ref="D1389">[1]!table_weight[Crossing]*(('F+ , F-'!D$2-[1]!tbl_gk[[#This Row],[Crossing]])/('F+ , F-'!D$2-'F+ , F-'!D$3))</f>
        <v>3.81086577105983E-2</v>
      </c>
      <c r="E1389" s="2" cm="1">
        <f t="array" ref="E1389">[1]!table_weight[Finishing]*(('F+ , F-'!E$2-[1]!tbl_gk[[#This Row],[Finishing]])/('F+ , F-'!E$2-'F+ , F-'!E$3))</f>
        <v>2.1961515059324362E-2</v>
      </c>
      <c r="F1389" s="2" cm="1">
        <f t="array" ref="F1389">[1]!table_weight[HeadingAccuracy]*(('F+ , F-'!F$2-[1]!tbl_gk[[#This Row],[HeadingAccuracy]])/('F+ , F-'!F$2-'F+ , F-'!F$3))</f>
        <v>1.1274360672166649E-2</v>
      </c>
      <c r="G1389" s="2" cm="1">
        <f t="array" ref="G1389">[1]!table_weight[ShortPassing]*(('F+ , F-'!G$2-[1]!tbl_gk[[#This Row],[ShortPassing]])/('F+ , F-'!G$2-'F+ , F-'!G$3))</f>
        <v>6.4691667001509537E-2</v>
      </c>
      <c r="H1389" s="2" cm="1">
        <f t="array" ref="H1389">[1]!table_weight[Volleys]*(('F+ , F-'!H$2-[1]!tbl_gk[[#This Row],[Volleys]])/('F+ , F-'!H$2-'F+ , F-'!H$3))</f>
        <v>2.3147841959762173E-3</v>
      </c>
      <c r="I1389" s="2" cm="1">
        <f t="array" ref="I1389">[1]!table_weight[Dribbling]*(('F+ , F-'!I$2-[1]!tbl_gk[[#This Row],[Dribbling]])/('F+ , F-'!I$2-'F+ , F-'!I$3))</f>
        <v>1.8579686209743949E-2</v>
      </c>
      <c r="J1389" s="2" cm="1">
        <f t="array" ref="J1389">[1]!table_weight[Curve]*(('F+ , F-'!J$2-[1]!tbl_gk[[#This Row],[Curve]])/('F+ , F-'!J$2-'F+ , F-'!J$3))</f>
        <v>9.9719433458404991E-3</v>
      </c>
      <c r="K1389" s="2" cm="1">
        <f t="array" ref="K1389">[1]!table_weight[FKAccuracy]*(('F+ , F-'!K$2-[1]!tbl_gk[[#This Row],[FKAccuracy]])/('F+ , F-'!K$2-'F+ , F-'!K$3))</f>
        <v>9.7353209613629272E-3</v>
      </c>
      <c r="L1389" s="2" cm="1">
        <f t="array" ref="L1389">[1]!table_weight[LongPassing]*(('F+ , F-'!L$2-[1]!tbl_gk[[#This Row],[LongPassing]])/('F+ , F-'!L$2-'F+ , F-'!L$3))</f>
        <v>2.7071205003789917E-2</v>
      </c>
      <c r="M1389" s="2" cm="1">
        <f t="array" ref="M1389">[1]!table_weight[BallControl]*(('F+ , F-'!M$2-[1]!tbl_gk[[#This Row],[BallControl]])/('F+ , F-'!M$2-'F+ , F-'!M$3))</f>
        <v>1.4342213916293577E-2</v>
      </c>
      <c r="N1389" s="2" cm="1">
        <f t="array" ref="N1389">[1]!table_weight[Acceleration]*(('F+ , F-'!N$2-[1]!tbl_gk[[#This Row],[Acceleration]])/('F+ , F-'!N$2-'F+ , F-'!N$3))</f>
        <v>6.0881547629699816E-3</v>
      </c>
      <c r="O1389" s="2" cm="1">
        <f t="array" ref="O1389">[1]!table_weight[SprintSpeed]*(('F+ , F-'!O$2-[1]!tbl_gk[[#This Row],[SprintSpeed]])/('F+ , F-'!O$2-'F+ , F-'!O$3))</f>
        <v>9.2765439610587065E-3</v>
      </c>
      <c r="P1389" s="2" cm="1">
        <f t="array" ref="P1389">[1]!table_weight[Agility]*(('F+ , F-'!P$2-[1]!tbl_gk[[#This Row],[Agility]])/('F+ , F-'!P$2-'F+ , F-'!P$3))</f>
        <v>2.8082656619316097E-3</v>
      </c>
      <c r="Q1389" s="2" cm="1">
        <f t="array" ref="Q1389">[1]!table_weight[Reactions]*(('F+ , F-'!Q$2-[1]!tbl_gk[[#This Row],[Reactions]])/('F+ , F-'!Q$2-'F+ , F-'!Q$3))</f>
        <v>1.6500544002310022E-3</v>
      </c>
      <c r="R1389" s="2" cm="1">
        <f t="array" ref="R1389">[1]!table_weight[Balance]*(('F+ , F-'!R$2-[1]!tbl_gk[[#This Row],[Balance]])/('F+ , F-'!R$2-'F+ , F-'!R$3))</f>
        <v>2.2351502207210773E-3</v>
      </c>
      <c r="S1389" s="2" cm="1">
        <f t="array" ref="S1389">[1]!table_weight[ShotPower]*(('F+ , F-'!S$2-[1]!tbl_gk[[#This Row],[ShotPower]])/('F+ , F-'!S$2-'F+ , F-'!S$3))</f>
        <v>8.0509323499075268E-3</v>
      </c>
      <c r="T1389" s="2" cm="1">
        <f t="array" ref="T1389">[1]!table_weight[Jumping]*(('F+ , F-'!T$2-[1]!tbl_gk[[#This Row],[Jumping]])/('F+ , F-'!T$2-'F+ , F-'!T$3))</f>
        <v>2.5761307987477505E-3</v>
      </c>
      <c r="U1389" s="2" cm="1">
        <f t="array" ref="U1389">[1]!table_weight[Stamina]*(('F+ , F-'!U$2-[1]!tbl_gk[[#This Row],[Stamina]])/('F+ , F-'!U$2-'F+ , F-'!U$3))</f>
        <v>1.4598074526237249E-2</v>
      </c>
      <c r="V1389" s="2" cm="1">
        <f t="array" ref="V1389">[1]!table_weight[Strength]*(('F+ , F-'!V$2-[1]!tbl_gk[[#This Row],[Strength]])/('F+ , F-'!V$2-'F+ , F-'!V$3))</f>
        <v>1.6859344894026941E-2</v>
      </c>
      <c r="W1389" s="2" cm="1">
        <f t="array" ref="W1389">[1]!table_weight[LongShots]*(('F+ , F-'!W$2-[1]!tbl_gk[[#This Row],[LongShots]])/('F+ , F-'!W$2-'F+ , F-'!W$3))</f>
        <v>1.0388299806332293E-2</v>
      </c>
      <c r="X1389" s="2" cm="1">
        <f t="array" ref="X1389">[1]!table_weight[Aggression]*(('F+ , F-'!X$2-[1]!tbl_gk[[#This Row],[Aggression]])/('F+ , F-'!X$2-'F+ , F-'!X$3))</f>
        <v>1.1560693641618476E-2</v>
      </c>
      <c r="Y1389" s="2" cm="1">
        <f t="array" ref="Y1389">[1]!table_weight[Interceptions]*(('F+ , F-'!Y$2-[1]!tbl_gk[[#This Row],[Interceptions]])/('F+ , F-'!Y$2-'F+ , F-'!Y$3))</f>
        <v>2.6317026176042119E-2</v>
      </c>
      <c r="Z1389" s="2" cm="1">
        <f t="array" ref="Z1389">[1]!table_weight[Positioning]*(('F+ , F-'!Z$2-[1]!tbl_gk[[#This Row],[Positioning]])/('F+ , F-'!Z$2-'F+ , F-'!Z$3))</f>
        <v>1.7746678835817667E-3</v>
      </c>
      <c r="AA1389" s="2" cm="1">
        <f t="array" ref="AA1389">[1]!table_weight[Vision]*(('F+ , F-'!AA$2-[1]!tbl_gk[[#This Row],[Vision]])/('F+ , F-'!AA$2-'F+ , F-'!AA$3))</f>
        <v>2.3425616063279545E-2</v>
      </c>
      <c r="AB1389" s="2" cm="1">
        <f t="array" ref="AB1389">[1]!table_weight[Penalties]*(('F+ , F-'!AB$2-[1]!tbl_gk[[#This Row],[Penalties]])/('F+ , F-'!AB$2-'F+ , F-'!AB$3))</f>
        <v>2.3488251400346914E-3</v>
      </c>
      <c r="AC1389" s="2" cm="1">
        <f t="array" ref="AC1389">[1]!table_weight[Composure]*(('F+ , F-'!AC$2-[1]!tbl_gk[[#This Row],[Composure]])/('F+ , F-'!AC$2-'F+ , F-'!AC$3))</f>
        <v>1.7613245160360534E-3</v>
      </c>
      <c r="AD1389" s="2" cm="1">
        <f t="array" ref="AD1389">[1]!table_weight[Marking]*(('F+ , F-'!AD$2-[1]!tbl_gk[[#This Row],[Marking]])/('F+ , F-'!AD$2-'F+ , F-'!AD$3))</f>
        <v>3.7859581516411465E-2</v>
      </c>
      <c r="AE1389" s="2" cm="1">
        <f t="array" ref="AE1389">[1]!table_weight[StandingTackle]*(('F+ , F-'!AE$2-[1]!tbl_gk[[#This Row],[StandingTackle]])/('F+ , F-'!AE$2-'F+ , F-'!AE$3))</f>
        <v>2.6900228972187096E-2</v>
      </c>
      <c r="AF1389" s="2" cm="1">
        <f t="array" ref="AF1389">[1]!table_weight[SlidingTackle]*(('F+ , F-'!AF$2-[1]!tbl_gk[[#This Row],[SlidingTackle]])/('F+ , F-'!AF$2-'F+ , F-'!AF$3))</f>
        <v>1.120842873841129E-2</v>
      </c>
      <c r="AG1389" s="2" cm="1">
        <f t="array" ref="AG1389">[1]!table_weight[GKDiving]*(('F+ , F-'!AG$2-[1]!tbl_gk[[#This Row],[GKDiving]])/('F+ , F-'!AG$2-'F+ , F-'!AG$3))</f>
        <v>4.9535417300476586E-2</v>
      </c>
      <c r="AH1389" s="2" cm="1">
        <f t="array" ref="AH1389">[1]!table_weight[GKHandling]*(('F+ , F-'!AH$2-[1]!tbl_gk[[#This Row],[GKHandling]])/('F+ , F-'!AH$2-'F+ , F-'!AH$3))</f>
        <v>5.7036282588854605E-2</v>
      </c>
      <c r="AI1389" s="2" cm="1">
        <f t="array" ref="AI1389">[1]!table_weight[GKKicking]*(('F+ , F-'!AI$2-[1]!tbl_gk[[#This Row],[GKKicking]])/('F+ , F-'!AI$2-'F+ , F-'!AI$3))</f>
        <v>3.6671737146334017E-2</v>
      </c>
      <c r="AJ1389" s="2" cm="1">
        <f t="array" ref="AJ1389">[1]!table_weight[GKPositioning]*(('F+ , F-'!AJ$2-[1]!tbl_gk[[#This Row],[GKPositioning]])/('F+ , F-'!AJ$2-'F+ , F-'!AJ$3))</f>
        <v>2.1443448550232839E-2</v>
      </c>
      <c r="AK1389" s="2" cm="1">
        <f t="array" ref="AK1389">[1]!table_weight[GKReflexes]*(('F+ , F-'!AK$2-[1]!tbl_gk[[#This Row],[GKReflexes]])/('F+ , F-'!AK$2-'F+ , F-'!AK$3))</f>
        <v>5.10157860933644E-2</v>
      </c>
    </row>
    <row r="1390" spans="1:37" x14ac:dyDescent="0.55000000000000004">
      <c r="A1390" s="7">
        <f>[1]!tbl_gk[[#This Row],[ID]]</f>
        <v>254584</v>
      </c>
      <c r="B1390" s="1" cm="1">
        <f t="array" ref="B1390">[1]!table_weight[ValueEUR]*(('F+ , F-'!B$2-[1]!tbl_gk[[#This Row],[ValueEUR]])/('F+ , F-'!B$2-'F+ , F-'!B$3))</f>
        <v>1.1111930395502975E-5</v>
      </c>
      <c r="C1390" s="1" cm="1">
        <f t="array" ref="C1390">[1]!table_weight[WageEUR]*(('F+ , F-'!C$2-[1]!tbl_gk[[#This Row],[WageEUR]])/('F+ , F-'!C$2-'F+ , F-'!C$3))</f>
        <v>0</v>
      </c>
      <c r="D1390" s="1" cm="1">
        <f t="array" ref="D1390">[1]!table_weight[Crossing]*(('F+ , F-'!D$2-[1]!tbl_gk[[#This Row],[Crossing]])/('F+ , F-'!D$2-'F+ , F-'!D$3))</f>
        <v>3.9229500584439428E-2</v>
      </c>
      <c r="E1390" s="1" cm="1">
        <f t="array" ref="E1390">[1]!table_weight[Finishing]*(('F+ , F-'!E$2-[1]!tbl_gk[[#This Row],[Finishing]])/('F+ , F-'!E$2-'F+ , F-'!E$3))</f>
        <v>1.8966763005780131E-2</v>
      </c>
      <c r="F1390" s="1" cm="1">
        <f t="array" ref="F1390">[1]!table_weight[HeadingAccuracy]*(('F+ , F-'!F$2-[1]!tbl_gk[[#This Row],[HeadingAccuracy]])/('F+ , F-'!F$2-'F+ , F-'!F$3))</f>
        <v>1.294463632730245E-2</v>
      </c>
      <c r="G1390" s="1" cm="1">
        <f t="array" ref="G1390">[1]!table_weight[ShortPassing]*(('F+ , F-'!G$2-[1]!tbl_gk[[#This Row],[ShortPassing]])/('F+ , F-'!G$2-'F+ , F-'!G$3))</f>
        <v>5.9066304653552192E-2</v>
      </c>
      <c r="H1390" s="1" cm="1">
        <f t="array" ref="H1390">[1]!table_weight[Volleys]*(('F+ , F-'!H$2-[1]!tbl_gk[[#This Row],[Volleys]])/('F+ , F-'!H$2-'F+ , F-'!H$3))</f>
        <v>1.9675665665797848E-3</v>
      </c>
      <c r="I1390" s="1" cm="1">
        <f t="array" ref="I1390">[1]!table_weight[Dribbling]*(('F+ , F-'!I$2-[1]!tbl_gk[[#This Row],[Dribbling]])/('F+ , F-'!I$2-'F+ , F-'!I$3))</f>
        <v>1.5646051545047536E-2</v>
      </c>
      <c r="J1390" s="1" cm="1">
        <f t="array" ref="J1390">[1]!table_weight[Curve]*(('F+ , F-'!J$2-[1]!tbl_gk[[#This Row],[Curve]])/('F+ , F-'!J$2-'F+ , F-'!J$3))</f>
        <v>9.8029273569279467E-3</v>
      </c>
      <c r="K1390" s="1" cm="1">
        <f t="array" ref="K1390">[1]!table_weight[FKAccuracy]*(('F+ , F-'!K$2-[1]!tbl_gk[[#This Row],[FKAccuracy]])/('F+ , F-'!K$2-'F+ , F-'!K$3))</f>
        <v>9.2789777912990392E-3</v>
      </c>
      <c r="L1390" s="1" cm="1">
        <f t="array" ref="L1390">[1]!table_weight[LongPassing]*(('F+ , F-'!L$2-[1]!tbl_gk[[#This Row],[LongPassing]])/('F+ , F-'!L$2-'F+ , F-'!L$3))</f>
        <v>2.5988356803638323E-2</v>
      </c>
      <c r="M1390" s="1" cm="1">
        <f t="array" ref="M1390">[1]!table_weight[BallControl]*(('F+ , F-'!M$2-[1]!tbl_gk[[#This Row],[BallControl]])/('F+ , F-'!M$2-'F+ , F-'!M$3))</f>
        <v>1.5646051545047536E-2</v>
      </c>
      <c r="N1390" s="1" cm="1">
        <f t="array" ref="N1390">[1]!table_weight[Acceleration]*(('F+ , F-'!N$2-[1]!tbl_gk[[#This Row],[Acceleration]])/('F+ , F-'!N$2-'F+ , F-'!N$3))</f>
        <v>7.666565257073309E-3</v>
      </c>
      <c r="O1390" s="1" cm="1">
        <f t="array" ref="O1390">[1]!table_weight[SprintSpeed]*(('F+ , F-'!O$2-[1]!tbl_gk[[#This Row],[SprintSpeed]])/('F+ , F-'!O$2-'F+ , F-'!O$3))</f>
        <v>1.0400973532096125E-2</v>
      </c>
      <c r="P1390" s="1" cm="1">
        <f t="array" ref="P1390">[1]!table_weight[Agility]*(('F+ , F-'!P$2-[1]!tbl_gk[[#This Row],[Agility]])/('F+ , F-'!P$2-'F+ , F-'!P$3))</f>
        <v>3.8613652851559629E-3</v>
      </c>
      <c r="Q1390" s="1" cm="1">
        <f t="array" ref="Q1390">[1]!table_weight[Reactions]*(('F+ , F-'!Q$2-[1]!tbl_gk[[#This Row],[Reactions]])/('F+ , F-'!Q$2-'F+ , F-'!Q$3))</f>
        <v>1.5469260002165645E-3</v>
      </c>
      <c r="R1390" s="1" cm="1">
        <f t="array" ref="R1390">[1]!table_weight[Balance]*(('F+ , F-'!R$2-[1]!tbl_gk[[#This Row],[Balance]])/('F+ , F-'!R$2-'F+ , F-'!R$3))</f>
        <v>1.6763626655408076E-3</v>
      </c>
      <c r="S1390" s="1" cm="1">
        <f t="array" ref="S1390">[1]!table_weight[ShotPower]*(('F+ , F-'!S$2-[1]!tbl_gk[[#This Row],[ShotPower]])/('F+ , F-'!S$2-'F+ , F-'!S$3))</f>
        <v>6.4926873789576834E-3</v>
      </c>
      <c r="T1390" s="1" cm="1">
        <f t="array" ref="T1390">[1]!table_weight[Jumping]*(('F+ , F-'!T$2-[1]!tbl_gk[[#This Row],[Jumping]])/('F+ , F-'!T$2-'F+ , F-'!T$3))</f>
        <v>3.0054859318723757E-3</v>
      </c>
      <c r="U1390" s="1" cm="1">
        <f t="array" ref="U1390">[1]!table_weight[Stamina]*(('F+ , F-'!U$2-[1]!tbl_gk[[#This Row],[Stamina]])/('F+ , F-'!U$2-'F+ , F-'!U$3))</f>
        <v>1.88916258574835E-2</v>
      </c>
      <c r="V1390" s="1" cm="1">
        <f t="array" ref="V1390">[1]!table_weight[Strength]*(('F+ , F-'!V$2-[1]!tbl_gk[[#This Row],[Strength]])/('F+ , F-'!V$2-'F+ , F-'!V$3))</f>
        <v>2.662001825372675E-2</v>
      </c>
      <c r="W1390" s="1" cm="1">
        <f t="array" ref="W1390">[1]!table_weight[LongShots]*(('F+ , F-'!W$2-[1]!tbl_gk[[#This Row],[LongShots]])/('F+ , F-'!W$2-'F+ , F-'!W$3))</f>
        <v>9.0897623305407575E-3</v>
      </c>
      <c r="X1390" s="1" cm="1">
        <f t="array" ref="X1390">[1]!table_weight[Aggression]*(('F+ , F-'!X$2-[1]!tbl_gk[[#This Row],[Aggression]])/('F+ , F-'!X$2-'F+ , F-'!X$3))</f>
        <v>1.5211439002129575E-2</v>
      </c>
      <c r="Y1390" s="1" cm="1">
        <f t="array" ref="Y1390">[1]!table_weight[Interceptions]*(('F+ , F-'!Y$2-[1]!tbl_gk[[#This Row],[Interceptions]])/('F+ , F-'!Y$2-'F+ , F-'!Y$3))</f>
        <v>2.0776599612664828E-2</v>
      </c>
      <c r="Z1390" s="1" cm="1">
        <f t="array" ref="Z1390">[1]!table_weight[Positioning]*(('F+ , F-'!Z$2-[1]!tbl_gk[[#This Row],[Positioning]])/('F+ , F-'!Z$2-'F+ , F-'!Z$3))</f>
        <v>1.6267788932832863E-3</v>
      </c>
      <c r="AA1390" s="1" cm="1">
        <f t="array" ref="AA1390">[1]!table_weight[Vision]*(('F+ , F-'!AA$2-[1]!tbl_gk[[#This Row],[Vision]])/('F+ , F-'!AA$2-'F+ , F-'!AA$3))</f>
        <v>2.5555217523577683E-2</v>
      </c>
      <c r="AB1390" s="1" cm="1">
        <f t="array" ref="AB1390">[1]!table_weight[Penalties]*(('F+ , F-'!AB$2-[1]!tbl_gk[[#This Row],[Penalties]])/('F+ , F-'!AB$2-'F+ , F-'!AB$3))</f>
        <v>2.3879722257019362E-3</v>
      </c>
      <c r="AC1390" s="1" cm="1">
        <f t="array" ref="AC1390">[1]!table_weight[Composure]*(('F+ , F-'!AC$2-[1]!tbl_gk[[#This Row],[Composure]])/('F+ , F-'!AC$2-'F+ , F-'!AC$3))</f>
        <v>1.9748183967676961E-3</v>
      </c>
      <c r="AD1390" s="1" cm="1">
        <f t="array" ref="AD1390">[1]!table_weight[Marking]*(('F+ , F-'!AD$2-[1]!tbl_gk[[#This Row],[Marking]])/('F+ , F-'!AD$2-'F+ , F-'!AD$3))</f>
        <v>2.6817203574124791E-2</v>
      </c>
      <c r="AE1390" s="1" cm="1">
        <f t="array" ref="AE1390">[1]!table_weight[StandingTackle]*(('F+ , F-'!AE$2-[1]!tbl_gk[[#This Row],[StandingTackle]])/('F+ , F-'!AE$2-'F+ , F-'!AE$3))</f>
        <v>2.465854322450484E-2</v>
      </c>
      <c r="AF1390" s="1" cm="1">
        <f t="array" ref="AF1390">[1]!table_weight[SlidingTackle]*(('F+ , F-'!AF$2-[1]!tbl_gk[[#This Row],[SlidingTackle]])/('F+ , F-'!AF$2-'F+ , F-'!AF$3))</f>
        <v>9.7139715732897855E-3</v>
      </c>
      <c r="AG1390" s="1" cm="1">
        <f t="array" ref="AG1390">[1]!table_weight[GKDiving]*(('F+ , F-'!AG$2-[1]!tbl_gk[[#This Row],[GKDiving]])/('F+ , F-'!AG$2-'F+ , F-'!AG$3))</f>
        <v>5.2951652976371534E-2</v>
      </c>
      <c r="AH1390" s="1" cm="1">
        <f t="array" ref="AH1390">[1]!table_weight[GKHandling]*(('F+ , F-'!AH$2-[1]!tbl_gk[[#This Row],[GKHandling]])/('F+ , F-'!AH$2-'F+ , F-'!AH$3))</f>
        <v>5.7036282588854605E-2</v>
      </c>
      <c r="AI1390" s="1" cm="1">
        <f t="array" ref="AI1390">[1]!table_weight[GKKicking]*(('F+ , F-'!AI$2-[1]!tbl_gk[[#This Row],[GKKicking]])/('F+ , F-'!AI$2-'F+ , F-'!AI$3))</f>
        <v>2.9516276239732256E-2</v>
      </c>
      <c r="AJ1390" s="1" cm="1">
        <f t="array" ref="AJ1390">[1]!table_weight[GKPositioning]*(('F+ , F-'!AJ$2-[1]!tbl_gk[[#This Row],[GKPositioning]])/('F+ , F-'!AJ$2-'F+ , F-'!AJ$3))</f>
        <v>1.7028620907537841E-2</v>
      </c>
      <c r="AK1390" s="1" cm="1">
        <f t="array" ref="AK1390">[1]!table_weight[GKReflexes]*(('F+ , F-'!AK$2-[1]!tbl_gk[[#This Row],[GKReflexes]])/('F+ , F-'!AK$2-'F+ , F-'!AK$3))</f>
        <v>4.3727816651455198E-2</v>
      </c>
    </row>
    <row r="1391" spans="1:37" x14ac:dyDescent="0.55000000000000004">
      <c r="A1391" s="8">
        <f>[1]!tbl_gk[[#This Row],[ID]]</f>
        <v>254601</v>
      </c>
      <c r="B1391" s="2" cm="1">
        <f t="array" ref="B1391">[1]!table_weight[ValueEUR]*(('F+ , F-'!B$2-[1]!tbl_gk[[#This Row],[ValueEUR]])/('F+ , F-'!B$2-'F+ , F-'!B$3))</f>
        <v>4.2935264389290658E-4</v>
      </c>
      <c r="C1391" s="2" cm="1">
        <f t="array" ref="C1391">[1]!table_weight[WageEUR]*(('F+ , F-'!C$2-[1]!tbl_gk[[#This Row],[WageEUR]])/('F+ , F-'!C$2-'F+ , F-'!C$3))</f>
        <v>0</v>
      </c>
      <c r="D1391" s="2" cm="1">
        <f t="array" ref="D1391">[1]!table_weight[Crossing]*(('F+ , F-'!D$2-[1]!tbl_gk[[#This Row],[Crossing]])/('F+ , F-'!D$2-'F+ , F-'!D$3))</f>
        <v>3.4746129089074922E-2</v>
      </c>
      <c r="E1391" s="2" cm="1">
        <f t="array" ref="E1391">[1]!table_weight[Finishing]*(('F+ , F-'!E$2-[1]!tbl_gk[[#This Row],[Finishing]])/('F+ , F-'!E$2-'F+ , F-'!E$3))</f>
        <v>1.8966763005780131E-2</v>
      </c>
      <c r="F1391" s="2" cm="1">
        <f t="array" ref="F1391">[1]!table_weight[HeadingAccuracy]*(('F+ , F-'!F$2-[1]!tbl_gk[[#This Row],[HeadingAccuracy]])/('F+ , F-'!F$2-'F+ , F-'!F$3))</f>
        <v>1.1274360672166649E-2</v>
      </c>
      <c r="G1391" s="2" cm="1">
        <f t="array" ref="G1391">[1]!table_weight[ShortPassing]*(('F+ , F-'!G$2-[1]!tbl_gk[[#This Row],[ShortPassing]])/('F+ , F-'!G$2-'F+ , F-'!G$3))</f>
        <v>5.3440942305594832E-2</v>
      </c>
      <c r="H1391" s="2" cm="1">
        <f t="array" ref="H1391">[1]!table_weight[Volleys]*(('F+ , F-'!H$2-[1]!tbl_gk[[#This Row],[Volleys]])/('F+ , F-'!H$2-'F+ , F-'!H$3))</f>
        <v>2.0833057763785961E-3</v>
      </c>
      <c r="I1391" s="2" cm="1">
        <f t="array" ref="I1391">[1]!table_weight[Dribbling]*(('F+ , F-'!I$2-[1]!tbl_gk[[#This Row],[Dribbling]])/('F+ , F-'!I$2-'F+ , F-'!I$3))</f>
        <v>1.9557564431309422E-2</v>
      </c>
      <c r="J1391" s="2" cm="1">
        <f t="array" ref="J1391">[1]!table_weight[Curve]*(('F+ , F-'!J$2-[1]!tbl_gk[[#This Row],[Curve]])/('F+ , F-'!J$2-'F+ , F-'!J$3))</f>
        <v>9.4648953791028455E-3</v>
      </c>
      <c r="K1391" s="2" cm="1">
        <f t="array" ref="K1391">[1]!table_weight[FKAccuracy]*(('F+ , F-'!K$2-[1]!tbl_gk[[#This Row],[FKAccuracy]])/('F+ , F-'!K$2-'F+ , F-'!K$3))</f>
        <v>9.4310921813203358E-3</v>
      </c>
      <c r="L1391" s="2" cm="1">
        <f t="array" ref="L1391">[1]!table_weight[LongPassing]*(('F+ , F-'!L$2-[1]!tbl_gk[[#This Row],[LongPassing]])/('F+ , F-'!L$2-'F+ , F-'!L$3))</f>
        <v>2.652978090371412E-2</v>
      </c>
      <c r="M1391" s="2" cm="1">
        <f t="array" ref="M1391">[1]!table_weight[BallControl]*(('F+ , F-'!M$2-[1]!tbl_gk[[#This Row],[BallControl]])/('F+ , F-'!M$2-'F+ , F-'!M$3))</f>
        <v>1.3907601373375588E-2</v>
      </c>
      <c r="N1391" s="2" cm="1">
        <f t="array" ref="N1391">[1]!table_weight[Acceleration]*(('F+ , F-'!N$2-[1]!tbl_gk[[#This Row],[Acceleration]])/('F+ , F-'!N$2-'F+ , F-'!N$3))</f>
        <v>1.10488734587233E-2</v>
      </c>
      <c r="O1391" s="2" cm="1">
        <f t="array" ref="O1391">[1]!table_weight[SprintSpeed]*(('F+ , F-'!O$2-[1]!tbl_gk[[#This Row],[SprintSpeed]])/('F+ , F-'!O$2-'F+ , F-'!O$3))</f>
        <v>1.1806510495892897E-2</v>
      </c>
      <c r="P1391" s="2" cm="1">
        <f t="array" ref="P1391">[1]!table_weight[Agility]*(('F+ , F-'!P$2-[1]!tbl_gk[[#This Row],[Agility]])/('F+ , F-'!P$2-'F+ , F-'!P$3))</f>
        <v>5.0314759776274665E-3</v>
      </c>
      <c r="Q1391" s="2" cm="1">
        <f t="array" ref="Q1391">[1]!table_weight[Reactions]*(('F+ , F-'!Q$2-[1]!tbl_gk[[#This Row],[Reactions]])/('F+ , F-'!Q$2-'F+ , F-'!Q$3))</f>
        <v>9.7971980013715747E-4</v>
      </c>
      <c r="R1391" s="2" cm="1">
        <f t="array" ref="R1391">[1]!table_weight[Balance]*(('F+ , F-'!R$2-[1]!tbl_gk[[#This Row],[Balance]])/('F+ , F-'!R$2-'F+ , F-'!R$3))</f>
        <v>2.4835002452456411E-3</v>
      </c>
      <c r="S1391" s="2" cm="1">
        <f t="array" ref="S1391">[1]!table_weight[ShotPower]*(('F+ , F-'!S$2-[1]!tbl_gk[[#This Row],[ShotPower]])/('F+ , F-'!S$2-'F+ , F-'!S$3))</f>
        <v>7.7912248547492196E-3</v>
      </c>
      <c r="T1391" s="2" cm="1">
        <f t="array" ref="T1391">[1]!table_weight[Jumping]*(('F+ , F-'!T$2-[1]!tbl_gk[[#This Row],[Jumping]])/('F+ , F-'!T$2-'F+ , F-'!T$3))</f>
        <v>4.2076803046213257E-3</v>
      </c>
      <c r="U1391" s="2" cm="1">
        <f t="array" ref="U1391">[1]!table_weight[Stamina]*(('F+ , F-'!U$2-[1]!tbl_gk[[#This Row],[Stamina]])/('F+ , F-'!U$2-'F+ , F-'!U$3))</f>
        <v>2.3185177188729752E-2</v>
      </c>
      <c r="V1391" s="2" cm="1">
        <f t="array" ref="V1391">[1]!table_weight[Strength]*(('F+ , F-'!V$2-[1]!tbl_gk[[#This Row],[Strength]])/('F+ , F-'!V$2-'F+ , F-'!V$3))</f>
        <v>1.9521346719399615E-2</v>
      </c>
      <c r="W1391" s="2" cm="1">
        <f t="array" ref="W1391">[1]!table_weight[LongShots]*(('F+ , F-'!W$2-[1]!tbl_gk[[#This Row],[LongShots]])/('F+ , F-'!W$2-'F+ , F-'!W$3))</f>
        <v>1.0388299806332293E-2</v>
      </c>
      <c r="X1391" s="2" cm="1">
        <f t="array" ref="X1391">[1]!table_weight[Aggression]*(('F+ , F-'!X$2-[1]!tbl_gk[[#This Row],[Aggression]])/('F+ , F-'!X$2-'F+ , F-'!X$3))</f>
        <v>1.460298144204439E-2</v>
      </c>
      <c r="Y1391" s="2" cm="1">
        <f t="array" ref="Y1391">[1]!table_weight[Interceptions]*(('F+ , F-'!Y$2-[1]!tbl_gk[[#This Row],[Interceptions]])/('F+ , F-'!Y$2-'F+ , F-'!Y$3))</f>
        <v>2.2161706253509151E-2</v>
      </c>
      <c r="Z1391" s="2" cm="1">
        <f t="array" ref="Z1391">[1]!table_weight[Positioning]*(('F+ , F-'!Z$2-[1]!tbl_gk[[#This Row],[Positioning]])/('F+ , F-'!Z$2-'F+ , F-'!Z$3))</f>
        <v>2.0704458641787279E-3</v>
      </c>
      <c r="AA1391" s="2" cm="1">
        <f t="array" ref="AA1391">[1]!table_weight[Vision]*(('F+ , F-'!AA$2-[1]!tbl_gk[[#This Row],[Vision]])/('F+ , F-'!AA$2-'F+ , F-'!AA$3))</f>
        <v>2.0586147449548689E-2</v>
      </c>
      <c r="AB1391" s="2" cm="1">
        <f t="array" ref="AB1391">[1]!table_weight[Penalties]*(('F+ , F-'!AB$2-[1]!tbl_gk[[#This Row],[Penalties]])/('F+ , F-'!AB$2-'F+ , F-'!AB$3))</f>
        <v>2.427119311369181E-3</v>
      </c>
      <c r="AC1391" s="2" cm="1">
        <f t="array" ref="AC1391">[1]!table_weight[Composure]*(('F+ , F-'!AC$2-[1]!tbl_gk[[#This Row],[Composure]])/('F+ , F-'!AC$2-'F+ , F-'!AC$3))</f>
        <v>1.9214449265847853E-3</v>
      </c>
      <c r="AD1391" s="2" cm="1">
        <f t="array" ref="AD1391">[1]!table_weight[Marking]*(('F+ , F-'!AD$2-[1]!tbl_gk[[#This Row],[Marking]])/('F+ , F-'!AD$2-'F+ , F-'!AD$3))</f>
        <v>3.3127133826860035E-2</v>
      </c>
      <c r="AE1391" s="2" cm="1">
        <f t="array" ref="AE1391">[1]!table_weight[StandingTackle]*(('F+ , F-'!AE$2-[1]!tbl_gk[[#This Row],[StandingTackle]])/('F+ , F-'!AE$2-'F+ , F-'!AE$3))</f>
        <v>2.9141914719869356E-2</v>
      </c>
      <c r="AF1391" s="2" cm="1">
        <f t="array" ref="AF1391">[1]!table_weight[SlidingTackle]*(('F+ , F-'!AF$2-[1]!tbl_gk[[#This Row],[SlidingTackle]])/('F+ , F-'!AF$2-'F+ , F-'!AF$3))</f>
        <v>1.120842873841129E-2</v>
      </c>
      <c r="AG1391" s="2" cm="1">
        <f t="array" ref="AG1391">[1]!table_weight[GKDiving]*(('F+ , F-'!AG$2-[1]!tbl_gk[[#This Row],[GKDiving]])/('F+ , F-'!AG$2-'F+ , F-'!AG$3))</f>
        <v>3.0746121083054436E-2</v>
      </c>
      <c r="AH1391" s="2" cm="1">
        <f t="array" ref="AH1391">[1]!table_weight[GKHandling]*(('F+ , F-'!AH$2-[1]!tbl_gk[[#This Row],[GKHandling]])/('F+ , F-'!AH$2-'F+ , F-'!AH$3))</f>
        <v>2.8518141294427302E-2</v>
      </c>
      <c r="AI1391" s="2" cm="1">
        <f t="array" ref="AI1391">[1]!table_weight[GKKicking]*(('F+ , F-'!AI$2-[1]!tbl_gk[[#This Row],[GKKicking]])/('F+ , F-'!AI$2-'F+ , F-'!AI$3))</f>
        <v>3.57773045330088E-2</v>
      </c>
      <c r="AJ1391" s="2" cm="1">
        <f t="array" ref="AJ1391">[1]!table_weight[GKPositioning]*(('F+ , F-'!AJ$2-[1]!tbl_gk[[#This Row],[GKPositioning]])/('F+ , F-'!AJ$2-'F+ , F-'!AJ$3))</f>
        <v>1.4505862254569271E-2</v>
      </c>
      <c r="AK1391" s="2" cm="1">
        <f t="array" ref="AK1391">[1]!table_weight[GKReflexes]*(('F+ , F-'!AK$2-[1]!tbl_gk[[#This Row],[GKReflexes]])/('F+ , F-'!AK$2-'F+ , F-'!AK$3))</f>
        <v>3.6439847209545996E-2</v>
      </c>
    </row>
    <row r="1392" spans="1:37" x14ac:dyDescent="0.55000000000000004">
      <c r="A1392" s="7">
        <f>[1]!tbl_gk[[#This Row],[ID]]</f>
        <v>254604</v>
      </c>
      <c r="B1392" s="1" cm="1">
        <f t="array" ref="B1392">[1]!table_weight[ValueEUR]*(('F+ , F-'!B$2-[1]!tbl_gk[[#This Row],[ValueEUR]])/('F+ , F-'!B$2-'F+ , F-'!B$3))</f>
        <v>1.5155438400533223E-4</v>
      </c>
      <c r="C1392" s="1" cm="1">
        <f t="array" ref="C1392">[1]!table_weight[WageEUR]*(('F+ , F-'!C$2-[1]!tbl_gk[[#This Row],[WageEUR]])/('F+ , F-'!C$2-'F+ , F-'!C$3))</f>
        <v>0</v>
      </c>
      <c r="D1392" s="1" cm="1">
        <f t="array" ref="D1392">[1]!table_weight[Crossing]*(('F+ , F-'!D$2-[1]!tbl_gk[[#This Row],[Crossing]])/('F+ , F-'!D$2-'F+ , F-'!D$3))</f>
        <v>3.5866971962916043E-2</v>
      </c>
      <c r="E1392" s="1" cm="1">
        <f t="array" ref="E1392">[1]!table_weight[Finishing]*(('F+ , F-'!E$2-[1]!tbl_gk[[#This Row],[Finishing]])/('F+ , F-'!E$2-'F+ , F-'!E$3))</f>
        <v>2.096326437480962E-2</v>
      </c>
      <c r="F1392" s="1" cm="1">
        <f t="array" ref="F1392">[1]!table_weight[HeadingAccuracy]*(('F+ , F-'!F$2-[1]!tbl_gk[[#This Row],[HeadingAccuracy]])/('F+ , F-'!F$2-'F+ , F-'!F$3))</f>
        <v>1.0439222844598752E-2</v>
      </c>
      <c r="G1392" s="1" cm="1">
        <f t="array" ref="G1392">[1]!table_weight[ShortPassing]*(('F+ , F-'!G$2-[1]!tbl_gk[[#This Row],[ShortPassing]])/('F+ , F-'!G$2-'F+ , F-'!G$3))</f>
        <v>5.2034601718605494E-2</v>
      </c>
      <c r="H1392" s="1" cm="1">
        <f t="array" ref="H1392">[1]!table_weight[Volleys]*(('F+ , F-'!H$2-[1]!tbl_gk[[#This Row],[Volleys]])/('F+ , F-'!H$2-'F+ , F-'!H$3))</f>
        <v>2.3147841959762173E-3</v>
      </c>
      <c r="I1392" s="1" cm="1">
        <f t="array" ref="I1392">[1]!table_weight[Dribbling]*(('F+ , F-'!I$2-[1]!tbl_gk[[#This Row],[Dribbling]])/('F+ , F-'!I$2-'F+ , F-'!I$3))</f>
        <v>2.2491199096005835E-2</v>
      </c>
      <c r="J1392" s="1" cm="1">
        <f t="array" ref="J1392">[1]!table_weight[Curve]*(('F+ , F-'!J$2-[1]!tbl_gk[[#This Row],[Curve]])/('F+ , F-'!J$2-'F+ , F-'!J$3))</f>
        <v>9.1268634012777444E-3</v>
      </c>
      <c r="K1392" s="1" cm="1">
        <f t="array" ref="K1392">[1]!table_weight[FKAccuracy]*(('F+ , F-'!K$2-[1]!tbl_gk[[#This Row],[FKAccuracy]])/('F+ , F-'!K$2-'F+ , F-'!K$3))</f>
        <v>9.1268634012777444E-3</v>
      </c>
      <c r="L1392" s="1" cm="1">
        <f t="array" ref="L1392">[1]!table_weight[LongPassing]*(('F+ , F-'!L$2-[1]!tbl_gk[[#This Row],[LongPassing]])/('F+ , F-'!L$2-'F+ , F-'!L$3))</f>
        <v>2.0574115802880336E-2</v>
      </c>
      <c r="M1392" s="1" cm="1">
        <f t="array" ref="M1392">[1]!table_weight[BallControl]*(('F+ , F-'!M$2-[1]!tbl_gk[[#This Row],[BallControl]])/('F+ , F-'!M$2-'F+ , F-'!M$3))</f>
        <v>1.3472988830457604E-2</v>
      </c>
      <c r="N1392" s="1" cm="1">
        <f t="array" ref="N1392">[1]!table_weight[Acceleration]*(('F+ , F-'!N$2-[1]!tbl_gk[[#This Row],[Acceleration]])/('F+ , F-'!N$2-'F+ , F-'!N$3))</f>
        <v>1.0597899031836633E-2</v>
      </c>
      <c r="O1392" s="1" cm="1">
        <f t="array" ref="O1392">[1]!table_weight[SprintSpeed]*(('F+ , F-'!O$2-[1]!tbl_gk[[#This Row],[SprintSpeed]])/('F+ , F-'!O$2-'F+ , F-'!O$3))</f>
        <v>8.7143291755399956E-3</v>
      </c>
      <c r="P1392" s="1" cm="1">
        <f t="array" ref="P1392">[1]!table_weight[Agility]*(('F+ , F-'!P$2-[1]!tbl_gk[[#This Row],[Agility]])/('F+ , F-'!P$2-'F+ , F-'!P$3))</f>
        <v>4.3294095621445646E-3</v>
      </c>
      <c r="Q1392" s="1" cm="1">
        <f t="array" ref="Q1392">[1]!table_weight[Reactions]*(('F+ , F-'!Q$2-[1]!tbl_gk[[#This Row],[Reactions]])/('F+ , F-'!Q$2-'F+ , F-'!Q$3))</f>
        <v>1.3922334001949081E-3</v>
      </c>
      <c r="R1392" s="1" cm="1">
        <f t="array" ref="R1392">[1]!table_weight[Balance]*(('F+ , F-'!R$2-[1]!tbl_gk[[#This Row],[Balance]])/('F+ , F-'!R$2-'F+ , F-'!R$3))</f>
        <v>1.4280126410162438E-3</v>
      </c>
      <c r="S1392" s="1" cm="1">
        <f t="array" ref="S1392">[1]!table_weight[ShotPower]*(('F+ , F-'!S$2-[1]!tbl_gk[[#This Row],[ShotPower]])/('F+ , F-'!S$2-'F+ , F-'!S$3))</f>
        <v>5.9732723886410689E-3</v>
      </c>
      <c r="T1392" s="1" cm="1">
        <f t="array" ref="T1392">[1]!table_weight[Jumping]*(('F+ , F-'!T$2-[1]!tbl_gk[[#This Row],[Jumping]])/('F+ , F-'!T$2-'F+ , F-'!T$3))</f>
        <v>2.1467756656231253E-3</v>
      </c>
      <c r="U1392" s="1" cm="1">
        <f t="array" ref="U1392">[1]!table_weight[Stamina]*(('F+ , F-'!U$2-[1]!tbl_gk[[#This Row],[Stamina]])/('F+ , F-'!U$2-'F+ , F-'!U$3))</f>
        <v>1.5456784792486501E-2</v>
      </c>
      <c r="V1392" s="1" cm="1">
        <f t="array" ref="V1392">[1]!table_weight[Strength]*(('F+ , F-'!V$2-[1]!tbl_gk[[#This Row],[Strength]])/('F+ , F-'!V$2-'F+ , F-'!V$3))</f>
        <v>4.0817361322381021E-2</v>
      </c>
      <c r="W1392" s="1" cm="1">
        <f t="array" ref="W1392">[1]!table_weight[LongShots]*(('F+ , F-'!W$2-[1]!tbl_gk[[#This Row],[LongShots]])/('F+ , F-'!W$2-'F+ , F-'!W$3))</f>
        <v>1.0388299806332293E-2</v>
      </c>
      <c r="X1392" s="1" cm="1">
        <f t="array" ref="X1392">[1]!table_weight[Aggression]*(('F+ , F-'!X$2-[1]!tbl_gk[[#This Row],[Aggression]])/('F+ , F-'!X$2-'F+ , F-'!X$3))</f>
        <v>1.2777608761788841E-2</v>
      </c>
      <c r="Y1392" s="1" cm="1">
        <f t="array" ref="Y1392">[1]!table_weight[Interceptions]*(('F+ , F-'!Y$2-[1]!tbl_gk[[#This Row],[Interceptions]])/('F+ , F-'!Y$2-'F+ , F-'!Y$3))</f>
        <v>2.3546812894353474E-2</v>
      </c>
      <c r="Z1392" s="1" cm="1">
        <f t="array" ref="Z1392">[1]!table_weight[Positioning]*(('F+ , F-'!Z$2-[1]!tbl_gk[[#This Row],[Positioning]])/('F+ , F-'!Z$2-'F+ , F-'!Z$3))</f>
        <v>1.9225568738802474E-3</v>
      </c>
      <c r="AA1392" s="1" cm="1">
        <f t="array" ref="AA1392">[1]!table_weight[Vision]*(('F+ , F-'!AA$2-[1]!tbl_gk[[#This Row],[Vision]])/('F+ , F-'!AA$2-'F+ , F-'!AA$3))</f>
        <v>1.4197343068654267E-2</v>
      </c>
      <c r="AB1392" s="1" cm="1">
        <f t="array" ref="AB1392">[1]!table_weight[Penalties]*(('F+ , F-'!AB$2-[1]!tbl_gk[[#This Row],[Penalties]])/('F+ , F-'!AB$2-'F+ , F-'!AB$3))</f>
        <v>2.427119311369181E-3</v>
      </c>
      <c r="AC1392" s="1" cm="1">
        <f t="array" ref="AC1392">[1]!table_weight[Composure]*(('F+ , F-'!AC$2-[1]!tbl_gk[[#This Row],[Composure]])/('F+ , F-'!AC$2-'F+ , F-'!AC$3))</f>
        <v>2.4551796284138926E-3</v>
      </c>
      <c r="AD1392" s="1" cm="1">
        <f t="array" ref="AD1392">[1]!table_weight[Marking]*(('F+ , F-'!AD$2-[1]!tbl_gk[[#This Row],[Marking]])/('F+ , F-'!AD$2-'F+ , F-'!AD$3))</f>
        <v>3.1549651263676225E-2</v>
      </c>
      <c r="AE1392" s="1" cm="1">
        <f t="array" ref="AE1392">[1]!table_weight[StandingTackle]*(('F+ , F-'!AE$2-[1]!tbl_gk[[#This Row],[StandingTackle]])/('F+ , F-'!AE$2-'F+ , F-'!AE$3))</f>
        <v>1.120842873841129E-2</v>
      </c>
      <c r="AF1392" s="1" cm="1">
        <f t="array" ref="AF1392">[1]!table_weight[SlidingTackle]*(('F+ , F-'!AF$2-[1]!tbl_gk[[#This Row],[SlidingTackle]])/('F+ , F-'!AF$2-'F+ , F-'!AF$3))</f>
        <v>8.2195144081682794E-3</v>
      </c>
      <c r="AG1392" s="1" cm="1">
        <f t="array" ref="AG1392">[1]!table_weight[GKDiving]*(('F+ , F-'!AG$2-[1]!tbl_gk[[#This Row],[GKDiving]])/('F+ , F-'!AG$2-'F+ , F-'!AG$3))</f>
        <v>4.9535417300476586E-2</v>
      </c>
      <c r="AH1392" s="1" cm="1">
        <f t="array" ref="AH1392">[1]!table_weight[GKHandling]*(('F+ , F-'!AH$2-[1]!tbl_gk[[#This Row],[GKHandling]])/('F+ , F-'!AH$2-'F+ , F-'!AH$3))</f>
        <v>5.168913109614949E-2</v>
      </c>
      <c r="AI1392" s="1" cm="1">
        <f t="array" ref="AI1392">[1]!table_weight[GKKicking]*(('F+ , F-'!AI$2-[1]!tbl_gk[[#This Row],[GKKicking]])/('F+ , F-'!AI$2-'F+ , F-'!AI$3))</f>
        <v>2.7727411013081817E-2</v>
      </c>
      <c r="AJ1392" s="1" cm="1">
        <f t="array" ref="AJ1392">[1]!table_weight[GKPositioning]*(('F+ , F-'!AJ$2-[1]!tbl_gk[[#This Row],[GKPositioning]])/('F+ , F-'!AJ$2-'F+ , F-'!AJ$3))</f>
        <v>1.7659310570779983E-2</v>
      </c>
      <c r="AK1392" s="1" cm="1">
        <f t="array" ref="AK1392">[1]!table_weight[GKReflexes]*(('F+ , F-'!AK$2-[1]!tbl_gk[[#This Row],[GKReflexes]])/('F+ , F-'!AK$2-'F+ , F-'!AK$3))</f>
        <v>4.1905824290977896E-2</v>
      </c>
    </row>
    <row r="1393" spans="1:37" x14ac:dyDescent="0.55000000000000004">
      <c r="A1393" s="8">
        <f>[1]!tbl_gk[[#This Row],[ID]]</f>
        <v>254714</v>
      </c>
      <c r="B1393" s="2" cm="1">
        <f t="array" ref="B1393">[1]!table_weight[ValueEUR]*(('F+ , F-'!B$2-[1]!tbl_gk[[#This Row],[ValueEUR]])/('F+ , F-'!B$2-'F+ , F-'!B$3))</f>
        <v>5.2195206385543126E-4</v>
      </c>
      <c r="C1393" s="2" cm="1">
        <f t="array" ref="C1393">[1]!table_weight[WageEUR]*(('F+ , F-'!C$2-[1]!tbl_gk[[#This Row],[WageEUR]])/('F+ , F-'!C$2-'F+ , F-'!C$3))</f>
        <v>8.6066057680719962E-4</v>
      </c>
      <c r="D1393" s="2" cm="1">
        <f t="array" ref="D1393">[1]!table_weight[Crossing]*(('F+ , F-'!D$2-[1]!tbl_gk[[#This Row],[Crossing]])/('F+ , F-'!D$2-'F+ , F-'!D$3))</f>
        <v>3.2504443341392672E-2</v>
      </c>
      <c r="E1393" s="2" cm="1">
        <f t="array" ref="E1393">[1]!table_weight[Finishing]*(('F+ , F-'!E$2-[1]!tbl_gk[[#This Row],[Finishing]])/('F+ , F-'!E$2-'F+ , F-'!E$3))</f>
        <v>1.6970261636750646E-2</v>
      </c>
      <c r="F1393" s="2" cm="1">
        <f t="array" ref="F1393">[1]!table_weight[HeadingAccuracy]*(('F+ , F-'!F$2-[1]!tbl_gk[[#This Row],[HeadingAccuracy]])/('F+ , F-'!F$2-'F+ , F-'!F$3))</f>
        <v>6.26353370675925E-3</v>
      </c>
      <c r="G1393" s="2" cm="1">
        <f t="array" ref="G1393">[1]!table_weight[ShortPassing]*(('F+ , F-'!G$2-[1]!tbl_gk[[#This Row],[ShortPassing]])/('F+ , F-'!G$2-'F+ , F-'!G$3))</f>
        <v>4.5002898783658811E-2</v>
      </c>
      <c r="H1393" s="2" cm="1">
        <f t="array" ref="H1393">[1]!table_weight[Volleys]*(('F+ , F-'!H$2-[1]!tbl_gk[[#This Row],[Volleys]])/('F+ , F-'!H$2-'F+ , F-'!H$3))</f>
        <v>2.0833057763785961E-3</v>
      </c>
      <c r="I1393" s="2" cm="1">
        <f t="array" ref="I1393">[1]!table_weight[Dribbling]*(('F+ , F-'!I$2-[1]!tbl_gk[[#This Row],[Dribbling]])/('F+ , F-'!I$2-'F+ , F-'!I$3))</f>
        <v>8.8009039940892403E-3</v>
      </c>
      <c r="J1393" s="2" cm="1">
        <f t="array" ref="J1393">[1]!table_weight[Curve]*(('F+ , F-'!J$2-[1]!tbl_gk[[#This Row],[Curve]])/('F+ , F-'!J$2-'F+ , F-'!J$3))</f>
        <v>6.7606395565020325E-3</v>
      </c>
      <c r="K1393" s="2" cm="1">
        <f t="array" ref="K1393">[1]!table_weight[FKAccuracy]*(('F+ , F-'!K$2-[1]!tbl_gk[[#This Row],[FKAccuracy]])/('F+ , F-'!K$2-'F+ , F-'!K$3))</f>
        <v>7.7578338910860821E-3</v>
      </c>
      <c r="L1393" s="2" cm="1">
        <f t="array" ref="L1393">[1]!table_weight[LongPassing]*(('F+ , F-'!L$2-[1]!tbl_gk[[#This Row],[LongPassing]])/('F+ , F-'!L$2-'F+ , F-'!L$3))</f>
        <v>1.6242723002273949E-2</v>
      </c>
      <c r="M1393" s="2" cm="1">
        <f t="array" ref="M1393">[1]!table_weight[BallControl]*(('F+ , F-'!M$2-[1]!tbl_gk[[#This Row],[BallControl]])/('F+ , F-'!M$2-'F+ , F-'!M$3))</f>
        <v>9.1268634012777305E-3</v>
      </c>
      <c r="N1393" s="2" cm="1">
        <f t="array" ref="N1393">[1]!table_weight[Acceleration]*(('F+ , F-'!N$2-[1]!tbl_gk[[#This Row],[Acceleration]])/('F+ , F-'!N$2-'F+ , F-'!N$3))</f>
        <v>5.1862059091966504E-3</v>
      </c>
      <c r="O1393" s="2" cm="1">
        <f t="array" ref="O1393">[1]!table_weight[SprintSpeed]*(('F+ , F-'!O$2-[1]!tbl_gk[[#This Row],[SprintSpeed]])/('F+ , F-'!O$2-'F+ , F-'!O$3))</f>
        <v>8.1521143900212863E-3</v>
      </c>
      <c r="P1393" s="2" cm="1">
        <f t="array" ref="P1393">[1]!table_weight[Agility]*(('F+ , F-'!P$2-[1]!tbl_gk[[#This Row],[Agility]])/('F+ , F-'!P$2-'F+ , F-'!P$3))</f>
        <v>4.4464206313917145E-3</v>
      </c>
      <c r="Q1393" s="2" cm="1">
        <f t="array" ref="Q1393">[1]!table_weight[Reactions]*(('F+ , F-'!Q$2-[1]!tbl_gk[[#This Row],[Reactions]])/('F+ , F-'!Q$2-'F+ , F-'!Q$3))</f>
        <v>1.5984902002237835E-3</v>
      </c>
      <c r="R1393" s="2" cm="1">
        <f t="array" ref="R1393">[1]!table_weight[Balance]*(('F+ , F-'!R$2-[1]!tbl_gk[[#This Row],[Balance]])/('F+ , F-'!R$2-'F+ , F-'!R$3))</f>
        <v>4.3461254291798717E-4</v>
      </c>
      <c r="S1393" s="2" cm="1">
        <f t="array" ref="S1393">[1]!table_weight[ShotPower]*(('F+ , F-'!S$2-[1]!tbl_gk[[#This Row],[ShotPower]])/('F+ , F-'!S$2-'F+ , F-'!S$3))</f>
        <v>3.635904932216303E-3</v>
      </c>
      <c r="T1393" s="2" cm="1">
        <f t="array" ref="T1393">[1]!table_weight[Jumping]*(('F+ , F-'!T$2-[1]!tbl_gk[[#This Row],[Jumping]])/('F+ , F-'!T$2-'F+ , F-'!T$3))</f>
        <v>2.7478728519976002E-3</v>
      </c>
      <c r="U1393" s="2" cm="1">
        <f t="array" ref="U1393">[1]!table_weight[Stamina]*(('F+ , F-'!U$2-[1]!tbl_gk[[#This Row],[Stamina]])/('F+ , F-'!U$2-'F+ , F-'!U$3))</f>
        <v>1.0304523194991E-2</v>
      </c>
      <c r="V1393" s="2" cm="1">
        <f t="array" ref="V1393">[1]!table_weight[Strength]*(('F+ , F-'!V$2-[1]!tbl_gk[[#This Row],[Strength]])/('F+ , F-'!V$2-'F+ , F-'!V$3))</f>
        <v>1.5084677010445158E-2</v>
      </c>
      <c r="W1393" s="2" cm="1">
        <f t="array" ref="W1393">[1]!table_weight[LongShots]*(('F+ , F-'!W$2-[1]!tbl_gk[[#This Row],[LongShots]])/('F+ , F-'!W$2-'F+ , F-'!W$3))</f>
        <v>9.3494698256990638E-3</v>
      </c>
      <c r="X1393" s="2" cm="1">
        <f t="array" ref="X1393">[1]!table_weight[Aggression]*(('F+ , F-'!X$2-[1]!tbl_gk[[#This Row],[Aggression]])/('F+ , F-'!X$2-'F+ , F-'!X$3))</f>
        <v>6.0845756008518293E-3</v>
      </c>
      <c r="Y1393" s="2" cm="1">
        <f t="array" ref="Y1393">[1]!table_weight[Interceptions]*(('F+ , F-'!Y$2-[1]!tbl_gk[[#This Row],[Interceptions]])/('F+ , F-'!Y$2-'F+ , F-'!Y$3))</f>
        <v>1.6621279690131864E-2</v>
      </c>
      <c r="Z1393" s="2" cm="1">
        <f t="array" ref="Z1393">[1]!table_weight[Positioning]*(('F+ , F-'!Z$2-[1]!tbl_gk[[#This Row],[Positioning]])/('F+ , F-'!Z$2-'F+ , F-'!Z$3))</f>
        <v>1.9225568738802474E-3</v>
      </c>
      <c r="AA1393" s="2" cm="1">
        <f t="array" ref="AA1393">[1]!table_weight[Vision]*(('F+ , F-'!AA$2-[1]!tbl_gk[[#This Row],[Vision]])/('F+ , F-'!AA$2-'F+ , F-'!AA$3))</f>
        <v>2.0586147449548689E-2</v>
      </c>
      <c r="AB1393" s="2" cm="1">
        <f t="array" ref="AB1393">[1]!table_weight[Penalties]*(('F+ , F-'!AB$2-[1]!tbl_gk[[#This Row],[Penalties]])/('F+ , F-'!AB$2-'F+ , F-'!AB$3))</f>
        <v>1.9182071976949979E-3</v>
      </c>
      <c r="AC1393" s="2" cm="1">
        <f t="array" ref="AC1393">[1]!table_weight[Composure]*(('F+ , F-'!AC$2-[1]!tbl_gk[[#This Row],[Composure]])/('F+ , F-'!AC$2-'F+ , F-'!AC$3))</f>
        <v>1.6012041054873211E-3</v>
      </c>
      <c r="AD1393" s="2" cm="1">
        <f t="array" ref="AD1393">[1]!table_weight[Marking]*(('F+ , F-'!AD$2-[1]!tbl_gk[[#This Row],[Marking]])/('F+ , F-'!AD$2-'F+ , F-'!AD$3))</f>
        <v>1.41973430686543E-2</v>
      </c>
      <c r="AE1393" s="2" cm="1">
        <f t="array" ref="AE1393">[1]!table_weight[StandingTackle]*(('F+ , F-'!AE$2-[1]!tbl_gk[[#This Row],[StandingTackle]])/('F+ , F-'!AE$2-'F+ , F-'!AE$3))</f>
        <v>2.017517172914032E-2</v>
      </c>
      <c r="AF1393" s="2" cm="1">
        <f t="array" ref="AF1393">[1]!table_weight[SlidingTackle]*(('F+ , F-'!AF$2-[1]!tbl_gk[[#This Row],[SlidingTackle]])/('F+ , F-'!AF$2-'F+ , F-'!AF$3))</f>
        <v>8.2195144081682794E-3</v>
      </c>
      <c r="AG1393" s="2" cm="1">
        <f t="array" ref="AG1393">[1]!table_weight[GKDiving]*(('F+ , F-'!AG$2-[1]!tbl_gk[[#This Row],[GKDiving]])/('F+ , F-'!AG$2-'F+ , F-'!AG$3))</f>
        <v>3.2454238921001903E-2</v>
      </c>
      <c r="AH1393" s="2" cm="1">
        <f t="array" ref="AH1393">[1]!table_weight[GKHandling]*(('F+ , F-'!AH$2-[1]!tbl_gk[[#This Row],[GKHandling]])/('F+ , F-'!AH$2-'F+ , F-'!AH$3))</f>
        <v>4.0994828110739248E-2</v>
      </c>
      <c r="AI1393" s="2" cm="1">
        <f t="array" ref="AI1393">[1]!table_weight[GKKicking]*(('F+ , F-'!AI$2-[1]!tbl_gk[[#This Row],[GKKicking]])/('F+ , F-'!AI$2-'F+ , F-'!AI$3))</f>
        <v>1.6994219653179179E-2</v>
      </c>
      <c r="AJ1393" s="2" cm="1">
        <f t="array" ref="AJ1393">[1]!table_weight[GKPositioning]*(('F+ , F-'!AJ$2-[1]!tbl_gk[[#This Row],[GKPositioning]])/('F+ , F-'!AJ$2-'F+ , F-'!AJ$3))</f>
        <v>1.0721724275116419E-2</v>
      </c>
      <c r="AK1393" s="2" cm="1">
        <f t="array" ref="AK1393">[1]!table_weight[GKReflexes]*(('F+ , F-'!AK$2-[1]!tbl_gk[[#This Row],[GKReflexes]])/('F+ , F-'!AK$2-'F+ , F-'!AK$3))</f>
        <v>3.2795862488591399E-2</v>
      </c>
    </row>
    <row r="1394" spans="1:37" x14ac:dyDescent="0.55000000000000004">
      <c r="A1394" s="7">
        <f>[1]!tbl_gk[[#This Row],[ID]]</f>
        <v>254760</v>
      </c>
      <c r="B1394" s="1" cm="1">
        <f t="array" ref="B1394">[1]!table_weight[ValueEUR]*(('F+ , F-'!B$2-[1]!tbl_gk[[#This Row],[ValueEUR]])/('F+ , F-'!B$2-'F+ , F-'!B$3))</f>
        <v>2.0557071231680501E-4</v>
      </c>
      <c r="C1394" s="1" cm="1">
        <f t="array" ref="C1394">[1]!table_weight[WageEUR]*(('F+ , F-'!C$2-[1]!tbl_gk[[#This Row],[WageEUR]])/('F+ , F-'!C$2-'F+ , F-'!C$3))</f>
        <v>0</v>
      </c>
      <c r="D1394" s="1" cm="1">
        <f t="array" ref="D1394">[1]!table_weight[Crossing]*(('F+ , F-'!D$2-[1]!tbl_gk[[#This Row],[Crossing]])/('F+ , F-'!D$2-'F+ , F-'!D$3))</f>
        <v>4.1471186332121678E-2</v>
      </c>
      <c r="E1394" s="1" cm="1">
        <f t="array" ref="E1394">[1]!table_weight[Finishing]*(('F+ , F-'!E$2-[1]!tbl_gk[[#This Row],[Finishing]])/('F+ , F-'!E$2-'F+ , F-'!E$3))</f>
        <v>2.096326437480962E-2</v>
      </c>
      <c r="F1394" s="1" cm="1">
        <f t="array" ref="F1394">[1]!table_weight[HeadingAccuracy]*(('F+ , F-'!F$2-[1]!tbl_gk[[#This Row],[HeadingAccuracy]])/('F+ , F-'!F$2-'F+ , F-'!F$3))</f>
        <v>1.25270674135185E-2</v>
      </c>
      <c r="G1394" s="1" cm="1">
        <f t="array" ref="G1394">[1]!table_weight[ShortPassing]*(('F+ , F-'!G$2-[1]!tbl_gk[[#This Row],[ShortPassing]])/('F+ , F-'!G$2-'F+ , F-'!G$3))</f>
        <v>4.0783877022690797E-2</v>
      </c>
      <c r="H1394" s="1" cm="1">
        <f t="array" ref="H1394">[1]!table_weight[Volleys]*(('F+ , F-'!H$2-[1]!tbl_gk[[#This Row],[Volleys]])/('F+ , F-'!H$2-'F+ , F-'!H$3))</f>
        <v>2.3147841959762173E-3</v>
      </c>
      <c r="I1394" s="1" cm="1">
        <f t="array" ref="I1394">[1]!table_weight[Dribbling]*(('F+ , F-'!I$2-[1]!tbl_gk[[#This Row],[Dribbling]])/('F+ , F-'!I$2-'F+ , F-'!I$3))</f>
        <v>1.9557564431309422E-2</v>
      </c>
      <c r="J1394" s="1" cm="1">
        <f t="array" ref="J1394">[1]!table_weight[Curve]*(('F+ , F-'!J$2-[1]!tbl_gk[[#This Row],[Curve]])/('F+ , F-'!J$2-'F+ , F-'!J$3))</f>
        <v>9.6339113680153961E-3</v>
      </c>
      <c r="K1394" s="1" cm="1">
        <f t="array" ref="K1394">[1]!table_weight[FKAccuracy]*(('F+ , F-'!K$2-[1]!tbl_gk[[#This Row],[FKAccuracy]])/('F+ , F-'!K$2-'F+ , F-'!K$3))</f>
        <v>8.3662914511712649E-3</v>
      </c>
      <c r="L1394" s="1" cm="1">
        <f t="array" ref="L1394">[1]!table_weight[LongPassing]*(('F+ , F-'!L$2-[1]!tbl_gk[[#This Row],[LongPassing]])/('F+ , F-'!L$2-'F+ , F-'!L$3))</f>
        <v>2.4364084503410925E-2</v>
      </c>
      <c r="M1394" s="1" cm="1">
        <f t="array" ref="M1394">[1]!table_weight[BallControl]*(('F+ , F-'!M$2-[1]!tbl_gk[[#This Row],[BallControl]])/('F+ , F-'!M$2-'F+ , F-'!M$3))</f>
        <v>1.2603763744621627E-2</v>
      </c>
      <c r="N1394" s="1" cm="1">
        <f t="array" ref="N1394">[1]!table_weight[Acceleration]*(('F+ , F-'!N$2-[1]!tbl_gk[[#This Row],[Acceleration]])/('F+ , F-'!N$2-'F+ , F-'!N$3))</f>
        <v>7.8920524705166431E-3</v>
      </c>
      <c r="O1394" s="1" cm="1">
        <f t="array" ref="O1394">[1]!table_weight[SprintSpeed]*(('F+ , F-'!O$2-[1]!tbl_gk[[#This Row],[SprintSpeed]])/('F+ , F-'!O$2-'F+ , F-'!O$3))</f>
        <v>1.0400973532096125E-2</v>
      </c>
      <c r="P1394" s="1" cm="1">
        <f t="array" ref="P1394">[1]!table_weight[Agility]*(('F+ , F-'!P$2-[1]!tbl_gk[[#This Row],[Agility]])/('F+ , F-'!P$2-'F+ , F-'!P$3))</f>
        <v>4.3294095621445646E-3</v>
      </c>
      <c r="Q1394" s="1" cm="1">
        <f t="array" ref="Q1394">[1]!table_weight[Reactions]*(('F+ , F-'!Q$2-[1]!tbl_gk[[#This Row],[Reactions]])/('F+ , F-'!Q$2-'F+ , F-'!Q$3))</f>
        <v>1.1859766001660328E-3</v>
      </c>
      <c r="R1394" s="1" cm="1">
        <f t="array" ref="R1394">[1]!table_weight[Balance]*(('F+ , F-'!R$2-[1]!tbl_gk[[#This Row],[Balance]])/('F+ , F-'!R$2-'F+ , F-'!R$3))</f>
        <v>2.6697627636390639E-3</v>
      </c>
      <c r="S1394" s="1" cm="1">
        <f t="array" ref="S1394">[1]!table_weight[ShotPower]*(('F+ , F-'!S$2-[1]!tbl_gk[[#This Row],[ShotPower]])/('F+ , F-'!S$2-'F+ , F-'!S$3))</f>
        <v>7.5315173595909123E-3</v>
      </c>
      <c r="T1394" s="1" cm="1">
        <f t="array" ref="T1394">[1]!table_weight[Jumping]*(('F+ , F-'!T$2-[1]!tbl_gk[[#This Row],[Jumping]])/('F+ , F-'!T$2-'F+ , F-'!T$3))</f>
        <v>3.8641961981216257E-3</v>
      </c>
      <c r="U1394" s="1" cm="1">
        <f t="array" ref="U1394">[1]!table_weight[Stamina]*(('F+ , F-'!U$2-[1]!tbl_gk[[#This Row],[Stamina]])/('F+ , F-'!U$2-'F+ , F-'!U$3))</f>
        <v>2.3185177188729752E-2</v>
      </c>
      <c r="V1394" s="1" cm="1">
        <f t="array" ref="V1394">[1]!table_weight[Strength]*(('F+ , F-'!V$2-[1]!tbl_gk[[#This Row],[Strength]])/('F+ , F-'!V$2-'F+ , F-'!V$3))</f>
        <v>4.5254031031335476E-2</v>
      </c>
      <c r="W1394" s="1" cm="1">
        <f t="array" ref="W1394">[1]!table_weight[LongShots]*(('F+ , F-'!W$2-[1]!tbl_gk[[#This Row],[LongShots]])/('F+ , F-'!W$2-'F+ , F-'!W$3))</f>
        <v>9.86888481601568E-3</v>
      </c>
      <c r="X1394" s="1" cm="1">
        <f t="array" ref="X1394">[1]!table_weight[Aggression]*(('F+ , F-'!X$2-[1]!tbl_gk[[#This Row],[Aggression]])/('F+ , F-'!X$2-'F+ , F-'!X$3))</f>
        <v>1.3386066321874024E-2</v>
      </c>
      <c r="Y1394" s="1" cm="1">
        <f t="array" ref="Y1394">[1]!table_weight[Interceptions]*(('F+ , F-'!Y$2-[1]!tbl_gk[[#This Row],[Interceptions]])/('F+ , F-'!Y$2-'F+ , F-'!Y$3))</f>
        <v>1.9391492971820509E-2</v>
      </c>
      <c r="Z1394" s="1" cm="1">
        <f t="array" ref="Z1394">[1]!table_weight[Positioning]*(('F+ , F-'!Z$2-[1]!tbl_gk[[#This Row],[Positioning]])/('F+ , F-'!Z$2-'F+ , F-'!Z$3))</f>
        <v>1.6267788932832863E-3</v>
      </c>
      <c r="AA1394" s="1" cm="1">
        <f t="array" ref="AA1394">[1]!table_weight[Vision]*(('F+ , F-'!AA$2-[1]!tbl_gk[[#This Row],[Vision]])/('F+ , F-'!AA$2-'F+ , F-'!AA$3))</f>
        <v>1.7036811682385123E-2</v>
      </c>
      <c r="AB1394" s="1" cm="1">
        <f t="array" ref="AB1394">[1]!table_weight[Penalties]*(('F+ , F-'!AB$2-[1]!tbl_gk[[#This Row],[Penalties]])/('F+ , F-'!AB$2-'F+ , F-'!AB$3))</f>
        <v>2.5837076540381606E-3</v>
      </c>
      <c r="AC1394" s="1" cm="1">
        <f t="array" ref="AC1394">[1]!table_weight[Composure]*(('F+ , F-'!AC$2-[1]!tbl_gk[[#This Row],[Composure]])/('F+ , F-'!AC$2-'F+ , F-'!AC$3))</f>
        <v>1.3877102247556784E-3</v>
      </c>
      <c r="AD1394" s="1" cm="1">
        <f t="array" ref="AD1394">[1]!table_weight[Marking]*(('F+ , F-'!AD$2-[1]!tbl_gk[[#This Row],[Marking]])/('F+ , F-'!AD$2-'F+ , F-'!AD$3))</f>
        <v>2.8394686137308601E-2</v>
      </c>
      <c r="AE1394" s="1" cm="1">
        <f t="array" ref="AE1394">[1]!table_weight[StandingTackle]*(('F+ , F-'!AE$2-[1]!tbl_gk[[#This Row],[StandingTackle]])/('F+ , F-'!AE$2-'F+ , F-'!AE$3))</f>
        <v>2.6900228972187096E-2</v>
      </c>
      <c r="AF1394" s="1" cm="1">
        <f t="array" ref="AF1394">[1]!table_weight[SlidingTackle]*(('F+ , F-'!AF$2-[1]!tbl_gk[[#This Row],[SlidingTackle]])/('F+ , F-'!AF$2-'F+ , F-'!AF$3))</f>
        <v>1.0461200155850536E-2</v>
      </c>
      <c r="AG1394" s="1" cm="1">
        <f t="array" ref="AG1394">[1]!table_weight[GKDiving]*(('F+ , F-'!AG$2-[1]!tbl_gk[[#This Row],[GKDiving]])/('F+ , F-'!AG$2-'F+ , F-'!AG$3))</f>
        <v>4.9535417300476586E-2</v>
      </c>
      <c r="AH1394" s="1" cm="1">
        <f t="array" ref="AH1394">[1]!table_weight[GKHandling]*(('F+ , F-'!AH$2-[1]!tbl_gk[[#This Row],[GKHandling]])/('F+ , F-'!AH$2-'F+ , F-'!AH$3))</f>
        <v>5.3471514927051197E-2</v>
      </c>
      <c r="AI1394" s="1" cm="1">
        <f t="array" ref="AI1394">[1]!table_weight[GKKicking]*(('F+ , F-'!AI$2-[1]!tbl_gk[[#This Row],[GKKicking]])/('F+ , F-'!AI$2-'F+ , F-'!AI$3))</f>
        <v>3.3988439306358358E-2</v>
      </c>
      <c r="AJ1394" s="1" cm="1">
        <f t="array" ref="AJ1394">[1]!table_weight[GKPositioning]*(('F+ , F-'!AJ$2-[1]!tbl_gk[[#This Row],[GKPositioning]])/('F+ , F-'!AJ$2-'F+ , F-'!AJ$3))</f>
        <v>1.8920689897264267E-2</v>
      </c>
      <c r="AK1394" s="1" cm="1">
        <f t="array" ref="AK1394">[1]!table_weight[GKReflexes]*(('F+ , F-'!AK$2-[1]!tbl_gk[[#This Row],[GKReflexes]])/('F+ , F-'!AK$2-'F+ , F-'!AK$3))</f>
        <v>5.10157860933644E-2</v>
      </c>
    </row>
    <row r="1395" spans="1:37" x14ac:dyDescent="0.55000000000000004">
      <c r="A1395" s="8">
        <f>[1]!tbl_gk[[#This Row],[ID]]</f>
        <v>254792</v>
      </c>
      <c r="B1395" s="2" cm="1">
        <f t="array" ref="B1395">[1]!table_weight[ValueEUR]*(('F+ , F-'!B$2-[1]!tbl_gk[[#This Row],[ValueEUR]])/('F+ , F-'!B$2-'F+ , F-'!B$3))</f>
        <v>5.8954964042807441E-5</v>
      </c>
      <c r="C1395" s="2" cm="1">
        <f t="array" ref="C1395">[1]!table_weight[WageEUR]*(('F+ , F-'!C$2-[1]!tbl_gk[[#This Row],[WageEUR]])/('F+ , F-'!C$2-'F+ , F-'!C$3))</f>
        <v>2.3472561185650898E-4</v>
      </c>
      <c r="D1395" s="2" cm="1">
        <f t="array" ref="D1395">[1]!table_weight[Crossing]*(('F+ , F-'!D$2-[1]!tbl_gk[[#This Row],[Crossing]])/('F+ , F-'!D$2-'F+ , F-'!D$3))</f>
        <v>3.3625286215233793E-2</v>
      </c>
      <c r="E1395" s="2" cm="1">
        <f t="array" ref="E1395">[1]!table_weight[Finishing]*(('F+ , F-'!E$2-[1]!tbl_gk[[#This Row],[Finishing]])/('F+ , F-'!E$2-'F+ , F-'!E$3))</f>
        <v>2.1961515059324362E-2</v>
      </c>
      <c r="F1395" s="2" cm="1">
        <f t="array" ref="F1395">[1]!table_weight[HeadingAccuracy]*(('F+ , F-'!F$2-[1]!tbl_gk[[#This Row],[HeadingAccuracy]])/('F+ , F-'!F$2-'F+ , F-'!F$3))</f>
        <v>1.08567917583827E-2</v>
      </c>
      <c r="G1395" s="2" cm="1">
        <f t="array" ref="G1395">[1]!table_weight[ShortPassing]*(('F+ , F-'!G$2-[1]!tbl_gk[[#This Row],[ShortPassing]])/('F+ , F-'!G$2-'F+ , F-'!G$3))</f>
        <v>4.781557995763748E-2</v>
      </c>
      <c r="H1395" s="2" cm="1">
        <f t="array" ref="H1395">[1]!table_weight[Volleys]*(('F+ , F-'!H$2-[1]!tbl_gk[[#This Row],[Volleys]])/('F+ , F-'!H$2-'F+ , F-'!H$3))</f>
        <v>2.3147841959762173E-3</v>
      </c>
      <c r="I1395" s="2" cm="1">
        <f t="array" ref="I1395">[1]!table_weight[Dribbling]*(('F+ , F-'!I$2-[1]!tbl_gk[[#This Row],[Dribbling]])/('F+ , F-'!I$2-'F+ , F-'!I$3))</f>
        <v>2.1513320874440363E-2</v>
      </c>
      <c r="J1395" s="2" cm="1">
        <f t="array" ref="J1395">[1]!table_weight[Curve]*(('F+ , F-'!J$2-[1]!tbl_gk[[#This Row],[Curve]])/('F+ , F-'!J$2-'F+ , F-'!J$3))</f>
        <v>9.4648953791028455E-3</v>
      </c>
      <c r="K1395" s="2" cm="1">
        <f t="array" ref="K1395">[1]!table_weight[FKAccuracy]*(('F+ , F-'!K$2-[1]!tbl_gk[[#This Row],[FKAccuracy]])/('F+ , F-'!K$2-'F+ , F-'!K$3))</f>
        <v>9.4310921813203358E-3</v>
      </c>
      <c r="L1395" s="2" cm="1">
        <f t="array" ref="L1395">[1]!table_weight[LongPassing]*(('F+ , F-'!L$2-[1]!tbl_gk[[#This Row],[LongPassing]])/('F+ , F-'!L$2-'F+ , F-'!L$3))</f>
        <v>2.4905508603486726E-2</v>
      </c>
      <c r="M1395" s="2" cm="1">
        <f t="array" ref="M1395">[1]!table_weight[BallControl]*(('F+ , F-'!M$2-[1]!tbl_gk[[#This Row],[BallControl]])/('F+ , F-'!M$2-'F+ , F-'!M$3))</f>
        <v>1.5211439002129552E-2</v>
      </c>
      <c r="N1395" s="2" cm="1">
        <f t="array" ref="N1395">[1]!table_weight[Acceleration]*(('F+ , F-'!N$2-[1]!tbl_gk[[#This Row],[Acceleration]])/('F+ , F-'!N$2-'F+ , F-'!N$3))</f>
        <v>4.7352314823099848E-3</v>
      </c>
      <c r="O1395" s="2" cm="1">
        <f t="array" ref="O1395">[1]!table_weight[SprintSpeed]*(('F+ , F-'!O$2-[1]!tbl_gk[[#This Row],[SprintSpeed]])/('F+ , F-'!O$2-'F+ , F-'!O$3))</f>
        <v>5.3410404624277394E-3</v>
      </c>
      <c r="P1395" s="2" cm="1">
        <f t="array" ref="P1395">[1]!table_weight[Agility]*(('F+ , F-'!P$2-[1]!tbl_gk[[#This Row],[Agility]])/('F+ , F-'!P$2-'F+ , F-'!P$3))</f>
        <v>3.1592988696730611E-3</v>
      </c>
      <c r="Q1395" s="2" cm="1">
        <f t="array" ref="Q1395">[1]!table_weight[Reactions]*(('F+ , F-'!Q$2-[1]!tbl_gk[[#This Row],[Reactions]])/('F+ , F-'!Q$2-'F+ , F-'!Q$3))</f>
        <v>2.0625680002887528E-3</v>
      </c>
      <c r="R1395" s="2" cm="1">
        <f t="array" ref="R1395">[1]!table_weight[Balance]*(('F+ , F-'!R$2-[1]!tbl_gk[[#This Row],[Balance]])/('F+ , F-'!R$2-'F+ , F-'!R$3))</f>
        <v>1.1796626164916795E-3</v>
      </c>
      <c r="S1395" s="2" cm="1">
        <f t="array" ref="S1395">[1]!table_weight[ShotPower]*(('F+ , F-'!S$2-[1]!tbl_gk[[#This Row],[ShotPower]])/('F+ , F-'!S$2-'F+ , F-'!S$3))</f>
        <v>7.7912248547492196E-3</v>
      </c>
      <c r="T1395" s="2" cm="1">
        <f t="array" ref="T1395">[1]!table_weight[Jumping]*(('F+ , F-'!T$2-[1]!tbl_gk[[#This Row],[Jumping]])/('F+ , F-'!T$2-'F+ , F-'!T$3))</f>
        <v>2.1467756656231253E-3</v>
      </c>
      <c r="U1395" s="2" cm="1">
        <f t="array" ref="U1395">[1]!table_weight[Stamina]*(('F+ , F-'!U$2-[1]!tbl_gk[[#This Row],[Stamina]])/('F+ , F-'!U$2-'F+ , F-'!U$3))</f>
        <v>1.3739364259988E-2</v>
      </c>
      <c r="V1395" s="2" cm="1">
        <f t="array" ref="V1395">[1]!table_weight[Strength]*(('F+ , F-'!V$2-[1]!tbl_gk[[#This Row],[Strength]])/('F+ , F-'!V$2-'F+ , F-'!V$3))</f>
        <v>2.662001825372675E-2</v>
      </c>
      <c r="W1395" s="2" cm="1">
        <f t="array" ref="W1395">[1]!table_weight[LongShots]*(('F+ , F-'!W$2-[1]!tbl_gk[[#This Row],[LongShots]])/('F+ , F-'!W$2-'F+ , F-'!W$3))</f>
        <v>9.3494698256990638E-3</v>
      </c>
      <c r="X1395" s="2" cm="1">
        <f t="array" ref="X1395">[1]!table_weight[Aggression]*(('F+ , F-'!X$2-[1]!tbl_gk[[#This Row],[Aggression]])/('F+ , F-'!X$2-'F+ , F-'!X$3))</f>
        <v>7.301490721022195E-3</v>
      </c>
      <c r="Y1395" s="2" cm="1">
        <f t="array" ref="Y1395">[1]!table_weight[Interceptions]*(('F+ , F-'!Y$2-[1]!tbl_gk[[#This Row],[Interceptions]])/('F+ , F-'!Y$2-'F+ , F-'!Y$3))</f>
        <v>2.4931919535197796E-2</v>
      </c>
      <c r="Z1395" s="2" cm="1">
        <f t="array" ref="Z1395">[1]!table_weight[Positioning]*(('F+ , F-'!Z$2-[1]!tbl_gk[[#This Row],[Positioning]])/('F+ , F-'!Z$2-'F+ , F-'!Z$3))</f>
        <v>1.9225568738802474E-3</v>
      </c>
      <c r="AA1395" s="2" cm="1">
        <f t="array" ref="AA1395">[1]!table_weight[Vision]*(('F+ , F-'!AA$2-[1]!tbl_gk[[#This Row],[Vision]])/('F+ , F-'!AA$2-'F+ , F-'!AA$3))</f>
        <v>1.7036811682385123E-2</v>
      </c>
      <c r="AB1395" s="2" cm="1">
        <f t="array" ref="AB1395">[1]!table_weight[Penalties]*(('F+ , F-'!AB$2-[1]!tbl_gk[[#This Row],[Penalties]])/('F+ , F-'!AB$2-'F+ , F-'!AB$3))</f>
        <v>2.3488251400346914E-3</v>
      </c>
      <c r="AC1395" s="2" cm="1">
        <f t="array" ref="AC1395">[1]!table_weight[Composure]*(('F+ , F-'!AC$2-[1]!tbl_gk[[#This Row],[Composure]])/('F+ , F-'!AC$2-'F+ , F-'!AC$3))</f>
        <v>1.8680714564018749E-3</v>
      </c>
      <c r="AD1395" s="2" cm="1">
        <f t="array" ref="AD1395">[1]!table_weight[Marking]*(('F+ , F-'!AD$2-[1]!tbl_gk[[#This Row],[Marking]])/('F+ , F-'!AD$2-'F+ , F-'!AD$3))</f>
        <v>3.6282098953227655E-2</v>
      </c>
      <c r="AE1395" s="2" cm="1">
        <f t="array" ref="AE1395">[1]!table_weight[StandingTackle]*(('F+ , F-'!AE$2-[1]!tbl_gk[[#This Row],[StandingTackle]])/('F+ , F-'!AE$2-'F+ , F-'!AE$3))</f>
        <v>3.362528621523387E-2</v>
      </c>
      <c r="AF1395" s="2" cm="1">
        <f t="array" ref="AF1395">[1]!table_weight[SlidingTackle]*(('F+ , F-'!AF$2-[1]!tbl_gk[[#This Row],[SlidingTackle]])/('F+ , F-'!AF$2-'F+ , F-'!AF$3))</f>
        <v>1.2702885903532796E-2</v>
      </c>
      <c r="AG1395" s="2" cm="1">
        <f t="array" ref="AG1395">[1]!table_weight[GKDiving]*(('F+ , F-'!AG$2-[1]!tbl_gk[[#This Row],[GKDiving]])/('F+ , F-'!AG$2-'F+ , F-'!AG$3))</f>
        <v>5.4659770814318998E-2</v>
      </c>
      <c r="AH1395" s="2" cm="1">
        <f t="array" ref="AH1395">[1]!table_weight[GKHandling]*(('F+ , F-'!AH$2-[1]!tbl_gk[[#This Row],[GKHandling]])/('F+ , F-'!AH$2-'F+ , F-'!AH$3))</f>
        <v>6.0601050250658012E-2</v>
      </c>
      <c r="AI1395" s="2" cm="1">
        <f t="array" ref="AI1395">[1]!table_weight[GKKicking]*(('F+ , F-'!AI$2-[1]!tbl_gk[[#This Row],[GKKicking]])/('F+ , F-'!AI$2-'F+ , F-'!AI$3))</f>
        <v>3.57773045330088E-2</v>
      </c>
      <c r="AJ1395" s="2" cm="1">
        <f t="array" ref="AJ1395">[1]!table_weight[GKPositioning]*(('F+ , F-'!AJ$2-[1]!tbl_gk[[#This Row],[GKPositioning]])/('F+ , F-'!AJ$2-'F+ , F-'!AJ$3))</f>
        <v>2.1443448550232839E-2</v>
      </c>
      <c r="AK1395" s="2" cm="1">
        <f t="array" ref="AK1395">[1]!table_weight[GKReflexes]*(('F+ , F-'!AK$2-[1]!tbl_gk[[#This Row],[GKReflexes]])/('F+ , F-'!AK$2-'F+ , F-'!AK$3))</f>
        <v>6.3769732616705502E-2</v>
      </c>
    </row>
    <row r="1396" spans="1:37" x14ac:dyDescent="0.55000000000000004">
      <c r="A1396" s="7">
        <f>[1]!tbl_gk[[#This Row],[ID]]</f>
        <v>254803</v>
      </c>
      <c r="B1396" s="1" cm="1">
        <f t="array" ref="B1396">[1]!table_weight[ValueEUR]*(('F+ , F-'!B$2-[1]!tbl_gk[[#This Row],[ValueEUR]])/('F+ , F-'!B$2-'F+ , F-'!B$3))</f>
        <v>3.367532239303818E-4</v>
      </c>
      <c r="C1396" s="1" cm="1">
        <f t="array" ref="C1396">[1]!table_weight[WageEUR]*(('F+ , F-'!C$2-[1]!tbl_gk[[#This Row],[WageEUR]])/('F+ , F-'!C$2-'F+ , F-'!C$3))</f>
        <v>2.3472561185650898E-4</v>
      </c>
      <c r="D1396" s="1" cm="1">
        <f t="array" ref="D1396">[1]!table_weight[Crossing]*(('F+ , F-'!D$2-[1]!tbl_gk[[#This Row],[Crossing]])/('F+ , F-'!D$2-'F+ , F-'!D$3))</f>
        <v>3.3625286215233793E-2</v>
      </c>
      <c r="E1396" s="1" cm="1">
        <f t="array" ref="E1396">[1]!table_weight[Finishing]*(('F+ , F-'!E$2-[1]!tbl_gk[[#This Row],[Finishing]])/('F+ , F-'!E$2-'F+ , F-'!E$3))</f>
        <v>1.6970261636750646E-2</v>
      </c>
      <c r="F1396" s="1" cm="1">
        <f t="array" ref="F1396">[1]!table_weight[HeadingAccuracy]*(('F+ , F-'!F$2-[1]!tbl_gk[[#This Row],[HeadingAccuracy]])/('F+ , F-'!F$2-'F+ , F-'!F$3))</f>
        <v>1.0439222844598752E-2</v>
      </c>
      <c r="G1396" s="1" cm="1">
        <f t="array" ref="G1396">[1]!table_weight[ShortPassing]*(('F+ , F-'!G$2-[1]!tbl_gk[[#This Row],[ShortPassing]])/('F+ , F-'!G$2-'F+ , F-'!G$3))</f>
        <v>4.6409239370648142E-2</v>
      </c>
      <c r="H1396" s="1" cm="1">
        <f t="array" ref="H1396">[1]!table_weight[Volleys]*(('F+ , F-'!H$2-[1]!tbl_gk[[#This Row],[Volleys]])/('F+ , F-'!H$2-'F+ , F-'!H$3))</f>
        <v>2.0833057763785961E-3</v>
      </c>
      <c r="I1396" s="1" cm="1">
        <f t="array" ref="I1396">[1]!table_weight[Dribbling]*(('F+ , F-'!I$2-[1]!tbl_gk[[#This Row],[Dribbling]])/('F+ , F-'!I$2-'F+ , F-'!I$3))</f>
        <v>1.5646051545047536E-2</v>
      </c>
      <c r="J1396" s="1" cm="1">
        <f t="array" ref="J1396">[1]!table_weight[Curve]*(('F+ , F-'!J$2-[1]!tbl_gk[[#This Row],[Curve]])/('F+ , F-'!J$2-'F+ , F-'!J$3))</f>
        <v>9.6339113680153961E-3</v>
      </c>
      <c r="K1396" s="1" cm="1">
        <f t="array" ref="K1396">[1]!table_weight[FKAccuracy]*(('F+ , F-'!K$2-[1]!tbl_gk[[#This Row],[FKAccuracy]])/('F+ , F-'!K$2-'F+ , F-'!K$3))</f>
        <v>9.5832065713416324E-3</v>
      </c>
      <c r="L1396" s="1" cm="1">
        <f t="array" ref="L1396">[1]!table_weight[LongPassing]*(('F+ , F-'!L$2-[1]!tbl_gk[[#This Row],[LongPassing]])/('F+ , F-'!L$2-'F+ , F-'!L$3))</f>
        <v>2.1115539902956136E-2</v>
      </c>
      <c r="M1396" s="1" cm="1">
        <f t="array" ref="M1396">[1]!table_weight[BallControl]*(('F+ , F-'!M$2-[1]!tbl_gk[[#This Row],[BallControl]])/('F+ , F-'!M$2-'F+ , F-'!M$3))</f>
        <v>1.2169151201703639E-2</v>
      </c>
      <c r="N1396" s="1" cm="1">
        <f t="array" ref="N1396">[1]!table_weight[Acceleration]*(('F+ , F-'!N$2-[1]!tbl_gk[[#This Row],[Acceleration]])/('F+ , F-'!N$2-'F+ , F-'!N$3))</f>
        <v>1.0372411818393301E-2</v>
      </c>
      <c r="O1396" s="1" cm="1">
        <f t="array" ref="O1396">[1]!table_weight[SprintSpeed]*(('F+ , F-'!O$2-[1]!tbl_gk[[#This Row],[SprintSpeed]])/('F+ , F-'!O$2-'F+ , F-'!O$3))</f>
        <v>1.124429571037419E-2</v>
      </c>
      <c r="P1396" s="1" cm="1">
        <f t="array" ref="P1396">[1]!table_weight[Agility]*(('F+ , F-'!P$2-[1]!tbl_gk[[#This Row],[Agility]])/('F+ , F-'!P$2-'F+ , F-'!P$3))</f>
        <v>3.5103320774145116E-3</v>
      </c>
      <c r="Q1396" s="1" cm="1">
        <f t="array" ref="Q1396">[1]!table_weight[Reactions]*(('F+ , F-'!Q$2-[1]!tbl_gk[[#This Row],[Reactions]])/('F+ , F-'!Q$2-'F+ , F-'!Q$3))</f>
        <v>1.5984902002237835E-3</v>
      </c>
      <c r="R1396" s="1" cm="1">
        <f t="array" ref="R1396">[1]!table_weight[Balance]*(('F+ , F-'!R$2-[1]!tbl_gk[[#This Row],[Balance]])/('F+ , F-'!R$2-'F+ , F-'!R$3))</f>
        <v>2.6076752575079228E-3</v>
      </c>
      <c r="S1396" s="1" cm="1">
        <f t="array" ref="S1396">[1]!table_weight[ShotPower]*(('F+ , F-'!S$2-[1]!tbl_gk[[#This Row],[ShotPower]])/('F+ , F-'!S$2-'F+ , F-'!S$3))</f>
        <v>6.7523948741159906E-3</v>
      </c>
      <c r="T1396" s="1" cm="1">
        <f t="array" ref="T1396">[1]!table_weight[Jumping]*(('F+ , F-'!T$2-[1]!tbl_gk[[#This Row],[Jumping]])/('F+ , F-'!T$2-'F+ , F-'!T$3))</f>
        <v>4.551164411121026E-3</v>
      </c>
      <c r="U1396" s="1" cm="1">
        <f t="array" ref="U1396">[1]!table_weight[Stamina]*(('F+ , F-'!U$2-[1]!tbl_gk[[#This Row],[Stamina]])/('F+ , F-'!U$2-'F+ , F-'!U$3))</f>
        <v>1.3739364259988E-2</v>
      </c>
      <c r="V1396" s="1" cm="1">
        <f t="array" ref="V1396">[1]!table_weight[Strength]*(('F+ , F-'!V$2-[1]!tbl_gk[[#This Row],[Strength]])/('F+ , F-'!V$2-'F+ , F-'!V$3))</f>
        <v>5.3240036507453507E-3</v>
      </c>
      <c r="W1396" s="1" cm="1">
        <f t="array" ref="W1396">[1]!table_weight[LongShots]*(('F+ , F-'!W$2-[1]!tbl_gk[[#This Row],[LongShots]])/('F+ , F-'!W$2-'F+ , F-'!W$3))</f>
        <v>9.6091773208573719E-3</v>
      </c>
      <c r="X1396" s="1" cm="1">
        <f t="array" ref="X1396">[1]!table_weight[Aggression]*(('F+ , F-'!X$2-[1]!tbl_gk[[#This Row],[Aggression]])/('F+ , F-'!X$2-'F+ , F-'!X$3))</f>
        <v>9.7353209613629272E-3</v>
      </c>
      <c r="Y1396" s="1" cm="1">
        <f t="array" ref="Y1396">[1]!table_weight[Interceptions]*(('F+ , F-'!Y$2-[1]!tbl_gk[[#This Row],[Interceptions]])/('F+ , F-'!Y$2-'F+ , F-'!Y$3))</f>
        <v>2.0084046292242669E-2</v>
      </c>
      <c r="Z1396" s="1" cm="1">
        <f t="array" ref="Z1396">[1]!table_weight[Positioning]*(('F+ , F-'!Z$2-[1]!tbl_gk[[#This Row],[Positioning]])/('F+ , F-'!Z$2-'F+ , F-'!Z$3))</f>
        <v>2.0704458641787279E-3</v>
      </c>
      <c r="AA1396" s="1" cm="1">
        <f t="array" ref="AA1396">[1]!table_weight[Vision]*(('F+ , F-'!AA$2-[1]!tbl_gk[[#This Row],[Vision]])/('F+ , F-'!AA$2-'F+ , F-'!AA$3))</f>
        <v>2.8394686137308535E-2</v>
      </c>
      <c r="AB1396" s="1" cm="1">
        <f t="array" ref="AB1396">[1]!table_weight[Penalties]*(('F+ , F-'!AB$2-[1]!tbl_gk[[#This Row],[Penalties]])/('F+ , F-'!AB$2-'F+ , F-'!AB$3))</f>
        <v>2.4662663970364263E-3</v>
      </c>
      <c r="AC1396" s="1" cm="1">
        <f t="array" ref="AC1396">[1]!table_weight[Composure]*(('F+ , F-'!AC$2-[1]!tbl_gk[[#This Row],[Composure]])/('F+ , F-'!AC$2-'F+ , F-'!AC$3))</f>
        <v>1.814697986218964E-3</v>
      </c>
      <c r="AD1396" s="1" cm="1">
        <f t="array" ref="AD1396">[1]!table_weight[Marking]*(('F+ , F-'!AD$2-[1]!tbl_gk[[#This Row],[Marking]])/('F+ , F-'!AD$2-'F+ , F-'!AD$3))</f>
        <v>3.6282098953227655E-2</v>
      </c>
      <c r="AE1396" s="1" cm="1">
        <f t="array" ref="AE1396">[1]!table_weight[StandingTackle]*(('F+ , F-'!AE$2-[1]!tbl_gk[[#This Row],[StandingTackle]])/('F+ , F-'!AE$2-'F+ , F-'!AE$3))</f>
        <v>2.241685747682258E-2</v>
      </c>
      <c r="AF1396" s="1" cm="1">
        <f t="array" ref="AF1396">[1]!table_weight[SlidingTackle]*(('F+ , F-'!AF$2-[1]!tbl_gk[[#This Row],[SlidingTackle]])/('F+ , F-'!AF$2-'F+ , F-'!AF$3))</f>
        <v>9.7139715732897855E-3</v>
      </c>
      <c r="AG1396" s="1" cm="1">
        <f t="array" ref="AG1396">[1]!table_weight[GKDiving]*(('F+ , F-'!AG$2-[1]!tbl_gk[[#This Row],[GKDiving]])/('F+ , F-'!AG$2-'F+ , F-'!AG$3))</f>
        <v>3.4162356758949373E-2</v>
      </c>
      <c r="AH1396" s="1" cm="1">
        <f t="array" ref="AH1396">[1]!table_weight[GKHandling]*(('F+ , F-'!AH$2-[1]!tbl_gk[[#This Row],[GKHandling]])/('F+ , F-'!AH$2-'F+ , F-'!AH$3))</f>
        <v>5.3471514927051197E-2</v>
      </c>
      <c r="AI1396" s="1" cm="1">
        <f t="array" ref="AI1396">[1]!table_weight[GKKicking]*(('F+ , F-'!AI$2-[1]!tbl_gk[[#This Row],[GKKicking]])/('F+ , F-'!AI$2-'F+ , F-'!AI$3))</f>
        <v>3.1305141466382698E-2</v>
      </c>
      <c r="AJ1396" s="1" cm="1">
        <f t="array" ref="AJ1396">[1]!table_weight[GKPositioning]*(('F+ , F-'!AJ$2-[1]!tbl_gk[[#This Row],[GKPositioning]])/('F+ , F-'!AJ$2-'F+ , F-'!AJ$3))</f>
        <v>2.0812758886990693E-2</v>
      </c>
      <c r="AK1396" s="1" cm="1">
        <f t="array" ref="AK1396">[1]!table_weight[GKReflexes]*(('F+ , F-'!AK$2-[1]!tbl_gk[[#This Row],[GKReflexes]])/('F+ , F-'!AK$2-'F+ , F-'!AK$3))</f>
        <v>4.1905824290977896E-2</v>
      </c>
    </row>
    <row r="1397" spans="1:37" x14ac:dyDescent="0.55000000000000004">
      <c r="A1397" s="8">
        <f>[1]!tbl_gk[[#This Row],[ID]]</f>
        <v>254830</v>
      </c>
      <c r="B1397" s="2" cm="1">
        <f t="array" ref="B1397">[1]!table_weight[ValueEUR]*(('F+ , F-'!B$2-[1]!tbl_gk[[#This Row],[ValueEUR]])/('F+ , F-'!B$2-'F+ , F-'!B$3))</f>
        <v>1.3612114734491143E-4</v>
      </c>
      <c r="C1397" s="2" cm="1">
        <f t="array" ref="C1397">[1]!table_weight[WageEUR]*(('F+ , F-'!C$2-[1]!tbl_gk[[#This Row],[WageEUR]])/('F+ , F-'!C$2-'F+ , F-'!C$3))</f>
        <v>7.8241870618836313E-5</v>
      </c>
      <c r="D1397" s="2" cm="1">
        <f t="array" ref="D1397">[1]!table_weight[Crossing]*(('F+ , F-'!D$2-[1]!tbl_gk[[#This Row],[Crossing]])/('F+ , F-'!D$2-'F+ , F-'!D$3))</f>
        <v>3.1383600467551537E-2</v>
      </c>
      <c r="E1397" s="2" cm="1">
        <f t="array" ref="E1397">[1]!table_weight[Finishing]*(('F+ , F-'!E$2-[1]!tbl_gk[[#This Row],[Finishing]])/('F+ , F-'!E$2-'F+ , F-'!E$3))</f>
        <v>1.9965013690294877E-2</v>
      </c>
      <c r="F1397" s="2" cm="1">
        <f t="array" ref="F1397">[1]!table_weight[HeadingAccuracy]*(('F+ , F-'!F$2-[1]!tbl_gk[[#This Row],[HeadingAccuracy]])/('F+ , F-'!F$2-'F+ , F-'!F$3))</f>
        <v>1.294463632730245E-2</v>
      </c>
      <c r="G1397" s="2" cm="1">
        <f t="array" ref="G1397">[1]!table_weight[ShortPassing]*(('F+ , F-'!G$2-[1]!tbl_gk[[#This Row],[ShortPassing]])/('F+ , F-'!G$2-'F+ , F-'!G$3))</f>
        <v>7.3129710523445565E-2</v>
      </c>
      <c r="H1397" s="2" cm="1">
        <f t="array" ref="H1397">[1]!table_weight[Volleys]*(('F+ , F-'!H$2-[1]!tbl_gk[[#This Row],[Volleys]])/('F+ , F-'!H$2-'F+ , F-'!H$3))</f>
        <v>2.1990449861774069E-3</v>
      </c>
      <c r="I1397" s="2" cm="1">
        <f t="array" ref="I1397">[1]!table_weight[Dribbling]*(('F+ , F-'!I$2-[1]!tbl_gk[[#This Row],[Dribbling]])/('F+ , F-'!I$2-'F+ , F-'!I$3))</f>
        <v>2.1513320874440363E-2</v>
      </c>
      <c r="J1397" s="2" cm="1">
        <f t="array" ref="J1397">[1]!table_weight[Curve]*(('F+ , F-'!J$2-[1]!tbl_gk[[#This Row],[Curve]])/('F+ , F-'!J$2-'F+ , F-'!J$3))</f>
        <v>8.9578474123651938E-3</v>
      </c>
      <c r="K1397" s="2" cm="1">
        <f t="array" ref="K1397">[1]!table_weight[FKAccuracy]*(('F+ , F-'!K$2-[1]!tbl_gk[[#This Row],[FKAccuracy]])/('F+ , F-'!K$2-'F+ , F-'!K$3))</f>
        <v>9.5832065713416324E-3</v>
      </c>
      <c r="L1397" s="2" cm="1">
        <f t="array" ref="L1397">[1]!table_weight[LongPassing]*(('F+ , F-'!L$2-[1]!tbl_gk[[#This Row],[LongPassing]])/('F+ , F-'!L$2-'F+ , F-'!L$3))</f>
        <v>2.4905508603486726E-2</v>
      </c>
      <c r="M1397" s="2" cm="1">
        <f t="array" ref="M1397">[1]!table_weight[BallControl]*(('F+ , F-'!M$2-[1]!tbl_gk[[#This Row],[BallControl]])/('F+ , F-'!M$2-'F+ , F-'!M$3))</f>
        <v>1.4776826459211564E-2</v>
      </c>
      <c r="N1397" s="2" cm="1">
        <f t="array" ref="N1397">[1]!table_weight[Acceleration]*(('F+ , F-'!N$2-[1]!tbl_gk[[#This Row],[Acceleration]])/('F+ , F-'!N$2-'F+ , F-'!N$3))</f>
        <v>9.9214373915066361E-3</v>
      </c>
      <c r="O1397" s="2" cm="1">
        <f t="array" ref="O1397">[1]!table_weight[SprintSpeed]*(('F+ , F-'!O$2-[1]!tbl_gk[[#This Row],[SprintSpeed]])/('F+ , F-'!O$2-'F+ , F-'!O$3))</f>
        <v>1.1525403103133543E-2</v>
      </c>
      <c r="P1397" s="2" cm="1">
        <f t="array" ref="P1397">[1]!table_weight[Agility]*(('F+ , F-'!P$2-[1]!tbl_gk[[#This Row],[Agility]])/('F+ , F-'!P$2-'F+ , F-'!P$3))</f>
        <v>3.744354215908813E-3</v>
      </c>
      <c r="Q1397" s="2" cm="1">
        <f t="array" ref="Q1397">[1]!table_weight[Reactions]*(('F+ , F-'!Q$2-[1]!tbl_gk[[#This Row],[Reactions]])/('F+ , F-'!Q$2-'F+ , F-'!Q$3))</f>
        <v>1.8047470002526586E-3</v>
      </c>
      <c r="R1397" s="2" cm="1">
        <f t="array" ref="R1397">[1]!table_weight[Balance]*(('F+ , F-'!R$2-[1]!tbl_gk[[#This Row],[Balance]])/('F+ , F-'!R$2-'F+ , F-'!R$3))</f>
        <v>1.1796626164916795E-3</v>
      </c>
      <c r="S1397" s="2" cm="1">
        <f t="array" ref="S1397">[1]!table_weight[ShotPower]*(('F+ , F-'!S$2-[1]!tbl_gk[[#This Row],[ShotPower]])/('F+ , F-'!S$2-'F+ , F-'!S$3))</f>
        <v>6.7523948741159906E-3</v>
      </c>
      <c r="T1397" s="2" cm="1">
        <f t="array" ref="T1397">[1]!table_weight[Jumping]*(('F+ , F-'!T$2-[1]!tbl_gk[[#This Row],[Jumping]])/('F+ , F-'!T$2-'F+ , F-'!T$3))</f>
        <v>1.9750336123732751E-3</v>
      </c>
      <c r="U1397" s="2" cm="1">
        <f t="array" ref="U1397">[1]!table_weight[Stamina]*(('F+ , F-'!U$2-[1]!tbl_gk[[#This Row],[Stamina]])/('F+ , F-'!U$2-'F+ , F-'!U$3))</f>
        <v>1.88916258574835E-2</v>
      </c>
      <c r="V1397" s="2" cm="1">
        <f t="array" ref="V1397">[1]!table_weight[Strength]*(('F+ , F-'!V$2-[1]!tbl_gk[[#This Row],[Strength]])/('F+ , F-'!V$2-'F+ , F-'!V$3))</f>
        <v>4.2592029205962806E-2</v>
      </c>
      <c r="W1397" s="2" cm="1">
        <f t="array" ref="W1397">[1]!table_weight[LongShots]*(('F+ , F-'!W$2-[1]!tbl_gk[[#This Row],[LongShots]])/('F+ , F-'!W$2-'F+ , F-'!W$3))</f>
        <v>9.3494698256990638E-3</v>
      </c>
      <c r="X1397" s="2" cm="1">
        <f t="array" ref="X1397">[1]!table_weight[Aggression]*(('F+ , F-'!X$2-[1]!tbl_gk[[#This Row],[Aggression]])/('F+ , F-'!X$2-'F+ , F-'!X$3))</f>
        <v>1.8862184362640672E-2</v>
      </c>
      <c r="Y1397" s="2" cm="1">
        <f t="array" ref="Y1397">[1]!table_weight[Interceptions]*(('F+ , F-'!Y$2-[1]!tbl_gk[[#This Row],[Interceptions]])/('F+ , F-'!Y$2-'F+ , F-'!Y$3))</f>
        <v>2.0776599612664828E-2</v>
      </c>
      <c r="Z1397" s="2" cm="1">
        <f t="array" ref="Z1397">[1]!table_weight[Positioning]*(('F+ , F-'!Z$2-[1]!tbl_gk[[#This Row],[Positioning]])/('F+ , F-'!Z$2-'F+ , F-'!Z$3))</f>
        <v>2.2183348544772088E-3</v>
      </c>
      <c r="AA1397" s="2" cm="1">
        <f t="array" ref="AA1397">[1]!table_weight[Vision]*(('F+ , F-'!AA$2-[1]!tbl_gk[[#This Row],[Vision]])/('F+ , F-'!AA$2-'F+ , F-'!AA$3))</f>
        <v>3.3363756211337532E-2</v>
      </c>
      <c r="AB1397" s="2" cm="1">
        <f t="array" ref="AB1397">[1]!table_weight[Penalties]*(('F+ , F-'!AB$2-[1]!tbl_gk[[#This Row],[Penalties]])/('F+ , F-'!AB$2-'F+ , F-'!AB$3))</f>
        <v>2.427119311369181E-3</v>
      </c>
      <c r="AC1397" s="2" cm="1">
        <f t="array" ref="AC1397">[1]!table_weight[Composure]*(('F+ , F-'!AC$2-[1]!tbl_gk[[#This Row],[Composure]])/('F+ , F-'!AC$2-'F+ , F-'!AC$3))</f>
        <v>2.6153000389626249E-3</v>
      </c>
      <c r="AD1397" s="2" cm="1">
        <f t="array" ref="AD1397">[1]!table_weight[Marking]*(('F+ , F-'!AD$2-[1]!tbl_gk[[#This Row],[Marking]])/('F+ , F-'!AD$2-'F+ , F-'!AD$3))</f>
        <v>3.6282098953227655E-2</v>
      </c>
      <c r="AE1397" s="2" cm="1">
        <f t="array" ref="AE1397">[1]!table_weight[StandingTackle]*(('F+ , F-'!AE$2-[1]!tbl_gk[[#This Row],[StandingTackle]])/('F+ , F-'!AE$2-'F+ , F-'!AE$3))</f>
        <v>3.1383600467551613E-2</v>
      </c>
      <c r="AF1397" s="2" cm="1">
        <f t="array" ref="AF1397">[1]!table_weight[SlidingTackle]*(('F+ , F-'!AF$2-[1]!tbl_gk[[#This Row],[SlidingTackle]])/('F+ , F-'!AF$2-'F+ , F-'!AF$3))</f>
        <v>8.9667429907290316E-3</v>
      </c>
      <c r="AG1397" s="2" cm="1">
        <f t="array" ref="AG1397">[1]!table_weight[GKDiving]*(('F+ , F-'!AG$2-[1]!tbl_gk[[#This Row],[GKDiving]])/('F+ , F-'!AG$2-'F+ , F-'!AG$3))</f>
        <v>4.9535417300476586E-2</v>
      </c>
      <c r="AH1397" s="2" cm="1">
        <f t="array" ref="AH1397">[1]!table_weight[GKHandling]*(('F+ , F-'!AH$2-[1]!tbl_gk[[#This Row],[GKHandling]])/('F+ , F-'!AH$2-'F+ , F-'!AH$3))</f>
        <v>5.5253898757952898E-2</v>
      </c>
      <c r="AI1397" s="2" cm="1">
        <f t="array" ref="AI1397">[1]!table_weight[GKKicking]*(('F+ , F-'!AI$2-[1]!tbl_gk[[#This Row],[GKKicking]])/('F+ , F-'!AI$2-'F+ , F-'!AI$3))</f>
        <v>3.0410708853057477E-2</v>
      </c>
      <c r="AJ1397" s="2" cm="1">
        <f t="array" ref="AJ1397">[1]!table_weight[GKPositioning]*(('F+ , F-'!AJ$2-[1]!tbl_gk[[#This Row],[GKPositioning]])/('F+ , F-'!AJ$2-'F+ , F-'!AJ$3))</f>
        <v>2.4596896866443549E-2</v>
      </c>
      <c r="AK1397" s="2" cm="1">
        <f t="array" ref="AK1397">[1]!table_weight[GKReflexes]*(('F+ , F-'!AK$2-[1]!tbl_gk[[#This Row],[GKReflexes]])/('F+ , F-'!AK$2-'F+ , F-'!AK$3))</f>
        <v>5.4659770814318998E-2</v>
      </c>
    </row>
    <row r="1398" spans="1:37" x14ac:dyDescent="0.55000000000000004">
      <c r="A1398" s="7">
        <f>[1]!tbl_gk[[#This Row],[ID]]</f>
        <v>254906</v>
      </c>
      <c r="B1398" s="1" cm="1">
        <f t="array" ref="B1398">[1]!table_weight[ValueEUR]*(('F+ , F-'!B$2-[1]!tbl_gk[[#This Row],[ValueEUR]])/('F+ , F-'!B$2-'F+ , F-'!B$3))</f>
        <v>5.5868316710723288E-5</v>
      </c>
      <c r="C1398" s="1" cm="1">
        <f t="array" ref="C1398">[1]!table_weight[WageEUR]*(('F+ , F-'!C$2-[1]!tbl_gk[[#This Row],[WageEUR]])/('F+ , F-'!C$2-'F+ , F-'!C$3))</f>
        <v>7.8241870618836323E-6</v>
      </c>
      <c r="D1398" s="1" cm="1">
        <f t="array" ref="D1398">[1]!table_weight[Crossing]*(('F+ , F-'!D$2-[1]!tbl_gk[[#This Row],[Crossing]])/('F+ , F-'!D$2-'F+ , F-'!D$3))</f>
        <v>3.81086577105983E-2</v>
      </c>
      <c r="E1398" s="1" cm="1">
        <f t="array" ref="E1398">[1]!table_weight[Finishing]*(('F+ , F-'!E$2-[1]!tbl_gk[[#This Row],[Finishing]])/('F+ , F-'!E$2-'F+ , F-'!E$3))</f>
        <v>1.8966763005780131E-2</v>
      </c>
      <c r="F1398" s="1" cm="1">
        <f t="array" ref="F1398">[1]!table_weight[HeadingAccuracy]*(('F+ , F-'!F$2-[1]!tbl_gk[[#This Row],[HeadingAccuracy]])/('F+ , F-'!F$2-'F+ , F-'!F$3))</f>
        <v>1.1274360672166649E-2</v>
      </c>
      <c r="G1398" s="1" cm="1">
        <f t="array" ref="G1398">[1]!table_weight[ShortPassing]*(('F+ , F-'!G$2-[1]!tbl_gk[[#This Row],[ShortPassing]])/('F+ , F-'!G$2-'F+ , F-'!G$3))</f>
        <v>4.781557995763748E-2</v>
      </c>
      <c r="H1398" s="1" cm="1">
        <f t="array" ref="H1398">[1]!table_weight[Volleys]*(('F+ , F-'!H$2-[1]!tbl_gk[[#This Row],[Volleys]])/('F+ , F-'!H$2-'F+ , F-'!H$3))</f>
        <v>2.1990449861774069E-3</v>
      </c>
      <c r="I1398" s="1" cm="1">
        <f t="array" ref="I1398">[1]!table_weight[Dribbling]*(('F+ , F-'!I$2-[1]!tbl_gk[[#This Row],[Dribbling]])/('F+ , F-'!I$2-'F+ , F-'!I$3))</f>
        <v>2.1513320874440363E-2</v>
      </c>
      <c r="J1398" s="1" cm="1">
        <f t="array" ref="J1398">[1]!table_weight[Curve]*(('F+ , F-'!J$2-[1]!tbl_gk[[#This Row],[Curve]])/('F+ , F-'!J$2-'F+ , F-'!J$3))</f>
        <v>9.6339113680153961E-3</v>
      </c>
      <c r="K1398" s="1" cm="1">
        <f t="array" ref="K1398">[1]!table_weight[FKAccuracy]*(('F+ , F-'!K$2-[1]!tbl_gk[[#This Row],[FKAccuracy]])/('F+ , F-'!K$2-'F+ , F-'!K$3))</f>
        <v>9.7353209613629272E-3</v>
      </c>
      <c r="L1398" s="1" cm="1">
        <f t="array" ref="L1398">[1]!table_weight[LongPassing]*(('F+ , F-'!L$2-[1]!tbl_gk[[#This Row],[LongPassing]])/('F+ , F-'!L$2-'F+ , F-'!L$3))</f>
        <v>2.3822660403335128E-2</v>
      </c>
      <c r="M1398" s="1" cm="1">
        <f t="array" ref="M1398">[1]!table_weight[BallControl]*(('F+ , F-'!M$2-[1]!tbl_gk[[#This Row],[BallControl]])/('F+ , F-'!M$2-'F+ , F-'!M$3))</f>
        <v>1.5646051545047536E-2</v>
      </c>
      <c r="N1398" s="1" cm="1">
        <f t="array" ref="N1398">[1]!table_weight[Acceleration]*(('F+ , F-'!N$2-[1]!tbl_gk[[#This Row],[Acceleration]])/('F+ , F-'!N$2-'F+ , F-'!N$3))</f>
        <v>1.1499847885609964E-2</v>
      </c>
      <c r="O1398" s="1" cm="1">
        <f t="array" ref="O1398">[1]!table_weight[SprintSpeed]*(('F+ , F-'!O$2-[1]!tbl_gk[[#This Row],[SprintSpeed]])/('F+ , F-'!O$2-'F+ , F-'!O$3))</f>
        <v>1.2649832674170962E-2</v>
      </c>
      <c r="P1398" s="1" cm="1">
        <f t="array" ref="P1398">[1]!table_weight[Agility]*(('F+ , F-'!P$2-[1]!tbl_gk[[#This Row],[Agility]])/('F+ , F-'!P$2-'F+ , F-'!P$3))</f>
        <v>5.4995202546160686E-3</v>
      </c>
      <c r="Q1398" s="1" cm="1">
        <f t="array" ref="Q1398">[1]!table_weight[Reactions]*(('F+ , F-'!Q$2-[1]!tbl_gk[[#This Row],[Reactions]])/('F+ , F-'!Q$2-'F+ , F-'!Q$3))</f>
        <v>2.6297742003681597E-3</v>
      </c>
      <c r="R1398" s="1" cm="1">
        <f t="array" ref="R1398">[1]!table_weight[Balance]*(('F+ , F-'!R$2-[1]!tbl_gk[[#This Row],[Balance]])/('F+ , F-'!R$2-'F+ , F-'!R$3))</f>
        <v>2.4214127391145E-3</v>
      </c>
      <c r="S1398" s="1" cm="1">
        <f t="array" ref="S1398">[1]!table_weight[ShotPower]*(('F+ , F-'!S$2-[1]!tbl_gk[[#This Row],[ShotPower]])/('F+ , F-'!S$2-'F+ , F-'!S$3))</f>
        <v>7.0121023692742987E-3</v>
      </c>
      <c r="T1398" s="1" cm="1">
        <f t="array" ref="T1398">[1]!table_weight[Jumping]*(('F+ , F-'!T$2-[1]!tbl_gk[[#This Row],[Jumping]])/('F+ , F-'!T$2-'F+ , F-'!T$3))</f>
        <v>4.0359382513714759E-3</v>
      </c>
      <c r="U1398" s="1" cm="1">
        <f t="array" ref="U1398">[1]!table_weight[Stamina]*(('F+ , F-'!U$2-[1]!tbl_gk[[#This Row],[Stamina]])/('F+ , F-'!U$2-'F+ , F-'!U$3))</f>
        <v>1.88916258574835E-2</v>
      </c>
      <c r="V1398" s="1" cm="1">
        <f t="array" ref="V1398">[1]!table_weight[Strength]*(('F+ , F-'!V$2-[1]!tbl_gk[[#This Row],[Strength]])/('F+ , F-'!V$2-'F+ , F-'!V$3))</f>
        <v>2.1296014602981403E-2</v>
      </c>
      <c r="W1398" s="1" cm="1">
        <f t="array" ref="W1398">[1]!table_weight[LongShots]*(('F+ , F-'!W$2-[1]!tbl_gk[[#This Row],[LongShots]])/('F+ , F-'!W$2-'F+ , F-'!W$3))</f>
        <v>9.86888481601568E-3</v>
      </c>
      <c r="X1398" s="1" cm="1">
        <f t="array" ref="X1398">[1]!table_weight[Aggression]*(('F+ , F-'!X$2-[1]!tbl_gk[[#This Row],[Aggression]])/('F+ , F-'!X$2-'F+ , F-'!X$3))</f>
        <v>1.8253726802555489E-2</v>
      </c>
      <c r="Y1398" s="1" cm="1">
        <f t="array" ref="Y1398">[1]!table_weight[Interceptions]*(('F+ , F-'!Y$2-[1]!tbl_gk[[#This Row],[Interceptions]])/('F+ , F-'!Y$2-'F+ , F-'!Y$3))</f>
        <v>2.5624472855619959E-2</v>
      </c>
      <c r="Z1398" s="1" cm="1">
        <f t="array" ref="Z1398">[1]!table_weight[Positioning]*(('F+ , F-'!Z$2-[1]!tbl_gk[[#This Row],[Positioning]])/('F+ , F-'!Z$2-'F+ , F-'!Z$3))</f>
        <v>2.2183348544772088E-3</v>
      </c>
      <c r="AA1398" s="1" cm="1">
        <f t="array" ref="AA1398">[1]!table_weight[Vision]*(('F+ , F-'!AA$2-[1]!tbl_gk[[#This Row],[Vision]])/('F+ , F-'!AA$2-'F+ , F-'!AA$3))</f>
        <v>2.200588175641412E-2</v>
      </c>
      <c r="AB1398" s="1" cm="1">
        <f t="array" ref="AB1398">[1]!table_weight[Penalties]*(('F+ , F-'!AB$2-[1]!tbl_gk[[#This Row],[Penalties]])/('F+ , F-'!AB$2-'F+ , F-'!AB$3))</f>
        <v>2.3488251400346914E-3</v>
      </c>
      <c r="AC1398" s="1" cm="1">
        <f t="array" ref="AC1398">[1]!table_weight[Composure]*(('F+ , F-'!AC$2-[1]!tbl_gk[[#This Row],[Composure]])/('F+ , F-'!AC$2-'F+ , F-'!AC$3))</f>
        <v>1.814697986218964E-3</v>
      </c>
      <c r="AD1398" s="1" cm="1">
        <f t="array" ref="AD1398">[1]!table_weight[Marking]*(('F+ , F-'!AD$2-[1]!tbl_gk[[#This Row],[Marking]])/('F+ , F-'!AD$2-'F+ , F-'!AD$3))</f>
        <v>3.4704616390043845E-2</v>
      </c>
      <c r="AE1398" s="1" cm="1">
        <f t="array" ref="AE1398">[1]!table_weight[StandingTackle]*(('F+ , F-'!AE$2-[1]!tbl_gk[[#This Row],[StandingTackle]])/('F+ , F-'!AE$2-'F+ , F-'!AE$3))</f>
        <v>2.6900228972187096E-2</v>
      </c>
      <c r="AF1398" s="1" cm="1">
        <f t="array" ref="AF1398">[1]!table_weight[SlidingTackle]*(('F+ , F-'!AF$2-[1]!tbl_gk[[#This Row],[SlidingTackle]])/('F+ , F-'!AF$2-'F+ , F-'!AF$3))</f>
        <v>1.0461200155850536E-2</v>
      </c>
      <c r="AG1398" s="1" cm="1">
        <f t="array" ref="AG1398">[1]!table_weight[GKDiving]*(('F+ , F-'!AG$2-[1]!tbl_gk[[#This Row],[GKDiving]])/('F+ , F-'!AG$2-'F+ , F-'!AG$3))</f>
        <v>5.2951652976371534E-2</v>
      </c>
      <c r="AH1398" s="1" cm="1">
        <f t="array" ref="AH1398">[1]!table_weight[GKHandling]*(('F+ , F-'!AH$2-[1]!tbl_gk[[#This Row],[GKHandling]])/('F+ , F-'!AH$2-'F+ , F-'!AH$3))</f>
        <v>5.7036282588854605E-2</v>
      </c>
      <c r="AI1398" s="1" cm="1">
        <f t="array" ref="AI1398">[1]!table_weight[GKKicking]*(('F+ , F-'!AI$2-[1]!tbl_gk[[#This Row],[GKKicking]])/('F+ , F-'!AI$2-'F+ , F-'!AI$3))</f>
        <v>3.2199574079707916E-2</v>
      </c>
      <c r="AJ1398" s="1" cm="1">
        <f t="array" ref="AJ1398">[1]!table_weight[GKPositioning]*(('F+ , F-'!AJ$2-[1]!tbl_gk[[#This Row],[GKPositioning]])/('F+ , F-'!AJ$2-'F+ , F-'!AJ$3))</f>
        <v>1.9551379560506409E-2</v>
      </c>
      <c r="AK1398" s="1" cm="1">
        <f t="array" ref="AK1398">[1]!table_weight[GKReflexes]*(('F+ , F-'!AK$2-[1]!tbl_gk[[#This Row],[GKReflexes]])/('F+ , F-'!AK$2-'F+ , F-'!AK$3))</f>
        <v>5.2837778453841702E-2</v>
      </c>
    </row>
    <row r="1399" spans="1:37" x14ac:dyDescent="0.55000000000000004">
      <c r="A1399" s="8">
        <f>[1]!tbl_gk[[#This Row],[ID]]</f>
        <v>254962</v>
      </c>
      <c r="B1399" s="2" cm="1">
        <f t="array" ref="B1399">[1]!table_weight[ValueEUR]*(('F+ , F-'!B$2-[1]!tbl_gk[[#This Row],[ValueEUR]])/('F+ , F-'!B$2-'F+ , F-'!B$3))</f>
        <v>1.9013747565638421E-4</v>
      </c>
      <c r="C1399" s="2" cm="1">
        <f t="array" ref="C1399">[1]!table_weight[WageEUR]*(('F+ , F-'!C$2-[1]!tbl_gk[[#This Row],[WageEUR]])/('F+ , F-'!C$2-'F+ , F-'!C$3))</f>
        <v>7.8241870618836313E-5</v>
      </c>
      <c r="D1399" s="2" cm="1">
        <f t="array" ref="D1399">[1]!table_weight[Crossing]*(('F+ , F-'!D$2-[1]!tbl_gk[[#This Row],[Crossing]])/('F+ , F-'!D$2-'F+ , F-'!D$3))</f>
        <v>3.4746129089074922E-2</v>
      </c>
      <c r="E1399" s="2" cm="1">
        <f t="array" ref="E1399">[1]!table_weight[Finishing]*(('F+ , F-'!E$2-[1]!tbl_gk[[#This Row],[Finishing]])/('F+ , F-'!E$2-'F+ , F-'!E$3))</f>
        <v>2.1961515059324362E-2</v>
      </c>
      <c r="F1399" s="2" cm="1">
        <f t="array" ref="F1399">[1]!table_weight[HeadingAccuracy]*(('F+ , F-'!F$2-[1]!tbl_gk[[#This Row],[HeadingAccuracy]])/('F+ , F-'!F$2-'F+ , F-'!F$3))</f>
        <v>1.08567917583827E-2</v>
      </c>
      <c r="G1399" s="2" cm="1">
        <f t="array" ref="G1399">[1]!table_weight[ShortPassing]*(('F+ , F-'!G$2-[1]!tbl_gk[[#This Row],[ShortPassing]])/('F+ , F-'!G$2-'F+ , F-'!G$3))</f>
        <v>5.0628261131616156E-2</v>
      </c>
      <c r="H1399" s="2" cm="1">
        <f t="array" ref="H1399">[1]!table_weight[Volleys]*(('F+ , F-'!H$2-[1]!tbl_gk[[#This Row],[Volleys]])/('F+ , F-'!H$2-'F+ , F-'!H$3))</f>
        <v>2.3147841959762173E-3</v>
      </c>
      <c r="I1399" s="2" cm="1">
        <f t="array" ref="I1399">[1]!table_weight[Dribbling]*(('F+ , F-'!I$2-[1]!tbl_gk[[#This Row],[Dribbling]])/('F+ , F-'!I$2-'F+ , F-'!I$3))</f>
        <v>1.6623929766613008E-2</v>
      </c>
      <c r="J1399" s="2" cm="1">
        <f t="array" ref="J1399">[1]!table_weight[Curve]*(('F+ , F-'!J$2-[1]!tbl_gk[[#This Row],[Curve]])/('F+ , F-'!J$2-'F+ , F-'!J$3))</f>
        <v>9.9719433458404991E-3</v>
      </c>
      <c r="K1399" s="2" cm="1">
        <f t="array" ref="K1399">[1]!table_weight[FKAccuracy]*(('F+ , F-'!K$2-[1]!tbl_gk[[#This Row],[FKAccuracy]])/('F+ , F-'!K$2-'F+ , F-'!K$3))</f>
        <v>9.2789777912990392E-3</v>
      </c>
      <c r="L1399" s="2" cm="1">
        <f t="array" ref="L1399">[1]!table_weight[LongPassing]*(('F+ , F-'!L$2-[1]!tbl_gk[[#This Row],[LongPassing]])/('F+ , F-'!L$2-'F+ , F-'!L$3))</f>
        <v>2.3822660403335128E-2</v>
      </c>
      <c r="M1399" s="2" cm="1">
        <f t="array" ref="M1399">[1]!table_weight[BallControl]*(('F+ , F-'!M$2-[1]!tbl_gk[[#This Row],[BallControl]])/('F+ , F-'!M$2-'F+ , F-'!M$3))</f>
        <v>1.4342213916293577E-2</v>
      </c>
      <c r="N1399" s="2" cm="1">
        <f t="array" ref="N1399">[1]!table_weight[Acceleration]*(('F+ , F-'!N$2-[1]!tbl_gk[[#This Row],[Acceleration]])/('F+ , F-'!N$2-'F+ , F-'!N$3))</f>
        <v>9.0194885377333049E-3</v>
      </c>
      <c r="O1399" s="2" cm="1">
        <f t="array" ref="O1399">[1]!table_weight[SprintSpeed]*(('F+ , F-'!O$2-[1]!tbl_gk[[#This Row],[SprintSpeed]])/('F+ , F-'!O$2-'F+ , F-'!O$3))</f>
        <v>1.124429571037419E-2</v>
      </c>
      <c r="P1399" s="2" cm="1">
        <f t="array" ref="P1399">[1]!table_weight[Agility]*(('F+ , F-'!P$2-[1]!tbl_gk[[#This Row],[Agility]])/('F+ , F-'!P$2-'F+ , F-'!P$3))</f>
        <v>5.4995202546160686E-3</v>
      </c>
      <c r="Q1399" s="2" cm="1">
        <f t="array" ref="Q1399">[1]!table_weight[Reactions]*(('F+ , F-'!Q$2-[1]!tbl_gk[[#This Row],[Reactions]])/('F+ , F-'!Q$2-'F+ , F-'!Q$3))</f>
        <v>1.3922334001949081E-3</v>
      </c>
      <c r="R1399" s="2" cm="1">
        <f t="array" ref="R1399">[1]!table_weight[Balance]*(('F+ , F-'!R$2-[1]!tbl_gk[[#This Row],[Balance]])/('F+ , F-'!R$2-'F+ , F-'!R$3))</f>
        <v>2.8560252820324875E-3</v>
      </c>
      <c r="S1399" s="2" cm="1">
        <f t="array" ref="S1399">[1]!table_weight[ShotPower]*(('F+ , F-'!S$2-[1]!tbl_gk[[#This Row],[ShotPower]])/('F+ , F-'!S$2-'F+ , F-'!S$3))</f>
        <v>6.2329798837993753E-3</v>
      </c>
      <c r="T1399" s="2" cm="1">
        <f t="array" ref="T1399">[1]!table_weight[Jumping]*(('F+ , F-'!T$2-[1]!tbl_gk[[#This Row],[Jumping]])/('F+ , F-'!T$2-'F+ , F-'!T$3))</f>
        <v>4.3794223578711763E-3</v>
      </c>
      <c r="U1399" s="2" cm="1">
        <f t="array" ref="U1399">[1]!table_weight[Stamina]*(('F+ , F-'!U$2-[1]!tbl_gk[[#This Row],[Stamina]])/('F+ , F-'!U$2-'F+ , F-'!U$3))</f>
        <v>1.288065399373875E-2</v>
      </c>
      <c r="V1399" s="2" cm="1">
        <f t="array" ref="V1399">[1]!table_weight[Strength]*(('F+ , F-'!V$2-[1]!tbl_gk[[#This Row],[Strength]])/('F+ , F-'!V$2-'F+ , F-'!V$3))</f>
        <v>9.7606733596998074E-3</v>
      </c>
      <c r="W1399" s="2" cm="1">
        <f t="array" ref="W1399">[1]!table_weight[LongShots]*(('F+ , F-'!W$2-[1]!tbl_gk[[#This Row],[LongShots]])/('F+ , F-'!W$2-'F+ , F-'!W$3))</f>
        <v>9.86888481601568E-3</v>
      </c>
      <c r="X1399" s="2" cm="1">
        <f t="array" ref="X1399">[1]!table_weight[Aggression]*(('F+ , F-'!X$2-[1]!tbl_gk[[#This Row],[Aggression]])/('F+ , F-'!X$2-'F+ , F-'!X$3))</f>
        <v>1.7645269242470306E-2</v>
      </c>
      <c r="Y1399" s="2" cm="1">
        <f t="array" ref="Y1399">[1]!table_weight[Interceptions]*(('F+ , F-'!Y$2-[1]!tbl_gk[[#This Row],[Interceptions]])/('F+ , F-'!Y$2-'F+ , F-'!Y$3))</f>
        <v>2.6317026176042119E-2</v>
      </c>
      <c r="Z1399" s="2" cm="1">
        <f t="array" ref="Z1399">[1]!table_weight[Positioning]*(('F+ , F-'!Z$2-[1]!tbl_gk[[#This Row],[Positioning]])/('F+ , F-'!Z$2-'F+ , F-'!Z$3))</f>
        <v>2.3662238447756888E-3</v>
      </c>
      <c r="AA1399" s="2" cm="1">
        <f t="array" ref="AA1399">[1]!table_weight[Vision]*(('F+ , F-'!AA$2-[1]!tbl_gk[[#This Row],[Vision]])/('F+ , F-'!AA$2-'F+ , F-'!AA$3))</f>
        <v>3.1944021904472104E-2</v>
      </c>
      <c r="AB1399" s="2" cm="1">
        <f t="array" ref="AB1399">[1]!table_weight[Penalties]*(('F+ , F-'!AB$2-[1]!tbl_gk[[#This Row],[Penalties]])/('F+ , F-'!AB$2-'F+ , F-'!AB$3))</f>
        <v>2.4662663970364263E-3</v>
      </c>
      <c r="AC1399" s="2" cm="1">
        <f t="array" ref="AC1399">[1]!table_weight[Composure]*(('F+ , F-'!AC$2-[1]!tbl_gk[[#This Row],[Composure]])/('F+ , F-'!AC$2-'F+ , F-'!AC$3))</f>
        <v>1.814697986218964E-3</v>
      </c>
      <c r="AD1399" s="2" cm="1">
        <f t="array" ref="AD1399">[1]!table_weight[Marking]*(('F+ , F-'!AD$2-[1]!tbl_gk[[#This Row],[Marking]])/('F+ , F-'!AD$2-'F+ , F-'!AD$3))</f>
        <v>3.9437064079595283E-2</v>
      </c>
      <c r="AE1399" s="2" cm="1">
        <f t="array" ref="AE1399">[1]!table_weight[StandingTackle]*(('F+ , F-'!AE$2-[1]!tbl_gk[[#This Row],[StandingTackle]])/('F+ , F-'!AE$2-'F+ , F-'!AE$3))</f>
        <v>2.6900228972187096E-2</v>
      </c>
      <c r="AF1399" s="2" cm="1">
        <f t="array" ref="AF1399">[1]!table_weight[SlidingTackle]*(('F+ , F-'!AF$2-[1]!tbl_gk[[#This Row],[SlidingTackle]])/('F+ , F-'!AF$2-'F+ , F-'!AF$3))</f>
        <v>1.0461200155850536E-2</v>
      </c>
      <c r="AG1399" s="2" cm="1">
        <f t="array" ref="AG1399">[1]!table_weight[GKDiving]*(('F+ , F-'!AG$2-[1]!tbl_gk[[#This Row],[GKDiving]])/('F+ , F-'!AG$2-'F+ , F-'!AG$3))</f>
        <v>4.4411063786634182E-2</v>
      </c>
      <c r="AH1399" s="2" cm="1">
        <f t="array" ref="AH1399">[1]!table_weight[GKHandling]*(('F+ , F-'!AH$2-[1]!tbl_gk[[#This Row],[GKHandling]])/('F+ , F-'!AH$2-'F+ , F-'!AH$3))</f>
        <v>5.7036282588854605E-2</v>
      </c>
      <c r="AI1399" s="2" cm="1">
        <f t="array" ref="AI1399">[1]!table_weight[GKKicking]*(('F+ , F-'!AI$2-[1]!tbl_gk[[#This Row],[GKKicking]])/('F+ , F-'!AI$2-'F+ , F-'!AI$3))</f>
        <v>2.8621843626407038E-2</v>
      </c>
      <c r="AJ1399" s="2" cm="1">
        <f t="array" ref="AJ1399">[1]!table_weight[GKPositioning]*(('F+ , F-'!AJ$2-[1]!tbl_gk[[#This Row],[GKPositioning]])/('F+ , F-'!AJ$2-'F+ , F-'!AJ$3))</f>
        <v>1.7028620907537841E-2</v>
      </c>
      <c r="AK1399" s="2" cm="1">
        <f t="array" ref="AK1399">[1]!table_weight[GKReflexes]*(('F+ , F-'!AK$2-[1]!tbl_gk[[#This Row],[GKReflexes]])/('F+ , F-'!AK$2-'F+ , F-'!AK$3))</f>
        <v>4.7371801372409796E-2</v>
      </c>
    </row>
    <row r="1400" spans="1:37" x14ac:dyDescent="0.55000000000000004">
      <c r="A1400" s="7">
        <f>[1]!tbl_gk[[#This Row],[ID]]</f>
        <v>255014</v>
      </c>
      <c r="B1400" s="1" cm="1">
        <f t="array" ref="B1400">[1]!table_weight[ValueEUR]*(('F+ , F-'!B$2-[1]!tbl_gk[[#This Row],[ValueEUR]])/('F+ , F-'!B$2-'F+ , F-'!B$3))</f>
        <v>5.8954964042807441E-5</v>
      </c>
      <c r="C1400" s="1" cm="1">
        <f t="array" ref="C1400">[1]!table_weight[WageEUR]*(('F+ , F-'!C$2-[1]!tbl_gk[[#This Row],[WageEUR]])/('F+ , F-'!C$2-'F+ , F-'!C$3))</f>
        <v>2.3472561185650898E-4</v>
      </c>
      <c r="D1400" s="1" cm="1">
        <f t="array" ref="D1400">[1]!table_weight[Crossing]*(('F+ , F-'!D$2-[1]!tbl_gk[[#This Row],[Crossing]])/('F+ , F-'!D$2-'F+ , F-'!D$3))</f>
        <v>3.3625286215233793E-2</v>
      </c>
      <c r="E1400" s="1" cm="1">
        <f t="array" ref="E1400">[1]!table_weight[Finishing]*(('F+ , F-'!E$2-[1]!tbl_gk[[#This Row],[Finishing]])/('F+ , F-'!E$2-'F+ , F-'!E$3))</f>
        <v>1.9965013690294877E-2</v>
      </c>
      <c r="F1400" s="1" cm="1">
        <f t="array" ref="F1400">[1]!table_weight[HeadingAccuracy]*(('F+ , F-'!F$2-[1]!tbl_gk[[#This Row],[HeadingAccuracy]])/('F+ , F-'!F$2-'F+ , F-'!F$3))</f>
        <v>1.00216539308148E-2</v>
      </c>
      <c r="G1400" s="1" cm="1">
        <f t="array" ref="G1400">[1]!table_weight[ShortPassing]*(('F+ , F-'!G$2-[1]!tbl_gk[[#This Row],[ShortPassing]])/('F+ , F-'!G$2-'F+ , F-'!G$3))</f>
        <v>6.047264524054153E-2</v>
      </c>
      <c r="H1400" s="1" cm="1">
        <f t="array" ref="H1400">[1]!table_weight[Volleys]*(('F+ , F-'!H$2-[1]!tbl_gk[[#This Row],[Volleys]])/('F+ , F-'!H$2-'F+ , F-'!H$3))</f>
        <v>2.4305234057750281E-3</v>
      </c>
      <c r="I1400" s="1" cm="1">
        <f t="array" ref="I1400">[1]!table_weight[Dribbling]*(('F+ , F-'!I$2-[1]!tbl_gk[[#This Row],[Dribbling]])/('F+ , F-'!I$2-'F+ , F-'!I$3))</f>
        <v>2.5424833760702249E-2</v>
      </c>
      <c r="J1400" s="1" cm="1">
        <f t="array" ref="J1400">[1]!table_weight[Curve]*(('F+ , F-'!J$2-[1]!tbl_gk[[#This Row],[Curve]])/('F+ , F-'!J$2-'F+ , F-'!J$3))</f>
        <v>9.4648953791028455E-3</v>
      </c>
      <c r="K1400" s="1" cm="1">
        <f t="array" ref="K1400">[1]!table_weight[FKAccuracy]*(('F+ , F-'!K$2-[1]!tbl_gk[[#This Row],[FKAccuracy]])/('F+ , F-'!K$2-'F+ , F-'!K$3))</f>
        <v>9.5832065713416324E-3</v>
      </c>
      <c r="L1400" s="1" cm="1">
        <f t="array" ref="L1400">[1]!table_weight[LongPassing]*(('F+ , F-'!L$2-[1]!tbl_gk[[#This Row],[LongPassing]])/('F+ , F-'!L$2-'F+ , F-'!L$3))</f>
        <v>2.652978090371412E-2</v>
      </c>
      <c r="M1400" s="1" cm="1">
        <f t="array" ref="M1400">[1]!table_weight[BallControl]*(('F+ , F-'!M$2-[1]!tbl_gk[[#This Row],[BallControl]])/('F+ , F-'!M$2-'F+ , F-'!M$3))</f>
        <v>1.3038376287539614E-2</v>
      </c>
      <c r="N1400" s="1" cm="1">
        <f t="array" ref="N1400">[1]!table_weight[Acceleration]*(('F+ , F-'!N$2-[1]!tbl_gk[[#This Row],[Acceleration]])/('F+ , F-'!N$2-'F+ , F-'!N$3))</f>
        <v>1.0372411818393301E-2</v>
      </c>
      <c r="O1400" s="1" cm="1">
        <f t="array" ref="O1400">[1]!table_weight[SprintSpeed]*(('F+ , F-'!O$2-[1]!tbl_gk[[#This Row],[SprintSpeed]])/('F+ , F-'!O$2-'F+ , F-'!O$3))</f>
        <v>7.589899604502578E-3</v>
      </c>
      <c r="P1400" s="1" cm="1">
        <f t="array" ref="P1400">[1]!table_weight[Agility]*(('F+ , F-'!P$2-[1]!tbl_gk[[#This Row],[Agility]])/('F+ , F-'!P$2-'F+ , F-'!P$3))</f>
        <v>3.8613652851559629E-3</v>
      </c>
      <c r="Q1400" s="1" cm="1">
        <f t="array" ref="Q1400">[1]!table_weight[Reactions]*(('F+ , F-'!Q$2-[1]!tbl_gk[[#This Row],[Reactions]])/('F+ , F-'!Q$2-'F+ , F-'!Q$3))</f>
        <v>2.5782100003609409E-3</v>
      </c>
      <c r="R1400" s="1" cm="1">
        <f t="array" ref="R1400">[1]!table_weight[Balance]*(('F+ , F-'!R$2-[1]!tbl_gk[[#This Row],[Balance]])/('F+ , F-'!R$2-'F+ , F-'!R$3))</f>
        <v>1.4280126410162438E-3</v>
      </c>
      <c r="S1400" s="1" cm="1">
        <f t="array" ref="S1400">[1]!table_weight[ShotPower]*(('F+ , F-'!S$2-[1]!tbl_gk[[#This Row],[ShotPower]])/('F+ , F-'!S$2-'F+ , F-'!S$3))</f>
        <v>7.5315173595909123E-3</v>
      </c>
      <c r="T1400" s="1" cm="1">
        <f t="array" ref="T1400">[1]!table_weight[Jumping]*(('F+ , F-'!T$2-[1]!tbl_gk[[#This Row],[Jumping]])/('F+ , F-'!T$2-'F+ , F-'!T$3))</f>
        <v>2.0609046389982004E-3</v>
      </c>
      <c r="U1400" s="1" cm="1">
        <f t="array" ref="U1400">[1]!table_weight[Stamina]*(('F+ , F-'!U$2-[1]!tbl_gk[[#This Row],[Stamina]])/('F+ , F-'!U$2-'F+ , F-'!U$3))</f>
        <v>1.288065399373875E-2</v>
      </c>
      <c r="V1400" s="1" cm="1">
        <f t="array" ref="V1400">[1]!table_weight[Strength]*(('F+ , F-'!V$2-[1]!tbl_gk[[#This Row],[Strength]])/('F+ , F-'!V$2-'F+ , F-'!V$3))</f>
        <v>3.0169354020890316E-2</v>
      </c>
      <c r="W1400" s="1" cm="1">
        <f t="array" ref="W1400">[1]!table_weight[LongShots]*(('F+ , F-'!W$2-[1]!tbl_gk[[#This Row],[LongShots]])/('F+ , F-'!W$2-'F+ , F-'!W$3))</f>
        <v>1.0388299806332293E-2</v>
      </c>
      <c r="X1400" s="1" cm="1">
        <f t="array" ref="X1400">[1]!table_weight[Aggression]*(('F+ , F-'!X$2-[1]!tbl_gk[[#This Row],[Aggression]])/('F+ , F-'!X$2-'F+ , F-'!X$3))</f>
        <v>1.5819896562214757E-2</v>
      </c>
      <c r="Y1400" s="1" cm="1">
        <f t="array" ref="Y1400">[1]!table_weight[Interceptions]*(('F+ , F-'!Y$2-[1]!tbl_gk[[#This Row],[Interceptions]])/('F+ , F-'!Y$2-'F+ , F-'!Y$3))</f>
        <v>2.2161706253509151E-2</v>
      </c>
      <c r="Z1400" s="1" cm="1">
        <f t="array" ref="Z1400">[1]!table_weight[Positioning]*(('F+ , F-'!Z$2-[1]!tbl_gk[[#This Row],[Positioning]])/('F+ , F-'!Z$2-'F+ , F-'!Z$3))</f>
        <v>2.2183348544772088E-3</v>
      </c>
      <c r="AA1400" s="1" cm="1">
        <f t="array" ref="AA1400">[1]!table_weight[Vision]*(('F+ , F-'!AA$2-[1]!tbl_gk[[#This Row],[Vision]])/('F+ , F-'!AA$2-'F+ , F-'!AA$3))</f>
        <v>2.6265084677010397E-2</v>
      </c>
      <c r="AB1400" s="1" cm="1">
        <f t="array" ref="AB1400">[1]!table_weight[Penalties]*(('F+ , F-'!AB$2-[1]!tbl_gk[[#This Row],[Penalties]])/('F+ , F-'!AB$2-'F+ , F-'!AB$3))</f>
        <v>2.3096780543674466E-3</v>
      </c>
      <c r="AC1400" s="1" cm="1">
        <f t="array" ref="AC1400">[1]!table_weight[Composure]*(('F+ , F-'!AC$2-[1]!tbl_gk[[#This Row],[Composure]])/('F+ , F-'!AC$2-'F+ , F-'!AC$3))</f>
        <v>2.5085530985968032E-3</v>
      </c>
      <c r="AD1400" s="1" cm="1">
        <f t="array" ref="AD1400">[1]!table_weight[Marking]*(('F+ , F-'!AD$2-[1]!tbl_gk[[#This Row],[Marking]])/('F+ , F-'!AD$2-'F+ , F-'!AD$3))</f>
        <v>2.9972168700492414E-2</v>
      </c>
      <c r="AE1400" s="1" cm="1">
        <f t="array" ref="AE1400">[1]!table_weight[StandingTackle]*(('F+ , F-'!AE$2-[1]!tbl_gk[[#This Row],[StandingTackle]])/('F+ , F-'!AE$2-'F+ , F-'!AE$3))</f>
        <v>3.1383600467551613E-2</v>
      </c>
      <c r="AF1400" s="1" cm="1">
        <f t="array" ref="AF1400">[1]!table_weight[SlidingTackle]*(('F+ , F-'!AF$2-[1]!tbl_gk[[#This Row],[SlidingTackle]])/('F+ , F-'!AF$2-'F+ , F-'!AF$3))</f>
        <v>8.9667429907290316E-3</v>
      </c>
      <c r="AG1400" s="1" cm="1">
        <f t="array" ref="AG1400">[1]!table_weight[GKDiving]*(('F+ , F-'!AG$2-[1]!tbl_gk[[#This Row],[GKDiving]])/('F+ , F-'!AG$2-'F+ , F-'!AG$3))</f>
        <v>4.9535417300476586E-2</v>
      </c>
      <c r="AH1400" s="1" cm="1">
        <f t="array" ref="AH1400">[1]!table_weight[GKHandling]*(('F+ , F-'!AH$2-[1]!tbl_gk[[#This Row],[GKHandling]])/('F+ , F-'!AH$2-'F+ , F-'!AH$3))</f>
        <v>6.0601050250658012E-2</v>
      </c>
      <c r="AI1400" s="1" cm="1">
        <f t="array" ref="AI1400">[1]!table_weight[GKKicking]*(('F+ , F-'!AI$2-[1]!tbl_gk[[#This Row],[GKKicking]])/('F+ , F-'!AI$2-'F+ , F-'!AI$3))</f>
        <v>3.3988439306358358E-2</v>
      </c>
      <c r="AJ1400" s="1" cm="1">
        <f t="array" ref="AJ1400">[1]!table_weight[GKPositioning]*(('F+ , F-'!AJ$2-[1]!tbl_gk[[#This Row],[GKPositioning]])/('F+ , F-'!AJ$2-'F+ , F-'!AJ$3))</f>
        <v>2.3335517539959265E-2</v>
      </c>
      <c r="AK1400" s="1" cm="1">
        <f t="array" ref="AK1400">[1]!table_weight[GKReflexes]*(('F+ , F-'!AK$2-[1]!tbl_gk[[#This Row],[GKReflexes]])/('F+ , F-'!AK$2-'F+ , F-'!AK$3))</f>
        <v>5.10157860933644E-2</v>
      </c>
    </row>
    <row r="1401" spans="1:37" x14ac:dyDescent="0.55000000000000004">
      <c r="A1401" s="8">
        <f>[1]!tbl_gk[[#This Row],[ID]]</f>
        <v>255054</v>
      </c>
      <c r="B1401" s="2" cm="1">
        <f t="array" ref="B1401">[1]!table_weight[ValueEUR]*(('F+ , F-'!B$2-[1]!tbl_gk[[#This Row],[ValueEUR]])/('F+ , F-'!B$2-'F+ , F-'!B$3))</f>
        <v>5.8954964042807441E-5</v>
      </c>
      <c r="C1401" s="2" cm="1">
        <f t="array" ref="C1401">[1]!table_weight[WageEUR]*(('F+ , F-'!C$2-[1]!tbl_gk[[#This Row],[WageEUR]])/('F+ , F-'!C$2-'F+ , F-'!C$3))</f>
        <v>7.8241870618836313E-5</v>
      </c>
      <c r="D1401" s="2" cm="1">
        <f t="array" ref="D1401">[1]!table_weight[Crossing]*(('F+ , F-'!D$2-[1]!tbl_gk[[#This Row],[Crossing]])/('F+ , F-'!D$2-'F+ , F-'!D$3))</f>
        <v>3.2504443341392672E-2</v>
      </c>
      <c r="E1401" s="2" cm="1">
        <f t="array" ref="E1401">[1]!table_weight[Finishing]*(('F+ , F-'!E$2-[1]!tbl_gk[[#This Row],[Finishing]])/('F+ , F-'!E$2-'F+ , F-'!E$3))</f>
        <v>1.8966763005780131E-2</v>
      </c>
      <c r="F1401" s="2" cm="1">
        <f t="array" ref="F1401">[1]!table_weight[HeadingAccuracy]*(('F+ , F-'!F$2-[1]!tbl_gk[[#This Row],[HeadingAccuracy]])/('F+ , F-'!F$2-'F+ , F-'!F$3))</f>
        <v>1.1274360672166649E-2</v>
      </c>
      <c r="G1401" s="2" cm="1">
        <f t="array" ref="G1401">[1]!table_weight[ShortPassing]*(('F+ , F-'!G$2-[1]!tbl_gk[[#This Row],[ShortPassing]])/('F+ , F-'!G$2-'F+ , F-'!G$3))</f>
        <v>6.1878985827530868E-2</v>
      </c>
      <c r="H1401" s="2" cm="1">
        <f t="array" ref="H1401">[1]!table_weight[Volleys]*(('F+ , F-'!H$2-[1]!tbl_gk[[#This Row],[Volleys]])/('F+ , F-'!H$2-'F+ , F-'!H$3))</f>
        <v>1.851827356780974E-3</v>
      </c>
      <c r="I1401" s="2" cm="1">
        <f t="array" ref="I1401">[1]!table_weight[Dribbling]*(('F+ , F-'!I$2-[1]!tbl_gk[[#This Row],[Dribbling]])/('F+ , F-'!I$2-'F+ , F-'!I$3))</f>
        <v>1.9557564431309422E-2</v>
      </c>
      <c r="J1401" s="2" cm="1">
        <f t="array" ref="J1401">[1]!table_weight[Curve]*(('F+ , F-'!J$2-[1]!tbl_gk[[#This Row],[Curve]])/('F+ , F-'!J$2-'F+ , F-'!J$3))</f>
        <v>9.6339113680153961E-3</v>
      </c>
      <c r="K1401" s="2" cm="1">
        <f t="array" ref="K1401">[1]!table_weight[FKAccuracy]*(('F+ , F-'!K$2-[1]!tbl_gk[[#This Row],[FKAccuracy]])/('F+ , F-'!K$2-'F+ , F-'!K$3))</f>
        <v>8.9747490112564478E-3</v>
      </c>
      <c r="L1401" s="2" cm="1">
        <f t="array" ref="L1401">[1]!table_weight[LongPassing]*(('F+ , F-'!L$2-[1]!tbl_gk[[#This Row],[LongPassing]])/('F+ , F-'!L$2-'F+ , F-'!L$3))</f>
        <v>2.0574115802880336E-2</v>
      </c>
      <c r="M1401" s="2" cm="1">
        <f t="array" ref="M1401">[1]!table_weight[BallControl]*(('F+ , F-'!M$2-[1]!tbl_gk[[#This Row],[BallControl]])/('F+ , F-'!M$2-'F+ , F-'!M$3))</f>
        <v>1.3907601373375588E-2</v>
      </c>
      <c r="N1401" s="2" cm="1">
        <f t="array" ref="N1401">[1]!table_weight[Acceleration]*(('F+ , F-'!N$2-[1]!tbl_gk[[#This Row],[Acceleration]])/('F+ , F-'!N$2-'F+ , F-'!N$3))</f>
        <v>9.4704629646199696E-3</v>
      </c>
      <c r="O1401" s="2" cm="1">
        <f t="array" ref="O1401">[1]!table_weight[SprintSpeed]*(('F+ , F-'!O$2-[1]!tbl_gk[[#This Row],[SprintSpeed]])/('F+ , F-'!O$2-'F+ , F-'!O$3))</f>
        <v>1.3493154852449027E-2</v>
      </c>
      <c r="P1401" s="2" cm="1">
        <f t="array" ref="P1401">[1]!table_weight[Agility]*(('F+ , F-'!P$2-[1]!tbl_gk[[#This Row],[Agility]])/('F+ , F-'!P$2-'F+ , F-'!P$3))</f>
        <v>4.095387423650264E-3</v>
      </c>
      <c r="Q1401" s="2" cm="1">
        <f t="array" ref="Q1401">[1]!table_weight[Reactions]*(('F+ , F-'!Q$2-[1]!tbl_gk[[#This Row],[Reactions]])/('F+ , F-'!Q$2-'F+ , F-'!Q$3))</f>
        <v>2.0625680002887528E-3</v>
      </c>
      <c r="R1401" s="2" cm="1">
        <f t="array" ref="R1401">[1]!table_weight[Balance]*(('F+ , F-'!R$2-[1]!tbl_gk[[#This Row],[Balance]])/('F+ , F-'!R$2-'F+ , F-'!R$3))</f>
        <v>3.0422878004259103E-3</v>
      </c>
      <c r="S1401" s="2" cm="1">
        <f t="array" ref="S1401">[1]!table_weight[ShotPower]*(('F+ , F-'!S$2-[1]!tbl_gk[[#This Row],[ShotPower]])/('F+ , F-'!S$2-'F+ , F-'!S$3))</f>
        <v>8.3106398450658349E-3</v>
      </c>
      <c r="T1401" s="2" cm="1">
        <f t="array" ref="T1401">[1]!table_weight[Jumping]*(('F+ , F-'!T$2-[1]!tbl_gk[[#This Row],[Jumping]])/('F+ , F-'!T$2-'F+ , F-'!T$3))</f>
        <v>1.8891625857483504E-3</v>
      </c>
      <c r="U1401" s="2" cm="1">
        <f t="array" ref="U1401">[1]!table_weight[Stamina]*(('F+ , F-'!U$2-[1]!tbl_gk[[#This Row],[Stamina]])/('F+ , F-'!U$2-'F+ , F-'!U$3))</f>
        <v>2.0609046389982E-2</v>
      </c>
      <c r="V1401" s="2" cm="1">
        <f t="array" ref="V1401">[1]!table_weight[Strength]*(('F+ , F-'!V$2-[1]!tbl_gk[[#This Row],[Strength]])/('F+ , F-'!V$2-'F+ , F-'!V$3))</f>
        <v>3.7268025555217445E-2</v>
      </c>
      <c r="W1401" s="2" cm="1">
        <f t="array" ref="W1401">[1]!table_weight[LongShots]*(('F+ , F-'!W$2-[1]!tbl_gk[[#This Row],[LongShots]])/('F+ , F-'!W$2-'F+ , F-'!W$3))</f>
        <v>1.0388299806332293E-2</v>
      </c>
      <c r="X1401" s="2" cm="1">
        <f t="array" ref="X1401">[1]!table_weight[Aggression]*(('F+ , F-'!X$2-[1]!tbl_gk[[#This Row],[Aggression]])/('F+ , F-'!X$2-'F+ , F-'!X$3))</f>
        <v>1.5211439002129575E-2</v>
      </c>
      <c r="Y1401" s="2" cm="1">
        <f t="array" ref="Y1401">[1]!table_weight[Interceptions]*(('F+ , F-'!Y$2-[1]!tbl_gk[[#This Row],[Interceptions]])/('F+ , F-'!Y$2-'F+ , F-'!Y$3))</f>
        <v>2.0084046292242669E-2</v>
      </c>
      <c r="Z1401" s="2" cm="1">
        <f t="array" ref="Z1401">[1]!table_weight[Positioning]*(('F+ , F-'!Z$2-[1]!tbl_gk[[#This Row],[Positioning]])/('F+ , F-'!Z$2-'F+ , F-'!Z$3))</f>
        <v>1.6267788932832863E-3</v>
      </c>
      <c r="AA1401" s="2" cm="1">
        <f t="array" ref="AA1401">[1]!table_weight[Vision]*(('F+ , F-'!AA$2-[1]!tbl_gk[[#This Row],[Vision]])/('F+ , F-'!AA$2-'F+ , F-'!AA$3))</f>
        <v>2.1296014602981403E-2</v>
      </c>
      <c r="AB1401" s="2" cm="1">
        <f t="array" ref="AB1401">[1]!table_weight[Penalties]*(('F+ , F-'!AB$2-[1]!tbl_gk[[#This Row],[Penalties]])/('F+ , F-'!AB$2-'F+ , F-'!AB$3))</f>
        <v>2.3488251400346914E-3</v>
      </c>
      <c r="AC1401" s="2" cm="1">
        <f t="array" ref="AC1401">[1]!table_weight[Composure]*(('F+ , F-'!AC$2-[1]!tbl_gk[[#This Row],[Composure]])/('F+ , F-'!AC$2-'F+ , F-'!AC$3))</f>
        <v>2.3484326880480709E-3</v>
      </c>
      <c r="AD1401" s="2" cm="1">
        <f t="array" ref="AD1401">[1]!table_weight[Marking]*(('F+ , F-'!AD$2-[1]!tbl_gk[[#This Row],[Marking]])/('F+ , F-'!AD$2-'F+ , F-'!AD$3))</f>
        <v>3.6282098953227655E-2</v>
      </c>
      <c r="AE1401" s="2" cm="1">
        <f t="array" ref="AE1401">[1]!table_weight[StandingTackle]*(('F+ , F-'!AE$2-[1]!tbl_gk[[#This Row],[StandingTackle]])/('F+ , F-'!AE$2-'F+ , F-'!AE$3))</f>
        <v>3.1383600467551613E-2</v>
      </c>
      <c r="AF1401" s="2" cm="1">
        <f t="array" ref="AF1401">[1]!table_weight[SlidingTackle]*(('F+ , F-'!AF$2-[1]!tbl_gk[[#This Row],[SlidingTackle]])/('F+ , F-'!AF$2-'F+ , F-'!AF$3))</f>
        <v>7.4722858256075263E-3</v>
      </c>
      <c r="AG1401" s="2" cm="1">
        <f t="array" ref="AG1401">[1]!table_weight[GKDiving]*(('F+ , F-'!AG$2-[1]!tbl_gk[[#This Row],[GKDiving]])/('F+ , F-'!AG$2-'F+ , F-'!AG$3))</f>
        <v>5.8076006490213938E-2</v>
      </c>
      <c r="AH1401" s="2" cm="1">
        <f t="array" ref="AH1401">[1]!table_weight[GKHandling]*(('F+ , F-'!AH$2-[1]!tbl_gk[[#This Row],[GKHandling]])/('F+ , F-'!AH$2-'F+ , F-'!AH$3))</f>
        <v>6.773058557426484E-2</v>
      </c>
      <c r="AI1401" s="2" cm="1">
        <f t="array" ref="AI1401">[1]!table_weight[GKKicking]*(('F+ , F-'!AI$2-[1]!tbl_gk[[#This Row],[GKKicking]])/('F+ , F-'!AI$2-'F+ , F-'!AI$3))</f>
        <v>3.8460602372984459E-2</v>
      </c>
      <c r="AJ1401" s="2" cm="1">
        <f t="array" ref="AJ1401">[1]!table_weight[GKPositioning]*(('F+ , F-'!AJ$2-[1]!tbl_gk[[#This Row],[GKPositioning]])/('F+ , F-'!AJ$2-'F+ , F-'!AJ$3))</f>
        <v>2.5858276192927833E-2</v>
      </c>
      <c r="AK1401" s="2" cm="1">
        <f t="array" ref="AK1401">[1]!table_weight[GKReflexes]*(('F+ , F-'!AK$2-[1]!tbl_gk[[#This Row],[GKReflexes]])/('F+ , F-'!AK$2-'F+ , F-'!AK$3))</f>
        <v>7.2879694419091992E-2</v>
      </c>
    </row>
    <row r="1402" spans="1:37" x14ac:dyDescent="0.55000000000000004">
      <c r="A1402" s="7">
        <f>[1]!tbl_gk[[#This Row],[ID]]</f>
        <v>255141</v>
      </c>
      <c r="B1402" s="1" cm="1">
        <f t="array" ref="B1402">[1]!table_weight[ValueEUR]*(('F+ , F-'!B$2-[1]!tbl_gk[[#This Row],[ValueEUR]])/('F+ , F-'!B$2-'F+ , F-'!B$3))</f>
        <v>1.978540939865946E-4</v>
      </c>
      <c r="C1402" s="1" cm="1">
        <f t="array" ref="C1402">[1]!table_weight[WageEUR]*(('F+ , F-'!C$2-[1]!tbl_gk[[#This Row],[WageEUR]])/('F+ , F-'!C$2-'F+ , F-'!C$3))</f>
        <v>1.5648374123767265E-5</v>
      </c>
      <c r="D1402" s="1" cm="1">
        <f t="array" ref="D1402">[1]!table_weight[Crossing]*(('F+ , F-'!D$2-[1]!tbl_gk[[#This Row],[Crossing]])/('F+ , F-'!D$2-'F+ , F-'!D$3))</f>
        <v>3.5866971962916043E-2</v>
      </c>
      <c r="E1402" s="1" cm="1">
        <f t="array" ref="E1402">[1]!table_weight[Finishing]*(('F+ , F-'!E$2-[1]!tbl_gk[[#This Row],[Finishing]])/('F+ , F-'!E$2-'F+ , F-'!E$3))</f>
        <v>1.9965013690294877E-2</v>
      </c>
      <c r="F1402" s="1" cm="1">
        <f t="array" ref="F1402">[1]!table_weight[HeadingAccuracy]*(('F+ , F-'!F$2-[1]!tbl_gk[[#This Row],[HeadingAccuracy]])/('F+ , F-'!F$2-'F+ , F-'!F$3))</f>
        <v>1.08567917583827E-2</v>
      </c>
      <c r="G1402" s="1" cm="1">
        <f t="array" ref="G1402">[1]!table_weight[ShortPassing]*(('F+ , F-'!G$2-[1]!tbl_gk[[#This Row],[ShortPassing]])/('F+ , F-'!G$2-'F+ , F-'!G$3))</f>
        <v>5.7659964066562854E-2</v>
      </c>
      <c r="H1402" s="1" cm="1">
        <f t="array" ref="H1402">[1]!table_weight[Volleys]*(('F+ , F-'!H$2-[1]!tbl_gk[[#This Row],[Volleys]])/('F+ , F-'!H$2-'F+ , F-'!H$3))</f>
        <v>2.1990449861774069E-3</v>
      </c>
      <c r="I1402" s="1" cm="1">
        <f t="array" ref="I1402">[1]!table_weight[Dribbling]*(('F+ , F-'!I$2-[1]!tbl_gk[[#This Row],[Dribbling]])/('F+ , F-'!I$2-'F+ , F-'!I$3))</f>
        <v>2.2491199096005835E-2</v>
      </c>
      <c r="J1402" s="1" cm="1">
        <f t="array" ref="J1402">[1]!table_weight[Curve]*(('F+ , F-'!J$2-[1]!tbl_gk[[#This Row],[Curve]])/('F+ , F-'!J$2-'F+ , F-'!J$3))</f>
        <v>9.295879390190295E-3</v>
      </c>
      <c r="K1402" s="1" cm="1">
        <f t="array" ref="K1402">[1]!table_weight[FKAccuracy]*(('F+ , F-'!K$2-[1]!tbl_gk[[#This Row],[FKAccuracy]])/('F+ , F-'!K$2-'F+ , F-'!K$3))</f>
        <v>9.4310921813203358E-3</v>
      </c>
      <c r="L1402" s="1" cm="1">
        <f t="array" ref="L1402">[1]!table_weight[LongPassing]*(('F+ , F-'!L$2-[1]!tbl_gk[[#This Row],[LongPassing]])/('F+ , F-'!L$2-'F+ , F-'!L$3))</f>
        <v>2.2198388103107734E-2</v>
      </c>
      <c r="M1402" s="1" cm="1">
        <f t="array" ref="M1402">[1]!table_weight[BallControl]*(('F+ , F-'!M$2-[1]!tbl_gk[[#This Row],[BallControl]])/('F+ , F-'!M$2-'F+ , F-'!M$3))</f>
        <v>1.6080664087965525E-2</v>
      </c>
      <c r="N1402" s="1" cm="1">
        <f t="array" ref="N1402">[1]!table_weight[Acceleration]*(('F+ , F-'!N$2-[1]!tbl_gk[[#This Row],[Acceleration]])/('F+ , F-'!N$2-'F+ , F-'!N$3))</f>
        <v>8.7940013242899726E-3</v>
      </c>
      <c r="O1402" s="1" cm="1">
        <f t="array" ref="O1402">[1]!table_weight[SprintSpeed]*(('F+ , F-'!O$2-[1]!tbl_gk[[#This Row],[SprintSpeed]])/('F+ , F-'!O$2-'F+ , F-'!O$3))</f>
        <v>1.0400973532096125E-2</v>
      </c>
      <c r="P1402" s="1" cm="1">
        <f t="array" ref="P1402">[1]!table_weight[Agility]*(('F+ , F-'!P$2-[1]!tbl_gk[[#This Row],[Agility]])/('F+ , F-'!P$2-'F+ , F-'!P$3))</f>
        <v>4.3294095621445646E-3</v>
      </c>
      <c r="Q1402" s="1" cm="1">
        <f t="array" ref="Q1402">[1]!table_weight[Reactions]*(('F+ , F-'!Q$2-[1]!tbl_gk[[#This Row],[Reactions]])/('F+ , F-'!Q$2-'F+ , F-'!Q$3))</f>
        <v>1.9078754002670962E-3</v>
      </c>
      <c r="R1402" s="1" cm="1">
        <f t="array" ref="R1402">[1]!table_weight[Balance]*(('F+ , F-'!R$2-[1]!tbl_gk[[#This Row],[Balance]])/('F+ , F-'!R$2-'F+ , F-'!R$3))</f>
        <v>1.4280126410162438E-3</v>
      </c>
      <c r="S1402" s="1" cm="1">
        <f t="array" ref="S1402">[1]!table_weight[ShotPower]*(('F+ , F-'!S$2-[1]!tbl_gk[[#This Row],[ShotPower]])/('F+ , F-'!S$2-'F+ , F-'!S$3))</f>
        <v>5.9732723886410689E-3</v>
      </c>
      <c r="T1402" s="1" cm="1">
        <f t="array" ref="T1402">[1]!table_weight[Jumping]*(('F+ , F-'!T$2-[1]!tbl_gk[[#This Row],[Jumping]])/('F+ , F-'!T$2-'F+ , F-'!T$3))</f>
        <v>1.7174205324985003E-3</v>
      </c>
      <c r="U1402" s="1" cm="1">
        <f t="array" ref="U1402">[1]!table_weight[Stamina]*(('F+ , F-'!U$2-[1]!tbl_gk[[#This Row],[Stamina]])/('F+ , F-'!U$2-'F+ , F-'!U$3))</f>
        <v>1.88916258574835E-2</v>
      </c>
      <c r="V1402" s="1" cm="1">
        <f t="array" ref="V1402">[1]!table_weight[Strength]*(('F+ , F-'!V$2-[1]!tbl_gk[[#This Row],[Strength]])/('F+ , F-'!V$2-'F+ , F-'!V$3))</f>
        <v>3.5493357671635667E-2</v>
      </c>
      <c r="W1402" s="1" cm="1">
        <f t="array" ref="W1402">[1]!table_weight[LongShots]*(('F+ , F-'!W$2-[1]!tbl_gk[[#This Row],[LongShots]])/('F+ , F-'!W$2-'F+ , F-'!W$3))</f>
        <v>1.0388299806332293E-2</v>
      </c>
      <c r="X1402" s="1" cm="1">
        <f t="array" ref="X1402">[1]!table_weight[Aggression]*(('F+ , F-'!X$2-[1]!tbl_gk[[#This Row],[Aggression]])/('F+ , F-'!X$2-'F+ , F-'!X$3))</f>
        <v>4.8676604806814636E-3</v>
      </c>
      <c r="Y1402" s="1" cm="1">
        <f t="array" ref="Y1402">[1]!table_weight[Interceptions]*(('F+ , F-'!Y$2-[1]!tbl_gk[[#This Row],[Interceptions]])/('F+ , F-'!Y$2-'F+ , F-'!Y$3))</f>
        <v>2.2161706253509151E-2</v>
      </c>
      <c r="Z1402" s="1" cm="1">
        <f t="array" ref="Z1402">[1]!table_weight[Positioning]*(('F+ , F-'!Z$2-[1]!tbl_gk[[#This Row],[Positioning]])/('F+ , F-'!Z$2-'F+ , F-'!Z$3))</f>
        <v>2.2183348544772088E-3</v>
      </c>
      <c r="AA1402" s="1" cm="1">
        <f t="array" ref="AA1402">[1]!table_weight[Vision]*(('F+ , F-'!AA$2-[1]!tbl_gk[[#This Row],[Vision]])/('F+ , F-'!AA$2-'F+ , F-'!AA$3))</f>
        <v>2.2715748909846831E-2</v>
      </c>
      <c r="AB1402" s="1" cm="1">
        <f t="array" ref="AB1402">[1]!table_weight[Penalties]*(('F+ , F-'!AB$2-[1]!tbl_gk[[#This Row],[Penalties]])/('F+ , F-'!AB$2-'F+ , F-'!AB$3))</f>
        <v>2.2313838830329571E-3</v>
      </c>
      <c r="AC1402" s="1" cm="1">
        <f t="array" ref="AC1402">[1]!table_weight[Composure]*(('F+ , F-'!AC$2-[1]!tbl_gk[[#This Row],[Composure]])/('F+ , F-'!AC$2-'F+ , F-'!AC$3))</f>
        <v>2.2416857476822497E-3</v>
      </c>
      <c r="AD1402" s="1" cm="1">
        <f t="array" ref="AD1402">[1]!table_weight[Marking]*(('F+ , F-'!AD$2-[1]!tbl_gk[[#This Row],[Marking]])/('F+ , F-'!AD$2-'F+ , F-'!AD$3))</f>
        <v>3.1549651263676225E-2</v>
      </c>
      <c r="AE1402" s="1" cm="1">
        <f t="array" ref="AE1402">[1]!table_weight[StandingTackle]*(('F+ , F-'!AE$2-[1]!tbl_gk[[#This Row],[StandingTackle]])/('F+ , F-'!AE$2-'F+ , F-'!AE$3))</f>
        <v>2.9141914719869356E-2</v>
      </c>
      <c r="AF1402" s="1" cm="1">
        <f t="array" ref="AF1402">[1]!table_weight[SlidingTackle]*(('F+ , F-'!AF$2-[1]!tbl_gk[[#This Row],[SlidingTackle]])/('F+ , F-'!AF$2-'F+ , F-'!AF$3))</f>
        <v>9.7139715732897855E-3</v>
      </c>
      <c r="AG1402" s="1" cm="1">
        <f t="array" ref="AG1402">[1]!table_weight[GKDiving]*(('F+ , F-'!AG$2-[1]!tbl_gk[[#This Row],[GKDiving]])/('F+ , F-'!AG$2-'F+ , F-'!AG$3))</f>
        <v>4.9535417300476586E-2</v>
      </c>
      <c r="AH1402" s="1" cm="1">
        <f t="array" ref="AH1402">[1]!table_weight[GKHandling]*(('F+ , F-'!AH$2-[1]!tbl_gk[[#This Row],[GKHandling]])/('F+ , F-'!AH$2-'F+ , F-'!AH$3))</f>
        <v>5.3471514927051197E-2</v>
      </c>
      <c r="AI1402" s="1" cm="1">
        <f t="array" ref="AI1402">[1]!table_weight[GKKicking]*(('F+ , F-'!AI$2-[1]!tbl_gk[[#This Row],[GKKicking]])/('F+ , F-'!AI$2-'F+ , F-'!AI$3))</f>
        <v>2.7727411013081817E-2</v>
      </c>
      <c r="AJ1402" s="1" cm="1">
        <f t="array" ref="AJ1402">[1]!table_weight[GKPositioning]*(('F+ , F-'!AJ$2-[1]!tbl_gk[[#This Row],[GKPositioning]])/('F+ , F-'!AJ$2-'F+ , F-'!AJ$3))</f>
        <v>1.9551379560506409E-2</v>
      </c>
      <c r="AK1402" s="1" cm="1">
        <f t="array" ref="AK1402">[1]!table_weight[GKReflexes]*(('F+ , F-'!AK$2-[1]!tbl_gk[[#This Row],[GKReflexes]])/('F+ , F-'!AK$2-'F+ , F-'!AK$3))</f>
        <v>5.2837778453841702E-2</v>
      </c>
    </row>
    <row r="1403" spans="1:37" x14ac:dyDescent="0.55000000000000004">
      <c r="A1403" s="8">
        <f>[1]!tbl_gk[[#This Row],[ID]]</f>
        <v>255151</v>
      </c>
      <c r="B1403" s="2" cm="1">
        <f t="array" ref="B1403">[1]!table_weight[ValueEUR]*(('F+ , F-'!B$2-[1]!tbl_gk[[#This Row],[ValueEUR]])/('F+ , F-'!B$2-'F+ , F-'!B$3))</f>
        <v>4.9108559053458981E-4</v>
      </c>
      <c r="C1403" s="2" cm="1">
        <f t="array" ref="C1403">[1]!table_weight[WageEUR]*(('F+ , F-'!C$2-[1]!tbl_gk[[#This Row],[WageEUR]])/('F+ , F-'!C$2-'F+ , F-'!C$3))</f>
        <v>3.9120935309418161E-4</v>
      </c>
      <c r="D1403" s="2" cm="1">
        <f t="array" ref="D1403">[1]!table_weight[Crossing]*(('F+ , F-'!D$2-[1]!tbl_gk[[#This Row],[Crossing]])/('F+ , F-'!D$2-'F+ , F-'!D$3))</f>
        <v>3.6987814836757178E-2</v>
      </c>
      <c r="E1403" s="2" cm="1">
        <f t="array" ref="E1403">[1]!table_weight[Finishing]*(('F+ , F-'!E$2-[1]!tbl_gk[[#This Row],[Finishing]])/('F+ , F-'!E$2-'F+ , F-'!E$3))</f>
        <v>1.9965013690294877E-2</v>
      </c>
      <c r="F1403" s="2" cm="1">
        <f t="array" ref="F1403">[1]!table_weight[HeadingAccuracy]*(('F+ , F-'!F$2-[1]!tbl_gk[[#This Row],[HeadingAccuracy]])/('F+ , F-'!F$2-'F+ , F-'!F$3))</f>
        <v>1.210949849973455E-2</v>
      </c>
      <c r="G1403" s="2" cm="1">
        <f t="array" ref="G1403">[1]!table_weight[ShortPassing]*(('F+ , F-'!G$2-[1]!tbl_gk[[#This Row],[ShortPassing]])/('F+ , F-'!G$2-'F+ , F-'!G$3))</f>
        <v>6.047264524054153E-2</v>
      </c>
      <c r="H1403" s="2" cm="1">
        <f t="array" ref="H1403">[1]!table_weight[Volleys]*(('F+ , F-'!H$2-[1]!tbl_gk[[#This Row],[Volleys]])/('F+ , F-'!H$2-'F+ , F-'!H$3))</f>
        <v>2.3147841959762173E-3</v>
      </c>
      <c r="I1403" s="2" cm="1">
        <f t="array" ref="I1403">[1]!table_weight[Dribbling]*(('F+ , F-'!I$2-[1]!tbl_gk[[#This Row],[Dribbling]])/('F+ , F-'!I$2-'F+ , F-'!I$3))</f>
        <v>2.3469077317571304E-2</v>
      </c>
      <c r="J1403" s="2" cm="1">
        <f t="array" ref="J1403">[1]!table_weight[Curve]*(('F+ , F-'!J$2-[1]!tbl_gk[[#This Row],[Curve]])/('F+ , F-'!J$2-'F+ , F-'!J$3))</f>
        <v>9.8029273569279467E-3</v>
      </c>
      <c r="K1403" s="2" cm="1">
        <f t="array" ref="K1403">[1]!table_weight[FKAccuracy]*(('F+ , F-'!K$2-[1]!tbl_gk[[#This Row],[FKAccuracy]])/('F+ , F-'!K$2-'F+ , F-'!K$3))</f>
        <v>9.7353209613629272E-3</v>
      </c>
      <c r="L1403" s="2" cm="1">
        <f t="array" ref="L1403">[1]!table_weight[LongPassing]*(('F+ , F-'!L$2-[1]!tbl_gk[[#This Row],[LongPassing]])/('F+ , F-'!L$2-'F+ , F-'!L$3))</f>
        <v>2.2739812203183531E-2</v>
      </c>
      <c r="M1403" s="2" cm="1">
        <f t="array" ref="M1403">[1]!table_weight[BallControl]*(('F+ , F-'!M$2-[1]!tbl_gk[[#This Row],[BallControl]])/('F+ , F-'!M$2-'F+ , F-'!M$3))</f>
        <v>1.2169151201703639E-2</v>
      </c>
      <c r="N1403" s="2" cm="1">
        <f t="array" ref="N1403">[1]!table_weight[Acceleration]*(('F+ , F-'!N$2-[1]!tbl_gk[[#This Row],[Acceleration]])/('F+ , F-'!N$2-'F+ , F-'!N$3))</f>
        <v>8.3430268974033078E-3</v>
      </c>
      <c r="O1403" s="2" cm="1">
        <f t="array" ref="O1403">[1]!table_weight[SprintSpeed]*(('F+ , F-'!O$2-[1]!tbl_gk[[#This Row],[SprintSpeed]])/('F+ , F-'!O$2-'F+ , F-'!O$3))</f>
        <v>1.4055369637967736E-2</v>
      </c>
      <c r="P1403" s="2" cm="1">
        <f t="array" ref="P1403">[1]!table_weight[Agility]*(('F+ , F-'!P$2-[1]!tbl_gk[[#This Row],[Agility]])/('F+ , F-'!P$2-'F+ , F-'!P$3))</f>
        <v>3.9783763544031132E-3</v>
      </c>
      <c r="Q1403" s="2" cm="1">
        <f t="array" ref="Q1403">[1]!table_weight[Reactions]*(('F+ , F-'!Q$2-[1]!tbl_gk[[#This Row],[Reactions]])/('F+ , F-'!Q$2-'F+ , F-'!Q$3))</f>
        <v>2.1656964003031903E-3</v>
      </c>
      <c r="R1403" s="2" cm="1">
        <f t="array" ref="R1403">[1]!table_weight[Balance]*(('F+ , F-'!R$2-[1]!tbl_gk[[#This Row],[Balance]])/('F+ , F-'!R$2-'F+ , F-'!R$3))</f>
        <v>1.6142751594096668E-3</v>
      </c>
      <c r="S1403" s="2" cm="1">
        <f t="array" ref="S1403">[1]!table_weight[ShotPower]*(('F+ , F-'!S$2-[1]!tbl_gk[[#This Row],[ShotPower]])/('F+ , F-'!S$2-'F+ , F-'!S$3))</f>
        <v>5.9732723886410689E-3</v>
      </c>
      <c r="T1403" s="2" cm="1">
        <f t="array" ref="T1403">[1]!table_weight[Jumping]*(('F+ , F-'!T$2-[1]!tbl_gk[[#This Row],[Jumping]])/('F+ , F-'!T$2-'F+ , F-'!T$3))</f>
        <v>2.1467756656231253E-3</v>
      </c>
      <c r="U1403" s="2" cm="1">
        <f t="array" ref="U1403">[1]!table_weight[Stamina]*(('F+ , F-'!U$2-[1]!tbl_gk[[#This Row],[Stamina]])/('F+ , F-'!U$2-'F+ , F-'!U$3))</f>
        <v>1.6315495058735752E-2</v>
      </c>
      <c r="V1403" s="2" cm="1">
        <f t="array" ref="V1403">[1]!table_weight[Strength]*(('F+ , F-'!V$2-[1]!tbl_gk[[#This Row],[Strength]])/('F+ , F-'!V$2-'F+ , F-'!V$3))</f>
        <v>2.662001825372675E-2</v>
      </c>
      <c r="W1403" s="2" cm="1">
        <f t="array" ref="W1403">[1]!table_weight[LongShots]*(('F+ , F-'!W$2-[1]!tbl_gk[[#This Row],[LongShots]])/('F+ , F-'!W$2-'F+ , F-'!W$3))</f>
        <v>1.0128592311173986E-2</v>
      </c>
      <c r="X1403" s="2" cm="1">
        <f t="array" ref="X1403">[1]!table_weight[Aggression]*(('F+ , F-'!X$2-[1]!tbl_gk[[#This Row],[Aggression]])/('F+ , F-'!X$2-'F+ , F-'!X$3))</f>
        <v>1.642835412229994E-2</v>
      </c>
      <c r="Y1403" s="2" cm="1">
        <f t="array" ref="Y1403">[1]!table_weight[Interceptions]*(('F+ , F-'!Y$2-[1]!tbl_gk[[#This Row],[Interceptions]])/('F+ , F-'!Y$2-'F+ , F-'!Y$3))</f>
        <v>2.6317026176042119E-2</v>
      </c>
      <c r="Z1403" s="2" cm="1">
        <f t="array" ref="Z1403">[1]!table_weight[Positioning]*(('F+ , F-'!Z$2-[1]!tbl_gk[[#This Row],[Positioning]])/('F+ , F-'!Z$2-'F+ , F-'!Z$3))</f>
        <v>2.2183348544772088E-3</v>
      </c>
      <c r="AA1403" s="2" cm="1">
        <f t="array" ref="AA1403">[1]!table_weight[Vision]*(('F+ , F-'!AA$2-[1]!tbl_gk[[#This Row],[Vision]])/('F+ , F-'!AA$2-'F+ , F-'!AA$3))</f>
        <v>2.7684818983875824E-2</v>
      </c>
      <c r="AB1403" s="2" cm="1">
        <f t="array" ref="AB1403">[1]!table_weight[Penalties]*(('F+ , F-'!AB$2-[1]!tbl_gk[[#This Row],[Penalties]])/('F+ , F-'!AB$2-'F+ , F-'!AB$3))</f>
        <v>2.4662663970364263E-3</v>
      </c>
      <c r="AC1403" s="2" cm="1">
        <f t="array" ref="AC1403">[1]!table_weight[Composure]*(('F+ , F-'!AC$2-[1]!tbl_gk[[#This Row],[Composure]])/('F+ , F-'!AC$2-'F+ , F-'!AC$3))</f>
        <v>2.2416857476822497E-3</v>
      </c>
      <c r="AD1403" s="2" cm="1">
        <f t="array" ref="AD1403">[1]!table_weight[Marking]*(('F+ , F-'!AD$2-[1]!tbl_gk[[#This Row],[Marking]])/('F+ , F-'!AD$2-'F+ , F-'!AD$3))</f>
        <v>3.7859581516411465E-2</v>
      </c>
      <c r="AE1403" s="2" cm="1">
        <f t="array" ref="AE1403">[1]!table_weight[StandingTackle]*(('F+ , F-'!AE$2-[1]!tbl_gk[[#This Row],[StandingTackle]])/('F+ , F-'!AE$2-'F+ , F-'!AE$3))</f>
        <v>3.362528621523387E-2</v>
      </c>
      <c r="AF1403" s="2" cm="1">
        <f t="array" ref="AF1403">[1]!table_weight[SlidingTackle]*(('F+ , F-'!AF$2-[1]!tbl_gk[[#This Row],[SlidingTackle]])/('F+ , F-'!AF$2-'F+ , F-'!AF$3))</f>
        <v>8.9667429907290316E-3</v>
      </c>
      <c r="AG1403" s="2" cm="1">
        <f t="array" ref="AG1403">[1]!table_weight[GKDiving]*(('F+ , F-'!AG$2-[1]!tbl_gk[[#This Row],[GKDiving]])/('F+ , F-'!AG$2-'F+ , F-'!AG$3))</f>
        <v>3.4162356758949373E-2</v>
      </c>
      <c r="AH1403" s="2" cm="1">
        <f t="array" ref="AH1403">[1]!table_weight[GKHandling]*(('F+ , F-'!AH$2-[1]!tbl_gk[[#This Row],[GKHandling]])/('F+ , F-'!AH$2-'F+ , F-'!AH$3))</f>
        <v>4.2777211941640955E-2</v>
      </c>
      <c r="AI1403" s="2" cm="1">
        <f t="array" ref="AI1403">[1]!table_weight[GKKicking]*(('F+ , F-'!AI$2-[1]!tbl_gk[[#This Row],[GKKicking]])/('F+ , F-'!AI$2-'F+ , F-'!AI$3))</f>
        <v>2.6832978399756596E-2</v>
      </c>
      <c r="AJ1403" s="2" cm="1">
        <f t="array" ref="AJ1403">[1]!table_weight[GKPositioning]*(('F+ , F-'!AJ$2-[1]!tbl_gk[[#This Row],[GKPositioning]])/('F+ , F-'!AJ$2-'F+ , F-'!AJ$3))</f>
        <v>1.7028620907537841E-2</v>
      </c>
      <c r="AK1403" s="2" cm="1">
        <f t="array" ref="AK1403">[1]!table_weight[GKReflexes]*(('F+ , F-'!AK$2-[1]!tbl_gk[[#This Row],[GKReflexes]])/('F+ , F-'!AK$2-'F+ , F-'!AK$3))</f>
        <v>3.2795862488591399E-2</v>
      </c>
    </row>
    <row r="1404" spans="1:37" x14ac:dyDescent="0.55000000000000004">
      <c r="A1404" s="7">
        <f>[1]!tbl_gk[[#This Row],[ID]]</f>
        <v>255266</v>
      </c>
      <c r="B1404" s="1" cm="1">
        <f t="array" ref="B1404">[1]!table_weight[ValueEUR]*(('F+ , F-'!B$2-[1]!tbl_gk[[#This Row],[ValueEUR]])/('F+ , F-'!B$2-'F+ , F-'!B$3))</f>
        <v>1.2840452901470104E-4</v>
      </c>
      <c r="C1404" s="1" cm="1">
        <f t="array" ref="C1404">[1]!table_weight[WageEUR]*(('F+ , F-'!C$2-[1]!tbl_gk[[#This Row],[WageEUR]])/('F+ , F-'!C$2-'F+ , F-'!C$3))</f>
        <v>0</v>
      </c>
      <c r="D1404" s="1" cm="1">
        <f t="array" ref="D1404">[1]!table_weight[Crossing]*(('F+ , F-'!D$2-[1]!tbl_gk[[#This Row],[Crossing]])/('F+ , F-'!D$2-'F+ , F-'!D$3))</f>
        <v>3.4746129089074922E-2</v>
      </c>
      <c r="E1404" s="1" cm="1">
        <f t="array" ref="E1404">[1]!table_weight[Finishing]*(('F+ , F-'!E$2-[1]!tbl_gk[[#This Row],[Finishing]])/('F+ , F-'!E$2-'F+ , F-'!E$3))</f>
        <v>1.8966763005780131E-2</v>
      </c>
      <c r="F1404" s="1" cm="1">
        <f t="array" ref="F1404">[1]!table_weight[HeadingAccuracy]*(('F+ , F-'!F$2-[1]!tbl_gk[[#This Row],[HeadingAccuracy]])/('F+ , F-'!F$2-'F+ , F-'!F$3))</f>
        <v>1.1691929585950599E-2</v>
      </c>
      <c r="G1404" s="1" cm="1">
        <f t="array" ref="G1404">[1]!table_weight[ShortPassing]*(('F+ , F-'!G$2-[1]!tbl_gk[[#This Row],[ShortPassing]])/('F+ , F-'!G$2-'F+ , F-'!G$3))</f>
        <v>4.9221920544626818E-2</v>
      </c>
      <c r="H1404" s="1" cm="1">
        <f t="array" ref="H1404">[1]!table_weight[Volleys]*(('F+ , F-'!H$2-[1]!tbl_gk[[#This Row],[Volleys]])/('F+ , F-'!H$2-'F+ , F-'!H$3))</f>
        <v>2.4305234057750281E-3</v>
      </c>
      <c r="I1404" s="1" cm="1">
        <f t="array" ref="I1404">[1]!table_weight[Dribbling]*(('F+ , F-'!I$2-[1]!tbl_gk[[#This Row],[Dribbling]])/('F+ , F-'!I$2-'F+ , F-'!I$3))</f>
        <v>2.2491199096005835E-2</v>
      </c>
      <c r="J1404" s="1" cm="1">
        <f t="array" ref="J1404">[1]!table_weight[Curve]*(('F+ , F-'!J$2-[1]!tbl_gk[[#This Row],[Curve]])/('F+ , F-'!J$2-'F+ , F-'!J$3))</f>
        <v>9.9719433458404991E-3</v>
      </c>
      <c r="K1404" s="1" cm="1">
        <f t="array" ref="K1404">[1]!table_weight[FKAccuracy]*(('F+ , F-'!K$2-[1]!tbl_gk[[#This Row],[FKAccuracy]])/('F+ , F-'!K$2-'F+ , F-'!K$3))</f>
        <v>9.1268634012777444E-3</v>
      </c>
      <c r="L1404" s="1" cm="1">
        <f t="array" ref="L1404">[1]!table_weight[LongPassing]*(('F+ , F-'!L$2-[1]!tbl_gk[[#This Row],[LongPassing]])/('F+ , F-'!L$2-'F+ , F-'!L$3))</f>
        <v>2.3281236303259328E-2</v>
      </c>
      <c r="M1404" s="1" cm="1">
        <f t="array" ref="M1404">[1]!table_weight[BallControl]*(('F+ , F-'!M$2-[1]!tbl_gk[[#This Row],[BallControl]])/('F+ , F-'!M$2-'F+ , F-'!M$3))</f>
        <v>1.3472988830457604E-2</v>
      </c>
      <c r="N1404" s="1" cm="1">
        <f t="array" ref="N1404">[1]!table_weight[Acceleration]*(('F+ , F-'!N$2-[1]!tbl_gk[[#This Row],[Acceleration]])/('F+ , F-'!N$2-'F+ , F-'!N$3))</f>
        <v>7.666565257073309E-3</v>
      </c>
      <c r="O1404" s="1" cm="1">
        <f t="array" ref="O1404">[1]!table_weight[SprintSpeed]*(('F+ , F-'!O$2-[1]!tbl_gk[[#This Row],[SprintSpeed]])/('F+ , F-'!O$2-'F+ , F-'!O$3))</f>
        <v>1.0400973532096125E-2</v>
      </c>
      <c r="P1404" s="1" cm="1">
        <f t="array" ref="P1404">[1]!table_weight[Agility]*(('F+ , F-'!P$2-[1]!tbl_gk[[#This Row],[Agility]])/('F+ , F-'!P$2-'F+ , F-'!P$3))</f>
        <v>3.6273431466616623E-3</v>
      </c>
      <c r="Q1404" s="1" cm="1">
        <f t="array" ref="Q1404">[1]!table_weight[Reactions]*(('F+ , F-'!Q$2-[1]!tbl_gk[[#This Row],[Reactions]])/('F+ , F-'!Q$2-'F+ , F-'!Q$3))</f>
        <v>1.6500544002310022E-3</v>
      </c>
      <c r="R1404" s="1" cm="1">
        <f t="array" ref="R1404">[1]!table_weight[Balance]*(('F+ , F-'!R$2-[1]!tbl_gk[[#This Row],[Balance]])/('F+ , F-'!R$2-'F+ , F-'!R$3))</f>
        <v>1.7384501716719487E-3</v>
      </c>
      <c r="S1404" s="1" cm="1">
        <f t="array" ref="S1404">[1]!table_weight[ShotPower]*(('F+ , F-'!S$2-[1]!tbl_gk[[#This Row],[ShotPower]])/('F+ , F-'!S$2-'F+ , F-'!S$3))</f>
        <v>7.7912248547492196E-3</v>
      </c>
      <c r="T1404" s="1" cm="1">
        <f t="array" ref="T1404">[1]!table_weight[Jumping]*(('F+ , F-'!T$2-[1]!tbl_gk[[#This Row],[Jumping]])/('F+ , F-'!T$2-'F+ , F-'!T$3))</f>
        <v>2.1467756656231253E-3</v>
      </c>
      <c r="U1404" s="1" cm="1">
        <f t="array" ref="U1404">[1]!table_weight[Stamina]*(('F+ , F-'!U$2-[1]!tbl_gk[[#This Row],[Stamina]])/('F+ , F-'!U$2-'F+ , F-'!U$3))</f>
        <v>2.1467756656231247E-2</v>
      </c>
      <c r="V1404" s="1" cm="1">
        <f t="array" ref="V1404">[1]!table_weight[Strength]*(('F+ , F-'!V$2-[1]!tbl_gk[[#This Row],[Strength]])/('F+ , F-'!V$2-'F+ , F-'!V$3))</f>
        <v>3.3718689788053882E-2</v>
      </c>
      <c r="W1404" s="1" cm="1">
        <f t="array" ref="W1404">[1]!table_weight[LongShots]*(('F+ , F-'!W$2-[1]!tbl_gk[[#This Row],[LongShots]])/('F+ , F-'!W$2-'F+ , F-'!W$3))</f>
        <v>1.0388299806332293E-2</v>
      </c>
      <c r="X1404" s="1" cm="1">
        <f t="array" ref="X1404">[1]!table_weight[Aggression]*(('F+ , F-'!X$2-[1]!tbl_gk[[#This Row],[Aggression]])/('F+ , F-'!X$2-'F+ , F-'!X$3))</f>
        <v>1.5211439002129575E-2</v>
      </c>
      <c r="Y1404" s="1" cm="1">
        <f t="array" ref="Y1404">[1]!table_weight[Interceptions]*(('F+ , F-'!Y$2-[1]!tbl_gk[[#This Row],[Interceptions]])/('F+ , F-'!Y$2-'F+ , F-'!Y$3))</f>
        <v>2.2854259573931314E-2</v>
      </c>
      <c r="Z1404" s="1" cm="1">
        <f t="array" ref="Z1404">[1]!table_weight[Positioning]*(('F+ , F-'!Z$2-[1]!tbl_gk[[#This Row],[Positioning]])/('F+ , F-'!Z$2-'F+ , F-'!Z$3))</f>
        <v>2.2183348544772088E-3</v>
      </c>
      <c r="AA1404" s="1" cm="1">
        <f t="array" ref="AA1404">[1]!table_weight[Vision]*(('F+ , F-'!AA$2-[1]!tbl_gk[[#This Row],[Vision]])/('F+ , F-'!AA$2-'F+ , F-'!AA$3))</f>
        <v>2.200588175641412E-2</v>
      </c>
      <c r="AB1404" s="1" cm="1">
        <f t="array" ref="AB1404">[1]!table_weight[Penalties]*(('F+ , F-'!AB$2-[1]!tbl_gk[[#This Row],[Penalties]])/('F+ , F-'!AB$2-'F+ , F-'!AB$3))</f>
        <v>2.2313838830329571E-3</v>
      </c>
      <c r="AC1404" s="1" cm="1">
        <f t="array" ref="AC1404">[1]!table_weight[Composure]*(('F+ , F-'!AC$2-[1]!tbl_gk[[#This Row],[Composure]])/('F+ , F-'!AC$2-'F+ , F-'!AC$3))</f>
        <v>1.814697986218964E-3</v>
      </c>
      <c r="AD1404" s="1" cm="1">
        <f t="array" ref="AD1404">[1]!table_weight[Marking]*(('F+ , F-'!AD$2-[1]!tbl_gk[[#This Row],[Marking]])/('F+ , F-'!AD$2-'F+ , F-'!AD$3))</f>
        <v>3.7859581516411465E-2</v>
      </c>
      <c r="AE1404" s="1" cm="1">
        <f t="array" ref="AE1404">[1]!table_weight[StandingTackle]*(('F+ , F-'!AE$2-[1]!tbl_gk[[#This Row],[StandingTackle]])/('F+ , F-'!AE$2-'F+ , F-'!AE$3))</f>
        <v>3.362528621523387E-2</v>
      </c>
      <c r="AF1404" s="1" cm="1">
        <f t="array" ref="AF1404">[1]!table_weight[SlidingTackle]*(('F+ , F-'!AF$2-[1]!tbl_gk[[#This Row],[SlidingTackle]])/('F+ , F-'!AF$2-'F+ , F-'!AF$3))</f>
        <v>8.2195144081682794E-3</v>
      </c>
      <c r="AG1404" s="1" cm="1">
        <f t="array" ref="AG1404">[1]!table_weight[GKDiving]*(('F+ , F-'!AG$2-[1]!tbl_gk[[#This Row],[GKDiving]])/('F+ , F-'!AG$2-'F+ , F-'!AG$3))</f>
        <v>5.2951652976371534E-2</v>
      </c>
      <c r="AH1404" s="1" cm="1">
        <f t="array" ref="AH1404">[1]!table_weight[GKHandling]*(('F+ , F-'!AH$2-[1]!tbl_gk[[#This Row],[GKHandling]])/('F+ , F-'!AH$2-'F+ , F-'!AH$3))</f>
        <v>6.416581791246144E-2</v>
      </c>
      <c r="AI1404" s="1" cm="1">
        <f t="array" ref="AI1404">[1]!table_weight[GKKicking]*(('F+ , F-'!AI$2-[1]!tbl_gk[[#This Row],[GKKicking]])/('F+ , F-'!AI$2-'F+ , F-'!AI$3))</f>
        <v>3.57773045330088E-2</v>
      </c>
      <c r="AJ1404" s="1" cm="1">
        <f t="array" ref="AJ1404">[1]!table_weight[GKPositioning]*(('F+ , F-'!AJ$2-[1]!tbl_gk[[#This Row],[GKPositioning]])/('F+ , F-'!AJ$2-'F+ , F-'!AJ$3))</f>
        <v>2.3335517539959265E-2</v>
      </c>
      <c r="AK1404" s="1" cm="1">
        <f t="array" ref="AK1404">[1]!table_weight[GKReflexes]*(('F+ , F-'!AK$2-[1]!tbl_gk[[#This Row],[GKReflexes]])/('F+ , F-'!AK$2-'F+ , F-'!AK$3))</f>
        <v>5.4659770814318998E-2</v>
      </c>
    </row>
    <row r="1405" spans="1:37" x14ac:dyDescent="0.55000000000000004">
      <c r="A1405" s="8">
        <f>[1]!tbl_gk[[#This Row],[ID]]</f>
        <v>255303</v>
      </c>
      <c r="B1405" s="2" cm="1">
        <f t="array" ref="B1405">[1]!table_weight[ValueEUR]*(('F+ , F-'!B$2-[1]!tbl_gk[[#This Row],[ValueEUR]])/('F+ , F-'!B$2-'F+ , F-'!B$3))</f>
        <v>6.4541795713879782E-4</v>
      </c>
      <c r="C1405" s="2" cm="1">
        <f t="array" ref="C1405">[1]!table_weight[WageEUR]*(('F+ , F-'!C$2-[1]!tbl_gk[[#This Row],[WageEUR]])/('F+ , F-'!C$2-'F+ , F-'!C$3))</f>
        <v>6.2593496495069059E-5</v>
      </c>
      <c r="D1405" s="2" cm="1">
        <f t="array" ref="D1405">[1]!table_weight[Crossing]*(('F+ , F-'!D$2-[1]!tbl_gk[[#This Row],[Crossing]])/('F+ , F-'!D$2-'F+ , F-'!D$3))</f>
        <v>3.6987814836757178E-2</v>
      </c>
      <c r="E1405" s="2" cm="1">
        <f t="array" ref="E1405">[1]!table_weight[Finishing]*(('F+ , F-'!E$2-[1]!tbl_gk[[#This Row],[Finishing]])/('F+ , F-'!E$2-'F+ , F-'!E$3))</f>
        <v>1.9965013690294877E-2</v>
      </c>
      <c r="F1405" s="2" cm="1">
        <f t="array" ref="F1405">[1]!table_weight[HeadingAccuracy]*(('F+ , F-'!F$2-[1]!tbl_gk[[#This Row],[HeadingAccuracy]])/('F+ , F-'!F$2-'F+ , F-'!F$3))</f>
        <v>1.1691929585950599E-2</v>
      </c>
      <c r="G1405" s="2" cm="1">
        <f t="array" ref="G1405">[1]!table_weight[ShortPassing]*(('F+ , F-'!G$2-[1]!tbl_gk[[#This Row],[ShortPassing]])/('F+ , F-'!G$2-'F+ , F-'!G$3))</f>
        <v>5.3440942305594832E-2</v>
      </c>
      <c r="H1405" s="2" cm="1">
        <f t="array" ref="H1405">[1]!table_weight[Volleys]*(('F+ , F-'!H$2-[1]!tbl_gk[[#This Row],[Volleys]])/('F+ , F-'!H$2-'F+ , F-'!H$3))</f>
        <v>2.0833057763785961E-3</v>
      </c>
      <c r="I1405" s="2" cm="1">
        <f t="array" ref="I1405">[1]!table_weight[Dribbling]*(('F+ , F-'!I$2-[1]!tbl_gk[[#This Row],[Dribbling]])/('F+ , F-'!I$2-'F+ , F-'!I$3))</f>
        <v>1.7601807988178481E-2</v>
      </c>
      <c r="J1405" s="2" cm="1">
        <f t="array" ref="J1405">[1]!table_weight[Curve]*(('F+ , F-'!J$2-[1]!tbl_gk[[#This Row],[Curve]])/('F+ , F-'!J$2-'F+ , F-'!J$3))</f>
        <v>9.8029273569279467E-3</v>
      </c>
      <c r="K1405" s="2" cm="1">
        <f t="array" ref="K1405">[1]!table_weight[FKAccuracy]*(('F+ , F-'!K$2-[1]!tbl_gk[[#This Row],[FKAccuracy]])/('F+ , F-'!K$2-'F+ , F-'!K$3))</f>
        <v>9.1268634012777444E-3</v>
      </c>
      <c r="L1405" s="2" cm="1">
        <f t="array" ref="L1405">[1]!table_weight[LongPassing]*(('F+ , F-'!L$2-[1]!tbl_gk[[#This Row],[LongPassing]])/('F+ , F-'!L$2-'F+ , F-'!L$3))</f>
        <v>2.4364084503410925E-2</v>
      </c>
      <c r="M1405" s="2" cm="1">
        <f t="array" ref="M1405">[1]!table_weight[BallControl]*(('F+ , F-'!M$2-[1]!tbl_gk[[#This Row],[BallControl]])/('F+ , F-'!M$2-'F+ , F-'!M$3))</f>
        <v>1.3907601373375588E-2</v>
      </c>
      <c r="N1405" s="2" cm="1">
        <f t="array" ref="N1405">[1]!table_weight[Acceleration]*(('F+ , F-'!N$2-[1]!tbl_gk[[#This Row],[Acceleration]])/('F+ , F-'!N$2-'F+ , F-'!N$3))</f>
        <v>4.2842570554233201E-3</v>
      </c>
      <c r="O1405" s="2" cm="1">
        <f t="array" ref="O1405">[1]!table_weight[SprintSpeed]*(('F+ , F-'!O$2-[1]!tbl_gk[[#This Row],[SprintSpeed]])/('F+ , F-'!O$2-'F+ , F-'!O$3))</f>
        <v>3.6543961058716113E-3</v>
      </c>
      <c r="P1405" s="2" cm="1">
        <f t="array" ref="P1405">[1]!table_weight[Agility]*(('F+ , F-'!P$2-[1]!tbl_gk[[#This Row],[Agility]])/('F+ , F-'!P$2-'F+ , F-'!P$3))</f>
        <v>3.5103320774145116E-3</v>
      </c>
      <c r="Q1405" s="2" cm="1">
        <f t="array" ref="Q1405">[1]!table_weight[Reactions]*(('F+ , F-'!Q$2-[1]!tbl_gk[[#This Row],[Reactions]])/('F+ , F-'!Q$2-'F+ , F-'!Q$3))</f>
        <v>1.2891050001804705E-3</v>
      </c>
      <c r="R1405" s="2" cm="1">
        <f t="array" ref="R1405">[1]!table_weight[Balance]*(('F+ , F-'!R$2-[1]!tbl_gk[[#This Row],[Balance]])/('F+ , F-'!R$2-'F+ , F-'!R$3))</f>
        <v>2.2351502207210773E-3</v>
      </c>
      <c r="S1405" s="2" cm="1">
        <f t="array" ref="S1405">[1]!table_weight[ShotPower]*(('F+ , F-'!S$2-[1]!tbl_gk[[#This Row],[ShotPower]])/('F+ , F-'!S$2-'F+ , F-'!S$3))</f>
        <v>4.6747349128495319E-3</v>
      </c>
      <c r="T1405" s="2" cm="1">
        <f t="array" ref="T1405">[1]!table_weight[Jumping]*(('F+ , F-'!T$2-[1]!tbl_gk[[#This Row],[Jumping]])/('F+ , F-'!T$2-'F+ , F-'!T$3))</f>
        <v>2.91961490524745E-3</v>
      </c>
      <c r="U1405" s="2" cm="1">
        <f t="array" ref="U1405">[1]!table_weight[Stamina]*(('F+ , F-'!U$2-[1]!tbl_gk[[#This Row],[Stamina]])/('F+ , F-'!U$2-'F+ , F-'!U$3))</f>
        <v>1.4598074526237249E-2</v>
      </c>
      <c r="V1405" s="2" cm="1">
        <f t="array" ref="V1405">[1]!table_weight[Strength]*(('F+ , F-'!V$2-[1]!tbl_gk[[#This Row],[Strength]])/('F+ , F-'!V$2-'F+ , F-'!V$3))</f>
        <v>3.0169354020890316E-2</v>
      </c>
      <c r="W1405" s="2" cm="1">
        <f t="array" ref="W1405">[1]!table_weight[LongShots]*(('F+ , F-'!W$2-[1]!tbl_gk[[#This Row],[LongShots]])/('F+ , F-'!W$2-'F+ , F-'!W$3))</f>
        <v>9.3494698256990638E-3</v>
      </c>
      <c r="X1405" s="2" cm="1">
        <f t="array" ref="X1405">[1]!table_weight[Aggression]*(('F+ , F-'!X$2-[1]!tbl_gk[[#This Row],[Aggression]])/('F+ , F-'!X$2-'F+ , F-'!X$3))</f>
        <v>1.1560693641618476E-2</v>
      </c>
      <c r="Y1405" s="2" cm="1">
        <f t="array" ref="Y1405">[1]!table_weight[Interceptions]*(('F+ , F-'!Y$2-[1]!tbl_gk[[#This Row],[Interceptions]])/('F+ , F-'!Y$2-'F+ , F-'!Y$3))</f>
        <v>2.6317026176042119E-2</v>
      </c>
      <c r="Z1405" s="2" cm="1">
        <f t="array" ref="Z1405">[1]!table_weight[Positioning]*(('F+ , F-'!Z$2-[1]!tbl_gk[[#This Row],[Positioning]])/('F+ , F-'!Z$2-'F+ , F-'!Z$3))</f>
        <v>2.0704458641787279E-3</v>
      </c>
      <c r="AA1405" s="2" cm="1">
        <f t="array" ref="AA1405">[1]!table_weight[Vision]*(('F+ , F-'!AA$2-[1]!tbl_gk[[#This Row],[Vision]])/('F+ , F-'!AA$2-'F+ , F-'!AA$3))</f>
        <v>2.8394686137308535E-2</v>
      </c>
      <c r="AB1405" s="2" cm="1">
        <f t="array" ref="AB1405">[1]!table_weight[Penalties]*(('F+ , F-'!AB$2-[1]!tbl_gk[[#This Row],[Penalties]])/('F+ , F-'!AB$2-'F+ , F-'!AB$3))</f>
        <v>2.1922367973657118E-3</v>
      </c>
      <c r="AC1405" s="2" cm="1">
        <f t="array" ref="AC1405">[1]!table_weight[Composure]*(('F+ , F-'!AC$2-[1]!tbl_gk[[#This Row],[Composure]])/('F+ , F-'!AC$2-'F+ , F-'!AC$3))</f>
        <v>1.9748183967676961E-3</v>
      </c>
      <c r="AD1405" s="2" cm="1">
        <f t="array" ref="AD1405">[1]!table_weight[Marking]*(('F+ , F-'!AD$2-[1]!tbl_gk[[#This Row],[Marking]])/('F+ , F-'!AD$2-'F+ , F-'!AD$3))</f>
        <v>2.6817203574124791E-2</v>
      </c>
      <c r="AE1405" s="2" cm="1">
        <f t="array" ref="AE1405">[1]!table_weight[StandingTackle]*(('F+ , F-'!AE$2-[1]!tbl_gk[[#This Row],[StandingTackle]])/('F+ , F-'!AE$2-'F+ , F-'!AE$3))</f>
        <v>3.1383600467551613E-2</v>
      </c>
      <c r="AF1405" s="2" cm="1">
        <f t="array" ref="AF1405">[1]!table_weight[SlidingTackle]*(('F+ , F-'!AF$2-[1]!tbl_gk[[#This Row],[SlidingTackle]])/('F+ , F-'!AF$2-'F+ , F-'!AF$3))</f>
        <v>8.2195144081682794E-3</v>
      </c>
      <c r="AG1405" s="2" cm="1">
        <f t="array" ref="AG1405">[1]!table_weight[GKDiving]*(('F+ , F-'!AG$2-[1]!tbl_gk[[#This Row],[GKDiving]])/('F+ , F-'!AG$2-'F+ , F-'!AG$3))</f>
        <v>4.0994828110739248E-2</v>
      </c>
      <c r="AH1405" s="2" cm="1">
        <f t="array" ref="AH1405">[1]!table_weight[GKHandling]*(('F+ , F-'!AH$2-[1]!tbl_gk[[#This Row],[GKHandling]])/('F+ , F-'!AH$2-'F+ , F-'!AH$3))</f>
        <v>4.0994828110739248E-2</v>
      </c>
      <c r="AI1405" s="2" cm="1">
        <f t="array" ref="AI1405">[1]!table_weight[GKKicking]*(('F+ , F-'!AI$2-[1]!tbl_gk[[#This Row],[GKKicking]])/('F+ , F-'!AI$2-'F+ , F-'!AI$3))</f>
        <v>2.1466382719805277E-2</v>
      </c>
      <c r="AJ1405" s="2" cm="1">
        <f t="array" ref="AJ1405">[1]!table_weight[GKPositioning]*(('F+ , F-'!AJ$2-[1]!tbl_gk[[#This Row],[GKPositioning]])/('F+ , F-'!AJ$2-'F+ , F-'!AJ$3))</f>
        <v>1.7659310570779983E-2</v>
      </c>
      <c r="AK1405" s="2" cm="1">
        <f t="array" ref="AK1405">[1]!table_weight[GKReflexes]*(('F+ , F-'!AK$2-[1]!tbl_gk[[#This Row],[GKReflexes]])/('F+ , F-'!AK$2-'F+ , F-'!AK$3))</f>
        <v>3.6439847209545996E-2</v>
      </c>
    </row>
    <row r="1406" spans="1:37" x14ac:dyDescent="0.55000000000000004">
      <c r="A1406" s="7">
        <f>[1]!tbl_gk[[#This Row],[ID]]</f>
        <v>255304</v>
      </c>
      <c r="B1406" s="1" cm="1">
        <f t="array" ref="B1406">[1]!table_weight[ValueEUR]*(('F+ , F-'!B$2-[1]!tbl_gk[[#This Row],[ValueEUR]])/('F+ , F-'!B$2-'F+ , F-'!B$3))</f>
        <v>3.4261785386134169E-5</v>
      </c>
      <c r="C1406" s="1" cm="1">
        <f t="array" ref="C1406">[1]!table_weight[WageEUR]*(('F+ , F-'!C$2-[1]!tbl_gk[[#This Row],[WageEUR]])/('F+ , F-'!C$2-'F+ , F-'!C$3))</f>
        <v>6.2593496495069059E-5</v>
      </c>
      <c r="D1406" s="1" cm="1">
        <f t="array" ref="D1406">[1]!table_weight[Crossing]*(('F+ , F-'!D$2-[1]!tbl_gk[[#This Row],[Crossing]])/('F+ , F-'!D$2-'F+ , F-'!D$3))</f>
        <v>3.5866971962916043E-2</v>
      </c>
      <c r="E1406" s="1" cm="1">
        <f t="array" ref="E1406">[1]!table_weight[Finishing]*(('F+ , F-'!E$2-[1]!tbl_gk[[#This Row],[Finishing]])/('F+ , F-'!E$2-'F+ , F-'!E$3))</f>
        <v>1.7968512321265388E-2</v>
      </c>
      <c r="F1406" s="1" cm="1">
        <f t="array" ref="F1406">[1]!table_weight[HeadingAccuracy]*(('F+ , F-'!F$2-[1]!tbl_gk[[#This Row],[HeadingAccuracy]])/('F+ , F-'!F$2-'F+ , F-'!F$3))</f>
        <v>1.1691929585950599E-2</v>
      </c>
      <c r="G1406" s="1" cm="1">
        <f t="array" ref="G1406">[1]!table_weight[ShortPassing]*(('F+ , F-'!G$2-[1]!tbl_gk[[#This Row],[ShortPassing]])/('F+ , F-'!G$2-'F+ , F-'!G$3))</f>
        <v>6.1878985827530868E-2</v>
      </c>
      <c r="H1406" s="1" cm="1">
        <f t="array" ref="H1406">[1]!table_weight[Volleys]*(('F+ , F-'!H$2-[1]!tbl_gk[[#This Row],[Volleys]])/('F+ , F-'!H$2-'F+ , F-'!H$3))</f>
        <v>2.3147841959762173E-3</v>
      </c>
      <c r="I1406" s="1" cm="1">
        <f t="array" ref="I1406">[1]!table_weight[Dribbling]*(('F+ , F-'!I$2-[1]!tbl_gk[[#This Row],[Dribbling]])/('F+ , F-'!I$2-'F+ , F-'!I$3))</f>
        <v>1.6623929766613008E-2</v>
      </c>
      <c r="J1406" s="1" cm="1">
        <f t="array" ref="J1406">[1]!table_weight[Curve]*(('F+ , F-'!J$2-[1]!tbl_gk[[#This Row],[Curve]])/('F+ , F-'!J$2-'F+ , F-'!J$3))</f>
        <v>9.6339113680153961E-3</v>
      </c>
      <c r="K1406" s="1" cm="1">
        <f t="array" ref="K1406">[1]!table_weight[FKAccuracy]*(('F+ , F-'!K$2-[1]!tbl_gk[[#This Row],[FKAccuracy]])/('F+ , F-'!K$2-'F+ , F-'!K$3))</f>
        <v>9.4310921813203358E-3</v>
      </c>
      <c r="L1406" s="1" cm="1">
        <f t="array" ref="L1406">[1]!table_weight[LongPassing]*(('F+ , F-'!L$2-[1]!tbl_gk[[#This Row],[LongPassing]])/('F+ , F-'!L$2-'F+ , F-'!L$3))</f>
        <v>2.4905508603486726E-2</v>
      </c>
      <c r="M1406" s="1" cm="1">
        <f t="array" ref="M1406">[1]!table_weight[BallControl]*(('F+ , F-'!M$2-[1]!tbl_gk[[#This Row],[BallControl]])/('F+ , F-'!M$2-'F+ , F-'!M$3))</f>
        <v>1.3472988830457604E-2</v>
      </c>
      <c r="N1406" s="1" cm="1">
        <f t="array" ref="N1406">[1]!table_weight[Acceleration]*(('F+ , F-'!N$2-[1]!tbl_gk[[#This Row],[Acceleration]])/('F+ , F-'!N$2-'F+ , F-'!N$3))</f>
        <v>1.0823386245279966E-2</v>
      </c>
      <c r="O1406" s="1" cm="1">
        <f t="array" ref="O1406">[1]!table_weight[SprintSpeed]*(('F+ , F-'!O$2-[1]!tbl_gk[[#This Row],[SprintSpeed]])/('F+ , F-'!O$2-'F+ , F-'!O$3))</f>
        <v>1.0400973532096125E-2</v>
      </c>
      <c r="P1406" s="1" cm="1">
        <f t="array" ref="P1406">[1]!table_weight[Agility]*(('F+ , F-'!P$2-[1]!tbl_gk[[#This Row],[Agility]])/('F+ , F-'!P$2-'F+ , F-'!P$3))</f>
        <v>3.6273431466616623E-3</v>
      </c>
      <c r="Q1406" s="1" cm="1">
        <f t="array" ref="Q1406">[1]!table_weight[Reactions]*(('F+ , F-'!Q$2-[1]!tbl_gk[[#This Row],[Reactions]])/('F+ , F-'!Q$2-'F+ , F-'!Q$3))</f>
        <v>2.4750816003465035E-3</v>
      </c>
      <c r="R1406" s="1" cm="1">
        <f t="array" ref="R1406">[1]!table_weight[Balance]*(('F+ , F-'!R$2-[1]!tbl_gk[[#This Row],[Balance]])/('F+ , F-'!R$2-'F+ , F-'!R$3))</f>
        <v>2.9802002942947692E-3</v>
      </c>
      <c r="S1406" s="1" cm="1">
        <f t="array" ref="S1406">[1]!table_weight[ShotPower]*(('F+ , F-'!S$2-[1]!tbl_gk[[#This Row],[ShotPower]])/('F+ , F-'!S$2-'F+ , F-'!S$3))</f>
        <v>7.5315173595909123E-3</v>
      </c>
      <c r="T1406" s="1" cm="1">
        <f t="array" ref="T1406">[1]!table_weight[Jumping]*(('F+ , F-'!T$2-[1]!tbl_gk[[#This Row],[Jumping]])/('F+ , F-'!T$2-'F+ , F-'!T$3))</f>
        <v>3.9500672247465502E-3</v>
      </c>
      <c r="U1406" s="1" cm="1">
        <f t="array" ref="U1406">[1]!table_weight[Stamina]*(('F+ , F-'!U$2-[1]!tbl_gk[[#This Row],[Stamina]])/('F+ , F-'!U$2-'F+ , F-'!U$3))</f>
        <v>2.2326466922480501E-2</v>
      </c>
      <c r="V1406" s="1" cm="1">
        <f t="array" ref="V1406">[1]!table_weight[Strength]*(('F+ , F-'!V$2-[1]!tbl_gk[[#This Row],[Strength]])/('F+ , F-'!V$2-'F+ , F-'!V$3))</f>
        <v>3.0169354020890316E-2</v>
      </c>
      <c r="W1406" s="1" cm="1">
        <f t="array" ref="W1406">[1]!table_weight[LongShots]*(('F+ , F-'!W$2-[1]!tbl_gk[[#This Row],[LongShots]])/('F+ , F-'!W$2-'F+ , F-'!W$3))</f>
        <v>1.0388299806332293E-2</v>
      </c>
      <c r="X1406" s="1" cm="1">
        <f t="array" ref="X1406">[1]!table_weight[Aggression]*(('F+ , F-'!X$2-[1]!tbl_gk[[#This Row],[Aggression]])/('F+ , F-'!X$2-'F+ , F-'!X$3))</f>
        <v>1.642835412229994E-2</v>
      </c>
      <c r="Y1406" s="1" cm="1">
        <f t="array" ref="Y1406">[1]!table_weight[Interceptions]*(('F+ , F-'!Y$2-[1]!tbl_gk[[#This Row],[Interceptions]])/('F+ , F-'!Y$2-'F+ , F-'!Y$3))</f>
        <v>2.5624472855619959E-2</v>
      </c>
      <c r="Z1406" s="1" cm="1">
        <f t="array" ref="Z1406">[1]!table_weight[Positioning]*(('F+ , F-'!Z$2-[1]!tbl_gk[[#This Row],[Positioning]])/('F+ , F-'!Z$2-'F+ , F-'!Z$3))</f>
        <v>2.0704458641787279E-3</v>
      </c>
      <c r="AA1406" s="1" cm="1">
        <f t="array" ref="AA1406">[1]!table_weight[Vision]*(('F+ , F-'!AA$2-[1]!tbl_gk[[#This Row],[Vision]])/('F+ , F-'!AA$2-'F+ , F-'!AA$3))</f>
        <v>2.9104553290741252E-2</v>
      </c>
      <c r="AB1406" s="1" cm="1">
        <f t="array" ref="AB1406">[1]!table_weight[Penalties]*(('F+ , F-'!AB$2-[1]!tbl_gk[[#This Row],[Penalties]])/('F+ , F-'!AB$2-'F+ , F-'!AB$3))</f>
        <v>2.3096780543674466E-3</v>
      </c>
      <c r="AC1406" s="1" cm="1">
        <f t="array" ref="AC1406">[1]!table_weight[Composure]*(('F+ , F-'!AC$2-[1]!tbl_gk[[#This Row],[Composure]])/('F+ , F-'!AC$2-'F+ , F-'!AC$3))</f>
        <v>1.9748183967676961E-3</v>
      </c>
      <c r="AD1406" s="1" cm="1">
        <f t="array" ref="AD1406">[1]!table_weight[Marking]*(('F+ , F-'!AD$2-[1]!tbl_gk[[#This Row],[Marking]])/('F+ , F-'!AD$2-'F+ , F-'!AD$3))</f>
        <v>3.9437064079595283E-2</v>
      </c>
      <c r="AE1406" s="1" cm="1">
        <f t="array" ref="AE1406">[1]!table_weight[StandingTackle]*(('F+ , F-'!AE$2-[1]!tbl_gk[[#This Row],[StandingTackle]])/('F+ , F-'!AE$2-'F+ , F-'!AE$3))</f>
        <v>2.9141914719869356E-2</v>
      </c>
      <c r="AF1406" s="1" cm="1">
        <f t="array" ref="AF1406">[1]!table_weight[SlidingTackle]*(('F+ , F-'!AF$2-[1]!tbl_gk[[#This Row],[SlidingTackle]])/('F+ , F-'!AF$2-'F+ , F-'!AF$3))</f>
        <v>1.120842873841129E-2</v>
      </c>
      <c r="AG1406" s="1" cm="1">
        <f t="array" ref="AG1406">[1]!table_weight[GKDiving]*(('F+ , F-'!AG$2-[1]!tbl_gk[[#This Row],[GKDiving]])/('F+ , F-'!AG$2-'F+ , F-'!AG$3))</f>
        <v>6.4908477842003806E-2</v>
      </c>
      <c r="AH1406" s="1" cm="1">
        <f t="array" ref="AH1406">[1]!table_weight[GKHandling]*(('F+ , F-'!AH$2-[1]!tbl_gk[[#This Row],[GKHandling]])/('F+ , F-'!AH$2-'F+ , F-'!AH$3))</f>
        <v>6.9512969405166547E-2</v>
      </c>
      <c r="AI1406" s="1" cm="1">
        <f t="array" ref="AI1406">[1]!table_weight[GKKicking]*(('F+ , F-'!AI$2-[1]!tbl_gk[[#This Row],[GKKicking]])/('F+ , F-'!AI$2-'F+ , F-'!AI$3))</f>
        <v>3.4882871919683582E-2</v>
      </c>
      <c r="AJ1406" s="1" cm="1">
        <f t="array" ref="AJ1406">[1]!table_weight[GKPositioning]*(('F+ , F-'!AJ$2-[1]!tbl_gk[[#This Row],[GKPositioning]])/('F+ , F-'!AJ$2-'F+ , F-'!AJ$3))</f>
        <v>2.5227586529685691E-2</v>
      </c>
      <c r="AK1406" s="1" cm="1">
        <f t="array" ref="AK1406">[1]!table_weight[GKReflexes]*(('F+ , F-'!AK$2-[1]!tbl_gk[[#This Row],[GKReflexes]])/('F+ , F-'!AK$2-'F+ , F-'!AK$3))</f>
        <v>6.9235709698137402E-2</v>
      </c>
    </row>
    <row r="1407" spans="1:37" x14ac:dyDescent="0.55000000000000004">
      <c r="A1407" s="8">
        <f>[1]!tbl_gk[[#This Row],[ID]]</f>
        <v>255308</v>
      </c>
      <c r="B1407" s="2" cm="1">
        <f t="array" ref="B1407">[1]!table_weight[ValueEUR]*(('F+ , F-'!B$2-[1]!tbl_gk[[#This Row],[ValueEUR]])/('F+ , F-'!B$2-'F+ , F-'!B$3))</f>
        <v>3.0588675060954019E-4</v>
      </c>
      <c r="C1407" s="2" cm="1">
        <f t="array" ref="C1407">[1]!table_weight[WageEUR]*(('F+ , F-'!C$2-[1]!tbl_gk[[#This Row],[WageEUR]])/('F+ , F-'!C$2-'F+ , F-'!C$3))</f>
        <v>3.9120935309418161E-4</v>
      </c>
      <c r="D1407" s="2" cm="1">
        <f t="array" ref="D1407">[1]!table_weight[Crossing]*(('F+ , F-'!D$2-[1]!tbl_gk[[#This Row],[Crossing]])/('F+ , F-'!D$2-'F+ , F-'!D$3))</f>
        <v>3.4746129089074922E-2</v>
      </c>
      <c r="E1407" s="2" cm="1">
        <f t="array" ref="E1407">[1]!table_weight[Finishing]*(('F+ , F-'!E$2-[1]!tbl_gk[[#This Row],[Finishing]])/('F+ , F-'!E$2-'F+ , F-'!E$3))</f>
        <v>1.7968512321265388E-2</v>
      </c>
      <c r="F1407" s="2" cm="1">
        <f t="array" ref="F1407">[1]!table_weight[HeadingAccuracy]*(('F+ , F-'!F$2-[1]!tbl_gk[[#This Row],[HeadingAccuracy]])/('F+ , F-'!F$2-'F+ , F-'!F$3))</f>
        <v>1.1691929585950599E-2</v>
      </c>
      <c r="G1407" s="2" cm="1">
        <f t="array" ref="G1407">[1]!table_weight[ShortPassing]*(('F+ , F-'!G$2-[1]!tbl_gk[[#This Row],[ShortPassing]])/('F+ , F-'!G$2-'F+ , F-'!G$3))</f>
        <v>5.2034601718605494E-2</v>
      </c>
      <c r="H1407" s="2" cm="1">
        <f t="array" ref="H1407">[1]!table_weight[Volleys]*(('F+ , F-'!H$2-[1]!tbl_gk[[#This Row],[Volleys]])/('F+ , F-'!H$2-'F+ , F-'!H$3))</f>
        <v>2.0833057763785961E-3</v>
      </c>
      <c r="I1407" s="2" cm="1">
        <f t="array" ref="I1407">[1]!table_weight[Dribbling]*(('F+ , F-'!I$2-[1]!tbl_gk[[#This Row],[Dribbling]])/('F+ , F-'!I$2-'F+ , F-'!I$3))</f>
        <v>1.9557564431309422E-2</v>
      </c>
      <c r="J1407" s="2" cm="1">
        <f t="array" ref="J1407">[1]!table_weight[Curve]*(('F+ , F-'!J$2-[1]!tbl_gk[[#This Row],[Curve]])/('F+ , F-'!J$2-'F+ , F-'!J$3))</f>
        <v>9.4648953791028455E-3</v>
      </c>
      <c r="K1407" s="2" cm="1">
        <f t="array" ref="K1407">[1]!table_weight[FKAccuracy]*(('F+ , F-'!K$2-[1]!tbl_gk[[#This Row],[FKAccuracy]])/('F+ , F-'!K$2-'F+ , F-'!K$3))</f>
        <v>9.1268634012777444E-3</v>
      </c>
      <c r="L1407" s="2" cm="1">
        <f t="array" ref="L1407">[1]!table_weight[LongPassing]*(('F+ , F-'!L$2-[1]!tbl_gk[[#This Row],[LongPassing]])/('F+ , F-'!L$2-'F+ , F-'!L$3))</f>
        <v>2.0574115802880336E-2</v>
      </c>
      <c r="M1407" s="2" cm="1">
        <f t="array" ref="M1407">[1]!table_weight[BallControl]*(('F+ , F-'!M$2-[1]!tbl_gk[[#This Row],[BallControl]])/('F+ , F-'!M$2-'F+ , F-'!M$3))</f>
        <v>1.1734538658785654E-2</v>
      </c>
      <c r="N1407" s="2" cm="1">
        <f t="array" ref="N1407">[1]!table_weight[Acceleration]*(('F+ , F-'!N$2-[1]!tbl_gk[[#This Row],[Acceleration]])/('F+ , F-'!N$2-'F+ , F-'!N$3))</f>
        <v>8.1175396839599755E-3</v>
      </c>
      <c r="O1407" s="2" cm="1">
        <f t="array" ref="O1407">[1]!table_weight[SprintSpeed]*(('F+ , F-'!O$2-[1]!tbl_gk[[#This Row],[SprintSpeed]])/('F+ , F-'!O$2-'F+ , F-'!O$3))</f>
        <v>8.7143291755399956E-3</v>
      </c>
      <c r="P1407" s="2" cm="1">
        <f t="array" ref="P1407">[1]!table_weight[Agility]*(('F+ , F-'!P$2-[1]!tbl_gk[[#This Row],[Agility]])/('F+ , F-'!P$2-'F+ , F-'!P$3))</f>
        <v>3.6273431466616623E-3</v>
      </c>
      <c r="Q1407" s="2" cm="1">
        <f t="array" ref="Q1407">[1]!table_weight[Reactions]*(('F+ , F-'!Q$2-[1]!tbl_gk[[#This Row],[Reactions]])/('F+ , F-'!Q$2-'F+ , F-'!Q$3))</f>
        <v>1.3922334001949081E-3</v>
      </c>
      <c r="R1407" s="2" cm="1">
        <f t="array" ref="R1407">[1]!table_weight[Balance]*(('F+ , F-'!R$2-[1]!tbl_gk[[#This Row],[Balance]])/('F+ , F-'!R$2-'F+ , F-'!R$3))</f>
        <v>1.0554876042293973E-3</v>
      </c>
      <c r="S1407" s="2" cm="1">
        <f t="array" ref="S1407">[1]!table_weight[ShotPower]*(('F+ , F-'!S$2-[1]!tbl_gk[[#This Row],[ShotPower]])/('F+ , F-'!S$2-'F+ , F-'!S$3))</f>
        <v>6.7523948741159906E-3</v>
      </c>
      <c r="T1407" s="2" cm="1">
        <f t="array" ref="T1407">[1]!table_weight[Jumping]*(('F+ , F-'!T$2-[1]!tbl_gk[[#This Row],[Jumping]])/('F+ , F-'!T$2-'F+ , F-'!T$3))</f>
        <v>1.6315495058735752E-3</v>
      </c>
      <c r="U1407" s="2" cm="1">
        <f t="array" ref="U1407">[1]!table_weight[Stamina]*(('F+ , F-'!U$2-[1]!tbl_gk[[#This Row],[Stamina]])/('F+ , F-'!U$2-'F+ , F-'!U$3))</f>
        <v>1.4598074526237249E-2</v>
      </c>
      <c r="V1407" s="2" cm="1">
        <f t="array" ref="V1407">[1]!table_weight[Strength]*(('F+ , F-'!V$2-[1]!tbl_gk[[#This Row],[Strength]])/('F+ , F-'!V$2-'F+ , F-'!V$3))</f>
        <v>1.8634012777608722E-2</v>
      </c>
      <c r="W1407" s="2" cm="1">
        <f t="array" ref="W1407">[1]!table_weight[LongShots]*(('F+ , F-'!W$2-[1]!tbl_gk[[#This Row],[LongShots]])/('F+ , F-'!W$2-'F+ , F-'!W$3))</f>
        <v>1.0128592311173986E-2</v>
      </c>
      <c r="X1407" s="2" cm="1">
        <f t="array" ref="X1407">[1]!table_weight[Aggression]*(('F+ , F-'!X$2-[1]!tbl_gk[[#This Row],[Aggression]])/('F+ , F-'!X$2-'F+ , F-'!X$3))</f>
        <v>9.7353209613629272E-3</v>
      </c>
      <c r="Y1407" s="2" cm="1">
        <f t="array" ref="Y1407">[1]!table_weight[Interceptions]*(('F+ , F-'!Y$2-[1]!tbl_gk[[#This Row],[Interceptions]])/('F+ , F-'!Y$2-'F+ , F-'!Y$3))</f>
        <v>2.4239366214775633E-2</v>
      </c>
      <c r="Z1407" s="2" cm="1">
        <f t="array" ref="Z1407">[1]!table_weight[Positioning]*(('F+ , F-'!Z$2-[1]!tbl_gk[[#This Row],[Positioning]])/('F+ , F-'!Z$2-'F+ , F-'!Z$3))</f>
        <v>1.4788899029848058E-3</v>
      </c>
      <c r="AA1407" s="2" cm="1">
        <f t="array" ref="AA1407">[1]!table_weight[Vision]*(('F+ , F-'!AA$2-[1]!tbl_gk[[#This Row],[Vision]])/('F+ , F-'!AA$2-'F+ , F-'!AA$3))</f>
        <v>2.6974951830443111E-2</v>
      </c>
      <c r="AB1407" s="2" cm="1">
        <f t="array" ref="AB1407">[1]!table_weight[Penalties]*(('F+ , F-'!AB$2-[1]!tbl_gk[[#This Row],[Penalties]])/('F+ , F-'!AB$2-'F+ , F-'!AB$3))</f>
        <v>2.4662663970364263E-3</v>
      </c>
      <c r="AC1407" s="2" cm="1">
        <f t="array" ref="AC1407">[1]!table_weight[Composure]*(('F+ , F-'!AC$2-[1]!tbl_gk[[#This Row],[Composure]])/('F+ , F-'!AC$2-'F+ , F-'!AC$3))</f>
        <v>1.3877102247556784E-3</v>
      </c>
      <c r="AD1407" s="2" cm="1">
        <f t="array" ref="AD1407">[1]!table_weight[Marking]*(('F+ , F-'!AD$2-[1]!tbl_gk[[#This Row],[Marking]])/('F+ , F-'!AD$2-'F+ , F-'!AD$3))</f>
        <v>2.8394686137308601E-2</v>
      </c>
      <c r="AE1407" s="2" cm="1">
        <f t="array" ref="AE1407">[1]!table_weight[StandingTackle]*(('F+ , F-'!AE$2-[1]!tbl_gk[[#This Row],[StandingTackle]])/('F+ , F-'!AE$2-'F+ , F-'!AE$3))</f>
        <v>3.1383600467551613E-2</v>
      </c>
      <c r="AF1407" s="2" cm="1">
        <f t="array" ref="AF1407">[1]!table_weight[SlidingTackle]*(('F+ , F-'!AF$2-[1]!tbl_gk[[#This Row],[SlidingTackle]])/('F+ , F-'!AF$2-'F+ , F-'!AF$3))</f>
        <v>9.7139715732897855E-3</v>
      </c>
      <c r="AG1407" s="2" cm="1">
        <f t="array" ref="AG1407">[1]!table_weight[GKDiving]*(('F+ , F-'!AG$2-[1]!tbl_gk[[#This Row],[GKDiving]])/('F+ , F-'!AG$2-'F+ , F-'!AG$3))</f>
        <v>4.0994828110739248E-2</v>
      </c>
      <c r="AH1407" s="2" cm="1">
        <f t="array" ref="AH1407">[1]!table_weight[GKHandling]*(('F+ , F-'!AH$2-[1]!tbl_gk[[#This Row],[GKHandling]])/('F+ , F-'!AH$2-'F+ , F-'!AH$3))</f>
        <v>4.8124363434346076E-2</v>
      </c>
      <c r="AI1407" s="2" cm="1">
        <f t="array" ref="AI1407">[1]!table_weight[GKKicking]*(('F+ , F-'!AI$2-[1]!tbl_gk[[#This Row],[GKKicking]])/('F+ , F-'!AI$2-'F+ , F-'!AI$3))</f>
        <v>3.1305141466382698E-2</v>
      </c>
      <c r="AJ1407" s="2" cm="1">
        <f t="array" ref="AJ1407">[1]!table_weight[GKPositioning]*(('F+ , F-'!AJ$2-[1]!tbl_gk[[#This Row],[GKPositioning]])/('F+ , F-'!AJ$2-'F+ , F-'!AJ$3))</f>
        <v>1.5136551917811415E-2</v>
      </c>
      <c r="AK1407" s="2" cm="1">
        <f t="array" ref="AK1407">[1]!table_weight[GKReflexes]*(('F+ , F-'!AK$2-[1]!tbl_gk[[#This Row],[GKReflexes]])/('F+ , F-'!AK$2-'F+ , F-'!AK$3))</f>
        <v>4.55498090119325E-2</v>
      </c>
    </row>
    <row r="1408" spans="1:37" x14ac:dyDescent="0.55000000000000004">
      <c r="A1408" s="7">
        <f>[1]!tbl_gk[[#This Row],[ID]]</f>
        <v>255334</v>
      </c>
      <c r="B1408" s="1" cm="1">
        <f t="array" ref="B1408">[1]!table_weight[ValueEUR]*(('F+ , F-'!B$2-[1]!tbl_gk[[#This Row],[ValueEUR]])/('F+ , F-'!B$2-'F+ , F-'!B$3))</f>
        <v>1.4383776567512181E-4</v>
      </c>
      <c r="C1408" s="1" cm="1">
        <f t="array" ref="C1408">[1]!table_weight[WageEUR]*(('F+ , F-'!C$2-[1]!tbl_gk[[#This Row],[WageEUR]])/('F+ , F-'!C$2-'F+ , F-'!C$3))</f>
        <v>7.8241870618836323E-6</v>
      </c>
      <c r="D1408" s="1" cm="1">
        <f t="array" ref="D1408">[1]!table_weight[Crossing]*(('F+ , F-'!D$2-[1]!tbl_gk[[#This Row],[Crossing]])/('F+ , F-'!D$2-'F+ , F-'!D$3))</f>
        <v>3.4746129089074922E-2</v>
      </c>
      <c r="E1408" s="1" cm="1">
        <f t="array" ref="E1408">[1]!table_weight[Finishing]*(('F+ , F-'!E$2-[1]!tbl_gk[[#This Row],[Finishing]])/('F+ , F-'!E$2-'F+ , F-'!E$3))</f>
        <v>1.7968512321265388E-2</v>
      </c>
      <c r="F1408" s="1" cm="1">
        <f t="array" ref="F1408">[1]!table_weight[HeadingAccuracy]*(('F+ , F-'!F$2-[1]!tbl_gk[[#This Row],[HeadingAccuracy]])/('F+ , F-'!F$2-'F+ , F-'!F$3))</f>
        <v>1.00216539308148E-2</v>
      </c>
      <c r="G1408" s="1" cm="1">
        <f t="array" ref="G1408">[1]!table_weight[ShortPassing]*(('F+ , F-'!G$2-[1]!tbl_gk[[#This Row],[ShortPassing]])/('F+ , F-'!G$2-'F+ , F-'!G$3))</f>
        <v>4.6409239370648142E-2</v>
      </c>
      <c r="H1408" s="1" cm="1">
        <f t="array" ref="H1408">[1]!table_weight[Volleys]*(('F+ , F-'!H$2-[1]!tbl_gk[[#This Row],[Volleys]])/('F+ , F-'!H$2-'F+ , F-'!H$3))</f>
        <v>1.9675665665797848E-3</v>
      </c>
      <c r="I1408" s="1" cm="1">
        <f t="array" ref="I1408">[1]!table_weight[Dribbling]*(('F+ , F-'!I$2-[1]!tbl_gk[[#This Row],[Dribbling]])/('F+ , F-'!I$2-'F+ , F-'!I$3))</f>
        <v>1.1734538658785652E-2</v>
      </c>
      <c r="J1408" s="1" cm="1">
        <f t="array" ref="J1408">[1]!table_weight[Curve]*(('F+ , F-'!J$2-[1]!tbl_gk[[#This Row],[Curve]])/('F+ , F-'!J$2-'F+ , F-'!J$3))</f>
        <v>9.6339113680153961E-3</v>
      </c>
      <c r="K1408" s="1" cm="1">
        <f t="array" ref="K1408">[1]!table_weight[FKAccuracy]*(('F+ , F-'!K$2-[1]!tbl_gk[[#This Row],[FKAccuracy]])/('F+ , F-'!K$2-'F+ , F-'!K$3))</f>
        <v>9.4310921813203358E-3</v>
      </c>
      <c r="L1408" s="1" cm="1">
        <f t="array" ref="L1408">[1]!table_weight[LongPassing]*(('F+ , F-'!L$2-[1]!tbl_gk[[#This Row],[LongPassing]])/('F+ , F-'!L$2-'F+ , F-'!L$3))</f>
        <v>2.4364084503410925E-2</v>
      </c>
      <c r="M1408" s="1" cm="1">
        <f t="array" ref="M1408">[1]!table_weight[BallControl]*(('F+ , F-'!M$2-[1]!tbl_gk[[#This Row],[BallControl]])/('F+ , F-'!M$2-'F+ , F-'!M$3))</f>
        <v>1.2169151201703639E-2</v>
      </c>
      <c r="N1408" s="1" cm="1">
        <f t="array" ref="N1408">[1]!table_weight[Acceleration]*(('F+ , F-'!N$2-[1]!tbl_gk[[#This Row],[Acceleration]])/('F+ , F-'!N$2-'F+ , F-'!N$3))</f>
        <v>8.5685141108466402E-3</v>
      </c>
      <c r="O1408" s="1" cm="1">
        <f t="array" ref="O1408">[1]!table_weight[SprintSpeed]*(('F+ , F-'!O$2-[1]!tbl_gk[[#This Row],[SprintSpeed]])/('F+ , F-'!O$2-'F+ , F-'!O$3))</f>
        <v>1.124429571037419E-2</v>
      </c>
      <c r="P1408" s="1" cm="1">
        <f t="array" ref="P1408">[1]!table_weight[Agility]*(('F+ , F-'!P$2-[1]!tbl_gk[[#This Row],[Agility]])/('F+ , F-'!P$2-'F+ , F-'!P$3))</f>
        <v>3.6273431466616623E-3</v>
      </c>
      <c r="Q1408" s="1" cm="1">
        <f t="array" ref="Q1408">[1]!table_weight[Reactions]*(('F+ , F-'!Q$2-[1]!tbl_gk[[#This Row],[Reactions]])/('F+ , F-'!Q$2-'F+ , F-'!Q$3))</f>
        <v>1.7531828002454398E-3</v>
      </c>
      <c r="R1408" s="1" cm="1">
        <f t="array" ref="R1408">[1]!table_weight[Balance]*(('F+ , F-'!R$2-[1]!tbl_gk[[#This Row],[Balance]])/('F+ , F-'!R$2-'F+ , F-'!R$3))</f>
        <v>2.9181127881636282E-3</v>
      </c>
      <c r="S1408" s="1" cm="1">
        <f t="array" ref="S1408">[1]!table_weight[ShotPower]*(('F+ , F-'!S$2-[1]!tbl_gk[[#This Row],[ShotPower]])/('F+ , F-'!S$2-'F+ , F-'!S$3))</f>
        <v>6.2329798837993753E-3</v>
      </c>
      <c r="T1408" s="1" cm="1">
        <f t="array" ref="T1408">[1]!table_weight[Jumping]*(('F+ , F-'!T$2-[1]!tbl_gk[[#This Row],[Jumping]])/('F+ , F-'!T$2-'F+ , F-'!T$3))</f>
        <v>4.3794223578711763E-3</v>
      </c>
      <c r="U1408" s="1" cm="1">
        <f t="array" ref="U1408">[1]!table_weight[Stamina]*(('F+ , F-'!U$2-[1]!tbl_gk[[#This Row],[Stamina]])/('F+ , F-'!U$2-'F+ , F-'!U$3))</f>
        <v>2.1467756656231247E-2</v>
      </c>
      <c r="V1408" s="1" cm="1">
        <f t="array" ref="V1408">[1]!table_weight[Strength]*(('F+ , F-'!V$2-[1]!tbl_gk[[#This Row],[Strength]])/('F+ , F-'!V$2-'F+ , F-'!V$3))</f>
        <v>2.662001825372675E-2</v>
      </c>
      <c r="W1408" s="1" cm="1">
        <f t="array" ref="W1408">[1]!table_weight[LongShots]*(('F+ , F-'!W$2-[1]!tbl_gk[[#This Row],[LongShots]])/('F+ , F-'!W$2-'F+ , F-'!W$3))</f>
        <v>8.8300548353824494E-3</v>
      </c>
      <c r="X1408" s="1" cm="1">
        <f t="array" ref="X1408">[1]!table_weight[Aggression]*(('F+ , F-'!X$2-[1]!tbl_gk[[#This Row],[Aggression]])/('F+ , F-'!X$2-'F+ , F-'!X$3))</f>
        <v>1.1560693641618476E-2</v>
      </c>
      <c r="Y1408" s="1" cm="1">
        <f t="array" ref="Y1408">[1]!table_weight[Interceptions]*(('F+ , F-'!Y$2-[1]!tbl_gk[[#This Row],[Interceptions]])/('F+ , F-'!Y$2-'F+ , F-'!Y$3))</f>
        <v>1.9391492971820509E-2</v>
      </c>
      <c r="Z1408" s="1" cm="1">
        <f t="array" ref="Z1408">[1]!table_weight[Positioning]*(('F+ , F-'!Z$2-[1]!tbl_gk[[#This Row],[Positioning]])/('F+ , F-'!Z$2-'F+ , F-'!Z$3))</f>
        <v>5.9155596119392221E-4</v>
      </c>
      <c r="AA1408" s="1" cm="1">
        <f t="array" ref="AA1408">[1]!table_weight[Vision]*(('F+ , F-'!AA$2-[1]!tbl_gk[[#This Row],[Vision]])/('F+ , F-'!AA$2-'F+ , F-'!AA$3))</f>
        <v>2.200588175641412E-2</v>
      </c>
      <c r="AB1408" s="1" cm="1">
        <f t="array" ref="AB1408">[1]!table_weight[Penalties]*(('F+ , F-'!AB$2-[1]!tbl_gk[[#This Row],[Penalties]])/('F+ , F-'!AB$2-'F+ , F-'!AB$3))</f>
        <v>2.4662663970364263E-3</v>
      </c>
      <c r="AC1408" s="1" cm="1">
        <f t="array" ref="AC1408">[1]!table_weight[Composure]*(('F+ , F-'!AC$2-[1]!tbl_gk[[#This Row],[Composure]])/('F+ , F-'!AC$2-'F+ , F-'!AC$3))</f>
        <v>1.6545775756702319E-3</v>
      </c>
      <c r="AD1408" s="1" cm="1">
        <f t="array" ref="AD1408">[1]!table_weight[Marking]*(('F+ , F-'!AD$2-[1]!tbl_gk[[#This Row],[Marking]])/('F+ , F-'!AD$2-'F+ , F-'!AD$3))</f>
        <v>2.9972168700492414E-2</v>
      </c>
      <c r="AE1408" s="1" cm="1">
        <f t="array" ref="AE1408">[1]!table_weight[StandingTackle]*(('F+ , F-'!AE$2-[1]!tbl_gk[[#This Row],[StandingTackle]])/('F+ , F-'!AE$2-'F+ , F-'!AE$3))</f>
        <v>2.6900228972187096E-2</v>
      </c>
      <c r="AF1408" s="1" cm="1">
        <f t="array" ref="AF1408">[1]!table_weight[SlidingTackle]*(('F+ , F-'!AF$2-[1]!tbl_gk[[#This Row],[SlidingTackle]])/('F+ , F-'!AF$2-'F+ , F-'!AF$3))</f>
        <v>8.9667429907290316E-3</v>
      </c>
      <c r="AG1408" s="1" cm="1">
        <f t="array" ref="AG1408">[1]!table_weight[GKDiving]*(('F+ , F-'!AG$2-[1]!tbl_gk[[#This Row],[GKDiving]])/('F+ , F-'!AG$2-'F+ , F-'!AG$3))</f>
        <v>5.1243535138424057E-2</v>
      </c>
      <c r="AH1408" s="1" cm="1">
        <f t="array" ref="AH1408">[1]!table_weight[GKHandling]*(('F+ , F-'!AH$2-[1]!tbl_gk[[#This Row],[GKHandling]])/('F+ , F-'!AH$2-'F+ , F-'!AH$3))</f>
        <v>5.5253898757952898E-2</v>
      </c>
      <c r="AI1408" s="1" cm="1">
        <f t="array" ref="AI1408">[1]!table_weight[GKKicking]*(('F+ , F-'!AI$2-[1]!tbl_gk[[#This Row],[GKKicking]])/('F+ , F-'!AI$2-'F+ , F-'!AI$3))</f>
        <v>2.8621843626407038E-2</v>
      </c>
      <c r="AJ1408" s="1" cm="1">
        <f t="array" ref="AJ1408">[1]!table_weight[GKPositioning]*(('F+ , F-'!AJ$2-[1]!tbl_gk[[#This Row],[GKPositioning]])/('F+ , F-'!AJ$2-'F+ , F-'!AJ$3))</f>
        <v>2.0182069223748555E-2</v>
      </c>
      <c r="AK1408" s="1" cm="1">
        <f t="array" ref="AK1408">[1]!table_weight[GKReflexes]*(('F+ , F-'!AK$2-[1]!tbl_gk[[#This Row],[GKReflexes]])/('F+ , F-'!AK$2-'F+ , F-'!AK$3))</f>
        <v>5.4659770814318998E-2</v>
      </c>
    </row>
    <row r="1409" spans="1:37" x14ac:dyDescent="0.55000000000000004">
      <c r="A1409" s="8">
        <f>[1]!tbl_gk[[#This Row],[ID]]</f>
        <v>255368</v>
      </c>
      <c r="B1409" s="2" cm="1">
        <f t="array" ref="B1409">[1]!table_weight[ValueEUR]*(('F+ , F-'!B$2-[1]!tbl_gk[[#This Row],[ValueEUR]])/('F+ , F-'!B$2-'F+ , F-'!B$3))</f>
        <v>1.2068791068449063E-4</v>
      </c>
      <c r="C1409" s="2" cm="1">
        <f t="array" ref="C1409">[1]!table_weight[WageEUR]*(('F+ , F-'!C$2-[1]!tbl_gk[[#This Row],[WageEUR]])/('F+ , F-'!C$2-'F+ , F-'!C$3))</f>
        <v>5.4769309433185431E-4</v>
      </c>
      <c r="D1409" s="2" cm="1">
        <f t="array" ref="D1409">[1]!table_weight[Crossing]*(('F+ , F-'!D$2-[1]!tbl_gk[[#This Row],[Crossing]])/('F+ , F-'!D$2-'F+ , F-'!D$3))</f>
        <v>3.2504443341392672E-2</v>
      </c>
      <c r="E1409" s="2" cm="1">
        <f t="array" ref="E1409">[1]!table_weight[Finishing]*(('F+ , F-'!E$2-[1]!tbl_gk[[#This Row],[Finishing]])/('F+ , F-'!E$2-'F+ , F-'!E$3))</f>
        <v>1.9965013690294877E-2</v>
      </c>
      <c r="F1409" s="2" cm="1">
        <f t="array" ref="F1409">[1]!table_weight[HeadingAccuracy]*(('F+ , F-'!F$2-[1]!tbl_gk[[#This Row],[HeadingAccuracy]])/('F+ , F-'!F$2-'F+ , F-'!F$3))</f>
        <v>1.0439222844598752E-2</v>
      </c>
      <c r="G1409" s="2" cm="1">
        <f t="array" ref="G1409">[1]!table_weight[ShortPassing]*(('F+ , F-'!G$2-[1]!tbl_gk[[#This Row],[ShortPassing]])/('F+ , F-'!G$2-'F+ , F-'!G$3))</f>
        <v>4.5002898783658811E-2</v>
      </c>
      <c r="H1409" s="2" cm="1">
        <f t="array" ref="H1409">[1]!table_weight[Volleys]*(('F+ , F-'!H$2-[1]!tbl_gk[[#This Row],[Volleys]])/('F+ , F-'!H$2-'F+ , F-'!H$3))</f>
        <v>1.9675665665797848E-3</v>
      </c>
      <c r="I1409" s="2" cm="1">
        <f t="array" ref="I1409">[1]!table_weight[Dribbling]*(('F+ , F-'!I$2-[1]!tbl_gk[[#This Row],[Dribbling]])/('F+ , F-'!I$2-'F+ , F-'!I$3))</f>
        <v>2.2491199096005835E-2</v>
      </c>
      <c r="J1409" s="2" cm="1">
        <f t="array" ref="J1409">[1]!table_weight[Curve]*(('F+ , F-'!J$2-[1]!tbl_gk[[#This Row],[Curve]])/('F+ , F-'!J$2-'F+ , F-'!J$3))</f>
        <v>9.295879390190295E-3</v>
      </c>
      <c r="K1409" s="2" cm="1">
        <f t="array" ref="K1409">[1]!table_weight[FKAccuracy]*(('F+ , F-'!K$2-[1]!tbl_gk[[#This Row],[FKAccuracy]])/('F+ , F-'!K$2-'F+ , F-'!K$3))</f>
        <v>9.7353209613629272E-3</v>
      </c>
      <c r="L1409" s="2" cm="1">
        <f t="array" ref="L1409">[1]!table_weight[LongPassing]*(('F+ , F-'!L$2-[1]!tbl_gk[[#This Row],[LongPassing]])/('F+ , F-'!L$2-'F+ , F-'!L$3))</f>
        <v>2.4905508603486726E-2</v>
      </c>
      <c r="M1409" s="2" cm="1">
        <f t="array" ref="M1409">[1]!table_weight[BallControl]*(('F+ , F-'!M$2-[1]!tbl_gk[[#This Row],[BallControl]])/('F+ , F-'!M$2-'F+ , F-'!M$3))</f>
        <v>9.561475944195718E-3</v>
      </c>
      <c r="N1409" s="2" cm="1">
        <f t="array" ref="N1409">[1]!table_weight[Acceleration]*(('F+ , F-'!N$2-[1]!tbl_gk[[#This Row],[Acceleration]])/('F+ , F-'!N$2-'F+ , F-'!N$3))</f>
        <v>7.8920524705166431E-3</v>
      </c>
      <c r="O1409" s="2" cm="1">
        <f t="array" ref="O1409">[1]!table_weight[SprintSpeed]*(('F+ , F-'!O$2-[1]!tbl_gk[[#This Row],[SprintSpeed]])/('F+ , F-'!O$2-'F+ , F-'!O$3))</f>
        <v>9.2765439610587065E-3</v>
      </c>
      <c r="P1409" s="2" cm="1">
        <f t="array" ref="P1409">[1]!table_weight[Agility]*(('F+ , F-'!P$2-[1]!tbl_gk[[#This Row],[Agility]])/('F+ , F-'!P$2-'F+ , F-'!P$3))</f>
        <v>3.744354215908813E-3</v>
      </c>
      <c r="Q1409" s="2" cm="1">
        <f t="array" ref="Q1409">[1]!table_weight[Reactions]*(('F+ , F-'!Q$2-[1]!tbl_gk[[#This Row],[Reactions]])/('F+ , F-'!Q$2-'F+ , F-'!Q$3))</f>
        <v>2.0625680002887528E-3</v>
      </c>
      <c r="R1409" s="2" cm="1">
        <f t="array" ref="R1409">[1]!table_weight[Balance]*(('F+ , F-'!R$2-[1]!tbl_gk[[#This Row],[Balance]])/('F+ , F-'!R$2-'F+ , F-'!R$3))</f>
        <v>1.5521876532785257E-3</v>
      </c>
      <c r="S1409" s="2" cm="1">
        <f t="array" ref="S1409">[1]!table_weight[ShotPower]*(('F+ , F-'!S$2-[1]!tbl_gk[[#This Row],[ShotPower]])/('F+ , F-'!S$2-'F+ , F-'!S$3))</f>
        <v>7.0121023692742987E-3</v>
      </c>
      <c r="T1409" s="2" cm="1">
        <f t="array" ref="T1409">[1]!table_weight[Jumping]*(('F+ , F-'!T$2-[1]!tbl_gk[[#This Row],[Jumping]])/('F+ , F-'!T$2-'F+ , F-'!T$3))</f>
        <v>1.6315495058735752E-3</v>
      </c>
      <c r="U1409" s="2" cm="1">
        <f t="array" ref="U1409">[1]!table_weight[Stamina]*(('F+ , F-'!U$2-[1]!tbl_gk[[#This Row],[Stamina]])/('F+ , F-'!U$2-'F+ , F-'!U$3))</f>
        <v>1.88916258574835E-2</v>
      </c>
      <c r="V1409" s="2" cm="1">
        <f t="array" ref="V1409">[1]!table_weight[Strength]*(('F+ , F-'!V$2-[1]!tbl_gk[[#This Row],[Strength]])/('F+ , F-'!V$2-'F+ , F-'!V$3))</f>
        <v>3.4606023729844775E-2</v>
      </c>
      <c r="W1409" s="2" cm="1">
        <f t="array" ref="W1409">[1]!table_weight[LongShots]*(('F+ , F-'!W$2-[1]!tbl_gk[[#This Row],[LongShots]])/('F+ , F-'!W$2-'F+ , F-'!W$3))</f>
        <v>9.6091773208573719E-3</v>
      </c>
      <c r="X1409" s="2" cm="1">
        <f t="array" ref="X1409">[1]!table_weight[Aggression]*(('F+ , F-'!X$2-[1]!tbl_gk[[#This Row],[Aggression]])/('F+ , F-'!X$2-'F+ , F-'!X$3))</f>
        <v>1.5819896562214757E-2</v>
      </c>
      <c r="Y1409" s="2" cm="1">
        <f t="array" ref="Y1409">[1]!table_weight[Interceptions]*(('F+ , F-'!Y$2-[1]!tbl_gk[[#This Row],[Interceptions]])/('F+ , F-'!Y$2-'F+ , F-'!Y$3))</f>
        <v>2.3546812894353474E-2</v>
      </c>
      <c r="Z1409" s="2" cm="1">
        <f t="array" ref="Z1409">[1]!table_weight[Positioning]*(('F+ , F-'!Z$2-[1]!tbl_gk[[#This Row],[Positioning]])/('F+ , F-'!Z$2-'F+ , F-'!Z$3))</f>
        <v>2.3662238447756888E-3</v>
      </c>
      <c r="AA1409" s="2" cm="1">
        <f t="array" ref="AA1409">[1]!table_weight[Vision]*(('F+ , F-'!AA$2-[1]!tbl_gk[[#This Row],[Vision]])/('F+ , F-'!AA$2-'F+ , F-'!AA$3))</f>
        <v>2.9104553290741252E-2</v>
      </c>
      <c r="AB1409" s="2" cm="1">
        <f t="array" ref="AB1409">[1]!table_weight[Penalties]*(('F+ , F-'!AB$2-[1]!tbl_gk[[#This Row],[Penalties]])/('F+ , F-'!AB$2-'F+ , F-'!AB$3))</f>
        <v>2.3488251400346914E-3</v>
      </c>
      <c r="AC1409" s="2" cm="1">
        <f t="array" ref="AC1409">[1]!table_weight[Composure]*(('F+ , F-'!AC$2-[1]!tbl_gk[[#This Row],[Composure]])/('F+ , F-'!AC$2-'F+ , F-'!AC$3))</f>
        <v>1.7613245160360534E-3</v>
      </c>
      <c r="AD1409" s="2" cm="1">
        <f t="array" ref="AD1409">[1]!table_weight[Marking]*(('F+ , F-'!AD$2-[1]!tbl_gk[[#This Row],[Marking]])/('F+ , F-'!AD$2-'F+ , F-'!AD$3))</f>
        <v>3.4704616390043845E-2</v>
      </c>
      <c r="AE1409" s="2" cm="1">
        <f t="array" ref="AE1409">[1]!table_weight[StandingTackle]*(('F+ , F-'!AE$2-[1]!tbl_gk[[#This Row],[StandingTackle]])/('F+ , F-'!AE$2-'F+ , F-'!AE$3))</f>
        <v>3.1383600467551613E-2</v>
      </c>
      <c r="AF1409" s="2" cm="1">
        <f t="array" ref="AF1409">[1]!table_weight[SlidingTackle]*(('F+ , F-'!AF$2-[1]!tbl_gk[[#This Row],[SlidingTackle]])/('F+ , F-'!AF$2-'F+ , F-'!AF$3))</f>
        <v>9.7139715732897855E-3</v>
      </c>
      <c r="AG1409" s="2" cm="1">
        <f t="array" ref="AG1409">[1]!table_weight[GKDiving]*(('F+ , F-'!AG$2-[1]!tbl_gk[[#This Row],[GKDiving]])/('F+ , F-'!AG$2-'F+ , F-'!AG$3))</f>
        <v>4.7827299462529123E-2</v>
      </c>
      <c r="AH1409" s="2" cm="1">
        <f t="array" ref="AH1409">[1]!table_weight[GKHandling]*(('F+ , F-'!AH$2-[1]!tbl_gk[[#This Row],[GKHandling]])/('F+ , F-'!AH$2-'F+ , F-'!AH$3))</f>
        <v>5.5253898757952898E-2</v>
      </c>
      <c r="AI1409" s="2" cm="1">
        <f t="array" ref="AI1409">[1]!table_weight[GKKicking]*(('F+ , F-'!AI$2-[1]!tbl_gk[[#This Row],[GKKicking]])/('F+ , F-'!AI$2-'F+ , F-'!AI$3))</f>
        <v>3.2199574079707916E-2</v>
      </c>
      <c r="AJ1409" s="2" cm="1">
        <f t="array" ref="AJ1409">[1]!table_weight[GKPositioning]*(('F+ , F-'!AJ$2-[1]!tbl_gk[[#This Row],[GKPositioning]])/('F+ , F-'!AJ$2-'F+ , F-'!AJ$3))</f>
        <v>2.0812758886990693E-2</v>
      </c>
      <c r="AK1409" s="2" cm="1">
        <f t="array" ref="AK1409">[1]!table_weight[GKReflexes]*(('F+ , F-'!AK$2-[1]!tbl_gk[[#This Row],[GKReflexes]])/('F+ , F-'!AK$2-'F+ , F-'!AK$3))</f>
        <v>7.1057702058614697E-2</v>
      </c>
    </row>
    <row r="1410" spans="1:37" x14ac:dyDescent="0.55000000000000004">
      <c r="A1410" s="7">
        <f>[1]!tbl_gk[[#This Row],[ID]]</f>
        <v>255452</v>
      </c>
      <c r="B1410" s="1" cm="1">
        <f t="array" ref="B1410">[1]!table_weight[ValueEUR]*(('F+ , F-'!B$2-[1]!tbl_gk[[#This Row],[ValueEUR]])/('F+ , F-'!B$2-'F+ , F-'!B$3))</f>
        <v>2.0557071231680501E-4</v>
      </c>
      <c r="C1410" s="1" cm="1">
        <f t="array" ref="C1410">[1]!table_weight[WageEUR]*(('F+ , F-'!C$2-[1]!tbl_gk[[#This Row],[WageEUR]])/('F+ , F-'!C$2-'F+ , F-'!C$3))</f>
        <v>0</v>
      </c>
      <c r="D1410" s="1" cm="1">
        <f t="array" ref="D1410">[1]!table_weight[Crossing]*(('F+ , F-'!D$2-[1]!tbl_gk[[#This Row],[Crossing]])/('F+ , F-'!D$2-'F+ , F-'!D$3))</f>
        <v>3.2504443341392672E-2</v>
      </c>
      <c r="E1410" s="1" cm="1">
        <f t="array" ref="E1410">[1]!table_weight[Finishing]*(('F+ , F-'!E$2-[1]!tbl_gk[[#This Row],[Finishing]])/('F+ , F-'!E$2-'F+ , F-'!E$3))</f>
        <v>1.8966763005780131E-2</v>
      </c>
      <c r="F1410" s="1" cm="1">
        <f t="array" ref="F1410">[1]!table_weight[HeadingAccuracy]*(('F+ , F-'!F$2-[1]!tbl_gk[[#This Row],[HeadingAccuracy]])/('F+ , F-'!F$2-'F+ , F-'!F$3))</f>
        <v>1.00216539308148E-2</v>
      </c>
      <c r="G1410" s="1" cm="1">
        <f t="array" ref="G1410">[1]!table_weight[ShortPassing]*(('F+ , F-'!G$2-[1]!tbl_gk[[#This Row],[ShortPassing]])/('F+ , F-'!G$2-'F+ , F-'!G$3))</f>
        <v>5.9066304653552192E-2</v>
      </c>
      <c r="H1410" s="1" cm="1">
        <f t="array" ref="H1410">[1]!table_weight[Volleys]*(('F+ , F-'!H$2-[1]!tbl_gk[[#This Row],[Volleys]])/('F+ , F-'!H$2-'F+ , F-'!H$3))</f>
        <v>1.851827356780974E-3</v>
      </c>
      <c r="I1410" s="1" cm="1">
        <f t="array" ref="I1410">[1]!table_weight[Dribbling]*(('F+ , F-'!I$2-[1]!tbl_gk[[#This Row],[Dribbling]])/('F+ , F-'!I$2-'F+ , F-'!I$3))</f>
        <v>2.0535442652874894E-2</v>
      </c>
      <c r="J1410" s="1" cm="1">
        <f t="array" ref="J1410">[1]!table_weight[Curve]*(('F+ , F-'!J$2-[1]!tbl_gk[[#This Row],[Curve]])/('F+ , F-'!J$2-'F+ , F-'!J$3))</f>
        <v>9.8029273569279467E-3</v>
      </c>
      <c r="K1410" s="1" cm="1">
        <f t="array" ref="K1410">[1]!table_weight[FKAccuracy]*(('F+ , F-'!K$2-[1]!tbl_gk[[#This Row],[FKAccuracy]])/('F+ , F-'!K$2-'F+ , F-'!K$3))</f>
        <v>9.4310921813203358E-3</v>
      </c>
      <c r="L1410" s="1" cm="1">
        <f t="array" ref="L1410">[1]!table_weight[LongPassing]*(('F+ , F-'!L$2-[1]!tbl_gk[[#This Row],[LongPassing]])/('F+ , F-'!L$2-'F+ , F-'!L$3))</f>
        <v>2.5988356803638323E-2</v>
      </c>
      <c r="M1410" s="1" cm="1">
        <f t="array" ref="M1410">[1]!table_weight[BallControl]*(('F+ , F-'!M$2-[1]!tbl_gk[[#This Row],[BallControl]])/('F+ , F-'!M$2-'F+ , F-'!M$3))</f>
        <v>1.5211439002129552E-2</v>
      </c>
      <c r="N1410" s="1" cm="1">
        <f t="array" ref="N1410">[1]!table_weight[Acceleration]*(('F+ , F-'!N$2-[1]!tbl_gk[[#This Row],[Acceleration]])/('F+ , F-'!N$2-'F+ , F-'!N$3))</f>
        <v>7.8920524705166431E-3</v>
      </c>
      <c r="O1410" s="1" cm="1">
        <f t="array" ref="O1410">[1]!table_weight[SprintSpeed]*(('F+ , F-'!O$2-[1]!tbl_gk[[#This Row],[SprintSpeed]])/('F+ , F-'!O$2-'F+ , F-'!O$3))</f>
        <v>9.2765439610587065E-3</v>
      </c>
      <c r="P1410" s="1" cm="1">
        <f t="array" ref="P1410">[1]!table_weight[Agility]*(('F+ , F-'!P$2-[1]!tbl_gk[[#This Row],[Agility]])/('F+ , F-'!P$2-'F+ , F-'!P$3))</f>
        <v>5.4995202546160686E-3</v>
      </c>
      <c r="Q1410" s="1" cm="1">
        <f t="array" ref="Q1410">[1]!table_weight[Reactions]*(('F+ , F-'!Q$2-[1]!tbl_gk[[#This Row],[Reactions]])/('F+ , F-'!Q$2-'F+ , F-'!Q$3))</f>
        <v>1.7531828002454398E-3</v>
      </c>
      <c r="R1410" s="1" cm="1">
        <f t="array" ref="R1410">[1]!table_weight[Balance]*(('F+ , F-'!R$2-[1]!tbl_gk[[#This Row],[Balance]])/('F+ , F-'!R$2-'F+ , F-'!R$3))</f>
        <v>1.4901001471473846E-3</v>
      </c>
      <c r="S1410" s="1" cm="1">
        <f t="array" ref="S1410">[1]!table_weight[ShotPower]*(('F+ , F-'!S$2-[1]!tbl_gk[[#This Row],[ShotPower]])/('F+ , F-'!S$2-'F+ , F-'!S$3))</f>
        <v>6.2329798837993753E-3</v>
      </c>
      <c r="T1410" s="1" cm="1">
        <f t="array" ref="T1410">[1]!table_weight[Jumping]*(('F+ , F-'!T$2-[1]!tbl_gk[[#This Row],[Jumping]])/('F+ , F-'!T$2-'F+ , F-'!T$3))</f>
        <v>1.2021943727489502E-3</v>
      </c>
      <c r="U1410" s="1" cm="1">
        <f t="array" ref="U1410">[1]!table_weight[Stamina]*(('F+ , F-'!U$2-[1]!tbl_gk[[#This Row],[Stamina]])/('F+ , F-'!U$2-'F+ , F-'!U$3))</f>
        <v>1.7174205324984999E-2</v>
      </c>
      <c r="V1410" s="1" cm="1">
        <f t="array" ref="V1410">[1]!table_weight[Strength]*(('F+ , F-'!V$2-[1]!tbl_gk[[#This Row],[Strength]])/('F+ , F-'!V$2-'F+ , F-'!V$3))</f>
        <v>3.9042693438799229E-2</v>
      </c>
      <c r="W1410" s="1" cm="1">
        <f t="array" ref="W1410">[1]!table_weight[LongShots]*(('F+ , F-'!W$2-[1]!tbl_gk[[#This Row],[LongShots]])/('F+ , F-'!W$2-'F+ , F-'!W$3))</f>
        <v>9.0897623305407575E-3</v>
      </c>
      <c r="X1410" s="1" cm="1">
        <f t="array" ref="X1410">[1]!table_weight[Aggression]*(('F+ , F-'!X$2-[1]!tbl_gk[[#This Row],[Aggression]])/('F+ , F-'!X$2-'F+ , F-'!X$3))</f>
        <v>1.2169151201703659E-2</v>
      </c>
      <c r="Y1410" s="1" cm="1">
        <f t="array" ref="Y1410">[1]!table_weight[Interceptions]*(('F+ , F-'!Y$2-[1]!tbl_gk[[#This Row],[Interceptions]])/('F+ , F-'!Y$2-'F+ , F-'!Y$3))</f>
        <v>2.3546812894353474E-2</v>
      </c>
      <c r="Z1410" s="1" cm="1">
        <f t="array" ref="Z1410">[1]!table_weight[Positioning]*(('F+ , F-'!Z$2-[1]!tbl_gk[[#This Row],[Positioning]])/('F+ , F-'!Z$2-'F+ , F-'!Z$3))</f>
        <v>1.9225568738802474E-3</v>
      </c>
      <c r="AA1410" s="1" cm="1">
        <f t="array" ref="AA1410">[1]!table_weight[Vision]*(('F+ , F-'!AA$2-[1]!tbl_gk[[#This Row],[Vision]])/('F+ , F-'!AA$2-'F+ , F-'!AA$3))</f>
        <v>2.6265084677010397E-2</v>
      </c>
      <c r="AB1410" s="1" cm="1">
        <f t="array" ref="AB1410">[1]!table_weight[Penalties]*(('F+ , F-'!AB$2-[1]!tbl_gk[[#This Row],[Penalties]])/('F+ , F-'!AB$2-'F+ , F-'!AB$3))</f>
        <v>2.4662663970364263E-3</v>
      </c>
      <c r="AC1410" s="1" cm="1">
        <f t="array" ref="AC1410">[1]!table_weight[Composure]*(('F+ , F-'!AC$2-[1]!tbl_gk[[#This Row],[Composure]])/('F+ , F-'!AC$2-'F+ , F-'!AC$3))</f>
        <v>2.5619265687797138E-3</v>
      </c>
      <c r="AD1410" s="1" cm="1">
        <f t="array" ref="AD1410">[1]!table_weight[Marking]*(('F+ , F-'!AD$2-[1]!tbl_gk[[#This Row],[Marking]])/('F+ , F-'!AD$2-'F+ , F-'!AD$3))</f>
        <v>3.7859581516411465E-2</v>
      </c>
      <c r="AE1410" s="1" cm="1">
        <f t="array" ref="AE1410">[1]!table_weight[StandingTackle]*(('F+ , F-'!AE$2-[1]!tbl_gk[[#This Row],[StandingTackle]])/('F+ , F-'!AE$2-'F+ , F-'!AE$3))</f>
        <v>3.1383600467551613E-2</v>
      </c>
      <c r="AF1410" s="1" cm="1">
        <f t="array" ref="AF1410">[1]!table_weight[SlidingTackle]*(('F+ , F-'!AF$2-[1]!tbl_gk[[#This Row],[SlidingTackle]])/('F+ , F-'!AF$2-'F+ , F-'!AF$3))</f>
        <v>9.7139715732897855E-3</v>
      </c>
      <c r="AG1410" s="1" cm="1">
        <f t="array" ref="AG1410">[1]!table_weight[GKDiving]*(('F+ , F-'!AG$2-[1]!tbl_gk[[#This Row],[GKDiving]])/('F+ , F-'!AG$2-'F+ , F-'!AG$3))</f>
        <v>4.9535417300476586E-2</v>
      </c>
      <c r="AH1410" s="1" cm="1">
        <f t="array" ref="AH1410">[1]!table_weight[GKHandling]*(('F+ , F-'!AH$2-[1]!tbl_gk[[#This Row],[GKHandling]])/('F+ , F-'!AH$2-'F+ , F-'!AH$3))</f>
        <v>5.3471514927051197E-2</v>
      </c>
      <c r="AI1410" s="1" cm="1">
        <f t="array" ref="AI1410">[1]!table_weight[GKKicking]*(('F+ , F-'!AI$2-[1]!tbl_gk[[#This Row],[GKKicking]])/('F+ , F-'!AI$2-'F+ , F-'!AI$3))</f>
        <v>2.8621843626407038E-2</v>
      </c>
      <c r="AJ1410" s="1" cm="1">
        <f t="array" ref="AJ1410">[1]!table_weight[GKPositioning]*(('F+ , F-'!AJ$2-[1]!tbl_gk[[#This Row],[GKPositioning]])/('F+ , F-'!AJ$2-'F+ , F-'!AJ$3))</f>
        <v>1.8290000234022125E-2</v>
      </c>
      <c r="AK1410" s="1" cm="1">
        <f t="array" ref="AK1410">[1]!table_weight[GKReflexes]*(('F+ , F-'!AK$2-[1]!tbl_gk[[#This Row],[GKReflexes]])/('F+ , F-'!AK$2-'F+ , F-'!AK$3))</f>
        <v>4.9193793732887098E-2</v>
      </c>
    </row>
    <row r="1411" spans="1:37" x14ac:dyDescent="0.55000000000000004">
      <c r="A1411" s="8">
        <f>[1]!tbl_gk[[#This Row],[ID]]</f>
        <v>255473</v>
      </c>
      <c r="B1411" s="2" cm="1">
        <f t="array" ref="B1411">[1]!table_weight[ValueEUR]*(('F+ , F-'!B$2-[1]!tbl_gk[[#This Row],[ValueEUR]])/('F+ , F-'!B$2-'F+ , F-'!B$3))</f>
        <v>3.9848617057206497E-4</v>
      </c>
      <c r="C1411" s="2" cm="1">
        <f t="array" ref="C1411">[1]!table_weight[WageEUR]*(('F+ , F-'!C$2-[1]!tbl_gk[[#This Row],[WageEUR]])/('F+ , F-'!C$2-'F+ , F-'!C$3))</f>
        <v>5.4769309433185431E-4</v>
      </c>
      <c r="D1411" s="2" cm="1">
        <f t="array" ref="D1411">[1]!table_weight[Crossing]*(('F+ , F-'!D$2-[1]!tbl_gk[[#This Row],[Crossing]])/('F+ , F-'!D$2-'F+ , F-'!D$3))</f>
        <v>3.2504443341392672E-2</v>
      </c>
      <c r="E1411" s="2" cm="1">
        <f t="array" ref="E1411">[1]!table_weight[Finishing]*(('F+ , F-'!E$2-[1]!tbl_gk[[#This Row],[Finishing]])/('F+ , F-'!E$2-'F+ , F-'!E$3))</f>
        <v>2.096326437480962E-2</v>
      </c>
      <c r="F1411" s="2" cm="1">
        <f t="array" ref="F1411">[1]!table_weight[HeadingAccuracy]*(('F+ , F-'!F$2-[1]!tbl_gk[[#This Row],[HeadingAccuracy]])/('F+ , F-'!F$2-'F+ , F-'!F$3))</f>
        <v>1.00216539308148E-2</v>
      </c>
      <c r="G1411" s="2" cm="1">
        <f t="array" ref="G1411">[1]!table_weight[ShortPassing]*(('F+ , F-'!G$2-[1]!tbl_gk[[#This Row],[ShortPassing]])/('F+ , F-'!G$2-'F+ , F-'!G$3))</f>
        <v>6.1878985827530868E-2</v>
      </c>
      <c r="H1411" s="2" cm="1">
        <f t="array" ref="H1411">[1]!table_weight[Volleys]*(('F+ , F-'!H$2-[1]!tbl_gk[[#This Row],[Volleys]])/('F+ , F-'!H$2-'F+ , F-'!H$3))</f>
        <v>2.1990449861774069E-3</v>
      </c>
      <c r="I1411" s="2" cm="1">
        <f t="array" ref="I1411">[1]!table_weight[Dribbling]*(('F+ , F-'!I$2-[1]!tbl_gk[[#This Row],[Dribbling]])/('F+ , F-'!I$2-'F+ , F-'!I$3))</f>
        <v>2.2491199096005835E-2</v>
      </c>
      <c r="J1411" s="2" cm="1">
        <f t="array" ref="J1411">[1]!table_weight[Curve]*(('F+ , F-'!J$2-[1]!tbl_gk[[#This Row],[Curve]])/('F+ , F-'!J$2-'F+ , F-'!J$3))</f>
        <v>9.6339113680153961E-3</v>
      </c>
      <c r="K1411" s="2" cm="1">
        <f t="array" ref="K1411">[1]!table_weight[FKAccuracy]*(('F+ , F-'!K$2-[1]!tbl_gk[[#This Row],[FKAccuracy]])/('F+ , F-'!K$2-'F+ , F-'!K$3))</f>
        <v>9.2789777912990392E-3</v>
      </c>
      <c r="L1411" s="2" cm="1">
        <f t="array" ref="L1411">[1]!table_weight[LongPassing]*(('F+ , F-'!L$2-[1]!tbl_gk[[#This Row],[LongPassing]])/('F+ , F-'!L$2-'F+ , F-'!L$3))</f>
        <v>2.7612629103865718E-2</v>
      </c>
      <c r="M1411" s="2" cm="1">
        <f t="array" ref="M1411">[1]!table_weight[BallControl]*(('F+ , F-'!M$2-[1]!tbl_gk[[#This Row],[BallControl]])/('F+ , F-'!M$2-'F+ , F-'!M$3))</f>
        <v>1.5646051545047536E-2</v>
      </c>
      <c r="N1411" s="2" cm="1">
        <f t="array" ref="N1411">[1]!table_weight[Acceleration]*(('F+ , F-'!N$2-[1]!tbl_gk[[#This Row],[Acceleration]])/('F+ , F-'!N$2-'F+ , F-'!N$3))</f>
        <v>7.2155908301866443E-3</v>
      </c>
      <c r="O1411" s="2" cm="1">
        <f t="array" ref="O1411">[1]!table_weight[SprintSpeed]*(('F+ , F-'!O$2-[1]!tbl_gk[[#This Row],[SprintSpeed]])/('F+ , F-'!O$2-'F+ , F-'!O$3))</f>
        <v>7.589899604502578E-3</v>
      </c>
      <c r="P1411" s="2" cm="1">
        <f t="array" ref="P1411">[1]!table_weight[Agility]*(('F+ , F-'!P$2-[1]!tbl_gk[[#This Row],[Agility]])/('F+ , F-'!P$2-'F+ , F-'!P$3))</f>
        <v>4.2123984928974139E-3</v>
      </c>
      <c r="Q1411" s="2" cm="1">
        <f t="array" ref="Q1411">[1]!table_weight[Reactions]*(('F+ , F-'!Q$2-[1]!tbl_gk[[#This Row],[Reactions]])/('F+ , F-'!Q$2-'F+ , F-'!Q$3))</f>
        <v>1.4953618002093458E-3</v>
      </c>
      <c r="R1411" s="2" cm="1">
        <f t="array" ref="R1411">[1]!table_weight[Balance]*(('F+ , F-'!R$2-[1]!tbl_gk[[#This Row],[Balance]])/('F+ , F-'!R$2-'F+ , F-'!R$3))</f>
        <v>1.7384501716719487E-3</v>
      </c>
      <c r="S1411" s="2" cm="1">
        <f t="array" ref="S1411">[1]!table_weight[ShotPower]*(('F+ , F-'!S$2-[1]!tbl_gk[[#This Row],[ShotPower]])/('F+ , F-'!S$2-'F+ , F-'!S$3))</f>
        <v>4.93444240800784E-3</v>
      </c>
      <c r="T1411" s="2" cm="1">
        <f t="array" ref="T1411">[1]!table_weight[Jumping]*(('F+ , F-'!T$2-[1]!tbl_gk[[#This Row],[Jumping]])/('F+ , F-'!T$2-'F+ , F-'!T$3))</f>
        <v>2.91961490524745E-3</v>
      </c>
      <c r="U1411" s="2" cm="1">
        <f t="array" ref="U1411">[1]!table_weight[Stamina]*(('F+ , F-'!U$2-[1]!tbl_gk[[#This Row],[Stamina]])/('F+ , F-'!U$2-'F+ , F-'!U$3))</f>
        <v>1.4598074526237249E-2</v>
      </c>
      <c r="V1411" s="2" cm="1">
        <f t="array" ref="V1411">[1]!table_weight[Strength]*(('F+ , F-'!V$2-[1]!tbl_gk[[#This Row],[Strength]])/('F+ , F-'!V$2-'F+ , F-'!V$3))</f>
        <v>2.5732684311935858E-2</v>
      </c>
      <c r="W1411" s="2" cm="1">
        <f t="array" ref="W1411">[1]!table_weight[LongShots]*(('F+ , F-'!W$2-[1]!tbl_gk[[#This Row],[LongShots]])/('F+ , F-'!W$2-'F+ , F-'!W$3))</f>
        <v>1.0128592311173986E-2</v>
      </c>
      <c r="X1411" s="2" cm="1">
        <f t="array" ref="X1411">[1]!table_weight[Aggression]*(('F+ , F-'!X$2-[1]!tbl_gk[[#This Row],[Aggression]])/('F+ , F-'!X$2-'F+ , F-'!X$3))</f>
        <v>1.3994523881959207E-2</v>
      </c>
      <c r="Y1411" s="2" cm="1">
        <f t="array" ref="Y1411">[1]!table_weight[Interceptions]*(('F+ , F-'!Y$2-[1]!tbl_gk[[#This Row],[Interceptions]])/('F+ , F-'!Y$2-'F+ , F-'!Y$3))</f>
        <v>1.9391492971820509E-2</v>
      </c>
      <c r="Z1411" s="2" cm="1">
        <f t="array" ref="Z1411">[1]!table_weight[Positioning]*(('F+ , F-'!Z$2-[1]!tbl_gk[[#This Row],[Positioning]])/('F+ , F-'!Z$2-'F+ , F-'!Z$3))</f>
        <v>1.7746678835817667E-3</v>
      </c>
      <c r="AA1411" s="2" cm="1">
        <f t="array" ref="AA1411">[1]!table_weight[Vision]*(('F+ , F-'!AA$2-[1]!tbl_gk[[#This Row],[Vision]])/('F+ , F-'!AA$2-'F+ , F-'!AA$3))</f>
        <v>2.2715748909846831E-2</v>
      </c>
      <c r="AB1411" s="2" cm="1">
        <f t="array" ref="AB1411">[1]!table_weight[Penalties]*(('F+ , F-'!AB$2-[1]!tbl_gk[[#This Row],[Penalties]])/('F+ , F-'!AB$2-'F+ , F-'!AB$3))</f>
        <v>2.3488251400346914E-3</v>
      </c>
      <c r="AC1411" s="2" cm="1">
        <f t="array" ref="AC1411">[1]!table_weight[Composure]*(('F+ , F-'!AC$2-[1]!tbl_gk[[#This Row],[Composure]])/('F+ , F-'!AC$2-'F+ , F-'!AC$3))</f>
        <v>1.814697986218964E-3</v>
      </c>
      <c r="AD1411" s="2" cm="1">
        <f t="array" ref="AD1411">[1]!table_weight[Marking]*(('F+ , F-'!AD$2-[1]!tbl_gk[[#This Row],[Marking]])/('F+ , F-'!AD$2-'F+ , F-'!AD$3))</f>
        <v>2.8394686137308601E-2</v>
      </c>
      <c r="AE1411" s="2" cm="1">
        <f t="array" ref="AE1411">[1]!table_weight[StandingTackle]*(('F+ , F-'!AE$2-[1]!tbl_gk[[#This Row],[StandingTackle]])/('F+ , F-'!AE$2-'F+ , F-'!AE$3))</f>
        <v>2.465854322450484E-2</v>
      </c>
      <c r="AF1411" s="2" cm="1">
        <f t="array" ref="AF1411">[1]!table_weight[SlidingTackle]*(('F+ , F-'!AF$2-[1]!tbl_gk[[#This Row],[SlidingTackle]])/('F+ , F-'!AF$2-'F+ , F-'!AF$3))</f>
        <v>7.4722858256075263E-3</v>
      </c>
      <c r="AG1411" s="2" cm="1">
        <f t="array" ref="AG1411">[1]!table_weight[GKDiving]*(('F+ , F-'!AG$2-[1]!tbl_gk[[#This Row],[GKDiving]])/('F+ , F-'!AG$2-'F+ , F-'!AG$3))</f>
        <v>3.9286710272791778E-2</v>
      </c>
      <c r="AH1411" s="2" cm="1">
        <f t="array" ref="AH1411">[1]!table_weight[GKHandling]*(('F+ , F-'!AH$2-[1]!tbl_gk[[#This Row],[GKHandling]])/('F+ , F-'!AH$2-'F+ , F-'!AH$3))</f>
        <v>3.9212444279837541E-2</v>
      </c>
      <c r="AI1411" s="2" cm="1">
        <f t="array" ref="AI1411">[1]!table_weight[GKKicking]*(('F+ , F-'!AI$2-[1]!tbl_gk[[#This Row],[GKKicking]])/('F+ , F-'!AI$2-'F+ , F-'!AI$3))</f>
        <v>2.2360815333130498E-2</v>
      </c>
      <c r="AJ1411" s="2" cm="1">
        <f t="array" ref="AJ1411">[1]!table_weight[GKPositioning]*(('F+ , F-'!AJ$2-[1]!tbl_gk[[#This Row],[GKPositioning]])/('F+ , F-'!AJ$2-'F+ , F-'!AJ$3))</f>
        <v>1.4505862254569271E-2</v>
      </c>
      <c r="AK1411" s="2" cm="1">
        <f t="array" ref="AK1411">[1]!table_weight[GKReflexes]*(('F+ , F-'!AK$2-[1]!tbl_gk[[#This Row],[GKReflexes]])/('F+ , F-'!AK$2-'F+ , F-'!AK$3))</f>
        <v>3.8261839570023298E-2</v>
      </c>
    </row>
    <row r="1412" spans="1:37" x14ac:dyDescent="0.55000000000000004">
      <c r="A1412" s="7">
        <f>[1]!tbl_gk[[#This Row],[ID]]</f>
        <v>255494</v>
      </c>
      <c r="B1412" s="1" cm="1">
        <f t="array" ref="B1412">[1]!table_weight[ValueEUR]*(('F+ , F-'!B$2-[1]!tbl_gk[[#This Row],[ValueEUR]])/('F+ , F-'!B$2-'F+ , F-'!B$3))</f>
        <v>2.132873306470154E-4</v>
      </c>
      <c r="C1412" s="1" cm="1">
        <f t="array" ref="C1412">[1]!table_weight[WageEUR]*(('F+ , F-'!C$2-[1]!tbl_gk[[#This Row],[WageEUR]])/('F+ , F-'!C$2-'F+ , F-'!C$3))</f>
        <v>0</v>
      </c>
      <c r="D1412" s="1" cm="1">
        <f t="array" ref="D1412">[1]!table_weight[Crossing]*(('F+ , F-'!D$2-[1]!tbl_gk[[#This Row],[Crossing]])/('F+ , F-'!D$2-'F+ , F-'!D$3))</f>
        <v>3.81086577105983E-2</v>
      </c>
      <c r="E1412" s="1" cm="1">
        <f t="array" ref="E1412">[1]!table_weight[Finishing]*(('F+ , F-'!E$2-[1]!tbl_gk[[#This Row],[Finishing]])/('F+ , F-'!E$2-'F+ , F-'!E$3))</f>
        <v>1.9965013690294877E-2</v>
      </c>
      <c r="F1412" s="1" cm="1">
        <f t="array" ref="F1412">[1]!table_weight[HeadingAccuracy]*(('F+ , F-'!F$2-[1]!tbl_gk[[#This Row],[HeadingAccuracy]])/('F+ , F-'!F$2-'F+ , F-'!F$3))</f>
        <v>1.1274360672166649E-2</v>
      </c>
      <c r="G1412" s="1" cm="1">
        <f t="array" ref="G1412">[1]!table_weight[ShortPassing]*(('F+ , F-'!G$2-[1]!tbl_gk[[#This Row],[ShortPassing]])/('F+ , F-'!G$2-'F+ , F-'!G$3))</f>
        <v>5.3440942305594832E-2</v>
      </c>
      <c r="H1412" s="1" cm="1">
        <f t="array" ref="H1412">[1]!table_weight[Volleys]*(('F+ , F-'!H$2-[1]!tbl_gk[[#This Row],[Volleys]])/('F+ , F-'!H$2-'F+ , F-'!H$3))</f>
        <v>2.4305234057750281E-3</v>
      </c>
      <c r="I1412" s="1" cm="1">
        <f t="array" ref="I1412">[1]!table_weight[Dribbling]*(('F+ , F-'!I$2-[1]!tbl_gk[[#This Row],[Dribbling]])/('F+ , F-'!I$2-'F+ , F-'!I$3))</f>
        <v>2.2491199096005835E-2</v>
      </c>
      <c r="J1412" s="1" cm="1">
        <f t="array" ref="J1412">[1]!table_weight[Curve]*(('F+ , F-'!J$2-[1]!tbl_gk[[#This Row],[Curve]])/('F+ , F-'!J$2-'F+ , F-'!J$3))</f>
        <v>9.4648953791028455E-3</v>
      </c>
      <c r="K1412" s="1" cm="1">
        <f t="array" ref="K1412">[1]!table_weight[FKAccuracy]*(('F+ , F-'!K$2-[1]!tbl_gk[[#This Row],[FKAccuracy]])/('F+ , F-'!K$2-'F+ , F-'!K$3))</f>
        <v>9.1268634012777444E-3</v>
      </c>
      <c r="L1412" s="1" cm="1">
        <f t="array" ref="L1412">[1]!table_weight[LongPassing]*(('F+ , F-'!L$2-[1]!tbl_gk[[#This Row],[LongPassing]])/('F+ , F-'!L$2-'F+ , F-'!L$3))</f>
        <v>2.1656964003031933E-2</v>
      </c>
      <c r="M1412" s="1" cm="1">
        <f t="array" ref="M1412">[1]!table_weight[BallControl]*(('F+ , F-'!M$2-[1]!tbl_gk[[#This Row],[BallControl]])/('F+ , F-'!M$2-'F+ , F-'!M$3))</f>
        <v>1.5211439002129552E-2</v>
      </c>
      <c r="N1412" s="1" cm="1">
        <f t="array" ref="N1412">[1]!table_weight[Acceleration]*(('F+ , F-'!N$2-[1]!tbl_gk[[#This Row],[Acceleration]])/('F+ , F-'!N$2-'F+ , F-'!N$3))</f>
        <v>2.2548721344333262E-3</v>
      </c>
      <c r="O1412" s="1" cm="1">
        <f t="array" ref="O1412">[1]!table_weight[SprintSpeed]*(('F+ , F-'!O$2-[1]!tbl_gk[[#This Row],[SprintSpeed]])/('F+ , F-'!O$2-'F+ , F-'!O$3))</f>
        <v>5.6221478551870948E-3</v>
      </c>
      <c r="P1412" s="1" cm="1">
        <f t="array" ref="P1412">[1]!table_weight[Agility]*(('F+ , F-'!P$2-[1]!tbl_gk[[#This Row],[Agility]])/('F+ , F-'!P$2-'F+ , F-'!P$3))</f>
        <v>2.5742435234373086E-3</v>
      </c>
      <c r="Q1412" s="1" cm="1">
        <f t="array" ref="Q1412">[1]!table_weight[Reactions]*(('F+ , F-'!Q$2-[1]!tbl_gk[[#This Row],[Reactions]])/('F+ , F-'!Q$2-'F+ , F-'!Q$3))</f>
        <v>1.9078754002670962E-3</v>
      </c>
      <c r="R1412" s="1" cm="1">
        <f t="array" ref="R1412">[1]!table_weight[Balance]*(('F+ , F-'!R$2-[1]!tbl_gk[[#This Row],[Balance]])/('F+ , F-'!R$2-'F+ , F-'!R$3))</f>
        <v>1.8005376778030898E-3</v>
      </c>
      <c r="S1412" s="1" cm="1">
        <f t="array" ref="S1412">[1]!table_weight[ShotPower]*(('F+ , F-'!S$2-[1]!tbl_gk[[#This Row],[ShotPower]])/('F+ , F-'!S$2-'F+ , F-'!S$3))</f>
        <v>7.0121023692742987E-3</v>
      </c>
      <c r="T1412" s="1" cm="1">
        <f t="array" ref="T1412">[1]!table_weight[Jumping]*(('F+ , F-'!T$2-[1]!tbl_gk[[#This Row],[Jumping]])/('F+ , F-'!T$2-'F+ , F-'!T$3))</f>
        <v>2.8337438786225251E-3</v>
      </c>
      <c r="U1412" s="1" cm="1">
        <f t="array" ref="U1412">[1]!table_weight[Stamina]*(('F+ , F-'!U$2-[1]!tbl_gk[[#This Row],[Stamina]])/('F+ , F-'!U$2-'F+ , F-'!U$3))</f>
        <v>2.0609046389982E-2</v>
      </c>
      <c r="V1412" s="1" cm="1">
        <f t="array" ref="V1412">[1]!table_weight[Strength]*(('F+ , F-'!V$2-[1]!tbl_gk[[#This Row],[Strength]])/('F+ , F-'!V$2-'F+ , F-'!V$3))</f>
        <v>3.0169354020890316E-2</v>
      </c>
      <c r="W1412" s="1" cm="1">
        <f t="array" ref="W1412">[1]!table_weight[LongShots]*(('F+ , F-'!W$2-[1]!tbl_gk[[#This Row],[LongShots]])/('F+ , F-'!W$2-'F+ , F-'!W$3))</f>
        <v>9.6091773208573719E-3</v>
      </c>
      <c r="X1412" s="1" cm="1">
        <f t="array" ref="X1412">[1]!table_weight[Aggression]*(('F+ , F-'!X$2-[1]!tbl_gk[[#This Row],[Aggression]])/('F+ , F-'!X$2-'F+ , F-'!X$3))</f>
        <v>3.6507453605110975E-3</v>
      </c>
      <c r="Y1412" s="1" cm="1">
        <f t="array" ref="Y1412">[1]!table_weight[Interceptions]*(('F+ , F-'!Y$2-[1]!tbl_gk[[#This Row],[Interceptions]])/('F+ , F-'!Y$2-'F+ , F-'!Y$3))</f>
        <v>2.5624472855619959E-2</v>
      </c>
      <c r="Z1412" s="1" cm="1">
        <f t="array" ref="Z1412">[1]!table_weight[Positioning]*(('F+ , F-'!Z$2-[1]!tbl_gk[[#This Row],[Positioning]])/('F+ , F-'!Z$2-'F+ , F-'!Z$3))</f>
        <v>2.3662238447756888E-3</v>
      </c>
      <c r="AA1412" s="1" cm="1">
        <f t="array" ref="AA1412">[1]!table_weight[Vision]*(('F+ , F-'!AA$2-[1]!tbl_gk[[#This Row],[Vision]])/('F+ , F-'!AA$2-'F+ , F-'!AA$3))</f>
        <v>1.7746678835817837E-2</v>
      </c>
      <c r="AB1412" s="1" cm="1">
        <f t="array" ref="AB1412">[1]!table_weight[Penalties]*(('F+ , F-'!AB$2-[1]!tbl_gk[[#This Row],[Penalties]])/('F+ , F-'!AB$2-'F+ , F-'!AB$3))</f>
        <v>2.3488251400346914E-3</v>
      </c>
      <c r="AC1412" s="1" cm="1">
        <f t="array" ref="AC1412">[1]!table_weight[Composure]*(('F+ , F-'!AC$2-[1]!tbl_gk[[#This Row],[Composure]])/('F+ , F-'!AC$2-'F+ , F-'!AC$3))</f>
        <v>1.2275898142069463E-3</v>
      </c>
      <c r="AD1412" s="1" cm="1">
        <f t="array" ref="AD1412">[1]!table_weight[Marking]*(('F+ , F-'!AD$2-[1]!tbl_gk[[#This Row],[Marking]])/('F+ , F-'!AD$2-'F+ , F-'!AD$3))</f>
        <v>3.7859581516411465E-2</v>
      </c>
      <c r="AE1412" s="1" cm="1">
        <f t="array" ref="AE1412">[1]!table_weight[StandingTackle]*(('F+ , F-'!AE$2-[1]!tbl_gk[[#This Row],[StandingTackle]])/('F+ , F-'!AE$2-'F+ , F-'!AE$3))</f>
        <v>3.362528621523387E-2</v>
      </c>
      <c r="AF1412" s="1" cm="1">
        <f t="array" ref="AF1412">[1]!table_weight[SlidingTackle]*(('F+ , F-'!AF$2-[1]!tbl_gk[[#This Row],[SlidingTackle]])/('F+ , F-'!AF$2-'F+ , F-'!AF$3))</f>
        <v>1.120842873841129E-2</v>
      </c>
      <c r="AG1412" s="1" cm="1">
        <f t="array" ref="AG1412">[1]!table_weight[GKDiving]*(('F+ , F-'!AG$2-[1]!tbl_gk[[#This Row],[GKDiving]])/('F+ , F-'!AG$2-'F+ , F-'!AG$3))</f>
        <v>4.6119181624581652E-2</v>
      </c>
      <c r="AH1412" s="1" cm="1">
        <f t="array" ref="AH1412">[1]!table_weight[GKHandling]*(('F+ , F-'!AH$2-[1]!tbl_gk[[#This Row],[GKHandling]])/('F+ , F-'!AH$2-'F+ , F-'!AH$3))</f>
        <v>5.5253898757952898E-2</v>
      </c>
      <c r="AI1412" s="1" cm="1">
        <f t="array" ref="AI1412">[1]!table_weight[GKKicking]*(('F+ , F-'!AI$2-[1]!tbl_gk[[#This Row],[GKKicking]])/('F+ , F-'!AI$2-'F+ , F-'!AI$3))</f>
        <v>3.2199574079707916E-2</v>
      </c>
      <c r="AJ1412" s="1" cm="1">
        <f t="array" ref="AJ1412">[1]!table_weight[GKPositioning]*(('F+ , F-'!AJ$2-[1]!tbl_gk[[#This Row],[GKPositioning]])/('F+ , F-'!AJ$2-'F+ , F-'!AJ$3))</f>
        <v>1.8920689897264267E-2</v>
      </c>
      <c r="AK1412" s="1" cm="1">
        <f t="array" ref="AK1412">[1]!table_weight[GKReflexes]*(('F+ , F-'!AK$2-[1]!tbl_gk[[#This Row],[GKReflexes]])/('F+ , F-'!AK$2-'F+ , F-'!AK$3))</f>
        <v>5.10157860933644E-2</v>
      </c>
    </row>
    <row r="1413" spans="1:37" x14ac:dyDescent="0.55000000000000004">
      <c r="A1413" s="8">
        <f>[1]!tbl_gk[[#This Row],[ID]]</f>
        <v>255600</v>
      </c>
      <c r="B1413" s="2" cm="1">
        <f t="array" ref="B1413">[1]!table_weight[ValueEUR]*(('F+ , F-'!B$2-[1]!tbl_gk[[#This Row],[ValueEUR]])/('F+ , F-'!B$2-'F+ , F-'!B$3))</f>
        <v>2.5001843389881692E-5</v>
      </c>
      <c r="C1413" s="2" cm="1">
        <f t="array" ref="C1413">[1]!table_weight[WageEUR]*(('F+ , F-'!C$2-[1]!tbl_gk[[#This Row],[WageEUR]])/('F+ , F-'!C$2-'F+ , F-'!C$3))</f>
        <v>7.8241870618836313E-5</v>
      </c>
      <c r="D1413" s="2" cm="1">
        <f t="array" ref="D1413">[1]!table_weight[Crossing]*(('F+ , F-'!D$2-[1]!tbl_gk[[#This Row],[Crossing]])/('F+ , F-'!D$2-'F+ , F-'!D$3))</f>
        <v>3.81086577105983E-2</v>
      </c>
      <c r="E1413" s="2" cm="1">
        <f t="array" ref="E1413">[1]!table_weight[Finishing]*(('F+ , F-'!E$2-[1]!tbl_gk[[#This Row],[Finishing]])/('F+ , F-'!E$2-'F+ , F-'!E$3))</f>
        <v>2.1961515059324362E-2</v>
      </c>
      <c r="F1413" s="2" cm="1">
        <f t="array" ref="F1413">[1]!table_weight[HeadingAccuracy]*(('F+ , F-'!F$2-[1]!tbl_gk[[#This Row],[HeadingAccuracy]])/('F+ , F-'!F$2-'F+ , F-'!F$3))</f>
        <v>1.210949849973455E-2</v>
      </c>
      <c r="G1413" s="2" cm="1">
        <f t="array" ref="G1413">[1]!table_weight[ShortPassing]*(('F+ , F-'!G$2-[1]!tbl_gk[[#This Row],[ShortPassing]])/('F+ , F-'!G$2-'F+ , F-'!G$3))</f>
        <v>5.484728289258417E-2</v>
      </c>
      <c r="H1413" s="2" cm="1">
        <f t="array" ref="H1413">[1]!table_weight[Volleys]*(('F+ , F-'!H$2-[1]!tbl_gk[[#This Row],[Volleys]])/('F+ , F-'!H$2-'F+ , F-'!H$3))</f>
        <v>1.9675665665797848E-3</v>
      </c>
      <c r="I1413" s="2" cm="1">
        <f t="array" ref="I1413">[1]!table_weight[Dribbling]*(('F+ , F-'!I$2-[1]!tbl_gk[[#This Row],[Dribbling]])/('F+ , F-'!I$2-'F+ , F-'!I$3))</f>
        <v>2.5424833760702249E-2</v>
      </c>
      <c r="J1413" s="2" cm="1">
        <f t="array" ref="J1413">[1]!table_weight[Curve]*(('F+ , F-'!J$2-[1]!tbl_gk[[#This Row],[Curve]])/('F+ , F-'!J$2-'F+ , F-'!J$3))</f>
        <v>9.9719433458404991E-3</v>
      </c>
      <c r="K1413" s="2" cm="1">
        <f t="array" ref="K1413">[1]!table_weight[FKAccuracy]*(('F+ , F-'!K$2-[1]!tbl_gk[[#This Row],[FKAccuracy]])/('F+ , F-'!K$2-'F+ , F-'!K$3))</f>
        <v>9.4310921813203358E-3</v>
      </c>
      <c r="L1413" s="2" cm="1">
        <f t="array" ref="L1413">[1]!table_weight[LongPassing]*(('F+ , F-'!L$2-[1]!tbl_gk[[#This Row],[LongPassing]])/('F+ , F-'!L$2-'F+ , F-'!L$3))</f>
        <v>2.2739812203183531E-2</v>
      </c>
      <c r="M1413" s="2" cm="1">
        <f t="array" ref="M1413">[1]!table_weight[BallControl]*(('F+ , F-'!M$2-[1]!tbl_gk[[#This Row],[BallControl]])/('F+ , F-'!M$2-'F+ , F-'!M$3))</f>
        <v>1.2603763744621627E-2</v>
      </c>
      <c r="N1413" s="2" cm="1">
        <f t="array" ref="N1413">[1]!table_weight[Acceleration]*(('F+ , F-'!N$2-[1]!tbl_gk[[#This Row],[Acceleration]])/('F+ , F-'!N$2-'F+ , F-'!N$3))</f>
        <v>9.6959501780633037E-3</v>
      </c>
      <c r="O1413" s="2" cm="1">
        <f t="array" ref="O1413">[1]!table_weight[SprintSpeed]*(('F+ , F-'!O$2-[1]!tbl_gk[[#This Row],[SprintSpeed]])/('F+ , F-'!O$2-'F+ , F-'!O$3))</f>
        <v>1.2368725281411608E-2</v>
      </c>
      <c r="P1413" s="2" cm="1">
        <f t="array" ref="P1413">[1]!table_weight[Agility]*(('F+ , F-'!P$2-[1]!tbl_gk[[#This Row],[Agility]])/('F+ , F-'!P$2-'F+ , F-'!P$3))</f>
        <v>5.265498116121768E-3</v>
      </c>
      <c r="Q1413" s="2" cm="1">
        <f t="array" ref="Q1413">[1]!table_weight[Reactions]*(('F+ , F-'!Q$2-[1]!tbl_gk[[#This Row],[Reactions]])/('F+ , F-'!Q$2-'F+ , F-'!Q$3))</f>
        <v>2.6297742003681597E-3</v>
      </c>
      <c r="R1413" s="2" cm="1">
        <f t="array" ref="R1413">[1]!table_weight[Balance]*(('F+ , F-'!R$2-[1]!tbl_gk[[#This Row],[Balance]])/('F+ , F-'!R$2-'F+ , F-'!R$3))</f>
        <v>2.7939377759013465E-3</v>
      </c>
      <c r="S1413" s="2" cm="1">
        <f t="array" ref="S1413">[1]!table_weight[ShotPower]*(('F+ , F-'!S$2-[1]!tbl_gk[[#This Row],[ShotPower]])/('F+ , F-'!S$2-'F+ , F-'!S$3))</f>
        <v>8.570347340224143E-3</v>
      </c>
      <c r="T1413" s="2" cm="1">
        <f t="array" ref="T1413">[1]!table_weight[Jumping]*(('F+ , F-'!T$2-[1]!tbl_gk[[#This Row],[Jumping]])/('F+ , F-'!T$2-'F+ , F-'!T$3))</f>
        <v>4.2076803046213257E-3</v>
      </c>
      <c r="U1413" s="2" cm="1">
        <f t="array" ref="U1413">[1]!table_weight[Stamina]*(('F+ , F-'!U$2-[1]!tbl_gk[[#This Row],[Stamina]])/('F+ , F-'!U$2-'F+ , F-'!U$3))</f>
        <v>2.1467756656231247E-2</v>
      </c>
      <c r="V1413" s="2" cm="1">
        <f t="array" ref="V1413">[1]!table_weight[Strength]*(('F+ , F-'!V$2-[1]!tbl_gk[[#This Row],[Strength]])/('F+ , F-'!V$2-'F+ , F-'!V$3))</f>
        <v>2.3070682486563184E-2</v>
      </c>
      <c r="W1413" s="2" cm="1">
        <f t="array" ref="W1413">[1]!table_weight[LongShots]*(('F+ , F-'!W$2-[1]!tbl_gk[[#This Row],[LongShots]])/('F+ , F-'!W$2-'F+ , F-'!W$3))</f>
        <v>1.0128592311173986E-2</v>
      </c>
      <c r="X1413" s="2" cm="1">
        <f t="array" ref="X1413">[1]!table_weight[Aggression]*(('F+ , F-'!X$2-[1]!tbl_gk[[#This Row],[Aggression]])/('F+ , F-'!X$2-'F+ , F-'!X$3))</f>
        <v>1.1560693641618476E-2</v>
      </c>
      <c r="Y1413" s="2" cm="1">
        <f t="array" ref="Y1413">[1]!table_weight[Interceptions]*(('F+ , F-'!Y$2-[1]!tbl_gk[[#This Row],[Interceptions]])/('F+ , F-'!Y$2-'F+ , F-'!Y$3))</f>
        <v>2.6317026176042119E-2</v>
      </c>
      <c r="Z1413" s="2" cm="1">
        <f t="array" ref="Z1413">[1]!table_weight[Positioning]*(('F+ , F-'!Z$2-[1]!tbl_gk[[#This Row],[Positioning]])/('F+ , F-'!Z$2-'F+ , F-'!Z$3))</f>
        <v>2.2183348544772088E-3</v>
      </c>
      <c r="AA1413" s="2" cm="1">
        <f t="array" ref="AA1413">[1]!table_weight[Vision]*(('F+ , F-'!AA$2-[1]!tbl_gk[[#This Row],[Vision]])/('F+ , F-'!AA$2-'F+ , F-'!AA$3))</f>
        <v>2.6974951830443111E-2</v>
      </c>
      <c r="AB1413" s="2" cm="1">
        <f t="array" ref="AB1413">[1]!table_weight[Penalties]*(('F+ , F-'!AB$2-[1]!tbl_gk[[#This Row],[Penalties]])/('F+ , F-'!AB$2-'F+ , F-'!AB$3))</f>
        <v>2.153089711698467E-3</v>
      </c>
      <c r="AC1413" s="2" cm="1">
        <f t="array" ref="AC1413">[1]!table_weight[Composure]*(('F+ , F-'!AC$2-[1]!tbl_gk[[#This Row],[Composure]])/('F+ , F-'!AC$2-'F+ , F-'!AC$3))</f>
        <v>1.7613245160360534E-3</v>
      </c>
      <c r="AD1413" s="2" cm="1">
        <f t="array" ref="AD1413">[1]!table_weight[Marking]*(('F+ , F-'!AD$2-[1]!tbl_gk[[#This Row],[Marking]])/('F+ , F-'!AD$2-'F+ , F-'!AD$3))</f>
        <v>3.3127133826860035E-2</v>
      </c>
      <c r="AE1413" s="2" cm="1">
        <f t="array" ref="AE1413">[1]!table_weight[StandingTackle]*(('F+ , F-'!AE$2-[1]!tbl_gk[[#This Row],[StandingTackle]])/('F+ , F-'!AE$2-'F+ , F-'!AE$3))</f>
        <v>3.1383600467551613E-2</v>
      </c>
      <c r="AF1413" s="2" cm="1">
        <f t="array" ref="AF1413">[1]!table_weight[SlidingTackle]*(('F+ , F-'!AF$2-[1]!tbl_gk[[#This Row],[SlidingTackle]])/('F+ , F-'!AF$2-'F+ , F-'!AF$3))</f>
        <v>1.120842873841129E-2</v>
      </c>
      <c r="AG1413" s="2" cm="1">
        <f t="array" ref="AG1413">[1]!table_weight[GKDiving]*(('F+ , F-'!AG$2-[1]!tbl_gk[[#This Row],[GKDiving]])/('F+ , F-'!AG$2-'F+ , F-'!AG$3))</f>
        <v>5.6367888652266468E-2</v>
      </c>
      <c r="AH1413" s="2" cm="1">
        <f t="array" ref="AH1413">[1]!table_weight[GKHandling]*(('F+ , F-'!AH$2-[1]!tbl_gk[[#This Row],[GKHandling]])/('F+ , F-'!AH$2-'F+ , F-'!AH$3))</f>
        <v>7.8424888559675082E-2</v>
      </c>
      <c r="AI1413" s="2" cm="1">
        <f t="array" ref="AI1413">[1]!table_weight[GKKicking]*(('F+ , F-'!AI$2-[1]!tbl_gk[[#This Row],[GKKicking]])/('F+ , F-'!AI$2-'F+ , F-'!AI$3))</f>
        <v>3.9355034986309684E-2</v>
      </c>
      <c r="AJ1413" s="2" cm="1">
        <f t="array" ref="AJ1413">[1]!table_weight[GKPositioning]*(('F+ , F-'!AJ$2-[1]!tbl_gk[[#This Row],[GKPositioning]])/('F+ , F-'!AJ$2-'F+ , F-'!AJ$3))</f>
        <v>2.7119655519412117E-2</v>
      </c>
      <c r="AK1413" s="2" cm="1">
        <f t="array" ref="AK1413">[1]!table_weight[GKReflexes]*(('F+ , F-'!AK$2-[1]!tbl_gk[[#This Row],[GKReflexes]])/('F+ , F-'!AK$2-'F+ , F-'!AK$3))</f>
        <v>5.64817631747963E-2</v>
      </c>
    </row>
    <row r="1414" spans="1:37" x14ac:dyDescent="0.55000000000000004">
      <c r="A1414" s="7">
        <f>[1]!tbl_gk[[#This Row],[ID]]</f>
        <v>255646</v>
      </c>
      <c r="B1414" s="1" cm="1">
        <f t="array" ref="B1414">[1]!table_weight[ValueEUR]*(('F+ , F-'!B$2-[1]!tbl_gk[[#This Row],[ValueEUR]])/('F+ , F-'!B$2-'F+ , F-'!B$3))</f>
        <v>1.4383776567512181E-4</v>
      </c>
      <c r="C1414" s="1" cm="1">
        <f t="array" ref="C1414">[1]!table_weight[WageEUR]*(('F+ , F-'!C$2-[1]!tbl_gk[[#This Row],[WageEUR]])/('F+ , F-'!C$2-'F+ , F-'!C$3))</f>
        <v>3.1296748247534529E-5</v>
      </c>
      <c r="D1414" s="1" cm="1">
        <f t="array" ref="D1414">[1]!table_weight[Crossing]*(('F+ , F-'!D$2-[1]!tbl_gk[[#This Row],[Crossing]])/('F+ , F-'!D$2-'F+ , F-'!D$3))</f>
        <v>3.81086577105983E-2</v>
      </c>
      <c r="E1414" s="1" cm="1">
        <f t="array" ref="E1414">[1]!table_weight[Finishing]*(('F+ , F-'!E$2-[1]!tbl_gk[[#This Row],[Finishing]])/('F+ , F-'!E$2-'F+ , F-'!E$3))</f>
        <v>2.096326437480962E-2</v>
      </c>
      <c r="F1414" s="1" cm="1">
        <f t="array" ref="F1414">[1]!table_weight[HeadingAccuracy]*(('F+ , F-'!F$2-[1]!tbl_gk[[#This Row],[HeadingAccuracy]])/('F+ , F-'!F$2-'F+ , F-'!F$3))</f>
        <v>1.08567917583827E-2</v>
      </c>
      <c r="G1414" s="1" cm="1">
        <f t="array" ref="G1414">[1]!table_weight[ShortPassing]*(('F+ , F-'!G$2-[1]!tbl_gk[[#This Row],[ShortPassing]])/('F+ , F-'!G$2-'F+ , F-'!G$3))</f>
        <v>6.3285326414520199E-2</v>
      </c>
      <c r="H1414" s="1" cm="1">
        <f t="array" ref="H1414">[1]!table_weight[Volleys]*(('F+ , F-'!H$2-[1]!tbl_gk[[#This Row],[Volleys]])/('F+ , F-'!H$2-'F+ , F-'!H$3))</f>
        <v>2.3147841959762173E-3</v>
      </c>
      <c r="I1414" s="1" cm="1">
        <f t="array" ref="I1414">[1]!table_weight[Dribbling]*(('F+ , F-'!I$2-[1]!tbl_gk[[#This Row],[Dribbling]])/('F+ , F-'!I$2-'F+ , F-'!I$3))</f>
        <v>2.2491199096005835E-2</v>
      </c>
      <c r="J1414" s="1" cm="1">
        <f t="array" ref="J1414">[1]!table_weight[Curve]*(('F+ , F-'!J$2-[1]!tbl_gk[[#This Row],[Curve]])/('F+ , F-'!J$2-'F+ , F-'!J$3))</f>
        <v>9.9719433458404991E-3</v>
      </c>
      <c r="K1414" s="1" cm="1">
        <f t="array" ref="K1414">[1]!table_weight[FKAccuracy]*(('F+ , F-'!K$2-[1]!tbl_gk[[#This Row],[FKAccuracy]])/('F+ , F-'!K$2-'F+ , F-'!K$3))</f>
        <v>9.4310921813203358E-3</v>
      </c>
      <c r="L1414" s="1" cm="1">
        <f t="array" ref="L1414">[1]!table_weight[LongPassing]*(('F+ , F-'!L$2-[1]!tbl_gk[[#This Row],[LongPassing]])/('F+ , F-'!L$2-'F+ , F-'!L$3))</f>
        <v>2.3281236303259328E-2</v>
      </c>
      <c r="M1414" s="1" cm="1">
        <f t="array" ref="M1414">[1]!table_weight[BallControl]*(('F+ , F-'!M$2-[1]!tbl_gk[[#This Row],[BallControl]])/('F+ , F-'!M$2-'F+ , F-'!M$3))</f>
        <v>1.5646051545047536E-2</v>
      </c>
      <c r="N1414" s="1" cm="1">
        <f t="array" ref="N1414">[1]!table_weight[Acceleration]*(('F+ , F-'!N$2-[1]!tbl_gk[[#This Row],[Acceleration]])/('F+ , F-'!N$2-'F+ , F-'!N$3))</f>
        <v>8.7940013242899726E-3</v>
      </c>
      <c r="O1414" s="1" cm="1">
        <f t="array" ref="O1414">[1]!table_weight[SprintSpeed]*(('F+ , F-'!O$2-[1]!tbl_gk[[#This Row],[SprintSpeed]])/('F+ , F-'!O$2-'F+ , F-'!O$3))</f>
        <v>1.2368725281411608E-2</v>
      </c>
      <c r="P1414" s="1" cm="1">
        <f t="array" ref="P1414">[1]!table_weight[Agility]*(('F+ , F-'!P$2-[1]!tbl_gk[[#This Row],[Agility]])/('F+ , F-'!P$2-'F+ , F-'!P$3))</f>
        <v>5.6165313238632194E-3</v>
      </c>
      <c r="Q1414" s="1" cm="1">
        <f t="array" ref="Q1414">[1]!table_weight[Reactions]*(('F+ , F-'!Q$2-[1]!tbl_gk[[#This Row],[Reactions]])/('F+ , F-'!Q$2-'F+ , F-'!Q$3))</f>
        <v>1.8563112002598775E-3</v>
      </c>
      <c r="R1414" s="1" cm="1">
        <f t="array" ref="R1414">[1]!table_weight[Balance]*(('F+ , F-'!R$2-[1]!tbl_gk[[#This Row],[Balance]])/('F+ , F-'!R$2-'F+ , F-'!R$3))</f>
        <v>1.3038376287539614E-3</v>
      </c>
      <c r="S1414" s="1" cm="1">
        <f t="array" ref="S1414">[1]!table_weight[ShotPower]*(('F+ , F-'!S$2-[1]!tbl_gk[[#This Row],[ShotPower]])/('F+ , F-'!S$2-'F+ , F-'!S$3))</f>
        <v>7.0121023692742987E-3</v>
      </c>
      <c r="T1414" s="1" cm="1">
        <f t="array" ref="T1414">[1]!table_weight[Jumping]*(('F+ , F-'!T$2-[1]!tbl_gk[[#This Row],[Jumping]])/('F+ , F-'!T$2-'F+ , F-'!T$3))</f>
        <v>2.0609046389982004E-3</v>
      </c>
      <c r="U1414" s="1" cm="1">
        <f t="array" ref="U1414">[1]!table_weight[Stamina]*(('F+ , F-'!U$2-[1]!tbl_gk[[#This Row],[Stamina]])/('F+ , F-'!U$2-'F+ , F-'!U$3))</f>
        <v>1.975033612373275E-2</v>
      </c>
      <c r="V1414" s="1" cm="1">
        <f t="array" ref="V1414">[1]!table_weight[Strength]*(('F+ , F-'!V$2-[1]!tbl_gk[[#This Row],[Strength]])/('F+ , F-'!V$2-'F+ , F-'!V$3))</f>
        <v>3.5493357671635667E-2</v>
      </c>
      <c r="W1414" s="1" cm="1">
        <f t="array" ref="W1414">[1]!table_weight[LongShots]*(('F+ , F-'!W$2-[1]!tbl_gk[[#This Row],[LongShots]])/('F+ , F-'!W$2-'F+ , F-'!W$3))</f>
        <v>9.6091773208573719E-3</v>
      </c>
      <c r="X1414" s="1" cm="1">
        <f t="array" ref="X1414">[1]!table_weight[Aggression]*(('F+ , F-'!X$2-[1]!tbl_gk[[#This Row],[Aggression]])/('F+ , F-'!X$2-'F+ , F-'!X$3))</f>
        <v>1.2777608761788841E-2</v>
      </c>
      <c r="Y1414" s="1" cm="1">
        <f t="array" ref="Y1414">[1]!table_weight[Interceptions]*(('F+ , F-'!Y$2-[1]!tbl_gk[[#This Row],[Interceptions]])/('F+ , F-'!Y$2-'F+ , F-'!Y$3))</f>
        <v>2.6317026176042119E-2</v>
      </c>
      <c r="Z1414" s="1" cm="1">
        <f t="array" ref="Z1414">[1]!table_weight[Positioning]*(('F+ , F-'!Z$2-[1]!tbl_gk[[#This Row],[Positioning]])/('F+ , F-'!Z$2-'F+ , F-'!Z$3))</f>
        <v>2.0704458641787279E-3</v>
      </c>
      <c r="AA1414" s="1" cm="1">
        <f t="array" ref="AA1414">[1]!table_weight[Vision]*(('F+ , F-'!AA$2-[1]!tbl_gk[[#This Row],[Vision]])/('F+ , F-'!AA$2-'F+ , F-'!AA$3))</f>
        <v>1.4197343068654267E-2</v>
      </c>
      <c r="AB1414" s="1" cm="1">
        <f t="array" ref="AB1414">[1]!table_weight[Penalties]*(('F+ , F-'!AB$2-[1]!tbl_gk[[#This Row],[Penalties]])/('F+ , F-'!AB$2-'F+ , F-'!AB$3))</f>
        <v>2.4662663970364263E-3</v>
      </c>
      <c r="AC1414" s="1" cm="1">
        <f t="array" ref="AC1414">[1]!table_weight[Composure]*(('F+ , F-'!AC$2-[1]!tbl_gk[[#This Row],[Composure]])/('F+ , F-'!AC$2-'F+ , F-'!AC$3))</f>
        <v>2.4551796284138926E-3</v>
      </c>
      <c r="AD1414" s="1" cm="1">
        <f t="array" ref="AD1414">[1]!table_weight[Marking]*(('F+ , F-'!AD$2-[1]!tbl_gk[[#This Row],[Marking]])/('F+ , F-'!AD$2-'F+ , F-'!AD$3))</f>
        <v>3.6282098953227655E-2</v>
      </c>
      <c r="AE1414" s="1" cm="1">
        <f t="array" ref="AE1414">[1]!table_weight[StandingTackle]*(('F+ , F-'!AE$2-[1]!tbl_gk[[#This Row],[StandingTackle]])/('F+ , F-'!AE$2-'F+ , F-'!AE$3))</f>
        <v>2.465854322450484E-2</v>
      </c>
      <c r="AF1414" s="1" cm="1">
        <f t="array" ref="AF1414">[1]!table_weight[SlidingTackle]*(('F+ , F-'!AF$2-[1]!tbl_gk[[#This Row],[SlidingTackle]])/('F+ , F-'!AF$2-'F+ , F-'!AF$3))</f>
        <v>8.9667429907290316E-3</v>
      </c>
      <c r="AG1414" s="1" cm="1">
        <f t="array" ref="AG1414">[1]!table_weight[GKDiving]*(('F+ , F-'!AG$2-[1]!tbl_gk[[#This Row],[GKDiving]])/('F+ , F-'!AG$2-'F+ , F-'!AG$3))</f>
        <v>4.2702945948686719E-2</v>
      </c>
      <c r="AH1414" s="1" cm="1">
        <f t="array" ref="AH1414">[1]!table_weight[GKHandling]*(('F+ , F-'!AH$2-[1]!tbl_gk[[#This Row],[GKHandling]])/('F+ , F-'!AH$2-'F+ , F-'!AH$3))</f>
        <v>4.9906747265247783E-2</v>
      </c>
      <c r="AI1414" s="1" cm="1">
        <f t="array" ref="AI1414">[1]!table_weight[GKKicking]*(('F+ , F-'!AI$2-[1]!tbl_gk[[#This Row],[GKKicking]])/('F+ , F-'!AI$2-'F+ , F-'!AI$3))</f>
        <v>3.2199574079707916E-2</v>
      </c>
      <c r="AJ1414" s="1" cm="1">
        <f t="array" ref="AJ1414">[1]!table_weight[GKPositioning]*(('F+ , F-'!AJ$2-[1]!tbl_gk[[#This Row],[GKPositioning]])/('F+ , F-'!AJ$2-'F+ , F-'!AJ$3))</f>
        <v>1.7659310570779983E-2</v>
      </c>
      <c r="AK1414" s="1" cm="1">
        <f t="array" ref="AK1414">[1]!table_weight[GKReflexes]*(('F+ , F-'!AK$2-[1]!tbl_gk[[#This Row],[GKReflexes]])/('F+ , F-'!AK$2-'F+ , F-'!AK$3))</f>
        <v>5.2837778453841702E-2</v>
      </c>
    </row>
    <row r="1415" spans="1:37" x14ac:dyDescent="0.55000000000000004">
      <c r="A1415" s="8">
        <f>[1]!tbl_gk[[#This Row],[ID]]</f>
        <v>255704</v>
      </c>
      <c r="B1415" s="2" cm="1">
        <f t="array" ref="B1415">[1]!table_weight[ValueEUR]*(('F+ , F-'!B$2-[1]!tbl_gk[[#This Row],[ValueEUR]])/('F+ , F-'!B$2-'F+ , F-'!B$3))</f>
        <v>1.4383776567512181E-4</v>
      </c>
      <c r="C1415" s="2" cm="1">
        <f t="array" ref="C1415">[1]!table_weight[WageEUR]*(('F+ , F-'!C$2-[1]!tbl_gk[[#This Row],[WageEUR]])/('F+ , F-'!C$2-'F+ , F-'!C$3))</f>
        <v>0</v>
      </c>
      <c r="D1415" s="2" cm="1">
        <f t="array" ref="D1415">[1]!table_weight[Crossing]*(('F+ , F-'!D$2-[1]!tbl_gk[[#This Row],[Crossing]])/('F+ , F-'!D$2-'F+ , F-'!D$3))</f>
        <v>3.2504443341392672E-2</v>
      </c>
      <c r="E1415" s="2" cm="1">
        <f t="array" ref="E1415">[1]!table_weight[Finishing]*(('F+ , F-'!E$2-[1]!tbl_gk[[#This Row],[Finishing]])/('F+ , F-'!E$2-'F+ , F-'!E$3))</f>
        <v>1.8966763005780131E-2</v>
      </c>
      <c r="F1415" s="2" cm="1">
        <f t="array" ref="F1415">[1]!table_weight[HeadingAccuracy]*(('F+ , F-'!F$2-[1]!tbl_gk[[#This Row],[HeadingAccuracy]])/('F+ , F-'!F$2-'F+ , F-'!F$3))</f>
        <v>1.1274360672166649E-2</v>
      </c>
      <c r="G1415" s="2" cm="1">
        <f t="array" ref="G1415">[1]!table_weight[ShortPassing]*(('F+ , F-'!G$2-[1]!tbl_gk[[#This Row],[ShortPassing]])/('F+ , F-'!G$2-'F+ , F-'!G$3))</f>
        <v>5.9066304653552192E-2</v>
      </c>
      <c r="H1415" s="2" cm="1">
        <f t="array" ref="H1415">[1]!table_weight[Volleys]*(('F+ , F-'!H$2-[1]!tbl_gk[[#This Row],[Volleys]])/('F+ , F-'!H$2-'F+ , F-'!H$3))</f>
        <v>2.3147841959762173E-3</v>
      </c>
      <c r="I1415" s="2" cm="1">
        <f t="array" ref="I1415">[1]!table_weight[Dribbling]*(('F+ , F-'!I$2-[1]!tbl_gk[[#This Row],[Dribbling]])/('F+ , F-'!I$2-'F+ , F-'!I$3))</f>
        <v>1.7601807988178481E-2</v>
      </c>
      <c r="J1415" s="2" cm="1">
        <f t="array" ref="J1415">[1]!table_weight[Curve]*(('F+ , F-'!J$2-[1]!tbl_gk[[#This Row],[Curve]])/('F+ , F-'!J$2-'F+ , F-'!J$3))</f>
        <v>9.295879390190295E-3</v>
      </c>
      <c r="K1415" s="2" cm="1">
        <f t="array" ref="K1415">[1]!table_weight[FKAccuracy]*(('F+ , F-'!K$2-[1]!tbl_gk[[#This Row],[FKAccuracy]])/('F+ , F-'!K$2-'F+ , F-'!K$3))</f>
        <v>8.9747490112564478E-3</v>
      </c>
      <c r="L1415" s="2" cm="1">
        <f t="array" ref="L1415">[1]!table_weight[LongPassing]*(('F+ , F-'!L$2-[1]!tbl_gk[[#This Row],[LongPassing]])/('F+ , F-'!L$2-'F+ , F-'!L$3))</f>
        <v>2.7071205003789917E-2</v>
      </c>
      <c r="M1415" s="2" cm="1">
        <f t="array" ref="M1415">[1]!table_weight[BallControl]*(('F+ , F-'!M$2-[1]!tbl_gk[[#This Row],[BallControl]])/('F+ , F-'!M$2-'F+ , F-'!M$3))</f>
        <v>1.4776826459211564E-2</v>
      </c>
      <c r="N1415" s="2" cm="1">
        <f t="array" ref="N1415">[1]!table_weight[Acceleration]*(('F+ , F-'!N$2-[1]!tbl_gk[[#This Row],[Acceleration]])/('F+ , F-'!N$2-'F+ , F-'!N$3))</f>
        <v>7.4410780436299775E-3</v>
      </c>
      <c r="O1415" s="2" cm="1">
        <f t="array" ref="O1415">[1]!table_weight[SprintSpeed]*(('F+ , F-'!O$2-[1]!tbl_gk[[#This Row],[SprintSpeed]])/('F+ , F-'!O$2-'F+ , F-'!O$3))</f>
        <v>1.3493154852449027E-2</v>
      </c>
      <c r="P1415" s="2" cm="1">
        <f t="array" ref="P1415">[1]!table_weight[Agility]*(('F+ , F-'!P$2-[1]!tbl_gk[[#This Row],[Agility]])/('F+ , F-'!P$2-'F+ , F-'!P$3))</f>
        <v>4.680442769886016E-3</v>
      </c>
      <c r="Q1415" s="2" cm="1">
        <f t="array" ref="Q1415">[1]!table_weight[Reactions]*(('F+ , F-'!Q$2-[1]!tbl_gk[[#This Row],[Reactions]])/('F+ , F-'!Q$2-'F+ , F-'!Q$3))</f>
        <v>1.4953618002093458E-3</v>
      </c>
      <c r="R1415" s="2" cm="1">
        <f t="array" ref="R1415">[1]!table_weight[Balance]*(('F+ , F-'!R$2-[1]!tbl_gk[[#This Row],[Balance]])/('F+ , F-'!R$2-'F+ , F-'!R$3))</f>
        <v>1.3038376287539614E-3</v>
      </c>
      <c r="S1415" s="2" cm="1">
        <f t="array" ref="S1415">[1]!table_weight[ShotPower]*(('F+ , F-'!S$2-[1]!tbl_gk[[#This Row],[ShotPower]])/('F+ , F-'!S$2-'F+ , F-'!S$3))</f>
        <v>6.7523948741159906E-3</v>
      </c>
      <c r="T1415" s="2" cm="1">
        <f t="array" ref="T1415">[1]!table_weight[Jumping]*(('F+ , F-'!T$2-[1]!tbl_gk[[#This Row],[Jumping]])/('F+ , F-'!T$2-'F+ , F-'!T$3))</f>
        <v>1.8032915591234251E-3</v>
      </c>
      <c r="U1415" s="2" cm="1">
        <f t="array" ref="U1415">[1]!table_weight[Stamina]*(('F+ , F-'!U$2-[1]!tbl_gk[[#This Row],[Stamina]])/('F+ , F-'!U$2-'F+ , F-'!U$3))</f>
        <v>1.8032915591234249E-2</v>
      </c>
      <c r="V1415" s="2" cm="1">
        <f t="array" ref="V1415">[1]!table_weight[Strength]*(('F+ , F-'!V$2-[1]!tbl_gk[[#This Row],[Strength]])/('F+ , F-'!V$2-'F+ , F-'!V$3))</f>
        <v>3.6380691613426559E-2</v>
      </c>
      <c r="W1415" s="2" cm="1">
        <f t="array" ref="W1415">[1]!table_weight[LongShots]*(('F+ , F-'!W$2-[1]!tbl_gk[[#This Row],[LongShots]])/('F+ , F-'!W$2-'F+ , F-'!W$3))</f>
        <v>9.6091773208573719E-3</v>
      </c>
      <c r="X1415" s="2" cm="1">
        <f t="array" ref="X1415">[1]!table_weight[Aggression]*(('F+ , F-'!X$2-[1]!tbl_gk[[#This Row],[Aggression]])/('F+ , F-'!X$2-'F+ , F-'!X$3))</f>
        <v>1.2169151201703659E-2</v>
      </c>
      <c r="Y1415" s="2" cm="1">
        <f t="array" ref="Y1415">[1]!table_weight[Interceptions]*(('F+ , F-'!Y$2-[1]!tbl_gk[[#This Row],[Interceptions]])/('F+ , F-'!Y$2-'F+ , F-'!Y$3))</f>
        <v>2.3546812894353474E-2</v>
      </c>
      <c r="Z1415" s="2" cm="1">
        <f t="array" ref="Z1415">[1]!table_weight[Positioning]*(('F+ , F-'!Z$2-[1]!tbl_gk[[#This Row],[Positioning]])/('F+ , F-'!Z$2-'F+ , F-'!Z$3))</f>
        <v>1.9225568738802474E-3</v>
      </c>
      <c r="AA1415" s="2" cm="1">
        <f t="array" ref="AA1415">[1]!table_weight[Vision]*(('F+ , F-'!AA$2-[1]!tbl_gk[[#This Row],[Vision]])/('F+ , F-'!AA$2-'F+ , F-'!AA$3))</f>
        <v>2.1296014602981403E-2</v>
      </c>
      <c r="AB1415" s="2" cm="1">
        <f t="array" ref="AB1415">[1]!table_weight[Penalties]*(('F+ , F-'!AB$2-[1]!tbl_gk[[#This Row],[Penalties]])/('F+ , F-'!AB$2-'F+ , F-'!AB$3))</f>
        <v>2.1139426260312223E-3</v>
      </c>
      <c r="AC1415" s="2" cm="1">
        <f t="array" ref="AC1415">[1]!table_weight[Composure]*(('F+ , F-'!AC$2-[1]!tbl_gk[[#This Row],[Composure]])/('F+ , F-'!AC$2-'F+ , F-'!AC$3))</f>
        <v>1.7079510458531426E-3</v>
      </c>
      <c r="AD1415" s="2" cm="1">
        <f t="array" ref="AD1415">[1]!table_weight[Marking]*(('F+ , F-'!AD$2-[1]!tbl_gk[[#This Row],[Marking]])/('F+ , F-'!AD$2-'F+ , F-'!AD$3))</f>
        <v>3.7859581516411465E-2</v>
      </c>
      <c r="AE1415" s="2" cm="1">
        <f t="array" ref="AE1415">[1]!table_weight[StandingTackle]*(('F+ , F-'!AE$2-[1]!tbl_gk[[#This Row],[StandingTackle]])/('F+ , F-'!AE$2-'F+ , F-'!AE$3))</f>
        <v>3.1383600467551613E-2</v>
      </c>
      <c r="AF1415" s="2" cm="1">
        <f t="array" ref="AF1415">[1]!table_weight[SlidingTackle]*(('F+ , F-'!AF$2-[1]!tbl_gk[[#This Row],[SlidingTackle]])/('F+ , F-'!AF$2-'F+ , F-'!AF$3))</f>
        <v>8.2195144081682794E-3</v>
      </c>
      <c r="AG1415" s="2" cm="1">
        <f t="array" ref="AG1415">[1]!table_weight[GKDiving]*(('F+ , F-'!AG$2-[1]!tbl_gk[[#This Row],[GKDiving]])/('F+ , F-'!AG$2-'F+ , F-'!AG$3))</f>
        <v>5.1243535138424057E-2</v>
      </c>
      <c r="AH1415" s="2" cm="1">
        <f t="array" ref="AH1415">[1]!table_weight[GKHandling]*(('F+ , F-'!AH$2-[1]!tbl_gk[[#This Row],[GKHandling]])/('F+ , F-'!AH$2-'F+ , F-'!AH$3))</f>
        <v>5.168913109614949E-2</v>
      </c>
      <c r="AI1415" s="2" cm="1">
        <f t="array" ref="AI1415">[1]!table_weight[GKKicking]*(('F+ , F-'!AI$2-[1]!tbl_gk[[#This Row],[GKKicking]])/('F+ , F-'!AI$2-'F+ , F-'!AI$3))</f>
        <v>3.1305141466382698E-2</v>
      </c>
      <c r="AJ1415" s="2" cm="1">
        <f t="array" ref="AJ1415">[1]!table_weight[GKPositioning]*(('F+ , F-'!AJ$2-[1]!tbl_gk[[#This Row],[GKPositioning]])/('F+ , F-'!AJ$2-'F+ , F-'!AJ$3))</f>
        <v>2.2704827876717123E-2</v>
      </c>
      <c r="AK1415" s="2" cm="1">
        <f t="array" ref="AK1415">[1]!table_weight[GKReflexes]*(('F+ , F-'!AK$2-[1]!tbl_gk[[#This Row],[GKReflexes]])/('F+ , F-'!AK$2-'F+ , F-'!AK$3))</f>
        <v>5.64817631747963E-2</v>
      </c>
    </row>
    <row r="1416" spans="1:37" x14ac:dyDescent="0.55000000000000004">
      <c r="A1416" s="7">
        <f>[1]!tbl_gk[[#This Row],[ID]]</f>
        <v>255713</v>
      </c>
      <c r="B1416" s="1" cm="1">
        <f t="array" ref="B1416">[1]!table_weight[ValueEUR]*(('F+ , F-'!B$2-[1]!tbl_gk[[#This Row],[ValueEUR]])/('F+ , F-'!B$2-'F+ , F-'!B$3))</f>
        <v>9.7538055693859437E-5</v>
      </c>
      <c r="C1416" s="1" cm="1">
        <f t="array" ref="C1416">[1]!table_weight[WageEUR]*(('F+ , F-'!C$2-[1]!tbl_gk[[#This Row],[WageEUR]])/('F+ , F-'!C$2-'F+ , F-'!C$3))</f>
        <v>0</v>
      </c>
      <c r="D1416" s="1" cm="1">
        <f t="array" ref="D1416">[1]!table_weight[Crossing]*(('F+ , F-'!D$2-[1]!tbl_gk[[#This Row],[Crossing]])/('F+ , F-'!D$2-'F+ , F-'!D$3))</f>
        <v>3.3625286215233793E-2</v>
      </c>
      <c r="E1416" s="1" cm="1">
        <f t="array" ref="E1416">[1]!table_weight[Finishing]*(('F+ , F-'!E$2-[1]!tbl_gk[[#This Row],[Finishing]])/('F+ , F-'!E$2-'F+ , F-'!E$3))</f>
        <v>1.7968512321265388E-2</v>
      </c>
      <c r="F1416" s="1" cm="1">
        <f t="array" ref="F1416">[1]!table_weight[HeadingAccuracy]*(('F+ , F-'!F$2-[1]!tbl_gk[[#This Row],[HeadingAccuracy]])/('F+ , F-'!F$2-'F+ , F-'!F$3))</f>
        <v>1.0439222844598752E-2</v>
      </c>
      <c r="G1416" s="1" cm="1">
        <f t="array" ref="G1416">[1]!table_weight[ShortPassing]*(('F+ , F-'!G$2-[1]!tbl_gk[[#This Row],[ShortPassing]])/('F+ , F-'!G$2-'F+ , F-'!G$3))</f>
        <v>5.2034601718605494E-2</v>
      </c>
      <c r="H1416" s="1" cm="1">
        <f t="array" ref="H1416">[1]!table_weight[Volleys]*(('F+ , F-'!H$2-[1]!tbl_gk[[#This Row],[Volleys]])/('F+ , F-'!H$2-'F+ , F-'!H$3))</f>
        <v>2.0833057763785961E-3</v>
      </c>
      <c r="I1416" s="1" cm="1">
        <f t="array" ref="I1416">[1]!table_weight[Dribbling]*(('F+ , F-'!I$2-[1]!tbl_gk[[#This Row],[Dribbling]])/('F+ , F-'!I$2-'F+ , F-'!I$3))</f>
        <v>1.7601807988178481E-2</v>
      </c>
      <c r="J1416" s="1" cm="1">
        <f t="array" ref="J1416">[1]!table_weight[Curve]*(('F+ , F-'!J$2-[1]!tbl_gk[[#This Row],[Curve]])/('F+ , F-'!J$2-'F+ , F-'!J$3))</f>
        <v>9.4648953791028455E-3</v>
      </c>
      <c r="K1416" s="1" cm="1">
        <f t="array" ref="K1416">[1]!table_weight[FKAccuracy]*(('F+ , F-'!K$2-[1]!tbl_gk[[#This Row],[FKAccuracy]])/('F+ , F-'!K$2-'F+ , F-'!K$3))</f>
        <v>9.4310921813203358E-3</v>
      </c>
      <c r="L1416" s="1" cm="1">
        <f t="array" ref="L1416">[1]!table_weight[LongPassing]*(('F+ , F-'!L$2-[1]!tbl_gk[[#This Row],[LongPassing]])/('F+ , F-'!L$2-'F+ , F-'!L$3))</f>
        <v>2.1656964003031933E-2</v>
      </c>
      <c r="M1416" s="1" cm="1">
        <f t="array" ref="M1416">[1]!table_weight[BallControl]*(('F+ , F-'!M$2-[1]!tbl_gk[[#This Row],[BallControl]])/('F+ , F-'!M$2-'F+ , F-'!M$3))</f>
        <v>1.3472988830457604E-2</v>
      </c>
      <c r="N1416" s="1" cm="1">
        <f t="array" ref="N1416">[1]!table_weight[Acceleration]*(('F+ , F-'!N$2-[1]!tbl_gk[[#This Row],[Acceleration]])/('F+ , F-'!N$2-'F+ , F-'!N$3))</f>
        <v>9.9214373915066361E-3</v>
      </c>
      <c r="O1416" s="1" cm="1">
        <f t="array" ref="O1416">[1]!table_weight[SprintSpeed]*(('F+ , F-'!O$2-[1]!tbl_gk[[#This Row],[SprintSpeed]])/('F+ , F-'!O$2-'F+ , F-'!O$3))</f>
        <v>1.0400973532096125E-2</v>
      </c>
      <c r="P1416" s="1" cm="1">
        <f t="array" ref="P1416">[1]!table_weight[Agility]*(('F+ , F-'!P$2-[1]!tbl_gk[[#This Row],[Agility]])/('F+ , F-'!P$2-'F+ , F-'!P$3))</f>
        <v>4.095387423650264E-3</v>
      </c>
      <c r="Q1416" s="1" cm="1">
        <f t="array" ref="Q1416">[1]!table_weight[Reactions]*(('F+ , F-'!Q$2-[1]!tbl_gk[[#This Row],[Reactions]])/('F+ , F-'!Q$2-'F+ , F-'!Q$3))</f>
        <v>2.0625680002887528E-3</v>
      </c>
      <c r="R1416" s="1" cm="1">
        <f t="array" ref="R1416">[1]!table_weight[Balance]*(('F+ , F-'!R$2-[1]!tbl_gk[[#This Row],[Balance]])/('F+ , F-'!R$2-'F+ , F-'!R$3))</f>
        <v>1.6763626655408076E-3</v>
      </c>
      <c r="S1416" s="1" cm="1">
        <f t="array" ref="S1416">[1]!table_weight[ShotPower]*(('F+ , F-'!S$2-[1]!tbl_gk[[#This Row],[ShotPower]])/('F+ , F-'!S$2-'F+ , F-'!S$3))</f>
        <v>7.5315173595909123E-3</v>
      </c>
      <c r="T1416" s="1" cm="1">
        <f t="array" ref="T1416">[1]!table_weight[Jumping]*(('F+ , F-'!T$2-[1]!tbl_gk[[#This Row],[Jumping]])/('F+ , F-'!T$2-'F+ , F-'!T$3))</f>
        <v>1.6315495058735752E-3</v>
      </c>
      <c r="U1416" s="1" cm="1">
        <f t="array" ref="U1416">[1]!table_weight[Stamina]*(('F+ , F-'!U$2-[1]!tbl_gk[[#This Row],[Stamina]])/('F+ , F-'!U$2-'F+ , F-'!U$3))</f>
        <v>1.7174205324984999E-2</v>
      </c>
      <c r="V1416" s="1" cm="1">
        <f t="array" ref="V1416">[1]!table_weight[Strength]*(('F+ , F-'!V$2-[1]!tbl_gk[[#This Row],[Strength]])/('F+ , F-'!V$2-'F+ , F-'!V$3))</f>
        <v>3.8155359497008344E-2</v>
      </c>
      <c r="W1416" s="1" cm="1">
        <f t="array" ref="W1416">[1]!table_weight[LongShots]*(('F+ , F-'!W$2-[1]!tbl_gk[[#This Row],[LongShots]])/('F+ , F-'!W$2-'F+ , F-'!W$3))</f>
        <v>9.0897623305407575E-3</v>
      </c>
      <c r="X1416" s="1" cm="1">
        <f t="array" ref="X1416">[1]!table_weight[Aggression]*(('F+ , F-'!X$2-[1]!tbl_gk[[#This Row],[Aggression]])/('F+ , F-'!X$2-'F+ , F-'!X$3))</f>
        <v>1.2169151201703659E-2</v>
      </c>
      <c r="Y1416" s="1" cm="1">
        <f t="array" ref="Y1416">[1]!table_weight[Interceptions]*(('F+ , F-'!Y$2-[1]!tbl_gk[[#This Row],[Interceptions]])/('F+ , F-'!Y$2-'F+ , F-'!Y$3))</f>
        <v>2.4931919535197796E-2</v>
      </c>
      <c r="Z1416" s="1" cm="1">
        <f t="array" ref="Z1416">[1]!table_weight[Positioning]*(('F+ , F-'!Z$2-[1]!tbl_gk[[#This Row],[Positioning]])/('F+ , F-'!Z$2-'F+ , F-'!Z$3))</f>
        <v>2.0704458641787279E-3</v>
      </c>
      <c r="AA1416" s="1" cm="1">
        <f t="array" ref="AA1416">[1]!table_weight[Vision]*(('F+ , F-'!AA$2-[1]!tbl_gk[[#This Row],[Vision]])/('F+ , F-'!AA$2-'F+ , F-'!AA$3))</f>
        <v>2.200588175641412E-2</v>
      </c>
      <c r="AB1416" s="1" cm="1">
        <f t="array" ref="AB1416">[1]!table_weight[Penalties]*(('F+ , F-'!AB$2-[1]!tbl_gk[[#This Row],[Penalties]])/('F+ , F-'!AB$2-'F+ , F-'!AB$3))</f>
        <v>2.427119311369181E-3</v>
      </c>
      <c r="AC1416" s="1" cm="1">
        <f t="array" ref="AC1416">[1]!table_weight[Composure]*(('F+ , F-'!AC$2-[1]!tbl_gk[[#This Row],[Composure]])/('F+ , F-'!AC$2-'F+ , F-'!AC$3))</f>
        <v>1.6545775756702319E-3</v>
      </c>
      <c r="AD1416" s="1" cm="1">
        <f t="array" ref="AD1416">[1]!table_weight[Marking]*(('F+ , F-'!AD$2-[1]!tbl_gk[[#This Row],[Marking]])/('F+ , F-'!AD$2-'F+ , F-'!AD$3))</f>
        <v>3.7859581516411465E-2</v>
      </c>
      <c r="AE1416" s="1" cm="1">
        <f t="array" ref="AE1416">[1]!table_weight[StandingTackle]*(('F+ , F-'!AE$2-[1]!tbl_gk[[#This Row],[StandingTackle]])/('F+ , F-'!AE$2-'F+ , F-'!AE$3))</f>
        <v>2.465854322450484E-2</v>
      </c>
      <c r="AF1416" s="1" cm="1">
        <f t="array" ref="AF1416">[1]!table_weight[SlidingTackle]*(('F+ , F-'!AF$2-[1]!tbl_gk[[#This Row],[SlidingTackle]])/('F+ , F-'!AF$2-'F+ , F-'!AF$3))</f>
        <v>8.9667429907290316E-3</v>
      </c>
      <c r="AG1416" s="1" cm="1">
        <f t="array" ref="AG1416">[1]!table_weight[GKDiving]*(('F+ , F-'!AG$2-[1]!tbl_gk[[#This Row],[GKDiving]])/('F+ , F-'!AG$2-'F+ , F-'!AG$3))</f>
        <v>5.6367888652266468E-2</v>
      </c>
      <c r="AH1416" s="1" cm="1">
        <f t="array" ref="AH1416">[1]!table_weight[GKHandling]*(('F+ , F-'!AH$2-[1]!tbl_gk[[#This Row],[GKHandling]])/('F+ , F-'!AH$2-'F+ , F-'!AH$3))</f>
        <v>6.2383434081559733E-2</v>
      </c>
      <c r="AI1416" s="1" cm="1">
        <f t="array" ref="AI1416">[1]!table_weight[GKKicking]*(('F+ , F-'!AI$2-[1]!tbl_gk[[#This Row],[GKKicking]])/('F+ , F-'!AI$2-'F+ , F-'!AI$3))</f>
        <v>3.4882871919683582E-2</v>
      </c>
      <c r="AJ1416" s="1" cm="1">
        <f t="array" ref="AJ1416">[1]!table_weight[GKPositioning]*(('F+ , F-'!AJ$2-[1]!tbl_gk[[#This Row],[GKPositioning]])/('F+ , F-'!AJ$2-'F+ , F-'!AJ$3))</f>
        <v>2.3966207203201407E-2</v>
      </c>
      <c r="AK1416" s="1" cm="1">
        <f t="array" ref="AK1416">[1]!table_weight[GKReflexes]*(('F+ , F-'!AK$2-[1]!tbl_gk[[#This Row],[GKReflexes]])/('F+ , F-'!AK$2-'F+ , F-'!AK$3))</f>
        <v>6.1947740256228193E-2</v>
      </c>
    </row>
    <row r="1417" spans="1:37" x14ac:dyDescent="0.55000000000000004">
      <c r="A1417" s="8">
        <f>[1]!tbl_gk[[#This Row],[ID]]</f>
        <v>255727</v>
      </c>
      <c r="B1417" s="2" cm="1">
        <f t="array" ref="B1417">[1]!table_weight[ValueEUR]*(('F+ , F-'!B$2-[1]!tbl_gk[[#This Row],[ValueEUR]])/('F+ , F-'!B$2-'F+ , F-'!B$3))</f>
        <v>1.978540939865946E-4</v>
      </c>
      <c r="C1417" s="2" cm="1">
        <f t="array" ref="C1417">[1]!table_weight[WageEUR]*(('F+ , F-'!C$2-[1]!tbl_gk[[#This Row],[WageEUR]])/('F+ , F-'!C$2-'F+ , F-'!C$3))</f>
        <v>0</v>
      </c>
      <c r="D1417" s="2" cm="1">
        <f t="array" ref="D1417">[1]!table_weight[Crossing]*(('F+ , F-'!D$2-[1]!tbl_gk[[#This Row],[Crossing]])/('F+ , F-'!D$2-'F+ , F-'!D$3))</f>
        <v>3.3625286215233793E-2</v>
      </c>
      <c r="E1417" s="2" cm="1">
        <f t="array" ref="E1417">[1]!table_weight[Finishing]*(('F+ , F-'!E$2-[1]!tbl_gk[[#This Row],[Finishing]])/('F+ , F-'!E$2-'F+ , F-'!E$3))</f>
        <v>2.1961515059324362E-2</v>
      </c>
      <c r="F1417" s="2" cm="1">
        <f t="array" ref="F1417">[1]!table_weight[HeadingAccuracy]*(('F+ , F-'!F$2-[1]!tbl_gk[[#This Row],[HeadingAccuracy]])/('F+ , F-'!F$2-'F+ , F-'!F$3))</f>
        <v>1.0439222844598752E-2</v>
      </c>
      <c r="G1417" s="2" cm="1">
        <f t="array" ref="G1417">[1]!table_weight[ShortPassing]*(('F+ , F-'!G$2-[1]!tbl_gk[[#This Row],[ShortPassing]])/('F+ , F-'!G$2-'F+ , F-'!G$3))</f>
        <v>5.9066304653552192E-2</v>
      </c>
      <c r="H1417" s="2" cm="1">
        <f t="array" ref="H1417">[1]!table_weight[Volleys]*(('F+ , F-'!H$2-[1]!tbl_gk[[#This Row],[Volleys]])/('F+ , F-'!H$2-'F+ , F-'!H$3))</f>
        <v>2.0833057763785961E-3</v>
      </c>
      <c r="I1417" s="2" cm="1">
        <f t="array" ref="I1417">[1]!table_weight[Dribbling]*(('F+ , F-'!I$2-[1]!tbl_gk[[#This Row],[Dribbling]])/('F+ , F-'!I$2-'F+ , F-'!I$3))</f>
        <v>2.3469077317571304E-2</v>
      </c>
      <c r="J1417" s="2" cm="1">
        <f t="array" ref="J1417">[1]!table_weight[Curve]*(('F+ , F-'!J$2-[1]!tbl_gk[[#This Row],[Curve]])/('F+ , F-'!J$2-'F+ , F-'!J$3))</f>
        <v>9.4648953791028455E-3</v>
      </c>
      <c r="K1417" s="2" cm="1">
        <f t="array" ref="K1417">[1]!table_weight[FKAccuracy]*(('F+ , F-'!K$2-[1]!tbl_gk[[#This Row],[FKAccuracy]])/('F+ , F-'!K$2-'F+ , F-'!K$3))</f>
        <v>9.4310921813203358E-3</v>
      </c>
      <c r="L1417" s="2" cm="1">
        <f t="array" ref="L1417">[1]!table_weight[LongPassing]*(('F+ , F-'!L$2-[1]!tbl_gk[[#This Row],[LongPassing]])/('F+ , F-'!L$2-'F+ , F-'!L$3))</f>
        <v>2.652978090371412E-2</v>
      </c>
      <c r="M1417" s="2" cm="1">
        <f t="array" ref="M1417">[1]!table_weight[BallControl]*(('F+ , F-'!M$2-[1]!tbl_gk[[#This Row],[BallControl]])/('F+ , F-'!M$2-'F+ , F-'!M$3))</f>
        <v>1.5646051545047536E-2</v>
      </c>
      <c r="N1417" s="2" cm="1">
        <f t="array" ref="N1417">[1]!table_weight[Acceleration]*(('F+ , F-'!N$2-[1]!tbl_gk[[#This Row],[Acceleration]])/('F+ , F-'!N$2-'F+ , F-'!N$3))</f>
        <v>8.1175396839599755E-3</v>
      </c>
      <c r="O1417" s="2" cm="1">
        <f t="array" ref="O1417">[1]!table_weight[SprintSpeed]*(('F+ , F-'!O$2-[1]!tbl_gk[[#This Row],[SprintSpeed]])/('F+ , F-'!O$2-'F+ , F-'!O$3))</f>
        <v>1.4055369637967736E-2</v>
      </c>
      <c r="P1417" s="2" cm="1">
        <f t="array" ref="P1417">[1]!table_weight[Agility]*(('F+ , F-'!P$2-[1]!tbl_gk[[#This Row],[Agility]])/('F+ , F-'!P$2-'F+ , F-'!P$3))</f>
        <v>5.3825091853689179E-3</v>
      </c>
      <c r="Q1417" s="2" cm="1">
        <f t="array" ref="Q1417">[1]!table_weight[Reactions]*(('F+ , F-'!Q$2-[1]!tbl_gk[[#This Row],[Reactions]])/('F+ , F-'!Q$2-'F+ , F-'!Q$3))</f>
        <v>2.0625680002887528E-3</v>
      </c>
      <c r="R1417" s="2" cm="1">
        <f t="array" ref="R1417">[1]!table_weight[Balance]*(('F+ , F-'!R$2-[1]!tbl_gk[[#This Row],[Balance]])/('F+ , F-'!R$2-'F+ , F-'!R$3))</f>
        <v>2.0488877023276536E-3</v>
      </c>
      <c r="S1417" s="2" cm="1">
        <f t="array" ref="S1417">[1]!table_weight[ShotPower]*(('F+ , F-'!S$2-[1]!tbl_gk[[#This Row],[ShotPower]])/('F+ , F-'!S$2-'F+ , F-'!S$3))</f>
        <v>8.0509323499075268E-3</v>
      </c>
      <c r="T1417" s="2" cm="1">
        <f t="array" ref="T1417">[1]!table_weight[Jumping]*(('F+ , F-'!T$2-[1]!tbl_gk[[#This Row],[Jumping]])/('F+ , F-'!T$2-'F+ , F-'!T$3))</f>
        <v>3.6924541448717756E-3</v>
      </c>
      <c r="U1417" s="2" cm="1">
        <f t="array" ref="U1417">[1]!table_weight[Stamina]*(('F+ , F-'!U$2-[1]!tbl_gk[[#This Row],[Stamina]])/('F+ , F-'!U$2-'F+ , F-'!U$3))</f>
        <v>2.4043887454978999E-2</v>
      </c>
      <c r="V1417" s="2" cm="1">
        <f t="array" ref="V1417">[1]!table_weight[Strength]*(('F+ , F-'!V$2-[1]!tbl_gk[[#This Row],[Strength]])/('F+ , F-'!V$2-'F+ , F-'!V$3))</f>
        <v>2.4845350370144969E-2</v>
      </c>
      <c r="W1417" s="2" cm="1">
        <f t="array" ref="W1417">[1]!table_weight[LongShots]*(('F+ , F-'!W$2-[1]!tbl_gk[[#This Row],[LongShots]])/('F+ , F-'!W$2-'F+ , F-'!W$3))</f>
        <v>9.86888481601568E-3</v>
      </c>
      <c r="X1417" s="2" cm="1">
        <f t="array" ref="X1417">[1]!table_weight[Aggression]*(('F+ , F-'!X$2-[1]!tbl_gk[[#This Row],[Aggression]])/('F+ , F-'!X$2-'F+ , F-'!X$3))</f>
        <v>1.642835412229994E-2</v>
      </c>
      <c r="Y1417" s="2" cm="1">
        <f t="array" ref="Y1417">[1]!table_weight[Interceptions]*(('F+ , F-'!Y$2-[1]!tbl_gk[[#This Row],[Interceptions]])/('F+ , F-'!Y$2-'F+ , F-'!Y$3))</f>
        <v>2.4931919535197796E-2</v>
      </c>
      <c r="Z1417" s="2" cm="1">
        <f t="array" ref="Z1417">[1]!table_weight[Positioning]*(('F+ , F-'!Z$2-[1]!tbl_gk[[#This Row],[Positioning]])/('F+ , F-'!Z$2-'F+ , F-'!Z$3))</f>
        <v>1.7746678835817667E-3</v>
      </c>
      <c r="AA1417" s="2" cm="1">
        <f t="array" ref="AA1417">[1]!table_weight[Vision]*(('F+ , F-'!AA$2-[1]!tbl_gk[[#This Row],[Vision]])/('F+ , F-'!AA$2-'F+ , F-'!AA$3))</f>
        <v>3.2653889057904818E-2</v>
      </c>
      <c r="AB1417" s="2" cm="1">
        <f t="array" ref="AB1417">[1]!table_weight[Penalties]*(('F+ , F-'!AB$2-[1]!tbl_gk[[#This Row],[Penalties]])/('F+ , F-'!AB$2-'F+ , F-'!AB$3))</f>
        <v>2.5054134827036706E-3</v>
      </c>
      <c r="AC1417" s="2" cm="1">
        <f t="array" ref="AC1417">[1]!table_weight[Composure]*(('F+ , F-'!AC$2-[1]!tbl_gk[[#This Row],[Composure]])/('F+ , F-'!AC$2-'F+ , F-'!AC$3))</f>
        <v>2.188312277499339E-3</v>
      </c>
      <c r="AD1417" s="2" cm="1">
        <f t="array" ref="AD1417">[1]!table_weight[Marking]*(('F+ , F-'!AD$2-[1]!tbl_gk[[#This Row],[Marking]])/('F+ , F-'!AD$2-'F+ , F-'!AD$3))</f>
        <v>3.3127133826860035E-2</v>
      </c>
      <c r="AE1417" s="2" cm="1">
        <f t="array" ref="AE1417">[1]!table_weight[StandingTackle]*(('F+ , F-'!AE$2-[1]!tbl_gk[[#This Row],[StandingTackle]])/('F+ , F-'!AE$2-'F+ , F-'!AE$3))</f>
        <v>3.362528621523387E-2</v>
      </c>
      <c r="AF1417" s="2" cm="1">
        <f t="array" ref="AF1417">[1]!table_weight[SlidingTackle]*(('F+ , F-'!AF$2-[1]!tbl_gk[[#This Row],[SlidingTackle]])/('F+ , F-'!AF$2-'F+ , F-'!AF$3))</f>
        <v>1.120842873841129E-2</v>
      </c>
      <c r="AG1417" s="2" cm="1">
        <f t="array" ref="AG1417">[1]!table_weight[GKDiving]*(('F+ , F-'!AG$2-[1]!tbl_gk[[#This Row],[GKDiving]])/('F+ , F-'!AG$2-'F+ , F-'!AG$3))</f>
        <v>5.2951652976371534E-2</v>
      </c>
      <c r="AH1417" s="2" cm="1">
        <f t="array" ref="AH1417">[1]!table_weight[GKHandling]*(('F+ , F-'!AH$2-[1]!tbl_gk[[#This Row],[GKHandling]])/('F+ , F-'!AH$2-'F+ , F-'!AH$3))</f>
        <v>4.4559595772542655E-2</v>
      </c>
      <c r="AI1417" s="2" cm="1">
        <f t="array" ref="AI1417">[1]!table_weight[GKKicking]*(('F+ , F-'!AI$2-[1]!tbl_gk[[#This Row],[GKKicking]])/('F+ , F-'!AI$2-'F+ , F-'!AI$3))</f>
        <v>3.6671737146334017E-2</v>
      </c>
      <c r="AJ1417" s="2" cm="1">
        <f t="array" ref="AJ1417">[1]!table_weight[GKPositioning]*(('F+ , F-'!AJ$2-[1]!tbl_gk[[#This Row],[GKPositioning]])/('F+ , F-'!AJ$2-'F+ , F-'!AJ$3))</f>
        <v>1.7659310570779983E-2</v>
      </c>
      <c r="AK1417" s="2" cm="1">
        <f t="array" ref="AK1417">[1]!table_weight[GKReflexes]*(('F+ , F-'!AK$2-[1]!tbl_gk[[#This Row],[GKReflexes]])/('F+ , F-'!AK$2-'F+ , F-'!AK$3))</f>
        <v>5.64817631747963E-2</v>
      </c>
    </row>
    <row r="1418" spans="1:37" x14ac:dyDescent="0.55000000000000004">
      <c r="A1418" s="7">
        <f>[1]!tbl_gk[[#This Row],[ID]]</f>
        <v>255754</v>
      </c>
      <c r="B1418" s="1" cm="1">
        <f t="array" ref="B1418">[1]!table_weight[ValueEUR]*(('F+ , F-'!B$2-[1]!tbl_gk[[#This Row],[ValueEUR]])/('F+ , F-'!B$2-'F+ , F-'!B$3))</f>
        <v>2.8273689561890902E-4</v>
      </c>
      <c r="C1418" s="1" cm="1">
        <f t="array" ref="C1418">[1]!table_weight[WageEUR]*(('F+ , F-'!C$2-[1]!tbl_gk[[#This Row],[WageEUR]])/('F+ , F-'!C$2-'F+ , F-'!C$3))</f>
        <v>3.9120935309418161E-4</v>
      </c>
      <c r="D1418" s="1" cm="1">
        <f t="array" ref="D1418">[1]!table_weight[Crossing]*(('F+ , F-'!D$2-[1]!tbl_gk[[#This Row],[Crossing]])/('F+ , F-'!D$2-'F+ , F-'!D$3))</f>
        <v>3.5866971962916043E-2</v>
      </c>
      <c r="E1418" s="1" cm="1">
        <f t="array" ref="E1418">[1]!table_weight[Finishing]*(('F+ , F-'!E$2-[1]!tbl_gk[[#This Row],[Finishing]])/('F+ , F-'!E$2-'F+ , F-'!E$3))</f>
        <v>2.096326437480962E-2</v>
      </c>
      <c r="F1418" s="1" cm="1">
        <f t="array" ref="F1418">[1]!table_weight[HeadingAccuracy]*(('F+ , F-'!F$2-[1]!tbl_gk[[#This Row],[HeadingAccuracy]])/('F+ , F-'!F$2-'F+ , F-'!F$3))</f>
        <v>1.00216539308148E-2</v>
      </c>
      <c r="G1418" s="1" cm="1">
        <f t="array" ref="G1418">[1]!table_weight[ShortPassing]*(('F+ , F-'!G$2-[1]!tbl_gk[[#This Row],[ShortPassing]])/('F+ , F-'!G$2-'F+ , F-'!G$3))</f>
        <v>5.484728289258417E-2</v>
      </c>
      <c r="H1418" s="1" cm="1">
        <f t="array" ref="H1418">[1]!table_weight[Volleys]*(('F+ , F-'!H$2-[1]!tbl_gk[[#This Row],[Volleys]])/('F+ , F-'!H$2-'F+ , F-'!H$3))</f>
        <v>1.851827356780974E-3</v>
      </c>
      <c r="I1418" s="1" cm="1">
        <f t="array" ref="I1418">[1]!table_weight[Dribbling]*(('F+ , F-'!I$2-[1]!tbl_gk[[#This Row],[Dribbling]])/('F+ , F-'!I$2-'F+ , F-'!I$3))</f>
        <v>1.9557564431309422E-2</v>
      </c>
      <c r="J1418" s="1" cm="1">
        <f t="array" ref="J1418">[1]!table_weight[Curve]*(('F+ , F-'!J$2-[1]!tbl_gk[[#This Row],[Curve]])/('F+ , F-'!J$2-'F+ , F-'!J$3))</f>
        <v>9.8029273569279467E-3</v>
      </c>
      <c r="K1418" s="1" cm="1">
        <f t="array" ref="K1418">[1]!table_weight[FKAccuracy]*(('F+ , F-'!K$2-[1]!tbl_gk[[#This Row],[FKAccuracy]])/('F+ , F-'!K$2-'F+ , F-'!K$3))</f>
        <v>9.1268634012777444E-3</v>
      </c>
      <c r="L1418" s="1" cm="1">
        <f t="array" ref="L1418">[1]!table_weight[LongPassing]*(('F+ , F-'!L$2-[1]!tbl_gk[[#This Row],[LongPassing]])/('F+ , F-'!L$2-'F+ , F-'!L$3))</f>
        <v>2.1115539902956136E-2</v>
      </c>
      <c r="M1418" s="1" cm="1">
        <f t="array" ref="M1418">[1]!table_weight[BallControl]*(('F+ , F-'!M$2-[1]!tbl_gk[[#This Row],[BallControl]])/('F+ , F-'!M$2-'F+ , F-'!M$3))</f>
        <v>1.3907601373375588E-2</v>
      </c>
      <c r="N1418" s="1" cm="1">
        <f t="array" ref="N1418">[1]!table_weight[Acceleration]*(('F+ , F-'!N$2-[1]!tbl_gk[[#This Row],[Acceleration]])/('F+ , F-'!N$2-'F+ , F-'!N$3))</f>
        <v>8.1175396839599755E-3</v>
      </c>
      <c r="O1418" s="1" cm="1">
        <f t="array" ref="O1418">[1]!table_weight[SprintSpeed]*(('F+ , F-'!O$2-[1]!tbl_gk[[#This Row],[SprintSpeed]])/('F+ , F-'!O$2-'F+ , F-'!O$3))</f>
        <v>1.124429571037419E-2</v>
      </c>
      <c r="P1418" s="1" cm="1">
        <f t="array" ref="P1418">[1]!table_weight[Agility]*(('F+ , F-'!P$2-[1]!tbl_gk[[#This Row],[Agility]])/('F+ , F-'!P$2-'F+ , F-'!P$3))</f>
        <v>4.5634317006388652E-3</v>
      </c>
      <c r="Q1418" s="1" cm="1">
        <f t="array" ref="Q1418">[1]!table_weight[Reactions]*(('F+ , F-'!Q$2-[1]!tbl_gk[[#This Row],[Reactions]])/('F+ , F-'!Q$2-'F+ , F-'!Q$3))</f>
        <v>1.3406692001876892E-3</v>
      </c>
      <c r="R1418" s="1" cm="1">
        <f t="array" ref="R1418">[1]!table_weight[Balance]*(('F+ , F-'!R$2-[1]!tbl_gk[[#This Row],[Balance]])/('F+ , F-'!R$2-'F+ , F-'!R$3))</f>
        <v>2.8560252820324875E-3</v>
      </c>
      <c r="S1418" s="1" cm="1">
        <f t="array" ref="S1418">[1]!table_weight[ShotPower]*(('F+ , F-'!S$2-[1]!tbl_gk[[#This Row],[ShotPower]])/('F+ , F-'!S$2-'F+ , F-'!S$3))</f>
        <v>5.9732723886410689E-3</v>
      </c>
      <c r="T1418" s="1" cm="1">
        <f t="array" ref="T1418">[1]!table_weight[Jumping]*(('F+ , F-'!T$2-[1]!tbl_gk[[#This Row],[Jumping]])/('F+ , F-'!T$2-'F+ , F-'!T$3))</f>
        <v>4.2076803046213257E-3</v>
      </c>
      <c r="U1418" s="1" cm="1">
        <f t="array" ref="U1418">[1]!table_weight[Stamina]*(('F+ , F-'!U$2-[1]!tbl_gk[[#This Row],[Stamina]])/('F+ , F-'!U$2-'F+ , F-'!U$3))</f>
        <v>1.4598074526237249E-2</v>
      </c>
      <c r="V1418" s="1" cm="1">
        <f t="array" ref="V1418">[1]!table_weight[Strength]*(('F+ , F-'!V$2-[1]!tbl_gk[[#This Row],[Strength]])/('F+ , F-'!V$2-'F+ , F-'!V$3))</f>
        <v>6.2113375925362422E-3</v>
      </c>
      <c r="W1418" s="1" cm="1">
        <f t="array" ref="W1418">[1]!table_weight[LongShots]*(('F+ , F-'!W$2-[1]!tbl_gk[[#This Row],[LongShots]])/('F+ , F-'!W$2-'F+ , F-'!W$3))</f>
        <v>9.86888481601568E-3</v>
      </c>
      <c r="X1418" s="1" cm="1">
        <f t="array" ref="X1418">[1]!table_weight[Aggression]*(('F+ , F-'!X$2-[1]!tbl_gk[[#This Row],[Aggression]])/('F+ , F-'!X$2-'F+ , F-'!X$3))</f>
        <v>1.034377852144811E-2</v>
      </c>
      <c r="Y1418" s="1" cm="1">
        <f t="array" ref="Y1418">[1]!table_weight[Interceptions]*(('F+ , F-'!Y$2-[1]!tbl_gk[[#This Row],[Interceptions]])/('F+ , F-'!Y$2-'F+ , F-'!Y$3))</f>
        <v>2.4931919535197796E-2</v>
      </c>
      <c r="Z1418" s="1" cm="1">
        <f t="array" ref="Z1418">[1]!table_weight[Positioning]*(('F+ , F-'!Z$2-[1]!tbl_gk[[#This Row],[Positioning]])/('F+ , F-'!Z$2-'F+ , F-'!Z$3))</f>
        <v>2.0704458641787279E-3</v>
      </c>
      <c r="AA1418" s="1" cm="1">
        <f t="array" ref="AA1418">[1]!table_weight[Vision]*(('F+ , F-'!AA$2-[1]!tbl_gk[[#This Row],[Vision]])/('F+ , F-'!AA$2-'F+ , F-'!AA$3))</f>
        <v>2.6974951830443111E-2</v>
      </c>
      <c r="AB1418" s="1" cm="1">
        <f t="array" ref="AB1418">[1]!table_weight[Penalties]*(('F+ , F-'!AB$2-[1]!tbl_gk[[#This Row],[Penalties]])/('F+ , F-'!AB$2-'F+ , F-'!AB$3))</f>
        <v>2.427119311369181E-3</v>
      </c>
      <c r="AC1418" s="1" cm="1">
        <f t="array" ref="AC1418">[1]!table_weight[Composure]*(('F+ , F-'!AC$2-[1]!tbl_gk[[#This Row],[Composure]])/('F+ , F-'!AC$2-'F+ , F-'!AC$3))</f>
        <v>2.134938807316428E-3</v>
      </c>
      <c r="AD1418" s="1" cm="1">
        <f t="array" ref="AD1418">[1]!table_weight[Marking]*(('F+ , F-'!AD$2-[1]!tbl_gk[[#This Row],[Marking]])/('F+ , F-'!AD$2-'F+ , F-'!AD$3))</f>
        <v>3.4704616390043845E-2</v>
      </c>
      <c r="AE1418" s="1" cm="1">
        <f t="array" ref="AE1418">[1]!table_weight[StandingTackle]*(('F+ , F-'!AE$2-[1]!tbl_gk[[#This Row],[StandingTackle]])/('F+ , F-'!AE$2-'F+ , F-'!AE$3))</f>
        <v>2.6900228972187096E-2</v>
      </c>
      <c r="AF1418" s="1" cm="1">
        <f t="array" ref="AF1418">[1]!table_weight[SlidingTackle]*(('F+ , F-'!AF$2-[1]!tbl_gk[[#This Row],[SlidingTackle]])/('F+ , F-'!AF$2-'F+ , F-'!AF$3))</f>
        <v>8.2195144081682794E-3</v>
      </c>
      <c r="AG1418" s="1" cm="1">
        <f t="array" ref="AG1418">[1]!table_weight[GKDiving]*(('F+ , F-'!AG$2-[1]!tbl_gk[[#This Row],[GKDiving]])/('F+ , F-'!AG$2-'F+ , F-'!AG$3))</f>
        <v>3.7578592434844307E-2</v>
      </c>
      <c r="AH1418" s="1" cm="1">
        <f t="array" ref="AH1418">[1]!table_weight[GKHandling]*(('F+ , F-'!AH$2-[1]!tbl_gk[[#This Row],[GKHandling]])/('F+ , F-'!AH$2-'F+ , F-'!AH$3))</f>
        <v>4.9906747265247783E-2</v>
      </c>
      <c r="AI1418" s="1" cm="1">
        <f t="array" ref="AI1418">[1]!table_weight[GKKicking]*(('F+ , F-'!AI$2-[1]!tbl_gk[[#This Row],[GKKicking]])/('F+ , F-'!AI$2-'F+ , F-'!AI$3))</f>
        <v>2.7727411013081817E-2</v>
      </c>
      <c r="AJ1418" s="1" cm="1">
        <f t="array" ref="AJ1418">[1]!table_weight[GKPositioning]*(('F+ , F-'!AJ$2-[1]!tbl_gk[[#This Row],[GKPositioning]])/('F+ , F-'!AJ$2-'F+ , F-'!AJ$3))</f>
        <v>1.7659310570779983E-2</v>
      </c>
      <c r="AK1418" s="1" cm="1">
        <f t="array" ref="AK1418">[1]!table_weight[GKReflexes]*(('F+ , F-'!AK$2-[1]!tbl_gk[[#This Row],[GKReflexes]])/('F+ , F-'!AK$2-'F+ , F-'!AK$3))</f>
        <v>3.4617854849068701E-2</v>
      </c>
    </row>
    <row r="1419" spans="1:37" x14ac:dyDescent="0.55000000000000004">
      <c r="A1419" s="8">
        <f>[1]!tbl_gk[[#This Row],[ID]]</f>
        <v>255780</v>
      </c>
      <c r="B1419" s="2" cm="1">
        <f t="array" ref="B1419">[1]!table_weight[ValueEUR]*(('F+ , F-'!B$2-[1]!tbl_gk[[#This Row],[ValueEUR]])/('F+ , F-'!B$2-'F+ , F-'!B$3))</f>
        <v>1.5155438400533223E-4</v>
      </c>
      <c r="C1419" s="2" cm="1">
        <f t="array" ref="C1419">[1]!table_weight[WageEUR]*(('F+ , F-'!C$2-[1]!tbl_gk[[#This Row],[WageEUR]])/('F+ , F-'!C$2-'F+ , F-'!C$3))</f>
        <v>3.9120935309418157E-5</v>
      </c>
      <c r="D1419" s="2" cm="1">
        <f t="array" ref="D1419">[1]!table_weight[Crossing]*(('F+ , F-'!D$2-[1]!tbl_gk[[#This Row],[Crossing]])/('F+ , F-'!D$2-'F+ , F-'!D$3))</f>
        <v>3.4746129089074922E-2</v>
      </c>
      <c r="E1419" s="2" cm="1">
        <f t="array" ref="E1419">[1]!table_weight[Finishing]*(('F+ , F-'!E$2-[1]!tbl_gk[[#This Row],[Finishing]])/('F+ , F-'!E$2-'F+ , F-'!E$3))</f>
        <v>2.1961515059324362E-2</v>
      </c>
      <c r="F1419" s="2" cm="1">
        <f t="array" ref="F1419">[1]!table_weight[HeadingAccuracy]*(('F+ , F-'!F$2-[1]!tbl_gk[[#This Row],[HeadingAccuracy]])/('F+ , F-'!F$2-'F+ , F-'!F$3))</f>
        <v>1.08567917583827E-2</v>
      </c>
      <c r="G1419" s="2" cm="1">
        <f t="array" ref="G1419">[1]!table_weight[ShortPassing]*(('F+ , F-'!G$2-[1]!tbl_gk[[#This Row],[ShortPassing]])/('F+ , F-'!G$2-'F+ , F-'!G$3))</f>
        <v>6.8910688762477551E-2</v>
      </c>
      <c r="H1419" s="2" cm="1">
        <f t="array" ref="H1419">[1]!table_weight[Volleys]*(('F+ , F-'!H$2-[1]!tbl_gk[[#This Row],[Volleys]])/('F+ , F-'!H$2-'F+ , F-'!H$3))</f>
        <v>2.1990449861774069E-3</v>
      </c>
      <c r="I1419" s="2" cm="1">
        <f t="array" ref="I1419">[1]!table_weight[Dribbling]*(('F+ , F-'!I$2-[1]!tbl_gk[[#This Row],[Dribbling]])/('F+ , F-'!I$2-'F+ , F-'!I$3))</f>
        <v>1.8579686209743949E-2</v>
      </c>
      <c r="J1419" s="2" cm="1">
        <f t="array" ref="J1419">[1]!table_weight[Curve]*(('F+ , F-'!J$2-[1]!tbl_gk[[#This Row],[Curve]])/('F+ , F-'!J$2-'F+ , F-'!J$3))</f>
        <v>1.0140959334753048E-2</v>
      </c>
      <c r="K1419" s="2" cm="1">
        <f t="array" ref="K1419">[1]!table_weight[FKAccuracy]*(('F+ , F-'!K$2-[1]!tbl_gk[[#This Row],[FKAccuracy]])/('F+ , F-'!K$2-'F+ , F-'!K$3))</f>
        <v>9.2789777912990392E-3</v>
      </c>
      <c r="L1419" s="2" cm="1">
        <f t="array" ref="L1419">[1]!table_weight[LongPassing]*(('F+ , F-'!L$2-[1]!tbl_gk[[#This Row],[LongPassing]])/('F+ , F-'!L$2-'F+ , F-'!L$3))</f>
        <v>2.5446932703562523E-2</v>
      </c>
      <c r="M1419" s="2" cm="1">
        <f t="array" ref="M1419">[1]!table_weight[BallControl]*(('F+ , F-'!M$2-[1]!tbl_gk[[#This Row],[BallControl]])/('F+ , F-'!M$2-'F+ , F-'!M$3))</f>
        <v>1.6080664087965525E-2</v>
      </c>
      <c r="N1419" s="2" cm="1">
        <f t="array" ref="N1419">[1]!table_weight[Acceleration]*(('F+ , F-'!N$2-[1]!tbl_gk[[#This Row],[Acceleration]])/('F+ , F-'!N$2-'F+ , F-'!N$3))</f>
        <v>1.0597899031836633E-2</v>
      </c>
      <c r="O1419" s="2" cm="1">
        <f t="array" ref="O1419">[1]!table_weight[SprintSpeed]*(('F+ , F-'!O$2-[1]!tbl_gk[[#This Row],[SprintSpeed]])/('F+ , F-'!O$2-'F+ , F-'!O$3))</f>
        <v>1.2649832674170962E-2</v>
      </c>
      <c r="P1419" s="2" cm="1">
        <f t="array" ref="P1419">[1]!table_weight[Agility]*(('F+ , F-'!P$2-[1]!tbl_gk[[#This Row],[Agility]])/('F+ , F-'!P$2-'F+ , F-'!P$3))</f>
        <v>4.680442769886016E-3</v>
      </c>
      <c r="Q1419" s="2" cm="1">
        <f t="array" ref="Q1419">[1]!table_weight[Reactions]*(('F+ , F-'!Q$2-[1]!tbl_gk[[#This Row],[Reactions]])/('F+ , F-'!Q$2-'F+ , F-'!Q$3))</f>
        <v>1.4437976002021271E-3</v>
      </c>
      <c r="R1419" s="2" cm="1">
        <f t="array" ref="R1419">[1]!table_weight[Balance]*(('F+ , F-'!R$2-[1]!tbl_gk[[#This Row],[Balance]])/('F+ , F-'!R$2-'F+ , F-'!R$3))</f>
        <v>2.7318502697702049E-3</v>
      </c>
      <c r="S1419" s="2" cm="1">
        <f t="array" ref="S1419">[1]!table_weight[ShotPower]*(('F+ , F-'!S$2-[1]!tbl_gk[[#This Row],[ShotPower]])/('F+ , F-'!S$2-'F+ , F-'!S$3))</f>
        <v>6.7523948741159906E-3</v>
      </c>
      <c r="T1419" s="2" cm="1">
        <f t="array" ref="T1419">[1]!table_weight[Jumping]*(('F+ , F-'!T$2-[1]!tbl_gk[[#This Row],[Jumping]])/('F+ , F-'!T$2-'F+ , F-'!T$3))</f>
        <v>4.551164411121026E-3</v>
      </c>
      <c r="U1419" s="2" cm="1">
        <f t="array" ref="U1419">[1]!table_weight[Stamina]*(('F+ , F-'!U$2-[1]!tbl_gk[[#This Row],[Stamina]])/('F+ , F-'!U$2-'F+ , F-'!U$3))</f>
        <v>1.88916258574835E-2</v>
      </c>
      <c r="V1419" s="2" cm="1">
        <f t="array" ref="V1419">[1]!table_weight[Strength]*(('F+ , F-'!V$2-[1]!tbl_gk[[#This Row],[Strength]])/('F+ , F-'!V$2-'F+ , F-'!V$3))</f>
        <v>8.8733394179089167E-3</v>
      </c>
      <c r="W1419" s="2" cm="1">
        <f t="array" ref="W1419">[1]!table_weight[LongShots]*(('F+ , F-'!W$2-[1]!tbl_gk[[#This Row],[LongShots]])/('F+ , F-'!W$2-'F+ , F-'!W$3))</f>
        <v>1.0648007301490601E-2</v>
      </c>
      <c r="X1419" s="2" cm="1">
        <f t="array" ref="X1419">[1]!table_weight[Aggression]*(('F+ , F-'!X$2-[1]!tbl_gk[[#This Row],[Aggression]])/('F+ , F-'!X$2-'F+ , F-'!X$3))</f>
        <v>1.642835412229994E-2</v>
      </c>
      <c r="Y1419" s="2" cm="1">
        <f t="array" ref="Y1419">[1]!table_weight[Interceptions]*(('F+ , F-'!Y$2-[1]!tbl_gk[[#This Row],[Interceptions]])/('F+ , F-'!Y$2-'F+ , F-'!Y$3))</f>
        <v>2.5624472855619959E-2</v>
      </c>
      <c r="Z1419" s="2" cm="1">
        <f t="array" ref="Z1419">[1]!table_weight[Positioning]*(('F+ , F-'!Z$2-[1]!tbl_gk[[#This Row],[Positioning]])/('F+ , F-'!Z$2-'F+ , F-'!Z$3))</f>
        <v>1.9225568738802474E-3</v>
      </c>
      <c r="AA1419" s="2" cm="1">
        <f t="array" ref="AA1419">[1]!table_weight[Vision]*(('F+ , F-'!AA$2-[1]!tbl_gk[[#This Row],[Vision]])/('F+ , F-'!AA$2-'F+ , F-'!AA$3))</f>
        <v>2.6265084677010397E-2</v>
      </c>
      <c r="AB1419" s="2" cm="1">
        <f t="array" ref="AB1419">[1]!table_weight[Penalties]*(('F+ , F-'!AB$2-[1]!tbl_gk[[#This Row],[Penalties]])/('F+ , F-'!AB$2-'F+ , F-'!AB$3))</f>
        <v>2.5445605683709158E-3</v>
      </c>
      <c r="AC1419" s="2" cm="1">
        <f t="array" ref="AC1419">[1]!table_weight[Composure]*(('F+ , F-'!AC$2-[1]!tbl_gk[[#This Row],[Composure]])/('F+ , F-'!AC$2-'F+ , F-'!AC$3))</f>
        <v>2.8287939196942674E-3</v>
      </c>
      <c r="AD1419" s="2" cm="1">
        <f t="array" ref="AD1419">[1]!table_weight[Marking]*(('F+ , F-'!AD$2-[1]!tbl_gk[[#This Row],[Marking]])/('F+ , F-'!AD$2-'F+ , F-'!AD$3))</f>
        <v>3.9437064079595283E-2</v>
      </c>
      <c r="AE1419" s="2" cm="1">
        <f t="array" ref="AE1419">[1]!table_weight[StandingTackle]*(('F+ , F-'!AE$2-[1]!tbl_gk[[#This Row],[StandingTackle]])/('F+ , F-'!AE$2-'F+ , F-'!AE$3))</f>
        <v>3.5866971962916126E-2</v>
      </c>
      <c r="AF1419" s="2" cm="1">
        <f t="array" ref="AF1419">[1]!table_weight[SlidingTackle]*(('F+ , F-'!AF$2-[1]!tbl_gk[[#This Row],[SlidingTackle]])/('F+ , F-'!AF$2-'F+ , F-'!AF$3))</f>
        <v>1.0461200155850536E-2</v>
      </c>
      <c r="AG1419" s="2" cm="1">
        <f t="array" ref="AG1419">[1]!table_weight[GKDiving]*(('F+ , F-'!AG$2-[1]!tbl_gk[[#This Row],[GKDiving]])/('F+ , F-'!AG$2-'F+ , F-'!AG$3))</f>
        <v>5.2951652976371534E-2</v>
      </c>
      <c r="AH1419" s="2" cm="1">
        <f t="array" ref="AH1419">[1]!table_weight[GKHandling]*(('F+ , F-'!AH$2-[1]!tbl_gk[[#This Row],[GKHandling]])/('F+ , F-'!AH$2-'F+ , F-'!AH$3))</f>
        <v>4.9906747265247783E-2</v>
      </c>
      <c r="AI1419" s="2" cm="1">
        <f t="array" ref="AI1419">[1]!table_weight[GKKicking]*(('F+ , F-'!AI$2-[1]!tbl_gk[[#This Row],[GKKicking]])/('F+ , F-'!AI$2-'F+ , F-'!AI$3))</f>
        <v>3.1305141466382698E-2</v>
      </c>
      <c r="AJ1419" s="2" cm="1">
        <f t="array" ref="AJ1419">[1]!table_weight[GKPositioning]*(('F+ , F-'!AJ$2-[1]!tbl_gk[[#This Row],[GKPositioning]])/('F+ , F-'!AJ$2-'F+ , F-'!AJ$3))</f>
        <v>1.7659310570779983E-2</v>
      </c>
      <c r="AK1419" s="2" cm="1">
        <f t="array" ref="AK1419">[1]!table_weight[GKReflexes]*(('F+ , F-'!AK$2-[1]!tbl_gk[[#This Row],[GKReflexes]])/('F+ , F-'!AK$2-'F+ , F-'!AK$3))</f>
        <v>5.64817631747963E-2</v>
      </c>
    </row>
    <row r="1420" spans="1:37" x14ac:dyDescent="0.55000000000000004">
      <c r="A1420" s="7">
        <f>[1]!tbl_gk[[#This Row],[ID]]</f>
        <v>255892</v>
      </c>
      <c r="B1420" s="1" cm="1">
        <f t="array" ref="B1420">[1]!table_weight[ValueEUR]*(('F+ , F-'!B$2-[1]!tbl_gk[[#This Row],[ValueEUR]])/('F+ , F-'!B$2-'F+ , F-'!B$3))</f>
        <v>1.2840452901470104E-4</v>
      </c>
      <c r="C1420" s="1" cm="1">
        <f t="array" ref="C1420">[1]!table_weight[WageEUR]*(('F+ , F-'!C$2-[1]!tbl_gk[[#This Row],[WageEUR]])/('F+ , F-'!C$2-'F+ , F-'!C$3))</f>
        <v>0</v>
      </c>
      <c r="D1420" s="1" cm="1">
        <f t="array" ref="D1420">[1]!table_weight[Crossing]*(('F+ , F-'!D$2-[1]!tbl_gk[[#This Row],[Crossing]])/('F+ , F-'!D$2-'F+ , F-'!D$3))</f>
        <v>3.5866971962916043E-2</v>
      </c>
      <c r="E1420" s="1" cm="1">
        <f t="array" ref="E1420">[1]!table_weight[Finishing]*(('F+ , F-'!E$2-[1]!tbl_gk[[#This Row],[Finishing]])/('F+ , F-'!E$2-'F+ , F-'!E$3))</f>
        <v>1.3975509583206414E-2</v>
      </c>
      <c r="F1420" s="1" cm="1">
        <f t="array" ref="F1420">[1]!table_weight[HeadingAccuracy]*(('F+ , F-'!F$2-[1]!tbl_gk[[#This Row],[HeadingAccuracy]])/('F+ , F-'!F$2-'F+ , F-'!F$3))</f>
        <v>8.7689471894629514E-3</v>
      </c>
      <c r="G1420" s="1" cm="1">
        <f t="array" ref="G1420">[1]!table_weight[ShortPassing]*(('F+ , F-'!G$2-[1]!tbl_gk[[#This Row],[ShortPassing]])/('F+ , F-'!G$2-'F+ , F-'!G$3))</f>
        <v>6.8910688762477551E-2</v>
      </c>
      <c r="H1420" s="1" cm="1">
        <f t="array" ref="H1420">[1]!table_weight[Volleys]*(('F+ , F-'!H$2-[1]!tbl_gk[[#This Row],[Volleys]])/('F+ , F-'!H$2-'F+ , F-'!H$3))</f>
        <v>1.7360881469821632E-3</v>
      </c>
      <c r="I1420" s="1" cm="1">
        <f t="array" ref="I1420">[1]!table_weight[Dribbling]*(('F+ , F-'!I$2-[1]!tbl_gk[[#This Row],[Dribbling]])/('F+ , F-'!I$2-'F+ , F-'!I$3))</f>
        <v>1.8579686209743949E-2</v>
      </c>
      <c r="J1420" s="1" cm="1">
        <f t="array" ref="J1420">[1]!table_weight[Curve]*(('F+ , F-'!J$2-[1]!tbl_gk[[#This Row],[Curve]])/('F+ , F-'!J$2-'F+ , F-'!J$3))</f>
        <v>9.8029273569279467E-3</v>
      </c>
      <c r="K1420" s="1" cm="1">
        <f t="array" ref="K1420">[1]!table_weight[FKAccuracy]*(('F+ , F-'!K$2-[1]!tbl_gk[[#This Row],[FKAccuracy]])/('F+ , F-'!K$2-'F+ , F-'!K$3))</f>
        <v>9.8874353513842238E-3</v>
      </c>
      <c r="L1420" s="1" cm="1">
        <f t="array" ref="L1420">[1]!table_weight[LongPassing]*(('F+ , F-'!L$2-[1]!tbl_gk[[#This Row],[LongPassing]])/('F+ , F-'!L$2-'F+ , F-'!L$3))</f>
        <v>3.0861173704320507E-2</v>
      </c>
      <c r="M1420" s="1" cm="1">
        <f t="array" ref="M1420">[1]!table_weight[BallControl]*(('F+ , F-'!M$2-[1]!tbl_gk[[#This Row],[BallControl]])/('F+ , F-'!M$2-'F+ , F-'!M$3))</f>
        <v>1.6080664087965525E-2</v>
      </c>
      <c r="N1420" s="1" cm="1">
        <f t="array" ref="N1420">[1]!table_weight[Acceleration]*(('F+ , F-'!N$2-[1]!tbl_gk[[#This Row],[Acceleration]])/('F+ , F-'!N$2-'F+ , F-'!N$3))</f>
        <v>7.4410780436299775E-3</v>
      </c>
      <c r="O1420" s="1" cm="1">
        <f t="array" ref="O1420">[1]!table_weight[SprintSpeed]*(('F+ , F-'!O$2-[1]!tbl_gk[[#This Row],[SprintSpeed]])/('F+ , F-'!O$2-'F+ , F-'!O$3))</f>
        <v>1.0119866139336769E-2</v>
      </c>
      <c r="P1420" s="1" cm="1">
        <f t="array" ref="P1420">[1]!table_weight[Agility]*(('F+ , F-'!P$2-[1]!tbl_gk[[#This Row],[Agility]])/('F+ , F-'!P$2-'F+ , F-'!P$3))</f>
        <v>3.744354215908813E-3</v>
      </c>
      <c r="Q1420" s="1" cm="1">
        <f t="array" ref="Q1420">[1]!table_weight[Reactions]*(('F+ , F-'!Q$2-[1]!tbl_gk[[#This Row],[Reactions]])/('F+ , F-'!Q$2-'F+ , F-'!Q$3))</f>
        <v>1.3406692001876892E-3</v>
      </c>
      <c r="R1420" s="1" cm="1">
        <f t="array" ref="R1420">[1]!table_weight[Balance]*(('F+ , F-'!R$2-[1]!tbl_gk[[#This Row],[Balance]])/('F+ , F-'!R$2-'F+ , F-'!R$3))</f>
        <v>1.4901001471473846E-3</v>
      </c>
      <c r="S1420" s="1" cm="1">
        <f t="array" ref="S1420">[1]!table_weight[ShotPower]*(('F+ , F-'!S$2-[1]!tbl_gk[[#This Row],[ShotPower]])/('F+ , F-'!S$2-'F+ , F-'!S$3))</f>
        <v>5.9732723886410689E-3</v>
      </c>
      <c r="T1420" s="1" cm="1">
        <f t="array" ref="T1420">[1]!table_weight[Jumping]*(('F+ , F-'!T$2-[1]!tbl_gk[[#This Row],[Jumping]])/('F+ , F-'!T$2-'F+ , F-'!T$3))</f>
        <v>2.2326466922480506E-3</v>
      </c>
      <c r="U1420" s="1" cm="1">
        <f t="array" ref="U1420">[1]!table_weight[Stamina]*(('F+ , F-'!U$2-[1]!tbl_gk[[#This Row],[Stamina]])/('F+ , F-'!U$2-'F+ , F-'!U$3))</f>
        <v>1.975033612373275E-2</v>
      </c>
      <c r="V1420" s="1" cm="1">
        <f t="array" ref="V1420">[1]!table_weight[Strength]*(('F+ , F-'!V$2-[1]!tbl_gk[[#This Row],[Strength]])/('F+ , F-'!V$2-'F+ , F-'!V$3))</f>
        <v>2.5732684311935858E-2</v>
      </c>
      <c r="W1420" s="1" cm="1">
        <f t="array" ref="W1420">[1]!table_weight[LongShots]*(('F+ , F-'!W$2-[1]!tbl_gk[[#This Row],[LongShots]])/('F+ , F-'!W$2-'F+ , F-'!W$3))</f>
        <v>8.0509323499075268E-3</v>
      </c>
      <c r="X1420" s="1" cm="1">
        <f t="array" ref="X1420">[1]!table_weight[Aggression]*(('F+ , F-'!X$2-[1]!tbl_gk[[#This Row],[Aggression]])/('F+ , F-'!X$2-'F+ , F-'!X$3))</f>
        <v>9.7353209613629272E-3</v>
      </c>
      <c r="Y1420" s="1" cm="1">
        <f t="array" ref="Y1420">[1]!table_weight[Interceptions]*(('F+ , F-'!Y$2-[1]!tbl_gk[[#This Row],[Interceptions]])/('F+ , F-'!Y$2-'F+ , F-'!Y$3))</f>
        <v>1.9391492971820509E-2</v>
      </c>
      <c r="Z1420" s="1" cm="1">
        <f t="array" ref="Z1420">[1]!table_weight[Positioning]*(('F+ , F-'!Z$2-[1]!tbl_gk[[#This Row],[Positioning]])/('F+ , F-'!Z$2-'F+ , F-'!Z$3))</f>
        <v>1.3310009126863251E-3</v>
      </c>
      <c r="AA1420" s="1" cm="1">
        <f t="array" ref="AA1420">[1]!table_weight[Vision]*(('F+ , F-'!AA$2-[1]!tbl_gk[[#This Row],[Vision]])/('F+ , F-'!AA$2-'F+ , F-'!AA$3))</f>
        <v>2.6265084677010397E-2</v>
      </c>
      <c r="AB1420" s="1" cm="1">
        <f t="array" ref="AB1420">[1]!table_weight[Penalties]*(('F+ , F-'!AB$2-[1]!tbl_gk[[#This Row],[Penalties]])/('F+ , F-'!AB$2-'F+ , F-'!AB$3))</f>
        <v>2.5837076540381606E-3</v>
      </c>
      <c r="AC1420" s="1" cm="1">
        <f t="array" ref="AC1420">[1]!table_weight[Composure]*(('F+ , F-'!AC$2-[1]!tbl_gk[[#This Row],[Composure]])/('F+ , F-'!AC$2-'F+ , F-'!AC$3))</f>
        <v>2.0281918669506067E-3</v>
      </c>
      <c r="AD1420" s="1" cm="1">
        <f t="array" ref="AD1420">[1]!table_weight[Marking]*(('F+ , F-'!AD$2-[1]!tbl_gk[[#This Row],[Marking]])/('F+ , F-'!AD$2-'F+ , F-'!AD$3))</f>
        <v>2.8394686137308601E-2</v>
      </c>
      <c r="AE1420" s="1" cm="1">
        <f t="array" ref="AE1420">[1]!table_weight[StandingTackle]*(('F+ , F-'!AE$2-[1]!tbl_gk[[#This Row],[StandingTackle]])/('F+ , F-'!AE$2-'F+ , F-'!AE$3))</f>
        <v>2.241685747682258E-2</v>
      </c>
      <c r="AF1420" s="1" cm="1">
        <f t="array" ref="AF1420">[1]!table_weight[SlidingTackle]*(('F+ , F-'!AF$2-[1]!tbl_gk[[#This Row],[SlidingTackle]])/('F+ , F-'!AF$2-'F+ , F-'!AF$3))</f>
        <v>6.7250572430467732E-3</v>
      </c>
      <c r="AG1420" s="1" cm="1">
        <f t="array" ref="AG1420">[1]!table_weight[GKDiving]*(('F+ , F-'!AG$2-[1]!tbl_gk[[#This Row],[GKDiving]])/('F+ , F-'!AG$2-'F+ , F-'!AG$3))</f>
        <v>4.4411063786634182E-2</v>
      </c>
      <c r="AH1420" s="1" cm="1">
        <f t="array" ref="AH1420">[1]!table_weight[GKHandling]*(('F+ , F-'!AH$2-[1]!tbl_gk[[#This Row],[GKHandling]])/('F+ , F-'!AH$2-'F+ , F-'!AH$3))</f>
        <v>4.8124363434346076E-2</v>
      </c>
      <c r="AI1420" s="1" cm="1">
        <f t="array" ref="AI1420">[1]!table_weight[GKKicking]*(('F+ , F-'!AI$2-[1]!tbl_gk[[#This Row],[GKKicking]])/('F+ , F-'!AI$2-'F+ , F-'!AI$3))</f>
        <v>2.6832978399756596E-2</v>
      </c>
      <c r="AJ1420" s="1" cm="1">
        <f t="array" ref="AJ1420">[1]!table_weight[GKPositioning]*(('F+ , F-'!AJ$2-[1]!tbl_gk[[#This Row],[GKPositioning]])/('F+ , F-'!AJ$2-'F+ , F-'!AJ$3))</f>
        <v>1.4505862254569271E-2</v>
      </c>
      <c r="AK1420" s="1" cm="1">
        <f t="array" ref="AK1420">[1]!table_weight[GKReflexes]*(('F+ , F-'!AK$2-[1]!tbl_gk[[#This Row],[GKReflexes]])/('F+ , F-'!AK$2-'F+ , F-'!AK$3))</f>
        <v>4.55498090119325E-2</v>
      </c>
    </row>
    <row r="1421" spans="1:37" x14ac:dyDescent="0.55000000000000004">
      <c r="A1421" s="8">
        <f>[1]!tbl_gk[[#This Row],[ID]]</f>
        <v>255900</v>
      </c>
      <c r="B1421" s="2" cm="1">
        <f t="array" ref="B1421">[1]!table_weight[ValueEUR]*(('F+ , F-'!B$2-[1]!tbl_gk[[#This Row],[ValueEUR]])/('F+ , F-'!B$2-'F+ , F-'!B$3))</f>
        <v>8.210481903343863E-5</v>
      </c>
      <c r="C1421" s="2" cm="1">
        <f t="array" ref="C1421">[1]!table_weight[WageEUR]*(('F+ , F-'!C$2-[1]!tbl_gk[[#This Row],[WageEUR]])/('F+ , F-'!C$2-'F+ , F-'!C$3))</f>
        <v>0</v>
      </c>
      <c r="D1421" s="2" cm="1">
        <f t="array" ref="D1421">[1]!table_weight[Crossing]*(('F+ , F-'!D$2-[1]!tbl_gk[[#This Row],[Crossing]])/('F+ , F-'!D$2-'F+ , F-'!D$3))</f>
        <v>3.6987814836757178E-2</v>
      </c>
      <c r="E1421" s="2" cm="1">
        <f t="array" ref="E1421">[1]!table_weight[Finishing]*(('F+ , F-'!E$2-[1]!tbl_gk[[#This Row],[Finishing]])/('F+ , F-'!E$2-'F+ , F-'!E$3))</f>
        <v>1.9965013690294877E-2</v>
      </c>
      <c r="F1421" s="2" cm="1">
        <f t="array" ref="F1421">[1]!table_weight[HeadingAccuracy]*(('F+ , F-'!F$2-[1]!tbl_gk[[#This Row],[HeadingAccuracy]])/('F+ , F-'!F$2-'F+ , F-'!F$3))</f>
        <v>1.08567917583827E-2</v>
      </c>
      <c r="G1421" s="2" cm="1">
        <f t="array" ref="G1421">[1]!table_weight[ShortPassing]*(('F+ , F-'!G$2-[1]!tbl_gk[[#This Row],[ShortPassing]])/('F+ , F-'!G$2-'F+ , F-'!G$3))</f>
        <v>5.2034601718605494E-2</v>
      </c>
      <c r="H1421" s="2" cm="1">
        <f t="array" ref="H1421">[1]!table_weight[Volleys]*(('F+ , F-'!H$2-[1]!tbl_gk[[#This Row],[Volleys]])/('F+ , F-'!H$2-'F+ , F-'!H$3))</f>
        <v>1.9675665665797848E-3</v>
      </c>
      <c r="I1421" s="2" cm="1">
        <f t="array" ref="I1421">[1]!table_weight[Dribbling]*(('F+ , F-'!I$2-[1]!tbl_gk[[#This Row],[Dribbling]])/('F+ , F-'!I$2-'F+ , F-'!I$3))</f>
        <v>2.0535442652874894E-2</v>
      </c>
      <c r="J1421" s="2" cm="1">
        <f t="array" ref="J1421">[1]!table_weight[Curve]*(('F+ , F-'!J$2-[1]!tbl_gk[[#This Row],[Curve]])/('F+ , F-'!J$2-'F+ , F-'!J$3))</f>
        <v>9.8029273569279467E-3</v>
      </c>
      <c r="K1421" s="2" cm="1">
        <f t="array" ref="K1421">[1]!table_weight[FKAccuracy]*(('F+ , F-'!K$2-[1]!tbl_gk[[#This Row],[FKAccuracy]])/('F+ , F-'!K$2-'F+ , F-'!K$3))</f>
        <v>9.5832065713416324E-3</v>
      </c>
      <c r="L1421" s="2" cm="1">
        <f t="array" ref="L1421">[1]!table_weight[LongPassing]*(('F+ , F-'!L$2-[1]!tbl_gk[[#This Row],[LongPassing]])/('F+ , F-'!L$2-'F+ , F-'!L$3))</f>
        <v>2.1656964003031933E-2</v>
      </c>
      <c r="M1421" s="2" cm="1">
        <f t="array" ref="M1421">[1]!table_weight[BallControl]*(('F+ , F-'!M$2-[1]!tbl_gk[[#This Row],[BallControl]])/('F+ , F-'!M$2-'F+ , F-'!M$3))</f>
        <v>1.3472988830457604E-2</v>
      </c>
      <c r="N1421" s="2" cm="1">
        <f t="array" ref="N1421">[1]!table_weight[Acceleration]*(('F+ , F-'!N$2-[1]!tbl_gk[[#This Row],[Acceleration]])/('F+ , F-'!N$2-'F+ , F-'!N$3))</f>
        <v>3.6077954150933221E-3</v>
      </c>
      <c r="O1421" s="2" cm="1">
        <f t="array" ref="O1421">[1]!table_weight[SprintSpeed]*(('F+ , F-'!O$2-[1]!tbl_gk[[#This Row],[SprintSpeed]])/('F+ , F-'!O$2-'F+ , F-'!O$3))</f>
        <v>6.4654700334651587E-3</v>
      </c>
      <c r="P1421" s="2" cm="1">
        <f t="array" ref="P1421">[1]!table_weight[Agility]*(('F+ , F-'!P$2-[1]!tbl_gk[[#This Row],[Agility]])/('F+ , F-'!P$2-'F+ , F-'!P$3))</f>
        <v>3.2763099389202109E-3</v>
      </c>
      <c r="Q1421" s="2" cm="1">
        <f t="array" ref="Q1421">[1]!table_weight[Reactions]*(('F+ , F-'!Q$2-[1]!tbl_gk[[#This Row],[Reactions]])/('F+ , F-'!Q$2-'F+ , F-'!Q$3))</f>
        <v>2.217260600310409E-3</v>
      </c>
      <c r="R1421" s="2" cm="1">
        <f t="array" ref="R1421">[1]!table_weight[Balance]*(('F+ , F-'!R$2-[1]!tbl_gk[[#This Row],[Balance]])/('F+ , F-'!R$2-'F+ , F-'!R$3))</f>
        <v>2.6697627636390639E-3</v>
      </c>
      <c r="S1421" s="2" cm="1">
        <f t="array" ref="S1421">[1]!table_weight[ShotPower]*(('F+ , F-'!S$2-[1]!tbl_gk[[#This Row],[ShotPower]])/('F+ , F-'!S$2-'F+ , F-'!S$3))</f>
        <v>6.4926873789576834E-3</v>
      </c>
      <c r="T1421" s="2" cm="1">
        <f t="array" ref="T1421">[1]!table_weight[Jumping]*(('F+ , F-'!T$2-[1]!tbl_gk[[#This Row],[Jumping]])/('F+ , F-'!T$2-'F+ , F-'!T$3))</f>
        <v>4.4652933844961011E-3</v>
      </c>
      <c r="U1421" s="2" cm="1">
        <f t="array" ref="U1421">[1]!table_weight[Stamina]*(('F+ , F-'!U$2-[1]!tbl_gk[[#This Row],[Stamina]])/('F+ , F-'!U$2-'F+ , F-'!U$3))</f>
        <v>9.4458129287417498E-3</v>
      </c>
      <c r="V1421" s="2" cm="1">
        <f t="array" ref="V1421">[1]!table_weight[Strength]*(('F+ , F-'!V$2-[1]!tbl_gk[[#This Row],[Strength]])/('F+ , F-'!V$2-'F+ , F-'!V$3))</f>
        <v>2.0408680661190511E-2</v>
      </c>
      <c r="W1421" s="2" cm="1">
        <f t="array" ref="W1421">[1]!table_weight[LongShots]*(('F+ , F-'!W$2-[1]!tbl_gk[[#This Row],[LongShots]])/('F+ , F-'!W$2-'F+ , F-'!W$3))</f>
        <v>1.0388299806332293E-2</v>
      </c>
      <c r="X1421" s="2" cm="1">
        <f t="array" ref="X1421">[1]!table_weight[Aggression]*(('F+ , F-'!X$2-[1]!tbl_gk[[#This Row],[Aggression]])/('F+ , F-'!X$2-'F+ , F-'!X$3))</f>
        <v>7.301490721022195E-3</v>
      </c>
      <c r="Y1421" s="2" cm="1">
        <f t="array" ref="Y1421">[1]!table_weight[Interceptions]*(('F+ , F-'!Y$2-[1]!tbl_gk[[#This Row],[Interceptions]])/('F+ , F-'!Y$2-'F+ , F-'!Y$3))</f>
        <v>2.4931919535197796E-2</v>
      </c>
      <c r="Z1421" s="2" cm="1">
        <f t="array" ref="Z1421">[1]!table_weight[Positioning]*(('F+ , F-'!Z$2-[1]!tbl_gk[[#This Row],[Positioning]])/('F+ , F-'!Z$2-'F+ , F-'!Z$3))</f>
        <v>1.9225568738802474E-3</v>
      </c>
      <c r="AA1421" s="2" cm="1">
        <f t="array" ref="AA1421">[1]!table_weight[Vision]*(('F+ , F-'!AA$2-[1]!tbl_gk[[#This Row],[Vision]])/('F+ , F-'!AA$2-'F+ , F-'!AA$3))</f>
        <v>2.9104553290741252E-2</v>
      </c>
      <c r="AB1421" s="2" cm="1">
        <f t="array" ref="AB1421">[1]!table_weight[Penalties]*(('F+ , F-'!AB$2-[1]!tbl_gk[[#This Row],[Penalties]])/('F+ , F-'!AB$2-'F+ , F-'!AB$3))</f>
        <v>2.5054134827036706E-3</v>
      </c>
      <c r="AC1421" s="2" cm="1">
        <f t="array" ref="AC1421">[1]!table_weight[Composure]*(('F+ , F-'!AC$2-[1]!tbl_gk[[#This Row],[Composure]])/('F+ , F-'!AC$2-'F+ , F-'!AC$3))</f>
        <v>2.0281918669506067E-3</v>
      </c>
      <c r="AD1421" s="2" cm="1">
        <f t="array" ref="AD1421">[1]!table_weight[Marking]*(('F+ , F-'!AD$2-[1]!tbl_gk[[#This Row],[Marking]])/('F+ , F-'!AD$2-'F+ , F-'!AD$3))</f>
        <v>3.6282098953227655E-2</v>
      </c>
      <c r="AE1421" s="2" cm="1">
        <f t="array" ref="AE1421">[1]!table_weight[StandingTackle]*(('F+ , F-'!AE$2-[1]!tbl_gk[[#This Row],[StandingTackle]])/('F+ , F-'!AE$2-'F+ , F-'!AE$3))</f>
        <v>3.1383600467551613E-2</v>
      </c>
      <c r="AF1421" s="2" cm="1">
        <f t="array" ref="AF1421">[1]!table_weight[SlidingTackle]*(('F+ , F-'!AF$2-[1]!tbl_gk[[#This Row],[SlidingTackle]])/('F+ , F-'!AF$2-'F+ , F-'!AF$3))</f>
        <v>1.120842873841129E-2</v>
      </c>
      <c r="AG1421" s="2" cm="1">
        <f t="array" ref="AG1421">[1]!table_weight[GKDiving]*(('F+ , F-'!AG$2-[1]!tbl_gk[[#This Row],[GKDiving]])/('F+ , F-'!AG$2-'F+ , F-'!AG$3))</f>
        <v>5.8076006490213938E-2</v>
      </c>
      <c r="AH1421" s="2" cm="1">
        <f t="array" ref="AH1421">[1]!table_weight[GKHandling]*(('F+ , F-'!AH$2-[1]!tbl_gk[[#This Row],[GKHandling]])/('F+ , F-'!AH$2-'F+ , F-'!AH$3))</f>
        <v>6.416581791246144E-2</v>
      </c>
      <c r="AI1421" s="2" cm="1">
        <f t="array" ref="AI1421">[1]!table_weight[GKKicking]*(('F+ , F-'!AI$2-[1]!tbl_gk[[#This Row],[GKKicking]])/('F+ , F-'!AI$2-'F+ , F-'!AI$3))</f>
        <v>2.9516276239732256E-2</v>
      </c>
      <c r="AJ1421" s="2" cm="1">
        <f t="array" ref="AJ1421">[1]!table_weight[GKPositioning]*(('F+ , F-'!AJ$2-[1]!tbl_gk[[#This Row],[GKPositioning]])/('F+ , F-'!AJ$2-'F+ , F-'!AJ$3))</f>
        <v>2.2074138213474981E-2</v>
      </c>
      <c r="AK1421" s="2" cm="1">
        <f t="array" ref="AK1421">[1]!table_weight[GKReflexes]*(('F+ , F-'!AK$2-[1]!tbl_gk[[#This Row],[GKReflexes]])/('F+ , F-'!AK$2-'F+ , F-'!AK$3))</f>
        <v>6.3769732616705502E-2</v>
      </c>
    </row>
    <row r="1422" spans="1:37" x14ac:dyDescent="0.55000000000000004">
      <c r="A1422" s="7">
        <f>[1]!tbl_gk[[#This Row],[ID]]</f>
        <v>255921</v>
      </c>
      <c r="B1422" s="1" cm="1">
        <f t="array" ref="B1422">[1]!table_weight[ValueEUR]*(('F+ , F-'!B$2-[1]!tbl_gk[[#This Row],[ValueEUR]])/('F+ , F-'!B$2-'F+ , F-'!B$3))</f>
        <v>8.210481903343863E-5</v>
      </c>
      <c r="C1422" s="1" cm="1">
        <f t="array" ref="C1422">[1]!table_weight[WageEUR]*(('F+ , F-'!C$2-[1]!tbl_gk[[#This Row],[WageEUR]])/('F+ , F-'!C$2-'F+ , F-'!C$3))</f>
        <v>4.6945122371301791E-5</v>
      </c>
      <c r="D1422" s="1" cm="1">
        <f t="array" ref="D1422">[1]!table_weight[Crossing]*(('F+ , F-'!D$2-[1]!tbl_gk[[#This Row],[Crossing]])/('F+ , F-'!D$2-'F+ , F-'!D$3))</f>
        <v>3.3625286215233793E-2</v>
      </c>
      <c r="E1422" s="1" cm="1">
        <f t="array" ref="E1422">[1]!table_weight[Finishing]*(('F+ , F-'!E$2-[1]!tbl_gk[[#This Row],[Finishing]])/('F+ , F-'!E$2-'F+ , F-'!E$3))</f>
        <v>1.9965013690294877E-2</v>
      </c>
      <c r="F1422" s="1" cm="1">
        <f t="array" ref="F1422">[1]!table_weight[HeadingAccuracy]*(('F+ , F-'!F$2-[1]!tbl_gk[[#This Row],[HeadingAccuracy]])/('F+ , F-'!F$2-'F+ , F-'!F$3))</f>
        <v>1.210949849973455E-2</v>
      </c>
      <c r="G1422" s="1" cm="1">
        <f t="array" ref="G1422">[1]!table_weight[ShortPassing]*(('F+ , F-'!G$2-[1]!tbl_gk[[#This Row],[ShortPassing]])/('F+ , F-'!G$2-'F+ , F-'!G$3))</f>
        <v>5.9066304653552192E-2</v>
      </c>
      <c r="H1422" s="1" cm="1">
        <f t="array" ref="H1422">[1]!table_weight[Volleys]*(('F+ , F-'!H$2-[1]!tbl_gk[[#This Row],[Volleys]])/('F+ , F-'!H$2-'F+ , F-'!H$3))</f>
        <v>2.3147841959762173E-3</v>
      </c>
      <c r="I1422" s="1" cm="1">
        <f t="array" ref="I1422">[1]!table_weight[Dribbling]*(('F+ , F-'!I$2-[1]!tbl_gk[[#This Row],[Dribbling]])/('F+ , F-'!I$2-'F+ , F-'!I$3))</f>
        <v>1.9557564431309422E-2</v>
      </c>
      <c r="J1422" s="1" cm="1">
        <f t="array" ref="J1422">[1]!table_weight[Curve]*(('F+ , F-'!J$2-[1]!tbl_gk[[#This Row],[Curve]])/('F+ , F-'!J$2-'F+ , F-'!J$3))</f>
        <v>9.6339113680153961E-3</v>
      </c>
      <c r="K1422" s="1" cm="1">
        <f t="array" ref="K1422">[1]!table_weight[FKAccuracy]*(('F+ , F-'!K$2-[1]!tbl_gk[[#This Row],[FKAccuracy]])/('F+ , F-'!K$2-'F+ , F-'!K$3))</f>
        <v>9.5832065713416324E-3</v>
      </c>
      <c r="L1422" s="1" cm="1">
        <f t="array" ref="L1422">[1]!table_weight[LongPassing]*(('F+ , F-'!L$2-[1]!tbl_gk[[#This Row],[LongPassing]])/('F+ , F-'!L$2-'F+ , F-'!L$3))</f>
        <v>2.5988356803638323E-2</v>
      </c>
      <c r="M1422" s="1" cm="1">
        <f t="array" ref="M1422">[1]!table_weight[BallControl]*(('F+ , F-'!M$2-[1]!tbl_gk[[#This Row],[BallControl]])/('F+ , F-'!M$2-'F+ , F-'!M$3))</f>
        <v>1.3907601373375588E-2</v>
      </c>
      <c r="N1422" s="1" cm="1">
        <f t="array" ref="N1422">[1]!table_weight[Acceleration]*(('F+ , F-'!N$2-[1]!tbl_gk[[#This Row],[Acceleration]])/('F+ , F-'!N$2-'F+ , F-'!N$3))</f>
        <v>8.3430268974033078E-3</v>
      </c>
      <c r="O1422" s="1" cm="1">
        <f t="array" ref="O1422">[1]!table_weight[SprintSpeed]*(('F+ , F-'!O$2-[1]!tbl_gk[[#This Row],[SprintSpeed]])/('F+ , F-'!O$2-'F+ , F-'!O$3))</f>
        <v>1.0682080924855479E-2</v>
      </c>
      <c r="P1422" s="1" cm="1">
        <f t="array" ref="P1422">[1]!table_weight[Agility]*(('F+ , F-'!P$2-[1]!tbl_gk[[#This Row],[Agility]])/('F+ , F-'!P$2-'F+ , F-'!P$3))</f>
        <v>5.1484870468746172E-3</v>
      </c>
      <c r="Q1422" s="1" cm="1">
        <f t="array" ref="Q1422">[1]!table_weight[Reactions]*(('F+ , F-'!Q$2-[1]!tbl_gk[[#This Row],[Reactions]])/('F+ , F-'!Q$2-'F+ , F-'!Q$3))</f>
        <v>2.5782100003609409E-3</v>
      </c>
      <c r="R1422" s="1" cm="1">
        <f t="array" ref="R1422">[1]!table_weight[Balance]*(('F+ , F-'!R$2-[1]!tbl_gk[[#This Row],[Balance]])/('F+ , F-'!R$2-'F+ , F-'!R$3))</f>
        <v>2.8560252820324875E-3</v>
      </c>
      <c r="S1422" s="1" cm="1">
        <f t="array" ref="S1422">[1]!table_weight[ShotPower]*(('F+ , F-'!S$2-[1]!tbl_gk[[#This Row],[ShotPower]])/('F+ , F-'!S$2-'F+ , F-'!S$3))</f>
        <v>7.0121023692742987E-3</v>
      </c>
      <c r="T1422" s="1" cm="1">
        <f t="array" ref="T1422">[1]!table_weight[Jumping]*(('F+ , F-'!T$2-[1]!tbl_gk[[#This Row],[Jumping]])/('F+ , F-'!T$2-'F+ , F-'!T$3))</f>
        <v>4.4652933844961011E-3</v>
      </c>
      <c r="U1422" s="1" cm="1">
        <f t="array" ref="U1422">[1]!table_weight[Stamina]*(('F+ , F-'!U$2-[1]!tbl_gk[[#This Row],[Stamina]])/('F+ , F-'!U$2-'F+ , F-'!U$3))</f>
        <v>2.3185177188729752E-2</v>
      </c>
      <c r="V1422" s="1" cm="1">
        <f t="array" ref="V1422">[1]!table_weight[Strength]*(('F+ , F-'!V$2-[1]!tbl_gk[[#This Row],[Strength]])/('F+ , F-'!V$2-'F+ , F-'!V$3))</f>
        <v>2.3958016428354077E-2</v>
      </c>
      <c r="W1422" s="1" cm="1">
        <f t="array" ref="W1422">[1]!table_weight[LongShots]*(('F+ , F-'!W$2-[1]!tbl_gk[[#This Row],[LongShots]])/('F+ , F-'!W$2-'F+ , F-'!W$3))</f>
        <v>1.0128592311173986E-2</v>
      </c>
      <c r="X1422" s="1" cm="1">
        <f t="array" ref="X1422">[1]!table_weight[Aggression]*(('F+ , F-'!X$2-[1]!tbl_gk[[#This Row],[Aggression]])/('F+ , F-'!X$2-'F+ , F-'!X$3))</f>
        <v>1.7645269242470306E-2</v>
      </c>
      <c r="Y1422" s="1" cm="1">
        <f t="array" ref="Y1422">[1]!table_weight[Interceptions]*(('F+ , F-'!Y$2-[1]!tbl_gk[[#This Row],[Interceptions]])/('F+ , F-'!Y$2-'F+ , F-'!Y$3))</f>
        <v>2.1469152933086991E-2</v>
      </c>
      <c r="Z1422" s="1" cm="1">
        <f t="array" ref="Z1422">[1]!table_weight[Positioning]*(('F+ , F-'!Z$2-[1]!tbl_gk[[#This Row],[Positioning]])/('F+ , F-'!Z$2-'F+ , F-'!Z$3))</f>
        <v>1.7746678835817667E-3</v>
      </c>
      <c r="AA1422" s="1" cm="1">
        <f t="array" ref="AA1422">[1]!table_weight[Vision]*(('F+ , F-'!AA$2-[1]!tbl_gk[[#This Row],[Vision]])/('F+ , F-'!AA$2-'F+ , F-'!AA$3))</f>
        <v>2.1296014602981403E-2</v>
      </c>
      <c r="AB1422" s="1" cm="1">
        <f t="array" ref="AB1422">[1]!table_weight[Penalties]*(('F+ , F-'!AB$2-[1]!tbl_gk[[#This Row],[Penalties]])/('F+ , F-'!AB$2-'F+ , F-'!AB$3))</f>
        <v>2.5054134827036706E-3</v>
      </c>
      <c r="AC1422" s="1" cm="1">
        <f t="array" ref="AC1422">[1]!table_weight[Composure]*(('F+ , F-'!AC$2-[1]!tbl_gk[[#This Row],[Composure]])/('F+ , F-'!AC$2-'F+ , F-'!AC$3))</f>
        <v>1.8680714564018749E-3</v>
      </c>
      <c r="AD1422" s="1" cm="1">
        <f t="array" ref="AD1422">[1]!table_weight[Marking]*(('F+ , F-'!AD$2-[1]!tbl_gk[[#This Row],[Marking]])/('F+ , F-'!AD$2-'F+ , F-'!AD$3))</f>
        <v>3.3127133826860035E-2</v>
      </c>
      <c r="AE1422" s="1" cm="1">
        <f t="array" ref="AE1422">[1]!table_weight[StandingTackle]*(('F+ , F-'!AE$2-[1]!tbl_gk[[#This Row],[StandingTackle]])/('F+ , F-'!AE$2-'F+ , F-'!AE$3))</f>
        <v>3.362528621523387E-2</v>
      </c>
      <c r="AF1422" s="1" cm="1">
        <f t="array" ref="AF1422">[1]!table_weight[SlidingTackle]*(('F+ , F-'!AF$2-[1]!tbl_gk[[#This Row],[SlidingTackle]])/('F+ , F-'!AF$2-'F+ , F-'!AF$3))</f>
        <v>9.7139715732897855E-3</v>
      </c>
      <c r="AG1422" s="1" cm="1">
        <f t="array" ref="AG1422">[1]!table_weight[GKDiving]*(('F+ , F-'!AG$2-[1]!tbl_gk[[#This Row],[GKDiving]])/('F+ , F-'!AG$2-'F+ , F-'!AG$3))</f>
        <v>5.2951652976371534E-2</v>
      </c>
      <c r="AH1422" s="1" cm="1">
        <f t="array" ref="AH1422">[1]!table_weight[GKHandling]*(('F+ , F-'!AH$2-[1]!tbl_gk[[#This Row],[GKHandling]])/('F+ , F-'!AH$2-'F+ , F-'!AH$3))</f>
        <v>5.7036282588854605E-2</v>
      </c>
      <c r="AI1422" s="1" cm="1">
        <f t="array" ref="AI1422">[1]!table_weight[GKKicking]*(('F+ , F-'!AI$2-[1]!tbl_gk[[#This Row],[GKKicking]])/('F+ , F-'!AI$2-'F+ , F-'!AI$3))</f>
        <v>3.2199574079707916E-2</v>
      </c>
      <c r="AJ1422" s="1" cm="1">
        <f t="array" ref="AJ1422">[1]!table_weight[GKPositioning]*(('F+ , F-'!AJ$2-[1]!tbl_gk[[#This Row],[GKPositioning]])/('F+ , F-'!AJ$2-'F+ , F-'!AJ$3))</f>
        <v>2.1443448550232839E-2</v>
      </c>
      <c r="AK1422" s="1" cm="1">
        <f t="array" ref="AK1422">[1]!table_weight[GKReflexes]*(('F+ , F-'!AK$2-[1]!tbl_gk[[#This Row],[GKReflexes]])/('F+ , F-'!AK$2-'F+ , F-'!AK$3))</f>
        <v>5.64817631747963E-2</v>
      </c>
    </row>
    <row r="1423" spans="1:37" x14ac:dyDescent="0.55000000000000004">
      <c r="A1423" s="8">
        <f>[1]!tbl_gk[[#This Row],[ID]]</f>
        <v>255953</v>
      </c>
      <c r="B1423" s="2" cm="1">
        <f t="array" ref="B1423">[1]!table_weight[ValueEUR]*(('F+ , F-'!B$2-[1]!tbl_gk[[#This Row],[ValueEUR]])/('F+ , F-'!B$2-'F+ , F-'!B$3))</f>
        <v>2.8273689561890902E-4</v>
      </c>
      <c r="C1423" s="2" cm="1">
        <f t="array" ref="C1423">[1]!table_weight[WageEUR]*(('F+ , F-'!C$2-[1]!tbl_gk[[#This Row],[WageEUR]])/('F+ , F-'!C$2-'F+ , F-'!C$3))</f>
        <v>3.9120935309418161E-4</v>
      </c>
      <c r="D1423" s="2" cm="1">
        <f t="array" ref="D1423">[1]!table_weight[Crossing]*(('F+ , F-'!D$2-[1]!tbl_gk[[#This Row],[Crossing]])/('F+ , F-'!D$2-'F+ , F-'!D$3))</f>
        <v>3.5866971962916043E-2</v>
      </c>
      <c r="E1423" s="2" cm="1">
        <f t="array" ref="E1423">[1]!table_weight[Finishing]*(('F+ , F-'!E$2-[1]!tbl_gk[[#This Row],[Finishing]])/('F+ , F-'!E$2-'F+ , F-'!E$3))</f>
        <v>1.8966763005780131E-2</v>
      </c>
      <c r="F1423" s="2" cm="1">
        <f t="array" ref="F1423">[1]!table_weight[HeadingAccuracy]*(('F+ , F-'!F$2-[1]!tbl_gk[[#This Row],[HeadingAccuracy]])/('F+ , F-'!F$2-'F+ , F-'!F$3))</f>
        <v>1.25270674135185E-2</v>
      </c>
      <c r="G1423" s="2" cm="1">
        <f t="array" ref="G1423">[1]!table_weight[ShortPassing]*(('F+ , F-'!G$2-[1]!tbl_gk[[#This Row],[ShortPassing]])/('F+ , F-'!G$2-'F+ , F-'!G$3))</f>
        <v>5.9066304653552192E-2</v>
      </c>
      <c r="H1423" s="2" cm="1">
        <f t="array" ref="H1423">[1]!table_weight[Volleys]*(('F+ , F-'!H$2-[1]!tbl_gk[[#This Row],[Volleys]])/('F+ , F-'!H$2-'F+ , F-'!H$3))</f>
        <v>2.3147841959762173E-3</v>
      </c>
      <c r="I1423" s="2" cm="1">
        <f t="array" ref="I1423">[1]!table_weight[Dribbling]*(('F+ , F-'!I$2-[1]!tbl_gk[[#This Row],[Dribbling]])/('F+ , F-'!I$2-'F+ , F-'!I$3))</f>
        <v>1.9557564431309422E-2</v>
      </c>
      <c r="J1423" s="2" cm="1">
        <f t="array" ref="J1423">[1]!table_weight[Curve]*(('F+ , F-'!J$2-[1]!tbl_gk[[#This Row],[Curve]])/('F+ , F-'!J$2-'F+ , F-'!J$3))</f>
        <v>9.295879390190295E-3</v>
      </c>
      <c r="K1423" s="2" cm="1">
        <f t="array" ref="K1423">[1]!table_weight[FKAccuracy]*(('F+ , F-'!K$2-[1]!tbl_gk[[#This Row],[FKAccuracy]])/('F+ , F-'!K$2-'F+ , F-'!K$3))</f>
        <v>9.4310921813203358E-3</v>
      </c>
      <c r="L1423" s="2" cm="1">
        <f t="array" ref="L1423">[1]!table_weight[LongPassing]*(('F+ , F-'!L$2-[1]!tbl_gk[[#This Row],[LongPassing]])/('F+ , F-'!L$2-'F+ , F-'!L$3))</f>
        <v>2.4364084503410925E-2</v>
      </c>
      <c r="M1423" s="2" cm="1">
        <f t="array" ref="M1423">[1]!table_weight[BallControl]*(('F+ , F-'!M$2-[1]!tbl_gk[[#This Row],[BallControl]])/('F+ , F-'!M$2-'F+ , F-'!M$3))</f>
        <v>1.2169151201703639E-2</v>
      </c>
      <c r="N1423" s="2" cm="1">
        <f t="array" ref="N1423">[1]!table_weight[Acceleration]*(('F+ , F-'!N$2-[1]!tbl_gk[[#This Row],[Acceleration]])/('F+ , F-'!N$2-'F+ , F-'!N$3))</f>
        <v>7.4410780436299775E-3</v>
      </c>
      <c r="O1423" s="2" cm="1">
        <f t="array" ref="O1423">[1]!table_weight[SprintSpeed]*(('F+ , F-'!O$2-[1]!tbl_gk[[#This Row],[SprintSpeed]])/('F+ , F-'!O$2-'F+ , F-'!O$3))</f>
        <v>1.1525403103133543E-2</v>
      </c>
      <c r="P1423" s="2" cm="1">
        <f t="array" ref="P1423">[1]!table_weight[Agility]*(('F+ , F-'!P$2-[1]!tbl_gk[[#This Row],[Agility]])/('F+ , F-'!P$2-'F+ , F-'!P$3))</f>
        <v>4.9144649083803166E-3</v>
      </c>
      <c r="Q1423" s="2" cm="1">
        <f t="array" ref="Q1423">[1]!table_weight[Reactions]*(('F+ , F-'!Q$2-[1]!tbl_gk[[#This Row],[Reactions]])/('F+ , F-'!Q$2-'F+ , F-'!Q$3))</f>
        <v>2.0110038002815341E-3</v>
      </c>
      <c r="R1423" s="2" cm="1">
        <f t="array" ref="R1423">[1]!table_weight[Balance]*(('F+ , F-'!R$2-[1]!tbl_gk[[#This Row],[Balance]])/('F+ , F-'!R$2-'F+ , F-'!R$3))</f>
        <v>1.9868001961965125E-3</v>
      </c>
      <c r="S1423" s="2" cm="1">
        <f t="array" ref="S1423">[1]!table_weight[ShotPower]*(('F+ , F-'!S$2-[1]!tbl_gk[[#This Row],[ShotPower]])/('F+ , F-'!S$2-'F+ , F-'!S$3))</f>
        <v>6.2329798837993753E-3</v>
      </c>
      <c r="T1423" s="2" cm="1">
        <f t="array" ref="T1423">[1]!table_weight[Jumping]*(('F+ , F-'!T$2-[1]!tbl_gk[[#This Row],[Jumping]])/('F+ , F-'!T$2-'F+ , F-'!T$3))</f>
        <v>3.1772279851222255E-3</v>
      </c>
      <c r="U1423" s="2" cm="1">
        <f t="array" ref="U1423">[1]!table_weight[Stamina]*(('F+ , F-'!U$2-[1]!tbl_gk[[#This Row],[Stamina]])/('F+ , F-'!U$2-'F+ , F-'!U$3))</f>
        <v>2.0609046389982E-2</v>
      </c>
      <c r="V1423" s="2" cm="1">
        <f t="array" ref="V1423">[1]!table_weight[Strength]*(('F+ , F-'!V$2-[1]!tbl_gk[[#This Row],[Strength]])/('F+ , F-'!V$2-'F+ , F-'!V$3))</f>
        <v>3.7268025555217445E-2</v>
      </c>
      <c r="W1423" s="2" cm="1">
        <f t="array" ref="W1423">[1]!table_weight[LongShots]*(('F+ , F-'!W$2-[1]!tbl_gk[[#This Row],[LongShots]])/('F+ , F-'!W$2-'F+ , F-'!W$3))</f>
        <v>8.8300548353824494E-3</v>
      </c>
      <c r="X1423" s="2" cm="1">
        <f t="array" ref="X1423">[1]!table_weight[Aggression]*(('F+ , F-'!X$2-[1]!tbl_gk[[#This Row],[Aggression]])/('F+ , F-'!X$2-'F+ , F-'!X$3))</f>
        <v>1.3994523881959207E-2</v>
      </c>
      <c r="Y1423" s="2" cm="1">
        <f t="array" ref="Y1423">[1]!table_weight[Interceptions]*(('F+ , F-'!Y$2-[1]!tbl_gk[[#This Row],[Interceptions]])/('F+ , F-'!Y$2-'F+ , F-'!Y$3))</f>
        <v>2.4931919535197796E-2</v>
      </c>
      <c r="Z1423" s="2" cm="1">
        <f t="array" ref="Z1423">[1]!table_weight[Positioning]*(('F+ , F-'!Z$2-[1]!tbl_gk[[#This Row],[Positioning]])/('F+ , F-'!Z$2-'F+ , F-'!Z$3))</f>
        <v>2.2183348544772088E-3</v>
      </c>
      <c r="AA1423" s="2" cm="1">
        <f t="array" ref="AA1423">[1]!table_weight[Vision]*(('F+ , F-'!AA$2-[1]!tbl_gk[[#This Row],[Vision]])/('F+ , F-'!AA$2-'F+ , F-'!AA$3))</f>
        <v>3.1944021904472104E-2</v>
      </c>
      <c r="AB1423" s="2" cm="1">
        <f t="array" ref="AB1423">[1]!table_weight[Penalties]*(('F+ , F-'!AB$2-[1]!tbl_gk[[#This Row],[Penalties]])/('F+ , F-'!AB$2-'F+ , F-'!AB$3))</f>
        <v>2.3096780543674466E-3</v>
      </c>
      <c r="AC1423" s="2" cm="1">
        <f t="array" ref="AC1423">[1]!table_weight[Composure]*(('F+ , F-'!AC$2-[1]!tbl_gk[[#This Row],[Composure]])/('F+ , F-'!AC$2-'F+ , F-'!AC$3))</f>
        <v>2.4551796284138926E-3</v>
      </c>
      <c r="AD1423" s="2" cm="1">
        <f t="array" ref="AD1423">[1]!table_weight[Marking]*(('F+ , F-'!AD$2-[1]!tbl_gk[[#This Row],[Marking]])/('F+ , F-'!AD$2-'F+ , F-'!AD$3))</f>
        <v>3.7859581516411465E-2</v>
      </c>
      <c r="AE1423" s="2" cm="1">
        <f t="array" ref="AE1423">[1]!table_weight[StandingTackle]*(('F+ , F-'!AE$2-[1]!tbl_gk[[#This Row],[StandingTackle]])/('F+ , F-'!AE$2-'F+ , F-'!AE$3))</f>
        <v>2.465854322450484E-2</v>
      </c>
      <c r="AF1423" s="2" cm="1">
        <f t="array" ref="AF1423">[1]!table_weight[SlidingTackle]*(('F+ , F-'!AF$2-[1]!tbl_gk[[#This Row],[SlidingTackle]])/('F+ , F-'!AF$2-'F+ , F-'!AF$3))</f>
        <v>1.0461200155850536E-2</v>
      </c>
      <c r="AG1423" s="2" cm="1">
        <f t="array" ref="AG1423">[1]!table_weight[GKDiving]*(('F+ , F-'!AG$2-[1]!tbl_gk[[#This Row],[GKDiving]])/('F+ , F-'!AG$2-'F+ , F-'!AG$3))</f>
        <v>4.0994828110739248E-2</v>
      </c>
      <c r="AH1423" s="2" cm="1">
        <f t="array" ref="AH1423">[1]!table_weight[GKHandling]*(('F+ , F-'!AH$2-[1]!tbl_gk[[#This Row],[GKHandling]])/('F+ , F-'!AH$2-'F+ , F-'!AH$3))</f>
        <v>4.0994828110739248E-2</v>
      </c>
      <c r="AI1423" s="2" cm="1">
        <f t="array" ref="AI1423">[1]!table_weight[GKKicking]*(('F+ , F-'!AI$2-[1]!tbl_gk[[#This Row],[GKKicking]])/('F+ , F-'!AI$2-'F+ , F-'!AI$3))</f>
        <v>2.8621843626407038E-2</v>
      </c>
      <c r="AJ1423" s="2" cm="1">
        <f t="array" ref="AJ1423">[1]!table_weight[GKPositioning]*(('F+ , F-'!AJ$2-[1]!tbl_gk[[#This Row],[GKPositioning]])/('F+ , F-'!AJ$2-'F+ , F-'!AJ$3))</f>
        <v>1.8290000234022125E-2</v>
      </c>
      <c r="AK1423" s="2" cm="1">
        <f t="array" ref="AK1423">[1]!table_weight[GKReflexes]*(('F+ , F-'!AK$2-[1]!tbl_gk[[#This Row],[GKReflexes]])/('F+ , F-'!AK$2-'F+ , F-'!AK$3))</f>
        <v>5.4659770814318998E-2</v>
      </c>
    </row>
    <row r="1424" spans="1:37" x14ac:dyDescent="0.55000000000000004">
      <c r="A1424" s="7">
        <f>[1]!tbl_gk[[#This Row],[ID]]</f>
        <v>255965</v>
      </c>
      <c r="B1424" s="1" cm="1">
        <f t="array" ref="B1424">[1]!table_weight[ValueEUR]*(('F+ , F-'!B$2-[1]!tbl_gk[[#This Row],[ValueEUR]])/('F+ , F-'!B$2-'F+ , F-'!B$3))</f>
        <v>4.9108559053458981E-4</v>
      </c>
      <c r="C1424" s="1" cm="1">
        <f t="array" ref="C1424">[1]!table_weight[WageEUR]*(('F+ , F-'!C$2-[1]!tbl_gk[[#This Row],[WageEUR]])/('F+ , F-'!C$2-'F+ , F-'!C$3))</f>
        <v>0</v>
      </c>
      <c r="D1424" s="1" cm="1">
        <f t="array" ref="D1424">[1]!table_weight[Crossing]*(('F+ , F-'!D$2-[1]!tbl_gk[[#This Row],[Crossing]])/('F+ , F-'!D$2-'F+ , F-'!D$3))</f>
        <v>3.3625286215233793E-2</v>
      </c>
      <c r="E1424" s="1" cm="1">
        <f t="array" ref="E1424">[1]!table_weight[Finishing]*(('F+ , F-'!E$2-[1]!tbl_gk[[#This Row],[Finishing]])/('F+ , F-'!E$2-'F+ , F-'!E$3))</f>
        <v>1.7968512321265388E-2</v>
      </c>
      <c r="F1424" s="1" cm="1">
        <f t="array" ref="F1424">[1]!table_weight[HeadingAccuracy]*(('F+ , F-'!F$2-[1]!tbl_gk[[#This Row],[HeadingAccuracy]])/('F+ , F-'!F$2-'F+ , F-'!F$3))</f>
        <v>1.210949849973455E-2</v>
      </c>
      <c r="G1424" s="1" cm="1">
        <f t="array" ref="G1424">[1]!table_weight[ShortPassing]*(('F+ , F-'!G$2-[1]!tbl_gk[[#This Row],[ShortPassing]])/('F+ , F-'!G$2-'F+ , F-'!G$3))</f>
        <v>5.484728289258417E-2</v>
      </c>
      <c r="H1424" s="1" cm="1">
        <f t="array" ref="H1424">[1]!table_weight[Volleys]*(('F+ , F-'!H$2-[1]!tbl_gk[[#This Row],[Volleys]])/('F+ , F-'!H$2-'F+ , F-'!H$3))</f>
        <v>2.1990449861774069E-3</v>
      </c>
      <c r="I1424" s="1" cm="1">
        <f t="array" ref="I1424">[1]!table_weight[Dribbling]*(('F+ , F-'!I$2-[1]!tbl_gk[[#This Row],[Dribbling]])/('F+ , F-'!I$2-'F+ , F-'!I$3))</f>
        <v>1.6623929766613008E-2</v>
      </c>
      <c r="J1424" s="1" cm="1">
        <f t="array" ref="J1424">[1]!table_weight[Curve]*(('F+ , F-'!J$2-[1]!tbl_gk[[#This Row],[Curve]])/('F+ , F-'!J$2-'F+ , F-'!J$3))</f>
        <v>9.6339113680153961E-3</v>
      </c>
      <c r="K1424" s="1" cm="1">
        <f t="array" ref="K1424">[1]!table_weight[FKAccuracy]*(('F+ , F-'!K$2-[1]!tbl_gk[[#This Row],[FKAccuracy]])/('F+ , F-'!K$2-'F+ , F-'!K$3))</f>
        <v>9.4310921813203358E-3</v>
      </c>
      <c r="L1424" s="1" cm="1">
        <f t="array" ref="L1424">[1]!table_weight[LongPassing]*(('F+ , F-'!L$2-[1]!tbl_gk[[#This Row],[LongPassing]])/('F+ , F-'!L$2-'F+ , F-'!L$3))</f>
        <v>2.4364084503410925E-2</v>
      </c>
      <c r="M1424" s="1" cm="1">
        <f t="array" ref="M1424">[1]!table_weight[BallControl]*(('F+ , F-'!M$2-[1]!tbl_gk[[#This Row],[BallControl]])/('F+ , F-'!M$2-'F+ , F-'!M$3))</f>
        <v>1.3038376287539614E-2</v>
      </c>
      <c r="N1424" s="1" cm="1">
        <f t="array" ref="N1424">[1]!table_weight[Acceleration]*(('F+ , F-'!N$2-[1]!tbl_gk[[#This Row],[Acceleration]])/('F+ , F-'!N$2-'F+ , F-'!N$3))</f>
        <v>1.0823386245279966E-2</v>
      </c>
      <c r="O1424" s="1" cm="1">
        <f t="array" ref="O1424">[1]!table_weight[SprintSpeed]*(('F+ , F-'!O$2-[1]!tbl_gk[[#This Row],[SprintSpeed]])/('F+ , F-'!O$2-'F+ , F-'!O$3))</f>
        <v>9.5576513538180603E-3</v>
      </c>
      <c r="P1424" s="1" cm="1">
        <f t="array" ref="P1424">[1]!table_weight[Agility]*(('F+ , F-'!P$2-[1]!tbl_gk[[#This Row],[Agility]])/('F+ , F-'!P$2-'F+ , F-'!P$3))</f>
        <v>3.9783763544031132E-3</v>
      </c>
      <c r="Q1424" s="1" cm="1">
        <f t="array" ref="Q1424">[1]!table_weight[Reactions]*(('F+ , F-'!Q$2-[1]!tbl_gk[[#This Row],[Reactions]])/('F+ , F-'!Q$2-'F+ , F-'!Q$3))</f>
        <v>1.4953618002093458E-3</v>
      </c>
      <c r="R1424" s="1" cm="1">
        <f t="array" ref="R1424">[1]!table_weight[Balance]*(('F+ , F-'!R$2-[1]!tbl_gk[[#This Row],[Balance]])/('F+ , F-'!R$2-'F+ , F-'!R$3))</f>
        <v>1.4280126410162438E-3</v>
      </c>
      <c r="S1424" s="1" cm="1">
        <f t="array" ref="S1424">[1]!table_weight[ShotPower]*(('F+ , F-'!S$2-[1]!tbl_gk[[#This Row],[ShotPower]])/('F+ , F-'!S$2-'F+ , F-'!S$3))</f>
        <v>5.7135648934827617E-3</v>
      </c>
      <c r="T1424" s="1" cm="1">
        <f t="array" ref="T1424">[1]!table_weight[Jumping]*(('F+ , F-'!T$2-[1]!tbl_gk[[#This Row],[Jumping]])/('F+ , F-'!T$2-'F+ , F-'!T$3))</f>
        <v>2.2326466922480506E-3</v>
      </c>
      <c r="U1424" s="1" cm="1">
        <f t="array" ref="U1424">[1]!table_weight[Stamina]*(('F+ , F-'!U$2-[1]!tbl_gk[[#This Row],[Stamina]])/('F+ , F-'!U$2-'F+ , F-'!U$3))</f>
        <v>2.4902597721228249E-2</v>
      </c>
      <c r="V1424" s="1" cm="1">
        <f t="array" ref="V1424">[1]!table_weight[Strength]*(('F+ , F-'!V$2-[1]!tbl_gk[[#This Row],[Strength]])/('F+ , F-'!V$2-'F+ , F-'!V$3))</f>
        <v>3.0169354020890316E-2</v>
      </c>
      <c r="W1424" s="1" cm="1">
        <f t="array" ref="W1424">[1]!table_weight[LongShots]*(('F+ , F-'!W$2-[1]!tbl_gk[[#This Row],[LongShots]])/('F+ , F-'!W$2-'F+ , F-'!W$3))</f>
        <v>9.3494698256990638E-3</v>
      </c>
      <c r="X1424" s="1" cm="1">
        <f t="array" ref="X1424">[1]!table_weight[Aggression]*(('F+ , F-'!X$2-[1]!tbl_gk[[#This Row],[Aggression]])/('F+ , F-'!X$2-'F+ , F-'!X$3))</f>
        <v>1.3994523881959207E-2</v>
      </c>
      <c r="Y1424" s="1" cm="1">
        <f t="array" ref="Y1424">[1]!table_weight[Interceptions]*(('F+ , F-'!Y$2-[1]!tbl_gk[[#This Row],[Interceptions]])/('F+ , F-'!Y$2-'F+ , F-'!Y$3))</f>
        <v>2.4239366214775633E-2</v>
      </c>
      <c r="Z1424" s="1" cm="1">
        <f t="array" ref="Z1424">[1]!table_weight[Positioning]*(('F+ , F-'!Z$2-[1]!tbl_gk[[#This Row],[Positioning]])/('F+ , F-'!Z$2-'F+ , F-'!Z$3))</f>
        <v>1.7746678835817667E-3</v>
      </c>
      <c r="AA1424" s="1" cm="1">
        <f t="array" ref="AA1424">[1]!table_weight[Vision]*(('F+ , F-'!AA$2-[1]!tbl_gk[[#This Row],[Vision]])/('F+ , F-'!AA$2-'F+ , F-'!AA$3))</f>
        <v>2.3425616063279545E-2</v>
      </c>
      <c r="AB1424" s="1" cm="1">
        <f t="array" ref="AB1424">[1]!table_weight[Penalties]*(('F+ , F-'!AB$2-[1]!tbl_gk[[#This Row],[Penalties]])/('F+ , F-'!AB$2-'F+ , F-'!AB$3))</f>
        <v>2.3488251400346914E-3</v>
      </c>
      <c r="AC1424" s="1" cm="1">
        <f t="array" ref="AC1424">[1]!table_weight[Composure]*(('F+ , F-'!AC$2-[1]!tbl_gk[[#This Row],[Composure]])/('F+ , F-'!AC$2-'F+ , F-'!AC$3))</f>
        <v>1.8680714564018749E-3</v>
      </c>
      <c r="AD1424" s="1" cm="1">
        <f t="array" ref="AD1424">[1]!table_weight[Marking]*(('F+ , F-'!AD$2-[1]!tbl_gk[[#This Row],[Marking]])/('F+ , F-'!AD$2-'F+ , F-'!AD$3))</f>
        <v>3.7859581516411465E-2</v>
      </c>
      <c r="AE1424" s="1" cm="1">
        <f t="array" ref="AE1424">[1]!table_weight[StandingTackle]*(('F+ , F-'!AE$2-[1]!tbl_gk[[#This Row],[StandingTackle]])/('F+ , F-'!AE$2-'F+ , F-'!AE$3))</f>
        <v>3.362528621523387E-2</v>
      </c>
      <c r="AF1424" s="1" cm="1">
        <f t="array" ref="AF1424">[1]!table_weight[SlidingTackle]*(('F+ , F-'!AF$2-[1]!tbl_gk[[#This Row],[SlidingTackle]])/('F+ , F-'!AF$2-'F+ , F-'!AF$3))</f>
        <v>1.120842873841129E-2</v>
      </c>
      <c r="AG1424" s="1" cm="1">
        <f t="array" ref="AG1424">[1]!table_weight[GKDiving]*(('F+ , F-'!AG$2-[1]!tbl_gk[[#This Row],[GKDiving]])/('F+ , F-'!AG$2-'F+ , F-'!AG$3))</f>
        <v>3.7578592434844307E-2</v>
      </c>
      <c r="AH1424" s="1" cm="1">
        <f t="array" ref="AH1424">[1]!table_weight[GKHandling]*(('F+ , F-'!AH$2-[1]!tbl_gk[[#This Row],[GKHandling]])/('F+ , F-'!AH$2-'F+ , F-'!AH$3))</f>
        <v>4.2777211941640955E-2</v>
      </c>
      <c r="AI1424" s="1" cm="1">
        <f t="array" ref="AI1424">[1]!table_weight[GKKicking]*(('F+ , F-'!AI$2-[1]!tbl_gk[[#This Row],[GKKicking]])/('F+ , F-'!AI$2-'F+ , F-'!AI$3))</f>
        <v>2.5938545786431375E-2</v>
      </c>
      <c r="AJ1424" s="1" cm="1">
        <f t="array" ref="AJ1424">[1]!table_weight[GKPositioning]*(('F+ , F-'!AJ$2-[1]!tbl_gk[[#This Row],[GKPositioning]])/('F+ , F-'!AJ$2-'F+ , F-'!AJ$3))</f>
        <v>1.6397931244295699E-2</v>
      </c>
      <c r="AK1424" s="1" cm="1">
        <f t="array" ref="AK1424">[1]!table_weight[GKReflexes]*(('F+ , F-'!AK$2-[1]!tbl_gk[[#This Row],[GKReflexes]])/('F+ , F-'!AK$2-'F+ , F-'!AK$3))</f>
        <v>4.55498090119325E-2</v>
      </c>
    </row>
    <row r="1425" spans="1:37" x14ac:dyDescent="0.55000000000000004">
      <c r="A1425" s="8">
        <f>[1]!tbl_gk[[#This Row],[ID]]</f>
        <v>255976</v>
      </c>
      <c r="B1425" s="2" cm="1">
        <f t="array" ref="B1425">[1]!table_weight[ValueEUR]*(('F+ , F-'!B$2-[1]!tbl_gk[[#This Row],[ValueEUR]])/('F+ , F-'!B$2-'F+ , F-'!B$3))</f>
        <v>3.6761969725122341E-4</v>
      </c>
      <c r="C1425" s="2" cm="1">
        <f t="array" ref="C1425">[1]!table_weight[WageEUR]*(('F+ , F-'!C$2-[1]!tbl_gk[[#This Row],[WageEUR]])/('F+ , F-'!C$2-'F+ , F-'!C$3))</f>
        <v>7.8241870618836323E-6</v>
      </c>
      <c r="D1425" s="2" cm="1">
        <f t="array" ref="D1425">[1]!table_weight[Crossing]*(('F+ , F-'!D$2-[1]!tbl_gk[[#This Row],[Crossing]])/('F+ , F-'!D$2-'F+ , F-'!D$3))</f>
        <v>3.81086577105983E-2</v>
      </c>
      <c r="E1425" s="2" cm="1">
        <f t="array" ref="E1425">[1]!table_weight[Finishing]*(('F+ , F-'!E$2-[1]!tbl_gk[[#This Row],[Finishing]])/('F+ , F-'!E$2-'F+ , F-'!E$3))</f>
        <v>2.096326437480962E-2</v>
      </c>
      <c r="F1425" s="2" cm="1">
        <f t="array" ref="F1425">[1]!table_weight[HeadingAccuracy]*(('F+ , F-'!F$2-[1]!tbl_gk[[#This Row],[HeadingAccuracy]])/('F+ , F-'!F$2-'F+ , F-'!F$3))</f>
        <v>1.1691929585950599E-2</v>
      </c>
      <c r="G1425" s="2" cm="1">
        <f t="array" ref="G1425">[1]!table_weight[ShortPassing]*(('F+ , F-'!G$2-[1]!tbl_gk[[#This Row],[ShortPassing]])/('F+ , F-'!G$2-'F+ , F-'!G$3))</f>
        <v>5.6253623479573515E-2</v>
      </c>
      <c r="H1425" s="2" cm="1">
        <f t="array" ref="H1425">[1]!table_weight[Volleys]*(('F+ , F-'!H$2-[1]!tbl_gk[[#This Row],[Volleys]])/('F+ , F-'!H$2-'F+ , F-'!H$3))</f>
        <v>1.9675665665797848E-3</v>
      </c>
      <c r="I1425" s="2" cm="1">
        <f t="array" ref="I1425">[1]!table_weight[Dribbling]*(('F+ , F-'!I$2-[1]!tbl_gk[[#This Row],[Dribbling]])/('F+ , F-'!I$2-'F+ , F-'!I$3))</f>
        <v>2.0535442652874894E-2</v>
      </c>
      <c r="J1425" s="2" cm="1">
        <f t="array" ref="J1425">[1]!table_weight[Curve]*(('F+ , F-'!J$2-[1]!tbl_gk[[#This Row],[Curve]])/('F+ , F-'!J$2-'F+ , F-'!J$3))</f>
        <v>9.295879390190295E-3</v>
      </c>
      <c r="K1425" s="2" cm="1">
        <f t="array" ref="K1425">[1]!table_weight[FKAccuracy]*(('F+ , F-'!K$2-[1]!tbl_gk[[#This Row],[FKAccuracy]])/('F+ , F-'!K$2-'F+ , F-'!K$3))</f>
        <v>9.7353209613629272E-3</v>
      </c>
      <c r="L1425" s="2" cm="1">
        <f t="array" ref="L1425">[1]!table_weight[LongPassing]*(('F+ , F-'!L$2-[1]!tbl_gk[[#This Row],[LongPassing]])/('F+ , F-'!L$2-'F+ , F-'!L$3))</f>
        <v>2.5988356803638323E-2</v>
      </c>
      <c r="M1425" s="2" cm="1">
        <f t="array" ref="M1425">[1]!table_weight[BallControl]*(('F+ , F-'!M$2-[1]!tbl_gk[[#This Row],[BallControl]])/('F+ , F-'!M$2-'F+ , F-'!M$3))</f>
        <v>1.3907601373375588E-2</v>
      </c>
      <c r="N1425" s="2" cm="1">
        <f t="array" ref="N1425">[1]!table_weight[Acceleration]*(('F+ , F-'!N$2-[1]!tbl_gk[[#This Row],[Acceleration]])/('F+ , F-'!N$2-'F+ , F-'!N$3))</f>
        <v>9.4704629646199696E-3</v>
      </c>
      <c r="O1425" s="2" cm="1">
        <f t="array" ref="O1425">[1]!table_weight[SprintSpeed]*(('F+ , F-'!O$2-[1]!tbl_gk[[#This Row],[SprintSpeed]])/('F+ , F-'!O$2-'F+ , F-'!O$3))</f>
        <v>1.0682080924855479E-2</v>
      </c>
      <c r="P1425" s="2" cm="1">
        <f t="array" ref="P1425">[1]!table_weight[Agility]*(('F+ , F-'!P$2-[1]!tbl_gk[[#This Row],[Agility]])/('F+ , F-'!P$2-'F+ , F-'!P$3))</f>
        <v>5.7335423931103692E-3</v>
      </c>
      <c r="Q1425" s="2" cm="1">
        <f t="array" ref="Q1425">[1]!table_weight[Reactions]*(('F+ , F-'!Q$2-[1]!tbl_gk[[#This Row],[Reactions]])/('F+ , F-'!Q$2-'F+ , F-'!Q$3))</f>
        <v>2.2688248003176282E-3</v>
      </c>
      <c r="R1425" s="2" cm="1">
        <f t="array" ref="R1425">[1]!table_weight[Balance]*(('F+ , F-'!R$2-[1]!tbl_gk[[#This Row],[Balance]])/('F+ , F-'!R$2-'F+ , F-'!R$3))</f>
        <v>1.8626251839342308E-3</v>
      </c>
      <c r="S1425" s="2" cm="1">
        <f t="array" ref="S1425">[1]!table_weight[ShotPower]*(('F+ , F-'!S$2-[1]!tbl_gk[[#This Row],[ShotPower]])/('F+ , F-'!S$2-'F+ , F-'!S$3))</f>
        <v>6.2329798837993753E-3</v>
      </c>
      <c r="T1425" s="2" cm="1">
        <f t="array" ref="T1425">[1]!table_weight[Jumping]*(('F+ , F-'!T$2-[1]!tbl_gk[[#This Row],[Jumping]])/('F+ , F-'!T$2-'F+ , F-'!T$3))</f>
        <v>2.8337438786225251E-3</v>
      </c>
      <c r="U1425" s="2" cm="1">
        <f t="array" ref="U1425">[1]!table_weight[Stamina]*(('F+ , F-'!U$2-[1]!tbl_gk[[#This Row],[Stamina]])/('F+ , F-'!U$2-'F+ , F-'!U$3))</f>
        <v>1.6315495058735752E-2</v>
      </c>
      <c r="V1425" s="2" cm="1">
        <f t="array" ref="V1425">[1]!table_weight[Strength]*(('F+ , F-'!V$2-[1]!tbl_gk[[#This Row],[Strength]])/('F+ , F-'!V$2-'F+ , F-'!V$3))</f>
        <v>3.7268025555217445E-2</v>
      </c>
      <c r="W1425" s="2" cm="1">
        <f t="array" ref="W1425">[1]!table_weight[LongShots]*(('F+ , F-'!W$2-[1]!tbl_gk[[#This Row],[LongShots]])/('F+ , F-'!W$2-'F+ , F-'!W$3))</f>
        <v>1.0128592311173986E-2</v>
      </c>
      <c r="X1425" s="2" cm="1">
        <f t="array" ref="X1425">[1]!table_weight[Aggression]*(('F+ , F-'!X$2-[1]!tbl_gk[[#This Row],[Aggression]])/('F+ , F-'!X$2-'F+ , F-'!X$3))</f>
        <v>1.460298144204439E-2</v>
      </c>
      <c r="Y1425" s="2" cm="1">
        <f t="array" ref="Y1425">[1]!table_weight[Interceptions]*(('F+ , F-'!Y$2-[1]!tbl_gk[[#This Row],[Interceptions]])/('F+ , F-'!Y$2-'F+ , F-'!Y$3))</f>
        <v>2.1469152933086991E-2</v>
      </c>
      <c r="Z1425" s="2" cm="1">
        <f t="array" ref="Z1425">[1]!table_weight[Positioning]*(('F+ , F-'!Z$2-[1]!tbl_gk[[#This Row],[Positioning]])/('F+ , F-'!Z$2-'F+ , F-'!Z$3))</f>
        <v>1.9225568738802474E-3</v>
      </c>
      <c r="AA1425" s="2" cm="1">
        <f t="array" ref="AA1425">[1]!table_weight[Vision]*(('F+ , F-'!AA$2-[1]!tbl_gk[[#This Row],[Vision]])/('F+ , F-'!AA$2-'F+ , F-'!AA$3))</f>
        <v>2.6974951830443111E-2</v>
      </c>
      <c r="AB1425" s="2" cm="1">
        <f t="array" ref="AB1425">[1]!table_weight[Penalties]*(('F+ , F-'!AB$2-[1]!tbl_gk[[#This Row],[Penalties]])/('F+ , F-'!AB$2-'F+ , F-'!AB$3))</f>
        <v>2.4662663970364263E-3</v>
      </c>
      <c r="AC1425" s="2" cm="1">
        <f t="array" ref="AC1425">[1]!table_weight[Composure]*(('F+ , F-'!AC$2-[1]!tbl_gk[[#This Row],[Composure]])/('F+ , F-'!AC$2-'F+ , F-'!AC$3))</f>
        <v>2.5085530985968032E-3</v>
      </c>
      <c r="AD1425" s="2" cm="1">
        <f t="array" ref="AD1425">[1]!table_weight[Marking]*(('F+ , F-'!AD$2-[1]!tbl_gk[[#This Row],[Marking]])/('F+ , F-'!AD$2-'F+ , F-'!AD$3))</f>
        <v>3.4704616390043845E-2</v>
      </c>
      <c r="AE1425" s="2" cm="1">
        <f t="array" ref="AE1425">[1]!table_weight[StandingTackle]*(('F+ , F-'!AE$2-[1]!tbl_gk[[#This Row],[StandingTackle]])/('F+ , F-'!AE$2-'F+ , F-'!AE$3))</f>
        <v>3.362528621523387E-2</v>
      </c>
      <c r="AF1425" s="2" cm="1">
        <f t="array" ref="AF1425">[1]!table_weight[SlidingTackle]*(('F+ , F-'!AF$2-[1]!tbl_gk[[#This Row],[SlidingTackle]])/('F+ , F-'!AF$2-'F+ , F-'!AF$3))</f>
        <v>8.2195144081682794E-3</v>
      </c>
      <c r="AG1425" s="2" cm="1">
        <f t="array" ref="AG1425">[1]!table_weight[GKDiving]*(('F+ , F-'!AG$2-[1]!tbl_gk[[#This Row],[GKDiving]])/('F+ , F-'!AG$2-'F+ , F-'!AG$3))</f>
        <v>3.7578592434844307E-2</v>
      </c>
      <c r="AH1425" s="2" cm="1">
        <f t="array" ref="AH1425">[1]!table_weight[GKHandling]*(('F+ , F-'!AH$2-[1]!tbl_gk[[#This Row],[GKHandling]])/('F+ , F-'!AH$2-'F+ , F-'!AH$3))</f>
        <v>4.6341979603444362E-2</v>
      </c>
      <c r="AI1425" s="2" cm="1">
        <f t="array" ref="AI1425">[1]!table_weight[GKKicking]*(('F+ , F-'!AI$2-[1]!tbl_gk[[#This Row],[GKKicking]])/('F+ , F-'!AI$2-'F+ , F-'!AI$3))</f>
        <v>2.8621843626407038E-2</v>
      </c>
      <c r="AJ1425" s="2" cm="1">
        <f t="array" ref="AJ1425">[1]!table_weight[GKPositioning]*(('F+ , F-'!AJ$2-[1]!tbl_gk[[#This Row],[GKPositioning]])/('F+ , F-'!AJ$2-'F+ , F-'!AJ$3))</f>
        <v>1.8290000234022125E-2</v>
      </c>
      <c r="AK1425" s="2" cm="1">
        <f t="array" ref="AK1425">[1]!table_weight[GKReflexes]*(('F+ , F-'!AK$2-[1]!tbl_gk[[#This Row],[GKReflexes]])/('F+ , F-'!AK$2-'F+ , F-'!AK$3))</f>
        <v>4.3727816651455198E-2</v>
      </c>
    </row>
    <row r="1426" spans="1:37" x14ac:dyDescent="0.55000000000000004">
      <c r="A1426" s="7">
        <f>[1]!tbl_gk[[#This Row],[ID]]</f>
        <v>255989</v>
      </c>
      <c r="B1426" s="1" cm="1">
        <f t="array" ref="B1426">[1]!table_weight[ValueEUR]*(('F+ , F-'!B$2-[1]!tbl_gk[[#This Row],[ValueEUR]])/('F+ , F-'!B$2-'F+ , F-'!B$3))</f>
        <v>1.1297129235428024E-4</v>
      </c>
      <c r="C1426" s="1" cm="1">
        <f t="array" ref="C1426">[1]!table_weight[WageEUR]*(('F+ , F-'!C$2-[1]!tbl_gk[[#This Row],[WageEUR]])/('F+ , F-'!C$2-'F+ , F-'!C$3))</f>
        <v>0</v>
      </c>
      <c r="D1426" s="1" cm="1">
        <f t="array" ref="D1426">[1]!table_weight[Crossing]*(('F+ , F-'!D$2-[1]!tbl_gk[[#This Row],[Crossing]])/('F+ , F-'!D$2-'F+ , F-'!D$3))</f>
        <v>3.6987814836757178E-2</v>
      </c>
      <c r="E1426" s="1" cm="1">
        <f t="array" ref="E1426">[1]!table_weight[Finishing]*(('F+ , F-'!E$2-[1]!tbl_gk[[#This Row],[Finishing]])/('F+ , F-'!E$2-'F+ , F-'!E$3))</f>
        <v>1.6970261636750646E-2</v>
      </c>
      <c r="F1426" s="1" cm="1">
        <f t="array" ref="F1426">[1]!table_weight[HeadingAccuracy]*(('F+ , F-'!F$2-[1]!tbl_gk[[#This Row],[HeadingAccuracy]])/('F+ , F-'!F$2-'F+ , F-'!F$3))</f>
        <v>1.1691929585950599E-2</v>
      </c>
      <c r="G1426" s="1" cm="1">
        <f t="array" ref="G1426">[1]!table_weight[ShortPassing]*(('F+ , F-'!G$2-[1]!tbl_gk[[#This Row],[ShortPassing]])/('F+ , F-'!G$2-'F+ , F-'!G$3))</f>
        <v>6.7504348175488213E-2</v>
      </c>
      <c r="H1426" s="1" cm="1">
        <f t="array" ref="H1426">[1]!table_weight[Volleys]*(('F+ , F-'!H$2-[1]!tbl_gk[[#This Row],[Volleys]])/('F+ , F-'!H$2-'F+ , F-'!H$3))</f>
        <v>2.1990449861774069E-3</v>
      </c>
      <c r="I1426" s="1" cm="1">
        <f t="array" ref="I1426">[1]!table_weight[Dribbling]*(('F+ , F-'!I$2-[1]!tbl_gk[[#This Row],[Dribbling]])/('F+ , F-'!I$2-'F+ , F-'!I$3))</f>
        <v>2.2491199096005835E-2</v>
      </c>
      <c r="J1426" s="1" cm="1">
        <f t="array" ref="J1426">[1]!table_weight[Curve]*(('F+ , F-'!J$2-[1]!tbl_gk[[#This Row],[Curve]])/('F+ , F-'!J$2-'F+ , F-'!J$3))</f>
        <v>9.6339113680153961E-3</v>
      </c>
      <c r="K1426" s="1" cm="1">
        <f t="array" ref="K1426">[1]!table_weight[FKAccuracy]*(('F+ , F-'!K$2-[1]!tbl_gk[[#This Row],[FKAccuracy]])/('F+ , F-'!K$2-'F+ , F-'!K$3))</f>
        <v>9.2789777912990392E-3</v>
      </c>
      <c r="L1426" s="1" cm="1">
        <f t="array" ref="L1426">[1]!table_weight[LongPassing]*(('F+ , F-'!L$2-[1]!tbl_gk[[#This Row],[LongPassing]])/('F+ , F-'!L$2-'F+ , F-'!L$3))</f>
        <v>2.9236901404093112E-2</v>
      </c>
      <c r="M1426" s="1" cm="1">
        <f t="array" ref="M1426">[1]!table_weight[BallControl]*(('F+ , F-'!M$2-[1]!tbl_gk[[#This Row],[BallControl]])/('F+ , F-'!M$2-'F+ , F-'!M$3))</f>
        <v>1.3907601373375588E-2</v>
      </c>
      <c r="N1426" s="1" cm="1">
        <f t="array" ref="N1426">[1]!table_weight[Acceleration]*(('F+ , F-'!N$2-[1]!tbl_gk[[#This Row],[Acceleration]])/('F+ , F-'!N$2-'F+ , F-'!N$3))</f>
        <v>7.4410780436299775E-3</v>
      </c>
      <c r="O1426" s="1" cm="1">
        <f t="array" ref="O1426">[1]!table_weight[SprintSpeed]*(('F+ , F-'!O$2-[1]!tbl_gk[[#This Row],[SprintSpeed]])/('F+ , F-'!O$2-'F+ , F-'!O$3))</f>
        <v>7.0276848189838679E-3</v>
      </c>
      <c r="P1426" s="1" cm="1">
        <f t="array" ref="P1426">[1]!table_weight[Agility]*(('F+ , F-'!P$2-[1]!tbl_gk[[#This Row],[Agility]])/('F+ , F-'!P$2-'F+ , F-'!P$3))</f>
        <v>3.744354215908813E-3</v>
      </c>
      <c r="Q1426" s="1" cm="1">
        <f t="array" ref="Q1426">[1]!table_weight[Reactions]*(('F+ , F-'!Q$2-[1]!tbl_gk[[#This Row],[Reactions]])/('F+ , F-'!Q$2-'F+ , F-'!Q$3))</f>
        <v>1.4953618002093458E-3</v>
      </c>
      <c r="R1426" s="1" cm="1">
        <f t="array" ref="R1426">[1]!table_weight[Balance]*(('F+ , F-'!R$2-[1]!tbl_gk[[#This Row],[Balance]])/('F+ , F-'!R$2-'F+ , F-'!R$3))</f>
        <v>1.3659251348851025E-3</v>
      </c>
      <c r="S1426" s="1" cm="1">
        <f t="array" ref="S1426">[1]!table_weight[ShotPower]*(('F+ , F-'!S$2-[1]!tbl_gk[[#This Row],[ShotPower]])/('F+ , F-'!S$2-'F+ , F-'!S$3))</f>
        <v>7.271809864432606E-3</v>
      </c>
      <c r="T1426" s="1" cm="1">
        <f t="array" ref="T1426">[1]!table_weight[Jumping]*(('F+ , F-'!T$2-[1]!tbl_gk[[#This Row],[Jumping]])/('F+ , F-'!T$2-'F+ , F-'!T$3))</f>
        <v>2.8337438786225251E-3</v>
      </c>
      <c r="U1426" s="1" cm="1">
        <f t="array" ref="U1426">[1]!table_weight[Stamina]*(('F+ , F-'!U$2-[1]!tbl_gk[[#This Row],[Stamina]])/('F+ , F-'!U$2-'F+ , F-'!U$3))</f>
        <v>1.288065399373875E-2</v>
      </c>
      <c r="V1426" s="1" cm="1">
        <f t="array" ref="V1426">[1]!table_weight[Strength]*(('F+ , F-'!V$2-[1]!tbl_gk[[#This Row],[Strength]])/('F+ , F-'!V$2-'F+ , F-'!V$3))</f>
        <v>2.662001825372675E-2</v>
      </c>
      <c r="W1426" s="1" cm="1">
        <f t="array" ref="W1426">[1]!table_weight[LongShots]*(('F+ , F-'!W$2-[1]!tbl_gk[[#This Row],[LongShots]])/('F+ , F-'!W$2-'F+ , F-'!W$3))</f>
        <v>9.6091773208573719E-3</v>
      </c>
      <c r="X1426" s="1" cm="1">
        <f t="array" ref="X1426">[1]!table_weight[Aggression]*(('F+ , F-'!X$2-[1]!tbl_gk[[#This Row],[Aggression]])/('F+ , F-'!X$2-'F+ , F-'!X$3))</f>
        <v>1.460298144204439E-2</v>
      </c>
      <c r="Y1426" s="1" cm="1">
        <f t="array" ref="Y1426">[1]!table_weight[Interceptions]*(('F+ , F-'!Y$2-[1]!tbl_gk[[#This Row],[Interceptions]])/('F+ , F-'!Y$2-'F+ , F-'!Y$3))</f>
        <v>1.7313833010554024E-2</v>
      </c>
      <c r="Z1426" s="1" cm="1">
        <f t="array" ref="Z1426">[1]!table_weight[Positioning]*(('F+ , F-'!Z$2-[1]!tbl_gk[[#This Row],[Positioning]])/('F+ , F-'!Z$2-'F+ , F-'!Z$3))</f>
        <v>1.7746678835817667E-3</v>
      </c>
      <c r="AA1426" s="1" cm="1">
        <f t="array" ref="AA1426">[1]!table_weight[Vision]*(('F+ , F-'!AA$2-[1]!tbl_gk[[#This Row],[Vision]])/('F+ , F-'!AA$2-'F+ , F-'!AA$3))</f>
        <v>2.1296014602981403E-2</v>
      </c>
      <c r="AB1426" s="1" cm="1">
        <f t="array" ref="AB1426">[1]!table_weight[Penalties]*(('F+ , F-'!AB$2-[1]!tbl_gk[[#This Row],[Penalties]])/('F+ , F-'!AB$2-'F+ , F-'!AB$3))</f>
        <v>2.427119311369181E-3</v>
      </c>
      <c r="AC1426" s="1" cm="1">
        <f t="array" ref="AC1426">[1]!table_weight[Composure]*(('F+ , F-'!AC$2-[1]!tbl_gk[[#This Row],[Composure]])/('F+ , F-'!AC$2-'F+ , F-'!AC$3))</f>
        <v>1.814697986218964E-3</v>
      </c>
      <c r="AD1426" s="1" cm="1">
        <f t="array" ref="AD1426">[1]!table_weight[Marking]*(('F+ , F-'!AD$2-[1]!tbl_gk[[#This Row],[Marking]])/('F+ , F-'!AD$2-'F+ , F-'!AD$3))</f>
        <v>1.8929790758205733E-2</v>
      </c>
      <c r="AE1426" s="1" cm="1">
        <f t="array" ref="AE1426">[1]!table_weight[StandingTackle]*(('F+ , F-'!AE$2-[1]!tbl_gk[[#This Row],[StandingTackle]])/('F+ , F-'!AE$2-'F+ , F-'!AE$3))</f>
        <v>2.9141914719869356E-2</v>
      </c>
      <c r="AF1426" s="1" cm="1">
        <f t="array" ref="AF1426">[1]!table_weight[SlidingTackle]*(('F+ , F-'!AF$2-[1]!tbl_gk[[#This Row],[SlidingTackle]])/('F+ , F-'!AF$2-'F+ , F-'!AF$3))</f>
        <v>1.1955657320972042E-2</v>
      </c>
      <c r="AG1426" s="1" cm="1">
        <f t="array" ref="AG1426">[1]!table_weight[GKDiving]*(('F+ , F-'!AG$2-[1]!tbl_gk[[#This Row],[GKDiving]])/('F+ , F-'!AG$2-'F+ , F-'!AG$3))</f>
        <v>5.2951652976371534E-2</v>
      </c>
      <c r="AH1426" s="1" cm="1">
        <f t="array" ref="AH1426">[1]!table_weight[GKHandling]*(('F+ , F-'!AH$2-[1]!tbl_gk[[#This Row],[GKHandling]])/('F+ , F-'!AH$2-'F+ , F-'!AH$3))</f>
        <v>5.8818666419756312E-2</v>
      </c>
      <c r="AI1426" s="1" cm="1">
        <f t="array" ref="AI1426">[1]!table_weight[GKKicking]*(('F+ , F-'!AI$2-[1]!tbl_gk[[#This Row],[GKKicking]])/('F+ , F-'!AI$2-'F+ , F-'!AI$3))</f>
        <v>3.309400669303314E-2</v>
      </c>
      <c r="AJ1426" s="1" cm="1">
        <f t="array" ref="AJ1426">[1]!table_weight[GKPositioning]*(('F+ , F-'!AJ$2-[1]!tbl_gk[[#This Row],[GKPositioning]])/('F+ , F-'!AJ$2-'F+ , F-'!AJ$3))</f>
        <v>2.3335517539959265E-2</v>
      </c>
      <c r="AK1426" s="1" cm="1">
        <f t="array" ref="AK1426">[1]!table_weight[GKReflexes]*(('F+ , F-'!AK$2-[1]!tbl_gk[[#This Row],[GKReflexes]])/('F+ , F-'!AK$2-'F+ , F-'!AK$3))</f>
        <v>6.1947740256228193E-2</v>
      </c>
    </row>
    <row r="1427" spans="1:37" x14ac:dyDescent="0.55000000000000004">
      <c r="A1427" s="8">
        <f>[1]!tbl_gk[[#This Row],[ID]]</f>
        <v>255991</v>
      </c>
      <c r="B1427" s="2" cm="1">
        <f t="array" ref="B1427">[1]!table_weight[ValueEUR]*(('F+ , F-'!B$2-[1]!tbl_gk[[#This Row],[ValueEUR]])/('F+ , F-'!B$2-'F+ , F-'!B$3))</f>
        <v>1.0525467402406984E-4</v>
      </c>
      <c r="C1427" s="2" cm="1">
        <f t="array" ref="C1427">[1]!table_weight[WageEUR]*(('F+ , F-'!C$2-[1]!tbl_gk[[#This Row],[WageEUR]])/('F+ , F-'!C$2-'F+ , F-'!C$3))</f>
        <v>0</v>
      </c>
      <c r="D1427" s="2" cm="1">
        <f t="array" ref="D1427">[1]!table_weight[Crossing]*(('F+ , F-'!D$2-[1]!tbl_gk[[#This Row],[Crossing]])/('F+ , F-'!D$2-'F+ , F-'!D$3))</f>
        <v>3.4746129089074922E-2</v>
      </c>
      <c r="E1427" s="2" cm="1">
        <f t="array" ref="E1427">[1]!table_weight[Finishing]*(('F+ , F-'!E$2-[1]!tbl_gk[[#This Row],[Finishing]])/('F+ , F-'!E$2-'F+ , F-'!E$3))</f>
        <v>1.9965013690294877E-2</v>
      </c>
      <c r="F1427" s="2" cm="1">
        <f t="array" ref="F1427">[1]!table_weight[HeadingAccuracy]*(('F+ , F-'!F$2-[1]!tbl_gk[[#This Row],[HeadingAccuracy]])/('F+ , F-'!F$2-'F+ , F-'!F$3))</f>
        <v>8.351378275679E-3</v>
      </c>
      <c r="G1427" s="2" cm="1">
        <f t="array" ref="G1427">[1]!table_weight[ShortPassing]*(('F+ , F-'!G$2-[1]!tbl_gk[[#This Row],[ShortPassing]])/('F+ , F-'!G$2-'F+ , F-'!G$3))</f>
        <v>6.4691667001509537E-2</v>
      </c>
      <c r="H1427" s="2" cm="1">
        <f t="array" ref="H1427">[1]!table_weight[Volleys]*(('F+ , F-'!H$2-[1]!tbl_gk[[#This Row],[Volleys]])/('F+ , F-'!H$2-'F+ , F-'!H$3))</f>
        <v>1.9675665665797848E-3</v>
      </c>
      <c r="I1427" s="2" cm="1">
        <f t="array" ref="I1427">[1]!table_weight[Dribbling]*(('F+ , F-'!I$2-[1]!tbl_gk[[#This Row],[Dribbling]])/('F+ , F-'!I$2-'F+ , F-'!I$3))</f>
        <v>2.1513320874440363E-2</v>
      </c>
      <c r="J1427" s="2" cm="1">
        <f t="array" ref="J1427">[1]!table_weight[Curve]*(('F+ , F-'!J$2-[1]!tbl_gk[[#This Row],[Curve]])/('F+ , F-'!J$2-'F+ , F-'!J$3))</f>
        <v>9.6339113680153961E-3</v>
      </c>
      <c r="K1427" s="2" cm="1">
        <f t="array" ref="K1427">[1]!table_weight[FKAccuracy]*(('F+ , F-'!K$2-[1]!tbl_gk[[#This Row],[FKAccuracy]])/('F+ , F-'!K$2-'F+ , F-'!K$3))</f>
        <v>9.1268634012777444E-3</v>
      </c>
      <c r="L1427" s="2" cm="1">
        <f t="array" ref="L1427">[1]!table_weight[LongPassing]*(('F+ , F-'!L$2-[1]!tbl_gk[[#This Row],[LongPassing]])/('F+ , F-'!L$2-'F+ , F-'!L$3))</f>
        <v>2.8695477304017315E-2</v>
      </c>
      <c r="M1427" s="2" cm="1">
        <f t="array" ref="M1427">[1]!table_weight[BallControl]*(('F+ , F-'!M$2-[1]!tbl_gk[[#This Row],[BallControl]])/('F+ , F-'!M$2-'F+ , F-'!M$3))</f>
        <v>1.5646051545047536E-2</v>
      </c>
      <c r="N1427" s="2" cm="1">
        <f t="array" ref="N1427">[1]!table_weight[Acceleration]*(('F+ , F-'!N$2-[1]!tbl_gk[[#This Row],[Acceleration]])/('F+ , F-'!N$2-'F+ , F-'!N$3))</f>
        <v>7.8920524705166431E-3</v>
      </c>
      <c r="O1427" s="2" cm="1">
        <f t="array" ref="O1427">[1]!table_weight[SprintSpeed]*(('F+ , F-'!O$2-[1]!tbl_gk[[#This Row],[SprintSpeed]])/('F+ , F-'!O$2-'F+ , F-'!O$3))</f>
        <v>9.838758746577414E-3</v>
      </c>
      <c r="P1427" s="2" cm="1">
        <f t="array" ref="P1427">[1]!table_weight[Agility]*(('F+ , F-'!P$2-[1]!tbl_gk[[#This Row],[Agility]])/('F+ , F-'!P$2-'F+ , F-'!P$3))</f>
        <v>3.3933210081673617E-3</v>
      </c>
      <c r="Q1427" s="2" cm="1">
        <f t="array" ref="Q1427">[1]!table_weight[Reactions]*(('F+ , F-'!Q$2-[1]!tbl_gk[[#This Row],[Reactions]])/('F+ , F-'!Q$2-'F+ , F-'!Q$3))</f>
        <v>2.3203890003248469E-3</v>
      </c>
      <c r="R1427" s="2" cm="1">
        <f t="array" ref="R1427">[1]!table_weight[Balance]*(('F+ , F-'!R$2-[1]!tbl_gk[[#This Row],[Balance]])/('F+ , F-'!R$2-'F+ , F-'!R$3))</f>
        <v>2.1730627145899362E-3</v>
      </c>
      <c r="S1427" s="2" cm="1">
        <f t="array" ref="S1427">[1]!table_weight[ShotPower]*(('F+ , F-'!S$2-[1]!tbl_gk[[#This Row],[ShotPower]])/('F+ , F-'!S$2-'F+ , F-'!S$3))</f>
        <v>8.0509323499075268E-3</v>
      </c>
      <c r="T1427" s="2" cm="1">
        <f t="array" ref="T1427">[1]!table_weight[Jumping]*(('F+ , F-'!T$2-[1]!tbl_gk[[#This Row],[Jumping]])/('F+ , F-'!T$2-'F+ , F-'!T$3))</f>
        <v>2.8337438786225251E-3</v>
      </c>
      <c r="U1427" s="2" cm="1">
        <f t="array" ref="U1427">[1]!table_weight[Stamina]*(('F+ , F-'!U$2-[1]!tbl_gk[[#This Row],[Stamina]])/('F+ , F-'!U$2-'F+ , F-'!U$3))</f>
        <v>2.0609046389982E-2</v>
      </c>
      <c r="V1427" s="2" cm="1">
        <f t="array" ref="V1427">[1]!table_weight[Strength]*(('F+ , F-'!V$2-[1]!tbl_gk[[#This Row],[Strength]])/('F+ , F-'!V$2-'F+ , F-'!V$3))</f>
        <v>2.1296014602981403E-2</v>
      </c>
      <c r="W1427" s="2" cm="1">
        <f t="array" ref="W1427">[1]!table_weight[LongShots]*(('F+ , F-'!W$2-[1]!tbl_gk[[#This Row],[LongShots]])/('F+ , F-'!W$2-'F+ , F-'!W$3))</f>
        <v>9.0897623305407575E-3</v>
      </c>
      <c r="X1427" s="2" cm="1">
        <f t="array" ref="X1427">[1]!table_weight[Aggression]*(('F+ , F-'!X$2-[1]!tbl_gk[[#This Row],[Aggression]])/('F+ , F-'!X$2-'F+ , F-'!X$3))</f>
        <v>9.7353209613629272E-3</v>
      </c>
      <c r="Y1427" s="2" cm="1">
        <f t="array" ref="Y1427">[1]!table_weight[Interceptions]*(('F+ , F-'!Y$2-[1]!tbl_gk[[#This Row],[Interceptions]])/('F+ , F-'!Y$2-'F+ , F-'!Y$3))</f>
        <v>1.9391492971820509E-2</v>
      </c>
      <c r="Z1427" s="2" cm="1">
        <f t="array" ref="Z1427">[1]!table_weight[Positioning]*(('F+ , F-'!Z$2-[1]!tbl_gk[[#This Row],[Positioning]])/('F+ , F-'!Z$2-'F+ , F-'!Z$3))</f>
        <v>1.3310009126863251E-3</v>
      </c>
      <c r="AA1427" s="2" cm="1">
        <f t="array" ref="AA1427">[1]!table_weight[Vision]*(('F+ , F-'!AA$2-[1]!tbl_gk[[#This Row],[Vision]])/('F+ , F-'!AA$2-'F+ , F-'!AA$3))</f>
        <v>2.2715748909846831E-2</v>
      </c>
      <c r="AB1427" s="2" cm="1">
        <f t="array" ref="AB1427">[1]!table_weight[Penalties]*(('F+ , F-'!AB$2-[1]!tbl_gk[[#This Row],[Penalties]])/('F+ , F-'!AB$2-'F+ , F-'!AB$3))</f>
        <v>2.4662663970364263E-3</v>
      </c>
      <c r="AC1427" s="2" cm="1">
        <f t="array" ref="AC1427">[1]!table_weight[Composure]*(('F+ , F-'!AC$2-[1]!tbl_gk[[#This Row],[Composure]])/('F+ , F-'!AC$2-'F+ , F-'!AC$3))</f>
        <v>1.4944571651214996E-3</v>
      </c>
      <c r="AD1427" s="2" cm="1">
        <f t="array" ref="AD1427">[1]!table_weight[Marking]*(('F+ , F-'!AD$2-[1]!tbl_gk[[#This Row],[Marking]])/('F+ , F-'!AD$2-'F+ , F-'!AD$3))</f>
        <v>2.8394686137308601E-2</v>
      </c>
      <c r="AE1427" s="2" cm="1">
        <f t="array" ref="AE1427">[1]!table_weight[StandingTackle]*(('F+ , F-'!AE$2-[1]!tbl_gk[[#This Row],[StandingTackle]])/('F+ , F-'!AE$2-'F+ , F-'!AE$3))</f>
        <v>2.6900228972187096E-2</v>
      </c>
      <c r="AF1427" s="2" cm="1">
        <f t="array" ref="AF1427">[1]!table_weight[SlidingTackle]*(('F+ , F-'!AF$2-[1]!tbl_gk[[#This Row],[SlidingTackle]])/('F+ , F-'!AF$2-'F+ , F-'!AF$3))</f>
        <v>8.2195144081682794E-3</v>
      </c>
      <c r="AG1427" s="2" cm="1">
        <f t="array" ref="AG1427">[1]!table_weight[GKDiving]*(('F+ , F-'!AG$2-[1]!tbl_gk[[#This Row],[GKDiving]])/('F+ , F-'!AG$2-'F+ , F-'!AG$3))</f>
        <v>5.6367888652266468E-2</v>
      </c>
      <c r="AH1427" s="2" cm="1">
        <f t="array" ref="AH1427">[1]!table_weight[GKHandling]*(('F+ , F-'!AH$2-[1]!tbl_gk[[#This Row],[GKHandling]])/('F+ , F-'!AH$2-'F+ , F-'!AH$3))</f>
        <v>6.0601050250658012E-2</v>
      </c>
      <c r="AI1427" s="2" cm="1">
        <f t="array" ref="AI1427">[1]!table_weight[GKKicking]*(('F+ , F-'!AI$2-[1]!tbl_gk[[#This Row],[GKKicking]])/('F+ , F-'!AI$2-'F+ , F-'!AI$3))</f>
        <v>3.6671737146334017E-2</v>
      </c>
      <c r="AJ1427" s="2" cm="1">
        <f t="array" ref="AJ1427">[1]!table_weight[GKPositioning]*(('F+ , F-'!AJ$2-[1]!tbl_gk[[#This Row],[GKPositioning]])/('F+ , F-'!AJ$2-'F+ , F-'!AJ$3))</f>
        <v>2.1443448550232839E-2</v>
      </c>
      <c r="AK1427" s="2" cm="1">
        <f t="array" ref="AK1427">[1]!table_weight[GKReflexes]*(('F+ , F-'!AK$2-[1]!tbl_gk[[#This Row],[GKReflexes]])/('F+ , F-'!AK$2-'F+ , F-'!AK$3))</f>
        <v>5.4659770814318998E-2</v>
      </c>
    </row>
    <row r="1428" spans="1:37" x14ac:dyDescent="0.55000000000000004">
      <c r="A1428" s="7">
        <f>[1]!tbl_gk[[#This Row],[ID]]</f>
        <v>255994</v>
      </c>
      <c r="B1428" s="1" cm="1">
        <f t="array" ref="B1428">[1]!table_weight[ValueEUR]*(('F+ , F-'!B$2-[1]!tbl_gk[[#This Row],[ValueEUR]])/('F+ , F-'!B$2-'F+ , F-'!B$3))</f>
        <v>2.5958704062827779E-4</v>
      </c>
      <c r="C1428" s="1" cm="1">
        <f t="array" ref="C1428">[1]!table_weight[WageEUR]*(('F+ , F-'!C$2-[1]!tbl_gk[[#This Row],[WageEUR]])/('F+ , F-'!C$2-'F+ , F-'!C$3))</f>
        <v>0</v>
      </c>
      <c r="D1428" s="1" cm="1">
        <f t="array" ref="D1428">[1]!table_weight[Crossing]*(('F+ , F-'!D$2-[1]!tbl_gk[[#This Row],[Crossing]])/('F+ , F-'!D$2-'F+ , F-'!D$3))</f>
        <v>3.81086577105983E-2</v>
      </c>
      <c r="E1428" s="1" cm="1">
        <f t="array" ref="E1428">[1]!table_weight[Finishing]*(('F+ , F-'!E$2-[1]!tbl_gk[[#This Row],[Finishing]])/('F+ , F-'!E$2-'F+ , F-'!E$3))</f>
        <v>1.9965013690294877E-2</v>
      </c>
      <c r="F1428" s="1" cm="1">
        <f t="array" ref="F1428">[1]!table_weight[HeadingAccuracy]*(('F+ , F-'!F$2-[1]!tbl_gk[[#This Row],[HeadingAccuracy]])/('F+ , F-'!F$2-'F+ , F-'!F$3))</f>
        <v>1.210949849973455E-2</v>
      </c>
      <c r="G1428" s="1" cm="1">
        <f t="array" ref="G1428">[1]!table_weight[ShortPassing]*(('F+ , F-'!G$2-[1]!tbl_gk[[#This Row],[ShortPassing]])/('F+ , F-'!G$2-'F+ , F-'!G$3))</f>
        <v>5.3440942305594832E-2</v>
      </c>
      <c r="H1428" s="1" cm="1">
        <f t="array" ref="H1428">[1]!table_weight[Volleys]*(('F+ , F-'!H$2-[1]!tbl_gk[[#This Row],[Volleys]])/('F+ , F-'!H$2-'F+ , F-'!H$3))</f>
        <v>2.1990449861774069E-3</v>
      </c>
      <c r="I1428" s="1" cm="1">
        <f t="array" ref="I1428">[1]!table_weight[Dribbling]*(('F+ , F-'!I$2-[1]!tbl_gk[[#This Row],[Dribbling]])/('F+ , F-'!I$2-'F+ , F-'!I$3))</f>
        <v>1.7601807988178481E-2</v>
      </c>
      <c r="J1428" s="1" cm="1">
        <f t="array" ref="J1428">[1]!table_weight[Curve]*(('F+ , F-'!J$2-[1]!tbl_gk[[#This Row],[Curve]])/('F+ , F-'!J$2-'F+ , F-'!J$3))</f>
        <v>9.6339113680153961E-3</v>
      </c>
      <c r="K1428" s="1" cm="1">
        <f t="array" ref="K1428">[1]!table_weight[FKAccuracy]*(('F+ , F-'!K$2-[1]!tbl_gk[[#This Row],[FKAccuracy]])/('F+ , F-'!K$2-'F+ , F-'!K$3))</f>
        <v>9.1268634012777444E-3</v>
      </c>
      <c r="L1428" s="1" cm="1">
        <f t="array" ref="L1428">[1]!table_weight[LongPassing]*(('F+ , F-'!L$2-[1]!tbl_gk[[#This Row],[LongPassing]])/('F+ , F-'!L$2-'F+ , F-'!L$3))</f>
        <v>2.8695477304017315E-2</v>
      </c>
      <c r="M1428" s="1" cm="1">
        <f t="array" ref="M1428">[1]!table_weight[BallControl]*(('F+ , F-'!M$2-[1]!tbl_gk[[#This Row],[BallControl]])/('F+ , F-'!M$2-'F+ , F-'!M$3))</f>
        <v>1.4776826459211564E-2</v>
      </c>
      <c r="N1428" s="1" cm="1">
        <f t="array" ref="N1428">[1]!table_weight[Acceleration]*(('F+ , F-'!N$2-[1]!tbl_gk[[#This Row],[Acceleration]])/('F+ , F-'!N$2-'F+ , F-'!N$3))</f>
        <v>7.666565257073309E-3</v>
      </c>
      <c r="O1428" s="1" cm="1">
        <f t="array" ref="O1428">[1]!table_weight[SprintSpeed]*(('F+ , F-'!O$2-[1]!tbl_gk[[#This Row],[SprintSpeed]])/('F+ , F-'!O$2-'F+ , F-'!O$3))</f>
        <v>9.2765439610587065E-3</v>
      </c>
      <c r="P1428" s="1" cm="1">
        <f t="array" ref="P1428">[1]!table_weight[Agility]*(('F+ , F-'!P$2-[1]!tbl_gk[[#This Row],[Agility]])/('F+ , F-'!P$2-'F+ , F-'!P$3))</f>
        <v>3.6273431466616623E-3</v>
      </c>
      <c r="Q1428" s="1" cm="1">
        <f t="array" ref="Q1428">[1]!table_weight[Reactions]*(('F+ , F-'!Q$2-[1]!tbl_gk[[#This Row],[Reactions]])/('F+ , F-'!Q$2-'F+ , F-'!Q$3))</f>
        <v>1.5984902002237835E-3</v>
      </c>
      <c r="R1428" s="1" cm="1">
        <f t="array" ref="R1428">[1]!table_weight[Balance]*(('F+ , F-'!R$2-[1]!tbl_gk[[#This Row],[Balance]])/('F+ , F-'!R$2-'F+ , F-'!R$3))</f>
        <v>1.6142751594096668E-3</v>
      </c>
      <c r="S1428" s="1" cm="1">
        <f t="array" ref="S1428">[1]!table_weight[ShotPower]*(('F+ , F-'!S$2-[1]!tbl_gk[[#This Row],[ShotPower]])/('F+ , F-'!S$2-'F+ , F-'!S$3))</f>
        <v>5.1941499031661464E-3</v>
      </c>
      <c r="T1428" s="1" cm="1">
        <f t="array" ref="T1428">[1]!table_weight[Jumping]*(('F+ , F-'!T$2-[1]!tbl_gk[[#This Row],[Jumping]])/('F+ , F-'!T$2-'F+ , F-'!T$3))</f>
        <v>2.2326466922480506E-3</v>
      </c>
      <c r="U1428" s="1" cm="1">
        <f t="array" ref="U1428">[1]!table_weight[Stamina]*(('F+ , F-'!U$2-[1]!tbl_gk[[#This Row],[Stamina]])/('F+ , F-'!U$2-'F+ , F-'!U$3))</f>
        <v>1.8032915591234249E-2</v>
      </c>
      <c r="V1428" s="1" cm="1">
        <f t="array" ref="V1428">[1]!table_weight[Strength]*(('F+ , F-'!V$2-[1]!tbl_gk[[#This Row],[Strength]])/('F+ , F-'!V$2-'F+ , F-'!V$3))</f>
        <v>2.2183348544772292E-2</v>
      </c>
      <c r="W1428" s="1" cm="1">
        <f t="array" ref="W1428">[1]!table_weight[LongShots]*(('F+ , F-'!W$2-[1]!tbl_gk[[#This Row],[LongShots]])/('F+ , F-'!W$2-'F+ , F-'!W$3))</f>
        <v>9.6091773208573719E-3</v>
      </c>
      <c r="X1428" s="1" cm="1">
        <f t="array" ref="X1428">[1]!table_weight[Aggression]*(('F+ , F-'!X$2-[1]!tbl_gk[[#This Row],[Aggression]])/('F+ , F-'!X$2-'F+ , F-'!X$3))</f>
        <v>1.7036811682385123E-2</v>
      </c>
      <c r="Y1428" s="1" cm="1">
        <f t="array" ref="Y1428">[1]!table_weight[Interceptions]*(('F+ , F-'!Y$2-[1]!tbl_gk[[#This Row],[Interceptions]])/('F+ , F-'!Y$2-'F+ , F-'!Y$3))</f>
        <v>2.0776599612664828E-2</v>
      </c>
      <c r="Z1428" s="1" cm="1">
        <f t="array" ref="Z1428">[1]!table_weight[Positioning]*(('F+ , F-'!Z$2-[1]!tbl_gk[[#This Row],[Positioning]])/('F+ , F-'!Z$2-'F+ , F-'!Z$3))</f>
        <v>1.4788899029848058E-3</v>
      </c>
      <c r="AA1428" s="1" cm="1">
        <f t="array" ref="AA1428">[1]!table_weight[Vision]*(('F+ , F-'!AA$2-[1]!tbl_gk[[#This Row],[Vision]])/('F+ , F-'!AA$2-'F+ , F-'!AA$3))</f>
        <v>2.2715748909846831E-2</v>
      </c>
      <c r="AB1428" s="1" cm="1">
        <f t="array" ref="AB1428">[1]!table_weight[Penalties]*(('F+ , F-'!AB$2-[1]!tbl_gk[[#This Row],[Penalties]])/('F+ , F-'!AB$2-'F+ , F-'!AB$3))</f>
        <v>2.2705309687002014E-3</v>
      </c>
      <c r="AC1428" s="1" cm="1">
        <f t="array" ref="AC1428">[1]!table_weight[Composure]*(('F+ , F-'!AC$2-[1]!tbl_gk[[#This Row],[Composure]])/('F+ , F-'!AC$2-'F+ , F-'!AC$3))</f>
        <v>1.8680714564018749E-3</v>
      </c>
      <c r="AD1428" s="1" cm="1">
        <f t="array" ref="AD1428">[1]!table_weight[Marking]*(('F+ , F-'!AD$2-[1]!tbl_gk[[#This Row],[Marking]])/('F+ , F-'!AD$2-'F+ , F-'!AD$3))</f>
        <v>2.366223844775717E-2</v>
      </c>
      <c r="AE1428" s="1" cm="1">
        <f t="array" ref="AE1428">[1]!table_weight[StandingTackle]*(('F+ , F-'!AE$2-[1]!tbl_gk[[#This Row],[StandingTackle]])/('F+ , F-'!AE$2-'F+ , F-'!AE$3))</f>
        <v>3.1383600467551613E-2</v>
      </c>
      <c r="AF1428" s="1" cm="1">
        <f t="array" ref="AF1428">[1]!table_weight[SlidingTackle]*(('F+ , F-'!AF$2-[1]!tbl_gk[[#This Row],[SlidingTackle]])/('F+ , F-'!AF$2-'F+ , F-'!AF$3))</f>
        <v>8.2195144081682794E-3</v>
      </c>
      <c r="AG1428" s="1" cm="1">
        <f t="array" ref="AG1428">[1]!table_weight[GKDiving]*(('F+ , F-'!AG$2-[1]!tbl_gk[[#This Row],[GKDiving]])/('F+ , F-'!AG$2-'F+ , F-'!AG$3))</f>
        <v>4.0994828110739248E-2</v>
      </c>
      <c r="AH1428" s="1" cm="1">
        <f t="array" ref="AH1428">[1]!table_weight[GKHandling]*(('F+ , F-'!AH$2-[1]!tbl_gk[[#This Row],[GKHandling]])/('F+ , F-'!AH$2-'F+ , F-'!AH$3))</f>
        <v>3.9212444279837541E-2</v>
      </c>
      <c r="AI1428" s="1" cm="1">
        <f t="array" ref="AI1428">[1]!table_weight[GKKicking]*(('F+ , F-'!AI$2-[1]!tbl_gk[[#This Row],[GKKicking]])/('F+ , F-'!AI$2-'F+ , F-'!AI$3))</f>
        <v>2.3255247946455719E-2</v>
      </c>
      <c r="AJ1428" s="1" cm="1">
        <f t="array" ref="AJ1428">[1]!table_weight[GKPositioning]*(('F+ , F-'!AJ$2-[1]!tbl_gk[[#This Row],[GKPositioning]])/('F+ , F-'!AJ$2-'F+ , F-'!AJ$3))</f>
        <v>1.7028620907537841E-2</v>
      </c>
      <c r="AK1428" s="1" cm="1">
        <f t="array" ref="AK1428">[1]!table_weight[GKReflexes]*(('F+ , F-'!AK$2-[1]!tbl_gk[[#This Row],[GKReflexes]])/('F+ , F-'!AK$2-'F+ , F-'!AK$3))</f>
        <v>4.1905824290977896E-2</v>
      </c>
    </row>
    <row r="1429" spans="1:37" x14ac:dyDescent="0.55000000000000004">
      <c r="A1429" s="8">
        <f>[1]!tbl_gk[[#This Row],[ID]]</f>
        <v>256006</v>
      </c>
      <c r="B1429" s="2" cm="1">
        <f t="array" ref="B1429">[1]!table_weight[ValueEUR]*(('F+ , F-'!B$2-[1]!tbl_gk[[#This Row],[ValueEUR]])/('F+ , F-'!B$2-'F+ , F-'!B$3))</f>
        <v>6.2041611374891601E-5</v>
      </c>
      <c r="C1429" s="2" cm="1">
        <f t="array" ref="C1429">[1]!table_weight[WageEUR]*(('F+ , F-'!C$2-[1]!tbl_gk[[#This Row],[WageEUR]])/('F+ , F-'!C$2-'F+ , F-'!C$3))</f>
        <v>4.6945122371301791E-5</v>
      </c>
      <c r="D1429" s="2" cm="1">
        <f t="array" ref="D1429">[1]!table_weight[Crossing]*(('F+ , F-'!D$2-[1]!tbl_gk[[#This Row],[Crossing]])/('F+ , F-'!D$2-'F+ , F-'!D$3))</f>
        <v>3.2504443341392672E-2</v>
      </c>
      <c r="E1429" s="2" cm="1">
        <f t="array" ref="E1429">[1]!table_weight[Finishing]*(('F+ , F-'!E$2-[1]!tbl_gk[[#This Row],[Finishing]])/('F+ , F-'!E$2-'F+ , F-'!E$3))</f>
        <v>1.7968512321265388E-2</v>
      </c>
      <c r="F1429" s="2" cm="1">
        <f t="array" ref="F1429">[1]!table_weight[HeadingAccuracy]*(('F+ , F-'!F$2-[1]!tbl_gk[[#This Row],[HeadingAccuracy]])/('F+ , F-'!F$2-'F+ , F-'!F$3))</f>
        <v>1.1274360672166649E-2</v>
      </c>
      <c r="G1429" s="2" cm="1">
        <f t="array" ref="G1429">[1]!table_weight[ShortPassing]*(('F+ , F-'!G$2-[1]!tbl_gk[[#This Row],[ShortPassing]])/('F+ , F-'!G$2-'F+ , F-'!G$3))</f>
        <v>4.781557995763748E-2</v>
      </c>
      <c r="H1429" s="2" cm="1">
        <f t="array" ref="H1429">[1]!table_weight[Volleys]*(('F+ , F-'!H$2-[1]!tbl_gk[[#This Row],[Volleys]])/('F+ , F-'!H$2-'F+ , F-'!H$3))</f>
        <v>2.1990449861774069E-3</v>
      </c>
      <c r="I1429" s="2" cm="1">
        <f t="array" ref="I1429">[1]!table_weight[Dribbling]*(('F+ , F-'!I$2-[1]!tbl_gk[[#This Row],[Dribbling]])/('F+ , F-'!I$2-'F+ , F-'!I$3))</f>
        <v>1.6623929766613008E-2</v>
      </c>
      <c r="J1429" s="2" cm="1">
        <f t="array" ref="J1429">[1]!table_weight[Curve]*(('F+ , F-'!J$2-[1]!tbl_gk[[#This Row],[Curve]])/('F+ , F-'!J$2-'F+ , F-'!J$3))</f>
        <v>9.4648953791028455E-3</v>
      </c>
      <c r="K1429" s="2" cm="1">
        <f t="array" ref="K1429">[1]!table_weight[FKAccuracy]*(('F+ , F-'!K$2-[1]!tbl_gk[[#This Row],[FKAccuracy]])/('F+ , F-'!K$2-'F+ , F-'!K$3))</f>
        <v>9.2789777912990392E-3</v>
      </c>
      <c r="L1429" s="2" cm="1">
        <f t="array" ref="L1429">[1]!table_weight[LongPassing]*(('F+ , F-'!L$2-[1]!tbl_gk[[#This Row],[LongPassing]])/('F+ , F-'!L$2-'F+ , F-'!L$3))</f>
        <v>2.3281236303259328E-2</v>
      </c>
      <c r="M1429" s="2" cm="1">
        <f t="array" ref="M1429">[1]!table_weight[BallControl]*(('F+ , F-'!M$2-[1]!tbl_gk[[#This Row],[BallControl]])/('F+ , F-'!M$2-'F+ , F-'!M$3))</f>
        <v>1.3472988830457604E-2</v>
      </c>
      <c r="N1429" s="2" cm="1">
        <f t="array" ref="N1429">[1]!table_weight[Acceleration]*(('F+ , F-'!N$2-[1]!tbl_gk[[#This Row],[Acceleration]])/('F+ , F-'!N$2-'F+ , F-'!N$3))</f>
        <v>9.6959501780633037E-3</v>
      </c>
      <c r="O1429" s="2" cm="1">
        <f t="array" ref="O1429">[1]!table_weight[SprintSpeed]*(('F+ , F-'!O$2-[1]!tbl_gk[[#This Row],[SprintSpeed]])/('F+ , F-'!O$2-'F+ , F-'!O$3))</f>
        <v>1.0400973532096125E-2</v>
      </c>
      <c r="P1429" s="2" cm="1">
        <f t="array" ref="P1429">[1]!table_weight[Agility]*(('F+ , F-'!P$2-[1]!tbl_gk[[#This Row],[Agility]])/('F+ , F-'!P$2-'F+ , F-'!P$3))</f>
        <v>3.8613652851559629E-3</v>
      </c>
      <c r="Q1429" s="2" cm="1">
        <f t="array" ref="Q1429">[1]!table_weight[Reactions]*(('F+ , F-'!Q$2-[1]!tbl_gk[[#This Row],[Reactions]])/('F+ , F-'!Q$2-'F+ , F-'!Q$3))</f>
        <v>2.3719532003320656E-3</v>
      </c>
      <c r="R1429" s="2" cm="1">
        <f t="array" ref="R1429">[1]!table_weight[Balance]*(('F+ , F-'!R$2-[1]!tbl_gk[[#This Row],[Balance]])/('F+ , F-'!R$2-'F+ , F-'!R$3))</f>
        <v>2.4835002452456411E-3</v>
      </c>
      <c r="S1429" s="2" cm="1">
        <f t="array" ref="S1429">[1]!table_weight[ShotPower]*(('F+ , F-'!S$2-[1]!tbl_gk[[#This Row],[ShotPower]])/('F+ , F-'!S$2-'F+ , F-'!S$3))</f>
        <v>6.4926873789576834E-3</v>
      </c>
      <c r="T1429" s="2" cm="1">
        <f t="array" ref="T1429">[1]!table_weight[Jumping]*(('F+ , F-'!T$2-[1]!tbl_gk[[#This Row],[Jumping]])/('F+ , F-'!T$2-'F+ , F-'!T$3))</f>
        <v>4.1218092779964008E-3</v>
      </c>
      <c r="U1429" s="2" cm="1">
        <f t="array" ref="U1429">[1]!table_weight[Stamina]*(('F+ , F-'!U$2-[1]!tbl_gk[[#This Row],[Stamina]])/('F+ , F-'!U$2-'F+ , F-'!U$3))</f>
        <v>2.1467756656231247E-2</v>
      </c>
      <c r="V1429" s="2" cm="1">
        <f t="array" ref="V1429">[1]!table_weight[Strength]*(('F+ , F-'!V$2-[1]!tbl_gk[[#This Row],[Strength]])/('F+ , F-'!V$2-'F+ , F-'!V$3))</f>
        <v>2.1296014602981403E-2</v>
      </c>
      <c r="W1429" s="2" cm="1">
        <f t="array" ref="W1429">[1]!table_weight[LongShots]*(('F+ , F-'!W$2-[1]!tbl_gk[[#This Row],[LongShots]])/('F+ , F-'!W$2-'F+ , F-'!W$3))</f>
        <v>9.6091773208573719E-3</v>
      </c>
      <c r="X1429" s="2" cm="1">
        <f t="array" ref="X1429">[1]!table_weight[Aggression]*(('F+ , F-'!X$2-[1]!tbl_gk[[#This Row],[Aggression]])/('F+ , F-'!X$2-'F+ , F-'!X$3))</f>
        <v>1.2169151201703659E-2</v>
      </c>
      <c r="Y1429" s="2" cm="1">
        <f t="array" ref="Y1429">[1]!table_weight[Interceptions]*(('F+ , F-'!Y$2-[1]!tbl_gk[[#This Row],[Interceptions]])/('F+ , F-'!Y$2-'F+ , F-'!Y$3))</f>
        <v>2.0084046292242669E-2</v>
      </c>
      <c r="Z1429" s="2" cm="1">
        <f t="array" ref="Z1429">[1]!table_weight[Positioning]*(('F+ , F-'!Z$2-[1]!tbl_gk[[#This Row],[Positioning]])/('F+ , F-'!Z$2-'F+ , F-'!Z$3))</f>
        <v>1.4788899029848058E-3</v>
      </c>
      <c r="AA1429" s="2" cm="1">
        <f t="array" ref="AA1429">[1]!table_weight[Vision]*(('F+ , F-'!AA$2-[1]!tbl_gk[[#This Row],[Vision]])/('F+ , F-'!AA$2-'F+ , F-'!AA$3))</f>
        <v>2.9814420444173963E-2</v>
      </c>
      <c r="AB1429" s="2" cm="1">
        <f t="array" ref="AB1429">[1]!table_weight[Penalties]*(('F+ , F-'!AB$2-[1]!tbl_gk[[#This Row],[Penalties]])/('F+ , F-'!AB$2-'F+ , F-'!AB$3))</f>
        <v>2.3879722257019362E-3</v>
      </c>
      <c r="AC1429" s="2" cm="1">
        <f t="array" ref="AC1429">[1]!table_weight[Composure]*(('F+ , F-'!AC$2-[1]!tbl_gk[[#This Row],[Composure]])/('F+ , F-'!AC$2-'F+ , F-'!AC$3))</f>
        <v>1.814697986218964E-3</v>
      </c>
      <c r="AD1429" s="2" cm="1">
        <f t="array" ref="AD1429">[1]!table_weight[Marking]*(('F+ , F-'!AD$2-[1]!tbl_gk[[#This Row],[Marking]])/('F+ , F-'!AD$2-'F+ , F-'!AD$3))</f>
        <v>2.8394686137308601E-2</v>
      </c>
      <c r="AE1429" s="2" cm="1">
        <f t="array" ref="AE1429">[1]!table_weight[StandingTackle]*(('F+ , F-'!AE$2-[1]!tbl_gk[[#This Row],[StandingTackle]])/('F+ , F-'!AE$2-'F+ , F-'!AE$3))</f>
        <v>2.241685747682258E-2</v>
      </c>
      <c r="AF1429" s="2" cm="1">
        <f t="array" ref="AF1429">[1]!table_weight[SlidingTackle]*(('F+ , F-'!AF$2-[1]!tbl_gk[[#This Row],[SlidingTackle]])/('F+ , F-'!AF$2-'F+ , F-'!AF$3))</f>
        <v>8.9667429907290316E-3</v>
      </c>
      <c r="AG1429" s="2" cm="1">
        <f t="array" ref="AG1429">[1]!table_weight[GKDiving]*(('F+ , F-'!AG$2-[1]!tbl_gk[[#This Row],[GKDiving]])/('F+ , F-'!AG$2-'F+ , F-'!AG$3))</f>
        <v>6.8324713517898747E-2</v>
      </c>
      <c r="AH1429" s="2" cm="1">
        <f t="array" ref="AH1429">[1]!table_weight[GKHandling]*(('F+ , F-'!AH$2-[1]!tbl_gk[[#This Row],[GKHandling]])/('F+ , F-'!AH$2-'F+ , F-'!AH$3))</f>
        <v>6.5948201743363147E-2</v>
      </c>
      <c r="AI1429" s="2" cm="1">
        <f t="array" ref="AI1429">[1]!table_weight[GKKicking]*(('F+ , F-'!AI$2-[1]!tbl_gk[[#This Row],[GKKicking]])/('F+ , F-'!AI$2-'F+ , F-'!AI$3))</f>
        <v>2.9516276239732256E-2</v>
      </c>
      <c r="AJ1429" s="2" cm="1">
        <f t="array" ref="AJ1429">[1]!table_weight[GKPositioning]*(('F+ , F-'!AJ$2-[1]!tbl_gk[[#This Row],[GKPositioning]])/('F+ , F-'!AJ$2-'F+ , F-'!AJ$3))</f>
        <v>2.5858276192927833E-2</v>
      </c>
      <c r="AK1429" s="2" cm="1">
        <f t="array" ref="AK1429">[1]!table_weight[GKReflexes]*(('F+ , F-'!AK$2-[1]!tbl_gk[[#This Row],[GKReflexes]])/('F+ , F-'!AK$2-'F+ , F-'!AK$3))</f>
        <v>5.2837778453841702E-2</v>
      </c>
    </row>
    <row r="1430" spans="1:37" x14ac:dyDescent="0.55000000000000004">
      <c r="A1430" s="7">
        <f>[1]!tbl_gk[[#This Row],[ID]]</f>
        <v>256034</v>
      </c>
      <c r="B1430" s="1" cm="1">
        <f t="array" ref="B1430">[1]!table_weight[ValueEUR]*(('F+ , F-'!B$2-[1]!tbl_gk[[#This Row],[ValueEUR]])/('F+ , F-'!B$2-'F+ , F-'!B$3))</f>
        <v>7.4388200703228241E-5</v>
      </c>
      <c r="C1430" s="1" cm="1">
        <f t="array" ref="C1430">[1]!table_weight[WageEUR]*(('F+ , F-'!C$2-[1]!tbl_gk[[#This Row],[WageEUR]])/('F+ , F-'!C$2-'F+ , F-'!C$3))</f>
        <v>0</v>
      </c>
      <c r="D1430" s="1" cm="1">
        <f t="array" ref="D1430">[1]!table_weight[Crossing]*(('F+ , F-'!D$2-[1]!tbl_gk[[#This Row],[Crossing]])/('F+ , F-'!D$2-'F+ , F-'!D$3))</f>
        <v>3.4746129089074922E-2</v>
      </c>
      <c r="E1430" s="1" cm="1">
        <f t="array" ref="E1430">[1]!table_weight[Finishing]*(('F+ , F-'!E$2-[1]!tbl_gk[[#This Row],[Finishing]])/('F+ , F-'!E$2-'F+ , F-'!E$3))</f>
        <v>1.7968512321265388E-2</v>
      </c>
      <c r="F1430" s="1" cm="1">
        <f t="array" ref="F1430">[1]!table_weight[HeadingAccuracy]*(('F+ , F-'!F$2-[1]!tbl_gk[[#This Row],[HeadingAccuracy]])/('F+ , F-'!F$2-'F+ , F-'!F$3))</f>
        <v>1.1691929585950599E-2</v>
      </c>
      <c r="G1430" s="1" cm="1">
        <f t="array" ref="G1430">[1]!table_weight[ShortPassing]*(('F+ , F-'!G$2-[1]!tbl_gk[[#This Row],[ShortPassing]])/('F+ , F-'!G$2-'F+ , F-'!G$3))</f>
        <v>5.2034601718605494E-2</v>
      </c>
      <c r="H1430" s="1" cm="1">
        <f t="array" ref="H1430">[1]!table_weight[Volleys]*(('F+ , F-'!H$2-[1]!tbl_gk[[#This Row],[Volleys]])/('F+ , F-'!H$2-'F+ , F-'!H$3))</f>
        <v>2.3147841959762173E-3</v>
      </c>
      <c r="I1430" s="1" cm="1">
        <f t="array" ref="I1430">[1]!table_weight[Dribbling]*(('F+ , F-'!I$2-[1]!tbl_gk[[#This Row],[Dribbling]])/('F+ , F-'!I$2-'F+ , F-'!I$3))</f>
        <v>2.3469077317571304E-2</v>
      </c>
      <c r="J1430" s="1" cm="1">
        <f t="array" ref="J1430">[1]!table_weight[Curve]*(('F+ , F-'!J$2-[1]!tbl_gk[[#This Row],[Curve]])/('F+ , F-'!J$2-'F+ , F-'!J$3))</f>
        <v>9.8029273569279467E-3</v>
      </c>
      <c r="K1430" s="1" cm="1">
        <f t="array" ref="K1430">[1]!table_weight[FKAccuracy]*(('F+ , F-'!K$2-[1]!tbl_gk[[#This Row],[FKAccuracy]])/('F+ , F-'!K$2-'F+ , F-'!K$3))</f>
        <v>9.7353209613629272E-3</v>
      </c>
      <c r="L1430" s="1" cm="1">
        <f t="array" ref="L1430">[1]!table_weight[LongPassing]*(('F+ , F-'!L$2-[1]!tbl_gk[[#This Row],[LongPassing]])/('F+ , F-'!L$2-'F+ , F-'!L$3))</f>
        <v>2.2739812203183531E-2</v>
      </c>
      <c r="M1430" s="1" cm="1">
        <f t="array" ref="M1430">[1]!table_weight[BallControl]*(('F+ , F-'!M$2-[1]!tbl_gk[[#This Row],[BallControl]])/('F+ , F-'!M$2-'F+ , F-'!M$3))</f>
        <v>1.5211439002129552E-2</v>
      </c>
      <c r="N1430" s="1" cm="1">
        <f t="array" ref="N1430">[1]!table_weight[Acceleration]*(('F+ , F-'!N$2-[1]!tbl_gk[[#This Row],[Acceleration]])/('F+ , F-'!N$2-'F+ , F-'!N$3))</f>
        <v>8.3430268974033078E-3</v>
      </c>
      <c r="O1430" s="1" cm="1">
        <f t="array" ref="O1430">[1]!table_weight[SprintSpeed]*(('F+ , F-'!O$2-[1]!tbl_gk[[#This Row],[SprintSpeed]])/('F+ , F-'!O$2-'F+ , F-'!O$3))</f>
        <v>1.2368725281411608E-2</v>
      </c>
      <c r="P1430" s="1" cm="1">
        <f t="array" ref="P1430">[1]!table_weight[Agility]*(('F+ , F-'!P$2-[1]!tbl_gk[[#This Row],[Agility]])/('F+ , F-'!P$2-'F+ , F-'!P$3))</f>
        <v>4.680442769886016E-3</v>
      </c>
      <c r="Q1430" s="1" cm="1">
        <f t="array" ref="Q1430">[1]!table_weight[Reactions]*(('F+ , F-'!Q$2-[1]!tbl_gk[[#This Row],[Reactions]])/('F+ , F-'!Q$2-'F+ , F-'!Q$3))</f>
        <v>2.836031000397035E-3</v>
      </c>
      <c r="R1430" s="1" cm="1">
        <f t="array" ref="R1430">[1]!table_weight[Balance]*(('F+ , F-'!R$2-[1]!tbl_gk[[#This Row],[Balance]])/('F+ , F-'!R$2-'F+ , F-'!R$3))</f>
        <v>1.4280126410162438E-3</v>
      </c>
      <c r="S1430" s="1" cm="1">
        <f t="array" ref="S1430">[1]!table_weight[ShotPower]*(('F+ , F-'!S$2-[1]!tbl_gk[[#This Row],[ShotPower]])/('F+ , F-'!S$2-'F+ , F-'!S$3))</f>
        <v>8.3106398450658349E-3</v>
      </c>
      <c r="T1430" s="1" cm="1">
        <f t="array" ref="T1430">[1]!table_weight[Jumping]*(('F+ , F-'!T$2-[1]!tbl_gk[[#This Row],[Jumping]])/('F+ , F-'!T$2-'F+ , F-'!T$3))</f>
        <v>1.8032915591234251E-3</v>
      </c>
      <c r="U1430" s="1" cm="1">
        <f t="array" ref="U1430">[1]!table_weight[Stamina]*(('F+ , F-'!U$2-[1]!tbl_gk[[#This Row],[Stamina]])/('F+ , F-'!U$2-'F+ , F-'!U$3))</f>
        <v>2.1467756656231247E-2</v>
      </c>
      <c r="V1430" s="1" cm="1">
        <f t="array" ref="V1430">[1]!table_weight[Strength]*(('F+ , F-'!V$2-[1]!tbl_gk[[#This Row],[Strength]])/('F+ , F-'!V$2-'F+ , F-'!V$3))</f>
        <v>4.1704695264171907E-2</v>
      </c>
      <c r="W1430" s="1" cm="1">
        <f t="array" ref="W1430">[1]!table_weight[LongShots]*(('F+ , F-'!W$2-[1]!tbl_gk[[#This Row],[LongShots]])/('F+ , F-'!W$2-'F+ , F-'!W$3))</f>
        <v>1.0128592311173986E-2</v>
      </c>
      <c r="X1430" s="1" cm="1">
        <f t="array" ref="X1430">[1]!table_weight[Aggression]*(('F+ , F-'!X$2-[1]!tbl_gk[[#This Row],[Aggression]])/('F+ , F-'!X$2-'F+ , F-'!X$3))</f>
        <v>1.2777608761788841E-2</v>
      </c>
      <c r="Y1430" s="1" cm="1">
        <f t="array" ref="Y1430">[1]!table_weight[Interceptions]*(('F+ , F-'!Y$2-[1]!tbl_gk[[#This Row],[Interceptions]])/('F+ , F-'!Y$2-'F+ , F-'!Y$3))</f>
        <v>2.2161706253509151E-2</v>
      </c>
      <c r="Z1430" s="1" cm="1">
        <f t="array" ref="Z1430">[1]!table_weight[Positioning]*(('F+ , F-'!Z$2-[1]!tbl_gk[[#This Row],[Positioning]])/('F+ , F-'!Z$2-'F+ , F-'!Z$3))</f>
        <v>1.7746678835817667E-3</v>
      </c>
      <c r="AA1430" s="1" cm="1">
        <f t="array" ref="AA1430">[1]!table_weight[Vision]*(('F+ , F-'!AA$2-[1]!tbl_gk[[#This Row],[Vision]])/('F+ , F-'!AA$2-'F+ , F-'!AA$3))</f>
        <v>2.5555217523577683E-2</v>
      </c>
      <c r="AB1430" s="1" cm="1">
        <f t="array" ref="AB1430">[1]!table_weight[Penalties]*(('F+ , F-'!AB$2-[1]!tbl_gk[[#This Row],[Penalties]])/('F+ , F-'!AB$2-'F+ , F-'!AB$3))</f>
        <v>2.5054134827036706E-3</v>
      </c>
      <c r="AC1430" s="1" cm="1">
        <f t="array" ref="AC1430">[1]!table_weight[Composure]*(('F+ , F-'!AC$2-[1]!tbl_gk[[#This Row],[Composure]])/('F+ , F-'!AC$2-'F+ , F-'!AC$3))</f>
        <v>2.401806158230982E-3</v>
      </c>
      <c r="AD1430" s="1" cm="1">
        <f t="array" ref="AD1430">[1]!table_weight[Marking]*(('F+ , F-'!AD$2-[1]!tbl_gk[[#This Row],[Marking]])/('F+ , F-'!AD$2-'F+ , F-'!AD$3))</f>
        <v>3.6282098953227655E-2</v>
      </c>
      <c r="AE1430" s="1" cm="1">
        <f t="array" ref="AE1430">[1]!table_weight[StandingTackle]*(('F+ , F-'!AE$2-[1]!tbl_gk[[#This Row],[StandingTackle]])/('F+ , F-'!AE$2-'F+ , F-'!AE$3))</f>
        <v>3.1383600467551613E-2</v>
      </c>
      <c r="AF1430" s="1" cm="1">
        <f t="array" ref="AF1430">[1]!table_weight[SlidingTackle]*(('F+ , F-'!AF$2-[1]!tbl_gk[[#This Row],[SlidingTackle]])/('F+ , F-'!AF$2-'F+ , F-'!AF$3))</f>
        <v>1.1955657320972042E-2</v>
      </c>
      <c r="AG1430" s="1" cm="1">
        <f t="array" ref="AG1430">[1]!table_weight[GKDiving]*(('F+ , F-'!AG$2-[1]!tbl_gk[[#This Row],[GKDiving]])/('F+ , F-'!AG$2-'F+ , F-'!AG$3))</f>
        <v>5.8076006490213938E-2</v>
      </c>
      <c r="AH1430" s="1" cm="1">
        <f t="array" ref="AH1430">[1]!table_weight[GKHandling]*(('F+ , F-'!AH$2-[1]!tbl_gk[[#This Row],[GKHandling]])/('F+ , F-'!AH$2-'F+ , F-'!AH$3))</f>
        <v>6.773058557426484E-2</v>
      </c>
      <c r="AI1430" s="1" cm="1">
        <f t="array" ref="AI1430">[1]!table_weight[GKKicking]*(('F+ , F-'!AI$2-[1]!tbl_gk[[#This Row],[GKKicking]])/('F+ , F-'!AI$2-'F+ , F-'!AI$3))</f>
        <v>3.7566169759659242E-2</v>
      </c>
      <c r="AJ1430" s="1" cm="1">
        <f t="array" ref="AJ1430">[1]!table_weight[GKPositioning]*(('F+ , F-'!AJ$2-[1]!tbl_gk[[#This Row],[GKPositioning]])/('F+ , F-'!AJ$2-'F+ , F-'!AJ$3))</f>
        <v>2.3335517539959265E-2</v>
      </c>
      <c r="AK1430" s="1" cm="1">
        <f t="array" ref="AK1430">[1]!table_weight[GKReflexes]*(('F+ , F-'!AK$2-[1]!tbl_gk[[#This Row],[GKReflexes]])/('F+ , F-'!AK$2-'F+ , F-'!AK$3))</f>
        <v>5.64817631747963E-2</v>
      </c>
    </row>
    <row r="1431" spans="1:37" x14ac:dyDescent="0.55000000000000004">
      <c r="A1431" s="8">
        <f>[1]!tbl_gk[[#This Row],[ID]]</f>
        <v>256053</v>
      </c>
      <c r="B1431" s="2" cm="1">
        <f t="array" ref="B1431">[1]!table_weight[ValueEUR]*(('F+ , F-'!B$2-[1]!tbl_gk[[#This Row],[ValueEUR]])/('F+ , F-'!B$2-'F+ , F-'!B$3))</f>
        <v>4.6021911721374819E-4</v>
      </c>
      <c r="C1431" s="2" cm="1">
        <f t="array" ref="C1431">[1]!table_weight[WageEUR]*(('F+ , F-'!C$2-[1]!tbl_gk[[#This Row],[WageEUR]])/('F+ , F-'!C$2-'F+ , F-'!C$3))</f>
        <v>7.8241870618836313E-5</v>
      </c>
      <c r="D1431" s="2" cm="1">
        <f t="array" ref="D1431">[1]!table_weight[Crossing]*(('F+ , F-'!D$2-[1]!tbl_gk[[#This Row],[Crossing]])/('F+ , F-'!D$2-'F+ , F-'!D$3))</f>
        <v>3.4746129089074922E-2</v>
      </c>
      <c r="E1431" s="2" cm="1">
        <f t="array" ref="E1431">[1]!table_weight[Finishing]*(('F+ , F-'!E$2-[1]!tbl_gk[[#This Row],[Finishing]])/('F+ , F-'!E$2-'F+ , F-'!E$3))</f>
        <v>1.7968512321265388E-2</v>
      </c>
      <c r="F1431" s="2" cm="1">
        <f t="array" ref="F1431">[1]!table_weight[HeadingAccuracy]*(('F+ , F-'!F$2-[1]!tbl_gk[[#This Row],[HeadingAccuracy]])/('F+ , F-'!F$2-'F+ , F-'!F$3))</f>
        <v>1.210949849973455E-2</v>
      </c>
      <c r="G1431" s="2" cm="1">
        <f t="array" ref="G1431">[1]!table_weight[ShortPassing]*(('F+ , F-'!G$2-[1]!tbl_gk[[#This Row],[ShortPassing]])/('F+ , F-'!G$2-'F+ , F-'!G$3))</f>
        <v>5.0628261131616156E-2</v>
      </c>
      <c r="H1431" s="2" cm="1">
        <f t="array" ref="H1431">[1]!table_weight[Volleys]*(('F+ , F-'!H$2-[1]!tbl_gk[[#This Row],[Volleys]])/('F+ , F-'!H$2-'F+ , F-'!H$3))</f>
        <v>1.9675665665797848E-3</v>
      </c>
      <c r="I1431" s="2" cm="1">
        <f t="array" ref="I1431">[1]!table_weight[Dribbling]*(('F+ , F-'!I$2-[1]!tbl_gk[[#This Row],[Dribbling]])/('F+ , F-'!I$2-'F+ , F-'!I$3))</f>
        <v>2.2491199096005835E-2</v>
      </c>
      <c r="J1431" s="2" cm="1">
        <f t="array" ref="J1431">[1]!table_weight[Curve]*(('F+ , F-'!J$2-[1]!tbl_gk[[#This Row],[Curve]])/('F+ , F-'!J$2-'F+ , F-'!J$3))</f>
        <v>9.295879390190295E-3</v>
      </c>
      <c r="K1431" s="2" cm="1">
        <f t="array" ref="K1431">[1]!table_weight[FKAccuracy]*(('F+ , F-'!K$2-[1]!tbl_gk[[#This Row],[FKAccuracy]])/('F+ , F-'!K$2-'F+ , F-'!K$3))</f>
        <v>9.1268634012777444E-3</v>
      </c>
      <c r="L1431" s="2" cm="1">
        <f t="array" ref="L1431">[1]!table_weight[LongPassing]*(('F+ , F-'!L$2-[1]!tbl_gk[[#This Row],[LongPassing]])/('F+ , F-'!L$2-'F+ , F-'!L$3))</f>
        <v>2.4905508603486726E-2</v>
      </c>
      <c r="M1431" s="2" cm="1">
        <f t="array" ref="M1431">[1]!table_weight[BallControl]*(('F+ , F-'!M$2-[1]!tbl_gk[[#This Row],[BallControl]])/('F+ , F-'!M$2-'F+ , F-'!M$3))</f>
        <v>1.3907601373375588E-2</v>
      </c>
      <c r="N1431" s="2" cm="1">
        <f t="array" ref="N1431">[1]!table_weight[Acceleration]*(('F+ , F-'!N$2-[1]!tbl_gk[[#This Row],[Acceleration]])/('F+ , F-'!N$2-'F+ , F-'!N$3))</f>
        <v>8.5685141108466402E-3</v>
      </c>
      <c r="O1431" s="2" cm="1">
        <f t="array" ref="O1431">[1]!table_weight[SprintSpeed]*(('F+ , F-'!O$2-[1]!tbl_gk[[#This Row],[SprintSpeed]])/('F+ , F-'!O$2-'F+ , F-'!O$3))</f>
        <v>1.2368725281411608E-2</v>
      </c>
      <c r="P1431" s="2" cm="1">
        <f t="array" ref="P1431">[1]!table_weight[Agility]*(('F+ , F-'!P$2-[1]!tbl_gk[[#This Row],[Agility]])/('F+ , F-'!P$2-'F+ , F-'!P$3))</f>
        <v>4.680442769886016E-3</v>
      </c>
      <c r="Q1431" s="2" cm="1">
        <f t="array" ref="Q1431">[1]!table_weight[Reactions]*(('F+ , F-'!Q$2-[1]!tbl_gk[[#This Row],[Reactions]])/('F+ , F-'!Q$2-'F+ , F-'!Q$3))</f>
        <v>1.3406692001876892E-3</v>
      </c>
      <c r="R1431" s="2" cm="1">
        <f t="array" ref="R1431">[1]!table_weight[Balance]*(('F+ , F-'!R$2-[1]!tbl_gk[[#This Row],[Balance]])/('F+ , F-'!R$2-'F+ , F-'!R$3))</f>
        <v>1.7384501716719487E-3</v>
      </c>
      <c r="S1431" s="2" cm="1">
        <f t="array" ref="S1431">[1]!table_weight[ShotPower]*(('F+ , F-'!S$2-[1]!tbl_gk[[#This Row],[ShotPower]])/('F+ , F-'!S$2-'F+ , F-'!S$3))</f>
        <v>6.7523948741159906E-3</v>
      </c>
      <c r="T1431" s="2" cm="1">
        <f t="array" ref="T1431">[1]!table_weight[Jumping]*(('F+ , F-'!T$2-[1]!tbl_gk[[#This Row],[Jumping]])/('F+ , F-'!T$2-'F+ , F-'!T$3))</f>
        <v>2.1467756656231253E-3</v>
      </c>
      <c r="U1431" s="2" cm="1">
        <f t="array" ref="U1431">[1]!table_weight[Stamina]*(('F+ , F-'!U$2-[1]!tbl_gk[[#This Row],[Stamina]])/('F+ , F-'!U$2-'F+ , F-'!U$3))</f>
        <v>2.1467756656231247E-2</v>
      </c>
      <c r="V1431" s="2" cm="1">
        <f t="array" ref="V1431">[1]!table_weight[Strength]*(('F+ , F-'!V$2-[1]!tbl_gk[[#This Row],[Strength]])/('F+ , F-'!V$2-'F+ , F-'!V$3))</f>
        <v>2.0408680661190511E-2</v>
      </c>
      <c r="W1431" s="2" cm="1">
        <f t="array" ref="W1431">[1]!table_weight[LongShots]*(('F+ , F-'!W$2-[1]!tbl_gk[[#This Row],[LongShots]])/('F+ , F-'!W$2-'F+ , F-'!W$3))</f>
        <v>9.6091773208573719E-3</v>
      </c>
      <c r="X1431" s="2" cm="1">
        <f t="array" ref="X1431">[1]!table_weight[Aggression]*(('F+ , F-'!X$2-[1]!tbl_gk[[#This Row],[Aggression]])/('F+ , F-'!X$2-'F+ , F-'!X$3))</f>
        <v>1.5211439002129575E-2</v>
      </c>
      <c r="Y1431" s="2" cm="1">
        <f t="array" ref="Y1431">[1]!table_weight[Interceptions]*(('F+ , F-'!Y$2-[1]!tbl_gk[[#This Row],[Interceptions]])/('F+ , F-'!Y$2-'F+ , F-'!Y$3))</f>
        <v>2.2854259573931314E-2</v>
      </c>
      <c r="Z1431" s="2" cm="1">
        <f t="array" ref="Z1431">[1]!table_weight[Positioning]*(('F+ , F-'!Z$2-[1]!tbl_gk[[#This Row],[Positioning]])/('F+ , F-'!Z$2-'F+ , F-'!Z$3))</f>
        <v>2.0704458641787279E-3</v>
      </c>
      <c r="AA1431" s="2" cm="1">
        <f t="array" ref="AA1431">[1]!table_weight[Vision]*(('F+ , F-'!AA$2-[1]!tbl_gk[[#This Row],[Vision]])/('F+ , F-'!AA$2-'F+ , F-'!AA$3))</f>
        <v>2.7684818983875824E-2</v>
      </c>
      <c r="AB1431" s="2" cm="1">
        <f t="array" ref="AB1431">[1]!table_weight[Penalties]*(('F+ , F-'!AB$2-[1]!tbl_gk[[#This Row],[Penalties]])/('F+ , F-'!AB$2-'F+ , F-'!AB$3))</f>
        <v>2.153089711698467E-3</v>
      </c>
      <c r="AC1431" s="2" cm="1">
        <f t="array" ref="AC1431">[1]!table_weight[Composure]*(('F+ , F-'!AC$2-[1]!tbl_gk[[#This Row],[Composure]])/('F+ , F-'!AC$2-'F+ , F-'!AC$3))</f>
        <v>1.9214449265847853E-3</v>
      </c>
      <c r="AD1431" s="2" cm="1">
        <f t="array" ref="AD1431">[1]!table_weight[Marking]*(('F+ , F-'!AD$2-[1]!tbl_gk[[#This Row],[Marking]])/('F+ , F-'!AD$2-'F+ , F-'!AD$3))</f>
        <v>2.8394686137308601E-2</v>
      </c>
      <c r="AE1431" s="2" cm="1">
        <f t="array" ref="AE1431">[1]!table_weight[StandingTackle]*(('F+ , F-'!AE$2-[1]!tbl_gk[[#This Row],[StandingTackle]])/('F+ , F-'!AE$2-'F+ , F-'!AE$3))</f>
        <v>2.6900228972187096E-2</v>
      </c>
      <c r="AF1431" s="2" cm="1">
        <f t="array" ref="AF1431">[1]!table_weight[SlidingTackle]*(('F+ , F-'!AF$2-[1]!tbl_gk[[#This Row],[SlidingTackle]])/('F+ , F-'!AF$2-'F+ , F-'!AF$3))</f>
        <v>9.7139715732897855E-3</v>
      </c>
      <c r="AG1431" s="2" cm="1">
        <f t="array" ref="AG1431">[1]!table_weight[GKDiving]*(('F+ , F-'!AG$2-[1]!tbl_gk[[#This Row],[GKDiving]])/('F+ , F-'!AG$2-'F+ , F-'!AG$3))</f>
        <v>3.5870474596896844E-2</v>
      </c>
      <c r="AH1431" s="2" cm="1">
        <f t="array" ref="AH1431">[1]!table_weight[GKHandling]*(('F+ , F-'!AH$2-[1]!tbl_gk[[#This Row],[GKHandling]])/('F+ , F-'!AH$2-'F+ , F-'!AH$3))</f>
        <v>5.3471514927051197E-2</v>
      </c>
      <c r="AI1431" s="2" cm="1">
        <f t="array" ref="AI1431">[1]!table_weight[GKKicking]*(('F+ , F-'!AI$2-[1]!tbl_gk[[#This Row],[GKKicking]])/('F+ , F-'!AI$2-'F+ , F-'!AI$3))</f>
        <v>3.0410708853057477E-2</v>
      </c>
      <c r="AJ1431" s="2" cm="1">
        <f t="array" ref="AJ1431">[1]!table_weight[GKPositioning]*(('F+ , F-'!AJ$2-[1]!tbl_gk[[#This Row],[GKPositioning]])/('F+ , F-'!AJ$2-'F+ , F-'!AJ$3))</f>
        <v>1.8290000234022125E-2</v>
      </c>
      <c r="AK1431" s="2" cm="1">
        <f t="array" ref="AK1431">[1]!table_weight[GKReflexes]*(('F+ , F-'!AK$2-[1]!tbl_gk[[#This Row],[GKReflexes]])/('F+ , F-'!AK$2-'F+ , F-'!AK$3))</f>
        <v>4.0083831930500594E-2</v>
      </c>
    </row>
    <row r="1432" spans="1:37" x14ac:dyDescent="0.55000000000000004">
      <c r="A1432" s="7">
        <f>[1]!tbl_gk[[#This Row],[ID]]</f>
        <v>256081</v>
      </c>
      <c r="B1432" s="1" cm="1">
        <f t="array" ref="B1432">[1]!table_weight[ValueEUR]*(('F+ , F-'!B$2-[1]!tbl_gk[[#This Row],[ValueEUR]])/('F+ , F-'!B$2-'F+ , F-'!B$3))</f>
        <v>1.4383776567512181E-4</v>
      </c>
      <c r="C1432" s="1" cm="1">
        <f t="array" ref="C1432">[1]!table_weight[WageEUR]*(('F+ , F-'!C$2-[1]!tbl_gk[[#This Row],[WageEUR]])/('F+ , F-'!C$2-'F+ , F-'!C$3))</f>
        <v>2.3472561185650898E-4</v>
      </c>
      <c r="D1432" s="1" cm="1">
        <f t="array" ref="D1432">[1]!table_weight[Crossing]*(('F+ , F-'!D$2-[1]!tbl_gk[[#This Row],[Crossing]])/('F+ , F-'!D$2-'F+ , F-'!D$3))</f>
        <v>3.9229500584439428E-2</v>
      </c>
      <c r="E1432" s="1" cm="1">
        <f t="array" ref="E1432">[1]!table_weight[Finishing]*(('F+ , F-'!E$2-[1]!tbl_gk[[#This Row],[Finishing]])/('F+ , F-'!E$2-'F+ , F-'!E$3))</f>
        <v>1.8966763005780131E-2</v>
      </c>
      <c r="F1432" s="1" cm="1">
        <f t="array" ref="F1432">[1]!table_weight[HeadingAccuracy]*(('F+ , F-'!F$2-[1]!tbl_gk[[#This Row],[HeadingAccuracy]])/('F+ , F-'!F$2-'F+ , F-'!F$3))</f>
        <v>1.1691929585950599E-2</v>
      </c>
      <c r="G1432" s="1" cm="1">
        <f t="array" ref="G1432">[1]!table_weight[ShortPassing]*(('F+ , F-'!G$2-[1]!tbl_gk[[#This Row],[ShortPassing]])/('F+ , F-'!G$2-'F+ , F-'!G$3))</f>
        <v>4.781557995763748E-2</v>
      </c>
      <c r="H1432" s="1" cm="1">
        <f t="array" ref="H1432">[1]!table_weight[Volleys]*(('F+ , F-'!H$2-[1]!tbl_gk[[#This Row],[Volleys]])/('F+ , F-'!H$2-'F+ , F-'!H$3))</f>
        <v>2.5462626155738394E-3</v>
      </c>
      <c r="I1432" s="1" cm="1">
        <f t="array" ref="I1432">[1]!table_weight[Dribbling]*(('F+ , F-'!I$2-[1]!tbl_gk[[#This Row],[Dribbling]])/('F+ , F-'!I$2-'F+ , F-'!I$3))</f>
        <v>1.7601807988178481E-2</v>
      </c>
      <c r="J1432" s="1" cm="1">
        <f t="array" ref="J1432">[1]!table_weight[Curve]*(('F+ , F-'!J$2-[1]!tbl_gk[[#This Row],[Curve]])/('F+ , F-'!J$2-'F+ , F-'!J$3))</f>
        <v>9.6339113680153961E-3</v>
      </c>
      <c r="K1432" s="1" cm="1">
        <f t="array" ref="K1432">[1]!table_weight[FKAccuracy]*(('F+ , F-'!K$2-[1]!tbl_gk[[#This Row],[FKAccuracy]])/('F+ , F-'!K$2-'F+ , F-'!K$3))</f>
        <v>9.7353209613629272E-3</v>
      </c>
      <c r="L1432" s="1" cm="1">
        <f t="array" ref="L1432">[1]!table_weight[LongPassing]*(('F+ , F-'!L$2-[1]!tbl_gk[[#This Row],[LongPassing]])/('F+ , F-'!L$2-'F+ , F-'!L$3))</f>
        <v>2.8154053203941515E-2</v>
      </c>
      <c r="M1432" s="1" cm="1">
        <f t="array" ref="M1432">[1]!table_weight[BallControl]*(('F+ , F-'!M$2-[1]!tbl_gk[[#This Row],[BallControl]])/('F+ , F-'!M$2-'F+ , F-'!M$3))</f>
        <v>1.2603763744621627E-2</v>
      </c>
      <c r="N1432" s="1" cm="1">
        <f t="array" ref="N1432">[1]!table_weight[Acceleration]*(('F+ , F-'!N$2-[1]!tbl_gk[[#This Row],[Acceleration]])/('F+ , F-'!N$2-'F+ , F-'!N$3))</f>
        <v>1.0823386245279966E-2</v>
      </c>
      <c r="O1432" s="1" cm="1">
        <f t="array" ref="O1432">[1]!table_weight[SprintSpeed]*(('F+ , F-'!O$2-[1]!tbl_gk[[#This Row],[SprintSpeed]])/('F+ , F-'!O$2-'F+ , F-'!O$3))</f>
        <v>1.0400973532096125E-2</v>
      </c>
      <c r="P1432" s="1" cm="1">
        <f t="array" ref="P1432">[1]!table_weight[Agility]*(('F+ , F-'!P$2-[1]!tbl_gk[[#This Row],[Agility]])/('F+ , F-'!P$2-'F+ , F-'!P$3))</f>
        <v>4.5634317006388652E-3</v>
      </c>
      <c r="Q1432" s="1" cm="1">
        <f t="array" ref="Q1432">[1]!table_weight[Reactions]*(('F+ , F-'!Q$2-[1]!tbl_gk[[#This Row],[Reactions]])/('F+ , F-'!Q$2-'F+ , F-'!Q$3))</f>
        <v>1.5984902002237835E-3</v>
      </c>
      <c r="R1432" s="1" cm="1">
        <f t="array" ref="R1432">[1]!table_weight[Balance]*(('F+ , F-'!R$2-[1]!tbl_gk[[#This Row],[Balance]])/('F+ , F-'!R$2-'F+ , F-'!R$3))</f>
        <v>2.5455877513767822E-3</v>
      </c>
      <c r="S1432" s="1" cm="1">
        <f t="array" ref="S1432">[1]!table_weight[ShotPower]*(('F+ , F-'!S$2-[1]!tbl_gk[[#This Row],[ShotPower]])/('F+ , F-'!S$2-'F+ , F-'!S$3))</f>
        <v>6.7523948741159906E-3</v>
      </c>
      <c r="T1432" s="1" cm="1">
        <f t="array" ref="T1432">[1]!table_weight[Jumping]*(('F+ , F-'!T$2-[1]!tbl_gk[[#This Row],[Jumping]])/('F+ , F-'!T$2-'F+ , F-'!T$3))</f>
        <v>4.551164411121026E-3</v>
      </c>
      <c r="U1432" s="1" cm="1">
        <f t="array" ref="U1432">[1]!table_weight[Stamina]*(('F+ , F-'!U$2-[1]!tbl_gk[[#This Row],[Stamina]])/('F+ , F-'!U$2-'F+ , F-'!U$3))</f>
        <v>1.3739364259988E-2</v>
      </c>
      <c r="V1432" s="1" cm="1">
        <f t="array" ref="V1432">[1]!table_weight[Strength]*(('F+ , F-'!V$2-[1]!tbl_gk[[#This Row],[Strength]])/('F+ , F-'!V$2-'F+ , F-'!V$3))</f>
        <v>2.0408680661190511E-2</v>
      </c>
      <c r="W1432" s="1" cm="1">
        <f t="array" ref="W1432">[1]!table_weight[LongShots]*(('F+ , F-'!W$2-[1]!tbl_gk[[#This Row],[LongShots]])/('F+ , F-'!W$2-'F+ , F-'!W$3))</f>
        <v>1.0128592311173986E-2</v>
      </c>
      <c r="X1432" s="1" cm="1">
        <f t="array" ref="X1432">[1]!table_weight[Aggression]*(('F+ , F-'!X$2-[1]!tbl_gk[[#This Row],[Aggression]])/('F+ , F-'!X$2-'F+ , F-'!X$3))</f>
        <v>1.1560693641618476E-2</v>
      </c>
      <c r="Y1432" s="1" cm="1">
        <f t="array" ref="Y1432">[1]!table_weight[Interceptions]*(('F+ , F-'!Y$2-[1]!tbl_gk[[#This Row],[Interceptions]])/('F+ , F-'!Y$2-'F+ , F-'!Y$3))</f>
        <v>2.5624472855619959E-2</v>
      </c>
      <c r="Z1432" s="1" cm="1">
        <f t="array" ref="Z1432">[1]!table_weight[Positioning]*(('F+ , F-'!Z$2-[1]!tbl_gk[[#This Row],[Positioning]])/('F+ , F-'!Z$2-'F+ , F-'!Z$3))</f>
        <v>1.6267788932832863E-3</v>
      </c>
      <c r="AA1432" s="1" cm="1">
        <f t="array" ref="AA1432">[1]!table_weight[Vision]*(('F+ , F-'!AA$2-[1]!tbl_gk[[#This Row],[Vision]])/('F+ , F-'!AA$2-'F+ , F-'!AA$3))</f>
        <v>3.1944021904472104E-2</v>
      </c>
      <c r="AB1432" s="1" cm="1">
        <f t="array" ref="AB1432">[1]!table_weight[Penalties]*(('F+ , F-'!AB$2-[1]!tbl_gk[[#This Row],[Penalties]])/('F+ , F-'!AB$2-'F+ , F-'!AB$3))</f>
        <v>2.4662663970364263E-3</v>
      </c>
      <c r="AC1432" s="1" cm="1">
        <f t="array" ref="AC1432">[1]!table_weight[Composure]*(('F+ , F-'!AC$2-[1]!tbl_gk[[#This Row],[Composure]])/('F+ , F-'!AC$2-'F+ , F-'!AC$3))</f>
        <v>2.2950592178651603E-3</v>
      </c>
      <c r="AD1432" s="1" cm="1">
        <f t="array" ref="AD1432">[1]!table_weight[Marking]*(('F+ , F-'!AD$2-[1]!tbl_gk[[#This Row],[Marking]])/('F+ , F-'!AD$2-'F+ , F-'!AD$3))</f>
        <v>3.1549651263676225E-2</v>
      </c>
      <c r="AE1432" s="1" cm="1">
        <f t="array" ref="AE1432">[1]!table_weight[StandingTackle]*(('F+ , F-'!AE$2-[1]!tbl_gk[[#This Row],[StandingTackle]])/('F+ , F-'!AE$2-'F+ , F-'!AE$3))</f>
        <v>2.465854322450484E-2</v>
      </c>
      <c r="AF1432" s="1" cm="1">
        <f t="array" ref="AF1432">[1]!table_weight[SlidingTackle]*(('F+ , F-'!AF$2-[1]!tbl_gk[[#This Row],[SlidingTackle]])/('F+ , F-'!AF$2-'F+ , F-'!AF$3))</f>
        <v>8.9667429907290316E-3</v>
      </c>
      <c r="AG1432" s="1" cm="1">
        <f t="array" ref="AG1432">[1]!table_weight[GKDiving]*(('F+ , F-'!AG$2-[1]!tbl_gk[[#This Row],[GKDiving]])/('F+ , F-'!AG$2-'F+ , F-'!AG$3))</f>
        <v>4.4411063786634182E-2</v>
      </c>
      <c r="AH1432" s="1" cm="1">
        <f t="array" ref="AH1432">[1]!table_weight[GKHandling]*(('F+ , F-'!AH$2-[1]!tbl_gk[[#This Row],[GKHandling]])/('F+ , F-'!AH$2-'F+ , F-'!AH$3))</f>
        <v>6.2383434081559733E-2</v>
      </c>
      <c r="AI1432" s="1" cm="1">
        <f t="array" ref="AI1432">[1]!table_weight[GKKicking]*(('F+ , F-'!AI$2-[1]!tbl_gk[[#This Row],[GKKicking]])/('F+ , F-'!AI$2-'F+ , F-'!AI$3))</f>
        <v>3.0410708853057477E-2</v>
      </c>
      <c r="AJ1432" s="1" cm="1">
        <f t="array" ref="AJ1432">[1]!table_weight[GKPositioning]*(('F+ , F-'!AJ$2-[1]!tbl_gk[[#This Row],[GKPositioning]])/('F+ , F-'!AJ$2-'F+ , F-'!AJ$3))</f>
        <v>2.3335517539959265E-2</v>
      </c>
      <c r="AK1432" s="1" cm="1">
        <f t="array" ref="AK1432">[1]!table_weight[GKReflexes]*(('F+ , F-'!AK$2-[1]!tbl_gk[[#This Row],[GKReflexes]])/('F+ , F-'!AK$2-'F+ , F-'!AK$3))</f>
        <v>4.7371801372409796E-2</v>
      </c>
    </row>
    <row r="1433" spans="1:37" x14ac:dyDescent="0.55000000000000004">
      <c r="A1433" s="8">
        <f>[1]!tbl_gk[[#This Row],[ID]]</f>
        <v>256111</v>
      </c>
      <c r="B1433" s="2" cm="1">
        <f t="array" ref="B1433">[1]!table_weight[ValueEUR]*(('F+ , F-'!B$2-[1]!tbl_gk[[#This Row],[ValueEUR]])/('F+ , F-'!B$2-'F+ , F-'!B$3))</f>
        <v>8.210481903343863E-5</v>
      </c>
      <c r="C1433" s="2" cm="1">
        <f t="array" ref="C1433">[1]!table_weight[WageEUR]*(('F+ , F-'!C$2-[1]!tbl_gk[[#This Row],[WageEUR]])/('F+ , F-'!C$2-'F+ , F-'!C$3))</f>
        <v>7.8241870618836313E-5</v>
      </c>
      <c r="D1433" s="2" cm="1">
        <f t="array" ref="D1433">[1]!table_weight[Crossing]*(('F+ , F-'!D$2-[1]!tbl_gk[[#This Row],[Crossing]])/('F+ , F-'!D$2-'F+ , F-'!D$3))</f>
        <v>3.81086577105983E-2</v>
      </c>
      <c r="E1433" s="2" cm="1">
        <f t="array" ref="E1433">[1]!table_weight[Finishing]*(('F+ , F-'!E$2-[1]!tbl_gk[[#This Row],[Finishing]])/('F+ , F-'!E$2-'F+ , F-'!E$3))</f>
        <v>1.8966763005780131E-2</v>
      </c>
      <c r="F1433" s="2" cm="1">
        <f t="array" ref="F1433">[1]!table_weight[HeadingAccuracy]*(('F+ , F-'!F$2-[1]!tbl_gk[[#This Row],[HeadingAccuracy]])/('F+ , F-'!F$2-'F+ , F-'!F$3))</f>
        <v>1.1691929585950599E-2</v>
      </c>
      <c r="G1433" s="2" cm="1">
        <f t="array" ref="G1433">[1]!table_weight[ShortPassing]*(('F+ , F-'!G$2-[1]!tbl_gk[[#This Row],[ShortPassing]])/('F+ , F-'!G$2-'F+ , F-'!G$3))</f>
        <v>5.2034601718605494E-2</v>
      </c>
      <c r="H1433" s="2" cm="1">
        <f t="array" ref="H1433">[1]!table_weight[Volleys]*(('F+ , F-'!H$2-[1]!tbl_gk[[#This Row],[Volleys]])/('F+ , F-'!H$2-'F+ , F-'!H$3))</f>
        <v>2.4305234057750281E-3</v>
      </c>
      <c r="I1433" s="2" cm="1">
        <f t="array" ref="I1433">[1]!table_weight[Dribbling]*(('F+ , F-'!I$2-[1]!tbl_gk[[#This Row],[Dribbling]])/('F+ , F-'!I$2-'F+ , F-'!I$3))</f>
        <v>1.8579686209743949E-2</v>
      </c>
      <c r="J1433" s="2" cm="1">
        <f t="array" ref="J1433">[1]!table_weight[Curve]*(('F+ , F-'!J$2-[1]!tbl_gk[[#This Row],[Curve]])/('F+ , F-'!J$2-'F+ , F-'!J$3))</f>
        <v>9.8029273569279467E-3</v>
      </c>
      <c r="K1433" s="2" cm="1">
        <f t="array" ref="K1433">[1]!table_weight[FKAccuracy]*(('F+ , F-'!K$2-[1]!tbl_gk[[#This Row],[FKAccuracy]])/('F+ , F-'!K$2-'F+ , F-'!K$3))</f>
        <v>9.1268634012777444E-3</v>
      </c>
      <c r="L1433" s="2" cm="1">
        <f t="array" ref="L1433">[1]!table_weight[LongPassing]*(('F+ , F-'!L$2-[1]!tbl_gk[[#This Row],[LongPassing]])/('F+ , F-'!L$2-'F+ , F-'!L$3))</f>
        <v>2.1115539902956136E-2</v>
      </c>
      <c r="M1433" s="2" cm="1">
        <f t="array" ref="M1433">[1]!table_weight[BallControl]*(('F+ , F-'!M$2-[1]!tbl_gk[[#This Row],[BallControl]])/('F+ , F-'!M$2-'F+ , F-'!M$3))</f>
        <v>1.4342213916293577E-2</v>
      </c>
      <c r="N1433" s="2" cm="1">
        <f t="array" ref="N1433">[1]!table_weight[Acceleration]*(('F+ , F-'!N$2-[1]!tbl_gk[[#This Row],[Acceleration]])/('F+ , F-'!N$2-'F+ , F-'!N$3))</f>
        <v>8.1175396839599755E-3</v>
      </c>
      <c r="O1433" s="2" cm="1">
        <f t="array" ref="O1433">[1]!table_weight[SprintSpeed]*(('F+ , F-'!O$2-[1]!tbl_gk[[#This Row],[SprintSpeed]])/('F+ , F-'!O$2-'F+ , F-'!O$3))</f>
        <v>1.0400973532096125E-2</v>
      </c>
      <c r="P1433" s="2" cm="1">
        <f t="array" ref="P1433">[1]!table_weight[Agility]*(('F+ , F-'!P$2-[1]!tbl_gk[[#This Row],[Agility]])/('F+ , F-'!P$2-'F+ , F-'!P$3))</f>
        <v>4.4464206313917145E-3</v>
      </c>
      <c r="Q1433" s="2" cm="1">
        <f t="array" ref="Q1433">[1]!table_weight[Reactions]*(('F+ , F-'!Q$2-[1]!tbl_gk[[#This Row],[Reactions]])/('F+ , F-'!Q$2-'F+ , F-'!Q$3))</f>
        <v>2.0110038002815341E-3</v>
      </c>
      <c r="R1433" s="2" cm="1">
        <f t="array" ref="R1433">[1]!table_weight[Balance]*(('F+ , F-'!R$2-[1]!tbl_gk[[#This Row],[Balance]])/('F+ , F-'!R$2-'F+ , F-'!R$3))</f>
        <v>2.6076752575079228E-3</v>
      </c>
      <c r="S1433" s="2" cm="1">
        <f t="array" ref="S1433">[1]!table_weight[ShotPower]*(('F+ , F-'!S$2-[1]!tbl_gk[[#This Row],[ShotPower]])/('F+ , F-'!S$2-'F+ , F-'!S$3))</f>
        <v>7.5315173595909123E-3</v>
      </c>
      <c r="T1433" s="2" cm="1">
        <f t="array" ref="T1433">[1]!table_weight[Jumping]*(('F+ , F-'!T$2-[1]!tbl_gk[[#This Row],[Jumping]])/('F+ , F-'!T$2-'F+ , F-'!T$3))</f>
        <v>4.6370354377459509E-3</v>
      </c>
      <c r="U1433" s="2" cm="1">
        <f t="array" ref="U1433">[1]!table_weight[Stamina]*(('F+ , F-'!U$2-[1]!tbl_gk[[#This Row],[Stamina]])/('F+ , F-'!U$2-'F+ , F-'!U$3))</f>
        <v>2.3185177188729752E-2</v>
      </c>
      <c r="V1433" s="2" cm="1">
        <f t="array" ref="V1433">[1]!table_weight[Strength]*(('F+ , F-'!V$2-[1]!tbl_gk[[#This Row],[Strength]])/('F+ , F-'!V$2-'F+ , F-'!V$3))</f>
        <v>1.0648007301490701E-2</v>
      </c>
      <c r="W1433" s="2" cm="1">
        <f t="array" ref="W1433">[1]!table_weight[LongShots]*(('F+ , F-'!W$2-[1]!tbl_gk[[#This Row],[LongShots]])/('F+ , F-'!W$2-'F+ , F-'!W$3))</f>
        <v>9.3494698256990638E-3</v>
      </c>
      <c r="X1433" s="2" cm="1">
        <f t="array" ref="X1433">[1]!table_weight[Aggression]*(('F+ , F-'!X$2-[1]!tbl_gk[[#This Row],[Aggression]])/('F+ , F-'!X$2-'F+ , F-'!X$3))</f>
        <v>1.2777608761788841E-2</v>
      </c>
      <c r="Y1433" s="2" cm="1">
        <f t="array" ref="Y1433">[1]!table_weight[Interceptions]*(('F+ , F-'!Y$2-[1]!tbl_gk[[#This Row],[Interceptions]])/('F+ , F-'!Y$2-'F+ , F-'!Y$3))</f>
        <v>2.4239366214775633E-2</v>
      </c>
      <c r="Z1433" s="2" cm="1">
        <f t="array" ref="Z1433">[1]!table_weight[Positioning]*(('F+ , F-'!Z$2-[1]!tbl_gk[[#This Row],[Positioning]])/('F+ , F-'!Z$2-'F+ , F-'!Z$3))</f>
        <v>2.3662238447756888E-3</v>
      </c>
      <c r="AA1433" s="2" cm="1">
        <f t="array" ref="AA1433">[1]!table_weight[Vision]*(('F+ , F-'!AA$2-[1]!tbl_gk[[#This Row],[Vision]])/('F+ , F-'!AA$2-'F+ , F-'!AA$3))</f>
        <v>2.3425616063279545E-2</v>
      </c>
      <c r="AB1433" s="2" cm="1">
        <f t="array" ref="AB1433">[1]!table_weight[Penalties]*(('F+ , F-'!AB$2-[1]!tbl_gk[[#This Row],[Penalties]])/('F+ , F-'!AB$2-'F+ , F-'!AB$3))</f>
        <v>2.3096780543674466E-3</v>
      </c>
      <c r="AC1433" s="2" cm="1">
        <f t="array" ref="AC1433">[1]!table_weight[Composure]*(('F+ , F-'!AC$2-[1]!tbl_gk[[#This Row],[Composure]])/('F+ , F-'!AC$2-'F+ , F-'!AC$3))</f>
        <v>2.0815653371335178E-3</v>
      </c>
      <c r="AD1433" s="2" cm="1">
        <f t="array" ref="AD1433">[1]!table_weight[Marking]*(('F+ , F-'!AD$2-[1]!tbl_gk[[#This Row],[Marking]])/('F+ , F-'!AD$2-'F+ , F-'!AD$3))</f>
        <v>3.3127133826860035E-2</v>
      </c>
      <c r="AE1433" s="2" cm="1">
        <f t="array" ref="AE1433">[1]!table_weight[StandingTackle]*(('F+ , F-'!AE$2-[1]!tbl_gk[[#This Row],[StandingTackle]])/('F+ , F-'!AE$2-'F+ , F-'!AE$3))</f>
        <v>2.9141914719869356E-2</v>
      </c>
      <c r="AF1433" s="2" cm="1">
        <f t="array" ref="AF1433">[1]!table_weight[SlidingTackle]*(('F+ , F-'!AF$2-[1]!tbl_gk[[#This Row],[SlidingTackle]])/('F+ , F-'!AF$2-'F+ , F-'!AF$3))</f>
        <v>1.120842873841129E-2</v>
      </c>
      <c r="AG1433" s="2" cm="1">
        <f t="array" ref="AG1433">[1]!table_weight[GKDiving]*(('F+ , F-'!AG$2-[1]!tbl_gk[[#This Row],[GKDiving]])/('F+ , F-'!AG$2-'F+ , F-'!AG$3))</f>
        <v>4.7827299462529123E-2</v>
      </c>
      <c r="AH1433" s="2" cm="1">
        <f t="array" ref="AH1433">[1]!table_weight[GKHandling]*(('F+ , F-'!AH$2-[1]!tbl_gk[[#This Row],[GKHandling]])/('F+ , F-'!AH$2-'F+ , F-'!AH$3))</f>
        <v>6.773058557426484E-2</v>
      </c>
      <c r="AI1433" s="2" cm="1">
        <f t="array" ref="AI1433">[1]!table_weight[GKKicking]*(('F+ , F-'!AI$2-[1]!tbl_gk[[#This Row],[GKKicking]])/('F+ , F-'!AI$2-'F+ , F-'!AI$3))</f>
        <v>3.4882871919683582E-2</v>
      </c>
      <c r="AJ1433" s="2" cm="1">
        <f t="array" ref="AJ1433">[1]!table_weight[GKPositioning]*(('F+ , F-'!AJ$2-[1]!tbl_gk[[#This Row],[GKPositioning]])/('F+ , F-'!AJ$2-'F+ , F-'!AJ$3))</f>
        <v>2.1443448550232839E-2</v>
      </c>
      <c r="AK1433" s="2" cm="1">
        <f t="array" ref="AK1433">[1]!table_weight[GKReflexes]*(('F+ , F-'!AK$2-[1]!tbl_gk[[#This Row],[GKReflexes]])/('F+ , F-'!AK$2-'F+ , F-'!AK$3))</f>
        <v>4.0083831930500594E-2</v>
      </c>
    </row>
    <row r="1434" spans="1:37" x14ac:dyDescent="0.55000000000000004">
      <c r="A1434" s="7">
        <f>[1]!tbl_gk[[#This Row],[ID]]</f>
        <v>256145</v>
      </c>
      <c r="B1434" s="1" cm="1">
        <f t="array" ref="B1434">[1]!table_weight[ValueEUR]*(('F+ , F-'!B$2-[1]!tbl_gk[[#This Row],[ValueEUR]])/('F+ , F-'!B$2-'F+ , F-'!B$3))</f>
        <v>1.4383776567512181E-4</v>
      </c>
      <c r="C1434" s="1" cm="1">
        <f t="array" ref="C1434">[1]!table_weight[WageEUR]*(('F+ , F-'!C$2-[1]!tbl_gk[[#This Row],[WageEUR]])/('F+ , F-'!C$2-'F+ , F-'!C$3))</f>
        <v>7.8241870618836313E-5</v>
      </c>
      <c r="D1434" s="1" cm="1">
        <f t="array" ref="D1434">[1]!table_weight[Crossing]*(('F+ , F-'!D$2-[1]!tbl_gk[[#This Row],[Crossing]])/('F+ , F-'!D$2-'F+ , F-'!D$3))</f>
        <v>3.4746129089074922E-2</v>
      </c>
      <c r="E1434" s="1" cm="1">
        <f t="array" ref="E1434">[1]!table_weight[Finishing]*(('F+ , F-'!E$2-[1]!tbl_gk[[#This Row],[Finishing]])/('F+ , F-'!E$2-'F+ , F-'!E$3))</f>
        <v>1.8966763005780131E-2</v>
      </c>
      <c r="F1434" s="1" cm="1">
        <f t="array" ref="F1434">[1]!table_weight[HeadingAccuracy]*(('F+ , F-'!F$2-[1]!tbl_gk[[#This Row],[HeadingAccuracy]])/('F+ , F-'!F$2-'F+ , F-'!F$3))</f>
        <v>1.00216539308148E-2</v>
      </c>
      <c r="G1434" s="1" cm="1">
        <f t="array" ref="G1434">[1]!table_weight[ShortPassing]*(('F+ , F-'!G$2-[1]!tbl_gk[[#This Row],[ShortPassing]])/('F+ , F-'!G$2-'F+ , F-'!G$3))</f>
        <v>7.3129710523445565E-2</v>
      </c>
      <c r="H1434" s="1" cm="1">
        <f t="array" ref="H1434">[1]!table_weight[Volleys]*(('F+ , F-'!H$2-[1]!tbl_gk[[#This Row],[Volleys]])/('F+ , F-'!H$2-'F+ , F-'!H$3))</f>
        <v>2.1990449861774069E-3</v>
      </c>
      <c r="I1434" s="1" cm="1">
        <f t="array" ref="I1434">[1]!table_weight[Dribbling]*(('F+ , F-'!I$2-[1]!tbl_gk[[#This Row],[Dribbling]])/('F+ , F-'!I$2-'F+ , F-'!I$3))</f>
        <v>1.8579686209743949E-2</v>
      </c>
      <c r="J1434" s="1" cm="1">
        <f t="array" ref="J1434">[1]!table_weight[Curve]*(('F+ , F-'!J$2-[1]!tbl_gk[[#This Row],[Curve]])/('F+ , F-'!J$2-'F+ , F-'!J$3))</f>
        <v>9.8029273569279467E-3</v>
      </c>
      <c r="K1434" s="1" cm="1">
        <f t="array" ref="K1434">[1]!table_weight[FKAccuracy]*(('F+ , F-'!K$2-[1]!tbl_gk[[#This Row],[FKAccuracy]])/('F+ , F-'!K$2-'F+ , F-'!K$3))</f>
        <v>9.4310921813203358E-3</v>
      </c>
      <c r="L1434" s="1" cm="1">
        <f t="array" ref="L1434">[1]!table_weight[LongPassing]*(('F+ , F-'!L$2-[1]!tbl_gk[[#This Row],[LongPassing]])/('F+ , F-'!L$2-'F+ , F-'!L$3))</f>
        <v>2.8695477304017315E-2</v>
      </c>
      <c r="M1434" s="1" cm="1">
        <f t="array" ref="M1434">[1]!table_weight[BallControl]*(('F+ , F-'!M$2-[1]!tbl_gk[[#This Row],[BallControl]])/('F+ , F-'!M$2-'F+ , F-'!M$3))</f>
        <v>1.5646051545047536E-2</v>
      </c>
      <c r="N1434" s="1" cm="1">
        <f t="array" ref="N1434">[1]!table_weight[Acceleration]*(('F+ , F-'!N$2-[1]!tbl_gk[[#This Row],[Acceleration]])/('F+ , F-'!N$2-'F+ , F-'!N$3))</f>
        <v>8.5685141108466402E-3</v>
      </c>
      <c r="O1434" s="1" cm="1">
        <f t="array" ref="O1434">[1]!table_weight[SprintSpeed]*(('F+ , F-'!O$2-[1]!tbl_gk[[#This Row],[SprintSpeed]])/('F+ , F-'!O$2-'F+ , F-'!O$3))</f>
        <v>8.7143291755399956E-3</v>
      </c>
      <c r="P1434" s="1" cm="1">
        <f t="array" ref="P1434">[1]!table_weight[Agility]*(('F+ , F-'!P$2-[1]!tbl_gk[[#This Row],[Agility]])/('F+ , F-'!P$2-'F+ , F-'!P$3))</f>
        <v>4.7974538391331659E-3</v>
      </c>
      <c r="Q1434" s="1" cm="1">
        <f t="array" ref="Q1434">[1]!table_weight[Reactions]*(('F+ , F-'!Q$2-[1]!tbl_gk[[#This Row],[Reactions]])/('F+ , F-'!Q$2-'F+ , F-'!Q$3))</f>
        <v>1.6500544002310022E-3</v>
      </c>
      <c r="R1434" s="1" cm="1">
        <f t="array" ref="R1434">[1]!table_weight[Balance]*(('F+ , F-'!R$2-[1]!tbl_gk[[#This Row],[Balance]])/('F+ , F-'!R$2-'F+ , F-'!R$3))</f>
        <v>1.7384501716719487E-3</v>
      </c>
      <c r="S1434" s="1" cm="1">
        <f t="array" ref="S1434">[1]!table_weight[ShotPower]*(('F+ , F-'!S$2-[1]!tbl_gk[[#This Row],[ShotPower]])/('F+ , F-'!S$2-'F+ , F-'!S$3))</f>
        <v>7.0121023692742987E-3</v>
      </c>
      <c r="T1434" s="1" cm="1">
        <f t="array" ref="T1434">[1]!table_weight[Jumping]*(('F+ , F-'!T$2-[1]!tbl_gk[[#This Row],[Jumping]])/('F+ , F-'!T$2-'F+ , F-'!T$3))</f>
        <v>3.6065831182468503E-3</v>
      </c>
      <c r="U1434" s="1" cm="1">
        <f t="array" ref="U1434">[1]!table_weight[Stamina]*(('F+ , F-'!U$2-[1]!tbl_gk[[#This Row],[Stamina]])/('F+ , F-'!U$2-'F+ , F-'!U$3))</f>
        <v>2.0609046389982E-2</v>
      </c>
      <c r="V1434" s="1" cm="1">
        <f t="array" ref="V1434">[1]!table_weight[Strength]*(('F+ , F-'!V$2-[1]!tbl_gk[[#This Row],[Strength]])/('F+ , F-'!V$2-'F+ , F-'!V$3))</f>
        <v>2.8394686137308531E-2</v>
      </c>
      <c r="W1434" s="1" cm="1">
        <f t="array" ref="W1434">[1]!table_weight[LongShots]*(('F+ , F-'!W$2-[1]!tbl_gk[[#This Row],[LongShots]])/('F+ , F-'!W$2-'F+ , F-'!W$3))</f>
        <v>9.3494698256990638E-3</v>
      </c>
      <c r="X1434" s="1" cm="1">
        <f t="array" ref="X1434">[1]!table_weight[Aggression]*(('F+ , F-'!X$2-[1]!tbl_gk[[#This Row],[Aggression]])/('F+ , F-'!X$2-'F+ , F-'!X$3))</f>
        <v>1.0952236081533291E-2</v>
      </c>
      <c r="Y1434" s="1" cm="1">
        <f t="array" ref="Y1434">[1]!table_weight[Interceptions]*(('F+ , F-'!Y$2-[1]!tbl_gk[[#This Row],[Interceptions]])/('F+ , F-'!Y$2-'F+ , F-'!Y$3))</f>
        <v>2.3546812894353474E-2</v>
      </c>
      <c r="Z1434" s="1" cm="1">
        <f t="array" ref="Z1434">[1]!table_weight[Positioning]*(('F+ , F-'!Z$2-[1]!tbl_gk[[#This Row],[Positioning]])/('F+ , F-'!Z$2-'F+ , F-'!Z$3))</f>
        <v>1.7746678835817667E-3</v>
      </c>
      <c r="AA1434" s="1" cm="1">
        <f t="array" ref="AA1434">[1]!table_weight[Vision]*(('F+ , F-'!AA$2-[1]!tbl_gk[[#This Row],[Vision]])/('F+ , F-'!AA$2-'F+ , F-'!AA$3))</f>
        <v>2.9814420444173963E-2</v>
      </c>
      <c r="AB1434" s="1" cm="1">
        <f t="array" ref="AB1434">[1]!table_weight[Penalties]*(('F+ , F-'!AB$2-[1]!tbl_gk[[#This Row],[Penalties]])/('F+ , F-'!AB$2-'F+ , F-'!AB$3))</f>
        <v>2.4662663970364263E-3</v>
      </c>
      <c r="AC1434" s="1" cm="1">
        <f t="array" ref="AC1434">[1]!table_weight[Composure]*(('F+ , F-'!AC$2-[1]!tbl_gk[[#This Row],[Composure]])/('F+ , F-'!AC$2-'F+ , F-'!AC$3))</f>
        <v>1.814697986218964E-3</v>
      </c>
      <c r="AD1434" s="1" cm="1">
        <f t="array" ref="AD1434">[1]!table_weight[Marking]*(('F+ , F-'!AD$2-[1]!tbl_gk[[#This Row],[Marking]])/('F+ , F-'!AD$2-'F+ , F-'!AD$3))</f>
        <v>3.4704616390043845E-2</v>
      </c>
      <c r="AE1434" s="1" cm="1">
        <f t="array" ref="AE1434">[1]!table_weight[StandingTackle]*(('F+ , F-'!AE$2-[1]!tbl_gk[[#This Row],[StandingTackle]])/('F+ , F-'!AE$2-'F+ , F-'!AE$3))</f>
        <v>3.5866971962916126E-2</v>
      </c>
      <c r="AF1434" s="1" cm="1">
        <f t="array" ref="AF1434">[1]!table_weight[SlidingTackle]*(('F+ , F-'!AF$2-[1]!tbl_gk[[#This Row],[SlidingTackle]])/('F+ , F-'!AF$2-'F+ , F-'!AF$3))</f>
        <v>1.0461200155850536E-2</v>
      </c>
      <c r="AG1434" s="1" cm="1">
        <f t="array" ref="AG1434">[1]!table_weight[GKDiving]*(('F+ , F-'!AG$2-[1]!tbl_gk[[#This Row],[GKDiving]])/('F+ , F-'!AG$2-'F+ , F-'!AG$3))</f>
        <v>5.6367888652266468E-2</v>
      </c>
      <c r="AH1434" s="1" cm="1">
        <f t="array" ref="AH1434">[1]!table_weight[GKHandling]*(('F+ , F-'!AH$2-[1]!tbl_gk[[#This Row],[GKHandling]])/('F+ , F-'!AH$2-'F+ , F-'!AH$3))</f>
        <v>5.5253898757952898E-2</v>
      </c>
      <c r="AI1434" s="1" cm="1">
        <f t="array" ref="AI1434">[1]!table_weight[GKKicking]*(('F+ , F-'!AI$2-[1]!tbl_gk[[#This Row],[GKKicking]])/('F+ , F-'!AI$2-'F+ , F-'!AI$3))</f>
        <v>3.2199574079707916E-2</v>
      </c>
      <c r="AJ1434" s="1" cm="1">
        <f t="array" ref="AJ1434">[1]!table_weight[GKPositioning]*(('F+ , F-'!AJ$2-[1]!tbl_gk[[#This Row],[GKPositioning]])/('F+ , F-'!AJ$2-'F+ , F-'!AJ$3))</f>
        <v>2.2074138213474981E-2</v>
      </c>
      <c r="AK1434" s="1" cm="1">
        <f t="array" ref="AK1434">[1]!table_weight[GKReflexes]*(('F+ , F-'!AK$2-[1]!tbl_gk[[#This Row],[GKReflexes]])/('F+ , F-'!AK$2-'F+ , F-'!AK$3))</f>
        <v>5.4659770814318998E-2</v>
      </c>
    </row>
    <row r="1435" spans="1:37" x14ac:dyDescent="0.55000000000000004">
      <c r="A1435" s="8">
        <f>[1]!tbl_gk[[#This Row],[ID]]</f>
        <v>256156</v>
      </c>
      <c r="B1435" s="2" cm="1">
        <f t="array" ref="B1435">[1]!table_weight[ValueEUR]*(('F+ , F-'!B$2-[1]!tbl_gk[[#This Row],[ValueEUR]])/('F+ , F-'!B$2-'F+ , F-'!B$3))</f>
        <v>1.6698762066575301E-4</v>
      </c>
      <c r="C1435" s="2" cm="1">
        <f t="array" ref="C1435">[1]!table_weight[WageEUR]*(('F+ , F-'!C$2-[1]!tbl_gk[[#This Row],[WageEUR]])/('F+ , F-'!C$2-'F+ , F-'!C$3))</f>
        <v>0</v>
      </c>
      <c r="D1435" s="2" cm="1">
        <f t="array" ref="D1435">[1]!table_weight[Crossing]*(('F+ , F-'!D$2-[1]!tbl_gk[[#This Row],[Crossing]])/('F+ , F-'!D$2-'F+ , F-'!D$3))</f>
        <v>4.0350343458280549E-2</v>
      </c>
      <c r="E1435" s="2" cm="1">
        <f t="array" ref="E1435">[1]!table_weight[Finishing]*(('F+ , F-'!E$2-[1]!tbl_gk[[#This Row],[Finishing]])/('F+ , F-'!E$2-'F+ , F-'!E$3))</f>
        <v>1.7968512321265388E-2</v>
      </c>
      <c r="F1435" s="2" cm="1">
        <f t="array" ref="F1435">[1]!table_weight[HeadingAccuracy]*(('F+ , F-'!F$2-[1]!tbl_gk[[#This Row],[HeadingAccuracy]])/('F+ , F-'!F$2-'F+ , F-'!F$3))</f>
        <v>1.3362205241086399E-2</v>
      </c>
      <c r="G1435" s="2" cm="1">
        <f t="array" ref="G1435">[1]!table_weight[ShortPassing]*(('F+ , F-'!G$2-[1]!tbl_gk[[#This Row],[ShortPassing]])/('F+ , F-'!G$2-'F+ , F-'!G$3))</f>
        <v>7.4536051110434903E-2</v>
      </c>
      <c r="H1435" s="2" cm="1">
        <f t="array" ref="H1435">[1]!table_weight[Volleys]*(('F+ , F-'!H$2-[1]!tbl_gk[[#This Row],[Volleys]])/('F+ , F-'!H$2-'F+ , F-'!H$3))</f>
        <v>1.851827356780974E-3</v>
      </c>
      <c r="I1435" s="2" cm="1">
        <f t="array" ref="I1435">[1]!table_weight[Dribbling]*(('F+ , F-'!I$2-[1]!tbl_gk[[#This Row],[Dribbling]])/('F+ , F-'!I$2-'F+ , F-'!I$3))</f>
        <v>2.2491199096005835E-2</v>
      </c>
      <c r="J1435" s="2" cm="1">
        <f t="array" ref="J1435">[1]!table_weight[Curve]*(('F+ , F-'!J$2-[1]!tbl_gk[[#This Row],[Curve]])/('F+ , F-'!J$2-'F+ , F-'!J$3))</f>
        <v>9.8029273569279467E-3</v>
      </c>
      <c r="K1435" s="2" cm="1">
        <f t="array" ref="K1435">[1]!table_weight[FKAccuracy]*(('F+ , F-'!K$2-[1]!tbl_gk[[#This Row],[FKAccuracy]])/('F+ , F-'!K$2-'F+ , F-'!K$3))</f>
        <v>9.4310921813203358E-3</v>
      </c>
      <c r="L1435" s="2" cm="1">
        <f t="array" ref="L1435">[1]!table_weight[LongPassing]*(('F+ , F-'!L$2-[1]!tbl_gk[[#This Row],[LongPassing]])/('F+ , F-'!L$2-'F+ , F-'!L$3))</f>
        <v>3.1402597804396311E-2</v>
      </c>
      <c r="M1435" s="2" cm="1">
        <f t="array" ref="M1435">[1]!table_weight[BallControl]*(('F+ , F-'!M$2-[1]!tbl_gk[[#This Row],[BallControl]])/('F+ , F-'!M$2-'F+ , F-'!M$3))</f>
        <v>1.5646051545047536E-2</v>
      </c>
      <c r="N1435" s="2" cm="1">
        <f t="array" ref="N1435">[1]!table_weight[Acceleration]*(('F+ , F-'!N$2-[1]!tbl_gk[[#This Row],[Acceleration]])/('F+ , F-'!N$2-'F+ , F-'!N$3))</f>
        <v>7.2155908301866443E-3</v>
      </c>
      <c r="O1435" s="2" cm="1">
        <f t="array" ref="O1435">[1]!table_weight[SprintSpeed]*(('F+ , F-'!O$2-[1]!tbl_gk[[#This Row],[SprintSpeed]])/('F+ , F-'!O$2-'F+ , F-'!O$3))</f>
        <v>1.2087617888652253E-2</v>
      </c>
      <c r="P1435" s="2" cm="1">
        <f t="array" ref="P1435">[1]!table_weight[Agility]*(('F+ , F-'!P$2-[1]!tbl_gk[[#This Row],[Agility]])/('F+ , F-'!P$2-'F+ , F-'!P$3))</f>
        <v>3.8613652851559629E-3</v>
      </c>
      <c r="Q1435" s="2" cm="1">
        <f t="array" ref="Q1435">[1]!table_weight[Reactions]*(('F+ , F-'!Q$2-[1]!tbl_gk[[#This Row],[Reactions]])/('F+ , F-'!Q$2-'F+ , F-'!Q$3))</f>
        <v>1.7016186002382209E-3</v>
      </c>
      <c r="R1435" s="2" cm="1">
        <f t="array" ref="R1435">[1]!table_weight[Balance]*(('F+ , F-'!R$2-[1]!tbl_gk[[#This Row],[Balance]])/('F+ , F-'!R$2-'F+ , F-'!R$3))</f>
        <v>1.9247126900653719E-3</v>
      </c>
      <c r="S1435" s="2" cm="1">
        <f t="array" ref="S1435">[1]!table_weight[ShotPower]*(('F+ , F-'!S$2-[1]!tbl_gk[[#This Row],[ShotPower]])/('F+ , F-'!S$2-'F+ , F-'!S$3))</f>
        <v>6.4926873789576834E-3</v>
      </c>
      <c r="T1435" s="2" cm="1">
        <f t="array" ref="T1435">[1]!table_weight[Jumping]*(('F+ , F-'!T$2-[1]!tbl_gk[[#This Row],[Jumping]])/('F+ , F-'!T$2-'F+ , F-'!T$3))</f>
        <v>2.8337438786225251E-3</v>
      </c>
      <c r="U1435" s="2" cm="1">
        <f t="array" ref="U1435">[1]!table_weight[Stamina]*(('F+ , F-'!U$2-[1]!tbl_gk[[#This Row],[Stamina]])/('F+ , F-'!U$2-'F+ , F-'!U$3))</f>
        <v>1.288065399373875E-2</v>
      </c>
      <c r="V1435" s="2" cm="1">
        <f t="array" ref="V1435">[1]!table_weight[Strength]*(('F+ , F-'!V$2-[1]!tbl_gk[[#This Row],[Strength]])/('F+ , F-'!V$2-'F+ , F-'!V$3))</f>
        <v>3.2831355846262997E-2</v>
      </c>
      <c r="W1435" s="2" cm="1">
        <f t="array" ref="W1435">[1]!table_weight[LongShots]*(('F+ , F-'!W$2-[1]!tbl_gk[[#This Row],[LongShots]])/('F+ , F-'!W$2-'F+ , F-'!W$3))</f>
        <v>9.6091773208573719E-3</v>
      </c>
      <c r="X1435" s="2" cm="1">
        <f t="array" ref="X1435">[1]!table_weight[Aggression]*(('F+ , F-'!X$2-[1]!tbl_gk[[#This Row],[Aggression]])/('F+ , F-'!X$2-'F+ , F-'!X$3))</f>
        <v>1.5211439002129575E-2</v>
      </c>
      <c r="Y1435" s="2" cm="1">
        <f t="array" ref="Y1435">[1]!table_weight[Interceptions]*(('F+ , F-'!Y$2-[1]!tbl_gk[[#This Row],[Interceptions]])/('F+ , F-'!Y$2-'F+ , F-'!Y$3))</f>
        <v>2.2854259573931314E-2</v>
      </c>
      <c r="Z1435" s="2" cm="1">
        <f t="array" ref="Z1435">[1]!table_weight[Positioning]*(('F+ , F-'!Z$2-[1]!tbl_gk[[#This Row],[Positioning]])/('F+ , F-'!Z$2-'F+ , F-'!Z$3))</f>
        <v>1.3310009126863251E-3</v>
      </c>
      <c r="AA1435" s="2" cm="1">
        <f t="array" ref="AA1435">[1]!table_weight[Vision]*(('F+ , F-'!AA$2-[1]!tbl_gk[[#This Row],[Vision]])/('F+ , F-'!AA$2-'F+ , F-'!AA$3))</f>
        <v>2.200588175641412E-2</v>
      </c>
      <c r="AB1435" s="2" cm="1">
        <f t="array" ref="AB1435">[1]!table_weight[Penalties]*(('F+ , F-'!AB$2-[1]!tbl_gk[[#This Row],[Penalties]])/('F+ , F-'!AB$2-'F+ , F-'!AB$3))</f>
        <v>2.5445605683709158E-3</v>
      </c>
      <c r="AC1435" s="2" cm="1">
        <f t="array" ref="AC1435">[1]!table_weight[Composure]*(('F+ , F-'!AC$2-[1]!tbl_gk[[#This Row],[Composure]])/('F+ , F-'!AC$2-'F+ , F-'!AC$3))</f>
        <v>2.2416857476822497E-3</v>
      </c>
      <c r="AD1435" s="2" cm="1">
        <f t="array" ref="AD1435">[1]!table_weight[Marking]*(('F+ , F-'!AD$2-[1]!tbl_gk[[#This Row],[Marking]])/('F+ , F-'!AD$2-'F+ , F-'!AD$3))</f>
        <v>3.4704616390043845E-2</v>
      </c>
      <c r="AE1435" s="2" cm="1">
        <f t="array" ref="AE1435">[1]!table_weight[StandingTackle]*(('F+ , F-'!AE$2-[1]!tbl_gk[[#This Row],[StandingTackle]])/('F+ , F-'!AE$2-'F+ , F-'!AE$3))</f>
        <v>3.1383600467551613E-2</v>
      </c>
      <c r="AF1435" s="2" cm="1">
        <f t="array" ref="AF1435">[1]!table_weight[SlidingTackle]*(('F+ , F-'!AF$2-[1]!tbl_gk[[#This Row],[SlidingTackle]])/('F+ , F-'!AF$2-'F+ , F-'!AF$3))</f>
        <v>1.1955657320972042E-2</v>
      </c>
      <c r="AG1435" s="2" cm="1">
        <f t="array" ref="AG1435">[1]!table_weight[GKDiving]*(('F+ , F-'!AG$2-[1]!tbl_gk[[#This Row],[GKDiving]])/('F+ , F-'!AG$2-'F+ , F-'!AG$3))</f>
        <v>5.2951652976371534E-2</v>
      </c>
      <c r="AH1435" s="2" cm="1">
        <f t="array" ref="AH1435">[1]!table_weight[GKHandling]*(('F+ , F-'!AH$2-[1]!tbl_gk[[#This Row],[GKHandling]])/('F+ , F-'!AH$2-'F+ , F-'!AH$3))</f>
        <v>5.8818666419756312E-2</v>
      </c>
      <c r="AI1435" s="2" cm="1">
        <f t="array" ref="AI1435">[1]!table_weight[GKKicking]*(('F+ , F-'!AI$2-[1]!tbl_gk[[#This Row],[GKKicking]])/('F+ , F-'!AI$2-'F+ , F-'!AI$3))</f>
        <v>2.9516276239732256E-2</v>
      </c>
      <c r="AJ1435" s="2" cm="1">
        <f t="array" ref="AJ1435">[1]!table_weight[GKPositioning]*(('F+ , F-'!AJ$2-[1]!tbl_gk[[#This Row],[GKPositioning]])/('F+ , F-'!AJ$2-'F+ , F-'!AJ$3))</f>
        <v>1.8920689897264267E-2</v>
      </c>
      <c r="AK1435" s="2" cm="1">
        <f t="array" ref="AK1435">[1]!table_weight[GKReflexes]*(('F+ , F-'!AK$2-[1]!tbl_gk[[#This Row],[GKReflexes]])/('F+ , F-'!AK$2-'F+ , F-'!AK$3))</f>
        <v>4.7371801372409796E-2</v>
      </c>
    </row>
    <row r="1436" spans="1:37" x14ac:dyDescent="0.55000000000000004">
      <c r="A1436" s="7">
        <f>[1]!tbl_gk[[#This Row],[ID]]</f>
        <v>256161</v>
      </c>
      <c r="B1436" s="1" cm="1">
        <f t="array" ref="B1436">[1]!table_weight[ValueEUR]*(('F+ , F-'!B$2-[1]!tbl_gk[[#This Row],[ValueEUR]])/('F+ , F-'!B$2-'F+ , F-'!B$3))</f>
        <v>9.5408269034721362E-4</v>
      </c>
      <c r="C1436" s="1" cm="1">
        <f t="array" ref="C1436">[1]!table_weight[WageEUR]*(('F+ , F-'!C$2-[1]!tbl_gk[[#This Row],[WageEUR]])/('F+ , F-'!C$2-'F+ , F-'!C$3))</f>
        <v>0</v>
      </c>
      <c r="D1436" s="1" cm="1">
        <f t="array" ref="D1436">[1]!table_weight[Crossing]*(('F+ , F-'!D$2-[1]!tbl_gk[[#This Row],[Crossing]])/('F+ , F-'!D$2-'F+ , F-'!D$3))</f>
        <v>3.4746129089074922E-2</v>
      </c>
      <c r="E1436" s="1" cm="1">
        <f t="array" ref="E1436">[1]!table_weight[Finishing]*(('F+ , F-'!E$2-[1]!tbl_gk[[#This Row],[Finishing]])/('F+ , F-'!E$2-'F+ , F-'!E$3))</f>
        <v>1.8966763005780131E-2</v>
      </c>
      <c r="F1436" s="1" cm="1">
        <f t="array" ref="F1436">[1]!table_weight[HeadingAccuracy]*(('F+ , F-'!F$2-[1]!tbl_gk[[#This Row],[HeadingAccuracy]])/('F+ , F-'!F$2-'F+ , F-'!F$3))</f>
        <v>1.0439222844598752E-2</v>
      </c>
      <c r="G1436" s="1" cm="1">
        <f t="array" ref="G1436">[1]!table_weight[ShortPassing]*(('F+ , F-'!G$2-[1]!tbl_gk[[#This Row],[ShortPassing]])/('F+ , F-'!G$2-'F+ , F-'!G$3))</f>
        <v>3.9377536435701459E-2</v>
      </c>
      <c r="H1436" s="1" cm="1">
        <f t="array" ref="H1436">[1]!table_weight[Volleys]*(('F+ , F-'!H$2-[1]!tbl_gk[[#This Row],[Volleys]])/('F+ , F-'!H$2-'F+ , F-'!H$3))</f>
        <v>2.3147841959762173E-3</v>
      </c>
      <c r="I1436" s="1" cm="1">
        <f t="array" ref="I1436">[1]!table_weight[Dribbling]*(('F+ , F-'!I$2-[1]!tbl_gk[[#This Row],[Dribbling]])/('F+ , F-'!I$2-'F+ , F-'!I$3))</f>
        <v>2.1513320874440363E-2</v>
      </c>
      <c r="J1436" s="1" cm="1">
        <f t="array" ref="J1436">[1]!table_weight[Curve]*(('F+ , F-'!J$2-[1]!tbl_gk[[#This Row],[Curve]])/('F+ , F-'!J$2-'F+ , F-'!J$3))</f>
        <v>9.8029273569279467E-3</v>
      </c>
      <c r="K1436" s="1" cm="1">
        <f t="array" ref="K1436">[1]!table_weight[FKAccuracy]*(('F+ , F-'!K$2-[1]!tbl_gk[[#This Row],[FKAccuracy]])/('F+ , F-'!K$2-'F+ , F-'!K$3))</f>
        <v>9.4310921813203358E-3</v>
      </c>
      <c r="L1436" s="1" cm="1">
        <f t="array" ref="L1436">[1]!table_weight[LongPassing]*(('F+ , F-'!L$2-[1]!tbl_gk[[#This Row],[LongPassing]])/('F+ , F-'!L$2-'F+ , F-'!L$3))</f>
        <v>2.8154053203941515E-2</v>
      </c>
      <c r="M1436" s="1" cm="1">
        <f t="array" ref="M1436">[1]!table_weight[BallControl]*(('F+ , F-'!M$2-[1]!tbl_gk[[#This Row],[BallControl]])/('F+ , F-'!M$2-'F+ , F-'!M$3))</f>
        <v>1.2603763744621627E-2</v>
      </c>
      <c r="N1436" s="1" cm="1">
        <f t="array" ref="N1436">[1]!table_weight[Acceleration]*(('F+ , F-'!N$2-[1]!tbl_gk[[#This Row],[Acceleration]])/('F+ , F-'!N$2-'F+ , F-'!N$3))</f>
        <v>6.7646164032999796E-3</v>
      </c>
      <c r="O1436" s="1" cm="1">
        <f t="array" ref="O1436">[1]!table_weight[SprintSpeed]*(('F+ , F-'!O$2-[1]!tbl_gk[[#This Row],[SprintSpeed]])/('F+ , F-'!O$2-'F+ , F-'!O$3))</f>
        <v>1.0119866139336769E-2</v>
      </c>
      <c r="P1436" s="1" cm="1">
        <f t="array" ref="P1436">[1]!table_weight[Agility]*(('F+ , F-'!P$2-[1]!tbl_gk[[#This Row],[Agility]])/('F+ , F-'!P$2-'F+ , F-'!P$3))</f>
        <v>3.3933210081673617E-3</v>
      </c>
      <c r="Q1436" s="1" cm="1">
        <f t="array" ref="Q1436">[1]!table_weight[Reactions]*(('F+ , F-'!Q$2-[1]!tbl_gk[[#This Row],[Reactions]])/('F+ , F-'!Q$2-'F+ , F-'!Q$3))</f>
        <v>1.0312840001443764E-3</v>
      </c>
      <c r="R1436" s="1" cm="1">
        <f t="array" ref="R1436">[1]!table_weight[Balance]*(('F+ , F-'!R$2-[1]!tbl_gk[[#This Row],[Balance]])/('F+ , F-'!R$2-'F+ , F-'!R$3))</f>
        <v>1.5521876532785257E-3</v>
      </c>
      <c r="S1436" s="1" cm="1">
        <f t="array" ref="S1436">[1]!table_weight[ShotPower]*(('F+ , F-'!S$2-[1]!tbl_gk[[#This Row],[ShotPower]])/('F+ , F-'!S$2-'F+ , F-'!S$3))</f>
        <v>5.9732723886410689E-3</v>
      </c>
      <c r="T1436" s="1" cm="1">
        <f t="array" ref="T1436">[1]!table_weight[Jumping]*(('F+ , F-'!T$2-[1]!tbl_gk[[#This Row],[Jumping]])/('F+ , F-'!T$2-'F+ , F-'!T$3))</f>
        <v>2.0609046389982004E-3</v>
      </c>
      <c r="U1436" s="1" cm="1">
        <f t="array" ref="U1436">[1]!table_weight[Stamina]*(('F+ , F-'!U$2-[1]!tbl_gk[[#This Row],[Stamina]])/('F+ , F-'!U$2-'F+ , F-'!U$3))</f>
        <v>1.3739364259988E-2</v>
      </c>
      <c r="V1436" s="1" cm="1">
        <f t="array" ref="V1436">[1]!table_weight[Strength]*(('F+ , F-'!V$2-[1]!tbl_gk[[#This Row],[Strength]])/('F+ , F-'!V$2-'F+ , F-'!V$3))</f>
        <v>2.4845350370144969E-2</v>
      </c>
      <c r="W1436" s="1" cm="1">
        <f t="array" ref="W1436">[1]!table_weight[LongShots]*(('F+ , F-'!W$2-[1]!tbl_gk[[#This Row],[LongShots]])/('F+ , F-'!W$2-'F+ , F-'!W$3))</f>
        <v>9.86888481601568E-3</v>
      </c>
      <c r="X1436" s="1" cm="1">
        <f t="array" ref="X1436">[1]!table_weight[Aggression]*(('F+ , F-'!X$2-[1]!tbl_gk[[#This Row],[Aggression]])/('F+ , F-'!X$2-'F+ , F-'!X$3))</f>
        <v>1.5211439002129575E-2</v>
      </c>
      <c r="Y1436" s="1" cm="1">
        <f t="array" ref="Y1436">[1]!table_weight[Interceptions]*(('F+ , F-'!Y$2-[1]!tbl_gk[[#This Row],[Interceptions]])/('F+ , F-'!Y$2-'F+ , F-'!Y$3))</f>
        <v>2.0776599612664828E-2</v>
      </c>
      <c r="Z1436" s="1" cm="1">
        <f t="array" ref="Z1436">[1]!table_weight[Positioning]*(('F+ , F-'!Z$2-[1]!tbl_gk[[#This Row],[Positioning]])/('F+ , F-'!Z$2-'F+ , F-'!Z$3))</f>
        <v>1.7746678835817667E-3</v>
      </c>
      <c r="AA1436" s="1" cm="1">
        <f t="array" ref="AA1436">[1]!table_weight[Vision]*(('F+ , F-'!AA$2-[1]!tbl_gk[[#This Row],[Vision]])/('F+ , F-'!AA$2-'F+ , F-'!AA$3))</f>
        <v>2.4845350370144972E-2</v>
      </c>
      <c r="AB1436" s="1" cm="1">
        <f t="array" ref="AB1436">[1]!table_weight[Penalties]*(('F+ , F-'!AB$2-[1]!tbl_gk[[#This Row],[Penalties]])/('F+ , F-'!AB$2-'F+ , F-'!AB$3))</f>
        <v>2.3879722257019362E-3</v>
      </c>
      <c r="AC1436" s="1" cm="1">
        <f t="array" ref="AC1436">[1]!table_weight[Composure]*(('F+ , F-'!AC$2-[1]!tbl_gk[[#This Row],[Composure]])/('F+ , F-'!AC$2-'F+ , F-'!AC$3))</f>
        <v>1.8680714564018749E-3</v>
      </c>
      <c r="AD1436" s="1" cm="1">
        <f t="array" ref="AD1436">[1]!table_weight[Marking]*(('F+ , F-'!AD$2-[1]!tbl_gk[[#This Row],[Marking]])/('F+ , F-'!AD$2-'F+ , F-'!AD$3))</f>
        <v>2.9972168700492414E-2</v>
      </c>
      <c r="AE1436" s="1" cm="1">
        <f t="array" ref="AE1436">[1]!table_weight[StandingTackle]*(('F+ , F-'!AE$2-[1]!tbl_gk[[#This Row],[StandingTackle]])/('F+ , F-'!AE$2-'F+ , F-'!AE$3))</f>
        <v>2.9141914719869356E-2</v>
      </c>
      <c r="AF1436" s="1" cm="1">
        <f t="array" ref="AF1436">[1]!table_weight[SlidingTackle]*(('F+ , F-'!AF$2-[1]!tbl_gk[[#This Row],[SlidingTackle]])/('F+ , F-'!AF$2-'F+ , F-'!AF$3))</f>
        <v>9.7139715732897855E-3</v>
      </c>
      <c r="AG1436" s="1" cm="1">
        <f t="array" ref="AG1436">[1]!table_weight[GKDiving]*(('F+ , F-'!AG$2-[1]!tbl_gk[[#This Row],[GKDiving]])/('F+ , F-'!AG$2-'F+ , F-'!AG$3))</f>
        <v>3.0746121083054436E-2</v>
      </c>
      <c r="AH1436" s="1" cm="1">
        <f t="array" ref="AH1436">[1]!table_weight[GKHandling]*(('F+ , F-'!AH$2-[1]!tbl_gk[[#This Row],[GKHandling]])/('F+ , F-'!AH$2-'F+ , F-'!AH$3))</f>
        <v>4.4559595772542655E-2</v>
      </c>
      <c r="AI1436" s="1" cm="1">
        <f t="array" ref="AI1436">[1]!table_weight[GKKicking]*(('F+ , F-'!AI$2-[1]!tbl_gk[[#This Row],[GKKicking]])/('F+ , F-'!AI$2-'F+ , F-'!AI$3))</f>
        <v>2.6832978399756596E-2</v>
      </c>
      <c r="AJ1436" s="1" cm="1">
        <f t="array" ref="AJ1436">[1]!table_weight[GKPositioning]*(('F+ , F-'!AJ$2-[1]!tbl_gk[[#This Row],[GKPositioning]])/('F+ , F-'!AJ$2-'F+ , F-'!AJ$3))</f>
        <v>1.5136551917811415E-2</v>
      </c>
      <c r="AK1436" s="1" cm="1">
        <f t="array" ref="AK1436">[1]!table_weight[GKReflexes]*(('F+ , F-'!AK$2-[1]!tbl_gk[[#This Row],[GKReflexes]])/('F+ , F-'!AK$2-'F+ , F-'!AK$3))</f>
        <v>3.0973870128114096E-2</v>
      </c>
    </row>
    <row r="1437" spans="1:37" x14ac:dyDescent="0.55000000000000004">
      <c r="A1437" s="8">
        <f>[1]!tbl_gk[[#This Row],[ID]]</f>
        <v>256172</v>
      </c>
      <c r="B1437" s="2" cm="1">
        <f t="array" ref="B1437">[1]!table_weight[ValueEUR]*(('F+ , F-'!B$2-[1]!tbl_gk[[#This Row],[ValueEUR]])/('F+ , F-'!B$2-'F+ , F-'!B$3))</f>
        <v>1.6698762066575301E-4</v>
      </c>
      <c r="C1437" s="2" cm="1">
        <f t="array" ref="C1437">[1]!table_weight[WageEUR]*(('F+ , F-'!C$2-[1]!tbl_gk[[#This Row],[WageEUR]])/('F+ , F-'!C$2-'F+ , F-'!C$3))</f>
        <v>3.9120935309418161E-4</v>
      </c>
      <c r="D1437" s="2" cm="1">
        <f t="array" ref="D1437">[1]!table_weight[Crossing]*(('F+ , F-'!D$2-[1]!tbl_gk[[#This Row],[Crossing]])/('F+ , F-'!D$2-'F+ , F-'!D$3))</f>
        <v>3.4746129089074922E-2</v>
      </c>
      <c r="E1437" s="2" cm="1">
        <f t="array" ref="E1437">[1]!table_weight[Finishing]*(('F+ , F-'!E$2-[1]!tbl_gk[[#This Row],[Finishing]])/('F+ , F-'!E$2-'F+ , F-'!E$3))</f>
        <v>1.7968512321265388E-2</v>
      </c>
      <c r="F1437" s="2" cm="1">
        <f t="array" ref="F1437">[1]!table_weight[HeadingAccuracy]*(('F+ , F-'!F$2-[1]!tbl_gk[[#This Row],[HeadingAccuracy]])/('F+ , F-'!F$2-'F+ , F-'!F$3))</f>
        <v>1.1691929585950599E-2</v>
      </c>
      <c r="G1437" s="2" cm="1">
        <f t="array" ref="G1437">[1]!table_weight[ShortPassing]*(('F+ , F-'!G$2-[1]!tbl_gk[[#This Row],[ShortPassing]])/('F+ , F-'!G$2-'F+ , F-'!G$3))</f>
        <v>4.9221920544626818E-2</v>
      </c>
      <c r="H1437" s="2" cm="1">
        <f t="array" ref="H1437">[1]!table_weight[Volleys]*(('F+ , F-'!H$2-[1]!tbl_gk[[#This Row],[Volleys]])/('F+ , F-'!H$2-'F+ , F-'!H$3))</f>
        <v>2.0833057763785961E-3</v>
      </c>
      <c r="I1437" s="2" cm="1">
        <f t="array" ref="I1437">[1]!table_weight[Dribbling]*(('F+ , F-'!I$2-[1]!tbl_gk[[#This Row],[Dribbling]])/('F+ , F-'!I$2-'F+ , F-'!I$3))</f>
        <v>2.2491199096005835E-2</v>
      </c>
      <c r="J1437" s="2" cm="1">
        <f t="array" ref="J1437">[1]!table_weight[Curve]*(('F+ , F-'!J$2-[1]!tbl_gk[[#This Row],[Curve]])/('F+ , F-'!J$2-'F+ , F-'!J$3))</f>
        <v>9.9719433458404991E-3</v>
      </c>
      <c r="K1437" s="2" cm="1">
        <f t="array" ref="K1437">[1]!table_weight[FKAccuracy]*(('F+ , F-'!K$2-[1]!tbl_gk[[#This Row],[FKAccuracy]])/('F+ , F-'!K$2-'F+ , F-'!K$3))</f>
        <v>9.4310921813203358E-3</v>
      </c>
      <c r="L1437" s="2" cm="1">
        <f t="array" ref="L1437">[1]!table_weight[LongPassing]*(('F+ , F-'!L$2-[1]!tbl_gk[[#This Row],[LongPassing]])/('F+ , F-'!L$2-'F+ , F-'!L$3))</f>
        <v>2.3281236303259328E-2</v>
      </c>
      <c r="M1437" s="2" cm="1">
        <f t="array" ref="M1437">[1]!table_weight[BallControl]*(('F+ , F-'!M$2-[1]!tbl_gk[[#This Row],[BallControl]])/('F+ , F-'!M$2-'F+ , F-'!M$3))</f>
        <v>1.3038376287539614E-2</v>
      </c>
      <c r="N1437" s="2" cm="1">
        <f t="array" ref="N1437">[1]!table_weight[Acceleration]*(('F+ , F-'!N$2-[1]!tbl_gk[[#This Row],[Acceleration]])/('F+ , F-'!N$2-'F+ , F-'!N$3))</f>
        <v>4.9607186957533181E-3</v>
      </c>
      <c r="O1437" s="2" cm="1">
        <f t="array" ref="O1437">[1]!table_weight[SprintSpeed]*(('F+ , F-'!O$2-[1]!tbl_gk[[#This Row],[SprintSpeed]])/('F+ , F-'!O$2-'F+ , F-'!O$3))</f>
        <v>7.589899604502578E-3</v>
      </c>
      <c r="P1437" s="2" cm="1">
        <f t="array" ref="P1437">[1]!table_weight[Agility]*(('F+ , F-'!P$2-[1]!tbl_gk[[#This Row],[Agility]])/('F+ , F-'!P$2-'F+ , F-'!P$3))</f>
        <v>3.744354215908813E-3</v>
      </c>
      <c r="Q1437" s="2" cm="1">
        <f t="array" ref="Q1437">[1]!table_weight[Reactions]*(('F+ , F-'!Q$2-[1]!tbl_gk[[#This Row],[Reactions]])/('F+ , F-'!Q$2-'F+ , F-'!Q$3))</f>
        <v>1.3406692001876892E-3</v>
      </c>
      <c r="R1437" s="2" cm="1">
        <f t="array" ref="R1437">[1]!table_weight[Balance]*(('F+ , F-'!R$2-[1]!tbl_gk[[#This Row],[Balance]])/('F+ , F-'!R$2-'F+ , F-'!R$3))</f>
        <v>2.2351502207210773E-3</v>
      </c>
      <c r="S1437" s="2" cm="1">
        <f t="array" ref="S1437">[1]!table_weight[ShotPower]*(('F+ , F-'!S$2-[1]!tbl_gk[[#This Row],[ShotPower]])/('F+ , F-'!S$2-'F+ , F-'!S$3))</f>
        <v>7.0121023692742987E-3</v>
      </c>
      <c r="T1437" s="2" cm="1">
        <f t="array" ref="T1437">[1]!table_weight[Jumping]*(('F+ , F-'!T$2-[1]!tbl_gk[[#This Row],[Jumping]])/('F+ , F-'!T$2-'F+ , F-'!T$3))</f>
        <v>1.8032915591234251E-3</v>
      </c>
      <c r="U1437" s="2" cm="1">
        <f t="array" ref="U1437">[1]!table_weight[Stamina]*(('F+ , F-'!U$2-[1]!tbl_gk[[#This Row],[Stamina]])/('F+ , F-'!U$2-'F+ , F-'!U$3))</f>
        <v>1.4598074526237249E-2</v>
      </c>
      <c r="V1437" s="2" cm="1">
        <f t="array" ref="V1437">[1]!table_weight[Strength]*(('F+ , F-'!V$2-[1]!tbl_gk[[#This Row],[Strength]])/('F+ , F-'!V$2-'F+ , F-'!V$3))</f>
        <v>1.0648007301490701E-2</v>
      </c>
      <c r="W1437" s="2" cm="1">
        <f t="array" ref="W1437">[1]!table_weight[LongShots]*(('F+ , F-'!W$2-[1]!tbl_gk[[#This Row],[LongShots]])/('F+ , F-'!W$2-'F+ , F-'!W$3))</f>
        <v>1.0128592311173986E-2</v>
      </c>
      <c r="X1437" s="2" cm="1">
        <f t="array" ref="X1437">[1]!table_weight[Aggression]*(('F+ , F-'!X$2-[1]!tbl_gk[[#This Row],[Aggression]])/('F+ , F-'!X$2-'F+ , F-'!X$3))</f>
        <v>1.5211439002129575E-2</v>
      </c>
      <c r="Y1437" s="2" cm="1">
        <f t="array" ref="Y1437">[1]!table_weight[Interceptions]*(('F+ , F-'!Y$2-[1]!tbl_gk[[#This Row],[Interceptions]])/('F+ , F-'!Y$2-'F+ , F-'!Y$3))</f>
        <v>2.0084046292242669E-2</v>
      </c>
      <c r="Z1437" s="2" cm="1">
        <f t="array" ref="Z1437">[1]!table_weight[Positioning]*(('F+ , F-'!Z$2-[1]!tbl_gk[[#This Row],[Positioning]])/('F+ , F-'!Z$2-'F+ , F-'!Z$3))</f>
        <v>2.2183348544772088E-3</v>
      </c>
      <c r="AA1437" s="2" cm="1">
        <f t="array" ref="AA1437">[1]!table_weight[Vision]*(('F+ , F-'!AA$2-[1]!tbl_gk[[#This Row],[Vision]])/('F+ , F-'!AA$2-'F+ , F-'!AA$3))</f>
        <v>2.9104553290741252E-2</v>
      </c>
      <c r="AB1437" s="2" cm="1">
        <f t="array" ref="AB1437">[1]!table_weight[Penalties]*(('F+ , F-'!AB$2-[1]!tbl_gk[[#This Row],[Penalties]])/('F+ , F-'!AB$2-'F+ , F-'!AB$3))</f>
        <v>2.5054134827036706E-3</v>
      </c>
      <c r="AC1437" s="2" cm="1">
        <f t="array" ref="AC1437">[1]!table_weight[Composure]*(('F+ , F-'!AC$2-[1]!tbl_gk[[#This Row],[Composure]])/('F+ , F-'!AC$2-'F+ , F-'!AC$3))</f>
        <v>1.7079510458531426E-3</v>
      </c>
      <c r="AD1437" s="2" cm="1">
        <f t="array" ref="AD1437">[1]!table_weight[Marking]*(('F+ , F-'!AD$2-[1]!tbl_gk[[#This Row],[Marking]])/('F+ , F-'!AD$2-'F+ , F-'!AD$3))</f>
        <v>1.8929790758205733E-2</v>
      </c>
      <c r="AE1437" s="2" cm="1">
        <f t="array" ref="AE1437">[1]!table_weight[StandingTackle]*(('F+ , F-'!AE$2-[1]!tbl_gk[[#This Row],[StandingTackle]])/('F+ , F-'!AE$2-'F+ , F-'!AE$3))</f>
        <v>3.1383600467551613E-2</v>
      </c>
      <c r="AF1437" s="2" cm="1">
        <f t="array" ref="AF1437">[1]!table_weight[SlidingTackle]*(('F+ , F-'!AF$2-[1]!tbl_gk[[#This Row],[SlidingTackle]])/('F+ , F-'!AF$2-'F+ , F-'!AF$3))</f>
        <v>8.2195144081682794E-3</v>
      </c>
      <c r="AG1437" s="2" cm="1">
        <f t="array" ref="AG1437">[1]!table_weight[GKDiving]*(('F+ , F-'!AG$2-[1]!tbl_gk[[#This Row],[GKDiving]])/('F+ , F-'!AG$2-'F+ , F-'!AG$3))</f>
        <v>4.4411063786634182E-2</v>
      </c>
      <c r="AH1437" s="2" cm="1">
        <f t="array" ref="AH1437">[1]!table_weight[GKHandling]*(('F+ , F-'!AH$2-[1]!tbl_gk[[#This Row],[GKHandling]])/('F+ , F-'!AH$2-'F+ , F-'!AH$3))</f>
        <v>5.7036282588854605E-2</v>
      </c>
      <c r="AI1437" s="2" cm="1">
        <f t="array" ref="AI1437">[1]!table_weight[GKKicking]*(('F+ , F-'!AI$2-[1]!tbl_gk[[#This Row],[GKKicking]])/('F+ , F-'!AI$2-'F+ , F-'!AI$3))</f>
        <v>3.2199574079707916E-2</v>
      </c>
      <c r="AJ1437" s="2" cm="1">
        <f t="array" ref="AJ1437">[1]!table_weight[GKPositioning]*(('F+ , F-'!AJ$2-[1]!tbl_gk[[#This Row],[GKPositioning]])/('F+ , F-'!AJ$2-'F+ , F-'!AJ$3))</f>
        <v>2.3335517539959265E-2</v>
      </c>
      <c r="AK1437" s="2" cm="1">
        <f t="array" ref="AK1437">[1]!table_weight[GKReflexes]*(('F+ , F-'!AK$2-[1]!tbl_gk[[#This Row],[GKReflexes]])/('F+ , F-'!AK$2-'F+ , F-'!AK$3))</f>
        <v>4.9193793732887098E-2</v>
      </c>
    </row>
    <row r="1438" spans="1:37" x14ac:dyDescent="0.55000000000000004">
      <c r="A1438" s="7">
        <f>[1]!tbl_gk[[#This Row],[ID]]</f>
        <v>256183</v>
      </c>
      <c r="B1438" s="1" cm="1">
        <f t="array" ref="B1438">[1]!table_weight[ValueEUR]*(('F+ , F-'!B$2-[1]!tbl_gk[[#This Row],[ValueEUR]])/('F+ , F-'!B$2-'F+ , F-'!B$3))</f>
        <v>5.5281853717627303E-4</v>
      </c>
      <c r="C1438" s="1" cm="1">
        <f t="array" ref="C1438">[1]!table_weight[WageEUR]*(('F+ , F-'!C$2-[1]!tbl_gk[[#This Row],[WageEUR]])/('F+ , F-'!C$2-'F+ , F-'!C$3))</f>
        <v>0</v>
      </c>
      <c r="D1438" s="1" cm="1">
        <f t="array" ref="D1438">[1]!table_weight[Crossing]*(('F+ , F-'!D$2-[1]!tbl_gk[[#This Row],[Crossing]])/('F+ , F-'!D$2-'F+ , F-'!D$3))</f>
        <v>3.3625286215233793E-2</v>
      </c>
      <c r="E1438" s="1" cm="1">
        <f t="array" ref="E1438">[1]!table_weight[Finishing]*(('F+ , F-'!E$2-[1]!tbl_gk[[#This Row],[Finishing]])/('F+ , F-'!E$2-'F+ , F-'!E$3))</f>
        <v>1.9965013690294877E-2</v>
      </c>
      <c r="F1438" s="1" cm="1">
        <f t="array" ref="F1438">[1]!table_weight[HeadingAccuracy]*(('F+ , F-'!F$2-[1]!tbl_gk[[#This Row],[HeadingAccuracy]])/('F+ , F-'!F$2-'F+ , F-'!F$3))</f>
        <v>1.210949849973455E-2</v>
      </c>
      <c r="G1438" s="1" cm="1">
        <f t="array" ref="G1438">[1]!table_weight[ShortPassing]*(('F+ , F-'!G$2-[1]!tbl_gk[[#This Row],[ShortPassing]])/('F+ , F-'!G$2-'F+ , F-'!G$3))</f>
        <v>5.6253623479573515E-2</v>
      </c>
      <c r="H1438" s="1" cm="1">
        <f t="array" ref="H1438">[1]!table_weight[Volleys]*(('F+ , F-'!H$2-[1]!tbl_gk[[#This Row],[Volleys]])/('F+ , F-'!H$2-'F+ , F-'!H$3))</f>
        <v>2.0833057763785961E-3</v>
      </c>
      <c r="I1438" s="1" cm="1">
        <f t="array" ref="I1438">[1]!table_weight[Dribbling]*(('F+ , F-'!I$2-[1]!tbl_gk[[#This Row],[Dribbling]])/('F+ , F-'!I$2-'F+ , F-'!I$3))</f>
        <v>2.3469077317571304E-2</v>
      </c>
      <c r="J1438" s="1" cm="1">
        <f t="array" ref="J1438">[1]!table_weight[Curve]*(('F+ , F-'!J$2-[1]!tbl_gk[[#This Row],[Curve]])/('F+ , F-'!J$2-'F+ , F-'!J$3))</f>
        <v>9.295879390190295E-3</v>
      </c>
      <c r="K1438" s="1" cm="1">
        <f t="array" ref="K1438">[1]!table_weight[FKAccuracy]*(('F+ , F-'!K$2-[1]!tbl_gk[[#This Row],[FKAccuracy]])/('F+ , F-'!K$2-'F+ , F-'!K$3))</f>
        <v>9.1268634012777444E-3</v>
      </c>
      <c r="L1438" s="1" cm="1">
        <f t="array" ref="L1438">[1]!table_weight[LongPassing]*(('F+ , F-'!L$2-[1]!tbl_gk[[#This Row],[LongPassing]])/('F+ , F-'!L$2-'F+ , F-'!L$3))</f>
        <v>2.2198388103107734E-2</v>
      </c>
      <c r="M1438" s="1" cm="1">
        <f t="array" ref="M1438">[1]!table_weight[BallControl]*(('F+ , F-'!M$2-[1]!tbl_gk[[#This Row],[BallControl]])/('F+ , F-'!M$2-'F+ , F-'!M$3))</f>
        <v>1.6080664087965525E-2</v>
      </c>
      <c r="N1438" s="1" cm="1">
        <f t="array" ref="N1438">[1]!table_weight[Acceleration]*(('F+ , F-'!N$2-[1]!tbl_gk[[#This Row],[Acceleration]])/('F+ , F-'!N$2-'F+ , F-'!N$3))</f>
        <v>9.6959501780633037E-3</v>
      </c>
      <c r="O1438" s="1" cm="1">
        <f t="array" ref="O1438">[1]!table_weight[SprintSpeed]*(('F+ , F-'!O$2-[1]!tbl_gk[[#This Row],[SprintSpeed]])/('F+ , F-'!O$2-'F+ , F-'!O$3))</f>
        <v>1.377426224520838E-2</v>
      </c>
      <c r="P1438" s="1" cm="1">
        <f t="array" ref="P1438">[1]!table_weight[Agility]*(('F+ , F-'!P$2-[1]!tbl_gk[[#This Row],[Agility]])/('F+ , F-'!P$2-'F+ , F-'!P$3))</f>
        <v>3.8613652851559629E-3</v>
      </c>
      <c r="Q1438" s="1" cm="1">
        <f t="array" ref="Q1438">[1]!table_weight[Reactions]*(('F+ , F-'!Q$2-[1]!tbl_gk[[#This Row],[Reactions]])/('F+ , F-'!Q$2-'F+ , F-'!Q$3))</f>
        <v>1.2375408001732517E-3</v>
      </c>
      <c r="R1438" s="1" cm="1">
        <f t="array" ref="R1438">[1]!table_weight[Balance]*(('F+ , F-'!R$2-[1]!tbl_gk[[#This Row],[Balance]])/('F+ , F-'!R$2-'F+ , F-'!R$3))</f>
        <v>1.4280126410162438E-3</v>
      </c>
      <c r="S1438" s="1" cm="1">
        <f t="array" ref="S1438">[1]!table_weight[ShotPower]*(('F+ , F-'!S$2-[1]!tbl_gk[[#This Row],[ShotPower]])/('F+ , F-'!S$2-'F+ , F-'!S$3))</f>
        <v>6.2329798837993753E-3</v>
      </c>
      <c r="T1438" s="1" cm="1">
        <f t="array" ref="T1438">[1]!table_weight[Jumping]*(('F+ , F-'!T$2-[1]!tbl_gk[[#This Row],[Jumping]])/('F+ , F-'!T$2-'F+ , F-'!T$3))</f>
        <v>1.9750336123732751E-3</v>
      </c>
      <c r="U1438" s="1" cm="1">
        <f t="array" ref="U1438">[1]!table_weight[Stamina]*(('F+ , F-'!U$2-[1]!tbl_gk[[#This Row],[Stamina]])/('F+ , F-'!U$2-'F+ , F-'!U$3))</f>
        <v>2.2326466922480501E-2</v>
      </c>
      <c r="V1438" s="1" cm="1">
        <f t="array" ref="V1438">[1]!table_weight[Strength]*(('F+ , F-'!V$2-[1]!tbl_gk[[#This Row],[Strength]])/('F+ , F-'!V$2-'F+ , F-'!V$3))</f>
        <v>3.1056687962681212E-2</v>
      </c>
      <c r="W1438" s="1" cm="1">
        <f t="array" ref="W1438">[1]!table_weight[LongShots]*(('F+ , F-'!W$2-[1]!tbl_gk[[#This Row],[LongShots]])/('F+ , F-'!W$2-'F+ , F-'!W$3))</f>
        <v>9.3494698256990638E-3</v>
      </c>
      <c r="X1438" s="1" cm="1">
        <f t="array" ref="X1438">[1]!table_weight[Aggression]*(('F+ , F-'!X$2-[1]!tbl_gk[[#This Row],[Aggression]])/('F+ , F-'!X$2-'F+ , F-'!X$3))</f>
        <v>1.1560693641618476E-2</v>
      </c>
      <c r="Y1438" s="1" cm="1">
        <f t="array" ref="Y1438">[1]!table_weight[Interceptions]*(('F+ , F-'!Y$2-[1]!tbl_gk[[#This Row],[Interceptions]])/('F+ , F-'!Y$2-'F+ , F-'!Y$3))</f>
        <v>2.6317026176042119E-2</v>
      </c>
      <c r="Z1438" s="1" cm="1">
        <f t="array" ref="Z1438">[1]!table_weight[Positioning]*(('F+ , F-'!Z$2-[1]!tbl_gk[[#This Row],[Positioning]])/('F+ , F-'!Z$2-'F+ , F-'!Z$3))</f>
        <v>2.0704458641787279E-3</v>
      </c>
      <c r="AA1438" s="1" cm="1">
        <f t="array" ref="AA1438">[1]!table_weight[Vision]*(('F+ , F-'!AA$2-[1]!tbl_gk[[#This Row],[Vision]])/('F+ , F-'!AA$2-'F+ , F-'!AA$3))</f>
        <v>3.4073623364770246E-2</v>
      </c>
      <c r="AB1438" s="1" cm="1">
        <f t="array" ref="AB1438">[1]!table_weight[Penalties]*(('F+ , F-'!AB$2-[1]!tbl_gk[[#This Row],[Penalties]])/('F+ , F-'!AB$2-'F+ , F-'!AB$3))</f>
        <v>2.1922367973657118E-3</v>
      </c>
      <c r="AC1438" s="1" cm="1">
        <f t="array" ref="AC1438">[1]!table_weight[Composure]*(('F+ , F-'!AC$2-[1]!tbl_gk[[#This Row],[Composure]])/('F+ , F-'!AC$2-'F+ , F-'!AC$3))</f>
        <v>2.188312277499339E-3</v>
      </c>
      <c r="AD1438" s="1" cm="1">
        <f t="array" ref="AD1438">[1]!table_weight[Marking]*(('F+ , F-'!AD$2-[1]!tbl_gk[[#This Row],[Marking]])/('F+ , F-'!AD$2-'F+ , F-'!AD$3))</f>
        <v>3.6282098953227655E-2</v>
      </c>
      <c r="AE1438" s="1" cm="1">
        <f t="array" ref="AE1438">[1]!table_weight[StandingTackle]*(('F+ , F-'!AE$2-[1]!tbl_gk[[#This Row],[StandingTackle]])/('F+ , F-'!AE$2-'F+ , F-'!AE$3))</f>
        <v>2.465854322450484E-2</v>
      </c>
      <c r="AF1438" s="1" cm="1">
        <f t="array" ref="AF1438">[1]!table_weight[SlidingTackle]*(('F+ , F-'!AF$2-[1]!tbl_gk[[#This Row],[SlidingTackle]])/('F+ , F-'!AF$2-'F+ , F-'!AF$3))</f>
        <v>9.7139715732897855E-3</v>
      </c>
      <c r="AG1438" s="1" cm="1">
        <f t="array" ref="AG1438">[1]!table_weight[GKDiving]*(('F+ , F-'!AG$2-[1]!tbl_gk[[#This Row],[GKDiving]])/('F+ , F-'!AG$2-'F+ , F-'!AG$3))</f>
        <v>4.0994828110739248E-2</v>
      </c>
      <c r="AH1438" s="1" cm="1">
        <f t="array" ref="AH1438">[1]!table_weight[GKHandling]*(('F+ , F-'!AH$2-[1]!tbl_gk[[#This Row],[GKHandling]])/('F+ , F-'!AH$2-'F+ , F-'!AH$3))</f>
        <v>4.6341979603444362E-2</v>
      </c>
      <c r="AI1438" s="1" cm="1">
        <f t="array" ref="AI1438">[1]!table_weight[GKKicking]*(('F+ , F-'!AI$2-[1]!tbl_gk[[#This Row],[GKKicking]])/('F+ , F-'!AI$2-'F+ , F-'!AI$3))</f>
        <v>2.8621843626407038E-2</v>
      </c>
      <c r="AJ1438" s="1" cm="1">
        <f t="array" ref="AJ1438">[1]!table_weight[GKPositioning]*(('F+ , F-'!AJ$2-[1]!tbl_gk[[#This Row],[GKPositioning]])/('F+ , F-'!AJ$2-'F+ , F-'!AJ$3))</f>
        <v>1.5767241581053557E-2</v>
      </c>
      <c r="AK1438" s="1" cm="1">
        <f t="array" ref="AK1438">[1]!table_weight[GKReflexes]*(('F+ , F-'!AK$2-[1]!tbl_gk[[#This Row],[GKReflexes]])/('F+ , F-'!AK$2-'F+ , F-'!AK$3))</f>
        <v>3.8261839570023298E-2</v>
      </c>
    </row>
    <row r="1439" spans="1:37" x14ac:dyDescent="0.55000000000000004">
      <c r="A1439" s="8">
        <f>[1]!tbl_gk[[#This Row],[ID]]</f>
        <v>256186</v>
      </c>
      <c r="B1439" s="2" cm="1">
        <f t="array" ref="B1439">[1]!table_weight[ValueEUR]*(('F+ , F-'!B$2-[1]!tbl_gk[[#This Row],[ValueEUR]])/('F+ , F-'!B$2-'F+ , F-'!B$3))</f>
        <v>1.2840452901470104E-4</v>
      </c>
      <c r="C1439" s="2" cm="1">
        <f t="array" ref="C1439">[1]!table_weight[WageEUR]*(('F+ , F-'!C$2-[1]!tbl_gk[[#This Row],[WageEUR]])/('F+ , F-'!C$2-'F+ , F-'!C$3))</f>
        <v>0</v>
      </c>
      <c r="D1439" s="2" cm="1">
        <f t="array" ref="D1439">[1]!table_weight[Crossing]*(('F+ , F-'!D$2-[1]!tbl_gk[[#This Row],[Crossing]])/('F+ , F-'!D$2-'F+ , F-'!D$3))</f>
        <v>3.2504443341392672E-2</v>
      </c>
      <c r="E1439" s="2" cm="1">
        <f t="array" ref="E1439">[1]!table_weight[Finishing]*(('F+ , F-'!E$2-[1]!tbl_gk[[#This Row],[Finishing]])/('F+ , F-'!E$2-'F+ , F-'!E$3))</f>
        <v>2.096326437480962E-2</v>
      </c>
      <c r="F1439" s="2" cm="1">
        <f t="array" ref="F1439">[1]!table_weight[HeadingAccuracy]*(('F+ , F-'!F$2-[1]!tbl_gk[[#This Row],[HeadingAccuracy]])/('F+ , F-'!F$2-'F+ , F-'!F$3))</f>
        <v>1.1274360672166649E-2</v>
      </c>
      <c r="G1439" s="2" cm="1">
        <f t="array" ref="G1439">[1]!table_weight[ShortPassing]*(('F+ , F-'!G$2-[1]!tbl_gk[[#This Row],[ShortPassing]])/('F+ , F-'!G$2-'F+ , F-'!G$3))</f>
        <v>6.4691667001509537E-2</v>
      </c>
      <c r="H1439" s="2" cm="1">
        <f t="array" ref="H1439">[1]!table_weight[Volleys]*(('F+ , F-'!H$2-[1]!tbl_gk[[#This Row],[Volleys]])/('F+ , F-'!H$2-'F+ , F-'!H$3))</f>
        <v>1.9675665665797848E-3</v>
      </c>
      <c r="I1439" s="2" cm="1">
        <f t="array" ref="I1439">[1]!table_weight[Dribbling]*(('F+ , F-'!I$2-[1]!tbl_gk[[#This Row],[Dribbling]])/('F+ , F-'!I$2-'F+ , F-'!I$3))</f>
        <v>2.1513320874440363E-2</v>
      </c>
      <c r="J1439" s="2" cm="1">
        <f t="array" ref="J1439">[1]!table_weight[Curve]*(('F+ , F-'!J$2-[1]!tbl_gk[[#This Row],[Curve]])/('F+ , F-'!J$2-'F+ , F-'!J$3))</f>
        <v>9.8029273569279467E-3</v>
      </c>
      <c r="K1439" s="2" cm="1">
        <f t="array" ref="K1439">[1]!table_weight[FKAccuracy]*(('F+ , F-'!K$2-[1]!tbl_gk[[#This Row],[FKAccuracy]])/('F+ , F-'!K$2-'F+ , F-'!K$3))</f>
        <v>9.4310921813203358E-3</v>
      </c>
      <c r="L1439" s="2" cm="1">
        <f t="array" ref="L1439">[1]!table_weight[LongPassing]*(('F+ , F-'!L$2-[1]!tbl_gk[[#This Row],[LongPassing]])/('F+ , F-'!L$2-'F+ , F-'!L$3))</f>
        <v>2.5446932703562523E-2</v>
      </c>
      <c r="M1439" s="2" cm="1">
        <f t="array" ref="M1439">[1]!table_weight[BallControl]*(('F+ , F-'!M$2-[1]!tbl_gk[[#This Row],[BallControl]])/('F+ , F-'!M$2-'F+ , F-'!M$3))</f>
        <v>1.3472988830457604E-2</v>
      </c>
      <c r="N1439" s="2" cm="1">
        <f t="array" ref="N1439">[1]!table_weight[Acceleration]*(('F+ , F-'!N$2-[1]!tbl_gk[[#This Row],[Acceleration]])/('F+ , F-'!N$2-'F+ , F-'!N$3))</f>
        <v>1.0372411818393301E-2</v>
      </c>
      <c r="O1439" s="2" cm="1">
        <f t="array" ref="O1439">[1]!table_weight[SprintSpeed]*(('F+ , F-'!O$2-[1]!tbl_gk[[#This Row],[SprintSpeed]])/('F+ , F-'!O$2-'F+ , F-'!O$3))</f>
        <v>1.0963188317614834E-2</v>
      </c>
      <c r="P1439" s="2" cm="1">
        <f t="array" ref="P1439">[1]!table_weight[Agility]*(('F+ , F-'!P$2-[1]!tbl_gk[[#This Row],[Agility]])/('F+ , F-'!P$2-'F+ , F-'!P$3))</f>
        <v>5.3825091853689179E-3</v>
      </c>
      <c r="Q1439" s="2" cm="1">
        <f t="array" ref="Q1439">[1]!table_weight[Reactions]*(('F+ , F-'!Q$2-[1]!tbl_gk[[#This Row],[Reactions]])/('F+ , F-'!Q$2-'F+ , F-'!Q$3))</f>
        <v>1.4953618002093458E-3</v>
      </c>
      <c r="R1439" s="2" cm="1">
        <f t="array" ref="R1439">[1]!table_weight[Balance]*(('F+ , F-'!R$2-[1]!tbl_gk[[#This Row],[Balance]])/('F+ , F-'!R$2-'F+ , F-'!R$3))</f>
        <v>1.5521876532785257E-3</v>
      </c>
      <c r="S1439" s="2" cm="1">
        <f t="array" ref="S1439">[1]!table_weight[ShotPower]*(('F+ , F-'!S$2-[1]!tbl_gk[[#This Row],[ShotPower]])/('F+ , F-'!S$2-'F+ , F-'!S$3))</f>
        <v>6.2329798837993753E-3</v>
      </c>
      <c r="T1439" s="2" cm="1">
        <f t="array" ref="T1439">[1]!table_weight[Jumping]*(('F+ , F-'!T$2-[1]!tbl_gk[[#This Row],[Jumping]])/('F+ , F-'!T$2-'F+ , F-'!T$3))</f>
        <v>2.1467756656231253E-3</v>
      </c>
      <c r="U1439" s="2" cm="1">
        <f t="array" ref="U1439">[1]!table_weight[Stamina]*(('F+ , F-'!U$2-[1]!tbl_gk[[#This Row],[Stamina]])/('F+ , F-'!U$2-'F+ , F-'!U$3))</f>
        <v>2.4043887454978999E-2</v>
      </c>
      <c r="V1439" s="2" cm="1">
        <f t="array" ref="V1439">[1]!table_weight[Strength]*(('F+ , F-'!V$2-[1]!tbl_gk[[#This Row],[Strength]])/('F+ , F-'!V$2-'F+ , F-'!V$3))</f>
        <v>1.9521346719399615E-2</v>
      </c>
      <c r="W1439" s="2" cm="1">
        <f t="array" ref="W1439">[1]!table_weight[LongShots]*(('F+ , F-'!W$2-[1]!tbl_gk[[#This Row],[LongShots]])/('F+ , F-'!W$2-'F+ , F-'!W$3))</f>
        <v>9.86888481601568E-3</v>
      </c>
      <c r="X1439" s="2" cm="1">
        <f t="array" ref="X1439">[1]!table_weight[Aggression]*(('F+ , F-'!X$2-[1]!tbl_gk[[#This Row],[Aggression]])/('F+ , F-'!X$2-'F+ , F-'!X$3))</f>
        <v>1.3994523881959207E-2</v>
      </c>
      <c r="Y1439" s="2" cm="1">
        <f t="array" ref="Y1439">[1]!table_weight[Interceptions]*(('F+ , F-'!Y$2-[1]!tbl_gk[[#This Row],[Interceptions]])/('F+ , F-'!Y$2-'F+ , F-'!Y$3))</f>
        <v>2.0776599612664828E-2</v>
      </c>
      <c r="Z1439" s="2" cm="1">
        <f t="array" ref="Z1439">[1]!table_weight[Positioning]*(('F+ , F-'!Z$2-[1]!tbl_gk[[#This Row],[Positioning]])/('F+ , F-'!Z$2-'F+ , F-'!Z$3))</f>
        <v>1.6267788932832863E-3</v>
      </c>
      <c r="AA1439" s="2" cm="1">
        <f t="array" ref="AA1439">[1]!table_weight[Vision]*(('F+ , F-'!AA$2-[1]!tbl_gk[[#This Row],[Vision]])/('F+ , F-'!AA$2-'F+ , F-'!AA$3))</f>
        <v>3.0524287597606677E-2</v>
      </c>
      <c r="AB1439" s="2" cm="1">
        <f t="array" ref="AB1439">[1]!table_weight[Penalties]*(('F+ , F-'!AB$2-[1]!tbl_gk[[#This Row],[Penalties]])/('F+ , F-'!AB$2-'F+ , F-'!AB$3))</f>
        <v>2.1139426260312223E-3</v>
      </c>
      <c r="AC1439" s="2" cm="1">
        <f t="array" ref="AC1439">[1]!table_weight[Composure]*(('F+ , F-'!AC$2-[1]!tbl_gk[[#This Row],[Composure]])/('F+ , F-'!AC$2-'F+ , F-'!AC$3))</f>
        <v>1.8680714564018749E-3</v>
      </c>
      <c r="AD1439" s="2" cm="1">
        <f t="array" ref="AD1439">[1]!table_weight[Marking]*(('F+ , F-'!AD$2-[1]!tbl_gk[[#This Row],[Marking]])/('F+ , F-'!AD$2-'F+ , F-'!AD$3))</f>
        <v>3.3127133826860035E-2</v>
      </c>
      <c r="AE1439" s="2" cm="1">
        <f t="array" ref="AE1439">[1]!table_weight[StandingTackle]*(('F+ , F-'!AE$2-[1]!tbl_gk[[#This Row],[StandingTackle]])/('F+ , F-'!AE$2-'F+ , F-'!AE$3))</f>
        <v>2.465854322450484E-2</v>
      </c>
      <c r="AF1439" s="2" cm="1">
        <f t="array" ref="AF1439">[1]!table_weight[SlidingTackle]*(('F+ , F-'!AF$2-[1]!tbl_gk[[#This Row],[SlidingTackle]])/('F+ , F-'!AF$2-'F+ , F-'!AF$3))</f>
        <v>1.0461200155850536E-2</v>
      </c>
      <c r="AG1439" s="2" cm="1">
        <f t="array" ref="AG1439">[1]!table_weight[GKDiving]*(('F+ , F-'!AG$2-[1]!tbl_gk[[#This Row],[GKDiving]])/('F+ , F-'!AG$2-'F+ , F-'!AG$3))</f>
        <v>4.9535417300476586E-2</v>
      </c>
      <c r="AH1439" s="2" cm="1">
        <f t="array" ref="AH1439">[1]!table_weight[GKHandling]*(('F+ , F-'!AH$2-[1]!tbl_gk[[#This Row],[GKHandling]])/('F+ , F-'!AH$2-'F+ , F-'!AH$3))</f>
        <v>5.8818666419756312E-2</v>
      </c>
      <c r="AI1439" s="2" cm="1">
        <f t="array" ref="AI1439">[1]!table_weight[GKKicking]*(('F+ , F-'!AI$2-[1]!tbl_gk[[#This Row],[GKKicking]])/('F+ , F-'!AI$2-'F+ , F-'!AI$3))</f>
        <v>2.8621843626407038E-2</v>
      </c>
      <c r="AJ1439" s="2" cm="1">
        <f t="array" ref="AJ1439">[1]!table_weight[GKPositioning]*(('F+ , F-'!AJ$2-[1]!tbl_gk[[#This Row],[GKPositioning]])/('F+ , F-'!AJ$2-'F+ , F-'!AJ$3))</f>
        <v>1.9551379560506409E-2</v>
      </c>
      <c r="AK1439" s="2" cm="1">
        <f t="array" ref="AK1439">[1]!table_weight[GKReflexes]*(('F+ , F-'!AK$2-[1]!tbl_gk[[#This Row],[GKReflexes]])/('F+ , F-'!AK$2-'F+ , F-'!AK$3))</f>
        <v>6.012574789575089E-2</v>
      </c>
    </row>
    <row r="1440" spans="1:37" x14ac:dyDescent="0.55000000000000004">
      <c r="A1440" s="7">
        <f>[1]!tbl_gk[[#This Row],[ID]]</f>
        <v>256229</v>
      </c>
      <c r="B1440" s="1" cm="1">
        <f t="array" ref="B1440">[1]!table_weight[ValueEUR]*(('F+ , F-'!B$2-[1]!tbl_gk[[#This Row],[ValueEUR]])/('F+ , F-'!B$2-'F+ , F-'!B$3))</f>
        <v>9.7538055693859437E-5</v>
      </c>
      <c r="C1440" s="1" cm="1">
        <f t="array" ref="C1440">[1]!table_weight[WageEUR]*(('F+ , F-'!C$2-[1]!tbl_gk[[#This Row],[WageEUR]])/('F+ , F-'!C$2-'F+ , F-'!C$3))</f>
        <v>7.8241870618836313E-5</v>
      </c>
      <c r="D1440" s="1" cm="1">
        <f t="array" ref="D1440">[1]!table_weight[Crossing]*(('F+ , F-'!D$2-[1]!tbl_gk[[#This Row],[Crossing]])/('F+ , F-'!D$2-'F+ , F-'!D$3))</f>
        <v>3.3625286215233793E-2</v>
      </c>
      <c r="E1440" s="1" cm="1">
        <f t="array" ref="E1440">[1]!table_weight[Finishing]*(('F+ , F-'!E$2-[1]!tbl_gk[[#This Row],[Finishing]])/('F+ , F-'!E$2-'F+ , F-'!E$3))</f>
        <v>2.096326437480962E-2</v>
      </c>
      <c r="F1440" s="1" cm="1">
        <f t="array" ref="F1440">[1]!table_weight[HeadingAccuracy]*(('F+ , F-'!F$2-[1]!tbl_gk[[#This Row],[HeadingAccuracy]])/('F+ , F-'!F$2-'F+ , F-'!F$3))</f>
        <v>1.1274360672166649E-2</v>
      </c>
      <c r="G1440" s="1" cm="1">
        <f t="array" ref="G1440">[1]!table_weight[ShortPassing]*(('F+ , F-'!G$2-[1]!tbl_gk[[#This Row],[ShortPassing]])/('F+ , F-'!G$2-'F+ , F-'!G$3))</f>
        <v>4.6409239370648142E-2</v>
      </c>
      <c r="H1440" s="1" cm="1">
        <f t="array" ref="H1440">[1]!table_weight[Volleys]*(('F+ , F-'!H$2-[1]!tbl_gk[[#This Row],[Volleys]])/('F+ , F-'!H$2-'F+ , F-'!H$3))</f>
        <v>2.6620018253726502E-3</v>
      </c>
      <c r="I1440" s="1" cm="1">
        <f t="array" ref="I1440">[1]!table_weight[Dribbling]*(('F+ , F-'!I$2-[1]!tbl_gk[[#This Row],[Dribbling]])/('F+ , F-'!I$2-'F+ , F-'!I$3))</f>
        <v>2.1513320874440363E-2</v>
      </c>
      <c r="J1440" s="1" cm="1">
        <f t="array" ref="J1440">[1]!table_weight[Curve]*(('F+ , F-'!J$2-[1]!tbl_gk[[#This Row],[Curve]])/('F+ , F-'!J$2-'F+ , F-'!J$3))</f>
        <v>9.6339113680153961E-3</v>
      </c>
      <c r="K1440" s="1" cm="1">
        <f t="array" ref="K1440">[1]!table_weight[FKAccuracy]*(('F+ , F-'!K$2-[1]!tbl_gk[[#This Row],[FKAccuracy]])/('F+ , F-'!K$2-'F+ , F-'!K$3))</f>
        <v>9.5832065713416324E-3</v>
      </c>
      <c r="L1440" s="1" cm="1">
        <f t="array" ref="L1440">[1]!table_weight[LongPassing]*(('F+ , F-'!L$2-[1]!tbl_gk[[#This Row],[LongPassing]])/('F+ , F-'!L$2-'F+ , F-'!L$3))</f>
        <v>2.3281236303259328E-2</v>
      </c>
      <c r="M1440" s="1" cm="1">
        <f t="array" ref="M1440">[1]!table_weight[BallControl]*(('F+ , F-'!M$2-[1]!tbl_gk[[#This Row],[BallControl]])/('F+ , F-'!M$2-'F+ , F-'!M$3))</f>
        <v>1.2603763744621627E-2</v>
      </c>
      <c r="N1440" s="1" cm="1">
        <f t="array" ref="N1440">[1]!table_weight[Acceleration]*(('F+ , F-'!N$2-[1]!tbl_gk[[#This Row],[Acceleration]])/('F+ , F-'!N$2-'F+ , F-'!N$3))</f>
        <v>8.1175396839599755E-3</v>
      </c>
      <c r="O1440" s="1" cm="1">
        <f t="array" ref="O1440">[1]!table_weight[SprintSpeed]*(('F+ , F-'!O$2-[1]!tbl_gk[[#This Row],[SprintSpeed]])/('F+ , F-'!O$2-'F+ , F-'!O$3))</f>
        <v>9.838758746577414E-3</v>
      </c>
      <c r="P1440" s="1" cm="1">
        <f t="array" ref="P1440">[1]!table_weight[Agility]*(('F+ , F-'!P$2-[1]!tbl_gk[[#This Row],[Agility]])/('F+ , F-'!P$2-'F+ , F-'!P$3))</f>
        <v>4.5634317006388652E-3</v>
      </c>
      <c r="Q1440" s="1" cm="1">
        <f t="array" ref="Q1440">[1]!table_weight[Reactions]*(('F+ , F-'!Q$2-[1]!tbl_gk[[#This Row],[Reactions]])/('F+ , F-'!Q$2-'F+ , F-'!Q$3))</f>
        <v>2.1141322002959716E-3</v>
      </c>
      <c r="R1440" s="1" cm="1">
        <f t="array" ref="R1440">[1]!table_weight[Balance]*(('F+ , F-'!R$2-[1]!tbl_gk[[#This Row],[Balance]])/('F+ , F-'!R$2-'F+ , F-'!R$3))</f>
        <v>2.5455877513767822E-3</v>
      </c>
      <c r="S1440" s="1" cm="1">
        <f t="array" ref="S1440">[1]!table_weight[ShotPower]*(('F+ , F-'!S$2-[1]!tbl_gk[[#This Row],[ShotPower]])/('F+ , F-'!S$2-'F+ , F-'!S$3))</f>
        <v>6.7523948741159906E-3</v>
      </c>
      <c r="T1440" s="1" cm="1">
        <f t="array" ref="T1440">[1]!table_weight[Jumping]*(('F+ , F-'!T$2-[1]!tbl_gk[[#This Row],[Jumping]])/('F+ , F-'!T$2-'F+ , F-'!T$3))</f>
        <v>2.7478728519976002E-3</v>
      </c>
      <c r="U1440" s="1" cm="1">
        <f t="array" ref="U1440">[1]!table_weight[Stamina]*(('F+ , F-'!U$2-[1]!tbl_gk[[#This Row],[Stamina]])/('F+ , F-'!U$2-'F+ , F-'!U$3))</f>
        <v>1.8032915591234249E-2</v>
      </c>
      <c r="V1440" s="1" cm="1">
        <f t="array" ref="V1440">[1]!table_weight[Strength]*(('F+ , F-'!V$2-[1]!tbl_gk[[#This Row],[Strength]])/('F+ , F-'!V$2-'F+ , F-'!V$3))</f>
        <v>2.2183348544772292E-2</v>
      </c>
      <c r="W1440" s="1" cm="1">
        <f t="array" ref="W1440">[1]!table_weight[LongShots]*(('F+ , F-'!W$2-[1]!tbl_gk[[#This Row],[LongShots]])/('F+ , F-'!W$2-'F+ , F-'!W$3))</f>
        <v>9.86888481601568E-3</v>
      </c>
      <c r="X1440" s="1" cm="1">
        <f t="array" ref="X1440">[1]!table_weight[Aggression]*(('F+ , F-'!X$2-[1]!tbl_gk[[#This Row],[Aggression]])/('F+ , F-'!X$2-'F+ , F-'!X$3))</f>
        <v>1.1560693641618476E-2</v>
      </c>
      <c r="Y1440" s="1" cm="1">
        <f t="array" ref="Y1440">[1]!table_weight[Interceptions]*(('F+ , F-'!Y$2-[1]!tbl_gk[[#This Row],[Interceptions]])/('F+ , F-'!Y$2-'F+ , F-'!Y$3))</f>
        <v>2.1469152933086991E-2</v>
      </c>
      <c r="Z1440" s="1" cm="1">
        <f t="array" ref="Z1440">[1]!table_weight[Positioning]*(('F+ , F-'!Z$2-[1]!tbl_gk[[#This Row],[Positioning]])/('F+ , F-'!Z$2-'F+ , F-'!Z$3))</f>
        <v>1.7746678835817667E-3</v>
      </c>
      <c r="AA1440" s="1" cm="1">
        <f t="array" ref="AA1440">[1]!table_weight[Vision]*(('F+ , F-'!AA$2-[1]!tbl_gk[[#This Row],[Vision]])/('F+ , F-'!AA$2-'F+ , F-'!AA$3))</f>
        <v>3.1944021904472104E-2</v>
      </c>
      <c r="AB1440" s="1" cm="1">
        <f t="array" ref="AB1440">[1]!table_weight[Penalties]*(('F+ , F-'!AB$2-[1]!tbl_gk[[#This Row],[Penalties]])/('F+ , F-'!AB$2-'F+ , F-'!AB$3))</f>
        <v>2.3096780543674466E-3</v>
      </c>
      <c r="AC1440" s="1" cm="1">
        <f t="array" ref="AC1440">[1]!table_weight[Composure]*(('F+ , F-'!AC$2-[1]!tbl_gk[[#This Row],[Composure]])/('F+ , F-'!AC$2-'F+ , F-'!AC$3))</f>
        <v>1.7079510458531426E-3</v>
      </c>
      <c r="AD1440" s="1" cm="1">
        <f t="array" ref="AD1440">[1]!table_weight[Marking]*(('F+ , F-'!AD$2-[1]!tbl_gk[[#This Row],[Marking]])/('F+ , F-'!AD$2-'F+ , F-'!AD$3))</f>
        <v>2.8394686137308601E-2</v>
      </c>
      <c r="AE1440" s="1" cm="1">
        <f t="array" ref="AE1440">[1]!table_weight[StandingTackle]*(('F+ , F-'!AE$2-[1]!tbl_gk[[#This Row],[StandingTackle]])/('F+ , F-'!AE$2-'F+ , F-'!AE$3))</f>
        <v>2.6900228972187096E-2</v>
      </c>
      <c r="AF1440" s="1" cm="1">
        <f t="array" ref="AF1440">[1]!table_weight[SlidingTackle]*(('F+ , F-'!AF$2-[1]!tbl_gk[[#This Row],[SlidingTackle]])/('F+ , F-'!AF$2-'F+ , F-'!AF$3))</f>
        <v>1.0461200155850536E-2</v>
      </c>
      <c r="AG1440" s="1" cm="1">
        <f t="array" ref="AG1440">[1]!table_weight[GKDiving]*(('F+ , F-'!AG$2-[1]!tbl_gk[[#This Row],[GKDiving]])/('F+ , F-'!AG$2-'F+ , F-'!AG$3))</f>
        <v>4.9535417300476586E-2</v>
      </c>
      <c r="AH1440" s="1" cm="1">
        <f t="array" ref="AH1440">[1]!table_weight[GKHandling]*(('F+ , F-'!AH$2-[1]!tbl_gk[[#This Row],[GKHandling]])/('F+ , F-'!AH$2-'F+ , F-'!AH$3))</f>
        <v>5.8818666419756312E-2</v>
      </c>
      <c r="AI1440" s="1" cm="1">
        <f t="array" ref="AI1440">[1]!table_weight[GKKicking]*(('F+ , F-'!AI$2-[1]!tbl_gk[[#This Row],[GKKicking]])/('F+ , F-'!AI$2-'F+ , F-'!AI$3))</f>
        <v>3.1305141466382698E-2</v>
      </c>
      <c r="AJ1440" s="1" cm="1">
        <f t="array" ref="AJ1440">[1]!table_weight[GKPositioning]*(('F+ , F-'!AJ$2-[1]!tbl_gk[[#This Row],[GKPositioning]])/('F+ , F-'!AJ$2-'F+ , F-'!AJ$3))</f>
        <v>2.2704827876717123E-2</v>
      </c>
      <c r="AK1440" s="1" cm="1">
        <f t="array" ref="AK1440">[1]!table_weight[GKReflexes]*(('F+ , F-'!AK$2-[1]!tbl_gk[[#This Row],[GKReflexes]])/('F+ , F-'!AK$2-'F+ , F-'!AK$3))</f>
        <v>6.012574789575089E-2</v>
      </c>
    </row>
    <row r="1441" spans="1:37" x14ac:dyDescent="0.55000000000000004">
      <c r="A1441" s="8">
        <f>[1]!tbl_gk[[#This Row],[ID]]</f>
        <v>256323</v>
      </c>
      <c r="B1441" s="2" cm="1">
        <f t="array" ref="B1441">[1]!table_weight[ValueEUR]*(('F+ , F-'!B$2-[1]!tbl_gk[[#This Row],[ValueEUR]])/('F+ , F-'!B$2-'F+ , F-'!B$3))</f>
        <v>5.2781669378639128E-5</v>
      </c>
      <c r="C1441" s="2" cm="1">
        <f t="array" ref="C1441">[1]!table_weight[WageEUR]*(('F+ , F-'!C$2-[1]!tbl_gk[[#This Row],[WageEUR]])/('F+ , F-'!C$2-'F+ , F-'!C$3))</f>
        <v>0</v>
      </c>
      <c r="D1441" s="2" cm="1">
        <f t="array" ref="D1441">[1]!table_weight[Crossing]*(('F+ , F-'!D$2-[1]!tbl_gk[[#This Row],[Crossing]])/('F+ , F-'!D$2-'F+ , F-'!D$3))</f>
        <v>3.9229500584439428E-2</v>
      </c>
      <c r="E1441" s="2" cm="1">
        <f t="array" ref="E1441">[1]!table_weight[Finishing]*(('F+ , F-'!E$2-[1]!tbl_gk[[#This Row],[Finishing]])/('F+ , F-'!E$2-'F+ , F-'!E$3))</f>
        <v>1.8966763005780131E-2</v>
      </c>
      <c r="F1441" s="2" cm="1">
        <f t="array" ref="F1441">[1]!table_weight[HeadingAccuracy]*(('F+ , F-'!F$2-[1]!tbl_gk[[#This Row],[HeadingAccuracy]])/('F+ , F-'!F$2-'F+ , F-'!F$3))</f>
        <v>1.0439222844598752E-2</v>
      </c>
      <c r="G1441" s="2" cm="1">
        <f t="array" ref="G1441">[1]!table_weight[ShortPassing]*(('F+ , F-'!G$2-[1]!tbl_gk[[#This Row],[ShortPassing]])/('F+ , F-'!G$2-'F+ , F-'!G$3))</f>
        <v>5.0628261131616156E-2</v>
      </c>
      <c r="H1441" s="2" cm="1">
        <f t="array" ref="H1441">[1]!table_weight[Volleys]*(('F+ , F-'!H$2-[1]!tbl_gk[[#This Row],[Volleys]])/('F+ , F-'!H$2-'F+ , F-'!H$3))</f>
        <v>2.1990449861774069E-3</v>
      </c>
      <c r="I1441" s="2" cm="1">
        <f t="array" ref="I1441">[1]!table_weight[Dribbling]*(('F+ , F-'!I$2-[1]!tbl_gk[[#This Row],[Dribbling]])/('F+ , F-'!I$2-'F+ , F-'!I$3))</f>
        <v>2.1513320874440363E-2</v>
      </c>
      <c r="J1441" s="2" cm="1">
        <f t="array" ref="J1441">[1]!table_weight[Curve]*(('F+ , F-'!J$2-[1]!tbl_gk[[#This Row],[Curve]])/('F+ , F-'!J$2-'F+ , F-'!J$3))</f>
        <v>9.6339113680153961E-3</v>
      </c>
      <c r="K1441" s="2" cm="1">
        <f t="array" ref="K1441">[1]!table_weight[FKAccuracy]*(('F+ , F-'!K$2-[1]!tbl_gk[[#This Row],[FKAccuracy]])/('F+ , F-'!K$2-'F+ , F-'!K$3))</f>
        <v>8.9747490112564478E-3</v>
      </c>
      <c r="L1441" s="2" cm="1">
        <f t="array" ref="L1441">[1]!table_weight[LongPassing]*(('F+ , F-'!L$2-[1]!tbl_gk[[#This Row],[LongPassing]])/('F+ , F-'!L$2-'F+ , F-'!L$3))</f>
        <v>2.652978090371412E-2</v>
      </c>
      <c r="M1441" s="2" cm="1">
        <f t="array" ref="M1441">[1]!table_weight[BallControl]*(('F+ , F-'!M$2-[1]!tbl_gk[[#This Row],[BallControl]])/('F+ , F-'!M$2-'F+ , F-'!M$3))</f>
        <v>1.4342213916293577E-2</v>
      </c>
      <c r="N1441" s="2" cm="1">
        <f t="array" ref="N1441">[1]!table_weight[Acceleration]*(('F+ , F-'!N$2-[1]!tbl_gk[[#This Row],[Acceleration]])/('F+ , F-'!N$2-'F+ , F-'!N$3))</f>
        <v>5.1862059091966504E-3</v>
      </c>
      <c r="O1441" s="2" cm="1">
        <f t="array" ref="O1441">[1]!table_weight[SprintSpeed]*(('F+ , F-'!O$2-[1]!tbl_gk[[#This Row],[SprintSpeed]])/('F+ , F-'!O$2-'F+ , F-'!O$3))</f>
        <v>7.8710069972619326E-3</v>
      </c>
      <c r="P1441" s="2" cm="1">
        <f t="array" ref="P1441">[1]!table_weight[Agility]*(('F+ , F-'!P$2-[1]!tbl_gk[[#This Row],[Agility]])/('F+ , F-'!P$2-'F+ , F-'!P$3))</f>
        <v>4.9144649083803166E-3</v>
      </c>
      <c r="Q1441" s="2" cm="1">
        <f t="array" ref="Q1441">[1]!table_weight[Reactions]*(('F+ , F-'!Q$2-[1]!tbl_gk[[#This Row],[Reactions]])/('F+ , F-'!Q$2-'F+ , F-'!Q$3))</f>
        <v>2.1141322002959716E-3</v>
      </c>
      <c r="R1441" s="2" cm="1">
        <f t="array" ref="R1441">[1]!table_weight[Balance]*(('F+ , F-'!R$2-[1]!tbl_gk[[#This Row],[Balance]])/('F+ , F-'!R$2-'F+ , F-'!R$3))</f>
        <v>1.8626251839342308E-3</v>
      </c>
      <c r="S1441" s="2" cm="1">
        <f t="array" ref="S1441">[1]!table_weight[ShotPower]*(('F+ , F-'!S$2-[1]!tbl_gk[[#This Row],[ShotPower]])/('F+ , F-'!S$2-'F+ , F-'!S$3))</f>
        <v>9.0897623305407575E-3</v>
      </c>
      <c r="T1441" s="2" cm="1">
        <f t="array" ref="T1441">[1]!table_weight[Jumping]*(('F+ , F-'!T$2-[1]!tbl_gk[[#This Row],[Jumping]])/('F+ , F-'!T$2-'F+ , F-'!T$3))</f>
        <v>3.0913569584973006E-3</v>
      </c>
      <c r="U1441" s="2" cm="1">
        <f t="array" ref="U1441">[1]!table_weight[Stamina]*(('F+ , F-'!U$2-[1]!tbl_gk[[#This Row],[Stamina]])/('F+ , F-'!U$2-'F+ , F-'!U$3))</f>
        <v>1.88916258574835E-2</v>
      </c>
      <c r="V1441" s="2" cm="1">
        <f t="array" ref="V1441">[1]!table_weight[Strength]*(('F+ , F-'!V$2-[1]!tbl_gk[[#This Row],[Strength]])/('F+ , F-'!V$2-'F+ , F-'!V$3))</f>
        <v>1.3310009126863375E-2</v>
      </c>
      <c r="W1441" s="2" cm="1">
        <f t="array" ref="W1441">[1]!table_weight[LongShots]*(('F+ , F-'!W$2-[1]!tbl_gk[[#This Row],[LongShots]])/('F+ , F-'!W$2-'F+ , F-'!W$3))</f>
        <v>9.3494698256990638E-3</v>
      </c>
      <c r="X1441" s="2" cm="1">
        <f t="array" ref="X1441">[1]!table_weight[Aggression]*(('F+ , F-'!X$2-[1]!tbl_gk[[#This Row],[Aggression]])/('F+ , F-'!X$2-'F+ , F-'!X$3))</f>
        <v>1.5819896562214757E-2</v>
      </c>
      <c r="Y1441" s="2" cm="1">
        <f t="array" ref="Y1441">[1]!table_weight[Interceptions]*(('F+ , F-'!Y$2-[1]!tbl_gk[[#This Row],[Interceptions]])/('F+ , F-'!Y$2-'F+ , F-'!Y$3))</f>
        <v>2.0084046292242669E-2</v>
      </c>
      <c r="Z1441" s="2" cm="1">
        <f t="array" ref="Z1441">[1]!table_weight[Positioning]*(('F+ , F-'!Z$2-[1]!tbl_gk[[#This Row],[Positioning]])/('F+ , F-'!Z$2-'F+ , F-'!Z$3))</f>
        <v>2.2183348544772088E-3</v>
      </c>
      <c r="AA1441" s="2" cm="1">
        <f t="array" ref="AA1441">[1]!table_weight[Vision]*(('F+ , F-'!AA$2-[1]!tbl_gk[[#This Row],[Vision]])/('F+ , F-'!AA$2-'F+ , F-'!AA$3))</f>
        <v>3.3363756211337532E-2</v>
      </c>
      <c r="AB1441" s="2" cm="1">
        <f t="array" ref="AB1441">[1]!table_weight[Penalties]*(('F+ , F-'!AB$2-[1]!tbl_gk[[#This Row],[Penalties]])/('F+ , F-'!AB$2-'F+ , F-'!AB$3))</f>
        <v>2.2705309687002014E-3</v>
      </c>
      <c r="AC1441" s="2" cm="1">
        <f t="array" ref="AC1441">[1]!table_weight[Composure]*(('F+ , F-'!AC$2-[1]!tbl_gk[[#This Row],[Composure]])/('F+ , F-'!AC$2-'F+ , F-'!AC$3))</f>
        <v>2.2950592178651603E-3</v>
      </c>
      <c r="AD1441" s="2" cm="1">
        <f t="array" ref="AD1441">[1]!table_weight[Marking]*(('F+ , F-'!AD$2-[1]!tbl_gk[[#This Row],[Marking]])/('F+ , F-'!AD$2-'F+ , F-'!AD$3))</f>
        <v>3.7859581516411465E-2</v>
      </c>
      <c r="AE1441" s="2" cm="1">
        <f t="array" ref="AE1441">[1]!table_weight[StandingTackle]*(('F+ , F-'!AE$2-[1]!tbl_gk[[#This Row],[StandingTackle]])/('F+ , F-'!AE$2-'F+ , F-'!AE$3))</f>
        <v>2.017517172914032E-2</v>
      </c>
      <c r="AF1441" s="2" cm="1">
        <f t="array" ref="AF1441">[1]!table_weight[SlidingTackle]*(('F+ , F-'!AF$2-[1]!tbl_gk[[#This Row],[SlidingTackle]])/('F+ , F-'!AF$2-'F+ , F-'!AF$3))</f>
        <v>7.4722858256075263E-3</v>
      </c>
      <c r="AG1441" s="2" cm="1">
        <f t="array" ref="AG1441">[1]!table_weight[GKDiving]*(('F+ , F-'!AG$2-[1]!tbl_gk[[#This Row],[GKDiving]])/('F+ , F-'!AG$2-'F+ , F-'!AG$3))</f>
        <v>5.4659770814318998E-2</v>
      </c>
      <c r="AH1441" s="2" cm="1">
        <f t="array" ref="AH1441">[1]!table_weight[GKHandling]*(('F+ , F-'!AH$2-[1]!tbl_gk[[#This Row],[GKHandling]])/('F+ , F-'!AH$2-'F+ , F-'!AH$3))</f>
        <v>7.4860120897871668E-2</v>
      </c>
      <c r="AI1441" s="2" cm="1">
        <f t="array" ref="AI1441">[1]!table_weight[GKKicking]*(('F+ , F-'!AI$2-[1]!tbl_gk[[#This Row],[GKKicking]])/('F+ , F-'!AI$2-'F+ , F-'!AI$3))</f>
        <v>4.2038332826285336E-2</v>
      </c>
      <c r="AJ1441" s="2" cm="1">
        <f t="array" ref="AJ1441">[1]!table_weight[GKPositioning]*(('F+ , F-'!AJ$2-[1]!tbl_gk[[#This Row],[GKPositioning]])/('F+ , F-'!AJ$2-'F+ , F-'!AJ$3))</f>
        <v>3.2795862488591399E-2</v>
      </c>
      <c r="AK1441" s="2" cm="1">
        <f t="array" ref="AK1441">[1]!table_weight[GKReflexes]*(('F+ , F-'!AK$2-[1]!tbl_gk[[#This Row],[GKReflexes]])/('F+ , F-'!AK$2-'F+ , F-'!AK$3))</f>
        <v>5.2837778453841702E-2</v>
      </c>
    </row>
    <row r="1442" spans="1:37" x14ac:dyDescent="0.55000000000000004">
      <c r="A1442" s="7">
        <f>[1]!tbl_gk[[#This Row],[ID]]</f>
        <v>256359</v>
      </c>
      <c r="B1442" s="1" cm="1">
        <f t="array" ref="B1442">[1]!table_weight[ValueEUR]*(('F+ , F-'!B$2-[1]!tbl_gk[[#This Row],[ValueEUR]])/('F+ , F-'!B$2-'F+ , F-'!B$3))</f>
        <v>1.4383776567512181E-4</v>
      </c>
      <c r="C1442" s="1" cm="1">
        <f t="array" ref="C1442">[1]!table_weight[WageEUR]*(('F+ , F-'!C$2-[1]!tbl_gk[[#This Row],[WageEUR]])/('F+ , F-'!C$2-'F+ , F-'!C$3))</f>
        <v>0</v>
      </c>
      <c r="D1442" s="1" cm="1">
        <f t="array" ref="D1442">[1]!table_weight[Crossing]*(('F+ , F-'!D$2-[1]!tbl_gk[[#This Row],[Crossing]])/('F+ , F-'!D$2-'F+ , F-'!D$3))</f>
        <v>3.0262757593710415E-2</v>
      </c>
      <c r="E1442" s="1" cm="1">
        <f t="array" ref="E1442">[1]!table_weight[Finishing]*(('F+ , F-'!E$2-[1]!tbl_gk[[#This Row],[Finishing]])/('F+ , F-'!E$2-'F+ , F-'!E$3))</f>
        <v>1.7968512321265388E-2</v>
      </c>
      <c r="F1442" s="1" cm="1">
        <f t="array" ref="F1442">[1]!table_weight[HeadingAccuracy]*(('F+ , F-'!F$2-[1]!tbl_gk[[#This Row],[HeadingAccuracy]])/('F+ , F-'!F$2-'F+ , F-'!F$3))</f>
        <v>6.26353370675925E-3</v>
      </c>
      <c r="G1442" s="1" cm="1">
        <f t="array" ref="G1442">[1]!table_weight[ShortPassing]*(('F+ , F-'!G$2-[1]!tbl_gk[[#This Row],[ShortPassing]])/('F+ , F-'!G$2-'F+ , F-'!G$3))</f>
        <v>7.4536051110434903E-2</v>
      </c>
      <c r="H1442" s="1" cm="1">
        <f t="array" ref="H1442">[1]!table_weight[Volleys]*(('F+ , F-'!H$2-[1]!tbl_gk[[#This Row],[Volleys]])/('F+ , F-'!H$2-'F+ , F-'!H$3))</f>
        <v>2.4305234057750281E-3</v>
      </c>
      <c r="I1442" s="1" cm="1">
        <f t="array" ref="I1442">[1]!table_weight[Dribbling]*(('F+ , F-'!I$2-[1]!tbl_gk[[#This Row],[Dribbling]])/('F+ , F-'!I$2-'F+ , F-'!I$3))</f>
        <v>1.8579686209743949E-2</v>
      </c>
      <c r="J1442" s="1" cm="1">
        <f t="array" ref="J1442">[1]!table_weight[Curve]*(('F+ , F-'!J$2-[1]!tbl_gk[[#This Row],[Curve]])/('F+ , F-'!J$2-'F+ , F-'!J$3))</f>
        <v>9.6339113680153961E-3</v>
      </c>
      <c r="K1442" s="1" cm="1">
        <f t="array" ref="K1442">[1]!table_weight[FKAccuracy]*(('F+ , F-'!K$2-[1]!tbl_gk[[#This Row],[FKAccuracy]])/('F+ , F-'!K$2-'F+ , F-'!K$3))</f>
        <v>9.1268634012777444E-3</v>
      </c>
      <c r="L1442" s="1" cm="1">
        <f t="array" ref="L1442">[1]!table_weight[LongPassing]*(('F+ , F-'!L$2-[1]!tbl_gk[[#This Row],[LongPassing]])/('F+ , F-'!L$2-'F+ , F-'!L$3))</f>
        <v>1.7866995302501344E-2</v>
      </c>
      <c r="M1442" s="1" cm="1">
        <f t="array" ref="M1442">[1]!table_weight[BallControl]*(('F+ , F-'!M$2-[1]!tbl_gk[[#This Row],[BallControl]])/('F+ , F-'!M$2-'F+ , F-'!M$3))</f>
        <v>7.3884132296057822E-3</v>
      </c>
      <c r="N1442" s="1" cm="1">
        <f t="array" ref="N1442">[1]!table_weight[Acceleration]*(('F+ , F-'!N$2-[1]!tbl_gk[[#This Row],[Acceleration]])/('F+ , F-'!N$2-'F+ , F-'!N$3))</f>
        <v>1.0146924604949968E-2</v>
      </c>
      <c r="O1442" s="1" cm="1">
        <f t="array" ref="O1442">[1]!table_weight[SprintSpeed]*(('F+ , F-'!O$2-[1]!tbl_gk[[#This Row],[SprintSpeed]])/('F+ , F-'!O$2-'F+ , F-'!O$3))</f>
        <v>1.0963188317614834E-2</v>
      </c>
      <c r="P1442" s="1" cm="1">
        <f t="array" ref="P1442">[1]!table_weight[Agility]*(('F+ , F-'!P$2-[1]!tbl_gk[[#This Row],[Agility]])/('F+ , F-'!P$2-'F+ , F-'!P$3))</f>
        <v>2.92527673117876E-3</v>
      </c>
      <c r="Q1442" s="1" cm="1">
        <f t="array" ref="Q1442">[1]!table_weight[Reactions]*(('F+ , F-'!Q$2-[1]!tbl_gk[[#This Row],[Reactions]])/('F+ , F-'!Q$2-'F+ , F-'!Q$3))</f>
        <v>2.5266458003537222E-3</v>
      </c>
      <c r="R1442" s="1" cm="1">
        <f t="array" ref="R1442">[1]!table_weight[Balance]*(('F+ , F-'!R$2-[1]!tbl_gk[[#This Row],[Balance]])/('F+ , F-'!R$2-'F+ , F-'!R$3))</f>
        <v>1.3659251348851025E-3</v>
      </c>
      <c r="S1442" s="1" cm="1">
        <f t="array" ref="S1442">[1]!table_weight[ShotPower]*(('F+ , F-'!S$2-[1]!tbl_gk[[#This Row],[ShotPower]])/('F+ , F-'!S$2-'F+ , F-'!S$3))</f>
        <v>5.7135648934827617E-3</v>
      </c>
      <c r="T1442" s="1" cm="1">
        <f t="array" ref="T1442">[1]!table_weight[Jumping]*(('F+ , F-'!T$2-[1]!tbl_gk[[#This Row],[Jumping]])/('F+ , F-'!T$2-'F+ , F-'!T$3))</f>
        <v>1.6315495058735752E-3</v>
      </c>
      <c r="U1442" s="1" cm="1">
        <f t="array" ref="U1442">[1]!table_weight[Stamina]*(('F+ , F-'!U$2-[1]!tbl_gk[[#This Row],[Stamina]])/('F+ , F-'!U$2-'F+ , F-'!U$3))</f>
        <v>0</v>
      </c>
      <c r="V1442" s="1" cm="1">
        <f t="array" ref="V1442">[1]!table_weight[Strength]*(('F+ , F-'!V$2-[1]!tbl_gk[[#This Row],[Strength]])/('F+ , F-'!V$2-'F+ , F-'!V$3))</f>
        <v>4.3479363147753691E-2</v>
      </c>
      <c r="W1442" s="1" cm="1">
        <f t="array" ref="W1442">[1]!table_weight[LongShots]*(('F+ , F-'!W$2-[1]!tbl_gk[[#This Row],[LongShots]])/('F+ , F-'!W$2-'F+ , F-'!W$3))</f>
        <v>9.86888481601568E-3</v>
      </c>
      <c r="X1442" s="1" cm="1">
        <f t="array" ref="X1442">[1]!table_weight[Aggression]*(('F+ , F-'!X$2-[1]!tbl_gk[[#This Row],[Aggression]])/('F+ , F-'!X$2-'F+ , F-'!X$3))</f>
        <v>1.5211439002129575E-2</v>
      </c>
      <c r="Y1442" s="1" cm="1">
        <f t="array" ref="Y1442">[1]!table_weight[Interceptions]*(('F+ , F-'!Y$2-[1]!tbl_gk[[#This Row],[Interceptions]])/('F+ , F-'!Y$2-'F+ , F-'!Y$3))</f>
        <v>2.5624472855619959E-2</v>
      </c>
      <c r="Z1442" s="1" cm="1">
        <f t="array" ref="Z1442">[1]!table_weight[Positioning]*(('F+ , F-'!Z$2-[1]!tbl_gk[[#This Row],[Positioning]])/('F+ , F-'!Z$2-'F+ , F-'!Z$3))</f>
        <v>8.8733394179088337E-4</v>
      </c>
      <c r="AA1442" s="1" cm="1">
        <f t="array" ref="AA1442">[1]!table_weight[Vision]*(('F+ , F-'!AA$2-[1]!tbl_gk[[#This Row],[Vision]])/('F+ , F-'!AA$2-'F+ , F-'!AA$3))</f>
        <v>8.5184058411925615E-3</v>
      </c>
      <c r="AB1442" s="1" cm="1">
        <f t="array" ref="AB1442">[1]!table_weight[Penalties]*(('F+ , F-'!AB$2-[1]!tbl_gk[[#This Row],[Penalties]])/('F+ , F-'!AB$2-'F+ , F-'!AB$3))</f>
        <v>2.3096780543674466E-3</v>
      </c>
      <c r="AC1442" s="1" cm="1">
        <f t="array" ref="AC1442">[1]!table_weight[Composure]*(('F+ , F-'!AC$2-[1]!tbl_gk[[#This Row],[Composure]])/('F+ , F-'!AC$2-'F+ , F-'!AC$3))</f>
        <v>2.0281918669506067E-3</v>
      </c>
      <c r="AD1442" s="1" cm="1">
        <f t="array" ref="AD1442">[1]!table_weight[Marking]*(('F+ , F-'!AD$2-[1]!tbl_gk[[#This Row],[Marking]])/('F+ , F-'!AD$2-'F+ , F-'!AD$3))</f>
        <v>3.1549651263676225E-2</v>
      </c>
      <c r="AE1442" s="1" cm="1">
        <f t="array" ref="AE1442">[1]!table_weight[StandingTackle]*(('F+ , F-'!AE$2-[1]!tbl_gk[[#This Row],[StandingTackle]])/('F+ , F-'!AE$2-'F+ , F-'!AE$3))</f>
        <v>3.5866971962916126E-2</v>
      </c>
      <c r="AF1442" s="1" cm="1">
        <f t="array" ref="AF1442">[1]!table_weight[SlidingTackle]*(('F+ , F-'!AF$2-[1]!tbl_gk[[#This Row],[SlidingTackle]])/('F+ , F-'!AF$2-'F+ , F-'!AF$3))</f>
        <v>1.0461200155850536E-2</v>
      </c>
      <c r="AG1442" s="1" cm="1">
        <f t="array" ref="AG1442">[1]!table_weight[GKDiving]*(('F+ , F-'!AG$2-[1]!tbl_gk[[#This Row],[GKDiving]])/('F+ , F-'!AG$2-'F+ , F-'!AG$3))</f>
        <v>5.1243535138424057E-2</v>
      </c>
      <c r="AH1442" s="1" cm="1">
        <f t="array" ref="AH1442">[1]!table_weight[GKHandling]*(('F+ , F-'!AH$2-[1]!tbl_gk[[#This Row],[GKHandling]])/('F+ , F-'!AH$2-'F+ , F-'!AH$3))</f>
        <v>5.168913109614949E-2</v>
      </c>
      <c r="AI1442" s="1" cm="1">
        <f t="array" ref="AI1442">[1]!table_weight[GKKicking]*(('F+ , F-'!AI$2-[1]!tbl_gk[[#This Row],[GKKicking]])/('F+ , F-'!AI$2-'F+ , F-'!AI$3))</f>
        <v>2.5938545786431375E-2</v>
      </c>
      <c r="AJ1442" s="1" cm="1">
        <f t="array" ref="AJ1442">[1]!table_weight[GKPositioning]*(('F+ , F-'!AJ$2-[1]!tbl_gk[[#This Row],[GKPositioning]])/('F+ , F-'!AJ$2-'F+ , F-'!AJ$3))</f>
        <v>1.9551379560506409E-2</v>
      </c>
      <c r="AK1442" s="1" cm="1">
        <f t="array" ref="AK1442">[1]!table_weight[GKReflexes]*(('F+ , F-'!AK$2-[1]!tbl_gk[[#This Row],[GKReflexes]])/('F+ , F-'!AK$2-'F+ , F-'!AK$3))</f>
        <v>5.10157860933644E-2</v>
      </c>
    </row>
    <row r="1443" spans="1:37" x14ac:dyDescent="0.55000000000000004">
      <c r="A1443" s="8">
        <f>[1]!tbl_gk[[#This Row],[ID]]</f>
        <v>256407</v>
      </c>
      <c r="B1443" s="2" cm="1">
        <f t="array" ref="B1443">[1]!table_weight[ValueEUR]*(('F+ , F-'!B$2-[1]!tbl_gk[[#This Row],[ValueEUR]])/('F+ , F-'!B$2-'F+ , F-'!B$3))</f>
        <v>3.0588675060954019E-4</v>
      </c>
      <c r="C1443" s="2" cm="1">
        <f t="array" ref="C1443">[1]!table_weight[WageEUR]*(('F+ , F-'!C$2-[1]!tbl_gk[[#This Row],[WageEUR]])/('F+ , F-'!C$2-'F+ , F-'!C$3))</f>
        <v>3.9120935309418161E-4</v>
      </c>
      <c r="D1443" s="2" cm="1">
        <f t="array" ref="D1443">[1]!table_weight[Crossing]*(('F+ , F-'!D$2-[1]!tbl_gk[[#This Row],[Crossing]])/('F+ , F-'!D$2-'F+ , F-'!D$3))</f>
        <v>3.6987814836757178E-2</v>
      </c>
      <c r="E1443" s="2" cm="1">
        <f t="array" ref="E1443">[1]!table_weight[Finishing]*(('F+ , F-'!E$2-[1]!tbl_gk[[#This Row],[Finishing]])/('F+ , F-'!E$2-'F+ , F-'!E$3))</f>
        <v>2.1961515059324362E-2</v>
      </c>
      <c r="F1443" s="2" cm="1">
        <f t="array" ref="F1443">[1]!table_weight[HeadingAccuracy]*(('F+ , F-'!F$2-[1]!tbl_gk[[#This Row],[HeadingAccuracy]])/('F+ , F-'!F$2-'F+ , F-'!F$3))</f>
        <v>1.1691929585950599E-2</v>
      </c>
      <c r="G1443" s="2" cm="1">
        <f t="array" ref="G1443">[1]!table_weight[ShortPassing]*(('F+ , F-'!G$2-[1]!tbl_gk[[#This Row],[ShortPassing]])/('F+ , F-'!G$2-'F+ , F-'!G$3))</f>
        <v>5.2034601718605494E-2</v>
      </c>
      <c r="H1443" s="2" cm="1">
        <f t="array" ref="H1443">[1]!table_weight[Volleys]*(('F+ , F-'!H$2-[1]!tbl_gk[[#This Row],[Volleys]])/('F+ , F-'!H$2-'F+ , F-'!H$3))</f>
        <v>1.1573920979881087E-3</v>
      </c>
      <c r="I1443" s="2" cm="1">
        <f t="array" ref="I1443">[1]!table_weight[Dribbling]*(('F+ , F-'!I$2-[1]!tbl_gk[[#This Row],[Dribbling]])/('F+ , F-'!I$2-'F+ , F-'!I$3))</f>
        <v>1.4668173323482065E-2</v>
      </c>
      <c r="J1443" s="2" cm="1">
        <f t="array" ref="J1443">[1]!table_weight[Curve]*(('F+ , F-'!J$2-[1]!tbl_gk[[#This Row],[Curve]])/('F+ , F-'!J$2-'F+ , F-'!J$3))</f>
        <v>7.9437514788898884E-3</v>
      </c>
      <c r="K1443" s="2" cm="1">
        <f t="array" ref="K1443">[1]!table_weight[FKAccuracy]*(('F+ , F-'!K$2-[1]!tbl_gk[[#This Row],[FKAccuracy]])/('F+ , F-'!K$2-'F+ , F-'!K$3))</f>
        <v>9.5832065713416324E-3</v>
      </c>
      <c r="L1443" s="2" cm="1">
        <f t="array" ref="L1443">[1]!table_weight[LongPassing]*(('F+ , F-'!L$2-[1]!tbl_gk[[#This Row],[LongPassing]])/('F+ , F-'!L$2-'F+ , F-'!L$3))</f>
        <v>2.4364084503410925E-2</v>
      </c>
      <c r="M1443" s="2" cm="1">
        <f t="array" ref="M1443">[1]!table_weight[BallControl]*(('F+ , F-'!M$2-[1]!tbl_gk[[#This Row],[BallControl]])/('F+ , F-'!M$2-'F+ , F-'!M$3))</f>
        <v>1.2169151201703639E-2</v>
      </c>
      <c r="N1443" s="2" cm="1">
        <f t="array" ref="N1443">[1]!table_weight[Acceleration]*(('F+ , F-'!N$2-[1]!tbl_gk[[#This Row],[Acceleration]])/('F+ , F-'!N$2-'F+ , F-'!N$3))</f>
        <v>4.0587698419799877E-3</v>
      </c>
      <c r="O1443" s="2" cm="1">
        <f t="array" ref="O1443">[1]!table_weight[SprintSpeed]*(('F+ , F-'!O$2-[1]!tbl_gk[[#This Row],[SprintSpeed]])/('F+ , F-'!O$2-'F+ , F-'!O$3))</f>
        <v>5.6221478551870948E-3</v>
      </c>
      <c r="P1443" s="2" cm="1">
        <f t="array" ref="P1443">[1]!table_weight[Agility]*(('F+ , F-'!P$2-[1]!tbl_gk[[#This Row],[Agility]])/('F+ , F-'!P$2-'F+ , F-'!P$3))</f>
        <v>2.92527673117876E-3</v>
      </c>
      <c r="Q1443" s="2" cm="1">
        <f t="array" ref="Q1443">[1]!table_weight[Reactions]*(('F+ , F-'!Q$2-[1]!tbl_gk[[#This Row],[Reactions]])/('F+ , F-'!Q$2-'F+ , F-'!Q$3))</f>
        <v>1.3406692001876892E-3</v>
      </c>
      <c r="R1443" s="2" cm="1">
        <f t="array" ref="R1443">[1]!table_weight[Balance]*(('F+ , F-'!R$2-[1]!tbl_gk[[#This Row],[Balance]])/('F+ , F-'!R$2-'F+ , F-'!R$3))</f>
        <v>1.9247126900653719E-3</v>
      </c>
      <c r="S1443" s="2" cm="1">
        <f t="array" ref="S1443">[1]!table_weight[ShotPower]*(('F+ , F-'!S$2-[1]!tbl_gk[[#This Row],[ShotPower]])/('F+ , F-'!S$2-'F+ , F-'!S$3))</f>
        <v>5.4538573983244545E-3</v>
      </c>
      <c r="T1443" s="2" cm="1">
        <f t="array" ref="T1443">[1]!table_weight[Jumping]*(('F+ , F-'!T$2-[1]!tbl_gk[[#This Row],[Jumping]])/('F+ , F-'!T$2-'F+ , F-'!T$3))</f>
        <v>1.2880653993738752E-3</v>
      </c>
      <c r="U1443" s="2" cm="1">
        <f t="array" ref="U1443">[1]!table_weight[Stamina]*(('F+ , F-'!U$2-[1]!tbl_gk[[#This Row],[Stamina]])/('F+ , F-'!U$2-'F+ , F-'!U$3))</f>
        <v>1.5456784792486501E-2</v>
      </c>
      <c r="V1443" s="2" cm="1">
        <f t="array" ref="V1443">[1]!table_weight[Strength]*(('F+ , F-'!V$2-[1]!tbl_gk[[#This Row],[Strength]])/('F+ , F-'!V$2-'F+ , F-'!V$3))</f>
        <v>1.7746678835817833E-2</v>
      </c>
      <c r="W1443" s="2" cm="1">
        <f t="array" ref="W1443">[1]!table_weight[LongShots]*(('F+ , F-'!W$2-[1]!tbl_gk[[#This Row],[LongShots]])/('F+ , F-'!W$2-'F+ , F-'!W$3))</f>
        <v>9.86888481601568E-3</v>
      </c>
      <c r="X1443" s="2" cm="1">
        <f t="array" ref="X1443">[1]!table_weight[Aggression]*(('F+ , F-'!X$2-[1]!tbl_gk[[#This Row],[Aggression]])/('F+ , F-'!X$2-'F+ , F-'!X$3))</f>
        <v>4.8676604806814636E-3</v>
      </c>
      <c r="Y1443" s="2" cm="1">
        <f t="array" ref="Y1443">[1]!table_weight[Interceptions]*(('F+ , F-'!Y$2-[1]!tbl_gk[[#This Row],[Interceptions]])/('F+ , F-'!Y$2-'F+ , F-'!Y$3))</f>
        <v>2.2161706253509151E-2</v>
      </c>
      <c r="Z1443" s="2" cm="1">
        <f t="array" ref="Z1443">[1]!table_weight[Positioning]*(('F+ , F-'!Z$2-[1]!tbl_gk[[#This Row],[Positioning]])/('F+ , F-'!Z$2-'F+ , F-'!Z$3))</f>
        <v>1.9225568738802474E-3</v>
      </c>
      <c r="AA1443" s="2" cm="1">
        <f t="array" ref="AA1443">[1]!table_weight[Vision]*(('F+ , F-'!AA$2-[1]!tbl_gk[[#This Row],[Vision]])/('F+ , F-'!AA$2-'F+ , F-'!AA$3))</f>
        <v>2.8394686137308535E-2</v>
      </c>
      <c r="AB1443" s="2" cm="1">
        <f t="array" ref="AB1443">[1]!table_weight[Penalties]*(('F+ , F-'!AB$2-[1]!tbl_gk[[#This Row],[Penalties]])/('F+ , F-'!AB$2-'F+ , F-'!AB$3))</f>
        <v>2.2705309687002014E-3</v>
      </c>
      <c r="AC1443" s="2" cm="1">
        <f t="array" ref="AC1443">[1]!table_weight[Composure]*(('F+ , F-'!AC$2-[1]!tbl_gk[[#This Row],[Composure]])/('F+ , F-'!AC$2-'F+ , F-'!AC$3))</f>
        <v>1.8680714564018749E-3</v>
      </c>
      <c r="AD1443" s="2" cm="1">
        <f t="array" ref="AD1443">[1]!table_weight[Marking]*(('F+ , F-'!AD$2-[1]!tbl_gk[[#This Row],[Marking]])/('F+ , F-'!AD$2-'F+ , F-'!AD$3))</f>
        <v>2.9972168700492414E-2</v>
      </c>
      <c r="AE1443" s="2" cm="1">
        <f t="array" ref="AE1443">[1]!table_weight[StandingTackle]*(('F+ , F-'!AE$2-[1]!tbl_gk[[#This Row],[StandingTackle]])/('F+ , F-'!AE$2-'F+ , F-'!AE$3))</f>
        <v>2.6900228972187096E-2</v>
      </c>
      <c r="AF1443" s="2" cm="1">
        <f t="array" ref="AF1443">[1]!table_weight[SlidingTackle]*(('F+ , F-'!AF$2-[1]!tbl_gk[[#This Row],[SlidingTackle]])/('F+ , F-'!AF$2-'F+ , F-'!AF$3))</f>
        <v>8.9667429907290316E-3</v>
      </c>
      <c r="AG1443" s="2" cm="1">
        <f t="array" ref="AG1443">[1]!table_weight[GKDiving]*(('F+ , F-'!AG$2-[1]!tbl_gk[[#This Row],[GKDiving]])/('F+ , F-'!AG$2-'F+ , F-'!AG$3))</f>
        <v>4.0994828110739248E-2</v>
      </c>
      <c r="AH1443" s="2" cm="1">
        <f t="array" ref="AH1443">[1]!table_weight[GKHandling]*(('F+ , F-'!AH$2-[1]!tbl_gk[[#This Row],[GKHandling]])/('F+ , F-'!AH$2-'F+ , F-'!AH$3))</f>
        <v>4.9906747265247783E-2</v>
      </c>
      <c r="AI1443" s="2" cm="1">
        <f t="array" ref="AI1443">[1]!table_weight[GKKicking]*(('F+ , F-'!AI$2-[1]!tbl_gk[[#This Row],[GKKicking]])/('F+ , F-'!AI$2-'F+ , F-'!AI$3))</f>
        <v>2.5044113173106158E-2</v>
      </c>
      <c r="AJ1443" s="2" cm="1">
        <f t="array" ref="AJ1443">[1]!table_weight[GKPositioning]*(('F+ , F-'!AJ$2-[1]!tbl_gk[[#This Row],[GKPositioning]])/('F+ , F-'!AJ$2-'F+ , F-'!AJ$3))</f>
        <v>1.5136551917811415E-2</v>
      </c>
      <c r="AK1443" s="2" cm="1">
        <f t="array" ref="AK1443">[1]!table_weight[GKReflexes]*(('F+ , F-'!AK$2-[1]!tbl_gk[[#This Row],[GKReflexes]])/('F+ , F-'!AK$2-'F+ , F-'!AK$3))</f>
        <v>4.3727816651455198E-2</v>
      </c>
    </row>
    <row r="1444" spans="1:37" x14ac:dyDescent="0.55000000000000004">
      <c r="A1444" s="7">
        <f>[1]!tbl_gk[[#This Row],[ID]]</f>
        <v>256413</v>
      </c>
      <c r="B1444" s="1" cm="1">
        <f t="array" ref="B1444">[1]!table_weight[ValueEUR]*(('F+ , F-'!B$2-[1]!tbl_gk[[#This Row],[ValueEUR]])/('F+ , F-'!B$2-'F+ , F-'!B$3))</f>
        <v>2.5001843389881692E-5</v>
      </c>
      <c r="C1444" s="1" cm="1">
        <f t="array" ref="C1444">[1]!table_weight[WageEUR]*(('F+ , F-'!C$2-[1]!tbl_gk[[#This Row],[WageEUR]])/('F+ , F-'!C$2-'F+ , F-'!C$3))</f>
        <v>0</v>
      </c>
      <c r="D1444" s="1" cm="1">
        <f t="array" ref="D1444">[1]!table_weight[Crossing]*(('F+ , F-'!D$2-[1]!tbl_gk[[#This Row],[Crossing]])/('F+ , F-'!D$2-'F+ , F-'!D$3))</f>
        <v>3.81086577105983E-2</v>
      </c>
      <c r="E1444" s="1" cm="1">
        <f t="array" ref="E1444">[1]!table_weight[Finishing]*(('F+ , F-'!E$2-[1]!tbl_gk[[#This Row],[Finishing]])/('F+ , F-'!E$2-'F+ , F-'!E$3))</f>
        <v>1.7968512321265388E-2</v>
      </c>
      <c r="F1444" s="1" cm="1">
        <f t="array" ref="F1444">[1]!table_weight[HeadingAccuracy]*(('F+ , F-'!F$2-[1]!tbl_gk[[#This Row],[HeadingAccuracy]])/('F+ , F-'!F$2-'F+ , F-'!F$3))</f>
        <v>1.1274360672166649E-2</v>
      </c>
      <c r="G1444" s="1" cm="1">
        <f t="array" ref="G1444">[1]!table_weight[ShortPassing]*(('F+ , F-'!G$2-[1]!tbl_gk[[#This Row],[ShortPassing]])/('F+ , F-'!G$2-'F+ , F-'!G$3))</f>
        <v>4.781557995763748E-2</v>
      </c>
      <c r="H1444" s="1" cm="1">
        <f t="array" ref="H1444">[1]!table_weight[Volleys]*(('F+ , F-'!H$2-[1]!tbl_gk[[#This Row],[Volleys]])/('F+ , F-'!H$2-'F+ , F-'!H$3))</f>
        <v>2.1990449861774069E-3</v>
      </c>
      <c r="I1444" s="1" cm="1">
        <f t="array" ref="I1444">[1]!table_weight[Dribbling]*(('F+ , F-'!I$2-[1]!tbl_gk[[#This Row],[Dribbling]])/('F+ , F-'!I$2-'F+ , F-'!I$3))</f>
        <v>2.0535442652874894E-2</v>
      </c>
      <c r="J1444" s="1" cm="1">
        <f t="array" ref="J1444">[1]!table_weight[Curve]*(('F+ , F-'!J$2-[1]!tbl_gk[[#This Row],[Curve]])/('F+ , F-'!J$2-'F+ , F-'!J$3))</f>
        <v>9.8029273569279467E-3</v>
      </c>
      <c r="K1444" s="1" cm="1">
        <f t="array" ref="K1444">[1]!table_weight[FKAccuracy]*(('F+ , F-'!K$2-[1]!tbl_gk[[#This Row],[FKAccuracy]])/('F+ , F-'!K$2-'F+ , F-'!K$3))</f>
        <v>9.5832065713416324E-3</v>
      </c>
      <c r="L1444" s="1" cm="1">
        <f t="array" ref="L1444">[1]!table_weight[LongPassing]*(('F+ , F-'!L$2-[1]!tbl_gk[[#This Row],[LongPassing]])/('F+ , F-'!L$2-'F+ , F-'!L$3))</f>
        <v>2.8154053203941515E-2</v>
      </c>
      <c r="M1444" s="1" cm="1">
        <f t="array" ref="M1444">[1]!table_weight[BallControl]*(('F+ , F-'!M$2-[1]!tbl_gk[[#This Row],[BallControl]])/('F+ , F-'!M$2-'F+ , F-'!M$3))</f>
        <v>1.5646051545047536E-2</v>
      </c>
      <c r="N1444" s="1" cm="1">
        <f t="array" ref="N1444">[1]!table_weight[Acceleration]*(('F+ , F-'!N$2-[1]!tbl_gk[[#This Row],[Acceleration]])/('F+ , F-'!N$2-'F+ , F-'!N$3))</f>
        <v>8.5685141108466402E-3</v>
      </c>
      <c r="O1444" s="1" cm="1">
        <f t="array" ref="O1444">[1]!table_weight[SprintSpeed]*(('F+ , F-'!O$2-[1]!tbl_gk[[#This Row],[SprintSpeed]])/('F+ , F-'!O$2-'F+ , F-'!O$3))</f>
        <v>1.3212047459689671E-2</v>
      </c>
      <c r="P1444" s="1" cm="1">
        <f t="array" ref="P1444">[1]!table_weight[Agility]*(('F+ , F-'!P$2-[1]!tbl_gk[[#This Row],[Agility]])/('F+ , F-'!P$2-'F+ , F-'!P$3))</f>
        <v>3.5103320774145116E-3</v>
      </c>
      <c r="Q1444" s="1" cm="1">
        <f t="array" ref="Q1444">[1]!table_weight[Reactions]*(('F+ , F-'!Q$2-[1]!tbl_gk[[#This Row],[Reactions]])/('F+ , F-'!Q$2-'F+ , F-'!Q$3))</f>
        <v>2.3719532003320656E-3</v>
      </c>
      <c r="R1444" s="1" cm="1">
        <f t="array" ref="R1444">[1]!table_weight[Balance]*(('F+ , F-'!R$2-[1]!tbl_gk[[#This Row],[Balance]])/('F+ , F-'!R$2-'F+ , F-'!R$3))</f>
        <v>1.1796626164916795E-3</v>
      </c>
      <c r="S1444" s="1" cm="1">
        <f t="array" ref="S1444">[1]!table_weight[ShotPower]*(('F+ , F-'!S$2-[1]!tbl_gk[[#This Row],[ShotPower]])/('F+ , F-'!S$2-'F+ , F-'!S$3))</f>
        <v>7.5315173595909123E-3</v>
      </c>
      <c r="T1444" s="1" cm="1">
        <f t="array" ref="T1444">[1]!table_weight[Jumping]*(('F+ , F-'!T$2-[1]!tbl_gk[[#This Row],[Jumping]])/('F+ , F-'!T$2-'F+ , F-'!T$3))</f>
        <v>2.3185177188729754E-3</v>
      </c>
      <c r="U1444" s="1" cm="1">
        <f t="array" ref="U1444">[1]!table_weight[Stamina]*(('F+ , F-'!U$2-[1]!tbl_gk[[#This Row],[Stamina]])/('F+ , F-'!U$2-'F+ , F-'!U$3))</f>
        <v>1.975033612373275E-2</v>
      </c>
      <c r="V1444" s="1" cm="1">
        <f t="array" ref="V1444">[1]!table_weight[Strength]*(('F+ , F-'!V$2-[1]!tbl_gk[[#This Row],[Strength]])/('F+ , F-'!V$2-'F+ , F-'!V$3))</f>
        <v>3.0169354020890316E-2</v>
      </c>
      <c r="W1444" s="1" cm="1">
        <f t="array" ref="W1444">[1]!table_weight[LongShots]*(('F+ , F-'!W$2-[1]!tbl_gk[[#This Row],[LongShots]])/('F+ , F-'!W$2-'F+ , F-'!W$3))</f>
        <v>9.3494698256990638E-3</v>
      </c>
      <c r="X1444" s="1" cm="1">
        <f t="array" ref="X1444">[1]!table_weight[Aggression]*(('F+ , F-'!X$2-[1]!tbl_gk[[#This Row],[Aggression]])/('F+ , F-'!X$2-'F+ , F-'!X$3))</f>
        <v>1.034377852144811E-2</v>
      </c>
      <c r="Y1444" s="1" cm="1">
        <f t="array" ref="Y1444">[1]!table_weight[Interceptions]*(('F+ , F-'!Y$2-[1]!tbl_gk[[#This Row],[Interceptions]])/('F+ , F-'!Y$2-'F+ , F-'!Y$3))</f>
        <v>2.2854259573931314E-2</v>
      </c>
      <c r="Z1444" s="1" cm="1">
        <f t="array" ref="Z1444">[1]!table_weight[Positioning]*(('F+ , F-'!Z$2-[1]!tbl_gk[[#This Row],[Positioning]])/('F+ , F-'!Z$2-'F+ , F-'!Z$3))</f>
        <v>2.2183348544772088E-3</v>
      </c>
      <c r="AA1444" s="1" cm="1">
        <f t="array" ref="AA1444">[1]!table_weight[Vision]*(('F+ , F-'!AA$2-[1]!tbl_gk[[#This Row],[Vision]])/('F+ , F-'!AA$2-'F+ , F-'!AA$3))</f>
        <v>2.6265084677010397E-2</v>
      </c>
      <c r="AB1444" s="1" cm="1">
        <f t="array" ref="AB1444">[1]!table_weight[Penalties]*(('F+ , F-'!AB$2-[1]!tbl_gk[[#This Row],[Penalties]])/('F+ , F-'!AB$2-'F+ , F-'!AB$3))</f>
        <v>2.427119311369181E-3</v>
      </c>
      <c r="AC1444" s="1" cm="1">
        <f t="array" ref="AC1444">[1]!table_weight[Composure]*(('F+ , F-'!AC$2-[1]!tbl_gk[[#This Row],[Composure]])/('F+ , F-'!AC$2-'F+ , F-'!AC$3))</f>
        <v>2.6153000389626249E-3</v>
      </c>
      <c r="AD1444" s="1" cm="1">
        <f t="array" ref="AD1444">[1]!table_weight[Marking]*(('F+ , F-'!AD$2-[1]!tbl_gk[[#This Row],[Marking]])/('F+ , F-'!AD$2-'F+ , F-'!AD$3))</f>
        <v>3.6282098953227655E-2</v>
      </c>
      <c r="AE1444" s="1" cm="1">
        <f t="array" ref="AE1444">[1]!table_weight[StandingTackle]*(('F+ , F-'!AE$2-[1]!tbl_gk[[#This Row],[StandingTackle]])/('F+ , F-'!AE$2-'F+ , F-'!AE$3))</f>
        <v>2.9141914719869356E-2</v>
      </c>
      <c r="AF1444" s="1" cm="1">
        <f t="array" ref="AF1444">[1]!table_weight[SlidingTackle]*(('F+ , F-'!AF$2-[1]!tbl_gk[[#This Row],[SlidingTackle]])/('F+ , F-'!AF$2-'F+ , F-'!AF$3))</f>
        <v>9.7139715732897855E-3</v>
      </c>
      <c r="AG1444" s="1" cm="1">
        <f t="array" ref="AG1444">[1]!table_weight[GKDiving]*(('F+ , F-'!AG$2-[1]!tbl_gk[[#This Row],[GKDiving]])/('F+ , F-'!AG$2-'F+ , F-'!AG$3))</f>
        <v>6.6616595679951277E-2</v>
      </c>
      <c r="AH1444" s="1" cm="1">
        <f t="array" ref="AH1444">[1]!table_weight[GKHandling]*(('F+ , F-'!AH$2-[1]!tbl_gk[[#This Row],[GKHandling]])/('F+ , F-'!AH$2-'F+ , F-'!AH$3))</f>
        <v>7.4860120897871668E-2</v>
      </c>
      <c r="AI1444" s="1" cm="1">
        <f t="array" ref="AI1444">[1]!table_weight[GKKicking]*(('F+ , F-'!AI$2-[1]!tbl_gk[[#This Row],[GKKicking]])/('F+ , F-'!AI$2-'F+ , F-'!AI$3))</f>
        <v>3.4882871919683582E-2</v>
      </c>
      <c r="AJ1444" s="1" cm="1">
        <f t="array" ref="AJ1444">[1]!table_weight[GKPositioning]*(('F+ , F-'!AJ$2-[1]!tbl_gk[[#This Row],[GKPositioning]])/('F+ , F-'!AJ$2-'F+ , F-'!AJ$3))</f>
        <v>2.9642414172380688E-2</v>
      </c>
      <c r="AK1444" s="1" cm="1">
        <f t="array" ref="AK1444">[1]!table_weight[GKReflexes]*(('F+ , F-'!AK$2-[1]!tbl_gk[[#This Row],[GKReflexes]])/('F+ , F-'!AK$2-'F+ , F-'!AK$3))</f>
        <v>7.6523679140046597E-2</v>
      </c>
    </row>
    <row r="1445" spans="1:37" x14ac:dyDescent="0.55000000000000004">
      <c r="A1445" s="8">
        <f>[1]!tbl_gk[[#This Row],[ID]]</f>
        <v>256463</v>
      </c>
      <c r="B1445" s="2" cm="1">
        <f t="array" ref="B1445">[1]!table_weight[ValueEUR]*(('F+ , F-'!B$2-[1]!tbl_gk[[#This Row],[ValueEUR]])/('F+ , F-'!B$2-'F+ , F-'!B$3))</f>
        <v>7.4388200703228241E-5</v>
      </c>
      <c r="C1445" s="2" cm="1">
        <f t="array" ref="C1445">[1]!table_weight[WageEUR]*(('F+ , F-'!C$2-[1]!tbl_gk[[#This Row],[WageEUR]])/('F+ , F-'!C$2-'F+ , F-'!C$3))</f>
        <v>4.6945122371301791E-5</v>
      </c>
      <c r="D1445" s="2" cm="1">
        <f t="array" ref="D1445">[1]!table_weight[Crossing]*(('F+ , F-'!D$2-[1]!tbl_gk[[#This Row],[Crossing]])/('F+ , F-'!D$2-'F+ , F-'!D$3))</f>
        <v>3.6987814836757178E-2</v>
      </c>
      <c r="E1445" s="2" cm="1">
        <f t="array" ref="E1445">[1]!table_weight[Finishing]*(('F+ , F-'!E$2-[1]!tbl_gk[[#This Row],[Finishing]])/('F+ , F-'!E$2-'F+ , F-'!E$3))</f>
        <v>2.096326437480962E-2</v>
      </c>
      <c r="F1445" s="2" cm="1">
        <f t="array" ref="F1445">[1]!table_weight[HeadingAccuracy]*(('F+ , F-'!F$2-[1]!tbl_gk[[#This Row],[HeadingAccuracy]])/('F+ , F-'!F$2-'F+ , F-'!F$3))</f>
        <v>1.08567917583827E-2</v>
      </c>
      <c r="G1445" s="2" cm="1">
        <f t="array" ref="G1445">[1]!table_weight[ShortPassing]*(('F+ , F-'!G$2-[1]!tbl_gk[[#This Row],[ShortPassing]])/('F+ , F-'!G$2-'F+ , F-'!G$3))</f>
        <v>5.6253623479573515E-2</v>
      </c>
      <c r="H1445" s="2" cm="1">
        <f t="array" ref="H1445">[1]!table_weight[Volleys]*(('F+ , F-'!H$2-[1]!tbl_gk[[#This Row],[Volleys]])/('F+ , F-'!H$2-'F+ , F-'!H$3))</f>
        <v>2.1990449861774069E-3</v>
      </c>
      <c r="I1445" s="2" cm="1">
        <f t="array" ref="I1445">[1]!table_weight[Dribbling]*(('F+ , F-'!I$2-[1]!tbl_gk[[#This Row],[Dribbling]])/('F+ , F-'!I$2-'F+ , F-'!I$3))</f>
        <v>2.2491199096005835E-2</v>
      </c>
      <c r="J1445" s="2" cm="1">
        <f t="array" ref="J1445">[1]!table_weight[Curve]*(('F+ , F-'!J$2-[1]!tbl_gk[[#This Row],[Curve]])/('F+ , F-'!J$2-'F+ , F-'!J$3))</f>
        <v>1.0140959334753048E-2</v>
      </c>
      <c r="K1445" s="2" cm="1">
        <f t="array" ref="K1445">[1]!table_weight[FKAccuracy]*(('F+ , F-'!K$2-[1]!tbl_gk[[#This Row],[FKAccuracy]])/('F+ , F-'!K$2-'F+ , F-'!K$3))</f>
        <v>9.7353209613629272E-3</v>
      </c>
      <c r="L1445" s="2" cm="1">
        <f t="array" ref="L1445">[1]!table_weight[LongPassing]*(('F+ , F-'!L$2-[1]!tbl_gk[[#This Row],[LongPassing]])/('F+ , F-'!L$2-'F+ , F-'!L$3))</f>
        <v>2.5446932703562523E-2</v>
      </c>
      <c r="M1445" s="2" cm="1">
        <f t="array" ref="M1445">[1]!table_weight[BallControl]*(('F+ , F-'!M$2-[1]!tbl_gk[[#This Row],[BallControl]])/('F+ , F-'!M$2-'F+ , F-'!M$3))</f>
        <v>1.3038376287539614E-2</v>
      </c>
      <c r="N1445" s="2" cm="1">
        <f t="array" ref="N1445">[1]!table_weight[Acceleration]*(('F+ , F-'!N$2-[1]!tbl_gk[[#This Row],[Acceleration]])/('F+ , F-'!N$2-'F+ , F-'!N$3))</f>
        <v>7.666565257073309E-3</v>
      </c>
      <c r="O1445" s="2" cm="1">
        <f t="array" ref="O1445">[1]!table_weight[SprintSpeed]*(('F+ , F-'!O$2-[1]!tbl_gk[[#This Row],[SprintSpeed]])/('F+ , F-'!O$2-'F+ , F-'!O$3))</f>
        <v>7.0276848189838679E-3</v>
      </c>
      <c r="P1445" s="2" cm="1">
        <f t="array" ref="P1445">[1]!table_weight[Agility]*(('F+ , F-'!P$2-[1]!tbl_gk[[#This Row],[Agility]])/('F+ , F-'!P$2-'F+ , F-'!P$3))</f>
        <v>4.3294095621445646E-3</v>
      </c>
      <c r="Q1445" s="2" cm="1">
        <f t="array" ref="Q1445">[1]!table_weight[Reactions]*(('F+ , F-'!Q$2-[1]!tbl_gk[[#This Row],[Reactions]])/('F+ , F-'!Q$2-'F+ , F-'!Q$3))</f>
        <v>2.3203890003248469E-3</v>
      </c>
      <c r="R1445" s="2" cm="1">
        <f t="array" ref="R1445">[1]!table_weight[Balance]*(('F+ , F-'!R$2-[1]!tbl_gk[[#This Row],[Balance]])/('F+ , F-'!R$2-'F+ , F-'!R$3))</f>
        <v>1.3659251348851025E-3</v>
      </c>
      <c r="S1445" s="2" cm="1">
        <f t="array" ref="S1445">[1]!table_weight[ShotPower]*(('F+ , F-'!S$2-[1]!tbl_gk[[#This Row],[ShotPower]])/('F+ , F-'!S$2-'F+ , F-'!S$3))</f>
        <v>7.5315173595909123E-3</v>
      </c>
      <c r="T1445" s="2" cm="1">
        <f t="array" ref="T1445">[1]!table_weight[Jumping]*(('F+ , F-'!T$2-[1]!tbl_gk[[#This Row],[Jumping]])/('F+ , F-'!T$2-'F+ , F-'!T$3))</f>
        <v>1.7174205324985003E-3</v>
      </c>
      <c r="U1445" s="2" cm="1">
        <f t="array" ref="U1445">[1]!table_weight[Stamina]*(('F+ , F-'!U$2-[1]!tbl_gk[[#This Row],[Stamina]])/('F+ , F-'!U$2-'F+ , F-'!U$3))</f>
        <v>1.4598074526237249E-2</v>
      </c>
      <c r="V1445" s="2" cm="1">
        <f t="array" ref="V1445">[1]!table_weight[Strength]*(('F+ , F-'!V$2-[1]!tbl_gk[[#This Row],[Strength]])/('F+ , F-'!V$2-'F+ , F-'!V$3))</f>
        <v>2.0408680661190511E-2</v>
      </c>
      <c r="W1445" s="2" cm="1">
        <f t="array" ref="W1445">[1]!table_weight[LongShots]*(('F+ , F-'!W$2-[1]!tbl_gk[[#This Row],[LongShots]])/('F+ , F-'!W$2-'F+ , F-'!W$3))</f>
        <v>1.0128592311173986E-2</v>
      </c>
      <c r="X1445" s="2" cm="1">
        <f t="array" ref="X1445">[1]!table_weight[Aggression]*(('F+ , F-'!X$2-[1]!tbl_gk[[#This Row],[Aggression]])/('F+ , F-'!X$2-'F+ , F-'!X$3))</f>
        <v>1.2777608761788841E-2</v>
      </c>
      <c r="Y1445" s="2" cm="1">
        <f t="array" ref="Y1445">[1]!table_weight[Interceptions]*(('F+ , F-'!Y$2-[1]!tbl_gk[[#This Row],[Interceptions]])/('F+ , F-'!Y$2-'F+ , F-'!Y$3))</f>
        <v>2.4239366214775633E-2</v>
      </c>
      <c r="Z1445" s="2" cm="1">
        <f t="array" ref="Z1445">[1]!table_weight[Positioning]*(('F+ , F-'!Z$2-[1]!tbl_gk[[#This Row],[Positioning]])/('F+ , F-'!Z$2-'F+ , F-'!Z$3))</f>
        <v>2.0704458641787279E-3</v>
      </c>
      <c r="AA1445" s="2" cm="1">
        <f t="array" ref="AA1445">[1]!table_weight[Vision]*(('F+ , F-'!AA$2-[1]!tbl_gk[[#This Row],[Vision]])/('F+ , F-'!AA$2-'F+ , F-'!AA$3))</f>
        <v>3.478349051820296E-2</v>
      </c>
      <c r="AB1445" s="2" cm="1">
        <f t="array" ref="AB1445">[1]!table_weight[Penalties]*(('F+ , F-'!AB$2-[1]!tbl_gk[[#This Row],[Penalties]])/('F+ , F-'!AB$2-'F+ , F-'!AB$3))</f>
        <v>2.427119311369181E-3</v>
      </c>
      <c r="AC1445" s="2" cm="1">
        <f t="array" ref="AC1445">[1]!table_weight[Composure]*(('F+ , F-'!AC$2-[1]!tbl_gk[[#This Row],[Composure]])/('F+ , F-'!AC$2-'F+ , F-'!AC$3))</f>
        <v>1.7079510458531426E-3</v>
      </c>
      <c r="AD1445" s="2" cm="1">
        <f t="array" ref="AD1445">[1]!table_weight[Marking]*(('F+ , F-'!AD$2-[1]!tbl_gk[[#This Row],[Marking]])/('F+ , F-'!AD$2-'F+ , F-'!AD$3))</f>
        <v>3.4704616390043845E-2</v>
      </c>
      <c r="AE1445" s="2" cm="1">
        <f t="array" ref="AE1445">[1]!table_weight[StandingTackle]*(('F+ , F-'!AE$2-[1]!tbl_gk[[#This Row],[StandingTackle]])/('F+ , F-'!AE$2-'F+ , F-'!AE$3))</f>
        <v>2.241685747682258E-2</v>
      </c>
      <c r="AF1445" s="2" cm="1">
        <f t="array" ref="AF1445">[1]!table_weight[SlidingTackle]*(('F+ , F-'!AF$2-[1]!tbl_gk[[#This Row],[SlidingTackle]])/('F+ , F-'!AF$2-'F+ , F-'!AF$3))</f>
        <v>8.9667429907290316E-3</v>
      </c>
      <c r="AG1445" s="2" cm="1">
        <f t="array" ref="AG1445">[1]!table_weight[GKDiving]*(('F+ , F-'!AG$2-[1]!tbl_gk[[#This Row],[GKDiving]])/('F+ , F-'!AG$2-'F+ , F-'!AG$3))</f>
        <v>5.2951652976371534E-2</v>
      </c>
      <c r="AH1445" s="2" cm="1">
        <f t="array" ref="AH1445">[1]!table_weight[GKHandling]*(('F+ , F-'!AH$2-[1]!tbl_gk[[#This Row],[GKHandling]])/('F+ , F-'!AH$2-'F+ , F-'!AH$3))</f>
        <v>6.0601050250658012E-2</v>
      </c>
      <c r="AI1445" s="2" cm="1">
        <f t="array" ref="AI1445">[1]!table_weight[GKKicking]*(('F+ , F-'!AI$2-[1]!tbl_gk[[#This Row],[GKKicking]])/('F+ , F-'!AI$2-'F+ , F-'!AI$3))</f>
        <v>3.4882871919683582E-2</v>
      </c>
      <c r="AJ1445" s="2" cm="1">
        <f t="array" ref="AJ1445">[1]!table_weight[GKPositioning]*(('F+ , F-'!AJ$2-[1]!tbl_gk[[#This Row],[GKPositioning]])/('F+ , F-'!AJ$2-'F+ , F-'!AJ$3))</f>
        <v>2.7750345182654259E-2</v>
      </c>
      <c r="AK1445" s="2" cm="1">
        <f t="array" ref="AK1445">[1]!table_weight[GKReflexes]*(('F+ , F-'!AK$2-[1]!tbl_gk[[#This Row],[GKReflexes]])/('F+ , F-'!AK$2-'F+ , F-'!AK$3))</f>
        <v>5.64817631747963E-2</v>
      </c>
    </row>
    <row r="1446" spans="1:37" x14ac:dyDescent="0.55000000000000004">
      <c r="A1446" s="7">
        <f>[1]!tbl_gk[[#This Row],[ID]]</f>
        <v>256474</v>
      </c>
      <c r="B1446" s="1" cm="1">
        <f t="array" ref="B1446">[1]!table_weight[ValueEUR]*(('F+ , F-'!B$2-[1]!tbl_gk[[#This Row],[ValueEUR]])/('F+ , F-'!B$2-'F+ , F-'!B$3))</f>
        <v>6.8214906039059921E-5</v>
      </c>
      <c r="C1446" s="1" cm="1">
        <f t="array" ref="C1446">[1]!table_weight[WageEUR]*(('F+ , F-'!C$2-[1]!tbl_gk[[#This Row],[WageEUR]])/('F+ , F-'!C$2-'F+ , F-'!C$3))</f>
        <v>7.8241870618836313E-5</v>
      </c>
      <c r="D1446" s="1" cm="1">
        <f t="array" ref="D1446">[1]!table_weight[Crossing]*(('F+ , F-'!D$2-[1]!tbl_gk[[#This Row],[Crossing]])/('F+ , F-'!D$2-'F+ , F-'!D$3))</f>
        <v>3.5866971962916043E-2</v>
      </c>
      <c r="E1446" s="1" cm="1">
        <f t="array" ref="E1446">[1]!table_weight[Finishing]*(('F+ , F-'!E$2-[1]!tbl_gk[[#This Row],[Finishing]])/('F+ , F-'!E$2-'F+ , F-'!E$3))</f>
        <v>2.096326437480962E-2</v>
      </c>
      <c r="F1446" s="1" cm="1">
        <f t="array" ref="F1446">[1]!table_weight[HeadingAccuracy]*(('F+ , F-'!F$2-[1]!tbl_gk[[#This Row],[HeadingAccuracy]])/('F+ , F-'!F$2-'F+ , F-'!F$3))</f>
        <v>1.1274360672166649E-2</v>
      </c>
      <c r="G1446" s="1" cm="1">
        <f t="array" ref="G1446">[1]!table_weight[ShortPassing]*(('F+ , F-'!G$2-[1]!tbl_gk[[#This Row],[ShortPassing]])/('F+ , F-'!G$2-'F+ , F-'!G$3))</f>
        <v>4.781557995763748E-2</v>
      </c>
      <c r="H1446" s="1" cm="1">
        <f t="array" ref="H1446">[1]!table_weight[Volleys]*(('F+ , F-'!H$2-[1]!tbl_gk[[#This Row],[Volleys]])/('F+ , F-'!H$2-'F+ , F-'!H$3))</f>
        <v>2.0833057763785961E-3</v>
      </c>
      <c r="I1446" s="1" cm="1">
        <f t="array" ref="I1446">[1]!table_weight[Dribbling]*(('F+ , F-'!I$2-[1]!tbl_gk[[#This Row],[Dribbling]])/('F+ , F-'!I$2-'F+ , F-'!I$3))</f>
        <v>1.8579686209743949E-2</v>
      </c>
      <c r="J1446" s="1" cm="1">
        <f t="array" ref="J1446">[1]!table_weight[Curve]*(('F+ , F-'!J$2-[1]!tbl_gk[[#This Row],[Curve]])/('F+ , F-'!J$2-'F+ , F-'!J$3))</f>
        <v>9.9719433458404991E-3</v>
      </c>
      <c r="K1446" s="1" cm="1">
        <f t="array" ref="K1446">[1]!table_weight[FKAccuracy]*(('F+ , F-'!K$2-[1]!tbl_gk[[#This Row],[FKAccuracy]])/('F+ , F-'!K$2-'F+ , F-'!K$3))</f>
        <v>9.7353209613629272E-3</v>
      </c>
      <c r="L1446" s="1" cm="1">
        <f t="array" ref="L1446">[1]!table_weight[LongPassing]*(('F+ , F-'!L$2-[1]!tbl_gk[[#This Row],[LongPassing]])/('F+ , F-'!L$2-'F+ , F-'!L$3))</f>
        <v>2.4364084503410925E-2</v>
      </c>
      <c r="M1446" s="1" cm="1">
        <f t="array" ref="M1446">[1]!table_weight[BallControl]*(('F+ , F-'!M$2-[1]!tbl_gk[[#This Row],[BallControl]])/('F+ , F-'!M$2-'F+ , F-'!M$3))</f>
        <v>1.2169151201703639E-2</v>
      </c>
      <c r="N1446" s="1" cm="1">
        <f t="array" ref="N1446">[1]!table_weight[Acceleration]*(('F+ , F-'!N$2-[1]!tbl_gk[[#This Row],[Acceleration]])/('F+ , F-'!N$2-'F+ , F-'!N$3))</f>
        <v>8.5685141108466402E-3</v>
      </c>
      <c r="O1446" s="1" cm="1">
        <f t="array" ref="O1446">[1]!table_weight[SprintSpeed]*(('F+ , F-'!O$2-[1]!tbl_gk[[#This Row],[SprintSpeed]])/('F+ , F-'!O$2-'F+ , F-'!O$3))</f>
        <v>1.2087617888652253E-2</v>
      </c>
      <c r="P1446" s="1" cm="1">
        <f t="array" ref="P1446">[1]!table_weight[Agility]*(('F+ , F-'!P$2-[1]!tbl_gk[[#This Row],[Agility]])/('F+ , F-'!P$2-'F+ , F-'!P$3))</f>
        <v>5.265498116121768E-3</v>
      </c>
      <c r="Q1446" s="1" cm="1">
        <f t="array" ref="Q1446">[1]!table_weight[Reactions]*(('F+ , F-'!Q$2-[1]!tbl_gk[[#This Row],[Reactions]])/('F+ , F-'!Q$2-'F+ , F-'!Q$3))</f>
        <v>2.5782100003609409E-3</v>
      </c>
      <c r="R1446" s="1" cm="1">
        <f t="array" ref="R1446">[1]!table_weight[Balance]*(('F+ , F-'!R$2-[1]!tbl_gk[[#This Row],[Balance]])/('F+ , F-'!R$2-'F+ , F-'!R$3))</f>
        <v>1.3038376287539614E-3</v>
      </c>
      <c r="S1446" s="1" cm="1">
        <f t="array" ref="S1446">[1]!table_weight[ShotPower]*(('F+ , F-'!S$2-[1]!tbl_gk[[#This Row],[ShotPower]])/('F+ , F-'!S$2-'F+ , F-'!S$3))</f>
        <v>7.0121023692742987E-3</v>
      </c>
      <c r="T1446" s="1" cm="1">
        <f t="array" ref="T1446">[1]!table_weight[Jumping]*(('F+ , F-'!T$2-[1]!tbl_gk[[#This Row],[Jumping]])/('F+ , F-'!T$2-'F+ , F-'!T$3))</f>
        <v>2.3185177188729754E-3</v>
      </c>
      <c r="U1446" s="1" cm="1">
        <f t="array" ref="U1446">[1]!table_weight[Stamina]*(('F+ , F-'!U$2-[1]!tbl_gk[[#This Row],[Stamina]])/('F+ , F-'!U$2-'F+ , F-'!U$3))</f>
        <v>1.88916258574835E-2</v>
      </c>
      <c r="V1446" s="1" cm="1">
        <f t="array" ref="V1446">[1]!table_weight[Strength]*(('F+ , F-'!V$2-[1]!tbl_gk[[#This Row],[Strength]])/('F+ , F-'!V$2-'F+ , F-'!V$3))</f>
        <v>3.4606023729844775E-2</v>
      </c>
      <c r="W1446" s="1" cm="1">
        <f t="array" ref="W1446">[1]!table_weight[LongShots]*(('F+ , F-'!W$2-[1]!tbl_gk[[#This Row],[LongShots]])/('F+ , F-'!W$2-'F+ , F-'!W$3))</f>
        <v>9.3494698256990638E-3</v>
      </c>
      <c r="X1446" s="1" cm="1">
        <f t="array" ref="X1446">[1]!table_weight[Aggression]*(('F+ , F-'!X$2-[1]!tbl_gk[[#This Row],[Aggression]])/('F+ , F-'!X$2-'F+ , F-'!X$3))</f>
        <v>1.1560693641618476E-2</v>
      </c>
      <c r="Y1446" s="1" cm="1">
        <f t="array" ref="Y1446">[1]!table_weight[Interceptions]*(('F+ , F-'!Y$2-[1]!tbl_gk[[#This Row],[Interceptions]])/('F+ , F-'!Y$2-'F+ , F-'!Y$3))</f>
        <v>2.5624472855619959E-2</v>
      </c>
      <c r="Z1446" s="1" cm="1">
        <f t="array" ref="Z1446">[1]!table_weight[Positioning]*(('F+ , F-'!Z$2-[1]!tbl_gk[[#This Row],[Positioning]])/('F+ , F-'!Z$2-'F+ , F-'!Z$3))</f>
        <v>2.2183348544772088E-3</v>
      </c>
      <c r="AA1446" s="1" cm="1">
        <f t="array" ref="AA1446">[1]!table_weight[Vision]*(('F+ , F-'!AA$2-[1]!tbl_gk[[#This Row],[Vision]])/('F+ , F-'!AA$2-'F+ , F-'!AA$3))</f>
        <v>2.2715748909846831E-2</v>
      </c>
      <c r="AB1446" s="1" cm="1">
        <f t="array" ref="AB1446">[1]!table_weight[Penalties]*(('F+ , F-'!AB$2-[1]!tbl_gk[[#This Row],[Penalties]])/('F+ , F-'!AB$2-'F+ , F-'!AB$3))</f>
        <v>2.1922367973657118E-3</v>
      </c>
      <c r="AC1446" s="1" cm="1">
        <f t="array" ref="AC1446">[1]!table_weight[Composure]*(('F+ , F-'!AC$2-[1]!tbl_gk[[#This Row],[Composure]])/('F+ , F-'!AC$2-'F+ , F-'!AC$3))</f>
        <v>2.2950592178651603E-3</v>
      </c>
      <c r="AD1446" s="1" cm="1">
        <f t="array" ref="AD1446">[1]!table_weight[Marking]*(('F+ , F-'!AD$2-[1]!tbl_gk[[#This Row],[Marking]])/('F+ , F-'!AD$2-'F+ , F-'!AD$3))</f>
        <v>3.7859581516411465E-2</v>
      </c>
      <c r="AE1446" s="1" cm="1">
        <f t="array" ref="AE1446">[1]!table_weight[StandingTackle]*(('F+ , F-'!AE$2-[1]!tbl_gk[[#This Row],[StandingTackle]])/('F+ , F-'!AE$2-'F+ , F-'!AE$3))</f>
        <v>3.362528621523387E-2</v>
      </c>
      <c r="AF1446" s="1" cm="1">
        <f t="array" ref="AF1446">[1]!table_weight[SlidingTackle]*(('F+ , F-'!AF$2-[1]!tbl_gk[[#This Row],[SlidingTackle]])/('F+ , F-'!AF$2-'F+ , F-'!AF$3))</f>
        <v>1.120842873841129E-2</v>
      </c>
      <c r="AG1446" s="1" cm="1">
        <f t="array" ref="AG1446">[1]!table_weight[GKDiving]*(('F+ , F-'!AG$2-[1]!tbl_gk[[#This Row],[GKDiving]])/('F+ , F-'!AG$2-'F+ , F-'!AG$3))</f>
        <v>5.4659770814318998E-2</v>
      </c>
      <c r="AH1446" s="1" cm="1">
        <f t="array" ref="AH1446">[1]!table_weight[GKHandling]*(('F+ , F-'!AH$2-[1]!tbl_gk[[#This Row],[GKHandling]])/('F+ , F-'!AH$2-'F+ , F-'!AH$3))</f>
        <v>7.1295353236068254E-2</v>
      </c>
      <c r="AI1446" s="1" cm="1">
        <f t="array" ref="AI1446">[1]!table_weight[GKKicking]*(('F+ , F-'!AI$2-[1]!tbl_gk[[#This Row],[GKKicking]])/('F+ , F-'!AI$2-'F+ , F-'!AI$3))</f>
        <v>3.2199574079707916E-2</v>
      </c>
      <c r="AJ1446" s="1" cm="1">
        <f t="array" ref="AJ1446">[1]!table_weight[GKPositioning]*(('F+ , F-'!AJ$2-[1]!tbl_gk[[#This Row],[GKPositioning]])/('F+ , F-'!AJ$2-'F+ , F-'!AJ$3))</f>
        <v>2.4596896866443549E-2</v>
      </c>
      <c r="AK1446" s="1" cm="1">
        <f t="array" ref="AK1446">[1]!table_weight[GKReflexes]*(('F+ , F-'!AK$2-[1]!tbl_gk[[#This Row],[GKReflexes]])/('F+ , F-'!AK$2-'F+ , F-'!AK$3))</f>
        <v>5.8303755535273602E-2</v>
      </c>
    </row>
    <row r="1447" spans="1:37" x14ac:dyDescent="0.55000000000000004">
      <c r="A1447" s="8">
        <f>[1]!tbl_gk[[#This Row],[ID]]</f>
        <v>256488</v>
      </c>
      <c r="B1447" s="2" cm="1">
        <f t="array" ref="B1447">[1]!table_weight[ValueEUR]*(('F+ , F-'!B$2-[1]!tbl_gk[[#This Row],[ValueEUR]])/('F+ , F-'!B$2-'F+ , F-'!B$3))</f>
        <v>1.7470423899596343E-4</v>
      </c>
      <c r="C1447" s="2" cm="1">
        <f t="array" ref="C1447">[1]!table_weight[WageEUR]*(('F+ , F-'!C$2-[1]!tbl_gk[[#This Row],[WageEUR]])/('F+ , F-'!C$2-'F+ , F-'!C$3))</f>
        <v>2.3472561185650898E-4</v>
      </c>
      <c r="D1447" s="2" cm="1">
        <f t="array" ref="D1447">[1]!table_weight[Crossing]*(('F+ , F-'!D$2-[1]!tbl_gk[[#This Row],[Crossing]])/('F+ , F-'!D$2-'F+ , F-'!D$3))</f>
        <v>4.0350343458280549E-2</v>
      </c>
      <c r="E1447" s="2" cm="1">
        <f t="array" ref="E1447">[1]!table_weight[Finishing]*(('F+ , F-'!E$2-[1]!tbl_gk[[#This Row],[Finishing]])/('F+ , F-'!E$2-'F+ , F-'!E$3))</f>
        <v>1.9965013690294877E-2</v>
      </c>
      <c r="F1447" s="2" cm="1">
        <f t="array" ref="F1447">[1]!table_weight[HeadingAccuracy]*(('F+ , F-'!F$2-[1]!tbl_gk[[#This Row],[HeadingAccuracy]])/('F+ , F-'!F$2-'F+ , F-'!F$3))</f>
        <v>1.25270674135185E-2</v>
      </c>
      <c r="G1447" s="2" cm="1">
        <f t="array" ref="G1447">[1]!table_weight[ShortPassing]*(('F+ , F-'!G$2-[1]!tbl_gk[[#This Row],[ShortPassing]])/('F+ , F-'!G$2-'F+ , F-'!G$3))</f>
        <v>3.9377536435701459E-2</v>
      </c>
      <c r="H1447" s="2" cm="1">
        <f t="array" ref="H1447">[1]!table_weight[Volleys]*(('F+ , F-'!H$2-[1]!tbl_gk[[#This Row],[Volleys]])/('F+ , F-'!H$2-'F+ , F-'!H$3))</f>
        <v>2.3147841959762173E-3</v>
      </c>
      <c r="I1447" s="2" cm="1">
        <f t="array" ref="I1447">[1]!table_weight[Dribbling]*(('F+ , F-'!I$2-[1]!tbl_gk[[#This Row],[Dribbling]])/('F+ , F-'!I$2-'F+ , F-'!I$3))</f>
        <v>2.2491199096005835E-2</v>
      </c>
      <c r="J1447" s="2" cm="1">
        <f t="array" ref="J1447">[1]!table_weight[Curve]*(('F+ , F-'!J$2-[1]!tbl_gk[[#This Row],[Curve]])/('F+ , F-'!J$2-'F+ , F-'!J$3))</f>
        <v>9.4648953791028455E-3</v>
      </c>
      <c r="K1447" s="2" cm="1">
        <f t="array" ref="K1447">[1]!table_weight[FKAccuracy]*(('F+ , F-'!K$2-[1]!tbl_gk[[#This Row],[FKAccuracy]])/('F+ , F-'!K$2-'F+ , F-'!K$3))</f>
        <v>9.7353209613629272E-3</v>
      </c>
      <c r="L1447" s="2" cm="1">
        <f t="array" ref="L1447">[1]!table_weight[LongPassing]*(('F+ , F-'!L$2-[1]!tbl_gk[[#This Row],[LongPassing]])/('F+ , F-'!L$2-'F+ , F-'!L$3))</f>
        <v>1.7325571202425546E-2</v>
      </c>
      <c r="M1447" s="2" cm="1">
        <f t="array" ref="M1447">[1]!table_weight[BallControl]*(('F+ , F-'!M$2-[1]!tbl_gk[[#This Row],[BallControl]])/('F+ , F-'!M$2-'F+ , F-'!M$3))</f>
        <v>1.1299926115867666E-2</v>
      </c>
      <c r="N1447" s="2" cm="1">
        <f t="array" ref="N1447">[1]!table_weight[Acceleration]*(('F+ , F-'!N$2-[1]!tbl_gk[[#This Row],[Acceleration]])/('F+ , F-'!N$2-'F+ , F-'!N$3))</f>
        <v>7.2155908301866443E-3</v>
      </c>
      <c r="O1447" s="2" cm="1">
        <f t="array" ref="O1447">[1]!table_weight[SprintSpeed]*(('F+ , F-'!O$2-[1]!tbl_gk[[#This Row],[SprintSpeed]])/('F+ , F-'!O$2-'F+ , F-'!O$3))</f>
        <v>1.0963188317614834E-2</v>
      </c>
      <c r="P1447" s="2" cm="1">
        <f t="array" ref="P1447">[1]!table_weight[Agility]*(('F+ , F-'!P$2-[1]!tbl_gk[[#This Row],[Agility]])/('F+ , F-'!P$2-'F+ , F-'!P$3))</f>
        <v>3.9783763544031132E-3</v>
      </c>
      <c r="Q1447" s="2" cm="1">
        <f t="array" ref="Q1447">[1]!table_weight[Reactions]*(('F+ , F-'!Q$2-[1]!tbl_gk[[#This Row],[Reactions]])/('F+ , F-'!Q$2-'F+ , F-'!Q$3))</f>
        <v>2.0110038002815341E-3</v>
      </c>
      <c r="R1447" s="2" cm="1">
        <f t="array" ref="R1447">[1]!table_weight[Balance]*(('F+ , F-'!R$2-[1]!tbl_gk[[#This Row],[Balance]])/('F+ , F-'!R$2-'F+ , F-'!R$3))</f>
        <v>1.6142751594096668E-3</v>
      </c>
      <c r="S1447" s="2" cm="1">
        <f t="array" ref="S1447">[1]!table_weight[ShotPower]*(('F+ , F-'!S$2-[1]!tbl_gk[[#This Row],[ShotPower]])/('F+ , F-'!S$2-'F+ , F-'!S$3))</f>
        <v>5.4538573983244545E-3</v>
      </c>
      <c r="T1447" s="2" cm="1">
        <f t="array" ref="T1447">[1]!table_weight[Jumping]*(('F+ , F-'!T$2-[1]!tbl_gk[[#This Row],[Jumping]])/('F+ , F-'!T$2-'F+ , F-'!T$3))</f>
        <v>2.1467756656231253E-3</v>
      </c>
      <c r="U1447" s="2" cm="1">
        <f t="array" ref="U1447">[1]!table_weight[Stamina]*(('F+ , F-'!U$2-[1]!tbl_gk[[#This Row],[Stamina]])/('F+ , F-'!U$2-'F+ , F-'!U$3))</f>
        <v>2.1467756656231247E-2</v>
      </c>
      <c r="V1447" s="2" cm="1">
        <f t="array" ref="V1447">[1]!table_weight[Strength]*(('F+ , F-'!V$2-[1]!tbl_gk[[#This Row],[Strength]])/('F+ , F-'!V$2-'F+ , F-'!V$3))</f>
        <v>4.3479363147753691E-2</v>
      </c>
      <c r="W1447" s="2" cm="1">
        <f t="array" ref="W1447">[1]!table_weight[LongShots]*(('F+ , F-'!W$2-[1]!tbl_gk[[#This Row],[LongShots]])/('F+ , F-'!W$2-'F+ , F-'!W$3))</f>
        <v>1.0128592311173986E-2</v>
      </c>
      <c r="X1447" s="2" cm="1">
        <f t="array" ref="X1447">[1]!table_weight[Aggression]*(('F+ , F-'!X$2-[1]!tbl_gk[[#This Row],[Aggression]])/('F+ , F-'!X$2-'F+ , F-'!X$3))</f>
        <v>1.5211439002129575E-2</v>
      </c>
      <c r="Y1447" s="2" cm="1">
        <f t="array" ref="Y1447">[1]!table_weight[Interceptions]*(('F+ , F-'!Y$2-[1]!tbl_gk[[#This Row],[Interceptions]])/('F+ , F-'!Y$2-'F+ , F-'!Y$3))</f>
        <v>2.4239366214775633E-2</v>
      </c>
      <c r="Z1447" s="2" cm="1">
        <f t="array" ref="Z1447">[1]!table_weight[Positioning]*(('F+ , F-'!Z$2-[1]!tbl_gk[[#This Row],[Positioning]])/('F+ , F-'!Z$2-'F+ , F-'!Z$3))</f>
        <v>1.6267788932832863E-3</v>
      </c>
      <c r="AA1447" s="2" cm="1">
        <f t="array" ref="AA1447">[1]!table_weight[Vision]*(('F+ , F-'!AA$2-[1]!tbl_gk[[#This Row],[Vision]])/('F+ , F-'!AA$2-'F+ , F-'!AA$3))</f>
        <v>2.1296014602981403E-2</v>
      </c>
      <c r="AB1447" s="2" cm="1">
        <f t="array" ref="AB1447">[1]!table_weight[Penalties]*(('F+ , F-'!AB$2-[1]!tbl_gk[[#This Row],[Penalties]])/('F+ , F-'!AB$2-'F+ , F-'!AB$3))</f>
        <v>2.5054134827036706E-3</v>
      </c>
      <c r="AC1447" s="2" cm="1">
        <f t="array" ref="AC1447">[1]!table_weight[Composure]*(('F+ , F-'!AC$2-[1]!tbl_gk[[#This Row],[Composure]])/('F+ , F-'!AC$2-'F+ , F-'!AC$3))</f>
        <v>1.7079510458531426E-3</v>
      </c>
      <c r="AD1447" s="2" cm="1">
        <f t="array" ref="AD1447">[1]!table_weight[Marking]*(('F+ , F-'!AD$2-[1]!tbl_gk[[#This Row],[Marking]])/('F+ , F-'!AD$2-'F+ , F-'!AD$3))</f>
        <v>3.6282098953227655E-2</v>
      </c>
      <c r="AE1447" s="2" cm="1">
        <f t="array" ref="AE1447">[1]!table_weight[StandingTackle]*(('F+ , F-'!AE$2-[1]!tbl_gk[[#This Row],[StandingTackle]])/('F+ , F-'!AE$2-'F+ , F-'!AE$3))</f>
        <v>3.362528621523387E-2</v>
      </c>
      <c r="AF1447" s="2" cm="1">
        <f t="array" ref="AF1447">[1]!table_weight[SlidingTackle]*(('F+ , F-'!AF$2-[1]!tbl_gk[[#This Row],[SlidingTackle]])/('F+ , F-'!AF$2-'F+ , F-'!AF$3))</f>
        <v>1.0461200155850536E-2</v>
      </c>
      <c r="AG1447" s="2" cm="1">
        <f t="array" ref="AG1447">[1]!table_weight[GKDiving]*(('F+ , F-'!AG$2-[1]!tbl_gk[[#This Row],[GKDiving]])/('F+ , F-'!AG$2-'F+ , F-'!AG$3))</f>
        <v>4.6119181624581652E-2</v>
      </c>
      <c r="AH1447" s="2" cm="1">
        <f t="array" ref="AH1447">[1]!table_weight[GKHandling]*(('F+ , F-'!AH$2-[1]!tbl_gk[[#This Row],[GKHandling]])/('F+ , F-'!AH$2-'F+ , F-'!AH$3))</f>
        <v>5.3471514927051197E-2</v>
      </c>
      <c r="AI1447" s="2" cm="1">
        <f t="array" ref="AI1447">[1]!table_weight[GKKicking]*(('F+ , F-'!AI$2-[1]!tbl_gk[[#This Row],[GKKicking]])/('F+ , F-'!AI$2-'F+ , F-'!AI$3))</f>
        <v>2.5044113173106158E-2</v>
      </c>
      <c r="AJ1447" s="2" cm="1">
        <f t="array" ref="AJ1447">[1]!table_weight[GKPositioning]*(('F+ , F-'!AJ$2-[1]!tbl_gk[[#This Row],[GKPositioning]])/('F+ , F-'!AJ$2-'F+ , F-'!AJ$3))</f>
        <v>2.0812758886990693E-2</v>
      </c>
      <c r="AK1447" s="2" cm="1">
        <f t="array" ref="AK1447">[1]!table_weight[GKReflexes]*(('F+ , F-'!AK$2-[1]!tbl_gk[[#This Row],[GKReflexes]])/('F+ , F-'!AK$2-'F+ , F-'!AK$3))</f>
        <v>5.4659770814318998E-2</v>
      </c>
    </row>
    <row r="1448" spans="1:37" x14ac:dyDescent="0.55000000000000004">
      <c r="A1448" s="7">
        <f>[1]!tbl_gk[[#This Row],[ID]]</f>
        <v>256537</v>
      </c>
      <c r="B1448" s="1" cm="1">
        <f t="array" ref="B1448">[1]!table_weight[ValueEUR]*(('F+ , F-'!B$2-[1]!tbl_gk[[#This Row],[ValueEUR]])/('F+ , F-'!B$2-'F+ , F-'!B$3))</f>
        <v>3.367532239303818E-4</v>
      </c>
      <c r="C1448" s="1" cm="1">
        <f t="array" ref="C1448">[1]!table_weight[WageEUR]*(('F+ , F-'!C$2-[1]!tbl_gk[[#This Row],[WageEUR]])/('F+ , F-'!C$2-'F+ , F-'!C$3))</f>
        <v>2.3472561185650898E-4</v>
      </c>
      <c r="D1448" s="1" cm="1">
        <f t="array" ref="D1448">[1]!table_weight[Crossing]*(('F+ , F-'!D$2-[1]!tbl_gk[[#This Row],[Crossing]])/('F+ , F-'!D$2-'F+ , F-'!D$3))</f>
        <v>3.5866971962916043E-2</v>
      </c>
      <c r="E1448" s="1" cm="1">
        <f t="array" ref="E1448">[1]!table_weight[Finishing]*(('F+ , F-'!E$2-[1]!tbl_gk[[#This Row],[Finishing]])/('F+ , F-'!E$2-'F+ , F-'!E$3))</f>
        <v>2.096326437480962E-2</v>
      </c>
      <c r="F1448" s="1" cm="1">
        <f t="array" ref="F1448">[1]!table_weight[HeadingAccuracy]*(('F+ , F-'!F$2-[1]!tbl_gk[[#This Row],[HeadingAccuracy]])/('F+ , F-'!F$2-'F+ , F-'!F$3))</f>
        <v>1.1274360672166649E-2</v>
      </c>
      <c r="G1448" s="1" cm="1">
        <f t="array" ref="G1448">[1]!table_weight[ShortPassing]*(('F+ , F-'!G$2-[1]!tbl_gk[[#This Row],[ShortPassing]])/('F+ , F-'!G$2-'F+ , F-'!G$3))</f>
        <v>4.6409239370648142E-2</v>
      </c>
      <c r="H1448" s="1" cm="1">
        <f t="array" ref="H1448">[1]!table_weight[Volleys]*(('F+ , F-'!H$2-[1]!tbl_gk[[#This Row],[Volleys]])/('F+ , F-'!H$2-'F+ , F-'!H$3))</f>
        <v>2.3147841959762173E-3</v>
      </c>
      <c r="I1448" s="1" cm="1">
        <f t="array" ref="I1448">[1]!table_weight[Dribbling]*(('F+ , F-'!I$2-[1]!tbl_gk[[#This Row],[Dribbling]])/('F+ , F-'!I$2-'F+ , F-'!I$3))</f>
        <v>2.2491199096005835E-2</v>
      </c>
      <c r="J1448" s="1" cm="1">
        <f t="array" ref="J1448">[1]!table_weight[Curve]*(('F+ , F-'!J$2-[1]!tbl_gk[[#This Row],[Curve]])/('F+ , F-'!J$2-'F+ , F-'!J$3))</f>
        <v>1.0140959334753048E-2</v>
      </c>
      <c r="K1448" s="1" cm="1">
        <f t="array" ref="K1448">[1]!table_weight[FKAccuracy]*(('F+ , F-'!K$2-[1]!tbl_gk[[#This Row],[FKAccuracy]])/('F+ , F-'!K$2-'F+ , F-'!K$3))</f>
        <v>9.5832065713416324E-3</v>
      </c>
      <c r="L1448" s="1" cm="1">
        <f t="array" ref="L1448">[1]!table_weight[LongPassing]*(('F+ , F-'!L$2-[1]!tbl_gk[[#This Row],[LongPassing]])/('F+ , F-'!L$2-'F+ , F-'!L$3))</f>
        <v>2.2739812203183531E-2</v>
      </c>
      <c r="M1448" s="1" cm="1">
        <f t="array" ref="M1448">[1]!table_weight[BallControl]*(('F+ , F-'!M$2-[1]!tbl_gk[[#This Row],[BallControl]])/('F+ , F-'!M$2-'F+ , F-'!M$3))</f>
        <v>1.5646051545047536E-2</v>
      </c>
      <c r="N1448" s="1" cm="1">
        <f t="array" ref="N1448">[1]!table_weight[Acceleration]*(('F+ , F-'!N$2-[1]!tbl_gk[[#This Row],[Acceleration]])/('F+ , F-'!N$2-'F+ , F-'!N$3))</f>
        <v>5.4116931226399828E-3</v>
      </c>
      <c r="O1448" s="1" cm="1">
        <f t="array" ref="O1448">[1]!table_weight[SprintSpeed]*(('F+ , F-'!O$2-[1]!tbl_gk[[#This Row],[SprintSpeed]])/('F+ , F-'!O$2-'F+ , F-'!O$3))</f>
        <v>6.4654700334651587E-3</v>
      </c>
      <c r="P1448" s="1" cm="1">
        <f t="array" ref="P1448">[1]!table_weight[Agility]*(('F+ , F-'!P$2-[1]!tbl_gk[[#This Row],[Agility]])/('F+ , F-'!P$2-'F+ , F-'!P$3))</f>
        <v>3.9783763544031132E-3</v>
      </c>
      <c r="Q1448" s="1" cm="1">
        <f t="array" ref="Q1448">[1]!table_weight[Reactions]*(('F+ , F-'!Q$2-[1]!tbl_gk[[#This Row],[Reactions]])/('F+ , F-'!Q$2-'F+ , F-'!Q$3))</f>
        <v>1.2375408001732517E-3</v>
      </c>
      <c r="R1448" s="1" cm="1">
        <f t="array" ref="R1448">[1]!table_weight[Balance]*(('F+ , F-'!R$2-[1]!tbl_gk[[#This Row],[Balance]])/('F+ , F-'!R$2-'F+ , F-'!R$3))</f>
        <v>2.2351502207210773E-3</v>
      </c>
      <c r="S1448" s="1" cm="1">
        <f t="array" ref="S1448">[1]!table_weight[ShotPower]*(('F+ , F-'!S$2-[1]!tbl_gk[[#This Row],[ShotPower]])/('F+ , F-'!S$2-'F+ , F-'!S$3))</f>
        <v>7.0121023692742987E-3</v>
      </c>
      <c r="T1448" s="1" cm="1">
        <f t="array" ref="T1448">[1]!table_weight[Jumping]*(('F+ , F-'!T$2-[1]!tbl_gk[[#This Row],[Jumping]])/('F+ , F-'!T$2-'F+ , F-'!T$3))</f>
        <v>2.3185177188729754E-3</v>
      </c>
      <c r="U1448" s="1" cm="1">
        <f t="array" ref="U1448">[1]!table_weight[Stamina]*(('F+ , F-'!U$2-[1]!tbl_gk[[#This Row],[Stamina]])/('F+ , F-'!U$2-'F+ , F-'!U$3))</f>
        <v>1.4598074526237249E-2</v>
      </c>
      <c r="V1448" s="1" cm="1">
        <f t="array" ref="V1448">[1]!table_weight[Strength]*(('F+ , F-'!V$2-[1]!tbl_gk[[#This Row],[Strength]])/('F+ , F-'!V$2-'F+ , F-'!V$3))</f>
        <v>1.0648007301490701E-2</v>
      </c>
      <c r="W1448" s="1" cm="1">
        <f t="array" ref="W1448">[1]!table_weight[LongShots]*(('F+ , F-'!W$2-[1]!tbl_gk[[#This Row],[LongShots]])/('F+ , F-'!W$2-'F+ , F-'!W$3))</f>
        <v>9.6091773208573719E-3</v>
      </c>
      <c r="X1448" s="1" cm="1">
        <f t="array" ref="X1448">[1]!table_weight[Aggression]*(('F+ , F-'!X$2-[1]!tbl_gk[[#This Row],[Aggression]])/('F+ , F-'!X$2-'F+ , F-'!X$3))</f>
        <v>1.1560693641618476E-2</v>
      </c>
      <c r="Y1448" s="1" cm="1">
        <f t="array" ref="Y1448">[1]!table_weight[Interceptions]*(('F+ , F-'!Y$2-[1]!tbl_gk[[#This Row],[Interceptions]])/('F+ , F-'!Y$2-'F+ , F-'!Y$3))</f>
        <v>1.8006386330976187E-2</v>
      </c>
      <c r="Z1448" s="1" cm="1">
        <f t="array" ref="Z1448">[1]!table_weight[Positioning]*(('F+ , F-'!Z$2-[1]!tbl_gk[[#This Row],[Positioning]])/('F+ , F-'!Z$2-'F+ , F-'!Z$3))</f>
        <v>1.7746678835817667E-3</v>
      </c>
      <c r="AA1448" s="1" cm="1">
        <f t="array" ref="AA1448">[1]!table_weight[Vision]*(('F+ , F-'!AA$2-[1]!tbl_gk[[#This Row],[Vision]])/('F+ , F-'!AA$2-'F+ , F-'!AA$3))</f>
        <v>2.4845350370144972E-2</v>
      </c>
      <c r="AB1448" s="1" cm="1">
        <f t="array" ref="AB1448">[1]!table_weight[Penalties]*(('F+ , F-'!AB$2-[1]!tbl_gk[[#This Row],[Penalties]])/('F+ , F-'!AB$2-'F+ , F-'!AB$3))</f>
        <v>2.1922367973657118E-3</v>
      </c>
      <c r="AC1448" s="1" cm="1">
        <f t="array" ref="AC1448">[1]!table_weight[Composure]*(('F+ , F-'!AC$2-[1]!tbl_gk[[#This Row],[Composure]])/('F+ , F-'!AC$2-'F+ , F-'!AC$3))</f>
        <v>1.4944571651214996E-3</v>
      </c>
      <c r="AD1448" s="1" cm="1">
        <f t="array" ref="AD1448">[1]!table_weight[Marking]*(('F+ , F-'!AD$2-[1]!tbl_gk[[#This Row],[Marking]])/('F+ , F-'!AD$2-'F+ , F-'!AD$3))</f>
        <v>2.2084755884573357E-2</v>
      </c>
      <c r="AE1448" s="1" cm="1">
        <f t="array" ref="AE1448">[1]!table_weight[StandingTackle]*(('F+ , F-'!AE$2-[1]!tbl_gk[[#This Row],[StandingTackle]])/('F+ , F-'!AE$2-'F+ , F-'!AE$3))</f>
        <v>2.241685747682258E-2</v>
      </c>
      <c r="AF1448" s="1" cm="1">
        <f t="array" ref="AF1448">[1]!table_weight[SlidingTackle]*(('F+ , F-'!AF$2-[1]!tbl_gk[[#This Row],[SlidingTackle]])/('F+ , F-'!AF$2-'F+ , F-'!AF$3))</f>
        <v>8.9667429907290316E-3</v>
      </c>
      <c r="AG1448" s="1" cm="1">
        <f t="array" ref="AG1448">[1]!table_weight[GKDiving]*(('F+ , F-'!AG$2-[1]!tbl_gk[[#This Row],[GKDiving]])/('F+ , F-'!AG$2-'F+ , F-'!AG$3))</f>
        <v>3.9286710272791778E-2</v>
      </c>
      <c r="AH1448" s="1" cm="1">
        <f t="array" ref="AH1448">[1]!table_weight[GKHandling]*(('F+ , F-'!AH$2-[1]!tbl_gk[[#This Row],[GKHandling]])/('F+ , F-'!AH$2-'F+ , F-'!AH$3))</f>
        <v>5.5253898757952898E-2</v>
      </c>
      <c r="AI1448" s="1" cm="1">
        <f t="array" ref="AI1448">[1]!table_weight[GKKicking]*(('F+ , F-'!AI$2-[1]!tbl_gk[[#This Row],[GKKicking]])/('F+ , F-'!AI$2-'F+ , F-'!AI$3))</f>
        <v>3.2199574079707916E-2</v>
      </c>
      <c r="AJ1448" s="1" cm="1">
        <f t="array" ref="AJ1448">[1]!table_weight[GKPositioning]*(('F+ , F-'!AJ$2-[1]!tbl_gk[[#This Row],[GKPositioning]])/('F+ , F-'!AJ$2-'F+ , F-'!AJ$3))</f>
        <v>1.9551379560506409E-2</v>
      </c>
      <c r="AK1448" s="1" cm="1">
        <f t="array" ref="AK1448">[1]!table_weight[GKReflexes]*(('F+ , F-'!AK$2-[1]!tbl_gk[[#This Row],[GKReflexes]])/('F+ , F-'!AK$2-'F+ , F-'!AK$3))</f>
        <v>4.55498090119325E-2</v>
      </c>
    </row>
    <row r="1449" spans="1:37" x14ac:dyDescent="0.55000000000000004">
      <c r="A1449" s="8">
        <f>[1]!tbl_gk[[#This Row],[ID]]</f>
        <v>256601</v>
      </c>
      <c r="B1449" s="2" cm="1">
        <f t="array" ref="B1449">[1]!table_weight[ValueEUR]*(('F+ , F-'!B$2-[1]!tbl_gk[[#This Row],[ValueEUR]])/('F+ , F-'!B$2-'F+ , F-'!B$3))</f>
        <v>1.3612114734491143E-4</v>
      </c>
      <c r="C1449" s="2" cm="1">
        <f t="array" ref="C1449">[1]!table_weight[WageEUR]*(('F+ , F-'!C$2-[1]!tbl_gk[[#This Row],[WageEUR]])/('F+ , F-'!C$2-'F+ , F-'!C$3))</f>
        <v>0</v>
      </c>
      <c r="D1449" s="2" cm="1">
        <f t="array" ref="D1449">[1]!table_weight[Crossing]*(('F+ , F-'!D$2-[1]!tbl_gk[[#This Row],[Crossing]])/('F+ , F-'!D$2-'F+ , F-'!D$3))</f>
        <v>3.3625286215233793E-2</v>
      </c>
      <c r="E1449" s="2" cm="1">
        <f t="array" ref="E1449">[1]!table_weight[Finishing]*(('F+ , F-'!E$2-[1]!tbl_gk[[#This Row],[Finishing]])/('F+ , F-'!E$2-'F+ , F-'!E$3))</f>
        <v>1.9965013690294877E-2</v>
      </c>
      <c r="F1449" s="2" cm="1">
        <f t="array" ref="F1449">[1]!table_weight[HeadingAccuracy]*(('F+ , F-'!F$2-[1]!tbl_gk[[#This Row],[HeadingAccuracy]])/('F+ , F-'!F$2-'F+ , F-'!F$3))</f>
        <v>1.08567917583827E-2</v>
      </c>
      <c r="G1449" s="2" cm="1">
        <f t="array" ref="G1449">[1]!table_weight[ShortPassing]*(('F+ , F-'!G$2-[1]!tbl_gk[[#This Row],[ShortPassing]])/('F+ , F-'!G$2-'F+ , F-'!G$3))</f>
        <v>5.6253623479573515E-2</v>
      </c>
      <c r="H1449" s="2" cm="1">
        <f t="array" ref="H1449">[1]!table_weight[Volleys]*(('F+ , F-'!H$2-[1]!tbl_gk[[#This Row],[Volleys]])/('F+ , F-'!H$2-'F+ , F-'!H$3))</f>
        <v>1.9675665665797848E-3</v>
      </c>
      <c r="I1449" s="2" cm="1">
        <f t="array" ref="I1449">[1]!table_weight[Dribbling]*(('F+ , F-'!I$2-[1]!tbl_gk[[#This Row],[Dribbling]])/('F+ , F-'!I$2-'F+ , F-'!I$3))</f>
        <v>2.5424833760702249E-2</v>
      </c>
      <c r="J1449" s="2" cm="1">
        <f t="array" ref="J1449">[1]!table_weight[Curve]*(('F+ , F-'!J$2-[1]!tbl_gk[[#This Row],[Curve]])/('F+ , F-'!J$2-'F+ , F-'!J$3))</f>
        <v>9.295879390190295E-3</v>
      </c>
      <c r="K1449" s="2" cm="1">
        <f t="array" ref="K1449">[1]!table_weight[FKAccuracy]*(('F+ , F-'!K$2-[1]!tbl_gk[[#This Row],[FKAccuracy]])/('F+ , F-'!K$2-'F+ , F-'!K$3))</f>
        <v>9.7353209613629272E-3</v>
      </c>
      <c r="L1449" s="2" cm="1">
        <f t="array" ref="L1449">[1]!table_weight[LongPassing]*(('F+ , F-'!L$2-[1]!tbl_gk[[#This Row],[LongPassing]])/('F+ , F-'!L$2-'F+ , F-'!L$3))</f>
        <v>2.2198388103107734E-2</v>
      </c>
      <c r="M1449" s="2" cm="1">
        <f t="array" ref="M1449">[1]!table_weight[BallControl]*(('F+ , F-'!M$2-[1]!tbl_gk[[#This Row],[BallControl]])/('F+ , F-'!M$2-'F+ , F-'!M$3))</f>
        <v>1.5646051545047536E-2</v>
      </c>
      <c r="N1449" s="2" cm="1">
        <f t="array" ref="N1449">[1]!table_weight[Acceleration]*(('F+ , F-'!N$2-[1]!tbl_gk[[#This Row],[Acceleration]])/('F+ , F-'!N$2-'F+ , F-'!N$3))</f>
        <v>8.5685141108466402E-3</v>
      </c>
      <c r="O1449" s="2" cm="1">
        <f t="array" ref="O1449">[1]!table_weight[SprintSpeed]*(('F+ , F-'!O$2-[1]!tbl_gk[[#This Row],[SprintSpeed]])/('F+ , F-'!O$2-'F+ , F-'!O$3))</f>
        <v>1.2368725281411608E-2</v>
      </c>
      <c r="P1449" s="2" cm="1">
        <f t="array" ref="P1449">[1]!table_weight[Agility]*(('F+ , F-'!P$2-[1]!tbl_gk[[#This Row],[Agility]])/('F+ , F-'!P$2-'F+ , F-'!P$3))</f>
        <v>4.3294095621445646E-3</v>
      </c>
      <c r="Q1449" s="2" cm="1">
        <f t="array" ref="Q1449">[1]!table_weight[Reactions]*(('F+ , F-'!Q$2-[1]!tbl_gk[[#This Row],[Reactions]])/('F+ , F-'!Q$2-'F+ , F-'!Q$3))</f>
        <v>1.9078754002670962E-3</v>
      </c>
      <c r="R1449" s="2" cm="1">
        <f t="array" ref="R1449">[1]!table_weight[Balance]*(('F+ , F-'!R$2-[1]!tbl_gk[[#This Row],[Balance]])/('F+ , F-'!R$2-'F+ , F-'!R$3))</f>
        <v>1.2417501226228205E-3</v>
      </c>
      <c r="S1449" s="2" cm="1">
        <f t="array" ref="S1449">[1]!table_weight[ShotPower]*(('F+ , F-'!S$2-[1]!tbl_gk[[#This Row],[ShotPower]])/('F+ , F-'!S$2-'F+ , F-'!S$3))</f>
        <v>7.5315173595909123E-3</v>
      </c>
      <c r="T1449" s="2" cm="1">
        <f t="array" ref="T1449">[1]!table_weight[Jumping]*(('F+ , F-'!T$2-[1]!tbl_gk[[#This Row],[Jumping]])/('F+ , F-'!T$2-'F+ , F-'!T$3))</f>
        <v>2.4043887454979003E-3</v>
      </c>
      <c r="U1449" s="2" cm="1">
        <f t="array" ref="U1449">[1]!table_weight[Stamina]*(('F+ , F-'!U$2-[1]!tbl_gk[[#This Row],[Stamina]])/('F+ , F-'!U$2-'F+ , F-'!U$3))</f>
        <v>1.8032915591234249E-2</v>
      </c>
      <c r="V1449" s="2" cm="1">
        <f t="array" ref="V1449">[1]!table_weight[Strength]*(('F+ , F-'!V$2-[1]!tbl_gk[[#This Row],[Strength]])/('F+ , F-'!V$2-'F+ , F-'!V$3))</f>
        <v>2.4845350370144969E-2</v>
      </c>
      <c r="W1449" s="2" cm="1">
        <f t="array" ref="W1449">[1]!table_weight[LongShots]*(('F+ , F-'!W$2-[1]!tbl_gk[[#This Row],[LongShots]])/('F+ , F-'!W$2-'F+ , F-'!W$3))</f>
        <v>9.3494698256990638E-3</v>
      </c>
      <c r="X1449" s="2" cm="1">
        <f t="array" ref="X1449">[1]!table_weight[Aggression]*(('F+ , F-'!X$2-[1]!tbl_gk[[#This Row],[Aggression]])/('F+ , F-'!X$2-'F+ , F-'!X$3))</f>
        <v>1.7645269242470306E-2</v>
      </c>
      <c r="Y1449" s="2" cm="1">
        <f t="array" ref="Y1449">[1]!table_weight[Interceptions]*(('F+ , F-'!Y$2-[1]!tbl_gk[[#This Row],[Interceptions]])/('F+ , F-'!Y$2-'F+ , F-'!Y$3))</f>
        <v>2.3546812894353474E-2</v>
      </c>
      <c r="Z1449" s="2" cm="1">
        <f t="array" ref="Z1449">[1]!table_weight[Positioning]*(('F+ , F-'!Z$2-[1]!tbl_gk[[#This Row],[Positioning]])/('F+ , F-'!Z$2-'F+ , F-'!Z$3))</f>
        <v>2.3662238447756888E-3</v>
      </c>
      <c r="AA1449" s="2" cm="1">
        <f t="array" ref="AA1449">[1]!table_weight[Vision]*(('F+ , F-'!AA$2-[1]!tbl_gk[[#This Row],[Vision]])/('F+ , F-'!AA$2-'F+ , F-'!AA$3))</f>
        <v>3.4073623364770246E-2</v>
      </c>
      <c r="AB1449" s="2" cm="1">
        <f t="array" ref="AB1449">[1]!table_weight[Penalties]*(('F+ , F-'!AB$2-[1]!tbl_gk[[#This Row],[Penalties]])/('F+ , F-'!AB$2-'F+ , F-'!AB$3))</f>
        <v>2.3488251400346914E-3</v>
      </c>
      <c r="AC1449" s="2" cm="1">
        <f t="array" ref="AC1449">[1]!table_weight[Composure]*(('F+ , F-'!AC$2-[1]!tbl_gk[[#This Row],[Composure]])/('F+ , F-'!AC$2-'F+ , F-'!AC$3))</f>
        <v>2.2416857476822497E-3</v>
      </c>
      <c r="AD1449" s="2" cm="1">
        <f t="array" ref="AD1449">[1]!table_weight[Marking]*(('F+ , F-'!AD$2-[1]!tbl_gk[[#This Row],[Marking]])/('F+ , F-'!AD$2-'F+ , F-'!AD$3))</f>
        <v>3.4704616390043845E-2</v>
      </c>
      <c r="AE1449" s="2" cm="1">
        <f t="array" ref="AE1449">[1]!table_weight[StandingTackle]*(('F+ , F-'!AE$2-[1]!tbl_gk[[#This Row],[StandingTackle]])/('F+ , F-'!AE$2-'F+ , F-'!AE$3))</f>
        <v>2.465854322450484E-2</v>
      </c>
      <c r="AF1449" s="2" cm="1">
        <f t="array" ref="AF1449">[1]!table_weight[SlidingTackle]*(('F+ , F-'!AF$2-[1]!tbl_gk[[#This Row],[SlidingTackle]])/('F+ , F-'!AF$2-'F+ , F-'!AF$3))</f>
        <v>9.7139715732897855E-3</v>
      </c>
      <c r="AG1449" s="2" cm="1">
        <f t="array" ref="AG1449">[1]!table_weight[GKDiving]*(('F+ , F-'!AG$2-[1]!tbl_gk[[#This Row],[GKDiving]])/('F+ , F-'!AG$2-'F+ , F-'!AG$3))</f>
        <v>5.9784124328161402E-2</v>
      </c>
      <c r="AH1449" s="2" cm="1">
        <f t="array" ref="AH1449">[1]!table_weight[GKHandling]*(('F+ , F-'!AH$2-[1]!tbl_gk[[#This Row],[GKHandling]])/('F+ , F-'!AH$2-'F+ , F-'!AH$3))</f>
        <v>5.168913109614949E-2</v>
      </c>
      <c r="AI1449" s="2" cm="1">
        <f t="array" ref="AI1449">[1]!table_weight[GKKicking]*(('F+ , F-'!AI$2-[1]!tbl_gk[[#This Row],[GKKicking]])/('F+ , F-'!AI$2-'F+ , F-'!AI$3))</f>
        <v>3.4882871919683582E-2</v>
      </c>
      <c r="AJ1449" s="2" cm="1">
        <f t="array" ref="AJ1449">[1]!table_weight[GKPositioning]*(('F+ , F-'!AJ$2-[1]!tbl_gk[[#This Row],[GKPositioning]])/('F+ , F-'!AJ$2-'F+ , F-'!AJ$3))</f>
        <v>2.1443448550232839E-2</v>
      </c>
      <c r="AK1449" s="2" cm="1">
        <f t="array" ref="AK1449">[1]!table_weight[GKReflexes]*(('F+ , F-'!AK$2-[1]!tbl_gk[[#This Row],[GKReflexes]])/('F+ , F-'!AK$2-'F+ , F-'!AK$3))</f>
        <v>4.9193793732887098E-2</v>
      </c>
    </row>
    <row r="1450" spans="1:37" x14ac:dyDescent="0.55000000000000004">
      <c r="A1450" s="7">
        <f>[1]!tbl_gk[[#This Row],[ID]]</f>
        <v>256665</v>
      </c>
      <c r="B1450" s="1" cm="1">
        <f t="array" ref="B1450">[1]!table_weight[ValueEUR]*(('F+ , F-'!B$2-[1]!tbl_gk[[#This Row],[ValueEUR]])/('F+ , F-'!B$2-'F+ , F-'!B$3))</f>
        <v>1.2840452901470104E-4</v>
      </c>
      <c r="C1450" s="1" cm="1">
        <f t="array" ref="C1450">[1]!table_weight[WageEUR]*(('F+ , F-'!C$2-[1]!tbl_gk[[#This Row],[WageEUR]])/('F+ , F-'!C$2-'F+ , F-'!C$3))</f>
        <v>0</v>
      </c>
      <c r="D1450" s="1" cm="1">
        <f t="array" ref="D1450">[1]!table_weight[Crossing]*(('F+ , F-'!D$2-[1]!tbl_gk[[#This Row],[Crossing]])/('F+ , F-'!D$2-'F+ , F-'!D$3))</f>
        <v>3.4746129089074922E-2</v>
      </c>
      <c r="E1450" s="1" cm="1">
        <f t="array" ref="E1450">[1]!table_weight[Finishing]*(('F+ , F-'!E$2-[1]!tbl_gk[[#This Row],[Finishing]])/('F+ , F-'!E$2-'F+ , F-'!E$3))</f>
        <v>2.096326437480962E-2</v>
      </c>
      <c r="F1450" s="1" cm="1">
        <f t="array" ref="F1450">[1]!table_weight[HeadingAccuracy]*(('F+ , F-'!F$2-[1]!tbl_gk[[#This Row],[HeadingAccuracy]])/('F+ , F-'!F$2-'F+ , F-'!F$3))</f>
        <v>1.0439222844598752E-2</v>
      </c>
      <c r="G1450" s="1" cm="1">
        <f t="array" ref="G1450">[1]!table_weight[ShortPassing]*(('F+ , F-'!G$2-[1]!tbl_gk[[#This Row],[ShortPassing]])/('F+ , F-'!G$2-'F+ , F-'!G$3))</f>
        <v>6.047264524054153E-2</v>
      </c>
      <c r="H1450" s="1" cm="1">
        <f t="array" ref="H1450">[1]!table_weight[Volleys]*(('F+ , F-'!H$2-[1]!tbl_gk[[#This Row],[Volleys]])/('F+ , F-'!H$2-'F+ , F-'!H$3))</f>
        <v>2.1990449861774069E-3</v>
      </c>
      <c r="I1450" s="1" cm="1">
        <f t="array" ref="I1450">[1]!table_weight[Dribbling]*(('F+ , F-'!I$2-[1]!tbl_gk[[#This Row],[Dribbling]])/('F+ , F-'!I$2-'F+ , F-'!I$3))</f>
        <v>2.4446955539136776E-2</v>
      </c>
      <c r="J1450" s="1" cm="1">
        <f t="array" ref="J1450">[1]!table_weight[Curve]*(('F+ , F-'!J$2-[1]!tbl_gk[[#This Row],[Curve]])/('F+ , F-'!J$2-'F+ , F-'!J$3))</f>
        <v>9.8029273569279467E-3</v>
      </c>
      <c r="K1450" s="1" cm="1">
        <f t="array" ref="K1450">[1]!table_weight[FKAccuracy]*(('F+ , F-'!K$2-[1]!tbl_gk[[#This Row],[FKAccuracy]])/('F+ , F-'!K$2-'F+ , F-'!K$3))</f>
        <v>9.7353209613629272E-3</v>
      </c>
      <c r="L1450" s="1" cm="1">
        <f t="array" ref="L1450">[1]!table_weight[LongPassing]*(('F+ , F-'!L$2-[1]!tbl_gk[[#This Row],[LongPassing]])/('F+ , F-'!L$2-'F+ , F-'!L$3))</f>
        <v>2.2198388103107734E-2</v>
      </c>
      <c r="M1450" s="1" cm="1">
        <f t="array" ref="M1450">[1]!table_weight[BallControl]*(('F+ , F-'!M$2-[1]!tbl_gk[[#This Row],[BallControl]])/('F+ , F-'!M$2-'F+ , F-'!M$3))</f>
        <v>1.3907601373375588E-2</v>
      </c>
      <c r="N1450" s="1" cm="1">
        <f t="array" ref="N1450">[1]!table_weight[Acceleration]*(('F+ , F-'!N$2-[1]!tbl_gk[[#This Row],[Acceleration]])/('F+ , F-'!N$2-'F+ , F-'!N$3))</f>
        <v>1.0372411818393301E-2</v>
      </c>
      <c r="O1450" s="1" cm="1">
        <f t="array" ref="O1450">[1]!table_weight[SprintSpeed]*(('F+ , F-'!O$2-[1]!tbl_gk[[#This Row],[SprintSpeed]])/('F+ , F-'!O$2-'F+ , F-'!O$3))</f>
        <v>9.5576513538180603E-3</v>
      </c>
      <c r="P1450" s="1" cm="1">
        <f t="array" ref="P1450">[1]!table_weight[Agility]*(('F+ , F-'!P$2-[1]!tbl_gk[[#This Row],[Agility]])/('F+ , F-'!P$2-'F+ , F-'!P$3))</f>
        <v>5.4995202546160686E-3</v>
      </c>
      <c r="Q1450" s="1" cm="1">
        <f t="array" ref="Q1450">[1]!table_weight[Reactions]*(('F+ , F-'!Q$2-[1]!tbl_gk[[#This Row],[Reactions]])/('F+ , F-'!Q$2-'F+ , F-'!Q$3))</f>
        <v>1.7531828002454398E-3</v>
      </c>
      <c r="R1450" s="1" cm="1">
        <f t="array" ref="R1450">[1]!table_weight[Balance]*(('F+ , F-'!R$2-[1]!tbl_gk[[#This Row],[Balance]])/('F+ , F-'!R$2-'F+ , F-'!R$3))</f>
        <v>1.9247126900653719E-3</v>
      </c>
      <c r="S1450" s="1" cm="1">
        <f t="array" ref="S1450">[1]!table_weight[ShotPower]*(('F+ , F-'!S$2-[1]!tbl_gk[[#This Row],[ShotPower]])/('F+ , F-'!S$2-'F+ , F-'!S$3))</f>
        <v>7.5315173595909123E-3</v>
      </c>
      <c r="T1450" s="1" cm="1">
        <f t="array" ref="T1450">[1]!table_weight[Jumping]*(('F+ , F-'!T$2-[1]!tbl_gk[[#This Row],[Jumping]])/('F+ , F-'!T$2-'F+ , F-'!T$3))</f>
        <v>3.2630990117471503E-3</v>
      </c>
      <c r="U1450" s="1" cm="1">
        <f t="array" ref="U1450">[1]!table_weight[Stamina]*(('F+ , F-'!U$2-[1]!tbl_gk[[#This Row],[Stamina]])/('F+ , F-'!U$2-'F+ , F-'!U$3))</f>
        <v>2.3185177188729752E-2</v>
      </c>
      <c r="V1450" s="1" cm="1">
        <f t="array" ref="V1450">[1]!table_weight[Strength]*(('F+ , F-'!V$2-[1]!tbl_gk[[#This Row],[Strength]])/('F+ , F-'!V$2-'F+ , F-'!V$3))</f>
        <v>2.3070682486563184E-2</v>
      </c>
      <c r="W1450" s="1" cm="1">
        <f t="array" ref="W1450">[1]!table_weight[LongShots]*(('F+ , F-'!W$2-[1]!tbl_gk[[#This Row],[LongShots]])/('F+ , F-'!W$2-'F+ , F-'!W$3))</f>
        <v>1.0388299806332293E-2</v>
      </c>
      <c r="X1450" s="1" cm="1">
        <f t="array" ref="X1450">[1]!table_weight[Aggression]*(('F+ , F-'!X$2-[1]!tbl_gk[[#This Row],[Aggression]])/('F+ , F-'!X$2-'F+ , F-'!X$3))</f>
        <v>1.3994523881959207E-2</v>
      </c>
      <c r="Y1450" s="1" cm="1">
        <f t="array" ref="Y1450">[1]!table_weight[Interceptions]*(('F+ , F-'!Y$2-[1]!tbl_gk[[#This Row],[Interceptions]])/('F+ , F-'!Y$2-'F+ , F-'!Y$3))</f>
        <v>2.0776599612664828E-2</v>
      </c>
      <c r="Z1450" s="1" cm="1">
        <f t="array" ref="Z1450">[1]!table_weight[Positioning]*(('F+ , F-'!Z$2-[1]!tbl_gk[[#This Row],[Positioning]])/('F+ , F-'!Z$2-'F+ , F-'!Z$3))</f>
        <v>2.0704458641787279E-3</v>
      </c>
      <c r="AA1450" s="1" cm="1">
        <f t="array" ref="AA1450">[1]!table_weight[Vision]*(('F+ , F-'!AA$2-[1]!tbl_gk[[#This Row],[Vision]])/('F+ , F-'!AA$2-'F+ , F-'!AA$3))</f>
        <v>2.2715748909846831E-2</v>
      </c>
      <c r="AB1450" s="1" cm="1">
        <f t="array" ref="AB1450">[1]!table_weight[Penalties]*(('F+ , F-'!AB$2-[1]!tbl_gk[[#This Row],[Penalties]])/('F+ , F-'!AB$2-'F+ , F-'!AB$3))</f>
        <v>2.3879722257019362E-3</v>
      </c>
      <c r="AC1450" s="1" cm="1">
        <f t="array" ref="AC1450">[1]!table_weight[Composure]*(('F+ , F-'!AC$2-[1]!tbl_gk[[#This Row],[Composure]])/('F+ , F-'!AC$2-'F+ , F-'!AC$3))</f>
        <v>1.9214449265847853E-3</v>
      </c>
      <c r="AD1450" s="1" cm="1">
        <f t="array" ref="AD1450">[1]!table_weight[Marking]*(('F+ , F-'!AD$2-[1]!tbl_gk[[#This Row],[Marking]])/('F+ , F-'!AD$2-'F+ , F-'!AD$3))</f>
        <v>3.4704616390043845E-2</v>
      </c>
      <c r="AE1450" s="1" cm="1">
        <f t="array" ref="AE1450">[1]!table_weight[StandingTackle]*(('F+ , F-'!AE$2-[1]!tbl_gk[[#This Row],[StandingTackle]])/('F+ , F-'!AE$2-'F+ , F-'!AE$3))</f>
        <v>2.465854322450484E-2</v>
      </c>
      <c r="AF1450" s="1" cm="1">
        <f t="array" ref="AF1450">[1]!table_weight[SlidingTackle]*(('F+ , F-'!AF$2-[1]!tbl_gk[[#This Row],[SlidingTackle]])/('F+ , F-'!AF$2-'F+ , F-'!AF$3))</f>
        <v>1.0461200155850536E-2</v>
      </c>
      <c r="AG1450" s="1" cm="1">
        <f t="array" ref="AG1450">[1]!table_weight[GKDiving]*(('F+ , F-'!AG$2-[1]!tbl_gk[[#This Row],[GKDiving]])/('F+ , F-'!AG$2-'F+ , F-'!AG$3))</f>
        <v>5.1243535138424057E-2</v>
      </c>
      <c r="AH1450" s="1" cm="1">
        <f t="array" ref="AH1450">[1]!table_weight[GKHandling]*(('F+ , F-'!AH$2-[1]!tbl_gk[[#This Row],[GKHandling]])/('F+ , F-'!AH$2-'F+ , F-'!AH$3))</f>
        <v>5.168913109614949E-2</v>
      </c>
      <c r="AI1450" s="1" cm="1">
        <f t="array" ref="AI1450">[1]!table_weight[GKKicking]*(('F+ , F-'!AI$2-[1]!tbl_gk[[#This Row],[GKKicking]])/('F+ , F-'!AI$2-'F+ , F-'!AI$3))</f>
        <v>3.3988439306358358E-2</v>
      </c>
      <c r="AJ1450" s="1" cm="1">
        <f t="array" ref="AJ1450">[1]!table_weight[GKPositioning]*(('F+ , F-'!AJ$2-[1]!tbl_gk[[#This Row],[GKPositioning]])/('F+ , F-'!AJ$2-'F+ , F-'!AJ$3))</f>
        <v>2.4596896866443549E-2</v>
      </c>
      <c r="AK1450" s="1" cm="1">
        <f t="array" ref="AK1450">[1]!table_weight[GKReflexes]*(('F+ , F-'!AK$2-[1]!tbl_gk[[#This Row],[GKReflexes]])/('F+ , F-'!AK$2-'F+ , F-'!AK$3))</f>
        <v>6.012574789575089E-2</v>
      </c>
    </row>
    <row r="1451" spans="1:37" x14ac:dyDescent="0.55000000000000004">
      <c r="A1451" s="8">
        <f>[1]!tbl_gk[[#This Row],[ID]]</f>
        <v>256699</v>
      </c>
      <c r="B1451" s="2" cm="1">
        <f t="array" ref="B1451">[1]!table_weight[ValueEUR]*(('F+ , F-'!B$2-[1]!tbl_gk[[#This Row],[ValueEUR]])/('F+ , F-'!B$2-'F+ , F-'!B$3))</f>
        <v>1.0525467402406984E-4</v>
      </c>
      <c r="C1451" s="2" cm="1">
        <f t="array" ref="C1451">[1]!table_weight[WageEUR]*(('F+ , F-'!C$2-[1]!tbl_gk[[#This Row],[WageEUR]])/('F+ , F-'!C$2-'F+ , F-'!C$3))</f>
        <v>2.3472561185650898E-4</v>
      </c>
      <c r="D1451" s="2" cm="1">
        <f t="array" ref="D1451">[1]!table_weight[Crossing]*(('F+ , F-'!D$2-[1]!tbl_gk[[#This Row],[Crossing]])/('F+ , F-'!D$2-'F+ , F-'!D$3))</f>
        <v>3.0262757593710415E-2</v>
      </c>
      <c r="E1451" s="2" cm="1">
        <f t="array" ref="E1451">[1]!table_weight[Finishing]*(('F+ , F-'!E$2-[1]!tbl_gk[[#This Row],[Finishing]])/('F+ , F-'!E$2-'F+ , F-'!E$3))</f>
        <v>1.4973760267721157E-2</v>
      </c>
      <c r="F1451" s="2" cm="1">
        <f t="array" ref="F1451">[1]!table_weight[HeadingAccuracy]*(('F+ , F-'!F$2-[1]!tbl_gk[[#This Row],[HeadingAccuracy]])/('F+ , F-'!F$2-'F+ , F-'!F$3))</f>
        <v>8.351378275679E-3</v>
      </c>
      <c r="G1451" s="2" cm="1">
        <f t="array" ref="G1451">[1]!table_weight[ShortPassing]*(('F+ , F-'!G$2-[1]!tbl_gk[[#This Row],[ShortPassing]])/('F+ , F-'!G$2-'F+ , F-'!G$3))</f>
        <v>4.5002898783658811E-2</v>
      </c>
      <c r="H1451" s="2" cm="1">
        <f t="array" ref="H1451">[1]!table_weight[Volleys]*(('F+ , F-'!H$2-[1]!tbl_gk[[#This Row],[Volleys]])/('F+ , F-'!H$2-'F+ , F-'!H$3))</f>
        <v>1.2731313077869197E-3</v>
      </c>
      <c r="I1451" s="2" cm="1">
        <f t="array" ref="I1451">[1]!table_weight[Dribbling]*(('F+ , F-'!I$2-[1]!tbl_gk[[#This Row],[Dribbling]])/('F+ , F-'!I$2-'F+ , F-'!I$3))</f>
        <v>1.4668173323482065E-2</v>
      </c>
      <c r="J1451" s="2" cm="1">
        <f t="array" ref="J1451">[1]!table_weight[Curve]*(('F+ , F-'!J$2-[1]!tbl_gk[[#This Row],[Curve]])/('F+ , F-'!J$2-'F+ , F-'!J$3))</f>
        <v>8.9578474123651938E-3</v>
      </c>
      <c r="K1451" s="2" cm="1">
        <f t="array" ref="K1451">[1]!table_weight[FKAccuracy]*(('F+ , F-'!K$2-[1]!tbl_gk[[#This Row],[FKAccuracy]])/('F+ , F-'!K$2-'F+ , F-'!K$3))</f>
        <v>8.6705202312138564E-3</v>
      </c>
      <c r="L1451" s="2" cm="1">
        <f t="array" ref="L1451">[1]!table_weight[LongPassing]*(('F+ , F-'!L$2-[1]!tbl_gk[[#This Row],[LongPassing]])/('F+ , F-'!L$2-'F+ , F-'!L$3))</f>
        <v>2.0574115802880336E-2</v>
      </c>
      <c r="M1451" s="2" cm="1">
        <f t="array" ref="M1451">[1]!table_weight[BallControl]*(('F+ , F-'!M$2-[1]!tbl_gk[[#This Row],[BallControl]])/('F+ , F-'!M$2-'F+ , F-'!M$3))</f>
        <v>1.0865313572949679E-2</v>
      </c>
      <c r="N1451" s="2" cm="1">
        <f t="array" ref="N1451">[1]!table_weight[Acceleration]*(('F+ , F-'!N$2-[1]!tbl_gk[[#This Row],[Acceleration]])/('F+ , F-'!N$2-'F+ , F-'!N$3))</f>
        <v>7.8920524705166431E-3</v>
      </c>
      <c r="O1451" s="2" cm="1">
        <f t="array" ref="O1451">[1]!table_weight[SprintSpeed]*(('F+ , F-'!O$2-[1]!tbl_gk[[#This Row],[SprintSpeed]])/('F+ , F-'!O$2-'F+ , F-'!O$3))</f>
        <v>8.995436568299351E-3</v>
      </c>
      <c r="P1451" s="2" cm="1">
        <f t="array" ref="P1451">[1]!table_weight[Agility]*(('F+ , F-'!P$2-[1]!tbl_gk[[#This Row],[Agility]])/('F+ , F-'!P$2-'F+ , F-'!P$3))</f>
        <v>4.4464206313917145E-3</v>
      </c>
      <c r="Q1451" s="2" cm="1">
        <f t="array" ref="Q1451">[1]!table_weight[Reactions]*(('F+ , F-'!Q$2-[1]!tbl_gk[[#This Row],[Reactions]])/('F+ , F-'!Q$2-'F+ , F-'!Q$3))</f>
        <v>1.7531828002454398E-3</v>
      </c>
      <c r="R1451" s="2" cm="1">
        <f t="array" ref="R1451">[1]!table_weight[Balance]*(('F+ , F-'!R$2-[1]!tbl_gk[[#This Row],[Balance]])/('F+ , F-'!R$2-'F+ , F-'!R$3))</f>
        <v>1.4901001471473846E-3</v>
      </c>
      <c r="S1451" s="2" cm="1">
        <f t="array" ref="S1451">[1]!table_weight[ShotPower]*(('F+ , F-'!S$2-[1]!tbl_gk[[#This Row],[ShotPower]])/('F+ , F-'!S$2-'F+ , F-'!S$3))</f>
        <v>6.2329798837993753E-3</v>
      </c>
      <c r="T1451" s="2" cm="1">
        <f t="array" ref="T1451">[1]!table_weight[Jumping]*(('F+ , F-'!T$2-[1]!tbl_gk[[#This Row],[Jumping]])/('F+ , F-'!T$2-'F+ , F-'!T$3))</f>
        <v>1.459807452623725E-3</v>
      </c>
      <c r="U1451" s="2" cm="1">
        <f t="array" ref="U1451">[1]!table_weight[Stamina]*(('F+ , F-'!U$2-[1]!tbl_gk[[#This Row],[Stamina]])/('F+ , F-'!U$2-'F+ , F-'!U$3))</f>
        <v>1.0304523194991E-2</v>
      </c>
      <c r="V1451" s="2" cm="1">
        <f t="array" ref="V1451">[1]!table_weight[Strength]*(('F+ , F-'!V$2-[1]!tbl_gk[[#This Row],[Strength]])/('F+ , F-'!V$2-'F+ , F-'!V$3))</f>
        <v>2.7507352195517646E-2</v>
      </c>
      <c r="W1451" s="2" cm="1">
        <f t="array" ref="W1451">[1]!table_weight[LongShots]*(('F+ , F-'!W$2-[1]!tbl_gk[[#This Row],[LongShots]])/('F+ , F-'!W$2-'F+ , F-'!W$3))</f>
        <v>8.8300548353824494E-3</v>
      </c>
      <c r="X1451" s="2" cm="1">
        <f t="array" ref="X1451">[1]!table_weight[Aggression]*(('F+ , F-'!X$2-[1]!tbl_gk[[#This Row],[Aggression]])/('F+ , F-'!X$2-'F+ , F-'!X$3))</f>
        <v>4.2592029205962808E-3</v>
      </c>
      <c r="Y1451" s="2" cm="1">
        <f t="array" ref="Y1451">[1]!table_weight[Interceptions]*(('F+ , F-'!Y$2-[1]!tbl_gk[[#This Row],[Interceptions]])/('F+ , F-'!Y$2-'F+ , F-'!Y$3))</f>
        <v>2.0776599612664828E-2</v>
      </c>
      <c r="Z1451" s="2" cm="1">
        <f t="array" ref="Z1451">[1]!table_weight[Positioning]*(('F+ , F-'!Z$2-[1]!tbl_gk[[#This Row],[Positioning]])/('F+ , F-'!Z$2-'F+ , F-'!Z$3))</f>
        <v>1.4788899029848058E-3</v>
      </c>
      <c r="AA1451" s="2" cm="1">
        <f t="array" ref="AA1451">[1]!table_weight[Vision]*(('F+ , F-'!AA$2-[1]!tbl_gk[[#This Row],[Vision]])/('F+ , F-'!AA$2-'F+ , F-'!AA$3))</f>
        <v>9.2282729946252754E-3</v>
      </c>
      <c r="AB1451" s="2" cm="1">
        <f t="array" ref="AB1451">[1]!table_weight[Penalties]*(('F+ , F-'!AB$2-[1]!tbl_gk[[#This Row],[Penalties]])/('F+ , F-'!AB$2-'F+ , F-'!AB$3))</f>
        <v>2.3096780543674466E-3</v>
      </c>
      <c r="AC1451" s="2" cm="1">
        <f t="array" ref="AC1451">[1]!table_weight[Composure]*(('F+ , F-'!AC$2-[1]!tbl_gk[[#This Row],[Composure]])/('F+ , F-'!AC$2-'F+ , F-'!AC$3))</f>
        <v>2.2416857476822497E-3</v>
      </c>
      <c r="AD1451" s="2" cm="1">
        <f t="array" ref="AD1451">[1]!table_weight[Marking]*(('F+ , F-'!AD$2-[1]!tbl_gk[[#This Row],[Marking]])/('F+ , F-'!AD$2-'F+ , F-'!AD$3))</f>
        <v>1.7352308195021923E-2</v>
      </c>
      <c r="AE1451" s="2" cm="1">
        <f t="array" ref="AE1451">[1]!table_weight[StandingTackle]*(('F+ , F-'!AE$2-[1]!tbl_gk[[#This Row],[StandingTackle]])/('F+ , F-'!AE$2-'F+ , F-'!AE$3))</f>
        <v>2.6900228972187096E-2</v>
      </c>
      <c r="AF1451" s="2" cm="1">
        <f t="array" ref="AF1451">[1]!table_weight[SlidingTackle]*(('F+ , F-'!AF$2-[1]!tbl_gk[[#This Row],[SlidingTackle]])/('F+ , F-'!AF$2-'F+ , F-'!AF$3))</f>
        <v>7.4722858256075263E-3</v>
      </c>
      <c r="AG1451" s="2" cm="1">
        <f t="array" ref="AG1451">[1]!table_weight[GKDiving]*(('F+ , F-'!AG$2-[1]!tbl_gk[[#This Row],[GKDiving]])/('F+ , F-'!AG$2-'F+ , F-'!AG$3))</f>
        <v>4.2702945948686719E-2</v>
      </c>
      <c r="AH1451" s="2" cm="1">
        <f t="array" ref="AH1451">[1]!table_weight[GKHandling]*(('F+ , F-'!AH$2-[1]!tbl_gk[[#This Row],[GKHandling]])/('F+ , F-'!AH$2-'F+ , F-'!AH$3))</f>
        <v>4.6341979603444362E-2</v>
      </c>
      <c r="AI1451" s="2" cm="1">
        <f t="array" ref="AI1451">[1]!table_weight[GKKicking]*(('F+ , F-'!AI$2-[1]!tbl_gk[[#This Row],[GKKicking]])/('F+ , F-'!AI$2-'F+ , F-'!AI$3))</f>
        <v>2.8621843626407038E-2</v>
      </c>
      <c r="AJ1451" s="2" cm="1">
        <f t="array" ref="AJ1451">[1]!table_weight[GKPositioning]*(('F+ , F-'!AJ$2-[1]!tbl_gk[[#This Row],[GKPositioning]])/('F+ , F-'!AJ$2-'F+ , F-'!AJ$3))</f>
        <v>2.0182069223748555E-2</v>
      </c>
      <c r="AK1451" s="2" cm="1">
        <f t="array" ref="AK1451">[1]!table_weight[GKReflexes]*(('F+ , F-'!AK$2-[1]!tbl_gk[[#This Row],[GKReflexes]])/('F+ , F-'!AK$2-'F+ , F-'!AK$3))</f>
        <v>5.2837778453841702E-2</v>
      </c>
    </row>
    <row r="1452" spans="1:37" x14ac:dyDescent="0.55000000000000004">
      <c r="A1452" s="7">
        <f>[1]!tbl_gk[[#This Row],[ID]]</f>
        <v>256742</v>
      </c>
      <c r="B1452" s="1" cm="1">
        <f t="array" ref="B1452">[1]!table_weight[ValueEUR]*(('F+ , F-'!B$2-[1]!tbl_gk[[#This Row],[ValueEUR]])/('F+ , F-'!B$2-'F+ , F-'!B$3))</f>
        <v>4.6021911721374819E-4</v>
      </c>
      <c r="C1452" s="1" cm="1">
        <f t="array" ref="C1452">[1]!table_weight[WageEUR]*(('F+ , F-'!C$2-[1]!tbl_gk[[#This Row],[WageEUR]])/('F+ , F-'!C$2-'F+ , F-'!C$3))</f>
        <v>2.3472561185650898E-4</v>
      </c>
      <c r="D1452" s="1" cm="1">
        <f t="array" ref="D1452">[1]!table_weight[Crossing]*(('F+ , F-'!D$2-[1]!tbl_gk[[#This Row],[Crossing]])/('F+ , F-'!D$2-'F+ , F-'!D$3))</f>
        <v>3.1383600467551537E-2</v>
      </c>
      <c r="E1452" s="1" cm="1">
        <f t="array" ref="E1452">[1]!table_weight[Finishing]*(('F+ , F-'!E$2-[1]!tbl_gk[[#This Row],[Finishing]])/('F+ , F-'!E$2-'F+ , F-'!E$3))</f>
        <v>1.7968512321265388E-2</v>
      </c>
      <c r="F1452" s="1" cm="1">
        <f t="array" ref="F1452">[1]!table_weight[HeadingAccuracy]*(('F+ , F-'!F$2-[1]!tbl_gk[[#This Row],[HeadingAccuracy]])/('F+ , F-'!F$2-'F+ , F-'!F$3))</f>
        <v>1.0439222844598752E-2</v>
      </c>
      <c r="G1452" s="1" cm="1">
        <f t="array" ref="G1452">[1]!table_weight[ShortPassing]*(('F+ , F-'!G$2-[1]!tbl_gk[[#This Row],[ShortPassing]])/('F+ , F-'!G$2-'F+ , F-'!G$3))</f>
        <v>2.9533152326776096E-2</v>
      </c>
      <c r="H1452" s="1" cm="1">
        <f t="array" ref="H1452">[1]!table_weight[Volleys]*(('F+ , F-'!H$2-[1]!tbl_gk[[#This Row],[Volleys]])/('F+ , F-'!H$2-'F+ , F-'!H$3))</f>
        <v>1.851827356780974E-3</v>
      </c>
      <c r="I1452" s="1" cm="1">
        <f t="array" ref="I1452">[1]!table_weight[Dribbling]*(('F+ , F-'!I$2-[1]!tbl_gk[[#This Row],[Dribbling]])/('F+ , F-'!I$2-'F+ , F-'!I$3))</f>
        <v>1.8579686209743949E-2</v>
      </c>
      <c r="J1452" s="1" cm="1">
        <f t="array" ref="J1452">[1]!table_weight[Curve]*(('F+ , F-'!J$2-[1]!tbl_gk[[#This Row],[Curve]])/('F+ , F-'!J$2-'F+ , F-'!J$3))</f>
        <v>8.9578474123651938E-3</v>
      </c>
      <c r="K1452" s="1" cm="1">
        <f t="array" ref="K1452">[1]!table_weight[FKAccuracy]*(('F+ , F-'!K$2-[1]!tbl_gk[[#This Row],[FKAccuracy]])/('F+ , F-'!K$2-'F+ , F-'!K$3))</f>
        <v>8.9747490112564478E-3</v>
      </c>
      <c r="L1452" s="1" cm="1">
        <f t="array" ref="L1452">[1]!table_weight[LongPassing]*(('F+ , F-'!L$2-[1]!tbl_gk[[#This Row],[LongPassing]])/('F+ , F-'!L$2-'F+ , F-'!L$3))</f>
        <v>1.4077026601970757E-2</v>
      </c>
      <c r="M1452" s="1" cm="1">
        <f t="array" ref="M1452">[1]!table_weight[BallControl]*(('F+ , F-'!M$2-[1]!tbl_gk[[#This Row],[BallControl]])/('F+ , F-'!M$2-'F+ , F-'!M$3))</f>
        <v>8.2576383154417555E-3</v>
      </c>
      <c r="N1452" s="1" cm="1">
        <f t="array" ref="N1452">[1]!table_weight[Acceleration]*(('F+ , F-'!N$2-[1]!tbl_gk[[#This Row],[Acceleration]])/('F+ , F-'!N$2-'F+ , F-'!N$3))</f>
        <v>6.313641976413314E-3</v>
      </c>
      <c r="O1452" s="1" cm="1">
        <f t="array" ref="O1452">[1]!table_weight[SprintSpeed]*(('F+ , F-'!O$2-[1]!tbl_gk[[#This Row],[SprintSpeed]])/('F+ , F-'!O$2-'F+ , F-'!O$3))</f>
        <v>8.995436568299351E-3</v>
      </c>
      <c r="P1452" s="1" cm="1">
        <f t="array" ref="P1452">[1]!table_weight[Agility]*(('F+ , F-'!P$2-[1]!tbl_gk[[#This Row],[Agility]])/('F+ , F-'!P$2-'F+ , F-'!P$3))</f>
        <v>4.2123984928974139E-3</v>
      </c>
      <c r="Q1452" s="1" cm="1">
        <f t="array" ref="Q1452">[1]!table_weight[Reactions]*(('F+ , F-'!Q$2-[1]!tbl_gk[[#This Row],[Reactions]])/('F+ , F-'!Q$2-'F+ , F-'!Q$3))</f>
        <v>1.5984902002237835E-3</v>
      </c>
      <c r="R1452" s="1" cm="1">
        <f t="array" ref="R1452">[1]!table_weight[Balance]*(('F+ , F-'!R$2-[1]!tbl_gk[[#This Row],[Balance]])/('F+ , F-'!R$2-'F+ , F-'!R$3))</f>
        <v>1.9868001961965125E-3</v>
      </c>
      <c r="S1452" s="1" cm="1">
        <f t="array" ref="S1452">[1]!table_weight[ShotPower]*(('F+ , F-'!S$2-[1]!tbl_gk[[#This Row],[ShotPower]])/('F+ , F-'!S$2-'F+ , F-'!S$3))</f>
        <v>5.9732723886410689E-3</v>
      </c>
      <c r="T1452" s="1" cm="1">
        <f t="array" ref="T1452">[1]!table_weight[Jumping]*(('F+ , F-'!T$2-[1]!tbl_gk[[#This Row],[Jumping]])/('F+ , F-'!T$2-'F+ , F-'!T$3))</f>
        <v>3.0913569584973006E-3</v>
      </c>
      <c r="U1452" s="1" cm="1">
        <f t="array" ref="U1452">[1]!table_weight[Stamina]*(('F+ , F-'!U$2-[1]!tbl_gk[[#This Row],[Stamina]])/('F+ , F-'!U$2-'F+ , F-'!U$3))</f>
        <v>1.288065399373875E-2</v>
      </c>
      <c r="V1452" s="1" cm="1">
        <f t="array" ref="V1452">[1]!table_weight[Strength]*(('F+ , F-'!V$2-[1]!tbl_gk[[#This Row],[Strength]])/('F+ , F-'!V$2-'F+ , F-'!V$3))</f>
        <v>2.0408680661190511E-2</v>
      </c>
      <c r="W1452" s="1" cm="1">
        <f t="array" ref="W1452">[1]!table_weight[LongShots]*(('F+ , F-'!W$2-[1]!tbl_gk[[#This Row],[LongShots]])/('F+ , F-'!W$2-'F+ , F-'!W$3))</f>
        <v>9.0897623305407575E-3</v>
      </c>
      <c r="X1452" s="1" cm="1">
        <f t="array" ref="X1452">[1]!table_weight[Aggression]*(('F+ , F-'!X$2-[1]!tbl_gk[[#This Row],[Aggression]])/('F+ , F-'!X$2-'F+ , F-'!X$3))</f>
        <v>1.2169151201703659E-2</v>
      </c>
      <c r="Y1452" s="1" cm="1">
        <f t="array" ref="Y1452">[1]!table_weight[Interceptions]*(('F+ , F-'!Y$2-[1]!tbl_gk[[#This Row],[Interceptions]])/('F+ , F-'!Y$2-'F+ , F-'!Y$3))</f>
        <v>2.0084046292242669E-2</v>
      </c>
      <c r="Z1452" s="1" cm="1">
        <f t="array" ref="Z1452">[1]!table_weight[Positioning]*(('F+ , F-'!Z$2-[1]!tbl_gk[[#This Row],[Positioning]])/('F+ , F-'!Z$2-'F+ , F-'!Z$3))</f>
        <v>8.8733394179088337E-4</v>
      </c>
      <c r="AA1452" s="1" cm="1">
        <f t="array" ref="AA1452">[1]!table_weight[Vision]*(('F+ , F-'!AA$2-[1]!tbl_gk[[#This Row],[Vision]])/('F+ , F-'!AA$2-'F+ , F-'!AA$3))</f>
        <v>1.2067741608356128E-2</v>
      </c>
      <c r="AB1452" s="1" cm="1">
        <f t="array" ref="AB1452">[1]!table_weight[Penalties]*(('F+ , F-'!AB$2-[1]!tbl_gk[[#This Row],[Penalties]])/('F+ , F-'!AB$2-'F+ , F-'!AB$3))</f>
        <v>2.3096780543674466E-3</v>
      </c>
      <c r="AC1452" s="1" cm="1">
        <f t="array" ref="AC1452">[1]!table_weight[Composure]*(('F+ , F-'!AC$2-[1]!tbl_gk[[#This Row],[Composure]])/('F+ , F-'!AC$2-'F+ , F-'!AC$3))</f>
        <v>1.1742163440240354E-3</v>
      </c>
      <c r="AD1452" s="1" cm="1">
        <f t="array" ref="AD1452">[1]!table_weight[Marking]*(('F+ , F-'!AD$2-[1]!tbl_gk[[#This Row],[Marking]])/('F+ , F-'!AD$2-'F+ , F-'!AD$3))</f>
        <v>2.5239721010940977E-2</v>
      </c>
      <c r="AE1452" s="1" cm="1">
        <f t="array" ref="AE1452">[1]!table_weight[StandingTackle]*(('F+ , F-'!AE$2-[1]!tbl_gk[[#This Row],[StandingTackle]])/('F+ , F-'!AE$2-'F+ , F-'!AE$3))</f>
        <v>2.9141914719869356E-2</v>
      </c>
      <c r="AF1452" s="1" cm="1">
        <f t="array" ref="AF1452">[1]!table_weight[SlidingTackle]*(('F+ , F-'!AF$2-[1]!tbl_gk[[#This Row],[SlidingTackle]])/('F+ , F-'!AF$2-'F+ , F-'!AF$3))</f>
        <v>1.120842873841129E-2</v>
      </c>
      <c r="AG1452" s="1" cm="1">
        <f t="array" ref="AG1452">[1]!table_weight[GKDiving]*(('F+ , F-'!AG$2-[1]!tbl_gk[[#This Row],[GKDiving]])/('F+ , F-'!AG$2-'F+ , F-'!AG$3))</f>
        <v>3.9286710272791778E-2</v>
      </c>
      <c r="AH1452" s="1" cm="1">
        <f t="array" ref="AH1452">[1]!table_weight[GKHandling]*(('F+ , F-'!AH$2-[1]!tbl_gk[[#This Row],[GKHandling]])/('F+ , F-'!AH$2-'F+ , F-'!AH$3))</f>
        <v>4.2777211941640955E-2</v>
      </c>
      <c r="AI1452" s="1" cm="1">
        <f t="array" ref="AI1452">[1]!table_weight[GKKicking]*(('F+ , F-'!AI$2-[1]!tbl_gk[[#This Row],[GKKicking]])/('F+ , F-'!AI$2-'F+ , F-'!AI$3))</f>
        <v>2.6832978399756596E-2</v>
      </c>
      <c r="AJ1452" s="1" cm="1">
        <f t="array" ref="AJ1452">[1]!table_weight[GKPositioning]*(('F+ , F-'!AJ$2-[1]!tbl_gk[[#This Row],[GKPositioning]])/('F+ , F-'!AJ$2-'F+ , F-'!AJ$3))</f>
        <v>1.6397931244295699E-2</v>
      </c>
      <c r="AK1452" s="1" cm="1">
        <f t="array" ref="AK1452">[1]!table_weight[GKReflexes]*(('F+ , F-'!AK$2-[1]!tbl_gk[[#This Row],[GKReflexes]])/('F+ , F-'!AK$2-'F+ , F-'!AK$3))</f>
        <v>4.3727816651455198E-2</v>
      </c>
    </row>
    <row r="1453" spans="1:37" x14ac:dyDescent="0.55000000000000004">
      <c r="A1453" s="8">
        <f>[1]!tbl_gk[[#This Row],[ID]]</f>
        <v>256924</v>
      </c>
      <c r="B1453" s="2" cm="1">
        <f t="array" ref="B1453">[1]!table_weight[ValueEUR]*(('F+ , F-'!B$2-[1]!tbl_gk[[#This Row],[ValueEUR]])/('F+ , F-'!B$2-'F+ , F-'!B$3))</f>
        <v>9.7538055693859437E-5</v>
      </c>
      <c r="C1453" s="2" cm="1">
        <f t="array" ref="C1453">[1]!table_weight[WageEUR]*(('F+ , F-'!C$2-[1]!tbl_gk[[#This Row],[WageEUR]])/('F+ , F-'!C$2-'F+ , F-'!C$3))</f>
        <v>1.5648374123767265E-5</v>
      </c>
      <c r="D1453" s="2" cm="1">
        <f t="array" ref="D1453">[1]!table_weight[Crossing]*(('F+ , F-'!D$2-[1]!tbl_gk[[#This Row],[Crossing]])/('F+ , F-'!D$2-'F+ , F-'!D$3))</f>
        <v>3.3625286215233793E-2</v>
      </c>
      <c r="E1453" s="2" cm="1">
        <f t="array" ref="E1453">[1]!table_weight[Finishing]*(('F+ , F-'!E$2-[1]!tbl_gk[[#This Row],[Finishing]])/('F+ , F-'!E$2-'F+ , F-'!E$3))</f>
        <v>1.8966763005780131E-2</v>
      </c>
      <c r="F1453" s="2" cm="1">
        <f t="array" ref="F1453">[1]!table_weight[HeadingAccuracy]*(('F+ , F-'!F$2-[1]!tbl_gk[[#This Row],[HeadingAccuracy]])/('F+ , F-'!F$2-'F+ , F-'!F$3))</f>
        <v>1.0439222844598752E-2</v>
      </c>
      <c r="G1453" s="2" cm="1">
        <f t="array" ref="G1453">[1]!table_weight[ShortPassing]*(('F+ , F-'!G$2-[1]!tbl_gk[[#This Row],[ShortPassing]])/('F+ , F-'!G$2-'F+ , F-'!G$3))</f>
        <v>5.2034601718605494E-2</v>
      </c>
      <c r="H1453" s="2" cm="1">
        <f t="array" ref="H1453">[1]!table_weight[Volleys]*(('F+ , F-'!H$2-[1]!tbl_gk[[#This Row],[Volleys]])/('F+ , F-'!H$2-'F+ , F-'!H$3))</f>
        <v>2.3147841959762173E-3</v>
      </c>
      <c r="I1453" s="2" cm="1">
        <f t="array" ref="I1453">[1]!table_weight[Dribbling]*(('F+ , F-'!I$2-[1]!tbl_gk[[#This Row],[Dribbling]])/('F+ , F-'!I$2-'F+ , F-'!I$3))</f>
        <v>2.1513320874440363E-2</v>
      </c>
      <c r="J1453" s="2" cm="1">
        <f t="array" ref="J1453">[1]!table_weight[Curve]*(('F+ , F-'!J$2-[1]!tbl_gk[[#This Row],[Curve]])/('F+ , F-'!J$2-'F+ , F-'!J$3))</f>
        <v>9.8029273569279467E-3</v>
      </c>
      <c r="K1453" s="2" cm="1">
        <f t="array" ref="K1453">[1]!table_weight[FKAccuracy]*(('F+ , F-'!K$2-[1]!tbl_gk[[#This Row],[FKAccuracy]])/('F+ , F-'!K$2-'F+ , F-'!K$3))</f>
        <v>9.7353209613629272E-3</v>
      </c>
      <c r="L1453" s="2" cm="1">
        <f t="array" ref="L1453">[1]!table_weight[LongPassing]*(('F+ , F-'!L$2-[1]!tbl_gk[[#This Row],[LongPassing]])/('F+ , F-'!L$2-'F+ , F-'!L$3))</f>
        <v>2.7612629103865718E-2</v>
      </c>
      <c r="M1453" s="2" cm="1">
        <f t="array" ref="M1453">[1]!table_weight[BallControl]*(('F+ , F-'!M$2-[1]!tbl_gk[[#This Row],[BallControl]])/('F+ , F-'!M$2-'F+ , F-'!M$3))</f>
        <v>1.2603763744621627E-2</v>
      </c>
      <c r="N1453" s="2" cm="1">
        <f t="array" ref="N1453">[1]!table_weight[Acceleration]*(('F+ , F-'!N$2-[1]!tbl_gk[[#This Row],[Acceleration]])/('F+ , F-'!N$2-'F+ , F-'!N$3))</f>
        <v>2.480359347876659E-3</v>
      </c>
      <c r="O1453" s="2" cm="1">
        <f t="array" ref="O1453">[1]!table_weight[SprintSpeed]*(('F+ , F-'!O$2-[1]!tbl_gk[[#This Row],[SprintSpeed]])/('F+ , F-'!O$2-'F+ , F-'!O$3))</f>
        <v>4.2166108913903209E-3</v>
      </c>
      <c r="P1453" s="2" cm="1">
        <f t="array" ref="P1453">[1]!table_weight[Agility]*(('F+ , F-'!P$2-[1]!tbl_gk[[#This Row],[Agility]])/('F+ , F-'!P$2-'F+ , F-'!P$3))</f>
        <v>1.4041328309658048E-3</v>
      </c>
      <c r="Q1453" s="2" cm="1">
        <f t="array" ref="Q1453">[1]!table_weight[Reactions]*(('F+ , F-'!Q$2-[1]!tbl_gk[[#This Row],[Reactions]])/('F+ , F-'!Q$2-'F+ , F-'!Q$3))</f>
        <v>1.8563112002598775E-3</v>
      </c>
      <c r="R1453" s="2" cm="1">
        <f t="array" ref="R1453">[1]!table_weight[Balance]*(('F+ , F-'!R$2-[1]!tbl_gk[[#This Row],[Balance]])/('F+ , F-'!R$2-'F+ , F-'!R$3))</f>
        <v>2.7318502697702049E-3</v>
      </c>
      <c r="S1453" s="2" cm="1">
        <f t="array" ref="S1453">[1]!table_weight[ShotPower]*(('F+ , F-'!S$2-[1]!tbl_gk[[#This Row],[ShotPower]])/('F+ , F-'!S$2-'F+ , F-'!S$3))</f>
        <v>8.3106398450658349E-3</v>
      </c>
      <c r="T1453" s="2" cm="1">
        <f t="array" ref="T1453">[1]!table_weight[Jumping]*(('F+ , F-'!T$2-[1]!tbl_gk[[#This Row],[Jumping]])/('F+ , F-'!T$2-'F+ , F-'!T$3))</f>
        <v>4.2076803046213257E-3</v>
      </c>
      <c r="U1453" s="2" cm="1">
        <f t="array" ref="U1453">[1]!table_weight[Stamina]*(('F+ , F-'!U$2-[1]!tbl_gk[[#This Row],[Stamina]])/('F+ , F-'!U$2-'F+ , F-'!U$3))</f>
        <v>2.4043887454978999E-2</v>
      </c>
      <c r="V1453" s="2" cm="1">
        <f t="array" ref="V1453">[1]!table_weight[Strength]*(('F+ , F-'!V$2-[1]!tbl_gk[[#This Row],[Strength]])/('F+ , F-'!V$2-'F+ , F-'!V$3))</f>
        <v>2.1296014602981403E-2</v>
      </c>
      <c r="W1453" s="2" cm="1">
        <f t="array" ref="W1453">[1]!table_weight[LongShots]*(('F+ , F-'!W$2-[1]!tbl_gk[[#This Row],[LongShots]])/('F+ , F-'!W$2-'F+ , F-'!W$3))</f>
        <v>9.3494698256990638E-3</v>
      </c>
      <c r="X1453" s="2" cm="1">
        <f t="array" ref="X1453">[1]!table_weight[Aggression]*(('F+ , F-'!X$2-[1]!tbl_gk[[#This Row],[Aggression]])/('F+ , F-'!X$2-'F+ , F-'!X$3))</f>
        <v>1.2169151201703659E-2</v>
      </c>
      <c r="Y1453" s="2" cm="1">
        <f t="array" ref="Y1453">[1]!table_weight[Interceptions]*(('F+ , F-'!Y$2-[1]!tbl_gk[[#This Row],[Interceptions]])/('F+ , F-'!Y$2-'F+ , F-'!Y$3))</f>
        <v>2.4931919535197796E-2</v>
      </c>
      <c r="Z1453" s="2" cm="1">
        <f t="array" ref="Z1453">[1]!table_weight[Positioning]*(('F+ , F-'!Z$2-[1]!tbl_gk[[#This Row],[Positioning]])/('F+ , F-'!Z$2-'F+ , F-'!Z$3))</f>
        <v>2.3662238447756888E-3</v>
      </c>
      <c r="AA1453" s="2" cm="1">
        <f t="array" ref="AA1453">[1]!table_weight[Vision]*(('F+ , F-'!AA$2-[1]!tbl_gk[[#This Row],[Vision]])/('F+ , F-'!AA$2-'F+ , F-'!AA$3))</f>
        <v>3.478349051820296E-2</v>
      </c>
      <c r="AB1453" s="2" cm="1">
        <f t="array" ref="AB1453">[1]!table_weight[Penalties]*(('F+ , F-'!AB$2-[1]!tbl_gk[[#This Row],[Penalties]])/('F+ , F-'!AB$2-'F+ , F-'!AB$3))</f>
        <v>2.5054134827036706E-3</v>
      </c>
      <c r="AC1453" s="2" cm="1">
        <f t="array" ref="AC1453">[1]!table_weight[Composure]*(('F+ , F-'!AC$2-[1]!tbl_gk[[#This Row],[Composure]])/('F+ , F-'!AC$2-'F+ , F-'!AC$3))</f>
        <v>1.814697986218964E-3</v>
      </c>
      <c r="AD1453" s="2" cm="1">
        <f t="array" ref="AD1453">[1]!table_weight[Marking]*(('F+ , F-'!AD$2-[1]!tbl_gk[[#This Row],[Marking]])/('F+ , F-'!AD$2-'F+ , F-'!AD$3))</f>
        <v>3.9437064079595283E-2</v>
      </c>
      <c r="AE1453" s="2" cm="1">
        <f t="array" ref="AE1453">[1]!table_weight[StandingTackle]*(('F+ , F-'!AE$2-[1]!tbl_gk[[#This Row],[StandingTackle]])/('F+ , F-'!AE$2-'F+ , F-'!AE$3))</f>
        <v>2.9141914719869356E-2</v>
      </c>
      <c r="AF1453" s="2" cm="1">
        <f t="array" ref="AF1453">[1]!table_weight[SlidingTackle]*(('F+ , F-'!AF$2-[1]!tbl_gk[[#This Row],[SlidingTackle]])/('F+ , F-'!AF$2-'F+ , F-'!AF$3))</f>
        <v>8.2195144081682794E-3</v>
      </c>
      <c r="AG1453" s="2" cm="1">
        <f t="array" ref="AG1453">[1]!table_weight[GKDiving]*(('F+ , F-'!AG$2-[1]!tbl_gk[[#This Row],[GKDiving]])/('F+ , F-'!AG$2-'F+ , F-'!AG$3))</f>
        <v>5.9784124328161402E-2</v>
      </c>
      <c r="AH1453" s="2" cm="1">
        <f t="array" ref="AH1453">[1]!table_weight[GKHandling]*(('F+ , F-'!AH$2-[1]!tbl_gk[[#This Row],[GKHandling]])/('F+ , F-'!AH$2-'F+ , F-'!AH$3))</f>
        <v>5.8818666419756312E-2</v>
      </c>
      <c r="AI1453" s="2" cm="1">
        <f t="array" ref="AI1453">[1]!table_weight[GKKicking]*(('F+ , F-'!AI$2-[1]!tbl_gk[[#This Row],[GKKicking]])/('F+ , F-'!AI$2-'F+ , F-'!AI$3))</f>
        <v>3.8460602372984459E-2</v>
      </c>
      <c r="AJ1453" s="2" cm="1">
        <f t="array" ref="AJ1453">[1]!table_weight[GKPositioning]*(('F+ , F-'!AJ$2-[1]!tbl_gk[[#This Row],[GKPositioning]])/('F+ , F-'!AJ$2-'F+ , F-'!AJ$3))</f>
        <v>2.1443448550232839E-2</v>
      </c>
      <c r="AK1453" s="2" cm="1">
        <f t="array" ref="AK1453">[1]!table_weight[GKReflexes]*(('F+ , F-'!AK$2-[1]!tbl_gk[[#This Row],[GKReflexes]])/('F+ , F-'!AK$2-'F+ , F-'!AK$3))</f>
        <v>5.64817631747963E-2</v>
      </c>
    </row>
    <row r="1454" spans="1:37" x14ac:dyDescent="0.55000000000000004">
      <c r="A1454" s="7">
        <f>[1]!tbl_gk[[#This Row],[ID]]</f>
        <v>256938</v>
      </c>
      <c r="B1454" s="1" cm="1">
        <f t="array" ref="B1454">[1]!table_weight[ValueEUR]*(('F+ , F-'!B$2-[1]!tbl_gk[[#This Row],[ValueEUR]])/('F+ , F-'!B$2-'F+ , F-'!B$3))</f>
        <v>6.1455148381795615E-4</v>
      </c>
      <c r="C1454" s="1" cm="1">
        <f t="array" ref="C1454">[1]!table_weight[WageEUR]*(('F+ , F-'!C$2-[1]!tbl_gk[[#This Row],[WageEUR]])/('F+ , F-'!C$2-'F+ , F-'!C$3))</f>
        <v>7.0417683556952691E-4</v>
      </c>
      <c r="D1454" s="1" cm="1">
        <f t="array" ref="D1454">[1]!table_weight[Crossing]*(('F+ , F-'!D$2-[1]!tbl_gk[[#This Row],[Crossing]])/('F+ , F-'!D$2-'F+ , F-'!D$3))</f>
        <v>3.5866971962916043E-2</v>
      </c>
      <c r="E1454" s="1" cm="1">
        <f t="array" ref="E1454">[1]!table_weight[Finishing]*(('F+ , F-'!E$2-[1]!tbl_gk[[#This Row],[Finishing]])/('F+ , F-'!E$2-'F+ , F-'!E$3))</f>
        <v>2.1961515059324362E-2</v>
      </c>
      <c r="F1454" s="1" cm="1">
        <f t="array" ref="F1454">[1]!table_weight[HeadingAccuracy]*(('F+ , F-'!F$2-[1]!tbl_gk[[#This Row],[HeadingAccuracy]])/('F+ , F-'!F$2-'F+ , F-'!F$3))</f>
        <v>1.08567917583827E-2</v>
      </c>
      <c r="G1454" s="1" cm="1">
        <f t="array" ref="G1454">[1]!table_weight[ShortPassing]*(('F+ , F-'!G$2-[1]!tbl_gk[[#This Row],[ShortPassing]])/('F+ , F-'!G$2-'F+ , F-'!G$3))</f>
        <v>5.484728289258417E-2</v>
      </c>
      <c r="H1454" s="1" cm="1">
        <f t="array" ref="H1454">[1]!table_weight[Volleys]*(('F+ , F-'!H$2-[1]!tbl_gk[[#This Row],[Volleys]])/('F+ , F-'!H$2-'F+ , F-'!H$3))</f>
        <v>2.1990449861774069E-3</v>
      </c>
      <c r="I1454" s="1" cm="1">
        <f t="array" ref="I1454">[1]!table_weight[Dribbling]*(('F+ , F-'!I$2-[1]!tbl_gk[[#This Row],[Dribbling]])/('F+ , F-'!I$2-'F+ , F-'!I$3))</f>
        <v>2.3469077317571304E-2</v>
      </c>
      <c r="J1454" s="1" cm="1">
        <f t="array" ref="J1454">[1]!table_weight[Curve]*(('F+ , F-'!J$2-[1]!tbl_gk[[#This Row],[Curve]])/('F+ , F-'!J$2-'F+ , F-'!J$3))</f>
        <v>9.6339113680153961E-3</v>
      </c>
      <c r="K1454" s="1" cm="1">
        <f t="array" ref="K1454">[1]!table_weight[FKAccuracy]*(('F+ , F-'!K$2-[1]!tbl_gk[[#This Row],[FKAccuracy]])/('F+ , F-'!K$2-'F+ , F-'!K$3))</f>
        <v>9.7353209613629272E-3</v>
      </c>
      <c r="L1454" s="1" cm="1">
        <f t="array" ref="L1454">[1]!table_weight[LongPassing]*(('F+ , F-'!L$2-[1]!tbl_gk[[#This Row],[LongPassing]])/('F+ , F-'!L$2-'F+ , F-'!L$3))</f>
        <v>2.3281236303259328E-2</v>
      </c>
      <c r="M1454" s="1" cm="1">
        <f t="array" ref="M1454">[1]!table_weight[BallControl]*(('F+ , F-'!M$2-[1]!tbl_gk[[#This Row],[BallControl]])/('F+ , F-'!M$2-'F+ , F-'!M$3))</f>
        <v>1.3038376287539614E-2</v>
      </c>
      <c r="N1454" s="1" cm="1">
        <f t="array" ref="N1454">[1]!table_weight[Acceleration]*(('F+ , F-'!N$2-[1]!tbl_gk[[#This Row],[Acceleration]])/('F+ , F-'!N$2-'F+ , F-'!N$3))</f>
        <v>8.3430268974033078E-3</v>
      </c>
      <c r="O1454" s="1" cm="1">
        <f t="array" ref="O1454">[1]!table_weight[SprintSpeed]*(('F+ , F-'!O$2-[1]!tbl_gk[[#This Row],[SprintSpeed]])/('F+ , F-'!O$2-'F+ , F-'!O$3))</f>
        <v>9.838758746577414E-3</v>
      </c>
      <c r="P1454" s="1" cm="1">
        <f t="array" ref="P1454">[1]!table_weight[Agility]*(('F+ , F-'!P$2-[1]!tbl_gk[[#This Row],[Agility]])/('F+ , F-'!P$2-'F+ , F-'!P$3))</f>
        <v>3.9783763544031132E-3</v>
      </c>
      <c r="Q1454" s="1" cm="1">
        <f t="array" ref="Q1454">[1]!table_weight[Reactions]*(('F+ , F-'!Q$2-[1]!tbl_gk[[#This Row],[Reactions]])/('F+ , F-'!Q$2-'F+ , F-'!Q$3))</f>
        <v>1.4953618002093458E-3</v>
      </c>
      <c r="R1454" s="1" cm="1">
        <f t="array" ref="R1454">[1]!table_weight[Balance]*(('F+ , F-'!R$2-[1]!tbl_gk[[#This Row],[Balance]])/('F+ , F-'!R$2-'F+ , F-'!R$3))</f>
        <v>1.6763626655408076E-3</v>
      </c>
      <c r="S1454" s="1" cm="1">
        <f t="array" ref="S1454">[1]!table_weight[ShotPower]*(('F+ , F-'!S$2-[1]!tbl_gk[[#This Row],[ShotPower]])/('F+ , F-'!S$2-'F+ , F-'!S$3))</f>
        <v>5.9732723886410689E-3</v>
      </c>
      <c r="T1454" s="1" cm="1">
        <f t="array" ref="T1454">[1]!table_weight[Jumping]*(('F+ , F-'!T$2-[1]!tbl_gk[[#This Row],[Jumping]])/('F+ , F-'!T$2-'F+ , F-'!T$3))</f>
        <v>2.2326466922480506E-3</v>
      </c>
      <c r="U1454" s="1" cm="1">
        <f t="array" ref="U1454">[1]!table_weight[Stamina]*(('F+ , F-'!U$2-[1]!tbl_gk[[#This Row],[Stamina]])/('F+ , F-'!U$2-'F+ , F-'!U$3))</f>
        <v>1.7174205324984999E-2</v>
      </c>
      <c r="V1454" s="1" cm="1">
        <f t="array" ref="V1454">[1]!table_weight[Strength]*(('F+ , F-'!V$2-[1]!tbl_gk[[#This Row],[Strength]])/('F+ , F-'!V$2-'F+ , F-'!V$3))</f>
        <v>2.1296014602981403E-2</v>
      </c>
      <c r="W1454" s="1" cm="1">
        <f t="array" ref="W1454">[1]!table_weight[LongShots]*(('F+ , F-'!W$2-[1]!tbl_gk[[#This Row],[LongShots]])/('F+ , F-'!W$2-'F+ , F-'!W$3))</f>
        <v>1.0128592311173986E-2</v>
      </c>
      <c r="X1454" s="1" cm="1">
        <f t="array" ref="X1454">[1]!table_weight[Aggression]*(('F+ , F-'!X$2-[1]!tbl_gk[[#This Row],[Aggression]])/('F+ , F-'!X$2-'F+ , F-'!X$3))</f>
        <v>1.7036811682385123E-2</v>
      </c>
      <c r="Y1454" s="1" cm="1">
        <f t="array" ref="Y1454">[1]!table_weight[Interceptions]*(('F+ , F-'!Y$2-[1]!tbl_gk[[#This Row],[Interceptions]])/('F+ , F-'!Y$2-'F+ , F-'!Y$3))</f>
        <v>2.2161706253509151E-2</v>
      </c>
      <c r="Z1454" s="1" cm="1">
        <f t="array" ref="Z1454">[1]!table_weight[Positioning]*(('F+ , F-'!Z$2-[1]!tbl_gk[[#This Row],[Positioning]])/('F+ , F-'!Z$2-'F+ , F-'!Z$3))</f>
        <v>2.2183348544772088E-3</v>
      </c>
      <c r="AA1454" s="1" cm="1">
        <f t="array" ref="AA1454">[1]!table_weight[Vision]*(('F+ , F-'!AA$2-[1]!tbl_gk[[#This Row],[Vision]])/('F+ , F-'!AA$2-'F+ , F-'!AA$3))</f>
        <v>2.7684818983875824E-2</v>
      </c>
      <c r="AB1454" s="1" cm="1">
        <f t="array" ref="AB1454">[1]!table_weight[Penalties]*(('F+ , F-'!AB$2-[1]!tbl_gk[[#This Row],[Penalties]])/('F+ , F-'!AB$2-'F+ , F-'!AB$3))</f>
        <v>2.3096780543674466E-3</v>
      </c>
      <c r="AC1454" s="1" cm="1">
        <f t="array" ref="AC1454">[1]!table_weight[Composure]*(('F+ , F-'!AC$2-[1]!tbl_gk[[#This Row],[Composure]])/('F+ , F-'!AC$2-'F+ , F-'!AC$3))</f>
        <v>2.2950592178651603E-3</v>
      </c>
      <c r="AD1454" s="1" cm="1">
        <f t="array" ref="AD1454">[1]!table_weight[Marking]*(('F+ , F-'!AD$2-[1]!tbl_gk[[#This Row],[Marking]])/('F+ , F-'!AD$2-'F+ , F-'!AD$3))</f>
        <v>3.4704616390043845E-2</v>
      </c>
      <c r="AE1454" s="1" cm="1">
        <f t="array" ref="AE1454">[1]!table_weight[StandingTackle]*(('F+ , F-'!AE$2-[1]!tbl_gk[[#This Row],[StandingTackle]])/('F+ , F-'!AE$2-'F+ , F-'!AE$3))</f>
        <v>2.9141914719869356E-2</v>
      </c>
      <c r="AF1454" s="1" cm="1">
        <f t="array" ref="AF1454">[1]!table_weight[SlidingTackle]*(('F+ , F-'!AF$2-[1]!tbl_gk[[#This Row],[SlidingTackle]])/('F+ , F-'!AF$2-'F+ , F-'!AF$3))</f>
        <v>8.9667429907290316E-3</v>
      </c>
      <c r="AG1454" s="1" cm="1">
        <f t="array" ref="AG1454">[1]!table_weight[GKDiving]*(('F+ , F-'!AG$2-[1]!tbl_gk[[#This Row],[GKDiving]])/('F+ , F-'!AG$2-'F+ , F-'!AG$3))</f>
        <v>3.0746121083054436E-2</v>
      </c>
      <c r="AH1454" s="1" cm="1">
        <f t="array" ref="AH1454">[1]!table_weight[GKHandling]*(('F+ , F-'!AH$2-[1]!tbl_gk[[#This Row],[GKHandling]])/('F+ , F-'!AH$2-'F+ , F-'!AH$3))</f>
        <v>4.6341979603444362E-2</v>
      </c>
      <c r="AI1454" s="1" cm="1">
        <f t="array" ref="AI1454">[1]!table_weight[GKKicking]*(('F+ , F-'!AI$2-[1]!tbl_gk[[#This Row],[GKKicking]])/('F+ , F-'!AI$2-'F+ , F-'!AI$3))</f>
        <v>2.6832978399756596E-2</v>
      </c>
      <c r="AJ1454" s="1" cm="1">
        <f t="array" ref="AJ1454">[1]!table_weight[GKPositioning]*(('F+ , F-'!AJ$2-[1]!tbl_gk[[#This Row],[GKPositioning]])/('F+ , F-'!AJ$2-'F+ , F-'!AJ$3))</f>
        <v>1.8920689897264267E-2</v>
      </c>
      <c r="AK1454" s="1" cm="1">
        <f t="array" ref="AK1454">[1]!table_weight[GKReflexes]*(('F+ , F-'!AK$2-[1]!tbl_gk[[#This Row],[GKReflexes]])/('F+ , F-'!AK$2-'F+ , F-'!AK$3))</f>
        <v>3.4617854849068701E-2</v>
      </c>
    </row>
    <row r="1455" spans="1:37" x14ac:dyDescent="0.55000000000000004">
      <c r="A1455" s="8">
        <f>[1]!tbl_gk[[#This Row],[ID]]</f>
        <v>256953</v>
      </c>
      <c r="B1455" s="2" cm="1">
        <f t="array" ref="B1455">[1]!table_weight[ValueEUR]*(('F+ , F-'!B$2-[1]!tbl_gk[[#This Row],[ValueEUR]])/('F+ , F-'!B$2-'F+ , F-'!B$3))</f>
        <v>2.4415380396785701E-4</v>
      </c>
      <c r="C1455" s="2" cm="1">
        <f t="array" ref="C1455">[1]!table_weight[WageEUR]*(('F+ , F-'!C$2-[1]!tbl_gk[[#This Row],[WageEUR]])/('F+ , F-'!C$2-'F+ , F-'!C$3))</f>
        <v>0</v>
      </c>
      <c r="D1455" s="2" cm="1">
        <f t="array" ref="D1455">[1]!table_weight[Crossing]*(('F+ , F-'!D$2-[1]!tbl_gk[[#This Row],[Crossing]])/('F+ , F-'!D$2-'F+ , F-'!D$3))</f>
        <v>3.4746129089074922E-2</v>
      </c>
      <c r="E1455" s="2" cm="1">
        <f t="array" ref="E1455">[1]!table_weight[Finishing]*(('F+ , F-'!E$2-[1]!tbl_gk[[#This Row],[Finishing]])/('F+ , F-'!E$2-'F+ , F-'!E$3))</f>
        <v>1.9965013690294877E-2</v>
      </c>
      <c r="F1455" s="2" cm="1">
        <f t="array" ref="F1455">[1]!table_weight[HeadingAccuracy]*(('F+ , F-'!F$2-[1]!tbl_gk[[#This Row],[HeadingAccuracy]])/('F+ , F-'!F$2-'F+ , F-'!F$3))</f>
        <v>1.1691929585950599E-2</v>
      </c>
      <c r="G1455" s="2" cm="1">
        <f t="array" ref="G1455">[1]!table_weight[ShortPassing]*(('F+ , F-'!G$2-[1]!tbl_gk[[#This Row],[ShortPassing]])/('F+ , F-'!G$2-'F+ , F-'!G$3))</f>
        <v>2.1095108804840067E-2</v>
      </c>
      <c r="H1455" s="2" cm="1">
        <f t="array" ref="H1455">[1]!table_weight[Volleys]*(('F+ , F-'!H$2-[1]!tbl_gk[[#This Row],[Volleys]])/('F+ , F-'!H$2-'F+ , F-'!H$3))</f>
        <v>2.3147841959762173E-3</v>
      </c>
      <c r="I1455" s="2" cm="1">
        <f t="array" ref="I1455">[1]!table_weight[Dribbling]*(('F+ , F-'!I$2-[1]!tbl_gk[[#This Row],[Dribbling]])/('F+ , F-'!I$2-'F+ , F-'!I$3))</f>
        <v>2.2491199096005835E-2</v>
      </c>
      <c r="J1455" s="2" cm="1">
        <f t="array" ref="J1455">[1]!table_weight[Curve]*(('F+ , F-'!J$2-[1]!tbl_gk[[#This Row],[Curve]])/('F+ , F-'!J$2-'F+ , F-'!J$3))</f>
        <v>9.295879390190295E-3</v>
      </c>
      <c r="K1455" s="2" cm="1">
        <f t="array" ref="K1455">[1]!table_weight[FKAccuracy]*(('F+ , F-'!K$2-[1]!tbl_gk[[#This Row],[FKAccuracy]])/('F+ , F-'!K$2-'F+ , F-'!K$3))</f>
        <v>9.1268634012777444E-3</v>
      </c>
      <c r="L1455" s="2" cm="1">
        <f t="array" ref="L1455">[1]!table_weight[LongPassing]*(('F+ , F-'!L$2-[1]!tbl_gk[[#This Row],[LongPassing]])/('F+ , F-'!L$2-'F+ , F-'!L$3))</f>
        <v>9.7456338013643708E-3</v>
      </c>
      <c r="M1455" s="2" cm="1">
        <f t="array" ref="M1455">[1]!table_weight[BallControl]*(('F+ , F-'!M$2-[1]!tbl_gk[[#This Row],[BallControl]])/('F+ , F-'!M$2-'F+ , F-'!M$3))</f>
        <v>1.5646051545047536E-2</v>
      </c>
      <c r="N1455" s="2" cm="1">
        <f t="array" ref="N1455">[1]!table_weight[Acceleration]*(('F+ , F-'!N$2-[1]!tbl_gk[[#This Row],[Acceleration]])/('F+ , F-'!N$2-'F+ , F-'!N$3))</f>
        <v>7.4410780436299775E-3</v>
      </c>
      <c r="O1455" s="2" cm="1">
        <f t="array" ref="O1455">[1]!table_weight[SprintSpeed]*(('F+ , F-'!O$2-[1]!tbl_gk[[#This Row],[SprintSpeed]])/('F+ , F-'!O$2-'F+ , F-'!O$3))</f>
        <v>8.995436568299351E-3</v>
      </c>
      <c r="P1455" s="2" cm="1">
        <f t="array" ref="P1455">[1]!table_weight[Agility]*(('F+ , F-'!P$2-[1]!tbl_gk[[#This Row],[Agility]])/('F+ , F-'!P$2-'F+ , F-'!P$3))</f>
        <v>5.265498116121768E-3</v>
      </c>
      <c r="Q1455" s="2" cm="1">
        <f t="array" ref="Q1455">[1]!table_weight[Reactions]*(('F+ , F-'!Q$2-[1]!tbl_gk[[#This Row],[Reactions]])/('F+ , F-'!Q$2-'F+ , F-'!Q$3))</f>
        <v>2.1656964003031903E-3</v>
      </c>
      <c r="R1455" s="2" cm="1">
        <f t="array" ref="R1455">[1]!table_weight[Balance]*(('F+ , F-'!R$2-[1]!tbl_gk[[#This Row],[Balance]])/('F+ , F-'!R$2-'F+ , F-'!R$3))</f>
        <v>1.8626251839342308E-3</v>
      </c>
      <c r="S1455" s="2" cm="1">
        <f t="array" ref="S1455">[1]!table_weight[ShotPower]*(('F+ , F-'!S$2-[1]!tbl_gk[[#This Row],[ShotPower]])/('F+ , F-'!S$2-'F+ , F-'!S$3))</f>
        <v>5.9732723886410689E-3</v>
      </c>
      <c r="T1455" s="2" cm="1">
        <f t="array" ref="T1455">[1]!table_weight[Jumping]*(('F+ , F-'!T$2-[1]!tbl_gk[[#This Row],[Jumping]])/('F+ , F-'!T$2-'F+ , F-'!T$3))</f>
        <v>2.5761307987477505E-3</v>
      </c>
      <c r="U1455" s="2" cm="1">
        <f t="array" ref="U1455">[1]!table_weight[Stamina]*(('F+ , F-'!U$2-[1]!tbl_gk[[#This Row],[Stamina]])/('F+ , F-'!U$2-'F+ , F-'!U$3))</f>
        <v>1.4598074526237249E-2</v>
      </c>
      <c r="V1455" s="2" cm="1">
        <f t="array" ref="V1455">[1]!table_weight[Strength]*(('F+ , F-'!V$2-[1]!tbl_gk[[#This Row],[Strength]])/('F+ , F-'!V$2-'F+ , F-'!V$3))</f>
        <v>1.9521346719399615E-2</v>
      </c>
      <c r="W1455" s="2" cm="1">
        <f t="array" ref="W1455">[1]!table_weight[LongShots]*(('F+ , F-'!W$2-[1]!tbl_gk[[#This Row],[LongShots]])/('F+ , F-'!W$2-'F+ , F-'!W$3))</f>
        <v>1.0128592311173986E-2</v>
      </c>
      <c r="X1455" s="2" cm="1">
        <f t="array" ref="X1455">[1]!table_weight[Aggression]*(('F+ , F-'!X$2-[1]!tbl_gk[[#This Row],[Aggression]])/('F+ , F-'!X$2-'F+ , F-'!X$3))</f>
        <v>1.034377852144811E-2</v>
      </c>
      <c r="Y1455" s="2" cm="1">
        <f t="array" ref="Y1455">[1]!table_weight[Interceptions]*(('F+ , F-'!Y$2-[1]!tbl_gk[[#This Row],[Interceptions]])/('F+ , F-'!Y$2-'F+ , F-'!Y$3))</f>
        <v>2.2854259573931314E-2</v>
      </c>
      <c r="Z1455" s="2" cm="1">
        <f t="array" ref="Z1455">[1]!table_weight[Positioning]*(('F+ , F-'!Z$2-[1]!tbl_gk[[#This Row],[Positioning]])/('F+ , F-'!Z$2-'F+ , F-'!Z$3))</f>
        <v>2.2183348544772088E-3</v>
      </c>
      <c r="AA1455" s="2" cm="1">
        <f t="array" ref="AA1455">[1]!table_weight[Vision]*(('F+ , F-'!AA$2-[1]!tbl_gk[[#This Row],[Vision]])/('F+ , F-'!AA$2-'F+ , F-'!AA$3))</f>
        <v>2.0586147449548689E-2</v>
      </c>
      <c r="AB1455" s="2" cm="1">
        <f t="array" ref="AB1455">[1]!table_weight[Penalties]*(('F+ , F-'!AB$2-[1]!tbl_gk[[#This Row],[Penalties]])/('F+ , F-'!AB$2-'F+ , F-'!AB$3))</f>
        <v>2.3488251400346914E-3</v>
      </c>
      <c r="AC1455" s="2" cm="1">
        <f t="array" ref="AC1455">[1]!table_weight[Composure]*(('F+ , F-'!AC$2-[1]!tbl_gk[[#This Row],[Composure]])/('F+ , F-'!AC$2-'F+ , F-'!AC$3))</f>
        <v>1.814697986218964E-3</v>
      </c>
      <c r="AD1455" s="2" cm="1">
        <f t="array" ref="AD1455">[1]!table_weight[Marking]*(('F+ , F-'!AD$2-[1]!tbl_gk[[#This Row],[Marking]])/('F+ , F-'!AD$2-'F+ , F-'!AD$3))</f>
        <v>3.3127133826860035E-2</v>
      </c>
      <c r="AE1455" s="2" cm="1">
        <f t="array" ref="AE1455">[1]!table_weight[StandingTackle]*(('F+ , F-'!AE$2-[1]!tbl_gk[[#This Row],[StandingTackle]])/('F+ , F-'!AE$2-'F+ , F-'!AE$3))</f>
        <v>3.362528621523387E-2</v>
      </c>
      <c r="AF1455" s="2" cm="1">
        <f t="array" ref="AF1455">[1]!table_weight[SlidingTackle]*(('F+ , F-'!AF$2-[1]!tbl_gk[[#This Row],[SlidingTackle]])/('F+ , F-'!AF$2-'F+ , F-'!AF$3))</f>
        <v>9.7139715732897855E-3</v>
      </c>
      <c r="AG1455" s="2" cm="1">
        <f t="array" ref="AG1455">[1]!table_weight[GKDiving]*(('F+ , F-'!AG$2-[1]!tbl_gk[[#This Row],[GKDiving]])/('F+ , F-'!AG$2-'F+ , F-'!AG$3))</f>
        <v>4.7827299462529123E-2</v>
      </c>
      <c r="AH1455" s="2" cm="1">
        <f t="array" ref="AH1455">[1]!table_weight[GKHandling]*(('F+ , F-'!AH$2-[1]!tbl_gk[[#This Row],[GKHandling]])/('F+ , F-'!AH$2-'F+ , F-'!AH$3))</f>
        <v>4.9906747265247783E-2</v>
      </c>
      <c r="AI1455" s="2" cm="1">
        <f t="array" ref="AI1455">[1]!table_weight[GKKicking]*(('F+ , F-'!AI$2-[1]!tbl_gk[[#This Row],[GKKicking]])/('F+ , F-'!AI$2-'F+ , F-'!AI$3))</f>
        <v>2.7727411013081817E-2</v>
      </c>
      <c r="AJ1455" s="2" cm="1">
        <f t="array" ref="AJ1455">[1]!table_weight[GKPositioning]*(('F+ , F-'!AJ$2-[1]!tbl_gk[[#This Row],[GKPositioning]])/('F+ , F-'!AJ$2-'F+ , F-'!AJ$3))</f>
        <v>1.9551379560506409E-2</v>
      </c>
      <c r="AK1455" s="2" cm="1">
        <f t="array" ref="AK1455">[1]!table_weight[GKReflexes]*(('F+ , F-'!AK$2-[1]!tbl_gk[[#This Row],[GKReflexes]])/('F+ , F-'!AK$2-'F+ , F-'!AK$3))</f>
        <v>4.55498090119325E-2</v>
      </c>
    </row>
    <row r="1456" spans="1:37" x14ac:dyDescent="0.55000000000000004">
      <c r="A1456" s="7">
        <f>[1]!tbl_gk[[#This Row],[ID]]</f>
        <v>257138</v>
      </c>
      <c r="B1456" s="1" cm="1">
        <f t="array" ref="B1456">[1]!table_weight[ValueEUR]*(('F+ , F-'!B$2-[1]!tbl_gk[[#This Row],[ValueEUR]])/('F+ , F-'!B$2-'F+ , F-'!B$3))</f>
        <v>9.7538055693859437E-5</v>
      </c>
      <c r="C1456" s="1" cm="1">
        <f t="array" ref="C1456">[1]!table_weight[WageEUR]*(('F+ , F-'!C$2-[1]!tbl_gk[[#This Row],[WageEUR]])/('F+ , F-'!C$2-'F+ , F-'!C$3))</f>
        <v>2.3472561185650898E-4</v>
      </c>
      <c r="D1456" s="1" cm="1">
        <f t="array" ref="D1456">[1]!table_weight[Crossing]*(('F+ , F-'!D$2-[1]!tbl_gk[[#This Row],[Crossing]])/('F+ , F-'!D$2-'F+ , F-'!D$3))</f>
        <v>3.4746129089074922E-2</v>
      </c>
      <c r="E1456" s="1" cm="1">
        <f t="array" ref="E1456">[1]!table_weight[Finishing]*(('F+ , F-'!E$2-[1]!tbl_gk[[#This Row],[Finishing]])/('F+ , F-'!E$2-'F+ , F-'!E$3))</f>
        <v>1.9965013690294877E-2</v>
      </c>
      <c r="F1456" s="1" cm="1">
        <f t="array" ref="F1456">[1]!table_weight[HeadingAccuracy]*(('F+ , F-'!F$2-[1]!tbl_gk[[#This Row],[HeadingAccuracy]])/('F+ , F-'!F$2-'F+ , F-'!F$3))</f>
        <v>1.1691929585950599E-2</v>
      </c>
      <c r="G1456" s="1" cm="1">
        <f t="array" ref="G1456">[1]!table_weight[ShortPassing]*(('F+ , F-'!G$2-[1]!tbl_gk[[#This Row],[ShortPassing]])/('F+ , F-'!G$2-'F+ , F-'!G$3))</f>
        <v>5.2034601718605494E-2</v>
      </c>
      <c r="H1456" s="1" cm="1">
        <f t="array" ref="H1456">[1]!table_weight[Volleys]*(('F+ , F-'!H$2-[1]!tbl_gk[[#This Row],[Volleys]])/('F+ , F-'!H$2-'F+ , F-'!H$3))</f>
        <v>2.4305234057750281E-3</v>
      </c>
      <c r="I1456" s="1" cm="1">
        <f t="array" ref="I1456">[1]!table_weight[Dribbling]*(('F+ , F-'!I$2-[1]!tbl_gk[[#This Row],[Dribbling]])/('F+ , F-'!I$2-'F+ , F-'!I$3))</f>
        <v>2.2491199096005835E-2</v>
      </c>
      <c r="J1456" s="1" cm="1">
        <f t="array" ref="J1456">[1]!table_weight[Curve]*(('F+ , F-'!J$2-[1]!tbl_gk[[#This Row],[Curve]])/('F+ , F-'!J$2-'F+ , F-'!J$3))</f>
        <v>9.9719433458404991E-3</v>
      </c>
      <c r="K1456" s="1" cm="1">
        <f t="array" ref="K1456">[1]!table_weight[FKAccuracy]*(('F+ , F-'!K$2-[1]!tbl_gk[[#This Row],[FKAccuracy]])/('F+ , F-'!K$2-'F+ , F-'!K$3))</f>
        <v>9.4310921813203358E-3</v>
      </c>
      <c r="L1456" s="1" cm="1">
        <f t="array" ref="L1456">[1]!table_weight[LongPassing]*(('F+ , F-'!L$2-[1]!tbl_gk[[#This Row],[LongPassing]])/('F+ , F-'!L$2-'F+ , F-'!L$3))</f>
        <v>2.7071205003789917E-2</v>
      </c>
      <c r="M1456" s="1" cm="1">
        <f t="array" ref="M1456">[1]!table_weight[BallControl]*(('F+ , F-'!M$2-[1]!tbl_gk[[#This Row],[BallControl]])/('F+ , F-'!M$2-'F+ , F-'!M$3))</f>
        <v>1.5646051545047536E-2</v>
      </c>
      <c r="N1456" s="1" cm="1">
        <f t="array" ref="N1456">[1]!table_weight[Acceleration]*(('F+ , F-'!N$2-[1]!tbl_gk[[#This Row],[Acceleration]])/('F+ , F-'!N$2-'F+ , F-'!N$3))</f>
        <v>1.0597899031836633E-2</v>
      </c>
      <c r="O1456" s="1" cm="1">
        <f t="array" ref="O1456">[1]!table_weight[SprintSpeed]*(('F+ , F-'!O$2-[1]!tbl_gk[[#This Row],[SprintSpeed]])/('F+ , F-'!O$2-'F+ , F-'!O$3))</f>
        <v>1.4055369637967736E-2</v>
      </c>
      <c r="P1456" s="1" cm="1">
        <f t="array" ref="P1456">[1]!table_weight[Agility]*(('F+ , F-'!P$2-[1]!tbl_gk[[#This Row],[Agility]])/('F+ , F-'!P$2-'F+ , F-'!P$3))</f>
        <v>4.4464206313917145E-3</v>
      </c>
      <c r="Q1456" s="1" cm="1">
        <f t="array" ref="Q1456">[1]!table_weight[Reactions]*(('F+ , F-'!Q$2-[1]!tbl_gk[[#This Row],[Reactions]])/('F+ , F-'!Q$2-'F+ , F-'!Q$3))</f>
        <v>2.4235174003392843E-3</v>
      </c>
      <c r="R1456" s="1" cm="1">
        <f t="array" ref="R1456">[1]!table_weight[Balance]*(('F+ , F-'!R$2-[1]!tbl_gk[[#This Row],[Balance]])/('F+ , F-'!R$2-'F+ , F-'!R$3))</f>
        <v>1.7384501716719487E-3</v>
      </c>
      <c r="S1456" s="1" cm="1">
        <f t="array" ref="S1456">[1]!table_weight[ShotPower]*(('F+ , F-'!S$2-[1]!tbl_gk[[#This Row],[ShotPower]])/('F+ , F-'!S$2-'F+ , F-'!S$3))</f>
        <v>7.5315173595909123E-3</v>
      </c>
      <c r="T1456" s="1" cm="1">
        <f t="array" ref="T1456">[1]!table_weight[Jumping]*(('F+ , F-'!T$2-[1]!tbl_gk[[#This Row],[Jumping]])/('F+ , F-'!T$2-'F+ , F-'!T$3))</f>
        <v>2.0609046389982004E-3</v>
      </c>
      <c r="U1456" s="1" cm="1">
        <f t="array" ref="U1456">[1]!table_weight[Stamina]*(('F+ , F-'!U$2-[1]!tbl_gk[[#This Row],[Stamina]])/('F+ , F-'!U$2-'F+ , F-'!U$3))</f>
        <v>2.2326466922480501E-2</v>
      </c>
      <c r="V1456" s="1" cm="1">
        <f t="array" ref="V1456">[1]!table_weight[Strength]*(('F+ , F-'!V$2-[1]!tbl_gk[[#This Row],[Strength]])/('F+ , F-'!V$2-'F+ , F-'!V$3))</f>
        <v>3.3718689788053882E-2</v>
      </c>
      <c r="W1456" s="1" cm="1">
        <f t="array" ref="W1456">[1]!table_weight[LongShots]*(('F+ , F-'!W$2-[1]!tbl_gk[[#This Row],[LongShots]])/('F+ , F-'!W$2-'F+ , F-'!W$3))</f>
        <v>9.3494698256990638E-3</v>
      </c>
      <c r="X1456" s="1" cm="1">
        <f t="array" ref="X1456">[1]!table_weight[Aggression]*(('F+ , F-'!X$2-[1]!tbl_gk[[#This Row],[Aggression]])/('F+ , F-'!X$2-'F+ , F-'!X$3))</f>
        <v>1.5819896562214757E-2</v>
      </c>
      <c r="Y1456" s="1" cm="1">
        <f t="array" ref="Y1456">[1]!table_weight[Interceptions]*(('F+ , F-'!Y$2-[1]!tbl_gk[[#This Row],[Interceptions]])/('F+ , F-'!Y$2-'F+ , F-'!Y$3))</f>
        <v>2.4239366214775633E-2</v>
      </c>
      <c r="Z1456" s="1" cm="1">
        <f t="array" ref="Z1456">[1]!table_weight[Positioning]*(('F+ , F-'!Z$2-[1]!tbl_gk[[#This Row],[Positioning]])/('F+ , F-'!Z$2-'F+ , F-'!Z$3))</f>
        <v>1.9225568738802474E-3</v>
      </c>
      <c r="AA1456" s="1" cm="1">
        <f t="array" ref="AA1456">[1]!table_weight[Vision]*(('F+ , F-'!AA$2-[1]!tbl_gk[[#This Row],[Vision]])/('F+ , F-'!AA$2-'F+ , F-'!AA$3))</f>
        <v>2.5555217523577683E-2</v>
      </c>
      <c r="AB1456" s="1" cm="1">
        <f t="array" ref="AB1456">[1]!table_weight[Penalties]*(('F+ , F-'!AB$2-[1]!tbl_gk[[#This Row],[Penalties]])/('F+ , F-'!AB$2-'F+ , F-'!AB$3))</f>
        <v>2.153089711698467E-3</v>
      </c>
      <c r="AC1456" s="1" cm="1">
        <f t="array" ref="AC1456">[1]!table_weight[Composure]*(('F+ , F-'!AC$2-[1]!tbl_gk[[#This Row],[Composure]])/('F+ , F-'!AC$2-'F+ , F-'!AC$3))</f>
        <v>2.134938807316428E-3</v>
      </c>
      <c r="AD1456" s="1" cm="1">
        <f t="array" ref="AD1456">[1]!table_weight[Marking]*(('F+ , F-'!AD$2-[1]!tbl_gk[[#This Row],[Marking]])/('F+ , F-'!AD$2-'F+ , F-'!AD$3))</f>
        <v>3.6282098953227655E-2</v>
      </c>
      <c r="AE1456" s="1" cm="1">
        <f t="array" ref="AE1456">[1]!table_weight[StandingTackle]*(('F+ , F-'!AE$2-[1]!tbl_gk[[#This Row],[StandingTackle]])/('F+ , F-'!AE$2-'F+ , F-'!AE$3))</f>
        <v>3.362528621523387E-2</v>
      </c>
      <c r="AF1456" s="1" cm="1">
        <f t="array" ref="AF1456">[1]!table_weight[SlidingTackle]*(('F+ , F-'!AF$2-[1]!tbl_gk[[#This Row],[SlidingTackle]])/('F+ , F-'!AF$2-'F+ , F-'!AF$3))</f>
        <v>8.2195144081682794E-3</v>
      </c>
      <c r="AG1456" s="1" cm="1">
        <f t="array" ref="AG1456">[1]!table_weight[GKDiving]*(('F+ , F-'!AG$2-[1]!tbl_gk[[#This Row],[GKDiving]])/('F+ , F-'!AG$2-'F+ , F-'!AG$3))</f>
        <v>5.2951652976371534E-2</v>
      </c>
      <c r="AH1456" s="1" cm="1">
        <f t="array" ref="AH1456">[1]!table_weight[GKHandling]*(('F+ , F-'!AH$2-[1]!tbl_gk[[#This Row],[GKHandling]])/('F+ , F-'!AH$2-'F+ , F-'!AH$3))</f>
        <v>6.2383434081559733E-2</v>
      </c>
      <c r="AI1456" s="1" cm="1">
        <f t="array" ref="AI1456">[1]!table_weight[GKKicking]*(('F+ , F-'!AI$2-[1]!tbl_gk[[#This Row],[GKKicking]])/('F+ , F-'!AI$2-'F+ , F-'!AI$3))</f>
        <v>3.4882871919683582E-2</v>
      </c>
      <c r="AJ1456" s="1" cm="1">
        <f t="array" ref="AJ1456">[1]!table_weight[GKPositioning]*(('F+ , F-'!AJ$2-[1]!tbl_gk[[#This Row],[GKPositioning]])/('F+ , F-'!AJ$2-'F+ , F-'!AJ$3))</f>
        <v>2.4596896866443549E-2</v>
      </c>
      <c r="AK1456" s="1" cm="1">
        <f t="array" ref="AK1456">[1]!table_weight[GKReflexes]*(('F+ , F-'!AK$2-[1]!tbl_gk[[#This Row],[GKReflexes]])/('F+ , F-'!AK$2-'F+ , F-'!AK$3))</f>
        <v>4.7371801372409796E-2</v>
      </c>
    </row>
    <row r="1457" spans="1:37" x14ac:dyDescent="0.55000000000000004">
      <c r="A1457" s="8">
        <f>[1]!tbl_gk[[#This Row],[ID]]</f>
        <v>257142</v>
      </c>
      <c r="B1457" s="2" cm="1">
        <f t="array" ref="B1457">[1]!table_weight[ValueEUR]*(('F+ , F-'!B$2-[1]!tbl_gk[[#This Row],[ValueEUR]])/('F+ , F-'!B$2-'F+ , F-'!B$3))</f>
        <v>1.2068791068449063E-4</v>
      </c>
      <c r="C1457" s="2" cm="1">
        <f t="array" ref="C1457">[1]!table_weight[WageEUR]*(('F+ , F-'!C$2-[1]!tbl_gk[[#This Row],[WageEUR]])/('F+ , F-'!C$2-'F+ , F-'!C$3))</f>
        <v>7.8241870618836313E-5</v>
      </c>
      <c r="D1457" s="2" cm="1">
        <f t="array" ref="D1457">[1]!table_weight[Crossing]*(('F+ , F-'!D$2-[1]!tbl_gk[[#This Row],[Crossing]])/('F+ , F-'!D$2-'F+ , F-'!D$3))</f>
        <v>3.3625286215233793E-2</v>
      </c>
      <c r="E1457" s="2" cm="1">
        <f t="array" ref="E1457">[1]!table_weight[Finishing]*(('F+ , F-'!E$2-[1]!tbl_gk[[#This Row],[Finishing]])/('F+ , F-'!E$2-'F+ , F-'!E$3))</f>
        <v>1.8966763005780131E-2</v>
      </c>
      <c r="F1457" s="2" cm="1">
        <f t="array" ref="F1457">[1]!table_weight[HeadingAccuracy]*(('F+ , F-'!F$2-[1]!tbl_gk[[#This Row],[HeadingAccuracy]])/('F+ , F-'!F$2-'F+ , F-'!F$3))</f>
        <v>1.08567917583827E-2</v>
      </c>
      <c r="G1457" s="2" cm="1">
        <f t="array" ref="G1457">[1]!table_weight[ShortPassing]*(('F+ , F-'!G$2-[1]!tbl_gk[[#This Row],[ShortPassing]])/('F+ , F-'!G$2-'F+ , F-'!G$3))</f>
        <v>5.2034601718605494E-2</v>
      </c>
      <c r="H1457" s="2" cm="1">
        <f t="array" ref="H1457">[1]!table_weight[Volleys]*(('F+ , F-'!H$2-[1]!tbl_gk[[#This Row],[Volleys]])/('F+ , F-'!H$2-'F+ , F-'!H$3))</f>
        <v>2.0833057763785961E-3</v>
      </c>
      <c r="I1457" s="2" cm="1">
        <f t="array" ref="I1457">[1]!table_weight[Dribbling]*(('F+ , F-'!I$2-[1]!tbl_gk[[#This Row],[Dribbling]])/('F+ , F-'!I$2-'F+ , F-'!I$3))</f>
        <v>2.0535442652874894E-2</v>
      </c>
      <c r="J1457" s="2" cm="1">
        <f t="array" ref="J1457">[1]!table_weight[Curve]*(('F+ , F-'!J$2-[1]!tbl_gk[[#This Row],[Curve]])/('F+ , F-'!J$2-'F+ , F-'!J$3))</f>
        <v>9.4648953791028455E-3</v>
      </c>
      <c r="K1457" s="2" cm="1">
        <f t="array" ref="K1457">[1]!table_weight[FKAccuracy]*(('F+ , F-'!K$2-[1]!tbl_gk[[#This Row],[FKAccuracy]])/('F+ , F-'!K$2-'F+ , F-'!K$3))</f>
        <v>9.2789777912990392E-3</v>
      </c>
      <c r="L1457" s="2" cm="1">
        <f t="array" ref="L1457">[1]!table_weight[LongPassing]*(('F+ , F-'!L$2-[1]!tbl_gk[[#This Row],[LongPassing]])/('F+ , F-'!L$2-'F+ , F-'!L$3))</f>
        <v>2.4905508603486726E-2</v>
      </c>
      <c r="M1457" s="2" cm="1">
        <f t="array" ref="M1457">[1]!table_weight[BallControl]*(('F+ , F-'!M$2-[1]!tbl_gk[[#This Row],[BallControl]])/('F+ , F-'!M$2-'F+ , F-'!M$3))</f>
        <v>1.3907601373375588E-2</v>
      </c>
      <c r="N1457" s="2" cm="1">
        <f t="array" ref="N1457">[1]!table_weight[Acceleration]*(('F+ , F-'!N$2-[1]!tbl_gk[[#This Row],[Acceleration]])/('F+ , F-'!N$2-'F+ , F-'!N$3))</f>
        <v>1.0372411818393301E-2</v>
      </c>
      <c r="O1457" s="2" cm="1">
        <f t="array" ref="O1457">[1]!table_weight[SprintSpeed]*(('F+ , F-'!O$2-[1]!tbl_gk[[#This Row],[SprintSpeed]])/('F+ , F-'!O$2-'F+ , F-'!O$3))</f>
        <v>1.2368725281411608E-2</v>
      </c>
      <c r="P1457" s="2" cm="1">
        <f t="array" ref="P1457">[1]!table_weight[Agility]*(('F+ , F-'!P$2-[1]!tbl_gk[[#This Row],[Agility]])/('F+ , F-'!P$2-'F+ , F-'!P$3))</f>
        <v>4.680442769886016E-3</v>
      </c>
      <c r="Q1457" s="2" cm="1">
        <f t="array" ref="Q1457">[1]!table_weight[Reactions]*(('F+ , F-'!Q$2-[1]!tbl_gk[[#This Row],[Reactions]])/('F+ , F-'!Q$2-'F+ , F-'!Q$3))</f>
        <v>2.5266458003537222E-3</v>
      </c>
      <c r="R1457" s="2" cm="1">
        <f t="array" ref="R1457">[1]!table_weight[Balance]*(('F+ , F-'!R$2-[1]!tbl_gk[[#This Row],[Balance]])/('F+ , F-'!R$2-'F+ , F-'!R$3))</f>
        <v>2.7939377759013465E-3</v>
      </c>
      <c r="S1457" s="2" cm="1">
        <f t="array" ref="S1457">[1]!table_weight[ShotPower]*(('F+ , F-'!S$2-[1]!tbl_gk[[#This Row],[ShotPower]])/('F+ , F-'!S$2-'F+ , F-'!S$3))</f>
        <v>6.2329798837993753E-3</v>
      </c>
      <c r="T1457" s="2" cm="1">
        <f t="array" ref="T1457">[1]!table_weight[Jumping]*(('F+ , F-'!T$2-[1]!tbl_gk[[#This Row],[Jumping]])/('F+ , F-'!T$2-'F+ , F-'!T$3))</f>
        <v>4.2935513312462505E-3</v>
      </c>
      <c r="U1457" s="2" cm="1">
        <f t="array" ref="U1457">[1]!table_weight[Stamina]*(('F+ , F-'!U$2-[1]!tbl_gk[[#This Row],[Stamina]])/('F+ , F-'!U$2-'F+ , F-'!U$3))</f>
        <v>1.5456784792486501E-2</v>
      </c>
      <c r="V1457" s="2" cm="1">
        <f t="array" ref="V1457">[1]!table_weight[Strength]*(('F+ , F-'!V$2-[1]!tbl_gk[[#This Row],[Strength]])/('F+ , F-'!V$2-'F+ , F-'!V$3))</f>
        <v>1.1535341243281592E-2</v>
      </c>
      <c r="W1457" s="2" cm="1">
        <f t="array" ref="W1457">[1]!table_weight[LongShots]*(('F+ , F-'!W$2-[1]!tbl_gk[[#This Row],[LongShots]])/('F+ , F-'!W$2-'F+ , F-'!W$3))</f>
        <v>9.86888481601568E-3</v>
      </c>
      <c r="X1457" s="2" cm="1">
        <f t="array" ref="X1457">[1]!table_weight[Aggression]*(('F+ , F-'!X$2-[1]!tbl_gk[[#This Row],[Aggression]])/('F+ , F-'!X$2-'F+ , F-'!X$3))</f>
        <v>1.3386066321874024E-2</v>
      </c>
      <c r="Y1457" s="2" cm="1">
        <f t="array" ref="Y1457">[1]!table_weight[Interceptions]*(('F+ , F-'!Y$2-[1]!tbl_gk[[#This Row],[Interceptions]])/('F+ , F-'!Y$2-'F+ , F-'!Y$3))</f>
        <v>2.3546812894353474E-2</v>
      </c>
      <c r="Z1457" s="2" cm="1">
        <f t="array" ref="Z1457">[1]!table_weight[Positioning]*(('F+ , F-'!Z$2-[1]!tbl_gk[[#This Row],[Positioning]])/('F+ , F-'!Z$2-'F+ , F-'!Z$3))</f>
        <v>1.7746678835817667E-3</v>
      </c>
      <c r="AA1457" s="2" cm="1">
        <f t="array" ref="AA1457">[1]!table_weight[Vision]*(('F+ , F-'!AA$2-[1]!tbl_gk[[#This Row],[Vision]])/('F+ , F-'!AA$2-'F+ , F-'!AA$3))</f>
        <v>3.478349051820296E-2</v>
      </c>
      <c r="AB1457" s="2" cm="1">
        <f t="array" ref="AB1457">[1]!table_weight[Penalties]*(('F+ , F-'!AB$2-[1]!tbl_gk[[#This Row],[Penalties]])/('F+ , F-'!AB$2-'F+ , F-'!AB$3))</f>
        <v>2.3096780543674466E-3</v>
      </c>
      <c r="AC1457" s="2" cm="1">
        <f t="array" ref="AC1457">[1]!table_weight[Composure]*(('F+ , F-'!AC$2-[1]!tbl_gk[[#This Row],[Composure]])/('F+ , F-'!AC$2-'F+ , F-'!AC$3))</f>
        <v>1.9748183967676961E-3</v>
      </c>
      <c r="AD1457" s="2" cm="1">
        <f t="array" ref="AD1457">[1]!table_weight[Marking]*(('F+ , F-'!AD$2-[1]!tbl_gk[[#This Row],[Marking]])/('F+ , F-'!AD$2-'F+ , F-'!AD$3))</f>
        <v>3.3127133826860035E-2</v>
      </c>
      <c r="AE1457" s="2" cm="1">
        <f t="array" ref="AE1457">[1]!table_weight[StandingTackle]*(('F+ , F-'!AE$2-[1]!tbl_gk[[#This Row],[StandingTackle]])/('F+ , F-'!AE$2-'F+ , F-'!AE$3))</f>
        <v>2.6900228972187096E-2</v>
      </c>
      <c r="AF1457" s="2" cm="1">
        <f t="array" ref="AF1457">[1]!table_weight[SlidingTackle]*(('F+ , F-'!AF$2-[1]!tbl_gk[[#This Row],[SlidingTackle]])/('F+ , F-'!AF$2-'F+ , F-'!AF$3))</f>
        <v>1.120842873841129E-2</v>
      </c>
      <c r="AG1457" s="2" cm="1">
        <f t="array" ref="AG1457">[1]!table_weight[GKDiving]*(('F+ , F-'!AG$2-[1]!tbl_gk[[#This Row],[GKDiving]])/('F+ , F-'!AG$2-'F+ , F-'!AG$3))</f>
        <v>4.7827299462529123E-2</v>
      </c>
      <c r="AH1457" s="2" cm="1">
        <f t="array" ref="AH1457">[1]!table_weight[GKHandling]*(('F+ , F-'!AH$2-[1]!tbl_gk[[#This Row],[GKHandling]])/('F+ , F-'!AH$2-'F+ , F-'!AH$3))</f>
        <v>6.0601050250658012E-2</v>
      </c>
      <c r="AI1457" s="2" cm="1">
        <f t="array" ref="AI1457">[1]!table_weight[GKKicking]*(('F+ , F-'!AI$2-[1]!tbl_gk[[#This Row],[GKKicking]])/('F+ , F-'!AI$2-'F+ , F-'!AI$3))</f>
        <v>2.8621843626407038E-2</v>
      </c>
      <c r="AJ1457" s="2" cm="1">
        <f t="array" ref="AJ1457">[1]!table_weight[GKPositioning]*(('F+ , F-'!AJ$2-[1]!tbl_gk[[#This Row],[GKPositioning]])/('F+ , F-'!AJ$2-'F+ , F-'!AJ$3))</f>
        <v>2.1443448550232839E-2</v>
      </c>
      <c r="AK1457" s="2" cm="1">
        <f t="array" ref="AK1457">[1]!table_weight[GKReflexes]*(('F+ , F-'!AK$2-[1]!tbl_gk[[#This Row],[GKReflexes]])/('F+ , F-'!AK$2-'F+ , F-'!AK$3))</f>
        <v>4.7371801372409796E-2</v>
      </c>
    </row>
    <row r="1458" spans="1:37" x14ac:dyDescent="0.55000000000000004">
      <c r="A1458" s="7">
        <f>[1]!tbl_gk[[#This Row],[ID]]</f>
        <v>257149</v>
      </c>
      <c r="B1458" s="1" cm="1">
        <f t="array" ref="B1458">[1]!table_weight[ValueEUR]*(('F+ , F-'!B$2-[1]!tbl_gk[[#This Row],[ValueEUR]])/('F+ , F-'!B$2-'F+ , F-'!B$3))</f>
        <v>1.3612114734491143E-4</v>
      </c>
      <c r="C1458" s="1" cm="1">
        <f t="array" ref="C1458">[1]!table_weight[WageEUR]*(('F+ , F-'!C$2-[1]!tbl_gk[[#This Row],[WageEUR]])/('F+ , F-'!C$2-'F+ , F-'!C$3))</f>
        <v>2.3472561185650898E-4</v>
      </c>
      <c r="D1458" s="1" cm="1">
        <f t="array" ref="D1458">[1]!table_weight[Crossing]*(('F+ , F-'!D$2-[1]!tbl_gk[[#This Row],[Crossing]])/('F+ , F-'!D$2-'F+ , F-'!D$3))</f>
        <v>3.6987814836757178E-2</v>
      </c>
      <c r="E1458" s="1" cm="1">
        <f t="array" ref="E1458">[1]!table_weight[Finishing]*(('F+ , F-'!E$2-[1]!tbl_gk[[#This Row],[Finishing]])/('F+ , F-'!E$2-'F+ , F-'!E$3))</f>
        <v>2.096326437480962E-2</v>
      </c>
      <c r="F1458" s="1" cm="1">
        <f t="array" ref="F1458">[1]!table_weight[HeadingAccuracy]*(('F+ , F-'!F$2-[1]!tbl_gk[[#This Row],[HeadingAccuracy]])/('F+ , F-'!F$2-'F+ , F-'!F$3))</f>
        <v>1.210949849973455E-2</v>
      </c>
      <c r="G1458" s="1" cm="1">
        <f t="array" ref="G1458">[1]!table_weight[ShortPassing]*(('F+ , F-'!G$2-[1]!tbl_gk[[#This Row],[ShortPassing]])/('F+ , F-'!G$2-'F+ , F-'!G$3))</f>
        <v>4.781557995763748E-2</v>
      </c>
      <c r="H1458" s="1" cm="1">
        <f t="array" ref="H1458">[1]!table_weight[Volleys]*(('F+ , F-'!H$2-[1]!tbl_gk[[#This Row],[Volleys]])/('F+ , F-'!H$2-'F+ , F-'!H$3))</f>
        <v>2.3147841959762173E-3</v>
      </c>
      <c r="I1458" s="1" cm="1">
        <f t="array" ref="I1458">[1]!table_weight[Dribbling]*(('F+ , F-'!I$2-[1]!tbl_gk[[#This Row],[Dribbling]])/('F+ , F-'!I$2-'F+ , F-'!I$3))</f>
        <v>1.8579686209743949E-2</v>
      </c>
      <c r="J1458" s="1" cm="1">
        <f t="array" ref="J1458">[1]!table_weight[Curve]*(('F+ , F-'!J$2-[1]!tbl_gk[[#This Row],[Curve]])/('F+ , F-'!J$2-'F+ , F-'!J$3))</f>
        <v>9.295879390190295E-3</v>
      </c>
      <c r="K1458" s="1" cm="1">
        <f t="array" ref="K1458">[1]!table_weight[FKAccuracy]*(('F+ , F-'!K$2-[1]!tbl_gk[[#This Row],[FKAccuracy]])/('F+ , F-'!K$2-'F+ , F-'!K$3))</f>
        <v>9.1268634012777444E-3</v>
      </c>
      <c r="L1458" s="1" cm="1">
        <f t="array" ref="L1458">[1]!table_weight[LongPassing]*(('F+ , F-'!L$2-[1]!tbl_gk[[#This Row],[LongPassing]])/('F+ , F-'!L$2-'F+ , F-'!L$3))</f>
        <v>2.652978090371412E-2</v>
      </c>
      <c r="M1458" s="1" cm="1">
        <f t="array" ref="M1458">[1]!table_weight[BallControl]*(('F+ , F-'!M$2-[1]!tbl_gk[[#This Row],[BallControl]])/('F+ , F-'!M$2-'F+ , F-'!M$3))</f>
        <v>1.2603763744621627E-2</v>
      </c>
      <c r="N1458" s="1" cm="1">
        <f t="array" ref="N1458">[1]!table_weight[Acceleration]*(('F+ , F-'!N$2-[1]!tbl_gk[[#This Row],[Acceleration]])/('F+ , F-'!N$2-'F+ , F-'!N$3))</f>
        <v>5.1862059091966504E-3</v>
      </c>
      <c r="O1458" s="1" cm="1">
        <f t="array" ref="O1458">[1]!table_weight[SprintSpeed]*(('F+ , F-'!O$2-[1]!tbl_gk[[#This Row],[SprintSpeed]])/('F+ , F-'!O$2-'F+ , F-'!O$3))</f>
        <v>5.9032552479464486E-3</v>
      </c>
      <c r="P1458" s="1" cm="1">
        <f t="array" ref="P1458">[1]!table_weight[Agility]*(('F+ , F-'!P$2-[1]!tbl_gk[[#This Row],[Agility]])/('F+ , F-'!P$2-'F+ , F-'!P$3))</f>
        <v>2.8082656619316097E-3</v>
      </c>
      <c r="Q1458" s="1" cm="1">
        <f t="array" ref="Q1458">[1]!table_weight[Reactions]*(('F+ , F-'!Q$2-[1]!tbl_gk[[#This Row],[Reactions]])/('F+ , F-'!Q$2-'F+ , F-'!Q$3))</f>
        <v>1.4953618002093458E-3</v>
      </c>
      <c r="R1458" s="1" cm="1">
        <f t="array" ref="R1458">[1]!table_weight[Balance]*(('F+ , F-'!R$2-[1]!tbl_gk[[#This Row],[Balance]])/('F+ , F-'!R$2-'F+ , F-'!R$3))</f>
        <v>1.8005376778030898E-3</v>
      </c>
      <c r="S1458" s="1" cm="1">
        <f t="array" ref="S1458">[1]!table_weight[ShotPower]*(('F+ , F-'!S$2-[1]!tbl_gk[[#This Row],[ShotPower]])/('F+ , F-'!S$2-'F+ , F-'!S$3))</f>
        <v>7.271809864432606E-3</v>
      </c>
      <c r="T1458" s="1" cm="1">
        <f t="array" ref="T1458">[1]!table_weight[Jumping]*(('F+ , F-'!T$2-[1]!tbl_gk[[#This Row],[Jumping]])/('F+ , F-'!T$2-'F+ , F-'!T$3))</f>
        <v>2.5761307987477505E-3</v>
      </c>
      <c r="U1458" s="1" cm="1">
        <f t="array" ref="U1458">[1]!table_weight[Stamina]*(('F+ , F-'!U$2-[1]!tbl_gk[[#This Row],[Stamina]])/('F+ , F-'!U$2-'F+ , F-'!U$3))</f>
        <v>1.1163233461240251E-2</v>
      </c>
      <c r="V1458" s="1" cm="1">
        <f t="array" ref="V1458">[1]!table_weight[Strength]*(('F+ , F-'!V$2-[1]!tbl_gk[[#This Row],[Strength]])/('F+ , F-'!V$2-'F+ , F-'!V$3))</f>
        <v>2.3958016428354077E-2</v>
      </c>
      <c r="W1458" s="1" cm="1">
        <f t="array" ref="W1458">[1]!table_weight[LongShots]*(('F+ , F-'!W$2-[1]!tbl_gk[[#This Row],[LongShots]])/('F+ , F-'!W$2-'F+ , F-'!W$3))</f>
        <v>9.86888481601568E-3</v>
      </c>
      <c r="X1458" s="1" cm="1">
        <f t="array" ref="X1458">[1]!table_weight[Aggression]*(('F+ , F-'!X$2-[1]!tbl_gk[[#This Row],[Aggression]])/('F+ , F-'!X$2-'F+ , F-'!X$3))</f>
        <v>1.034377852144811E-2</v>
      </c>
      <c r="Y1458" s="1" cm="1">
        <f t="array" ref="Y1458">[1]!table_weight[Interceptions]*(('F+ , F-'!Y$2-[1]!tbl_gk[[#This Row],[Interceptions]])/('F+ , F-'!Y$2-'F+ , F-'!Y$3))</f>
        <v>2.4239366214775633E-2</v>
      </c>
      <c r="Z1458" s="1" cm="1">
        <f t="array" ref="Z1458">[1]!table_weight[Positioning]*(('F+ , F-'!Z$2-[1]!tbl_gk[[#This Row],[Positioning]])/('F+ , F-'!Z$2-'F+ , F-'!Z$3))</f>
        <v>1.7746678835817667E-3</v>
      </c>
      <c r="AA1458" s="1" cm="1">
        <f t="array" ref="AA1458">[1]!table_weight[Vision]*(('F+ , F-'!AA$2-[1]!tbl_gk[[#This Row],[Vision]])/('F+ , F-'!AA$2-'F+ , F-'!AA$3))</f>
        <v>3.2653889057904818E-2</v>
      </c>
      <c r="AB1458" s="1" cm="1">
        <f t="array" ref="AB1458">[1]!table_weight[Penalties]*(('F+ , F-'!AB$2-[1]!tbl_gk[[#This Row],[Penalties]])/('F+ , F-'!AB$2-'F+ , F-'!AB$3))</f>
        <v>2.4662663970364263E-3</v>
      </c>
      <c r="AC1458" s="1" cm="1">
        <f t="array" ref="AC1458">[1]!table_weight[Composure]*(('F+ , F-'!AC$2-[1]!tbl_gk[[#This Row],[Composure]])/('F+ , F-'!AC$2-'F+ , F-'!AC$3))</f>
        <v>2.188312277499339E-3</v>
      </c>
      <c r="AD1458" s="1" cm="1">
        <f t="array" ref="AD1458">[1]!table_weight[Marking]*(('F+ , F-'!AD$2-[1]!tbl_gk[[#This Row],[Marking]])/('F+ , F-'!AD$2-'F+ , F-'!AD$3))</f>
        <v>3.4704616390043845E-2</v>
      </c>
      <c r="AE1458" s="1" cm="1">
        <f t="array" ref="AE1458">[1]!table_weight[StandingTackle]*(('F+ , F-'!AE$2-[1]!tbl_gk[[#This Row],[StandingTackle]])/('F+ , F-'!AE$2-'F+ , F-'!AE$3))</f>
        <v>2.9141914719869356E-2</v>
      </c>
      <c r="AF1458" s="1" cm="1">
        <f t="array" ref="AF1458">[1]!table_weight[SlidingTackle]*(('F+ , F-'!AF$2-[1]!tbl_gk[[#This Row],[SlidingTackle]])/('F+ , F-'!AF$2-'F+ , F-'!AF$3))</f>
        <v>9.7139715732897855E-3</v>
      </c>
      <c r="AG1458" s="1" cm="1">
        <f t="array" ref="AG1458">[1]!table_weight[GKDiving]*(('F+ , F-'!AG$2-[1]!tbl_gk[[#This Row],[GKDiving]])/('F+ , F-'!AG$2-'F+ , F-'!AG$3))</f>
        <v>5.4659770814318998E-2</v>
      </c>
      <c r="AH1458" s="1" cm="1">
        <f t="array" ref="AH1458">[1]!table_weight[GKHandling]*(('F+ , F-'!AH$2-[1]!tbl_gk[[#This Row],[GKHandling]])/('F+ , F-'!AH$2-'F+ , F-'!AH$3))</f>
        <v>6.0601050250658012E-2</v>
      </c>
      <c r="AI1458" s="1" cm="1">
        <f t="array" ref="AI1458">[1]!table_weight[GKKicking]*(('F+ , F-'!AI$2-[1]!tbl_gk[[#This Row],[GKKicking]])/('F+ , F-'!AI$2-'F+ , F-'!AI$3))</f>
        <v>3.309400669303314E-2</v>
      </c>
      <c r="AJ1458" s="1" cm="1">
        <f t="array" ref="AJ1458">[1]!table_weight[GKPositioning]*(('F+ , F-'!AJ$2-[1]!tbl_gk[[#This Row],[GKPositioning]])/('F+ , F-'!AJ$2-'F+ , F-'!AJ$3))</f>
        <v>2.2074138213474981E-2</v>
      </c>
      <c r="AK1458" s="1" cm="1">
        <f t="array" ref="AK1458">[1]!table_weight[GKReflexes]*(('F+ , F-'!AK$2-[1]!tbl_gk[[#This Row],[GKReflexes]])/('F+ , F-'!AK$2-'F+ , F-'!AK$3))</f>
        <v>4.9193793732887098E-2</v>
      </c>
    </row>
    <row r="1459" spans="1:37" x14ac:dyDescent="0.55000000000000004">
      <c r="A1459" s="8">
        <f>[1]!tbl_gk[[#This Row],[ID]]</f>
        <v>257176</v>
      </c>
      <c r="B1459" s="2" cm="1">
        <f t="array" ref="B1459">[1]!table_weight[ValueEUR]*(('F+ , F-'!B$2-[1]!tbl_gk[[#This Row],[ValueEUR]])/('F+ , F-'!B$2-'F+ , F-'!B$3))</f>
        <v>1.5927100233554262E-4</v>
      </c>
      <c r="C1459" s="2" cm="1">
        <f t="array" ref="C1459">[1]!table_weight[WageEUR]*(('F+ , F-'!C$2-[1]!tbl_gk[[#This Row],[WageEUR]])/('F+ , F-'!C$2-'F+ , F-'!C$3))</f>
        <v>2.3472561185650898E-4</v>
      </c>
      <c r="D1459" s="2" cm="1">
        <f t="array" ref="D1459">[1]!table_weight[Crossing]*(('F+ , F-'!D$2-[1]!tbl_gk[[#This Row],[Crossing]])/('F+ , F-'!D$2-'F+ , F-'!D$3))</f>
        <v>3.81086577105983E-2</v>
      </c>
      <c r="E1459" s="2" cm="1">
        <f t="array" ref="E1459">[1]!table_weight[Finishing]*(('F+ , F-'!E$2-[1]!tbl_gk[[#This Row],[Finishing]])/('F+ , F-'!E$2-'F+ , F-'!E$3))</f>
        <v>1.7968512321265388E-2</v>
      </c>
      <c r="F1459" s="2" cm="1">
        <f t="array" ref="F1459">[1]!table_weight[HeadingAccuracy]*(('F+ , F-'!F$2-[1]!tbl_gk[[#This Row],[HeadingAccuracy]])/('F+ , F-'!F$2-'F+ , F-'!F$3))</f>
        <v>1.1274360672166649E-2</v>
      </c>
      <c r="G1459" s="2" cm="1">
        <f t="array" ref="G1459">[1]!table_weight[ShortPassing]*(('F+ , F-'!G$2-[1]!tbl_gk[[#This Row],[ShortPassing]])/('F+ , F-'!G$2-'F+ , F-'!G$3))</f>
        <v>4.781557995763748E-2</v>
      </c>
      <c r="H1459" s="2" cm="1">
        <f t="array" ref="H1459">[1]!table_weight[Volleys]*(('F+ , F-'!H$2-[1]!tbl_gk[[#This Row],[Volleys]])/('F+ , F-'!H$2-'F+ , F-'!H$3))</f>
        <v>1.6203489371833524E-3</v>
      </c>
      <c r="I1459" s="2" cm="1">
        <f t="array" ref="I1459">[1]!table_weight[Dribbling]*(('F+ , F-'!I$2-[1]!tbl_gk[[#This Row],[Dribbling]])/('F+ , F-'!I$2-'F+ , F-'!I$3))</f>
        <v>1.5646051545047536E-2</v>
      </c>
      <c r="J1459" s="2" cm="1">
        <f t="array" ref="J1459">[1]!table_weight[Curve]*(('F+ , F-'!J$2-[1]!tbl_gk[[#This Row],[Curve]])/('F+ , F-'!J$2-'F+ , F-'!J$3))</f>
        <v>9.4648953791028455E-3</v>
      </c>
      <c r="K1459" s="2" cm="1">
        <f t="array" ref="K1459">[1]!table_weight[FKAccuracy]*(('F+ , F-'!K$2-[1]!tbl_gk[[#This Row],[FKAccuracy]])/('F+ , F-'!K$2-'F+ , F-'!K$3))</f>
        <v>9.4310921813203358E-3</v>
      </c>
      <c r="L1459" s="2" cm="1">
        <f t="array" ref="L1459">[1]!table_weight[LongPassing]*(('F+ , F-'!L$2-[1]!tbl_gk[[#This Row],[LongPassing]])/('F+ , F-'!L$2-'F+ , F-'!L$3))</f>
        <v>2.7612629103865718E-2</v>
      </c>
      <c r="M1459" s="2" cm="1">
        <f t="array" ref="M1459">[1]!table_weight[BallControl]*(('F+ , F-'!M$2-[1]!tbl_gk[[#This Row],[BallControl]])/('F+ , F-'!M$2-'F+ , F-'!M$3))</f>
        <v>1.1734538658785654E-2</v>
      </c>
      <c r="N1459" s="2" cm="1">
        <f t="array" ref="N1459">[1]!table_weight[Acceleration]*(('F+ , F-'!N$2-[1]!tbl_gk[[#This Row],[Acceleration]])/('F+ , F-'!N$2-'F+ , F-'!N$3))</f>
        <v>6.7646164032999796E-3</v>
      </c>
      <c r="O1459" s="2" cm="1">
        <f t="array" ref="O1459">[1]!table_weight[SprintSpeed]*(('F+ , F-'!O$2-[1]!tbl_gk[[#This Row],[SprintSpeed]])/('F+ , F-'!O$2-'F+ , F-'!O$3))</f>
        <v>9.2765439610587065E-3</v>
      </c>
      <c r="P1459" s="2" cm="1">
        <f t="array" ref="P1459">[1]!table_weight[Agility]*(('F+ , F-'!P$2-[1]!tbl_gk[[#This Row],[Agility]])/('F+ , F-'!P$2-'F+ , F-'!P$3))</f>
        <v>4.7974538391331659E-3</v>
      </c>
      <c r="Q1459" s="2" cm="1">
        <f t="array" ref="Q1459">[1]!table_weight[Reactions]*(('F+ , F-'!Q$2-[1]!tbl_gk[[#This Row],[Reactions]])/('F+ , F-'!Q$2-'F+ , F-'!Q$3))</f>
        <v>1.9078754002670962E-3</v>
      </c>
      <c r="R1459" s="2" cm="1">
        <f t="array" ref="R1459">[1]!table_weight[Balance]*(('F+ , F-'!R$2-[1]!tbl_gk[[#This Row],[Balance]])/('F+ , F-'!R$2-'F+ , F-'!R$3))</f>
        <v>2.1730627145899362E-3</v>
      </c>
      <c r="S1459" s="2" cm="1">
        <f t="array" ref="S1459">[1]!table_weight[ShotPower]*(('F+ , F-'!S$2-[1]!tbl_gk[[#This Row],[ShotPower]])/('F+ , F-'!S$2-'F+ , F-'!S$3))</f>
        <v>6.7523948741159906E-3</v>
      </c>
      <c r="T1459" s="2" cm="1">
        <f t="array" ref="T1459">[1]!table_weight[Jumping]*(('F+ , F-'!T$2-[1]!tbl_gk[[#This Row],[Jumping]])/('F+ , F-'!T$2-'F+ , F-'!T$3))</f>
        <v>2.4043887454979003E-3</v>
      </c>
      <c r="U1459" s="2" cm="1">
        <f t="array" ref="U1459">[1]!table_weight[Stamina]*(('F+ , F-'!U$2-[1]!tbl_gk[[#This Row],[Stamina]])/('F+ , F-'!U$2-'F+ , F-'!U$3))</f>
        <v>1.3739364259988E-2</v>
      </c>
      <c r="V1459" s="2" cm="1">
        <f t="array" ref="V1459">[1]!table_weight[Strength]*(('F+ , F-'!V$2-[1]!tbl_gk[[#This Row],[Strength]])/('F+ , F-'!V$2-'F+ , F-'!V$3))</f>
        <v>2.3958016428354077E-2</v>
      </c>
      <c r="W1459" s="2" cm="1">
        <f t="array" ref="W1459">[1]!table_weight[LongShots]*(('F+ , F-'!W$2-[1]!tbl_gk[[#This Row],[LongShots]])/('F+ , F-'!W$2-'F+ , F-'!W$3))</f>
        <v>9.0897623305407575E-3</v>
      </c>
      <c r="X1459" s="2" cm="1">
        <f t="array" ref="X1459">[1]!table_weight[Aggression]*(('F+ , F-'!X$2-[1]!tbl_gk[[#This Row],[Aggression]])/('F+ , F-'!X$2-'F+ , F-'!X$3))</f>
        <v>1.3994523881959207E-2</v>
      </c>
      <c r="Y1459" s="2" cm="1">
        <f t="array" ref="Y1459">[1]!table_weight[Interceptions]*(('F+ , F-'!Y$2-[1]!tbl_gk[[#This Row],[Interceptions]])/('F+ , F-'!Y$2-'F+ , F-'!Y$3))</f>
        <v>2.2854259573931314E-2</v>
      </c>
      <c r="Z1459" s="2" cm="1">
        <f t="array" ref="Z1459">[1]!table_weight[Positioning]*(('F+ , F-'!Z$2-[1]!tbl_gk[[#This Row],[Positioning]])/('F+ , F-'!Z$2-'F+ , F-'!Z$3))</f>
        <v>1.9225568738802474E-3</v>
      </c>
      <c r="AA1459" s="2" cm="1">
        <f t="array" ref="AA1459">[1]!table_weight[Vision]*(('F+ , F-'!AA$2-[1]!tbl_gk[[#This Row],[Vision]])/('F+ , F-'!AA$2-'F+ , F-'!AA$3))</f>
        <v>2.6265084677010397E-2</v>
      </c>
      <c r="AB1459" s="2" cm="1">
        <f t="array" ref="AB1459">[1]!table_weight[Penalties]*(('F+ , F-'!AB$2-[1]!tbl_gk[[#This Row],[Penalties]])/('F+ , F-'!AB$2-'F+ , F-'!AB$3))</f>
        <v>2.2705309687002014E-3</v>
      </c>
      <c r="AC1459" s="2" cm="1">
        <f t="array" ref="AC1459">[1]!table_weight[Composure]*(('F+ , F-'!AC$2-[1]!tbl_gk[[#This Row],[Composure]])/('F+ , F-'!AC$2-'F+ , F-'!AC$3))</f>
        <v>1.7079510458531426E-3</v>
      </c>
      <c r="AD1459" s="2" cm="1">
        <f t="array" ref="AD1459">[1]!table_weight[Marking]*(('F+ , F-'!AD$2-[1]!tbl_gk[[#This Row],[Marking]])/('F+ , F-'!AD$2-'F+ , F-'!AD$3))</f>
        <v>2.8394686137308601E-2</v>
      </c>
      <c r="AE1459" s="2" cm="1">
        <f t="array" ref="AE1459">[1]!table_weight[StandingTackle]*(('F+ , F-'!AE$2-[1]!tbl_gk[[#This Row],[StandingTackle]])/('F+ , F-'!AE$2-'F+ , F-'!AE$3))</f>
        <v>3.362528621523387E-2</v>
      </c>
      <c r="AF1459" s="2" cm="1">
        <f t="array" ref="AF1459">[1]!table_weight[SlidingTackle]*(('F+ , F-'!AF$2-[1]!tbl_gk[[#This Row],[SlidingTackle]])/('F+ , F-'!AF$2-'F+ , F-'!AF$3))</f>
        <v>8.9667429907290316E-3</v>
      </c>
      <c r="AG1459" s="2" cm="1">
        <f t="array" ref="AG1459">[1]!table_weight[GKDiving]*(('F+ , F-'!AG$2-[1]!tbl_gk[[#This Row],[GKDiving]])/('F+ , F-'!AG$2-'F+ , F-'!AG$3))</f>
        <v>4.6119181624581652E-2</v>
      </c>
      <c r="AH1459" s="2" cm="1">
        <f t="array" ref="AH1459">[1]!table_weight[GKHandling]*(('F+ , F-'!AH$2-[1]!tbl_gk[[#This Row],[GKHandling]])/('F+ , F-'!AH$2-'F+ , F-'!AH$3))</f>
        <v>5.7036282588854605E-2</v>
      </c>
      <c r="AI1459" s="2" cm="1">
        <f t="array" ref="AI1459">[1]!table_weight[GKKicking]*(('F+ , F-'!AI$2-[1]!tbl_gk[[#This Row],[GKKicking]])/('F+ , F-'!AI$2-'F+ , F-'!AI$3))</f>
        <v>3.0410708853057477E-2</v>
      </c>
      <c r="AJ1459" s="2" cm="1">
        <f t="array" ref="AJ1459">[1]!table_weight[GKPositioning]*(('F+ , F-'!AJ$2-[1]!tbl_gk[[#This Row],[GKPositioning]])/('F+ , F-'!AJ$2-'F+ , F-'!AJ$3))</f>
        <v>2.2074138213474981E-2</v>
      </c>
      <c r="AK1459" s="2" cm="1">
        <f t="array" ref="AK1459">[1]!table_weight[GKReflexes]*(('F+ , F-'!AK$2-[1]!tbl_gk[[#This Row],[GKReflexes]])/('F+ , F-'!AK$2-'F+ , F-'!AK$3))</f>
        <v>4.55498090119325E-2</v>
      </c>
    </row>
    <row r="1460" spans="1:37" x14ac:dyDescent="0.55000000000000004">
      <c r="A1460" s="7">
        <f>[1]!tbl_gk[[#This Row],[ID]]</f>
        <v>257209</v>
      </c>
      <c r="B1460" s="1" cm="1">
        <f t="array" ref="B1460">[1]!table_weight[ValueEUR]*(('F+ , F-'!B$2-[1]!tbl_gk[[#This Row],[ValueEUR]])/('F+ , F-'!B$2-'F+ , F-'!B$3))</f>
        <v>1.1297129235428024E-4</v>
      </c>
      <c r="C1460" s="1" cm="1">
        <f t="array" ref="C1460">[1]!table_weight[WageEUR]*(('F+ , F-'!C$2-[1]!tbl_gk[[#This Row],[WageEUR]])/('F+ , F-'!C$2-'F+ , F-'!C$3))</f>
        <v>2.3472561185650898E-4</v>
      </c>
      <c r="D1460" s="1" cm="1">
        <f t="array" ref="D1460">[1]!table_weight[Crossing]*(('F+ , F-'!D$2-[1]!tbl_gk[[#This Row],[Crossing]])/('F+ , F-'!D$2-'F+ , F-'!D$3))</f>
        <v>3.9229500584439428E-2</v>
      </c>
      <c r="E1460" s="1" cm="1">
        <f t="array" ref="E1460">[1]!table_weight[Finishing]*(('F+ , F-'!E$2-[1]!tbl_gk[[#This Row],[Finishing]])/('F+ , F-'!E$2-'F+ , F-'!E$3))</f>
        <v>2.1961515059324362E-2</v>
      </c>
      <c r="F1460" s="1" cm="1">
        <f t="array" ref="F1460">[1]!table_weight[HeadingAccuracy]*(('F+ , F-'!F$2-[1]!tbl_gk[[#This Row],[HeadingAccuracy]])/('F+ , F-'!F$2-'F+ , F-'!F$3))</f>
        <v>1.1274360672166649E-2</v>
      </c>
      <c r="G1460" s="1" cm="1">
        <f t="array" ref="G1460">[1]!table_weight[ShortPassing]*(('F+ , F-'!G$2-[1]!tbl_gk[[#This Row],[ShortPassing]])/('F+ , F-'!G$2-'F+ , F-'!G$3))</f>
        <v>6.8910688762477551E-2</v>
      </c>
      <c r="H1460" s="1" cm="1">
        <f t="array" ref="H1460">[1]!table_weight[Volleys]*(('F+ , F-'!H$2-[1]!tbl_gk[[#This Row],[Volleys]])/('F+ , F-'!H$2-'F+ , F-'!H$3))</f>
        <v>2.3147841959762173E-3</v>
      </c>
      <c r="I1460" s="1" cm="1">
        <f t="array" ref="I1460">[1]!table_weight[Dribbling]*(('F+ , F-'!I$2-[1]!tbl_gk[[#This Row],[Dribbling]])/('F+ , F-'!I$2-'F+ , F-'!I$3))</f>
        <v>2.1513320874440363E-2</v>
      </c>
      <c r="J1460" s="1" cm="1">
        <f t="array" ref="J1460">[1]!table_weight[Curve]*(('F+ , F-'!J$2-[1]!tbl_gk[[#This Row],[Curve]])/('F+ , F-'!J$2-'F+ , F-'!J$3))</f>
        <v>9.295879390190295E-3</v>
      </c>
      <c r="K1460" s="1" cm="1">
        <f t="array" ref="K1460">[1]!table_weight[FKAccuracy]*(('F+ , F-'!K$2-[1]!tbl_gk[[#This Row],[FKAccuracy]])/('F+ , F-'!K$2-'F+ , F-'!K$3))</f>
        <v>9.7353209613629272E-3</v>
      </c>
      <c r="L1460" s="1" cm="1">
        <f t="array" ref="L1460">[1]!table_weight[LongPassing]*(('F+ , F-'!L$2-[1]!tbl_gk[[#This Row],[LongPassing]])/('F+ , F-'!L$2-'F+ , F-'!L$3))</f>
        <v>2.2739812203183531E-2</v>
      </c>
      <c r="M1460" s="1" cm="1">
        <f t="array" ref="M1460">[1]!table_weight[BallControl]*(('F+ , F-'!M$2-[1]!tbl_gk[[#This Row],[BallControl]])/('F+ , F-'!M$2-'F+ , F-'!M$3))</f>
        <v>1.4342213916293577E-2</v>
      </c>
      <c r="N1460" s="1" cm="1">
        <f t="array" ref="N1460">[1]!table_weight[Acceleration]*(('F+ , F-'!N$2-[1]!tbl_gk[[#This Row],[Acceleration]])/('F+ , F-'!N$2-'F+ , F-'!N$3))</f>
        <v>1.0597899031836633E-2</v>
      </c>
      <c r="O1460" s="1" cm="1">
        <f t="array" ref="O1460">[1]!table_weight[SprintSpeed]*(('F+ , F-'!O$2-[1]!tbl_gk[[#This Row],[SprintSpeed]])/('F+ , F-'!O$2-'F+ , F-'!O$3))</f>
        <v>1.2087617888652253E-2</v>
      </c>
      <c r="P1460" s="1" cm="1">
        <f t="array" ref="P1460">[1]!table_weight[Agility]*(('F+ , F-'!P$2-[1]!tbl_gk[[#This Row],[Agility]])/('F+ , F-'!P$2-'F+ , F-'!P$3))</f>
        <v>4.7974538391331659E-3</v>
      </c>
      <c r="Q1460" s="1" cm="1">
        <f t="array" ref="Q1460">[1]!table_weight[Reactions]*(('F+ , F-'!Q$2-[1]!tbl_gk[[#This Row],[Reactions]])/('F+ , F-'!Q$2-'F+ , F-'!Q$3))</f>
        <v>1.6500544002310022E-3</v>
      </c>
      <c r="R1460" s="1" cm="1">
        <f t="array" ref="R1460">[1]!table_weight[Balance]*(('F+ , F-'!R$2-[1]!tbl_gk[[#This Row],[Balance]])/('F+ , F-'!R$2-'F+ , F-'!R$3))</f>
        <v>2.4214127391145E-3</v>
      </c>
      <c r="S1460" s="1" cm="1">
        <f t="array" ref="S1460">[1]!table_weight[ShotPower]*(('F+ , F-'!S$2-[1]!tbl_gk[[#This Row],[ShotPower]])/('F+ , F-'!S$2-'F+ , F-'!S$3))</f>
        <v>7.5315173595909123E-3</v>
      </c>
      <c r="T1460" s="1" cm="1">
        <f t="array" ref="T1460">[1]!table_weight[Jumping]*(('F+ , F-'!T$2-[1]!tbl_gk[[#This Row],[Jumping]])/('F+ , F-'!T$2-'F+ , F-'!T$3))</f>
        <v>2.8337438786225251E-3</v>
      </c>
      <c r="U1460" s="1" cm="1">
        <f t="array" ref="U1460">[1]!table_weight[Stamina]*(('F+ , F-'!U$2-[1]!tbl_gk[[#This Row],[Stamina]])/('F+ , F-'!U$2-'F+ , F-'!U$3))</f>
        <v>2.4043887454978999E-2</v>
      </c>
      <c r="V1460" s="1" cm="1">
        <f t="array" ref="V1460">[1]!table_weight[Strength]*(('F+ , F-'!V$2-[1]!tbl_gk[[#This Row],[Strength]])/('F+ , F-'!V$2-'F+ , F-'!V$3))</f>
        <v>2.5732684311935858E-2</v>
      </c>
      <c r="W1460" s="1" cm="1">
        <f t="array" ref="W1460">[1]!table_weight[LongShots]*(('F+ , F-'!W$2-[1]!tbl_gk[[#This Row],[LongShots]])/('F+ , F-'!W$2-'F+ , F-'!W$3))</f>
        <v>8.570347340224143E-3</v>
      </c>
      <c r="X1460" s="1" cm="1">
        <f t="array" ref="X1460">[1]!table_weight[Aggression]*(('F+ , F-'!X$2-[1]!tbl_gk[[#This Row],[Aggression]])/('F+ , F-'!X$2-'F+ , F-'!X$3))</f>
        <v>1.5211439002129575E-2</v>
      </c>
      <c r="Y1460" s="1" cm="1">
        <f t="array" ref="Y1460">[1]!table_weight[Interceptions]*(('F+ , F-'!Y$2-[1]!tbl_gk[[#This Row],[Interceptions]])/('F+ , F-'!Y$2-'F+ , F-'!Y$3))</f>
        <v>2.2161706253509151E-2</v>
      </c>
      <c r="Z1460" s="1" cm="1">
        <f t="array" ref="Z1460">[1]!table_weight[Positioning]*(('F+ , F-'!Z$2-[1]!tbl_gk[[#This Row],[Positioning]])/('F+ , F-'!Z$2-'F+ , F-'!Z$3))</f>
        <v>2.5141128350741697E-3</v>
      </c>
      <c r="AA1460" s="1" cm="1">
        <f t="array" ref="AA1460">[1]!table_weight[Vision]*(('F+ , F-'!AA$2-[1]!tbl_gk[[#This Row],[Vision]])/('F+ , F-'!AA$2-'F+ , F-'!AA$3))</f>
        <v>2.9814420444173963E-2</v>
      </c>
      <c r="AB1460" s="1" cm="1">
        <f t="array" ref="AB1460">[1]!table_weight[Penalties]*(('F+ , F-'!AB$2-[1]!tbl_gk[[#This Row],[Penalties]])/('F+ , F-'!AB$2-'F+ , F-'!AB$3))</f>
        <v>2.427119311369181E-3</v>
      </c>
      <c r="AC1460" s="1" cm="1">
        <f t="array" ref="AC1460">[1]!table_weight[Composure]*(('F+ , F-'!AC$2-[1]!tbl_gk[[#This Row],[Composure]])/('F+ , F-'!AC$2-'F+ , F-'!AC$3))</f>
        <v>2.134938807316428E-3</v>
      </c>
      <c r="AD1460" s="1" cm="1">
        <f t="array" ref="AD1460">[1]!table_weight[Marking]*(('F+ , F-'!AD$2-[1]!tbl_gk[[#This Row],[Marking]])/('F+ , F-'!AD$2-'F+ , F-'!AD$3))</f>
        <v>3.3127133826860035E-2</v>
      </c>
      <c r="AE1460" s="1" cm="1">
        <f t="array" ref="AE1460">[1]!table_weight[StandingTackle]*(('F+ , F-'!AE$2-[1]!tbl_gk[[#This Row],[StandingTackle]])/('F+ , F-'!AE$2-'F+ , F-'!AE$3))</f>
        <v>2.241685747682258E-2</v>
      </c>
      <c r="AF1460" s="1" cm="1">
        <f t="array" ref="AF1460">[1]!table_weight[SlidingTackle]*(('F+ , F-'!AF$2-[1]!tbl_gk[[#This Row],[SlidingTackle]])/('F+ , F-'!AF$2-'F+ , F-'!AF$3))</f>
        <v>9.7139715732897855E-3</v>
      </c>
      <c r="AG1460" s="1" cm="1">
        <f t="array" ref="AG1460">[1]!table_weight[GKDiving]*(('F+ , F-'!AG$2-[1]!tbl_gk[[#This Row],[GKDiving]])/('F+ , F-'!AG$2-'F+ , F-'!AG$3))</f>
        <v>4.7827299462529123E-2</v>
      </c>
      <c r="AH1460" s="1" cm="1">
        <f t="array" ref="AH1460">[1]!table_weight[GKHandling]*(('F+ , F-'!AH$2-[1]!tbl_gk[[#This Row],[GKHandling]])/('F+ , F-'!AH$2-'F+ , F-'!AH$3))</f>
        <v>6.0601050250658012E-2</v>
      </c>
      <c r="AI1460" s="1" cm="1">
        <f t="array" ref="AI1460">[1]!table_weight[GKKicking]*(('F+ , F-'!AI$2-[1]!tbl_gk[[#This Row],[GKKicking]])/('F+ , F-'!AI$2-'F+ , F-'!AI$3))</f>
        <v>3.4882871919683582E-2</v>
      </c>
      <c r="AJ1460" s="1" cm="1">
        <f t="array" ref="AJ1460">[1]!table_weight[GKPositioning]*(('F+ , F-'!AJ$2-[1]!tbl_gk[[#This Row],[GKPositioning]])/('F+ , F-'!AJ$2-'F+ , F-'!AJ$3))</f>
        <v>2.6488965856169975E-2</v>
      </c>
      <c r="AK1460" s="1" cm="1">
        <f t="array" ref="AK1460">[1]!table_weight[GKReflexes]*(('F+ , F-'!AK$2-[1]!tbl_gk[[#This Row],[GKReflexes]])/('F+ , F-'!AK$2-'F+ , F-'!AK$3))</f>
        <v>5.4659770814318998E-2</v>
      </c>
    </row>
    <row r="1461" spans="1:37" x14ac:dyDescent="0.55000000000000004">
      <c r="A1461" s="8">
        <f>[1]!tbl_gk[[#This Row],[ID]]</f>
        <v>257235</v>
      </c>
      <c r="B1461" s="2" cm="1">
        <f t="array" ref="B1461">[1]!table_weight[ValueEUR]*(('F+ , F-'!B$2-[1]!tbl_gk[[#This Row],[ValueEUR]])/('F+ , F-'!B$2-'F+ , F-'!B$3))</f>
        <v>2.8273689561890902E-4</v>
      </c>
      <c r="C1461" s="2" cm="1">
        <f t="array" ref="C1461">[1]!table_weight[WageEUR]*(('F+ , F-'!C$2-[1]!tbl_gk[[#This Row],[WageEUR]])/('F+ , F-'!C$2-'F+ , F-'!C$3))</f>
        <v>5.4769309433185431E-4</v>
      </c>
      <c r="D1461" s="2" cm="1">
        <f t="array" ref="D1461">[1]!table_weight[Crossing]*(('F+ , F-'!D$2-[1]!tbl_gk[[#This Row],[Crossing]])/('F+ , F-'!D$2-'F+ , F-'!D$3))</f>
        <v>3.4746129089074922E-2</v>
      </c>
      <c r="E1461" s="2" cm="1">
        <f t="array" ref="E1461">[1]!table_weight[Finishing]*(('F+ , F-'!E$2-[1]!tbl_gk[[#This Row],[Finishing]])/('F+ , F-'!E$2-'F+ , F-'!E$3))</f>
        <v>1.7968512321265388E-2</v>
      </c>
      <c r="F1461" s="2" cm="1">
        <f t="array" ref="F1461">[1]!table_weight[HeadingAccuracy]*(('F+ , F-'!F$2-[1]!tbl_gk[[#This Row],[HeadingAccuracy]])/('F+ , F-'!F$2-'F+ , F-'!F$3))</f>
        <v>1.0439222844598752E-2</v>
      </c>
      <c r="G1461" s="2" cm="1">
        <f t="array" ref="G1461">[1]!table_weight[ShortPassing]*(('F+ , F-'!G$2-[1]!tbl_gk[[#This Row],[ShortPassing]])/('F+ , F-'!G$2-'F+ , F-'!G$3))</f>
        <v>5.6253623479573515E-2</v>
      </c>
      <c r="H1461" s="2" cm="1">
        <f t="array" ref="H1461">[1]!table_weight[Volleys]*(('F+ , F-'!H$2-[1]!tbl_gk[[#This Row],[Volleys]])/('F+ , F-'!H$2-'F+ , F-'!H$3))</f>
        <v>2.0833057763785961E-3</v>
      </c>
      <c r="I1461" s="2" cm="1">
        <f t="array" ref="I1461">[1]!table_weight[Dribbling]*(('F+ , F-'!I$2-[1]!tbl_gk[[#This Row],[Dribbling]])/('F+ , F-'!I$2-'F+ , F-'!I$3))</f>
        <v>1.7601807988178481E-2</v>
      </c>
      <c r="J1461" s="2" cm="1">
        <f t="array" ref="J1461">[1]!table_weight[Curve]*(('F+ , F-'!J$2-[1]!tbl_gk[[#This Row],[Curve]])/('F+ , F-'!J$2-'F+ , F-'!J$3))</f>
        <v>9.1268634012777444E-3</v>
      </c>
      <c r="K1461" s="2" cm="1">
        <f t="array" ref="K1461">[1]!table_weight[FKAccuracy]*(('F+ , F-'!K$2-[1]!tbl_gk[[#This Row],[FKAccuracy]])/('F+ , F-'!K$2-'F+ , F-'!K$3))</f>
        <v>9.4310921813203358E-3</v>
      </c>
      <c r="L1461" s="2" cm="1">
        <f t="array" ref="L1461">[1]!table_weight[LongPassing]*(('F+ , F-'!L$2-[1]!tbl_gk[[#This Row],[LongPassing]])/('F+ , F-'!L$2-'F+ , F-'!L$3))</f>
        <v>2.5446932703562523E-2</v>
      </c>
      <c r="M1461" s="2" cm="1">
        <f t="array" ref="M1461">[1]!table_weight[BallControl]*(('F+ , F-'!M$2-[1]!tbl_gk[[#This Row],[BallControl]])/('F+ , F-'!M$2-'F+ , F-'!M$3))</f>
        <v>1.2603763744621627E-2</v>
      </c>
      <c r="N1461" s="2" cm="1">
        <f t="array" ref="N1461">[1]!table_weight[Acceleration]*(('F+ , F-'!N$2-[1]!tbl_gk[[#This Row],[Acceleration]])/('F+ , F-'!N$2-'F+ , F-'!N$3))</f>
        <v>3.6077954150933221E-3</v>
      </c>
      <c r="O1461" s="2" cm="1">
        <f t="array" ref="O1461">[1]!table_weight[SprintSpeed]*(('F+ , F-'!O$2-[1]!tbl_gk[[#This Row],[SprintSpeed]])/('F+ , F-'!O$2-'F+ , F-'!O$3))</f>
        <v>4.7788256769090301E-3</v>
      </c>
      <c r="P1461" s="2" cm="1">
        <f t="array" ref="P1461">[1]!table_weight[Agility]*(('F+ , F-'!P$2-[1]!tbl_gk[[#This Row],[Agility]])/('F+ , F-'!P$2-'F+ , F-'!P$3))</f>
        <v>2.2232103156958572E-3</v>
      </c>
      <c r="Q1461" s="2" cm="1">
        <f t="array" ref="Q1461">[1]!table_weight[Reactions]*(('F+ , F-'!Q$2-[1]!tbl_gk[[#This Row],[Reactions]])/('F+ , F-'!Q$2-'F+ , F-'!Q$3))</f>
        <v>1.5984902002237835E-3</v>
      </c>
      <c r="R1461" s="2" cm="1">
        <f t="array" ref="R1461">[1]!table_weight[Balance]*(('F+ , F-'!R$2-[1]!tbl_gk[[#This Row],[Balance]])/('F+ , F-'!R$2-'F+ , F-'!R$3))</f>
        <v>1.3038376287539614E-3</v>
      </c>
      <c r="S1461" s="2" cm="1">
        <f t="array" ref="S1461">[1]!table_weight[ShotPower]*(('F+ , F-'!S$2-[1]!tbl_gk[[#This Row],[ShotPower]])/('F+ , F-'!S$2-'F+ , F-'!S$3))</f>
        <v>5.9732723886410689E-3</v>
      </c>
      <c r="T1461" s="2" cm="1">
        <f t="array" ref="T1461">[1]!table_weight[Jumping]*(('F+ , F-'!T$2-[1]!tbl_gk[[#This Row],[Jumping]])/('F+ , F-'!T$2-'F+ , F-'!T$3))</f>
        <v>2.1467756656231253E-3</v>
      </c>
      <c r="U1461" s="2" cm="1">
        <f t="array" ref="U1461">[1]!table_weight[Stamina]*(('F+ , F-'!U$2-[1]!tbl_gk[[#This Row],[Stamina]])/('F+ , F-'!U$2-'F+ , F-'!U$3))</f>
        <v>9.4458129287417498E-3</v>
      </c>
      <c r="V1461" s="2" cm="1">
        <f t="array" ref="V1461">[1]!table_weight[Strength]*(('F+ , F-'!V$2-[1]!tbl_gk[[#This Row],[Strength]])/('F+ , F-'!V$2-'F+ , F-'!V$3))</f>
        <v>1.8634012777608722E-2</v>
      </c>
      <c r="W1461" s="2" cm="1">
        <f t="array" ref="W1461">[1]!table_weight[LongShots]*(('F+ , F-'!W$2-[1]!tbl_gk[[#This Row],[LongShots]])/('F+ , F-'!W$2-'F+ , F-'!W$3))</f>
        <v>9.86888481601568E-3</v>
      </c>
      <c r="X1461" s="2" cm="1">
        <f t="array" ref="X1461">[1]!table_weight[Aggression]*(('F+ , F-'!X$2-[1]!tbl_gk[[#This Row],[Aggression]])/('F+ , F-'!X$2-'F+ , F-'!X$3))</f>
        <v>1.3386066321874024E-2</v>
      </c>
      <c r="Y1461" s="2" cm="1">
        <f t="array" ref="Y1461">[1]!table_weight[Interceptions]*(('F+ , F-'!Y$2-[1]!tbl_gk[[#This Row],[Interceptions]])/('F+ , F-'!Y$2-'F+ , F-'!Y$3))</f>
        <v>2.4239366214775633E-2</v>
      </c>
      <c r="Z1461" s="2" cm="1">
        <f t="array" ref="Z1461">[1]!table_weight[Positioning]*(('F+ , F-'!Z$2-[1]!tbl_gk[[#This Row],[Positioning]])/('F+ , F-'!Z$2-'F+ , F-'!Z$3))</f>
        <v>1.9225568738802474E-3</v>
      </c>
      <c r="AA1461" s="2" cm="1">
        <f t="array" ref="AA1461">[1]!table_weight[Vision]*(('F+ , F-'!AA$2-[1]!tbl_gk[[#This Row],[Vision]])/('F+ , F-'!AA$2-'F+ , F-'!AA$3))</f>
        <v>2.9814420444173963E-2</v>
      </c>
      <c r="AB1461" s="2" cm="1">
        <f t="array" ref="AB1461">[1]!table_weight[Penalties]*(('F+ , F-'!AB$2-[1]!tbl_gk[[#This Row],[Penalties]])/('F+ , F-'!AB$2-'F+ , F-'!AB$3))</f>
        <v>2.3879722257019362E-3</v>
      </c>
      <c r="AC1461" s="2" cm="1">
        <f t="array" ref="AC1461">[1]!table_weight[Composure]*(('F+ , F-'!AC$2-[1]!tbl_gk[[#This Row],[Composure]])/('F+ , F-'!AC$2-'F+ , F-'!AC$3))</f>
        <v>2.2950592178651603E-3</v>
      </c>
      <c r="AD1461" s="2" cm="1">
        <f t="array" ref="AD1461">[1]!table_weight[Marking]*(('F+ , F-'!AD$2-[1]!tbl_gk[[#This Row],[Marking]])/('F+ , F-'!AD$2-'F+ , F-'!AD$3))</f>
        <v>3.7859581516411465E-2</v>
      </c>
      <c r="AE1461" s="2" cm="1">
        <f t="array" ref="AE1461">[1]!table_weight[StandingTackle]*(('F+ , F-'!AE$2-[1]!tbl_gk[[#This Row],[StandingTackle]])/('F+ , F-'!AE$2-'F+ , F-'!AE$3))</f>
        <v>2.6900228972187096E-2</v>
      </c>
      <c r="AF1461" s="2" cm="1">
        <f t="array" ref="AF1461">[1]!table_weight[SlidingTackle]*(('F+ , F-'!AF$2-[1]!tbl_gk[[#This Row],[SlidingTackle]])/('F+ , F-'!AF$2-'F+ , F-'!AF$3))</f>
        <v>1.0461200155850536E-2</v>
      </c>
      <c r="AG1461" s="2" cm="1">
        <f t="array" ref="AG1461">[1]!table_weight[GKDiving]*(('F+ , F-'!AG$2-[1]!tbl_gk[[#This Row],[GKDiving]])/('F+ , F-'!AG$2-'F+ , F-'!AG$3))</f>
        <v>4.6119181624581652E-2</v>
      </c>
      <c r="AH1461" s="2" cm="1">
        <f t="array" ref="AH1461">[1]!table_weight[GKHandling]*(('F+ , F-'!AH$2-[1]!tbl_gk[[#This Row],[GKHandling]])/('F+ , F-'!AH$2-'F+ , F-'!AH$3))</f>
        <v>4.9906747265247783E-2</v>
      </c>
      <c r="AI1461" s="2" cm="1">
        <f t="array" ref="AI1461">[1]!table_weight[GKKicking]*(('F+ , F-'!AI$2-[1]!tbl_gk[[#This Row],[GKKicking]])/('F+ , F-'!AI$2-'F+ , F-'!AI$3))</f>
        <v>2.7727411013081817E-2</v>
      </c>
      <c r="AJ1461" s="2" cm="1">
        <f t="array" ref="AJ1461">[1]!table_weight[GKPositioning]*(('F+ , F-'!AJ$2-[1]!tbl_gk[[#This Row],[GKPositioning]])/('F+ , F-'!AJ$2-'F+ , F-'!AJ$3))</f>
        <v>1.8920689897264267E-2</v>
      </c>
      <c r="AK1461" s="2" cm="1">
        <f t="array" ref="AK1461">[1]!table_weight[GKReflexes]*(('F+ , F-'!AK$2-[1]!tbl_gk[[#This Row],[GKReflexes]])/('F+ , F-'!AK$2-'F+ , F-'!AK$3))</f>
        <v>4.9193793732887098E-2</v>
      </c>
    </row>
    <row r="1462" spans="1:37" x14ac:dyDescent="0.55000000000000004">
      <c r="A1462" s="7">
        <f>[1]!tbl_gk[[#This Row],[ID]]</f>
        <v>257237</v>
      </c>
      <c r="B1462" s="1" cm="1">
        <f t="array" ref="B1462">[1]!table_weight[ValueEUR]*(('F+ , F-'!B$2-[1]!tbl_gk[[#This Row],[ValueEUR]])/('F+ , F-'!B$2-'F+ , F-'!B$3))</f>
        <v>1.3612114734491143E-4</v>
      </c>
      <c r="C1462" s="1" cm="1">
        <f t="array" ref="C1462">[1]!table_weight[WageEUR]*(('F+ , F-'!C$2-[1]!tbl_gk[[#This Row],[WageEUR]])/('F+ , F-'!C$2-'F+ , F-'!C$3))</f>
        <v>2.3472561185650898E-4</v>
      </c>
      <c r="D1462" s="1" cm="1">
        <f t="array" ref="D1462">[1]!table_weight[Crossing]*(('F+ , F-'!D$2-[1]!tbl_gk[[#This Row],[Crossing]])/('F+ , F-'!D$2-'F+ , F-'!D$3))</f>
        <v>3.5866971962916043E-2</v>
      </c>
      <c r="E1462" s="1" cm="1">
        <f t="array" ref="E1462">[1]!table_weight[Finishing]*(('F+ , F-'!E$2-[1]!tbl_gk[[#This Row],[Finishing]])/('F+ , F-'!E$2-'F+ , F-'!E$3))</f>
        <v>1.7968512321265388E-2</v>
      </c>
      <c r="F1462" s="1" cm="1">
        <f t="array" ref="F1462">[1]!table_weight[HeadingAccuracy]*(('F+ , F-'!F$2-[1]!tbl_gk[[#This Row],[HeadingAccuracy]])/('F+ , F-'!F$2-'F+ , F-'!F$3))</f>
        <v>1.1274360672166649E-2</v>
      </c>
      <c r="G1462" s="1" cm="1">
        <f t="array" ref="G1462">[1]!table_weight[ShortPassing]*(('F+ , F-'!G$2-[1]!tbl_gk[[#This Row],[ShortPassing]])/('F+ , F-'!G$2-'F+ , F-'!G$3))</f>
        <v>2.5314130565808078E-2</v>
      </c>
      <c r="H1462" s="1" cm="1">
        <f t="array" ref="H1462">[1]!table_weight[Volleys]*(('F+ , F-'!H$2-[1]!tbl_gk[[#This Row],[Volleys]])/('F+ , F-'!H$2-'F+ , F-'!H$3))</f>
        <v>1.9675665665797848E-3</v>
      </c>
      <c r="I1462" s="1" cm="1">
        <f t="array" ref="I1462">[1]!table_weight[Dribbling]*(('F+ , F-'!I$2-[1]!tbl_gk[[#This Row],[Dribbling]])/('F+ , F-'!I$2-'F+ , F-'!I$3))</f>
        <v>1.9557564431309422E-2</v>
      </c>
      <c r="J1462" s="1" cm="1">
        <f t="array" ref="J1462">[1]!table_weight[Curve]*(('F+ , F-'!J$2-[1]!tbl_gk[[#This Row],[Curve]])/('F+ , F-'!J$2-'F+ , F-'!J$3))</f>
        <v>9.295879390190295E-3</v>
      </c>
      <c r="K1462" s="1" cm="1">
        <f t="array" ref="K1462">[1]!table_weight[FKAccuracy]*(('F+ , F-'!K$2-[1]!tbl_gk[[#This Row],[FKAccuracy]])/('F+ , F-'!K$2-'F+ , F-'!K$3))</f>
        <v>9.4310921813203358E-3</v>
      </c>
      <c r="L1462" s="1" cm="1">
        <f t="array" ref="L1462">[1]!table_weight[LongPassing]*(('F+ , F-'!L$2-[1]!tbl_gk[[#This Row],[LongPassing]])/('F+ , F-'!L$2-'F+ , F-'!L$3))</f>
        <v>1.4618450702046556E-2</v>
      </c>
      <c r="M1462" s="1" cm="1">
        <f t="array" ref="M1462">[1]!table_weight[BallControl]*(('F+ , F-'!M$2-[1]!tbl_gk[[#This Row],[BallControl]])/('F+ , F-'!M$2-'F+ , F-'!M$3))</f>
        <v>8.2576383154417555E-3</v>
      </c>
      <c r="N1462" s="1" cm="1">
        <f t="array" ref="N1462">[1]!table_weight[Acceleration]*(('F+ , F-'!N$2-[1]!tbl_gk[[#This Row],[Acceleration]])/('F+ , F-'!N$2-'F+ , F-'!N$3))</f>
        <v>6.7646164032999785E-4</v>
      </c>
      <c r="O1462" s="1" cm="1">
        <f t="array" ref="O1462">[1]!table_weight[SprintSpeed]*(('F+ , F-'!O$2-[1]!tbl_gk[[#This Row],[SprintSpeed]])/('F+ , F-'!O$2-'F+ , F-'!O$3))</f>
        <v>1.1244295710374189E-3</v>
      </c>
      <c r="P1462" s="1" cm="1">
        <f t="array" ref="P1462">[1]!table_weight[Agility]*(('F+ , F-'!P$2-[1]!tbl_gk[[#This Row],[Agility]])/('F+ , F-'!P$2-'F+ , F-'!P$3))</f>
        <v>2.3402213849430082E-4</v>
      </c>
      <c r="Q1462" s="1" cm="1">
        <f t="array" ref="Q1462">[1]!table_weight[Reactions]*(('F+ , F-'!Q$2-[1]!tbl_gk[[#This Row],[Reactions]])/('F+ , F-'!Q$2-'F+ , F-'!Q$3))</f>
        <v>1.6500544002310022E-3</v>
      </c>
      <c r="R1462" s="1" cm="1">
        <f t="array" ref="R1462">[1]!table_weight[Balance]*(('F+ , F-'!R$2-[1]!tbl_gk[[#This Row],[Balance]])/('F+ , F-'!R$2-'F+ , F-'!R$3))</f>
        <v>1.3038376287539614E-3</v>
      </c>
      <c r="S1462" s="1" cm="1">
        <f t="array" ref="S1462">[1]!table_weight[ShotPower]*(('F+ , F-'!S$2-[1]!tbl_gk[[#This Row],[ShotPower]])/('F+ , F-'!S$2-'F+ , F-'!S$3))</f>
        <v>6.7523948741159906E-3</v>
      </c>
      <c r="T1462" s="1" cm="1">
        <f t="array" ref="T1462">[1]!table_weight[Jumping]*(('F+ , F-'!T$2-[1]!tbl_gk[[#This Row],[Jumping]])/('F+ , F-'!T$2-'F+ , F-'!T$3))</f>
        <v>2.0609046389982004E-3</v>
      </c>
      <c r="U1462" s="1" cm="1">
        <f t="array" ref="U1462">[1]!table_weight[Stamina]*(('F+ , F-'!U$2-[1]!tbl_gk[[#This Row],[Stamina]])/('F+ , F-'!U$2-'F+ , F-'!U$3))</f>
        <v>1.6315495058735752E-2</v>
      </c>
      <c r="V1462" s="1" cm="1">
        <f t="array" ref="V1462">[1]!table_weight[Strength]*(('F+ , F-'!V$2-[1]!tbl_gk[[#This Row],[Strength]])/('F+ , F-'!V$2-'F+ , F-'!V$3))</f>
        <v>2.5732684311935858E-2</v>
      </c>
      <c r="W1462" s="1" cm="1">
        <f t="array" ref="W1462">[1]!table_weight[LongShots]*(('F+ , F-'!W$2-[1]!tbl_gk[[#This Row],[LongShots]])/('F+ , F-'!W$2-'F+ , F-'!W$3))</f>
        <v>1.0128592311173986E-2</v>
      </c>
      <c r="X1462" s="1" cm="1">
        <f t="array" ref="X1462">[1]!table_weight[Aggression]*(('F+ , F-'!X$2-[1]!tbl_gk[[#This Row],[Aggression]])/('F+ , F-'!X$2-'F+ , F-'!X$3))</f>
        <v>1.9470641922725854E-2</v>
      </c>
      <c r="Y1462" s="1" cm="1">
        <f t="array" ref="Y1462">[1]!table_weight[Interceptions]*(('F+ , F-'!Y$2-[1]!tbl_gk[[#This Row],[Interceptions]])/('F+ , F-'!Y$2-'F+ , F-'!Y$3))</f>
        <v>2.4931919535197796E-2</v>
      </c>
      <c r="Z1462" s="1" cm="1">
        <f t="array" ref="Z1462">[1]!table_weight[Positioning]*(('F+ , F-'!Z$2-[1]!tbl_gk[[#This Row],[Positioning]])/('F+ , F-'!Z$2-'F+ , F-'!Z$3))</f>
        <v>1.7746678835817667E-3</v>
      </c>
      <c r="AA1462" s="1" cm="1">
        <f t="array" ref="AA1462">[1]!table_weight[Vision]*(('F+ , F-'!AA$2-[1]!tbl_gk[[#This Row],[Vision]])/('F+ , F-'!AA$2-'F+ , F-'!AA$3))</f>
        <v>1.2067741608356128E-2</v>
      </c>
      <c r="AB1462" s="1" cm="1">
        <f t="array" ref="AB1462">[1]!table_weight[Penalties]*(('F+ , F-'!AB$2-[1]!tbl_gk[[#This Row],[Penalties]])/('F+ , F-'!AB$2-'F+ , F-'!AB$3))</f>
        <v>2.5054134827036706E-3</v>
      </c>
      <c r="AC1462" s="1" cm="1">
        <f t="array" ref="AC1462">[1]!table_weight[Composure]*(('F+ , F-'!AC$2-[1]!tbl_gk[[#This Row],[Composure]])/('F+ , F-'!AC$2-'F+ , F-'!AC$3))</f>
        <v>1.4944571651214996E-3</v>
      </c>
      <c r="AD1462" s="1" cm="1">
        <f t="array" ref="AD1462">[1]!table_weight[Marking]*(('F+ , F-'!AD$2-[1]!tbl_gk[[#This Row],[Marking]])/('F+ , F-'!AD$2-'F+ , F-'!AD$3))</f>
        <v>3.7859581516411465E-2</v>
      </c>
      <c r="AE1462" s="1" cm="1">
        <f t="array" ref="AE1462">[1]!table_weight[StandingTackle]*(('F+ , F-'!AE$2-[1]!tbl_gk[[#This Row],[StandingTackle]])/('F+ , F-'!AE$2-'F+ , F-'!AE$3))</f>
        <v>2.465854322450484E-2</v>
      </c>
      <c r="AF1462" s="1" cm="1">
        <f t="array" ref="AF1462">[1]!table_weight[SlidingTackle]*(('F+ , F-'!AF$2-[1]!tbl_gk[[#This Row],[SlidingTackle]])/('F+ , F-'!AF$2-'F+ , F-'!AF$3))</f>
        <v>8.2195144081682794E-3</v>
      </c>
      <c r="AG1462" s="1" cm="1">
        <f t="array" ref="AG1462">[1]!table_weight[GKDiving]*(('F+ , F-'!AG$2-[1]!tbl_gk[[#This Row],[GKDiving]])/('F+ , F-'!AG$2-'F+ , F-'!AG$3))</f>
        <v>4.7827299462529123E-2</v>
      </c>
      <c r="AH1462" s="1" cm="1">
        <f t="array" ref="AH1462">[1]!table_weight[GKHandling]*(('F+ , F-'!AH$2-[1]!tbl_gk[[#This Row],[GKHandling]])/('F+ , F-'!AH$2-'F+ , F-'!AH$3))</f>
        <v>5.3471514927051197E-2</v>
      </c>
      <c r="AI1462" s="1" cm="1">
        <f t="array" ref="AI1462">[1]!table_weight[GKKicking]*(('F+ , F-'!AI$2-[1]!tbl_gk[[#This Row],[GKKicking]])/('F+ , F-'!AI$2-'F+ , F-'!AI$3))</f>
        <v>3.0410708853057477E-2</v>
      </c>
      <c r="AJ1462" s="1" cm="1">
        <f t="array" ref="AJ1462">[1]!table_weight[GKPositioning]*(('F+ , F-'!AJ$2-[1]!tbl_gk[[#This Row],[GKPositioning]])/('F+ , F-'!AJ$2-'F+ , F-'!AJ$3))</f>
        <v>1.8290000234022125E-2</v>
      </c>
      <c r="AK1462" s="1" cm="1">
        <f t="array" ref="AK1462">[1]!table_weight[GKReflexes]*(('F+ , F-'!AK$2-[1]!tbl_gk[[#This Row],[GKReflexes]])/('F+ , F-'!AK$2-'F+ , F-'!AK$3))</f>
        <v>4.7371801372409796E-2</v>
      </c>
    </row>
    <row r="1463" spans="1:37" x14ac:dyDescent="0.55000000000000004">
      <c r="A1463" s="8">
        <f>[1]!tbl_gk[[#This Row],[ID]]</f>
        <v>257273</v>
      </c>
      <c r="B1463" s="2" cm="1">
        <f t="array" ref="B1463">[1]!table_weight[ValueEUR]*(('F+ , F-'!B$2-[1]!tbl_gk[[#This Row],[ValueEUR]])/('F+ , F-'!B$2-'F+ , F-'!B$3))</f>
        <v>3.0588675060954019E-4</v>
      </c>
      <c r="C1463" s="2" cm="1">
        <f t="array" ref="C1463">[1]!table_weight[WageEUR]*(('F+ , F-'!C$2-[1]!tbl_gk[[#This Row],[WageEUR]])/('F+ , F-'!C$2-'F+ , F-'!C$3))</f>
        <v>3.9120935309418161E-4</v>
      </c>
      <c r="D1463" s="2" cm="1">
        <f t="array" ref="D1463">[1]!table_weight[Crossing]*(('F+ , F-'!D$2-[1]!tbl_gk[[#This Row],[Crossing]])/('F+ , F-'!D$2-'F+ , F-'!D$3))</f>
        <v>3.3625286215233793E-2</v>
      </c>
      <c r="E1463" s="2" cm="1">
        <f t="array" ref="E1463">[1]!table_weight[Finishing]*(('F+ , F-'!E$2-[1]!tbl_gk[[#This Row],[Finishing]])/('F+ , F-'!E$2-'F+ , F-'!E$3))</f>
        <v>2.096326437480962E-2</v>
      </c>
      <c r="F1463" s="2" cm="1">
        <f t="array" ref="F1463">[1]!table_weight[HeadingAccuracy]*(('F+ , F-'!F$2-[1]!tbl_gk[[#This Row],[HeadingAccuracy]])/('F+ , F-'!F$2-'F+ , F-'!F$3))</f>
        <v>1.08567917583827E-2</v>
      </c>
      <c r="G1463" s="2" cm="1">
        <f t="array" ref="G1463">[1]!table_weight[ShortPassing]*(('F+ , F-'!G$2-[1]!tbl_gk[[#This Row],[ShortPassing]])/('F+ , F-'!G$2-'F+ , F-'!G$3))</f>
        <v>6.3285326414520199E-2</v>
      </c>
      <c r="H1463" s="2" cm="1">
        <f t="array" ref="H1463">[1]!table_weight[Volleys]*(('F+ , F-'!H$2-[1]!tbl_gk[[#This Row],[Volleys]])/('F+ , F-'!H$2-'F+ , F-'!H$3))</f>
        <v>1.9675665665797848E-3</v>
      </c>
      <c r="I1463" s="2" cm="1">
        <f t="array" ref="I1463">[1]!table_weight[Dribbling]*(('F+ , F-'!I$2-[1]!tbl_gk[[#This Row],[Dribbling]])/('F+ , F-'!I$2-'F+ , F-'!I$3))</f>
        <v>1.8579686209743949E-2</v>
      </c>
      <c r="J1463" s="2" cm="1">
        <f t="array" ref="J1463">[1]!table_weight[Curve]*(('F+ , F-'!J$2-[1]!tbl_gk[[#This Row],[Curve]])/('F+ , F-'!J$2-'F+ , F-'!J$3))</f>
        <v>9.4648953791028455E-3</v>
      </c>
      <c r="K1463" s="2" cm="1">
        <f t="array" ref="K1463">[1]!table_weight[FKAccuracy]*(('F+ , F-'!K$2-[1]!tbl_gk[[#This Row],[FKAccuracy]])/('F+ , F-'!K$2-'F+ , F-'!K$3))</f>
        <v>9.7353209613629272E-3</v>
      </c>
      <c r="L1463" s="2" cm="1">
        <f t="array" ref="L1463">[1]!table_weight[LongPassing]*(('F+ , F-'!L$2-[1]!tbl_gk[[#This Row],[LongPassing]])/('F+ , F-'!L$2-'F+ , F-'!L$3))</f>
        <v>2.3281236303259328E-2</v>
      </c>
      <c r="M1463" s="2" cm="1">
        <f t="array" ref="M1463">[1]!table_weight[BallControl]*(('F+ , F-'!M$2-[1]!tbl_gk[[#This Row],[BallControl]])/('F+ , F-'!M$2-'F+ , F-'!M$3))</f>
        <v>1.6080664087965525E-2</v>
      </c>
      <c r="N1463" s="2" cm="1">
        <f t="array" ref="N1463">[1]!table_weight[Acceleration]*(('F+ , F-'!N$2-[1]!tbl_gk[[#This Row],[Acceleration]])/('F+ , F-'!N$2-'F+ , F-'!N$3))</f>
        <v>9.6959501780633037E-3</v>
      </c>
      <c r="O1463" s="2" cm="1">
        <f t="array" ref="O1463">[1]!table_weight[SprintSpeed]*(('F+ , F-'!O$2-[1]!tbl_gk[[#This Row],[SprintSpeed]])/('F+ , F-'!O$2-'F+ , F-'!O$3))</f>
        <v>1.3493154852449027E-2</v>
      </c>
      <c r="P1463" s="2" cm="1">
        <f t="array" ref="P1463">[1]!table_weight[Agility]*(('F+ , F-'!P$2-[1]!tbl_gk[[#This Row],[Agility]])/('F+ , F-'!P$2-'F+ , F-'!P$3))</f>
        <v>4.680442769886016E-3</v>
      </c>
      <c r="Q1463" s="2" cm="1">
        <f t="array" ref="Q1463">[1]!table_weight[Reactions]*(('F+ , F-'!Q$2-[1]!tbl_gk[[#This Row],[Reactions]])/('F+ , F-'!Q$2-'F+ , F-'!Q$3))</f>
        <v>2.0110038002815341E-3</v>
      </c>
      <c r="R1463" s="2" cm="1">
        <f t="array" ref="R1463">[1]!table_weight[Balance]*(('F+ , F-'!R$2-[1]!tbl_gk[[#This Row],[Balance]])/('F+ , F-'!R$2-'F+ , F-'!R$3))</f>
        <v>1.5521876532785257E-3</v>
      </c>
      <c r="S1463" s="2" cm="1">
        <f t="array" ref="S1463">[1]!table_weight[ShotPower]*(('F+ , F-'!S$2-[1]!tbl_gk[[#This Row],[ShotPower]])/('F+ , F-'!S$2-'F+ , F-'!S$3))</f>
        <v>5.7135648934827617E-3</v>
      </c>
      <c r="T1463" s="2" cm="1">
        <f t="array" ref="T1463">[1]!table_weight[Jumping]*(('F+ , F-'!T$2-[1]!tbl_gk[[#This Row],[Jumping]])/('F+ , F-'!T$2-'F+ , F-'!T$3))</f>
        <v>5.152261597495501E-4</v>
      </c>
      <c r="U1463" s="2" cm="1">
        <f t="array" ref="U1463">[1]!table_weight[Stamina]*(('F+ , F-'!U$2-[1]!tbl_gk[[#This Row],[Stamina]])/('F+ , F-'!U$2-'F+ , F-'!U$3))</f>
        <v>2.4902597721228249E-2</v>
      </c>
      <c r="V1463" s="2" cm="1">
        <f t="array" ref="V1463">[1]!table_weight[Strength]*(('F+ , F-'!V$2-[1]!tbl_gk[[#This Row],[Strength]])/('F+ , F-'!V$2-'F+ , F-'!V$3))</f>
        <v>3.8155359497008344E-2</v>
      </c>
      <c r="W1463" s="2" cm="1">
        <f t="array" ref="W1463">[1]!table_weight[LongShots]*(('F+ , F-'!W$2-[1]!tbl_gk[[#This Row],[LongShots]])/('F+ , F-'!W$2-'F+ , F-'!W$3))</f>
        <v>9.86888481601568E-3</v>
      </c>
      <c r="X1463" s="2" cm="1">
        <f t="array" ref="X1463">[1]!table_weight[Aggression]*(('F+ , F-'!X$2-[1]!tbl_gk[[#This Row],[Aggression]])/('F+ , F-'!X$2-'F+ , F-'!X$3))</f>
        <v>1.3386066321874024E-2</v>
      </c>
      <c r="Y1463" s="2" cm="1">
        <f t="array" ref="Y1463">[1]!table_weight[Interceptions]*(('F+ , F-'!Y$2-[1]!tbl_gk[[#This Row],[Interceptions]])/('F+ , F-'!Y$2-'F+ , F-'!Y$3))</f>
        <v>2.2854259573931314E-2</v>
      </c>
      <c r="Z1463" s="2" cm="1">
        <f t="array" ref="Z1463">[1]!table_weight[Positioning]*(('F+ , F-'!Z$2-[1]!tbl_gk[[#This Row],[Positioning]])/('F+ , F-'!Z$2-'F+ , F-'!Z$3))</f>
        <v>1.7746678835817667E-3</v>
      </c>
      <c r="AA1463" s="2" cm="1">
        <f t="array" ref="AA1463">[1]!table_weight[Vision]*(('F+ , F-'!AA$2-[1]!tbl_gk[[#This Row],[Vision]])/('F+ , F-'!AA$2-'F+ , F-'!AA$3))</f>
        <v>1.7746678835817837E-2</v>
      </c>
      <c r="AB1463" s="2" cm="1">
        <f t="array" ref="AB1463">[1]!table_weight[Penalties]*(('F+ , F-'!AB$2-[1]!tbl_gk[[#This Row],[Penalties]])/('F+ , F-'!AB$2-'F+ , F-'!AB$3))</f>
        <v>2.3096780543674466E-3</v>
      </c>
      <c r="AC1463" s="2" cm="1">
        <f t="array" ref="AC1463">[1]!table_weight[Composure]*(('F+ , F-'!AC$2-[1]!tbl_gk[[#This Row],[Composure]])/('F+ , F-'!AC$2-'F+ , F-'!AC$3))</f>
        <v>1.7079510458531426E-3</v>
      </c>
      <c r="AD1463" s="2" cm="1">
        <f t="array" ref="AD1463">[1]!table_weight[Marking]*(('F+ , F-'!AD$2-[1]!tbl_gk[[#This Row],[Marking]])/('F+ , F-'!AD$2-'F+ , F-'!AD$3))</f>
        <v>1.8929790758205733E-2</v>
      </c>
      <c r="AE1463" s="2" cm="1">
        <f t="array" ref="AE1463">[1]!table_weight[StandingTackle]*(('F+ , F-'!AE$2-[1]!tbl_gk[[#This Row],[StandingTackle]])/('F+ , F-'!AE$2-'F+ , F-'!AE$3))</f>
        <v>3.1383600467551613E-2</v>
      </c>
      <c r="AF1463" s="2" cm="1">
        <f t="array" ref="AF1463">[1]!table_weight[SlidingTackle]*(('F+ , F-'!AF$2-[1]!tbl_gk[[#This Row],[SlidingTackle]])/('F+ , F-'!AF$2-'F+ , F-'!AF$3))</f>
        <v>1.0461200155850536E-2</v>
      </c>
      <c r="AG1463" s="2" cm="1">
        <f t="array" ref="AG1463">[1]!table_weight[GKDiving]*(('F+ , F-'!AG$2-[1]!tbl_gk[[#This Row],[GKDiving]])/('F+ , F-'!AG$2-'F+ , F-'!AG$3))</f>
        <v>4.4411063786634182E-2</v>
      </c>
      <c r="AH1463" s="2" cm="1">
        <f t="array" ref="AH1463">[1]!table_weight[GKHandling]*(('F+ , F-'!AH$2-[1]!tbl_gk[[#This Row],[GKHandling]])/('F+ , F-'!AH$2-'F+ , F-'!AH$3))</f>
        <v>4.8124363434346076E-2</v>
      </c>
      <c r="AI1463" s="2" cm="1">
        <f t="array" ref="AI1463">[1]!table_weight[GKKicking]*(('F+ , F-'!AI$2-[1]!tbl_gk[[#This Row],[GKKicking]])/('F+ , F-'!AI$2-'F+ , F-'!AI$3))</f>
        <v>2.5938545786431375E-2</v>
      </c>
      <c r="AJ1463" s="2" cm="1">
        <f t="array" ref="AJ1463">[1]!table_weight[GKPositioning]*(('F+ , F-'!AJ$2-[1]!tbl_gk[[#This Row],[GKPositioning]])/('F+ , F-'!AJ$2-'F+ , F-'!AJ$3))</f>
        <v>1.6397931244295699E-2</v>
      </c>
      <c r="AK1463" s="2" cm="1">
        <f t="array" ref="AK1463">[1]!table_weight[GKReflexes]*(('F+ , F-'!AK$2-[1]!tbl_gk[[#This Row],[GKReflexes]])/('F+ , F-'!AK$2-'F+ , F-'!AK$3))</f>
        <v>4.7371801372409796E-2</v>
      </c>
    </row>
    <row r="1464" spans="1:37" x14ac:dyDescent="0.55000000000000004">
      <c r="A1464" s="7">
        <f>[1]!tbl_gk[[#This Row],[ID]]</f>
        <v>257288</v>
      </c>
      <c r="B1464" s="1" cm="1">
        <f t="array" ref="B1464">[1]!table_weight[ValueEUR]*(('F+ , F-'!B$2-[1]!tbl_gk[[#This Row],[ValueEUR]])/('F+ , F-'!B$2-'F+ , F-'!B$3))</f>
        <v>1.8492104166516199E-3</v>
      </c>
      <c r="C1464" s="1" cm="1">
        <f t="array" ref="C1464">[1]!table_weight[WageEUR]*(('F+ , F-'!C$2-[1]!tbl_gk[[#This Row],[WageEUR]])/('F+ , F-'!C$2-'F+ , F-'!C$3))</f>
        <v>3.2079166953722892E-3</v>
      </c>
      <c r="D1464" s="1" cm="1">
        <f t="array" ref="D1464">[1]!table_weight[Crossing]*(('F+ , F-'!D$2-[1]!tbl_gk[[#This Row],[Crossing]])/('F+ , F-'!D$2-'F+ , F-'!D$3))</f>
        <v>3.2504443341392672E-2</v>
      </c>
      <c r="E1464" s="1" cm="1">
        <f t="array" ref="E1464">[1]!table_weight[Finishing]*(('F+ , F-'!E$2-[1]!tbl_gk[[#This Row],[Finishing]])/('F+ , F-'!E$2-'F+ , F-'!E$3))</f>
        <v>2.096326437480962E-2</v>
      </c>
      <c r="F1464" s="1" cm="1">
        <f t="array" ref="F1464">[1]!table_weight[HeadingAccuracy]*(('F+ , F-'!F$2-[1]!tbl_gk[[#This Row],[HeadingAccuracy]])/('F+ , F-'!F$2-'F+ , F-'!F$3))</f>
        <v>1.1691929585950599E-2</v>
      </c>
      <c r="G1464" s="1" cm="1">
        <f t="array" ref="G1464">[1]!table_weight[ShortPassing]*(('F+ , F-'!G$2-[1]!tbl_gk[[#This Row],[ShortPassing]])/('F+ , F-'!G$2-'F+ , F-'!G$3))</f>
        <v>2.9533152326776096E-2</v>
      </c>
      <c r="H1464" s="1" cm="1">
        <f t="array" ref="H1464">[1]!table_weight[Volleys]*(('F+ , F-'!H$2-[1]!tbl_gk[[#This Row],[Volleys]])/('F+ , F-'!H$2-'F+ , F-'!H$3))</f>
        <v>2.3147841959762173E-3</v>
      </c>
      <c r="I1464" s="1" cm="1">
        <f t="array" ref="I1464">[1]!table_weight[Dribbling]*(('F+ , F-'!I$2-[1]!tbl_gk[[#This Row],[Dribbling]])/('F+ , F-'!I$2-'F+ , F-'!I$3))</f>
        <v>1.6623929766613008E-2</v>
      </c>
      <c r="J1464" s="1" cm="1">
        <f t="array" ref="J1464">[1]!table_weight[Curve]*(('F+ , F-'!J$2-[1]!tbl_gk[[#This Row],[Curve]])/('F+ , F-'!J$2-'F+ , F-'!J$3))</f>
        <v>9.4648953791028455E-3</v>
      </c>
      <c r="K1464" s="1" cm="1">
        <f t="array" ref="K1464">[1]!table_weight[FKAccuracy]*(('F+ , F-'!K$2-[1]!tbl_gk[[#This Row],[FKAccuracy]])/('F+ , F-'!K$2-'F+ , F-'!K$3))</f>
        <v>9.5832065713416324E-3</v>
      </c>
      <c r="L1464" s="1" cm="1">
        <f t="array" ref="L1464">[1]!table_weight[LongPassing]*(('F+ , F-'!L$2-[1]!tbl_gk[[#This Row],[LongPassing]])/('F+ , F-'!L$2-'F+ , F-'!L$3))</f>
        <v>1.1369906101591765E-2</v>
      </c>
      <c r="M1464" s="1" cm="1">
        <f t="array" ref="M1464">[1]!table_weight[BallControl]*(('F+ , F-'!M$2-[1]!tbl_gk[[#This Row],[BallControl]])/('F+ , F-'!M$2-'F+ , F-'!M$3))</f>
        <v>1.2603763744621627E-2</v>
      </c>
      <c r="N1464" s="1" cm="1">
        <f t="array" ref="N1464">[1]!table_weight[Acceleration]*(('F+ , F-'!N$2-[1]!tbl_gk[[#This Row],[Acceleration]])/('F+ , F-'!N$2-'F+ , F-'!N$3))</f>
        <v>9.4704629646199696E-3</v>
      </c>
      <c r="O1464" s="1" cm="1">
        <f t="array" ref="O1464">[1]!table_weight[SprintSpeed]*(('F+ , F-'!O$2-[1]!tbl_gk[[#This Row],[SprintSpeed]])/('F+ , F-'!O$2-'F+ , F-'!O$3))</f>
        <v>1.0963188317614834E-2</v>
      </c>
      <c r="P1464" s="1" cm="1">
        <f t="array" ref="P1464">[1]!table_weight[Agility]*(('F+ , F-'!P$2-[1]!tbl_gk[[#This Row],[Agility]])/('F+ , F-'!P$2-'F+ , F-'!P$3))</f>
        <v>4.4464206313917145E-3</v>
      </c>
      <c r="Q1464" s="1" cm="1">
        <f t="array" ref="Q1464">[1]!table_weight[Reactions]*(('F+ , F-'!Q$2-[1]!tbl_gk[[#This Row],[Reactions]])/('F+ , F-'!Q$2-'F+ , F-'!Q$3))</f>
        <v>1.2891050001804705E-3</v>
      </c>
      <c r="R1464" s="1" cm="1">
        <f t="array" ref="R1464">[1]!table_weight[Balance]*(('F+ , F-'!R$2-[1]!tbl_gk[[#This Row],[Balance]])/('F+ , F-'!R$2-'F+ , F-'!R$3))</f>
        <v>1.7384501716719487E-3</v>
      </c>
      <c r="S1464" s="1" cm="1">
        <f t="array" ref="S1464">[1]!table_weight[ShotPower]*(('F+ , F-'!S$2-[1]!tbl_gk[[#This Row],[ShotPower]])/('F+ , F-'!S$2-'F+ , F-'!S$3))</f>
        <v>4.93444240800784E-3</v>
      </c>
      <c r="T1464" s="1" cm="1">
        <f t="array" ref="T1464">[1]!table_weight[Jumping]*(('F+ , F-'!T$2-[1]!tbl_gk[[#This Row],[Jumping]])/('F+ , F-'!T$2-'F+ , F-'!T$3))</f>
        <v>2.6620018253726754E-3</v>
      </c>
      <c r="U1464" s="1" cm="1">
        <f t="array" ref="U1464">[1]!table_weight[Stamina]*(('F+ , F-'!U$2-[1]!tbl_gk[[#This Row],[Stamina]])/('F+ , F-'!U$2-'F+ , F-'!U$3))</f>
        <v>9.4458129287417498E-3</v>
      </c>
      <c r="V1464" s="1" cm="1">
        <f t="array" ref="V1464">[1]!table_weight[Strength]*(('F+ , F-'!V$2-[1]!tbl_gk[[#This Row],[Strength]])/('F+ , F-'!V$2-'F+ , F-'!V$3))</f>
        <v>6.2113375925362422E-3</v>
      </c>
      <c r="W1464" s="1" cm="1">
        <f t="array" ref="W1464">[1]!table_weight[LongShots]*(('F+ , F-'!W$2-[1]!tbl_gk[[#This Row],[LongShots]])/('F+ , F-'!W$2-'F+ , F-'!W$3))</f>
        <v>1.0128592311173986E-2</v>
      </c>
      <c r="X1464" s="1" cm="1">
        <f t="array" ref="X1464">[1]!table_weight[Aggression]*(('F+ , F-'!X$2-[1]!tbl_gk[[#This Row],[Aggression]])/('F+ , F-'!X$2-'F+ , F-'!X$3))</f>
        <v>1.1560693641618476E-2</v>
      </c>
      <c r="Y1464" s="1" cm="1">
        <f t="array" ref="Y1464">[1]!table_weight[Interceptions]*(('F+ , F-'!Y$2-[1]!tbl_gk[[#This Row],[Interceptions]])/('F+ , F-'!Y$2-'F+ , F-'!Y$3))</f>
        <v>1.8006386330976187E-2</v>
      </c>
      <c r="Z1464" s="1" cm="1">
        <f t="array" ref="Z1464">[1]!table_weight[Positioning]*(('F+ , F-'!Z$2-[1]!tbl_gk[[#This Row],[Positioning]])/('F+ , F-'!Z$2-'F+ , F-'!Z$3))</f>
        <v>1.7746678835817667E-3</v>
      </c>
      <c r="AA1464" s="1" cm="1">
        <f t="array" ref="AA1464">[1]!table_weight[Vision]*(('F+ , F-'!AA$2-[1]!tbl_gk[[#This Row],[Vision]])/('F+ , F-'!AA$2-'F+ , F-'!AA$3))</f>
        <v>2.200588175641412E-2</v>
      </c>
      <c r="AB1464" s="1" cm="1">
        <f t="array" ref="AB1464">[1]!table_weight[Penalties]*(('F+ , F-'!AB$2-[1]!tbl_gk[[#This Row],[Penalties]])/('F+ , F-'!AB$2-'F+ , F-'!AB$3))</f>
        <v>2.3488251400346914E-3</v>
      </c>
      <c r="AC1464" s="1" cm="1">
        <f t="array" ref="AC1464">[1]!table_weight[Composure]*(('F+ , F-'!AC$2-[1]!tbl_gk[[#This Row],[Composure]])/('F+ , F-'!AC$2-'F+ , F-'!AC$3))</f>
        <v>1.7613245160360534E-3</v>
      </c>
      <c r="AD1464" s="1" cm="1">
        <f t="array" ref="AD1464">[1]!table_weight[Marking]*(('F+ , F-'!AD$2-[1]!tbl_gk[[#This Row],[Marking]])/('F+ , F-'!AD$2-'F+ , F-'!AD$3))</f>
        <v>2.2084755884573357E-2</v>
      </c>
      <c r="AE1464" s="1" cm="1">
        <f t="array" ref="AE1464">[1]!table_weight[StandingTackle]*(('F+ , F-'!AE$2-[1]!tbl_gk[[#This Row],[StandingTackle]])/('F+ , F-'!AE$2-'F+ , F-'!AE$3))</f>
        <v>2.017517172914032E-2</v>
      </c>
      <c r="AF1464" s="1" cm="1">
        <f t="array" ref="AF1464">[1]!table_weight[SlidingTackle]*(('F+ , F-'!AF$2-[1]!tbl_gk[[#This Row],[SlidingTackle]])/('F+ , F-'!AF$2-'F+ , F-'!AF$3))</f>
        <v>6.7250572430467732E-3</v>
      </c>
      <c r="AG1464" s="1" cm="1">
        <f t="array" ref="AG1464">[1]!table_weight[GKDiving]*(('F+ , F-'!AG$2-[1]!tbl_gk[[#This Row],[GKDiving]])/('F+ , F-'!AG$2-'F+ , F-'!AG$3))</f>
        <v>2.9038003245106969E-2</v>
      </c>
      <c r="AH1464" s="1" cm="1">
        <f t="array" ref="AH1464">[1]!table_weight[GKHandling]*(('F+ , F-'!AH$2-[1]!tbl_gk[[#This Row],[GKHandling]])/('F+ , F-'!AH$2-'F+ , F-'!AH$3))</f>
        <v>3.5647676618034127E-2</v>
      </c>
      <c r="AI1464" s="1" cm="1">
        <f t="array" ref="AI1464">[1]!table_weight[GKKicking]*(('F+ , F-'!AI$2-[1]!tbl_gk[[#This Row],[GKKicking]])/('F+ , F-'!AI$2-'F+ , F-'!AI$3))</f>
        <v>2.2360815333130498E-2</v>
      </c>
      <c r="AJ1464" s="1" cm="1">
        <f t="array" ref="AJ1464">[1]!table_weight[GKPositioning]*(('F+ , F-'!AJ$2-[1]!tbl_gk[[#This Row],[GKPositioning]])/('F+ , F-'!AJ$2-'F+ , F-'!AJ$3))</f>
        <v>1.2613793264842845E-2</v>
      </c>
      <c r="AK1464" s="1" cm="1">
        <f t="array" ref="AK1464">[1]!table_weight[GKReflexes]*(('F+ , F-'!AK$2-[1]!tbl_gk[[#This Row],[GKReflexes]])/('F+ , F-'!AK$2-'F+ , F-'!AK$3))</f>
        <v>2.3685900686204898E-2</v>
      </c>
    </row>
    <row r="1465" spans="1:37" x14ac:dyDescent="0.55000000000000004">
      <c r="A1465" s="8">
        <f>[1]!tbl_gk[[#This Row],[ID]]</f>
        <v>257304</v>
      </c>
      <c r="B1465" s="2" cm="1">
        <f t="array" ref="B1465">[1]!table_weight[ValueEUR]*(('F+ , F-'!B$2-[1]!tbl_gk[[#This Row],[ValueEUR]])/('F+ , F-'!B$2-'F+ , F-'!B$3))</f>
        <v>2.0557071231680501E-4</v>
      </c>
      <c r="C1465" s="2" cm="1">
        <f t="array" ref="C1465">[1]!table_weight[WageEUR]*(('F+ , F-'!C$2-[1]!tbl_gk[[#This Row],[WageEUR]])/('F+ , F-'!C$2-'F+ , F-'!C$3))</f>
        <v>7.8241870618836313E-5</v>
      </c>
      <c r="D1465" s="2" cm="1">
        <f t="array" ref="D1465">[1]!table_weight[Crossing]*(('F+ , F-'!D$2-[1]!tbl_gk[[#This Row],[Crossing]])/('F+ , F-'!D$2-'F+ , F-'!D$3))</f>
        <v>3.81086577105983E-2</v>
      </c>
      <c r="E1465" s="2" cm="1">
        <f t="array" ref="E1465">[1]!table_weight[Finishing]*(('F+ , F-'!E$2-[1]!tbl_gk[[#This Row],[Finishing]])/('F+ , F-'!E$2-'F+ , F-'!E$3))</f>
        <v>2.1961515059324362E-2</v>
      </c>
      <c r="F1465" s="2" cm="1">
        <f t="array" ref="F1465">[1]!table_weight[HeadingAccuracy]*(('F+ , F-'!F$2-[1]!tbl_gk[[#This Row],[HeadingAccuracy]])/('F+ , F-'!F$2-'F+ , F-'!F$3))</f>
        <v>1.1274360672166649E-2</v>
      </c>
      <c r="G1465" s="2" cm="1">
        <f t="array" ref="G1465">[1]!table_weight[ShortPassing]*(('F+ , F-'!G$2-[1]!tbl_gk[[#This Row],[ShortPassing]])/('F+ , F-'!G$2-'F+ , F-'!G$3))</f>
        <v>6.3285326414520199E-2</v>
      </c>
      <c r="H1465" s="2" cm="1">
        <f t="array" ref="H1465">[1]!table_weight[Volleys]*(('F+ , F-'!H$2-[1]!tbl_gk[[#This Row],[Volleys]])/('F+ , F-'!H$2-'F+ , F-'!H$3))</f>
        <v>2.3147841959762173E-3</v>
      </c>
      <c r="I1465" s="2" cm="1">
        <f t="array" ref="I1465">[1]!table_weight[Dribbling]*(('F+ , F-'!I$2-[1]!tbl_gk[[#This Row],[Dribbling]])/('F+ , F-'!I$2-'F+ , F-'!I$3))</f>
        <v>2.4446955539136776E-2</v>
      </c>
      <c r="J1465" s="2" cm="1">
        <f t="array" ref="J1465">[1]!table_weight[Curve]*(('F+ , F-'!J$2-[1]!tbl_gk[[#This Row],[Curve]])/('F+ , F-'!J$2-'F+ , F-'!J$3))</f>
        <v>9.9719433458404991E-3</v>
      </c>
      <c r="K1465" s="2" cm="1">
        <f t="array" ref="K1465">[1]!table_weight[FKAccuracy]*(('F+ , F-'!K$2-[1]!tbl_gk[[#This Row],[FKAccuracy]])/('F+ , F-'!K$2-'F+ , F-'!K$3))</f>
        <v>9.2789777912990392E-3</v>
      </c>
      <c r="L1465" s="2" cm="1">
        <f t="array" ref="L1465">[1]!table_weight[LongPassing]*(('F+ , F-'!L$2-[1]!tbl_gk[[#This Row],[LongPassing]])/('F+ , F-'!L$2-'F+ , F-'!L$3))</f>
        <v>2.2739812203183531E-2</v>
      </c>
      <c r="M1465" s="2" cm="1">
        <f t="array" ref="M1465">[1]!table_weight[BallControl]*(('F+ , F-'!M$2-[1]!tbl_gk[[#This Row],[BallControl]])/('F+ , F-'!M$2-'F+ , F-'!M$3))</f>
        <v>1.6080664087965525E-2</v>
      </c>
      <c r="N1465" s="2" cm="1">
        <f t="array" ref="N1465">[1]!table_weight[Acceleration]*(('F+ , F-'!N$2-[1]!tbl_gk[[#This Row],[Acceleration]])/('F+ , F-'!N$2-'F+ , F-'!N$3))</f>
        <v>8.7940013242899726E-3</v>
      </c>
      <c r="O1465" s="2" cm="1">
        <f t="array" ref="O1465">[1]!table_weight[SprintSpeed]*(('F+ , F-'!O$2-[1]!tbl_gk[[#This Row],[SprintSpeed]])/('F+ , F-'!O$2-'F+ , F-'!O$3))</f>
        <v>7.0276848189838679E-3</v>
      </c>
      <c r="P1465" s="2" cm="1">
        <f t="array" ref="P1465">[1]!table_weight[Agility]*(('F+ , F-'!P$2-[1]!tbl_gk[[#This Row],[Agility]])/('F+ , F-'!P$2-'F+ , F-'!P$3))</f>
        <v>5.265498116121768E-3</v>
      </c>
      <c r="Q1465" s="2" cm="1">
        <f t="array" ref="Q1465">[1]!table_weight[Reactions]*(('F+ , F-'!Q$2-[1]!tbl_gk[[#This Row],[Reactions]])/('F+ , F-'!Q$2-'F+ , F-'!Q$3))</f>
        <v>2.2688248003176282E-3</v>
      </c>
      <c r="R1465" s="2" cm="1">
        <f t="array" ref="R1465">[1]!table_weight[Balance]*(('F+ , F-'!R$2-[1]!tbl_gk[[#This Row],[Balance]])/('F+ , F-'!R$2-'F+ , F-'!R$3))</f>
        <v>2.5455877513767822E-3</v>
      </c>
      <c r="S1465" s="2" cm="1">
        <f t="array" ref="S1465">[1]!table_weight[ShotPower]*(('F+ , F-'!S$2-[1]!tbl_gk[[#This Row],[ShotPower]])/('F+ , F-'!S$2-'F+ , F-'!S$3))</f>
        <v>6.7523948741159906E-3</v>
      </c>
      <c r="T1465" s="2" cm="1">
        <f t="array" ref="T1465">[1]!table_weight[Jumping]*(('F+ , F-'!T$2-[1]!tbl_gk[[#This Row],[Jumping]])/('F+ , F-'!T$2-'F+ , F-'!T$3))</f>
        <v>3.9500672247465502E-3</v>
      </c>
      <c r="U1465" s="2" cm="1">
        <f t="array" ref="U1465">[1]!table_weight[Stamina]*(('F+ , F-'!U$2-[1]!tbl_gk[[#This Row],[Stamina]])/('F+ , F-'!U$2-'F+ , F-'!U$3))</f>
        <v>1.975033612373275E-2</v>
      </c>
      <c r="V1465" s="2" cm="1">
        <f t="array" ref="V1465">[1]!table_weight[Strength]*(('F+ , F-'!V$2-[1]!tbl_gk[[#This Row],[Strength]])/('F+ , F-'!V$2-'F+ , F-'!V$3))</f>
        <v>2.0408680661190511E-2</v>
      </c>
      <c r="W1465" s="2" cm="1">
        <f t="array" ref="W1465">[1]!table_weight[LongShots]*(('F+ , F-'!W$2-[1]!tbl_gk[[#This Row],[LongShots]])/('F+ , F-'!W$2-'F+ , F-'!W$3))</f>
        <v>9.86888481601568E-3</v>
      </c>
      <c r="X1465" s="2" cm="1">
        <f t="array" ref="X1465">[1]!table_weight[Aggression]*(('F+ , F-'!X$2-[1]!tbl_gk[[#This Row],[Aggression]])/('F+ , F-'!X$2-'F+ , F-'!X$3))</f>
        <v>1.5211439002129575E-2</v>
      </c>
      <c r="Y1465" s="2" cm="1">
        <f t="array" ref="Y1465">[1]!table_weight[Interceptions]*(('F+ , F-'!Y$2-[1]!tbl_gk[[#This Row],[Interceptions]])/('F+ , F-'!Y$2-'F+ , F-'!Y$3))</f>
        <v>2.6317026176042119E-2</v>
      </c>
      <c r="Z1465" s="2" cm="1">
        <f t="array" ref="Z1465">[1]!table_weight[Positioning]*(('F+ , F-'!Z$2-[1]!tbl_gk[[#This Row],[Positioning]])/('F+ , F-'!Z$2-'F+ , F-'!Z$3))</f>
        <v>1.9225568738802474E-3</v>
      </c>
      <c r="AA1465" s="2" cm="1">
        <f t="array" ref="AA1465">[1]!table_weight[Vision]*(('F+ , F-'!AA$2-[1]!tbl_gk[[#This Row],[Vision]])/('F+ , F-'!AA$2-'F+ , F-'!AA$3))</f>
        <v>2.0586147449548689E-2</v>
      </c>
      <c r="AB1465" s="2" cm="1">
        <f t="array" ref="AB1465">[1]!table_weight[Penalties]*(('F+ , F-'!AB$2-[1]!tbl_gk[[#This Row],[Penalties]])/('F+ , F-'!AB$2-'F+ , F-'!AB$3))</f>
        <v>2.5054134827036706E-3</v>
      </c>
      <c r="AC1465" s="2" cm="1">
        <f t="array" ref="AC1465">[1]!table_weight[Composure]*(('F+ , F-'!AC$2-[1]!tbl_gk[[#This Row],[Composure]])/('F+ , F-'!AC$2-'F+ , F-'!AC$3))</f>
        <v>1.9748183967676961E-3</v>
      </c>
      <c r="AD1465" s="2" cm="1">
        <f t="array" ref="AD1465">[1]!table_weight[Marking]*(('F+ , F-'!AD$2-[1]!tbl_gk[[#This Row],[Marking]])/('F+ , F-'!AD$2-'F+ , F-'!AD$3))</f>
        <v>3.7859581516411465E-2</v>
      </c>
      <c r="AE1465" s="2" cm="1">
        <f t="array" ref="AE1465">[1]!table_weight[StandingTackle]*(('F+ , F-'!AE$2-[1]!tbl_gk[[#This Row],[StandingTackle]])/('F+ , F-'!AE$2-'F+ , F-'!AE$3))</f>
        <v>3.1383600467551613E-2</v>
      </c>
      <c r="AF1465" s="2" cm="1">
        <f t="array" ref="AF1465">[1]!table_weight[SlidingTackle]*(('F+ , F-'!AF$2-[1]!tbl_gk[[#This Row],[SlidingTackle]])/('F+ , F-'!AF$2-'F+ , F-'!AF$3))</f>
        <v>8.2195144081682794E-3</v>
      </c>
      <c r="AG1465" s="2" cm="1">
        <f t="array" ref="AG1465">[1]!table_weight[GKDiving]*(('F+ , F-'!AG$2-[1]!tbl_gk[[#This Row],[GKDiving]])/('F+ , F-'!AG$2-'F+ , F-'!AG$3))</f>
        <v>4.0994828110739248E-2</v>
      </c>
      <c r="AH1465" s="2" cm="1">
        <f t="array" ref="AH1465">[1]!table_weight[GKHandling]*(('F+ , F-'!AH$2-[1]!tbl_gk[[#This Row],[GKHandling]])/('F+ , F-'!AH$2-'F+ , F-'!AH$3))</f>
        <v>4.4559595772542655E-2</v>
      </c>
      <c r="AI1465" s="2" cm="1">
        <f t="array" ref="AI1465">[1]!table_weight[GKKicking]*(('F+ , F-'!AI$2-[1]!tbl_gk[[#This Row],[GKKicking]])/('F+ , F-'!AI$2-'F+ , F-'!AI$3))</f>
        <v>3.1305141466382698E-2</v>
      </c>
      <c r="AJ1465" s="2" cm="1">
        <f t="array" ref="AJ1465">[1]!table_weight[GKPositioning]*(('F+ , F-'!AJ$2-[1]!tbl_gk[[#This Row],[GKPositioning]])/('F+ , F-'!AJ$2-'F+ , F-'!AJ$3))</f>
        <v>1.7028620907537841E-2</v>
      </c>
      <c r="AK1465" s="2" cm="1">
        <f t="array" ref="AK1465">[1]!table_weight[GKReflexes]*(('F+ , F-'!AK$2-[1]!tbl_gk[[#This Row],[GKReflexes]])/('F+ , F-'!AK$2-'F+ , F-'!AK$3))</f>
        <v>4.1905824290977896E-2</v>
      </c>
    </row>
    <row r="1466" spans="1:37" x14ac:dyDescent="0.55000000000000004">
      <c r="A1466" s="7">
        <f>[1]!tbl_gk[[#This Row],[ID]]</f>
        <v>257342</v>
      </c>
      <c r="B1466" s="1" cm="1">
        <f t="array" ref="B1466">[1]!table_weight[ValueEUR]*(('F+ , F-'!B$2-[1]!tbl_gk[[#This Row],[ValueEUR]])/('F+ , F-'!B$2-'F+ , F-'!B$3))</f>
        <v>1.9013747565638421E-4</v>
      </c>
      <c r="C1466" s="1" cm="1">
        <f t="array" ref="C1466">[1]!table_weight[WageEUR]*(('F+ , F-'!C$2-[1]!tbl_gk[[#This Row],[WageEUR]])/('F+ , F-'!C$2-'F+ , F-'!C$3))</f>
        <v>7.8241870618836313E-5</v>
      </c>
      <c r="D1466" s="1" cm="1">
        <f t="array" ref="D1466">[1]!table_weight[Crossing]*(('F+ , F-'!D$2-[1]!tbl_gk[[#This Row],[Crossing]])/('F+ , F-'!D$2-'F+ , F-'!D$3))</f>
        <v>3.3625286215233793E-2</v>
      </c>
      <c r="E1466" s="1" cm="1">
        <f t="array" ref="E1466">[1]!table_weight[Finishing]*(('F+ , F-'!E$2-[1]!tbl_gk[[#This Row],[Finishing]])/('F+ , F-'!E$2-'F+ , F-'!E$3))</f>
        <v>1.7968512321265388E-2</v>
      </c>
      <c r="F1466" s="1" cm="1">
        <f t="array" ref="F1466">[1]!table_weight[HeadingAccuracy]*(('F+ , F-'!F$2-[1]!tbl_gk[[#This Row],[HeadingAccuracy]])/('F+ , F-'!F$2-'F+ , F-'!F$3))</f>
        <v>1.1274360672166649E-2</v>
      </c>
      <c r="G1466" s="1" cm="1">
        <f t="array" ref="G1466">[1]!table_weight[ShortPassing]*(('F+ , F-'!G$2-[1]!tbl_gk[[#This Row],[ShortPassing]])/('F+ , F-'!G$2-'F+ , F-'!G$3))</f>
        <v>4.9221920544626818E-2</v>
      </c>
      <c r="H1466" s="1" cm="1">
        <f t="array" ref="H1466">[1]!table_weight[Volleys]*(('F+ , F-'!H$2-[1]!tbl_gk[[#This Row],[Volleys]])/('F+ , F-'!H$2-'F+ , F-'!H$3))</f>
        <v>2.1990449861774069E-3</v>
      </c>
      <c r="I1466" s="1" cm="1">
        <f t="array" ref="I1466">[1]!table_weight[Dribbling]*(('F+ , F-'!I$2-[1]!tbl_gk[[#This Row],[Dribbling]])/('F+ , F-'!I$2-'F+ , F-'!I$3))</f>
        <v>2.1513320874440363E-2</v>
      </c>
      <c r="J1466" s="1" cm="1">
        <f t="array" ref="J1466">[1]!table_weight[Curve]*(('F+ , F-'!J$2-[1]!tbl_gk[[#This Row],[Curve]])/('F+ , F-'!J$2-'F+ , F-'!J$3))</f>
        <v>9.295879390190295E-3</v>
      </c>
      <c r="K1466" s="1" cm="1">
        <f t="array" ref="K1466">[1]!table_weight[FKAccuracy]*(('F+ , F-'!K$2-[1]!tbl_gk[[#This Row],[FKAccuracy]])/('F+ , F-'!K$2-'F+ , F-'!K$3))</f>
        <v>9.2789777912990392E-3</v>
      </c>
      <c r="L1466" s="1" cm="1">
        <f t="array" ref="L1466">[1]!table_weight[LongPassing]*(('F+ , F-'!L$2-[1]!tbl_gk[[#This Row],[LongPassing]])/('F+ , F-'!L$2-'F+ , F-'!L$3))</f>
        <v>2.4364084503410925E-2</v>
      </c>
      <c r="M1466" s="1" cm="1">
        <f t="array" ref="M1466">[1]!table_weight[BallControl]*(('F+ , F-'!M$2-[1]!tbl_gk[[#This Row],[BallControl]])/('F+ , F-'!M$2-'F+ , F-'!M$3))</f>
        <v>1.4342213916293577E-2</v>
      </c>
      <c r="N1466" s="1" cm="1">
        <f t="array" ref="N1466">[1]!table_weight[Acceleration]*(('F+ , F-'!N$2-[1]!tbl_gk[[#This Row],[Acceleration]])/('F+ , F-'!N$2-'F+ , F-'!N$3))</f>
        <v>1.0372411818393301E-2</v>
      </c>
      <c r="O1466" s="1" cm="1">
        <f t="array" ref="O1466">[1]!table_weight[SprintSpeed]*(('F+ , F-'!O$2-[1]!tbl_gk[[#This Row],[SprintSpeed]])/('F+ , F-'!O$2-'F+ , F-'!O$3))</f>
        <v>1.0682080924855479E-2</v>
      </c>
      <c r="P1466" s="1" cm="1">
        <f t="array" ref="P1466">[1]!table_weight[Agility]*(('F+ , F-'!P$2-[1]!tbl_gk[[#This Row],[Agility]])/('F+ , F-'!P$2-'F+ , F-'!P$3))</f>
        <v>2.5742435234373086E-3</v>
      </c>
      <c r="Q1466" s="1" cm="1">
        <f t="array" ref="Q1466">[1]!table_weight[Reactions]*(('F+ , F-'!Q$2-[1]!tbl_gk[[#This Row],[Reactions]])/('F+ , F-'!Q$2-'F+ , F-'!Q$3))</f>
        <v>1.4953618002093458E-3</v>
      </c>
      <c r="R1466" s="1" cm="1">
        <f t="array" ref="R1466">[1]!table_weight[Balance]*(('F+ , F-'!R$2-[1]!tbl_gk[[#This Row],[Balance]])/('F+ , F-'!R$2-'F+ , F-'!R$3))</f>
        <v>2.1730627145899362E-3</v>
      </c>
      <c r="S1466" s="1" cm="1">
        <f t="array" ref="S1466">[1]!table_weight[ShotPower]*(('F+ , F-'!S$2-[1]!tbl_gk[[#This Row],[ShotPower]])/('F+ , F-'!S$2-'F+ , F-'!S$3))</f>
        <v>7.0121023692742987E-3</v>
      </c>
      <c r="T1466" s="1" cm="1">
        <f t="array" ref="T1466">[1]!table_weight[Jumping]*(('F+ , F-'!T$2-[1]!tbl_gk[[#This Row],[Jumping]])/('F+ , F-'!T$2-'F+ , F-'!T$3))</f>
        <v>1.6315495058735752E-3</v>
      </c>
      <c r="U1466" s="1" cm="1">
        <f t="array" ref="U1466">[1]!table_weight[Stamina]*(('F+ , F-'!U$2-[1]!tbl_gk[[#This Row],[Stamina]])/('F+ , F-'!U$2-'F+ , F-'!U$3))</f>
        <v>1.5456784792486501E-2</v>
      </c>
      <c r="V1466" s="1" cm="1">
        <f t="array" ref="V1466">[1]!table_weight[Strength]*(('F+ , F-'!V$2-[1]!tbl_gk[[#This Row],[Strength]])/('F+ , F-'!V$2-'F+ , F-'!V$3))</f>
        <v>2.3070682486563184E-2</v>
      </c>
      <c r="W1466" s="1" cm="1">
        <f t="array" ref="W1466">[1]!table_weight[LongShots]*(('F+ , F-'!W$2-[1]!tbl_gk[[#This Row],[LongShots]])/('F+ , F-'!W$2-'F+ , F-'!W$3))</f>
        <v>9.3494698256990638E-3</v>
      </c>
      <c r="X1466" s="1" cm="1">
        <f t="array" ref="X1466">[1]!table_weight[Aggression]*(('F+ , F-'!X$2-[1]!tbl_gk[[#This Row],[Aggression]])/('F+ , F-'!X$2-'F+ , F-'!X$3))</f>
        <v>1.034377852144811E-2</v>
      </c>
      <c r="Y1466" s="1" cm="1">
        <f t="array" ref="Y1466">[1]!table_weight[Interceptions]*(('F+ , F-'!Y$2-[1]!tbl_gk[[#This Row],[Interceptions]])/('F+ , F-'!Y$2-'F+ , F-'!Y$3))</f>
        <v>2.2161706253509151E-2</v>
      </c>
      <c r="Z1466" s="1" cm="1">
        <f t="array" ref="Z1466">[1]!table_weight[Positioning]*(('F+ , F-'!Z$2-[1]!tbl_gk[[#This Row],[Positioning]])/('F+ , F-'!Z$2-'F+ , F-'!Z$3))</f>
        <v>1.7746678835817667E-3</v>
      </c>
      <c r="AA1466" s="1" cm="1">
        <f t="array" ref="AA1466">[1]!table_weight[Vision]*(('F+ , F-'!AA$2-[1]!tbl_gk[[#This Row],[Vision]])/('F+ , F-'!AA$2-'F+ , F-'!AA$3))</f>
        <v>1.5617077375519694E-2</v>
      </c>
      <c r="AB1466" s="1" cm="1">
        <f t="array" ref="AB1466">[1]!table_weight[Penalties]*(('F+ , F-'!AB$2-[1]!tbl_gk[[#This Row],[Penalties]])/('F+ , F-'!AB$2-'F+ , F-'!AB$3))</f>
        <v>2.3096780543674466E-3</v>
      </c>
      <c r="AC1466" s="1" cm="1">
        <f t="array" ref="AC1466">[1]!table_weight[Composure]*(('F+ , F-'!AC$2-[1]!tbl_gk[[#This Row],[Composure]])/('F+ , F-'!AC$2-'F+ , F-'!AC$3))</f>
        <v>1.814697986218964E-3</v>
      </c>
      <c r="AD1466" s="1" cm="1">
        <f t="array" ref="AD1466">[1]!table_weight[Marking]*(('F+ , F-'!AD$2-[1]!tbl_gk[[#This Row],[Marking]])/('F+ , F-'!AD$2-'F+ , F-'!AD$3))</f>
        <v>3.3127133826860035E-2</v>
      </c>
      <c r="AE1466" s="1" cm="1">
        <f t="array" ref="AE1466">[1]!table_weight[StandingTackle]*(('F+ , F-'!AE$2-[1]!tbl_gk[[#This Row],[StandingTackle]])/('F+ , F-'!AE$2-'F+ , F-'!AE$3))</f>
        <v>2.465854322450484E-2</v>
      </c>
      <c r="AF1466" s="1" cm="1">
        <f t="array" ref="AF1466">[1]!table_weight[SlidingTackle]*(('F+ , F-'!AF$2-[1]!tbl_gk[[#This Row],[SlidingTackle]])/('F+ , F-'!AF$2-'F+ , F-'!AF$3))</f>
        <v>1.0461200155850536E-2</v>
      </c>
      <c r="AG1466" s="1" cm="1">
        <f t="array" ref="AG1466">[1]!table_weight[GKDiving]*(('F+ , F-'!AG$2-[1]!tbl_gk[[#This Row],[GKDiving]])/('F+ , F-'!AG$2-'F+ , F-'!AG$3))</f>
        <v>5.1243535138424057E-2</v>
      </c>
      <c r="AH1466" s="1" cm="1">
        <f t="array" ref="AH1466">[1]!table_weight[GKHandling]*(('F+ , F-'!AH$2-[1]!tbl_gk[[#This Row],[GKHandling]])/('F+ , F-'!AH$2-'F+ , F-'!AH$3))</f>
        <v>5.7036282588854605E-2</v>
      </c>
      <c r="AI1466" s="1" cm="1">
        <f t="array" ref="AI1466">[1]!table_weight[GKKicking]*(('F+ , F-'!AI$2-[1]!tbl_gk[[#This Row],[GKKicking]])/('F+ , F-'!AI$2-'F+ , F-'!AI$3))</f>
        <v>3.2199574079707916E-2</v>
      </c>
      <c r="AJ1466" s="1" cm="1">
        <f t="array" ref="AJ1466">[1]!table_weight[GKPositioning]*(('F+ , F-'!AJ$2-[1]!tbl_gk[[#This Row],[GKPositioning]])/('F+ , F-'!AJ$2-'F+ , F-'!AJ$3))</f>
        <v>2.0812758886990693E-2</v>
      </c>
      <c r="AK1466" s="1" cm="1">
        <f t="array" ref="AK1466">[1]!table_weight[GKReflexes]*(('F+ , F-'!AK$2-[1]!tbl_gk[[#This Row],[GKReflexes]])/('F+ , F-'!AK$2-'F+ , F-'!AK$3))</f>
        <v>4.9193793732887098E-2</v>
      </c>
    </row>
    <row r="1467" spans="1:37" x14ac:dyDescent="0.55000000000000004">
      <c r="A1467" s="8">
        <f>[1]!tbl_gk[[#This Row],[ID]]</f>
        <v>257439</v>
      </c>
      <c r="B1467" s="2" cm="1">
        <f t="array" ref="B1467">[1]!table_weight[ValueEUR]*(('F+ , F-'!B$2-[1]!tbl_gk[[#This Row],[ValueEUR]])/('F+ , F-'!B$2-'F+ , F-'!B$3))</f>
        <v>1.2010144769139465E-3</v>
      </c>
      <c r="C1467" s="2" cm="1">
        <f t="array" ref="C1467">[1]!table_weight[WageEUR]*(('F+ , F-'!C$2-[1]!tbl_gk[[#This Row],[WageEUR]])/('F+ , F-'!C$2-'F+ , F-'!C$3))</f>
        <v>3.9120935309418157E-5</v>
      </c>
      <c r="D1467" s="2" cm="1">
        <f t="array" ref="D1467">[1]!table_weight[Crossing]*(('F+ , F-'!D$2-[1]!tbl_gk[[#This Row],[Crossing]])/('F+ , F-'!D$2-'F+ , F-'!D$3))</f>
        <v>2.6900228972187034E-2</v>
      </c>
      <c r="E1467" s="2" cm="1">
        <f t="array" ref="E1467">[1]!table_weight[Finishing]*(('F+ , F-'!E$2-[1]!tbl_gk[[#This Row],[Finishing]])/('F+ , F-'!E$2-'F+ , F-'!E$3))</f>
        <v>8.9842561606326941E-3</v>
      </c>
      <c r="F1467" s="2" cm="1">
        <f t="array" ref="F1467">[1]!table_weight[HeadingAccuracy]*(('F+ , F-'!F$2-[1]!tbl_gk[[#This Row],[HeadingAccuracy]])/('F+ , F-'!F$2-'F+ , F-'!F$3))</f>
        <v>1.00216539308148E-2</v>
      </c>
      <c r="G1467" s="2" cm="1">
        <f t="array" ref="G1467">[1]!table_weight[ShortPassing]*(('F+ , F-'!G$2-[1]!tbl_gk[[#This Row],[ShortPassing]])/('F+ , F-'!G$2-'F+ , F-'!G$3))</f>
        <v>2.5314130565808078E-2</v>
      </c>
      <c r="H1467" s="2" cm="1">
        <f t="array" ref="H1467">[1]!table_weight[Volleys]*(('F+ , F-'!H$2-[1]!tbl_gk[[#This Row],[Volleys]])/('F+ , F-'!H$2-'F+ , F-'!H$3))</f>
        <v>1.6203489371833524E-3</v>
      </c>
      <c r="I1467" s="2" cm="1">
        <f t="array" ref="I1467">[1]!table_weight[Dribbling]*(('F+ , F-'!I$2-[1]!tbl_gk[[#This Row],[Dribbling]])/('F+ , F-'!I$2-'F+ , F-'!I$3))</f>
        <v>2.933634664696413E-3</v>
      </c>
      <c r="J1467" s="2" cm="1">
        <f t="array" ref="J1467">[1]!table_weight[Curve]*(('F+ , F-'!J$2-[1]!tbl_gk[[#This Row],[Curve]])/('F+ , F-'!J$2-'F+ , F-'!J$3))</f>
        <v>5.5775276341141775E-3</v>
      </c>
      <c r="K1467" s="2" cm="1">
        <f t="array" ref="K1467">[1]!table_weight[FKAccuracy]*(('F+ , F-'!K$2-[1]!tbl_gk[[#This Row],[FKAccuracy]])/('F+ , F-'!K$2-'F+ , F-'!K$3))</f>
        <v>7.4536051110434907E-3</v>
      </c>
      <c r="L1467" s="2" cm="1">
        <f t="array" ref="L1467">[1]!table_weight[LongPassing]*(('F+ , F-'!L$2-[1]!tbl_gk[[#This Row],[LongPassing]])/('F+ , F-'!L$2-'F+ , F-'!L$3))</f>
        <v>1.5701298902198155E-2</v>
      </c>
      <c r="M1467" s="2" cm="1">
        <f t="array" ref="M1467">[1]!table_weight[BallControl]*(('F+ , F-'!M$2-[1]!tbl_gk[[#This Row],[BallControl]])/('F+ , F-'!M$2-'F+ , F-'!M$3))</f>
        <v>3.911512886261884E-3</v>
      </c>
      <c r="N1467" s="2" cm="1">
        <f t="array" ref="N1467">[1]!table_weight[Acceleration]*(('F+ , F-'!N$2-[1]!tbl_gk[[#This Row],[Acceleration]])/('F+ , F-'!N$2-'F+ , F-'!N$3))</f>
        <v>5.8626675495266484E-3</v>
      </c>
      <c r="O1467" s="2" cm="1">
        <f t="array" ref="O1467">[1]!table_weight[SprintSpeed]*(('F+ , F-'!O$2-[1]!tbl_gk[[#This Row],[SprintSpeed]])/('F+ , F-'!O$2-'F+ , F-'!O$3))</f>
        <v>5.0599330696683847E-3</v>
      </c>
      <c r="P1467" s="2" cm="1">
        <f t="array" ref="P1467">[1]!table_weight[Agility]*(('F+ , F-'!P$2-[1]!tbl_gk[[#This Row],[Agility]])/('F+ , F-'!P$2-'F+ , F-'!P$3))</f>
        <v>1.8721771079544065E-3</v>
      </c>
      <c r="Q1467" s="2" cm="1">
        <f t="array" ref="Q1467">[1]!table_weight[Reactions]*(('F+ , F-'!Q$2-[1]!tbl_gk[[#This Row],[Reactions]])/('F+ , F-'!Q$2-'F+ , F-'!Q$3))</f>
        <v>1.2375408001732517E-3</v>
      </c>
      <c r="R1467" s="2" cm="1">
        <f t="array" ref="R1467">[1]!table_weight[Balance]*(('F+ , F-'!R$2-[1]!tbl_gk[[#This Row],[Balance]])/('F+ , F-'!R$2-'F+ , F-'!R$3))</f>
        <v>3.1043753065570514E-4</v>
      </c>
      <c r="S1467" s="2" cm="1">
        <f t="array" ref="S1467">[1]!table_weight[ShotPower]*(('F+ , F-'!S$2-[1]!tbl_gk[[#This Row],[ShotPower]])/('F+ , F-'!S$2-'F+ , F-'!S$3))</f>
        <v>3.1164899418996877E-3</v>
      </c>
      <c r="T1467" s="2" cm="1">
        <f t="array" ref="T1467">[1]!table_weight[Jumping]*(('F+ , F-'!T$2-[1]!tbl_gk[[#This Row],[Jumping]])/('F+ , F-'!T$2-'F+ , F-'!T$3))</f>
        <v>0</v>
      </c>
      <c r="U1467" s="2" cm="1">
        <f t="array" ref="U1467">[1]!table_weight[Stamina]*(('F+ , F-'!U$2-[1]!tbl_gk[[#This Row],[Stamina]])/('F+ , F-'!U$2-'F+ , F-'!U$3))</f>
        <v>1.288065399373875E-2</v>
      </c>
      <c r="V1467" s="2" cm="1">
        <f t="array" ref="V1467">[1]!table_weight[Strength]*(('F+ , F-'!V$2-[1]!tbl_gk[[#This Row],[Strength]])/('F+ , F-'!V$2-'F+ , F-'!V$3))</f>
        <v>1.1535341243281592E-2</v>
      </c>
      <c r="W1467" s="2" cm="1">
        <f t="array" ref="W1467">[1]!table_weight[LongShots]*(('F+ , F-'!W$2-[1]!tbl_gk[[#This Row],[LongShots]])/('F+ , F-'!W$2-'F+ , F-'!W$3))</f>
        <v>6.4926873789576834E-3</v>
      </c>
      <c r="X1467" s="2" cm="1">
        <f t="array" ref="X1467">[1]!table_weight[Aggression]*(('F+ , F-'!X$2-[1]!tbl_gk[[#This Row],[Aggression]])/('F+ , F-'!X$2-'F+ , F-'!X$3))</f>
        <v>0</v>
      </c>
      <c r="Y1467" s="2" cm="1">
        <f t="array" ref="Y1467">[1]!table_weight[Interceptions]*(('F+ , F-'!Y$2-[1]!tbl_gk[[#This Row],[Interceptions]])/('F+ , F-'!Y$2-'F+ , F-'!Y$3))</f>
        <v>1.7313833010554024E-2</v>
      </c>
      <c r="Z1467" s="2" cm="1">
        <f t="array" ref="Z1467">[1]!table_weight[Positioning]*(('F+ , F-'!Z$2-[1]!tbl_gk[[#This Row],[Positioning]])/('F+ , F-'!Z$2-'F+ , F-'!Z$3))</f>
        <v>1.3310009126863251E-3</v>
      </c>
      <c r="AA1467" s="2" cm="1">
        <f t="array" ref="AA1467">[1]!table_weight[Vision]*(('F+ , F-'!AA$2-[1]!tbl_gk[[#This Row],[Vision]])/('F+ , F-'!AA$2-'F+ , F-'!AA$3))</f>
        <v>2.1296014602981403E-2</v>
      </c>
      <c r="AB1467" s="2" cm="1">
        <f t="array" ref="AB1467">[1]!table_weight[Penalties]*(('F+ , F-'!AB$2-[1]!tbl_gk[[#This Row],[Penalties]])/('F+ , F-'!AB$2-'F+ , F-'!AB$3))</f>
        <v>5.8720628500867286E-4</v>
      </c>
      <c r="AC1467" s="2" cm="1">
        <f t="array" ref="AC1467">[1]!table_weight[Composure]*(('F+ , F-'!AC$2-[1]!tbl_gk[[#This Row],[Composure]])/('F+ , F-'!AC$2-'F+ , F-'!AC$3))</f>
        <v>7.4722858256074981E-4</v>
      </c>
      <c r="AD1467" s="2" cm="1">
        <f t="array" ref="AD1467">[1]!table_weight[Marking]*(('F+ , F-'!AD$2-[1]!tbl_gk[[#This Row],[Marking]])/('F+ , F-'!AD$2-'F+ , F-'!AD$3))</f>
        <v>9.4648953791028664E-3</v>
      </c>
      <c r="AE1467" s="2" cm="1">
        <f t="array" ref="AE1467">[1]!table_weight[StandingTackle]*(('F+ , F-'!AE$2-[1]!tbl_gk[[#This Row],[StandingTackle]])/('F+ , F-'!AE$2-'F+ , F-'!AE$3))</f>
        <v>8.9667429907290316E-3</v>
      </c>
      <c r="AF1467" s="2" cm="1">
        <f t="array" ref="AF1467">[1]!table_weight[SlidingTackle]*(('F+ , F-'!AF$2-[1]!tbl_gk[[#This Row],[SlidingTackle]])/('F+ , F-'!AF$2-'F+ , F-'!AF$3))</f>
        <v>2.2416857476822579E-3</v>
      </c>
      <c r="AG1467" s="2" cm="1">
        <f t="array" ref="AG1467">[1]!table_weight[GKDiving]*(('F+ , F-'!AG$2-[1]!tbl_gk[[#This Row],[GKDiving]])/('F+ , F-'!AG$2-'F+ , F-'!AG$3))</f>
        <v>2.7329885407159499E-2</v>
      </c>
      <c r="AH1467" s="2" cm="1">
        <f t="array" ref="AH1467">[1]!table_weight[GKHandling]*(('F+ , F-'!AH$2-[1]!tbl_gk[[#This Row],[GKHandling]])/('F+ , F-'!AH$2-'F+ , F-'!AH$3))</f>
        <v>3.386529278713242E-2</v>
      </c>
      <c r="AI1467" s="2" cm="1">
        <f t="array" ref="AI1467">[1]!table_weight[GKKicking]*(('F+ , F-'!AI$2-[1]!tbl_gk[[#This Row],[GKKicking]])/('F+ , F-'!AI$2-'F+ , F-'!AI$3))</f>
        <v>1.4310921813203519E-2</v>
      </c>
      <c r="AJ1467" s="2" cm="1">
        <f t="array" ref="AJ1467">[1]!table_weight[GKPositioning]*(('F+ , F-'!AJ$2-[1]!tbl_gk[[#This Row],[GKPositioning]])/('F+ , F-'!AJ$2-'F+ , F-'!AJ$3))</f>
        <v>1.0091034611874277E-2</v>
      </c>
      <c r="AK1467" s="2" cm="1">
        <f t="array" ref="AK1467">[1]!table_weight[GKReflexes]*(('F+ , F-'!AK$2-[1]!tbl_gk[[#This Row],[GKReflexes]])/('F+ , F-'!AK$2-'F+ , F-'!AK$3))</f>
        <v>3.0973870128114096E-2</v>
      </c>
    </row>
    <row r="1468" spans="1:37" x14ac:dyDescent="0.55000000000000004">
      <c r="A1468" s="7">
        <f>[1]!tbl_gk[[#This Row],[ID]]</f>
        <v>257469</v>
      </c>
      <c r="B1468" s="1" cm="1">
        <f t="array" ref="B1468">[1]!table_weight[ValueEUR]*(('F+ , F-'!B$2-[1]!tbl_gk[[#This Row],[ValueEUR]])/('F+ , F-'!B$2-'F+ , F-'!B$3))</f>
        <v>5.8954964042807441E-5</v>
      </c>
      <c r="C1468" s="1" cm="1">
        <f t="array" ref="C1468">[1]!table_weight[WageEUR]*(('F+ , F-'!C$2-[1]!tbl_gk[[#This Row],[WageEUR]])/('F+ , F-'!C$2-'F+ , F-'!C$3))</f>
        <v>7.8241870618836313E-5</v>
      </c>
      <c r="D1468" s="1" cm="1">
        <f t="array" ref="D1468">[1]!table_weight[Crossing]*(('F+ , F-'!D$2-[1]!tbl_gk[[#This Row],[Crossing]])/('F+ , F-'!D$2-'F+ , F-'!D$3))</f>
        <v>3.6987814836757178E-2</v>
      </c>
      <c r="E1468" s="1" cm="1">
        <f t="array" ref="E1468">[1]!table_weight[Finishing]*(('F+ , F-'!E$2-[1]!tbl_gk[[#This Row],[Finishing]])/('F+ , F-'!E$2-'F+ , F-'!E$3))</f>
        <v>1.9965013690294877E-2</v>
      </c>
      <c r="F1468" s="1" cm="1">
        <f t="array" ref="F1468">[1]!table_weight[HeadingAccuracy]*(('F+ , F-'!F$2-[1]!tbl_gk[[#This Row],[HeadingAccuracy]])/('F+ , F-'!F$2-'F+ , F-'!F$3))</f>
        <v>1.1274360672166649E-2</v>
      </c>
      <c r="G1468" s="1" cm="1">
        <f t="array" ref="G1468">[1]!table_weight[ShortPassing]*(('F+ , F-'!G$2-[1]!tbl_gk[[#This Row],[ShortPassing]])/('F+ , F-'!G$2-'F+ , F-'!G$3))</f>
        <v>6.7504348175488213E-2</v>
      </c>
      <c r="H1468" s="1" cm="1">
        <f t="array" ref="H1468">[1]!table_weight[Volleys]*(('F+ , F-'!H$2-[1]!tbl_gk[[#This Row],[Volleys]])/('F+ , F-'!H$2-'F+ , F-'!H$3))</f>
        <v>2.1990449861774069E-3</v>
      </c>
      <c r="I1468" s="1" cm="1">
        <f t="array" ref="I1468">[1]!table_weight[Dribbling]*(('F+ , F-'!I$2-[1]!tbl_gk[[#This Row],[Dribbling]])/('F+ , F-'!I$2-'F+ , F-'!I$3))</f>
        <v>2.4446955539136776E-2</v>
      </c>
      <c r="J1468" s="1" cm="1">
        <f t="array" ref="J1468">[1]!table_weight[Curve]*(('F+ , F-'!J$2-[1]!tbl_gk[[#This Row],[Curve]])/('F+ , F-'!J$2-'F+ , F-'!J$3))</f>
        <v>9.6339113680153961E-3</v>
      </c>
      <c r="K1468" s="1" cm="1">
        <f t="array" ref="K1468">[1]!table_weight[FKAccuracy]*(('F+ , F-'!K$2-[1]!tbl_gk[[#This Row],[FKAccuracy]])/('F+ , F-'!K$2-'F+ , F-'!K$3))</f>
        <v>9.7353209613629272E-3</v>
      </c>
      <c r="L1468" s="1" cm="1">
        <f t="array" ref="L1468">[1]!table_weight[LongPassing]*(('F+ , F-'!L$2-[1]!tbl_gk[[#This Row],[LongPassing]])/('F+ , F-'!L$2-'F+ , F-'!L$3))</f>
        <v>2.4364084503410925E-2</v>
      </c>
      <c r="M1468" s="1" cm="1">
        <f t="array" ref="M1468">[1]!table_weight[BallControl]*(('F+ , F-'!M$2-[1]!tbl_gk[[#This Row],[BallControl]])/('F+ , F-'!M$2-'F+ , F-'!M$3))</f>
        <v>1.3472988830457604E-2</v>
      </c>
      <c r="N1468" s="1" cm="1">
        <f t="array" ref="N1468">[1]!table_weight[Acceleration]*(('F+ , F-'!N$2-[1]!tbl_gk[[#This Row],[Acceleration]])/('F+ , F-'!N$2-'F+ , F-'!N$3))</f>
        <v>7.8920524705166431E-3</v>
      </c>
      <c r="O1468" s="1" cm="1">
        <f t="array" ref="O1468">[1]!table_weight[SprintSpeed]*(('F+ , F-'!O$2-[1]!tbl_gk[[#This Row],[SprintSpeed]])/('F+ , F-'!O$2-'F+ , F-'!O$3))</f>
        <v>8.7143291755399956E-3</v>
      </c>
      <c r="P1468" s="1" cm="1">
        <f t="array" ref="P1468">[1]!table_weight[Agility]*(('F+ , F-'!P$2-[1]!tbl_gk[[#This Row],[Agility]])/('F+ , F-'!P$2-'F+ , F-'!P$3))</f>
        <v>3.2763099389202109E-3</v>
      </c>
      <c r="Q1468" s="1" cm="1">
        <f t="array" ref="Q1468">[1]!table_weight[Reactions]*(('F+ , F-'!Q$2-[1]!tbl_gk[[#This Row],[Reactions]])/('F+ , F-'!Q$2-'F+ , F-'!Q$3))</f>
        <v>2.3203890003248469E-3</v>
      </c>
      <c r="R1468" s="1" cm="1">
        <f t="array" ref="R1468">[1]!table_weight[Balance]*(('F+ , F-'!R$2-[1]!tbl_gk[[#This Row],[Balance]])/('F+ , F-'!R$2-'F+ , F-'!R$3))</f>
        <v>1.3038376287539614E-3</v>
      </c>
      <c r="S1468" s="1" cm="1">
        <f t="array" ref="S1468">[1]!table_weight[ShotPower]*(('F+ , F-'!S$2-[1]!tbl_gk[[#This Row],[ShotPower]])/('F+ , F-'!S$2-'F+ , F-'!S$3))</f>
        <v>9.0897623305407575E-3</v>
      </c>
      <c r="T1468" s="1" cm="1">
        <f t="array" ref="T1468">[1]!table_weight[Jumping]*(('F+ , F-'!T$2-[1]!tbl_gk[[#This Row],[Jumping]])/('F+ , F-'!T$2-'F+ , F-'!T$3))</f>
        <v>2.0609046389982004E-3</v>
      </c>
      <c r="U1468" s="1" cm="1">
        <f t="array" ref="U1468">[1]!table_weight[Stamina]*(('F+ , F-'!U$2-[1]!tbl_gk[[#This Row],[Stamina]])/('F+ , F-'!U$2-'F+ , F-'!U$3))</f>
        <v>2.3185177188729752E-2</v>
      </c>
      <c r="V1468" s="1" cm="1">
        <f t="array" ref="V1468">[1]!table_weight[Strength]*(('F+ , F-'!V$2-[1]!tbl_gk[[#This Row],[Strength]])/('F+ , F-'!V$2-'F+ , F-'!V$3))</f>
        <v>3.8155359497008344E-2</v>
      </c>
      <c r="W1468" s="1" cm="1">
        <f t="array" ref="W1468">[1]!table_weight[LongShots]*(('F+ , F-'!W$2-[1]!tbl_gk[[#This Row],[LongShots]])/('F+ , F-'!W$2-'F+ , F-'!W$3))</f>
        <v>9.6091773208573719E-3</v>
      </c>
      <c r="X1468" s="1" cm="1">
        <f t="array" ref="X1468">[1]!table_weight[Aggression]*(('F+ , F-'!X$2-[1]!tbl_gk[[#This Row],[Aggression]])/('F+ , F-'!X$2-'F+ , F-'!X$3))</f>
        <v>1.460298144204439E-2</v>
      </c>
      <c r="Y1468" s="1" cm="1">
        <f t="array" ref="Y1468">[1]!table_weight[Interceptions]*(('F+ , F-'!Y$2-[1]!tbl_gk[[#This Row],[Interceptions]])/('F+ , F-'!Y$2-'F+ , F-'!Y$3))</f>
        <v>2.3546812894353474E-2</v>
      </c>
      <c r="Z1468" s="1" cm="1">
        <f t="array" ref="Z1468">[1]!table_weight[Positioning]*(('F+ , F-'!Z$2-[1]!tbl_gk[[#This Row],[Positioning]])/('F+ , F-'!Z$2-'F+ , F-'!Z$3))</f>
        <v>2.2183348544772088E-3</v>
      </c>
      <c r="AA1468" s="1" cm="1">
        <f t="array" ref="AA1468">[1]!table_weight[Vision]*(('F+ , F-'!AA$2-[1]!tbl_gk[[#This Row],[Vision]])/('F+ , F-'!AA$2-'F+ , F-'!AA$3))</f>
        <v>2.9104553290741252E-2</v>
      </c>
      <c r="AB1468" s="1" cm="1">
        <f t="array" ref="AB1468">[1]!table_weight[Penalties]*(('F+ , F-'!AB$2-[1]!tbl_gk[[#This Row],[Penalties]])/('F+ , F-'!AB$2-'F+ , F-'!AB$3))</f>
        <v>2.4662663970364263E-3</v>
      </c>
      <c r="AC1468" s="1" cm="1">
        <f t="array" ref="AC1468">[1]!table_weight[Composure]*(('F+ , F-'!AC$2-[1]!tbl_gk[[#This Row],[Composure]])/('F+ , F-'!AC$2-'F+ , F-'!AC$3))</f>
        <v>2.2950592178651603E-3</v>
      </c>
      <c r="AD1468" s="1" cm="1">
        <f t="array" ref="AD1468">[1]!table_weight[Marking]*(('F+ , F-'!AD$2-[1]!tbl_gk[[#This Row],[Marking]])/('F+ , F-'!AD$2-'F+ , F-'!AD$3))</f>
        <v>3.4704616390043845E-2</v>
      </c>
      <c r="AE1468" s="1" cm="1">
        <f t="array" ref="AE1468">[1]!table_weight[StandingTackle]*(('F+ , F-'!AE$2-[1]!tbl_gk[[#This Row],[StandingTackle]])/('F+ , F-'!AE$2-'F+ , F-'!AE$3))</f>
        <v>2.9141914719869356E-2</v>
      </c>
      <c r="AF1468" s="1" cm="1">
        <f t="array" ref="AF1468">[1]!table_weight[SlidingTackle]*(('F+ , F-'!AF$2-[1]!tbl_gk[[#This Row],[SlidingTackle]])/('F+ , F-'!AF$2-'F+ , F-'!AF$3))</f>
        <v>8.9667429907290316E-3</v>
      </c>
      <c r="AG1468" s="1" cm="1">
        <f t="array" ref="AG1468">[1]!table_weight[GKDiving]*(('F+ , F-'!AG$2-[1]!tbl_gk[[#This Row],[GKDiving]])/('F+ , F-'!AG$2-'F+ , F-'!AG$3))</f>
        <v>6.4908477842003806E-2</v>
      </c>
      <c r="AH1468" s="1" cm="1">
        <f t="array" ref="AH1468">[1]!table_weight[GKHandling]*(('F+ , F-'!AH$2-[1]!tbl_gk[[#This Row],[GKHandling]])/('F+ , F-'!AH$2-'F+ , F-'!AH$3))</f>
        <v>6.416581791246144E-2</v>
      </c>
      <c r="AI1468" s="1" cm="1">
        <f t="array" ref="AI1468">[1]!table_weight[GKKicking]*(('F+ , F-'!AI$2-[1]!tbl_gk[[#This Row],[GKKicking]])/('F+ , F-'!AI$2-'F+ , F-'!AI$3))</f>
        <v>4.1143900212960119E-2</v>
      </c>
      <c r="AJ1468" s="1" cm="1">
        <f t="array" ref="AJ1468">[1]!table_weight[GKPositioning]*(('F+ , F-'!AJ$2-[1]!tbl_gk[[#This Row],[GKPositioning]])/('F+ , F-'!AJ$2-'F+ , F-'!AJ$3))</f>
        <v>2.5858276192927833E-2</v>
      </c>
      <c r="AK1468" s="1" cm="1">
        <f t="array" ref="AK1468">[1]!table_weight[GKReflexes]*(('F+ , F-'!AK$2-[1]!tbl_gk[[#This Row],[GKReflexes]])/('F+ , F-'!AK$2-'F+ , F-'!AK$3))</f>
        <v>6.012574789575089E-2</v>
      </c>
    </row>
    <row r="1469" spans="1:37" x14ac:dyDescent="0.55000000000000004">
      <c r="A1469" s="8">
        <f>[1]!tbl_gk[[#This Row],[ID]]</f>
        <v>257475</v>
      </c>
      <c r="B1469" s="2" cm="1">
        <f t="array" ref="B1469">[1]!table_weight[ValueEUR]*(('F+ , F-'!B$2-[1]!tbl_gk[[#This Row],[ValueEUR]])/('F+ , F-'!B$2-'F+ , F-'!B$3))</f>
        <v>7.1301553371144074E-5</v>
      </c>
      <c r="C1469" s="2" cm="1">
        <f t="array" ref="C1469">[1]!table_weight[WageEUR]*(('F+ , F-'!C$2-[1]!tbl_gk[[#This Row],[WageEUR]])/('F+ , F-'!C$2-'F+ , F-'!C$3))</f>
        <v>7.8241870618836313E-5</v>
      </c>
      <c r="D1469" s="2" cm="1">
        <f t="array" ref="D1469">[1]!table_weight[Crossing]*(('F+ , F-'!D$2-[1]!tbl_gk[[#This Row],[Crossing]])/('F+ , F-'!D$2-'F+ , F-'!D$3))</f>
        <v>1.4570957359934645E-2</v>
      </c>
      <c r="E1469" s="2" cm="1">
        <f t="array" ref="E1469">[1]!table_weight[Finishing]*(('F+ , F-'!E$2-[1]!tbl_gk[[#This Row],[Finishing]])/('F+ , F-'!E$2-'F+ , F-'!E$3))</f>
        <v>6.9877547916032071E-3</v>
      </c>
      <c r="F1469" s="2" cm="1">
        <f t="array" ref="F1469">[1]!table_weight[HeadingAccuracy]*(('F+ , F-'!F$2-[1]!tbl_gk[[#This Row],[HeadingAccuracy]])/('F+ , F-'!F$2-'F+ , F-'!F$3))</f>
        <v>8.351378275679E-3</v>
      </c>
      <c r="G1469" s="2" cm="1">
        <f t="array" ref="G1469">[1]!table_weight[ShortPassing]*(('F+ , F-'!G$2-[1]!tbl_gk[[#This Row],[ShortPassing]])/('F+ , F-'!G$2-'F+ , F-'!G$3))</f>
        <v>5.0628261131616156E-2</v>
      </c>
      <c r="H1469" s="2" cm="1">
        <f t="array" ref="H1469">[1]!table_weight[Volleys]*(('F+ , F-'!H$2-[1]!tbl_gk[[#This Row],[Volleys]])/('F+ , F-'!H$2-'F+ , F-'!H$3))</f>
        <v>8.1017446859167619E-4</v>
      </c>
      <c r="I1469" s="2" cm="1">
        <f t="array" ref="I1469">[1]!table_weight[Dribbling]*(('F+ , F-'!I$2-[1]!tbl_gk[[#This Row],[Dribbling]])/('F+ , F-'!I$2-'F+ , F-'!I$3))</f>
        <v>1.3690295101916595E-2</v>
      </c>
      <c r="J1469" s="2" cm="1">
        <f t="array" ref="J1469">[1]!table_weight[Curve]*(('F+ , F-'!J$2-[1]!tbl_gk[[#This Row],[Curve]])/('F+ , F-'!J$2-'F+ , F-'!J$3))</f>
        <v>9.4648953791028455E-3</v>
      </c>
      <c r="K1469" s="2" cm="1">
        <f t="array" ref="K1469">[1]!table_weight[FKAccuracy]*(('F+ , F-'!K$2-[1]!tbl_gk[[#This Row],[FKAccuracy]])/('F+ , F-'!K$2-'F+ , F-'!K$3))</f>
        <v>8.8226346212351529E-3</v>
      </c>
      <c r="L1469" s="2" cm="1">
        <f t="array" ref="L1469">[1]!table_weight[LongPassing]*(('F+ , F-'!L$2-[1]!tbl_gk[[#This Row],[LongPassing]])/('F+ , F-'!L$2-'F+ , F-'!L$3))</f>
        <v>2.0032691702804539E-2</v>
      </c>
      <c r="M1469" s="2" cm="1">
        <f t="array" ref="M1469">[1]!table_weight[BallControl]*(('F+ , F-'!M$2-[1]!tbl_gk[[#This Row],[BallControl]])/('F+ , F-'!M$2-'F+ , F-'!M$3))</f>
        <v>4.780737972097859E-3</v>
      </c>
      <c r="N1469" s="2" cm="1">
        <f t="array" ref="N1469">[1]!table_weight[Acceleration]*(('F+ , F-'!N$2-[1]!tbl_gk[[#This Row],[Acceleration]])/('F+ , F-'!N$2-'F+ , F-'!N$3))</f>
        <v>9.6959501780633037E-3</v>
      </c>
      <c r="O1469" s="2" cm="1">
        <f t="array" ref="O1469">[1]!table_weight[SprintSpeed]*(('F+ , F-'!O$2-[1]!tbl_gk[[#This Row],[SprintSpeed]])/('F+ , F-'!O$2-'F+ , F-'!O$3))</f>
        <v>1.0400973532096125E-2</v>
      </c>
      <c r="P1469" s="2" cm="1">
        <f t="array" ref="P1469">[1]!table_weight[Agility]*(('F+ , F-'!P$2-[1]!tbl_gk[[#This Row],[Agility]])/('F+ , F-'!P$2-'F+ , F-'!P$3))</f>
        <v>4.095387423650264E-3</v>
      </c>
      <c r="Q1469" s="2" cm="1">
        <f t="array" ref="Q1469">[1]!table_weight[Reactions]*(('F+ , F-'!Q$2-[1]!tbl_gk[[#This Row],[Reactions]])/('F+ , F-'!Q$2-'F+ , F-'!Q$3))</f>
        <v>2.2688248003176282E-3</v>
      </c>
      <c r="R1469" s="2" cm="1">
        <f t="array" ref="R1469">[1]!table_weight[Balance]*(('F+ , F-'!R$2-[1]!tbl_gk[[#This Row],[Balance]])/('F+ , F-'!R$2-'F+ , F-'!R$3))</f>
        <v>1.6763626655408076E-3</v>
      </c>
      <c r="S1469" s="2" cm="1">
        <f t="array" ref="S1469">[1]!table_weight[ShotPower]*(('F+ , F-'!S$2-[1]!tbl_gk[[#This Row],[ShotPower]])/('F+ , F-'!S$2-'F+ , F-'!S$3))</f>
        <v>7.5315173595909123E-3</v>
      </c>
      <c r="T1469" s="2" cm="1">
        <f t="array" ref="T1469">[1]!table_weight[Jumping]*(('F+ , F-'!T$2-[1]!tbl_gk[[#This Row],[Jumping]])/('F+ , F-'!T$2-'F+ , F-'!T$3))</f>
        <v>1.8891625857483504E-3</v>
      </c>
      <c r="U1469" s="2" cm="1">
        <f t="array" ref="U1469">[1]!table_weight[Stamina]*(('F+ , F-'!U$2-[1]!tbl_gk[[#This Row],[Stamina]])/('F+ , F-'!U$2-'F+ , F-'!U$3))</f>
        <v>0</v>
      </c>
      <c r="V1469" s="2" cm="1">
        <f t="array" ref="V1469">[1]!table_weight[Strength]*(('F+ , F-'!V$2-[1]!tbl_gk[[#This Row],[Strength]])/('F+ , F-'!V$2-'F+ , F-'!V$3))</f>
        <v>2.4845350370144969E-2</v>
      </c>
      <c r="W1469" s="2" cm="1">
        <f t="array" ref="W1469">[1]!table_weight[LongShots]*(('F+ , F-'!W$2-[1]!tbl_gk[[#This Row],[LongShots]])/('F+ , F-'!W$2-'F+ , F-'!W$3))</f>
        <v>8.570347340224143E-3</v>
      </c>
      <c r="X1469" s="2" cm="1">
        <f t="array" ref="X1469">[1]!table_weight[Aggression]*(('F+ , F-'!X$2-[1]!tbl_gk[[#This Row],[Aggression]])/('F+ , F-'!X$2-'F+ , F-'!X$3))</f>
        <v>1.460298144204439E-2</v>
      </c>
      <c r="Y1469" s="2" cm="1">
        <f t="array" ref="Y1469">[1]!table_weight[Interceptions]*(('F+ , F-'!Y$2-[1]!tbl_gk[[#This Row],[Interceptions]])/('F+ , F-'!Y$2-'F+ , F-'!Y$3))</f>
        <v>2.5624472855619959E-2</v>
      </c>
      <c r="Z1469" s="2" cm="1">
        <f t="array" ref="Z1469">[1]!table_weight[Positioning]*(('F+ , F-'!Z$2-[1]!tbl_gk[[#This Row],[Positioning]])/('F+ , F-'!Z$2-'F+ , F-'!Z$3))</f>
        <v>1.3310009126863251E-3</v>
      </c>
      <c r="AA1469" s="2" cm="1">
        <f t="array" ref="AA1469">[1]!table_weight[Vision]*(('F+ , F-'!AA$2-[1]!tbl_gk[[#This Row],[Vision]])/('F+ , F-'!AA$2-'F+ , F-'!AA$3))</f>
        <v>1.0648007301490701E-2</v>
      </c>
      <c r="AB1469" s="2" cm="1">
        <f t="array" ref="AB1469">[1]!table_weight[Penalties]*(('F+ , F-'!AB$2-[1]!tbl_gk[[#This Row],[Penalties]])/('F+ , F-'!AB$2-'F+ , F-'!AB$3))</f>
        <v>1.8790601120277533E-3</v>
      </c>
      <c r="AC1469" s="2" cm="1">
        <f t="array" ref="AC1469">[1]!table_weight[Composure]*(('F+ , F-'!AC$2-[1]!tbl_gk[[#This Row],[Composure]])/('F+ , F-'!AC$2-'F+ , F-'!AC$3))</f>
        <v>2.0281918669506067E-3</v>
      </c>
      <c r="AD1469" s="2" cm="1">
        <f t="array" ref="AD1469">[1]!table_weight[Marking]*(('F+ , F-'!AD$2-[1]!tbl_gk[[#This Row],[Marking]])/('F+ , F-'!AD$2-'F+ , F-'!AD$3))</f>
        <v>3.3127133826860035E-2</v>
      </c>
      <c r="AE1469" s="2" cm="1">
        <f t="array" ref="AE1469">[1]!table_weight[StandingTackle]*(('F+ , F-'!AE$2-[1]!tbl_gk[[#This Row],[StandingTackle]])/('F+ , F-'!AE$2-'F+ , F-'!AE$3))</f>
        <v>4.4833714953645158E-3</v>
      </c>
      <c r="AF1469" s="2" cm="1">
        <f t="array" ref="AF1469">[1]!table_weight[SlidingTackle]*(('F+ , F-'!AF$2-[1]!tbl_gk[[#This Row],[SlidingTackle]])/('F+ , F-'!AF$2-'F+ , F-'!AF$3))</f>
        <v>0</v>
      </c>
      <c r="AG1469" s="2" cm="1">
        <f t="array" ref="AG1469">[1]!table_weight[GKDiving]*(('F+ , F-'!AG$2-[1]!tbl_gk[[#This Row],[GKDiving]])/('F+ , F-'!AG$2-'F+ , F-'!AG$3))</f>
        <v>5.8076006490213938E-2</v>
      </c>
      <c r="AH1469" s="2" cm="1">
        <f t="array" ref="AH1469">[1]!table_weight[GKHandling]*(('F+ , F-'!AH$2-[1]!tbl_gk[[#This Row],[GKHandling]])/('F+ , F-'!AH$2-'F+ , F-'!AH$3))</f>
        <v>6.0601050250658012E-2</v>
      </c>
      <c r="AI1469" s="2" cm="1">
        <f t="array" ref="AI1469">[1]!table_weight[GKKicking]*(('F+ , F-'!AI$2-[1]!tbl_gk[[#This Row],[GKKicking]])/('F+ , F-'!AI$2-'F+ , F-'!AI$3))</f>
        <v>3.3988439306358358E-2</v>
      </c>
      <c r="AJ1469" s="2" cm="1">
        <f t="array" ref="AJ1469">[1]!table_weight[GKPositioning]*(('F+ , F-'!AJ$2-[1]!tbl_gk[[#This Row],[GKPositioning]])/('F+ , F-'!AJ$2-'F+ , F-'!AJ$3))</f>
        <v>2.3335517539959265E-2</v>
      </c>
      <c r="AK1469" s="2" cm="1">
        <f t="array" ref="AK1469">[1]!table_weight[GKReflexes]*(('F+ , F-'!AK$2-[1]!tbl_gk[[#This Row],[GKReflexes]])/('F+ , F-'!AK$2-'F+ , F-'!AK$3))</f>
        <v>6.5591724977182797E-2</v>
      </c>
    </row>
    <row r="1470" spans="1:37" x14ac:dyDescent="0.55000000000000004">
      <c r="A1470" s="7">
        <f>[1]!tbl_gk[[#This Row],[ID]]</f>
        <v>257479</v>
      </c>
      <c r="B1470" s="1" cm="1">
        <f t="array" ref="B1470">[1]!table_weight[ValueEUR]*(('F+ , F-'!B$2-[1]!tbl_gk[[#This Row],[ValueEUR]])/('F+ , F-'!B$2-'F+ , F-'!B$3))</f>
        <v>1.3612114734491143E-4</v>
      </c>
      <c r="C1470" s="1" cm="1">
        <f t="array" ref="C1470">[1]!table_weight[WageEUR]*(('F+ , F-'!C$2-[1]!tbl_gk[[#This Row],[WageEUR]])/('F+ , F-'!C$2-'F+ , F-'!C$3))</f>
        <v>7.8241870618836313E-5</v>
      </c>
      <c r="D1470" s="1" cm="1">
        <f t="array" ref="D1470">[1]!table_weight[Crossing]*(('F+ , F-'!D$2-[1]!tbl_gk[[#This Row],[Crossing]])/('F+ , F-'!D$2-'F+ , F-'!D$3))</f>
        <v>3.5866971962916043E-2</v>
      </c>
      <c r="E1470" s="1" cm="1">
        <f t="array" ref="E1470">[1]!table_weight[Finishing]*(('F+ , F-'!E$2-[1]!tbl_gk[[#This Row],[Finishing]])/('F+ , F-'!E$2-'F+ , F-'!E$3))</f>
        <v>1.9965013690294877E-2</v>
      </c>
      <c r="F1470" s="1" cm="1">
        <f t="array" ref="F1470">[1]!table_weight[HeadingAccuracy]*(('F+ , F-'!F$2-[1]!tbl_gk[[#This Row],[HeadingAccuracy]])/('F+ , F-'!F$2-'F+ , F-'!F$3))</f>
        <v>1.1691929585950599E-2</v>
      </c>
      <c r="G1470" s="1" cm="1">
        <f t="array" ref="G1470">[1]!table_weight[ShortPassing]*(('F+ , F-'!G$2-[1]!tbl_gk[[#This Row],[ShortPassing]])/('F+ , F-'!G$2-'F+ , F-'!G$3))</f>
        <v>6.4691667001509537E-2</v>
      </c>
      <c r="H1470" s="1" cm="1">
        <f t="array" ref="H1470">[1]!table_weight[Volleys]*(('F+ , F-'!H$2-[1]!tbl_gk[[#This Row],[Volleys]])/('F+ , F-'!H$2-'F+ , F-'!H$3))</f>
        <v>2.1990449861774069E-3</v>
      </c>
      <c r="I1470" s="1" cm="1">
        <f t="array" ref="I1470">[1]!table_weight[Dribbling]*(('F+ , F-'!I$2-[1]!tbl_gk[[#This Row],[Dribbling]])/('F+ , F-'!I$2-'F+ , F-'!I$3))</f>
        <v>2.3469077317571304E-2</v>
      </c>
      <c r="J1470" s="1" cm="1">
        <f t="array" ref="J1470">[1]!table_weight[Curve]*(('F+ , F-'!J$2-[1]!tbl_gk[[#This Row],[Curve]])/('F+ , F-'!J$2-'F+ , F-'!J$3))</f>
        <v>9.4648953791028455E-3</v>
      </c>
      <c r="K1470" s="1" cm="1">
        <f t="array" ref="K1470">[1]!table_weight[FKAccuracy]*(('F+ , F-'!K$2-[1]!tbl_gk[[#This Row],[FKAccuracy]])/('F+ , F-'!K$2-'F+ , F-'!K$3))</f>
        <v>9.2789777912990392E-3</v>
      </c>
      <c r="L1470" s="1" cm="1">
        <f t="array" ref="L1470">[1]!table_weight[LongPassing]*(('F+ , F-'!L$2-[1]!tbl_gk[[#This Row],[LongPassing]])/('F+ , F-'!L$2-'F+ , F-'!L$3))</f>
        <v>2.4364084503410925E-2</v>
      </c>
      <c r="M1470" s="1" cm="1">
        <f t="array" ref="M1470">[1]!table_weight[BallControl]*(('F+ , F-'!M$2-[1]!tbl_gk[[#This Row],[BallControl]])/('F+ , F-'!M$2-'F+ , F-'!M$3))</f>
        <v>1.3472988830457604E-2</v>
      </c>
      <c r="N1470" s="1" cm="1">
        <f t="array" ref="N1470">[1]!table_weight[Acceleration]*(('F+ , F-'!N$2-[1]!tbl_gk[[#This Row],[Acceleration]])/('F+ , F-'!N$2-'F+ , F-'!N$3))</f>
        <v>1.0597899031836633E-2</v>
      </c>
      <c r="O1470" s="1" cm="1">
        <f t="array" ref="O1470">[1]!table_weight[SprintSpeed]*(('F+ , F-'!O$2-[1]!tbl_gk[[#This Row],[SprintSpeed]])/('F+ , F-'!O$2-'F+ , F-'!O$3))</f>
        <v>9.838758746577414E-3</v>
      </c>
      <c r="P1470" s="1" cm="1">
        <f t="array" ref="P1470">[1]!table_weight[Agility]*(('F+ , F-'!P$2-[1]!tbl_gk[[#This Row],[Agility]])/('F+ , F-'!P$2-'F+ , F-'!P$3))</f>
        <v>4.4464206313917145E-3</v>
      </c>
      <c r="Q1470" s="1" cm="1">
        <f t="array" ref="Q1470">[1]!table_weight[Reactions]*(('F+ , F-'!Q$2-[1]!tbl_gk[[#This Row],[Reactions]])/('F+ , F-'!Q$2-'F+ , F-'!Q$3))</f>
        <v>1.5984902002237835E-3</v>
      </c>
      <c r="R1470" s="1" cm="1">
        <f t="array" ref="R1470">[1]!table_weight[Balance]*(('F+ , F-'!R$2-[1]!tbl_gk[[#This Row],[Balance]])/('F+ , F-'!R$2-'F+ , F-'!R$3))</f>
        <v>2.7939377759013465E-3</v>
      </c>
      <c r="S1470" s="1" cm="1">
        <f t="array" ref="S1470">[1]!table_weight[ShotPower]*(('F+ , F-'!S$2-[1]!tbl_gk[[#This Row],[ShotPower]])/('F+ , F-'!S$2-'F+ , F-'!S$3))</f>
        <v>7.5315173595909123E-3</v>
      </c>
      <c r="T1470" s="1" cm="1">
        <f t="array" ref="T1470">[1]!table_weight[Jumping]*(('F+ , F-'!T$2-[1]!tbl_gk[[#This Row],[Jumping]])/('F+ , F-'!T$2-'F+ , F-'!T$3))</f>
        <v>4.0359382513714759E-3</v>
      </c>
      <c r="U1470" s="1" cm="1">
        <f t="array" ref="U1470">[1]!table_weight[Stamina]*(('F+ , F-'!U$2-[1]!tbl_gk[[#This Row],[Stamina]])/('F+ , F-'!U$2-'F+ , F-'!U$3))</f>
        <v>2.2326466922480501E-2</v>
      </c>
      <c r="V1470" s="1" cm="1">
        <f t="array" ref="V1470">[1]!table_weight[Strength]*(('F+ , F-'!V$2-[1]!tbl_gk[[#This Row],[Strength]])/('F+ , F-'!V$2-'F+ , F-'!V$3))</f>
        <v>2.5732684311935858E-2</v>
      </c>
      <c r="W1470" s="1" cm="1">
        <f t="array" ref="W1470">[1]!table_weight[LongShots]*(('F+ , F-'!W$2-[1]!tbl_gk[[#This Row],[LongShots]])/('F+ , F-'!W$2-'F+ , F-'!W$3))</f>
        <v>9.3494698256990638E-3</v>
      </c>
      <c r="X1470" s="1" cm="1">
        <f t="array" ref="X1470">[1]!table_weight[Aggression]*(('F+ , F-'!X$2-[1]!tbl_gk[[#This Row],[Aggression]])/('F+ , F-'!X$2-'F+ , F-'!X$3))</f>
        <v>1.5819896562214757E-2</v>
      </c>
      <c r="Y1470" s="1" cm="1">
        <f t="array" ref="Y1470">[1]!table_weight[Interceptions]*(('F+ , F-'!Y$2-[1]!tbl_gk[[#This Row],[Interceptions]])/('F+ , F-'!Y$2-'F+ , F-'!Y$3))</f>
        <v>2.0776599612664828E-2</v>
      </c>
      <c r="Z1470" s="1" cm="1">
        <f t="array" ref="Z1470">[1]!table_weight[Positioning]*(('F+ , F-'!Z$2-[1]!tbl_gk[[#This Row],[Positioning]])/('F+ , F-'!Z$2-'F+ , F-'!Z$3))</f>
        <v>1.7746678835817667E-3</v>
      </c>
      <c r="AA1470" s="1" cm="1">
        <f t="array" ref="AA1470">[1]!table_weight[Vision]*(('F+ , F-'!AA$2-[1]!tbl_gk[[#This Row],[Vision]])/('F+ , F-'!AA$2-'F+ , F-'!AA$3))</f>
        <v>3.4073623364770246E-2</v>
      </c>
      <c r="AB1470" s="1" cm="1">
        <f t="array" ref="AB1470">[1]!table_weight[Penalties]*(('F+ , F-'!AB$2-[1]!tbl_gk[[#This Row],[Penalties]])/('F+ , F-'!AB$2-'F+ , F-'!AB$3))</f>
        <v>2.3488251400346914E-3</v>
      </c>
      <c r="AC1470" s="1" cm="1">
        <f t="array" ref="AC1470">[1]!table_weight[Composure]*(('F+ , F-'!AC$2-[1]!tbl_gk[[#This Row],[Composure]])/('F+ , F-'!AC$2-'F+ , F-'!AC$3))</f>
        <v>2.134938807316428E-3</v>
      </c>
      <c r="AD1470" s="1" cm="1">
        <f t="array" ref="AD1470">[1]!table_weight[Marking]*(('F+ , F-'!AD$2-[1]!tbl_gk[[#This Row],[Marking]])/('F+ , F-'!AD$2-'F+ , F-'!AD$3))</f>
        <v>3.4704616390043845E-2</v>
      </c>
      <c r="AE1470" s="1" cm="1">
        <f t="array" ref="AE1470">[1]!table_weight[StandingTackle]*(('F+ , F-'!AE$2-[1]!tbl_gk[[#This Row],[StandingTackle]])/('F+ , F-'!AE$2-'F+ , F-'!AE$3))</f>
        <v>3.1383600467551613E-2</v>
      </c>
      <c r="AF1470" s="1" cm="1">
        <f t="array" ref="AF1470">[1]!table_weight[SlidingTackle]*(('F+ , F-'!AF$2-[1]!tbl_gk[[#This Row],[SlidingTackle]])/('F+ , F-'!AF$2-'F+ , F-'!AF$3))</f>
        <v>8.2195144081682794E-3</v>
      </c>
      <c r="AG1470" s="1" cm="1">
        <f t="array" ref="AG1470">[1]!table_weight[GKDiving]*(('F+ , F-'!AG$2-[1]!tbl_gk[[#This Row],[GKDiving]])/('F+ , F-'!AG$2-'F+ , F-'!AG$3))</f>
        <v>5.2951652976371534E-2</v>
      </c>
      <c r="AH1470" s="1" cm="1">
        <f t="array" ref="AH1470">[1]!table_weight[GKHandling]*(('F+ , F-'!AH$2-[1]!tbl_gk[[#This Row],[GKHandling]])/('F+ , F-'!AH$2-'F+ , F-'!AH$3))</f>
        <v>6.5948201743363147E-2</v>
      </c>
      <c r="AI1470" s="1" cm="1">
        <f t="array" ref="AI1470">[1]!table_weight[GKKicking]*(('F+ , F-'!AI$2-[1]!tbl_gk[[#This Row],[GKKicking]])/('F+ , F-'!AI$2-'F+ , F-'!AI$3))</f>
        <v>3.3988439306358358E-2</v>
      </c>
      <c r="AJ1470" s="1" cm="1">
        <f t="array" ref="AJ1470">[1]!table_weight[GKPositioning]*(('F+ , F-'!AJ$2-[1]!tbl_gk[[#This Row],[GKPositioning]])/('F+ , F-'!AJ$2-'F+ , F-'!AJ$3))</f>
        <v>1.9551379560506409E-2</v>
      </c>
      <c r="AK1470" s="1" cm="1">
        <f t="array" ref="AK1470">[1]!table_weight[GKReflexes]*(('F+ , F-'!AK$2-[1]!tbl_gk[[#This Row],[GKReflexes]])/('F+ , F-'!AK$2-'F+ , F-'!AK$3))</f>
        <v>4.9193793732887098E-2</v>
      </c>
    </row>
    <row r="1471" spans="1:37" x14ac:dyDescent="0.55000000000000004">
      <c r="A1471" s="8">
        <f>[1]!tbl_gk[[#This Row],[ID]]</f>
        <v>257480</v>
      </c>
      <c r="B1471" s="2" cm="1">
        <f t="array" ref="B1471">[1]!table_weight[ValueEUR]*(('F+ , F-'!B$2-[1]!tbl_gk[[#This Row],[ValueEUR]])/('F+ , F-'!B$2-'F+ , F-'!B$3))</f>
        <v>8.3061679706384727E-4</v>
      </c>
      <c r="C1471" s="2" cm="1">
        <f t="array" ref="C1471">[1]!table_weight[WageEUR]*(('F+ , F-'!C$2-[1]!tbl_gk[[#This Row],[WageEUR]])/('F+ , F-'!C$2-'F+ , F-'!C$3))</f>
        <v>7.0417683556952691E-4</v>
      </c>
      <c r="D1471" s="2" cm="1">
        <f t="array" ref="D1471">[1]!table_weight[Crossing]*(('F+ , F-'!D$2-[1]!tbl_gk[[#This Row],[Crossing]])/('F+ , F-'!D$2-'F+ , F-'!D$3))</f>
        <v>3.6987814836757178E-2</v>
      </c>
      <c r="E1471" s="2" cm="1">
        <f t="array" ref="E1471">[1]!table_weight[Finishing]*(('F+ , F-'!E$2-[1]!tbl_gk[[#This Row],[Finishing]])/('F+ , F-'!E$2-'F+ , F-'!E$3))</f>
        <v>2.1961515059324362E-2</v>
      </c>
      <c r="F1471" s="2" cm="1">
        <f t="array" ref="F1471">[1]!table_weight[HeadingAccuracy]*(('F+ , F-'!F$2-[1]!tbl_gk[[#This Row],[HeadingAccuracy]])/('F+ , F-'!F$2-'F+ , F-'!F$3))</f>
        <v>1.210949849973455E-2</v>
      </c>
      <c r="G1471" s="2" cm="1">
        <f t="array" ref="G1471">[1]!table_weight[ShortPassing]*(('F+ , F-'!G$2-[1]!tbl_gk[[#This Row],[ShortPassing]])/('F+ , F-'!G$2-'F+ , F-'!G$3))</f>
        <v>4.3596558196669473E-2</v>
      </c>
      <c r="H1471" s="2" cm="1">
        <f t="array" ref="H1471">[1]!table_weight[Volleys]*(('F+ , F-'!H$2-[1]!tbl_gk[[#This Row],[Volleys]])/('F+ , F-'!H$2-'F+ , F-'!H$3))</f>
        <v>2.0833057763785961E-3</v>
      </c>
      <c r="I1471" s="2" cm="1">
        <f t="array" ref="I1471">[1]!table_weight[Dribbling]*(('F+ , F-'!I$2-[1]!tbl_gk[[#This Row],[Dribbling]])/('F+ , F-'!I$2-'F+ , F-'!I$3))</f>
        <v>1.8579686209743949E-2</v>
      </c>
      <c r="J1471" s="2" cm="1">
        <f t="array" ref="J1471">[1]!table_weight[Curve]*(('F+ , F-'!J$2-[1]!tbl_gk[[#This Row],[Curve]])/('F+ , F-'!J$2-'F+ , F-'!J$3))</f>
        <v>9.295879390190295E-3</v>
      </c>
      <c r="K1471" s="2" cm="1">
        <f t="array" ref="K1471">[1]!table_weight[FKAccuracy]*(('F+ , F-'!K$2-[1]!tbl_gk[[#This Row],[FKAccuracy]])/('F+ , F-'!K$2-'F+ , F-'!K$3))</f>
        <v>9.2789777912990392E-3</v>
      </c>
      <c r="L1471" s="2" cm="1">
        <f t="array" ref="L1471">[1]!table_weight[LongPassing]*(('F+ , F-'!L$2-[1]!tbl_gk[[#This Row],[LongPassing]])/('F+ , F-'!L$2-'F+ , F-'!L$3))</f>
        <v>2.4364084503410925E-2</v>
      </c>
      <c r="M1471" s="2" cm="1">
        <f t="array" ref="M1471">[1]!table_weight[BallControl]*(('F+ , F-'!M$2-[1]!tbl_gk[[#This Row],[BallControl]])/('F+ , F-'!M$2-'F+ , F-'!M$3))</f>
        <v>9.9960884871137055E-3</v>
      </c>
      <c r="N1471" s="2" cm="1">
        <f t="array" ref="N1471">[1]!table_weight[Acceleration]*(('F+ , F-'!N$2-[1]!tbl_gk[[#This Row],[Acceleration]])/('F+ , F-'!N$2-'F+ , F-'!N$3))</f>
        <v>7.8920524705166431E-3</v>
      </c>
      <c r="O1471" s="2" cm="1">
        <f t="array" ref="O1471">[1]!table_weight[SprintSpeed]*(('F+ , F-'!O$2-[1]!tbl_gk[[#This Row],[SprintSpeed]])/('F+ , F-'!O$2-'F+ , F-'!O$3))</f>
        <v>1.3212047459689671E-2</v>
      </c>
      <c r="P1471" s="2" cm="1">
        <f t="array" ref="P1471">[1]!table_weight[Agility]*(('F+ , F-'!P$2-[1]!tbl_gk[[#This Row],[Agility]])/('F+ , F-'!P$2-'F+ , F-'!P$3))</f>
        <v>5.3825091853689179E-3</v>
      </c>
      <c r="Q1471" s="2" cm="1">
        <f t="array" ref="Q1471">[1]!table_weight[Reactions]*(('F+ , F-'!Q$2-[1]!tbl_gk[[#This Row],[Reactions]])/('F+ , F-'!Q$2-'F+ , F-'!Q$3))</f>
        <v>1.5984902002237835E-3</v>
      </c>
      <c r="R1471" s="2" cm="1">
        <f t="array" ref="R1471">[1]!table_weight[Balance]*(('F+ , F-'!R$2-[1]!tbl_gk[[#This Row],[Balance]])/('F+ , F-'!R$2-'F+ , F-'!R$3))</f>
        <v>2.1730627145899362E-3</v>
      </c>
      <c r="S1471" s="2" cm="1">
        <f t="array" ref="S1471">[1]!table_weight[ShotPower]*(('F+ , F-'!S$2-[1]!tbl_gk[[#This Row],[ShotPower]])/('F+ , F-'!S$2-'F+ , F-'!S$3))</f>
        <v>4.93444240800784E-3</v>
      </c>
      <c r="T1471" s="2" cm="1">
        <f t="array" ref="T1471">[1]!table_weight[Jumping]*(('F+ , F-'!T$2-[1]!tbl_gk[[#This Row],[Jumping]])/('F+ , F-'!T$2-'F+ , F-'!T$3))</f>
        <v>3.1772279851222255E-3</v>
      </c>
      <c r="U1471" s="2" cm="1">
        <f t="array" ref="U1471">[1]!table_weight[Stamina]*(('F+ , F-'!U$2-[1]!tbl_gk[[#This Row],[Stamina]])/('F+ , F-'!U$2-'F+ , F-'!U$3))</f>
        <v>1.88916258574835E-2</v>
      </c>
      <c r="V1471" s="2" cm="1">
        <f t="array" ref="V1471">[1]!table_weight[Strength]*(('F+ , F-'!V$2-[1]!tbl_gk[[#This Row],[Strength]])/('F+ , F-'!V$2-'F+ , F-'!V$3))</f>
        <v>3.5493357671635667E-2</v>
      </c>
      <c r="W1471" s="2" cm="1">
        <f t="array" ref="W1471">[1]!table_weight[LongShots]*(('F+ , F-'!W$2-[1]!tbl_gk[[#This Row],[LongShots]])/('F+ , F-'!W$2-'F+ , F-'!W$3))</f>
        <v>9.6091773208573719E-3</v>
      </c>
      <c r="X1471" s="2" cm="1">
        <f t="array" ref="X1471">[1]!table_weight[Aggression]*(('F+ , F-'!X$2-[1]!tbl_gk[[#This Row],[Aggression]])/('F+ , F-'!X$2-'F+ , F-'!X$3))</f>
        <v>1.0952236081533291E-2</v>
      </c>
      <c r="Y1471" s="2" cm="1">
        <f t="array" ref="Y1471">[1]!table_weight[Interceptions]*(('F+ , F-'!Y$2-[1]!tbl_gk[[#This Row],[Interceptions]])/('F+ , F-'!Y$2-'F+ , F-'!Y$3))</f>
        <v>2.4239366214775633E-2</v>
      </c>
      <c r="Z1471" s="2" cm="1">
        <f t="array" ref="Z1471">[1]!table_weight[Positioning]*(('F+ , F-'!Z$2-[1]!tbl_gk[[#This Row],[Positioning]])/('F+ , F-'!Z$2-'F+ , F-'!Z$3))</f>
        <v>1.9225568738802474E-3</v>
      </c>
      <c r="AA1471" s="2" cm="1">
        <f t="array" ref="AA1471">[1]!table_weight[Vision]*(('F+ , F-'!AA$2-[1]!tbl_gk[[#This Row],[Vision]])/('F+ , F-'!AA$2-'F+ , F-'!AA$3))</f>
        <v>2.6265084677010397E-2</v>
      </c>
      <c r="AB1471" s="2" cm="1">
        <f t="array" ref="AB1471">[1]!table_weight[Penalties]*(('F+ , F-'!AB$2-[1]!tbl_gk[[#This Row],[Penalties]])/('F+ , F-'!AB$2-'F+ , F-'!AB$3))</f>
        <v>2.2313838830329571E-3</v>
      </c>
      <c r="AC1471" s="2" cm="1">
        <f t="array" ref="AC1471">[1]!table_weight[Composure]*(('F+ , F-'!AC$2-[1]!tbl_gk[[#This Row],[Composure]])/('F+ , F-'!AC$2-'F+ , F-'!AC$3))</f>
        <v>1.6545775756702319E-3</v>
      </c>
      <c r="AD1471" s="2" cm="1">
        <f t="array" ref="AD1471">[1]!table_weight[Marking]*(('F+ , F-'!AD$2-[1]!tbl_gk[[#This Row],[Marking]])/('F+ , F-'!AD$2-'F+ , F-'!AD$3))</f>
        <v>3.7859581516411465E-2</v>
      </c>
      <c r="AE1471" s="2" cm="1">
        <f t="array" ref="AE1471">[1]!table_weight[StandingTackle]*(('F+ , F-'!AE$2-[1]!tbl_gk[[#This Row],[StandingTackle]])/('F+ , F-'!AE$2-'F+ , F-'!AE$3))</f>
        <v>2.9141914719869356E-2</v>
      </c>
      <c r="AF1471" s="2" cm="1">
        <f t="array" ref="AF1471">[1]!table_weight[SlidingTackle]*(('F+ , F-'!AF$2-[1]!tbl_gk[[#This Row],[SlidingTackle]])/('F+ , F-'!AF$2-'F+ , F-'!AF$3))</f>
        <v>1.0461200155850536E-2</v>
      </c>
      <c r="AG1471" s="2" cm="1">
        <f t="array" ref="AG1471">[1]!table_weight[GKDiving]*(('F+ , F-'!AG$2-[1]!tbl_gk[[#This Row],[GKDiving]])/('F+ , F-'!AG$2-'F+ , F-'!AG$3))</f>
        <v>3.4162356758949373E-2</v>
      </c>
      <c r="AH1471" s="2" cm="1">
        <f t="array" ref="AH1471">[1]!table_weight[GKHandling]*(('F+ , F-'!AH$2-[1]!tbl_gk[[#This Row],[GKHandling]])/('F+ , F-'!AH$2-'F+ , F-'!AH$3))</f>
        <v>3.5647676618034127E-2</v>
      </c>
      <c r="AI1471" s="2" cm="1">
        <f t="array" ref="AI1471">[1]!table_weight[GKKicking]*(('F+ , F-'!AI$2-[1]!tbl_gk[[#This Row],[GKKicking]])/('F+ , F-'!AI$2-'F+ , F-'!AI$3))</f>
        <v>2.2360815333130498E-2</v>
      </c>
      <c r="AJ1471" s="2" cm="1">
        <f t="array" ref="AJ1471">[1]!table_weight[GKPositioning]*(('F+ , F-'!AJ$2-[1]!tbl_gk[[#This Row],[GKPositioning]])/('F+ , F-'!AJ$2-'F+ , F-'!AJ$3))</f>
        <v>1.3244482928084987E-2</v>
      </c>
      <c r="AK1471" s="2" cm="1">
        <f t="array" ref="AK1471">[1]!table_weight[GKReflexes]*(('F+ , F-'!AK$2-[1]!tbl_gk[[#This Row],[GKReflexes]])/('F+ , F-'!AK$2-'F+ , F-'!AK$3))</f>
        <v>3.8261839570023298E-2</v>
      </c>
    </row>
    <row r="1472" spans="1:37" x14ac:dyDescent="0.55000000000000004">
      <c r="A1472" s="7">
        <f>[1]!tbl_gk[[#This Row],[ID]]</f>
        <v>257492</v>
      </c>
      <c r="B1472" s="1" cm="1">
        <f t="array" ref="B1472">[1]!table_weight[ValueEUR]*(('F+ , F-'!B$2-[1]!tbl_gk[[#This Row],[ValueEUR]])/('F+ , F-'!B$2-'F+ , F-'!B$3))</f>
        <v>1.7470423899596343E-4</v>
      </c>
      <c r="C1472" s="1" cm="1">
        <f t="array" ref="C1472">[1]!table_weight[WageEUR]*(('F+ , F-'!C$2-[1]!tbl_gk[[#This Row],[WageEUR]])/('F+ , F-'!C$2-'F+ , F-'!C$3))</f>
        <v>5.4769309433185425E-5</v>
      </c>
      <c r="D1472" s="1" cm="1">
        <f t="array" ref="D1472">[1]!table_weight[Crossing]*(('F+ , F-'!D$2-[1]!tbl_gk[[#This Row],[Crossing]])/('F+ , F-'!D$2-'F+ , F-'!D$3))</f>
        <v>2.8021071846028162E-2</v>
      </c>
      <c r="E1472" s="1" cm="1">
        <f t="array" ref="E1472">[1]!table_weight[Finishing]*(('F+ , F-'!E$2-[1]!tbl_gk[[#This Row],[Finishing]])/('F+ , F-'!E$2-'F+ , F-'!E$3))</f>
        <v>1.4973760267721157E-2</v>
      </c>
      <c r="F1472" s="1" cm="1">
        <f t="array" ref="F1472">[1]!table_weight[HeadingAccuracy]*(('F+ , F-'!F$2-[1]!tbl_gk[[#This Row],[HeadingAccuracy]])/('F+ , F-'!F$2-'F+ , F-'!F$3))</f>
        <v>5.8459647929752995E-3</v>
      </c>
      <c r="G1472" s="1" cm="1">
        <f t="array" ref="G1472">[1]!table_weight[ShortPassing]*(('F+ , F-'!G$2-[1]!tbl_gk[[#This Row],[ShortPassing]])/('F+ , F-'!G$2-'F+ , F-'!G$3))</f>
        <v>2.5314130565808078E-2</v>
      </c>
      <c r="H1472" s="1" cm="1">
        <f t="array" ref="H1472">[1]!table_weight[Volleys]*(('F+ , F-'!H$2-[1]!tbl_gk[[#This Row],[Volleys]])/('F+ , F-'!H$2-'F+ , F-'!H$3))</f>
        <v>1.1573920979881087E-3</v>
      </c>
      <c r="I1472" s="1" cm="1">
        <f t="array" ref="I1472">[1]!table_weight[Dribbling]*(('F+ , F-'!I$2-[1]!tbl_gk[[#This Row],[Dribbling]])/('F+ , F-'!I$2-'F+ , F-'!I$3))</f>
        <v>1.5646051545047536E-2</v>
      </c>
      <c r="J1472" s="1" cm="1">
        <f t="array" ref="J1472">[1]!table_weight[Curve]*(('F+ , F-'!J$2-[1]!tbl_gk[[#This Row],[Curve]])/('F+ , F-'!J$2-'F+ , F-'!J$3))</f>
        <v>8.112767467802439E-3</v>
      </c>
      <c r="K1472" s="1" cm="1">
        <f t="array" ref="K1472">[1]!table_weight[FKAccuracy]*(('F+ , F-'!K$2-[1]!tbl_gk[[#This Row],[FKAccuracy]])/('F+ , F-'!K$2-'F+ , F-'!K$3))</f>
        <v>8.3662914511712649E-3</v>
      </c>
      <c r="L1472" s="1" cm="1">
        <f t="array" ref="L1472">[1]!table_weight[LongPassing]*(('F+ , F-'!L$2-[1]!tbl_gk[[#This Row],[LongPassing]])/('F+ , F-'!L$2-'F+ , F-'!L$3))</f>
        <v>7.0385133009853787E-3</v>
      </c>
      <c r="M1472" s="1" cm="1">
        <f t="array" ref="M1472">[1]!table_weight[BallControl]*(('F+ , F-'!M$2-[1]!tbl_gk[[#This Row],[BallControl]])/('F+ , F-'!M$2-'F+ , F-'!M$3))</f>
        <v>1.0430701030031691E-2</v>
      </c>
      <c r="N1472" s="1" cm="1">
        <f t="array" ref="N1472">[1]!table_weight[Acceleration]*(('F+ , F-'!N$2-[1]!tbl_gk[[#This Row],[Acceleration]])/('F+ , F-'!N$2-'F+ , F-'!N$3))</f>
        <v>7.4410780436299775E-3</v>
      </c>
      <c r="O1472" s="1" cm="1">
        <f t="array" ref="O1472">[1]!table_weight[SprintSpeed]*(('F+ , F-'!O$2-[1]!tbl_gk[[#This Row],[SprintSpeed]])/('F+ , F-'!O$2-'F+ , F-'!O$3))</f>
        <v>7.589899604502578E-3</v>
      </c>
      <c r="P1472" s="1" cm="1">
        <f t="array" ref="P1472">[1]!table_weight[Agility]*(('F+ , F-'!P$2-[1]!tbl_gk[[#This Row],[Agility]])/('F+ , F-'!P$2-'F+ , F-'!P$3))</f>
        <v>1.1701106924715041E-4</v>
      </c>
      <c r="Q1472" s="1" cm="1">
        <f t="array" ref="Q1472">[1]!table_weight[Reactions]*(('F+ , F-'!Q$2-[1]!tbl_gk[[#This Row],[Reactions]])/('F+ , F-'!Q$2-'F+ , F-'!Q$3))</f>
        <v>1.1344124001588141E-3</v>
      </c>
      <c r="R1472" s="1" cm="1">
        <f t="array" ref="R1472">[1]!table_weight[Balance]*(('F+ , F-'!R$2-[1]!tbl_gk[[#This Row],[Balance]])/('F+ , F-'!R$2-'F+ , F-'!R$3))</f>
        <v>1.8626251839342308E-4</v>
      </c>
      <c r="S1472" s="1" cm="1">
        <f t="array" ref="S1472">[1]!table_weight[ShotPower]*(('F+ , F-'!S$2-[1]!tbl_gk[[#This Row],[ShotPower]])/('F+ , F-'!S$2-'F+ , F-'!S$3))</f>
        <v>7.0121023692742987E-3</v>
      </c>
      <c r="T1472" s="1" cm="1">
        <f t="array" ref="T1472">[1]!table_weight[Jumping]*(('F+ , F-'!T$2-[1]!tbl_gk[[#This Row],[Jumping]])/('F+ , F-'!T$2-'F+ , F-'!T$3))</f>
        <v>1.7174205324985003E-3</v>
      </c>
      <c r="U1472" s="1" cm="1">
        <f t="array" ref="U1472">[1]!table_weight[Stamina]*(('F+ , F-'!U$2-[1]!tbl_gk[[#This Row],[Stamina]])/('F+ , F-'!U$2-'F+ , F-'!U$3))</f>
        <v>8.5871026624925002E-4</v>
      </c>
      <c r="V1472" s="1" cm="1">
        <f t="array" ref="V1472">[1]!table_weight[Strength]*(('F+ , F-'!V$2-[1]!tbl_gk[[#This Row],[Strength]])/('F+ , F-'!V$2-'F+ , F-'!V$3))</f>
        <v>1.4197343068654266E-2</v>
      </c>
      <c r="W1472" s="1" cm="1">
        <f t="array" ref="W1472">[1]!table_weight[LongShots]*(('F+ , F-'!W$2-[1]!tbl_gk[[#This Row],[LongShots]])/('F+ , F-'!W$2-'F+ , F-'!W$3))</f>
        <v>7.5315173595909123E-3</v>
      </c>
      <c r="X1472" s="1" cm="1">
        <f t="array" ref="X1472">[1]!table_weight[Aggression]*(('F+ , F-'!X$2-[1]!tbl_gk[[#This Row],[Aggression]])/('F+ , F-'!X$2-'F+ , F-'!X$3))</f>
        <v>1.1560693641618476E-2</v>
      </c>
      <c r="Y1472" s="1" cm="1">
        <f t="array" ref="Y1472">[1]!table_weight[Interceptions]*(('F+ , F-'!Y$2-[1]!tbl_gk[[#This Row],[Interceptions]])/('F+ , F-'!Y$2-'F+ , F-'!Y$3))</f>
        <v>1.3158513088021059E-2</v>
      </c>
      <c r="Z1472" s="1" cm="1">
        <f t="array" ref="Z1472">[1]!table_weight[Positioning]*(('F+ , F-'!Z$2-[1]!tbl_gk[[#This Row],[Positioning]])/('F+ , F-'!Z$2-'F+ , F-'!Z$3))</f>
        <v>1.4788899029848055E-4</v>
      </c>
      <c r="AA1472" s="1" cm="1">
        <f t="array" ref="AA1472">[1]!table_weight[Vision]*(('F+ , F-'!AA$2-[1]!tbl_gk[[#This Row],[Vision]])/('F+ , F-'!AA$2-'F+ , F-'!AA$3))</f>
        <v>2.8394686137308538E-3</v>
      </c>
      <c r="AB1472" s="1" cm="1">
        <f t="array" ref="AB1472">[1]!table_weight[Penalties]*(('F+ , F-'!AB$2-[1]!tbl_gk[[#This Row],[Penalties]])/('F+ , F-'!AB$2-'F+ , F-'!AB$3))</f>
        <v>2.1139426260312223E-3</v>
      </c>
      <c r="AC1472" s="1" cm="1">
        <f t="array" ref="AC1472">[1]!table_weight[Composure]*(('F+ , F-'!AC$2-[1]!tbl_gk[[#This Row],[Composure]])/('F+ , F-'!AC$2-'F+ , F-'!AC$3))</f>
        <v>1.0674694036582141E-4</v>
      </c>
      <c r="AD1472" s="1" cm="1">
        <f t="array" ref="AD1472">[1]!table_weight[Marking]*(('F+ , F-'!AD$2-[1]!tbl_gk[[#This Row],[Marking]])/('F+ , F-'!AD$2-'F+ , F-'!AD$3))</f>
        <v>1.8929790758205733E-2</v>
      </c>
      <c r="AE1472" s="1" cm="1">
        <f t="array" ref="AE1472">[1]!table_weight[StandingTackle]*(('F+ , F-'!AE$2-[1]!tbl_gk[[#This Row],[StandingTackle]])/('F+ , F-'!AE$2-'F+ , F-'!AE$3))</f>
        <v>2.465854322450484E-2</v>
      </c>
      <c r="AF1472" s="1" cm="1">
        <f t="array" ref="AF1472">[1]!table_weight[SlidingTackle]*(('F+ , F-'!AF$2-[1]!tbl_gk[[#This Row],[SlidingTackle]])/('F+ , F-'!AF$2-'F+ , F-'!AF$3))</f>
        <v>5.230600077925268E-3</v>
      </c>
      <c r="AG1472" s="1" cm="1">
        <f t="array" ref="AG1472">[1]!table_weight[GKDiving]*(('F+ , F-'!AG$2-[1]!tbl_gk[[#This Row],[GKDiving]])/('F+ , F-'!AG$2-'F+ , F-'!AG$3))</f>
        <v>5.1243535138424057E-2</v>
      </c>
      <c r="AH1472" s="1" cm="1">
        <f t="array" ref="AH1472">[1]!table_weight[GKHandling]*(('F+ , F-'!AH$2-[1]!tbl_gk[[#This Row],[GKHandling]])/('F+ , F-'!AH$2-'F+ , F-'!AH$3))</f>
        <v>6.0601050250658012E-2</v>
      </c>
      <c r="AI1472" s="1" cm="1">
        <f t="array" ref="AI1472">[1]!table_weight[GKKicking]*(('F+ , F-'!AI$2-[1]!tbl_gk[[#This Row],[GKKicking]])/('F+ , F-'!AI$2-'F+ , F-'!AI$3))</f>
        <v>3.2199574079707916E-2</v>
      </c>
      <c r="AJ1472" s="1" cm="1">
        <f t="array" ref="AJ1472">[1]!table_weight[GKPositioning]*(('F+ , F-'!AJ$2-[1]!tbl_gk[[#This Row],[GKPositioning]])/('F+ , F-'!AJ$2-'F+ , F-'!AJ$3))</f>
        <v>2.3335517539959265E-2</v>
      </c>
      <c r="AK1472" s="1" cm="1">
        <f t="array" ref="AK1472">[1]!table_weight[GKReflexes]*(('F+ , F-'!AK$2-[1]!tbl_gk[[#This Row],[GKReflexes]])/('F+ , F-'!AK$2-'F+ , F-'!AK$3))</f>
        <v>5.4659770814318998E-2</v>
      </c>
    </row>
    <row r="1473" spans="1:37" x14ac:dyDescent="0.55000000000000004">
      <c r="A1473" s="8">
        <f>[1]!tbl_gk[[#This Row],[ID]]</f>
        <v>257497</v>
      </c>
      <c r="B1473" s="2" cm="1">
        <f t="array" ref="B1473">[1]!table_weight[ValueEUR]*(('F+ , F-'!B$2-[1]!tbl_gk[[#This Row],[ValueEUR]])/('F+ , F-'!B$2-'F+ , F-'!B$3))</f>
        <v>1.3612114734491143E-4</v>
      </c>
      <c r="C1473" s="2" cm="1">
        <f t="array" ref="C1473">[1]!table_weight[WageEUR]*(('F+ , F-'!C$2-[1]!tbl_gk[[#This Row],[WageEUR]])/('F+ , F-'!C$2-'F+ , F-'!C$3))</f>
        <v>7.8241870618836313E-5</v>
      </c>
      <c r="D1473" s="2" cm="1">
        <f t="array" ref="D1473">[1]!table_weight[Crossing]*(('F+ , F-'!D$2-[1]!tbl_gk[[#This Row],[Crossing]])/('F+ , F-'!D$2-'F+ , F-'!D$3))</f>
        <v>3.5866971962916043E-2</v>
      </c>
      <c r="E1473" s="2" cm="1">
        <f t="array" ref="E1473">[1]!table_weight[Finishing]*(('F+ , F-'!E$2-[1]!tbl_gk[[#This Row],[Finishing]])/('F+ , F-'!E$2-'F+ , F-'!E$3))</f>
        <v>1.7968512321265388E-2</v>
      </c>
      <c r="F1473" s="2" cm="1">
        <f t="array" ref="F1473">[1]!table_weight[HeadingAccuracy]*(('F+ , F-'!F$2-[1]!tbl_gk[[#This Row],[HeadingAccuracy]])/('F+ , F-'!F$2-'F+ , F-'!F$3))</f>
        <v>1.08567917583827E-2</v>
      </c>
      <c r="G1473" s="2" cm="1">
        <f t="array" ref="G1473">[1]!table_weight[ShortPassing]*(('F+ , F-'!G$2-[1]!tbl_gk[[#This Row],[ShortPassing]])/('F+ , F-'!G$2-'F+ , F-'!G$3))</f>
        <v>6.1878985827530868E-2</v>
      </c>
      <c r="H1473" s="2" cm="1">
        <f t="array" ref="H1473">[1]!table_weight[Volleys]*(('F+ , F-'!H$2-[1]!tbl_gk[[#This Row],[Volleys]])/('F+ , F-'!H$2-'F+ , F-'!H$3))</f>
        <v>2.3147841959762173E-3</v>
      </c>
      <c r="I1473" s="2" cm="1">
        <f t="array" ref="I1473">[1]!table_weight[Dribbling]*(('F+ , F-'!I$2-[1]!tbl_gk[[#This Row],[Dribbling]])/('F+ , F-'!I$2-'F+ , F-'!I$3))</f>
        <v>2.4446955539136776E-2</v>
      </c>
      <c r="J1473" s="2" cm="1">
        <f t="array" ref="J1473">[1]!table_weight[Curve]*(('F+ , F-'!J$2-[1]!tbl_gk[[#This Row],[Curve]])/('F+ , F-'!J$2-'F+ , F-'!J$3))</f>
        <v>9.4648953791028455E-3</v>
      </c>
      <c r="K1473" s="2" cm="1">
        <f t="array" ref="K1473">[1]!table_weight[FKAccuracy]*(('F+ , F-'!K$2-[1]!tbl_gk[[#This Row],[FKAccuracy]])/('F+ , F-'!K$2-'F+ , F-'!K$3))</f>
        <v>9.4310921813203358E-3</v>
      </c>
      <c r="L1473" s="2" cm="1">
        <f t="array" ref="L1473">[1]!table_weight[LongPassing]*(('F+ , F-'!L$2-[1]!tbl_gk[[#This Row],[LongPassing]])/('F+ , F-'!L$2-'F+ , F-'!L$3))</f>
        <v>2.1115539902956136E-2</v>
      </c>
      <c r="M1473" s="2" cm="1">
        <f t="array" ref="M1473">[1]!table_weight[BallControl]*(('F+ , F-'!M$2-[1]!tbl_gk[[#This Row],[BallControl]])/('F+ , F-'!M$2-'F+ , F-'!M$3))</f>
        <v>1.3038376287539614E-2</v>
      </c>
      <c r="N1473" s="2" cm="1">
        <f t="array" ref="N1473">[1]!table_weight[Acceleration]*(('F+ , F-'!N$2-[1]!tbl_gk[[#This Row],[Acceleration]])/('F+ , F-'!N$2-'F+ , F-'!N$3))</f>
        <v>9.9214373915066361E-3</v>
      </c>
      <c r="O1473" s="2" cm="1">
        <f t="array" ref="O1473">[1]!table_weight[SprintSpeed]*(('F+ , F-'!O$2-[1]!tbl_gk[[#This Row],[SprintSpeed]])/('F+ , F-'!O$2-'F+ , F-'!O$3))</f>
        <v>1.377426224520838E-2</v>
      </c>
      <c r="P1473" s="2" cm="1">
        <f t="array" ref="P1473">[1]!table_weight[Agility]*(('F+ , F-'!P$2-[1]!tbl_gk[[#This Row],[Agility]])/('F+ , F-'!P$2-'F+ , F-'!P$3))</f>
        <v>4.095387423650264E-3</v>
      </c>
      <c r="Q1473" s="2" cm="1">
        <f t="array" ref="Q1473">[1]!table_weight[Reactions]*(('F+ , F-'!Q$2-[1]!tbl_gk[[#This Row],[Reactions]])/('F+ , F-'!Q$2-'F+ , F-'!Q$3))</f>
        <v>1.6500544002310022E-3</v>
      </c>
      <c r="R1473" s="2" cm="1">
        <f t="array" ref="R1473">[1]!table_weight[Balance]*(('F+ , F-'!R$2-[1]!tbl_gk[[#This Row],[Balance]])/('F+ , F-'!R$2-'F+ , F-'!R$3))</f>
        <v>1.3038376287539614E-3</v>
      </c>
      <c r="S1473" s="2" cm="1">
        <f t="array" ref="S1473">[1]!table_weight[ShotPower]*(('F+ , F-'!S$2-[1]!tbl_gk[[#This Row],[ShotPower]])/('F+ , F-'!S$2-'F+ , F-'!S$3))</f>
        <v>7.7912248547492196E-3</v>
      </c>
      <c r="T1473" s="2" cm="1">
        <f t="array" ref="T1473">[1]!table_weight[Jumping]*(('F+ , F-'!T$2-[1]!tbl_gk[[#This Row],[Jumping]])/('F+ , F-'!T$2-'F+ , F-'!T$3))</f>
        <v>1.8032915591234251E-3</v>
      </c>
      <c r="U1473" s="2" cm="1">
        <f t="array" ref="U1473">[1]!table_weight[Stamina]*(('F+ , F-'!U$2-[1]!tbl_gk[[#This Row],[Stamina]])/('F+ , F-'!U$2-'F+ , F-'!U$3))</f>
        <v>2.1467756656231247E-2</v>
      </c>
      <c r="V1473" s="2" cm="1">
        <f t="array" ref="V1473">[1]!table_weight[Strength]*(('F+ , F-'!V$2-[1]!tbl_gk[[#This Row],[Strength]])/('F+ , F-'!V$2-'F+ , F-'!V$3))</f>
        <v>2.662001825372675E-2</v>
      </c>
      <c r="W1473" s="2" cm="1">
        <f t="array" ref="W1473">[1]!table_weight[LongShots]*(('F+ , F-'!W$2-[1]!tbl_gk[[#This Row],[LongShots]])/('F+ , F-'!W$2-'F+ , F-'!W$3))</f>
        <v>9.86888481601568E-3</v>
      </c>
      <c r="X1473" s="2" cm="1">
        <f t="array" ref="X1473">[1]!table_weight[Aggression]*(('F+ , F-'!X$2-[1]!tbl_gk[[#This Row],[Aggression]])/('F+ , F-'!X$2-'F+ , F-'!X$3))</f>
        <v>1.7645269242470306E-2</v>
      </c>
      <c r="Y1473" s="2" cm="1">
        <f t="array" ref="Y1473">[1]!table_weight[Interceptions]*(('F+ , F-'!Y$2-[1]!tbl_gk[[#This Row],[Interceptions]])/('F+ , F-'!Y$2-'F+ , F-'!Y$3))</f>
        <v>2.3546812894353474E-2</v>
      </c>
      <c r="Z1473" s="2" cm="1">
        <f t="array" ref="Z1473">[1]!table_weight[Positioning]*(('F+ , F-'!Z$2-[1]!tbl_gk[[#This Row],[Positioning]])/('F+ , F-'!Z$2-'F+ , F-'!Z$3))</f>
        <v>2.2183348544772088E-3</v>
      </c>
      <c r="AA1473" s="2" cm="1">
        <f t="array" ref="AA1473">[1]!table_weight[Vision]*(('F+ , F-'!AA$2-[1]!tbl_gk[[#This Row],[Vision]])/('F+ , F-'!AA$2-'F+ , F-'!AA$3))</f>
        <v>2.1296014602981403E-2</v>
      </c>
      <c r="AB1473" s="2" cm="1">
        <f t="array" ref="AB1473">[1]!table_weight[Penalties]*(('F+ , F-'!AB$2-[1]!tbl_gk[[#This Row],[Penalties]])/('F+ , F-'!AB$2-'F+ , F-'!AB$3))</f>
        <v>2.2705309687002014E-3</v>
      </c>
      <c r="AC1473" s="2" cm="1">
        <f t="array" ref="AC1473">[1]!table_weight[Composure]*(('F+ , F-'!AC$2-[1]!tbl_gk[[#This Row],[Composure]])/('F+ , F-'!AC$2-'F+ , F-'!AC$3))</f>
        <v>2.401806158230982E-3</v>
      </c>
      <c r="AD1473" s="2" cm="1">
        <f t="array" ref="AD1473">[1]!table_weight[Marking]*(('F+ , F-'!AD$2-[1]!tbl_gk[[#This Row],[Marking]])/('F+ , F-'!AD$2-'F+ , F-'!AD$3))</f>
        <v>3.6282098953227655E-2</v>
      </c>
      <c r="AE1473" s="2" cm="1">
        <f t="array" ref="AE1473">[1]!table_weight[StandingTackle]*(('F+ , F-'!AE$2-[1]!tbl_gk[[#This Row],[StandingTackle]])/('F+ , F-'!AE$2-'F+ , F-'!AE$3))</f>
        <v>2.465854322450484E-2</v>
      </c>
      <c r="AF1473" s="2" cm="1">
        <f t="array" ref="AF1473">[1]!table_weight[SlidingTackle]*(('F+ , F-'!AF$2-[1]!tbl_gk[[#This Row],[SlidingTackle]])/('F+ , F-'!AF$2-'F+ , F-'!AF$3))</f>
        <v>1.0461200155850536E-2</v>
      </c>
      <c r="AG1473" s="2" cm="1">
        <f t="array" ref="AG1473">[1]!table_weight[GKDiving]*(('F+ , F-'!AG$2-[1]!tbl_gk[[#This Row],[GKDiving]])/('F+ , F-'!AG$2-'F+ , F-'!AG$3))</f>
        <v>4.4411063786634182E-2</v>
      </c>
      <c r="AH1473" s="2" cm="1">
        <f t="array" ref="AH1473">[1]!table_weight[GKHandling]*(('F+ , F-'!AH$2-[1]!tbl_gk[[#This Row],[GKHandling]])/('F+ , F-'!AH$2-'F+ , F-'!AH$3))</f>
        <v>5.7036282588854605E-2</v>
      </c>
      <c r="AI1473" s="2" cm="1">
        <f t="array" ref="AI1473">[1]!table_weight[GKKicking]*(('F+ , F-'!AI$2-[1]!tbl_gk[[#This Row],[GKKicking]])/('F+ , F-'!AI$2-'F+ , F-'!AI$3))</f>
        <v>3.57773045330088E-2</v>
      </c>
      <c r="AJ1473" s="2" cm="1">
        <f t="array" ref="AJ1473">[1]!table_weight[GKPositioning]*(('F+ , F-'!AJ$2-[1]!tbl_gk[[#This Row],[GKPositioning]])/('F+ , F-'!AJ$2-'F+ , F-'!AJ$3))</f>
        <v>2.4596896866443549E-2</v>
      </c>
      <c r="AK1473" s="2" cm="1">
        <f t="array" ref="AK1473">[1]!table_weight[GKReflexes]*(('F+ , F-'!AK$2-[1]!tbl_gk[[#This Row],[GKReflexes]])/('F+ , F-'!AK$2-'F+ , F-'!AK$3))</f>
        <v>4.9193793732887098E-2</v>
      </c>
    </row>
    <row r="1474" spans="1:37" x14ac:dyDescent="0.55000000000000004">
      <c r="A1474" s="7">
        <f>[1]!tbl_gk[[#This Row],[ID]]</f>
        <v>257568</v>
      </c>
      <c r="B1474" s="1" cm="1">
        <f t="array" ref="B1474">[1]!table_weight[ValueEUR]*(('F+ , F-'!B$2-[1]!tbl_gk[[#This Row],[ValueEUR]])/('F+ , F-'!B$2-'F+ , F-'!B$3))</f>
        <v>8.9821437363649033E-5</v>
      </c>
      <c r="C1474" s="1" cm="1">
        <f t="array" ref="C1474">[1]!table_weight[WageEUR]*(('F+ , F-'!C$2-[1]!tbl_gk[[#This Row],[WageEUR]])/('F+ , F-'!C$2-'F+ , F-'!C$3))</f>
        <v>0</v>
      </c>
      <c r="D1474" s="1" cm="1">
        <f t="array" ref="D1474">[1]!table_weight[Crossing]*(('F+ , F-'!D$2-[1]!tbl_gk[[#This Row],[Crossing]])/('F+ , F-'!D$2-'F+ , F-'!D$3))</f>
        <v>3.3625286215233793E-2</v>
      </c>
      <c r="E1474" s="1" cm="1">
        <f t="array" ref="E1474">[1]!table_weight[Finishing]*(('F+ , F-'!E$2-[1]!tbl_gk[[#This Row],[Finishing]])/('F+ , F-'!E$2-'F+ , F-'!E$3))</f>
        <v>1.6970261636750646E-2</v>
      </c>
      <c r="F1474" s="1" cm="1">
        <f t="array" ref="F1474">[1]!table_weight[HeadingAccuracy]*(('F+ , F-'!F$2-[1]!tbl_gk[[#This Row],[HeadingAccuracy]])/('F+ , F-'!F$2-'F+ , F-'!F$3))</f>
        <v>1.210949849973455E-2</v>
      </c>
      <c r="G1474" s="1" cm="1">
        <f t="array" ref="G1474">[1]!table_weight[ShortPassing]*(('F+ , F-'!G$2-[1]!tbl_gk[[#This Row],[ShortPassing]])/('F+ , F-'!G$2-'F+ , F-'!G$3))</f>
        <v>5.0628261131616156E-2</v>
      </c>
      <c r="H1474" s="1" cm="1">
        <f t="array" ref="H1474">[1]!table_weight[Volleys]*(('F+ , F-'!H$2-[1]!tbl_gk[[#This Row],[Volleys]])/('F+ , F-'!H$2-'F+ , F-'!H$3))</f>
        <v>1.7360881469821632E-3</v>
      </c>
      <c r="I1474" s="1" cm="1">
        <f t="array" ref="I1474">[1]!table_weight[Dribbling]*(('F+ , F-'!I$2-[1]!tbl_gk[[#This Row],[Dribbling]])/('F+ , F-'!I$2-'F+ , F-'!I$3))</f>
        <v>1.6623929766613008E-2</v>
      </c>
      <c r="J1474" s="1" cm="1">
        <f t="array" ref="J1474">[1]!table_weight[Curve]*(('F+ , F-'!J$2-[1]!tbl_gk[[#This Row],[Curve]])/('F+ , F-'!J$2-'F+ , F-'!J$3))</f>
        <v>9.295879390190295E-3</v>
      </c>
      <c r="K1474" s="1" cm="1">
        <f t="array" ref="K1474">[1]!table_weight[FKAccuracy]*(('F+ , F-'!K$2-[1]!tbl_gk[[#This Row],[FKAccuracy]])/('F+ , F-'!K$2-'F+ , F-'!K$3))</f>
        <v>8.9747490112564478E-3</v>
      </c>
      <c r="L1474" s="1" cm="1">
        <f t="array" ref="L1474">[1]!table_weight[LongPassing]*(('F+ , F-'!L$2-[1]!tbl_gk[[#This Row],[LongPassing]])/('F+ , F-'!L$2-'F+ , F-'!L$3))</f>
        <v>1.9491267602728742E-2</v>
      </c>
      <c r="M1474" s="1" cm="1">
        <f t="array" ref="M1474">[1]!table_weight[BallControl]*(('F+ , F-'!M$2-[1]!tbl_gk[[#This Row],[BallControl]])/('F+ , F-'!M$2-'F+ , F-'!M$3))</f>
        <v>1.0865313572949679E-2</v>
      </c>
      <c r="N1474" s="1" cm="1">
        <f t="array" ref="N1474">[1]!table_weight[Acceleration]*(('F+ , F-'!N$2-[1]!tbl_gk[[#This Row],[Acceleration]])/('F+ , F-'!N$2-'F+ , F-'!N$3))</f>
        <v>1.1274360672166631E-3</v>
      </c>
      <c r="O1474" s="1" cm="1">
        <f t="array" ref="O1474">[1]!table_weight[SprintSpeed]*(('F+ , F-'!O$2-[1]!tbl_gk[[#This Row],[SprintSpeed]])/('F+ , F-'!O$2-'F+ , F-'!O$3))</f>
        <v>8.4332217827806416E-4</v>
      </c>
      <c r="P1474" s="1" cm="1">
        <f t="array" ref="P1474">[1]!table_weight[Agility]*(('F+ , F-'!P$2-[1]!tbl_gk[[#This Row],[Agility]])/('F+ , F-'!P$2-'F+ , F-'!P$3))</f>
        <v>2.4572324541901583E-3</v>
      </c>
      <c r="Q1474" s="1" cm="1">
        <f t="array" ref="Q1474">[1]!table_weight[Reactions]*(('F+ , F-'!Q$2-[1]!tbl_gk[[#This Row],[Reactions]])/('F+ , F-'!Q$2-'F+ , F-'!Q$3))</f>
        <v>2.2688248003176282E-3</v>
      </c>
      <c r="R1474" s="1" cm="1">
        <f t="array" ref="R1474">[1]!table_weight[Balance]*(('F+ , F-'!R$2-[1]!tbl_gk[[#This Row],[Balance]])/('F+ , F-'!R$2-'F+ , F-'!R$3))</f>
        <v>1.4901001471473846E-3</v>
      </c>
      <c r="S1474" s="1" cm="1">
        <f t="array" ref="S1474">[1]!table_weight[ShotPower]*(('F+ , F-'!S$2-[1]!tbl_gk[[#This Row],[ShotPower]])/('F+ , F-'!S$2-'F+ , F-'!S$3))</f>
        <v>6.7523948741159906E-3</v>
      </c>
      <c r="T1474" s="1" cm="1">
        <f t="array" ref="T1474">[1]!table_weight[Jumping]*(('F+ , F-'!T$2-[1]!tbl_gk[[#This Row],[Jumping]])/('F+ , F-'!T$2-'F+ , F-'!T$3))</f>
        <v>1.7174205324985003E-3</v>
      </c>
      <c r="U1474" s="1" cm="1">
        <f t="array" ref="U1474">[1]!table_weight[Stamina]*(('F+ , F-'!U$2-[1]!tbl_gk[[#This Row],[Stamina]])/('F+ , F-'!U$2-'F+ , F-'!U$3))</f>
        <v>1.7174205324984999E-2</v>
      </c>
      <c r="V1474" s="1" cm="1">
        <f t="array" ref="V1474">[1]!table_weight[Strength]*(('F+ , F-'!V$2-[1]!tbl_gk[[#This Row],[Strength]])/('F+ , F-'!V$2-'F+ , F-'!V$3))</f>
        <v>2.7507352195517646E-2</v>
      </c>
      <c r="W1474" s="1" cm="1">
        <f t="array" ref="W1474">[1]!table_weight[LongShots]*(('F+ , F-'!W$2-[1]!tbl_gk[[#This Row],[LongShots]])/('F+ , F-'!W$2-'F+ , F-'!W$3))</f>
        <v>9.0897623305407575E-3</v>
      </c>
      <c r="X1474" s="1" cm="1">
        <f t="array" ref="X1474">[1]!table_weight[Aggression]*(('F+ , F-'!X$2-[1]!tbl_gk[[#This Row],[Aggression]])/('F+ , F-'!X$2-'F+ , F-'!X$3))</f>
        <v>1.5211439002129575E-2</v>
      </c>
      <c r="Y1474" s="1" cm="1">
        <f t="array" ref="Y1474">[1]!table_weight[Interceptions]*(('F+ , F-'!Y$2-[1]!tbl_gk[[#This Row],[Interceptions]])/('F+ , F-'!Y$2-'F+ , F-'!Y$3))</f>
        <v>2.1469152933086991E-2</v>
      </c>
      <c r="Z1474" s="1" cm="1">
        <f t="array" ref="Z1474">[1]!table_weight[Positioning]*(('F+ , F-'!Z$2-[1]!tbl_gk[[#This Row],[Positioning]])/('F+ , F-'!Z$2-'F+ , F-'!Z$3))</f>
        <v>1.6267788932832863E-3</v>
      </c>
      <c r="AA1474" s="1" cm="1">
        <f t="array" ref="AA1474">[1]!table_weight[Vision]*(('F+ , F-'!AA$2-[1]!tbl_gk[[#This Row],[Vision]])/('F+ , F-'!AA$2-'F+ , F-'!AA$3))</f>
        <v>1.2777608761788841E-2</v>
      </c>
      <c r="AB1474" s="1" cm="1">
        <f t="array" ref="AB1474">[1]!table_weight[Penalties]*(('F+ , F-'!AB$2-[1]!tbl_gk[[#This Row],[Penalties]])/('F+ , F-'!AB$2-'F+ , F-'!AB$3))</f>
        <v>2.2705309687002014E-3</v>
      </c>
      <c r="AC1474" s="1" cm="1">
        <f t="array" ref="AC1474">[1]!table_weight[Composure]*(('F+ , F-'!AC$2-[1]!tbl_gk[[#This Row],[Composure]])/('F+ , F-'!AC$2-'F+ , F-'!AC$3))</f>
        <v>1.8680714564018749E-3</v>
      </c>
      <c r="AD1474" s="1" cm="1">
        <f t="array" ref="AD1474">[1]!table_weight[Marking]*(('F+ , F-'!AD$2-[1]!tbl_gk[[#This Row],[Marking]])/('F+ , F-'!AD$2-'F+ , F-'!AD$3))</f>
        <v>2.8394686137308601E-2</v>
      </c>
      <c r="AE1474" s="1" cm="1">
        <f t="array" ref="AE1474">[1]!table_weight[StandingTackle]*(('F+ , F-'!AE$2-[1]!tbl_gk[[#This Row],[StandingTackle]])/('F+ , F-'!AE$2-'F+ , F-'!AE$3))</f>
        <v>2.465854322450484E-2</v>
      </c>
      <c r="AF1474" s="1" cm="1">
        <f t="array" ref="AF1474">[1]!table_weight[SlidingTackle]*(('F+ , F-'!AF$2-[1]!tbl_gk[[#This Row],[SlidingTackle]])/('F+ , F-'!AF$2-'F+ , F-'!AF$3))</f>
        <v>8.2195144081682794E-3</v>
      </c>
      <c r="AG1474" s="1" cm="1">
        <f t="array" ref="AG1474">[1]!table_weight[GKDiving]*(('F+ , F-'!AG$2-[1]!tbl_gk[[#This Row],[GKDiving]])/('F+ , F-'!AG$2-'F+ , F-'!AG$3))</f>
        <v>5.9784124328161402E-2</v>
      </c>
      <c r="AH1474" s="1" cm="1">
        <f t="array" ref="AH1474">[1]!table_weight[GKHandling]*(('F+ , F-'!AH$2-[1]!tbl_gk[[#This Row],[GKHandling]])/('F+ , F-'!AH$2-'F+ , F-'!AH$3))</f>
        <v>6.5948201743363147E-2</v>
      </c>
      <c r="AI1474" s="1" cm="1">
        <f t="array" ref="AI1474">[1]!table_weight[GKKicking]*(('F+ , F-'!AI$2-[1]!tbl_gk[[#This Row],[GKKicking]])/('F+ , F-'!AI$2-'F+ , F-'!AI$3))</f>
        <v>3.1305141466382698E-2</v>
      </c>
      <c r="AJ1474" s="1" cm="1">
        <f t="array" ref="AJ1474">[1]!table_weight[GKPositioning]*(('F+ , F-'!AJ$2-[1]!tbl_gk[[#This Row],[GKPositioning]])/('F+ , F-'!AJ$2-'F+ , F-'!AJ$3))</f>
        <v>2.3966207203201407E-2</v>
      </c>
      <c r="AK1474" s="1" cm="1">
        <f t="array" ref="AK1474">[1]!table_weight[GKReflexes]*(('F+ , F-'!AK$2-[1]!tbl_gk[[#This Row],[GKReflexes]])/('F+ , F-'!AK$2-'F+ , F-'!AK$3))</f>
        <v>6.012574789575089E-2</v>
      </c>
    </row>
    <row r="1475" spans="1:37" x14ac:dyDescent="0.55000000000000004">
      <c r="A1475" s="8">
        <f>[1]!tbl_gk[[#This Row],[ID]]</f>
        <v>257580</v>
      </c>
      <c r="B1475" s="2" cm="1">
        <f t="array" ref="B1475">[1]!table_weight[ValueEUR]*(('F+ , F-'!B$2-[1]!tbl_gk[[#This Row],[ValueEUR]])/('F+ , F-'!B$2-'F+ , F-'!B$3))</f>
        <v>5.8954964042807441E-5</v>
      </c>
      <c r="C1475" s="2" cm="1">
        <f t="array" ref="C1475">[1]!table_weight[WageEUR]*(('F+ , F-'!C$2-[1]!tbl_gk[[#This Row],[WageEUR]])/('F+ , F-'!C$2-'F+ , F-'!C$3))</f>
        <v>7.8241870618836313E-5</v>
      </c>
      <c r="D1475" s="2" cm="1">
        <f t="array" ref="D1475">[1]!table_weight[Crossing]*(('F+ , F-'!D$2-[1]!tbl_gk[[#This Row],[Crossing]])/('F+ , F-'!D$2-'F+ , F-'!D$3))</f>
        <v>3.3625286215233793E-2</v>
      </c>
      <c r="E1475" s="2" cm="1">
        <f t="array" ref="E1475">[1]!table_weight[Finishing]*(('F+ , F-'!E$2-[1]!tbl_gk[[#This Row],[Finishing]])/('F+ , F-'!E$2-'F+ , F-'!E$3))</f>
        <v>1.9965013690294877E-2</v>
      </c>
      <c r="F1475" s="2" cm="1">
        <f t="array" ref="F1475">[1]!table_weight[HeadingAccuracy]*(('F+ , F-'!F$2-[1]!tbl_gk[[#This Row],[HeadingAccuracy]])/('F+ , F-'!F$2-'F+ , F-'!F$3))</f>
        <v>1.210949849973455E-2</v>
      </c>
      <c r="G1475" s="2" cm="1">
        <f t="array" ref="G1475">[1]!table_weight[ShortPassing]*(('F+ , F-'!G$2-[1]!tbl_gk[[#This Row],[ShortPassing]])/('F+ , F-'!G$2-'F+ , F-'!G$3))</f>
        <v>4.781557995763748E-2</v>
      </c>
      <c r="H1475" s="2" cm="1">
        <f t="array" ref="H1475">[1]!table_weight[Volleys]*(('F+ , F-'!H$2-[1]!tbl_gk[[#This Row],[Volleys]])/('F+ , F-'!H$2-'F+ , F-'!H$3))</f>
        <v>2.0833057763785961E-3</v>
      </c>
      <c r="I1475" s="2" cm="1">
        <f t="array" ref="I1475">[1]!table_weight[Dribbling]*(('F+ , F-'!I$2-[1]!tbl_gk[[#This Row],[Dribbling]])/('F+ , F-'!I$2-'F+ , F-'!I$3))</f>
        <v>2.5424833760702249E-2</v>
      </c>
      <c r="J1475" s="2" cm="1">
        <f t="array" ref="J1475">[1]!table_weight[Curve]*(('F+ , F-'!J$2-[1]!tbl_gk[[#This Row],[Curve]])/('F+ , F-'!J$2-'F+ , F-'!J$3))</f>
        <v>9.295879390190295E-3</v>
      </c>
      <c r="K1475" s="2" cm="1">
        <f t="array" ref="K1475">[1]!table_weight[FKAccuracy]*(('F+ , F-'!K$2-[1]!tbl_gk[[#This Row],[FKAccuracy]])/('F+ , F-'!K$2-'F+ , F-'!K$3))</f>
        <v>9.5832065713416324E-3</v>
      </c>
      <c r="L1475" s="2" cm="1">
        <f t="array" ref="L1475">[1]!table_weight[LongPassing]*(('F+ , F-'!L$2-[1]!tbl_gk[[#This Row],[LongPassing]])/('F+ , F-'!L$2-'F+ , F-'!L$3))</f>
        <v>2.2198388103107734E-2</v>
      </c>
      <c r="M1475" s="2" cm="1">
        <f t="array" ref="M1475">[1]!table_weight[BallControl]*(('F+ , F-'!M$2-[1]!tbl_gk[[#This Row],[BallControl]])/('F+ , F-'!M$2-'F+ , F-'!M$3))</f>
        <v>1.5646051545047536E-2</v>
      </c>
      <c r="N1475" s="2" cm="1">
        <f t="array" ref="N1475">[1]!table_weight[Acceleration]*(('F+ , F-'!N$2-[1]!tbl_gk[[#This Row],[Acceleration]])/('F+ , F-'!N$2-'F+ , F-'!N$3))</f>
        <v>9.9214373915066361E-3</v>
      </c>
      <c r="O1475" s="2" cm="1">
        <f t="array" ref="O1475">[1]!table_weight[SprintSpeed]*(('F+ , F-'!O$2-[1]!tbl_gk[[#This Row],[SprintSpeed]])/('F+ , F-'!O$2-'F+ , F-'!O$3))</f>
        <v>9.2765439610587065E-3</v>
      </c>
      <c r="P1475" s="2" cm="1">
        <f t="array" ref="P1475">[1]!table_weight[Agility]*(('F+ , F-'!P$2-[1]!tbl_gk[[#This Row],[Agility]])/('F+ , F-'!P$2-'F+ , F-'!P$3))</f>
        <v>4.680442769886016E-3</v>
      </c>
      <c r="Q1475" s="2" cm="1">
        <f t="array" ref="Q1475">[1]!table_weight[Reactions]*(('F+ , F-'!Q$2-[1]!tbl_gk[[#This Row],[Reactions]])/('F+ , F-'!Q$2-'F+ , F-'!Q$3))</f>
        <v>2.2688248003176282E-3</v>
      </c>
      <c r="R1475" s="2" cm="1">
        <f t="array" ref="R1475">[1]!table_weight[Balance]*(('F+ , F-'!R$2-[1]!tbl_gk[[#This Row],[Balance]])/('F+ , F-'!R$2-'F+ , F-'!R$3))</f>
        <v>2.6697627636390639E-3</v>
      </c>
      <c r="S1475" s="2" cm="1">
        <f t="array" ref="S1475">[1]!table_weight[ShotPower]*(('F+ , F-'!S$2-[1]!tbl_gk[[#This Row],[ShotPower]])/('F+ , F-'!S$2-'F+ , F-'!S$3))</f>
        <v>6.4926873789576834E-3</v>
      </c>
      <c r="T1475" s="2" cm="1">
        <f t="array" ref="T1475">[1]!table_weight[Jumping]*(('F+ , F-'!T$2-[1]!tbl_gk[[#This Row],[Jumping]])/('F+ , F-'!T$2-'F+ , F-'!T$3))</f>
        <v>4.0359382513714759E-3</v>
      </c>
      <c r="U1475" s="2" cm="1">
        <f t="array" ref="U1475">[1]!table_weight[Stamina]*(('F+ , F-'!U$2-[1]!tbl_gk[[#This Row],[Stamina]])/('F+ , F-'!U$2-'F+ , F-'!U$3))</f>
        <v>1.975033612373275E-2</v>
      </c>
      <c r="V1475" s="2" cm="1">
        <f t="array" ref="V1475">[1]!table_weight[Strength]*(('F+ , F-'!V$2-[1]!tbl_gk[[#This Row],[Strength]])/('F+ , F-'!V$2-'F+ , F-'!V$3))</f>
        <v>2.3070682486563184E-2</v>
      </c>
      <c r="W1475" s="2" cm="1">
        <f t="array" ref="W1475">[1]!table_weight[LongShots]*(('F+ , F-'!W$2-[1]!tbl_gk[[#This Row],[LongShots]])/('F+ , F-'!W$2-'F+ , F-'!W$3))</f>
        <v>9.86888481601568E-3</v>
      </c>
      <c r="X1475" s="2" cm="1">
        <f t="array" ref="X1475">[1]!table_weight[Aggression]*(('F+ , F-'!X$2-[1]!tbl_gk[[#This Row],[Aggression]])/('F+ , F-'!X$2-'F+ , F-'!X$3))</f>
        <v>1.0952236081533291E-2</v>
      </c>
      <c r="Y1475" s="2" cm="1">
        <f t="array" ref="Y1475">[1]!table_weight[Interceptions]*(('F+ , F-'!Y$2-[1]!tbl_gk[[#This Row],[Interceptions]])/('F+ , F-'!Y$2-'F+ , F-'!Y$3))</f>
        <v>2.4931919535197796E-2</v>
      </c>
      <c r="Z1475" s="2" cm="1">
        <f t="array" ref="Z1475">[1]!table_weight[Positioning]*(('F+ , F-'!Z$2-[1]!tbl_gk[[#This Row],[Positioning]])/('F+ , F-'!Z$2-'F+ , F-'!Z$3))</f>
        <v>1.7746678835817667E-3</v>
      </c>
      <c r="AA1475" s="2" cm="1">
        <f t="array" ref="AA1475">[1]!table_weight[Vision]*(('F+ , F-'!AA$2-[1]!tbl_gk[[#This Row],[Vision]])/('F+ , F-'!AA$2-'F+ , F-'!AA$3))</f>
        <v>2.2715748909846831E-2</v>
      </c>
      <c r="AB1475" s="2" cm="1">
        <f t="array" ref="AB1475">[1]!table_weight[Penalties]*(('F+ , F-'!AB$2-[1]!tbl_gk[[#This Row],[Penalties]])/('F+ , F-'!AB$2-'F+ , F-'!AB$3))</f>
        <v>2.1922367973657118E-3</v>
      </c>
      <c r="AC1475" s="2" cm="1">
        <f t="array" ref="AC1475">[1]!table_weight[Composure]*(('F+ , F-'!AC$2-[1]!tbl_gk[[#This Row],[Composure]])/('F+ , F-'!AC$2-'F+ , F-'!AC$3))</f>
        <v>2.401806158230982E-3</v>
      </c>
      <c r="AD1475" s="2" cm="1">
        <f t="array" ref="AD1475">[1]!table_weight[Marking]*(('F+ , F-'!AD$2-[1]!tbl_gk[[#This Row],[Marking]])/('F+ , F-'!AD$2-'F+ , F-'!AD$3))</f>
        <v>3.9437064079595283E-2</v>
      </c>
      <c r="AE1475" s="2" cm="1">
        <f t="array" ref="AE1475">[1]!table_weight[StandingTackle]*(('F+ , F-'!AE$2-[1]!tbl_gk[[#This Row],[StandingTackle]])/('F+ , F-'!AE$2-'F+ , F-'!AE$3))</f>
        <v>3.362528621523387E-2</v>
      </c>
      <c r="AF1475" s="2" cm="1">
        <f t="array" ref="AF1475">[1]!table_weight[SlidingTackle]*(('F+ , F-'!AF$2-[1]!tbl_gk[[#This Row],[SlidingTackle]])/('F+ , F-'!AF$2-'F+ , F-'!AF$3))</f>
        <v>1.0461200155850536E-2</v>
      </c>
      <c r="AG1475" s="2" cm="1">
        <f t="array" ref="AG1475">[1]!table_weight[GKDiving]*(('F+ , F-'!AG$2-[1]!tbl_gk[[#This Row],[GKDiving]])/('F+ , F-'!AG$2-'F+ , F-'!AG$3))</f>
        <v>7.1740949193793688E-2</v>
      </c>
      <c r="AH1475" s="2" cm="1">
        <f t="array" ref="AH1475">[1]!table_weight[GKHandling]*(('F+ , F-'!AH$2-[1]!tbl_gk[[#This Row],[GKHandling]])/('F+ , F-'!AH$2-'F+ , F-'!AH$3))</f>
        <v>6.416581791246144E-2</v>
      </c>
      <c r="AI1475" s="2" cm="1">
        <f t="array" ref="AI1475">[1]!table_weight[GKKicking]*(('F+ , F-'!AI$2-[1]!tbl_gk[[#This Row],[GKKicking]])/('F+ , F-'!AI$2-'F+ , F-'!AI$3))</f>
        <v>2.9516276239732256E-2</v>
      </c>
      <c r="AJ1475" s="2" cm="1">
        <f t="array" ref="AJ1475">[1]!table_weight[GKPositioning]*(('F+ , F-'!AJ$2-[1]!tbl_gk[[#This Row],[GKPositioning]])/('F+ , F-'!AJ$2-'F+ , F-'!AJ$3))</f>
        <v>2.2704827876717123E-2</v>
      </c>
      <c r="AK1475" s="2" cm="1">
        <f t="array" ref="AK1475">[1]!table_weight[GKReflexes]*(('F+ , F-'!AK$2-[1]!tbl_gk[[#This Row],[GKReflexes]])/('F+ , F-'!AK$2-'F+ , F-'!AK$3))</f>
        <v>7.1057702058614697E-2</v>
      </c>
    </row>
    <row r="1476" spans="1:37" x14ac:dyDescent="0.55000000000000004">
      <c r="A1476" s="7">
        <f>[1]!tbl_gk[[#This Row],[ID]]</f>
        <v>257618</v>
      </c>
      <c r="B1476" s="1" cm="1">
        <f t="array" ref="B1476">[1]!table_weight[ValueEUR]*(('F+ , F-'!B$2-[1]!tbl_gk[[#This Row],[ValueEUR]])/('F+ , F-'!B$2-'F+ , F-'!B$3))</f>
        <v>1.1297129235428024E-4</v>
      </c>
      <c r="C1476" s="1" cm="1">
        <f t="array" ref="C1476">[1]!table_weight[WageEUR]*(('F+ , F-'!C$2-[1]!tbl_gk[[#This Row],[WageEUR]])/('F+ , F-'!C$2-'F+ , F-'!C$3))</f>
        <v>2.3472561185650898E-4</v>
      </c>
      <c r="D1476" s="1" cm="1">
        <f t="array" ref="D1476">[1]!table_weight[Crossing]*(('F+ , F-'!D$2-[1]!tbl_gk[[#This Row],[Crossing]])/('F+ , F-'!D$2-'F+ , F-'!D$3))</f>
        <v>3.4746129089074922E-2</v>
      </c>
      <c r="E1476" s="1" cm="1">
        <f t="array" ref="E1476">[1]!table_weight[Finishing]*(('F+ , F-'!E$2-[1]!tbl_gk[[#This Row],[Finishing]])/('F+ , F-'!E$2-'F+ , F-'!E$3))</f>
        <v>1.8966763005780131E-2</v>
      </c>
      <c r="F1476" s="1" cm="1">
        <f t="array" ref="F1476">[1]!table_weight[HeadingAccuracy]*(('F+ , F-'!F$2-[1]!tbl_gk[[#This Row],[HeadingAccuracy]])/('F+ , F-'!F$2-'F+ , F-'!F$3))</f>
        <v>1.0439222844598752E-2</v>
      </c>
      <c r="G1476" s="1" cm="1">
        <f t="array" ref="G1476">[1]!table_weight[ShortPassing]*(('F+ , F-'!G$2-[1]!tbl_gk[[#This Row],[ShortPassing]])/('F+ , F-'!G$2-'F+ , F-'!G$3))</f>
        <v>5.484728289258417E-2</v>
      </c>
      <c r="H1476" s="1" cm="1">
        <f t="array" ref="H1476">[1]!table_weight[Volleys]*(('F+ , F-'!H$2-[1]!tbl_gk[[#This Row],[Volleys]])/('F+ , F-'!H$2-'F+ , F-'!H$3))</f>
        <v>2.0833057763785961E-3</v>
      </c>
      <c r="I1476" s="1" cm="1">
        <f t="array" ref="I1476">[1]!table_weight[Dribbling]*(('F+ , F-'!I$2-[1]!tbl_gk[[#This Row],[Dribbling]])/('F+ , F-'!I$2-'F+ , F-'!I$3))</f>
        <v>2.1513320874440363E-2</v>
      </c>
      <c r="J1476" s="1" cm="1">
        <f t="array" ref="J1476">[1]!table_weight[Curve]*(('F+ , F-'!J$2-[1]!tbl_gk[[#This Row],[Curve]])/('F+ , F-'!J$2-'F+ , F-'!J$3))</f>
        <v>9.9719433458404991E-3</v>
      </c>
      <c r="K1476" s="1" cm="1">
        <f t="array" ref="K1476">[1]!table_weight[FKAccuracy]*(('F+ , F-'!K$2-[1]!tbl_gk[[#This Row],[FKAccuracy]])/('F+ , F-'!K$2-'F+ , F-'!K$3))</f>
        <v>9.5832065713416324E-3</v>
      </c>
      <c r="L1476" s="1" cm="1">
        <f t="array" ref="L1476">[1]!table_weight[LongPassing]*(('F+ , F-'!L$2-[1]!tbl_gk[[#This Row],[LongPassing]])/('F+ , F-'!L$2-'F+ , F-'!L$3))</f>
        <v>2.5988356803638323E-2</v>
      </c>
      <c r="M1476" s="1" cm="1">
        <f t="array" ref="M1476">[1]!table_weight[BallControl]*(('F+ , F-'!M$2-[1]!tbl_gk[[#This Row],[BallControl]])/('F+ , F-'!M$2-'F+ , F-'!M$3))</f>
        <v>1.5646051545047536E-2</v>
      </c>
      <c r="N1476" s="1" cm="1">
        <f t="array" ref="N1476">[1]!table_weight[Acceleration]*(('F+ , F-'!N$2-[1]!tbl_gk[[#This Row],[Acceleration]])/('F+ , F-'!N$2-'F+ , F-'!N$3))</f>
        <v>5.4116931226399828E-3</v>
      </c>
      <c r="O1476" s="1" cm="1">
        <f t="array" ref="O1476">[1]!table_weight[SprintSpeed]*(('F+ , F-'!O$2-[1]!tbl_gk[[#This Row],[SprintSpeed]])/('F+ , F-'!O$2-'F+ , F-'!O$3))</f>
        <v>5.3410404624277394E-3</v>
      </c>
      <c r="P1476" s="1" cm="1">
        <f t="array" ref="P1476">[1]!table_weight[Agility]*(('F+ , F-'!P$2-[1]!tbl_gk[[#This Row],[Agility]])/('F+ , F-'!P$2-'F+ , F-'!P$3))</f>
        <v>4.2123984928974139E-3</v>
      </c>
      <c r="Q1476" s="1" cm="1">
        <f t="array" ref="Q1476">[1]!table_weight[Reactions]*(('F+ , F-'!Q$2-[1]!tbl_gk[[#This Row],[Reactions]])/('F+ , F-'!Q$2-'F+ , F-'!Q$3))</f>
        <v>1.3406692001876892E-3</v>
      </c>
      <c r="R1476" s="1" cm="1">
        <f t="array" ref="R1476">[1]!table_weight[Balance]*(('F+ , F-'!R$2-[1]!tbl_gk[[#This Row],[Balance]])/('F+ , F-'!R$2-'F+ , F-'!R$3))</f>
        <v>2.0488877023276536E-3</v>
      </c>
      <c r="S1476" s="1" cm="1">
        <f t="array" ref="S1476">[1]!table_weight[ShotPower]*(('F+ , F-'!S$2-[1]!tbl_gk[[#This Row],[ShotPower]])/('F+ , F-'!S$2-'F+ , F-'!S$3))</f>
        <v>6.2329798837993753E-3</v>
      </c>
      <c r="T1476" s="1" cm="1">
        <f t="array" ref="T1476">[1]!table_weight[Jumping]*(('F+ , F-'!T$2-[1]!tbl_gk[[#This Row],[Jumping]])/('F+ , F-'!T$2-'F+ , F-'!T$3))</f>
        <v>1.8891625857483504E-3</v>
      </c>
      <c r="U1476" s="1" cm="1">
        <f t="array" ref="U1476">[1]!table_weight[Stamina]*(('F+ , F-'!U$2-[1]!tbl_gk[[#This Row],[Stamina]])/('F+ , F-'!U$2-'F+ , F-'!U$3))</f>
        <v>1.288065399373875E-2</v>
      </c>
      <c r="V1476" s="1" cm="1">
        <f t="array" ref="V1476">[1]!table_weight[Strength]*(('F+ , F-'!V$2-[1]!tbl_gk[[#This Row],[Strength]])/('F+ , F-'!V$2-'F+ , F-'!V$3))</f>
        <v>6.2113375925362422E-3</v>
      </c>
      <c r="W1476" s="1" cm="1">
        <f t="array" ref="W1476">[1]!table_weight[LongShots]*(('F+ , F-'!W$2-[1]!tbl_gk[[#This Row],[LongShots]])/('F+ , F-'!W$2-'F+ , F-'!W$3))</f>
        <v>1.0128592311173986E-2</v>
      </c>
      <c r="X1476" s="1" cm="1">
        <f t="array" ref="X1476">[1]!table_weight[Aggression]*(('F+ , F-'!X$2-[1]!tbl_gk[[#This Row],[Aggression]])/('F+ , F-'!X$2-'F+ , F-'!X$3))</f>
        <v>9.7353209613629272E-3</v>
      </c>
      <c r="Y1476" s="1" cm="1">
        <f t="array" ref="Y1476">[1]!table_weight[Interceptions]*(('F+ , F-'!Y$2-[1]!tbl_gk[[#This Row],[Interceptions]])/('F+ , F-'!Y$2-'F+ , F-'!Y$3))</f>
        <v>1.5928726369709705E-2</v>
      </c>
      <c r="Z1476" s="1" cm="1">
        <f t="array" ref="Z1476">[1]!table_weight[Positioning]*(('F+ , F-'!Z$2-[1]!tbl_gk[[#This Row],[Positioning]])/('F+ , F-'!Z$2-'F+ , F-'!Z$3))</f>
        <v>1.7746678835817667E-3</v>
      </c>
      <c r="AA1476" s="1" cm="1">
        <f t="array" ref="AA1476">[1]!table_weight[Vision]*(('F+ , F-'!AA$2-[1]!tbl_gk[[#This Row],[Vision]])/('F+ , F-'!AA$2-'F+ , F-'!AA$3))</f>
        <v>1.4907210222086981E-2</v>
      </c>
      <c r="AB1476" s="1" cm="1">
        <f t="array" ref="AB1476">[1]!table_weight[Penalties]*(('F+ , F-'!AB$2-[1]!tbl_gk[[#This Row],[Penalties]])/('F+ , F-'!AB$2-'F+ , F-'!AB$3))</f>
        <v>2.2313838830329571E-3</v>
      </c>
      <c r="AC1476" s="1" cm="1">
        <f t="array" ref="AC1476">[1]!table_weight[Composure]*(('F+ , F-'!AC$2-[1]!tbl_gk[[#This Row],[Composure]])/('F+ , F-'!AC$2-'F+ , F-'!AC$3))</f>
        <v>1.2275898142069463E-3</v>
      </c>
      <c r="AD1476" s="1" cm="1">
        <f t="array" ref="AD1476">[1]!table_weight[Marking]*(('F+ , F-'!AD$2-[1]!tbl_gk[[#This Row],[Marking]])/('F+ , F-'!AD$2-'F+ , F-'!AD$3))</f>
        <v>1.7352308195021923E-2</v>
      </c>
      <c r="AE1476" s="1" cm="1">
        <f t="array" ref="AE1476">[1]!table_weight[StandingTackle]*(('F+ , F-'!AE$2-[1]!tbl_gk[[#This Row],[StandingTackle]])/('F+ , F-'!AE$2-'F+ , F-'!AE$3))</f>
        <v>2.6900228972187096E-2</v>
      </c>
      <c r="AF1476" s="1" cm="1">
        <f t="array" ref="AF1476">[1]!table_weight[SlidingTackle]*(('F+ , F-'!AF$2-[1]!tbl_gk[[#This Row],[SlidingTackle]])/('F+ , F-'!AF$2-'F+ , F-'!AF$3))</f>
        <v>8.9667429907290316E-3</v>
      </c>
      <c r="AG1476" s="1" cm="1">
        <f t="array" ref="AG1476">[1]!table_weight[GKDiving]*(('F+ , F-'!AG$2-[1]!tbl_gk[[#This Row],[GKDiving]])/('F+ , F-'!AG$2-'F+ , F-'!AG$3))</f>
        <v>4.6119181624581652E-2</v>
      </c>
      <c r="AH1476" s="1" cm="1">
        <f t="array" ref="AH1476">[1]!table_weight[GKHandling]*(('F+ , F-'!AH$2-[1]!tbl_gk[[#This Row],[GKHandling]])/('F+ , F-'!AH$2-'F+ , F-'!AH$3))</f>
        <v>5.5253898757952898E-2</v>
      </c>
      <c r="AI1476" s="1" cm="1">
        <f t="array" ref="AI1476">[1]!table_weight[GKKicking]*(('F+ , F-'!AI$2-[1]!tbl_gk[[#This Row],[GKKicking]])/('F+ , F-'!AI$2-'F+ , F-'!AI$3))</f>
        <v>2.8621843626407038E-2</v>
      </c>
      <c r="AJ1476" s="1" cm="1">
        <f t="array" ref="AJ1476">[1]!table_weight[GKPositioning]*(('F+ , F-'!AJ$2-[1]!tbl_gk[[#This Row],[GKPositioning]])/('F+ , F-'!AJ$2-'F+ , F-'!AJ$3))</f>
        <v>2.0182069223748555E-2</v>
      </c>
      <c r="AK1476" s="1" cm="1">
        <f t="array" ref="AK1476">[1]!table_weight[GKReflexes]*(('F+ , F-'!AK$2-[1]!tbl_gk[[#This Row],[GKReflexes]])/('F+ , F-'!AK$2-'F+ , F-'!AK$3))</f>
        <v>4.7371801372409796E-2</v>
      </c>
    </row>
    <row r="1477" spans="1:37" x14ac:dyDescent="0.55000000000000004">
      <c r="A1477" s="8">
        <f>[1]!tbl_gk[[#This Row],[ID]]</f>
        <v>257637</v>
      </c>
      <c r="B1477" s="2" cm="1">
        <f t="array" ref="B1477">[1]!table_weight[ValueEUR]*(('F+ , F-'!B$2-[1]!tbl_gk[[#This Row],[ValueEUR]])/('F+ , F-'!B$2-'F+ , F-'!B$3))</f>
        <v>1.5927100233554262E-4</v>
      </c>
      <c r="C1477" s="2" cm="1">
        <f t="array" ref="C1477">[1]!table_weight[WageEUR]*(('F+ , F-'!C$2-[1]!tbl_gk[[#This Row],[WageEUR]])/('F+ , F-'!C$2-'F+ , F-'!C$3))</f>
        <v>2.3472561185650898E-4</v>
      </c>
      <c r="D1477" s="2" cm="1">
        <f t="array" ref="D1477">[1]!table_weight[Crossing]*(('F+ , F-'!D$2-[1]!tbl_gk[[#This Row],[Crossing]])/('F+ , F-'!D$2-'F+ , F-'!D$3))</f>
        <v>3.81086577105983E-2</v>
      </c>
      <c r="E1477" s="2" cm="1">
        <f t="array" ref="E1477">[1]!table_weight[Finishing]*(('F+ , F-'!E$2-[1]!tbl_gk[[#This Row],[Finishing]])/('F+ , F-'!E$2-'F+ , F-'!E$3))</f>
        <v>1.8966763005780131E-2</v>
      </c>
      <c r="F1477" s="2" cm="1">
        <f t="array" ref="F1477">[1]!table_weight[HeadingAccuracy]*(('F+ , F-'!F$2-[1]!tbl_gk[[#This Row],[HeadingAccuracy]])/('F+ , F-'!F$2-'F+ , F-'!F$3))</f>
        <v>1.1274360672166649E-2</v>
      </c>
      <c r="G1477" s="2" cm="1">
        <f t="array" ref="G1477">[1]!table_weight[ShortPassing]*(('F+ , F-'!G$2-[1]!tbl_gk[[#This Row],[ShortPassing]])/('F+ , F-'!G$2-'F+ , F-'!G$3))</f>
        <v>5.2034601718605494E-2</v>
      </c>
      <c r="H1477" s="2" cm="1">
        <f t="array" ref="H1477">[1]!table_weight[Volleys]*(('F+ , F-'!H$2-[1]!tbl_gk[[#This Row],[Volleys]])/('F+ , F-'!H$2-'F+ , F-'!H$3))</f>
        <v>2.3147841959762173E-3</v>
      </c>
      <c r="I1477" s="2" cm="1">
        <f t="array" ref="I1477">[1]!table_weight[Dribbling]*(('F+ , F-'!I$2-[1]!tbl_gk[[#This Row],[Dribbling]])/('F+ , F-'!I$2-'F+ , F-'!I$3))</f>
        <v>2.1513320874440363E-2</v>
      </c>
      <c r="J1477" s="2" cm="1">
        <f t="array" ref="J1477">[1]!table_weight[Curve]*(('F+ , F-'!J$2-[1]!tbl_gk[[#This Row],[Curve]])/('F+ , F-'!J$2-'F+ , F-'!J$3))</f>
        <v>1.0478991312578151E-2</v>
      </c>
      <c r="K1477" s="2" cm="1">
        <f t="array" ref="K1477">[1]!table_weight[FKAccuracy]*(('F+ , F-'!K$2-[1]!tbl_gk[[#This Row],[FKAccuracy]])/('F+ , F-'!K$2-'F+ , F-'!K$3))</f>
        <v>9.8874353513842238E-3</v>
      </c>
      <c r="L1477" s="2" cm="1">
        <f t="array" ref="L1477">[1]!table_weight[LongPassing]*(('F+ , F-'!L$2-[1]!tbl_gk[[#This Row],[LongPassing]])/('F+ , F-'!L$2-'F+ , F-'!L$3))</f>
        <v>2.3822660403335128E-2</v>
      </c>
      <c r="M1477" s="2" cm="1">
        <f t="array" ref="M1477">[1]!table_weight[BallControl]*(('F+ , F-'!M$2-[1]!tbl_gk[[#This Row],[BallControl]])/('F+ , F-'!M$2-'F+ , F-'!M$3))</f>
        <v>1.4342213916293577E-2</v>
      </c>
      <c r="N1477" s="2" cm="1">
        <f t="array" ref="N1477">[1]!table_weight[Acceleration]*(('F+ , F-'!N$2-[1]!tbl_gk[[#This Row],[Acceleration]])/('F+ , F-'!N$2-'F+ , F-'!N$3))</f>
        <v>1.0146924604949968E-2</v>
      </c>
      <c r="O1477" s="2" cm="1">
        <f t="array" ref="O1477">[1]!table_weight[SprintSpeed]*(('F+ , F-'!O$2-[1]!tbl_gk[[#This Row],[SprintSpeed]])/('F+ , F-'!O$2-'F+ , F-'!O$3))</f>
        <v>1.0682080924855479E-2</v>
      </c>
      <c r="P1477" s="2" cm="1">
        <f t="array" ref="P1477">[1]!table_weight[Agility]*(('F+ , F-'!P$2-[1]!tbl_gk[[#This Row],[Agility]])/('F+ , F-'!P$2-'F+ , F-'!P$3))</f>
        <v>4.9144649083803166E-3</v>
      </c>
      <c r="Q1477" s="2" cm="1">
        <f t="array" ref="Q1477">[1]!table_weight[Reactions]*(('F+ , F-'!Q$2-[1]!tbl_gk[[#This Row],[Reactions]])/('F+ , F-'!Q$2-'F+ , F-'!Q$3))</f>
        <v>1.8047470002526586E-3</v>
      </c>
      <c r="R1477" s="2" cm="1">
        <f t="array" ref="R1477">[1]!table_weight[Balance]*(('F+ , F-'!R$2-[1]!tbl_gk[[#This Row],[Balance]])/('F+ , F-'!R$2-'F+ , F-'!R$3))</f>
        <v>2.359325232983359E-3</v>
      </c>
      <c r="S1477" s="2" cm="1">
        <f t="array" ref="S1477">[1]!table_weight[ShotPower]*(('F+ , F-'!S$2-[1]!tbl_gk[[#This Row],[ShotPower]])/('F+ , F-'!S$2-'F+ , F-'!S$3))</f>
        <v>7.271809864432606E-3</v>
      </c>
      <c r="T1477" s="2" cm="1">
        <f t="array" ref="T1477">[1]!table_weight[Jumping]*(('F+ , F-'!T$2-[1]!tbl_gk[[#This Row],[Jumping]])/('F+ , F-'!T$2-'F+ , F-'!T$3))</f>
        <v>3.9500672247465502E-3</v>
      </c>
      <c r="U1477" s="2" cm="1">
        <f t="array" ref="U1477">[1]!table_weight[Stamina]*(('F+ , F-'!U$2-[1]!tbl_gk[[#This Row],[Stamina]])/('F+ , F-'!U$2-'F+ , F-'!U$3))</f>
        <v>1.88916258574835E-2</v>
      </c>
      <c r="V1477" s="2" cm="1">
        <f t="array" ref="V1477">[1]!table_weight[Strength]*(('F+ , F-'!V$2-[1]!tbl_gk[[#This Row],[Strength]])/('F+ , F-'!V$2-'F+ , F-'!V$3))</f>
        <v>2.4845350370144969E-2</v>
      </c>
      <c r="W1477" s="2" cm="1">
        <f t="array" ref="W1477">[1]!table_weight[LongShots]*(('F+ , F-'!W$2-[1]!tbl_gk[[#This Row],[LongShots]])/('F+ , F-'!W$2-'F+ , F-'!W$3))</f>
        <v>1.0128592311173986E-2</v>
      </c>
      <c r="X1477" s="2" cm="1">
        <f t="array" ref="X1477">[1]!table_weight[Aggression]*(('F+ , F-'!X$2-[1]!tbl_gk[[#This Row],[Aggression]])/('F+ , F-'!X$2-'F+ , F-'!X$3))</f>
        <v>1.7036811682385123E-2</v>
      </c>
      <c r="Y1477" s="2" cm="1">
        <f t="array" ref="Y1477">[1]!table_weight[Interceptions]*(('F+ , F-'!Y$2-[1]!tbl_gk[[#This Row],[Interceptions]])/('F+ , F-'!Y$2-'F+ , F-'!Y$3))</f>
        <v>2.5624472855619959E-2</v>
      </c>
      <c r="Z1477" s="2" cm="1">
        <f t="array" ref="Z1477">[1]!table_weight[Positioning]*(('F+ , F-'!Z$2-[1]!tbl_gk[[#This Row],[Positioning]])/('F+ , F-'!Z$2-'F+ , F-'!Z$3))</f>
        <v>1.7746678835817667E-3</v>
      </c>
      <c r="AA1477" s="2" cm="1">
        <f t="array" ref="AA1477">[1]!table_weight[Vision]*(('F+ , F-'!AA$2-[1]!tbl_gk[[#This Row],[Vision]])/('F+ , F-'!AA$2-'F+ , F-'!AA$3))</f>
        <v>2.4845350370144972E-2</v>
      </c>
      <c r="AB1477" s="2" cm="1">
        <f t="array" ref="AB1477">[1]!table_weight[Penalties]*(('F+ , F-'!AB$2-[1]!tbl_gk[[#This Row],[Penalties]])/('F+ , F-'!AB$2-'F+ , F-'!AB$3))</f>
        <v>2.3488251400346914E-3</v>
      </c>
      <c r="AC1477" s="2" cm="1">
        <f t="array" ref="AC1477">[1]!table_weight[Composure]*(('F+ , F-'!AC$2-[1]!tbl_gk[[#This Row],[Composure]])/('F+ , F-'!AC$2-'F+ , F-'!AC$3))</f>
        <v>2.188312277499339E-3</v>
      </c>
      <c r="AD1477" s="2" cm="1">
        <f t="array" ref="AD1477">[1]!table_weight[Marking]*(('F+ , F-'!AD$2-[1]!tbl_gk[[#This Row],[Marking]])/('F+ , F-'!AD$2-'F+ , F-'!AD$3))</f>
        <v>3.7859581516411465E-2</v>
      </c>
      <c r="AE1477" s="2" cm="1">
        <f t="array" ref="AE1477">[1]!table_weight[StandingTackle]*(('F+ , F-'!AE$2-[1]!tbl_gk[[#This Row],[StandingTackle]])/('F+ , F-'!AE$2-'F+ , F-'!AE$3))</f>
        <v>2.241685747682258E-2</v>
      </c>
      <c r="AF1477" s="2" cm="1">
        <f t="array" ref="AF1477">[1]!table_weight[SlidingTackle]*(('F+ , F-'!AF$2-[1]!tbl_gk[[#This Row],[SlidingTackle]])/('F+ , F-'!AF$2-'F+ , F-'!AF$3))</f>
        <v>9.7139715732897855E-3</v>
      </c>
      <c r="AG1477" s="2" cm="1">
        <f t="array" ref="AG1477">[1]!table_weight[GKDiving]*(('F+ , F-'!AG$2-[1]!tbl_gk[[#This Row],[GKDiving]])/('F+ , F-'!AG$2-'F+ , F-'!AG$3))</f>
        <v>5.1243535138424057E-2</v>
      </c>
      <c r="AH1477" s="2" cm="1">
        <f t="array" ref="AH1477">[1]!table_weight[GKHandling]*(('F+ , F-'!AH$2-[1]!tbl_gk[[#This Row],[GKHandling]])/('F+ , F-'!AH$2-'F+ , F-'!AH$3))</f>
        <v>5.7036282588854605E-2</v>
      </c>
      <c r="AI1477" s="2" cm="1">
        <f t="array" ref="AI1477">[1]!table_weight[GKKicking]*(('F+ , F-'!AI$2-[1]!tbl_gk[[#This Row],[GKKicking]])/('F+ , F-'!AI$2-'F+ , F-'!AI$3))</f>
        <v>3.309400669303314E-2</v>
      </c>
      <c r="AJ1477" s="2" cm="1">
        <f t="array" ref="AJ1477">[1]!table_weight[GKPositioning]*(('F+ , F-'!AJ$2-[1]!tbl_gk[[#This Row],[GKPositioning]])/('F+ , F-'!AJ$2-'F+ , F-'!AJ$3))</f>
        <v>2.0812758886990693E-2</v>
      </c>
      <c r="AK1477" s="2" cm="1">
        <f t="array" ref="AK1477">[1]!table_weight[GKReflexes]*(('F+ , F-'!AK$2-[1]!tbl_gk[[#This Row],[GKReflexes]])/('F+ , F-'!AK$2-'F+ , F-'!AK$3))</f>
        <v>4.9193793732887098E-2</v>
      </c>
    </row>
    <row r="1478" spans="1:37" x14ac:dyDescent="0.55000000000000004">
      <c r="A1478" s="7">
        <f>[1]!tbl_gk[[#This Row],[ID]]</f>
        <v>257638</v>
      </c>
      <c r="B1478" s="1" cm="1">
        <f t="array" ref="B1478">[1]!table_weight[ValueEUR]*(('F+ , F-'!B$2-[1]!tbl_gk[[#This Row],[ValueEUR]])/('F+ , F-'!B$2-'F+ , F-'!B$3))</f>
        <v>2.8273689561890902E-4</v>
      </c>
      <c r="C1478" s="1" cm="1">
        <f t="array" ref="C1478">[1]!table_weight[WageEUR]*(('F+ , F-'!C$2-[1]!tbl_gk[[#This Row],[WageEUR]])/('F+ , F-'!C$2-'F+ , F-'!C$3))</f>
        <v>3.9120935309418161E-4</v>
      </c>
      <c r="D1478" s="1" cm="1">
        <f t="array" ref="D1478">[1]!table_weight[Crossing]*(('F+ , F-'!D$2-[1]!tbl_gk[[#This Row],[Crossing]])/('F+ , F-'!D$2-'F+ , F-'!D$3))</f>
        <v>3.9229500584439428E-2</v>
      </c>
      <c r="E1478" s="1" cm="1">
        <f t="array" ref="E1478">[1]!table_weight[Finishing]*(('F+ , F-'!E$2-[1]!tbl_gk[[#This Row],[Finishing]])/('F+ , F-'!E$2-'F+ , F-'!E$3))</f>
        <v>2.2959765743839108E-2</v>
      </c>
      <c r="F1478" s="1" cm="1">
        <f t="array" ref="F1478">[1]!table_weight[HeadingAccuracy]*(('F+ , F-'!F$2-[1]!tbl_gk[[#This Row],[HeadingAccuracy]])/('F+ , F-'!F$2-'F+ , F-'!F$3))</f>
        <v>1.1274360672166649E-2</v>
      </c>
      <c r="G1478" s="1" cm="1">
        <f t="array" ref="G1478">[1]!table_weight[ShortPassing]*(('F+ , F-'!G$2-[1]!tbl_gk[[#This Row],[ShortPassing]])/('F+ , F-'!G$2-'F+ , F-'!G$3))</f>
        <v>5.2034601718605494E-2</v>
      </c>
      <c r="H1478" s="1" cm="1">
        <f t="array" ref="H1478">[1]!table_weight[Volleys]*(('F+ , F-'!H$2-[1]!tbl_gk[[#This Row],[Volleys]])/('F+ , F-'!H$2-'F+ , F-'!H$3))</f>
        <v>2.5462626155738394E-3</v>
      </c>
      <c r="I1478" s="1" cm="1">
        <f t="array" ref="I1478">[1]!table_weight[Dribbling]*(('F+ , F-'!I$2-[1]!tbl_gk[[#This Row],[Dribbling]])/('F+ , F-'!I$2-'F+ , F-'!I$3))</f>
        <v>2.1513320874440363E-2</v>
      </c>
      <c r="J1478" s="1" cm="1">
        <f t="array" ref="J1478">[1]!table_weight[Curve]*(('F+ , F-'!J$2-[1]!tbl_gk[[#This Row],[Curve]])/('F+ , F-'!J$2-'F+ , F-'!J$3))</f>
        <v>9.8029273569279467E-3</v>
      </c>
      <c r="K1478" s="1" cm="1">
        <f t="array" ref="K1478">[1]!table_weight[FKAccuracy]*(('F+ , F-'!K$2-[1]!tbl_gk[[#This Row],[FKAccuracy]])/('F+ , F-'!K$2-'F+ , F-'!K$3))</f>
        <v>9.7353209613629272E-3</v>
      </c>
      <c r="L1478" s="1" cm="1">
        <f t="array" ref="L1478">[1]!table_weight[LongPassing]*(('F+ , F-'!L$2-[1]!tbl_gk[[#This Row],[LongPassing]])/('F+ , F-'!L$2-'F+ , F-'!L$3))</f>
        <v>2.4905508603486726E-2</v>
      </c>
      <c r="M1478" s="1" cm="1">
        <f t="array" ref="M1478">[1]!table_weight[BallControl]*(('F+ , F-'!M$2-[1]!tbl_gk[[#This Row],[BallControl]])/('F+ , F-'!M$2-'F+ , F-'!M$3))</f>
        <v>1.6080664087965525E-2</v>
      </c>
      <c r="N1478" s="1" cm="1">
        <f t="array" ref="N1478">[1]!table_weight[Acceleration]*(('F+ , F-'!N$2-[1]!tbl_gk[[#This Row],[Acceleration]])/('F+ , F-'!N$2-'F+ , F-'!N$3))</f>
        <v>9.244975751176639E-3</v>
      </c>
      <c r="O1478" s="1" cm="1">
        <f t="array" ref="O1478">[1]!table_weight[SprintSpeed]*(('F+ , F-'!O$2-[1]!tbl_gk[[#This Row],[SprintSpeed]])/('F+ , F-'!O$2-'F+ , F-'!O$3))</f>
        <v>1.0119866139336769E-2</v>
      </c>
      <c r="P1478" s="1" cm="1">
        <f t="array" ref="P1478">[1]!table_weight[Agility]*(('F+ , F-'!P$2-[1]!tbl_gk[[#This Row],[Agility]])/('F+ , F-'!P$2-'F+ , F-'!P$3))</f>
        <v>4.7974538391331659E-3</v>
      </c>
      <c r="Q1478" s="1" cm="1">
        <f t="array" ref="Q1478">[1]!table_weight[Reactions]*(('F+ , F-'!Q$2-[1]!tbl_gk[[#This Row],[Reactions]])/('F+ , F-'!Q$2-'F+ , F-'!Q$3))</f>
        <v>1.7531828002454398E-3</v>
      </c>
      <c r="R1478" s="1" cm="1">
        <f t="array" ref="R1478">[1]!table_weight[Balance]*(('F+ , F-'!R$2-[1]!tbl_gk[[#This Row],[Balance]])/('F+ , F-'!R$2-'F+ , F-'!R$3))</f>
        <v>2.7939377759013465E-3</v>
      </c>
      <c r="S1478" s="1" cm="1">
        <f t="array" ref="S1478">[1]!table_weight[ShotPower]*(('F+ , F-'!S$2-[1]!tbl_gk[[#This Row],[ShotPower]])/('F+ , F-'!S$2-'F+ , F-'!S$3))</f>
        <v>6.7523948741159906E-3</v>
      </c>
      <c r="T1478" s="1" cm="1">
        <f t="array" ref="T1478">[1]!table_weight[Jumping]*(('F+ , F-'!T$2-[1]!tbl_gk[[#This Row],[Jumping]])/('F+ , F-'!T$2-'F+ , F-'!T$3))</f>
        <v>4.6370354377459509E-3</v>
      </c>
      <c r="U1478" s="1" cm="1">
        <f t="array" ref="U1478">[1]!table_weight[Stamina]*(('F+ , F-'!U$2-[1]!tbl_gk[[#This Row],[Stamina]])/('F+ , F-'!U$2-'F+ , F-'!U$3))</f>
        <v>2.1467756656231247E-2</v>
      </c>
      <c r="V1478" s="1" cm="1">
        <f t="array" ref="V1478">[1]!table_weight[Strength]*(('F+ , F-'!V$2-[1]!tbl_gk[[#This Row],[Strength]])/('F+ , F-'!V$2-'F+ , F-'!V$3))</f>
        <v>3.1056687962681212E-2</v>
      </c>
      <c r="W1478" s="1" cm="1">
        <f t="array" ref="W1478">[1]!table_weight[LongShots]*(('F+ , F-'!W$2-[1]!tbl_gk[[#This Row],[LongShots]])/('F+ , F-'!W$2-'F+ , F-'!W$3))</f>
        <v>1.0128592311173986E-2</v>
      </c>
      <c r="X1478" s="1" cm="1">
        <f t="array" ref="X1478">[1]!table_weight[Aggression]*(('F+ , F-'!X$2-[1]!tbl_gk[[#This Row],[Aggression]])/('F+ , F-'!X$2-'F+ , F-'!X$3))</f>
        <v>1.5211439002129575E-2</v>
      </c>
      <c r="Y1478" s="1" cm="1">
        <f t="array" ref="Y1478">[1]!table_weight[Interceptions]*(('F+ , F-'!Y$2-[1]!tbl_gk[[#This Row],[Interceptions]])/('F+ , F-'!Y$2-'F+ , F-'!Y$3))</f>
        <v>2.3546812894353474E-2</v>
      </c>
      <c r="Z1478" s="1" cm="1">
        <f t="array" ref="Z1478">[1]!table_weight[Positioning]*(('F+ , F-'!Z$2-[1]!tbl_gk[[#This Row],[Positioning]])/('F+ , F-'!Z$2-'F+ , F-'!Z$3))</f>
        <v>1.9225568738802474E-3</v>
      </c>
      <c r="AA1478" s="1" cm="1">
        <f t="array" ref="AA1478">[1]!table_weight[Vision]*(('F+ , F-'!AA$2-[1]!tbl_gk[[#This Row],[Vision]])/('F+ , F-'!AA$2-'F+ , F-'!AA$3))</f>
        <v>2.5555217523577683E-2</v>
      </c>
      <c r="AB1478" s="1" cm="1">
        <f t="array" ref="AB1478">[1]!table_weight[Penalties]*(('F+ , F-'!AB$2-[1]!tbl_gk[[#This Row],[Penalties]])/('F+ , F-'!AB$2-'F+ , F-'!AB$3))</f>
        <v>2.3879722257019362E-3</v>
      </c>
      <c r="AC1478" s="1" cm="1">
        <f t="array" ref="AC1478">[1]!table_weight[Composure]*(('F+ , F-'!AC$2-[1]!tbl_gk[[#This Row],[Composure]])/('F+ , F-'!AC$2-'F+ , F-'!AC$3))</f>
        <v>2.0815653371335178E-3</v>
      </c>
      <c r="AD1478" s="1" cm="1">
        <f t="array" ref="AD1478">[1]!table_weight[Marking]*(('F+ , F-'!AD$2-[1]!tbl_gk[[#This Row],[Marking]])/('F+ , F-'!AD$2-'F+ , F-'!AD$3))</f>
        <v>3.7859581516411465E-2</v>
      </c>
      <c r="AE1478" s="1" cm="1">
        <f t="array" ref="AE1478">[1]!table_weight[StandingTackle]*(('F+ , F-'!AE$2-[1]!tbl_gk[[#This Row],[StandingTackle]])/('F+ , F-'!AE$2-'F+ , F-'!AE$3))</f>
        <v>2.6900228972187096E-2</v>
      </c>
      <c r="AF1478" s="1" cm="1">
        <f t="array" ref="AF1478">[1]!table_weight[SlidingTackle]*(('F+ , F-'!AF$2-[1]!tbl_gk[[#This Row],[SlidingTackle]])/('F+ , F-'!AF$2-'F+ , F-'!AF$3))</f>
        <v>1.0461200155850536E-2</v>
      </c>
      <c r="AG1478" s="1" cm="1">
        <f t="array" ref="AG1478">[1]!table_weight[GKDiving]*(('F+ , F-'!AG$2-[1]!tbl_gk[[#This Row],[GKDiving]])/('F+ , F-'!AG$2-'F+ , F-'!AG$3))</f>
        <v>4.7827299462529123E-2</v>
      </c>
      <c r="AH1478" s="1" cm="1">
        <f t="array" ref="AH1478">[1]!table_weight[GKHandling]*(('F+ , F-'!AH$2-[1]!tbl_gk[[#This Row],[GKHandling]])/('F+ , F-'!AH$2-'F+ , F-'!AH$3))</f>
        <v>5.3471514927051197E-2</v>
      </c>
      <c r="AI1478" s="1" cm="1">
        <f t="array" ref="AI1478">[1]!table_weight[GKKicking]*(('F+ , F-'!AI$2-[1]!tbl_gk[[#This Row],[GKKicking]])/('F+ , F-'!AI$2-'F+ , F-'!AI$3))</f>
        <v>3.0410708853057477E-2</v>
      </c>
      <c r="AJ1478" s="1" cm="1">
        <f t="array" ref="AJ1478">[1]!table_weight[GKPositioning]*(('F+ , F-'!AJ$2-[1]!tbl_gk[[#This Row],[GKPositioning]])/('F+ , F-'!AJ$2-'F+ , F-'!AJ$3))</f>
        <v>1.7028620907537841E-2</v>
      </c>
      <c r="AK1478" s="1" cm="1">
        <f t="array" ref="AK1478">[1]!table_weight[GKReflexes]*(('F+ , F-'!AK$2-[1]!tbl_gk[[#This Row],[GKReflexes]])/('F+ , F-'!AK$2-'F+ , F-'!AK$3))</f>
        <v>4.3727816651455198E-2</v>
      </c>
    </row>
    <row r="1479" spans="1:37" x14ac:dyDescent="0.55000000000000004">
      <c r="A1479" s="8">
        <f>[1]!tbl_gk[[#This Row],[ID]]</f>
        <v>257640</v>
      </c>
      <c r="B1479" s="2" cm="1">
        <f t="array" ref="B1479">[1]!table_weight[ValueEUR]*(('F+ , F-'!B$2-[1]!tbl_gk[[#This Row],[ValueEUR]])/('F+ , F-'!B$2-'F+ , F-'!B$3))</f>
        <v>1.0525467402406984E-4</v>
      </c>
      <c r="C1479" s="2" cm="1">
        <f t="array" ref="C1479">[1]!table_weight[WageEUR]*(('F+ , F-'!C$2-[1]!tbl_gk[[#This Row],[WageEUR]])/('F+ , F-'!C$2-'F+ , F-'!C$3))</f>
        <v>3.9120935309418157E-5</v>
      </c>
      <c r="D1479" s="2" cm="1">
        <f t="array" ref="D1479">[1]!table_weight[Crossing]*(('F+ , F-'!D$2-[1]!tbl_gk[[#This Row],[Crossing]])/('F+ , F-'!D$2-'F+ , F-'!D$3))</f>
        <v>3.5866971962916043E-2</v>
      </c>
      <c r="E1479" s="2" cm="1">
        <f t="array" ref="E1479">[1]!table_weight[Finishing]*(('F+ , F-'!E$2-[1]!tbl_gk[[#This Row],[Finishing]])/('F+ , F-'!E$2-'F+ , F-'!E$3))</f>
        <v>1.7968512321265388E-2</v>
      </c>
      <c r="F1479" s="2" cm="1">
        <f t="array" ref="F1479">[1]!table_weight[HeadingAccuracy]*(('F+ , F-'!F$2-[1]!tbl_gk[[#This Row],[HeadingAccuracy]])/('F+ , F-'!F$2-'F+ , F-'!F$3))</f>
        <v>2.5054134827037001E-3</v>
      </c>
      <c r="G1479" s="2" cm="1">
        <f t="array" ref="G1479">[1]!table_weight[ShortPassing]*(('F+ , F-'!G$2-[1]!tbl_gk[[#This Row],[ShortPassing]])/('F+ , F-'!G$2-'F+ , F-'!G$3))</f>
        <v>5.7659964066562854E-2</v>
      </c>
      <c r="H1479" s="2" cm="1">
        <f t="array" ref="H1479">[1]!table_weight[Volleys]*(('F+ , F-'!H$2-[1]!tbl_gk[[#This Row],[Volleys]])/('F+ , F-'!H$2-'F+ , F-'!H$3))</f>
        <v>2.0833057763785961E-3</v>
      </c>
      <c r="I1479" s="2" cm="1">
        <f t="array" ref="I1479">[1]!table_weight[Dribbling]*(('F+ , F-'!I$2-[1]!tbl_gk[[#This Row],[Dribbling]])/('F+ , F-'!I$2-'F+ , F-'!I$3))</f>
        <v>1.9557564431309422E-2</v>
      </c>
      <c r="J1479" s="2" cm="1">
        <f t="array" ref="J1479">[1]!table_weight[Curve]*(('F+ , F-'!J$2-[1]!tbl_gk[[#This Row],[Curve]])/('F+ , F-'!J$2-'F+ , F-'!J$3))</f>
        <v>8.7888314234526414E-3</v>
      </c>
      <c r="K1479" s="2" cm="1">
        <f t="array" ref="K1479">[1]!table_weight[FKAccuracy]*(('F+ , F-'!K$2-[1]!tbl_gk[[#This Row],[FKAccuracy]])/('F+ , F-'!K$2-'F+ , F-'!K$3))</f>
        <v>9.2789777912990392E-3</v>
      </c>
      <c r="L1479" s="2" cm="1">
        <f t="array" ref="L1479">[1]!table_weight[LongPassing]*(('F+ , F-'!L$2-[1]!tbl_gk[[#This Row],[LongPassing]])/('F+ , F-'!L$2-'F+ , F-'!L$3))</f>
        <v>2.4905508603486726E-2</v>
      </c>
      <c r="M1479" s="2" cm="1">
        <f t="array" ref="M1479">[1]!table_weight[BallControl]*(('F+ , F-'!M$2-[1]!tbl_gk[[#This Row],[BallControl]])/('F+ , F-'!M$2-'F+ , F-'!M$3))</f>
        <v>1.4342213916293577E-2</v>
      </c>
      <c r="N1479" s="2" cm="1">
        <f t="array" ref="N1479">[1]!table_weight[Acceleration]*(('F+ , F-'!N$2-[1]!tbl_gk[[#This Row],[Acceleration]])/('F+ , F-'!N$2-'F+ , F-'!N$3))</f>
        <v>4.7352314823099848E-3</v>
      </c>
      <c r="O1479" s="2" cm="1">
        <f t="array" ref="O1479">[1]!table_weight[SprintSpeed]*(('F+ , F-'!O$2-[1]!tbl_gk[[#This Row],[SprintSpeed]])/('F+ , F-'!O$2-'F+ , F-'!O$3))</f>
        <v>7.589899604502578E-3</v>
      </c>
      <c r="P1479" s="2" cm="1">
        <f t="array" ref="P1479">[1]!table_weight[Agility]*(('F+ , F-'!P$2-[1]!tbl_gk[[#This Row],[Agility]])/('F+ , F-'!P$2-'F+ , F-'!P$3))</f>
        <v>3.8613652851559629E-3</v>
      </c>
      <c r="Q1479" s="2" cm="1">
        <f t="array" ref="Q1479">[1]!table_weight[Reactions]*(('F+ , F-'!Q$2-[1]!tbl_gk[[#This Row],[Reactions]])/('F+ , F-'!Q$2-'F+ , F-'!Q$3))</f>
        <v>1.7016186002382209E-3</v>
      </c>
      <c r="R1479" s="2" cm="1">
        <f t="array" ref="R1479">[1]!table_weight[Balance]*(('F+ , F-'!R$2-[1]!tbl_gk[[#This Row],[Balance]])/('F+ , F-'!R$2-'F+ , F-'!R$3))</f>
        <v>1.9868001961965125E-3</v>
      </c>
      <c r="S1479" s="2" cm="1">
        <f t="array" ref="S1479">[1]!table_weight[ShotPower]*(('F+ , F-'!S$2-[1]!tbl_gk[[#This Row],[ShotPower]])/('F+ , F-'!S$2-'F+ , F-'!S$3))</f>
        <v>6.7523948741159906E-3</v>
      </c>
      <c r="T1479" s="2" cm="1">
        <f t="array" ref="T1479">[1]!table_weight[Jumping]*(('F+ , F-'!T$2-[1]!tbl_gk[[#This Row],[Jumping]])/('F+ , F-'!T$2-'F+ , F-'!T$3))</f>
        <v>2.4902597721228252E-3</v>
      </c>
      <c r="U1479" s="2" cm="1">
        <f t="array" ref="U1479">[1]!table_weight[Stamina]*(('F+ , F-'!U$2-[1]!tbl_gk[[#This Row],[Stamina]])/('F+ , F-'!U$2-'F+ , F-'!U$3))</f>
        <v>8.5871026624924993E-3</v>
      </c>
      <c r="V1479" s="2" cm="1">
        <f t="array" ref="V1479">[1]!table_weight[Strength]*(('F+ , F-'!V$2-[1]!tbl_gk[[#This Row],[Strength]])/('F+ , F-'!V$2-'F+ , F-'!V$3))</f>
        <v>1.1535341243281592E-2</v>
      </c>
      <c r="W1479" s="2" cm="1">
        <f t="array" ref="W1479">[1]!table_weight[LongShots]*(('F+ , F-'!W$2-[1]!tbl_gk[[#This Row],[LongShots]])/('F+ , F-'!W$2-'F+ , F-'!W$3))</f>
        <v>8.8300548353824494E-3</v>
      </c>
      <c r="X1479" s="2" cm="1">
        <f t="array" ref="X1479">[1]!table_weight[Aggression]*(('F+ , F-'!X$2-[1]!tbl_gk[[#This Row],[Aggression]])/('F+ , F-'!X$2-'F+ , F-'!X$3))</f>
        <v>7.301490721022195E-3</v>
      </c>
      <c r="Y1479" s="2" cm="1">
        <f t="array" ref="Y1479">[1]!table_weight[Interceptions]*(('F+ , F-'!Y$2-[1]!tbl_gk[[#This Row],[Interceptions]])/('F+ , F-'!Y$2-'F+ , F-'!Y$3))</f>
        <v>2.2161706253509151E-2</v>
      </c>
      <c r="Z1479" s="2" cm="1">
        <f t="array" ref="Z1479">[1]!table_weight[Positioning]*(('F+ , F-'!Z$2-[1]!tbl_gk[[#This Row],[Positioning]])/('F+ , F-'!Z$2-'F+ , F-'!Z$3))</f>
        <v>5.9155596119392221E-4</v>
      </c>
      <c r="AA1479" s="2" cm="1">
        <f t="array" ref="AA1479">[1]!table_weight[Vision]*(('F+ , F-'!AA$2-[1]!tbl_gk[[#This Row],[Vision]])/('F+ , F-'!AA$2-'F+ , F-'!AA$3))</f>
        <v>1.0648007301490701E-2</v>
      </c>
      <c r="AB1479" s="2" cm="1">
        <f t="array" ref="AB1479">[1]!table_weight[Penalties]*(('F+ , F-'!AB$2-[1]!tbl_gk[[#This Row],[Penalties]])/('F+ , F-'!AB$2-'F+ , F-'!AB$3))</f>
        <v>2.1922367973657118E-3</v>
      </c>
      <c r="AC1479" s="2" cm="1">
        <f t="array" ref="AC1479">[1]!table_weight[Composure]*(('F+ , F-'!AC$2-[1]!tbl_gk[[#This Row],[Composure]])/('F+ , F-'!AC$2-'F+ , F-'!AC$3))</f>
        <v>1.3877102247556784E-3</v>
      </c>
      <c r="AD1479" s="2" cm="1">
        <f t="array" ref="AD1479">[1]!table_weight[Marking]*(('F+ , F-'!AD$2-[1]!tbl_gk[[#This Row],[Marking]])/('F+ , F-'!AD$2-'F+ , F-'!AD$3))</f>
        <v>2.9972168700492414E-2</v>
      </c>
      <c r="AE1479" s="2" cm="1">
        <f t="array" ref="AE1479">[1]!table_weight[StandingTackle]*(('F+ , F-'!AE$2-[1]!tbl_gk[[#This Row],[StandingTackle]])/('F+ , F-'!AE$2-'F+ , F-'!AE$3))</f>
        <v>2.017517172914032E-2</v>
      </c>
      <c r="AF1479" s="2" cm="1">
        <f t="array" ref="AF1479">[1]!table_weight[SlidingTackle]*(('F+ , F-'!AF$2-[1]!tbl_gk[[#This Row],[SlidingTackle]])/('F+ , F-'!AF$2-'F+ , F-'!AF$3))</f>
        <v>6.7250572430467732E-3</v>
      </c>
      <c r="AG1479" s="2" cm="1">
        <f t="array" ref="AG1479">[1]!table_weight[GKDiving]*(('F+ , F-'!AG$2-[1]!tbl_gk[[#This Row],[GKDiving]])/('F+ , F-'!AG$2-'F+ , F-'!AG$3))</f>
        <v>4.2702945948686719E-2</v>
      </c>
      <c r="AH1479" s="2" cm="1">
        <f t="array" ref="AH1479">[1]!table_weight[GKHandling]*(('F+ , F-'!AH$2-[1]!tbl_gk[[#This Row],[GKHandling]])/('F+ , F-'!AH$2-'F+ , F-'!AH$3))</f>
        <v>5.168913109614949E-2</v>
      </c>
      <c r="AI1479" s="2" cm="1">
        <f t="array" ref="AI1479">[1]!table_weight[GKKicking]*(('F+ , F-'!AI$2-[1]!tbl_gk[[#This Row],[GKKicking]])/('F+ , F-'!AI$2-'F+ , F-'!AI$3))</f>
        <v>3.0410708853057477E-2</v>
      </c>
      <c r="AJ1479" s="2" cm="1">
        <f t="array" ref="AJ1479">[1]!table_weight[GKPositioning]*(('F+ , F-'!AJ$2-[1]!tbl_gk[[#This Row],[GKPositioning]])/('F+ , F-'!AJ$2-'F+ , F-'!AJ$3))</f>
        <v>1.8290000234022125E-2</v>
      </c>
      <c r="AK1479" s="2" cm="1">
        <f t="array" ref="AK1479">[1]!table_weight[GKReflexes]*(('F+ , F-'!AK$2-[1]!tbl_gk[[#This Row],[GKReflexes]])/('F+ , F-'!AK$2-'F+ , F-'!AK$3))</f>
        <v>4.3727816651455198E-2</v>
      </c>
    </row>
    <row r="1480" spans="1:37" x14ac:dyDescent="0.55000000000000004">
      <c r="A1480" s="7">
        <f>[1]!tbl_gk[[#This Row],[ID]]</f>
        <v>257669</v>
      </c>
      <c r="B1480" s="1" cm="1">
        <f t="array" ref="B1480">[1]!table_weight[ValueEUR]*(('F+ , F-'!B$2-[1]!tbl_gk[[#This Row],[ValueEUR]])/('F+ , F-'!B$2-'F+ , F-'!B$3))</f>
        <v>6.1455148381795615E-4</v>
      </c>
      <c r="C1480" s="1" cm="1">
        <f t="array" ref="C1480">[1]!table_weight[WageEUR]*(('F+ , F-'!C$2-[1]!tbl_gk[[#This Row],[WageEUR]])/('F+ , F-'!C$2-'F+ , F-'!C$3))</f>
        <v>2.3472561185650898E-4</v>
      </c>
      <c r="D1480" s="1" cm="1">
        <f t="array" ref="D1480">[1]!table_weight[Crossing]*(('F+ , F-'!D$2-[1]!tbl_gk[[#This Row],[Crossing]])/('F+ , F-'!D$2-'F+ , F-'!D$3))</f>
        <v>3.3625286215233793E-2</v>
      </c>
      <c r="E1480" s="1" cm="1">
        <f t="array" ref="E1480">[1]!table_weight[Finishing]*(('F+ , F-'!E$2-[1]!tbl_gk[[#This Row],[Finishing]])/('F+ , F-'!E$2-'F+ , F-'!E$3))</f>
        <v>2.096326437480962E-2</v>
      </c>
      <c r="F1480" s="1" cm="1">
        <f t="array" ref="F1480">[1]!table_weight[HeadingAccuracy]*(('F+ , F-'!F$2-[1]!tbl_gk[[#This Row],[HeadingAccuracy]])/('F+ , F-'!F$2-'F+ , F-'!F$3))</f>
        <v>1.08567917583827E-2</v>
      </c>
      <c r="G1480" s="1" cm="1">
        <f t="array" ref="G1480">[1]!table_weight[ShortPassing]*(('F+ , F-'!G$2-[1]!tbl_gk[[#This Row],[ShortPassing]])/('F+ , F-'!G$2-'F+ , F-'!G$3))</f>
        <v>4.9221920544626818E-2</v>
      </c>
      <c r="H1480" s="1" cm="1">
        <f t="array" ref="H1480">[1]!table_weight[Volleys]*(('F+ , F-'!H$2-[1]!tbl_gk[[#This Row],[Volleys]])/('F+ , F-'!H$2-'F+ , F-'!H$3))</f>
        <v>2.0833057763785961E-3</v>
      </c>
      <c r="I1480" s="1" cm="1">
        <f t="array" ref="I1480">[1]!table_weight[Dribbling]*(('F+ , F-'!I$2-[1]!tbl_gk[[#This Row],[Dribbling]])/('F+ , F-'!I$2-'F+ , F-'!I$3))</f>
        <v>2.5424833760702249E-2</v>
      </c>
      <c r="J1480" s="1" cm="1">
        <f t="array" ref="J1480">[1]!table_weight[Curve]*(('F+ , F-'!J$2-[1]!tbl_gk[[#This Row],[Curve]])/('F+ , F-'!J$2-'F+ , F-'!J$3))</f>
        <v>9.9719433458404991E-3</v>
      </c>
      <c r="K1480" s="1" cm="1">
        <f t="array" ref="K1480">[1]!table_weight[FKAccuracy]*(('F+ , F-'!K$2-[1]!tbl_gk[[#This Row],[FKAccuracy]])/('F+ , F-'!K$2-'F+ , F-'!K$3))</f>
        <v>9.4310921813203358E-3</v>
      </c>
      <c r="L1480" s="1" cm="1">
        <f t="array" ref="L1480">[1]!table_weight[LongPassing]*(('F+ , F-'!L$2-[1]!tbl_gk[[#This Row],[LongPassing]])/('F+ , F-'!L$2-'F+ , F-'!L$3))</f>
        <v>2.7071205003789917E-2</v>
      </c>
      <c r="M1480" s="1" cm="1">
        <f t="array" ref="M1480">[1]!table_weight[BallControl]*(('F+ , F-'!M$2-[1]!tbl_gk[[#This Row],[BallControl]])/('F+ , F-'!M$2-'F+ , F-'!M$3))</f>
        <v>1.2603763744621627E-2</v>
      </c>
      <c r="N1480" s="1" cm="1">
        <f t="array" ref="N1480">[1]!table_weight[Acceleration]*(('F+ , F-'!N$2-[1]!tbl_gk[[#This Row],[Acceleration]])/('F+ , F-'!N$2-'F+ , F-'!N$3))</f>
        <v>9.244975751176639E-3</v>
      </c>
      <c r="O1480" s="1" cm="1">
        <f t="array" ref="O1480">[1]!table_weight[SprintSpeed]*(('F+ , F-'!O$2-[1]!tbl_gk[[#This Row],[SprintSpeed]])/('F+ , F-'!O$2-'F+ , F-'!O$3))</f>
        <v>1.124429571037419E-2</v>
      </c>
      <c r="P1480" s="1" cm="1">
        <f t="array" ref="P1480">[1]!table_weight[Agility]*(('F+ , F-'!P$2-[1]!tbl_gk[[#This Row],[Agility]])/('F+ , F-'!P$2-'F+ , F-'!P$3))</f>
        <v>4.5634317006388652E-3</v>
      </c>
      <c r="Q1480" s="1" cm="1">
        <f t="array" ref="Q1480">[1]!table_weight[Reactions]*(('F+ , F-'!Q$2-[1]!tbl_gk[[#This Row],[Reactions]])/('F+ , F-'!Q$2-'F+ , F-'!Q$3))</f>
        <v>1.8047470002526586E-3</v>
      </c>
      <c r="R1480" s="1" cm="1">
        <f t="array" ref="R1480">[1]!table_weight[Balance]*(('F+ , F-'!R$2-[1]!tbl_gk[[#This Row],[Balance]])/('F+ , F-'!R$2-'F+ , F-'!R$3))</f>
        <v>1.1796626164916795E-3</v>
      </c>
      <c r="S1480" s="1" cm="1">
        <f t="array" ref="S1480">[1]!table_weight[ShotPower]*(('F+ , F-'!S$2-[1]!tbl_gk[[#This Row],[ShotPower]])/('F+ , F-'!S$2-'F+ , F-'!S$3))</f>
        <v>5.7135648934827617E-3</v>
      </c>
      <c r="T1480" s="1" cm="1">
        <f t="array" ref="T1480">[1]!table_weight[Jumping]*(('F+ , F-'!T$2-[1]!tbl_gk[[#This Row],[Jumping]])/('F+ , F-'!T$2-'F+ , F-'!T$3))</f>
        <v>2.91961490524745E-3</v>
      </c>
      <c r="U1480" s="1" cm="1">
        <f t="array" ref="U1480">[1]!table_weight[Stamina]*(('F+ , F-'!U$2-[1]!tbl_gk[[#This Row],[Stamina]])/('F+ , F-'!U$2-'F+ , F-'!U$3))</f>
        <v>1.5456784792486501E-2</v>
      </c>
      <c r="V1480" s="1" cm="1">
        <f t="array" ref="V1480">[1]!table_weight[Strength]*(('F+ , F-'!V$2-[1]!tbl_gk[[#This Row],[Strength]])/('F+ , F-'!V$2-'F+ , F-'!V$3))</f>
        <v>2.8394686137308531E-2</v>
      </c>
      <c r="W1480" s="1" cm="1">
        <f t="array" ref="W1480">[1]!table_weight[LongShots]*(('F+ , F-'!W$2-[1]!tbl_gk[[#This Row],[LongShots]])/('F+ , F-'!W$2-'F+ , F-'!W$3))</f>
        <v>9.86888481601568E-3</v>
      </c>
      <c r="X1480" s="1" cm="1">
        <f t="array" ref="X1480">[1]!table_weight[Aggression]*(('F+ , F-'!X$2-[1]!tbl_gk[[#This Row],[Aggression]])/('F+ , F-'!X$2-'F+ , F-'!X$3))</f>
        <v>7.301490721022195E-3</v>
      </c>
      <c r="Y1480" s="1" cm="1">
        <f t="array" ref="Y1480">[1]!table_weight[Interceptions]*(('F+ , F-'!Y$2-[1]!tbl_gk[[#This Row],[Interceptions]])/('F+ , F-'!Y$2-'F+ , F-'!Y$3))</f>
        <v>2.2161706253509151E-2</v>
      </c>
      <c r="Z1480" s="1" cm="1">
        <f t="array" ref="Z1480">[1]!table_weight[Positioning]*(('F+ , F-'!Z$2-[1]!tbl_gk[[#This Row],[Positioning]])/('F+ , F-'!Z$2-'F+ , F-'!Z$3))</f>
        <v>2.2183348544772088E-3</v>
      </c>
      <c r="AA1480" s="1" cm="1">
        <f t="array" ref="AA1480">[1]!table_weight[Vision]*(('F+ , F-'!AA$2-[1]!tbl_gk[[#This Row],[Vision]])/('F+ , F-'!AA$2-'F+ , F-'!AA$3))</f>
        <v>2.200588175641412E-2</v>
      </c>
      <c r="AB1480" s="1" cm="1">
        <f t="array" ref="AB1480">[1]!table_weight[Penalties]*(('F+ , F-'!AB$2-[1]!tbl_gk[[#This Row],[Penalties]])/('F+ , F-'!AB$2-'F+ , F-'!AB$3))</f>
        <v>2.1922367973657118E-3</v>
      </c>
      <c r="AC1480" s="1" cm="1">
        <f t="array" ref="AC1480">[1]!table_weight[Composure]*(('F+ , F-'!AC$2-[1]!tbl_gk[[#This Row],[Composure]])/('F+ , F-'!AC$2-'F+ , F-'!AC$3))</f>
        <v>1.3343367545727675E-3</v>
      </c>
      <c r="AD1480" s="1" cm="1">
        <f t="array" ref="AD1480">[1]!table_weight[Marking]*(('F+ , F-'!AD$2-[1]!tbl_gk[[#This Row],[Marking]])/('F+ , F-'!AD$2-'F+ , F-'!AD$3))</f>
        <v>3.9437064079595283E-2</v>
      </c>
      <c r="AE1480" s="1" cm="1">
        <f t="array" ref="AE1480">[1]!table_weight[StandingTackle]*(('F+ , F-'!AE$2-[1]!tbl_gk[[#This Row],[StandingTackle]])/('F+ , F-'!AE$2-'F+ , F-'!AE$3))</f>
        <v>2.465854322450484E-2</v>
      </c>
      <c r="AF1480" s="1" cm="1">
        <f t="array" ref="AF1480">[1]!table_weight[SlidingTackle]*(('F+ , F-'!AF$2-[1]!tbl_gk[[#This Row],[SlidingTackle]])/('F+ , F-'!AF$2-'F+ , F-'!AF$3))</f>
        <v>9.7139715732897855E-3</v>
      </c>
      <c r="AG1480" s="1" cm="1">
        <f t="array" ref="AG1480">[1]!table_weight[GKDiving]*(('F+ , F-'!AG$2-[1]!tbl_gk[[#This Row],[GKDiving]])/('F+ , F-'!AG$2-'F+ , F-'!AG$3))</f>
        <v>3.7578592434844307E-2</v>
      </c>
      <c r="AH1480" s="1" cm="1">
        <f t="array" ref="AH1480">[1]!table_weight[GKHandling]*(('F+ , F-'!AH$2-[1]!tbl_gk[[#This Row],[GKHandling]])/('F+ , F-'!AH$2-'F+ , F-'!AH$3))</f>
        <v>4.2777211941640955E-2</v>
      </c>
      <c r="AI1480" s="1" cm="1">
        <f t="array" ref="AI1480">[1]!table_weight[GKKicking]*(('F+ , F-'!AI$2-[1]!tbl_gk[[#This Row],[GKKicking]])/('F+ , F-'!AI$2-'F+ , F-'!AI$3))</f>
        <v>2.5938545786431375E-2</v>
      </c>
      <c r="AJ1480" s="1" cm="1">
        <f t="array" ref="AJ1480">[1]!table_weight[GKPositioning]*(('F+ , F-'!AJ$2-[1]!tbl_gk[[#This Row],[GKPositioning]])/('F+ , F-'!AJ$2-'F+ , F-'!AJ$3))</f>
        <v>1.4505862254569271E-2</v>
      </c>
      <c r="AK1480" s="1" cm="1">
        <f t="array" ref="AK1480">[1]!table_weight[GKReflexes]*(('F+ , F-'!AK$2-[1]!tbl_gk[[#This Row],[GKReflexes]])/('F+ , F-'!AK$2-'F+ , F-'!AK$3))</f>
        <v>3.8261839570023298E-2</v>
      </c>
    </row>
    <row r="1481" spans="1:37" x14ac:dyDescent="0.55000000000000004">
      <c r="A1481" s="8">
        <f>[1]!tbl_gk[[#This Row],[ID]]</f>
        <v>257670</v>
      </c>
      <c r="B1481" s="2" cm="1">
        <f t="array" ref="B1481">[1]!table_weight[ValueEUR]*(('F+ , F-'!B$2-[1]!tbl_gk[[#This Row],[ValueEUR]])/('F+ , F-'!B$2-'F+ , F-'!B$3))</f>
        <v>8.9821437363649033E-5</v>
      </c>
      <c r="C1481" s="2" cm="1">
        <f t="array" ref="C1481">[1]!table_weight[WageEUR]*(('F+ , F-'!C$2-[1]!tbl_gk[[#This Row],[WageEUR]])/('F+ , F-'!C$2-'F+ , F-'!C$3))</f>
        <v>0</v>
      </c>
      <c r="D1481" s="2" cm="1">
        <f t="array" ref="D1481">[1]!table_weight[Crossing]*(('F+ , F-'!D$2-[1]!tbl_gk[[#This Row],[Crossing]])/('F+ , F-'!D$2-'F+ , F-'!D$3))</f>
        <v>3.81086577105983E-2</v>
      </c>
      <c r="E1481" s="2" cm="1">
        <f t="array" ref="E1481">[1]!table_weight[Finishing]*(('F+ , F-'!E$2-[1]!tbl_gk[[#This Row],[Finishing]])/('F+ , F-'!E$2-'F+ , F-'!E$3))</f>
        <v>1.9965013690294877E-2</v>
      </c>
      <c r="F1481" s="2" cm="1">
        <f t="array" ref="F1481">[1]!table_weight[HeadingAccuracy]*(('F+ , F-'!F$2-[1]!tbl_gk[[#This Row],[HeadingAccuracy]])/('F+ , F-'!F$2-'F+ , F-'!F$3))</f>
        <v>1.1691929585950599E-2</v>
      </c>
      <c r="G1481" s="2" cm="1">
        <f t="array" ref="G1481">[1]!table_weight[ShortPassing]*(('F+ , F-'!G$2-[1]!tbl_gk[[#This Row],[ShortPassing]])/('F+ , F-'!G$2-'F+ , F-'!G$3))</f>
        <v>4.9221920544626818E-2</v>
      </c>
      <c r="H1481" s="2" cm="1">
        <f t="array" ref="H1481">[1]!table_weight[Volleys]*(('F+ , F-'!H$2-[1]!tbl_gk[[#This Row],[Volleys]])/('F+ , F-'!H$2-'F+ , F-'!H$3))</f>
        <v>1.9675665665797848E-3</v>
      </c>
      <c r="I1481" s="2" cm="1">
        <f t="array" ref="I1481">[1]!table_weight[Dribbling]*(('F+ , F-'!I$2-[1]!tbl_gk[[#This Row],[Dribbling]])/('F+ , F-'!I$2-'F+ , F-'!I$3))</f>
        <v>2.1513320874440363E-2</v>
      </c>
      <c r="J1481" s="2" cm="1">
        <f t="array" ref="J1481">[1]!table_weight[Curve]*(('F+ , F-'!J$2-[1]!tbl_gk[[#This Row],[Curve]])/('F+ , F-'!J$2-'F+ , F-'!J$3))</f>
        <v>9.4648953791028455E-3</v>
      </c>
      <c r="K1481" s="2" cm="1">
        <f t="array" ref="K1481">[1]!table_weight[FKAccuracy]*(('F+ , F-'!K$2-[1]!tbl_gk[[#This Row],[FKAccuracy]])/('F+ , F-'!K$2-'F+ , F-'!K$3))</f>
        <v>9.5832065713416324E-3</v>
      </c>
      <c r="L1481" s="2" cm="1">
        <f t="array" ref="L1481">[1]!table_weight[LongPassing]*(('F+ , F-'!L$2-[1]!tbl_gk[[#This Row],[LongPassing]])/('F+ , F-'!L$2-'F+ , F-'!L$3))</f>
        <v>2.2739812203183531E-2</v>
      </c>
      <c r="M1481" s="2" cm="1">
        <f t="array" ref="M1481">[1]!table_weight[BallControl]*(('F+ , F-'!M$2-[1]!tbl_gk[[#This Row],[BallControl]])/('F+ , F-'!M$2-'F+ , F-'!M$3))</f>
        <v>1.2169151201703639E-2</v>
      </c>
      <c r="N1481" s="2" cm="1">
        <f t="array" ref="N1481">[1]!table_weight[Acceleration]*(('F+ , F-'!N$2-[1]!tbl_gk[[#This Row],[Acceleration]])/('F+ , F-'!N$2-'F+ , F-'!N$3))</f>
        <v>1.0372411818393301E-2</v>
      </c>
      <c r="O1481" s="2" cm="1">
        <f t="array" ref="O1481">[1]!table_weight[SprintSpeed]*(('F+ , F-'!O$2-[1]!tbl_gk[[#This Row],[SprintSpeed]])/('F+ , F-'!O$2-'F+ , F-'!O$3))</f>
        <v>1.2368725281411608E-2</v>
      </c>
      <c r="P1481" s="2" cm="1">
        <f t="array" ref="P1481">[1]!table_weight[Agility]*(('F+ , F-'!P$2-[1]!tbl_gk[[#This Row],[Agility]])/('F+ , F-'!P$2-'F+ , F-'!P$3))</f>
        <v>5.3825091853689179E-3</v>
      </c>
      <c r="Q1481" s="2" cm="1">
        <f t="array" ref="Q1481">[1]!table_weight[Reactions]*(('F+ , F-'!Q$2-[1]!tbl_gk[[#This Row],[Reactions]])/('F+ , F-'!Q$2-'F+ , F-'!Q$3))</f>
        <v>2.5782100003609409E-3</v>
      </c>
      <c r="R1481" s="2" cm="1">
        <f t="array" ref="R1481">[1]!table_weight[Balance]*(('F+ , F-'!R$2-[1]!tbl_gk[[#This Row],[Balance]])/('F+ , F-'!R$2-'F+ , F-'!R$3))</f>
        <v>1.5521876532785257E-3</v>
      </c>
      <c r="S1481" s="2" cm="1">
        <f t="array" ref="S1481">[1]!table_weight[ShotPower]*(('F+ , F-'!S$2-[1]!tbl_gk[[#This Row],[ShotPower]])/('F+ , F-'!S$2-'F+ , F-'!S$3))</f>
        <v>6.4926873789576834E-3</v>
      </c>
      <c r="T1481" s="2" cm="1">
        <f t="array" ref="T1481">[1]!table_weight[Jumping]*(('F+ , F-'!T$2-[1]!tbl_gk[[#This Row],[Jumping]])/('F+ , F-'!T$2-'F+ , F-'!T$3))</f>
        <v>1.8891625857483504E-3</v>
      </c>
      <c r="U1481" s="2" cm="1">
        <f t="array" ref="U1481">[1]!table_weight[Stamina]*(('F+ , F-'!U$2-[1]!tbl_gk[[#This Row],[Stamina]])/('F+ , F-'!U$2-'F+ , F-'!U$3))</f>
        <v>1.8032915591234249E-2</v>
      </c>
      <c r="V1481" s="2" cm="1">
        <f t="array" ref="V1481">[1]!table_weight[Strength]*(('F+ , F-'!V$2-[1]!tbl_gk[[#This Row],[Strength]])/('F+ , F-'!V$2-'F+ , F-'!V$3))</f>
        <v>2.9282020079099427E-2</v>
      </c>
      <c r="W1481" s="2" cm="1">
        <f t="array" ref="W1481">[1]!table_weight[LongShots]*(('F+ , F-'!W$2-[1]!tbl_gk[[#This Row],[LongShots]])/('F+ , F-'!W$2-'F+ , F-'!W$3))</f>
        <v>1.0388299806332293E-2</v>
      </c>
      <c r="X1481" s="2" cm="1">
        <f t="array" ref="X1481">[1]!table_weight[Aggression]*(('F+ , F-'!X$2-[1]!tbl_gk[[#This Row],[Aggression]])/('F+ , F-'!X$2-'F+ , F-'!X$3))</f>
        <v>1.2169151201703659E-2</v>
      </c>
      <c r="Y1481" s="2" cm="1">
        <f t="array" ref="Y1481">[1]!table_weight[Interceptions]*(('F+ , F-'!Y$2-[1]!tbl_gk[[#This Row],[Interceptions]])/('F+ , F-'!Y$2-'F+ , F-'!Y$3))</f>
        <v>2.2161706253509151E-2</v>
      </c>
      <c r="Z1481" s="2" cm="1">
        <f t="array" ref="Z1481">[1]!table_weight[Positioning]*(('F+ , F-'!Z$2-[1]!tbl_gk[[#This Row],[Positioning]])/('F+ , F-'!Z$2-'F+ , F-'!Z$3))</f>
        <v>1.7746678835817667E-3</v>
      </c>
      <c r="AA1481" s="2" cm="1">
        <f t="array" ref="AA1481">[1]!table_weight[Vision]*(('F+ , F-'!AA$2-[1]!tbl_gk[[#This Row],[Vision]])/('F+ , F-'!AA$2-'F+ , F-'!AA$3))</f>
        <v>2.5555217523577683E-2</v>
      </c>
      <c r="AB1481" s="2" cm="1">
        <f t="array" ref="AB1481">[1]!table_weight[Penalties]*(('F+ , F-'!AB$2-[1]!tbl_gk[[#This Row],[Penalties]])/('F+ , F-'!AB$2-'F+ , F-'!AB$3))</f>
        <v>2.3879722257019362E-3</v>
      </c>
      <c r="AC1481" s="2" cm="1">
        <f t="array" ref="AC1481">[1]!table_weight[Composure]*(('F+ , F-'!AC$2-[1]!tbl_gk[[#This Row],[Composure]])/('F+ , F-'!AC$2-'F+ , F-'!AC$3))</f>
        <v>2.5085530985968032E-3</v>
      </c>
      <c r="AD1481" s="2" cm="1">
        <f t="array" ref="AD1481">[1]!table_weight[Marking]*(('F+ , F-'!AD$2-[1]!tbl_gk[[#This Row],[Marking]])/('F+ , F-'!AD$2-'F+ , F-'!AD$3))</f>
        <v>3.4704616390043845E-2</v>
      </c>
      <c r="AE1481" s="2" cm="1">
        <f t="array" ref="AE1481">[1]!table_weight[StandingTackle]*(('F+ , F-'!AE$2-[1]!tbl_gk[[#This Row],[StandingTackle]])/('F+ , F-'!AE$2-'F+ , F-'!AE$3))</f>
        <v>2.465854322450484E-2</v>
      </c>
      <c r="AF1481" s="2" cm="1">
        <f t="array" ref="AF1481">[1]!table_weight[SlidingTackle]*(('F+ , F-'!AF$2-[1]!tbl_gk[[#This Row],[SlidingTackle]])/('F+ , F-'!AF$2-'F+ , F-'!AF$3))</f>
        <v>8.9667429907290316E-3</v>
      </c>
      <c r="AG1481" s="2" cm="1">
        <f t="array" ref="AG1481">[1]!table_weight[GKDiving]*(('F+ , F-'!AG$2-[1]!tbl_gk[[#This Row],[GKDiving]])/('F+ , F-'!AG$2-'F+ , F-'!AG$3))</f>
        <v>5.9784124328161402E-2</v>
      </c>
      <c r="AH1481" s="2" cm="1">
        <f t="array" ref="AH1481">[1]!table_weight[GKHandling]*(('F+ , F-'!AH$2-[1]!tbl_gk[[#This Row],[GKHandling]])/('F+ , F-'!AH$2-'F+ , F-'!AH$3))</f>
        <v>5.8818666419756312E-2</v>
      </c>
      <c r="AI1481" s="2" cm="1">
        <f t="array" ref="AI1481">[1]!table_weight[GKKicking]*(('F+ , F-'!AI$2-[1]!tbl_gk[[#This Row],[GKKicking]])/('F+ , F-'!AI$2-'F+ , F-'!AI$3))</f>
        <v>2.9516276239732256E-2</v>
      </c>
      <c r="AJ1481" s="2" cm="1">
        <f t="array" ref="AJ1481">[1]!table_weight[GKPositioning]*(('F+ , F-'!AJ$2-[1]!tbl_gk[[#This Row],[GKPositioning]])/('F+ , F-'!AJ$2-'F+ , F-'!AJ$3))</f>
        <v>2.1443448550232839E-2</v>
      </c>
      <c r="AK1481" s="2" cm="1">
        <f t="array" ref="AK1481">[1]!table_weight[GKReflexes]*(('F+ , F-'!AK$2-[1]!tbl_gk[[#This Row],[GKReflexes]])/('F+ , F-'!AK$2-'F+ , F-'!AK$3))</f>
        <v>5.8303755535273602E-2</v>
      </c>
    </row>
    <row r="1482" spans="1:37" x14ac:dyDescent="0.55000000000000004">
      <c r="A1482" s="7">
        <f>[1]!tbl_gk[[#This Row],[ID]]</f>
        <v>257721</v>
      </c>
      <c r="B1482" s="1" cm="1">
        <f t="array" ref="B1482">[1]!table_weight[ValueEUR]*(('F+ , F-'!B$2-[1]!tbl_gk[[#This Row],[ValueEUR]])/('F+ , F-'!B$2-'F+ , F-'!B$3))</f>
        <v>1.9013747565638421E-4</v>
      </c>
      <c r="C1482" s="1" cm="1">
        <f t="array" ref="C1482">[1]!table_weight[WageEUR]*(('F+ , F-'!C$2-[1]!tbl_gk[[#This Row],[WageEUR]])/('F+ , F-'!C$2-'F+ , F-'!C$3))</f>
        <v>3.1296748247534529E-5</v>
      </c>
      <c r="D1482" s="1" cm="1">
        <f t="array" ref="D1482">[1]!table_weight[Crossing]*(('F+ , F-'!D$2-[1]!tbl_gk[[#This Row],[Crossing]])/('F+ , F-'!D$2-'F+ , F-'!D$3))</f>
        <v>3.3625286215233793E-2</v>
      </c>
      <c r="E1482" s="1" cm="1">
        <f t="array" ref="E1482">[1]!table_weight[Finishing]*(('F+ , F-'!E$2-[1]!tbl_gk[[#This Row],[Finishing]])/('F+ , F-'!E$2-'F+ , F-'!E$3))</f>
        <v>2.1961515059324362E-2</v>
      </c>
      <c r="F1482" s="1" cm="1">
        <f t="array" ref="F1482">[1]!table_weight[HeadingAccuracy]*(('F+ , F-'!F$2-[1]!tbl_gk[[#This Row],[HeadingAccuracy]])/('F+ , F-'!F$2-'F+ , F-'!F$3))</f>
        <v>1.210949849973455E-2</v>
      </c>
      <c r="G1482" s="1" cm="1">
        <f t="array" ref="G1482">[1]!table_weight[ShortPassing]*(('F+ , F-'!G$2-[1]!tbl_gk[[#This Row],[ShortPassing]])/('F+ , F-'!G$2-'F+ , F-'!G$3))</f>
        <v>5.3440942305594832E-2</v>
      </c>
      <c r="H1482" s="1" cm="1">
        <f t="array" ref="H1482">[1]!table_weight[Volleys]*(('F+ , F-'!H$2-[1]!tbl_gk[[#This Row],[Volleys]])/('F+ , F-'!H$2-'F+ , F-'!H$3))</f>
        <v>2.3147841959762173E-3</v>
      </c>
      <c r="I1482" s="1" cm="1">
        <f t="array" ref="I1482">[1]!table_weight[Dribbling]*(('F+ , F-'!I$2-[1]!tbl_gk[[#This Row],[Dribbling]])/('F+ , F-'!I$2-'F+ , F-'!I$3))</f>
        <v>1.8579686209743949E-2</v>
      </c>
      <c r="J1482" s="1" cm="1">
        <f t="array" ref="J1482">[1]!table_weight[Curve]*(('F+ , F-'!J$2-[1]!tbl_gk[[#This Row],[Curve]])/('F+ , F-'!J$2-'F+ , F-'!J$3))</f>
        <v>9.6339113680153961E-3</v>
      </c>
      <c r="K1482" s="1" cm="1">
        <f t="array" ref="K1482">[1]!table_weight[FKAccuracy]*(('F+ , F-'!K$2-[1]!tbl_gk[[#This Row],[FKAccuracy]])/('F+ , F-'!K$2-'F+ , F-'!K$3))</f>
        <v>9.5832065713416324E-3</v>
      </c>
      <c r="L1482" s="1" cm="1">
        <f t="array" ref="L1482">[1]!table_weight[LongPassing]*(('F+ , F-'!L$2-[1]!tbl_gk[[#This Row],[LongPassing]])/('F+ , F-'!L$2-'F+ , F-'!L$3))</f>
        <v>2.2198388103107734E-2</v>
      </c>
      <c r="M1482" s="1" cm="1">
        <f t="array" ref="M1482">[1]!table_weight[BallControl]*(('F+ , F-'!M$2-[1]!tbl_gk[[#This Row],[BallControl]])/('F+ , F-'!M$2-'F+ , F-'!M$3))</f>
        <v>1.5646051545047536E-2</v>
      </c>
      <c r="N1482" s="1" cm="1">
        <f t="array" ref="N1482">[1]!table_weight[Acceleration]*(('F+ , F-'!N$2-[1]!tbl_gk[[#This Row],[Acceleration]])/('F+ , F-'!N$2-'F+ , F-'!N$3))</f>
        <v>7.8920524705166431E-3</v>
      </c>
      <c r="O1482" s="1" cm="1">
        <f t="array" ref="O1482">[1]!table_weight[SprintSpeed]*(('F+ , F-'!O$2-[1]!tbl_gk[[#This Row],[SprintSpeed]])/('F+ , F-'!O$2-'F+ , F-'!O$3))</f>
        <v>8.4332217827806418E-3</v>
      </c>
      <c r="P1482" s="1" cm="1">
        <f t="array" ref="P1482">[1]!table_weight[Agility]*(('F+ , F-'!P$2-[1]!tbl_gk[[#This Row],[Agility]])/('F+ , F-'!P$2-'F+ , F-'!P$3))</f>
        <v>3.8613652851559629E-3</v>
      </c>
      <c r="Q1482" s="1" cm="1">
        <f t="array" ref="Q1482">[1]!table_weight[Reactions]*(('F+ , F-'!Q$2-[1]!tbl_gk[[#This Row],[Reactions]])/('F+ , F-'!Q$2-'F+ , F-'!Q$3))</f>
        <v>1.4437976002021271E-3</v>
      </c>
      <c r="R1482" s="1" cm="1">
        <f t="array" ref="R1482">[1]!table_weight[Balance]*(('F+ , F-'!R$2-[1]!tbl_gk[[#This Row],[Balance]])/('F+ , F-'!R$2-'F+ , F-'!R$3))</f>
        <v>8.0713757970483338E-4</v>
      </c>
      <c r="S1482" s="1" cm="1">
        <f t="array" ref="S1482">[1]!table_weight[ShotPower]*(('F+ , F-'!S$2-[1]!tbl_gk[[#This Row],[ShotPower]])/('F+ , F-'!S$2-'F+ , F-'!S$3))</f>
        <v>6.7523948741159906E-3</v>
      </c>
      <c r="T1482" s="1" cm="1">
        <f t="array" ref="T1482">[1]!table_weight[Jumping]*(('F+ , F-'!T$2-[1]!tbl_gk[[#This Row],[Jumping]])/('F+ , F-'!T$2-'F+ , F-'!T$3))</f>
        <v>1.459807452623725E-3</v>
      </c>
      <c r="U1482" s="1" cm="1">
        <f t="array" ref="U1482">[1]!table_weight[Stamina]*(('F+ , F-'!U$2-[1]!tbl_gk[[#This Row],[Stamina]])/('F+ , F-'!U$2-'F+ , F-'!U$3))</f>
        <v>1.2021943727489499E-2</v>
      </c>
      <c r="V1482" s="1" cm="1">
        <f t="array" ref="V1482">[1]!table_weight[Strength]*(('F+ , F-'!V$2-[1]!tbl_gk[[#This Row],[Strength]])/('F+ , F-'!V$2-'F+ , F-'!V$3))</f>
        <v>2.8394686137308531E-2</v>
      </c>
      <c r="W1482" s="1" cm="1">
        <f t="array" ref="W1482">[1]!table_weight[LongShots]*(('F+ , F-'!W$2-[1]!tbl_gk[[#This Row],[LongShots]])/('F+ , F-'!W$2-'F+ , F-'!W$3))</f>
        <v>9.3494698256990638E-3</v>
      </c>
      <c r="X1482" s="1" cm="1">
        <f t="array" ref="X1482">[1]!table_weight[Aggression]*(('F+ , F-'!X$2-[1]!tbl_gk[[#This Row],[Aggression]])/('F+ , F-'!X$2-'F+ , F-'!X$3))</f>
        <v>1.034377852144811E-2</v>
      </c>
      <c r="Y1482" s="1" cm="1">
        <f t="array" ref="Y1482">[1]!table_weight[Interceptions]*(('F+ , F-'!Y$2-[1]!tbl_gk[[#This Row],[Interceptions]])/('F+ , F-'!Y$2-'F+ , F-'!Y$3))</f>
        <v>2.2854259573931314E-2</v>
      </c>
      <c r="Z1482" s="1" cm="1">
        <f t="array" ref="Z1482">[1]!table_weight[Positioning]*(('F+ , F-'!Z$2-[1]!tbl_gk[[#This Row],[Positioning]])/('F+ , F-'!Z$2-'F+ , F-'!Z$3))</f>
        <v>2.3662238447756888E-3</v>
      </c>
      <c r="AA1482" s="1" cm="1">
        <f t="array" ref="AA1482">[1]!table_weight[Vision]*(('F+ , F-'!AA$2-[1]!tbl_gk[[#This Row],[Vision]])/('F+ , F-'!AA$2-'F+ , F-'!AA$3))</f>
        <v>2.7684818983875824E-2</v>
      </c>
      <c r="AB1482" s="1" cm="1">
        <f t="array" ref="AB1482">[1]!table_weight[Penalties]*(('F+ , F-'!AB$2-[1]!tbl_gk[[#This Row],[Penalties]])/('F+ , F-'!AB$2-'F+ , F-'!AB$3))</f>
        <v>2.3488251400346914E-3</v>
      </c>
      <c r="AC1482" s="1" cm="1">
        <f t="array" ref="AC1482">[1]!table_weight[Composure]*(('F+ , F-'!AC$2-[1]!tbl_gk[[#This Row],[Composure]])/('F+ , F-'!AC$2-'F+ , F-'!AC$3))</f>
        <v>2.0815653371335178E-3</v>
      </c>
      <c r="AD1482" s="1" cm="1">
        <f t="array" ref="AD1482">[1]!table_weight[Marking]*(('F+ , F-'!AD$2-[1]!tbl_gk[[#This Row],[Marking]])/('F+ , F-'!AD$2-'F+ , F-'!AD$3))</f>
        <v>3.7859581516411465E-2</v>
      </c>
      <c r="AE1482" s="1" cm="1">
        <f t="array" ref="AE1482">[1]!table_weight[StandingTackle]*(('F+ , F-'!AE$2-[1]!tbl_gk[[#This Row],[StandingTackle]])/('F+ , F-'!AE$2-'F+ , F-'!AE$3))</f>
        <v>2.9141914719869356E-2</v>
      </c>
      <c r="AF1482" s="1" cm="1">
        <f t="array" ref="AF1482">[1]!table_weight[SlidingTackle]*(('F+ , F-'!AF$2-[1]!tbl_gk[[#This Row],[SlidingTackle]])/('F+ , F-'!AF$2-'F+ , F-'!AF$3))</f>
        <v>8.9667429907290316E-3</v>
      </c>
      <c r="AG1482" s="1" cm="1">
        <f t="array" ref="AG1482">[1]!table_weight[GKDiving]*(('F+ , F-'!AG$2-[1]!tbl_gk[[#This Row],[GKDiving]])/('F+ , F-'!AG$2-'F+ , F-'!AG$3))</f>
        <v>5.1243535138424057E-2</v>
      </c>
      <c r="AH1482" s="1" cm="1">
        <f t="array" ref="AH1482">[1]!table_weight[GKHandling]*(('F+ , F-'!AH$2-[1]!tbl_gk[[#This Row],[GKHandling]])/('F+ , F-'!AH$2-'F+ , F-'!AH$3))</f>
        <v>5.7036282588854605E-2</v>
      </c>
      <c r="AI1482" s="1" cm="1">
        <f t="array" ref="AI1482">[1]!table_weight[GKKicking]*(('F+ , F-'!AI$2-[1]!tbl_gk[[#This Row],[GKKicking]])/('F+ , F-'!AI$2-'F+ , F-'!AI$3))</f>
        <v>3.0410708853057477E-2</v>
      </c>
      <c r="AJ1482" s="1" cm="1">
        <f t="array" ref="AJ1482">[1]!table_weight[GKPositioning]*(('F+ , F-'!AJ$2-[1]!tbl_gk[[#This Row],[GKPositioning]])/('F+ , F-'!AJ$2-'F+ , F-'!AJ$3))</f>
        <v>1.8920689897264267E-2</v>
      </c>
      <c r="AK1482" s="1" cm="1">
        <f t="array" ref="AK1482">[1]!table_weight[GKReflexes]*(('F+ , F-'!AK$2-[1]!tbl_gk[[#This Row],[GKReflexes]])/('F+ , F-'!AK$2-'F+ , F-'!AK$3))</f>
        <v>5.2837778453841702E-2</v>
      </c>
    </row>
    <row r="1483" spans="1:37" x14ac:dyDescent="0.55000000000000004">
      <c r="A1483" s="8">
        <f>[1]!tbl_gk[[#This Row],[ID]]</f>
        <v>257740</v>
      </c>
      <c r="B1483" s="2" cm="1">
        <f t="array" ref="B1483">[1]!table_weight[ValueEUR]*(('F+ , F-'!B$2-[1]!tbl_gk[[#This Row],[ValueEUR]])/('F+ , F-'!B$2-'F+ , F-'!B$3))</f>
        <v>8.210481903343863E-5</v>
      </c>
      <c r="C1483" s="2" cm="1">
        <f t="array" ref="C1483">[1]!table_weight[WageEUR]*(('F+ , F-'!C$2-[1]!tbl_gk[[#This Row],[WageEUR]])/('F+ , F-'!C$2-'F+ , F-'!C$3))</f>
        <v>7.04176835569527E-5</v>
      </c>
      <c r="D1483" s="2" cm="1">
        <f t="array" ref="D1483">[1]!table_weight[Crossing]*(('F+ , F-'!D$2-[1]!tbl_gk[[#This Row],[Crossing]])/('F+ , F-'!D$2-'F+ , F-'!D$3))</f>
        <v>3.6987814836757178E-2</v>
      </c>
      <c r="E1483" s="2" cm="1">
        <f t="array" ref="E1483">[1]!table_weight[Finishing]*(('F+ , F-'!E$2-[1]!tbl_gk[[#This Row],[Finishing]])/('F+ , F-'!E$2-'F+ , F-'!E$3))</f>
        <v>2.096326437480962E-2</v>
      </c>
      <c r="F1483" s="2" cm="1">
        <f t="array" ref="F1483">[1]!table_weight[HeadingAccuracy]*(('F+ , F-'!F$2-[1]!tbl_gk[[#This Row],[HeadingAccuracy]])/('F+ , F-'!F$2-'F+ , F-'!F$3))</f>
        <v>1.0439222844598752E-2</v>
      </c>
      <c r="G1483" s="2" cm="1">
        <f t="array" ref="G1483">[1]!table_weight[ShortPassing]*(('F+ , F-'!G$2-[1]!tbl_gk[[#This Row],[ShortPassing]])/('F+ , F-'!G$2-'F+ , F-'!G$3))</f>
        <v>3.5158514674733445E-2</v>
      </c>
      <c r="H1483" s="2" cm="1">
        <f t="array" ref="H1483">[1]!table_weight[Volleys]*(('F+ , F-'!H$2-[1]!tbl_gk[[#This Row],[Volleys]])/('F+ , F-'!H$2-'F+ , F-'!H$3))</f>
        <v>2.0833057763785961E-3</v>
      </c>
      <c r="I1483" s="2" cm="1">
        <f t="array" ref="I1483">[1]!table_weight[Dribbling]*(('F+ , F-'!I$2-[1]!tbl_gk[[#This Row],[Dribbling]])/('F+ , F-'!I$2-'F+ , F-'!I$3))</f>
        <v>2.1513320874440363E-2</v>
      </c>
      <c r="J1483" s="2" cm="1">
        <f t="array" ref="J1483">[1]!table_weight[Curve]*(('F+ , F-'!J$2-[1]!tbl_gk[[#This Row],[Curve]])/('F+ , F-'!J$2-'F+ , F-'!J$3))</f>
        <v>9.6339113680153961E-3</v>
      </c>
      <c r="K1483" s="2" cm="1">
        <f t="array" ref="K1483">[1]!table_weight[FKAccuracy]*(('F+ , F-'!K$2-[1]!tbl_gk[[#This Row],[FKAccuracy]])/('F+ , F-'!K$2-'F+ , F-'!K$3))</f>
        <v>9.5832065713416324E-3</v>
      </c>
      <c r="L1483" s="2" cm="1">
        <f t="array" ref="L1483">[1]!table_weight[LongPassing]*(('F+ , F-'!L$2-[1]!tbl_gk[[#This Row],[LongPassing]])/('F+ , F-'!L$2-'F+ , F-'!L$3))</f>
        <v>1.6784147102349749E-2</v>
      </c>
      <c r="M1483" s="2" cm="1">
        <f t="array" ref="M1483">[1]!table_weight[BallControl]*(('F+ , F-'!M$2-[1]!tbl_gk[[#This Row],[BallControl]])/('F+ , F-'!M$2-'F+ , F-'!M$3))</f>
        <v>1.2603763744621627E-2</v>
      </c>
      <c r="N1483" s="2" cm="1">
        <f t="array" ref="N1483">[1]!table_weight[Acceleration]*(('F+ , F-'!N$2-[1]!tbl_gk[[#This Row],[Acceleration]])/('F+ , F-'!N$2-'F+ , F-'!N$3))</f>
        <v>5.4116931226399828E-3</v>
      </c>
      <c r="O1483" s="2" cm="1">
        <f t="array" ref="O1483">[1]!table_weight[SprintSpeed]*(('F+ , F-'!O$2-[1]!tbl_gk[[#This Row],[SprintSpeed]])/('F+ , F-'!O$2-'F+ , F-'!O$3))</f>
        <v>5.0599330696683847E-3</v>
      </c>
      <c r="P1483" s="2" cm="1">
        <f t="array" ref="P1483">[1]!table_weight[Agility]*(('F+ , F-'!P$2-[1]!tbl_gk[[#This Row],[Agility]])/('F+ , F-'!P$2-'F+ , F-'!P$3))</f>
        <v>1.7551660387072558E-3</v>
      </c>
      <c r="Q1483" s="2" cm="1">
        <f t="array" ref="Q1483">[1]!table_weight[Reactions]*(('F+ , F-'!Q$2-[1]!tbl_gk[[#This Row],[Reactions]])/('F+ , F-'!Q$2-'F+ , F-'!Q$3))</f>
        <v>9.7971980013715747E-4</v>
      </c>
      <c r="R1483" s="2" cm="1">
        <f t="array" ref="R1483">[1]!table_weight[Balance]*(('F+ , F-'!R$2-[1]!tbl_gk[[#This Row],[Balance]])/('F+ , F-'!R$2-'F+ , F-'!R$3))</f>
        <v>8.0713757970483338E-4</v>
      </c>
      <c r="S1483" s="2" cm="1">
        <f t="array" ref="S1483">[1]!table_weight[ShotPower]*(('F+ , F-'!S$2-[1]!tbl_gk[[#This Row],[ShotPower]])/('F+ , F-'!S$2-'F+ , F-'!S$3))</f>
        <v>5.1941499031661464E-3</v>
      </c>
      <c r="T1483" s="2" cm="1">
        <f t="array" ref="T1483">[1]!table_weight[Jumping]*(('F+ , F-'!T$2-[1]!tbl_gk[[#This Row],[Jumping]])/('F+ , F-'!T$2-'F+ , F-'!T$3))</f>
        <v>1.1163233461240253E-3</v>
      </c>
      <c r="U1483" s="2" cm="1">
        <f t="array" ref="U1483">[1]!table_weight[Stamina]*(('F+ , F-'!U$2-[1]!tbl_gk[[#This Row],[Stamina]])/('F+ , F-'!U$2-'F+ , F-'!U$3))</f>
        <v>1.2021943727489499E-2</v>
      </c>
      <c r="V1483" s="2" cm="1">
        <f t="array" ref="V1483">[1]!table_weight[Strength]*(('F+ , F-'!V$2-[1]!tbl_gk[[#This Row],[Strength]])/('F+ , F-'!V$2-'F+ , F-'!V$3))</f>
        <v>1.3310009126863375E-2</v>
      </c>
      <c r="W1483" s="2" cm="1">
        <f t="array" ref="W1483">[1]!table_weight[LongShots]*(('F+ , F-'!W$2-[1]!tbl_gk[[#This Row],[LongShots]])/('F+ , F-'!W$2-'F+ , F-'!W$3))</f>
        <v>9.6091773208573719E-3</v>
      </c>
      <c r="X1483" s="2" cm="1">
        <f t="array" ref="X1483">[1]!table_weight[Aggression]*(('F+ , F-'!X$2-[1]!tbl_gk[[#This Row],[Aggression]])/('F+ , F-'!X$2-'F+ , F-'!X$3))</f>
        <v>8.5184058411925615E-3</v>
      </c>
      <c r="Y1483" s="2" cm="1">
        <f t="array" ref="Y1483">[1]!table_weight[Interceptions]*(('F+ , F-'!Y$2-[1]!tbl_gk[[#This Row],[Interceptions]])/('F+ , F-'!Y$2-'F+ , F-'!Y$3))</f>
        <v>2.5624472855619959E-2</v>
      </c>
      <c r="Z1483" s="2" cm="1">
        <f t="array" ref="Z1483">[1]!table_weight[Positioning]*(('F+ , F-'!Z$2-[1]!tbl_gk[[#This Row],[Positioning]])/('F+ , F-'!Z$2-'F+ , F-'!Z$3))</f>
        <v>2.957779805969611E-4</v>
      </c>
      <c r="AA1483" s="2" cm="1">
        <f t="array" ref="AA1483">[1]!table_weight[Vision]*(('F+ , F-'!AA$2-[1]!tbl_gk[[#This Row],[Vision]])/('F+ , F-'!AA$2-'F+ , F-'!AA$3))</f>
        <v>1.7036811682385123E-2</v>
      </c>
      <c r="AB1483" s="2" cm="1">
        <f t="array" ref="AB1483">[1]!table_weight[Penalties]*(('F+ , F-'!AB$2-[1]!tbl_gk[[#This Row],[Penalties]])/('F+ , F-'!AB$2-'F+ , F-'!AB$3))</f>
        <v>2.1922367973657118E-3</v>
      </c>
      <c r="AC1483" s="2" cm="1">
        <f t="array" ref="AC1483">[1]!table_weight[Composure]*(('F+ , F-'!AC$2-[1]!tbl_gk[[#This Row],[Composure]])/('F+ , F-'!AC$2-'F+ , F-'!AC$3))</f>
        <v>6.4048164219492846E-4</v>
      </c>
      <c r="AD1483" s="2" cm="1">
        <f t="array" ref="AD1483">[1]!table_weight[Marking]*(('F+ , F-'!AD$2-[1]!tbl_gk[[#This Row],[Marking]])/('F+ , F-'!AD$2-'F+ , F-'!AD$3))</f>
        <v>3.7859581516411465E-2</v>
      </c>
      <c r="AE1483" s="2" cm="1">
        <f t="array" ref="AE1483">[1]!table_weight[StandingTackle]*(('F+ , F-'!AE$2-[1]!tbl_gk[[#This Row],[StandingTackle]])/('F+ , F-'!AE$2-'F+ , F-'!AE$3))</f>
        <v>3.362528621523387E-2</v>
      </c>
      <c r="AF1483" s="2" cm="1">
        <f t="array" ref="AF1483">[1]!table_weight[SlidingTackle]*(('F+ , F-'!AF$2-[1]!tbl_gk[[#This Row],[SlidingTackle]])/('F+ , F-'!AF$2-'F+ , F-'!AF$3))</f>
        <v>1.0461200155850536E-2</v>
      </c>
      <c r="AG1483" s="2" cm="1">
        <f t="array" ref="AG1483">[1]!table_weight[GKDiving]*(('F+ , F-'!AG$2-[1]!tbl_gk[[#This Row],[GKDiving]])/('F+ , F-'!AG$2-'F+ , F-'!AG$3))</f>
        <v>4.4411063786634182E-2</v>
      </c>
      <c r="AH1483" s="2" cm="1">
        <f t="array" ref="AH1483">[1]!table_weight[GKHandling]*(('F+ , F-'!AH$2-[1]!tbl_gk[[#This Row],[GKHandling]])/('F+ , F-'!AH$2-'F+ , F-'!AH$3))</f>
        <v>5.168913109614949E-2</v>
      </c>
      <c r="AI1483" s="2" cm="1">
        <f t="array" ref="AI1483">[1]!table_weight[GKKicking]*(('F+ , F-'!AI$2-[1]!tbl_gk[[#This Row],[GKKicking]])/('F+ , F-'!AI$2-'F+ , F-'!AI$3))</f>
        <v>2.3255247946455719E-2</v>
      </c>
      <c r="AJ1483" s="2" cm="1">
        <f t="array" ref="AJ1483">[1]!table_weight[GKPositioning]*(('F+ , F-'!AJ$2-[1]!tbl_gk[[#This Row],[GKPositioning]])/('F+ , F-'!AJ$2-'F+ , F-'!AJ$3))</f>
        <v>2.5858276192927833E-2</v>
      </c>
      <c r="AK1483" s="2" cm="1">
        <f t="array" ref="AK1483">[1]!table_weight[GKReflexes]*(('F+ , F-'!AK$2-[1]!tbl_gk[[#This Row],[GKReflexes]])/('F+ , F-'!AK$2-'F+ , F-'!AK$3))</f>
        <v>5.2837778453841702E-2</v>
      </c>
    </row>
    <row r="1484" spans="1:37" x14ac:dyDescent="0.55000000000000004">
      <c r="A1484" s="7">
        <f>[1]!tbl_gk[[#This Row],[ID]]</f>
        <v>257741</v>
      </c>
      <c r="B1484" s="1" cm="1">
        <f t="array" ref="B1484">[1]!table_weight[ValueEUR]*(('F+ , F-'!B$2-[1]!tbl_gk[[#This Row],[ValueEUR]])/('F+ , F-'!B$2-'F+ , F-'!B$3))</f>
        <v>5.2781669378639128E-5</v>
      </c>
      <c r="C1484" s="1" cm="1">
        <f t="array" ref="C1484">[1]!table_weight[WageEUR]*(('F+ , F-'!C$2-[1]!tbl_gk[[#This Row],[WageEUR]])/('F+ , F-'!C$2-'F+ , F-'!C$3))</f>
        <v>1.5648374123767265E-5</v>
      </c>
      <c r="D1484" s="1" cm="1">
        <f t="array" ref="D1484">[1]!table_weight[Crossing]*(('F+ , F-'!D$2-[1]!tbl_gk[[#This Row],[Crossing]])/('F+ , F-'!D$2-'F+ , F-'!D$3))</f>
        <v>3.4746129089074922E-2</v>
      </c>
      <c r="E1484" s="1" cm="1">
        <f t="array" ref="E1484">[1]!table_weight[Finishing]*(('F+ , F-'!E$2-[1]!tbl_gk[[#This Row],[Finishing]])/('F+ , F-'!E$2-'F+ , F-'!E$3))</f>
        <v>2.096326437480962E-2</v>
      </c>
      <c r="F1484" s="1" cm="1">
        <f t="array" ref="F1484">[1]!table_weight[HeadingAccuracy]*(('F+ , F-'!F$2-[1]!tbl_gk[[#This Row],[HeadingAccuracy]])/('F+ , F-'!F$2-'F+ , F-'!F$3))</f>
        <v>1.1274360672166649E-2</v>
      </c>
      <c r="G1484" s="1" cm="1">
        <f t="array" ref="G1484">[1]!table_weight[ShortPassing]*(('F+ , F-'!G$2-[1]!tbl_gk[[#This Row],[ShortPassing]])/('F+ , F-'!G$2-'F+ , F-'!G$3))</f>
        <v>6.6098007588498875E-2</v>
      </c>
      <c r="H1484" s="1" cm="1">
        <f t="array" ref="H1484">[1]!table_weight[Volleys]*(('F+ , F-'!H$2-[1]!tbl_gk[[#This Row],[Volleys]])/('F+ , F-'!H$2-'F+ , F-'!H$3))</f>
        <v>2.3147841959762173E-3</v>
      </c>
      <c r="I1484" s="1" cm="1">
        <f t="array" ref="I1484">[1]!table_weight[Dribbling]*(('F+ , F-'!I$2-[1]!tbl_gk[[#This Row],[Dribbling]])/('F+ , F-'!I$2-'F+ , F-'!I$3))</f>
        <v>2.4446955539136776E-2</v>
      </c>
      <c r="J1484" s="1" cm="1">
        <f t="array" ref="J1484">[1]!table_weight[Curve]*(('F+ , F-'!J$2-[1]!tbl_gk[[#This Row],[Curve]])/('F+ , F-'!J$2-'F+ , F-'!J$3))</f>
        <v>9.6339113680153961E-3</v>
      </c>
      <c r="K1484" s="1" cm="1">
        <f t="array" ref="K1484">[1]!table_weight[FKAccuracy]*(('F+ , F-'!K$2-[1]!tbl_gk[[#This Row],[FKAccuracy]])/('F+ , F-'!K$2-'F+ , F-'!K$3))</f>
        <v>9.1268634012777444E-3</v>
      </c>
      <c r="L1484" s="1" cm="1">
        <f t="array" ref="L1484">[1]!table_weight[LongPassing]*(('F+ , F-'!L$2-[1]!tbl_gk[[#This Row],[LongPassing]])/('F+ , F-'!L$2-'F+ , F-'!L$3))</f>
        <v>2.5988356803638323E-2</v>
      </c>
      <c r="M1484" s="1" cm="1">
        <f t="array" ref="M1484">[1]!table_weight[BallControl]*(('F+ , F-'!M$2-[1]!tbl_gk[[#This Row],[BallControl]])/('F+ , F-'!M$2-'F+ , F-'!M$3))</f>
        <v>1.5646051545047536E-2</v>
      </c>
      <c r="N1484" s="1" cm="1">
        <f t="array" ref="N1484">[1]!table_weight[Acceleration]*(('F+ , F-'!N$2-[1]!tbl_gk[[#This Row],[Acceleration]])/('F+ , F-'!N$2-'F+ , F-'!N$3))</f>
        <v>1.1274360672166632E-2</v>
      </c>
      <c r="O1484" s="1" cm="1">
        <f t="array" ref="O1484">[1]!table_weight[SprintSpeed]*(('F+ , F-'!O$2-[1]!tbl_gk[[#This Row],[SprintSpeed]])/('F+ , F-'!O$2-'F+ , F-'!O$3))</f>
        <v>1.0119866139336769E-2</v>
      </c>
      <c r="P1484" s="1" cm="1">
        <f t="array" ref="P1484">[1]!table_weight[Agility]*(('F+ , F-'!P$2-[1]!tbl_gk[[#This Row],[Agility]])/('F+ , F-'!P$2-'F+ , F-'!P$3))</f>
        <v>4.4464206313917145E-3</v>
      </c>
      <c r="Q1484" s="1" cm="1">
        <f t="array" ref="Q1484">[1]!table_weight[Reactions]*(('F+ , F-'!Q$2-[1]!tbl_gk[[#This Row],[Reactions]])/('F+ , F-'!Q$2-'F+ , F-'!Q$3))</f>
        <v>2.3719532003320656E-3</v>
      </c>
      <c r="R1484" s="1" cm="1">
        <f t="array" ref="R1484">[1]!table_weight[Balance]*(('F+ , F-'!R$2-[1]!tbl_gk[[#This Row],[Balance]])/('F+ , F-'!R$2-'F+ , F-'!R$3))</f>
        <v>9.9340009809825627E-4</v>
      </c>
      <c r="S1484" s="1" cm="1">
        <f t="array" ref="S1484">[1]!table_weight[ShotPower]*(('F+ , F-'!S$2-[1]!tbl_gk[[#This Row],[ShotPower]])/('F+ , F-'!S$2-'F+ , F-'!S$3))</f>
        <v>7.5315173595909123E-3</v>
      </c>
      <c r="T1484" s="1" cm="1">
        <f t="array" ref="T1484">[1]!table_weight[Jumping]*(('F+ , F-'!T$2-[1]!tbl_gk[[#This Row],[Jumping]])/('F+ , F-'!T$2-'F+ , F-'!T$3))</f>
        <v>2.1467756656231253E-3</v>
      </c>
      <c r="U1484" s="1" cm="1">
        <f t="array" ref="U1484">[1]!table_weight[Stamina]*(('F+ , F-'!U$2-[1]!tbl_gk[[#This Row],[Stamina]])/('F+ , F-'!U$2-'F+ , F-'!U$3))</f>
        <v>1.8032915591234249E-2</v>
      </c>
      <c r="V1484" s="1" cm="1">
        <f t="array" ref="V1484">[1]!table_weight[Strength]*(('F+ , F-'!V$2-[1]!tbl_gk[[#This Row],[Strength]])/('F+ , F-'!V$2-'F+ , F-'!V$3))</f>
        <v>3.0169354020890316E-2</v>
      </c>
      <c r="W1484" s="1" cm="1">
        <f t="array" ref="W1484">[1]!table_weight[LongShots]*(('F+ , F-'!W$2-[1]!tbl_gk[[#This Row],[LongShots]])/('F+ , F-'!W$2-'F+ , F-'!W$3))</f>
        <v>9.3494698256990638E-3</v>
      </c>
      <c r="X1484" s="1" cm="1">
        <f t="array" ref="X1484">[1]!table_weight[Aggression]*(('F+ , F-'!X$2-[1]!tbl_gk[[#This Row],[Aggression]])/('F+ , F-'!X$2-'F+ , F-'!X$3))</f>
        <v>1.034377852144811E-2</v>
      </c>
      <c r="Y1484" s="1" cm="1">
        <f t="array" ref="Y1484">[1]!table_weight[Interceptions]*(('F+ , F-'!Y$2-[1]!tbl_gk[[#This Row],[Interceptions]])/('F+ , F-'!Y$2-'F+ , F-'!Y$3))</f>
        <v>2.5624472855619959E-2</v>
      </c>
      <c r="Z1484" s="1" cm="1">
        <f t="array" ref="Z1484">[1]!table_weight[Positioning]*(('F+ , F-'!Z$2-[1]!tbl_gk[[#This Row],[Positioning]])/('F+ , F-'!Z$2-'F+ , F-'!Z$3))</f>
        <v>2.3662238447756888E-3</v>
      </c>
      <c r="AA1484" s="1" cm="1">
        <f t="array" ref="AA1484">[1]!table_weight[Vision]*(('F+ , F-'!AA$2-[1]!tbl_gk[[#This Row],[Vision]])/('F+ , F-'!AA$2-'F+ , F-'!AA$3))</f>
        <v>2.3425616063279545E-2</v>
      </c>
      <c r="AB1484" s="1" cm="1">
        <f t="array" ref="AB1484">[1]!table_weight[Penalties]*(('F+ , F-'!AB$2-[1]!tbl_gk[[#This Row],[Penalties]])/('F+ , F-'!AB$2-'F+ , F-'!AB$3))</f>
        <v>2.5054134827036706E-3</v>
      </c>
      <c r="AC1484" s="1" cm="1">
        <f t="array" ref="AC1484">[1]!table_weight[Composure]*(('F+ , F-'!AC$2-[1]!tbl_gk[[#This Row],[Composure]])/('F+ , F-'!AC$2-'F+ , F-'!AC$3))</f>
        <v>2.7754204495113568E-3</v>
      </c>
      <c r="AD1484" s="1" cm="1">
        <f t="array" ref="AD1484">[1]!table_weight[Marking]*(('F+ , F-'!AD$2-[1]!tbl_gk[[#This Row],[Marking]])/('F+ , F-'!AD$2-'F+ , F-'!AD$3))</f>
        <v>3.3127133826860035E-2</v>
      </c>
      <c r="AE1484" s="1" cm="1">
        <f t="array" ref="AE1484">[1]!table_weight[StandingTackle]*(('F+ , F-'!AE$2-[1]!tbl_gk[[#This Row],[StandingTackle]])/('F+ , F-'!AE$2-'F+ , F-'!AE$3))</f>
        <v>3.1383600467551613E-2</v>
      </c>
      <c r="AF1484" s="1" cm="1">
        <f t="array" ref="AF1484">[1]!table_weight[SlidingTackle]*(('F+ , F-'!AF$2-[1]!tbl_gk[[#This Row],[SlidingTackle]])/('F+ , F-'!AF$2-'F+ , F-'!AF$3))</f>
        <v>1.0461200155850536E-2</v>
      </c>
      <c r="AG1484" s="1" cm="1">
        <f t="array" ref="AG1484">[1]!table_weight[GKDiving]*(('F+ , F-'!AG$2-[1]!tbl_gk[[#This Row],[GKDiving]])/('F+ , F-'!AG$2-'F+ , F-'!AG$3))</f>
        <v>5.8076006490213938E-2</v>
      </c>
      <c r="AH1484" s="1" cm="1">
        <f t="array" ref="AH1484">[1]!table_weight[GKHandling]*(('F+ , F-'!AH$2-[1]!tbl_gk[[#This Row],[GKHandling]])/('F+ , F-'!AH$2-'F+ , F-'!AH$3))</f>
        <v>6.2383434081559733E-2</v>
      </c>
      <c r="AI1484" s="1" cm="1">
        <f t="array" ref="AI1484">[1]!table_weight[GKKicking]*(('F+ , F-'!AI$2-[1]!tbl_gk[[#This Row],[GKKicking]])/('F+ , F-'!AI$2-'F+ , F-'!AI$3))</f>
        <v>3.4882871919683582E-2</v>
      </c>
      <c r="AJ1484" s="1" cm="1">
        <f t="array" ref="AJ1484">[1]!table_weight[GKPositioning]*(('F+ , F-'!AJ$2-[1]!tbl_gk[[#This Row],[GKPositioning]])/('F+ , F-'!AJ$2-'F+ , F-'!AJ$3))</f>
        <v>2.5858276192927833E-2</v>
      </c>
      <c r="AK1484" s="1" cm="1">
        <f t="array" ref="AK1484">[1]!table_weight[GKReflexes]*(('F+ , F-'!AK$2-[1]!tbl_gk[[#This Row],[GKReflexes]])/('F+ , F-'!AK$2-'F+ , F-'!AK$3))</f>
        <v>6.1947740256228193E-2</v>
      </c>
    </row>
    <row r="1485" spans="1:37" x14ac:dyDescent="0.55000000000000004">
      <c r="A1485" s="8">
        <f>[1]!tbl_gk[[#This Row],[ID]]</f>
        <v>257789</v>
      </c>
      <c r="B1485" s="2" cm="1">
        <f t="array" ref="B1485">[1]!table_weight[ValueEUR]*(('F+ , F-'!B$2-[1]!tbl_gk[[#This Row],[ValueEUR]])/('F+ , F-'!B$2-'F+ , F-'!B$3))</f>
        <v>1.2840452901470104E-4</v>
      </c>
      <c r="C1485" s="2" cm="1">
        <f t="array" ref="C1485">[1]!table_weight[WageEUR]*(('F+ , F-'!C$2-[1]!tbl_gk[[#This Row],[WageEUR]])/('F+ , F-'!C$2-'F+ , F-'!C$3))</f>
        <v>2.3472561185650898E-4</v>
      </c>
      <c r="D1485" s="2" cm="1">
        <f t="array" ref="D1485">[1]!table_weight[Crossing]*(('F+ , F-'!D$2-[1]!tbl_gk[[#This Row],[Crossing]])/('F+ , F-'!D$2-'F+ , F-'!D$3))</f>
        <v>2.8021071846028162E-2</v>
      </c>
      <c r="E1485" s="2" cm="1">
        <f t="array" ref="E1485">[1]!table_weight[Finishing]*(('F+ , F-'!E$2-[1]!tbl_gk[[#This Row],[Finishing]])/('F+ , F-'!E$2-'F+ , F-'!E$3))</f>
        <v>1.9965013690294877E-2</v>
      </c>
      <c r="F1485" s="2" cm="1">
        <f t="array" ref="F1485">[1]!table_weight[HeadingAccuracy]*(('F+ , F-'!F$2-[1]!tbl_gk[[#This Row],[HeadingAccuracy]])/('F+ , F-'!F$2-'F+ , F-'!F$3))</f>
        <v>1.1691929585950599E-2</v>
      </c>
      <c r="G1485" s="2" cm="1">
        <f t="array" ref="G1485">[1]!table_weight[ShortPassing]*(('F+ , F-'!G$2-[1]!tbl_gk[[#This Row],[ShortPassing]])/('F+ , F-'!G$2-'F+ , F-'!G$3))</f>
        <v>4.2190217609680135E-2</v>
      </c>
      <c r="H1485" s="2" cm="1">
        <f t="array" ref="H1485">[1]!table_weight[Volleys]*(('F+ , F-'!H$2-[1]!tbl_gk[[#This Row],[Volleys]])/('F+ , F-'!H$2-'F+ , F-'!H$3))</f>
        <v>2.3147841959762173E-3</v>
      </c>
      <c r="I1485" s="2" cm="1">
        <f t="array" ref="I1485">[1]!table_weight[Dribbling]*(('F+ , F-'!I$2-[1]!tbl_gk[[#This Row],[Dribbling]])/('F+ , F-'!I$2-'F+ , F-'!I$3))</f>
        <v>1.9557564431309422E-2</v>
      </c>
      <c r="J1485" s="2" cm="1">
        <f t="array" ref="J1485">[1]!table_weight[Curve]*(('F+ , F-'!J$2-[1]!tbl_gk[[#This Row],[Curve]])/('F+ , F-'!J$2-'F+ , F-'!J$3))</f>
        <v>8.6198154345400926E-3</v>
      </c>
      <c r="K1485" s="2" cm="1">
        <f t="array" ref="K1485">[1]!table_weight[FKAccuracy]*(('F+ , F-'!K$2-[1]!tbl_gk[[#This Row],[FKAccuracy]])/('F+ , F-'!K$2-'F+ , F-'!K$3))</f>
        <v>9.4310921813203358E-3</v>
      </c>
      <c r="L1485" s="2" cm="1">
        <f t="array" ref="L1485">[1]!table_weight[LongPassing]*(('F+ , F-'!L$2-[1]!tbl_gk[[#This Row],[LongPassing]])/('F+ , F-'!L$2-'F+ , F-'!L$3))</f>
        <v>2.3822660403335128E-2</v>
      </c>
      <c r="M1485" s="2" cm="1">
        <f t="array" ref="M1485">[1]!table_weight[BallControl]*(('F+ , F-'!M$2-[1]!tbl_gk[[#This Row],[BallControl]])/('F+ , F-'!M$2-'F+ , F-'!M$3))</f>
        <v>1.4776826459211564E-2</v>
      </c>
      <c r="N1485" s="2" cm="1">
        <f t="array" ref="N1485">[1]!table_weight[Acceleration]*(('F+ , F-'!N$2-[1]!tbl_gk[[#This Row],[Acceleration]])/('F+ , F-'!N$2-'F+ , F-'!N$3))</f>
        <v>8.3430268974033078E-3</v>
      </c>
      <c r="O1485" s="2" cm="1">
        <f t="array" ref="O1485">[1]!table_weight[SprintSpeed]*(('F+ , F-'!O$2-[1]!tbl_gk[[#This Row],[SprintSpeed]])/('F+ , F-'!O$2-'F+ , F-'!O$3))</f>
        <v>7.589899604502578E-3</v>
      </c>
      <c r="P1485" s="2" cm="1">
        <f t="array" ref="P1485">[1]!table_weight[Agility]*(('F+ , F-'!P$2-[1]!tbl_gk[[#This Row],[Agility]])/('F+ , F-'!P$2-'F+ , F-'!P$3))</f>
        <v>4.2123984928974139E-3</v>
      </c>
      <c r="Q1485" s="2" cm="1">
        <f t="array" ref="Q1485">[1]!table_weight[Reactions]*(('F+ , F-'!Q$2-[1]!tbl_gk[[#This Row],[Reactions]])/('F+ , F-'!Q$2-'F+ , F-'!Q$3))</f>
        <v>1.7531828002454398E-3</v>
      </c>
      <c r="R1485" s="2" cm="1">
        <f t="array" ref="R1485">[1]!table_weight[Balance]*(('F+ , F-'!R$2-[1]!tbl_gk[[#This Row],[Balance]])/('F+ , F-'!R$2-'F+ , F-'!R$3))</f>
        <v>2.359325232983359E-3</v>
      </c>
      <c r="S1485" s="2" cm="1">
        <f t="array" ref="S1485">[1]!table_weight[ShotPower]*(('F+ , F-'!S$2-[1]!tbl_gk[[#This Row],[ShotPower]])/('F+ , F-'!S$2-'F+ , F-'!S$3))</f>
        <v>7.7912248547492196E-3</v>
      </c>
      <c r="T1485" s="2" cm="1">
        <f t="array" ref="T1485">[1]!table_weight[Jumping]*(('F+ , F-'!T$2-[1]!tbl_gk[[#This Row],[Jumping]])/('F+ , F-'!T$2-'F+ , F-'!T$3))</f>
        <v>2.2326466922480506E-3</v>
      </c>
      <c r="U1485" s="2" cm="1">
        <f t="array" ref="U1485">[1]!table_weight[Stamina]*(('F+ , F-'!U$2-[1]!tbl_gk[[#This Row],[Stamina]])/('F+ , F-'!U$2-'F+ , F-'!U$3))</f>
        <v>2.2326466922480501E-2</v>
      </c>
      <c r="V1485" s="2" cm="1">
        <f t="array" ref="V1485">[1]!table_weight[Strength]*(('F+ , F-'!V$2-[1]!tbl_gk[[#This Row],[Strength]])/('F+ , F-'!V$2-'F+ , F-'!V$3))</f>
        <v>3.7268025555217445E-2</v>
      </c>
      <c r="W1485" s="2" cm="1">
        <f t="array" ref="W1485">[1]!table_weight[LongShots]*(('F+ , F-'!W$2-[1]!tbl_gk[[#This Row],[LongShots]])/('F+ , F-'!W$2-'F+ , F-'!W$3))</f>
        <v>1.0128592311173986E-2</v>
      </c>
      <c r="X1485" s="2" cm="1">
        <f t="array" ref="X1485">[1]!table_weight[Aggression]*(('F+ , F-'!X$2-[1]!tbl_gk[[#This Row],[Aggression]])/('F+ , F-'!X$2-'F+ , F-'!X$3))</f>
        <v>1.5819896562214757E-2</v>
      </c>
      <c r="Y1485" s="2" cm="1">
        <f t="array" ref="Y1485">[1]!table_weight[Interceptions]*(('F+ , F-'!Y$2-[1]!tbl_gk[[#This Row],[Interceptions]])/('F+ , F-'!Y$2-'F+ , F-'!Y$3))</f>
        <v>2.3546812894353474E-2</v>
      </c>
      <c r="Z1485" s="2" cm="1">
        <f t="array" ref="Z1485">[1]!table_weight[Positioning]*(('F+ , F-'!Z$2-[1]!tbl_gk[[#This Row],[Positioning]])/('F+ , F-'!Z$2-'F+ , F-'!Z$3))</f>
        <v>2.5141128350741697E-3</v>
      </c>
      <c r="AA1485" s="2" cm="1">
        <f t="array" ref="AA1485">[1]!table_weight[Vision]*(('F+ , F-'!AA$2-[1]!tbl_gk[[#This Row],[Vision]])/('F+ , F-'!AA$2-'F+ , F-'!AA$3))</f>
        <v>2.9814420444173963E-2</v>
      </c>
      <c r="AB1485" s="2" cm="1">
        <f t="array" ref="AB1485">[1]!table_weight[Penalties]*(('F+ , F-'!AB$2-[1]!tbl_gk[[#This Row],[Penalties]])/('F+ , F-'!AB$2-'F+ , F-'!AB$3))</f>
        <v>2.5054134827036706E-3</v>
      </c>
      <c r="AC1485" s="2" cm="1">
        <f t="array" ref="AC1485">[1]!table_weight[Composure]*(('F+ , F-'!AC$2-[1]!tbl_gk[[#This Row],[Composure]])/('F+ , F-'!AC$2-'F+ , F-'!AC$3))</f>
        <v>2.5085530985968032E-3</v>
      </c>
      <c r="AD1485" s="2" cm="1">
        <f t="array" ref="AD1485">[1]!table_weight[Marking]*(('F+ , F-'!AD$2-[1]!tbl_gk[[#This Row],[Marking]])/('F+ , F-'!AD$2-'F+ , F-'!AD$3))</f>
        <v>3.4704616390043845E-2</v>
      </c>
      <c r="AE1485" s="2" cm="1">
        <f t="array" ref="AE1485">[1]!table_weight[StandingTackle]*(('F+ , F-'!AE$2-[1]!tbl_gk[[#This Row],[StandingTackle]])/('F+ , F-'!AE$2-'F+ , F-'!AE$3))</f>
        <v>2.465854322450484E-2</v>
      </c>
      <c r="AF1485" s="2" cm="1">
        <f t="array" ref="AF1485">[1]!table_weight[SlidingTackle]*(('F+ , F-'!AF$2-[1]!tbl_gk[[#This Row],[SlidingTackle]])/('F+ , F-'!AF$2-'F+ , F-'!AF$3))</f>
        <v>5.977828660486021E-3</v>
      </c>
      <c r="AG1485" s="2" cm="1">
        <f t="array" ref="AG1485">[1]!table_weight[GKDiving]*(('F+ , F-'!AG$2-[1]!tbl_gk[[#This Row],[GKDiving]])/('F+ , F-'!AG$2-'F+ , F-'!AG$3))</f>
        <v>4.4411063786634182E-2</v>
      </c>
      <c r="AH1485" s="2" cm="1">
        <f t="array" ref="AH1485">[1]!table_weight[GKHandling]*(('F+ , F-'!AH$2-[1]!tbl_gk[[#This Row],[GKHandling]])/('F+ , F-'!AH$2-'F+ , F-'!AH$3))</f>
        <v>6.416581791246144E-2</v>
      </c>
      <c r="AI1485" s="2" cm="1">
        <f t="array" ref="AI1485">[1]!table_weight[GKKicking]*(('F+ , F-'!AI$2-[1]!tbl_gk[[#This Row],[GKKicking]])/('F+ , F-'!AI$2-'F+ , F-'!AI$3))</f>
        <v>3.57773045330088E-2</v>
      </c>
      <c r="AJ1485" s="2" cm="1">
        <f t="array" ref="AJ1485">[1]!table_weight[GKPositioning]*(('F+ , F-'!AJ$2-[1]!tbl_gk[[#This Row],[GKPositioning]])/('F+ , F-'!AJ$2-'F+ , F-'!AJ$3))</f>
        <v>2.4596896866443549E-2</v>
      </c>
      <c r="AK1485" s="2" cm="1">
        <f t="array" ref="AK1485">[1]!table_weight[GKReflexes]*(('F+ , F-'!AK$2-[1]!tbl_gk[[#This Row],[GKReflexes]])/('F+ , F-'!AK$2-'F+ , F-'!AK$3))</f>
        <v>4.55498090119325E-2</v>
      </c>
    </row>
    <row r="1486" spans="1:37" x14ac:dyDescent="0.55000000000000004">
      <c r="A1486" s="7">
        <f>[1]!tbl_gk[[#This Row],[ID]]</f>
        <v>257791</v>
      </c>
      <c r="B1486" s="1" cm="1">
        <f t="array" ref="B1486">[1]!table_weight[ValueEUR]*(('F+ , F-'!B$2-[1]!tbl_gk[[#This Row],[ValueEUR]])/('F+ , F-'!B$2-'F+ , F-'!B$3))</f>
        <v>1.1297129235428024E-4</v>
      </c>
      <c r="C1486" s="1" cm="1">
        <f t="array" ref="C1486">[1]!table_weight[WageEUR]*(('F+ , F-'!C$2-[1]!tbl_gk[[#This Row],[WageEUR]])/('F+ , F-'!C$2-'F+ , F-'!C$3))</f>
        <v>7.8241870618836313E-5</v>
      </c>
      <c r="D1486" s="1" cm="1">
        <f t="array" ref="D1486">[1]!table_weight[Crossing]*(('F+ , F-'!D$2-[1]!tbl_gk[[#This Row],[Crossing]])/('F+ , F-'!D$2-'F+ , F-'!D$3))</f>
        <v>2.8021071846028162E-2</v>
      </c>
      <c r="E1486" s="1" cm="1">
        <f t="array" ref="E1486">[1]!table_weight[Finishing]*(('F+ , F-'!E$2-[1]!tbl_gk[[#This Row],[Finishing]])/('F+ , F-'!E$2-'F+ , F-'!E$3))</f>
        <v>2.1961515059324362E-2</v>
      </c>
      <c r="F1486" s="1" cm="1">
        <f t="array" ref="F1486">[1]!table_weight[HeadingAccuracy]*(('F+ , F-'!F$2-[1]!tbl_gk[[#This Row],[HeadingAccuracy]])/('F+ , F-'!F$2-'F+ , F-'!F$3))</f>
        <v>1.0439222844598752E-2</v>
      </c>
      <c r="G1486" s="1" cm="1">
        <f t="array" ref="G1486">[1]!table_weight[ShortPassing]*(('F+ , F-'!G$2-[1]!tbl_gk[[#This Row],[ShortPassing]])/('F+ , F-'!G$2-'F+ , F-'!G$3))</f>
        <v>3.5158514674733445E-2</v>
      </c>
      <c r="H1486" s="1" cm="1">
        <f t="array" ref="H1486">[1]!table_weight[Volleys]*(('F+ , F-'!H$2-[1]!tbl_gk[[#This Row],[Volleys]])/('F+ , F-'!H$2-'F+ , F-'!H$3))</f>
        <v>8.1017446859167619E-4</v>
      </c>
      <c r="I1486" s="1" cm="1">
        <f t="array" ref="I1486">[1]!table_weight[Dribbling]*(('F+ , F-'!I$2-[1]!tbl_gk[[#This Row],[Dribbling]])/('F+ , F-'!I$2-'F+ , F-'!I$3))</f>
        <v>1.8579686209743949E-2</v>
      </c>
      <c r="J1486" s="1" cm="1">
        <f t="array" ref="J1486">[1]!table_weight[Curve]*(('F+ , F-'!J$2-[1]!tbl_gk[[#This Row],[Curve]])/('F+ , F-'!J$2-'F+ , F-'!J$3))</f>
        <v>7.774735489977337E-3</v>
      </c>
      <c r="K1486" s="1" cm="1">
        <f t="array" ref="K1486">[1]!table_weight[FKAccuracy]*(('F+ , F-'!K$2-[1]!tbl_gk[[#This Row],[FKAccuracy]])/('F+ , F-'!K$2-'F+ , F-'!K$3))</f>
        <v>8.2141770611499701E-3</v>
      </c>
      <c r="L1486" s="1" cm="1">
        <f t="array" ref="L1486">[1]!table_weight[LongPassing]*(('F+ , F-'!L$2-[1]!tbl_gk[[#This Row],[LongPassing]])/('F+ , F-'!L$2-'F+ , F-'!L$3))</f>
        <v>1.8408419402577144E-2</v>
      </c>
      <c r="M1486" s="1" cm="1">
        <f t="array" ref="M1486">[1]!table_weight[BallControl]*(('F+ , F-'!M$2-[1]!tbl_gk[[#This Row],[BallControl]])/('F+ , F-'!M$2-'F+ , F-'!M$3))</f>
        <v>1.3038376287539614E-2</v>
      </c>
      <c r="N1486" s="1" cm="1">
        <f t="array" ref="N1486">[1]!table_weight[Acceleration]*(('F+ , F-'!N$2-[1]!tbl_gk[[#This Row],[Acceleration]])/('F+ , F-'!N$2-'F+ , F-'!N$3))</f>
        <v>8.3430268974033078E-3</v>
      </c>
      <c r="O1486" s="1" cm="1">
        <f t="array" ref="O1486">[1]!table_weight[SprintSpeed]*(('F+ , F-'!O$2-[1]!tbl_gk[[#This Row],[SprintSpeed]])/('F+ , F-'!O$2-'F+ , F-'!O$3))</f>
        <v>1.124429571037419E-2</v>
      </c>
      <c r="P1486" s="1" cm="1">
        <f t="array" ref="P1486">[1]!table_weight[Agility]*(('F+ , F-'!P$2-[1]!tbl_gk[[#This Row],[Agility]])/('F+ , F-'!P$2-'F+ , F-'!P$3))</f>
        <v>4.9144649083803166E-3</v>
      </c>
      <c r="Q1486" s="1" cm="1">
        <f t="array" ref="Q1486">[1]!table_weight[Reactions]*(('F+ , F-'!Q$2-[1]!tbl_gk[[#This Row],[Reactions]])/('F+ , F-'!Q$2-'F+ , F-'!Q$3))</f>
        <v>2.2688248003176282E-3</v>
      </c>
      <c r="R1486" s="1" cm="1">
        <f t="array" ref="R1486">[1]!table_weight[Balance]*(('F+ , F-'!R$2-[1]!tbl_gk[[#This Row],[Balance]])/('F+ , F-'!R$2-'F+ , F-'!R$3))</f>
        <v>1.7384501716719487E-3</v>
      </c>
      <c r="S1486" s="1" cm="1">
        <f t="array" ref="S1486">[1]!table_weight[ShotPower]*(('F+ , F-'!S$2-[1]!tbl_gk[[#This Row],[ShotPower]])/('F+ , F-'!S$2-'F+ , F-'!S$3))</f>
        <v>8.3106398450658349E-3</v>
      </c>
      <c r="T1486" s="1" cm="1">
        <f t="array" ref="T1486">[1]!table_weight[Jumping]*(('F+ , F-'!T$2-[1]!tbl_gk[[#This Row],[Jumping]])/('F+ , F-'!T$2-'F+ , F-'!T$3))</f>
        <v>3.3489700383720756E-3</v>
      </c>
      <c r="U1486" s="1" cm="1">
        <f t="array" ref="U1486">[1]!table_weight[Stamina]*(('F+ , F-'!U$2-[1]!tbl_gk[[#This Row],[Stamina]])/('F+ , F-'!U$2-'F+ , F-'!U$3))</f>
        <v>2.1467756656231247E-2</v>
      </c>
      <c r="V1486" s="1" cm="1">
        <f t="array" ref="V1486">[1]!table_weight[Strength]*(('F+ , F-'!V$2-[1]!tbl_gk[[#This Row],[Strength]])/('F+ , F-'!V$2-'F+ , F-'!V$3))</f>
        <v>2.3070682486563184E-2</v>
      </c>
      <c r="W1486" s="1" cm="1">
        <f t="array" ref="W1486">[1]!table_weight[LongShots]*(('F+ , F-'!W$2-[1]!tbl_gk[[#This Row],[LongShots]])/('F+ , F-'!W$2-'F+ , F-'!W$3))</f>
        <v>1.0648007301490601E-2</v>
      </c>
      <c r="X1486" s="1" cm="1">
        <f t="array" ref="X1486">[1]!table_weight[Aggression]*(('F+ , F-'!X$2-[1]!tbl_gk[[#This Row],[Aggression]])/('F+ , F-'!X$2-'F+ , F-'!X$3))</f>
        <v>1.642835412229994E-2</v>
      </c>
      <c r="Y1486" s="1" cm="1">
        <f t="array" ref="Y1486">[1]!table_weight[Interceptions]*(('F+ , F-'!Y$2-[1]!tbl_gk[[#This Row],[Interceptions]])/('F+ , F-'!Y$2-'F+ , F-'!Y$3))</f>
        <v>2.3546812894353474E-2</v>
      </c>
      <c r="Z1486" s="1" cm="1">
        <f t="array" ref="Z1486">[1]!table_weight[Positioning]*(('F+ , F-'!Z$2-[1]!tbl_gk[[#This Row],[Positioning]])/('F+ , F-'!Z$2-'F+ , F-'!Z$3))</f>
        <v>2.2183348544772088E-3</v>
      </c>
      <c r="AA1486" s="1" cm="1">
        <f t="array" ref="AA1486">[1]!table_weight[Vision]*(('F+ , F-'!AA$2-[1]!tbl_gk[[#This Row],[Vision]])/('F+ , F-'!AA$2-'F+ , F-'!AA$3))</f>
        <v>2.4135483216712255E-2</v>
      </c>
      <c r="AB1486" s="1" cm="1">
        <f t="array" ref="AB1486">[1]!table_weight[Penalties]*(('F+ , F-'!AB$2-[1]!tbl_gk[[#This Row],[Penalties]])/('F+ , F-'!AB$2-'F+ , F-'!AB$3))</f>
        <v>1.9965013690294879E-3</v>
      </c>
      <c r="AC1486" s="1" cm="1">
        <f t="array" ref="AC1486">[1]!table_weight[Composure]*(('F+ , F-'!AC$2-[1]!tbl_gk[[#This Row],[Composure]])/('F+ , F-'!AC$2-'F+ , F-'!AC$3))</f>
        <v>1.7613245160360534E-3</v>
      </c>
      <c r="AD1486" s="1" cm="1">
        <f t="array" ref="AD1486">[1]!table_weight[Marking]*(('F+ , F-'!AD$2-[1]!tbl_gk[[#This Row],[Marking]])/('F+ , F-'!AD$2-'F+ , F-'!AD$3))</f>
        <v>2.9972168700492414E-2</v>
      </c>
      <c r="AE1486" s="1" cm="1">
        <f t="array" ref="AE1486">[1]!table_weight[StandingTackle]*(('F+ , F-'!AE$2-[1]!tbl_gk[[#This Row],[StandingTackle]])/('F+ , F-'!AE$2-'F+ , F-'!AE$3))</f>
        <v>8.9667429907290316E-3</v>
      </c>
      <c r="AF1486" s="1" cm="1">
        <f t="array" ref="AF1486">[1]!table_weight[SlidingTackle]*(('F+ , F-'!AF$2-[1]!tbl_gk[[#This Row],[SlidingTackle]])/('F+ , F-'!AF$2-'F+ , F-'!AF$3))</f>
        <v>2.2416857476822579E-3</v>
      </c>
      <c r="AG1486" s="1" cm="1">
        <f t="array" ref="AG1486">[1]!table_weight[GKDiving]*(('F+ , F-'!AG$2-[1]!tbl_gk[[#This Row],[GKDiving]])/('F+ , F-'!AG$2-'F+ , F-'!AG$3))</f>
        <v>5.1243535138424057E-2</v>
      </c>
      <c r="AH1486" s="1" cm="1">
        <f t="array" ref="AH1486">[1]!table_weight[GKHandling]*(('F+ , F-'!AH$2-[1]!tbl_gk[[#This Row],[GKHandling]])/('F+ , F-'!AH$2-'F+ , F-'!AH$3))</f>
        <v>6.0601050250658012E-2</v>
      </c>
      <c r="AI1486" s="1" cm="1">
        <f t="array" ref="AI1486">[1]!table_weight[GKKicking]*(('F+ , F-'!AI$2-[1]!tbl_gk[[#This Row],[GKKicking]])/('F+ , F-'!AI$2-'F+ , F-'!AI$3))</f>
        <v>3.8460602372984459E-2</v>
      </c>
      <c r="AJ1486" s="1" cm="1">
        <f t="array" ref="AJ1486">[1]!table_weight[GKPositioning]*(('F+ , F-'!AJ$2-[1]!tbl_gk[[#This Row],[GKPositioning]])/('F+ , F-'!AJ$2-'F+ , F-'!AJ$3))</f>
        <v>2.5227586529685691E-2</v>
      </c>
      <c r="AK1486" s="1" cm="1">
        <f t="array" ref="AK1486">[1]!table_weight[GKReflexes]*(('F+ , F-'!AK$2-[1]!tbl_gk[[#This Row],[GKReflexes]])/('F+ , F-'!AK$2-'F+ , F-'!AK$3))</f>
        <v>4.1905824290977896E-2</v>
      </c>
    </row>
    <row r="1487" spans="1:37" x14ac:dyDescent="0.55000000000000004">
      <c r="A1487" s="8">
        <f>[1]!tbl_gk[[#This Row],[ID]]</f>
        <v>257794</v>
      </c>
      <c r="B1487" s="2" cm="1">
        <f t="array" ref="B1487">[1]!table_weight[ValueEUR]*(('F+ , F-'!B$2-[1]!tbl_gk[[#This Row],[ValueEUR]])/('F+ , F-'!B$2-'F+ , F-'!B$3))</f>
        <v>2.4415380396785701E-4</v>
      </c>
      <c r="C1487" s="2" cm="1">
        <f t="array" ref="C1487">[1]!table_weight[WageEUR]*(('F+ , F-'!C$2-[1]!tbl_gk[[#This Row],[WageEUR]])/('F+ , F-'!C$2-'F+ , F-'!C$3))</f>
        <v>2.3472561185650898E-4</v>
      </c>
      <c r="D1487" s="2" cm="1">
        <f t="array" ref="D1487">[1]!table_weight[Crossing]*(('F+ , F-'!D$2-[1]!tbl_gk[[#This Row],[Crossing]])/('F+ , F-'!D$2-'F+ , F-'!D$3))</f>
        <v>3.2504443341392672E-2</v>
      </c>
      <c r="E1487" s="2" cm="1">
        <f t="array" ref="E1487">[1]!table_weight[Finishing]*(('F+ , F-'!E$2-[1]!tbl_gk[[#This Row],[Finishing]])/('F+ , F-'!E$2-'F+ , F-'!E$3))</f>
        <v>1.59720109522359E-2</v>
      </c>
      <c r="F1487" s="2" cm="1">
        <f t="array" ref="F1487">[1]!table_weight[HeadingAccuracy]*(('F+ , F-'!F$2-[1]!tbl_gk[[#This Row],[HeadingAccuracy]])/('F+ , F-'!F$2-'F+ , F-'!F$3))</f>
        <v>1.1274360672166649E-2</v>
      </c>
      <c r="G1487" s="2" cm="1">
        <f t="array" ref="G1487">[1]!table_weight[ShortPassing]*(('F+ , F-'!G$2-[1]!tbl_gk[[#This Row],[ShortPassing]])/('F+ , F-'!G$2-'F+ , F-'!G$3))</f>
        <v>4.5002898783658811E-2</v>
      </c>
      <c r="H1487" s="2" cm="1">
        <f t="array" ref="H1487">[1]!table_weight[Volleys]*(('F+ , F-'!H$2-[1]!tbl_gk[[#This Row],[Volleys]])/('F+ , F-'!H$2-'F+ , F-'!H$3))</f>
        <v>1.7360881469821632E-3</v>
      </c>
      <c r="I1487" s="2" cm="1">
        <f t="array" ref="I1487">[1]!table_weight[Dribbling]*(('F+ , F-'!I$2-[1]!tbl_gk[[#This Row],[Dribbling]])/('F+ , F-'!I$2-'F+ , F-'!I$3))</f>
        <v>1.7601807988178481E-2</v>
      </c>
      <c r="J1487" s="2" cm="1">
        <f t="array" ref="J1487">[1]!table_weight[Curve]*(('F+ , F-'!J$2-[1]!tbl_gk[[#This Row],[Curve]])/('F+ , F-'!J$2-'F+ , F-'!J$3))</f>
        <v>9.6339113680153961E-3</v>
      </c>
      <c r="K1487" s="2" cm="1">
        <f t="array" ref="K1487">[1]!table_weight[FKAccuracy]*(('F+ , F-'!K$2-[1]!tbl_gk[[#This Row],[FKAccuracy]])/('F+ , F-'!K$2-'F+ , F-'!K$3))</f>
        <v>9.1268634012777444E-3</v>
      </c>
      <c r="L1487" s="2" cm="1">
        <f t="array" ref="L1487">[1]!table_weight[LongPassing]*(('F+ , F-'!L$2-[1]!tbl_gk[[#This Row],[LongPassing]])/('F+ , F-'!L$2-'F+ , F-'!L$3))</f>
        <v>2.5446932703562523E-2</v>
      </c>
      <c r="M1487" s="2" cm="1">
        <f t="array" ref="M1487">[1]!table_weight[BallControl]*(('F+ , F-'!M$2-[1]!tbl_gk[[#This Row],[BallControl]])/('F+ , F-'!M$2-'F+ , F-'!M$3))</f>
        <v>1.3907601373375588E-2</v>
      </c>
      <c r="N1487" s="2" cm="1">
        <f t="array" ref="N1487">[1]!table_weight[Acceleration]*(('F+ , F-'!N$2-[1]!tbl_gk[[#This Row],[Acceleration]])/('F+ , F-'!N$2-'F+ , F-'!N$3))</f>
        <v>3.3823082016499898E-3</v>
      </c>
      <c r="O1487" s="2" cm="1">
        <f t="array" ref="O1487">[1]!table_weight[SprintSpeed]*(('F+ , F-'!O$2-[1]!tbl_gk[[#This Row],[SprintSpeed]])/('F+ , F-'!O$2-'F+ , F-'!O$3))</f>
        <v>5.0599330696683847E-3</v>
      </c>
      <c r="P1487" s="2" cm="1">
        <f t="array" ref="P1487">[1]!table_weight[Agility]*(('F+ , F-'!P$2-[1]!tbl_gk[[#This Row],[Agility]])/('F+ , F-'!P$2-'F+ , F-'!P$3))</f>
        <v>2.5742435234373086E-3</v>
      </c>
      <c r="Q1487" s="2" cm="1">
        <f t="array" ref="Q1487">[1]!table_weight[Reactions]*(('F+ , F-'!Q$2-[1]!tbl_gk[[#This Row],[Reactions]])/('F+ , F-'!Q$2-'F+ , F-'!Q$3))</f>
        <v>1.0828482001515951E-3</v>
      </c>
      <c r="R1487" s="2" cm="1">
        <f t="array" ref="R1487">[1]!table_weight[Balance]*(('F+ , F-'!R$2-[1]!tbl_gk[[#This Row],[Balance]])/('F+ , F-'!R$2-'F+ , F-'!R$3))</f>
        <v>1.4280126410162438E-3</v>
      </c>
      <c r="S1487" s="2" cm="1">
        <f t="array" ref="S1487">[1]!table_weight[ShotPower]*(('F+ , F-'!S$2-[1]!tbl_gk[[#This Row],[ShotPower]])/('F+ , F-'!S$2-'F+ , F-'!S$3))</f>
        <v>5.1941499031661464E-3</v>
      </c>
      <c r="T1487" s="2" cm="1">
        <f t="array" ref="T1487">[1]!table_weight[Jumping]*(('F+ , F-'!T$2-[1]!tbl_gk[[#This Row],[Jumping]])/('F+ , F-'!T$2-'F+ , F-'!T$3))</f>
        <v>1.5456784792486503E-3</v>
      </c>
      <c r="U1487" s="2" cm="1">
        <f t="array" ref="U1487">[1]!table_weight[Stamina]*(('F+ , F-'!U$2-[1]!tbl_gk[[#This Row],[Stamina]])/('F+ , F-'!U$2-'F+ , F-'!U$3))</f>
        <v>1.1163233461240251E-2</v>
      </c>
      <c r="V1487" s="2" cm="1">
        <f t="array" ref="V1487">[1]!table_weight[Strength]*(('F+ , F-'!V$2-[1]!tbl_gk[[#This Row],[Strength]])/('F+ , F-'!V$2-'F+ , F-'!V$3))</f>
        <v>2.9282020079099427E-2</v>
      </c>
      <c r="W1487" s="2" cm="1">
        <f t="array" ref="W1487">[1]!table_weight[LongShots]*(('F+ , F-'!W$2-[1]!tbl_gk[[#This Row],[LongShots]])/('F+ , F-'!W$2-'F+ , F-'!W$3))</f>
        <v>9.3494698256990638E-3</v>
      </c>
      <c r="X1487" s="2" cm="1">
        <f t="array" ref="X1487">[1]!table_weight[Aggression]*(('F+ , F-'!X$2-[1]!tbl_gk[[#This Row],[Aggression]])/('F+ , F-'!X$2-'F+ , F-'!X$3))</f>
        <v>8.5184058411925615E-3</v>
      </c>
      <c r="Y1487" s="2" cm="1">
        <f t="array" ref="Y1487">[1]!table_weight[Interceptions]*(('F+ , F-'!Y$2-[1]!tbl_gk[[#This Row],[Interceptions]])/('F+ , F-'!Y$2-'F+ , F-'!Y$3))</f>
        <v>1.9391492971820509E-2</v>
      </c>
      <c r="Z1487" s="2" cm="1">
        <f t="array" ref="Z1487">[1]!table_weight[Positioning]*(('F+ , F-'!Z$2-[1]!tbl_gk[[#This Row],[Positioning]])/('F+ , F-'!Z$2-'F+ , F-'!Z$3))</f>
        <v>1.7746678835817667E-3</v>
      </c>
      <c r="AA1487" s="2" cm="1">
        <f t="array" ref="AA1487">[1]!table_weight[Vision]*(('F+ , F-'!AA$2-[1]!tbl_gk[[#This Row],[Vision]])/('F+ , F-'!AA$2-'F+ , F-'!AA$3))</f>
        <v>2.2715748909846831E-2</v>
      </c>
      <c r="AB1487" s="2" cm="1">
        <f t="array" ref="AB1487">[1]!table_weight[Penalties]*(('F+ , F-'!AB$2-[1]!tbl_gk[[#This Row],[Penalties]])/('F+ , F-'!AB$2-'F+ , F-'!AB$3))</f>
        <v>2.427119311369181E-3</v>
      </c>
      <c r="AC1487" s="2" cm="1">
        <f t="array" ref="AC1487">[1]!table_weight[Composure]*(('F+ , F-'!AC$2-[1]!tbl_gk[[#This Row],[Composure]])/('F+ , F-'!AC$2-'F+ , F-'!AC$3))</f>
        <v>2.2950592178651603E-3</v>
      </c>
      <c r="AD1487" s="2" cm="1">
        <f t="array" ref="AD1487">[1]!table_weight[Marking]*(('F+ , F-'!AD$2-[1]!tbl_gk[[#This Row],[Marking]])/('F+ , F-'!AD$2-'F+ , F-'!AD$3))</f>
        <v>3.4704616390043845E-2</v>
      </c>
      <c r="AE1487" s="2" cm="1">
        <f t="array" ref="AE1487">[1]!table_weight[StandingTackle]*(('F+ , F-'!AE$2-[1]!tbl_gk[[#This Row],[StandingTackle]])/('F+ , F-'!AE$2-'F+ , F-'!AE$3))</f>
        <v>3.1383600467551613E-2</v>
      </c>
      <c r="AF1487" s="2" cm="1">
        <f t="array" ref="AF1487">[1]!table_weight[SlidingTackle]*(('F+ , F-'!AF$2-[1]!tbl_gk[[#This Row],[SlidingTackle]])/('F+ , F-'!AF$2-'F+ , F-'!AF$3))</f>
        <v>8.9667429907290316E-3</v>
      </c>
      <c r="AG1487" s="2" cm="1">
        <f t="array" ref="AG1487">[1]!table_weight[GKDiving]*(('F+ , F-'!AG$2-[1]!tbl_gk[[#This Row],[GKDiving]])/('F+ , F-'!AG$2-'F+ , F-'!AG$3))</f>
        <v>4.2702945948686719E-2</v>
      </c>
      <c r="AH1487" s="2" cm="1">
        <f t="array" ref="AH1487">[1]!table_weight[GKHandling]*(('F+ , F-'!AH$2-[1]!tbl_gk[[#This Row],[GKHandling]])/('F+ , F-'!AH$2-'F+ , F-'!AH$3))</f>
        <v>4.8124363434346076E-2</v>
      </c>
      <c r="AI1487" s="2" cm="1">
        <f t="array" ref="AI1487">[1]!table_weight[GKKicking]*(('F+ , F-'!AI$2-[1]!tbl_gk[[#This Row],[GKKicking]])/('F+ , F-'!AI$2-'F+ , F-'!AI$3))</f>
        <v>2.3255247946455719E-2</v>
      </c>
      <c r="AJ1487" s="2" cm="1">
        <f t="array" ref="AJ1487">[1]!table_weight[GKPositioning]*(('F+ , F-'!AJ$2-[1]!tbl_gk[[#This Row],[GKPositioning]])/('F+ , F-'!AJ$2-'F+ , F-'!AJ$3))</f>
        <v>1.8290000234022125E-2</v>
      </c>
      <c r="AK1487" s="2" cm="1">
        <f t="array" ref="AK1487">[1]!table_weight[GKReflexes]*(('F+ , F-'!AK$2-[1]!tbl_gk[[#This Row],[GKReflexes]])/('F+ , F-'!AK$2-'F+ , F-'!AK$3))</f>
        <v>3.4617854849068701E-2</v>
      </c>
    </row>
    <row r="1488" spans="1:37" x14ac:dyDescent="0.55000000000000004">
      <c r="A1488" s="7">
        <f>[1]!tbl_gk[[#This Row],[ID]]</f>
        <v>257796</v>
      </c>
      <c r="B1488" s="1" cm="1">
        <f t="array" ref="B1488">[1]!table_weight[ValueEUR]*(('F+ , F-'!B$2-[1]!tbl_gk[[#This Row],[ValueEUR]])/('F+ , F-'!B$2-'F+ , F-'!B$3))</f>
        <v>4.6608374714470808E-5</v>
      </c>
      <c r="C1488" s="1" cm="1">
        <f t="array" ref="C1488">[1]!table_weight[WageEUR]*(('F+ , F-'!C$2-[1]!tbl_gk[[#This Row],[WageEUR]])/('F+ , F-'!C$2-'F+ , F-'!C$3))</f>
        <v>7.8241870618836313E-5</v>
      </c>
      <c r="D1488" s="1" cm="1">
        <f t="array" ref="D1488">[1]!table_weight[Crossing]*(('F+ , F-'!D$2-[1]!tbl_gk[[#This Row],[Crossing]])/('F+ , F-'!D$2-'F+ , F-'!D$3))</f>
        <v>3.5866971962916043E-2</v>
      </c>
      <c r="E1488" s="1" cm="1">
        <f t="array" ref="E1488">[1]!table_weight[Finishing]*(('F+ , F-'!E$2-[1]!tbl_gk[[#This Row],[Finishing]])/('F+ , F-'!E$2-'F+ , F-'!E$3))</f>
        <v>1.6970261636750646E-2</v>
      </c>
      <c r="F1488" s="1" cm="1">
        <f t="array" ref="F1488">[1]!table_weight[HeadingAccuracy]*(('F+ , F-'!F$2-[1]!tbl_gk[[#This Row],[HeadingAccuracy]])/('F+ , F-'!F$2-'F+ , F-'!F$3))</f>
        <v>1.08567917583827E-2</v>
      </c>
      <c r="G1488" s="1" cm="1">
        <f t="array" ref="G1488">[1]!table_weight[ShortPassing]*(('F+ , F-'!G$2-[1]!tbl_gk[[#This Row],[ShortPassing]])/('F+ , F-'!G$2-'F+ , F-'!G$3))</f>
        <v>5.2034601718605494E-2</v>
      </c>
      <c r="H1488" s="1" cm="1">
        <f t="array" ref="H1488">[1]!table_weight[Volleys]*(('F+ , F-'!H$2-[1]!tbl_gk[[#This Row],[Volleys]])/('F+ , F-'!H$2-'F+ , F-'!H$3))</f>
        <v>2.0833057763785961E-3</v>
      </c>
      <c r="I1488" s="1" cm="1">
        <f t="array" ref="I1488">[1]!table_weight[Dribbling]*(('F+ , F-'!I$2-[1]!tbl_gk[[#This Row],[Dribbling]])/('F+ , F-'!I$2-'F+ , F-'!I$3))</f>
        <v>1.7601807988178481E-2</v>
      </c>
      <c r="J1488" s="1" cm="1">
        <f t="array" ref="J1488">[1]!table_weight[Curve]*(('F+ , F-'!J$2-[1]!tbl_gk[[#This Row],[Curve]])/('F+ , F-'!J$2-'F+ , F-'!J$3))</f>
        <v>8.9578474123651938E-3</v>
      </c>
      <c r="K1488" s="1" cm="1">
        <f t="array" ref="K1488">[1]!table_weight[FKAccuracy]*(('F+ , F-'!K$2-[1]!tbl_gk[[#This Row],[FKAccuracy]])/('F+ , F-'!K$2-'F+ , F-'!K$3))</f>
        <v>9.4310921813203358E-3</v>
      </c>
      <c r="L1488" s="1" cm="1">
        <f t="array" ref="L1488">[1]!table_weight[LongPassing]*(('F+ , F-'!L$2-[1]!tbl_gk[[#This Row],[LongPassing]])/('F+ , F-'!L$2-'F+ , F-'!L$3))</f>
        <v>2.1656964003031933E-2</v>
      </c>
      <c r="M1488" s="1" cm="1">
        <f t="array" ref="M1488">[1]!table_weight[BallControl]*(('F+ , F-'!M$2-[1]!tbl_gk[[#This Row],[BallControl]])/('F+ , F-'!M$2-'F+ , F-'!M$3))</f>
        <v>1.2603763744621627E-2</v>
      </c>
      <c r="N1488" s="1" cm="1">
        <f t="array" ref="N1488">[1]!table_weight[Acceleration]*(('F+ , F-'!N$2-[1]!tbl_gk[[#This Row],[Acceleration]])/('F+ , F-'!N$2-'F+ , F-'!N$3))</f>
        <v>2.0293849209899939E-3</v>
      </c>
      <c r="O1488" s="1" cm="1">
        <f t="array" ref="O1488">[1]!table_weight[SprintSpeed]*(('F+ , F-'!O$2-[1]!tbl_gk[[#This Row],[SprintSpeed]])/('F+ , F-'!O$2-'F+ , F-'!O$3))</f>
        <v>2.8110739275935474E-3</v>
      </c>
      <c r="P1488" s="1" cm="1">
        <f t="array" ref="P1488">[1]!table_weight[Agility]*(('F+ , F-'!P$2-[1]!tbl_gk[[#This Row],[Agility]])/('F+ , F-'!P$2-'F+ , F-'!P$3))</f>
        <v>5.1484870468746172E-3</v>
      </c>
      <c r="Q1488" s="1" cm="1">
        <f t="array" ref="Q1488">[1]!table_weight[Reactions]*(('F+ , F-'!Q$2-[1]!tbl_gk[[#This Row],[Reactions]])/('F+ , F-'!Q$2-'F+ , F-'!Q$3))</f>
        <v>8.2502720011550109E-4</v>
      </c>
      <c r="R1488" s="1" cm="1">
        <f t="array" ref="R1488">[1]!table_weight[Balance]*(('F+ , F-'!R$2-[1]!tbl_gk[[#This Row],[Balance]])/('F+ , F-'!R$2-'F+ , F-'!R$3))</f>
        <v>2.1730627145899362E-3</v>
      </c>
      <c r="S1488" s="1" cm="1">
        <f t="array" ref="S1488">[1]!table_weight[ShotPower]*(('F+ , F-'!S$2-[1]!tbl_gk[[#This Row],[ShotPower]])/('F+ , F-'!S$2-'F+ , F-'!S$3))</f>
        <v>6.7523948741159906E-3</v>
      </c>
      <c r="T1488" s="1" cm="1">
        <f t="array" ref="T1488">[1]!table_weight[Jumping]*(('F+ , F-'!T$2-[1]!tbl_gk[[#This Row],[Jumping]])/('F+ , F-'!T$2-'F+ , F-'!T$3))</f>
        <v>3.5207120916219254E-3</v>
      </c>
      <c r="U1488" s="1" cm="1">
        <f t="array" ref="U1488">[1]!table_weight[Stamina]*(('F+ , F-'!U$2-[1]!tbl_gk[[#This Row],[Stamina]])/('F+ , F-'!U$2-'F+ , F-'!U$3))</f>
        <v>8.5871026624924993E-3</v>
      </c>
      <c r="V1488" s="1" cm="1">
        <f t="array" ref="V1488">[1]!table_weight[Strength]*(('F+ , F-'!V$2-[1]!tbl_gk[[#This Row],[Strength]])/('F+ , F-'!V$2-'F+ , F-'!V$3))</f>
        <v>1.5972010952236049E-2</v>
      </c>
      <c r="W1488" s="1" cm="1">
        <f t="array" ref="W1488">[1]!table_weight[LongShots]*(('F+ , F-'!W$2-[1]!tbl_gk[[#This Row],[LongShots]])/('F+ , F-'!W$2-'F+ , F-'!W$3))</f>
        <v>9.3494698256990638E-3</v>
      </c>
      <c r="X1488" s="1" cm="1">
        <f t="array" ref="X1488">[1]!table_weight[Aggression]*(('F+ , F-'!X$2-[1]!tbl_gk[[#This Row],[Aggression]])/('F+ , F-'!X$2-'F+ , F-'!X$3))</f>
        <v>1.3994523881959207E-2</v>
      </c>
      <c r="Y1488" s="1" cm="1">
        <f t="array" ref="Y1488">[1]!table_weight[Interceptions]*(('F+ , F-'!Y$2-[1]!tbl_gk[[#This Row],[Interceptions]])/('F+ , F-'!Y$2-'F+ , F-'!Y$3))</f>
        <v>2.0084046292242669E-2</v>
      </c>
      <c r="Z1488" s="1" cm="1">
        <f t="array" ref="Z1488">[1]!table_weight[Positioning]*(('F+ , F-'!Z$2-[1]!tbl_gk[[#This Row],[Positioning]])/('F+ , F-'!Z$2-'F+ , F-'!Z$3))</f>
        <v>1.7746678835817667E-3</v>
      </c>
      <c r="AA1488" s="1" cm="1">
        <f t="array" ref="AA1488">[1]!table_weight[Vision]*(('F+ , F-'!AA$2-[1]!tbl_gk[[#This Row],[Vision]])/('F+ , F-'!AA$2-'F+ , F-'!AA$3))</f>
        <v>1.7746678835817837E-2</v>
      </c>
      <c r="AB1488" s="1" cm="1">
        <f t="array" ref="AB1488">[1]!table_weight[Penalties]*(('F+ , F-'!AB$2-[1]!tbl_gk[[#This Row],[Penalties]])/('F+ , F-'!AB$2-'F+ , F-'!AB$3))</f>
        <v>2.3096780543674466E-3</v>
      </c>
      <c r="AC1488" s="1" cm="1">
        <f t="array" ref="AC1488">[1]!table_weight[Composure]*(('F+ , F-'!AC$2-[1]!tbl_gk[[#This Row],[Composure]])/('F+ , F-'!AC$2-'F+ , F-'!AC$3))</f>
        <v>1.5478306353044107E-3</v>
      </c>
      <c r="AD1488" s="1" cm="1">
        <f t="array" ref="AD1488">[1]!table_weight[Marking]*(('F+ , F-'!AD$2-[1]!tbl_gk[[#This Row],[Marking]])/('F+ , F-'!AD$2-'F+ , F-'!AD$3))</f>
        <v>3.3127133826860035E-2</v>
      </c>
      <c r="AE1488" s="1" cm="1">
        <f t="array" ref="AE1488">[1]!table_weight[StandingTackle]*(('F+ , F-'!AE$2-[1]!tbl_gk[[#This Row],[StandingTackle]])/('F+ , F-'!AE$2-'F+ , F-'!AE$3))</f>
        <v>2.241685747682258E-2</v>
      </c>
      <c r="AF1488" s="1" cm="1">
        <f t="array" ref="AF1488">[1]!table_weight[SlidingTackle]*(('F+ , F-'!AF$2-[1]!tbl_gk[[#This Row],[SlidingTackle]])/('F+ , F-'!AF$2-'F+ , F-'!AF$3))</f>
        <v>8.2195144081682794E-3</v>
      </c>
      <c r="AG1488" s="1" cm="1">
        <f t="array" ref="AG1488">[1]!table_weight[GKDiving]*(('F+ , F-'!AG$2-[1]!tbl_gk[[#This Row],[GKDiving]])/('F+ , F-'!AG$2-'F+ , F-'!AG$3))</f>
        <v>5.2951652976371534E-2</v>
      </c>
      <c r="AH1488" s="1" cm="1">
        <f t="array" ref="AH1488">[1]!table_weight[GKHandling]*(('F+ , F-'!AH$2-[1]!tbl_gk[[#This Row],[GKHandling]])/('F+ , F-'!AH$2-'F+ , F-'!AH$3))</f>
        <v>6.416581791246144E-2</v>
      </c>
      <c r="AI1488" s="1" cm="1">
        <f t="array" ref="AI1488">[1]!table_weight[GKKicking]*(('F+ , F-'!AI$2-[1]!tbl_gk[[#This Row],[GKKicking]])/('F+ , F-'!AI$2-'F+ , F-'!AI$3))</f>
        <v>3.1305141466382698E-2</v>
      </c>
      <c r="AJ1488" s="1" cm="1">
        <f t="array" ref="AJ1488">[1]!table_weight[GKPositioning]*(('F+ , F-'!AJ$2-[1]!tbl_gk[[#This Row],[GKPositioning]])/('F+ , F-'!AJ$2-'F+ , F-'!AJ$3))</f>
        <v>2.3966207203201407E-2</v>
      </c>
      <c r="AK1488" s="1" cm="1">
        <f t="array" ref="AK1488">[1]!table_weight[GKReflexes]*(('F+ , F-'!AK$2-[1]!tbl_gk[[#This Row],[GKReflexes]])/('F+ , F-'!AK$2-'F+ , F-'!AK$3))</f>
        <v>4.1905824290977896E-2</v>
      </c>
    </row>
    <row r="1489" spans="1:37" x14ac:dyDescent="0.55000000000000004">
      <c r="A1489" s="8">
        <f>[1]!tbl_gk[[#This Row],[ID]]</f>
        <v>257815</v>
      </c>
      <c r="B1489" s="2" cm="1">
        <f t="array" ref="B1489">[1]!table_weight[ValueEUR]*(('F+ , F-'!B$2-[1]!tbl_gk[[#This Row],[ValueEUR]])/('F+ , F-'!B$2-'F+ , F-'!B$3))</f>
        <v>8.210481903343863E-5</v>
      </c>
      <c r="C1489" s="2" cm="1">
        <f t="array" ref="C1489">[1]!table_weight[WageEUR]*(('F+ , F-'!C$2-[1]!tbl_gk[[#This Row],[WageEUR]])/('F+ , F-'!C$2-'F+ , F-'!C$3))</f>
        <v>2.3472561185650898E-4</v>
      </c>
      <c r="D1489" s="2" cm="1">
        <f t="array" ref="D1489">[1]!table_weight[Crossing]*(('F+ , F-'!D$2-[1]!tbl_gk[[#This Row],[Crossing]])/('F+ , F-'!D$2-'F+ , F-'!D$3))</f>
        <v>3.4746129089074922E-2</v>
      </c>
      <c r="E1489" s="2" cm="1">
        <f t="array" ref="E1489">[1]!table_weight[Finishing]*(('F+ , F-'!E$2-[1]!tbl_gk[[#This Row],[Finishing]])/('F+ , F-'!E$2-'F+ , F-'!E$3))</f>
        <v>1.9965013690294877E-2</v>
      </c>
      <c r="F1489" s="2" cm="1">
        <f t="array" ref="F1489">[1]!table_weight[HeadingAccuracy]*(('F+ , F-'!F$2-[1]!tbl_gk[[#This Row],[HeadingAccuracy]])/('F+ , F-'!F$2-'F+ , F-'!F$3))</f>
        <v>1.0439222844598752E-2</v>
      </c>
      <c r="G1489" s="2" cm="1">
        <f t="array" ref="G1489">[1]!table_weight[ShortPassing]*(('F+ , F-'!G$2-[1]!tbl_gk[[#This Row],[ShortPassing]])/('F+ , F-'!G$2-'F+ , F-'!G$3))</f>
        <v>6.1878985827530868E-2</v>
      </c>
      <c r="H1489" s="2" cm="1">
        <f t="array" ref="H1489">[1]!table_weight[Volleys]*(('F+ , F-'!H$2-[1]!tbl_gk[[#This Row],[Volleys]])/('F+ , F-'!H$2-'F+ , F-'!H$3))</f>
        <v>1.9675665665797848E-3</v>
      </c>
      <c r="I1489" s="2" cm="1">
        <f t="array" ref="I1489">[1]!table_weight[Dribbling]*(('F+ , F-'!I$2-[1]!tbl_gk[[#This Row],[Dribbling]])/('F+ , F-'!I$2-'F+ , F-'!I$3))</f>
        <v>2.1513320874440363E-2</v>
      </c>
      <c r="J1489" s="2" cm="1">
        <f t="array" ref="J1489">[1]!table_weight[Curve]*(('F+ , F-'!J$2-[1]!tbl_gk[[#This Row],[Curve]])/('F+ , F-'!J$2-'F+ , F-'!J$3))</f>
        <v>9.295879390190295E-3</v>
      </c>
      <c r="K1489" s="2" cm="1">
        <f t="array" ref="K1489">[1]!table_weight[FKAccuracy]*(('F+ , F-'!K$2-[1]!tbl_gk[[#This Row],[FKAccuracy]])/('F+ , F-'!K$2-'F+ , F-'!K$3))</f>
        <v>9.4310921813203358E-3</v>
      </c>
      <c r="L1489" s="2" cm="1">
        <f t="array" ref="L1489">[1]!table_weight[LongPassing]*(('F+ , F-'!L$2-[1]!tbl_gk[[#This Row],[LongPassing]])/('F+ , F-'!L$2-'F+ , F-'!L$3))</f>
        <v>2.5988356803638323E-2</v>
      </c>
      <c r="M1489" s="2" cm="1">
        <f t="array" ref="M1489">[1]!table_weight[BallControl]*(('F+ , F-'!M$2-[1]!tbl_gk[[#This Row],[BallControl]])/('F+ , F-'!M$2-'F+ , F-'!M$3))</f>
        <v>1.3472988830457604E-2</v>
      </c>
      <c r="N1489" s="2" cm="1">
        <f t="array" ref="N1489">[1]!table_weight[Acceleration]*(('F+ , F-'!N$2-[1]!tbl_gk[[#This Row],[Acceleration]])/('F+ , F-'!N$2-'F+ , F-'!N$3))</f>
        <v>7.4410780436299775E-3</v>
      </c>
      <c r="O1489" s="2" cm="1">
        <f t="array" ref="O1489">[1]!table_weight[SprintSpeed]*(('F+ , F-'!O$2-[1]!tbl_gk[[#This Row],[SprintSpeed]])/('F+ , F-'!O$2-'F+ , F-'!O$3))</f>
        <v>1.124429571037419E-2</v>
      </c>
      <c r="P1489" s="2" cm="1">
        <f t="array" ref="P1489">[1]!table_weight[Agility]*(('F+ , F-'!P$2-[1]!tbl_gk[[#This Row],[Agility]])/('F+ , F-'!P$2-'F+ , F-'!P$3))</f>
        <v>5.265498116121768E-3</v>
      </c>
      <c r="Q1489" s="2" cm="1">
        <f t="array" ref="Q1489">[1]!table_weight[Reactions]*(('F+ , F-'!Q$2-[1]!tbl_gk[[#This Row],[Reactions]])/('F+ , F-'!Q$2-'F+ , F-'!Q$3))</f>
        <v>1.7531828002454398E-3</v>
      </c>
      <c r="R1489" s="2" cm="1">
        <f t="array" ref="R1489">[1]!table_weight[Balance]*(('F+ , F-'!R$2-[1]!tbl_gk[[#This Row],[Balance]])/('F+ , F-'!R$2-'F+ , F-'!R$3))</f>
        <v>2.5455877513767822E-3</v>
      </c>
      <c r="S1489" s="2" cm="1">
        <f t="array" ref="S1489">[1]!table_weight[ShotPower]*(('F+ , F-'!S$2-[1]!tbl_gk[[#This Row],[ShotPower]])/('F+ , F-'!S$2-'F+ , F-'!S$3))</f>
        <v>8.3106398450658349E-3</v>
      </c>
      <c r="T1489" s="2" cm="1">
        <f t="array" ref="T1489">[1]!table_weight[Jumping]*(('F+ , F-'!T$2-[1]!tbl_gk[[#This Row],[Jumping]])/('F+ , F-'!T$2-'F+ , F-'!T$3))</f>
        <v>4.2076803046213257E-3</v>
      </c>
      <c r="U1489" s="2" cm="1">
        <f t="array" ref="U1489">[1]!table_weight[Stamina]*(('F+ , F-'!U$2-[1]!tbl_gk[[#This Row],[Stamina]])/('F+ , F-'!U$2-'F+ , F-'!U$3))</f>
        <v>2.2326466922480501E-2</v>
      </c>
      <c r="V1489" s="2" cm="1">
        <f t="array" ref="V1489">[1]!table_weight[Strength]*(('F+ , F-'!V$2-[1]!tbl_gk[[#This Row],[Strength]])/('F+ , F-'!V$2-'F+ , F-'!V$3))</f>
        <v>2.2183348544772292E-2</v>
      </c>
      <c r="W1489" s="2" cm="1">
        <f t="array" ref="W1489">[1]!table_weight[LongShots]*(('F+ , F-'!W$2-[1]!tbl_gk[[#This Row],[LongShots]])/('F+ , F-'!W$2-'F+ , F-'!W$3))</f>
        <v>9.3494698256990638E-3</v>
      </c>
      <c r="X1489" s="2" cm="1">
        <f t="array" ref="X1489">[1]!table_weight[Aggression]*(('F+ , F-'!X$2-[1]!tbl_gk[[#This Row],[Aggression]])/('F+ , F-'!X$2-'F+ , F-'!X$3))</f>
        <v>1.2777608761788841E-2</v>
      </c>
      <c r="Y1489" s="2" cm="1">
        <f t="array" ref="Y1489">[1]!table_weight[Interceptions]*(('F+ , F-'!Y$2-[1]!tbl_gk[[#This Row],[Interceptions]])/('F+ , F-'!Y$2-'F+ , F-'!Y$3))</f>
        <v>2.3546812894353474E-2</v>
      </c>
      <c r="Z1489" s="2" cm="1">
        <f t="array" ref="Z1489">[1]!table_weight[Positioning]*(('F+ , F-'!Z$2-[1]!tbl_gk[[#This Row],[Positioning]])/('F+ , F-'!Z$2-'F+ , F-'!Z$3))</f>
        <v>2.0704458641787279E-3</v>
      </c>
      <c r="AA1489" s="2" cm="1">
        <f t="array" ref="AA1489">[1]!table_weight[Vision]*(('F+ , F-'!AA$2-[1]!tbl_gk[[#This Row],[Vision]])/('F+ , F-'!AA$2-'F+ , F-'!AA$3))</f>
        <v>3.4073623364770246E-2</v>
      </c>
      <c r="AB1489" s="2" cm="1">
        <f t="array" ref="AB1489">[1]!table_weight[Penalties]*(('F+ , F-'!AB$2-[1]!tbl_gk[[#This Row],[Penalties]])/('F+ , F-'!AB$2-'F+ , F-'!AB$3))</f>
        <v>2.3096780543674466E-3</v>
      </c>
      <c r="AC1489" s="2" cm="1">
        <f t="array" ref="AC1489">[1]!table_weight[Composure]*(('F+ , F-'!AC$2-[1]!tbl_gk[[#This Row],[Composure]])/('F+ , F-'!AC$2-'F+ , F-'!AC$3))</f>
        <v>1.9748183967676961E-3</v>
      </c>
      <c r="AD1489" s="2" cm="1">
        <f t="array" ref="AD1489">[1]!table_weight[Marking]*(('F+ , F-'!AD$2-[1]!tbl_gk[[#This Row],[Marking]])/('F+ , F-'!AD$2-'F+ , F-'!AD$3))</f>
        <v>3.6282098953227655E-2</v>
      </c>
      <c r="AE1489" s="2" cm="1">
        <f t="array" ref="AE1489">[1]!table_weight[StandingTackle]*(('F+ , F-'!AE$2-[1]!tbl_gk[[#This Row],[StandingTackle]])/('F+ , F-'!AE$2-'F+ , F-'!AE$3))</f>
        <v>2.465854322450484E-2</v>
      </c>
      <c r="AF1489" s="2" cm="1">
        <f t="array" ref="AF1489">[1]!table_weight[SlidingTackle]*(('F+ , F-'!AF$2-[1]!tbl_gk[[#This Row],[SlidingTackle]])/('F+ , F-'!AF$2-'F+ , F-'!AF$3))</f>
        <v>8.2195144081682794E-3</v>
      </c>
      <c r="AG1489" s="2" cm="1">
        <f t="array" ref="AG1489">[1]!table_weight[GKDiving]*(('F+ , F-'!AG$2-[1]!tbl_gk[[#This Row],[GKDiving]])/('F+ , F-'!AG$2-'F+ , F-'!AG$3))</f>
        <v>6.320036000405635E-2</v>
      </c>
      <c r="AH1489" s="2" cm="1">
        <f t="array" ref="AH1489">[1]!table_weight[GKHandling]*(('F+ , F-'!AH$2-[1]!tbl_gk[[#This Row],[GKHandling]])/('F+ , F-'!AH$2-'F+ , F-'!AH$3))</f>
        <v>6.416581791246144E-2</v>
      </c>
      <c r="AI1489" s="2" cm="1">
        <f t="array" ref="AI1489">[1]!table_weight[GKKicking]*(('F+ , F-'!AI$2-[1]!tbl_gk[[#This Row],[GKKicking]])/('F+ , F-'!AI$2-'F+ , F-'!AI$3))</f>
        <v>3.8460602372984459E-2</v>
      </c>
      <c r="AJ1489" s="2" cm="1">
        <f t="array" ref="AJ1489">[1]!table_weight[GKPositioning]*(('F+ , F-'!AJ$2-[1]!tbl_gk[[#This Row],[GKPositioning]])/('F+ , F-'!AJ$2-'F+ , F-'!AJ$3))</f>
        <v>2.3966207203201407E-2</v>
      </c>
      <c r="AK1489" s="2" cm="1">
        <f t="array" ref="AK1489">[1]!table_weight[GKReflexes]*(('F+ , F-'!AK$2-[1]!tbl_gk[[#This Row],[GKReflexes]])/('F+ , F-'!AK$2-'F+ , F-'!AK$3))</f>
        <v>5.8303755535273602E-2</v>
      </c>
    </row>
    <row r="1490" spans="1:37" x14ac:dyDescent="0.55000000000000004">
      <c r="A1490" s="7">
        <f>[1]!tbl_gk[[#This Row],[ID]]</f>
        <v>257827</v>
      </c>
      <c r="B1490" s="1" cm="1">
        <f t="array" ref="B1490">[1]!table_weight[ValueEUR]*(('F+ , F-'!B$2-[1]!tbl_gk[[#This Row],[ValueEUR]])/('F+ , F-'!B$2-'F+ , F-'!B$3))</f>
        <v>1.1084150569514216E-3</v>
      </c>
      <c r="C1490" s="1" cm="1">
        <f t="array" ref="C1490">[1]!table_weight[WageEUR]*(('F+ , F-'!C$2-[1]!tbl_gk[[#This Row],[WageEUR]])/('F+ , F-'!C$2-'F+ , F-'!C$3))</f>
        <v>7.0417683556952691E-4</v>
      </c>
      <c r="D1490" s="1" cm="1">
        <f t="array" ref="D1490">[1]!table_weight[Crossing]*(('F+ , F-'!D$2-[1]!tbl_gk[[#This Row],[Crossing]])/('F+ , F-'!D$2-'F+ , F-'!D$3))</f>
        <v>3.3625286215233793E-2</v>
      </c>
      <c r="E1490" s="1" cm="1">
        <f t="array" ref="E1490">[1]!table_weight[Finishing]*(('F+ , F-'!E$2-[1]!tbl_gk[[#This Row],[Finishing]])/('F+ , F-'!E$2-'F+ , F-'!E$3))</f>
        <v>1.7968512321265388E-2</v>
      </c>
      <c r="F1490" s="1" cm="1">
        <f t="array" ref="F1490">[1]!table_weight[HeadingAccuracy]*(('F+ , F-'!F$2-[1]!tbl_gk[[#This Row],[HeadingAccuracy]])/('F+ , F-'!F$2-'F+ , F-'!F$3))</f>
        <v>1.08567917583827E-2</v>
      </c>
      <c r="G1490" s="1" cm="1">
        <f t="array" ref="G1490">[1]!table_weight[ShortPassing]*(('F+ , F-'!G$2-[1]!tbl_gk[[#This Row],[ShortPassing]])/('F+ , F-'!G$2-'F+ , F-'!G$3))</f>
        <v>6.047264524054153E-2</v>
      </c>
      <c r="H1490" s="1" cm="1">
        <f t="array" ref="H1490">[1]!table_weight[Volleys]*(('F+ , F-'!H$2-[1]!tbl_gk[[#This Row],[Volleys]])/('F+ , F-'!H$2-'F+ , F-'!H$3))</f>
        <v>1.9675665665797848E-3</v>
      </c>
      <c r="I1490" s="1" cm="1">
        <f t="array" ref="I1490">[1]!table_weight[Dribbling]*(('F+ , F-'!I$2-[1]!tbl_gk[[#This Row],[Dribbling]])/('F+ , F-'!I$2-'F+ , F-'!I$3))</f>
        <v>2.4446955539136776E-2</v>
      </c>
      <c r="J1490" s="1" cm="1">
        <f t="array" ref="J1490">[1]!table_weight[Curve]*(('F+ , F-'!J$2-[1]!tbl_gk[[#This Row],[Curve]])/('F+ , F-'!J$2-'F+ , F-'!J$3))</f>
        <v>9.295879390190295E-3</v>
      </c>
      <c r="K1490" s="1" cm="1">
        <f t="array" ref="K1490">[1]!table_weight[FKAccuracy]*(('F+ , F-'!K$2-[1]!tbl_gk[[#This Row],[FKAccuracy]])/('F+ , F-'!K$2-'F+ , F-'!K$3))</f>
        <v>9.4310921813203358E-3</v>
      </c>
      <c r="L1490" s="1" cm="1">
        <f t="array" ref="L1490">[1]!table_weight[LongPassing]*(('F+ , F-'!L$2-[1]!tbl_gk[[#This Row],[LongPassing]])/('F+ , F-'!L$2-'F+ , F-'!L$3))</f>
        <v>2.5988356803638323E-2</v>
      </c>
      <c r="M1490" s="1" cm="1">
        <f t="array" ref="M1490">[1]!table_weight[BallControl]*(('F+ , F-'!M$2-[1]!tbl_gk[[#This Row],[BallControl]])/('F+ , F-'!M$2-'F+ , F-'!M$3))</f>
        <v>1.4342213916293577E-2</v>
      </c>
      <c r="N1490" s="1" cm="1">
        <f t="array" ref="N1490">[1]!table_weight[Acceleration]*(('F+ , F-'!N$2-[1]!tbl_gk[[#This Row],[Acceleration]])/('F+ , F-'!N$2-'F+ , F-'!N$3))</f>
        <v>1.0597899031836633E-2</v>
      </c>
      <c r="O1490" s="1" cm="1">
        <f t="array" ref="O1490">[1]!table_weight[SprintSpeed]*(('F+ , F-'!O$2-[1]!tbl_gk[[#This Row],[SprintSpeed]])/('F+ , F-'!O$2-'F+ , F-'!O$3))</f>
        <v>1.0682080924855479E-2</v>
      </c>
      <c r="P1490" s="1" cm="1">
        <f t="array" ref="P1490">[1]!table_weight[Agility]*(('F+ , F-'!P$2-[1]!tbl_gk[[#This Row],[Agility]])/('F+ , F-'!P$2-'F+ , F-'!P$3))</f>
        <v>1.8721771079544065E-3</v>
      </c>
      <c r="Q1490" s="1" cm="1">
        <f t="array" ref="Q1490">[1]!table_weight[Reactions]*(('F+ , F-'!Q$2-[1]!tbl_gk[[#This Row],[Reactions]])/('F+ , F-'!Q$2-'F+ , F-'!Q$3))</f>
        <v>1.0828482001515951E-3</v>
      </c>
      <c r="R1490" s="1" cm="1">
        <f t="array" ref="R1490">[1]!table_weight[Balance]*(('F+ , F-'!R$2-[1]!tbl_gk[[#This Row],[Balance]])/('F+ , F-'!R$2-'F+ , F-'!R$3))</f>
        <v>2.6076752575079228E-3</v>
      </c>
      <c r="S1490" s="1" cm="1">
        <f t="array" ref="S1490">[1]!table_weight[ShotPower]*(('F+ , F-'!S$2-[1]!tbl_gk[[#This Row],[ShotPower]])/('F+ , F-'!S$2-'F+ , F-'!S$3))</f>
        <v>6.7523948741159906E-3</v>
      </c>
      <c r="T1490" s="1" cm="1">
        <f t="array" ref="T1490">[1]!table_weight[Jumping]*(('F+ , F-'!T$2-[1]!tbl_gk[[#This Row],[Jumping]])/('F+ , F-'!T$2-'F+ , F-'!T$3))</f>
        <v>4.551164411121026E-3</v>
      </c>
      <c r="U1490" s="1" cm="1">
        <f t="array" ref="U1490">[1]!table_weight[Stamina]*(('F+ , F-'!U$2-[1]!tbl_gk[[#This Row],[Stamina]])/('F+ , F-'!U$2-'F+ , F-'!U$3))</f>
        <v>2.4043887454978999E-2</v>
      </c>
      <c r="V1490" s="1" cm="1">
        <f t="array" ref="V1490">[1]!table_weight[Strength]*(('F+ , F-'!V$2-[1]!tbl_gk[[#This Row],[Strength]])/('F+ , F-'!V$2-'F+ , F-'!V$3))</f>
        <v>2.2183348544772292E-2</v>
      </c>
      <c r="W1490" s="1" cm="1">
        <f t="array" ref="W1490">[1]!table_weight[LongShots]*(('F+ , F-'!W$2-[1]!tbl_gk[[#This Row],[LongShots]])/('F+ , F-'!W$2-'F+ , F-'!W$3))</f>
        <v>1.0128592311173986E-2</v>
      </c>
      <c r="X1490" s="1" cm="1">
        <f t="array" ref="X1490">[1]!table_weight[Aggression]*(('F+ , F-'!X$2-[1]!tbl_gk[[#This Row],[Aggression]])/('F+ , F-'!X$2-'F+ , F-'!X$3))</f>
        <v>1.642835412229994E-2</v>
      </c>
      <c r="Y1490" s="1" cm="1">
        <f t="array" ref="Y1490">[1]!table_weight[Interceptions]*(('F+ , F-'!Y$2-[1]!tbl_gk[[#This Row],[Interceptions]])/('F+ , F-'!Y$2-'F+ , F-'!Y$3))</f>
        <v>2.1469152933086991E-2</v>
      </c>
      <c r="Z1490" s="1" cm="1">
        <f t="array" ref="Z1490">[1]!table_weight[Positioning]*(('F+ , F-'!Z$2-[1]!tbl_gk[[#This Row],[Positioning]])/('F+ , F-'!Z$2-'F+ , F-'!Z$3))</f>
        <v>2.2183348544772088E-3</v>
      </c>
      <c r="AA1490" s="1" cm="1">
        <f t="array" ref="AA1490">[1]!table_weight[Vision]*(('F+ , F-'!AA$2-[1]!tbl_gk[[#This Row],[Vision]])/('F+ , F-'!AA$2-'F+ , F-'!AA$3))</f>
        <v>2.5555217523577683E-2</v>
      </c>
      <c r="AB1490" s="1" cm="1">
        <f t="array" ref="AB1490">[1]!table_weight[Penalties]*(('F+ , F-'!AB$2-[1]!tbl_gk[[#This Row],[Penalties]])/('F+ , F-'!AB$2-'F+ , F-'!AB$3))</f>
        <v>2.3488251400346914E-3</v>
      </c>
      <c r="AC1490" s="1" cm="1">
        <f t="array" ref="AC1490">[1]!table_weight[Composure]*(('F+ , F-'!AC$2-[1]!tbl_gk[[#This Row],[Composure]])/('F+ , F-'!AC$2-'F+ , F-'!AC$3))</f>
        <v>2.401806158230982E-3</v>
      </c>
      <c r="AD1490" s="1" cm="1">
        <f t="array" ref="AD1490">[1]!table_weight[Marking]*(('F+ , F-'!AD$2-[1]!tbl_gk[[#This Row],[Marking]])/('F+ , F-'!AD$2-'F+ , F-'!AD$3))</f>
        <v>2.9972168700492414E-2</v>
      </c>
      <c r="AE1490" s="1" cm="1">
        <f t="array" ref="AE1490">[1]!table_weight[StandingTackle]*(('F+ , F-'!AE$2-[1]!tbl_gk[[#This Row],[StandingTackle]])/('F+ , F-'!AE$2-'F+ , F-'!AE$3))</f>
        <v>3.362528621523387E-2</v>
      </c>
      <c r="AF1490" s="1" cm="1">
        <f t="array" ref="AF1490">[1]!table_weight[SlidingTackle]*(('F+ , F-'!AF$2-[1]!tbl_gk[[#This Row],[SlidingTackle]])/('F+ , F-'!AF$2-'F+ , F-'!AF$3))</f>
        <v>9.7139715732897855E-3</v>
      </c>
      <c r="AG1490" s="1" cm="1">
        <f t="array" ref="AG1490">[1]!table_weight[GKDiving]*(('F+ , F-'!AG$2-[1]!tbl_gk[[#This Row],[GKDiving]])/('F+ , F-'!AG$2-'F+ , F-'!AG$3))</f>
        <v>3.4162356758949373E-2</v>
      </c>
      <c r="AH1490" s="1" cm="1">
        <f t="array" ref="AH1490">[1]!table_weight[GKHandling]*(('F+ , F-'!AH$2-[1]!tbl_gk[[#This Row],[GKHandling]])/('F+ , F-'!AH$2-'F+ , F-'!AH$3))</f>
        <v>3.5647676618034127E-2</v>
      </c>
      <c r="AI1490" s="1" cm="1">
        <f t="array" ref="AI1490">[1]!table_weight[GKKicking]*(('F+ , F-'!AI$2-[1]!tbl_gk[[#This Row],[GKKicking]])/('F+ , F-'!AI$2-'F+ , F-'!AI$3))</f>
        <v>3.1305141466382698E-2</v>
      </c>
      <c r="AJ1490" s="1" cm="1">
        <f t="array" ref="AJ1490">[1]!table_weight[GKPositioning]*(('F+ , F-'!AJ$2-[1]!tbl_gk[[#This Row],[GKPositioning]])/('F+ , F-'!AJ$2-'F+ , F-'!AJ$3))</f>
        <v>1.3875172591327129E-2</v>
      </c>
      <c r="AK1490" s="1" cm="1">
        <f t="array" ref="AK1490">[1]!table_weight[GKReflexes]*(('F+ , F-'!AK$2-[1]!tbl_gk[[#This Row],[GKReflexes]])/('F+ , F-'!AK$2-'F+ , F-'!AK$3))</f>
        <v>2.9151877767636801E-2</v>
      </c>
    </row>
    <row r="1491" spans="1:37" x14ac:dyDescent="0.55000000000000004">
      <c r="A1491" s="8">
        <f>[1]!tbl_gk[[#This Row],[ID]]</f>
        <v>257854</v>
      </c>
      <c r="B1491" s="2" cm="1">
        <f t="array" ref="B1491">[1]!table_weight[ValueEUR]*(('F+ , F-'!B$2-[1]!tbl_gk[[#This Row],[ValueEUR]])/('F+ , F-'!B$2-'F+ , F-'!B$3))</f>
        <v>6.5128258706975768E-5</v>
      </c>
      <c r="C1491" s="2" cm="1">
        <f t="array" ref="C1491">[1]!table_weight[WageEUR]*(('F+ , F-'!C$2-[1]!tbl_gk[[#This Row],[WageEUR]])/('F+ , F-'!C$2-'F+ , F-'!C$3))</f>
        <v>1.5648374123767265E-5</v>
      </c>
      <c r="D1491" s="2" cm="1">
        <f t="array" ref="D1491">[1]!table_weight[Crossing]*(('F+ , F-'!D$2-[1]!tbl_gk[[#This Row],[Crossing]])/('F+ , F-'!D$2-'F+ , F-'!D$3))</f>
        <v>3.5866971962916043E-2</v>
      </c>
      <c r="E1491" s="2" cm="1">
        <f t="array" ref="E1491">[1]!table_weight[Finishing]*(('F+ , F-'!E$2-[1]!tbl_gk[[#This Row],[Finishing]])/('F+ , F-'!E$2-'F+ , F-'!E$3))</f>
        <v>1.7968512321265388E-2</v>
      </c>
      <c r="F1491" s="2" cm="1">
        <f t="array" ref="F1491">[1]!table_weight[HeadingAccuracy]*(('F+ , F-'!F$2-[1]!tbl_gk[[#This Row],[HeadingAccuracy]])/('F+ , F-'!F$2-'F+ , F-'!F$3))</f>
        <v>1.210949849973455E-2</v>
      </c>
      <c r="G1491" s="2" cm="1">
        <f t="array" ref="G1491">[1]!table_weight[ShortPassing]*(('F+ , F-'!G$2-[1]!tbl_gk[[#This Row],[ShortPassing]])/('F+ , F-'!G$2-'F+ , F-'!G$3))</f>
        <v>4.781557995763748E-2</v>
      </c>
      <c r="H1491" s="2" cm="1">
        <f t="array" ref="H1491">[1]!table_weight[Volleys]*(('F+ , F-'!H$2-[1]!tbl_gk[[#This Row],[Volleys]])/('F+ , F-'!H$2-'F+ , F-'!H$3))</f>
        <v>2.4305234057750281E-3</v>
      </c>
      <c r="I1491" s="2" cm="1">
        <f t="array" ref="I1491">[1]!table_weight[Dribbling]*(('F+ , F-'!I$2-[1]!tbl_gk[[#This Row],[Dribbling]])/('F+ , F-'!I$2-'F+ , F-'!I$3))</f>
        <v>2.4446955539136776E-2</v>
      </c>
      <c r="J1491" s="2" cm="1">
        <f t="array" ref="J1491">[1]!table_weight[Curve]*(('F+ , F-'!J$2-[1]!tbl_gk[[#This Row],[Curve]])/('F+ , F-'!J$2-'F+ , F-'!J$3))</f>
        <v>9.9719433458404991E-3</v>
      </c>
      <c r="K1491" s="2" cm="1">
        <f t="array" ref="K1491">[1]!table_weight[FKAccuracy]*(('F+ , F-'!K$2-[1]!tbl_gk[[#This Row],[FKAccuracy]])/('F+ , F-'!K$2-'F+ , F-'!K$3))</f>
        <v>9.1268634012777444E-3</v>
      </c>
      <c r="L1491" s="2" cm="1">
        <f t="array" ref="L1491">[1]!table_weight[LongPassing]*(('F+ , F-'!L$2-[1]!tbl_gk[[#This Row],[LongPassing]])/('F+ , F-'!L$2-'F+ , F-'!L$3))</f>
        <v>2.4905508603486726E-2</v>
      </c>
      <c r="M1491" s="2" cm="1">
        <f t="array" ref="M1491">[1]!table_weight[BallControl]*(('F+ , F-'!M$2-[1]!tbl_gk[[#This Row],[BallControl]])/('F+ , F-'!M$2-'F+ , F-'!M$3))</f>
        <v>1.5646051545047536E-2</v>
      </c>
      <c r="N1491" s="2" cm="1">
        <f t="array" ref="N1491">[1]!table_weight[Acceleration]*(('F+ , F-'!N$2-[1]!tbl_gk[[#This Row],[Acceleration]])/('F+ , F-'!N$2-'F+ , F-'!N$3))</f>
        <v>9.244975751176639E-3</v>
      </c>
      <c r="O1491" s="2" cm="1">
        <f t="array" ref="O1491">[1]!table_weight[SprintSpeed]*(('F+ , F-'!O$2-[1]!tbl_gk[[#This Row],[SprintSpeed]])/('F+ , F-'!O$2-'F+ , F-'!O$3))</f>
        <v>1.2368725281411608E-2</v>
      </c>
      <c r="P1491" s="2" cm="1">
        <f t="array" ref="P1491">[1]!table_weight[Agility]*(('F+ , F-'!P$2-[1]!tbl_gk[[#This Row],[Agility]])/('F+ , F-'!P$2-'F+ , F-'!P$3))</f>
        <v>3.8613652851559629E-3</v>
      </c>
      <c r="Q1491" s="2" cm="1">
        <f t="array" ref="Q1491">[1]!table_weight[Reactions]*(('F+ , F-'!Q$2-[1]!tbl_gk[[#This Row],[Reactions]])/('F+ , F-'!Q$2-'F+ , F-'!Q$3))</f>
        <v>2.9907236004186916E-3</v>
      </c>
      <c r="R1491" s="2" cm="1">
        <f t="array" ref="R1491">[1]!table_weight[Balance]*(('F+ , F-'!R$2-[1]!tbl_gk[[#This Row],[Balance]])/('F+ , F-'!R$2-'F+ , F-'!R$3))</f>
        <v>2.1109752084587947E-3</v>
      </c>
      <c r="S1491" s="2" cm="1">
        <f t="array" ref="S1491">[1]!table_weight[ShotPower]*(('F+ , F-'!S$2-[1]!tbl_gk[[#This Row],[ShotPower]])/('F+ , F-'!S$2-'F+ , F-'!S$3))</f>
        <v>7.5315173595909123E-3</v>
      </c>
      <c r="T1491" s="2" cm="1">
        <f t="array" ref="T1491">[1]!table_weight[Jumping]*(('F+ , F-'!T$2-[1]!tbl_gk[[#This Row],[Jumping]])/('F+ , F-'!T$2-'F+ , F-'!T$3))</f>
        <v>3.4348410649970005E-3</v>
      </c>
      <c r="U1491" s="2" cm="1">
        <f t="array" ref="U1491">[1]!table_weight[Stamina]*(('F+ , F-'!U$2-[1]!tbl_gk[[#This Row],[Stamina]])/('F+ , F-'!U$2-'F+ , F-'!U$3))</f>
        <v>2.4043887454978999E-2</v>
      </c>
      <c r="V1491" s="2" cm="1">
        <f t="array" ref="V1491">[1]!table_weight[Strength]*(('F+ , F-'!V$2-[1]!tbl_gk[[#This Row],[Strength]])/('F+ , F-'!V$2-'F+ , F-'!V$3))</f>
        <v>3.9930027380590122E-2</v>
      </c>
      <c r="W1491" s="2" cm="1">
        <f t="array" ref="W1491">[1]!table_weight[LongShots]*(('F+ , F-'!W$2-[1]!tbl_gk[[#This Row],[LongShots]])/('F+ , F-'!W$2-'F+ , F-'!W$3))</f>
        <v>9.6091773208573719E-3</v>
      </c>
      <c r="X1491" s="2" cm="1">
        <f t="array" ref="X1491">[1]!table_weight[Aggression]*(('F+ , F-'!X$2-[1]!tbl_gk[[#This Row],[Aggression]])/('F+ , F-'!X$2-'F+ , F-'!X$3))</f>
        <v>1.7036811682385123E-2</v>
      </c>
      <c r="Y1491" s="2" cm="1">
        <f t="array" ref="Y1491">[1]!table_weight[Interceptions]*(('F+ , F-'!Y$2-[1]!tbl_gk[[#This Row],[Interceptions]])/('F+ , F-'!Y$2-'F+ , F-'!Y$3))</f>
        <v>2.0776599612664828E-2</v>
      </c>
      <c r="Z1491" s="2" cm="1">
        <f t="array" ref="Z1491">[1]!table_weight[Positioning]*(('F+ , F-'!Z$2-[1]!tbl_gk[[#This Row],[Positioning]])/('F+ , F-'!Z$2-'F+ , F-'!Z$3))</f>
        <v>2.0704458641787279E-3</v>
      </c>
      <c r="AA1491" s="2" cm="1">
        <f t="array" ref="AA1491">[1]!table_weight[Vision]*(('F+ , F-'!AA$2-[1]!tbl_gk[[#This Row],[Vision]])/('F+ , F-'!AA$2-'F+ , F-'!AA$3))</f>
        <v>3.1234154751039387E-2</v>
      </c>
      <c r="AB1491" s="2" cm="1">
        <f t="array" ref="AB1491">[1]!table_weight[Penalties]*(('F+ , F-'!AB$2-[1]!tbl_gk[[#This Row],[Penalties]])/('F+ , F-'!AB$2-'F+ , F-'!AB$3))</f>
        <v>2.1922367973657118E-3</v>
      </c>
      <c r="AC1491" s="2" cm="1">
        <f t="array" ref="AC1491">[1]!table_weight[Composure]*(('F+ , F-'!AC$2-[1]!tbl_gk[[#This Row],[Composure]])/('F+ , F-'!AC$2-'F+ , F-'!AC$3))</f>
        <v>2.4551796284138926E-3</v>
      </c>
      <c r="AD1491" s="2" cm="1">
        <f t="array" ref="AD1491">[1]!table_weight[Marking]*(('F+ , F-'!AD$2-[1]!tbl_gk[[#This Row],[Marking]])/('F+ , F-'!AD$2-'F+ , F-'!AD$3))</f>
        <v>3.7859581516411465E-2</v>
      </c>
      <c r="AE1491" s="2" cm="1">
        <f t="array" ref="AE1491">[1]!table_weight[StandingTackle]*(('F+ , F-'!AE$2-[1]!tbl_gk[[#This Row],[StandingTackle]])/('F+ , F-'!AE$2-'F+ , F-'!AE$3))</f>
        <v>2.9141914719869356E-2</v>
      </c>
      <c r="AF1491" s="2" cm="1">
        <f t="array" ref="AF1491">[1]!table_weight[SlidingTackle]*(('F+ , F-'!AF$2-[1]!tbl_gk[[#This Row],[SlidingTackle]])/('F+ , F-'!AF$2-'F+ , F-'!AF$3))</f>
        <v>8.2195144081682794E-3</v>
      </c>
      <c r="AG1491" s="2" cm="1">
        <f t="array" ref="AG1491">[1]!table_weight[GKDiving]*(('F+ , F-'!AG$2-[1]!tbl_gk[[#This Row],[GKDiving]])/('F+ , F-'!AG$2-'F+ , F-'!AG$3))</f>
        <v>5.6367888652266468E-2</v>
      </c>
      <c r="AH1491" s="2" cm="1">
        <f t="array" ref="AH1491">[1]!table_weight[GKHandling]*(('F+ , F-'!AH$2-[1]!tbl_gk[[#This Row],[GKHandling]])/('F+ , F-'!AH$2-'F+ , F-'!AH$3))</f>
        <v>6.2383434081559733E-2</v>
      </c>
      <c r="AI1491" s="2" cm="1">
        <f t="array" ref="AI1491">[1]!table_weight[GKKicking]*(('F+ , F-'!AI$2-[1]!tbl_gk[[#This Row],[GKKicking]])/('F+ , F-'!AI$2-'F+ , F-'!AI$3))</f>
        <v>3.4882871919683582E-2</v>
      </c>
      <c r="AJ1491" s="2" cm="1">
        <f t="array" ref="AJ1491">[1]!table_weight[GKPositioning]*(('F+ , F-'!AJ$2-[1]!tbl_gk[[#This Row],[GKPositioning]])/('F+ , F-'!AJ$2-'F+ , F-'!AJ$3))</f>
        <v>2.4596896866443549E-2</v>
      </c>
      <c r="AK1491" s="2" cm="1">
        <f t="array" ref="AK1491">[1]!table_weight[GKReflexes]*(('F+ , F-'!AK$2-[1]!tbl_gk[[#This Row],[GKReflexes]])/('F+ , F-'!AK$2-'F+ , F-'!AK$3))</f>
        <v>6.1947740256228193E-2</v>
      </c>
    </row>
    <row r="1492" spans="1:37" x14ac:dyDescent="0.55000000000000004">
      <c r="A1492" s="7">
        <f>[1]!tbl_gk[[#This Row],[ID]]</f>
        <v>257862</v>
      </c>
      <c r="B1492" s="1" cm="1">
        <f t="array" ref="B1492">[1]!table_weight[ValueEUR]*(('F+ , F-'!B$2-[1]!tbl_gk[[#This Row],[ValueEUR]])/('F+ , F-'!B$2-'F+ , F-'!B$3))</f>
        <v>1.1297129235428024E-4</v>
      </c>
      <c r="C1492" s="1" cm="1">
        <f t="array" ref="C1492">[1]!table_weight[WageEUR]*(('F+ , F-'!C$2-[1]!tbl_gk[[#This Row],[WageEUR]])/('F+ , F-'!C$2-'F+ , F-'!C$3))</f>
        <v>2.3472561185650898E-4</v>
      </c>
      <c r="D1492" s="1" cm="1">
        <f t="array" ref="D1492">[1]!table_weight[Crossing]*(('F+ , F-'!D$2-[1]!tbl_gk[[#This Row],[Crossing]])/('F+ , F-'!D$2-'F+ , F-'!D$3))</f>
        <v>3.5866971962916043E-2</v>
      </c>
      <c r="E1492" s="1" cm="1">
        <f t="array" ref="E1492">[1]!table_weight[Finishing]*(('F+ , F-'!E$2-[1]!tbl_gk[[#This Row],[Finishing]])/('F+ , F-'!E$2-'F+ , F-'!E$3))</f>
        <v>1.7968512321265388E-2</v>
      </c>
      <c r="F1492" s="1" cm="1">
        <f t="array" ref="F1492">[1]!table_weight[HeadingAccuracy]*(('F+ , F-'!F$2-[1]!tbl_gk[[#This Row],[HeadingAccuracy]])/('F+ , F-'!F$2-'F+ , F-'!F$3))</f>
        <v>1.210949849973455E-2</v>
      </c>
      <c r="G1492" s="1" cm="1">
        <f t="array" ref="G1492">[1]!table_weight[ShortPassing]*(('F+ , F-'!G$2-[1]!tbl_gk[[#This Row],[ShortPassing]])/('F+ , F-'!G$2-'F+ , F-'!G$3))</f>
        <v>2.5314130565808078E-2</v>
      </c>
      <c r="H1492" s="1" cm="1">
        <f t="array" ref="H1492">[1]!table_weight[Volleys]*(('F+ , F-'!H$2-[1]!tbl_gk[[#This Row],[Volleys]])/('F+ , F-'!H$2-'F+ , F-'!H$3))</f>
        <v>2.1990449861774069E-3</v>
      </c>
      <c r="I1492" s="1" cm="1">
        <f t="array" ref="I1492">[1]!table_weight[Dribbling]*(('F+ , F-'!I$2-[1]!tbl_gk[[#This Row],[Dribbling]])/('F+ , F-'!I$2-'F+ , F-'!I$3))</f>
        <v>2.1513320874440363E-2</v>
      </c>
      <c r="J1492" s="1" cm="1">
        <f t="array" ref="J1492">[1]!table_weight[Curve]*(('F+ , F-'!J$2-[1]!tbl_gk[[#This Row],[Curve]])/('F+ , F-'!J$2-'F+ , F-'!J$3))</f>
        <v>9.6339113680153961E-3</v>
      </c>
      <c r="K1492" s="1" cm="1">
        <f t="array" ref="K1492">[1]!table_weight[FKAccuracy]*(('F+ , F-'!K$2-[1]!tbl_gk[[#This Row],[FKAccuracy]])/('F+ , F-'!K$2-'F+ , F-'!K$3))</f>
        <v>9.5832065713416324E-3</v>
      </c>
      <c r="L1492" s="1" cm="1">
        <f t="array" ref="L1492">[1]!table_weight[LongPassing]*(('F+ , F-'!L$2-[1]!tbl_gk[[#This Row],[LongPassing]])/('F+ , F-'!L$2-'F+ , F-'!L$3))</f>
        <v>1.0828482001515967E-2</v>
      </c>
      <c r="M1492" s="1" cm="1">
        <f t="array" ref="M1492">[1]!table_weight[BallControl]*(('F+ , F-'!M$2-[1]!tbl_gk[[#This Row],[BallControl]])/('F+ , F-'!M$2-'F+ , F-'!M$3))</f>
        <v>1.5646051545047536E-2</v>
      </c>
      <c r="N1492" s="1" cm="1">
        <f t="array" ref="N1492">[1]!table_weight[Acceleration]*(('F+ , F-'!N$2-[1]!tbl_gk[[#This Row],[Acceleration]])/('F+ , F-'!N$2-'F+ , F-'!N$3))</f>
        <v>2.7058465613199914E-3</v>
      </c>
      <c r="O1492" s="1" cm="1">
        <f t="array" ref="O1492">[1]!table_weight[SprintSpeed]*(('F+ , F-'!O$2-[1]!tbl_gk[[#This Row],[SprintSpeed]])/('F+ , F-'!O$2-'F+ , F-'!O$3))</f>
        <v>4.7788256769090301E-3</v>
      </c>
      <c r="P1492" s="1" cm="1">
        <f t="array" ref="P1492">[1]!table_weight[Agility]*(('F+ , F-'!P$2-[1]!tbl_gk[[#This Row],[Agility]])/('F+ , F-'!P$2-'F+ , F-'!P$3))</f>
        <v>3.6273431466616623E-3</v>
      </c>
      <c r="Q1492" s="1" cm="1">
        <f t="array" ref="Q1492">[1]!table_weight[Reactions]*(('F+ , F-'!Q$2-[1]!tbl_gk[[#This Row],[Reactions]])/('F+ , F-'!Q$2-'F+ , F-'!Q$3))</f>
        <v>1.4437976002021271E-3</v>
      </c>
      <c r="R1492" s="1" cm="1">
        <f t="array" ref="R1492">[1]!table_weight[Balance]*(('F+ , F-'!R$2-[1]!tbl_gk[[#This Row],[Balance]])/('F+ , F-'!R$2-'F+ , F-'!R$3))</f>
        <v>2.6697627636390639E-3</v>
      </c>
      <c r="S1492" s="1" cm="1">
        <f t="array" ref="S1492">[1]!table_weight[ShotPower]*(('F+ , F-'!S$2-[1]!tbl_gk[[#This Row],[ShotPower]])/('F+ , F-'!S$2-'F+ , F-'!S$3))</f>
        <v>5.9732723886410689E-3</v>
      </c>
      <c r="T1492" s="1" cm="1">
        <f t="array" ref="T1492">[1]!table_weight[Jumping]*(('F+ , F-'!T$2-[1]!tbl_gk[[#This Row],[Jumping]])/('F+ , F-'!T$2-'F+ , F-'!T$3))</f>
        <v>4.551164411121026E-3</v>
      </c>
      <c r="U1492" s="1" cm="1">
        <f t="array" ref="U1492">[1]!table_weight[Stamina]*(('F+ , F-'!U$2-[1]!tbl_gk[[#This Row],[Stamina]])/('F+ , F-'!U$2-'F+ , F-'!U$3))</f>
        <v>2.1467756656231247E-2</v>
      </c>
      <c r="V1492" s="1" cm="1">
        <f t="array" ref="V1492">[1]!table_weight[Strength]*(('F+ , F-'!V$2-[1]!tbl_gk[[#This Row],[Strength]])/('F+ , F-'!V$2-'F+ , F-'!V$3))</f>
        <v>1.5972010952236049E-2</v>
      </c>
      <c r="W1492" s="1" cm="1">
        <f t="array" ref="W1492">[1]!table_weight[LongShots]*(('F+ , F-'!W$2-[1]!tbl_gk[[#This Row],[LongShots]])/('F+ , F-'!W$2-'F+ , F-'!W$3))</f>
        <v>1.0388299806332293E-2</v>
      </c>
      <c r="X1492" s="1" cm="1">
        <f t="array" ref="X1492">[1]!table_weight[Aggression]*(('F+ , F-'!X$2-[1]!tbl_gk[[#This Row],[Aggression]])/('F+ , F-'!X$2-'F+ , F-'!X$3))</f>
        <v>8.5184058411925615E-3</v>
      </c>
      <c r="Y1492" s="1" cm="1">
        <f t="array" ref="Y1492">[1]!table_weight[Interceptions]*(('F+ , F-'!Y$2-[1]!tbl_gk[[#This Row],[Interceptions]])/('F+ , F-'!Y$2-'F+ , F-'!Y$3))</f>
        <v>2.5624472855619959E-2</v>
      </c>
      <c r="Z1492" s="1" cm="1">
        <f t="array" ref="Z1492">[1]!table_weight[Positioning]*(('F+ , F-'!Z$2-[1]!tbl_gk[[#This Row],[Positioning]])/('F+ , F-'!Z$2-'F+ , F-'!Z$3))</f>
        <v>1.7746678835817667E-3</v>
      </c>
      <c r="AA1492" s="1" cm="1">
        <f t="array" ref="AA1492">[1]!table_weight[Vision]*(('F+ , F-'!AA$2-[1]!tbl_gk[[#This Row],[Vision]])/('F+ , F-'!AA$2-'F+ , F-'!AA$3))</f>
        <v>4.9690700740289938E-3</v>
      </c>
      <c r="AB1492" s="1" cm="1">
        <f t="array" ref="AB1492">[1]!table_weight[Penalties]*(('F+ , F-'!AB$2-[1]!tbl_gk[[#This Row],[Penalties]])/('F+ , F-'!AB$2-'F+ , F-'!AB$3))</f>
        <v>2.3488251400346914E-3</v>
      </c>
      <c r="AC1492" s="1" cm="1">
        <f t="array" ref="AC1492">[1]!table_weight[Composure]*(('F+ , F-'!AC$2-[1]!tbl_gk[[#This Row],[Composure]])/('F+ , F-'!AC$2-'F+ , F-'!AC$3))</f>
        <v>1.9748183967676961E-3</v>
      </c>
      <c r="AD1492" s="1" cm="1">
        <f t="array" ref="AD1492">[1]!table_weight[Marking]*(('F+ , F-'!AD$2-[1]!tbl_gk[[#This Row],[Marking]])/('F+ , F-'!AD$2-'F+ , F-'!AD$3))</f>
        <v>3.4704616390043845E-2</v>
      </c>
      <c r="AE1492" s="1" cm="1">
        <f t="array" ref="AE1492">[1]!table_weight[StandingTackle]*(('F+ , F-'!AE$2-[1]!tbl_gk[[#This Row],[StandingTackle]])/('F+ , F-'!AE$2-'F+ , F-'!AE$3))</f>
        <v>3.1383600467551613E-2</v>
      </c>
      <c r="AF1492" s="1" cm="1">
        <f t="array" ref="AF1492">[1]!table_weight[SlidingTackle]*(('F+ , F-'!AF$2-[1]!tbl_gk[[#This Row],[SlidingTackle]])/('F+ , F-'!AF$2-'F+ , F-'!AF$3))</f>
        <v>1.0461200155850536E-2</v>
      </c>
      <c r="AG1492" s="1" cm="1">
        <f t="array" ref="AG1492">[1]!table_weight[GKDiving]*(('F+ , F-'!AG$2-[1]!tbl_gk[[#This Row],[GKDiving]])/('F+ , F-'!AG$2-'F+ , F-'!AG$3))</f>
        <v>4.2702945948686719E-2</v>
      </c>
      <c r="AH1492" s="1" cm="1">
        <f t="array" ref="AH1492">[1]!table_weight[GKHandling]*(('F+ , F-'!AH$2-[1]!tbl_gk[[#This Row],[GKHandling]])/('F+ , F-'!AH$2-'F+ , F-'!AH$3))</f>
        <v>4.8124363434346076E-2</v>
      </c>
      <c r="AI1492" s="1" cm="1">
        <f t="array" ref="AI1492">[1]!table_weight[GKKicking]*(('F+ , F-'!AI$2-[1]!tbl_gk[[#This Row],[GKKicking]])/('F+ , F-'!AI$2-'F+ , F-'!AI$3))</f>
        <v>2.6832978399756596E-2</v>
      </c>
      <c r="AJ1492" s="1" cm="1">
        <f t="array" ref="AJ1492">[1]!table_weight[GKPositioning]*(('F+ , F-'!AJ$2-[1]!tbl_gk[[#This Row],[GKPositioning]])/('F+ , F-'!AJ$2-'F+ , F-'!AJ$3))</f>
        <v>1.6397931244295699E-2</v>
      </c>
      <c r="AK1492" s="1" cm="1">
        <f t="array" ref="AK1492">[1]!table_weight[GKReflexes]*(('F+ , F-'!AK$2-[1]!tbl_gk[[#This Row],[GKReflexes]])/('F+ , F-'!AK$2-'F+ , F-'!AK$3))</f>
        <v>4.1905824290977896E-2</v>
      </c>
    </row>
    <row r="1493" spans="1:37" x14ac:dyDescent="0.55000000000000004">
      <c r="A1493" s="8">
        <f>[1]!tbl_gk[[#This Row],[ID]]</f>
        <v>257892</v>
      </c>
      <c r="B1493" s="2" cm="1">
        <f t="array" ref="B1493">[1]!table_weight[ValueEUR]*(('F+ , F-'!B$2-[1]!tbl_gk[[#This Row],[ValueEUR]])/('F+ , F-'!B$2-'F+ , F-'!B$3))</f>
        <v>8.9821437363649033E-5</v>
      </c>
      <c r="C1493" s="2" cm="1">
        <f t="array" ref="C1493">[1]!table_weight[WageEUR]*(('F+ , F-'!C$2-[1]!tbl_gk[[#This Row],[WageEUR]])/('F+ , F-'!C$2-'F+ , F-'!C$3))</f>
        <v>0</v>
      </c>
      <c r="D1493" s="2" cm="1">
        <f t="array" ref="D1493">[1]!table_weight[Crossing]*(('F+ , F-'!D$2-[1]!tbl_gk[[#This Row],[Crossing]])/('F+ , F-'!D$2-'F+ , F-'!D$3))</f>
        <v>3.4746129089074922E-2</v>
      </c>
      <c r="E1493" s="2" cm="1">
        <f t="array" ref="E1493">[1]!table_weight[Finishing]*(('F+ , F-'!E$2-[1]!tbl_gk[[#This Row],[Finishing]])/('F+ , F-'!E$2-'F+ , F-'!E$3))</f>
        <v>1.9965013690294877E-2</v>
      </c>
      <c r="F1493" s="2" cm="1">
        <f t="array" ref="F1493">[1]!table_weight[HeadingAccuracy]*(('F+ , F-'!F$2-[1]!tbl_gk[[#This Row],[HeadingAccuracy]])/('F+ , F-'!F$2-'F+ , F-'!F$3))</f>
        <v>1.0439222844598752E-2</v>
      </c>
      <c r="G1493" s="2" cm="1">
        <f t="array" ref="G1493">[1]!table_weight[ShortPassing]*(('F+ , F-'!G$2-[1]!tbl_gk[[#This Row],[ShortPassing]])/('F+ , F-'!G$2-'F+ , F-'!G$3))</f>
        <v>5.2034601718605494E-2</v>
      </c>
      <c r="H1493" s="2" cm="1">
        <f t="array" ref="H1493">[1]!table_weight[Volleys]*(('F+ , F-'!H$2-[1]!tbl_gk[[#This Row],[Volleys]])/('F+ , F-'!H$2-'F+ , F-'!H$3))</f>
        <v>2.4305234057750281E-3</v>
      </c>
      <c r="I1493" s="2" cm="1">
        <f t="array" ref="I1493">[1]!table_weight[Dribbling]*(('F+ , F-'!I$2-[1]!tbl_gk[[#This Row],[Dribbling]])/('F+ , F-'!I$2-'F+ , F-'!I$3))</f>
        <v>1.6623929766613008E-2</v>
      </c>
      <c r="J1493" s="2" cm="1">
        <f t="array" ref="J1493">[1]!table_weight[Curve]*(('F+ , F-'!J$2-[1]!tbl_gk[[#This Row],[Curve]])/('F+ , F-'!J$2-'F+ , F-'!J$3))</f>
        <v>9.4648953791028455E-3</v>
      </c>
      <c r="K1493" s="2" cm="1">
        <f t="array" ref="K1493">[1]!table_weight[FKAccuracy]*(('F+ , F-'!K$2-[1]!tbl_gk[[#This Row],[FKAccuracy]])/('F+ , F-'!K$2-'F+ , F-'!K$3))</f>
        <v>9.7353209613629272E-3</v>
      </c>
      <c r="L1493" s="2" cm="1">
        <f t="array" ref="L1493">[1]!table_weight[LongPassing]*(('F+ , F-'!L$2-[1]!tbl_gk[[#This Row],[LongPassing]])/('F+ , F-'!L$2-'F+ , F-'!L$3))</f>
        <v>2.8154053203941515E-2</v>
      </c>
      <c r="M1493" s="2" cm="1">
        <f t="array" ref="M1493">[1]!table_weight[BallControl]*(('F+ , F-'!M$2-[1]!tbl_gk[[#This Row],[BallControl]])/('F+ , F-'!M$2-'F+ , F-'!M$3))</f>
        <v>1.6080664087965525E-2</v>
      </c>
      <c r="N1493" s="2" cm="1">
        <f t="array" ref="N1493">[1]!table_weight[Acceleration]*(('F+ , F-'!N$2-[1]!tbl_gk[[#This Row],[Acceleration]])/('F+ , F-'!N$2-'F+ , F-'!N$3))</f>
        <v>7.8920524705166431E-3</v>
      </c>
      <c r="O1493" s="2" cm="1">
        <f t="array" ref="O1493">[1]!table_weight[SprintSpeed]*(('F+ , F-'!O$2-[1]!tbl_gk[[#This Row],[SprintSpeed]])/('F+ , F-'!O$2-'F+ , F-'!O$3))</f>
        <v>1.0119866139336769E-2</v>
      </c>
      <c r="P1493" s="2" cm="1">
        <f t="array" ref="P1493">[1]!table_weight[Agility]*(('F+ , F-'!P$2-[1]!tbl_gk[[#This Row],[Agility]])/('F+ , F-'!P$2-'F+ , F-'!P$3))</f>
        <v>4.680442769886016E-3</v>
      </c>
      <c r="Q1493" s="2" cm="1">
        <f t="array" ref="Q1493">[1]!table_weight[Reactions]*(('F+ , F-'!Q$2-[1]!tbl_gk[[#This Row],[Reactions]])/('F+ , F-'!Q$2-'F+ , F-'!Q$3))</f>
        <v>2.6297742003681597E-3</v>
      </c>
      <c r="R1493" s="2" cm="1">
        <f t="array" ref="R1493">[1]!table_weight[Balance]*(('F+ , F-'!R$2-[1]!tbl_gk[[#This Row],[Balance]])/('F+ , F-'!R$2-'F+ , F-'!R$3))</f>
        <v>2.0488877023276536E-3</v>
      </c>
      <c r="S1493" s="2" cm="1">
        <f t="array" ref="S1493">[1]!table_weight[ShotPower]*(('F+ , F-'!S$2-[1]!tbl_gk[[#This Row],[ShotPower]])/('F+ , F-'!S$2-'F+ , F-'!S$3))</f>
        <v>7.7912248547492196E-3</v>
      </c>
      <c r="T1493" s="2" cm="1">
        <f t="array" ref="T1493">[1]!table_weight[Jumping]*(('F+ , F-'!T$2-[1]!tbl_gk[[#This Row],[Jumping]])/('F+ , F-'!T$2-'F+ , F-'!T$3))</f>
        <v>3.2630990117471503E-3</v>
      </c>
      <c r="U1493" s="2" cm="1">
        <f t="array" ref="U1493">[1]!table_weight[Stamina]*(('F+ , F-'!U$2-[1]!tbl_gk[[#This Row],[Stamina]])/('F+ , F-'!U$2-'F+ , F-'!U$3))</f>
        <v>2.3185177188729752E-2</v>
      </c>
      <c r="V1493" s="2" cm="1">
        <f t="array" ref="V1493">[1]!table_weight[Strength]*(('F+ , F-'!V$2-[1]!tbl_gk[[#This Row],[Strength]])/('F+ , F-'!V$2-'F+ , F-'!V$3))</f>
        <v>3.8155359497008344E-2</v>
      </c>
      <c r="W1493" s="2" cm="1">
        <f t="array" ref="W1493">[1]!table_weight[LongShots]*(('F+ , F-'!W$2-[1]!tbl_gk[[#This Row],[LongShots]])/('F+ , F-'!W$2-'F+ , F-'!W$3))</f>
        <v>1.0128592311173986E-2</v>
      </c>
      <c r="X1493" s="2" cm="1">
        <f t="array" ref="X1493">[1]!table_weight[Aggression]*(('F+ , F-'!X$2-[1]!tbl_gk[[#This Row],[Aggression]])/('F+ , F-'!X$2-'F+ , F-'!X$3))</f>
        <v>1.7036811682385123E-2</v>
      </c>
      <c r="Y1493" s="2" cm="1">
        <f t="array" ref="Y1493">[1]!table_weight[Interceptions]*(('F+ , F-'!Y$2-[1]!tbl_gk[[#This Row],[Interceptions]])/('F+ , F-'!Y$2-'F+ , F-'!Y$3))</f>
        <v>2.5624472855619959E-2</v>
      </c>
      <c r="Z1493" s="2" cm="1">
        <f t="array" ref="Z1493">[1]!table_weight[Positioning]*(('F+ , F-'!Z$2-[1]!tbl_gk[[#This Row],[Positioning]])/('F+ , F-'!Z$2-'F+ , F-'!Z$3))</f>
        <v>2.2183348544772088E-3</v>
      </c>
      <c r="AA1493" s="2" cm="1">
        <f t="array" ref="AA1493">[1]!table_weight[Vision]*(('F+ , F-'!AA$2-[1]!tbl_gk[[#This Row],[Vision]])/('F+ , F-'!AA$2-'F+ , F-'!AA$3))</f>
        <v>3.4073623364770246E-2</v>
      </c>
      <c r="AB1493" s="2" cm="1">
        <f t="array" ref="AB1493">[1]!table_weight[Penalties]*(('F+ , F-'!AB$2-[1]!tbl_gk[[#This Row],[Penalties]])/('F+ , F-'!AB$2-'F+ , F-'!AB$3))</f>
        <v>2.3096780543674466E-3</v>
      </c>
      <c r="AC1493" s="2" cm="1">
        <f t="array" ref="AC1493">[1]!table_weight[Composure]*(('F+ , F-'!AC$2-[1]!tbl_gk[[#This Row],[Composure]])/('F+ , F-'!AC$2-'F+ , F-'!AC$3))</f>
        <v>2.5085530985968032E-3</v>
      </c>
      <c r="AD1493" s="2" cm="1">
        <f t="array" ref="AD1493">[1]!table_weight[Marking]*(('F+ , F-'!AD$2-[1]!tbl_gk[[#This Row],[Marking]])/('F+ , F-'!AD$2-'F+ , F-'!AD$3))</f>
        <v>3.6282098953227655E-2</v>
      </c>
      <c r="AE1493" s="2" cm="1">
        <f t="array" ref="AE1493">[1]!table_weight[StandingTackle]*(('F+ , F-'!AE$2-[1]!tbl_gk[[#This Row],[StandingTackle]])/('F+ , F-'!AE$2-'F+ , F-'!AE$3))</f>
        <v>2.9141914719869356E-2</v>
      </c>
      <c r="AF1493" s="2" cm="1">
        <f t="array" ref="AF1493">[1]!table_weight[SlidingTackle]*(('F+ , F-'!AF$2-[1]!tbl_gk[[#This Row],[SlidingTackle]])/('F+ , F-'!AF$2-'F+ , F-'!AF$3))</f>
        <v>1.0461200155850536E-2</v>
      </c>
      <c r="AG1493" s="2" cm="1">
        <f t="array" ref="AG1493">[1]!table_weight[GKDiving]*(('F+ , F-'!AG$2-[1]!tbl_gk[[#This Row],[GKDiving]])/('F+ , F-'!AG$2-'F+ , F-'!AG$3))</f>
        <v>5.8076006490213938E-2</v>
      </c>
      <c r="AH1493" s="2" cm="1">
        <f t="array" ref="AH1493">[1]!table_weight[GKHandling]*(('F+ , F-'!AH$2-[1]!tbl_gk[[#This Row],[GKHandling]])/('F+ , F-'!AH$2-'F+ , F-'!AH$3))</f>
        <v>5.8818666419756312E-2</v>
      </c>
      <c r="AI1493" s="2" cm="1">
        <f t="array" ref="AI1493">[1]!table_weight[GKKicking]*(('F+ , F-'!AI$2-[1]!tbl_gk[[#This Row],[GKKicking]])/('F+ , F-'!AI$2-'F+ , F-'!AI$3))</f>
        <v>3.57773045330088E-2</v>
      </c>
      <c r="AJ1493" s="2" cm="1">
        <f t="array" ref="AJ1493">[1]!table_weight[GKPositioning]*(('F+ , F-'!AJ$2-[1]!tbl_gk[[#This Row],[GKPositioning]])/('F+ , F-'!AJ$2-'F+ , F-'!AJ$3))</f>
        <v>2.0812758886990693E-2</v>
      </c>
      <c r="AK1493" s="2" cm="1">
        <f t="array" ref="AK1493">[1]!table_weight[GKReflexes]*(('F+ , F-'!AK$2-[1]!tbl_gk[[#This Row],[GKReflexes]])/('F+ , F-'!AK$2-'F+ , F-'!AK$3))</f>
        <v>5.64817631747963E-2</v>
      </c>
    </row>
    <row r="1494" spans="1:37" x14ac:dyDescent="0.55000000000000004">
      <c r="A1494" s="7">
        <f>[1]!tbl_gk[[#This Row],[ID]]</f>
        <v>257914</v>
      </c>
      <c r="B1494" s="1" cm="1">
        <f t="array" ref="B1494">[1]!table_weight[ValueEUR]*(('F+ , F-'!B$2-[1]!tbl_gk[[#This Row],[ValueEUR]])/('F+ , F-'!B$2-'F+ , F-'!B$3))</f>
        <v>2.364371856376466E-4</v>
      </c>
      <c r="C1494" s="1" cm="1">
        <f t="array" ref="C1494">[1]!table_weight[WageEUR]*(('F+ , F-'!C$2-[1]!tbl_gk[[#This Row],[WageEUR]])/('F+ , F-'!C$2-'F+ , F-'!C$3))</f>
        <v>2.3472561185650898E-4</v>
      </c>
      <c r="D1494" s="1" cm="1">
        <f t="array" ref="D1494">[1]!table_weight[Crossing]*(('F+ , F-'!D$2-[1]!tbl_gk[[#This Row],[Crossing]])/('F+ , F-'!D$2-'F+ , F-'!D$3))</f>
        <v>3.5866971962916043E-2</v>
      </c>
      <c r="E1494" s="1" cm="1">
        <f t="array" ref="E1494">[1]!table_weight[Finishing]*(('F+ , F-'!E$2-[1]!tbl_gk[[#This Row],[Finishing]])/('F+ , F-'!E$2-'F+ , F-'!E$3))</f>
        <v>1.8966763005780131E-2</v>
      </c>
      <c r="F1494" s="1" cm="1">
        <f t="array" ref="F1494">[1]!table_weight[HeadingAccuracy]*(('F+ , F-'!F$2-[1]!tbl_gk[[#This Row],[HeadingAccuracy]])/('F+ , F-'!F$2-'F+ , F-'!F$3))</f>
        <v>1.210949849973455E-2</v>
      </c>
      <c r="G1494" s="1" cm="1">
        <f t="array" ref="G1494">[1]!table_weight[ShortPassing]*(('F+ , F-'!G$2-[1]!tbl_gk[[#This Row],[ShortPassing]])/('F+ , F-'!G$2-'F+ , F-'!G$3))</f>
        <v>4.781557995763748E-2</v>
      </c>
      <c r="H1494" s="1" cm="1">
        <f t="array" ref="H1494">[1]!table_weight[Volleys]*(('F+ , F-'!H$2-[1]!tbl_gk[[#This Row],[Volleys]])/('F+ , F-'!H$2-'F+ , F-'!H$3))</f>
        <v>2.0833057763785961E-3</v>
      </c>
      <c r="I1494" s="1" cm="1">
        <f t="array" ref="I1494">[1]!table_weight[Dribbling]*(('F+ , F-'!I$2-[1]!tbl_gk[[#This Row],[Dribbling]])/('F+ , F-'!I$2-'F+ , F-'!I$3))</f>
        <v>1.6623929766613008E-2</v>
      </c>
      <c r="J1494" s="1" cm="1">
        <f t="array" ref="J1494">[1]!table_weight[Curve]*(('F+ , F-'!J$2-[1]!tbl_gk[[#This Row],[Curve]])/('F+ , F-'!J$2-'F+ , F-'!J$3))</f>
        <v>9.6339113680153961E-3</v>
      </c>
      <c r="K1494" s="1" cm="1">
        <f t="array" ref="K1494">[1]!table_weight[FKAccuracy]*(('F+ , F-'!K$2-[1]!tbl_gk[[#This Row],[FKAccuracy]])/('F+ , F-'!K$2-'F+ , F-'!K$3))</f>
        <v>9.7353209613629272E-3</v>
      </c>
      <c r="L1494" s="1" cm="1">
        <f t="array" ref="L1494">[1]!table_weight[LongPassing]*(('F+ , F-'!L$2-[1]!tbl_gk[[#This Row],[LongPassing]])/('F+ , F-'!L$2-'F+ , F-'!L$3))</f>
        <v>2.3281236303259328E-2</v>
      </c>
      <c r="M1494" s="1" cm="1">
        <f t="array" ref="M1494">[1]!table_weight[BallControl]*(('F+ , F-'!M$2-[1]!tbl_gk[[#This Row],[BallControl]])/('F+ , F-'!M$2-'F+ , F-'!M$3))</f>
        <v>1.1734538658785654E-2</v>
      </c>
      <c r="N1494" s="1" cm="1">
        <f t="array" ref="N1494">[1]!table_weight[Acceleration]*(('F+ , F-'!N$2-[1]!tbl_gk[[#This Row],[Acceleration]])/('F+ , F-'!N$2-'F+ , F-'!N$3))</f>
        <v>9.0194885377333049E-3</v>
      </c>
      <c r="O1494" s="1" cm="1">
        <f t="array" ref="O1494">[1]!table_weight[SprintSpeed]*(('F+ , F-'!O$2-[1]!tbl_gk[[#This Row],[SprintSpeed]])/('F+ , F-'!O$2-'F+ , F-'!O$3))</f>
        <v>1.1525403103133543E-2</v>
      </c>
      <c r="P1494" s="1" cm="1">
        <f t="array" ref="P1494">[1]!table_weight[Agility]*(('F+ , F-'!P$2-[1]!tbl_gk[[#This Row],[Agility]])/('F+ , F-'!P$2-'F+ , F-'!P$3))</f>
        <v>4.2123984928974139E-3</v>
      </c>
      <c r="Q1494" s="1" cm="1">
        <f t="array" ref="Q1494">[1]!table_weight[Reactions]*(('F+ , F-'!Q$2-[1]!tbl_gk[[#This Row],[Reactions]])/('F+ , F-'!Q$2-'F+ , F-'!Q$3))</f>
        <v>2.2688248003176282E-3</v>
      </c>
      <c r="R1494" s="1" cm="1">
        <f t="array" ref="R1494">[1]!table_weight[Balance]*(('F+ , F-'!R$2-[1]!tbl_gk[[#This Row],[Balance]])/('F+ , F-'!R$2-'F+ , F-'!R$3))</f>
        <v>2.7318502697702049E-3</v>
      </c>
      <c r="S1494" s="1" cm="1">
        <f t="array" ref="S1494">[1]!table_weight[ShotPower]*(('F+ , F-'!S$2-[1]!tbl_gk[[#This Row],[ShotPower]])/('F+ , F-'!S$2-'F+ , F-'!S$3))</f>
        <v>5.9732723886410689E-3</v>
      </c>
      <c r="T1494" s="1" cm="1">
        <f t="array" ref="T1494">[1]!table_weight[Jumping]*(('F+ , F-'!T$2-[1]!tbl_gk[[#This Row],[Jumping]])/('F+ , F-'!T$2-'F+ , F-'!T$3))</f>
        <v>4.2076803046213257E-3</v>
      </c>
      <c r="U1494" s="1" cm="1">
        <f t="array" ref="U1494">[1]!table_weight[Stamina]*(('F+ , F-'!U$2-[1]!tbl_gk[[#This Row],[Stamina]])/('F+ , F-'!U$2-'F+ , F-'!U$3))</f>
        <v>2.4902597721228249E-2</v>
      </c>
      <c r="V1494" s="1" cm="1">
        <f t="array" ref="V1494">[1]!table_weight[Strength]*(('F+ , F-'!V$2-[1]!tbl_gk[[#This Row],[Strength]])/('F+ , F-'!V$2-'F+ , F-'!V$3))</f>
        <v>2.3958016428354077E-2</v>
      </c>
      <c r="W1494" s="1" cm="1">
        <f t="array" ref="W1494">[1]!table_weight[LongShots]*(('F+ , F-'!W$2-[1]!tbl_gk[[#This Row],[LongShots]])/('F+ , F-'!W$2-'F+ , F-'!W$3))</f>
        <v>1.0388299806332293E-2</v>
      </c>
      <c r="X1494" s="1" cm="1">
        <f t="array" ref="X1494">[1]!table_weight[Aggression]*(('F+ , F-'!X$2-[1]!tbl_gk[[#This Row],[Aggression]])/('F+ , F-'!X$2-'F+ , F-'!X$3))</f>
        <v>1.2169151201703659E-2</v>
      </c>
      <c r="Y1494" s="1" cm="1">
        <f t="array" ref="Y1494">[1]!table_weight[Interceptions]*(('F+ , F-'!Y$2-[1]!tbl_gk[[#This Row],[Interceptions]])/('F+ , F-'!Y$2-'F+ , F-'!Y$3))</f>
        <v>2.3546812894353474E-2</v>
      </c>
      <c r="Z1494" s="1" cm="1">
        <f t="array" ref="Z1494">[1]!table_weight[Positioning]*(('F+ , F-'!Z$2-[1]!tbl_gk[[#This Row],[Positioning]])/('F+ , F-'!Z$2-'F+ , F-'!Z$3))</f>
        <v>2.2183348544772088E-3</v>
      </c>
      <c r="AA1494" s="1" cm="1">
        <f t="array" ref="AA1494">[1]!table_weight[Vision]*(('F+ , F-'!AA$2-[1]!tbl_gk[[#This Row],[Vision]])/('F+ , F-'!AA$2-'F+ , F-'!AA$3))</f>
        <v>1.7746678835817837E-2</v>
      </c>
      <c r="AB1494" s="1" cm="1">
        <f t="array" ref="AB1494">[1]!table_weight[Penalties]*(('F+ , F-'!AB$2-[1]!tbl_gk[[#This Row],[Penalties]])/('F+ , F-'!AB$2-'F+ , F-'!AB$3))</f>
        <v>2.4662663970364263E-3</v>
      </c>
      <c r="AC1494" s="1" cm="1">
        <f t="array" ref="AC1494">[1]!table_weight[Composure]*(('F+ , F-'!AC$2-[1]!tbl_gk[[#This Row],[Composure]])/('F+ , F-'!AC$2-'F+ , F-'!AC$3))</f>
        <v>1.8680714564018749E-3</v>
      </c>
      <c r="AD1494" s="1" cm="1">
        <f t="array" ref="AD1494">[1]!table_weight[Marking]*(('F+ , F-'!AD$2-[1]!tbl_gk[[#This Row],[Marking]])/('F+ , F-'!AD$2-'F+ , F-'!AD$3))</f>
        <v>3.1549651263676225E-2</v>
      </c>
      <c r="AE1494" s="1" cm="1">
        <f t="array" ref="AE1494">[1]!table_weight[StandingTackle]*(('F+ , F-'!AE$2-[1]!tbl_gk[[#This Row],[StandingTackle]])/('F+ , F-'!AE$2-'F+ , F-'!AE$3))</f>
        <v>3.362528621523387E-2</v>
      </c>
      <c r="AF1494" s="1" cm="1">
        <f t="array" ref="AF1494">[1]!table_weight[SlidingTackle]*(('F+ , F-'!AF$2-[1]!tbl_gk[[#This Row],[SlidingTackle]])/('F+ , F-'!AF$2-'F+ , F-'!AF$3))</f>
        <v>8.9667429907290316E-3</v>
      </c>
      <c r="AG1494" s="1" cm="1">
        <f t="array" ref="AG1494">[1]!table_weight[GKDiving]*(('F+ , F-'!AG$2-[1]!tbl_gk[[#This Row],[GKDiving]])/('F+ , F-'!AG$2-'F+ , F-'!AG$3))</f>
        <v>4.4411063786634182E-2</v>
      </c>
      <c r="AH1494" s="1" cm="1">
        <f t="array" ref="AH1494">[1]!table_weight[GKHandling]*(('F+ , F-'!AH$2-[1]!tbl_gk[[#This Row],[GKHandling]])/('F+ , F-'!AH$2-'F+ , F-'!AH$3))</f>
        <v>4.8124363434346076E-2</v>
      </c>
      <c r="AI1494" s="1" cm="1">
        <f t="array" ref="AI1494">[1]!table_weight[GKKicking]*(('F+ , F-'!AI$2-[1]!tbl_gk[[#This Row],[GKKicking]])/('F+ , F-'!AI$2-'F+ , F-'!AI$3))</f>
        <v>2.7727411013081817E-2</v>
      </c>
      <c r="AJ1494" s="1" cm="1">
        <f t="array" ref="AJ1494">[1]!table_weight[GKPositioning]*(('F+ , F-'!AJ$2-[1]!tbl_gk[[#This Row],[GKPositioning]])/('F+ , F-'!AJ$2-'F+ , F-'!AJ$3))</f>
        <v>1.7659310570779983E-2</v>
      </c>
      <c r="AK1494" s="1" cm="1">
        <f t="array" ref="AK1494">[1]!table_weight[GKReflexes]*(('F+ , F-'!AK$2-[1]!tbl_gk[[#This Row],[GKReflexes]])/('F+ , F-'!AK$2-'F+ , F-'!AK$3))</f>
        <v>4.7371801372409796E-2</v>
      </c>
    </row>
    <row r="1495" spans="1:37" x14ac:dyDescent="0.55000000000000004">
      <c r="A1495" s="8">
        <f>[1]!tbl_gk[[#This Row],[ID]]</f>
        <v>257921</v>
      </c>
      <c r="B1495" s="2" cm="1">
        <f t="array" ref="B1495">[1]!table_weight[ValueEUR]*(('F+ , F-'!B$2-[1]!tbl_gk[[#This Row],[ValueEUR]])/('F+ , F-'!B$2-'F+ , F-'!B$3))</f>
        <v>6.5128258706975768E-5</v>
      </c>
      <c r="C1495" s="2" cm="1">
        <f t="array" ref="C1495">[1]!table_weight[WageEUR]*(('F+ , F-'!C$2-[1]!tbl_gk[[#This Row],[WageEUR]])/('F+ , F-'!C$2-'F+ , F-'!C$3))</f>
        <v>1.5648374123767265E-5</v>
      </c>
      <c r="D1495" s="2" cm="1">
        <f t="array" ref="D1495">[1]!table_weight[Crossing]*(('F+ , F-'!D$2-[1]!tbl_gk[[#This Row],[Crossing]])/('F+ , F-'!D$2-'F+ , F-'!D$3))</f>
        <v>3.3625286215233793E-2</v>
      </c>
      <c r="E1495" s="2" cm="1">
        <f t="array" ref="E1495">[1]!table_weight[Finishing]*(('F+ , F-'!E$2-[1]!tbl_gk[[#This Row],[Finishing]])/('F+ , F-'!E$2-'F+ , F-'!E$3))</f>
        <v>1.6970261636750646E-2</v>
      </c>
      <c r="F1495" s="2" cm="1">
        <f t="array" ref="F1495">[1]!table_weight[HeadingAccuracy]*(('F+ , F-'!F$2-[1]!tbl_gk[[#This Row],[HeadingAccuracy]])/('F+ , F-'!F$2-'F+ , F-'!F$3))</f>
        <v>1.210949849973455E-2</v>
      </c>
      <c r="G1495" s="2" cm="1">
        <f t="array" ref="G1495">[1]!table_weight[ShortPassing]*(('F+ , F-'!G$2-[1]!tbl_gk[[#This Row],[ShortPassing]])/('F+ , F-'!G$2-'F+ , F-'!G$3))</f>
        <v>5.2034601718605494E-2</v>
      </c>
      <c r="H1495" s="2" cm="1">
        <f t="array" ref="H1495">[1]!table_weight[Volleys]*(('F+ , F-'!H$2-[1]!tbl_gk[[#This Row],[Volleys]])/('F+ , F-'!H$2-'F+ , F-'!H$3))</f>
        <v>1.9675665665797848E-3</v>
      </c>
      <c r="I1495" s="2" cm="1">
        <f t="array" ref="I1495">[1]!table_weight[Dribbling]*(('F+ , F-'!I$2-[1]!tbl_gk[[#This Row],[Dribbling]])/('F+ , F-'!I$2-'F+ , F-'!I$3))</f>
        <v>1.5646051545047536E-2</v>
      </c>
      <c r="J1495" s="2" cm="1">
        <f t="array" ref="J1495">[1]!table_weight[Curve]*(('F+ , F-'!J$2-[1]!tbl_gk[[#This Row],[Curve]])/('F+ , F-'!J$2-'F+ , F-'!J$3))</f>
        <v>9.1268634012777444E-3</v>
      </c>
      <c r="K1495" s="2" cm="1">
        <f t="array" ref="K1495">[1]!table_weight[FKAccuracy]*(('F+ , F-'!K$2-[1]!tbl_gk[[#This Row],[FKAccuracy]])/('F+ , F-'!K$2-'F+ , F-'!K$3))</f>
        <v>9.5832065713416324E-3</v>
      </c>
      <c r="L1495" s="2" cm="1">
        <f t="array" ref="L1495">[1]!table_weight[LongPassing]*(('F+ , F-'!L$2-[1]!tbl_gk[[#This Row],[LongPassing]])/('F+ , F-'!L$2-'F+ , F-'!L$3))</f>
        <v>2.1115539902956136E-2</v>
      </c>
      <c r="M1495" s="2" cm="1">
        <f t="array" ref="M1495">[1]!table_weight[BallControl]*(('F+ , F-'!M$2-[1]!tbl_gk[[#This Row],[BallControl]])/('F+ , F-'!M$2-'F+ , F-'!M$3))</f>
        <v>1.1734538658785654E-2</v>
      </c>
      <c r="N1495" s="2" cm="1">
        <f t="array" ref="N1495">[1]!table_weight[Acceleration]*(('F+ , F-'!N$2-[1]!tbl_gk[[#This Row],[Acceleration]])/('F+ , F-'!N$2-'F+ , F-'!N$3))</f>
        <v>5.1862059091966504E-3</v>
      </c>
      <c r="O1495" s="2" cm="1">
        <f t="array" ref="O1495">[1]!table_weight[SprintSpeed]*(('F+ , F-'!O$2-[1]!tbl_gk[[#This Row],[SprintSpeed]])/('F+ , F-'!O$2-'F+ , F-'!O$3))</f>
        <v>5.9032552479464486E-3</v>
      </c>
      <c r="P1495" s="2" cm="1">
        <f t="array" ref="P1495">[1]!table_weight[Agility]*(('F+ , F-'!P$2-[1]!tbl_gk[[#This Row],[Agility]])/('F+ , F-'!P$2-'F+ , F-'!P$3))</f>
        <v>2.92527673117876E-3</v>
      </c>
      <c r="Q1495" s="2" cm="1">
        <f t="array" ref="Q1495">[1]!table_weight[Reactions]*(('F+ , F-'!Q$2-[1]!tbl_gk[[#This Row],[Reactions]])/('F+ , F-'!Q$2-'F+ , F-'!Q$3))</f>
        <v>2.2688248003176282E-3</v>
      </c>
      <c r="R1495" s="2" cm="1">
        <f t="array" ref="R1495">[1]!table_weight[Balance]*(('F+ , F-'!R$2-[1]!tbl_gk[[#This Row],[Balance]])/('F+ , F-'!R$2-'F+ , F-'!R$3))</f>
        <v>1.3659251348851025E-3</v>
      </c>
      <c r="S1495" s="2" cm="1">
        <f t="array" ref="S1495">[1]!table_weight[ShotPower]*(('F+ , F-'!S$2-[1]!tbl_gk[[#This Row],[ShotPower]])/('F+ , F-'!S$2-'F+ , F-'!S$3))</f>
        <v>8.3106398450658349E-3</v>
      </c>
      <c r="T1495" s="2" cm="1">
        <f t="array" ref="T1495">[1]!table_weight[Jumping]*(('F+ , F-'!T$2-[1]!tbl_gk[[#This Row],[Jumping]])/('F+ , F-'!T$2-'F+ , F-'!T$3))</f>
        <v>1.6315495058735752E-3</v>
      </c>
      <c r="U1495" s="2" cm="1">
        <f t="array" ref="U1495">[1]!table_weight[Stamina]*(('F+ , F-'!U$2-[1]!tbl_gk[[#This Row],[Stamina]])/('F+ , F-'!U$2-'F+ , F-'!U$3))</f>
        <v>2.1467756656231247E-2</v>
      </c>
      <c r="V1495" s="2" cm="1">
        <f t="array" ref="V1495">[1]!table_weight[Strength]*(('F+ , F-'!V$2-[1]!tbl_gk[[#This Row],[Strength]])/('F+ , F-'!V$2-'F+ , F-'!V$3))</f>
        <v>3.2831355846262997E-2</v>
      </c>
      <c r="W1495" s="2" cm="1">
        <f t="array" ref="W1495">[1]!table_weight[LongShots]*(('F+ , F-'!W$2-[1]!tbl_gk[[#This Row],[LongShots]])/('F+ , F-'!W$2-'F+ , F-'!W$3))</f>
        <v>9.0897623305407575E-3</v>
      </c>
      <c r="X1495" s="2" cm="1">
        <f t="array" ref="X1495">[1]!table_weight[Aggression]*(('F+ , F-'!X$2-[1]!tbl_gk[[#This Row],[Aggression]])/('F+ , F-'!X$2-'F+ , F-'!X$3))</f>
        <v>1.460298144204439E-2</v>
      </c>
      <c r="Y1495" s="2" cm="1">
        <f t="array" ref="Y1495">[1]!table_weight[Interceptions]*(('F+ , F-'!Y$2-[1]!tbl_gk[[#This Row],[Interceptions]])/('F+ , F-'!Y$2-'F+ , F-'!Y$3))</f>
        <v>2.3546812894353474E-2</v>
      </c>
      <c r="Z1495" s="2" cm="1">
        <f t="array" ref="Z1495">[1]!table_weight[Positioning]*(('F+ , F-'!Z$2-[1]!tbl_gk[[#This Row],[Positioning]])/('F+ , F-'!Z$2-'F+ , F-'!Z$3))</f>
        <v>2.0704458641787279E-3</v>
      </c>
      <c r="AA1495" s="2" cm="1">
        <f t="array" ref="AA1495">[1]!table_weight[Vision]*(('F+ , F-'!AA$2-[1]!tbl_gk[[#This Row],[Vision]])/('F+ , F-'!AA$2-'F+ , F-'!AA$3))</f>
        <v>3.1944021904472104E-2</v>
      </c>
      <c r="AB1495" s="2" cm="1">
        <f t="array" ref="AB1495">[1]!table_weight[Penalties]*(('F+ , F-'!AB$2-[1]!tbl_gk[[#This Row],[Penalties]])/('F+ , F-'!AB$2-'F+ , F-'!AB$3))</f>
        <v>2.1922367973657118E-3</v>
      </c>
      <c r="AC1495" s="2" cm="1">
        <f t="array" ref="AC1495">[1]!table_weight[Composure]*(('F+ , F-'!AC$2-[1]!tbl_gk[[#This Row],[Composure]])/('F+ , F-'!AC$2-'F+ , F-'!AC$3))</f>
        <v>2.401806158230982E-3</v>
      </c>
      <c r="AD1495" s="2" cm="1">
        <f t="array" ref="AD1495">[1]!table_weight[Marking]*(('F+ , F-'!AD$2-[1]!tbl_gk[[#This Row],[Marking]])/('F+ , F-'!AD$2-'F+ , F-'!AD$3))</f>
        <v>3.3127133826860035E-2</v>
      </c>
      <c r="AE1495" s="2" cm="1">
        <f t="array" ref="AE1495">[1]!table_weight[StandingTackle]*(('F+ , F-'!AE$2-[1]!tbl_gk[[#This Row],[StandingTackle]])/('F+ , F-'!AE$2-'F+ , F-'!AE$3))</f>
        <v>2.9141914719869356E-2</v>
      </c>
      <c r="AF1495" s="2" cm="1">
        <f t="array" ref="AF1495">[1]!table_weight[SlidingTackle]*(('F+ , F-'!AF$2-[1]!tbl_gk[[#This Row],[SlidingTackle]])/('F+ , F-'!AF$2-'F+ , F-'!AF$3))</f>
        <v>8.2195144081682794E-3</v>
      </c>
      <c r="AG1495" s="2" cm="1">
        <f t="array" ref="AG1495">[1]!table_weight[GKDiving]*(('F+ , F-'!AG$2-[1]!tbl_gk[[#This Row],[GKDiving]])/('F+ , F-'!AG$2-'F+ , F-'!AG$3))</f>
        <v>5.9784124328161402E-2</v>
      </c>
      <c r="AH1495" s="2" cm="1">
        <f t="array" ref="AH1495">[1]!table_weight[GKHandling]*(('F+ , F-'!AH$2-[1]!tbl_gk[[#This Row],[GKHandling]])/('F+ , F-'!AH$2-'F+ , F-'!AH$3))</f>
        <v>6.773058557426484E-2</v>
      </c>
      <c r="AI1495" s="2" cm="1">
        <f t="array" ref="AI1495">[1]!table_weight[GKKicking]*(('F+ , F-'!AI$2-[1]!tbl_gk[[#This Row],[GKKicking]])/('F+ , F-'!AI$2-'F+ , F-'!AI$3))</f>
        <v>3.7566169759659242E-2</v>
      </c>
      <c r="AJ1495" s="2" cm="1">
        <f t="array" ref="AJ1495">[1]!table_weight[GKPositioning]*(('F+ , F-'!AJ$2-[1]!tbl_gk[[#This Row],[GKPositioning]])/('F+ , F-'!AJ$2-'F+ , F-'!AJ$3))</f>
        <v>2.4596896866443549E-2</v>
      </c>
      <c r="AK1495" s="2" cm="1">
        <f t="array" ref="AK1495">[1]!table_weight[GKReflexes]*(('F+ , F-'!AK$2-[1]!tbl_gk[[#This Row],[GKReflexes]])/('F+ , F-'!AK$2-'F+ , F-'!AK$3))</f>
        <v>6.1947740256228193E-2</v>
      </c>
    </row>
    <row r="1496" spans="1:37" x14ac:dyDescent="0.55000000000000004">
      <c r="A1496" s="7">
        <f>[1]!tbl_gk[[#This Row],[ID]]</f>
        <v>257958</v>
      </c>
      <c r="B1496" s="1" cm="1">
        <f t="array" ref="B1496">[1]!table_weight[ValueEUR]*(('F+ , F-'!B$2-[1]!tbl_gk[[#This Row],[ValueEUR]])/('F+ , F-'!B$2-'F+ , F-'!B$3))</f>
        <v>4.6608374714470808E-5</v>
      </c>
      <c r="C1496" s="1" cm="1">
        <f t="array" ref="C1496">[1]!table_weight[WageEUR]*(('F+ , F-'!C$2-[1]!tbl_gk[[#This Row],[WageEUR]])/('F+ , F-'!C$2-'F+ , F-'!C$3))</f>
        <v>2.3472561185650898E-4</v>
      </c>
      <c r="D1496" s="1" cm="1">
        <f t="array" ref="D1496">[1]!table_weight[Crossing]*(('F+ , F-'!D$2-[1]!tbl_gk[[#This Row],[Crossing]])/('F+ , F-'!D$2-'F+ , F-'!D$3))</f>
        <v>3.4746129089074922E-2</v>
      </c>
      <c r="E1496" s="1" cm="1">
        <f t="array" ref="E1496">[1]!table_weight[Finishing]*(('F+ , F-'!E$2-[1]!tbl_gk[[#This Row],[Finishing]])/('F+ , F-'!E$2-'F+ , F-'!E$3))</f>
        <v>1.6970261636750646E-2</v>
      </c>
      <c r="F1496" s="1" cm="1">
        <f t="array" ref="F1496">[1]!table_weight[HeadingAccuracy]*(('F+ , F-'!F$2-[1]!tbl_gk[[#This Row],[HeadingAccuracy]])/('F+ , F-'!F$2-'F+ , F-'!F$3))</f>
        <v>1.210949849973455E-2</v>
      </c>
      <c r="G1496" s="1" cm="1">
        <f t="array" ref="G1496">[1]!table_weight[ShortPassing]*(('F+ , F-'!G$2-[1]!tbl_gk[[#This Row],[ShortPassing]])/('F+ , F-'!G$2-'F+ , F-'!G$3))</f>
        <v>5.6253623479573515E-2</v>
      </c>
      <c r="H1496" s="1" cm="1">
        <f t="array" ref="H1496">[1]!table_weight[Volleys]*(('F+ , F-'!H$2-[1]!tbl_gk[[#This Row],[Volleys]])/('F+ , F-'!H$2-'F+ , F-'!H$3))</f>
        <v>1.9675665665797848E-3</v>
      </c>
      <c r="I1496" s="1" cm="1">
        <f t="array" ref="I1496">[1]!table_weight[Dribbling]*(('F+ , F-'!I$2-[1]!tbl_gk[[#This Row],[Dribbling]])/('F+ , F-'!I$2-'F+ , F-'!I$3))</f>
        <v>2.2491199096005835E-2</v>
      </c>
      <c r="J1496" s="1" cm="1">
        <f t="array" ref="J1496">[1]!table_weight[Curve]*(('F+ , F-'!J$2-[1]!tbl_gk[[#This Row],[Curve]])/('F+ , F-'!J$2-'F+ , F-'!J$3))</f>
        <v>9.295879390190295E-3</v>
      </c>
      <c r="K1496" s="1" cm="1">
        <f t="array" ref="K1496">[1]!table_weight[FKAccuracy]*(('F+ , F-'!K$2-[1]!tbl_gk[[#This Row],[FKAccuracy]])/('F+ , F-'!K$2-'F+ , F-'!K$3))</f>
        <v>9.7353209613629272E-3</v>
      </c>
      <c r="L1496" s="1" cm="1">
        <f t="array" ref="L1496">[1]!table_weight[LongPassing]*(('F+ , F-'!L$2-[1]!tbl_gk[[#This Row],[LongPassing]])/('F+ , F-'!L$2-'F+ , F-'!L$3))</f>
        <v>2.7612629103865718E-2</v>
      </c>
      <c r="M1496" s="1" cm="1">
        <f t="array" ref="M1496">[1]!table_weight[BallControl]*(('F+ , F-'!M$2-[1]!tbl_gk[[#This Row],[BallControl]])/('F+ , F-'!M$2-'F+ , F-'!M$3))</f>
        <v>1.5211439002129552E-2</v>
      </c>
      <c r="N1496" s="1" cm="1">
        <f t="array" ref="N1496">[1]!table_weight[Acceleration]*(('F+ , F-'!N$2-[1]!tbl_gk[[#This Row],[Acceleration]])/('F+ , F-'!N$2-'F+ , F-'!N$3))</f>
        <v>9.244975751176639E-3</v>
      </c>
      <c r="O1496" s="1" cm="1">
        <f t="array" ref="O1496">[1]!table_weight[SprintSpeed]*(('F+ , F-'!O$2-[1]!tbl_gk[[#This Row],[SprintSpeed]])/('F+ , F-'!O$2-'F+ , F-'!O$3))</f>
        <v>1.3493154852449027E-2</v>
      </c>
      <c r="P1496" s="1" cm="1">
        <f t="array" ref="P1496">[1]!table_weight[Agility]*(('F+ , F-'!P$2-[1]!tbl_gk[[#This Row],[Agility]])/('F+ , F-'!P$2-'F+ , F-'!P$3))</f>
        <v>5.6165313238632194E-3</v>
      </c>
      <c r="Q1496" s="1" cm="1">
        <f t="array" ref="Q1496">[1]!table_weight[Reactions]*(('F+ , F-'!Q$2-[1]!tbl_gk[[#This Row],[Reactions]])/('F+ , F-'!Q$2-'F+ , F-'!Q$3))</f>
        <v>1.9078754002670962E-3</v>
      </c>
      <c r="R1496" s="1" cm="1">
        <f t="array" ref="R1496">[1]!table_weight[Balance]*(('F+ , F-'!R$2-[1]!tbl_gk[[#This Row],[Balance]])/('F+ , F-'!R$2-'F+ , F-'!R$3))</f>
        <v>1.1796626164916795E-3</v>
      </c>
      <c r="S1496" s="1" cm="1">
        <f t="array" ref="S1496">[1]!table_weight[ShotPower]*(('F+ , F-'!S$2-[1]!tbl_gk[[#This Row],[ShotPower]])/('F+ , F-'!S$2-'F+ , F-'!S$3))</f>
        <v>7.5315173595909123E-3</v>
      </c>
      <c r="T1496" s="1" cm="1">
        <f t="array" ref="T1496">[1]!table_weight[Jumping]*(('F+ , F-'!T$2-[1]!tbl_gk[[#This Row],[Jumping]])/('F+ , F-'!T$2-'F+ , F-'!T$3))</f>
        <v>2.4043887454979003E-3</v>
      </c>
      <c r="U1496" s="1" cm="1">
        <f t="array" ref="U1496">[1]!table_weight[Stamina]*(('F+ , F-'!U$2-[1]!tbl_gk[[#This Row],[Stamina]])/('F+ , F-'!U$2-'F+ , F-'!U$3))</f>
        <v>2.2326466922480501E-2</v>
      </c>
      <c r="V1496" s="1" cm="1">
        <f t="array" ref="V1496">[1]!table_weight[Strength]*(('F+ , F-'!V$2-[1]!tbl_gk[[#This Row],[Strength]])/('F+ , F-'!V$2-'F+ , F-'!V$3))</f>
        <v>2.5732684311935858E-2</v>
      </c>
      <c r="W1496" s="1" cm="1">
        <f t="array" ref="W1496">[1]!table_weight[LongShots]*(('F+ , F-'!W$2-[1]!tbl_gk[[#This Row],[LongShots]])/('F+ , F-'!W$2-'F+ , F-'!W$3))</f>
        <v>9.3494698256990638E-3</v>
      </c>
      <c r="X1496" s="1" cm="1">
        <f t="array" ref="X1496">[1]!table_weight[Aggression]*(('F+ , F-'!X$2-[1]!tbl_gk[[#This Row],[Aggression]])/('F+ , F-'!X$2-'F+ , F-'!X$3))</f>
        <v>1.3994523881959207E-2</v>
      </c>
      <c r="Y1496" s="1" cm="1">
        <f t="array" ref="Y1496">[1]!table_weight[Interceptions]*(('F+ , F-'!Y$2-[1]!tbl_gk[[#This Row],[Interceptions]])/('F+ , F-'!Y$2-'F+ , F-'!Y$3))</f>
        <v>2.5624472855619959E-2</v>
      </c>
      <c r="Z1496" s="1" cm="1">
        <f t="array" ref="Z1496">[1]!table_weight[Positioning]*(('F+ , F-'!Z$2-[1]!tbl_gk[[#This Row],[Positioning]])/('F+ , F-'!Z$2-'F+ , F-'!Z$3))</f>
        <v>2.2183348544772088E-3</v>
      </c>
      <c r="AA1496" s="1" cm="1">
        <f t="array" ref="AA1496">[1]!table_weight[Vision]*(('F+ , F-'!AA$2-[1]!tbl_gk[[#This Row],[Vision]])/('F+ , F-'!AA$2-'F+ , F-'!AA$3))</f>
        <v>2.6974951830443111E-2</v>
      </c>
      <c r="AB1496" s="1" cm="1">
        <f t="array" ref="AB1496">[1]!table_weight[Penalties]*(('F+ , F-'!AB$2-[1]!tbl_gk[[#This Row],[Penalties]])/('F+ , F-'!AB$2-'F+ , F-'!AB$3))</f>
        <v>2.1922367973657118E-3</v>
      </c>
      <c r="AC1496" s="1" cm="1">
        <f t="array" ref="AC1496">[1]!table_weight[Composure]*(('F+ , F-'!AC$2-[1]!tbl_gk[[#This Row],[Composure]])/('F+ , F-'!AC$2-'F+ , F-'!AC$3))</f>
        <v>1.814697986218964E-3</v>
      </c>
      <c r="AD1496" s="1" cm="1">
        <f t="array" ref="AD1496">[1]!table_weight[Marking]*(('F+ , F-'!AD$2-[1]!tbl_gk[[#This Row],[Marking]])/('F+ , F-'!AD$2-'F+ , F-'!AD$3))</f>
        <v>3.3127133826860035E-2</v>
      </c>
      <c r="AE1496" s="1" cm="1">
        <f t="array" ref="AE1496">[1]!table_weight[StandingTackle]*(('F+ , F-'!AE$2-[1]!tbl_gk[[#This Row],[StandingTackle]])/('F+ , F-'!AE$2-'F+ , F-'!AE$3))</f>
        <v>2.465854322450484E-2</v>
      </c>
      <c r="AF1496" s="1" cm="1">
        <f t="array" ref="AF1496">[1]!table_weight[SlidingTackle]*(('F+ , F-'!AF$2-[1]!tbl_gk[[#This Row],[SlidingTackle]])/('F+ , F-'!AF$2-'F+ , F-'!AF$3))</f>
        <v>9.7139715732897855E-3</v>
      </c>
      <c r="AG1496" s="1" cm="1">
        <f t="array" ref="AG1496">[1]!table_weight[GKDiving]*(('F+ , F-'!AG$2-[1]!tbl_gk[[#This Row],[GKDiving]])/('F+ , F-'!AG$2-'F+ , F-'!AG$3))</f>
        <v>5.1243535138424057E-2</v>
      </c>
      <c r="AH1496" s="1" cm="1">
        <f t="array" ref="AH1496">[1]!table_weight[GKHandling]*(('F+ , F-'!AH$2-[1]!tbl_gk[[#This Row],[GKHandling]])/('F+ , F-'!AH$2-'F+ , F-'!AH$3))</f>
        <v>6.0601050250658012E-2</v>
      </c>
      <c r="AI1496" s="1" cm="1">
        <f t="array" ref="AI1496">[1]!table_weight[GKKicking]*(('F+ , F-'!AI$2-[1]!tbl_gk[[#This Row],[GKKicking]])/('F+ , F-'!AI$2-'F+ , F-'!AI$3))</f>
        <v>3.4882871919683582E-2</v>
      </c>
      <c r="AJ1496" s="1" cm="1">
        <f t="array" ref="AJ1496">[1]!table_weight[GKPositioning]*(('F+ , F-'!AJ$2-[1]!tbl_gk[[#This Row],[GKPositioning]])/('F+ , F-'!AJ$2-'F+ , F-'!AJ$3))</f>
        <v>2.0182069223748555E-2</v>
      </c>
      <c r="AK1496" s="1" cm="1">
        <f t="array" ref="AK1496">[1]!table_weight[GKReflexes]*(('F+ , F-'!AK$2-[1]!tbl_gk[[#This Row],[GKReflexes]])/('F+ , F-'!AK$2-'F+ , F-'!AK$3))</f>
        <v>4.55498090119325E-2</v>
      </c>
    </row>
    <row r="1497" spans="1:37" x14ac:dyDescent="0.55000000000000004">
      <c r="A1497" s="8">
        <f>[1]!tbl_gk[[#This Row],[ID]]</f>
        <v>257985</v>
      </c>
      <c r="B1497" s="2" cm="1">
        <f t="array" ref="B1497">[1]!table_weight[ValueEUR]*(('F+ , F-'!B$2-[1]!tbl_gk[[#This Row],[ValueEUR]])/('F+ , F-'!B$2-'F+ , F-'!B$3))</f>
        <v>1.978540939865946E-4</v>
      </c>
      <c r="C1497" s="2" cm="1">
        <f t="array" ref="C1497">[1]!table_weight[WageEUR]*(('F+ , F-'!C$2-[1]!tbl_gk[[#This Row],[WageEUR]])/('F+ , F-'!C$2-'F+ , F-'!C$3))</f>
        <v>2.3472561185650898E-4</v>
      </c>
      <c r="D1497" s="2" cm="1">
        <f t="array" ref="D1497">[1]!table_weight[Crossing]*(('F+ , F-'!D$2-[1]!tbl_gk[[#This Row],[Crossing]])/('F+ , F-'!D$2-'F+ , F-'!D$3))</f>
        <v>3.9229500584439428E-2</v>
      </c>
      <c r="E1497" s="2" cm="1">
        <f t="array" ref="E1497">[1]!table_weight[Finishing]*(('F+ , F-'!E$2-[1]!tbl_gk[[#This Row],[Finishing]])/('F+ , F-'!E$2-'F+ , F-'!E$3))</f>
        <v>1.8966763005780131E-2</v>
      </c>
      <c r="F1497" s="2" cm="1">
        <f t="array" ref="F1497">[1]!table_weight[HeadingAccuracy]*(('F+ , F-'!F$2-[1]!tbl_gk[[#This Row],[HeadingAccuracy]])/('F+ , F-'!F$2-'F+ , F-'!F$3))</f>
        <v>7.0986715343271502E-3</v>
      </c>
      <c r="G1497" s="2" cm="1">
        <f t="array" ref="G1497">[1]!table_weight[ShortPassing]*(('F+ , F-'!G$2-[1]!tbl_gk[[#This Row],[ShortPassing]])/('F+ , F-'!G$2-'F+ , F-'!G$3))</f>
        <v>5.3440942305594832E-2</v>
      </c>
      <c r="H1497" s="2" cm="1">
        <f t="array" ref="H1497">[1]!table_weight[Volleys]*(('F+ , F-'!H$2-[1]!tbl_gk[[#This Row],[Volleys]])/('F+ , F-'!H$2-'F+ , F-'!H$3))</f>
        <v>2.3147841959762173E-3</v>
      </c>
      <c r="I1497" s="2" cm="1">
        <f t="array" ref="I1497">[1]!table_weight[Dribbling]*(('F+ , F-'!I$2-[1]!tbl_gk[[#This Row],[Dribbling]])/('F+ , F-'!I$2-'F+ , F-'!I$3))</f>
        <v>1.0756660437220181E-2</v>
      </c>
      <c r="J1497" s="2" cm="1">
        <f t="array" ref="J1497">[1]!table_weight[Curve]*(('F+ , F-'!J$2-[1]!tbl_gk[[#This Row],[Curve]])/('F+ , F-'!J$2-'F+ , F-'!J$3))</f>
        <v>9.8029273569279467E-3</v>
      </c>
      <c r="K1497" s="2" cm="1">
        <f t="array" ref="K1497">[1]!table_weight[FKAccuracy]*(('F+ , F-'!K$2-[1]!tbl_gk[[#This Row],[FKAccuracy]])/('F+ , F-'!K$2-'F+ , F-'!K$3))</f>
        <v>9.1268634012777444E-3</v>
      </c>
      <c r="L1497" s="2" cm="1">
        <f t="array" ref="L1497">[1]!table_weight[LongPassing]*(('F+ , F-'!L$2-[1]!tbl_gk[[#This Row],[LongPassing]])/('F+ , F-'!L$2-'F+ , F-'!L$3))</f>
        <v>2.3822660403335128E-2</v>
      </c>
      <c r="M1497" s="2" cm="1">
        <f t="array" ref="M1497">[1]!table_weight[BallControl]*(('F+ , F-'!M$2-[1]!tbl_gk[[#This Row],[BallControl]])/('F+ , F-'!M$2-'F+ , F-'!M$3))</f>
        <v>1.0430701030031691E-2</v>
      </c>
      <c r="N1497" s="2" cm="1">
        <f t="array" ref="N1497">[1]!table_weight[Acceleration]*(('F+ , F-'!N$2-[1]!tbl_gk[[#This Row],[Acceleration]])/('F+ , F-'!N$2-'F+ , F-'!N$3))</f>
        <v>5.637180336083316E-3</v>
      </c>
      <c r="O1497" s="2" cm="1">
        <f t="array" ref="O1497">[1]!table_weight[SprintSpeed]*(('F+ , F-'!O$2-[1]!tbl_gk[[#This Row],[SprintSpeed]])/('F+ , F-'!O$2-'F+ , F-'!O$3))</f>
        <v>5.9032552479464486E-3</v>
      </c>
      <c r="P1497" s="2" cm="1">
        <f t="array" ref="P1497">[1]!table_weight[Agility]*(('F+ , F-'!P$2-[1]!tbl_gk[[#This Row],[Agility]])/('F+ , F-'!P$2-'F+ , F-'!P$3))</f>
        <v>4.095387423650264E-3</v>
      </c>
      <c r="Q1497" s="2" cm="1">
        <f t="array" ref="Q1497">[1]!table_weight[Reactions]*(('F+ , F-'!Q$2-[1]!tbl_gk[[#This Row],[Reactions]])/('F+ , F-'!Q$2-'F+ , F-'!Q$3))</f>
        <v>1.5469260002165645E-3</v>
      </c>
      <c r="R1497" s="2" cm="1">
        <f t="array" ref="R1497">[1]!table_weight[Balance]*(('F+ , F-'!R$2-[1]!tbl_gk[[#This Row],[Balance]])/('F+ , F-'!R$2-'F+ , F-'!R$3))</f>
        <v>2.1730627145899362E-3</v>
      </c>
      <c r="S1497" s="2" cm="1">
        <f t="array" ref="S1497">[1]!table_weight[ShotPower]*(('F+ , F-'!S$2-[1]!tbl_gk[[#This Row],[ShotPower]])/('F+ , F-'!S$2-'F+ , F-'!S$3))</f>
        <v>5.9732723886410689E-3</v>
      </c>
      <c r="T1497" s="2" cm="1">
        <f t="array" ref="T1497">[1]!table_weight[Jumping]*(('F+ , F-'!T$2-[1]!tbl_gk[[#This Row],[Jumping]])/('F+ , F-'!T$2-'F+ , F-'!T$3))</f>
        <v>1.9750336123732751E-3</v>
      </c>
      <c r="U1497" s="2" cm="1">
        <f t="array" ref="U1497">[1]!table_weight[Stamina]*(('F+ , F-'!U$2-[1]!tbl_gk[[#This Row],[Stamina]])/('F+ , F-'!U$2-'F+ , F-'!U$3))</f>
        <v>1.8032915591234249E-2</v>
      </c>
      <c r="V1497" s="2" cm="1">
        <f t="array" ref="V1497">[1]!table_weight[Strength]*(('F+ , F-'!V$2-[1]!tbl_gk[[#This Row],[Strength]])/('F+ , F-'!V$2-'F+ , F-'!V$3))</f>
        <v>1.5084677010445158E-2</v>
      </c>
      <c r="W1497" s="2" cm="1">
        <f t="array" ref="W1497">[1]!table_weight[LongShots]*(('F+ , F-'!W$2-[1]!tbl_gk[[#This Row],[LongShots]])/('F+ , F-'!W$2-'F+ , F-'!W$3))</f>
        <v>9.0897623305407575E-3</v>
      </c>
      <c r="X1497" s="2" cm="1">
        <f t="array" ref="X1497">[1]!table_weight[Aggression]*(('F+ , F-'!X$2-[1]!tbl_gk[[#This Row],[Aggression]])/('F+ , F-'!X$2-'F+ , F-'!X$3))</f>
        <v>8.5184058411925615E-3</v>
      </c>
      <c r="Y1497" s="2" cm="1">
        <f t="array" ref="Y1497">[1]!table_weight[Interceptions]*(('F+ , F-'!Y$2-[1]!tbl_gk[[#This Row],[Interceptions]])/('F+ , F-'!Y$2-'F+ , F-'!Y$3))</f>
        <v>1.8698939651398346E-2</v>
      </c>
      <c r="Z1497" s="2" cm="1">
        <f t="array" ref="Z1497">[1]!table_weight[Positioning]*(('F+ , F-'!Z$2-[1]!tbl_gk[[#This Row],[Positioning]])/('F+ , F-'!Z$2-'F+ , F-'!Z$3))</f>
        <v>1.6267788932832863E-3</v>
      </c>
      <c r="AA1497" s="2" cm="1">
        <f t="array" ref="AA1497">[1]!table_weight[Vision]*(('F+ , F-'!AA$2-[1]!tbl_gk[[#This Row],[Vision]])/('F+ , F-'!AA$2-'F+ , F-'!AA$3))</f>
        <v>2.9814420444173963E-2</v>
      </c>
      <c r="AB1497" s="2" cm="1">
        <f t="array" ref="AB1497">[1]!table_weight[Penalties]*(('F+ , F-'!AB$2-[1]!tbl_gk[[#This Row],[Penalties]])/('F+ , F-'!AB$2-'F+ , F-'!AB$3))</f>
        <v>2.1139426260312223E-3</v>
      </c>
      <c r="AC1497" s="2" cm="1">
        <f t="array" ref="AC1497">[1]!table_weight[Composure]*(('F+ , F-'!AC$2-[1]!tbl_gk[[#This Row],[Composure]])/('F+ , F-'!AC$2-'F+ , F-'!AC$3))</f>
        <v>1.7613245160360534E-3</v>
      </c>
      <c r="AD1497" s="2" cm="1">
        <f t="array" ref="AD1497">[1]!table_weight[Marking]*(('F+ , F-'!AD$2-[1]!tbl_gk[[#This Row],[Marking]])/('F+ , F-'!AD$2-'F+ , F-'!AD$3))</f>
        <v>2.366223844775717E-2</v>
      </c>
      <c r="AE1497" s="2" cm="1">
        <f t="array" ref="AE1497">[1]!table_weight[StandingTackle]*(('F+ , F-'!AE$2-[1]!tbl_gk[[#This Row],[StandingTackle]])/('F+ , F-'!AE$2-'F+ , F-'!AE$3))</f>
        <v>2.241685747682258E-2</v>
      </c>
      <c r="AF1497" s="2" cm="1">
        <f t="array" ref="AF1497">[1]!table_weight[SlidingTackle]*(('F+ , F-'!AF$2-[1]!tbl_gk[[#This Row],[SlidingTackle]])/('F+ , F-'!AF$2-'F+ , F-'!AF$3))</f>
        <v>8.9667429907290316E-3</v>
      </c>
      <c r="AG1497" s="2" cm="1">
        <f t="array" ref="AG1497">[1]!table_weight[GKDiving]*(('F+ , F-'!AG$2-[1]!tbl_gk[[#This Row],[GKDiving]])/('F+ , F-'!AG$2-'F+ , F-'!AG$3))</f>
        <v>5.2951652976371534E-2</v>
      </c>
      <c r="AH1497" s="2" cm="1">
        <f t="array" ref="AH1497">[1]!table_weight[GKHandling]*(('F+ , F-'!AH$2-[1]!tbl_gk[[#This Row],[GKHandling]])/('F+ , F-'!AH$2-'F+ , F-'!AH$3))</f>
        <v>5.3471514927051197E-2</v>
      </c>
      <c r="AI1497" s="2" cm="1">
        <f t="array" ref="AI1497">[1]!table_weight[GKKicking]*(('F+ , F-'!AI$2-[1]!tbl_gk[[#This Row],[GKKicking]])/('F+ , F-'!AI$2-'F+ , F-'!AI$3))</f>
        <v>2.7727411013081817E-2</v>
      </c>
      <c r="AJ1497" s="2" cm="1">
        <f t="array" ref="AJ1497">[1]!table_weight[GKPositioning]*(('F+ , F-'!AJ$2-[1]!tbl_gk[[#This Row],[GKPositioning]])/('F+ , F-'!AJ$2-'F+ , F-'!AJ$3))</f>
        <v>2.2074138213474981E-2</v>
      </c>
      <c r="AK1497" s="2" cm="1">
        <f t="array" ref="AK1497">[1]!table_weight[GKReflexes]*(('F+ , F-'!AK$2-[1]!tbl_gk[[#This Row],[GKReflexes]])/('F+ , F-'!AK$2-'F+ , F-'!AK$3))</f>
        <v>4.55498090119325E-2</v>
      </c>
    </row>
    <row r="1498" spans="1:37" x14ac:dyDescent="0.55000000000000004">
      <c r="A1498" s="7">
        <f>[1]!tbl_gk[[#This Row],[ID]]</f>
        <v>257998</v>
      </c>
      <c r="B1498" s="1" cm="1">
        <f t="array" ref="B1498">[1]!table_weight[ValueEUR]*(('F+ , F-'!B$2-[1]!tbl_gk[[#This Row],[ValueEUR]])/('F+ , F-'!B$2-'F+ , F-'!B$3))</f>
        <v>2.364371856376466E-4</v>
      </c>
      <c r="C1498" s="1" cm="1">
        <f t="array" ref="C1498">[1]!table_weight[WageEUR]*(('F+ , F-'!C$2-[1]!tbl_gk[[#This Row],[WageEUR]])/('F+ , F-'!C$2-'F+ , F-'!C$3))</f>
        <v>7.8241870618836313E-5</v>
      </c>
      <c r="D1498" s="1" cm="1">
        <f t="array" ref="D1498">[1]!table_weight[Crossing]*(('F+ , F-'!D$2-[1]!tbl_gk[[#This Row],[Crossing]])/('F+ , F-'!D$2-'F+ , F-'!D$3))</f>
        <v>3.5866971962916043E-2</v>
      </c>
      <c r="E1498" s="1" cm="1">
        <f t="array" ref="E1498">[1]!table_weight[Finishing]*(('F+ , F-'!E$2-[1]!tbl_gk[[#This Row],[Finishing]])/('F+ , F-'!E$2-'F+ , F-'!E$3))</f>
        <v>1.9965013690294877E-2</v>
      </c>
      <c r="F1498" s="1" cm="1">
        <f t="array" ref="F1498">[1]!table_weight[HeadingAccuracy]*(('F+ , F-'!F$2-[1]!tbl_gk[[#This Row],[HeadingAccuracy]])/('F+ , F-'!F$2-'F+ , F-'!F$3))</f>
        <v>1.08567917583827E-2</v>
      </c>
      <c r="G1498" s="1" cm="1">
        <f t="array" ref="G1498">[1]!table_weight[ShortPassing]*(('F+ , F-'!G$2-[1]!tbl_gk[[#This Row],[ShortPassing]])/('F+ , F-'!G$2-'F+ , F-'!G$3))</f>
        <v>3.5158514674733445E-2</v>
      </c>
      <c r="H1498" s="1" cm="1">
        <f t="array" ref="H1498">[1]!table_weight[Volleys]*(('F+ , F-'!H$2-[1]!tbl_gk[[#This Row],[Volleys]])/('F+ , F-'!H$2-'F+ , F-'!H$3))</f>
        <v>1.9675665665797848E-3</v>
      </c>
      <c r="I1498" s="1" cm="1">
        <f t="array" ref="I1498">[1]!table_weight[Dribbling]*(('F+ , F-'!I$2-[1]!tbl_gk[[#This Row],[Dribbling]])/('F+ , F-'!I$2-'F+ , F-'!I$3))</f>
        <v>1.6623929766613008E-2</v>
      </c>
      <c r="J1498" s="1" cm="1">
        <f t="array" ref="J1498">[1]!table_weight[Curve]*(('F+ , F-'!J$2-[1]!tbl_gk[[#This Row],[Curve]])/('F+ , F-'!J$2-'F+ , F-'!J$3))</f>
        <v>9.295879390190295E-3</v>
      </c>
      <c r="K1498" s="1" cm="1">
        <f t="array" ref="K1498">[1]!table_weight[FKAccuracy]*(('F+ , F-'!K$2-[1]!tbl_gk[[#This Row],[FKAccuracy]])/('F+ , F-'!K$2-'F+ , F-'!K$3))</f>
        <v>9.5832065713416324E-3</v>
      </c>
      <c r="L1498" s="1" cm="1">
        <f t="array" ref="L1498">[1]!table_weight[LongPassing]*(('F+ , F-'!L$2-[1]!tbl_gk[[#This Row],[LongPassing]])/('F+ , F-'!L$2-'F+ , F-'!L$3))</f>
        <v>1.7325571202425546E-2</v>
      </c>
      <c r="M1498" s="1" cm="1">
        <f t="array" ref="M1498">[1]!table_weight[BallControl]*(('F+ , F-'!M$2-[1]!tbl_gk[[#This Row],[BallControl]])/('F+ , F-'!M$2-'F+ , F-'!M$3))</f>
        <v>1.3472988830457604E-2</v>
      </c>
      <c r="N1498" s="1" cm="1">
        <f t="array" ref="N1498">[1]!table_weight[Acceleration]*(('F+ , F-'!N$2-[1]!tbl_gk[[#This Row],[Acceleration]])/('F+ , F-'!N$2-'F+ , F-'!N$3))</f>
        <v>7.4410780436299775E-3</v>
      </c>
      <c r="O1498" s="1" cm="1">
        <f t="array" ref="O1498">[1]!table_weight[SprintSpeed]*(('F+ , F-'!O$2-[1]!tbl_gk[[#This Row],[SprintSpeed]])/('F+ , F-'!O$2-'F+ , F-'!O$3))</f>
        <v>1.1806510495892897E-2</v>
      </c>
      <c r="P1498" s="1" cm="1">
        <f t="array" ref="P1498">[1]!table_weight[Agility]*(('F+ , F-'!P$2-[1]!tbl_gk[[#This Row],[Agility]])/('F+ , F-'!P$2-'F+ , F-'!P$3))</f>
        <v>4.7974538391331659E-3</v>
      </c>
      <c r="Q1498" s="1" cm="1">
        <f t="array" ref="Q1498">[1]!table_weight[Reactions]*(('F+ , F-'!Q$2-[1]!tbl_gk[[#This Row],[Reactions]])/('F+ , F-'!Q$2-'F+ , F-'!Q$3))</f>
        <v>1.8047470002526586E-3</v>
      </c>
      <c r="R1498" s="1" cm="1">
        <f t="array" ref="R1498">[1]!table_weight[Balance]*(('F+ , F-'!R$2-[1]!tbl_gk[[#This Row],[Balance]])/('F+ , F-'!R$2-'F+ , F-'!R$3))</f>
        <v>1.9868001961965125E-3</v>
      </c>
      <c r="S1498" s="1" cm="1">
        <f t="array" ref="S1498">[1]!table_weight[ShotPower]*(('F+ , F-'!S$2-[1]!tbl_gk[[#This Row],[ShotPower]])/('F+ , F-'!S$2-'F+ , F-'!S$3))</f>
        <v>8.0509323499075268E-3</v>
      </c>
      <c r="T1498" s="1" cm="1">
        <f t="array" ref="T1498">[1]!table_weight[Jumping]*(('F+ , F-'!T$2-[1]!tbl_gk[[#This Row],[Jumping]])/('F+ , F-'!T$2-'F+ , F-'!T$3))</f>
        <v>1.9750336123732751E-3</v>
      </c>
      <c r="U1498" s="1" cm="1">
        <f t="array" ref="U1498">[1]!table_weight[Stamina]*(('F+ , F-'!U$2-[1]!tbl_gk[[#This Row],[Stamina]])/('F+ , F-'!U$2-'F+ , F-'!U$3))</f>
        <v>1.8032915591234249E-2</v>
      </c>
      <c r="V1498" s="1" cm="1">
        <f t="array" ref="V1498">[1]!table_weight[Strength]*(('F+ , F-'!V$2-[1]!tbl_gk[[#This Row],[Strength]])/('F+ , F-'!V$2-'F+ , F-'!V$3))</f>
        <v>2.4845350370144969E-2</v>
      </c>
      <c r="W1498" s="1" cm="1">
        <f t="array" ref="W1498">[1]!table_weight[LongShots]*(('F+ , F-'!W$2-[1]!tbl_gk[[#This Row],[LongShots]])/('F+ , F-'!W$2-'F+ , F-'!W$3))</f>
        <v>9.3494698256990638E-3</v>
      </c>
      <c r="X1498" s="1" cm="1">
        <f t="array" ref="X1498">[1]!table_weight[Aggression]*(('F+ , F-'!X$2-[1]!tbl_gk[[#This Row],[Aggression]])/('F+ , F-'!X$2-'F+ , F-'!X$3))</f>
        <v>1.2777608761788841E-2</v>
      </c>
      <c r="Y1498" s="1" cm="1">
        <f t="array" ref="Y1498">[1]!table_weight[Interceptions]*(('F+ , F-'!Y$2-[1]!tbl_gk[[#This Row],[Interceptions]])/('F+ , F-'!Y$2-'F+ , F-'!Y$3))</f>
        <v>2.1469152933086991E-2</v>
      </c>
      <c r="Z1498" s="1" cm="1">
        <f t="array" ref="Z1498">[1]!table_weight[Positioning]*(('F+ , F-'!Z$2-[1]!tbl_gk[[#This Row],[Positioning]])/('F+ , F-'!Z$2-'F+ , F-'!Z$3))</f>
        <v>2.2183348544772088E-3</v>
      </c>
      <c r="AA1498" s="1" cm="1">
        <f t="array" ref="AA1498">[1]!table_weight[Vision]*(('F+ , F-'!AA$2-[1]!tbl_gk[[#This Row],[Vision]])/('F+ , F-'!AA$2-'F+ , F-'!AA$3))</f>
        <v>2.3425616063279545E-2</v>
      </c>
      <c r="AB1498" s="1" cm="1">
        <f t="array" ref="AB1498">[1]!table_weight[Penalties]*(('F+ , F-'!AB$2-[1]!tbl_gk[[#This Row],[Penalties]])/('F+ , F-'!AB$2-'F+ , F-'!AB$3))</f>
        <v>2.153089711698467E-3</v>
      </c>
      <c r="AC1498" s="1" cm="1">
        <f t="array" ref="AC1498">[1]!table_weight[Composure]*(('F+ , F-'!AC$2-[1]!tbl_gk[[#This Row],[Composure]])/('F+ , F-'!AC$2-'F+ , F-'!AC$3))</f>
        <v>2.0281918669506067E-3</v>
      </c>
      <c r="AD1498" s="1" cm="1">
        <f t="array" ref="AD1498">[1]!table_weight[Marking]*(('F+ , F-'!AD$2-[1]!tbl_gk[[#This Row],[Marking]])/('F+ , F-'!AD$2-'F+ , F-'!AD$3))</f>
        <v>3.6282098953227655E-2</v>
      </c>
      <c r="AE1498" s="1" cm="1">
        <f t="array" ref="AE1498">[1]!table_weight[StandingTackle]*(('F+ , F-'!AE$2-[1]!tbl_gk[[#This Row],[StandingTackle]])/('F+ , F-'!AE$2-'F+ , F-'!AE$3))</f>
        <v>3.1383600467551613E-2</v>
      </c>
      <c r="AF1498" s="1" cm="1">
        <f t="array" ref="AF1498">[1]!table_weight[SlidingTackle]*(('F+ , F-'!AF$2-[1]!tbl_gk[[#This Row],[SlidingTackle]])/('F+ , F-'!AF$2-'F+ , F-'!AF$3))</f>
        <v>8.2195144081682794E-3</v>
      </c>
      <c r="AG1498" s="1" cm="1">
        <f t="array" ref="AG1498">[1]!table_weight[GKDiving]*(('F+ , F-'!AG$2-[1]!tbl_gk[[#This Row],[GKDiving]])/('F+ , F-'!AG$2-'F+ , F-'!AG$3))</f>
        <v>4.2702945948686719E-2</v>
      </c>
      <c r="AH1498" s="1" cm="1">
        <f t="array" ref="AH1498">[1]!table_weight[GKHandling]*(('F+ , F-'!AH$2-[1]!tbl_gk[[#This Row],[GKHandling]])/('F+ , F-'!AH$2-'F+ , F-'!AH$3))</f>
        <v>4.9906747265247783E-2</v>
      </c>
      <c r="AI1498" s="1" cm="1">
        <f t="array" ref="AI1498">[1]!table_weight[GKKicking]*(('F+ , F-'!AI$2-[1]!tbl_gk[[#This Row],[GKKicking]])/('F+ , F-'!AI$2-'F+ , F-'!AI$3))</f>
        <v>3.6671737146334017E-2</v>
      </c>
      <c r="AJ1498" s="1" cm="1">
        <f t="array" ref="AJ1498">[1]!table_weight[GKPositioning]*(('F+ , F-'!AJ$2-[1]!tbl_gk[[#This Row],[GKPositioning]])/('F+ , F-'!AJ$2-'F+ , F-'!AJ$3))</f>
        <v>1.9551379560506409E-2</v>
      </c>
      <c r="AK1498" s="1" cm="1">
        <f t="array" ref="AK1498">[1]!table_weight[GKReflexes]*(('F+ , F-'!AK$2-[1]!tbl_gk[[#This Row],[GKReflexes]])/('F+ , F-'!AK$2-'F+ , F-'!AK$3))</f>
        <v>4.7371801372409796E-2</v>
      </c>
    </row>
    <row r="1499" spans="1:37" x14ac:dyDescent="0.55000000000000004">
      <c r="A1499" s="8">
        <f>[1]!tbl_gk[[#This Row],[ID]]</f>
        <v>258056</v>
      </c>
      <c r="B1499" s="2" cm="1">
        <f t="array" ref="B1499">[1]!table_weight[ValueEUR]*(('F+ , F-'!B$2-[1]!tbl_gk[[#This Row],[ValueEUR]])/('F+ , F-'!B$2-'F+ , F-'!B$3))</f>
        <v>1.1297129235428024E-4</v>
      </c>
      <c r="C1499" s="2" cm="1">
        <f t="array" ref="C1499">[1]!table_weight[WageEUR]*(('F+ , F-'!C$2-[1]!tbl_gk[[#This Row],[WageEUR]])/('F+ , F-'!C$2-'F+ , F-'!C$3))</f>
        <v>7.8241870618836323E-6</v>
      </c>
      <c r="D1499" s="2" cm="1">
        <f t="array" ref="D1499">[1]!table_weight[Crossing]*(('F+ , F-'!D$2-[1]!tbl_gk[[#This Row],[Crossing]])/('F+ , F-'!D$2-'F+ , F-'!D$3))</f>
        <v>3.3625286215233793E-2</v>
      </c>
      <c r="E1499" s="2" cm="1">
        <f t="array" ref="E1499">[1]!table_weight[Finishing]*(('F+ , F-'!E$2-[1]!tbl_gk[[#This Row],[Finishing]])/('F+ , F-'!E$2-'F+ , F-'!E$3))</f>
        <v>1.59720109522359E-2</v>
      </c>
      <c r="F1499" s="2" cm="1">
        <f t="array" ref="F1499">[1]!table_weight[HeadingAccuracy]*(('F+ , F-'!F$2-[1]!tbl_gk[[#This Row],[HeadingAccuracy]])/('F+ , F-'!F$2-'F+ , F-'!F$3))</f>
        <v>1.08567917583827E-2</v>
      </c>
      <c r="G1499" s="2" cm="1">
        <f t="array" ref="G1499">[1]!table_weight[ShortPassing]*(('F+ , F-'!G$2-[1]!tbl_gk[[#This Row],[ShortPassing]])/('F+ , F-'!G$2-'F+ , F-'!G$3))</f>
        <v>5.484728289258417E-2</v>
      </c>
      <c r="H1499" s="2" cm="1">
        <f t="array" ref="H1499">[1]!table_weight[Volleys]*(('F+ , F-'!H$2-[1]!tbl_gk[[#This Row],[Volleys]])/('F+ , F-'!H$2-'F+ , F-'!H$3))</f>
        <v>1.6203489371833524E-3</v>
      </c>
      <c r="I1499" s="2" cm="1">
        <f t="array" ref="I1499">[1]!table_weight[Dribbling]*(('F+ , F-'!I$2-[1]!tbl_gk[[#This Row],[Dribbling]])/('F+ , F-'!I$2-'F+ , F-'!I$3))</f>
        <v>2.0535442652874894E-2</v>
      </c>
      <c r="J1499" s="2" cm="1">
        <f t="array" ref="J1499">[1]!table_weight[Curve]*(('F+ , F-'!J$2-[1]!tbl_gk[[#This Row],[Curve]])/('F+ , F-'!J$2-'F+ , F-'!J$3))</f>
        <v>9.9719433458404991E-3</v>
      </c>
      <c r="K1499" s="2" cm="1">
        <f t="array" ref="K1499">[1]!table_weight[FKAccuracy]*(('F+ , F-'!K$2-[1]!tbl_gk[[#This Row],[FKAccuracy]])/('F+ , F-'!K$2-'F+ , F-'!K$3))</f>
        <v>9.5832065713416324E-3</v>
      </c>
      <c r="L1499" s="2" cm="1">
        <f t="array" ref="L1499">[1]!table_weight[LongPassing]*(('F+ , F-'!L$2-[1]!tbl_gk[[#This Row],[LongPassing]])/('F+ , F-'!L$2-'F+ , F-'!L$3))</f>
        <v>2.4905508603486726E-2</v>
      </c>
      <c r="M1499" s="2" cm="1">
        <f t="array" ref="M1499">[1]!table_weight[BallControl]*(('F+ , F-'!M$2-[1]!tbl_gk[[#This Row],[BallControl]])/('F+ , F-'!M$2-'F+ , F-'!M$3))</f>
        <v>1.4342213916293577E-2</v>
      </c>
      <c r="N1499" s="2" cm="1">
        <f t="array" ref="N1499">[1]!table_weight[Acceleration]*(('F+ , F-'!N$2-[1]!tbl_gk[[#This Row],[Acceleration]])/('F+ , F-'!N$2-'F+ , F-'!N$3))</f>
        <v>5.637180336083316E-3</v>
      </c>
      <c r="O1499" s="2" cm="1">
        <f t="array" ref="O1499">[1]!table_weight[SprintSpeed]*(('F+ , F-'!O$2-[1]!tbl_gk[[#This Row],[SprintSpeed]])/('F+ , F-'!O$2-'F+ , F-'!O$3))</f>
        <v>5.6221478551870948E-3</v>
      </c>
      <c r="P1499" s="2" cm="1">
        <f t="array" ref="P1499">[1]!table_weight[Agility]*(('F+ , F-'!P$2-[1]!tbl_gk[[#This Row],[Agility]])/('F+ , F-'!P$2-'F+ , F-'!P$3))</f>
        <v>2.4572324541901583E-3</v>
      </c>
      <c r="Q1499" s="2" cm="1">
        <f t="array" ref="Q1499">[1]!table_weight[Reactions]*(('F+ , F-'!Q$2-[1]!tbl_gk[[#This Row],[Reactions]])/('F+ , F-'!Q$2-'F+ , F-'!Q$3))</f>
        <v>1.7016186002382209E-3</v>
      </c>
      <c r="R1499" s="2" cm="1">
        <f t="array" ref="R1499">[1]!table_weight[Balance]*(('F+ , F-'!R$2-[1]!tbl_gk[[#This Row],[Balance]])/('F+ , F-'!R$2-'F+ , F-'!R$3))</f>
        <v>9.9340009809825627E-4</v>
      </c>
      <c r="S1499" s="2" cm="1">
        <f t="array" ref="S1499">[1]!table_weight[ShotPower]*(('F+ , F-'!S$2-[1]!tbl_gk[[#This Row],[ShotPower]])/('F+ , F-'!S$2-'F+ , F-'!S$3))</f>
        <v>6.7523948741159906E-3</v>
      </c>
      <c r="T1499" s="2" cm="1">
        <f t="array" ref="T1499">[1]!table_weight[Jumping]*(('F+ , F-'!T$2-[1]!tbl_gk[[#This Row],[Jumping]])/('F+ , F-'!T$2-'F+ , F-'!T$3))</f>
        <v>1.7174205324985003E-3</v>
      </c>
      <c r="U1499" s="2" cm="1">
        <f t="array" ref="U1499">[1]!table_weight[Stamina]*(('F+ , F-'!U$2-[1]!tbl_gk[[#This Row],[Stamina]])/('F+ , F-'!U$2-'F+ , F-'!U$3))</f>
        <v>1.0304523194991E-2</v>
      </c>
      <c r="V1499" s="2" cm="1">
        <f t="array" ref="V1499">[1]!table_weight[Strength]*(('F+ , F-'!V$2-[1]!tbl_gk[[#This Row],[Strength]])/('F+ , F-'!V$2-'F+ , F-'!V$3))</f>
        <v>3.0169354020890316E-2</v>
      </c>
      <c r="W1499" s="2" cm="1">
        <f t="array" ref="W1499">[1]!table_weight[LongShots]*(('F+ , F-'!W$2-[1]!tbl_gk[[#This Row],[LongShots]])/('F+ , F-'!W$2-'F+ , F-'!W$3))</f>
        <v>8.570347340224143E-3</v>
      </c>
      <c r="X1499" s="2" cm="1">
        <f t="array" ref="X1499">[1]!table_weight[Aggression]*(('F+ , F-'!X$2-[1]!tbl_gk[[#This Row],[Aggression]])/('F+ , F-'!X$2-'F+ , F-'!X$3))</f>
        <v>1.8253726802555489E-2</v>
      </c>
      <c r="Y1499" s="2" cm="1">
        <f t="array" ref="Y1499">[1]!table_weight[Interceptions]*(('F+ , F-'!Y$2-[1]!tbl_gk[[#This Row],[Interceptions]])/('F+ , F-'!Y$2-'F+ , F-'!Y$3))</f>
        <v>2.2161706253509151E-2</v>
      </c>
      <c r="Z1499" s="2" cm="1">
        <f t="array" ref="Z1499">[1]!table_weight[Positioning]*(('F+ , F-'!Z$2-[1]!tbl_gk[[#This Row],[Positioning]])/('F+ , F-'!Z$2-'F+ , F-'!Z$3))</f>
        <v>1.4788899029848058E-3</v>
      </c>
      <c r="AA1499" s="2" cm="1">
        <f t="array" ref="AA1499">[1]!table_weight[Vision]*(('F+ , F-'!AA$2-[1]!tbl_gk[[#This Row],[Vision]])/('F+ , F-'!AA$2-'F+ , F-'!AA$3))</f>
        <v>2.2715748909846831E-2</v>
      </c>
      <c r="AB1499" s="2" cm="1">
        <f t="array" ref="AB1499">[1]!table_weight[Penalties]*(('F+ , F-'!AB$2-[1]!tbl_gk[[#This Row],[Penalties]])/('F+ , F-'!AB$2-'F+ , F-'!AB$3))</f>
        <v>2.2705309687002014E-3</v>
      </c>
      <c r="AC1499" s="2" cm="1">
        <f t="array" ref="AC1499">[1]!table_weight[Composure]*(('F+ , F-'!AC$2-[1]!tbl_gk[[#This Row],[Composure]])/('F+ , F-'!AC$2-'F+ , F-'!AC$3))</f>
        <v>2.4551796284138926E-3</v>
      </c>
      <c r="AD1499" s="2" cm="1">
        <f t="array" ref="AD1499">[1]!table_weight[Marking]*(('F+ , F-'!AD$2-[1]!tbl_gk[[#This Row],[Marking]])/('F+ , F-'!AD$2-'F+ , F-'!AD$3))</f>
        <v>2.366223844775717E-2</v>
      </c>
      <c r="AE1499" s="2" cm="1">
        <f t="array" ref="AE1499">[1]!table_weight[StandingTackle]*(('F+ , F-'!AE$2-[1]!tbl_gk[[#This Row],[StandingTackle]])/('F+ , F-'!AE$2-'F+ , F-'!AE$3))</f>
        <v>3.1383600467551613E-2</v>
      </c>
      <c r="AF1499" s="2" cm="1">
        <f t="array" ref="AF1499">[1]!table_weight[SlidingTackle]*(('F+ , F-'!AF$2-[1]!tbl_gk[[#This Row],[SlidingTackle]])/('F+ , F-'!AF$2-'F+ , F-'!AF$3))</f>
        <v>9.7139715732897855E-3</v>
      </c>
      <c r="AG1499" s="2" cm="1">
        <f t="array" ref="AG1499">[1]!table_weight[GKDiving]*(('F+ , F-'!AG$2-[1]!tbl_gk[[#This Row],[GKDiving]])/('F+ , F-'!AG$2-'F+ , F-'!AG$3))</f>
        <v>4.9535417300476586E-2</v>
      </c>
      <c r="AH1499" s="2" cm="1">
        <f t="array" ref="AH1499">[1]!table_weight[GKHandling]*(('F+ , F-'!AH$2-[1]!tbl_gk[[#This Row],[GKHandling]])/('F+ , F-'!AH$2-'F+ , F-'!AH$3))</f>
        <v>6.416581791246144E-2</v>
      </c>
      <c r="AI1499" s="2" cm="1">
        <f t="array" ref="AI1499">[1]!table_weight[GKKicking]*(('F+ , F-'!AI$2-[1]!tbl_gk[[#This Row],[GKKicking]])/('F+ , F-'!AI$2-'F+ , F-'!AI$3))</f>
        <v>3.1305141466382698E-2</v>
      </c>
      <c r="AJ1499" s="2" cm="1">
        <f t="array" ref="AJ1499">[1]!table_weight[GKPositioning]*(('F+ , F-'!AJ$2-[1]!tbl_gk[[#This Row],[GKPositioning]])/('F+ , F-'!AJ$2-'F+ , F-'!AJ$3))</f>
        <v>2.3966207203201407E-2</v>
      </c>
      <c r="AK1499" s="2" cm="1">
        <f t="array" ref="AK1499">[1]!table_weight[GKReflexes]*(('F+ , F-'!AK$2-[1]!tbl_gk[[#This Row],[GKReflexes]])/('F+ , F-'!AK$2-'F+ , F-'!AK$3))</f>
        <v>6.012574789575089E-2</v>
      </c>
    </row>
    <row r="1500" spans="1:37" x14ac:dyDescent="0.55000000000000004">
      <c r="A1500" s="7">
        <f>[1]!tbl_gk[[#This Row],[ID]]</f>
        <v>258085</v>
      </c>
      <c r="B1500" s="1" cm="1">
        <f t="array" ref="B1500">[1]!table_weight[ValueEUR]*(('F+ , F-'!B$2-[1]!tbl_gk[[#This Row],[ValueEUR]])/('F+ , F-'!B$2-'F+ , F-'!B$3))</f>
        <v>1.6698762066575301E-4</v>
      </c>
      <c r="C1500" s="1" cm="1">
        <f t="array" ref="C1500">[1]!table_weight[WageEUR]*(('F+ , F-'!C$2-[1]!tbl_gk[[#This Row],[WageEUR]])/('F+ , F-'!C$2-'F+ , F-'!C$3))</f>
        <v>2.3472561185650898E-4</v>
      </c>
      <c r="D1500" s="1" cm="1">
        <f t="array" ref="D1500">[1]!table_weight[Crossing]*(('F+ , F-'!D$2-[1]!tbl_gk[[#This Row],[Crossing]])/('F+ , F-'!D$2-'F+ , F-'!D$3))</f>
        <v>3.5866971962916043E-2</v>
      </c>
      <c r="E1500" s="1" cm="1">
        <f t="array" ref="E1500">[1]!table_weight[Finishing]*(('F+ , F-'!E$2-[1]!tbl_gk[[#This Row],[Finishing]])/('F+ , F-'!E$2-'F+ , F-'!E$3))</f>
        <v>1.7968512321265388E-2</v>
      </c>
      <c r="F1500" s="1" cm="1">
        <f t="array" ref="F1500">[1]!table_weight[HeadingAccuracy]*(('F+ , F-'!F$2-[1]!tbl_gk[[#This Row],[HeadingAccuracy]])/('F+ , F-'!F$2-'F+ , F-'!F$3))</f>
        <v>1.1691929585950599E-2</v>
      </c>
      <c r="G1500" s="1" cm="1">
        <f t="array" ref="G1500">[1]!table_weight[ShortPassing]*(('F+ , F-'!G$2-[1]!tbl_gk[[#This Row],[ShortPassing]])/('F+ , F-'!G$2-'F+ , F-'!G$3))</f>
        <v>3.6564855261722783E-2</v>
      </c>
      <c r="H1500" s="1" cm="1">
        <f t="array" ref="H1500">[1]!table_weight[Volleys]*(('F+ , F-'!H$2-[1]!tbl_gk[[#This Row],[Volleys]])/('F+ , F-'!H$2-'F+ , F-'!H$3))</f>
        <v>2.4305234057750281E-3</v>
      </c>
      <c r="I1500" s="1" cm="1">
        <f t="array" ref="I1500">[1]!table_weight[Dribbling]*(('F+ , F-'!I$2-[1]!tbl_gk[[#This Row],[Dribbling]])/('F+ , F-'!I$2-'F+ , F-'!I$3))</f>
        <v>2.4446955539136776E-2</v>
      </c>
      <c r="J1500" s="1" cm="1">
        <f t="array" ref="J1500">[1]!table_weight[Curve]*(('F+ , F-'!J$2-[1]!tbl_gk[[#This Row],[Curve]])/('F+ , F-'!J$2-'F+ , F-'!J$3))</f>
        <v>9.295879390190295E-3</v>
      </c>
      <c r="K1500" s="1" cm="1">
        <f t="array" ref="K1500">[1]!table_weight[FKAccuracy]*(('F+ , F-'!K$2-[1]!tbl_gk[[#This Row],[FKAccuracy]])/('F+ , F-'!K$2-'F+ , F-'!K$3))</f>
        <v>9.1268634012777444E-3</v>
      </c>
      <c r="L1500" s="1" cm="1">
        <f t="array" ref="L1500">[1]!table_weight[LongPassing]*(('F+ , F-'!L$2-[1]!tbl_gk[[#This Row],[LongPassing]])/('F+ , F-'!L$2-'F+ , F-'!L$3))</f>
        <v>1.8408419402577144E-2</v>
      </c>
      <c r="M1500" s="1" cm="1">
        <f t="array" ref="M1500">[1]!table_weight[BallControl]*(('F+ , F-'!M$2-[1]!tbl_gk[[#This Row],[BallControl]])/('F+ , F-'!M$2-'F+ , F-'!M$3))</f>
        <v>1.2603763744621627E-2</v>
      </c>
      <c r="N1500" s="1" cm="1">
        <f t="array" ref="N1500">[1]!table_weight[Acceleration]*(('F+ , F-'!N$2-[1]!tbl_gk[[#This Row],[Acceleration]])/('F+ , F-'!N$2-'F+ , F-'!N$3))</f>
        <v>8.5685141108466402E-3</v>
      </c>
      <c r="O1500" s="1" cm="1">
        <f t="array" ref="O1500">[1]!table_weight[SprintSpeed]*(('F+ , F-'!O$2-[1]!tbl_gk[[#This Row],[SprintSpeed]])/('F+ , F-'!O$2-'F+ , F-'!O$3))</f>
        <v>1.0119866139336769E-2</v>
      </c>
      <c r="P1500" s="1" cm="1">
        <f t="array" ref="P1500">[1]!table_weight[Agility]*(('F+ , F-'!P$2-[1]!tbl_gk[[#This Row],[Agility]])/('F+ , F-'!P$2-'F+ , F-'!P$3))</f>
        <v>5.0314759776274665E-3</v>
      </c>
      <c r="Q1500" s="1" cm="1">
        <f t="array" ref="Q1500">[1]!table_weight[Reactions]*(('F+ , F-'!Q$2-[1]!tbl_gk[[#This Row],[Reactions]])/('F+ , F-'!Q$2-'F+ , F-'!Q$3))</f>
        <v>1.6500544002310022E-3</v>
      </c>
      <c r="R1500" s="1" cm="1">
        <f t="array" ref="R1500">[1]!table_weight[Balance]*(('F+ , F-'!R$2-[1]!tbl_gk[[#This Row],[Balance]])/('F+ , F-'!R$2-'F+ , F-'!R$3))</f>
        <v>2.4835002452456411E-3</v>
      </c>
      <c r="S1500" s="1" cm="1">
        <f t="array" ref="S1500">[1]!table_weight[ShotPower]*(('F+ , F-'!S$2-[1]!tbl_gk[[#This Row],[ShotPower]])/('F+ , F-'!S$2-'F+ , F-'!S$3))</f>
        <v>5.7135648934827617E-3</v>
      </c>
      <c r="T1500" s="1" cm="1">
        <f t="array" ref="T1500">[1]!table_weight[Jumping]*(('F+ , F-'!T$2-[1]!tbl_gk[[#This Row],[Jumping]])/('F+ , F-'!T$2-'F+ , F-'!T$3))</f>
        <v>4.2935513312462505E-3</v>
      </c>
      <c r="U1500" s="1" cm="1">
        <f t="array" ref="U1500">[1]!table_weight[Stamina]*(('F+ , F-'!U$2-[1]!tbl_gk[[#This Row],[Stamina]])/('F+ , F-'!U$2-'F+ , F-'!U$3))</f>
        <v>2.4902597721228249E-2</v>
      </c>
      <c r="V1500" s="1" cm="1">
        <f t="array" ref="V1500">[1]!table_weight[Strength]*(('F+ , F-'!V$2-[1]!tbl_gk[[#This Row],[Strength]])/('F+ , F-'!V$2-'F+ , F-'!V$3))</f>
        <v>1.0648007301490701E-2</v>
      </c>
      <c r="W1500" s="1" cm="1">
        <f t="array" ref="W1500">[1]!table_weight[LongShots]*(('F+ , F-'!W$2-[1]!tbl_gk[[#This Row],[LongShots]])/('F+ , F-'!W$2-'F+ , F-'!W$3))</f>
        <v>9.3494698256990638E-3</v>
      </c>
      <c r="X1500" s="1" cm="1">
        <f t="array" ref="X1500">[1]!table_weight[Aggression]*(('F+ , F-'!X$2-[1]!tbl_gk[[#This Row],[Aggression]])/('F+ , F-'!X$2-'F+ , F-'!X$3))</f>
        <v>1.1560693641618476E-2</v>
      </c>
      <c r="Y1500" s="1" cm="1">
        <f t="array" ref="Y1500">[1]!table_weight[Interceptions]*(('F+ , F-'!Y$2-[1]!tbl_gk[[#This Row],[Interceptions]])/('F+ , F-'!Y$2-'F+ , F-'!Y$3))</f>
        <v>2.4239366214775633E-2</v>
      </c>
      <c r="Z1500" s="1" cm="1">
        <f t="array" ref="Z1500">[1]!table_weight[Positioning]*(('F+ , F-'!Z$2-[1]!tbl_gk[[#This Row],[Positioning]])/('F+ , F-'!Z$2-'F+ , F-'!Z$3))</f>
        <v>1.9225568738802474E-3</v>
      </c>
      <c r="AA1500" s="1" cm="1">
        <f t="array" ref="AA1500">[1]!table_weight[Vision]*(('F+ , F-'!AA$2-[1]!tbl_gk[[#This Row],[Vision]])/('F+ , F-'!AA$2-'F+ , F-'!AA$3))</f>
        <v>1.9166413142683265E-2</v>
      </c>
      <c r="AB1500" s="1" cm="1">
        <f t="array" ref="AB1500">[1]!table_weight[Penalties]*(('F+ , F-'!AB$2-[1]!tbl_gk[[#This Row],[Penalties]])/('F+ , F-'!AB$2-'F+ , F-'!AB$3))</f>
        <v>2.153089711698467E-3</v>
      </c>
      <c r="AC1500" s="1" cm="1">
        <f t="array" ref="AC1500">[1]!table_weight[Composure]*(('F+ , F-'!AC$2-[1]!tbl_gk[[#This Row],[Composure]])/('F+ , F-'!AC$2-'F+ , F-'!AC$3))</f>
        <v>1.9748183967676961E-3</v>
      </c>
      <c r="AD1500" s="1" cm="1">
        <f t="array" ref="AD1500">[1]!table_weight[Marking]*(('F+ , F-'!AD$2-[1]!tbl_gk[[#This Row],[Marking]])/('F+ , F-'!AD$2-'F+ , F-'!AD$3))</f>
        <v>3.9437064079595283E-2</v>
      </c>
      <c r="AE1500" s="1" cm="1">
        <f t="array" ref="AE1500">[1]!table_weight[StandingTackle]*(('F+ , F-'!AE$2-[1]!tbl_gk[[#This Row],[StandingTackle]])/('F+ , F-'!AE$2-'F+ , F-'!AE$3))</f>
        <v>3.362528621523387E-2</v>
      </c>
      <c r="AF1500" s="1" cm="1">
        <f t="array" ref="AF1500">[1]!table_weight[SlidingTackle]*(('F+ , F-'!AF$2-[1]!tbl_gk[[#This Row],[SlidingTackle]])/('F+ , F-'!AF$2-'F+ , F-'!AF$3))</f>
        <v>1.0461200155850536E-2</v>
      </c>
      <c r="AG1500" s="1" cm="1">
        <f t="array" ref="AG1500">[1]!table_weight[GKDiving]*(('F+ , F-'!AG$2-[1]!tbl_gk[[#This Row],[GKDiving]])/('F+ , F-'!AG$2-'F+ , F-'!AG$3))</f>
        <v>5.2951652976371534E-2</v>
      </c>
      <c r="AH1500" s="1" cm="1">
        <f t="array" ref="AH1500">[1]!table_weight[GKHandling]*(('F+ , F-'!AH$2-[1]!tbl_gk[[#This Row],[GKHandling]])/('F+ , F-'!AH$2-'F+ , F-'!AH$3))</f>
        <v>5.168913109614949E-2</v>
      </c>
      <c r="AI1500" s="1" cm="1">
        <f t="array" ref="AI1500">[1]!table_weight[GKKicking]*(('F+ , F-'!AI$2-[1]!tbl_gk[[#This Row],[GKKicking]])/('F+ , F-'!AI$2-'F+ , F-'!AI$3))</f>
        <v>2.5938545786431375E-2</v>
      </c>
      <c r="AJ1500" s="1" cm="1">
        <f t="array" ref="AJ1500">[1]!table_weight[GKPositioning]*(('F+ , F-'!AJ$2-[1]!tbl_gk[[#This Row],[GKPositioning]])/('F+ , F-'!AJ$2-'F+ , F-'!AJ$3))</f>
        <v>2.0182069223748555E-2</v>
      </c>
      <c r="AK1500" s="1" cm="1">
        <f t="array" ref="AK1500">[1]!table_weight[GKReflexes]*(('F+ , F-'!AK$2-[1]!tbl_gk[[#This Row],[GKReflexes]])/('F+ , F-'!AK$2-'F+ , F-'!AK$3))</f>
        <v>5.10157860933644E-2</v>
      </c>
    </row>
    <row r="1501" spans="1:37" x14ac:dyDescent="0.55000000000000004">
      <c r="A1501" s="8">
        <f>[1]!tbl_gk[[#This Row],[ID]]</f>
        <v>258133</v>
      </c>
      <c r="B1501" s="2" cm="1">
        <f t="array" ref="B1501">[1]!table_weight[ValueEUR]*(('F+ , F-'!B$2-[1]!tbl_gk[[#This Row],[ValueEUR]])/('F+ , F-'!B$2-'F+ , F-'!B$3))</f>
        <v>3.6761969725122341E-4</v>
      </c>
      <c r="C1501" s="2" cm="1">
        <f t="array" ref="C1501">[1]!table_weight[WageEUR]*(('F+ , F-'!C$2-[1]!tbl_gk[[#This Row],[WageEUR]])/('F+ , F-'!C$2-'F+ , F-'!C$3))</f>
        <v>7.0417683556952691E-4</v>
      </c>
      <c r="D1501" s="2" cm="1">
        <f t="array" ref="D1501">[1]!table_weight[Crossing]*(('F+ , F-'!D$2-[1]!tbl_gk[[#This Row],[Crossing]])/('F+ , F-'!D$2-'F+ , F-'!D$3))</f>
        <v>3.4746129089074922E-2</v>
      </c>
      <c r="E1501" s="2" cm="1">
        <f t="array" ref="E1501">[1]!table_weight[Finishing]*(('F+ , F-'!E$2-[1]!tbl_gk[[#This Row],[Finishing]])/('F+ , F-'!E$2-'F+ , F-'!E$3))</f>
        <v>9.9825068451474385E-3</v>
      </c>
      <c r="F1501" s="2" cm="1">
        <f t="array" ref="F1501">[1]!table_weight[HeadingAccuracy]*(('F+ , F-'!F$2-[1]!tbl_gk[[#This Row],[HeadingAccuracy]])/('F+ , F-'!F$2-'F+ , F-'!F$3))</f>
        <v>1.08567917583827E-2</v>
      </c>
      <c r="G1501" s="2" cm="1">
        <f t="array" ref="G1501">[1]!table_weight[ShortPassing]*(('F+ , F-'!G$2-[1]!tbl_gk[[#This Row],[ShortPassing]])/('F+ , F-'!G$2-'F+ , F-'!G$3))</f>
        <v>6.3285326414520199E-2</v>
      </c>
      <c r="H1501" s="2" cm="1">
        <f t="array" ref="H1501">[1]!table_weight[Volleys]*(('F+ , F-'!H$2-[1]!tbl_gk[[#This Row],[Volleys]])/('F+ , F-'!H$2-'F+ , F-'!H$3))</f>
        <v>1.1573920979881087E-3</v>
      </c>
      <c r="I1501" s="2" cm="1">
        <f t="array" ref="I1501">[1]!table_weight[Dribbling]*(('F+ , F-'!I$2-[1]!tbl_gk[[#This Row],[Dribbling]])/('F+ , F-'!I$2-'F+ , F-'!I$3))</f>
        <v>1.8579686209743949E-2</v>
      </c>
      <c r="J1501" s="2" cm="1">
        <f t="array" ref="J1501">[1]!table_weight[Curve]*(('F+ , F-'!J$2-[1]!tbl_gk[[#This Row],[Curve]])/('F+ , F-'!J$2-'F+ , F-'!J$3))</f>
        <v>9.6339113680153961E-3</v>
      </c>
      <c r="K1501" s="2" cm="1">
        <f t="array" ref="K1501">[1]!table_weight[FKAccuracy]*(('F+ , F-'!K$2-[1]!tbl_gk[[#This Row],[FKAccuracy]])/('F+ , F-'!K$2-'F+ , F-'!K$3))</f>
        <v>9.4310921813203358E-3</v>
      </c>
      <c r="L1501" s="2" cm="1">
        <f t="array" ref="L1501">[1]!table_weight[LongPassing]*(('F+ , F-'!L$2-[1]!tbl_gk[[#This Row],[LongPassing]])/('F+ , F-'!L$2-'F+ , F-'!L$3))</f>
        <v>2.8154053203941515E-2</v>
      </c>
      <c r="M1501" s="2" cm="1">
        <f t="array" ref="M1501">[1]!table_weight[BallControl]*(('F+ , F-'!M$2-[1]!tbl_gk[[#This Row],[BallControl]])/('F+ , F-'!M$2-'F+ , F-'!M$3))</f>
        <v>1.2603763744621627E-2</v>
      </c>
      <c r="N1501" s="2" cm="1">
        <f t="array" ref="N1501">[1]!table_weight[Acceleration]*(('F+ , F-'!N$2-[1]!tbl_gk[[#This Row],[Acceleration]])/('F+ , F-'!N$2-'F+ , F-'!N$3))</f>
        <v>8.7940013242899726E-3</v>
      </c>
      <c r="O1501" s="2" cm="1">
        <f t="array" ref="O1501">[1]!table_weight[SprintSpeed]*(('F+ , F-'!O$2-[1]!tbl_gk[[#This Row],[SprintSpeed]])/('F+ , F-'!O$2-'F+ , F-'!O$3))</f>
        <v>1.2087617888652253E-2</v>
      </c>
      <c r="P1501" s="2" cm="1">
        <f t="array" ref="P1501">[1]!table_weight[Agility]*(('F+ , F-'!P$2-[1]!tbl_gk[[#This Row],[Agility]])/('F+ , F-'!P$2-'F+ , F-'!P$3))</f>
        <v>5.265498116121768E-3</v>
      </c>
      <c r="Q1501" s="2" cm="1">
        <f t="array" ref="Q1501">[1]!table_weight[Reactions]*(('F+ , F-'!Q$2-[1]!tbl_gk[[#This Row],[Reactions]])/('F+ , F-'!Q$2-'F+ , F-'!Q$3))</f>
        <v>1.4953618002093458E-3</v>
      </c>
      <c r="R1501" s="2" cm="1">
        <f t="array" ref="R1501">[1]!table_weight[Balance]*(('F+ , F-'!R$2-[1]!tbl_gk[[#This Row],[Balance]])/('F+ , F-'!R$2-'F+ , F-'!R$3))</f>
        <v>2.1109752084587947E-3</v>
      </c>
      <c r="S1501" s="2" cm="1">
        <f t="array" ref="S1501">[1]!table_weight[ShotPower]*(('F+ , F-'!S$2-[1]!tbl_gk[[#This Row],[ShotPower]])/('F+ , F-'!S$2-'F+ , F-'!S$3))</f>
        <v>4.4150274176912247E-3</v>
      </c>
      <c r="T1501" s="2" cm="1">
        <f t="array" ref="T1501">[1]!table_weight[Jumping]*(('F+ , F-'!T$2-[1]!tbl_gk[[#This Row],[Jumping]])/('F+ , F-'!T$2-'F+ , F-'!T$3))</f>
        <v>2.4902597721228252E-3</v>
      </c>
      <c r="U1501" s="2" cm="1">
        <f t="array" ref="U1501">[1]!table_weight[Stamina]*(('F+ , F-'!U$2-[1]!tbl_gk[[#This Row],[Stamina]])/('F+ , F-'!U$2-'F+ , F-'!U$3))</f>
        <v>2.1467756656231247E-2</v>
      </c>
      <c r="V1501" s="2" cm="1">
        <f t="array" ref="V1501">[1]!table_weight[Strength]*(('F+ , F-'!V$2-[1]!tbl_gk[[#This Row],[Strength]])/('F+ , F-'!V$2-'F+ , F-'!V$3))</f>
        <v>3.4606023729844775E-2</v>
      </c>
      <c r="W1501" s="2" cm="1">
        <f t="array" ref="W1501">[1]!table_weight[LongShots]*(('F+ , F-'!W$2-[1]!tbl_gk[[#This Row],[LongShots]])/('F+ , F-'!W$2-'F+ , F-'!W$3))</f>
        <v>7.7912248547492196E-3</v>
      </c>
      <c r="X1501" s="2" cm="1">
        <f t="array" ref="X1501">[1]!table_weight[Aggression]*(('F+ , F-'!X$2-[1]!tbl_gk[[#This Row],[Aggression]])/('F+ , F-'!X$2-'F+ , F-'!X$3))</f>
        <v>1.7645269242470306E-2</v>
      </c>
      <c r="Y1501" s="2" cm="1">
        <f t="array" ref="Y1501">[1]!table_weight[Interceptions]*(('F+ , F-'!Y$2-[1]!tbl_gk[[#This Row],[Interceptions]])/('F+ , F-'!Y$2-'F+ , F-'!Y$3))</f>
        <v>2.0084046292242669E-2</v>
      </c>
      <c r="Z1501" s="2" cm="1">
        <f t="array" ref="Z1501">[1]!table_weight[Positioning]*(('F+ , F-'!Z$2-[1]!tbl_gk[[#This Row],[Positioning]])/('F+ , F-'!Z$2-'F+ , F-'!Z$3))</f>
        <v>4.4366697089544168E-4</v>
      </c>
      <c r="AA1501" s="2" cm="1">
        <f t="array" ref="AA1501">[1]!table_weight[Vision]*(('F+ , F-'!AA$2-[1]!tbl_gk[[#This Row],[Vision]])/('F+ , F-'!AA$2-'F+ , F-'!AA$3))</f>
        <v>2.8394686137308538E-3</v>
      </c>
      <c r="AB1501" s="2" cm="1">
        <f t="array" ref="AB1501">[1]!table_weight[Penalties]*(('F+ , F-'!AB$2-[1]!tbl_gk[[#This Row],[Penalties]])/('F+ , F-'!AB$2-'F+ , F-'!AB$3))</f>
        <v>2.153089711698467E-3</v>
      </c>
      <c r="AC1501" s="2" cm="1">
        <f t="array" ref="AC1501">[1]!table_weight[Composure]*(('F+ , F-'!AC$2-[1]!tbl_gk[[#This Row],[Composure]])/('F+ , F-'!AC$2-'F+ , F-'!AC$3))</f>
        <v>2.5619265687797138E-3</v>
      </c>
      <c r="AD1501" s="2" cm="1">
        <f t="array" ref="AD1501">[1]!table_weight[Marking]*(('F+ , F-'!AD$2-[1]!tbl_gk[[#This Row],[Marking]])/('F+ , F-'!AD$2-'F+ , F-'!AD$3))</f>
        <v>2.0507273321389546E-2</v>
      </c>
      <c r="AE1501" s="2" cm="1">
        <f t="array" ref="AE1501">[1]!table_weight[StandingTackle]*(('F+ , F-'!AE$2-[1]!tbl_gk[[#This Row],[StandingTackle]])/('F+ , F-'!AE$2-'F+ , F-'!AE$3))</f>
        <v>3.362528621523387E-2</v>
      </c>
      <c r="AF1501" s="2" cm="1">
        <f t="array" ref="AF1501">[1]!table_weight[SlidingTackle]*(('F+ , F-'!AF$2-[1]!tbl_gk[[#This Row],[SlidingTackle]])/('F+ , F-'!AF$2-'F+ , F-'!AF$3))</f>
        <v>8.2195144081682794E-3</v>
      </c>
      <c r="AG1501" s="2" cm="1">
        <f t="array" ref="AG1501">[1]!table_weight[GKDiving]*(('F+ , F-'!AG$2-[1]!tbl_gk[[#This Row],[GKDiving]])/('F+ , F-'!AG$2-'F+ , F-'!AG$3))</f>
        <v>4.0994828110739248E-2</v>
      </c>
      <c r="AH1501" s="2" cm="1">
        <f t="array" ref="AH1501">[1]!table_weight[GKHandling]*(('F+ , F-'!AH$2-[1]!tbl_gk[[#This Row],[GKHandling]])/('F+ , F-'!AH$2-'F+ , F-'!AH$3))</f>
        <v>4.4559595772542655E-2</v>
      </c>
      <c r="AI1501" s="2" cm="1">
        <f t="array" ref="AI1501">[1]!table_weight[GKKicking]*(('F+ , F-'!AI$2-[1]!tbl_gk[[#This Row],[GKKicking]])/('F+ , F-'!AI$2-'F+ , F-'!AI$3))</f>
        <v>2.0571950106480059E-2</v>
      </c>
      <c r="AJ1501" s="2" cm="1">
        <f t="array" ref="AJ1501">[1]!table_weight[GKPositioning]*(('F+ , F-'!AJ$2-[1]!tbl_gk[[#This Row],[GKPositioning]])/('F+ , F-'!AJ$2-'F+ , F-'!AJ$3))</f>
        <v>1.5767241581053557E-2</v>
      </c>
      <c r="AK1501" s="2" cm="1">
        <f t="array" ref="AK1501">[1]!table_weight[GKReflexes]*(('F+ , F-'!AK$2-[1]!tbl_gk[[#This Row],[GKReflexes]])/('F+ , F-'!AK$2-'F+ , F-'!AK$3))</f>
        <v>3.0973870128114096E-2</v>
      </c>
    </row>
    <row r="1502" spans="1:37" x14ac:dyDescent="0.55000000000000004">
      <c r="A1502" s="7">
        <f>[1]!tbl_gk[[#This Row],[ID]]</f>
        <v>258156</v>
      </c>
      <c r="B1502" s="1" cm="1">
        <f t="array" ref="B1502">[1]!table_weight[ValueEUR]*(('F+ , F-'!B$2-[1]!tbl_gk[[#This Row],[ValueEUR]])/('F+ , F-'!B$2-'F+ , F-'!B$3))</f>
        <v>2.8273689561890902E-4</v>
      </c>
      <c r="C1502" s="1" cm="1">
        <f t="array" ref="C1502">[1]!table_weight[WageEUR]*(('F+ , F-'!C$2-[1]!tbl_gk[[#This Row],[WageEUR]])/('F+ , F-'!C$2-'F+ , F-'!C$3))</f>
        <v>3.9120935309418161E-4</v>
      </c>
      <c r="D1502" s="1" cm="1">
        <f t="array" ref="D1502">[1]!table_weight[Crossing]*(('F+ , F-'!D$2-[1]!tbl_gk[[#This Row],[Crossing]])/('F+ , F-'!D$2-'F+ , F-'!D$3))</f>
        <v>3.3625286215233793E-2</v>
      </c>
      <c r="E1502" s="1" cm="1">
        <f t="array" ref="E1502">[1]!table_weight[Finishing]*(('F+ , F-'!E$2-[1]!tbl_gk[[#This Row],[Finishing]])/('F+ , F-'!E$2-'F+ , F-'!E$3))</f>
        <v>1.7968512321265388E-2</v>
      </c>
      <c r="F1502" s="1" cm="1">
        <f t="array" ref="F1502">[1]!table_weight[HeadingAccuracy]*(('F+ , F-'!F$2-[1]!tbl_gk[[#This Row],[HeadingAccuracy]])/('F+ , F-'!F$2-'F+ , F-'!F$3))</f>
        <v>1.1691929585950599E-2</v>
      </c>
      <c r="G1502" s="1" cm="1">
        <f t="array" ref="G1502">[1]!table_weight[ShortPassing]*(('F+ , F-'!G$2-[1]!tbl_gk[[#This Row],[ShortPassing]])/('F+ , F-'!G$2-'F+ , F-'!G$3))</f>
        <v>6.1878985827530868E-2</v>
      </c>
      <c r="H1502" s="1" cm="1">
        <f t="array" ref="H1502">[1]!table_weight[Volleys]*(('F+ , F-'!H$2-[1]!tbl_gk[[#This Row],[Volleys]])/('F+ , F-'!H$2-'F+ , F-'!H$3))</f>
        <v>2.1990449861774069E-3</v>
      </c>
      <c r="I1502" s="1" cm="1">
        <f t="array" ref="I1502">[1]!table_weight[Dribbling]*(('F+ , F-'!I$2-[1]!tbl_gk[[#This Row],[Dribbling]])/('F+ , F-'!I$2-'F+ , F-'!I$3))</f>
        <v>2.2491199096005835E-2</v>
      </c>
      <c r="J1502" s="1" cm="1">
        <f t="array" ref="J1502">[1]!table_weight[Curve]*(('F+ , F-'!J$2-[1]!tbl_gk[[#This Row],[Curve]])/('F+ , F-'!J$2-'F+ , F-'!J$3))</f>
        <v>9.4648953791028455E-3</v>
      </c>
      <c r="K1502" s="1" cm="1">
        <f t="array" ref="K1502">[1]!table_weight[FKAccuracy]*(('F+ , F-'!K$2-[1]!tbl_gk[[#This Row],[FKAccuracy]])/('F+ , F-'!K$2-'F+ , F-'!K$3))</f>
        <v>9.4310921813203358E-3</v>
      </c>
      <c r="L1502" s="1" cm="1">
        <f t="array" ref="L1502">[1]!table_weight[LongPassing]*(('F+ , F-'!L$2-[1]!tbl_gk[[#This Row],[LongPassing]])/('F+ , F-'!L$2-'F+ , F-'!L$3))</f>
        <v>2.5988356803638323E-2</v>
      </c>
      <c r="M1502" s="1" cm="1">
        <f t="array" ref="M1502">[1]!table_weight[BallControl]*(('F+ , F-'!M$2-[1]!tbl_gk[[#This Row],[BallControl]])/('F+ , F-'!M$2-'F+ , F-'!M$3))</f>
        <v>1.4776826459211564E-2</v>
      </c>
      <c r="N1502" s="1" cm="1">
        <f t="array" ref="N1502">[1]!table_weight[Acceleration]*(('F+ , F-'!N$2-[1]!tbl_gk[[#This Row],[Acceleration]])/('F+ , F-'!N$2-'F+ , F-'!N$3))</f>
        <v>6.7646164032999796E-3</v>
      </c>
      <c r="O1502" s="1" cm="1">
        <f t="array" ref="O1502">[1]!table_weight[SprintSpeed]*(('F+ , F-'!O$2-[1]!tbl_gk[[#This Row],[SprintSpeed]])/('F+ , F-'!O$2-'F+ , F-'!O$3))</f>
        <v>9.838758746577414E-3</v>
      </c>
      <c r="P1502" s="1" cm="1">
        <f t="array" ref="P1502">[1]!table_weight[Agility]*(('F+ , F-'!P$2-[1]!tbl_gk[[#This Row],[Agility]])/('F+ , F-'!P$2-'F+ , F-'!P$3))</f>
        <v>3.744354215908813E-3</v>
      </c>
      <c r="Q1502" s="1" cm="1">
        <f t="array" ref="Q1502">[1]!table_weight[Reactions]*(('F+ , F-'!Q$2-[1]!tbl_gk[[#This Row],[Reactions]])/('F+ , F-'!Q$2-'F+ , F-'!Q$3))</f>
        <v>1.4953618002093458E-3</v>
      </c>
      <c r="R1502" s="1" cm="1">
        <f t="array" ref="R1502">[1]!table_weight[Balance]*(('F+ , F-'!R$2-[1]!tbl_gk[[#This Row],[Balance]])/('F+ , F-'!R$2-'F+ , F-'!R$3))</f>
        <v>1.6142751594096668E-3</v>
      </c>
      <c r="S1502" s="1" cm="1">
        <f t="array" ref="S1502">[1]!table_weight[ShotPower]*(('F+ , F-'!S$2-[1]!tbl_gk[[#This Row],[ShotPower]])/('F+ , F-'!S$2-'F+ , F-'!S$3))</f>
        <v>5.9732723886410689E-3</v>
      </c>
      <c r="T1502" s="1" cm="1">
        <f t="array" ref="T1502">[1]!table_weight[Jumping]*(('F+ , F-'!T$2-[1]!tbl_gk[[#This Row],[Jumping]])/('F+ , F-'!T$2-'F+ , F-'!T$3))</f>
        <v>1.459807452623725E-3</v>
      </c>
      <c r="U1502" s="1" cm="1">
        <f t="array" ref="U1502">[1]!table_weight[Stamina]*(('F+ , F-'!U$2-[1]!tbl_gk[[#This Row],[Stamina]])/('F+ , F-'!U$2-'F+ , F-'!U$3))</f>
        <v>1.7174205324984999E-2</v>
      </c>
      <c r="V1502" s="1" cm="1">
        <f t="array" ref="V1502">[1]!table_weight[Strength]*(('F+ , F-'!V$2-[1]!tbl_gk[[#This Row],[Strength]])/('F+ , F-'!V$2-'F+ , F-'!V$3))</f>
        <v>2.2183348544772292E-2</v>
      </c>
      <c r="W1502" s="1" cm="1">
        <f t="array" ref="W1502">[1]!table_weight[LongShots]*(('F+ , F-'!W$2-[1]!tbl_gk[[#This Row],[LongShots]])/('F+ , F-'!W$2-'F+ , F-'!W$3))</f>
        <v>9.6091773208573719E-3</v>
      </c>
      <c r="X1502" s="1" cm="1">
        <f t="array" ref="X1502">[1]!table_weight[Aggression]*(('F+ , F-'!X$2-[1]!tbl_gk[[#This Row],[Aggression]])/('F+ , F-'!X$2-'F+ , F-'!X$3))</f>
        <v>1.5211439002129575E-2</v>
      </c>
      <c r="Y1502" s="1" cm="1">
        <f t="array" ref="Y1502">[1]!table_weight[Interceptions]*(('F+ , F-'!Y$2-[1]!tbl_gk[[#This Row],[Interceptions]])/('F+ , F-'!Y$2-'F+ , F-'!Y$3))</f>
        <v>2.0776599612664828E-2</v>
      </c>
      <c r="Z1502" s="1" cm="1">
        <f t="array" ref="Z1502">[1]!table_weight[Positioning]*(('F+ , F-'!Z$2-[1]!tbl_gk[[#This Row],[Positioning]])/('F+ , F-'!Z$2-'F+ , F-'!Z$3))</f>
        <v>1.6267788932832863E-3</v>
      </c>
      <c r="AA1502" s="1" cm="1">
        <f t="array" ref="AA1502">[1]!table_weight[Vision]*(('F+ , F-'!AA$2-[1]!tbl_gk[[#This Row],[Vision]])/('F+ , F-'!AA$2-'F+ , F-'!AA$3))</f>
        <v>2.4845350370144972E-2</v>
      </c>
      <c r="AB1502" s="1" cm="1">
        <f t="array" ref="AB1502">[1]!table_weight[Penalties]*(('F+ , F-'!AB$2-[1]!tbl_gk[[#This Row],[Penalties]])/('F+ , F-'!AB$2-'F+ , F-'!AB$3))</f>
        <v>2.3879722257019362E-3</v>
      </c>
      <c r="AC1502" s="1" cm="1">
        <f t="array" ref="AC1502">[1]!table_weight[Composure]*(('F+ , F-'!AC$2-[1]!tbl_gk[[#This Row],[Composure]])/('F+ , F-'!AC$2-'F+ , F-'!AC$3))</f>
        <v>2.5085530985968032E-3</v>
      </c>
      <c r="AD1502" s="1" cm="1">
        <f t="array" ref="AD1502">[1]!table_weight[Marking]*(('F+ , F-'!AD$2-[1]!tbl_gk[[#This Row],[Marking]])/('F+ , F-'!AD$2-'F+ , F-'!AD$3))</f>
        <v>2.8394686137308601E-2</v>
      </c>
      <c r="AE1502" s="1" cm="1">
        <f t="array" ref="AE1502">[1]!table_weight[StandingTackle]*(('F+ , F-'!AE$2-[1]!tbl_gk[[#This Row],[StandingTackle]])/('F+ , F-'!AE$2-'F+ , F-'!AE$3))</f>
        <v>2.6900228972187096E-2</v>
      </c>
      <c r="AF1502" s="1" cm="1">
        <f t="array" ref="AF1502">[1]!table_weight[SlidingTackle]*(('F+ , F-'!AF$2-[1]!tbl_gk[[#This Row],[SlidingTackle]])/('F+ , F-'!AF$2-'F+ , F-'!AF$3))</f>
        <v>9.7139715732897855E-3</v>
      </c>
      <c r="AG1502" s="1" cm="1">
        <f t="array" ref="AG1502">[1]!table_weight[GKDiving]*(('F+ , F-'!AG$2-[1]!tbl_gk[[#This Row],[GKDiving]])/('F+ , F-'!AG$2-'F+ , F-'!AG$3))</f>
        <v>4.4411063786634182E-2</v>
      </c>
      <c r="AH1502" s="1" cm="1">
        <f t="array" ref="AH1502">[1]!table_weight[GKHandling]*(('F+ , F-'!AH$2-[1]!tbl_gk[[#This Row],[GKHandling]])/('F+ , F-'!AH$2-'F+ , F-'!AH$3))</f>
        <v>4.2777211941640955E-2</v>
      </c>
      <c r="AI1502" s="1" cm="1">
        <f t="array" ref="AI1502">[1]!table_weight[GKKicking]*(('F+ , F-'!AI$2-[1]!tbl_gk[[#This Row],[GKKicking]])/('F+ , F-'!AI$2-'F+ , F-'!AI$3))</f>
        <v>2.6832978399756596E-2</v>
      </c>
      <c r="AJ1502" s="1" cm="1">
        <f t="array" ref="AJ1502">[1]!table_weight[GKPositioning]*(('F+ , F-'!AJ$2-[1]!tbl_gk[[#This Row],[GKPositioning]])/('F+ , F-'!AJ$2-'F+ , F-'!AJ$3))</f>
        <v>2.0812758886990693E-2</v>
      </c>
      <c r="AK1502" s="1" cm="1">
        <f t="array" ref="AK1502">[1]!table_weight[GKReflexes]*(('F+ , F-'!AK$2-[1]!tbl_gk[[#This Row],[GKReflexes]])/('F+ , F-'!AK$2-'F+ , F-'!AK$3))</f>
        <v>4.9193793732887098E-2</v>
      </c>
    </row>
    <row r="1503" spans="1:37" x14ac:dyDescent="0.55000000000000004">
      <c r="A1503" s="8">
        <f>[1]!tbl_gk[[#This Row],[ID]]</f>
        <v>258180</v>
      </c>
      <c r="B1503" s="2" cm="1">
        <f t="array" ref="B1503">[1]!table_weight[ValueEUR]*(('F+ , F-'!B$2-[1]!tbl_gk[[#This Row],[ValueEUR]])/('F+ , F-'!B$2-'F+ , F-'!B$3))</f>
        <v>4.2935264389290658E-4</v>
      </c>
      <c r="C1503" s="2" cm="1">
        <f t="array" ref="C1503">[1]!table_weight[WageEUR]*(('F+ , F-'!C$2-[1]!tbl_gk[[#This Row],[WageEUR]])/('F+ , F-'!C$2-'F+ , F-'!C$3))</f>
        <v>2.3472561185650898E-4</v>
      </c>
      <c r="D1503" s="2" cm="1">
        <f t="array" ref="D1503">[1]!table_weight[Crossing]*(('F+ , F-'!D$2-[1]!tbl_gk[[#This Row],[Crossing]])/('F+ , F-'!D$2-'F+ , F-'!D$3))</f>
        <v>3.3625286215233793E-2</v>
      </c>
      <c r="E1503" s="2" cm="1">
        <f t="array" ref="E1503">[1]!table_weight[Finishing]*(('F+ , F-'!E$2-[1]!tbl_gk[[#This Row],[Finishing]])/('F+ , F-'!E$2-'F+ , F-'!E$3))</f>
        <v>1.8966763005780131E-2</v>
      </c>
      <c r="F1503" s="2" cm="1">
        <f t="array" ref="F1503">[1]!table_weight[HeadingAccuracy]*(('F+ , F-'!F$2-[1]!tbl_gk[[#This Row],[HeadingAccuracy]])/('F+ , F-'!F$2-'F+ , F-'!F$3))</f>
        <v>1.08567917583827E-2</v>
      </c>
      <c r="G1503" s="2" cm="1">
        <f t="array" ref="G1503">[1]!table_weight[ShortPassing]*(('F+ , F-'!G$2-[1]!tbl_gk[[#This Row],[ShortPassing]])/('F+ , F-'!G$2-'F+ , F-'!G$3))</f>
        <v>5.9066304653552192E-2</v>
      </c>
      <c r="H1503" s="2" cm="1">
        <f t="array" ref="H1503">[1]!table_weight[Volleys]*(('F+ , F-'!H$2-[1]!tbl_gk[[#This Row],[Volleys]])/('F+ , F-'!H$2-'F+ , F-'!H$3))</f>
        <v>2.0833057763785961E-3</v>
      </c>
      <c r="I1503" s="2" cm="1">
        <f t="array" ref="I1503">[1]!table_weight[Dribbling]*(('F+ , F-'!I$2-[1]!tbl_gk[[#This Row],[Dribbling]])/('F+ , F-'!I$2-'F+ , F-'!I$3))</f>
        <v>1.7601807988178481E-2</v>
      </c>
      <c r="J1503" s="2" cm="1">
        <f t="array" ref="J1503">[1]!table_weight[Curve]*(('F+ , F-'!J$2-[1]!tbl_gk[[#This Row],[Curve]])/('F+ , F-'!J$2-'F+ , F-'!J$3))</f>
        <v>9.9719433458404991E-3</v>
      </c>
      <c r="K1503" s="2" cm="1">
        <f t="array" ref="K1503">[1]!table_weight[FKAccuracy]*(('F+ , F-'!K$2-[1]!tbl_gk[[#This Row],[FKAccuracy]])/('F+ , F-'!K$2-'F+ , F-'!K$3))</f>
        <v>9.2789777912990392E-3</v>
      </c>
      <c r="L1503" s="2" cm="1">
        <f t="array" ref="L1503">[1]!table_weight[LongPassing]*(('F+ , F-'!L$2-[1]!tbl_gk[[#This Row],[LongPassing]])/('F+ , F-'!L$2-'F+ , F-'!L$3))</f>
        <v>2.4364084503410925E-2</v>
      </c>
      <c r="M1503" s="2" cm="1">
        <f t="array" ref="M1503">[1]!table_weight[BallControl]*(('F+ , F-'!M$2-[1]!tbl_gk[[#This Row],[BallControl]])/('F+ , F-'!M$2-'F+ , F-'!M$3))</f>
        <v>1.4342213916293577E-2</v>
      </c>
      <c r="N1503" s="2" cm="1">
        <f t="array" ref="N1503">[1]!table_weight[Acceleration]*(('F+ , F-'!N$2-[1]!tbl_gk[[#This Row],[Acceleration]])/('F+ , F-'!N$2-'F+ , F-'!N$3))</f>
        <v>8.3430268974033078E-3</v>
      </c>
      <c r="O1503" s="2" cm="1">
        <f t="array" ref="O1503">[1]!table_weight[SprintSpeed]*(('F+ , F-'!O$2-[1]!tbl_gk[[#This Row],[SprintSpeed]])/('F+ , F-'!O$2-'F+ , F-'!O$3))</f>
        <v>9.2765439610587065E-3</v>
      </c>
      <c r="P1503" s="2" cm="1">
        <f t="array" ref="P1503">[1]!table_weight[Agility]*(('F+ , F-'!P$2-[1]!tbl_gk[[#This Row],[Agility]])/('F+ , F-'!P$2-'F+ , F-'!P$3))</f>
        <v>4.5634317006388652E-3</v>
      </c>
      <c r="Q1503" s="2" cm="1">
        <f t="array" ref="Q1503">[1]!table_weight[Reactions]*(('F+ , F-'!Q$2-[1]!tbl_gk[[#This Row],[Reactions]])/('F+ , F-'!Q$2-'F+ , F-'!Q$3))</f>
        <v>1.2375408001732517E-3</v>
      </c>
      <c r="R1503" s="2" cm="1">
        <f t="array" ref="R1503">[1]!table_weight[Balance]*(('F+ , F-'!R$2-[1]!tbl_gk[[#This Row],[Balance]])/('F+ , F-'!R$2-'F+ , F-'!R$3))</f>
        <v>1.6763626655408076E-3</v>
      </c>
      <c r="S1503" s="2" cm="1">
        <f t="array" ref="S1503">[1]!table_weight[ShotPower]*(('F+ , F-'!S$2-[1]!tbl_gk[[#This Row],[ShotPower]])/('F+ , F-'!S$2-'F+ , F-'!S$3))</f>
        <v>7.0121023692742987E-3</v>
      </c>
      <c r="T1503" s="2" cm="1">
        <f t="array" ref="T1503">[1]!table_weight[Jumping]*(('F+ , F-'!T$2-[1]!tbl_gk[[#This Row],[Jumping]])/('F+ , F-'!T$2-'F+ , F-'!T$3))</f>
        <v>1.0304523194991002E-3</v>
      </c>
      <c r="U1503" s="2" cm="1">
        <f t="array" ref="U1503">[1]!table_weight[Stamina]*(('F+ , F-'!U$2-[1]!tbl_gk[[#This Row],[Stamina]])/('F+ , F-'!U$2-'F+ , F-'!U$3))</f>
        <v>1.7174205324984999E-2</v>
      </c>
      <c r="V1503" s="2" cm="1">
        <f t="array" ref="V1503">[1]!table_weight[Strength]*(('F+ , F-'!V$2-[1]!tbl_gk[[#This Row],[Strength]])/('F+ , F-'!V$2-'F+ , F-'!V$3))</f>
        <v>1.3310009126863375E-2</v>
      </c>
      <c r="W1503" s="2" cm="1">
        <f t="array" ref="W1503">[1]!table_weight[LongShots]*(('F+ , F-'!W$2-[1]!tbl_gk[[#This Row],[LongShots]])/('F+ , F-'!W$2-'F+ , F-'!W$3))</f>
        <v>9.3494698256990638E-3</v>
      </c>
      <c r="X1503" s="2" cm="1">
        <f t="array" ref="X1503">[1]!table_weight[Aggression]*(('F+ , F-'!X$2-[1]!tbl_gk[[#This Row],[Aggression]])/('F+ , F-'!X$2-'F+ , F-'!X$3))</f>
        <v>1.2169151201703659E-2</v>
      </c>
      <c r="Y1503" s="2" cm="1">
        <f t="array" ref="Y1503">[1]!table_weight[Interceptions]*(('F+ , F-'!Y$2-[1]!tbl_gk[[#This Row],[Interceptions]])/('F+ , F-'!Y$2-'F+ , F-'!Y$3))</f>
        <v>2.4931919535197796E-2</v>
      </c>
      <c r="Z1503" s="2" cm="1">
        <f t="array" ref="Z1503">[1]!table_weight[Positioning]*(('F+ , F-'!Z$2-[1]!tbl_gk[[#This Row],[Positioning]])/('F+ , F-'!Z$2-'F+ , F-'!Z$3))</f>
        <v>2.0704458641787279E-3</v>
      </c>
      <c r="AA1503" s="2" cm="1">
        <f t="array" ref="AA1503">[1]!table_weight[Vision]*(('F+ , F-'!AA$2-[1]!tbl_gk[[#This Row],[Vision]])/('F+ , F-'!AA$2-'F+ , F-'!AA$3))</f>
        <v>2.4845350370144972E-2</v>
      </c>
      <c r="AB1503" s="2" cm="1">
        <f t="array" ref="AB1503">[1]!table_weight[Penalties]*(('F+ , F-'!AB$2-[1]!tbl_gk[[#This Row],[Penalties]])/('F+ , F-'!AB$2-'F+ , F-'!AB$3))</f>
        <v>2.3096780543674466E-3</v>
      </c>
      <c r="AC1503" s="2" cm="1">
        <f t="array" ref="AC1503">[1]!table_weight[Composure]*(('F+ , F-'!AC$2-[1]!tbl_gk[[#This Row],[Composure]])/('F+ , F-'!AC$2-'F+ , F-'!AC$3))</f>
        <v>2.2416857476822497E-3</v>
      </c>
      <c r="AD1503" s="2" cm="1">
        <f t="array" ref="AD1503">[1]!table_weight[Marking]*(('F+ , F-'!AD$2-[1]!tbl_gk[[#This Row],[Marking]])/('F+ , F-'!AD$2-'F+ , F-'!AD$3))</f>
        <v>3.3127133826860035E-2</v>
      </c>
      <c r="AE1503" s="2" cm="1">
        <f t="array" ref="AE1503">[1]!table_weight[StandingTackle]*(('F+ , F-'!AE$2-[1]!tbl_gk[[#This Row],[StandingTackle]])/('F+ , F-'!AE$2-'F+ , F-'!AE$3))</f>
        <v>3.1383600467551613E-2</v>
      </c>
      <c r="AF1503" s="2" cm="1">
        <f t="array" ref="AF1503">[1]!table_weight[SlidingTackle]*(('F+ , F-'!AF$2-[1]!tbl_gk[[#This Row],[SlidingTackle]])/('F+ , F-'!AF$2-'F+ , F-'!AF$3))</f>
        <v>8.2195144081682794E-3</v>
      </c>
      <c r="AG1503" s="2" cm="1">
        <f t="array" ref="AG1503">[1]!table_weight[GKDiving]*(('F+ , F-'!AG$2-[1]!tbl_gk[[#This Row],[GKDiving]])/('F+ , F-'!AG$2-'F+ , F-'!AG$3))</f>
        <v>3.9286710272791778E-2</v>
      </c>
      <c r="AH1503" s="2" cm="1">
        <f t="array" ref="AH1503">[1]!table_weight[GKHandling]*(('F+ , F-'!AH$2-[1]!tbl_gk[[#This Row],[GKHandling]])/('F+ , F-'!AH$2-'F+ , F-'!AH$3))</f>
        <v>5.168913109614949E-2</v>
      </c>
      <c r="AI1503" s="2" cm="1">
        <f t="array" ref="AI1503">[1]!table_weight[GKKicking]*(('F+ , F-'!AI$2-[1]!tbl_gk[[#This Row],[GKKicking]])/('F+ , F-'!AI$2-'F+ , F-'!AI$3))</f>
        <v>3.2199574079707916E-2</v>
      </c>
      <c r="AJ1503" s="2" cm="1">
        <f t="array" ref="AJ1503">[1]!table_weight[GKPositioning]*(('F+ , F-'!AJ$2-[1]!tbl_gk[[#This Row],[GKPositioning]])/('F+ , F-'!AJ$2-'F+ , F-'!AJ$3))</f>
        <v>1.7028620907537841E-2</v>
      </c>
      <c r="AK1503" s="2" cm="1">
        <f t="array" ref="AK1503">[1]!table_weight[GKReflexes]*(('F+ , F-'!AK$2-[1]!tbl_gk[[#This Row],[GKReflexes]])/('F+ , F-'!AK$2-'F+ , F-'!AK$3))</f>
        <v>4.1905824290977896E-2</v>
      </c>
    </row>
    <row r="1504" spans="1:37" x14ac:dyDescent="0.55000000000000004">
      <c r="A1504" s="7">
        <f>[1]!tbl_gk[[#This Row],[ID]]</f>
        <v>258183</v>
      </c>
      <c r="B1504" s="1" cm="1">
        <f t="array" ref="B1504">[1]!table_weight[ValueEUR]*(('F+ , F-'!B$2-[1]!tbl_gk[[#This Row],[ValueEUR]])/('F+ , F-'!B$2-'F+ , F-'!B$3))</f>
        <v>3.367532239303818E-4</v>
      </c>
      <c r="C1504" s="1" cm="1">
        <f t="array" ref="C1504">[1]!table_weight[WageEUR]*(('F+ , F-'!C$2-[1]!tbl_gk[[#This Row],[WageEUR]])/('F+ , F-'!C$2-'F+ , F-'!C$3))</f>
        <v>5.4769309433185431E-4</v>
      </c>
      <c r="D1504" s="1" cm="1">
        <f t="array" ref="D1504">[1]!table_weight[Crossing]*(('F+ , F-'!D$2-[1]!tbl_gk[[#This Row],[Crossing]])/('F+ , F-'!D$2-'F+ , F-'!D$3))</f>
        <v>3.4746129089074922E-2</v>
      </c>
      <c r="E1504" s="1" cm="1">
        <f t="array" ref="E1504">[1]!table_weight[Finishing]*(('F+ , F-'!E$2-[1]!tbl_gk[[#This Row],[Finishing]])/('F+ , F-'!E$2-'F+ , F-'!E$3))</f>
        <v>2.096326437480962E-2</v>
      </c>
      <c r="F1504" s="1" cm="1">
        <f t="array" ref="F1504">[1]!table_weight[HeadingAccuracy]*(('F+ , F-'!F$2-[1]!tbl_gk[[#This Row],[HeadingAccuracy]])/('F+ , F-'!F$2-'F+ , F-'!F$3))</f>
        <v>1.00216539308148E-2</v>
      </c>
      <c r="G1504" s="1" cm="1">
        <f t="array" ref="G1504">[1]!table_weight[ShortPassing]*(('F+ , F-'!G$2-[1]!tbl_gk[[#This Row],[ShortPassing]])/('F+ , F-'!G$2-'F+ , F-'!G$3))</f>
        <v>4.9221920544626818E-2</v>
      </c>
      <c r="H1504" s="1" cm="1">
        <f t="array" ref="H1504">[1]!table_weight[Volleys]*(('F+ , F-'!H$2-[1]!tbl_gk[[#This Row],[Volleys]])/('F+ , F-'!H$2-'F+ , F-'!H$3))</f>
        <v>2.0833057763785961E-3</v>
      </c>
      <c r="I1504" s="1" cm="1">
        <f t="array" ref="I1504">[1]!table_weight[Dribbling]*(('F+ , F-'!I$2-[1]!tbl_gk[[#This Row],[Dribbling]])/('F+ , F-'!I$2-'F+ , F-'!I$3))</f>
        <v>2.1513320874440363E-2</v>
      </c>
      <c r="J1504" s="1" cm="1">
        <f t="array" ref="J1504">[1]!table_weight[Curve]*(('F+ , F-'!J$2-[1]!tbl_gk[[#This Row],[Curve]])/('F+ , F-'!J$2-'F+ , F-'!J$3))</f>
        <v>9.4648953791028455E-3</v>
      </c>
      <c r="K1504" s="1" cm="1">
        <f t="array" ref="K1504">[1]!table_weight[FKAccuracy]*(('F+ , F-'!K$2-[1]!tbl_gk[[#This Row],[FKAccuracy]])/('F+ , F-'!K$2-'F+ , F-'!K$3))</f>
        <v>8.9747490112564478E-3</v>
      </c>
      <c r="L1504" s="1" cm="1">
        <f t="array" ref="L1504">[1]!table_weight[LongPassing]*(('F+ , F-'!L$2-[1]!tbl_gk[[#This Row],[LongPassing]])/('F+ , F-'!L$2-'F+ , F-'!L$3))</f>
        <v>2.4364084503410925E-2</v>
      </c>
      <c r="M1504" s="1" cm="1">
        <f t="array" ref="M1504">[1]!table_weight[BallControl]*(('F+ , F-'!M$2-[1]!tbl_gk[[#This Row],[BallControl]])/('F+ , F-'!M$2-'F+ , F-'!M$3))</f>
        <v>1.4342213916293577E-2</v>
      </c>
      <c r="N1504" s="1" cm="1">
        <f t="array" ref="N1504">[1]!table_weight[Acceleration]*(('F+ , F-'!N$2-[1]!tbl_gk[[#This Row],[Acceleration]])/('F+ , F-'!N$2-'F+ , F-'!N$3))</f>
        <v>7.4410780436299775E-3</v>
      </c>
      <c r="O1504" s="1" cm="1">
        <f t="array" ref="O1504">[1]!table_weight[SprintSpeed]*(('F+ , F-'!O$2-[1]!tbl_gk[[#This Row],[SprintSpeed]])/('F+ , F-'!O$2-'F+ , F-'!O$3))</f>
        <v>1.0400973532096125E-2</v>
      </c>
      <c r="P1504" s="1" cm="1">
        <f t="array" ref="P1504">[1]!table_weight[Agility]*(('F+ , F-'!P$2-[1]!tbl_gk[[#This Row],[Agility]])/('F+ , F-'!P$2-'F+ , F-'!P$3))</f>
        <v>4.2123984928974139E-3</v>
      </c>
      <c r="Q1504" s="1" cm="1">
        <f t="array" ref="Q1504">[1]!table_weight[Reactions]*(('F+ , F-'!Q$2-[1]!tbl_gk[[#This Row],[Reactions]])/('F+ , F-'!Q$2-'F+ , F-'!Q$3))</f>
        <v>1.6500544002310022E-3</v>
      </c>
      <c r="R1504" s="1" cm="1">
        <f t="array" ref="R1504">[1]!table_weight[Balance]*(('F+ , F-'!R$2-[1]!tbl_gk[[#This Row],[Balance]])/('F+ , F-'!R$2-'F+ , F-'!R$3))</f>
        <v>1.9247126900653719E-3</v>
      </c>
      <c r="S1504" s="1" cm="1">
        <f t="array" ref="S1504">[1]!table_weight[ShotPower]*(('F+ , F-'!S$2-[1]!tbl_gk[[#This Row],[ShotPower]])/('F+ , F-'!S$2-'F+ , F-'!S$3))</f>
        <v>5.4538573983244545E-3</v>
      </c>
      <c r="T1504" s="1" cm="1">
        <f t="array" ref="T1504">[1]!table_weight[Jumping]*(('F+ , F-'!T$2-[1]!tbl_gk[[#This Row],[Jumping]])/('F+ , F-'!T$2-'F+ , F-'!T$3))</f>
        <v>2.7478728519976002E-3</v>
      </c>
      <c r="U1504" s="1" cm="1">
        <f t="array" ref="U1504">[1]!table_weight[Stamina]*(('F+ , F-'!U$2-[1]!tbl_gk[[#This Row],[Stamina]])/('F+ , F-'!U$2-'F+ , F-'!U$3))</f>
        <v>2.1467756656231247E-2</v>
      </c>
      <c r="V1504" s="1" cm="1">
        <f t="array" ref="V1504">[1]!table_weight[Strength]*(('F+ , F-'!V$2-[1]!tbl_gk[[#This Row],[Strength]])/('F+ , F-'!V$2-'F+ , F-'!V$3))</f>
        <v>2.8394686137308531E-2</v>
      </c>
      <c r="W1504" s="1" cm="1">
        <f t="array" ref="W1504">[1]!table_weight[LongShots]*(('F+ , F-'!W$2-[1]!tbl_gk[[#This Row],[LongShots]])/('F+ , F-'!W$2-'F+ , F-'!W$3))</f>
        <v>8.8300548353824494E-3</v>
      </c>
      <c r="X1504" s="1" cm="1">
        <f t="array" ref="X1504">[1]!table_weight[Aggression]*(('F+ , F-'!X$2-[1]!tbl_gk[[#This Row],[Aggression]])/('F+ , F-'!X$2-'F+ , F-'!X$3))</f>
        <v>1.5211439002129575E-2</v>
      </c>
      <c r="Y1504" s="1" cm="1">
        <f t="array" ref="Y1504">[1]!table_weight[Interceptions]*(('F+ , F-'!Y$2-[1]!tbl_gk[[#This Row],[Interceptions]])/('F+ , F-'!Y$2-'F+ , F-'!Y$3))</f>
        <v>2.5624472855619959E-2</v>
      </c>
      <c r="Z1504" s="1" cm="1">
        <f t="array" ref="Z1504">[1]!table_weight[Positioning]*(('F+ , F-'!Z$2-[1]!tbl_gk[[#This Row],[Positioning]])/('F+ , F-'!Z$2-'F+ , F-'!Z$3))</f>
        <v>1.7746678835817667E-3</v>
      </c>
      <c r="AA1504" s="1" cm="1">
        <f t="array" ref="AA1504">[1]!table_weight[Vision]*(('F+ , F-'!AA$2-[1]!tbl_gk[[#This Row],[Vision]])/('F+ , F-'!AA$2-'F+ , F-'!AA$3))</f>
        <v>1.9876280296115975E-2</v>
      </c>
      <c r="AB1504" s="1" cm="1">
        <f t="array" ref="AB1504">[1]!table_weight[Penalties]*(('F+ , F-'!AB$2-[1]!tbl_gk[[#This Row],[Penalties]])/('F+ , F-'!AB$2-'F+ , F-'!AB$3))</f>
        <v>2.4662663970364263E-3</v>
      </c>
      <c r="AC1504" s="1" cm="1">
        <f t="array" ref="AC1504">[1]!table_weight[Composure]*(('F+ , F-'!AC$2-[1]!tbl_gk[[#This Row],[Composure]])/('F+ , F-'!AC$2-'F+ , F-'!AC$3))</f>
        <v>2.188312277499339E-3</v>
      </c>
      <c r="AD1504" s="1" cm="1">
        <f t="array" ref="AD1504">[1]!table_weight[Marking]*(('F+ , F-'!AD$2-[1]!tbl_gk[[#This Row],[Marking]])/('F+ , F-'!AD$2-'F+ , F-'!AD$3))</f>
        <v>3.4704616390043845E-2</v>
      </c>
      <c r="AE1504" s="1" cm="1">
        <f t="array" ref="AE1504">[1]!table_weight[StandingTackle]*(('F+ , F-'!AE$2-[1]!tbl_gk[[#This Row],[StandingTackle]])/('F+ , F-'!AE$2-'F+ , F-'!AE$3))</f>
        <v>2.6900228972187096E-2</v>
      </c>
      <c r="AF1504" s="1" cm="1">
        <f t="array" ref="AF1504">[1]!table_weight[SlidingTackle]*(('F+ , F-'!AF$2-[1]!tbl_gk[[#This Row],[SlidingTackle]])/('F+ , F-'!AF$2-'F+ , F-'!AF$3))</f>
        <v>1.0461200155850536E-2</v>
      </c>
      <c r="AG1504" s="1" cm="1">
        <f t="array" ref="AG1504">[1]!table_weight[GKDiving]*(('F+ , F-'!AG$2-[1]!tbl_gk[[#This Row],[GKDiving]])/('F+ , F-'!AG$2-'F+ , F-'!AG$3))</f>
        <v>4.6119181624581652E-2</v>
      </c>
      <c r="AH1504" s="1" cm="1">
        <f t="array" ref="AH1504">[1]!table_weight[GKHandling]*(('F+ , F-'!AH$2-[1]!tbl_gk[[#This Row],[GKHandling]])/('F+ , F-'!AH$2-'F+ , F-'!AH$3))</f>
        <v>4.9906747265247783E-2</v>
      </c>
      <c r="AI1504" s="1" cm="1">
        <f t="array" ref="AI1504">[1]!table_weight[GKKicking]*(('F+ , F-'!AI$2-[1]!tbl_gk[[#This Row],[GKKicking]])/('F+ , F-'!AI$2-'F+ , F-'!AI$3))</f>
        <v>2.5044113173106158E-2</v>
      </c>
      <c r="AJ1504" s="1" cm="1">
        <f t="array" ref="AJ1504">[1]!table_weight[GKPositioning]*(('F+ , F-'!AJ$2-[1]!tbl_gk[[#This Row],[GKPositioning]])/('F+ , F-'!AJ$2-'F+ , F-'!AJ$3))</f>
        <v>1.8290000234022125E-2</v>
      </c>
      <c r="AK1504" s="1" cm="1">
        <f t="array" ref="AK1504">[1]!table_weight[GKReflexes]*(('F+ , F-'!AK$2-[1]!tbl_gk[[#This Row],[GKReflexes]])/('F+ , F-'!AK$2-'F+ , F-'!AK$3))</f>
        <v>4.3727816651455198E-2</v>
      </c>
    </row>
    <row r="1505" spans="1:37" x14ac:dyDescent="0.55000000000000004">
      <c r="A1505" s="8">
        <f>[1]!tbl_gk[[#This Row],[ID]]</f>
        <v>258192</v>
      </c>
      <c r="B1505" s="2" cm="1">
        <f t="array" ref="B1505">[1]!table_weight[ValueEUR]*(('F+ , F-'!B$2-[1]!tbl_gk[[#This Row],[ValueEUR]])/('F+ , F-'!B$2-'F+ , F-'!B$3))</f>
        <v>5.2781669378639128E-5</v>
      </c>
      <c r="C1505" s="2" cm="1">
        <f t="array" ref="C1505">[1]!table_weight[WageEUR]*(('F+ , F-'!C$2-[1]!tbl_gk[[#This Row],[WageEUR]])/('F+ , F-'!C$2-'F+ , F-'!C$3))</f>
        <v>7.04176835569527E-5</v>
      </c>
      <c r="D1505" s="2" cm="1">
        <f t="array" ref="D1505">[1]!table_weight[Crossing]*(('F+ , F-'!D$2-[1]!tbl_gk[[#This Row],[Crossing]])/('F+ , F-'!D$2-'F+ , F-'!D$3))</f>
        <v>3.3625286215233793E-2</v>
      </c>
      <c r="E1505" s="2" cm="1">
        <f t="array" ref="E1505">[1]!table_weight[Finishing]*(('F+ , F-'!E$2-[1]!tbl_gk[[#This Row],[Finishing]])/('F+ , F-'!E$2-'F+ , F-'!E$3))</f>
        <v>2.096326437480962E-2</v>
      </c>
      <c r="F1505" s="2" cm="1">
        <f t="array" ref="F1505">[1]!table_weight[HeadingAccuracy]*(('F+ , F-'!F$2-[1]!tbl_gk[[#This Row],[HeadingAccuracy]])/('F+ , F-'!F$2-'F+ , F-'!F$3))</f>
        <v>1.0439222844598752E-2</v>
      </c>
      <c r="G1505" s="2" cm="1">
        <f t="array" ref="G1505">[1]!table_weight[ShortPassing]*(('F+ , F-'!G$2-[1]!tbl_gk[[#This Row],[ShortPassing]])/('F+ , F-'!G$2-'F+ , F-'!G$3))</f>
        <v>5.2034601718605494E-2</v>
      </c>
      <c r="H1505" s="2" cm="1">
        <f t="array" ref="H1505">[1]!table_weight[Volleys]*(('F+ , F-'!H$2-[1]!tbl_gk[[#This Row],[Volleys]])/('F+ , F-'!H$2-'F+ , F-'!H$3))</f>
        <v>2.3147841959762173E-3</v>
      </c>
      <c r="I1505" s="2" cm="1">
        <f t="array" ref="I1505">[1]!table_weight[Dribbling]*(('F+ , F-'!I$2-[1]!tbl_gk[[#This Row],[Dribbling]])/('F+ , F-'!I$2-'F+ , F-'!I$3))</f>
        <v>1.9557564431309422E-2</v>
      </c>
      <c r="J1505" s="2" cm="1">
        <f t="array" ref="J1505">[1]!table_weight[Curve]*(('F+ , F-'!J$2-[1]!tbl_gk[[#This Row],[Curve]])/('F+ , F-'!J$2-'F+ , F-'!J$3))</f>
        <v>9.295879390190295E-3</v>
      </c>
      <c r="K1505" s="2" cm="1">
        <f t="array" ref="K1505">[1]!table_weight[FKAccuracy]*(('F+ , F-'!K$2-[1]!tbl_gk[[#This Row],[FKAccuracy]])/('F+ , F-'!K$2-'F+ , F-'!K$3))</f>
        <v>9.4310921813203358E-3</v>
      </c>
      <c r="L1505" s="2" cm="1">
        <f t="array" ref="L1505">[1]!table_weight[LongPassing]*(('F+ , F-'!L$2-[1]!tbl_gk[[#This Row],[LongPassing]])/('F+ , F-'!L$2-'F+ , F-'!L$3))</f>
        <v>2.4364084503410925E-2</v>
      </c>
      <c r="M1505" s="2" cm="1">
        <f t="array" ref="M1505">[1]!table_weight[BallControl]*(('F+ , F-'!M$2-[1]!tbl_gk[[#This Row],[BallControl]])/('F+ , F-'!M$2-'F+ , F-'!M$3))</f>
        <v>1.6080664087965525E-2</v>
      </c>
      <c r="N1505" s="2" cm="1">
        <f t="array" ref="N1505">[1]!table_weight[Acceleration]*(('F+ , F-'!N$2-[1]!tbl_gk[[#This Row],[Acceleration]])/('F+ , F-'!N$2-'F+ , F-'!N$3))</f>
        <v>8.5685141108466402E-3</v>
      </c>
      <c r="O1505" s="2" cm="1">
        <f t="array" ref="O1505">[1]!table_weight[SprintSpeed]*(('F+ , F-'!O$2-[1]!tbl_gk[[#This Row],[SprintSpeed]])/('F+ , F-'!O$2-'F+ , F-'!O$3))</f>
        <v>1.124429571037419E-2</v>
      </c>
      <c r="P1505" s="2" cm="1">
        <f t="array" ref="P1505">[1]!table_weight[Agility]*(('F+ , F-'!P$2-[1]!tbl_gk[[#This Row],[Agility]])/('F+ , F-'!P$2-'F+ , F-'!P$3))</f>
        <v>5.6165313238632194E-3</v>
      </c>
      <c r="Q1505" s="2" cm="1">
        <f t="array" ref="Q1505">[1]!table_weight[Reactions]*(('F+ , F-'!Q$2-[1]!tbl_gk[[#This Row],[Reactions]])/('F+ , F-'!Q$2-'F+ , F-'!Q$3))</f>
        <v>2.4235174003392843E-3</v>
      </c>
      <c r="R1505" s="2" cm="1">
        <f t="array" ref="R1505">[1]!table_weight[Balance]*(('F+ , F-'!R$2-[1]!tbl_gk[[#This Row],[Balance]])/('F+ , F-'!R$2-'F+ , F-'!R$3))</f>
        <v>1.3038376287539614E-3</v>
      </c>
      <c r="S1505" s="2" cm="1">
        <f t="array" ref="S1505">[1]!table_weight[ShotPower]*(('F+ , F-'!S$2-[1]!tbl_gk[[#This Row],[ShotPower]])/('F+ , F-'!S$2-'F+ , F-'!S$3))</f>
        <v>8.3106398450658349E-3</v>
      </c>
      <c r="T1505" s="2" cm="1">
        <f t="array" ref="T1505">[1]!table_weight[Jumping]*(('F+ , F-'!T$2-[1]!tbl_gk[[#This Row],[Jumping]])/('F+ , F-'!T$2-'F+ , F-'!T$3))</f>
        <v>1.8891625857483504E-3</v>
      </c>
      <c r="U1505" s="2" cm="1">
        <f t="array" ref="U1505">[1]!table_weight[Stamina]*(('F+ , F-'!U$2-[1]!tbl_gk[[#This Row],[Stamina]])/('F+ , F-'!U$2-'F+ , F-'!U$3))</f>
        <v>2.4902597721228249E-2</v>
      </c>
      <c r="V1505" s="2" cm="1">
        <f t="array" ref="V1505">[1]!table_weight[Strength]*(('F+ , F-'!V$2-[1]!tbl_gk[[#This Row],[Strength]])/('F+ , F-'!V$2-'F+ , F-'!V$3))</f>
        <v>3.1056687962681212E-2</v>
      </c>
      <c r="W1505" s="2" cm="1">
        <f t="array" ref="W1505">[1]!table_weight[LongShots]*(('F+ , F-'!W$2-[1]!tbl_gk[[#This Row],[LongShots]])/('F+ , F-'!W$2-'F+ , F-'!W$3))</f>
        <v>9.3494698256990638E-3</v>
      </c>
      <c r="X1505" s="2" cm="1">
        <f t="array" ref="X1505">[1]!table_weight[Aggression]*(('F+ , F-'!X$2-[1]!tbl_gk[[#This Row],[Aggression]])/('F+ , F-'!X$2-'F+ , F-'!X$3))</f>
        <v>1.5819896562214757E-2</v>
      </c>
      <c r="Y1505" s="2" cm="1">
        <f t="array" ref="Y1505">[1]!table_weight[Interceptions]*(('F+ , F-'!Y$2-[1]!tbl_gk[[#This Row],[Interceptions]])/('F+ , F-'!Y$2-'F+ , F-'!Y$3))</f>
        <v>2.4239366214775633E-2</v>
      </c>
      <c r="Z1505" s="2" cm="1">
        <f t="array" ref="Z1505">[1]!table_weight[Positioning]*(('F+ , F-'!Z$2-[1]!tbl_gk[[#This Row],[Positioning]])/('F+ , F-'!Z$2-'F+ , F-'!Z$3))</f>
        <v>2.3662238447756888E-3</v>
      </c>
      <c r="AA1505" s="2" cm="1">
        <f t="array" ref="AA1505">[1]!table_weight[Vision]*(('F+ , F-'!AA$2-[1]!tbl_gk[[#This Row],[Vision]])/('F+ , F-'!AA$2-'F+ , F-'!AA$3))</f>
        <v>2.6265084677010397E-2</v>
      </c>
      <c r="AB1505" s="2" cm="1">
        <f t="array" ref="AB1505">[1]!table_weight[Penalties]*(('F+ , F-'!AB$2-[1]!tbl_gk[[#This Row],[Penalties]])/('F+ , F-'!AB$2-'F+ , F-'!AB$3))</f>
        <v>2.427119311369181E-3</v>
      </c>
      <c r="AC1505" s="2" cm="1">
        <f t="array" ref="AC1505">[1]!table_weight[Composure]*(('F+ , F-'!AC$2-[1]!tbl_gk[[#This Row],[Composure]])/('F+ , F-'!AC$2-'F+ , F-'!AC$3))</f>
        <v>2.5619265687797138E-3</v>
      </c>
      <c r="AD1505" s="2" cm="1">
        <f t="array" ref="AD1505">[1]!table_weight[Marking]*(('F+ , F-'!AD$2-[1]!tbl_gk[[#This Row],[Marking]])/('F+ , F-'!AD$2-'F+ , F-'!AD$3))</f>
        <v>3.7859581516411465E-2</v>
      </c>
      <c r="AE1505" s="2" cm="1">
        <f t="array" ref="AE1505">[1]!table_weight[StandingTackle]*(('F+ , F-'!AE$2-[1]!tbl_gk[[#This Row],[StandingTackle]])/('F+ , F-'!AE$2-'F+ , F-'!AE$3))</f>
        <v>3.362528621523387E-2</v>
      </c>
      <c r="AF1505" s="2" cm="1">
        <f t="array" ref="AF1505">[1]!table_weight[SlidingTackle]*(('F+ , F-'!AF$2-[1]!tbl_gk[[#This Row],[SlidingTackle]])/('F+ , F-'!AF$2-'F+ , F-'!AF$3))</f>
        <v>9.7139715732897855E-3</v>
      </c>
      <c r="AG1505" s="2" cm="1">
        <f t="array" ref="AG1505">[1]!table_weight[GKDiving]*(('F+ , F-'!AG$2-[1]!tbl_gk[[#This Row],[GKDiving]])/('F+ , F-'!AG$2-'F+ , F-'!AG$3))</f>
        <v>6.8324713517898747E-2</v>
      </c>
      <c r="AH1505" s="2" cm="1">
        <f t="array" ref="AH1505">[1]!table_weight[GKHandling]*(('F+ , F-'!AH$2-[1]!tbl_gk[[#This Row],[GKHandling]])/('F+ , F-'!AH$2-'F+ , F-'!AH$3))</f>
        <v>7.4860120897871668E-2</v>
      </c>
      <c r="AI1505" s="2" cm="1">
        <f t="array" ref="AI1505">[1]!table_weight[GKKicking]*(('F+ , F-'!AI$2-[1]!tbl_gk[[#This Row],[GKKicking]])/('F+ , F-'!AI$2-'F+ , F-'!AI$3))</f>
        <v>3.8460602372984459E-2</v>
      </c>
      <c r="AJ1505" s="2" cm="1">
        <f t="array" ref="AJ1505">[1]!table_weight[GKPositioning]*(('F+ , F-'!AJ$2-[1]!tbl_gk[[#This Row],[GKPositioning]])/('F+ , F-'!AJ$2-'F+ , F-'!AJ$3))</f>
        <v>2.3335517539959265E-2</v>
      </c>
      <c r="AK1505" s="2" cm="1">
        <f t="array" ref="AK1505">[1]!table_weight[GKReflexes]*(('F+ , F-'!AK$2-[1]!tbl_gk[[#This Row],[GKReflexes]])/('F+ , F-'!AK$2-'F+ , F-'!AK$3))</f>
        <v>5.8303755535273602E-2</v>
      </c>
    </row>
    <row r="1506" spans="1:37" x14ac:dyDescent="0.55000000000000004">
      <c r="A1506" s="7">
        <f>[1]!tbl_gk[[#This Row],[ID]]</f>
        <v>258200</v>
      </c>
      <c r="B1506" s="1" cm="1">
        <f t="array" ref="B1506">[1]!table_weight[ValueEUR]*(('F+ , F-'!B$2-[1]!tbl_gk[[#This Row],[ValueEUR]])/('F+ , F-'!B$2-'F+ , F-'!B$3))</f>
        <v>1.4383776567512181E-4</v>
      </c>
      <c r="C1506" s="1" cm="1">
        <f t="array" ref="C1506">[1]!table_weight[WageEUR]*(('F+ , F-'!C$2-[1]!tbl_gk[[#This Row],[WageEUR]])/('F+ , F-'!C$2-'F+ , F-'!C$3))</f>
        <v>7.8241870618836313E-5</v>
      </c>
      <c r="D1506" s="1" cm="1">
        <f t="array" ref="D1506">[1]!table_weight[Crossing]*(('F+ , F-'!D$2-[1]!tbl_gk[[#This Row],[Crossing]])/('F+ , F-'!D$2-'F+ , F-'!D$3))</f>
        <v>3.4746129089074922E-2</v>
      </c>
      <c r="E1506" s="1" cm="1">
        <f t="array" ref="E1506">[1]!table_weight[Finishing]*(('F+ , F-'!E$2-[1]!tbl_gk[[#This Row],[Finishing]])/('F+ , F-'!E$2-'F+ , F-'!E$3))</f>
        <v>1.9965013690294877E-2</v>
      </c>
      <c r="F1506" s="1" cm="1">
        <f t="array" ref="F1506">[1]!table_weight[HeadingAccuracy]*(('F+ , F-'!F$2-[1]!tbl_gk[[#This Row],[HeadingAccuracy]])/('F+ , F-'!F$2-'F+ , F-'!F$3))</f>
        <v>1.00216539308148E-2</v>
      </c>
      <c r="G1506" s="1" cm="1">
        <f t="array" ref="G1506">[1]!table_weight[ShortPassing]*(('F+ , F-'!G$2-[1]!tbl_gk[[#This Row],[ShortPassing]])/('F+ , F-'!G$2-'F+ , F-'!G$3))</f>
        <v>4.5002898783658811E-2</v>
      </c>
      <c r="H1506" s="1" cm="1">
        <f t="array" ref="H1506">[1]!table_weight[Volleys]*(('F+ , F-'!H$2-[1]!tbl_gk[[#This Row],[Volleys]])/('F+ , F-'!H$2-'F+ , F-'!H$3))</f>
        <v>2.1990449861774069E-3</v>
      </c>
      <c r="I1506" s="1" cm="1">
        <f t="array" ref="I1506">[1]!table_weight[Dribbling]*(('F+ , F-'!I$2-[1]!tbl_gk[[#This Row],[Dribbling]])/('F+ , F-'!I$2-'F+ , F-'!I$3))</f>
        <v>1.9557564431309422E-2</v>
      </c>
      <c r="J1506" s="1" cm="1">
        <f t="array" ref="J1506">[1]!table_weight[Curve]*(('F+ , F-'!J$2-[1]!tbl_gk[[#This Row],[Curve]])/('F+ , F-'!J$2-'F+ , F-'!J$3))</f>
        <v>9.4648953791028455E-3</v>
      </c>
      <c r="K1506" s="1" cm="1">
        <f t="array" ref="K1506">[1]!table_weight[FKAccuracy]*(('F+ , F-'!K$2-[1]!tbl_gk[[#This Row],[FKAccuracy]])/('F+ , F-'!K$2-'F+ , F-'!K$3))</f>
        <v>9.4310921813203358E-3</v>
      </c>
      <c r="L1506" s="1" cm="1">
        <f t="array" ref="L1506">[1]!table_weight[LongPassing]*(('F+ , F-'!L$2-[1]!tbl_gk[[#This Row],[LongPassing]])/('F+ , F-'!L$2-'F+ , F-'!L$3))</f>
        <v>2.2198388103107734E-2</v>
      </c>
      <c r="M1506" s="1" cm="1">
        <f t="array" ref="M1506">[1]!table_weight[BallControl]*(('F+ , F-'!M$2-[1]!tbl_gk[[#This Row],[BallControl]])/('F+ , F-'!M$2-'F+ , F-'!M$3))</f>
        <v>1.1299926115867666E-2</v>
      </c>
      <c r="N1506" s="1" cm="1">
        <f t="array" ref="N1506">[1]!table_weight[Acceleration]*(('F+ , F-'!N$2-[1]!tbl_gk[[#This Row],[Acceleration]])/('F+ , F-'!N$2-'F+ , F-'!N$3))</f>
        <v>8.7940013242899726E-3</v>
      </c>
      <c r="O1506" s="1" cm="1">
        <f t="array" ref="O1506">[1]!table_weight[SprintSpeed]*(('F+ , F-'!O$2-[1]!tbl_gk[[#This Row],[SprintSpeed]])/('F+ , F-'!O$2-'F+ , F-'!O$3))</f>
        <v>1.0119866139336769E-2</v>
      </c>
      <c r="P1506" s="1" cm="1">
        <f t="array" ref="P1506">[1]!table_weight[Agility]*(('F+ , F-'!P$2-[1]!tbl_gk[[#This Row],[Agility]])/('F+ , F-'!P$2-'F+ , F-'!P$3))</f>
        <v>3.6273431466616623E-3</v>
      </c>
      <c r="Q1506" s="1" cm="1">
        <f t="array" ref="Q1506">[1]!table_weight[Reactions]*(('F+ , F-'!Q$2-[1]!tbl_gk[[#This Row],[Reactions]])/('F+ , F-'!Q$2-'F+ , F-'!Q$3))</f>
        <v>2.0625680002887528E-3</v>
      </c>
      <c r="R1506" s="1" cm="1">
        <f t="array" ref="R1506">[1]!table_weight[Balance]*(('F+ , F-'!R$2-[1]!tbl_gk[[#This Row],[Balance]])/('F+ , F-'!R$2-'F+ , F-'!R$3))</f>
        <v>1.5521876532785257E-3</v>
      </c>
      <c r="S1506" s="1" cm="1">
        <f t="array" ref="S1506">[1]!table_weight[ShotPower]*(('F+ , F-'!S$2-[1]!tbl_gk[[#This Row],[ShotPower]])/('F+ , F-'!S$2-'F+ , F-'!S$3))</f>
        <v>5.1941499031661464E-3</v>
      </c>
      <c r="T1506" s="1" cm="1">
        <f t="array" ref="T1506">[1]!table_weight[Jumping]*(('F+ , F-'!T$2-[1]!tbl_gk[[#This Row],[Jumping]])/('F+ , F-'!T$2-'F+ , F-'!T$3))</f>
        <v>2.1467756656231253E-3</v>
      </c>
      <c r="U1506" s="1" cm="1">
        <f t="array" ref="U1506">[1]!table_weight[Stamina]*(('F+ , F-'!U$2-[1]!tbl_gk[[#This Row],[Stamina]])/('F+ , F-'!U$2-'F+ , F-'!U$3))</f>
        <v>1.7174205324984999E-2</v>
      </c>
      <c r="V1506" s="1" cm="1">
        <f t="array" ref="V1506">[1]!table_weight[Strength]*(('F+ , F-'!V$2-[1]!tbl_gk[[#This Row],[Strength]])/('F+ , F-'!V$2-'F+ , F-'!V$3))</f>
        <v>3.2831355846262997E-2</v>
      </c>
      <c r="W1506" s="1" cm="1">
        <f t="array" ref="W1506">[1]!table_weight[LongShots]*(('F+ , F-'!W$2-[1]!tbl_gk[[#This Row],[LongShots]])/('F+ , F-'!W$2-'F+ , F-'!W$3))</f>
        <v>9.6091773208573719E-3</v>
      </c>
      <c r="X1506" s="1" cm="1">
        <f t="array" ref="X1506">[1]!table_weight[Aggression]*(('F+ , F-'!X$2-[1]!tbl_gk[[#This Row],[Aggression]])/('F+ , F-'!X$2-'F+ , F-'!X$3))</f>
        <v>1.034377852144811E-2</v>
      </c>
      <c r="Y1506" s="1" cm="1">
        <f t="array" ref="Y1506">[1]!table_weight[Interceptions]*(('F+ , F-'!Y$2-[1]!tbl_gk[[#This Row],[Interceptions]])/('F+ , F-'!Y$2-'F+ , F-'!Y$3))</f>
        <v>2.4239366214775633E-2</v>
      </c>
      <c r="Z1506" s="1" cm="1">
        <f t="array" ref="Z1506">[1]!table_weight[Positioning]*(('F+ , F-'!Z$2-[1]!tbl_gk[[#This Row],[Positioning]])/('F+ , F-'!Z$2-'F+ , F-'!Z$3))</f>
        <v>1.6267788932832863E-3</v>
      </c>
      <c r="AA1506" s="1" cm="1">
        <f t="array" ref="AA1506">[1]!table_weight[Vision]*(('F+ , F-'!AA$2-[1]!tbl_gk[[#This Row],[Vision]])/('F+ , F-'!AA$2-'F+ , F-'!AA$3))</f>
        <v>3.1234154751039387E-2</v>
      </c>
      <c r="AB1506" s="1" cm="1">
        <f t="array" ref="AB1506">[1]!table_weight[Penalties]*(('F+ , F-'!AB$2-[1]!tbl_gk[[#This Row],[Penalties]])/('F+ , F-'!AB$2-'F+ , F-'!AB$3))</f>
        <v>2.4662663970364263E-3</v>
      </c>
      <c r="AC1506" s="1" cm="1">
        <f t="array" ref="AC1506">[1]!table_weight[Composure]*(('F+ , F-'!AC$2-[1]!tbl_gk[[#This Row],[Composure]])/('F+ , F-'!AC$2-'F+ , F-'!AC$3))</f>
        <v>1.441083694938589E-3</v>
      </c>
      <c r="AD1506" s="1" cm="1">
        <f t="array" ref="AD1506">[1]!table_weight[Marking]*(('F+ , F-'!AD$2-[1]!tbl_gk[[#This Row],[Marking]])/('F+ , F-'!AD$2-'F+ , F-'!AD$3))</f>
        <v>3.3127133826860035E-2</v>
      </c>
      <c r="AE1506" s="1" cm="1">
        <f t="array" ref="AE1506">[1]!table_weight[StandingTackle]*(('F+ , F-'!AE$2-[1]!tbl_gk[[#This Row],[StandingTackle]])/('F+ , F-'!AE$2-'F+ , F-'!AE$3))</f>
        <v>2.241685747682258E-2</v>
      </c>
      <c r="AF1506" s="1" cm="1">
        <f t="array" ref="AF1506">[1]!table_weight[SlidingTackle]*(('F+ , F-'!AF$2-[1]!tbl_gk[[#This Row],[SlidingTackle]])/('F+ , F-'!AF$2-'F+ , F-'!AF$3))</f>
        <v>8.2195144081682794E-3</v>
      </c>
      <c r="AG1506" s="1" cm="1">
        <f t="array" ref="AG1506">[1]!table_weight[GKDiving]*(('F+ , F-'!AG$2-[1]!tbl_gk[[#This Row],[GKDiving]])/('F+ , F-'!AG$2-'F+ , F-'!AG$3))</f>
        <v>4.7827299462529123E-2</v>
      </c>
      <c r="AH1506" s="1" cm="1">
        <f t="array" ref="AH1506">[1]!table_weight[GKHandling]*(('F+ , F-'!AH$2-[1]!tbl_gk[[#This Row],[GKHandling]])/('F+ , F-'!AH$2-'F+ , F-'!AH$3))</f>
        <v>5.7036282588854605E-2</v>
      </c>
      <c r="AI1506" s="1" cm="1">
        <f t="array" ref="AI1506">[1]!table_weight[GKKicking]*(('F+ , F-'!AI$2-[1]!tbl_gk[[#This Row],[GKKicking]])/('F+ , F-'!AI$2-'F+ , F-'!AI$3))</f>
        <v>2.3255247946455719E-2</v>
      </c>
      <c r="AJ1506" s="1" cm="1">
        <f t="array" ref="AJ1506">[1]!table_weight[GKPositioning]*(('F+ , F-'!AJ$2-[1]!tbl_gk[[#This Row],[GKPositioning]])/('F+ , F-'!AJ$2-'F+ , F-'!AJ$3))</f>
        <v>2.0182069223748555E-2</v>
      </c>
      <c r="AK1506" s="1" cm="1">
        <f t="array" ref="AK1506">[1]!table_weight[GKReflexes]*(('F+ , F-'!AK$2-[1]!tbl_gk[[#This Row],[GKReflexes]])/('F+ , F-'!AK$2-'F+ , F-'!AK$3))</f>
        <v>5.4659770814318998E-2</v>
      </c>
    </row>
    <row r="1507" spans="1:37" x14ac:dyDescent="0.55000000000000004">
      <c r="A1507" s="8">
        <f>[1]!tbl_gk[[#This Row],[ID]]</f>
        <v>258209</v>
      </c>
      <c r="B1507" s="2" cm="1">
        <f t="array" ref="B1507">[1]!table_weight[ValueEUR]*(('F+ , F-'!B$2-[1]!tbl_gk[[#This Row],[ValueEUR]])/('F+ , F-'!B$2-'F+ , F-'!B$3))</f>
        <v>1.9013747565638421E-4</v>
      </c>
      <c r="C1507" s="2" cm="1">
        <f t="array" ref="C1507">[1]!table_weight[WageEUR]*(('F+ , F-'!C$2-[1]!tbl_gk[[#This Row],[WageEUR]])/('F+ , F-'!C$2-'F+ , F-'!C$3))</f>
        <v>0</v>
      </c>
      <c r="D1507" s="2" cm="1">
        <f t="array" ref="D1507">[1]!table_weight[Crossing]*(('F+ , F-'!D$2-[1]!tbl_gk[[#This Row],[Crossing]])/('F+ , F-'!D$2-'F+ , F-'!D$3))</f>
        <v>3.2504443341392672E-2</v>
      </c>
      <c r="E1507" s="2" cm="1">
        <f t="array" ref="E1507">[1]!table_weight[Finishing]*(('F+ , F-'!E$2-[1]!tbl_gk[[#This Row],[Finishing]])/('F+ , F-'!E$2-'F+ , F-'!E$3))</f>
        <v>1.8966763005780131E-2</v>
      </c>
      <c r="F1507" s="2" cm="1">
        <f t="array" ref="F1507">[1]!table_weight[HeadingAccuracy]*(('F+ , F-'!F$2-[1]!tbl_gk[[#This Row],[HeadingAccuracy]])/('F+ , F-'!F$2-'F+ , F-'!F$3))</f>
        <v>1.00216539308148E-2</v>
      </c>
      <c r="G1507" s="2" cm="1">
        <f t="array" ref="G1507">[1]!table_weight[ShortPassing]*(('F+ , F-'!G$2-[1]!tbl_gk[[#This Row],[ShortPassing]])/('F+ , F-'!G$2-'F+ , F-'!G$3))</f>
        <v>3.9377536435701459E-2</v>
      </c>
      <c r="H1507" s="2" cm="1">
        <f t="array" ref="H1507">[1]!table_weight[Volleys]*(('F+ , F-'!H$2-[1]!tbl_gk[[#This Row],[Volleys]])/('F+ , F-'!H$2-'F+ , F-'!H$3))</f>
        <v>1.2731313077869197E-3</v>
      </c>
      <c r="I1507" s="2" cm="1">
        <f t="array" ref="I1507">[1]!table_weight[Dribbling]*(('F+ , F-'!I$2-[1]!tbl_gk[[#This Row],[Dribbling]])/('F+ , F-'!I$2-'F+ , F-'!I$3))</f>
        <v>2.2491199096005835E-2</v>
      </c>
      <c r="J1507" s="2" cm="1">
        <f t="array" ref="J1507">[1]!table_weight[Curve]*(('F+ , F-'!J$2-[1]!tbl_gk[[#This Row],[Curve]])/('F+ , F-'!J$2-'F+ , F-'!J$3))</f>
        <v>9.1268634012777444E-3</v>
      </c>
      <c r="K1507" s="2" cm="1">
        <f t="array" ref="K1507">[1]!table_weight[FKAccuracy]*(('F+ , F-'!K$2-[1]!tbl_gk[[#This Row],[FKAccuracy]])/('F+ , F-'!K$2-'F+ , F-'!K$3))</f>
        <v>8.9747490112564478E-3</v>
      </c>
      <c r="L1507" s="2" cm="1">
        <f t="array" ref="L1507">[1]!table_weight[LongPassing]*(('F+ , F-'!L$2-[1]!tbl_gk[[#This Row],[LongPassing]])/('F+ , F-'!L$2-'F+ , F-'!L$3))</f>
        <v>1.7866995302501344E-2</v>
      </c>
      <c r="M1507" s="2" cm="1">
        <f t="array" ref="M1507">[1]!table_weight[BallControl]*(('F+ , F-'!M$2-[1]!tbl_gk[[#This Row],[BallControl]])/('F+ , F-'!M$2-'F+ , F-'!M$3))</f>
        <v>1.3907601373375588E-2</v>
      </c>
      <c r="N1507" s="2" cm="1">
        <f t="array" ref="N1507">[1]!table_weight[Acceleration]*(('F+ , F-'!N$2-[1]!tbl_gk[[#This Row],[Acceleration]])/('F+ , F-'!N$2-'F+ , F-'!N$3))</f>
        <v>6.0881547629699816E-3</v>
      </c>
      <c r="O1507" s="2" cm="1">
        <f t="array" ref="O1507">[1]!table_weight[SprintSpeed]*(('F+ , F-'!O$2-[1]!tbl_gk[[#This Row],[SprintSpeed]])/('F+ , F-'!O$2-'F+ , F-'!O$3))</f>
        <v>7.589899604502578E-3</v>
      </c>
      <c r="P1507" s="2" cm="1">
        <f t="array" ref="P1507">[1]!table_weight[Agility]*(('F+ , F-'!P$2-[1]!tbl_gk[[#This Row],[Agility]])/('F+ , F-'!P$2-'F+ , F-'!P$3))</f>
        <v>3.1592988696730611E-3</v>
      </c>
      <c r="Q1507" s="2" cm="1">
        <f t="array" ref="Q1507">[1]!table_weight[Reactions]*(('F+ , F-'!Q$2-[1]!tbl_gk[[#This Row],[Reactions]])/('F+ , F-'!Q$2-'F+ , F-'!Q$3))</f>
        <v>2.0625680002887528E-3</v>
      </c>
      <c r="R1507" s="2" cm="1">
        <f t="array" ref="R1507">[1]!table_weight[Balance]*(('F+ , F-'!R$2-[1]!tbl_gk[[#This Row],[Balance]])/('F+ , F-'!R$2-'F+ , F-'!R$3))</f>
        <v>4.3461254291798717E-4</v>
      </c>
      <c r="S1507" s="2" cm="1">
        <f t="array" ref="S1507">[1]!table_weight[ShotPower]*(('F+ , F-'!S$2-[1]!tbl_gk[[#This Row],[ShotPower]])/('F+ , F-'!S$2-'F+ , F-'!S$3))</f>
        <v>6.2329798837993753E-3</v>
      </c>
      <c r="T1507" s="2" cm="1">
        <f t="array" ref="T1507">[1]!table_weight[Jumping]*(('F+ , F-'!T$2-[1]!tbl_gk[[#This Row],[Jumping]])/('F+ , F-'!T$2-'F+ , F-'!T$3))</f>
        <v>1.3739364259988001E-3</v>
      </c>
      <c r="U1507" s="2" cm="1">
        <f t="array" ref="U1507">[1]!table_weight[Stamina]*(('F+ , F-'!U$2-[1]!tbl_gk[[#This Row],[Stamina]])/('F+ , F-'!U$2-'F+ , F-'!U$3))</f>
        <v>6.0109718637447497E-3</v>
      </c>
      <c r="V1507" s="2" cm="1">
        <f t="array" ref="V1507">[1]!table_weight[Strength]*(('F+ , F-'!V$2-[1]!tbl_gk[[#This Row],[Strength]])/('F+ , F-'!V$2-'F+ , F-'!V$3))</f>
        <v>2.662001825372675E-2</v>
      </c>
      <c r="W1507" s="2" cm="1">
        <f t="array" ref="W1507">[1]!table_weight[LongShots]*(('F+ , F-'!W$2-[1]!tbl_gk[[#This Row],[LongShots]])/('F+ , F-'!W$2-'F+ , F-'!W$3))</f>
        <v>9.6091773208573719E-3</v>
      </c>
      <c r="X1507" s="2" cm="1">
        <f t="array" ref="X1507">[1]!table_weight[Aggression]*(('F+ , F-'!X$2-[1]!tbl_gk[[#This Row],[Aggression]])/('F+ , F-'!X$2-'F+ , F-'!X$3))</f>
        <v>6.0845756008518293E-3</v>
      </c>
      <c r="Y1507" s="2" cm="1">
        <f t="array" ref="Y1507">[1]!table_weight[Interceptions]*(('F+ , F-'!Y$2-[1]!tbl_gk[[#This Row],[Interceptions]])/('F+ , F-'!Y$2-'F+ , F-'!Y$3))</f>
        <v>2.0776599612664828E-2</v>
      </c>
      <c r="Z1507" s="2" cm="1">
        <f t="array" ref="Z1507">[1]!table_weight[Positioning]*(('F+ , F-'!Z$2-[1]!tbl_gk[[#This Row],[Positioning]])/('F+ , F-'!Z$2-'F+ , F-'!Z$3))</f>
        <v>1.9225568738802474E-3</v>
      </c>
      <c r="AA1507" s="2" cm="1">
        <f t="array" ref="AA1507">[1]!table_weight[Vision]*(('F+ , F-'!AA$2-[1]!tbl_gk[[#This Row],[Vision]])/('F+ , F-'!AA$2-'F+ , F-'!AA$3))</f>
        <v>2.1296014602981403E-2</v>
      </c>
      <c r="AB1507" s="2" cm="1">
        <f t="array" ref="AB1507">[1]!table_weight[Penalties]*(('F+ , F-'!AB$2-[1]!tbl_gk[[#This Row],[Penalties]])/('F+ , F-'!AB$2-'F+ , F-'!AB$3))</f>
        <v>2.1922367973657118E-3</v>
      </c>
      <c r="AC1507" s="2" cm="1">
        <f t="array" ref="AC1507">[1]!table_weight[Composure]*(('F+ , F-'!AC$2-[1]!tbl_gk[[#This Row],[Composure]])/('F+ , F-'!AC$2-'F+ , F-'!AC$3))</f>
        <v>1.1742163440240354E-3</v>
      </c>
      <c r="AD1507" s="2" cm="1">
        <f t="array" ref="AD1507">[1]!table_weight[Marking]*(('F+ , F-'!AD$2-[1]!tbl_gk[[#This Row],[Marking]])/('F+ , F-'!AD$2-'F+ , F-'!AD$3))</f>
        <v>3.4704616390043845E-2</v>
      </c>
      <c r="AE1507" s="2" cm="1">
        <f t="array" ref="AE1507">[1]!table_weight[StandingTackle]*(('F+ , F-'!AE$2-[1]!tbl_gk[[#This Row],[StandingTackle]])/('F+ , F-'!AE$2-'F+ , F-'!AE$3))</f>
        <v>2.9141914719869356E-2</v>
      </c>
      <c r="AF1507" s="2" cm="1">
        <f t="array" ref="AF1507">[1]!table_weight[SlidingTackle]*(('F+ , F-'!AF$2-[1]!tbl_gk[[#This Row],[SlidingTackle]])/('F+ , F-'!AF$2-'F+ , F-'!AF$3))</f>
        <v>9.7139715732897855E-3</v>
      </c>
      <c r="AG1507" s="2" cm="1">
        <f t="array" ref="AG1507">[1]!table_weight[GKDiving]*(('F+ , F-'!AG$2-[1]!tbl_gk[[#This Row],[GKDiving]])/('F+ , F-'!AG$2-'F+ , F-'!AG$3))</f>
        <v>4.4411063786634182E-2</v>
      </c>
      <c r="AH1507" s="2" cm="1">
        <f t="array" ref="AH1507">[1]!table_weight[GKHandling]*(('F+ , F-'!AH$2-[1]!tbl_gk[[#This Row],[GKHandling]])/('F+ , F-'!AH$2-'F+ , F-'!AH$3))</f>
        <v>5.7036282588854605E-2</v>
      </c>
      <c r="AI1507" s="2" cm="1">
        <f t="array" ref="AI1507">[1]!table_weight[GKKicking]*(('F+ , F-'!AI$2-[1]!tbl_gk[[#This Row],[GKKicking]])/('F+ , F-'!AI$2-'F+ , F-'!AI$3))</f>
        <v>2.8621843626407038E-2</v>
      </c>
      <c r="AJ1507" s="2" cm="1">
        <f t="array" ref="AJ1507">[1]!table_weight[GKPositioning]*(('F+ , F-'!AJ$2-[1]!tbl_gk[[#This Row],[GKPositioning]])/('F+ , F-'!AJ$2-'F+ , F-'!AJ$3))</f>
        <v>1.9551379560506409E-2</v>
      </c>
      <c r="AK1507" s="2" cm="1">
        <f t="array" ref="AK1507">[1]!table_weight[GKReflexes]*(('F+ , F-'!AK$2-[1]!tbl_gk[[#This Row],[GKReflexes]])/('F+ , F-'!AK$2-'F+ , F-'!AK$3))</f>
        <v>4.9193793732887098E-2</v>
      </c>
    </row>
    <row r="1508" spans="1:37" x14ac:dyDescent="0.55000000000000004">
      <c r="A1508" s="7">
        <f>[1]!tbl_gk[[#This Row],[ID]]</f>
        <v>258239</v>
      </c>
      <c r="B1508" s="1" cm="1">
        <f t="array" ref="B1508">[1]!table_weight[ValueEUR]*(('F+ , F-'!B$2-[1]!tbl_gk[[#This Row],[ValueEUR]])/('F+ , F-'!B$2-'F+ , F-'!B$3))</f>
        <v>1.4383776567512181E-4</v>
      </c>
      <c r="C1508" s="1" cm="1">
        <f t="array" ref="C1508">[1]!table_weight[WageEUR]*(('F+ , F-'!C$2-[1]!tbl_gk[[#This Row],[WageEUR]])/('F+ , F-'!C$2-'F+ , F-'!C$3))</f>
        <v>5.4769309433185425E-5</v>
      </c>
      <c r="D1508" s="1" cm="1">
        <f t="array" ref="D1508">[1]!table_weight[Crossing]*(('F+ , F-'!D$2-[1]!tbl_gk[[#This Row],[Crossing]])/('F+ , F-'!D$2-'F+ , F-'!D$3))</f>
        <v>3.4746129089074922E-2</v>
      </c>
      <c r="E1508" s="1" cm="1">
        <f t="array" ref="E1508">[1]!table_weight[Finishing]*(('F+ , F-'!E$2-[1]!tbl_gk[[#This Row],[Finishing]])/('F+ , F-'!E$2-'F+ , F-'!E$3))</f>
        <v>1.4973760267721157E-2</v>
      </c>
      <c r="F1508" s="1" cm="1">
        <f t="array" ref="F1508">[1]!table_weight[HeadingAccuracy]*(('F+ , F-'!F$2-[1]!tbl_gk[[#This Row],[HeadingAccuracy]])/('F+ , F-'!F$2-'F+ , F-'!F$3))</f>
        <v>1.08567917583827E-2</v>
      </c>
      <c r="G1508" s="1" cm="1">
        <f t="array" ref="G1508">[1]!table_weight[ShortPassing]*(('F+ , F-'!G$2-[1]!tbl_gk[[#This Row],[ShortPassing]])/('F+ , F-'!G$2-'F+ , F-'!G$3))</f>
        <v>5.484728289258417E-2</v>
      </c>
      <c r="H1508" s="1" cm="1">
        <f t="array" ref="H1508">[1]!table_weight[Volleys]*(('F+ , F-'!H$2-[1]!tbl_gk[[#This Row],[Volleys]])/('F+ , F-'!H$2-'F+ , F-'!H$3))</f>
        <v>2.0833057763785961E-3</v>
      </c>
      <c r="I1508" s="1" cm="1">
        <f t="array" ref="I1508">[1]!table_weight[Dribbling]*(('F+ , F-'!I$2-[1]!tbl_gk[[#This Row],[Dribbling]])/('F+ , F-'!I$2-'F+ , F-'!I$3))</f>
        <v>1.5646051545047536E-2</v>
      </c>
      <c r="J1508" s="1" cm="1">
        <f t="array" ref="J1508">[1]!table_weight[Curve]*(('F+ , F-'!J$2-[1]!tbl_gk[[#This Row],[Curve]])/('F+ , F-'!J$2-'F+ , F-'!J$3))</f>
        <v>8.9578474123651938E-3</v>
      </c>
      <c r="K1508" s="1" cm="1">
        <f t="array" ref="K1508">[1]!table_weight[FKAccuracy]*(('F+ , F-'!K$2-[1]!tbl_gk[[#This Row],[FKAccuracy]])/('F+ , F-'!K$2-'F+ , F-'!K$3))</f>
        <v>9.2789777912990392E-3</v>
      </c>
      <c r="L1508" s="1" cm="1">
        <f t="array" ref="L1508">[1]!table_weight[LongPassing]*(('F+ , F-'!L$2-[1]!tbl_gk[[#This Row],[LongPassing]])/('F+ , F-'!L$2-'F+ , F-'!L$3))</f>
        <v>2.4364084503410925E-2</v>
      </c>
      <c r="M1508" s="1" cm="1">
        <f t="array" ref="M1508">[1]!table_weight[BallControl]*(('F+ , F-'!M$2-[1]!tbl_gk[[#This Row],[BallControl]])/('F+ , F-'!M$2-'F+ , F-'!M$3))</f>
        <v>1.1299926115867666E-2</v>
      </c>
      <c r="N1508" s="1" cm="1">
        <f t="array" ref="N1508">[1]!table_weight[Acceleration]*(('F+ , F-'!N$2-[1]!tbl_gk[[#This Row],[Acceleration]])/('F+ , F-'!N$2-'F+ , F-'!N$3))</f>
        <v>4.9607186957533181E-3</v>
      </c>
      <c r="O1508" s="1" cm="1">
        <f t="array" ref="O1508">[1]!table_weight[SprintSpeed]*(('F+ , F-'!O$2-[1]!tbl_gk[[#This Row],[SprintSpeed]])/('F+ , F-'!O$2-'F+ , F-'!O$3))</f>
        <v>9.2765439610587065E-3</v>
      </c>
      <c r="P1508" s="1" cm="1">
        <f t="array" ref="P1508">[1]!table_weight[Agility]*(('F+ , F-'!P$2-[1]!tbl_gk[[#This Row],[Agility]])/('F+ , F-'!P$2-'F+ , F-'!P$3))</f>
        <v>4.4464206313917145E-3</v>
      </c>
      <c r="Q1508" s="1" cm="1">
        <f t="array" ref="Q1508">[1]!table_weight[Reactions]*(('F+ , F-'!Q$2-[1]!tbl_gk[[#This Row],[Reactions]])/('F+ , F-'!Q$2-'F+ , F-'!Q$3))</f>
        <v>2.2688248003176282E-3</v>
      </c>
      <c r="R1508" s="1" cm="1">
        <f t="array" ref="R1508">[1]!table_weight[Balance]*(('F+ , F-'!R$2-[1]!tbl_gk[[#This Row],[Balance]])/('F+ , F-'!R$2-'F+ , F-'!R$3))</f>
        <v>1.6142751594096668E-3</v>
      </c>
      <c r="S1508" s="1" cm="1">
        <f t="array" ref="S1508">[1]!table_weight[ShotPower]*(('F+ , F-'!S$2-[1]!tbl_gk[[#This Row],[ShotPower]])/('F+ , F-'!S$2-'F+ , F-'!S$3))</f>
        <v>7.271809864432606E-3</v>
      </c>
      <c r="T1508" s="1" cm="1">
        <f t="array" ref="T1508">[1]!table_weight[Jumping]*(('F+ , F-'!T$2-[1]!tbl_gk[[#This Row],[Jumping]])/('F+ , F-'!T$2-'F+ , F-'!T$3))</f>
        <v>2.91961490524745E-3</v>
      </c>
      <c r="U1508" s="1" cm="1">
        <f t="array" ref="U1508">[1]!table_weight[Stamina]*(('F+ , F-'!U$2-[1]!tbl_gk[[#This Row],[Stamina]])/('F+ , F-'!U$2-'F+ , F-'!U$3))</f>
        <v>9.4458129287417498E-3</v>
      </c>
      <c r="V1508" s="1" cm="1">
        <f t="array" ref="V1508">[1]!table_weight[Strength]*(('F+ , F-'!V$2-[1]!tbl_gk[[#This Row],[Strength]])/('F+ , F-'!V$2-'F+ , F-'!V$3))</f>
        <v>3.3718689788053882E-2</v>
      </c>
      <c r="W1508" s="1" cm="1">
        <f t="array" ref="W1508">[1]!table_weight[LongShots]*(('F+ , F-'!W$2-[1]!tbl_gk[[#This Row],[LongShots]])/('F+ , F-'!W$2-'F+ , F-'!W$3))</f>
        <v>8.3106398450658349E-3</v>
      </c>
      <c r="X1508" s="1" cm="1">
        <f t="array" ref="X1508">[1]!table_weight[Aggression]*(('F+ , F-'!X$2-[1]!tbl_gk[[#This Row],[Aggression]])/('F+ , F-'!X$2-'F+ , F-'!X$3))</f>
        <v>9.1268634012777444E-3</v>
      </c>
      <c r="Y1508" s="1" cm="1">
        <f t="array" ref="Y1508">[1]!table_weight[Interceptions]*(('F+ , F-'!Y$2-[1]!tbl_gk[[#This Row],[Interceptions]])/('F+ , F-'!Y$2-'F+ , F-'!Y$3))</f>
        <v>2.0776599612664828E-2</v>
      </c>
      <c r="Z1508" s="1" cm="1">
        <f t="array" ref="Z1508">[1]!table_weight[Positioning]*(('F+ , F-'!Z$2-[1]!tbl_gk[[#This Row],[Positioning]])/('F+ , F-'!Z$2-'F+ , F-'!Z$3))</f>
        <v>1.9225568738802474E-3</v>
      </c>
      <c r="AA1508" s="1" cm="1">
        <f t="array" ref="AA1508">[1]!table_weight[Vision]*(('F+ , F-'!AA$2-[1]!tbl_gk[[#This Row],[Vision]])/('F+ , F-'!AA$2-'F+ , F-'!AA$3))</f>
        <v>2.0586147449548689E-2</v>
      </c>
      <c r="AB1508" s="1" cm="1">
        <f t="array" ref="AB1508">[1]!table_weight[Penalties]*(('F+ , F-'!AB$2-[1]!tbl_gk[[#This Row],[Penalties]])/('F+ , F-'!AB$2-'F+ , F-'!AB$3))</f>
        <v>2.3096780543674466E-3</v>
      </c>
      <c r="AC1508" s="1" cm="1">
        <f t="array" ref="AC1508">[1]!table_weight[Composure]*(('F+ , F-'!AC$2-[1]!tbl_gk[[#This Row],[Composure]])/('F+ , F-'!AC$2-'F+ , F-'!AC$3))</f>
        <v>1.6545775756702319E-3</v>
      </c>
      <c r="AD1508" s="1" cm="1">
        <f t="array" ref="AD1508">[1]!table_weight[Marking]*(('F+ , F-'!AD$2-[1]!tbl_gk[[#This Row],[Marking]])/('F+ , F-'!AD$2-'F+ , F-'!AD$3))</f>
        <v>3.3127133826860035E-2</v>
      </c>
      <c r="AE1508" s="1" cm="1">
        <f t="array" ref="AE1508">[1]!table_weight[StandingTackle]*(('F+ , F-'!AE$2-[1]!tbl_gk[[#This Row],[StandingTackle]])/('F+ , F-'!AE$2-'F+ , F-'!AE$3))</f>
        <v>2.465854322450484E-2</v>
      </c>
      <c r="AF1508" s="1" cm="1">
        <f t="array" ref="AF1508">[1]!table_weight[SlidingTackle]*(('F+ , F-'!AF$2-[1]!tbl_gk[[#This Row],[SlidingTackle]])/('F+ , F-'!AF$2-'F+ , F-'!AF$3))</f>
        <v>9.7139715732897855E-3</v>
      </c>
      <c r="AG1508" s="1" cm="1">
        <f t="array" ref="AG1508">[1]!table_weight[GKDiving]*(('F+ , F-'!AG$2-[1]!tbl_gk[[#This Row],[GKDiving]])/('F+ , F-'!AG$2-'F+ , F-'!AG$3))</f>
        <v>5.2951652976371534E-2</v>
      </c>
      <c r="AH1508" s="1" cm="1">
        <f t="array" ref="AH1508">[1]!table_weight[GKHandling]*(('F+ , F-'!AH$2-[1]!tbl_gk[[#This Row],[GKHandling]])/('F+ , F-'!AH$2-'F+ , F-'!AH$3))</f>
        <v>5.168913109614949E-2</v>
      </c>
      <c r="AI1508" s="1" cm="1">
        <f t="array" ref="AI1508">[1]!table_weight[GKKicking]*(('F+ , F-'!AI$2-[1]!tbl_gk[[#This Row],[GKKicking]])/('F+ , F-'!AI$2-'F+ , F-'!AI$3))</f>
        <v>3.309400669303314E-2</v>
      </c>
      <c r="AJ1508" s="1" cm="1">
        <f t="array" ref="AJ1508">[1]!table_weight[GKPositioning]*(('F+ , F-'!AJ$2-[1]!tbl_gk[[#This Row],[GKPositioning]])/('F+ , F-'!AJ$2-'F+ , F-'!AJ$3))</f>
        <v>1.7659310570779983E-2</v>
      </c>
      <c r="AK1508" s="1" cm="1">
        <f t="array" ref="AK1508">[1]!table_weight[GKReflexes]*(('F+ , F-'!AK$2-[1]!tbl_gk[[#This Row],[GKReflexes]])/('F+ , F-'!AK$2-'F+ , F-'!AK$3))</f>
        <v>5.64817631747963E-2</v>
      </c>
    </row>
    <row r="1509" spans="1:37" x14ac:dyDescent="0.55000000000000004">
      <c r="A1509" s="8">
        <f>[1]!tbl_gk[[#This Row],[ID]]</f>
        <v>258241</v>
      </c>
      <c r="B1509" s="2" cm="1">
        <f t="array" ref="B1509">[1]!table_weight[ValueEUR]*(('F+ , F-'!B$2-[1]!tbl_gk[[#This Row],[ValueEUR]])/('F+ , F-'!B$2-'F+ , F-'!B$3))</f>
        <v>2.8273689561890902E-4</v>
      </c>
      <c r="C1509" s="2" cm="1">
        <f t="array" ref="C1509">[1]!table_weight[WageEUR]*(('F+ , F-'!C$2-[1]!tbl_gk[[#This Row],[WageEUR]])/('F+ , F-'!C$2-'F+ , F-'!C$3))</f>
        <v>0</v>
      </c>
      <c r="D1509" s="2" cm="1">
        <f t="array" ref="D1509">[1]!table_weight[Crossing]*(('F+ , F-'!D$2-[1]!tbl_gk[[#This Row],[Crossing]])/('F+ , F-'!D$2-'F+ , F-'!D$3))</f>
        <v>3.81086577105983E-2</v>
      </c>
      <c r="E1509" s="2" cm="1">
        <f t="array" ref="E1509">[1]!table_weight[Finishing]*(('F+ , F-'!E$2-[1]!tbl_gk[[#This Row],[Finishing]])/('F+ , F-'!E$2-'F+ , F-'!E$3))</f>
        <v>1.9965013690294877E-2</v>
      </c>
      <c r="F1509" s="2" cm="1">
        <f t="array" ref="F1509">[1]!table_weight[HeadingAccuracy]*(('F+ , F-'!F$2-[1]!tbl_gk[[#This Row],[HeadingAccuracy]])/('F+ , F-'!F$2-'F+ , F-'!F$3))</f>
        <v>1.08567917583827E-2</v>
      </c>
      <c r="G1509" s="2" cm="1">
        <f t="array" ref="G1509">[1]!table_weight[ShortPassing]*(('F+ , F-'!G$2-[1]!tbl_gk[[#This Row],[ShortPassing]])/('F+ , F-'!G$2-'F+ , F-'!G$3))</f>
        <v>5.9066304653552192E-2</v>
      </c>
      <c r="H1509" s="2" cm="1">
        <f t="array" ref="H1509">[1]!table_weight[Volleys]*(('F+ , F-'!H$2-[1]!tbl_gk[[#This Row],[Volleys]])/('F+ , F-'!H$2-'F+ , F-'!H$3))</f>
        <v>2.1990449861774069E-3</v>
      </c>
      <c r="I1509" s="2" cm="1">
        <f t="array" ref="I1509">[1]!table_weight[Dribbling]*(('F+ , F-'!I$2-[1]!tbl_gk[[#This Row],[Dribbling]])/('F+ , F-'!I$2-'F+ , F-'!I$3))</f>
        <v>2.2491199096005835E-2</v>
      </c>
      <c r="J1509" s="2" cm="1">
        <f t="array" ref="J1509">[1]!table_weight[Curve]*(('F+ , F-'!J$2-[1]!tbl_gk[[#This Row],[Curve]])/('F+ , F-'!J$2-'F+ , F-'!J$3))</f>
        <v>9.4648953791028455E-3</v>
      </c>
      <c r="K1509" s="2" cm="1">
        <f t="array" ref="K1509">[1]!table_weight[FKAccuracy]*(('F+ , F-'!K$2-[1]!tbl_gk[[#This Row],[FKAccuracy]])/('F+ , F-'!K$2-'F+ , F-'!K$3))</f>
        <v>9.5832065713416324E-3</v>
      </c>
      <c r="L1509" s="2" cm="1">
        <f t="array" ref="L1509">[1]!table_weight[LongPassing]*(('F+ , F-'!L$2-[1]!tbl_gk[[#This Row],[LongPassing]])/('F+ , F-'!L$2-'F+ , F-'!L$3))</f>
        <v>2.5988356803638323E-2</v>
      </c>
      <c r="M1509" s="2" cm="1">
        <f t="array" ref="M1509">[1]!table_weight[BallControl]*(('F+ , F-'!M$2-[1]!tbl_gk[[#This Row],[BallControl]])/('F+ , F-'!M$2-'F+ , F-'!M$3))</f>
        <v>1.3907601373375588E-2</v>
      </c>
      <c r="N1509" s="2" cm="1">
        <f t="array" ref="N1509">[1]!table_weight[Acceleration]*(('F+ , F-'!N$2-[1]!tbl_gk[[#This Row],[Acceleration]])/('F+ , F-'!N$2-'F+ , F-'!N$3))</f>
        <v>8.5685141108466402E-3</v>
      </c>
      <c r="O1509" s="2" cm="1">
        <f t="array" ref="O1509">[1]!table_weight[SprintSpeed]*(('F+ , F-'!O$2-[1]!tbl_gk[[#This Row],[SprintSpeed]])/('F+ , F-'!O$2-'F+ , F-'!O$3))</f>
        <v>9.838758746577414E-3</v>
      </c>
      <c r="P1509" s="2" cm="1">
        <f t="array" ref="P1509">[1]!table_weight[Agility]*(('F+ , F-'!P$2-[1]!tbl_gk[[#This Row],[Agility]])/('F+ , F-'!P$2-'F+ , F-'!P$3))</f>
        <v>3.9783763544031132E-3</v>
      </c>
      <c r="Q1509" s="2" cm="1">
        <f t="array" ref="Q1509">[1]!table_weight[Reactions]*(('F+ , F-'!Q$2-[1]!tbl_gk[[#This Row],[Reactions]])/('F+ , F-'!Q$2-'F+ , F-'!Q$3))</f>
        <v>1.7016186002382209E-3</v>
      </c>
      <c r="R1509" s="2" cm="1">
        <f t="array" ref="R1509">[1]!table_weight[Balance]*(('F+ , F-'!R$2-[1]!tbl_gk[[#This Row],[Balance]])/('F+ , F-'!R$2-'F+ , F-'!R$3))</f>
        <v>1.7384501716719487E-3</v>
      </c>
      <c r="S1509" s="2" cm="1">
        <f t="array" ref="S1509">[1]!table_weight[ShotPower]*(('F+ , F-'!S$2-[1]!tbl_gk[[#This Row],[ShotPower]])/('F+ , F-'!S$2-'F+ , F-'!S$3))</f>
        <v>6.7523948741159906E-3</v>
      </c>
      <c r="T1509" s="2" cm="1">
        <f t="array" ref="T1509">[1]!table_weight[Jumping]*(('F+ , F-'!T$2-[1]!tbl_gk[[#This Row],[Jumping]])/('F+ , F-'!T$2-'F+ , F-'!T$3))</f>
        <v>2.4902597721228252E-3</v>
      </c>
      <c r="U1509" s="2" cm="1">
        <f t="array" ref="U1509">[1]!table_weight[Stamina]*(('F+ , F-'!U$2-[1]!tbl_gk[[#This Row],[Stamina]])/('F+ , F-'!U$2-'F+ , F-'!U$3))</f>
        <v>2.0609046389982E-2</v>
      </c>
      <c r="V1509" s="2" cm="1">
        <f t="array" ref="V1509">[1]!table_weight[Strength]*(('F+ , F-'!V$2-[1]!tbl_gk[[#This Row],[Strength]])/('F+ , F-'!V$2-'F+ , F-'!V$3))</f>
        <v>1.5972010952236049E-2</v>
      </c>
      <c r="W1509" s="2" cm="1">
        <f t="array" ref="W1509">[1]!table_weight[LongShots]*(('F+ , F-'!W$2-[1]!tbl_gk[[#This Row],[LongShots]])/('F+ , F-'!W$2-'F+ , F-'!W$3))</f>
        <v>1.0128592311173986E-2</v>
      </c>
      <c r="X1509" s="2" cm="1">
        <f t="array" ref="X1509">[1]!table_weight[Aggression]*(('F+ , F-'!X$2-[1]!tbl_gk[[#This Row],[Aggression]])/('F+ , F-'!X$2-'F+ , F-'!X$3))</f>
        <v>1.0952236081533291E-2</v>
      </c>
      <c r="Y1509" s="2" cm="1">
        <f t="array" ref="Y1509">[1]!table_weight[Interceptions]*(('F+ , F-'!Y$2-[1]!tbl_gk[[#This Row],[Interceptions]])/('F+ , F-'!Y$2-'F+ , F-'!Y$3))</f>
        <v>2.2854259573931314E-2</v>
      </c>
      <c r="Z1509" s="2" cm="1">
        <f t="array" ref="Z1509">[1]!table_weight[Positioning]*(('F+ , F-'!Z$2-[1]!tbl_gk[[#This Row],[Positioning]])/('F+ , F-'!Z$2-'F+ , F-'!Z$3))</f>
        <v>1.6267788932832863E-3</v>
      </c>
      <c r="AA1509" s="2" cm="1">
        <f t="array" ref="AA1509">[1]!table_weight[Vision]*(('F+ , F-'!AA$2-[1]!tbl_gk[[#This Row],[Vision]])/('F+ , F-'!AA$2-'F+ , F-'!AA$3))</f>
        <v>2.7684818983875824E-2</v>
      </c>
      <c r="AB1509" s="2" cm="1">
        <f t="array" ref="AB1509">[1]!table_weight[Penalties]*(('F+ , F-'!AB$2-[1]!tbl_gk[[#This Row],[Penalties]])/('F+ , F-'!AB$2-'F+ , F-'!AB$3))</f>
        <v>2.3488251400346914E-3</v>
      </c>
      <c r="AC1509" s="2" cm="1">
        <f t="array" ref="AC1509">[1]!table_weight[Composure]*(('F+ , F-'!AC$2-[1]!tbl_gk[[#This Row],[Composure]])/('F+ , F-'!AC$2-'F+ , F-'!AC$3))</f>
        <v>1.6012041054873211E-3</v>
      </c>
      <c r="AD1509" s="2" cm="1">
        <f t="array" ref="AD1509">[1]!table_weight[Marking]*(('F+ , F-'!AD$2-[1]!tbl_gk[[#This Row],[Marking]])/('F+ , F-'!AD$2-'F+ , F-'!AD$3))</f>
        <v>3.7859581516411465E-2</v>
      </c>
      <c r="AE1509" s="2" cm="1">
        <f t="array" ref="AE1509">[1]!table_weight[StandingTackle]*(('F+ , F-'!AE$2-[1]!tbl_gk[[#This Row],[StandingTackle]])/('F+ , F-'!AE$2-'F+ , F-'!AE$3))</f>
        <v>2.9141914719869356E-2</v>
      </c>
      <c r="AF1509" s="2" cm="1">
        <f t="array" ref="AF1509">[1]!table_weight[SlidingTackle]*(('F+ , F-'!AF$2-[1]!tbl_gk[[#This Row],[SlidingTackle]])/('F+ , F-'!AF$2-'F+ , F-'!AF$3))</f>
        <v>7.4722858256075263E-3</v>
      </c>
      <c r="AG1509" s="2" cm="1">
        <f t="array" ref="AG1509">[1]!table_weight[GKDiving]*(('F+ , F-'!AG$2-[1]!tbl_gk[[#This Row],[GKDiving]])/('F+ , F-'!AG$2-'F+ , F-'!AG$3))</f>
        <v>3.9286710272791778E-2</v>
      </c>
      <c r="AH1509" s="2" cm="1">
        <f t="array" ref="AH1509">[1]!table_weight[GKHandling]*(('F+ , F-'!AH$2-[1]!tbl_gk[[#This Row],[GKHandling]])/('F+ , F-'!AH$2-'F+ , F-'!AH$3))</f>
        <v>5.3471514927051197E-2</v>
      </c>
      <c r="AI1509" s="2" cm="1">
        <f t="array" ref="AI1509">[1]!table_weight[GKKicking]*(('F+ , F-'!AI$2-[1]!tbl_gk[[#This Row],[GKKicking]])/('F+ , F-'!AI$2-'F+ , F-'!AI$3))</f>
        <v>3.1305141466382698E-2</v>
      </c>
      <c r="AJ1509" s="2" cm="1">
        <f t="array" ref="AJ1509">[1]!table_weight[GKPositioning]*(('F+ , F-'!AJ$2-[1]!tbl_gk[[#This Row],[GKPositioning]])/('F+ , F-'!AJ$2-'F+ , F-'!AJ$3))</f>
        <v>2.0812758886990693E-2</v>
      </c>
      <c r="AK1509" s="2" cm="1">
        <f t="array" ref="AK1509">[1]!table_weight[GKReflexes]*(('F+ , F-'!AK$2-[1]!tbl_gk[[#This Row],[GKReflexes]])/('F+ , F-'!AK$2-'F+ , F-'!AK$3))</f>
        <v>4.1905824290977896E-2</v>
      </c>
    </row>
    <row r="1510" spans="1:37" x14ac:dyDescent="0.55000000000000004">
      <c r="A1510" s="7">
        <f>[1]!tbl_gk[[#This Row],[ID]]</f>
        <v>258264</v>
      </c>
      <c r="B1510" s="1" cm="1">
        <f t="array" ref="B1510">[1]!table_weight[ValueEUR]*(('F+ , F-'!B$2-[1]!tbl_gk[[#This Row],[ValueEUR]])/('F+ , F-'!B$2-'F+ , F-'!B$3))</f>
        <v>6.4541795713879782E-4</v>
      </c>
      <c r="C1510" s="1" cm="1">
        <f t="array" ref="C1510">[1]!table_weight[WageEUR]*(('F+ , F-'!C$2-[1]!tbl_gk[[#This Row],[WageEUR]])/('F+ , F-'!C$2-'F+ , F-'!C$3))</f>
        <v>1.5648374123767265E-5</v>
      </c>
      <c r="D1510" s="1" cm="1">
        <f t="array" ref="D1510">[1]!table_weight[Crossing]*(('F+ , F-'!D$2-[1]!tbl_gk[[#This Row],[Crossing]])/('F+ , F-'!D$2-'F+ , F-'!D$3))</f>
        <v>3.3625286215233793E-2</v>
      </c>
      <c r="E1510" s="1" cm="1">
        <f t="array" ref="E1510">[1]!table_weight[Finishing]*(('F+ , F-'!E$2-[1]!tbl_gk[[#This Row],[Finishing]])/('F+ , F-'!E$2-'F+ , F-'!E$3))</f>
        <v>1.7968512321265388E-2</v>
      </c>
      <c r="F1510" s="1" cm="1">
        <f t="array" ref="F1510">[1]!table_weight[HeadingAccuracy]*(('F+ , F-'!F$2-[1]!tbl_gk[[#This Row],[HeadingAccuracy]])/('F+ , F-'!F$2-'F+ , F-'!F$3))</f>
        <v>1.08567917583827E-2</v>
      </c>
      <c r="G1510" s="1" cm="1">
        <f t="array" ref="G1510">[1]!table_weight[ShortPassing]*(('F+ , F-'!G$2-[1]!tbl_gk[[#This Row],[ShortPassing]])/('F+ , F-'!G$2-'F+ , F-'!G$3))</f>
        <v>5.6253623479573515E-2</v>
      </c>
      <c r="H1510" s="1" cm="1">
        <f t="array" ref="H1510">[1]!table_weight[Volleys]*(('F+ , F-'!H$2-[1]!tbl_gk[[#This Row],[Volleys]])/('F+ , F-'!H$2-'F+ , F-'!H$3))</f>
        <v>1.9675665665797848E-3</v>
      </c>
      <c r="I1510" s="1" cm="1">
        <f t="array" ref="I1510">[1]!table_weight[Dribbling]*(('F+ , F-'!I$2-[1]!tbl_gk[[#This Row],[Dribbling]])/('F+ , F-'!I$2-'F+ , F-'!I$3))</f>
        <v>1.7601807988178481E-2</v>
      </c>
      <c r="J1510" s="1" cm="1">
        <f t="array" ref="J1510">[1]!table_weight[Curve]*(('F+ , F-'!J$2-[1]!tbl_gk[[#This Row],[Curve]])/('F+ , F-'!J$2-'F+ , F-'!J$3))</f>
        <v>9.8029273569279467E-3</v>
      </c>
      <c r="K1510" s="1" cm="1">
        <f t="array" ref="K1510">[1]!table_weight[FKAccuracy]*(('F+ , F-'!K$2-[1]!tbl_gk[[#This Row],[FKAccuracy]])/('F+ , F-'!K$2-'F+ , F-'!K$3))</f>
        <v>9.7353209613629272E-3</v>
      </c>
      <c r="L1510" s="1" cm="1">
        <f t="array" ref="L1510">[1]!table_weight[LongPassing]*(('F+ , F-'!L$2-[1]!tbl_gk[[#This Row],[LongPassing]])/('F+ , F-'!L$2-'F+ , F-'!L$3))</f>
        <v>2.3822660403335128E-2</v>
      </c>
      <c r="M1510" s="1" cm="1">
        <f t="array" ref="M1510">[1]!table_weight[BallControl]*(('F+ , F-'!M$2-[1]!tbl_gk[[#This Row],[BallControl]])/('F+ , F-'!M$2-'F+ , F-'!M$3))</f>
        <v>1.4342213916293577E-2</v>
      </c>
      <c r="N1510" s="1" cm="1">
        <f t="array" ref="N1510">[1]!table_weight[Acceleration]*(('F+ , F-'!N$2-[1]!tbl_gk[[#This Row],[Acceleration]])/('F+ , F-'!N$2-'F+ , F-'!N$3))</f>
        <v>6.5391291898566463E-3</v>
      </c>
      <c r="O1510" s="1" cm="1">
        <f t="array" ref="O1510">[1]!table_weight[SprintSpeed]*(('F+ , F-'!O$2-[1]!tbl_gk[[#This Row],[SprintSpeed]])/('F+ , F-'!O$2-'F+ , F-'!O$3))</f>
        <v>9.5576513538180603E-3</v>
      </c>
      <c r="P1510" s="1" cm="1">
        <f t="array" ref="P1510">[1]!table_weight[Agility]*(('F+ , F-'!P$2-[1]!tbl_gk[[#This Row],[Agility]])/('F+ , F-'!P$2-'F+ , F-'!P$3))</f>
        <v>3.744354215908813E-3</v>
      </c>
      <c r="Q1510" s="1" cm="1">
        <f t="array" ref="Q1510">[1]!table_weight[Reactions]*(('F+ , F-'!Q$2-[1]!tbl_gk[[#This Row],[Reactions]])/('F+ , F-'!Q$2-'F+ , F-'!Q$3))</f>
        <v>1.3406692001876892E-3</v>
      </c>
      <c r="R1510" s="1" cm="1">
        <f t="array" ref="R1510">[1]!table_weight[Balance]*(('F+ , F-'!R$2-[1]!tbl_gk[[#This Row],[Balance]])/('F+ , F-'!R$2-'F+ , F-'!R$3))</f>
        <v>2.8560252820324875E-3</v>
      </c>
      <c r="S1510" s="1" cm="1">
        <f t="array" ref="S1510">[1]!table_weight[ShotPower]*(('F+ , F-'!S$2-[1]!tbl_gk[[#This Row],[ShotPower]])/('F+ , F-'!S$2-'F+ , F-'!S$3))</f>
        <v>3.3761974370579953E-3</v>
      </c>
      <c r="T1510" s="1" cm="1">
        <f t="array" ref="T1510">[1]!table_weight[Jumping]*(('F+ , F-'!T$2-[1]!tbl_gk[[#This Row],[Jumping]])/('F+ , F-'!T$2-'F+ , F-'!T$3))</f>
        <v>4.551164411121026E-3</v>
      </c>
      <c r="U1510" s="1" cm="1">
        <f t="array" ref="U1510">[1]!table_weight[Stamina]*(('F+ , F-'!U$2-[1]!tbl_gk[[#This Row],[Stamina]])/('F+ , F-'!U$2-'F+ , F-'!U$3))</f>
        <v>2.2326466922480501E-2</v>
      </c>
      <c r="V1510" s="1" cm="1">
        <f t="array" ref="V1510">[1]!table_weight[Strength]*(('F+ , F-'!V$2-[1]!tbl_gk[[#This Row],[Strength]])/('F+ , F-'!V$2-'F+ , F-'!V$3))</f>
        <v>1.9521346719399615E-2</v>
      </c>
      <c r="W1510" s="1" cm="1">
        <f t="array" ref="W1510">[1]!table_weight[LongShots]*(('F+ , F-'!W$2-[1]!tbl_gk[[#This Row],[LongShots]])/('F+ , F-'!W$2-'F+ , F-'!W$3))</f>
        <v>9.6091773208573719E-3</v>
      </c>
      <c r="X1510" s="1" cm="1">
        <f t="array" ref="X1510">[1]!table_weight[Aggression]*(('F+ , F-'!X$2-[1]!tbl_gk[[#This Row],[Aggression]])/('F+ , F-'!X$2-'F+ , F-'!X$3))</f>
        <v>1.2169151201703659E-2</v>
      </c>
      <c r="Y1510" s="1" cm="1">
        <f t="array" ref="Y1510">[1]!table_weight[Interceptions]*(('F+ , F-'!Y$2-[1]!tbl_gk[[#This Row],[Interceptions]])/('F+ , F-'!Y$2-'F+ , F-'!Y$3))</f>
        <v>2.0776599612664828E-2</v>
      </c>
      <c r="Z1510" s="1" cm="1">
        <f t="array" ref="Z1510">[1]!table_weight[Positioning]*(('F+ , F-'!Z$2-[1]!tbl_gk[[#This Row],[Positioning]])/('F+ , F-'!Z$2-'F+ , F-'!Z$3))</f>
        <v>2.3662238447756888E-3</v>
      </c>
      <c r="AA1510" s="1" cm="1">
        <f t="array" ref="AA1510">[1]!table_weight[Vision]*(('F+ , F-'!AA$2-[1]!tbl_gk[[#This Row],[Vision]])/('F+ , F-'!AA$2-'F+ , F-'!AA$3))</f>
        <v>2.200588175641412E-2</v>
      </c>
      <c r="AB1510" s="1" cm="1">
        <f t="array" ref="AB1510">[1]!table_weight[Penalties]*(('F+ , F-'!AB$2-[1]!tbl_gk[[#This Row],[Penalties]])/('F+ , F-'!AB$2-'F+ , F-'!AB$3))</f>
        <v>2.2313838830329571E-3</v>
      </c>
      <c r="AC1510" s="1" cm="1">
        <f t="array" ref="AC1510">[1]!table_weight[Composure]*(('F+ , F-'!AC$2-[1]!tbl_gk[[#This Row],[Composure]])/('F+ , F-'!AC$2-'F+ , F-'!AC$3))</f>
        <v>1.814697986218964E-3</v>
      </c>
      <c r="AD1510" s="1" cm="1">
        <f t="array" ref="AD1510">[1]!table_weight[Marking]*(('F+ , F-'!AD$2-[1]!tbl_gk[[#This Row],[Marking]])/('F+ , F-'!AD$2-'F+ , F-'!AD$3))</f>
        <v>3.6282098953227655E-2</v>
      </c>
      <c r="AE1510" s="1" cm="1">
        <f t="array" ref="AE1510">[1]!table_weight[StandingTackle]*(('F+ , F-'!AE$2-[1]!tbl_gk[[#This Row],[StandingTackle]])/('F+ , F-'!AE$2-'F+ , F-'!AE$3))</f>
        <v>2.9141914719869356E-2</v>
      </c>
      <c r="AF1510" s="1" cm="1">
        <f t="array" ref="AF1510">[1]!table_weight[SlidingTackle]*(('F+ , F-'!AF$2-[1]!tbl_gk[[#This Row],[SlidingTackle]])/('F+ , F-'!AF$2-'F+ , F-'!AF$3))</f>
        <v>8.2195144081682794E-3</v>
      </c>
      <c r="AG1510" s="1" cm="1">
        <f t="array" ref="AG1510">[1]!table_weight[GKDiving]*(('F+ , F-'!AG$2-[1]!tbl_gk[[#This Row],[GKDiving]])/('F+ , F-'!AG$2-'F+ , F-'!AG$3))</f>
        <v>3.0746121083054436E-2</v>
      </c>
      <c r="AH1510" s="1" cm="1">
        <f t="array" ref="AH1510">[1]!table_weight[GKHandling]*(('F+ , F-'!AH$2-[1]!tbl_gk[[#This Row],[GKHandling]])/('F+ , F-'!AH$2-'F+ , F-'!AH$3))</f>
        <v>3.9212444279837541E-2</v>
      </c>
      <c r="AI1510" s="1" cm="1">
        <f t="array" ref="AI1510">[1]!table_weight[GKKicking]*(('F+ , F-'!AI$2-[1]!tbl_gk[[#This Row],[GKKicking]])/('F+ , F-'!AI$2-'F+ , F-'!AI$3))</f>
        <v>1.5205354426528738E-2</v>
      </c>
      <c r="AJ1510" s="1" cm="1">
        <f t="array" ref="AJ1510">[1]!table_weight[GKPositioning]*(('F+ , F-'!AJ$2-[1]!tbl_gk[[#This Row],[GKPositioning]])/('F+ , F-'!AJ$2-'F+ , F-'!AJ$3))</f>
        <v>1.2613793264842845E-2</v>
      </c>
      <c r="AK1510" s="1" cm="1">
        <f t="array" ref="AK1510">[1]!table_weight[GKReflexes]*(('F+ , F-'!AK$2-[1]!tbl_gk[[#This Row],[GKReflexes]])/('F+ , F-'!AK$2-'F+ , F-'!AK$3))</f>
        <v>2.7329885407159499E-2</v>
      </c>
    </row>
    <row r="1511" spans="1:37" x14ac:dyDescent="0.55000000000000004">
      <c r="A1511" s="8">
        <f>[1]!tbl_gk[[#This Row],[ID]]</f>
        <v>258266</v>
      </c>
      <c r="B1511" s="2" cm="1">
        <f t="array" ref="B1511">[1]!table_weight[ValueEUR]*(('F+ , F-'!B$2-[1]!tbl_gk[[#This Row],[ValueEUR]])/('F+ , F-'!B$2-'F+ , F-'!B$3))</f>
        <v>1.5927100233554262E-4</v>
      </c>
      <c r="C1511" s="2" cm="1">
        <f t="array" ref="C1511">[1]!table_weight[WageEUR]*(('F+ , F-'!C$2-[1]!tbl_gk[[#This Row],[WageEUR]])/('F+ , F-'!C$2-'F+ , F-'!C$3))</f>
        <v>1.5648374123767265E-5</v>
      </c>
      <c r="D1511" s="2" cm="1">
        <f t="array" ref="D1511">[1]!table_weight[Crossing]*(('F+ , F-'!D$2-[1]!tbl_gk[[#This Row],[Crossing]])/('F+ , F-'!D$2-'F+ , F-'!D$3))</f>
        <v>3.3625286215233793E-2</v>
      </c>
      <c r="E1511" s="2" cm="1">
        <f t="array" ref="E1511">[1]!table_weight[Finishing]*(('F+ , F-'!E$2-[1]!tbl_gk[[#This Row],[Finishing]])/('F+ , F-'!E$2-'F+ , F-'!E$3))</f>
        <v>1.9965013690294877E-2</v>
      </c>
      <c r="F1511" s="2" cm="1">
        <f t="array" ref="F1511">[1]!table_weight[HeadingAccuracy]*(('F+ , F-'!F$2-[1]!tbl_gk[[#This Row],[HeadingAccuracy]])/('F+ , F-'!F$2-'F+ , F-'!F$3))</f>
        <v>1.0439222844598752E-2</v>
      </c>
      <c r="G1511" s="2" cm="1">
        <f t="array" ref="G1511">[1]!table_weight[ShortPassing]*(('F+ , F-'!G$2-[1]!tbl_gk[[#This Row],[ShortPassing]])/('F+ , F-'!G$2-'F+ , F-'!G$3))</f>
        <v>5.7659964066562854E-2</v>
      </c>
      <c r="H1511" s="2" cm="1">
        <f t="array" ref="H1511">[1]!table_weight[Volleys]*(('F+ , F-'!H$2-[1]!tbl_gk[[#This Row],[Volleys]])/('F+ , F-'!H$2-'F+ , F-'!H$3))</f>
        <v>2.4305234057750281E-3</v>
      </c>
      <c r="I1511" s="2" cm="1">
        <f t="array" ref="I1511">[1]!table_weight[Dribbling]*(('F+ , F-'!I$2-[1]!tbl_gk[[#This Row],[Dribbling]])/('F+ , F-'!I$2-'F+ , F-'!I$3))</f>
        <v>2.1513320874440363E-2</v>
      </c>
      <c r="J1511" s="2" cm="1">
        <f t="array" ref="J1511">[1]!table_weight[Curve]*(('F+ , F-'!J$2-[1]!tbl_gk[[#This Row],[Curve]])/('F+ , F-'!J$2-'F+ , F-'!J$3))</f>
        <v>9.6339113680153961E-3</v>
      </c>
      <c r="K1511" s="2" cm="1">
        <f t="array" ref="K1511">[1]!table_weight[FKAccuracy]*(('F+ , F-'!K$2-[1]!tbl_gk[[#This Row],[FKAccuracy]])/('F+ , F-'!K$2-'F+ , F-'!K$3))</f>
        <v>9.2789777912990392E-3</v>
      </c>
      <c r="L1511" s="2" cm="1">
        <f t="array" ref="L1511">[1]!table_weight[LongPassing]*(('F+ , F-'!L$2-[1]!tbl_gk[[#This Row],[LongPassing]])/('F+ , F-'!L$2-'F+ , F-'!L$3))</f>
        <v>2.1115539902956136E-2</v>
      </c>
      <c r="M1511" s="2" cm="1">
        <f t="array" ref="M1511">[1]!table_weight[BallControl]*(('F+ , F-'!M$2-[1]!tbl_gk[[#This Row],[BallControl]])/('F+ , F-'!M$2-'F+ , F-'!M$3))</f>
        <v>1.6080664087965525E-2</v>
      </c>
      <c r="N1511" s="2" cm="1">
        <f t="array" ref="N1511">[1]!table_weight[Acceleration]*(('F+ , F-'!N$2-[1]!tbl_gk[[#This Row],[Acceleration]])/('F+ , F-'!N$2-'F+ , F-'!N$3))</f>
        <v>1.0597899031836633E-2</v>
      </c>
      <c r="O1511" s="2" cm="1">
        <f t="array" ref="O1511">[1]!table_weight[SprintSpeed]*(('F+ , F-'!O$2-[1]!tbl_gk[[#This Row],[SprintSpeed]])/('F+ , F-'!O$2-'F+ , F-'!O$3))</f>
        <v>1.3493154852449027E-2</v>
      </c>
      <c r="P1511" s="2" cm="1">
        <f t="array" ref="P1511">[1]!table_weight[Agility]*(('F+ , F-'!P$2-[1]!tbl_gk[[#This Row],[Agility]])/('F+ , F-'!P$2-'F+ , F-'!P$3))</f>
        <v>4.2123984928974139E-3</v>
      </c>
      <c r="Q1511" s="2" cm="1">
        <f t="array" ref="Q1511">[1]!table_weight[Reactions]*(('F+ , F-'!Q$2-[1]!tbl_gk[[#This Row],[Reactions]])/('F+ , F-'!Q$2-'F+ , F-'!Q$3))</f>
        <v>1.5984902002237835E-3</v>
      </c>
      <c r="R1511" s="2" cm="1">
        <f t="array" ref="R1511">[1]!table_weight[Balance]*(('F+ , F-'!R$2-[1]!tbl_gk[[#This Row],[Balance]])/('F+ , F-'!R$2-'F+ , F-'!R$3))</f>
        <v>1.5521876532785257E-3</v>
      </c>
      <c r="S1511" s="2" cm="1">
        <f t="array" ref="S1511">[1]!table_weight[ShotPower]*(('F+ , F-'!S$2-[1]!tbl_gk[[#This Row],[ShotPower]])/('F+ , F-'!S$2-'F+ , F-'!S$3))</f>
        <v>6.7523948741159906E-3</v>
      </c>
      <c r="T1511" s="2" cm="1">
        <f t="array" ref="T1511">[1]!table_weight[Jumping]*(('F+ , F-'!T$2-[1]!tbl_gk[[#This Row],[Jumping]])/('F+ , F-'!T$2-'F+ , F-'!T$3))</f>
        <v>2.1467756656231253E-3</v>
      </c>
      <c r="U1511" s="2" cm="1">
        <f t="array" ref="U1511">[1]!table_weight[Stamina]*(('F+ , F-'!U$2-[1]!tbl_gk[[#This Row],[Stamina]])/('F+ , F-'!U$2-'F+ , F-'!U$3))</f>
        <v>1.88916258574835E-2</v>
      </c>
      <c r="V1511" s="2" cm="1">
        <f t="array" ref="V1511">[1]!table_weight[Strength]*(('F+ , F-'!V$2-[1]!tbl_gk[[#This Row],[Strength]])/('F+ , F-'!V$2-'F+ , F-'!V$3))</f>
        <v>1.8634012777608722E-2</v>
      </c>
      <c r="W1511" s="2" cm="1">
        <f t="array" ref="W1511">[1]!table_weight[LongShots]*(('F+ , F-'!W$2-[1]!tbl_gk[[#This Row],[LongShots]])/('F+ , F-'!W$2-'F+ , F-'!W$3))</f>
        <v>9.3494698256990638E-3</v>
      </c>
      <c r="X1511" s="2" cm="1">
        <f t="array" ref="X1511">[1]!table_weight[Aggression]*(('F+ , F-'!X$2-[1]!tbl_gk[[#This Row],[Aggression]])/('F+ , F-'!X$2-'F+ , F-'!X$3))</f>
        <v>1.460298144204439E-2</v>
      </c>
      <c r="Y1511" s="2" cm="1">
        <f t="array" ref="Y1511">[1]!table_weight[Interceptions]*(('F+ , F-'!Y$2-[1]!tbl_gk[[#This Row],[Interceptions]])/('F+ , F-'!Y$2-'F+ , F-'!Y$3))</f>
        <v>2.6317026176042119E-2</v>
      </c>
      <c r="Z1511" s="2" cm="1">
        <f t="array" ref="Z1511">[1]!table_weight[Positioning]*(('F+ , F-'!Z$2-[1]!tbl_gk[[#This Row],[Positioning]])/('F+ , F-'!Z$2-'F+ , F-'!Z$3))</f>
        <v>1.7746678835817667E-3</v>
      </c>
      <c r="AA1511" s="2" cm="1">
        <f t="array" ref="AA1511">[1]!table_weight[Vision]*(('F+ , F-'!AA$2-[1]!tbl_gk[[#This Row],[Vision]])/('F+ , F-'!AA$2-'F+ , F-'!AA$3))</f>
        <v>3.1234154751039387E-2</v>
      </c>
      <c r="AB1511" s="2" cm="1">
        <f t="array" ref="AB1511">[1]!table_weight[Penalties]*(('F+ , F-'!AB$2-[1]!tbl_gk[[#This Row],[Penalties]])/('F+ , F-'!AB$2-'F+ , F-'!AB$3))</f>
        <v>2.5054134827036706E-3</v>
      </c>
      <c r="AC1511" s="2" cm="1">
        <f t="array" ref="AC1511">[1]!table_weight[Composure]*(('F+ , F-'!AC$2-[1]!tbl_gk[[#This Row],[Composure]])/('F+ , F-'!AC$2-'F+ , F-'!AC$3))</f>
        <v>2.5619265687797138E-3</v>
      </c>
      <c r="AD1511" s="2" cm="1">
        <f t="array" ref="AD1511">[1]!table_weight[Marking]*(('F+ , F-'!AD$2-[1]!tbl_gk[[#This Row],[Marking]])/('F+ , F-'!AD$2-'F+ , F-'!AD$3))</f>
        <v>3.4704616390043845E-2</v>
      </c>
      <c r="AE1511" s="2" cm="1">
        <f t="array" ref="AE1511">[1]!table_weight[StandingTackle]*(('F+ , F-'!AE$2-[1]!tbl_gk[[#This Row],[StandingTackle]])/('F+ , F-'!AE$2-'F+ , F-'!AE$3))</f>
        <v>3.362528621523387E-2</v>
      </c>
      <c r="AF1511" s="2" cm="1">
        <f t="array" ref="AF1511">[1]!table_weight[SlidingTackle]*(('F+ , F-'!AF$2-[1]!tbl_gk[[#This Row],[SlidingTackle]])/('F+ , F-'!AF$2-'F+ , F-'!AF$3))</f>
        <v>8.9667429907290316E-3</v>
      </c>
      <c r="AG1511" s="2" cm="1">
        <f t="array" ref="AG1511">[1]!table_weight[GKDiving]*(('F+ , F-'!AG$2-[1]!tbl_gk[[#This Row],[GKDiving]])/('F+ , F-'!AG$2-'F+ , F-'!AG$3))</f>
        <v>4.9535417300476586E-2</v>
      </c>
      <c r="AH1511" s="2" cm="1">
        <f t="array" ref="AH1511">[1]!table_weight[GKHandling]*(('F+ , F-'!AH$2-[1]!tbl_gk[[#This Row],[GKHandling]])/('F+ , F-'!AH$2-'F+ , F-'!AH$3))</f>
        <v>6.416581791246144E-2</v>
      </c>
      <c r="AI1511" s="2" cm="1">
        <f t="array" ref="AI1511">[1]!table_weight[GKKicking]*(('F+ , F-'!AI$2-[1]!tbl_gk[[#This Row],[GKKicking]])/('F+ , F-'!AI$2-'F+ , F-'!AI$3))</f>
        <v>3.1305141466382698E-2</v>
      </c>
      <c r="AJ1511" s="2" cm="1">
        <f t="array" ref="AJ1511">[1]!table_weight[GKPositioning]*(('F+ , F-'!AJ$2-[1]!tbl_gk[[#This Row],[GKPositioning]])/('F+ , F-'!AJ$2-'F+ , F-'!AJ$3))</f>
        <v>1.9551379560506409E-2</v>
      </c>
      <c r="AK1511" s="2" cm="1">
        <f t="array" ref="AK1511">[1]!table_weight[GKReflexes]*(('F+ , F-'!AK$2-[1]!tbl_gk[[#This Row],[GKReflexes]])/('F+ , F-'!AK$2-'F+ , F-'!AK$3))</f>
        <v>5.2837778453841702E-2</v>
      </c>
    </row>
    <row r="1512" spans="1:37" x14ac:dyDescent="0.55000000000000004">
      <c r="A1512" s="7">
        <f>[1]!tbl_gk[[#This Row],[ID]]</f>
        <v>258311</v>
      </c>
      <c r="B1512" s="1" cm="1">
        <f t="array" ref="B1512">[1]!table_weight[ValueEUR]*(('F+ , F-'!B$2-[1]!tbl_gk[[#This Row],[ValueEUR]])/('F+ , F-'!B$2-'F+ , F-'!B$3))</f>
        <v>2.981701322793298E-4</v>
      </c>
      <c r="C1512" s="1" cm="1">
        <f t="array" ref="C1512">[1]!table_weight[WageEUR]*(('F+ , F-'!C$2-[1]!tbl_gk[[#This Row],[WageEUR]])/('F+ , F-'!C$2-'F+ , F-'!C$3))</f>
        <v>0</v>
      </c>
      <c r="D1512" s="1" cm="1">
        <f t="array" ref="D1512">[1]!table_weight[Crossing]*(('F+ , F-'!D$2-[1]!tbl_gk[[#This Row],[Crossing]])/('F+ , F-'!D$2-'F+ , F-'!D$3))</f>
        <v>3.5866971962916043E-2</v>
      </c>
      <c r="E1512" s="1" cm="1">
        <f t="array" ref="E1512">[1]!table_weight[Finishing]*(('F+ , F-'!E$2-[1]!tbl_gk[[#This Row],[Finishing]])/('F+ , F-'!E$2-'F+ , F-'!E$3))</f>
        <v>2.096326437480962E-2</v>
      </c>
      <c r="F1512" s="1" cm="1">
        <f t="array" ref="F1512">[1]!table_weight[HeadingAccuracy]*(('F+ , F-'!F$2-[1]!tbl_gk[[#This Row],[HeadingAccuracy]])/('F+ , F-'!F$2-'F+ , F-'!F$3))</f>
        <v>1.08567917583827E-2</v>
      </c>
      <c r="G1512" s="1" cm="1">
        <f t="array" ref="G1512">[1]!table_weight[ShortPassing]*(('F+ , F-'!G$2-[1]!tbl_gk[[#This Row],[ShortPassing]])/('F+ , F-'!G$2-'F+ , F-'!G$3))</f>
        <v>6.047264524054153E-2</v>
      </c>
      <c r="H1512" s="1" cm="1">
        <f t="array" ref="H1512">[1]!table_weight[Volleys]*(('F+ , F-'!H$2-[1]!tbl_gk[[#This Row],[Volleys]])/('F+ , F-'!H$2-'F+ , F-'!H$3))</f>
        <v>2.0833057763785961E-3</v>
      </c>
      <c r="I1512" s="1" cm="1">
        <f t="array" ref="I1512">[1]!table_weight[Dribbling]*(('F+ , F-'!I$2-[1]!tbl_gk[[#This Row],[Dribbling]])/('F+ , F-'!I$2-'F+ , F-'!I$3))</f>
        <v>1.9557564431309422E-2</v>
      </c>
      <c r="J1512" s="1" cm="1">
        <f t="array" ref="J1512">[1]!table_weight[Curve]*(('F+ , F-'!J$2-[1]!tbl_gk[[#This Row],[Curve]])/('F+ , F-'!J$2-'F+ , F-'!J$3))</f>
        <v>9.4648953791028455E-3</v>
      </c>
      <c r="K1512" s="1" cm="1">
        <f t="array" ref="K1512">[1]!table_weight[FKAccuracy]*(('F+ , F-'!K$2-[1]!tbl_gk[[#This Row],[FKAccuracy]])/('F+ , F-'!K$2-'F+ , F-'!K$3))</f>
        <v>9.7353209613629272E-3</v>
      </c>
      <c r="L1512" s="1" cm="1">
        <f t="array" ref="L1512">[1]!table_weight[LongPassing]*(('F+ , F-'!L$2-[1]!tbl_gk[[#This Row],[LongPassing]])/('F+ , F-'!L$2-'F+ , F-'!L$3))</f>
        <v>2.3822660403335128E-2</v>
      </c>
      <c r="M1512" s="1" cm="1">
        <f t="array" ref="M1512">[1]!table_weight[BallControl]*(('F+ , F-'!M$2-[1]!tbl_gk[[#This Row],[BallControl]])/('F+ , F-'!M$2-'F+ , F-'!M$3))</f>
        <v>1.5211439002129552E-2</v>
      </c>
      <c r="N1512" s="1" cm="1">
        <f t="array" ref="N1512">[1]!table_weight[Acceleration]*(('F+ , F-'!N$2-[1]!tbl_gk[[#This Row],[Acceleration]])/('F+ , F-'!N$2-'F+ , F-'!N$3))</f>
        <v>8.1175396839599755E-3</v>
      </c>
      <c r="O1512" s="1" cm="1">
        <f t="array" ref="O1512">[1]!table_weight[SprintSpeed]*(('F+ , F-'!O$2-[1]!tbl_gk[[#This Row],[SprintSpeed]])/('F+ , F-'!O$2-'F+ , F-'!O$3))</f>
        <v>9.2765439610587065E-3</v>
      </c>
      <c r="P1512" s="1" cm="1">
        <f t="array" ref="P1512">[1]!table_weight[Agility]*(('F+ , F-'!P$2-[1]!tbl_gk[[#This Row],[Agility]])/('F+ , F-'!P$2-'F+ , F-'!P$3))</f>
        <v>4.3294095621445646E-3</v>
      </c>
      <c r="Q1512" s="1" cm="1">
        <f t="array" ref="Q1512">[1]!table_weight[Reactions]*(('F+ , F-'!Q$2-[1]!tbl_gk[[#This Row],[Reactions]])/('F+ , F-'!Q$2-'F+ , F-'!Q$3))</f>
        <v>1.7016186002382209E-3</v>
      </c>
      <c r="R1512" s="1" cm="1">
        <f t="array" ref="R1512">[1]!table_weight[Balance]*(('F+ , F-'!R$2-[1]!tbl_gk[[#This Row],[Balance]])/('F+ , F-'!R$2-'F+ , F-'!R$3))</f>
        <v>2.9802002942947692E-3</v>
      </c>
      <c r="S1512" s="1" cm="1">
        <f t="array" ref="S1512">[1]!table_weight[ShotPower]*(('F+ , F-'!S$2-[1]!tbl_gk[[#This Row],[ShotPower]])/('F+ , F-'!S$2-'F+ , F-'!S$3))</f>
        <v>7.0121023692742987E-3</v>
      </c>
      <c r="T1512" s="1" cm="1">
        <f t="array" ref="T1512">[1]!table_weight[Jumping]*(('F+ , F-'!T$2-[1]!tbl_gk[[#This Row],[Jumping]])/('F+ , F-'!T$2-'F+ , F-'!T$3))</f>
        <v>4.1218092779964008E-3</v>
      </c>
      <c r="U1512" s="1" cm="1">
        <f t="array" ref="U1512">[1]!table_weight[Stamina]*(('F+ , F-'!U$2-[1]!tbl_gk[[#This Row],[Stamina]])/('F+ , F-'!U$2-'F+ , F-'!U$3))</f>
        <v>2.4902597721228249E-2</v>
      </c>
      <c r="V1512" s="1" cm="1">
        <f t="array" ref="V1512">[1]!table_weight[Strength]*(('F+ , F-'!V$2-[1]!tbl_gk[[#This Row],[Strength]])/('F+ , F-'!V$2-'F+ , F-'!V$3))</f>
        <v>2.5732684311935858E-2</v>
      </c>
      <c r="W1512" s="1" cm="1">
        <f t="array" ref="W1512">[1]!table_weight[LongShots]*(('F+ , F-'!W$2-[1]!tbl_gk[[#This Row],[LongShots]])/('F+ , F-'!W$2-'F+ , F-'!W$3))</f>
        <v>9.86888481601568E-3</v>
      </c>
      <c r="X1512" s="1" cm="1">
        <f t="array" ref="X1512">[1]!table_weight[Aggression]*(('F+ , F-'!X$2-[1]!tbl_gk[[#This Row],[Aggression]])/('F+ , F-'!X$2-'F+ , F-'!X$3))</f>
        <v>1.3386066321874024E-2</v>
      </c>
      <c r="Y1512" s="1" cm="1">
        <f t="array" ref="Y1512">[1]!table_weight[Interceptions]*(('F+ , F-'!Y$2-[1]!tbl_gk[[#This Row],[Interceptions]])/('F+ , F-'!Y$2-'F+ , F-'!Y$3))</f>
        <v>2.0776599612664828E-2</v>
      </c>
      <c r="Z1512" s="1" cm="1">
        <f t="array" ref="Z1512">[1]!table_weight[Positioning]*(('F+ , F-'!Z$2-[1]!tbl_gk[[#This Row],[Positioning]])/('F+ , F-'!Z$2-'F+ , F-'!Z$3))</f>
        <v>2.0704458641787279E-3</v>
      </c>
      <c r="AA1512" s="1" cm="1">
        <f t="array" ref="AA1512">[1]!table_weight[Vision]*(('F+ , F-'!AA$2-[1]!tbl_gk[[#This Row],[Vision]])/('F+ , F-'!AA$2-'F+ , F-'!AA$3))</f>
        <v>2.8394686137308535E-2</v>
      </c>
      <c r="AB1512" s="1" cm="1">
        <f t="array" ref="AB1512">[1]!table_weight[Penalties]*(('F+ , F-'!AB$2-[1]!tbl_gk[[#This Row],[Penalties]])/('F+ , F-'!AB$2-'F+ , F-'!AB$3))</f>
        <v>2.5054134827036706E-3</v>
      </c>
      <c r="AC1512" s="1" cm="1">
        <f t="array" ref="AC1512">[1]!table_weight[Composure]*(('F+ , F-'!AC$2-[1]!tbl_gk[[#This Row],[Composure]])/('F+ , F-'!AC$2-'F+ , F-'!AC$3))</f>
        <v>1.5478306353044107E-3</v>
      </c>
      <c r="AD1512" s="1" cm="1">
        <f t="array" ref="AD1512">[1]!table_weight[Marking]*(('F+ , F-'!AD$2-[1]!tbl_gk[[#This Row],[Marking]])/('F+ , F-'!AD$2-'F+ , F-'!AD$3))</f>
        <v>3.7859581516411465E-2</v>
      </c>
      <c r="AE1512" s="1" cm="1">
        <f t="array" ref="AE1512">[1]!table_weight[StandingTackle]*(('F+ , F-'!AE$2-[1]!tbl_gk[[#This Row],[StandingTackle]])/('F+ , F-'!AE$2-'F+ , F-'!AE$3))</f>
        <v>2.6900228972187096E-2</v>
      </c>
      <c r="AF1512" s="1" cm="1">
        <f t="array" ref="AF1512">[1]!table_weight[SlidingTackle]*(('F+ , F-'!AF$2-[1]!tbl_gk[[#This Row],[SlidingTackle]])/('F+ , F-'!AF$2-'F+ , F-'!AF$3))</f>
        <v>1.0461200155850536E-2</v>
      </c>
      <c r="AG1512" s="1" cm="1">
        <f t="array" ref="AG1512">[1]!table_weight[GKDiving]*(('F+ , F-'!AG$2-[1]!tbl_gk[[#This Row],[GKDiving]])/('F+ , F-'!AG$2-'F+ , F-'!AG$3))</f>
        <v>4.2702945948686719E-2</v>
      </c>
      <c r="AH1512" s="1" cm="1">
        <f t="array" ref="AH1512">[1]!table_weight[GKHandling]*(('F+ , F-'!AH$2-[1]!tbl_gk[[#This Row],[GKHandling]])/('F+ , F-'!AH$2-'F+ , F-'!AH$3))</f>
        <v>5.7036282588854605E-2</v>
      </c>
      <c r="AI1512" s="1" cm="1">
        <f t="array" ref="AI1512">[1]!table_weight[GKKicking]*(('F+ , F-'!AI$2-[1]!tbl_gk[[#This Row],[GKKicking]])/('F+ , F-'!AI$2-'F+ , F-'!AI$3))</f>
        <v>3.2199574079707916E-2</v>
      </c>
      <c r="AJ1512" s="1" cm="1">
        <f t="array" ref="AJ1512">[1]!table_weight[GKPositioning]*(('F+ , F-'!AJ$2-[1]!tbl_gk[[#This Row],[GKPositioning]])/('F+ , F-'!AJ$2-'F+ , F-'!AJ$3))</f>
        <v>1.7659310570779983E-2</v>
      </c>
      <c r="AK1512" s="1" cm="1">
        <f t="array" ref="AK1512">[1]!table_weight[GKReflexes]*(('F+ , F-'!AK$2-[1]!tbl_gk[[#This Row],[GKReflexes]])/('F+ , F-'!AK$2-'F+ , F-'!AK$3))</f>
        <v>4.55498090119325E-2</v>
      </c>
    </row>
    <row r="1513" spans="1:37" x14ac:dyDescent="0.55000000000000004">
      <c r="A1513" s="8">
        <f>[1]!tbl_gk[[#This Row],[ID]]</f>
        <v>258351</v>
      </c>
      <c r="B1513" s="2" cm="1">
        <f t="array" ref="B1513">[1]!table_weight[ValueEUR]*(('F+ , F-'!B$2-[1]!tbl_gk[[#This Row],[ValueEUR]])/('F+ , F-'!B$2-'F+ , F-'!B$3))</f>
        <v>6.8214906039059921E-5</v>
      </c>
      <c r="C1513" s="2" cm="1">
        <f t="array" ref="C1513">[1]!table_weight[WageEUR]*(('F+ , F-'!C$2-[1]!tbl_gk[[#This Row],[WageEUR]])/('F+ , F-'!C$2-'F+ , F-'!C$3))</f>
        <v>1.5648374123767265E-5</v>
      </c>
      <c r="D1513" s="2" cm="1">
        <f t="array" ref="D1513">[1]!table_weight[Crossing]*(('F+ , F-'!D$2-[1]!tbl_gk[[#This Row],[Crossing]])/('F+ , F-'!D$2-'F+ , F-'!D$3))</f>
        <v>3.2504443341392672E-2</v>
      </c>
      <c r="E1513" s="2" cm="1">
        <f t="array" ref="E1513">[1]!table_weight[Finishing]*(('F+ , F-'!E$2-[1]!tbl_gk[[#This Row],[Finishing]])/('F+ , F-'!E$2-'F+ , F-'!E$3))</f>
        <v>1.6970261636750646E-2</v>
      </c>
      <c r="F1513" s="2" cm="1">
        <f t="array" ref="F1513">[1]!table_weight[HeadingAccuracy]*(('F+ , F-'!F$2-[1]!tbl_gk[[#This Row],[HeadingAccuracy]])/('F+ , F-'!F$2-'F+ , F-'!F$3))</f>
        <v>1.08567917583827E-2</v>
      </c>
      <c r="G1513" s="2" cm="1">
        <f t="array" ref="G1513">[1]!table_weight[ShortPassing]*(('F+ , F-'!G$2-[1]!tbl_gk[[#This Row],[ShortPassing]])/('F+ , F-'!G$2-'F+ , F-'!G$3))</f>
        <v>4.6409239370648142E-2</v>
      </c>
      <c r="H1513" s="2" cm="1">
        <f t="array" ref="H1513">[1]!table_weight[Volleys]*(('F+ , F-'!H$2-[1]!tbl_gk[[#This Row],[Volleys]])/('F+ , F-'!H$2-'F+ , F-'!H$3))</f>
        <v>1.851827356780974E-3</v>
      </c>
      <c r="I1513" s="2" cm="1">
        <f t="array" ref="I1513">[1]!table_weight[Dribbling]*(('F+ , F-'!I$2-[1]!tbl_gk[[#This Row],[Dribbling]])/('F+ , F-'!I$2-'F+ , F-'!I$3))</f>
        <v>1.6623929766613008E-2</v>
      </c>
      <c r="J1513" s="2" cm="1">
        <f t="array" ref="J1513">[1]!table_weight[Curve]*(('F+ , F-'!J$2-[1]!tbl_gk[[#This Row],[Curve]])/('F+ , F-'!J$2-'F+ , F-'!J$3))</f>
        <v>9.4648953791028455E-3</v>
      </c>
      <c r="K1513" s="2" cm="1">
        <f t="array" ref="K1513">[1]!table_weight[FKAccuracy]*(('F+ , F-'!K$2-[1]!tbl_gk[[#This Row],[FKAccuracy]])/('F+ , F-'!K$2-'F+ , F-'!K$3))</f>
        <v>9.2789777912990392E-3</v>
      </c>
      <c r="L1513" s="2" cm="1">
        <f t="array" ref="L1513">[1]!table_weight[LongPassing]*(('F+ , F-'!L$2-[1]!tbl_gk[[#This Row],[LongPassing]])/('F+ , F-'!L$2-'F+ , F-'!L$3))</f>
        <v>2.2198388103107734E-2</v>
      </c>
      <c r="M1513" s="2" cm="1">
        <f t="array" ref="M1513">[1]!table_weight[BallControl]*(('F+ , F-'!M$2-[1]!tbl_gk[[#This Row],[BallControl]])/('F+ , F-'!M$2-'F+ , F-'!M$3))</f>
        <v>1.4776826459211564E-2</v>
      </c>
      <c r="N1513" s="2" cm="1">
        <f t="array" ref="N1513">[1]!table_weight[Acceleration]*(('F+ , F-'!N$2-[1]!tbl_gk[[#This Row],[Acceleration]])/('F+ , F-'!N$2-'F+ , F-'!N$3))</f>
        <v>1.10488734587233E-2</v>
      </c>
      <c r="O1513" s="2" cm="1">
        <f t="array" ref="O1513">[1]!table_weight[SprintSpeed]*(('F+ , F-'!O$2-[1]!tbl_gk[[#This Row],[SprintSpeed]])/('F+ , F-'!O$2-'F+ , F-'!O$3))</f>
        <v>1.2930940066930317E-2</v>
      </c>
      <c r="P1513" s="2" cm="1">
        <f t="array" ref="P1513">[1]!table_weight[Agility]*(('F+ , F-'!P$2-[1]!tbl_gk[[#This Row],[Agility]])/('F+ , F-'!P$2-'F+ , F-'!P$3))</f>
        <v>5.0314759776274665E-3</v>
      </c>
      <c r="Q1513" s="2" cm="1">
        <f t="array" ref="Q1513">[1]!table_weight[Reactions]*(('F+ , F-'!Q$2-[1]!tbl_gk[[#This Row],[Reactions]])/('F+ , F-'!Q$2-'F+ , F-'!Q$3))</f>
        <v>2.0110038002815341E-3</v>
      </c>
      <c r="R1513" s="2" cm="1">
        <f t="array" ref="R1513">[1]!table_weight[Balance]*(('F+ , F-'!R$2-[1]!tbl_gk[[#This Row],[Balance]])/('F+ , F-'!R$2-'F+ , F-'!R$3))</f>
        <v>2.1109752084587947E-3</v>
      </c>
      <c r="S1513" s="2" cm="1">
        <f t="array" ref="S1513">[1]!table_weight[ShotPower]*(('F+ , F-'!S$2-[1]!tbl_gk[[#This Row],[ShotPower]])/('F+ , F-'!S$2-'F+ , F-'!S$3))</f>
        <v>7.5315173595909123E-3</v>
      </c>
      <c r="T1513" s="2" cm="1">
        <f t="array" ref="T1513">[1]!table_weight[Jumping]*(('F+ , F-'!T$2-[1]!tbl_gk[[#This Row],[Jumping]])/('F+ , F-'!T$2-'F+ , F-'!T$3))</f>
        <v>3.5207120916219254E-3</v>
      </c>
      <c r="U1513" s="2" cm="1">
        <f t="array" ref="U1513">[1]!table_weight[Stamina]*(('F+ , F-'!U$2-[1]!tbl_gk[[#This Row],[Stamina]])/('F+ , F-'!U$2-'F+ , F-'!U$3))</f>
        <v>1.4598074526237249E-2</v>
      </c>
      <c r="V1513" s="2" cm="1">
        <f t="array" ref="V1513">[1]!table_weight[Strength]*(('F+ , F-'!V$2-[1]!tbl_gk[[#This Row],[Strength]])/('F+ , F-'!V$2-'F+ , F-'!V$3))</f>
        <v>2.0408680661190511E-2</v>
      </c>
      <c r="W1513" s="2" cm="1">
        <f t="array" ref="W1513">[1]!table_weight[LongShots]*(('F+ , F-'!W$2-[1]!tbl_gk[[#This Row],[LongShots]])/('F+ , F-'!W$2-'F+ , F-'!W$3))</f>
        <v>9.0897623305407575E-3</v>
      </c>
      <c r="X1513" s="2" cm="1">
        <f t="array" ref="X1513">[1]!table_weight[Aggression]*(('F+ , F-'!X$2-[1]!tbl_gk[[#This Row],[Aggression]])/('F+ , F-'!X$2-'F+ , F-'!X$3))</f>
        <v>1.0952236081533291E-2</v>
      </c>
      <c r="Y1513" s="2" cm="1">
        <f t="array" ref="Y1513">[1]!table_weight[Interceptions]*(('F+ , F-'!Y$2-[1]!tbl_gk[[#This Row],[Interceptions]])/('F+ , F-'!Y$2-'F+ , F-'!Y$3))</f>
        <v>2.3546812894353474E-2</v>
      </c>
      <c r="Z1513" s="2" cm="1">
        <f t="array" ref="Z1513">[1]!table_weight[Positioning]*(('F+ , F-'!Z$2-[1]!tbl_gk[[#This Row],[Positioning]])/('F+ , F-'!Z$2-'F+ , F-'!Z$3))</f>
        <v>1.7746678835817667E-3</v>
      </c>
      <c r="AA1513" s="2" cm="1">
        <f t="array" ref="AA1513">[1]!table_weight[Vision]*(('F+ , F-'!AA$2-[1]!tbl_gk[[#This Row],[Vision]])/('F+ , F-'!AA$2-'F+ , F-'!AA$3))</f>
        <v>3.0524287597606677E-2</v>
      </c>
      <c r="AB1513" s="2" cm="1">
        <f t="array" ref="AB1513">[1]!table_weight[Penalties]*(('F+ , F-'!AB$2-[1]!tbl_gk[[#This Row],[Penalties]])/('F+ , F-'!AB$2-'F+ , F-'!AB$3))</f>
        <v>2.2705309687002014E-3</v>
      </c>
      <c r="AC1513" s="2" cm="1">
        <f t="array" ref="AC1513">[1]!table_weight[Composure]*(('F+ , F-'!AC$2-[1]!tbl_gk[[#This Row],[Composure]])/('F+ , F-'!AC$2-'F+ , F-'!AC$3))</f>
        <v>1.6545775756702319E-3</v>
      </c>
      <c r="AD1513" s="2" cm="1">
        <f t="array" ref="AD1513">[1]!table_weight[Marking]*(('F+ , F-'!AD$2-[1]!tbl_gk[[#This Row],[Marking]])/('F+ , F-'!AD$2-'F+ , F-'!AD$3))</f>
        <v>3.4704616390043845E-2</v>
      </c>
      <c r="AE1513" s="2" cm="1">
        <f t="array" ref="AE1513">[1]!table_weight[StandingTackle]*(('F+ , F-'!AE$2-[1]!tbl_gk[[#This Row],[StandingTackle]])/('F+ , F-'!AE$2-'F+ , F-'!AE$3))</f>
        <v>2.465854322450484E-2</v>
      </c>
      <c r="AF1513" s="2" cm="1">
        <f t="array" ref="AF1513">[1]!table_weight[SlidingTackle]*(('F+ , F-'!AF$2-[1]!tbl_gk[[#This Row],[SlidingTackle]])/('F+ , F-'!AF$2-'F+ , F-'!AF$3))</f>
        <v>7.4722858256075263E-3</v>
      </c>
      <c r="AG1513" s="2" cm="1">
        <f t="array" ref="AG1513">[1]!table_weight[GKDiving]*(('F+ , F-'!AG$2-[1]!tbl_gk[[#This Row],[GKDiving]])/('F+ , F-'!AG$2-'F+ , F-'!AG$3))</f>
        <v>5.9784124328161402E-2</v>
      </c>
      <c r="AH1513" s="2" cm="1">
        <f t="array" ref="AH1513">[1]!table_weight[GKHandling]*(('F+ , F-'!AH$2-[1]!tbl_gk[[#This Row],[GKHandling]])/('F+ , F-'!AH$2-'F+ , F-'!AH$3))</f>
        <v>6.9512969405166547E-2</v>
      </c>
      <c r="AI1513" s="2" cm="1">
        <f t="array" ref="AI1513">[1]!table_weight[GKKicking]*(('F+ , F-'!AI$2-[1]!tbl_gk[[#This Row],[GKKicking]])/('F+ , F-'!AI$2-'F+ , F-'!AI$3))</f>
        <v>3.4882871919683582E-2</v>
      </c>
      <c r="AJ1513" s="2" cm="1">
        <f t="array" ref="AJ1513">[1]!table_weight[GKPositioning]*(('F+ , F-'!AJ$2-[1]!tbl_gk[[#This Row],[GKPositioning]])/('F+ , F-'!AJ$2-'F+ , F-'!AJ$3))</f>
        <v>2.3335517539959265E-2</v>
      </c>
      <c r="AK1513" s="2" cm="1">
        <f t="array" ref="AK1513">[1]!table_weight[GKReflexes]*(('F+ , F-'!AK$2-[1]!tbl_gk[[#This Row],[GKReflexes]])/('F+ , F-'!AK$2-'F+ , F-'!AK$3))</f>
        <v>7.1057702058614697E-2</v>
      </c>
    </row>
    <row r="1514" spans="1:37" x14ac:dyDescent="0.55000000000000004">
      <c r="A1514" s="7">
        <f>[1]!tbl_gk[[#This Row],[ID]]</f>
        <v>258390</v>
      </c>
      <c r="B1514" s="1" cm="1">
        <f t="array" ref="B1514">[1]!table_weight[ValueEUR]*(('F+ , F-'!B$2-[1]!tbl_gk[[#This Row],[ValueEUR]])/('F+ , F-'!B$2-'F+ , F-'!B$3))</f>
        <v>1.3862133168389961E-3</v>
      </c>
      <c r="C1514" s="1" cm="1">
        <f t="array" ref="C1514">[1]!table_weight[WageEUR]*(('F+ , F-'!C$2-[1]!tbl_gk[[#This Row],[WageEUR]])/('F+ , F-'!C$2-'F+ , F-'!C$3))</f>
        <v>4.4597866252736708E-3</v>
      </c>
      <c r="D1514" s="1" cm="1">
        <f t="array" ref="D1514">[1]!table_weight[Crossing]*(('F+ , F-'!D$2-[1]!tbl_gk[[#This Row],[Crossing]])/('F+ , F-'!D$2-'F+ , F-'!D$3))</f>
        <v>3.3625286215233793E-2</v>
      </c>
      <c r="E1514" s="1" cm="1">
        <f t="array" ref="E1514">[1]!table_weight[Finishing]*(('F+ , F-'!E$2-[1]!tbl_gk[[#This Row],[Finishing]])/('F+ , F-'!E$2-'F+ , F-'!E$3))</f>
        <v>1.7968512321265388E-2</v>
      </c>
      <c r="F1514" s="1" cm="1">
        <f t="array" ref="F1514">[1]!table_weight[HeadingAccuracy]*(('F+ , F-'!F$2-[1]!tbl_gk[[#This Row],[HeadingAccuracy]])/('F+ , F-'!F$2-'F+ , F-'!F$3))</f>
        <v>1.1691929585950599E-2</v>
      </c>
      <c r="G1514" s="1" cm="1">
        <f t="array" ref="G1514">[1]!table_weight[ShortPassing]*(('F+ , F-'!G$2-[1]!tbl_gk[[#This Row],[ShortPassing]])/('F+ , F-'!G$2-'F+ , F-'!G$3))</f>
        <v>3.9377536435701459E-2</v>
      </c>
      <c r="H1514" s="1" cm="1">
        <f t="array" ref="H1514">[1]!table_weight[Volleys]*(('F+ , F-'!H$2-[1]!tbl_gk[[#This Row],[Volleys]])/('F+ , F-'!H$2-'F+ , F-'!H$3))</f>
        <v>2.0833057763785961E-3</v>
      </c>
      <c r="I1514" s="1" cm="1">
        <f t="array" ref="I1514">[1]!table_weight[Dribbling]*(('F+ , F-'!I$2-[1]!tbl_gk[[#This Row],[Dribbling]])/('F+ , F-'!I$2-'F+ , F-'!I$3))</f>
        <v>1.5646051545047536E-2</v>
      </c>
      <c r="J1514" s="1" cm="1">
        <f t="array" ref="J1514">[1]!table_weight[Curve]*(('F+ , F-'!J$2-[1]!tbl_gk[[#This Row],[Curve]])/('F+ , F-'!J$2-'F+ , F-'!J$3))</f>
        <v>8.2817834567149896E-3</v>
      </c>
      <c r="K1514" s="1" cm="1">
        <f t="array" ref="K1514">[1]!table_weight[FKAccuracy]*(('F+ , F-'!K$2-[1]!tbl_gk[[#This Row],[FKAccuracy]])/('F+ , F-'!K$2-'F+ , F-'!K$3))</f>
        <v>9.2789777912990392E-3</v>
      </c>
      <c r="L1514" s="1" cm="1">
        <f t="array" ref="L1514">[1]!table_weight[LongPassing]*(('F+ , F-'!L$2-[1]!tbl_gk[[#This Row],[LongPassing]])/('F+ , F-'!L$2-'F+ , F-'!L$3))</f>
        <v>1.9491267602728742E-2</v>
      </c>
      <c r="M1514" s="1" cm="1">
        <f t="array" ref="M1514">[1]!table_weight[BallControl]*(('F+ , F-'!M$2-[1]!tbl_gk[[#This Row],[BallControl]])/('F+ , F-'!M$2-'F+ , F-'!M$3))</f>
        <v>1.1299926115867666E-2</v>
      </c>
      <c r="N1514" s="1" cm="1">
        <f t="array" ref="N1514">[1]!table_weight[Acceleration]*(('F+ , F-'!N$2-[1]!tbl_gk[[#This Row],[Acceleration]])/('F+ , F-'!N$2-'F+ , F-'!N$3))</f>
        <v>7.666565257073309E-3</v>
      </c>
      <c r="O1514" s="1" cm="1">
        <f t="array" ref="O1514">[1]!table_weight[SprintSpeed]*(('F+ , F-'!O$2-[1]!tbl_gk[[#This Row],[SprintSpeed]])/('F+ , F-'!O$2-'F+ , F-'!O$3))</f>
        <v>1.1806510495892897E-2</v>
      </c>
      <c r="P1514" s="1" cm="1">
        <f t="array" ref="P1514">[1]!table_weight[Agility]*(('F+ , F-'!P$2-[1]!tbl_gk[[#This Row],[Agility]])/('F+ , F-'!P$2-'F+ , F-'!P$3))</f>
        <v>5.3825091853689179E-3</v>
      </c>
      <c r="Q1514" s="1" cm="1">
        <f t="array" ref="Q1514">[1]!table_weight[Reactions]*(('F+ , F-'!Q$2-[1]!tbl_gk[[#This Row],[Reactions]])/('F+ , F-'!Q$2-'F+ , F-'!Q$3))</f>
        <v>1.0312840001443764E-3</v>
      </c>
      <c r="R1514" s="1" cm="1">
        <f t="array" ref="R1514">[1]!table_weight[Balance]*(('F+ , F-'!R$2-[1]!tbl_gk[[#This Row],[Balance]])/('F+ , F-'!R$2-'F+ , F-'!R$3))</f>
        <v>2.7939377759013465E-3</v>
      </c>
      <c r="S1514" s="1" cm="1">
        <f t="array" ref="S1514">[1]!table_weight[ShotPower]*(('F+ , F-'!S$2-[1]!tbl_gk[[#This Row],[ShotPower]])/('F+ , F-'!S$2-'F+ , F-'!S$3))</f>
        <v>3.8956124273746098E-3</v>
      </c>
      <c r="T1514" s="1" cm="1">
        <f t="array" ref="T1514">[1]!table_weight[Jumping]*(('F+ , F-'!T$2-[1]!tbl_gk[[#This Row],[Jumping]])/('F+ , F-'!T$2-'F+ , F-'!T$3))</f>
        <v>2.2326466922480506E-3</v>
      </c>
      <c r="U1514" s="1" cm="1">
        <f t="array" ref="U1514">[1]!table_weight[Stamina]*(('F+ , F-'!U$2-[1]!tbl_gk[[#This Row],[Stamina]])/('F+ , F-'!U$2-'F+ , F-'!U$3))</f>
        <v>1.7174205324984999E-2</v>
      </c>
      <c r="V1514" s="1" cm="1">
        <f t="array" ref="V1514">[1]!table_weight[Strength]*(('F+ , F-'!V$2-[1]!tbl_gk[[#This Row],[Strength]])/('F+ , F-'!V$2-'F+ , F-'!V$3))</f>
        <v>1.5084677010445158E-2</v>
      </c>
      <c r="W1514" s="1" cm="1">
        <f t="array" ref="W1514">[1]!table_weight[LongShots]*(('F+ , F-'!W$2-[1]!tbl_gk[[#This Row],[LongShots]])/('F+ , F-'!W$2-'F+ , F-'!W$3))</f>
        <v>9.86888481601568E-3</v>
      </c>
      <c r="X1514" s="1" cm="1">
        <f t="array" ref="X1514">[1]!table_weight[Aggression]*(('F+ , F-'!X$2-[1]!tbl_gk[[#This Row],[Aggression]])/('F+ , F-'!X$2-'F+ , F-'!X$3))</f>
        <v>1.1560693641618476E-2</v>
      </c>
      <c r="Y1514" s="1" cm="1">
        <f t="array" ref="Y1514">[1]!table_weight[Interceptions]*(('F+ , F-'!Y$2-[1]!tbl_gk[[#This Row],[Interceptions]])/('F+ , F-'!Y$2-'F+ , F-'!Y$3))</f>
        <v>2.2161706253509151E-2</v>
      </c>
      <c r="Z1514" s="1" cm="1">
        <f t="array" ref="Z1514">[1]!table_weight[Positioning]*(('F+ , F-'!Z$2-[1]!tbl_gk[[#This Row],[Positioning]])/('F+ , F-'!Z$2-'F+ , F-'!Z$3))</f>
        <v>1.6267788932832863E-3</v>
      </c>
      <c r="AA1514" s="1" cm="1">
        <f t="array" ref="AA1514">[1]!table_weight[Vision]*(('F+ , F-'!AA$2-[1]!tbl_gk[[#This Row],[Vision]])/('F+ , F-'!AA$2-'F+ , F-'!AA$3))</f>
        <v>2.1296014602981403E-2</v>
      </c>
      <c r="AB1514" s="1" cm="1">
        <f t="array" ref="AB1514">[1]!table_weight[Penalties]*(('F+ , F-'!AB$2-[1]!tbl_gk[[#This Row],[Penalties]])/('F+ , F-'!AB$2-'F+ , F-'!AB$3))</f>
        <v>2.153089711698467E-3</v>
      </c>
      <c r="AC1514" s="1" cm="1">
        <f t="array" ref="AC1514">[1]!table_weight[Composure]*(('F+ , F-'!AC$2-[1]!tbl_gk[[#This Row],[Composure]])/('F+ , F-'!AC$2-'F+ , F-'!AC$3))</f>
        <v>2.134938807316428E-3</v>
      </c>
      <c r="AD1514" s="1" cm="1">
        <f t="array" ref="AD1514">[1]!table_weight[Marking]*(('F+ , F-'!AD$2-[1]!tbl_gk[[#This Row],[Marking]])/('F+ , F-'!AD$2-'F+ , F-'!AD$3))</f>
        <v>2.9972168700492414E-2</v>
      </c>
      <c r="AE1514" s="1" cm="1">
        <f t="array" ref="AE1514">[1]!table_weight[StandingTackle]*(('F+ , F-'!AE$2-[1]!tbl_gk[[#This Row],[StandingTackle]])/('F+ , F-'!AE$2-'F+ , F-'!AE$3))</f>
        <v>2.6900228972187096E-2</v>
      </c>
      <c r="AF1514" s="1" cm="1">
        <f t="array" ref="AF1514">[1]!table_weight[SlidingTackle]*(('F+ , F-'!AF$2-[1]!tbl_gk[[#This Row],[SlidingTackle]])/('F+ , F-'!AF$2-'F+ , F-'!AF$3))</f>
        <v>9.7139715732897855E-3</v>
      </c>
      <c r="AG1514" s="1" cm="1">
        <f t="array" ref="AG1514">[1]!table_weight[GKDiving]*(('F+ , F-'!AG$2-[1]!tbl_gk[[#This Row],[GKDiving]])/('F+ , F-'!AG$2-'F+ , F-'!AG$3))</f>
        <v>2.5621767569212028E-2</v>
      </c>
      <c r="AH1514" s="1" cm="1">
        <f t="array" ref="AH1514">[1]!table_weight[GKHandling]*(('F+ , F-'!AH$2-[1]!tbl_gk[[#This Row],[GKHandling]])/('F+ , F-'!AH$2-'F+ , F-'!AH$3))</f>
        <v>3.5647676618034127E-2</v>
      </c>
      <c r="AI1514" s="1" cm="1">
        <f t="array" ref="AI1514">[1]!table_weight[GKKicking]*(('F+ , F-'!AI$2-[1]!tbl_gk[[#This Row],[GKKicking]])/('F+ , F-'!AI$2-'F+ , F-'!AI$3))</f>
        <v>1.78886522665044E-2</v>
      </c>
      <c r="AJ1514" s="1" cm="1">
        <f t="array" ref="AJ1514">[1]!table_weight[GKPositioning]*(('F+ , F-'!AJ$2-[1]!tbl_gk[[#This Row],[GKPositioning]])/('F+ , F-'!AJ$2-'F+ , F-'!AJ$3))</f>
        <v>1.1352413938358561E-2</v>
      </c>
      <c r="AK1514" s="1" cm="1">
        <f t="array" ref="AK1514">[1]!table_weight[GKReflexes]*(('F+ , F-'!AK$2-[1]!tbl_gk[[#This Row],[GKReflexes]])/('F+ , F-'!AK$2-'F+ , F-'!AK$3))</f>
        <v>2.7329885407159499E-2</v>
      </c>
    </row>
    <row r="1515" spans="1:37" x14ac:dyDescent="0.55000000000000004">
      <c r="A1515" s="8">
        <f>[1]!tbl_gk[[#This Row],[ID]]</f>
        <v>258420</v>
      </c>
      <c r="B1515" s="2" cm="1">
        <f t="array" ref="B1515">[1]!table_weight[ValueEUR]*(('F+ , F-'!B$2-[1]!tbl_gk[[#This Row],[ValueEUR]])/('F+ , F-'!B$2-'F+ , F-'!B$3))</f>
        <v>2.0557071231680501E-4</v>
      </c>
      <c r="C1515" s="2" cm="1">
        <f t="array" ref="C1515">[1]!table_weight[WageEUR]*(('F+ , F-'!C$2-[1]!tbl_gk[[#This Row],[WageEUR]])/('F+ , F-'!C$2-'F+ , F-'!C$3))</f>
        <v>3.9120935309418157E-5</v>
      </c>
      <c r="D1515" s="2" cm="1">
        <f t="array" ref="D1515">[1]!table_weight[Crossing]*(('F+ , F-'!D$2-[1]!tbl_gk[[#This Row],[Crossing]])/('F+ , F-'!D$2-'F+ , F-'!D$3))</f>
        <v>3.4746129089074922E-2</v>
      </c>
      <c r="E1515" s="2" cm="1">
        <f t="array" ref="E1515">[1]!table_weight[Finishing]*(('F+ , F-'!E$2-[1]!tbl_gk[[#This Row],[Finishing]])/('F+ , F-'!E$2-'F+ , F-'!E$3))</f>
        <v>2.096326437480962E-2</v>
      </c>
      <c r="F1515" s="2" cm="1">
        <f t="array" ref="F1515">[1]!table_weight[HeadingAccuracy]*(('F+ , F-'!F$2-[1]!tbl_gk[[#This Row],[HeadingAccuracy]])/('F+ , F-'!F$2-'F+ , F-'!F$3))</f>
        <v>9.6040850170308507E-3</v>
      </c>
      <c r="G1515" s="2" cm="1">
        <f t="array" ref="G1515">[1]!table_weight[ShortPassing]*(('F+ , F-'!G$2-[1]!tbl_gk[[#This Row],[ShortPassing]])/('F+ , F-'!G$2-'F+ , F-'!G$3))</f>
        <v>5.0628261131616156E-2</v>
      </c>
      <c r="H1515" s="2" cm="1">
        <f t="array" ref="H1515">[1]!table_weight[Volleys]*(('F+ , F-'!H$2-[1]!tbl_gk[[#This Row],[Volleys]])/('F+ , F-'!H$2-'F+ , F-'!H$3))</f>
        <v>1.9675665665797848E-3</v>
      </c>
      <c r="I1515" s="2" cm="1">
        <f t="array" ref="I1515">[1]!table_weight[Dribbling]*(('F+ , F-'!I$2-[1]!tbl_gk[[#This Row],[Dribbling]])/('F+ , F-'!I$2-'F+ , F-'!I$3))</f>
        <v>1.6623929766613008E-2</v>
      </c>
      <c r="J1515" s="2" cm="1">
        <f t="array" ref="J1515">[1]!table_weight[Curve]*(('F+ , F-'!J$2-[1]!tbl_gk[[#This Row],[Curve]])/('F+ , F-'!J$2-'F+ , F-'!J$3))</f>
        <v>9.1268634012777444E-3</v>
      </c>
      <c r="K1515" s="2" cm="1">
        <f t="array" ref="K1515">[1]!table_weight[FKAccuracy]*(('F+ , F-'!K$2-[1]!tbl_gk[[#This Row],[FKAccuracy]])/('F+ , F-'!K$2-'F+ , F-'!K$3))</f>
        <v>9.4310921813203358E-3</v>
      </c>
      <c r="L1515" s="2" cm="1">
        <f t="array" ref="L1515">[1]!table_weight[LongPassing]*(('F+ , F-'!L$2-[1]!tbl_gk[[#This Row],[LongPassing]])/('F+ , F-'!L$2-'F+ , F-'!L$3))</f>
        <v>2.4364084503410925E-2</v>
      </c>
      <c r="M1515" s="2" cm="1">
        <f t="array" ref="M1515">[1]!table_weight[BallControl]*(('F+ , F-'!M$2-[1]!tbl_gk[[#This Row],[BallControl]])/('F+ , F-'!M$2-'F+ , F-'!M$3))</f>
        <v>1.3907601373375588E-2</v>
      </c>
      <c r="N1515" s="2" cm="1">
        <f t="array" ref="N1515">[1]!table_weight[Acceleration]*(('F+ , F-'!N$2-[1]!tbl_gk[[#This Row],[Acceleration]])/('F+ , F-'!N$2-'F+ , F-'!N$3))</f>
        <v>7.4410780436299775E-3</v>
      </c>
      <c r="O1515" s="2" cm="1">
        <f t="array" ref="O1515">[1]!table_weight[SprintSpeed]*(('F+ , F-'!O$2-[1]!tbl_gk[[#This Row],[SprintSpeed]])/('F+ , F-'!O$2-'F+ , F-'!O$3))</f>
        <v>1.2649832674170962E-2</v>
      </c>
      <c r="P1515" s="2" cm="1">
        <f t="array" ref="P1515">[1]!table_weight[Agility]*(('F+ , F-'!P$2-[1]!tbl_gk[[#This Row],[Agility]])/('F+ , F-'!P$2-'F+ , F-'!P$3))</f>
        <v>4.9144649083803166E-3</v>
      </c>
      <c r="Q1515" s="2" cm="1">
        <f t="array" ref="Q1515">[1]!table_weight[Reactions]*(('F+ , F-'!Q$2-[1]!tbl_gk[[#This Row],[Reactions]])/('F+ , F-'!Q$2-'F+ , F-'!Q$3))</f>
        <v>1.5984902002237835E-3</v>
      </c>
      <c r="R1515" s="2" cm="1">
        <f t="array" ref="R1515">[1]!table_weight[Balance]*(('F+ , F-'!R$2-[1]!tbl_gk[[#This Row],[Balance]])/('F+ , F-'!R$2-'F+ , F-'!R$3))</f>
        <v>1.1796626164916795E-3</v>
      </c>
      <c r="S1515" s="2" cm="1">
        <f t="array" ref="S1515">[1]!table_weight[ShotPower]*(('F+ , F-'!S$2-[1]!tbl_gk[[#This Row],[ShotPower]])/('F+ , F-'!S$2-'F+ , F-'!S$3))</f>
        <v>5.9732723886410689E-3</v>
      </c>
      <c r="T1515" s="2" cm="1">
        <f t="array" ref="T1515">[1]!table_weight[Jumping]*(('F+ , F-'!T$2-[1]!tbl_gk[[#This Row],[Jumping]])/('F+ , F-'!T$2-'F+ , F-'!T$3))</f>
        <v>2.0609046389982004E-3</v>
      </c>
      <c r="U1515" s="2" cm="1">
        <f t="array" ref="U1515">[1]!table_weight[Stamina]*(('F+ , F-'!U$2-[1]!tbl_gk[[#This Row],[Stamina]])/('F+ , F-'!U$2-'F+ , F-'!U$3))</f>
        <v>1.4598074526237249E-2</v>
      </c>
      <c r="V1515" s="2" cm="1">
        <f t="array" ref="V1515">[1]!table_weight[Strength]*(('F+ , F-'!V$2-[1]!tbl_gk[[#This Row],[Strength]])/('F+ , F-'!V$2-'F+ , F-'!V$3))</f>
        <v>2.9282020079099427E-2</v>
      </c>
      <c r="W1515" s="2" cm="1">
        <f t="array" ref="W1515">[1]!table_weight[LongShots]*(('F+ , F-'!W$2-[1]!tbl_gk[[#This Row],[LongShots]])/('F+ , F-'!W$2-'F+ , F-'!W$3))</f>
        <v>1.0388299806332293E-2</v>
      </c>
      <c r="X1515" s="2" cm="1">
        <f t="array" ref="X1515">[1]!table_weight[Aggression]*(('F+ , F-'!X$2-[1]!tbl_gk[[#This Row],[Aggression]])/('F+ , F-'!X$2-'F+ , F-'!X$3))</f>
        <v>7.301490721022195E-3</v>
      </c>
      <c r="Y1515" s="2" cm="1">
        <f t="array" ref="Y1515">[1]!table_weight[Interceptions]*(('F+ , F-'!Y$2-[1]!tbl_gk[[#This Row],[Interceptions]])/('F+ , F-'!Y$2-'F+ , F-'!Y$3))</f>
        <v>2.4239366214775633E-2</v>
      </c>
      <c r="Z1515" s="2" cm="1">
        <f t="array" ref="Z1515">[1]!table_weight[Positioning]*(('F+ , F-'!Z$2-[1]!tbl_gk[[#This Row],[Positioning]])/('F+ , F-'!Z$2-'F+ , F-'!Z$3))</f>
        <v>1.7746678835817667E-3</v>
      </c>
      <c r="AA1515" s="2" cm="1">
        <f t="array" ref="AA1515">[1]!table_weight[Vision]*(('F+ , F-'!AA$2-[1]!tbl_gk[[#This Row],[Vision]])/('F+ , F-'!AA$2-'F+ , F-'!AA$3))</f>
        <v>1.9876280296115975E-2</v>
      </c>
      <c r="AB1515" s="2" cm="1">
        <f t="array" ref="AB1515">[1]!table_weight[Penalties]*(('F+ , F-'!AB$2-[1]!tbl_gk[[#This Row],[Penalties]])/('F+ , F-'!AB$2-'F+ , F-'!AB$3))</f>
        <v>2.3096780543674466E-3</v>
      </c>
      <c r="AC1515" s="2" cm="1">
        <f t="array" ref="AC1515">[1]!table_weight[Composure]*(('F+ , F-'!AC$2-[1]!tbl_gk[[#This Row],[Composure]])/('F+ , F-'!AC$2-'F+ , F-'!AC$3))</f>
        <v>1.814697986218964E-3</v>
      </c>
      <c r="AD1515" s="2" cm="1">
        <f t="array" ref="AD1515">[1]!table_weight[Marking]*(('F+ , F-'!AD$2-[1]!tbl_gk[[#This Row],[Marking]])/('F+ , F-'!AD$2-'F+ , F-'!AD$3))</f>
        <v>3.4704616390043845E-2</v>
      </c>
      <c r="AE1515" s="2" cm="1">
        <f t="array" ref="AE1515">[1]!table_weight[StandingTackle]*(('F+ , F-'!AE$2-[1]!tbl_gk[[#This Row],[StandingTackle]])/('F+ , F-'!AE$2-'F+ , F-'!AE$3))</f>
        <v>2.465854322450484E-2</v>
      </c>
      <c r="AF1515" s="2" cm="1">
        <f t="array" ref="AF1515">[1]!table_weight[SlidingTackle]*(('F+ , F-'!AF$2-[1]!tbl_gk[[#This Row],[SlidingTackle]])/('F+ , F-'!AF$2-'F+ , F-'!AF$3))</f>
        <v>8.2195144081682794E-3</v>
      </c>
      <c r="AG1515" s="2" cm="1">
        <f t="array" ref="AG1515">[1]!table_weight[GKDiving]*(('F+ , F-'!AG$2-[1]!tbl_gk[[#This Row],[GKDiving]])/('F+ , F-'!AG$2-'F+ , F-'!AG$3))</f>
        <v>4.4411063786634182E-2</v>
      </c>
      <c r="AH1515" s="2" cm="1">
        <f t="array" ref="AH1515">[1]!table_weight[GKHandling]*(('F+ , F-'!AH$2-[1]!tbl_gk[[#This Row],[GKHandling]])/('F+ , F-'!AH$2-'F+ , F-'!AH$3))</f>
        <v>6.0601050250658012E-2</v>
      </c>
      <c r="AI1515" s="2" cm="1">
        <f t="array" ref="AI1515">[1]!table_weight[GKKicking]*(('F+ , F-'!AI$2-[1]!tbl_gk[[#This Row],[GKKicking]])/('F+ , F-'!AI$2-'F+ , F-'!AI$3))</f>
        <v>2.6832978399756596E-2</v>
      </c>
      <c r="AJ1515" s="2" cm="1">
        <f t="array" ref="AJ1515">[1]!table_weight[GKPositioning]*(('F+ , F-'!AJ$2-[1]!tbl_gk[[#This Row],[GKPositioning]])/('F+ , F-'!AJ$2-'F+ , F-'!AJ$3))</f>
        <v>2.0812758886990693E-2</v>
      </c>
      <c r="AK1515" s="2" cm="1">
        <f t="array" ref="AK1515">[1]!table_weight[GKReflexes]*(('F+ , F-'!AK$2-[1]!tbl_gk[[#This Row],[GKReflexes]])/('F+ , F-'!AK$2-'F+ , F-'!AK$3))</f>
        <v>4.0083831930500594E-2</v>
      </c>
    </row>
    <row r="1516" spans="1:37" x14ac:dyDescent="0.55000000000000004">
      <c r="A1516" s="7">
        <f>[1]!tbl_gk[[#This Row],[ID]]</f>
        <v>258466</v>
      </c>
      <c r="B1516" s="1" cm="1">
        <f t="array" ref="B1516">[1]!table_weight[ValueEUR]*(('F+ , F-'!B$2-[1]!tbl_gk[[#This Row],[ValueEUR]])/('F+ , F-'!B$2-'F+ , F-'!B$3))</f>
        <v>6.7628443045963937E-4</v>
      </c>
      <c r="C1516" s="1" cm="1">
        <f t="array" ref="C1516">[1]!table_weight[WageEUR]*(('F+ , F-'!C$2-[1]!tbl_gk[[#This Row],[WageEUR]])/('F+ , F-'!C$2-'F+ , F-'!C$3))</f>
        <v>7.0417683556952691E-4</v>
      </c>
      <c r="D1516" s="1" cm="1">
        <f t="array" ref="D1516">[1]!table_weight[Crossing]*(('F+ , F-'!D$2-[1]!tbl_gk[[#This Row],[Crossing]])/('F+ , F-'!D$2-'F+ , F-'!D$3))</f>
        <v>3.5866971962916043E-2</v>
      </c>
      <c r="E1516" s="1" cm="1">
        <f t="array" ref="E1516">[1]!table_weight[Finishing]*(('F+ , F-'!E$2-[1]!tbl_gk[[#This Row],[Finishing]])/('F+ , F-'!E$2-'F+ , F-'!E$3))</f>
        <v>1.4973760267721157E-2</v>
      </c>
      <c r="F1516" s="1" cm="1">
        <f t="array" ref="F1516">[1]!table_weight[HeadingAccuracy]*(('F+ , F-'!F$2-[1]!tbl_gk[[#This Row],[HeadingAccuracy]])/('F+ , F-'!F$2-'F+ , F-'!F$3))</f>
        <v>1.1274360672166649E-2</v>
      </c>
      <c r="G1516" s="1" cm="1">
        <f t="array" ref="G1516">[1]!table_weight[ShortPassing]*(('F+ , F-'!G$2-[1]!tbl_gk[[#This Row],[ShortPassing]])/('F+ , F-'!G$2-'F+ , F-'!G$3))</f>
        <v>6.047264524054153E-2</v>
      </c>
      <c r="H1516" s="1" cm="1">
        <f t="array" ref="H1516">[1]!table_weight[Volleys]*(('F+ , F-'!H$2-[1]!tbl_gk[[#This Row],[Volleys]])/('F+ , F-'!H$2-'F+ , F-'!H$3))</f>
        <v>1.851827356780974E-3</v>
      </c>
      <c r="I1516" s="1" cm="1">
        <f t="array" ref="I1516">[1]!table_weight[Dribbling]*(('F+ , F-'!I$2-[1]!tbl_gk[[#This Row],[Dribbling]])/('F+ , F-'!I$2-'F+ , F-'!I$3))</f>
        <v>1.9557564431309422E-2</v>
      </c>
      <c r="J1516" s="1" cm="1">
        <f t="array" ref="J1516">[1]!table_weight[Curve]*(('F+ , F-'!J$2-[1]!tbl_gk[[#This Row],[Curve]])/('F+ , F-'!J$2-'F+ , F-'!J$3))</f>
        <v>9.8029273569279467E-3</v>
      </c>
      <c r="K1516" s="1" cm="1">
        <f t="array" ref="K1516">[1]!table_weight[FKAccuracy]*(('F+ , F-'!K$2-[1]!tbl_gk[[#This Row],[FKAccuracy]])/('F+ , F-'!K$2-'F+ , F-'!K$3))</f>
        <v>9.4310921813203358E-3</v>
      </c>
      <c r="L1516" s="1" cm="1">
        <f t="array" ref="L1516">[1]!table_weight[LongPassing]*(('F+ , F-'!L$2-[1]!tbl_gk[[#This Row],[LongPassing]])/('F+ , F-'!L$2-'F+ , F-'!L$3))</f>
        <v>2.5988356803638323E-2</v>
      </c>
      <c r="M1516" s="1" cm="1">
        <f t="array" ref="M1516">[1]!table_weight[BallControl]*(('F+ , F-'!M$2-[1]!tbl_gk[[#This Row],[BallControl]])/('F+ , F-'!M$2-'F+ , F-'!M$3))</f>
        <v>1.6080664087965525E-2</v>
      </c>
      <c r="N1516" s="1" cm="1">
        <f t="array" ref="N1516">[1]!table_weight[Acceleration]*(('F+ , F-'!N$2-[1]!tbl_gk[[#This Row],[Acceleration]])/('F+ , F-'!N$2-'F+ , F-'!N$3))</f>
        <v>3.3823082016499898E-3</v>
      </c>
      <c r="O1516" s="1" cm="1">
        <f t="array" ref="O1516">[1]!table_weight[SprintSpeed]*(('F+ , F-'!O$2-[1]!tbl_gk[[#This Row],[SprintSpeed]])/('F+ , F-'!O$2-'F+ , F-'!O$3))</f>
        <v>4.2166108913903209E-3</v>
      </c>
      <c r="P1516" s="1" cm="1">
        <f t="array" ref="P1516">[1]!table_weight[Agility]*(('F+ , F-'!P$2-[1]!tbl_gk[[#This Row],[Agility]])/('F+ , F-'!P$2-'F+ , F-'!P$3))</f>
        <v>2.2232103156958572E-3</v>
      </c>
      <c r="Q1516" s="1" cm="1">
        <f t="array" ref="Q1516">[1]!table_weight[Reactions]*(('F+ , F-'!Q$2-[1]!tbl_gk[[#This Row],[Reactions]])/('F+ , F-'!Q$2-'F+ , F-'!Q$3))</f>
        <v>1.4953618002093458E-3</v>
      </c>
      <c r="R1516" s="1" cm="1">
        <f t="array" ref="R1516">[1]!table_weight[Balance]*(('F+ , F-'!R$2-[1]!tbl_gk[[#This Row],[Balance]])/('F+ , F-'!R$2-'F+ , F-'!R$3))</f>
        <v>1.3038376287539614E-3</v>
      </c>
      <c r="S1516" s="1" cm="1">
        <f t="array" ref="S1516">[1]!table_weight[ShotPower]*(('F+ , F-'!S$2-[1]!tbl_gk[[#This Row],[ShotPower]])/('F+ , F-'!S$2-'F+ , F-'!S$3))</f>
        <v>3.635904932216303E-3</v>
      </c>
      <c r="T1516" s="1" cm="1">
        <f t="array" ref="T1516">[1]!table_weight[Jumping]*(('F+ , F-'!T$2-[1]!tbl_gk[[#This Row],[Jumping]])/('F+ , F-'!T$2-'F+ , F-'!T$3))</f>
        <v>1.9750336123732751E-3</v>
      </c>
      <c r="U1516" s="1" cm="1">
        <f t="array" ref="U1516">[1]!table_weight[Stamina]*(('F+ , F-'!U$2-[1]!tbl_gk[[#This Row],[Stamina]])/('F+ , F-'!U$2-'F+ , F-'!U$3))</f>
        <v>8.5871026624925002E-4</v>
      </c>
      <c r="V1516" s="1" cm="1">
        <f t="array" ref="V1516">[1]!table_weight[Strength]*(('F+ , F-'!V$2-[1]!tbl_gk[[#This Row],[Strength]])/('F+ , F-'!V$2-'F+ , F-'!V$3))</f>
        <v>2.1296014602981403E-2</v>
      </c>
      <c r="W1516" s="1" cm="1">
        <f t="array" ref="W1516">[1]!table_weight[LongShots]*(('F+ , F-'!W$2-[1]!tbl_gk[[#This Row],[LongShots]])/('F+ , F-'!W$2-'F+ , F-'!W$3))</f>
        <v>9.0897623305407575E-3</v>
      </c>
      <c r="X1516" s="1" cm="1">
        <f t="array" ref="X1516">[1]!table_weight[Aggression]*(('F+ , F-'!X$2-[1]!tbl_gk[[#This Row],[Aggression]])/('F+ , F-'!X$2-'F+ , F-'!X$3))</f>
        <v>1.3994523881959207E-2</v>
      </c>
      <c r="Y1516" s="1" cm="1">
        <f t="array" ref="Y1516">[1]!table_weight[Interceptions]*(('F+ , F-'!Y$2-[1]!tbl_gk[[#This Row],[Interceptions]])/('F+ , F-'!Y$2-'F+ , F-'!Y$3))</f>
        <v>2.2854259573931314E-2</v>
      </c>
      <c r="Z1516" s="1" cm="1">
        <f t="array" ref="Z1516">[1]!table_weight[Positioning]*(('F+ , F-'!Z$2-[1]!tbl_gk[[#This Row],[Positioning]])/('F+ , F-'!Z$2-'F+ , F-'!Z$3))</f>
        <v>1.4788899029848058E-3</v>
      </c>
      <c r="AA1516" s="1" cm="1">
        <f t="array" ref="AA1516">[1]!table_weight[Vision]*(('F+ , F-'!AA$2-[1]!tbl_gk[[#This Row],[Vision]])/('F+ , F-'!AA$2-'F+ , F-'!AA$3))</f>
        <v>1.4197343068654267E-2</v>
      </c>
      <c r="AB1516" s="1" cm="1">
        <f t="array" ref="AB1516">[1]!table_weight[Penalties]*(('F+ , F-'!AB$2-[1]!tbl_gk[[#This Row],[Penalties]])/('F+ , F-'!AB$2-'F+ , F-'!AB$3))</f>
        <v>2.3096780543674466E-3</v>
      </c>
      <c r="AC1516" s="1" cm="1">
        <f t="array" ref="AC1516">[1]!table_weight[Composure]*(('F+ , F-'!AC$2-[1]!tbl_gk[[#This Row],[Composure]])/('F+ , F-'!AC$2-'F+ , F-'!AC$3))</f>
        <v>1.6012041054873211E-3</v>
      </c>
      <c r="AD1516" s="1" cm="1">
        <f t="array" ref="AD1516">[1]!table_weight[Marking]*(('F+ , F-'!AD$2-[1]!tbl_gk[[#This Row],[Marking]])/('F+ , F-'!AD$2-'F+ , F-'!AD$3))</f>
        <v>2.8394686137308601E-2</v>
      </c>
      <c r="AE1516" s="1" cm="1">
        <f t="array" ref="AE1516">[1]!table_weight[StandingTackle]*(('F+ , F-'!AE$2-[1]!tbl_gk[[#This Row],[StandingTackle]])/('F+ , F-'!AE$2-'F+ , F-'!AE$3))</f>
        <v>2.6900228972187096E-2</v>
      </c>
      <c r="AF1516" s="1" cm="1">
        <f t="array" ref="AF1516">[1]!table_weight[SlidingTackle]*(('F+ , F-'!AF$2-[1]!tbl_gk[[#This Row],[SlidingTackle]])/('F+ , F-'!AF$2-'F+ , F-'!AF$3))</f>
        <v>9.7139715732897855E-3</v>
      </c>
      <c r="AG1516" s="1" cm="1">
        <f t="array" ref="AG1516">[1]!table_weight[GKDiving]*(('F+ , F-'!AG$2-[1]!tbl_gk[[#This Row],[GKDiving]])/('F+ , F-'!AG$2-'F+ , F-'!AG$3))</f>
        <v>3.9286710272791778E-2</v>
      </c>
      <c r="AH1516" s="1" cm="1">
        <f t="array" ref="AH1516">[1]!table_weight[GKHandling]*(('F+ , F-'!AH$2-[1]!tbl_gk[[#This Row],[GKHandling]])/('F+ , F-'!AH$2-'F+ , F-'!AH$3))</f>
        <v>4.2777211941640955E-2</v>
      </c>
      <c r="AI1516" s="1" cm="1">
        <f t="array" ref="AI1516">[1]!table_weight[GKKicking]*(('F+ , F-'!AI$2-[1]!tbl_gk[[#This Row],[GKKicking]])/('F+ , F-'!AI$2-'F+ , F-'!AI$3))</f>
        <v>1.6099787039853958E-2</v>
      </c>
      <c r="AJ1516" s="1" cm="1">
        <f t="array" ref="AJ1516">[1]!table_weight[GKPositioning]*(('F+ , F-'!AJ$2-[1]!tbl_gk[[#This Row],[GKPositioning]])/('F+ , F-'!AJ$2-'F+ , F-'!AJ$3))</f>
        <v>1.6397931244295699E-2</v>
      </c>
      <c r="AK1516" s="1" cm="1">
        <f t="array" ref="AK1516">[1]!table_weight[GKReflexes]*(('F+ , F-'!AK$2-[1]!tbl_gk[[#This Row],[GKReflexes]])/('F+ , F-'!AK$2-'F+ , F-'!AK$3))</f>
        <v>3.8261839570023298E-2</v>
      </c>
    </row>
    <row r="1517" spans="1:37" x14ac:dyDescent="0.55000000000000004">
      <c r="A1517" s="8">
        <f>[1]!tbl_gk[[#This Row],[ID]]</f>
        <v>258485</v>
      </c>
      <c r="B1517" s="2" cm="1">
        <f t="array" ref="B1517">[1]!table_weight[ValueEUR]*(('F+ , F-'!B$2-[1]!tbl_gk[[#This Row],[ValueEUR]])/('F+ , F-'!B$2-'F+ , F-'!B$3))</f>
        <v>4.6021911721374819E-4</v>
      </c>
      <c r="C1517" s="2" cm="1">
        <f t="array" ref="C1517">[1]!table_weight[WageEUR]*(('F+ , F-'!C$2-[1]!tbl_gk[[#This Row],[WageEUR]])/('F+ , F-'!C$2-'F+ , F-'!C$3))</f>
        <v>7.8241870618836313E-5</v>
      </c>
      <c r="D1517" s="2" cm="1">
        <f t="array" ref="D1517">[1]!table_weight[Crossing]*(('F+ , F-'!D$2-[1]!tbl_gk[[#This Row],[Crossing]])/('F+ , F-'!D$2-'F+ , F-'!D$3))</f>
        <v>3.1383600467551537E-2</v>
      </c>
      <c r="E1517" s="2" cm="1">
        <f t="array" ref="E1517">[1]!table_weight[Finishing]*(('F+ , F-'!E$2-[1]!tbl_gk[[#This Row],[Finishing]])/('F+ , F-'!E$2-'F+ , F-'!E$3))</f>
        <v>2.1961515059324362E-2</v>
      </c>
      <c r="F1517" s="2" cm="1">
        <f t="array" ref="F1517">[1]!table_weight[HeadingAccuracy]*(('F+ , F-'!F$2-[1]!tbl_gk[[#This Row],[HeadingAccuracy]])/('F+ , F-'!F$2-'F+ , F-'!F$3))</f>
        <v>1.1691929585950599E-2</v>
      </c>
      <c r="G1517" s="2" cm="1">
        <f t="array" ref="G1517">[1]!table_weight[ShortPassing]*(('F+ , F-'!G$2-[1]!tbl_gk[[#This Row],[ShortPassing]])/('F+ , F-'!G$2-'F+ , F-'!G$3))</f>
        <v>4.9221920544626818E-2</v>
      </c>
      <c r="H1517" s="2" cm="1">
        <f t="array" ref="H1517">[1]!table_weight[Volleys]*(('F+ , F-'!H$2-[1]!tbl_gk[[#This Row],[Volleys]])/('F+ , F-'!H$2-'F+ , F-'!H$3))</f>
        <v>6.9443525879286526E-4</v>
      </c>
      <c r="I1517" s="2" cm="1">
        <f t="array" ref="I1517">[1]!table_weight[Dribbling]*(('F+ , F-'!I$2-[1]!tbl_gk[[#This Row],[Dribbling]])/('F+ , F-'!I$2-'F+ , F-'!I$3))</f>
        <v>2.2491199096005835E-2</v>
      </c>
      <c r="J1517" s="2" cm="1">
        <f t="array" ref="J1517">[1]!table_weight[Curve]*(('F+ , F-'!J$2-[1]!tbl_gk[[#This Row],[Curve]])/('F+ , F-'!J$2-'F+ , F-'!J$3))</f>
        <v>9.295879390190295E-3</v>
      </c>
      <c r="K1517" s="2" cm="1">
        <f t="array" ref="K1517">[1]!table_weight[FKAccuracy]*(('F+ , F-'!K$2-[1]!tbl_gk[[#This Row],[FKAccuracy]])/('F+ , F-'!K$2-'F+ , F-'!K$3))</f>
        <v>1.0495892911469407E-2</v>
      </c>
      <c r="L1517" s="2" cm="1">
        <f t="array" ref="L1517">[1]!table_weight[LongPassing]*(('F+ , F-'!L$2-[1]!tbl_gk[[#This Row],[LongPassing]])/('F+ , F-'!L$2-'F+ , F-'!L$3))</f>
        <v>2.2739812203183531E-2</v>
      </c>
      <c r="M1517" s="2" cm="1">
        <f t="array" ref="M1517">[1]!table_weight[BallControl]*(('F+ , F-'!M$2-[1]!tbl_gk[[#This Row],[BallControl]])/('F+ , F-'!M$2-'F+ , F-'!M$3))</f>
        <v>1.3472988830457604E-2</v>
      </c>
      <c r="N1517" s="2" cm="1">
        <f t="array" ref="N1517">[1]!table_weight[Acceleration]*(('F+ , F-'!N$2-[1]!tbl_gk[[#This Row],[Acceleration]])/('F+ , F-'!N$2-'F+ , F-'!N$3))</f>
        <v>6.5391291898566463E-3</v>
      </c>
      <c r="O1517" s="2" cm="1">
        <f t="array" ref="O1517">[1]!table_weight[SprintSpeed]*(('F+ , F-'!O$2-[1]!tbl_gk[[#This Row],[SprintSpeed]])/('F+ , F-'!O$2-'F+ , F-'!O$3))</f>
        <v>8.1521143900212863E-3</v>
      </c>
      <c r="P1517" s="2" cm="1">
        <f t="array" ref="P1517">[1]!table_weight[Agility]*(('F+ , F-'!P$2-[1]!tbl_gk[[#This Row],[Agility]])/('F+ , F-'!P$2-'F+ , F-'!P$3))</f>
        <v>2.5742435234373086E-3</v>
      </c>
      <c r="Q1517" s="2" cm="1">
        <f t="array" ref="Q1517">[1]!table_weight[Reactions]*(('F+ , F-'!Q$2-[1]!tbl_gk[[#This Row],[Reactions]])/('F+ , F-'!Q$2-'F+ , F-'!Q$3))</f>
        <v>2.217260600310409E-3</v>
      </c>
      <c r="R1517" s="2" cm="1">
        <f t="array" ref="R1517">[1]!table_weight[Balance]*(('F+ , F-'!R$2-[1]!tbl_gk[[#This Row],[Balance]])/('F+ , F-'!R$2-'F+ , F-'!R$3))</f>
        <v>2.1730627145899362E-3</v>
      </c>
      <c r="S1517" s="2" cm="1">
        <f t="array" ref="S1517">[1]!table_weight[ShotPower]*(('F+ , F-'!S$2-[1]!tbl_gk[[#This Row],[ShotPower]])/('F+ , F-'!S$2-'F+ , F-'!S$3))</f>
        <v>4.93444240800784E-3</v>
      </c>
      <c r="T1517" s="2" cm="1">
        <f t="array" ref="T1517">[1]!table_weight[Jumping]*(('F+ , F-'!T$2-[1]!tbl_gk[[#This Row],[Jumping]])/('F+ , F-'!T$2-'F+ , F-'!T$3))</f>
        <v>2.1467756656231253E-3</v>
      </c>
      <c r="U1517" s="2" cm="1">
        <f t="array" ref="U1517">[1]!table_weight[Stamina]*(('F+ , F-'!U$2-[1]!tbl_gk[[#This Row],[Stamina]])/('F+ , F-'!U$2-'F+ , F-'!U$3))</f>
        <v>1.288065399373875E-2</v>
      </c>
      <c r="V1517" s="2" cm="1">
        <f t="array" ref="V1517">[1]!table_weight[Strength]*(('F+ , F-'!V$2-[1]!tbl_gk[[#This Row],[Strength]])/('F+ , F-'!V$2-'F+ , F-'!V$3))</f>
        <v>2.3070682486563184E-2</v>
      </c>
      <c r="W1517" s="2" cm="1">
        <f t="array" ref="W1517">[1]!table_weight[LongShots]*(('F+ , F-'!W$2-[1]!tbl_gk[[#This Row],[LongShots]])/('F+ , F-'!W$2-'F+ , F-'!W$3))</f>
        <v>7.7912248547492196E-3</v>
      </c>
      <c r="X1517" s="2" cm="1">
        <f t="array" ref="X1517">[1]!table_weight[Aggression]*(('F+ , F-'!X$2-[1]!tbl_gk[[#This Row],[Aggression]])/('F+ , F-'!X$2-'F+ , F-'!X$3))</f>
        <v>1.5211439002129575E-2</v>
      </c>
      <c r="Y1517" s="2" cm="1">
        <f t="array" ref="Y1517">[1]!table_weight[Interceptions]*(('F+ , F-'!Y$2-[1]!tbl_gk[[#This Row],[Interceptions]])/('F+ , F-'!Y$2-'F+ , F-'!Y$3))</f>
        <v>2.4239366214775633E-2</v>
      </c>
      <c r="Z1517" s="2" cm="1">
        <f t="array" ref="Z1517">[1]!table_weight[Positioning]*(('F+ , F-'!Z$2-[1]!tbl_gk[[#This Row],[Positioning]])/('F+ , F-'!Z$2-'F+ , F-'!Z$3))</f>
        <v>1.9225568738802474E-3</v>
      </c>
      <c r="AA1517" s="2" cm="1">
        <f t="array" ref="AA1517">[1]!table_weight[Vision]*(('F+ , F-'!AA$2-[1]!tbl_gk[[#This Row],[Vision]])/('F+ , F-'!AA$2-'F+ , F-'!AA$3))</f>
        <v>2.4135483216712255E-2</v>
      </c>
      <c r="AB1517" s="2" cm="1">
        <f t="array" ref="AB1517">[1]!table_weight[Penalties]*(('F+ , F-'!AB$2-[1]!tbl_gk[[#This Row],[Penalties]])/('F+ , F-'!AB$2-'F+ , F-'!AB$3))</f>
        <v>2.5837076540381606E-3</v>
      </c>
      <c r="AC1517" s="2" cm="1">
        <f t="array" ref="AC1517">[1]!table_weight[Composure]*(('F+ , F-'!AC$2-[1]!tbl_gk[[#This Row],[Composure]])/('F+ , F-'!AC$2-'F+ , F-'!AC$3))</f>
        <v>2.2950592178651603E-3</v>
      </c>
      <c r="AD1517" s="2" cm="1">
        <f t="array" ref="AD1517">[1]!table_weight[Marking]*(('F+ , F-'!AD$2-[1]!tbl_gk[[#This Row],[Marking]])/('F+ , F-'!AD$2-'F+ , F-'!AD$3))</f>
        <v>3.6282098953227655E-2</v>
      </c>
      <c r="AE1517" s="2" cm="1">
        <f t="array" ref="AE1517">[1]!table_weight[StandingTackle]*(('F+ , F-'!AE$2-[1]!tbl_gk[[#This Row],[StandingTackle]])/('F+ , F-'!AE$2-'F+ , F-'!AE$3))</f>
        <v>4.0350343458280639E-2</v>
      </c>
      <c r="AF1517" s="2" cm="1">
        <f t="array" ref="AF1517">[1]!table_weight[SlidingTackle]*(('F+ , F-'!AF$2-[1]!tbl_gk[[#This Row],[SlidingTackle]])/('F+ , F-'!AF$2-'F+ , F-'!AF$3))</f>
        <v>1.1955657320972042E-2</v>
      </c>
      <c r="AG1517" s="2" cm="1">
        <f t="array" ref="AG1517">[1]!table_weight[GKDiving]*(('F+ , F-'!AG$2-[1]!tbl_gk[[#This Row],[GKDiving]])/('F+ , F-'!AG$2-'F+ , F-'!AG$3))</f>
        <v>4.4411063786634182E-2</v>
      </c>
      <c r="AH1517" s="2" cm="1">
        <f t="array" ref="AH1517">[1]!table_weight[GKHandling]*(('F+ , F-'!AH$2-[1]!tbl_gk[[#This Row],[GKHandling]])/('F+ , F-'!AH$2-'F+ , F-'!AH$3))</f>
        <v>3.7430060448935834E-2</v>
      </c>
      <c r="AI1517" s="2" cm="1">
        <f t="array" ref="AI1517">[1]!table_weight[GKKicking]*(('F+ , F-'!AI$2-[1]!tbl_gk[[#This Row],[GKKicking]])/('F+ , F-'!AI$2-'F+ , F-'!AI$3))</f>
        <v>2.2360815333130498E-2</v>
      </c>
      <c r="AJ1517" s="2" cm="1">
        <f t="array" ref="AJ1517">[1]!table_weight[GKPositioning]*(('F+ , F-'!AJ$2-[1]!tbl_gk[[#This Row],[GKPositioning]])/('F+ , F-'!AJ$2-'F+ , F-'!AJ$3))</f>
        <v>1.7028620907537841E-2</v>
      </c>
      <c r="AK1517" s="2" cm="1">
        <f t="array" ref="AK1517">[1]!table_weight[GKReflexes]*(('F+ , F-'!AK$2-[1]!tbl_gk[[#This Row],[GKReflexes]])/('F+ , F-'!AK$2-'F+ , F-'!AK$3))</f>
        <v>4.3727816651455198E-2</v>
      </c>
    </row>
    <row r="1518" spans="1:37" x14ac:dyDescent="0.55000000000000004">
      <c r="A1518" s="7">
        <f>[1]!tbl_gk[[#This Row],[ID]]</f>
        <v>258498</v>
      </c>
      <c r="B1518" s="1" cm="1">
        <f t="array" ref="B1518">[1]!table_weight[ValueEUR]*(('F+ , F-'!B$2-[1]!tbl_gk[[#This Row],[ValueEUR]])/('F+ , F-'!B$2-'F+ , F-'!B$3))</f>
        <v>4.9108559053458981E-4</v>
      </c>
      <c r="C1518" s="1" cm="1">
        <f t="array" ref="C1518">[1]!table_weight[WageEUR]*(('F+ , F-'!C$2-[1]!tbl_gk[[#This Row],[WageEUR]])/('F+ , F-'!C$2-'F+ , F-'!C$3))</f>
        <v>2.3472561185650898E-4</v>
      </c>
      <c r="D1518" s="1" cm="1">
        <f t="array" ref="D1518">[1]!table_weight[Crossing]*(('F+ , F-'!D$2-[1]!tbl_gk[[#This Row],[Crossing]])/('F+ , F-'!D$2-'F+ , F-'!D$3))</f>
        <v>3.81086577105983E-2</v>
      </c>
      <c r="E1518" s="1" cm="1">
        <f t="array" ref="E1518">[1]!table_weight[Finishing]*(('F+ , F-'!E$2-[1]!tbl_gk[[#This Row],[Finishing]])/('F+ , F-'!E$2-'F+ , F-'!E$3))</f>
        <v>1.8966763005780131E-2</v>
      </c>
      <c r="F1518" s="1" cm="1">
        <f t="array" ref="F1518">[1]!table_weight[HeadingAccuracy]*(('F+ , F-'!F$2-[1]!tbl_gk[[#This Row],[HeadingAccuracy]])/('F+ , F-'!F$2-'F+ , F-'!F$3))</f>
        <v>1.00216539308148E-2</v>
      </c>
      <c r="G1518" s="1" cm="1">
        <f t="array" ref="G1518">[1]!table_weight[ShortPassing]*(('F+ , F-'!G$2-[1]!tbl_gk[[#This Row],[ShortPassing]])/('F+ , F-'!G$2-'F+ , F-'!G$3))</f>
        <v>3.9377536435701459E-2</v>
      </c>
      <c r="H1518" s="1" cm="1">
        <f t="array" ref="H1518">[1]!table_weight[Volleys]*(('F+ , F-'!H$2-[1]!tbl_gk[[#This Row],[Volleys]])/('F+ , F-'!H$2-'F+ , F-'!H$3))</f>
        <v>2.3147841959762173E-3</v>
      </c>
      <c r="I1518" s="1" cm="1">
        <f t="array" ref="I1518">[1]!table_weight[Dribbling]*(('F+ , F-'!I$2-[1]!tbl_gk[[#This Row],[Dribbling]])/('F+ , F-'!I$2-'F+ , F-'!I$3))</f>
        <v>1.5646051545047536E-2</v>
      </c>
      <c r="J1518" s="1" cm="1">
        <f t="array" ref="J1518">[1]!table_weight[Curve]*(('F+ , F-'!J$2-[1]!tbl_gk[[#This Row],[Curve]])/('F+ , F-'!J$2-'F+ , F-'!J$3))</f>
        <v>9.8029273569279467E-3</v>
      </c>
      <c r="K1518" s="1" cm="1">
        <f t="array" ref="K1518">[1]!table_weight[FKAccuracy]*(('F+ , F-'!K$2-[1]!tbl_gk[[#This Row],[FKAccuracy]])/('F+ , F-'!K$2-'F+ , F-'!K$3))</f>
        <v>8.9747490112564478E-3</v>
      </c>
      <c r="L1518" s="1" cm="1">
        <f t="array" ref="L1518">[1]!table_weight[LongPassing]*(('F+ , F-'!L$2-[1]!tbl_gk[[#This Row],[LongPassing]])/('F+ , F-'!L$2-'F+ , F-'!L$3))</f>
        <v>2.0574115802880336E-2</v>
      </c>
      <c r="M1518" s="1" cm="1">
        <f t="array" ref="M1518">[1]!table_weight[BallControl]*(('F+ , F-'!M$2-[1]!tbl_gk[[#This Row],[BallControl]])/('F+ , F-'!M$2-'F+ , F-'!M$3))</f>
        <v>1.2603763744621627E-2</v>
      </c>
      <c r="N1518" s="1" cm="1">
        <f t="array" ref="N1518">[1]!table_weight[Acceleration]*(('F+ , F-'!N$2-[1]!tbl_gk[[#This Row],[Acceleration]])/('F+ , F-'!N$2-'F+ , F-'!N$3))</f>
        <v>5.1862059091966504E-3</v>
      </c>
      <c r="O1518" s="1" cm="1">
        <f t="array" ref="O1518">[1]!table_weight[SprintSpeed]*(('F+ , F-'!O$2-[1]!tbl_gk[[#This Row],[SprintSpeed]])/('F+ , F-'!O$2-'F+ , F-'!O$3))</f>
        <v>3.6543961058716113E-3</v>
      </c>
      <c r="P1518" s="1" cm="1">
        <f t="array" ref="P1518">[1]!table_weight[Agility]*(('F+ , F-'!P$2-[1]!tbl_gk[[#This Row],[Agility]])/('F+ , F-'!P$2-'F+ , F-'!P$3))</f>
        <v>4.4464206313917145E-3</v>
      </c>
      <c r="Q1518" s="1" cm="1">
        <f t="array" ref="Q1518">[1]!table_weight[Reactions]*(('F+ , F-'!Q$2-[1]!tbl_gk[[#This Row],[Reactions]])/('F+ , F-'!Q$2-'F+ , F-'!Q$3))</f>
        <v>1.3922334001949081E-3</v>
      </c>
      <c r="R1518" s="1" cm="1">
        <f t="array" ref="R1518">[1]!table_weight[Balance]*(('F+ , F-'!R$2-[1]!tbl_gk[[#This Row],[Balance]])/('F+ , F-'!R$2-'F+ , F-'!R$3))</f>
        <v>2.1109752084587947E-3</v>
      </c>
      <c r="S1518" s="1" cm="1">
        <f t="array" ref="S1518">[1]!table_weight[ShotPower]*(('F+ , F-'!S$2-[1]!tbl_gk[[#This Row],[ShotPower]])/('F+ , F-'!S$2-'F+ , F-'!S$3))</f>
        <v>5.4538573983244545E-3</v>
      </c>
      <c r="T1518" s="1" cm="1">
        <f t="array" ref="T1518">[1]!table_weight[Jumping]*(('F+ , F-'!T$2-[1]!tbl_gk[[#This Row],[Jumping]])/('F+ , F-'!T$2-'F+ , F-'!T$3))</f>
        <v>1.6315495058735752E-3</v>
      </c>
      <c r="U1518" s="1" cm="1">
        <f t="array" ref="U1518">[1]!table_weight[Stamina]*(('F+ , F-'!U$2-[1]!tbl_gk[[#This Row],[Stamina]])/('F+ , F-'!U$2-'F+ , F-'!U$3))</f>
        <v>2.0609046389982E-2</v>
      </c>
      <c r="V1518" s="1" cm="1">
        <f t="array" ref="V1518">[1]!table_weight[Strength]*(('F+ , F-'!V$2-[1]!tbl_gk[[#This Row],[Strength]])/('F+ , F-'!V$2-'F+ , F-'!V$3))</f>
        <v>2.0408680661190511E-2</v>
      </c>
      <c r="W1518" s="1" cm="1">
        <f t="array" ref="W1518">[1]!table_weight[LongShots]*(('F+ , F-'!W$2-[1]!tbl_gk[[#This Row],[LongShots]])/('F+ , F-'!W$2-'F+ , F-'!W$3))</f>
        <v>9.86888481601568E-3</v>
      </c>
      <c r="X1518" s="1" cm="1">
        <f t="array" ref="X1518">[1]!table_weight[Aggression]*(('F+ , F-'!X$2-[1]!tbl_gk[[#This Row],[Aggression]])/('F+ , F-'!X$2-'F+ , F-'!X$3))</f>
        <v>1.7036811682385123E-2</v>
      </c>
      <c r="Y1518" s="1" cm="1">
        <f t="array" ref="Y1518">[1]!table_weight[Interceptions]*(('F+ , F-'!Y$2-[1]!tbl_gk[[#This Row],[Interceptions]])/('F+ , F-'!Y$2-'F+ , F-'!Y$3))</f>
        <v>1.7313833010554024E-2</v>
      </c>
      <c r="Z1518" s="1" cm="1">
        <f t="array" ref="Z1518">[1]!table_weight[Positioning]*(('F+ , F-'!Z$2-[1]!tbl_gk[[#This Row],[Positioning]])/('F+ , F-'!Z$2-'F+ , F-'!Z$3))</f>
        <v>2.3662238447756888E-3</v>
      </c>
      <c r="AA1518" s="1" cm="1">
        <f t="array" ref="AA1518">[1]!table_weight[Vision]*(('F+ , F-'!AA$2-[1]!tbl_gk[[#This Row],[Vision]])/('F+ , F-'!AA$2-'F+ , F-'!AA$3))</f>
        <v>3.0524287597606677E-2</v>
      </c>
      <c r="AB1518" s="1" cm="1">
        <f t="array" ref="AB1518">[1]!table_weight[Penalties]*(('F+ , F-'!AB$2-[1]!tbl_gk[[#This Row],[Penalties]])/('F+ , F-'!AB$2-'F+ , F-'!AB$3))</f>
        <v>2.0747955403639775E-3</v>
      </c>
      <c r="AC1518" s="1" cm="1">
        <f t="array" ref="AC1518">[1]!table_weight[Composure]*(('F+ , F-'!AC$2-[1]!tbl_gk[[#This Row],[Composure]])/('F+ , F-'!AC$2-'F+ , F-'!AC$3))</f>
        <v>2.5619265687797138E-3</v>
      </c>
      <c r="AD1518" s="1" cm="1">
        <f t="array" ref="AD1518">[1]!table_weight[Marking]*(('F+ , F-'!AD$2-[1]!tbl_gk[[#This Row],[Marking]])/('F+ , F-'!AD$2-'F+ , F-'!AD$3))</f>
        <v>2.8394686137308601E-2</v>
      </c>
      <c r="AE1518" s="1" cm="1">
        <f t="array" ref="AE1518">[1]!table_weight[StandingTackle]*(('F+ , F-'!AE$2-[1]!tbl_gk[[#This Row],[StandingTackle]])/('F+ , F-'!AE$2-'F+ , F-'!AE$3))</f>
        <v>1.7933485981458063E-2</v>
      </c>
      <c r="AF1518" s="1" cm="1">
        <f t="array" ref="AF1518">[1]!table_weight[SlidingTackle]*(('F+ , F-'!AF$2-[1]!tbl_gk[[#This Row],[SlidingTackle]])/('F+ , F-'!AF$2-'F+ , F-'!AF$3))</f>
        <v>8.2195144081682794E-3</v>
      </c>
      <c r="AG1518" s="1" cm="1">
        <f t="array" ref="AG1518">[1]!table_weight[GKDiving]*(('F+ , F-'!AG$2-[1]!tbl_gk[[#This Row],[GKDiving]])/('F+ , F-'!AG$2-'F+ , F-'!AG$3))</f>
        <v>3.2454238921001903E-2</v>
      </c>
      <c r="AH1518" s="1" cm="1">
        <f t="array" ref="AH1518">[1]!table_weight[GKHandling]*(('F+ , F-'!AH$2-[1]!tbl_gk[[#This Row],[GKHandling]])/('F+ , F-'!AH$2-'F+ , F-'!AH$3))</f>
        <v>4.8124363434346076E-2</v>
      </c>
      <c r="AI1518" s="1" cm="1">
        <f t="array" ref="AI1518">[1]!table_weight[GKKicking]*(('F+ , F-'!AI$2-[1]!tbl_gk[[#This Row],[GKKicking]])/('F+ , F-'!AI$2-'F+ , F-'!AI$3))</f>
        <v>2.5044113173106158E-2</v>
      </c>
      <c r="AJ1518" s="1" cm="1">
        <f t="array" ref="AJ1518">[1]!table_weight[GKPositioning]*(('F+ , F-'!AJ$2-[1]!tbl_gk[[#This Row],[GKPositioning]])/('F+ , F-'!AJ$2-'F+ , F-'!AJ$3))</f>
        <v>2.1443448550232839E-2</v>
      </c>
      <c r="AK1518" s="1" cm="1">
        <f t="array" ref="AK1518">[1]!table_weight[GKReflexes]*(('F+ , F-'!AK$2-[1]!tbl_gk[[#This Row],[GKReflexes]])/('F+ , F-'!AK$2-'F+ , F-'!AK$3))</f>
        <v>3.6439847209545996E-2</v>
      </c>
    </row>
    <row r="1519" spans="1:37" x14ac:dyDescent="0.55000000000000004">
      <c r="A1519" s="8">
        <f>[1]!tbl_gk[[#This Row],[ID]]</f>
        <v>258511</v>
      </c>
      <c r="B1519" s="2" cm="1">
        <f t="array" ref="B1519">[1]!table_weight[ValueEUR]*(('F+ , F-'!B$2-[1]!tbl_gk[[#This Row],[ValueEUR]])/('F+ , F-'!B$2-'F+ , F-'!B$3))</f>
        <v>2.4415380396785701E-4</v>
      </c>
      <c r="C1519" s="2" cm="1">
        <f t="array" ref="C1519">[1]!table_weight[WageEUR]*(('F+ , F-'!C$2-[1]!tbl_gk[[#This Row],[WageEUR]])/('F+ , F-'!C$2-'F+ , F-'!C$3))</f>
        <v>3.1296748247534529E-5</v>
      </c>
      <c r="D1519" s="2" cm="1">
        <f t="array" ref="D1519">[1]!table_weight[Crossing]*(('F+ , F-'!D$2-[1]!tbl_gk[[#This Row],[Crossing]])/('F+ , F-'!D$2-'F+ , F-'!D$3))</f>
        <v>3.5866971962916043E-2</v>
      </c>
      <c r="E1519" s="2" cm="1">
        <f t="array" ref="E1519">[1]!table_weight[Finishing]*(('F+ , F-'!E$2-[1]!tbl_gk[[#This Row],[Finishing]])/('F+ , F-'!E$2-'F+ , F-'!E$3))</f>
        <v>1.8966763005780131E-2</v>
      </c>
      <c r="F1519" s="2" cm="1">
        <f t="array" ref="F1519">[1]!table_weight[HeadingAccuracy]*(('F+ , F-'!F$2-[1]!tbl_gk[[#This Row],[HeadingAccuracy]])/('F+ , F-'!F$2-'F+ , F-'!F$3))</f>
        <v>1.210949849973455E-2</v>
      </c>
      <c r="G1519" s="2" cm="1">
        <f t="array" ref="G1519">[1]!table_weight[ShortPassing]*(('F+ , F-'!G$2-[1]!tbl_gk[[#This Row],[ShortPassing]])/('F+ , F-'!G$2-'F+ , F-'!G$3))</f>
        <v>5.7659964066562854E-2</v>
      </c>
      <c r="H1519" s="2" cm="1">
        <f t="array" ref="H1519">[1]!table_weight[Volleys]*(('F+ , F-'!H$2-[1]!tbl_gk[[#This Row],[Volleys]])/('F+ , F-'!H$2-'F+ , F-'!H$3))</f>
        <v>2.3147841959762173E-3</v>
      </c>
      <c r="I1519" s="2" cm="1">
        <f t="array" ref="I1519">[1]!table_weight[Dribbling]*(('F+ , F-'!I$2-[1]!tbl_gk[[#This Row],[Dribbling]])/('F+ , F-'!I$2-'F+ , F-'!I$3))</f>
        <v>2.1513320874440363E-2</v>
      </c>
      <c r="J1519" s="2" cm="1">
        <f t="array" ref="J1519">[1]!table_weight[Curve]*(('F+ , F-'!J$2-[1]!tbl_gk[[#This Row],[Curve]])/('F+ , F-'!J$2-'F+ , F-'!J$3))</f>
        <v>9.9719433458404991E-3</v>
      </c>
      <c r="K1519" s="2" cm="1">
        <f t="array" ref="K1519">[1]!table_weight[FKAccuracy]*(('F+ , F-'!K$2-[1]!tbl_gk[[#This Row],[FKAccuracy]])/('F+ , F-'!K$2-'F+ , F-'!K$3))</f>
        <v>9.2789777912990392E-3</v>
      </c>
      <c r="L1519" s="2" cm="1">
        <f t="array" ref="L1519">[1]!table_weight[LongPassing]*(('F+ , F-'!L$2-[1]!tbl_gk[[#This Row],[LongPassing]])/('F+ , F-'!L$2-'F+ , F-'!L$3))</f>
        <v>2.5446932703562523E-2</v>
      </c>
      <c r="M1519" s="2" cm="1">
        <f t="array" ref="M1519">[1]!table_weight[BallControl]*(('F+ , F-'!M$2-[1]!tbl_gk[[#This Row],[BallControl]])/('F+ , F-'!M$2-'F+ , F-'!M$3))</f>
        <v>1.3038376287539614E-2</v>
      </c>
      <c r="N1519" s="2" cm="1">
        <f t="array" ref="N1519">[1]!table_weight[Acceleration]*(('F+ , F-'!N$2-[1]!tbl_gk[[#This Row],[Acceleration]])/('F+ , F-'!N$2-'F+ , F-'!N$3))</f>
        <v>6.9901036167433111E-3</v>
      </c>
      <c r="O1519" s="2" cm="1">
        <f t="array" ref="O1519">[1]!table_weight[SprintSpeed]*(('F+ , F-'!O$2-[1]!tbl_gk[[#This Row],[SprintSpeed]])/('F+ , F-'!O$2-'F+ , F-'!O$3))</f>
        <v>9.2765439610587065E-3</v>
      </c>
      <c r="P1519" s="2" cm="1">
        <f t="array" ref="P1519">[1]!table_weight[Agility]*(('F+ , F-'!P$2-[1]!tbl_gk[[#This Row],[Agility]])/('F+ , F-'!P$2-'F+ , F-'!P$3))</f>
        <v>4.5634317006388652E-3</v>
      </c>
      <c r="Q1519" s="2" cm="1">
        <f t="array" ref="Q1519">[1]!table_weight[Reactions]*(('F+ , F-'!Q$2-[1]!tbl_gk[[#This Row],[Reactions]])/('F+ , F-'!Q$2-'F+ , F-'!Q$3))</f>
        <v>2.3203890003248469E-3</v>
      </c>
      <c r="R1519" s="2" cm="1">
        <f t="array" ref="R1519">[1]!table_weight[Balance]*(('F+ , F-'!R$2-[1]!tbl_gk[[#This Row],[Balance]])/('F+ , F-'!R$2-'F+ , F-'!R$3))</f>
        <v>1.9247126900653719E-3</v>
      </c>
      <c r="S1519" s="2" cm="1">
        <f t="array" ref="S1519">[1]!table_weight[ShotPower]*(('F+ , F-'!S$2-[1]!tbl_gk[[#This Row],[ShotPower]])/('F+ , F-'!S$2-'F+ , F-'!S$3))</f>
        <v>6.7523948741159906E-3</v>
      </c>
      <c r="T1519" s="2" cm="1">
        <f t="array" ref="T1519">[1]!table_weight[Jumping]*(('F+ , F-'!T$2-[1]!tbl_gk[[#This Row],[Jumping]])/('F+ , F-'!T$2-'F+ , F-'!T$3))</f>
        <v>1.7174205324985003E-3</v>
      </c>
      <c r="U1519" s="2" cm="1">
        <f t="array" ref="U1519">[1]!table_weight[Stamina]*(('F+ , F-'!U$2-[1]!tbl_gk[[#This Row],[Stamina]])/('F+ , F-'!U$2-'F+ , F-'!U$3))</f>
        <v>1.8032915591234249E-2</v>
      </c>
      <c r="V1519" s="2" cm="1">
        <f t="array" ref="V1519">[1]!table_weight[Strength]*(('F+ , F-'!V$2-[1]!tbl_gk[[#This Row],[Strength]])/('F+ , F-'!V$2-'F+ , F-'!V$3))</f>
        <v>2.5732684311935858E-2</v>
      </c>
      <c r="W1519" s="2" cm="1">
        <f t="array" ref="W1519">[1]!table_weight[LongShots]*(('F+ , F-'!W$2-[1]!tbl_gk[[#This Row],[LongShots]])/('F+ , F-'!W$2-'F+ , F-'!W$3))</f>
        <v>9.3494698256990638E-3</v>
      </c>
      <c r="X1519" s="2" cm="1">
        <f t="array" ref="X1519">[1]!table_weight[Aggression]*(('F+ , F-'!X$2-[1]!tbl_gk[[#This Row],[Aggression]])/('F+ , F-'!X$2-'F+ , F-'!X$3))</f>
        <v>1.0952236081533291E-2</v>
      </c>
      <c r="Y1519" s="2" cm="1">
        <f t="array" ref="Y1519">[1]!table_weight[Interceptions]*(('F+ , F-'!Y$2-[1]!tbl_gk[[#This Row],[Interceptions]])/('F+ , F-'!Y$2-'F+ , F-'!Y$3))</f>
        <v>2.4931919535197796E-2</v>
      </c>
      <c r="Z1519" s="2" cm="1">
        <f t="array" ref="Z1519">[1]!table_weight[Positioning]*(('F+ , F-'!Z$2-[1]!tbl_gk[[#This Row],[Positioning]])/('F+ , F-'!Z$2-'F+ , F-'!Z$3))</f>
        <v>2.0704458641787279E-3</v>
      </c>
      <c r="AA1519" s="2" cm="1">
        <f t="array" ref="AA1519">[1]!table_weight[Vision]*(('F+ , F-'!AA$2-[1]!tbl_gk[[#This Row],[Vision]])/('F+ , F-'!AA$2-'F+ , F-'!AA$3))</f>
        <v>2.2715748909846831E-2</v>
      </c>
      <c r="AB1519" s="2" cm="1">
        <f t="array" ref="AB1519">[1]!table_weight[Penalties]*(('F+ , F-'!AB$2-[1]!tbl_gk[[#This Row],[Penalties]])/('F+ , F-'!AB$2-'F+ , F-'!AB$3))</f>
        <v>2.3488251400346914E-3</v>
      </c>
      <c r="AC1519" s="2" cm="1">
        <f t="array" ref="AC1519">[1]!table_weight[Composure]*(('F+ , F-'!AC$2-[1]!tbl_gk[[#This Row],[Composure]])/('F+ , F-'!AC$2-'F+ , F-'!AC$3))</f>
        <v>2.2416857476822497E-3</v>
      </c>
      <c r="AD1519" s="2" cm="1">
        <f t="array" ref="AD1519">[1]!table_weight[Marking]*(('F+ , F-'!AD$2-[1]!tbl_gk[[#This Row],[Marking]])/('F+ , F-'!AD$2-'F+ , F-'!AD$3))</f>
        <v>3.7859581516411465E-2</v>
      </c>
      <c r="AE1519" s="2" cm="1">
        <f t="array" ref="AE1519">[1]!table_weight[StandingTackle]*(('F+ , F-'!AE$2-[1]!tbl_gk[[#This Row],[StandingTackle]])/('F+ , F-'!AE$2-'F+ , F-'!AE$3))</f>
        <v>3.362528621523387E-2</v>
      </c>
      <c r="AF1519" s="2" cm="1">
        <f t="array" ref="AF1519">[1]!table_weight[SlidingTackle]*(('F+ , F-'!AF$2-[1]!tbl_gk[[#This Row],[SlidingTackle]])/('F+ , F-'!AF$2-'F+ , F-'!AF$3))</f>
        <v>9.7139715732897855E-3</v>
      </c>
      <c r="AG1519" s="2" cm="1">
        <f t="array" ref="AG1519">[1]!table_weight[GKDiving]*(('F+ , F-'!AG$2-[1]!tbl_gk[[#This Row],[GKDiving]])/('F+ , F-'!AG$2-'F+ , F-'!AG$3))</f>
        <v>3.9286710272791778E-2</v>
      </c>
      <c r="AH1519" s="2" cm="1">
        <f t="array" ref="AH1519">[1]!table_weight[GKHandling]*(('F+ , F-'!AH$2-[1]!tbl_gk[[#This Row],[GKHandling]])/('F+ , F-'!AH$2-'F+ , F-'!AH$3))</f>
        <v>5.3471514927051197E-2</v>
      </c>
      <c r="AI1519" s="2" cm="1">
        <f t="array" ref="AI1519">[1]!table_weight[GKKicking]*(('F+ , F-'!AI$2-[1]!tbl_gk[[#This Row],[GKKicking]])/('F+ , F-'!AI$2-'F+ , F-'!AI$3))</f>
        <v>3.1305141466382698E-2</v>
      </c>
      <c r="AJ1519" s="2" cm="1">
        <f t="array" ref="AJ1519">[1]!table_weight[GKPositioning]*(('F+ , F-'!AJ$2-[1]!tbl_gk[[#This Row],[GKPositioning]])/('F+ , F-'!AJ$2-'F+ , F-'!AJ$3))</f>
        <v>2.0182069223748555E-2</v>
      </c>
      <c r="AK1519" s="2" cm="1">
        <f t="array" ref="AK1519">[1]!table_weight[GKReflexes]*(('F+ , F-'!AK$2-[1]!tbl_gk[[#This Row],[GKReflexes]])/('F+ , F-'!AK$2-'F+ , F-'!AK$3))</f>
        <v>4.1905824290977896E-2</v>
      </c>
    </row>
    <row r="1520" spans="1:37" x14ac:dyDescent="0.55000000000000004">
      <c r="A1520" s="7">
        <f>[1]!tbl_gk[[#This Row],[ID]]</f>
        <v>258534</v>
      </c>
      <c r="B1520" s="1" cm="1">
        <f t="array" ref="B1520">[1]!table_weight[ValueEUR]*(('F+ , F-'!B$2-[1]!tbl_gk[[#This Row],[ValueEUR]])/('F+ , F-'!B$2-'F+ , F-'!B$3))</f>
        <v>4.2935264389290658E-4</v>
      </c>
      <c r="C1520" s="1" cm="1">
        <f t="array" ref="C1520">[1]!table_weight[WageEUR]*(('F+ , F-'!C$2-[1]!tbl_gk[[#This Row],[WageEUR]])/('F+ , F-'!C$2-'F+ , F-'!C$3))</f>
        <v>5.4769309433185431E-4</v>
      </c>
      <c r="D1520" s="1" cm="1">
        <f t="array" ref="D1520">[1]!table_weight[Crossing]*(('F+ , F-'!D$2-[1]!tbl_gk[[#This Row],[Crossing]])/('F+ , F-'!D$2-'F+ , F-'!D$3))</f>
        <v>3.2504443341392672E-2</v>
      </c>
      <c r="E1520" s="1" cm="1">
        <f t="array" ref="E1520">[1]!table_weight[Finishing]*(('F+ , F-'!E$2-[1]!tbl_gk[[#This Row],[Finishing]])/('F+ , F-'!E$2-'F+ , F-'!E$3))</f>
        <v>1.59720109522359E-2</v>
      </c>
      <c r="F1520" s="1" cm="1">
        <f t="array" ref="F1520">[1]!table_weight[HeadingAccuracy]*(('F+ , F-'!F$2-[1]!tbl_gk[[#This Row],[HeadingAccuracy]])/('F+ , F-'!F$2-'F+ , F-'!F$3))</f>
        <v>1.0439222844598752E-2</v>
      </c>
      <c r="G1520" s="1" cm="1">
        <f t="array" ref="G1520">[1]!table_weight[ShortPassing]*(('F+ , F-'!G$2-[1]!tbl_gk[[#This Row],[ShortPassing]])/('F+ , F-'!G$2-'F+ , F-'!G$3))</f>
        <v>5.7659964066562854E-2</v>
      </c>
      <c r="H1520" s="1" cm="1">
        <f t="array" ref="H1520">[1]!table_weight[Volleys]*(('F+ , F-'!H$2-[1]!tbl_gk[[#This Row],[Volleys]])/('F+ , F-'!H$2-'F+ , F-'!H$3))</f>
        <v>1.5046097273845413E-3</v>
      </c>
      <c r="I1520" s="1" cm="1">
        <f t="array" ref="I1520">[1]!table_weight[Dribbling]*(('F+ , F-'!I$2-[1]!tbl_gk[[#This Row],[Dribbling]])/('F+ , F-'!I$2-'F+ , F-'!I$3))</f>
        <v>1.5646051545047536E-2</v>
      </c>
      <c r="J1520" s="1" cm="1">
        <f t="array" ref="J1520">[1]!table_weight[Curve]*(('F+ , F-'!J$2-[1]!tbl_gk[[#This Row],[Curve]])/('F+ , F-'!J$2-'F+ , F-'!J$3))</f>
        <v>7.9437514788898884E-3</v>
      </c>
      <c r="K1520" s="1" cm="1">
        <f t="array" ref="K1520">[1]!table_weight[FKAccuracy]*(('F+ , F-'!K$2-[1]!tbl_gk[[#This Row],[FKAccuracy]])/('F+ , F-'!K$2-'F+ , F-'!K$3))</f>
        <v>8.2141770611499701E-3</v>
      </c>
      <c r="L1520" s="1" cm="1">
        <f t="array" ref="L1520">[1]!table_weight[LongPassing]*(('F+ , F-'!L$2-[1]!tbl_gk[[#This Row],[LongPassing]])/('F+ , F-'!L$2-'F+ , F-'!L$3))</f>
        <v>2.3281236303259328E-2</v>
      </c>
      <c r="M1520" s="1" cm="1">
        <f t="array" ref="M1520">[1]!table_weight[BallControl]*(('F+ , F-'!M$2-[1]!tbl_gk[[#This Row],[BallControl]])/('F+ , F-'!M$2-'F+ , F-'!M$3))</f>
        <v>1.2603763744621627E-2</v>
      </c>
      <c r="N1520" s="1" cm="1">
        <f t="array" ref="N1520">[1]!table_weight[Acceleration]*(('F+ , F-'!N$2-[1]!tbl_gk[[#This Row],[Acceleration]])/('F+ , F-'!N$2-'F+ , F-'!N$3))</f>
        <v>4.7352314823099848E-3</v>
      </c>
      <c r="O1520" s="1" cm="1">
        <f t="array" ref="O1520">[1]!table_weight[SprintSpeed]*(('F+ , F-'!O$2-[1]!tbl_gk[[#This Row],[SprintSpeed]])/('F+ , F-'!O$2-'F+ , F-'!O$3))</f>
        <v>6.7465774262245133E-3</v>
      </c>
      <c r="P1520" s="1" cm="1">
        <f t="array" ref="P1520">[1]!table_weight[Agility]*(('F+ , F-'!P$2-[1]!tbl_gk[[#This Row],[Agility]])/('F+ , F-'!P$2-'F+ , F-'!P$3))</f>
        <v>1.4041328309658048E-3</v>
      </c>
      <c r="Q1520" s="1" cm="1">
        <f t="array" ref="Q1520">[1]!table_weight[Reactions]*(('F+ , F-'!Q$2-[1]!tbl_gk[[#This Row],[Reactions]])/('F+ , F-'!Q$2-'F+ , F-'!Q$3))</f>
        <v>1.3406692001876892E-3</v>
      </c>
      <c r="R1520" s="1" cm="1">
        <f t="array" ref="R1520">[1]!table_weight[Balance]*(('F+ , F-'!R$2-[1]!tbl_gk[[#This Row],[Balance]])/('F+ , F-'!R$2-'F+ , F-'!R$3))</f>
        <v>1.9247126900653719E-3</v>
      </c>
      <c r="S1520" s="1" cm="1">
        <f t="array" ref="S1520">[1]!table_weight[ShotPower]*(('F+ , F-'!S$2-[1]!tbl_gk[[#This Row],[ShotPower]])/('F+ , F-'!S$2-'F+ , F-'!S$3))</f>
        <v>5.9732723886410689E-3</v>
      </c>
      <c r="T1520" s="1" cm="1">
        <f t="array" ref="T1520">[1]!table_weight[Jumping]*(('F+ , F-'!T$2-[1]!tbl_gk[[#This Row],[Jumping]])/('F+ , F-'!T$2-'F+ , F-'!T$3))</f>
        <v>1.5456784792486503E-3</v>
      </c>
      <c r="U1520" s="1" cm="1">
        <f t="array" ref="U1520">[1]!table_weight[Stamina]*(('F+ , F-'!U$2-[1]!tbl_gk[[#This Row],[Stamina]])/('F+ , F-'!U$2-'F+ , F-'!U$3))</f>
        <v>1.2021943727489499E-2</v>
      </c>
      <c r="V1520" s="1" cm="1">
        <f t="array" ref="V1520">[1]!table_weight[Strength]*(('F+ , F-'!V$2-[1]!tbl_gk[[#This Row],[Strength]])/('F+ , F-'!V$2-'F+ , F-'!V$3))</f>
        <v>2.0408680661190511E-2</v>
      </c>
      <c r="W1520" s="1" cm="1">
        <f t="array" ref="W1520">[1]!table_weight[LongShots]*(('F+ , F-'!W$2-[1]!tbl_gk[[#This Row],[LongShots]])/('F+ , F-'!W$2-'F+ , F-'!W$3))</f>
        <v>9.3494698256990638E-3</v>
      </c>
      <c r="X1520" s="1" cm="1">
        <f t="array" ref="X1520">[1]!table_weight[Aggression]*(('F+ , F-'!X$2-[1]!tbl_gk[[#This Row],[Aggression]])/('F+ , F-'!X$2-'F+ , F-'!X$3))</f>
        <v>1.460298144204439E-2</v>
      </c>
      <c r="Y1520" s="1" cm="1">
        <f t="array" ref="Y1520">[1]!table_weight[Interceptions]*(('F+ , F-'!Y$2-[1]!tbl_gk[[#This Row],[Interceptions]])/('F+ , F-'!Y$2-'F+ , F-'!Y$3))</f>
        <v>2.0776599612664828E-2</v>
      </c>
      <c r="Z1520" s="1" cm="1">
        <f t="array" ref="Z1520">[1]!table_weight[Positioning]*(('F+ , F-'!Z$2-[1]!tbl_gk[[#This Row],[Positioning]])/('F+ , F-'!Z$2-'F+ , F-'!Z$3))</f>
        <v>1.3310009126863251E-3</v>
      </c>
      <c r="AA1520" s="1" cm="1">
        <f t="array" ref="AA1520">[1]!table_weight[Vision]*(('F+ , F-'!AA$2-[1]!tbl_gk[[#This Row],[Vision]])/('F+ , F-'!AA$2-'F+ , F-'!AA$3))</f>
        <v>2.2715748909846831E-2</v>
      </c>
      <c r="AB1520" s="1" cm="1">
        <f t="array" ref="AB1520">[1]!table_weight[Penalties]*(('F+ , F-'!AB$2-[1]!tbl_gk[[#This Row],[Penalties]])/('F+ , F-'!AB$2-'F+ , F-'!AB$3))</f>
        <v>2.0747955403639775E-3</v>
      </c>
      <c r="AC1520" s="1" cm="1">
        <f t="array" ref="AC1520">[1]!table_weight[Composure]*(('F+ , F-'!AC$2-[1]!tbl_gk[[#This Row],[Composure]])/('F+ , F-'!AC$2-'F+ , F-'!AC$3))</f>
        <v>1.441083694938589E-3</v>
      </c>
      <c r="AD1520" s="1" cm="1">
        <f t="array" ref="AD1520">[1]!table_weight[Marking]*(('F+ , F-'!AD$2-[1]!tbl_gk[[#This Row],[Marking]])/('F+ , F-'!AD$2-'F+ , F-'!AD$3))</f>
        <v>2.5239721010940977E-2</v>
      </c>
      <c r="AE1520" s="1" cm="1">
        <f t="array" ref="AE1520">[1]!table_weight[StandingTackle]*(('F+ , F-'!AE$2-[1]!tbl_gk[[#This Row],[StandingTackle]])/('F+ , F-'!AE$2-'F+ , F-'!AE$3))</f>
        <v>3.5866971962916126E-2</v>
      </c>
      <c r="AF1520" s="1" cm="1">
        <f t="array" ref="AF1520">[1]!table_weight[SlidingTackle]*(('F+ , F-'!AF$2-[1]!tbl_gk[[#This Row],[SlidingTackle]])/('F+ , F-'!AF$2-'F+ , F-'!AF$3))</f>
        <v>8.9667429907290316E-3</v>
      </c>
      <c r="AG1520" s="1" cm="1">
        <f t="array" ref="AG1520">[1]!table_weight[GKDiving]*(('F+ , F-'!AG$2-[1]!tbl_gk[[#This Row],[GKDiving]])/('F+ , F-'!AG$2-'F+ , F-'!AG$3))</f>
        <v>4.7827299462529123E-2</v>
      </c>
      <c r="AH1520" s="1" cm="1">
        <f t="array" ref="AH1520">[1]!table_weight[GKHandling]*(('F+ , F-'!AH$2-[1]!tbl_gk[[#This Row],[GKHandling]])/('F+ , F-'!AH$2-'F+ , F-'!AH$3))</f>
        <v>5.7036282588854605E-2</v>
      </c>
      <c r="AI1520" s="1" cm="1">
        <f t="array" ref="AI1520">[1]!table_weight[GKKicking]*(('F+ , F-'!AI$2-[1]!tbl_gk[[#This Row],[GKKicking]])/('F+ , F-'!AI$2-'F+ , F-'!AI$3))</f>
        <v>2.6832978399756596E-2</v>
      </c>
      <c r="AJ1520" s="1" cm="1">
        <f t="array" ref="AJ1520">[1]!table_weight[GKPositioning]*(('F+ , F-'!AJ$2-[1]!tbl_gk[[#This Row],[GKPositioning]])/('F+ , F-'!AJ$2-'F+ , F-'!AJ$3))</f>
        <v>1.3875172591327129E-2</v>
      </c>
      <c r="AK1520" s="1" cm="1">
        <f t="array" ref="AK1520">[1]!table_weight[GKReflexes]*(('F+ , F-'!AK$2-[1]!tbl_gk[[#This Row],[GKReflexes]])/('F+ , F-'!AK$2-'F+ , F-'!AK$3))</f>
        <v>4.0083831930500594E-2</v>
      </c>
    </row>
    <row r="1521" spans="1:37" x14ac:dyDescent="0.55000000000000004">
      <c r="A1521" s="8">
        <f>[1]!tbl_gk[[#This Row],[ID]]</f>
        <v>258548</v>
      </c>
      <c r="B1521" s="2" cm="1">
        <f t="array" ref="B1521">[1]!table_weight[ValueEUR]*(('F+ , F-'!B$2-[1]!tbl_gk[[#This Row],[ValueEUR]])/('F+ , F-'!B$2-'F+ , F-'!B$3))</f>
        <v>1.0525467402406984E-4</v>
      </c>
      <c r="C1521" s="2" cm="1">
        <f t="array" ref="C1521">[1]!table_weight[WageEUR]*(('F+ , F-'!C$2-[1]!tbl_gk[[#This Row],[WageEUR]])/('F+ , F-'!C$2-'F+ , F-'!C$3))</f>
        <v>6.2593496495069059E-5</v>
      </c>
      <c r="D1521" s="2" cm="1">
        <f t="array" ref="D1521">[1]!table_weight[Crossing]*(('F+ , F-'!D$2-[1]!tbl_gk[[#This Row],[Crossing]])/('F+ , F-'!D$2-'F+ , F-'!D$3))</f>
        <v>3.6987814836757178E-2</v>
      </c>
      <c r="E1521" s="2" cm="1">
        <f t="array" ref="E1521">[1]!table_weight[Finishing]*(('F+ , F-'!E$2-[1]!tbl_gk[[#This Row],[Finishing]])/('F+ , F-'!E$2-'F+ , F-'!E$3))</f>
        <v>1.8966763005780131E-2</v>
      </c>
      <c r="F1521" s="2" cm="1">
        <f t="array" ref="F1521">[1]!table_weight[HeadingAccuracy]*(('F+ , F-'!F$2-[1]!tbl_gk[[#This Row],[HeadingAccuracy]])/('F+ , F-'!F$2-'F+ , F-'!F$3))</f>
        <v>1.210949849973455E-2</v>
      </c>
      <c r="G1521" s="2" cm="1">
        <f t="array" ref="G1521">[1]!table_weight[ShortPassing]*(('F+ , F-'!G$2-[1]!tbl_gk[[#This Row],[ShortPassing]])/('F+ , F-'!G$2-'F+ , F-'!G$3))</f>
        <v>5.484728289258417E-2</v>
      </c>
      <c r="H1521" s="2" cm="1">
        <f t="array" ref="H1521">[1]!table_weight[Volleys]*(('F+ , F-'!H$2-[1]!tbl_gk[[#This Row],[Volleys]])/('F+ , F-'!H$2-'F+ , F-'!H$3))</f>
        <v>2.0833057763785961E-3</v>
      </c>
      <c r="I1521" s="2" cm="1">
        <f t="array" ref="I1521">[1]!table_weight[Dribbling]*(('F+ , F-'!I$2-[1]!tbl_gk[[#This Row],[Dribbling]])/('F+ , F-'!I$2-'F+ , F-'!I$3))</f>
        <v>1.9557564431309422E-2</v>
      </c>
      <c r="J1521" s="2" cm="1">
        <f t="array" ref="J1521">[1]!table_weight[Curve]*(('F+ , F-'!J$2-[1]!tbl_gk[[#This Row],[Curve]])/('F+ , F-'!J$2-'F+ , F-'!J$3))</f>
        <v>9.4648953791028455E-3</v>
      </c>
      <c r="K1521" s="2" cm="1">
        <f t="array" ref="K1521">[1]!table_weight[FKAccuracy]*(('F+ , F-'!K$2-[1]!tbl_gk[[#This Row],[FKAccuracy]])/('F+ , F-'!K$2-'F+ , F-'!K$3))</f>
        <v>9.7353209613629272E-3</v>
      </c>
      <c r="L1521" s="2" cm="1">
        <f t="array" ref="L1521">[1]!table_weight[LongPassing]*(('F+ , F-'!L$2-[1]!tbl_gk[[#This Row],[LongPassing]])/('F+ , F-'!L$2-'F+ , F-'!L$3))</f>
        <v>2.652978090371412E-2</v>
      </c>
      <c r="M1521" s="2" cm="1">
        <f t="array" ref="M1521">[1]!table_weight[BallControl]*(('F+ , F-'!M$2-[1]!tbl_gk[[#This Row],[BallControl]])/('F+ , F-'!M$2-'F+ , F-'!M$3))</f>
        <v>1.6080664087965525E-2</v>
      </c>
      <c r="N1521" s="2" cm="1">
        <f t="array" ref="N1521">[1]!table_weight[Acceleration]*(('F+ , F-'!N$2-[1]!tbl_gk[[#This Row],[Acceleration]])/('F+ , F-'!N$2-'F+ , F-'!N$3))</f>
        <v>7.4410780436299775E-3</v>
      </c>
      <c r="O1521" s="2" cm="1">
        <f t="array" ref="O1521">[1]!table_weight[SprintSpeed]*(('F+ , F-'!O$2-[1]!tbl_gk[[#This Row],[SprintSpeed]])/('F+ , F-'!O$2-'F+ , F-'!O$3))</f>
        <v>9.838758746577414E-3</v>
      </c>
      <c r="P1521" s="2" cm="1">
        <f t="array" ref="P1521">[1]!table_weight[Agility]*(('F+ , F-'!P$2-[1]!tbl_gk[[#This Row],[Agility]])/('F+ , F-'!P$2-'F+ , F-'!P$3))</f>
        <v>3.744354215908813E-3</v>
      </c>
      <c r="Q1521" s="2" cm="1">
        <f t="array" ref="Q1521">[1]!table_weight[Reactions]*(('F+ , F-'!Q$2-[1]!tbl_gk[[#This Row],[Reactions]])/('F+ , F-'!Q$2-'F+ , F-'!Q$3))</f>
        <v>2.217260600310409E-3</v>
      </c>
      <c r="R1521" s="2" cm="1">
        <f t="array" ref="R1521">[1]!table_weight[Balance]*(('F+ , F-'!R$2-[1]!tbl_gk[[#This Row],[Balance]])/('F+ , F-'!R$2-'F+ , F-'!R$3))</f>
        <v>8.6922508583597434E-4</v>
      </c>
      <c r="S1521" s="2" cm="1">
        <f t="array" ref="S1521">[1]!table_weight[ShotPower]*(('F+ , F-'!S$2-[1]!tbl_gk[[#This Row],[ShotPower]])/('F+ , F-'!S$2-'F+ , F-'!S$3))</f>
        <v>8.3106398450658349E-3</v>
      </c>
      <c r="T1521" s="2" cm="1">
        <f t="array" ref="T1521">[1]!table_weight[Jumping]*(('F+ , F-'!T$2-[1]!tbl_gk[[#This Row],[Jumping]])/('F+ , F-'!T$2-'F+ , F-'!T$3))</f>
        <v>2.5761307987477505E-3</v>
      </c>
      <c r="U1521" s="2" cm="1">
        <f t="array" ref="U1521">[1]!table_weight[Stamina]*(('F+ , F-'!U$2-[1]!tbl_gk[[#This Row],[Stamina]])/('F+ , F-'!U$2-'F+ , F-'!U$3))</f>
        <v>1.7174205324984999E-2</v>
      </c>
      <c r="V1521" s="2" cm="1">
        <f t="array" ref="V1521">[1]!table_weight[Strength]*(('F+ , F-'!V$2-[1]!tbl_gk[[#This Row],[Strength]])/('F+ , F-'!V$2-'F+ , F-'!V$3))</f>
        <v>2.9282020079099427E-2</v>
      </c>
      <c r="W1521" s="2" cm="1">
        <f t="array" ref="W1521">[1]!table_weight[LongShots]*(('F+ , F-'!W$2-[1]!tbl_gk[[#This Row],[LongShots]])/('F+ , F-'!W$2-'F+ , F-'!W$3))</f>
        <v>9.6091773208573719E-3</v>
      </c>
      <c r="X1521" s="2" cm="1">
        <f t="array" ref="X1521">[1]!table_weight[Aggression]*(('F+ , F-'!X$2-[1]!tbl_gk[[#This Row],[Aggression]])/('F+ , F-'!X$2-'F+ , F-'!X$3))</f>
        <v>1.3386066321874024E-2</v>
      </c>
      <c r="Y1521" s="2" cm="1">
        <f t="array" ref="Y1521">[1]!table_weight[Interceptions]*(('F+ , F-'!Y$2-[1]!tbl_gk[[#This Row],[Interceptions]])/('F+ , F-'!Y$2-'F+ , F-'!Y$3))</f>
        <v>2.1469152933086991E-2</v>
      </c>
      <c r="Z1521" s="2" cm="1">
        <f t="array" ref="Z1521">[1]!table_weight[Positioning]*(('F+ , F-'!Z$2-[1]!tbl_gk[[#This Row],[Positioning]])/('F+ , F-'!Z$2-'F+ , F-'!Z$3))</f>
        <v>1.9225568738802474E-3</v>
      </c>
      <c r="AA1521" s="2" cm="1">
        <f t="array" ref="AA1521">[1]!table_weight[Vision]*(('F+ , F-'!AA$2-[1]!tbl_gk[[#This Row],[Vision]])/('F+ , F-'!AA$2-'F+ , F-'!AA$3))</f>
        <v>3.3363756211337532E-2</v>
      </c>
      <c r="AB1521" s="2" cm="1">
        <f t="array" ref="AB1521">[1]!table_weight[Penalties]*(('F+ , F-'!AB$2-[1]!tbl_gk[[#This Row],[Penalties]])/('F+ , F-'!AB$2-'F+ , F-'!AB$3))</f>
        <v>2.427119311369181E-3</v>
      </c>
      <c r="AC1521" s="2" cm="1">
        <f t="array" ref="AC1521">[1]!table_weight[Composure]*(('F+ , F-'!AC$2-[1]!tbl_gk[[#This Row],[Composure]])/('F+ , F-'!AC$2-'F+ , F-'!AC$3))</f>
        <v>1.8680714564018749E-3</v>
      </c>
      <c r="AD1521" s="2" cm="1">
        <f t="array" ref="AD1521">[1]!table_weight[Marking]*(('F+ , F-'!AD$2-[1]!tbl_gk[[#This Row],[Marking]])/('F+ , F-'!AD$2-'F+ , F-'!AD$3))</f>
        <v>3.9437064079595283E-2</v>
      </c>
      <c r="AE1521" s="2" cm="1">
        <f t="array" ref="AE1521">[1]!table_weight[StandingTackle]*(('F+ , F-'!AE$2-[1]!tbl_gk[[#This Row],[StandingTackle]])/('F+ , F-'!AE$2-'F+ , F-'!AE$3))</f>
        <v>2.465854322450484E-2</v>
      </c>
      <c r="AF1521" s="2" cm="1">
        <f t="array" ref="AF1521">[1]!table_weight[SlidingTackle]*(('F+ , F-'!AF$2-[1]!tbl_gk[[#This Row],[SlidingTackle]])/('F+ , F-'!AF$2-'F+ , F-'!AF$3))</f>
        <v>9.7139715732897855E-3</v>
      </c>
      <c r="AG1521" s="2" cm="1">
        <f t="array" ref="AG1521">[1]!table_weight[GKDiving]*(('F+ , F-'!AG$2-[1]!tbl_gk[[#This Row],[GKDiving]])/('F+ , F-'!AG$2-'F+ , F-'!AG$3))</f>
        <v>5.1243535138424057E-2</v>
      </c>
      <c r="AH1521" s="2" cm="1">
        <f t="array" ref="AH1521">[1]!table_weight[GKHandling]*(('F+ , F-'!AH$2-[1]!tbl_gk[[#This Row],[GKHandling]])/('F+ , F-'!AH$2-'F+ , F-'!AH$3))</f>
        <v>4.9906747265247783E-2</v>
      </c>
      <c r="AI1521" s="2" cm="1">
        <f t="array" ref="AI1521">[1]!table_weight[GKKicking]*(('F+ , F-'!AI$2-[1]!tbl_gk[[#This Row],[GKKicking]])/('F+ , F-'!AI$2-'F+ , F-'!AI$3))</f>
        <v>3.7566169759659242E-2</v>
      </c>
      <c r="AJ1521" s="2" cm="1">
        <f t="array" ref="AJ1521">[1]!table_weight[GKPositioning]*(('F+ , F-'!AJ$2-[1]!tbl_gk[[#This Row],[GKPositioning]])/('F+ , F-'!AJ$2-'F+ , F-'!AJ$3))</f>
        <v>2.5227586529685691E-2</v>
      </c>
      <c r="AK1521" s="2" cm="1">
        <f t="array" ref="AK1521">[1]!table_weight[GKReflexes]*(('F+ , F-'!AK$2-[1]!tbl_gk[[#This Row],[GKReflexes]])/('F+ , F-'!AK$2-'F+ , F-'!AK$3))</f>
        <v>5.2837778453841702E-2</v>
      </c>
    </row>
    <row r="1522" spans="1:37" x14ac:dyDescent="0.55000000000000004">
      <c r="A1522" s="7">
        <f>[1]!tbl_gk[[#This Row],[ID]]</f>
        <v>258556</v>
      </c>
      <c r="B1522" s="1" cm="1">
        <f t="array" ref="B1522">[1]!table_weight[ValueEUR]*(('F+ , F-'!B$2-[1]!tbl_gk[[#This Row],[ValueEUR]])/('F+ , F-'!B$2-'F+ , F-'!B$3))</f>
        <v>2.8088490721965849E-5</v>
      </c>
      <c r="C1522" s="1" cm="1">
        <f t="array" ref="C1522">[1]!table_weight[WageEUR]*(('F+ , F-'!C$2-[1]!tbl_gk[[#This Row],[WageEUR]])/('F+ , F-'!C$2-'F+ , F-'!C$3))</f>
        <v>0</v>
      </c>
      <c r="D1522" s="1" cm="1">
        <f t="array" ref="D1522">[1]!table_weight[Crossing]*(('F+ , F-'!D$2-[1]!tbl_gk[[#This Row],[Crossing]])/('F+ , F-'!D$2-'F+ , F-'!D$3))</f>
        <v>3.3625286215233793E-2</v>
      </c>
      <c r="E1522" s="1" cm="1">
        <f t="array" ref="E1522">[1]!table_weight[Finishing]*(('F+ , F-'!E$2-[1]!tbl_gk[[#This Row],[Finishing]])/('F+ , F-'!E$2-'F+ , F-'!E$3))</f>
        <v>1.7968512321265388E-2</v>
      </c>
      <c r="F1522" s="1" cm="1">
        <f t="array" ref="F1522">[1]!table_weight[HeadingAccuracy]*(('F+ , F-'!F$2-[1]!tbl_gk[[#This Row],[HeadingAccuracy]])/('F+ , F-'!F$2-'F+ , F-'!F$3))</f>
        <v>1.08567917583827E-2</v>
      </c>
      <c r="G1522" s="1" cm="1">
        <f t="array" ref="G1522">[1]!table_weight[ShortPassing]*(('F+ , F-'!G$2-[1]!tbl_gk[[#This Row],[ShortPassing]])/('F+ , F-'!G$2-'F+ , F-'!G$3))</f>
        <v>5.484728289258417E-2</v>
      </c>
      <c r="H1522" s="1" cm="1">
        <f t="array" ref="H1522">[1]!table_weight[Volleys]*(('F+ , F-'!H$2-[1]!tbl_gk[[#This Row],[Volleys]])/('F+ , F-'!H$2-'F+ , F-'!H$3))</f>
        <v>2.1990449861774069E-3</v>
      </c>
      <c r="I1522" s="1" cm="1">
        <f t="array" ref="I1522">[1]!table_weight[Dribbling]*(('F+ , F-'!I$2-[1]!tbl_gk[[#This Row],[Dribbling]])/('F+ , F-'!I$2-'F+ , F-'!I$3))</f>
        <v>2.4446955539136776E-2</v>
      </c>
      <c r="J1522" s="1" cm="1">
        <f t="array" ref="J1522">[1]!table_weight[Curve]*(('F+ , F-'!J$2-[1]!tbl_gk[[#This Row],[Curve]])/('F+ , F-'!J$2-'F+ , F-'!J$3))</f>
        <v>9.9719433458404991E-3</v>
      </c>
      <c r="K1522" s="1" cm="1">
        <f t="array" ref="K1522">[1]!table_weight[FKAccuracy]*(('F+ , F-'!K$2-[1]!tbl_gk[[#This Row],[FKAccuracy]])/('F+ , F-'!K$2-'F+ , F-'!K$3))</f>
        <v>9.2789777912990392E-3</v>
      </c>
      <c r="L1522" s="1" cm="1">
        <f t="array" ref="L1522">[1]!table_weight[LongPassing]*(('F+ , F-'!L$2-[1]!tbl_gk[[#This Row],[LongPassing]])/('F+ , F-'!L$2-'F+ , F-'!L$3))</f>
        <v>2.1656964003031933E-2</v>
      </c>
      <c r="M1522" s="1" cm="1">
        <f t="array" ref="M1522">[1]!table_weight[BallControl]*(('F+ , F-'!M$2-[1]!tbl_gk[[#This Row],[BallControl]])/('F+ , F-'!M$2-'F+ , F-'!M$3))</f>
        <v>1.3038376287539614E-2</v>
      </c>
      <c r="N1522" s="1" cm="1">
        <f t="array" ref="N1522">[1]!table_weight[Acceleration]*(('F+ , F-'!N$2-[1]!tbl_gk[[#This Row],[Acceleration]])/('F+ , F-'!N$2-'F+ , F-'!N$3))</f>
        <v>7.8920524705166431E-3</v>
      </c>
      <c r="O1522" s="1" cm="1">
        <f t="array" ref="O1522">[1]!table_weight[SprintSpeed]*(('F+ , F-'!O$2-[1]!tbl_gk[[#This Row],[SprintSpeed]])/('F+ , F-'!O$2-'F+ , F-'!O$3))</f>
        <v>1.2368725281411608E-2</v>
      </c>
      <c r="P1522" s="1" cm="1">
        <f t="array" ref="P1522">[1]!table_weight[Agility]*(('F+ , F-'!P$2-[1]!tbl_gk[[#This Row],[Agility]])/('F+ , F-'!P$2-'F+ , F-'!P$3))</f>
        <v>3.1592988696730611E-3</v>
      </c>
      <c r="Q1522" s="1" cm="1">
        <f t="array" ref="Q1522">[1]!table_weight[Reactions]*(('F+ , F-'!Q$2-[1]!tbl_gk[[#This Row],[Reactions]])/('F+ , F-'!Q$2-'F+ , F-'!Q$3))</f>
        <v>2.1656964003031903E-3</v>
      </c>
      <c r="R1522" s="1" cm="1">
        <f t="array" ref="R1522">[1]!table_weight[Balance]*(('F+ , F-'!R$2-[1]!tbl_gk[[#This Row],[Balance]])/('F+ , F-'!R$2-'F+ , F-'!R$3))</f>
        <v>1.3659251348851025E-3</v>
      </c>
      <c r="S1522" s="1" cm="1">
        <f t="array" ref="S1522">[1]!table_weight[ShotPower]*(('F+ , F-'!S$2-[1]!tbl_gk[[#This Row],[ShotPower]])/('F+ , F-'!S$2-'F+ , F-'!S$3))</f>
        <v>8.3106398450658349E-3</v>
      </c>
      <c r="T1522" s="1" cm="1">
        <f t="array" ref="T1522">[1]!table_weight[Jumping]*(('F+ , F-'!T$2-[1]!tbl_gk[[#This Row],[Jumping]])/('F+ , F-'!T$2-'F+ , F-'!T$3))</f>
        <v>1.9750336123732751E-3</v>
      </c>
      <c r="U1522" s="1" cm="1">
        <f t="array" ref="U1522">[1]!table_weight[Stamina]*(('F+ , F-'!U$2-[1]!tbl_gk[[#This Row],[Stamina]])/('F+ , F-'!U$2-'F+ , F-'!U$3))</f>
        <v>2.2326466922480501E-2</v>
      </c>
      <c r="V1522" s="1" cm="1">
        <f t="array" ref="V1522">[1]!table_weight[Strength]*(('F+ , F-'!V$2-[1]!tbl_gk[[#This Row],[Strength]])/('F+ , F-'!V$2-'F+ , F-'!V$3))</f>
        <v>3.0169354020890316E-2</v>
      </c>
      <c r="W1522" s="1" cm="1">
        <f t="array" ref="W1522">[1]!table_weight[LongShots]*(('F+ , F-'!W$2-[1]!tbl_gk[[#This Row],[LongShots]])/('F+ , F-'!W$2-'F+ , F-'!W$3))</f>
        <v>9.86888481601568E-3</v>
      </c>
      <c r="X1522" s="1" cm="1">
        <f t="array" ref="X1522">[1]!table_weight[Aggression]*(('F+ , F-'!X$2-[1]!tbl_gk[[#This Row],[Aggression]])/('F+ , F-'!X$2-'F+ , F-'!X$3))</f>
        <v>1.1560693641618476E-2</v>
      </c>
      <c r="Y1522" s="1" cm="1">
        <f t="array" ref="Y1522">[1]!table_weight[Interceptions]*(('F+ , F-'!Y$2-[1]!tbl_gk[[#This Row],[Interceptions]])/('F+ , F-'!Y$2-'F+ , F-'!Y$3))</f>
        <v>2.5624472855619959E-2</v>
      </c>
      <c r="Z1522" s="1" cm="1">
        <f t="array" ref="Z1522">[1]!table_weight[Positioning]*(('F+ , F-'!Z$2-[1]!tbl_gk[[#This Row],[Positioning]])/('F+ , F-'!Z$2-'F+ , F-'!Z$3))</f>
        <v>2.3662238447756888E-3</v>
      </c>
      <c r="AA1522" s="1" cm="1">
        <f t="array" ref="AA1522">[1]!table_weight[Vision]*(('F+ , F-'!AA$2-[1]!tbl_gk[[#This Row],[Vision]])/('F+ , F-'!AA$2-'F+ , F-'!AA$3))</f>
        <v>2.9104553290741252E-2</v>
      </c>
      <c r="AB1522" s="1" cm="1">
        <f t="array" ref="AB1522">[1]!table_weight[Penalties]*(('F+ , F-'!AB$2-[1]!tbl_gk[[#This Row],[Penalties]])/('F+ , F-'!AB$2-'F+ , F-'!AB$3))</f>
        <v>2.5054134827036706E-3</v>
      </c>
      <c r="AC1522" s="1" cm="1">
        <f t="array" ref="AC1522">[1]!table_weight[Composure]*(('F+ , F-'!AC$2-[1]!tbl_gk[[#This Row],[Composure]])/('F+ , F-'!AC$2-'F+ , F-'!AC$3))</f>
        <v>2.401806158230982E-3</v>
      </c>
      <c r="AD1522" s="1" cm="1">
        <f t="array" ref="AD1522">[1]!table_weight[Marking]*(('F+ , F-'!AD$2-[1]!tbl_gk[[#This Row],[Marking]])/('F+ , F-'!AD$2-'F+ , F-'!AD$3))</f>
        <v>3.4704616390043845E-2</v>
      </c>
      <c r="AE1522" s="1" cm="1">
        <f t="array" ref="AE1522">[1]!table_weight[StandingTackle]*(('F+ , F-'!AE$2-[1]!tbl_gk[[#This Row],[StandingTackle]])/('F+ , F-'!AE$2-'F+ , F-'!AE$3))</f>
        <v>2.465854322450484E-2</v>
      </c>
      <c r="AF1522" s="1" cm="1">
        <f t="array" ref="AF1522">[1]!table_weight[SlidingTackle]*(('F+ , F-'!AF$2-[1]!tbl_gk[[#This Row],[SlidingTackle]])/('F+ , F-'!AF$2-'F+ , F-'!AF$3))</f>
        <v>9.7139715732897855E-3</v>
      </c>
      <c r="AG1522" s="1" cm="1">
        <f t="array" ref="AG1522">[1]!table_weight[GKDiving]*(('F+ , F-'!AG$2-[1]!tbl_gk[[#This Row],[GKDiving]])/('F+ , F-'!AG$2-'F+ , F-'!AG$3))</f>
        <v>7.1740949193793688E-2</v>
      </c>
      <c r="AH1522" s="1" cm="1">
        <f t="array" ref="AH1522">[1]!table_weight[GKHandling]*(('F+ , F-'!AH$2-[1]!tbl_gk[[#This Row],[GKHandling]])/('F+ , F-'!AH$2-'F+ , F-'!AH$3))</f>
        <v>8.0207272390576789E-2</v>
      </c>
      <c r="AI1522" s="1" cm="1">
        <f t="array" ref="AI1522">[1]!table_weight[GKKicking]*(('F+ , F-'!AI$2-[1]!tbl_gk[[#This Row],[GKKicking]])/('F+ , F-'!AI$2-'F+ , F-'!AI$3))</f>
        <v>3.8460602372984459E-2</v>
      </c>
      <c r="AJ1522" s="1" cm="1">
        <f t="array" ref="AJ1522">[1]!table_weight[GKPositioning]*(('F+ , F-'!AJ$2-[1]!tbl_gk[[#This Row],[GKPositioning]])/('F+ , F-'!AJ$2-'F+ , F-'!AJ$3))</f>
        <v>2.5858276192927833E-2</v>
      </c>
      <c r="AK1522" s="1" cm="1">
        <f t="array" ref="AK1522">[1]!table_weight[GKReflexes]*(('F+ , F-'!AK$2-[1]!tbl_gk[[#This Row],[GKReflexes]])/('F+ , F-'!AK$2-'F+ , F-'!AK$3))</f>
        <v>6.9235709698137402E-2</v>
      </c>
    </row>
    <row r="1523" spans="1:37" x14ac:dyDescent="0.55000000000000004">
      <c r="A1523" s="8">
        <f>[1]!tbl_gk[[#This Row],[ID]]</f>
        <v>258585</v>
      </c>
      <c r="B1523" s="2" cm="1">
        <f t="array" ref="B1523">[1]!table_weight[ValueEUR]*(('F+ , F-'!B$2-[1]!tbl_gk[[#This Row],[ValueEUR]])/('F+ , F-'!B$2-'F+ , F-'!B$3))</f>
        <v>1.2627471148908963E-3</v>
      </c>
      <c r="C1523" s="2" cm="1">
        <f t="array" ref="C1523">[1]!table_weight[WageEUR]*(('F+ , F-'!C$2-[1]!tbl_gk[[#This Row],[WageEUR]])/('F+ , F-'!C$2-'F+ , F-'!C$3))</f>
        <v>1.7995630242332353E-3</v>
      </c>
      <c r="D1523" s="2" cm="1">
        <f t="array" ref="D1523">[1]!table_weight[Crossing]*(('F+ , F-'!D$2-[1]!tbl_gk[[#This Row],[Crossing]])/('F+ , F-'!D$2-'F+ , F-'!D$3))</f>
        <v>3.3625286215233793E-2</v>
      </c>
      <c r="E1523" s="2" cm="1">
        <f t="array" ref="E1523">[1]!table_weight[Finishing]*(('F+ , F-'!E$2-[1]!tbl_gk[[#This Row],[Finishing]])/('F+ , F-'!E$2-'F+ , F-'!E$3))</f>
        <v>2.096326437480962E-2</v>
      </c>
      <c r="F1523" s="2" cm="1">
        <f t="array" ref="F1523">[1]!table_weight[HeadingAccuracy]*(('F+ , F-'!F$2-[1]!tbl_gk[[#This Row],[HeadingAccuracy]])/('F+ , F-'!F$2-'F+ , F-'!F$3))</f>
        <v>1.1691929585950599E-2</v>
      </c>
      <c r="G1523" s="2" cm="1">
        <f t="array" ref="G1523">[1]!table_weight[ShortPassing]*(('F+ , F-'!G$2-[1]!tbl_gk[[#This Row],[ShortPassing]])/('F+ , F-'!G$2-'F+ , F-'!G$3))</f>
        <v>4.781557995763748E-2</v>
      </c>
      <c r="H1523" s="2" cm="1">
        <f t="array" ref="H1523">[1]!table_weight[Volleys]*(('F+ , F-'!H$2-[1]!tbl_gk[[#This Row],[Volleys]])/('F+ , F-'!H$2-'F+ , F-'!H$3))</f>
        <v>2.0833057763785961E-3</v>
      </c>
      <c r="I1523" s="2" cm="1">
        <f t="array" ref="I1523">[1]!table_weight[Dribbling]*(('F+ , F-'!I$2-[1]!tbl_gk[[#This Row],[Dribbling]])/('F+ , F-'!I$2-'F+ , F-'!I$3))</f>
        <v>2.0535442652874894E-2</v>
      </c>
      <c r="J1523" s="2" cm="1">
        <f t="array" ref="J1523">[1]!table_weight[Curve]*(('F+ , F-'!J$2-[1]!tbl_gk[[#This Row],[Curve]])/('F+ , F-'!J$2-'F+ , F-'!J$3))</f>
        <v>9.295879390190295E-3</v>
      </c>
      <c r="K1523" s="2" cm="1">
        <f t="array" ref="K1523">[1]!table_weight[FKAccuracy]*(('F+ , F-'!K$2-[1]!tbl_gk[[#This Row],[FKAccuracy]])/('F+ , F-'!K$2-'F+ , F-'!K$3))</f>
        <v>9.7353209613629272E-3</v>
      </c>
      <c r="L1523" s="2" cm="1">
        <f t="array" ref="L1523">[1]!table_weight[LongPassing]*(('F+ , F-'!L$2-[1]!tbl_gk[[#This Row],[LongPassing]])/('F+ , F-'!L$2-'F+ , F-'!L$3))</f>
        <v>2.1656964003031933E-2</v>
      </c>
      <c r="M1523" s="2" cm="1">
        <f t="array" ref="M1523">[1]!table_weight[BallControl]*(('F+ , F-'!M$2-[1]!tbl_gk[[#This Row],[BallControl]])/('F+ , F-'!M$2-'F+ , F-'!M$3))</f>
        <v>1.3472988830457604E-2</v>
      </c>
      <c r="N1523" s="2" cm="1">
        <f t="array" ref="N1523">[1]!table_weight[Acceleration]*(('F+ , F-'!N$2-[1]!tbl_gk[[#This Row],[Acceleration]])/('F+ , F-'!N$2-'F+ , F-'!N$3))</f>
        <v>6.313641976413314E-3</v>
      </c>
      <c r="O1523" s="2" cm="1">
        <f t="array" ref="O1523">[1]!table_weight[SprintSpeed]*(('F+ , F-'!O$2-[1]!tbl_gk[[#This Row],[SprintSpeed]])/('F+ , F-'!O$2-'F+ , F-'!O$3))</f>
        <v>6.7465774262245133E-3</v>
      </c>
      <c r="P1523" s="2" cm="1">
        <f t="array" ref="P1523">[1]!table_weight[Agility]*(('F+ , F-'!P$2-[1]!tbl_gk[[#This Row],[Agility]])/('F+ , F-'!P$2-'F+ , F-'!P$3))</f>
        <v>3.8613652851559629E-3</v>
      </c>
      <c r="Q1523" s="2" cm="1">
        <f t="array" ref="Q1523">[1]!table_weight[Reactions]*(('F+ , F-'!Q$2-[1]!tbl_gk[[#This Row],[Reactions]])/('F+ , F-'!Q$2-'F+ , F-'!Q$3))</f>
        <v>8.7659140012271992E-4</v>
      </c>
      <c r="R1523" s="2" cm="1">
        <f t="array" ref="R1523">[1]!table_weight[Balance]*(('F+ , F-'!R$2-[1]!tbl_gk[[#This Row],[Balance]])/('F+ , F-'!R$2-'F+ , F-'!R$3))</f>
        <v>2.359325232983359E-3</v>
      </c>
      <c r="S1523" s="2" cm="1">
        <f t="array" ref="S1523">[1]!table_weight[ShotPower]*(('F+ , F-'!S$2-[1]!tbl_gk[[#This Row],[ShotPower]])/('F+ , F-'!S$2-'F+ , F-'!S$3))</f>
        <v>5.9732723886410689E-3</v>
      </c>
      <c r="T1523" s="2" cm="1">
        <f t="array" ref="T1523">[1]!table_weight[Jumping]*(('F+ , F-'!T$2-[1]!tbl_gk[[#This Row],[Jumping]])/('F+ , F-'!T$2-'F+ , F-'!T$3))</f>
        <v>2.91961490524745E-3</v>
      </c>
      <c r="U1523" s="2" cm="1">
        <f t="array" ref="U1523">[1]!table_weight[Stamina]*(('F+ , F-'!U$2-[1]!tbl_gk[[#This Row],[Stamina]])/('F+ , F-'!U$2-'F+ , F-'!U$3))</f>
        <v>1.4598074526237249E-2</v>
      </c>
      <c r="V1523" s="2" cm="1">
        <f t="array" ref="V1523">[1]!table_weight[Strength]*(('F+ , F-'!V$2-[1]!tbl_gk[[#This Row],[Strength]])/('F+ , F-'!V$2-'F+ , F-'!V$3))</f>
        <v>3.6380691613426559E-2</v>
      </c>
      <c r="W1523" s="2" cm="1">
        <f t="array" ref="W1523">[1]!table_weight[LongShots]*(('F+ , F-'!W$2-[1]!tbl_gk[[#This Row],[LongShots]])/('F+ , F-'!W$2-'F+ , F-'!W$3))</f>
        <v>9.86888481601568E-3</v>
      </c>
      <c r="X1523" s="2" cm="1">
        <f t="array" ref="X1523">[1]!table_weight[Aggression]*(('F+ , F-'!X$2-[1]!tbl_gk[[#This Row],[Aggression]])/('F+ , F-'!X$2-'F+ , F-'!X$3))</f>
        <v>1.460298144204439E-2</v>
      </c>
      <c r="Y1523" s="2" cm="1">
        <f t="array" ref="Y1523">[1]!table_weight[Interceptions]*(('F+ , F-'!Y$2-[1]!tbl_gk[[#This Row],[Interceptions]])/('F+ , F-'!Y$2-'F+ , F-'!Y$3))</f>
        <v>2.6317026176042119E-2</v>
      </c>
      <c r="Z1523" s="2" cm="1">
        <f t="array" ref="Z1523">[1]!table_weight[Positioning]*(('F+ , F-'!Z$2-[1]!tbl_gk[[#This Row],[Positioning]])/('F+ , F-'!Z$2-'F+ , F-'!Z$3))</f>
        <v>1.9225568738802474E-3</v>
      </c>
      <c r="AA1523" s="2" cm="1">
        <f t="array" ref="AA1523">[1]!table_weight[Vision]*(('F+ , F-'!AA$2-[1]!tbl_gk[[#This Row],[Vision]])/('F+ , F-'!AA$2-'F+ , F-'!AA$3))</f>
        <v>2.3425616063279545E-2</v>
      </c>
      <c r="AB1523" s="2" cm="1">
        <f t="array" ref="AB1523">[1]!table_weight[Penalties]*(('F+ , F-'!AB$2-[1]!tbl_gk[[#This Row],[Penalties]])/('F+ , F-'!AB$2-'F+ , F-'!AB$3))</f>
        <v>2.3488251400346914E-3</v>
      </c>
      <c r="AC1523" s="2" cm="1">
        <f t="array" ref="AC1523">[1]!table_weight[Composure]*(('F+ , F-'!AC$2-[1]!tbl_gk[[#This Row],[Composure]])/('F+ , F-'!AC$2-'F+ , F-'!AC$3))</f>
        <v>1.1742163440240354E-3</v>
      </c>
      <c r="AD1523" s="2" cm="1">
        <f t="array" ref="AD1523">[1]!table_weight[Marking]*(('F+ , F-'!AD$2-[1]!tbl_gk[[#This Row],[Marking]])/('F+ , F-'!AD$2-'F+ , F-'!AD$3))</f>
        <v>3.3127133826860035E-2</v>
      </c>
      <c r="AE1523" s="2" cm="1">
        <f t="array" ref="AE1523">[1]!table_weight[StandingTackle]*(('F+ , F-'!AE$2-[1]!tbl_gk[[#This Row],[StandingTackle]])/('F+ , F-'!AE$2-'F+ , F-'!AE$3))</f>
        <v>3.362528621523387E-2</v>
      </c>
      <c r="AF1523" s="2" cm="1">
        <f t="array" ref="AF1523">[1]!table_weight[SlidingTackle]*(('F+ , F-'!AF$2-[1]!tbl_gk[[#This Row],[SlidingTackle]])/('F+ , F-'!AF$2-'F+ , F-'!AF$3))</f>
        <v>8.2195144081682794E-3</v>
      </c>
      <c r="AG1523" s="2" cm="1">
        <f t="array" ref="AG1523">[1]!table_weight[GKDiving]*(('F+ , F-'!AG$2-[1]!tbl_gk[[#This Row],[GKDiving]])/('F+ , F-'!AG$2-'F+ , F-'!AG$3))</f>
        <v>3.2454238921001903E-2</v>
      </c>
      <c r="AH1523" s="2" cm="1">
        <f t="array" ref="AH1523">[1]!table_weight[GKHandling]*(('F+ , F-'!AH$2-[1]!tbl_gk[[#This Row],[GKHandling]])/('F+ , F-'!AH$2-'F+ , F-'!AH$3))</f>
        <v>3.7430060448935834E-2</v>
      </c>
      <c r="AI1523" s="2" cm="1">
        <f t="array" ref="AI1523">[1]!table_weight[GKKicking]*(('F+ , F-'!AI$2-[1]!tbl_gk[[#This Row],[GKKicking]])/('F+ , F-'!AI$2-'F+ , F-'!AI$3))</f>
        <v>2.7727411013081817E-2</v>
      </c>
      <c r="AJ1523" s="2" cm="1">
        <f t="array" ref="AJ1523">[1]!table_weight[GKPositioning]*(('F+ , F-'!AJ$2-[1]!tbl_gk[[#This Row],[GKPositioning]])/('F+ , F-'!AJ$2-'F+ , F-'!AJ$3))</f>
        <v>1.3875172591327129E-2</v>
      </c>
      <c r="AK1523" s="2" cm="1">
        <f t="array" ref="AK1523">[1]!table_weight[GKReflexes]*(('F+ , F-'!AK$2-[1]!tbl_gk[[#This Row],[GKReflexes]])/('F+ , F-'!AK$2-'F+ , F-'!AK$3))</f>
        <v>2.3685900686204898E-2</v>
      </c>
    </row>
    <row r="1524" spans="1:37" x14ac:dyDescent="0.55000000000000004">
      <c r="A1524" s="7">
        <f>[1]!tbl_gk[[#This Row],[ID]]</f>
        <v>258586</v>
      </c>
      <c r="B1524" s="1" cm="1">
        <f t="array" ref="B1524">[1]!table_weight[ValueEUR]*(('F+ , F-'!B$2-[1]!tbl_gk[[#This Row],[ValueEUR]])/('F+ , F-'!B$2-'F+ , F-'!B$3))</f>
        <v>4.0435080050302489E-5</v>
      </c>
      <c r="C1524" s="1" cm="1">
        <f t="array" ref="C1524">[1]!table_weight[WageEUR]*(('F+ , F-'!C$2-[1]!tbl_gk[[#This Row],[WageEUR]])/('F+ , F-'!C$2-'F+ , F-'!C$3))</f>
        <v>7.8241870618836313E-5</v>
      </c>
      <c r="D1524" s="1" cm="1">
        <f t="array" ref="D1524">[1]!table_weight[Crossing]*(('F+ , F-'!D$2-[1]!tbl_gk[[#This Row],[Crossing]])/('F+ , F-'!D$2-'F+ , F-'!D$3))</f>
        <v>3.3625286215233793E-2</v>
      </c>
      <c r="E1524" s="1" cm="1">
        <f t="array" ref="E1524">[1]!table_weight[Finishing]*(('F+ , F-'!E$2-[1]!tbl_gk[[#This Row],[Finishing]])/('F+ , F-'!E$2-'F+ , F-'!E$3))</f>
        <v>2.096326437480962E-2</v>
      </c>
      <c r="F1524" s="1" cm="1">
        <f t="array" ref="F1524">[1]!table_weight[HeadingAccuracy]*(('F+ , F-'!F$2-[1]!tbl_gk[[#This Row],[HeadingAccuracy]])/('F+ , F-'!F$2-'F+ , F-'!F$3))</f>
        <v>1.08567917583827E-2</v>
      </c>
      <c r="G1524" s="1" cm="1">
        <f t="array" ref="G1524">[1]!table_weight[ShortPassing]*(('F+ , F-'!G$2-[1]!tbl_gk[[#This Row],[ShortPassing]])/('F+ , F-'!G$2-'F+ , F-'!G$3))</f>
        <v>5.0628261131616156E-2</v>
      </c>
      <c r="H1524" s="1" cm="1">
        <f t="array" ref="H1524">[1]!table_weight[Volleys]*(('F+ , F-'!H$2-[1]!tbl_gk[[#This Row],[Volleys]])/('F+ , F-'!H$2-'F+ , F-'!H$3))</f>
        <v>2.0833057763785961E-3</v>
      </c>
      <c r="I1524" s="1" cm="1">
        <f t="array" ref="I1524">[1]!table_weight[Dribbling]*(('F+ , F-'!I$2-[1]!tbl_gk[[#This Row],[Dribbling]])/('F+ , F-'!I$2-'F+ , F-'!I$3))</f>
        <v>2.4446955539136776E-2</v>
      </c>
      <c r="J1524" s="1" cm="1">
        <f t="array" ref="J1524">[1]!table_weight[Curve]*(('F+ , F-'!J$2-[1]!tbl_gk[[#This Row],[Curve]])/('F+ , F-'!J$2-'F+ , F-'!J$3))</f>
        <v>9.4648953791028455E-3</v>
      </c>
      <c r="K1524" s="1" cm="1">
        <f t="array" ref="K1524">[1]!table_weight[FKAccuracy]*(('F+ , F-'!K$2-[1]!tbl_gk[[#This Row],[FKAccuracy]])/('F+ , F-'!K$2-'F+ , F-'!K$3))</f>
        <v>9.7353209613629272E-3</v>
      </c>
      <c r="L1524" s="1" cm="1">
        <f t="array" ref="L1524">[1]!table_weight[LongPassing]*(('F+ , F-'!L$2-[1]!tbl_gk[[#This Row],[LongPassing]])/('F+ , F-'!L$2-'F+ , F-'!L$3))</f>
        <v>2.5446932703562523E-2</v>
      </c>
      <c r="M1524" s="1" cm="1">
        <f t="array" ref="M1524">[1]!table_weight[BallControl]*(('F+ , F-'!M$2-[1]!tbl_gk[[#This Row],[BallControl]])/('F+ , F-'!M$2-'F+ , F-'!M$3))</f>
        <v>1.3472988830457604E-2</v>
      </c>
      <c r="N1524" s="1" cm="1">
        <f t="array" ref="N1524">[1]!table_weight[Acceleration]*(('F+ , F-'!N$2-[1]!tbl_gk[[#This Row],[Acceleration]])/('F+ , F-'!N$2-'F+ , F-'!N$3))</f>
        <v>8.1175396839599755E-3</v>
      </c>
      <c r="O1524" s="1" cm="1">
        <f t="array" ref="O1524">[1]!table_weight[SprintSpeed]*(('F+ , F-'!O$2-[1]!tbl_gk[[#This Row],[SprintSpeed]])/('F+ , F-'!O$2-'F+ , F-'!O$3))</f>
        <v>1.3493154852449027E-2</v>
      </c>
      <c r="P1524" s="1" cm="1">
        <f t="array" ref="P1524">[1]!table_weight[Agility]*(('F+ , F-'!P$2-[1]!tbl_gk[[#This Row],[Agility]])/('F+ , F-'!P$2-'F+ , F-'!P$3))</f>
        <v>3.744354215908813E-3</v>
      </c>
      <c r="Q1524" s="1" cm="1">
        <f t="array" ref="Q1524">[1]!table_weight[Reactions]*(('F+ , F-'!Q$2-[1]!tbl_gk[[#This Row],[Reactions]])/('F+ , F-'!Q$2-'F+ , F-'!Q$3))</f>
        <v>2.6297742003681597E-3</v>
      </c>
      <c r="R1524" s="1" cm="1">
        <f t="array" ref="R1524">[1]!table_weight[Balance]*(('F+ , F-'!R$2-[1]!tbl_gk[[#This Row],[Balance]])/('F+ , F-'!R$2-'F+ , F-'!R$3))</f>
        <v>1.5521876532785257E-3</v>
      </c>
      <c r="S1524" s="1" cm="1">
        <f t="array" ref="S1524">[1]!table_weight[ShotPower]*(('F+ , F-'!S$2-[1]!tbl_gk[[#This Row],[ShotPower]])/('F+ , F-'!S$2-'F+ , F-'!S$3))</f>
        <v>9.3494698256990638E-3</v>
      </c>
      <c r="T1524" s="1" cm="1">
        <f t="array" ref="T1524">[1]!table_weight[Jumping]*(('F+ , F-'!T$2-[1]!tbl_gk[[#This Row],[Jumping]])/('F+ , F-'!T$2-'F+ , F-'!T$3))</f>
        <v>2.0609046389982004E-3</v>
      </c>
      <c r="U1524" s="1" cm="1">
        <f t="array" ref="U1524">[1]!table_weight[Stamina]*(('F+ , F-'!U$2-[1]!tbl_gk[[#This Row],[Stamina]])/('F+ , F-'!U$2-'F+ , F-'!U$3))</f>
        <v>1.5456784792486501E-2</v>
      </c>
      <c r="V1524" s="1" cm="1">
        <f t="array" ref="V1524">[1]!table_weight[Strength]*(('F+ , F-'!V$2-[1]!tbl_gk[[#This Row],[Strength]])/('F+ , F-'!V$2-'F+ , F-'!V$3))</f>
        <v>3.6380691613426559E-2</v>
      </c>
      <c r="W1524" s="1" cm="1">
        <f t="array" ref="W1524">[1]!table_weight[LongShots]*(('F+ , F-'!W$2-[1]!tbl_gk[[#This Row],[LongShots]])/('F+ , F-'!W$2-'F+ , F-'!W$3))</f>
        <v>1.0128592311173986E-2</v>
      </c>
      <c r="X1524" s="1" cm="1">
        <f t="array" ref="X1524">[1]!table_weight[Aggression]*(('F+ , F-'!X$2-[1]!tbl_gk[[#This Row],[Aggression]])/('F+ , F-'!X$2-'F+ , F-'!X$3))</f>
        <v>1.460298144204439E-2</v>
      </c>
      <c r="Y1524" s="1" cm="1">
        <f t="array" ref="Y1524">[1]!table_weight[Interceptions]*(('F+ , F-'!Y$2-[1]!tbl_gk[[#This Row],[Interceptions]])/('F+ , F-'!Y$2-'F+ , F-'!Y$3))</f>
        <v>2.2854259573931314E-2</v>
      </c>
      <c r="Z1524" s="1" cm="1">
        <f t="array" ref="Z1524">[1]!table_weight[Positioning]*(('F+ , F-'!Z$2-[1]!tbl_gk[[#This Row],[Positioning]])/('F+ , F-'!Z$2-'F+ , F-'!Z$3))</f>
        <v>1.9225568738802474E-3</v>
      </c>
      <c r="AA1524" s="1" cm="1">
        <f t="array" ref="AA1524">[1]!table_weight[Vision]*(('F+ , F-'!AA$2-[1]!tbl_gk[[#This Row],[Vision]])/('F+ , F-'!AA$2-'F+ , F-'!AA$3))</f>
        <v>2.9104553290741252E-2</v>
      </c>
      <c r="AB1524" s="1" cm="1">
        <f t="array" ref="AB1524">[1]!table_weight[Penalties]*(('F+ , F-'!AB$2-[1]!tbl_gk[[#This Row],[Penalties]])/('F+ , F-'!AB$2-'F+ , F-'!AB$3))</f>
        <v>2.3879722257019362E-3</v>
      </c>
      <c r="AC1524" s="1" cm="1">
        <f t="array" ref="AC1524">[1]!table_weight[Composure]*(('F+ , F-'!AC$2-[1]!tbl_gk[[#This Row],[Composure]])/('F+ , F-'!AC$2-'F+ , F-'!AC$3))</f>
        <v>2.0815653371335178E-3</v>
      </c>
      <c r="AD1524" s="1" cm="1">
        <f t="array" ref="AD1524">[1]!table_weight[Marking]*(('F+ , F-'!AD$2-[1]!tbl_gk[[#This Row],[Marking]])/('F+ , F-'!AD$2-'F+ , F-'!AD$3))</f>
        <v>3.6282098953227655E-2</v>
      </c>
      <c r="AE1524" s="1" cm="1">
        <f t="array" ref="AE1524">[1]!table_weight[StandingTackle]*(('F+ , F-'!AE$2-[1]!tbl_gk[[#This Row],[StandingTackle]])/('F+ , F-'!AE$2-'F+ , F-'!AE$3))</f>
        <v>3.362528621523387E-2</v>
      </c>
      <c r="AF1524" s="1" cm="1">
        <f t="array" ref="AF1524">[1]!table_weight[SlidingTackle]*(('F+ , F-'!AF$2-[1]!tbl_gk[[#This Row],[SlidingTackle]])/('F+ , F-'!AF$2-'F+ , F-'!AF$3))</f>
        <v>8.2195144081682794E-3</v>
      </c>
      <c r="AG1524" s="1" cm="1">
        <f t="array" ref="AG1524">[1]!table_weight[GKDiving]*(('F+ , F-'!AG$2-[1]!tbl_gk[[#This Row],[GKDiving]])/('F+ , F-'!AG$2-'F+ , F-'!AG$3))</f>
        <v>6.8324713517898747E-2</v>
      </c>
      <c r="AH1524" s="1" cm="1">
        <f t="array" ref="AH1524">[1]!table_weight[GKHandling]*(('F+ , F-'!AH$2-[1]!tbl_gk[[#This Row],[GKHandling]])/('F+ , F-'!AH$2-'F+ , F-'!AH$3))</f>
        <v>5.8818666419756312E-2</v>
      </c>
      <c r="AI1524" s="1" cm="1">
        <f t="array" ref="AI1524">[1]!table_weight[GKKicking]*(('F+ , F-'!AI$2-[1]!tbl_gk[[#This Row],[GKKicking]])/('F+ , F-'!AI$2-'F+ , F-'!AI$3))</f>
        <v>4.2932765439610554E-2</v>
      </c>
      <c r="AJ1524" s="1" cm="1">
        <f t="array" ref="AJ1524">[1]!table_weight[GKPositioning]*(('F+ , F-'!AJ$2-[1]!tbl_gk[[#This Row],[GKPositioning]])/('F+ , F-'!AJ$2-'F+ , F-'!AJ$3))</f>
        <v>2.5858276192927833E-2</v>
      </c>
      <c r="AK1524" s="1" cm="1">
        <f t="array" ref="AK1524">[1]!table_weight[GKReflexes]*(('F+ , F-'!AK$2-[1]!tbl_gk[[#This Row],[GKReflexes]])/('F+ , F-'!AK$2-'F+ , F-'!AK$3))</f>
        <v>7.4701686779569301E-2</v>
      </c>
    </row>
    <row r="1525" spans="1:37" x14ac:dyDescent="0.55000000000000004">
      <c r="A1525" s="8">
        <f>[1]!tbl_gk[[#This Row],[ID]]</f>
        <v>258591</v>
      </c>
      <c r="B1525" s="2" cm="1">
        <f t="array" ref="B1525">[1]!table_weight[ValueEUR]*(('F+ , F-'!B$2-[1]!tbl_gk[[#This Row],[ValueEUR]])/('F+ , F-'!B$2-'F+ , F-'!B$3))</f>
        <v>7.1301553371144074E-5</v>
      </c>
      <c r="C1525" s="2" cm="1">
        <f t="array" ref="C1525">[1]!table_weight[WageEUR]*(('F+ , F-'!C$2-[1]!tbl_gk[[#This Row],[WageEUR]])/('F+ , F-'!C$2-'F+ , F-'!C$3))</f>
        <v>0</v>
      </c>
      <c r="D1525" s="2" cm="1">
        <f t="array" ref="D1525">[1]!table_weight[Crossing]*(('F+ , F-'!D$2-[1]!tbl_gk[[#This Row],[Crossing]])/('F+ , F-'!D$2-'F+ , F-'!D$3))</f>
        <v>3.4746129089074922E-2</v>
      </c>
      <c r="E1525" s="2" cm="1">
        <f t="array" ref="E1525">[1]!table_weight[Finishing]*(('F+ , F-'!E$2-[1]!tbl_gk[[#This Row],[Finishing]])/('F+ , F-'!E$2-'F+ , F-'!E$3))</f>
        <v>1.8966763005780131E-2</v>
      </c>
      <c r="F1525" s="2" cm="1">
        <f t="array" ref="F1525">[1]!table_weight[HeadingAccuracy]*(('F+ , F-'!F$2-[1]!tbl_gk[[#This Row],[HeadingAccuracy]])/('F+ , F-'!F$2-'F+ , F-'!F$3))</f>
        <v>1.1274360672166649E-2</v>
      </c>
      <c r="G1525" s="2" cm="1">
        <f t="array" ref="G1525">[1]!table_weight[ShortPassing]*(('F+ , F-'!G$2-[1]!tbl_gk[[#This Row],[ShortPassing]])/('F+ , F-'!G$2-'F+ , F-'!G$3))</f>
        <v>5.7659964066562854E-2</v>
      </c>
      <c r="H1525" s="2" cm="1">
        <f t="array" ref="H1525">[1]!table_weight[Volleys]*(('F+ , F-'!H$2-[1]!tbl_gk[[#This Row],[Volleys]])/('F+ , F-'!H$2-'F+ , F-'!H$3))</f>
        <v>2.4305234057750281E-3</v>
      </c>
      <c r="I1525" s="2" cm="1">
        <f t="array" ref="I1525">[1]!table_weight[Dribbling]*(('F+ , F-'!I$2-[1]!tbl_gk[[#This Row],[Dribbling]])/('F+ , F-'!I$2-'F+ , F-'!I$3))</f>
        <v>1.6623929766613008E-2</v>
      </c>
      <c r="J1525" s="2" cm="1">
        <f t="array" ref="J1525">[1]!table_weight[Curve]*(('F+ , F-'!J$2-[1]!tbl_gk[[#This Row],[Curve]])/('F+ , F-'!J$2-'F+ , F-'!J$3))</f>
        <v>9.295879390190295E-3</v>
      </c>
      <c r="K1525" s="2" cm="1">
        <f t="array" ref="K1525">[1]!table_weight[FKAccuracy]*(('F+ , F-'!K$2-[1]!tbl_gk[[#This Row],[FKAccuracy]])/('F+ , F-'!K$2-'F+ , F-'!K$3))</f>
        <v>9.4310921813203358E-3</v>
      </c>
      <c r="L1525" s="2" cm="1">
        <f t="array" ref="L1525">[1]!table_weight[LongPassing]*(('F+ , F-'!L$2-[1]!tbl_gk[[#This Row],[LongPassing]])/('F+ , F-'!L$2-'F+ , F-'!L$3))</f>
        <v>2.5446932703562523E-2</v>
      </c>
      <c r="M1525" s="2" cm="1">
        <f t="array" ref="M1525">[1]!table_weight[BallControl]*(('F+ , F-'!M$2-[1]!tbl_gk[[#This Row],[BallControl]])/('F+ , F-'!M$2-'F+ , F-'!M$3))</f>
        <v>1.5646051545047536E-2</v>
      </c>
      <c r="N1525" s="2" cm="1">
        <f t="array" ref="N1525">[1]!table_weight[Acceleration]*(('F+ , F-'!N$2-[1]!tbl_gk[[#This Row],[Acceleration]])/('F+ , F-'!N$2-'F+ , F-'!N$3))</f>
        <v>7.666565257073309E-3</v>
      </c>
      <c r="O1525" s="2" cm="1">
        <f t="array" ref="O1525">[1]!table_weight[SprintSpeed]*(('F+ , F-'!O$2-[1]!tbl_gk[[#This Row],[SprintSpeed]])/('F+ , F-'!O$2-'F+ , F-'!O$3))</f>
        <v>1.0682080924855479E-2</v>
      </c>
      <c r="P1525" s="2" cm="1">
        <f t="array" ref="P1525">[1]!table_weight[Agility]*(('F+ , F-'!P$2-[1]!tbl_gk[[#This Row],[Agility]])/('F+ , F-'!P$2-'F+ , F-'!P$3))</f>
        <v>5.7335423931103692E-3</v>
      </c>
      <c r="Q1525" s="2" cm="1">
        <f t="array" ref="Q1525">[1]!table_weight[Reactions]*(('F+ , F-'!Q$2-[1]!tbl_gk[[#This Row],[Reactions]])/('F+ , F-'!Q$2-'F+ , F-'!Q$3))</f>
        <v>1.9078754002670962E-3</v>
      </c>
      <c r="R1525" s="2" cm="1">
        <f t="array" ref="R1525">[1]!table_weight[Balance]*(('F+ , F-'!R$2-[1]!tbl_gk[[#This Row],[Balance]])/('F+ , F-'!R$2-'F+ , F-'!R$3))</f>
        <v>2.4835002452456411E-3</v>
      </c>
      <c r="S1525" s="2" cm="1">
        <f t="array" ref="S1525">[1]!table_weight[ShotPower]*(('F+ , F-'!S$2-[1]!tbl_gk[[#This Row],[ShotPower]])/('F+ , F-'!S$2-'F+ , F-'!S$3))</f>
        <v>6.7523948741159906E-3</v>
      </c>
      <c r="T1525" s="2" cm="1">
        <f t="array" ref="T1525">[1]!table_weight[Jumping]*(('F+ , F-'!T$2-[1]!tbl_gk[[#This Row],[Jumping]])/('F+ , F-'!T$2-'F+ , F-'!T$3))</f>
        <v>4.3794223578711763E-3</v>
      </c>
      <c r="U1525" s="2" cm="1">
        <f t="array" ref="U1525">[1]!table_weight[Stamina]*(('F+ , F-'!U$2-[1]!tbl_gk[[#This Row],[Stamina]])/('F+ , F-'!U$2-'F+ , F-'!U$3))</f>
        <v>2.2326466922480501E-2</v>
      </c>
      <c r="V1525" s="2" cm="1">
        <f t="array" ref="V1525">[1]!table_weight[Strength]*(('F+ , F-'!V$2-[1]!tbl_gk[[#This Row],[Strength]])/('F+ , F-'!V$2-'F+ , F-'!V$3))</f>
        <v>2.9282020079099427E-2</v>
      </c>
      <c r="W1525" s="2" cm="1">
        <f t="array" ref="W1525">[1]!table_weight[LongShots]*(('F+ , F-'!W$2-[1]!tbl_gk[[#This Row],[LongShots]])/('F+ , F-'!W$2-'F+ , F-'!W$3))</f>
        <v>9.6091773208573719E-3</v>
      </c>
      <c r="X1525" s="2" cm="1">
        <f t="array" ref="X1525">[1]!table_weight[Aggression]*(('F+ , F-'!X$2-[1]!tbl_gk[[#This Row],[Aggression]])/('F+ , F-'!X$2-'F+ , F-'!X$3))</f>
        <v>1.0952236081533291E-2</v>
      </c>
      <c r="Y1525" s="2" cm="1">
        <f t="array" ref="Y1525">[1]!table_weight[Interceptions]*(('F+ , F-'!Y$2-[1]!tbl_gk[[#This Row],[Interceptions]])/('F+ , F-'!Y$2-'F+ , F-'!Y$3))</f>
        <v>2.1469152933086991E-2</v>
      </c>
      <c r="Z1525" s="2" cm="1">
        <f t="array" ref="Z1525">[1]!table_weight[Positioning]*(('F+ , F-'!Z$2-[1]!tbl_gk[[#This Row],[Positioning]])/('F+ , F-'!Z$2-'F+ , F-'!Z$3))</f>
        <v>1.9225568738802474E-3</v>
      </c>
      <c r="AA1525" s="2" cm="1">
        <f t="array" ref="AA1525">[1]!table_weight[Vision]*(('F+ , F-'!AA$2-[1]!tbl_gk[[#This Row],[Vision]])/('F+ , F-'!AA$2-'F+ , F-'!AA$3))</f>
        <v>2.2715748909846831E-2</v>
      </c>
      <c r="AB1525" s="2" cm="1">
        <f t="array" ref="AB1525">[1]!table_weight[Penalties]*(('F+ , F-'!AB$2-[1]!tbl_gk[[#This Row],[Penalties]])/('F+ , F-'!AB$2-'F+ , F-'!AB$3))</f>
        <v>2.3096780543674466E-3</v>
      </c>
      <c r="AC1525" s="2" cm="1">
        <f t="array" ref="AC1525">[1]!table_weight[Composure]*(('F+ , F-'!AC$2-[1]!tbl_gk[[#This Row],[Composure]])/('F+ , F-'!AC$2-'F+ , F-'!AC$3))</f>
        <v>1.7079510458531426E-3</v>
      </c>
      <c r="AD1525" s="2" cm="1">
        <f t="array" ref="AD1525">[1]!table_weight[Marking]*(('F+ , F-'!AD$2-[1]!tbl_gk[[#This Row],[Marking]])/('F+ , F-'!AD$2-'F+ , F-'!AD$3))</f>
        <v>3.9437064079595283E-2</v>
      </c>
      <c r="AE1525" s="2" cm="1">
        <f t="array" ref="AE1525">[1]!table_weight[StandingTackle]*(('F+ , F-'!AE$2-[1]!tbl_gk[[#This Row],[StandingTackle]])/('F+ , F-'!AE$2-'F+ , F-'!AE$3))</f>
        <v>2.9141914719869356E-2</v>
      </c>
      <c r="AF1525" s="2" cm="1">
        <f t="array" ref="AF1525">[1]!table_weight[SlidingTackle]*(('F+ , F-'!AF$2-[1]!tbl_gk[[#This Row],[SlidingTackle]])/('F+ , F-'!AF$2-'F+ , F-'!AF$3))</f>
        <v>8.9667429907290316E-3</v>
      </c>
      <c r="AG1525" s="2" cm="1">
        <f t="array" ref="AG1525">[1]!table_weight[GKDiving]*(('F+ , F-'!AG$2-[1]!tbl_gk[[#This Row],[GKDiving]])/('F+ , F-'!AG$2-'F+ , F-'!AG$3))</f>
        <v>6.320036000405635E-2</v>
      </c>
      <c r="AH1525" s="2" cm="1">
        <f t="array" ref="AH1525">[1]!table_weight[GKHandling]*(('F+ , F-'!AH$2-[1]!tbl_gk[[#This Row],[GKHandling]])/('F+ , F-'!AH$2-'F+ , F-'!AH$3))</f>
        <v>6.2383434081559733E-2</v>
      </c>
      <c r="AI1525" s="2" cm="1">
        <f t="array" ref="AI1525">[1]!table_weight[GKKicking]*(('F+ , F-'!AI$2-[1]!tbl_gk[[#This Row],[GKKicking]])/('F+ , F-'!AI$2-'F+ , F-'!AI$3))</f>
        <v>3.1305141466382698E-2</v>
      </c>
      <c r="AJ1525" s="2" cm="1">
        <f t="array" ref="AJ1525">[1]!table_weight[GKPositioning]*(('F+ , F-'!AJ$2-[1]!tbl_gk[[#This Row],[GKPositioning]])/('F+ , F-'!AJ$2-'F+ , F-'!AJ$3))</f>
        <v>2.3966207203201407E-2</v>
      </c>
      <c r="AK1525" s="2" cm="1">
        <f t="array" ref="AK1525">[1]!table_weight[GKReflexes]*(('F+ , F-'!AK$2-[1]!tbl_gk[[#This Row],[GKReflexes]])/('F+ , F-'!AK$2-'F+ , F-'!AK$3))</f>
        <v>6.1947740256228193E-2</v>
      </c>
    </row>
    <row r="1526" spans="1:37" x14ac:dyDescent="0.55000000000000004">
      <c r="A1526" s="7">
        <f>[1]!tbl_gk[[#This Row],[ID]]</f>
        <v>258659</v>
      </c>
      <c r="B1526" s="1" cm="1">
        <f t="array" ref="B1526">[1]!table_weight[ValueEUR]*(('F+ , F-'!B$2-[1]!tbl_gk[[#This Row],[ValueEUR]])/('F+ , F-'!B$2-'F+ , F-'!B$3))</f>
        <v>1.5741901393629213E-5</v>
      </c>
      <c r="C1526" s="1" cm="1">
        <f t="array" ref="C1526">[1]!table_weight[WageEUR]*(('F+ , F-'!C$2-[1]!tbl_gk[[#This Row],[WageEUR]])/('F+ , F-'!C$2-'F+ , F-'!C$3))</f>
        <v>2.3472561185650898E-4</v>
      </c>
      <c r="D1526" s="1" cm="1">
        <f t="array" ref="D1526">[1]!table_weight[Crossing]*(('F+ , F-'!D$2-[1]!tbl_gk[[#This Row],[Crossing]])/('F+ , F-'!D$2-'F+ , F-'!D$3))</f>
        <v>3.6987814836757178E-2</v>
      </c>
      <c r="E1526" s="1" cm="1">
        <f t="array" ref="E1526">[1]!table_weight[Finishing]*(('F+ , F-'!E$2-[1]!tbl_gk[[#This Row],[Finishing]])/('F+ , F-'!E$2-'F+ , F-'!E$3))</f>
        <v>1.7968512321265388E-2</v>
      </c>
      <c r="F1526" s="1" cm="1">
        <f t="array" ref="F1526">[1]!table_weight[HeadingAccuracy]*(('F+ , F-'!F$2-[1]!tbl_gk[[#This Row],[HeadingAccuracy]])/('F+ , F-'!F$2-'F+ , F-'!F$3))</f>
        <v>1.08567917583827E-2</v>
      </c>
      <c r="G1526" s="1" cm="1">
        <f t="array" ref="G1526">[1]!table_weight[ShortPassing]*(('F+ , F-'!G$2-[1]!tbl_gk[[#This Row],[ShortPassing]])/('F+ , F-'!G$2-'F+ , F-'!G$3))</f>
        <v>6.6098007588498875E-2</v>
      </c>
      <c r="H1526" s="1" cm="1">
        <f t="array" ref="H1526">[1]!table_weight[Volleys]*(('F+ , F-'!H$2-[1]!tbl_gk[[#This Row],[Volleys]])/('F+ , F-'!H$2-'F+ , F-'!H$3))</f>
        <v>2.0833057763785961E-3</v>
      </c>
      <c r="I1526" s="1" cm="1">
        <f t="array" ref="I1526">[1]!table_weight[Dribbling]*(('F+ , F-'!I$2-[1]!tbl_gk[[#This Row],[Dribbling]])/('F+ , F-'!I$2-'F+ , F-'!I$3))</f>
        <v>1.7601807988178481E-2</v>
      </c>
      <c r="J1526" s="1" cm="1">
        <f t="array" ref="J1526">[1]!table_weight[Curve]*(('F+ , F-'!J$2-[1]!tbl_gk[[#This Row],[Curve]])/('F+ , F-'!J$2-'F+ , F-'!J$3))</f>
        <v>9.8029273569279467E-3</v>
      </c>
      <c r="K1526" s="1" cm="1">
        <f t="array" ref="K1526">[1]!table_weight[FKAccuracy]*(('F+ , F-'!K$2-[1]!tbl_gk[[#This Row],[FKAccuracy]])/('F+ , F-'!K$2-'F+ , F-'!K$3))</f>
        <v>9.5832065713416324E-3</v>
      </c>
      <c r="L1526" s="1" cm="1">
        <f t="array" ref="L1526">[1]!table_weight[LongPassing]*(('F+ , F-'!L$2-[1]!tbl_gk[[#This Row],[LongPassing]])/('F+ , F-'!L$2-'F+ , F-'!L$3))</f>
        <v>2.4905508603486726E-2</v>
      </c>
      <c r="M1526" s="1" cm="1">
        <f t="array" ref="M1526">[1]!table_weight[BallControl]*(('F+ , F-'!M$2-[1]!tbl_gk[[#This Row],[BallControl]])/('F+ , F-'!M$2-'F+ , F-'!M$3))</f>
        <v>1.6080664087965525E-2</v>
      </c>
      <c r="N1526" s="1" cm="1">
        <f t="array" ref="N1526">[1]!table_weight[Acceleration]*(('F+ , F-'!N$2-[1]!tbl_gk[[#This Row],[Acceleration]])/('F+ , F-'!N$2-'F+ , F-'!N$3))</f>
        <v>6.9901036167433111E-3</v>
      </c>
      <c r="O1526" s="1" cm="1">
        <f t="array" ref="O1526">[1]!table_weight[SprintSpeed]*(('F+ , F-'!O$2-[1]!tbl_gk[[#This Row],[SprintSpeed]])/('F+ , F-'!O$2-'F+ , F-'!O$3))</f>
        <v>9.5576513538180603E-3</v>
      </c>
      <c r="P1526" s="1" cm="1">
        <f t="array" ref="P1526">[1]!table_weight[Agility]*(('F+ , F-'!P$2-[1]!tbl_gk[[#This Row],[Agility]])/('F+ , F-'!P$2-'F+ , F-'!P$3))</f>
        <v>3.6273431466616623E-3</v>
      </c>
      <c r="Q1526" s="1" cm="1">
        <f t="array" ref="Q1526">[1]!table_weight[Reactions]*(('F+ , F-'!Q$2-[1]!tbl_gk[[#This Row],[Reactions]])/('F+ , F-'!Q$2-'F+ , F-'!Q$3))</f>
        <v>2.4750816003465035E-3</v>
      </c>
      <c r="R1526" s="1" cm="1">
        <f t="array" ref="R1526">[1]!table_weight[Balance]*(('F+ , F-'!R$2-[1]!tbl_gk[[#This Row],[Balance]])/('F+ , F-'!R$2-'F+ , F-'!R$3))</f>
        <v>1.0554876042293973E-3</v>
      </c>
      <c r="S1526" s="1" cm="1">
        <f t="array" ref="S1526">[1]!table_weight[ShotPower]*(('F+ , F-'!S$2-[1]!tbl_gk[[#This Row],[ShotPower]])/('F+ , F-'!S$2-'F+ , F-'!S$3))</f>
        <v>8.3106398450658349E-3</v>
      </c>
      <c r="T1526" s="1" cm="1">
        <f t="array" ref="T1526">[1]!table_weight[Jumping]*(('F+ , F-'!T$2-[1]!tbl_gk[[#This Row],[Jumping]])/('F+ , F-'!T$2-'F+ , F-'!T$3))</f>
        <v>1.8032915591234251E-3</v>
      </c>
      <c r="U1526" s="1" cm="1">
        <f t="array" ref="U1526">[1]!table_weight[Stamina]*(('F+ , F-'!U$2-[1]!tbl_gk[[#This Row],[Stamina]])/('F+ , F-'!U$2-'F+ , F-'!U$3))</f>
        <v>1.7174205324984999E-2</v>
      </c>
      <c r="V1526" s="1" cm="1">
        <f t="array" ref="V1526">[1]!table_weight[Strength]*(('F+ , F-'!V$2-[1]!tbl_gk[[#This Row],[Strength]])/('F+ , F-'!V$2-'F+ , F-'!V$3))</f>
        <v>1.8634012777608722E-2</v>
      </c>
      <c r="W1526" s="1" cm="1">
        <f t="array" ref="W1526">[1]!table_weight[LongShots]*(('F+ , F-'!W$2-[1]!tbl_gk[[#This Row],[LongShots]])/('F+ , F-'!W$2-'F+ , F-'!W$3))</f>
        <v>9.86888481601568E-3</v>
      </c>
      <c r="X1526" s="1" cm="1">
        <f t="array" ref="X1526">[1]!table_weight[Aggression]*(('F+ , F-'!X$2-[1]!tbl_gk[[#This Row],[Aggression]])/('F+ , F-'!X$2-'F+ , F-'!X$3))</f>
        <v>1.5819896562214757E-2</v>
      </c>
      <c r="Y1526" s="1" cm="1">
        <f t="array" ref="Y1526">[1]!table_weight[Interceptions]*(('F+ , F-'!Y$2-[1]!tbl_gk[[#This Row],[Interceptions]])/('F+ , F-'!Y$2-'F+ , F-'!Y$3))</f>
        <v>2.5624472855619959E-2</v>
      </c>
      <c r="Z1526" s="1" cm="1">
        <f t="array" ref="Z1526">[1]!table_weight[Positioning]*(('F+ , F-'!Z$2-[1]!tbl_gk[[#This Row],[Positioning]])/('F+ , F-'!Z$2-'F+ , F-'!Z$3))</f>
        <v>2.0704458641787279E-3</v>
      </c>
      <c r="AA1526" s="1" cm="1">
        <f t="array" ref="AA1526">[1]!table_weight[Vision]*(('F+ , F-'!AA$2-[1]!tbl_gk[[#This Row],[Vision]])/('F+ , F-'!AA$2-'F+ , F-'!AA$3))</f>
        <v>2.2715748909846831E-2</v>
      </c>
      <c r="AB1526" s="1" cm="1">
        <f t="array" ref="AB1526">[1]!table_weight[Penalties]*(('F+ , F-'!AB$2-[1]!tbl_gk[[#This Row],[Penalties]])/('F+ , F-'!AB$2-'F+ , F-'!AB$3))</f>
        <v>2.4662663970364263E-3</v>
      </c>
      <c r="AC1526" s="1" cm="1">
        <f t="array" ref="AC1526">[1]!table_weight[Composure]*(('F+ , F-'!AC$2-[1]!tbl_gk[[#This Row],[Composure]])/('F+ , F-'!AC$2-'F+ , F-'!AC$3))</f>
        <v>1.9748183967676961E-3</v>
      </c>
      <c r="AD1526" s="1" cm="1">
        <f t="array" ref="AD1526">[1]!table_weight[Marking]*(('F+ , F-'!AD$2-[1]!tbl_gk[[#This Row],[Marking]])/('F+ , F-'!AD$2-'F+ , F-'!AD$3))</f>
        <v>3.3127133826860035E-2</v>
      </c>
      <c r="AE1526" s="1" cm="1">
        <f t="array" ref="AE1526">[1]!table_weight[StandingTackle]*(('F+ , F-'!AE$2-[1]!tbl_gk[[#This Row],[StandingTackle]])/('F+ , F-'!AE$2-'F+ , F-'!AE$3))</f>
        <v>2.9141914719869356E-2</v>
      </c>
      <c r="AF1526" s="1" cm="1">
        <f t="array" ref="AF1526">[1]!table_weight[SlidingTackle]*(('F+ , F-'!AF$2-[1]!tbl_gk[[#This Row],[SlidingTackle]])/('F+ , F-'!AF$2-'F+ , F-'!AF$3))</f>
        <v>8.9667429907290316E-3</v>
      </c>
      <c r="AG1526" s="1" cm="1">
        <f t="array" ref="AG1526">[1]!table_weight[GKDiving]*(('F+ , F-'!AG$2-[1]!tbl_gk[[#This Row],[GKDiving]])/('F+ , F-'!AG$2-'F+ , F-'!AG$3))</f>
        <v>7.1740949193793688E-2</v>
      </c>
      <c r="AH1526" s="1" cm="1">
        <f t="array" ref="AH1526">[1]!table_weight[GKHandling]*(('F+ , F-'!AH$2-[1]!tbl_gk[[#This Row],[GKHandling]])/('F+ , F-'!AH$2-'F+ , F-'!AH$3))</f>
        <v>6.5948201743363147E-2</v>
      </c>
      <c r="AI1526" s="1" cm="1">
        <f t="array" ref="AI1526">[1]!table_weight[GKKicking]*(('F+ , F-'!AI$2-[1]!tbl_gk[[#This Row],[GKKicking]])/('F+ , F-'!AI$2-'F+ , F-'!AI$3))</f>
        <v>3.7566169759659242E-2</v>
      </c>
      <c r="AJ1526" s="1" cm="1">
        <f t="array" ref="AJ1526">[1]!table_weight[GKPositioning]*(('F+ , F-'!AJ$2-[1]!tbl_gk[[#This Row],[GKPositioning]])/('F+ , F-'!AJ$2-'F+ , F-'!AJ$3))</f>
        <v>2.8381034845896404E-2</v>
      </c>
      <c r="AK1526" s="1" cm="1">
        <f t="array" ref="AK1526">[1]!table_weight[GKReflexes]*(('F+ , F-'!AK$2-[1]!tbl_gk[[#This Row],[GKReflexes]])/('F+ , F-'!AK$2-'F+ , F-'!AK$3))</f>
        <v>6.3769732616705502E-2</v>
      </c>
    </row>
    <row r="1527" spans="1:37" x14ac:dyDescent="0.55000000000000004">
      <c r="A1527" s="8">
        <f>[1]!tbl_gk[[#This Row],[ID]]</f>
        <v>258664</v>
      </c>
      <c r="B1527" s="2" cm="1">
        <f t="array" ref="B1527">[1]!table_weight[ValueEUR]*(('F+ , F-'!B$2-[1]!tbl_gk[[#This Row],[ValueEUR]])/('F+ , F-'!B$2-'F+ , F-'!B$3))</f>
        <v>3.1175138054050009E-5</v>
      </c>
      <c r="C1527" s="2" cm="1">
        <f t="array" ref="C1527">[1]!table_weight[WageEUR]*(('F+ , F-'!C$2-[1]!tbl_gk[[#This Row],[WageEUR]])/('F+ , F-'!C$2-'F+ , F-'!C$3))</f>
        <v>0</v>
      </c>
      <c r="D1527" s="2" cm="1">
        <f t="array" ref="D1527">[1]!table_weight[Crossing]*(('F+ , F-'!D$2-[1]!tbl_gk[[#This Row],[Crossing]])/('F+ , F-'!D$2-'F+ , F-'!D$3))</f>
        <v>3.4746129089074922E-2</v>
      </c>
      <c r="E1527" s="2" cm="1">
        <f t="array" ref="E1527">[1]!table_weight[Finishing]*(('F+ , F-'!E$2-[1]!tbl_gk[[#This Row],[Finishing]])/('F+ , F-'!E$2-'F+ , F-'!E$3))</f>
        <v>1.6970261636750646E-2</v>
      </c>
      <c r="F1527" s="2" cm="1">
        <f t="array" ref="F1527">[1]!table_weight[HeadingAccuracy]*(('F+ , F-'!F$2-[1]!tbl_gk[[#This Row],[HeadingAccuracy]])/('F+ , F-'!F$2-'F+ , F-'!F$3))</f>
        <v>1.0439222844598752E-2</v>
      </c>
      <c r="G1527" s="2" cm="1">
        <f t="array" ref="G1527">[1]!table_weight[ShortPassing]*(('F+ , F-'!G$2-[1]!tbl_gk[[#This Row],[ShortPassing]])/('F+ , F-'!G$2-'F+ , F-'!G$3))</f>
        <v>5.6253623479573515E-2</v>
      </c>
      <c r="H1527" s="2" cm="1">
        <f t="array" ref="H1527">[1]!table_weight[Volleys]*(('F+ , F-'!H$2-[1]!tbl_gk[[#This Row],[Volleys]])/('F+ , F-'!H$2-'F+ , F-'!H$3))</f>
        <v>1.7360881469821632E-3</v>
      </c>
      <c r="I1527" s="2" cm="1">
        <f t="array" ref="I1527">[1]!table_weight[Dribbling]*(('F+ , F-'!I$2-[1]!tbl_gk[[#This Row],[Dribbling]])/('F+ , F-'!I$2-'F+ , F-'!I$3))</f>
        <v>1.6623929766613008E-2</v>
      </c>
      <c r="J1527" s="2" cm="1">
        <f t="array" ref="J1527">[1]!table_weight[Curve]*(('F+ , F-'!J$2-[1]!tbl_gk[[#This Row],[Curve]])/('F+ , F-'!J$2-'F+ , F-'!J$3))</f>
        <v>9.295879390190295E-3</v>
      </c>
      <c r="K1527" s="2" cm="1">
        <f t="array" ref="K1527">[1]!table_weight[FKAccuracy]*(('F+ , F-'!K$2-[1]!tbl_gk[[#This Row],[FKAccuracy]])/('F+ , F-'!K$2-'F+ , F-'!K$3))</f>
        <v>9.5832065713416324E-3</v>
      </c>
      <c r="L1527" s="2" cm="1">
        <f t="array" ref="L1527">[1]!table_weight[LongPassing]*(('F+ , F-'!L$2-[1]!tbl_gk[[#This Row],[LongPassing]])/('F+ , F-'!L$2-'F+ , F-'!L$3))</f>
        <v>2.5988356803638323E-2</v>
      </c>
      <c r="M1527" s="2" cm="1">
        <f t="array" ref="M1527">[1]!table_weight[BallControl]*(('F+ , F-'!M$2-[1]!tbl_gk[[#This Row],[BallControl]])/('F+ , F-'!M$2-'F+ , F-'!M$3))</f>
        <v>1.2603763744621627E-2</v>
      </c>
      <c r="N1527" s="2" cm="1">
        <f t="array" ref="N1527">[1]!table_weight[Acceleration]*(('F+ , F-'!N$2-[1]!tbl_gk[[#This Row],[Acceleration]])/('F+ , F-'!N$2-'F+ , F-'!N$3))</f>
        <v>6.5391291898566463E-3</v>
      </c>
      <c r="O1527" s="2" cm="1">
        <f t="array" ref="O1527">[1]!table_weight[SprintSpeed]*(('F+ , F-'!O$2-[1]!tbl_gk[[#This Row],[SprintSpeed]])/('F+ , F-'!O$2-'F+ , F-'!O$3))</f>
        <v>9.5576513538180603E-3</v>
      </c>
      <c r="P1527" s="2" cm="1">
        <f t="array" ref="P1527">[1]!table_weight[Agility]*(('F+ , F-'!P$2-[1]!tbl_gk[[#This Row],[Agility]])/('F+ , F-'!P$2-'F+ , F-'!P$3))</f>
        <v>3.5103320774145116E-3</v>
      </c>
      <c r="Q1527" s="2" cm="1">
        <f t="array" ref="Q1527">[1]!table_weight[Reactions]*(('F+ , F-'!Q$2-[1]!tbl_gk[[#This Row],[Reactions]])/('F+ , F-'!Q$2-'F+ , F-'!Q$3))</f>
        <v>2.4235174003392843E-3</v>
      </c>
      <c r="R1527" s="2" cm="1">
        <f t="array" ref="R1527">[1]!table_weight[Balance]*(('F+ , F-'!R$2-[1]!tbl_gk[[#This Row],[Balance]])/('F+ , F-'!R$2-'F+ , F-'!R$3))</f>
        <v>1.4280126410162438E-3</v>
      </c>
      <c r="S1527" s="2" cm="1">
        <f t="array" ref="S1527">[1]!table_weight[ShotPower]*(('F+ , F-'!S$2-[1]!tbl_gk[[#This Row],[ShotPower]])/('F+ , F-'!S$2-'F+ , F-'!S$3))</f>
        <v>8.3106398450658349E-3</v>
      </c>
      <c r="T1527" s="2" cm="1">
        <f t="array" ref="T1527">[1]!table_weight[Jumping]*(('F+ , F-'!T$2-[1]!tbl_gk[[#This Row],[Jumping]])/('F+ , F-'!T$2-'F+ , F-'!T$3))</f>
        <v>2.1467756656231253E-3</v>
      </c>
      <c r="U1527" s="2" cm="1">
        <f t="array" ref="U1527">[1]!table_weight[Stamina]*(('F+ , F-'!U$2-[1]!tbl_gk[[#This Row],[Stamina]])/('F+ , F-'!U$2-'F+ , F-'!U$3))</f>
        <v>2.2326466922480501E-2</v>
      </c>
      <c r="V1527" s="2" cm="1">
        <f t="array" ref="V1527">[1]!table_weight[Strength]*(('F+ , F-'!V$2-[1]!tbl_gk[[#This Row],[Strength]])/('F+ , F-'!V$2-'F+ , F-'!V$3))</f>
        <v>3.9930027380590122E-2</v>
      </c>
      <c r="W1527" s="2" cm="1">
        <f t="array" ref="W1527">[1]!table_weight[LongShots]*(('F+ , F-'!W$2-[1]!tbl_gk[[#This Row],[LongShots]])/('F+ , F-'!W$2-'F+ , F-'!W$3))</f>
        <v>9.0897623305407575E-3</v>
      </c>
      <c r="X1527" s="2" cm="1">
        <f t="array" ref="X1527">[1]!table_weight[Aggression]*(('F+ , F-'!X$2-[1]!tbl_gk[[#This Row],[Aggression]])/('F+ , F-'!X$2-'F+ , F-'!X$3))</f>
        <v>1.2777608761788841E-2</v>
      </c>
      <c r="Y1527" s="2" cm="1">
        <f t="array" ref="Y1527">[1]!table_weight[Interceptions]*(('F+ , F-'!Y$2-[1]!tbl_gk[[#This Row],[Interceptions]])/('F+ , F-'!Y$2-'F+ , F-'!Y$3))</f>
        <v>2.4931919535197796E-2</v>
      </c>
      <c r="Z1527" s="2" cm="1">
        <f t="array" ref="Z1527">[1]!table_weight[Positioning]*(('F+ , F-'!Z$2-[1]!tbl_gk[[#This Row],[Positioning]])/('F+ , F-'!Z$2-'F+ , F-'!Z$3))</f>
        <v>2.0704458641787279E-3</v>
      </c>
      <c r="AA1527" s="2" cm="1">
        <f t="array" ref="AA1527">[1]!table_weight[Vision]*(('F+ , F-'!AA$2-[1]!tbl_gk[[#This Row],[Vision]])/('F+ , F-'!AA$2-'F+ , F-'!AA$3))</f>
        <v>3.4073623364770246E-2</v>
      </c>
      <c r="AB1527" s="2" cm="1">
        <f t="array" ref="AB1527">[1]!table_weight[Penalties]*(('F+ , F-'!AB$2-[1]!tbl_gk[[#This Row],[Penalties]])/('F+ , F-'!AB$2-'F+ , F-'!AB$3))</f>
        <v>2.3879722257019362E-3</v>
      </c>
      <c r="AC1527" s="2" cm="1">
        <f t="array" ref="AC1527">[1]!table_weight[Composure]*(('F+ , F-'!AC$2-[1]!tbl_gk[[#This Row],[Composure]])/('F+ , F-'!AC$2-'F+ , F-'!AC$3))</f>
        <v>2.3484326880480709E-3</v>
      </c>
      <c r="AD1527" s="2" cm="1">
        <f t="array" ref="AD1527">[1]!table_weight[Marking]*(('F+ , F-'!AD$2-[1]!tbl_gk[[#This Row],[Marking]])/('F+ , F-'!AD$2-'F+ , F-'!AD$3))</f>
        <v>3.1549651263676225E-2</v>
      </c>
      <c r="AE1527" s="2" cm="1">
        <f t="array" ref="AE1527">[1]!table_weight[StandingTackle]*(('F+ , F-'!AE$2-[1]!tbl_gk[[#This Row],[StandingTackle]])/('F+ , F-'!AE$2-'F+ , F-'!AE$3))</f>
        <v>3.362528621523387E-2</v>
      </c>
      <c r="AF1527" s="2" cm="1">
        <f t="array" ref="AF1527">[1]!table_weight[SlidingTackle]*(('F+ , F-'!AF$2-[1]!tbl_gk[[#This Row],[SlidingTackle]])/('F+ , F-'!AF$2-'F+ , F-'!AF$3))</f>
        <v>1.0461200155850536E-2</v>
      </c>
      <c r="AG1527" s="2" cm="1">
        <f t="array" ref="AG1527">[1]!table_weight[GKDiving]*(('F+ , F-'!AG$2-[1]!tbl_gk[[#This Row],[GKDiving]])/('F+ , F-'!AG$2-'F+ , F-'!AG$3))</f>
        <v>6.4908477842003806E-2</v>
      </c>
      <c r="AH1527" s="2" cm="1">
        <f t="array" ref="AH1527">[1]!table_weight[GKHandling]*(('F+ , F-'!AH$2-[1]!tbl_gk[[#This Row],[GKHandling]])/('F+ , F-'!AH$2-'F+ , F-'!AH$3))</f>
        <v>6.9512969405166547E-2</v>
      </c>
      <c r="AI1527" s="2" cm="1">
        <f t="array" ref="AI1527">[1]!table_weight[GKKicking]*(('F+ , F-'!AI$2-[1]!tbl_gk[[#This Row],[GKKicking]])/('F+ , F-'!AI$2-'F+ , F-'!AI$3))</f>
        <v>3.8460602372984459E-2</v>
      </c>
      <c r="AJ1527" s="2" cm="1">
        <f t="array" ref="AJ1527">[1]!table_weight[GKPositioning]*(('F+ , F-'!AJ$2-[1]!tbl_gk[[#This Row],[GKPositioning]])/('F+ , F-'!AJ$2-'F+ , F-'!AJ$3))</f>
        <v>2.5858276192927833E-2</v>
      </c>
      <c r="AK1527" s="2" cm="1">
        <f t="array" ref="AK1527">[1]!table_weight[GKReflexes]*(('F+ , F-'!AK$2-[1]!tbl_gk[[#This Row],[GKReflexes]])/('F+ , F-'!AK$2-'F+ , F-'!AK$3))</f>
        <v>6.7413717337660092E-2</v>
      </c>
    </row>
    <row r="1528" spans="1:37" x14ac:dyDescent="0.55000000000000004">
      <c r="A1528" s="7">
        <f>[1]!tbl_gk[[#This Row],[ID]]</f>
        <v>258670</v>
      </c>
      <c r="B1528" s="1" cm="1">
        <f t="array" ref="B1528">[1]!table_weight[ValueEUR]*(('F+ , F-'!B$2-[1]!tbl_gk[[#This Row],[ValueEUR]])/('F+ , F-'!B$2-'F+ , F-'!B$3))</f>
        <v>4.9695022046554962E-5</v>
      </c>
      <c r="C1528" s="1" cm="1">
        <f t="array" ref="C1528">[1]!table_weight[WageEUR]*(('F+ , F-'!C$2-[1]!tbl_gk[[#This Row],[WageEUR]])/('F+ , F-'!C$2-'F+ , F-'!C$3))</f>
        <v>6.2593496495069059E-5</v>
      </c>
      <c r="D1528" s="1" cm="1">
        <f t="array" ref="D1528">[1]!table_weight[Crossing]*(('F+ , F-'!D$2-[1]!tbl_gk[[#This Row],[Crossing]])/('F+ , F-'!D$2-'F+ , F-'!D$3))</f>
        <v>3.3625286215233793E-2</v>
      </c>
      <c r="E1528" s="1" cm="1">
        <f t="array" ref="E1528">[1]!table_weight[Finishing]*(('F+ , F-'!E$2-[1]!tbl_gk[[#This Row],[Finishing]])/('F+ , F-'!E$2-'F+ , F-'!E$3))</f>
        <v>2.096326437480962E-2</v>
      </c>
      <c r="F1528" s="1" cm="1">
        <f t="array" ref="F1528">[1]!table_weight[HeadingAccuracy]*(('F+ , F-'!F$2-[1]!tbl_gk[[#This Row],[HeadingAccuracy]])/('F+ , F-'!F$2-'F+ , F-'!F$3))</f>
        <v>1.1691929585950599E-2</v>
      </c>
      <c r="G1528" s="1" cm="1">
        <f t="array" ref="G1528">[1]!table_weight[ShortPassing]*(('F+ , F-'!G$2-[1]!tbl_gk[[#This Row],[ShortPassing]])/('F+ , F-'!G$2-'F+ , F-'!G$3))</f>
        <v>5.6253623479573515E-2</v>
      </c>
      <c r="H1528" s="1" cm="1">
        <f t="array" ref="H1528">[1]!table_weight[Volleys]*(('F+ , F-'!H$2-[1]!tbl_gk[[#This Row],[Volleys]])/('F+ , F-'!H$2-'F+ , F-'!H$3))</f>
        <v>2.3147841959762173E-3</v>
      </c>
      <c r="I1528" s="1" cm="1">
        <f t="array" ref="I1528">[1]!table_weight[Dribbling]*(('F+ , F-'!I$2-[1]!tbl_gk[[#This Row],[Dribbling]])/('F+ , F-'!I$2-'F+ , F-'!I$3))</f>
        <v>1.6623929766613008E-2</v>
      </c>
      <c r="J1528" s="1" cm="1">
        <f t="array" ref="J1528">[1]!table_weight[Curve]*(('F+ , F-'!J$2-[1]!tbl_gk[[#This Row],[Curve]])/('F+ , F-'!J$2-'F+ , F-'!J$3))</f>
        <v>9.9719433458404991E-3</v>
      </c>
      <c r="K1528" s="1" cm="1">
        <f t="array" ref="K1528">[1]!table_weight[FKAccuracy]*(('F+ , F-'!K$2-[1]!tbl_gk[[#This Row],[FKAccuracy]])/('F+ , F-'!K$2-'F+ , F-'!K$3))</f>
        <v>9.7353209613629272E-3</v>
      </c>
      <c r="L1528" s="1" cm="1">
        <f t="array" ref="L1528">[1]!table_weight[LongPassing]*(('F+ , F-'!L$2-[1]!tbl_gk[[#This Row],[LongPassing]])/('F+ , F-'!L$2-'F+ , F-'!L$3))</f>
        <v>2.5446932703562523E-2</v>
      </c>
      <c r="M1528" s="1" cm="1">
        <f t="array" ref="M1528">[1]!table_weight[BallControl]*(('F+ , F-'!M$2-[1]!tbl_gk[[#This Row],[BallControl]])/('F+ , F-'!M$2-'F+ , F-'!M$3))</f>
        <v>1.6080664087965525E-2</v>
      </c>
      <c r="N1528" s="1" cm="1">
        <f t="array" ref="N1528">[1]!table_weight[Acceleration]*(('F+ , F-'!N$2-[1]!tbl_gk[[#This Row],[Acceleration]])/('F+ , F-'!N$2-'F+ , F-'!N$3))</f>
        <v>8.7940013242899726E-3</v>
      </c>
      <c r="O1528" s="1" cm="1">
        <f t="array" ref="O1528">[1]!table_weight[SprintSpeed]*(('F+ , F-'!O$2-[1]!tbl_gk[[#This Row],[SprintSpeed]])/('F+ , F-'!O$2-'F+ , F-'!O$3))</f>
        <v>1.2368725281411608E-2</v>
      </c>
      <c r="P1528" s="1" cm="1">
        <f t="array" ref="P1528">[1]!table_weight[Agility]*(('F+ , F-'!P$2-[1]!tbl_gk[[#This Row],[Agility]])/('F+ , F-'!P$2-'F+ , F-'!P$3))</f>
        <v>5.1484870468746172E-3</v>
      </c>
      <c r="Q1528" s="1" cm="1">
        <f t="array" ref="Q1528">[1]!table_weight[Reactions]*(('F+ , F-'!Q$2-[1]!tbl_gk[[#This Row],[Reactions]])/('F+ , F-'!Q$2-'F+ , F-'!Q$3))</f>
        <v>2.2688248003176282E-3</v>
      </c>
      <c r="R1528" s="1" cm="1">
        <f t="array" ref="R1528">[1]!table_weight[Balance]*(('F+ , F-'!R$2-[1]!tbl_gk[[#This Row],[Balance]])/('F+ , F-'!R$2-'F+ , F-'!R$3))</f>
        <v>8.0713757970483338E-4</v>
      </c>
      <c r="S1528" s="1" cm="1">
        <f t="array" ref="S1528">[1]!table_weight[ShotPower]*(('F+ , F-'!S$2-[1]!tbl_gk[[#This Row],[ShotPower]])/('F+ , F-'!S$2-'F+ , F-'!S$3))</f>
        <v>7.5315173595909123E-3</v>
      </c>
      <c r="T1528" s="1" cm="1">
        <f t="array" ref="T1528">[1]!table_weight[Jumping]*(('F+ , F-'!T$2-[1]!tbl_gk[[#This Row],[Jumping]])/('F+ , F-'!T$2-'F+ , F-'!T$3))</f>
        <v>2.8337438786225251E-3</v>
      </c>
      <c r="U1528" s="1" cm="1">
        <f t="array" ref="U1528">[1]!table_weight[Stamina]*(('F+ , F-'!U$2-[1]!tbl_gk[[#This Row],[Stamina]])/('F+ , F-'!U$2-'F+ , F-'!U$3))</f>
        <v>1.6315495058735752E-2</v>
      </c>
      <c r="V1528" s="1" cm="1">
        <f t="array" ref="V1528">[1]!table_weight[Strength]*(('F+ , F-'!V$2-[1]!tbl_gk[[#This Row],[Strength]])/('F+ , F-'!V$2-'F+ , F-'!V$3))</f>
        <v>3.5493357671635667E-2</v>
      </c>
      <c r="W1528" s="1" cm="1">
        <f t="array" ref="W1528">[1]!table_weight[LongShots]*(('F+ , F-'!W$2-[1]!tbl_gk[[#This Row],[LongShots]])/('F+ , F-'!W$2-'F+ , F-'!W$3))</f>
        <v>1.0388299806332293E-2</v>
      </c>
      <c r="X1528" s="1" cm="1">
        <f t="array" ref="X1528">[1]!table_weight[Aggression]*(('F+ , F-'!X$2-[1]!tbl_gk[[#This Row],[Aggression]])/('F+ , F-'!X$2-'F+ , F-'!X$3))</f>
        <v>1.2777608761788841E-2</v>
      </c>
      <c r="Y1528" s="1" cm="1">
        <f t="array" ref="Y1528">[1]!table_weight[Interceptions]*(('F+ , F-'!Y$2-[1]!tbl_gk[[#This Row],[Interceptions]])/('F+ , F-'!Y$2-'F+ , F-'!Y$3))</f>
        <v>2.5624472855619959E-2</v>
      </c>
      <c r="Z1528" s="1" cm="1">
        <f t="array" ref="Z1528">[1]!table_weight[Positioning]*(('F+ , F-'!Z$2-[1]!tbl_gk[[#This Row],[Positioning]])/('F+ , F-'!Z$2-'F+ , F-'!Z$3))</f>
        <v>2.3662238447756888E-3</v>
      </c>
      <c r="AA1528" s="1" cm="1">
        <f t="array" ref="AA1528">[1]!table_weight[Vision]*(('F+ , F-'!AA$2-[1]!tbl_gk[[#This Row],[Vision]])/('F+ , F-'!AA$2-'F+ , F-'!AA$3))</f>
        <v>3.1234154751039387E-2</v>
      </c>
      <c r="AB1528" s="1" cm="1">
        <f t="array" ref="AB1528">[1]!table_weight[Penalties]*(('F+ , F-'!AB$2-[1]!tbl_gk[[#This Row],[Penalties]])/('F+ , F-'!AB$2-'F+ , F-'!AB$3))</f>
        <v>2.3096780543674466E-3</v>
      </c>
      <c r="AC1528" s="1" cm="1">
        <f t="array" ref="AC1528">[1]!table_weight[Composure]*(('F+ , F-'!AC$2-[1]!tbl_gk[[#This Row],[Composure]])/('F+ , F-'!AC$2-'F+ , F-'!AC$3))</f>
        <v>1.6545775756702319E-3</v>
      </c>
      <c r="AD1528" s="1" cm="1">
        <f t="array" ref="AD1528">[1]!table_weight[Marking]*(('F+ , F-'!AD$2-[1]!tbl_gk[[#This Row],[Marking]])/('F+ , F-'!AD$2-'F+ , F-'!AD$3))</f>
        <v>3.3127133826860035E-2</v>
      </c>
      <c r="AE1528" s="1" cm="1">
        <f t="array" ref="AE1528">[1]!table_weight[StandingTackle]*(('F+ , F-'!AE$2-[1]!tbl_gk[[#This Row],[StandingTackle]])/('F+ , F-'!AE$2-'F+ , F-'!AE$3))</f>
        <v>2.9141914719869356E-2</v>
      </c>
      <c r="AF1528" s="1" cm="1">
        <f t="array" ref="AF1528">[1]!table_weight[SlidingTackle]*(('F+ , F-'!AF$2-[1]!tbl_gk[[#This Row],[SlidingTackle]])/('F+ , F-'!AF$2-'F+ , F-'!AF$3))</f>
        <v>9.7139715732897855E-3</v>
      </c>
      <c r="AG1528" s="1" cm="1">
        <f t="array" ref="AG1528">[1]!table_weight[GKDiving]*(('F+ , F-'!AG$2-[1]!tbl_gk[[#This Row],[GKDiving]])/('F+ , F-'!AG$2-'F+ , F-'!AG$3))</f>
        <v>6.1492242166108872E-2</v>
      </c>
      <c r="AH1528" s="1" cm="1">
        <f t="array" ref="AH1528">[1]!table_weight[GKHandling]*(('F+ , F-'!AH$2-[1]!tbl_gk[[#This Row],[GKHandling]])/('F+ , F-'!AH$2-'F+ , F-'!AH$3))</f>
        <v>6.5948201743363147E-2</v>
      </c>
      <c r="AI1528" s="1" cm="1">
        <f t="array" ref="AI1528">[1]!table_weight[GKKicking]*(('F+ , F-'!AI$2-[1]!tbl_gk[[#This Row],[GKKicking]])/('F+ , F-'!AI$2-'F+ , F-'!AI$3))</f>
        <v>3.4882871919683582E-2</v>
      </c>
      <c r="AJ1528" s="1" cm="1">
        <f t="array" ref="AJ1528">[1]!table_weight[GKPositioning]*(('F+ , F-'!AJ$2-[1]!tbl_gk[[#This Row],[GKPositioning]])/('F+ , F-'!AJ$2-'F+ , F-'!AJ$3))</f>
        <v>2.4596896866443549E-2</v>
      </c>
      <c r="AK1528" s="1" cm="1">
        <f t="array" ref="AK1528">[1]!table_weight[GKReflexes]*(('F+ , F-'!AK$2-[1]!tbl_gk[[#This Row],[GKReflexes]])/('F+ , F-'!AK$2-'F+ , F-'!AK$3))</f>
        <v>6.5591724977182797E-2</v>
      </c>
    </row>
    <row r="1529" spans="1:37" x14ac:dyDescent="0.55000000000000004">
      <c r="A1529" s="8">
        <f>[1]!tbl_gk[[#This Row],[ID]]</f>
        <v>258712</v>
      </c>
      <c r="B1529" s="2" cm="1">
        <f t="array" ref="B1529">[1]!table_weight[ValueEUR]*(('F+ , F-'!B$2-[1]!tbl_gk[[#This Row],[ValueEUR]])/('F+ , F-'!B$2-'F+ , F-'!B$3))</f>
        <v>2.5958704062827779E-4</v>
      </c>
      <c r="C1529" s="2" cm="1">
        <f t="array" ref="C1529">[1]!table_weight[WageEUR]*(('F+ , F-'!C$2-[1]!tbl_gk[[#This Row],[WageEUR]])/('F+ , F-'!C$2-'F+ , F-'!C$3))</f>
        <v>7.04176835569527E-5</v>
      </c>
      <c r="D1529" s="2" cm="1">
        <f t="array" ref="D1529">[1]!table_weight[Crossing]*(('F+ , F-'!D$2-[1]!tbl_gk[[#This Row],[Crossing]])/('F+ , F-'!D$2-'F+ , F-'!D$3))</f>
        <v>3.3625286215233793E-2</v>
      </c>
      <c r="E1529" s="2" cm="1">
        <f t="array" ref="E1529">[1]!table_weight[Finishing]*(('F+ , F-'!E$2-[1]!tbl_gk[[#This Row],[Finishing]])/('F+ , F-'!E$2-'F+ , F-'!E$3))</f>
        <v>2.096326437480962E-2</v>
      </c>
      <c r="F1529" s="2" cm="1">
        <f t="array" ref="F1529">[1]!table_weight[HeadingAccuracy]*(('F+ , F-'!F$2-[1]!tbl_gk[[#This Row],[HeadingAccuracy]])/('F+ , F-'!F$2-'F+ , F-'!F$3))</f>
        <v>1.1274360672166649E-2</v>
      </c>
      <c r="G1529" s="2" cm="1">
        <f t="array" ref="G1529">[1]!table_weight[ShortPassing]*(('F+ , F-'!G$2-[1]!tbl_gk[[#This Row],[ShortPassing]])/('F+ , F-'!G$2-'F+ , F-'!G$3))</f>
        <v>6.6098007588498875E-2</v>
      </c>
      <c r="H1529" s="2" cm="1">
        <f t="array" ref="H1529">[1]!table_weight[Volleys]*(('F+ , F-'!H$2-[1]!tbl_gk[[#This Row],[Volleys]])/('F+ , F-'!H$2-'F+ , F-'!H$3))</f>
        <v>1.9675665665797848E-3</v>
      </c>
      <c r="I1529" s="2" cm="1">
        <f t="array" ref="I1529">[1]!table_weight[Dribbling]*(('F+ , F-'!I$2-[1]!tbl_gk[[#This Row],[Dribbling]])/('F+ , F-'!I$2-'F+ , F-'!I$3))</f>
        <v>2.1513320874440363E-2</v>
      </c>
      <c r="J1529" s="2" cm="1">
        <f t="array" ref="J1529">[1]!table_weight[Curve]*(('F+ , F-'!J$2-[1]!tbl_gk[[#This Row],[Curve]])/('F+ , F-'!J$2-'F+ , F-'!J$3))</f>
        <v>9.9719433458404991E-3</v>
      </c>
      <c r="K1529" s="2" cm="1">
        <f t="array" ref="K1529">[1]!table_weight[FKAccuracy]*(('F+ , F-'!K$2-[1]!tbl_gk[[#This Row],[FKAccuracy]])/('F+ , F-'!K$2-'F+ , F-'!K$3))</f>
        <v>9.5832065713416324E-3</v>
      </c>
      <c r="L1529" s="2" cm="1">
        <f t="array" ref="L1529">[1]!table_weight[LongPassing]*(('F+ , F-'!L$2-[1]!tbl_gk[[#This Row],[LongPassing]])/('F+ , F-'!L$2-'F+ , F-'!L$3))</f>
        <v>2.8695477304017315E-2</v>
      </c>
      <c r="M1529" s="2" cm="1">
        <f t="array" ref="M1529">[1]!table_weight[BallControl]*(('F+ , F-'!M$2-[1]!tbl_gk[[#This Row],[BallControl]])/('F+ , F-'!M$2-'F+ , F-'!M$3))</f>
        <v>1.5211439002129552E-2</v>
      </c>
      <c r="N1529" s="2" cm="1">
        <f t="array" ref="N1529">[1]!table_weight[Acceleration]*(('F+ , F-'!N$2-[1]!tbl_gk[[#This Row],[Acceleration]])/('F+ , F-'!N$2-'F+ , F-'!N$3))</f>
        <v>9.6959501780633037E-3</v>
      </c>
      <c r="O1529" s="2" cm="1">
        <f t="array" ref="O1529">[1]!table_weight[SprintSpeed]*(('F+ , F-'!O$2-[1]!tbl_gk[[#This Row],[SprintSpeed]])/('F+ , F-'!O$2-'F+ , F-'!O$3))</f>
        <v>1.2368725281411608E-2</v>
      </c>
      <c r="P1529" s="2" cm="1">
        <f t="array" ref="P1529">[1]!table_weight[Agility]*(('F+ , F-'!P$2-[1]!tbl_gk[[#This Row],[Agility]])/('F+ , F-'!P$2-'F+ , F-'!P$3))</f>
        <v>3.9783763544031132E-3</v>
      </c>
      <c r="Q1529" s="2" cm="1">
        <f t="array" ref="Q1529">[1]!table_weight[Reactions]*(('F+ , F-'!Q$2-[1]!tbl_gk[[#This Row],[Reactions]])/('F+ , F-'!Q$2-'F+ , F-'!Q$3))</f>
        <v>2.0110038002815341E-3</v>
      </c>
      <c r="R1529" s="2" cm="1">
        <f t="array" ref="R1529">[1]!table_weight[Balance]*(('F+ , F-'!R$2-[1]!tbl_gk[[#This Row],[Balance]])/('F+ , F-'!R$2-'F+ , F-'!R$3))</f>
        <v>1.4280126410162438E-3</v>
      </c>
      <c r="S1529" s="2" cm="1">
        <f t="array" ref="S1529">[1]!table_weight[ShotPower]*(('F+ , F-'!S$2-[1]!tbl_gk[[#This Row],[ShotPower]])/('F+ , F-'!S$2-'F+ , F-'!S$3))</f>
        <v>6.4926873789576834E-3</v>
      </c>
      <c r="T1529" s="2" cm="1">
        <f t="array" ref="T1529">[1]!table_weight[Jumping]*(('F+ , F-'!T$2-[1]!tbl_gk[[#This Row],[Jumping]])/('F+ , F-'!T$2-'F+ , F-'!T$3))</f>
        <v>1.9750336123732751E-3</v>
      </c>
      <c r="U1529" s="2" cm="1">
        <f t="array" ref="U1529">[1]!table_weight[Stamina]*(('F+ , F-'!U$2-[1]!tbl_gk[[#This Row],[Stamina]])/('F+ , F-'!U$2-'F+ , F-'!U$3))</f>
        <v>1.5456784792486501E-2</v>
      </c>
      <c r="V1529" s="2" cm="1">
        <f t="array" ref="V1529">[1]!table_weight[Strength]*(('F+ , F-'!V$2-[1]!tbl_gk[[#This Row],[Strength]])/('F+ , F-'!V$2-'F+ , F-'!V$3))</f>
        <v>2.5732684311935858E-2</v>
      </c>
      <c r="W1529" s="2" cm="1">
        <f t="array" ref="W1529">[1]!table_weight[LongShots]*(('F+ , F-'!W$2-[1]!tbl_gk[[#This Row],[LongShots]])/('F+ , F-'!W$2-'F+ , F-'!W$3))</f>
        <v>9.3494698256990638E-3</v>
      </c>
      <c r="X1529" s="2" cm="1">
        <f t="array" ref="X1529">[1]!table_weight[Aggression]*(('F+ , F-'!X$2-[1]!tbl_gk[[#This Row],[Aggression]])/('F+ , F-'!X$2-'F+ , F-'!X$3))</f>
        <v>1.5819896562214757E-2</v>
      </c>
      <c r="Y1529" s="2" cm="1">
        <f t="array" ref="Y1529">[1]!table_weight[Interceptions]*(('F+ , F-'!Y$2-[1]!tbl_gk[[#This Row],[Interceptions]])/('F+ , F-'!Y$2-'F+ , F-'!Y$3))</f>
        <v>2.6317026176042119E-2</v>
      </c>
      <c r="Z1529" s="2" cm="1">
        <f t="array" ref="Z1529">[1]!table_weight[Positioning]*(('F+ , F-'!Z$2-[1]!tbl_gk[[#This Row],[Positioning]])/('F+ , F-'!Z$2-'F+ , F-'!Z$3))</f>
        <v>2.0704458641787279E-3</v>
      </c>
      <c r="AA1529" s="2" cm="1">
        <f t="array" ref="AA1529">[1]!table_weight[Vision]*(('F+ , F-'!AA$2-[1]!tbl_gk[[#This Row],[Vision]])/('F+ , F-'!AA$2-'F+ , F-'!AA$3))</f>
        <v>3.1944021904472104E-2</v>
      </c>
      <c r="AB1529" s="2" cm="1">
        <f t="array" ref="AB1529">[1]!table_weight[Penalties]*(('F+ , F-'!AB$2-[1]!tbl_gk[[#This Row],[Penalties]])/('F+ , F-'!AB$2-'F+ , F-'!AB$3))</f>
        <v>2.3096780543674466E-3</v>
      </c>
      <c r="AC1529" s="2" cm="1">
        <f t="array" ref="AC1529">[1]!table_weight[Composure]*(('F+ , F-'!AC$2-[1]!tbl_gk[[#This Row],[Composure]])/('F+ , F-'!AC$2-'F+ , F-'!AC$3))</f>
        <v>1.7613245160360534E-3</v>
      </c>
      <c r="AD1529" s="2" cm="1">
        <f t="array" ref="AD1529">[1]!table_weight[Marking]*(('F+ , F-'!AD$2-[1]!tbl_gk[[#This Row],[Marking]])/('F+ , F-'!AD$2-'F+ , F-'!AD$3))</f>
        <v>3.6282098953227655E-2</v>
      </c>
      <c r="AE1529" s="2" cm="1">
        <f t="array" ref="AE1529">[1]!table_weight[StandingTackle]*(('F+ , F-'!AE$2-[1]!tbl_gk[[#This Row],[StandingTackle]])/('F+ , F-'!AE$2-'F+ , F-'!AE$3))</f>
        <v>3.362528621523387E-2</v>
      </c>
      <c r="AF1529" s="2" cm="1">
        <f t="array" ref="AF1529">[1]!table_weight[SlidingTackle]*(('F+ , F-'!AF$2-[1]!tbl_gk[[#This Row],[SlidingTackle]])/('F+ , F-'!AF$2-'F+ , F-'!AF$3))</f>
        <v>9.7139715732897855E-3</v>
      </c>
      <c r="AG1529" s="2" cm="1">
        <f t="array" ref="AG1529">[1]!table_weight[GKDiving]*(('F+ , F-'!AG$2-[1]!tbl_gk[[#This Row],[GKDiving]])/('F+ , F-'!AG$2-'F+ , F-'!AG$3))</f>
        <v>4.6119181624581652E-2</v>
      </c>
      <c r="AH1529" s="2" cm="1">
        <f t="array" ref="AH1529">[1]!table_weight[GKHandling]*(('F+ , F-'!AH$2-[1]!tbl_gk[[#This Row],[GKHandling]])/('F+ , F-'!AH$2-'F+ , F-'!AH$3))</f>
        <v>5.5253898757952898E-2</v>
      </c>
      <c r="AI1529" s="2" cm="1">
        <f t="array" ref="AI1529">[1]!table_weight[GKKicking]*(('F+ , F-'!AI$2-[1]!tbl_gk[[#This Row],[GKKicking]])/('F+ , F-'!AI$2-'F+ , F-'!AI$3))</f>
        <v>2.9516276239732256E-2</v>
      </c>
      <c r="AJ1529" s="2" cm="1">
        <f t="array" ref="AJ1529">[1]!table_weight[GKPositioning]*(('F+ , F-'!AJ$2-[1]!tbl_gk[[#This Row],[GKPositioning]])/('F+ , F-'!AJ$2-'F+ , F-'!AJ$3))</f>
        <v>2.0182069223748555E-2</v>
      </c>
      <c r="AK1529" s="2" cm="1">
        <f t="array" ref="AK1529">[1]!table_weight[GKReflexes]*(('F+ , F-'!AK$2-[1]!tbl_gk[[#This Row],[GKReflexes]])/('F+ , F-'!AK$2-'F+ , F-'!AK$3))</f>
        <v>4.1905824290977896E-2</v>
      </c>
    </row>
    <row r="1530" spans="1:37" x14ac:dyDescent="0.55000000000000004">
      <c r="A1530" s="7">
        <f>[1]!tbl_gk[[#This Row],[ID]]</f>
        <v>258718</v>
      </c>
      <c r="B1530" s="1" cm="1">
        <f t="array" ref="B1530">[1]!table_weight[ValueEUR]*(('F+ , F-'!B$2-[1]!tbl_gk[[#This Row],[ValueEUR]])/('F+ , F-'!B$2-'F+ , F-'!B$3))</f>
        <v>7.3801737710132249E-4</v>
      </c>
      <c r="C1530" s="1" cm="1">
        <f t="array" ref="C1530">[1]!table_weight[WageEUR]*(('F+ , F-'!C$2-[1]!tbl_gk[[#This Row],[WageEUR]])/('F+ , F-'!C$2-'F+ , F-'!C$3))</f>
        <v>7.0417683556952691E-4</v>
      </c>
      <c r="D1530" s="1" cm="1">
        <f t="array" ref="D1530">[1]!table_weight[Crossing]*(('F+ , F-'!D$2-[1]!tbl_gk[[#This Row],[Crossing]])/('F+ , F-'!D$2-'F+ , F-'!D$3))</f>
        <v>3.6987814836757178E-2</v>
      </c>
      <c r="E1530" s="1" cm="1">
        <f t="array" ref="E1530">[1]!table_weight[Finishing]*(('F+ , F-'!E$2-[1]!tbl_gk[[#This Row],[Finishing]])/('F+ , F-'!E$2-'F+ , F-'!E$3))</f>
        <v>1.7968512321265388E-2</v>
      </c>
      <c r="F1530" s="1" cm="1">
        <f t="array" ref="F1530">[1]!table_weight[HeadingAccuracy]*(('F+ , F-'!F$2-[1]!tbl_gk[[#This Row],[HeadingAccuracy]])/('F+ , F-'!F$2-'F+ , F-'!F$3))</f>
        <v>1.1691929585950599E-2</v>
      </c>
      <c r="G1530" s="1" cm="1">
        <f t="array" ref="G1530">[1]!table_weight[ShortPassing]*(('F+ , F-'!G$2-[1]!tbl_gk[[#This Row],[ShortPassing]])/('F+ , F-'!G$2-'F+ , F-'!G$3))</f>
        <v>6.4691667001509537E-2</v>
      </c>
      <c r="H1530" s="1" cm="1">
        <f t="array" ref="H1530">[1]!table_weight[Volleys]*(('F+ , F-'!H$2-[1]!tbl_gk[[#This Row],[Volleys]])/('F+ , F-'!H$2-'F+ , F-'!H$3))</f>
        <v>2.0833057763785961E-3</v>
      </c>
      <c r="I1530" s="1" cm="1">
        <f t="array" ref="I1530">[1]!table_weight[Dribbling]*(('F+ , F-'!I$2-[1]!tbl_gk[[#This Row],[Dribbling]])/('F+ , F-'!I$2-'F+ , F-'!I$3))</f>
        <v>1.5646051545047536E-2</v>
      </c>
      <c r="J1530" s="1" cm="1">
        <f t="array" ref="J1530">[1]!table_weight[Curve]*(('F+ , F-'!J$2-[1]!tbl_gk[[#This Row],[Curve]])/('F+ , F-'!J$2-'F+ , F-'!J$3))</f>
        <v>9.4648953791028455E-3</v>
      </c>
      <c r="K1530" s="1" cm="1">
        <f t="array" ref="K1530">[1]!table_weight[FKAccuracy]*(('F+ , F-'!K$2-[1]!tbl_gk[[#This Row],[FKAccuracy]])/('F+ , F-'!K$2-'F+ , F-'!K$3))</f>
        <v>9.1268634012777444E-3</v>
      </c>
      <c r="L1530" s="1" cm="1">
        <f t="array" ref="L1530">[1]!table_weight[LongPassing]*(('F+ , F-'!L$2-[1]!tbl_gk[[#This Row],[LongPassing]])/('F+ , F-'!L$2-'F+ , F-'!L$3))</f>
        <v>2.3822660403335128E-2</v>
      </c>
      <c r="M1530" s="1" cm="1">
        <f t="array" ref="M1530">[1]!table_weight[BallControl]*(('F+ , F-'!M$2-[1]!tbl_gk[[#This Row],[BallControl]])/('F+ , F-'!M$2-'F+ , F-'!M$3))</f>
        <v>1.4342213916293577E-2</v>
      </c>
      <c r="N1530" s="1" cm="1">
        <f t="array" ref="N1530">[1]!table_weight[Acceleration]*(('F+ , F-'!N$2-[1]!tbl_gk[[#This Row],[Acceleration]])/('F+ , F-'!N$2-'F+ , F-'!N$3))</f>
        <v>6.0881547629699816E-3</v>
      </c>
      <c r="O1530" s="1" cm="1">
        <f t="array" ref="O1530">[1]!table_weight[SprintSpeed]*(('F+ , F-'!O$2-[1]!tbl_gk[[#This Row],[SprintSpeed]])/('F+ , F-'!O$2-'F+ , F-'!O$3))</f>
        <v>7.3087922117432225E-3</v>
      </c>
      <c r="P1530" s="1" cm="1">
        <f t="array" ref="P1530">[1]!table_weight[Agility]*(('F+ , F-'!P$2-[1]!tbl_gk[[#This Row],[Agility]])/('F+ , F-'!P$2-'F+ , F-'!P$3))</f>
        <v>3.9783763544031132E-3</v>
      </c>
      <c r="Q1530" s="1" cm="1">
        <f t="array" ref="Q1530">[1]!table_weight[Reactions]*(('F+ , F-'!Q$2-[1]!tbl_gk[[#This Row],[Reactions]])/('F+ , F-'!Q$2-'F+ , F-'!Q$3))</f>
        <v>1.1344124001588141E-3</v>
      </c>
      <c r="R1530" s="1" cm="1">
        <f t="array" ref="R1530">[1]!table_weight[Balance]*(('F+ , F-'!R$2-[1]!tbl_gk[[#This Row],[Balance]])/('F+ , F-'!R$2-'F+ , F-'!R$3))</f>
        <v>2.5455877513767822E-3</v>
      </c>
      <c r="S1530" s="1" cm="1">
        <f t="array" ref="S1530">[1]!table_weight[ShotPower]*(('F+ , F-'!S$2-[1]!tbl_gk[[#This Row],[ShotPower]])/('F+ , F-'!S$2-'F+ , F-'!S$3))</f>
        <v>6.7523948741159906E-3</v>
      </c>
      <c r="T1530" s="1" cm="1">
        <f t="array" ref="T1530">[1]!table_weight[Jumping]*(('F+ , F-'!T$2-[1]!tbl_gk[[#This Row],[Jumping]])/('F+ , F-'!T$2-'F+ , F-'!T$3))</f>
        <v>1.8032915591234251E-3</v>
      </c>
      <c r="U1530" s="1" cm="1">
        <f t="array" ref="U1530">[1]!table_weight[Stamina]*(('F+ , F-'!U$2-[1]!tbl_gk[[#This Row],[Stamina]])/('F+ , F-'!U$2-'F+ , F-'!U$3))</f>
        <v>1.1163233461240251E-2</v>
      </c>
      <c r="V1530" s="1" cm="1">
        <f t="array" ref="V1530">[1]!table_weight[Strength]*(('F+ , F-'!V$2-[1]!tbl_gk[[#This Row],[Strength]])/('F+ , F-'!V$2-'F+ , F-'!V$3))</f>
        <v>1.2422675185072484E-2</v>
      </c>
      <c r="W1530" s="1" cm="1">
        <f t="array" ref="W1530">[1]!table_weight[LongShots]*(('F+ , F-'!W$2-[1]!tbl_gk[[#This Row],[LongShots]])/('F+ , F-'!W$2-'F+ , F-'!W$3))</f>
        <v>9.86888481601568E-3</v>
      </c>
      <c r="X1530" s="1" cm="1">
        <f t="array" ref="X1530">[1]!table_weight[Aggression]*(('F+ , F-'!X$2-[1]!tbl_gk[[#This Row],[Aggression]])/('F+ , F-'!X$2-'F+ , F-'!X$3))</f>
        <v>9.7353209613629272E-3</v>
      </c>
      <c r="Y1530" s="1" cm="1">
        <f t="array" ref="Y1530">[1]!table_weight[Interceptions]*(('F+ , F-'!Y$2-[1]!tbl_gk[[#This Row],[Interceptions]])/('F+ , F-'!Y$2-'F+ , F-'!Y$3))</f>
        <v>2.1469152933086991E-2</v>
      </c>
      <c r="Z1530" s="1" cm="1">
        <f t="array" ref="Z1530">[1]!table_weight[Positioning]*(('F+ , F-'!Z$2-[1]!tbl_gk[[#This Row],[Positioning]])/('F+ , F-'!Z$2-'F+ , F-'!Z$3))</f>
        <v>1.9225568738802474E-3</v>
      </c>
      <c r="AA1530" s="1" cm="1">
        <f t="array" ref="AA1530">[1]!table_weight[Vision]*(('F+ , F-'!AA$2-[1]!tbl_gk[[#This Row],[Vision]])/('F+ , F-'!AA$2-'F+ , F-'!AA$3))</f>
        <v>1.7746678835817837E-2</v>
      </c>
      <c r="AB1530" s="1" cm="1">
        <f t="array" ref="AB1530">[1]!table_weight[Penalties]*(('F+ , F-'!AB$2-[1]!tbl_gk[[#This Row],[Penalties]])/('F+ , F-'!AB$2-'F+ , F-'!AB$3))</f>
        <v>2.153089711698467E-3</v>
      </c>
      <c r="AC1530" s="1" cm="1">
        <f t="array" ref="AC1530">[1]!table_weight[Composure]*(('F+ , F-'!AC$2-[1]!tbl_gk[[#This Row],[Composure]])/('F+ , F-'!AC$2-'F+ , F-'!AC$3))</f>
        <v>1.2275898142069463E-3</v>
      </c>
      <c r="AD1530" s="1" cm="1">
        <f t="array" ref="AD1530">[1]!table_weight[Marking]*(('F+ , F-'!AD$2-[1]!tbl_gk[[#This Row],[Marking]])/('F+ , F-'!AD$2-'F+ , F-'!AD$3))</f>
        <v>2.8394686137308601E-2</v>
      </c>
      <c r="AE1530" s="1" cm="1">
        <f t="array" ref="AE1530">[1]!table_weight[StandingTackle]*(('F+ , F-'!AE$2-[1]!tbl_gk[[#This Row],[StandingTackle]])/('F+ , F-'!AE$2-'F+ , F-'!AE$3))</f>
        <v>2.9141914719869356E-2</v>
      </c>
      <c r="AF1530" s="1" cm="1">
        <f t="array" ref="AF1530">[1]!table_weight[SlidingTackle]*(('F+ , F-'!AF$2-[1]!tbl_gk[[#This Row],[SlidingTackle]])/('F+ , F-'!AF$2-'F+ , F-'!AF$3))</f>
        <v>8.2195144081682794E-3</v>
      </c>
      <c r="AG1530" s="1" cm="1">
        <f t="array" ref="AG1530">[1]!table_weight[GKDiving]*(('F+ , F-'!AG$2-[1]!tbl_gk[[#This Row],[GKDiving]])/('F+ , F-'!AG$2-'F+ , F-'!AG$3))</f>
        <v>3.0746121083054436E-2</v>
      </c>
      <c r="AH1530" s="1" cm="1">
        <f t="array" ref="AH1530">[1]!table_weight[GKHandling]*(('F+ , F-'!AH$2-[1]!tbl_gk[[#This Row],[GKHandling]])/('F+ , F-'!AH$2-'F+ , F-'!AH$3))</f>
        <v>4.0994828110739248E-2</v>
      </c>
      <c r="AI1530" s="1" cm="1">
        <f t="array" ref="AI1530">[1]!table_weight[GKKicking]*(('F+ , F-'!AI$2-[1]!tbl_gk[[#This Row],[GKKicking]])/('F+ , F-'!AI$2-'F+ , F-'!AI$3))</f>
        <v>3.0410708853057477E-2</v>
      </c>
      <c r="AJ1530" s="1" cm="1">
        <f t="array" ref="AJ1530">[1]!table_weight[GKPositioning]*(('F+ , F-'!AJ$2-[1]!tbl_gk[[#This Row],[GKPositioning]])/('F+ , F-'!AJ$2-'F+ , F-'!AJ$3))</f>
        <v>1.5767241581053557E-2</v>
      </c>
      <c r="AK1530" s="1" cm="1">
        <f t="array" ref="AK1530">[1]!table_weight[GKReflexes]*(('F+ , F-'!AK$2-[1]!tbl_gk[[#This Row],[GKReflexes]])/('F+ , F-'!AK$2-'F+ , F-'!AK$3))</f>
        <v>3.2795862488591399E-2</v>
      </c>
    </row>
    <row r="1531" spans="1:37" x14ac:dyDescent="0.55000000000000004">
      <c r="A1531" s="8">
        <f>[1]!tbl_gk[[#This Row],[ID]]</f>
        <v>258727</v>
      </c>
      <c r="B1531" s="2" cm="1">
        <f t="array" ref="B1531">[1]!table_weight[ValueEUR]*(('F+ , F-'!B$2-[1]!tbl_gk[[#This Row],[ValueEUR]])/('F+ , F-'!B$2-'F+ , F-'!B$3))</f>
        <v>2.5958704062827779E-4</v>
      </c>
      <c r="C1531" s="2" cm="1">
        <f t="array" ref="C1531">[1]!table_weight[WageEUR]*(('F+ , F-'!C$2-[1]!tbl_gk[[#This Row],[WageEUR]])/('F+ , F-'!C$2-'F+ , F-'!C$3))</f>
        <v>5.4769309433185425E-5</v>
      </c>
      <c r="D1531" s="2" cm="1">
        <f t="array" ref="D1531">[1]!table_weight[Crossing]*(('F+ , F-'!D$2-[1]!tbl_gk[[#This Row],[Crossing]])/('F+ , F-'!D$2-'F+ , F-'!D$3))</f>
        <v>3.3625286215233793E-2</v>
      </c>
      <c r="E1531" s="2" cm="1">
        <f t="array" ref="E1531">[1]!table_weight[Finishing]*(('F+ , F-'!E$2-[1]!tbl_gk[[#This Row],[Finishing]])/('F+ , F-'!E$2-'F+ , F-'!E$3))</f>
        <v>1.8966763005780131E-2</v>
      </c>
      <c r="F1531" s="2" cm="1">
        <f t="array" ref="F1531">[1]!table_weight[HeadingAccuracy]*(('F+ , F-'!F$2-[1]!tbl_gk[[#This Row],[HeadingAccuracy]])/('F+ , F-'!F$2-'F+ , F-'!F$3))</f>
        <v>1.210949849973455E-2</v>
      </c>
      <c r="G1531" s="2" cm="1">
        <f t="array" ref="G1531">[1]!table_weight[ShortPassing]*(('F+ , F-'!G$2-[1]!tbl_gk[[#This Row],[ShortPassing]])/('F+ , F-'!G$2-'F+ , F-'!G$3))</f>
        <v>5.484728289258417E-2</v>
      </c>
      <c r="H1531" s="2" cm="1">
        <f t="array" ref="H1531">[1]!table_weight[Volleys]*(('F+ , F-'!H$2-[1]!tbl_gk[[#This Row],[Volleys]])/('F+ , F-'!H$2-'F+ , F-'!H$3))</f>
        <v>2.4305234057750281E-3</v>
      </c>
      <c r="I1531" s="2" cm="1">
        <f t="array" ref="I1531">[1]!table_weight[Dribbling]*(('F+ , F-'!I$2-[1]!tbl_gk[[#This Row],[Dribbling]])/('F+ , F-'!I$2-'F+ , F-'!I$3))</f>
        <v>1.9557564431309422E-2</v>
      </c>
      <c r="J1531" s="2" cm="1">
        <f t="array" ref="J1531">[1]!table_weight[Curve]*(('F+ , F-'!J$2-[1]!tbl_gk[[#This Row],[Curve]])/('F+ , F-'!J$2-'F+ , F-'!J$3))</f>
        <v>9.295879390190295E-3</v>
      </c>
      <c r="K1531" s="2" cm="1">
        <f t="array" ref="K1531">[1]!table_weight[FKAccuracy]*(('F+ , F-'!K$2-[1]!tbl_gk[[#This Row],[FKAccuracy]])/('F+ , F-'!K$2-'F+ , F-'!K$3))</f>
        <v>9.4310921813203358E-3</v>
      </c>
      <c r="L1531" s="2" cm="1">
        <f t="array" ref="L1531">[1]!table_weight[LongPassing]*(('F+ , F-'!L$2-[1]!tbl_gk[[#This Row],[LongPassing]])/('F+ , F-'!L$2-'F+ , F-'!L$3))</f>
        <v>2.8154053203941515E-2</v>
      </c>
      <c r="M1531" s="2" cm="1">
        <f t="array" ref="M1531">[1]!table_weight[BallControl]*(('F+ , F-'!M$2-[1]!tbl_gk[[#This Row],[BallControl]])/('F+ , F-'!M$2-'F+ , F-'!M$3))</f>
        <v>3.0422878004259099E-3</v>
      </c>
      <c r="N1531" s="2" cm="1">
        <f t="array" ref="N1531">[1]!table_weight[Acceleration]*(('F+ , F-'!N$2-[1]!tbl_gk[[#This Row],[Acceleration]])/('F+ , F-'!N$2-'F+ , F-'!N$3))</f>
        <v>6.7646164032999796E-3</v>
      </c>
      <c r="O1531" s="2" cm="1">
        <f t="array" ref="O1531">[1]!table_weight[SprintSpeed]*(('F+ , F-'!O$2-[1]!tbl_gk[[#This Row],[SprintSpeed]])/('F+ , F-'!O$2-'F+ , F-'!O$3))</f>
        <v>5.3410404624277394E-3</v>
      </c>
      <c r="P1531" s="2" cm="1">
        <f t="array" ref="P1531">[1]!table_weight[Agility]*(('F+ , F-'!P$2-[1]!tbl_gk[[#This Row],[Agility]])/('F+ , F-'!P$2-'F+ , F-'!P$3))</f>
        <v>1.9891881772015566E-3</v>
      </c>
      <c r="Q1531" s="2" cm="1">
        <f t="array" ref="Q1531">[1]!table_weight[Reactions]*(('F+ , F-'!Q$2-[1]!tbl_gk[[#This Row],[Reactions]])/('F+ , F-'!Q$2-'F+ , F-'!Q$3))</f>
        <v>1.3406692001876892E-3</v>
      </c>
      <c r="R1531" s="2" cm="1">
        <f t="array" ref="R1531">[1]!table_weight[Balance]*(('F+ , F-'!R$2-[1]!tbl_gk[[#This Row],[Balance]])/('F+ , F-'!R$2-'F+ , F-'!R$3))</f>
        <v>1.0554876042293973E-3</v>
      </c>
      <c r="S1531" s="2" cm="1">
        <f t="array" ref="S1531">[1]!table_weight[ShotPower]*(('F+ , F-'!S$2-[1]!tbl_gk[[#This Row],[ShotPower]])/('F+ , F-'!S$2-'F+ , F-'!S$3))</f>
        <v>6.4926873789576834E-3</v>
      </c>
      <c r="T1531" s="2" cm="1">
        <f t="array" ref="T1531">[1]!table_weight[Jumping]*(('F+ , F-'!T$2-[1]!tbl_gk[[#This Row],[Jumping]])/('F+ , F-'!T$2-'F+ , F-'!T$3))</f>
        <v>1.6315495058735752E-3</v>
      </c>
      <c r="U1531" s="2" cm="1">
        <f t="array" ref="U1531">[1]!table_weight[Stamina]*(('F+ , F-'!U$2-[1]!tbl_gk[[#This Row],[Stamina]])/('F+ , F-'!U$2-'F+ , F-'!U$3))</f>
        <v>1.2021943727489499E-2</v>
      </c>
      <c r="V1531" s="2" cm="1">
        <f t="array" ref="V1531">[1]!table_weight[Strength]*(('F+ , F-'!V$2-[1]!tbl_gk[[#This Row],[Strength]])/('F+ , F-'!V$2-'F+ , F-'!V$3))</f>
        <v>3.1944021904472097E-2</v>
      </c>
      <c r="W1531" s="2" cm="1">
        <f t="array" ref="W1531">[1]!table_weight[LongShots]*(('F+ , F-'!W$2-[1]!tbl_gk[[#This Row],[LongShots]])/('F+ , F-'!W$2-'F+ , F-'!W$3))</f>
        <v>9.3494698256990638E-3</v>
      </c>
      <c r="X1531" s="2" cm="1">
        <f t="array" ref="X1531">[1]!table_weight[Aggression]*(('F+ , F-'!X$2-[1]!tbl_gk[[#This Row],[Aggression]])/('F+ , F-'!X$2-'F+ , F-'!X$3))</f>
        <v>6.0845756008518293E-3</v>
      </c>
      <c r="Y1531" s="2" cm="1">
        <f t="array" ref="Y1531">[1]!table_weight[Interceptions]*(('F+ , F-'!Y$2-[1]!tbl_gk[[#This Row],[Interceptions]])/('F+ , F-'!Y$2-'F+ , F-'!Y$3))</f>
        <v>2.4931919535197796E-2</v>
      </c>
      <c r="Z1531" s="2" cm="1">
        <f t="array" ref="Z1531">[1]!table_weight[Positioning]*(('F+ , F-'!Z$2-[1]!tbl_gk[[#This Row],[Positioning]])/('F+ , F-'!Z$2-'F+ , F-'!Z$3))</f>
        <v>2.3662238447756888E-3</v>
      </c>
      <c r="AA1531" s="2" cm="1">
        <f t="array" ref="AA1531">[1]!table_weight[Vision]*(('F+ , F-'!AA$2-[1]!tbl_gk[[#This Row],[Vision]])/('F+ , F-'!AA$2-'F+ , F-'!AA$3))</f>
        <v>1.7746678835817837E-2</v>
      </c>
      <c r="AB1531" s="2" cm="1">
        <f t="array" ref="AB1531">[1]!table_weight[Penalties]*(('F+ , F-'!AB$2-[1]!tbl_gk[[#This Row],[Penalties]])/('F+ , F-'!AB$2-'F+ , F-'!AB$3))</f>
        <v>2.2313838830329571E-3</v>
      </c>
      <c r="AC1531" s="2" cm="1">
        <f t="array" ref="AC1531">[1]!table_weight[Composure]*(('F+ , F-'!AC$2-[1]!tbl_gk[[#This Row],[Composure]])/('F+ , F-'!AC$2-'F+ , F-'!AC$3))</f>
        <v>2.0815653371335178E-3</v>
      </c>
      <c r="AD1531" s="2" cm="1">
        <f t="array" ref="AD1531">[1]!table_weight[Marking]*(('F+ , F-'!AD$2-[1]!tbl_gk[[#This Row],[Marking]])/('F+ , F-'!AD$2-'F+ , F-'!AD$3))</f>
        <v>3.4704616390043845E-2</v>
      </c>
      <c r="AE1531" s="2" cm="1">
        <f t="array" ref="AE1531">[1]!table_weight[StandingTackle]*(('F+ , F-'!AE$2-[1]!tbl_gk[[#This Row],[StandingTackle]])/('F+ , F-'!AE$2-'F+ , F-'!AE$3))</f>
        <v>2.6900228972187096E-2</v>
      </c>
      <c r="AF1531" s="2" cm="1">
        <f t="array" ref="AF1531">[1]!table_weight[SlidingTackle]*(('F+ , F-'!AF$2-[1]!tbl_gk[[#This Row],[SlidingTackle]])/('F+ , F-'!AF$2-'F+ , F-'!AF$3))</f>
        <v>8.9667429907290316E-3</v>
      </c>
      <c r="AG1531" s="2" cm="1">
        <f t="array" ref="AG1531">[1]!table_weight[GKDiving]*(('F+ , F-'!AG$2-[1]!tbl_gk[[#This Row],[GKDiving]])/('F+ , F-'!AG$2-'F+ , F-'!AG$3))</f>
        <v>5.2951652976371534E-2</v>
      </c>
      <c r="AH1531" s="2" cm="1">
        <f t="array" ref="AH1531">[1]!table_weight[GKHandling]*(('F+ , F-'!AH$2-[1]!tbl_gk[[#This Row],[GKHandling]])/('F+ , F-'!AH$2-'F+ , F-'!AH$3))</f>
        <v>4.0994828110739248E-2</v>
      </c>
      <c r="AI1531" s="2" cm="1">
        <f t="array" ref="AI1531">[1]!table_weight[GKKicking]*(('F+ , F-'!AI$2-[1]!tbl_gk[[#This Row],[GKKicking]])/('F+ , F-'!AI$2-'F+ , F-'!AI$3))</f>
        <v>2.9516276239732256E-2</v>
      </c>
      <c r="AJ1531" s="2" cm="1">
        <f t="array" ref="AJ1531">[1]!table_weight[GKPositioning]*(('F+ , F-'!AJ$2-[1]!tbl_gk[[#This Row],[GKPositioning]])/('F+ , F-'!AJ$2-'F+ , F-'!AJ$3))</f>
        <v>2.2074138213474981E-2</v>
      </c>
      <c r="AK1531" s="2" cm="1">
        <f t="array" ref="AK1531">[1]!table_weight[GKReflexes]*(('F+ , F-'!AK$2-[1]!tbl_gk[[#This Row],[GKReflexes]])/('F+ , F-'!AK$2-'F+ , F-'!AK$3))</f>
        <v>5.2837778453841702E-2</v>
      </c>
    </row>
    <row r="1532" spans="1:37" x14ac:dyDescent="0.55000000000000004">
      <c r="A1532" s="7">
        <f>[1]!tbl_gk[[#This Row],[ID]]</f>
        <v>258790</v>
      </c>
      <c r="B1532" s="1" cm="1">
        <f t="array" ref="B1532">[1]!table_weight[ValueEUR]*(('F+ , F-'!B$2-[1]!tbl_gk[[#This Row],[ValueEUR]])/('F+ , F-'!B$2-'F+ , F-'!B$3))</f>
        <v>8.9821437363649033E-5</v>
      </c>
      <c r="C1532" s="1" cm="1">
        <f t="array" ref="C1532">[1]!table_weight[WageEUR]*(('F+ , F-'!C$2-[1]!tbl_gk[[#This Row],[WageEUR]])/('F+ , F-'!C$2-'F+ , F-'!C$3))</f>
        <v>0</v>
      </c>
      <c r="D1532" s="1" cm="1">
        <f t="array" ref="D1532">[1]!table_weight[Crossing]*(('F+ , F-'!D$2-[1]!tbl_gk[[#This Row],[Crossing]])/('F+ , F-'!D$2-'F+ , F-'!D$3))</f>
        <v>3.5866971962916043E-2</v>
      </c>
      <c r="E1532" s="1" cm="1">
        <f t="array" ref="E1532">[1]!table_weight[Finishing]*(('F+ , F-'!E$2-[1]!tbl_gk[[#This Row],[Finishing]])/('F+ , F-'!E$2-'F+ , F-'!E$3))</f>
        <v>1.7968512321265388E-2</v>
      </c>
      <c r="F1532" s="1" cm="1">
        <f t="array" ref="F1532">[1]!table_weight[HeadingAccuracy]*(('F+ , F-'!F$2-[1]!tbl_gk[[#This Row],[HeadingAccuracy]])/('F+ , F-'!F$2-'F+ , F-'!F$3))</f>
        <v>1.08567917583827E-2</v>
      </c>
      <c r="G1532" s="1" cm="1">
        <f t="array" ref="G1532">[1]!table_weight[ShortPassing]*(('F+ , F-'!G$2-[1]!tbl_gk[[#This Row],[ShortPassing]])/('F+ , F-'!G$2-'F+ , F-'!G$3))</f>
        <v>4.781557995763748E-2</v>
      </c>
      <c r="H1532" s="1" cm="1">
        <f t="array" ref="H1532">[1]!table_weight[Volleys]*(('F+ , F-'!H$2-[1]!tbl_gk[[#This Row],[Volleys]])/('F+ , F-'!H$2-'F+ , F-'!H$3))</f>
        <v>2.3147841959762173E-3</v>
      </c>
      <c r="I1532" s="1" cm="1">
        <f t="array" ref="I1532">[1]!table_weight[Dribbling]*(('F+ , F-'!I$2-[1]!tbl_gk[[#This Row],[Dribbling]])/('F+ , F-'!I$2-'F+ , F-'!I$3))</f>
        <v>1.6623929766613008E-2</v>
      </c>
      <c r="J1532" s="1" cm="1">
        <f t="array" ref="J1532">[1]!table_weight[Curve]*(('F+ , F-'!J$2-[1]!tbl_gk[[#This Row],[Curve]])/('F+ , F-'!J$2-'F+ , F-'!J$3))</f>
        <v>9.8029273569279467E-3</v>
      </c>
      <c r="K1532" s="1" cm="1">
        <f t="array" ref="K1532">[1]!table_weight[FKAccuracy]*(('F+ , F-'!K$2-[1]!tbl_gk[[#This Row],[FKAccuracy]])/('F+ , F-'!K$2-'F+ , F-'!K$3))</f>
        <v>9.5832065713416324E-3</v>
      </c>
      <c r="L1532" s="1" cm="1">
        <f t="array" ref="L1532">[1]!table_weight[LongPassing]*(('F+ , F-'!L$2-[1]!tbl_gk[[#This Row],[LongPassing]])/('F+ , F-'!L$2-'F+ , F-'!L$3))</f>
        <v>2.3822660403335128E-2</v>
      </c>
      <c r="M1532" s="1" cm="1">
        <f t="array" ref="M1532">[1]!table_weight[BallControl]*(('F+ , F-'!M$2-[1]!tbl_gk[[#This Row],[BallControl]])/('F+ , F-'!M$2-'F+ , F-'!M$3))</f>
        <v>1.5646051545047536E-2</v>
      </c>
      <c r="N1532" s="1" cm="1">
        <f t="array" ref="N1532">[1]!table_weight[Acceleration]*(('F+ , F-'!N$2-[1]!tbl_gk[[#This Row],[Acceleration]])/('F+ , F-'!N$2-'F+ , F-'!N$3))</f>
        <v>9.244975751176639E-3</v>
      </c>
      <c r="O1532" s="1" cm="1">
        <f t="array" ref="O1532">[1]!table_weight[SprintSpeed]*(('F+ , F-'!O$2-[1]!tbl_gk[[#This Row],[SprintSpeed]])/('F+ , F-'!O$2-'F+ , F-'!O$3))</f>
        <v>1.1806510495892897E-2</v>
      </c>
      <c r="P1532" s="1" cm="1">
        <f t="array" ref="P1532">[1]!table_weight[Agility]*(('F+ , F-'!P$2-[1]!tbl_gk[[#This Row],[Agility]])/('F+ , F-'!P$2-'F+ , F-'!P$3))</f>
        <v>4.4464206313917145E-3</v>
      </c>
      <c r="Q1532" s="1" cm="1">
        <f t="array" ref="Q1532">[1]!table_weight[Reactions]*(('F+ , F-'!Q$2-[1]!tbl_gk[[#This Row],[Reactions]])/('F+ , F-'!Q$2-'F+ , F-'!Q$3))</f>
        <v>2.217260600310409E-3</v>
      </c>
      <c r="R1532" s="1" cm="1">
        <f t="array" ref="R1532">[1]!table_weight[Balance]*(('F+ , F-'!R$2-[1]!tbl_gk[[#This Row],[Balance]])/('F+ , F-'!R$2-'F+ , F-'!R$3))</f>
        <v>2.2972377268522179E-3</v>
      </c>
      <c r="S1532" s="1" cm="1">
        <f t="array" ref="S1532">[1]!table_weight[ShotPower]*(('F+ , F-'!S$2-[1]!tbl_gk[[#This Row],[ShotPower]])/('F+ , F-'!S$2-'F+ , F-'!S$3))</f>
        <v>8.570347340224143E-3</v>
      </c>
      <c r="T1532" s="1" cm="1">
        <f t="array" ref="T1532">[1]!table_weight[Jumping]*(('F+ , F-'!T$2-[1]!tbl_gk[[#This Row],[Jumping]])/('F+ , F-'!T$2-'F+ , F-'!T$3))</f>
        <v>2.91961490524745E-3</v>
      </c>
      <c r="U1532" s="1" cm="1">
        <f t="array" ref="U1532">[1]!table_weight[Stamina]*(('F+ , F-'!U$2-[1]!tbl_gk[[#This Row],[Stamina]])/('F+ , F-'!U$2-'F+ , F-'!U$3))</f>
        <v>2.4043887454978999E-2</v>
      </c>
      <c r="V1532" s="1" cm="1">
        <f t="array" ref="V1532">[1]!table_weight[Strength]*(('F+ , F-'!V$2-[1]!tbl_gk[[#This Row],[Strength]])/('F+ , F-'!V$2-'F+ , F-'!V$3))</f>
        <v>1.2422675185072484E-2</v>
      </c>
      <c r="W1532" s="1" cm="1">
        <f t="array" ref="W1532">[1]!table_weight[LongShots]*(('F+ , F-'!W$2-[1]!tbl_gk[[#This Row],[LongShots]])/('F+ , F-'!W$2-'F+ , F-'!W$3))</f>
        <v>1.0128592311173986E-2</v>
      </c>
      <c r="X1532" s="1" cm="1">
        <f t="array" ref="X1532">[1]!table_weight[Aggression]*(('F+ , F-'!X$2-[1]!tbl_gk[[#This Row],[Aggression]])/('F+ , F-'!X$2-'F+ , F-'!X$3))</f>
        <v>1.460298144204439E-2</v>
      </c>
      <c r="Y1532" s="1" cm="1">
        <f t="array" ref="Y1532">[1]!table_weight[Interceptions]*(('F+ , F-'!Y$2-[1]!tbl_gk[[#This Row],[Interceptions]])/('F+ , F-'!Y$2-'F+ , F-'!Y$3))</f>
        <v>2.4239366214775633E-2</v>
      </c>
      <c r="Z1532" s="1" cm="1">
        <f t="array" ref="Z1532">[1]!table_weight[Positioning]*(('F+ , F-'!Z$2-[1]!tbl_gk[[#This Row],[Positioning]])/('F+ , F-'!Z$2-'F+ , F-'!Z$3))</f>
        <v>1.6267788932832863E-3</v>
      </c>
      <c r="AA1532" s="1" cm="1">
        <f t="array" ref="AA1532">[1]!table_weight[Vision]*(('F+ , F-'!AA$2-[1]!tbl_gk[[#This Row],[Vision]])/('F+ , F-'!AA$2-'F+ , F-'!AA$3))</f>
        <v>2.3425616063279545E-2</v>
      </c>
      <c r="AB1532" s="1" cm="1">
        <f t="array" ref="AB1532">[1]!table_weight[Penalties]*(('F+ , F-'!AB$2-[1]!tbl_gk[[#This Row],[Penalties]])/('F+ , F-'!AB$2-'F+ , F-'!AB$3))</f>
        <v>2.3488251400346914E-3</v>
      </c>
      <c r="AC1532" s="1" cm="1">
        <f t="array" ref="AC1532">[1]!table_weight[Composure]*(('F+ , F-'!AC$2-[1]!tbl_gk[[#This Row],[Composure]])/('F+ , F-'!AC$2-'F+ , F-'!AC$3))</f>
        <v>2.4551796284138926E-3</v>
      </c>
      <c r="AD1532" s="1" cm="1">
        <f t="array" ref="AD1532">[1]!table_weight[Marking]*(('F+ , F-'!AD$2-[1]!tbl_gk[[#This Row],[Marking]])/('F+ , F-'!AD$2-'F+ , F-'!AD$3))</f>
        <v>3.1549651263676225E-2</v>
      </c>
      <c r="AE1532" s="1" cm="1">
        <f t="array" ref="AE1532">[1]!table_weight[StandingTackle]*(('F+ , F-'!AE$2-[1]!tbl_gk[[#This Row],[StandingTackle]])/('F+ , F-'!AE$2-'F+ , F-'!AE$3))</f>
        <v>2.241685747682258E-2</v>
      </c>
      <c r="AF1532" s="1" cm="1">
        <f t="array" ref="AF1532">[1]!table_weight[SlidingTackle]*(('F+ , F-'!AF$2-[1]!tbl_gk[[#This Row],[SlidingTackle]])/('F+ , F-'!AF$2-'F+ , F-'!AF$3))</f>
        <v>9.7139715732897855E-3</v>
      </c>
      <c r="AG1532" s="1" cm="1">
        <f t="array" ref="AG1532">[1]!table_weight[GKDiving]*(('F+ , F-'!AG$2-[1]!tbl_gk[[#This Row],[GKDiving]])/('F+ , F-'!AG$2-'F+ , F-'!AG$3))</f>
        <v>4.9535417300476586E-2</v>
      </c>
      <c r="AH1532" s="1" cm="1">
        <f t="array" ref="AH1532">[1]!table_weight[GKHandling]*(('F+ , F-'!AH$2-[1]!tbl_gk[[#This Row],[GKHandling]])/('F+ , F-'!AH$2-'F+ , F-'!AH$3))</f>
        <v>5.8818666419756312E-2</v>
      </c>
      <c r="AI1532" s="1" cm="1">
        <f t="array" ref="AI1532">[1]!table_weight[GKKicking]*(('F+ , F-'!AI$2-[1]!tbl_gk[[#This Row],[GKKicking]])/('F+ , F-'!AI$2-'F+ , F-'!AI$3))</f>
        <v>3.9355034986309684E-2</v>
      </c>
      <c r="AJ1532" s="1" cm="1">
        <f t="array" ref="AJ1532">[1]!table_weight[GKPositioning]*(('F+ , F-'!AJ$2-[1]!tbl_gk[[#This Row],[GKPositioning]])/('F+ , F-'!AJ$2-'F+ , F-'!AJ$3))</f>
        <v>2.5858276192927833E-2</v>
      </c>
      <c r="AK1532" s="1" cm="1">
        <f t="array" ref="AK1532">[1]!table_weight[GKReflexes]*(('F+ , F-'!AK$2-[1]!tbl_gk[[#This Row],[GKReflexes]])/('F+ , F-'!AK$2-'F+ , F-'!AK$3))</f>
        <v>5.4659770814318998E-2</v>
      </c>
    </row>
    <row r="1533" spans="1:37" x14ac:dyDescent="0.55000000000000004">
      <c r="A1533" s="8">
        <f>[1]!tbl_gk[[#This Row],[ID]]</f>
        <v>258792</v>
      </c>
      <c r="B1533" s="2" cm="1">
        <f t="array" ref="B1533">[1]!table_weight[ValueEUR]*(('F+ , F-'!B$2-[1]!tbl_gk[[#This Row],[ValueEUR]])/('F+ , F-'!B$2-'F+ , F-'!B$3))</f>
        <v>1.4383776567512181E-4</v>
      </c>
      <c r="C1533" s="2" cm="1">
        <f t="array" ref="C1533">[1]!table_weight[WageEUR]*(('F+ , F-'!C$2-[1]!tbl_gk[[#This Row],[WageEUR]])/('F+ , F-'!C$2-'F+ , F-'!C$3))</f>
        <v>5.4769309433185431E-4</v>
      </c>
      <c r="D1533" s="2" cm="1">
        <f t="array" ref="D1533">[1]!table_weight[Crossing]*(('F+ , F-'!D$2-[1]!tbl_gk[[#This Row],[Crossing]])/('F+ , F-'!D$2-'F+ , F-'!D$3))</f>
        <v>2.6900228972187034E-2</v>
      </c>
      <c r="E1533" s="2" cm="1">
        <f t="array" ref="E1533">[1]!table_weight[Finishing]*(('F+ , F-'!E$2-[1]!tbl_gk[[#This Row],[Finishing]])/('F+ , F-'!E$2-'F+ , F-'!E$3))</f>
        <v>1.8966763005780131E-2</v>
      </c>
      <c r="F1533" s="2" cm="1">
        <f t="array" ref="F1533">[1]!table_weight[HeadingAccuracy]*(('F+ , F-'!F$2-[1]!tbl_gk[[#This Row],[HeadingAccuracy]])/('F+ , F-'!F$2-'F+ , F-'!F$3))</f>
        <v>7.0986715343271502E-3</v>
      </c>
      <c r="G1533" s="2" cm="1">
        <f t="array" ref="G1533">[1]!table_weight[ShortPassing]*(('F+ , F-'!G$2-[1]!tbl_gk[[#This Row],[ShortPassing]])/('F+ , F-'!G$2-'F+ , F-'!G$3))</f>
        <v>9.8443841089253647E-3</v>
      </c>
      <c r="H1533" s="2" cm="1">
        <f t="array" ref="H1533">[1]!table_weight[Volleys]*(('F+ , F-'!H$2-[1]!tbl_gk[[#This Row],[Volleys]])/('F+ , F-'!H$2-'F+ , F-'!H$3))</f>
        <v>2.4305234057750281E-3</v>
      </c>
      <c r="I1533" s="2" cm="1">
        <f t="array" ref="I1533">[1]!table_weight[Dribbling]*(('F+ , F-'!I$2-[1]!tbl_gk[[#This Row],[Dribbling]])/('F+ , F-'!I$2-'F+ , F-'!I$3))</f>
        <v>1.9557564431309422E-2</v>
      </c>
      <c r="J1533" s="2" cm="1">
        <f t="array" ref="J1533">[1]!table_weight[Curve]*(('F+ , F-'!J$2-[1]!tbl_gk[[#This Row],[Curve]])/('F+ , F-'!J$2-'F+ , F-'!J$3))</f>
        <v>9.6339113680153961E-3</v>
      </c>
      <c r="K1533" s="2" cm="1">
        <f t="array" ref="K1533">[1]!table_weight[FKAccuracy]*(('F+ , F-'!K$2-[1]!tbl_gk[[#This Row],[FKAccuracy]])/('F+ , F-'!K$2-'F+ , F-'!K$3))</f>
        <v>9.7353209613629272E-3</v>
      </c>
      <c r="L1533" s="2" cm="1">
        <f t="array" ref="L1533">[1]!table_weight[LongPassing]*(('F+ , F-'!L$2-[1]!tbl_gk[[#This Row],[LongPassing]])/('F+ , F-'!L$2-'F+ , F-'!L$3))</f>
        <v>5.4142410007579833E-3</v>
      </c>
      <c r="M1533" s="2" cm="1">
        <f t="array" ref="M1533">[1]!table_weight[BallControl]*(('F+ , F-'!M$2-[1]!tbl_gk[[#This Row],[BallControl]])/('F+ , F-'!M$2-'F+ , F-'!M$3))</f>
        <v>1.2169151201703639E-2</v>
      </c>
      <c r="N1533" s="2" cm="1">
        <f t="array" ref="N1533">[1]!table_weight[Acceleration]*(('F+ , F-'!N$2-[1]!tbl_gk[[#This Row],[Acceleration]])/('F+ , F-'!N$2-'F+ , F-'!N$3))</f>
        <v>6.7646164032999796E-3</v>
      </c>
      <c r="O1533" s="2" cm="1">
        <f t="array" ref="O1533">[1]!table_weight[SprintSpeed]*(('F+ , F-'!O$2-[1]!tbl_gk[[#This Row],[SprintSpeed]])/('F+ , F-'!O$2-'F+ , F-'!O$3))</f>
        <v>1.2087617888652253E-2</v>
      </c>
      <c r="P1533" s="2" cm="1">
        <f t="array" ref="P1533">[1]!table_weight[Agility]*(('F+ , F-'!P$2-[1]!tbl_gk[[#This Row],[Agility]])/('F+ , F-'!P$2-'F+ , F-'!P$3))</f>
        <v>4.7974538391331659E-3</v>
      </c>
      <c r="Q1533" s="2" cm="1">
        <f t="array" ref="Q1533">[1]!table_weight[Reactions]*(('F+ , F-'!Q$2-[1]!tbl_gk[[#This Row],[Reactions]])/('F+ , F-'!Q$2-'F+ , F-'!Q$3))</f>
        <v>2.0110038002815341E-3</v>
      </c>
      <c r="R1533" s="2" cm="1">
        <f t="array" ref="R1533">[1]!table_weight[Balance]*(('F+ , F-'!R$2-[1]!tbl_gk[[#This Row],[Balance]])/('F+ , F-'!R$2-'F+ , F-'!R$3))</f>
        <v>2.7318502697702049E-3</v>
      </c>
      <c r="S1533" s="2" cm="1">
        <f t="array" ref="S1533">[1]!table_weight[ShotPower]*(('F+ , F-'!S$2-[1]!tbl_gk[[#This Row],[ShotPower]])/('F+ , F-'!S$2-'F+ , F-'!S$3))</f>
        <v>5.9732723886410689E-3</v>
      </c>
      <c r="T1533" s="2" cm="1">
        <f t="array" ref="T1533">[1]!table_weight[Jumping]*(('F+ , F-'!T$2-[1]!tbl_gk[[#This Row],[Jumping]])/('F+ , F-'!T$2-'F+ , F-'!T$3))</f>
        <v>2.1467756656231253E-3</v>
      </c>
      <c r="U1533" s="2" cm="1">
        <f t="array" ref="U1533">[1]!table_weight[Stamina]*(('F+ , F-'!U$2-[1]!tbl_gk[[#This Row],[Stamina]])/('F+ , F-'!U$2-'F+ , F-'!U$3))</f>
        <v>1.8032915591234249E-2</v>
      </c>
      <c r="V1533" s="2" cm="1">
        <f t="array" ref="V1533">[1]!table_weight[Strength]*(('F+ , F-'!V$2-[1]!tbl_gk[[#This Row],[Strength]])/('F+ , F-'!V$2-'F+ , F-'!V$3))</f>
        <v>3.1056687962681212E-2</v>
      </c>
      <c r="W1533" s="2" cm="1">
        <f t="array" ref="W1533">[1]!table_weight[LongShots]*(('F+ , F-'!W$2-[1]!tbl_gk[[#This Row],[LongShots]])/('F+ , F-'!W$2-'F+ , F-'!W$3))</f>
        <v>1.0128592311173986E-2</v>
      </c>
      <c r="X1533" s="2" cm="1">
        <f t="array" ref="X1533">[1]!table_weight[Aggression]*(('F+ , F-'!X$2-[1]!tbl_gk[[#This Row],[Aggression]])/('F+ , F-'!X$2-'F+ , F-'!X$3))</f>
        <v>9.1268634012777444E-3</v>
      </c>
      <c r="Y1533" s="2" cm="1">
        <f t="array" ref="Y1533">[1]!table_weight[Interceptions]*(('F+ , F-'!Y$2-[1]!tbl_gk[[#This Row],[Interceptions]])/('F+ , F-'!Y$2-'F+ , F-'!Y$3))</f>
        <v>1.2465959767598898E-2</v>
      </c>
      <c r="Z1533" s="2" cm="1">
        <f t="array" ref="Z1533">[1]!table_weight[Positioning]*(('F+ , F-'!Z$2-[1]!tbl_gk[[#This Row],[Positioning]])/('F+ , F-'!Z$2-'F+ , F-'!Z$3))</f>
        <v>1.6267788932832863E-3</v>
      </c>
      <c r="AA1533" s="2" cm="1">
        <f t="array" ref="AA1533">[1]!table_weight[Vision]*(('F+ , F-'!AA$2-[1]!tbl_gk[[#This Row],[Vision]])/('F+ , F-'!AA$2-'F+ , F-'!AA$3))</f>
        <v>1.0648007301490701E-2</v>
      </c>
      <c r="AB1533" s="2" cm="1">
        <f t="array" ref="AB1533">[1]!table_weight[Penalties]*(('F+ , F-'!AB$2-[1]!tbl_gk[[#This Row],[Penalties]])/('F+ , F-'!AB$2-'F+ , F-'!AB$3))</f>
        <v>2.3096780543674466E-3</v>
      </c>
      <c r="AC1533" s="2" cm="1">
        <f t="array" ref="AC1533">[1]!table_weight[Composure]*(('F+ , F-'!AC$2-[1]!tbl_gk[[#This Row],[Composure]])/('F+ , F-'!AC$2-'F+ , F-'!AC$3))</f>
        <v>2.0815653371335178E-3</v>
      </c>
      <c r="AD1533" s="2" cm="1">
        <f t="array" ref="AD1533">[1]!table_weight[Marking]*(('F+ , F-'!AD$2-[1]!tbl_gk[[#This Row],[Marking]])/('F+ , F-'!AD$2-'F+ , F-'!AD$3))</f>
        <v>1.5774825631838112E-2</v>
      </c>
      <c r="AE1533" s="2" cm="1">
        <f t="array" ref="AE1533">[1]!table_weight[StandingTackle]*(('F+ , F-'!AE$2-[1]!tbl_gk[[#This Row],[StandingTackle]])/('F+ , F-'!AE$2-'F+ , F-'!AE$3))</f>
        <v>1.7933485981458063E-2</v>
      </c>
      <c r="AF1533" s="2" cm="1">
        <f t="array" ref="AF1533">[1]!table_weight[SlidingTackle]*(('F+ , F-'!AF$2-[1]!tbl_gk[[#This Row],[SlidingTackle]])/('F+ , F-'!AF$2-'F+ , F-'!AF$3))</f>
        <v>3.7361429128037632E-3</v>
      </c>
      <c r="AG1533" s="2" cm="1">
        <f t="array" ref="AG1533">[1]!table_weight[GKDiving]*(('F+ , F-'!AG$2-[1]!tbl_gk[[#This Row],[GKDiving]])/('F+ , F-'!AG$2-'F+ , F-'!AG$3))</f>
        <v>5.4659770814318998E-2</v>
      </c>
      <c r="AH1533" s="2" cm="1">
        <f t="array" ref="AH1533">[1]!table_weight[GKHandling]*(('F+ , F-'!AH$2-[1]!tbl_gk[[#This Row],[GKHandling]])/('F+ , F-'!AH$2-'F+ , F-'!AH$3))</f>
        <v>5.8818666419756312E-2</v>
      </c>
      <c r="AI1533" s="2" cm="1">
        <f t="array" ref="AI1533">[1]!table_weight[GKKicking]*(('F+ , F-'!AI$2-[1]!tbl_gk[[#This Row],[GKKicking]])/('F+ , F-'!AI$2-'F+ , F-'!AI$3))</f>
        <v>2.7727411013081817E-2</v>
      </c>
      <c r="AJ1533" s="2" cm="1">
        <f t="array" ref="AJ1533">[1]!table_weight[GKPositioning]*(('F+ , F-'!AJ$2-[1]!tbl_gk[[#This Row],[GKPositioning]])/('F+ , F-'!AJ$2-'F+ , F-'!AJ$3))</f>
        <v>2.2704827876717123E-2</v>
      </c>
      <c r="AK1533" s="2" cm="1">
        <f t="array" ref="AK1533">[1]!table_weight[GKReflexes]*(('F+ , F-'!AK$2-[1]!tbl_gk[[#This Row],[GKReflexes]])/('F+ , F-'!AK$2-'F+ , F-'!AK$3))</f>
        <v>5.2837778453841702E-2</v>
      </c>
    </row>
    <row r="1534" spans="1:37" x14ac:dyDescent="0.55000000000000004">
      <c r="A1534" s="7">
        <f>[1]!tbl_gk[[#This Row],[ID]]</f>
        <v>258864</v>
      </c>
      <c r="B1534" s="1" cm="1">
        <f t="array" ref="B1534">[1]!table_weight[ValueEUR]*(('F+ , F-'!B$2-[1]!tbl_gk[[#This Row],[ValueEUR]])/('F+ , F-'!B$2-'F+ , F-'!B$3))</f>
        <v>2.518704222980674E-4</v>
      </c>
      <c r="C1534" s="1" cm="1">
        <f t="array" ref="C1534">[1]!table_weight[WageEUR]*(('F+ , F-'!C$2-[1]!tbl_gk[[#This Row],[WageEUR]])/('F+ , F-'!C$2-'F+ , F-'!C$3))</f>
        <v>7.8241870618836313E-5</v>
      </c>
      <c r="D1534" s="1" cm="1">
        <f t="array" ref="D1534">[1]!table_weight[Crossing]*(('F+ , F-'!D$2-[1]!tbl_gk[[#This Row],[Crossing]])/('F+ , F-'!D$2-'F+ , F-'!D$3))</f>
        <v>4.0350343458280549E-2</v>
      </c>
      <c r="E1534" s="1" cm="1">
        <f t="array" ref="E1534">[1]!table_weight[Finishing]*(('F+ , F-'!E$2-[1]!tbl_gk[[#This Row],[Finishing]])/('F+ , F-'!E$2-'F+ , F-'!E$3))</f>
        <v>1.9965013690294877E-2</v>
      </c>
      <c r="F1534" s="1" cm="1">
        <f t="array" ref="F1534">[1]!table_weight[HeadingAccuracy]*(('F+ , F-'!F$2-[1]!tbl_gk[[#This Row],[HeadingAccuracy]])/('F+ , F-'!F$2-'F+ , F-'!F$3))</f>
        <v>1.1691929585950599E-2</v>
      </c>
      <c r="G1534" s="1" cm="1">
        <f t="array" ref="G1534">[1]!table_weight[ShortPassing]*(('F+ , F-'!G$2-[1]!tbl_gk[[#This Row],[ShortPassing]])/('F+ , F-'!G$2-'F+ , F-'!G$3))</f>
        <v>5.7659964066562854E-2</v>
      </c>
      <c r="H1534" s="1" cm="1">
        <f t="array" ref="H1534">[1]!table_weight[Volleys]*(('F+ , F-'!H$2-[1]!tbl_gk[[#This Row],[Volleys]])/('F+ , F-'!H$2-'F+ , F-'!H$3))</f>
        <v>2.3147841959762173E-3</v>
      </c>
      <c r="I1534" s="1" cm="1">
        <f t="array" ref="I1534">[1]!table_weight[Dribbling]*(('F+ , F-'!I$2-[1]!tbl_gk[[#This Row],[Dribbling]])/('F+ , F-'!I$2-'F+ , F-'!I$3))</f>
        <v>2.2491199096005835E-2</v>
      </c>
      <c r="J1534" s="1" cm="1">
        <f t="array" ref="J1534">[1]!table_weight[Curve]*(('F+ , F-'!J$2-[1]!tbl_gk[[#This Row],[Curve]])/('F+ , F-'!J$2-'F+ , F-'!J$3))</f>
        <v>9.6339113680153961E-3</v>
      </c>
      <c r="K1534" s="1" cm="1">
        <f t="array" ref="K1534">[1]!table_weight[FKAccuracy]*(('F+ , F-'!K$2-[1]!tbl_gk[[#This Row],[FKAccuracy]])/('F+ , F-'!K$2-'F+ , F-'!K$3))</f>
        <v>9.7353209613629272E-3</v>
      </c>
      <c r="L1534" s="1" cm="1">
        <f t="array" ref="L1534">[1]!table_weight[LongPassing]*(('F+ , F-'!L$2-[1]!tbl_gk[[#This Row],[LongPassing]])/('F+ , F-'!L$2-'F+ , F-'!L$3))</f>
        <v>2.4364084503410925E-2</v>
      </c>
      <c r="M1534" s="1" cm="1">
        <f t="array" ref="M1534">[1]!table_weight[BallControl]*(('F+ , F-'!M$2-[1]!tbl_gk[[#This Row],[BallControl]])/('F+ , F-'!M$2-'F+ , F-'!M$3))</f>
        <v>1.4342213916293577E-2</v>
      </c>
      <c r="N1534" s="1" cm="1">
        <f t="array" ref="N1534">[1]!table_weight[Acceleration]*(('F+ , F-'!N$2-[1]!tbl_gk[[#This Row],[Acceleration]])/('F+ , F-'!N$2-'F+ , F-'!N$3))</f>
        <v>9.244975751176639E-3</v>
      </c>
      <c r="O1534" s="1" cm="1">
        <f t="array" ref="O1534">[1]!table_weight[SprintSpeed]*(('F+ , F-'!O$2-[1]!tbl_gk[[#This Row],[SprintSpeed]])/('F+ , F-'!O$2-'F+ , F-'!O$3))</f>
        <v>6.4654700334651587E-3</v>
      </c>
      <c r="P1534" s="1" cm="1">
        <f t="array" ref="P1534">[1]!table_weight[Agility]*(('F+ , F-'!P$2-[1]!tbl_gk[[#This Row],[Agility]])/('F+ , F-'!P$2-'F+ , F-'!P$3))</f>
        <v>3.744354215908813E-3</v>
      </c>
      <c r="Q1534" s="1" cm="1">
        <f t="array" ref="Q1534">[1]!table_weight[Reactions]*(('F+ , F-'!Q$2-[1]!tbl_gk[[#This Row],[Reactions]])/('F+ , F-'!Q$2-'F+ , F-'!Q$3))</f>
        <v>1.4437976002021271E-3</v>
      </c>
      <c r="R1534" s="1" cm="1">
        <f t="array" ref="R1534">[1]!table_weight[Balance]*(('F+ , F-'!R$2-[1]!tbl_gk[[#This Row],[Balance]])/('F+ , F-'!R$2-'F+ , F-'!R$3))</f>
        <v>2.4214127391145E-3</v>
      </c>
      <c r="S1534" s="1" cm="1">
        <f t="array" ref="S1534">[1]!table_weight[ShotPower]*(('F+ , F-'!S$2-[1]!tbl_gk[[#This Row],[ShotPower]])/('F+ , F-'!S$2-'F+ , F-'!S$3))</f>
        <v>7.5315173595909123E-3</v>
      </c>
      <c r="T1534" s="1" cm="1">
        <f t="array" ref="T1534">[1]!table_weight[Jumping]*(('F+ , F-'!T$2-[1]!tbl_gk[[#This Row],[Jumping]])/('F+ , F-'!T$2-'F+ , F-'!T$3))</f>
        <v>2.0609046389982004E-3</v>
      </c>
      <c r="U1534" s="1" cm="1">
        <f t="array" ref="U1534">[1]!table_weight[Stamina]*(('F+ , F-'!U$2-[1]!tbl_gk[[#This Row],[Stamina]])/('F+ , F-'!U$2-'F+ , F-'!U$3))</f>
        <v>1.288065399373875E-2</v>
      </c>
      <c r="V1534" s="1" cm="1">
        <f t="array" ref="V1534">[1]!table_weight[Strength]*(('F+ , F-'!V$2-[1]!tbl_gk[[#This Row],[Strength]])/('F+ , F-'!V$2-'F+ , F-'!V$3))</f>
        <v>6.2113375925362422E-3</v>
      </c>
      <c r="W1534" s="1" cm="1">
        <f t="array" ref="W1534">[1]!table_weight[LongShots]*(('F+ , F-'!W$2-[1]!tbl_gk[[#This Row],[LongShots]])/('F+ , F-'!W$2-'F+ , F-'!W$3))</f>
        <v>9.6091773208573719E-3</v>
      </c>
      <c r="X1534" s="1" cm="1">
        <f t="array" ref="X1534">[1]!table_weight[Aggression]*(('F+ , F-'!X$2-[1]!tbl_gk[[#This Row],[Aggression]])/('F+ , F-'!X$2-'F+ , F-'!X$3))</f>
        <v>9.7353209613629272E-3</v>
      </c>
      <c r="Y1534" s="1" cm="1">
        <f t="array" ref="Y1534">[1]!table_weight[Interceptions]*(('F+ , F-'!Y$2-[1]!tbl_gk[[#This Row],[Interceptions]])/('F+ , F-'!Y$2-'F+ , F-'!Y$3))</f>
        <v>2.2161706253509151E-2</v>
      </c>
      <c r="Z1534" s="1" cm="1">
        <f t="array" ref="Z1534">[1]!table_weight[Positioning]*(('F+ , F-'!Z$2-[1]!tbl_gk[[#This Row],[Positioning]])/('F+ , F-'!Z$2-'F+ , F-'!Z$3))</f>
        <v>2.2183348544772088E-3</v>
      </c>
      <c r="AA1534" s="1" cm="1">
        <f t="array" ref="AA1534">[1]!table_weight[Vision]*(('F+ , F-'!AA$2-[1]!tbl_gk[[#This Row],[Vision]])/('F+ , F-'!AA$2-'F+ , F-'!AA$3))</f>
        <v>2.2715748909846831E-2</v>
      </c>
      <c r="AB1534" s="1" cm="1">
        <f t="array" ref="AB1534">[1]!table_weight[Penalties]*(('F+ , F-'!AB$2-[1]!tbl_gk[[#This Row],[Penalties]])/('F+ , F-'!AB$2-'F+ , F-'!AB$3))</f>
        <v>2.3096780543674466E-3</v>
      </c>
      <c r="AC1534" s="1" cm="1">
        <f t="array" ref="AC1534">[1]!table_weight[Composure]*(('F+ , F-'!AC$2-[1]!tbl_gk[[#This Row],[Composure]])/('F+ , F-'!AC$2-'F+ , F-'!AC$3))</f>
        <v>1.3877102247556784E-3</v>
      </c>
      <c r="AD1534" s="1" cm="1">
        <f t="array" ref="AD1534">[1]!table_weight[Marking]*(('F+ , F-'!AD$2-[1]!tbl_gk[[#This Row],[Marking]])/('F+ , F-'!AD$2-'F+ , F-'!AD$3))</f>
        <v>2.366223844775717E-2</v>
      </c>
      <c r="AE1534" s="1" cm="1">
        <f t="array" ref="AE1534">[1]!table_weight[StandingTackle]*(('F+ , F-'!AE$2-[1]!tbl_gk[[#This Row],[StandingTackle]])/('F+ , F-'!AE$2-'F+ , F-'!AE$3))</f>
        <v>3.810865771059839E-2</v>
      </c>
      <c r="AF1534" s="1" cm="1">
        <f t="array" ref="AF1534">[1]!table_weight[SlidingTackle]*(('F+ , F-'!AF$2-[1]!tbl_gk[[#This Row],[SlidingTackle]])/('F+ , F-'!AF$2-'F+ , F-'!AF$3))</f>
        <v>9.7139715732897855E-3</v>
      </c>
      <c r="AG1534" s="1" cm="1">
        <f t="array" ref="AG1534">[1]!table_weight[GKDiving]*(('F+ , F-'!AG$2-[1]!tbl_gk[[#This Row],[GKDiving]])/('F+ , F-'!AG$2-'F+ , F-'!AG$3))</f>
        <v>4.2702945948686719E-2</v>
      </c>
      <c r="AH1534" s="1" cm="1">
        <f t="array" ref="AH1534">[1]!table_weight[GKHandling]*(('F+ , F-'!AH$2-[1]!tbl_gk[[#This Row],[GKHandling]])/('F+ , F-'!AH$2-'F+ , F-'!AH$3))</f>
        <v>5.168913109614949E-2</v>
      </c>
      <c r="AI1534" s="1" cm="1">
        <f t="array" ref="AI1534">[1]!table_weight[GKKicking]*(('F+ , F-'!AI$2-[1]!tbl_gk[[#This Row],[GKKicking]])/('F+ , F-'!AI$2-'F+ , F-'!AI$3))</f>
        <v>3.4882871919683582E-2</v>
      </c>
      <c r="AJ1534" s="1" cm="1">
        <f t="array" ref="AJ1534">[1]!table_weight[GKPositioning]*(('F+ , F-'!AJ$2-[1]!tbl_gk[[#This Row],[GKPositioning]])/('F+ , F-'!AJ$2-'F+ , F-'!AJ$3))</f>
        <v>2.0182069223748555E-2</v>
      </c>
      <c r="AK1534" s="1" cm="1">
        <f t="array" ref="AK1534">[1]!table_weight[GKReflexes]*(('F+ , F-'!AK$2-[1]!tbl_gk[[#This Row],[GKReflexes]])/('F+ , F-'!AK$2-'F+ , F-'!AK$3))</f>
        <v>4.7371801372409796E-2</v>
      </c>
    </row>
    <row r="1535" spans="1:37" x14ac:dyDescent="0.55000000000000004">
      <c r="A1535" s="8">
        <f>[1]!tbl_gk[[#This Row],[ID]]</f>
        <v>258885</v>
      </c>
      <c r="B1535" s="2" cm="1">
        <f t="array" ref="B1535">[1]!table_weight[ValueEUR]*(('F+ , F-'!B$2-[1]!tbl_gk[[#This Row],[ValueEUR]])/('F+ , F-'!B$2-'F+ , F-'!B$3))</f>
        <v>1.4170797901598374E-3</v>
      </c>
      <c r="C1535" s="2" cm="1">
        <f t="array" ref="C1535">[1]!table_weight[WageEUR]*(('F+ , F-'!C$2-[1]!tbl_gk[[#This Row],[WageEUR]])/('F+ , F-'!C$2-'F+ , F-'!C$3))</f>
        <v>5.4769309433185431E-4</v>
      </c>
      <c r="D1535" s="2" cm="1">
        <f t="array" ref="D1535">[1]!table_weight[Crossing]*(('F+ , F-'!D$2-[1]!tbl_gk[[#This Row],[Crossing]])/('F+ , F-'!D$2-'F+ , F-'!D$3))</f>
        <v>3.4746129089074922E-2</v>
      </c>
      <c r="E1535" s="2" cm="1">
        <f t="array" ref="E1535">[1]!table_weight[Finishing]*(('F+ , F-'!E$2-[1]!tbl_gk[[#This Row],[Finishing]])/('F+ , F-'!E$2-'F+ , F-'!E$3))</f>
        <v>1.7968512321265388E-2</v>
      </c>
      <c r="F1535" s="2" cm="1">
        <f t="array" ref="F1535">[1]!table_weight[HeadingAccuracy]*(('F+ , F-'!F$2-[1]!tbl_gk[[#This Row],[HeadingAccuracy]])/('F+ , F-'!F$2-'F+ , F-'!F$3))</f>
        <v>1.08567917583827E-2</v>
      </c>
      <c r="G1535" s="2" cm="1">
        <f t="array" ref="G1535">[1]!table_weight[ShortPassing]*(('F+ , F-'!G$2-[1]!tbl_gk[[#This Row],[ShortPassing]])/('F+ , F-'!G$2-'F+ , F-'!G$3))</f>
        <v>6.1878985827530868E-2</v>
      </c>
      <c r="H1535" s="2" cm="1">
        <f t="array" ref="H1535">[1]!table_weight[Volleys]*(('F+ , F-'!H$2-[1]!tbl_gk[[#This Row],[Volleys]])/('F+ , F-'!H$2-'F+ , F-'!H$3))</f>
        <v>2.3147841959762173E-3</v>
      </c>
      <c r="I1535" s="2" cm="1">
        <f t="array" ref="I1535">[1]!table_weight[Dribbling]*(('F+ , F-'!I$2-[1]!tbl_gk[[#This Row],[Dribbling]])/('F+ , F-'!I$2-'F+ , F-'!I$3))</f>
        <v>2.0535442652874894E-2</v>
      </c>
      <c r="J1535" s="2" cm="1">
        <f t="array" ref="J1535">[1]!table_weight[Curve]*(('F+ , F-'!J$2-[1]!tbl_gk[[#This Row],[Curve]])/('F+ , F-'!J$2-'F+ , F-'!J$3))</f>
        <v>9.4648953791028455E-3</v>
      </c>
      <c r="K1535" s="2" cm="1">
        <f t="array" ref="K1535">[1]!table_weight[FKAccuracy]*(('F+ , F-'!K$2-[1]!tbl_gk[[#This Row],[FKAccuracy]])/('F+ , F-'!K$2-'F+ , F-'!K$3))</f>
        <v>9.1268634012777444E-3</v>
      </c>
      <c r="L1535" s="2" cm="1">
        <f t="array" ref="L1535">[1]!table_weight[LongPassing]*(('F+ , F-'!L$2-[1]!tbl_gk[[#This Row],[LongPassing]])/('F+ , F-'!L$2-'F+ , F-'!L$3))</f>
        <v>2.2739812203183531E-2</v>
      </c>
      <c r="M1535" s="2" cm="1">
        <f t="array" ref="M1535">[1]!table_weight[BallControl]*(('F+ , F-'!M$2-[1]!tbl_gk[[#This Row],[BallControl]])/('F+ , F-'!M$2-'F+ , F-'!M$3))</f>
        <v>1.2603763744621627E-2</v>
      </c>
      <c r="N1535" s="2" cm="1">
        <f t="array" ref="N1535">[1]!table_weight[Acceleration]*(('F+ , F-'!N$2-[1]!tbl_gk[[#This Row],[Acceleration]])/('F+ , F-'!N$2-'F+ , F-'!N$3))</f>
        <v>8.1175396839599755E-3</v>
      </c>
      <c r="O1535" s="2" cm="1">
        <f t="array" ref="O1535">[1]!table_weight[SprintSpeed]*(('F+ , F-'!O$2-[1]!tbl_gk[[#This Row],[SprintSpeed]])/('F+ , F-'!O$2-'F+ , F-'!O$3))</f>
        <v>9.5576513538180603E-3</v>
      </c>
      <c r="P1535" s="2" cm="1">
        <f t="array" ref="P1535">[1]!table_weight[Agility]*(('F+ , F-'!P$2-[1]!tbl_gk[[#This Row],[Agility]])/('F+ , F-'!P$2-'F+ , F-'!P$3))</f>
        <v>4.5634317006388652E-3</v>
      </c>
      <c r="Q1535" s="2" cm="1">
        <f t="array" ref="Q1535">[1]!table_weight[Reactions]*(('F+ , F-'!Q$2-[1]!tbl_gk[[#This Row],[Reactions]])/('F+ , F-'!Q$2-'F+ , F-'!Q$3))</f>
        <v>1.3922334001949081E-3</v>
      </c>
      <c r="R1535" s="2" cm="1">
        <f t="array" ref="R1535">[1]!table_weight[Balance]*(('F+ , F-'!R$2-[1]!tbl_gk[[#This Row],[Balance]])/('F+ , F-'!R$2-'F+ , F-'!R$3))</f>
        <v>2.7318502697702049E-3</v>
      </c>
      <c r="S1535" s="2" cm="1">
        <f t="array" ref="S1535">[1]!table_weight[ShotPower]*(('F+ , F-'!S$2-[1]!tbl_gk[[#This Row],[ShotPower]])/('F+ , F-'!S$2-'F+ , F-'!S$3))</f>
        <v>5.1941499031661464E-3</v>
      </c>
      <c r="T1535" s="2" cm="1">
        <f t="array" ref="T1535">[1]!table_weight[Jumping]*(('F+ , F-'!T$2-[1]!tbl_gk[[#This Row],[Jumping]])/('F+ , F-'!T$2-'F+ , F-'!T$3))</f>
        <v>4.0359382513714759E-3</v>
      </c>
      <c r="U1535" s="2" cm="1">
        <f t="array" ref="U1535">[1]!table_weight[Stamina]*(('F+ , F-'!U$2-[1]!tbl_gk[[#This Row],[Stamina]])/('F+ , F-'!U$2-'F+ , F-'!U$3))</f>
        <v>1.975033612373275E-2</v>
      </c>
      <c r="V1535" s="2" cm="1">
        <f t="array" ref="V1535">[1]!table_weight[Strength]*(('F+ , F-'!V$2-[1]!tbl_gk[[#This Row],[Strength]])/('F+ , F-'!V$2-'F+ , F-'!V$3))</f>
        <v>1.5084677010445158E-2</v>
      </c>
      <c r="W1535" s="2" cm="1">
        <f t="array" ref="W1535">[1]!table_weight[LongShots]*(('F+ , F-'!W$2-[1]!tbl_gk[[#This Row],[LongShots]])/('F+ , F-'!W$2-'F+ , F-'!W$3))</f>
        <v>1.0388299806332293E-2</v>
      </c>
      <c r="X1535" s="2" cm="1">
        <f t="array" ref="X1535">[1]!table_weight[Aggression]*(('F+ , F-'!X$2-[1]!tbl_gk[[#This Row],[Aggression]])/('F+ , F-'!X$2-'F+ , F-'!X$3))</f>
        <v>1.2777608761788841E-2</v>
      </c>
      <c r="Y1535" s="2" cm="1">
        <f t="array" ref="Y1535">[1]!table_weight[Interceptions]*(('F+ , F-'!Y$2-[1]!tbl_gk[[#This Row],[Interceptions]])/('F+ , F-'!Y$2-'F+ , F-'!Y$3))</f>
        <v>2.0776599612664828E-2</v>
      </c>
      <c r="Z1535" s="2" cm="1">
        <f t="array" ref="Z1535">[1]!table_weight[Positioning]*(('F+ , F-'!Z$2-[1]!tbl_gk[[#This Row],[Positioning]])/('F+ , F-'!Z$2-'F+ , F-'!Z$3))</f>
        <v>1.7746678835817667E-3</v>
      </c>
      <c r="AA1535" s="2" cm="1">
        <f t="array" ref="AA1535">[1]!table_weight[Vision]*(('F+ , F-'!AA$2-[1]!tbl_gk[[#This Row],[Vision]])/('F+ , F-'!AA$2-'F+ , F-'!AA$3))</f>
        <v>2.3425616063279545E-2</v>
      </c>
      <c r="AB1535" s="2" cm="1">
        <f t="array" ref="AB1535">[1]!table_weight[Penalties]*(('F+ , F-'!AB$2-[1]!tbl_gk[[#This Row],[Penalties]])/('F+ , F-'!AB$2-'F+ , F-'!AB$3))</f>
        <v>2.3488251400346914E-3</v>
      </c>
      <c r="AC1535" s="2" cm="1">
        <f t="array" ref="AC1535">[1]!table_weight[Composure]*(('F+ , F-'!AC$2-[1]!tbl_gk[[#This Row],[Composure]])/('F+ , F-'!AC$2-'F+ , F-'!AC$3))</f>
        <v>1.6012041054873211E-3</v>
      </c>
      <c r="AD1535" s="2" cm="1">
        <f t="array" ref="AD1535">[1]!table_weight[Marking]*(('F+ , F-'!AD$2-[1]!tbl_gk[[#This Row],[Marking]])/('F+ , F-'!AD$2-'F+ , F-'!AD$3))</f>
        <v>3.7859581516411465E-2</v>
      </c>
      <c r="AE1535" s="2" cm="1">
        <f t="array" ref="AE1535">[1]!table_weight[StandingTackle]*(('F+ , F-'!AE$2-[1]!tbl_gk[[#This Row],[StandingTackle]])/('F+ , F-'!AE$2-'F+ , F-'!AE$3))</f>
        <v>3.362528621523387E-2</v>
      </c>
      <c r="AF1535" s="2" cm="1">
        <f t="array" ref="AF1535">[1]!table_weight[SlidingTackle]*(('F+ , F-'!AF$2-[1]!tbl_gk[[#This Row],[SlidingTackle]])/('F+ , F-'!AF$2-'F+ , F-'!AF$3))</f>
        <v>9.7139715732897855E-3</v>
      </c>
      <c r="AG1535" s="2" cm="1">
        <f t="array" ref="AG1535">[1]!table_weight[GKDiving]*(('F+ , F-'!AG$2-[1]!tbl_gk[[#This Row],[GKDiving]])/('F+ , F-'!AG$2-'F+ , F-'!AG$3))</f>
        <v>3.0746121083054436E-2</v>
      </c>
      <c r="AH1535" s="2" cm="1">
        <f t="array" ref="AH1535">[1]!table_weight[GKHandling]*(('F+ , F-'!AH$2-[1]!tbl_gk[[#This Row],[GKHandling]])/('F+ , F-'!AH$2-'F+ , F-'!AH$3))</f>
        <v>3.386529278713242E-2</v>
      </c>
      <c r="AI1535" s="2" cm="1">
        <f t="array" ref="AI1535">[1]!table_weight[GKKicking]*(('F+ , F-'!AI$2-[1]!tbl_gk[[#This Row],[GKKicking]])/('F+ , F-'!AI$2-'F+ , F-'!AI$3))</f>
        <v>2.3255247946455719E-2</v>
      </c>
      <c r="AJ1535" s="2" cm="1">
        <f t="array" ref="AJ1535">[1]!table_weight[GKPositioning]*(('F+ , F-'!AJ$2-[1]!tbl_gk[[#This Row],[GKPositioning]])/('F+ , F-'!AJ$2-'F+ , F-'!AJ$3))</f>
        <v>1.1983103601600703E-2</v>
      </c>
      <c r="AK1535" s="2" cm="1">
        <f t="array" ref="AK1535">[1]!table_weight[GKReflexes]*(('F+ , F-'!AK$2-[1]!tbl_gk[[#This Row],[GKReflexes]])/('F+ , F-'!AK$2-'F+ , F-'!AK$3))</f>
        <v>3.0973870128114096E-2</v>
      </c>
    </row>
    <row r="1536" spans="1:37" x14ac:dyDescent="0.55000000000000004">
      <c r="A1536" s="7">
        <f>[1]!tbl_gk[[#This Row],[ID]]</f>
        <v>258888</v>
      </c>
      <c r="B1536" s="1" cm="1">
        <f t="array" ref="B1536">[1]!table_weight[ValueEUR]*(('F+ , F-'!B$2-[1]!tbl_gk[[#This Row],[ValueEUR]])/('F+ , F-'!B$2-'F+ , F-'!B$3))</f>
        <v>2.8088490721965849E-5</v>
      </c>
      <c r="C1536" s="1" cm="1">
        <f t="array" ref="C1536">[1]!table_weight[WageEUR]*(('F+ , F-'!C$2-[1]!tbl_gk[[#This Row],[WageEUR]])/('F+ , F-'!C$2-'F+ , F-'!C$3))</f>
        <v>7.8241870618836313E-5</v>
      </c>
      <c r="D1536" s="1" cm="1">
        <f t="array" ref="D1536">[1]!table_weight[Crossing]*(('F+ , F-'!D$2-[1]!tbl_gk[[#This Row],[Crossing]])/('F+ , F-'!D$2-'F+ , F-'!D$3))</f>
        <v>3.4746129089074922E-2</v>
      </c>
      <c r="E1536" s="1" cm="1">
        <f t="array" ref="E1536">[1]!table_weight[Finishing]*(('F+ , F-'!E$2-[1]!tbl_gk[[#This Row],[Finishing]])/('F+ , F-'!E$2-'F+ , F-'!E$3))</f>
        <v>1.7968512321265388E-2</v>
      </c>
      <c r="F1536" s="1" cm="1">
        <f t="array" ref="F1536">[1]!table_weight[HeadingAccuracy]*(('F+ , F-'!F$2-[1]!tbl_gk[[#This Row],[HeadingAccuracy]])/('F+ , F-'!F$2-'F+ , F-'!F$3))</f>
        <v>1.1274360672166649E-2</v>
      </c>
      <c r="G1536" s="1" cm="1">
        <f t="array" ref="G1536">[1]!table_weight[ShortPassing]*(('F+ , F-'!G$2-[1]!tbl_gk[[#This Row],[ShortPassing]])/('F+ , F-'!G$2-'F+ , F-'!G$3))</f>
        <v>5.6253623479573515E-2</v>
      </c>
      <c r="H1536" s="1" cm="1">
        <f t="array" ref="H1536">[1]!table_weight[Volleys]*(('F+ , F-'!H$2-[1]!tbl_gk[[#This Row],[Volleys]])/('F+ , F-'!H$2-'F+ , F-'!H$3))</f>
        <v>1.9675665665797848E-3</v>
      </c>
      <c r="I1536" s="1" cm="1">
        <f t="array" ref="I1536">[1]!table_weight[Dribbling]*(('F+ , F-'!I$2-[1]!tbl_gk[[#This Row],[Dribbling]])/('F+ , F-'!I$2-'F+ , F-'!I$3))</f>
        <v>1.9557564431309422E-2</v>
      </c>
      <c r="J1536" s="1" cm="1">
        <f t="array" ref="J1536">[1]!table_weight[Curve]*(('F+ , F-'!J$2-[1]!tbl_gk[[#This Row],[Curve]])/('F+ , F-'!J$2-'F+ , F-'!J$3))</f>
        <v>9.9719433458404991E-3</v>
      </c>
      <c r="K1536" s="1" cm="1">
        <f t="array" ref="K1536">[1]!table_weight[FKAccuracy]*(('F+ , F-'!K$2-[1]!tbl_gk[[#This Row],[FKAccuracy]])/('F+ , F-'!K$2-'F+ , F-'!K$3))</f>
        <v>9.2789777912990392E-3</v>
      </c>
      <c r="L1536" s="1" cm="1">
        <f t="array" ref="L1536">[1]!table_weight[LongPassing]*(('F+ , F-'!L$2-[1]!tbl_gk[[#This Row],[LongPassing]])/('F+ , F-'!L$2-'F+ , F-'!L$3))</f>
        <v>2.7612629103865718E-2</v>
      </c>
      <c r="M1536" s="1" cm="1">
        <f t="array" ref="M1536">[1]!table_weight[BallControl]*(('F+ , F-'!M$2-[1]!tbl_gk[[#This Row],[BallControl]])/('F+ , F-'!M$2-'F+ , F-'!M$3))</f>
        <v>1.3472988830457604E-2</v>
      </c>
      <c r="N1536" s="1" cm="1">
        <f t="array" ref="N1536">[1]!table_weight[Acceleration]*(('F+ , F-'!N$2-[1]!tbl_gk[[#This Row],[Acceleration]])/('F+ , F-'!N$2-'F+ , F-'!N$3))</f>
        <v>1.1274360672166632E-2</v>
      </c>
      <c r="O1536" s="1" cm="1">
        <f t="array" ref="O1536">[1]!table_weight[SprintSpeed]*(('F+ , F-'!O$2-[1]!tbl_gk[[#This Row],[SprintSpeed]])/('F+ , F-'!O$2-'F+ , F-'!O$3))</f>
        <v>1.4055369637967736E-2</v>
      </c>
      <c r="P1536" s="1" cm="1">
        <f t="array" ref="P1536">[1]!table_weight[Agility]*(('F+ , F-'!P$2-[1]!tbl_gk[[#This Row],[Agility]])/('F+ , F-'!P$2-'F+ , F-'!P$3))</f>
        <v>4.4464206313917145E-3</v>
      </c>
      <c r="Q1536" s="1" cm="1">
        <f t="array" ref="Q1536">[1]!table_weight[Reactions]*(('F+ , F-'!Q$2-[1]!tbl_gk[[#This Row],[Reactions]])/('F+ , F-'!Q$2-'F+ , F-'!Q$3))</f>
        <v>2.5782100003609409E-3</v>
      </c>
      <c r="R1536" s="1" cm="1">
        <f t="array" ref="R1536">[1]!table_weight[Balance]*(('F+ , F-'!R$2-[1]!tbl_gk[[#This Row],[Balance]])/('F+ , F-'!R$2-'F+ , F-'!R$3))</f>
        <v>1.6763626655408076E-3</v>
      </c>
      <c r="S1536" s="1" cm="1">
        <f t="array" ref="S1536">[1]!table_weight[ShotPower]*(('F+ , F-'!S$2-[1]!tbl_gk[[#This Row],[ShotPower]])/('F+ , F-'!S$2-'F+ , F-'!S$3))</f>
        <v>8.3106398450658349E-3</v>
      </c>
      <c r="T1536" s="1" cm="1">
        <f t="array" ref="T1536">[1]!table_weight[Jumping]*(('F+ , F-'!T$2-[1]!tbl_gk[[#This Row],[Jumping]])/('F+ , F-'!T$2-'F+ , F-'!T$3))</f>
        <v>2.0609046389982004E-3</v>
      </c>
      <c r="U1536" s="1" cm="1">
        <f t="array" ref="U1536">[1]!table_weight[Stamina]*(('F+ , F-'!U$2-[1]!tbl_gk[[#This Row],[Stamina]])/('F+ , F-'!U$2-'F+ , F-'!U$3))</f>
        <v>2.4902597721228249E-2</v>
      </c>
      <c r="V1536" s="1" cm="1">
        <f t="array" ref="V1536">[1]!table_weight[Strength]*(('F+ , F-'!V$2-[1]!tbl_gk[[#This Row],[Strength]])/('F+ , F-'!V$2-'F+ , F-'!V$3))</f>
        <v>3.0169354020890316E-2</v>
      </c>
      <c r="W1536" s="1" cm="1">
        <f t="array" ref="W1536">[1]!table_weight[LongShots]*(('F+ , F-'!W$2-[1]!tbl_gk[[#This Row],[LongShots]])/('F+ , F-'!W$2-'F+ , F-'!W$3))</f>
        <v>1.0128592311173986E-2</v>
      </c>
      <c r="X1536" s="1" cm="1">
        <f t="array" ref="X1536">[1]!table_weight[Aggression]*(('F+ , F-'!X$2-[1]!tbl_gk[[#This Row],[Aggression]])/('F+ , F-'!X$2-'F+ , F-'!X$3))</f>
        <v>1.642835412229994E-2</v>
      </c>
      <c r="Y1536" s="1" cm="1">
        <f t="array" ref="Y1536">[1]!table_weight[Interceptions]*(('F+ , F-'!Y$2-[1]!tbl_gk[[#This Row],[Interceptions]])/('F+ , F-'!Y$2-'F+ , F-'!Y$3))</f>
        <v>2.5624472855619959E-2</v>
      </c>
      <c r="Z1536" s="1" cm="1">
        <f t="array" ref="Z1536">[1]!table_weight[Positioning]*(('F+ , F-'!Z$2-[1]!tbl_gk[[#This Row],[Positioning]])/('F+ , F-'!Z$2-'F+ , F-'!Z$3))</f>
        <v>1.7746678835817667E-3</v>
      </c>
      <c r="AA1536" s="1" cm="1">
        <f t="array" ref="AA1536">[1]!table_weight[Vision]*(('F+ , F-'!AA$2-[1]!tbl_gk[[#This Row],[Vision]])/('F+ , F-'!AA$2-'F+ , F-'!AA$3))</f>
        <v>1.9166413142683265E-2</v>
      </c>
      <c r="AB1536" s="1" cm="1">
        <f t="array" ref="AB1536">[1]!table_weight[Penalties]*(('F+ , F-'!AB$2-[1]!tbl_gk[[#This Row],[Penalties]])/('F+ , F-'!AB$2-'F+ , F-'!AB$3))</f>
        <v>2.3488251400346914E-3</v>
      </c>
      <c r="AC1536" s="1" cm="1">
        <f t="array" ref="AC1536">[1]!table_weight[Composure]*(('F+ , F-'!AC$2-[1]!tbl_gk[[#This Row],[Composure]])/('F+ , F-'!AC$2-'F+ , F-'!AC$3))</f>
        <v>2.0281918669506067E-3</v>
      </c>
      <c r="AD1536" s="1" cm="1">
        <f t="array" ref="AD1536">[1]!table_weight[Marking]*(('F+ , F-'!AD$2-[1]!tbl_gk[[#This Row],[Marking]])/('F+ , F-'!AD$2-'F+ , F-'!AD$3))</f>
        <v>3.7859581516411465E-2</v>
      </c>
      <c r="AE1536" s="1" cm="1">
        <f t="array" ref="AE1536">[1]!table_weight[StandingTackle]*(('F+ , F-'!AE$2-[1]!tbl_gk[[#This Row],[StandingTackle]])/('F+ , F-'!AE$2-'F+ , F-'!AE$3))</f>
        <v>2.6900228972187096E-2</v>
      </c>
      <c r="AF1536" s="1" cm="1">
        <f t="array" ref="AF1536">[1]!table_weight[SlidingTackle]*(('F+ , F-'!AF$2-[1]!tbl_gk[[#This Row],[SlidingTackle]])/('F+ , F-'!AF$2-'F+ , F-'!AF$3))</f>
        <v>9.7139715732897855E-3</v>
      </c>
      <c r="AG1536" s="1" cm="1">
        <f t="array" ref="AG1536">[1]!table_weight[GKDiving]*(('F+ , F-'!AG$2-[1]!tbl_gk[[#This Row],[GKDiving]])/('F+ , F-'!AG$2-'F+ , F-'!AG$3))</f>
        <v>6.1492242166108872E-2</v>
      </c>
      <c r="AH1536" s="1" cm="1">
        <f t="array" ref="AH1536">[1]!table_weight[GKHandling]*(('F+ , F-'!AH$2-[1]!tbl_gk[[#This Row],[GKHandling]])/('F+ , F-'!AH$2-'F+ , F-'!AH$3))</f>
        <v>7.1295353236068254E-2</v>
      </c>
      <c r="AI1536" s="1" cm="1">
        <f t="array" ref="AI1536">[1]!table_weight[GKKicking]*(('F+ , F-'!AI$2-[1]!tbl_gk[[#This Row],[GKKicking]])/('F+ , F-'!AI$2-'F+ , F-'!AI$3))</f>
        <v>3.8460602372984459E-2</v>
      </c>
      <c r="AJ1536" s="1" cm="1">
        <f t="array" ref="AJ1536">[1]!table_weight[GKPositioning]*(('F+ , F-'!AJ$2-[1]!tbl_gk[[#This Row],[GKPositioning]])/('F+ , F-'!AJ$2-'F+ , F-'!AJ$3))</f>
        <v>2.7119655519412117E-2</v>
      </c>
      <c r="AK1536" s="1" cm="1">
        <f t="array" ref="AK1536">[1]!table_weight[GKReflexes]*(('F+ , F-'!AK$2-[1]!tbl_gk[[#This Row],[GKReflexes]])/('F+ , F-'!AK$2-'F+ , F-'!AK$3))</f>
        <v>7.8345671500523906E-2</v>
      </c>
    </row>
    <row r="1537" spans="1:37" x14ac:dyDescent="0.55000000000000004">
      <c r="A1537" s="8">
        <f>[1]!tbl_gk[[#This Row],[ID]]</f>
        <v>258928</v>
      </c>
      <c r="B1537" s="2" cm="1">
        <f t="array" ref="B1537">[1]!table_weight[ValueEUR]*(('F+ , F-'!B$2-[1]!tbl_gk[[#This Row],[ValueEUR]])/('F+ , F-'!B$2-'F+ , F-'!B$3))</f>
        <v>8.9821437363649033E-5</v>
      </c>
      <c r="C1537" s="2" cm="1">
        <f t="array" ref="C1537">[1]!table_weight[WageEUR]*(('F+ , F-'!C$2-[1]!tbl_gk[[#This Row],[WageEUR]])/('F+ , F-'!C$2-'F+ , F-'!C$3))</f>
        <v>7.8241870618836323E-6</v>
      </c>
      <c r="D1537" s="2" cm="1">
        <f t="array" ref="D1537">[1]!table_weight[Crossing]*(('F+ , F-'!D$2-[1]!tbl_gk[[#This Row],[Crossing]])/('F+ , F-'!D$2-'F+ , F-'!D$3))</f>
        <v>3.3625286215233793E-2</v>
      </c>
      <c r="E1537" s="2" cm="1">
        <f t="array" ref="E1537">[1]!table_weight[Finishing]*(('F+ , F-'!E$2-[1]!tbl_gk[[#This Row],[Finishing]])/('F+ , F-'!E$2-'F+ , F-'!E$3))</f>
        <v>1.8966763005780131E-2</v>
      </c>
      <c r="F1537" s="2" cm="1">
        <f t="array" ref="F1537">[1]!table_weight[HeadingAccuracy]*(('F+ , F-'!F$2-[1]!tbl_gk[[#This Row],[HeadingAccuracy]])/('F+ , F-'!F$2-'F+ , F-'!F$3))</f>
        <v>1.1274360672166649E-2</v>
      </c>
      <c r="G1537" s="2" cm="1">
        <f t="array" ref="G1537">[1]!table_weight[ShortPassing]*(('F+ , F-'!G$2-[1]!tbl_gk[[#This Row],[ShortPassing]])/('F+ , F-'!G$2-'F+ , F-'!G$3))</f>
        <v>6.4691667001509537E-2</v>
      </c>
      <c r="H1537" s="2" cm="1">
        <f t="array" ref="H1537">[1]!table_weight[Volleys]*(('F+ , F-'!H$2-[1]!tbl_gk[[#This Row],[Volleys]])/('F+ , F-'!H$2-'F+ , F-'!H$3))</f>
        <v>1.9675665665797848E-3</v>
      </c>
      <c r="I1537" s="2" cm="1">
        <f t="array" ref="I1537">[1]!table_weight[Dribbling]*(('F+ , F-'!I$2-[1]!tbl_gk[[#This Row],[Dribbling]])/('F+ , F-'!I$2-'F+ , F-'!I$3))</f>
        <v>1.9557564431309422E-2</v>
      </c>
      <c r="J1537" s="2" cm="1">
        <f t="array" ref="J1537">[1]!table_weight[Curve]*(('F+ , F-'!J$2-[1]!tbl_gk[[#This Row],[Curve]])/('F+ , F-'!J$2-'F+ , F-'!J$3))</f>
        <v>9.295879390190295E-3</v>
      </c>
      <c r="K1537" s="2" cm="1">
        <f t="array" ref="K1537">[1]!table_weight[FKAccuracy]*(('F+ , F-'!K$2-[1]!tbl_gk[[#This Row],[FKAccuracy]])/('F+ , F-'!K$2-'F+ , F-'!K$3))</f>
        <v>9.2789777912990392E-3</v>
      </c>
      <c r="L1537" s="2" cm="1">
        <f t="array" ref="L1537">[1]!table_weight[LongPassing]*(('F+ , F-'!L$2-[1]!tbl_gk[[#This Row],[LongPassing]])/('F+ , F-'!L$2-'F+ , F-'!L$3))</f>
        <v>2.7612629103865718E-2</v>
      </c>
      <c r="M1537" s="2" cm="1">
        <f t="array" ref="M1537">[1]!table_weight[BallControl]*(('F+ , F-'!M$2-[1]!tbl_gk[[#This Row],[BallControl]])/('F+ , F-'!M$2-'F+ , F-'!M$3))</f>
        <v>1.2603763744621627E-2</v>
      </c>
      <c r="N1537" s="2" cm="1">
        <f t="array" ref="N1537">[1]!table_weight[Acceleration]*(('F+ , F-'!N$2-[1]!tbl_gk[[#This Row],[Acceleration]])/('F+ , F-'!N$2-'F+ , F-'!N$3))</f>
        <v>8.7940013242899726E-3</v>
      </c>
      <c r="O1537" s="2" cm="1">
        <f t="array" ref="O1537">[1]!table_weight[SprintSpeed]*(('F+ , F-'!O$2-[1]!tbl_gk[[#This Row],[SprintSpeed]])/('F+ , F-'!O$2-'F+ , F-'!O$3))</f>
        <v>1.2649832674170962E-2</v>
      </c>
      <c r="P1537" s="2" cm="1">
        <f t="array" ref="P1537">[1]!table_weight[Agility]*(('F+ , F-'!P$2-[1]!tbl_gk[[#This Row],[Agility]])/('F+ , F-'!P$2-'F+ , F-'!P$3))</f>
        <v>3.744354215908813E-3</v>
      </c>
      <c r="Q1537" s="2" cm="1">
        <f t="array" ref="Q1537">[1]!table_weight[Reactions]*(('F+ , F-'!Q$2-[1]!tbl_gk[[#This Row],[Reactions]])/('F+ , F-'!Q$2-'F+ , F-'!Q$3))</f>
        <v>2.2688248003176282E-3</v>
      </c>
      <c r="R1537" s="2" cm="1">
        <f t="array" ref="R1537">[1]!table_weight[Balance]*(('F+ , F-'!R$2-[1]!tbl_gk[[#This Row],[Balance]])/('F+ , F-'!R$2-'F+ , F-'!R$3))</f>
        <v>2.7939377759013465E-3</v>
      </c>
      <c r="S1537" s="2" cm="1">
        <f t="array" ref="S1537">[1]!table_weight[ShotPower]*(('F+ , F-'!S$2-[1]!tbl_gk[[#This Row],[ShotPower]])/('F+ , F-'!S$2-'F+ , F-'!S$3))</f>
        <v>7.0121023692742987E-3</v>
      </c>
      <c r="T1537" s="2" cm="1">
        <f t="array" ref="T1537">[1]!table_weight[Jumping]*(('F+ , F-'!T$2-[1]!tbl_gk[[#This Row],[Jumping]])/('F+ , F-'!T$2-'F+ , F-'!T$3))</f>
        <v>4.0359382513714759E-3</v>
      </c>
      <c r="U1537" s="2" cm="1">
        <f t="array" ref="U1537">[1]!table_weight[Stamina]*(('F+ , F-'!U$2-[1]!tbl_gk[[#This Row],[Stamina]])/('F+ , F-'!U$2-'F+ , F-'!U$3))</f>
        <v>1.6315495058735752E-2</v>
      </c>
      <c r="V1537" s="2" cm="1">
        <f t="array" ref="V1537">[1]!table_weight[Strength]*(('F+ , F-'!V$2-[1]!tbl_gk[[#This Row],[Strength]])/('F+ , F-'!V$2-'F+ , F-'!V$3))</f>
        <v>2.4845350370144969E-2</v>
      </c>
      <c r="W1537" s="2" cm="1">
        <f t="array" ref="W1537">[1]!table_weight[LongShots]*(('F+ , F-'!W$2-[1]!tbl_gk[[#This Row],[LongShots]])/('F+ , F-'!W$2-'F+ , F-'!W$3))</f>
        <v>9.86888481601568E-3</v>
      </c>
      <c r="X1537" s="2" cm="1">
        <f t="array" ref="X1537">[1]!table_weight[Aggression]*(('F+ , F-'!X$2-[1]!tbl_gk[[#This Row],[Aggression]])/('F+ , F-'!X$2-'F+ , F-'!X$3))</f>
        <v>1.5211439002129575E-2</v>
      </c>
      <c r="Y1537" s="2" cm="1">
        <f t="array" ref="Y1537">[1]!table_weight[Interceptions]*(('F+ , F-'!Y$2-[1]!tbl_gk[[#This Row],[Interceptions]])/('F+ , F-'!Y$2-'F+ , F-'!Y$3))</f>
        <v>2.3546812894353474E-2</v>
      </c>
      <c r="Z1537" s="2" cm="1">
        <f t="array" ref="Z1537">[1]!table_weight[Positioning]*(('F+ , F-'!Z$2-[1]!tbl_gk[[#This Row],[Positioning]])/('F+ , F-'!Z$2-'F+ , F-'!Z$3))</f>
        <v>2.3662238447756888E-3</v>
      </c>
      <c r="AA1537" s="2" cm="1">
        <f t="array" ref="AA1537">[1]!table_weight[Vision]*(('F+ , F-'!AA$2-[1]!tbl_gk[[#This Row],[Vision]])/('F+ , F-'!AA$2-'F+ , F-'!AA$3))</f>
        <v>2.9104553290741252E-2</v>
      </c>
      <c r="AB1537" s="2" cm="1">
        <f t="array" ref="AB1537">[1]!table_weight[Penalties]*(('F+ , F-'!AB$2-[1]!tbl_gk[[#This Row],[Penalties]])/('F+ , F-'!AB$2-'F+ , F-'!AB$3))</f>
        <v>2.3488251400346914E-3</v>
      </c>
      <c r="AC1537" s="2" cm="1">
        <f t="array" ref="AC1537">[1]!table_weight[Composure]*(('F+ , F-'!AC$2-[1]!tbl_gk[[#This Row],[Composure]])/('F+ , F-'!AC$2-'F+ , F-'!AC$3))</f>
        <v>2.134938807316428E-3</v>
      </c>
      <c r="AD1537" s="2" cm="1">
        <f t="array" ref="AD1537">[1]!table_weight[Marking]*(('F+ , F-'!AD$2-[1]!tbl_gk[[#This Row],[Marking]])/('F+ , F-'!AD$2-'F+ , F-'!AD$3))</f>
        <v>3.9437064079595283E-2</v>
      </c>
      <c r="AE1537" s="2" cm="1">
        <f t="array" ref="AE1537">[1]!table_weight[StandingTackle]*(('F+ , F-'!AE$2-[1]!tbl_gk[[#This Row],[StandingTackle]])/('F+ , F-'!AE$2-'F+ , F-'!AE$3))</f>
        <v>2.6900228972187096E-2</v>
      </c>
      <c r="AF1537" s="2" cm="1">
        <f t="array" ref="AF1537">[1]!table_weight[SlidingTackle]*(('F+ , F-'!AF$2-[1]!tbl_gk[[#This Row],[SlidingTackle]])/('F+ , F-'!AF$2-'F+ , F-'!AF$3))</f>
        <v>1.0461200155850536E-2</v>
      </c>
      <c r="AG1537" s="2" cm="1">
        <f t="array" ref="AG1537">[1]!table_weight[GKDiving]*(('F+ , F-'!AG$2-[1]!tbl_gk[[#This Row],[GKDiving]])/('F+ , F-'!AG$2-'F+ , F-'!AG$3))</f>
        <v>5.6367888652266468E-2</v>
      </c>
      <c r="AH1537" s="2" cm="1">
        <f t="array" ref="AH1537">[1]!table_weight[GKHandling]*(('F+ , F-'!AH$2-[1]!tbl_gk[[#This Row],[GKHandling]])/('F+ , F-'!AH$2-'F+ , F-'!AH$3))</f>
        <v>6.416581791246144E-2</v>
      </c>
      <c r="AI1537" s="2" cm="1">
        <f t="array" ref="AI1537">[1]!table_weight[GKKicking]*(('F+ , F-'!AI$2-[1]!tbl_gk[[#This Row],[GKKicking]])/('F+ , F-'!AI$2-'F+ , F-'!AI$3))</f>
        <v>3.2199574079707916E-2</v>
      </c>
      <c r="AJ1537" s="2" cm="1">
        <f t="array" ref="AJ1537">[1]!table_weight[GKPositioning]*(('F+ , F-'!AJ$2-[1]!tbl_gk[[#This Row],[GKPositioning]])/('F+ , F-'!AJ$2-'F+ , F-'!AJ$3))</f>
        <v>2.5227586529685691E-2</v>
      </c>
      <c r="AK1537" s="2" cm="1">
        <f t="array" ref="AK1537">[1]!table_weight[GKReflexes]*(('F+ , F-'!AK$2-[1]!tbl_gk[[#This Row],[GKReflexes]])/('F+ , F-'!AK$2-'F+ , F-'!AK$3))</f>
        <v>5.4659770814318998E-2</v>
      </c>
    </row>
    <row r="1538" spans="1:37" x14ac:dyDescent="0.55000000000000004">
      <c r="A1538" s="7">
        <f>[1]!tbl_gk[[#This Row],[ID]]</f>
        <v>258936</v>
      </c>
      <c r="B1538" s="1" cm="1">
        <f t="array" ref="B1538">[1]!table_weight[ValueEUR]*(('F+ , F-'!B$2-[1]!tbl_gk[[#This Row],[ValueEUR]])/('F+ , F-'!B$2-'F+ , F-'!B$3))</f>
        <v>2.7502027728869857E-4</v>
      </c>
      <c r="C1538" s="1" cm="1">
        <f t="array" ref="C1538">[1]!table_weight[WageEUR]*(('F+ , F-'!C$2-[1]!tbl_gk[[#This Row],[WageEUR]])/('F+ , F-'!C$2-'F+ , F-'!C$3))</f>
        <v>6.2593496495069059E-5</v>
      </c>
      <c r="D1538" s="1" cm="1">
        <f t="array" ref="D1538">[1]!table_weight[Crossing]*(('F+ , F-'!D$2-[1]!tbl_gk[[#This Row],[Crossing]])/('F+ , F-'!D$2-'F+ , F-'!D$3))</f>
        <v>3.5866971962916043E-2</v>
      </c>
      <c r="E1538" s="1" cm="1">
        <f t="array" ref="E1538">[1]!table_weight[Finishing]*(('F+ , F-'!E$2-[1]!tbl_gk[[#This Row],[Finishing]])/('F+ , F-'!E$2-'F+ , F-'!E$3))</f>
        <v>1.9965013690294877E-2</v>
      </c>
      <c r="F1538" s="1" cm="1">
        <f t="array" ref="F1538">[1]!table_weight[HeadingAccuracy]*(('F+ , F-'!F$2-[1]!tbl_gk[[#This Row],[HeadingAccuracy]])/('F+ , F-'!F$2-'F+ , F-'!F$3))</f>
        <v>1.1691929585950599E-2</v>
      </c>
      <c r="G1538" s="1" cm="1">
        <f t="array" ref="G1538">[1]!table_weight[ShortPassing]*(('F+ , F-'!G$2-[1]!tbl_gk[[#This Row],[ShortPassing]])/('F+ , F-'!G$2-'F+ , F-'!G$3))</f>
        <v>6.7504348175488213E-2</v>
      </c>
      <c r="H1538" s="1" cm="1">
        <f t="array" ref="H1538">[1]!table_weight[Volleys]*(('F+ , F-'!H$2-[1]!tbl_gk[[#This Row],[Volleys]])/('F+ , F-'!H$2-'F+ , F-'!H$3))</f>
        <v>2.0833057763785961E-3</v>
      </c>
      <c r="I1538" s="1" cm="1">
        <f t="array" ref="I1538">[1]!table_weight[Dribbling]*(('F+ , F-'!I$2-[1]!tbl_gk[[#This Row],[Dribbling]])/('F+ , F-'!I$2-'F+ , F-'!I$3))</f>
        <v>2.0535442652874894E-2</v>
      </c>
      <c r="J1538" s="1" cm="1">
        <f t="array" ref="J1538">[1]!table_weight[Curve]*(('F+ , F-'!J$2-[1]!tbl_gk[[#This Row],[Curve]])/('F+ , F-'!J$2-'F+ , F-'!J$3))</f>
        <v>9.6339113680153961E-3</v>
      </c>
      <c r="K1538" s="1" cm="1">
        <f t="array" ref="K1538">[1]!table_weight[FKAccuracy]*(('F+ , F-'!K$2-[1]!tbl_gk[[#This Row],[FKAccuracy]])/('F+ , F-'!K$2-'F+ , F-'!K$3))</f>
        <v>9.1268634012777444E-3</v>
      </c>
      <c r="L1538" s="1" cm="1">
        <f t="array" ref="L1538">[1]!table_weight[LongPassing]*(('F+ , F-'!L$2-[1]!tbl_gk[[#This Row],[LongPassing]])/('F+ , F-'!L$2-'F+ , F-'!L$3))</f>
        <v>3.0861173704320507E-2</v>
      </c>
      <c r="M1538" s="1" cm="1">
        <f t="array" ref="M1538">[1]!table_weight[BallControl]*(('F+ , F-'!M$2-[1]!tbl_gk[[#This Row],[BallControl]])/('F+ , F-'!M$2-'F+ , F-'!M$3))</f>
        <v>1.4342213916293577E-2</v>
      </c>
      <c r="N1538" s="1" cm="1">
        <f t="array" ref="N1538">[1]!table_weight[Acceleration]*(('F+ , F-'!N$2-[1]!tbl_gk[[#This Row],[Acceleration]])/('F+ , F-'!N$2-'F+ , F-'!N$3))</f>
        <v>1.0372411818393301E-2</v>
      </c>
      <c r="O1538" s="1" cm="1">
        <f t="array" ref="O1538">[1]!table_weight[SprintSpeed]*(('F+ , F-'!O$2-[1]!tbl_gk[[#This Row],[SprintSpeed]])/('F+ , F-'!O$2-'F+ , F-'!O$3))</f>
        <v>1.0400973532096125E-2</v>
      </c>
      <c r="P1538" s="1" cm="1">
        <f t="array" ref="P1538">[1]!table_weight[Agility]*(('F+ , F-'!P$2-[1]!tbl_gk[[#This Row],[Agility]])/('F+ , F-'!P$2-'F+ , F-'!P$3))</f>
        <v>3.744354215908813E-3</v>
      </c>
      <c r="Q1538" s="1" cm="1">
        <f t="array" ref="Q1538">[1]!table_weight[Reactions]*(('F+ , F-'!Q$2-[1]!tbl_gk[[#This Row],[Reactions]])/('F+ , F-'!Q$2-'F+ , F-'!Q$3))</f>
        <v>2.4235174003392843E-3</v>
      </c>
      <c r="R1538" s="1" cm="1">
        <f t="array" ref="R1538">[1]!table_weight[Balance]*(('F+ , F-'!R$2-[1]!tbl_gk[[#This Row],[Balance]])/('F+ , F-'!R$2-'F+ , F-'!R$3))</f>
        <v>2.5455877513767822E-3</v>
      </c>
      <c r="S1538" s="1" cm="1">
        <f t="array" ref="S1538">[1]!table_weight[ShotPower]*(('F+ , F-'!S$2-[1]!tbl_gk[[#This Row],[ShotPower]])/('F+ , F-'!S$2-'F+ , F-'!S$3))</f>
        <v>6.7523948741159906E-3</v>
      </c>
      <c r="T1538" s="1" cm="1">
        <f t="array" ref="T1538">[1]!table_weight[Jumping]*(('F+ , F-'!T$2-[1]!tbl_gk[[#This Row],[Jumping]])/('F+ , F-'!T$2-'F+ , F-'!T$3))</f>
        <v>4.2076803046213257E-3</v>
      </c>
      <c r="U1538" s="1" cm="1">
        <f t="array" ref="U1538">[1]!table_weight[Stamina]*(('F+ , F-'!U$2-[1]!tbl_gk[[#This Row],[Stamina]])/('F+ , F-'!U$2-'F+ , F-'!U$3))</f>
        <v>2.0609046389982E-2</v>
      </c>
      <c r="V1538" s="1" cm="1">
        <f t="array" ref="V1538">[1]!table_weight[Strength]*(('F+ , F-'!V$2-[1]!tbl_gk[[#This Row],[Strength]])/('F+ , F-'!V$2-'F+ , F-'!V$3))</f>
        <v>2.1296014602981403E-2</v>
      </c>
      <c r="W1538" s="1" cm="1">
        <f t="array" ref="W1538">[1]!table_weight[LongShots]*(('F+ , F-'!W$2-[1]!tbl_gk[[#This Row],[LongShots]])/('F+ , F-'!W$2-'F+ , F-'!W$3))</f>
        <v>9.6091773208573719E-3</v>
      </c>
      <c r="X1538" s="1" cm="1">
        <f t="array" ref="X1538">[1]!table_weight[Aggression]*(('F+ , F-'!X$2-[1]!tbl_gk[[#This Row],[Aggression]])/('F+ , F-'!X$2-'F+ , F-'!X$3))</f>
        <v>1.460298144204439E-2</v>
      </c>
      <c r="Y1538" s="1" cm="1">
        <f t="array" ref="Y1538">[1]!table_weight[Interceptions]*(('F+ , F-'!Y$2-[1]!tbl_gk[[#This Row],[Interceptions]])/('F+ , F-'!Y$2-'F+ , F-'!Y$3))</f>
        <v>2.4239366214775633E-2</v>
      </c>
      <c r="Z1538" s="1" cm="1">
        <f t="array" ref="Z1538">[1]!table_weight[Positioning]*(('F+ , F-'!Z$2-[1]!tbl_gk[[#This Row],[Positioning]])/('F+ , F-'!Z$2-'F+ , F-'!Z$3))</f>
        <v>2.0704458641787279E-3</v>
      </c>
      <c r="AA1538" s="1" cm="1">
        <f t="array" ref="AA1538">[1]!table_weight[Vision]*(('F+ , F-'!AA$2-[1]!tbl_gk[[#This Row],[Vision]])/('F+ , F-'!AA$2-'F+ , F-'!AA$3))</f>
        <v>3.478349051820296E-2</v>
      </c>
      <c r="AB1538" s="1" cm="1">
        <f t="array" ref="AB1538">[1]!table_weight[Penalties]*(('F+ , F-'!AB$2-[1]!tbl_gk[[#This Row],[Penalties]])/('F+ , F-'!AB$2-'F+ , F-'!AB$3))</f>
        <v>2.5054134827036706E-3</v>
      </c>
      <c r="AC1538" s="1" cm="1">
        <f t="array" ref="AC1538">[1]!table_weight[Composure]*(('F+ , F-'!AC$2-[1]!tbl_gk[[#This Row],[Composure]])/('F+ , F-'!AC$2-'F+ , F-'!AC$3))</f>
        <v>1.7613245160360534E-3</v>
      </c>
      <c r="AD1538" s="1" cm="1">
        <f t="array" ref="AD1538">[1]!table_weight[Marking]*(('F+ , F-'!AD$2-[1]!tbl_gk[[#This Row],[Marking]])/('F+ , F-'!AD$2-'F+ , F-'!AD$3))</f>
        <v>3.4704616390043845E-2</v>
      </c>
      <c r="AE1538" s="1" cm="1">
        <f t="array" ref="AE1538">[1]!table_weight[StandingTackle]*(('F+ , F-'!AE$2-[1]!tbl_gk[[#This Row],[StandingTackle]])/('F+ , F-'!AE$2-'F+ , F-'!AE$3))</f>
        <v>3.1383600467551613E-2</v>
      </c>
      <c r="AF1538" s="1" cm="1">
        <f t="array" ref="AF1538">[1]!table_weight[SlidingTackle]*(('F+ , F-'!AF$2-[1]!tbl_gk[[#This Row],[SlidingTackle]])/('F+ , F-'!AF$2-'F+ , F-'!AF$3))</f>
        <v>8.9667429907290316E-3</v>
      </c>
      <c r="AG1538" s="1" cm="1">
        <f t="array" ref="AG1538">[1]!table_weight[GKDiving]*(('F+ , F-'!AG$2-[1]!tbl_gk[[#This Row],[GKDiving]])/('F+ , F-'!AG$2-'F+ , F-'!AG$3))</f>
        <v>3.7578592434844307E-2</v>
      </c>
      <c r="AH1538" s="1" cm="1">
        <f t="array" ref="AH1538">[1]!table_weight[GKHandling]*(('F+ , F-'!AH$2-[1]!tbl_gk[[#This Row],[GKHandling]])/('F+ , F-'!AH$2-'F+ , F-'!AH$3))</f>
        <v>5.168913109614949E-2</v>
      </c>
      <c r="AI1538" s="1" cm="1">
        <f t="array" ref="AI1538">[1]!table_weight[GKKicking]*(('F+ , F-'!AI$2-[1]!tbl_gk[[#This Row],[GKKicking]])/('F+ , F-'!AI$2-'F+ , F-'!AI$3))</f>
        <v>3.0410708853057477E-2</v>
      </c>
      <c r="AJ1538" s="1" cm="1">
        <f t="array" ref="AJ1538">[1]!table_weight[GKPositioning]*(('F+ , F-'!AJ$2-[1]!tbl_gk[[#This Row],[GKPositioning]])/('F+ , F-'!AJ$2-'F+ , F-'!AJ$3))</f>
        <v>1.5767241581053557E-2</v>
      </c>
      <c r="AK1538" s="1" cm="1">
        <f t="array" ref="AK1538">[1]!table_weight[GKReflexes]*(('F+ , F-'!AK$2-[1]!tbl_gk[[#This Row],[GKReflexes]])/('F+ , F-'!AK$2-'F+ , F-'!AK$3))</f>
        <v>4.7371801372409796E-2</v>
      </c>
    </row>
    <row r="1539" spans="1:37" x14ac:dyDescent="0.55000000000000004">
      <c r="A1539" s="8">
        <f>[1]!tbl_gk[[#This Row],[ID]]</f>
        <v>258948</v>
      </c>
      <c r="B1539" s="2" cm="1">
        <f t="array" ref="B1539">[1]!table_weight[ValueEUR]*(('F+ , F-'!B$2-[1]!tbl_gk[[#This Row],[ValueEUR]])/('F+ , F-'!B$2-'F+ , F-'!B$3))</f>
        <v>4.9108559053458981E-4</v>
      </c>
      <c r="C1539" s="2" cm="1">
        <f t="array" ref="C1539">[1]!table_weight[WageEUR]*(('F+ , F-'!C$2-[1]!tbl_gk[[#This Row],[WageEUR]])/('F+ , F-'!C$2-'F+ , F-'!C$3))</f>
        <v>3.9120935309418161E-4</v>
      </c>
      <c r="D1539" s="2" cm="1">
        <f t="array" ref="D1539">[1]!table_weight[Crossing]*(('F+ , F-'!D$2-[1]!tbl_gk[[#This Row],[Crossing]])/('F+ , F-'!D$2-'F+ , F-'!D$3))</f>
        <v>3.3625286215233793E-2</v>
      </c>
      <c r="E1539" s="2" cm="1">
        <f t="array" ref="E1539">[1]!table_weight[Finishing]*(('F+ , F-'!E$2-[1]!tbl_gk[[#This Row],[Finishing]])/('F+ , F-'!E$2-'F+ , F-'!E$3))</f>
        <v>1.7968512321265388E-2</v>
      </c>
      <c r="F1539" s="2" cm="1">
        <f t="array" ref="F1539">[1]!table_weight[HeadingAccuracy]*(('F+ , F-'!F$2-[1]!tbl_gk[[#This Row],[HeadingAccuracy]])/('F+ , F-'!F$2-'F+ , F-'!F$3))</f>
        <v>1.08567917583827E-2</v>
      </c>
      <c r="G1539" s="2" cm="1">
        <f t="array" ref="G1539">[1]!table_weight[ShortPassing]*(('F+ , F-'!G$2-[1]!tbl_gk[[#This Row],[ShortPassing]])/('F+ , F-'!G$2-'F+ , F-'!G$3))</f>
        <v>5.9066304653552192E-2</v>
      </c>
      <c r="H1539" s="2" cm="1">
        <f t="array" ref="H1539">[1]!table_weight[Volleys]*(('F+ , F-'!H$2-[1]!tbl_gk[[#This Row],[Volleys]])/('F+ , F-'!H$2-'F+ , F-'!H$3))</f>
        <v>2.0833057763785961E-3</v>
      </c>
      <c r="I1539" s="2" cm="1">
        <f t="array" ref="I1539">[1]!table_weight[Dribbling]*(('F+ , F-'!I$2-[1]!tbl_gk[[#This Row],[Dribbling]])/('F+ , F-'!I$2-'F+ , F-'!I$3))</f>
        <v>1.7601807988178481E-2</v>
      </c>
      <c r="J1539" s="2" cm="1">
        <f t="array" ref="J1539">[1]!table_weight[Curve]*(('F+ , F-'!J$2-[1]!tbl_gk[[#This Row],[Curve]])/('F+ , F-'!J$2-'F+ , F-'!J$3))</f>
        <v>9.4648953791028455E-3</v>
      </c>
      <c r="K1539" s="2" cm="1">
        <f t="array" ref="K1539">[1]!table_weight[FKAccuracy]*(('F+ , F-'!K$2-[1]!tbl_gk[[#This Row],[FKAccuracy]])/('F+ , F-'!K$2-'F+ , F-'!K$3))</f>
        <v>9.5832065713416324E-3</v>
      </c>
      <c r="L1539" s="2" cm="1">
        <f t="array" ref="L1539">[1]!table_weight[LongPassing]*(('F+ , F-'!L$2-[1]!tbl_gk[[#This Row],[LongPassing]])/('F+ , F-'!L$2-'F+ , F-'!L$3))</f>
        <v>2.3822660403335128E-2</v>
      </c>
      <c r="M1539" s="2" cm="1">
        <f t="array" ref="M1539">[1]!table_weight[BallControl]*(('F+ , F-'!M$2-[1]!tbl_gk[[#This Row],[BallControl]])/('F+ , F-'!M$2-'F+ , F-'!M$3))</f>
        <v>1.2169151201703639E-2</v>
      </c>
      <c r="N1539" s="2" cm="1">
        <f t="array" ref="N1539">[1]!table_weight[Acceleration]*(('F+ , F-'!N$2-[1]!tbl_gk[[#This Row],[Acceleration]])/('F+ , F-'!N$2-'F+ , F-'!N$3))</f>
        <v>4.9607186957533181E-3</v>
      </c>
      <c r="O1539" s="2" cm="1">
        <f t="array" ref="O1539">[1]!table_weight[SprintSpeed]*(('F+ , F-'!O$2-[1]!tbl_gk[[#This Row],[SprintSpeed]])/('F+ , F-'!O$2-'F+ , F-'!O$3))</f>
        <v>7.0276848189838679E-3</v>
      </c>
      <c r="P1539" s="2" cm="1">
        <f t="array" ref="P1539">[1]!table_weight[Agility]*(('F+ , F-'!P$2-[1]!tbl_gk[[#This Row],[Agility]])/('F+ , F-'!P$2-'F+ , F-'!P$3))</f>
        <v>3.0422878004259103E-3</v>
      </c>
      <c r="Q1539" s="2" cm="1">
        <f t="array" ref="Q1539">[1]!table_weight[Reactions]*(('F+ , F-'!Q$2-[1]!tbl_gk[[#This Row],[Reactions]])/('F+ , F-'!Q$2-'F+ , F-'!Q$3))</f>
        <v>1.2891050001804705E-3</v>
      </c>
      <c r="R1539" s="2" cm="1">
        <f t="array" ref="R1539">[1]!table_weight[Balance]*(('F+ , F-'!R$2-[1]!tbl_gk[[#This Row],[Balance]])/('F+ , F-'!R$2-'F+ , F-'!R$3))</f>
        <v>1.1175751103605386E-3</v>
      </c>
      <c r="S1539" s="2" cm="1">
        <f t="array" ref="S1539">[1]!table_weight[ShotPower]*(('F+ , F-'!S$2-[1]!tbl_gk[[#This Row],[ShotPower]])/('F+ , F-'!S$2-'F+ , F-'!S$3))</f>
        <v>5.7135648934827617E-3</v>
      </c>
      <c r="T1539" s="2" cm="1">
        <f t="array" ref="T1539">[1]!table_weight[Jumping]*(('F+ , F-'!T$2-[1]!tbl_gk[[#This Row],[Jumping]])/('F+ , F-'!T$2-'F+ , F-'!T$3))</f>
        <v>9.4458129287417522E-4</v>
      </c>
      <c r="U1539" s="2" cm="1">
        <f t="array" ref="U1539">[1]!table_weight[Stamina]*(('F+ , F-'!U$2-[1]!tbl_gk[[#This Row],[Stamina]])/('F+ , F-'!U$2-'F+ , F-'!U$3))</f>
        <v>1.288065399373875E-2</v>
      </c>
      <c r="V1539" s="2" cm="1">
        <f t="array" ref="V1539">[1]!table_weight[Strength]*(('F+ , F-'!V$2-[1]!tbl_gk[[#This Row],[Strength]])/('F+ , F-'!V$2-'F+ , F-'!V$3))</f>
        <v>2.9282020079099427E-2</v>
      </c>
      <c r="W1539" s="2" cm="1">
        <f t="array" ref="W1539">[1]!table_weight[LongShots]*(('F+ , F-'!W$2-[1]!tbl_gk[[#This Row],[LongShots]])/('F+ , F-'!W$2-'F+ , F-'!W$3))</f>
        <v>1.0128592311173986E-2</v>
      </c>
      <c r="X1539" s="2" cm="1">
        <f t="array" ref="X1539">[1]!table_weight[Aggression]*(('F+ , F-'!X$2-[1]!tbl_gk[[#This Row],[Aggression]])/('F+ , F-'!X$2-'F+ , F-'!X$3))</f>
        <v>7.301490721022195E-3</v>
      </c>
      <c r="Y1539" s="2" cm="1">
        <f t="array" ref="Y1539">[1]!table_weight[Interceptions]*(('F+ , F-'!Y$2-[1]!tbl_gk[[#This Row],[Interceptions]])/('F+ , F-'!Y$2-'F+ , F-'!Y$3))</f>
        <v>2.4239366214775633E-2</v>
      </c>
      <c r="Z1539" s="2" cm="1">
        <f t="array" ref="Z1539">[1]!table_weight[Positioning]*(('F+ , F-'!Z$2-[1]!tbl_gk[[#This Row],[Positioning]])/('F+ , F-'!Z$2-'F+ , F-'!Z$3))</f>
        <v>2.0704458641787279E-3</v>
      </c>
      <c r="AA1539" s="2" cm="1">
        <f t="array" ref="AA1539">[1]!table_weight[Vision]*(('F+ , F-'!AA$2-[1]!tbl_gk[[#This Row],[Vision]])/('F+ , F-'!AA$2-'F+ , F-'!AA$3))</f>
        <v>1.7746678835817837E-2</v>
      </c>
      <c r="AB1539" s="2" cm="1">
        <f t="array" ref="AB1539">[1]!table_weight[Penalties]*(('F+ , F-'!AB$2-[1]!tbl_gk[[#This Row],[Penalties]])/('F+ , F-'!AB$2-'F+ , F-'!AB$3))</f>
        <v>2.153089711698467E-3</v>
      </c>
      <c r="AC1539" s="2" cm="1">
        <f t="array" ref="AC1539">[1]!table_weight[Composure]*(('F+ , F-'!AC$2-[1]!tbl_gk[[#This Row],[Composure]])/('F+ , F-'!AC$2-'F+ , F-'!AC$3))</f>
        <v>1.6012041054873211E-3</v>
      </c>
      <c r="AD1539" s="2" cm="1">
        <f t="array" ref="AD1539">[1]!table_weight[Marking]*(('F+ , F-'!AD$2-[1]!tbl_gk[[#This Row],[Marking]])/('F+ , F-'!AD$2-'F+ , F-'!AD$3))</f>
        <v>3.3127133826860035E-2</v>
      </c>
      <c r="AE1539" s="2" cm="1">
        <f t="array" ref="AE1539">[1]!table_weight[StandingTackle]*(('F+ , F-'!AE$2-[1]!tbl_gk[[#This Row],[StandingTackle]])/('F+ , F-'!AE$2-'F+ , F-'!AE$3))</f>
        <v>2.465854322450484E-2</v>
      </c>
      <c r="AF1539" s="2" cm="1">
        <f t="array" ref="AF1539">[1]!table_weight[SlidingTackle]*(('F+ , F-'!AF$2-[1]!tbl_gk[[#This Row],[SlidingTackle]])/('F+ , F-'!AF$2-'F+ , F-'!AF$3))</f>
        <v>1.120842873841129E-2</v>
      </c>
      <c r="AG1539" s="2" cm="1">
        <f t="array" ref="AG1539">[1]!table_weight[GKDiving]*(('F+ , F-'!AG$2-[1]!tbl_gk[[#This Row],[GKDiving]])/('F+ , F-'!AG$2-'F+ , F-'!AG$3))</f>
        <v>4.2702945948686719E-2</v>
      </c>
      <c r="AH1539" s="2" cm="1">
        <f t="array" ref="AH1539">[1]!table_weight[GKHandling]*(('F+ , F-'!AH$2-[1]!tbl_gk[[#This Row],[GKHandling]])/('F+ , F-'!AH$2-'F+ , F-'!AH$3))</f>
        <v>4.6341979603444362E-2</v>
      </c>
      <c r="AI1539" s="2" cm="1">
        <f t="array" ref="AI1539">[1]!table_weight[GKKicking]*(('F+ , F-'!AI$2-[1]!tbl_gk[[#This Row],[GKKicking]])/('F+ , F-'!AI$2-'F+ , F-'!AI$3))</f>
        <v>2.5938545786431375E-2</v>
      </c>
      <c r="AJ1539" s="2" cm="1">
        <f t="array" ref="AJ1539">[1]!table_weight[GKPositioning]*(('F+ , F-'!AJ$2-[1]!tbl_gk[[#This Row],[GKPositioning]])/('F+ , F-'!AJ$2-'F+ , F-'!AJ$3))</f>
        <v>1.6397931244295699E-2</v>
      </c>
      <c r="AK1539" s="2" cm="1">
        <f t="array" ref="AK1539">[1]!table_weight[GKReflexes]*(('F+ , F-'!AK$2-[1]!tbl_gk[[#This Row],[GKReflexes]])/('F+ , F-'!AK$2-'F+ , F-'!AK$3))</f>
        <v>4.3727816651455198E-2</v>
      </c>
    </row>
    <row r="1540" spans="1:37" x14ac:dyDescent="0.55000000000000004">
      <c r="A1540" s="7">
        <f>[1]!tbl_gk[[#This Row],[ID]]</f>
        <v>259003</v>
      </c>
      <c r="B1540" s="1" cm="1">
        <f t="array" ref="B1540">[1]!table_weight[ValueEUR]*(('F+ , F-'!B$2-[1]!tbl_gk[[#This Row],[ValueEUR]])/('F+ , F-'!B$2-'F+ , F-'!B$3))</f>
        <v>2.1915196057797529E-5</v>
      </c>
      <c r="C1540" s="1" cm="1">
        <f t="array" ref="C1540">[1]!table_weight[WageEUR]*(('F+ , F-'!C$2-[1]!tbl_gk[[#This Row],[WageEUR]])/('F+ , F-'!C$2-'F+ , F-'!C$3))</f>
        <v>4.6945122371301791E-5</v>
      </c>
      <c r="D1540" s="1" cm="1">
        <f t="array" ref="D1540">[1]!table_weight[Crossing]*(('F+ , F-'!D$2-[1]!tbl_gk[[#This Row],[Crossing]])/('F+ , F-'!D$2-'F+ , F-'!D$3))</f>
        <v>3.2504443341392672E-2</v>
      </c>
      <c r="E1540" s="1" cm="1">
        <f t="array" ref="E1540">[1]!table_weight[Finishing]*(('F+ , F-'!E$2-[1]!tbl_gk[[#This Row],[Finishing]])/('F+ , F-'!E$2-'F+ , F-'!E$3))</f>
        <v>1.8966763005780131E-2</v>
      </c>
      <c r="F1540" s="1" cm="1">
        <f t="array" ref="F1540">[1]!table_weight[HeadingAccuracy]*(('F+ , F-'!F$2-[1]!tbl_gk[[#This Row],[HeadingAccuracy]])/('F+ , F-'!F$2-'F+ , F-'!F$3))</f>
        <v>1.1691929585950599E-2</v>
      </c>
      <c r="G1540" s="1" cm="1">
        <f t="array" ref="G1540">[1]!table_weight[ShortPassing]*(('F+ , F-'!G$2-[1]!tbl_gk[[#This Row],[ShortPassing]])/('F+ , F-'!G$2-'F+ , F-'!G$3))</f>
        <v>5.9066304653552192E-2</v>
      </c>
      <c r="H1540" s="1" cm="1">
        <f t="array" ref="H1540">[1]!table_weight[Volleys]*(('F+ , F-'!H$2-[1]!tbl_gk[[#This Row],[Volleys]])/('F+ , F-'!H$2-'F+ , F-'!H$3))</f>
        <v>2.3147841959762173E-3</v>
      </c>
      <c r="I1540" s="1" cm="1">
        <f t="array" ref="I1540">[1]!table_weight[Dribbling]*(('F+ , F-'!I$2-[1]!tbl_gk[[#This Row],[Dribbling]])/('F+ , F-'!I$2-'F+ , F-'!I$3))</f>
        <v>1.8579686209743949E-2</v>
      </c>
      <c r="J1540" s="1" cm="1">
        <f t="array" ref="J1540">[1]!table_weight[Curve]*(('F+ , F-'!J$2-[1]!tbl_gk[[#This Row],[Curve]])/('F+ , F-'!J$2-'F+ , F-'!J$3))</f>
        <v>9.6339113680153961E-3</v>
      </c>
      <c r="K1540" s="1" cm="1">
        <f t="array" ref="K1540">[1]!table_weight[FKAccuracy]*(('F+ , F-'!K$2-[1]!tbl_gk[[#This Row],[FKAccuracy]])/('F+ , F-'!K$2-'F+ , F-'!K$3))</f>
        <v>9.4310921813203358E-3</v>
      </c>
      <c r="L1540" s="1" cm="1">
        <f t="array" ref="L1540">[1]!table_weight[LongPassing]*(('F+ , F-'!L$2-[1]!tbl_gk[[#This Row],[LongPassing]])/('F+ , F-'!L$2-'F+ , F-'!L$3))</f>
        <v>2.3822660403335128E-2</v>
      </c>
      <c r="M1540" s="1" cm="1">
        <f t="array" ref="M1540">[1]!table_weight[BallControl]*(('F+ , F-'!M$2-[1]!tbl_gk[[#This Row],[BallControl]])/('F+ , F-'!M$2-'F+ , F-'!M$3))</f>
        <v>1.4776826459211564E-2</v>
      </c>
      <c r="N1540" s="1" cm="1">
        <f t="array" ref="N1540">[1]!table_weight[Acceleration]*(('F+ , F-'!N$2-[1]!tbl_gk[[#This Row],[Acceleration]])/('F+ , F-'!N$2-'F+ , F-'!N$3))</f>
        <v>1.0597899031836633E-2</v>
      </c>
      <c r="O1540" s="1" cm="1">
        <f t="array" ref="O1540">[1]!table_weight[SprintSpeed]*(('F+ , F-'!O$2-[1]!tbl_gk[[#This Row],[SprintSpeed]])/('F+ , F-'!O$2-'F+ , F-'!O$3))</f>
        <v>1.1525403103133543E-2</v>
      </c>
      <c r="P1540" s="1" cm="1">
        <f t="array" ref="P1540">[1]!table_weight[Agility]*(('F+ , F-'!P$2-[1]!tbl_gk[[#This Row],[Agility]])/('F+ , F-'!P$2-'F+ , F-'!P$3))</f>
        <v>5.1484870468746172E-3</v>
      </c>
      <c r="Q1540" s="1" cm="1">
        <f t="array" ref="Q1540">[1]!table_weight[Reactions]*(('F+ , F-'!Q$2-[1]!tbl_gk[[#This Row],[Reactions]])/('F+ , F-'!Q$2-'F+ , F-'!Q$3))</f>
        <v>2.6813384003753784E-3</v>
      </c>
      <c r="R1540" s="1" cm="1">
        <f t="array" ref="R1540">[1]!table_weight[Balance]*(('F+ , F-'!R$2-[1]!tbl_gk[[#This Row],[Balance]])/('F+ , F-'!R$2-'F+ , F-'!R$3))</f>
        <v>1.6142751594096668E-3</v>
      </c>
      <c r="S1540" s="1" cm="1">
        <f t="array" ref="S1540">[1]!table_weight[ShotPower]*(('F+ , F-'!S$2-[1]!tbl_gk[[#This Row],[ShotPower]])/('F+ , F-'!S$2-'F+ , F-'!S$3))</f>
        <v>7.0121023692742987E-3</v>
      </c>
      <c r="T1540" s="1" cm="1">
        <f t="array" ref="T1540">[1]!table_weight[Jumping]*(('F+ , F-'!T$2-[1]!tbl_gk[[#This Row],[Jumping]])/('F+ , F-'!T$2-'F+ , F-'!T$3))</f>
        <v>2.3185177188729754E-3</v>
      </c>
      <c r="U1540" s="1" cm="1">
        <f t="array" ref="U1540">[1]!table_weight[Stamina]*(('F+ , F-'!U$2-[1]!tbl_gk[[#This Row],[Stamina]])/('F+ , F-'!U$2-'F+ , F-'!U$3))</f>
        <v>1.975033612373275E-2</v>
      </c>
      <c r="V1540" s="1" cm="1">
        <f t="array" ref="V1540">[1]!table_weight[Strength]*(('F+ , F-'!V$2-[1]!tbl_gk[[#This Row],[Strength]])/('F+ , F-'!V$2-'F+ , F-'!V$3))</f>
        <v>3.4606023729844775E-2</v>
      </c>
      <c r="W1540" s="1" cm="1">
        <f t="array" ref="W1540">[1]!table_weight[LongShots]*(('F+ , F-'!W$2-[1]!tbl_gk[[#This Row],[LongShots]])/('F+ , F-'!W$2-'F+ , F-'!W$3))</f>
        <v>9.6091773208573719E-3</v>
      </c>
      <c r="X1540" s="1" cm="1">
        <f t="array" ref="X1540">[1]!table_weight[Aggression]*(('F+ , F-'!X$2-[1]!tbl_gk[[#This Row],[Aggression]])/('F+ , F-'!X$2-'F+ , F-'!X$3))</f>
        <v>1.2169151201703659E-2</v>
      </c>
      <c r="Y1540" s="1" cm="1">
        <f t="array" ref="Y1540">[1]!table_weight[Interceptions]*(('F+ , F-'!Y$2-[1]!tbl_gk[[#This Row],[Interceptions]])/('F+ , F-'!Y$2-'F+ , F-'!Y$3))</f>
        <v>2.2854259573931314E-2</v>
      </c>
      <c r="Z1540" s="1" cm="1">
        <f t="array" ref="Z1540">[1]!table_weight[Positioning]*(('F+ , F-'!Z$2-[1]!tbl_gk[[#This Row],[Positioning]])/('F+ , F-'!Z$2-'F+ , F-'!Z$3))</f>
        <v>2.2183348544772088E-3</v>
      </c>
      <c r="AA1540" s="1" cm="1">
        <f t="array" ref="AA1540">[1]!table_weight[Vision]*(('F+ , F-'!AA$2-[1]!tbl_gk[[#This Row],[Vision]])/('F+ , F-'!AA$2-'F+ , F-'!AA$3))</f>
        <v>2.7684818983875824E-2</v>
      </c>
      <c r="AB1540" s="1" cm="1">
        <f t="array" ref="AB1540">[1]!table_weight[Penalties]*(('F+ , F-'!AB$2-[1]!tbl_gk[[#This Row],[Penalties]])/('F+ , F-'!AB$2-'F+ , F-'!AB$3))</f>
        <v>2.3879722257019362E-3</v>
      </c>
      <c r="AC1540" s="1" cm="1">
        <f t="array" ref="AC1540">[1]!table_weight[Composure]*(('F+ , F-'!AC$2-[1]!tbl_gk[[#This Row],[Composure]])/('F+ , F-'!AC$2-'F+ , F-'!AC$3))</f>
        <v>1.7079510458531426E-3</v>
      </c>
      <c r="AD1540" s="1" cm="1">
        <f t="array" ref="AD1540">[1]!table_weight[Marking]*(('F+ , F-'!AD$2-[1]!tbl_gk[[#This Row],[Marking]])/('F+ , F-'!AD$2-'F+ , F-'!AD$3))</f>
        <v>3.4704616390043845E-2</v>
      </c>
      <c r="AE1540" s="1" cm="1">
        <f t="array" ref="AE1540">[1]!table_weight[StandingTackle]*(('F+ , F-'!AE$2-[1]!tbl_gk[[#This Row],[StandingTackle]])/('F+ , F-'!AE$2-'F+ , F-'!AE$3))</f>
        <v>2.465854322450484E-2</v>
      </c>
      <c r="AF1540" s="1" cm="1">
        <f t="array" ref="AF1540">[1]!table_weight[SlidingTackle]*(('F+ , F-'!AF$2-[1]!tbl_gk[[#This Row],[SlidingTackle]])/('F+ , F-'!AF$2-'F+ , F-'!AF$3))</f>
        <v>9.7139715732897855E-3</v>
      </c>
      <c r="AG1540" s="1" cm="1">
        <f t="array" ref="AG1540">[1]!table_weight[GKDiving]*(('F+ , F-'!AG$2-[1]!tbl_gk[[#This Row],[GKDiving]])/('F+ , F-'!AG$2-'F+ , F-'!AG$3))</f>
        <v>6.320036000405635E-2</v>
      </c>
      <c r="AH1540" s="1" cm="1">
        <f t="array" ref="AH1540">[1]!table_weight[GKHandling]*(('F+ , F-'!AH$2-[1]!tbl_gk[[#This Row],[GKHandling]])/('F+ , F-'!AH$2-'F+ , F-'!AH$3))</f>
        <v>6.416581791246144E-2</v>
      </c>
      <c r="AI1540" s="1" cm="1">
        <f t="array" ref="AI1540">[1]!table_weight[GKKicking]*(('F+ , F-'!AI$2-[1]!tbl_gk[[#This Row],[GKKicking]])/('F+ , F-'!AI$2-'F+ , F-'!AI$3))</f>
        <v>3.2199574079707916E-2</v>
      </c>
      <c r="AJ1540" s="1" cm="1">
        <f t="array" ref="AJ1540">[1]!table_weight[GKPositioning]*(('F+ , F-'!AJ$2-[1]!tbl_gk[[#This Row],[GKPositioning]])/('F+ , F-'!AJ$2-'F+ , F-'!AJ$3))</f>
        <v>2.7119655519412117E-2</v>
      </c>
      <c r="AK1540" s="1" cm="1">
        <f t="array" ref="AK1540">[1]!table_weight[GKReflexes]*(('F+ , F-'!AK$2-[1]!tbl_gk[[#This Row],[GKReflexes]])/('F+ , F-'!AK$2-'F+ , F-'!AK$3))</f>
        <v>7.8345671500523906E-2</v>
      </c>
    </row>
    <row r="1541" spans="1:37" x14ac:dyDescent="0.55000000000000004">
      <c r="A1541" s="8">
        <f>[1]!tbl_gk[[#This Row],[ID]]</f>
        <v>259057</v>
      </c>
      <c r="B1541" s="2" cm="1">
        <f t="array" ref="B1541">[1]!table_weight[ValueEUR]*(('F+ , F-'!B$2-[1]!tbl_gk[[#This Row],[ValueEUR]])/('F+ , F-'!B$2-'F+ , F-'!B$3))</f>
        <v>1.2068791068449063E-4</v>
      </c>
      <c r="C1541" s="2" cm="1">
        <f t="array" ref="C1541">[1]!table_weight[WageEUR]*(('F+ , F-'!C$2-[1]!tbl_gk[[#This Row],[WageEUR]])/('F+ , F-'!C$2-'F+ , F-'!C$3))</f>
        <v>7.8241870618836323E-6</v>
      </c>
      <c r="D1541" s="2" cm="1">
        <f t="array" ref="D1541">[1]!table_weight[Crossing]*(('F+ , F-'!D$2-[1]!tbl_gk[[#This Row],[Crossing]])/('F+ , F-'!D$2-'F+ , F-'!D$3))</f>
        <v>3.3625286215233793E-2</v>
      </c>
      <c r="E1541" s="2" cm="1">
        <f t="array" ref="E1541">[1]!table_weight[Finishing]*(('F+ , F-'!E$2-[1]!tbl_gk[[#This Row],[Finishing]])/('F+ , F-'!E$2-'F+ , F-'!E$3))</f>
        <v>1.59720109522359E-2</v>
      </c>
      <c r="F1541" s="2" cm="1">
        <f t="array" ref="F1541">[1]!table_weight[HeadingAccuracy]*(('F+ , F-'!F$2-[1]!tbl_gk[[#This Row],[HeadingAccuracy]])/('F+ , F-'!F$2-'F+ , F-'!F$3))</f>
        <v>9.1865161032469011E-3</v>
      </c>
      <c r="G1541" s="2" cm="1">
        <f t="array" ref="G1541">[1]!table_weight[ShortPassing]*(('F+ , F-'!G$2-[1]!tbl_gk[[#This Row],[ShortPassing]])/('F+ , F-'!G$2-'F+ , F-'!G$3))</f>
        <v>5.2034601718605494E-2</v>
      </c>
      <c r="H1541" s="2" cm="1">
        <f t="array" ref="H1541">[1]!table_weight[Volleys]*(('F+ , F-'!H$2-[1]!tbl_gk[[#This Row],[Volleys]])/('F+ , F-'!H$2-'F+ , F-'!H$3))</f>
        <v>1.9675665665797848E-3</v>
      </c>
      <c r="I1541" s="2" cm="1">
        <f t="array" ref="I1541">[1]!table_weight[Dribbling]*(('F+ , F-'!I$2-[1]!tbl_gk[[#This Row],[Dribbling]])/('F+ , F-'!I$2-'F+ , F-'!I$3))</f>
        <v>1.8579686209743949E-2</v>
      </c>
      <c r="J1541" s="2" cm="1">
        <f t="array" ref="J1541">[1]!table_weight[Curve]*(('F+ , F-'!J$2-[1]!tbl_gk[[#This Row],[Curve]])/('F+ , F-'!J$2-'F+ , F-'!J$3))</f>
        <v>9.6339113680153961E-3</v>
      </c>
      <c r="K1541" s="2" cm="1">
        <f t="array" ref="K1541">[1]!table_weight[FKAccuracy]*(('F+ , F-'!K$2-[1]!tbl_gk[[#This Row],[FKAccuracy]])/('F+ , F-'!K$2-'F+ , F-'!K$3))</f>
        <v>9.2789777912990392E-3</v>
      </c>
      <c r="L1541" s="2" cm="1">
        <f t="array" ref="L1541">[1]!table_weight[LongPassing]*(('F+ , F-'!L$2-[1]!tbl_gk[[#This Row],[LongPassing]])/('F+ , F-'!L$2-'F+ , F-'!L$3))</f>
        <v>2.3281236303259328E-2</v>
      </c>
      <c r="M1541" s="2" cm="1">
        <f t="array" ref="M1541">[1]!table_weight[BallControl]*(('F+ , F-'!M$2-[1]!tbl_gk[[#This Row],[BallControl]])/('F+ , F-'!M$2-'F+ , F-'!M$3))</f>
        <v>1.1299926115867666E-2</v>
      </c>
      <c r="N1541" s="2" cm="1">
        <f t="array" ref="N1541">[1]!table_weight[Acceleration]*(('F+ , F-'!N$2-[1]!tbl_gk[[#This Row],[Acceleration]])/('F+ , F-'!N$2-'F+ , F-'!N$3))</f>
        <v>9.4704629646199696E-3</v>
      </c>
      <c r="O1541" s="2" cm="1">
        <f t="array" ref="O1541">[1]!table_weight[SprintSpeed]*(('F+ , F-'!O$2-[1]!tbl_gk[[#This Row],[SprintSpeed]])/('F+ , F-'!O$2-'F+ , F-'!O$3))</f>
        <v>1.0119866139336769E-2</v>
      </c>
      <c r="P1541" s="2" cm="1">
        <f t="array" ref="P1541">[1]!table_weight[Agility]*(('F+ , F-'!P$2-[1]!tbl_gk[[#This Row],[Agility]])/('F+ , F-'!P$2-'F+ , F-'!P$3))</f>
        <v>3.744354215908813E-3</v>
      </c>
      <c r="Q1541" s="2" cm="1">
        <f t="array" ref="Q1541">[1]!table_weight[Reactions]*(('F+ , F-'!Q$2-[1]!tbl_gk[[#This Row],[Reactions]])/('F+ , F-'!Q$2-'F+ , F-'!Q$3))</f>
        <v>2.0625680002887528E-3</v>
      </c>
      <c r="R1541" s="2" cm="1">
        <f t="array" ref="R1541">[1]!table_weight[Balance]*(('F+ , F-'!R$2-[1]!tbl_gk[[#This Row],[Balance]])/('F+ , F-'!R$2-'F+ , F-'!R$3))</f>
        <v>2.4214127391145E-3</v>
      </c>
      <c r="S1541" s="2" cm="1">
        <f t="array" ref="S1541">[1]!table_weight[ShotPower]*(('F+ , F-'!S$2-[1]!tbl_gk[[#This Row],[ShotPower]])/('F+ , F-'!S$2-'F+ , F-'!S$3))</f>
        <v>7.5315173595909123E-3</v>
      </c>
      <c r="T1541" s="2" cm="1">
        <f t="array" ref="T1541">[1]!table_weight[Jumping]*(('F+ , F-'!T$2-[1]!tbl_gk[[#This Row],[Jumping]])/('F+ , F-'!T$2-'F+ , F-'!T$3))</f>
        <v>3.8641961981216257E-3</v>
      </c>
      <c r="U1541" s="2" cm="1">
        <f t="array" ref="U1541">[1]!table_weight[Stamina]*(('F+ , F-'!U$2-[1]!tbl_gk[[#This Row],[Stamina]])/('F+ , F-'!U$2-'F+ , F-'!U$3))</f>
        <v>2.57613079874775E-2</v>
      </c>
      <c r="V1541" s="2" cm="1">
        <f t="array" ref="V1541">[1]!table_weight[Strength]*(('F+ , F-'!V$2-[1]!tbl_gk[[#This Row],[Strength]])/('F+ , F-'!V$2-'F+ , F-'!V$3))</f>
        <v>1.5084677010445158E-2</v>
      </c>
      <c r="W1541" s="2" cm="1">
        <f t="array" ref="W1541">[1]!table_weight[LongShots]*(('F+ , F-'!W$2-[1]!tbl_gk[[#This Row],[LongShots]])/('F+ , F-'!W$2-'F+ , F-'!W$3))</f>
        <v>8.8300548353824494E-3</v>
      </c>
      <c r="X1541" s="2" cm="1">
        <f t="array" ref="X1541">[1]!table_weight[Aggression]*(('F+ , F-'!X$2-[1]!tbl_gk[[#This Row],[Aggression]])/('F+ , F-'!X$2-'F+ , F-'!X$3))</f>
        <v>1.460298144204439E-2</v>
      </c>
      <c r="Y1541" s="2" cm="1">
        <f t="array" ref="Y1541">[1]!table_weight[Interceptions]*(('F+ , F-'!Y$2-[1]!tbl_gk[[#This Row],[Interceptions]])/('F+ , F-'!Y$2-'F+ , F-'!Y$3))</f>
        <v>2.0084046292242669E-2</v>
      </c>
      <c r="Z1541" s="2" cm="1">
        <f t="array" ref="Z1541">[1]!table_weight[Positioning]*(('F+ , F-'!Z$2-[1]!tbl_gk[[#This Row],[Positioning]])/('F+ , F-'!Z$2-'F+ , F-'!Z$3))</f>
        <v>1.3310009126863251E-3</v>
      </c>
      <c r="AA1541" s="2" cm="1">
        <f t="array" ref="AA1541">[1]!table_weight[Vision]*(('F+ , F-'!AA$2-[1]!tbl_gk[[#This Row],[Vision]])/('F+ , F-'!AA$2-'F+ , F-'!AA$3))</f>
        <v>3.1944021904472104E-2</v>
      </c>
      <c r="AB1541" s="2" cm="1">
        <f t="array" ref="AB1541">[1]!table_weight[Penalties]*(('F+ , F-'!AB$2-[1]!tbl_gk[[#This Row],[Penalties]])/('F+ , F-'!AB$2-'F+ , F-'!AB$3))</f>
        <v>2.4662663970364263E-3</v>
      </c>
      <c r="AC1541" s="2" cm="1">
        <f t="array" ref="AC1541">[1]!table_weight[Composure]*(('F+ , F-'!AC$2-[1]!tbl_gk[[#This Row],[Composure]])/('F+ , F-'!AC$2-'F+ , F-'!AC$3))</f>
        <v>2.0815653371335178E-3</v>
      </c>
      <c r="AD1541" s="2" cm="1">
        <f t="array" ref="AD1541">[1]!table_weight[Marking]*(('F+ , F-'!AD$2-[1]!tbl_gk[[#This Row],[Marking]])/('F+ , F-'!AD$2-'F+ , F-'!AD$3))</f>
        <v>3.1549651263676225E-2</v>
      </c>
      <c r="AE1541" s="2" cm="1">
        <f t="array" ref="AE1541">[1]!table_weight[StandingTackle]*(('F+ , F-'!AE$2-[1]!tbl_gk[[#This Row],[StandingTackle]])/('F+ , F-'!AE$2-'F+ , F-'!AE$3))</f>
        <v>6.7250572430467741E-3</v>
      </c>
      <c r="AF1541" s="2" cm="1">
        <f t="array" ref="AF1541">[1]!table_weight[SlidingTackle]*(('F+ , F-'!AF$2-[1]!tbl_gk[[#This Row],[SlidingTackle]])/('F+ , F-'!AF$2-'F+ , F-'!AF$3))</f>
        <v>4.4833714953645158E-3</v>
      </c>
      <c r="AG1541" s="2" cm="1">
        <f t="array" ref="AG1541">[1]!table_weight[GKDiving]*(('F+ , F-'!AG$2-[1]!tbl_gk[[#This Row],[GKDiving]])/('F+ , F-'!AG$2-'F+ , F-'!AG$3))</f>
        <v>5.6367888652266468E-2</v>
      </c>
      <c r="AH1541" s="2" cm="1">
        <f t="array" ref="AH1541">[1]!table_weight[GKHandling]*(('F+ , F-'!AH$2-[1]!tbl_gk[[#This Row],[GKHandling]])/('F+ , F-'!AH$2-'F+ , F-'!AH$3))</f>
        <v>5.7036282588854605E-2</v>
      </c>
      <c r="AI1541" s="2" cm="1">
        <f t="array" ref="AI1541">[1]!table_weight[GKKicking]*(('F+ , F-'!AI$2-[1]!tbl_gk[[#This Row],[GKKicking]])/('F+ , F-'!AI$2-'F+ , F-'!AI$3))</f>
        <v>3.3988439306358358E-2</v>
      </c>
      <c r="AJ1541" s="2" cm="1">
        <f t="array" ref="AJ1541">[1]!table_weight[GKPositioning]*(('F+ , F-'!AJ$2-[1]!tbl_gk[[#This Row],[GKPositioning]])/('F+ , F-'!AJ$2-'F+ , F-'!AJ$3))</f>
        <v>2.0182069223748555E-2</v>
      </c>
      <c r="AK1541" s="2" cm="1">
        <f t="array" ref="AK1541">[1]!table_weight[GKReflexes]*(('F+ , F-'!AK$2-[1]!tbl_gk[[#This Row],[GKReflexes]])/('F+ , F-'!AK$2-'F+ , F-'!AK$3))</f>
        <v>5.8303755535273602E-2</v>
      </c>
    </row>
    <row r="1542" spans="1:37" x14ac:dyDescent="0.55000000000000004">
      <c r="A1542" s="7">
        <f>[1]!tbl_gk[[#This Row],[ID]]</f>
        <v>259065</v>
      </c>
      <c r="B1542" s="1" cm="1">
        <f t="array" ref="B1542">[1]!table_weight[ValueEUR]*(('F+ , F-'!B$2-[1]!tbl_gk[[#This Row],[ValueEUR]])/('F+ , F-'!B$2-'F+ , F-'!B$3))</f>
        <v>6.7628443045963937E-4</v>
      </c>
      <c r="C1542" s="1" cm="1">
        <f t="array" ref="C1542">[1]!table_weight[WageEUR]*(('F+ , F-'!C$2-[1]!tbl_gk[[#This Row],[WageEUR]])/('F+ , F-'!C$2-'F+ , F-'!C$3))</f>
        <v>2.4254979891839262E-3</v>
      </c>
      <c r="D1542" s="1" cm="1">
        <f t="array" ref="D1542">[1]!table_weight[Crossing]*(('F+ , F-'!D$2-[1]!tbl_gk[[#This Row],[Crossing]])/('F+ , F-'!D$2-'F+ , F-'!D$3))</f>
        <v>3.3625286215233793E-2</v>
      </c>
      <c r="E1542" s="1" cm="1">
        <f t="array" ref="E1542">[1]!table_weight[Finishing]*(('F+ , F-'!E$2-[1]!tbl_gk[[#This Row],[Finishing]])/('F+ , F-'!E$2-'F+ , F-'!E$3))</f>
        <v>2.1961515059324362E-2</v>
      </c>
      <c r="F1542" s="1" cm="1">
        <f t="array" ref="F1542">[1]!table_weight[HeadingAccuracy]*(('F+ , F-'!F$2-[1]!tbl_gk[[#This Row],[HeadingAccuracy]])/('F+ , F-'!F$2-'F+ , F-'!F$3))</f>
        <v>1.1274360672166649E-2</v>
      </c>
      <c r="G1542" s="1" cm="1">
        <f t="array" ref="G1542">[1]!table_weight[ShortPassing]*(('F+ , F-'!G$2-[1]!tbl_gk[[#This Row],[ShortPassing]])/('F+ , F-'!G$2-'F+ , F-'!G$3))</f>
        <v>5.7659964066562854E-2</v>
      </c>
      <c r="H1542" s="1" cm="1">
        <f t="array" ref="H1542">[1]!table_weight[Volleys]*(('F+ , F-'!H$2-[1]!tbl_gk[[#This Row],[Volleys]])/('F+ , F-'!H$2-'F+ , F-'!H$3))</f>
        <v>2.4305234057750281E-3</v>
      </c>
      <c r="I1542" s="1" cm="1">
        <f t="array" ref="I1542">[1]!table_weight[Dribbling]*(('F+ , F-'!I$2-[1]!tbl_gk[[#This Row],[Dribbling]])/('F+ , F-'!I$2-'F+ , F-'!I$3))</f>
        <v>2.4446955539136776E-2</v>
      </c>
      <c r="J1542" s="1" cm="1">
        <f t="array" ref="J1542">[1]!table_weight[Curve]*(('F+ , F-'!J$2-[1]!tbl_gk[[#This Row],[Curve]])/('F+ , F-'!J$2-'F+ , F-'!J$3))</f>
        <v>9.9719433458404991E-3</v>
      </c>
      <c r="K1542" s="1" cm="1">
        <f t="array" ref="K1542">[1]!table_weight[FKAccuracy]*(('F+ , F-'!K$2-[1]!tbl_gk[[#This Row],[FKAccuracy]])/('F+ , F-'!K$2-'F+ , F-'!K$3))</f>
        <v>8.5184058411925615E-3</v>
      </c>
      <c r="L1542" s="1" cm="1">
        <f t="array" ref="L1542">[1]!table_weight[LongPassing]*(('F+ , F-'!L$2-[1]!tbl_gk[[#This Row],[LongPassing]])/('F+ , F-'!L$2-'F+ , F-'!L$3))</f>
        <v>2.5446932703562523E-2</v>
      </c>
      <c r="M1542" s="1" cm="1">
        <f t="array" ref="M1542">[1]!table_weight[BallControl]*(('F+ , F-'!M$2-[1]!tbl_gk[[#This Row],[BallControl]])/('F+ , F-'!M$2-'F+ , F-'!M$3))</f>
        <v>5.2153505150158456E-3</v>
      </c>
      <c r="N1542" s="1" cm="1">
        <f t="array" ref="N1542">[1]!table_weight[Acceleration]*(('F+ , F-'!N$2-[1]!tbl_gk[[#This Row],[Acceleration]])/('F+ , F-'!N$2-'F+ , F-'!N$3))</f>
        <v>4.0587698419799877E-3</v>
      </c>
      <c r="O1542" s="1" cm="1">
        <f t="array" ref="O1542">[1]!table_weight[SprintSpeed]*(('F+ , F-'!O$2-[1]!tbl_gk[[#This Row],[SprintSpeed]])/('F+ , F-'!O$2-'F+ , F-'!O$3))</f>
        <v>6.4654700334651587E-3</v>
      </c>
      <c r="P1542" s="1" cm="1">
        <f t="array" ref="P1542">[1]!table_weight[Agility]*(('F+ , F-'!P$2-[1]!tbl_gk[[#This Row],[Agility]])/('F+ , F-'!P$2-'F+ , F-'!P$3))</f>
        <v>1.6381549694601055E-3</v>
      </c>
      <c r="Q1542" s="1" cm="1">
        <f t="array" ref="Q1542">[1]!table_weight[Reactions]*(('F+ , F-'!Q$2-[1]!tbl_gk[[#This Row],[Reactions]])/('F+ , F-'!Q$2-'F+ , F-'!Q$3))</f>
        <v>1.2891050001804705E-3</v>
      </c>
      <c r="R1542" s="1" cm="1">
        <f t="array" ref="R1542">[1]!table_weight[Balance]*(('F+ , F-'!R$2-[1]!tbl_gk[[#This Row],[Balance]])/('F+ , F-'!R$2-'F+ , F-'!R$3))</f>
        <v>1.4901001471473846E-3</v>
      </c>
      <c r="S1542" s="1" cm="1">
        <f t="array" ref="S1542">[1]!table_weight[ShotPower]*(('F+ , F-'!S$2-[1]!tbl_gk[[#This Row],[ShotPower]])/('F+ , F-'!S$2-'F+ , F-'!S$3))</f>
        <v>4.93444240800784E-3</v>
      </c>
      <c r="T1542" s="1" cm="1">
        <f t="array" ref="T1542">[1]!table_weight[Jumping]*(('F+ , F-'!T$2-[1]!tbl_gk[[#This Row],[Jumping]])/('F+ , F-'!T$2-'F+ , F-'!T$3))</f>
        <v>1.7174205324985003E-3</v>
      </c>
      <c r="U1542" s="1" cm="1">
        <f t="array" ref="U1542">[1]!table_weight[Stamina]*(('F+ , F-'!U$2-[1]!tbl_gk[[#This Row],[Stamina]])/('F+ , F-'!U$2-'F+ , F-'!U$3))</f>
        <v>2.0609046389982E-2</v>
      </c>
      <c r="V1542" s="1" cm="1">
        <f t="array" ref="V1542">[1]!table_weight[Strength]*(('F+ , F-'!V$2-[1]!tbl_gk[[#This Row],[Strength]])/('F+ , F-'!V$2-'F+ , F-'!V$3))</f>
        <v>4.1704695264171907E-2</v>
      </c>
      <c r="W1542" s="1" cm="1">
        <f t="array" ref="W1542">[1]!table_weight[LongShots]*(('F+ , F-'!W$2-[1]!tbl_gk[[#This Row],[LongShots]])/('F+ , F-'!W$2-'F+ , F-'!W$3))</f>
        <v>9.3494698256990638E-3</v>
      </c>
      <c r="X1542" s="1" cm="1">
        <f t="array" ref="X1542">[1]!table_weight[Aggression]*(('F+ , F-'!X$2-[1]!tbl_gk[[#This Row],[Aggression]])/('F+ , F-'!X$2-'F+ , F-'!X$3))</f>
        <v>1.3386066321874024E-2</v>
      </c>
      <c r="Y1542" s="1" cm="1">
        <f t="array" ref="Y1542">[1]!table_weight[Interceptions]*(('F+ , F-'!Y$2-[1]!tbl_gk[[#This Row],[Interceptions]])/('F+ , F-'!Y$2-'F+ , F-'!Y$3))</f>
        <v>2.5624472855619959E-2</v>
      </c>
      <c r="Z1542" s="1" cm="1">
        <f t="array" ref="Z1542">[1]!table_weight[Positioning]*(('F+ , F-'!Z$2-[1]!tbl_gk[[#This Row],[Positioning]])/('F+ , F-'!Z$2-'F+ , F-'!Z$3))</f>
        <v>1.9225568738802474E-3</v>
      </c>
      <c r="AA1542" s="1" cm="1">
        <f t="array" ref="AA1542">[1]!table_weight[Vision]*(('F+ , F-'!AA$2-[1]!tbl_gk[[#This Row],[Vision]])/('F+ , F-'!AA$2-'F+ , F-'!AA$3))</f>
        <v>1.9876280296115975E-2</v>
      </c>
      <c r="AB1542" s="1" cm="1">
        <f t="array" ref="AB1542">[1]!table_weight[Penalties]*(('F+ , F-'!AB$2-[1]!tbl_gk[[#This Row],[Penalties]])/('F+ , F-'!AB$2-'F+ , F-'!AB$3))</f>
        <v>2.3096780543674466E-3</v>
      </c>
      <c r="AC1542" s="1" cm="1">
        <f t="array" ref="AC1542">[1]!table_weight[Composure]*(('F+ , F-'!AC$2-[1]!tbl_gk[[#This Row],[Composure]])/('F+ , F-'!AC$2-'F+ , F-'!AC$3))</f>
        <v>2.5619265687797138E-3</v>
      </c>
      <c r="AD1542" s="1" cm="1">
        <f t="array" ref="AD1542">[1]!table_weight[Marking]*(('F+ , F-'!AD$2-[1]!tbl_gk[[#This Row],[Marking]])/('F+ , F-'!AD$2-'F+ , F-'!AD$3))</f>
        <v>3.7859581516411465E-2</v>
      </c>
      <c r="AE1542" s="1" cm="1">
        <f t="array" ref="AE1542">[1]!table_weight[StandingTackle]*(('F+ , F-'!AE$2-[1]!tbl_gk[[#This Row],[StandingTackle]])/('F+ , F-'!AE$2-'F+ , F-'!AE$3))</f>
        <v>2.6900228972187096E-2</v>
      </c>
      <c r="AF1542" s="1" cm="1">
        <f t="array" ref="AF1542">[1]!table_weight[SlidingTackle]*(('F+ , F-'!AF$2-[1]!tbl_gk[[#This Row],[SlidingTackle]])/('F+ , F-'!AF$2-'F+ , F-'!AF$3))</f>
        <v>7.4722858256075263E-3</v>
      </c>
      <c r="AG1542" s="1" cm="1">
        <f t="array" ref="AG1542">[1]!table_weight[GKDiving]*(('F+ , F-'!AG$2-[1]!tbl_gk[[#This Row],[GKDiving]])/('F+ , F-'!AG$2-'F+ , F-'!AG$3))</f>
        <v>4.2702945948686719E-2</v>
      </c>
      <c r="AH1542" s="1" cm="1">
        <f t="array" ref="AH1542">[1]!table_weight[GKHandling]*(('F+ , F-'!AH$2-[1]!tbl_gk[[#This Row],[GKHandling]])/('F+ , F-'!AH$2-'F+ , F-'!AH$3))</f>
        <v>3.7430060448935834E-2</v>
      </c>
      <c r="AI1542" s="1" cm="1">
        <f t="array" ref="AI1542">[1]!table_weight[GKKicking]*(('F+ , F-'!AI$2-[1]!tbl_gk[[#This Row],[GKKicking]])/('F+ , F-'!AI$2-'F+ , F-'!AI$3))</f>
        <v>2.2360815333130498E-2</v>
      </c>
      <c r="AJ1542" s="1" cm="1">
        <f t="array" ref="AJ1542">[1]!table_weight[GKPositioning]*(('F+ , F-'!AJ$2-[1]!tbl_gk[[#This Row],[GKPositioning]])/('F+ , F-'!AJ$2-'F+ , F-'!AJ$3))</f>
        <v>1.5767241581053557E-2</v>
      </c>
      <c r="AK1542" s="1" cm="1">
        <f t="array" ref="AK1542">[1]!table_weight[GKReflexes]*(('F+ , F-'!AK$2-[1]!tbl_gk[[#This Row],[GKReflexes]])/('F+ , F-'!AK$2-'F+ , F-'!AK$3))</f>
        <v>4.7371801372409796E-2</v>
      </c>
    </row>
    <row r="1543" spans="1:37" x14ac:dyDescent="0.55000000000000004">
      <c r="A1543" s="8">
        <f>[1]!tbl_gk[[#This Row],[ID]]</f>
        <v>259067</v>
      </c>
      <c r="B1543" s="2" cm="1">
        <f t="array" ref="B1543">[1]!table_weight[ValueEUR]*(('F+ , F-'!B$2-[1]!tbl_gk[[#This Row],[ValueEUR]])/('F+ , F-'!B$2-'F+ , F-'!B$3))</f>
        <v>2.518704222980674E-4</v>
      </c>
      <c r="C1543" s="2" cm="1">
        <f t="array" ref="C1543">[1]!table_weight[WageEUR]*(('F+ , F-'!C$2-[1]!tbl_gk[[#This Row],[WageEUR]])/('F+ , F-'!C$2-'F+ , F-'!C$3))</f>
        <v>2.3472561185650898E-4</v>
      </c>
      <c r="D1543" s="2" cm="1">
        <f t="array" ref="D1543">[1]!table_weight[Crossing]*(('F+ , F-'!D$2-[1]!tbl_gk[[#This Row],[Crossing]])/('F+ , F-'!D$2-'F+ , F-'!D$3))</f>
        <v>3.6987814836757178E-2</v>
      </c>
      <c r="E1543" s="2" cm="1">
        <f t="array" ref="E1543">[1]!table_weight[Finishing]*(('F+ , F-'!E$2-[1]!tbl_gk[[#This Row],[Finishing]])/('F+ , F-'!E$2-'F+ , F-'!E$3))</f>
        <v>1.9965013690294877E-2</v>
      </c>
      <c r="F1543" s="2" cm="1">
        <f t="array" ref="F1543">[1]!table_weight[HeadingAccuracy]*(('F+ , F-'!F$2-[1]!tbl_gk[[#This Row],[HeadingAccuracy]])/('F+ , F-'!F$2-'F+ , F-'!F$3))</f>
        <v>1.0439222844598752E-2</v>
      </c>
      <c r="G1543" s="2" cm="1">
        <f t="array" ref="G1543">[1]!table_weight[ShortPassing]*(('F+ , F-'!G$2-[1]!tbl_gk[[#This Row],[ShortPassing]])/('F+ , F-'!G$2-'F+ , F-'!G$3))</f>
        <v>3.6564855261722783E-2</v>
      </c>
      <c r="H1543" s="2" cm="1">
        <f t="array" ref="H1543">[1]!table_weight[Volleys]*(('F+ , F-'!H$2-[1]!tbl_gk[[#This Row],[Volleys]])/('F+ , F-'!H$2-'F+ , F-'!H$3))</f>
        <v>1.9675665665797848E-3</v>
      </c>
      <c r="I1543" s="2" cm="1">
        <f t="array" ref="I1543">[1]!table_weight[Dribbling]*(('F+ , F-'!I$2-[1]!tbl_gk[[#This Row],[Dribbling]])/('F+ , F-'!I$2-'F+ , F-'!I$3))</f>
        <v>1.7601807988178481E-2</v>
      </c>
      <c r="J1543" s="2" cm="1">
        <f t="array" ref="J1543">[1]!table_weight[Curve]*(('F+ , F-'!J$2-[1]!tbl_gk[[#This Row],[Curve]])/('F+ , F-'!J$2-'F+ , F-'!J$3))</f>
        <v>9.9719433458404991E-3</v>
      </c>
      <c r="K1543" s="2" cm="1">
        <f t="array" ref="K1543">[1]!table_weight[FKAccuracy]*(('F+ , F-'!K$2-[1]!tbl_gk[[#This Row],[FKAccuracy]])/('F+ , F-'!K$2-'F+ , F-'!K$3))</f>
        <v>9.4310921813203358E-3</v>
      </c>
      <c r="L1543" s="2" cm="1">
        <f t="array" ref="L1543">[1]!table_weight[LongPassing]*(('F+ , F-'!L$2-[1]!tbl_gk[[#This Row],[LongPassing]])/('F+ , F-'!L$2-'F+ , F-'!L$3))</f>
        <v>1.8949843502652941E-2</v>
      </c>
      <c r="M1543" s="2" cm="1">
        <f t="array" ref="M1543">[1]!table_weight[BallControl]*(('F+ , F-'!M$2-[1]!tbl_gk[[#This Row],[BallControl]])/('F+ , F-'!M$2-'F+ , F-'!M$3))</f>
        <v>1.2169151201703639E-2</v>
      </c>
      <c r="N1543" s="2" cm="1">
        <f t="array" ref="N1543">[1]!table_weight[Acceleration]*(('F+ , F-'!N$2-[1]!tbl_gk[[#This Row],[Acceleration]])/('F+ , F-'!N$2-'F+ , F-'!N$3))</f>
        <v>7.8920524705166431E-3</v>
      </c>
      <c r="O1543" s="2" cm="1">
        <f t="array" ref="O1543">[1]!table_weight[SprintSpeed]*(('F+ , F-'!O$2-[1]!tbl_gk[[#This Row],[SprintSpeed]])/('F+ , F-'!O$2-'F+ , F-'!O$3))</f>
        <v>1.0119866139336769E-2</v>
      </c>
      <c r="P1543" s="2" cm="1">
        <f t="array" ref="P1543">[1]!table_weight[Agility]*(('F+ , F-'!P$2-[1]!tbl_gk[[#This Row],[Agility]])/('F+ , F-'!P$2-'F+ , F-'!P$3))</f>
        <v>4.5634317006388652E-3</v>
      </c>
      <c r="Q1543" s="2" cm="1">
        <f t="array" ref="Q1543">[1]!table_weight[Reactions]*(('F+ , F-'!Q$2-[1]!tbl_gk[[#This Row],[Reactions]])/('F+ , F-'!Q$2-'F+ , F-'!Q$3))</f>
        <v>1.4953618002093458E-3</v>
      </c>
      <c r="R1543" s="2" cm="1">
        <f t="array" ref="R1543">[1]!table_weight[Balance]*(('F+ , F-'!R$2-[1]!tbl_gk[[#This Row],[Balance]])/('F+ , F-'!R$2-'F+ , F-'!R$3))</f>
        <v>2.2351502207210773E-3</v>
      </c>
      <c r="S1543" s="2" cm="1">
        <f t="array" ref="S1543">[1]!table_weight[ShotPower]*(('F+ , F-'!S$2-[1]!tbl_gk[[#This Row],[ShotPower]])/('F+ , F-'!S$2-'F+ , F-'!S$3))</f>
        <v>5.7135648934827617E-3</v>
      </c>
      <c r="T1543" s="2" cm="1">
        <f t="array" ref="T1543">[1]!table_weight[Jumping]*(('F+ , F-'!T$2-[1]!tbl_gk[[#This Row],[Jumping]])/('F+ , F-'!T$2-'F+ , F-'!T$3))</f>
        <v>2.6620018253726754E-3</v>
      </c>
      <c r="U1543" s="2" cm="1">
        <f t="array" ref="U1543">[1]!table_weight[Stamina]*(('F+ , F-'!U$2-[1]!tbl_gk[[#This Row],[Stamina]])/('F+ , F-'!U$2-'F+ , F-'!U$3))</f>
        <v>2.0609046389982E-2</v>
      </c>
      <c r="V1543" s="2" cm="1">
        <f t="array" ref="V1543">[1]!table_weight[Strength]*(('F+ , F-'!V$2-[1]!tbl_gk[[#This Row],[Strength]])/('F+ , F-'!V$2-'F+ , F-'!V$3))</f>
        <v>2.4845350370144969E-2</v>
      </c>
      <c r="W1543" s="2" cm="1">
        <f t="array" ref="W1543">[1]!table_weight[LongShots]*(('F+ , F-'!W$2-[1]!tbl_gk[[#This Row],[LongShots]])/('F+ , F-'!W$2-'F+ , F-'!W$3))</f>
        <v>9.6091773208573719E-3</v>
      </c>
      <c r="X1543" s="2" cm="1">
        <f t="array" ref="X1543">[1]!table_weight[Aggression]*(('F+ , F-'!X$2-[1]!tbl_gk[[#This Row],[Aggression]])/('F+ , F-'!X$2-'F+ , F-'!X$3))</f>
        <v>1.460298144204439E-2</v>
      </c>
      <c r="Y1543" s="2" cm="1">
        <f t="array" ref="Y1543">[1]!table_weight[Interceptions]*(('F+ , F-'!Y$2-[1]!tbl_gk[[#This Row],[Interceptions]])/('F+ , F-'!Y$2-'F+ , F-'!Y$3))</f>
        <v>2.1469152933086991E-2</v>
      </c>
      <c r="Z1543" s="2" cm="1">
        <f t="array" ref="Z1543">[1]!table_weight[Positioning]*(('F+ , F-'!Z$2-[1]!tbl_gk[[#This Row],[Positioning]])/('F+ , F-'!Z$2-'F+ , F-'!Z$3))</f>
        <v>2.0704458641787279E-3</v>
      </c>
      <c r="AA1543" s="2" cm="1">
        <f t="array" ref="AA1543">[1]!table_weight[Vision]*(('F+ , F-'!AA$2-[1]!tbl_gk[[#This Row],[Vision]])/('F+ , F-'!AA$2-'F+ , F-'!AA$3))</f>
        <v>9.2282729946252754E-3</v>
      </c>
      <c r="AB1543" s="2" cm="1">
        <f t="array" ref="AB1543">[1]!table_weight[Penalties]*(('F+ , F-'!AB$2-[1]!tbl_gk[[#This Row],[Penalties]])/('F+ , F-'!AB$2-'F+ , F-'!AB$3))</f>
        <v>2.3488251400346914E-3</v>
      </c>
      <c r="AC1543" s="2" cm="1">
        <f t="array" ref="AC1543">[1]!table_weight[Composure]*(('F+ , F-'!AC$2-[1]!tbl_gk[[#This Row],[Composure]])/('F+ , F-'!AC$2-'F+ , F-'!AC$3))</f>
        <v>1.3343367545727675E-3</v>
      </c>
      <c r="AD1543" s="2" cm="1">
        <f t="array" ref="AD1543">[1]!table_weight[Marking]*(('F+ , F-'!AD$2-[1]!tbl_gk[[#This Row],[Marking]])/('F+ , F-'!AD$2-'F+ , F-'!AD$3))</f>
        <v>3.6282098953227655E-2</v>
      </c>
      <c r="AE1543" s="2" cm="1">
        <f t="array" ref="AE1543">[1]!table_weight[StandingTackle]*(('F+ , F-'!AE$2-[1]!tbl_gk[[#This Row],[StandingTackle]])/('F+ , F-'!AE$2-'F+ , F-'!AE$3))</f>
        <v>2.6900228972187096E-2</v>
      </c>
      <c r="AF1543" s="2" cm="1">
        <f t="array" ref="AF1543">[1]!table_weight[SlidingTackle]*(('F+ , F-'!AF$2-[1]!tbl_gk[[#This Row],[SlidingTackle]])/('F+ , F-'!AF$2-'F+ , F-'!AF$3))</f>
        <v>8.9667429907290316E-3</v>
      </c>
      <c r="AG1543" s="2" cm="1">
        <f t="array" ref="AG1543">[1]!table_weight[GKDiving]*(('F+ , F-'!AG$2-[1]!tbl_gk[[#This Row],[GKDiving]])/('F+ , F-'!AG$2-'F+ , F-'!AG$3))</f>
        <v>4.2702945948686719E-2</v>
      </c>
      <c r="AH1543" s="2" cm="1">
        <f t="array" ref="AH1543">[1]!table_weight[GKHandling]*(('F+ , F-'!AH$2-[1]!tbl_gk[[#This Row],[GKHandling]])/('F+ , F-'!AH$2-'F+ , F-'!AH$3))</f>
        <v>4.8124363434346076E-2</v>
      </c>
      <c r="AI1543" s="2" cm="1">
        <f t="array" ref="AI1543">[1]!table_weight[GKKicking]*(('F+ , F-'!AI$2-[1]!tbl_gk[[#This Row],[GKKicking]])/('F+ , F-'!AI$2-'F+ , F-'!AI$3))</f>
        <v>2.5938545786431375E-2</v>
      </c>
      <c r="AJ1543" s="2" cm="1">
        <f t="array" ref="AJ1543">[1]!table_weight[GKPositioning]*(('F+ , F-'!AJ$2-[1]!tbl_gk[[#This Row],[GKPositioning]])/('F+ , F-'!AJ$2-'F+ , F-'!AJ$3))</f>
        <v>1.6397931244295699E-2</v>
      </c>
      <c r="AK1543" s="2" cm="1">
        <f t="array" ref="AK1543">[1]!table_weight[GKReflexes]*(('F+ , F-'!AK$2-[1]!tbl_gk[[#This Row],[GKReflexes]])/('F+ , F-'!AK$2-'F+ , F-'!AK$3))</f>
        <v>4.1905824290977896E-2</v>
      </c>
    </row>
    <row r="1544" spans="1:37" x14ac:dyDescent="0.55000000000000004">
      <c r="A1544" s="7">
        <f>[1]!tbl_gk[[#This Row],[ID]]</f>
        <v>259149</v>
      </c>
      <c r="B1544" s="1" cm="1">
        <f t="array" ref="B1544">[1]!table_weight[ValueEUR]*(('F+ , F-'!B$2-[1]!tbl_gk[[#This Row],[ValueEUR]])/('F+ , F-'!B$2-'F+ , F-'!B$3))</f>
        <v>8.210481903343863E-5</v>
      </c>
      <c r="C1544" s="1" cm="1">
        <f t="array" ref="C1544">[1]!table_weight[WageEUR]*(('F+ , F-'!C$2-[1]!tbl_gk[[#This Row],[WageEUR]])/('F+ , F-'!C$2-'F+ , F-'!C$3))</f>
        <v>7.8241870618836313E-5</v>
      </c>
      <c r="D1544" s="1" cm="1">
        <f t="array" ref="D1544">[1]!table_weight[Crossing]*(('F+ , F-'!D$2-[1]!tbl_gk[[#This Row],[Crossing]])/('F+ , F-'!D$2-'F+ , F-'!D$3))</f>
        <v>3.6987814836757178E-2</v>
      </c>
      <c r="E1544" s="1" cm="1">
        <f t="array" ref="E1544">[1]!table_weight[Finishing]*(('F+ , F-'!E$2-[1]!tbl_gk[[#This Row],[Finishing]])/('F+ , F-'!E$2-'F+ , F-'!E$3))</f>
        <v>2.096326437480962E-2</v>
      </c>
      <c r="F1544" s="1" cm="1">
        <f t="array" ref="F1544">[1]!table_weight[HeadingAccuracy]*(('F+ , F-'!F$2-[1]!tbl_gk[[#This Row],[HeadingAccuracy]])/('F+ , F-'!F$2-'F+ , F-'!F$3))</f>
        <v>1.1691929585950599E-2</v>
      </c>
      <c r="G1544" s="1" cm="1">
        <f t="array" ref="G1544">[1]!table_weight[ShortPassing]*(('F+ , F-'!G$2-[1]!tbl_gk[[#This Row],[ShortPassing]])/('F+ , F-'!G$2-'F+ , F-'!G$3))</f>
        <v>5.2034601718605494E-2</v>
      </c>
      <c r="H1544" s="1" cm="1">
        <f t="array" ref="H1544">[1]!table_weight[Volleys]*(('F+ , F-'!H$2-[1]!tbl_gk[[#This Row],[Volleys]])/('F+ , F-'!H$2-'F+ , F-'!H$3))</f>
        <v>2.4305234057750281E-3</v>
      </c>
      <c r="I1544" s="1" cm="1">
        <f t="array" ref="I1544">[1]!table_weight[Dribbling]*(('F+ , F-'!I$2-[1]!tbl_gk[[#This Row],[Dribbling]])/('F+ , F-'!I$2-'F+ , F-'!I$3))</f>
        <v>2.5424833760702249E-2</v>
      </c>
      <c r="J1544" s="1" cm="1">
        <f t="array" ref="J1544">[1]!table_weight[Curve]*(('F+ , F-'!J$2-[1]!tbl_gk[[#This Row],[Curve]])/('F+ , F-'!J$2-'F+ , F-'!J$3))</f>
        <v>9.6339113680153961E-3</v>
      </c>
      <c r="K1544" s="1" cm="1">
        <f t="array" ref="K1544">[1]!table_weight[FKAccuracy]*(('F+ , F-'!K$2-[1]!tbl_gk[[#This Row],[FKAccuracy]])/('F+ , F-'!K$2-'F+ , F-'!K$3))</f>
        <v>9.4310921813203358E-3</v>
      </c>
      <c r="L1544" s="1" cm="1">
        <f t="array" ref="L1544">[1]!table_weight[LongPassing]*(('F+ , F-'!L$2-[1]!tbl_gk[[#This Row],[LongPassing]])/('F+ , F-'!L$2-'F+ , F-'!L$3))</f>
        <v>2.8695477304017315E-2</v>
      </c>
      <c r="M1544" s="1" cm="1">
        <f t="array" ref="M1544">[1]!table_weight[BallControl]*(('F+ , F-'!M$2-[1]!tbl_gk[[#This Row],[BallControl]])/('F+ , F-'!M$2-'F+ , F-'!M$3))</f>
        <v>1.2169151201703639E-2</v>
      </c>
      <c r="N1544" s="1" cm="1">
        <f t="array" ref="N1544">[1]!table_weight[Acceleration]*(('F+ , F-'!N$2-[1]!tbl_gk[[#This Row],[Acceleration]])/('F+ , F-'!N$2-'F+ , F-'!N$3))</f>
        <v>8.5685141108466402E-3</v>
      </c>
      <c r="O1544" s="1" cm="1">
        <f t="array" ref="O1544">[1]!table_weight[SprintSpeed]*(('F+ , F-'!O$2-[1]!tbl_gk[[#This Row],[SprintSpeed]])/('F+ , F-'!O$2-'F+ , F-'!O$3))</f>
        <v>1.3493154852449027E-2</v>
      </c>
      <c r="P1544" s="1" cm="1">
        <f t="array" ref="P1544">[1]!table_weight[Agility]*(('F+ , F-'!P$2-[1]!tbl_gk[[#This Row],[Agility]])/('F+ , F-'!P$2-'F+ , F-'!P$3))</f>
        <v>4.3294095621445646E-3</v>
      </c>
      <c r="Q1544" s="1" cm="1">
        <f t="array" ref="Q1544">[1]!table_weight[Reactions]*(('F+ , F-'!Q$2-[1]!tbl_gk[[#This Row],[Reactions]])/('F+ , F-'!Q$2-'F+ , F-'!Q$3))</f>
        <v>2.1141322002959716E-3</v>
      </c>
      <c r="R1544" s="1" cm="1">
        <f t="array" ref="R1544">[1]!table_weight[Balance]*(('F+ , F-'!R$2-[1]!tbl_gk[[#This Row],[Balance]])/('F+ , F-'!R$2-'F+ , F-'!R$3))</f>
        <v>2.7318502697702049E-3</v>
      </c>
      <c r="S1544" s="1" cm="1">
        <f t="array" ref="S1544">[1]!table_weight[ShotPower]*(('F+ , F-'!S$2-[1]!tbl_gk[[#This Row],[ShotPower]])/('F+ , F-'!S$2-'F+ , F-'!S$3))</f>
        <v>8.3106398450658349E-3</v>
      </c>
      <c r="T1544" s="1" cm="1">
        <f t="array" ref="T1544">[1]!table_weight[Jumping]*(('F+ , F-'!T$2-[1]!tbl_gk[[#This Row],[Jumping]])/('F+ , F-'!T$2-'F+ , F-'!T$3))</f>
        <v>4.4652933844961011E-3</v>
      </c>
      <c r="U1544" s="1" cm="1">
        <f t="array" ref="U1544">[1]!table_weight[Stamina]*(('F+ , F-'!U$2-[1]!tbl_gk[[#This Row],[Stamina]])/('F+ , F-'!U$2-'F+ , F-'!U$3))</f>
        <v>1.4598074526237249E-2</v>
      </c>
      <c r="V1544" s="1" cm="1">
        <f t="array" ref="V1544">[1]!table_weight[Strength]*(('F+ , F-'!V$2-[1]!tbl_gk[[#This Row],[Strength]])/('F+ , F-'!V$2-'F+ , F-'!V$3))</f>
        <v>2.1296014602981403E-2</v>
      </c>
      <c r="W1544" s="1" cm="1">
        <f t="array" ref="W1544">[1]!table_weight[LongShots]*(('F+ , F-'!W$2-[1]!tbl_gk[[#This Row],[LongShots]])/('F+ , F-'!W$2-'F+ , F-'!W$3))</f>
        <v>1.0388299806332293E-2</v>
      </c>
      <c r="X1544" s="1" cm="1">
        <f t="array" ref="X1544">[1]!table_weight[Aggression]*(('F+ , F-'!X$2-[1]!tbl_gk[[#This Row],[Aggression]])/('F+ , F-'!X$2-'F+ , F-'!X$3))</f>
        <v>1.3994523881959207E-2</v>
      </c>
      <c r="Y1544" s="1" cm="1">
        <f t="array" ref="Y1544">[1]!table_weight[Interceptions]*(('F+ , F-'!Y$2-[1]!tbl_gk[[#This Row],[Interceptions]])/('F+ , F-'!Y$2-'F+ , F-'!Y$3))</f>
        <v>2.5624472855619959E-2</v>
      </c>
      <c r="Z1544" s="1" cm="1">
        <f t="array" ref="Z1544">[1]!table_weight[Positioning]*(('F+ , F-'!Z$2-[1]!tbl_gk[[#This Row],[Positioning]])/('F+ , F-'!Z$2-'F+ , F-'!Z$3))</f>
        <v>1.9225568738802474E-3</v>
      </c>
      <c r="AA1544" s="1" cm="1">
        <f t="array" ref="AA1544">[1]!table_weight[Vision]*(('F+ , F-'!AA$2-[1]!tbl_gk[[#This Row],[Vision]])/('F+ , F-'!AA$2-'F+ , F-'!AA$3))</f>
        <v>2.6265084677010397E-2</v>
      </c>
      <c r="AB1544" s="1" cm="1">
        <f t="array" ref="AB1544">[1]!table_weight[Penalties]*(('F+ , F-'!AB$2-[1]!tbl_gk[[#This Row],[Penalties]])/('F+ , F-'!AB$2-'F+ , F-'!AB$3))</f>
        <v>2.3488251400346914E-3</v>
      </c>
      <c r="AC1544" s="1" cm="1">
        <f t="array" ref="AC1544">[1]!table_weight[Composure]*(('F+ , F-'!AC$2-[1]!tbl_gk[[#This Row],[Composure]])/('F+ , F-'!AC$2-'F+ , F-'!AC$3))</f>
        <v>2.6153000389626249E-3</v>
      </c>
      <c r="AD1544" s="1" cm="1">
        <f t="array" ref="AD1544">[1]!table_weight[Marking]*(('F+ , F-'!AD$2-[1]!tbl_gk[[#This Row],[Marking]])/('F+ , F-'!AD$2-'F+ , F-'!AD$3))</f>
        <v>3.4704616390043845E-2</v>
      </c>
      <c r="AE1544" s="1" cm="1">
        <f t="array" ref="AE1544">[1]!table_weight[StandingTackle]*(('F+ , F-'!AE$2-[1]!tbl_gk[[#This Row],[StandingTackle]])/('F+ , F-'!AE$2-'F+ , F-'!AE$3))</f>
        <v>2.9141914719869356E-2</v>
      </c>
      <c r="AF1544" s="1" cm="1">
        <f t="array" ref="AF1544">[1]!table_weight[SlidingTackle]*(('F+ , F-'!AF$2-[1]!tbl_gk[[#This Row],[SlidingTackle]])/('F+ , F-'!AF$2-'F+ , F-'!AF$3))</f>
        <v>9.7139715732897855E-3</v>
      </c>
      <c r="AG1544" s="1" cm="1">
        <f t="array" ref="AG1544">[1]!table_weight[GKDiving]*(('F+ , F-'!AG$2-[1]!tbl_gk[[#This Row],[GKDiving]])/('F+ , F-'!AG$2-'F+ , F-'!AG$3))</f>
        <v>5.2951652976371534E-2</v>
      </c>
      <c r="AH1544" s="1" cm="1">
        <f t="array" ref="AH1544">[1]!table_weight[GKHandling]*(('F+ , F-'!AH$2-[1]!tbl_gk[[#This Row],[GKHandling]])/('F+ , F-'!AH$2-'F+ , F-'!AH$3))</f>
        <v>6.9512969405166547E-2</v>
      </c>
      <c r="AI1544" s="1" cm="1">
        <f t="array" ref="AI1544">[1]!table_weight[GKKicking]*(('F+ , F-'!AI$2-[1]!tbl_gk[[#This Row],[GKKicking]])/('F+ , F-'!AI$2-'F+ , F-'!AI$3))</f>
        <v>3.7566169759659242E-2</v>
      </c>
      <c r="AJ1544" s="1" cm="1">
        <f t="array" ref="AJ1544">[1]!table_weight[GKPositioning]*(('F+ , F-'!AJ$2-[1]!tbl_gk[[#This Row],[GKPositioning]])/('F+ , F-'!AJ$2-'F+ , F-'!AJ$3))</f>
        <v>2.0812758886990693E-2</v>
      </c>
      <c r="AK1544" s="1" cm="1">
        <f t="array" ref="AK1544">[1]!table_weight[GKReflexes]*(('F+ , F-'!AK$2-[1]!tbl_gk[[#This Row],[GKReflexes]])/('F+ , F-'!AK$2-'F+ , F-'!AK$3))</f>
        <v>7.2879694419091992E-2</v>
      </c>
    </row>
    <row r="1545" spans="1:37" x14ac:dyDescent="0.55000000000000004">
      <c r="A1545" s="8">
        <f>[1]!tbl_gk[[#This Row],[ID]]</f>
        <v>259166</v>
      </c>
      <c r="B1545" s="2" cm="1">
        <f t="array" ref="B1545">[1]!table_weight[ValueEUR]*(('F+ , F-'!B$2-[1]!tbl_gk[[#This Row],[ValueEUR]])/('F+ , F-'!B$2-'F+ , F-'!B$3))</f>
        <v>1.8492104166516199E-3</v>
      </c>
      <c r="C1545" s="2" cm="1">
        <f t="array" ref="C1545">[1]!table_weight[WageEUR]*(('F+ , F-'!C$2-[1]!tbl_gk[[#This Row],[WageEUR]])/('F+ , F-'!C$2-'F+ , F-'!C$3))</f>
        <v>5.4769309433185431E-4</v>
      </c>
      <c r="D1545" s="2" cm="1">
        <f t="array" ref="D1545">[1]!table_weight[Crossing]*(('F+ , F-'!D$2-[1]!tbl_gk[[#This Row],[Crossing]])/('F+ , F-'!D$2-'F+ , F-'!D$3))</f>
        <v>3.3625286215233793E-2</v>
      </c>
      <c r="E1545" s="2" cm="1">
        <f t="array" ref="E1545">[1]!table_weight[Finishing]*(('F+ , F-'!E$2-[1]!tbl_gk[[#This Row],[Finishing]])/('F+ , F-'!E$2-'F+ , F-'!E$3))</f>
        <v>2.096326437480962E-2</v>
      </c>
      <c r="F1545" s="2" cm="1">
        <f t="array" ref="F1545">[1]!table_weight[HeadingAccuracy]*(('F+ , F-'!F$2-[1]!tbl_gk[[#This Row],[HeadingAccuracy]])/('F+ , F-'!F$2-'F+ , F-'!F$3))</f>
        <v>1.1274360672166649E-2</v>
      </c>
      <c r="G1545" s="2" cm="1">
        <f t="array" ref="G1545">[1]!table_weight[ShortPassing]*(('F+ , F-'!G$2-[1]!tbl_gk[[#This Row],[ShortPassing]])/('F+ , F-'!G$2-'F+ , F-'!G$3))</f>
        <v>5.0628261131616156E-2</v>
      </c>
      <c r="H1545" s="2" cm="1">
        <f t="array" ref="H1545">[1]!table_weight[Volleys]*(('F+ , F-'!H$2-[1]!tbl_gk[[#This Row],[Volleys]])/('F+ , F-'!H$2-'F+ , F-'!H$3))</f>
        <v>2.4305234057750281E-3</v>
      </c>
      <c r="I1545" s="2" cm="1">
        <f t="array" ref="I1545">[1]!table_weight[Dribbling]*(('F+ , F-'!I$2-[1]!tbl_gk[[#This Row],[Dribbling]])/('F+ , F-'!I$2-'F+ , F-'!I$3))</f>
        <v>1.5646051545047536E-2</v>
      </c>
      <c r="J1545" s="2" cm="1">
        <f t="array" ref="J1545">[1]!table_weight[Curve]*(('F+ , F-'!J$2-[1]!tbl_gk[[#This Row],[Curve]])/('F+ , F-'!J$2-'F+ , F-'!J$3))</f>
        <v>9.6339113680153961E-3</v>
      </c>
      <c r="K1545" s="2" cm="1">
        <f t="array" ref="K1545">[1]!table_weight[FKAccuracy]*(('F+ , F-'!K$2-[1]!tbl_gk[[#This Row],[FKAccuracy]])/('F+ , F-'!K$2-'F+ , F-'!K$3))</f>
        <v>9.2789777912990392E-3</v>
      </c>
      <c r="L1545" s="2" cm="1">
        <f t="array" ref="L1545">[1]!table_weight[LongPassing]*(('F+ , F-'!L$2-[1]!tbl_gk[[#This Row],[LongPassing]])/('F+ , F-'!L$2-'F+ , F-'!L$3))</f>
        <v>2.7612629103865718E-2</v>
      </c>
      <c r="M1545" s="2" cm="1">
        <f t="array" ref="M1545">[1]!table_weight[BallControl]*(('F+ , F-'!M$2-[1]!tbl_gk[[#This Row],[BallControl]])/('F+ , F-'!M$2-'F+ , F-'!M$3))</f>
        <v>1.3038376287539614E-2</v>
      </c>
      <c r="N1545" s="2" cm="1">
        <f t="array" ref="N1545">[1]!table_weight[Acceleration]*(('F+ , F-'!N$2-[1]!tbl_gk[[#This Row],[Acceleration]])/('F+ , F-'!N$2-'F+ , F-'!N$3))</f>
        <v>8.3430268974033078E-3</v>
      </c>
      <c r="O1545" s="2" cm="1">
        <f t="array" ref="O1545">[1]!table_weight[SprintSpeed]*(('F+ , F-'!O$2-[1]!tbl_gk[[#This Row],[SprintSpeed]])/('F+ , F-'!O$2-'F+ , F-'!O$3))</f>
        <v>1.2087617888652253E-2</v>
      </c>
      <c r="P1545" s="2" cm="1">
        <f t="array" ref="P1545">[1]!table_weight[Agility]*(('F+ , F-'!P$2-[1]!tbl_gk[[#This Row],[Agility]])/('F+ , F-'!P$2-'F+ , F-'!P$3))</f>
        <v>3.744354215908813E-3</v>
      </c>
      <c r="Q1545" s="2" cm="1">
        <f t="array" ref="Q1545">[1]!table_weight[Reactions]*(('F+ , F-'!Q$2-[1]!tbl_gk[[#This Row],[Reactions]])/('F+ , F-'!Q$2-'F+ , F-'!Q$3))</f>
        <v>1.0828482001515951E-3</v>
      </c>
      <c r="R1545" s="2" cm="1">
        <f t="array" ref="R1545">[1]!table_weight[Balance]*(('F+ , F-'!R$2-[1]!tbl_gk[[#This Row],[Balance]])/('F+ , F-'!R$2-'F+ , F-'!R$3))</f>
        <v>2.4835002452456411E-3</v>
      </c>
      <c r="S1545" s="2" cm="1">
        <f t="array" ref="S1545">[1]!table_weight[ShotPower]*(('F+ , F-'!S$2-[1]!tbl_gk[[#This Row],[ShotPower]])/('F+ , F-'!S$2-'F+ , F-'!S$3))</f>
        <v>3.635904932216303E-3</v>
      </c>
      <c r="T1545" s="2" cm="1">
        <f t="array" ref="T1545">[1]!table_weight[Jumping]*(('F+ , F-'!T$2-[1]!tbl_gk[[#This Row],[Jumping]])/('F+ , F-'!T$2-'F+ , F-'!T$3))</f>
        <v>4.0359382513714759E-3</v>
      </c>
      <c r="U1545" s="2" cm="1">
        <f t="array" ref="U1545">[1]!table_weight[Stamina]*(('F+ , F-'!U$2-[1]!tbl_gk[[#This Row],[Stamina]])/('F+ , F-'!U$2-'F+ , F-'!U$3))</f>
        <v>9.4458129287417498E-3</v>
      </c>
      <c r="V1545" s="2" cm="1">
        <f t="array" ref="V1545">[1]!table_weight[Strength]*(('F+ , F-'!V$2-[1]!tbl_gk[[#This Row],[Strength]])/('F+ , F-'!V$2-'F+ , F-'!V$3))</f>
        <v>9.7606733596998074E-3</v>
      </c>
      <c r="W1545" s="2" cm="1">
        <f t="array" ref="W1545">[1]!table_weight[LongShots]*(('F+ , F-'!W$2-[1]!tbl_gk[[#This Row],[LongShots]])/('F+ , F-'!W$2-'F+ , F-'!W$3))</f>
        <v>9.0897623305407575E-3</v>
      </c>
      <c r="X1545" s="2" cm="1">
        <f t="array" ref="X1545">[1]!table_weight[Aggression]*(('F+ , F-'!X$2-[1]!tbl_gk[[#This Row],[Aggression]])/('F+ , F-'!X$2-'F+ , F-'!X$3))</f>
        <v>1.3386066321874024E-2</v>
      </c>
      <c r="Y1545" s="2" cm="1">
        <f t="array" ref="Y1545">[1]!table_weight[Interceptions]*(('F+ , F-'!Y$2-[1]!tbl_gk[[#This Row],[Interceptions]])/('F+ , F-'!Y$2-'F+ , F-'!Y$3))</f>
        <v>2.5624472855619959E-2</v>
      </c>
      <c r="Z1545" s="2" cm="1">
        <f t="array" ref="Z1545">[1]!table_weight[Positioning]*(('F+ , F-'!Z$2-[1]!tbl_gk[[#This Row],[Positioning]])/('F+ , F-'!Z$2-'F+ , F-'!Z$3))</f>
        <v>2.3662238447756888E-3</v>
      </c>
      <c r="AA1545" s="2" cm="1">
        <f t="array" ref="AA1545">[1]!table_weight[Vision]*(('F+ , F-'!AA$2-[1]!tbl_gk[[#This Row],[Vision]])/('F+ , F-'!AA$2-'F+ , F-'!AA$3))</f>
        <v>2.6974951830443111E-2</v>
      </c>
      <c r="AB1545" s="2" cm="1">
        <f t="array" ref="AB1545">[1]!table_weight[Penalties]*(('F+ , F-'!AB$2-[1]!tbl_gk[[#This Row],[Penalties]])/('F+ , F-'!AB$2-'F+ , F-'!AB$3))</f>
        <v>2.427119311369181E-3</v>
      </c>
      <c r="AC1545" s="2" cm="1">
        <f t="array" ref="AC1545">[1]!table_weight[Composure]*(('F+ , F-'!AC$2-[1]!tbl_gk[[#This Row],[Composure]])/('F+ , F-'!AC$2-'F+ , F-'!AC$3))</f>
        <v>1.8680714564018749E-3</v>
      </c>
      <c r="AD1545" s="2" cm="1">
        <f t="array" ref="AD1545">[1]!table_weight[Marking]*(('F+ , F-'!AD$2-[1]!tbl_gk[[#This Row],[Marking]])/('F+ , F-'!AD$2-'F+ , F-'!AD$3))</f>
        <v>3.3127133826860035E-2</v>
      </c>
      <c r="AE1545" s="2" cm="1">
        <f t="array" ref="AE1545">[1]!table_weight[StandingTackle]*(('F+ , F-'!AE$2-[1]!tbl_gk[[#This Row],[StandingTackle]])/('F+ , F-'!AE$2-'F+ , F-'!AE$3))</f>
        <v>2.6900228972187096E-2</v>
      </c>
      <c r="AF1545" s="2" cm="1">
        <f t="array" ref="AF1545">[1]!table_weight[SlidingTackle]*(('F+ , F-'!AF$2-[1]!tbl_gk[[#This Row],[SlidingTackle]])/('F+ , F-'!AF$2-'F+ , F-'!AF$3))</f>
        <v>1.0461200155850536E-2</v>
      </c>
      <c r="AG1545" s="2" cm="1">
        <f t="array" ref="AG1545">[1]!table_weight[GKDiving]*(('F+ , F-'!AG$2-[1]!tbl_gk[[#This Row],[GKDiving]])/('F+ , F-'!AG$2-'F+ , F-'!AG$3))</f>
        <v>3.0746121083054436E-2</v>
      </c>
      <c r="AH1545" s="2" cm="1">
        <f t="array" ref="AH1545">[1]!table_weight[GKHandling]*(('F+ , F-'!AH$2-[1]!tbl_gk[[#This Row],[GKHandling]])/('F+ , F-'!AH$2-'F+ , F-'!AH$3))</f>
        <v>3.386529278713242E-2</v>
      </c>
      <c r="AI1545" s="2" cm="1">
        <f t="array" ref="AI1545">[1]!table_weight[GKKicking]*(('F+ , F-'!AI$2-[1]!tbl_gk[[#This Row],[GKKicking]])/('F+ , F-'!AI$2-'F+ , F-'!AI$3))</f>
        <v>1.6994219653179179E-2</v>
      </c>
      <c r="AJ1545" s="2" cm="1">
        <f t="array" ref="AJ1545">[1]!table_weight[GKPositioning]*(('F+ , F-'!AJ$2-[1]!tbl_gk[[#This Row],[GKPositioning]])/('F+ , F-'!AJ$2-'F+ , F-'!AJ$3))</f>
        <v>1.1983103601600703E-2</v>
      </c>
      <c r="AK1545" s="2" cm="1">
        <f t="array" ref="AK1545">[1]!table_weight[GKReflexes]*(('F+ , F-'!AK$2-[1]!tbl_gk[[#This Row],[GKReflexes]])/('F+ , F-'!AK$2-'F+ , F-'!AK$3))</f>
        <v>2.7329885407159499E-2</v>
      </c>
    </row>
    <row r="1546" spans="1:37" x14ac:dyDescent="0.55000000000000004">
      <c r="A1546" s="7">
        <f>[1]!tbl_gk[[#This Row],[ID]]</f>
        <v>259168</v>
      </c>
      <c r="B1546" s="1" cm="1">
        <f t="array" ref="B1546">[1]!table_weight[ValueEUR]*(('F+ , F-'!B$2-[1]!tbl_gk[[#This Row],[ValueEUR]])/('F+ , F-'!B$2-'F+ , F-'!B$3))</f>
        <v>8.210481903343863E-5</v>
      </c>
      <c r="C1546" s="1" cm="1">
        <f t="array" ref="C1546">[1]!table_weight[WageEUR]*(('F+ , F-'!C$2-[1]!tbl_gk[[#This Row],[WageEUR]])/('F+ , F-'!C$2-'F+ , F-'!C$3))</f>
        <v>1.5648374123767265E-5</v>
      </c>
      <c r="D1546" s="1" cm="1">
        <f t="array" ref="D1546">[1]!table_weight[Crossing]*(('F+ , F-'!D$2-[1]!tbl_gk[[#This Row],[Crossing]])/('F+ , F-'!D$2-'F+ , F-'!D$3))</f>
        <v>3.4746129089074922E-2</v>
      </c>
      <c r="E1546" s="1" cm="1">
        <f t="array" ref="E1546">[1]!table_weight[Finishing]*(('F+ , F-'!E$2-[1]!tbl_gk[[#This Row],[Finishing]])/('F+ , F-'!E$2-'F+ , F-'!E$3))</f>
        <v>1.6970261636750646E-2</v>
      </c>
      <c r="F1546" s="1" cm="1">
        <f t="array" ref="F1546">[1]!table_weight[HeadingAccuracy]*(('F+ , F-'!F$2-[1]!tbl_gk[[#This Row],[HeadingAccuracy]])/('F+ , F-'!F$2-'F+ , F-'!F$3))</f>
        <v>1.1691929585950599E-2</v>
      </c>
      <c r="G1546" s="1" cm="1">
        <f t="array" ref="G1546">[1]!table_weight[ShortPassing]*(('F+ , F-'!G$2-[1]!tbl_gk[[#This Row],[ShortPassing]])/('F+ , F-'!G$2-'F+ , F-'!G$3))</f>
        <v>4.9221920544626818E-2</v>
      </c>
      <c r="H1546" s="1" cm="1">
        <f t="array" ref="H1546">[1]!table_weight[Volleys]*(('F+ , F-'!H$2-[1]!tbl_gk[[#This Row],[Volleys]])/('F+ , F-'!H$2-'F+ , F-'!H$3))</f>
        <v>1.9675665665797848E-3</v>
      </c>
      <c r="I1546" s="1" cm="1">
        <f t="array" ref="I1546">[1]!table_weight[Dribbling]*(('F+ , F-'!I$2-[1]!tbl_gk[[#This Row],[Dribbling]])/('F+ , F-'!I$2-'F+ , F-'!I$3))</f>
        <v>1.8579686209743949E-2</v>
      </c>
      <c r="J1546" s="1" cm="1">
        <f t="array" ref="J1546">[1]!table_weight[Curve]*(('F+ , F-'!J$2-[1]!tbl_gk[[#This Row],[Curve]])/('F+ , F-'!J$2-'F+ , F-'!J$3))</f>
        <v>9.8029273569279467E-3</v>
      </c>
      <c r="K1546" s="1" cm="1">
        <f t="array" ref="K1546">[1]!table_weight[FKAccuracy]*(('F+ , F-'!K$2-[1]!tbl_gk[[#This Row],[FKAccuracy]])/('F+ , F-'!K$2-'F+ , F-'!K$3))</f>
        <v>9.7353209613629272E-3</v>
      </c>
      <c r="L1546" s="1" cm="1">
        <f t="array" ref="L1546">[1]!table_weight[LongPassing]*(('F+ , F-'!L$2-[1]!tbl_gk[[#This Row],[LongPassing]])/('F+ , F-'!L$2-'F+ , F-'!L$3))</f>
        <v>2.3281236303259328E-2</v>
      </c>
      <c r="M1546" s="1" cm="1">
        <f t="array" ref="M1546">[1]!table_weight[BallControl]*(('F+ , F-'!M$2-[1]!tbl_gk[[#This Row],[BallControl]])/('F+ , F-'!M$2-'F+ , F-'!M$3))</f>
        <v>1.3907601373375588E-2</v>
      </c>
      <c r="N1546" s="1" cm="1">
        <f t="array" ref="N1546">[1]!table_weight[Acceleration]*(('F+ , F-'!N$2-[1]!tbl_gk[[#This Row],[Acceleration]])/('F+ , F-'!N$2-'F+ , F-'!N$3))</f>
        <v>9.0194885377333049E-3</v>
      </c>
      <c r="O1546" s="1" cm="1">
        <f t="array" ref="O1546">[1]!table_weight[SprintSpeed]*(('F+ , F-'!O$2-[1]!tbl_gk[[#This Row],[SprintSpeed]])/('F+ , F-'!O$2-'F+ , F-'!O$3))</f>
        <v>8.1521143900212863E-3</v>
      </c>
      <c r="P1546" s="1" cm="1">
        <f t="array" ref="P1546">[1]!table_weight[Agility]*(('F+ , F-'!P$2-[1]!tbl_gk[[#This Row],[Agility]])/('F+ , F-'!P$2-'F+ , F-'!P$3))</f>
        <v>4.680442769886016E-3</v>
      </c>
      <c r="Q1546" s="1" cm="1">
        <f t="array" ref="Q1546">[1]!table_weight[Reactions]*(('F+ , F-'!Q$2-[1]!tbl_gk[[#This Row],[Reactions]])/('F+ , F-'!Q$2-'F+ , F-'!Q$3))</f>
        <v>2.2688248003176282E-3</v>
      </c>
      <c r="R1546" s="1" cm="1">
        <f t="array" ref="R1546">[1]!table_weight[Balance]*(('F+ , F-'!R$2-[1]!tbl_gk[[#This Row],[Balance]])/('F+ , F-'!R$2-'F+ , F-'!R$3))</f>
        <v>1.8626251839342308E-3</v>
      </c>
      <c r="S1546" s="1" cm="1">
        <f t="array" ref="S1546">[1]!table_weight[ShotPower]*(('F+ , F-'!S$2-[1]!tbl_gk[[#This Row],[ShotPower]])/('F+ , F-'!S$2-'F+ , F-'!S$3))</f>
        <v>7.7912248547492196E-3</v>
      </c>
      <c r="T1546" s="1" cm="1">
        <f t="array" ref="T1546">[1]!table_weight[Jumping]*(('F+ , F-'!T$2-[1]!tbl_gk[[#This Row],[Jumping]])/('F+ , F-'!T$2-'F+ , F-'!T$3))</f>
        <v>2.91961490524745E-3</v>
      </c>
      <c r="U1546" s="1" cm="1">
        <f t="array" ref="U1546">[1]!table_weight[Stamina]*(('F+ , F-'!U$2-[1]!tbl_gk[[#This Row],[Stamina]])/('F+ , F-'!U$2-'F+ , F-'!U$3))</f>
        <v>2.4902597721228249E-2</v>
      </c>
      <c r="V1546" s="1" cm="1">
        <f t="array" ref="V1546">[1]!table_weight[Strength]*(('F+ , F-'!V$2-[1]!tbl_gk[[#This Row],[Strength]])/('F+ , F-'!V$2-'F+ , F-'!V$3))</f>
        <v>3.5493357671635667E-2</v>
      </c>
      <c r="W1546" s="1" cm="1">
        <f t="array" ref="W1546">[1]!table_weight[LongShots]*(('F+ , F-'!W$2-[1]!tbl_gk[[#This Row],[LongShots]])/('F+ , F-'!W$2-'F+ , F-'!W$3))</f>
        <v>9.86888481601568E-3</v>
      </c>
      <c r="X1546" s="1" cm="1">
        <f t="array" ref="X1546">[1]!table_weight[Aggression]*(('F+ , F-'!X$2-[1]!tbl_gk[[#This Row],[Aggression]])/('F+ , F-'!X$2-'F+ , F-'!X$3))</f>
        <v>1.2169151201703659E-2</v>
      </c>
      <c r="Y1546" s="1" cm="1">
        <f t="array" ref="Y1546">[1]!table_weight[Interceptions]*(('F+ , F-'!Y$2-[1]!tbl_gk[[#This Row],[Interceptions]])/('F+ , F-'!Y$2-'F+ , F-'!Y$3))</f>
        <v>2.2854259573931314E-2</v>
      </c>
      <c r="Z1546" s="1" cm="1">
        <f t="array" ref="Z1546">[1]!table_weight[Positioning]*(('F+ , F-'!Z$2-[1]!tbl_gk[[#This Row],[Positioning]])/('F+ , F-'!Z$2-'F+ , F-'!Z$3))</f>
        <v>1.9225568738802474E-3</v>
      </c>
      <c r="AA1546" s="1" cm="1">
        <f t="array" ref="AA1546">[1]!table_weight[Vision]*(('F+ , F-'!AA$2-[1]!tbl_gk[[#This Row],[Vision]])/('F+ , F-'!AA$2-'F+ , F-'!AA$3))</f>
        <v>2.1296014602981403E-2</v>
      </c>
      <c r="AB1546" s="1" cm="1">
        <f t="array" ref="AB1546">[1]!table_weight[Penalties]*(('F+ , F-'!AB$2-[1]!tbl_gk[[#This Row],[Penalties]])/('F+ , F-'!AB$2-'F+ , F-'!AB$3))</f>
        <v>2.3488251400346914E-3</v>
      </c>
      <c r="AC1546" s="1" cm="1">
        <f t="array" ref="AC1546">[1]!table_weight[Composure]*(('F+ , F-'!AC$2-[1]!tbl_gk[[#This Row],[Composure]])/('F+ , F-'!AC$2-'F+ , F-'!AC$3))</f>
        <v>2.134938807316428E-3</v>
      </c>
      <c r="AD1546" s="1" cm="1">
        <f t="array" ref="AD1546">[1]!table_weight[Marking]*(('F+ , F-'!AD$2-[1]!tbl_gk[[#This Row],[Marking]])/('F+ , F-'!AD$2-'F+ , F-'!AD$3))</f>
        <v>2.8394686137308601E-2</v>
      </c>
      <c r="AE1546" s="1" cm="1">
        <f t="array" ref="AE1546">[1]!table_weight[StandingTackle]*(('F+ , F-'!AE$2-[1]!tbl_gk[[#This Row],[StandingTackle]])/('F+ , F-'!AE$2-'F+ , F-'!AE$3))</f>
        <v>2.241685747682258E-2</v>
      </c>
      <c r="AF1546" s="1" cm="1">
        <f t="array" ref="AF1546">[1]!table_weight[SlidingTackle]*(('F+ , F-'!AF$2-[1]!tbl_gk[[#This Row],[SlidingTackle]])/('F+ , F-'!AF$2-'F+ , F-'!AF$3))</f>
        <v>9.7139715732897855E-3</v>
      </c>
      <c r="AG1546" s="1" cm="1">
        <f t="array" ref="AG1546">[1]!table_weight[GKDiving]*(('F+ , F-'!AG$2-[1]!tbl_gk[[#This Row],[GKDiving]])/('F+ , F-'!AG$2-'F+ , F-'!AG$3))</f>
        <v>6.4908477842003806E-2</v>
      </c>
      <c r="AH1546" s="1" cm="1">
        <f t="array" ref="AH1546">[1]!table_weight[GKHandling]*(('F+ , F-'!AH$2-[1]!tbl_gk[[#This Row],[GKHandling]])/('F+ , F-'!AH$2-'F+ , F-'!AH$3))</f>
        <v>5.3471514927051197E-2</v>
      </c>
      <c r="AI1546" s="1" cm="1">
        <f t="array" ref="AI1546">[1]!table_weight[GKKicking]*(('F+ , F-'!AI$2-[1]!tbl_gk[[#This Row],[GKKicking]])/('F+ , F-'!AI$2-'F+ , F-'!AI$3))</f>
        <v>3.57773045330088E-2</v>
      </c>
      <c r="AJ1546" s="1" cm="1">
        <f t="array" ref="AJ1546">[1]!table_weight[GKPositioning]*(('F+ , F-'!AJ$2-[1]!tbl_gk[[#This Row],[GKPositioning]])/('F+ , F-'!AJ$2-'F+ , F-'!AJ$3))</f>
        <v>2.0812758886990693E-2</v>
      </c>
      <c r="AK1546" s="1" cm="1">
        <f t="array" ref="AK1546">[1]!table_weight[GKReflexes]*(('F+ , F-'!AK$2-[1]!tbl_gk[[#This Row],[GKReflexes]])/('F+ , F-'!AK$2-'F+ , F-'!AK$3))</f>
        <v>6.012574789575089E-2</v>
      </c>
    </row>
    <row r="1547" spans="1:37" x14ac:dyDescent="0.55000000000000004">
      <c r="A1547" s="8">
        <f>[1]!tbl_gk[[#This Row],[ID]]</f>
        <v>259199</v>
      </c>
      <c r="B1547" s="2" cm="1">
        <f t="array" ref="B1547">[1]!table_weight[ValueEUR]*(('F+ , F-'!B$2-[1]!tbl_gk[[#This Row],[ValueEUR]])/('F+ , F-'!B$2-'F+ , F-'!B$3))</f>
        <v>6.5128258706975768E-5</v>
      </c>
      <c r="C1547" s="2" cm="1">
        <f t="array" ref="C1547">[1]!table_weight[WageEUR]*(('F+ , F-'!C$2-[1]!tbl_gk[[#This Row],[WageEUR]])/('F+ , F-'!C$2-'F+ , F-'!C$3))</f>
        <v>7.8241870618836313E-5</v>
      </c>
      <c r="D1547" s="2" cm="1">
        <f t="array" ref="D1547">[1]!table_weight[Crossing]*(('F+ , F-'!D$2-[1]!tbl_gk[[#This Row],[Crossing]])/('F+ , F-'!D$2-'F+ , F-'!D$3))</f>
        <v>3.2504443341392672E-2</v>
      </c>
      <c r="E1547" s="2" cm="1">
        <f t="array" ref="E1547">[1]!table_weight[Finishing]*(('F+ , F-'!E$2-[1]!tbl_gk[[#This Row],[Finishing]])/('F+ , F-'!E$2-'F+ , F-'!E$3))</f>
        <v>1.8966763005780131E-2</v>
      </c>
      <c r="F1547" s="2" cm="1">
        <f t="array" ref="F1547">[1]!table_weight[HeadingAccuracy]*(('F+ , F-'!F$2-[1]!tbl_gk[[#This Row],[HeadingAccuracy]])/('F+ , F-'!F$2-'F+ , F-'!F$3))</f>
        <v>1.0439222844598752E-2</v>
      </c>
      <c r="G1547" s="2" cm="1">
        <f t="array" ref="G1547">[1]!table_weight[ShortPassing]*(('F+ , F-'!G$2-[1]!tbl_gk[[#This Row],[ShortPassing]])/('F+ , F-'!G$2-'F+ , F-'!G$3))</f>
        <v>5.2034601718605494E-2</v>
      </c>
      <c r="H1547" s="2" cm="1">
        <f t="array" ref="H1547">[1]!table_weight[Volleys]*(('F+ , F-'!H$2-[1]!tbl_gk[[#This Row],[Volleys]])/('F+ , F-'!H$2-'F+ , F-'!H$3))</f>
        <v>1.851827356780974E-3</v>
      </c>
      <c r="I1547" s="2" cm="1">
        <f t="array" ref="I1547">[1]!table_weight[Dribbling]*(('F+ , F-'!I$2-[1]!tbl_gk[[#This Row],[Dribbling]])/('F+ , F-'!I$2-'F+ , F-'!I$3))</f>
        <v>2.2491199096005835E-2</v>
      </c>
      <c r="J1547" s="2" cm="1">
        <f t="array" ref="J1547">[1]!table_weight[Curve]*(('F+ , F-'!J$2-[1]!tbl_gk[[#This Row],[Curve]])/('F+ , F-'!J$2-'F+ , F-'!J$3))</f>
        <v>9.8029273569279467E-3</v>
      </c>
      <c r="K1547" s="2" cm="1">
        <f t="array" ref="K1547">[1]!table_weight[FKAccuracy]*(('F+ , F-'!K$2-[1]!tbl_gk[[#This Row],[FKAccuracy]])/('F+ , F-'!K$2-'F+ , F-'!K$3))</f>
        <v>9.7353209613629272E-3</v>
      </c>
      <c r="L1547" s="2" cm="1">
        <f t="array" ref="L1547">[1]!table_weight[LongPassing]*(('F+ , F-'!L$2-[1]!tbl_gk[[#This Row],[LongPassing]])/('F+ , F-'!L$2-'F+ , F-'!L$3))</f>
        <v>2.3281236303259328E-2</v>
      </c>
      <c r="M1547" s="2" cm="1">
        <f t="array" ref="M1547">[1]!table_weight[BallControl]*(('F+ , F-'!M$2-[1]!tbl_gk[[#This Row],[BallControl]])/('F+ , F-'!M$2-'F+ , F-'!M$3))</f>
        <v>1.6080664087965525E-2</v>
      </c>
      <c r="N1547" s="2" cm="1">
        <f t="array" ref="N1547">[1]!table_weight[Acceleration]*(('F+ , F-'!N$2-[1]!tbl_gk[[#This Row],[Acceleration]])/('F+ , F-'!N$2-'F+ , F-'!N$3))</f>
        <v>6.9901036167433111E-3</v>
      </c>
      <c r="O1547" s="2" cm="1">
        <f t="array" ref="O1547">[1]!table_weight[SprintSpeed]*(('F+ , F-'!O$2-[1]!tbl_gk[[#This Row],[SprintSpeed]])/('F+ , F-'!O$2-'F+ , F-'!O$3))</f>
        <v>1.2649832674170962E-2</v>
      </c>
      <c r="P1547" s="2" cm="1">
        <f t="array" ref="P1547">[1]!table_weight[Agility]*(('F+ , F-'!P$2-[1]!tbl_gk[[#This Row],[Agility]])/('F+ , F-'!P$2-'F+ , F-'!P$3))</f>
        <v>5.4995202546160686E-3</v>
      </c>
      <c r="Q1547" s="2" cm="1">
        <f t="array" ref="Q1547">[1]!table_weight[Reactions]*(('F+ , F-'!Q$2-[1]!tbl_gk[[#This Row],[Reactions]])/('F+ , F-'!Q$2-'F+ , F-'!Q$3))</f>
        <v>2.4235174003392843E-3</v>
      </c>
      <c r="R1547" s="2" cm="1">
        <f t="array" ref="R1547">[1]!table_weight[Balance]*(('F+ , F-'!R$2-[1]!tbl_gk[[#This Row],[Balance]])/('F+ , F-'!R$2-'F+ , F-'!R$3))</f>
        <v>2.0488877023276536E-3</v>
      </c>
      <c r="S1547" s="2" cm="1">
        <f t="array" ref="S1547">[1]!table_weight[ShotPower]*(('F+ , F-'!S$2-[1]!tbl_gk[[#This Row],[ShotPower]])/('F+ , F-'!S$2-'F+ , F-'!S$3))</f>
        <v>8.8300548353824494E-3</v>
      </c>
      <c r="T1547" s="2" cm="1">
        <f t="array" ref="T1547">[1]!table_weight[Jumping]*(('F+ , F-'!T$2-[1]!tbl_gk[[#This Row],[Jumping]])/('F+ , F-'!T$2-'F+ , F-'!T$3))</f>
        <v>2.7478728519976002E-3</v>
      </c>
      <c r="U1547" s="2" cm="1">
        <f t="array" ref="U1547">[1]!table_weight[Stamina]*(('F+ , F-'!U$2-[1]!tbl_gk[[#This Row],[Stamina]])/('F+ , F-'!U$2-'F+ , F-'!U$3))</f>
        <v>1.4598074526237249E-2</v>
      </c>
      <c r="V1547" s="2" cm="1">
        <f t="array" ref="V1547">[1]!table_weight[Strength]*(('F+ , F-'!V$2-[1]!tbl_gk[[#This Row],[Strength]])/('F+ , F-'!V$2-'F+ , F-'!V$3))</f>
        <v>3.2831355846262997E-2</v>
      </c>
      <c r="W1547" s="2" cm="1">
        <f t="array" ref="W1547">[1]!table_weight[LongShots]*(('F+ , F-'!W$2-[1]!tbl_gk[[#This Row],[LongShots]])/('F+ , F-'!W$2-'F+ , F-'!W$3))</f>
        <v>9.3494698256990638E-3</v>
      </c>
      <c r="X1547" s="2" cm="1">
        <f t="array" ref="X1547">[1]!table_weight[Aggression]*(('F+ , F-'!X$2-[1]!tbl_gk[[#This Row],[Aggression]])/('F+ , F-'!X$2-'F+ , F-'!X$3))</f>
        <v>8.5184058411925615E-3</v>
      </c>
      <c r="Y1547" s="2" cm="1">
        <f t="array" ref="Y1547">[1]!table_weight[Interceptions]*(('F+ , F-'!Y$2-[1]!tbl_gk[[#This Row],[Interceptions]])/('F+ , F-'!Y$2-'F+ , F-'!Y$3))</f>
        <v>2.4931919535197796E-2</v>
      </c>
      <c r="Z1547" s="2" cm="1">
        <f t="array" ref="Z1547">[1]!table_weight[Positioning]*(('F+ , F-'!Z$2-[1]!tbl_gk[[#This Row],[Positioning]])/('F+ , F-'!Z$2-'F+ , F-'!Z$3))</f>
        <v>1.9225568738802474E-3</v>
      </c>
      <c r="AA1547" s="2" cm="1">
        <f t="array" ref="AA1547">[1]!table_weight[Vision]*(('F+ , F-'!AA$2-[1]!tbl_gk[[#This Row],[Vision]])/('F+ , F-'!AA$2-'F+ , F-'!AA$3))</f>
        <v>2.6265084677010397E-2</v>
      </c>
      <c r="AB1547" s="2" cm="1">
        <f t="array" ref="AB1547">[1]!table_weight[Penalties]*(('F+ , F-'!AB$2-[1]!tbl_gk[[#This Row],[Penalties]])/('F+ , F-'!AB$2-'F+ , F-'!AB$3))</f>
        <v>2.427119311369181E-3</v>
      </c>
      <c r="AC1547" s="2" cm="1">
        <f t="array" ref="AC1547">[1]!table_weight[Composure]*(('F+ , F-'!AC$2-[1]!tbl_gk[[#This Row],[Composure]])/('F+ , F-'!AC$2-'F+ , F-'!AC$3))</f>
        <v>1.8680714564018749E-3</v>
      </c>
      <c r="AD1547" s="2" cm="1">
        <f t="array" ref="AD1547">[1]!table_weight[Marking]*(('F+ , F-'!AD$2-[1]!tbl_gk[[#This Row],[Marking]])/('F+ , F-'!AD$2-'F+ , F-'!AD$3))</f>
        <v>3.3127133826860035E-2</v>
      </c>
      <c r="AE1547" s="2" cm="1">
        <f t="array" ref="AE1547">[1]!table_weight[StandingTackle]*(('F+ , F-'!AE$2-[1]!tbl_gk[[#This Row],[StandingTackle]])/('F+ , F-'!AE$2-'F+ , F-'!AE$3))</f>
        <v>2.6900228972187096E-2</v>
      </c>
      <c r="AF1547" s="2" cm="1">
        <f t="array" ref="AF1547">[1]!table_weight[SlidingTackle]*(('F+ , F-'!AF$2-[1]!tbl_gk[[#This Row],[SlidingTackle]])/('F+ , F-'!AF$2-'F+ , F-'!AF$3))</f>
        <v>8.9667429907290316E-3</v>
      </c>
      <c r="AG1547" s="2" cm="1">
        <f t="array" ref="AG1547">[1]!table_weight[GKDiving]*(('F+ , F-'!AG$2-[1]!tbl_gk[[#This Row],[GKDiving]])/('F+ , F-'!AG$2-'F+ , F-'!AG$3))</f>
        <v>5.1243535138424057E-2</v>
      </c>
      <c r="AH1547" s="2" cm="1">
        <f t="array" ref="AH1547">[1]!table_weight[GKHandling]*(('F+ , F-'!AH$2-[1]!tbl_gk[[#This Row],[GKHandling]])/('F+ , F-'!AH$2-'F+ , F-'!AH$3))</f>
        <v>6.2383434081559733E-2</v>
      </c>
      <c r="AI1547" s="2" cm="1">
        <f t="array" ref="AI1547">[1]!table_weight[GKKicking]*(('F+ , F-'!AI$2-[1]!tbl_gk[[#This Row],[GKKicking]])/('F+ , F-'!AI$2-'F+ , F-'!AI$3))</f>
        <v>4.0249467599634901E-2</v>
      </c>
      <c r="AJ1547" s="2" cm="1">
        <f t="array" ref="AJ1547">[1]!table_weight[GKPositioning]*(('F+ , F-'!AJ$2-[1]!tbl_gk[[#This Row],[GKPositioning]])/('F+ , F-'!AJ$2-'F+ , F-'!AJ$3))</f>
        <v>2.7119655519412117E-2</v>
      </c>
      <c r="AK1547" s="2" cm="1">
        <f t="array" ref="AK1547">[1]!table_weight[GKReflexes]*(('F+ , F-'!AK$2-[1]!tbl_gk[[#This Row],[GKReflexes]])/('F+ , F-'!AK$2-'F+ , F-'!AK$3))</f>
        <v>7.1057702058614697E-2</v>
      </c>
    </row>
    <row r="1548" spans="1:37" x14ac:dyDescent="0.55000000000000004">
      <c r="A1548" s="7">
        <f>[1]!tbl_gk[[#This Row],[ID]]</f>
        <v>259259</v>
      </c>
      <c r="B1548" s="1" cm="1">
        <f t="array" ref="B1548">[1]!table_weight[ValueEUR]*(('F+ , F-'!B$2-[1]!tbl_gk[[#This Row],[ValueEUR]])/('F+ , F-'!B$2-'F+ , F-'!B$3))</f>
        <v>6.1455148381795615E-4</v>
      </c>
      <c r="C1548" s="1" cm="1">
        <f t="array" ref="C1548">[1]!table_weight[WageEUR]*(('F+ , F-'!C$2-[1]!tbl_gk[[#This Row],[WageEUR]])/('F+ , F-'!C$2-'F+ , F-'!C$3))</f>
        <v>7.0417683556952691E-4</v>
      </c>
      <c r="D1548" s="1" cm="1">
        <f t="array" ref="D1548">[1]!table_weight[Crossing]*(('F+ , F-'!D$2-[1]!tbl_gk[[#This Row],[Crossing]])/('F+ , F-'!D$2-'F+ , F-'!D$3))</f>
        <v>3.4746129089074922E-2</v>
      </c>
      <c r="E1548" s="1" cm="1">
        <f t="array" ref="E1548">[1]!table_weight[Finishing]*(('F+ , F-'!E$2-[1]!tbl_gk[[#This Row],[Finishing]])/('F+ , F-'!E$2-'F+ , F-'!E$3))</f>
        <v>2.1961515059324362E-2</v>
      </c>
      <c r="F1548" s="1" cm="1">
        <f t="array" ref="F1548">[1]!table_weight[HeadingAccuracy]*(('F+ , F-'!F$2-[1]!tbl_gk[[#This Row],[HeadingAccuracy]])/('F+ , F-'!F$2-'F+ , F-'!F$3))</f>
        <v>1.1691929585950599E-2</v>
      </c>
      <c r="G1548" s="1" cm="1">
        <f t="array" ref="G1548">[1]!table_weight[ShortPassing]*(('F+ , F-'!G$2-[1]!tbl_gk[[#This Row],[ShortPassing]])/('F+ , F-'!G$2-'F+ , F-'!G$3))</f>
        <v>6.7504348175488213E-2</v>
      </c>
      <c r="H1548" s="1" cm="1">
        <f t="array" ref="H1548">[1]!table_weight[Volleys]*(('F+ , F-'!H$2-[1]!tbl_gk[[#This Row],[Volleys]])/('F+ , F-'!H$2-'F+ , F-'!H$3))</f>
        <v>1.9675665665797848E-3</v>
      </c>
      <c r="I1548" s="1" cm="1">
        <f t="array" ref="I1548">[1]!table_weight[Dribbling]*(('F+ , F-'!I$2-[1]!tbl_gk[[#This Row],[Dribbling]])/('F+ , F-'!I$2-'F+ , F-'!I$3))</f>
        <v>2.0535442652874894E-2</v>
      </c>
      <c r="J1548" s="1" cm="1">
        <f t="array" ref="J1548">[1]!table_weight[Curve]*(('F+ , F-'!J$2-[1]!tbl_gk[[#This Row],[Curve]])/('F+ , F-'!J$2-'F+ , F-'!J$3))</f>
        <v>9.4648953791028455E-3</v>
      </c>
      <c r="K1548" s="1" cm="1">
        <f t="array" ref="K1548">[1]!table_weight[FKAccuracy]*(('F+ , F-'!K$2-[1]!tbl_gk[[#This Row],[FKAccuracy]])/('F+ , F-'!K$2-'F+ , F-'!K$3))</f>
        <v>9.4310921813203358E-3</v>
      </c>
      <c r="L1548" s="1" cm="1">
        <f t="array" ref="L1548">[1]!table_weight[LongPassing]*(('F+ , F-'!L$2-[1]!tbl_gk[[#This Row],[LongPassing]])/('F+ , F-'!L$2-'F+ , F-'!L$3))</f>
        <v>2.5446932703562523E-2</v>
      </c>
      <c r="M1548" s="1" cm="1">
        <f t="array" ref="M1548">[1]!table_weight[BallControl]*(('F+ , F-'!M$2-[1]!tbl_gk[[#This Row],[BallControl]])/('F+ , F-'!M$2-'F+ , F-'!M$3))</f>
        <v>1.6080664087965525E-2</v>
      </c>
      <c r="N1548" s="1" cm="1">
        <f t="array" ref="N1548">[1]!table_weight[Acceleration]*(('F+ , F-'!N$2-[1]!tbl_gk[[#This Row],[Acceleration]])/('F+ , F-'!N$2-'F+ , F-'!N$3))</f>
        <v>3.156820988206657E-3</v>
      </c>
      <c r="O1548" s="1" cm="1">
        <f t="array" ref="O1548">[1]!table_weight[SprintSpeed]*(('F+ , F-'!O$2-[1]!tbl_gk[[#This Row],[SprintSpeed]])/('F+ , F-'!O$2-'F+ , F-'!O$3))</f>
        <v>1.124429571037419E-2</v>
      </c>
      <c r="P1548" s="1" cm="1">
        <f t="array" ref="P1548">[1]!table_weight[Agility]*(('F+ , F-'!P$2-[1]!tbl_gk[[#This Row],[Agility]])/('F+ , F-'!P$2-'F+ , F-'!P$3))</f>
        <v>1.7551660387072558E-3</v>
      </c>
      <c r="Q1548" s="1" cm="1">
        <f t="array" ref="Q1548">[1]!table_weight[Reactions]*(('F+ , F-'!Q$2-[1]!tbl_gk[[#This Row],[Reactions]])/('F+ , F-'!Q$2-'F+ , F-'!Q$3))</f>
        <v>8.2502720011550109E-4</v>
      </c>
      <c r="R1548" s="1" cm="1">
        <f t="array" ref="R1548">[1]!table_weight[Balance]*(('F+ , F-'!R$2-[1]!tbl_gk[[#This Row],[Balance]])/('F+ , F-'!R$2-'F+ , F-'!R$3))</f>
        <v>1.6763626655408076E-3</v>
      </c>
      <c r="S1548" s="1" cm="1">
        <f t="array" ref="S1548">[1]!table_weight[ShotPower]*(('F+ , F-'!S$2-[1]!tbl_gk[[#This Row],[ShotPower]])/('F+ , F-'!S$2-'F+ , F-'!S$3))</f>
        <v>5.9732723886410689E-3</v>
      </c>
      <c r="T1548" s="1" cm="1">
        <f t="array" ref="T1548">[1]!table_weight[Jumping]*(('F+ , F-'!T$2-[1]!tbl_gk[[#This Row],[Jumping]])/('F+ , F-'!T$2-'F+ , F-'!T$3))</f>
        <v>1.8032915591234251E-3</v>
      </c>
      <c r="U1548" s="1" cm="1">
        <f t="array" ref="U1548">[1]!table_weight[Stamina]*(('F+ , F-'!U$2-[1]!tbl_gk[[#This Row],[Stamina]])/('F+ , F-'!U$2-'F+ , F-'!U$3))</f>
        <v>1.4598074526237249E-2</v>
      </c>
      <c r="V1548" s="1" cm="1">
        <f t="array" ref="V1548">[1]!table_weight[Strength]*(('F+ , F-'!V$2-[1]!tbl_gk[[#This Row],[Strength]])/('F+ , F-'!V$2-'F+ , F-'!V$3))</f>
        <v>3.9042693438799229E-2</v>
      </c>
      <c r="W1548" s="1" cm="1">
        <f t="array" ref="W1548">[1]!table_weight[LongShots]*(('F+ , F-'!W$2-[1]!tbl_gk[[#This Row],[LongShots]])/('F+ , F-'!W$2-'F+ , F-'!W$3))</f>
        <v>1.0128592311173986E-2</v>
      </c>
      <c r="X1548" s="1" cm="1">
        <f t="array" ref="X1548">[1]!table_weight[Aggression]*(('F+ , F-'!X$2-[1]!tbl_gk[[#This Row],[Aggression]])/('F+ , F-'!X$2-'F+ , F-'!X$3))</f>
        <v>1.1560693641618476E-2</v>
      </c>
      <c r="Y1548" s="1" cm="1">
        <f t="array" ref="Y1548">[1]!table_weight[Interceptions]*(('F+ , F-'!Y$2-[1]!tbl_gk[[#This Row],[Interceptions]])/('F+ , F-'!Y$2-'F+ , F-'!Y$3))</f>
        <v>2.2161706253509151E-2</v>
      </c>
      <c r="Z1548" s="1" cm="1">
        <f t="array" ref="Z1548">[1]!table_weight[Positioning]*(('F+ , F-'!Z$2-[1]!tbl_gk[[#This Row],[Positioning]])/('F+ , F-'!Z$2-'F+ , F-'!Z$3))</f>
        <v>2.0704458641787279E-3</v>
      </c>
      <c r="AA1548" s="1" cm="1">
        <f t="array" ref="AA1548">[1]!table_weight[Vision]*(('F+ , F-'!AA$2-[1]!tbl_gk[[#This Row],[Vision]])/('F+ , F-'!AA$2-'F+ , F-'!AA$3))</f>
        <v>2.3425616063279545E-2</v>
      </c>
      <c r="AB1548" s="1" cm="1">
        <f t="array" ref="AB1548">[1]!table_weight[Penalties]*(('F+ , F-'!AB$2-[1]!tbl_gk[[#This Row],[Penalties]])/('F+ , F-'!AB$2-'F+ , F-'!AB$3))</f>
        <v>2.1922367973657118E-3</v>
      </c>
      <c r="AC1548" s="1" cm="1">
        <f t="array" ref="AC1548">[1]!table_weight[Composure]*(('F+ , F-'!AC$2-[1]!tbl_gk[[#This Row],[Composure]])/('F+ , F-'!AC$2-'F+ , F-'!AC$3))</f>
        <v>2.0815653371335178E-3</v>
      </c>
      <c r="AD1548" s="1" cm="1">
        <f t="array" ref="AD1548">[1]!table_weight[Marking]*(('F+ , F-'!AD$2-[1]!tbl_gk[[#This Row],[Marking]])/('F+ , F-'!AD$2-'F+ , F-'!AD$3))</f>
        <v>3.4704616390043845E-2</v>
      </c>
      <c r="AE1548" s="1" cm="1">
        <f t="array" ref="AE1548">[1]!table_weight[StandingTackle]*(('F+ , F-'!AE$2-[1]!tbl_gk[[#This Row],[StandingTackle]])/('F+ , F-'!AE$2-'F+ , F-'!AE$3))</f>
        <v>2.9141914719869356E-2</v>
      </c>
      <c r="AF1548" s="1" cm="1">
        <f t="array" ref="AF1548">[1]!table_weight[SlidingTackle]*(('F+ , F-'!AF$2-[1]!tbl_gk[[#This Row],[SlidingTackle]])/('F+ , F-'!AF$2-'F+ , F-'!AF$3))</f>
        <v>1.0461200155850536E-2</v>
      </c>
      <c r="AG1548" s="1" cm="1">
        <f t="array" ref="AG1548">[1]!table_weight[GKDiving]*(('F+ , F-'!AG$2-[1]!tbl_gk[[#This Row],[GKDiving]])/('F+ , F-'!AG$2-'F+ , F-'!AG$3))</f>
        <v>3.0746121083054436E-2</v>
      </c>
      <c r="AH1548" s="1" cm="1">
        <f t="array" ref="AH1548">[1]!table_weight[GKHandling]*(('F+ , F-'!AH$2-[1]!tbl_gk[[#This Row],[GKHandling]])/('F+ , F-'!AH$2-'F+ , F-'!AH$3))</f>
        <v>4.4559595772542655E-2</v>
      </c>
      <c r="AI1548" s="1" cm="1">
        <f t="array" ref="AI1548">[1]!table_weight[GKKicking]*(('F+ , F-'!AI$2-[1]!tbl_gk[[#This Row],[GKKicking]])/('F+ , F-'!AI$2-'F+ , F-'!AI$3))</f>
        <v>2.7727411013081817E-2</v>
      </c>
      <c r="AJ1548" s="1" cm="1">
        <f t="array" ref="AJ1548">[1]!table_weight[GKPositioning]*(('F+ , F-'!AJ$2-[1]!tbl_gk[[#This Row],[GKPositioning]])/('F+ , F-'!AJ$2-'F+ , F-'!AJ$3))</f>
        <v>1.4505862254569271E-2</v>
      </c>
      <c r="AK1548" s="1" cm="1">
        <f t="array" ref="AK1548">[1]!table_weight[GKReflexes]*(('F+ , F-'!AK$2-[1]!tbl_gk[[#This Row],[GKReflexes]])/('F+ , F-'!AK$2-'F+ , F-'!AK$3))</f>
        <v>3.4617854849068701E-2</v>
      </c>
    </row>
    <row r="1549" spans="1:37" x14ac:dyDescent="0.55000000000000004">
      <c r="A1549" s="8">
        <f>[1]!tbl_gk[[#This Row],[ID]]</f>
        <v>259273</v>
      </c>
      <c r="B1549" s="2" cm="1">
        <f t="array" ref="B1549">[1]!table_weight[ValueEUR]*(('F+ , F-'!B$2-[1]!tbl_gk[[#This Row],[ValueEUR]])/('F+ , F-'!B$2-'F+ , F-'!B$3))</f>
        <v>2.132873306470154E-4</v>
      </c>
      <c r="C1549" s="2" cm="1">
        <f t="array" ref="C1549">[1]!table_weight[WageEUR]*(('F+ , F-'!C$2-[1]!tbl_gk[[#This Row],[WageEUR]])/('F+ , F-'!C$2-'F+ , F-'!C$3))</f>
        <v>2.3472561185650898E-4</v>
      </c>
      <c r="D1549" s="2" cm="1">
        <f t="array" ref="D1549">[1]!table_weight[Crossing]*(('F+ , F-'!D$2-[1]!tbl_gk[[#This Row],[Crossing]])/('F+ , F-'!D$2-'F+ , F-'!D$3))</f>
        <v>3.9229500584439428E-2</v>
      </c>
      <c r="E1549" s="2" cm="1">
        <f t="array" ref="E1549">[1]!table_weight[Finishing]*(('F+ , F-'!E$2-[1]!tbl_gk[[#This Row],[Finishing]])/('F+ , F-'!E$2-'F+ , F-'!E$3))</f>
        <v>2.096326437480962E-2</v>
      </c>
      <c r="F1549" s="2" cm="1">
        <f t="array" ref="F1549">[1]!table_weight[HeadingAccuracy]*(('F+ , F-'!F$2-[1]!tbl_gk[[#This Row],[HeadingAccuracy]])/('F+ , F-'!F$2-'F+ , F-'!F$3))</f>
        <v>1.08567917583827E-2</v>
      </c>
      <c r="G1549" s="2" cm="1">
        <f t="array" ref="G1549">[1]!table_weight[ShortPassing]*(('F+ , F-'!G$2-[1]!tbl_gk[[#This Row],[ShortPassing]])/('F+ , F-'!G$2-'F+ , F-'!G$3))</f>
        <v>5.6253623479573515E-2</v>
      </c>
      <c r="H1549" s="2" cm="1">
        <f t="array" ref="H1549">[1]!table_weight[Volleys]*(('F+ , F-'!H$2-[1]!tbl_gk[[#This Row],[Volleys]])/('F+ , F-'!H$2-'F+ , F-'!H$3))</f>
        <v>1.9675665665797848E-3</v>
      </c>
      <c r="I1549" s="2" cm="1">
        <f t="array" ref="I1549">[1]!table_weight[Dribbling]*(('F+ , F-'!I$2-[1]!tbl_gk[[#This Row],[Dribbling]])/('F+ , F-'!I$2-'F+ , F-'!I$3))</f>
        <v>2.1513320874440363E-2</v>
      </c>
      <c r="J1549" s="2" cm="1">
        <f t="array" ref="J1549">[1]!table_weight[Curve]*(('F+ , F-'!J$2-[1]!tbl_gk[[#This Row],[Curve]])/('F+ , F-'!J$2-'F+ , F-'!J$3))</f>
        <v>9.9719433458404991E-3</v>
      </c>
      <c r="K1549" s="2" cm="1">
        <f t="array" ref="K1549">[1]!table_weight[FKAccuracy]*(('F+ , F-'!K$2-[1]!tbl_gk[[#This Row],[FKAccuracy]])/('F+ , F-'!K$2-'F+ , F-'!K$3))</f>
        <v>9.1268634012777444E-3</v>
      </c>
      <c r="L1549" s="2" cm="1">
        <f t="array" ref="L1549">[1]!table_weight[LongPassing]*(('F+ , F-'!L$2-[1]!tbl_gk[[#This Row],[LongPassing]])/('F+ , F-'!L$2-'F+ , F-'!L$3))</f>
        <v>2.2739812203183531E-2</v>
      </c>
      <c r="M1549" s="2" cm="1">
        <f t="array" ref="M1549">[1]!table_weight[BallControl]*(('F+ , F-'!M$2-[1]!tbl_gk[[#This Row],[BallControl]])/('F+ , F-'!M$2-'F+ , F-'!M$3))</f>
        <v>1.3472988830457604E-2</v>
      </c>
      <c r="N1549" s="2" cm="1">
        <f t="array" ref="N1549">[1]!table_weight[Acceleration]*(('F+ , F-'!N$2-[1]!tbl_gk[[#This Row],[Acceleration]])/('F+ , F-'!N$2-'F+ , F-'!N$3))</f>
        <v>7.2155908301866443E-3</v>
      </c>
      <c r="O1549" s="2" cm="1">
        <f t="array" ref="O1549">[1]!table_weight[SprintSpeed]*(('F+ , F-'!O$2-[1]!tbl_gk[[#This Row],[SprintSpeed]])/('F+ , F-'!O$2-'F+ , F-'!O$3))</f>
        <v>1.0963188317614834E-2</v>
      </c>
      <c r="P1549" s="2" cm="1">
        <f t="array" ref="P1549">[1]!table_weight[Agility]*(('F+ , F-'!P$2-[1]!tbl_gk[[#This Row],[Agility]])/('F+ , F-'!P$2-'F+ , F-'!P$3))</f>
        <v>5.0314759776274665E-3</v>
      </c>
      <c r="Q1549" s="2" cm="1">
        <f t="array" ref="Q1549">[1]!table_weight[Reactions]*(('F+ , F-'!Q$2-[1]!tbl_gk[[#This Row],[Reactions]])/('F+ , F-'!Q$2-'F+ , F-'!Q$3))</f>
        <v>1.7016186002382209E-3</v>
      </c>
      <c r="R1549" s="2" cm="1">
        <f t="array" ref="R1549">[1]!table_weight[Balance]*(('F+ , F-'!R$2-[1]!tbl_gk[[#This Row],[Balance]])/('F+ , F-'!R$2-'F+ , F-'!R$3))</f>
        <v>1.9868001961965125E-3</v>
      </c>
      <c r="S1549" s="2" cm="1">
        <f t="array" ref="S1549">[1]!table_weight[ShotPower]*(('F+ , F-'!S$2-[1]!tbl_gk[[#This Row],[ShotPower]])/('F+ , F-'!S$2-'F+ , F-'!S$3))</f>
        <v>5.9732723886410689E-3</v>
      </c>
      <c r="T1549" s="2" cm="1">
        <f t="array" ref="T1549">[1]!table_weight[Jumping]*(('F+ , F-'!T$2-[1]!tbl_gk[[#This Row],[Jumping]])/('F+ , F-'!T$2-'F+ , F-'!T$3))</f>
        <v>2.6620018253726754E-3</v>
      </c>
      <c r="U1549" s="2" cm="1">
        <f t="array" ref="U1549">[1]!table_weight[Stamina]*(('F+ , F-'!U$2-[1]!tbl_gk[[#This Row],[Stamina]])/('F+ , F-'!U$2-'F+ , F-'!U$3))</f>
        <v>1.7174205324984999E-2</v>
      </c>
      <c r="V1549" s="2" cm="1">
        <f t="array" ref="V1549">[1]!table_weight[Strength]*(('F+ , F-'!V$2-[1]!tbl_gk[[#This Row],[Strength]])/('F+ , F-'!V$2-'F+ , F-'!V$3))</f>
        <v>1.9521346719399615E-2</v>
      </c>
      <c r="W1549" s="2" cm="1">
        <f t="array" ref="W1549">[1]!table_weight[LongShots]*(('F+ , F-'!W$2-[1]!tbl_gk[[#This Row],[LongShots]])/('F+ , F-'!W$2-'F+ , F-'!W$3))</f>
        <v>9.86888481601568E-3</v>
      </c>
      <c r="X1549" s="2" cm="1">
        <f t="array" ref="X1549">[1]!table_weight[Aggression]*(('F+ , F-'!X$2-[1]!tbl_gk[[#This Row],[Aggression]])/('F+ , F-'!X$2-'F+ , F-'!X$3))</f>
        <v>1.5211439002129575E-2</v>
      </c>
      <c r="Y1549" s="2" cm="1">
        <f t="array" ref="Y1549">[1]!table_weight[Interceptions]*(('F+ , F-'!Y$2-[1]!tbl_gk[[#This Row],[Interceptions]])/('F+ , F-'!Y$2-'F+ , F-'!Y$3))</f>
        <v>2.3546812894353474E-2</v>
      </c>
      <c r="Z1549" s="2" cm="1">
        <f t="array" ref="Z1549">[1]!table_weight[Positioning]*(('F+ , F-'!Z$2-[1]!tbl_gk[[#This Row],[Positioning]])/('F+ , F-'!Z$2-'F+ , F-'!Z$3))</f>
        <v>1.7746678835817667E-3</v>
      </c>
      <c r="AA1549" s="2" cm="1">
        <f t="array" ref="AA1549">[1]!table_weight[Vision]*(('F+ , F-'!AA$2-[1]!tbl_gk[[#This Row],[Vision]])/('F+ , F-'!AA$2-'F+ , F-'!AA$3))</f>
        <v>2.6265084677010397E-2</v>
      </c>
      <c r="AB1549" s="2" cm="1">
        <f t="array" ref="AB1549">[1]!table_weight[Penalties]*(('F+ , F-'!AB$2-[1]!tbl_gk[[#This Row],[Penalties]])/('F+ , F-'!AB$2-'F+ , F-'!AB$3))</f>
        <v>2.2313838830329571E-3</v>
      </c>
      <c r="AC1549" s="2" cm="1">
        <f t="array" ref="AC1549">[1]!table_weight[Composure]*(('F+ , F-'!AC$2-[1]!tbl_gk[[#This Row],[Composure]])/('F+ , F-'!AC$2-'F+ , F-'!AC$3))</f>
        <v>2.188312277499339E-3</v>
      </c>
      <c r="AD1549" s="2" cm="1">
        <f t="array" ref="AD1549">[1]!table_weight[Marking]*(('F+ , F-'!AD$2-[1]!tbl_gk[[#This Row],[Marking]])/('F+ , F-'!AD$2-'F+ , F-'!AD$3))</f>
        <v>3.3127133826860035E-2</v>
      </c>
      <c r="AE1549" s="2" cm="1">
        <f t="array" ref="AE1549">[1]!table_weight[StandingTackle]*(('F+ , F-'!AE$2-[1]!tbl_gk[[#This Row],[StandingTackle]])/('F+ , F-'!AE$2-'F+ , F-'!AE$3))</f>
        <v>3.1383600467551613E-2</v>
      </c>
      <c r="AF1549" s="2" cm="1">
        <f t="array" ref="AF1549">[1]!table_weight[SlidingTackle]*(('F+ , F-'!AF$2-[1]!tbl_gk[[#This Row],[SlidingTackle]])/('F+ , F-'!AF$2-'F+ , F-'!AF$3))</f>
        <v>9.7139715732897855E-3</v>
      </c>
      <c r="AG1549" s="2" cm="1">
        <f t="array" ref="AG1549">[1]!table_weight[GKDiving]*(('F+ , F-'!AG$2-[1]!tbl_gk[[#This Row],[GKDiving]])/('F+ , F-'!AG$2-'F+ , F-'!AG$3))</f>
        <v>4.7827299462529123E-2</v>
      </c>
      <c r="AH1549" s="2" cm="1">
        <f t="array" ref="AH1549">[1]!table_weight[GKHandling]*(('F+ , F-'!AH$2-[1]!tbl_gk[[#This Row],[GKHandling]])/('F+ , F-'!AH$2-'F+ , F-'!AH$3))</f>
        <v>4.0994828110739248E-2</v>
      </c>
      <c r="AI1549" s="2" cm="1">
        <f t="array" ref="AI1549">[1]!table_weight[GKKicking]*(('F+ , F-'!AI$2-[1]!tbl_gk[[#This Row],[GKKicking]])/('F+ , F-'!AI$2-'F+ , F-'!AI$3))</f>
        <v>2.6832978399756596E-2</v>
      </c>
      <c r="AJ1549" s="2" cm="1">
        <f t="array" ref="AJ1549">[1]!table_weight[GKPositioning]*(('F+ , F-'!AJ$2-[1]!tbl_gk[[#This Row],[GKPositioning]])/('F+ , F-'!AJ$2-'F+ , F-'!AJ$3))</f>
        <v>1.5136551917811415E-2</v>
      </c>
      <c r="AK1549" s="2" cm="1">
        <f t="array" ref="AK1549">[1]!table_weight[GKReflexes]*(('F+ , F-'!AK$2-[1]!tbl_gk[[#This Row],[GKReflexes]])/('F+ , F-'!AK$2-'F+ , F-'!AK$3))</f>
        <v>4.3727816651455198E-2</v>
      </c>
    </row>
    <row r="1550" spans="1:37" x14ac:dyDescent="0.55000000000000004">
      <c r="A1550" s="7">
        <f>[1]!tbl_gk[[#This Row],[ID]]</f>
        <v>259279</v>
      </c>
      <c r="B1550" s="1" cm="1">
        <f t="array" ref="B1550">[1]!table_weight[ValueEUR]*(('F+ , F-'!B$2-[1]!tbl_gk[[#This Row],[ValueEUR]])/('F+ , F-'!B$2-'F+ , F-'!B$3))</f>
        <v>6.5128258706975768E-5</v>
      </c>
      <c r="C1550" s="1" cm="1">
        <f t="array" ref="C1550">[1]!table_weight[WageEUR]*(('F+ , F-'!C$2-[1]!tbl_gk[[#This Row],[WageEUR]])/('F+ , F-'!C$2-'F+ , F-'!C$3))</f>
        <v>0</v>
      </c>
      <c r="D1550" s="1" cm="1">
        <f t="array" ref="D1550">[1]!table_weight[Crossing]*(('F+ , F-'!D$2-[1]!tbl_gk[[#This Row],[Crossing]])/('F+ , F-'!D$2-'F+ , F-'!D$3))</f>
        <v>3.5866971962916043E-2</v>
      </c>
      <c r="E1550" s="1" cm="1">
        <f t="array" ref="E1550">[1]!table_weight[Finishing]*(('F+ , F-'!E$2-[1]!tbl_gk[[#This Row],[Finishing]])/('F+ , F-'!E$2-'F+ , F-'!E$3))</f>
        <v>1.8966763005780131E-2</v>
      </c>
      <c r="F1550" s="1" cm="1">
        <f t="array" ref="F1550">[1]!table_weight[HeadingAccuracy]*(('F+ , F-'!F$2-[1]!tbl_gk[[#This Row],[HeadingAccuracy]])/('F+ , F-'!F$2-'F+ , F-'!F$3))</f>
        <v>1.1691929585950599E-2</v>
      </c>
      <c r="G1550" s="1" cm="1">
        <f t="array" ref="G1550">[1]!table_weight[ShortPassing]*(('F+ , F-'!G$2-[1]!tbl_gk[[#This Row],[ShortPassing]])/('F+ , F-'!G$2-'F+ , F-'!G$3))</f>
        <v>5.9066304653552192E-2</v>
      </c>
      <c r="H1550" s="1" cm="1">
        <f t="array" ref="H1550">[1]!table_weight[Volleys]*(('F+ , F-'!H$2-[1]!tbl_gk[[#This Row],[Volleys]])/('F+ , F-'!H$2-'F+ , F-'!H$3))</f>
        <v>2.0833057763785961E-3</v>
      </c>
      <c r="I1550" s="1" cm="1">
        <f t="array" ref="I1550">[1]!table_weight[Dribbling]*(('F+ , F-'!I$2-[1]!tbl_gk[[#This Row],[Dribbling]])/('F+ , F-'!I$2-'F+ , F-'!I$3))</f>
        <v>1.6623929766613008E-2</v>
      </c>
      <c r="J1550" s="1" cm="1">
        <f t="array" ref="J1550">[1]!table_weight[Curve]*(('F+ , F-'!J$2-[1]!tbl_gk[[#This Row],[Curve]])/('F+ , F-'!J$2-'F+ , F-'!J$3))</f>
        <v>9.295879390190295E-3</v>
      </c>
      <c r="K1550" s="1" cm="1">
        <f t="array" ref="K1550">[1]!table_weight[FKAccuracy]*(('F+ , F-'!K$2-[1]!tbl_gk[[#This Row],[FKAccuracy]])/('F+ , F-'!K$2-'F+ , F-'!K$3))</f>
        <v>9.2789777912990392E-3</v>
      </c>
      <c r="L1550" s="1" cm="1">
        <f t="array" ref="L1550">[1]!table_weight[LongPassing]*(('F+ , F-'!L$2-[1]!tbl_gk[[#This Row],[LongPassing]])/('F+ , F-'!L$2-'F+ , F-'!L$3))</f>
        <v>2.8695477304017315E-2</v>
      </c>
      <c r="M1550" s="1" cm="1">
        <f t="array" ref="M1550">[1]!table_weight[BallControl]*(('F+ , F-'!M$2-[1]!tbl_gk[[#This Row],[BallControl]])/('F+ , F-'!M$2-'F+ , F-'!M$3))</f>
        <v>1.2603763744621627E-2</v>
      </c>
      <c r="N1550" s="1" cm="1">
        <f t="array" ref="N1550">[1]!table_weight[Acceleration]*(('F+ , F-'!N$2-[1]!tbl_gk[[#This Row],[Acceleration]])/('F+ , F-'!N$2-'F+ , F-'!N$3))</f>
        <v>7.4410780436299775E-3</v>
      </c>
      <c r="O1550" s="1" cm="1">
        <f t="array" ref="O1550">[1]!table_weight[SprintSpeed]*(('F+ , F-'!O$2-[1]!tbl_gk[[#This Row],[SprintSpeed]])/('F+ , F-'!O$2-'F+ , F-'!O$3))</f>
        <v>1.377426224520838E-2</v>
      </c>
      <c r="P1550" s="1" cm="1">
        <f t="array" ref="P1550">[1]!table_weight[Agility]*(('F+ , F-'!P$2-[1]!tbl_gk[[#This Row],[Agility]])/('F+ , F-'!P$2-'F+ , F-'!P$3))</f>
        <v>5.4995202546160686E-3</v>
      </c>
      <c r="Q1550" s="1" cm="1">
        <f t="array" ref="Q1550">[1]!table_weight[Reactions]*(('F+ , F-'!Q$2-[1]!tbl_gk[[#This Row],[Reactions]])/('F+ , F-'!Q$2-'F+ , F-'!Q$3))</f>
        <v>2.1141322002959716E-3</v>
      </c>
      <c r="R1550" s="1" cm="1">
        <f t="array" ref="R1550">[1]!table_weight[Balance]*(('F+ , F-'!R$2-[1]!tbl_gk[[#This Row],[Balance]])/('F+ , F-'!R$2-'F+ , F-'!R$3))</f>
        <v>1.7384501716719487E-3</v>
      </c>
      <c r="S1550" s="1" cm="1">
        <f t="array" ref="S1550">[1]!table_weight[ShotPower]*(('F+ , F-'!S$2-[1]!tbl_gk[[#This Row],[ShotPower]])/('F+ , F-'!S$2-'F+ , F-'!S$3))</f>
        <v>7.271809864432606E-3</v>
      </c>
      <c r="T1550" s="1" cm="1">
        <f t="array" ref="T1550">[1]!table_weight[Jumping]*(('F+ , F-'!T$2-[1]!tbl_gk[[#This Row],[Jumping]])/('F+ , F-'!T$2-'F+ , F-'!T$3))</f>
        <v>2.4043887454979003E-3</v>
      </c>
      <c r="U1550" s="1" cm="1">
        <f t="array" ref="U1550">[1]!table_weight[Stamina]*(('F+ , F-'!U$2-[1]!tbl_gk[[#This Row],[Stamina]])/('F+ , F-'!U$2-'F+ , F-'!U$3))</f>
        <v>2.1467756656231247E-2</v>
      </c>
      <c r="V1550" s="1" cm="1">
        <f t="array" ref="V1550">[1]!table_weight[Strength]*(('F+ , F-'!V$2-[1]!tbl_gk[[#This Row],[Strength]])/('F+ , F-'!V$2-'F+ , F-'!V$3))</f>
        <v>2.7507352195517646E-2</v>
      </c>
      <c r="W1550" s="1" cm="1">
        <f t="array" ref="W1550">[1]!table_weight[LongShots]*(('F+ , F-'!W$2-[1]!tbl_gk[[#This Row],[LongShots]])/('F+ , F-'!W$2-'F+ , F-'!W$3))</f>
        <v>9.6091773208573719E-3</v>
      </c>
      <c r="X1550" s="1" cm="1">
        <f t="array" ref="X1550">[1]!table_weight[Aggression]*(('F+ , F-'!X$2-[1]!tbl_gk[[#This Row],[Aggression]])/('F+ , F-'!X$2-'F+ , F-'!X$3))</f>
        <v>1.034377852144811E-2</v>
      </c>
      <c r="Y1550" s="1" cm="1">
        <f t="array" ref="Y1550">[1]!table_weight[Interceptions]*(('F+ , F-'!Y$2-[1]!tbl_gk[[#This Row],[Interceptions]])/('F+ , F-'!Y$2-'F+ , F-'!Y$3))</f>
        <v>2.4931919535197796E-2</v>
      </c>
      <c r="Z1550" s="1" cm="1">
        <f t="array" ref="Z1550">[1]!table_weight[Positioning]*(('F+ , F-'!Z$2-[1]!tbl_gk[[#This Row],[Positioning]])/('F+ , F-'!Z$2-'F+ , F-'!Z$3))</f>
        <v>2.3662238447756888E-3</v>
      </c>
      <c r="AA1550" s="1" cm="1">
        <f t="array" ref="AA1550">[1]!table_weight[Vision]*(('F+ , F-'!AA$2-[1]!tbl_gk[[#This Row],[Vision]])/('F+ , F-'!AA$2-'F+ , F-'!AA$3))</f>
        <v>3.4073623364770246E-2</v>
      </c>
      <c r="AB1550" s="1" cm="1">
        <f t="array" ref="AB1550">[1]!table_weight[Penalties]*(('F+ , F-'!AB$2-[1]!tbl_gk[[#This Row],[Penalties]])/('F+ , F-'!AB$2-'F+ , F-'!AB$3))</f>
        <v>2.427119311369181E-3</v>
      </c>
      <c r="AC1550" s="1" cm="1">
        <f t="array" ref="AC1550">[1]!table_weight[Composure]*(('F+ , F-'!AC$2-[1]!tbl_gk[[#This Row],[Composure]])/('F+ , F-'!AC$2-'F+ , F-'!AC$3))</f>
        <v>2.188312277499339E-3</v>
      </c>
      <c r="AD1550" s="1" cm="1">
        <f t="array" ref="AD1550">[1]!table_weight[Marking]*(('F+ , F-'!AD$2-[1]!tbl_gk[[#This Row],[Marking]])/('F+ , F-'!AD$2-'F+ , F-'!AD$3))</f>
        <v>3.6282098953227655E-2</v>
      </c>
      <c r="AE1550" s="1" cm="1">
        <f t="array" ref="AE1550">[1]!table_weight[StandingTackle]*(('F+ , F-'!AE$2-[1]!tbl_gk[[#This Row],[StandingTackle]])/('F+ , F-'!AE$2-'F+ , F-'!AE$3))</f>
        <v>2.6900228972187096E-2</v>
      </c>
      <c r="AF1550" s="1" cm="1">
        <f t="array" ref="AF1550">[1]!table_weight[SlidingTackle]*(('F+ , F-'!AF$2-[1]!tbl_gk[[#This Row],[SlidingTackle]])/('F+ , F-'!AF$2-'F+ , F-'!AF$3))</f>
        <v>1.120842873841129E-2</v>
      </c>
      <c r="AG1550" s="1" cm="1">
        <f t="array" ref="AG1550">[1]!table_weight[GKDiving]*(('F+ , F-'!AG$2-[1]!tbl_gk[[#This Row],[GKDiving]])/('F+ , F-'!AG$2-'F+ , F-'!AG$3))</f>
        <v>5.2951652976371534E-2</v>
      </c>
      <c r="AH1550" s="1" cm="1">
        <f t="array" ref="AH1550">[1]!table_weight[GKHandling]*(('F+ , F-'!AH$2-[1]!tbl_gk[[#This Row],[GKHandling]])/('F+ , F-'!AH$2-'F+ , F-'!AH$3))</f>
        <v>6.5948201743363147E-2</v>
      </c>
      <c r="AI1550" s="1" cm="1">
        <f t="array" ref="AI1550">[1]!table_weight[GKKicking]*(('F+ , F-'!AI$2-[1]!tbl_gk[[#This Row],[GKKicking]])/('F+ , F-'!AI$2-'F+ , F-'!AI$3))</f>
        <v>3.309400669303314E-2</v>
      </c>
      <c r="AJ1550" s="1" cm="1">
        <f t="array" ref="AJ1550">[1]!table_weight[GKPositioning]*(('F+ , F-'!AJ$2-[1]!tbl_gk[[#This Row],[GKPositioning]])/('F+ , F-'!AJ$2-'F+ , F-'!AJ$3))</f>
        <v>2.8381034845896404E-2</v>
      </c>
      <c r="AK1550" s="1" cm="1">
        <f t="array" ref="AK1550">[1]!table_weight[GKReflexes]*(('F+ , F-'!AK$2-[1]!tbl_gk[[#This Row],[GKReflexes]])/('F+ , F-'!AK$2-'F+ , F-'!AK$3))</f>
        <v>5.8303755535273602E-2</v>
      </c>
    </row>
    <row r="1551" spans="1:37" x14ac:dyDescent="0.55000000000000004">
      <c r="A1551" s="8">
        <f>[1]!tbl_gk[[#This Row],[ID]]</f>
        <v>259313</v>
      </c>
      <c r="B1551" s="2" cm="1">
        <f t="array" ref="B1551">[1]!table_weight[ValueEUR]*(('F+ , F-'!B$2-[1]!tbl_gk[[#This Row],[ValueEUR]])/('F+ , F-'!B$2-'F+ , F-'!B$3))</f>
        <v>2.8088490721965849E-5</v>
      </c>
      <c r="C1551" s="2" cm="1">
        <f t="array" ref="C1551">[1]!table_weight[WageEUR]*(('F+ , F-'!C$2-[1]!tbl_gk[[#This Row],[WageEUR]])/('F+ , F-'!C$2-'F+ , F-'!C$3))</f>
        <v>0</v>
      </c>
      <c r="D1551" s="2" cm="1">
        <f t="array" ref="D1551">[1]!table_weight[Crossing]*(('F+ , F-'!D$2-[1]!tbl_gk[[#This Row],[Crossing]])/('F+ , F-'!D$2-'F+ , F-'!D$3))</f>
        <v>3.4746129089074922E-2</v>
      </c>
      <c r="E1551" s="2" cm="1">
        <f t="array" ref="E1551">[1]!table_weight[Finishing]*(('F+ , F-'!E$2-[1]!tbl_gk[[#This Row],[Finishing]])/('F+ , F-'!E$2-'F+ , F-'!E$3))</f>
        <v>1.8966763005780131E-2</v>
      </c>
      <c r="F1551" s="2" cm="1">
        <f t="array" ref="F1551">[1]!table_weight[HeadingAccuracy]*(('F+ , F-'!F$2-[1]!tbl_gk[[#This Row],[HeadingAccuracy]])/('F+ , F-'!F$2-'F+ , F-'!F$3))</f>
        <v>1.210949849973455E-2</v>
      </c>
      <c r="G1551" s="2" cm="1">
        <f t="array" ref="G1551">[1]!table_weight[ShortPassing]*(('F+ , F-'!G$2-[1]!tbl_gk[[#This Row],[ShortPassing]])/('F+ , F-'!G$2-'F+ , F-'!G$3))</f>
        <v>4.6409239370648142E-2</v>
      </c>
      <c r="H1551" s="2" cm="1">
        <f t="array" ref="H1551">[1]!table_weight[Volleys]*(('F+ , F-'!H$2-[1]!tbl_gk[[#This Row],[Volleys]])/('F+ , F-'!H$2-'F+ , F-'!H$3))</f>
        <v>2.1990449861774069E-3</v>
      </c>
      <c r="I1551" s="2" cm="1">
        <f t="array" ref="I1551">[1]!table_weight[Dribbling]*(('F+ , F-'!I$2-[1]!tbl_gk[[#This Row],[Dribbling]])/('F+ , F-'!I$2-'F+ , F-'!I$3))</f>
        <v>2.2491199096005835E-2</v>
      </c>
      <c r="J1551" s="2" cm="1">
        <f t="array" ref="J1551">[1]!table_weight[Curve]*(('F+ , F-'!J$2-[1]!tbl_gk[[#This Row],[Curve]])/('F+ , F-'!J$2-'F+ , F-'!J$3))</f>
        <v>9.8029273569279467E-3</v>
      </c>
      <c r="K1551" s="2" cm="1">
        <f t="array" ref="K1551">[1]!table_weight[FKAccuracy]*(('F+ , F-'!K$2-[1]!tbl_gk[[#This Row],[FKAccuracy]])/('F+ , F-'!K$2-'F+ , F-'!K$3))</f>
        <v>9.2789777912990392E-3</v>
      </c>
      <c r="L1551" s="2" cm="1">
        <f t="array" ref="L1551">[1]!table_weight[LongPassing]*(('F+ , F-'!L$2-[1]!tbl_gk[[#This Row],[LongPassing]])/('F+ , F-'!L$2-'F+ , F-'!L$3))</f>
        <v>2.1656964003031933E-2</v>
      </c>
      <c r="M1551" s="2" cm="1">
        <f t="array" ref="M1551">[1]!table_weight[BallControl]*(('F+ , F-'!M$2-[1]!tbl_gk[[#This Row],[BallControl]])/('F+ , F-'!M$2-'F+ , F-'!M$3))</f>
        <v>1.4342213916293577E-2</v>
      </c>
      <c r="N1551" s="2" cm="1">
        <f t="array" ref="N1551">[1]!table_weight[Acceleration]*(('F+ , F-'!N$2-[1]!tbl_gk[[#This Row],[Acceleration]])/('F+ , F-'!N$2-'F+ , F-'!N$3))</f>
        <v>1.0597899031836633E-2</v>
      </c>
      <c r="O1551" s="2" cm="1">
        <f t="array" ref="O1551">[1]!table_weight[SprintSpeed]*(('F+ , F-'!O$2-[1]!tbl_gk[[#This Row],[SprintSpeed]])/('F+ , F-'!O$2-'F+ , F-'!O$3))</f>
        <v>1.3212047459689671E-2</v>
      </c>
      <c r="P1551" s="2" cm="1">
        <f t="array" ref="P1551">[1]!table_weight[Agility]*(('F+ , F-'!P$2-[1]!tbl_gk[[#This Row],[Agility]])/('F+ , F-'!P$2-'F+ , F-'!P$3))</f>
        <v>4.680442769886016E-3</v>
      </c>
      <c r="Q1551" s="2" cm="1">
        <f t="array" ref="Q1551">[1]!table_weight[Reactions]*(('F+ , F-'!Q$2-[1]!tbl_gk[[#This Row],[Reactions]])/('F+ , F-'!Q$2-'F+ , F-'!Q$3))</f>
        <v>2.4235174003392843E-3</v>
      </c>
      <c r="R1551" s="2" cm="1">
        <f t="array" ref="R1551">[1]!table_weight[Balance]*(('F+ , F-'!R$2-[1]!tbl_gk[[#This Row],[Balance]])/('F+ , F-'!R$2-'F+ , F-'!R$3))</f>
        <v>1.5521876532785257E-3</v>
      </c>
      <c r="S1551" s="2" cm="1">
        <f t="array" ref="S1551">[1]!table_weight[ShotPower]*(('F+ , F-'!S$2-[1]!tbl_gk[[#This Row],[ShotPower]])/('F+ , F-'!S$2-'F+ , F-'!S$3))</f>
        <v>8.8300548353824494E-3</v>
      </c>
      <c r="T1551" s="2" cm="1">
        <f t="array" ref="T1551">[1]!table_weight[Jumping]*(('F+ , F-'!T$2-[1]!tbl_gk[[#This Row],[Jumping]])/('F+ , F-'!T$2-'F+ , F-'!T$3))</f>
        <v>2.4043887454979003E-3</v>
      </c>
      <c r="U1551" s="2" cm="1">
        <f t="array" ref="U1551">[1]!table_weight[Stamina]*(('F+ , F-'!U$2-[1]!tbl_gk[[#This Row],[Stamina]])/('F+ , F-'!U$2-'F+ , F-'!U$3))</f>
        <v>1.7174205324984999E-2</v>
      </c>
      <c r="V1551" s="2" cm="1">
        <f t="array" ref="V1551">[1]!table_weight[Strength]*(('F+ , F-'!V$2-[1]!tbl_gk[[#This Row],[Strength]])/('F+ , F-'!V$2-'F+ , F-'!V$3))</f>
        <v>3.1056687962681212E-2</v>
      </c>
      <c r="W1551" s="2" cm="1">
        <f t="array" ref="W1551">[1]!table_weight[LongShots]*(('F+ , F-'!W$2-[1]!tbl_gk[[#This Row],[LongShots]])/('F+ , F-'!W$2-'F+ , F-'!W$3))</f>
        <v>9.0897623305407575E-3</v>
      </c>
      <c r="X1551" s="2" cm="1">
        <f t="array" ref="X1551">[1]!table_weight[Aggression]*(('F+ , F-'!X$2-[1]!tbl_gk[[#This Row],[Aggression]])/('F+ , F-'!X$2-'F+ , F-'!X$3))</f>
        <v>1.5211439002129575E-2</v>
      </c>
      <c r="Y1551" s="2" cm="1">
        <f t="array" ref="Y1551">[1]!table_weight[Interceptions]*(('F+ , F-'!Y$2-[1]!tbl_gk[[#This Row],[Interceptions]])/('F+ , F-'!Y$2-'F+ , F-'!Y$3))</f>
        <v>2.2161706253509151E-2</v>
      </c>
      <c r="Z1551" s="2" cm="1">
        <f t="array" ref="Z1551">[1]!table_weight[Positioning]*(('F+ , F-'!Z$2-[1]!tbl_gk[[#This Row],[Positioning]])/('F+ , F-'!Z$2-'F+ , F-'!Z$3))</f>
        <v>2.2183348544772088E-3</v>
      </c>
      <c r="AA1551" s="2" cm="1">
        <f t="array" ref="AA1551">[1]!table_weight[Vision]*(('F+ , F-'!AA$2-[1]!tbl_gk[[#This Row],[Vision]])/('F+ , F-'!AA$2-'F+ , F-'!AA$3))</f>
        <v>2.6974951830443111E-2</v>
      </c>
      <c r="AB1551" s="2" cm="1">
        <f t="array" ref="AB1551">[1]!table_weight[Penalties]*(('F+ , F-'!AB$2-[1]!tbl_gk[[#This Row],[Penalties]])/('F+ , F-'!AB$2-'F+ , F-'!AB$3))</f>
        <v>2.3096780543674466E-3</v>
      </c>
      <c r="AC1551" s="2" cm="1">
        <f t="array" ref="AC1551">[1]!table_weight[Composure]*(('F+ , F-'!AC$2-[1]!tbl_gk[[#This Row],[Composure]])/('F+ , F-'!AC$2-'F+ , F-'!AC$3))</f>
        <v>2.134938807316428E-3</v>
      </c>
      <c r="AD1551" s="2" cm="1">
        <f t="array" ref="AD1551">[1]!table_weight[Marking]*(('F+ , F-'!AD$2-[1]!tbl_gk[[#This Row],[Marking]])/('F+ , F-'!AD$2-'F+ , F-'!AD$3))</f>
        <v>3.3127133826860035E-2</v>
      </c>
      <c r="AE1551" s="2" cm="1">
        <f t="array" ref="AE1551">[1]!table_weight[StandingTackle]*(('F+ , F-'!AE$2-[1]!tbl_gk[[#This Row],[StandingTackle]])/('F+ , F-'!AE$2-'F+ , F-'!AE$3))</f>
        <v>2.465854322450484E-2</v>
      </c>
      <c r="AF1551" s="2" cm="1">
        <f t="array" ref="AF1551">[1]!table_weight[SlidingTackle]*(('F+ , F-'!AF$2-[1]!tbl_gk[[#This Row],[SlidingTackle]])/('F+ , F-'!AF$2-'F+ , F-'!AF$3))</f>
        <v>1.0461200155850536E-2</v>
      </c>
      <c r="AG1551" s="2" cm="1">
        <f t="array" ref="AG1551">[1]!table_weight[GKDiving]*(('F+ , F-'!AG$2-[1]!tbl_gk[[#This Row],[GKDiving]])/('F+ , F-'!AG$2-'F+ , F-'!AG$3))</f>
        <v>7.0032831355846217E-2</v>
      </c>
      <c r="AH1551" s="2" cm="1">
        <f t="array" ref="AH1551">[1]!table_weight[GKHandling]*(('F+ , F-'!AH$2-[1]!tbl_gk[[#This Row],[GKHandling]])/('F+ , F-'!AH$2-'F+ , F-'!AH$3))</f>
        <v>7.6642504728773375E-2</v>
      </c>
      <c r="AI1551" s="2" cm="1">
        <f t="array" ref="AI1551">[1]!table_weight[GKKicking]*(('F+ , F-'!AI$2-[1]!tbl_gk[[#This Row],[GKKicking]])/('F+ , F-'!AI$2-'F+ , F-'!AI$3))</f>
        <v>4.0249467599634901E-2</v>
      </c>
      <c r="AJ1551" s="2" cm="1">
        <f t="array" ref="AJ1551">[1]!table_weight[GKPositioning]*(('F+ , F-'!AJ$2-[1]!tbl_gk[[#This Row],[GKPositioning]])/('F+ , F-'!AJ$2-'F+ , F-'!AJ$3))</f>
        <v>2.6488965856169975E-2</v>
      </c>
      <c r="AK1551" s="2" cm="1">
        <f t="array" ref="AK1551">[1]!table_weight[GKReflexes]*(('F+ , F-'!AK$2-[1]!tbl_gk[[#This Row],[GKReflexes]])/('F+ , F-'!AK$2-'F+ , F-'!AK$3))</f>
        <v>7.8345671500523906E-2</v>
      </c>
    </row>
    <row r="1552" spans="1:37" x14ac:dyDescent="0.55000000000000004">
      <c r="A1552" s="7">
        <f>[1]!tbl_gk[[#This Row],[ID]]</f>
        <v>259314</v>
      </c>
      <c r="B1552" s="1" cm="1">
        <f t="array" ref="B1552">[1]!table_weight[ValueEUR]*(('F+ , F-'!B$2-[1]!tbl_gk[[#This Row],[ValueEUR]])/('F+ , F-'!B$2-'F+ , F-'!B$3))</f>
        <v>2.5958704062827779E-4</v>
      </c>
      <c r="C1552" s="1" cm="1">
        <f t="array" ref="C1552">[1]!table_weight[WageEUR]*(('F+ , F-'!C$2-[1]!tbl_gk[[#This Row],[WageEUR]])/('F+ , F-'!C$2-'F+ , F-'!C$3))</f>
        <v>2.3472561185650898E-4</v>
      </c>
      <c r="D1552" s="1" cm="1">
        <f t="array" ref="D1552">[1]!table_weight[Crossing]*(('F+ , F-'!D$2-[1]!tbl_gk[[#This Row],[Crossing]])/('F+ , F-'!D$2-'F+ , F-'!D$3))</f>
        <v>3.9229500584439428E-2</v>
      </c>
      <c r="E1552" s="1" cm="1">
        <f t="array" ref="E1552">[1]!table_weight[Finishing]*(('F+ , F-'!E$2-[1]!tbl_gk[[#This Row],[Finishing]])/('F+ , F-'!E$2-'F+ , F-'!E$3))</f>
        <v>2.096326437480962E-2</v>
      </c>
      <c r="F1552" s="1" cm="1">
        <f t="array" ref="F1552">[1]!table_weight[HeadingAccuracy]*(('F+ , F-'!F$2-[1]!tbl_gk[[#This Row],[HeadingAccuracy]])/('F+ , F-'!F$2-'F+ , F-'!F$3))</f>
        <v>1.1691929585950599E-2</v>
      </c>
      <c r="G1552" s="1" cm="1">
        <f t="array" ref="G1552">[1]!table_weight[ShortPassing]*(('F+ , F-'!G$2-[1]!tbl_gk[[#This Row],[ShortPassing]])/('F+ , F-'!G$2-'F+ , F-'!G$3))</f>
        <v>4.781557995763748E-2</v>
      </c>
      <c r="H1552" s="1" cm="1">
        <f t="array" ref="H1552">[1]!table_weight[Volleys]*(('F+ , F-'!H$2-[1]!tbl_gk[[#This Row],[Volleys]])/('F+ , F-'!H$2-'F+ , F-'!H$3))</f>
        <v>2.4305234057750281E-3</v>
      </c>
      <c r="I1552" s="1" cm="1">
        <f t="array" ref="I1552">[1]!table_weight[Dribbling]*(('F+ , F-'!I$2-[1]!tbl_gk[[#This Row],[Dribbling]])/('F+ , F-'!I$2-'F+ , F-'!I$3))</f>
        <v>2.0535442652874894E-2</v>
      </c>
      <c r="J1552" s="1" cm="1">
        <f t="array" ref="J1552">[1]!table_weight[Curve]*(('F+ , F-'!J$2-[1]!tbl_gk[[#This Row],[Curve]])/('F+ , F-'!J$2-'F+ , F-'!J$3))</f>
        <v>1.03099753236656E-2</v>
      </c>
      <c r="K1552" s="1" cm="1">
        <f t="array" ref="K1552">[1]!table_weight[FKAccuracy]*(('F+ , F-'!K$2-[1]!tbl_gk[[#This Row],[FKAccuracy]])/('F+ , F-'!K$2-'F+ , F-'!K$3))</f>
        <v>1.0039549741405519E-2</v>
      </c>
      <c r="L1552" s="1" cm="1">
        <f t="array" ref="L1552">[1]!table_weight[LongPassing]*(('F+ , F-'!L$2-[1]!tbl_gk[[#This Row],[LongPassing]])/('F+ , F-'!L$2-'F+ , F-'!L$3))</f>
        <v>2.0574115802880336E-2</v>
      </c>
      <c r="M1552" s="1" cm="1">
        <f t="array" ref="M1552">[1]!table_weight[BallControl]*(('F+ , F-'!M$2-[1]!tbl_gk[[#This Row],[BallControl]])/('F+ , F-'!M$2-'F+ , F-'!M$3))</f>
        <v>1.2169151201703639E-2</v>
      </c>
      <c r="N1552" s="1" cm="1">
        <f t="array" ref="N1552">[1]!table_weight[Acceleration]*(('F+ , F-'!N$2-[1]!tbl_gk[[#This Row],[Acceleration]])/('F+ , F-'!N$2-'F+ , F-'!N$3))</f>
        <v>3.3823082016499898E-3</v>
      </c>
      <c r="O1552" s="1" cm="1">
        <f t="array" ref="O1552">[1]!table_weight[SprintSpeed]*(('F+ , F-'!O$2-[1]!tbl_gk[[#This Row],[SprintSpeed]])/('F+ , F-'!O$2-'F+ , F-'!O$3))</f>
        <v>1.4055369637967737E-3</v>
      </c>
      <c r="P1552" s="1" cm="1">
        <f t="array" ref="P1552">[1]!table_weight[Agility]*(('F+ , F-'!P$2-[1]!tbl_gk[[#This Row],[Agility]])/('F+ , F-'!P$2-'F+ , F-'!P$3))</f>
        <v>1.7551660387072558E-3</v>
      </c>
      <c r="Q1552" s="1" cm="1">
        <f t="array" ref="Q1552">[1]!table_weight[Reactions]*(('F+ , F-'!Q$2-[1]!tbl_gk[[#This Row],[Reactions]])/('F+ , F-'!Q$2-'F+ , F-'!Q$3))</f>
        <v>1.4437976002021271E-3</v>
      </c>
      <c r="R1552" s="1" cm="1">
        <f t="array" ref="R1552">[1]!table_weight[Balance]*(('F+ , F-'!R$2-[1]!tbl_gk[[#This Row],[Balance]])/('F+ , F-'!R$2-'F+ , F-'!R$3))</f>
        <v>4.3461254291798717E-4</v>
      </c>
      <c r="S1552" s="1" cm="1">
        <f t="array" ref="S1552">[1]!table_weight[ShotPower]*(('F+ , F-'!S$2-[1]!tbl_gk[[#This Row],[ShotPower]])/('F+ , F-'!S$2-'F+ , F-'!S$3))</f>
        <v>5.1941499031661464E-3</v>
      </c>
      <c r="T1552" s="1" cm="1">
        <f t="array" ref="T1552">[1]!table_weight[Jumping]*(('F+ , F-'!T$2-[1]!tbl_gk[[#This Row],[Jumping]])/('F+ , F-'!T$2-'F+ , F-'!T$3))</f>
        <v>3.4348410649970003E-4</v>
      </c>
      <c r="U1552" s="1" cm="1">
        <f t="array" ref="U1552">[1]!table_weight[Stamina]*(('F+ , F-'!U$2-[1]!tbl_gk[[#This Row],[Stamina]])/('F+ , F-'!U$2-'F+ , F-'!U$3))</f>
        <v>0</v>
      </c>
      <c r="V1552" s="1" cm="1">
        <f t="array" ref="V1552">[1]!table_weight[Strength]*(('F+ , F-'!V$2-[1]!tbl_gk[[#This Row],[Strength]])/('F+ , F-'!V$2-'F+ , F-'!V$3))</f>
        <v>1.1535341243281592E-2</v>
      </c>
      <c r="W1552" s="1" cm="1">
        <f t="array" ref="W1552">[1]!table_weight[LongShots]*(('F+ , F-'!W$2-[1]!tbl_gk[[#This Row],[LongShots]])/('F+ , F-'!W$2-'F+ , F-'!W$3))</f>
        <v>9.86888481601568E-3</v>
      </c>
      <c r="X1552" s="1" cm="1">
        <f t="array" ref="X1552">[1]!table_weight[Aggression]*(('F+ , F-'!X$2-[1]!tbl_gk[[#This Row],[Aggression]])/('F+ , F-'!X$2-'F+ , F-'!X$3))</f>
        <v>1.5211439002129575E-2</v>
      </c>
      <c r="Y1552" s="1" cm="1">
        <f t="array" ref="Y1552">[1]!table_weight[Interceptions]*(('F+ , F-'!Y$2-[1]!tbl_gk[[#This Row],[Interceptions]])/('F+ , F-'!Y$2-'F+ , F-'!Y$3))</f>
        <v>2.2161706253509151E-2</v>
      </c>
      <c r="Z1552" s="1" cm="1">
        <f t="array" ref="Z1552">[1]!table_weight[Positioning]*(('F+ , F-'!Z$2-[1]!tbl_gk[[#This Row],[Positioning]])/('F+ , F-'!Z$2-'F+ , F-'!Z$3))</f>
        <v>2.2183348544772088E-3</v>
      </c>
      <c r="AA1552" s="1" cm="1">
        <f t="array" ref="AA1552">[1]!table_weight[Vision]*(('F+ , F-'!AA$2-[1]!tbl_gk[[#This Row],[Vision]])/('F+ , F-'!AA$2-'F+ , F-'!AA$3))</f>
        <v>2.0586147449548689E-2</v>
      </c>
      <c r="AB1552" s="1" cm="1">
        <f t="array" ref="AB1552">[1]!table_weight[Penalties]*(('F+ , F-'!AB$2-[1]!tbl_gk[[#This Row],[Penalties]])/('F+ , F-'!AB$2-'F+ , F-'!AB$3))</f>
        <v>2.4662663970364263E-3</v>
      </c>
      <c r="AC1552" s="1" cm="1">
        <f t="array" ref="AC1552">[1]!table_weight[Composure]*(('F+ , F-'!AC$2-[1]!tbl_gk[[#This Row],[Composure]])/('F+ , F-'!AC$2-'F+ , F-'!AC$3))</f>
        <v>1.3343367545727675E-3</v>
      </c>
      <c r="AD1552" s="1" cm="1">
        <f t="array" ref="AD1552">[1]!table_weight[Marking]*(('F+ , F-'!AD$2-[1]!tbl_gk[[#This Row],[Marking]])/('F+ , F-'!AD$2-'F+ , F-'!AD$3))</f>
        <v>3.4704616390043845E-2</v>
      </c>
      <c r="AE1552" s="1" cm="1">
        <f t="array" ref="AE1552">[1]!table_weight[StandingTackle]*(('F+ , F-'!AE$2-[1]!tbl_gk[[#This Row],[StandingTackle]])/('F+ , F-'!AE$2-'F+ , F-'!AE$3))</f>
        <v>3.362528621523387E-2</v>
      </c>
      <c r="AF1552" s="1" cm="1">
        <f t="array" ref="AF1552">[1]!table_weight[SlidingTackle]*(('F+ , F-'!AF$2-[1]!tbl_gk[[#This Row],[SlidingTackle]])/('F+ , F-'!AF$2-'F+ , F-'!AF$3))</f>
        <v>1.0461200155850536E-2</v>
      </c>
      <c r="AG1552" s="1" cm="1">
        <f t="array" ref="AG1552">[1]!table_weight[GKDiving]*(('F+ , F-'!AG$2-[1]!tbl_gk[[#This Row],[GKDiving]])/('F+ , F-'!AG$2-'F+ , F-'!AG$3))</f>
        <v>6.320036000405635E-2</v>
      </c>
      <c r="AH1552" s="1" cm="1">
        <f t="array" ref="AH1552">[1]!table_weight[GKHandling]*(('F+ , F-'!AH$2-[1]!tbl_gk[[#This Row],[GKHandling]])/('F+ , F-'!AH$2-'F+ , F-'!AH$3))</f>
        <v>5.5253898757952898E-2</v>
      </c>
      <c r="AI1552" s="1" cm="1">
        <f t="array" ref="AI1552">[1]!table_weight[GKKicking]*(('F+ , F-'!AI$2-[1]!tbl_gk[[#This Row],[GKKicking]])/('F+ , F-'!AI$2-'F+ , F-'!AI$3))</f>
        <v>2.414968055978094E-2</v>
      </c>
      <c r="AJ1552" s="1" cm="1">
        <f t="array" ref="AJ1552">[1]!table_weight[GKPositioning]*(('F+ , F-'!AJ$2-[1]!tbl_gk[[#This Row],[GKPositioning]])/('F+ , F-'!AJ$2-'F+ , F-'!AJ$3))</f>
        <v>1.5767241581053557E-2</v>
      </c>
      <c r="AK1552" s="1" cm="1">
        <f t="array" ref="AK1552">[1]!table_weight[GKReflexes]*(('F+ , F-'!AK$2-[1]!tbl_gk[[#This Row],[GKReflexes]])/('F+ , F-'!AK$2-'F+ , F-'!AK$3))</f>
        <v>4.7371801372409796E-2</v>
      </c>
    </row>
    <row r="1553" spans="1:37" x14ac:dyDescent="0.55000000000000004">
      <c r="A1553" s="8">
        <f>[1]!tbl_gk[[#This Row],[ID]]</f>
        <v>259317</v>
      </c>
      <c r="B1553" s="2" cm="1">
        <f t="array" ref="B1553">[1]!table_weight[ValueEUR]*(('F+ , F-'!B$2-[1]!tbl_gk[[#This Row],[ValueEUR]])/('F+ , F-'!B$2-'F+ , F-'!B$3))</f>
        <v>2.8273689561890902E-4</v>
      </c>
      <c r="C1553" s="2" cm="1">
        <f t="array" ref="C1553">[1]!table_weight[WageEUR]*(('F+ , F-'!C$2-[1]!tbl_gk[[#This Row],[WageEUR]])/('F+ , F-'!C$2-'F+ , F-'!C$3))</f>
        <v>1.4865955417578903E-3</v>
      </c>
      <c r="D1553" s="2" cm="1">
        <f t="array" ref="D1553">[1]!table_weight[Crossing]*(('F+ , F-'!D$2-[1]!tbl_gk[[#This Row],[Crossing]])/('F+ , F-'!D$2-'F+ , F-'!D$3))</f>
        <v>3.5866971962916043E-2</v>
      </c>
      <c r="E1553" s="2" cm="1">
        <f t="array" ref="E1553">[1]!table_weight[Finishing]*(('F+ , F-'!E$2-[1]!tbl_gk[[#This Row],[Finishing]])/('F+ , F-'!E$2-'F+ , F-'!E$3))</f>
        <v>1.7968512321265388E-2</v>
      </c>
      <c r="F1553" s="2" cm="1">
        <f t="array" ref="F1553">[1]!table_weight[HeadingAccuracy]*(('F+ , F-'!F$2-[1]!tbl_gk[[#This Row],[HeadingAccuracy]])/('F+ , F-'!F$2-'F+ , F-'!F$3))</f>
        <v>1.1691929585950599E-2</v>
      </c>
      <c r="G1553" s="2" cm="1">
        <f t="array" ref="G1553">[1]!table_weight[ShortPassing]*(('F+ , F-'!G$2-[1]!tbl_gk[[#This Row],[ShortPassing]])/('F+ , F-'!G$2-'F+ , F-'!G$3))</f>
        <v>4.2190217609680133E-3</v>
      </c>
      <c r="H1553" s="2" cm="1">
        <f t="array" ref="H1553">[1]!table_weight[Volleys]*(('F+ , F-'!H$2-[1]!tbl_gk[[#This Row],[Volleys]])/('F+ , F-'!H$2-'F+ , F-'!H$3))</f>
        <v>2.1990449861774069E-3</v>
      </c>
      <c r="I1553" s="2" cm="1">
        <f t="array" ref="I1553">[1]!table_weight[Dribbling]*(('F+ , F-'!I$2-[1]!tbl_gk[[#This Row],[Dribbling]])/('F+ , F-'!I$2-'F+ , F-'!I$3))</f>
        <v>2.2491199096005835E-2</v>
      </c>
      <c r="J1553" s="2" cm="1">
        <f t="array" ref="J1553">[1]!table_weight[Curve]*(('F+ , F-'!J$2-[1]!tbl_gk[[#This Row],[Curve]])/('F+ , F-'!J$2-'F+ , F-'!J$3))</f>
        <v>9.9719433458404991E-3</v>
      </c>
      <c r="K1553" s="2" cm="1">
        <f t="array" ref="K1553">[1]!table_weight[FKAccuracy]*(('F+ , F-'!K$2-[1]!tbl_gk[[#This Row],[FKAccuracy]])/('F+ , F-'!K$2-'F+ , F-'!K$3))</f>
        <v>9.2789777912990392E-3</v>
      </c>
      <c r="L1553" s="2" cm="1">
        <f t="array" ref="L1553">[1]!table_weight[LongPassing]*(('F+ , F-'!L$2-[1]!tbl_gk[[#This Row],[LongPassing]])/('F+ , F-'!L$2-'F+ , F-'!L$3))</f>
        <v>1.0287057901440168E-2</v>
      </c>
      <c r="M1553" s="2" cm="1">
        <f t="array" ref="M1553">[1]!table_weight[BallControl]*(('F+ , F-'!M$2-[1]!tbl_gk[[#This Row],[BallControl]])/('F+ , F-'!M$2-'F+ , F-'!M$3))</f>
        <v>8.2576383154417555E-3</v>
      </c>
      <c r="N1553" s="2" cm="1">
        <f t="array" ref="N1553">[1]!table_weight[Acceleration]*(('F+ , F-'!N$2-[1]!tbl_gk[[#This Row],[Acceleration]])/('F+ , F-'!N$2-'F+ , F-'!N$3))</f>
        <v>8.5685141108466402E-3</v>
      </c>
      <c r="O1553" s="2" cm="1">
        <f t="array" ref="O1553">[1]!table_weight[SprintSpeed]*(('F+ , F-'!O$2-[1]!tbl_gk[[#This Row],[SprintSpeed]])/('F+ , F-'!O$2-'F+ , F-'!O$3))</f>
        <v>7.3087922117432225E-3</v>
      </c>
      <c r="P1553" s="2" cm="1">
        <f t="array" ref="P1553">[1]!table_weight[Agility]*(('F+ , F-'!P$2-[1]!tbl_gk[[#This Row],[Agility]])/('F+ , F-'!P$2-'F+ , F-'!P$3))</f>
        <v>2.92527673117876E-3</v>
      </c>
      <c r="Q1553" s="2" cm="1">
        <f t="array" ref="Q1553">[1]!table_weight[Reactions]*(('F+ , F-'!Q$2-[1]!tbl_gk[[#This Row],[Reactions]])/('F+ , F-'!Q$2-'F+ , F-'!Q$3))</f>
        <v>1.5984902002237835E-3</v>
      </c>
      <c r="R1553" s="2" cm="1">
        <f t="array" ref="R1553">[1]!table_weight[Balance]*(('F+ , F-'!R$2-[1]!tbl_gk[[#This Row],[Balance]])/('F+ , F-'!R$2-'F+ , F-'!R$3))</f>
        <v>1.9868001961965125E-3</v>
      </c>
      <c r="S1553" s="2" cm="1">
        <f t="array" ref="S1553">[1]!table_weight[ShotPower]*(('F+ , F-'!S$2-[1]!tbl_gk[[#This Row],[ShotPower]])/('F+ , F-'!S$2-'F+ , F-'!S$3))</f>
        <v>5.1941499031661464E-3</v>
      </c>
      <c r="T1553" s="2" cm="1">
        <f t="array" ref="T1553">[1]!table_weight[Jumping]*(('F+ , F-'!T$2-[1]!tbl_gk[[#This Row],[Jumping]])/('F+ , F-'!T$2-'F+ , F-'!T$3))</f>
        <v>2.2326466922480506E-3</v>
      </c>
      <c r="U1553" s="2" cm="1">
        <f t="array" ref="U1553">[1]!table_weight[Stamina]*(('F+ , F-'!U$2-[1]!tbl_gk[[#This Row],[Stamina]])/('F+ , F-'!U$2-'F+ , F-'!U$3))</f>
        <v>1.288065399373875E-2</v>
      </c>
      <c r="V1553" s="2" cm="1">
        <f t="array" ref="V1553">[1]!table_weight[Strength]*(('F+ , F-'!V$2-[1]!tbl_gk[[#This Row],[Strength]])/('F+ , F-'!V$2-'F+ , F-'!V$3))</f>
        <v>2.7507352195517646E-2</v>
      </c>
      <c r="W1553" s="2" cm="1">
        <f t="array" ref="W1553">[1]!table_weight[LongShots]*(('F+ , F-'!W$2-[1]!tbl_gk[[#This Row],[LongShots]])/('F+ , F-'!W$2-'F+ , F-'!W$3))</f>
        <v>9.3494698256990638E-3</v>
      </c>
      <c r="X1553" s="2" cm="1">
        <f t="array" ref="X1553">[1]!table_weight[Aggression]*(('F+ , F-'!X$2-[1]!tbl_gk[[#This Row],[Aggression]])/('F+ , F-'!X$2-'F+ , F-'!X$3))</f>
        <v>1.1560693641618476E-2</v>
      </c>
      <c r="Y1553" s="2" cm="1">
        <f t="array" ref="Y1553">[1]!table_weight[Interceptions]*(('F+ , F-'!Y$2-[1]!tbl_gk[[#This Row],[Interceptions]])/('F+ , F-'!Y$2-'F+ , F-'!Y$3))</f>
        <v>2.5624472855619959E-2</v>
      </c>
      <c r="Z1553" s="2" cm="1">
        <f t="array" ref="Z1553">[1]!table_weight[Positioning]*(('F+ , F-'!Z$2-[1]!tbl_gk[[#This Row],[Positioning]])/('F+ , F-'!Z$2-'F+ , F-'!Z$3))</f>
        <v>2.0704458641787279E-3</v>
      </c>
      <c r="AA1553" s="2" cm="1">
        <f t="array" ref="AA1553">[1]!table_weight[Vision]*(('F+ , F-'!AA$2-[1]!tbl_gk[[#This Row],[Vision]])/('F+ , F-'!AA$2-'F+ , F-'!AA$3))</f>
        <v>3.4073623364770246E-2</v>
      </c>
      <c r="AB1553" s="2" cm="1">
        <f t="array" ref="AB1553">[1]!table_weight[Penalties]*(('F+ , F-'!AB$2-[1]!tbl_gk[[#This Row],[Penalties]])/('F+ , F-'!AB$2-'F+ , F-'!AB$3))</f>
        <v>2.1922367973657118E-3</v>
      </c>
      <c r="AC1553" s="2" cm="1">
        <f t="array" ref="AC1553">[1]!table_weight[Composure]*(('F+ , F-'!AC$2-[1]!tbl_gk[[#This Row],[Composure]])/('F+ , F-'!AC$2-'F+ , F-'!AC$3))</f>
        <v>1.3877102247556784E-3</v>
      </c>
      <c r="AD1553" s="2" cm="1">
        <f t="array" ref="AD1553">[1]!table_weight[Marking]*(('F+ , F-'!AD$2-[1]!tbl_gk[[#This Row],[Marking]])/('F+ , F-'!AD$2-'F+ , F-'!AD$3))</f>
        <v>3.7859581516411465E-2</v>
      </c>
      <c r="AE1553" s="2" cm="1">
        <f t="array" ref="AE1553">[1]!table_weight[StandingTackle]*(('F+ , F-'!AE$2-[1]!tbl_gk[[#This Row],[StandingTackle]])/('F+ , F-'!AE$2-'F+ , F-'!AE$3))</f>
        <v>2.465854322450484E-2</v>
      </c>
      <c r="AF1553" s="2" cm="1">
        <f t="array" ref="AF1553">[1]!table_weight[SlidingTackle]*(('F+ , F-'!AF$2-[1]!tbl_gk[[#This Row],[SlidingTackle]])/('F+ , F-'!AF$2-'F+ , F-'!AF$3))</f>
        <v>9.7139715732897855E-3</v>
      </c>
      <c r="AG1553" s="2" cm="1">
        <f t="array" ref="AG1553">[1]!table_weight[GKDiving]*(('F+ , F-'!AG$2-[1]!tbl_gk[[#This Row],[GKDiving]])/('F+ , F-'!AG$2-'F+ , F-'!AG$3))</f>
        <v>4.7827299462529123E-2</v>
      </c>
      <c r="AH1553" s="2" cm="1">
        <f t="array" ref="AH1553">[1]!table_weight[GKHandling]*(('F+ , F-'!AH$2-[1]!tbl_gk[[#This Row],[GKHandling]])/('F+ , F-'!AH$2-'F+ , F-'!AH$3))</f>
        <v>4.2777211941640955E-2</v>
      </c>
      <c r="AI1553" s="2" cm="1">
        <f t="array" ref="AI1553">[1]!table_weight[GKKicking]*(('F+ , F-'!AI$2-[1]!tbl_gk[[#This Row],[GKKicking]])/('F+ , F-'!AI$2-'F+ , F-'!AI$3))</f>
        <v>2.414968055978094E-2</v>
      </c>
      <c r="AJ1553" s="2" cm="1">
        <f t="array" ref="AJ1553">[1]!table_weight[GKPositioning]*(('F+ , F-'!AJ$2-[1]!tbl_gk[[#This Row],[GKPositioning]])/('F+ , F-'!AJ$2-'F+ , F-'!AJ$3))</f>
        <v>2.0182069223748555E-2</v>
      </c>
      <c r="AK1553" s="2" cm="1">
        <f t="array" ref="AK1553">[1]!table_weight[GKReflexes]*(('F+ , F-'!AK$2-[1]!tbl_gk[[#This Row],[GKReflexes]])/('F+ , F-'!AK$2-'F+ , F-'!AK$3))</f>
        <v>6.1947740256228193E-2</v>
      </c>
    </row>
    <row r="1554" spans="1:37" x14ac:dyDescent="0.55000000000000004">
      <c r="A1554" s="7">
        <f>[1]!tbl_gk[[#This Row],[ID]]</f>
        <v>259370</v>
      </c>
      <c r="B1554" s="1" cm="1">
        <f t="array" ref="B1554">[1]!table_weight[ValueEUR]*(('F+ , F-'!B$2-[1]!tbl_gk[[#This Row],[ValueEUR]])/('F+ , F-'!B$2-'F+ , F-'!B$3))</f>
        <v>8.210481903343863E-5</v>
      </c>
      <c r="C1554" s="1" cm="1">
        <f t="array" ref="C1554">[1]!table_weight[WageEUR]*(('F+ , F-'!C$2-[1]!tbl_gk[[#This Row],[WageEUR]])/('F+ , F-'!C$2-'F+ , F-'!C$3))</f>
        <v>2.3472561185650898E-4</v>
      </c>
      <c r="D1554" s="1" cm="1">
        <f t="array" ref="D1554">[1]!table_weight[Crossing]*(('F+ , F-'!D$2-[1]!tbl_gk[[#This Row],[Crossing]])/('F+ , F-'!D$2-'F+ , F-'!D$3))</f>
        <v>3.3625286215233793E-2</v>
      </c>
      <c r="E1554" s="1" cm="1">
        <f t="array" ref="E1554">[1]!table_weight[Finishing]*(('F+ , F-'!E$2-[1]!tbl_gk[[#This Row],[Finishing]])/('F+ , F-'!E$2-'F+ , F-'!E$3))</f>
        <v>2.096326437480962E-2</v>
      </c>
      <c r="F1554" s="1" cm="1">
        <f t="array" ref="F1554">[1]!table_weight[HeadingAccuracy]*(('F+ , F-'!F$2-[1]!tbl_gk[[#This Row],[HeadingAccuracy]])/('F+ , F-'!F$2-'F+ , F-'!F$3))</f>
        <v>1.0439222844598752E-2</v>
      </c>
      <c r="G1554" s="1" cm="1">
        <f t="array" ref="G1554">[1]!table_weight[ShortPassing]*(('F+ , F-'!G$2-[1]!tbl_gk[[#This Row],[ShortPassing]])/('F+ , F-'!G$2-'F+ , F-'!G$3))</f>
        <v>6.7504348175488213E-2</v>
      </c>
      <c r="H1554" s="1" cm="1">
        <f t="array" ref="H1554">[1]!table_weight[Volleys]*(('F+ , F-'!H$2-[1]!tbl_gk[[#This Row],[Volleys]])/('F+ , F-'!H$2-'F+ , F-'!H$3))</f>
        <v>1.9675665665797848E-3</v>
      </c>
      <c r="I1554" s="1" cm="1">
        <f t="array" ref="I1554">[1]!table_weight[Dribbling]*(('F+ , F-'!I$2-[1]!tbl_gk[[#This Row],[Dribbling]])/('F+ , F-'!I$2-'F+ , F-'!I$3))</f>
        <v>2.2491199096005835E-2</v>
      </c>
      <c r="J1554" s="1" cm="1">
        <f t="array" ref="J1554">[1]!table_weight[Curve]*(('F+ , F-'!J$2-[1]!tbl_gk[[#This Row],[Curve]])/('F+ , F-'!J$2-'F+ , F-'!J$3))</f>
        <v>9.295879390190295E-3</v>
      </c>
      <c r="K1554" s="1" cm="1">
        <f t="array" ref="K1554">[1]!table_weight[FKAccuracy]*(('F+ , F-'!K$2-[1]!tbl_gk[[#This Row],[FKAccuracy]])/('F+ , F-'!K$2-'F+ , F-'!K$3))</f>
        <v>9.2789777912990392E-3</v>
      </c>
      <c r="L1554" s="1" cm="1">
        <f t="array" ref="L1554">[1]!table_weight[LongPassing]*(('F+ , F-'!L$2-[1]!tbl_gk[[#This Row],[LongPassing]])/('F+ , F-'!L$2-'F+ , F-'!L$3))</f>
        <v>2.5446932703562523E-2</v>
      </c>
      <c r="M1554" s="1" cm="1">
        <f t="array" ref="M1554">[1]!table_weight[BallControl]*(('F+ , F-'!M$2-[1]!tbl_gk[[#This Row],[BallControl]])/('F+ , F-'!M$2-'F+ , F-'!M$3))</f>
        <v>1.3472988830457604E-2</v>
      </c>
      <c r="N1554" s="1" cm="1">
        <f t="array" ref="N1554">[1]!table_weight[Acceleration]*(('F+ , F-'!N$2-[1]!tbl_gk[[#This Row],[Acceleration]])/('F+ , F-'!N$2-'F+ , F-'!N$3))</f>
        <v>8.1175396839599755E-3</v>
      </c>
      <c r="O1554" s="1" cm="1">
        <f t="array" ref="O1554">[1]!table_weight[SprintSpeed]*(('F+ , F-'!O$2-[1]!tbl_gk[[#This Row],[SprintSpeed]])/('F+ , F-'!O$2-'F+ , F-'!O$3))</f>
        <v>1.2087617888652253E-2</v>
      </c>
      <c r="P1554" s="1" cm="1">
        <f t="array" ref="P1554">[1]!table_weight[Agility]*(('F+ , F-'!P$2-[1]!tbl_gk[[#This Row],[Agility]])/('F+ , F-'!P$2-'F+ , F-'!P$3))</f>
        <v>4.680442769886016E-3</v>
      </c>
      <c r="Q1554" s="1" cm="1">
        <f t="array" ref="Q1554">[1]!table_weight[Reactions]*(('F+ , F-'!Q$2-[1]!tbl_gk[[#This Row],[Reactions]])/('F+ , F-'!Q$2-'F+ , F-'!Q$3))</f>
        <v>2.1141322002959716E-3</v>
      </c>
      <c r="R1554" s="1" cm="1">
        <f t="array" ref="R1554">[1]!table_weight[Balance]*(('F+ , F-'!R$2-[1]!tbl_gk[[#This Row],[Balance]])/('F+ , F-'!R$2-'F+ , F-'!R$3))</f>
        <v>1.3659251348851025E-3</v>
      </c>
      <c r="S1554" s="1" cm="1">
        <f t="array" ref="S1554">[1]!table_weight[ShotPower]*(('F+ , F-'!S$2-[1]!tbl_gk[[#This Row],[ShotPower]])/('F+ , F-'!S$2-'F+ , F-'!S$3))</f>
        <v>7.5315173595909123E-3</v>
      </c>
      <c r="T1554" s="1" cm="1">
        <f t="array" ref="T1554">[1]!table_weight[Jumping]*(('F+ , F-'!T$2-[1]!tbl_gk[[#This Row],[Jumping]])/('F+ , F-'!T$2-'F+ , F-'!T$3))</f>
        <v>2.2326466922480506E-3</v>
      </c>
      <c r="U1554" s="1" cm="1">
        <f t="array" ref="U1554">[1]!table_weight[Stamina]*(('F+ , F-'!U$2-[1]!tbl_gk[[#This Row],[Stamina]])/('F+ , F-'!U$2-'F+ , F-'!U$3))</f>
        <v>2.3185177188729752E-2</v>
      </c>
      <c r="V1554" s="1" cm="1">
        <f t="array" ref="V1554">[1]!table_weight[Strength]*(('F+ , F-'!V$2-[1]!tbl_gk[[#This Row],[Strength]])/('F+ , F-'!V$2-'F+ , F-'!V$3))</f>
        <v>3.2831355846262997E-2</v>
      </c>
      <c r="W1554" s="1" cm="1">
        <f t="array" ref="W1554">[1]!table_weight[LongShots]*(('F+ , F-'!W$2-[1]!tbl_gk[[#This Row],[LongShots]])/('F+ , F-'!W$2-'F+ , F-'!W$3))</f>
        <v>1.0128592311173986E-2</v>
      </c>
      <c r="X1554" s="1" cm="1">
        <f t="array" ref="X1554">[1]!table_weight[Aggression]*(('F+ , F-'!X$2-[1]!tbl_gk[[#This Row],[Aggression]])/('F+ , F-'!X$2-'F+ , F-'!X$3))</f>
        <v>1.7036811682385123E-2</v>
      </c>
      <c r="Y1554" s="1" cm="1">
        <f t="array" ref="Y1554">[1]!table_weight[Interceptions]*(('F+ , F-'!Y$2-[1]!tbl_gk[[#This Row],[Interceptions]])/('F+ , F-'!Y$2-'F+ , F-'!Y$3))</f>
        <v>2.6317026176042119E-2</v>
      </c>
      <c r="Z1554" s="1" cm="1">
        <f t="array" ref="Z1554">[1]!table_weight[Positioning]*(('F+ , F-'!Z$2-[1]!tbl_gk[[#This Row],[Positioning]])/('F+ , F-'!Z$2-'F+ , F-'!Z$3))</f>
        <v>2.0704458641787279E-3</v>
      </c>
      <c r="AA1554" s="1" cm="1">
        <f t="array" ref="AA1554">[1]!table_weight[Vision]*(('F+ , F-'!AA$2-[1]!tbl_gk[[#This Row],[Vision]])/('F+ , F-'!AA$2-'F+ , F-'!AA$3))</f>
        <v>1.7036811682385123E-2</v>
      </c>
      <c r="AB1554" s="1" cm="1">
        <f t="array" ref="AB1554">[1]!table_weight[Penalties]*(('F+ , F-'!AB$2-[1]!tbl_gk[[#This Row],[Penalties]])/('F+ , F-'!AB$2-'F+ , F-'!AB$3))</f>
        <v>2.3879722257019362E-3</v>
      </c>
      <c r="AC1554" s="1" cm="1">
        <f t="array" ref="AC1554">[1]!table_weight[Composure]*(('F+ , F-'!AC$2-[1]!tbl_gk[[#This Row],[Composure]])/('F+ , F-'!AC$2-'F+ , F-'!AC$3))</f>
        <v>2.0281918669506067E-3</v>
      </c>
      <c r="AD1554" s="1" cm="1">
        <f t="array" ref="AD1554">[1]!table_weight[Marking]*(('F+ , F-'!AD$2-[1]!tbl_gk[[#This Row],[Marking]])/('F+ , F-'!AD$2-'F+ , F-'!AD$3))</f>
        <v>3.6282098953227655E-2</v>
      </c>
      <c r="AE1554" s="1" cm="1">
        <f t="array" ref="AE1554">[1]!table_weight[StandingTackle]*(('F+ , F-'!AE$2-[1]!tbl_gk[[#This Row],[StandingTackle]])/('F+ , F-'!AE$2-'F+ , F-'!AE$3))</f>
        <v>2.465854322450484E-2</v>
      </c>
      <c r="AF1554" s="1" cm="1">
        <f t="array" ref="AF1554">[1]!table_weight[SlidingTackle]*(('F+ , F-'!AF$2-[1]!tbl_gk[[#This Row],[SlidingTackle]])/('F+ , F-'!AF$2-'F+ , F-'!AF$3))</f>
        <v>8.9667429907290316E-3</v>
      </c>
      <c r="AG1554" s="1" cm="1">
        <f t="array" ref="AG1554">[1]!table_weight[GKDiving]*(('F+ , F-'!AG$2-[1]!tbl_gk[[#This Row],[GKDiving]])/('F+ , F-'!AG$2-'F+ , F-'!AG$3))</f>
        <v>5.6367888652266468E-2</v>
      </c>
      <c r="AH1554" s="1" cm="1">
        <f t="array" ref="AH1554">[1]!table_weight[GKHandling]*(('F+ , F-'!AH$2-[1]!tbl_gk[[#This Row],[GKHandling]])/('F+ , F-'!AH$2-'F+ , F-'!AH$3))</f>
        <v>6.5948201743363147E-2</v>
      </c>
      <c r="AI1554" s="1" cm="1">
        <f t="array" ref="AI1554">[1]!table_weight[GKKicking]*(('F+ , F-'!AI$2-[1]!tbl_gk[[#This Row],[GKKicking]])/('F+ , F-'!AI$2-'F+ , F-'!AI$3))</f>
        <v>3.4882871919683582E-2</v>
      </c>
      <c r="AJ1554" s="1" cm="1">
        <f t="array" ref="AJ1554">[1]!table_weight[GKPositioning]*(('F+ , F-'!AJ$2-[1]!tbl_gk[[#This Row],[GKPositioning]])/('F+ , F-'!AJ$2-'F+ , F-'!AJ$3))</f>
        <v>2.2704827876717123E-2</v>
      </c>
      <c r="AK1554" s="1" cm="1">
        <f t="array" ref="AK1554">[1]!table_weight[GKReflexes]*(('F+ , F-'!AK$2-[1]!tbl_gk[[#This Row],[GKReflexes]])/('F+ , F-'!AK$2-'F+ , F-'!AK$3))</f>
        <v>6.3769732616705502E-2</v>
      </c>
    </row>
    <row r="1555" spans="1:37" x14ac:dyDescent="0.55000000000000004">
      <c r="A1555" s="8">
        <f>[1]!tbl_gk[[#This Row],[ID]]</f>
        <v>259383</v>
      </c>
      <c r="B1555" s="2" cm="1">
        <f t="array" ref="B1555">[1]!table_weight[ValueEUR]*(('F+ , F-'!B$2-[1]!tbl_gk[[#This Row],[ValueEUR]])/('F+ , F-'!B$2-'F+ , F-'!B$3))</f>
        <v>7.4388200703228241E-5</v>
      </c>
      <c r="C1555" s="2" cm="1">
        <f t="array" ref="C1555">[1]!table_weight[WageEUR]*(('F+ , F-'!C$2-[1]!tbl_gk[[#This Row],[WageEUR]])/('F+ , F-'!C$2-'F+ , F-'!C$3))</f>
        <v>7.8241870618836313E-5</v>
      </c>
      <c r="D1555" s="2" cm="1">
        <f t="array" ref="D1555">[1]!table_weight[Crossing]*(('F+ , F-'!D$2-[1]!tbl_gk[[#This Row],[Crossing]])/('F+ , F-'!D$2-'F+ , F-'!D$3))</f>
        <v>3.2504443341392672E-2</v>
      </c>
      <c r="E1555" s="2" cm="1">
        <f t="array" ref="E1555">[1]!table_weight[Finishing]*(('F+ , F-'!E$2-[1]!tbl_gk[[#This Row],[Finishing]])/('F+ , F-'!E$2-'F+ , F-'!E$3))</f>
        <v>1.9965013690294877E-2</v>
      </c>
      <c r="F1555" s="2" cm="1">
        <f t="array" ref="F1555">[1]!table_weight[HeadingAccuracy]*(('F+ , F-'!F$2-[1]!tbl_gk[[#This Row],[HeadingAccuracy]])/('F+ , F-'!F$2-'F+ , F-'!F$3))</f>
        <v>1.1691929585950599E-2</v>
      </c>
      <c r="G1555" s="2" cm="1">
        <f t="array" ref="G1555">[1]!table_weight[ShortPassing]*(('F+ , F-'!G$2-[1]!tbl_gk[[#This Row],[ShortPassing]])/('F+ , F-'!G$2-'F+ , F-'!G$3))</f>
        <v>5.6253623479573515E-2</v>
      </c>
      <c r="H1555" s="2" cm="1">
        <f t="array" ref="H1555">[1]!table_weight[Volleys]*(('F+ , F-'!H$2-[1]!tbl_gk[[#This Row],[Volleys]])/('F+ , F-'!H$2-'F+ , F-'!H$3))</f>
        <v>2.3147841959762173E-3</v>
      </c>
      <c r="I1555" s="2" cm="1">
        <f t="array" ref="I1555">[1]!table_weight[Dribbling]*(('F+ , F-'!I$2-[1]!tbl_gk[[#This Row],[Dribbling]])/('F+ , F-'!I$2-'F+ , F-'!I$3))</f>
        <v>1.6623929766613008E-2</v>
      </c>
      <c r="J1555" s="2" cm="1">
        <f t="array" ref="J1555">[1]!table_weight[Curve]*(('F+ , F-'!J$2-[1]!tbl_gk[[#This Row],[Curve]])/('F+ , F-'!J$2-'F+ , F-'!J$3))</f>
        <v>9.4648953791028455E-3</v>
      </c>
      <c r="K1555" s="2" cm="1">
        <f t="array" ref="K1555">[1]!table_weight[FKAccuracy]*(('F+ , F-'!K$2-[1]!tbl_gk[[#This Row],[FKAccuracy]])/('F+ , F-'!K$2-'F+ , F-'!K$3))</f>
        <v>9.1268634012777444E-3</v>
      </c>
      <c r="L1555" s="2" cm="1">
        <f t="array" ref="L1555">[1]!table_weight[LongPassing]*(('F+ , F-'!L$2-[1]!tbl_gk[[#This Row],[LongPassing]])/('F+ , F-'!L$2-'F+ , F-'!L$3))</f>
        <v>2.7612629103865718E-2</v>
      </c>
      <c r="M1555" s="2" cm="1">
        <f t="array" ref="M1555">[1]!table_weight[BallControl]*(('F+ , F-'!M$2-[1]!tbl_gk[[#This Row],[BallControl]])/('F+ , F-'!M$2-'F+ , F-'!M$3))</f>
        <v>1.5211439002129552E-2</v>
      </c>
      <c r="N1555" s="2" cm="1">
        <f t="array" ref="N1555">[1]!table_weight[Acceleration]*(('F+ , F-'!N$2-[1]!tbl_gk[[#This Row],[Acceleration]])/('F+ , F-'!N$2-'F+ , F-'!N$3))</f>
        <v>8.1175396839599755E-3</v>
      </c>
      <c r="O1555" s="2" cm="1">
        <f t="array" ref="O1555">[1]!table_weight[SprintSpeed]*(('F+ , F-'!O$2-[1]!tbl_gk[[#This Row],[SprintSpeed]])/('F+ , F-'!O$2-'F+ , F-'!O$3))</f>
        <v>1.1525403103133543E-2</v>
      </c>
      <c r="P1555" s="2" cm="1">
        <f t="array" ref="P1555">[1]!table_weight[Agility]*(('F+ , F-'!P$2-[1]!tbl_gk[[#This Row],[Agility]])/('F+ , F-'!P$2-'F+ , F-'!P$3))</f>
        <v>4.9144649083803166E-3</v>
      </c>
      <c r="Q1555" s="2" cm="1">
        <f t="array" ref="Q1555">[1]!table_weight[Reactions]*(('F+ , F-'!Q$2-[1]!tbl_gk[[#This Row],[Reactions]])/('F+ , F-'!Q$2-'F+ , F-'!Q$3))</f>
        <v>2.5782100003609409E-3</v>
      </c>
      <c r="R1555" s="2" cm="1">
        <f t="array" ref="R1555">[1]!table_weight[Balance]*(('F+ , F-'!R$2-[1]!tbl_gk[[#This Row],[Balance]])/('F+ , F-'!R$2-'F+ , F-'!R$3))</f>
        <v>2.6697627636390639E-3</v>
      </c>
      <c r="S1555" s="2" cm="1">
        <f t="array" ref="S1555">[1]!table_weight[ShotPower]*(('F+ , F-'!S$2-[1]!tbl_gk[[#This Row],[ShotPower]])/('F+ , F-'!S$2-'F+ , F-'!S$3))</f>
        <v>7.7912248547492196E-3</v>
      </c>
      <c r="T1555" s="2" cm="1">
        <f t="array" ref="T1555">[1]!table_weight[Jumping]*(('F+ , F-'!T$2-[1]!tbl_gk[[#This Row],[Jumping]])/('F+ , F-'!T$2-'F+ , F-'!T$3))</f>
        <v>4.1218092779964008E-3</v>
      </c>
      <c r="U1555" s="2" cm="1">
        <f t="array" ref="U1555">[1]!table_weight[Stamina]*(('F+ , F-'!U$2-[1]!tbl_gk[[#This Row],[Stamina]])/('F+ , F-'!U$2-'F+ , F-'!U$3))</f>
        <v>2.2326466922480501E-2</v>
      </c>
      <c r="V1555" s="2" cm="1">
        <f t="array" ref="V1555">[1]!table_weight[Strength]*(('F+ , F-'!V$2-[1]!tbl_gk[[#This Row],[Strength]])/('F+ , F-'!V$2-'F+ , F-'!V$3))</f>
        <v>2.0408680661190511E-2</v>
      </c>
      <c r="W1555" s="2" cm="1">
        <f t="array" ref="W1555">[1]!table_weight[LongShots]*(('F+ , F-'!W$2-[1]!tbl_gk[[#This Row],[LongShots]])/('F+ , F-'!W$2-'F+ , F-'!W$3))</f>
        <v>9.3494698256990638E-3</v>
      </c>
      <c r="X1555" s="2" cm="1">
        <f t="array" ref="X1555">[1]!table_weight[Aggression]*(('F+ , F-'!X$2-[1]!tbl_gk[[#This Row],[Aggression]])/('F+ , F-'!X$2-'F+ , F-'!X$3))</f>
        <v>1.460298144204439E-2</v>
      </c>
      <c r="Y1555" s="2" cm="1">
        <f t="array" ref="Y1555">[1]!table_weight[Interceptions]*(('F+ , F-'!Y$2-[1]!tbl_gk[[#This Row],[Interceptions]])/('F+ , F-'!Y$2-'F+ , F-'!Y$3))</f>
        <v>2.1469152933086991E-2</v>
      </c>
      <c r="Z1555" s="2" cm="1">
        <f t="array" ref="Z1555">[1]!table_weight[Positioning]*(('F+ , F-'!Z$2-[1]!tbl_gk[[#This Row],[Positioning]])/('F+ , F-'!Z$2-'F+ , F-'!Z$3))</f>
        <v>2.0704458641787279E-3</v>
      </c>
      <c r="AA1555" s="2" cm="1">
        <f t="array" ref="AA1555">[1]!table_weight[Vision]*(('F+ , F-'!AA$2-[1]!tbl_gk[[#This Row],[Vision]])/('F+ , F-'!AA$2-'F+ , F-'!AA$3))</f>
        <v>2.5555217523577683E-2</v>
      </c>
      <c r="AB1555" s="2" cm="1">
        <f t="array" ref="AB1555">[1]!table_weight[Penalties]*(('F+ , F-'!AB$2-[1]!tbl_gk[[#This Row],[Penalties]])/('F+ , F-'!AB$2-'F+ , F-'!AB$3))</f>
        <v>2.427119311369181E-3</v>
      </c>
      <c r="AC1555" s="2" cm="1">
        <f t="array" ref="AC1555">[1]!table_weight[Composure]*(('F+ , F-'!AC$2-[1]!tbl_gk[[#This Row],[Composure]])/('F+ , F-'!AC$2-'F+ , F-'!AC$3))</f>
        <v>1.7079510458531426E-3</v>
      </c>
      <c r="AD1555" s="2" cm="1">
        <f t="array" ref="AD1555">[1]!table_weight[Marking]*(('F+ , F-'!AD$2-[1]!tbl_gk[[#This Row],[Marking]])/('F+ , F-'!AD$2-'F+ , F-'!AD$3))</f>
        <v>3.7859581516411465E-2</v>
      </c>
      <c r="AE1555" s="2" cm="1">
        <f t="array" ref="AE1555">[1]!table_weight[StandingTackle]*(('F+ , F-'!AE$2-[1]!tbl_gk[[#This Row],[StandingTackle]])/('F+ , F-'!AE$2-'F+ , F-'!AE$3))</f>
        <v>2.6900228972187096E-2</v>
      </c>
      <c r="AF1555" s="2" cm="1">
        <f t="array" ref="AF1555">[1]!table_weight[SlidingTackle]*(('F+ , F-'!AF$2-[1]!tbl_gk[[#This Row],[SlidingTackle]])/('F+ , F-'!AF$2-'F+ , F-'!AF$3))</f>
        <v>1.0461200155850536E-2</v>
      </c>
      <c r="AG1555" s="2" cm="1">
        <f t="array" ref="AG1555">[1]!table_weight[GKDiving]*(('F+ , F-'!AG$2-[1]!tbl_gk[[#This Row],[GKDiving]])/('F+ , F-'!AG$2-'F+ , F-'!AG$3))</f>
        <v>5.1243535138424057E-2</v>
      </c>
      <c r="AH1555" s="2" cm="1">
        <f t="array" ref="AH1555">[1]!table_weight[GKHandling]*(('F+ , F-'!AH$2-[1]!tbl_gk[[#This Row],[GKHandling]])/('F+ , F-'!AH$2-'F+ , F-'!AH$3))</f>
        <v>7.1295353236068254E-2</v>
      </c>
      <c r="AI1555" s="2" cm="1">
        <f t="array" ref="AI1555">[1]!table_weight[GKKicking]*(('F+ , F-'!AI$2-[1]!tbl_gk[[#This Row],[GKKicking]])/('F+ , F-'!AI$2-'F+ , F-'!AI$3))</f>
        <v>3.57773045330088E-2</v>
      </c>
      <c r="AJ1555" s="2" cm="1">
        <f t="array" ref="AJ1555">[1]!table_weight[GKPositioning]*(('F+ , F-'!AJ$2-[1]!tbl_gk[[#This Row],[GKPositioning]])/('F+ , F-'!AJ$2-'F+ , F-'!AJ$3))</f>
        <v>2.2704827876717123E-2</v>
      </c>
      <c r="AK1555" s="2" cm="1">
        <f t="array" ref="AK1555">[1]!table_weight[GKReflexes]*(('F+ , F-'!AK$2-[1]!tbl_gk[[#This Row],[GKReflexes]])/('F+ , F-'!AK$2-'F+ , F-'!AK$3))</f>
        <v>6.3769732616705502E-2</v>
      </c>
    </row>
    <row r="1556" spans="1:37" x14ac:dyDescent="0.55000000000000004">
      <c r="A1556" s="7">
        <f>[1]!tbl_gk[[#This Row],[ID]]</f>
        <v>259469</v>
      </c>
      <c r="B1556" s="1" cm="1">
        <f t="array" ref="B1556">[1]!table_weight[ValueEUR]*(('F+ , F-'!B$2-[1]!tbl_gk[[#This Row],[ValueEUR]])/('F+ , F-'!B$2-'F+ , F-'!B$3))</f>
        <v>8.9821437363649033E-5</v>
      </c>
      <c r="C1556" s="1" cm="1">
        <f t="array" ref="C1556">[1]!table_weight[WageEUR]*(('F+ , F-'!C$2-[1]!tbl_gk[[#This Row],[WageEUR]])/('F+ , F-'!C$2-'F+ , F-'!C$3))</f>
        <v>7.8241870618836313E-5</v>
      </c>
      <c r="D1556" s="1" cm="1">
        <f t="array" ref="D1556">[1]!table_weight[Crossing]*(('F+ , F-'!D$2-[1]!tbl_gk[[#This Row],[Crossing]])/('F+ , F-'!D$2-'F+ , F-'!D$3))</f>
        <v>3.2504443341392672E-2</v>
      </c>
      <c r="E1556" s="1" cm="1">
        <f t="array" ref="E1556">[1]!table_weight[Finishing]*(('F+ , F-'!E$2-[1]!tbl_gk[[#This Row],[Finishing]])/('F+ , F-'!E$2-'F+ , F-'!E$3))</f>
        <v>1.9965013690294877E-2</v>
      </c>
      <c r="F1556" s="1" cm="1">
        <f t="array" ref="F1556">[1]!table_weight[HeadingAccuracy]*(('F+ , F-'!F$2-[1]!tbl_gk[[#This Row],[HeadingAccuracy]])/('F+ , F-'!F$2-'F+ , F-'!F$3))</f>
        <v>1.210949849973455E-2</v>
      </c>
      <c r="G1556" s="1" cm="1">
        <f t="array" ref="G1556">[1]!table_weight[ShortPassing]*(('F+ , F-'!G$2-[1]!tbl_gk[[#This Row],[ShortPassing]])/('F+ , F-'!G$2-'F+ , F-'!G$3))</f>
        <v>5.6253623479573515E-2</v>
      </c>
      <c r="H1556" s="1" cm="1">
        <f t="array" ref="H1556">[1]!table_weight[Volleys]*(('F+ , F-'!H$2-[1]!tbl_gk[[#This Row],[Volleys]])/('F+ , F-'!H$2-'F+ , F-'!H$3))</f>
        <v>2.0833057763785961E-3</v>
      </c>
      <c r="I1556" s="1" cm="1">
        <f t="array" ref="I1556">[1]!table_weight[Dribbling]*(('F+ , F-'!I$2-[1]!tbl_gk[[#This Row],[Dribbling]])/('F+ , F-'!I$2-'F+ , F-'!I$3))</f>
        <v>2.0535442652874894E-2</v>
      </c>
      <c r="J1556" s="1" cm="1">
        <f t="array" ref="J1556">[1]!table_weight[Curve]*(('F+ , F-'!J$2-[1]!tbl_gk[[#This Row],[Curve]])/('F+ , F-'!J$2-'F+ , F-'!J$3))</f>
        <v>9.1268634012777444E-3</v>
      </c>
      <c r="K1556" s="1" cm="1">
        <f t="array" ref="K1556">[1]!table_weight[FKAccuracy]*(('F+ , F-'!K$2-[1]!tbl_gk[[#This Row],[FKAccuracy]])/('F+ , F-'!K$2-'F+ , F-'!K$3))</f>
        <v>9.1268634012777444E-3</v>
      </c>
      <c r="L1556" s="1" cm="1">
        <f t="array" ref="L1556">[1]!table_weight[LongPassing]*(('F+ , F-'!L$2-[1]!tbl_gk[[#This Row],[LongPassing]])/('F+ , F-'!L$2-'F+ , F-'!L$3))</f>
        <v>2.652978090371412E-2</v>
      </c>
      <c r="M1556" s="1" cm="1">
        <f t="array" ref="M1556">[1]!table_weight[BallControl]*(('F+ , F-'!M$2-[1]!tbl_gk[[#This Row],[BallControl]])/('F+ , F-'!M$2-'F+ , F-'!M$3))</f>
        <v>1.5211439002129552E-2</v>
      </c>
      <c r="N1556" s="1" cm="1">
        <f t="array" ref="N1556">[1]!table_weight[Acceleration]*(('F+ , F-'!N$2-[1]!tbl_gk[[#This Row],[Acceleration]])/('F+ , F-'!N$2-'F+ , F-'!N$3))</f>
        <v>9.0194885377333049E-3</v>
      </c>
      <c r="O1556" s="1" cm="1">
        <f t="array" ref="O1556">[1]!table_weight[SprintSpeed]*(('F+ , F-'!O$2-[1]!tbl_gk[[#This Row],[SprintSpeed]])/('F+ , F-'!O$2-'F+ , F-'!O$3))</f>
        <v>1.0119866139336769E-2</v>
      </c>
      <c r="P1556" s="1" cm="1">
        <f t="array" ref="P1556">[1]!table_weight[Agility]*(('F+ , F-'!P$2-[1]!tbl_gk[[#This Row],[Agility]])/('F+ , F-'!P$2-'F+ , F-'!P$3))</f>
        <v>4.4464206313917145E-3</v>
      </c>
      <c r="Q1556" s="1" cm="1">
        <f t="array" ref="Q1556">[1]!table_weight[Reactions]*(('F+ , F-'!Q$2-[1]!tbl_gk[[#This Row],[Reactions]])/('F+ , F-'!Q$2-'F+ , F-'!Q$3))</f>
        <v>2.3719532003320656E-3</v>
      </c>
      <c r="R1556" s="1" cm="1">
        <f t="array" ref="R1556">[1]!table_weight[Balance]*(('F+ , F-'!R$2-[1]!tbl_gk[[#This Row],[Balance]])/('F+ , F-'!R$2-'F+ , F-'!R$3))</f>
        <v>1.8005376778030898E-3</v>
      </c>
      <c r="S1556" s="1" cm="1">
        <f t="array" ref="S1556">[1]!table_weight[ShotPower]*(('F+ , F-'!S$2-[1]!tbl_gk[[#This Row],[ShotPower]])/('F+ , F-'!S$2-'F+ , F-'!S$3))</f>
        <v>7.5315173595909123E-3</v>
      </c>
      <c r="T1556" s="1" cm="1">
        <f t="array" ref="T1556">[1]!table_weight[Jumping]*(('F+ , F-'!T$2-[1]!tbl_gk[[#This Row],[Jumping]])/('F+ , F-'!T$2-'F+ , F-'!T$3))</f>
        <v>2.4902597721228252E-3</v>
      </c>
      <c r="U1556" s="1" cm="1">
        <f t="array" ref="U1556">[1]!table_weight[Stamina]*(('F+ , F-'!U$2-[1]!tbl_gk[[#This Row],[Stamina]])/('F+ , F-'!U$2-'F+ , F-'!U$3))</f>
        <v>2.3185177188729752E-2</v>
      </c>
      <c r="V1556" s="1" cm="1">
        <f t="array" ref="V1556">[1]!table_weight[Strength]*(('F+ , F-'!V$2-[1]!tbl_gk[[#This Row],[Strength]])/('F+ , F-'!V$2-'F+ , F-'!V$3))</f>
        <v>3.9930027380590122E-2</v>
      </c>
      <c r="W1556" s="1" cm="1">
        <f t="array" ref="W1556">[1]!table_weight[LongShots]*(('F+ , F-'!W$2-[1]!tbl_gk[[#This Row],[LongShots]])/('F+ , F-'!W$2-'F+ , F-'!W$3))</f>
        <v>9.86888481601568E-3</v>
      </c>
      <c r="X1556" s="1" cm="1">
        <f t="array" ref="X1556">[1]!table_weight[Aggression]*(('F+ , F-'!X$2-[1]!tbl_gk[[#This Row],[Aggression]])/('F+ , F-'!X$2-'F+ , F-'!X$3))</f>
        <v>1.034377852144811E-2</v>
      </c>
      <c r="Y1556" s="1" cm="1">
        <f t="array" ref="Y1556">[1]!table_weight[Interceptions]*(('F+ , F-'!Y$2-[1]!tbl_gk[[#This Row],[Interceptions]])/('F+ , F-'!Y$2-'F+ , F-'!Y$3))</f>
        <v>2.4931919535197796E-2</v>
      </c>
      <c r="Z1556" s="1" cm="1">
        <f t="array" ref="Z1556">[1]!table_weight[Positioning]*(('F+ , F-'!Z$2-[1]!tbl_gk[[#This Row],[Positioning]])/('F+ , F-'!Z$2-'F+ , F-'!Z$3))</f>
        <v>1.7746678835817667E-3</v>
      </c>
      <c r="AA1556" s="1" cm="1">
        <f t="array" ref="AA1556">[1]!table_weight[Vision]*(('F+ , F-'!AA$2-[1]!tbl_gk[[#This Row],[Vision]])/('F+ , F-'!AA$2-'F+ , F-'!AA$3))</f>
        <v>3.1234154751039387E-2</v>
      </c>
      <c r="AB1556" s="1" cm="1">
        <f t="array" ref="AB1556">[1]!table_weight[Penalties]*(('F+ , F-'!AB$2-[1]!tbl_gk[[#This Row],[Penalties]])/('F+ , F-'!AB$2-'F+ , F-'!AB$3))</f>
        <v>2.427119311369181E-3</v>
      </c>
      <c r="AC1556" s="1" cm="1">
        <f t="array" ref="AC1556">[1]!table_weight[Composure]*(('F+ , F-'!AC$2-[1]!tbl_gk[[#This Row],[Composure]])/('F+ , F-'!AC$2-'F+ , F-'!AC$3))</f>
        <v>1.9214449265847853E-3</v>
      </c>
      <c r="AD1556" s="1" cm="1">
        <f t="array" ref="AD1556">[1]!table_weight[Marking]*(('F+ , F-'!AD$2-[1]!tbl_gk[[#This Row],[Marking]])/('F+ , F-'!AD$2-'F+ , F-'!AD$3))</f>
        <v>3.1549651263676225E-2</v>
      </c>
      <c r="AE1556" s="1" cm="1">
        <f t="array" ref="AE1556">[1]!table_weight[StandingTackle]*(('F+ , F-'!AE$2-[1]!tbl_gk[[#This Row],[StandingTackle]])/('F+ , F-'!AE$2-'F+ , F-'!AE$3))</f>
        <v>2.6900228972187096E-2</v>
      </c>
      <c r="AF1556" s="1" cm="1">
        <f t="array" ref="AF1556">[1]!table_weight[SlidingTackle]*(('F+ , F-'!AF$2-[1]!tbl_gk[[#This Row],[SlidingTackle]])/('F+ , F-'!AF$2-'F+ , F-'!AF$3))</f>
        <v>7.4722858256075263E-3</v>
      </c>
      <c r="AG1556" s="1" cm="1">
        <f t="array" ref="AG1556">[1]!table_weight[GKDiving]*(('F+ , F-'!AG$2-[1]!tbl_gk[[#This Row],[GKDiving]])/('F+ , F-'!AG$2-'F+ , F-'!AG$3))</f>
        <v>5.4659770814318998E-2</v>
      </c>
      <c r="AH1556" s="1" cm="1">
        <f t="array" ref="AH1556">[1]!table_weight[GKHandling]*(('F+ , F-'!AH$2-[1]!tbl_gk[[#This Row],[GKHandling]])/('F+ , F-'!AH$2-'F+ , F-'!AH$3))</f>
        <v>6.2383434081559733E-2</v>
      </c>
      <c r="AI1556" s="1" cm="1">
        <f t="array" ref="AI1556">[1]!table_weight[GKKicking]*(('F+ , F-'!AI$2-[1]!tbl_gk[[#This Row],[GKKicking]])/('F+ , F-'!AI$2-'F+ , F-'!AI$3))</f>
        <v>3.4882871919683582E-2</v>
      </c>
      <c r="AJ1556" s="1" cm="1">
        <f t="array" ref="AJ1556">[1]!table_weight[GKPositioning]*(('F+ , F-'!AJ$2-[1]!tbl_gk[[#This Row],[GKPositioning]])/('F+ , F-'!AJ$2-'F+ , F-'!AJ$3))</f>
        <v>2.3335517539959265E-2</v>
      </c>
      <c r="AK1556" s="1" cm="1">
        <f t="array" ref="AK1556">[1]!table_weight[GKReflexes]*(('F+ , F-'!AK$2-[1]!tbl_gk[[#This Row],[GKReflexes]])/('F+ , F-'!AK$2-'F+ , F-'!AK$3))</f>
        <v>5.8303755535273602E-2</v>
      </c>
    </row>
    <row r="1557" spans="1:37" x14ac:dyDescent="0.55000000000000004">
      <c r="A1557" s="8">
        <f>[1]!tbl_gk[[#This Row],[ID]]</f>
        <v>259488</v>
      </c>
      <c r="B1557" s="2" cm="1">
        <f t="array" ref="B1557">[1]!table_weight[ValueEUR]*(('F+ , F-'!B$2-[1]!tbl_gk[[#This Row],[ValueEUR]])/('F+ , F-'!B$2-'F+ , F-'!B$3))</f>
        <v>2.8088490721965849E-5</v>
      </c>
      <c r="C1557" s="2" cm="1">
        <f t="array" ref="C1557">[1]!table_weight[WageEUR]*(('F+ , F-'!C$2-[1]!tbl_gk[[#This Row],[WageEUR]])/('F+ , F-'!C$2-'F+ , F-'!C$3))</f>
        <v>0</v>
      </c>
      <c r="D1557" s="2" cm="1">
        <f t="array" ref="D1557">[1]!table_weight[Crossing]*(('F+ , F-'!D$2-[1]!tbl_gk[[#This Row],[Crossing]])/('F+ , F-'!D$2-'F+ , F-'!D$3))</f>
        <v>3.4746129089074922E-2</v>
      </c>
      <c r="E1557" s="2" cm="1">
        <f t="array" ref="E1557">[1]!table_weight[Finishing]*(('F+ , F-'!E$2-[1]!tbl_gk[[#This Row],[Finishing]])/('F+ , F-'!E$2-'F+ , F-'!E$3))</f>
        <v>1.8966763005780131E-2</v>
      </c>
      <c r="F1557" s="2" cm="1">
        <f t="array" ref="F1557">[1]!table_weight[HeadingAccuracy]*(('F+ , F-'!F$2-[1]!tbl_gk[[#This Row],[HeadingAccuracy]])/('F+ , F-'!F$2-'F+ , F-'!F$3))</f>
        <v>1.08567917583827E-2</v>
      </c>
      <c r="G1557" s="2" cm="1">
        <f t="array" ref="G1557">[1]!table_weight[ShortPassing]*(('F+ , F-'!G$2-[1]!tbl_gk[[#This Row],[ShortPassing]])/('F+ , F-'!G$2-'F+ , F-'!G$3))</f>
        <v>3.6564855261722783E-2</v>
      </c>
      <c r="H1557" s="2" cm="1">
        <f t="array" ref="H1557">[1]!table_weight[Volleys]*(('F+ , F-'!H$2-[1]!tbl_gk[[#This Row],[Volleys]])/('F+ , F-'!H$2-'F+ , F-'!H$3))</f>
        <v>2.4305234057750281E-3</v>
      </c>
      <c r="I1557" s="2" cm="1">
        <f t="array" ref="I1557">[1]!table_weight[Dribbling]*(('F+ , F-'!I$2-[1]!tbl_gk[[#This Row],[Dribbling]])/('F+ , F-'!I$2-'F+ , F-'!I$3))</f>
        <v>2.1513320874440363E-2</v>
      </c>
      <c r="J1557" s="2" cm="1">
        <f t="array" ref="J1557">[1]!table_weight[Curve]*(('F+ , F-'!J$2-[1]!tbl_gk[[#This Row],[Curve]])/('F+ , F-'!J$2-'F+ , F-'!J$3))</f>
        <v>9.295879390190295E-3</v>
      </c>
      <c r="K1557" s="2" cm="1">
        <f t="array" ref="K1557">[1]!table_weight[FKAccuracy]*(('F+ , F-'!K$2-[1]!tbl_gk[[#This Row],[FKAccuracy]])/('F+ , F-'!K$2-'F+ , F-'!K$3))</f>
        <v>9.2789777912990392E-3</v>
      </c>
      <c r="L1557" s="2" cm="1">
        <f t="array" ref="L1557">[1]!table_weight[LongPassing]*(('F+ , F-'!L$2-[1]!tbl_gk[[#This Row],[LongPassing]])/('F+ , F-'!L$2-'F+ , F-'!L$3))</f>
        <v>2.0032691702804539E-2</v>
      </c>
      <c r="M1557" s="2" cm="1">
        <f t="array" ref="M1557">[1]!table_weight[BallControl]*(('F+ , F-'!M$2-[1]!tbl_gk[[#This Row],[BallControl]])/('F+ , F-'!M$2-'F+ , F-'!M$3))</f>
        <v>1.4342213916293577E-2</v>
      </c>
      <c r="N1557" s="2" cm="1">
        <f t="array" ref="N1557">[1]!table_weight[Acceleration]*(('F+ , F-'!N$2-[1]!tbl_gk[[#This Row],[Acceleration]])/('F+ , F-'!N$2-'F+ , F-'!N$3))</f>
        <v>1.0597899031836633E-2</v>
      </c>
      <c r="O1557" s="2" cm="1">
        <f t="array" ref="O1557">[1]!table_weight[SprintSpeed]*(('F+ , F-'!O$2-[1]!tbl_gk[[#This Row],[SprintSpeed]])/('F+ , F-'!O$2-'F+ , F-'!O$3))</f>
        <v>1.1806510495892897E-2</v>
      </c>
      <c r="P1557" s="2" cm="1">
        <f t="array" ref="P1557">[1]!table_weight[Agility]*(('F+ , F-'!P$2-[1]!tbl_gk[[#This Row],[Agility]])/('F+ , F-'!P$2-'F+ , F-'!P$3))</f>
        <v>4.5634317006388652E-3</v>
      </c>
      <c r="Q1557" s="2" cm="1">
        <f t="array" ref="Q1557">[1]!table_weight[Reactions]*(('F+ , F-'!Q$2-[1]!tbl_gk[[#This Row],[Reactions]])/('F+ , F-'!Q$2-'F+ , F-'!Q$3))</f>
        <v>2.5266458003537222E-3</v>
      </c>
      <c r="R1557" s="2" cm="1">
        <f t="array" ref="R1557">[1]!table_weight[Balance]*(('F+ , F-'!R$2-[1]!tbl_gk[[#This Row],[Balance]])/('F+ , F-'!R$2-'F+ , F-'!R$3))</f>
        <v>1.5521876532785257E-3</v>
      </c>
      <c r="S1557" s="2" cm="1">
        <f t="array" ref="S1557">[1]!table_weight[ShotPower]*(('F+ , F-'!S$2-[1]!tbl_gk[[#This Row],[ShotPower]])/('F+ , F-'!S$2-'F+ , F-'!S$3))</f>
        <v>9.0897623305407575E-3</v>
      </c>
      <c r="T1557" s="2" cm="1">
        <f t="array" ref="T1557">[1]!table_weight[Jumping]*(('F+ , F-'!T$2-[1]!tbl_gk[[#This Row],[Jumping]])/('F+ , F-'!T$2-'F+ , F-'!T$3))</f>
        <v>2.3185177188729754E-3</v>
      </c>
      <c r="U1557" s="2" cm="1">
        <f t="array" ref="U1557">[1]!table_weight[Stamina]*(('F+ , F-'!U$2-[1]!tbl_gk[[#This Row],[Stamina]])/('F+ , F-'!U$2-'F+ , F-'!U$3))</f>
        <v>2.4902597721228249E-2</v>
      </c>
      <c r="V1557" s="2" cm="1">
        <f t="array" ref="V1557">[1]!table_weight[Strength]*(('F+ , F-'!V$2-[1]!tbl_gk[[#This Row],[Strength]])/('F+ , F-'!V$2-'F+ , F-'!V$3))</f>
        <v>4.1704695264171907E-2</v>
      </c>
      <c r="W1557" s="2" cm="1">
        <f t="array" ref="W1557">[1]!table_weight[LongShots]*(('F+ , F-'!W$2-[1]!tbl_gk[[#This Row],[LongShots]])/('F+ , F-'!W$2-'F+ , F-'!W$3))</f>
        <v>6.7523948741159906E-3</v>
      </c>
      <c r="X1557" s="2" cm="1">
        <f t="array" ref="X1557">[1]!table_weight[Aggression]*(('F+ , F-'!X$2-[1]!tbl_gk[[#This Row],[Aggression]])/('F+ , F-'!X$2-'F+ , F-'!X$3))</f>
        <v>1.1560693641618476E-2</v>
      </c>
      <c r="Y1557" s="2" cm="1">
        <f t="array" ref="Y1557">[1]!table_weight[Interceptions]*(('F+ , F-'!Y$2-[1]!tbl_gk[[#This Row],[Interceptions]])/('F+ , F-'!Y$2-'F+ , F-'!Y$3))</f>
        <v>2.2161706253509151E-2</v>
      </c>
      <c r="Z1557" s="2" cm="1">
        <f t="array" ref="Z1557">[1]!table_weight[Positioning]*(('F+ , F-'!Z$2-[1]!tbl_gk[[#This Row],[Positioning]])/('F+ , F-'!Z$2-'F+ , F-'!Z$3))</f>
        <v>1.7746678835817667E-3</v>
      </c>
      <c r="AA1557" s="2" cm="1">
        <f t="array" ref="AA1557">[1]!table_weight[Vision]*(('F+ , F-'!AA$2-[1]!tbl_gk[[#This Row],[Vision]])/('F+ , F-'!AA$2-'F+ , F-'!AA$3))</f>
        <v>2.200588175641412E-2</v>
      </c>
      <c r="AB1557" s="2" cm="1">
        <f t="array" ref="AB1557">[1]!table_weight[Penalties]*(('F+ , F-'!AB$2-[1]!tbl_gk[[#This Row],[Penalties]])/('F+ , F-'!AB$2-'F+ , F-'!AB$3))</f>
        <v>2.3096780543674466E-3</v>
      </c>
      <c r="AC1557" s="2" cm="1">
        <f t="array" ref="AC1557">[1]!table_weight[Composure]*(('F+ , F-'!AC$2-[1]!tbl_gk[[#This Row],[Composure]])/('F+ , F-'!AC$2-'F+ , F-'!AC$3))</f>
        <v>2.3484326880480709E-3</v>
      </c>
      <c r="AD1557" s="2" cm="1">
        <f t="array" ref="AD1557">[1]!table_weight[Marking]*(('F+ , F-'!AD$2-[1]!tbl_gk[[#This Row],[Marking]])/('F+ , F-'!AD$2-'F+ , F-'!AD$3))</f>
        <v>3.6282098953227655E-2</v>
      </c>
      <c r="AE1557" s="2" cm="1">
        <f t="array" ref="AE1557">[1]!table_weight[StandingTackle]*(('F+ , F-'!AE$2-[1]!tbl_gk[[#This Row],[StandingTackle]])/('F+ , F-'!AE$2-'F+ , F-'!AE$3))</f>
        <v>2.9141914719869356E-2</v>
      </c>
      <c r="AF1557" s="2" cm="1">
        <f t="array" ref="AF1557">[1]!table_weight[SlidingTackle]*(('F+ , F-'!AF$2-[1]!tbl_gk[[#This Row],[SlidingTackle]])/('F+ , F-'!AF$2-'F+ , F-'!AF$3))</f>
        <v>8.9667429907290316E-3</v>
      </c>
      <c r="AG1557" s="2" cm="1">
        <f t="array" ref="AG1557">[1]!table_weight[GKDiving]*(('F+ , F-'!AG$2-[1]!tbl_gk[[#This Row],[GKDiving]])/('F+ , F-'!AG$2-'F+ , F-'!AG$3))</f>
        <v>7.6865302707636085E-2</v>
      </c>
      <c r="AH1557" s="2" cm="1">
        <f t="array" ref="AH1557">[1]!table_weight[GKHandling]*(('F+ , F-'!AH$2-[1]!tbl_gk[[#This Row],[GKHandling]])/('F+ , F-'!AH$2-'F+ , F-'!AH$3))</f>
        <v>7.6642504728773375E-2</v>
      </c>
      <c r="AI1557" s="2" cm="1">
        <f t="array" ref="AI1557">[1]!table_weight[GKKicking]*(('F+ , F-'!AI$2-[1]!tbl_gk[[#This Row],[GKKicking]])/('F+ , F-'!AI$2-'F+ , F-'!AI$3))</f>
        <v>4.2038332826285336E-2</v>
      </c>
      <c r="AJ1557" s="2" cm="1">
        <f t="array" ref="AJ1557">[1]!table_weight[GKPositioning]*(('F+ , F-'!AJ$2-[1]!tbl_gk[[#This Row],[GKPositioning]])/('F+ , F-'!AJ$2-'F+ , F-'!AJ$3))</f>
        <v>2.7119655519412117E-2</v>
      </c>
      <c r="AK1557" s="2" cm="1">
        <f t="array" ref="AK1557">[1]!table_weight[GKReflexes]*(('F+ , F-'!AK$2-[1]!tbl_gk[[#This Row],[GKReflexes]])/('F+ , F-'!AK$2-'F+ , F-'!AK$3))</f>
        <v>6.9235709698137402E-2</v>
      </c>
    </row>
    <row r="1558" spans="1:37" x14ac:dyDescent="0.55000000000000004">
      <c r="A1558" s="7">
        <f>[1]!tbl_gk[[#This Row],[ID]]</f>
        <v>259503</v>
      </c>
      <c r="B1558" s="1" cm="1">
        <f t="array" ref="B1558">[1]!table_weight[ValueEUR]*(('F+ , F-'!B$2-[1]!tbl_gk[[#This Row],[ValueEUR]])/('F+ , F-'!B$2-'F+ , F-'!B$3))</f>
        <v>7.1301553371144074E-5</v>
      </c>
      <c r="C1558" s="1" cm="1">
        <f t="array" ref="C1558">[1]!table_weight[WageEUR]*(('F+ , F-'!C$2-[1]!tbl_gk[[#This Row],[WageEUR]])/('F+ , F-'!C$2-'F+ , F-'!C$3))</f>
        <v>0</v>
      </c>
      <c r="D1558" s="1" cm="1">
        <f t="array" ref="D1558">[1]!table_weight[Crossing]*(('F+ , F-'!D$2-[1]!tbl_gk[[#This Row],[Crossing]])/('F+ , F-'!D$2-'F+ , F-'!D$3))</f>
        <v>3.6987814836757178E-2</v>
      </c>
      <c r="E1558" s="1" cm="1">
        <f t="array" ref="E1558">[1]!table_weight[Finishing]*(('F+ , F-'!E$2-[1]!tbl_gk[[#This Row],[Finishing]])/('F+ , F-'!E$2-'F+ , F-'!E$3))</f>
        <v>1.9965013690294877E-2</v>
      </c>
      <c r="F1558" s="1" cm="1">
        <f t="array" ref="F1558">[1]!table_weight[HeadingAccuracy]*(('F+ , F-'!F$2-[1]!tbl_gk[[#This Row],[HeadingAccuracy]])/('F+ , F-'!F$2-'F+ , F-'!F$3))</f>
        <v>1.0439222844598752E-2</v>
      </c>
      <c r="G1558" s="1" cm="1">
        <f t="array" ref="G1558">[1]!table_weight[ShortPassing]*(('F+ , F-'!G$2-[1]!tbl_gk[[#This Row],[ShortPassing]])/('F+ , F-'!G$2-'F+ , F-'!G$3))</f>
        <v>5.9066304653552192E-2</v>
      </c>
      <c r="H1558" s="1" cm="1">
        <f t="array" ref="H1558">[1]!table_weight[Volleys]*(('F+ , F-'!H$2-[1]!tbl_gk[[#This Row],[Volleys]])/('F+ , F-'!H$2-'F+ , F-'!H$3))</f>
        <v>2.3147841959762173E-3</v>
      </c>
      <c r="I1558" s="1" cm="1">
        <f t="array" ref="I1558">[1]!table_weight[Dribbling]*(('F+ , F-'!I$2-[1]!tbl_gk[[#This Row],[Dribbling]])/('F+ , F-'!I$2-'F+ , F-'!I$3))</f>
        <v>2.4446955539136776E-2</v>
      </c>
      <c r="J1558" s="1" cm="1">
        <f t="array" ref="J1558">[1]!table_weight[Curve]*(('F+ , F-'!J$2-[1]!tbl_gk[[#This Row],[Curve]])/('F+ , F-'!J$2-'F+ , F-'!J$3))</f>
        <v>9.9719433458404991E-3</v>
      </c>
      <c r="K1558" s="1" cm="1">
        <f t="array" ref="K1558">[1]!table_weight[FKAccuracy]*(('F+ , F-'!K$2-[1]!tbl_gk[[#This Row],[FKAccuracy]])/('F+ , F-'!K$2-'F+ , F-'!K$3))</f>
        <v>9.4310921813203358E-3</v>
      </c>
      <c r="L1558" s="1" cm="1">
        <f t="array" ref="L1558">[1]!table_weight[LongPassing]*(('F+ , F-'!L$2-[1]!tbl_gk[[#This Row],[LongPassing]])/('F+ , F-'!L$2-'F+ , F-'!L$3))</f>
        <v>2.4364084503410925E-2</v>
      </c>
      <c r="M1558" s="1" cm="1">
        <f t="array" ref="M1558">[1]!table_weight[BallControl]*(('F+ , F-'!M$2-[1]!tbl_gk[[#This Row],[BallControl]])/('F+ , F-'!M$2-'F+ , F-'!M$3))</f>
        <v>1.3038376287539614E-2</v>
      </c>
      <c r="N1558" s="1" cm="1">
        <f t="array" ref="N1558">[1]!table_weight[Acceleration]*(('F+ , F-'!N$2-[1]!tbl_gk[[#This Row],[Acceleration]])/('F+ , F-'!N$2-'F+ , F-'!N$3))</f>
        <v>8.3430268974033078E-3</v>
      </c>
      <c r="O1558" s="1" cm="1">
        <f t="array" ref="O1558">[1]!table_weight[SprintSpeed]*(('F+ , F-'!O$2-[1]!tbl_gk[[#This Row],[SprintSpeed]])/('F+ , F-'!O$2-'F+ , F-'!O$3))</f>
        <v>1.4055369637967736E-2</v>
      </c>
      <c r="P1558" s="1" cm="1">
        <f t="array" ref="P1558">[1]!table_weight[Agility]*(('F+ , F-'!P$2-[1]!tbl_gk[[#This Row],[Agility]])/('F+ , F-'!P$2-'F+ , F-'!P$3))</f>
        <v>4.7974538391331659E-3</v>
      </c>
      <c r="Q1558" s="1" cm="1">
        <f t="array" ref="Q1558">[1]!table_weight[Reactions]*(('F+ , F-'!Q$2-[1]!tbl_gk[[#This Row],[Reactions]])/('F+ , F-'!Q$2-'F+ , F-'!Q$3))</f>
        <v>1.4953618002093458E-3</v>
      </c>
      <c r="R1558" s="1" cm="1">
        <f t="array" ref="R1558">[1]!table_weight[Balance]*(('F+ , F-'!R$2-[1]!tbl_gk[[#This Row],[Balance]])/('F+ , F-'!R$2-'F+ , F-'!R$3))</f>
        <v>1.4901001471473846E-3</v>
      </c>
      <c r="S1558" s="1" cm="1">
        <f t="array" ref="S1558">[1]!table_weight[ShotPower]*(('F+ , F-'!S$2-[1]!tbl_gk[[#This Row],[ShotPower]])/('F+ , F-'!S$2-'F+ , F-'!S$3))</f>
        <v>6.4926873789576834E-3</v>
      </c>
      <c r="T1558" s="1" cm="1">
        <f t="array" ref="T1558">[1]!table_weight[Jumping]*(('F+ , F-'!T$2-[1]!tbl_gk[[#This Row],[Jumping]])/('F+ , F-'!T$2-'F+ , F-'!T$3))</f>
        <v>1.8891625857483504E-3</v>
      </c>
      <c r="U1558" s="1" cm="1">
        <f t="array" ref="U1558">[1]!table_weight[Stamina]*(('F+ , F-'!U$2-[1]!tbl_gk[[#This Row],[Stamina]])/('F+ , F-'!U$2-'F+ , F-'!U$3))</f>
        <v>2.2326466922480501E-2</v>
      </c>
      <c r="V1558" s="1" cm="1">
        <f t="array" ref="V1558">[1]!table_weight[Strength]*(('F+ , F-'!V$2-[1]!tbl_gk[[#This Row],[Strength]])/('F+ , F-'!V$2-'F+ , F-'!V$3))</f>
        <v>3.4606023729844775E-2</v>
      </c>
      <c r="W1558" s="1" cm="1">
        <f t="array" ref="W1558">[1]!table_weight[LongShots]*(('F+ , F-'!W$2-[1]!tbl_gk[[#This Row],[LongShots]])/('F+ , F-'!W$2-'F+ , F-'!W$3))</f>
        <v>9.6091773208573719E-3</v>
      </c>
      <c r="X1558" s="1" cm="1">
        <f t="array" ref="X1558">[1]!table_weight[Aggression]*(('F+ , F-'!X$2-[1]!tbl_gk[[#This Row],[Aggression]])/('F+ , F-'!X$2-'F+ , F-'!X$3))</f>
        <v>1.2169151201703659E-2</v>
      </c>
      <c r="Y1558" s="1" cm="1">
        <f t="array" ref="Y1558">[1]!table_weight[Interceptions]*(('F+ , F-'!Y$2-[1]!tbl_gk[[#This Row],[Interceptions]])/('F+ , F-'!Y$2-'F+ , F-'!Y$3))</f>
        <v>2.4931919535197796E-2</v>
      </c>
      <c r="Z1558" s="1" cm="1">
        <f t="array" ref="Z1558">[1]!table_weight[Positioning]*(('F+ , F-'!Z$2-[1]!tbl_gk[[#This Row],[Positioning]])/('F+ , F-'!Z$2-'F+ , F-'!Z$3))</f>
        <v>2.0704458641787279E-3</v>
      </c>
      <c r="AA1558" s="1" cm="1">
        <f t="array" ref="AA1558">[1]!table_weight[Vision]*(('F+ , F-'!AA$2-[1]!tbl_gk[[#This Row],[Vision]])/('F+ , F-'!AA$2-'F+ , F-'!AA$3))</f>
        <v>3.478349051820296E-2</v>
      </c>
      <c r="AB1558" s="1" cm="1">
        <f t="array" ref="AB1558">[1]!table_weight[Penalties]*(('F+ , F-'!AB$2-[1]!tbl_gk[[#This Row],[Penalties]])/('F+ , F-'!AB$2-'F+ , F-'!AB$3))</f>
        <v>2.3879722257019362E-3</v>
      </c>
      <c r="AC1558" s="1" cm="1">
        <f t="array" ref="AC1558">[1]!table_weight[Composure]*(('F+ , F-'!AC$2-[1]!tbl_gk[[#This Row],[Composure]])/('F+ , F-'!AC$2-'F+ , F-'!AC$3))</f>
        <v>1.814697986218964E-3</v>
      </c>
      <c r="AD1558" s="1" cm="1">
        <f t="array" ref="AD1558">[1]!table_weight[Marking]*(('F+ , F-'!AD$2-[1]!tbl_gk[[#This Row],[Marking]])/('F+ , F-'!AD$2-'F+ , F-'!AD$3))</f>
        <v>3.9437064079595283E-2</v>
      </c>
      <c r="AE1558" s="1" cm="1">
        <f t="array" ref="AE1558">[1]!table_weight[StandingTackle]*(('F+ , F-'!AE$2-[1]!tbl_gk[[#This Row],[StandingTackle]])/('F+ , F-'!AE$2-'F+ , F-'!AE$3))</f>
        <v>2.465854322450484E-2</v>
      </c>
      <c r="AF1558" s="1" cm="1">
        <f t="array" ref="AF1558">[1]!table_weight[SlidingTackle]*(('F+ , F-'!AF$2-[1]!tbl_gk[[#This Row],[SlidingTackle]])/('F+ , F-'!AF$2-'F+ , F-'!AF$3))</f>
        <v>1.120842873841129E-2</v>
      </c>
      <c r="AG1558" s="1" cm="1">
        <f t="array" ref="AG1558">[1]!table_weight[GKDiving]*(('F+ , F-'!AG$2-[1]!tbl_gk[[#This Row],[GKDiving]])/('F+ , F-'!AG$2-'F+ , F-'!AG$3))</f>
        <v>4.6119181624581652E-2</v>
      </c>
      <c r="AH1558" s="1" cm="1">
        <f t="array" ref="AH1558">[1]!table_weight[GKHandling]*(('F+ , F-'!AH$2-[1]!tbl_gk[[#This Row],[GKHandling]])/('F+ , F-'!AH$2-'F+ , F-'!AH$3))</f>
        <v>5.3471514927051197E-2</v>
      </c>
      <c r="AI1558" s="1" cm="1">
        <f t="array" ref="AI1558">[1]!table_weight[GKKicking]*(('F+ , F-'!AI$2-[1]!tbl_gk[[#This Row],[GKKicking]])/('F+ , F-'!AI$2-'F+ , F-'!AI$3))</f>
        <v>2.9516276239732256E-2</v>
      </c>
      <c r="AJ1558" s="1" cm="1">
        <f t="array" ref="AJ1558">[1]!table_weight[GKPositioning]*(('F+ , F-'!AJ$2-[1]!tbl_gk[[#This Row],[GKPositioning]])/('F+ , F-'!AJ$2-'F+ , F-'!AJ$3))</f>
        <v>1.8290000234022125E-2</v>
      </c>
      <c r="AK1558" s="1" cm="1">
        <f t="array" ref="AK1558">[1]!table_weight[GKReflexes]*(('F+ , F-'!AK$2-[1]!tbl_gk[[#This Row],[GKReflexes]])/('F+ , F-'!AK$2-'F+ , F-'!AK$3))</f>
        <v>4.9193793732887098E-2</v>
      </c>
    </row>
    <row r="1559" spans="1:37" x14ac:dyDescent="0.55000000000000004">
      <c r="A1559" s="8">
        <f>[1]!tbl_gk[[#This Row],[ID]]</f>
        <v>259532</v>
      </c>
      <c r="B1559" s="2" cm="1">
        <f t="array" ref="B1559">[1]!table_weight[ValueEUR]*(('F+ , F-'!B$2-[1]!tbl_gk[[#This Row],[ValueEUR]])/('F+ , F-'!B$2-'F+ , F-'!B$3))</f>
        <v>5.5281853717627303E-4</v>
      </c>
      <c r="C1559" s="2" cm="1">
        <f t="array" ref="C1559">[1]!table_weight[WageEUR]*(('F+ , F-'!C$2-[1]!tbl_gk[[#This Row],[WageEUR]])/('F+ , F-'!C$2-'F+ , F-'!C$3))</f>
        <v>3.9120935309418161E-4</v>
      </c>
      <c r="D1559" s="2" cm="1">
        <f t="array" ref="D1559">[1]!table_weight[Crossing]*(('F+ , F-'!D$2-[1]!tbl_gk[[#This Row],[Crossing]])/('F+ , F-'!D$2-'F+ , F-'!D$3))</f>
        <v>3.4746129089074922E-2</v>
      </c>
      <c r="E1559" s="2" cm="1">
        <f t="array" ref="E1559">[1]!table_weight[Finishing]*(('F+ , F-'!E$2-[1]!tbl_gk[[#This Row],[Finishing]])/('F+ , F-'!E$2-'F+ , F-'!E$3))</f>
        <v>2.096326437480962E-2</v>
      </c>
      <c r="F1559" s="2" cm="1">
        <f t="array" ref="F1559">[1]!table_weight[HeadingAccuracy]*(('F+ , F-'!F$2-[1]!tbl_gk[[#This Row],[HeadingAccuracy]])/('F+ , F-'!F$2-'F+ , F-'!F$3))</f>
        <v>1.1274360672166649E-2</v>
      </c>
      <c r="G1559" s="2" cm="1">
        <f t="array" ref="G1559">[1]!table_weight[ShortPassing]*(('F+ , F-'!G$2-[1]!tbl_gk[[#This Row],[ShortPassing]])/('F+ , F-'!G$2-'F+ , F-'!G$3))</f>
        <v>4.6409239370648142E-2</v>
      </c>
      <c r="H1559" s="2" cm="1">
        <f t="array" ref="H1559">[1]!table_weight[Volleys]*(('F+ , F-'!H$2-[1]!tbl_gk[[#This Row],[Volleys]])/('F+ , F-'!H$2-'F+ , F-'!H$3))</f>
        <v>2.1990449861774069E-3</v>
      </c>
      <c r="I1559" s="2" cm="1">
        <f t="array" ref="I1559">[1]!table_weight[Dribbling]*(('F+ , F-'!I$2-[1]!tbl_gk[[#This Row],[Dribbling]])/('F+ , F-'!I$2-'F+ , F-'!I$3))</f>
        <v>1.8579686209743949E-2</v>
      </c>
      <c r="J1559" s="2" cm="1">
        <f t="array" ref="J1559">[1]!table_weight[Curve]*(('F+ , F-'!J$2-[1]!tbl_gk[[#This Row],[Curve]])/('F+ , F-'!J$2-'F+ , F-'!J$3))</f>
        <v>9.6339113680153961E-3</v>
      </c>
      <c r="K1559" s="2" cm="1">
        <f t="array" ref="K1559">[1]!table_weight[FKAccuracy]*(('F+ , F-'!K$2-[1]!tbl_gk[[#This Row],[FKAccuracy]])/('F+ , F-'!K$2-'F+ , F-'!K$3))</f>
        <v>9.4310921813203358E-3</v>
      </c>
      <c r="L1559" s="2" cm="1">
        <f t="array" ref="L1559">[1]!table_weight[LongPassing]*(('F+ , F-'!L$2-[1]!tbl_gk[[#This Row],[LongPassing]])/('F+ , F-'!L$2-'F+ , F-'!L$3))</f>
        <v>2.3281236303259328E-2</v>
      </c>
      <c r="M1559" s="2" cm="1">
        <f t="array" ref="M1559">[1]!table_weight[BallControl]*(('F+ , F-'!M$2-[1]!tbl_gk[[#This Row],[BallControl]])/('F+ , F-'!M$2-'F+ , F-'!M$3))</f>
        <v>1.1734538658785654E-2</v>
      </c>
      <c r="N1559" s="2" cm="1">
        <f t="array" ref="N1559">[1]!table_weight[Acceleration]*(('F+ , F-'!N$2-[1]!tbl_gk[[#This Row],[Acceleration]])/('F+ , F-'!N$2-'F+ , F-'!N$3))</f>
        <v>4.7352314823099848E-3</v>
      </c>
      <c r="O1559" s="2" cm="1">
        <f t="array" ref="O1559">[1]!table_weight[SprintSpeed]*(('F+ , F-'!O$2-[1]!tbl_gk[[#This Row],[SprintSpeed]])/('F+ , F-'!O$2-'F+ , F-'!O$3))</f>
        <v>7.0276848189838679E-3</v>
      </c>
      <c r="P1559" s="2" cm="1">
        <f t="array" ref="P1559">[1]!table_weight[Agility]*(('F+ , F-'!P$2-[1]!tbl_gk[[#This Row],[Agility]])/('F+ , F-'!P$2-'F+ , F-'!P$3))</f>
        <v>3.1592988696730611E-3</v>
      </c>
      <c r="Q1559" s="2" cm="1">
        <f t="array" ref="Q1559">[1]!table_weight[Reactions]*(('F+ , F-'!Q$2-[1]!tbl_gk[[#This Row],[Reactions]])/('F+ , F-'!Q$2-'F+ , F-'!Q$3))</f>
        <v>1.2375408001732517E-3</v>
      </c>
      <c r="R1559" s="2" cm="1">
        <f t="array" ref="R1559">[1]!table_weight[Balance]*(('F+ , F-'!R$2-[1]!tbl_gk[[#This Row],[Balance]])/('F+ , F-'!R$2-'F+ , F-'!R$3))</f>
        <v>1.6763626655408076E-3</v>
      </c>
      <c r="S1559" s="2" cm="1">
        <f t="array" ref="S1559">[1]!table_weight[ShotPower]*(('F+ , F-'!S$2-[1]!tbl_gk[[#This Row],[ShotPower]])/('F+ , F-'!S$2-'F+ , F-'!S$3))</f>
        <v>5.1941499031661464E-3</v>
      </c>
      <c r="T1559" s="2" cm="1">
        <f t="array" ref="T1559">[1]!table_weight[Jumping]*(('F+ , F-'!T$2-[1]!tbl_gk[[#This Row],[Jumping]])/('F+ , F-'!T$2-'F+ , F-'!T$3))</f>
        <v>1.459807452623725E-3</v>
      </c>
      <c r="U1559" s="2" cm="1">
        <f t="array" ref="U1559">[1]!table_weight[Stamina]*(('F+ , F-'!U$2-[1]!tbl_gk[[#This Row],[Stamina]])/('F+ , F-'!U$2-'F+ , F-'!U$3))</f>
        <v>8.5871026624924993E-3</v>
      </c>
      <c r="V1559" s="2" cm="1">
        <f t="array" ref="V1559">[1]!table_weight[Strength]*(('F+ , F-'!V$2-[1]!tbl_gk[[#This Row],[Strength]])/('F+ , F-'!V$2-'F+ , F-'!V$3))</f>
        <v>2.662001825372675E-2</v>
      </c>
      <c r="W1559" s="2" cm="1">
        <f t="array" ref="W1559">[1]!table_weight[LongShots]*(('F+ , F-'!W$2-[1]!tbl_gk[[#This Row],[LongShots]])/('F+ , F-'!W$2-'F+ , F-'!W$3))</f>
        <v>9.3494698256990638E-3</v>
      </c>
      <c r="X1559" s="2" cm="1">
        <f t="array" ref="X1559">[1]!table_weight[Aggression]*(('F+ , F-'!X$2-[1]!tbl_gk[[#This Row],[Aggression]])/('F+ , F-'!X$2-'F+ , F-'!X$3))</f>
        <v>1.2777608761788841E-2</v>
      </c>
      <c r="Y1559" s="2" cm="1">
        <f t="array" ref="Y1559">[1]!table_weight[Interceptions]*(('F+ , F-'!Y$2-[1]!tbl_gk[[#This Row],[Interceptions]])/('F+ , F-'!Y$2-'F+ , F-'!Y$3))</f>
        <v>2.1469152933086991E-2</v>
      </c>
      <c r="Z1559" s="2" cm="1">
        <f t="array" ref="Z1559">[1]!table_weight[Positioning]*(('F+ , F-'!Z$2-[1]!tbl_gk[[#This Row],[Positioning]])/('F+ , F-'!Z$2-'F+ , F-'!Z$3))</f>
        <v>2.0704458641787279E-3</v>
      </c>
      <c r="AA1559" s="2" cm="1">
        <f t="array" ref="AA1559">[1]!table_weight[Vision]*(('F+ , F-'!AA$2-[1]!tbl_gk[[#This Row],[Vision]])/('F+ , F-'!AA$2-'F+ , F-'!AA$3))</f>
        <v>1.9166413142683265E-2</v>
      </c>
      <c r="AB1559" s="2" cm="1">
        <f t="array" ref="AB1559">[1]!table_weight[Penalties]*(('F+ , F-'!AB$2-[1]!tbl_gk[[#This Row],[Penalties]])/('F+ , F-'!AB$2-'F+ , F-'!AB$3))</f>
        <v>2.1922367973657118E-3</v>
      </c>
      <c r="AC1559" s="2" cm="1">
        <f t="array" ref="AC1559">[1]!table_weight[Composure]*(('F+ , F-'!AC$2-[1]!tbl_gk[[#This Row],[Composure]])/('F+ , F-'!AC$2-'F+ , F-'!AC$3))</f>
        <v>1.2809632843898569E-3</v>
      </c>
      <c r="AD1559" s="2" cm="1">
        <f t="array" ref="AD1559">[1]!table_weight[Marking]*(('F+ , F-'!AD$2-[1]!tbl_gk[[#This Row],[Marking]])/('F+ , F-'!AD$2-'F+ , F-'!AD$3))</f>
        <v>3.6282098953227655E-2</v>
      </c>
      <c r="AE1559" s="2" cm="1">
        <f t="array" ref="AE1559">[1]!table_weight[StandingTackle]*(('F+ , F-'!AE$2-[1]!tbl_gk[[#This Row],[StandingTackle]])/('F+ , F-'!AE$2-'F+ , F-'!AE$3))</f>
        <v>2.6900228972187096E-2</v>
      </c>
      <c r="AF1559" s="2" cm="1">
        <f t="array" ref="AF1559">[1]!table_weight[SlidingTackle]*(('F+ , F-'!AF$2-[1]!tbl_gk[[#This Row],[SlidingTackle]])/('F+ , F-'!AF$2-'F+ , F-'!AF$3))</f>
        <v>8.2195144081682794E-3</v>
      </c>
      <c r="AG1559" s="2" cm="1">
        <f t="array" ref="AG1559">[1]!table_weight[GKDiving]*(('F+ , F-'!AG$2-[1]!tbl_gk[[#This Row],[GKDiving]])/('F+ , F-'!AG$2-'F+ , F-'!AG$3))</f>
        <v>4.2702945948686719E-2</v>
      </c>
      <c r="AH1559" s="2" cm="1">
        <f t="array" ref="AH1559">[1]!table_weight[GKHandling]*(('F+ , F-'!AH$2-[1]!tbl_gk[[#This Row],[GKHandling]])/('F+ , F-'!AH$2-'F+ , F-'!AH$3))</f>
        <v>4.6341979603444362E-2</v>
      </c>
      <c r="AI1559" s="2" cm="1">
        <f t="array" ref="AI1559">[1]!table_weight[GKKicking]*(('F+ , F-'!AI$2-[1]!tbl_gk[[#This Row],[GKKicking]])/('F+ , F-'!AI$2-'F+ , F-'!AI$3))</f>
        <v>2.414968055978094E-2</v>
      </c>
      <c r="AJ1559" s="2" cm="1">
        <f t="array" ref="AJ1559">[1]!table_weight[GKPositioning]*(('F+ , F-'!AJ$2-[1]!tbl_gk[[#This Row],[GKPositioning]])/('F+ , F-'!AJ$2-'F+ , F-'!AJ$3))</f>
        <v>1.6397931244295699E-2</v>
      </c>
      <c r="AK1559" s="2" cm="1">
        <f t="array" ref="AK1559">[1]!table_weight[GKReflexes]*(('F+ , F-'!AK$2-[1]!tbl_gk[[#This Row],[GKReflexes]])/('F+ , F-'!AK$2-'F+ , F-'!AK$3))</f>
        <v>4.55498090119325E-2</v>
      </c>
    </row>
    <row r="1560" spans="1:37" x14ac:dyDescent="0.55000000000000004">
      <c r="A1560" s="7">
        <f>[1]!tbl_gk[[#This Row],[ID]]</f>
        <v>259549</v>
      </c>
      <c r="B1560" s="1" cm="1">
        <f t="array" ref="B1560">[1]!table_weight[ValueEUR]*(('F+ , F-'!B$2-[1]!tbl_gk[[#This Row],[ValueEUR]])/('F+ , F-'!B$2-'F+ , F-'!B$3))</f>
        <v>1.2840452901470104E-4</v>
      </c>
      <c r="C1560" s="1" cm="1">
        <f t="array" ref="C1560">[1]!table_weight[WageEUR]*(('F+ , F-'!C$2-[1]!tbl_gk[[#This Row],[WageEUR]])/('F+ , F-'!C$2-'F+ , F-'!C$3))</f>
        <v>5.4769309433185425E-5</v>
      </c>
      <c r="D1560" s="1" cm="1">
        <f t="array" ref="D1560">[1]!table_weight[Crossing]*(('F+ , F-'!D$2-[1]!tbl_gk[[#This Row],[Crossing]])/('F+ , F-'!D$2-'F+ , F-'!D$3))</f>
        <v>2.4658543224504784E-2</v>
      </c>
      <c r="E1560" s="1" cm="1">
        <f t="array" ref="E1560">[1]!table_weight[Finishing]*(('F+ , F-'!E$2-[1]!tbl_gk[[#This Row],[Finishing]])/('F+ , F-'!E$2-'F+ , F-'!E$3))</f>
        <v>2.1961515059324362E-2</v>
      </c>
      <c r="F1560" s="1" cm="1">
        <f t="array" ref="F1560">[1]!table_weight[HeadingAccuracy]*(('F+ , F-'!F$2-[1]!tbl_gk[[#This Row],[HeadingAccuracy]])/('F+ , F-'!F$2-'F+ , F-'!F$3))</f>
        <v>1.6702756551357999E-3</v>
      </c>
      <c r="G1560" s="1" cm="1">
        <f t="array" ref="G1560">[1]!table_weight[ShortPassing]*(('F+ , F-'!G$2-[1]!tbl_gk[[#This Row],[ShortPassing]])/('F+ , F-'!G$2-'F+ , F-'!G$3))</f>
        <v>3.9377536435701459E-2</v>
      </c>
      <c r="H1560" s="1" cm="1">
        <f t="array" ref="H1560">[1]!table_weight[Volleys]*(('F+ , F-'!H$2-[1]!tbl_gk[[#This Row],[Volleys]])/('F+ , F-'!H$2-'F+ , F-'!H$3))</f>
        <v>8.1017446859167619E-4</v>
      </c>
      <c r="I1560" s="1" cm="1">
        <f t="array" ref="I1560">[1]!table_weight[Dribbling]*(('F+ , F-'!I$2-[1]!tbl_gk[[#This Row],[Dribbling]])/('F+ , F-'!I$2-'F+ , F-'!I$3))</f>
        <v>2.3469077317571304E-2</v>
      </c>
      <c r="J1560" s="1" cm="1">
        <f t="array" ref="J1560">[1]!table_weight[Curve]*(('F+ , F-'!J$2-[1]!tbl_gk[[#This Row],[Curve]])/('F+ , F-'!J$2-'F+ , F-'!J$3))</f>
        <v>7.4367035121522358E-3</v>
      </c>
      <c r="K1560" s="1" cm="1">
        <f t="array" ref="K1560">[1]!table_weight[FKAccuracy]*(('F+ , F-'!K$2-[1]!tbl_gk[[#This Row],[FKAccuracy]])/('F+ , F-'!K$2-'F+ , F-'!K$3))</f>
        <v>6.2366899908731259E-3</v>
      </c>
      <c r="L1560" s="1" cm="1">
        <f t="array" ref="L1560">[1]!table_weight[LongPassing]*(('F+ , F-'!L$2-[1]!tbl_gk[[#This Row],[LongPassing]])/('F+ , F-'!L$2-'F+ , F-'!L$3))</f>
        <v>2.1656964003031933E-2</v>
      </c>
      <c r="M1560" s="1" cm="1">
        <f t="array" ref="M1560">[1]!table_weight[BallControl]*(('F+ , F-'!M$2-[1]!tbl_gk[[#This Row],[BallControl]])/('F+ , F-'!M$2-'F+ , F-'!M$3))</f>
        <v>1.69498891738015E-2</v>
      </c>
      <c r="N1560" s="1" cm="1">
        <f t="array" ref="N1560">[1]!table_weight[Acceleration]*(('F+ , F-'!N$2-[1]!tbl_gk[[#This Row],[Acceleration]])/('F+ , F-'!N$2-'F+ , F-'!N$3))</f>
        <v>2.2548721344333262E-3</v>
      </c>
      <c r="O1560" s="1" cm="1">
        <f t="array" ref="O1560">[1]!table_weight[SprintSpeed]*(('F+ , F-'!O$2-[1]!tbl_gk[[#This Row],[SprintSpeed]])/('F+ , F-'!O$2-'F+ , F-'!O$3))</f>
        <v>4.2166108913903209E-3</v>
      </c>
      <c r="P1560" s="1" cm="1">
        <f t="array" ref="P1560">[1]!table_weight[Agility]*(('F+ , F-'!P$2-[1]!tbl_gk[[#This Row],[Agility]])/('F+ , F-'!P$2-'F+ , F-'!P$3))</f>
        <v>4.095387423650264E-3</v>
      </c>
      <c r="Q1560" s="1" cm="1">
        <f t="array" ref="Q1560">[1]!table_weight[Reactions]*(('F+ , F-'!Q$2-[1]!tbl_gk[[#This Row],[Reactions]])/('F+ , F-'!Q$2-'F+ , F-'!Q$3))</f>
        <v>1.4437976002021271E-3</v>
      </c>
      <c r="R1560" s="1" cm="1">
        <f t="array" ref="R1560">[1]!table_weight[Balance]*(('F+ , F-'!R$2-[1]!tbl_gk[[#This Row],[Balance]])/('F+ , F-'!R$2-'F+ , F-'!R$3))</f>
        <v>2.2351502207210773E-3</v>
      </c>
      <c r="S1560" s="1" cm="1">
        <f t="array" ref="S1560">[1]!table_weight[ShotPower]*(('F+ , F-'!S$2-[1]!tbl_gk[[#This Row],[ShotPower]])/('F+ , F-'!S$2-'F+ , F-'!S$3))</f>
        <v>7.5315173595909123E-3</v>
      </c>
      <c r="T1560" s="1" cm="1">
        <f t="array" ref="T1560">[1]!table_weight[Jumping]*(('F+ , F-'!T$2-[1]!tbl_gk[[#This Row],[Jumping]])/('F+ , F-'!T$2-'F+ , F-'!T$3))</f>
        <v>2.2326466922480506E-3</v>
      </c>
      <c r="U1560" s="1" cm="1">
        <f t="array" ref="U1560">[1]!table_weight[Stamina]*(('F+ , F-'!U$2-[1]!tbl_gk[[#This Row],[Stamina]])/('F+ , F-'!U$2-'F+ , F-'!U$3))</f>
        <v>7.7283923962432506E-3</v>
      </c>
      <c r="V1560" s="1" cm="1">
        <f t="array" ref="V1560">[1]!table_weight[Strength]*(('F+ , F-'!V$2-[1]!tbl_gk[[#This Row],[Strength]])/('F+ , F-'!V$2-'F+ , F-'!V$3))</f>
        <v>3.7268025555217445E-2</v>
      </c>
      <c r="W1560" s="1" cm="1">
        <f t="array" ref="W1560">[1]!table_weight[LongShots]*(('F+ , F-'!W$2-[1]!tbl_gk[[#This Row],[LongShots]])/('F+ , F-'!W$2-'F+ , F-'!W$3))</f>
        <v>7.7912248547492196E-3</v>
      </c>
      <c r="X1560" s="1" cm="1">
        <f t="array" ref="X1560">[1]!table_weight[Aggression]*(('F+ , F-'!X$2-[1]!tbl_gk[[#This Row],[Aggression]])/('F+ , F-'!X$2-'F+ , F-'!X$3))</f>
        <v>2.068755704289622E-2</v>
      </c>
      <c r="Y1560" s="1" cm="1">
        <f t="array" ref="Y1560">[1]!table_weight[Interceptions]*(('F+ , F-'!Y$2-[1]!tbl_gk[[#This Row],[Interceptions]])/('F+ , F-'!Y$2-'F+ , F-'!Y$3))</f>
        <v>1.5928726369709705E-2</v>
      </c>
      <c r="Z1560" s="1" cm="1">
        <f t="array" ref="Z1560">[1]!table_weight[Positioning]*(('F+ , F-'!Z$2-[1]!tbl_gk[[#This Row],[Positioning]])/('F+ , F-'!Z$2-'F+ , F-'!Z$3))</f>
        <v>2.957779805969611E-4</v>
      </c>
      <c r="AA1560" s="1" cm="1">
        <f t="array" ref="AA1560">[1]!table_weight[Vision]*(('F+ , F-'!AA$2-[1]!tbl_gk[[#This Row],[Vision]])/('F+ , F-'!AA$2-'F+ , F-'!AA$3))</f>
        <v>2.0586147449548689E-2</v>
      </c>
      <c r="AB1560" s="1" cm="1">
        <f t="array" ref="AB1560">[1]!table_weight[Penalties]*(('F+ , F-'!AB$2-[1]!tbl_gk[[#This Row],[Penalties]])/('F+ , F-'!AB$2-'F+ , F-'!AB$3))</f>
        <v>1.9182071976949979E-3</v>
      </c>
      <c r="AC1560" s="1" cm="1">
        <f t="array" ref="AC1560">[1]!table_weight[Composure]*(('F+ , F-'!AC$2-[1]!tbl_gk[[#This Row],[Composure]])/('F+ , F-'!AC$2-'F+ , F-'!AC$3))</f>
        <v>1.6545775756702319E-3</v>
      </c>
      <c r="AD1560" s="1" cm="1">
        <f t="array" ref="AD1560">[1]!table_weight[Marking]*(('F+ , F-'!AD$2-[1]!tbl_gk[[#This Row],[Marking]])/('F+ , F-'!AD$2-'F+ , F-'!AD$3))</f>
        <v>1.2619860505470488E-2</v>
      </c>
      <c r="AE1560" s="1" cm="1">
        <f t="array" ref="AE1560">[1]!table_weight[StandingTackle]*(('F+ , F-'!AE$2-[1]!tbl_gk[[#This Row],[StandingTackle]])/('F+ , F-'!AE$2-'F+ , F-'!AE$3))</f>
        <v>2.9141914719869356E-2</v>
      </c>
      <c r="AF1560" s="1" cm="1">
        <f t="array" ref="AF1560">[1]!table_weight[SlidingTackle]*(('F+ , F-'!AF$2-[1]!tbl_gk[[#This Row],[SlidingTackle]])/('F+ , F-'!AF$2-'F+ , F-'!AF$3))</f>
        <v>7.4722858256075263E-3</v>
      </c>
      <c r="AG1560" s="1" cm="1">
        <f t="array" ref="AG1560">[1]!table_weight[GKDiving]*(('F+ , F-'!AG$2-[1]!tbl_gk[[#This Row],[GKDiving]])/('F+ , F-'!AG$2-'F+ , F-'!AG$3))</f>
        <v>5.1243535138424057E-2</v>
      </c>
      <c r="AH1560" s="1" cm="1">
        <f t="array" ref="AH1560">[1]!table_weight[GKHandling]*(('F+ , F-'!AH$2-[1]!tbl_gk[[#This Row],[GKHandling]])/('F+ , F-'!AH$2-'F+ , F-'!AH$3))</f>
        <v>4.9906747265247783E-2</v>
      </c>
      <c r="AI1560" s="1" cm="1">
        <f t="array" ref="AI1560">[1]!table_weight[GKKicking]*(('F+ , F-'!AI$2-[1]!tbl_gk[[#This Row],[GKKicking]])/('F+ , F-'!AI$2-'F+ , F-'!AI$3))</f>
        <v>3.3988439306358358E-2</v>
      </c>
      <c r="AJ1560" s="1" cm="1">
        <f t="array" ref="AJ1560">[1]!table_weight[GKPositioning]*(('F+ , F-'!AJ$2-[1]!tbl_gk[[#This Row],[GKPositioning]])/('F+ , F-'!AJ$2-'F+ , F-'!AJ$3))</f>
        <v>2.3335517539959265E-2</v>
      </c>
      <c r="AK1560" s="1" cm="1">
        <f t="array" ref="AK1560">[1]!table_weight[GKReflexes]*(('F+ , F-'!AK$2-[1]!tbl_gk[[#This Row],[GKReflexes]])/('F+ , F-'!AK$2-'F+ , F-'!AK$3))</f>
        <v>6.9235709698137402E-2</v>
      </c>
    </row>
    <row r="1561" spans="1:37" x14ac:dyDescent="0.55000000000000004">
      <c r="A1561" s="8">
        <f>[1]!tbl_gk[[#This Row],[ID]]</f>
        <v>259562</v>
      </c>
      <c r="B1561" s="2" cm="1">
        <f t="array" ref="B1561">[1]!table_weight[ValueEUR]*(('F+ , F-'!B$2-[1]!tbl_gk[[#This Row],[ValueEUR]])/('F+ , F-'!B$2-'F+ , F-'!B$3))</f>
        <v>2.8088490721965849E-5</v>
      </c>
      <c r="C1561" s="2" cm="1">
        <f t="array" ref="C1561">[1]!table_weight[WageEUR]*(('F+ , F-'!C$2-[1]!tbl_gk[[#This Row],[WageEUR]])/('F+ , F-'!C$2-'F+ , F-'!C$3))</f>
        <v>0</v>
      </c>
      <c r="D1561" s="2" cm="1">
        <f t="array" ref="D1561">[1]!table_weight[Crossing]*(('F+ , F-'!D$2-[1]!tbl_gk[[#This Row],[Crossing]])/('F+ , F-'!D$2-'F+ , F-'!D$3))</f>
        <v>3.5866971962916043E-2</v>
      </c>
      <c r="E1561" s="2" cm="1">
        <f t="array" ref="E1561">[1]!table_weight[Finishing]*(('F+ , F-'!E$2-[1]!tbl_gk[[#This Row],[Finishing]])/('F+ , F-'!E$2-'F+ , F-'!E$3))</f>
        <v>1.7968512321265388E-2</v>
      </c>
      <c r="F1561" s="2" cm="1">
        <f t="array" ref="F1561">[1]!table_weight[HeadingAccuracy]*(('F+ , F-'!F$2-[1]!tbl_gk[[#This Row],[HeadingAccuracy]])/('F+ , F-'!F$2-'F+ , F-'!F$3))</f>
        <v>1.1274360672166649E-2</v>
      </c>
      <c r="G1561" s="2" cm="1">
        <f t="array" ref="G1561">[1]!table_weight[ShortPassing]*(('F+ , F-'!G$2-[1]!tbl_gk[[#This Row],[ShortPassing]])/('F+ , F-'!G$2-'F+ , F-'!G$3))</f>
        <v>4.781557995763748E-2</v>
      </c>
      <c r="H1561" s="2" cm="1">
        <f t="array" ref="H1561">[1]!table_weight[Volleys]*(('F+ , F-'!H$2-[1]!tbl_gk[[#This Row],[Volleys]])/('F+ , F-'!H$2-'F+ , F-'!H$3))</f>
        <v>2.3147841959762173E-3</v>
      </c>
      <c r="I1561" s="2" cm="1">
        <f t="array" ref="I1561">[1]!table_weight[Dribbling]*(('F+ , F-'!I$2-[1]!tbl_gk[[#This Row],[Dribbling]])/('F+ , F-'!I$2-'F+ , F-'!I$3))</f>
        <v>2.1513320874440363E-2</v>
      </c>
      <c r="J1561" s="2" cm="1">
        <f t="array" ref="J1561">[1]!table_weight[Curve]*(('F+ , F-'!J$2-[1]!tbl_gk[[#This Row],[Curve]])/('F+ , F-'!J$2-'F+ , F-'!J$3))</f>
        <v>9.295879390190295E-3</v>
      </c>
      <c r="K1561" s="2" cm="1">
        <f t="array" ref="K1561">[1]!table_weight[FKAccuracy]*(('F+ , F-'!K$2-[1]!tbl_gk[[#This Row],[FKAccuracy]])/('F+ , F-'!K$2-'F+ , F-'!K$3))</f>
        <v>9.7353209613629272E-3</v>
      </c>
      <c r="L1561" s="2" cm="1">
        <f t="array" ref="L1561">[1]!table_weight[LongPassing]*(('F+ , F-'!L$2-[1]!tbl_gk[[#This Row],[LongPassing]])/('F+ , F-'!L$2-'F+ , F-'!L$3))</f>
        <v>2.1656964003031933E-2</v>
      </c>
      <c r="M1561" s="2" cm="1">
        <f t="array" ref="M1561">[1]!table_weight[BallControl]*(('F+ , F-'!M$2-[1]!tbl_gk[[#This Row],[BallControl]])/('F+ , F-'!M$2-'F+ , F-'!M$3))</f>
        <v>1.3907601373375588E-2</v>
      </c>
      <c r="N1561" s="2" cm="1">
        <f t="array" ref="N1561">[1]!table_weight[Acceleration]*(('F+ , F-'!N$2-[1]!tbl_gk[[#This Row],[Acceleration]])/('F+ , F-'!N$2-'F+ , F-'!N$3))</f>
        <v>9.244975751176639E-3</v>
      </c>
      <c r="O1561" s="2" cm="1">
        <f t="array" ref="O1561">[1]!table_weight[SprintSpeed]*(('F+ , F-'!O$2-[1]!tbl_gk[[#This Row],[SprintSpeed]])/('F+ , F-'!O$2-'F+ , F-'!O$3))</f>
        <v>1.2649832674170962E-2</v>
      </c>
      <c r="P1561" s="2" cm="1">
        <f t="array" ref="P1561">[1]!table_weight[Agility]*(('F+ , F-'!P$2-[1]!tbl_gk[[#This Row],[Agility]])/('F+ , F-'!P$2-'F+ , F-'!P$3))</f>
        <v>4.680442769886016E-3</v>
      </c>
      <c r="Q1561" s="2" cm="1">
        <f t="array" ref="Q1561">[1]!table_weight[Reactions]*(('F+ , F-'!Q$2-[1]!tbl_gk[[#This Row],[Reactions]])/('F+ , F-'!Q$2-'F+ , F-'!Q$3))</f>
        <v>2.4750816003465035E-3</v>
      </c>
      <c r="R1561" s="2" cm="1">
        <f t="array" ref="R1561">[1]!table_weight[Balance]*(('F+ , F-'!R$2-[1]!tbl_gk[[#This Row],[Balance]])/('F+ , F-'!R$2-'F+ , F-'!R$3))</f>
        <v>1.8005376778030898E-3</v>
      </c>
      <c r="S1561" s="2" cm="1">
        <f t="array" ref="S1561">[1]!table_weight[ShotPower]*(('F+ , F-'!S$2-[1]!tbl_gk[[#This Row],[ShotPower]])/('F+ , F-'!S$2-'F+ , F-'!S$3))</f>
        <v>9.0897623305407575E-3</v>
      </c>
      <c r="T1561" s="2" cm="1">
        <f t="array" ref="T1561">[1]!table_weight[Jumping]*(('F+ , F-'!T$2-[1]!tbl_gk[[#This Row],[Jumping]])/('F+ , F-'!T$2-'F+ , F-'!T$3))</f>
        <v>2.4902597721228252E-3</v>
      </c>
      <c r="U1561" s="2" cm="1">
        <f t="array" ref="U1561">[1]!table_weight[Stamina]*(('F+ , F-'!U$2-[1]!tbl_gk[[#This Row],[Stamina]])/('F+ , F-'!U$2-'F+ , F-'!U$3))</f>
        <v>1.7174205324984999E-2</v>
      </c>
      <c r="V1561" s="2" cm="1">
        <f t="array" ref="V1561">[1]!table_weight[Strength]*(('F+ , F-'!V$2-[1]!tbl_gk[[#This Row],[Strength]])/('F+ , F-'!V$2-'F+ , F-'!V$3))</f>
        <v>2.1296014602981403E-2</v>
      </c>
      <c r="W1561" s="2" cm="1">
        <f t="array" ref="W1561">[1]!table_weight[LongShots]*(('F+ , F-'!W$2-[1]!tbl_gk[[#This Row],[LongShots]])/('F+ , F-'!W$2-'F+ , F-'!W$3))</f>
        <v>1.0388299806332293E-2</v>
      </c>
      <c r="X1561" s="2" cm="1">
        <f t="array" ref="X1561">[1]!table_weight[Aggression]*(('F+ , F-'!X$2-[1]!tbl_gk[[#This Row],[Aggression]])/('F+ , F-'!X$2-'F+ , F-'!X$3))</f>
        <v>1.5211439002129575E-2</v>
      </c>
      <c r="Y1561" s="2" cm="1">
        <f t="array" ref="Y1561">[1]!table_weight[Interceptions]*(('F+ , F-'!Y$2-[1]!tbl_gk[[#This Row],[Interceptions]])/('F+ , F-'!Y$2-'F+ , F-'!Y$3))</f>
        <v>2.2161706253509151E-2</v>
      </c>
      <c r="Z1561" s="2" cm="1">
        <f t="array" ref="Z1561">[1]!table_weight[Positioning]*(('F+ , F-'!Z$2-[1]!tbl_gk[[#This Row],[Positioning]])/('F+ , F-'!Z$2-'F+ , F-'!Z$3))</f>
        <v>2.2183348544772088E-3</v>
      </c>
      <c r="AA1561" s="2" cm="1">
        <f t="array" ref="AA1561">[1]!table_weight[Vision]*(('F+ , F-'!AA$2-[1]!tbl_gk[[#This Row],[Vision]])/('F+ , F-'!AA$2-'F+ , F-'!AA$3))</f>
        <v>2.7684818983875824E-2</v>
      </c>
      <c r="AB1561" s="2" cm="1">
        <f t="array" ref="AB1561">[1]!table_weight[Penalties]*(('F+ , F-'!AB$2-[1]!tbl_gk[[#This Row],[Penalties]])/('F+ , F-'!AB$2-'F+ , F-'!AB$3))</f>
        <v>2.4662663970364263E-3</v>
      </c>
      <c r="AC1561" s="2" cm="1">
        <f t="array" ref="AC1561">[1]!table_weight[Composure]*(('F+ , F-'!AC$2-[1]!tbl_gk[[#This Row],[Composure]])/('F+ , F-'!AC$2-'F+ , F-'!AC$3))</f>
        <v>2.6153000389626249E-3</v>
      </c>
      <c r="AD1561" s="2" cm="1">
        <f t="array" ref="AD1561">[1]!table_weight[Marking]*(('F+ , F-'!AD$2-[1]!tbl_gk[[#This Row],[Marking]])/('F+ , F-'!AD$2-'F+ , F-'!AD$3))</f>
        <v>3.9437064079595283E-2</v>
      </c>
      <c r="AE1561" s="2" cm="1">
        <f t="array" ref="AE1561">[1]!table_weight[StandingTackle]*(('F+ , F-'!AE$2-[1]!tbl_gk[[#This Row],[StandingTackle]])/('F+ , F-'!AE$2-'F+ , F-'!AE$3))</f>
        <v>2.6900228972187096E-2</v>
      </c>
      <c r="AF1561" s="2" cm="1">
        <f t="array" ref="AF1561">[1]!table_weight[SlidingTackle]*(('F+ , F-'!AF$2-[1]!tbl_gk[[#This Row],[SlidingTackle]])/('F+ , F-'!AF$2-'F+ , F-'!AF$3))</f>
        <v>8.9667429907290316E-3</v>
      </c>
      <c r="AG1561" s="2" cm="1">
        <f t="array" ref="AG1561">[1]!table_weight[GKDiving]*(('F+ , F-'!AG$2-[1]!tbl_gk[[#This Row],[GKDiving]])/('F+ , F-'!AG$2-'F+ , F-'!AG$3))</f>
        <v>7.0032831355846217E-2</v>
      </c>
      <c r="AH1561" s="2" cm="1">
        <f t="array" ref="AH1561">[1]!table_weight[GKHandling]*(('F+ , F-'!AH$2-[1]!tbl_gk[[#This Row],[GKHandling]])/('F+ , F-'!AH$2-'F+ , F-'!AH$3))</f>
        <v>7.1295353236068254E-2</v>
      </c>
      <c r="AI1561" s="2" cm="1">
        <f t="array" ref="AI1561">[1]!table_weight[GKKicking]*(('F+ , F-'!AI$2-[1]!tbl_gk[[#This Row],[GKKicking]])/('F+ , F-'!AI$2-'F+ , F-'!AI$3))</f>
        <v>4.2038332826285336E-2</v>
      </c>
      <c r="AJ1561" s="2" cm="1">
        <f t="array" ref="AJ1561">[1]!table_weight[GKPositioning]*(('F+ , F-'!AJ$2-[1]!tbl_gk[[#This Row],[GKPositioning]])/('F+ , F-'!AJ$2-'F+ , F-'!AJ$3))</f>
        <v>2.9011724509138543E-2</v>
      </c>
      <c r="AK1561" s="2" cm="1">
        <f t="array" ref="AK1561">[1]!table_weight[GKReflexes]*(('F+ , F-'!AK$2-[1]!tbl_gk[[#This Row],[GKReflexes]])/('F+ , F-'!AK$2-'F+ , F-'!AK$3))</f>
        <v>7.8345671500523906E-2</v>
      </c>
    </row>
    <row r="1562" spans="1:37" x14ac:dyDescent="0.55000000000000004">
      <c r="A1562" s="7">
        <f>[1]!tbl_gk[[#This Row],[ID]]</f>
        <v>259580</v>
      </c>
      <c r="B1562" s="1" cm="1">
        <f t="array" ref="B1562">[1]!table_weight[ValueEUR]*(('F+ , F-'!B$2-[1]!tbl_gk[[#This Row],[ValueEUR]])/('F+ , F-'!B$2-'F+ , F-'!B$3))</f>
        <v>3.0588675060954019E-4</v>
      </c>
      <c r="C1562" s="1" cm="1">
        <f t="array" ref="C1562">[1]!table_weight[WageEUR]*(('F+ , F-'!C$2-[1]!tbl_gk[[#This Row],[WageEUR]])/('F+ , F-'!C$2-'F+ , F-'!C$3))</f>
        <v>7.8241870618836313E-5</v>
      </c>
      <c r="D1562" s="1" cm="1">
        <f t="array" ref="D1562">[1]!table_weight[Crossing]*(('F+ , F-'!D$2-[1]!tbl_gk[[#This Row],[Crossing]])/('F+ , F-'!D$2-'F+ , F-'!D$3))</f>
        <v>3.5866971962916043E-2</v>
      </c>
      <c r="E1562" s="1" cm="1">
        <f t="array" ref="E1562">[1]!table_weight[Finishing]*(('F+ , F-'!E$2-[1]!tbl_gk[[#This Row],[Finishing]])/('F+ , F-'!E$2-'F+ , F-'!E$3))</f>
        <v>1.8966763005780131E-2</v>
      </c>
      <c r="F1562" s="1" cm="1">
        <f t="array" ref="F1562">[1]!table_weight[HeadingAccuracy]*(('F+ , F-'!F$2-[1]!tbl_gk[[#This Row],[HeadingAccuracy]])/('F+ , F-'!F$2-'F+ , F-'!F$3))</f>
        <v>1.25270674135185E-2</v>
      </c>
      <c r="G1562" s="1" cm="1">
        <f t="array" ref="G1562">[1]!table_weight[ShortPassing]*(('F+ , F-'!G$2-[1]!tbl_gk[[#This Row],[ShortPassing]])/('F+ , F-'!G$2-'F+ , F-'!G$3))</f>
        <v>4.9221920544626818E-2</v>
      </c>
      <c r="H1562" s="1" cm="1">
        <f t="array" ref="H1562">[1]!table_weight[Volleys]*(('F+ , F-'!H$2-[1]!tbl_gk[[#This Row],[Volleys]])/('F+ , F-'!H$2-'F+ , F-'!H$3))</f>
        <v>2.1990449861774069E-3</v>
      </c>
      <c r="I1562" s="1" cm="1">
        <f t="array" ref="I1562">[1]!table_weight[Dribbling]*(('F+ , F-'!I$2-[1]!tbl_gk[[#This Row],[Dribbling]])/('F+ , F-'!I$2-'F+ , F-'!I$3))</f>
        <v>2.3469077317571304E-2</v>
      </c>
      <c r="J1562" s="1" cm="1">
        <f t="array" ref="J1562">[1]!table_weight[Curve]*(('F+ , F-'!J$2-[1]!tbl_gk[[#This Row],[Curve]])/('F+ , F-'!J$2-'F+ , F-'!J$3))</f>
        <v>9.4648953791028455E-3</v>
      </c>
      <c r="K1562" s="1" cm="1">
        <f t="array" ref="K1562">[1]!table_weight[FKAccuracy]*(('F+ , F-'!K$2-[1]!tbl_gk[[#This Row],[FKAccuracy]])/('F+ , F-'!K$2-'F+ , F-'!K$3))</f>
        <v>9.8874353513842238E-3</v>
      </c>
      <c r="L1562" s="1" cm="1">
        <f t="array" ref="L1562">[1]!table_weight[LongPassing]*(('F+ , F-'!L$2-[1]!tbl_gk[[#This Row],[LongPassing]])/('F+ , F-'!L$2-'F+ , F-'!L$3))</f>
        <v>2.3822660403335128E-2</v>
      </c>
      <c r="M1562" s="1" cm="1">
        <f t="array" ref="M1562">[1]!table_weight[BallControl]*(('F+ , F-'!M$2-[1]!tbl_gk[[#This Row],[BallControl]])/('F+ , F-'!M$2-'F+ , F-'!M$3))</f>
        <v>1.3038376287539614E-2</v>
      </c>
      <c r="N1562" s="1" cm="1">
        <f t="array" ref="N1562">[1]!table_weight[Acceleration]*(('F+ , F-'!N$2-[1]!tbl_gk[[#This Row],[Acceleration]])/('F+ , F-'!N$2-'F+ , F-'!N$3))</f>
        <v>8.1175396839599755E-3</v>
      </c>
      <c r="O1562" s="1" cm="1">
        <f t="array" ref="O1562">[1]!table_weight[SprintSpeed]*(('F+ , F-'!O$2-[1]!tbl_gk[[#This Row],[SprintSpeed]])/('F+ , F-'!O$2-'F+ , F-'!O$3))</f>
        <v>9.5576513538180603E-3</v>
      </c>
      <c r="P1562" s="1" cm="1">
        <f t="array" ref="P1562">[1]!table_weight[Agility]*(('F+ , F-'!P$2-[1]!tbl_gk[[#This Row],[Agility]])/('F+ , F-'!P$2-'F+ , F-'!P$3))</f>
        <v>3.744354215908813E-3</v>
      </c>
      <c r="Q1562" s="1" cm="1">
        <f t="array" ref="Q1562">[1]!table_weight[Reactions]*(('F+ , F-'!Q$2-[1]!tbl_gk[[#This Row],[Reactions]])/('F+ , F-'!Q$2-'F+ , F-'!Q$3))</f>
        <v>2.1141322002959716E-3</v>
      </c>
      <c r="R1562" s="1" cm="1">
        <f t="array" ref="R1562">[1]!table_weight[Balance]*(('F+ , F-'!R$2-[1]!tbl_gk[[#This Row],[Balance]])/('F+ , F-'!R$2-'F+ , F-'!R$3))</f>
        <v>2.6076752575079228E-3</v>
      </c>
      <c r="S1562" s="1" cm="1">
        <f t="array" ref="S1562">[1]!table_weight[ShotPower]*(('F+ , F-'!S$2-[1]!tbl_gk[[#This Row],[ShotPower]])/('F+ , F-'!S$2-'F+ , F-'!S$3))</f>
        <v>5.4538573983244545E-3</v>
      </c>
      <c r="T1562" s="1" cm="1">
        <f t="array" ref="T1562">[1]!table_weight[Jumping]*(('F+ , F-'!T$2-[1]!tbl_gk[[#This Row],[Jumping]])/('F+ , F-'!T$2-'F+ , F-'!T$3))</f>
        <v>3.3489700383720756E-3</v>
      </c>
      <c r="U1562" s="1" cm="1">
        <f t="array" ref="U1562">[1]!table_weight[Stamina]*(('F+ , F-'!U$2-[1]!tbl_gk[[#This Row],[Stamina]])/('F+ , F-'!U$2-'F+ , F-'!U$3))</f>
        <v>1.6315495058735752E-2</v>
      </c>
      <c r="V1562" s="1" cm="1">
        <f t="array" ref="V1562">[1]!table_weight[Strength]*(('F+ , F-'!V$2-[1]!tbl_gk[[#This Row],[Strength]])/('F+ , F-'!V$2-'F+ , F-'!V$3))</f>
        <v>2.7507352195517646E-2</v>
      </c>
      <c r="W1562" s="1" cm="1">
        <f t="array" ref="W1562">[1]!table_weight[LongShots]*(('F+ , F-'!W$2-[1]!tbl_gk[[#This Row],[LongShots]])/('F+ , F-'!W$2-'F+ , F-'!W$3))</f>
        <v>9.6091773208573719E-3</v>
      </c>
      <c r="X1562" s="1" cm="1">
        <f t="array" ref="X1562">[1]!table_weight[Aggression]*(('F+ , F-'!X$2-[1]!tbl_gk[[#This Row],[Aggression]])/('F+ , F-'!X$2-'F+ , F-'!X$3))</f>
        <v>1.5211439002129575E-2</v>
      </c>
      <c r="Y1562" s="1" cm="1">
        <f t="array" ref="Y1562">[1]!table_weight[Interceptions]*(('F+ , F-'!Y$2-[1]!tbl_gk[[#This Row],[Interceptions]])/('F+ , F-'!Y$2-'F+ , F-'!Y$3))</f>
        <v>2.2161706253509151E-2</v>
      </c>
      <c r="Z1562" s="1" cm="1">
        <f t="array" ref="Z1562">[1]!table_weight[Positioning]*(('F+ , F-'!Z$2-[1]!tbl_gk[[#This Row],[Positioning]])/('F+ , F-'!Z$2-'F+ , F-'!Z$3))</f>
        <v>2.2183348544772088E-3</v>
      </c>
      <c r="AA1562" s="1" cm="1">
        <f t="array" ref="AA1562">[1]!table_weight[Vision]*(('F+ , F-'!AA$2-[1]!tbl_gk[[#This Row],[Vision]])/('F+ , F-'!AA$2-'F+ , F-'!AA$3))</f>
        <v>1.9876280296115975E-2</v>
      </c>
      <c r="AB1562" s="1" cm="1">
        <f t="array" ref="AB1562">[1]!table_weight[Penalties]*(('F+ , F-'!AB$2-[1]!tbl_gk[[#This Row],[Penalties]])/('F+ , F-'!AB$2-'F+ , F-'!AB$3))</f>
        <v>2.427119311369181E-3</v>
      </c>
      <c r="AC1562" s="1" cm="1">
        <f t="array" ref="AC1562">[1]!table_weight[Composure]*(('F+ , F-'!AC$2-[1]!tbl_gk[[#This Row],[Composure]])/('F+ , F-'!AC$2-'F+ , F-'!AC$3))</f>
        <v>1.9748183967676961E-3</v>
      </c>
      <c r="AD1562" s="1" cm="1">
        <f t="array" ref="AD1562">[1]!table_weight[Marking]*(('F+ , F-'!AD$2-[1]!tbl_gk[[#This Row],[Marking]])/('F+ , F-'!AD$2-'F+ , F-'!AD$3))</f>
        <v>3.6282098953227655E-2</v>
      </c>
      <c r="AE1562" s="1" cm="1">
        <f t="array" ref="AE1562">[1]!table_weight[StandingTackle]*(('F+ , F-'!AE$2-[1]!tbl_gk[[#This Row],[StandingTackle]])/('F+ , F-'!AE$2-'F+ , F-'!AE$3))</f>
        <v>2.9141914719869356E-2</v>
      </c>
      <c r="AF1562" s="1" cm="1">
        <f t="array" ref="AF1562">[1]!table_weight[SlidingTackle]*(('F+ , F-'!AF$2-[1]!tbl_gk[[#This Row],[SlidingTackle]])/('F+ , F-'!AF$2-'F+ , F-'!AF$3))</f>
        <v>1.1955657320972042E-2</v>
      </c>
      <c r="AG1562" s="1" cm="1">
        <f t="array" ref="AG1562">[1]!table_weight[GKDiving]*(('F+ , F-'!AG$2-[1]!tbl_gk[[#This Row],[GKDiving]])/('F+ , F-'!AG$2-'F+ , F-'!AG$3))</f>
        <v>4.2702945948686719E-2</v>
      </c>
      <c r="AH1562" s="1" cm="1">
        <f t="array" ref="AH1562">[1]!table_weight[GKHandling]*(('F+ , F-'!AH$2-[1]!tbl_gk[[#This Row],[GKHandling]])/('F+ , F-'!AH$2-'F+ , F-'!AH$3))</f>
        <v>4.9906747265247783E-2</v>
      </c>
      <c r="AI1562" s="1" cm="1">
        <f t="array" ref="AI1562">[1]!table_weight[GKKicking]*(('F+ , F-'!AI$2-[1]!tbl_gk[[#This Row],[GKKicking]])/('F+ , F-'!AI$2-'F+ , F-'!AI$3))</f>
        <v>2.5044113173106158E-2</v>
      </c>
      <c r="AJ1562" s="1" cm="1">
        <f t="array" ref="AJ1562">[1]!table_weight[GKPositioning]*(('F+ , F-'!AJ$2-[1]!tbl_gk[[#This Row],[GKPositioning]])/('F+ , F-'!AJ$2-'F+ , F-'!AJ$3))</f>
        <v>1.7659310570779983E-2</v>
      </c>
      <c r="AK1562" s="1" cm="1">
        <f t="array" ref="AK1562">[1]!table_weight[GKReflexes]*(('F+ , F-'!AK$2-[1]!tbl_gk[[#This Row],[GKReflexes]])/('F+ , F-'!AK$2-'F+ , F-'!AK$3))</f>
        <v>4.7371801372409796E-2</v>
      </c>
    </row>
    <row r="1563" spans="1:37" x14ac:dyDescent="0.55000000000000004">
      <c r="A1563" s="8">
        <f>[1]!tbl_gk[[#This Row],[ID]]</f>
        <v>259646</v>
      </c>
      <c r="B1563" s="2" cm="1">
        <f t="array" ref="B1563">[1]!table_weight[ValueEUR]*(('F+ , F-'!B$2-[1]!tbl_gk[[#This Row],[ValueEUR]])/('F+ , F-'!B$2-'F+ , F-'!B$3))</f>
        <v>3.1175138054050009E-5</v>
      </c>
      <c r="C1563" s="2" cm="1">
        <f t="array" ref="C1563">[1]!table_weight[WageEUR]*(('F+ , F-'!C$2-[1]!tbl_gk[[#This Row],[WageEUR]])/('F+ , F-'!C$2-'F+ , F-'!C$3))</f>
        <v>0</v>
      </c>
      <c r="D1563" s="2" cm="1">
        <f t="array" ref="D1563">[1]!table_weight[Crossing]*(('F+ , F-'!D$2-[1]!tbl_gk[[#This Row],[Crossing]])/('F+ , F-'!D$2-'F+ , F-'!D$3))</f>
        <v>3.4746129089074922E-2</v>
      </c>
      <c r="E1563" s="2" cm="1">
        <f t="array" ref="E1563">[1]!table_weight[Finishing]*(('F+ , F-'!E$2-[1]!tbl_gk[[#This Row],[Finishing]])/('F+ , F-'!E$2-'F+ , F-'!E$3))</f>
        <v>1.8966763005780131E-2</v>
      </c>
      <c r="F1563" s="2" cm="1">
        <f t="array" ref="F1563">[1]!table_weight[HeadingAccuracy]*(('F+ , F-'!F$2-[1]!tbl_gk[[#This Row],[HeadingAccuracy]])/('F+ , F-'!F$2-'F+ , F-'!F$3))</f>
        <v>1.210949849973455E-2</v>
      </c>
      <c r="G1563" s="2" cm="1">
        <f t="array" ref="G1563">[1]!table_weight[ShortPassing]*(('F+ , F-'!G$2-[1]!tbl_gk[[#This Row],[ShortPassing]])/('F+ , F-'!G$2-'F+ , F-'!G$3))</f>
        <v>5.484728289258417E-2</v>
      </c>
      <c r="H1563" s="2" cm="1">
        <f t="array" ref="H1563">[1]!table_weight[Volleys]*(('F+ , F-'!H$2-[1]!tbl_gk[[#This Row],[Volleys]])/('F+ , F-'!H$2-'F+ , F-'!H$3))</f>
        <v>2.0833057763785961E-3</v>
      </c>
      <c r="I1563" s="2" cm="1">
        <f t="array" ref="I1563">[1]!table_weight[Dribbling]*(('F+ , F-'!I$2-[1]!tbl_gk[[#This Row],[Dribbling]])/('F+ , F-'!I$2-'F+ , F-'!I$3))</f>
        <v>2.0535442652874894E-2</v>
      </c>
      <c r="J1563" s="2" cm="1">
        <f t="array" ref="J1563">[1]!table_weight[Curve]*(('F+ , F-'!J$2-[1]!tbl_gk[[#This Row],[Curve]])/('F+ , F-'!J$2-'F+ , F-'!J$3))</f>
        <v>9.6339113680153961E-3</v>
      </c>
      <c r="K1563" s="2" cm="1">
        <f t="array" ref="K1563">[1]!table_weight[FKAccuracy]*(('F+ , F-'!K$2-[1]!tbl_gk[[#This Row],[FKAccuracy]])/('F+ , F-'!K$2-'F+ , F-'!K$3))</f>
        <v>9.2789777912990392E-3</v>
      </c>
      <c r="L1563" s="2" cm="1">
        <f t="array" ref="L1563">[1]!table_weight[LongPassing]*(('F+ , F-'!L$2-[1]!tbl_gk[[#This Row],[LongPassing]])/('F+ , F-'!L$2-'F+ , F-'!L$3))</f>
        <v>2.652978090371412E-2</v>
      </c>
      <c r="M1563" s="2" cm="1">
        <f t="array" ref="M1563">[1]!table_weight[BallControl]*(('F+ , F-'!M$2-[1]!tbl_gk[[#This Row],[BallControl]])/('F+ , F-'!M$2-'F+ , F-'!M$3))</f>
        <v>1.4776826459211564E-2</v>
      </c>
      <c r="N1563" s="2" cm="1">
        <f t="array" ref="N1563">[1]!table_weight[Acceleration]*(('F+ , F-'!N$2-[1]!tbl_gk[[#This Row],[Acceleration]])/('F+ , F-'!N$2-'F+ , F-'!N$3))</f>
        <v>1.0146924604949968E-2</v>
      </c>
      <c r="O1563" s="2" cm="1">
        <f t="array" ref="O1563">[1]!table_weight[SprintSpeed]*(('F+ , F-'!O$2-[1]!tbl_gk[[#This Row],[SprintSpeed]])/('F+ , F-'!O$2-'F+ , F-'!O$3))</f>
        <v>1.3212047459689671E-2</v>
      </c>
      <c r="P1563" s="2" cm="1">
        <f t="array" ref="P1563">[1]!table_weight[Agility]*(('F+ , F-'!P$2-[1]!tbl_gk[[#This Row],[Agility]])/('F+ , F-'!P$2-'F+ , F-'!P$3))</f>
        <v>5.1484870468746172E-3</v>
      </c>
      <c r="Q1563" s="2" cm="1">
        <f t="array" ref="Q1563">[1]!table_weight[Reactions]*(('F+ , F-'!Q$2-[1]!tbl_gk[[#This Row],[Reactions]])/('F+ , F-'!Q$2-'F+ , F-'!Q$3))</f>
        <v>2.2688248003176282E-3</v>
      </c>
      <c r="R1563" s="2" cm="1">
        <f t="array" ref="R1563">[1]!table_weight[Balance]*(('F+ , F-'!R$2-[1]!tbl_gk[[#This Row],[Balance]])/('F+ , F-'!R$2-'F+ , F-'!R$3))</f>
        <v>1.5521876532785257E-3</v>
      </c>
      <c r="S1563" s="2" cm="1">
        <f t="array" ref="S1563">[1]!table_weight[ShotPower]*(('F+ , F-'!S$2-[1]!tbl_gk[[#This Row],[ShotPower]])/('F+ , F-'!S$2-'F+ , F-'!S$3))</f>
        <v>9.0897623305407575E-3</v>
      </c>
      <c r="T1563" s="2" cm="1">
        <f t="array" ref="T1563">[1]!table_weight[Jumping]*(('F+ , F-'!T$2-[1]!tbl_gk[[#This Row],[Jumping]])/('F+ , F-'!T$2-'F+ , F-'!T$3))</f>
        <v>3.2630990117471503E-3</v>
      </c>
      <c r="U1563" s="2" cm="1">
        <f t="array" ref="U1563">[1]!table_weight[Stamina]*(('F+ , F-'!U$2-[1]!tbl_gk[[#This Row],[Stamina]])/('F+ , F-'!U$2-'F+ , F-'!U$3))</f>
        <v>2.2326466922480501E-2</v>
      </c>
      <c r="V1563" s="2" cm="1">
        <f t="array" ref="V1563">[1]!table_weight[Strength]*(('F+ , F-'!V$2-[1]!tbl_gk[[#This Row],[Strength]])/('F+ , F-'!V$2-'F+ , F-'!V$3))</f>
        <v>4.5254031031335476E-2</v>
      </c>
      <c r="W1563" s="2" cm="1">
        <f t="array" ref="W1563">[1]!table_weight[LongShots]*(('F+ , F-'!W$2-[1]!tbl_gk[[#This Row],[LongShots]])/('F+ , F-'!W$2-'F+ , F-'!W$3))</f>
        <v>9.86888481601568E-3</v>
      </c>
      <c r="X1563" s="2" cm="1">
        <f t="array" ref="X1563">[1]!table_weight[Aggression]*(('F+ , F-'!X$2-[1]!tbl_gk[[#This Row],[Aggression]])/('F+ , F-'!X$2-'F+ , F-'!X$3))</f>
        <v>1.2777608761788841E-2</v>
      </c>
      <c r="Y1563" s="2" cm="1">
        <f t="array" ref="Y1563">[1]!table_weight[Interceptions]*(('F+ , F-'!Y$2-[1]!tbl_gk[[#This Row],[Interceptions]])/('F+ , F-'!Y$2-'F+ , F-'!Y$3))</f>
        <v>2.6317026176042119E-2</v>
      </c>
      <c r="Z1563" s="2" cm="1">
        <f t="array" ref="Z1563">[1]!table_weight[Positioning]*(('F+ , F-'!Z$2-[1]!tbl_gk[[#This Row],[Positioning]])/('F+ , F-'!Z$2-'F+ , F-'!Z$3))</f>
        <v>2.0704458641787279E-3</v>
      </c>
      <c r="AA1563" s="2" cm="1">
        <f t="array" ref="AA1563">[1]!table_weight[Vision]*(('F+ , F-'!AA$2-[1]!tbl_gk[[#This Row],[Vision]])/('F+ , F-'!AA$2-'F+ , F-'!AA$3))</f>
        <v>2.7684818983875824E-2</v>
      </c>
      <c r="AB1563" s="2" cm="1">
        <f t="array" ref="AB1563">[1]!table_weight[Penalties]*(('F+ , F-'!AB$2-[1]!tbl_gk[[#This Row],[Penalties]])/('F+ , F-'!AB$2-'F+ , F-'!AB$3))</f>
        <v>2.153089711698467E-3</v>
      </c>
      <c r="AC1563" s="2" cm="1">
        <f t="array" ref="AC1563">[1]!table_weight[Composure]*(('F+ , F-'!AC$2-[1]!tbl_gk[[#This Row],[Composure]])/('F+ , F-'!AC$2-'F+ , F-'!AC$3))</f>
        <v>2.5085530985968032E-3</v>
      </c>
      <c r="AD1563" s="2" cm="1">
        <f t="array" ref="AD1563">[1]!table_weight[Marking]*(('F+ , F-'!AD$2-[1]!tbl_gk[[#This Row],[Marking]])/('F+ , F-'!AD$2-'F+ , F-'!AD$3))</f>
        <v>3.4704616390043845E-2</v>
      </c>
      <c r="AE1563" s="2" cm="1">
        <f t="array" ref="AE1563">[1]!table_weight[StandingTackle]*(('F+ , F-'!AE$2-[1]!tbl_gk[[#This Row],[StandingTackle]])/('F+ , F-'!AE$2-'F+ , F-'!AE$3))</f>
        <v>2.465854322450484E-2</v>
      </c>
      <c r="AF1563" s="2" cm="1">
        <f t="array" ref="AF1563">[1]!table_weight[SlidingTackle]*(('F+ , F-'!AF$2-[1]!tbl_gk[[#This Row],[SlidingTackle]])/('F+ , F-'!AF$2-'F+ , F-'!AF$3))</f>
        <v>8.9667429907290316E-3</v>
      </c>
      <c r="AG1563" s="2" cm="1">
        <f t="array" ref="AG1563">[1]!table_weight[GKDiving]*(('F+ , F-'!AG$2-[1]!tbl_gk[[#This Row],[GKDiving]])/('F+ , F-'!AG$2-'F+ , F-'!AG$3))</f>
        <v>6.6616595679951277E-2</v>
      </c>
      <c r="AH1563" s="2" cm="1">
        <f t="array" ref="AH1563">[1]!table_weight[GKHandling]*(('F+ , F-'!AH$2-[1]!tbl_gk[[#This Row],[GKHandling]])/('F+ , F-'!AH$2-'F+ , F-'!AH$3))</f>
        <v>7.4860120897871668E-2</v>
      </c>
      <c r="AI1563" s="2" cm="1">
        <f t="array" ref="AI1563">[1]!table_weight[GKKicking]*(('F+ , F-'!AI$2-[1]!tbl_gk[[#This Row],[GKKicking]])/('F+ , F-'!AI$2-'F+ , F-'!AI$3))</f>
        <v>4.1143900212960119E-2</v>
      </c>
      <c r="AJ1563" s="2" cm="1">
        <f t="array" ref="AJ1563">[1]!table_weight[GKPositioning]*(('F+ , F-'!AJ$2-[1]!tbl_gk[[#This Row],[GKPositioning]])/('F+ , F-'!AJ$2-'F+ , F-'!AJ$3))</f>
        <v>2.5227586529685691E-2</v>
      </c>
      <c r="AK1563" s="2" cm="1">
        <f t="array" ref="AK1563">[1]!table_weight[GKReflexes]*(('F+ , F-'!AK$2-[1]!tbl_gk[[#This Row],[GKReflexes]])/('F+ , F-'!AK$2-'F+ , F-'!AK$3))</f>
        <v>7.2879694419091992E-2</v>
      </c>
    </row>
    <row r="1564" spans="1:37" x14ac:dyDescent="0.55000000000000004">
      <c r="A1564" s="7">
        <f>[1]!tbl_gk[[#This Row],[ID]]</f>
        <v>259668</v>
      </c>
      <c r="B1564" s="1" cm="1">
        <f t="array" ref="B1564">[1]!table_weight[ValueEUR]*(('F+ , F-'!B$2-[1]!tbl_gk[[#This Row],[ValueEUR]])/('F+ , F-'!B$2-'F+ , F-'!B$3))</f>
        <v>1.3612114734491143E-4</v>
      </c>
      <c r="C1564" s="1" cm="1">
        <f t="array" ref="C1564">[1]!table_weight[WageEUR]*(('F+ , F-'!C$2-[1]!tbl_gk[[#This Row],[WageEUR]])/('F+ , F-'!C$2-'F+ , F-'!C$3))</f>
        <v>2.3472561185650898E-4</v>
      </c>
      <c r="D1564" s="1" cm="1">
        <f t="array" ref="D1564">[1]!table_weight[Crossing]*(('F+ , F-'!D$2-[1]!tbl_gk[[#This Row],[Crossing]])/('F+ , F-'!D$2-'F+ , F-'!D$3))</f>
        <v>3.9229500584439428E-2</v>
      </c>
      <c r="E1564" s="1" cm="1">
        <f t="array" ref="E1564">[1]!table_weight[Finishing]*(('F+ , F-'!E$2-[1]!tbl_gk[[#This Row],[Finishing]])/('F+ , F-'!E$2-'F+ , F-'!E$3))</f>
        <v>2.3958016428353851E-2</v>
      </c>
      <c r="F1564" s="1" cm="1">
        <f t="array" ref="F1564">[1]!table_weight[HeadingAccuracy]*(('F+ , F-'!F$2-[1]!tbl_gk[[#This Row],[HeadingAccuracy]])/('F+ , F-'!F$2-'F+ , F-'!F$3))</f>
        <v>1.3362205241086399E-2</v>
      </c>
      <c r="G1564" s="1" cm="1">
        <f t="array" ref="G1564">[1]!table_weight[ShortPassing]*(('F+ , F-'!G$2-[1]!tbl_gk[[#This Row],[ShortPassing]])/('F+ , F-'!G$2-'F+ , F-'!G$3))</f>
        <v>3.5158514674733445E-2</v>
      </c>
      <c r="H1564" s="1" cm="1">
        <f t="array" ref="H1564">[1]!table_weight[Volleys]*(('F+ , F-'!H$2-[1]!tbl_gk[[#This Row],[Volleys]])/('F+ , F-'!H$2-'F+ , F-'!H$3))</f>
        <v>2.6620018253726502E-3</v>
      </c>
      <c r="I1564" s="1" cm="1">
        <f t="array" ref="I1564">[1]!table_weight[Dribbling]*(('F+ , F-'!I$2-[1]!tbl_gk[[#This Row],[Dribbling]])/('F+ , F-'!I$2-'F+ , F-'!I$3))</f>
        <v>2.3469077317571304E-2</v>
      </c>
      <c r="J1564" s="1" cm="1">
        <f t="array" ref="J1564">[1]!table_weight[Curve]*(('F+ , F-'!J$2-[1]!tbl_gk[[#This Row],[Curve]])/('F+ , F-'!J$2-'F+ , F-'!J$3))</f>
        <v>8.4507994456275402E-3</v>
      </c>
      <c r="K1564" s="1" cm="1">
        <f t="array" ref="K1564">[1]!table_weight[FKAccuracy]*(('F+ , F-'!K$2-[1]!tbl_gk[[#This Row],[FKAccuracy]])/('F+ , F-'!K$2-'F+ , F-'!K$3))</f>
        <v>9.5832065713416324E-3</v>
      </c>
      <c r="L1564" s="1" cm="1">
        <f t="array" ref="L1564">[1]!table_weight[LongPassing]*(('F+ , F-'!L$2-[1]!tbl_gk[[#This Row],[LongPassing]])/('F+ , F-'!L$2-'F+ , F-'!L$3))</f>
        <v>2.2198388103107734E-2</v>
      </c>
      <c r="M1564" s="1" cm="1">
        <f t="array" ref="M1564">[1]!table_weight[BallControl]*(('F+ , F-'!M$2-[1]!tbl_gk[[#This Row],[BallControl]])/('F+ , F-'!M$2-'F+ , F-'!M$3))</f>
        <v>1.2603763744621627E-2</v>
      </c>
      <c r="N1564" s="1" cm="1">
        <f t="array" ref="N1564">[1]!table_weight[Acceleration]*(('F+ , F-'!N$2-[1]!tbl_gk[[#This Row],[Acceleration]])/('F+ , F-'!N$2-'F+ , F-'!N$3))</f>
        <v>1.1499847885609964E-2</v>
      </c>
      <c r="O1564" s="1" cm="1">
        <f t="array" ref="O1564">[1]!table_weight[SprintSpeed]*(('F+ , F-'!O$2-[1]!tbl_gk[[#This Row],[SprintSpeed]])/('F+ , F-'!O$2-'F+ , F-'!O$3))</f>
        <v>1.0682080924855479E-2</v>
      </c>
      <c r="P1564" s="1" cm="1">
        <f t="array" ref="P1564">[1]!table_weight[Agility]*(('F+ , F-'!P$2-[1]!tbl_gk[[#This Row],[Agility]])/('F+ , F-'!P$2-'F+ , F-'!P$3))</f>
        <v>3.744354215908813E-3</v>
      </c>
      <c r="Q1564" s="1" cm="1">
        <f t="array" ref="Q1564">[1]!table_weight[Reactions]*(('F+ , F-'!Q$2-[1]!tbl_gk[[#This Row],[Reactions]])/('F+ , F-'!Q$2-'F+ , F-'!Q$3))</f>
        <v>2.1656964003031903E-3</v>
      </c>
      <c r="R1564" s="1" cm="1">
        <f t="array" ref="R1564">[1]!table_weight[Balance]*(('F+ , F-'!R$2-[1]!tbl_gk[[#This Row],[Balance]])/('F+ , F-'!R$2-'F+ , F-'!R$3))</f>
        <v>2.1730627145899362E-3</v>
      </c>
      <c r="S1564" s="1" cm="1">
        <f t="array" ref="S1564">[1]!table_weight[ShotPower]*(('F+ , F-'!S$2-[1]!tbl_gk[[#This Row],[ShotPower]])/('F+ , F-'!S$2-'F+ , F-'!S$3))</f>
        <v>5.9732723886410689E-3</v>
      </c>
      <c r="T1564" s="1" cm="1">
        <f t="array" ref="T1564">[1]!table_weight[Jumping]*(('F+ , F-'!T$2-[1]!tbl_gk[[#This Row],[Jumping]])/('F+ , F-'!T$2-'F+ , F-'!T$3))</f>
        <v>2.6620018253726754E-3</v>
      </c>
      <c r="U1564" s="1" cm="1">
        <f t="array" ref="U1564">[1]!table_weight[Stamina]*(('F+ , F-'!U$2-[1]!tbl_gk[[#This Row],[Stamina]])/('F+ , F-'!U$2-'F+ , F-'!U$3))</f>
        <v>9.4458129287417498E-3</v>
      </c>
      <c r="V1564" s="1" cm="1">
        <f t="array" ref="V1564">[1]!table_weight[Strength]*(('F+ , F-'!V$2-[1]!tbl_gk[[#This Row],[Strength]])/('F+ , F-'!V$2-'F+ , F-'!V$3))</f>
        <v>2.4845350370144969E-2</v>
      </c>
      <c r="W1564" s="1" cm="1">
        <f t="array" ref="W1564">[1]!table_weight[LongShots]*(('F+ , F-'!W$2-[1]!tbl_gk[[#This Row],[LongShots]])/('F+ , F-'!W$2-'F+ , F-'!W$3))</f>
        <v>1.0648007301490601E-2</v>
      </c>
      <c r="X1564" s="1" cm="1">
        <f t="array" ref="X1564">[1]!table_weight[Aggression]*(('F+ , F-'!X$2-[1]!tbl_gk[[#This Row],[Aggression]])/('F+ , F-'!X$2-'F+ , F-'!X$3))</f>
        <v>1.460298144204439E-2</v>
      </c>
      <c r="Y1564" s="1" cm="1">
        <f t="array" ref="Y1564">[1]!table_weight[Interceptions]*(('F+ , F-'!Y$2-[1]!tbl_gk[[#This Row],[Interceptions]])/('F+ , F-'!Y$2-'F+ , F-'!Y$3))</f>
        <v>2.7009579496464278E-2</v>
      </c>
      <c r="Z1564" s="1" cm="1">
        <f t="array" ref="Z1564">[1]!table_weight[Positioning]*(('F+ , F-'!Z$2-[1]!tbl_gk[[#This Row],[Positioning]])/('F+ , F-'!Z$2-'F+ , F-'!Z$3))</f>
        <v>2.5141128350741697E-3</v>
      </c>
      <c r="AA1564" s="1" cm="1">
        <f t="array" ref="AA1564">[1]!table_weight[Vision]*(('F+ , F-'!AA$2-[1]!tbl_gk[[#This Row],[Vision]])/('F+ , F-'!AA$2-'F+ , F-'!AA$3))</f>
        <v>3.478349051820296E-2</v>
      </c>
      <c r="AB1564" s="1" cm="1">
        <f t="array" ref="AB1564">[1]!table_weight[Penalties]*(('F+ , F-'!AB$2-[1]!tbl_gk[[#This Row],[Penalties]])/('F+ , F-'!AB$2-'F+ , F-'!AB$3))</f>
        <v>2.153089711698467E-3</v>
      </c>
      <c r="AC1564" s="1" cm="1">
        <f t="array" ref="AC1564">[1]!table_weight[Composure]*(('F+ , F-'!AC$2-[1]!tbl_gk[[#This Row],[Composure]])/('F+ , F-'!AC$2-'F+ , F-'!AC$3))</f>
        <v>1.6545775756702319E-3</v>
      </c>
      <c r="AD1564" s="1" cm="1">
        <f t="array" ref="AD1564">[1]!table_weight[Marking]*(('F+ , F-'!AD$2-[1]!tbl_gk[[#This Row],[Marking]])/('F+ , F-'!AD$2-'F+ , F-'!AD$3))</f>
        <v>3.6282098953227655E-2</v>
      </c>
      <c r="AE1564" s="1" cm="1">
        <f t="array" ref="AE1564">[1]!table_weight[StandingTackle]*(('F+ , F-'!AE$2-[1]!tbl_gk[[#This Row],[StandingTackle]])/('F+ , F-'!AE$2-'F+ , F-'!AE$3))</f>
        <v>3.1383600467551613E-2</v>
      </c>
      <c r="AF1564" s="1" cm="1">
        <f t="array" ref="AF1564">[1]!table_weight[SlidingTackle]*(('F+ , F-'!AF$2-[1]!tbl_gk[[#This Row],[SlidingTackle]])/('F+ , F-'!AF$2-'F+ , F-'!AF$3))</f>
        <v>9.7139715732897855E-3</v>
      </c>
      <c r="AG1564" s="1" cm="1">
        <f t="array" ref="AG1564">[1]!table_weight[GKDiving]*(('F+ , F-'!AG$2-[1]!tbl_gk[[#This Row],[GKDiving]])/('F+ , F-'!AG$2-'F+ , F-'!AG$3))</f>
        <v>5.2951652976371534E-2</v>
      </c>
      <c r="AH1564" s="1" cm="1">
        <f t="array" ref="AH1564">[1]!table_weight[GKHandling]*(('F+ , F-'!AH$2-[1]!tbl_gk[[#This Row],[GKHandling]])/('F+ , F-'!AH$2-'F+ , F-'!AH$3))</f>
        <v>6.0601050250658012E-2</v>
      </c>
      <c r="AI1564" s="1" cm="1">
        <f t="array" ref="AI1564">[1]!table_weight[GKKicking]*(('F+ , F-'!AI$2-[1]!tbl_gk[[#This Row],[GKKicking]])/('F+ , F-'!AI$2-'F+ , F-'!AI$3))</f>
        <v>2.7727411013081817E-2</v>
      </c>
      <c r="AJ1564" s="1" cm="1">
        <f t="array" ref="AJ1564">[1]!table_weight[GKPositioning]*(('F+ , F-'!AJ$2-[1]!tbl_gk[[#This Row],[GKPositioning]])/('F+ , F-'!AJ$2-'F+ , F-'!AJ$3))</f>
        <v>2.0812758886990693E-2</v>
      </c>
      <c r="AK1564" s="1" cm="1">
        <f t="array" ref="AK1564">[1]!table_weight[GKReflexes]*(('F+ , F-'!AK$2-[1]!tbl_gk[[#This Row],[GKReflexes]])/('F+ , F-'!AK$2-'F+ , F-'!AK$3))</f>
        <v>5.64817631747963E-2</v>
      </c>
    </row>
    <row r="1565" spans="1:37" x14ac:dyDescent="0.55000000000000004">
      <c r="A1565" s="8">
        <f>[1]!tbl_gk[[#This Row],[ID]]</f>
        <v>259695</v>
      </c>
      <c r="B1565" s="2" cm="1">
        <f t="array" ref="B1565">[1]!table_weight[ValueEUR]*(('F+ , F-'!B$2-[1]!tbl_gk[[#This Row],[ValueEUR]])/('F+ , F-'!B$2-'F+ , F-'!B$3))</f>
        <v>1.4383776567512181E-4</v>
      </c>
      <c r="C1565" s="2" cm="1">
        <f t="array" ref="C1565">[1]!table_weight[WageEUR]*(('F+ , F-'!C$2-[1]!tbl_gk[[#This Row],[WageEUR]])/('F+ , F-'!C$2-'F+ , F-'!C$3))</f>
        <v>0</v>
      </c>
      <c r="D1565" s="2" cm="1">
        <f t="array" ref="D1565">[1]!table_weight[Crossing]*(('F+ , F-'!D$2-[1]!tbl_gk[[#This Row],[Crossing]])/('F+ , F-'!D$2-'F+ , F-'!D$3))</f>
        <v>3.5866971962916043E-2</v>
      </c>
      <c r="E1565" s="2" cm="1">
        <f t="array" ref="E1565">[1]!table_weight[Finishing]*(('F+ , F-'!E$2-[1]!tbl_gk[[#This Row],[Finishing]])/('F+ , F-'!E$2-'F+ , F-'!E$3))</f>
        <v>1.7968512321265388E-2</v>
      </c>
      <c r="F1565" s="2" cm="1">
        <f t="array" ref="F1565">[1]!table_weight[HeadingAccuracy]*(('F+ , F-'!F$2-[1]!tbl_gk[[#This Row],[HeadingAccuracy]])/('F+ , F-'!F$2-'F+ , F-'!F$3))</f>
        <v>1.0439222844598752E-2</v>
      </c>
      <c r="G1565" s="2" cm="1">
        <f t="array" ref="G1565">[1]!table_weight[ShortPassing]*(('F+ , F-'!G$2-[1]!tbl_gk[[#This Row],[ShortPassing]])/('F+ , F-'!G$2-'F+ , F-'!G$3))</f>
        <v>5.2034601718605494E-2</v>
      </c>
      <c r="H1565" s="2" cm="1">
        <f t="array" ref="H1565">[1]!table_weight[Volleys]*(('F+ , F-'!H$2-[1]!tbl_gk[[#This Row],[Volleys]])/('F+ , F-'!H$2-'F+ , F-'!H$3))</f>
        <v>2.1990449861774069E-3</v>
      </c>
      <c r="I1565" s="2" cm="1">
        <f t="array" ref="I1565">[1]!table_weight[Dribbling]*(('F+ , F-'!I$2-[1]!tbl_gk[[#This Row],[Dribbling]])/('F+ , F-'!I$2-'F+ , F-'!I$3))</f>
        <v>1.6623929766613008E-2</v>
      </c>
      <c r="J1565" s="2" cm="1">
        <f t="array" ref="J1565">[1]!table_weight[Curve]*(('F+ , F-'!J$2-[1]!tbl_gk[[#This Row],[Curve]])/('F+ , F-'!J$2-'F+ , F-'!J$3))</f>
        <v>9.4648953791028455E-3</v>
      </c>
      <c r="K1565" s="2" cm="1">
        <f t="array" ref="K1565">[1]!table_weight[FKAccuracy]*(('F+ , F-'!K$2-[1]!tbl_gk[[#This Row],[FKAccuracy]])/('F+ , F-'!K$2-'F+ , F-'!K$3))</f>
        <v>9.2789777912990392E-3</v>
      </c>
      <c r="L1565" s="2" cm="1">
        <f t="array" ref="L1565">[1]!table_weight[LongPassing]*(('F+ , F-'!L$2-[1]!tbl_gk[[#This Row],[LongPassing]])/('F+ , F-'!L$2-'F+ , F-'!L$3))</f>
        <v>2.5446932703562523E-2</v>
      </c>
      <c r="M1565" s="2" cm="1">
        <f t="array" ref="M1565">[1]!table_weight[BallControl]*(('F+ , F-'!M$2-[1]!tbl_gk[[#This Row],[BallControl]])/('F+ , F-'!M$2-'F+ , F-'!M$3))</f>
        <v>1.5646051545047536E-2</v>
      </c>
      <c r="N1565" s="2" cm="1">
        <f t="array" ref="N1565">[1]!table_weight[Acceleration]*(('F+ , F-'!N$2-[1]!tbl_gk[[#This Row],[Acceleration]])/('F+ , F-'!N$2-'F+ , F-'!N$3))</f>
        <v>7.666565257073309E-3</v>
      </c>
      <c r="O1565" s="2" cm="1">
        <f t="array" ref="O1565">[1]!table_weight[SprintSpeed]*(('F+ , F-'!O$2-[1]!tbl_gk[[#This Row],[SprintSpeed]])/('F+ , F-'!O$2-'F+ , F-'!O$3))</f>
        <v>1.2087617888652253E-2</v>
      </c>
      <c r="P1565" s="2" cm="1">
        <f t="array" ref="P1565">[1]!table_weight[Agility]*(('F+ , F-'!P$2-[1]!tbl_gk[[#This Row],[Agility]])/('F+ , F-'!P$2-'F+ , F-'!P$3))</f>
        <v>4.680442769886016E-3</v>
      </c>
      <c r="Q1565" s="2" cm="1">
        <f t="array" ref="Q1565">[1]!table_weight[Reactions]*(('F+ , F-'!Q$2-[1]!tbl_gk[[#This Row],[Reactions]])/('F+ , F-'!Q$2-'F+ , F-'!Q$3))</f>
        <v>1.7531828002454398E-3</v>
      </c>
      <c r="R1565" s="2" cm="1">
        <f t="array" ref="R1565">[1]!table_weight[Balance]*(('F+ , F-'!R$2-[1]!tbl_gk[[#This Row],[Balance]])/('F+ , F-'!R$2-'F+ , F-'!R$3))</f>
        <v>1.5521876532785257E-3</v>
      </c>
      <c r="S1565" s="2" cm="1">
        <f t="array" ref="S1565">[1]!table_weight[ShotPower]*(('F+ , F-'!S$2-[1]!tbl_gk[[#This Row],[ShotPower]])/('F+ , F-'!S$2-'F+ , F-'!S$3))</f>
        <v>6.4926873789576834E-3</v>
      </c>
      <c r="T1565" s="2" cm="1">
        <f t="array" ref="T1565">[1]!table_weight[Jumping]*(('F+ , F-'!T$2-[1]!tbl_gk[[#This Row],[Jumping]])/('F+ , F-'!T$2-'F+ , F-'!T$3))</f>
        <v>2.2326466922480506E-3</v>
      </c>
      <c r="U1565" s="2" cm="1">
        <f t="array" ref="U1565">[1]!table_weight[Stamina]*(('F+ , F-'!U$2-[1]!tbl_gk[[#This Row],[Stamina]])/('F+ , F-'!U$2-'F+ , F-'!U$3))</f>
        <v>1.88916258574835E-2</v>
      </c>
      <c r="V1565" s="2" cm="1">
        <f t="array" ref="V1565">[1]!table_weight[Strength]*(('F+ , F-'!V$2-[1]!tbl_gk[[#This Row],[Strength]])/('F+ , F-'!V$2-'F+ , F-'!V$3))</f>
        <v>2.3958016428354077E-2</v>
      </c>
      <c r="W1565" s="2" cm="1">
        <f t="array" ref="W1565">[1]!table_weight[LongShots]*(('F+ , F-'!W$2-[1]!tbl_gk[[#This Row],[LongShots]])/('F+ , F-'!W$2-'F+ , F-'!W$3))</f>
        <v>1.0388299806332293E-2</v>
      </c>
      <c r="X1565" s="2" cm="1">
        <f t="array" ref="X1565">[1]!table_weight[Aggression]*(('F+ , F-'!X$2-[1]!tbl_gk[[#This Row],[Aggression]])/('F+ , F-'!X$2-'F+ , F-'!X$3))</f>
        <v>1.034377852144811E-2</v>
      </c>
      <c r="Y1565" s="2" cm="1">
        <f t="array" ref="Y1565">[1]!table_weight[Interceptions]*(('F+ , F-'!Y$2-[1]!tbl_gk[[#This Row],[Interceptions]])/('F+ , F-'!Y$2-'F+ , F-'!Y$3))</f>
        <v>2.1469152933086991E-2</v>
      </c>
      <c r="Z1565" s="2" cm="1">
        <f t="array" ref="Z1565">[1]!table_weight[Positioning]*(('F+ , F-'!Z$2-[1]!tbl_gk[[#This Row],[Positioning]])/('F+ , F-'!Z$2-'F+ , F-'!Z$3))</f>
        <v>1.7746678835817667E-3</v>
      </c>
      <c r="AA1565" s="2" cm="1">
        <f t="array" ref="AA1565">[1]!table_weight[Vision]*(('F+ , F-'!AA$2-[1]!tbl_gk[[#This Row],[Vision]])/('F+ , F-'!AA$2-'F+ , F-'!AA$3))</f>
        <v>3.0524287597606677E-2</v>
      </c>
      <c r="AB1565" s="2" cm="1">
        <f t="array" ref="AB1565">[1]!table_weight[Penalties]*(('F+ , F-'!AB$2-[1]!tbl_gk[[#This Row],[Penalties]])/('F+ , F-'!AB$2-'F+ , F-'!AB$3))</f>
        <v>2.153089711698467E-3</v>
      </c>
      <c r="AC1565" s="2" cm="1">
        <f t="array" ref="AC1565">[1]!table_weight[Composure]*(('F+ , F-'!AC$2-[1]!tbl_gk[[#This Row],[Composure]])/('F+ , F-'!AC$2-'F+ , F-'!AC$3))</f>
        <v>2.401806158230982E-3</v>
      </c>
      <c r="AD1565" s="2" cm="1">
        <f t="array" ref="AD1565">[1]!table_weight[Marking]*(('F+ , F-'!AD$2-[1]!tbl_gk[[#This Row],[Marking]])/('F+ , F-'!AD$2-'F+ , F-'!AD$3))</f>
        <v>3.4704616390043845E-2</v>
      </c>
      <c r="AE1565" s="2" cm="1">
        <f t="array" ref="AE1565">[1]!table_weight[StandingTackle]*(('F+ , F-'!AE$2-[1]!tbl_gk[[#This Row],[StandingTackle]])/('F+ , F-'!AE$2-'F+ , F-'!AE$3))</f>
        <v>3.362528621523387E-2</v>
      </c>
      <c r="AF1565" s="2" cm="1">
        <f t="array" ref="AF1565">[1]!table_weight[SlidingTackle]*(('F+ , F-'!AF$2-[1]!tbl_gk[[#This Row],[SlidingTackle]])/('F+ , F-'!AF$2-'F+ , F-'!AF$3))</f>
        <v>1.0461200155850536E-2</v>
      </c>
      <c r="AG1565" s="2" cm="1">
        <f t="array" ref="AG1565">[1]!table_weight[GKDiving]*(('F+ , F-'!AG$2-[1]!tbl_gk[[#This Row],[GKDiving]])/('F+ , F-'!AG$2-'F+ , F-'!AG$3))</f>
        <v>4.6119181624581652E-2</v>
      </c>
      <c r="AH1565" s="2" cm="1">
        <f t="array" ref="AH1565">[1]!table_weight[GKHandling]*(('F+ , F-'!AH$2-[1]!tbl_gk[[#This Row],[GKHandling]])/('F+ , F-'!AH$2-'F+ , F-'!AH$3))</f>
        <v>4.8124363434346076E-2</v>
      </c>
      <c r="AI1565" s="2" cm="1">
        <f t="array" ref="AI1565">[1]!table_weight[GKKicking]*(('F+ , F-'!AI$2-[1]!tbl_gk[[#This Row],[GKKicking]])/('F+ , F-'!AI$2-'F+ , F-'!AI$3))</f>
        <v>2.9516276239732256E-2</v>
      </c>
      <c r="AJ1565" s="2" cm="1">
        <f t="array" ref="AJ1565">[1]!table_weight[GKPositioning]*(('F+ , F-'!AJ$2-[1]!tbl_gk[[#This Row],[GKPositioning]])/('F+ , F-'!AJ$2-'F+ , F-'!AJ$3))</f>
        <v>1.6397931244295699E-2</v>
      </c>
      <c r="AK1565" s="2" cm="1">
        <f t="array" ref="AK1565">[1]!table_weight[GKReflexes]*(('F+ , F-'!AK$2-[1]!tbl_gk[[#This Row],[GKReflexes]])/('F+ , F-'!AK$2-'F+ , F-'!AK$3))</f>
        <v>3.6439847209545996E-2</v>
      </c>
    </row>
    <row r="1566" spans="1:37" x14ac:dyDescent="0.55000000000000004">
      <c r="A1566" s="7">
        <f>[1]!tbl_gk[[#This Row],[ID]]</f>
        <v>259705</v>
      </c>
      <c r="B1566" s="1" cm="1">
        <f t="array" ref="B1566">[1]!table_weight[ValueEUR]*(('F+ , F-'!B$2-[1]!tbl_gk[[#This Row],[ValueEUR]])/('F+ , F-'!B$2-'F+ , F-'!B$3))</f>
        <v>1.2840452901470104E-4</v>
      </c>
      <c r="C1566" s="1" cm="1">
        <f t="array" ref="C1566">[1]!table_weight[WageEUR]*(('F+ , F-'!C$2-[1]!tbl_gk[[#This Row],[WageEUR]])/('F+ , F-'!C$2-'F+ , F-'!C$3))</f>
        <v>0</v>
      </c>
      <c r="D1566" s="1" cm="1">
        <f t="array" ref="D1566">[1]!table_weight[Crossing]*(('F+ , F-'!D$2-[1]!tbl_gk[[#This Row],[Crossing]])/('F+ , F-'!D$2-'F+ , F-'!D$3))</f>
        <v>3.3625286215233793E-2</v>
      </c>
      <c r="E1566" s="1" cm="1">
        <f t="array" ref="E1566">[1]!table_weight[Finishing]*(('F+ , F-'!E$2-[1]!tbl_gk[[#This Row],[Finishing]])/('F+ , F-'!E$2-'F+ , F-'!E$3))</f>
        <v>2.1961515059324362E-2</v>
      </c>
      <c r="F1566" s="1" cm="1">
        <f t="array" ref="F1566">[1]!table_weight[HeadingAccuracy]*(('F+ , F-'!F$2-[1]!tbl_gk[[#This Row],[HeadingAccuracy]])/('F+ , F-'!F$2-'F+ , F-'!F$3))</f>
        <v>1.0439222844598752E-2</v>
      </c>
      <c r="G1566" s="1" cm="1">
        <f t="array" ref="G1566">[1]!table_weight[ShortPassing]*(('F+ , F-'!G$2-[1]!tbl_gk[[#This Row],[ShortPassing]])/('F+ , F-'!G$2-'F+ , F-'!G$3))</f>
        <v>5.7659964066562854E-2</v>
      </c>
      <c r="H1566" s="1" cm="1">
        <f t="array" ref="H1566">[1]!table_weight[Volleys]*(('F+ , F-'!H$2-[1]!tbl_gk[[#This Row],[Volleys]])/('F+ , F-'!H$2-'F+ , F-'!H$3))</f>
        <v>2.1990449861774069E-3</v>
      </c>
      <c r="I1566" s="1" cm="1">
        <f t="array" ref="I1566">[1]!table_weight[Dribbling]*(('F+ , F-'!I$2-[1]!tbl_gk[[#This Row],[Dribbling]])/('F+ , F-'!I$2-'F+ , F-'!I$3))</f>
        <v>2.5424833760702249E-2</v>
      </c>
      <c r="J1566" s="1" cm="1">
        <f t="array" ref="J1566">[1]!table_weight[Curve]*(('F+ , F-'!J$2-[1]!tbl_gk[[#This Row],[Curve]])/('F+ , F-'!J$2-'F+ , F-'!J$3))</f>
        <v>9.295879390190295E-3</v>
      </c>
      <c r="K1566" s="1" cm="1">
        <f t="array" ref="K1566">[1]!table_weight[FKAccuracy]*(('F+ , F-'!K$2-[1]!tbl_gk[[#This Row],[FKAccuracy]])/('F+ , F-'!K$2-'F+ , F-'!K$3))</f>
        <v>9.2789777912990392E-3</v>
      </c>
      <c r="L1566" s="1" cm="1">
        <f t="array" ref="L1566">[1]!table_weight[LongPassing]*(('F+ , F-'!L$2-[1]!tbl_gk[[#This Row],[LongPassing]])/('F+ , F-'!L$2-'F+ , F-'!L$3))</f>
        <v>2.5446932703562523E-2</v>
      </c>
      <c r="M1566" s="1" cm="1">
        <f t="array" ref="M1566">[1]!table_weight[BallControl]*(('F+ , F-'!M$2-[1]!tbl_gk[[#This Row],[BallControl]])/('F+ , F-'!M$2-'F+ , F-'!M$3))</f>
        <v>1.2169151201703639E-2</v>
      </c>
      <c r="N1566" s="1" cm="1">
        <f t="array" ref="N1566">[1]!table_weight[Acceleration]*(('F+ , F-'!N$2-[1]!tbl_gk[[#This Row],[Acceleration]])/('F+ , F-'!N$2-'F+ , F-'!N$3))</f>
        <v>4.7352314823099848E-3</v>
      </c>
      <c r="O1566" s="1" cm="1">
        <f t="array" ref="O1566">[1]!table_weight[SprintSpeed]*(('F+ , F-'!O$2-[1]!tbl_gk[[#This Row],[SprintSpeed]])/('F+ , F-'!O$2-'F+ , F-'!O$3))</f>
        <v>5.0599330696683847E-3</v>
      </c>
      <c r="P1566" s="1" cm="1">
        <f t="array" ref="P1566">[1]!table_weight[Agility]*(('F+ , F-'!P$2-[1]!tbl_gk[[#This Row],[Agility]])/('F+ , F-'!P$2-'F+ , F-'!P$3))</f>
        <v>3.6273431466616623E-3</v>
      </c>
      <c r="Q1566" s="1" cm="1">
        <f t="array" ref="Q1566">[1]!table_weight[Reactions]*(('F+ , F-'!Q$2-[1]!tbl_gk[[#This Row],[Reactions]])/('F+ , F-'!Q$2-'F+ , F-'!Q$3))</f>
        <v>2.5782100003609409E-3</v>
      </c>
      <c r="R1566" s="1" cm="1">
        <f t="array" ref="R1566">[1]!table_weight[Balance]*(('F+ , F-'!R$2-[1]!tbl_gk[[#This Row],[Balance]])/('F+ , F-'!R$2-'F+ , F-'!R$3))</f>
        <v>1.5521876532785257E-3</v>
      </c>
      <c r="S1566" s="1" cm="1">
        <f t="array" ref="S1566">[1]!table_weight[ShotPower]*(('F+ , F-'!S$2-[1]!tbl_gk[[#This Row],[ShotPower]])/('F+ , F-'!S$2-'F+ , F-'!S$3))</f>
        <v>6.7523948741159906E-3</v>
      </c>
      <c r="T1566" s="1" cm="1">
        <f t="array" ref="T1566">[1]!table_weight[Jumping]*(('F+ , F-'!T$2-[1]!tbl_gk[[#This Row],[Jumping]])/('F+ , F-'!T$2-'F+ , F-'!T$3))</f>
        <v>1.9750336123732751E-3</v>
      </c>
      <c r="U1566" s="1" cm="1">
        <f t="array" ref="U1566">[1]!table_weight[Stamina]*(('F+ , F-'!U$2-[1]!tbl_gk[[#This Row],[Stamina]])/('F+ , F-'!U$2-'F+ , F-'!U$3))</f>
        <v>2.5761307987477501E-3</v>
      </c>
      <c r="V1566" s="1" cm="1">
        <f t="array" ref="V1566">[1]!table_weight[Strength]*(('F+ , F-'!V$2-[1]!tbl_gk[[#This Row],[Strength]])/('F+ , F-'!V$2-'F+ , F-'!V$3))</f>
        <v>3.2831355846262997E-2</v>
      </c>
      <c r="W1566" s="1" cm="1">
        <f t="array" ref="W1566">[1]!table_weight[LongShots]*(('F+ , F-'!W$2-[1]!tbl_gk[[#This Row],[LongShots]])/('F+ , F-'!W$2-'F+ , F-'!W$3))</f>
        <v>9.3494698256990638E-3</v>
      </c>
      <c r="X1566" s="1" cm="1">
        <f t="array" ref="X1566">[1]!table_weight[Aggression]*(('F+ , F-'!X$2-[1]!tbl_gk[[#This Row],[Aggression]])/('F+ , F-'!X$2-'F+ , F-'!X$3))</f>
        <v>1.7036811682385123E-2</v>
      </c>
      <c r="Y1566" s="1" cm="1">
        <f t="array" ref="Y1566">[1]!table_weight[Interceptions]*(('F+ , F-'!Y$2-[1]!tbl_gk[[#This Row],[Interceptions]])/('F+ , F-'!Y$2-'F+ , F-'!Y$3))</f>
        <v>2.1469152933086991E-2</v>
      </c>
      <c r="Z1566" s="1" cm="1">
        <f t="array" ref="Z1566">[1]!table_weight[Positioning]*(('F+ , F-'!Z$2-[1]!tbl_gk[[#This Row],[Positioning]])/('F+ , F-'!Z$2-'F+ , F-'!Z$3))</f>
        <v>2.2183348544772088E-3</v>
      </c>
      <c r="AA1566" s="1" cm="1">
        <f t="array" ref="AA1566">[1]!table_weight[Vision]*(('F+ , F-'!AA$2-[1]!tbl_gk[[#This Row],[Vision]])/('F+ , F-'!AA$2-'F+ , F-'!AA$3))</f>
        <v>2.5555217523577683E-2</v>
      </c>
      <c r="AB1566" s="1" cm="1">
        <f t="array" ref="AB1566">[1]!table_weight[Penalties]*(('F+ , F-'!AB$2-[1]!tbl_gk[[#This Row],[Penalties]])/('F+ , F-'!AB$2-'F+ , F-'!AB$3))</f>
        <v>2.2705309687002014E-3</v>
      </c>
      <c r="AC1566" s="1" cm="1">
        <f t="array" ref="AC1566">[1]!table_weight[Composure]*(('F+ , F-'!AC$2-[1]!tbl_gk[[#This Row],[Composure]])/('F+ , F-'!AC$2-'F+ , F-'!AC$3))</f>
        <v>2.2950592178651603E-3</v>
      </c>
      <c r="AD1566" s="1" cm="1">
        <f t="array" ref="AD1566">[1]!table_weight[Marking]*(('F+ , F-'!AD$2-[1]!tbl_gk[[#This Row],[Marking]])/('F+ , F-'!AD$2-'F+ , F-'!AD$3))</f>
        <v>3.4704616390043845E-2</v>
      </c>
      <c r="AE1566" s="1" cm="1">
        <f t="array" ref="AE1566">[1]!table_weight[StandingTackle]*(('F+ , F-'!AE$2-[1]!tbl_gk[[#This Row],[StandingTackle]])/('F+ , F-'!AE$2-'F+ , F-'!AE$3))</f>
        <v>3.1383600467551613E-2</v>
      </c>
      <c r="AF1566" s="1" cm="1">
        <f t="array" ref="AF1566">[1]!table_weight[SlidingTackle]*(('F+ , F-'!AF$2-[1]!tbl_gk[[#This Row],[SlidingTackle]])/('F+ , F-'!AF$2-'F+ , F-'!AF$3))</f>
        <v>8.2195144081682794E-3</v>
      </c>
      <c r="AG1566" s="1" cm="1">
        <f t="array" ref="AG1566">[1]!table_weight[GKDiving]*(('F+ , F-'!AG$2-[1]!tbl_gk[[#This Row],[GKDiving]])/('F+ , F-'!AG$2-'F+ , F-'!AG$3))</f>
        <v>4.9535417300476586E-2</v>
      </c>
      <c r="AH1566" s="1" cm="1">
        <f t="array" ref="AH1566">[1]!table_weight[GKHandling]*(('F+ , F-'!AH$2-[1]!tbl_gk[[#This Row],[GKHandling]])/('F+ , F-'!AH$2-'F+ , F-'!AH$3))</f>
        <v>5.168913109614949E-2</v>
      </c>
      <c r="AI1566" s="1" cm="1">
        <f t="array" ref="AI1566">[1]!table_weight[GKKicking]*(('F+ , F-'!AI$2-[1]!tbl_gk[[#This Row],[GKKicking]])/('F+ , F-'!AI$2-'F+ , F-'!AI$3))</f>
        <v>3.0410708853057477E-2</v>
      </c>
      <c r="AJ1566" s="1" cm="1">
        <f t="array" ref="AJ1566">[1]!table_weight[GKPositioning]*(('F+ , F-'!AJ$2-[1]!tbl_gk[[#This Row],[GKPositioning]])/('F+ , F-'!AJ$2-'F+ , F-'!AJ$3))</f>
        <v>2.0182069223748555E-2</v>
      </c>
      <c r="AK1566" s="1" cm="1">
        <f t="array" ref="AK1566">[1]!table_weight[GKReflexes]*(('F+ , F-'!AK$2-[1]!tbl_gk[[#This Row],[GKReflexes]])/('F+ , F-'!AK$2-'F+ , F-'!AK$3))</f>
        <v>5.10157860933644E-2</v>
      </c>
    </row>
    <row r="1567" spans="1:37" x14ac:dyDescent="0.55000000000000004">
      <c r="A1567" s="8">
        <f>[1]!tbl_gk[[#This Row],[ID]]</f>
        <v>259718</v>
      </c>
      <c r="B1567" s="2" cm="1">
        <f t="array" ref="B1567">[1]!table_weight[ValueEUR]*(('F+ , F-'!B$2-[1]!tbl_gk[[#This Row],[ValueEUR]])/('F+ , F-'!B$2-'F+ , F-'!B$3))</f>
        <v>1.2840452901470104E-4</v>
      </c>
      <c r="C1567" s="2" cm="1">
        <f t="array" ref="C1567">[1]!table_weight[WageEUR]*(('F+ , F-'!C$2-[1]!tbl_gk[[#This Row],[WageEUR]])/('F+ , F-'!C$2-'F+ , F-'!C$3))</f>
        <v>7.8241870618836313E-5</v>
      </c>
      <c r="D1567" s="2" cm="1">
        <f t="array" ref="D1567">[1]!table_weight[Crossing]*(('F+ , F-'!D$2-[1]!tbl_gk[[#This Row],[Crossing]])/('F+ , F-'!D$2-'F+ , F-'!D$3))</f>
        <v>2.9141914719869291E-2</v>
      </c>
      <c r="E1567" s="2" cm="1">
        <f t="array" ref="E1567">[1]!table_weight[Finishing]*(('F+ , F-'!E$2-[1]!tbl_gk[[#This Row],[Finishing]])/('F+ , F-'!E$2-'F+ , F-'!E$3))</f>
        <v>1.2977258898691668E-2</v>
      </c>
      <c r="F1567" s="2" cm="1">
        <f t="array" ref="F1567">[1]!table_weight[HeadingAccuracy]*(('F+ , F-'!F$2-[1]!tbl_gk[[#This Row],[HeadingAccuracy]])/('F+ , F-'!F$2-'F+ , F-'!F$3))</f>
        <v>1.08567917583827E-2</v>
      </c>
      <c r="G1567" s="2" cm="1">
        <f t="array" ref="G1567">[1]!table_weight[ShortPassing]*(('F+ , F-'!G$2-[1]!tbl_gk[[#This Row],[ShortPassing]])/('F+ , F-'!G$2-'F+ , F-'!G$3))</f>
        <v>4.0783877022690797E-2</v>
      </c>
      <c r="H1567" s="2" cm="1">
        <f t="array" ref="H1567">[1]!table_weight[Volleys]*(('F+ , F-'!H$2-[1]!tbl_gk[[#This Row],[Volleys]])/('F+ , F-'!H$2-'F+ , F-'!H$3))</f>
        <v>1.2731313077869197E-3</v>
      </c>
      <c r="I1567" s="2" cm="1">
        <f t="array" ref="I1567">[1]!table_weight[Dribbling]*(('F+ , F-'!I$2-[1]!tbl_gk[[#This Row],[Dribbling]])/('F+ , F-'!I$2-'F+ , F-'!I$3))</f>
        <v>1.7601807988178481E-2</v>
      </c>
      <c r="J1567" s="2" cm="1">
        <f t="array" ref="J1567">[1]!table_weight[Curve]*(('F+ , F-'!J$2-[1]!tbl_gk[[#This Row],[Curve]])/('F+ , F-'!J$2-'F+ , F-'!J$3))</f>
        <v>8.7888314234526414E-3</v>
      </c>
      <c r="K1567" s="2" cm="1">
        <f t="array" ref="K1567">[1]!table_weight[FKAccuracy]*(('F+ , F-'!K$2-[1]!tbl_gk[[#This Row],[FKAccuracy]])/('F+ , F-'!K$2-'F+ , F-'!K$3))</f>
        <v>8.8226346212351529E-3</v>
      </c>
      <c r="L1567" s="2" cm="1">
        <f t="array" ref="L1567">[1]!table_weight[LongPassing]*(('F+ , F-'!L$2-[1]!tbl_gk[[#This Row],[LongPassing]])/('F+ , F-'!L$2-'F+ , F-'!L$3))</f>
        <v>2.2198388103107734E-2</v>
      </c>
      <c r="M1567" s="2" cm="1">
        <f t="array" ref="M1567">[1]!table_weight[BallControl]*(('F+ , F-'!M$2-[1]!tbl_gk[[#This Row],[BallControl]])/('F+ , F-'!M$2-'F+ , F-'!M$3))</f>
        <v>1.0865313572949679E-2</v>
      </c>
      <c r="N1567" s="2" cm="1">
        <f t="array" ref="N1567">[1]!table_weight[Acceleration]*(('F+ , F-'!N$2-[1]!tbl_gk[[#This Row],[Acceleration]])/('F+ , F-'!N$2-'F+ , F-'!N$3))</f>
        <v>4.5097442688666525E-3</v>
      </c>
      <c r="O1567" s="2" cm="1">
        <f t="array" ref="O1567">[1]!table_weight[SprintSpeed]*(('F+ , F-'!O$2-[1]!tbl_gk[[#This Row],[SprintSpeed]])/('F+ , F-'!O$2-'F+ , F-'!O$3))</f>
        <v>5.3410404624277394E-3</v>
      </c>
      <c r="P1567" s="2" cm="1">
        <f t="array" ref="P1567">[1]!table_weight[Agility]*(('F+ , F-'!P$2-[1]!tbl_gk[[#This Row],[Agility]])/('F+ , F-'!P$2-'F+ , F-'!P$3))</f>
        <v>3.9783763544031132E-3</v>
      </c>
      <c r="Q1567" s="2" cm="1">
        <f t="array" ref="Q1567">[1]!table_weight[Reactions]*(('F+ , F-'!Q$2-[1]!tbl_gk[[#This Row],[Reactions]])/('F+ , F-'!Q$2-'F+ , F-'!Q$3))</f>
        <v>1.8047470002526586E-3</v>
      </c>
      <c r="R1567" s="2" cm="1">
        <f t="array" ref="R1567">[1]!table_weight[Balance]*(('F+ , F-'!R$2-[1]!tbl_gk[[#This Row],[Balance]])/('F+ , F-'!R$2-'F+ , F-'!R$3))</f>
        <v>1.1796626164916795E-3</v>
      </c>
      <c r="S1567" s="2" cm="1">
        <f t="array" ref="S1567">[1]!table_weight[ShotPower]*(('F+ , F-'!S$2-[1]!tbl_gk[[#This Row],[ShotPower]])/('F+ , F-'!S$2-'F+ , F-'!S$3))</f>
        <v>6.7523948741159906E-3</v>
      </c>
      <c r="T1567" s="2" cm="1">
        <f t="array" ref="T1567">[1]!table_weight[Jumping]*(('F+ , F-'!T$2-[1]!tbl_gk[[#This Row],[Jumping]])/('F+ , F-'!T$2-'F+ , F-'!T$3))</f>
        <v>2.0609046389982004E-3</v>
      </c>
      <c r="U1567" s="2" cm="1">
        <f t="array" ref="U1567">[1]!table_weight[Stamina]*(('F+ , F-'!U$2-[1]!tbl_gk[[#This Row],[Stamina]])/('F+ , F-'!U$2-'F+ , F-'!U$3))</f>
        <v>4.2935513312462497E-3</v>
      </c>
      <c r="V1567" s="2" cm="1">
        <f t="array" ref="V1567">[1]!table_weight[Strength]*(('F+ , F-'!V$2-[1]!tbl_gk[[#This Row],[Strength]])/('F+ , F-'!V$2-'F+ , F-'!V$3))</f>
        <v>1.3310009126863375E-2</v>
      </c>
      <c r="W1567" s="2" cm="1">
        <f t="array" ref="W1567">[1]!table_weight[LongShots]*(('F+ , F-'!W$2-[1]!tbl_gk[[#This Row],[LongShots]])/('F+ , F-'!W$2-'F+ , F-'!W$3))</f>
        <v>8.0509323499075268E-3</v>
      </c>
      <c r="X1567" s="2" cm="1">
        <f t="array" ref="X1567">[1]!table_weight[Aggression]*(('F+ , F-'!X$2-[1]!tbl_gk[[#This Row],[Aggression]])/('F+ , F-'!X$2-'F+ , F-'!X$3))</f>
        <v>1.0952236081533291E-2</v>
      </c>
      <c r="Y1567" s="2" cm="1">
        <f t="array" ref="Y1567">[1]!table_weight[Interceptions]*(('F+ , F-'!Y$2-[1]!tbl_gk[[#This Row],[Interceptions]])/('F+ , F-'!Y$2-'F+ , F-'!Y$3))</f>
        <v>1.4543619728865382E-2</v>
      </c>
      <c r="Z1567" s="2" cm="1">
        <f t="array" ref="Z1567">[1]!table_weight[Positioning]*(('F+ , F-'!Z$2-[1]!tbl_gk[[#This Row],[Positioning]])/('F+ , F-'!Z$2-'F+ , F-'!Z$3))</f>
        <v>7.394449514924029E-4</v>
      </c>
      <c r="AA1567" s="2" cm="1">
        <f t="array" ref="AA1567">[1]!table_weight[Vision]*(('F+ , F-'!AA$2-[1]!tbl_gk[[#This Row],[Vision]])/('F+ , F-'!AA$2-'F+ , F-'!AA$3))</f>
        <v>3.1944021904472104E-2</v>
      </c>
      <c r="AB1567" s="2" cm="1">
        <f t="array" ref="AB1567">[1]!table_weight[Penalties]*(('F+ , F-'!AB$2-[1]!tbl_gk[[#This Row],[Penalties]])/('F+ , F-'!AB$2-'F+ , F-'!AB$3))</f>
        <v>2.1139426260312223E-3</v>
      </c>
      <c r="AC1567" s="2" cm="1">
        <f t="array" ref="AC1567">[1]!table_weight[Composure]*(('F+ , F-'!AC$2-[1]!tbl_gk[[#This Row],[Composure]])/('F+ , F-'!AC$2-'F+ , F-'!AC$3))</f>
        <v>1.814697986218964E-3</v>
      </c>
      <c r="AD1567" s="2" cm="1">
        <f t="array" ref="AD1567">[1]!table_weight[Marking]*(('F+ , F-'!AD$2-[1]!tbl_gk[[#This Row],[Marking]])/('F+ , F-'!AD$2-'F+ , F-'!AD$3))</f>
        <v>2.5239721010940977E-2</v>
      </c>
      <c r="AE1567" s="2" cm="1">
        <f t="array" ref="AE1567">[1]!table_weight[StandingTackle]*(('F+ , F-'!AE$2-[1]!tbl_gk[[#This Row],[StandingTackle]])/('F+ , F-'!AE$2-'F+ , F-'!AE$3))</f>
        <v>1.120842873841129E-2</v>
      </c>
      <c r="AF1567" s="2" cm="1">
        <f t="array" ref="AF1567">[1]!table_weight[SlidingTackle]*(('F+ , F-'!AF$2-[1]!tbl_gk[[#This Row],[SlidingTackle]])/('F+ , F-'!AF$2-'F+ , F-'!AF$3))</f>
        <v>8.9667429907290316E-3</v>
      </c>
      <c r="AG1567" s="2" cm="1">
        <f t="array" ref="AG1567">[1]!table_weight[GKDiving]*(('F+ , F-'!AG$2-[1]!tbl_gk[[#This Row],[GKDiving]])/('F+ , F-'!AG$2-'F+ , F-'!AG$3))</f>
        <v>5.1243535138424057E-2</v>
      </c>
      <c r="AH1567" s="2" cm="1">
        <f t="array" ref="AH1567">[1]!table_weight[GKHandling]*(('F+ , F-'!AH$2-[1]!tbl_gk[[#This Row],[GKHandling]])/('F+ , F-'!AH$2-'F+ , F-'!AH$3))</f>
        <v>5.7036282588854605E-2</v>
      </c>
      <c r="AI1567" s="2" cm="1">
        <f t="array" ref="AI1567">[1]!table_weight[GKKicking]*(('F+ , F-'!AI$2-[1]!tbl_gk[[#This Row],[GKKicking]])/('F+ , F-'!AI$2-'F+ , F-'!AI$3))</f>
        <v>3.1305141466382698E-2</v>
      </c>
      <c r="AJ1567" s="2" cm="1">
        <f t="array" ref="AJ1567">[1]!table_weight[GKPositioning]*(('F+ , F-'!AJ$2-[1]!tbl_gk[[#This Row],[GKPositioning]])/('F+ , F-'!AJ$2-'F+ , F-'!AJ$3))</f>
        <v>2.2704827876717123E-2</v>
      </c>
      <c r="AK1567" s="2" cm="1">
        <f t="array" ref="AK1567">[1]!table_weight[GKReflexes]*(('F+ , F-'!AK$2-[1]!tbl_gk[[#This Row],[GKReflexes]])/('F+ , F-'!AK$2-'F+ , F-'!AK$3))</f>
        <v>5.8303755535273602E-2</v>
      </c>
    </row>
    <row r="1568" spans="1:37" x14ac:dyDescent="0.55000000000000004">
      <c r="A1568" s="7">
        <f>[1]!tbl_gk[[#This Row],[ID]]</f>
        <v>259729</v>
      </c>
      <c r="B1568" s="1" cm="1">
        <f t="array" ref="B1568">[1]!table_weight[ValueEUR]*(('F+ , F-'!B$2-[1]!tbl_gk[[#This Row],[ValueEUR]])/('F+ , F-'!B$2-'F+ , F-'!B$3))</f>
        <v>6.2041611374891601E-5</v>
      </c>
      <c r="C1568" s="1" cm="1">
        <f t="array" ref="C1568">[1]!table_weight[WageEUR]*(('F+ , F-'!C$2-[1]!tbl_gk[[#This Row],[WageEUR]])/('F+ , F-'!C$2-'F+ , F-'!C$3))</f>
        <v>0</v>
      </c>
      <c r="D1568" s="1" cm="1">
        <f t="array" ref="D1568">[1]!table_weight[Crossing]*(('F+ , F-'!D$2-[1]!tbl_gk[[#This Row],[Crossing]])/('F+ , F-'!D$2-'F+ , F-'!D$3))</f>
        <v>3.6987814836757178E-2</v>
      </c>
      <c r="E1568" s="1" cm="1">
        <f t="array" ref="E1568">[1]!table_weight[Finishing]*(('F+ , F-'!E$2-[1]!tbl_gk[[#This Row],[Finishing]])/('F+ , F-'!E$2-'F+ , F-'!E$3))</f>
        <v>1.7968512321265388E-2</v>
      </c>
      <c r="F1568" s="1" cm="1">
        <f t="array" ref="F1568">[1]!table_weight[HeadingAccuracy]*(('F+ , F-'!F$2-[1]!tbl_gk[[#This Row],[HeadingAccuracy]])/('F+ , F-'!F$2-'F+ , F-'!F$3))</f>
        <v>1.1274360672166649E-2</v>
      </c>
      <c r="G1568" s="1" cm="1">
        <f t="array" ref="G1568">[1]!table_weight[ShortPassing]*(('F+ , F-'!G$2-[1]!tbl_gk[[#This Row],[ShortPassing]])/('F+ , F-'!G$2-'F+ , F-'!G$3))</f>
        <v>5.484728289258417E-2</v>
      </c>
      <c r="H1568" s="1" cm="1">
        <f t="array" ref="H1568">[1]!table_weight[Volleys]*(('F+ , F-'!H$2-[1]!tbl_gk[[#This Row],[Volleys]])/('F+ , F-'!H$2-'F+ , F-'!H$3))</f>
        <v>2.3147841959762173E-3</v>
      </c>
      <c r="I1568" s="1" cm="1">
        <f t="array" ref="I1568">[1]!table_weight[Dribbling]*(('F+ , F-'!I$2-[1]!tbl_gk[[#This Row],[Dribbling]])/('F+ , F-'!I$2-'F+ , F-'!I$3))</f>
        <v>2.1513320874440363E-2</v>
      </c>
      <c r="J1568" s="1" cm="1">
        <f t="array" ref="J1568">[1]!table_weight[Curve]*(('F+ , F-'!J$2-[1]!tbl_gk[[#This Row],[Curve]])/('F+ , F-'!J$2-'F+ , F-'!J$3))</f>
        <v>9.6339113680153961E-3</v>
      </c>
      <c r="K1568" s="1" cm="1">
        <f t="array" ref="K1568">[1]!table_weight[FKAccuracy]*(('F+ , F-'!K$2-[1]!tbl_gk[[#This Row],[FKAccuracy]])/('F+ , F-'!K$2-'F+ , F-'!K$3))</f>
        <v>9.2789777912990392E-3</v>
      </c>
      <c r="L1568" s="1" cm="1">
        <f t="array" ref="L1568">[1]!table_weight[LongPassing]*(('F+ , F-'!L$2-[1]!tbl_gk[[#This Row],[LongPassing]])/('F+ , F-'!L$2-'F+ , F-'!L$3))</f>
        <v>2.4905508603486726E-2</v>
      </c>
      <c r="M1568" s="1" cm="1">
        <f t="array" ref="M1568">[1]!table_weight[BallControl]*(('F+ , F-'!M$2-[1]!tbl_gk[[#This Row],[BallControl]])/('F+ , F-'!M$2-'F+ , F-'!M$3))</f>
        <v>1.3472988830457604E-2</v>
      </c>
      <c r="N1568" s="1" cm="1">
        <f t="array" ref="N1568">[1]!table_weight[Acceleration]*(('F+ , F-'!N$2-[1]!tbl_gk[[#This Row],[Acceleration]])/('F+ , F-'!N$2-'F+ , F-'!N$3))</f>
        <v>9.244975751176639E-3</v>
      </c>
      <c r="O1568" s="1" cm="1">
        <f t="array" ref="O1568">[1]!table_weight[SprintSpeed]*(('F+ , F-'!O$2-[1]!tbl_gk[[#This Row],[SprintSpeed]])/('F+ , F-'!O$2-'F+ , F-'!O$3))</f>
        <v>8.995436568299351E-3</v>
      </c>
      <c r="P1568" s="1" cm="1">
        <f t="array" ref="P1568">[1]!table_weight[Agility]*(('F+ , F-'!P$2-[1]!tbl_gk[[#This Row],[Agility]])/('F+ , F-'!P$2-'F+ , F-'!P$3))</f>
        <v>3.6273431466616623E-3</v>
      </c>
      <c r="Q1568" s="1" cm="1">
        <f t="array" ref="Q1568">[1]!table_weight[Reactions]*(('F+ , F-'!Q$2-[1]!tbl_gk[[#This Row],[Reactions]])/('F+ , F-'!Q$2-'F+ , F-'!Q$3))</f>
        <v>2.217260600310409E-3</v>
      </c>
      <c r="R1568" s="1" cm="1">
        <f t="array" ref="R1568">[1]!table_weight[Balance]*(('F+ , F-'!R$2-[1]!tbl_gk[[#This Row],[Balance]])/('F+ , F-'!R$2-'F+ , F-'!R$3))</f>
        <v>1.2417501226228205E-3</v>
      </c>
      <c r="S1568" s="1" cm="1">
        <f t="array" ref="S1568">[1]!table_weight[ShotPower]*(('F+ , F-'!S$2-[1]!tbl_gk[[#This Row],[ShotPower]])/('F+ , F-'!S$2-'F+ , F-'!S$3))</f>
        <v>8.570347340224143E-3</v>
      </c>
      <c r="T1568" s="1" cm="1">
        <f t="array" ref="T1568">[1]!table_weight[Jumping]*(('F+ , F-'!T$2-[1]!tbl_gk[[#This Row],[Jumping]])/('F+ , F-'!T$2-'F+ , F-'!T$3))</f>
        <v>2.4043887454979003E-3</v>
      </c>
      <c r="U1568" s="1" cm="1">
        <f t="array" ref="U1568">[1]!table_weight[Stamina]*(('F+ , F-'!U$2-[1]!tbl_gk[[#This Row],[Stamina]])/('F+ , F-'!U$2-'F+ , F-'!U$3))</f>
        <v>1.4598074526237249E-2</v>
      </c>
      <c r="V1568" s="1" cm="1">
        <f t="array" ref="V1568">[1]!table_weight[Strength]*(('F+ , F-'!V$2-[1]!tbl_gk[[#This Row],[Strength]])/('F+ , F-'!V$2-'F+ , F-'!V$3))</f>
        <v>3.2831355846262997E-2</v>
      </c>
      <c r="W1568" s="1" cm="1">
        <f t="array" ref="W1568">[1]!table_weight[LongShots]*(('F+ , F-'!W$2-[1]!tbl_gk[[#This Row],[LongShots]])/('F+ , F-'!W$2-'F+ , F-'!W$3))</f>
        <v>9.6091773208573719E-3</v>
      </c>
      <c r="X1568" s="1" cm="1">
        <f t="array" ref="X1568">[1]!table_weight[Aggression]*(('F+ , F-'!X$2-[1]!tbl_gk[[#This Row],[Aggression]])/('F+ , F-'!X$2-'F+ , F-'!X$3))</f>
        <v>1.5211439002129575E-2</v>
      </c>
      <c r="Y1568" s="1" cm="1">
        <f t="array" ref="Y1568">[1]!table_weight[Interceptions]*(('F+ , F-'!Y$2-[1]!tbl_gk[[#This Row],[Interceptions]])/('F+ , F-'!Y$2-'F+ , F-'!Y$3))</f>
        <v>2.5624472855619959E-2</v>
      </c>
      <c r="Z1568" s="1" cm="1">
        <f t="array" ref="Z1568">[1]!table_weight[Positioning]*(('F+ , F-'!Z$2-[1]!tbl_gk[[#This Row],[Positioning]])/('F+ , F-'!Z$2-'F+ , F-'!Z$3))</f>
        <v>1.9225568738802474E-3</v>
      </c>
      <c r="AA1568" s="1" cm="1">
        <f t="array" ref="AA1568">[1]!table_weight[Vision]*(('F+ , F-'!AA$2-[1]!tbl_gk[[#This Row],[Vision]])/('F+ , F-'!AA$2-'F+ , F-'!AA$3))</f>
        <v>3.1944021904472104E-2</v>
      </c>
      <c r="AB1568" s="1" cm="1">
        <f t="array" ref="AB1568">[1]!table_weight[Penalties]*(('F+ , F-'!AB$2-[1]!tbl_gk[[#This Row],[Penalties]])/('F+ , F-'!AB$2-'F+ , F-'!AB$3))</f>
        <v>2.4662663970364263E-3</v>
      </c>
      <c r="AC1568" s="1" cm="1">
        <f t="array" ref="AC1568">[1]!table_weight[Composure]*(('F+ , F-'!AC$2-[1]!tbl_gk[[#This Row],[Composure]])/('F+ , F-'!AC$2-'F+ , F-'!AC$3))</f>
        <v>1.8680714564018749E-3</v>
      </c>
      <c r="AD1568" s="1" cm="1">
        <f t="array" ref="AD1568">[1]!table_weight[Marking]*(('F+ , F-'!AD$2-[1]!tbl_gk[[#This Row],[Marking]])/('F+ , F-'!AD$2-'F+ , F-'!AD$3))</f>
        <v>3.3127133826860035E-2</v>
      </c>
      <c r="AE1568" s="1" cm="1">
        <f t="array" ref="AE1568">[1]!table_weight[StandingTackle]*(('F+ , F-'!AE$2-[1]!tbl_gk[[#This Row],[StandingTackle]])/('F+ , F-'!AE$2-'F+ , F-'!AE$3))</f>
        <v>2.9141914719869356E-2</v>
      </c>
      <c r="AF1568" s="1" cm="1">
        <f t="array" ref="AF1568">[1]!table_weight[SlidingTackle]*(('F+ , F-'!AF$2-[1]!tbl_gk[[#This Row],[SlidingTackle]])/('F+ , F-'!AF$2-'F+ , F-'!AF$3))</f>
        <v>1.120842873841129E-2</v>
      </c>
      <c r="AG1568" s="1" cm="1">
        <f t="array" ref="AG1568">[1]!table_weight[GKDiving]*(('F+ , F-'!AG$2-[1]!tbl_gk[[#This Row],[GKDiving]])/('F+ , F-'!AG$2-'F+ , F-'!AG$3))</f>
        <v>5.8076006490213938E-2</v>
      </c>
      <c r="AH1568" s="1" cm="1">
        <f t="array" ref="AH1568">[1]!table_weight[GKHandling]*(('F+ , F-'!AH$2-[1]!tbl_gk[[#This Row],[GKHandling]])/('F+ , F-'!AH$2-'F+ , F-'!AH$3))</f>
        <v>6.5948201743363147E-2</v>
      </c>
      <c r="AI1568" s="1" cm="1">
        <f t="array" ref="AI1568">[1]!table_weight[GKKicking]*(('F+ , F-'!AI$2-[1]!tbl_gk[[#This Row],[GKKicking]])/('F+ , F-'!AI$2-'F+ , F-'!AI$3))</f>
        <v>3.9355034986309684E-2</v>
      </c>
      <c r="AJ1568" s="1" cm="1">
        <f t="array" ref="AJ1568">[1]!table_weight[GKPositioning]*(('F+ , F-'!AJ$2-[1]!tbl_gk[[#This Row],[GKPositioning]])/('F+ , F-'!AJ$2-'F+ , F-'!AJ$3))</f>
        <v>2.6488965856169975E-2</v>
      </c>
      <c r="AK1568" s="1" cm="1">
        <f t="array" ref="AK1568">[1]!table_weight[GKReflexes]*(('F+ , F-'!AK$2-[1]!tbl_gk[[#This Row],[GKReflexes]])/('F+ , F-'!AK$2-'F+ , F-'!AK$3))</f>
        <v>6.012574789575089E-2</v>
      </c>
    </row>
    <row r="1569" spans="1:37" x14ac:dyDescent="0.55000000000000004">
      <c r="A1569" s="8">
        <f>[1]!tbl_gk[[#This Row],[ID]]</f>
        <v>259732</v>
      </c>
      <c r="B1569" s="2" cm="1">
        <f t="array" ref="B1569">[1]!table_weight[ValueEUR]*(('F+ , F-'!B$2-[1]!tbl_gk[[#This Row],[ValueEUR]])/('F+ , F-'!B$2-'F+ , F-'!B$3))</f>
        <v>2.5001843389881692E-5</v>
      </c>
      <c r="C1569" s="2" cm="1">
        <f t="array" ref="C1569">[1]!table_weight[WageEUR]*(('F+ , F-'!C$2-[1]!tbl_gk[[#This Row],[WageEUR]])/('F+ , F-'!C$2-'F+ , F-'!C$3))</f>
        <v>0</v>
      </c>
      <c r="D1569" s="2" cm="1">
        <f t="array" ref="D1569">[1]!table_weight[Crossing]*(('F+ , F-'!D$2-[1]!tbl_gk[[#This Row],[Crossing]])/('F+ , F-'!D$2-'F+ , F-'!D$3))</f>
        <v>3.5866971962916043E-2</v>
      </c>
      <c r="E1569" s="2" cm="1">
        <f t="array" ref="E1569">[1]!table_weight[Finishing]*(('F+ , F-'!E$2-[1]!tbl_gk[[#This Row],[Finishing]])/('F+ , F-'!E$2-'F+ , F-'!E$3))</f>
        <v>1.7968512321265388E-2</v>
      </c>
      <c r="F1569" s="2" cm="1">
        <f t="array" ref="F1569">[1]!table_weight[HeadingAccuracy]*(('F+ , F-'!F$2-[1]!tbl_gk[[#This Row],[HeadingAccuracy]])/('F+ , F-'!F$2-'F+ , F-'!F$3))</f>
        <v>1.08567917583827E-2</v>
      </c>
      <c r="G1569" s="2" cm="1">
        <f t="array" ref="G1569">[1]!table_weight[ShortPassing]*(('F+ , F-'!G$2-[1]!tbl_gk[[#This Row],[ShortPassing]])/('F+ , F-'!G$2-'F+ , F-'!G$3))</f>
        <v>5.0628261131616156E-2</v>
      </c>
      <c r="H1569" s="2" cm="1">
        <f t="array" ref="H1569">[1]!table_weight[Volleys]*(('F+ , F-'!H$2-[1]!tbl_gk[[#This Row],[Volleys]])/('F+ , F-'!H$2-'F+ , F-'!H$3))</f>
        <v>2.0833057763785961E-3</v>
      </c>
      <c r="I1569" s="2" cm="1">
        <f t="array" ref="I1569">[1]!table_weight[Dribbling]*(('F+ , F-'!I$2-[1]!tbl_gk[[#This Row],[Dribbling]])/('F+ , F-'!I$2-'F+ , F-'!I$3))</f>
        <v>2.2491199096005835E-2</v>
      </c>
      <c r="J1569" s="2" cm="1">
        <f t="array" ref="J1569">[1]!table_weight[Curve]*(('F+ , F-'!J$2-[1]!tbl_gk[[#This Row],[Curve]])/('F+ , F-'!J$2-'F+ , F-'!J$3))</f>
        <v>9.8029273569279467E-3</v>
      </c>
      <c r="K1569" s="2" cm="1">
        <f t="array" ref="K1569">[1]!table_weight[FKAccuracy]*(('F+ , F-'!K$2-[1]!tbl_gk[[#This Row],[FKAccuracy]])/('F+ , F-'!K$2-'F+ , F-'!K$3))</f>
        <v>9.5832065713416324E-3</v>
      </c>
      <c r="L1569" s="2" cm="1">
        <f t="array" ref="L1569">[1]!table_weight[LongPassing]*(('F+ , F-'!L$2-[1]!tbl_gk[[#This Row],[LongPassing]])/('F+ , F-'!L$2-'F+ , F-'!L$3))</f>
        <v>2.3281236303259328E-2</v>
      </c>
      <c r="M1569" s="2" cm="1">
        <f t="array" ref="M1569">[1]!table_weight[BallControl]*(('F+ , F-'!M$2-[1]!tbl_gk[[#This Row],[BallControl]])/('F+ , F-'!M$2-'F+ , F-'!M$3))</f>
        <v>1.2603763744621627E-2</v>
      </c>
      <c r="N1569" s="2" cm="1">
        <f t="array" ref="N1569">[1]!table_weight[Acceleration]*(('F+ , F-'!N$2-[1]!tbl_gk[[#This Row],[Acceleration]])/('F+ , F-'!N$2-'F+ , F-'!N$3))</f>
        <v>1.0823386245279966E-2</v>
      </c>
      <c r="O1569" s="2" cm="1">
        <f t="array" ref="O1569">[1]!table_weight[SprintSpeed]*(('F+ , F-'!O$2-[1]!tbl_gk[[#This Row],[SprintSpeed]])/('F+ , F-'!O$2-'F+ , F-'!O$3))</f>
        <v>1.0963188317614834E-2</v>
      </c>
      <c r="P1569" s="2" cm="1">
        <f t="array" ref="P1569">[1]!table_weight[Agility]*(('F+ , F-'!P$2-[1]!tbl_gk[[#This Row],[Agility]])/('F+ , F-'!P$2-'F+ , F-'!P$3))</f>
        <v>4.5634317006388652E-3</v>
      </c>
      <c r="Q1569" s="2" cm="1">
        <f t="array" ref="Q1569">[1]!table_weight[Reactions]*(('F+ , F-'!Q$2-[1]!tbl_gk[[#This Row],[Reactions]])/('F+ , F-'!Q$2-'F+ , F-'!Q$3))</f>
        <v>2.3203890003248469E-3</v>
      </c>
      <c r="R1569" s="2" cm="1">
        <f t="array" ref="R1569">[1]!table_weight[Balance]*(('F+ , F-'!R$2-[1]!tbl_gk[[#This Row],[Balance]])/('F+ , F-'!R$2-'F+ , F-'!R$3))</f>
        <v>1.6763626655408076E-3</v>
      </c>
      <c r="S1569" s="2" cm="1">
        <f t="array" ref="S1569">[1]!table_weight[ShotPower]*(('F+ , F-'!S$2-[1]!tbl_gk[[#This Row],[ShotPower]])/('F+ , F-'!S$2-'F+ , F-'!S$3))</f>
        <v>8.0509323499075268E-3</v>
      </c>
      <c r="T1569" s="2" cm="1">
        <f t="array" ref="T1569">[1]!table_weight[Jumping]*(('F+ , F-'!T$2-[1]!tbl_gk[[#This Row],[Jumping]])/('F+ , F-'!T$2-'F+ , F-'!T$3))</f>
        <v>2.2326466922480506E-3</v>
      </c>
      <c r="U1569" s="2" cm="1">
        <f t="array" ref="U1569">[1]!table_weight[Stamina]*(('F+ , F-'!U$2-[1]!tbl_gk[[#This Row],[Stamina]])/('F+ , F-'!U$2-'F+ , F-'!U$3))</f>
        <v>1.88916258574835E-2</v>
      </c>
      <c r="V1569" s="2" cm="1">
        <f t="array" ref="V1569">[1]!table_weight[Strength]*(('F+ , F-'!V$2-[1]!tbl_gk[[#This Row],[Strength]])/('F+ , F-'!V$2-'F+ , F-'!V$3))</f>
        <v>4.5254031031335476E-2</v>
      </c>
      <c r="W1569" s="2" cm="1">
        <f t="array" ref="W1569">[1]!table_weight[LongShots]*(('F+ , F-'!W$2-[1]!tbl_gk[[#This Row],[LongShots]])/('F+ , F-'!W$2-'F+ , F-'!W$3))</f>
        <v>1.0388299806332293E-2</v>
      </c>
      <c r="X1569" s="2" cm="1">
        <f t="array" ref="X1569">[1]!table_weight[Aggression]*(('F+ , F-'!X$2-[1]!tbl_gk[[#This Row],[Aggression]])/('F+ , F-'!X$2-'F+ , F-'!X$3))</f>
        <v>1.3994523881959207E-2</v>
      </c>
      <c r="Y1569" s="2" cm="1">
        <f t="array" ref="Y1569">[1]!table_weight[Interceptions]*(('F+ , F-'!Y$2-[1]!tbl_gk[[#This Row],[Interceptions]])/('F+ , F-'!Y$2-'F+ , F-'!Y$3))</f>
        <v>2.5624472855619959E-2</v>
      </c>
      <c r="Z1569" s="2" cm="1">
        <f t="array" ref="Z1569">[1]!table_weight[Positioning]*(('F+ , F-'!Z$2-[1]!tbl_gk[[#This Row],[Positioning]])/('F+ , F-'!Z$2-'F+ , F-'!Z$3))</f>
        <v>2.3662238447756888E-3</v>
      </c>
      <c r="AA1569" s="2" cm="1">
        <f t="array" ref="AA1569">[1]!table_weight[Vision]*(('F+ , F-'!AA$2-[1]!tbl_gk[[#This Row],[Vision]])/('F+ , F-'!AA$2-'F+ , F-'!AA$3))</f>
        <v>2.4845350370144972E-2</v>
      </c>
      <c r="AB1569" s="2" cm="1">
        <f t="array" ref="AB1569">[1]!table_weight[Penalties]*(('F+ , F-'!AB$2-[1]!tbl_gk[[#This Row],[Penalties]])/('F+ , F-'!AB$2-'F+ , F-'!AB$3))</f>
        <v>2.2313838830329571E-3</v>
      </c>
      <c r="AC1569" s="2" cm="1">
        <f t="array" ref="AC1569">[1]!table_weight[Composure]*(('F+ , F-'!AC$2-[1]!tbl_gk[[#This Row],[Composure]])/('F+ , F-'!AC$2-'F+ , F-'!AC$3))</f>
        <v>2.6153000389626249E-3</v>
      </c>
      <c r="AD1569" s="2" cm="1">
        <f t="array" ref="AD1569">[1]!table_weight[Marking]*(('F+ , F-'!AD$2-[1]!tbl_gk[[#This Row],[Marking]])/('F+ , F-'!AD$2-'F+ , F-'!AD$3))</f>
        <v>3.7859581516411465E-2</v>
      </c>
      <c r="AE1569" s="2" cm="1">
        <f t="array" ref="AE1569">[1]!table_weight[StandingTackle]*(('F+ , F-'!AE$2-[1]!tbl_gk[[#This Row],[StandingTackle]])/('F+ , F-'!AE$2-'F+ , F-'!AE$3))</f>
        <v>2.9141914719869356E-2</v>
      </c>
      <c r="AF1569" s="2" cm="1">
        <f t="array" ref="AF1569">[1]!table_weight[SlidingTackle]*(('F+ , F-'!AF$2-[1]!tbl_gk[[#This Row],[SlidingTackle]])/('F+ , F-'!AF$2-'F+ , F-'!AF$3))</f>
        <v>8.2195144081682794E-3</v>
      </c>
      <c r="AG1569" s="2" cm="1">
        <f t="array" ref="AG1569">[1]!table_weight[GKDiving]*(('F+ , F-'!AG$2-[1]!tbl_gk[[#This Row],[GKDiving]])/('F+ , F-'!AG$2-'F+ , F-'!AG$3))</f>
        <v>6.1492242166108872E-2</v>
      </c>
      <c r="AH1569" s="2" cm="1">
        <f t="array" ref="AH1569">[1]!table_weight[GKHandling]*(('F+ , F-'!AH$2-[1]!tbl_gk[[#This Row],[GKHandling]])/('F+ , F-'!AH$2-'F+ , F-'!AH$3))</f>
        <v>6.5948201743363147E-2</v>
      </c>
      <c r="AI1569" s="2" cm="1">
        <f t="array" ref="AI1569">[1]!table_weight[GKKicking]*(('F+ , F-'!AI$2-[1]!tbl_gk[[#This Row],[GKKicking]])/('F+ , F-'!AI$2-'F+ , F-'!AI$3))</f>
        <v>3.6671737146334017E-2</v>
      </c>
      <c r="AJ1569" s="2" cm="1">
        <f t="array" ref="AJ1569">[1]!table_weight[GKPositioning]*(('F+ , F-'!AJ$2-[1]!tbl_gk[[#This Row],[GKPositioning]])/('F+ , F-'!AJ$2-'F+ , F-'!AJ$3))</f>
        <v>2.2704827876717123E-2</v>
      </c>
      <c r="AK1569" s="2" cm="1">
        <f t="array" ref="AK1569">[1]!table_weight[GKReflexes]*(('F+ , F-'!AK$2-[1]!tbl_gk[[#This Row],[GKReflexes]])/('F+ , F-'!AK$2-'F+ , F-'!AK$3))</f>
        <v>6.7413717337660092E-2</v>
      </c>
    </row>
    <row r="1570" spans="1:37" x14ac:dyDescent="0.55000000000000004">
      <c r="A1570" s="7">
        <f>[1]!tbl_gk[[#This Row],[ID]]</f>
        <v>259872</v>
      </c>
      <c r="B1570" s="1" cm="1">
        <f t="array" ref="B1570">[1]!table_weight[ValueEUR]*(('F+ , F-'!B$2-[1]!tbl_gk[[#This Row],[ValueEUR]])/('F+ , F-'!B$2-'F+ , F-'!B$3))</f>
        <v>4.2935264389290658E-4</v>
      </c>
      <c r="C1570" s="1" cm="1">
        <f t="array" ref="C1570">[1]!table_weight[WageEUR]*(('F+ , F-'!C$2-[1]!tbl_gk[[#This Row],[WageEUR]])/('F+ , F-'!C$2-'F+ , F-'!C$3))</f>
        <v>2.3472561185650898E-4</v>
      </c>
      <c r="D1570" s="1" cm="1">
        <f t="array" ref="D1570">[1]!table_weight[Crossing]*(('F+ , F-'!D$2-[1]!tbl_gk[[#This Row],[Crossing]])/('F+ , F-'!D$2-'F+ , F-'!D$3))</f>
        <v>3.5866971962916043E-2</v>
      </c>
      <c r="E1570" s="1" cm="1">
        <f t="array" ref="E1570">[1]!table_weight[Finishing]*(('F+ , F-'!E$2-[1]!tbl_gk[[#This Row],[Finishing]])/('F+ , F-'!E$2-'F+ , F-'!E$3))</f>
        <v>1.8966763005780131E-2</v>
      </c>
      <c r="F1570" s="1" cm="1">
        <f t="array" ref="F1570">[1]!table_weight[HeadingAccuracy]*(('F+ , F-'!F$2-[1]!tbl_gk[[#This Row],[HeadingAccuracy]])/('F+ , F-'!F$2-'F+ , F-'!F$3))</f>
        <v>1.1691929585950599E-2</v>
      </c>
      <c r="G1570" s="1" cm="1">
        <f t="array" ref="G1570">[1]!table_weight[ShortPassing]*(('F+ , F-'!G$2-[1]!tbl_gk[[#This Row],[ShortPassing]])/('F+ , F-'!G$2-'F+ , F-'!G$3))</f>
        <v>5.6253623479573515E-2</v>
      </c>
      <c r="H1570" s="1" cm="1">
        <f t="array" ref="H1570">[1]!table_weight[Volleys]*(('F+ , F-'!H$2-[1]!tbl_gk[[#This Row],[Volleys]])/('F+ , F-'!H$2-'F+ , F-'!H$3))</f>
        <v>2.1990449861774069E-3</v>
      </c>
      <c r="I1570" s="1" cm="1">
        <f t="array" ref="I1570">[1]!table_weight[Dribbling]*(('F+ , F-'!I$2-[1]!tbl_gk[[#This Row],[Dribbling]])/('F+ , F-'!I$2-'F+ , F-'!I$3))</f>
        <v>1.8579686209743949E-2</v>
      </c>
      <c r="J1570" s="1" cm="1">
        <f t="array" ref="J1570">[1]!table_weight[Curve]*(('F+ , F-'!J$2-[1]!tbl_gk[[#This Row],[Curve]])/('F+ , F-'!J$2-'F+ , F-'!J$3))</f>
        <v>9.9719433458404991E-3</v>
      </c>
      <c r="K1570" s="1" cm="1">
        <f t="array" ref="K1570">[1]!table_weight[FKAccuracy]*(('F+ , F-'!K$2-[1]!tbl_gk[[#This Row],[FKAccuracy]])/('F+ , F-'!K$2-'F+ , F-'!K$3))</f>
        <v>8.9747490112564478E-3</v>
      </c>
      <c r="L1570" s="1" cm="1">
        <f t="array" ref="L1570">[1]!table_weight[LongPassing]*(('F+ , F-'!L$2-[1]!tbl_gk[[#This Row],[LongPassing]])/('F+ , F-'!L$2-'F+ , F-'!L$3))</f>
        <v>2.5988356803638323E-2</v>
      </c>
      <c r="M1570" s="1" cm="1">
        <f t="array" ref="M1570">[1]!table_weight[BallControl]*(('F+ , F-'!M$2-[1]!tbl_gk[[#This Row],[BallControl]])/('F+ , F-'!M$2-'F+ , F-'!M$3))</f>
        <v>1.6080664087965525E-2</v>
      </c>
      <c r="N1570" s="1" cm="1">
        <f t="array" ref="N1570">[1]!table_weight[Acceleration]*(('F+ , F-'!N$2-[1]!tbl_gk[[#This Row],[Acceleration]])/('F+ , F-'!N$2-'F+ , F-'!N$3))</f>
        <v>5.637180336083316E-3</v>
      </c>
      <c r="O1570" s="1" cm="1">
        <f t="array" ref="O1570">[1]!table_weight[SprintSpeed]*(('F+ , F-'!O$2-[1]!tbl_gk[[#This Row],[SprintSpeed]])/('F+ , F-'!O$2-'F+ , F-'!O$3))</f>
        <v>9.2765439610587065E-3</v>
      </c>
      <c r="P1570" s="1" cm="1">
        <f t="array" ref="P1570">[1]!table_weight[Agility]*(('F+ , F-'!P$2-[1]!tbl_gk[[#This Row],[Agility]])/('F+ , F-'!P$2-'F+ , F-'!P$3))</f>
        <v>4.095387423650264E-3</v>
      </c>
      <c r="Q1570" s="1" cm="1">
        <f t="array" ref="Q1570">[1]!table_weight[Reactions]*(('F+ , F-'!Q$2-[1]!tbl_gk[[#This Row],[Reactions]])/('F+ , F-'!Q$2-'F+ , F-'!Q$3))</f>
        <v>1.4437976002021271E-3</v>
      </c>
      <c r="R1570" s="1" cm="1">
        <f t="array" ref="R1570">[1]!table_weight[Balance]*(('F+ , F-'!R$2-[1]!tbl_gk[[#This Row],[Balance]])/('F+ , F-'!R$2-'F+ , F-'!R$3))</f>
        <v>1.1796626164916795E-3</v>
      </c>
      <c r="S1570" s="1" cm="1">
        <f t="array" ref="S1570">[1]!table_weight[ShotPower]*(('F+ , F-'!S$2-[1]!tbl_gk[[#This Row],[ShotPower]])/('F+ , F-'!S$2-'F+ , F-'!S$3))</f>
        <v>5.9732723886410689E-3</v>
      </c>
      <c r="T1570" s="1" cm="1">
        <f t="array" ref="T1570">[1]!table_weight[Jumping]*(('F+ , F-'!T$2-[1]!tbl_gk[[#This Row],[Jumping]])/('F+ , F-'!T$2-'F+ , F-'!T$3))</f>
        <v>1.9750336123732751E-3</v>
      </c>
      <c r="U1570" s="1" cm="1">
        <f t="array" ref="U1570">[1]!table_weight[Stamina]*(('F+ , F-'!U$2-[1]!tbl_gk[[#This Row],[Stamina]])/('F+ , F-'!U$2-'F+ , F-'!U$3))</f>
        <v>1.975033612373275E-2</v>
      </c>
      <c r="V1570" s="1" cm="1">
        <f t="array" ref="V1570">[1]!table_weight[Strength]*(('F+ , F-'!V$2-[1]!tbl_gk[[#This Row],[Strength]])/('F+ , F-'!V$2-'F+ , F-'!V$3))</f>
        <v>2.3070682486563184E-2</v>
      </c>
      <c r="W1570" s="1" cm="1">
        <f t="array" ref="W1570">[1]!table_weight[LongShots]*(('F+ , F-'!W$2-[1]!tbl_gk[[#This Row],[LongShots]])/('F+ , F-'!W$2-'F+ , F-'!W$3))</f>
        <v>1.0128592311173986E-2</v>
      </c>
      <c r="X1570" s="1" cm="1">
        <f t="array" ref="X1570">[1]!table_weight[Aggression]*(('F+ , F-'!X$2-[1]!tbl_gk[[#This Row],[Aggression]])/('F+ , F-'!X$2-'F+ , F-'!X$3))</f>
        <v>1.0952236081533291E-2</v>
      </c>
      <c r="Y1570" s="1" cm="1">
        <f t="array" ref="Y1570">[1]!table_weight[Interceptions]*(('F+ , F-'!Y$2-[1]!tbl_gk[[#This Row],[Interceptions]])/('F+ , F-'!Y$2-'F+ , F-'!Y$3))</f>
        <v>2.2161706253509151E-2</v>
      </c>
      <c r="Z1570" s="1" cm="1">
        <f t="array" ref="Z1570">[1]!table_weight[Positioning]*(('F+ , F-'!Z$2-[1]!tbl_gk[[#This Row],[Positioning]])/('F+ , F-'!Z$2-'F+ , F-'!Z$3))</f>
        <v>1.3310009126863251E-3</v>
      </c>
      <c r="AA1570" s="1" cm="1">
        <f t="array" ref="AA1570">[1]!table_weight[Vision]*(('F+ , F-'!AA$2-[1]!tbl_gk[[#This Row],[Vision]])/('F+ , F-'!AA$2-'F+ , F-'!AA$3))</f>
        <v>2.7684818983875824E-2</v>
      </c>
      <c r="AB1570" s="1" cm="1">
        <f t="array" ref="AB1570">[1]!table_weight[Penalties]*(('F+ , F-'!AB$2-[1]!tbl_gk[[#This Row],[Penalties]])/('F+ , F-'!AB$2-'F+ , F-'!AB$3))</f>
        <v>2.2313838830329571E-3</v>
      </c>
      <c r="AC1570" s="1" cm="1">
        <f t="array" ref="AC1570">[1]!table_weight[Composure]*(('F+ , F-'!AC$2-[1]!tbl_gk[[#This Row],[Composure]])/('F+ , F-'!AC$2-'F+ , F-'!AC$3))</f>
        <v>1.9748183967676961E-3</v>
      </c>
      <c r="AD1570" s="1" cm="1">
        <f t="array" ref="AD1570">[1]!table_weight[Marking]*(('F+ , F-'!AD$2-[1]!tbl_gk[[#This Row],[Marking]])/('F+ , F-'!AD$2-'F+ , F-'!AD$3))</f>
        <v>3.3127133826860035E-2</v>
      </c>
      <c r="AE1570" s="1" cm="1">
        <f t="array" ref="AE1570">[1]!table_weight[StandingTackle]*(('F+ , F-'!AE$2-[1]!tbl_gk[[#This Row],[StandingTackle]])/('F+ , F-'!AE$2-'F+ , F-'!AE$3))</f>
        <v>3.1383600467551613E-2</v>
      </c>
      <c r="AF1570" s="1" cm="1">
        <f t="array" ref="AF1570">[1]!table_weight[SlidingTackle]*(('F+ , F-'!AF$2-[1]!tbl_gk[[#This Row],[SlidingTackle]])/('F+ , F-'!AF$2-'F+ , F-'!AF$3))</f>
        <v>1.1955657320972042E-2</v>
      </c>
      <c r="AG1570" s="1" cm="1">
        <f t="array" ref="AG1570">[1]!table_weight[GKDiving]*(('F+ , F-'!AG$2-[1]!tbl_gk[[#This Row],[GKDiving]])/('F+ , F-'!AG$2-'F+ , F-'!AG$3))</f>
        <v>3.9286710272791778E-2</v>
      </c>
      <c r="AH1570" s="1" cm="1">
        <f t="array" ref="AH1570">[1]!table_weight[GKHandling]*(('F+ , F-'!AH$2-[1]!tbl_gk[[#This Row],[GKHandling]])/('F+ , F-'!AH$2-'F+ , F-'!AH$3))</f>
        <v>4.4559595772542655E-2</v>
      </c>
      <c r="AI1570" s="1" cm="1">
        <f t="array" ref="AI1570">[1]!table_weight[GKKicking]*(('F+ , F-'!AI$2-[1]!tbl_gk[[#This Row],[GKKicking]])/('F+ , F-'!AI$2-'F+ , F-'!AI$3))</f>
        <v>2.6832978399756596E-2</v>
      </c>
      <c r="AJ1570" s="1" cm="1">
        <f t="array" ref="AJ1570">[1]!table_weight[GKPositioning]*(('F+ , F-'!AJ$2-[1]!tbl_gk[[#This Row],[GKPositioning]])/('F+ , F-'!AJ$2-'F+ , F-'!AJ$3))</f>
        <v>8.1989656221478496E-3</v>
      </c>
      <c r="AK1570" s="1" cm="1">
        <f t="array" ref="AK1570">[1]!table_weight[GKReflexes]*(('F+ , F-'!AK$2-[1]!tbl_gk[[#This Row],[GKReflexes]])/('F+ , F-'!AK$2-'F+ , F-'!AK$3))</f>
        <v>5.2837778453841702E-2</v>
      </c>
    </row>
    <row r="1571" spans="1:37" x14ac:dyDescent="0.55000000000000004">
      <c r="A1571" s="8">
        <f>[1]!tbl_gk[[#This Row],[ID]]</f>
        <v>259885</v>
      </c>
      <c r="B1571" s="2" cm="1">
        <f t="array" ref="B1571">[1]!table_weight[ValueEUR]*(('F+ , F-'!B$2-[1]!tbl_gk[[#This Row],[ValueEUR]])/('F+ , F-'!B$2-'F+ , F-'!B$3))</f>
        <v>5.2195206385543126E-4</v>
      </c>
      <c r="C1571" s="2" cm="1">
        <f t="array" ref="C1571">[1]!table_weight[WageEUR]*(('F+ , F-'!C$2-[1]!tbl_gk[[#This Row],[WageEUR]])/('F+ , F-'!C$2-'F+ , F-'!C$3))</f>
        <v>0</v>
      </c>
      <c r="D1571" s="2" cm="1">
        <f t="array" ref="D1571">[1]!table_weight[Crossing]*(('F+ , F-'!D$2-[1]!tbl_gk[[#This Row],[Crossing]])/('F+ , F-'!D$2-'F+ , F-'!D$3))</f>
        <v>3.5866971962916043E-2</v>
      </c>
      <c r="E1571" s="2" cm="1">
        <f t="array" ref="E1571">[1]!table_weight[Finishing]*(('F+ , F-'!E$2-[1]!tbl_gk[[#This Row],[Finishing]])/('F+ , F-'!E$2-'F+ , F-'!E$3))</f>
        <v>1.6970261636750646E-2</v>
      </c>
      <c r="F1571" s="2" cm="1">
        <f t="array" ref="F1571">[1]!table_weight[HeadingAccuracy]*(('F+ , F-'!F$2-[1]!tbl_gk[[#This Row],[HeadingAccuracy]])/('F+ , F-'!F$2-'F+ , F-'!F$3))</f>
        <v>1.25270674135185E-2</v>
      </c>
      <c r="G1571" s="2" cm="1">
        <f t="array" ref="G1571">[1]!table_weight[ShortPassing]*(('F+ , F-'!G$2-[1]!tbl_gk[[#This Row],[ShortPassing]])/('F+ , F-'!G$2-'F+ , F-'!G$3))</f>
        <v>3.5158514674733445E-2</v>
      </c>
      <c r="H1571" s="2" cm="1">
        <f t="array" ref="H1571">[1]!table_weight[Volleys]*(('F+ , F-'!H$2-[1]!tbl_gk[[#This Row],[Volleys]])/('F+ , F-'!H$2-'F+ , F-'!H$3))</f>
        <v>2.0833057763785961E-3</v>
      </c>
      <c r="I1571" s="2" cm="1">
        <f t="array" ref="I1571">[1]!table_weight[Dribbling]*(('F+ , F-'!I$2-[1]!tbl_gk[[#This Row],[Dribbling]])/('F+ , F-'!I$2-'F+ , F-'!I$3))</f>
        <v>1.9557564431309422E-2</v>
      </c>
      <c r="J1571" s="2" cm="1">
        <f t="array" ref="J1571">[1]!table_weight[Curve]*(('F+ , F-'!J$2-[1]!tbl_gk[[#This Row],[Curve]])/('F+ , F-'!J$2-'F+ , F-'!J$3))</f>
        <v>9.295879390190295E-3</v>
      </c>
      <c r="K1571" s="2" cm="1">
        <f t="array" ref="K1571">[1]!table_weight[FKAccuracy]*(('F+ , F-'!K$2-[1]!tbl_gk[[#This Row],[FKAccuracy]])/('F+ , F-'!K$2-'F+ , F-'!K$3))</f>
        <v>9.4310921813203358E-3</v>
      </c>
      <c r="L1571" s="2" cm="1">
        <f t="array" ref="L1571">[1]!table_weight[LongPassing]*(('F+ , F-'!L$2-[1]!tbl_gk[[#This Row],[LongPassing]])/('F+ , F-'!L$2-'F+ , F-'!L$3))</f>
        <v>1.7866995302501344E-2</v>
      </c>
      <c r="M1571" s="2" cm="1">
        <f t="array" ref="M1571">[1]!table_weight[BallControl]*(('F+ , F-'!M$2-[1]!tbl_gk[[#This Row],[BallControl]])/('F+ , F-'!M$2-'F+ , F-'!M$3))</f>
        <v>1.5211439002129552E-2</v>
      </c>
      <c r="N1571" s="2" cm="1">
        <f t="array" ref="N1571">[1]!table_weight[Acceleration]*(('F+ , F-'!N$2-[1]!tbl_gk[[#This Row],[Acceleration]])/('F+ , F-'!N$2-'F+ , F-'!N$3))</f>
        <v>5.637180336083316E-3</v>
      </c>
      <c r="O1571" s="2" cm="1">
        <f t="array" ref="O1571">[1]!table_weight[SprintSpeed]*(('F+ , F-'!O$2-[1]!tbl_gk[[#This Row],[SprintSpeed]])/('F+ , F-'!O$2-'F+ , F-'!O$3))</f>
        <v>8.4332217827806416E-4</v>
      </c>
      <c r="P1571" s="2" cm="1">
        <f t="array" ref="P1571">[1]!table_weight[Agility]*(('F+ , F-'!P$2-[1]!tbl_gk[[#This Row],[Agility]])/('F+ , F-'!P$2-'F+ , F-'!P$3))</f>
        <v>3.744354215908813E-3</v>
      </c>
      <c r="Q1571" s="2" cm="1">
        <f t="array" ref="Q1571">[1]!table_weight[Reactions]*(('F+ , F-'!Q$2-[1]!tbl_gk[[#This Row],[Reactions]])/('F+ , F-'!Q$2-'F+ , F-'!Q$3))</f>
        <v>5.6720620007940704E-4</v>
      </c>
      <c r="R1571" s="2" cm="1">
        <f t="array" ref="R1571">[1]!table_weight[Balance]*(('F+ , F-'!R$2-[1]!tbl_gk[[#This Row],[Balance]])/('F+ , F-'!R$2-'F+ , F-'!R$3))</f>
        <v>1.5521876532785257E-3</v>
      </c>
      <c r="S1571" s="2" cm="1">
        <f t="array" ref="S1571">[1]!table_weight[ShotPower]*(('F+ , F-'!S$2-[1]!tbl_gk[[#This Row],[ShotPower]])/('F+ , F-'!S$2-'F+ , F-'!S$3))</f>
        <v>5.1941499031661464E-3</v>
      </c>
      <c r="T1571" s="2" cm="1">
        <f t="array" ref="T1571">[1]!table_weight[Jumping]*(('F+ , F-'!T$2-[1]!tbl_gk[[#This Row],[Jumping]])/('F+ , F-'!T$2-'F+ , F-'!T$3))</f>
        <v>2.0609046389982004E-3</v>
      </c>
      <c r="U1571" s="2" cm="1">
        <f t="array" ref="U1571">[1]!table_weight[Stamina]*(('F+ , F-'!U$2-[1]!tbl_gk[[#This Row],[Stamina]])/('F+ , F-'!U$2-'F+ , F-'!U$3))</f>
        <v>1.975033612373275E-2</v>
      </c>
      <c r="V1571" s="2" cm="1">
        <f t="array" ref="V1571">[1]!table_weight[Strength]*(('F+ , F-'!V$2-[1]!tbl_gk[[#This Row],[Strength]])/('F+ , F-'!V$2-'F+ , F-'!V$3))</f>
        <v>1.5972010952236049E-2</v>
      </c>
      <c r="W1571" s="2" cm="1">
        <f t="array" ref="W1571">[1]!table_weight[LongShots]*(('F+ , F-'!W$2-[1]!tbl_gk[[#This Row],[LongShots]])/('F+ , F-'!W$2-'F+ , F-'!W$3))</f>
        <v>9.3494698256990638E-3</v>
      </c>
      <c r="X1571" s="2" cm="1">
        <f t="array" ref="X1571">[1]!table_weight[Aggression]*(('F+ , F-'!X$2-[1]!tbl_gk[[#This Row],[Aggression]])/('F+ , F-'!X$2-'F+ , F-'!X$3))</f>
        <v>1.5211439002129575E-2</v>
      </c>
      <c r="Y1571" s="2" cm="1">
        <f t="array" ref="Y1571">[1]!table_weight[Interceptions]*(('F+ , F-'!Y$2-[1]!tbl_gk[[#This Row],[Interceptions]])/('F+ , F-'!Y$2-'F+ , F-'!Y$3))</f>
        <v>2.3546812894353474E-2</v>
      </c>
      <c r="Z1571" s="2" cm="1">
        <f t="array" ref="Z1571">[1]!table_weight[Positioning]*(('F+ , F-'!Z$2-[1]!tbl_gk[[#This Row],[Positioning]])/('F+ , F-'!Z$2-'F+ , F-'!Z$3))</f>
        <v>1.3310009126863251E-3</v>
      </c>
      <c r="AA1571" s="2" cm="1">
        <f t="array" ref="AA1571">[1]!table_weight[Vision]*(('F+ , F-'!AA$2-[1]!tbl_gk[[#This Row],[Vision]])/('F+ , F-'!AA$2-'F+ , F-'!AA$3))</f>
        <v>2.1296014602981403E-2</v>
      </c>
      <c r="AB1571" s="2" cm="1">
        <f t="array" ref="AB1571">[1]!table_weight[Penalties]*(('F+ , F-'!AB$2-[1]!tbl_gk[[#This Row],[Penalties]])/('F+ , F-'!AB$2-'F+ , F-'!AB$3))</f>
        <v>2.153089711698467E-3</v>
      </c>
      <c r="AC1571" s="2" cm="1">
        <f t="array" ref="AC1571">[1]!table_weight[Composure]*(('F+ , F-'!AC$2-[1]!tbl_gk[[#This Row],[Composure]])/('F+ , F-'!AC$2-'F+ , F-'!AC$3))</f>
        <v>1.9214449265847853E-3</v>
      </c>
      <c r="AD1571" s="2" cm="1">
        <f t="array" ref="AD1571">[1]!table_weight[Marking]*(('F+ , F-'!AD$2-[1]!tbl_gk[[#This Row],[Marking]])/('F+ , F-'!AD$2-'F+ , F-'!AD$3))</f>
        <v>3.4704616390043845E-2</v>
      </c>
      <c r="AE1571" s="2" cm="1">
        <f t="array" ref="AE1571">[1]!table_weight[StandingTackle]*(('F+ , F-'!AE$2-[1]!tbl_gk[[#This Row],[StandingTackle]])/('F+ , F-'!AE$2-'F+ , F-'!AE$3))</f>
        <v>2.9141914719869356E-2</v>
      </c>
      <c r="AF1571" s="2" cm="1">
        <f t="array" ref="AF1571">[1]!table_weight[SlidingTackle]*(('F+ , F-'!AF$2-[1]!tbl_gk[[#This Row],[SlidingTackle]])/('F+ , F-'!AF$2-'F+ , F-'!AF$3))</f>
        <v>1.120842873841129E-2</v>
      </c>
      <c r="AG1571" s="2" cm="1">
        <f t="array" ref="AG1571">[1]!table_weight[GKDiving]*(('F+ , F-'!AG$2-[1]!tbl_gk[[#This Row],[GKDiving]])/('F+ , F-'!AG$2-'F+ , F-'!AG$3))</f>
        <v>5.6367888652266468E-2</v>
      </c>
      <c r="AH1571" s="2" cm="1">
        <f t="array" ref="AH1571">[1]!table_weight[GKHandling]*(('F+ , F-'!AH$2-[1]!tbl_gk[[#This Row],[GKHandling]])/('F+ , F-'!AH$2-'F+ , F-'!AH$3))</f>
        <v>4.8124363434346076E-2</v>
      </c>
      <c r="AI1571" s="2" cm="1">
        <f t="array" ref="AI1571">[1]!table_weight[GKKicking]*(('F+ , F-'!AI$2-[1]!tbl_gk[[#This Row],[GKKicking]])/('F+ , F-'!AI$2-'F+ , F-'!AI$3))</f>
        <v>2.414968055978094E-2</v>
      </c>
      <c r="AJ1571" s="2" cm="1">
        <f t="array" ref="AJ1571">[1]!table_weight[GKPositioning]*(('F+ , F-'!AJ$2-[1]!tbl_gk[[#This Row],[GKPositioning]])/('F+ , F-'!AJ$2-'F+ , F-'!AJ$3))</f>
        <v>1.5767241581053557E-2</v>
      </c>
      <c r="AK1571" s="2" cm="1">
        <f t="array" ref="AK1571">[1]!table_weight[GKReflexes]*(('F+ , F-'!AK$2-[1]!tbl_gk[[#This Row],[GKReflexes]])/('F+ , F-'!AK$2-'F+ , F-'!AK$3))</f>
        <v>4.55498090119325E-2</v>
      </c>
    </row>
    <row r="1572" spans="1:37" x14ac:dyDescent="0.55000000000000004">
      <c r="A1572" s="7">
        <f>[1]!tbl_gk[[#This Row],[ID]]</f>
        <v>259900</v>
      </c>
      <c r="B1572" s="1" cm="1">
        <f t="array" ref="B1572">[1]!table_weight[ValueEUR]*(('F+ , F-'!B$2-[1]!tbl_gk[[#This Row],[ValueEUR]])/('F+ , F-'!B$2-'F+ , F-'!B$3))</f>
        <v>8.210481903343863E-5</v>
      </c>
      <c r="C1572" s="1" cm="1">
        <f t="array" ref="C1572">[1]!table_weight[WageEUR]*(('F+ , F-'!C$2-[1]!tbl_gk[[#This Row],[WageEUR]])/('F+ , F-'!C$2-'F+ , F-'!C$3))</f>
        <v>2.3472561185650898E-4</v>
      </c>
      <c r="D1572" s="1" cm="1">
        <f t="array" ref="D1572">[1]!table_weight[Crossing]*(('F+ , F-'!D$2-[1]!tbl_gk[[#This Row],[Crossing]])/('F+ , F-'!D$2-'F+ , F-'!D$3))</f>
        <v>3.6987814836757178E-2</v>
      </c>
      <c r="E1572" s="1" cm="1">
        <f t="array" ref="E1572">[1]!table_weight[Finishing]*(('F+ , F-'!E$2-[1]!tbl_gk[[#This Row],[Finishing]])/('F+ , F-'!E$2-'F+ , F-'!E$3))</f>
        <v>2.1961515059324362E-2</v>
      </c>
      <c r="F1572" s="1" cm="1">
        <f t="array" ref="F1572">[1]!table_weight[HeadingAccuracy]*(('F+ , F-'!F$2-[1]!tbl_gk[[#This Row],[HeadingAccuracy]])/('F+ , F-'!F$2-'F+ , F-'!F$3))</f>
        <v>1.1691929585950599E-2</v>
      </c>
      <c r="G1572" s="1" cm="1">
        <f t="array" ref="G1572">[1]!table_weight[ShortPassing]*(('F+ , F-'!G$2-[1]!tbl_gk[[#This Row],[ShortPassing]])/('F+ , F-'!G$2-'F+ , F-'!G$3))</f>
        <v>5.7659964066562854E-2</v>
      </c>
      <c r="H1572" s="1" cm="1">
        <f t="array" ref="H1572">[1]!table_weight[Volleys]*(('F+ , F-'!H$2-[1]!tbl_gk[[#This Row],[Volleys]])/('F+ , F-'!H$2-'F+ , F-'!H$3))</f>
        <v>2.4305234057750281E-3</v>
      </c>
      <c r="I1572" s="1" cm="1">
        <f t="array" ref="I1572">[1]!table_weight[Dribbling]*(('F+ , F-'!I$2-[1]!tbl_gk[[#This Row],[Dribbling]])/('F+ , F-'!I$2-'F+ , F-'!I$3))</f>
        <v>2.5424833760702249E-2</v>
      </c>
      <c r="J1572" s="1" cm="1">
        <f t="array" ref="J1572">[1]!table_weight[Curve]*(('F+ , F-'!J$2-[1]!tbl_gk[[#This Row],[Curve]])/('F+ , F-'!J$2-'F+ , F-'!J$3))</f>
        <v>9.4648953791028455E-3</v>
      </c>
      <c r="K1572" s="1" cm="1">
        <f t="array" ref="K1572">[1]!table_weight[FKAccuracy]*(('F+ , F-'!K$2-[1]!tbl_gk[[#This Row],[FKAccuracy]])/('F+ , F-'!K$2-'F+ , F-'!K$3))</f>
        <v>9.2789777912990392E-3</v>
      </c>
      <c r="L1572" s="1" cm="1">
        <f t="array" ref="L1572">[1]!table_weight[LongPassing]*(('F+ , F-'!L$2-[1]!tbl_gk[[#This Row],[LongPassing]])/('F+ , F-'!L$2-'F+ , F-'!L$3))</f>
        <v>2.4364084503410925E-2</v>
      </c>
      <c r="M1572" s="1" cm="1">
        <f t="array" ref="M1572">[1]!table_weight[BallControl]*(('F+ , F-'!M$2-[1]!tbl_gk[[#This Row],[BallControl]])/('F+ , F-'!M$2-'F+ , F-'!M$3))</f>
        <v>1.5646051545047536E-2</v>
      </c>
      <c r="N1572" s="1" cm="1">
        <f t="array" ref="N1572">[1]!table_weight[Acceleration]*(('F+ , F-'!N$2-[1]!tbl_gk[[#This Row],[Acceleration]])/('F+ , F-'!N$2-'F+ , F-'!N$3))</f>
        <v>9.4704629646199696E-3</v>
      </c>
      <c r="O1572" s="1" cm="1">
        <f t="array" ref="O1572">[1]!table_weight[SprintSpeed]*(('F+ , F-'!O$2-[1]!tbl_gk[[#This Row],[SprintSpeed]])/('F+ , F-'!O$2-'F+ , F-'!O$3))</f>
        <v>1.0682080924855479E-2</v>
      </c>
      <c r="P1572" s="1" cm="1">
        <f t="array" ref="P1572">[1]!table_weight[Agility]*(('F+ , F-'!P$2-[1]!tbl_gk[[#This Row],[Agility]])/('F+ , F-'!P$2-'F+ , F-'!P$3))</f>
        <v>4.3294095621445646E-3</v>
      </c>
      <c r="Q1572" s="1" cm="1">
        <f t="array" ref="Q1572">[1]!table_weight[Reactions]*(('F+ , F-'!Q$2-[1]!tbl_gk[[#This Row],[Reactions]])/('F+ , F-'!Q$2-'F+ , F-'!Q$3))</f>
        <v>2.3203890003248469E-3</v>
      </c>
      <c r="R1572" s="1" cm="1">
        <f t="array" ref="R1572">[1]!table_weight[Balance]*(('F+ , F-'!R$2-[1]!tbl_gk[[#This Row],[Balance]])/('F+ , F-'!R$2-'F+ , F-'!R$3))</f>
        <v>2.6697627636390639E-3</v>
      </c>
      <c r="S1572" s="1" cm="1">
        <f t="array" ref="S1572">[1]!table_weight[ShotPower]*(('F+ , F-'!S$2-[1]!tbl_gk[[#This Row],[ShotPower]])/('F+ , F-'!S$2-'F+ , F-'!S$3))</f>
        <v>6.2329798837993753E-3</v>
      </c>
      <c r="T1572" s="1" cm="1">
        <f t="array" ref="T1572">[1]!table_weight[Jumping]*(('F+ , F-'!T$2-[1]!tbl_gk[[#This Row],[Jumping]])/('F+ , F-'!T$2-'F+ , F-'!T$3))</f>
        <v>3.7783251714967009E-3</v>
      </c>
      <c r="U1572" s="1" cm="1">
        <f t="array" ref="U1572">[1]!table_weight[Stamina]*(('F+ , F-'!U$2-[1]!tbl_gk[[#This Row],[Stamina]])/('F+ , F-'!U$2-'F+ , F-'!U$3))</f>
        <v>1.8032915591234249E-2</v>
      </c>
      <c r="V1572" s="1" cm="1">
        <f t="array" ref="V1572">[1]!table_weight[Strength]*(('F+ , F-'!V$2-[1]!tbl_gk[[#This Row],[Strength]])/('F+ , F-'!V$2-'F+ , F-'!V$3))</f>
        <v>1.5972010952236049E-2</v>
      </c>
      <c r="W1572" s="1" cm="1">
        <f t="array" ref="W1572">[1]!table_weight[LongShots]*(('F+ , F-'!W$2-[1]!tbl_gk[[#This Row],[LongShots]])/('F+ , F-'!W$2-'F+ , F-'!W$3))</f>
        <v>1.0128592311173986E-2</v>
      </c>
      <c r="X1572" s="1" cm="1">
        <f t="array" ref="X1572">[1]!table_weight[Aggression]*(('F+ , F-'!X$2-[1]!tbl_gk[[#This Row],[Aggression]])/('F+ , F-'!X$2-'F+ , F-'!X$3))</f>
        <v>1.7645269242470306E-2</v>
      </c>
      <c r="Y1572" s="1" cm="1">
        <f t="array" ref="Y1572">[1]!table_weight[Interceptions]*(('F+ , F-'!Y$2-[1]!tbl_gk[[#This Row],[Interceptions]])/('F+ , F-'!Y$2-'F+ , F-'!Y$3))</f>
        <v>2.6317026176042119E-2</v>
      </c>
      <c r="Z1572" s="1" cm="1">
        <f t="array" ref="Z1572">[1]!table_weight[Positioning]*(('F+ , F-'!Z$2-[1]!tbl_gk[[#This Row],[Positioning]])/('F+ , F-'!Z$2-'F+ , F-'!Z$3))</f>
        <v>1.7746678835817667E-3</v>
      </c>
      <c r="AA1572" s="1" cm="1">
        <f t="array" ref="AA1572">[1]!table_weight[Vision]*(('F+ , F-'!AA$2-[1]!tbl_gk[[#This Row],[Vision]])/('F+ , F-'!AA$2-'F+ , F-'!AA$3))</f>
        <v>2.5555217523577683E-2</v>
      </c>
      <c r="AB1572" s="1" cm="1">
        <f t="array" ref="AB1572">[1]!table_weight[Penalties]*(('F+ , F-'!AB$2-[1]!tbl_gk[[#This Row],[Penalties]])/('F+ , F-'!AB$2-'F+ , F-'!AB$3))</f>
        <v>2.3096780543674466E-3</v>
      </c>
      <c r="AC1572" s="1" cm="1">
        <f t="array" ref="AC1572">[1]!table_weight[Composure]*(('F+ , F-'!AC$2-[1]!tbl_gk[[#This Row],[Composure]])/('F+ , F-'!AC$2-'F+ , F-'!AC$3))</f>
        <v>2.4551796284138926E-3</v>
      </c>
      <c r="AD1572" s="1" cm="1">
        <f t="array" ref="AD1572">[1]!table_weight[Marking]*(('F+ , F-'!AD$2-[1]!tbl_gk[[#This Row],[Marking]])/('F+ , F-'!AD$2-'F+ , F-'!AD$3))</f>
        <v>3.3127133826860035E-2</v>
      </c>
      <c r="AE1572" s="1" cm="1">
        <f t="array" ref="AE1572">[1]!table_weight[StandingTackle]*(('F+ , F-'!AE$2-[1]!tbl_gk[[#This Row],[StandingTackle]])/('F+ , F-'!AE$2-'F+ , F-'!AE$3))</f>
        <v>2.9141914719869356E-2</v>
      </c>
      <c r="AF1572" s="1" cm="1">
        <f t="array" ref="AF1572">[1]!table_weight[SlidingTackle]*(('F+ , F-'!AF$2-[1]!tbl_gk[[#This Row],[SlidingTackle]])/('F+ , F-'!AF$2-'F+ , F-'!AF$3))</f>
        <v>9.7139715732897855E-3</v>
      </c>
      <c r="AG1572" s="1" cm="1">
        <f t="array" ref="AG1572">[1]!table_weight[GKDiving]*(('F+ , F-'!AG$2-[1]!tbl_gk[[#This Row],[GKDiving]])/('F+ , F-'!AG$2-'F+ , F-'!AG$3))</f>
        <v>5.1243535138424057E-2</v>
      </c>
      <c r="AH1572" s="1" cm="1">
        <f t="array" ref="AH1572">[1]!table_weight[GKHandling]*(('F+ , F-'!AH$2-[1]!tbl_gk[[#This Row],[GKHandling]])/('F+ , F-'!AH$2-'F+ , F-'!AH$3))</f>
        <v>5.7036282588854605E-2</v>
      </c>
      <c r="AI1572" s="1" cm="1">
        <f t="array" ref="AI1572">[1]!table_weight[GKKicking]*(('F+ , F-'!AI$2-[1]!tbl_gk[[#This Row],[GKKicking]])/('F+ , F-'!AI$2-'F+ , F-'!AI$3))</f>
        <v>2.8621843626407038E-2</v>
      </c>
      <c r="AJ1572" s="1" cm="1">
        <f t="array" ref="AJ1572">[1]!table_weight[GKPositioning]*(('F+ , F-'!AJ$2-[1]!tbl_gk[[#This Row],[GKPositioning]])/('F+ , F-'!AJ$2-'F+ , F-'!AJ$3))</f>
        <v>1.9551379560506409E-2</v>
      </c>
      <c r="AK1572" s="1" cm="1">
        <f t="array" ref="AK1572">[1]!table_weight[GKReflexes]*(('F+ , F-'!AK$2-[1]!tbl_gk[[#This Row],[GKReflexes]])/('F+ , F-'!AK$2-'F+ , F-'!AK$3))</f>
        <v>5.10157860933644E-2</v>
      </c>
    </row>
    <row r="1573" spans="1:37" x14ac:dyDescent="0.55000000000000004">
      <c r="A1573" s="8">
        <f>[1]!tbl_gk[[#This Row],[ID]]</f>
        <v>259915</v>
      </c>
      <c r="B1573" s="2" cm="1">
        <f t="array" ref="B1573">[1]!table_weight[ValueEUR]*(('F+ , F-'!B$2-[1]!tbl_gk[[#This Row],[ValueEUR]])/('F+ , F-'!B$2-'F+ , F-'!B$3))</f>
        <v>4.9695022046554962E-5</v>
      </c>
      <c r="C1573" s="2" cm="1">
        <f t="array" ref="C1573">[1]!table_weight[WageEUR]*(('F+ , F-'!C$2-[1]!tbl_gk[[#This Row],[WageEUR]])/('F+ , F-'!C$2-'F+ , F-'!C$3))</f>
        <v>7.8241870618836323E-6</v>
      </c>
      <c r="D1573" s="2" cm="1">
        <f t="array" ref="D1573">[1]!table_weight[Crossing]*(('F+ , F-'!D$2-[1]!tbl_gk[[#This Row],[Crossing]])/('F+ , F-'!D$2-'F+ , F-'!D$3))</f>
        <v>3.5866971962916043E-2</v>
      </c>
      <c r="E1573" s="2" cm="1">
        <f t="array" ref="E1573">[1]!table_weight[Finishing]*(('F+ , F-'!E$2-[1]!tbl_gk[[#This Row],[Finishing]])/('F+ , F-'!E$2-'F+ , F-'!E$3))</f>
        <v>2.1961515059324362E-2</v>
      </c>
      <c r="F1573" s="2" cm="1">
        <f t="array" ref="F1573">[1]!table_weight[HeadingAccuracy]*(('F+ , F-'!F$2-[1]!tbl_gk[[#This Row],[HeadingAccuracy]])/('F+ , F-'!F$2-'F+ , F-'!F$3))</f>
        <v>1.210949849973455E-2</v>
      </c>
      <c r="G1573" s="2" cm="1">
        <f t="array" ref="G1573">[1]!table_weight[ShortPassing]*(('F+ , F-'!G$2-[1]!tbl_gk[[#This Row],[ShortPassing]])/('F+ , F-'!G$2-'F+ , F-'!G$3))</f>
        <v>5.484728289258417E-2</v>
      </c>
      <c r="H1573" s="2" cm="1">
        <f t="array" ref="H1573">[1]!table_weight[Volleys]*(('F+ , F-'!H$2-[1]!tbl_gk[[#This Row],[Volleys]])/('F+ , F-'!H$2-'F+ , F-'!H$3))</f>
        <v>2.1990449861774069E-3</v>
      </c>
      <c r="I1573" s="2" cm="1">
        <f t="array" ref="I1573">[1]!table_weight[Dribbling]*(('F+ , F-'!I$2-[1]!tbl_gk[[#This Row],[Dribbling]])/('F+ , F-'!I$2-'F+ , F-'!I$3))</f>
        <v>1.8579686209743949E-2</v>
      </c>
      <c r="J1573" s="2" cm="1">
        <f t="array" ref="J1573">[1]!table_weight[Curve]*(('F+ , F-'!J$2-[1]!tbl_gk[[#This Row],[Curve]])/('F+ , F-'!J$2-'F+ , F-'!J$3))</f>
        <v>9.295879390190295E-3</v>
      </c>
      <c r="K1573" s="2" cm="1">
        <f t="array" ref="K1573">[1]!table_weight[FKAccuracy]*(('F+ , F-'!K$2-[1]!tbl_gk[[#This Row],[FKAccuracy]])/('F+ , F-'!K$2-'F+ , F-'!K$3))</f>
        <v>9.1268634012777444E-3</v>
      </c>
      <c r="L1573" s="2" cm="1">
        <f t="array" ref="L1573">[1]!table_weight[LongPassing]*(('F+ , F-'!L$2-[1]!tbl_gk[[#This Row],[LongPassing]])/('F+ , F-'!L$2-'F+ , F-'!L$3))</f>
        <v>2.3281236303259328E-2</v>
      </c>
      <c r="M1573" s="2" cm="1">
        <f t="array" ref="M1573">[1]!table_weight[BallControl]*(('F+ , F-'!M$2-[1]!tbl_gk[[#This Row],[BallControl]])/('F+ , F-'!M$2-'F+ , F-'!M$3))</f>
        <v>1.2603763744621627E-2</v>
      </c>
      <c r="N1573" s="2" cm="1">
        <f t="array" ref="N1573">[1]!table_weight[Acceleration]*(('F+ , F-'!N$2-[1]!tbl_gk[[#This Row],[Acceleration]])/('F+ , F-'!N$2-'F+ , F-'!N$3))</f>
        <v>1.10488734587233E-2</v>
      </c>
      <c r="O1573" s="2" cm="1">
        <f t="array" ref="O1573">[1]!table_weight[SprintSpeed]*(('F+ , F-'!O$2-[1]!tbl_gk[[#This Row],[SprintSpeed]])/('F+ , F-'!O$2-'F+ , F-'!O$3))</f>
        <v>1.2649832674170962E-2</v>
      </c>
      <c r="P1573" s="2" cm="1">
        <f t="array" ref="P1573">[1]!table_weight[Agility]*(('F+ , F-'!P$2-[1]!tbl_gk[[#This Row],[Agility]])/('F+ , F-'!P$2-'F+ , F-'!P$3))</f>
        <v>3.8613652851559629E-3</v>
      </c>
      <c r="Q1573" s="2" cm="1">
        <f t="array" ref="Q1573">[1]!table_weight[Reactions]*(('F+ , F-'!Q$2-[1]!tbl_gk[[#This Row],[Reactions]])/('F+ , F-'!Q$2-'F+ , F-'!Q$3))</f>
        <v>2.217260600310409E-3</v>
      </c>
      <c r="R1573" s="2" cm="1">
        <f t="array" ref="R1573">[1]!table_weight[Balance]*(('F+ , F-'!R$2-[1]!tbl_gk[[#This Row],[Balance]])/('F+ , F-'!R$2-'F+ , F-'!R$3))</f>
        <v>2.0488877023276536E-3</v>
      </c>
      <c r="S1573" s="2" cm="1">
        <f t="array" ref="S1573">[1]!table_weight[ShotPower]*(('F+ , F-'!S$2-[1]!tbl_gk[[#This Row],[ShotPower]])/('F+ , F-'!S$2-'F+ , F-'!S$3))</f>
        <v>5.4538573983244545E-3</v>
      </c>
      <c r="T1573" s="2" cm="1">
        <f t="array" ref="T1573">[1]!table_weight[Jumping]*(('F+ , F-'!T$2-[1]!tbl_gk[[#This Row],[Jumping]])/('F+ , F-'!T$2-'F+ , F-'!T$3))</f>
        <v>3.0054859318723757E-3</v>
      </c>
      <c r="U1573" s="2" cm="1">
        <f t="array" ref="U1573">[1]!table_weight[Stamina]*(('F+ , F-'!U$2-[1]!tbl_gk[[#This Row],[Stamina]])/('F+ , F-'!U$2-'F+ , F-'!U$3))</f>
        <v>1.6315495058735752E-2</v>
      </c>
      <c r="V1573" s="2" cm="1">
        <f t="array" ref="V1573">[1]!table_weight[Strength]*(('F+ , F-'!V$2-[1]!tbl_gk[[#This Row],[Strength]])/('F+ , F-'!V$2-'F+ , F-'!V$3))</f>
        <v>1.5972010952236049E-2</v>
      </c>
      <c r="W1573" s="2" cm="1">
        <f t="array" ref="W1573">[1]!table_weight[LongShots]*(('F+ , F-'!W$2-[1]!tbl_gk[[#This Row],[LongShots]])/('F+ , F-'!W$2-'F+ , F-'!W$3))</f>
        <v>9.6091773208573719E-3</v>
      </c>
      <c r="X1573" s="2" cm="1">
        <f t="array" ref="X1573">[1]!table_weight[Aggression]*(('F+ , F-'!X$2-[1]!tbl_gk[[#This Row],[Aggression]])/('F+ , F-'!X$2-'F+ , F-'!X$3))</f>
        <v>1.2169151201703659E-2</v>
      </c>
      <c r="Y1573" s="2" cm="1">
        <f t="array" ref="Y1573">[1]!table_weight[Interceptions]*(('F+ , F-'!Y$2-[1]!tbl_gk[[#This Row],[Interceptions]])/('F+ , F-'!Y$2-'F+ , F-'!Y$3))</f>
        <v>2.2854259573931314E-2</v>
      </c>
      <c r="Z1573" s="2" cm="1">
        <f t="array" ref="Z1573">[1]!table_weight[Positioning]*(('F+ , F-'!Z$2-[1]!tbl_gk[[#This Row],[Positioning]])/('F+ , F-'!Z$2-'F+ , F-'!Z$3))</f>
        <v>1.7746678835817667E-3</v>
      </c>
      <c r="AA1573" s="2" cm="1">
        <f t="array" ref="AA1573">[1]!table_weight[Vision]*(('F+ , F-'!AA$2-[1]!tbl_gk[[#This Row],[Vision]])/('F+ , F-'!AA$2-'F+ , F-'!AA$3))</f>
        <v>3.1234154751039387E-2</v>
      </c>
      <c r="AB1573" s="2" cm="1">
        <f t="array" ref="AB1573">[1]!table_weight[Penalties]*(('F+ , F-'!AB$2-[1]!tbl_gk[[#This Row],[Penalties]])/('F+ , F-'!AB$2-'F+ , F-'!AB$3))</f>
        <v>2.3096780543674466E-3</v>
      </c>
      <c r="AC1573" s="2" cm="1">
        <f t="array" ref="AC1573">[1]!table_weight[Composure]*(('F+ , F-'!AC$2-[1]!tbl_gk[[#This Row],[Composure]])/('F+ , F-'!AC$2-'F+ , F-'!AC$3))</f>
        <v>2.2416857476822497E-3</v>
      </c>
      <c r="AD1573" s="2" cm="1">
        <f t="array" ref="AD1573">[1]!table_weight[Marking]*(('F+ , F-'!AD$2-[1]!tbl_gk[[#This Row],[Marking]])/('F+ , F-'!AD$2-'F+ , F-'!AD$3))</f>
        <v>3.7859581516411465E-2</v>
      </c>
      <c r="AE1573" s="2" cm="1">
        <f t="array" ref="AE1573">[1]!table_weight[StandingTackle]*(('F+ , F-'!AE$2-[1]!tbl_gk[[#This Row],[StandingTackle]])/('F+ , F-'!AE$2-'F+ , F-'!AE$3))</f>
        <v>2.465854322450484E-2</v>
      </c>
      <c r="AF1573" s="2" cm="1">
        <f t="array" ref="AF1573">[1]!table_weight[SlidingTackle]*(('F+ , F-'!AF$2-[1]!tbl_gk[[#This Row],[SlidingTackle]])/('F+ , F-'!AF$2-'F+ , F-'!AF$3))</f>
        <v>8.2195144081682794E-3</v>
      </c>
      <c r="AG1573" s="2" cm="1">
        <f t="array" ref="AG1573">[1]!table_weight[GKDiving]*(('F+ , F-'!AG$2-[1]!tbl_gk[[#This Row],[GKDiving]])/('F+ , F-'!AG$2-'F+ , F-'!AG$3))</f>
        <v>5.1243535138424057E-2</v>
      </c>
      <c r="AH1573" s="2" cm="1">
        <f t="array" ref="AH1573">[1]!table_weight[GKHandling]*(('F+ , F-'!AH$2-[1]!tbl_gk[[#This Row],[GKHandling]])/('F+ , F-'!AH$2-'F+ , F-'!AH$3))</f>
        <v>7.3077737066969961E-2</v>
      </c>
      <c r="AI1573" s="2" cm="1">
        <f t="array" ref="AI1573">[1]!table_weight[GKKicking]*(('F+ , F-'!AI$2-[1]!tbl_gk[[#This Row],[GKKicking]])/('F+ , F-'!AI$2-'F+ , F-'!AI$3))</f>
        <v>2.5044113173106158E-2</v>
      </c>
      <c r="AJ1573" s="2" cm="1">
        <f t="array" ref="AJ1573">[1]!table_weight[GKPositioning]*(('F+ , F-'!AJ$2-[1]!tbl_gk[[#This Row],[GKPositioning]])/('F+ , F-'!AJ$2-'F+ , F-'!AJ$3))</f>
        <v>1.7659310570779983E-2</v>
      </c>
      <c r="AK1573" s="2" cm="1">
        <f t="array" ref="AK1573">[1]!table_weight[GKReflexes]*(('F+ , F-'!AK$2-[1]!tbl_gk[[#This Row],[GKReflexes]])/('F+ , F-'!AK$2-'F+ , F-'!AK$3))</f>
        <v>5.2837778453841702E-2</v>
      </c>
    </row>
    <row r="1574" spans="1:37" x14ac:dyDescent="0.55000000000000004">
      <c r="A1574" s="7">
        <f>[1]!tbl_gk[[#This Row],[ID]]</f>
        <v>259918</v>
      </c>
      <c r="B1574" s="1" cm="1">
        <f t="array" ref="B1574">[1]!table_weight[ValueEUR]*(('F+ , F-'!B$2-[1]!tbl_gk[[#This Row],[ValueEUR]])/('F+ , F-'!B$2-'F+ , F-'!B$3))</f>
        <v>3.0588675060954019E-4</v>
      </c>
      <c r="C1574" s="1" cm="1">
        <f t="array" ref="C1574">[1]!table_weight[WageEUR]*(('F+ , F-'!C$2-[1]!tbl_gk[[#This Row],[WageEUR]])/('F+ , F-'!C$2-'F+ , F-'!C$3))</f>
        <v>2.3472561185650898E-4</v>
      </c>
      <c r="D1574" s="1" cm="1">
        <f t="array" ref="D1574">[1]!table_weight[Crossing]*(('F+ , F-'!D$2-[1]!tbl_gk[[#This Row],[Crossing]])/('F+ , F-'!D$2-'F+ , F-'!D$3))</f>
        <v>2.6900228972187034E-2</v>
      </c>
      <c r="E1574" s="1" cm="1">
        <f t="array" ref="E1574">[1]!table_weight[Finishing]*(('F+ , F-'!E$2-[1]!tbl_gk[[#This Row],[Finishing]])/('F+ , F-'!E$2-'F+ , F-'!E$3))</f>
        <v>1.9965013690294877E-2</v>
      </c>
      <c r="F1574" s="1" cm="1">
        <f t="array" ref="F1574">[1]!table_weight[HeadingAccuracy]*(('F+ , F-'!F$2-[1]!tbl_gk[[#This Row],[HeadingAccuracy]])/('F+ , F-'!F$2-'F+ , F-'!F$3))</f>
        <v>1.08567917583827E-2</v>
      </c>
      <c r="G1574" s="1" cm="1">
        <f t="array" ref="G1574">[1]!table_weight[ShortPassing]*(('F+ , F-'!G$2-[1]!tbl_gk[[#This Row],[ShortPassing]])/('F+ , F-'!G$2-'F+ , F-'!G$3))</f>
        <v>4.781557995763748E-2</v>
      </c>
      <c r="H1574" s="1" cm="1">
        <f t="array" ref="H1574">[1]!table_weight[Volleys]*(('F+ , F-'!H$2-[1]!tbl_gk[[#This Row],[Volleys]])/('F+ , F-'!H$2-'F+ , F-'!H$3))</f>
        <v>2.4305234057750281E-3</v>
      </c>
      <c r="I1574" s="1" cm="1">
        <f t="array" ref="I1574">[1]!table_weight[Dribbling]*(('F+ , F-'!I$2-[1]!tbl_gk[[#This Row],[Dribbling]])/('F+ , F-'!I$2-'F+ , F-'!I$3))</f>
        <v>1.9557564431309422E-2</v>
      </c>
      <c r="J1574" s="1" cm="1">
        <f t="array" ref="J1574">[1]!table_weight[Curve]*(('F+ , F-'!J$2-[1]!tbl_gk[[#This Row],[Curve]])/('F+ , F-'!J$2-'F+ , F-'!J$3))</f>
        <v>9.1268634012777444E-3</v>
      </c>
      <c r="K1574" s="1" cm="1">
        <f t="array" ref="K1574">[1]!table_weight[FKAccuracy]*(('F+ , F-'!K$2-[1]!tbl_gk[[#This Row],[FKAccuracy]])/('F+ , F-'!K$2-'F+ , F-'!K$3))</f>
        <v>9.5832065713416324E-3</v>
      </c>
      <c r="L1574" s="1" cm="1">
        <f t="array" ref="L1574">[1]!table_weight[LongPassing]*(('F+ , F-'!L$2-[1]!tbl_gk[[#This Row],[LongPassing]])/('F+ , F-'!L$2-'F+ , F-'!L$3))</f>
        <v>2.1656964003031933E-2</v>
      </c>
      <c r="M1574" s="1" cm="1">
        <f t="array" ref="M1574">[1]!table_weight[BallControl]*(('F+ , F-'!M$2-[1]!tbl_gk[[#This Row],[BallControl]])/('F+ , F-'!M$2-'F+ , F-'!M$3))</f>
        <v>1.5211439002129552E-2</v>
      </c>
      <c r="N1574" s="1" cm="1">
        <f t="array" ref="N1574">[1]!table_weight[Acceleration]*(('F+ , F-'!N$2-[1]!tbl_gk[[#This Row],[Acceleration]])/('F+ , F-'!N$2-'F+ , F-'!N$3))</f>
        <v>1.0372411818393301E-2</v>
      </c>
      <c r="O1574" s="1" cm="1">
        <f t="array" ref="O1574">[1]!table_weight[SprintSpeed]*(('F+ , F-'!O$2-[1]!tbl_gk[[#This Row],[SprintSpeed]])/('F+ , F-'!O$2-'F+ , F-'!O$3))</f>
        <v>1.377426224520838E-2</v>
      </c>
      <c r="P1574" s="1" cm="1">
        <f t="array" ref="P1574">[1]!table_weight[Agility]*(('F+ , F-'!P$2-[1]!tbl_gk[[#This Row],[Agility]])/('F+ , F-'!P$2-'F+ , F-'!P$3))</f>
        <v>3.8613652851559629E-3</v>
      </c>
      <c r="Q1574" s="1" cm="1">
        <f t="array" ref="Q1574">[1]!table_weight[Reactions]*(('F+ , F-'!Q$2-[1]!tbl_gk[[#This Row],[Reactions]])/('F+ , F-'!Q$2-'F+ , F-'!Q$3))</f>
        <v>1.5469260002165645E-3</v>
      </c>
      <c r="R1574" s="1" cm="1">
        <f t="array" ref="R1574">[1]!table_weight[Balance]*(('F+ , F-'!R$2-[1]!tbl_gk[[#This Row],[Balance]])/('F+ , F-'!R$2-'F+ , F-'!R$3))</f>
        <v>2.5455877513767822E-3</v>
      </c>
      <c r="S1574" s="1" cm="1">
        <f t="array" ref="S1574">[1]!table_weight[ShotPower]*(('F+ , F-'!S$2-[1]!tbl_gk[[#This Row],[ShotPower]])/('F+ , F-'!S$2-'F+ , F-'!S$3))</f>
        <v>5.9732723886410689E-3</v>
      </c>
      <c r="T1574" s="1" cm="1">
        <f t="array" ref="T1574">[1]!table_weight[Jumping]*(('F+ , F-'!T$2-[1]!tbl_gk[[#This Row],[Jumping]])/('F+ , F-'!T$2-'F+ , F-'!T$3))</f>
        <v>2.5761307987477505E-3</v>
      </c>
      <c r="U1574" s="1" cm="1">
        <f t="array" ref="U1574">[1]!table_weight[Stamina]*(('F+ , F-'!U$2-[1]!tbl_gk[[#This Row],[Stamina]])/('F+ , F-'!U$2-'F+ , F-'!U$3))</f>
        <v>1.0304523194991E-2</v>
      </c>
      <c r="V1574" s="1" cm="1">
        <f t="array" ref="V1574">[1]!table_weight[Strength]*(('F+ , F-'!V$2-[1]!tbl_gk[[#This Row],[Strength]])/('F+ , F-'!V$2-'F+ , F-'!V$3))</f>
        <v>1.8634012777608722E-2</v>
      </c>
      <c r="W1574" s="1" cm="1">
        <f t="array" ref="W1574">[1]!table_weight[LongShots]*(('F+ , F-'!W$2-[1]!tbl_gk[[#This Row],[LongShots]])/('F+ , F-'!W$2-'F+ , F-'!W$3))</f>
        <v>9.6091773208573719E-3</v>
      </c>
      <c r="X1574" s="1" cm="1">
        <f t="array" ref="X1574">[1]!table_weight[Aggression]*(('F+ , F-'!X$2-[1]!tbl_gk[[#This Row],[Aggression]])/('F+ , F-'!X$2-'F+ , F-'!X$3))</f>
        <v>9.1268634012777444E-3</v>
      </c>
      <c r="Y1574" s="1" cm="1">
        <f t="array" ref="Y1574">[1]!table_weight[Interceptions]*(('F+ , F-'!Y$2-[1]!tbl_gk[[#This Row],[Interceptions]])/('F+ , F-'!Y$2-'F+ , F-'!Y$3))</f>
        <v>2.2161706253509151E-2</v>
      </c>
      <c r="Z1574" s="1" cm="1">
        <f t="array" ref="Z1574">[1]!table_weight[Positioning]*(('F+ , F-'!Z$2-[1]!tbl_gk[[#This Row],[Positioning]])/('F+ , F-'!Z$2-'F+ , F-'!Z$3))</f>
        <v>2.2183348544772088E-3</v>
      </c>
      <c r="AA1574" s="1" cm="1">
        <f t="array" ref="AA1574">[1]!table_weight[Vision]*(('F+ , F-'!AA$2-[1]!tbl_gk[[#This Row],[Vision]])/('F+ , F-'!AA$2-'F+ , F-'!AA$3))</f>
        <v>2.2715748909846831E-2</v>
      </c>
      <c r="AB1574" s="1" cm="1">
        <f t="array" ref="AB1574">[1]!table_weight[Penalties]*(('F+ , F-'!AB$2-[1]!tbl_gk[[#This Row],[Penalties]])/('F+ , F-'!AB$2-'F+ , F-'!AB$3))</f>
        <v>2.3488251400346914E-3</v>
      </c>
      <c r="AC1574" s="1" cm="1">
        <f t="array" ref="AC1574">[1]!table_weight[Composure]*(('F+ , F-'!AC$2-[1]!tbl_gk[[#This Row],[Composure]])/('F+ , F-'!AC$2-'F+ , F-'!AC$3))</f>
        <v>2.2416857476822497E-3</v>
      </c>
      <c r="AD1574" s="1" cm="1">
        <f t="array" ref="AD1574">[1]!table_weight[Marking]*(('F+ , F-'!AD$2-[1]!tbl_gk[[#This Row],[Marking]])/('F+ , F-'!AD$2-'F+ , F-'!AD$3))</f>
        <v>3.3127133826860035E-2</v>
      </c>
      <c r="AE1574" s="1" cm="1">
        <f t="array" ref="AE1574">[1]!table_weight[StandingTackle]*(('F+ , F-'!AE$2-[1]!tbl_gk[[#This Row],[StandingTackle]])/('F+ , F-'!AE$2-'F+ , F-'!AE$3))</f>
        <v>2.6900228972187096E-2</v>
      </c>
      <c r="AF1574" s="1" cm="1">
        <f t="array" ref="AF1574">[1]!table_weight[SlidingTackle]*(('F+ , F-'!AF$2-[1]!tbl_gk[[#This Row],[SlidingTackle]])/('F+ , F-'!AF$2-'F+ , F-'!AF$3))</f>
        <v>9.7139715732897855E-3</v>
      </c>
      <c r="AG1574" s="1" cm="1">
        <f t="array" ref="AG1574">[1]!table_weight[GKDiving]*(('F+ , F-'!AG$2-[1]!tbl_gk[[#This Row],[GKDiving]])/('F+ , F-'!AG$2-'F+ , F-'!AG$3))</f>
        <v>3.7578592434844307E-2</v>
      </c>
      <c r="AH1574" s="1" cm="1">
        <f t="array" ref="AH1574">[1]!table_weight[GKHandling]*(('F+ , F-'!AH$2-[1]!tbl_gk[[#This Row],[GKHandling]])/('F+ , F-'!AH$2-'F+ , F-'!AH$3))</f>
        <v>4.8124363434346076E-2</v>
      </c>
      <c r="AI1574" s="1" cm="1">
        <f t="array" ref="AI1574">[1]!table_weight[GKKicking]*(('F+ , F-'!AI$2-[1]!tbl_gk[[#This Row],[GKKicking]])/('F+ , F-'!AI$2-'F+ , F-'!AI$3))</f>
        <v>2.7727411013081817E-2</v>
      </c>
      <c r="AJ1574" s="1" cm="1">
        <f t="array" ref="AJ1574">[1]!table_weight[GKPositioning]*(('F+ , F-'!AJ$2-[1]!tbl_gk[[#This Row],[GKPositioning]])/('F+ , F-'!AJ$2-'F+ , F-'!AJ$3))</f>
        <v>1.6397931244295699E-2</v>
      </c>
      <c r="AK1574" s="1" cm="1">
        <f t="array" ref="AK1574">[1]!table_weight[GKReflexes]*(('F+ , F-'!AK$2-[1]!tbl_gk[[#This Row],[GKReflexes]])/('F+ , F-'!AK$2-'F+ , F-'!AK$3))</f>
        <v>3.2795862488591399E-2</v>
      </c>
    </row>
    <row r="1575" spans="1:37" x14ac:dyDescent="0.55000000000000004">
      <c r="A1575" s="8">
        <f>[1]!tbl_gk[[#This Row],[ID]]</f>
        <v>259930</v>
      </c>
      <c r="B1575" s="2" cm="1">
        <f t="array" ref="B1575">[1]!table_weight[ValueEUR]*(('F+ , F-'!B$2-[1]!tbl_gk[[#This Row],[ValueEUR]])/('F+ , F-'!B$2-'F+ , F-'!B$3))</f>
        <v>1.3612114734491143E-4</v>
      </c>
      <c r="C1575" s="2" cm="1">
        <f t="array" ref="C1575">[1]!table_weight[WageEUR]*(('F+ , F-'!C$2-[1]!tbl_gk[[#This Row],[WageEUR]])/('F+ , F-'!C$2-'F+ , F-'!C$3))</f>
        <v>0</v>
      </c>
      <c r="D1575" s="2" cm="1">
        <f t="array" ref="D1575">[1]!table_weight[Crossing]*(('F+ , F-'!D$2-[1]!tbl_gk[[#This Row],[Crossing]])/('F+ , F-'!D$2-'F+ , F-'!D$3))</f>
        <v>2.353770035066366E-2</v>
      </c>
      <c r="E1575" s="2" cm="1">
        <f t="array" ref="E1575">[1]!table_weight[Finishing]*(('F+ , F-'!E$2-[1]!tbl_gk[[#This Row],[Finishing]])/('F+ , F-'!E$2-'F+ , F-'!E$3))</f>
        <v>1.6970261636750646E-2</v>
      </c>
      <c r="F1575" s="2" cm="1">
        <f t="array" ref="F1575">[1]!table_weight[HeadingAccuracy]*(('F+ , F-'!F$2-[1]!tbl_gk[[#This Row],[HeadingAccuracy]])/('F+ , F-'!F$2-'F+ , F-'!F$3))</f>
        <v>2.5054134827037001E-3</v>
      </c>
      <c r="G1575" s="2" cm="1">
        <f t="array" ref="G1575">[1]!table_weight[ShortPassing]*(('F+ , F-'!G$2-[1]!tbl_gk[[#This Row],[ShortPassing]])/('F+ , F-'!G$2-'F+ , F-'!G$3))</f>
        <v>6.6098007588498875E-2</v>
      </c>
      <c r="H1575" s="2" cm="1">
        <f t="array" ref="H1575">[1]!table_weight[Volleys]*(('F+ , F-'!H$2-[1]!tbl_gk[[#This Row],[Volleys]])/('F+ , F-'!H$2-'F+ , F-'!H$3))</f>
        <v>2.1990449861774069E-3</v>
      </c>
      <c r="I1575" s="2" cm="1">
        <f t="array" ref="I1575">[1]!table_weight[Dribbling]*(('F+ , F-'!I$2-[1]!tbl_gk[[#This Row],[Dribbling]])/('F+ , F-'!I$2-'F+ , F-'!I$3))</f>
        <v>2.1513320874440363E-2</v>
      </c>
      <c r="J1575" s="2" cm="1">
        <f t="array" ref="J1575">[1]!table_weight[Curve]*(('F+ , F-'!J$2-[1]!tbl_gk[[#This Row],[Curve]])/('F+ , F-'!J$2-'F+ , F-'!J$3))</f>
        <v>9.4648953791028455E-3</v>
      </c>
      <c r="K1575" s="2" cm="1">
        <f t="array" ref="K1575">[1]!table_weight[FKAccuracy]*(('F+ , F-'!K$2-[1]!tbl_gk[[#This Row],[FKAccuracy]])/('F+ , F-'!K$2-'F+ , F-'!K$3))</f>
        <v>7.4536051110434907E-3</v>
      </c>
      <c r="L1575" s="2" cm="1">
        <f t="array" ref="L1575">[1]!table_weight[LongPassing]*(('F+ , F-'!L$2-[1]!tbl_gk[[#This Row],[LongPassing]])/('F+ , F-'!L$2-'F+ , F-'!L$3))</f>
        <v>1.8949843502652941E-2</v>
      </c>
      <c r="M1575" s="2" cm="1">
        <f t="array" ref="M1575">[1]!table_weight[BallControl]*(('F+ , F-'!M$2-[1]!tbl_gk[[#This Row],[BallControl]])/('F+ , F-'!M$2-'F+ , F-'!M$3))</f>
        <v>1.1734538658785654E-2</v>
      </c>
      <c r="N1575" s="2" cm="1">
        <f t="array" ref="N1575">[1]!table_weight[Acceleration]*(('F+ , F-'!N$2-[1]!tbl_gk[[#This Row],[Acceleration]])/('F+ , F-'!N$2-'F+ , F-'!N$3))</f>
        <v>7.2155908301866443E-3</v>
      </c>
      <c r="O1575" s="2" cm="1">
        <f t="array" ref="O1575">[1]!table_weight[SprintSpeed]*(('F+ , F-'!O$2-[1]!tbl_gk[[#This Row],[SprintSpeed]])/('F+ , F-'!O$2-'F+ , F-'!O$3))</f>
        <v>1.124429571037419E-2</v>
      </c>
      <c r="P1575" s="2" cm="1">
        <f t="array" ref="P1575">[1]!table_weight[Agility]*(('F+ , F-'!P$2-[1]!tbl_gk[[#This Row],[Agility]])/('F+ , F-'!P$2-'F+ , F-'!P$3))</f>
        <v>5.4995202546160686E-3</v>
      </c>
      <c r="Q1575" s="2" cm="1">
        <f t="array" ref="Q1575">[1]!table_weight[Reactions]*(('F+ , F-'!Q$2-[1]!tbl_gk[[#This Row],[Reactions]])/('F+ , F-'!Q$2-'F+ , F-'!Q$3))</f>
        <v>1.4437976002021271E-3</v>
      </c>
      <c r="R1575" s="2" cm="1">
        <f t="array" ref="R1575">[1]!table_weight[Balance]*(('F+ , F-'!R$2-[1]!tbl_gk[[#This Row],[Balance]])/('F+ , F-'!R$2-'F+ , F-'!R$3))</f>
        <v>1.4280126410162438E-3</v>
      </c>
      <c r="S1575" s="2" cm="1">
        <f t="array" ref="S1575">[1]!table_weight[ShotPower]*(('F+ , F-'!S$2-[1]!tbl_gk[[#This Row],[ShotPower]])/('F+ , F-'!S$2-'F+ , F-'!S$3))</f>
        <v>5.7135648934827617E-3</v>
      </c>
      <c r="T1575" s="2" cm="1">
        <f t="array" ref="T1575">[1]!table_weight[Jumping]*(('F+ , F-'!T$2-[1]!tbl_gk[[#This Row],[Jumping]])/('F+ , F-'!T$2-'F+ , F-'!T$3))</f>
        <v>1.2021943727489502E-3</v>
      </c>
      <c r="U1575" s="2" cm="1">
        <f t="array" ref="U1575">[1]!table_weight[Stamina]*(('F+ , F-'!U$2-[1]!tbl_gk[[#This Row],[Stamina]])/('F+ , F-'!U$2-'F+ , F-'!U$3))</f>
        <v>1.88916258574835E-2</v>
      </c>
      <c r="V1575" s="2" cm="1">
        <f t="array" ref="V1575">[1]!table_weight[Strength]*(('F+ , F-'!V$2-[1]!tbl_gk[[#This Row],[Strength]])/('F+ , F-'!V$2-'F+ , F-'!V$3))</f>
        <v>3.1944021904472097E-2</v>
      </c>
      <c r="W1575" s="2" cm="1">
        <f t="array" ref="W1575">[1]!table_weight[LongShots]*(('F+ , F-'!W$2-[1]!tbl_gk[[#This Row],[LongShots]])/('F+ , F-'!W$2-'F+ , F-'!W$3))</f>
        <v>8.8300548353824494E-3</v>
      </c>
      <c r="X1575" s="2" cm="1">
        <f t="array" ref="X1575">[1]!table_weight[Aggression]*(('F+ , F-'!X$2-[1]!tbl_gk[[#This Row],[Aggression]])/('F+ , F-'!X$2-'F+ , F-'!X$3))</f>
        <v>1.5211439002129575E-2</v>
      </c>
      <c r="Y1575" s="2" cm="1">
        <f t="array" ref="Y1575">[1]!table_weight[Interceptions]*(('F+ , F-'!Y$2-[1]!tbl_gk[[#This Row],[Interceptions]])/('F+ , F-'!Y$2-'F+ , F-'!Y$3))</f>
        <v>2.2161706253509151E-2</v>
      </c>
      <c r="Z1575" s="2" cm="1">
        <f t="array" ref="Z1575">[1]!table_weight[Positioning]*(('F+ , F-'!Z$2-[1]!tbl_gk[[#This Row],[Positioning]])/('F+ , F-'!Z$2-'F+ , F-'!Z$3))</f>
        <v>1.7746678835817667E-3</v>
      </c>
      <c r="AA1575" s="2" cm="1">
        <f t="array" ref="AA1575">[1]!table_weight[Vision]*(('F+ , F-'!AA$2-[1]!tbl_gk[[#This Row],[Vision]])/('F+ , F-'!AA$2-'F+ , F-'!AA$3))</f>
        <v>3.0524287597606677E-2</v>
      </c>
      <c r="AB1575" s="2" cm="1">
        <f t="array" ref="AB1575">[1]!table_weight[Penalties]*(('F+ , F-'!AB$2-[1]!tbl_gk[[#This Row],[Penalties]])/('F+ , F-'!AB$2-'F+ , F-'!AB$3))</f>
        <v>9.3953005601387664E-4</v>
      </c>
      <c r="AC1575" s="2" cm="1">
        <f t="array" ref="AC1575">[1]!table_weight[Composure]*(('F+ , F-'!AC$2-[1]!tbl_gk[[#This Row],[Composure]])/('F+ , F-'!AC$2-'F+ , F-'!AC$3))</f>
        <v>1.8680714564018749E-3</v>
      </c>
      <c r="AD1575" s="2" cm="1">
        <f t="array" ref="AD1575">[1]!table_weight[Marking]*(('F+ , F-'!AD$2-[1]!tbl_gk[[#This Row],[Marking]])/('F+ , F-'!AD$2-'F+ , F-'!AD$3))</f>
        <v>3.7859581516411465E-2</v>
      </c>
      <c r="AE1575" s="2" cm="1">
        <f t="array" ref="AE1575">[1]!table_weight[StandingTackle]*(('F+ , F-'!AE$2-[1]!tbl_gk[[#This Row],[StandingTackle]])/('F+ , F-'!AE$2-'F+ , F-'!AE$3))</f>
        <v>2.017517172914032E-2</v>
      </c>
      <c r="AF1575" s="2" cm="1">
        <f t="array" ref="AF1575">[1]!table_weight[SlidingTackle]*(('F+ , F-'!AF$2-[1]!tbl_gk[[#This Row],[SlidingTackle]])/('F+ , F-'!AF$2-'F+ , F-'!AF$3))</f>
        <v>7.4722858256075263E-3</v>
      </c>
      <c r="AG1575" s="2" cm="1">
        <f t="array" ref="AG1575">[1]!table_weight[GKDiving]*(('F+ , F-'!AG$2-[1]!tbl_gk[[#This Row],[GKDiving]])/('F+ , F-'!AG$2-'F+ , F-'!AG$3))</f>
        <v>4.4411063786634182E-2</v>
      </c>
      <c r="AH1575" s="2" cm="1">
        <f t="array" ref="AH1575">[1]!table_weight[GKHandling]*(('F+ , F-'!AH$2-[1]!tbl_gk[[#This Row],[GKHandling]])/('F+ , F-'!AH$2-'F+ , F-'!AH$3))</f>
        <v>4.2777211941640955E-2</v>
      </c>
      <c r="AI1575" s="2" cm="1">
        <f t="array" ref="AI1575">[1]!table_weight[GKKicking]*(('F+ , F-'!AI$2-[1]!tbl_gk[[#This Row],[GKKicking]])/('F+ , F-'!AI$2-'F+ , F-'!AI$3))</f>
        <v>2.5938545786431375E-2</v>
      </c>
      <c r="AJ1575" s="2" cm="1">
        <f t="array" ref="AJ1575">[1]!table_weight[GKPositioning]*(('F+ , F-'!AJ$2-[1]!tbl_gk[[#This Row],[GKPositioning]])/('F+ , F-'!AJ$2-'F+ , F-'!AJ$3))</f>
        <v>1.5136551917811415E-2</v>
      </c>
      <c r="AK1575" s="2" cm="1">
        <f t="array" ref="AK1575">[1]!table_weight[GKReflexes]*(('F+ , F-'!AK$2-[1]!tbl_gk[[#This Row],[GKReflexes]])/('F+ , F-'!AK$2-'F+ , F-'!AK$3))</f>
        <v>4.3727816651455198E-2</v>
      </c>
    </row>
    <row r="1576" spans="1:37" x14ac:dyDescent="0.55000000000000004">
      <c r="A1576" s="7">
        <f>[1]!tbl_gk[[#This Row],[ID]]</f>
        <v>259933</v>
      </c>
      <c r="B1576" s="1" cm="1">
        <f t="array" ref="B1576">[1]!table_weight[ValueEUR]*(('F+ , F-'!B$2-[1]!tbl_gk[[#This Row],[ValueEUR]])/('F+ , F-'!B$2-'F+ , F-'!B$3))</f>
        <v>1.978540939865946E-4</v>
      </c>
      <c r="C1576" s="1" cm="1">
        <f t="array" ref="C1576">[1]!table_weight[WageEUR]*(('F+ , F-'!C$2-[1]!tbl_gk[[#This Row],[WageEUR]])/('F+ , F-'!C$2-'F+ , F-'!C$3))</f>
        <v>0</v>
      </c>
      <c r="D1576" s="1" cm="1">
        <f t="array" ref="D1576">[1]!table_weight[Crossing]*(('F+ , F-'!D$2-[1]!tbl_gk[[#This Row],[Crossing]])/('F+ , F-'!D$2-'F+ , F-'!D$3))</f>
        <v>3.1383600467551537E-2</v>
      </c>
      <c r="E1576" s="1" cm="1">
        <f t="array" ref="E1576">[1]!table_weight[Finishing]*(('F+ , F-'!E$2-[1]!tbl_gk[[#This Row],[Finishing]])/('F+ , F-'!E$2-'F+ , F-'!E$3))</f>
        <v>2.1961515059324362E-2</v>
      </c>
      <c r="F1576" s="1" cm="1">
        <f t="array" ref="F1576">[1]!table_weight[HeadingAccuracy]*(('F+ , F-'!F$2-[1]!tbl_gk[[#This Row],[HeadingAccuracy]])/('F+ , F-'!F$2-'F+ , F-'!F$3))</f>
        <v>1.08567917583827E-2</v>
      </c>
      <c r="G1576" s="1" cm="1">
        <f t="array" ref="G1576">[1]!table_weight[ShortPassing]*(('F+ , F-'!G$2-[1]!tbl_gk[[#This Row],[ShortPassing]])/('F+ , F-'!G$2-'F+ , F-'!G$3))</f>
        <v>6.7504348175488213E-2</v>
      </c>
      <c r="H1576" s="1" cm="1">
        <f t="array" ref="H1576">[1]!table_weight[Volleys]*(('F+ , F-'!H$2-[1]!tbl_gk[[#This Row],[Volleys]])/('F+ , F-'!H$2-'F+ , F-'!H$3))</f>
        <v>2.3147841959762173E-3</v>
      </c>
      <c r="I1576" s="1" cm="1">
        <f t="array" ref="I1576">[1]!table_weight[Dribbling]*(('F+ , F-'!I$2-[1]!tbl_gk[[#This Row],[Dribbling]])/('F+ , F-'!I$2-'F+ , F-'!I$3))</f>
        <v>2.4446955539136776E-2</v>
      </c>
      <c r="J1576" s="1" cm="1">
        <f t="array" ref="J1576">[1]!table_weight[Curve]*(('F+ , F-'!J$2-[1]!tbl_gk[[#This Row],[Curve]])/('F+ , F-'!J$2-'F+ , F-'!J$3))</f>
        <v>9.1268634012777444E-3</v>
      </c>
      <c r="K1576" s="1" cm="1">
        <f t="array" ref="K1576">[1]!table_weight[FKAccuracy]*(('F+ , F-'!K$2-[1]!tbl_gk[[#This Row],[FKAccuracy]])/('F+ , F-'!K$2-'F+ , F-'!K$3))</f>
        <v>9.5832065713416324E-3</v>
      </c>
      <c r="L1576" s="1" cm="1">
        <f t="array" ref="L1576">[1]!table_weight[LongPassing]*(('F+ , F-'!L$2-[1]!tbl_gk[[#This Row],[LongPassing]])/('F+ , F-'!L$2-'F+ , F-'!L$3))</f>
        <v>2.9236901404093112E-2</v>
      </c>
      <c r="M1576" s="1" cm="1">
        <f t="array" ref="M1576">[1]!table_weight[BallControl]*(('F+ , F-'!M$2-[1]!tbl_gk[[#This Row],[BallControl]])/('F+ , F-'!M$2-'F+ , F-'!M$3))</f>
        <v>1.2169151201703639E-2</v>
      </c>
      <c r="N1576" s="1" cm="1">
        <f t="array" ref="N1576">[1]!table_weight[Acceleration]*(('F+ , F-'!N$2-[1]!tbl_gk[[#This Row],[Acceleration]])/('F+ , F-'!N$2-'F+ , F-'!N$3))</f>
        <v>1.0146924604949968E-2</v>
      </c>
      <c r="O1576" s="1" cm="1">
        <f t="array" ref="O1576">[1]!table_weight[SprintSpeed]*(('F+ , F-'!O$2-[1]!tbl_gk[[#This Row],[SprintSpeed]])/('F+ , F-'!O$2-'F+ , F-'!O$3))</f>
        <v>1.377426224520838E-2</v>
      </c>
      <c r="P1576" s="1" cm="1">
        <f t="array" ref="P1576">[1]!table_weight[Agility]*(('F+ , F-'!P$2-[1]!tbl_gk[[#This Row],[Agility]])/('F+ , F-'!P$2-'F+ , F-'!P$3))</f>
        <v>4.3294095621445646E-3</v>
      </c>
      <c r="Q1576" s="1" cm="1">
        <f t="array" ref="Q1576">[1]!table_weight[Reactions]*(('F+ , F-'!Q$2-[1]!tbl_gk[[#This Row],[Reactions]])/('F+ , F-'!Q$2-'F+ , F-'!Q$3))</f>
        <v>1.5469260002165645E-3</v>
      </c>
      <c r="R1576" s="1" cm="1">
        <f t="array" ref="R1576">[1]!table_weight[Balance]*(('F+ , F-'!R$2-[1]!tbl_gk[[#This Row],[Balance]])/('F+ , F-'!R$2-'F+ , F-'!R$3))</f>
        <v>2.2351502207210773E-3</v>
      </c>
      <c r="S1576" s="1" cm="1">
        <f t="array" ref="S1576">[1]!table_weight[ShotPower]*(('F+ , F-'!S$2-[1]!tbl_gk[[#This Row],[ShotPower]])/('F+ , F-'!S$2-'F+ , F-'!S$3))</f>
        <v>5.9732723886410689E-3</v>
      </c>
      <c r="T1576" s="1" cm="1">
        <f t="array" ref="T1576">[1]!table_weight[Jumping]*(('F+ , F-'!T$2-[1]!tbl_gk[[#This Row],[Jumping]])/('F+ , F-'!T$2-'F+ , F-'!T$3))</f>
        <v>3.0054859318723757E-3</v>
      </c>
      <c r="U1576" s="1" cm="1">
        <f t="array" ref="U1576">[1]!table_weight[Stamina]*(('F+ , F-'!U$2-[1]!tbl_gk[[#This Row],[Stamina]])/('F+ , F-'!U$2-'F+ , F-'!U$3))</f>
        <v>1.0304523194991E-2</v>
      </c>
      <c r="V1576" s="1" cm="1">
        <f t="array" ref="V1576">[1]!table_weight[Strength]*(('F+ , F-'!V$2-[1]!tbl_gk[[#This Row],[Strength]])/('F+ , F-'!V$2-'F+ , F-'!V$3))</f>
        <v>2.2183348544772292E-2</v>
      </c>
      <c r="W1576" s="1" cm="1">
        <f t="array" ref="W1576">[1]!table_weight[LongShots]*(('F+ , F-'!W$2-[1]!tbl_gk[[#This Row],[LongShots]])/('F+ , F-'!W$2-'F+ , F-'!W$3))</f>
        <v>1.0388299806332293E-2</v>
      </c>
      <c r="X1576" s="1" cm="1">
        <f t="array" ref="X1576">[1]!table_weight[Aggression]*(('F+ , F-'!X$2-[1]!tbl_gk[[#This Row],[Aggression]])/('F+ , F-'!X$2-'F+ , F-'!X$3))</f>
        <v>1.3386066321874024E-2</v>
      </c>
      <c r="Y1576" s="1" cm="1">
        <f t="array" ref="Y1576">[1]!table_weight[Interceptions]*(('F+ , F-'!Y$2-[1]!tbl_gk[[#This Row],[Interceptions]])/('F+ , F-'!Y$2-'F+ , F-'!Y$3))</f>
        <v>2.3546812894353474E-2</v>
      </c>
      <c r="Z1576" s="1" cm="1">
        <f t="array" ref="Z1576">[1]!table_weight[Positioning]*(('F+ , F-'!Z$2-[1]!tbl_gk[[#This Row],[Positioning]])/('F+ , F-'!Z$2-'F+ , F-'!Z$3))</f>
        <v>1.7746678835817667E-3</v>
      </c>
      <c r="AA1576" s="1" cm="1">
        <f t="array" ref="AA1576">[1]!table_weight[Vision]*(('F+ , F-'!AA$2-[1]!tbl_gk[[#This Row],[Vision]])/('F+ , F-'!AA$2-'F+ , F-'!AA$3))</f>
        <v>1.0648007301490701E-2</v>
      </c>
      <c r="AB1576" s="1" cm="1">
        <f t="array" ref="AB1576">[1]!table_weight[Penalties]*(('F+ , F-'!AB$2-[1]!tbl_gk[[#This Row],[Penalties]])/('F+ , F-'!AB$2-'F+ , F-'!AB$3))</f>
        <v>2.1922367973657118E-3</v>
      </c>
      <c r="AC1576" s="1" cm="1">
        <f t="array" ref="AC1576">[1]!table_weight[Composure]*(('F+ , F-'!AC$2-[1]!tbl_gk[[#This Row],[Composure]])/('F+ , F-'!AC$2-'F+ , F-'!AC$3))</f>
        <v>2.134938807316428E-3</v>
      </c>
      <c r="AD1576" s="1" cm="1">
        <f t="array" ref="AD1576">[1]!table_weight[Marking]*(('F+ , F-'!AD$2-[1]!tbl_gk[[#This Row],[Marking]])/('F+ , F-'!AD$2-'F+ , F-'!AD$3))</f>
        <v>3.1549651263676225E-2</v>
      </c>
      <c r="AE1576" s="1" cm="1">
        <f t="array" ref="AE1576">[1]!table_weight[StandingTackle]*(('F+ , F-'!AE$2-[1]!tbl_gk[[#This Row],[StandingTackle]])/('F+ , F-'!AE$2-'F+ , F-'!AE$3))</f>
        <v>2.9141914719869356E-2</v>
      </c>
      <c r="AF1576" s="1" cm="1">
        <f t="array" ref="AF1576">[1]!table_weight[SlidingTackle]*(('F+ , F-'!AF$2-[1]!tbl_gk[[#This Row],[SlidingTackle]])/('F+ , F-'!AF$2-'F+ , F-'!AF$3))</f>
        <v>1.0461200155850536E-2</v>
      </c>
      <c r="AG1576" s="1" cm="1">
        <f t="array" ref="AG1576">[1]!table_weight[GKDiving]*(('F+ , F-'!AG$2-[1]!tbl_gk[[#This Row],[GKDiving]])/('F+ , F-'!AG$2-'F+ , F-'!AG$3))</f>
        <v>4.7827299462529123E-2</v>
      </c>
      <c r="AH1576" s="1" cm="1">
        <f t="array" ref="AH1576">[1]!table_weight[GKHandling]*(('F+ , F-'!AH$2-[1]!tbl_gk[[#This Row],[GKHandling]])/('F+ , F-'!AH$2-'F+ , F-'!AH$3))</f>
        <v>4.8124363434346076E-2</v>
      </c>
      <c r="AI1576" s="1" cm="1">
        <f t="array" ref="AI1576">[1]!table_weight[GKKicking]*(('F+ , F-'!AI$2-[1]!tbl_gk[[#This Row],[GKKicking]])/('F+ , F-'!AI$2-'F+ , F-'!AI$3))</f>
        <v>2.6832978399756596E-2</v>
      </c>
      <c r="AJ1576" s="1" cm="1">
        <f t="array" ref="AJ1576">[1]!table_weight[GKPositioning]*(('F+ , F-'!AJ$2-[1]!tbl_gk[[#This Row],[GKPositioning]])/('F+ , F-'!AJ$2-'F+ , F-'!AJ$3))</f>
        <v>1.5767241581053557E-2</v>
      </c>
      <c r="AK1576" s="1" cm="1">
        <f t="array" ref="AK1576">[1]!table_weight[GKReflexes]*(('F+ , F-'!AK$2-[1]!tbl_gk[[#This Row],[GKReflexes]])/('F+ , F-'!AK$2-'F+ , F-'!AK$3))</f>
        <v>4.0083831930500594E-2</v>
      </c>
    </row>
    <row r="1577" spans="1:37" x14ac:dyDescent="0.55000000000000004">
      <c r="A1577" s="8">
        <f>[1]!tbl_gk[[#This Row],[ID]]</f>
        <v>259944</v>
      </c>
      <c r="B1577" s="2" cm="1">
        <f t="array" ref="B1577">[1]!table_weight[ValueEUR]*(('F+ , F-'!B$2-[1]!tbl_gk[[#This Row],[ValueEUR]])/('F+ , F-'!B$2-'F+ , F-'!B$3))</f>
        <v>3.9848617057206497E-4</v>
      </c>
      <c r="C1577" s="2" cm="1">
        <f t="array" ref="C1577">[1]!table_weight[WageEUR]*(('F+ , F-'!C$2-[1]!tbl_gk[[#This Row],[WageEUR]])/('F+ , F-'!C$2-'F+ , F-'!C$3))</f>
        <v>0</v>
      </c>
      <c r="D1577" s="2" cm="1">
        <f t="array" ref="D1577">[1]!table_weight[Crossing]*(('F+ , F-'!D$2-[1]!tbl_gk[[#This Row],[Crossing]])/('F+ , F-'!D$2-'F+ , F-'!D$3))</f>
        <v>3.6987814836757178E-2</v>
      </c>
      <c r="E1577" s="2" cm="1">
        <f t="array" ref="E1577">[1]!table_weight[Finishing]*(('F+ , F-'!E$2-[1]!tbl_gk[[#This Row],[Finishing]])/('F+ , F-'!E$2-'F+ , F-'!E$3))</f>
        <v>1.9965013690294877E-2</v>
      </c>
      <c r="F1577" s="2" cm="1">
        <f t="array" ref="F1577">[1]!table_weight[HeadingAccuracy]*(('F+ , F-'!F$2-[1]!tbl_gk[[#This Row],[HeadingAccuracy]])/('F+ , F-'!F$2-'F+ , F-'!F$3))</f>
        <v>1.08567917583827E-2</v>
      </c>
      <c r="G1577" s="2" cm="1">
        <f t="array" ref="G1577">[1]!table_weight[ShortPassing]*(('F+ , F-'!G$2-[1]!tbl_gk[[#This Row],[ShortPassing]])/('F+ , F-'!G$2-'F+ , F-'!G$3))</f>
        <v>5.2034601718605494E-2</v>
      </c>
      <c r="H1577" s="2" cm="1">
        <f t="array" ref="H1577">[1]!table_weight[Volleys]*(('F+ , F-'!H$2-[1]!tbl_gk[[#This Row],[Volleys]])/('F+ , F-'!H$2-'F+ , F-'!H$3))</f>
        <v>2.0833057763785961E-3</v>
      </c>
      <c r="I1577" s="2" cm="1">
        <f t="array" ref="I1577">[1]!table_weight[Dribbling]*(('F+ , F-'!I$2-[1]!tbl_gk[[#This Row],[Dribbling]])/('F+ , F-'!I$2-'F+ , F-'!I$3))</f>
        <v>2.5424833760702249E-2</v>
      </c>
      <c r="J1577" s="2" cm="1">
        <f t="array" ref="J1577">[1]!table_weight[Curve]*(('F+ , F-'!J$2-[1]!tbl_gk[[#This Row],[Curve]])/('F+ , F-'!J$2-'F+ , F-'!J$3))</f>
        <v>9.6339113680153961E-3</v>
      </c>
      <c r="K1577" s="2" cm="1">
        <f t="array" ref="K1577">[1]!table_weight[FKAccuracy]*(('F+ , F-'!K$2-[1]!tbl_gk[[#This Row],[FKAccuracy]])/('F+ , F-'!K$2-'F+ , F-'!K$3))</f>
        <v>9.4310921813203358E-3</v>
      </c>
      <c r="L1577" s="2" cm="1">
        <f t="array" ref="L1577">[1]!table_weight[LongPassing]*(('F+ , F-'!L$2-[1]!tbl_gk[[#This Row],[LongPassing]])/('F+ , F-'!L$2-'F+ , F-'!L$3))</f>
        <v>2.4905508603486726E-2</v>
      </c>
      <c r="M1577" s="2" cm="1">
        <f t="array" ref="M1577">[1]!table_weight[BallControl]*(('F+ , F-'!M$2-[1]!tbl_gk[[#This Row],[BallControl]])/('F+ , F-'!M$2-'F+ , F-'!M$3))</f>
        <v>1.2169151201703639E-2</v>
      </c>
      <c r="N1577" s="2" cm="1">
        <f t="array" ref="N1577">[1]!table_weight[Acceleration]*(('F+ , F-'!N$2-[1]!tbl_gk[[#This Row],[Acceleration]])/('F+ , F-'!N$2-'F+ , F-'!N$3))</f>
        <v>8.5685141108466402E-3</v>
      </c>
      <c r="O1577" s="2" cm="1">
        <f t="array" ref="O1577">[1]!table_weight[SprintSpeed]*(('F+ , F-'!O$2-[1]!tbl_gk[[#This Row],[SprintSpeed]])/('F+ , F-'!O$2-'F+ , F-'!O$3))</f>
        <v>1.2930940066930317E-2</v>
      </c>
      <c r="P1577" s="2" cm="1">
        <f t="array" ref="P1577">[1]!table_weight[Agility]*(('F+ , F-'!P$2-[1]!tbl_gk[[#This Row],[Agility]])/('F+ , F-'!P$2-'F+ , F-'!P$3))</f>
        <v>4.7974538391331659E-3</v>
      </c>
      <c r="Q1577" s="2" cm="1">
        <f t="array" ref="Q1577">[1]!table_weight[Reactions]*(('F+ , F-'!Q$2-[1]!tbl_gk[[#This Row],[Reactions]])/('F+ , F-'!Q$2-'F+ , F-'!Q$3))</f>
        <v>1.1859766001660328E-3</v>
      </c>
      <c r="R1577" s="2" cm="1">
        <f t="array" ref="R1577">[1]!table_weight[Balance]*(('F+ , F-'!R$2-[1]!tbl_gk[[#This Row],[Balance]])/('F+ , F-'!R$2-'F+ , F-'!R$3))</f>
        <v>2.6076752575079228E-3</v>
      </c>
      <c r="S1577" s="2" cm="1">
        <f t="array" ref="S1577">[1]!table_weight[ShotPower]*(('F+ , F-'!S$2-[1]!tbl_gk[[#This Row],[ShotPower]])/('F+ , F-'!S$2-'F+ , F-'!S$3))</f>
        <v>4.4150274176912247E-3</v>
      </c>
      <c r="T1577" s="2" cm="1">
        <f t="array" ref="T1577">[1]!table_weight[Jumping]*(('F+ , F-'!T$2-[1]!tbl_gk[[#This Row],[Jumping]])/('F+ , F-'!T$2-'F+ , F-'!T$3))</f>
        <v>4.2935513312462505E-3</v>
      </c>
      <c r="U1577" s="2" cm="1">
        <f t="array" ref="U1577">[1]!table_weight[Stamina]*(('F+ , F-'!U$2-[1]!tbl_gk[[#This Row],[Stamina]])/('F+ , F-'!U$2-'F+ , F-'!U$3))</f>
        <v>2.0609046389982E-2</v>
      </c>
      <c r="V1577" s="2" cm="1">
        <f t="array" ref="V1577">[1]!table_weight[Strength]*(('F+ , F-'!V$2-[1]!tbl_gk[[#This Row],[Strength]])/('F+ , F-'!V$2-'F+ , F-'!V$3))</f>
        <v>2.3958016428354077E-2</v>
      </c>
      <c r="W1577" s="2" cm="1">
        <f t="array" ref="W1577">[1]!table_weight[LongShots]*(('F+ , F-'!W$2-[1]!tbl_gk[[#This Row],[LongShots]])/('F+ , F-'!W$2-'F+ , F-'!W$3))</f>
        <v>9.3494698256990638E-3</v>
      </c>
      <c r="X1577" s="2" cm="1">
        <f t="array" ref="X1577">[1]!table_weight[Aggression]*(('F+ , F-'!X$2-[1]!tbl_gk[[#This Row],[Aggression]])/('F+ , F-'!X$2-'F+ , F-'!X$3))</f>
        <v>1.1560693641618476E-2</v>
      </c>
      <c r="Y1577" s="2" cm="1">
        <f t="array" ref="Y1577">[1]!table_weight[Interceptions]*(('F+ , F-'!Y$2-[1]!tbl_gk[[#This Row],[Interceptions]])/('F+ , F-'!Y$2-'F+ , F-'!Y$3))</f>
        <v>2.4239366214775633E-2</v>
      </c>
      <c r="Z1577" s="2" cm="1">
        <f t="array" ref="Z1577">[1]!table_weight[Positioning]*(('F+ , F-'!Z$2-[1]!tbl_gk[[#This Row],[Positioning]])/('F+ , F-'!Z$2-'F+ , F-'!Z$3))</f>
        <v>2.2183348544772088E-3</v>
      </c>
      <c r="AA1577" s="2" cm="1">
        <f t="array" ref="AA1577">[1]!table_weight[Vision]*(('F+ , F-'!AA$2-[1]!tbl_gk[[#This Row],[Vision]])/('F+ , F-'!AA$2-'F+ , F-'!AA$3))</f>
        <v>2.3425616063279545E-2</v>
      </c>
      <c r="AB1577" s="2" cm="1">
        <f t="array" ref="AB1577">[1]!table_weight[Penalties]*(('F+ , F-'!AB$2-[1]!tbl_gk[[#This Row],[Penalties]])/('F+ , F-'!AB$2-'F+ , F-'!AB$3))</f>
        <v>2.1922367973657118E-3</v>
      </c>
      <c r="AC1577" s="2" cm="1">
        <f t="array" ref="AC1577">[1]!table_weight[Composure]*(('F+ , F-'!AC$2-[1]!tbl_gk[[#This Row],[Composure]])/('F+ , F-'!AC$2-'F+ , F-'!AC$3))</f>
        <v>2.2950592178651603E-3</v>
      </c>
      <c r="AD1577" s="2" cm="1">
        <f t="array" ref="AD1577">[1]!table_weight[Marking]*(('F+ , F-'!AD$2-[1]!tbl_gk[[#This Row],[Marking]])/('F+ , F-'!AD$2-'F+ , F-'!AD$3))</f>
        <v>3.6282098953227655E-2</v>
      </c>
      <c r="AE1577" s="2" cm="1">
        <f t="array" ref="AE1577">[1]!table_weight[StandingTackle]*(('F+ , F-'!AE$2-[1]!tbl_gk[[#This Row],[StandingTackle]])/('F+ , F-'!AE$2-'F+ , F-'!AE$3))</f>
        <v>3.362528621523387E-2</v>
      </c>
      <c r="AF1577" s="2" cm="1">
        <f t="array" ref="AF1577">[1]!table_weight[SlidingTackle]*(('F+ , F-'!AF$2-[1]!tbl_gk[[#This Row],[SlidingTackle]])/('F+ , F-'!AF$2-'F+ , F-'!AF$3))</f>
        <v>8.2195144081682794E-3</v>
      </c>
      <c r="AG1577" s="2" cm="1">
        <f t="array" ref="AG1577">[1]!table_weight[GKDiving]*(('F+ , F-'!AG$2-[1]!tbl_gk[[#This Row],[GKDiving]])/('F+ , F-'!AG$2-'F+ , F-'!AG$3))</f>
        <v>3.7578592434844307E-2</v>
      </c>
      <c r="AH1577" s="2" cm="1">
        <f t="array" ref="AH1577">[1]!table_weight[GKHandling]*(('F+ , F-'!AH$2-[1]!tbl_gk[[#This Row],[GKHandling]])/('F+ , F-'!AH$2-'F+ , F-'!AH$3))</f>
        <v>3.5647676618034127E-2</v>
      </c>
      <c r="AI1577" s="2" cm="1">
        <f t="array" ref="AI1577">[1]!table_weight[GKKicking]*(('F+ , F-'!AI$2-[1]!tbl_gk[[#This Row],[GKKicking]])/('F+ , F-'!AI$2-'F+ , F-'!AI$3))</f>
        <v>2.0571950106480059E-2</v>
      </c>
      <c r="AJ1577" s="2" cm="1">
        <f t="array" ref="AJ1577">[1]!table_weight[GKPositioning]*(('F+ , F-'!AJ$2-[1]!tbl_gk[[#This Row],[GKPositioning]])/('F+ , F-'!AJ$2-'F+ , F-'!AJ$3))</f>
        <v>1.4505862254569271E-2</v>
      </c>
      <c r="AK1577" s="2" cm="1">
        <f t="array" ref="AK1577">[1]!table_weight[GKReflexes]*(('F+ , F-'!AK$2-[1]!tbl_gk[[#This Row],[GKReflexes]])/('F+ , F-'!AK$2-'F+ , F-'!AK$3))</f>
        <v>4.1905824290977896E-2</v>
      </c>
    </row>
    <row r="1578" spans="1:37" x14ac:dyDescent="0.55000000000000004">
      <c r="A1578" s="7">
        <f>[1]!tbl_gk[[#This Row],[ID]]</f>
        <v>259973</v>
      </c>
      <c r="B1578" s="1" cm="1">
        <f t="array" ref="B1578">[1]!table_weight[ValueEUR]*(('F+ , F-'!B$2-[1]!tbl_gk[[#This Row],[ValueEUR]])/('F+ , F-'!B$2-'F+ , F-'!B$3))</f>
        <v>1.5927100233554262E-4</v>
      </c>
      <c r="C1578" s="1" cm="1">
        <f t="array" ref="C1578">[1]!table_weight[WageEUR]*(('F+ , F-'!C$2-[1]!tbl_gk[[#This Row],[WageEUR]])/('F+ , F-'!C$2-'F+ , F-'!C$3))</f>
        <v>5.4769309433185431E-4</v>
      </c>
      <c r="D1578" s="1" cm="1">
        <f t="array" ref="D1578">[1]!table_weight[Crossing]*(('F+ , F-'!D$2-[1]!tbl_gk[[#This Row],[Crossing]])/('F+ , F-'!D$2-'F+ , F-'!D$3))</f>
        <v>3.5866971962916043E-2</v>
      </c>
      <c r="E1578" s="1" cm="1">
        <f t="array" ref="E1578">[1]!table_weight[Finishing]*(('F+ , F-'!E$2-[1]!tbl_gk[[#This Row],[Finishing]])/('F+ , F-'!E$2-'F+ , F-'!E$3))</f>
        <v>2.096326437480962E-2</v>
      </c>
      <c r="F1578" s="1" cm="1">
        <f t="array" ref="F1578">[1]!table_weight[HeadingAccuracy]*(('F+ , F-'!F$2-[1]!tbl_gk[[#This Row],[HeadingAccuracy]])/('F+ , F-'!F$2-'F+ , F-'!F$3))</f>
        <v>1.08567917583827E-2</v>
      </c>
      <c r="G1578" s="1" cm="1">
        <f t="array" ref="G1578">[1]!table_weight[ShortPassing]*(('F+ , F-'!G$2-[1]!tbl_gk[[#This Row],[ShortPassing]])/('F+ , F-'!G$2-'F+ , F-'!G$3))</f>
        <v>6.1878985827530868E-2</v>
      </c>
      <c r="H1578" s="1" cm="1">
        <f t="array" ref="H1578">[1]!table_weight[Volleys]*(('F+ , F-'!H$2-[1]!tbl_gk[[#This Row],[Volleys]])/('F+ , F-'!H$2-'F+ , F-'!H$3))</f>
        <v>2.4305234057750281E-3</v>
      </c>
      <c r="I1578" s="1" cm="1">
        <f t="array" ref="I1578">[1]!table_weight[Dribbling]*(('F+ , F-'!I$2-[1]!tbl_gk[[#This Row],[Dribbling]])/('F+ , F-'!I$2-'F+ , F-'!I$3))</f>
        <v>2.5424833760702249E-2</v>
      </c>
      <c r="J1578" s="1" cm="1">
        <f t="array" ref="J1578">[1]!table_weight[Curve]*(('F+ , F-'!J$2-[1]!tbl_gk[[#This Row],[Curve]])/('F+ , F-'!J$2-'F+ , F-'!J$3))</f>
        <v>9.9719433458404991E-3</v>
      </c>
      <c r="K1578" s="1" cm="1">
        <f t="array" ref="K1578">[1]!table_weight[FKAccuracy]*(('F+ , F-'!K$2-[1]!tbl_gk[[#This Row],[FKAccuracy]])/('F+ , F-'!K$2-'F+ , F-'!K$3))</f>
        <v>9.4310921813203358E-3</v>
      </c>
      <c r="L1578" s="1" cm="1">
        <f t="array" ref="L1578">[1]!table_weight[LongPassing]*(('F+ , F-'!L$2-[1]!tbl_gk[[#This Row],[LongPassing]])/('F+ , F-'!L$2-'F+ , F-'!L$3))</f>
        <v>2.3822660403335128E-2</v>
      </c>
      <c r="M1578" s="1" cm="1">
        <f t="array" ref="M1578">[1]!table_weight[BallControl]*(('F+ , F-'!M$2-[1]!tbl_gk[[#This Row],[BallControl]])/('F+ , F-'!M$2-'F+ , F-'!M$3))</f>
        <v>1.3038376287539614E-2</v>
      </c>
      <c r="N1578" s="1" cm="1">
        <f t="array" ref="N1578">[1]!table_weight[Acceleration]*(('F+ , F-'!N$2-[1]!tbl_gk[[#This Row],[Acceleration]])/('F+ , F-'!N$2-'F+ , F-'!N$3))</f>
        <v>7.2155908301866443E-3</v>
      </c>
      <c r="O1578" s="1" cm="1">
        <f t="array" ref="O1578">[1]!table_weight[SprintSpeed]*(('F+ , F-'!O$2-[1]!tbl_gk[[#This Row],[SprintSpeed]])/('F+ , F-'!O$2-'F+ , F-'!O$3))</f>
        <v>1.1525403103133543E-2</v>
      </c>
      <c r="P1578" s="1" cm="1">
        <f t="array" ref="P1578">[1]!table_weight[Agility]*(('F+ , F-'!P$2-[1]!tbl_gk[[#This Row],[Agility]])/('F+ , F-'!P$2-'F+ , F-'!P$3))</f>
        <v>5.6165313238632194E-3</v>
      </c>
      <c r="Q1578" s="1" cm="1">
        <f t="array" ref="Q1578">[1]!table_weight[Reactions]*(('F+ , F-'!Q$2-[1]!tbl_gk[[#This Row],[Reactions]])/('F+ , F-'!Q$2-'F+ , F-'!Q$3))</f>
        <v>2.4750816003465035E-3</v>
      </c>
      <c r="R1578" s="1" cm="1">
        <f t="array" ref="R1578">[1]!table_weight[Balance]*(('F+ , F-'!R$2-[1]!tbl_gk[[#This Row],[Balance]])/('F+ , F-'!R$2-'F+ , F-'!R$3))</f>
        <v>2.6076752575079228E-3</v>
      </c>
      <c r="S1578" s="1" cm="1">
        <f t="array" ref="S1578">[1]!table_weight[ShotPower]*(('F+ , F-'!S$2-[1]!tbl_gk[[#This Row],[ShotPower]])/('F+ , F-'!S$2-'F+ , F-'!S$3))</f>
        <v>6.7523948741159906E-3</v>
      </c>
      <c r="T1578" s="1" cm="1">
        <f t="array" ref="T1578">[1]!table_weight[Jumping]*(('F+ , F-'!T$2-[1]!tbl_gk[[#This Row],[Jumping]])/('F+ , F-'!T$2-'F+ , F-'!T$3))</f>
        <v>4.2935513312462505E-3</v>
      </c>
      <c r="U1578" s="1" cm="1">
        <f t="array" ref="U1578">[1]!table_weight[Stamina]*(('F+ , F-'!U$2-[1]!tbl_gk[[#This Row],[Stamina]])/('F+ , F-'!U$2-'F+ , F-'!U$3))</f>
        <v>1.8032915591234249E-2</v>
      </c>
      <c r="V1578" s="1" cm="1">
        <f t="array" ref="V1578">[1]!table_weight[Strength]*(('F+ , F-'!V$2-[1]!tbl_gk[[#This Row],[Strength]])/('F+ , F-'!V$2-'F+ , F-'!V$3))</f>
        <v>1.9521346719399615E-2</v>
      </c>
      <c r="W1578" s="1" cm="1">
        <f t="array" ref="W1578">[1]!table_weight[LongShots]*(('F+ , F-'!W$2-[1]!tbl_gk[[#This Row],[LongShots]])/('F+ , F-'!W$2-'F+ , F-'!W$3))</f>
        <v>9.86888481601568E-3</v>
      </c>
      <c r="X1578" s="1" cm="1">
        <f t="array" ref="X1578">[1]!table_weight[Aggression]*(('F+ , F-'!X$2-[1]!tbl_gk[[#This Row],[Aggression]])/('F+ , F-'!X$2-'F+ , F-'!X$3))</f>
        <v>1.5819896562214757E-2</v>
      </c>
      <c r="Y1578" s="1" cm="1">
        <f t="array" ref="Y1578">[1]!table_weight[Interceptions]*(('F+ , F-'!Y$2-[1]!tbl_gk[[#This Row],[Interceptions]])/('F+ , F-'!Y$2-'F+ , F-'!Y$3))</f>
        <v>2.0776599612664828E-2</v>
      </c>
      <c r="Z1578" s="1" cm="1">
        <f t="array" ref="Z1578">[1]!table_weight[Positioning]*(('F+ , F-'!Z$2-[1]!tbl_gk[[#This Row],[Positioning]])/('F+ , F-'!Z$2-'F+ , F-'!Z$3))</f>
        <v>2.3662238447756888E-3</v>
      </c>
      <c r="AA1578" s="1" cm="1">
        <f t="array" ref="AA1578">[1]!table_weight[Vision]*(('F+ , F-'!AA$2-[1]!tbl_gk[[#This Row],[Vision]])/('F+ , F-'!AA$2-'F+ , F-'!AA$3))</f>
        <v>3.2653889057904818E-2</v>
      </c>
      <c r="AB1578" s="1" cm="1">
        <f t="array" ref="AB1578">[1]!table_weight[Penalties]*(('F+ , F-'!AB$2-[1]!tbl_gk[[#This Row],[Penalties]])/('F+ , F-'!AB$2-'F+ , F-'!AB$3))</f>
        <v>2.427119311369181E-3</v>
      </c>
      <c r="AC1578" s="1" cm="1">
        <f t="array" ref="AC1578">[1]!table_weight[Composure]*(('F+ , F-'!AC$2-[1]!tbl_gk[[#This Row],[Composure]])/('F+ , F-'!AC$2-'F+ , F-'!AC$3))</f>
        <v>2.2416857476822497E-3</v>
      </c>
      <c r="AD1578" s="1" cm="1">
        <f t="array" ref="AD1578">[1]!table_weight[Marking]*(('F+ , F-'!AD$2-[1]!tbl_gk[[#This Row],[Marking]])/('F+ , F-'!AD$2-'F+ , F-'!AD$3))</f>
        <v>3.6282098953227655E-2</v>
      </c>
      <c r="AE1578" s="1" cm="1">
        <f t="array" ref="AE1578">[1]!table_weight[StandingTackle]*(('F+ , F-'!AE$2-[1]!tbl_gk[[#This Row],[StandingTackle]])/('F+ , F-'!AE$2-'F+ , F-'!AE$3))</f>
        <v>3.1383600467551613E-2</v>
      </c>
      <c r="AF1578" s="1" cm="1">
        <f t="array" ref="AF1578">[1]!table_weight[SlidingTackle]*(('F+ , F-'!AF$2-[1]!tbl_gk[[#This Row],[SlidingTackle]])/('F+ , F-'!AF$2-'F+ , F-'!AF$3))</f>
        <v>1.0461200155850536E-2</v>
      </c>
      <c r="AG1578" s="1" cm="1">
        <f t="array" ref="AG1578">[1]!table_weight[GKDiving]*(('F+ , F-'!AG$2-[1]!tbl_gk[[#This Row],[GKDiving]])/('F+ , F-'!AG$2-'F+ , F-'!AG$3))</f>
        <v>4.9535417300476586E-2</v>
      </c>
      <c r="AH1578" s="1" cm="1">
        <f t="array" ref="AH1578">[1]!table_weight[GKHandling]*(('F+ , F-'!AH$2-[1]!tbl_gk[[#This Row],[GKHandling]])/('F+ , F-'!AH$2-'F+ , F-'!AH$3))</f>
        <v>4.9906747265247783E-2</v>
      </c>
      <c r="AI1578" s="1" cm="1">
        <f t="array" ref="AI1578">[1]!table_weight[GKKicking]*(('F+ , F-'!AI$2-[1]!tbl_gk[[#This Row],[GKKicking]])/('F+ , F-'!AI$2-'F+ , F-'!AI$3))</f>
        <v>3.0410708853057477E-2</v>
      </c>
      <c r="AJ1578" s="1" cm="1">
        <f t="array" ref="AJ1578">[1]!table_weight[GKPositioning]*(('F+ , F-'!AJ$2-[1]!tbl_gk[[#This Row],[GKPositioning]])/('F+ , F-'!AJ$2-'F+ , F-'!AJ$3))</f>
        <v>2.0812758886990693E-2</v>
      </c>
      <c r="AK1578" s="1" cm="1">
        <f t="array" ref="AK1578">[1]!table_weight[GKReflexes]*(('F+ , F-'!AK$2-[1]!tbl_gk[[#This Row],[GKReflexes]])/('F+ , F-'!AK$2-'F+ , F-'!AK$3))</f>
        <v>4.3727816651455198E-2</v>
      </c>
    </row>
    <row r="1579" spans="1:37" x14ac:dyDescent="0.55000000000000004">
      <c r="A1579" s="8">
        <f>[1]!tbl_gk[[#This Row],[ID]]</f>
        <v>259987</v>
      </c>
      <c r="B1579" s="2" cm="1">
        <f t="array" ref="B1579">[1]!table_weight[ValueEUR]*(('F+ , F-'!B$2-[1]!tbl_gk[[#This Row],[ValueEUR]])/('F+ , F-'!B$2-'F+ , F-'!B$3))</f>
        <v>7.4388200703228241E-5</v>
      </c>
      <c r="C1579" s="2" cm="1">
        <f t="array" ref="C1579">[1]!table_weight[WageEUR]*(('F+ , F-'!C$2-[1]!tbl_gk[[#This Row],[WageEUR]])/('F+ , F-'!C$2-'F+ , F-'!C$3))</f>
        <v>0</v>
      </c>
      <c r="D1579" s="2" cm="1">
        <f t="array" ref="D1579">[1]!table_weight[Crossing]*(('F+ , F-'!D$2-[1]!tbl_gk[[#This Row],[Crossing]])/('F+ , F-'!D$2-'F+ , F-'!D$3))</f>
        <v>3.5866971962916043E-2</v>
      </c>
      <c r="E1579" s="2" cm="1">
        <f t="array" ref="E1579">[1]!table_weight[Finishing]*(('F+ , F-'!E$2-[1]!tbl_gk[[#This Row],[Finishing]])/('F+ , F-'!E$2-'F+ , F-'!E$3))</f>
        <v>2.1961515059324362E-2</v>
      </c>
      <c r="F1579" s="2" cm="1">
        <f t="array" ref="F1579">[1]!table_weight[HeadingAccuracy]*(('F+ , F-'!F$2-[1]!tbl_gk[[#This Row],[HeadingAccuracy]])/('F+ , F-'!F$2-'F+ , F-'!F$3))</f>
        <v>1.210949849973455E-2</v>
      </c>
      <c r="G1579" s="2" cm="1">
        <f t="array" ref="G1579">[1]!table_weight[ShortPassing]*(('F+ , F-'!G$2-[1]!tbl_gk[[#This Row],[ShortPassing]])/('F+ , F-'!G$2-'F+ , F-'!G$3))</f>
        <v>5.7659964066562854E-2</v>
      </c>
      <c r="H1579" s="2" cm="1">
        <f t="array" ref="H1579">[1]!table_weight[Volleys]*(('F+ , F-'!H$2-[1]!tbl_gk[[#This Row],[Volleys]])/('F+ , F-'!H$2-'F+ , F-'!H$3))</f>
        <v>2.4305234057750281E-3</v>
      </c>
      <c r="I1579" s="2" cm="1">
        <f t="array" ref="I1579">[1]!table_weight[Dribbling]*(('F+ , F-'!I$2-[1]!tbl_gk[[#This Row],[Dribbling]])/('F+ , F-'!I$2-'F+ , F-'!I$3))</f>
        <v>1.6623929766613008E-2</v>
      </c>
      <c r="J1579" s="2" cm="1">
        <f t="array" ref="J1579">[1]!table_weight[Curve]*(('F+ , F-'!J$2-[1]!tbl_gk[[#This Row],[Curve]])/('F+ , F-'!J$2-'F+ , F-'!J$3))</f>
        <v>9.8029273569279467E-3</v>
      </c>
      <c r="K1579" s="2" cm="1">
        <f t="array" ref="K1579">[1]!table_weight[FKAccuracy]*(('F+ , F-'!K$2-[1]!tbl_gk[[#This Row],[FKAccuracy]])/('F+ , F-'!K$2-'F+ , F-'!K$3))</f>
        <v>9.5832065713416324E-3</v>
      </c>
      <c r="L1579" s="2" cm="1">
        <f t="array" ref="L1579">[1]!table_weight[LongPassing]*(('F+ , F-'!L$2-[1]!tbl_gk[[#This Row],[LongPassing]])/('F+ , F-'!L$2-'F+ , F-'!L$3))</f>
        <v>2.652978090371412E-2</v>
      </c>
      <c r="M1579" s="2" cm="1">
        <f t="array" ref="M1579">[1]!table_weight[BallControl]*(('F+ , F-'!M$2-[1]!tbl_gk[[#This Row],[BallControl]])/('F+ , F-'!M$2-'F+ , F-'!M$3))</f>
        <v>1.3907601373375588E-2</v>
      </c>
      <c r="N1579" s="2" cm="1">
        <f t="array" ref="N1579">[1]!table_weight[Acceleration]*(('F+ , F-'!N$2-[1]!tbl_gk[[#This Row],[Acceleration]])/('F+ , F-'!N$2-'F+ , F-'!N$3))</f>
        <v>5.8626675495266484E-3</v>
      </c>
      <c r="O1579" s="2" cm="1">
        <f t="array" ref="O1579">[1]!table_weight[SprintSpeed]*(('F+ , F-'!O$2-[1]!tbl_gk[[#This Row],[SprintSpeed]])/('F+ , F-'!O$2-'F+ , F-'!O$3))</f>
        <v>5.9032552479464486E-3</v>
      </c>
      <c r="P1579" s="2" cm="1">
        <f t="array" ref="P1579">[1]!table_weight[Agility]*(('F+ , F-'!P$2-[1]!tbl_gk[[#This Row],[Agility]])/('F+ , F-'!P$2-'F+ , F-'!P$3))</f>
        <v>3.1592988696730611E-3</v>
      </c>
      <c r="Q1579" s="2" cm="1">
        <f t="array" ref="Q1579">[1]!table_weight[Reactions]*(('F+ , F-'!Q$2-[1]!tbl_gk[[#This Row],[Reactions]])/('F+ , F-'!Q$2-'F+ , F-'!Q$3))</f>
        <v>2.4235174003392843E-3</v>
      </c>
      <c r="R1579" s="2" cm="1">
        <f t="array" ref="R1579">[1]!table_weight[Balance]*(('F+ , F-'!R$2-[1]!tbl_gk[[#This Row],[Balance]])/('F+ , F-'!R$2-'F+ , F-'!R$3))</f>
        <v>2.2972377268522179E-3</v>
      </c>
      <c r="S1579" s="2" cm="1">
        <f t="array" ref="S1579">[1]!table_weight[ShotPower]*(('F+ , F-'!S$2-[1]!tbl_gk[[#This Row],[ShotPower]])/('F+ , F-'!S$2-'F+ , F-'!S$3))</f>
        <v>7.7912248547492196E-3</v>
      </c>
      <c r="T1579" s="2" cm="1">
        <f t="array" ref="T1579">[1]!table_weight[Jumping]*(('F+ , F-'!T$2-[1]!tbl_gk[[#This Row],[Jumping]])/('F+ , F-'!T$2-'F+ , F-'!T$3))</f>
        <v>3.0913569584973006E-3</v>
      </c>
      <c r="U1579" s="2" cm="1">
        <f t="array" ref="U1579">[1]!table_weight[Stamina]*(('F+ , F-'!U$2-[1]!tbl_gk[[#This Row],[Stamina]])/('F+ , F-'!U$2-'F+ , F-'!U$3))</f>
        <v>1.7174205324984999E-2</v>
      </c>
      <c r="V1579" s="2" cm="1">
        <f t="array" ref="V1579">[1]!table_weight[Strength]*(('F+ , F-'!V$2-[1]!tbl_gk[[#This Row],[Strength]])/('F+ , F-'!V$2-'F+ , F-'!V$3))</f>
        <v>3.6380691613426559E-2</v>
      </c>
      <c r="W1579" s="2" cm="1">
        <f t="array" ref="W1579">[1]!table_weight[LongShots]*(('F+ , F-'!W$2-[1]!tbl_gk[[#This Row],[LongShots]])/('F+ , F-'!W$2-'F+ , F-'!W$3))</f>
        <v>1.0128592311173986E-2</v>
      </c>
      <c r="X1579" s="2" cm="1">
        <f t="array" ref="X1579">[1]!table_weight[Aggression]*(('F+ , F-'!X$2-[1]!tbl_gk[[#This Row],[Aggression]])/('F+ , F-'!X$2-'F+ , F-'!X$3))</f>
        <v>1.0952236081533291E-2</v>
      </c>
      <c r="Y1579" s="2" cm="1">
        <f t="array" ref="Y1579">[1]!table_weight[Interceptions]*(('F+ , F-'!Y$2-[1]!tbl_gk[[#This Row],[Interceptions]])/('F+ , F-'!Y$2-'F+ , F-'!Y$3))</f>
        <v>2.4931919535197796E-2</v>
      </c>
      <c r="Z1579" s="2" cm="1">
        <f t="array" ref="Z1579">[1]!table_weight[Positioning]*(('F+ , F-'!Z$2-[1]!tbl_gk[[#This Row],[Positioning]])/('F+ , F-'!Z$2-'F+ , F-'!Z$3))</f>
        <v>2.0704458641787279E-3</v>
      </c>
      <c r="AA1579" s="2" cm="1">
        <f t="array" ref="AA1579">[1]!table_weight[Vision]*(('F+ , F-'!AA$2-[1]!tbl_gk[[#This Row],[Vision]])/('F+ , F-'!AA$2-'F+ , F-'!AA$3))</f>
        <v>2.6265084677010397E-2</v>
      </c>
      <c r="AB1579" s="2" cm="1">
        <f t="array" ref="AB1579">[1]!table_weight[Penalties]*(('F+ , F-'!AB$2-[1]!tbl_gk[[#This Row],[Penalties]])/('F+ , F-'!AB$2-'F+ , F-'!AB$3))</f>
        <v>2.1922367973657118E-3</v>
      </c>
      <c r="AC1579" s="2" cm="1">
        <f t="array" ref="AC1579">[1]!table_weight[Composure]*(('F+ , F-'!AC$2-[1]!tbl_gk[[#This Row],[Composure]])/('F+ , F-'!AC$2-'F+ , F-'!AC$3))</f>
        <v>1.6545775756702319E-3</v>
      </c>
      <c r="AD1579" s="2" cm="1">
        <f t="array" ref="AD1579">[1]!table_weight[Marking]*(('F+ , F-'!AD$2-[1]!tbl_gk[[#This Row],[Marking]])/('F+ , F-'!AD$2-'F+ , F-'!AD$3))</f>
        <v>3.3127133826860035E-2</v>
      </c>
      <c r="AE1579" s="2" cm="1">
        <f t="array" ref="AE1579">[1]!table_weight[StandingTackle]*(('F+ , F-'!AE$2-[1]!tbl_gk[[#This Row],[StandingTackle]])/('F+ , F-'!AE$2-'F+ , F-'!AE$3))</f>
        <v>2.9141914719869356E-2</v>
      </c>
      <c r="AF1579" s="2" cm="1">
        <f t="array" ref="AF1579">[1]!table_weight[SlidingTackle]*(('F+ , F-'!AF$2-[1]!tbl_gk[[#This Row],[SlidingTackle]])/('F+ , F-'!AF$2-'F+ , F-'!AF$3))</f>
        <v>1.0461200155850536E-2</v>
      </c>
      <c r="AG1579" s="2" cm="1">
        <f t="array" ref="AG1579">[1]!table_weight[GKDiving]*(('F+ , F-'!AG$2-[1]!tbl_gk[[#This Row],[GKDiving]])/('F+ , F-'!AG$2-'F+ , F-'!AG$3))</f>
        <v>6.320036000405635E-2</v>
      </c>
      <c r="AH1579" s="2" cm="1">
        <f t="array" ref="AH1579">[1]!table_weight[GKHandling]*(('F+ , F-'!AH$2-[1]!tbl_gk[[#This Row],[GKHandling]])/('F+ , F-'!AH$2-'F+ , F-'!AH$3))</f>
        <v>6.416581791246144E-2</v>
      </c>
      <c r="AI1579" s="2" cm="1">
        <f t="array" ref="AI1579">[1]!table_weight[GKKicking]*(('F+ , F-'!AI$2-[1]!tbl_gk[[#This Row],[GKKicking]])/('F+ , F-'!AI$2-'F+ , F-'!AI$3))</f>
        <v>3.57773045330088E-2</v>
      </c>
      <c r="AJ1579" s="2" cm="1">
        <f t="array" ref="AJ1579">[1]!table_weight[GKPositioning]*(('F+ , F-'!AJ$2-[1]!tbl_gk[[#This Row],[GKPositioning]])/('F+ , F-'!AJ$2-'F+ , F-'!AJ$3))</f>
        <v>2.2704827876717123E-2</v>
      </c>
      <c r="AK1579" s="2" cm="1">
        <f t="array" ref="AK1579">[1]!table_weight[GKReflexes]*(('F+ , F-'!AK$2-[1]!tbl_gk[[#This Row],[GKReflexes]])/('F+ , F-'!AK$2-'F+ , F-'!AK$3))</f>
        <v>6.012574789575089E-2</v>
      </c>
    </row>
    <row r="1580" spans="1:37" x14ac:dyDescent="0.55000000000000004">
      <c r="A1580" s="7">
        <f>[1]!tbl_gk[[#This Row],[ID]]</f>
        <v>260018</v>
      </c>
      <c r="B1580" s="1" cm="1">
        <f t="array" ref="B1580">[1]!table_weight[ValueEUR]*(('F+ , F-'!B$2-[1]!tbl_gk[[#This Row],[ValueEUR]])/('F+ , F-'!B$2-'F+ , F-'!B$3))</f>
        <v>1.4383776567512181E-4</v>
      </c>
      <c r="C1580" s="1" cm="1">
        <f t="array" ref="C1580">[1]!table_weight[WageEUR]*(('F+ , F-'!C$2-[1]!tbl_gk[[#This Row],[WageEUR]])/('F+ , F-'!C$2-'F+ , F-'!C$3))</f>
        <v>0</v>
      </c>
      <c r="D1580" s="1" cm="1">
        <f t="array" ref="D1580">[1]!table_weight[Crossing]*(('F+ , F-'!D$2-[1]!tbl_gk[[#This Row],[Crossing]])/('F+ , F-'!D$2-'F+ , F-'!D$3))</f>
        <v>2.4658543224504784E-2</v>
      </c>
      <c r="E1580" s="1" cm="1">
        <f t="array" ref="E1580">[1]!table_weight[Finishing]*(('F+ , F-'!E$2-[1]!tbl_gk[[#This Row],[Finishing]])/('F+ , F-'!E$2-'F+ , F-'!E$3))</f>
        <v>1.7968512321265388E-2</v>
      </c>
      <c r="F1580" s="1" cm="1">
        <f t="array" ref="F1580">[1]!table_weight[HeadingAccuracy]*(('F+ , F-'!F$2-[1]!tbl_gk[[#This Row],[HeadingAccuracy]])/('F+ , F-'!F$2-'F+ , F-'!F$3))</f>
        <v>1.1691929585950599E-2</v>
      </c>
      <c r="G1580" s="1" cm="1">
        <f t="array" ref="G1580">[1]!table_weight[ShortPassing]*(('F+ , F-'!G$2-[1]!tbl_gk[[#This Row],[ShortPassing]])/('F+ , F-'!G$2-'F+ , F-'!G$3))</f>
        <v>1.8282427630861391E-2</v>
      </c>
      <c r="H1580" s="1" cm="1">
        <f t="array" ref="H1580">[1]!table_weight[Volleys]*(('F+ , F-'!H$2-[1]!tbl_gk[[#This Row],[Volleys]])/('F+ , F-'!H$2-'F+ , F-'!H$3))</f>
        <v>1.9675665665797848E-3</v>
      </c>
      <c r="I1580" s="1" cm="1">
        <f t="array" ref="I1580">[1]!table_weight[Dribbling]*(('F+ , F-'!I$2-[1]!tbl_gk[[#This Row],[Dribbling]])/('F+ , F-'!I$2-'F+ , F-'!I$3))</f>
        <v>1.9557564431309422E-2</v>
      </c>
      <c r="J1580" s="1" cm="1">
        <f t="array" ref="J1580">[1]!table_weight[Curve]*(('F+ , F-'!J$2-[1]!tbl_gk[[#This Row],[Curve]])/('F+ , F-'!J$2-'F+ , F-'!J$3))</f>
        <v>9.9719433458404991E-3</v>
      </c>
      <c r="K1580" s="1" cm="1">
        <f t="array" ref="K1580">[1]!table_weight[FKAccuracy]*(('F+ , F-'!K$2-[1]!tbl_gk[[#This Row],[FKAccuracy]])/('F+ , F-'!K$2-'F+ , F-'!K$3))</f>
        <v>9.2789777912990392E-3</v>
      </c>
      <c r="L1580" s="1" cm="1">
        <f t="array" ref="L1580">[1]!table_weight[LongPassing]*(('F+ , F-'!L$2-[1]!tbl_gk[[#This Row],[LongPassing]])/('F+ , F-'!L$2-'F+ , F-'!L$3))</f>
        <v>1.5159874802122355E-2</v>
      </c>
      <c r="M1580" s="1" cm="1">
        <f t="array" ref="M1580">[1]!table_weight[BallControl]*(('F+ , F-'!M$2-[1]!tbl_gk[[#This Row],[BallControl]])/('F+ , F-'!M$2-'F+ , F-'!M$3))</f>
        <v>7.3884132296057822E-3</v>
      </c>
      <c r="N1580" s="1" cm="1">
        <f t="array" ref="N1580">[1]!table_weight[Acceleration]*(('F+ , F-'!N$2-[1]!tbl_gk[[#This Row],[Acceleration]])/('F+ , F-'!N$2-'F+ , F-'!N$3))</f>
        <v>1.5784104941033285E-3</v>
      </c>
      <c r="O1580" s="1" cm="1">
        <f t="array" ref="O1580">[1]!table_weight[SprintSpeed]*(('F+ , F-'!O$2-[1]!tbl_gk[[#This Row],[SprintSpeed]])/('F+ , F-'!O$2-'F+ , F-'!O$3))</f>
        <v>1.4055369637967737E-3</v>
      </c>
      <c r="P1580" s="1" cm="1">
        <f t="array" ref="P1580">[1]!table_weight[Agility]*(('F+ , F-'!P$2-[1]!tbl_gk[[#This Row],[Agility]])/('F+ , F-'!P$2-'F+ , F-'!P$3))</f>
        <v>1.170110692471504E-3</v>
      </c>
      <c r="Q1580" s="1" cm="1">
        <f t="array" ref="Q1580">[1]!table_weight[Reactions]*(('F+ , F-'!Q$2-[1]!tbl_gk[[#This Row],[Reactions]])/('F+ , F-'!Q$2-'F+ , F-'!Q$3))</f>
        <v>1.7531828002454398E-3</v>
      </c>
      <c r="R1580" s="1" cm="1">
        <f t="array" ref="R1580">[1]!table_weight[Balance]*(('F+ , F-'!R$2-[1]!tbl_gk[[#This Row],[Balance]])/('F+ , F-'!R$2-'F+ , F-'!R$3))</f>
        <v>5.5878755518026931E-4</v>
      </c>
      <c r="S1580" s="1" cm="1">
        <f t="array" ref="S1580">[1]!table_weight[ShotPower]*(('F+ , F-'!S$2-[1]!tbl_gk[[#This Row],[ShotPower]])/('F+ , F-'!S$2-'F+ , F-'!S$3))</f>
        <v>7.271809864432606E-3</v>
      </c>
      <c r="T1580" s="1" cm="1">
        <f t="array" ref="T1580">[1]!table_weight[Jumping]*(('F+ , F-'!T$2-[1]!tbl_gk[[#This Row],[Jumping]])/('F+ , F-'!T$2-'F+ , F-'!T$3))</f>
        <v>1.6315495058735752E-3</v>
      </c>
      <c r="U1580" s="1" cm="1">
        <f t="array" ref="U1580">[1]!table_weight[Stamina]*(('F+ , F-'!U$2-[1]!tbl_gk[[#This Row],[Stamina]])/('F+ , F-'!U$2-'F+ , F-'!U$3))</f>
        <v>1.4598074526237249E-2</v>
      </c>
      <c r="V1580" s="1" cm="1">
        <f t="array" ref="V1580">[1]!table_weight[Strength]*(('F+ , F-'!V$2-[1]!tbl_gk[[#This Row],[Strength]])/('F+ , F-'!V$2-'F+ , F-'!V$3))</f>
        <v>2.2183348544772292E-2</v>
      </c>
      <c r="W1580" s="1" cm="1">
        <f t="array" ref="W1580">[1]!table_weight[LongShots]*(('F+ , F-'!W$2-[1]!tbl_gk[[#This Row],[LongShots]])/('F+ , F-'!W$2-'F+ , F-'!W$3))</f>
        <v>1.0388299806332293E-2</v>
      </c>
      <c r="X1580" s="1" cm="1">
        <f t="array" ref="X1580">[1]!table_weight[Aggression]*(('F+ , F-'!X$2-[1]!tbl_gk[[#This Row],[Aggression]])/('F+ , F-'!X$2-'F+ , F-'!X$3))</f>
        <v>6.0845756008518293E-3</v>
      </c>
      <c r="Y1580" s="1" cm="1">
        <f t="array" ref="Y1580">[1]!table_weight[Interceptions]*(('F+ , F-'!Y$2-[1]!tbl_gk[[#This Row],[Interceptions]])/('F+ , F-'!Y$2-'F+ , F-'!Y$3))</f>
        <v>2.2161706253509151E-2</v>
      </c>
      <c r="Z1580" s="1" cm="1">
        <f t="array" ref="Z1580">[1]!table_weight[Positioning]*(('F+ , F-'!Z$2-[1]!tbl_gk[[#This Row],[Positioning]])/('F+ , F-'!Z$2-'F+ , F-'!Z$3))</f>
        <v>2.0704458641787279E-3</v>
      </c>
      <c r="AA1580" s="1" cm="1">
        <f t="array" ref="AA1580">[1]!table_weight[Vision]*(('F+ , F-'!AA$2-[1]!tbl_gk[[#This Row],[Vision]])/('F+ , F-'!AA$2-'F+ , F-'!AA$3))</f>
        <v>9.2282729946252754E-3</v>
      </c>
      <c r="AB1580" s="1" cm="1">
        <f t="array" ref="AB1580">[1]!table_weight[Penalties]*(('F+ , F-'!AB$2-[1]!tbl_gk[[#This Row],[Penalties]])/('F+ , F-'!AB$2-'F+ , F-'!AB$3))</f>
        <v>2.3488251400346914E-3</v>
      </c>
      <c r="AC1580" s="1" cm="1">
        <f t="array" ref="AC1580">[1]!table_weight[Composure]*(('F+ , F-'!AC$2-[1]!tbl_gk[[#This Row],[Composure]])/('F+ , F-'!AC$2-'F+ , F-'!AC$3))</f>
        <v>1.6012041054873211E-3</v>
      </c>
      <c r="AD1580" s="1" cm="1">
        <f t="array" ref="AD1580">[1]!table_weight[Marking]*(('F+ , F-'!AD$2-[1]!tbl_gk[[#This Row],[Marking]])/('F+ , F-'!AD$2-'F+ , F-'!AD$3))</f>
        <v>3.4704616390043845E-2</v>
      </c>
      <c r="AE1580" s="1" cm="1">
        <f t="array" ref="AE1580">[1]!table_weight[StandingTackle]*(('F+ , F-'!AE$2-[1]!tbl_gk[[#This Row],[StandingTackle]])/('F+ , F-'!AE$2-'F+ , F-'!AE$3))</f>
        <v>3.1383600467551613E-2</v>
      </c>
      <c r="AF1580" s="1" cm="1">
        <f t="array" ref="AF1580">[1]!table_weight[SlidingTackle]*(('F+ , F-'!AF$2-[1]!tbl_gk[[#This Row],[SlidingTackle]])/('F+ , F-'!AF$2-'F+ , F-'!AF$3))</f>
        <v>8.2195144081682794E-3</v>
      </c>
      <c r="AG1580" s="1" cm="1">
        <f t="array" ref="AG1580">[1]!table_weight[GKDiving]*(('F+ , F-'!AG$2-[1]!tbl_gk[[#This Row],[GKDiving]])/('F+ , F-'!AG$2-'F+ , F-'!AG$3))</f>
        <v>5.2951652976371534E-2</v>
      </c>
      <c r="AH1580" s="1" cm="1">
        <f t="array" ref="AH1580">[1]!table_weight[GKHandling]*(('F+ , F-'!AH$2-[1]!tbl_gk[[#This Row],[GKHandling]])/('F+ , F-'!AH$2-'F+ , F-'!AH$3))</f>
        <v>5.7036282588854605E-2</v>
      </c>
      <c r="AI1580" s="1" cm="1">
        <f t="array" ref="AI1580">[1]!table_weight[GKKicking]*(('F+ , F-'!AI$2-[1]!tbl_gk[[#This Row],[GKKicking]])/('F+ , F-'!AI$2-'F+ , F-'!AI$3))</f>
        <v>3.309400669303314E-2</v>
      </c>
      <c r="AJ1580" s="1" cm="1">
        <f t="array" ref="AJ1580">[1]!table_weight[GKPositioning]*(('F+ , F-'!AJ$2-[1]!tbl_gk[[#This Row],[GKPositioning]])/('F+ , F-'!AJ$2-'F+ , F-'!AJ$3))</f>
        <v>2.0182069223748555E-2</v>
      </c>
      <c r="AK1580" s="1" cm="1">
        <f t="array" ref="AK1580">[1]!table_weight[GKReflexes]*(('F+ , F-'!AK$2-[1]!tbl_gk[[#This Row],[GKReflexes]])/('F+ , F-'!AK$2-'F+ , F-'!AK$3))</f>
        <v>5.2837778453841702E-2</v>
      </c>
    </row>
    <row r="1581" spans="1:37" x14ac:dyDescent="0.55000000000000004">
      <c r="A1581" s="8">
        <f>[1]!tbl_gk[[#This Row],[ID]]</f>
        <v>260033</v>
      </c>
      <c r="B1581" s="2" cm="1">
        <f t="array" ref="B1581">[1]!table_weight[ValueEUR]*(('F+ , F-'!B$2-[1]!tbl_gk[[#This Row],[ValueEUR]])/('F+ , F-'!B$2-'F+ , F-'!B$3))</f>
        <v>1.1111930395502975E-5</v>
      </c>
      <c r="C1581" s="2" cm="1">
        <f t="array" ref="C1581">[1]!table_weight[WageEUR]*(('F+ , F-'!C$2-[1]!tbl_gk[[#This Row],[WageEUR]])/('F+ , F-'!C$2-'F+ , F-'!C$3))</f>
        <v>0</v>
      </c>
      <c r="D1581" s="2" cm="1">
        <f t="array" ref="D1581">[1]!table_weight[Crossing]*(('F+ , F-'!D$2-[1]!tbl_gk[[#This Row],[Crossing]])/('F+ , F-'!D$2-'F+ , F-'!D$3))</f>
        <v>3.3625286215233793E-2</v>
      </c>
      <c r="E1581" s="2" cm="1">
        <f t="array" ref="E1581">[1]!table_weight[Finishing]*(('F+ , F-'!E$2-[1]!tbl_gk[[#This Row],[Finishing]])/('F+ , F-'!E$2-'F+ , F-'!E$3))</f>
        <v>2.1961515059324362E-2</v>
      </c>
      <c r="F1581" s="2" cm="1">
        <f t="array" ref="F1581">[1]!table_weight[HeadingAccuracy]*(('F+ , F-'!F$2-[1]!tbl_gk[[#This Row],[HeadingAccuracy]])/('F+ , F-'!F$2-'F+ , F-'!F$3))</f>
        <v>1.1691929585950599E-2</v>
      </c>
      <c r="G1581" s="2" cm="1">
        <f t="array" ref="G1581">[1]!table_weight[ShortPassing]*(('F+ , F-'!G$2-[1]!tbl_gk[[#This Row],[ShortPassing]])/('F+ , F-'!G$2-'F+ , F-'!G$3))</f>
        <v>5.7659964066562854E-2</v>
      </c>
      <c r="H1581" s="2" cm="1">
        <f t="array" ref="H1581">[1]!table_weight[Volleys]*(('F+ , F-'!H$2-[1]!tbl_gk[[#This Row],[Volleys]])/('F+ , F-'!H$2-'F+ , F-'!H$3))</f>
        <v>2.3147841959762173E-3</v>
      </c>
      <c r="I1581" s="2" cm="1">
        <f t="array" ref="I1581">[1]!table_weight[Dribbling]*(('F+ , F-'!I$2-[1]!tbl_gk[[#This Row],[Dribbling]])/('F+ , F-'!I$2-'F+ , F-'!I$3))</f>
        <v>1.9557564431309422E-2</v>
      </c>
      <c r="J1581" s="2" cm="1">
        <f t="array" ref="J1581">[1]!table_weight[Curve]*(('F+ , F-'!J$2-[1]!tbl_gk[[#This Row],[Curve]])/('F+ , F-'!J$2-'F+ , F-'!J$3))</f>
        <v>9.295879390190295E-3</v>
      </c>
      <c r="K1581" s="2" cm="1">
        <f t="array" ref="K1581">[1]!table_weight[FKAccuracy]*(('F+ , F-'!K$2-[1]!tbl_gk[[#This Row],[FKAccuracy]])/('F+ , F-'!K$2-'F+ , F-'!K$3))</f>
        <v>9.7353209613629272E-3</v>
      </c>
      <c r="L1581" s="2" cm="1">
        <f t="array" ref="L1581">[1]!table_weight[LongPassing]*(('F+ , F-'!L$2-[1]!tbl_gk[[#This Row],[LongPassing]])/('F+ , F-'!L$2-'F+ , F-'!L$3))</f>
        <v>2.8695477304017315E-2</v>
      </c>
      <c r="M1581" s="2" cm="1">
        <f t="array" ref="M1581">[1]!table_weight[BallControl]*(('F+ , F-'!M$2-[1]!tbl_gk[[#This Row],[BallControl]])/('F+ , F-'!M$2-'F+ , F-'!M$3))</f>
        <v>1.2603763744621627E-2</v>
      </c>
      <c r="N1581" s="2" cm="1">
        <f t="array" ref="N1581">[1]!table_weight[Acceleration]*(('F+ , F-'!N$2-[1]!tbl_gk[[#This Row],[Acceleration]])/('F+ , F-'!N$2-'F+ , F-'!N$3))</f>
        <v>9.244975751176639E-3</v>
      </c>
      <c r="O1581" s="2" cm="1">
        <f t="array" ref="O1581">[1]!table_weight[SprintSpeed]*(('F+ , F-'!O$2-[1]!tbl_gk[[#This Row],[SprintSpeed]])/('F+ , F-'!O$2-'F+ , F-'!O$3))</f>
        <v>1.0963188317614834E-2</v>
      </c>
      <c r="P1581" s="2" cm="1">
        <f t="array" ref="P1581">[1]!table_weight[Agility]*(('F+ , F-'!P$2-[1]!tbl_gk[[#This Row],[Agility]])/('F+ , F-'!P$2-'F+ , F-'!P$3))</f>
        <v>5.3825091853689179E-3</v>
      </c>
      <c r="Q1581" s="2" cm="1">
        <f t="array" ref="Q1581">[1]!table_weight[Reactions]*(('F+ , F-'!Q$2-[1]!tbl_gk[[#This Row],[Reactions]])/('F+ , F-'!Q$2-'F+ , F-'!Q$3))</f>
        <v>1.7531828002454398E-3</v>
      </c>
      <c r="R1581" s="2" cm="1">
        <f t="array" ref="R1581">[1]!table_weight[Balance]*(('F+ , F-'!R$2-[1]!tbl_gk[[#This Row],[Balance]])/('F+ , F-'!R$2-'F+ , F-'!R$3))</f>
        <v>2.8560252820324875E-3</v>
      </c>
      <c r="S1581" s="2" cm="1">
        <f t="array" ref="S1581">[1]!table_weight[ShotPower]*(('F+ , F-'!S$2-[1]!tbl_gk[[#This Row],[ShotPower]])/('F+ , F-'!S$2-'F+ , F-'!S$3))</f>
        <v>5.9732723886410689E-3</v>
      </c>
      <c r="T1581" s="2" cm="1">
        <f t="array" ref="T1581">[1]!table_weight[Jumping]*(('F+ , F-'!T$2-[1]!tbl_gk[[#This Row],[Jumping]])/('F+ , F-'!T$2-'F+ , F-'!T$3))</f>
        <v>3.9500672247465502E-3</v>
      </c>
      <c r="U1581" s="2" cm="1">
        <f t="array" ref="U1581">[1]!table_weight[Stamina]*(('F+ , F-'!U$2-[1]!tbl_gk[[#This Row],[Stamina]])/('F+ , F-'!U$2-'F+ , F-'!U$3))</f>
        <v>1.4598074526237249E-2</v>
      </c>
      <c r="V1581" s="2" cm="1">
        <f t="array" ref="V1581">[1]!table_weight[Strength]*(('F+ , F-'!V$2-[1]!tbl_gk[[#This Row],[Strength]])/('F+ , F-'!V$2-'F+ , F-'!V$3))</f>
        <v>1.4197343068654266E-2</v>
      </c>
      <c r="W1581" s="2" cm="1">
        <f t="array" ref="W1581">[1]!table_weight[LongShots]*(('F+ , F-'!W$2-[1]!tbl_gk[[#This Row],[LongShots]])/('F+ , F-'!W$2-'F+ , F-'!W$3))</f>
        <v>9.86888481601568E-3</v>
      </c>
      <c r="X1581" s="2" cm="1">
        <f t="array" ref="X1581">[1]!table_weight[Aggression]*(('F+ , F-'!X$2-[1]!tbl_gk[[#This Row],[Aggression]])/('F+ , F-'!X$2-'F+ , F-'!X$3))</f>
        <v>1.3386066321874024E-2</v>
      </c>
      <c r="Y1581" s="2" cm="1">
        <f t="array" ref="Y1581">[1]!table_weight[Interceptions]*(('F+ , F-'!Y$2-[1]!tbl_gk[[#This Row],[Interceptions]])/('F+ , F-'!Y$2-'F+ , F-'!Y$3))</f>
        <v>2.6317026176042119E-2</v>
      </c>
      <c r="Z1581" s="2" cm="1">
        <f t="array" ref="Z1581">[1]!table_weight[Positioning]*(('F+ , F-'!Z$2-[1]!tbl_gk[[#This Row],[Positioning]])/('F+ , F-'!Z$2-'F+ , F-'!Z$3))</f>
        <v>2.2183348544772088E-3</v>
      </c>
      <c r="AA1581" s="2" cm="1">
        <f t="array" ref="AA1581">[1]!table_weight[Vision]*(('F+ , F-'!AA$2-[1]!tbl_gk[[#This Row],[Vision]])/('F+ , F-'!AA$2-'F+ , F-'!AA$3))</f>
        <v>3.3363756211337532E-2</v>
      </c>
      <c r="AB1581" s="2" cm="1">
        <f t="array" ref="AB1581">[1]!table_weight[Penalties]*(('F+ , F-'!AB$2-[1]!tbl_gk[[#This Row],[Penalties]])/('F+ , F-'!AB$2-'F+ , F-'!AB$3))</f>
        <v>2.5054134827036706E-3</v>
      </c>
      <c r="AC1581" s="2" cm="1">
        <f t="array" ref="AC1581">[1]!table_weight[Composure]*(('F+ , F-'!AC$2-[1]!tbl_gk[[#This Row],[Composure]])/('F+ , F-'!AC$2-'F+ , F-'!AC$3))</f>
        <v>2.6153000389626249E-3</v>
      </c>
      <c r="AD1581" s="2" cm="1">
        <f t="array" ref="AD1581">[1]!table_weight[Marking]*(('F+ , F-'!AD$2-[1]!tbl_gk[[#This Row],[Marking]])/('F+ , F-'!AD$2-'F+ , F-'!AD$3))</f>
        <v>3.6282098953227655E-2</v>
      </c>
      <c r="AE1581" s="2" cm="1">
        <f t="array" ref="AE1581">[1]!table_weight[StandingTackle]*(('F+ , F-'!AE$2-[1]!tbl_gk[[#This Row],[StandingTackle]])/('F+ , F-'!AE$2-'F+ , F-'!AE$3))</f>
        <v>2.465854322450484E-2</v>
      </c>
      <c r="AF1581" s="2" cm="1">
        <f t="array" ref="AF1581">[1]!table_weight[SlidingTackle]*(('F+ , F-'!AF$2-[1]!tbl_gk[[#This Row],[SlidingTackle]])/('F+ , F-'!AF$2-'F+ , F-'!AF$3))</f>
        <v>8.9667429907290316E-3</v>
      </c>
      <c r="AG1581" s="2" cm="1">
        <f t="array" ref="AG1581">[1]!table_weight[GKDiving]*(('F+ , F-'!AG$2-[1]!tbl_gk[[#This Row],[GKDiving]])/('F+ , F-'!AG$2-'F+ , F-'!AG$3))</f>
        <v>4.6119181624581652E-2</v>
      </c>
      <c r="AH1581" s="2" cm="1">
        <f t="array" ref="AH1581">[1]!table_weight[GKHandling]*(('F+ , F-'!AH$2-[1]!tbl_gk[[#This Row],[GKHandling]])/('F+ , F-'!AH$2-'F+ , F-'!AH$3))</f>
        <v>5.168913109614949E-2</v>
      </c>
      <c r="AI1581" s="2" cm="1">
        <f t="array" ref="AI1581">[1]!table_weight[GKKicking]*(('F+ , F-'!AI$2-[1]!tbl_gk[[#This Row],[GKKicking]])/('F+ , F-'!AI$2-'F+ , F-'!AI$3))</f>
        <v>2.7727411013081817E-2</v>
      </c>
      <c r="AJ1581" s="2" cm="1">
        <f t="array" ref="AJ1581">[1]!table_weight[GKPositioning]*(('F+ , F-'!AJ$2-[1]!tbl_gk[[#This Row],[GKPositioning]])/('F+ , F-'!AJ$2-'F+ , F-'!AJ$3))</f>
        <v>1.9551379560506409E-2</v>
      </c>
      <c r="AK1581" s="2" cm="1">
        <f t="array" ref="AK1581">[1]!table_weight[GKReflexes]*(('F+ , F-'!AK$2-[1]!tbl_gk[[#This Row],[GKReflexes]])/('F+ , F-'!AK$2-'F+ , F-'!AK$3))</f>
        <v>4.9193793732887098E-2</v>
      </c>
    </row>
    <row r="1582" spans="1:37" x14ac:dyDescent="0.55000000000000004">
      <c r="A1582" s="7">
        <f>[1]!tbl_gk[[#This Row],[ID]]</f>
        <v>260095</v>
      </c>
      <c r="B1582" s="1" cm="1">
        <f t="array" ref="B1582">[1]!table_weight[ValueEUR]*(('F+ , F-'!B$2-[1]!tbl_gk[[#This Row],[ValueEUR]])/('F+ , F-'!B$2-'F+ , F-'!B$3))</f>
        <v>1.5927100233554262E-4</v>
      </c>
      <c r="C1582" s="1" cm="1">
        <f t="array" ref="C1582">[1]!table_weight[WageEUR]*(('F+ , F-'!C$2-[1]!tbl_gk[[#This Row],[WageEUR]])/('F+ , F-'!C$2-'F+ , F-'!C$3))</f>
        <v>0</v>
      </c>
      <c r="D1582" s="1" cm="1">
        <f t="array" ref="D1582">[1]!table_weight[Crossing]*(('F+ , F-'!D$2-[1]!tbl_gk[[#This Row],[Crossing]])/('F+ , F-'!D$2-'F+ , F-'!D$3))</f>
        <v>3.2504443341392672E-2</v>
      </c>
      <c r="E1582" s="1" cm="1">
        <f t="array" ref="E1582">[1]!table_weight[Finishing]*(('F+ , F-'!E$2-[1]!tbl_gk[[#This Row],[Finishing]])/('F+ , F-'!E$2-'F+ , F-'!E$3))</f>
        <v>1.8966763005780131E-2</v>
      </c>
      <c r="F1582" s="1" cm="1">
        <f t="array" ref="F1582">[1]!table_weight[HeadingAccuracy]*(('F+ , F-'!F$2-[1]!tbl_gk[[#This Row],[HeadingAccuracy]])/('F+ , F-'!F$2-'F+ , F-'!F$3))</f>
        <v>1.00216539308148E-2</v>
      </c>
      <c r="G1582" s="1" cm="1">
        <f t="array" ref="G1582">[1]!table_weight[ShortPassing]*(('F+ , F-'!G$2-[1]!tbl_gk[[#This Row],[ShortPassing]])/('F+ , F-'!G$2-'F+ , F-'!G$3))</f>
        <v>4.2190217609680135E-2</v>
      </c>
      <c r="H1582" s="1" cm="1">
        <f t="array" ref="H1582">[1]!table_weight[Volleys]*(('F+ , F-'!H$2-[1]!tbl_gk[[#This Row],[Volleys]])/('F+ , F-'!H$2-'F+ , F-'!H$3))</f>
        <v>1.7360881469821632E-3</v>
      </c>
      <c r="I1582" s="1" cm="1">
        <f t="array" ref="I1582">[1]!table_weight[Dribbling]*(('F+ , F-'!I$2-[1]!tbl_gk[[#This Row],[Dribbling]])/('F+ , F-'!I$2-'F+ , F-'!I$3))</f>
        <v>1.9557564431309422E-2</v>
      </c>
      <c r="J1582" s="1" cm="1">
        <f t="array" ref="J1582">[1]!table_weight[Curve]*(('F+ , F-'!J$2-[1]!tbl_gk[[#This Row],[Curve]])/('F+ , F-'!J$2-'F+ , F-'!J$3))</f>
        <v>9.1268634012777444E-3</v>
      </c>
      <c r="K1582" s="1" cm="1">
        <f t="array" ref="K1582">[1]!table_weight[FKAccuracy]*(('F+ , F-'!K$2-[1]!tbl_gk[[#This Row],[FKAccuracy]])/('F+ , F-'!K$2-'F+ , F-'!K$3))</f>
        <v>8.8226346212351529E-3</v>
      </c>
      <c r="L1582" s="1" cm="1">
        <f t="array" ref="L1582">[1]!table_weight[LongPassing]*(('F+ , F-'!L$2-[1]!tbl_gk[[#This Row],[LongPassing]])/('F+ , F-'!L$2-'F+ , F-'!L$3))</f>
        <v>7.0385133009853787E-3</v>
      </c>
      <c r="M1582" s="1" cm="1">
        <f t="array" ref="M1582">[1]!table_weight[BallControl]*(('F+ , F-'!M$2-[1]!tbl_gk[[#This Row],[BallControl]])/('F+ , F-'!M$2-'F+ , F-'!M$3))</f>
        <v>1.5211439002129552E-2</v>
      </c>
      <c r="N1582" s="1" cm="1">
        <f t="array" ref="N1582">[1]!table_weight[Acceleration]*(('F+ , F-'!N$2-[1]!tbl_gk[[#This Row],[Acceleration]])/('F+ , F-'!N$2-'F+ , F-'!N$3))</f>
        <v>9.244975751176639E-3</v>
      </c>
      <c r="O1582" s="1" cm="1">
        <f t="array" ref="O1582">[1]!table_weight[SprintSpeed]*(('F+ , F-'!O$2-[1]!tbl_gk[[#This Row],[SprintSpeed]])/('F+ , F-'!O$2-'F+ , F-'!O$3))</f>
        <v>1.1806510495892897E-2</v>
      </c>
      <c r="P1582" s="1" cm="1">
        <f t="array" ref="P1582">[1]!table_weight[Agility]*(('F+ , F-'!P$2-[1]!tbl_gk[[#This Row],[Agility]])/('F+ , F-'!P$2-'F+ , F-'!P$3))</f>
        <v>4.9144649083803166E-3</v>
      </c>
      <c r="Q1582" s="1" cm="1">
        <f t="array" ref="Q1582">[1]!table_weight[Reactions]*(('F+ , F-'!Q$2-[1]!tbl_gk[[#This Row],[Reactions]])/('F+ , F-'!Q$2-'F+ , F-'!Q$3))</f>
        <v>1.4953618002093458E-3</v>
      </c>
      <c r="R1582" s="1" cm="1">
        <f t="array" ref="R1582">[1]!table_weight[Balance]*(('F+ , F-'!R$2-[1]!tbl_gk[[#This Row],[Balance]])/('F+ , F-'!R$2-'F+ , F-'!R$3))</f>
        <v>1.4280126410162438E-3</v>
      </c>
      <c r="S1582" s="1" cm="1">
        <f t="array" ref="S1582">[1]!table_weight[ShotPower]*(('F+ , F-'!S$2-[1]!tbl_gk[[#This Row],[ShotPower]])/('F+ , F-'!S$2-'F+ , F-'!S$3))</f>
        <v>6.2329798837993753E-3</v>
      </c>
      <c r="T1582" s="1" cm="1">
        <f t="array" ref="T1582">[1]!table_weight[Jumping]*(('F+ , F-'!T$2-[1]!tbl_gk[[#This Row],[Jumping]])/('F+ , F-'!T$2-'F+ , F-'!T$3))</f>
        <v>2.4902597721228252E-3</v>
      </c>
      <c r="U1582" s="1" cm="1">
        <f t="array" ref="U1582">[1]!table_weight[Stamina]*(('F+ , F-'!U$2-[1]!tbl_gk[[#This Row],[Stamina]])/('F+ , F-'!U$2-'F+ , F-'!U$3))</f>
        <v>1.0304523194991E-2</v>
      </c>
      <c r="V1582" s="1" cm="1">
        <f t="array" ref="V1582">[1]!table_weight[Strength]*(('F+ , F-'!V$2-[1]!tbl_gk[[#This Row],[Strength]])/('F+ , F-'!V$2-'F+ , F-'!V$3))</f>
        <v>3.9930027380590122E-2</v>
      </c>
      <c r="W1582" s="1" cm="1">
        <f t="array" ref="W1582">[1]!table_weight[LongShots]*(('F+ , F-'!W$2-[1]!tbl_gk[[#This Row],[LongShots]])/('F+ , F-'!W$2-'F+ , F-'!W$3))</f>
        <v>1.0128592311173986E-2</v>
      </c>
      <c r="X1582" s="1" cm="1">
        <f t="array" ref="X1582">[1]!table_weight[Aggression]*(('F+ , F-'!X$2-[1]!tbl_gk[[#This Row],[Aggression]])/('F+ , F-'!X$2-'F+ , F-'!X$3))</f>
        <v>1.642835412229994E-2</v>
      </c>
      <c r="Y1582" s="1" cm="1">
        <f t="array" ref="Y1582">[1]!table_weight[Interceptions]*(('F+ , F-'!Y$2-[1]!tbl_gk[[#This Row],[Interceptions]])/('F+ , F-'!Y$2-'F+ , F-'!Y$3))</f>
        <v>2.2854259573931314E-2</v>
      </c>
      <c r="Z1582" s="1" cm="1">
        <f t="array" ref="Z1582">[1]!table_weight[Positioning]*(('F+ , F-'!Z$2-[1]!tbl_gk[[#This Row],[Positioning]])/('F+ , F-'!Z$2-'F+ , F-'!Z$3))</f>
        <v>1.7746678835817667E-3</v>
      </c>
      <c r="AA1582" s="1" cm="1">
        <f t="array" ref="AA1582">[1]!table_weight[Vision]*(('F+ , F-'!AA$2-[1]!tbl_gk[[#This Row],[Vision]])/('F+ , F-'!AA$2-'F+ , F-'!AA$3))</f>
        <v>1.4197343068654267E-2</v>
      </c>
      <c r="AB1582" s="1" cm="1">
        <f t="array" ref="AB1582">[1]!table_weight[Penalties]*(('F+ , F-'!AB$2-[1]!tbl_gk[[#This Row],[Penalties]])/('F+ , F-'!AB$2-'F+ , F-'!AB$3))</f>
        <v>2.3879722257019362E-3</v>
      </c>
      <c r="AC1582" s="1" cm="1">
        <f t="array" ref="AC1582">[1]!table_weight[Composure]*(('F+ , F-'!AC$2-[1]!tbl_gk[[#This Row],[Composure]])/('F+ , F-'!AC$2-'F+ , F-'!AC$3))</f>
        <v>1.9748183967676961E-3</v>
      </c>
      <c r="AD1582" s="1" cm="1">
        <f t="array" ref="AD1582">[1]!table_weight[Marking]*(('F+ , F-'!AD$2-[1]!tbl_gk[[#This Row],[Marking]])/('F+ , F-'!AD$2-'F+ , F-'!AD$3))</f>
        <v>3.1549651263676225E-2</v>
      </c>
      <c r="AE1582" s="1" cm="1">
        <f t="array" ref="AE1582">[1]!table_weight[StandingTackle]*(('F+ , F-'!AE$2-[1]!tbl_gk[[#This Row],[StandingTackle]])/('F+ , F-'!AE$2-'F+ , F-'!AE$3))</f>
        <v>2.241685747682258E-2</v>
      </c>
      <c r="AF1582" s="1" cm="1">
        <f t="array" ref="AF1582">[1]!table_weight[SlidingTackle]*(('F+ , F-'!AF$2-[1]!tbl_gk[[#This Row],[SlidingTackle]])/('F+ , F-'!AF$2-'F+ , F-'!AF$3))</f>
        <v>5.230600077925268E-3</v>
      </c>
      <c r="AG1582" s="1" cm="1">
        <f t="array" ref="AG1582">[1]!table_weight[GKDiving]*(('F+ , F-'!AG$2-[1]!tbl_gk[[#This Row],[GKDiving]])/('F+ , F-'!AG$2-'F+ , F-'!AG$3))</f>
        <v>5.4659770814318998E-2</v>
      </c>
      <c r="AH1582" s="1" cm="1">
        <f t="array" ref="AH1582">[1]!table_weight[GKHandling]*(('F+ , F-'!AH$2-[1]!tbl_gk[[#This Row],[GKHandling]])/('F+ , F-'!AH$2-'F+ , F-'!AH$3))</f>
        <v>6.2383434081559733E-2</v>
      </c>
      <c r="AI1582" s="1" cm="1">
        <f t="array" ref="AI1582">[1]!table_weight[GKKicking]*(('F+ , F-'!AI$2-[1]!tbl_gk[[#This Row],[GKKicking]])/('F+ , F-'!AI$2-'F+ , F-'!AI$3))</f>
        <v>2.8621843626407038E-2</v>
      </c>
      <c r="AJ1582" s="1" cm="1">
        <f t="array" ref="AJ1582">[1]!table_weight[GKPositioning]*(('F+ , F-'!AJ$2-[1]!tbl_gk[[#This Row],[GKPositioning]])/('F+ , F-'!AJ$2-'F+ , F-'!AJ$3))</f>
        <v>2.0182069223748555E-2</v>
      </c>
      <c r="AK1582" s="1" cm="1">
        <f t="array" ref="AK1582">[1]!table_weight[GKReflexes]*(('F+ , F-'!AK$2-[1]!tbl_gk[[#This Row],[GKReflexes]])/('F+ , F-'!AK$2-'F+ , F-'!AK$3))</f>
        <v>5.2837778453841702E-2</v>
      </c>
    </row>
    <row r="1583" spans="1:37" x14ac:dyDescent="0.55000000000000004">
      <c r="A1583" s="8">
        <f>[1]!tbl_gk[[#This Row],[ID]]</f>
        <v>260106</v>
      </c>
      <c r="B1583" s="2" cm="1">
        <f t="array" ref="B1583">[1]!table_weight[ValueEUR]*(('F+ , F-'!B$2-[1]!tbl_gk[[#This Row],[ValueEUR]])/('F+ , F-'!B$2-'F+ , F-'!B$3))</f>
        <v>6.2041611374891601E-5</v>
      </c>
      <c r="C1583" s="2" cm="1">
        <f t="array" ref="C1583">[1]!table_weight[WageEUR]*(('F+ , F-'!C$2-[1]!tbl_gk[[#This Row],[WageEUR]])/('F+ , F-'!C$2-'F+ , F-'!C$3))</f>
        <v>0</v>
      </c>
      <c r="D1583" s="2" cm="1">
        <f t="array" ref="D1583">[1]!table_weight[Crossing]*(('F+ , F-'!D$2-[1]!tbl_gk[[#This Row],[Crossing]])/('F+ , F-'!D$2-'F+ , F-'!D$3))</f>
        <v>3.81086577105983E-2</v>
      </c>
      <c r="E1583" s="2" cm="1">
        <f t="array" ref="E1583">[1]!table_weight[Finishing]*(('F+ , F-'!E$2-[1]!tbl_gk[[#This Row],[Finishing]])/('F+ , F-'!E$2-'F+ , F-'!E$3))</f>
        <v>2.1961515059324362E-2</v>
      </c>
      <c r="F1583" s="2" cm="1">
        <f t="array" ref="F1583">[1]!table_weight[HeadingAccuracy]*(('F+ , F-'!F$2-[1]!tbl_gk[[#This Row],[HeadingAccuracy]])/('F+ , F-'!F$2-'F+ , F-'!F$3))</f>
        <v>1.08567917583827E-2</v>
      </c>
      <c r="G1583" s="2" cm="1">
        <f t="array" ref="G1583">[1]!table_weight[ShortPassing]*(('F+ , F-'!G$2-[1]!tbl_gk[[#This Row],[ShortPassing]])/('F+ , F-'!G$2-'F+ , F-'!G$3))</f>
        <v>5.7659964066562854E-2</v>
      </c>
      <c r="H1583" s="2" cm="1">
        <f t="array" ref="H1583">[1]!table_weight[Volleys]*(('F+ , F-'!H$2-[1]!tbl_gk[[#This Row],[Volleys]])/('F+ , F-'!H$2-'F+ , F-'!H$3))</f>
        <v>2.4305234057750281E-3</v>
      </c>
      <c r="I1583" s="2" cm="1">
        <f t="array" ref="I1583">[1]!table_weight[Dribbling]*(('F+ , F-'!I$2-[1]!tbl_gk[[#This Row],[Dribbling]])/('F+ , F-'!I$2-'F+ , F-'!I$3))</f>
        <v>2.4446955539136776E-2</v>
      </c>
      <c r="J1583" s="2" cm="1">
        <f t="array" ref="J1583">[1]!table_weight[Curve]*(('F+ , F-'!J$2-[1]!tbl_gk[[#This Row],[Curve]])/('F+ , F-'!J$2-'F+ , F-'!J$3))</f>
        <v>9.6339113680153961E-3</v>
      </c>
      <c r="K1583" s="2" cm="1">
        <f t="array" ref="K1583">[1]!table_weight[FKAccuracy]*(('F+ , F-'!K$2-[1]!tbl_gk[[#This Row],[FKAccuracy]])/('F+ , F-'!K$2-'F+ , F-'!K$3))</f>
        <v>9.4310921813203358E-3</v>
      </c>
      <c r="L1583" s="2" cm="1">
        <f t="array" ref="L1583">[1]!table_weight[LongPassing]*(('F+ , F-'!L$2-[1]!tbl_gk[[#This Row],[LongPassing]])/('F+ , F-'!L$2-'F+ , F-'!L$3))</f>
        <v>2.8695477304017315E-2</v>
      </c>
      <c r="M1583" s="2" cm="1">
        <f t="array" ref="M1583">[1]!table_weight[BallControl]*(('F+ , F-'!M$2-[1]!tbl_gk[[#This Row],[BallControl]])/('F+ , F-'!M$2-'F+ , F-'!M$3))</f>
        <v>1.4342213916293577E-2</v>
      </c>
      <c r="N1583" s="2" cm="1">
        <f t="array" ref="N1583">[1]!table_weight[Acceleration]*(('F+ , F-'!N$2-[1]!tbl_gk[[#This Row],[Acceleration]])/('F+ , F-'!N$2-'F+ , F-'!N$3))</f>
        <v>8.5685141108466402E-3</v>
      </c>
      <c r="O1583" s="2" cm="1">
        <f t="array" ref="O1583">[1]!table_weight[SprintSpeed]*(('F+ , F-'!O$2-[1]!tbl_gk[[#This Row],[SprintSpeed]])/('F+ , F-'!O$2-'F+ , F-'!O$3))</f>
        <v>9.5576513538180603E-3</v>
      </c>
      <c r="P1583" s="2" cm="1">
        <f t="array" ref="P1583">[1]!table_weight[Agility]*(('F+ , F-'!P$2-[1]!tbl_gk[[#This Row],[Agility]])/('F+ , F-'!P$2-'F+ , F-'!P$3))</f>
        <v>4.5634317006388652E-3</v>
      </c>
      <c r="Q1583" s="2" cm="1">
        <f t="array" ref="Q1583">[1]!table_weight[Reactions]*(('F+ , F-'!Q$2-[1]!tbl_gk[[#This Row],[Reactions]])/('F+ , F-'!Q$2-'F+ , F-'!Q$3))</f>
        <v>2.3719532003320656E-3</v>
      </c>
      <c r="R1583" s="2" cm="1">
        <f t="array" ref="R1583">[1]!table_weight[Balance]*(('F+ , F-'!R$2-[1]!tbl_gk[[#This Row],[Balance]])/('F+ , F-'!R$2-'F+ , F-'!R$3))</f>
        <v>1.4901001471473846E-3</v>
      </c>
      <c r="S1583" s="2" cm="1">
        <f t="array" ref="S1583">[1]!table_weight[ShotPower]*(('F+ , F-'!S$2-[1]!tbl_gk[[#This Row],[ShotPower]])/('F+ , F-'!S$2-'F+ , F-'!S$3))</f>
        <v>8.3106398450658349E-3</v>
      </c>
      <c r="T1583" s="2" cm="1">
        <f t="array" ref="T1583">[1]!table_weight[Jumping]*(('F+ , F-'!T$2-[1]!tbl_gk[[#This Row],[Jumping]])/('F+ , F-'!T$2-'F+ , F-'!T$3))</f>
        <v>2.4043887454979003E-3</v>
      </c>
      <c r="U1583" s="2" cm="1">
        <f t="array" ref="U1583">[1]!table_weight[Stamina]*(('F+ , F-'!U$2-[1]!tbl_gk[[#This Row],[Stamina]])/('F+ , F-'!U$2-'F+ , F-'!U$3))</f>
        <v>1.975033612373275E-2</v>
      </c>
      <c r="V1583" s="2" cm="1">
        <f t="array" ref="V1583">[1]!table_weight[Strength]*(('F+ , F-'!V$2-[1]!tbl_gk[[#This Row],[Strength]])/('F+ , F-'!V$2-'F+ , F-'!V$3))</f>
        <v>2.8394686137308531E-2</v>
      </c>
      <c r="W1583" s="2" cm="1">
        <f t="array" ref="W1583">[1]!table_weight[LongShots]*(('F+ , F-'!W$2-[1]!tbl_gk[[#This Row],[LongShots]])/('F+ , F-'!W$2-'F+ , F-'!W$3))</f>
        <v>9.3494698256990638E-3</v>
      </c>
      <c r="X1583" s="2" cm="1">
        <f t="array" ref="X1583">[1]!table_weight[Aggression]*(('F+ , F-'!X$2-[1]!tbl_gk[[#This Row],[Aggression]])/('F+ , F-'!X$2-'F+ , F-'!X$3))</f>
        <v>1.3994523881959207E-2</v>
      </c>
      <c r="Y1583" s="2" cm="1">
        <f t="array" ref="Y1583">[1]!table_weight[Interceptions]*(('F+ , F-'!Y$2-[1]!tbl_gk[[#This Row],[Interceptions]])/('F+ , F-'!Y$2-'F+ , F-'!Y$3))</f>
        <v>2.4931919535197796E-2</v>
      </c>
      <c r="Z1583" s="2" cm="1">
        <f t="array" ref="Z1583">[1]!table_weight[Positioning]*(('F+ , F-'!Z$2-[1]!tbl_gk[[#This Row],[Positioning]])/('F+ , F-'!Z$2-'F+ , F-'!Z$3))</f>
        <v>2.0704458641787279E-3</v>
      </c>
      <c r="AA1583" s="2" cm="1">
        <f t="array" ref="AA1583">[1]!table_weight[Vision]*(('F+ , F-'!AA$2-[1]!tbl_gk[[#This Row],[Vision]])/('F+ , F-'!AA$2-'F+ , F-'!AA$3))</f>
        <v>2.6265084677010397E-2</v>
      </c>
      <c r="AB1583" s="2" cm="1">
        <f t="array" ref="AB1583">[1]!table_weight[Penalties]*(('F+ , F-'!AB$2-[1]!tbl_gk[[#This Row],[Penalties]])/('F+ , F-'!AB$2-'F+ , F-'!AB$3))</f>
        <v>2.2313838830329571E-3</v>
      </c>
      <c r="AC1583" s="2" cm="1">
        <f t="array" ref="AC1583">[1]!table_weight[Composure]*(('F+ , F-'!AC$2-[1]!tbl_gk[[#This Row],[Composure]])/('F+ , F-'!AC$2-'F+ , F-'!AC$3))</f>
        <v>1.9748183967676961E-3</v>
      </c>
      <c r="AD1583" s="2" cm="1">
        <f t="array" ref="AD1583">[1]!table_weight[Marking]*(('F+ , F-'!AD$2-[1]!tbl_gk[[#This Row],[Marking]])/('F+ , F-'!AD$2-'F+ , F-'!AD$3))</f>
        <v>3.9437064079595283E-2</v>
      </c>
      <c r="AE1583" s="2" cm="1">
        <f t="array" ref="AE1583">[1]!table_weight[StandingTackle]*(('F+ , F-'!AE$2-[1]!tbl_gk[[#This Row],[StandingTackle]])/('F+ , F-'!AE$2-'F+ , F-'!AE$3))</f>
        <v>2.9141914719869356E-2</v>
      </c>
      <c r="AF1583" s="2" cm="1">
        <f t="array" ref="AF1583">[1]!table_weight[SlidingTackle]*(('F+ , F-'!AF$2-[1]!tbl_gk[[#This Row],[SlidingTackle]])/('F+ , F-'!AF$2-'F+ , F-'!AF$3))</f>
        <v>1.0461200155850536E-2</v>
      </c>
      <c r="AG1583" s="2" cm="1">
        <f t="array" ref="AG1583">[1]!table_weight[GKDiving]*(('F+ , F-'!AG$2-[1]!tbl_gk[[#This Row],[GKDiving]])/('F+ , F-'!AG$2-'F+ , F-'!AG$3))</f>
        <v>5.9784124328161402E-2</v>
      </c>
      <c r="AH1583" s="2" cm="1">
        <f t="array" ref="AH1583">[1]!table_weight[GKHandling]*(('F+ , F-'!AH$2-[1]!tbl_gk[[#This Row],[GKHandling]])/('F+ , F-'!AH$2-'F+ , F-'!AH$3))</f>
        <v>6.5948201743363147E-2</v>
      </c>
      <c r="AI1583" s="2" cm="1">
        <f t="array" ref="AI1583">[1]!table_weight[GKKicking]*(('F+ , F-'!AI$2-[1]!tbl_gk[[#This Row],[GKKicking]])/('F+ , F-'!AI$2-'F+ , F-'!AI$3))</f>
        <v>3.7566169759659242E-2</v>
      </c>
      <c r="AJ1583" s="2" cm="1">
        <f t="array" ref="AJ1583">[1]!table_weight[GKPositioning]*(('F+ , F-'!AJ$2-[1]!tbl_gk[[#This Row],[GKPositioning]])/('F+ , F-'!AJ$2-'F+ , F-'!AJ$3))</f>
        <v>2.3966207203201407E-2</v>
      </c>
      <c r="AK1583" s="2" cm="1">
        <f t="array" ref="AK1583">[1]!table_weight[GKReflexes]*(('F+ , F-'!AK$2-[1]!tbl_gk[[#This Row],[GKReflexes]])/('F+ , F-'!AK$2-'F+ , F-'!AK$3))</f>
        <v>6.1947740256228193E-2</v>
      </c>
    </row>
    <row r="1584" spans="1:37" x14ac:dyDescent="0.55000000000000004">
      <c r="A1584" s="7">
        <f>[1]!tbl_gk[[#This Row],[ID]]</f>
        <v>260146</v>
      </c>
      <c r="B1584" s="1" cm="1">
        <f t="array" ref="B1584">[1]!table_weight[ValueEUR]*(('F+ , F-'!B$2-[1]!tbl_gk[[#This Row],[ValueEUR]])/('F+ , F-'!B$2-'F+ , F-'!B$3))</f>
        <v>5.2781669378639128E-5</v>
      </c>
      <c r="C1584" s="1" cm="1">
        <f t="array" ref="C1584">[1]!table_weight[WageEUR]*(('F+ , F-'!C$2-[1]!tbl_gk[[#This Row],[WageEUR]])/('F+ , F-'!C$2-'F+ , F-'!C$3))</f>
        <v>0</v>
      </c>
      <c r="D1584" s="1" cm="1">
        <f t="array" ref="D1584">[1]!table_weight[Crossing]*(('F+ , F-'!D$2-[1]!tbl_gk[[#This Row],[Crossing]])/('F+ , F-'!D$2-'F+ , F-'!D$3))</f>
        <v>3.4746129089074922E-2</v>
      </c>
      <c r="E1584" s="1" cm="1">
        <f t="array" ref="E1584">[1]!table_weight[Finishing]*(('F+ , F-'!E$2-[1]!tbl_gk[[#This Row],[Finishing]])/('F+ , F-'!E$2-'F+ , F-'!E$3))</f>
        <v>1.8966763005780131E-2</v>
      </c>
      <c r="F1584" s="1" cm="1">
        <f t="array" ref="F1584">[1]!table_weight[HeadingAccuracy]*(('F+ , F-'!F$2-[1]!tbl_gk[[#This Row],[HeadingAccuracy]])/('F+ , F-'!F$2-'F+ , F-'!F$3))</f>
        <v>1.210949849973455E-2</v>
      </c>
      <c r="G1584" s="1" cm="1">
        <f t="array" ref="G1584">[1]!table_weight[ShortPassing]*(('F+ , F-'!G$2-[1]!tbl_gk[[#This Row],[ShortPassing]])/('F+ , F-'!G$2-'F+ , F-'!G$3))</f>
        <v>6.1878985827530868E-2</v>
      </c>
      <c r="H1584" s="1" cm="1">
        <f t="array" ref="H1584">[1]!table_weight[Volleys]*(('F+ , F-'!H$2-[1]!tbl_gk[[#This Row],[Volleys]])/('F+ , F-'!H$2-'F+ , F-'!H$3))</f>
        <v>1.9675665665797848E-3</v>
      </c>
      <c r="I1584" s="1" cm="1">
        <f t="array" ref="I1584">[1]!table_weight[Dribbling]*(('F+ , F-'!I$2-[1]!tbl_gk[[#This Row],[Dribbling]])/('F+ , F-'!I$2-'F+ , F-'!I$3))</f>
        <v>1.8579686209743949E-2</v>
      </c>
      <c r="J1584" s="1" cm="1">
        <f t="array" ref="J1584">[1]!table_weight[Curve]*(('F+ , F-'!J$2-[1]!tbl_gk[[#This Row],[Curve]])/('F+ , F-'!J$2-'F+ , F-'!J$3))</f>
        <v>9.295879390190295E-3</v>
      </c>
      <c r="K1584" s="1" cm="1">
        <f t="array" ref="K1584">[1]!table_weight[FKAccuracy]*(('F+ , F-'!K$2-[1]!tbl_gk[[#This Row],[FKAccuracy]])/('F+ , F-'!K$2-'F+ , F-'!K$3))</f>
        <v>9.4310921813203358E-3</v>
      </c>
      <c r="L1584" s="1" cm="1">
        <f t="array" ref="L1584">[1]!table_weight[LongPassing]*(('F+ , F-'!L$2-[1]!tbl_gk[[#This Row],[LongPassing]])/('F+ , F-'!L$2-'F+ , F-'!L$3))</f>
        <v>2.7612629103865718E-2</v>
      </c>
      <c r="M1584" s="1" cm="1">
        <f t="array" ref="M1584">[1]!table_weight[BallControl]*(('F+ , F-'!M$2-[1]!tbl_gk[[#This Row],[BallControl]])/('F+ , F-'!M$2-'F+ , F-'!M$3))</f>
        <v>1.5211439002129552E-2</v>
      </c>
      <c r="N1584" s="1" cm="1">
        <f t="array" ref="N1584">[1]!table_weight[Acceleration]*(('F+ , F-'!N$2-[1]!tbl_gk[[#This Row],[Acceleration]])/('F+ , F-'!N$2-'F+ , F-'!N$3))</f>
        <v>9.6959501780633037E-3</v>
      </c>
      <c r="O1584" s="1" cm="1">
        <f t="array" ref="O1584">[1]!table_weight[SprintSpeed]*(('F+ , F-'!O$2-[1]!tbl_gk[[#This Row],[SprintSpeed]])/('F+ , F-'!O$2-'F+ , F-'!O$3))</f>
        <v>9.5576513538180603E-3</v>
      </c>
      <c r="P1584" s="1" cm="1">
        <f t="array" ref="P1584">[1]!table_weight[Agility]*(('F+ , F-'!P$2-[1]!tbl_gk[[#This Row],[Agility]])/('F+ , F-'!P$2-'F+ , F-'!P$3))</f>
        <v>3.8613652851559629E-3</v>
      </c>
      <c r="Q1584" s="1" cm="1">
        <f t="array" ref="Q1584">[1]!table_weight[Reactions]*(('F+ , F-'!Q$2-[1]!tbl_gk[[#This Row],[Reactions]])/('F+ , F-'!Q$2-'F+ , F-'!Q$3))</f>
        <v>2.5782100003609409E-3</v>
      </c>
      <c r="R1584" s="1" cm="1">
        <f t="array" ref="R1584">[1]!table_weight[Balance]*(('F+ , F-'!R$2-[1]!tbl_gk[[#This Row],[Balance]])/('F+ , F-'!R$2-'F+ , F-'!R$3))</f>
        <v>2.1109752084587947E-3</v>
      </c>
      <c r="S1584" s="1" cm="1">
        <f t="array" ref="S1584">[1]!table_weight[ShotPower]*(('F+ , F-'!S$2-[1]!tbl_gk[[#This Row],[ShotPower]])/('F+ , F-'!S$2-'F+ , F-'!S$3))</f>
        <v>7.5315173595909123E-3</v>
      </c>
      <c r="T1584" s="1" cm="1">
        <f t="array" ref="T1584">[1]!table_weight[Jumping]*(('F+ , F-'!T$2-[1]!tbl_gk[[#This Row],[Jumping]])/('F+ , F-'!T$2-'F+ , F-'!T$3))</f>
        <v>3.6065831182468503E-3</v>
      </c>
      <c r="U1584" s="1" cm="1">
        <f t="array" ref="U1584">[1]!table_weight[Stamina]*(('F+ , F-'!U$2-[1]!tbl_gk[[#This Row],[Stamina]])/('F+ , F-'!U$2-'F+ , F-'!U$3))</f>
        <v>2.4902597721228249E-2</v>
      </c>
      <c r="V1584" s="1" cm="1">
        <f t="array" ref="V1584">[1]!table_weight[Strength]*(('F+ , F-'!V$2-[1]!tbl_gk[[#This Row],[Strength]])/('F+ , F-'!V$2-'F+ , F-'!V$3))</f>
        <v>2.4845350370144969E-2</v>
      </c>
      <c r="W1584" s="1" cm="1">
        <f t="array" ref="W1584">[1]!table_weight[LongShots]*(('F+ , F-'!W$2-[1]!tbl_gk[[#This Row],[LongShots]])/('F+ , F-'!W$2-'F+ , F-'!W$3))</f>
        <v>9.3494698256990638E-3</v>
      </c>
      <c r="X1584" s="1" cm="1">
        <f t="array" ref="X1584">[1]!table_weight[Aggression]*(('F+ , F-'!X$2-[1]!tbl_gk[[#This Row],[Aggression]])/('F+ , F-'!X$2-'F+ , F-'!X$3))</f>
        <v>1.1560693641618476E-2</v>
      </c>
      <c r="Y1584" s="1" cm="1">
        <f t="array" ref="Y1584">[1]!table_weight[Interceptions]*(('F+ , F-'!Y$2-[1]!tbl_gk[[#This Row],[Interceptions]])/('F+ , F-'!Y$2-'F+ , F-'!Y$3))</f>
        <v>2.4931919535197796E-2</v>
      </c>
      <c r="Z1584" s="1" cm="1">
        <f t="array" ref="Z1584">[1]!table_weight[Positioning]*(('F+ , F-'!Z$2-[1]!tbl_gk[[#This Row],[Positioning]])/('F+ , F-'!Z$2-'F+ , F-'!Z$3))</f>
        <v>2.0704458641787279E-3</v>
      </c>
      <c r="AA1584" s="1" cm="1">
        <f t="array" ref="AA1584">[1]!table_weight[Vision]*(('F+ , F-'!AA$2-[1]!tbl_gk[[#This Row],[Vision]])/('F+ , F-'!AA$2-'F+ , F-'!AA$3))</f>
        <v>3.0524287597606677E-2</v>
      </c>
      <c r="AB1584" s="1" cm="1">
        <f t="array" ref="AB1584">[1]!table_weight[Penalties]*(('F+ , F-'!AB$2-[1]!tbl_gk[[#This Row],[Penalties]])/('F+ , F-'!AB$2-'F+ , F-'!AB$3))</f>
        <v>2.1922367973657118E-3</v>
      </c>
      <c r="AC1584" s="1" cm="1">
        <f t="array" ref="AC1584">[1]!table_weight[Composure]*(('F+ , F-'!AC$2-[1]!tbl_gk[[#This Row],[Composure]])/('F+ , F-'!AC$2-'F+ , F-'!AC$3))</f>
        <v>1.9214449265847853E-3</v>
      </c>
      <c r="AD1584" s="1" cm="1">
        <f t="array" ref="AD1584">[1]!table_weight[Marking]*(('F+ , F-'!AD$2-[1]!tbl_gk[[#This Row],[Marking]])/('F+ , F-'!AD$2-'F+ , F-'!AD$3))</f>
        <v>3.7859581516411465E-2</v>
      </c>
      <c r="AE1584" s="1" cm="1">
        <f t="array" ref="AE1584">[1]!table_weight[StandingTackle]*(('F+ , F-'!AE$2-[1]!tbl_gk[[#This Row],[StandingTackle]])/('F+ , F-'!AE$2-'F+ , F-'!AE$3))</f>
        <v>3.362528621523387E-2</v>
      </c>
      <c r="AF1584" s="1" cm="1">
        <f t="array" ref="AF1584">[1]!table_weight[SlidingTackle]*(('F+ , F-'!AF$2-[1]!tbl_gk[[#This Row],[SlidingTackle]])/('F+ , F-'!AF$2-'F+ , F-'!AF$3))</f>
        <v>8.2195144081682794E-3</v>
      </c>
      <c r="AG1584" s="1" cm="1">
        <f t="array" ref="AG1584">[1]!table_weight[GKDiving]*(('F+ , F-'!AG$2-[1]!tbl_gk[[#This Row],[GKDiving]])/('F+ , F-'!AG$2-'F+ , F-'!AG$3))</f>
        <v>6.1492242166108872E-2</v>
      </c>
      <c r="AH1584" s="1" cm="1">
        <f t="array" ref="AH1584">[1]!table_weight[GKHandling]*(('F+ , F-'!AH$2-[1]!tbl_gk[[#This Row],[GKHandling]])/('F+ , F-'!AH$2-'F+ , F-'!AH$3))</f>
        <v>6.773058557426484E-2</v>
      </c>
      <c r="AI1584" s="1" cm="1">
        <f t="array" ref="AI1584">[1]!table_weight[GKKicking]*(('F+ , F-'!AI$2-[1]!tbl_gk[[#This Row],[GKKicking]])/('F+ , F-'!AI$2-'F+ , F-'!AI$3))</f>
        <v>3.4882871919683582E-2</v>
      </c>
      <c r="AJ1584" s="1" cm="1">
        <f t="array" ref="AJ1584">[1]!table_weight[GKPositioning]*(('F+ , F-'!AJ$2-[1]!tbl_gk[[#This Row],[GKPositioning]])/('F+ , F-'!AJ$2-'F+ , F-'!AJ$3))</f>
        <v>2.5858276192927833E-2</v>
      </c>
      <c r="AK1584" s="1" cm="1">
        <f t="array" ref="AK1584">[1]!table_weight[GKReflexes]*(('F+ , F-'!AK$2-[1]!tbl_gk[[#This Row],[GKReflexes]])/('F+ , F-'!AK$2-'F+ , F-'!AK$3))</f>
        <v>6.012574789575089E-2</v>
      </c>
    </row>
    <row r="1585" spans="1:37" x14ac:dyDescent="0.55000000000000004">
      <c r="A1585" s="8">
        <f>[1]!tbl_gk[[#This Row],[ID]]</f>
        <v>260156</v>
      </c>
      <c r="B1585" s="2" cm="1">
        <f t="array" ref="B1585">[1]!table_weight[ValueEUR]*(('F+ , F-'!B$2-[1]!tbl_gk[[#This Row],[ValueEUR]])/('F+ , F-'!B$2-'F+ , F-'!B$3))</f>
        <v>8.9821437363649033E-5</v>
      </c>
      <c r="C1585" s="2" cm="1">
        <f t="array" ref="C1585">[1]!table_weight[WageEUR]*(('F+ , F-'!C$2-[1]!tbl_gk[[#This Row],[WageEUR]])/('F+ , F-'!C$2-'F+ , F-'!C$3))</f>
        <v>6.2593496495069059E-5</v>
      </c>
      <c r="D1585" s="2" cm="1">
        <f t="array" ref="D1585">[1]!table_weight[Crossing]*(('F+ , F-'!D$2-[1]!tbl_gk[[#This Row],[Crossing]])/('F+ , F-'!D$2-'F+ , F-'!D$3))</f>
        <v>3.81086577105983E-2</v>
      </c>
      <c r="E1585" s="2" cm="1">
        <f t="array" ref="E1585">[1]!table_weight[Finishing]*(('F+ , F-'!E$2-[1]!tbl_gk[[#This Row],[Finishing]])/('F+ , F-'!E$2-'F+ , F-'!E$3))</f>
        <v>1.7968512321265388E-2</v>
      </c>
      <c r="F1585" s="2" cm="1">
        <f t="array" ref="F1585">[1]!table_weight[HeadingAccuracy]*(('F+ , F-'!F$2-[1]!tbl_gk[[#This Row],[HeadingAccuracy]])/('F+ , F-'!F$2-'F+ , F-'!F$3))</f>
        <v>1.08567917583827E-2</v>
      </c>
      <c r="G1585" s="2" cm="1">
        <f t="array" ref="G1585">[1]!table_weight[ShortPassing]*(('F+ , F-'!G$2-[1]!tbl_gk[[#This Row],[ShortPassing]])/('F+ , F-'!G$2-'F+ , F-'!G$3))</f>
        <v>5.6253623479573515E-2</v>
      </c>
      <c r="H1585" s="2" cm="1">
        <f t="array" ref="H1585">[1]!table_weight[Volleys]*(('F+ , F-'!H$2-[1]!tbl_gk[[#This Row],[Volleys]])/('F+ , F-'!H$2-'F+ , F-'!H$3))</f>
        <v>2.1990449861774069E-3</v>
      </c>
      <c r="I1585" s="2" cm="1">
        <f t="array" ref="I1585">[1]!table_weight[Dribbling]*(('F+ , F-'!I$2-[1]!tbl_gk[[#This Row],[Dribbling]])/('F+ , F-'!I$2-'F+ , F-'!I$3))</f>
        <v>2.2491199096005835E-2</v>
      </c>
      <c r="J1585" s="2" cm="1">
        <f t="array" ref="J1585">[1]!table_weight[Curve]*(('F+ , F-'!J$2-[1]!tbl_gk[[#This Row],[Curve]])/('F+ , F-'!J$2-'F+ , F-'!J$3))</f>
        <v>9.6339113680153961E-3</v>
      </c>
      <c r="K1585" s="2" cm="1">
        <f t="array" ref="K1585">[1]!table_weight[FKAccuracy]*(('F+ , F-'!K$2-[1]!tbl_gk[[#This Row],[FKAccuracy]])/('F+ , F-'!K$2-'F+ , F-'!K$3))</f>
        <v>9.1268634012777444E-3</v>
      </c>
      <c r="L1585" s="2" cm="1">
        <f t="array" ref="L1585">[1]!table_weight[LongPassing]*(('F+ , F-'!L$2-[1]!tbl_gk[[#This Row],[LongPassing]])/('F+ , F-'!L$2-'F+ , F-'!L$3))</f>
        <v>2.4364084503410925E-2</v>
      </c>
      <c r="M1585" s="2" cm="1">
        <f t="array" ref="M1585">[1]!table_weight[BallControl]*(('F+ , F-'!M$2-[1]!tbl_gk[[#This Row],[BallControl]])/('F+ , F-'!M$2-'F+ , F-'!M$3))</f>
        <v>1.5211439002129552E-2</v>
      </c>
      <c r="N1585" s="2" cm="1">
        <f t="array" ref="N1585">[1]!table_weight[Acceleration]*(('F+ , F-'!N$2-[1]!tbl_gk[[#This Row],[Acceleration]])/('F+ , F-'!N$2-'F+ , F-'!N$3))</f>
        <v>9.6959501780633037E-3</v>
      </c>
      <c r="O1585" s="2" cm="1">
        <f t="array" ref="O1585">[1]!table_weight[SprintSpeed]*(('F+ , F-'!O$2-[1]!tbl_gk[[#This Row],[SprintSpeed]])/('F+ , F-'!O$2-'F+ , F-'!O$3))</f>
        <v>1.4055369637967736E-2</v>
      </c>
      <c r="P1585" s="2" cm="1">
        <f t="array" ref="P1585">[1]!table_weight[Agility]*(('F+ , F-'!P$2-[1]!tbl_gk[[#This Row],[Agility]])/('F+ , F-'!P$2-'F+ , F-'!P$3))</f>
        <v>5.6165313238632194E-3</v>
      </c>
      <c r="Q1585" s="2" cm="1">
        <f t="array" ref="Q1585">[1]!table_weight[Reactions]*(('F+ , F-'!Q$2-[1]!tbl_gk[[#This Row],[Reactions]])/('F+ , F-'!Q$2-'F+ , F-'!Q$3))</f>
        <v>2.4235174003392843E-3</v>
      </c>
      <c r="R1585" s="2" cm="1">
        <f t="array" ref="R1585">[1]!table_weight[Balance]*(('F+ , F-'!R$2-[1]!tbl_gk[[#This Row],[Balance]])/('F+ , F-'!R$2-'F+ , F-'!R$3))</f>
        <v>2.7318502697702049E-3</v>
      </c>
      <c r="S1585" s="2" cm="1">
        <f t="array" ref="S1585">[1]!table_weight[ShotPower]*(('F+ , F-'!S$2-[1]!tbl_gk[[#This Row],[ShotPower]])/('F+ , F-'!S$2-'F+ , F-'!S$3))</f>
        <v>7.271809864432606E-3</v>
      </c>
      <c r="T1585" s="2" cm="1">
        <f t="array" ref="T1585">[1]!table_weight[Jumping]*(('F+ , F-'!T$2-[1]!tbl_gk[[#This Row],[Jumping]])/('F+ , F-'!T$2-'F+ , F-'!T$3))</f>
        <v>3.7783251714967009E-3</v>
      </c>
      <c r="U1585" s="2" cm="1">
        <f t="array" ref="U1585">[1]!table_weight[Stamina]*(('F+ , F-'!U$2-[1]!tbl_gk[[#This Row],[Stamina]])/('F+ , F-'!U$2-'F+ , F-'!U$3))</f>
        <v>2.4043887454978999E-2</v>
      </c>
      <c r="V1585" s="2" cm="1">
        <f t="array" ref="V1585">[1]!table_weight[Strength]*(('F+ , F-'!V$2-[1]!tbl_gk[[#This Row],[Strength]])/('F+ , F-'!V$2-'F+ , F-'!V$3))</f>
        <v>2.3070682486563184E-2</v>
      </c>
      <c r="W1585" s="2" cm="1">
        <f t="array" ref="W1585">[1]!table_weight[LongShots]*(('F+ , F-'!W$2-[1]!tbl_gk[[#This Row],[LongShots]])/('F+ , F-'!W$2-'F+ , F-'!W$3))</f>
        <v>9.86888481601568E-3</v>
      </c>
      <c r="X1585" s="2" cm="1">
        <f t="array" ref="X1585">[1]!table_weight[Aggression]*(('F+ , F-'!X$2-[1]!tbl_gk[[#This Row],[Aggression]])/('F+ , F-'!X$2-'F+ , F-'!X$3))</f>
        <v>1.7645269242470306E-2</v>
      </c>
      <c r="Y1585" s="2" cm="1">
        <f t="array" ref="Y1585">[1]!table_weight[Interceptions]*(('F+ , F-'!Y$2-[1]!tbl_gk[[#This Row],[Interceptions]])/('F+ , F-'!Y$2-'F+ , F-'!Y$3))</f>
        <v>2.0776599612664828E-2</v>
      </c>
      <c r="Z1585" s="2" cm="1">
        <f t="array" ref="Z1585">[1]!table_weight[Positioning]*(('F+ , F-'!Z$2-[1]!tbl_gk[[#This Row],[Positioning]])/('F+ , F-'!Z$2-'F+ , F-'!Z$3))</f>
        <v>2.2183348544772088E-3</v>
      </c>
      <c r="AA1585" s="2" cm="1">
        <f t="array" ref="AA1585">[1]!table_weight[Vision]*(('F+ , F-'!AA$2-[1]!tbl_gk[[#This Row],[Vision]])/('F+ , F-'!AA$2-'F+ , F-'!AA$3))</f>
        <v>2.9104553290741252E-2</v>
      </c>
      <c r="AB1585" s="2" cm="1">
        <f t="array" ref="AB1585">[1]!table_weight[Penalties]*(('F+ , F-'!AB$2-[1]!tbl_gk[[#This Row],[Penalties]])/('F+ , F-'!AB$2-'F+ , F-'!AB$3))</f>
        <v>2.2705309687002014E-3</v>
      </c>
      <c r="AC1585" s="2" cm="1">
        <f t="array" ref="AC1585">[1]!table_weight[Composure]*(('F+ , F-'!AC$2-[1]!tbl_gk[[#This Row],[Composure]])/('F+ , F-'!AC$2-'F+ , F-'!AC$3))</f>
        <v>1.6545775756702319E-3</v>
      </c>
      <c r="AD1585" s="2" cm="1">
        <f t="array" ref="AD1585">[1]!table_weight[Marking]*(('F+ , F-'!AD$2-[1]!tbl_gk[[#This Row],[Marking]])/('F+ , F-'!AD$2-'F+ , F-'!AD$3))</f>
        <v>3.3127133826860035E-2</v>
      </c>
      <c r="AE1585" s="2" cm="1">
        <f t="array" ref="AE1585">[1]!table_weight[StandingTackle]*(('F+ , F-'!AE$2-[1]!tbl_gk[[#This Row],[StandingTackle]])/('F+ , F-'!AE$2-'F+ , F-'!AE$3))</f>
        <v>2.465854322450484E-2</v>
      </c>
      <c r="AF1585" s="2" cm="1">
        <f t="array" ref="AF1585">[1]!table_weight[SlidingTackle]*(('F+ , F-'!AF$2-[1]!tbl_gk[[#This Row],[SlidingTackle]])/('F+ , F-'!AF$2-'F+ , F-'!AF$3))</f>
        <v>8.9667429907290316E-3</v>
      </c>
      <c r="AG1585" s="2" cm="1">
        <f t="array" ref="AG1585">[1]!table_weight[GKDiving]*(('F+ , F-'!AG$2-[1]!tbl_gk[[#This Row],[GKDiving]])/('F+ , F-'!AG$2-'F+ , F-'!AG$3))</f>
        <v>5.8076006490213938E-2</v>
      </c>
      <c r="AH1585" s="2" cm="1">
        <f t="array" ref="AH1585">[1]!table_weight[GKHandling]*(('F+ , F-'!AH$2-[1]!tbl_gk[[#This Row],[GKHandling]])/('F+ , F-'!AH$2-'F+ , F-'!AH$3))</f>
        <v>6.416581791246144E-2</v>
      </c>
      <c r="AI1585" s="2" cm="1">
        <f t="array" ref="AI1585">[1]!table_weight[GKKicking]*(('F+ , F-'!AI$2-[1]!tbl_gk[[#This Row],[GKKicking]])/('F+ , F-'!AI$2-'F+ , F-'!AI$3))</f>
        <v>3.309400669303314E-2</v>
      </c>
      <c r="AJ1585" s="2" cm="1">
        <f t="array" ref="AJ1585">[1]!table_weight[GKPositioning]*(('F+ , F-'!AJ$2-[1]!tbl_gk[[#This Row],[GKPositioning]])/('F+ , F-'!AJ$2-'F+ , F-'!AJ$3))</f>
        <v>2.2704827876717123E-2</v>
      </c>
      <c r="AK1585" s="2" cm="1">
        <f t="array" ref="AK1585">[1]!table_weight[GKReflexes]*(('F+ , F-'!AK$2-[1]!tbl_gk[[#This Row],[GKReflexes]])/('F+ , F-'!AK$2-'F+ , F-'!AK$3))</f>
        <v>6.1947740256228193E-2</v>
      </c>
    </row>
    <row r="1586" spans="1:37" x14ac:dyDescent="0.55000000000000004">
      <c r="A1586" s="7">
        <f>[1]!tbl_gk[[#This Row],[ID]]</f>
        <v>260274</v>
      </c>
      <c r="B1586" s="1" cm="1">
        <f t="array" ref="B1586">[1]!table_weight[ValueEUR]*(('F+ , F-'!B$2-[1]!tbl_gk[[#This Row],[ValueEUR]])/('F+ , F-'!B$2-'F+ , F-'!B$3))</f>
        <v>3.6761969725122341E-4</v>
      </c>
      <c r="C1586" s="1" cm="1">
        <f t="array" ref="C1586">[1]!table_weight[WageEUR]*(('F+ , F-'!C$2-[1]!tbl_gk[[#This Row],[WageEUR]])/('F+ , F-'!C$2-'F+ , F-'!C$3))</f>
        <v>0</v>
      </c>
      <c r="D1586" s="1" cm="1">
        <f t="array" ref="D1586">[1]!table_weight[Crossing]*(('F+ , F-'!D$2-[1]!tbl_gk[[#This Row],[Crossing]])/('F+ , F-'!D$2-'F+ , F-'!D$3))</f>
        <v>3.3625286215233793E-2</v>
      </c>
      <c r="E1586" s="1" cm="1">
        <f t="array" ref="E1586">[1]!table_weight[Finishing]*(('F+ , F-'!E$2-[1]!tbl_gk[[#This Row],[Finishing]])/('F+ , F-'!E$2-'F+ , F-'!E$3))</f>
        <v>1.9965013690294877E-2</v>
      </c>
      <c r="F1586" s="1" cm="1">
        <f t="array" ref="F1586">[1]!table_weight[HeadingAccuracy]*(('F+ , F-'!F$2-[1]!tbl_gk[[#This Row],[HeadingAccuracy]])/('F+ , F-'!F$2-'F+ , F-'!F$3))</f>
        <v>1.1274360672166649E-2</v>
      </c>
      <c r="G1586" s="1" cm="1">
        <f t="array" ref="G1586">[1]!table_weight[ShortPassing]*(('F+ , F-'!G$2-[1]!tbl_gk[[#This Row],[ShortPassing]])/('F+ , F-'!G$2-'F+ , F-'!G$3))</f>
        <v>6.047264524054153E-2</v>
      </c>
      <c r="H1586" s="1" cm="1">
        <f t="array" ref="H1586">[1]!table_weight[Volleys]*(('F+ , F-'!H$2-[1]!tbl_gk[[#This Row],[Volleys]])/('F+ , F-'!H$2-'F+ , F-'!H$3))</f>
        <v>2.3147841959762173E-3</v>
      </c>
      <c r="I1586" s="1" cm="1">
        <f t="array" ref="I1586">[1]!table_weight[Dribbling]*(('F+ , F-'!I$2-[1]!tbl_gk[[#This Row],[Dribbling]])/('F+ , F-'!I$2-'F+ , F-'!I$3))</f>
        <v>1.6623929766613008E-2</v>
      </c>
      <c r="J1586" s="1" cm="1">
        <f t="array" ref="J1586">[1]!table_weight[Curve]*(('F+ , F-'!J$2-[1]!tbl_gk[[#This Row],[Curve]])/('F+ , F-'!J$2-'F+ , F-'!J$3))</f>
        <v>9.1268634012777444E-3</v>
      </c>
      <c r="K1586" s="1" cm="1">
        <f t="array" ref="K1586">[1]!table_weight[FKAccuracy]*(('F+ , F-'!K$2-[1]!tbl_gk[[#This Row],[FKAccuracy]])/('F+ , F-'!K$2-'F+ , F-'!K$3))</f>
        <v>9.1268634012777444E-3</v>
      </c>
      <c r="L1586" s="1" cm="1">
        <f t="array" ref="L1586">[1]!table_weight[LongPassing]*(('F+ , F-'!L$2-[1]!tbl_gk[[#This Row],[LongPassing]])/('F+ , F-'!L$2-'F+ , F-'!L$3))</f>
        <v>2.3281236303259328E-2</v>
      </c>
      <c r="M1586" s="1" cm="1">
        <f t="array" ref="M1586">[1]!table_weight[BallControl]*(('F+ , F-'!M$2-[1]!tbl_gk[[#This Row],[BallControl]])/('F+ , F-'!M$2-'F+ , F-'!M$3))</f>
        <v>1.5211439002129552E-2</v>
      </c>
      <c r="N1586" s="1" cm="1">
        <f t="array" ref="N1586">[1]!table_weight[Acceleration]*(('F+ , F-'!N$2-[1]!tbl_gk[[#This Row],[Acceleration]])/('F+ , F-'!N$2-'F+ , F-'!N$3))</f>
        <v>9.0194885377333049E-3</v>
      </c>
      <c r="O1586" s="1" cm="1">
        <f t="array" ref="O1586">[1]!table_weight[SprintSpeed]*(('F+ , F-'!O$2-[1]!tbl_gk[[#This Row],[SprintSpeed]])/('F+ , F-'!O$2-'F+ , F-'!O$3))</f>
        <v>8.995436568299351E-3</v>
      </c>
      <c r="P1586" s="1" cm="1">
        <f t="array" ref="P1586">[1]!table_weight[Agility]*(('F+ , F-'!P$2-[1]!tbl_gk[[#This Row],[Agility]])/('F+ , F-'!P$2-'F+ , F-'!P$3))</f>
        <v>3.744354215908813E-3</v>
      </c>
      <c r="Q1586" s="1" cm="1">
        <f t="array" ref="Q1586">[1]!table_weight[Reactions]*(('F+ , F-'!Q$2-[1]!tbl_gk[[#This Row],[Reactions]])/('F+ , F-'!Q$2-'F+ , F-'!Q$3))</f>
        <v>1.3406692001876892E-3</v>
      </c>
      <c r="R1586" s="1" cm="1">
        <f t="array" ref="R1586">[1]!table_weight[Balance]*(('F+ , F-'!R$2-[1]!tbl_gk[[#This Row],[Balance]])/('F+ , F-'!R$2-'F+ , F-'!R$3))</f>
        <v>1.5521876532785257E-3</v>
      </c>
      <c r="S1586" s="1" cm="1">
        <f t="array" ref="S1586">[1]!table_weight[ShotPower]*(('F+ , F-'!S$2-[1]!tbl_gk[[#This Row],[ShotPower]])/('F+ , F-'!S$2-'F+ , F-'!S$3))</f>
        <v>6.2329798837993753E-3</v>
      </c>
      <c r="T1586" s="1" cm="1">
        <f t="array" ref="T1586">[1]!table_weight[Jumping]*(('F+ , F-'!T$2-[1]!tbl_gk[[#This Row],[Jumping]])/('F+ , F-'!T$2-'F+ , F-'!T$3))</f>
        <v>1.5456784792486503E-3</v>
      </c>
      <c r="U1586" s="1" cm="1">
        <f t="array" ref="U1586">[1]!table_weight[Stamina]*(('F+ , F-'!U$2-[1]!tbl_gk[[#This Row],[Stamina]])/('F+ , F-'!U$2-'F+ , F-'!U$3))</f>
        <v>2.4043887454978999E-2</v>
      </c>
      <c r="V1586" s="1" cm="1">
        <f t="array" ref="V1586">[1]!table_weight[Strength]*(('F+ , F-'!V$2-[1]!tbl_gk[[#This Row],[Strength]])/('F+ , F-'!V$2-'F+ , F-'!V$3))</f>
        <v>3.1056687962681212E-2</v>
      </c>
      <c r="W1586" s="1" cm="1">
        <f t="array" ref="W1586">[1]!table_weight[LongShots]*(('F+ , F-'!W$2-[1]!tbl_gk[[#This Row],[LongShots]])/('F+ , F-'!W$2-'F+ , F-'!W$3))</f>
        <v>9.3494698256990638E-3</v>
      </c>
      <c r="X1586" s="1" cm="1">
        <f t="array" ref="X1586">[1]!table_weight[Aggression]*(('F+ , F-'!X$2-[1]!tbl_gk[[#This Row],[Aggression]])/('F+ , F-'!X$2-'F+ , F-'!X$3))</f>
        <v>1.034377852144811E-2</v>
      </c>
      <c r="Y1586" s="1" cm="1">
        <f t="array" ref="Y1586">[1]!table_weight[Interceptions]*(('F+ , F-'!Y$2-[1]!tbl_gk[[#This Row],[Interceptions]])/('F+ , F-'!Y$2-'F+ , F-'!Y$3))</f>
        <v>2.2161706253509151E-2</v>
      </c>
      <c r="Z1586" s="1" cm="1">
        <f t="array" ref="Z1586">[1]!table_weight[Positioning]*(('F+ , F-'!Z$2-[1]!tbl_gk[[#This Row],[Positioning]])/('F+ , F-'!Z$2-'F+ , F-'!Z$3))</f>
        <v>1.9225568738802474E-3</v>
      </c>
      <c r="AA1586" s="1" cm="1">
        <f t="array" ref="AA1586">[1]!table_weight[Vision]*(('F+ , F-'!AA$2-[1]!tbl_gk[[#This Row],[Vision]])/('F+ , F-'!AA$2-'F+ , F-'!AA$3))</f>
        <v>1.0648007301490701E-2</v>
      </c>
      <c r="AB1586" s="1" cm="1">
        <f t="array" ref="AB1586">[1]!table_weight[Penalties]*(('F+ , F-'!AB$2-[1]!tbl_gk[[#This Row],[Penalties]])/('F+ , F-'!AB$2-'F+ , F-'!AB$3))</f>
        <v>2.2705309687002014E-3</v>
      </c>
      <c r="AC1586" s="1" cm="1">
        <f t="array" ref="AC1586">[1]!table_weight[Composure]*(('F+ , F-'!AC$2-[1]!tbl_gk[[#This Row],[Composure]])/('F+ , F-'!AC$2-'F+ , F-'!AC$3))</f>
        <v>2.5085530985968032E-3</v>
      </c>
      <c r="AD1586" s="1" cm="1">
        <f t="array" ref="AD1586">[1]!table_weight[Marking]*(('F+ , F-'!AD$2-[1]!tbl_gk[[#This Row],[Marking]])/('F+ , F-'!AD$2-'F+ , F-'!AD$3))</f>
        <v>3.4704616390043845E-2</v>
      </c>
      <c r="AE1586" s="1" cm="1">
        <f t="array" ref="AE1586">[1]!table_weight[StandingTackle]*(('F+ , F-'!AE$2-[1]!tbl_gk[[#This Row],[StandingTackle]])/('F+ , F-'!AE$2-'F+ , F-'!AE$3))</f>
        <v>3.1383600467551613E-2</v>
      </c>
      <c r="AF1586" s="1" cm="1">
        <f t="array" ref="AF1586">[1]!table_weight[SlidingTackle]*(('F+ , F-'!AF$2-[1]!tbl_gk[[#This Row],[SlidingTackle]])/('F+ , F-'!AF$2-'F+ , F-'!AF$3))</f>
        <v>7.4722858256075263E-3</v>
      </c>
      <c r="AG1586" s="1" cm="1">
        <f t="array" ref="AG1586">[1]!table_weight[GKDiving]*(('F+ , F-'!AG$2-[1]!tbl_gk[[#This Row],[GKDiving]])/('F+ , F-'!AG$2-'F+ , F-'!AG$3))</f>
        <v>3.7578592434844307E-2</v>
      </c>
      <c r="AH1586" s="1" cm="1">
        <f t="array" ref="AH1586">[1]!table_weight[GKHandling]*(('F+ , F-'!AH$2-[1]!tbl_gk[[#This Row],[GKHandling]])/('F+ , F-'!AH$2-'F+ , F-'!AH$3))</f>
        <v>4.6341979603444362E-2</v>
      </c>
      <c r="AI1586" s="1" cm="1">
        <f t="array" ref="AI1586">[1]!table_weight[GKKicking]*(('F+ , F-'!AI$2-[1]!tbl_gk[[#This Row],[GKKicking]])/('F+ , F-'!AI$2-'F+ , F-'!AI$3))</f>
        <v>2.8621843626407038E-2</v>
      </c>
      <c r="AJ1586" s="1" cm="1">
        <f t="array" ref="AJ1586">[1]!table_weight[GKPositioning]*(('F+ , F-'!AJ$2-[1]!tbl_gk[[#This Row],[GKPositioning]])/('F+ , F-'!AJ$2-'F+ , F-'!AJ$3))</f>
        <v>1.8920689897264267E-2</v>
      </c>
      <c r="AK1586" s="1" cm="1">
        <f t="array" ref="AK1586">[1]!table_weight[GKReflexes]*(('F+ , F-'!AK$2-[1]!tbl_gk[[#This Row],[GKReflexes]])/('F+ , F-'!AK$2-'F+ , F-'!AK$3))</f>
        <v>4.55498090119325E-2</v>
      </c>
    </row>
    <row r="1587" spans="1:37" x14ac:dyDescent="0.55000000000000004">
      <c r="A1587" s="8">
        <f>[1]!tbl_gk[[#This Row],[ID]]</f>
        <v>260305</v>
      </c>
      <c r="B1587" s="2" cm="1">
        <f t="array" ref="B1587">[1]!table_weight[ValueEUR]*(('F+ , F-'!B$2-[1]!tbl_gk[[#This Row],[ValueEUR]])/('F+ , F-'!B$2-'F+ , F-'!B$3))</f>
        <v>5.8954964042807441E-5</v>
      </c>
      <c r="C1587" s="2" cm="1">
        <f t="array" ref="C1587">[1]!table_weight[WageEUR]*(('F+ , F-'!C$2-[1]!tbl_gk[[#This Row],[WageEUR]])/('F+ , F-'!C$2-'F+ , F-'!C$3))</f>
        <v>2.3472561185650895E-5</v>
      </c>
      <c r="D1587" s="2" cm="1">
        <f t="array" ref="D1587">[1]!table_weight[Crossing]*(('F+ , F-'!D$2-[1]!tbl_gk[[#This Row],[Crossing]])/('F+ , F-'!D$2-'F+ , F-'!D$3))</f>
        <v>3.3625286215233793E-2</v>
      </c>
      <c r="E1587" s="2" cm="1">
        <f t="array" ref="E1587">[1]!table_weight[Finishing]*(('F+ , F-'!E$2-[1]!tbl_gk[[#This Row],[Finishing]])/('F+ , F-'!E$2-'F+ , F-'!E$3))</f>
        <v>1.9965013690294877E-2</v>
      </c>
      <c r="F1587" s="2" cm="1">
        <f t="array" ref="F1587">[1]!table_weight[HeadingAccuracy]*(('F+ , F-'!F$2-[1]!tbl_gk[[#This Row],[HeadingAccuracy]])/('F+ , F-'!F$2-'F+ , F-'!F$3))</f>
        <v>1.0439222844598752E-2</v>
      </c>
      <c r="G1587" s="2" cm="1">
        <f t="array" ref="G1587">[1]!table_weight[ShortPassing]*(('F+ , F-'!G$2-[1]!tbl_gk[[#This Row],[ShortPassing]])/('F+ , F-'!G$2-'F+ , F-'!G$3))</f>
        <v>6.1878985827530868E-2</v>
      </c>
      <c r="H1587" s="2" cm="1">
        <f t="array" ref="H1587">[1]!table_weight[Volleys]*(('F+ , F-'!H$2-[1]!tbl_gk[[#This Row],[Volleys]])/('F+ , F-'!H$2-'F+ , F-'!H$3))</f>
        <v>2.3147841959762173E-3</v>
      </c>
      <c r="I1587" s="2" cm="1">
        <f t="array" ref="I1587">[1]!table_weight[Dribbling]*(('F+ , F-'!I$2-[1]!tbl_gk[[#This Row],[Dribbling]])/('F+ , F-'!I$2-'F+ , F-'!I$3))</f>
        <v>2.5424833760702249E-2</v>
      </c>
      <c r="J1587" s="2" cm="1">
        <f t="array" ref="J1587">[1]!table_weight[Curve]*(('F+ , F-'!J$2-[1]!tbl_gk[[#This Row],[Curve]])/('F+ , F-'!J$2-'F+ , F-'!J$3))</f>
        <v>9.9719433458404991E-3</v>
      </c>
      <c r="K1587" s="2" cm="1">
        <f t="array" ref="K1587">[1]!table_weight[FKAccuracy]*(('F+ , F-'!K$2-[1]!tbl_gk[[#This Row],[FKAccuracy]])/('F+ , F-'!K$2-'F+ , F-'!K$3))</f>
        <v>9.4310921813203358E-3</v>
      </c>
      <c r="L1587" s="2" cm="1">
        <f t="array" ref="L1587">[1]!table_weight[LongPassing]*(('F+ , F-'!L$2-[1]!tbl_gk[[#This Row],[LongPassing]])/('F+ , F-'!L$2-'F+ , F-'!L$3))</f>
        <v>2.4905508603486726E-2</v>
      </c>
      <c r="M1587" s="2" cm="1">
        <f t="array" ref="M1587">[1]!table_weight[BallControl]*(('F+ , F-'!M$2-[1]!tbl_gk[[#This Row],[BallControl]])/('F+ , F-'!M$2-'F+ , F-'!M$3))</f>
        <v>1.3472988830457604E-2</v>
      </c>
      <c r="N1587" s="2" cm="1">
        <f t="array" ref="N1587">[1]!table_weight[Acceleration]*(('F+ , F-'!N$2-[1]!tbl_gk[[#This Row],[Acceleration]])/('F+ , F-'!N$2-'F+ , F-'!N$3))</f>
        <v>8.7940013242899726E-3</v>
      </c>
      <c r="O1587" s="2" cm="1">
        <f t="array" ref="O1587">[1]!table_weight[SprintSpeed]*(('F+ , F-'!O$2-[1]!tbl_gk[[#This Row],[SprintSpeed]])/('F+ , F-'!O$2-'F+ , F-'!O$3))</f>
        <v>1.1806510495892897E-2</v>
      </c>
      <c r="P1587" s="2" cm="1">
        <f t="array" ref="P1587">[1]!table_weight[Agility]*(('F+ , F-'!P$2-[1]!tbl_gk[[#This Row],[Agility]])/('F+ , F-'!P$2-'F+ , F-'!P$3))</f>
        <v>5.4995202546160686E-3</v>
      </c>
      <c r="Q1587" s="2" cm="1">
        <f t="array" ref="Q1587">[1]!table_weight[Reactions]*(('F+ , F-'!Q$2-[1]!tbl_gk[[#This Row],[Reactions]])/('F+ , F-'!Q$2-'F+ , F-'!Q$3))</f>
        <v>2.1141322002959716E-3</v>
      </c>
      <c r="R1587" s="2" cm="1">
        <f t="array" ref="R1587">[1]!table_weight[Balance]*(('F+ , F-'!R$2-[1]!tbl_gk[[#This Row],[Balance]])/('F+ , F-'!R$2-'F+ , F-'!R$3))</f>
        <v>1.1175751103605386E-3</v>
      </c>
      <c r="S1587" s="2" cm="1">
        <f t="array" ref="S1587">[1]!table_weight[ShotPower]*(('F+ , F-'!S$2-[1]!tbl_gk[[#This Row],[ShotPower]])/('F+ , F-'!S$2-'F+ , F-'!S$3))</f>
        <v>8.0509323499075268E-3</v>
      </c>
      <c r="T1587" s="2" cm="1">
        <f t="array" ref="T1587">[1]!table_weight[Jumping]*(('F+ , F-'!T$2-[1]!tbl_gk[[#This Row],[Jumping]])/('F+ , F-'!T$2-'F+ , F-'!T$3))</f>
        <v>2.8337438786225251E-3</v>
      </c>
      <c r="U1587" s="2" cm="1">
        <f t="array" ref="U1587">[1]!table_weight[Stamina]*(('F+ , F-'!U$2-[1]!tbl_gk[[#This Row],[Stamina]])/('F+ , F-'!U$2-'F+ , F-'!U$3))</f>
        <v>1.6315495058735752E-2</v>
      </c>
      <c r="V1587" s="2" cm="1">
        <f t="array" ref="V1587">[1]!table_weight[Strength]*(('F+ , F-'!V$2-[1]!tbl_gk[[#This Row],[Strength]])/('F+ , F-'!V$2-'F+ , F-'!V$3))</f>
        <v>2.3958016428354077E-2</v>
      </c>
      <c r="W1587" s="2" cm="1">
        <f t="array" ref="W1587">[1]!table_weight[LongShots]*(('F+ , F-'!W$2-[1]!tbl_gk[[#This Row],[LongShots]])/('F+ , F-'!W$2-'F+ , F-'!W$3))</f>
        <v>1.0388299806332293E-2</v>
      </c>
      <c r="X1587" s="2" cm="1">
        <f t="array" ref="X1587">[1]!table_weight[Aggression]*(('F+ , F-'!X$2-[1]!tbl_gk[[#This Row],[Aggression]])/('F+ , F-'!X$2-'F+ , F-'!X$3))</f>
        <v>1.2777608761788841E-2</v>
      </c>
      <c r="Y1587" s="2" cm="1">
        <f t="array" ref="Y1587">[1]!table_weight[Interceptions]*(('F+ , F-'!Y$2-[1]!tbl_gk[[#This Row],[Interceptions]])/('F+ , F-'!Y$2-'F+ , F-'!Y$3))</f>
        <v>2.5624472855619959E-2</v>
      </c>
      <c r="Z1587" s="2" cm="1">
        <f t="array" ref="Z1587">[1]!table_weight[Positioning]*(('F+ , F-'!Z$2-[1]!tbl_gk[[#This Row],[Positioning]])/('F+ , F-'!Z$2-'F+ , F-'!Z$3))</f>
        <v>1.7746678835817667E-3</v>
      </c>
      <c r="AA1587" s="2" cm="1">
        <f t="array" ref="AA1587">[1]!table_weight[Vision]*(('F+ , F-'!AA$2-[1]!tbl_gk[[#This Row],[Vision]])/('F+ , F-'!AA$2-'F+ , F-'!AA$3))</f>
        <v>2.6265084677010397E-2</v>
      </c>
      <c r="AB1587" s="2" cm="1">
        <f t="array" ref="AB1587">[1]!table_weight[Penalties]*(('F+ , F-'!AB$2-[1]!tbl_gk[[#This Row],[Penalties]])/('F+ , F-'!AB$2-'F+ , F-'!AB$3))</f>
        <v>2.1922367973657118E-3</v>
      </c>
      <c r="AC1587" s="2" cm="1">
        <f t="array" ref="AC1587">[1]!table_weight[Composure]*(('F+ , F-'!AC$2-[1]!tbl_gk[[#This Row],[Composure]])/('F+ , F-'!AC$2-'F+ , F-'!AC$3))</f>
        <v>2.6153000389626249E-3</v>
      </c>
      <c r="AD1587" s="2" cm="1">
        <f t="array" ref="AD1587">[1]!table_weight[Marking]*(('F+ , F-'!AD$2-[1]!tbl_gk[[#This Row],[Marking]])/('F+ , F-'!AD$2-'F+ , F-'!AD$3))</f>
        <v>3.6282098953227655E-2</v>
      </c>
      <c r="AE1587" s="2" cm="1">
        <f t="array" ref="AE1587">[1]!table_weight[StandingTackle]*(('F+ , F-'!AE$2-[1]!tbl_gk[[#This Row],[StandingTackle]])/('F+ , F-'!AE$2-'F+ , F-'!AE$3))</f>
        <v>3.362528621523387E-2</v>
      </c>
      <c r="AF1587" s="2" cm="1">
        <f t="array" ref="AF1587">[1]!table_weight[SlidingTackle]*(('F+ , F-'!AF$2-[1]!tbl_gk[[#This Row],[SlidingTackle]])/('F+ , F-'!AF$2-'F+ , F-'!AF$3))</f>
        <v>8.2195144081682794E-3</v>
      </c>
      <c r="AG1587" s="2" cm="1">
        <f t="array" ref="AG1587">[1]!table_weight[GKDiving]*(('F+ , F-'!AG$2-[1]!tbl_gk[[#This Row],[GKDiving]])/('F+ , F-'!AG$2-'F+ , F-'!AG$3))</f>
        <v>6.320036000405635E-2</v>
      </c>
      <c r="AH1587" s="2" cm="1">
        <f t="array" ref="AH1587">[1]!table_weight[GKHandling]*(('F+ , F-'!AH$2-[1]!tbl_gk[[#This Row],[GKHandling]])/('F+ , F-'!AH$2-'F+ , F-'!AH$3))</f>
        <v>6.773058557426484E-2</v>
      </c>
      <c r="AI1587" s="2" cm="1">
        <f t="array" ref="AI1587">[1]!table_weight[GKKicking]*(('F+ , F-'!AI$2-[1]!tbl_gk[[#This Row],[GKKicking]])/('F+ , F-'!AI$2-'F+ , F-'!AI$3))</f>
        <v>3.6671737146334017E-2</v>
      </c>
      <c r="AJ1587" s="2" cm="1">
        <f t="array" ref="AJ1587">[1]!table_weight[GKPositioning]*(('F+ , F-'!AJ$2-[1]!tbl_gk[[#This Row],[GKPositioning]])/('F+ , F-'!AJ$2-'F+ , F-'!AJ$3))</f>
        <v>2.3335517539959265E-2</v>
      </c>
      <c r="AK1587" s="2" cm="1">
        <f t="array" ref="AK1587">[1]!table_weight[GKReflexes]*(('F+ , F-'!AK$2-[1]!tbl_gk[[#This Row],[GKReflexes]])/('F+ , F-'!AK$2-'F+ , F-'!AK$3))</f>
        <v>6.3769732616705502E-2</v>
      </c>
    </row>
    <row r="1588" spans="1:37" x14ac:dyDescent="0.55000000000000004">
      <c r="A1588" s="7">
        <f>[1]!tbl_gk[[#This Row],[ID]]</f>
        <v>260319</v>
      </c>
      <c r="B1588" s="1" cm="1">
        <f t="array" ref="B1588">[1]!table_weight[ValueEUR]*(('F+ , F-'!B$2-[1]!tbl_gk[[#This Row],[ValueEUR]])/('F+ , F-'!B$2-'F+ , F-'!B$3))</f>
        <v>4.6608374714470808E-5</v>
      </c>
      <c r="C1588" s="1" cm="1">
        <f t="array" ref="C1588">[1]!table_weight[WageEUR]*(('F+ , F-'!C$2-[1]!tbl_gk[[#This Row],[WageEUR]])/('F+ , F-'!C$2-'F+ , F-'!C$3))</f>
        <v>7.8241870618836323E-6</v>
      </c>
      <c r="D1588" s="1" cm="1">
        <f t="array" ref="D1588">[1]!table_weight[Crossing]*(('F+ , F-'!D$2-[1]!tbl_gk[[#This Row],[Crossing]])/('F+ , F-'!D$2-'F+ , F-'!D$3))</f>
        <v>3.4746129089074922E-2</v>
      </c>
      <c r="E1588" s="1" cm="1">
        <f t="array" ref="E1588">[1]!table_weight[Finishing]*(('F+ , F-'!E$2-[1]!tbl_gk[[#This Row],[Finishing]])/('F+ , F-'!E$2-'F+ , F-'!E$3))</f>
        <v>1.6970261636750646E-2</v>
      </c>
      <c r="F1588" s="1" cm="1">
        <f t="array" ref="F1588">[1]!table_weight[HeadingAccuracy]*(('F+ , F-'!F$2-[1]!tbl_gk[[#This Row],[HeadingAccuracy]])/('F+ , F-'!F$2-'F+ , F-'!F$3))</f>
        <v>1.0439222844598752E-2</v>
      </c>
      <c r="G1588" s="1" cm="1">
        <f t="array" ref="G1588">[1]!table_weight[ShortPassing]*(('F+ , F-'!G$2-[1]!tbl_gk[[#This Row],[ShortPassing]])/('F+ , F-'!G$2-'F+ , F-'!G$3))</f>
        <v>4.3596558196669473E-2</v>
      </c>
      <c r="H1588" s="1" cm="1">
        <f t="array" ref="H1588">[1]!table_weight[Volleys]*(('F+ , F-'!H$2-[1]!tbl_gk[[#This Row],[Volleys]])/('F+ , F-'!H$2-'F+ , F-'!H$3))</f>
        <v>1.7360881469821632E-3</v>
      </c>
      <c r="I1588" s="1" cm="1">
        <f t="array" ref="I1588">[1]!table_weight[Dribbling]*(('F+ , F-'!I$2-[1]!tbl_gk[[#This Row],[Dribbling]])/('F+ , F-'!I$2-'F+ , F-'!I$3))</f>
        <v>1.8579686209743949E-2</v>
      </c>
      <c r="J1588" s="1" cm="1">
        <f t="array" ref="J1588">[1]!table_weight[Curve]*(('F+ , F-'!J$2-[1]!tbl_gk[[#This Row],[Curve]])/('F+ , F-'!J$2-'F+ , F-'!J$3))</f>
        <v>9.4648953791028455E-3</v>
      </c>
      <c r="K1588" s="1" cm="1">
        <f t="array" ref="K1588">[1]!table_weight[FKAccuracy]*(('F+ , F-'!K$2-[1]!tbl_gk[[#This Row],[FKAccuracy]])/('F+ , F-'!K$2-'F+ , F-'!K$3))</f>
        <v>9.4310921813203358E-3</v>
      </c>
      <c r="L1588" s="1" cm="1">
        <f t="array" ref="L1588">[1]!table_weight[LongPassing]*(('F+ , F-'!L$2-[1]!tbl_gk[[#This Row],[LongPassing]])/('F+ , F-'!L$2-'F+ , F-'!L$3))</f>
        <v>2.1656964003031933E-2</v>
      </c>
      <c r="M1588" s="1" cm="1">
        <f t="array" ref="M1588">[1]!table_weight[BallControl]*(('F+ , F-'!M$2-[1]!tbl_gk[[#This Row],[BallControl]])/('F+ , F-'!M$2-'F+ , F-'!M$3))</f>
        <v>1.3907601373375588E-2</v>
      </c>
      <c r="N1588" s="1" cm="1">
        <f t="array" ref="N1588">[1]!table_weight[Acceleration]*(('F+ , F-'!N$2-[1]!tbl_gk[[#This Row],[Acceleration]])/('F+ , F-'!N$2-'F+ , F-'!N$3))</f>
        <v>8.3430268974033078E-3</v>
      </c>
      <c r="O1588" s="1" cm="1">
        <f t="array" ref="O1588">[1]!table_weight[SprintSpeed]*(('F+ , F-'!O$2-[1]!tbl_gk[[#This Row],[SprintSpeed]])/('F+ , F-'!O$2-'F+ , F-'!O$3))</f>
        <v>9.5576513538180603E-3</v>
      </c>
      <c r="P1588" s="1" cm="1">
        <f t="array" ref="P1588">[1]!table_weight[Agility]*(('F+ , F-'!P$2-[1]!tbl_gk[[#This Row],[Agility]])/('F+ , F-'!P$2-'F+ , F-'!P$3))</f>
        <v>3.8613652851559629E-3</v>
      </c>
      <c r="Q1588" s="1" cm="1">
        <f t="array" ref="Q1588">[1]!table_weight[Reactions]*(('F+ , F-'!Q$2-[1]!tbl_gk[[#This Row],[Reactions]])/('F+ , F-'!Q$2-'F+ , F-'!Q$3))</f>
        <v>2.2688248003176282E-3</v>
      </c>
      <c r="R1588" s="1" cm="1">
        <f t="array" ref="R1588">[1]!table_weight[Balance]*(('F+ , F-'!R$2-[1]!tbl_gk[[#This Row],[Balance]])/('F+ , F-'!R$2-'F+ , F-'!R$3))</f>
        <v>1.8626251839342308E-3</v>
      </c>
      <c r="S1588" s="1" cm="1">
        <f t="array" ref="S1588">[1]!table_weight[ShotPower]*(('F+ , F-'!S$2-[1]!tbl_gk[[#This Row],[ShotPower]])/('F+ , F-'!S$2-'F+ , F-'!S$3))</f>
        <v>6.7523948741159906E-3</v>
      </c>
      <c r="T1588" s="1" cm="1">
        <f t="array" ref="T1588">[1]!table_weight[Jumping]*(('F+ , F-'!T$2-[1]!tbl_gk[[#This Row],[Jumping]])/('F+ , F-'!T$2-'F+ , F-'!T$3))</f>
        <v>2.7478728519976002E-3</v>
      </c>
      <c r="U1588" s="1" cm="1">
        <f t="array" ref="U1588">[1]!table_weight[Stamina]*(('F+ , F-'!U$2-[1]!tbl_gk[[#This Row],[Stamina]])/('F+ , F-'!U$2-'F+ , F-'!U$3))</f>
        <v>1.4598074526237249E-2</v>
      </c>
      <c r="V1588" s="1" cm="1">
        <f t="array" ref="V1588">[1]!table_weight[Strength]*(('F+ , F-'!V$2-[1]!tbl_gk[[#This Row],[Strength]])/('F+ , F-'!V$2-'F+ , F-'!V$3))</f>
        <v>1.8634012777608722E-2</v>
      </c>
      <c r="W1588" s="1" cm="1">
        <f t="array" ref="W1588">[1]!table_weight[LongShots]*(('F+ , F-'!W$2-[1]!tbl_gk[[#This Row],[LongShots]])/('F+ , F-'!W$2-'F+ , F-'!W$3))</f>
        <v>9.0897623305407575E-3</v>
      </c>
      <c r="X1588" s="1" cm="1">
        <f t="array" ref="X1588">[1]!table_weight[Aggression]*(('F+ , F-'!X$2-[1]!tbl_gk[[#This Row],[Aggression]])/('F+ , F-'!X$2-'F+ , F-'!X$3))</f>
        <v>9.7353209613629272E-3</v>
      </c>
      <c r="Y1588" s="1" cm="1">
        <f t="array" ref="Y1588">[1]!table_weight[Interceptions]*(('F+ , F-'!Y$2-[1]!tbl_gk[[#This Row],[Interceptions]])/('F+ , F-'!Y$2-'F+ , F-'!Y$3))</f>
        <v>1.9391492971820509E-2</v>
      </c>
      <c r="Z1588" s="1" cm="1">
        <f t="array" ref="Z1588">[1]!table_weight[Positioning]*(('F+ , F-'!Z$2-[1]!tbl_gk[[#This Row],[Positioning]])/('F+ , F-'!Z$2-'F+ , F-'!Z$3))</f>
        <v>1.3310009126863251E-3</v>
      </c>
      <c r="AA1588" s="1" cm="1">
        <f t="array" ref="AA1588">[1]!table_weight[Vision]*(('F+ , F-'!AA$2-[1]!tbl_gk[[#This Row],[Vision]])/('F+ , F-'!AA$2-'F+ , F-'!AA$3))</f>
        <v>2.4845350370144972E-2</v>
      </c>
      <c r="AB1588" s="1" cm="1">
        <f t="array" ref="AB1588">[1]!table_weight[Penalties]*(('F+ , F-'!AB$2-[1]!tbl_gk[[#This Row],[Penalties]])/('F+ , F-'!AB$2-'F+ , F-'!AB$3))</f>
        <v>2.427119311369181E-3</v>
      </c>
      <c r="AC1588" s="1" cm="1">
        <f t="array" ref="AC1588">[1]!table_weight[Composure]*(('F+ , F-'!AC$2-[1]!tbl_gk[[#This Row],[Composure]])/('F+ , F-'!AC$2-'F+ , F-'!AC$3))</f>
        <v>2.188312277499339E-3</v>
      </c>
      <c r="AD1588" s="1" cm="1">
        <f t="array" ref="AD1588">[1]!table_weight[Marking]*(('F+ , F-'!AD$2-[1]!tbl_gk[[#This Row],[Marking]])/('F+ , F-'!AD$2-'F+ , F-'!AD$3))</f>
        <v>2.2084755884573357E-2</v>
      </c>
      <c r="AE1588" s="1" cm="1">
        <f t="array" ref="AE1588">[1]!table_weight[StandingTackle]*(('F+ , F-'!AE$2-[1]!tbl_gk[[#This Row],[StandingTackle]])/('F+ , F-'!AE$2-'F+ , F-'!AE$3))</f>
        <v>2.6900228972187096E-2</v>
      </c>
      <c r="AF1588" s="1" cm="1">
        <f t="array" ref="AF1588">[1]!table_weight[SlidingTackle]*(('F+ , F-'!AF$2-[1]!tbl_gk[[#This Row],[SlidingTackle]])/('F+ , F-'!AF$2-'F+ , F-'!AF$3))</f>
        <v>8.9667429907290316E-3</v>
      </c>
      <c r="AG1588" s="1" cm="1">
        <f t="array" ref="AG1588">[1]!table_weight[GKDiving]*(('F+ , F-'!AG$2-[1]!tbl_gk[[#This Row],[GKDiving]])/('F+ , F-'!AG$2-'F+ , F-'!AG$3))</f>
        <v>5.1243535138424057E-2</v>
      </c>
      <c r="AH1588" s="1" cm="1">
        <f t="array" ref="AH1588">[1]!table_weight[GKHandling]*(('F+ , F-'!AH$2-[1]!tbl_gk[[#This Row],[GKHandling]])/('F+ , F-'!AH$2-'F+ , F-'!AH$3))</f>
        <v>5.7036282588854605E-2</v>
      </c>
      <c r="AI1588" s="1" cm="1">
        <f t="array" ref="AI1588">[1]!table_weight[GKKicking]*(('F+ , F-'!AI$2-[1]!tbl_gk[[#This Row],[GKKicking]])/('F+ , F-'!AI$2-'F+ , F-'!AI$3))</f>
        <v>3.0410708853057477E-2</v>
      </c>
      <c r="AJ1588" s="1" cm="1">
        <f t="array" ref="AJ1588">[1]!table_weight[GKPositioning]*(('F+ , F-'!AJ$2-[1]!tbl_gk[[#This Row],[GKPositioning]])/('F+ , F-'!AJ$2-'F+ , F-'!AJ$3))</f>
        <v>2.0812758886990693E-2</v>
      </c>
      <c r="AK1588" s="1" cm="1">
        <f t="array" ref="AK1588">[1]!table_weight[GKReflexes]*(('F+ , F-'!AK$2-[1]!tbl_gk[[#This Row],[GKReflexes]])/('F+ , F-'!AK$2-'F+ , F-'!AK$3))</f>
        <v>5.4659770814318998E-2</v>
      </c>
    </row>
    <row r="1589" spans="1:37" x14ac:dyDescent="0.55000000000000004">
      <c r="A1589" s="8">
        <f>[1]!tbl_gk[[#This Row],[ID]]</f>
        <v>260326</v>
      </c>
      <c r="B1589" s="2" cm="1">
        <f t="array" ref="B1589">[1]!table_weight[ValueEUR]*(('F+ , F-'!B$2-[1]!tbl_gk[[#This Row],[ValueEUR]])/('F+ , F-'!B$2-'F+ , F-'!B$3))</f>
        <v>2.5958704062827779E-4</v>
      </c>
      <c r="C1589" s="2" cm="1">
        <f t="array" ref="C1589">[1]!table_weight[WageEUR]*(('F+ , F-'!C$2-[1]!tbl_gk[[#This Row],[WageEUR]])/('F+ , F-'!C$2-'F+ , F-'!C$3))</f>
        <v>5.4769309433185425E-5</v>
      </c>
      <c r="D1589" s="2" cm="1">
        <f t="array" ref="D1589">[1]!table_weight[Crossing]*(('F+ , F-'!D$2-[1]!tbl_gk[[#This Row],[Crossing]])/('F+ , F-'!D$2-'F+ , F-'!D$3))</f>
        <v>3.5866971962916043E-2</v>
      </c>
      <c r="E1589" s="2" cm="1">
        <f t="array" ref="E1589">[1]!table_weight[Finishing]*(('F+ , F-'!E$2-[1]!tbl_gk[[#This Row],[Finishing]])/('F+ , F-'!E$2-'F+ , F-'!E$3))</f>
        <v>1.8966763005780131E-2</v>
      </c>
      <c r="F1589" s="2" cm="1">
        <f t="array" ref="F1589">[1]!table_weight[HeadingAccuracy]*(('F+ , F-'!F$2-[1]!tbl_gk[[#This Row],[HeadingAccuracy]])/('F+ , F-'!F$2-'F+ , F-'!F$3))</f>
        <v>1.08567917583827E-2</v>
      </c>
      <c r="G1589" s="2" cm="1">
        <f t="array" ref="G1589">[1]!table_weight[ShortPassing]*(('F+ , F-'!G$2-[1]!tbl_gk[[#This Row],[ShortPassing]])/('F+ , F-'!G$2-'F+ , F-'!G$3))</f>
        <v>5.6253623479573515E-2</v>
      </c>
      <c r="H1589" s="2" cm="1">
        <f t="array" ref="H1589">[1]!table_weight[Volleys]*(('F+ , F-'!H$2-[1]!tbl_gk[[#This Row],[Volleys]])/('F+ , F-'!H$2-'F+ , F-'!H$3))</f>
        <v>1.9675665665797848E-3</v>
      </c>
      <c r="I1589" s="2" cm="1">
        <f t="array" ref="I1589">[1]!table_weight[Dribbling]*(('F+ , F-'!I$2-[1]!tbl_gk[[#This Row],[Dribbling]])/('F+ , F-'!I$2-'F+ , F-'!I$3))</f>
        <v>2.1513320874440363E-2</v>
      </c>
      <c r="J1589" s="2" cm="1">
        <f t="array" ref="J1589">[1]!table_weight[Curve]*(('F+ , F-'!J$2-[1]!tbl_gk[[#This Row],[Curve]])/('F+ , F-'!J$2-'F+ , F-'!J$3))</f>
        <v>9.295879390190295E-3</v>
      </c>
      <c r="K1589" s="2" cm="1">
        <f t="array" ref="K1589">[1]!table_weight[FKAccuracy]*(('F+ , F-'!K$2-[1]!tbl_gk[[#This Row],[FKAccuracy]])/('F+ , F-'!K$2-'F+ , F-'!K$3))</f>
        <v>9.4310921813203358E-3</v>
      </c>
      <c r="L1589" s="2" cm="1">
        <f t="array" ref="L1589">[1]!table_weight[LongPassing]*(('F+ , F-'!L$2-[1]!tbl_gk[[#This Row],[LongPassing]])/('F+ , F-'!L$2-'F+ , F-'!L$3))</f>
        <v>2.8695477304017315E-2</v>
      </c>
      <c r="M1589" s="2" cm="1">
        <f t="array" ref="M1589">[1]!table_weight[BallControl]*(('F+ , F-'!M$2-[1]!tbl_gk[[#This Row],[BallControl]])/('F+ , F-'!M$2-'F+ , F-'!M$3))</f>
        <v>1.5646051545047536E-2</v>
      </c>
      <c r="N1589" s="2" cm="1">
        <f t="array" ref="N1589">[1]!table_weight[Acceleration]*(('F+ , F-'!N$2-[1]!tbl_gk[[#This Row],[Acceleration]])/('F+ , F-'!N$2-'F+ , F-'!N$3))</f>
        <v>9.244975751176639E-3</v>
      </c>
      <c r="O1589" s="2" cm="1">
        <f t="array" ref="O1589">[1]!table_weight[SprintSpeed]*(('F+ , F-'!O$2-[1]!tbl_gk[[#This Row],[SprintSpeed]])/('F+ , F-'!O$2-'F+ , F-'!O$3))</f>
        <v>1.0119866139336769E-2</v>
      </c>
      <c r="P1589" s="2" cm="1">
        <f t="array" ref="P1589">[1]!table_weight[Agility]*(('F+ , F-'!P$2-[1]!tbl_gk[[#This Row],[Agility]])/('F+ , F-'!P$2-'F+ , F-'!P$3))</f>
        <v>3.8613652851559629E-3</v>
      </c>
      <c r="Q1589" s="2" cm="1">
        <f t="array" ref="Q1589">[1]!table_weight[Reactions]*(('F+ , F-'!Q$2-[1]!tbl_gk[[#This Row],[Reactions]])/('F+ , F-'!Q$2-'F+ , F-'!Q$3))</f>
        <v>2.0110038002815341E-3</v>
      </c>
      <c r="R1589" s="2" cm="1">
        <f t="array" ref="R1589">[1]!table_weight[Balance]*(('F+ , F-'!R$2-[1]!tbl_gk[[#This Row],[Balance]])/('F+ , F-'!R$2-'F+ , F-'!R$3))</f>
        <v>2.5455877513767822E-3</v>
      </c>
      <c r="S1589" s="2" cm="1">
        <f t="array" ref="S1589">[1]!table_weight[ShotPower]*(('F+ , F-'!S$2-[1]!tbl_gk[[#This Row],[ShotPower]])/('F+ , F-'!S$2-'F+ , F-'!S$3))</f>
        <v>5.9732723886410689E-3</v>
      </c>
      <c r="T1589" s="2" cm="1">
        <f t="array" ref="T1589">[1]!table_weight[Jumping]*(('F+ , F-'!T$2-[1]!tbl_gk[[#This Row],[Jumping]])/('F+ , F-'!T$2-'F+ , F-'!T$3))</f>
        <v>4.1218092779964008E-3</v>
      </c>
      <c r="U1589" s="2" cm="1">
        <f t="array" ref="U1589">[1]!table_weight[Stamina]*(('F+ , F-'!U$2-[1]!tbl_gk[[#This Row],[Stamina]])/('F+ , F-'!U$2-'F+ , F-'!U$3))</f>
        <v>1.5456784792486501E-2</v>
      </c>
      <c r="V1589" s="2" cm="1">
        <f t="array" ref="V1589">[1]!table_weight[Strength]*(('F+ , F-'!V$2-[1]!tbl_gk[[#This Row],[Strength]])/('F+ , F-'!V$2-'F+ , F-'!V$3))</f>
        <v>1.9521346719399615E-2</v>
      </c>
      <c r="W1589" s="2" cm="1">
        <f t="array" ref="W1589">[1]!table_weight[LongShots]*(('F+ , F-'!W$2-[1]!tbl_gk[[#This Row],[LongShots]])/('F+ , F-'!W$2-'F+ , F-'!W$3))</f>
        <v>9.86888481601568E-3</v>
      </c>
      <c r="X1589" s="2" cm="1">
        <f t="array" ref="X1589">[1]!table_weight[Aggression]*(('F+ , F-'!X$2-[1]!tbl_gk[[#This Row],[Aggression]])/('F+ , F-'!X$2-'F+ , F-'!X$3))</f>
        <v>1.0952236081533291E-2</v>
      </c>
      <c r="Y1589" s="2" cm="1">
        <f t="array" ref="Y1589">[1]!table_weight[Interceptions]*(('F+ , F-'!Y$2-[1]!tbl_gk[[#This Row],[Interceptions]])/('F+ , F-'!Y$2-'F+ , F-'!Y$3))</f>
        <v>2.4931919535197796E-2</v>
      </c>
      <c r="Z1589" s="2" cm="1">
        <f t="array" ref="Z1589">[1]!table_weight[Positioning]*(('F+ , F-'!Z$2-[1]!tbl_gk[[#This Row],[Positioning]])/('F+ , F-'!Z$2-'F+ , F-'!Z$3))</f>
        <v>2.3662238447756888E-3</v>
      </c>
      <c r="AA1589" s="2" cm="1">
        <f t="array" ref="AA1589">[1]!table_weight[Vision]*(('F+ , F-'!AA$2-[1]!tbl_gk[[#This Row],[Vision]])/('F+ , F-'!AA$2-'F+ , F-'!AA$3))</f>
        <v>2.9814420444173963E-2</v>
      </c>
      <c r="AB1589" s="2" cm="1">
        <f t="array" ref="AB1589">[1]!table_weight[Penalties]*(('F+ , F-'!AB$2-[1]!tbl_gk[[#This Row],[Penalties]])/('F+ , F-'!AB$2-'F+ , F-'!AB$3))</f>
        <v>2.3879722257019362E-3</v>
      </c>
      <c r="AC1589" s="2" cm="1">
        <f t="array" ref="AC1589">[1]!table_weight[Composure]*(('F+ , F-'!AC$2-[1]!tbl_gk[[#This Row],[Composure]])/('F+ , F-'!AC$2-'F+ , F-'!AC$3))</f>
        <v>2.5619265687797138E-3</v>
      </c>
      <c r="AD1589" s="2" cm="1">
        <f t="array" ref="AD1589">[1]!table_weight[Marking]*(('F+ , F-'!AD$2-[1]!tbl_gk[[#This Row],[Marking]])/('F+ , F-'!AD$2-'F+ , F-'!AD$3))</f>
        <v>3.6282098953227655E-2</v>
      </c>
      <c r="AE1589" s="2" cm="1">
        <f t="array" ref="AE1589">[1]!table_weight[StandingTackle]*(('F+ , F-'!AE$2-[1]!tbl_gk[[#This Row],[StandingTackle]])/('F+ , F-'!AE$2-'F+ , F-'!AE$3))</f>
        <v>2.465854322450484E-2</v>
      </c>
      <c r="AF1589" s="2" cm="1">
        <f t="array" ref="AF1589">[1]!table_weight[SlidingTackle]*(('F+ , F-'!AF$2-[1]!tbl_gk[[#This Row],[SlidingTackle]])/('F+ , F-'!AF$2-'F+ , F-'!AF$3))</f>
        <v>1.120842873841129E-2</v>
      </c>
      <c r="AG1589" s="2" cm="1">
        <f t="array" ref="AG1589">[1]!table_weight[GKDiving]*(('F+ , F-'!AG$2-[1]!tbl_gk[[#This Row],[GKDiving]])/('F+ , F-'!AG$2-'F+ , F-'!AG$3))</f>
        <v>4.7827299462529123E-2</v>
      </c>
      <c r="AH1589" s="2" cm="1">
        <f t="array" ref="AH1589">[1]!table_weight[GKHandling]*(('F+ , F-'!AH$2-[1]!tbl_gk[[#This Row],[GKHandling]])/('F+ , F-'!AH$2-'F+ , F-'!AH$3))</f>
        <v>4.8124363434346076E-2</v>
      </c>
      <c r="AI1589" s="2" cm="1">
        <f t="array" ref="AI1589">[1]!table_weight[GKKicking]*(('F+ , F-'!AI$2-[1]!tbl_gk[[#This Row],[GKKicking]])/('F+ , F-'!AI$2-'F+ , F-'!AI$3))</f>
        <v>2.6832978399756596E-2</v>
      </c>
      <c r="AJ1589" s="2" cm="1">
        <f t="array" ref="AJ1589">[1]!table_weight[GKPositioning]*(('F+ , F-'!AJ$2-[1]!tbl_gk[[#This Row],[GKPositioning]])/('F+ , F-'!AJ$2-'F+ , F-'!AJ$3))</f>
        <v>1.8920689897264267E-2</v>
      </c>
      <c r="AK1589" s="2" cm="1">
        <f t="array" ref="AK1589">[1]!table_weight[GKReflexes]*(('F+ , F-'!AK$2-[1]!tbl_gk[[#This Row],[GKReflexes]])/('F+ , F-'!AK$2-'F+ , F-'!AK$3))</f>
        <v>4.55498090119325E-2</v>
      </c>
    </row>
    <row r="1590" spans="1:37" x14ac:dyDescent="0.55000000000000004">
      <c r="A1590" s="7">
        <f>[1]!tbl_gk[[#This Row],[ID]]</f>
        <v>260346</v>
      </c>
      <c r="B1590" s="1" cm="1">
        <f t="array" ref="B1590">[1]!table_weight[ValueEUR]*(('F+ , F-'!B$2-[1]!tbl_gk[[#This Row],[ValueEUR]])/('F+ , F-'!B$2-'F+ , F-'!B$3))</f>
        <v>1.3612114734491143E-4</v>
      </c>
      <c r="C1590" s="1" cm="1">
        <f t="array" ref="C1590">[1]!table_weight[WageEUR]*(('F+ , F-'!C$2-[1]!tbl_gk[[#This Row],[WageEUR]])/('F+ , F-'!C$2-'F+ , F-'!C$3))</f>
        <v>0</v>
      </c>
      <c r="D1590" s="1" cm="1">
        <f t="array" ref="D1590">[1]!table_weight[Crossing]*(('F+ , F-'!D$2-[1]!tbl_gk[[#This Row],[Crossing]])/('F+ , F-'!D$2-'F+ , F-'!D$3))</f>
        <v>3.5866971962916043E-2</v>
      </c>
      <c r="E1590" s="1" cm="1">
        <f t="array" ref="E1590">[1]!table_weight[Finishing]*(('F+ , F-'!E$2-[1]!tbl_gk[[#This Row],[Finishing]])/('F+ , F-'!E$2-'F+ , F-'!E$3))</f>
        <v>1.8966763005780131E-2</v>
      </c>
      <c r="F1590" s="1" cm="1">
        <f t="array" ref="F1590">[1]!table_weight[HeadingAccuracy]*(('F+ , F-'!F$2-[1]!tbl_gk[[#This Row],[HeadingAccuracy]])/('F+ , F-'!F$2-'F+ , F-'!F$3))</f>
        <v>1.1274360672166649E-2</v>
      </c>
      <c r="G1590" s="1" cm="1">
        <f t="array" ref="G1590">[1]!table_weight[ShortPassing]*(('F+ , F-'!G$2-[1]!tbl_gk[[#This Row],[ShortPassing]])/('F+ , F-'!G$2-'F+ , F-'!G$3))</f>
        <v>6.3285326414520199E-2</v>
      </c>
      <c r="H1590" s="1" cm="1">
        <f t="array" ref="H1590">[1]!table_weight[Volleys]*(('F+ , F-'!H$2-[1]!tbl_gk[[#This Row],[Volleys]])/('F+ , F-'!H$2-'F+ , F-'!H$3))</f>
        <v>2.3147841959762173E-3</v>
      </c>
      <c r="I1590" s="1" cm="1">
        <f t="array" ref="I1590">[1]!table_weight[Dribbling]*(('F+ , F-'!I$2-[1]!tbl_gk[[#This Row],[Dribbling]])/('F+ , F-'!I$2-'F+ , F-'!I$3))</f>
        <v>2.5424833760702249E-2</v>
      </c>
      <c r="J1590" s="1" cm="1">
        <f t="array" ref="J1590">[1]!table_weight[Curve]*(('F+ , F-'!J$2-[1]!tbl_gk[[#This Row],[Curve]])/('F+ , F-'!J$2-'F+ , F-'!J$3))</f>
        <v>9.4648953791028455E-3</v>
      </c>
      <c r="K1590" s="1" cm="1">
        <f t="array" ref="K1590">[1]!table_weight[FKAccuracy]*(('F+ , F-'!K$2-[1]!tbl_gk[[#This Row],[FKAccuracy]])/('F+ , F-'!K$2-'F+ , F-'!K$3))</f>
        <v>9.1268634012777444E-3</v>
      </c>
      <c r="L1590" s="1" cm="1">
        <f t="array" ref="L1590">[1]!table_weight[LongPassing]*(('F+ , F-'!L$2-[1]!tbl_gk[[#This Row],[LongPassing]])/('F+ , F-'!L$2-'F+ , F-'!L$3))</f>
        <v>2.7612629103865718E-2</v>
      </c>
      <c r="M1590" s="1" cm="1">
        <f t="array" ref="M1590">[1]!table_weight[BallControl]*(('F+ , F-'!M$2-[1]!tbl_gk[[#This Row],[BallControl]])/('F+ , F-'!M$2-'F+ , F-'!M$3))</f>
        <v>1.3472988830457604E-2</v>
      </c>
      <c r="N1590" s="1" cm="1">
        <f t="array" ref="N1590">[1]!table_weight[Acceleration]*(('F+ , F-'!N$2-[1]!tbl_gk[[#This Row],[Acceleration]])/('F+ , F-'!N$2-'F+ , F-'!N$3))</f>
        <v>9.244975751176639E-3</v>
      </c>
      <c r="O1590" s="1" cm="1">
        <f t="array" ref="O1590">[1]!table_weight[SprintSpeed]*(('F+ , F-'!O$2-[1]!tbl_gk[[#This Row],[SprintSpeed]])/('F+ , F-'!O$2-'F+ , F-'!O$3))</f>
        <v>9.5576513538180603E-3</v>
      </c>
      <c r="P1590" s="1" cm="1">
        <f t="array" ref="P1590">[1]!table_weight[Agility]*(('F+ , F-'!P$2-[1]!tbl_gk[[#This Row],[Agility]])/('F+ , F-'!P$2-'F+ , F-'!P$3))</f>
        <v>1.5211439002129552E-3</v>
      </c>
      <c r="Q1590" s="1" cm="1">
        <f t="array" ref="Q1590">[1]!table_weight[Reactions]*(('F+ , F-'!Q$2-[1]!tbl_gk[[#This Row],[Reactions]])/('F+ , F-'!Q$2-'F+ , F-'!Q$3))</f>
        <v>1.9078754002670962E-3</v>
      </c>
      <c r="R1590" s="1" cm="1">
        <f t="array" ref="R1590">[1]!table_weight[Balance]*(('F+ , F-'!R$2-[1]!tbl_gk[[#This Row],[Balance]])/('F+ , F-'!R$2-'F+ , F-'!R$3))</f>
        <v>2.2351502207210773E-3</v>
      </c>
      <c r="S1590" s="1" cm="1">
        <f t="array" ref="S1590">[1]!table_weight[ShotPower]*(('F+ , F-'!S$2-[1]!tbl_gk[[#This Row],[ShotPower]])/('F+ , F-'!S$2-'F+ , F-'!S$3))</f>
        <v>5.1941499031661464E-3</v>
      </c>
      <c r="T1590" s="1" cm="1">
        <f t="array" ref="T1590">[1]!table_weight[Jumping]*(('F+ , F-'!T$2-[1]!tbl_gk[[#This Row],[Jumping]])/('F+ , F-'!T$2-'F+ , F-'!T$3))</f>
        <v>3.6065831182468503E-3</v>
      </c>
      <c r="U1590" s="1" cm="1">
        <f t="array" ref="U1590">[1]!table_weight[Stamina]*(('F+ , F-'!U$2-[1]!tbl_gk[[#This Row],[Stamina]])/('F+ , F-'!U$2-'F+ , F-'!U$3))</f>
        <v>1.7174205324984999E-2</v>
      </c>
      <c r="V1590" s="1" cm="1">
        <f t="array" ref="V1590">[1]!table_weight[Strength]*(('F+ , F-'!V$2-[1]!tbl_gk[[#This Row],[Strength]])/('F+ , F-'!V$2-'F+ , F-'!V$3))</f>
        <v>4.5254031031335476E-2</v>
      </c>
      <c r="W1590" s="1" cm="1">
        <f t="array" ref="W1590">[1]!table_weight[LongShots]*(('F+ , F-'!W$2-[1]!tbl_gk[[#This Row],[LongShots]])/('F+ , F-'!W$2-'F+ , F-'!W$3))</f>
        <v>1.0388299806332293E-2</v>
      </c>
      <c r="X1590" s="1" cm="1">
        <f t="array" ref="X1590">[1]!table_weight[Aggression]*(('F+ , F-'!X$2-[1]!tbl_gk[[#This Row],[Aggression]])/('F+ , F-'!X$2-'F+ , F-'!X$3))</f>
        <v>2.1296014602981403E-2</v>
      </c>
      <c r="Y1590" s="1" cm="1">
        <f t="array" ref="Y1590">[1]!table_weight[Interceptions]*(('F+ , F-'!Y$2-[1]!tbl_gk[[#This Row],[Interceptions]])/('F+ , F-'!Y$2-'F+ , F-'!Y$3))</f>
        <v>2.4239366214775633E-2</v>
      </c>
      <c r="Z1590" s="1" cm="1">
        <f t="array" ref="Z1590">[1]!table_weight[Positioning]*(('F+ , F-'!Z$2-[1]!tbl_gk[[#This Row],[Positioning]])/('F+ , F-'!Z$2-'F+ , F-'!Z$3))</f>
        <v>1.9225568738802474E-3</v>
      </c>
      <c r="AA1590" s="1" cm="1">
        <f t="array" ref="AA1590">[1]!table_weight[Vision]*(('F+ , F-'!AA$2-[1]!tbl_gk[[#This Row],[Vision]])/('F+ , F-'!AA$2-'F+ , F-'!AA$3))</f>
        <v>3.1944021904472104E-2</v>
      </c>
      <c r="AB1590" s="1" cm="1">
        <f t="array" ref="AB1590">[1]!table_weight[Penalties]*(('F+ , F-'!AB$2-[1]!tbl_gk[[#This Row],[Penalties]])/('F+ , F-'!AB$2-'F+ , F-'!AB$3))</f>
        <v>2.1922367973657118E-3</v>
      </c>
      <c r="AC1590" s="1" cm="1">
        <f t="array" ref="AC1590">[1]!table_weight[Composure]*(('F+ , F-'!AC$2-[1]!tbl_gk[[#This Row],[Composure]])/('F+ , F-'!AC$2-'F+ , F-'!AC$3))</f>
        <v>1.7613245160360534E-3</v>
      </c>
      <c r="AD1590" s="1" cm="1">
        <f t="array" ref="AD1590">[1]!table_weight[Marking]*(('F+ , F-'!AD$2-[1]!tbl_gk[[#This Row],[Marking]])/('F+ , F-'!AD$2-'F+ , F-'!AD$3))</f>
        <v>3.9437064079595283E-2</v>
      </c>
      <c r="AE1590" s="1" cm="1">
        <f t="array" ref="AE1590">[1]!table_weight[StandingTackle]*(('F+ , F-'!AE$2-[1]!tbl_gk[[#This Row],[StandingTackle]])/('F+ , F-'!AE$2-'F+ , F-'!AE$3))</f>
        <v>2.6900228972187096E-2</v>
      </c>
      <c r="AF1590" s="1" cm="1">
        <f t="array" ref="AF1590">[1]!table_weight[SlidingTackle]*(('F+ , F-'!AF$2-[1]!tbl_gk[[#This Row],[SlidingTackle]])/('F+ , F-'!AF$2-'F+ , F-'!AF$3))</f>
        <v>1.120842873841129E-2</v>
      </c>
      <c r="AG1590" s="1" cm="1">
        <f t="array" ref="AG1590">[1]!table_weight[GKDiving]*(('F+ , F-'!AG$2-[1]!tbl_gk[[#This Row],[GKDiving]])/('F+ , F-'!AG$2-'F+ , F-'!AG$3))</f>
        <v>5.6367888652266468E-2</v>
      </c>
      <c r="AH1590" s="1" cm="1">
        <f t="array" ref="AH1590">[1]!table_weight[GKHandling]*(('F+ , F-'!AH$2-[1]!tbl_gk[[#This Row],[GKHandling]])/('F+ , F-'!AH$2-'F+ , F-'!AH$3))</f>
        <v>7.6642504728773375E-2</v>
      </c>
      <c r="AI1590" s="1" cm="1">
        <f t="array" ref="AI1590">[1]!table_weight[GKKicking]*(('F+ , F-'!AI$2-[1]!tbl_gk[[#This Row],[GKKicking]])/('F+ , F-'!AI$2-'F+ , F-'!AI$3))</f>
        <v>2.3255247946455719E-2</v>
      </c>
      <c r="AJ1590" s="1" cm="1">
        <f t="array" ref="AJ1590">[1]!table_weight[GKPositioning]*(('F+ , F-'!AJ$2-[1]!tbl_gk[[#This Row],[GKPositioning]])/('F+ , F-'!AJ$2-'F+ , F-'!AJ$3))</f>
        <v>1.7659310570779983E-2</v>
      </c>
      <c r="AK1590" s="1" cm="1">
        <f t="array" ref="AK1590">[1]!table_weight[GKReflexes]*(('F+ , F-'!AK$2-[1]!tbl_gk[[#This Row],[GKReflexes]])/('F+ , F-'!AK$2-'F+ , F-'!AK$3))</f>
        <v>4.1905824290977896E-2</v>
      </c>
    </row>
    <row r="1591" spans="1:37" x14ac:dyDescent="0.55000000000000004">
      <c r="A1591" s="8">
        <f>[1]!tbl_gk[[#This Row],[ID]]</f>
        <v>260493</v>
      </c>
      <c r="B1591" s="2" cm="1">
        <f t="array" ref="B1591">[1]!table_weight[ValueEUR]*(('F+ , F-'!B$2-[1]!tbl_gk[[#This Row],[ValueEUR]])/('F+ , F-'!B$2-'F+ , F-'!B$3))</f>
        <v>1.1297129235428024E-4</v>
      </c>
      <c r="C1591" s="2" cm="1">
        <f t="array" ref="C1591">[1]!table_weight[WageEUR]*(('F+ , F-'!C$2-[1]!tbl_gk[[#This Row],[WageEUR]])/('F+ , F-'!C$2-'F+ , F-'!C$3))</f>
        <v>0</v>
      </c>
      <c r="D1591" s="2" cm="1">
        <f t="array" ref="D1591">[1]!table_weight[Crossing]*(('F+ , F-'!D$2-[1]!tbl_gk[[#This Row],[Crossing]])/('F+ , F-'!D$2-'F+ , F-'!D$3))</f>
        <v>3.4746129089074922E-2</v>
      </c>
      <c r="E1591" s="2" cm="1">
        <f t="array" ref="E1591">[1]!table_weight[Finishing]*(('F+ , F-'!E$2-[1]!tbl_gk[[#This Row],[Finishing]])/('F+ , F-'!E$2-'F+ , F-'!E$3))</f>
        <v>1.7968512321265388E-2</v>
      </c>
      <c r="F1591" s="2" cm="1">
        <f t="array" ref="F1591">[1]!table_weight[HeadingAccuracy]*(('F+ , F-'!F$2-[1]!tbl_gk[[#This Row],[HeadingAccuracy]])/('F+ , F-'!F$2-'F+ , F-'!F$3))</f>
        <v>1.1691929585950599E-2</v>
      </c>
      <c r="G1591" s="2" cm="1">
        <f t="array" ref="G1591">[1]!table_weight[ShortPassing]*(('F+ , F-'!G$2-[1]!tbl_gk[[#This Row],[ShortPassing]])/('F+ , F-'!G$2-'F+ , F-'!G$3))</f>
        <v>6.4691667001509537E-2</v>
      </c>
      <c r="H1591" s="2" cm="1">
        <f t="array" ref="H1591">[1]!table_weight[Volleys]*(('F+ , F-'!H$2-[1]!tbl_gk[[#This Row],[Volleys]])/('F+ , F-'!H$2-'F+ , F-'!H$3))</f>
        <v>2.3147841959762173E-3</v>
      </c>
      <c r="I1591" s="2" cm="1">
        <f t="array" ref="I1591">[1]!table_weight[Dribbling]*(('F+ , F-'!I$2-[1]!tbl_gk[[#This Row],[Dribbling]])/('F+ , F-'!I$2-'F+ , F-'!I$3))</f>
        <v>1.7601807988178481E-2</v>
      </c>
      <c r="J1591" s="2" cm="1">
        <f t="array" ref="J1591">[1]!table_weight[Curve]*(('F+ , F-'!J$2-[1]!tbl_gk[[#This Row],[Curve]])/('F+ , F-'!J$2-'F+ , F-'!J$3))</f>
        <v>9.6339113680153961E-3</v>
      </c>
      <c r="K1591" s="2" cm="1">
        <f t="array" ref="K1591">[1]!table_weight[FKAccuracy]*(('F+ , F-'!K$2-[1]!tbl_gk[[#This Row],[FKAccuracy]])/('F+ , F-'!K$2-'F+ , F-'!K$3))</f>
        <v>9.1268634012777444E-3</v>
      </c>
      <c r="L1591" s="2" cm="1">
        <f t="array" ref="L1591">[1]!table_weight[LongPassing]*(('F+ , F-'!L$2-[1]!tbl_gk[[#This Row],[LongPassing]])/('F+ , F-'!L$2-'F+ , F-'!L$3))</f>
        <v>2.3281236303259328E-2</v>
      </c>
      <c r="M1591" s="2" cm="1">
        <f t="array" ref="M1591">[1]!table_weight[BallControl]*(('F+ , F-'!M$2-[1]!tbl_gk[[#This Row],[BallControl]])/('F+ , F-'!M$2-'F+ , F-'!M$3))</f>
        <v>1.4342213916293577E-2</v>
      </c>
      <c r="N1591" s="2" cm="1">
        <f t="array" ref="N1591">[1]!table_weight[Acceleration]*(('F+ , F-'!N$2-[1]!tbl_gk[[#This Row],[Acceleration]])/('F+ , F-'!N$2-'F+ , F-'!N$3))</f>
        <v>1.0372411818393301E-2</v>
      </c>
      <c r="O1591" s="2" cm="1">
        <f t="array" ref="O1591">[1]!table_weight[SprintSpeed]*(('F+ , F-'!O$2-[1]!tbl_gk[[#This Row],[SprintSpeed]])/('F+ , F-'!O$2-'F+ , F-'!O$3))</f>
        <v>1.2930940066930317E-2</v>
      </c>
      <c r="P1591" s="2" cm="1">
        <f t="array" ref="P1591">[1]!table_weight[Agility]*(('F+ , F-'!P$2-[1]!tbl_gk[[#This Row],[Agility]])/('F+ , F-'!P$2-'F+ , F-'!P$3))</f>
        <v>5.3825091853689179E-3</v>
      </c>
      <c r="Q1591" s="2" cm="1">
        <f t="array" ref="Q1591">[1]!table_weight[Reactions]*(('F+ , F-'!Q$2-[1]!tbl_gk[[#This Row],[Reactions]])/('F+ , F-'!Q$2-'F+ , F-'!Q$3))</f>
        <v>1.7016186002382209E-3</v>
      </c>
      <c r="R1591" s="2" cm="1">
        <f t="array" ref="R1591">[1]!table_weight[Balance]*(('F+ , F-'!R$2-[1]!tbl_gk[[#This Row],[Balance]])/('F+ , F-'!R$2-'F+ , F-'!R$3))</f>
        <v>1.3038376287539614E-3</v>
      </c>
      <c r="S1591" s="2" cm="1">
        <f t="array" ref="S1591">[1]!table_weight[ShotPower]*(('F+ , F-'!S$2-[1]!tbl_gk[[#This Row],[ShotPower]])/('F+ , F-'!S$2-'F+ , F-'!S$3))</f>
        <v>8.0509323499075268E-3</v>
      </c>
      <c r="T1591" s="2" cm="1">
        <f t="array" ref="T1591">[1]!table_weight[Jumping]*(('F+ , F-'!T$2-[1]!tbl_gk[[#This Row],[Jumping]])/('F+ , F-'!T$2-'F+ , F-'!T$3))</f>
        <v>2.0609046389982004E-3</v>
      </c>
      <c r="U1591" s="2" cm="1">
        <f t="array" ref="U1591">[1]!table_weight[Stamina]*(('F+ , F-'!U$2-[1]!tbl_gk[[#This Row],[Stamina]])/('F+ , F-'!U$2-'F+ , F-'!U$3))</f>
        <v>1.6315495058735752E-2</v>
      </c>
      <c r="V1591" s="2" cm="1">
        <f t="array" ref="V1591">[1]!table_weight[Strength]*(('F+ , F-'!V$2-[1]!tbl_gk[[#This Row],[Strength]])/('F+ , F-'!V$2-'F+ , F-'!V$3))</f>
        <v>2.3958016428354077E-2</v>
      </c>
      <c r="W1591" s="2" cm="1">
        <f t="array" ref="W1591">[1]!table_weight[LongShots]*(('F+ , F-'!W$2-[1]!tbl_gk[[#This Row],[LongShots]])/('F+ , F-'!W$2-'F+ , F-'!W$3))</f>
        <v>1.0388299806332293E-2</v>
      </c>
      <c r="X1591" s="2" cm="1">
        <f t="array" ref="X1591">[1]!table_weight[Aggression]*(('F+ , F-'!X$2-[1]!tbl_gk[[#This Row],[Aggression]])/('F+ , F-'!X$2-'F+ , F-'!X$3))</f>
        <v>1.3386066321874024E-2</v>
      </c>
      <c r="Y1591" s="2" cm="1">
        <f t="array" ref="Y1591">[1]!table_weight[Interceptions]*(('F+ , F-'!Y$2-[1]!tbl_gk[[#This Row],[Interceptions]])/('F+ , F-'!Y$2-'F+ , F-'!Y$3))</f>
        <v>2.5624472855619959E-2</v>
      </c>
      <c r="Z1591" s="2" cm="1">
        <f t="array" ref="Z1591">[1]!table_weight[Positioning]*(('F+ , F-'!Z$2-[1]!tbl_gk[[#This Row],[Positioning]])/('F+ , F-'!Z$2-'F+ , F-'!Z$3))</f>
        <v>1.7746678835817667E-3</v>
      </c>
      <c r="AA1591" s="2" cm="1">
        <f t="array" ref="AA1591">[1]!table_weight[Vision]*(('F+ , F-'!AA$2-[1]!tbl_gk[[#This Row],[Vision]])/('F+ , F-'!AA$2-'F+ , F-'!AA$3))</f>
        <v>1.3487475915221555E-2</v>
      </c>
      <c r="AB1591" s="2" cm="1">
        <f t="array" ref="AB1591">[1]!table_weight[Penalties]*(('F+ , F-'!AB$2-[1]!tbl_gk[[#This Row],[Penalties]])/('F+ , F-'!AB$2-'F+ , F-'!AB$3))</f>
        <v>2.3488251400346914E-3</v>
      </c>
      <c r="AC1591" s="2" cm="1">
        <f t="array" ref="AC1591">[1]!table_weight[Composure]*(('F+ , F-'!AC$2-[1]!tbl_gk[[#This Row],[Composure]])/('F+ , F-'!AC$2-'F+ , F-'!AC$3))</f>
        <v>1.2809632843898569E-3</v>
      </c>
      <c r="AD1591" s="2" cm="1">
        <f t="array" ref="AD1591">[1]!table_weight[Marking]*(('F+ , F-'!AD$2-[1]!tbl_gk[[#This Row],[Marking]])/('F+ , F-'!AD$2-'F+ , F-'!AD$3))</f>
        <v>3.7859581516411465E-2</v>
      </c>
      <c r="AE1591" s="2" cm="1">
        <f t="array" ref="AE1591">[1]!table_weight[StandingTackle]*(('F+ , F-'!AE$2-[1]!tbl_gk[[#This Row],[StandingTackle]])/('F+ , F-'!AE$2-'F+ , F-'!AE$3))</f>
        <v>2.9141914719869356E-2</v>
      </c>
      <c r="AF1591" s="2" cm="1">
        <f t="array" ref="AF1591">[1]!table_weight[SlidingTackle]*(('F+ , F-'!AF$2-[1]!tbl_gk[[#This Row],[SlidingTackle]])/('F+ , F-'!AF$2-'F+ , F-'!AF$3))</f>
        <v>8.9667429907290316E-3</v>
      </c>
      <c r="AG1591" s="2" cm="1">
        <f t="array" ref="AG1591">[1]!table_weight[GKDiving]*(('F+ , F-'!AG$2-[1]!tbl_gk[[#This Row],[GKDiving]])/('F+ , F-'!AG$2-'F+ , F-'!AG$3))</f>
        <v>6.320036000405635E-2</v>
      </c>
      <c r="AH1591" s="2" cm="1">
        <f t="array" ref="AH1591">[1]!table_weight[GKHandling]*(('F+ , F-'!AH$2-[1]!tbl_gk[[#This Row],[GKHandling]])/('F+ , F-'!AH$2-'F+ , F-'!AH$3))</f>
        <v>6.2383434081559733E-2</v>
      </c>
      <c r="AI1591" s="2" cm="1">
        <f t="array" ref="AI1591">[1]!table_weight[GKKicking]*(('F+ , F-'!AI$2-[1]!tbl_gk[[#This Row],[GKKicking]])/('F+ , F-'!AI$2-'F+ , F-'!AI$3))</f>
        <v>3.6671737146334017E-2</v>
      </c>
      <c r="AJ1591" s="2" cm="1">
        <f t="array" ref="AJ1591">[1]!table_weight[GKPositioning]*(('F+ , F-'!AJ$2-[1]!tbl_gk[[#This Row],[GKPositioning]])/('F+ , F-'!AJ$2-'F+ , F-'!AJ$3))</f>
        <v>2.0812758886990693E-2</v>
      </c>
      <c r="AK1591" s="2" cm="1">
        <f t="array" ref="AK1591">[1]!table_weight[GKReflexes]*(('F+ , F-'!AK$2-[1]!tbl_gk[[#This Row],[GKReflexes]])/('F+ , F-'!AK$2-'F+ , F-'!AK$3))</f>
        <v>5.4659770814318998E-2</v>
      </c>
    </row>
    <row r="1592" spans="1:37" x14ac:dyDescent="0.55000000000000004">
      <c r="A1592" s="7">
        <f>[1]!tbl_gk[[#This Row],[ID]]</f>
        <v>260517</v>
      </c>
      <c r="B1592" s="1" cm="1">
        <f t="array" ref="B1592">[1]!table_weight[ValueEUR]*(('F+ , F-'!B$2-[1]!tbl_gk[[#This Row],[ValueEUR]])/('F+ , F-'!B$2-'F+ , F-'!B$3))</f>
        <v>9.7538055693859437E-5</v>
      </c>
      <c r="C1592" s="1" cm="1">
        <f t="array" ref="C1592">[1]!table_weight[WageEUR]*(('F+ , F-'!C$2-[1]!tbl_gk[[#This Row],[WageEUR]])/('F+ , F-'!C$2-'F+ , F-'!C$3))</f>
        <v>0</v>
      </c>
      <c r="D1592" s="1" cm="1">
        <f t="array" ref="D1592">[1]!table_weight[Crossing]*(('F+ , F-'!D$2-[1]!tbl_gk[[#This Row],[Crossing]])/('F+ , F-'!D$2-'F+ , F-'!D$3))</f>
        <v>3.6987814836757178E-2</v>
      </c>
      <c r="E1592" s="1" cm="1">
        <f t="array" ref="E1592">[1]!table_weight[Finishing]*(('F+ , F-'!E$2-[1]!tbl_gk[[#This Row],[Finishing]])/('F+ , F-'!E$2-'F+ , F-'!E$3))</f>
        <v>1.7968512321265388E-2</v>
      </c>
      <c r="F1592" s="1" cm="1">
        <f t="array" ref="F1592">[1]!table_weight[HeadingAccuracy]*(('F+ , F-'!F$2-[1]!tbl_gk[[#This Row],[HeadingAccuracy]])/('F+ , F-'!F$2-'F+ , F-'!F$3))</f>
        <v>1.1691929585950599E-2</v>
      </c>
      <c r="G1592" s="1" cm="1">
        <f t="array" ref="G1592">[1]!table_weight[ShortPassing]*(('F+ , F-'!G$2-[1]!tbl_gk[[#This Row],[ShortPassing]])/('F+ , F-'!G$2-'F+ , F-'!G$3))</f>
        <v>5.484728289258417E-2</v>
      </c>
      <c r="H1592" s="1" cm="1">
        <f t="array" ref="H1592">[1]!table_weight[Volleys]*(('F+ , F-'!H$2-[1]!tbl_gk[[#This Row],[Volleys]])/('F+ , F-'!H$2-'F+ , F-'!H$3))</f>
        <v>2.1990449861774069E-3</v>
      </c>
      <c r="I1592" s="1" cm="1">
        <f t="array" ref="I1592">[1]!table_weight[Dribbling]*(('F+ , F-'!I$2-[1]!tbl_gk[[#This Row],[Dribbling]])/('F+ , F-'!I$2-'F+ , F-'!I$3))</f>
        <v>1.7601807988178481E-2</v>
      </c>
      <c r="J1592" s="1" cm="1">
        <f t="array" ref="J1592">[1]!table_weight[Curve]*(('F+ , F-'!J$2-[1]!tbl_gk[[#This Row],[Curve]])/('F+ , F-'!J$2-'F+ , F-'!J$3))</f>
        <v>9.8029273569279467E-3</v>
      </c>
      <c r="K1592" s="1" cm="1">
        <f t="array" ref="K1592">[1]!table_weight[FKAccuracy]*(('F+ , F-'!K$2-[1]!tbl_gk[[#This Row],[FKAccuracy]])/('F+ , F-'!K$2-'F+ , F-'!K$3))</f>
        <v>9.4310921813203358E-3</v>
      </c>
      <c r="L1592" s="1" cm="1">
        <f t="array" ref="L1592">[1]!table_weight[LongPassing]*(('F+ , F-'!L$2-[1]!tbl_gk[[#This Row],[LongPassing]])/('F+ , F-'!L$2-'F+ , F-'!L$3))</f>
        <v>2.4364084503410925E-2</v>
      </c>
      <c r="M1592" s="1" cm="1">
        <f t="array" ref="M1592">[1]!table_weight[BallControl]*(('F+ , F-'!M$2-[1]!tbl_gk[[#This Row],[BallControl]])/('F+ , F-'!M$2-'F+ , F-'!M$3))</f>
        <v>1.2603763744621627E-2</v>
      </c>
      <c r="N1592" s="1" cm="1">
        <f t="array" ref="N1592">[1]!table_weight[Acceleration]*(('F+ , F-'!N$2-[1]!tbl_gk[[#This Row],[Acceleration]])/('F+ , F-'!N$2-'F+ , F-'!N$3))</f>
        <v>1.0146924604949968E-2</v>
      </c>
      <c r="O1592" s="1" cm="1">
        <f t="array" ref="O1592">[1]!table_weight[SprintSpeed]*(('F+ , F-'!O$2-[1]!tbl_gk[[#This Row],[SprintSpeed]])/('F+ , F-'!O$2-'F+ , F-'!O$3))</f>
        <v>9.5576513538180603E-3</v>
      </c>
      <c r="P1592" s="1" cm="1">
        <f t="array" ref="P1592">[1]!table_weight[Agility]*(('F+ , F-'!P$2-[1]!tbl_gk[[#This Row],[Agility]])/('F+ , F-'!P$2-'F+ , F-'!P$3))</f>
        <v>4.7974538391331659E-3</v>
      </c>
      <c r="Q1592" s="1" cm="1">
        <f t="array" ref="Q1592">[1]!table_weight[Reactions]*(('F+ , F-'!Q$2-[1]!tbl_gk[[#This Row],[Reactions]])/('F+ , F-'!Q$2-'F+ , F-'!Q$3))</f>
        <v>1.2891050001804705E-3</v>
      </c>
      <c r="R1592" s="1" cm="1">
        <f t="array" ref="R1592">[1]!table_weight[Balance]*(('F+ , F-'!R$2-[1]!tbl_gk[[#This Row],[Balance]])/('F+ , F-'!R$2-'F+ , F-'!R$3))</f>
        <v>1.3659251348851025E-3</v>
      </c>
      <c r="S1592" s="1" cm="1">
        <f t="array" ref="S1592">[1]!table_weight[ShotPower]*(('F+ , F-'!S$2-[1]!tbl_gk[[#This Row],[ShotPower]])/('F+ , F-'!S$2-'F+ , F-'!S$3))</f>
        <v>5.1941499031661464E-3</v>
      </c>
      <c r="T1592" s="1" cm="1">
        <f t="array" ref="T1592">[1]!table_weight[Jumping]*(('F+ , F-'!T$2-[1]!tbl_gk[[#This Row],[Jumping]])/('F+ , F-'!T$2-'F+ , F-'!T$3))</f>
        <v>2.91961490524745E-3</v>
      </c>
      <c r="U1592" s="1" cm="1">
        <f t="array" ref="U1592">[1]!table_weight[Stamina]*(('F+ , F-'!U$2-[1]!tbl_gk[[#This Row],[Stamina]])/('F+ , F-'!U$2-'F+ , F-'!U$3))</f>
        <v>2.1467756656231247E-2</v>
      </c>
      <c r="V1592" s="1" cm="1">
        <f t="array" ref="V1592">[1]!table_weight[Strength]*(('F+ , F-'!V$2-[1]!tbl_gk[[#This Row],[Strength]])/('F+ , F-'!V$2-'F+ , F-'!V$3))</f>
        <v>2.9282020079099427E-2</v>
      </c>
      <c r="W1592" s="1" cm="1">
        <f t="array" ref="W1592">[1]!table_weight[LongShots]*(('F+ , F-'!W$2-[1]!tbl_gk[[#This Row],[LongShots]])/('F+ , F-'!W$2-'F+ , F-'!W$3))</f>
        <v>9.6091773208573719E-3</v>
      </c>
      <c r="X1592" s="1" cm="1">
        <f t="array" ref="X1592">[1]!table_weight[Aggression]*(('F+ , F-'!X$2-[1]!tbl_gk[[#This Row],[Aggression]])/('F+ , F-'!X$2-'F+ , F-'!X$3))</f>
        <v>1.642835412229994E-2</v>
      </c>
      <c r="Y1592" s="1" cm="1">
        <f t="array" ref="Y1592">[1]!table_weight[Interceptions]*(('F+ , F-'!Y$2-[1]!tbl_gk[[#This Row],[Interceptions]])/('F+ , F-'!Y$2-'F+ , F-'!Y$3))</f>
        <v>2.0084046292242669E-2</v>
      </c>
      <c r="Z1592" s="1" cm="1">
        <f t="array" ref="Z1592">[1]!table_weight[Positioning]*(('F+ , F-'!Z$2-[1]!tbl_gk[[#This Row],[Positioning]])/('F+ , F-'!Z$2-'F+ , F-'!Z$3))</f>
        <v>1.6267788932832863E-3</v>
      </c>
      <c r="AA1592" s="1" cm="1">
        <f t="array" ref="AA1592">[1]!table_weight[Vision]*(('F+ , F-'!AA$2-[1]!tbl_gk[[#This Row],[Vision]])/('F+ , F-'!AA$2-'F+ , F-'!AA$3))</f>
        <v>2.4845350370144972E-2</v>
      </c>
      <c r="AB1592" s="1" cm="1">
        <f t="array" ref="AB1592">[1]!table_weight[Penalties]*(('F+ , F-'!AB$2-[1]!tbl_gk[[#This Row],[Penalties]])/('F+ , F-'!AB$2-'F+ , F-'!AB$3))</f>
        <v>2.1139426260312223E-3</v>
      </c>
      <c r="AC1592" s="1" cm="1">
        <f t="array" ref="AC1592">[1]!table_weight[Composure]*(('F+ , F-'!AC$2-[1]!tbl_gk[[#This Row],[Composure]])/('F+ , F-'!AC$2-'F+ , F-'!AC$3))</f>
        <v>1.814697986218964E-3</v>
      </c>
      <c r="AD1592" s="1" cm="1">
        <f t="array" ref="AD1592">[1]!table_weight[Marking]*(('F+ , F-'!AD$2-[1]!tbl_gk[[#This Row],[Marking]])/('F+ , F-'!AD$2-'F+ , F-'!AD$3))</f>
        <v>3.3127133826860035E-2</v>
      </c>
      <c r="AE1592" s="1" cm="1">
        <f t="array" ref="AE1592">[1]!table_weight[StandingTackle]*(('F+ , F-'!AE$2-[1]!tbl_gk[[#This Row],[StandingTackle]])/('F+ , F-'!AE$2-'F+ , F-'!AE$3))</f>
        <v>2.6900228972187096E-2</v>
      </c>
      <c r="AF1592" s="1" cm="1">
        <f t="array" ref="AF1592">[1]!table_weight[SlidingTackle]*(('F+ , F-'!AF$2-[1]!tbl_gk[[#This Row],[SlidingTackle]])/('F+ , F-'!AF$2-'F+ , F-'!AF$3))</f>
        <v>9.7139715732897855E-3</v>
      </c>
      <c r="AG1592" s="1" cm="1">
        <f t="array" ref="AG1592">[1]!table_weight[GKDiving]*(('F+ , F-'!AG$2-[1]!tbl_gk[[#This Row],[GKDiving]])/('F+ , F-'!AG$2-'F+ , F-'!AG$3))</f>
        <v>4.2702945948686719E-2</v>
      </c>
      <c r="AH1592" s="1" cm="1">
        <f t="array" ref="AH1592">[1]!table_weight[GKHandling]*(('F+ , F-'!AH$2-[1]!tbl_gk[[#This Row],[GKHandling]])/('F+ , F-'!AH$2-'F+ , F-'!AH$3))</f>
        <v>4.2777211941640955E-2</v>
      </c>
      <c r="AI1592" s="1" cm="1">
        <f t="array" ref="AI1592">[1]!table_weight[GKKicking]*(('F+ , F-'!AI$2-[1]!tbl_gk[[#This Row],[GKKicking]])/('F+ , F-'!AI$2-'F+ , F-'!AI$3))</f>
        <v>2.3255247946455719E-2</v>
      </c>
      <c r="AJ1592" s="1" cm="1">
        <f t="array" ref="AJ1592">[1]!table_weight[GKPositioning]*(('F+ , F-'!AJ$2-[1]!tbl_gk[[#This Row],[GKPositioning]])/('F+ , F-'!AJ$2-'F+ , F-'!AJ$3))</f>
        <v>1.5136551917811415E-2</v>
      </c>
      <c r="AK1592" s="1" cm="1">
        <f t="array" ref="AK1592">[1]!table_weight[GKReflexes]*(('F+ , F-'!AK$2-[1]!tbl_gk[[#This Row],[GKReflexes]])/('F+ , F-'!AK$2-'F+ , F-'!AK$3))</f>
        <v>4.55498090119325E-2</v>
      </c>
    </row>
    <row r="1593" spans="1:37" x14ac:dyDescent="0.55000000000000004">
      <c r="A1593" s="8">
        <f>[1]!tbl_gk[[#This Row],[ID]]</f>
        <v>260522</v>
      </c>
      <c r="B1593" s="2" cm="1">
        <f t="array" ref="B1593">[1]!table_weight[ValueEUR]*(('F+ , F-'!B$2-[1]!tbl_gk[[#This Row],[ValueEUR]])/('F+ , F-'!B$2-'F+ , F-'!B$3))</f>
        <v>3.1175138054050009E-5</v>
      </c>
      <c r="C1593" s="2" cm="1">
        <f t="array" ref="C1593">[1]!table_weight[WageEUR]*(('F+ , F-'!C$2-[1]!tbl_gk[[#This Row],[WageEUR]])/('F+ , F-'!C$2-'F+ , F-'!C$3))</f>
        <v>0</v>
      </c>
      <c r="D1593" s="2" cm="1">
        <f t="array" ref="D1593">[1]!table_weight[Crossing]*(('F+ , F-'!D$2-[1]!tbl_gk[[#This Row],[Crossing]])/('F+ , F-'!D$2-'F+ , F-'!D$3))</f>
        <v>3.4746129089074922E-2</v>
      </c>
      <c r="E1593" s="2" cm="1">
        <f t="array" ref="E1593">[1]!table_weight[Finishing]*(('F+ , F-'!E$2-[1]!tbl_gk[[#This Row],[Finishing]])/('F+ , F-'!E$2-'F+ , F-'!E$3))</f>
        <v>1.8966763005780131E-2</v>
      </c>
      <c r="F1593" s="2" cm="1">
        <f t="array" ref="F1593">[1]!table_weight[HeadingAccuracy]*(('F+ , F-'!F$2-[1]!tbl_gk[[#This Row],[HeadingAccuracy]])/('F+ , F-'!F$2-'F+ , F-'!F$3))</f>
        <v>1.1274360672166649E-2</v>
      </c>
      <c r="G1593" s="2" cm="1">
        <f t="array" ref="G1593">[1]!table_weight[ShortPassing]*(('F+ , F-'!G$2-[1]!tbl_gk[[#This Row],[ShortPassing]])/('F+ , F-'!G$2-'F+ , F-'!G$3))</f>
        <v>5.2034601718605494E-2</v>
      </c>
      <c r="H1593" s="2" cm="1">
        <f t="array" ref="H1593">[1]!table_weight[Volleys]*(('F+ , F-'!H$2-[1]!tbl_gk[[#This Row],[Volleys]])/('F+ , F-'!H$2-'F+ , F-'!H$3))</f>
        <v>2.1990449861774069E-3</v>
      </c>
      <c r="I1593" s="2" cm="1">
        <f t="array" ref="I1593">[1]!table_weight[Dribbling]*(('F+ , F-'!I$2-[1]!tbl_gk[[#This Row],[Dribbling]])/('F+ , F-'!I$2-'F+ , F-'!I$3))</f>
        <v>1.9557564431309422E-2</v>
      </c>
      <c r="J1593" s="2" cm="1">
        <f t="array" ref="J1593">[1]!table_weight[Curve]*(('F+ , F-'!J$2-[1]!tbl_gk[[#This Row],[Curve]])/('F+ , F-'!J$2-'F+ , F-'!J$3))</f>
        <v>9.6339113680153961E-3</v>
      </c>
      <c r="K1593" s="2" cm="1">
        <f t="array" ref="K1593">[1]!table_weight[FKAccuracy]*(('F+ , F-'!K$2-[1]!tbl_gk[[#This Row],[FKAccuracy]])/('F+ , F-'!K$2-'F+ , F-'!K$3))</f>
        <v>9.4310921813203358E-3</v>
      </c>
      <c r="L1593" s="2" cm="1">
        <f t="array" ref="L1593">[1]!table_weight[LongPassing]*(('F+ , F-'!L$2-[1]!tbl_gk[[#This Row],[LongPassing]])/('F+ , F-'!L$2-'F+ , F-'!L$3))</f>
        <v>2.1115539902956136E-2</v>
      </c>
      <c r="M1593" s="2" cm="1">
        <f t="array" ref="M1593">[1]!table_weight[BallControl]*(('F+ , F-'!M$2-[1]!tbl_gk[[#This Row],[BallControl]])/('F+ , F-'!M$2-'F+ , F-'!M$3))</f>
        <v>1.2603763744621627E-2</v>
      </c>
      <c r="N1593" s="2" cm="1">
        <f t="array" ref="N1593">[1]!table_weight[Acceleration]*(('F+ , F-'!N$2-[1]!tbl_gk[[#This Row],[Acceleration]])/('F+ , F-'!N$2-'F+ , F-'!N$3))</f>
        <v>8.3430268974033078E-3</v>
      </c>
      <c r="O1593" s="2" cm="1">
        <f t="array" ref="O1593">[1]!table_weight[SprintSpeed]*(('F+ , F-'!O$2-[1]!tbl_gk[[#This Row],[SprintSpeed]])/('F+ , F-'!O$2-'F+ , F-'!O$3))</f>
        <v>1.2930940066930317E-2</v>
      </c>
      <c r="P1593" s="2" cm="1">
        <f t="array" ref="P1593">[1]!table_weight[Agility]*(('F+ , F-'!P$2-[1]!tbl_gk[[#This Row],[Agility]])/('F+ , F-'!P$2-'F+ , F-'!P$3))</f>
        <v>5.3825091853689179E-3</v>
      </c>
      <c r="Q1593" s="2" cm="1">
        <f t="array" ref="Q1593">[1]!table_weight[Reactions]*(('F+ , F-'!Q$2-[1]!tbl_gk[[#This Row],[Reactions]])/('F+ , F-'!Q$2-'F+ , F-'!Q$3))</f>
        <v>2.2688248003176282E-3</v>
      </c>
      <c r="R1593" s="2" cm="1">
        <f t="array" ref="R1593">[1]!table_weight[Balance]*(('F+ , F-'!R$2-[1]!tbl_gk[[#This Row],[Balance]])/('F+ , F-'!R$2-'F+ , F-'!R$3))</f>
        <v>2.2351502207210773E-3</v>
      </c>
      <c r="S1593" s="2" cm="1">
        <f t="array" ref="S1593">[1]!table_weight[ShotPower]*(('F+ , F-'!S$2-[1]!tbl_gk[[#This Row],[ShotPower]])/('F+ , F-'!S$2-'F+ , F-'!S$3))</f>
        <v>9.0897623305407575E-3</v>
      </c>
      <c r="T1593" s="2" cm="1">
        <f t="array" ref="T1593">[1]!table_weight[Jumping]*(('F+ , F-'!T$2-[1]!tbl_gk[[#This Row],[Jumping]])/('F+ , F-'!T$2-'F+ , F-'!T$3))</f>
        <v>2.6620018253726754E-3</v>
      </c>
      <c r="U1593" s="2" cm="1">
        <f t="array" ref="U1593">[1]!table_weight[Stamina]*(('F+ , F-'!U$2-[1]!tbl_gk[[#This Row],[Stamina]])/('F+ , F-'!U$2-'F+ , F-'!U$3))</f>
        <v>1.5456784792486501E-2</v>
      </c>
      <c r="V1593" s="2" cm="1">
        <f t="array" ref="V1593">[1]!table_weight[Strength]*(('F+ , F-'!V$2-[1]!tbl_gk[[#This Row],[Strength]])/('F+ , F-'!V$2-'F+ , F-'!V$3))</f>
        <v>2.5732684311935858E-2</v>
      </c>
      <c r="W1593" s="2" cm="1">
        <f t="array" ref="W1593">[1]!table_weight[LongShots]*(('F+ , F-'!W$2-[1]!tbl_gk[[#This Row],[LongShots]])/('F+ , F-'!W$2-'F+ , F-'!W$3))</f>
        <v>1.0128592311173986E-2</v>
      </c>
      <c r="X1593" s="2" cm="1">
        <f t="array" ref="X1593">[1]!table_weight[Aggression]*(('F+ , F-'!X$2-[1]!tbl_gk[[#This Row],[Aggression]])/('F+ , F-'!X$2-'F+ , F-'!X$3))</f>
        <v>1.7645269242470306E-2</v>
      </c>
      <c r="Y1593" s="2" cm="1">
        <f t="array" ref="Y1593">[1]!table_weight[Interceptions]*(('F+ , F-'!Y$2-[1]!tbl_gk[[#This Row],[Interceptions]])/('F+ , F-'!Y$2-'F+ , F-'!Y$3))</f>
        <v>2.4931919535197796E-2</v>
      </c>
      <c r="Z1593" s="2" cm="1">
        <f t="array" ref="Z1593">[1]!table_weight[Positioning]*(('F+ , F-'!Z$2-[1]!tbl_gk[[#This Row],[Positioning]])/('F+ , F-'!Z$2-'F+ , F-'!Z$3))</f>
        <v>2.3662238447756888E-3</v>
      </c>
      <c r="AA1593" s="2" cm="1">
        <f t="array" ref="AA1593">[1]!table_weight[Vision]*(('F+ , F-'!AA$2-[1]!tbl_gk[[#This Row],[Vision]])/('F+ , F-'!AA$2-'F+ , F-'!AA$3))</f>
        <v>2.4845350370144972E-2</v>
      </c>
      <c r="AB1593" s="2" cm="1">
        <f t="array" ref="AB1593">[1]!table_weight[Penalties]*(('F+ , F-'!AB$2-[1]!tbl_gk[[#This Row],[Penalties]])/('F+ , F-'!AB$2-'F+ , F-'!AB$3))</f>
        <v>2.4662663970364263E-3</v>
      </c>
      <c r="AC1593" s="2" cm="1">
        <f t="array" ref="AC1593">[1]!table_weight[Composure]*(('F+ , F-'!AC$2-[1]!tbl_gk[[#This Row],[Composure]])/('F+ , F-'!AC$2-'F+ , F-'!AC$3))</f>
        <v>2.6153000389626249E-3</v>
      </c>
      <c r="AD1593" s="2" cm="1">
        <f t="array" ref="AD1593">[1]!table_weight[Marking]*(('F+ , F-'!AD$2-[1]!tbl_gk[[#This Row],[Marking]])/('F+ , F-'!AD$2-'F+ , F-'!AD$3))</f>
        <v>3.6282098953227655E-2</v>
      </c>
      <c r="AE1593" s="2" cm="1">
        <f t="array" ref="AE1593">[1]!table_weight[StandingTackle]*(('F+ , F-'!AE$2-[1]!tbl_gk[[#This Row],[StandingTackle]])/('F+ , F-'!AE$2-'F+ , F-'!AE$3))</f>
        <v>3.362528621523387E-2</v>
      </c>
      <c r="AF1593" s="2" cm="1">
        <f t="array" ref="AF1593">[1]!table_weight[SlidingTackle]*(('F+ , F-'!AF$2-[1]!tbl_gk[[#This Row],[SlidingTackle]])/('F+ , F-'!AF$2-'F+ , F-'!AF$3))</f>
        <v>1.120842873841129E-2</v>
      </c>
      <c r="AG1593" s="2" cm="1">
        <f t="array" ref="AG1593">[1]!table_weight[GKDiving]*(('F+ , F-'!AG$2-[1]!tbl_gk[[#This Row],[GKDiving]])/('F+ , F-'!AG$2-'F+ , F-'!AG$3))</f>
        <v>6.8324713517898747E-2</v>
      </c>
      <c r="AH1593" s="2" cm="1">
        <f t="array" ref="AH1593">[1]!table_weight[GKHandling]*(('F+ , F-'!AH$2-[1]!tbl_gk[[#This Row],[GKHandling]])/('F+ , F-'!AH$2-'F+ , F-'!AH$3))</f>
        <v>7.4860120897871668E-2</v>
      </c>
      <c r="AI1593" s="2" cm="1">
        <f t="array" ref="AI1593">[1]!table_weight[GKKicking]*(('F+ , F-'!AI$2-[1]!tbl_gk[[#This Row],[GKKicking]])/('F+ , F-'!AI$2-'F+ , F-'!AI$3))</f>
        <v>4.2038332826285336E-2</v>
      </c>
      <c r="AJ1593" s="2" cm="1">
        <f t="array" ref="AJ1593">[1]!table_weight[GKPositioning]*(('F+ , F-'!AJ$2-[1]!tbl_gk[[#This Row],[GKPositioning]])/('F+ , F-'!AJ$2-'F+ , F-'!AJ$3))</f>
        <v>2.6488965856169975E-2</v>
      </c>
      <c r="AK1593" s="2" cm="1">
        <f t="array" ref="AK1593">[1]!table_weight[GKReflexes]*(('F+ , F-'!AK$2-[1]!tbl_gk[[#This Row],[GKReflexes]])/('F+ , F-'!AK$2-'F+ , F-'!AK$3))</f>
        <v>7.6523679140046597E-2</v>
      </c>
    </row>
    <row r="1594" spans="1:37" x14ac:dyDescent="0.55000000000000004">
      <c r="A1594" s="7">
        <f>[1]!tbl_gk[[#This Row],[ID]]</f>
        <v>260538</v>
      </c>
      <c r="B1594" s="1" cm="1">
        <f t="array" ref="B1594">[1]!table_weight[ValueEUR]*(('F+ , F-'!B$2-[1]!tbl_gk[[#This Row],[ValueEUR]])/('F+ , F-'!B$2-'F+ , F-'!B$3))</f>
        <v>8.9821437363649033E-5</v>
      </c>
      <c r="C1594" s="1" cm="1">
        <f t="array" ref="C1594">[1]!table_weight[WageEUR]*(('F+ , F-'!C$2-[1]!tbl_gk[[#This Row],[WageEUR]])/('F+ , F-'!C$2-'F+ , F-'!C$3))</f>
        <v>0</v>
      </c>
      <c r="D1594" s="1" cm="1">
        <f t="array" ref="D1594">[1]!table_weight[Crossing]*(('F+ , F-'!D$2-[1]!tbl_gk[[#This Row],[Crossing]])/('F+ , F-'!D$2-'F+ , F-'!D$3))</f>
        <v>3.5866971962916043E-2</v>
      </c>
      <c r="E1594" s="1" cm="1">
        <f t="array" ref="E1594">[1]!table_weight[Finishing]*(('F+ , F-'!E$2-[1]!tbl_gk[[#This Row],[Finishing]])/('F+ , F-'!E$2-'F+ , F-'!E$3))</f>
        <v>1.7968512321265388E-2</v>
      </c>
      <c r="F1594" s="1" cm="1">
        <f t="array" ref="F1594">[1]!table_weight[HeadingAccuracy]*(('F+ , F-'!F$2-[1]!tbl_gk[[#This Row],[HeadingAccuracy]])/('F+ , F-'!F$2-'F+ , F-'!F$3))</f>
        <v>1.210949849973455E-2</v>
      </c>
      <c r="G1594" s="1" cm="1">
        <f t="array" ref="G1594">[1]!table_weight[ShortPassing]*(('F+ , F-'!G$2-[1]!tbl_gk[[#This Row],[ShortPassing]])/('F+ , F-'!G$2-'F+ , F-'!G$3))</f>
        <v>5.0628261131616156E-2</v>
      </c>
      <c r="H1594" s="1" cm="1">
        <f t="array" ref="H1594">[1]!table_weight[Volleys]*(('F+ , F-'!H$2-[1]!tbl_gk[[#This Row],[Volleys]])/('F+ , F-'!H$2-'F+ , F-'!H$3))</f>
        <v>1.9675665665797848E-3</v>
      </c>
      <c r="I1594" s="1" cm="1">
        <f t="array" ref="I1594">[1]!table_weight[Dribbling]*(('F+ , F-'!I$2-[1]!tbl_gk[[#This Row],[Dribbling]])/('F+ , F-'!I$2-'F+ , F-'!I$3))</f>
        <v>2.0535442652874894E-2</v>
      </c>
      <c r="J1594" s="1" cm="1">
        <f t="array" ref="J1594">[1]!table_weight[Curve]*(('F+ , F-'!J$2-[1]!tbl_gk[[#This Row],[Curve]])/('F+ , F-'!J$2-'F+ , F-'!J$3))</f>
        <v>9.6339113680153961E-3</v>
      </c>
      <c r="K1594" s="1" cm="1">
        <f t="array" ref="K1594">[1]!table_weight[FKAccuracy]*(('F+ , F-'!K$2-[1]!tbl_gk[[#This Row],[FKAccuracy]])/('F+ , F-'!K$2-'F+ , F-'!K$3))</f>
        <v>9.7353209613629272E-3</v>
      </c>
      <c r="L1594" s="1" cm="1">
        <f t="array" ref="L1594">[1]!table_weight[LongPassing]*(('F+ , F-'!L$2-[1]!tbl_gk[[#This Row],[LongPassing]])/('F+ , F-'!L$2-'F+ , F-'!L$3))</f>
        <v>2.8154053203941515E-2</v>
      </c>
      <c r="M1594" s="1" cm="1">
        <f t="array" ref="M1594">[1]!table_weight[BallControl]*(('F+ , F-'!M$2-[1]!tbl_gk[[#This Row],[BallControl]])/('F+ , F-'!M$2-'F+ , F-'!M$3))</f>
        <v>1.3472988830457604E-2</v>
      </c>
      <c r="N1594" s="1" cm="1">
        <f t="array" ref="N1594">[1]!table_weight[Acceleration]*(('F+ , F-'!N$2-[1]!tbl_gk[[#This Row],[Acceleration]])/('F+ , F-'!N$2-'F+ , F-'!N$3))</f>
        <v>8.3430268974033078E-3</v>
      </c>
      <c r="O1594" s="1" cm="1">
        <f t="array" ref="O1594">[1]!table_weight[SprintSpeed]*(('F+ , F-'!O$2-[1]!tbl_gk[[#This Row],[SprintSpeed]])/('F+ , F-'!O$2-'F+ , F-'!O$3))</f>
        <v>8.7143291755399956E-3</v>
      </c>
      <c r="P1594" s="1" cm="1">
        <f t="array" ref="P1594">[1]!table_weight[Agility]*(('F+ , F-'!P$2-[1]!tbl_gk[[#This Row],[Agility]])/('F+ , F-'!P$2-'F+ , F-'!P$3))</f>
        <v>3.8613652851559629E-3</v>
      </c>
      <c r="Q1594" s="1" cm="1">
        <f t="array" ref="Q1594">[1]!table_weight[Reactions]*(('F+ , F-'!Q$2-[1]!tbl_gk[[#This Row],[Reactions]])/('F+ , F-'!Q$2-'F+ , F-'!Q$3))</f>
        <v>1.9078754002670962E-3</v>
      </c>
      <c r="R1594" s="1" cm="1">
        <f t="array" ref="R1594">[1]!table_weight[Balance]*(('F+ , F-'!R$2-[1]!tbl_gk[[#This Row],[Balance]])/('F+ , F-'!R$2-'F+ , F-'!R$3))</f>
        <v>1.1796626164916795E-3</v>
      </c>
      <c r="S1594" s="1" cm="1">
        <f t="array" ref="S1594">[1]!table_weight[ShotPower]*(('F+ , F-'!S$2-[1]!tbl_gk[[#This Row],[ShotPower]])/('F+ , F-'!S$2-'F+ , F-'!S$3))</f>
        <v>5.9732723886410689E-3</v>
      </c>
      <c r="T1594" s="1" cm="1">
        <f t="array" ref="T1594">[1]!table_weight[Jumping]*(('F+ , F-'!T$2-[1]!tbl_gk[[#This Row],[Jumping]])/('F+ , F-'!T$2-'F+ , F-'!T$3))</f>
        <v>2.3185177188729754E-3</v>
      </c>
      <c r="U1594" s="1" cm="1">
        <f t="array" ref="U1594">[1]!table_weight[Stamina]*(('F+ , F-'!U$2-[1]!tbl_gk[[#This Row],[Stamina]])/('F+ , F-'!U$2-'F+ , F-'!U$3))</f>
        <v>1.3739364259988E-2</v>
      </c>
      <c r="V1594" s="1" cm="1">
        <f t="array" ref="V1594">[1]!table_weight[Strength]*(('F+ , F-'!V$2-[1]!tbl_gk[[#This Row],[Strength]])/('F+ , F-'!V$2-'F+ , F-'!V$3))</f>
        <v>2.7507352195517646E-2</v>
      </c>
      <c r="W1594" s="1" cm="1">
        <f t="array" ref="W1594">[1]!table_weight[LongShots]*(('F+ , F-'!W$2-[1]!tbl_gk[[#This Row],[LongShots]])/('F+ , F-'!W$2-'F+ , F-'!W$3))</f>
        <v>9.86888481601568E-3</v>
      </c>
      <c r="X1594" s="1" cm="1">
        <f t="array" ref="X1594">[1]!table_weight[Aggression]*(('F+ , F-'!X$2-[1]!tbl_gk[[#This Row],[Aggression]])/('F+ , F-'!X$2-'F+ , F-'!X$3))</f>
        <v>9.1268634012777444E-3</v>
      </c>
      <c r="Y1594" s="1" cm="1">
        <f t="array" ref="Y1594">[1]!table_weight[Interceptions]*(('F+ , F-'!Y$2-[1]!tbl_gk[[#This Row],[Interceptions]])/('F+ , F-'!Y$2-'F+ , F-'!Y$3))</f>
        <v>2.2854259573931314E-2</v>
      </c>
      <c r="Z1594" s="1" cm="1">
        <f t="array" ref="Z1594">[1]!table_weight[Positioning]*(('F+ , F-'!Z$2-[1]!tbl_gk[[#This Row],[Positioning]])/('F+ , F-'!Z$2-'F+ , F-'!Z$3))</f>
        <v>1.9225568738802474E-3</v>
      </c>
      <c r="AA1594" s="1" cm="1">
        <f t="array" ref="AA1594">[1]!table_weight[Vision]*(('F+ , F-'!AA$2-[1]!tbl_gk[[#This Row],[Vision]])/('F+ , F-'!AA$2-'F+ , F-'!AA$3))</f>
        <v>3.1944021904472104E-2</v>
      </c>
      <c r="AB1594" s="1" cm="1">
        <f t="array" ref="AB1594">[1]!table_weight[Penalties]*(('F+ , F-'!AB$2-[1]!tbl_gk[[#This Row],[Penalties]])/('F+ , F-'!AB$2-'F+ , F-'!AB$3))</f>
        <v>2.2705309687002014E-3</v>
      </c>
      <c r="AC1594" s="1" cm="1">
        <f t="array" ref="AC1594">[1]!table_weight[Composure]*(('F+ , F-'!AC$2-[1]!tbl_gk[[#This Row],[Composure]])/('F+ , F-'!AC$2-'F+ , F-'!AC$3))</f>
        <v>2.5619265687797138E-3</v>
      </c>
      <c r="AD1594" s="1" cm="1">
        <f t="array" ref="AD1594">[1]!table_weight[Marking]*(('F+ , F-'!AD$2-[1]!tbl_gk[[#This Row],[Marking]])/('F+ , F-'!AD$2-'F+ , F-'!AD$3))</f>
        <v>3.3127133826860035E-2</v>
      </c>
      <c r="AE1594" s="1" cm="1">
        <f t="array" ref="AE1594">[1]!table_weight[StandingTackle]*(('F+ , F-'!AE$2-[1]!tbl_gk[[#This Row],[StandingTackle]])/('F+ , F-'!AE$2-'F+ , F-'!AE$3))</f>
        <v>3.362528621523387E-2</v>
      </c>
      <c r="AF1594" s="1" cm="1">
        <f t="array" ref="AF1594">[1]!table_weight[SlidingTackle]*(('F+ , F-'!AF$2-[1]!tbl_gk[[#This Row],[SlidingTackle]])/('F+ , F-'!AF$2-'F+ , F-'!AF$3))</f>
        <v>8.9667429907290316E-3</v>
      </c>
      <c r="AG1594" s="1" cm="1">
        <f t="array" ref="AG1594">[1]!table_weight[GKDiving]*(('F+ , F-'!AG$2-[1]!tbl_gk[[#This Row],[GKDiving]])/('F+ , F-'!AG$2-'F+ , F-'!AG$3))</f>
        <v>5.8076006490213938E-2</v>
      </c>
      <c r="AH1594" s="1" cm="1">
        <f t="array" ref="AH1594">[1]!table_weight[GKHandling]*(('F+ , F-'!AH$2-[1]!tbl_gk[[#This Row],[GKHandling]])/('F+ , F-'!AH$2-'F+ , F-'!AH$3))</f>
        <v>6.2383434081559733E-2</v>
      </c>
      <c r="AI1594" s="1" cm="1">
        <f t="array" ref="AI1594">[1]!table_weight[GKKicking]*(('F+ , F-'!AI$2-[1]!tbl_gk[[#This Row],[GKKicking]])/('F+ , F-'!AI$2-'F+ , F-'!AI$3))</f>
        <v>2.7727411013081817E-2</v>
      </c>
      <c r="AJ1594" s="1" cm="1">
        <f t="array" ref="AJ1594">[1]!table_weight[GKPositioning]*(('F+ , F-'!AJ$2-[1]!tbl_gk[[#This Row],[GKPositioning]])/('F+ , F-'!AJ$2-'F+ , F-'!AJ$3))</f>
        <v>2.1443448550232839E-2</v>
      </c>
      <c r="AK1594" s="1" cm="1">
        <f t="array" ref="AK1594">[1]!table_weight[GKReflexes]*(('F+ , F-'!AK$2-[1]!tbl_gk[[#This Row],[GKReflexes]])/('F+ , F-'!AK$2-'F+ , F-'!AK$3))</f>
        <v>5.8303755535273602E-2</v>
      </c>
    </row>
    <row r="1595" spans="1:37" x14ac:dyDescent="0.55000000000000004">
      <c r="A1595" s="8">
        <f>[1]!tbl_gk[[#This Row],[ID]]</f>
        <v>260548</v>
      </c>
      <c r="B1595" s="2" cm="1">
        <f t="array" ref="B1595">[1]!table_weight[ValueEUR]*(('F+ , F-'!B$2-[1]!tbl_gk[[#This Row],[ValueEUR]])/('F+ , F-'!B$2-'F+ , F-'!B$3))</f>
        <v>7.4388200703228241E-5</v>
      </c>
      <c r="C1595" s="2" cm="1">
        <f t="array" ref="C1595">[1]!table_weight[WageEUR]*(('F+ , F-'!C$2-[1]!tbl_gk[[#This Row],[WageEUR]])/('F+ , F-'!C$2-'F+ , F-'!C$3))</f>
        <v>0</v>
      </c>
      <c r="D1595" s="2" cm="1">
        <f t="array" ref="D1595">[1]!table_weight[Crossing]*(('F+ , F-'!D$2-[1]!tbl_gk[[#This Row],[Crossing]])/('F+ , F-'!D$2-'F+ , F-'!D$3))</f>
        <v>3.81086577105983E-2</v>
      </c>
      <c r="E1595" s="2" cm="1">
        <f t="array" ref="E1595">[1]!table_weight[Finishing]*(('F+ , F-'!E$2-[1]!tbl_gk[[#This Row],[Finishing]])/('F+ , F-'!E$2-'F+ , F-'!E$3))</f>
        <v>1.8966763005780131E-2</v>
      </c>
      <c r="F1595" s="2" cm="1">
        <f t="array" ref="F1595">[1]!table_weight[HeadingAccuracy]*(('F+ , F-'!F$2-[1]!tbl_gk[[#This Row],[HeadingAccuracy]])/('F+ , F-'!F$2-'F+ , F-'!F$3))</f>
        <v>1.08567917583827E-2</v>
      </c>
      <c r="G1595" s="2" cm="1">
        <f t="array" ref="G1595">[1]!table_weight[ShortPassing]*(('F+ , F-'!G$2-[1]!tbl_gk[[#This Row],[ShortPassing]])/('F+ , F-'!G$2-'F+ , F-'!G$3))</f>
        <v>6.1878985827530868E-2</v>
      </c>
      <c r="H1595" s="2" cm="1">
        <f t="array" ref="H1595">[1]!table_weight[Volleys]*(('F+ , F-'!H$2-[1]!tbl_gk[[#This Row],[Volleys]])/('F+ , F-'!H$2-'F+ , F-'!H$3))</f>
        <v>2.1990449861774069E-3</v>
      </c>
      <c r="I1595" s="2" cm="1">
        <f t="array" ref="I1595">[1]!table_weight[Dribbling]*(('F+ , F-'!I$2-[1]!tbl_gk[[#This Row],[Dribbling]])/('F+ , F-'!I$2-'F+ , F-'!I$3))</f>
        <v>2.2491199096005835E-2</v>
      </c>
      <c r="J1595" s="2" cm="1">
        <f t="array" ref="J1595">[1]!table_weight[Curve]*(('F+ , F-'!J$2-[1]!tbl_gk[[#This Row],[Curve]])/('F+ , F-'!J$2-'F+ , F-'!J$3))</f>
        <v>9.295879390190295E-3</v>
      </c>
      <c r="K1595" s="2" cm="1">
        <f t="array" ref="K1595">[1]!table_weight[FKAccuracy]*(('F+ , F-'!K$2-[1]!tbl_gk[[#This Row],[FKAccuracy]])/('F+ , F-'!K$2-'F+ , F-'!K$3))</f>
        <v>9.7353209613629272E-3</v>
      </c>
      <c r="L1595" s="2" cm="1">
        <f t="array" ref="L1595">[1]!table_weight[LongPassing]*(('F+ , F-'!L$2-[1]!tbl_gk[[#This Row],[LongPassing]])/('F+ , F-'!L$2-'F+ , F-'!L$3))</f>
        <v>2.3822660403335128E-2</v>
      </c>
      <c r="M1595" s="2" cm="1">
        <f t="array" ref="M1595">[1]!table_weight[BallControl]*(('F+ , F-'!M$2-[1]!tbl_gk[[#This Row],[BallControl]])/('F+ , F-'!M$2-'F+ , F-'!M$3))</f>
        <v>1.4776826459211564E-2</v>
      </c>
      <c r="N1595" s="2" cm="1">
        <f t="array" ref="N1595">[1]!table_weight[Acceleration]*(('F+ , F-'!N$2-[1]!tbl_gk[[#This Row],[Acceleration]])/('F+ , F-'!N$2-'F+ , F-'!N$3))</f>
        <v>1.0823386245279966E-2</v>
      </c>
      <c r="O1595" s="2" cm="1">
        <f t="array" ref="O1595">[1]!table_weight[SprintSpeed]*(('F+ , F-'!O$2-[1]!tbl_gk[[#This Row],[SprintSpeed]])/('F+ , F-'!O$2-'F+ , F-'!O$3))</f>
        <v>1.1525403103133543E-2</v>
      </c>
      <c r="P1595" s="2" cm="1">
        <f t="array" ref="P1595">[1]!table_weight[Agility]*(('F+ , F-'!P$2-[1]!tbl_gk[[#This Row],[Agility]])/('F+ , F-'!P$2-'F+ , F-'!P$3))</f>
        <v>4.7974538391331659E-3</v>
      </c>
      <c r="Q1595" s="2" cm="1">
        <f t="array" ref="Q1595">[1]!table_weight[Reactions]*(('F+ , F-'!Q$2-[1]!tbl_gk[[#This Row],[Reactions]])/('F+ , F-'!Q$2-'F+ , F-'!Q$3))</f>
        <v>2.3203890003248469E-3</v>
      </c>
      <c r="R1595" s="2" cm="1">
        <f t="array" ref="R1595">[1]!table_weight[Balance]*(('F+ , F-'!R$2-[1]!tbl_gk[[#This Row],[Balance]])/('F+ , F-'!R$2-'F+ , F-'!R$3))</f>
        <v>2.8560252820324875E-3</v>
      </c>
      <c r="S1595" s="2" cm="1">
        <f t="array" ref="S1595">[1]!table_weight[ShotPower]*(('F+ , F-'!S$2-[1]!tbl_gk[[#This Row],[ShotPower]])/('F+ , F-'!S$2-'F+ , F-'!S$3))</f>
        <v>9.3494698256990638E-3</v>
      </c>
      <c r="T1595" s="2" cm="1">
        <f t="array" ref="T1595">[1]!table_weight[Jumping]*(('F+ , F-'!T$2-[1]!tbl_gk[[#This Row],[Jumping]])/('F+ , F-'!T$2-'F+ , F-'!T$3))</f>
        <v>4.4652933844961011E-3</v>
      </c>
      <c r="U1595" s="2" cm="1">
        <f t="array" ref="U1595">[1]!table_weight[Stamina]*(('F+ , F-'!U$2-[1]!tbl_gk[[#This Row],[Stamina]])/('F+ , F-'!U$2-'F+ , F-'!U$3))</f>
        <v>1.4598074526237249E-2</v>
      </c>
      <c r="V1595" s="2" cm="1">
        <f t="array" ref="V1595">[1]!table_weight[Strength]*(('F+ , F-'!V$2-[1]!tbl_gk[[#This Row],[Strength]])/('F+ , F-'!V$2-'F+ , F-'!V$3))</f>
        <v>2.1296014602981403E-2</v>
      </c>
      <c r="W1595" s="2" cm="1">
        <f t="array" ref="W1595">[1]!table_weight[LongShots]*(('F+ , F-'!W$2-[1]!tbl_gk[[#This Row],[LongShots]])/('F+ , F-'!W$2-'F+ , F-'!W$3))</f>
        <v>9.3494698256990638E-3</v>
      </c>
      <c r="X1595" s="2" cm="1">
        <f t="array" ref="X1595">[1]!table_weight[Aggression]*(('F+ , F-'!X$2-[1]!tbl_gk[[#This Row],[Aggression]])/('F+ , F-'!X$2-'F+ , F-'!X$3))</f>
        <v>1.7645269242470306E-2</v>
      </c>
      <c r="Y1595" s="2" cm="1">
        <f t="array" ref="Y1595">[1]!table_weight[Interceptions]*(('F+ , F-'!Y$2-[1]!tbl_gk[[#This Row],[Interceptions]])/('F+ , F-'!Y$2-'F+ , F-'!Y$3))</f>
        <v>2.1469152933086991E-2</v>
      </c>
      <c r="Z1595" s="2" cm="1">
        <f t="array" ref="Z1595">[1]!table_weight[Positioning]*(('F+ , F-'!Z$2-[1]!tbl_gk[[#This Row],[Positioning]])/('F+ , F-'!Z$2-'F+ , F-'!Z$3))</f>
        <v>2.3662238447756888E-3</v>
      </c>
      <c r="AA1595" s="2" cm="1">
        <f t="array" ref="AA1595">[1]!table_weight[Vision]*(('F+ , F-'!AA$2-[1]!tbl_gk[[#This Row],[Vision]])/('F+ , F-'!AA$2-'F+ , F-'!AA$3))</f>
        <v>2.6265084677010397E-2</v>
      </c>
      <c r="AB1595" s="2" cm="1">
        <f t="array" ref="AB1595">[1]!table_weight[Penalties]*(('F+ , F-'!AB$2-[1]!tbl_gk[[#This Row],[Penalties]])/('F+ , F-'!AB$2-'F+ , F-'!AB$3))</f>
        <v>2.2705309687002014E-3</v>
      </c>
      <c r="AC1595" s="2" cm="1">
        <f t="array" ref="AC1595">[1]!table_weight[Composure]*(('F+ , F-'!AC$2-[1]!tbl_gk[[#This Row],[Composure]])/('F+ , F-'!AC$2-'F+ , F-'!AC$3))</f>
        <v>2.5619265687797138E-3</v>
      </c>
      <c r="AD1595" s="2" cm="1">
        <f t="array" ref="AD1595">[1]!table_weight[Marking]*(('F+ , F-'!AD$2-[1]!tbl_gk[[#This Row],[Marking]])/('F+ , F-'!AD$2-'F+ , F-'!AD$3))</f>
        <v>3.4704616390043845E-2</v>
      </c>
      <c r="AE1595" s="2" cm="1">
        <f t="array" ref="AE1595">[1]!table_weight[StandingTackle]*(('F+ , F-'!AE$2-[1]!tbl_gk[[#This Row],[StandingTackle]])/('F+ , F-'!AE$2-'F+ , F-'!AE$3))</f>
        <v>3.1383600467551613E-2</v>
      </c>
      <c r="AF1595" s="2" cm="1">
        <f t="array" ref="AF1595">[1]!table_weight[SlidingTackle]*(('F+ , F-'!AF$2-[1]!tbl_gk[[#This Row],[SlidingTackle]])/('F+ , F-'!AF$2-'F+ , F-'!AF$3))</f>
        <v>9.7139715732897855E-3</v>
      </c>
      <c r="AG1595" s="2" cm="1">
        <f t="array" ref="AG1595">[1]!table_weight[GKDiving]*(('F+ , F-'!AG$2-[1]!tbl_gk[[#This Row],[GKDiving]])/('F+ , F-'!AG$2-'F+ , F-'!AG$3))</f>
        <v>5.4659770814318998E-2</v>
      </c>
      <c r="AH1595" s="2" cm="1">
        <f t="array" ref="AH1595">[1]!table_weight[GKHandling]*(('F+ , F-'!AH$2-[1]!tbl_gk[[#This Row],[GKHandling]])/('F+ , F-'!AH$2-'F+ , F-'!AH$3))</f>
        <v>5.7036282588854605E-2</v>
      </c>
      <c r="AI1595" s="2" cm="1">
        <f t="array" ref="AI1595">[1]!table_weight[GKKicking]*(('F+ , F-'!AI$2-[1]!tbl_gk[[#This Row],[GKKicking]])/('F+ , F-'!AI$2-'F+ , F-'!AI$3))</f>
        <v>4.2932765439610554E-2</v>
      </c>
      <c r="AJ1595" s="2" cm="1">
        <f t="array" ref="AJ1595">[1]!table_weight[GKPositioning]*(('F+ , F-'!AJ$2-[1]!tbl_gk[[#This Row],[GKPositioning]])/('F+ , F-'!AJ$2-'F+ , F-'!AJ$3))</f>
        <v>2.4596896866443549E-2</v>
      </c>
      <c r="AK1595" s="2" cm="1">
        <f t="array" ref="AK1595">[1]!table_weight[GKReflexes]*(('F+ , F-'!AK$2-[1]!tbl_gk[[#This Row],[GKReflexes]])/('F+ , F-'!AK$2-'F+ , F-'!AK$3))</f>
        <v>6.7413717337660092E-2</v>
      </c>
    </row>
    <row r="1596" spans="1:37" x14ac:dyDescent="0.55000000000000004">
      <c r="A1596" s="7">
        <f>[1]!tbl_gk[[#This Row],[ID]]</f>
        <v>260587</v>
      </c>
      <c r="B1596" s="1" cm="1">
        <f t="array" ref="B1596">[1]!table_weight[ValueEUR]*(('F+ , F-'!B$2-[1]!tbl_gk[[#This Row],[ValueEUR]])/('F+ , F-'!B$2-'F+ , F-'!B$3))</f>
        <v>2.5958704062827779E-4</v>
      </c>
      <c r="C1596" s="1" cm="1">
        <f t="array" ref="C1596">[1]!table_weight[WageEUR]*(('F+ , F-'!C$2-[1]!tbl_gk[[#This Row],[WageEUR]])/('F+ , F-'!C$2-'F+ , F-'!C$3))</f>
        <v>3.1296748247534529E-5</v>
      </c>
      <c r="D1596" s="1" cm="1">
        <f t="array" ref="D1596">[1]!table_weight[Crossing]*(('F+ , F-'!D$2-[1]!tbl_gk[[#This Row],[Crossing]])/('F+ , F-'!D$2-'F+ , F-'!D$3))</f>
        <v>3.4746129089074922E-2</v>
      </c>
      <c r="E1596" s="1" cm="1">
        <f t="array" ref="E1596">[1]!table_weight[Finishing]*(('F+ , F-'!E$2-[1]!tbl_gk[[#This Row],[Finishing]])/('F+ , F-'!E$2-'F+ , F-'!E$3))</f>
        <v>1.59720109522359E-2</v>
      </c>
      <c r="F1596" s="1" cm="1">
        <f t="array" ref="F1596">[1]!table_weight[HeadingAccuracy]*(('F+ , F-'!F$2-[1]!tbl_gk[[#This Row],[HeadingAccuracy]])/('F+ , F-'!F$2-'F+ , F-'!F$3))</f>
        <v>1.1274360672166649E-2</v>
      </c>
      <c r="G1596" s="1" cm="1">
        <f t="array" ref="G1596">[1]!table_weight[ShortPassing]*(('F+ , F-'!G$2-[1]!tbl_gk[[#This Row],[ShortPassing]])/('F+ , F-'!G$2-'F+ , F-'!G$3))</f>
        <v>5.6253623479573515E-2</v>
      </c>
      <c r="H1596" s="1" cm="1">
        <f t="array" ref="H1596">[1]!table_weight[Volleys]*(('F+ , F-'!H$2-[1]!tbl_gk[[#This Row],[Volleys]])/('F+ , F-'!H$2-'F+ , F-'!H$3))</f>
        <v>2.1990449861774069E-3</v>
      </c>
      <c r="I1596" s="1" cm="1">
        <f t="array" ref="I1596">[1]!table_weight[Dribbling]*(('F+ , F-'!I$2-[1]!tbl_gk[[#This Row],[Dribbling]])/('F+ , F-'!I$2-'F+ , F-'!I$3))</f>
        <v>1.5646051545047536E-2</v>
      </c>
      <c r="J1596" s="1" cm="1">
        <f t="array" ref="J1596">[1]!table_weight[Curve]*(('F+ , F-'!J$2-[1]!tbl_gk[[#This Row],[Curve]])/('F+ , F-'!J$2-'F+ , F-'!J$3))</f>
        <v>8.6198154345400926E-3</v>
      </c>
      <c r="K1596" s="1" cm="1">
        <f t="array" ref="K1596">[1]!table_weight[FKAccuracy]*(('F+ , F-'!K$2-[1]!tbl_gk[[#This Row],[FKAccuracy]])/('F+ , F-'!K$2-'F+ , F-'!K$3))</f>
        <v>9.5832065713416324E-3</v>
      </c>
      <c r="L1596" s="1" cm="1">
        <f t="array" ref="L1596">[1]!table_weight[LongPassing]*(('F+ , F-'!L$2-[1]!tbl_gk[[#This Row],[LongPassing]])/('F+ , F-'!L$2-'F+ , F-'!L$3))</f>
        <v>2.5988356803638323E-2</v>
      </c>
      <c r="M1596" s="1" cm="1">
        <f t="array" ref="M1596">[1]!table_weight[BallControl]*(('F+ , F-'!M$2-[1]!tbl_gk[[#This Row],[BallControl]])/('F+ , F-'!M$2-'F+ , F-'!M$3))</f>
        <v>1.1734538658785654E-2</v>
      </c>
      <c r="N1596" s="1" cm="1">
        <f t="array" ref="N1596">[1]!table_weight[Acceleration]*(('F+ , F-'!N$2-[1]!tbl_gk[[#This Row],[Acceleration]])/('F+ , F-'!N$2-'F+ , F-'!N$3))</f>
        <v>6.0881547629699816E-3</v>
      </c>
      <c r="O1596" s="1" cm="1">
        <f t="array" ref="O1596">[1]!table_weight[SprintSpeed]*(('F+ , F-'!O$2-[1]!tbl_gk[[#This Row],[SprintSpeed]])/('F+ , F-'!O$2-'F+ , F-'!O$3))</f>
        <v>5.6221478551870948E-3</v>
      </c>
      <c r="P1596" s="1" cm="1">
        <f t="array" ref="P1596">[1]!table_weight[Agility]*(('F+ , F-'!P$2-[1]!tbl_gk[[#This Row],[Agility]])/('F+ , F-'!P$2-'F+ , F-'!P$3))</f>
        <v>4.2123984928974139E-3</v>
      </c>
      <c r="Q1596" s="1" cm="1">
        <f t="array" ref="Q1596">[1]!table_weight[Reactions]*(('F+ , F-'!Q$2-[1]!tbl_gk[[#This Row],[Reactions]])/('F+ , F-'!Q$2-'F+ , F-'!Q$3))</f>
        <v>1.8047470002526586E-3</v>
      </c>
      <c r="R1596" s="1" cm="1">
        <f t="array" ref="R1596">[1]!table_weight[Balance]*(('F+ , F-'!R$2-[1]!tbl_gk[[#This Row],[Balance]])/('F+ , F-'!R$2-'F+ , F-'!R$3))</f>
        <v>2.5455877513767822E-3</v>
      </c>
      <c r="S1596" s="1" cm="1">
        <f t="array" ref="S1596">[1]!table_weight[ShotPower]*(('F+ , F-'!S$2-[1]!tbl_gk[[#This Row],[ShotPower]])/('F+ , F-'!S$2-'F+ , F-'!S$3))</f>
        <v>6.7523948741159906E-3</v>
      </c>
      <c r="T1596" s="1" cm="1">
        <f t="array" ref="T1596">[1]!table_weight[Jumping]*(('F+ , F-'!T$2-[1]!tbl_gk[[#This Row],[Jumping]])/('F+ , F-'!T$2-'F+ , F-'!T$3))</f>
        <v>3.1772279851222255E-3</v>
      </c>
      <c r="U1596" s="1" cm="1">
        <f t="array" ref="U1596">[1]!table_weight[Stamina]*(('F+ , F-'!U$2-[1]!tbl_gk[[#This Row],[Stamina]])/('F+ , F-'!U$2-'F+ , F-'!U$3))</f>
        <v>9.4458129287417498E-3</v>
      </c>
      <c r="V1596" s="1" cm="1">
        <f t="array" ref="V1596">[1]!table_weight[Strength]*(('F+ , F-'!V$2-[1]!tbl_gk[[#This Row],[Strength]])/('F+ , F-'!V$2-'F+ , F-'!V$3))</f>
        <v>2.4845350370144969E-2</v>
      </c>
      <c r="W1596" s="1" cm="1">
        <f t="array" ref="W1596">[1]!table_weight[LongShots]*(('F+ , F-'!W$2-[1]!tbl_gk[[#This Row],[LongShots]])/('F+ , F-'!W$2-'F+ , F-'!W$3))</f>
        <v>9.3494698256990638E-3</v>
      </c>
      <c r="X1596" s="1" cm="1">
        <f t="array" ref="X1596">[1]!table_weight[Aggression]*(('F+ , F-'!X$2-[1]!tbl_gk[[#This Row],[Aggression]])/('F+ , F-'!X$2-'F+ , F-'!X$3))</f>
        <v>9.1268634012777444E-3</v>
      </c>
      <c r="Y1596" s="1" cm="1">
        <f t="array" ref="Y1596">[1]!table_weight[Interceptions]*(('F+ , F-'!Y$2-[1]!tbl_gk[[#This Row],[Interceptions]])/('F+ , F-'!Y$2-'F+ , F-'!Y$3))</f>
        <v>2.0084046292242669E-2</v>
      </c>
      <c r="Z1596" s="1" cm="1">
        <f t="array" ref="Z1596">[1]!table_weight[Positioning]*(('F+ , F-'!Z$2-[1]!tbl_gk[[#This Row],[Positioning]])/('F+ , F-'!Z$2-'F+ , F-'!Z$3))</f>
        <v>1.9225568738802474E-3</v>
      </c>
      <c r="AA1596" s="1" cm="1">
        <f t="array" ref="AA1596">[1]!table_weight[Vision]*(('F+ , F-'!AA$2-[1]!tbl_gk[[#This Row],[Vision]])/('F+ , F-'!AA$2-'F+ , F-'!AA$3))</f>
        <v>2.4135483216712255E-2</v>
      </c>
      <c r="AB1596" s="1" cm="1">
        <f t="array" ref="AB1596">[1]!table_weight[Penalties]*(('F+ , F-'!AB$2-[1]!tbl_gk[[#This Row],[Penalties]])/('F+ , F-'!AB$2-'F+ , F-'!AB$3))</f>
        <v>2.4662663970364263E-3</v>
      </c>
      <c r="AC1596" s="1" cm="1">
        <f t="array" ref="AC1596">[1]!table_weight[Composure]*(('F+ , F-'!AC$2-[1]!tbl_gk[[#This Row],[Composure]])/('F+ , F-'!AC$2-'F+ , F-'!AC$3))</f>
        <v>1.8680714564018749E-3</v>
      </c>
      <c r="AD1596" s="1" cm="1">
        <f t="array" ref="AD1596">[1]!table_weight[Marking]*(('F+ , F-'!AD$2-[1]!tbl_gk[[#This Row],[Marking]])/('F+ , F-'!AD$2-'F+ , F-'!AD$3))</f>
        <v>3.3127133826860035E-2</v>
      </c>
      <c r="AE1596" s="1" cm="1">
        <f t="array" ref="AE1596">[1]!table_weight[StandingTackle]*(('F+ , F-'!AE$2-[1]!tbl_gk[[#This Row],[StandingTackle]])/('F+ , F-'!AE$2-'F+ , F-'!AE$3))</f>
        <v>2.6900228972187096E-2</v>
      </c>
      <c r="AF1596" s="1" cm="1">
        <f t="array" ref="AF1596">[1]!table_weight[SlidingTackle]*(('F+ , F-'!AF$2-[1]!tbl_gk[[#This Row],[SlidingTackle]])/('F+ , F-'!AF$2-'F+ , F-'!AF$3))</f>
        <v>1.0461200155850536E-2</v>
      </c>
      <c r="AG1596" s="1" cm="1">
        <f t="array" ref="AG1596">[1]!table_weight[GKDiving]*(('F+ , F-'!AG$2-[1]!tbl_gk[[#This Row],[GKDiving]])/('F+ , F-'!AG$2-'F+ , F-'!AG$3))</f>
        <v>4.0994828110739248E-2</v>
      </c>
      <c r="AH1596" s="1" cm="1">
        <f t="array" ref="AH1596">[1]!table_weight[GKHandling]*(('F+ , F-'!AH$2-[1]!tbl_gk[[#This Row],[GKHandling]])/('F+ , F-'!AH$2-'F+ , F-'!AH$3))</f>
        <v>5.168913109614949E-2</v>
      </c>
      <c r="AI1596" s="1" cm="1">
        <f t="array" ref="AI1596">[1]!table_weight[GKKicking]*(('F+ , F-'!AI$2-[1]!tbl_gk[[#This Row],[GKKicking]])/('F+ , F-'!AI$2-'F+ , F-'!AI$3))</f>
        <v>3.0410708853057477E-2</v>
      </c>
      <c r="AJ1596" s="1" cm="1">
        <f t="array" ref="AJ1596">[1]!table_weight[GKPositioning]*(('F+ , F-'!AJ$2-[1]!tbl_gk[[#This Row],[GKPositioning]])/('F+ , F-'!AJ$2-'F+ , F-'!AJ$3))</f>
        <v>2.0812758886990693E-2</v>
      </c>
      <c r="AK1596" s="1" cm="1">
        <f t="array" ref="AK1596">[1]!table_weight[GKReflexes]*(('F+ , F-'!AK$2-[1]!tbl_gk[[#This Row],[GKReflexes]])/('F+ , F-'!AK$2-'F+ , F-'!AK$3))</f>
        <v>4.55498090119325E-2</v>
      </c>
    </row>
    <row r="1597" spans="1:37" x14ac:dyDescent="0.55000000000000004">
      <c r="A1597" s="8">
        <f>[1]!tbl_gk[[#This Row],[ID]]</f>
        <v>260743</v>
      </c>
      <c r="B1597" s="2" cm="1">
        <f t="array" ref="B1597">[1]!table_weight[ValueEUR]*(('F+ , F-'!B$2-[1]!tbl_gk[[#This Row],[ValueEUR]])/('F+ , F-'!B$2-'F+ , F-'!B$3))</f>
        <v>8.9821437363649033E-5</v>
      </c>
      <c r="C1597" s="2" cm="1">
        <f t="array" ref="C1597">[1]!table_weight[WageEUR]*(('F+ , F-'!C$2-[1]!tbl_gk[[#This Row],[WageEUR]])/('F+ , F-'!C$2-'F+ , F-'!C$3))</f>
        <v>2.3472561185650895E-5</v>
      </c>
      <c r="D1597" s="2" cm="1">
        <f t="array" ref="D1597">[1]!table_weight[Crossing]*(('F+ , F-'!D$2-[1]!tbl_gk[[#This Row],[Crossing]])/('F+ , F-'!D$2-'F+ , F-'!D$3))</f>
        <v>3.4746129089074922E-2</v>
      </c>
      <c r="E1597" s="2" cm="1">
        <f t="array" ref="E1597">[1]!table_weight[Finishing]*(('F+ , F-'!E$2-[1]!tbl_gk[[#This Row],[Finishing]])/('F+ , F-'!E$2-'F+ , F-'!E$3))</f>
        <v>2.096326437480962E-2</v>
      </c>
      <c r="F1597" s="2" cm="1">
        <f t="array" ref="F1597">[1]!table_weight[HeadingAccuracy]*(('F+ , F-'!F$2-[1]!tbl_gk[[#This Row],[HeadingAccuracy]])/('F+ , F-'!F$2-'F+ , F-'!F$3))</f>
        <v>1.1274360672166649E-2</v>
      </c>
      <c r="G1597" s="2" cm="1">
        <f t="array" ref="G1597">[1]!table_weight[ShortPassing]*(('F+ , F-'!G$2-[1]!tbl_gk[[#This Row],[ShortPassing]])/('F+ , F-'!G$2-'F+ , F-'!G$3))</f>
        <v>5.2034601718605494E-2</v>
      </c>
      <c r="H1597" s="2" cm="1">
        <f t="array" ref="H1597">[1]!table_weight[Volleys]*(('F+ , F-'!H$2-[1]!tbl_gk[[#This Row],[Volleys]])/('F+ , F-'!H$2-'F+ , F-'!H$3))</f>
        <v>2.0833057763785961E-3</v>
      </c>
      <c r="I1597" s="2" cm="1">
        <f t="array" ref="I1597">[1]!table_weight[Dribbling]*(('F+ , F-'!I$2-[1]!tbl_gk[[#This Row],[Dribbling]])/('F+ , F-'!I$2-'F+ , F-'!I$3))</f>
        <v>1.9557564431309422E-2</v>
      </c>
      <c r="J1597" s="2" cm="1">
        <f t="array" ref="J1597">[1]!table_weight[Curve]*(('F+ , F-'!J$2-[1]!tbl_gk[[#This Row],[Curve]])/('F+ , F-'!J$2-'F+ , F-'!J$3))</f>
        <v>9.8029273569279467E-3</v>
      </c>
      <c r="K1597" s="2" cm="1">
        <f t="array" ref="K1597">[1]!table_weight[FKAccuracy]*(('F+ , F-'!K$2-[1]!tbl_gk[[#This Row],[FKAccuracy]])/('F+ , F-'!K$2-'F+ , F-'!K$3))</f>
        <v>9.2789777912990392E-3</v>
      </c>
      <c r="L1597" s="2" cm="1">
        <f t="array" ref="L1597">[1]!table_weight[LongPassing]*(('F+ , F-'!L$2-[1]!tbl_gk[[#This Row],[LongPassing]])/('F+ , F-'!L$2-'F+ , F-'!L$3))</f>
        <v>2.7612629103865718E-2</v>
      </c>
      <c r="M1597" s="2" cm="1">
        <f t="array" ref="M1597">[1]!table_weight[BallControl]*(('F+ , F-'!M$2-[1]!tbl_gk[[#This Row],[BallControl]])/('F+ , F-'!M$2-'F+ , F-'!M$3))</f>
        <v>1.3907601373375588E-2</v>
      </c>
      <c r="N1597" s="2" cm="1">
        <f t="array" ref="N1597">[1]!table_weight[Acceleration]*(('F+ , F-'!N$2-[1]!tbl_gk[[#This Row],[Acceleration]])/('F+ , F-'!N$2-'F+ , F-'!N$3))</f>
        <v>8.7940013242899726E-3</v>
      </c>
      <c r="O1597" s="2" cm="1">
        <f t="array" ref="O1597">[1]!table_weight[SprintSpeed]*(('F+ , F-'!O$2-[1]!tbl_gk[[#This Row],[SprintSpeed]])/('F+ , F-'!O$2-'F+ , F-'!O$3))</f>
        <v>1.377426224520838E-2</v>
      </c>
      <c r="P1597" s="2" cm="1">
        <f t="array" ref="P1597">[1]!table_weight[Agility]*(('F+ , F-'!P$2-[1]!tbl_gk[[#This Row],[Agility]])/('F+ , F-'!P$2-'F+ , F-'!P$3))</f>
        <v>5.3825091853689179E-3</v>
      </c>
      <c r="Q1597" s="2" cm="1">
        <f t="array" ref="Q1597">[1]!table_weight[Reactions]*(('F+ , F-'!Q$2-[1]!tbl_gk[[#This Row],[Reactions]])/('F+ , F-'!Q$2-'F+ , F-'!Q$3))</f>
        <v>2.1141322002959716E-3</v>
      </c>
      <c r="R1597" s="2" cm="1">
        <f t="array" ref="R1597">[1]!table_weight[Balance]*(('F+ , F-'!R$2-[1]!tbl_gk[[#This Row],[Balance]])/('F+ , F-'!R$2-'F+ , F-'!R$3))</f>
        <v>2.4835002452456411E-3</v>
      </c>
      <c r="S1597" s="2" cm="1">
        <f t="array" ref="S1597">[1]!table_weight[ShotPower]*(('F+ , F-'!S$2-[1]!tbl_gk[[#This Row],[ShotPower]])/('F+ , F-'!S$2-'F+ , F-'!S$3))</f>
        <v>7.271809864432606E-3</v>
      </c>
      <c r="T1597" s="2" cm="1">
        <f t="array" ref="T1597">[1]!table_weight[Jumping]*(('F+ , F-'!T$2-[1]!tbl_gk[[#This Row],[Jumping]])/('F+ , F-'!T$2-'F+ , F-'!T$3))</f>
        <v>4.0359382513714759E-3</v>
      </c>
      <c r="U1597" s="2" cm="1">
        <f t="array" ref="U1597">[1]!table_weight[Stamina]*(('F+ , F-'!U$2-[1]!tbl_gk[[#This Row],[Stamina]])/('F+ , F-'!U$2-'F+ , F-'!U$3))</f>
        <v>2.3185177188729752E-2</v>
      </c>
      <c r="V1597" s="2" cm="1">
        <f t="array" ref="V1597">[1]!table_weight[Strength]*(('F+ , F-'!V$2-[1]!tbl_gk[[#This Row],[Strength]])/('F+ , F-'!V$2-'F+ , F-'!V$3))</f>
        <v>1.1535341243281592E-2</v>
      </c>
      <c r="W1597" s="2" cm="1">
        <f t="array" ref="W1597">[1]!table_weight[LongShots]*(('F+ , F-'!W$2-[1]!tbl_gk[[#This Row],[LongShots]])/('F+ , F-'!W$2-'F+ , F-'!W$3))</f>
        <v>1.0388299806332293E-2</v>
      </c>
      <c r="X1597" s="2" cm="1">
        <f t="array" ref="X1597">[1]!table_weight[Aggression]*(('F+ , F-'!X$2-[1]!tbl_gk[[#This Row],[Aggression]])/('F+ , F-'!X$2-'F+ , F-'!X$3))</f>
        <v>1.5819896562214757E-2</v>
      </c>
      <c r="Y1597" s="2" cm="1">
        <f t="array" ref="Y1597">[1]!table_weight[Interceptions]*(('F+ , F-'!Y$2-[1]!tbl_gk[[#This Row],[Interceptions]])/('F+ , F-'!Y$2-'F+ , F-'!Y$3))</f>
        <v>2.5624472855619959E-2</v>
      </c>
      <c r="Z1597" s="2" cm="1">
        <f t="array" ref="Z1597">[1]!table_weight[Positioning]*(('F+ , F-'!Z$2-[1]!tbl_gk[[#This Row],[Positioning]])/('F+ , F-'!Z$2-'F+ , F-'!Z$3))</f>
        <v>2.0704458641787279E-3</v>
      </c>
      <c r="AA1597" s="2" cm="1">
        <f t="array" ref="AA1597">[1]!table_weight[Vision]*(('F+ , F-'!AA$2-[1]!tbl_gk[[#This Row],[Vision]])/('F+ , F-'!AA$2-'F+ , F-'!AA$3))</f>
        <v>2.6265084677010397E-2</v>
      </c>
      <c r="AB1597" s="2" cm="1">
        <f t="array" ref="AB1597">[1]!table_weight[Penalties]*(('F+ , F-'!AB$2-[1]!tbl_gk[[#This Row],[Penalties]])/('F+ , F-'!AB$2-'F+ , F-'!AB$3))</f>
        <v>2.2313838830329571E-3</v>
      </c>
      <c r="AC1597" s="2" cm="1">
        <f t="array" ref="AC1597">[1]!table_weight[Composure]*(('F+ , F-'!AC$2-[1]!tbl_gk[[#This Row],[Composure]])/('F+ , F-'!AC$2-'F+ , F-'!AC$3))</f>
        <v>2.401806158230982E-3</v>
      </c>
      <c r="AD1597" s="2" cm="1">
        <f t="array" ref="AD1597">[1]!table_weight[Marking]*(('F+ , F-'!AD$2-[1]!tbl_gk[[#This Row],[Marking]])/('F+ , F-'!AD$2-'F+ , F-'!AD$3))</f>
        <v>3.9437064079595283E-2</v>
      </c>
      <c r="AE1597" s="2" cm="1">
        <f t="array" ref="AE1597">[1]!table_weight[StandingTackle]*(('F+ , F-'!AE$2-[1]!tbl_gk[[#This Row],[StandingTackle]])/('F+ , F-'!AE$2-'F+ , F-'!AE$3))</f>
        <v>2.465854322450484E-2</v>
      </c>
      <c r="AF1597" s="2" cm="1">
        <f t="array" ref="AF1597">[1]!table_weight[SlidingTackle]*(('F+ , F-'!AF$2-[1]!tbl_gk[[#This Row],[SlidingTackle]])/('F+ , F-'!AF$2-'F+ , F-'!AF$3))</f>
        <v>8.9667429907290316E-3</v>
      </c>
      <c r="AG1597" s="2" cm="1">
        <f t="array" ref="AG1597">[1]!table_weight[GKDiving]*(('F+ , F-'!AG$2-[1]!tbl_gk[[#This Row],[GKDiving]])/('F+ , F-'!AG$2-'F+ , F-'!AG$3))</f>
        <v>5.2951652976371534E-2</v>
      </c>
      <c r="AH1597" s="2" cm="1">
        <f t="array" ref="AH1597">[1]!table_weight[GKHandling]*(('F+ , F-'!AH$2-[1]!tbl_gk[[#This Row],[GKHandling]])/('F+ , F-'!AH$2-'F+ , F-'!AH$3))</f>
        <v>5.8818666419756312E-2</v>
      </c>
      <c r="AI1597" s="2" cm="1">
        <f t="array" ref="AI1597">[1]!table_weight[GKKicking]*(('F+ , F-'!AI$2-[1]!tbl_gk[[#This Row],[GKKicking]])/('F+ , F-'!AI$2-'F+ , F-'!AI$3))</f>
        <v>3.309400669303314E-2</v>
      </c>
      <c r="AJ1597" s="2" cm="1">
        <f t="array" ref="AJ1597">[1]!table_weight[GKPositioning]*(('F+ , F-'!AJ$2-[1]!tbl_gk[[#This Row],[GKPositioning]])/('F+ , F-'!AJ$2-'F+ , F-'!AJ$3))</f>
        <v>2.7750345182654259E-2</v>
      </c>
      <c r="AK1597" s="2" cm="1">
        <f t="array" ref="AK1597">[1]!table_weight[GKReflexes]*(('F+ , F-'!AK$2-[1]!tbl_gk[[#This Row],[GKReflexes]])/('F+ , F-'!AK$2-'F+ , F-'!AK$3))</f>
        <v>5.64817631747963E-2</v>
      </c>
    </row>
    <row r="1598" spans="1:37" x14ac:dyDescent="0.55000000000000004">
      <c r="A1598" s="7">
        <f>[1]!tbl_gk[[#This Row],[ID]]</f>
        <v>260822</v>
      </c>
      <c r="B1598" s="1" cm="1">
        <f t="array" ref="B1598">[1]!table_weight[ValueEUR]*(('F+ , F-'!B$2-[1]!tbl_gk[[#This Row],[ValueEUR]])/('F+ , F-'!B$2-'F+ , F-'!B$3))</f>
        <v>1.5927100233554262E-4</v>
      </c>
      <c r="C1598" s="1" cm="1">
        <f t="array" ref="C1598">[1]!table_weight[WageEUR]*(('F+ , F-'!C$2-[1]!tbl_gk[[#This Row],[WageEUR]])/('F+ , F-'!C$2-'F+ , F-'!C$3))</f>
        <v>7.8241870618836323E-6</v>
      </c>
      <c r="D1598" s="1" cm="1">
        <f t="array" ref="D1598">[1]!table_weight[Crossing]*(('F+ , F-'!D$2-[1]!tbl_gk[[#This Row],[Crossing]])/('F+ , F-'!D$2-'F+ , F-'!D$3))</f>
        <v>3.81086577105983E-2</v>
      </c>
      <c r="E1598" s="1" cm="1">
        <f t="array" ref="E1598">[1]!table_weight[Finishing]*(('F+ , F-'!E$2-[1]!tbl_gk[[#This Row],[Finishing]])/('F+ , F-'!E$2-'F+ , F-'!E$3))</f>
        <v>2.2959765743839108E-2</v>
      </c>
      <c r="F1598" s="1" cm="1">
        <f t="array" ref="F1598">[1]!table_weight[HeadingAccuracy]*(('F+ , F-'!F$2-[1]!tbl_gk[[#This Row],[HeadingAccuracy]])/('F+ , F-'!F$2-'F+ , F-'!F$3))</f>
        <v>1.1274360672166649E-2</v>
      </c>
      <c r="G1598" s="1" cm="1">
        <f t="array" ref="G1598">[1]!table_weight[ShortPassing]*(('F+ , F-'!G$2-[1]!tbl_gk[[#This Row],[ShortPassing]])/('F+ , F-'!G$2-'F+ , F-'!G$3))</f>
        <v>5.484728289258417E-2</v>
      </c>
      <c r="H1598" s="1" cm="1">
        <f t="array" ref="H1598">[1]!table_weight[Volleys]*(('F+ , F-'!H$2-[1]!tbl_gk[[#This Row],[Volleys]])/('F+ , F-'!H$2-'F+ , F-'!H$3))</f>
        <v>2.3147841959762173E-3</v>
      </c>
      <c r="I1598" s="1" cm="1">
        <f t="array" ref="I1598">[1]!table_weight[Dribbling]*(('F+ , F-'!I$2-[1]!tbl_gk[[#This Row],[Dribbling]])/('F+ , F-'!I$2-'F+ , F-'!I$3))</f>
        <v>2.5424833760702249E-2</v>
      </c>
      <c r="J1598" s="1" cm="1">
        <f t="array" ref="J1598">[1]!table_weight[Curve]*(('F+ , F-'!J$2-[1]!tbl_gk[[#This Row],[Curve]])/('F+ , F-'!J$2-'F+ , F-'!J$3))</f>
        <v>9.8029273569279467E-3</v>
      </c>
      <c r="K1598" s="1" cm="1">
        <f t="array" ref="K1598">[1]!table_weight[FKAccuracy]*(('F+ , F-'!K$2-[1]!tbl_gk[[#This Row],[FKAccuracy]])/('F+ , F-'!K$2-'F+ , F-'!K$3))</f>
        <v>1.0039549741405519E-2</v>
      </c>
      <c r="L1598" s="1" cm="1">
        <f t="array" ref="L1598">[1]!table_weight[LongPassing]*(('F+ , F-'!L$2-[1]!tbl_gk[[#This Row],[LongPassing]])/('F+ , F-'!L$2-'F+ , F-'!L$3))</f>
        <v>2.2739812203183531E-2</v>
      </c>
      <c r="M1598" s="1" cm="1">
        <f t="array" ref="M1598">[1]!table_weight[BallControl]*(('F+ , F-'!M$2-[1]!tbl_gk[[#This Row],[BallControl]])/('F+ , F-'!M$2-'F+ , F-'!M$3))</f>
        <v>1.5211439002129552E-2</v>
      </c>
      <c r="N1598" s="1" cm="1">
        <f t="array" ref="N1598">[1]!table_weight[Acceleration]*(('F+ , F-'!N$2-[1]!tbl_gk[[#This Row],[Acceleration]])/('F+ , F-'!N$2-'F+ , F-'!N$3))</f>
        <v>9.9214373915066361E-3</v>
      </c>
      <c r="O1598" s="1" cm="1">
        <f t="array" ref="O1598">[1]!table_weight[SprintSpeed]*(('F+ , F-'!O$2-[1]!tbl_gk[[#This Row],[SprintSpeed]])/('F+ , F-'!O$2-'F+ , F-'!O$3))</f>
        <v>1.2087617888652253E-2</v>
      </c>
      <c r="P1598" s="1" cm="1">
        <f t="array" ref="P1598">[1]!table_weight[Agility]*(('F+ , F-'!P$2-[1]!tbl_gk[[#This Row],[Agility]])/('F+ , F-'!P$2-'F+ , F-'!P$3))</f>
        <v>5.265498116121768E-3</v>
      </c>
      <c r="Q1598" s="1" cm="1">
        <f t="array" ref="Q1598">[1]!table_weight[Reactions]*(('F+ , F-'!Q$2-[1]!tbl_gk[[#This Row],[Reactions]])/('F+ , F-'!Q$2-'F+ , F-'!Q$3))</f>
        <v>1.9078754002670962E-3</v>
      </c>
      <c r="R1598" s="1" cm="1">
        <f t="array" ref="R1598">[1]!table_weight[Balance]*(('F+ , F-'!R$2-[1]!tbl_gk[[#This Row],[Balance]])/('F+ , F-'!R$2-'F+ , F-'!R$3))</f>
        <v>2.1109752084587947E-3</v>
      </c>
      <c r="S1598" s="1" cm="1">
        <f t="array" ref="S1598">[1]!table_weight[ShotPower]*(('F+ , F-'!S$2-[1]!tbl_gk[[#This Row],[ShotPower]])/('F+ , F-'!S$2-'F+ , F-'!S$3))</f>
        <v>6.7523948741159906E-3</v>
      </c>
      <c r="T1598" s="1" cm="1">
        <f t="array" ref="T1598">[1]!table_weight[Jumping]*(('F+ , F-'!T$2-[1]!tbl_gk[[#This Row],[Jumping]])/('F+ , F-'!T$2-'F+ , F-'!T$3))</f>
        <v>2.6620018253726754E-3</v>
      </c>
      <c r="U1598" s="1" cm="1">
        <f t="array" ref="U1598">[1]!table_weight[Stamina]*(('F+ , F-'!U$2-[1]!tbl_gk[[#This Row],[Stamina]])/('F+ , F-'!U$2-'F+ , F-'!U$3))</f>
        <v>2.0609046389982E-2</v>
      </c>
      <c r="V1598" s="1" cm="1">
        <f t="array" ref="V1598">[1]!table_weight[Strength]*(('F+ , F-'!V$2-[1]!tbl_gk[[#This Row],[Strength]])/('F+ , F-'!V$2-'F+ , F-'!V$3))</f>
        <v>1.7746678835817833E-2</v>
      </c>
      <c r="W1598" s="1" cm="1">
        <f t="array" ref="W1598">[1]!table_weight[LongShots]*(('F+ , F-'!W$2-[1]!tbl_gk[[#This Row],[LongShots]])/('F+ , F-'!W$2-'F+ , F-'!W$3))</f>
        <v>1.0128592311173986E-2</v>
      </c>
      <c r="X1598" s="1" cm="1">
        <f t="array" ref="X1598">[1]!table_weight[Aggression]*(('F+ , F-'!X$2-[1]!tbl_gk[[#This Row],[Aggression]])/('F+ , F-'!X$2-'F+ , F-'!X$3))</f>
        <v>1.1560693641618476E-2</v>
      </c>
      <c r="Y1598" s="1" cm="1">
        <f t="array" ref="Y1598">[1]!table_weight[Interceptions]*(('F+ , F-'!Y$2-[1]!tbl_gk[[#This Row],[Interceptions]])/('F+ , F-'!Y$2-'F+ , F-'!Y$3))</f>
        <v>2.5624472855619959E-2</v>
      </c>
      <c r="Z1598" s="1" cm="1">
        <f t="array" ref="Z1598">[1]!table_weight[Positioning]*(('F+ , F-'!Z$2-[1]!tbl_gk[[#This Row],[Positioning]])/('F+ , F-'!Z$2-'F+ , F-'!Z$3))</f>
        <v>1.9225568738802474E-3</v>
      </c>
      <c r="AA1598" s="1" cm="1">
        <f t="array" ref="AA1598">[1]!table_weight[Vision]*(('F+ , F-'!AA$2-[1]!tbl_gk[[#This Row],[Vision]])/('F+ , F-'!AA$2-'F+ , F-'!AA$3))</f>
        <v>2.8394686137308535E-2</v>
      </c>
      <c r="AB1598" s="1" cm="1">
        <f t="array" ref="AB1598">[1]!table_weight[Penalties]*(('F+ , F-'!AB$2-[1]!tbl_gk[[#This Row],[Penalties]])/('F+ , F-'!AB$2-'F+ , F-'!AB$3))</f>
        <v>2.4662663970364263E-3</v>
      </c>
      <c r="AC1598" s="1" cm="1">
        <f t="array" ref="AC1598">[1]!table_weight[Composure]*(('F+ , F-'!AC$2-[1]!tbl_gk[[#This Row],[Composure]])/('F+ , F-'!AC$2-'F+ , F-'!AC$3))</f>
        <v>1.7079510458531426E-3</v>
      </c>
      <c r="AD1598" s="1" cm="1">
        <f t="array" ref="AD1598">[1]!table_weight[Marking]*(('F+ , F-'!AD$2-[1]!tbl_gk[[#This Row],[Marking]])/('F+ , F-'!AD$2-'F+ , F-'!AD$3))</f>
        <v>3.4704616390043845E-2</v>
      </c>
      <c r="AE1598" s="1" cm="1">
        <f t="array" ref="AE1598">[1]!table_weight[StandingTackle]*(('F+ , F-'!AE$2-[1]!tbl_gk[[#This Row],[StandingTackle]])/('F+ , F-'!AE$2-'F+ , F-'!AE$3))</f>
        <v>3.1383600467551613E-2</v>
      </c>
      <c r="AF1598" s="1" cm="1">
        <f t="array" ref="AF1598">[1]!table_weight[SlidingTackle]*(('F+ , F-'!AF$2-[1]!tbl_gk[[#This Row],[SlidingTackle]])/('F+ , F-'!AF$2-'F+ , F-'!AF$3))</f>
        <v>9.7139715732897855E-3</v>
      </c>
      <c r="AG1598" s="1" cm="1">
        <f t="array" ref="AG1598">[1]!table_weight[GKDiving]*(('F+ , F-'!AG$2-[1]!tbl_gk[[#This Row],[GKDiving]])/('F+ , F-'!AG$2-'F+ , F-'!AG$3))</f>
        <v>4.9535417300476586E-2</v>
      </c>
      <c r="AH1598" s="1" cm="1">
        <f t="array" ref="AH1598">[1]!table_weight[GKHandling]*(('F+ , F-'!AH$2-[1]!tbl_gk[[#This Row],[GKHandling]])/('F+ , F-'!AH$2-'F+ , F-'!AH$3))</f>
        <v>5.5253898757952898E-2</v>
      </c>
      <c r="AI1598" s="1" cm="1">
        <f t="array" ref="AI1598">[1]!table_weight[GKKicking]*(('F+ , F-'!AI$2-[1]!tbl_gk[[#This Row],[GKKicking]])/('F+ , F-'!AI$2-'F+ , F-'!AI$3))</f>
        <v>3.1305141466382698E-2</v>
      </c>
      <c r="AJ1598" s="1" cm="1">
        <f t="array" ref="AJ1598">[1]!table_weight[GKPositioning]*(('F+ , F-'!AJ$2-[1]!tbl_gk[[#This Row],[GKPositioning]])/('F+ , F-'!AJ$2-'F+ , F-'!AJ$3))</f>
        <v>2.0182069223748555E-2</v>
      </c>
      <c r="AK1598" s="1" cm="1">
        <f t="array" ref="AK1598">[1]!table_weight[GKReflexes]*(('F+ , F-'!AK$2-[1]!tbl_gk[[#This Row],[GKReflexes]])/('F+ , F-'!AK$2-'F+ , F-'!AK$3))</f>
        <v>4.9193793732887098E-2</v>
      </c>
    </row>
    <row r="1599" spans="1:37" x14ac:dyDescent="0.55000000000000004">
      <c r="A1599" s="8">
        <f>[1]!tbl_gk[[#This Row],[ID]]</f>
        <v>260918</v>
      </c>
      <c r="B1599" s="2" cm="1">
        <f t="array" ref="B1599">[1]!table_weight[ValueEUR]*(('F+ , F-'!B$2-[1]!tbl_gk[[#This Row],[ValueEUR]])/('F+ , F-'!B$2-'F+ , F-'!B$3))</f>
        <v>1.978540939865946E-4</v>
      </c>
      <c r="C1599" s="2" cm="1">
        <f t="array" ref="C1599">[1]!table_weight[WageEUR]*(('F+ , F-'!C$2-[1]!tbl_gk[[#This Row],[WageEUR]])/('F+ , F-'!C$2-'F+ , F-'!C$3))</f>
        <v>3.1296748247534529E-5</v>
      </c>
      <c r="D1599" s="2" cm="1">
        <f t="array" ref="D1599">[1]!table_weight[Crossing]*(('F+ , F-'!D$2-[1]!tbl_gk[[#This Row],[Crossing]])/('F+ , F-'!D$2-'F+ , F-'!D$3))</f>
        <v>3.81086577105983E-2</v>
      </c>
      <c r="E1599" s="2" cm="1">
        <f t="array" ref="E1599">[1]!table_weight[Finishing]*(('F+ , F-'!E$2-[1]!tbl_gk[[#This Row],[Finishing]])/('F+ , F-'!E$2-'F+ , F-'!E$3))</f>
        <v>1.9965013690294877E-2</v>
      </c>
      <c r="F1599" s="2" cm="1">
        <f t="array" ref="F1599">[1]!table_weight[HeadingAccuracy]*(('F+ , F-'!F$2-[1]!tbl_gk[[#This Row],[HeadingAccuracy]])/('F+ , F-'!F$2-'F+ , F-'!F$3))</f>
        <v>1.08567917583827E-2</v>
      </c>
      <c r="G1599" s="2" cm="1">
        <f t="array" ref="G1599">[1]!table_weight[ShortPassing]*(('F+ , F-'!G$2-[1]!tbl_gk[[#This Row],[ShortPassing]])/('F+ , F-'!G$2-'F+ , F-'!G$3))</f>
        <v>4.781557995763748E-2</v>
      </c>
      <c r="H1599" s="2" cm="1">
        <f t="array" ref="H1599">[1]!table_weight[Volleys]*(('F+ , F-'!H$2-[1]!tbl_gk[[#This Row],[Volleys]])/('F+ , F-'!H$2-'F+ , F-'!H$3))</f>
        <v>2.1990449861774069E-3</v>
      </c>
      <c r="I1599" s="2" cm="1">
        <f t="array" ref="I1599">[1]!table_weight[Dribbling]*(('F+ , F-'!I$2-[1]!tbl_gk[[#This Row],[Dribbling]])/('F+ , F-'!I$2-'F+ , F-'!I$3))</f>
        <v>2.5424833760702249E-2</v>
      </c>
      <c r="J1599" s="2" cm="1">
        <f t="array" ref="J1599">[1]!table_weight[Curve]*(('F+ , F-'!J$2-[1]!tbl_gk[[#This Row],[Curve]])/('F+ , F-'!J$2-'F+ , F-'!J$3))</f>
        <v>9.6339113680153961E-3</v>
      </c>
      <c r="K1599" s="2" cm="1">
        <f t="array" ref="K1599">[1]!table_weight[FKAccuracy]*(('F+ , F-'!K$2-[1]!tbl_gk[[#This Row],[FKAccuracy]])/('F+ , F-'!K$2-'F+ , F-'!K$3))</f>
        <v>9.2789777912990392E-3</v>
      </c>
      <c r="L1599" s="2" cm="1">
        <f t="array" ref="L1599">[1]!table_weight[LongPassing]*(('F+ , F-'!L$2-[1]!tbl_gk[[#This Row],[LongPassing]])/('F+ , F-'!L$2-'F+ , F-'!L$3))</f>
        <v>1.8408419402577144E-2</v>
      </c>
      <c r="M1599" s="2" cm="1">
        <f t="array" ref="M1599">[1]!table_weight[BallControl]*(('F+ , F-'!M$2-[1]!tbl_gk[[#This Row],[BallControl]])/('F+ , F-'!M$2-'F+ , F-'!M$3))</f>
        <v>1.2169151201703639E-2</v>
      </c>
      <c r="N1599" s="2" cm="1">
        <f t="array" ref="N1599">[1]!table_weight[Acceleration]*(('F+ , F-'!N$2-[1]!tbl_gk[[#This Row],[Acceleration]])/('F+ , F-'!N$2-'F+ , F-'!N$3))</f>
        <v>8.3430268974033078E-3</v>
      </c>
      <c r="O1599" s="2" cm="1">
        <f t="array" ref="O1599">[1]!table_weight[SprintSpeed]*(('F+ , F-'!O$2-[1]!tbl_gk[[#This Row],[SprintSpeed]])/('F+ , F-'!O$2-'F+ , F-'!O$3))</f>
        <v>1.0400973532096125E-2</v>
      </c>
      <c r="P1599" s="2" cm="1">
        <f t="array" ref="P1599">[1]!table_weight[Agility]*(('F+ , F-'!P$2-[1]!tbl_gk[[#This Row],[Agility]])/('F+ , F-'!P$2-'F+ , F-'!P$3))</f>
        <v>3.744354215908813E-3</v>
      </c>
      <c r="Q1599" s="2" cm="1">
        <f t="array" ref="Q1599">[1]!table_weight[Reactions]*(('F+ , F-'!Q$2-[1]!tbl_gk[[#This Row],[Reactions]])/('F+ , F-'!Q$2-'F+ , F-'!Q$3))</f>
        <v>1.7531828002454398E-3</v>
      </c>
      <c r="R1599" s="2" cm="1">
        <f t="array" ref="R1599">[1]!table_weight[Balance]*(('F+ , F-'!R$2-[1]!tbl_gk[[#This Row],[Balance]])/('F+ , F-'!R$2-'F+ , F-'!R$3))</f>
        <v>1.2417501226228205E-3</v>
      </c>
      <c r="S1599" s="2" cm="1">
        <f t="array" ref="S1599">[1]!table_weight[ShotPower]*(('F+ , F-'!S$2-[1]!tbl_gk[[#This Row],[ShotPower]])/('F+ , F-'!S$2-'F+ , F-'!S$3))</f>
        <v>6.2329798837993753E-3</v>
      </c>
      <c r="T1599" s="2" cm="1">
        <f t="array" ref="T1599">[1]!table_weight[Jumping]*(('F+ , F-'!T$2-[1]!tbl_gk[[#This Row],[Jumping]])/('F+ , F-'!T$2-'F+ , F-'!T$3))</f>
        <v>2.1467756656231253E-3</v>
      </c>
      <c r="U1599" s="2" cm="1">
        <f t="array" ref="U1599">[1]!table_weight[Stamina]*(('F+ , F-'!U$2-[1]!tbl_gk[[#This Row],[Stamina]])/('F+ , F-'!U$2-'F+ , F-'!U$3))</f>
        <v>1.88916258574835E-2</v>
      </c>
      <c r="V1599" s="2" cm="1">
        <f t="array" ref="V1599">[1]!table_weight[Strength]*(('F+ , F-'!V$2-[1]!tbl_gk[[#This Row],[Strength]])/('F+ , F-'!V$2-'F+ , F-'!V$3))</f>
        <v>2.662001825372675E-2</v>
      </c>
      <c r="W1599" s="2" cm="1">
        <f t="array" ref="W1599">[1]!table_weight[LongShots]*(('F+ , F-'!W$2-[1]!tbl_gk[[#This Row],[LongShots]])/('F+ , F-'!W$2-'F+ , F-'!W$3))</f>
        <v>1.0128592311173986E-2</v>
      </c>
      <c r="X1599" s="2" cm="1">
        <f t="array" ref="X1599">[1]!table_weight[Aggression]*(('F+ , F-'!X$2-[1]!tbl_gk[[#This Row],[Aggression]])/('F+ , F-'!X$2-'F+ , F-'!X$3))</f>
        <v>1.7036811682385123E-2</v>
      </c>
      <c r="Y1599" s="2" cm="1">
        <f t="array" ref="Y1599">[1]!table_weight[Interceptions]*(('F+ , F-'!Y$2-[1]!tbl_gk[[#This Row],[Interceptions]])/('F+ , F-'!Y$2-'F+ , F-'!Y$3))</f>
        <v>2.1469152933086991E-2</v>
      </c>
      <c r="Z1599" s="2" cm="1">
        <f t="array" ref="Z1599">[1]!table_weight[Positioning]*(('F+ , F-'!Z$2-[1]!tbl_gk[[#This Row],[Positioning]])/('F+ , F-'!Z$2-'F+ , F-'!Z$3))</f>
        <v>1.9225568738802474E-3</v>
      </c>
      <c r="AA1599" s="2" cm="1">
        <f t="array" ref="AA1599">[1]!table_weight[Vision]*(('F+ , F-'!AA$2-[1]!tbl_gk[[#This Row],[Vision]])/('F+ , F-'!AA$2-'F+ , F-'!AA$3))</f>
        <v>2.200588175641412E-2</v>
      </c>
      <c r="AB1599" s="2" cm="1">
        <f t="array" ref="AB1599">[1]!table_weight[Penalties]*(('F+ , F-'!AB$2-[1]!tbl_gk[[#This Row],[Penalties]])/('F+ , F-'!AB$2-'F+ , F-'!AB$3))</f>
        <v>2.2313838830329571E-3</v>
      </c>
      <c r="AC1599" s="2" cm="1">
        <f t="array" ref="AC1599">[1]!table_weight[Composure]*(('F+ , F-'!AC$2-[1]!tbl_gk[[#This Row],[Composure]])/('F+ , F-'!AC$2-'F+ , F-'!AC$3))</f>
        <v>2.3484326880480709E-3</v>
      </c>
      <c r="AD1599" s="2" cm="1">
        <f t="array" ref="AD1599">[1]!table_weight[Marking]*(('F+ , F-'!AD$2-[1]!tbl_gk[[#This Row],[Marking]])/('F+ , F-'!AD$2-'F+ , F-'!AD$3))</f>
        <v>3.9437064079595283E-2</v>
      </c>
      <c r="AE1599" s="2" cm="1">
        <f t="array" ref="AE1599">[1]!table_weight[StandingTackle]*(('F+ , F-'!AE$2-[1]!tbl_gk[[#This Row],[StandingTackle]])/('F+ , F-'!AE$2-'F+ , F-'!AE$3))</f>
        <v>2.9141914719869356E-2</v>
      </c>
      <c r="AF1599" s="2" cm="1">
        <f t="array" ref="AF1599">[1]!table_weight[SlidingTackle]*(('F+ , F-'!AF$2-[1]!tbl_gk[[#This Row],[SlidingTackle]])/('F+ , F-'!AF$2-'F+ , F-'!AF$3))</f>
        <v>1.0461200155850536E-2</v>
      </c>
      <c r="AG1599" s="2" cm="1">
        <f t="array" ref="AG1599">[1]!table_weight[GKDiving]*(('F+ , F-'!AG$2-[1]!tbl_gk[[#This Row],[GKDiving]])/('F+ , F-'!AG$2-'F+ , F-'!AG$3))</f>
        <v>4.6119181624581652E-2</v>
      </c>
      <c r="AH1599" s="2" cm="1">
        <f t="array" ref="AH1599">[1]!table_weight[GKHandling]*(('F+ , F-'!AH$2-[1]!tbl_gk[[#This Row],[GKHandling]])/('F+ , F-'!AH$2-'F+ , F-'!AH$3))</f>
        <v>5.5253898757952898E-2</v>
      </c>
      <c r="AI1599" s="2" cm="1">
        <f t="array" ref="AI1599">[1]!table_weight[GKKicking]*(('F+ , F-'!AI$2-[1]!tbl_gk[[#This Row],[GKKicking]])/('F+ , F-'!AI$2-'F+ , F-'!AI$3))</f>
        <v>2.8621843626407038E-2</v>
      </c>
      <c r="AJ1599" s="2" cm="1">
        <f t="array" ref="AJ1599">[1]!table_weight[GKPositioning]*(('F+ , F-'!AJ$2-[1]!tbl_gk[[#This Row],[GKPositioning]])/('F+ , F-'!AJ$2-'F+ , F-'!AJ$3))</f>
        <v>2.0182069223748555E-2</v>
      </c>
      <c r="AK1599" s="2" cm="1">
        <f t="array" ref="AK1599">[1]!table_weight[GKReflexes]*(('F+ , F-'!AK$2-[1]!tbl_gk[[#This Row],[GKReflexes]])/('F+ , F-'!AK$2-'F+ , F-'!AK$3))</f>
        <v>5.2837778453841702E-2</v>
      </c>
    </row>
    <row r="1600" spans="1:37" x14ac:dyDescent="0.55000000000000004">
      <c r="A1600" s="7">
        <f>[1]!tbl_gk[[#This Row],[ID]]</f>
        <v>260967</v>
      </c>
      <c r="B1600" s="1" cm="1">
        <f t="array" ref="B1600">[1]!table_weight[ValueEUR]*(('F+ , F-'!B$2-[1]!tbl_gk[[#This Row],[ValueEUR]])/('F+ , F-'!B$2-'F+ , F-'!B$3))</f>
        <v>8.9821437363649033E-5</v>
      </c>
      <c r="C1600" s="1" cm="1">
        <f t="array" ref="C1600">[1]!table_weight[WageEUR]*(('F+ , F-'!C$2-[1]!tbl_gk[[#This Row],[WageEUR]])/('F+ , F-'!C$2-'F+ , F-'!C$3))</f>
        <v>7.8241870618836323E-6</v>
      </c>
      <c r="D1600" s="1" cm="1">
        <f t="array" ref="D1600">[1]!table_weight[Crossing]*(('F+ , F-'!D$2-[1]!tbl_gk[[#This Row],[Crossing]])/('F+ , F-'!D$2-'F+ , F-'!D$3))</f>
        <v>3.3625286215233793E-2</v>
      </c>
      <c r="E1600" s="1" cm="1">
        <f t="array" ref="E1600">[1]!table_weight[Finishing]*(('F+ , F-'!E$2-[1]!tbl_gk[[#This Row],[Finishing]])/('F+ , F-'!E$2-'F+ , F-'!E$3))</f>
        <v>7.9860054761179498E-3</v>
      </c>
      <c r="F1600" s="1" cm="1">
        <f t="array" ref="F1600">[1]!table_weight[HeadingAccuracy]*(('F+ , F-'!F$2-[1]!tbl_gk[[#This Row],[HeadingAccuracy]])/('F+ , F-'!F$2-'F+ , F-'!F$3))</f>
        <v>1.1274360672166649E-2</v>
      </c>
      <c r="G1600" s="1" cm="1">
        <f t="array" ref="G1600">[1]!table_weight[ShortPassing]*(('F+ , F-'!G$2-[1]!tbl_gk[[#This Row],[ShortPassing]])/('F+ , F-'!G$2-'F+ , F-'!G$3))</f>
        <v>4.9221920544626818E-2</v>
      </c>
      <c r="H1600" s="1" cm="1">
        <f t="array" ref="H1600">[1]!table_weight[Volleys]*(('F+ , F-'!H$2-[1]!tbl_gk[[#This Row],[Volleys]])/('F+ , F-'!H$2-'F+ , F-'!H$3))</f>
        <v>1.1573920979881087E-3</v>
      </c>
      <c r="I1600" s="1" cm="1">
        <f t="array" ref="I1600">[1]!table_weight[Dribbling]*(('F+ , F-'!I$2-[1]!tbl_gk[[#This Row],[Dribbling]])/('F+ , F-'!I$2-'F+ , F-'!I$3))</f>
        <v>1.9557564431309422E-2</v>
      </c>
      <c r="J1600" s="1" cm="1">
        <f t="array" ref="J1600">[1]!table_weight[Curve]*(('F+ , F-'!J$2-[1]!tbl_gk[[#This Row],[Curve]])/('F+ , F-'!J$2-'F+ , F-'!J$3))</f>
        <v>9.4648953791028455E-3</v>
      </c>
      <c r="K1600" s="1" cm="1">
        <f t="array" ref="K1600">[1]!table_weight[FKAccuracy]*(('F+ , F-'!K$2-[1]!tbl_gk[[#This Row],[FKAccuracy]])/('F+ , F-'!K$2-'F+ , F-'!K$3))</f>
        <v>9.5832065713416324E-3</v>
      </c>
      <c r="L1600" s="1" cm="1">
        <f t="array" ref="L1600">[1]!table_weight[LongPassing]*(('F+ , F-'!L$2-[1]!tbl_gk[[#This Row],[LongPassing]])/('F+ , F-'!L$2-'F+ , F-'!L$3))</f>
        <v>2.0574115802880336E-2</v>
      </c>
      <c r="M1600" s="1" cm="1">
        <f t="array" ref="M1600">[1]!table_weight[BallControl]*(('F+ , F-'!M$2-[1]!tbl_gk[[#This Row],[BallControl]])/('F+ , F-'!M$2-'F+ , F-'!M$3))</f>
        <v>1.2603763744621627E-2</v>
      </c>
      <c r="N1600" s="1" cm="1">
        <f t="array" ref="N1600">[1]!table_weight[Acceleration]*(('F+ , F-'!N$2-[1]!tbl_gk[[#This Row],[Acceleration]])/('F+ , F-'!N$2-'F+ , F-'!N$3))</f>
        <v>7.4410780436299775E-3</v>
      </c>
      <c r="O1600" s="1" cm="1">
        <f t="array" ref="O1600">[1]!table_weight[SprintSpeed]*(('F+ , F-'!O$2-[1]!tbl_gk[[#This Row],[SprintSpeed]])/('F+ , F-'!O$2-'F+ , F-'!O$3))</f>
        <v>1.2087617888652253E-2</v>
      </c>
      <c r="P1600" s="1" cm="1">
        <f t="array" ref="P1600">[1]!table_weight[Agility]*(('F+ , F-'!P$2-[1]!tbl_gk[[#This Row],[Agility]])/('F+ , F-'!P$2-'F+ , F-'!P$3))</f>
        <v>4.9144649083803166E-3</v>
      </c>
      <c r="Q1600" s="1" cm="1">
        <f t="array" ref="Q1600">[1]!table_weight[Reactions]*(('F+ , F-'!Q$2-[1]!tbl_gk[[#This Row],[Reactions]])/('F+ , F-'!Q$2-'F+ , F-'!Q$3))</f>
        <v>2.3203890003248469E-3</v>
      </c>
      <c r="R1600" s="1" cm="1">
        <f t="array" ref="R1600">[1]!table_weight[Balance]*(('F+ , F-'!R$2-[1]!tbl_gk[[#This Row],[Balance]])/('F+ , F-'!R$2-'F+ , F-'!R$3))</f>
        <v>1.5521876532785257E-3</v>
      </c>
      <c r="S1600" s="1" cm="1">
        <f t="array" ref="S1600">[1]!table_weight[ShotPower]*(('F+ , F-'!S$2-[1]!tbl_gk[[#This Row],[ShotPower]])/('F+ , F-'!S$2-'F+ , F-'!S$3))</f>
        <v>7.271809864432606E-3</v>
      </c>
      <c r="T1600" s="1" cm="1">
        <f t="array" ref="T1600">[1]!table_weight[Jumping]*(('F+ , F-'!T$2-[1]!tbl_gk[[#This Row],[Jumping]])/('F+ , F-'!T$2-'F+ , F-'!T$3))</f>
        <v>2.3185177188729754E-3</v>
      </c>
      <c r="U1600" s="1" cm="1">
        <f t="array" ref="U1600">[1]!table_weight[Stamina]*(('F+ , F-'!U$2-[1]!tbl_gk[[#This Row],[Stamina]])/('F+ , F-'!U$2-'F+ , F-'!U$3))</f>
        <v>1.7174205324984999E-2</v>
      </c>
      <c r="V1600" s="1" cm="1">
        <f t="array" ref="V1600">[1]!table_weight[Strength]*(('F+ , F-'!V$2-[1]!tbl_gk[[#This Row],[Strength]])/('F+ , F-'!V$2-'F+ , F-'!V$3))</f>
        <v>2.8394686137308531E-2</v>
      </c>
      <c r="W1600" s="1" cm="1">
        <f t="array" ref="W1600">[1]!table_weight[LongShots]*(('F+ , F-'!W$2-[1]!tbl_gk[[#This Row],[LongShots]])/('F+ , F-'!W$2-'F+ , F-'!W$3))</f>
        <v>7.271809864432606E-3</v>
      </c>
      <c r="X1600" s="1" cm="1">
        <f t="array" ref="X1600">[1]!table_weight[Aggression]*(('F+ , F-'!X$2-[1]!tbl_gk[[#This Row],[Aggression]])/('F+ , F-'!X$2-'F+ , F-'!X$3))</f>
        <v>1.2169151201703659E-2</v>
      </c>
      <c r="Y1600" s="1" cm="1">
        <f t="array" ref="Y1600">[1]!table_weight[Interceptions]*(('F+ , F-'!Y$2-[1]!tbl_gk[[#This Row],[Interceptions]])/('F+ , F-'!Y$2-'F+ , F-'!Y$3))</f>
        <v>2.0084046292242669E-2</v>
      </c>
      <c r="Z1600" s="1" cm="1">
        <f t="array" ref="Z1600">[1]!table_weight[Positioning]*(('F+ , F-'!Z$2-[1]!tbl_gk[[#This Row],[Positioning]])/('F+ , F-'!Z$2-'F+ , F-'!Z$3))</f>
        <v>4.4366697089544168E-4</v>
      </c>
      <c r="AA1600" s="1" cm="1">
        <f t="array" ref="AA1600">[1]!table_weight[Vision]*(('F+ , F-'!AA$2-[1]!tbl_gk[[#This Row],[Vision]])/('F+ , F-'!AA$2-'F+ , F-'!AA$3))</f>
        <v>1.9166413142683265E-2</v>
      </c>
      <c r="AB1600" s="1" cm="1">
        <f t="array" ref="AB1600">[1]!table_weight[Penalties]*(('F+ , F-'!AB$2-[1]!tbl_gk[[#This Row],[Penalties]])/('F+ , F-'!AB$2-'F+ , F-'!AB$3))</f>
        <v>2.2705309687002014E-3</v>
      </c>
      <c r="AC1600" s="1" cm="1">
        <f t="array" ref="AC1600">[1]!table_weight[Composure]*(('F+ , F-'!AC$2-[1]!tbl_gk[[#This Row],[Composure]])/('F+ , F-'!AC$2-'F+ , F-'!AC$3))</f>
        <v>1.814697986218964E-3</v>
      </c>
      <c r="AD1600" s="1" cm="1">
        <f t="array" ref="AD1600">[1]!table_weight[Marking]*(('F+ , F-'!AD$2-[1]!tbl_gk[[#This Row],[Marking]])/('F+ , F-'!AD$2-'F+ , F-'!AD$3))</f>
        <v>2.2084755884573357E-2</v>
      </c>
      <c r="AE1600" s="1" cm="1">
        <f t="array" ref="AE1600">[1]!table_weight[StandingTackle]*(('F+ , F-'!AE$2-[1]!tbl_gk[[#This Row],[StandingTackle]])/('F+ , F-'!AE$2-'F+ , F-'!AE$3))</f>
        <v>2.6900228972187096E-2</v>
      </c>
      <c r="AF1600" s="1" cm="1">
        <f t="array" ref="AF1600">[1]!table_weight[SlidingTackle]*(('F+ , F-'!AF$2-[1]!tbl_gk[[#This Row],[SlidingTackle]])/('F+ , F-'!AF$2-'F+ , F-'!AF$3))</f>
        <v>1.0461200155850536E-2</v>
      </c>
      <c r="AG1600" s="1" cm="1">
        <f t="array" ref="AG1600">[1]!table_weight[GKDiving]*(('F+ , F-'!AG$2-[1]!tbl_gk[[#This Row],[GKDiving]])/('F+ , F-'!AG$2-'F+ , F-'!AG$3))</f>
        <v>5.4659770814318998E-2</v>
      </c>
      <c r="AH1600" s="1" cm="1">
        <f t="array" ref="AH1600">[1]!table_weight[GKHandling]*(('F+ , F-'!AH$2-[1]!tbl_gk[[#This Row],[GKHandling]])/('F+ , F-'!AH$2-'F+ , F-'!AH$3))</f>
        <v>6.773058557426484E-2</v>
      </c>
      <c r="AI1600" s="1" cm="1">
        <f t="array" ref="AI1600">[1]!table_weight[GKKicking]*(('F+ , F-'!AI$2-[1]!tbl_gk[[#This Row],[GKKicking]])/('F+ , F-'!AI$2-'F+ , F-'!AI$3))</f>
        <v>3.309400669303314E-2</v>
      </c>
      <c r="AJ1600" s="1" cm="1">
        <f t="array" ref="AJ1600">[1]!table_weight[GKPositioning]*(('F+ , F-'!AJ$2-[1]!tbl_gk[[#This Row],[GKPositioning]])/('F+ , F-'!AJ$2-'F+ , F-'!AJ$3))</f>
        <v>2.2074138213474981E-2</v>
      </c>
      <c r="AK1600" s="1" cm="1">
        <f t="array" ref="AK1600">[1]!table_weight[GKReflexes]*(('F+ , F-'!AK$2-[1]!tbl_gk[[#This Row],[GKReflexes]])/('F+ , F-'!AK$2-'F+ , F-'!AK$3))</f>
        <v>5.8303755535273602E-2</v>
      </c>
    </row>
    <row r="1601" spans="1:37" x14ac:dyDescent="0.55000000000000004">
      <c r="A1601" s="8">
        <f>[1]!tbl_gk[[#This Row],[ID]]</f>
        <v>260978</v>
      </c>
      <c r="B1601" s="2" cm="1">
        <f t="array" ref="B1601">[1]!table_weight[ValueEUR]*(('F+ , F-'!B$2-[1]!tbl_gk[[#This Row],[ValueEUR]])/('F+ , F-'!B$2-'F+ , F-'!B$3))</f>
        <v>1.1297129235428024E-4</v>
      </c>
      <c r="C1601" s="2" cm="1">
        <f t="array" ref="C1601">[1]!table_weight[WageEUR]*(('F+ , F-'!C$2-[1]!tbl_gk[[#This Row],[WageEUR]])/('F+ , F-'!C$2-'F+ , F-'!C$3))</f>
        <v>2.3472561185650898E-4</v>
      </c>
      <c r="D1601" s="2" cm="1">
        <f t="array" ref="D1601">[1]!table_weight[Crossing]*(('F+ , F-'!D$2-[1]!tbl_gk[[#This Row],[Crossing]])/('F+ , F-'!D$2-'F+ , F-'!D$3))</f>
        <v>3.6987814836757178E-2</v>
      </c>
      <c r="E1601" s="2" cm="1">
        <f t="array" ref="E1601">[1]!table_weight[Finishing]*(('F+ , F-'!E$2-[1]!tbl_gk[[#This Row],[Finishing]])/('F+ , F-'!E$2-'F+ , F-'!E$3))</f>
        <v>1.7968512321265388E-2</v>
      </c>
      <c r="F1601" s="2" cm="1">
        <f t="array" ref="F1601">[1]!table_weight[HeadingAccuracy]*(('F+ , F-'!F$2-[1]!tbl_gk[[#This Row],[HeadingAccuracy]])/('F+ , F-'!F$2-'F+ , F-'!F$3))</f>
        <v>1.00216539308148E-2</v>
      </c>
      <c r="G1601" s="2" cm="1">
        <f t="array" ref="G1601">[1]!table_weight[ShortPassing]*(('F+ , F-'!G$2-[1]!tbl_gk[[#This Row],[ShortPassing]])/('F+ , F-'!G$2-'F+ , F-'!G$3))</f>
        <v>5.9066304653552192E-2</v>
      </c>
      <c r="H1601" s="2" cm="1">
        <f t="array" ref="H1601">[1]!table_weight[Volleys]*(('F+ , F-'!H$2-[1]!tbl_gk[[#This Row],[Volleys]])/('F+ , F-'!H$2-'F+ , F-'!H$3))</f>
        <v>2.3147841959762173E-3</v>
      </c>
      <c r="I1601" s="2" cm="1">
        <f t="array" ref="I1601">[1]!table_weight[Dribbling]*(('F+ , F-'!I$2-[1]!tbl_gk[[#This Row],[Dribbling]])/('F+ , F-'!I$2-'F+ , F-'!I$3))</f>
        <v>1.8579686209743949E-2</v>
      </c>
      <c r="J1601" s="2" cm="1">
        <f t="array" ref="J1601">[1]!table_weight[Curve]*(('F+ , F-'!J$2-[1]!tbl_gk[[#This Row],[Curve]])/('F+ , F-'!J$2-'F+ , F-'!J$3))</f>
        <v>9.8029273569279467E-3</v>
      </c>
      <c r="K1601" s="2" cm="1">
        <f t="array" ref="K1601">[1]!table_weight[FKAccuracy]*(('F+ , F-'!K$2-[1]!tbl_gk[[#This Row],[FKAccuracy]])/('F+ , F-'!K$2-'F+ , F-'!K$3))</f>
        <v>9.7353209613629272E-3</v>
      </c>
      <c r="L1601" s="2" cm="1">
        <f t="array" ref="L1601">[1]!table_weight[LongPassing]*(('F+ , F-'!L$2-[1]!tbl_gk[[#This Row],[LongPassing]])/('F+ , F-'!L$2-'F+ , F-'!L$3))</f>
        <v>2.4364084503410925E-2</v>
      </c>
      <c r="M1601" s="2" cm="1">
        <f t="array" ref="M1601">[1]!table_weight[BallControl]*(('F+ , F-'!M$2-[1]!tbl_gk[[#This Row],[BallControl]])/('F+ , F-'!M$2-'F+ , F-'!M$3))</f>
        <v>1.1734538658785654E-2</v>
      </c>
      <c r="N1601" s="2" cm="1">
        <f t="array" ref="N1601">[1]!table_weight[Acceleration]*(('F+ , F-'!N$2-[1]!tbl_gk[[#This Row],[Acceleration]])/('F+ , F-'!N$2-'F+ , F-'!N$3))</f>
        <v>1.0823386245279966E-2</v>
      </c>
      <c r="O1601" s="2" cm="1">
        <f t="array" ref="O1601">[1]!table_weight[SprintSpeed]*(('F+ , F-'!O$2-[1]!tbl_gk[[#This Row],[SprintSpeed]])/('F+ , F-'!O$2-'F+ , F-'!O$3))</f>
        <v>1.377426224520838E-2</v>
      </c>
      <c r="P1601" s="2" cm="1">
        <f t="array" ref="P1601">[1]!table_weight[Agility]*(('F+ , F-'!P$2-[1]!tbl_gk[[#This Row],[Agility]])/('F+ , F-'!P$2-'F+ , F-'!P$3))</f>
        <v>5.265498116121768E-3</v>
      </c>
      <c r="Q1601" s="2" cm="1">
        <f t="array" ref="Q1601">[1]!table_weight[Reactions]*(('F+ , F-'!Q$2-[1]!tbl_gk[[#This Row],[Reactions]])/('F+ , F-'!Q$2-'F+ , F-'!Q$3))</f>
        <v>2.5782100003609409E-3</v>
      </c>
      <c r="R1601" s="2" cm="1">
        <f t="array" ref="R1601">[1]!table_weight[Balance]*(('F+ , F-'!R$2-[1]!tbl_gk[[#This Row],[Balance]])/('F+ , F-'!R$2-'F+ , F-'!R$3))</f>
        <v>2.1109752084587947E-3</v>
      </c>
      <c r="S1601" s="2" cm="1">
        <f t="array" ref="S1601">[1]!table_weight[ShotPower]*(('F+ , F-'!S$2-[1]!tbl_gk[[#This Row],[ShotPower]])/('F+ , F-'!S$2-'F+ , F-'!S$3))</f>
        <v>5.7135648934827617E-3</v>
      </c>
      <c r="T1601" s="2" cm="1">
        <f t="array" ref="T1601">[1]!table_weight[Jumping]*(('F+ , F-'!T$2-[1]!tbl_gk[[#This Row],[Jumping]])/('F+ , F-'!T$2-'F+ , F-'!T$3))</f>
        <v>3.6065831182468503E-3</v>
      </c>
      <c r="U1601" s="2" cm="1">
        <f t="array" ref="U1601">[1]!table_weight[Stamina]*(('F+ , F-'!U$2-[1]!tbl_gk[[#This Row],[Stamina]])/('F+ , F-'!U$2-'F+ , F-'!U$3))</f>
        <v>2.0609046389982E-2</v>
      </c>
      <c r="V1601" s="2" cm="1">
        <f t="array" ref="V1601">[1]!table_weight[Strength]*(('F+ , F-'!V$2-[1]!tbl_gk[[#This Row],[Strength]])/('F+ , F-'!V$2-'F+ , F-'!V$3))</f>
        <v>2.4845350370144969E-2</v>
      </c>
      <c r="W1601" s="2" cm="1">
        <f t="array" ref="W1601">[1]!table_weight[LongShots]*(('F+ , F-'!W$2-[1]!tbl_gk[[#This Row],[LongShots]])/('F+ , F-'!W$2-'F+ , F-'!W$3))</f>
        <v>9.86888481601568E-3</v>
      </c>
      <c r="X1601" s="2" cm="1">
        <f t="array" ref="X1601">[1]!table_weight[Aggression]*(('F+ , F-'!X$2-[1]!tbl_gk[[#This Row],[Aggression]])/('F+ , F-'!X$2-'F+ , F-'!X$3))</f>
        <v>9.1268634012777444E-3</v>
      </c>
      <c r="Y1601" s="2" cm="1">
        <f t="array" ref="Y1601">[1]!table_weight[Interceptions]*(('F+ , F-'!Y$2-[1]!tbl_gk[[#This Row],[Interceptions]])/('F+ , F-'!Y$2-'F+ , F-'!Y$3))</f>
        <v>2.0084046292242669E-2</v>
      </c>
      <c r="Z1601" s="2" cm="1">
        <f t="array" ref="Z1601">[1]!table_weight[Positioning]*(('F+ , F-'!Z$2-[1]!tbl_gk[[#This Row],[Positioning]])/('F+ , F-'!Z$2-'F+ , F-'!Z$3))</f>
        <v>1.7746678835817667E-3</v>
      </c>
      <c r="AA1601" s="2" cm="1">
        <f t="array" ref="AA1601">[1]!table_weight[Vision]*(('F+ , F-'!AA$2-[1]!tbl_gk[[#This Row],[Vision]])/('F+ , F-'!AA$2-'F+ , F-'!AA$3))</f>
        <v>2.6265084677010397E-2</v>
      </c>
      <c r="AB1601" s="2" cm="1">
        <f t="array" ref="AB1601">[1]!table_weight[Penalties]*(('F+ , F-'!AB$2-[1]!tbl_gk[[#This Row],[Penalties]])/('F+ , F-'!AB$2-'F+ , F-'!AB$3))</f>
        <v>2.2705309687002014E-3</v>
      </c>
      <c r="AC1601" s="2" cm="1">
        <f t="array" ref="AC1601">[1]!table_weight[Composure]*(('F+ , F-'!AC$2-[1]!tbl_gk[[#This Row],[Composure]])/('F+ , F-'!AC$2-'F+ , F-'!AC$3))</f>
        <v>2.5085530985968032E-3</v>
      </c>
      <c r="AD1601" s="2" cm="1">
        <f t="array" ref="AD1601">[1]!table_weight[Marking]*(('F+ , F-'!AD$2-[1]!tbl_gk[[#This Row],[Marking]])/('F+ , F-'!AD$2-'F+ , F-'!AD$3))</f>
        <v>3.4704616390043845E-2</v>
      </c>
      <c r="AE1601" s="2" cm="1">
        <f t="array" ref="AE1601">[1]!table_weight[StandingTackle]*(('F+ , F-'!AE$2-[1]!tbl_gk[[#This Row],[StandingTackle]])/('F+ , F-'!AE$2-'F+ , F-'!AE$3))</f>
        <v>3.362528621523387E-2</v>
      </c>
      <c r="AF1601" s="2" cm="1">
        <f t="array" ref="AF1601">[1]!table_weight[SlidingTackle]*(('F+ , F-'!AF$2-[1]!tbl_gk[[#This Row],[SlidingTackle]])/('F+ , F-'!AF$2-'F+ , F-'!AF$3))</f>
        <v>7.4722858256075263E-3</v>
      </c>
      <c r="AG1601" s="2" cm="1">
        <f t="array" ref="AG1601">[1]!table_weight[GKDiving]*(('F+ , F-'!AG$2-[1]!tbl_gk[[#This Row],[GKDiving]])/('F+ , F-'!AG$2-'F+ , F-'!AG$3))</f>
        <v>5.8076006490213938E-2</v>
      </c>
      <c r="AH1601" s="2" cm="1">
        <f t="array" ref="AH1601">[1]!table_weight[GKHandling]*(('F+ , F-'!AH$2-[1]!tbl_gk[[#This Row],[GKHandling]])/('F+ , F-'!AH$2-'F+ , F-'!AH$3))</f>
        <v>6.416581791246144E-2</v>
      </c>
      <c r="AI1601" s="2" cm="1">
        <f t="array" ref="AI1601">[1]!table_weight[GKKicking]*(('F+ , F-'!AI$2-[1]!tbl_gk[[#This Row],[GKKicking]])/('F+ , F-'!AI$2-'F+ , F-'!AI$3))</f>
        <v>2.5938545786431375E-2</v>
      </c>
      <c r="AJ1601" s="2" cm="1">
        <f t="array" ref="AJ1601">[1]!table_weight[GKPositioning]*(('F+ , F-'!AJ$2-[1]!tbl_gk[[#This Row],[GKPositioning]])/('F+ , F-'!AJ$2-'F+ , F-'!AJ$3))</f>
        <v>2.0182069223748555E-2</v>
      </c>
      <c r="AK1601" s="2" cm="1">
        <f t="array" ref="AK1601">[1]!table_weight[GKReflexes]*(('F+ , F-'!AK$2-[1]!tbl_gk[[#This Row],[GKReflexes]])/('F+ , F-'!AK$2-'F+ , F-'!AK$3))</f>
        <v>4.9193793732887098E-2</v>
      </c>
    </row>
    <row r="1602" spans="1:37" x14ac:dyDescent="0.55000000000000004">
      <c r="A1602" s="7">
        <f>[1]!tbl_gk[[#This Row],[ID]]</f>
        <v>260982</v>
      </c>
      <c r="B1602" s="1" cm="1">
        <f t="array" ref="B1602">[1]!table_weight[ValueEUR]*(('F+ , F-'!B$2-[1]!tbl_gk[[#This Row],[ValueEUR]])/('F+ , F-'!B$2-'F+ , F-'!B$3))</f>
        <v>4.9695022046554962E-5</v>
      </c>
      <c r="C1602" s="1" cm="1">
        <f t="array" ref="C1602">[1]!table_weight[WageEUR]*(('F+ , F-'!C$2-[1]!tbl_gk[[#This Row],[WageEUR]])/('F+ , F-'!C$2-'F+ , F-'!C$3))</f>
        <v>0</v>
      </c>
      <c r="D1602" s="1" cm="1">
        <f t="array" ref="D1602">[1]!table_weight[Crossing]*(('F+ , F-'!D$2-[1]!tbl_gk[[#This Row],[Crossing]])/('F+ , F-'!D$2-'F+ , F-'!D$3))</f>
        <v>3.81086577105983E-2</v>
      </c>
      <c r="E1602" s="1" cm="1">
        <f t="array" ref="E1602">[1]!table_weight[Finishing]*(('F+ , F-'!E$2-[1]!tbl_gk[[#This Row],[Finishing]])/('F+ , F-'!E$2-'F+ , F-'!E$3))</f>
        <v>1.9965013690294877E-2</v>
      </c>
      <c r="F1602" s="1" cm="1">
        <f t="array" ref="F1602">[1]!table_weight[HeadingAccuracy]*(('F+ , F-'!F$2-[1]!tbl_gk[[#This Row],[HeadingAccuracy]])/('F+ , F-'!F$2-'F+ , F-'!F$3))</f>
        <v>1.0439222844598752E-2</v>
      </c>
      <c r="G1602" s="1" cm="1">
        <f t="array" ref="G1602">[1]!table_weight[ShortPassing]*(('F+ , F-'!G$2-[1]!tbl_gk[[#This Row],[ShortPassing]])/('F+ , F-'!G$2-'F+ , F-'!G$3))</f>
        <v>6.3285326414520199E-2</v>
      </c>
      <c r="H1602" s="1" cm="1">
        <f t="array" ref="H1602">[1]!table_weight[Volleys]*(('F+ , F-'!H$2-[1]!tbl_gk[[#This Row],[Volleys]])/('F+ , F-'!H$2-'F+ , F-'!H$3))</f>
        <v>2.1990449861774069E-3</v>
      </c>
      <c r="I1602" s="1" cm="1">
        <f t="array" ref="I1602">[1]!table_weight[Dribbling]*(('F+ , F-'!I$2-[1]!tbl_gk[[#This Row],[Dribbling]])/('F+ , F-'!I$2-'F+ , F-'!I$3))</f>
        <v>2.1513320874440363E-2</v>
      </c>
      <c r="J1602" s="1" cm="1">
        <f t="array" ref="J1602">[1]!table_weight[Curve]*(('F+ , F-'!J$2-[1]!tbl_gk[[#This Row],[Curve]])/('F+ , F-'!J$2-'F+ , F-'!J$3))</f>
        <v>9.295879390190295E-3</v>
      </c>
      <c r="K1602" s="1" cm="1">
        <f t="array" ref="K1602">[1]!table_weight[FKAccuracy]*(('F+ , F-'!K$2-[1]!tbl_gk[[#This Row],[FKAccuracy]])/('F+ , F-'!K$2-'F+ , F-'!K$3))</f>
        <v>9.4310921813203358E-3</v>
      </c>
      <c r="L1602" s="1" cm="1">
        <f t="array" ref="L1602">[1]!table_weight[LongPassing]*(('F+ , F-'!L$2-[1]!tbl_gk[[#This Row],[LongPassing]])/('F+ , F-'!L$2-'F+ , F-'!L$3))</f>
        <v>2.5446932703562523E-2</v>
      </c>
      <c r="M1602" s="1" cm="1">
        <f t="array" ref="M1602">[1]!table_weight[BallControl]*(('F+ , F-'!M$2-[1]!tbl_gk[[#This Row],[BallControl]])/('F+ , F-'!M$2-'F+ , F-'!M$3))</f>
        <v>1.6080664087965525E-2</v>
      </c>
      <c r="N1602" s="1" cm="1">
        <f t="array" ref="N1602">[1]!table_weight[Acceleration]*(('F+ , F-'!N$2-[1]!tbl_gk[[#This Row],[Acceleration]])/('F+ , F-'!N$2-'F+ , F-'!N$3))</f>
        <v>7.666565257073309E-3</v>
      </c>
      <c r="O1602" s="1" cm="1">
        <f t="array" ref="O1602">[1]!table_weight[SprintSpeed]*(('F+ , F-'!O$2-[1]!tbl_gk[[#This Row],[SprintSpeed]])/('F+ , F-'!O$2-'F+ , F-'!O$3))</f>
        <v>1.0963188317614834E-2</v>
      </c>
      <c r="P1602" s="1" cm="1">
        <f t="array" ref="P1602">[1]!table_weight[Agility]*(('F+ , F-'!P$2-[1]!tbl_gk[[#This Row],[Agility]])/('F+ , F-'!P$2-'F+ , F-'!P$3))</f>
        <v>3.6273431466616623E-3</v>
      </c>
      <c r="Q1602" s="1" cm="1">
        <f t="array" ref="Q1602">[1]!table_weight[Reactions]*(('F+ , F-'!Q$2-[1]!tbl_gk[[#This Row],[Reactions]])/('F+ , F-'!Q$2-'F+ , F-'!Q$3))</f>
        <v>2.5782100003609409E-3</v>
      </c>
      <c r="R1602" s="1" cm="1">
        <f t="array" ref="R1602">[1]!table_weight[Balance]*(('F+ , F-'!R$2-[1]!tbl_gk[[#This Row],[Balance]])/('F+ , F-'!R$2-'F+ , F-'!R$3))</f>
        <v>2.6076752575079228E-3</v>
      </c>
      <c r="S1602" s="1" cm="1">
        <f t="array" ref="S1602">[1]!table_weight[ShotPower]*(('F+ , F-'!S$2-[1]!tbl_gk[[#This Row],[ShotPower]])/('F+ , F-'!S$2-'F+ , F-'!S$3))</f>
        <v>8.0509323499075268E-3</v>
      </c>
      <c r="T1602" s="1" cm="1">
        <f t="array" ref="T1602">[1]!table_weight[Jumping]*(('F+ , F-'!T$2-[1]!tbl_gk[[#This Row],[Jumping]])/('F+ , F-'!T$2-'F+ , F-'!T$3))</f>
        <v>3.9500672247465502E-3</v>
      </c>
      <c r="U1602" s="1" cm="1">
        <f t="array" ref="U1602">[1]!table_weight[Stamina]*(('F+ , F-'!U$2-[1]!tbl_gk[[#This Row],[Stamina]])/('F+ , F-'!U$2-'F+ , F-'!U$3))</f>
        <v>2.0609046389982E-2</v>
      </c>
      <c r="V1602" s="1" cm="1">
        <f t="array" ref="V1602">[1]!table_weight[Strength]*(('F+ , F-'!V$2-[1]!tbl_gk[[#This Row],[Strength]])/('F+ , F-'!V$2-'F+ , F-'!V$3))</f>
        <v>1.8634012777608722E-2</v>
      </c>
      <c r="W1602" s="1" cm="1">
        <f t="array" ref="W1602">[1]!table_weight[LongShots]*(('F+ , F-'!W$2-[1]!tbl_gk[[#This Row],[LongShots]])/('F+ , F-'!W$2-'F+ , F-'!W$3))</f>
        <v>1.0128592311173986E-2</v>
      </c>
      <c r="X1602" s="1" cm="1">
        <f t="array" ref="X1602">[1]!table_weight[Aggression]*(('F+ , F-'!X$2-[1]!tbl_gk[[#This Row],[Aggression]])/('F+ , F-'!X$2-'F+ , F-'!X$3))</f>
        <v>1.1560693641618476E-2</v>
      </c>
      <c r="Y1602" s="1" cm="1">
        <f t="array" ref="Y1602">[1]!table_weight[Interceptions]*(('F+ , F-'!Y$2-[1]!tbl_gk[[#This Row],[Interceptions]])/('F+ , F-'!Y$2-'F+ , F-'!Y$3))</f>
        <v>2.3546812894353474E-2</v>
      </c>
      <c r="Z1602" s="1" cm="1">
        <f t="array" ref="Z1602">[1]!table_weight[Positioning]*(('F+ , F-'!Z$2-[1]!tbl_gk[[#This Row],[Positioning]])/('F+ , F-'!Z$2-'F+ , F-'!Z$3))</f>
        <v>2.2183348544772088E-3</v>
      </c>
      <c r="AA1602" s="1" cm="1">
        <f t="array" ref="AA1602">[1]!table_weight[Vision]*(('F+ , F-'!AA$2-[1]!tbl_gk[[#This Row],[Vision]])/('F+ , F-'!AA$2-'F+ , F-'!AA$3))</f>
        <v>3.478349051820296E-2</v>
      </c>
      <c r="AB1602" s="1" cm="1">
        <f t="array" ref="AB1602">[1]!table_weight[Penalties]*(('F+ , F-'!AB$2-[1]!tbl_gk[[#This Row],[Penalties]])/('F+ , F-'!AB$2-'F+ , F-'!AB$3))</f>
        <v>2.4662663970364263E-3</v>
      </c>
      <c r="AC1602" s="1" cm="1">
        <f t="array" ref="AC1602">[1]!table_weight[Composure]*(('F+ , F-'!AC$2-[1]!tbl_gk[[#This Row],[Composure]])/('F+ , F-'!AC$2-'F+ , F-'!AC$3))</f>
        <v>2.2416857476822497E-3</v>
      </c>
      <c r="AD1602" s="1" cm="1">
        <f t="array" ref="AD1602">[1]!table_weight[Marking]*(('F+ , F-'!AD$2-[1]!tbl_gk[[#This Row],[Marking]])/('F+ , F-'!AD$2-'F+ , F-'!AD$3))</f>
        <v>3.4704616390043845E-2</v>
      </c>
      <c r="AE1602" s="1" cm="1">
        <f t="array" ref="AE1602">[1]!table_weight[StandingTackle]*(('F+ , F-'!AE$2-[1]!tbl_gk[[#This Row],[StandingTackle]])/('F+ , F-'!AE$2-'F+ , F-'!AE$3))</f>
        <v>3.1383600467551613E-2</v>
      </c>
      <c r="AF1602" s="1" cm="1">
        <f t="array" ref="AF1602">[1]!table_weight[SlidingTackle]*(('F+ , F-'!AF$2-[1]!tbl_gk[[#This Row],[SlidingTackle]])/('F+ , F-'!AF$2-'F+ , F-'!AF$3))</f>
        <v>1.0461200155850536E-2</v>
      </c>
      <c r="AG1602" s="1" cm="1">
        <f t="array" ref="AG1602">[1]!table_weight[GKDiving]*(('F+ , F-'!AG$2-[1]!tbl_gk[[#This Row],[GKDiving]])/('F+ , F-'!AG$2-'F+ , F-'!AG$3))</f>
        <v>5.4659770814318998E-2</v>
      </c>
      <c r="AH1602" s="1" cm="1">
        <f t="array" ref="AH1602">[1]!table_weight[GKHandling]*(('F+ , F-'!AH$2-[1]!tbl_gk[[#This Row],[GKHandling]])/('F+ , F-'!AH$2-'F+ , F-'!AH$3))</f>
        <v>7.1295353236068254E-2</v>
      </c>
      <c r="AI1602" s="1" cm="1">
        <f t="array" ref="AI1602">[1]!table_weight[GKKicking]*(('F+ , F-'!AI$2-[1]!tbl_gk[[#This Row],[GKKicking]])/('F+ , F-'!AI$2-'F+ , F-'!AI$3))</f>
        <v>3.6671737146334017E-2</v>
      </c>
      <c r="AJ1602" s="1" cm="1">
        <f t="array" ref="AJ1602">[1]!table_weight[GKPositioning]*(('F+ , F-'!AJ$2-[1]!tbl_gk[[#This Row],[GKPositioning]])/('F+ , F-'!AJ$2-'F+ , F-'!AJ$3))</f>
        <v>2.6488965856169975E-2</v>
      </c>
      <c r="AK1602" s="1" cm="1">
        <f t="array" ref="AK1602">[1]!table_weight[GKReflexes]*(('F+ , F-'!AK$2-[1]!tbl_gk[[#This Row],[GKReflexes]])/('F+ , F-'!AK$2-'F+ , F-'!AK$3))</f>
        <v>7.4701686779569301E-2</v>
      </c>
    </row>
    <row r="1603" spans="1:37" x14ac:dyDescent="0.55000000000000004">
      <c r="A1603" s="8">
        <f>[1]!tbl_gk[[#This Row],[ID]]</f>
        <v>261144</v>
      </c>
      <c r="B1603" s="2" cm="1">
        <f t="array" ref="B1603">[1]!table_weight[ValueEUR]*(('F+ , F-'!B$2-[1]!tbl_gk[[#This Row],[ValueEUR]])/('F+ , F-'!B$2-'F+ , F-'!B$3))</f>
        <v>8.3061679706384727E-4</v>
      </c>
      <c r="C1603" s="2" cm="1">
        <f t="array" ref="C1603">[1]!table_weight[WageEUR]*(('F+ , F-'!C$2-[1]!tbl_gk[[#This Row],[WageEUR]])/('F+ , F-'!C$2-'F+ , F-'!C$3))</f>
        <v>0</v>
      </c>
      <c r="D1603" s="2" cm="1">
        <f t="array" ref="D1603">[1]!table_weight[Crossing]*(('F+ , F-'!D$2-[1]!tbl_gk[[#This Row],[Crossing]])/('F+ , F-'!D$2-'F+ , F-'!D$3))</f>
        <v>3.5866971962916043E-2</v>
      </c>
      <c r="E1603" s="2" cm="1">
        <f t="array" ref="E1603">[1]!table_weight[Finishing]*(('F+ , F-'!E$2-[1]!tbl_gk[[#This Row],[Finishing]])/('F+ , F-'!E$2-'F+ , F-'!E$3))</f>
        <v>1.7968512321265388E-2</v>
      </c>
      <c r="F1603" s="2" cm="1">
        <f t="array" ref="F1603">[1]!table_weight[HeadingAccuracy]*(('F+ , F-'!F$2-[1]!tbl_gk[[#This Row],[HeadingAccuracy]])/('F+ , F-'!F$2-'F+ , F-'!F$3))</f>
        <v>1.1691929585950599E-2</v>
      </c>
      <c r="G1603" s="2" cm="1">
        <f t="array" ref="G1603">[1]!table_weight[ShortPassing]*(('F+ , F-'!G$2-[1]!tbl_gk[[#This Row],[ShortPassing]])/('F+ , F-'!G$2-'F+ , F-'!G$3))</f>
        <v>2.9533152326776096E-2</v>
      </c>
      <c r="H1603" s="2" cm="1">
        <f t="array" ref="H1603">[1]!table_weight[Volleys]*(('F+ , F-'!H$2-[1]!tbl_gk[[#This Row],[Volleys]])/('F+ , F-'!H$2-'F+ , F-'!H$3))</f>
        <v>1.9675665665797848E-3</v>
      </c>
      <c r="I1603" s="2" cm="1">
        <f t="array" ref="I1603">[1]!table_weight[Dribbling]*(('F+ , F-'!I$2-[1]!tbl_gk[[#This Row],[Dribbling]])/('F+ , F-'!I$2-'F+ , F-'!I$3))</f>
        <v>1.7601807988178481E-2</v>
      </c>
      <c r="J1603" s="2" cm="1">
        <f t="array" ref="J1603">[1]!table_weight[Curve]*(('F+ , F-'!J$2-[1]!tbl_gk[[#This Row],[Curve]])/('F+ , F-'!J$2-'F+ , F-'!J$3))</f>
        <v>9.8029273569279467E-3</v>
      </c>
      <c r="K1603" s="2" cm="1">
        <f t="array" ref="K1603">[1]!table_weight[FKAccuracy]*(('F+ , F-'!K$2-[1]!tbl_gk[[#This Row],[FKAccuracy]])/('F+ , F-'!K$2-'F+ , F-'!K$3))</f>
        <v>9.7353209613629272E-3</v>
      </c>
      <c r="L1603" s="2" cm="1">
        <f t="array" ref="L1603">[1]!table_weight[LongPassing]*(('F+ , F-'!L$2-[1]!tbl_gk[[#This Row],[LongPassing]])/('F+ , F-'!L$2-'F+ , F-'!L$3))</f>
        <v>1.1369906101591765E-2</v>
      </c>
      <c r="M1603" s="2" cm="1">
        <f t="array" ref="M1603">[1]!table_weight[BallControl]*(('F+ , F-'!M$2-[1]!tbl_gk[[#This Row],[BallControl]])/('F+ , F-'!M$2-'F+ , F-'!M$3))</f>
        <v>1.1299926115867666E-2</v>
      </c>
      <c r="N1603" s="2" cm="1">
        <f t="array" ref="N1603">[1]!table_weight[Acceleration]*(('F+ , F-'!N$2-[1]!tbl_gk[[#This Row],[Acceleration]])/('F+ , F-'!N$2-'F+ , F-'!N$3))</f>
        <v>5.8626675495266484E-3</v>
      </c>
      <c r="O1603" s="2" cm="1">
        <f t="array" ref="O1603">[1]!table_weight[SprintSpeed]*(('F+ , F-'!O$2-[1]!tbl_gk[[#This Row],[SprintSpeed]])/('F+ , F-'!O$2-'F+ , F-'!O$3))</f>
        <v>7.8710069972619326E-3</v>
      </c>
      <c r="P1603" s="2" cm="1">
        <f t="array" ref="P1603">[1]!table_weight[Agility]*(('F+ , F-'!P$2-[1]!tbl_gk[[#This Row],[Agility]])/('F+ , F-'!P$2-'F+ , F-'!P$3))</f>
        <v>2.4572324541901583E-3</v>
      </c>
      <c r="Q1603" s="2" cm="1">
        <f t="array" ref="Q1603">[1]!table_weight[Reactions]*(('F+ , F-'!Q$2-[1]!tbl_gk[[#This Row],[Reactions]])/('F+ , F-'!Q$2-'F+ , F-'!Q$3))</f>
        <v>1.1859766001660328E-3</v>
      </c>
      <c r="R1603" s="2" cm="1">
        <f t="array" ref="R1603">[1]!table_weight[Balance]*(('F+ , F-'!R$2-[1]!tbl_gk[[#This Row],[Balance]])/('F+ , F-'!R$2-'F+ , F-'!R$3))</f>
        <v>2.9181127881636282E-3</v>
      </c>
      <c r="S1603" s="2" cm="1">
        <f t="array" ref="S1603">[1]!table_weight[ShotPower]*(('F+ , F-'!S$2-[1]!tbl_gk[[#This Row],[ShotPower]])/('F+ , F-'!S$2-'F+ , F-'!S$3))</f>
        <v>5.9732723886410689E-3</v>
      </c>
      <c r="T1603" s="2" cm="1">
        <f t="array" ref="T1603">[1]!table_weight[Jumping]*(('F+ , F-'!T$2-[1]!tbl_gk[[#This Row],[Jumping]])/('F+ , F-'!T$2-'F+ , F-'!T$3))</f>
        <v>2.8337438786225251E-3</v>
      </c>
      <c r="U1603" s="2" cm="1">
        <f t="array" ref="U1603">[1]!table_weight[Stamina]*(('F+ , F-'!U$2-[1]!tbl_gk[[#This Row],[Stamina]])/('F+ , F-'!U$2-'F+ , F-'!U$3))</f>
        <v>1.975033612373275E-2</v>
      </c>
      <c r="V1603" s="2" cm="1">
        <f t="array" ref="V1603">[1]!table_weight[Strength]*(('F+ , F-'!V$2-[1]!tbl_gk[[#This Row],[Strength]])/('F+ , F-'!V$2-'F+ , F-'!V$3))</f>
        <v>4.4366697089544584E-3</v>
      </c>
      <c r="W1603" s="2" cm="1">
        <f t="array" ref="W1603">[1]!table_weight[LongShots]*(('F+ , F-'!W$2-[1]!tbl_gk[[#This Row],[LongShots]])/('F+ , F-'!W$2-'F+ , F-'!W$3))</f>
        <v>9.6091773208573719E-3</v>
      </c>
      <c r="X1603" s="2" cm="1">
        <f t="array" ref="X1603">[1]!table_weight[Aggression]*(('F+ , F-'!X$2-[1]!tbl_gk[[#This Row],[Aggression]])/('F+ , F-'!X$2-'F+ , F-'!X$3))</f>
        <v>1.3386066321874024E-2</v>
      </c>
      <c r="Y1603" s="2" cm="1">
        <f t="array" ref="Y1603">[1]!table_weight[Interceptions]*(('F+ , F-'!Y$2-[1]!tbl_gk[[#This Row],[Interceptions]])/('F+ , F-'!Y$2-'F+ , F-'!Y$3))</f>
        <v>2.0084046292242669E-2</v>
      </c>
      <c r="Z1603" s="2" cm="1">
        <f t="array" ref="Z1603">[1]!table_weight[Positioning]*(('F+ , F-'!Z$2-[1]!tbl_gk[[#This Row],[Positioning]])/('F+ , F-'!Z$2-'F+ , F-'!Z$3))</f>
        <v>2.0704458641787279E-3</v>
      </c>
      <c r="AA1603" s="2" cm="1">
        <f t="array" ref="AA1603">[1]!table_weight[Vision]*(('F+ , F-'!AA$2-[1]!tbl_gk[[#This Row],[Vision]])/('F+ , F-'!AA$2-'F+ , F-'!AA$3))</f>
        <v>2.0586147449548689E-2</v>
      </c>
      <c r="AB1603" s="2" cm="1">
        <f t="array" ref="AB1603">[1]!table_weight[Penalties]*(('F+ , F-'!AB$2-[1]!tbl_gk[[#This Row],[Penalties]])/('F+ , F-'!AB$2-'F+ , F-'!AB$3))</f>
        <v>2.3488251400346914E-3</v>
      </c>
      <c r="AC1603" s="2" cm="1">
        <f t="array" ref="AC1603">[1]!table_weight[Composure]*(('F+ , F-'!AC$2-[1]!tbl_gk[[#This Row],[Composure]])/('F+ , F-'!AC$2-'F+ , F-'!AC$3))</f>
        <v>1.441083694938589E-3</v>
      </c>
      <c r="AD1603" s="2" cm="1">
        <f t="array" ref="AD1603">[1]!table_weight[Marking]*(('F+ , F-'!AD$2-[1]!tbl_gk[[#This Row],[Marking]])/('F+ , F-'!AD$2-'F+ , F-'!AD$3))</f>
        <v>2.0507273321389546E-2</v>
      </c>
      <c r="AE1603" s="2" cm="1">
        <f t="array" ref="AE1603">[1]!table_weight[StandingTackle]*(('F+ , F-'!AE$2-[1]!tbl_gk[[#This Row],[StandingTackle]])/('F+ , F-'!AE$2-'F+ , F-'!AE$3))</f>
        <v>2.017517172914032E-2</v>
      </c>
      <c r="AF1603" s="2" cm="1">
        <f t="array" ref="AF1603">[1]!table_weight[SlidingTackle]*(('F+ , F-'!AF$2-[1]!tbl_gk[[#This Row],[SlidingTackle]])/('F+ , F-'!AF$2-'F+ , F-'!AF$3))</f>
        <v>5.977828660486021E-3</v>
      </c>
      <c r="AG1603" s="2" cm="1">
        <f t="array" ref="AG1603">[1]!table_weight[GKDiving]*(('F+ , F-'!AG$2-[1]!tbl_gk[[#This Row],[GKDiving]])/('F+ , F-'!AG$2-'F+ , F-'!AG$3))</f>
        <v>2.9038003245106969E-2</v>
      </c>
      <c r="AH1603" s="2" cm="1">
        <f t="array" ref="AH1603">[1]!table_weight[GKHandling]*(('F+ , F-'!AH$2-[1]!tbl_gk[[#This Row],[GKHandling]])/('F+ , F-'!AH$2-'F+ , F-'!AH$3))</f>
        <v>4.0994828110739248E-2</v>
      </c>
      <c r="AI1603" s="2" cm="1">
        <f t="array" ref="AI1603">[1]!table_weight[GKKicking]*(('F+ , F-'!AI$2-[1]!tbl_gk[[#This Row],[GKKicking]])/('F+ , F-'!AI$2-'F+ , F-'!AI$3))</f>
        <v>2.7727411013081817E-2</v>
      </c>
      <c r="AJ1603" s="2" cm="1">
        <f t="array" ref="AJ1603">[1]!table_weight[GKPositioning]*(('F+ , F-'!AJ$2-[1]!tbl_gk[[#This Row],[GKPositioning]])/('F+ , F-'!AJ$2-'F+ , F-'!AJ$3))</f>
        <v>1.3244482928084987E-2</v>
      </c>
      <c r="AK1603" s="2" cm="1">
        <f t="array" ref="AK1603">[1]!table_weight[GKReflexes]*(('F+ , F-'!AK$2-[1]!tbl_gk[[#This Row],[GKReflexes]])/('F+ , F-'!AK$2-'F+ , F-'!AK$3))</f>
        <v>3.4617854849068701E-2</v>
      </c>
    </row>
    <row r="1604" spans="1:37" x14ac:dyDescent="0.55000000000000004">
      <c r="A1604" s="7">
        <f>[1]!tbl_gk[[#This Row],[ID]]</f>
        <v>261152</v>
      </c>
      <c r="B1604" s="1" cm="1">
        <f t="array" ref="B1604">[1]!table_weight[ValueEUR]*(('F+ , F-'!B$2-[1]!tbl_gk[[#This Row],[ValueEUR]])/('F+ , F-'!B$2-'F+ , F-'!B$3))</f>
        <v>5.2781669378639128E-5</v>
      </c>
      <c r="C1604" s="1" cm="1">
        <f t="array" ref="C1604">[1]!table_weight[WageEUR]*(('F+ , F-'!C$2-[1]!tbl_gk[[#This Row],[WageEUR]])/('F+ , F-'!C$2-'F+ , F-'!C$3))</f>
        <v>3.9120935309418161E-4</v>
      </c>
      <c r="D1604" s="1" cm="1">
        <f t="array" ref="D1604">[1]!table_weight[Crossing]*(('F+ , F-'!D$2-[1]!tbl_gk[[#This Row],[Crossing]])/('F+ , F-'!D$2-'F+ , F-'!D$3))</f>
        <v>3.81086577105983E-2</v>
      </c>
      <c r="E1604" s="1" cm="1">
        <f t="array" ref="E1604">[1]!table_weight[Finishing]*(('F+ , F-'!E$2-[1]!tbl_gk[[#This Row],[Finishing]])/('F+ , F-'!E$2-'F+ , F-'!E$3))</f>
        <v>2.096326437480962E-2</v>
      </c>
      <c r="F1604" s="1" cm="1">
        <f t="array" ref="F1604">[1]!table_weight[HeadingAccuracy]*(('F+ , F-'!F$2-[1]!tbl_gk[[#This Row],[HeadingAccuracy]])/('F+ , F-'!F$2-'F+ , F-'!F$3))</f>
        <v>1.00216539308148E-2</v>
      </c>
      <c r="G1604" s="1" cm="1">
        <f t="array" ref="G1604">[1]!table_weight[ShortPassing]*(('F+ , F-'!G$2-[1]!tbl_gk[[#This Row],[ShortPassing]])/('F+ , F-'!G$2-'F+ , F-'!G$3))</f>
        <v>5.3440942305594832E-2</v>
      </c>
      <c r="H1604" s="1" cm="1">
        <f t="array" ref="H1604">[1]!table_weight[Volleys]*(('F+ , F-'!H$2-[1]!tbl_gk[[#This Row],[Volleys]])/('F+ , F-'!H$2-'F+ , F-'!H$3))</f>
        <v>2.5462626155738394E-3</v>
      </c>
      <c r="I1604" s="1" cm="1">
        <f t="array" ref="I1604">[1]!table_weight[Dribbling]*(('F+ , F-'!I$2-[1]!tbl_gk[[#This Row],[Dribbling]])/('F+ , F-'!I$2-'F+ , F-'!I$3))</f>
        <v>1.6623929766613008E-2</v>
      </c>
      <c r="J1604" s="1" cm="1">
        <f t="array" ref="J1604">[1]!table_weight[Curve]*(('F+ , F-'!J$2-[1]!tbl_gk[[#This Row],[Curve]])/('F+ , F-'!J$2-'F+ , F-'!J$3))</f>
        <v>9.6339113680153961E-3</v>
      </c>
      <c r="K1604" s="1" cm="1">
        <f t="array" ref="K1604">[1]!table_weight[FKAccuracy]*(('F+ , F-'!K$2-[1]!tbl_gk[[#This Row],[FKAccuracy]])/('F+ , F-'!K$2-'F+ , F-'!K$3))</f>
        <v>9.8874353513842238E-3</v>
      </c>
      <c r="L1604" s="1" cm="1">
        <f t="array" ref="L1604">[1]!table_weight[LongPassing]*(('F+ , F-'!L$2-[1]!tbl_gk[[#This Row],[LongPassing]])/('F+ , F-'!L$2-'F+ , F-'!L$3))</f>
        <v>2.3281236303259328E-2</v>
      </c>
      <c r="M1604" s="1" cm="1">
        <f t="array" ref="M1604">[1]!table_weight[BallControl]*(('F+ , F-'!M$2-[1]!tbl_gk[[#This Row],[BallControl]])/('F+ , F-'!M$2-'F+ , F-'!M$3))</f>
        <v>1.3472988830457604E-2</v>
      </c>
      <c r="N1604" s="1" cm="1">
        <f t="array" ref="N1604">[1]!table_weight[Acceleration]*(('F+ , F-'!N$2-[1]!tbl_gk[[#This Row],[Acceleration]])/('F+ , F-'!N$2-'F+ , F-'!N$3))</f>
        <v>6.9901036167433111E-3</v>
      </c>
      <c r="O1604" s="1" cm="1">
        <f t="array" ref="O1604">[1]!table_weight[SprintSpeed]*(('F+ , F-'!O$2-[1]!tbl_gk[[#This Row],[SprintSpeed]])/('F+ , F-'!O$2-'F+ , F-'!O$3))</f>
        <v>1.2368725281411608E-2</v>
      </c>
      <c r="P1604" s="1" cm="1">
        <f t="array" ref="P1604">[1]!table_weight[Agility]*(('F+ , F-'!P$2-[1]!tbl_gk[[#This Row],[Agility]])/('F+ , F-'!P$2-'F+ , F-'!P$3))</f>
        <v>4.9144649083803166E-3</v>
      </c>
      <c r="Q1604" s="1" cm="1">
        <f t="array" ref="Q1604">[1]!table_weight[Reactions]*(('F+ , F-'!Q$2-[1]!tbl_gk[[#This Row],[Reactions]])/('F+ , F-'!Q$2-'F+ , F-'!Q$3))</f>
        <v>1.3406692001876892E-3</v>
      </c>
      <c r="R1604" s="1" cm="1">
        <f t="array" ref="R1604">[1]!table_weight[Balance]*(('F+ , F-'!R$2-[1]!tbl_gk[[#This Row],[Balance]])/('F+ , F-'!R$2-'F+ , F-'!R$3))</f>
        <v>1.1175751103605386E-3</v>
      </c>
      <c r="S1604" s="1" cm="1">
        <f t="array" ref="S1604">[1]!table_weight[ShotPower]*(('F+ , F-'!S$2-[1]!tbl_gk[[#This Row],[ShotPower]])/('F+ , F-'!S$2-'F+ , F-'!S$3))</f>
        <v>6.4926873789576834E-3</v>
      </c>
      <c r="T1604" s="1" cm="1">
        <f t="array" ref="T1604">[1]!table_weight[Jumping]*(('F+ , F-'!T$2-[1]!tbl_gk[[#This Row],[Jumping]])/('F+ , F-'!T$2-'F+ , F-'!T$3))</f>
        <v>2.4902597721228252E-3</v>
      </c>
      <c r="U1604" s="1" cm="1">
        <f t="array" ref="U1604">[1]!table_weight[Stamina]*(('F+ , F-'!U$2-[1]!tbl_gk[[#This Row],[Stamina]])/('F+ , F-'!U$2-'F+ , F-'!U$3))</f>
        <v>1.2021943727489499E-2</v>
      </c>
      <c r="V1604" s="1" cm="1">
        <f t="array" ref="V1604">[1]!table_weight[Strength]*(('F+ , F-'!V$2-[1]!tbl_gk[[#This Row],[Strength]])/('F+ , F-'!V$2-'F+ , F-'!V$3))</f>
        <v>1.8634012777608722E-2</v>
      </c>
      <c r="W1604" s="1" cm="1">
        <f t="array" ref="W1604">[1]!table_weight[LongShots]*(('F+ , F-'!W$2-[1]!tbl_gk[[#This Row],[LongShots]])/('F+ , F-'!W$2-'F+ , F-'!W$3))</f>
        <v>9.6091773208573719E-3</v>
      </c>
      <c r="X1604" s="1" cm="1">
        <f t="array" ref="X1604">[1]!table_weight[Aggression]*(('F+ , F-'!X$2-[1]!tbl_gk[[#This Row],[Aggression]])/('F+ , F-'!X$2-'F+ , F-'!X$3))</f>
        <v>7.301490721022195E-3</v>
      </c>
      <c r="Y1604" s="1" cm="1">
        <f t="array" ref="Y1604">[1]!table_weight[Interceptions]*(('F+ , F-'!Y$2-[1]!tbl_gk[[#This Row],[Interceptions]])/('F+ , F-'!Y$2-'F+ , F-'!Y$3))</f>
        <v>2.2854259573931314E-2</v>
      </c>
      <c r="Z1604" s="1" cm="1">
        <f t="array" ref="Z1604">[1]!table_weight[Positioning]*(('F+ , F-'!Z$2-[1]!tbl_gk[[#This Row],[Positioning]])/('F+ , F-'!Z$2-'F+ , F-'!Z$3))</f>
        <v>1.7746678835817667E-3</v>
      </c>
      <c r="AA1604" s="1" cm="1">
        <f t="array" ref="AA1604">[1]!table_weight[Vision]*(('F+ , F-'!AA$2-[1]!tbl_gk[[#This Row],[Vision]])/('F+ , F-'!AA$2-'F+ , F-'!AA$3))</f>
        <v>2.1296014602981403E-2</v>
      </c>
      <c r="AB1604" s="1" cm="1">
        <f t="array" ref="AB1604">[1]!table_weight[Penalties]*(('F+ , F-'!AB$2-[1]!tbl_gk[[#This Row],[Penalties]])/('F+ , F-'!AB$2-'F+ , F-'!AB$3))</f>
        <v>2.1139426260312223E-3</v>
      </c>
      <c r="AC1604" s="1" cm="1">
        <f t="array" ref="AC1604">[1]!table_weight[Composure]*(('F+ , F-'!AC$2-[1]!tbl_gk[[#This Row],[Composure]])/('F+ , F-'!AC$2-'F+ , F-'!AC$3))</f>
        <v>2.5619265687797138E-3</v>
      </c>
      <c r="AD1604" s="1" cm="1">
        <f t="array" ref="AD1604">[1]!table_weight[Marking]*(('F+ , F-'!AD$2-[1]!tbl_gk[[#This Row],[Marking]])/('F+ , F-'!AD$2-'F+ , F-'!AD$3))</f>
        <v>3.3127133826860035E-2</v>
      </c>
      <c r="AE1604" s="1" cm="1">
        <f t="array" ref="AE1604">[1]!table_weight[StandingTackle]*(('F+ , F-'!AE$2-[1]!tbl_gk[[#This Row],[StandingTackle]])/('F+ , F-'!AE$2-'F+ , F-'!AE$3))</f>
        <v>3.1383600467551613E-2</v>
      </c>
      <c r="AF1604" s="1" cm="1">
        <f t="array" ref="AF1604">[1]!table_weight[SlidingTackle]*(('F+ , F-'!AF$2-[1]!tbl_gk[[#This Row],[SlidingTackle]])/('F+ , F-'!AF$2-'F+ , F-'!AF$3))</f>
        <v>9.7139715732897855E-3</v>
      </c>
      <c r="AG1604" s="1" cm="1">
        <f t="array" ref="AG1604">[1]!table_weight[GKDiving]*(('F+ , F-'!AG$2-[1]!tbl_gk[[#This Row],[GKDiving]])/('F+ , F-'!AG$2-'F+ , F-'!AG$3))</f>
        <v>3.9286710272791778E-2</v>
      </c>
      <c r="AH1604" s="1" cm="1">
        <f t="array" ref="AH1604">[1]!table_weight[GKHandling]*(('F+ , F-'!AH$2-[1]!tbl_gk[[#This Row],[GKHandling]])/('F+ , F-'!AH$2-'F+ , F-'!AH$3))</f>
        <v>4.4559595772542655E-2</v>
      </c>
      <c r="AI1604" s="1" cm="1">
        <f t="array" ref="AI1604">[1]!table_weight[GKKicking]*(('F+ , F-'!AI$2-[1]!tbl_gk[[#This Row],[GKKicking]])/('F+ , F-'!AI$2-'F+ , F-'!AI$3))</f>
        <v>2.9516276239732256E-2</v>
      </c>
      <c r="AJ1604" s="1" cm="1">
        <f t="array" ref="AJ1604">[1]!table_weight[GKPositioning]*(('F+ , F-'!AJ$2-[1]!tbl_gk[[#This Row],[GKPositioning]])/('F+ , F-'!AJ$2-'F+ , F-'!AJ$3))</f>
        <v>1.1983103601600703E-2</v>
      </c>
      <c r="AK1604" s="1" cm="1">
        <f t="array" ref="AK1604">[1]!table_weight[GKReflexes]*(('F+ , F-'!AK$2-[1]!tbl_gk[[#This Row],[GKReflexes]])/('F+ , F-'!AK$2-'F+ , F-'!AK$3))</f>
        <v>2.7329885407159499E-2</v>
      </c>
    </row>
    <row r="1605" spans="1:37" x14ac:dyDescent="0.55000000000000004">
      <c r="A1605" s="8">
        <f>[1]!tbl_gk[[#This Row],[ID]]</f>
        <v>261159</v>
      </c>
      <c r="B1605" s="2" cm="1">
        <f t="array" ref="B1605">[1]!table_weight[ValueEUR]*(('F+ , F-'!B$2-[1]!tbl_gk[[#This Row],[ValueEUR]])/('F+ , F-'!B$2-'F+ , F-'!B$3))</f>
        <v>7.4388200703228241E-5</v>
      </c>
      <c r="C1605" s="2" cm="1">
        <f t="array" ref="C1605">[1]!table_weight[WageEUR]*(('F+ , F-'!C$2-[1]!tbl_gk[[#This Row],[WageEUR]])/('F+ , F-'!C$2-'F+ , F-'!C$3))</f>
        <v>3.1296748247534529E-5</v>
      </c>
      <c r="D1605" s="2" cm="1">
        <f t="array" ref="D1605">[1]!table_weight[Crossing]*(('F+ , F-'!D$2-[1]!tbl_gk[[#This Row],[Crossing]])/('F+ , F-'!D$2-'F+ , F-'!D$3))</f>
        <v>3.3625286215233793E-2</v>
      </c>
      <c r="E1605" s="2" cm="1">
        <f t="array" ref="E1605">[1]!table_weight[Finishing]*(('F+ , F-'!E$2-[1]!tbl_gk[[#This Row],[Finishing]])/('F+ , F-'!E$2-'F+ , F-'!E$3))</f>
        <v>2.096326437480962E-2</v>
      </c>
      <c r="F1605" s="2" cm="1">
        <f t="array" ref="F1605">[1]!table_weight[HeadingAccuracy]*(('F+ , F-'!F$2-[1]!tbl_gk[[#This Row],[HeadingAccuracy]])/('F+ , F-'!F$2-'F+ , F-'!F$3))</f>
        <v>1.08567917583827E-2</v>
      </c>
      <c r="G1605" s="2" cm="1">
        <f t="array" ref="G1605">[1]!table_weight[ShortPassing]*(('F+ , F-'!G$2-[1]!tbl_gk[[#This Row],[ShortPassing]])/('F+ , F-'!G$2-'F+ , F-'!G$3))</f>
        <v>5.0628261131616156E-2</v>
      </c>
      <c r="H1605" s="2" cm="1">
        <f t="array" ref="H1605">[1]!table_weight[Volleys]*(('F+ , F-'!H$2-[1]!tbl_gk[[#This Row],[Volleys]])/('F+ , F-'!H$2-'F+ , F-'!H$3))</f>
        <v>2.1990449861774069E-3</v>
      </c>
      <c r="I1605" s="2" cm="1">
        <f t="array" ref="I1605">[1]!table_weight[Dribbling]*(('F+ , F-'!I$2-[1]!tbl_gk[[#This Row],[Dribbling]])/('F+ , F-'!I$2-'F+ , F-'!I$3))</f>
        <v>2.2491199096005835E-2</v>
      </c>
      <c r="J1605" s="2" cm="1">
        <f t="array" ref="J1605">[1]!table_weight[Curve]*(('F+ , F-'!J$2-[1]!tbl_gk[[#This Row],[Curve]])/('F+ , F-'!J$2-'F+ , F-'!J$3))</f>
        <v>9.8029273569279467E-3</v>
      </c>
      <c r="K1605" s="2" cm="1">
        <f t="array" ref="K1605">[1]!table_weight[FKAccuracy]*(('F+ , F-'!K$2-[1]!tbl_gk[[#This Row],[FKAccuracy]])/('F+ , F-'!K$2-'F+ , F-'!K$3))</f>
        <v>9.4310921813203358E-3</v>
      </c>
      <c r="L1605" s="2" cm="1">
        <f t="array" ref="L1605">[1]!table_weight[LongPassing]*(('F+ , F-'!L$2-[1]!tbl_gk[[#This Row],[LongPassing]])/('F+ , F-'!L$2-'F+ , F-'!L$3))</f>
        <v>2.7612629103865718E-2</v>
      </c>
      <c r="M1605" s="2" cm="1">
        <f t="array" ref="M1605">[1]!table_weight[BallControl]*(('F+ , F-'!M$2-[1]!tbl_gk[[#This Row],[BallControl]])/('F+ , F-'!M$2-'F+ , F-'!M$3))</f>
        <v>1.6080664087965525E-2</v>
      </c>
      <c r="N1605" s="2" cm="1">
        <f t="array" ref="N1605">[1]!table_weight[Acceleration]*(('F+ , F-'!N$2-[1]!tbl_gk[[#This Row],[Acceleration]])/('F+ , F-'!N$2-'F+ , F-'!N$3))</f>
        <v>6.5391291898566463E-3</v>
      </c>
      <c r="O1605" s="2" cm="1">
        <f t="array" ref="O1605">[1]!table_weight[SprintSpeed]*(('F+ , F-'!O$2-[1]!tbl_gk[[#This Row],[SprintSpeed]])/('F+ , F-'!O$2-'F+ , F-'!O$3))</f>
        <v>9.838758746577414E-3</v>
      </c>
      <c r="P1605" s="2" cm="1">
        <f t="array" ref="P1605">[1]!table_weight[Agility]*(('F+ , F-'!P$2-[1]!tbl_gk[[#This Row],[Agility]])/('F+ , F-'!P$2-'F+ , F-'!P$3))</f>
        <v>3.5103320774145116E-3</v>
      </c>
      <c r="Q1605" s="2" cm="1">
        <f t="array" ref="Q1605">[1]!table_weight[Reactions]*(('F+ , F-'!Q$2-[1]!tbl_gk[[#This Row],[Reactions]])/('F+ , F-'!Q$2-'F+ , F-'!Q$3))</f>
        <v>2.2688248003176282E-3</v>
      </c>
      <c r="R1605" s="2" cm="1">
        <f t="array" ref="R1605">[1]!table_weight[Balance]*(('F+ , F-'!R$2-[1]!tbl_gk[[#This Row],[Balance]])/('F+ , F-'!R$2-'F+ , F-'!R$3))</f>
        <v>2.0488877023276536E-3</v>
      </c>
      <c r="S1605" s="2" cm="1">
        <f t="array" ref="S1605">[1]!table_weight[ShotPower]*(('F+ , F-'!S$2-[1]!tbl_gk[[#This Row],[ShotPower]])/('F+ , F-'!S$2-'F+ , F-'!S$3))</f>
        <v>8.3106398450658349E-3</v>
      </c>
      <c r="T1605" s="2" cm="1">
        <f t="array" ref="T1605">[1]!table_weight[Jumping]*(('F+ , F-'!T$2-[1]!tbl_gk[[#This Row],[Jumping]])/('F+ , F-'!T$2-'F+ , F-'!T$3))</f>
        <v>2.4043887454979003E-3</v>
      </c>
      <c r="U1605" s="2" cm="1">
        <f t="array" ref="U1605">[1]!table_weight[Stamina]*(('F+ , F-'!U$2-[1]!tbl_gk[[#This Row],[Stamina]])/('F+ , F-'!U$2-'F+ , F-'!U$3))</f>
        <v>2.2326466922480501E-2</v>
      </c>
      <c r="V1605" s="2" cm="1">
        <f t="array" ref="V1605">[1]!table_weight[Strength]*(('F+ , F-'!V$2-[1]!tbl_gk[[#This Row],[Strength]])/('F+ , F-'!V$2-'F+ , F-'!V$3))</f>
        <v>2.7507352195517646E-2</v>
      </c>
      <c r="W1605" s="2" cm="1">
        <f t="array" ref="W1605">[1]!table_weight[LongShots]*(('F+ , F-'!W$2-[1]!tbl_gk[[#This Row],[LongShots]])/('F+ , F-'!W$2-'F+ , F-'!W$3))</f>
        <v>1.0388299806332293E-2</v>
      </c>
      <c r="X1605" s="2" cm="1">
        <f t="array" ref="X1605">[1]!table_weight[Aggression]*(('F+ , F-'!X$2-[1]!tbl_gk[[#This Row],[Aggression]])/('F+ , F-'!X$2-'F+ , F-'!X$3))</f>
        <v>1.2169151201703659E-2</v>
      </c>
      <c r="Y1605" s="2" cm="1">
        <f t="array" ref="Y1605">[1]!table_weight[Interceptions]*(('F+ , F-'!Y$2-[1]!tbl_gk[[#This Row],[Interceptions]])/('F+ , F-'!Y$2-'F+ , F-'!Y$3))</f>
        <v>2.1469152933086991E-2</v>
      </c>
      <c r="Z1605" s="2" cm="1">
        <f t="array" ref="Z1605">[1]!table_weight[Positioning]*(('F+ , F-'!Z$2-[1]!tbl_gk[[#This Row],[Positioning]])/('F+ , F-'!Z$2-'F+ , F-'!Z$3))</f>
        <v>1.7746678835817667E-3</v>
      </c>
      <c r="AA1605" s="2" cm="1">
        <f t="array" ref="AA1605">[1]!table_weight[Vision]*(('F+ , F-'!AA$2-[1]!tbl_gk[[#This Row],[Vision]])/('F+ , F-'!AA$2-'F+ , F-'!AA$3))</f>
        <v>2.4135483216712255E-2</v>
      </c>
      <c r="AB1605" s="2" cm="1">
        <f t="array" ref="AB1605">[1]!table_weight[Penalties]*(('F+ , F-'!AB$2-[1]!tbl_gk[[#This Row],[Penalties]])/('F+ , F-'!AB$2-'F+ , F-'!AB$3))</f>
        <v>2.427119311369181E-3</v>
      </c>
      <c r="AC1605" s="2" cm="1">
        <f t="array" ref="AC1605">[1]!table_weight[Composure]*(('F+ , F-'!AC$2-[1]!tbl_gk[[#This Row],[Composure]])/('F+ , F-'!AC$2-'F+ , F-'!AC$3))</f>
        <v>1.7079510458531426E-3</v>
      </c>
      <c r="AD1605" s="2" cm="1">
        <f t="array" ref="AD1605">[1]!table_weight[Marking]*(('F+ , F-'!AD$2-[1]!tbl_gk[[#This Row],[Marking]])/('F+ , F-'!AD$2-'F+ , F-'!AD$3))</f>
        <v>3.7859581516411465E-2</v>
      </c>
      <c r="AE1605" s="2" cm="1">
        <f t="array" ref="AE1605">[1]!table_weight[StandingTackle]*(('F+ , F-'!AE$2-[1]!tbl_gk[[#This Row],[StandingTackle]])/('F+ , F-'!AE$2-'F+ , F-'!AE$3))</f>
        <v>2.9141914719869356E-2</v>
      </c>
      <c r="AF1605" s="2" cm="1">
        <f t="array" ref="AF1605">[1]!table_weight[SlidingTackle]*(('F+ , F-'!AF$2-[1]!tbl_gk[[#This Row],[SlidingTackle]])/('F+ , F-'!AF$2-'F+ , F-'!AF$3))</f>
        <v>8.9667429907290316E-3</v>
      </c>
      <c r="AG1605" s="2" cm="1">
        <f t="array" ref="AG1605">[1]!table_weight[GKDiving]*(('F+ , F-'!AG$2-[1]!tbl_gk[[#This Row],[GKDiving]])/('F+ , F-'!AG$2-'F+ , F-'!AG$3))</f>
        <v>5.2951652976371534E-2</v>
      </c>
      <c r="AH1605" s="2" cm="1">
        <f t="array" ref="AH1605">[1]!table_weight[GKHandling]*(('F+ , F-'!AH$2-[1]!tbl_gk[[#This Row],[GKHandling]])/('F+ , F-'!AH$2-'F+ , F-'!AH$3))</f>
        <v>7.1295353236068254E-2</v>
      </c>
      <c r="AI1605" s="2" cm="1">
        <f t="array" ref="AI1605">[1]!table_weight[GKKicking]*(('F+ , F-'!AI$2-[1]!tbl_gk[[#This Row],[GKKicking]])/('F+ , F-'!AI$2-'F+ , F-'!AI$3))</f>
        <v>3.7566169759659242E-2</v>
      </c>
      <c r="AJ1605" s="2" cm="1">
        <f t="array" ref="AJ1605">[1]!table_weight[GKPositioning]*(('F+ , F-'!AJ$2-[1]!tbl_gk[[#This Row],[GKPositioning]])/('F+ , F-'!AJ$2-'F+ , F-'!AJ$3))</f>
        <v>2.0182069223748555E-2</v>
      </c>
      <c r="AK1605" s="2" cm="1">
        <f t="array" ref="AK1605">[1]!table_weight[GKReflexes]*(('F+ , F-'!AK$2-[1]!tbl_gk[[#This Row],[GKReflexes]])/('F+ , F-'!AK$2-'F+ , F-'!AK$3))</f>
        <v>6.3769732616705502E-2</v>
      </c>
    </row>
    <row r="1606" spans="1:37" x14ac:dyDescent="0.55000000000000004">
      <c r="A1606" s="7">
        <f>[1]!tbl_gk[[#This Row],[ID]]</f>
        <v>261170</v>
      </c>
      <c r="B1606" s="1" cm="1">
        <f t="array" ref="B1606">[1]!table_weight[ValueEUR]*(('F+ , F-'!B$2-[1]!tbl_gk[[#This Row],[ValueEUR]])/('F+ , F-'!B$2-'F+ , F-'!B$3))</f>
        <v>1.5927100233554262E-4</v>
      </c>
      <c r="C1606" s="1" cm="1">
        <f t="array" ref="C1606">[1]!table_weight[WageEUR]*(('F+ , F-'!C$2-[1]!tbl_gk[[#This Row],[WageEUR]])/('F+ , F-'!C$2-'F+ , F-'!C$3))</f>
        <v>3.1296748247534529E-5</v>
      </c>
      <c r="D1606" s="1" cm="1">
        <f t="array" ref="D1606">[1]!table_weight[Crossing]*(('F+ , F-'!D$2-[1]!tbl_gk[[#This Row],[Crossing]])/('F+ , F-'!D$2-'F+ , F-'!D$3))</f>
        <v>3.3625286215233793E-2</v>
      </c>
      <c r="E1606" s="1" cm="1">
        <f t="array" ref="E1606">[1]!table_weight[Finishing]*(('F+ , F-'!E$2-[1]!tbl_gk[[#This Row],[Finishing]])/('F+ , F-'!E$2-'F+ , F-'!E$3))</f>
        <v>1.1979008214176926E-2</v>
      </c>
      <c r="F1606" s="1" cm="1">
        <f t="array" ref="F1606">[1]!table_weight[HeadingAccuracy]*(('F+ , F-'!F$2-[1]!tbl_gk[[#This Row],[HeadingAccuracy]])/('F+ , F-'!F$2-'F+ , F-'!F$3))</f>
        <v>1.210949849973455E-2</v>
      </c>
      <c r="G1606" s="1" cm="1">
        <f t="array" ref="G1606">[1]!table_weight[ShortPassing]*(('F+ , F-'!G$2-[1]!tbl_gk[[#This Row],[ShortPassing]])/('F+ , F-'!G$2-'F+ , F-'!G$3))</f>
        <v>6.3285326414520199E-2</v>
      </c>
      <c r="H1606" s="1" cm="1">
        <f t="array" ref="H1606">[1]!table_weight[Volleys]*(('F+ , F-'!H$2-[1]!tbl_gk[[#This Row],[Volleys]])/('F+ , F-'!H$2-'F+ , F-'!H$3))</f>
        <v>2.3147841959762173E-3</v>
      </c>
      <c r="I1606" s="1" cm="1">
        <f t="array" ref="I1606">[1]!table_weight[Dribbling]*(('F+ , F-'!I$2-[1]!tbl_gk[[#This Row],[Dribbling]])/('F+ , F-'!I$2-'F+ , F-'!I$3))</f>
        <v>1.8579686209743949E-2</v>
      </c>
      <c r="J1606" s="1" cm="1">
        <f t="array" ref="J1606">[1]!table_weight[Curve]*(('F+ , F-'!J$2-[1]!tbl_gk[[#This Row],[Curve]])/('F+ , F-'!J$2-'F+ , F-'!J$3))</f>
        <v>9.9719433458404991E-3</v>
      </c>
      <c r="K1606" s="1" cm="1">
        <f t="array" ref="K1606">[1]!table_weight[FKAccuracy]*(('F+ , F-'!K$2-[1]!tbl_gk[[#This Row],[FKAccuracy]])/('F+ , F-'!K$2-'F+ , F-'!K$3))</f>
        <v>9.1268634012777444E-3</v>
      </c>
      <c r="L1606" s="1" cm="1">
        <f t="array" ref="L1606">[1]!table_weight[LongPassing]*(('F+ , F-'!L$2-[1]!tbl_gk[[#This Row],[LongPassing]])/('F+ , F-'!L$2-'F+ , F-'!L$3))</f>
        <v>2.4905508603486726E-2</v>
      </c>
      <c r="M1606" s="1" cm="1">
        <f t="array" ref="M1606">[1]!table_weight[BallControl]*(('F+ , F-'!M$2-[1]!tbl_gk[[#This Row],[BallControl]])/('F+ , F-'!M$2-'F+ , F-'!M$3))</f>
        <v>1.3038376287539614E-2</v>
      </c>
      <c r="N1606" s="1" cm="1">
        <f t="array" ref="N1606">[1]!table_weight[Acceleration]*(('F+ , F-'!N$2-[1]!tbl_gk[[#This Row],[Acceleration]])/('F+ , F-'!N$2-'F+ , F-'!N$3))</f>
        <v>9.4704629646199696E-3</v>
      </c>
      <c r="O1606" s="1" cm="1">
        <f t="array" ref="O1606">[1]!table_weight[SprintSpeed]*(('F+ , F-'!O$2-[1]!tbl_gk[[#This Row],[SprintSpeed]])/('F+ , F-'!O$2-'F+ , F-'!O$3))</f>
        <v>1.2649832674170962E-2</v>
      </c>
      <c r="P1606" s="1" cm="1">
        <f t="array" ref="P1606">[1]!table_weight[Agility]*(('F+ , F-'!P$2-[1]!tbl_gk[[#This Row],[Agility]])/('F+ , F-'!P$2-'F+ , F-'!P$3))</f>
        <v>5.1484870468746172E-3</v>
      </c>
      <c r="Q1606" s="1" cm="1">
        <f t="array" ref="Q1606">[1]!table_weight[Reactions]*(('F+ , F-'!Q$2-[1]!tbl_gk[[#This Row],[Reactions]])/('F+ , F-'!Q$2-'F+ , F-'!Q$3))</f>
        <v>2.1141322002959716E-3</v>
      </c>
      <c r="R1606" s="1" cm="1">
        <f t="array" ref="R1606">[1]!table_weight[Balance]*(('F+ , F-'!R$2-[1]!tbl_gk[[#This Row],[Balance]])/('F+ , F-'!R$2-'F+ , F-'!R$3))</f>
        <v>1.1796626164916795E-3</v>
      </c>
      <c r="S1606" s="1" cm="1">
        <f t="array" ref="S1606">[1]!table_weight[ShotPower]*(('F+ , F-'!S$2-[1]!tbl_gk[[#This Row],[ShotPower]])/('F+ , F-'!S$2-'F+ , F-'!S$3))</f>
        <v>5.9732723886410689E-3</v>
      </c>
      <c r="T1606" s="1" cm="1">
        <f t="array" ref="T1606">[1]!table_weight[Jumping]*(('F+ , F-'!T$2-[1]!tbl_gk[[#This Row],[Jumping]])/('F+ , F-'!T$2-'F+ , F-'!T$3))</f>
        <v>2.2326466922480506E-3</v>
      </c>
      <c r="U1606" s="1" cm="1">
        <f t="array" ref="U1606">[1]!table_weight[Stamina]*(('F+ , F-'!U$2-[1]!tbl_gk[[#This Row],[Stamina]])/('F+ , F-'!U$2-'F+ , F-'!U$3))</f>
        <v>2.4043887454978999E-2</v>
      </c>
      <c r="V1606" s="1" cm="1">
        <f t="array" ref="V1606">[1]!table_weight[Strength]*(('F+ , F-'!V$2-[1]!tbl_gk[[#This Row],[Strength]])/('F+ , F-'!V$2-'F+ , F-'!V$3))</f>
        <v>2.8394686137308531E-2</v>
      </c>
      <c r="W1606" s="1" cm="1">
        <f t="array" ref="W1606">[1]!table_weight[LongShots]*(('F+ , F-'!W$2-[1]!tbl_gk[[#This Row],[LongShots]])/('F+ , F-'!W$2-'F+ , F-'!W$3))</f>
        <v>9.6091773208573719E-3</v>
      </c>
      <c r="X1606" s="1" cm="1">
        <f t="array" ref="X1606">[1]!table_weight[Aggression]*(('F+ , F-'!X$2-[1]!tbl_gk[[#This Row],[Aggression]])/('F+ , F-'!X$2-'F+ , F-'!X$3))</f>
        <v>1.2777608761788841E-2</v>
      </c>
      <c r="Y1606" s="1" cm="1">
        <f t="array" ref="Y1606">[1]!table_weight[Interceptions]*(('F+ , F-'!Y$2-[1]!tbl_gk[[#This Row],[Interceptions]])/('F+ , F-'!Y$2-'F+ , F-'!Y$3))</f>
        <v>2.2854259573931314E-2</v>
      </c>
      <c r="Z1606" s="1" cm="1">
        <f t="array" ref="Z1606">[1]!table_weight[Positioning]*(('F+ , F-'!Z$2-[1]!tbl_gk[[#This Row],[Positioning]])/('F+ , F-'!Z$2-'F+ , F-'!Z$3))</f>
        <v>2.3662238447756888E-3</v>
      </c>
      <c r="AA1606" s="1" cm="1">
        <f t="array" ref="AA1606">[1]!table_weight[Vision]*(('F+ , F-'!AA$2-[1]!tbl_gk[[#This Row],[Vision]])/('F+ , F-'!AA$2-'F+ , F-'!AA$3))</f>
        <v>3.0524287597606677E-2</v>
      </c>
      <c r="AB1606" s="1" cm="1">
        <f t="array" ref="AB1606">[1]!table_weight[Penalties]*(('F+ , F-'!AB$2-[1]!tbl_gk[[#This Row],[Penalties]])/('F+ , F-'!AB$2-'F+ , F-'!AB$3))</f>
        <v>1.5267363410225493E-3</v>
      </c>
      <c r="AC1606" s="1" cm="1">
        <f t="array" ref="AC1606">[1]!table_weight[Composure]*(('F+ , F-'!AC$2-[1]!tbl_gk[[#This Row],[Composure]])/('F+ , F-'!AC$2-'F+ , F-'!AC$3))</f>
        <v>2.3484326880480709E-3</v>
      </c>
      <c r="AD1606" s="1" cm="1">
        <f t="array" ref="AD1606">[1]!table_weight[Marking]*(('F+ , F-'!AD$2-[1]!tbl_gk[[#This Row],[Marking]])/('F+ , F-'!AD$2-'F+ , F-'!AD$3))</f>
        <v>3.6282098953227655E-2</v>
      </c>
      <c r="AE1606" s="1" cm="1">
        <f t="array" ref="AE1606">[1]!table_weight[StandingTackle]*(('F+ , F-'!AE$2-[1]!tbl_gk[[#This Row],[StandingTackle]])/('F+ , F-'!AE$2-'F+ , F-'!AE$3))</f>
        <v>3.362528621523387E-2</v>
      </c>
      <c r="AF1606" s="1" cm="1">
        <f t="array" ref="AF1606">[1]!table_weight[SlidingTackle]*(('F+ , F-'!AF$2-[1]!tbl_gk[[#This Row],[SlidingTackle]])/('F+ , F-'!AF$2-'F+ , F-'!AF$3))</f>
        <v>1.120842873841129E-2</v>
      </c>
      <c r="AG1606" s="1" cm="1">
        <f t="array" ref="AG1606">[1]!table_weight[GKDiving]*(('F+ , F-'!AG$2-[1]!tbl_gk[[#This Row],[GKDiving]])/('F+ , F-'!AG$2-'F+ , F-'!AG$3))</f>
        <v>4.7827299462529123E-2</v>
      </c>
      <c r="AH1606" s="1" cm="1">
        <f t="array" ref="AH1606">[1]!table_weight[GKHandling]*(('F+ , F-'!AH$2-[1]!tbl_gk[[#This Row],[GKHandling]])/('F+ , F-'!AH$2-'F+ , F-'!AH$3))</f>
        <v>6.416581791246144E-2</v>
      </c>
      <c r="AI1606" s="1" cm="1">
        <f t="array" ref="AI1606">[1]!table_weight[GKKicking]*(('F+ , F-'!AI$2-[1]!tbl_gk[[#This Row],[GKKicking]])/('F+ , F-'!AI$2-'F+ , F-'!AI$3))</f>
        <v>2.6832978399756596E-2</v>
      </c>
      <c r="AJ1606" s="1" cm="1">
        <f t="array" ref="AJ1606">[1]!table_weight[GKPositioning]*(('F+ , F-'!AJ$2-[1]!tbl_gk[[#This Row],[GKPositioning]])/('F+ , F-'!AJ$2-'F+ , F-'!AJ$3))</f>
        <v>1.8290000234022125E-2</v>
      </c>
      <c r="AK1606" s="1" cm="1">
        <f t="array" ref="AK1606">[1]!table_weight[GKReflexes]*(('F+ , F-'!AK$2-[1]!tbl_gk[[#This Row],[GKReflexes]])/('F+ , F-'!AK$2-'F+ , F-'!AK$3))</f>
        <v>5.10157860933644E-2</v>
      </c>
    </row>
    <row r="1607" spans="1:37" x14ac:dyDescent="0.55000000000000004">
      <c r="A1607" s="8">
        <f>[1]!tbl_gk[[#This Row],[ID]]</f>
        <v>261173</v>
      </c>
      <c r="B1607" s="2" cm="1">
        <f t="array" ref="B1607">[1]!table_weight[ValueEUR]*(('F+ , F-'!B$2-[1]!tbl_gk[[#This Row],[ValueEUR]])/('F+ , F-'!B$2-'F+ , F-'!B$3))</f>
        <v>1.2840452901470104E-4</v>
      </c>
      <c r="C1607" s="2" cm="1">
        <f t="array" ref="C1607">[1]!table_weight[WageEUR]*(('F+ , F-'!C$2-[1]!tbl_gk[[#This Row],[WageEUR]])/('F+ , F-'!C$2-'F+ , F-'!C$3))</f>
        <v>2.3472561185650898E-4</v>
      </c>
      <c r="D1607" s="2" cm="1">
        <f t="array" ref="D1607">[1]!table_weight[Crossing]*(('F+ , F-'!D$2-[1]!tbl_gk[[#This Row],[Crossing]])/('F+ , F-'!D$2-'F+ , F-'!D$3))</f>
        <v>3.6987814836757178E-2</v>
      </c>
      <c r="E1607" s="2" cm="1">
        <f t="array" ref="E1607">[1]!table_weight[Finishing]*(('F+ , F-'!E$2-[1]!tbl_gk[[#This Row],[Finishing]])/('F+ , F-'!E$2-'F+ , F-'!E$3))</f>
        <v>2.1961515059324362E-2</v>
      </c>
      <c r="F1607" s="2" cm="1">
        <f t="array" ref="F1607">[1]!table_weight[HeadingAccuracy]*(('F+ , F-'!F$2-[1]!tbl_gk[[#This Row],[HeadingAccuracy]])/('F+ , F-'!F$2-'F+ , F-'!F$3))</f>
        <v>1.08567917583827E-2</v>
      </c>
      <c r="G1607" s="2" cm="1">
        <f t="array" ref="G1607">[1]!table_weight[ShortPassing]*(('F+ , F-'!G$2-[1]!tbl_gk[[#This Row],[ShortPassing]])/('F+ , F-'!G$2-'F+ , F-'!G$3))</f>
        <v>6.4691667001509537E-2</v>
      </c>
      <c r="H1607" s="2" cm="1">
        <f t="array" ref="H1607">[1]!table_weight[Volleys]*(('F+ , F-'!H$2-[1]!tbl_gk[[#This Row],[Volleys]])/('F+ , F-'!H$2-'F+ , F-'!H$3))</f>
        <v>2.3147841959762173E-3</v>
      </c>
      <c r="I1607" s="2" cm="1">
        <f t="array" ref="I1607">[1]!table_weight[Dribbling]*(('F+ , F-'!I$2-[1]!tbl_gk[[#This Row],[Dribbling]])/('F+ , F-'!I$2-'F+ , F-'!I$3))</f>
        <v>2.0535442652874894E-2</v>
      </c>
      <c r="J1607" s="2" cm="1">
        <f t="array" ref="J1607">[1]!table_weight[Curve]*(('F+ , F-'!J$2-[1]!tbl_gk[[#This Row],[Curve]])/('F+ , F-'!J$2-'F+ , F-'!J$3))</f>
        <v>9.8029273569279467E-3</v>
      </c>
      <c r="K1607" s="2" cm="1">
        <f t="array" ref="K1607">[1]!table_weight[FKAccuracy]*(('F+ , F-'!K$2-[1]!tbl_gk[[#This Row],[FKAccuracy]])/('F+ , F-'!K$2-'F+ , F-'!K$3))</f>
        <v>9.4310921813203358E-3</v>
      </c>
      <c r="L1607" s="2" cm="1">
        <f t="array" ref="L1607">[1]!table_weight[LongPassing]*(('F+ , F-'!L$2-[1]!tbl_gk[[#This Row],[LongPassing]])/('F+ , F-'!L$2-'F+ , F-'!L$3))</f>
        <v>2.2198388103107734E-2</v>
      </c>
      <c r="M1607" s="2" cm="1">
        <f t="array" ref="M1607">[1]!table_weight[BallControl]*(('F+ , F-'!M$2-[1]!tbl_gk[[#This Row],[BallControl]])/('F+ , F-'!M$2-'F+ , F-'!M$3))</f>
        <v>1.4342213916293577E-2</v>
      </c>
      <c r="N1607" s="2" cm="1">
        <f t="array" ref="N1607">[1]!table_weight[Acceleration]*(('F+ , F-'!N$2-[1]!tbl_gk[[#This Row],[Acceleration]])/('F+ , F-'!N$2-'F+ , F-'!N$3))</f>
        <v>7.4410780436299775E-3</v>
      </c>
      <c r="O1607" s="2" cm="1">
        <f t="array" ref="O1607">[1]!table_weight[SprintSpeed]*(('F+ , F-'!O$2-[1]!tbl_gk[[#This Row],[SprintSpeed]])/('F+ , F-'!O$2-'F+ , F-'!O$3))</f>
        <v>8.995436568299351E-3</v>
      </c>
      <c r="P1607" s="2" cm="1">
        <f t="array" ref="P1607">[1]!table_weight[Agility]*(('F+ , F-'!P$2-[1]!tbl_gk[[#This Row],[Agility]])/('F+ , F-'!P$2-'F+ , F-'!P$3))</f>
        <v>4.095387423650264E-3</v>
      </c>
      <c r="Q1607" s="2" cm="1">
        <f t="array" ref="Q1607">[1]!table_weight[Reactions]*(('F+ , F-'!Q$2-[1]!tbl_gk[[#This Row],[Reactions]])/('F+ , F-'!Q$2-'F+ , F-'!Q$3))</f>
        <v>1.3922334001949081E-3</v>
      </c>
      <c r="R1607" s="2" cm="1">
        <f t="array" ref="R1607">[1]!table_weight[Balance]*(('F+ , F-'!R$2-[1]!tbl_gk[[#This Row],[Balance]])/('F+ , F-'!R$2-'F+ , F-'!R$3))</f>
        <v>1.7384501716719487E-3</v>
      </c>
      <c r="S1607" s="2" cm="1">
        <f t="array" ref="S1607">[1]!table_weight[ShotPower]*(('F+ , F-'!S$2-[1]!tbl_gk[[#This Row],[ShotPower]])/('F+ , F-'!S$2-'F+ , F-'!S$3))</f>
        <v>6.7523948741159906E-3</v>
      </c>
      <c r="T1607" s="2" cm="1">
        <f t="array" ref="T1607">[1]!table_weight[Jumping]*(('F+ , F-'!T$2-[1]!tbl_gk[[#This Row],[Jumping]])/('F+ , F-'!T$2-'F+ , F-'!T$3))</f>
        <v>2.0609046389982004E-3</v>
      </c>
      <c r="U1607" s="2" cm="1">
        <f t="array" ref="U1607">[1]!table_weight[Stamina]*(('F+ , F-'!U$2-[1]!tbl_gk[[#This Row],[Stamina]])/('F+ , F-'!U$2-'F+ , F-'!U$3))</f>
        <v>1.6315495058735752E-2</v>
      </c>
      <c r="V1607" s="2" cm="1">
        <f t="array" ref="V1607">[1]!table_weight[Strength]*(('F+ , F-'!V$2-[1]!tbl_gk[[#This Row],[Strength]])/('F+ , F-'!V$2-'F+ , F-'!V$3))</f>
        <v>2.4845350370144969E-2</v>
      </c>
      <c r="W1607" s="2" cm="1">
        <f t="array" ref="W1607">[1]!table_weight[LongShots]*(('F+ , F-'!W$2-[1]!tbl_gk[[#This Row],[LongShots]])/('F+ , F-'!W$2-'F+ , F-'!W$3))</f>
        <v>9.6091773208573719E-3</v>
      </c>
      <c r="X1607" s="2" cm="1">
        <f t="array" ref="X1607">[1]!table_weight[Aggression]*(('F+ , F-'!X$2-[1]!tbl_gk[[#This Row],[Aggression]])/('F+ , F-'!X$2-'F+ , F-'!X$3))</f>
        <v>1.5819896562214757E-2</v>
      </c>
      <c r="Y1607" s="2" cm="1">
        <f t="array" ref="Y1607">[1]!table_weight[Interceptions]*(('F+ , F-'!Y$2-[1]!tbl_gk[[#This Row],[Interceptions]])/('F+ , F-'!Y$2-'F+ , F-'!Y$3))</f>
        <v>2.2854259573931314E-2</v>
      </c>
      <c r="Z1607" s="2" cm="1">
        <f t="array" ref="Z1607">[1]!table_weight[Positioning]*(('F+ , F-'!Z$2-[1]!tbl_gk[[#This Row],[Positioning]])/('F+ , F-'!Z$2-'F+ , F-'!Z$3))</f>
        <v>2.3662238447756888E-3</v>
      </c>
      <c r="AA1607" s="2" cm="1">
        <f t="array" ref="AA1607">[1]!table_weight[Vision]*(('F+ , F-'!AA$2-[1]!tbl_gk[[#This Row],[Vision]])/('F+ , F-'!AA$2-'F+ , F-'!AA$3))</f>
        <v>2.6974951830443111E-2</v>
      </c>
      <c r="AB1607" s="2" cm="1">
        <f t="array" ref="AB1607">[1]!table_weight[Penalties]*(('F+ , F-'!AB$2-[1]!tbl_gk[[#This Row],[Penalties]])/('F+ , F-'!AB$2-'F+ , F-'!AB$3))</f>
        <v>2.5054134827036706E-3</v>
      </c>
      <c r="AC1607" s="2" cm="1">
        <f t="array" ref="AC1607">[1]!table_weight[Composure]*(('F+ , F-'!AC$2-[1]!tbl_gk[[#This Row],[Composure]])/('F+ , F-'!AC$2-'F+ , F-'!AC$3))</f>
        <v>2.5619265687797138E-3</v>
      </c>
      <c r="AD1607" s="2" cm="1">
        <f t="array" ref="AD1607">[1]!table_weight[Marking]*(('F+ , F-'!AD$2-[1]!tbl_gk[[#This Row],[Marking]])/('F+ , F-'!AD$2-'F+ , F-'!AD$3))</f>
        <v>3.9437064079595283E-2</v>
      </c>
      <c r="AE1607" s="2" cm="1">
        <f t="array" ref="AE1607">[1]!table_weight[StandingTackle]*(('F+ , F-'!AE$2-[1]!tbl_gk[[#This Row],[StandingTackle]])/('F+ , F-'!AE$2-'F+ , F-'!AE$3))</f>
        <v>2.6900228972187096E-2</v>
      </c>
      <c r="AF1607" s="2" cm="1">
        <f t="array" ref="AF1607">[1]!table_weight[SlidingTackle]*(('F+ , F-'!AF$2-[1]!tbl_gk[[#This Row],[SlidingTackle]])/('F+ , F-'!AF$2-'F+ , F-'!AF$3))</f>
        <v>8.9667429907290316E-3</v>
      </c>
      <c r="AG1607" s="2" cm="1">
        <f t="array" ref="AG1607">[1]!table_weight[GKDiving]*(('F+ , F-'!AG$2-[1]!tbl_gk[[#This Row],[GKDiving]])/('F+ , F-'!AG$2-'F+ , F-'!AG$3))</f>
        <v>4.4411063786634182E-2</v>
      </c>
      <c r="AH1607" s="2" cm="1">
        <f t="array" ref="AH1607">[1]!table_weight[GKHandling]*(('F+ , F-'!AH$2-[1]!tbl_gk[[#This Row],[GKHandling]])/('F+ , F-'!AH$2-'F+ , F-'!AH$3))</f>
        <v>4.9906747265247783E-2</v>
      </c>
      <c r="AI1607" s="2" cm="1">
        <f t="array" ref="AI1607">[1]!table_weight[GKKicking]*(('F+ , F-'!AI$2-[1]!tbl_gk[[#This Row],[GKKicking]])/('F+ , F-'!AI$2-'F+ , F-'!AI$3))</f>
        <v>3.0410708853057477E-2</v>
      </c>
      <c r="AJ1607" s="2" cm="1">
        <f t="array" ref="AJ1607">[1]!table_weight[GKPositioning]*(('F+ , F-'!AJ$2-[1]!tbl_gk[[#This Row],[GKPositioning]])/('F+ , F-'!AJ$2-'F+ , F-'!AJ$3))</f>
        <v>2.0812758886990693E-2</v>
      </c>
      <c r="AK1607" s="2" cm="1">
        <f t="array" ref="AK1607">[1]!table_weight[GKReflexes]*(('F+ , F-'!AK$2-[1]!tbl_gk[[#This Row],[GKReflexes]])/('F+ , F-'!AK$2-'F+ , F-'!AK$3))</f>
        <v>5.4659770814318998E-2</v>
      </c>
    </row>
    <row r="1608" spans="1:37" x14ac:dyDescent="0.55000000000000004">
      <c r="A1608" s="7">
        <f>[1]!tbl_gk[[#This Row],[ID]]</f>
        <v>261234</v>
      </c>
      <c r="B1608" s="1" cm="1">
        <f t="array" ref="B1608">[1]!table_weight[ValueEUR]*(('F+ , F-'!B$2-[1]!tbl_gk[[#This Row],[ValueEUR]])/('F+ , F-'!B$2-'F+ , F-'!B$3))</f>
        <v>1.4383776567512181E-4</v>
      </c>
      <c r="C1608" s="1" cm="1">
        <f t="array" ref="C1608">[1]!table_weight[WageEUR]*(('F+ , F-'!C$2-[1]!tbl_gk[[#This Row],[WageEUR]])/('F+ , F-'!C$2-'F+ , F-'!C$3))</f>
        <v>0</v>
      </c>
      <c r="D1608" s="1" cm="1">
        <f t="array" ref="D1608">[1]!table_weight[Crossing]*(('F+ , F-'!D$2-[1]!tbl_gk[[#This Row],[Crossing]])/('F+ , F-'!D$2-'F+ , F-'!D$3))</f>
        <v>3.4746129089074922E-2</v>
      </c>
      <c r="E1608" s="1" cm="1">
        <f t="array" ref="E1608">[1]!table_weight[Finishing]*(('F+ , F-'!E$2-[1]!tbl_gk[[#This Row],[Finishing]])/('F+ , F-'!E$2-'F+ , F-'!E$3))</f>
        <v>1.9965013690294877E-2</v>
      </c>
      <c r="F1608" s="1" cm="1">
        <f t="array" ref="F1608">[1]!table_weight[HeadingAccuracy]*(('F+ , F-'!F$2-[1]!tbl_gk[[#This Row],[HeadingAccuracy]])/('F+ , F-'!F$2-'F+ , F-'!F$3))</f>
        <v>1.1691929585950599E-2</v>
      </c>
      <c r="G1608" s="1" cm="1">
        <f t="array" ref="G1608">[1]!table_weight[ShortPassing]*(('F+ , F-'!G$2-[1]!tbl_gk[[#This Row],[ShortPassing]])/('F+ , F-'!G$2-'F+ , F-'!G$3))</f>
        <v>5.3440942305594832E-2</v>
      </c>
      <c r="H1608" s="1" cm="1">
        <f t="array" ref="H1608">[1]!table_weight[Volleys]*(('F+ , F-'!H$2-[1]!tbl_gk[[#This Row],[Volleys]])/('F+ , F-'!H$2-'F+ , F-'!H$3))</f>
        <v>2.1990449861774069E-3</v>
      </c>
      <c r="I1608" s="1" cm="1">
        <f t="array" ref="I1608">[1]!table_weight[Dribbling]*(('F+ , F-'!I$2-[1]!tbl_gk[[#This Row],[Dribbling]])/('F+ , F-'!I$2-'F+ , F-'!I$3))</f>
        <v>2.2491199096005835E-2</v>
      </c>
      <c r="J1608" s="1" cm="1">
        <f t="array" ref="J1608">[1]!table_weight[Curve]*(('F+ , F-'!J$2-[1]!tbl_gk[[#This Row],[Curve]])/('F+ , F-'!J$2-'F+ , F-'!J$3))</f>
        <v>9.295879390190295E-3</v>
      </c>
      <c r="K1608" s="1" cm="1">
        <f t="array" ref="K1608">[1]!table_weight[FKAccuracy]*(('F+ , F-'!K$2-[1]!tbl_gk[[#This Row],[FKAccuracy]])/('F+ , F-'!K$2-'F+ , F-'!K$3))</f>
        <v>9.7353209613629272E-3</v>
      </c>
      <c r="L1608" s="1" cm="1">
        <f t="array" ref="L1608">[1]!table_weight[LongPassing]*(('F+ , F-'!L$2-[1]!tbl_gk[[#This Row],[LongPassing]])/('F+ , F-'!L$2-'F+ , F-'!L$3))</f>
        <v>2.8695477304017315E-2</v>
      </c>
      <c r="M1608" s="1" cm="1">
        <f t="array" ref="M1608">[1]!table_weight[BallControl]*(('F+ , F-'!M$2-[1]!tbl_gk[[#This Row],[BallControl]])/('F+ , F-'!M$2-'F+ , F-'!M$3))</f>
        <v>1.2169151201703639E-2</v>
      </c>
      <c r="N1608" s="1" cm="1">
        <f t="array" ref="N1608">[1]!table_weight[Acceleration]*(('F+ , F-'!N$2-[1]!tbl_gk[[#This Row],[Acceleration]])/('F+ , F-'!N$2-'F+ , F-'!N$3))</f>
        <v>9.0194885377333049E-3</v>
      </c>
      <c r="O1608" s="1" cm="1">
        <f t="array" ref="O1608">[1]!table_weight[SprintSpeed]*(('F+ , F-'!O$2-[1]!tbl_gk[[#This Row],[SprintSpeed]])/('F+ , F-'!O$2-'F+ , F-'!O$3))</f>
        <v>1.2649832674170962E-2</v>
      </c>
      <c r="P1608" s="1" cm="1">
        <f t="array" ref="P1608">[1]!table_weight[Agility]*(('F+ , F-'!P$2-[1]!tbl_gk[[#This Row],[Agility]])/('F+ , F-'!P$2-'F+ , F-'!P$3))</f>
        <v>3.6273431466616623E-3</v>
      </c>
      <c r="Q1608" s="1" cm="1">
        <f t="array" ref="Q1608">[1]!table_weight[Reactions]*(('F+ , F-'!Q$2-[1]!tbl_gk[[#This Row],[Reactions]])/('F+ , F-'!Q$2-'F+ , F-'!Q$3))</f>
        <v>1.4953618002093458E-3</v>
      </c>
      <c r="R1608" s="1" cm="1">
        <f t="array" ref="R1608">[1]!table_weight[Balance]*(('F+ , F-'!R$2-[1]!tbl_gk[[#This Row],[Balance]])/('F+ , F-'!R$2-'F+ , F-'!R$3))</f>
        <v>1.6763626655408076E-3</v>
      </c>
      <c r="S1608" s="1" cm="1">
        <f t="array" ref="S1608">[1]!table_weight[ShotPower]*(('F+ , F-'!S$2-[1]!tbl_gk[[#This Row],[ShotPower]])/('F+ , F-'!S$2-'F+ , F-'!S$3))</f>
        <v>6.7523948741159906E-3</v>
      </c>
      <c r="T1608" s="1" cm="1">
        <f t="array" ref="T1608">[1]!table_weight[Jumping]*(('F+ , F-'!T$2-[1]!tbl_gk[[#This Row],[Jumping]])/('F+ , F-'!T$2-'F+ , F-'!T$3))</f>
        <v>2.4902597721228252E-3</v>
      </c>
      <c r="U1608" s="1" cm="1">
        <f t="array" ref="U1608">[1]!table_weight[Stamina]*(('F+ , F-'!U$2-[1]!tbl_gk[[#This Row],[Stamina]])/('F+ , F-'!U$2-'F+ , F-'!U$3))</f>
        <v>2.0609046389982E-2</v>
      </c>
      <c r="V1608" s="1" cm="1">
        <f t="array" ref="V1608">[1]!table_weight[Strength]*(('F+ , F-'!V$2-[1]!tbl_gk[[#This Row],[Strength]])/('F+ , F-'!V$2-'F+ , F-'!V$3))</f>
        <v>3.4606023729844775E-2</v>
      </c>
      <c r="W1608" s="1" cm="1">
        <f t="array" ref="W1608">[1]!table_weight[LongShots]*(('F+ , F-'!W$2-[1]!tbl_gk[[#This Row],[LongShots]])/('F+ , F-'!W$2-'F+ , F-'!W$3))</f>
        <v>1.0128592311173986E-2</v>
      </c>
      <c r="X1608" s="1" cm="1">
        <f t="array" ref="X1608">[1]!table_weight[Aggression]*(('F+ , F-'!X$2-[1]!tbl_gk[[#This Row],[Aggression]])/('F+ , F-'!X$2-'F+ , F-'!X$3))</f>
        <v>1.3994523881959207E-2</v>
      </c>
      <c r="Y1608" s="1" cm="1">
        <f t="array" ref="Y1608">[1]!table_weight[Interceptions]*(('F+ , F-'!Y$2-[1]!tbl_gk[[#This Row],[Interceptions]])/('F+ , F-'!Y$2-'F+ , F-'!Y$3))</f>
        <v>2.2161706253509151E-2</v>
      </c>
      <c r="Z1608" s="1" cm="1">
        <f t="array" ref="Z1608">[1]!table_weight[Positioning]*(('F+ , F-'!Z$2-[1]!tbl_gk[[#This Row],[Positioning]])/('F+ , F-'!Z$2-'F+ , F-'!Z$3))</f>
        <v>2.0704458641787279E-3</v>
      </c>
      <c r="AA1608" s="1" cm="1">
        <f t="array" ref="AA1608">[1]!table_weight[Vision]*(('F+ , F-'!AA$2-[1]!tbl_gk[[#This Row],[Vision]])/('F+ , F-'!AA$2-'F+ , F-'!AA$3))</f>
        <v>2.9814420444173963E-2</v>
      </c>
      <c r="AB1608" s="1" cm="1">
        <f t="array" ref="AB1608">[1]!table_weight[Penalties]*(('F+ , F-'!AB$2-[1]!tbl_gk[[#This Row],[Penalties]])/('F+ , F-'!AB$2-'F+ , F-'!AB$3))</f>
        <v>2.1922367973657118E-3</v>
      </c>
      <c r="AC1608" s="1" cm="1">
        <f t="array" ref="AC1608">[1]!table_weight[Composure]*(('F+ , F-'!AC$2-[1]!tbl_gk[[#This Row],[Composure]])/('F+ , F-'!AC$2-'F+ , F-'!AC$3))</f>
        <v>2.4551796284138926E-3</v>
      </c>
      <c r="AD1608" s="1" cm="1">
        <f t="array" ref="AD1608">[1]!table_weight[Marking]*(('F+ , F-'!AD$2-[1]!tbl_gk[[#This Row],[Marking]])/('F+ , F-'!AD$2-'F+ , F-'!AD$3))</f>
        <v>3.3127133826860035E-2</v>
      </c>
      <c r="AE1608" s="1" cm="1">
        <f t="array" ref="AE1608">[1]!table_weight[StandingTackle]*(('F+ , F-'!AE$2-[1]!tbl_gk[[#This Row],[StandingTackle]])/('F+ , F-'!AE$2-'F+ , F-'!AE$3))</f>
        <v>2.465854322450484E-2</v>
      </c>
      <c r="AF1608" s="1" cm="1">
        <f t="array" ref="AF1608">[1]!table_weight[SlidingTackle]*(('F+ , F-'!AF$2-[1]!tbl_gk[[#This Row],[SlidingTackle]])/('F+ , F-'!AF$2-'F+ , F-'!AF$3))</f>
        <v>1.0461200155850536E-2</v>
      </c>
      <c r="AG1608" s="1" cm="1">
        <f t="array" ref="AG1608">[1]!table_weight[GKDiving]*(('F+ , F-'!AG$2-[1]!tbl_gk[[#This Row],[GKDiving]])/('F+ , F-'!AG$2-'F+ , F-'!AG$3))</f>
        <v>4.7827299462529123E-2</v>
      </c>
      <c r="AH1608" s="1" cm="1">
        <f t="array" ref="AH1608">[1]!table_weight[GKHandling]*(('F+ , F-'!AH$2-[1]!tbl_gk[[#This Row],[GKHandling]])/('F+ , F-'!AH$2-'F+ , F-'!AH$3))</f>
        <v>5.8818666419756312E-2</v>
      </c>
      <c r="AI1608" s="1" cm="1">
        <f t="array" ref="AI1608">[1]!table_weight[GKKicking]*(('F+ , F-'!AI$2-[1]!tbl_gk[[#This Row],[GKKicking]])/('F+ , F-'!AI$2-'F+ , F-'!AI$3))</f>
        <v>3.0410708853057477E-2</v>
      </c>
      <c r="AJ1608" s="1" cm="1">
        <f t="array" ref="AJ1608">[1]!table_weight[GKPositioning]*(('F+ , F-'!AJ$2-[1]!tbl_gk[[#This Row],[GKPositioning]])/('F+ , F-'!AJ$2-'F+ , F-'!AJ$3))</f>
        <v>2.2074138213474981E-2</v>
      </c>
      <c r="AK1608" s="1" cm="1">
        <f t="array" ref="AK1608">[1]!table_weight[GKReflexes]*(('F+ , F-'!AK$2-[1]!tbl_gk[[#This Row],[GKReflexes]])/('F+ , F-'!AK$2-'F+ , F-'!AK$3))</f>
        <v>5.10157860933644E-2</v>
      </c>
    </row>
    <row r="1609" spans="1:37" x14ac:dyDescent="0.55000000000000004">
      <c r="A1609" s="8">
        <f>[1]!tbl_gk[[#This Row],[ID]]</f>
        <v>261260</v>
      </c>
      <c r="B1609" s="2" cm="1">
        <f t="array" ref="B1609">[1]!table_weight[ValueEUR]*(('F+ , F-'!B$2-[1]!tbl_gk[[#This Row],[ValueEUR]])/('F+ , F-'!B$2-'F+ , F-'!B$3))</f>
        <v>3.7348432718218329E-5</v>
      </c>
      <c r="C1609" s="2" cm="1">
        <f t="array" ref="C1609">[1]!table_weight[WageEUR]*(('F+ , F-'!C$2-[1]!tbl_gk[[#This Row],[WageEUR]])/('F+ , F-'!C$2-'F+ , F-'!C$3))</f>
        <v>0</v>
      </c>
      <c r="D1609" s="2" cm="1">
        <f t="array" ref="D1609">[1]!table_weight[Crossing]*(('F+ , F-'!D$2-[1]!tbl_gk[[#This Row],[Crossing]])/('F+ , F-'!D$2-'F+ , F-'!D$3))</f>
        <v>2.4658543224504784E-2</v>
      </c>
      <c r="E1609" s="2" cm="1">
        <f t="array" ref="E1609">[1]!table_weight[Finishing]*(('F+ , F-'!E$2-[1]!tbl_gk[[#This Row],[Finishing]])/('F+ , F-'!E$2-'F+ , F-'!E$3))</f>
        <v>1.59720109522359E-2</v>
      </c>
      <c r="F1609" s="2" cm="1">
        <f t="array" ref="F1609">[1]!table_weight[HeadingAccuracy]*(('F+ , F-'!F$2-[1]!tbl_gk[[#This Row],[HeadingAccuracy]])/('F+ , F-'!F$2-'F+ , F-'!F$3))</f>
        <v>1.0439222844598752E-2</v>
      </c>
      <c r="G1609" s="2" cm="1">
        <f t="array" ref="G1609">[1]!table_weight[ShortPassing]*(('F+ , F-'!G$2-[1]!tbl_gk[[#This Row],[ShortPassing]])/('F+ , F-'!G$2-'F+ , F-'!G$3))</f>
        <v>4.5002898783658811E-2</v>
      </c>
      <c r="H1609" s="2" cm="1">
        <f t="array" ref="H1609">[1]!table_weight[Volleys]*(('F+ , F-'!H$2-[1]!tbl_gk[[#This Row],[Volleys]])/('F+ , F-'!H$2-'F+ , F-'!H$3))</f>
        <v>1.7360881469821632E-3</v>
      </c>
      <c r="I1609" s="2" cm="1">
        <f t="array" ref="I1609">[1]!table_weight[Dribbling]*(('F+ , F-'!I$2-[1]!tbl_gk[[#This Row],[Dribbling]])/('F+ , F-'!I$2-'F+ , F-'!I$3))</f>
        <v>1.3690295101916595E-2</v>
      </c>
      <c r="J1609" s="2" cm="1">
        <f t="array" ref="J1609">[1]!table_weight[Curve]*(('F+ , F-'!J$2-[1]!tbl_gk[[#This Row],[Curve]])/('F+ , F-'!J$2-'F+ , F-'!J$3))</f>
        <v>8.112767467802439E-3</v>
      </c>
      <c r="K1609" s="2" cm="1">
        <f t="array" ref="K1609">[1]!table_weight[FKAccuracy]*(('F+ , F-'!K$2-[1]!tbl_gk[[#This Row],[FKAccuracy]])/('F+ , F-'!K$2-'F+ , F-'!K$3))</f>
        <v>8.2141770611499701E-3</v>
      </c>
      <c r="L1609" s="2" cm="1">
        <f t="array" ref="L1609">[1]!table_weight[LongPassing]*(('F+ , F-'!L$2-[1]!tbl_gk[[#This Row],[LongPassing]])/('F+ , F-'!L$2-'F+ , F-'!L$3))</f>
        <v>2.5446932703562523E-2</v>
      </c>
      <c r="M1609" s="2" cm="1">
        <f t="array" ref="M1609">[1]!table_weight[BallControl]*(('F+ , F-'!M$2-[1]!tbl_gk[[#This Row],[BallControl]])/('F+ , F-'!M$2-'F+ , F-'!M$3))</f>
        <v>1.2169151201703639E-2</v>
      </c>
      <c r="N1609" s="2" cm="1">
        <f t="array" ref="N1609">[1]!table_weight[Acceleration]*(('F+ , F-'!N$2-[1]!tbl_gk[[#This Row],[Acceleration]])/('F+ , F-'!N$2-'F+ , F-'!N$3))</f>
        <v>8.3430268974033078E-3</v>
      </c>
      <c r="O1609" s="2" cm="1">
        <f t="array" ref="O1609">[1]!table_weight[SprintSpeed]*(('F+ , F-'!O$2-[1]!tbl_gk[[#This Row],[SprintSpeed]])/('F+ , F-'!O$2-'F+ , F-'!O$3))</f>
        <v>1.0963188317614834E-2</v>
      </c>
      <c r="P1609" s="2" cm="1">
        <f t="array" ref="P1609">[1]!table_weight[Agility]*(('F+ , F-'!P$2-[1]!tbl_gk[[#This Row],[Agility]])/('F+ , F-'!P$2-'F+ , F-'!P$3))</f>
        <v>4.5634317006388652E-3</v>
      </c>
      <c r="Q1609" s="2" cm="1">
        <f t="array" ref="Q1609">[1]!table_weight[Reactions]*(('F+ , F-'!Q$2-[1]!tbl_gk[[#This Row],[Reactions]])/('F+ , F-'!Q$2-'F+ , F-'!Q$3))</f>
        <v>2.0110038002815341E-3</v>
      </c>
      <c r="R1609" s="2" cm="1">
        <f t="array" ref="R1609">[1]!table_weight[Balance]*(('F+ , F-'!R$2-[1]!tbl_gk[[#This Row],[Balance]])/('F+ , F-'!R$2-'F+ , F-'!R$3))</f>
        <v>2.6697627636390639E-3</v>
      </c>
      <c r="S1609" s="2" cm="1">
        <f t="array" ref="S1609">[1]!table_weight[ShotPower]*(('F+ , F-'!S$2-[1]!tbl_gk[[#This Row],[ShotPower]])/('F+ , F-'!S$2-'F+ , F-'!S$3))</f>
        <v>6.2329798837993753E-3</v>
      </c>
      <c r="T1609" s="2" cm="1">
        <f t="array" ref="T1609">[1]!table_weight[Jumping]*(('F+ , F-'!T$2-[1]!tbl_gk[[#This Row],[Jumping]])/('F+ , F-'!T$2-'F+ , F-'!T$3))</f>
        <v>3.6065831182468503E-3</v>
      </c>
      <c r="U1609" s="2" cm="1">
        <f t="array" ref="U1609">[1]!table_weight[Stamina]*(('F+ , F-'!U$2-[1]!tbl_gk[[#This Row],[Stamina]])/('F+ , F-'!U$2-'F+ , F-'!U$3))</f>
        <v>2.4043887454978999E-2</v>
      </c>
      <c r="V1609" s="2" cm="1">
        <f t="array" ref="V1609">[1]!table_weight[Strength]*(('F+ , F-'!V$2-[1]!tbl_gk[[#This Row],[Strength]])/('F+ , F-'!V$2-'F+ , F-'!V$3))</f>
        <v>2.662001825372675E-2</v>
      </c>
      <c r="W1609" s="2" cm="1">
        <f t="array" ref="W1609">[1]!table_weight[LongShots]*(('F+ , F-'!W$2-[1]!tbl_gk[[#This Row],[LongShots]])/('F+ , F-'!W$2-'F+ , F-'!W$3))</f>
        <v>8.570347340224143E-3</v>
      </c>
      <c r="X1609" s="2" cm="1">
        <f t="array" ref="X1609">[1]!table_weight[Aggression]*(('F+ , F-'!X$2-[1]!tbl_gk[[#This Row],[Aggression]])/('F+ , F-'!X$2-'F+ , F-'!X$3))</f>
        <v>9.7353209613629272E-3</v>
      </c>
      <c r="Y1609" s="2" cm="1">
        <f t="array" ref="Y1609">[1]!table_weight[Interceptions]*(('F+ , F-'!Y$2-[1]!tbl_gk[[#This Row],[Interceptions]])/('F+ , F-'!Y$2-'F+ , F-'!Y$3))</f>
        <v>1.4543619728865382E-2</v>
      </c>
      <c r="Z1609" s="2" cm="1">
        <f t="array" ref="Z1609">[1]!table_weight[Positioning]*(('F+ , F-'!Z$2-[1]!tbl_gk[[#This Row],[Positioning]])/('F+ , F-'!Z$2-'F+ , F-'!Z$3))</f>
        <v>7.394449514924029E-4</v>
      </c>
      <c r="AA1609" s="2" cm="1">
        <f t="array" ref="AA1609">[1]!table_weight[Vision]*(('F+ , F-'!AA$2-[1]!tbl_gk[[#This Row],[Vision]])/('F+ , F-'!AA$2-'F+ , F-'!AA$3))</f>
        <v>8.5184058411925615E-3</v>
      </c>
      <c r="AB1609" s="2" cm="1">
        <f t="array" ref="AB1609">[1]!table_weight[Penalties]*(('F+ , F-'!AB$2-[1]!tbl_gk[[#This Row],[Penalties]])/('F+ , F-'!AB$2-'F+ , F-'!AB$3))</f>
        <v>2.2313838830329571E-3</v>
      </c>
      <c r="AC1609" s="2" cm="1">
        <f t="array" ref="AC1609">[1]!table_weight[Composure]*(('F+ , F-'!AC$2-[1]!tbl_gk[[#This Row],[Composure]])/('F+ , F-'!AC$2-'F+ , F-'!AC$3))</f>
        <v>2.4551796284138926E-3</v>
      </c>
      <c r="AD1609" s="2" cm="1">
        <f t="array" ref="AD1609">[1]!table_weight[Marking]*(('F+ , F-'!AD$2-[1]!tbl_gk[[#This Row],[Marking]])/('F+ , F-'!AD$2-'F+ , F-'!AD$3))</f>
        <v>6.3099302527352442E-3</v>
      </c>
      <c r="AE1609" s="2" cm="1">
        <f t="array" ref="AE1609">[1]!table_weight[StandingTackle]*(('F+ , F-'!AE$2-[1]!tbl_gk[[#This Row],[StandingTackle]])/('F+ , F-'!AE$2-'F+ , F-'!AE$3))</f>
        <v>1.7933485981458063E-2</v>
      </c>
      <c r="AF1609" s="2" cm="1">
        <f t="array" ref="AF1609">[1]!table_weight[SlidingTackle]*(('F+ , F-'!AF$2-[1]!tbl_gk[[#This Row],[SlidingTackle]])/('F+ , F-'!AF$2-'F+ , F-'!AF$3))</f>
        <v>8.9667429907290316E-3</v>
      </c>
      <c r="AG1609" s="2" cm="1">
        <f t="array" ref="AG1609">[1]!table_weight[GKDiving]*(('F+ , F-'!AG$2-[1]!tbl_gk[[#This Row],[GKDiving]])/('F+ , F-'!AG$2-'F+ , F-'!AG$3))</f>
        <v>4.6119181624581652E-2</v>
      </c>
      <c r="AH1609" s="2" cm="1">
        <f t="array" ref="AH1609">[1]!table_weight[GKHandling]*(('F+ , F-'!AH$2-[1]!tbl_gk[[#This Row],[GKHandling]])/('F+ , F-'!AH$2-'F+ , F-'!AH$3))</f>
        <v>5.3471514927051197E-2</v>
      </c>
      <c r="AI1609" s="2" cm="1">
        <f t="array" ref="AI1609">[1]!table_weight[GKKicking]*(('F+ , F-'!AI$2-[1]!tbl_gk[[#This Row],[GKKicking]])/('F+ , F-'!AI$2-'F+ , F-'!AI$3))</f>
        <v>2.8621843626407038E-2</v>
      </c>
      <c r="AJ1609" s="2" cm="1">
        <f t="array" ref="AJ1609">[1]!table_weight[GKPositioning]*(('F+ , F-'!AJ$2-[1]!tbl_gk[[#This Row],[GKPositioning]])/('F+ , F-'!AJ$2-'F+ , F-'!AJ$3))</f>
        <v>1.9551379560506409E-2</v>
      </c>
      <c r="AK1609" s="2" cm="1">
        <f t="array" ref="AK1609">[1]!table_weight[GKReflexes]*(('F+ , F-'!AK$2-[1]!tbl_gk[[#This Row],[GKReflexes]])/('F+ , F-'!AK$2-'F+ , F-'!AK$3))</f>
        <v>4.3727816651455198E-2</v>
      </c>
    </row>
    <row r="1610" spans="1:37" x14ac:dyDescent="0.55000000000000004">
      <c r="A1610" s="7">
        <f>[1]!tbl_gk[[#This Row],[ID]]</f>
        <v>261375</v>
      </c>
      <c r="B1610" s="1" cm="1">
        <f t="array" ref="B1610">[1]!table_weight[ValueEUR]*(('F+ , F-'!B$2-[1]!tbl_gk[[#This Row],[ValueEUR]])/('F+ , F-'!B$2-'F+ , F-'!B$3))</f>
        <v>9.7538055693859437E-5</v>
      </c>
      <c r="C1610" s="1" cm="1">
        <f t="array" ref="C1610">[1]!table_weight[WageEUR]*(('F+ , F-'!C$2-[1]!tbl_gk[[#This Row],[WageEUR]])/('F+ , F-'!C$2-'F+ , F-'!C$3))</f>
        <v>3.1296748247534529E-5</v>
      </c>
      <c r="D1610" s="1" cm="1">
        <f t="array" ref="D1610">[1]!table_weight[Crossing]*(('F+ , F-'!D$2-[1]!tbl_gk[[#This Row],[Crossing]])/('F+ , F-'!D$2-'F+ , F-'!D$3))</f>
        <v>3.6987814836757178E-2</v>
      </c>
      <c r="E1610" s="1" cm="1">
        <f t="array" ref="E1610">[1]!table_weight[Finishing]*(('F+ , F-'!E$2-[1]!tbl_gk[[#This Row],[Finishing]])/('F+ , F-'!E$2-'F+ , F-'!E$3))</f>
        <v>1.7968512321265388E-2</v>
      </c>
      <c r="F1610" s="1" cm="1">
        <f t="array" ref="F1610">[1]!table_weight[HeadingAccuracy]*(('F+ , F-'!F$2-[1]!tbl_gk[[#This Row],[HeadingAccuracy]])/('F+ , F-'!F$2-'F+ , F-'!F$3))</f>
        <v>1.0439222844598752E-2</v>
      </c>
      <c r="G1610" s="1" cm="1">
        <f t="array" ref="G1610">[1]!table_weight[ShortPassing]*(('F+ , F-'!G$2-[1]!tbl_gk[[#This Row],[ShortPassing]])/('F+ , F-'!G$2-'F+ , F-'!G$3))</f>
        <v>5.0628261131616156E-2</v>
      </c>
      <c r="H1610" s="1" cm="1">
        <f t="array" ref="H1610">[1]!table_weight[Volleys]*(('F+ , F-'!H$2-[1]!tbl_gk[[#This Row],[Volleys]])/('F+ , F-'!H$2-'F+ , F-'!H$3))</f>
        <v>2.1990449861774069E-3</v>
      </c>
      <c r="I1610" s="1" cm="1">
        <f t="array" ref="I1610">[1]!table_weight[Dribbling]*(('F+ , F-'!I$2-[1]!tbl_gk[[#This Row],[Dribbling]])/('F+ , F-'!I$2-'F+ , F-'!I$3))</f>
        <v>2.2491199096005835E-2</v>
      </c>
      <c r="J1610" s="1" cm="1">
        <f t="array" ref="J1610">[1]!table_weight[Curve]*(('F+ , F-'!J$2-[1]!tbl_gk[[#This Row],[Curve]])/('F+ , F-'!J$2-'F+ , F-'!J$3))</f>
        <v>9.6339113680153961E-3</v>
      </c>
      <c r="K1610" s="1" cm="1">
        <f t="array" ref="K1610">[1]!table_weight[FKAccuracy]*(('F+ , F-'!K$2-[1]!tbl_gk[[#This Row],[FKAccuracy]])/('F+ , F-'!K$2-'F+ , F-'!K$3))</f>
        <v>9.5832065713416324E-3</v>
      </c>
      <c r="L1610" s="1" cm="1">
        <f t="array" ref="L1610">[1]!table_weight[LongPassing]*(('F+ , F-'!L$2-[1]!tbl_gk[[#This Row],[LongPassing]])/('F+ , F-'!L$2-'F+ , F-'!L$3))</f>
        <v>2.1656964003031933E-2</v>
      </c>
      <c r="M1610" s="1" cm="1">
        <f t="array" ref="M1610">[1]!table_weight[BallControl]*(('F+ , F-'!M$2-[1]!tbl_gk[[#This Row],[BallControl]])/('F+ , F-'!M$2-'F+ , F-'!M$3))</f>
        <v>1.4342213916293577E-2</v>
      </c>
      <c r="N1610" s="1" cm="1">
        <f t="array" ref="N1610">[1]!table_weight[Acceleration]*(('F+ , F-'!N$2-[1]!tbl_gk[[#This Row],[Acceleration]])/('F+ , F-'!N$2-'F+ , F-'!N$3))</f>
        <v>1.0823386245279966E-2</v>
      </c>
      <c r="O1610" s="1" cm="1">
        <f t="array" ref="O1610">[1]!table_weight[SprintSpeed]*(('F+ , F-'!O$2-[1]!tbl_gk[[#This Row],[SprintSpeed]])/('F+ , F-'!O$2-'F+ , F-'!O$3))</f>
        <v>8.995436568299351E-3</v>
      </c>
      <c r="P1610" s="1" cm="1">
        <f t="array" ref="P1610">[1]!table_weight[Agility]*(('F+ , F-'!P$2-[1]!tbl_gk[[#This Row],[Agility]])/('F+ , F-'!P$2-'F+ , F-'!P$3))</f>
        <v>4.095387423650264E-3</v>
      </c>
      <c r="Q1610" s="1" cm="1">
        <f t="array" ref="Q1610">[1]!table_weight[Reactions]*(('F+ , F-'!Q$2-[1]!tbl_gk[[#This Row],[Reactions]])/('F+ , F-'!Q$2-'F+ , F-'!Q$3))</f>
        <v>2.3203890003248469E-3</v>
      </c>
      <c r="R1610" s="1" cm="1">
        <f t="array" ref="R1610">[1]!table_weight[Balance]*(('F+ , F-'!R$2-[1]!tbl_gk[[#This Row],[Balance]])/('F+ , F-'!R$2-'F+ , F-'!R$3))</f>
        <v>2.4835002452456411E-3</v>
      </c>
      <c r="S1610" s="1" cm="1">
        <f t="array" ref="S1610">[1]!table_weight[ShotPower]*(('F+ , F-'!S$2-[1]!tbl_gk[[#This Row],[ShotPower]])/('F+ , F-'!S$2-'F+ , F-'!S$3))</f>
        <v>6.7523948741159906E-3</v>
      </c>
      <c r="T1610" s="1" cm="1">
        <f t="array" ref="T1610">[1]!table_weight[Jumping]*(('F+ , F-'!T$2-[1]!tbl_gk[[#This Row],[Jumping]])/('F+ , F-'!T$2-'F+ , F-'!T$3))</f>
        <v>3.8641961981216257E-3</v>
      </c>
      <c r="U1610" s="1" cm="1">
        <f t="array" ref="U1610">[1]!table_weight[Stamina]*(('F+ , F-'!U$2-[1]!tbl_gk[[#This Row],[Stamina]])/('F+ , F-'!U$2-'F+ , F-'!U$3))</f>
        <v>1.8032915591234249E-2</v>
      </c>
      <c r="V1610" s="1" cm="1">
        <f t="array" ref="V1610">[1]!table_weight[Strength]*(('F+ , F-'!V$2-[1]!tbl_gk[[#This Row],[Strength]])/('F+ , F-'!V$2-'F+ , F-'!V$3))</f>
        <v>1.7746678835817833E-2</v>
      </c>
      <c r="W1610" s="1" cm="1">
        <f t="array" ref="W1610">[1]!table_weight[LongShots]*(('F+ , F-'!W$2-[1]!tbl_gk[[#This Row],[LongShots]])/('F+ , F-'!W$2-'F+ , F-'!W$3))</f>
        <v>1.0128592311173986E-2</v>
      </c>
      <c r="X1610" s="1" cm="1">
        <f t="array" ref="X1610">[1]!table_weight[Aggression]*(('F+ , F-'!X$2-[1]!tbl_gk[[#This Row],[Aggression]])/('F+ , F-'!X$2-'F+ , F-'!X$3))</f>
        <v>1.2777608761788841E-2</v>
      </c>
      <c r="Y1610" s="1" cm="1">
        <f t="array" ref="Y1610">[1]!table_weight[Interceptions]*(('F+ , F-'!Y$2-[1]!tbl_gk[[#This Row],[Interceptions]])/('F+ , F-'!Y$2-'F+ , F-'!Y$3))</f>
        <v>2.4239366214775633E-2</v>
      </c>
      <c r="Z1610" s="1" cm="1">
        <f t="array" ref="Z1610">[1]!table_weight[Positioning]*(('F+ , F-'!Z$2-[1]!tbl_gk[[#This Row],[Positioning]])/('F+ , F-'!Z$2-'F+ , F-'!Z$3))</f>
        <v>1.9225568738802474E-3</v>
      </c>
      <c r="AA1610" s="1" cm="1">
        <f t="array" ref="AA1610">[1]!table_weight[Vision]*(('F+ , F-'!AA$2-[1]!tbl_gk[[#This Row],[Vision]])/('F+ , F-'!AA$2-'F+ , F-'!AA$3))</f>
        <v>2.9104553290741252E-2</v>
      </c>
      <c r="AB1610" s="1" cm="1">
        <f t="array" ref="AB1610">[1]!table_weight[Penalties]*(('F+ , F-'!AB$2-[1]!tbl_gk[[#This Row],[Penalties]])/('F+ , F-'!AB$2-'F+ , F-'!AB$3))</f>
        <v>2.2313838830329571E-3</v>
      </c>
      <c r="AC1610" s="1" cm="1">
        <f t="array" ref="AC1610">[1]!table_weight[Composure]*(('F+ , F-'!AC$2-[1]!tbl_gk[[#This Row],[Composure]])/('F+ , F-'!AC$2-'F+ , F-'!AC$3))</f>
        <v>2.0815653371335178E-3</v>
      </c>
      <c r="AD1610" s="1" cm="1">
        <f t="array" ref="AD1610">[1]!table_weight[Marking]*(('F+ , F-'!AD$2-[1]!tbl_gk[[#This Row],[Marking]])/('F+ , F-'!AD$2-'F+ , F-'!AD$3))</f>
        <v>3.7859581516411465E-2</v>
      </c>
      <c r="AE1610" s="1" cm="1">
        <f t="array" ref="AE1610">[1]!table_weight[StandingTackle]*(('F+ , F-'!AE$2-[1]!tbl_gk[[#This Row],[StandingTackle]])/('F+ , F-'!AE$2-'F+ , F-'!AE$3))</f>
        <v>2.9141914719869356E-2</v>
      </c>
      <c r="AF1610" s="1" cm="1">
        <f t="array" ref="AF1610">[1]!table_weight[SlidingTackle]*(('F+ , F-'!AF$2-[1]!tbl_gk[[#This Row],[SlidingTackle]])/('F+ , F-'!AF$2-'F+ , F-'!AF$3))</f>
        <v>1.0461200155850536E-2</v>
      </c>
      <c r="AG1610" s="1" cm="1">
        <f t="array" ref="AG1610">[1]!table_weight[GKDiving]*(('F+ , F-'!AG$2-[1]!tbl_gk[[#This Row],[GKDiving]])/('F+ , F-'!AG$2-'F+ , F-'!AG$3))</f>
        <v>5.6367888652266468E-2</v>
      </c>
      <c r="AH1610" s="1" cm="1">
        <f t="array" ref="AH1610">[1]!table_weight[GKHandling]*(('F+ , F-'!AH$2-[1]!tbl_gk[[#This Row],[GKHandling]])/('F+ , F-'!AH$2-'F+ , F-'!AH$3))</f>
        <v>6.0601050250658012E-2</v>
      </c>
      <c r="AI1610" s="1" cm="1">
        <f t="array" ref="AI1610">[1]!table_weight[GKKicking]*(('F+ , F-'!AI$2-[1]!tbl_gk[[#This Row],[GKKicking]])/('F+ , F-'!AI$2-'F+ , F-'!AI$3))</f>
        <v>3.1305141466382698E-2</v>
      </c>
      <c r="AJ1610" s="1" cm="1">
        <f t="array" ref="AJ1610">[1]!table_weight[GKPositioning]*(('F+ , F-'!AJ$2-[1]!tbl_gk[[#This Row],[GKPositioning]])/('F+ , F-'!AJ$2-'F+ , F-'!AJ$3))</f>
        <v>2.3335517539959265E-2</v>
      </c>
      <c r="AK1610" s="1" cm="1">
        <f t="array" ref="AK1610">[1]!table_weight[GKReflexes]*(('F+ , F-'!AK$2-[1]!tbl_gk[[#This Row],[GKReflexes]])/('F+ , F-'!AK$2-'F+ , F-'!AK$3))</f>
        <v>6.012574789575089E-2</v>
      </c>
    </row>
    <row r="1611" spans="1:37" x14ac:dyDescent="0.55000000000000004">
      <c r="A1611" s="8">
        <f>[1]!tbl_gk[[#This Row],[ID]]</f>
        <v>261407</v>
      </c>
      <c r="B1611" s="2" cm="1">
        <f t="array" ref="B1611">[1]!table_weight[ValueEUR]*(('F+ , F-'!B$2-[1]!tbl_gk[[#This Row],[ValueEUR]])/('F+ , F-'!B$2-'F+ , F-'!B$3))</f>
        <v>1.7470423899596343E-4</v>
      </c>
      <c r="C1611" s="2" cm="1">
        <f t="array" ref="C1611">[1]!table_weight[WageEUR]*(('F+ , F-'!C$2-[1]!tbl_gk[[#This Row],[WageEUR]])/('F+ , F-'!C$2-'F+ , F-'!C$3))</f>
        <v>0</v>
      </c>
      <c r="D1611" s="2" cm="1">
        <f t="array" ref="D1611">[1]!table_weight[Crossing]*(('F+ , F-'!D$2-[1]!tbl_gk[[#This Row],[Crossing]])/('F+ , F-'!D$2-'F+ , F-'!D$3))</f>
        <v>3.6987814836757178E-2</v>
      </c>
      <c r="E1611" s="2" cm="1">
        <f t="array" ref="E1611">[1]!table_weight[Finishing]*(('F+ , F-'!E$2-[1]!tbl_gk[[#This Row],[Finishing]])/('F+ , F-'!E$2-'F+ , F-'!E$3))</f>
        <v>2.1961515059324362E-2</v>
      </c>
      <c r="F1611" s="2" cm="1">
        <f t="array" ref="F1611">[1]!table_weight[HeadingAccuracy]*(('F+ , F-'!F$2-[1]!tbl_gk[[#This Row],[HeadingAccuracy]])/('F+ , F-'!F$2-'F+ , F-'!F$3))</f>
        <v>1.1691929585950599E-2</v>
      </c>
      <c r="G1611" s="2" cm="1">
        <f t="array" ref="G1611">[1]!table_weight[ShortPassing]*(('F+ , F-'!G$2-[1]!tbl_gk[[#This Row],[ShortPassing]])/('F+ , F-'!G$2-'F+ , F-'!G$3))</f>
        <v>6.047264524054153E-2</v>
      </c>
      <c r="H1611" s="2" cm="1">
        <f t="array" ref="H1611">[1]!table_weight[Volleys]*(('F+ , F-'!H$2-[1]!tbl_gk[[#This Row],[Volleys]])/('F+ , F-'!H$2-'F+ , F-'!H$3))</f>
        <v>2.4305234057750281E-3</v>
      </c>
      <c r="I1611" s="2" cm="1">
        <f t="array" ref="I1611">[1]!table_weight[Dribbling]*(('F+ , F-'!I$2-[1]!tbl_gk[[#This Row],[Dribbling]])/('F+ , F-'!I$2-'F+ , F-'!I$3))</f>
        <v>2.5424833760702249E-2</v>
      </c>
      <c r="J1611" s="2" cm="1">
        <f t="array" ref="J1611">[1]!table_weight[Curve]*(('F+ , F-'!J$2-[1]!tbl_gk[[#This Row],[Curve]])/('F+ , F-'!J$2-'F+ , F-'!J$3))</f>
        <v>9.8029273569279467E-3</v>
      </c>
      <c r="K1611" s="2" cm="1">
        <f t="array" ref="K1611">[1]!table_weight[FKAccuracy]*(('F+ , F-'!K$2-[1]!tbl_gk[[#This Row],[FKAccuracy]])/('F+ , F-'!K$2-'F+ , F-'!K$3))</f>
        <v>9.8874353513842238E-3</v>
      </c>
      <c r="L1611" s="2" cm="1">
        <f t="array" ref="L1611">[1]!table_weight[LongPassing]*(('F+ , F-'!L$2-[1]!tbl_gk[[#This Row],[LongPassing]])/('F+ , F-'!L$2-'F+ , F-'!L$3))</f>
        <v>2.9778325504168909E-2</v>
      </c>
      <c r="M1611" s="2" cm="1">
        <f t="array" ref="M1611">[1]!table_weight[BallControl]*(('F+ , F-'!M$2-[1]!tbl_gk[[#This Row],[BallControl]])/('F+ , F-'!M$2-'F+ , F-'!M$3))</f>
        <v>1.2169151201703639E-2</v>
      </c>
      <c r="N1611" s="2" cm="1">
        <f t="array" ref="N1611">[1]!table_weight[Acceleration]*(('F+ , F-'!N$2-[1]!tbl_gk[[#This Row],[Acceleration]])/('F+ , F-'!N$2-'F+ , F-'!N$3))</f>
        <v>7.4410780436299775E-3</v>
      </c>
      <c r="O1611" s="2" cm="1">
        <f t="array" ref="O1611">[1]!table_weight[SprintSpeed]*(('F+ , F-'!O$2-[1]!tbl_gk[[#This Row],[SprintSpeed]])/('F+ , F-'!O$2-'F+ , F-'!O$3))</f>
        <v>1.2649832674170962E-2</v>
      </c>
      <c r="P1611" s="2" cm="1">
        <f t="array" ref="P1611">[1]!table_weight[Agility]*(('F+ , F-'!P$2-[1]!tbl_gk[[#This Row],[Agility]])/('F+ , F-'!P$2-'F+ , F-'!P$3))</f>
        <v>4.7974538391331659E-3</v>
      </c>
      <c r="Q1611" s="2" cm="1">
        <f t="array" ref="Q1611">[1]!table_weight[Reactions]*(('F+ , F-'!Q$2-[1]!tbl_gk[[#This Row],[Reactions]])/('F+ , F-'!Q$2-'F+ , F-'!Q$3))</f>
        <v>1.4953618002093458E-3</v>
      </c>
      <c r="R1611" s="2" cm="1">
        <f t="array" ref="R1611">[1]!table_weight[Balance]*(('F+ , F-'!R$2-[1]!tbl_gk[[#This Row],[Balance]])/('F+ , F-'!R$2-'F+ , F-'!R$3))</f>
        <v>1.6763626655408076E-3</v>
      </c>
      <c r="S1611" s="2" cm="1">
        <f t="array" ref="S1611">[1]!table_weight[ShotPower]*(('F+ , F-'!S$2-[1]!tbl_gk[[#This Row],[ShotPower]])/('F+ , F-'!S$2-'F+ , F-'!S$3))</f>
        <v>6.7523948741159906E-3</v>
      </c>
      <c r="T1611" s="2" cm="1">
        <f t="array" ref="T1611">[1]!table_weight[Jumping]*(('F+ , F-'!T$2-[1]!tbl_gk[[#This Row],[Jumping]])/('F+ , F-'!T$2-'F+ , F-'!T$3))</f>
        <v>2.1467756656231253E-3</v>
      </c>
      <c r="U1611" s="2" cm="1">
        <f t="array" ref="U1611">[1]!table_weight[Stamina]*(('F+ , F-'!U$2-[1]!tbl_gk[[#This Row],[Stamina]])/('F+ , F-'!U$2-'F+ , F-'!U$3))</f>
        <v>1.5456784792486501E-2</v>
      </c>
      <c r="V1611" s="2" cm="1">
        <f t="array" ref="V1611">[1]!table_weight[Strength]*(('F+ , F-'!V$2-[1]!tbl_gk[[#This Row],[Strength]])/('F+ , F-'!V$2-'F+ , F-'!V$3))</f>
        <v>4.1704695264171907E-2</v>
      </c>
      <c r="W1611" s="2" cm="1">
        <f t="array" ref="W1611">[1]!table_weight[LongShots]*(('F+ , F-'!W$2-[1]!tbl_gk[[#This Row],[LongShots]])/('F+ , F-'!W$2-'F+ , F-'!W$3))</f>
        <v>1.0128592311173986E-2</v>
      </c>
      <c r="X1611" s="2" cm="1">
        <f t="array" ref="X1611">[1]!table_weight[Aggression]*(('F+ , F-'!X$2-[1]!tbl_gk[[#This Row],[Aggression]])/('F+ , F-'!X$2-'F+ , F-'!X$3))</f>
        <v>1.5211439002129575E-2</v>
      </c>
      <c r="Y1611" s="2" cm="1">
        <f t="array" ref="Y1611">[1]!table_weight[Interceptions]*(('F+ , F-'!Y$2-[1]!tbl_gk[[#This Row],[Interceptions]])/('F+ , F-'!Y$2-'F+ , F-'!Y$3))</f>
        <v>2.1469152933086991E-2</v>
      </c>
      <c r="Z1611" s="2" cm="1">
        <f t="array" ref="Z1611">[1]!table_weight[Positioning]*(('F+ , F-'!Z$2-[1]!tbl_gk[[#This Row],[Positioning]])/('F+ , F-'!Z$2-'F+ , F-'!Z$3))</f>
        <v>2.2183348544772088E-3</v>
      </c>
      <c r="AA1611" s="2" cm="1">
        <f t="array" ref="AA1611">[1]!table_weight[Vision]*(('F+ , F-'!AA$2-[1]!tbl_gk[[#This Row],[Vision]])/('F+ , F-'!AA$2-'F+ , F-'!AA$3))</f>
        <v>3.0524287597606677E-2</v>
      </c>
      <c r="AB1611" s="2" cm="1">
        <f t="array" ref="AB1611">[1]!table_weight[Penalties]*(('F+ , F-'!AB$2-[1]!tbl_gk[[#This Row],[Penalties]])/('F+ , F-'!AB$2-'F+ , F-'!AB$3))</f>
        <v>2.4662663970364263E-3</v>
      </c>
      <c r="AC1611" s="2" cm="1">
        <f t="array" ref="AC1611">[1]!table_weight[Composure]*(('F+ , F-'!AC$2-[1]!tbl_gk[[#This Row],[Composure]])/('F+ , F-'!AC$2-'F+ , F-'!AC$3))</f>
        <v>2.5085530985968032E-3</v>
      </c>
      <c r="AD1611" s="2" cm="1">
        <f t="array" ref="AD1611">[1]!table_weight[Marking]*(('F+ , F-'!AD$2-[1]!tbl_gk[[#This Row],[Marking]])/('F+ , F-'!AD$2-'F+ , F-'!AD$3))</f>
        <v>3.3127133826860035E-2</v>
      </c>
      <c r="AE1611" s="2" cm="1">
        <f t="array" ref="AE1611">[1]!table_weight[StandingTackle]*(('F+ , F-'!AE$2-[1]!tbl_gk[[#This Row],[StandingTackle]])/('F+ , F-'!AE$2-'F+ , F-'!AE$3))</f>
        <v>2.465854322450484E-2</v>
      </c>
      <c r="AF1611" s="2" cm="1">
        <f t="array" ref="AF1611">[1]!table_weight[SlidingTackle]*(('F+ , F-'!AF$2-[1]!tbl_gk[[#This Row],[SlidingTackle]])/('F+ , F-'!AF$2-'F+ , F-'!AF$3))</f>
        <v>1.0461200155850536E-2</v>
      </c>
      <c r="AG1611" s="2" cm="1">
        <f t="array" ref="AG1611">[1]!table_weight[GKDiving]*(('F+ , F-'!AG$2-[1]!tbl_gk[[#This Row],[GKDiving]])/('F+ , F-'!AG$2-'F+ , F-'!AG$3))</f>
        <v>4.9535417300476586E-2</v>
      </c>
      <c r="AH1611" s="2" cm="1">
        <f t="array" ref="AH1611">[1]!table_weight[GKHandling]*(('F+ , F-'!AH$2-[1]!tbl_gk[[#This Row],[GKHandling]])/('F+ , F-'!AH$2-'F+ , F-'!AH$3))</f>
        <v>6.2383434081559733E-2</v>
      </c>
      <c r="AI1611" s="2" cm="1">
        <f t="array" ref="AI1611">[1]!table_weight[GKKicking]*(('F+ , F-'!AI$2-[1]!tbl_gk[[#This Row],[GKKicking]])/('F+ , F-'!AI$2-'F+ , F-'!AI$3))</f>
        <v>3.1305141466382698E-2</v>
      </c>
      <c r="AJ1611" s="2" cm="1">
        <f t="array" ref="AJ1611">[1]!table_weight[GKPositioning]*(('F+ , F-'!AJ$2-[1]!tbl_gk[[#This Row],[GKPositioning]])/('F+ , F-'!AJ$2-'F+ , F-'!AJ$3))</f>
        <v>2.2074138213474981E-2</v>
      </c>
      <c r="AK1611" s="2" cm="1">
        <f t="array" ref="AK1611">[1]!table_weight[GKReflexes]*(('F+ , F-'!AK$2-[1]!tbl_gk[[#This Row],[GKReflexes]])/('F+ , F-'!AK$2-'F+ , F-'!AK$3))</f>
        <v>4.9193793732887098E-2</v>
      </c>
    </row>
    <row r="1612" spans="1:37" x14ac:dyDescent="0.55000000000000004">
      <c r="A1612" s="7">
        <f>[1]!tbl_gk[[#This Row],[ID]]</f>
        <v>261409</v>
      </c>
      <c r="B1612" s="1" cm="1">
        <f t="array" ref="B1612">[1]!table_weight[ValueEUR]*(('F+ , F-'!B$2-[1]!tbl_gk[[#This Row],[ValueEUR]])/('F+ , F-'!B$2-'F+ , F-'!B$3))</f>
        <v>8.9821437363649033E-5</v>
      </c>
      <c r="C1612" s="1" cm="1">
        <f t="array" ref="C1612">[1]!table_weight[WageEUR]*(('F+ , F-'!C$2-[1]!tbl_gk[[#This Row],[WageEUR]])/('F+ , F-'!C$2-'F+ , F-'!C$3))</f>
        <v>0</v>
      </c>
      <c r="D1612" s="1" cm="1">
        <f t="array" ref="D1612">[1]!table_weight[Crossing]*(('F+ , F-'!D$2-[1]!tbl_gk[[#This Row],[Crossing]])/('F+ , F-'!D$2-'F+ , F-'!D$3))</f>
        <v>3.3625286215233793E-2</v>
      </c>
      <c r="E1612" s="1" cm="1">
        <f t="array" ref="E1612">[1]!table_weight[Finishing]*(('F+ , F-'!E$2-[1]!tbl_gk[[#This Row],[Finishing]])/('F+ , F-'!E$2-'F+ , F-'!E$3))</f>
        <v>2.096326437480962E-2</v>
      </c>
      <c r="F1612" s="1" cm="1">
        <f t="array" ref="F1612">[1]!table_weight[HeadingAccuracy]*(('F+ , F-'!F$2-[1]!tbl_gk[[#This Row],[HeadingAccuracy]])/('F+ , F-'!F$2-'F+ , F-'!F$3))</f>
        <v>1.0439222844598752E-2</v>
      </c>
      <c r="G1612" s="1" cm="1">
        <f t="array" ref="G1612">[1]!table_weight[ShortPassing]*(('F+ , F-'!G$2-[1]!tbl_gk[[#This Row],[ShortPassing]])/('F+ , F-'!G$2-'F+ , F-'!G$3))</f>
        <v>5.3440942305594832E-2</v>
      </c>
      <c r="H1612" s="1" cm="1">
        <f t="array" ref="H1612">[1]!table_weight[Volleys]*(('F+ , F-'!H$2-[1]!tbl_gk[[#This Row],[Volleys]])/('F+ , F-'!H$2-'F+ , F-'!H$3))</f>
        <v>2.0833057763785961E-3</v>
      </c>
      <c r="I1612" s="1" cm="1">
        <f t="array" ref="I1612">[1]!table_weight[Dribbling]*(('F+ , F-'!I$2-[1]!tbl_gk[[#This Row],[Dribbling]])/('F+ , F-'!I$2-'F+ , F-'!I$3))</f>
        <v>2.5424833760702249E-2</v>
      </c>
      <c r="J1612" s="1" cm="1">
        <f t="array" ref="J1612">[1]!table_weight[Curve]*(('F+ , F-'!J$2-[1]!tbl_gk[[#This Row],[Curve]])/('F+ , F-'!J$2-'F+ , F-'!J$3))</f>
        <v>9.4648953791028455E-3</v>
      </c>
      <c r="K1612" s="1" cm="1">
        <f t="array" ref="K1612">[1]!table_weight[FKAccuracy]*(('F+ , F-'!K$2-[1]!tbl_gk[[#This Row],[FKAccuracy]])/('F+ , F-'!K$2-'F+ , F-'!K$3))</f>
        <v>9.2789777912990392E-3</v>
      </c>
      <c r="L1612" s="1" cm="1">
        <f t="array" ref="L1612">[1]!table_weight[LongPassing]*(('F+ , F-'!L$2-[1]!tbl_gk[[#This Row],[LongPassing]])/('F+ , F-'!L$2-'F+ , F-'!L$3))</f>
        <v>2.1115539902956136E-2</v>
      </c>
      <c r="M1612" s="1" cm="1">
        <f t="array" ref="M1612">[1]!table_weight[BallControl]*(('F+ , F-'!M$2-[1]!tbl_gk[[#This Row],[BallControl]])/('F+ , F-'!M$2-'F+ , F-'!M$3))</f>
        <v>1.5646051545047536E-2</v>
      </c>
      <c r="N1612" s="1" cm="1">
        <f t="array" ref="N1612">[1]!table_weight[Acceleration]*(('F+ , F-'!N$2-[1]!tbl_gk[[#This Row],[Acceleration]])/('F+ , F-'!N$2-'F+ , F-'!N$3))</f>
        <v>6.5391291898566463E-3</v>
      </c>
      <c r="O1612" s="1" cm="1">
        <f t="array" ref="O1612">[1]!table_weight[SprintSpeed]*(('F+ , F-'!O$2-[1]!tbl_gk[[#This Row],[SprintSpeed]])/('F+ , F-'!O$2-'F+ , F-'!O$3))</f>
        <v>7.589899604502578E-3</v>
      </c>
      <c r="P1612" s="1" cm="1">
        <f t="array" ref="P1612">[1]!table_weight[Agility]*(('F+ , F-'!P$2-[1]!tbl_gk[[#This Row],[Agility]])/('F+ , F-'!P$2-'F+ , F-'!P$3))</f>
        <v>3.3933210081673617E-3</v>
      </c>
      <c r="Q1612" s="1" cm="1">
        <f t="array" ref="Q1612">[1]!table_weight[Reactions]*(('F+ , F-'!Q$2-[1]!tbl_gk[[#This Row],[Reactions]])/('F+ , F-'!Q$2-'F+ , F-'!Q$3))</f>
        <v>2.0110038002815341E-3</v>
      </c>
      <c r="R1612" s="1" cm="1">
        <f t="array" ref="R1612">[1]!table_weight[Balance]*(('F+ , F-'!R$2-[1]!tbl_gk[[#This Row],[Balance]])/('F+ , F-'!R$2-'F+ , F-'!R$3))</f>
        <v>1.3038376287539614E-3</v>
      </c>
      <c r="S1612" s="1" cm="1">
        <f t="array" ref="S1612">[1]!table_weight[ShotPower]*(('F+ , F-'!S$2-[1]!tbl_gk[[#This Row],[ShotPower]])/('F+ , F-'!S$2-'F+ , F-'!S$3))</f>
        <v>6.7523948741159906E-3</v>
      </c>
      <c r="T1612" s="1" cm="1">
        <f t="array" ref="T1612">[1]!table_weight[Jumping]*(('F+ , F-'!T$2-[1]!tbl_gk[[#This Row],[Jumping]])/('F+ , F-'!T$2-'F+ , F-'!T$3))</f>
        <v>1.9750336123732751E-3</v>
      </c>
      <c r="U1612" s="1" cm="1">
        <f t="array" ref="U1612">[1]!table_weight[Stamina]*(('F+ , F-'!U$2-[1]!tbl_gk[[#This Row],[Stamina]])/('F+ , F-'!U$2-'F+ , F-'!U$3))</f>
        <v>1.3739364259988E-2</v>
      </c>
      <c r="V1612" s="1" cm="1">
        <f t="array" ref="V1612">[1]!table_weight[Strength]*(('F+ , F-'!V$2-[1]!tbl_gk[[#This Row],[Strength]])/('F+ , F-'!V$2-'F+ , F-'!V$3))</f>
        <v>3.8155359497008344E-2</v>
      </c>
      <c r="W1612" s="1" cm="1">
        <f t="array" ref="W1612">[1]!table_weight[LongShots]*(('F+ , F-'!W$2-[1]!tbl_gk[[#This Row],[LongShots]])/('F+ , F-'!W$2-'F+ , F-'!W$3))</f>
        <v>9.6091773208573719E-3</v>
      </c>
      <c r="X1612" s="1" cm="1">
        <f t="array" ref="X1612">[1]!table_weight[Aggression]*(('F+ , F-'!X$2-[1]!tbl_gk[[#This Row],[Aggression]])/('F+ , F-'!X$2-'F+ , F-'!X$3))</f>
        <v>1.0952236081533291E-2</v>
      </c>
      <c r="Y1612" s="1" cm="1">
        <f t="array" ref="Y1612">[1]!table_weight[Interceptions]*(('F+ , F-'!Y$2-[1]!tbl_gk[[#This Row],[Interceptions]])/('F+ , F-'!Y$2-'F+ , F-'!Y$3))</f>
        <v>2.2161706253509151E-2</v>
      </c>
      <c r="Z1612" s="1" cm="1">
        <f t="array" ref="Z1612">[1]!table_weight[Positioning]*(('F+ , F-'!Z$2-[1]!tbl_gk[[#This Row],[Positioning]])/('F+ , F-'!Z$2-'F+ , F-'!Z$3))</f>
        <v>2.3662238447756888E-3</v>
      </c>
      <c r="AA1612" s="1" cm="1">
        <f t="array" ref="AA1612">[1]!table_weight[Vision]*(('F+ , F-'!AA$2-[1]!tbl_gk[[#This Row],[Vision]])/('F+ , F-'!AA$2-'F+ , F-'!AA$3))</f>
        <v>2.2715748909846831E-2</v>
      </c>
      <c r="AB1612" s="1" cm="1">
        <f t="array" ref="AB1612">[1]!table_weight[Penalties]*(('F+ , F-'!AB$2-[1]!tbl_gk[[#This Row],[Penalties]])/('F+ , F-'!AB$2-'F+ , F-'!AB$3))</f>
        <v>2.2313838830329571E-3</v>
      </c>
      <c r="AC1612" s="1" cm="1">
        <f t="array" ref="AC1612">[1]!table_weight[Composure]*(('F+ , F-'!AC$2-[1]!tbl_gk[[#This Row],[Composure]])/('F+ , F-'!AC$2-'F+ , F-'!AC$3))</f>
        <v>1.6545775756702319E-3</v>
      </c>
      <c r="AD1612" s="1" cm="1">
        <f t="array" ref="AD1612">[1]!table_weight[Marking]*(('F+ , F-'!AD$2-[1]!tbl_gk[[#This Row],[Marking]])/('F+ , F-'!AD$2-'F+ , F-'!AD$3))</f>
        <v>3.9437064079595283E-2</v>
      </c>
      <c r="AE1612" s="1" cm="1">
        <f t="array" ref="AE1612">[1]!table_weight[StandingTackle]*(('F+ , F-'!AE$2-[1]!tbl_gk[[#This Row],[StandingTackle]])/('F+ , F-'!AE$2-'F+ , F-'!AE$3))</f>
        <v>3.362528621523387E-2</v>
      </c>
      <c r="AF1612" s="1" cm="1">
        <f t="array" ref="AF1612">[1]!table_weight[SlidingTackle]*(('F+ , F-'!AF$2-[1]!tbl_gk[[#This Row],[SlidingTackle]])/('F+ , F-'!AF$2-'F+ , F-'!AF$3))</f>
        <v>9.7139715732897855E-3</v>
      </c>
      <c r="AG1612" s="1" cm="1">
        <f t="array" ref="AG1612">[1]!table_weight[GKDiving]*(('F+ , F-'!AG$2-[1]!tbl_gk[[#This Row],[GKDiving]])/('F+ , F-'!AG$2-'F+ , F-'!AG$3))</f>
        <v>5.1243535138424057E-2</v>
      </c>
      <c r="AH1612" s="1" cm="1">
        <f t="array" ref="AH1612">[1]!table_weight[GKHandling]*(('F+ , F-'!AH$2-[1]!tbl_gk[[#This Row],[GKHandling]])/('F+ , F-'!AH$2-'F+ , F-'!AH$3))</f>
        <v>5.168913109614949E-2</v>
      </c>
      <c r="AI1612" s="1" cm="1">
        <f t="array" ref="AI1612">[1]!table_weight[GKKicking]*(('F+ , F-'!AI$2-[1]!tbl_gk[[#This Row],[GKKicking]])/('F+ , F-'!AI$2-'F+ , F-'!AI$3))</f>
        <v>3.0410708853057477E-2</v>
      </c>
      <c r="AJ1612" s="1" cm="1">
        <f t="array" ref="AJ1612">[1]!table_weight[GKPositioning]*(('F+ , F-'!AJ$2-[1]!tbl_gk[[#This Row],[GKPositioning]])/('F+ , F-'!AJ$2-'F+ , F-'!AJ$3))</f>
        <v>2.0812758886990693E-2</v>
      </c>
      <c r="AK1612" s="1" cm="1">
        <f t="array" ref="AK1612">[1]!table_weight[GKReflexes]*(('F+ , F-'!AK$2-[1]!tbl_gk[[#This Row],[GKReflexes]])/('F+ , F-'!AK$2-'F+ , F-'!AK$3))</f>
        <v>4.9193793732887098E-2</v>
      </c>
    </row>
    <row r="1613" spans="1:37" x14ac:dyDescent="0.55000000000000004">
      <c r="A1613" s="8">
        <f>[1]!tbl_gk[[#This Row],[ID]]</f>
        <v>261417</v>
      </c>
      <c r="B1613" s="2" cm="1">
        <f t="array" ref="B1613">[1]!table_weight[ValueEUR]*(('F+ , F-'!B$2-[1]!tbl_gk[[#This Row],[ValueEUR]])/('F+ , F-'!B$2-'F+ , F-'!B$3))</f>
        <v>1.5405456834432039E-3</v>
      </c>
      <c r="C1613" s="2" cm="1">
        <f t="array" ref="C1613">[1]!table_weight[WageEUR]*(('F+ , F-'!C$2-[1]!tbl_gk[[#This Row],[WageEUR]])/('F+ , F-'!C$2-'F+ , F-'!C$3))</f>
        <v>3.9120935309418161E-4</v>
      </c>
      <c r="D1613" s="2" cm="1">
        <f t="array" ref="D1613">[1]!table_weight[Crossing]*(('F+ , F-'!D$2-[1]!tbl_gk[[#This Row],[Crossing]])/('F+ , F-'!D$2-'F+ , F-'!D$3))</f>
        <v>3.3625286215233793E-2</v>
      </c>
      <c r="E1613" s="2" cm="1">
        <f t="array" ref="E1613">[1]!table_weight[Finishing]*(('F+ , F-'!E$2-[1]!tbl_gk[[#This Row],[Finishing]])/('F+ , F-'!E$2-'F+ , F-'!E$3))</f>
        <v>1.6970261636750646E-2</v>
      </c>
      <c r="F1613" s="2" cm="1">
        <f t="array" ref="F1613">[1]!table_weight[HeadingAccuracy]*(('F+ , F-'!F$2-[1]!tbl_gk[[#This Row],[HeadingAccuracy]])/('F+ , F-'!F$2-'F+ , F-'!F$3))</f>
        <v>1.25270674135185E-2</v>
      </c>
      <c r="G1613" s="2" cm="1">
        <f t="array" ref="G1613">[1]!table_weight[ShortPassing]*(('F+ , F-'!G$2-[1]!tbl_gk[[#This Row],[ShortPassing]])/('F+ , F-'!G$2-'F+ , F-'!G$3))</f>
        <v>5.484728289258417E-2</v>
      </c>
      <c r="H1613" s="2" cm="1">
        <f t="array" ref="H1613">[1]!table_weight[Volleys]*(('F+ , F-'!H$2-[1]!tbl_gk[[#This Row],[Volleys]])/('F+ , F-'!H$2-'F+ , F-'!H$3))</f>
        <v>1.9675665665797848E-3</v>
      </c>
      <c r="I1613" s="2" cm="1">
        <f t="array" ref="I1613">[1]!table_weight[Dribbling]*(('F+ , F-'!I$2-[1]!tbl_gk[[#This Row],[Dribbling]])/('F+ , F-'!I$2-'F+ , F-'!I$3))</f>
        <v>2.1513320874440363E-2</v>
      </c>
      <c r="J1613" s="2" cm="1">
        <f t="array" ref="J1613">[1]!table_weight[Curve]*(('F+ , F-'!J$2-[1]!tbl_gk[[#This Row],[Curve]])/('F+ , F-'!J$2-'F+ , F-'!J$3))</f>
        <v>8.2817834567149896E-3</v>
      </c>
      <c r="K1613" s="2" cm="1">
        <f t="array" ref="K1613">[1]!table_weight[FKAccuracy]*(('F+ , F-'!K$2-[1]!tbl_gk[[#This Row],[FKAccuracy]])/('F+ , F-'!K$2-'F+ , F-'!K$3))</f>
        <v>9.4310921813203358E-3</v>
      </c>
      <c r="L1613" s="2" cm="1">
        <f t="array" ref="L1613">[1]!table_weight[LongPassing]*(('F+ , F-'!L$2-[1]!tbl_gk[[#This Row],[LongPassing]])/('F+ , F-'!L$2-'F+ , F-'!L$3))</f>
        <v>2.8154053203941515E-2</v>
      </c>
      <c r="M1613" s="2" cm="1">
        <f t="array" ref="M1613">[1]!table_weight[BallControl]*(('F+ , F-'!M$2-[1]!tbl_gk[[#This Row],[BallControl]])/('F+ , F-'!M$2-'F+ , F-'!M$3))</f>
        <v>1.1734538658785654E-2</v>
      </c>
      <c r="N1613" s="2" cm="1">
        <f t="array" ref="N1613">[1]!table_weight[Acceleration]*(('F+ , F-'!N$2-[1]!tbl_gk[[#This Row],[Acceleration]])/('F+ , F-'!N$2-'F+ , F-'!N$3))</f>
        <v>4.7352314823099848E-3</v>
      </c>
      <c r="O1613" s="2" cm="1">
        <f t="array" ref="O1613">[1]!table_weight[SprintSpeed]*(('F+ , F-'!O$2-[1]!tbl_gk[[#This Row],[SprintSpeed]])/('F+ , F-'!O$2-'F+ , F-'!O$3))</f>
        <v>6.4654700334651587E-3</v>
      </c>
      <c r="P1613" s="2" cm="1">
        <f t="array" ref="P1613">[1]!table_weight[Agility]*(('F+ , F-'!P$2-[1]!tbl_gk[[#This Row],[Agility]])/('F+ , F-'!P$2-'F+ , F-'!P$3))</f>
        <v>2.8082656619316097E-3</v>
      </c>
      <c r="Q1613" s="2" cm="1">
        <f t="array" ref="Q1613">[1]!table_weight[Reactions]*(('F+ , F-'!Q$2-[1]!tbl_gk[[#This Row],[Reactions]])/('F+ , F-'!Q$2-'F+ , F-'!Q$3))</f>
        <v>9.2815560012993875E-4</v>
      </c>
      <c r="R1613" s="2" cm="1">
        <f t="array" ref="R1613">[1]!table_weight[Balance]*(('F+ , F-'!R$2-[1]!tbl_gk[[#This Row],[Balance]])/('F+ , F-'!R$2-'F+ , F-'!R$3))</f>
        <v>1.1796626164916795E-3</v>
      </c>
      <c r="S1613" s="2" cm="1">
        <f t="array" ref="S1613">[1]!table_weight[ShotPower]*(('F+ , F-'!S$2-[1]!tbl_gk[[#This Row],[ShotPower]])/('F+ , F-'!S$2-'F+ , F-'!S$3))</f>
        <v>5.1941499031661464E-3</v>
      </c>
      <c r="T1613" s="2" cm="1">
        <f t="array" ref="T1613">[1]!table_weight[Jumping]*(('F+ , F-'!T$2-[1]!tbl_gk[[#This Row],[Jumping]])/('F+ , F-'!T$2-'F+ , F-'!T$3))</f>
        <v>1.2021943727489502E-3</v>
      </c>
      <c r="U1613" s="2" cm="1">
        <f t="array" ref="U1613">[1]!table_weight[Stamina]*(('F+ , F-'!U$2-[1]!tbl_gk[[#This Row],[Stamina]])/('F+ , F-'!U$2-'F+ , F-'!U$3))</f>
        <v>8.5871026624924993E-3</v>
      </c>
      <c r="V1613" s="2" cm="1">
        <f t="array" ref="V1613">[1]!table_weight[Strength]*(('F+ , F-'!V$2-[1]!tbl_gk[[#This Row],[Strength]])/('F+ , F-'!V$2-'F+ , F-'!V$3))</f>
        <v>3.6380691613426559E-2</v>
      </c>
      <c r="W1613" s="2" cm="1">
        <f t="array" ref="W1613">[1]!table_weight[LongShots]*(('F+ , F-'!W$2-[1]!tbl_gk[[#This Row],[LongShots]])/('F+ , F-'!W$2-'F+ , F-'!W$3))</f>
        <v>9.6091773208573719E-3</v>
      </c>
      <c r="X1613" s="2" cm="1">
        <f t="array" ref="X1613">[1]!table_weight[Aggression]*(('F+ , F-'!X$2-[1]!tbl_gk[[#This Row],[Aggression]])/('F+ , F-'!X$2-'F+ , F-'!X$3))</f>
        <v>9.1268634012777444E-3</v>
      </c>
      <c r="Y1613" s="2" cm="1">
        <f t="array" ref="Y1613">[1]!table_weight[Interceptions]*(('F+ , F-'!Y$2-[1]!tbl_gk[[#This Row],[Interceptions]])/('F+ , F-'!Y$2-'F+ , F-'!Y$3))</f>
        <v>2.4931919535197796E-2</v>
      </c>
      <c r="Z1613" s="2" cm="1">
        <f t="array" ref="Z1613">[1]!table_weight[Positioning]*(('F+ , F-'!Z$2-[1]!tbl_gk[[#This Row],[Positioning]])/('F+ , F-'!Z$2-'F+ , F-'!Z$3))</f>
        <v>2.2183348544772088E-3</v>
      </c>
      <c r="AA1613" s="2" cm="1">
        <f t="array" ref="AA1613">[1]!table_weight[Vision]*(('F+ , F-'!AA$2-[1]!tbl_gk[[#This Row],[Vision]])/('F+ , F-'!AA$2-'F+ , F-'!AA$3))</f>
        <v>1.5617077375519694E-2</v>
      </c>
      <c r="AB1613" s="2" cm="1">
        <f t="array" ref="AB1613">[1]!table_weight[Penalties]*(('F+ , F-'!AB$2-[1]!tbl_gk[[#This Row],[Penalties]])/('F+ , F-'!AB$2-'F+ , F-'!AB$3))</f>
        <v>2.1139426260312223E-3</v>
      </c>
      <c r="AC1613" s="2" cm="1">
        <f t="array" ref="AC1613">[1]!table_weight[Composure]*(('F+ , F-'!AC$2-[1]!tbl_gk[[#This Row],[Composure]])/('F+ , F-'!AC$2-'F+ , F-'!AC$3))</f>
        <v>2.2416857476822497E-3</v>
      </c>
      <c r="AD1613" s="2" cm="1">
        <f t="array" ref="AD1613">[1]!table_weight[Marking]*(('F+ , F-'!AD$2-[1]!tbl_gk[[#This Row],[Marking]])/('F+ , F-'!AD$2-'F+ , F-'!AD$3))</f>
        <v>3.4704616390043845E-2</v>
      </c>
      <c r="AE1613" s="2" cm="1">
        <f t="array" ref="AE1613">[1]!table_weight[StandingTackle]*(('F+ , F-'!AE$2-[1]!tbl_gk[[#This Row],[StandingTackle]])/('F+ , F-'!AE$2-'F+ , F-'!AE$3))</f>
        <v>3.1383600467551613E-2</v>
      </c>
      <c r="AF1613" s="2" cm="1">
        <f t="array" ref="AF1613">[1]!table_weight[SlidingTackle]*(('F+ , F-'!AF$2-[1]!tbl_gk[[#This Row],[SlidingTackle]])/('F+ , F-'!AF$2-'F+ , F-'!AF$3))</f>
        <v>9.7139715732897855E-3</v>
      </c>
      <c r="AG1613" s="2" cm="1">
        <f t="array" ref="AG1613">[1]!table_weight[GKDiving]*(('F+ , F-'!AG$2-[1]!tbl_gk[[#This Row],[GKDiving]])/('F+ , F-'!AG$2-'F+ , F-'!AG$3))</f>
        <v>3.0746121083054436E-2</v>
      </c>
      <c r="AH1613" s="2" cm="1">
        <f t="array" ref="AH1613">[1]!table_weight[GKHandling]*(('F+ , F-'!AH$2-[1]!tbl_gk[[#This Row],[GKHandling]])/('F+ , F-'!AH$2-'F+ , F-'!AH$3))</f>
        <v>3.5647676618034127E-2</v>
      </c>
      <c r="AI1613" s="2" cm="1">
        <f t="array" ref="AI1613">[1]!table_weight[GKKicking]*(('F+ , F-'!AI$2-[1]!tbl_gk[[#This Row],[GKKicking]])/('F+ , F-'!AI$2-'F+ , F-'!AI$3))</f>
        <v>2.3255247946455719E-2</v>
      </c>
      <c r="AJ1613" s="2" cm="1">
        <f t="array" ref="AJ1613">[1]!table_weight[GKPositioning]*(('F+ , F-'!AJ$2-[1]!tbl_gk[[#This Row],[GKPositioning]])/('F+ , F-'!AJ$2-'F+ , F-'!AJ$3))</f>
        <v>1.4505862254569271E-2</v>
      </c>
      <c r="AK1613" s="2" cm="1">
        <f t="array" ref="AK1613">[1]!table_weight[GKReflexes]*(('F+ , F-'!AK$2-[1]!tbl_gk[[#This Row],[GKReflexes]])/('F+ , F-'!AK$2-'F+ , F-'!AK$3))</f>
        <v>2.9151877767636801E-2</v>
      </c>
    </row>
    <row r="1614" spans="1:37" x14ac:dyDescent="0.55000000000000004">
      <c r="A1614" s="7">
        <f>[1]!tbl_gk[[#This Row],[ID]]</f>
        <v>261423</v>
      </c>
      <c r="B1614" s="1" cm="1">
        <f t="array" ref="B1614">[1]!table_weight[ValueEUR]*(('F+ , F-'!B$2-[1]!tbl_gk[[#This Row],[ValueEUR]])/('F+ , F-'!B$2-'F+ , F-'!B$3))</f>
        <v>2.8088490721965849E-5</v>
      </c>
      <c r="C1614" s="1" cm="1">
        <f t="array" ref="C1614">[1]!table_weight[WageEUR]*(('F+ , F-'!C$2-[1]!tbl_gk[[#This Row],[WageEUR]])/('F+ , F-'!C$2-'F+ , F-'!C$3))</f>
        <v>0</v>
      </c>
      <c r="D1614" s="1" cm="1">
        <f t="array" ref="D1614">[1]!table_weight[Crossing]*(('F+ , F-'!D$2-[1]!tbl_gk[[#This Row],[Crossing]])/('F+ , F-'!D$2-'F+ , F-'!D$3))</f>
        <v>3.6987814836757178E-2</v>
      </c>
      <c r="E1614" s="1" cm="1">
        <f t="array" ref="E1614">[1]!table_weight[Finishing]*(('F+ , F-'!E$2-[1]!tbl_gk[[#This Row],[Finishing]])/('F+ , F-'!E$2-'F+ , F-'!E$3))</f>
        <v>1.7968512321265388E-2</v>
      </c>
      <c r="F1614" s="1" cm="1">
        <f t="array" ref="F1614">[1]!table_weight[HeadingAccuracy]*(('F+ , F-'!F$2-[1]!tbl_gk[[#This Row],[HeadingAccuracy]])/('F+ , F-'!F$2-'F+ , F-'!F$3))</f>
        <v>1.1274360672166649E-2</v>
      </c>
      <c r="G1614" s="1" cm="1">
        <f t="array" ref="G1614">[1]!table_weight[ShortPassing]*(('F+ , F-'!G$2-[1]!tbl_gk[[#This Row],[ShortPassing]])/('F+ , F-'!G$2-'F+ , F-'!G$3))</f>
        <v>6.3285326414520199E-2</v>
      </c>
      <c r="H1614" s="1" cm="1">
        <f t="array" ref="H1614">[1]!table_weight[Volleys]*(('F+ , F-'!H$2-[1]!tbl_gk[[#This Row],[Volleys]])/('F+ , F-'!H$2-'F+ , F-'!H$3))</f>
        <v>2.0833057763785961E-3</v>
      </c>
      <c r="I1614" s="1" cm="1">
        <f t="array" ref="I1614">[1]!table_weight[Dribbling]*(('F+ , F-'!I$2-[1]!tbl_gk[[#This Row],[Dribbling]])/('F+ , F-'!I$2-'F+ , F-'!I$3))</f>
        <v>1.7601807988178481E-2</v>
      </c>
      <c r="J1614" s="1" cm="1">
        <f t="array" ref="J1614">[1]!table_weight[Curve]*(('F+ , F-'!J$2-[1]!tbl_gk[[#This Row],[Curve]])/('F+ , F-'!J$2-'F+ , F-'!J$3))</f>
        <v>9.6339113680153961E-3</v>
      </c>
      <c r="K1614" s="1" cm="1">
        <f t="array" ref="K1614">[1]!table_weight[FKAccuracy]*(('F+ , F-'!K$2-[1]!tbl_gk[[#This Row],[FKAccuracy]])/('F+ , F-'!K$2-'F+ , F-'!K$3))</f>
        <v>9.1268634012777444E-3</v>
      </c>
      <c r="L1614" s="1" cm="1">
        <f t="array" ref="L1614">[1]!table_weight[LongPassing]*(('F+ , F-'!L$2-[1]!tbl_gk[[#This Row],[LongPassing]])/('F+ , F-'!L$2-'F+ , F-'!L$3))</f>
        <v>2.7071205003789917E-2</v>
      </c>
      <c r="M1614" s="1" cm="1">
        <f t="array" ref="M1614">[1]!table_weight[BallControl]*(('F+ , F-'!M$2-[1]!tbl_gk[[#This Row],[BallControl]])/('F+ , F-'!M$2-'F+ , F-'!M$3))</f>
        <v>1.3038376287539614E-2</v>
      </c>
      <c r="N1614" s="1" cm="1">
        <f t="array" ref="N1614">[1]!table_weight[Acceleration]*(('F+ , F-'!N$2-[1]!tbl_gk[[#This Row],[Acceleration]])/('F+ , F-'!N$2-'F+ , F-'!N$3))</f>
        <v>7.4410780436299775E-3</v>
      </c>
      <c r="O1614" s="1" cm="1">
        <f t="array" ref="O1614">[1]!table_weight[SprintSpeed]*(('F+ , F-'!O$2-[1]!tbl_gk[[#This Row],[SprintSpeed]])/('F+ , F-'!O$2-'F+ , F-'!O$3))</f>
        <v>9.2765439610587065E-3</v>
      </c>
      <c r="P1614" s="1" cm="1">
        <f t="array" ref="P1614">[1]!table_weight[Agility]*(('F+ , F-'!P$2-[1]!tbl_gk[[#This Row],[Agility]])/('F+ , F-'!P$2-'F+ , F-'!P$3))</f>
        <v>5.1484870468746172E-3</v>
      </c>
      <c r="Q1614" s="1" cm="1">
        <f t="array" ref="Q1614">[1]!table_weight[Reactions]*(('F+ , F-'!Q$2-[1]!tbl_gk[[#This Row],[Reactions]])/('F+ , F-'!Q$2-'F+ , F-'!Q$3))</f>
        <v>2.9391594004114724E-3</v>
      </c>
      <c r="R1614" s="1" cm="1">
        <f t="array" ref="R1614">[1]!table_weight[Balance]*(('F+ , F-'!R$2-[1]!tbl_gk[[#This Row],[Balance]])/('F+ , F-'!R$2-'F+ , F-'!R$3))</f>
        <v>1.6763626655408076E-3</v>
      </c>
      <c r="S1614" s="1" cm="1">
        <f t="array" ref="S1614">[1]!table_weight[ShotPower]*(('F+ , F-'!S$2-[1]!tbl_gk[[#This Row],[ShotPower]])/('F+ , F-'!S$2-'F+ , F-'!S$3))</f>
        <v>8.0509323499075268E-3</v>
      </c>
      <c r="T1614" s="1" cm="1">
        <f t="array" ref="T1614">[1]!table_weight[Jumping]*(('F+ , F-'!T$2-[1]!tbl_gk[[#This Row],[Jumping]])/('F+ , F-'!T$2-'F+ , F-'!T$3))</f>
        <v>1.9750336123732751E-3</v>
      </c>
      <c r="U1614" s="1" cm="1">
        <f t="array" ref="U1614">[1]!table_weight[Stamina]*(('F+ , F-'!U$2-[1]!tbl_gk[[#This Row],[Stamina]])/('F+ , F-'!U$2-'F+ , F-'!U$3))</f>
        <v>1.4598074526237249E-2</v>
      </c>
      <c r="V1614" s="1" cm="1">
        <f t="array" ref="V1614">[1]!table_weight[Strength]*(('F+ , F-'!V$2-[1]!tbl_gk[[#This Row],[Strength]])/('F+ , F-'!V$2-'F+ , F-'!V$3))</f>
        <v>3.8155359497008344E-2</v>
      </c>
      <c r="W1614" s="1" cm="1">
        <f t="array" ref="W1614">[1]!table_weight[LongShots]*(('F+ , F-'!W$2-[1]!tbl_gk[[#This Row],[LongShots]])/('F+ , F-'!W$2-'F+ , F-'!W$3))</f>
        <v>1.0388299806332293E-2</v>
      </c>
      <c r="X1614" s="1" cm="1">
        <f t="array" ref="X1614">[1]!table_weight[Aggression]*(('F+ , F-'!X$2-[1]!tbl_gk[[#This Row],[Aggression]])/('F+ , F-'!X$2-'F+ , F-'!X$3))</f>
        <v>1.5819896562214757E-2</v>
      </c>
      <c r="Y1614" s="1" cm="1">
        <f t="array" ref="Y1614">[1]!table_weight[Interceptions]*(('F+ , F-'!Y$2-[1]!tbl_gk[[#This Row],[Interceptions]])/('F+ , F-'!Y$2-'F+ , F-'!Y$3))</f>
        <v>2.2854259573931314E-2</v>
      </c>
      <c r="Z1614" s="1" cm="1">
        <f t="array" ref="Z1614">[1]!table_weight[Positioning]*(('F+ , F-'!Z$2-[1]!tbl_gk[[#This Row],[Positioning]])/('F+ , F-'!Z$2-'F+ , F-'!Z$3))</f>
        <v>1.9225568738802474E-3</v>
      </c>
      <c r="AA1614" s="1" cm="1">
        <f t="array" ref="AA1614">[1]!table_weight[Vision]*(('F+ , F-'!AA$2-[1]!tbl_gk[[#This Row],[Vision]])/('F+ , F-'!AA$2-'F+ , F-'!AA$3))</f>
        <v>2.8394686137308535E-2</v>
      </c>
      <c r="AB1614" s="1" cm="1">
        <f t="array" ref="AB1614">[1]!table_weight[Penalties]*(('F+ , F-'!AB$2-[1]!tbl_gk[[#This Row],[Penalties]])/('F+ , F-'!AB$2-'F+ , F-'!AB$3))</f>
        <v>2.3096780543674466E-3</v>
      </c>
      <c r="AC1614" s="1" cm="1">
        <f t="array" ref="AC1614">[1]!table_weight[Composure]*(('F+ , F-'!AC$2-[1]!tbl_gk[[#This Row],[Composure]])/('F+ , F-'!AC$2-'F+ , F-'!AC$3))</f>
        <v>2.0815653371335178E-3</v>
      </c>
      <c r="AD1614" s="1" cm="1">
        <f t="array" ref="AD1614">[1]!table_weight[Marking]*(('F+ , F-'!AD$2-[1]!tbl_gk[[#This Row],[Marking]])/('F+ , F-'!AD$2-'F+ , F-'!AD$3))</f>
        <v>3.3127133826860035E-2</v>
      </c>
      <c r="AE1614" s="1" cm="1">
        <f t="array" ref="AE1614">[1]!table_weight[StandingTackle]*(('F+ , F-'!AE$2-[1]!tbl_gk[[#This Row],[StandingTackle]])/('F+ , F-'!AE$2-'F+ , F-'!AE$3))</f>
        <v>2.465854322450484E-2</v>
      </c>
      <c r="AF1614" s="1" cm="1">
        <f t="array" ref="AF1614">[1]!table_weight[SlidingTackle]*(('F+ , F-'!AF$2-[1]!tbl_gk[[#This Row],[SlidingTackle]])/('F+ , F-'!AF$2-'F+ , F-'!AF$3))</f>
        <v>1.120842873841129E-2</v>
      </c>
      <c r="AG1614" s="1" cm="1">
        <f t="array" ref="AG1614">[1]!table_weight[GKDiving]*(('F+ , F-'!AG$2-[1]!tbl_gk[[#This Row],[GKDiving]])/('F+ , F-'!AG$2-'F+ , F-'!AG$3))</f>
        <v>7.3449067031741158E-2</v>
      </c>
      <c r="AH1614" s="1" cm="1">
        <f t="array" ref="AH1614">[1]!table_weight[GKHandling]*(('F+ , F-'!AH$2-[1]!tbl_gk[[#This Row],[GKHandling]])/('F+ , F-'!AH$2-'F+ , F-'!AH$3))</f>
        <v>7.1295353236068254E-2</v>
      </c>
      <c r="AI1614" s="1" cm="1">
        <f t="array" ref="AI1614">[1]!table_weight[GKKicking]*(('F+ , F-'!AI$2-[1]!tbl_gk[[#This Row],[GKKicking]])/('F+ , F-'!AI$2-'F+ , F-'!AI$3))</f>
        <v>3.6671737146334017E-2</v>
      </c>
      <c r="AJ1614" s="1" cm="1">
        <f t="array" ref="AJ1614">[1]!table_weight[GKPositioning]*(('F+ , F-'!AJ$2-[1]!tbl_gk[[#This Row],[GKPositioning]])/('F+ , F-'!AJ$2-'F+ , F-'!AJ$3))</f>
        <v>2.7750345182654259E-2</v>
      </c>
      <c r="AK1614" s="1" cm="1">
        <f t="array" ref="AK1614">[1]!table_weight[GKReflexes]*(('F+ , F-'!AK$2-[1]!tbl_gk[[#This Row],[GKReflexes]])/('F+ , F-'!AK$2-'F+ , F-'!AK$3))</f>
        <v>7.1057702058614697E-2</v>
      </c>
    </row>
    <row r="1615" spans="1:37" x14ac:dyDescent="0.55000000000000004">
      <c r="A1615" s="8">
        <f>[1]!tbl_gk[[#This Row],[ID]]</f>
        <v>261499</v>
      </c>
      <c r="B1615" s="2" cm="1">
        <f t="array" ref="B1615">[1]!table_weight[ValueEUR]*(('F+ , F-'!B$2-[1]!tbl_gk[[#This Row],[ValueEUR]])/('F+ , F-'!B$2-'F+ , F-'!B$3))</f>
        <v>8.3061679706384727E-4</v>
      </c>
      <c r="C1615" s="2" cm="1">
        <f t="array" ref="C1615">[1]!table_weight[WageEUR]*(('F+ , F-'!C$2-[1]!tbl_gk[[#This Row],[WageEUR]])/('F+ , F-'!C$2-'F+ , F-'!C$3))</f>
        <v>5.4769309433185431E-4</v>
      </c>
      <c r="D1615" s="2" cm="1">
        <f t="array" ref="D1615">[1]!table_weight[Crossing]*(('F+ , F-'!D$2-[1]!tbl_gk[[#This Row],[Crossing]])/('F+ , F-'!D$2-'F+ , F-'!D$3))</f>
        <v>3.81086577105983E-2</v>
      </c>
      <c r="E1615" s="2" cm="1">
        <f t="array" ref="E1615">[1]!table_weight[Finishing]*(('F+ , F-'!E$2-[1]!tbl_gk[[#This Row],[Finishing]])/('F+ , F-'!E$2-'F+ , F-'!E$3))</f>
        <v>6.9877547916032071E-3</v>
      </c>
      <c r="F1615" s="2" cm="1">
        <f t="array" ref="F1615">[1]!table_weight[HeadingAccuracy]*(('F+ , F-'!F$2-[1]!tbl_gk[[#This Row],[HeadingAccuracy]])/('F+ , F-'!F$2-'F+ , F-'!F$3))</f>
        <v>1.1274360672166649E-2</v>
      </c>
      <c r="G1615" s="2" cm="1">
        <f t="array" ref="G1615">[1]!table_weight[ShortPassing]*(('F+ , F-'!G$2-[1]!tbl_gk[[#This Row],[ShortPassing]])/('F+ , F-'!G$2-'F+ , F-'!G$3))</f>
        <v>6.6098007588498875E-2</v>
      </c>
      <c r="H1615" s="2" cm="1">
        <f t="array" ref="H1615">[1]!table_weight[Volleys]*(('F+ , F-'!H$2-[1]!tbl_gk[[#This Row],[Volleys]])/('F+ , F-'!H$2-'F+ , F-'!H$3))</f>
        <v>8.1017446859167619E-4</v>
      </c>
      <c r="I1615" s="2" cm="1">
        <f t="array" ref="I1615">[1]!table_weight[Dribbling]*(('F+ , F-'!I$2-[1]!tbl_gk[[#This Row],[Dribbling]])/('F+ , F-'!I$2-'F+ , F-'!I$3))</f>
        <v>9.7787822156547109E-3</v>
      </c>
      <c r="J1615" s="2" cm="1">
        <f t="array" ref="J1615">[1]!table_weight[Curve]*(('F+ , F-'!J$2-[1]!tbl_gk[[#This Row],[Curve]])/('F+ , F-'!J$2-'F+ , F-'!J$3))</f>
        <v>9.6339113680153961E-3</v>
      </c>
      <c r="K1615" s="2" cm="1">
        <f t="array" ref="K1615">[1]!table_weight[FKAccuracy]*(('F+ , F-'!K$2-[1]!tbl_gk[[#This Row],[FKAccuracy]])/('F+ , F-'!K$2-'F+ , F-'!K$3))</f>
        <v>9.1268634012777444E-3</v>
      </c>
      <c r="L1615" s="2" cm="1">
        <f t="array" ref="L1615">[1]!table_weight[LongPassing]*(('F+ , F-'!L$2-[1]!tbl_gk[[#This Row],[LongPassing]])/('F+ , F-'!L$2-'F+ , F-'!L$3))</f>
        <v>2.4905508603486726E-2</v>
      </c>
      <c r="M1615" s="2" cm="1">
        <f t="array" ref="M1615">[1]!table_weight[BallControl]*(('F+ , F-'!M$2-[1]!tbl_gk[[#This Row],[BallControl]])/('F+ , F-'!M$2-'F+ , F-'!M$3))</f>
        <v>1.0865313572949679E-2</v>
      </c>
      <c r="N1615" s="2" cm="1">
        <f t="array" ref="N1615">[1]!table_weight[Acceleration]*(('F+ , F-'!N$2-[1]!tbl_gk[[#This Row],[Acceleration]])/('F+ , F-'!N$2-'F+ , F-'!N$3))</f>
        <v>7.4410780436299775E-3</v>
      </c>
      <c r="O1615" s="2" cm="1">
        <f t="array" ref="O1615">[1]!table_weight[SprintSpeed]*(('F+ , F-'!O$2-[1]!tbl_gk[[#This Row],[SprintSpeed]])/('F+ , F-'!O$2-'F+ , F-'!O$3))</f>
        <v>1.0963188317614834E-2</v>
      </c>
      <c r="P1615" s="2" cm="1">
        <f t="array" ref="P1615">[1]!table_weight[Agility]*(('F+ , F-'!P$2-[1]!tbl_gk[[#This Row],[Agility]])/('F+ , F-'!P$2-'F+ , F-'!P$3))</f>
        <v>4.3294095621445646E-3</v>
      </c>
      <c r="Q1615" s="2" cm="1">
        <f t="array" ref="Q1615">[1]!table_weight[Reactions]*(('F+ , F-'!Q$2-[1]!tbl_gk[[#This Row],[Reactions]])/('F+ , F-'!Q$2-'F+ , F-'!Q$3))</f>
        <v>1.4953618002093458E-3</v>
      </c>
      <c r="R1615" s="2" cm="1">
        <f t="array" ref="R1615">[1]!table_weight[Balance]*(('F+ , F-'!R$2-[1]!tbl_gk[[#This Row],[Balance]])/('F+ , F-'!R$2-'F+ , F-'!R$3))</f>
        <v>2.4835002452456411E-3</v>
      </c>
      <c r="S1615" s="2" cm="1">
        <f t="array" ref="S1615">[1]!table_weight[ShotPower]*(('F+ , F-'!S$2-[1]!tbl_gk[[#This Row],[ShotPower]])/('F+ , F-'!S$2-'F+ , F-'!S$3))</f>
        <v>5.7135648934827617E-3</v>
      </c>
      <c r="T1615" s="2" cm="1">
        <f t="array" ref="T1615">[1]!table_weight[Jumping]*(('F+ , F-'!T$2-[1]!tbl_gk[[#This Row],[Jumping]])/('F+ , F-'!T$2-'F+ , F-'!T$3))</f>
        <v>4.3794223578711763E-3</v>
      </c>
      <c r="U1615" s="2" cm="1">
        <f t="array" ref="U1615">[1]!table_weight[Stamina]*(('F+ , F-'!U$2-[1]!tbl_gk[[#This Row],[Stamina]])/('F+ , F-'!U$2-'F+ , F-'!U$3))</f>
        <v>1.88916258574835E-2</v>
      </c>
      <c r="V1615" s="2" cm="1">
        <f t="array" ref="V1615">[1]!table_weight[Strength]*(('F+ , F-'!V$2-[1]!tbl_gk[[#This Row],[Strength]])/('F+ , F-'!V$2-'F+ , F-'!V$3))</f>
        <v>2.3958016428354077E-2</v>
      </c>
      <c r="W1615" s="2" cm="1">
        <f t="array" ref="W1615">[1]!table_weight[LongShots]*(('F+ , F-'!W$2-[1]!tbl_gk[[#This Row],[LongShots]])/('F+ , F-'!W$2-'F+ , F-'!W$3))</f>
        <v>8.570347340224143E-3</v>
      </c>
      <c r="X1615" s="2" cm="1">
        <f t="array" ref="X1615">[1]!table_weight[Aggression]*(('F+ , F-'!X$2-[1]!tbl_gk[[#This Row],[Aggression]])/('F+ , F-'!X$2-'F+ , F-'!X$3))</f>
        <v>1.5211439002129575E-2</v>
      </c>
      <c r="Y1615" s="2" cm="1">
        <f t="array" ref="Y1615">[1]!table_weight[Interceptions]*(('F+ , F-'!Y$2-[1]!tbl_gk[[#This Row],[Interceptions]])/('F+ , F-'!Y$2-'F+ , F-'!Y$3))</f>
        <v>2.2161706253509151E-2</v>
      </c>
      <c r="Z1615" s="2" cm="1">
        <f t="array" ref="Z1615">[1]!table_weight[Positioning]*(('F+ , F-'!Z$2-[1]!tbl_gk[[#This Row],[Positioning]])/('F+ , F-'!Z$2-'F+ , F-'!Z$3))</f>
        <v>7.394449514924029E-4</v>
      </c>
      <c r="AA1615" s="2" cm="1">
        <f t="array" ref="AA1615">[1]!table_weight[Vision]*(('F+ , F-'!AA$2-[1]!tbl_gk[[#This Row],[Vision]])/('F+ , F-'!AA$2-'F+ , F-'!AA$3))</f>
        <v>2.3425616063279545E-2</v>
      </c>
      <c r="AB1615" s="2" cm="1">
        <f t="array" ref="AB1615">[1]!table_weight[Penalties]*(('F+ , F-'!AB$2-[1]!tbl_gk[[#This Row],[Penalties]])/('F+ , F-'!AB$2-'F+ , F-'!AB$3))</f>
        <v>1.7224717693587737E-3</v>
      </c>
      <c r="AC1615" s="2" cm="1">
        <f t="array" ref="AC1615">[1]!table_weight[Composure]*(('F+ , F-'!AC$2-[1]!tbl_gk[[#This Row],[Composure]])/('F+ , F-'!AC$2-'F+ , F-'!AC$3))</f>
        <v>2.2416857476822497E-3</v>
      </c>
      <c r="AD1615" s="2" cm="1">
        <f t="array" ref="AD1615">[1]!table_weight[Marking]*(('F+ , F-'!AD$2-[1]!tbl_gk[[#This Row],[Marking]])/('F+ , F-'!AD$2-'F+ , F-'!AD$3))</f>
        <v>2.0507273321389546E-2</v>
      </c>
      <c r="AE1615" s="2" cm="1">
        <f t="array" ref="AE1615">[1]!table_weight[StandingTackle]*(('F+ , F-'!AE$2-[1]!tbl_gk[[#This Row],[StandingTackle]])/('F+ , F-'!AE$2-'F+ , F-'!AE$3))</f>
        <v>2.465854322450484E-2</v>
      </c>
      <c r="AF1615" s="2" cm="1">
        <f t="array" ref="AF1615">[1]!table_weight[SlidingTackle]*(('F+ , F-'!AF$2-[1]!tbl_gk[[#This Row],[SlidingTackle]])/('F+ , F-'!AF$2-'F+ , F-'!AF$3))</f>
        <v>1.120842873841129E-2</v>
      </c>
      <c r="AG1615" s="2" cm="1">
        <f t="array" ref="AG1615">[1]!table_weight[GKDiving]*(('F+ , F-'!AG$2-[1]!tbl_gk[[#This Row],[GKDiving]])/('F+ , F-'!AG$2-'F+ , F-'!AG$3))</f>
        <v>3.7578592434844307E-2</v>
      </c>
      <c r="AH1615" s="2" cm="1">
        <f t="array" ref="AH1615">[1]!table_weight[GKHandling]*(('F+ , F-'!AH$2-[1]!tbl_gk[[#This Row],[GKHandling]])/('F+ , F-'!AH$2-'F+ , F-'!AH$3))</f>
        <v>3.7430060448935834E-2</v>
      </c>
      <c r="AI1615" s="2" cm="1">
        <f t="array" ref="AI1615">[1]!table_weight[GKKicking]*(('F+ , F-'!AI$2-[1]!tbl_gk[[#This Row],[GKKicking]])/('F+ , F-'!AI$2-'F+ , F-'!AI$3))</f>
        <v>2.5938545786431375E-2</v>
      </c>
      <c r="AJ1615" s="2" cm="1">
        <f t="array" ref="AJ1615">[1]!table_weight[GKPositioning]*(('F+ , F-'!AJ$2-[1]!tbl_gk[[#This Row],[GKPositioning]])/('F+ , F-'!AJ$2-'F+ , F-'!AJ$3))</f>
        <v>1.2613793264842845E-2</v>
      </c>
      <c r="AK1615" s="2" cm="1">
        <f t="array" ref="AK1615">[1]!table_weight[GKReflexes]*(('F+ , F-'!AK$2-[1]!tbl_gk[[#This Row],[GKReflexes]])/('F+ , F-'!AK$2-'F+ , F-'!AK$3))</f>
        <v>3.4617854849068701E-2</v>
      </c>
    </row>
    <row r="1616" spans="1:37" x14ac:dyDescent="0.55000000000000004">
      <c r="A1616" s="7">
        <f>[1]!tbl_gk[[#This Row],[ID]]</f>
        <v>261645</v>
      </c>
      <c r="B1616" s="1" cm="1">
        <f t="array" ref="B1616">[1]!table_weight[ValueEUR]*(('F+ , F-'!B$2-[1]!tbl_gk[[#This Row],[ValueEUR]])/('F+ , F-'!B$2-'F+ , F-'!B$3))</f>
        <v>7.4388200703228241E-5</v>
      </c>
      <c r="C1616" s="1" cm="1">
        <f t="array" ref="C1616">[1]!table_weight[WageEUR]*(('F+ , F-'!C$2-[1]!tbl_gk[[#This Row],[WageEUR]])/('F+ , F-'!C$2-'F+ , F-'!C$3))</f>
        <v>7.8241870618836323E-6</v>
      </c>
      <c r="D1616" s="1" cm="1">
        <f t="array" ref="D1616">[1]!table_weight[Crossing]*(('F+ , F-'!D$2-[1]!tbl_gk[[#This Row],[Crossing]])/('F+ , F-'!D$2-'F+ , F-'!D$3))</f>
        <v>3.3625286215233793E-2</v>
      </c>
      <c r="E1616" s="1" cm="1">
        <f t="array" ref="E1616">[1]!table_weight[Finishing]*(('F+ , F-'!E$2-[1]!tbl_gk[[#This Row],[Finishing]])/('F+ , F-'!E$2-'F+ , F-'!E$3))</f>
        <v>1.9965013690294877E-2</v>
      </c>
      <c r="F1616" s="1" cm="1">
        <f t="array" ref="F1616">[1]!table_weight[HeadingAccuracy]*(('F+ , F-'!F$2-[1]!tbl_gk[[#This Row],[HeadingAccuracy]])/('F+ , F-'!F$2-'F+ , F-'!F$3))</f>
        <v>1.1274360672166649E-2</v>
      </c>
      <c r="G1616" s="1" cm="1">
        <f t="array" ref="G1616">[1]!table_weight[ShortPassing]*(('F+ , F-'!G$2-[1]!tbl_gk[[#This Row],[ShortPassing]])/('F+ , F-'!G$2-'F+ , F-'!G$3))</f>
        <v>4.6409239370648142E-2</v>
      </c>
      <c r="H1616" s="1" cm="1">
        <f t="array" ref="H1616">[1]!table_weight[Volleys]*(('F+ , F-'!H$2-[1]!tbl_gk[[#This Row],[Volleys]])/('F+ , F-'!H$2-'F+ , F-'!H$3))</f>
        <v>2.3147841959762173E-3</v>
      </c>
      <c r="I1616" s="1" cm="1">
        <f t="array" ref="I1616">[1]!table_weight[Dribbling]*(('F+ , F-'!I$2-[1]!tbl_gk[[#This Row],[Dribbling]])/('F+ , F-'!I$2-'F+ , F-'!I$3))</f>
        <v>2.2491199096005835E-2</v>
      </c>
      <c r="J1616" s="1" cm="1">
        <f t="array" ref="J1616">[1]!table_weight[Curve]*(('F+ , F-'!J$2-[1]!tbl_gk[[#This Row],[Curve]])/('F+ , F-'!J$2-'F+ , F-'!J$3))</f>
        <v>9.1268634012777444E-3</v>
      </c>
      <c r="K1616" s="1" cm="1">
        <f t="array" ref="K1616">[1]!table_weight[FKAccuracy]*(('F+ , F-'!K$2-[1]!tbl_gk[[#This Row],[FKAccuracy]])/('F+ , F-'!K$2-'F+ , F-'!K$3))</f>
        <v>9.5832065713416324E-3</v>
      </c>
      <c r="L1616" s="1" cm="1">
        <f t="array" ref="L1616">[1]!table_weight[LongPassing]*(('F+ , F-'!L$2-[1]!tbl_gk[[#This Row],[LongPassing]])/('F+ , F-'!L$2-'F+ , F-'!L$3))</f>
        <v>2.2198388103107734E-2</v>
      </c>
      <c r="M1616" s="1" cm="1">
        <f t="array" ref="M1616">[1]!table_weight[BallControl]*(('F+ , F-'!M$2-[1]!tbl_gk[[#This Row],[BallControl]])/('F+ , F-'!M$2-'F+ , F-'!M$3))</f>
        <v>1.3038376287539614E-2</v>
      </c>
      <c r="N1616" s="1" cm="1">
        <f t="array" ref="N1616">[1]!table_weight[Acceleration]*(('F+ , F-'!N$2-[1]!tbl_gk[[#This Row],[Acceleration]])/('F+ , F-'!N$2-'F+ , F-'!N$3))</f>
        <v>6.9901036167433111E-3</v>
      </c>
      <c r="O1616" s="1" cm="1">
        <f t="array" ref="O1616">[1]!table_weight[SprintSpeed]*(('F+ , F-'!O$2-[1]!tbl_gk[[#This Row],[SprintSpeed]])/('F+ , F-'!O$2-'F+ , F-'!O$3))</f>
        <v>1.1806510495892897E-2</v>
      </c>
      <c r="P1616" s="1" cm="1">
        <f t="array" ref="P1616">[1]!table_weight[Agility]*(('F+ , F-'!P$2-[1]!tbl_gk[[#This Row],[Agility]])/('F+ , F-'!P$2-'F+ , F-'!P$3))</f>
        <v>3.6273431466616623E-3</v>
      </c>
      <c r="Q1616" s="1" cm="1">
        <f t="array" ref="Q1616">[1]!table_weight[Reactions]*(('F+ , F-'!Q$2-[1]!tbl_gk[[#This Row],[Reactions]])/('F+ , F-'!Q$2-'F+ , F-'!Q$3))</f>
        <v>2.3719532003320656E-3</v>
      </c>
      <c r="R1616" s="1" cm="1">
        <f t="array" ref="R1616">[1]!table_weight[Balance]*(('F+ , F-'!R$2-[1]!tbl_gk[[#This Row],[Balance]])/('F+ , F-'!R$2-'F+ , F-'!R$3))</f>
        <v>2.7318502697702049E-3</v>
      </c>
      <c r="S1616" s="1" cm="1">
        <f t="array" ref="S1616">[1]!table_weight[ShotPower]*(('F+ , F-'!S$2-[1]!tbl_gk[[#This Row],[ShotPower]])/('F+ , F-'!S$2-'F+ , F-'!S$3))</f>
        <v>6.7523948741159906E-3</v>
      </c>
      <c r="T1616" s="1" cm="1">
        <f t="array" ref="T1616">[1]!table_weight[Jumping]*(('F+ , F-'!T$2-[1]!tbl_gk[[#This Row],[Jumping]])/('F+ , F-'!T$2-'F+ , F-'!T$3))</f>
        <v>4.551164411121026E-3</v>
      </c>
      <c r="U1616" s="1" cm="1">
        <f t="array" ref="U1616">[1]!table_weight[Stamina]*(('F+ , F-'!U$2-[1]!tbl_gk[[#This Row],[Stamina]])/('F+ , F-'!U$2-'F+ , F-'!U$3))</f>
        <v>1.7174205324984999E-2</v>
      </c>
      <c r="V1616" s="1" cm="1">
        <f t="array" ref="V1616">[1]!table_weight[Strength]*(('F+ , F-'!V$2-[1]!tbl_gk[[#This Row],[Strength]])/('F+ , F-'!V$2-'F+ , F-'!V$3))</f>
        <v>1.3310009126863375E-2</v>
      </c>
      <c r="W1616" s="1" cm="1">
        <f t="array" ref="W1616">[1]!table_weight[LongShots]*(('F+ , F-'!W$2-[1]!tbl_gk[[#This Row],[LongShots]])/('F+ , F-'!W$2-'F+ , F-'!W$3))</f>
        <v>9.6091773208573719E-3</v>
      </c>
      <c r="X1616" s="1" cm="1">
        <f t="array" ref="X1616">[1]!table_weight[Aggression]*(('F+ , F-'!X$2-[1]!tbl_gk[[#This Row],[Aggression]])/('F+ , F-'!X$2-'F+ , F-'!X$3))</f>
        <v>1.3994523881959207E-2</v>
      </c>
      <c r="Y1616" s="1" cm="1">
        <f t="array" ref="Y1616">[1]!table_weight[Interceptions]*(('F+ , F-'!Y$2-[1]!tbl_gk[[#This Row],[Interceptions]])/('F+ , F-'!Y$2-'F+ , F-'!Y$3))</f>
        <v>2.3546812894353474E-2</v>
      </c>
      <c r="Z1616" s="1" cm="1">
        <f t="array" ref="Z1616">[1]!table_weight[Positioning]*(('F+ , F-'!Z$2-[1]!tbl_gk[[#This Row],[Positioning]])/('F+ , F-'!Z$2-'F+ , F-'!Z$3))</f>
        <v>1.7746678835817667E-3</v>
      </c>
      <c r="AA1616" s="1" cm="1">
        <f t="array" ref="AA1616">[1]!table_weight[Vision]*(('F+ , F-'!AA$2-[1]!tbl_gk[[#This Row],[Vision]])/('F+ , F-'!AA$2-'F+ , F-'!AA$3))</f>
        <v>2.9104553290741252E-2</v>
      </c>
      <c r="AB1616" s="1" cm="1">
        <f t="array" ref="AB1616">[1]!table_weight[Penalties]*(('F+ , F-'!AB$2-[1]!tbl_gk[[#This Row],[Penalties]])/('F+ , F-'!AB$2-'F+ , F-'!AB$3))</f>
        <v>2.4662663970364263E-3</v>
      </c>
      <c r="AC1616" s="1" cm="1">
        <f t="array" ref="AC1616">[1]!table_weight[Composure]*(('F+ , F-'!AC$2-[1]!tbl_gk[[#This Row],[Composure]])/('F+ , F-'!AC$2-'F+ , F-'!AC$3))</f>
        <v>1.8680714564018749E-3</v>
      </c>
      <c r="AD1616" s="1" cm="1">
        <f t="array" ref="AD1616">[1]!table_weight[Marking]*(('F+ , F-'!AD$2-[1]!tbl_gk[[#This Row],[Marking]])/('F+ , F-'!AD$2-'F+ , F-'!AD$3))</f>
        <v>3.3127133826860035E-2</v>
      </c>
      <c r="AE1616" s="1" cm="1">
        <f t="array" ref="AE1616">[1]!table_weight[StandingTackle]*(('F+ , F-'!AE$2-[1]!tbl_gk[[#This Row],[StandingTackle]])/('F+ , F-'!AE$2-'F+ , F-'!AE$3))</f>
        <v>3.1383600467551613E-2</v>
      </c>
      <c r="AF1616" s="1" cm="1">
        <f t="array" ref="AF1616">[1]!table_weight[SlidingTackle]*(('F+ , F-'!AF$2-[1]!tbl_gk[[#This Row],[SlidingTackle]])/('F+ , F-'!AF$2-'F+ , F-'!AF$3))</f>
        <v>7.4722858256075263E-3</v>
      </c>
      <c r="AG1616" s="1" cm="1">
        <f t="array" ref="AG1616">[1]!table_weight[GKDiving]*(('F+ , F-'!AG$2-[1]!tbl_gk[[#This Row],[GKDiving]])/('F+ , F-'!AG$2-'F+ , F-'!AG$3))</f>
        <v>5.4659770814318998E-2</v>
      </c>
      <c r="AH1616" s="1" cm="1">
        <f t="array" ref="AH1616">[1]!table_weight[GKHandling]*(('F+ , F-'!AH$2-[1]!tbl_gk[[#This Row],[GKHandling]])/('F+ , F-'!AH$2-'F+ , F-'!AH$3))</f>
        <v>6.773058557426484E-2</v>
      </c>
      <c r="AI1616" s="1" cm="1">
        <f t="array" ref="AI1616">[1]!table_weight[GKKicking]*(('F+ , F-'!AI$2-[1]!tbl_gk[[#This Row],[GKKicking]])/('F+ , F-'!AI$2-'F+ , F-'!AI$3))</f>
        <v>3.1305141466382698E-2</v>
      </c>
      <c r="AJ1616" s="1" cm="1">
        <f t="array" ref="AJ1616">[1]!table_weight[GKPositioning]*(('F+ , F-'!AJ$2-[1]!tbl_gk[[#This Row],[GKPositioning]])/('F+ , F-'!AJ$2-'F+ , F-'!AJ$3))</f>
        <v>2.5858276192927833E-2</v>
      </c>
      <c r="AK1616" s="1" cm="1">
        <f t="array" ref="AK1616">[1]!table_weight[GKReflexes]*(('F+ , F-'!AK$2-[1]!tbl_gk[[#This Row],[GKReflexes]])/('F+ , F-'!AK$2-'F+ , F-'!AK$3))</f>
        <v>5.64817631747963E-2</v>
      </c>
    </row>
    <row r="1617" spans="1:37" x14ac:dyDescent="0.55000000000000004">
      <c r="A1617" s="8">
        <f>[1]!tbl_gk[[#This Row],[ID]]</f>
        <v>261656</v>
      </c>
      <c r="B1617" s="2" cm="1">
        <f t="array" ref="B1617">[1]!table_weight[ValueEUR]*(('F+ , F-'!B$2-[1]!tbl_gk[[#This Row],[ValueEUR]])/('F+ , F-'!B$2-'F+ , F-'!B$3))</f>
        <v>3.1175138054050009E-5</v>
      </c>
      <c r="C1617" s="2" cm="1">
        <f t="array" ref="C1617">[1]!table_weight[WageEUR]*(('F+ , F-'!C$2-[1]!tbl_gk[[#This Row],[WageEUR]])/('F+ , F-'!C$2-'F+ , F-'!C$3))</f>
        <v>7.8241870618836313E-5</v>
      </c>
      <c r="D1617" s="2" cm="1">
        <f t="array" ref="D1617">[1]!table_weight[Crossing]*(('F+ , F-'!D$2-[1]!tbl_gk[[#This Row],[Crossing]])/('F+ , F-'!D$2-'F+ , F-'!D$3))</f>
        <v>2.6900228972187034E-2</v>
      </c>
      <c r="E1617" s="2" cm="1">
        <f t="array" ref="E1617">[1]!table_weight[Finishing]*(('F+ , F-'!E$2-[1]!tbl_gk[[#This Row],[Finishing]])/('F+ , F-'!E$2-'F+ , F-'!E$3))</f>
        <v>1.4973760267721157E-2</v>
      </c>
      <c r="F1617" s="2" cm="1">
        <f t="array" ref="F1617">[1]!table_weight[HeadingAccuracy]*(('F+ , F-'!F$2-[1]!tbl_gk[[#This Row],[HeadingAccuracy]])/('F+ , F-'!F$2-'F+ , F-'!F$3))</f>
        <v>9.6040850170308507E-3</v>
      </c>
      <c r="G1617" s="2" cm="1">
        <f t="array" ref="G1617">[1]!table_weight[ShortPassing]*(('F+ , F-'!G$2-[1]!tbl_gk[[#This Row],[ShortPassing]])/('F+ , F-'!G$2-'F+ , F-'!G$3))</f>
        <v>4.5002898783658811E-2</v>
      </c>
      <c r="H1617" s="2" cm="1">
        <f t="array" ref="H1617">[1]!table_weight[Volleys]*(('F+ , F-'!H$2-[1]!tbl_gk[[#This Row],[Volleys]])/('F+ , F-'!H$2-'F+ , F-'!H$3))</f>
        <v>1.0416528881892981E-3</v>
      </c>
      <c r="I1617" s="2" cm="1">
        <f t="array" ref="I1617">[1]!table_weight[Dribbling]*(('F+ , F-'!I$2-[1]!tbl_gk[[#This Row],[Dribbling]])/('F+ , F-'!I$2-'F+ , F-'!I$3))</f>
        <v>1.4668173323482065E-2</v>
      </c>
      <c r="J1617" s="2" cm="1">
        <f t="array" ref="J1617">[1]!table_weight[Curve]*(('F+ , F-'!J$2-[1]!tbl_gk[[#This Row],[Curve]])/('F+ , F-'!J$2-'F+ , F-'!J$3))</f>
        <v>8.2817834567149896E-3</v>
      </c>
      <c r="K1617" s="2" cm="1">
        <f t="array" ref="K1617">[1]!table_weight[FKAccuracy]*(('F+ , F-'!K$2-[1]!tbl_gk[[#This Row],[FKAccuracy]])/('F+ , F-'!K$2-'F+ , F-'!K$3))</f>
        <v>8.5184058411925615E-3</v>
      </c>
      <c r="L1617" s="2" cm="1">
        <f t="array" ref="L1617">[1]!table_weight[LongPassing]*(('F+ , F-'!L$2-[1]!tbl_gk[[#This Row],[LongPassing]])/('F+ , F-'!L$2-'F+ , F-'!L$3))</f>
        <v>1.6242723002273949E-2</v>
      </c>
      <c r="M1617" s="2" cm="1">
        <f t="array" ref="M1617">[1]!table_weight[BallControl]*(('F+ , F-'!M$2-[1]!tbl_gk[[#This Row],[BallControl]])/('F+ , F-'!M$2-'F+ , F-'!M$3))</f>
        <v>1.3907601373375588E-2</v>
      </c>
      <c r="N1617" s="2" cm="1">
        <f t="array" ref="N1617">[1]!table_weight[Acceleration]*(('F+ , F-'!N$2-[1]!tbl_gk[[#This Row],[Acceleration]])/('F+ , F-'!N$2-'F+ , F-'!N$3))</f>
        <v>1.0372411818393301E-2</v>
      </c>
      <c r="O1617" s="2" cm="1">
        <f t="array" ref="O1617">[1]!table_weight[SprintSpeed]*(('F+ , F-'!O$2-[1]!tbl_gk[[#This Row],[SprintSpeed]])/('F+ , F-'!O$2-'F+ , F-'!O$3))</f>
        <v>1.1525403103133543E-2</v>
      </c>
      <c r="P1617" s="2" cm="1">
        <f t="array" ref="P1617">[1]!table_weight[Agility]*(('F+ , F-'!P$2-[1]!tbl_gk[[#This Row],[Agility]])/('F+ , F-'!P$2-'F+ , F-'!P$3))</f>
        <v>4.680442769886016E-3</v>
      </c>
      <c r="Q1617" s="2" cm="1">
        <f t="array" ref="Q1617">[1]!table_weight[Reactions]*(('F+ , F-'!Q$2-[1]!tbl_gk[[#This Row],[Reactions]])/('F+ , F-'!Q$2-'F+ , F-'!Q$3))</f>
        <v>1.7016186002382209E-3</v>
      </c>
      <c r="R1617" s="2" cm="1">
        <f t="array" ref="R1617">[1]!table_weight[Balance]*(('F+ , F-'!R$2-[1]!tbl_gk[[#This Row],[Balance]])/('F+ , F-'!R$2-'F+ , F-'!R$3))</f>
        <v>9.3131259196711541E-4</v>
      </c>
      <c r="S1617" s="2" cm="1">
        <f t="array" ref="S1617">[1]!table_weight[ShotPower]*(('F+ , F-'!S$2-[1]!tbl_gk[[#This Row],[ShotPower]])/('F+ , F-'!S$2-'F+ , F-'!S$3))</f>
        <v>6.4926873789576834E-3</v>
      </c>
      <c r="T1617" s="2" cm="1">
        <f t="array" ref="T1617">[1]!table_weight[Jumping]*(('F+ , F-'!T$2-[1]!tbl_gk[[#This Row],[Jumping]])/('F+ , F-'!T$2-'F+ , F-'!T$3))</f>
        <v>2.91961490524745E-3</v>
      </c>
      <c r="U1617" s="2" cm="1">
        <f t="array" ref="U1617">[1]!table_weight[Stamina]*(('F+ , F-'!U$2-[1]!tbl_gk[[#This Row],[Stamina]])/('F+ , F-'!U$2-'F+ , F-'!U$3))</f>
        <v>1.5456784792486501E-2</v>
      </c>
      <c r="V1617" s="2" cm="1">
        <f t="array" ref="V1617">[1]!table_weight[Strength]*(('F+ , F-'!V$2-[1]!tbl_gk[[#This Row],[Strength]])/('F+ , F-'!V$2-'F+ , F-'!V$3))</f>
        <v>3.0169354020890316E-2</v>
      </c>
      <c r="W1617" s="2" cm="1">
        <f t="array" ref="W1617">[1]!table_weight[LongShots]*(('F+ , F-'!W$2-[1]!tbl_gk[[#This Row],[LongShots]])/('F+ , F-'!W$2-'F+ , F-'!W$3))</f>
        <v>8.8300548353824494E-3</v>
      </c>
      <c r="X1617" s="2" cm="1">
        <f t="array" ref="X1617">[1]!table_weight[Aggression]*(('F+ , F-'!X$2-[1]!tbl_gk[[#This Row],[Aggression]])/('F+ , F-'!X$2-'F+ , F-'!X$3))</f>
        <v>9.7353209613629272E-3</v>
      </c>
      <c r="Y1617" s="2" cm="1">
        <f t="array" ref="Y1617">[1]!table_weight[Interceptions]*(('F+ , F-'!Y$2-[1]!tbl_gk[[#This Row],[Interceptions]])/('F+ , F-'!Y$2-'F+ , F-'!Y$3))</f>
        <v>2.3546812894353474E-2</v>
      </c>
      <c r="Z1617" s="2" cm="1">
        <f t="array" ref="Z1617">[1]!table_weight[Positioning]*(('F+ , F-'!Z$2-[1]!tbl_gk[[#This Row],[Positioning]])/('F+ , F-'!Z$2-'F+ , F-'!Z$3))</f>
        <v>1.4788899029848058E-3</v>
      </c>
      <c r="AA1617" s="2" cm="1">
        <f t="array" ref="AA1617">[1]!table_weight[Vision]*(('F+ , F-'!AA$2-[1]!tbl_gk[[#This Row],[Vision]])/('F+ , F-'!AA$2-'F+ , F-'!AA$3))</f>
        <v>2.0586147449548689E-2</v>
      </c>
      <c r="AB1617" s="2" cm="1">
        <f t="array" ref="AB1617">[1]!table_weight[Penalties]*(('F+ , F-'!AB$2-[1]!tbl_gk[[#This Row],[Penalties]])/('F+ , F-'!AB$2-'F+ , F-'!AB$3))</f>
        <v>1.9182071976949979E-3</v>
      </c>
      <c r="AC1617" s="2" cm="1">
        <f t="array" ref="AC1617">[1]!table_weight[Composure]*(('F+ , F-'!AC$2-[1]!tbl_gk[[#This Row],[Composure]])/('F+ , F-'!AC$2-'F+ , F-'!AC$3))</f>
        <v>1.7079510458531426E-3</v>
      </c>
      <c r="AD1617" s="2" cm="1">
        <f t="array" ref="AD1617">[1]!table_weight[Marking]*(('F+ , F-'!AD$2-[1]!tbl_gk[[#This Row],[Marking]])/('F+ , F-'!AD$2-'F+ , F-'!AD$3))</f>
        <v>2.9972168700492414E-2</v>
      </c>
      <c r="AE1617" s="2" cm="1">
        <f t="array" ref="AE1617">[1]!table_weight[StandingTackle]*(('F+ , F-'!AE$2-[1]!tbl_gk[[#This Row],[StandingTackle]])/('F+ , F-'!AE$2-'F+ , F-'!AE$3))</f>
        <v>1.5691800233775807E-2</v>
      </c>
      <c r="AF1617" s="2" cm="1">
        <f t="array" ref="AF1617">[1]!table_weight[SlidingTackle]*(('F+ , F-'!AF$2-[1]!tbl_gk[[#This Row],[SlidingTackle]])/('F+ , F-'!AF$2-'F+ , F-'!AF$3))</f>
        <v>4.4833714953645158E-3</v>
      </c>
      <c r="AG1617" s="2" cm="1">
        <f t="array" ref="AG1617">[1]!table_weight[GKDiving]*(('F+ , F-'!AG$2-[1]!tbl_gk[[#This Row],[GKDiving]])/('F+ , F-'!AG$2-'F+ , F-'!AG$3))</f>
        <v>5.8076006490213938E-2</v>
      </c>
      <c r="AH1617" s="2" cm="1">
        <f t="array" ref="AH1617">[1]!table_weight[GKHandling]*(('F+ , F-'!AH$2-[1]!tbl_gk[[#This Row],[GKHandling]])/('F+ , F-'!AH$2-'F+ , F-'!AH$3))</f>
        <v>6.9512969405166547E-2</v>
      </c>
      <c r="AI1617" s="2" cm="1">
        <f t="array" ref="AI1617">[1]!table_weight[GKKicking]*(('F+ , F-'!AI$2-[1]!tbl_gk[[#This Row],[GKKicking]])/('F+ , F-'!AI$2-'F+ , F-'!AI$3))</f>
        <v>2.9516276239732256E-2</v>
      </c>
      <c r="AJ1617" s="2" cm="1">
        <f t="array" ref="AJ1617">[1]!table_weight[GKPositioning]*(('F+ , F-'!AJ$2-[1]!tbl_gk[[#This Row],[GKPositioning]])/('F+ , F-'!AJ$2-'F+ , F-'!AJ$3))</f>
        <v>2.3335517539959265E-2</v>
      </c>
      <c r="AK1617" s="2" cm="1">
        <f t="array" ref="AK1617">[1]!table_weight[GKReflexes]*(('F+ , F-'!AK$2-[1]!tbl_gk[[#This Row],[GKReflexes]])/('F+ , F-'!AK$2-'F+ , F-'!AK$3))</f>
        <v>5.8303755535273602E-2</v>
      </c>
    </row>
    <row r="1618" spans="1:37" x14ac:dyDescent="0.55000000000000004">
      <c r="A1618" s="7">
        <f>[1]!tbl_gk[[#This Row],[ID]]</f>
        <v>261687</v>
      </c>
      <c r="B1618" s="1" cm="1">
        <f t="array" ref="B1618">[1]!table_weight[ValueEUR]*(('F+ , F-'!B$2-[1]!tbl_gk[[#This Row],[ValueEUR]])/('F+ , F-'!B$2-'F+ , F-'!B$3))</f>
        <v>2.0557071231680501E-4</v>
      </c>
      <c r="C1618" s="1" cm="1">
        <f t="array" ref="C1618">[1]!table_weight[WageEUR]*(('F+ , F-'!C$2-[1]!tbl_gk[[#This Row],[WageEUR]])/('F+ , F-'!C$2-'F+ , F-'!C$3))</f>
        <v>5.4769309433185431E-4</v>
      </c>
      <c r="D1618" s="1" cm="1">
        <f t="array" ref="D1618">[1]!table_weight[Crossing]*(('F+ , F-'!D$2-[1]!tbl_gk[[#This Row],[Crossing]])/('F+ , F-'!D$2-'F+ , F-'!D$3))</f>
        <v>3.6987814836757178E-2</v>
      </c>
      <c r="E1618" s="1" cm="1">
        <f t="array" ref="E1618">[1]!table_weight[Finishing]*(('F+ , F-'!E$2-[1]!tbl_gk[[#This Row],[Finishing]])/('F+ , F-'!E$2-'F+ , F-'!E$3))</f>
        <v>1.6970261636750646E-2</v>
      </c>
      <c r="F1618" s="1" cm="1">
        <f t="array" ref="F1618">[1]!table_weight[HeadingAccuracy]*(('F+ , F-'!F$2-[1]!tbl_gk[[#This Row],[HeadingAccuracy]])/('F+ , F-'!F$2-'F+ , F-'!F$3))</f>
        <v>7.0986715343271502E-3</v>
      </c>
      <c r="G1618" s="1" cm="1">
        <f t="array" ref="G1618">[1]!table_weight[ShortPassing]*(('F+ , F-'!G$2-[1]!tbl_gk[[#This Row],[ShortPassing]])/('F+ , F-'!G$2-'F+ , F-'!G$3))</f>
        <v>5.0628261131616156E-2</v>
      </c>
      <c r="H1618" s="1" cm="1">
        <f t="array" ref="H1618">[1]!table_weight[Volleys]*(('F+ , F-'!H$2-[1]!tbl_gk[[#This Row],[Volleys]])/('F+ , F-'!H$2-'F+ , F-'!H$3))</f>
        <v>2.1990449861774069E-3</v>
      </c>
      <c r="I1618" s="1" cm="1">
        <f t="array" ref="I1618">[1]!table_weight[Dribbling]*(('F+ , F-'!I$2-[1]!tbl_gk[[#This Row],[Dribbling]])/('F+ , F-'!I$2-'F+ , F-'!I$3))</f>
        <v>1.8579686209743949E-2</v>
      </c>
      <c r="J1618" s="1" cm="1">
        <f t="array" ref="J1618">[1]!table_weight[Curve]*(('F+ , F-'!J$2-[1]!tbl_gk[[#This Row],[Curve]])/('F+ , F-'!J$2-'F+ , F-'!J$3))</f>
        <v>9.295879390190295E-3</v>
      </c>
      <c r="K1618" s="1" cm="1">
        <f t="array" ref="K1618">[1]!table_weight[FKAccuracy]*(('F+ , F-'!K$2-[1]!tbl_gk[[#This Row],[FKAccuracy]])/('F+ , F-'!K$2-'F+ , F-'!K$3))</f>
        <v>9.4310921813203358E-3</v>
      </c>
      <c r="L1618" s="1" cm="1">
        <f t="array" ref="L1618">[1]!table_weight[LongPassing]*(('F+ , F-'!L$2-[1]!tbl_gk[[#This Row],[LongPassing]])/('F+ , F-'!L$2-'F+ , F-'!L$3))</f>
        <v>2.3281236303259328E-2</v>
      </c>
      <c r="M1618" s="1" cm="1">
        <f t="array" ref="M1618">[1]!table_weight[BallControl]*(('F+ , F-'!M$2-[1]!tbl_gk[[#This Row],[BallControl]])/('F+ , F-'!M$2-'F+ , F-'!M$3))</f>
        <v>1.2603763744621627E-2</v>
      </c>
      <c r="N1618" s="1" cm="1">
        <f t="array" ref="N1618">[1]!table_weight[Acceleration]*(('F+ , F-'!N$2-[1]!tbl_gk[[#This Row],[Acceleration]])/('F+ , F-'!N$2-'F+ , F-'!N$3))</f>
        <v>7.2155908301866443E-3</v>
      </c>
      <c r="O1618" s="1" cm="1">
        <f t="array" ref="O1618">[1]!table_weight[SprintSpeed]*(('F+ , F-'!O$2-[1]!tbl_gk[[#This Row],[SprintSpeed]])/('F+ , F-'!O$2-'F+ , F-'!O$3))</f>
        <v>8.7143291755399956E-3</v>
      </c>
      <c r="P1618" s="1" cm="1">
        <f t="array" ref="P1618">[1]!table_weight[Agility]*(('F+ , F-'!P$2-[1]!tbl_gk[[#This Row],[Agility]])/('F+ , F-'!P$2-'F+ , F-'!P$3))</f>
        <v>5.3825091853689179E-3</v>
      </c>
      <c r="Q1618" s="1" cm="1">
        <f t="array" ref="Q1618">[1]!table_weight[Reactions]*(('F+ , F-'!Q$2-[1]!tbl_gk[[#This Row],[Reactions]])/('F+ , F-'!Q$2-'F+ , F-'!Q$3))</f>
        <v>1.6500544002310022E-3</v>
      </c>
      <c r="R1618" s="1" cm="1">
        <f t="array" ref="R1618">[1]!table_weight[Balance]*(('F+ , F-'!R$2-[1]!tbl_gk[[#This Row],[Balance]])/('F+ , F-'!R$2-'F+ , F-'!R$3))</f>
        <v>2.8560252820324875E-3</v>
      </c>
      <c r="S1618" s="1" cm="1">
        <f t="array" ref="S1618">[1]!table_weight[ShotPower]*(('F+ , F-'!S$2-[1]!tbl_gk[[#This Row],[ShotPower]])/('F+ , F-'!S$2-'F+ , F-'!S$3))</f>
        <v>8.3106398450658349E-3</v>
      </c>
      <c r="T1618" s="1" cm="1">
        <f t="array" ref="T1618">[1]!table_weight[Jumping]*(('F+ , F-'!T$2-[1]!tbl_gk[[#This Row],[Jumping]])/('F+ , F-'!T$2-'F+ , F-'!T$3))</f>
        <v>2.2326466922480506E-3</v>
      </c>
      <c r="U1618" s="1" cm="1">
        <f t="array" ref="U1618">[1]!table_weight[Stamina]*(('F+ , F-'!U$2-[1]!tbl_gk[[#This Row],[Stamina]])/('F+ , F-'!U$2-'F+ , F-'!U$3))</f>
        <v>9.4458129287417498E-3</v>
      </c>
      <c r="V1618" s="1" cm="1">
        <f t="array" ref="V1618">[1]!table_weight[Strength]*(('F+ , F-'!V$2-[1]!tbl_gk[[#This Row],[Strength]])/('F+ , F-'!V$2-'F+ , F-'!V$3))</f>
        <v>1.0648007301490701E-2</v>
      </c>
      <c r="W1618" s="1" cm="1">
        <f t="array" ref="W1618">[1]!table_weight[LongShots]*(('F+ , F-'!W$2-[1]!tbl_gk[[#This Row],[LongShots]])/('F+ , F-'!W$2-'F+ , F-'!W$3))</f>
        <v>9.86888481601568E-3</v>
      </c>
      <c r="X1618" s="1" cm="1">
        <f t="array" ref="X1618">[1]!table_weight[Aggression]*(('F+ , F-'!X$2-[1]!tbl_gk[[#This Row],[Aggression]])/('F+ , F-'!X$2-'F+ , F-'!X$3))</f>
        <v>4.8676604806814636E-3</v>
      </c>
      <c r="Y1618" s="1" cm="1">
        <f t="array" ref="Y1618">[1]!table_weight[Interceptions]*(('F+ , F-'!Y$2-[1]!tbl_gk[[#This Row],[Interceptions]])/('F+ , F-'!Y$2-'F+ , F-'!Y$3))</f>
        <v>2.2161706253509151E-2</v>
      </c>
      <c r="Z1618" s="1" cm="1">
        <f t="array" ref="Z1618">[1]!table_weight[Positioning]*(('F+ , F-'!Z$2-[1]!tbl_gk[[#This Row],[Positioning]])/('F+ , F-'!Z$2-'F+ , F-'!Z$3))</f>
        <v>1.7746678835817667E-3</v>
      </c>
      <c r="AA1618" s="1" cm="1">
        <f t="array" ref="AA1618">[1]!table_weight[Vision]*(('F+ , F-'!AA$2-[1]!tbl_gk[[#This Row],[Vision]])/('F+ , F-'!AA$2-'F+ , F-'!AA$3))</f>
        <v>2.6974951830443111E-2</v>
      </c>
      <c r="AB1618" s="1" cm="1">
        <f t="array" ref="AB1618">[1]!table_weight[Penalties]*(('F+ , F-'!AB$2-[1]!tbl_gk[[#This Row],[Penalties]])/('F+ , F-'!AB$2-'F+ , F-'!AB$3))</f>
        <v>2.0747955403639775E-3</v>
      </c>
      <c r="AC1618" s="1" cm="1">
        <f t="array" ref="AC1618">[1]!table_weight[Composure]*(('F+ , F-'!AC$2-[1]!tbl_gk[[#This Row],[Composure]])/('F+ , F-'!AC$2-'F+ , F-'!AC$3))</f>
        <v>2.5085530985968032E-3</v>
      </c>
      <c r="AD1618" s="1" cm="1">
        <f t="array" ref="AD1618">[1]!table_weight[Marking]*(('F+ , F-'!AD$2-[1]!tbl_gk[[#This Row],[Marking]])/('F+ , F-'!AD$2-'F+ , F-'!AD$3))</f>
        <v>2.5239721010940977E-2</v>
      </c>
      <c r="AE1618" s="1" cm="1">
        <f t="array" ref="AE1618">[1]!table_weight[StandingTackle]*(('F+ , F-'!AE$2-[1]!tbl_gk[[#This Row],[StandingTackle]])/('F+ , F-'!AE$2-'F+ , F-'!AE$3))</f>
        <v>3.1383600467551613E-2</v>
      </c>
      <c r="AF1618" s="1" cm="1">
        <f t="array" ref="AF1618">[1]!table_weight[SlidingTackle]*(('F+ , F-'!AF$2-[1]!tbl_gk[[#This Row],[SlidingTackle]])/('F+ , F-'!AF$2-'F+ , F-'!AF$3))</f>
        <v>8.9667429907290316E-3</v>
      </c>
      <c r="AG1618" s="1" cm="1">
        <f t="array" ref="AG1618">[1]!table_weight[GKDiving]*(('F+ , F-'!AG$2-[1]!tbl_gk[[#This Row],[GKDiving]])/('F+ , F-'!AG$2-'F+ , F-'!AG$3))</f>
        <v>4.4411063786634182E-2</v>
      </c>
      <c r="AH1618" s="1" cm="1">
        <f t="array" ref="AH1618">[1]!table_weight[GKHandling]*(('F+ , F-'!AH$2-[1]!tbl_gk[[#This Row],[GKHandling]])/('F+ , F-'!AH$2-'F+ , F-'!AH$3))</f>
        <v>4.6341979603444362E-2</v>
      </c>
      <c r="AI1618" s="1" cm="1">
        <f t="array" ref="AI1618">[1]!table_weight[GKKicking]*(('F+ , F-'!AI$2-[1]!tbl_gk[[#This Row],[GKKicking]])/('F+ , F-'!AI$2-'F+ , F-'!AI$3))</f>
        <v>3.8460602372984459E-2</v>
      </c>
      <c r="AJ1618" s="1" cm="1">
        <f t="array" ref="AJ1618">[1]!table_weight[GKPositioning]*(('F+ , F-'!AJ$2-[1]!tbl_gk[[#This Row],[GKPositioning]])/('F+ , F-'!AJ$2-'F+ , F-'!AJ$3))</f>
        <v>1.7028620907537841E-2</v>
      </c>
      <c r="AK1618" s="1" cm="1">
        <f t="array" ref="AK1618">[1]!table_weight[GKReflexes]*(('F+ , F-'!AK$2-[1]!tbl_gk[[#This Row],[GKReflexes]])/('F+ , F-'!AK$2-'F+ , F-'!AK$3))</f>
        <v>4.0083831930500594E-2</v>
      </c>
    </row>
    <row r="1619" spans="1:37" x14ac:dyDescent="0.55000000000000004">
      <c r="A1619" s="8">
        <f>[1]!tbl_gk[[#This Row],[ID]]</f>
        <v>261731</v>
      </c>
      <c r="B1619" s="2" cm="1">
        <f t="array" ref="B1619">[1]!table_weight[ValueEUR]*(('F+ , F-'!B$2-[1]!tbl_gk[[#This Row],[ValueEUR]])/('F+ , F-'!B$2-'F+ , F-'!B$3))</f>
        <v>7.1301553371144074E-5</v>
      </c>
      <c r="C1619" s="2" cm="1">
        <f t="array" ref="C1619">[1]!table_weight[WageEUR]*(('F+ , F-'!C$2-[1]!tbl_gk[[#This Row],[WageEUR]])/('F+ , F-'!C$2-'F+ , F-'!C$3))</f>
        <v>7.8241870618836323E-6</v>
      </c>
      <c r="D1619" s="2" cm="1">
        <f t="array" ref="D1619">[1]!table_weight[Crossing]*(('F+ , F-'!D$2-[1]!tbl_gk[[#This Row],[Crossing]])/('F+ , F-'!D$2-'F+ , F-'!D$3))</f>
        <v>3.6987814836757178E-2</v>
      </c>
      <c r="E1619" s="2" cm="1">
        <f t="array" ref="E1619">[1]!table_weight[Finishing]*(('F+ , F-'!E$2-[1]!tbl_gk[[#This Row],[Finishing]])/('F+ , F-'!E$2-'F+ , F-'!E$3))</f>
        <v>1.8966763005780131E-2</v>
      </c>
      <c r="F1619" s="2" cm="1">
        <f t="array" ref="F1619">[1]!table_weight[HeadingAccuracy]*(('F+ , F-'!F$2-[1]!tbl_gk[[#This Row],[HeadingAccuracy]])/('F+ , F-'!F$2-'F+ , F-'!F$3))</f>
        <v>1.08567917583827E-2</v>
      </c>
      <c r="G1619" s="2" cm="1">
        <f t="array" ref="G1619">[1]!table_weight[ShortPassing]*(('F+ , F-'!G$2-[1]!tbl_gk[[#This Row],[ShortPassing]])/('F+ , F-'!G$2-'F+ , F-'!G$3))</f>
        <v>6.4691667001509537E-2</v>
      </c>
      <c r="H1619" s="2" cm="1">
        <f t="array" ref="H1619">[1]!table_weight[Volleys]*(('F+ , F-'!H$2-[1]!tbl_gk[[#This Row],[Volleys]])/('F+ , F-'!H$2-'F+ , F-'!H$3))</f>
        <v>2.3147841959762173E-3</v>
      </c>
      <c r="I1619" s="2" cm="1">
        <f t="array" ref="I1619">[1]!table_weight[Dribbling]*(('F+ , F-'!I$2-[1]!tbl_gk[[#This Row],[Dribbling]])/('F+ , F-'!I$2-'F+ , F-'!I$3))</f>
        <v>2.3469077317571304E-2</v>
      </c>
      <c r="J1619" s="2" cm="1">
        <f t="array" ref="J1619">[1]!table_weight[Curve]*(('F+ , F-'!J$2-[1]!tbl_gk[[#This Row],[Curve]])/('F+ , F-'!J$2-'F+ , F-'!J$3))</f>
        <v>9.4648953791028455E-3</v>
      </c>
      <c r="K1619" s="2" cm="1">
        <f t="array" ref="K1619">[1]!table_weight[FKAccuracy]*(('F+ , F-'!K$2-[1]!tbl_gk[[#This Row],[FKAccuracy]])/('F+ , F-'!K$2-'F+ , F-'!K$3))</f>
        <v>9.2789777912990392E-3</v>
      </c>
      <c r="L1619" s="2" cm="1">
        <f t="array" ref="L1619">[1]!table_weight[LongPassing]*(('F+ , F-'!L$2-[1]!tbl_gk[[#This Row],[LongPassing]])/('F+ , F-'!L$2-'F+ , F-'!L$3))</f>
        <v>2.4364084503410925E-2</v>
      </c>
      <c r="M1619" s="2" cm="1">
        <f t="array" ref="M1619">[1]!table_weight[BallControl]*(('F+ , F-'!M$2-[1]!tbl_gk[[#This Row],[BallControl]])/('F+ , F-'!M$2-'F+ , F-'!M$3))</f>
        <v>1.3472988830457604E-2</v>
      </c>
      <c r="N1619" s="2" cm="1">
        <f t="array" ref="N1619">[1]!table_weight[Acceleration]*(('F+ , F-'!N$2-[1]!tbl_gk[[#This Row],[Acceleration]])/('F+ , F-'!N$2-'F+ , F-'!N$3))</f>
        <v>8.7940013242899726E-3</v>
      </c>
      <c r="O1619" s="2" cm="1">
        <f t="array" ref="O1619">[1]!table_weight[SprintSpeed]*(('F+ , F-'!O$2-[1]!tbl_gk[[#This Row],[SprintSpeed]])/('F+ , F-'!O$2-'F+ , F-'!O$3))</f>
        <v>1.2930940066930317E-2</v>
      </c>
      <c r="P1619" s="2" cm="1">
        <f t="array" ref="P1619">[1]!table_weight[Agility]*(('F+ , F-'!P$2-[1]!tbl_gk[[#This Row],[Agility]])/('F+ , F-'!P$2-'F+ , F-'!P$3))</f>
        <v>4.2123984928974139E-3</v>
      </c>
      <c r="Q1619" s="2" cm="1">
        <f t="array" ref="Q1619">[1]!table_weight[Reactions]*(('F+ , F-'!Q$2-[1]!tbl_gk[[#This Row],[Reactions]])/('F+ , F-'!Q$2-'F+ , F-'!Q$3))</f>
        <v>1.9594396002743149E-3</v>
      </c>
      <c r="R1619" s="2" cm="1">
        <f t="array" ref="R1619">[1]!table_weight[Balance]*(('F+ , F-'!R$2-[1]!tbl_gk[[#This Row],[Balance]])/('F+ , F-'!R$2-'F+ , F-'!R$3))</f>
        <v>1.4280126410162438E-3</v>
      </c>
      <c r="S1619" s="2" cm="1">
        <f t="array" ref="S1619">[1]!table_weight[ShotPower]*(('F+ , F-'!S$2-[1]!tbl_gk[[#This Row],[ShotPower]])/('F+ , F-'!S$2-'F+ , F-'!S$3))</f>
        <v>8.0509323499075268E-3</v>
      </c>
      <c r="T1619" s="2" cm="1">
        <f t="array" ref="T1619">[1]!table_weight[Jumping]*(('F+ , F-'!T$2-[1]!tbl_gk[[#This Row],[Jumping]])/('F+ , F-'!T$2-'F+ , F-'!T$3))</f>
        <v>1.8032915591234251E-3</v>
      </c>
      <c r="U1619" s="2" cm="1">
        <f t="array" ref="U1619">[1]!table_weight[Stamina]*(('F+ , F-'!U$2-[1]!tbl_gk[[#This Row],[Stamina]])/('F+ , F-'!U$2-'F+ , F-'!U$3))</f>
        <v>1.5456784792486501E-2</v>
      </c>
      <c r="V1619" s="2" cm="1">
        <f t="array" ref="V1619">[1]!table_weight[Strength]*(('F+ , F-'!V$2-[1]!tbl_gk[[#This Row],[Strength]])/('F+ , F-'!V$2-'F+ , F-'!V$3))</f>
        <v>3.1056687962681212E-2</v>
      </c>
      <c r="W1619" s="2" cm="1">
        <f t="array" ref="W1619">[1]!table_weight[LongShots]*(('F+ , F-'!W$2-[1]!tbl_gk[[#This Row],[LongShots]])/('F+ , F-'!W$2-'F+ , F-'!W$3))</f>
        <v>9.86888481601568E-3</v>
      </c>
      <c r="X1619" s="2" cm="1">
        <f t="array" ref="X1619">[1]!table_weight[Aggression]*(('F+ , F-'!X$2-[1]!tbl_gk[[#This Row],[Aggression]])/('F+ , F-'!X$2-'F+ , F-'!X$3))</f>
        <v>1.0952236081533291E-2</v>
      </c>
      <c r="Y1619" s="2" cm="1">
        <f t="array" ref="Y1619">[1]!table_weight[Interceptions]*(('F+ , F-'!Y$2-[1]!tbl_gk[[#This Row],[Interceptions]])/('F+ , F-'!Y$2-'F+ , F-'!Y$3))</f>
        <v>2.2854259573931314E-2</v>
      </c>
      <c r="Z1619" s="2" cm="1">
        <f t="array" ref="Z1619">[1]!table_weight[Positioning]*(('F+ , F-'!Z$2-[1]!tbl_gk[[#This Row],[Positioning]])/('F+ , F-'!Z$2-'F+ , F-'!Z$3))</f>
        <v>1.9225568738802474E-3</v>
      </c>
      <c r="AA1619" s="2" cm="1">
        <f t="array" ref="AA1619">[1]!table_weight[Vision]*(('F+ , F-'!AA$2-[1]!tbl_gk[[#This Row],[Vision]])/('F+ , F-'!AA$2-'F+ , F-'!AA$3))</f>
        <v>2.8394686137308535E-2</v>
      </c>
      <c r="AB1619" s="2" cm="1">
        <f t="array" ref="AB1619">[1]!table_weight[Penalties]*(('F+ , F-'!AB$2-[1]!tbl_gk[[#This Row],[Penalties]])/('F+ , F-'!AB$2-'F+ , F-'!AB$3))</f>
        <v>2.2705309687002014E-3</v>
      </c>
      <c r="AC1619" s="2" cm="1">
        <f t="array" ref="AC1619">[1]!table_weight[Composure]*(('F+ , F-'!AC$2-[1]!tbl_gk[[#This Row],[Composure]])/('F+ , F-'!AC$2-'F+ , F-'!AC$3))</f>
        <v>1.9214449265847853E-3</v>
      </c>
      <c r="AD1619" s="2" cm="1">
        <f t="array" ref="AD1619">[1]!table_weight[Marking]*(('F+ , F-'!AD$2-[1]!tbl_gk[[#This Row],[Marking]])/('F+ , F-'!AD$2-'F+ , F-'!AD$3))</f>
        <v>3.9437064079595283E-2</v>
      </c>
      <c r="AE1619" s="2" cm="1">
        <f t="array" ref="AE1619">[1]!table_weight[StandingTackle]*(('F+ , F-'!AE$2-[1]!tbl_gk[[#This Row],[StandingTackle]])/('F+ , F-'!AE$2-'F+ , F-'!AE$3))</f>
        <v>3.362528621523387E-2</v>
      </c>
      <c r="AF1619" s="2" cm="1">
        <f t="array" ref="AF1619">[1]!table_weight[SlidingTackle]*(('F+ , F-'!AF$2-[1]!tbl_gk[[#This Row],[SlidingTackle]])/('F+ , F-'!AF$2-'F+ , F-'!AF$3))</f>
        <v>8.2195144081682794E-3</v>
      </c>
      <c r="AG1619" s="2" cm="1">
        <f t="array" ref="AG1619">[1]!table_weight[GKDiving]*(('F+ , F-'!AG$2-[1]!tbl_gk[[#This Row],[GKDiving]])/('F+ , F-'!AG$2-'F+ , F-'!AG$3))</f>
        <v>6.1492242166108872E-2</v>
      </c>
      <c r="AH1619" s="2" cm="1">
        <f t="array" ref="AH1619">[1]!table_weight[GKHandling]*(('F+ , F-'!AH$2-[1]!tbl_gk[[#This Row],[GKHandling]])/('F+ , F-'!AH$2-'F+ , F-'!AH$3))</f>
        <v>6.5948201743363147E-2</v>
      </c>
      <c r="AI1619" s="2" cm="1">
        <f t="array" ref="AI1619">[1]!table_weight[GKKicking]*(('F+ , F-'!AI$2-[1]!tbl_gk[[#This Row],[GKKicking]])/('F+ , F-'!AI$2-'F+ , F-'!AI$3))</f>
        <v>3.6671737146334017E-2</v>
      </c>
      <c r="AJ1619" s="2" cm="1">
        <f t="array" ref="AJ1619">[1]!table_weight[GKPositioning]*(('F+ , F-'!AJ$2-[1]!tbl_gk[[#This Row],[GKPositioning]])/('F+ , F-'!AJ$2-'F+ , F-'!AJ$3))</f>
        <v>2.4596896866443549E-2</v>
      </c>
      <c r="AK1619" s="2" cm="1">
        <f t="array" ref="AK1619">[1]!table_weight[GKReflexes]*(('F+ , F-'!AK$2-[1]!tbl_gk[[#This Row],[GKReflexes]])/('F+ , F-'!AK$2-'F+ , F-'!AK$3))</f>
        <v>5.8303755535273602E-2</v>
      </c>
    </row>
    <row r="1620" spans="1:37" x14ac:dyDescent="0.55000000000000004">
      <c r="A1620" s="7">
        <f>[1]!tbl_gk[[#This Row],[ID]]</f>
        <v>261755</v>
      </c>
      <c r="B1620" s="1" cm="1">
        <f t="array" ref="B1620">[1]!table_weight[ValueEUR]*(('F+ , F-'!B$2-[1]!tbl_gk[[#This Row],[ValueEUR]])/('F+ , F-'!B$2-'F+ , F-'!B$3))</f>
        <v>1.3612114734491143E-4</v>
      </c>
      <c r="C1620" s="1" cm="1">
        <f t="array" ref="C1620">[1]!table_weight[WageEUR]*(('F+ , F-'!C$2-[1]!tbl_gk[[#This Row],[WageEUR]])/('F+ , F-'!C$2-'F+ , F-'!C$3))</f>
        <v>7.8241870618836313E-5</v>
      </c>
      <c r="D1620" s="1" cm="1">
        <f t="array" ref="D1620">[1]!table_weight[Crossing]*(('F+ , F-'!D$2-[1]!tbl_gk[[#This Row],[Crossing]])/('F+ , F-'!D$2-'F+ , F-'!D$3))</f>
        <v>3.6987814836757178E-2</v>
      </c>
      <c r="E1620" s="1" cm="1">
        <f t="array" ref="E1620">[1]!table_weight[Finishing]*(('F+ , F-'!E$2-[1]!tbl_gk[[#This Row],[Finishing]])/('F+ , F-'!E$2-'F+ , F-'!E$3))</f>
        <v>1.7968512321265388E-2</v>
      </c>
      <c r="F1620" s="1" cm="1">
        <f t="array" ref="F1620">[1]!table_weight[HeadingAccuracy]*(('F+ , F-'!F$2-[1]!tbl_gk[[#This Row],[HeadingAccuracy]])/('F+ , F-'!F$2-'F+ , F-'!F$3))</f>
        <v>1.08567917583827E-2</v>
      </c>
      <c r="G1620" s="1" cm="1">
        <f t="array" ref="G1620">[1]!table_weight[ShortPassing]*(('F+ , F-'!G$2-[1]!tbl_gk[[#This Row],[ShortPassing]])/('F+ , F-'!G$2-'F+ , F-'!G$3))</f>
        <v>3.7971195848712121E-2</v>
      </c>
      <c r="H1620" s="1" cm="1">
        <f t="array" ref="H1620">[1]!table_weight[Volleys]*(('F+ , F-'!H$2-[1]!tbl_gk[[#This Row],[Volleys]])/('F+ , F-'!H$2-'F+ , F-'!H$3))</f>
        <v>2.1990449861774069E-3</v>
      </c>
      <c r="I1620" s="1" cm="1">
        <f t="array" ref="I1620">[1]!table_weight[Dribbling]*(('F+ , F-'!I$2-[1]!tbl_gk[[#This Row],[Dribbling]])/('F+ , F-'!I$2-'F+ , F-'!I$3))</f>
        <v>2.0535442652874894E-2</v>
      </c>
      <c r="J1620" s="1" cm="1">
        <f t="array" ref="J1620">[1]!table_weight[Curve]*(('F+ , F-'!J$2-[1]!tbl_gk[[#This Row],[Curve]])/('F+ , F-'!J$2-'F+ , F-'!J$3))</f>
        <v>9.6339113680153961E-3</v>
      </c>
      <c r="K1620" s="1" cm="1">
        <f t="array" ref="K1620">[1]!table_weight[FKAccuracy]*(('F+ , F-'!K$2-[1]!tbl_gk[[#This Row],[FKAccuracy]])/('F+ , F-'!K$2-'F+ , F-'!K$3))</f>
        <v>9.5832065713416324E-3</v>
      </c>
      <c r="L1620" s="1" cm="1">
        <f t="array" ref="L1620">[1]!table_weight[LongPassing]*(('F+ , F-'!L$2-[1]!tbl_gk[[#This Row],[LongPassing]])/('F+ , F-'!L$2-'F+ , F-'!L$3))</f>
        <v>1.7866995302501344E-2</v>
      </c>
      <c r="M1620" s="1" cm="1">
        <f t="array" ref="M1620">[1]!table_weight[BallControl]*(('F+ , F-'!M$2-[1]!tbl_gk[[#This Row],[BallControl]])/('F+ , F-'!M$2-'F+ , F-'!M$3))</f>
        <v>1.1299926115867666E-2</v>
      </c>
      <c r="N1620" s="1" cm="1">
        <f t="array" ref="N1620">[1]!table_weight[Acceleration]*(('F+ , F-'!N$2-[1]!tbl_gk[[#This Row],[Acceleration]])/('F+ , F-'!N$2-'F+ , F-'!N$3))</f>
        <v>7.2155908301866443E-3</v>
      </c>
      <c r="O1620" s="1" cm="1">
        <f t="array" ref="O1620">[1]!table_weight[SprintSpeed]*(('F+ , F-'!O$2-[1]!tbl_gk[[#This Row],[SprintSpeed]])/('F+ , F-'!O$2-'F+ , F-'!O$3))</f>
        <v>9.2765439610587065E-3</v>
      </c>
      <c r="P1620" s="1" cm="1">
        <f t="array" ref="P1620">[1]!table_weight[Agility]*(('F+ , F-'!P$2-[1]!tbl_gk[[#This Row],[Agility]])/('F+ , F-'!P$2-'F+ , F-'!P$3))</f>
        <v>4.5634317006388652E-3</v>
      </c>
      <c r="Q1620" s="1" cm="1">
        <f t="array" ref="Q1620">[1]!table_weight[Reactions]*(('F+ , F-'!Q$2-[1]!tbl_gk[[#This Row],[Reactions]])/('F+ , F-'!Q$2-'F+ , F-'!Q$3))</f>
        <v>1.5469260002165645E-3</v>
      </c>
      <c r="R1620" s="1" cm="1">
        <f t="array" ref="R1620">[1]!table_weight[Balance]*(('F+ , F-'!R$2-[1]!tbl_gk[[#This Row],[Balance]])/('F+ , F-'!R$2-'F+ , F-'!R$3))</f>
        <v>1.6142751594096668E-3</v>
      </c>
      <c r="S1620" s="1" cm="1">
        <f t="array" ref="S1620">[1]!table_weight[ShotPower]*(('F+ , F-'!S$2-[1]!tbl_gk[[#This Row],[ShotPower]])/('F+ , F-'!S$2-'F+ , F-'!S$3))</f>
        <v>6.7523948741159906E-3</v>
      </c>
      <c r="T1620" s="1" cm="1">
        <f t="array" ref="T1620">[1]!table_weight[Jumping]*(('F+ , F-'!T$2-[1]!tbl_gk[[#This Row],[Jumping]])/('F+ , F-'!T$2-'F+ , F-'!T$3))</f>
        <v>2.5761307987477505E-3</v>
      </c>
      <c r="U1620" s="1" cm="1">
        <f t="array" ref="U1620">[1]!table_weight[Stamina]*(('F+ , F-'!U$2-[1]!tbl_gk[[#This Row],[Stamina]])/('F+ , F-'!U$2-'F+ , F-'!U$3))</f>
        <v>1.4598074526237249E-2</v>
      </c>
      <c r="V1620" s="1" cm="1">
        <f t="array" ref="V1620">[1]!table_weight[Strength]*(('F+ , F-'!V$2-[1]!tbl_gk[[#This Row],[Strength]])/('F+ , F-'!V$2-'F+ , F-'!V$3))</f>
        <v>2.3070682486563184E-2</v>
      </c>
      <c r="W1620" s="1" cm="1">
        <f t="array" ref="W1620">[1]!table_weight[LongShots]*(('F+ , F-'!W$2-[1]!tbl_gk[[#This Row],[LongShots]])/('F+ , F-'!W$2-'F+ , F-'!W$3))</f>
        <v>9.3494698256990638E-3</v>
      </c>
      <c r="X1620" s="1" cm="1">
        <f t="array" ref="X1620">[1]!table_weight[Aggression]*(('F+ , F-'!X$2-[1]!tbl_gk[[#This Row],[Aggression]])/('F+ , F-'!X$2-'F+ , F-'!X$3))</f>
        <v>1.3386066321874024E-2</v>
      </c>
      <c r="Y1620" s="1" cm="1">
        <f t="array" ref="Y1620">[1]!table_weight[Interceptions]*(('F+ , F-'!Y$2-[1]!tbl_gk[[#This Row],[Interceptions]])/('F+ , F-'!Y$2-'F+ , F-'!Y$3))</f>
        <v>2.3546812894353474E-2</v>
      </c>
      <c r="Z1620" s="1" cm="1">
        <f t="array" ref="Z1620">[1]!table_weight[Positioning]*(('F+ , F-'!Z$2-[1]!tbl_gk[[#This Row],[Positioning]])/('F+ , F-'!Z$2-'F+ , F-'!Z$3))</f>
        <v>1.9225568738802474E-3</v>
      </c>
      <c r="AA1620" s="1" cm="1">
        <f t="array" ref="AA1620">[1]!table_weight[Vision]*(('F+ , F-'!AA$2-[1]!tbl_gk[[#This Row],[Vision]])/('F+ , F-'!AA$2-'F+ , F-'!AA$3))</f>
        <v>2.6974951830443111E-2</v>
      </c>
      <c r="AB1620" s="1" cm="1">
        <f t="array" ref="AB1620">[1]!table_weight[Penalties]*(('F+ , F-'!AB$2-[1]!tbl_gk[[#This Row],[Penalties]])/('F+ , F-'!AB$2-'F+ , F-'!AB$3))</f>
        <v>1.6833246836915287E-3</v>
      </c>
      <c r="AC1620" s="1" cm="1">
        <f t="array" ref="AC1620">[1]!table_weight[Composure]*(('F+ , F-'!AC$2-[1]!tbl_gk[[#This Row],[Composure]])/('F+ , F-'!AC$2-'F+ , F-'!AC$3))</f>
        <v>1.814697986218964E-3</v>
      </c>
      <c r="AD1620" s="1" cm="1">
        <f t="array" ref="AD1620">[1]!table_weight[Marking]*(('F+ , F-'!AD$2-[1]!tbl_gk[[#This Row],[Marking]])/('F+ , F-'!AD$2-'F+ , F-'!AD$3))</f>
        <v>3.4704616390043845E-2</v>
      </c>
      <c r="AE1620" s="1" cm="1">
        <f t="array" ref="AE1620">[1]!table_weight[StandingTackle]*(('F+ , F-'!AE$2-[1]!tbl_gk[[#This Row],[StandingTackle]])/('F+ , F-'!AE$2-'F+ , F-'!AE$3))</f>
        <v>3.1383600467551613E-2</v>
      </c>
      <c r="AF1620" s="1" cm="1">
        <f t="array" ref="AF1620">[1]!table_weight[SlidingTackle]*(('F+ , F-'!AF$2-[1]!tbl_gk[[#This Row],[SlidingTackle]])/('F+ , F-'!AF$2-'F+ , F-'!AF$3))</f>
        <v>1.0461200155850536E-2</v>
      </c>
      <c r="AG1620" s="1" cm="1">
        <f t="array" ref="AG1620">[1]!table_weight[GKDiving]*(('F+ , F-'!AG$2-[1]!tbl_gk[[#This Row],[GKDiving]])/('F+ , F-'!AG$2-'F+ , F-'!AG$3))</f>
        <v>5.9784124328161402E-2</v>
      </c>
      <c r="AH1620" s="1" cm="1">
        <f t="array" ref="AH1620">[1]!table_weight[GKHandling]*(('F+ , F-'!AH$2-[1]!tbl_gk[[#This Row],[GKHandling]])/('F+ , F-'!AH$2-'F+ , F-'!AH$3))</f>
        <v>5.3471514927051197E-2</v>
      </c>
      <c r="AI1620" s="1" cm="1">
        <f t="array" ref="AI1620">[1]!table_weight[GKKicking]*(('F+ , F-'!AI$2-[1]!tbl_gk[[#This Row],[GKKicking]])/('F+ , F-'!AI$2-'F+ , F-'!AI$3))</f>
        <v>3.0410708853057477E-2</v>
      </c>
      <c r="AJ1620" s="1" cm="1">
        <f t="array" ref="AJ1620">[1]!table_weight[GKPositioning]*(('F+ , F-'!AJ$2-[1]!tbl_gk[[#This Row],[GKPositioning]])/('F+ , F-'!AJ$2-'F+ , F-'!AJ$3))</f>
        <v>2.2074138213474981E-2</v>
      </c>
      <c r="AK1620" s="1" cm="1">
        <f t="array" ref="AK1620">[1]!table_weight[GKReflexes]*(('F+ , F-'!AK$2-[1]!tbl_gk[[#This Row],[GKReflexes]])/('F+ , F-'!AK$2-'F+ , F-'!AK$3))</f>
        <v>5.2837778453841702E-2</v>
      </c>
    </row>
    <row r="1621" spans="1:37" x14ac:dyDescent="0.55000000000000004">
      <c r="A1621" s="8">
        <f>[1]!tbl_gk[[#This Row],[ID]]</f>
        <v>261892</v>
      </c>
      <c r="B1621" s="2" cm="1">
        <f t="array" ref="B1621">[1]!table_weight[ValueEUR]*(('F+ , F-'!B$2-[1]!tbl_gk[[#This Row],[ValueEUR]])/('F+ , F-'!B$2-'F+ , F-'!B$3))</f>
        <v>2.0557071231680501E-4</v>
      </c>
      <c r="C1621" s="2" cm="1">
        <f t="array" ref="C1621">[1]!table_weight[WageEUR]*(('F+ , F-'!C$2-[1]!tbl_gk[[#This Row],[WageEUR]])/('F+ , F-'!C$2-'F+ , F-'!C$3))</f>
        <v>2.3472561185650898E-4</v>
      </c>
      <c r="D1621" s="2" cm="1">
        <f t="array" ref="D1621">[1]!table_weight[Crossing]*(('F+ , F-'!D$2-[1]!tbl_gk[[#This Row],[Crossing]])/('F+ , F-'!D$2-'F+ , F-'!D$3))</f>
        <v>4.0350343458280549E-2</v>
      </c>
      <c r="E1621" s="2" cm="1">
        <f t="array" ref="E1621">[1]!table_weight[Finishing]*(('F+ , F-'!E$2-[1]!tbl_gk[[#This Row],[Finishing]])/('F+ , F-'!E$2-'F+ , F-'!E$3))</f>
        <v>1.7968512321265388E-2</v>
      </c>
      <c r="F1621" s="2" cm="1">
        <f t="array" ref="F1621">[1]!table_weight[HeadingAccuracy]*(('F+ , F-'!F$2-[1]!tbl_gk[[#This Row],[HeadingAccuracy]])/('F+ , F-'!F$2-'F+ , F-'!F$3))</f>
        <v>1.210949849973455E-2</v>
      </c>
      <c r="G1621" s="2" cm="1">
        <f t="array" ref="G1621">[1]!table_weight[ShortPassing]*(('F+ , F-'!G$2-[1]!tbl_gk[[#This Row],[ShortPassing]])/('F+ , F-'!G$2-'F+ , F-'!G$3))</f>
        <v>4.9221920544626818E-2</v>
      </c>
      <c r="H1621" s="2" cm="1">
        <f t="array" ref="H1621">[1]!table_weight[Volleys]*(('F+ , F-'!H$2-[1]!tbl_gk[[#This Row],[Volleys]])/('F+ , F-'!H$2-'F+ , F-'!H$3))</f>
        <v>1.9675665665797848E-3</v>
      </c>
      <c r="I1621" s="2" cm="1">
        <f t="array" ref="I1621">[1]!table_weight[Dribbling]*(('F+ , F-'!I$2-[1]!tbl_gk[[#This Row],[Dribbling]])/('F+ , F-'!I$2-'F+ , F-'!I$3))</f>
        <v>1.7601807988178481E-2</v>
      </c>
      <c r="J1621" s="2" cm="1">
        <f t="array" ref="J1621">[1]!table_weight[Curve]*(('F+ , F-'!J$2-[1]!tbl_gk[[#This Row],[Curve]])/('F+ , F-'!J$2-'F+ , F-'!J$3))</f>
        <v>8.2817834567149896E-3</v>
      </c>
      <c r="K1621" s="2" cm="1">
        <f t="array" ref="K1621">[1]!table_weight[FKAccuracy]*(('F+ , F-'!K$2-[1]!tbl_gk[[#This Row],[FKAccuracy]])/('F+ , F-'!K$2-'F+ , F-'!K$3))</f>
        <v>9.7353209613629272E-3</v>
      </c>
      <c r="L1621" s="2" cm="1">
        <f t="array" ref="L1621">[1]!table_weight[LongPassing]*(('F+ , F-'!L$2-[1]!tbl_gk[[#This Row],[LongPassing]])/('F+ , F-'!L$2-'F+ , F-'!L$3))</f>
        <v>2.4364084503410925E-2</v>
      </c>
      <c r="M1621" s="2" cm="1">
        <f t="array" ref="M1621">[1]!table_weight[BallControl]*(('F+ , F-'!M$2-[1]!tbl_gk[[#This Row],[BallControl]])/('F+ , F-'!M$2-'F+ , F-'!M$3))</f>
        <v>1.1734538658785654E-2</v>
      </c>
      <c r="N1621" s="2" cm="1">
        <f t="array" ref="N1621">[1]!table_weight[Acceleration]*(('F+ , F-'!N$2-[1]!tbl_gk[[#This Row],[Acceleration]])/('F+ , F-'!N$2-'F+ , F-'!N$3))</f>
        <v>6.7646164032999796E-3</v>
      </c>
      <c r="O1621" s="2" cm="1">
        <f t="array" ref="O1621">[1]!table_weight[SprintSpeed]*(('F+ , F-'!O$2-[1]!tbl_gk[[#This Row],[SprintSpeed]])/('F+ , F-'!O$2-'F+ , F-'!O$3))</f>
        <v>7.3087922117432225E-3</v>
      </c>
      <c r="P1621" s="2" cm="1">
        <f t="array" ref="P1621">[1]!table_weight[Agility]*(('F+ , F-'!P$2-[1]!tbl_gk[[#This Row],[Agility]])/('F+ , F-'!P$2-'F+ , F-'!P$3))</f>
        <v>3.8613652851559629E-3</v>
      </c>
      <c r="Q1621" s="2" cm="1">
        <f t="array" ref="Q1621">[1]!table_weight[Reactions]*(('F+ , F-'!Q$2-[1]!tbl_gk[[#This Row],[Reactions]])/('F+ , F-'!Q$2-'F+ , F-'!Q$3))</f>
        <v>1.8563112002598775E-3</v>
      </c>
      <c r="R1621" s="2" cm="1">
        <f t="array" ref="R1621">[1]!table_weight[Balance]*(('F+ , F-'!R$2-[1]!tbl_gk[[#This Row],[Balance]])/('F+ , F-'!R$2-'F+ , F-'!R$3))</f>
        <v>1.4901001471473846E-3</v>
      </c>
      <c r="S1621" s="2" cm="1">
        <f t="array" ref="S1621">[1]!table_weight[ShotPower]*(('F+ , F-'!S$2-[1]!tbl_gk[[#This Row],[ShotPower]])/('F+ , F-'!S$2-'F+ , F-'!S$3))</f>
        <v>6.7523948741159906E-3</v>
      </c>
      <c r="T1621" s="2" cm="1">
        <f t="array" ref="T1621">[1]!table_weight[Jumping]*(('F+ , F-'!T$2-[1]!tbl_gk[[#This Row],[Jumping]])/('F+ , F-'!T$2-'F+ , F-'!T$3))</f>
        <v>2.0609046389982004E-3</v>
      </c>
      <c r="U1621" s="2" cm="1">
        <f t="array" ref="U1621">[1]!table_weight[Stamina]*(('F+ , F-'!U$2-[1]!tbl_gk[[#This Row],[Stamina]])/('F+ , F-'!U$2-'F+ , F-'!U$3))</f>
        <v>1.288065399373875E-2</v>
      </c>
      <c r="V1621" s="2" cm="1">
        <f t="array" ref="V1621">[1]!table_weight[Strength]*(('F+ , F-'!V$2-[1]!tbl_gk[[#This Row],[Strength]])/('F+ , F-'!V$2-'F+ , F-'!V$3))</f>
        <v>2.3958016428354077E-2</v>
      </c>
      <c r="W1621" s="2" cm="1">
        <f t="array" ref="W1621">[1]!table_weight[LongShots]*(('F+ , F-'!W$2-[1]!tbl_gk[[#This Row],[LongShots]])/('F+ , F-'!W$2-'F+ , F-'!W$3))</f>
        <v>9.6091773208573719E-3</v>
      </c>
      <c r="X1621" s="2" cm="1">
        <f t="array" ref="X1621">[1]!table_weight[Aggression]*(('F+ , F-'!X$2-[1]!tbl_gk[[#This Row],[Aggression]])/('F+ , F-'!X$2-'F+ , F-'!X$3))</f>
        <v>1.3386066321874024E-2</v>
      </c>
      <c r="Y1621" s="2" cm="1">
        <f t="array" ref="Y1621">[1]!table_weight[Interceptions]*(('F+ , F-'!Y$2-[1]!tbl_gk[[#This Row],[Interceptions]])/('F+ , F-'!Y$2-'F+ , F-'!Y$3))</f>
        <v>2.1469152933086991E-2</v>
      </c>
      <c r="Z1621" s="2" cm="1">
        <f t="array" ref="Z1621">[1]!table_weight[Positioning]*(('F+ , F-'!Z$2-[1]!tbl_gk[[#This Row],[Positioning]])/('F+ , F-'!Z$2-'F+ , F-'!Z$3))</f>
        <v>1.3310009126863251E-3</v>
      </c>
      <c r="AA1621" s="2" cm="1">
        <f t="array" ref="AA1621">[1]!table_weight[Vision]*(('F+ , F-'!AA$2-[1]!tbl_gk[[#This Row],[Vision]])/('F+ , F-'!AA$2-'F+ , F-'!AA$3))</f>
        <v>3.0524287597606677E-2</v>
      </c>
      <c r="AB1621" s="2" cm="1">
        <f t="array" ref="AB1621">[1]!table_weight[Penalties]*(('F+ , F-'!AB$2-[1]!tbl_gk[[#This Row],[Penalties]])/('F+ , F-'!AB$2-'F+ , F-'!AB$3))</f>
        <v>2.3096780543674466E-3</v>
      </c>
      <c r="AC1621" s="2" cm="1">
        <f t="array" ref="AC1621">[1]!table_weight[Composure]*(('F+ , F-'!AC$2-[1]!tbl_gk[[#This Row],[Composure]])/('F+ , F-'!AC$2-'F+ , F-'!AC$3))</f>
        <v>2.0815653371335178E-3</v>
      </c>
      <c r="AD1621" s="2" cm="1">
        <f t="array" ref="AD1621">[1]!table_weight[Marking]*(('F+ , F-'!AD$2-[1]!tbl_gk[[#This Row],[Marking]])/('F+ , F-'!AD$2-'F+ , F-'!AD$3))</f>
        <v>2.6817203574124791E-2</v>
      </c>
      <c r="AE1621" s="2" cm="1">
        <f t="array" ref="AE1621">[1]!table_weight[StandingTackle]*(('F+ , F-'!AE$2-[1]!tbl_gk[[#This Row],[StandingTackle]])/('F+ , F-'!AE$2-'F+ , F-'!AE$3))</f>
        <v>2.241685747682258E-2</v>
      </c>
      <c r="AF1621" s="2" cm="1">
        <f t="array" ref="AF1621">[1]!table_weight[SlidingTackle]*(('F+ , F-'!AF$2-[1]!tbl_gk[[#This Row],[SlidingTackle]])/('F+ , F-'!AF$2-'F+ , F-'!AF$3))</f>
        <v>9.7139715732897855E-3</v>
      </c>
      <c r="AG1621" s="2" cm="1">
        <f t="array" ref="AG1621">[1]!table_weight[GKDiving]*(('F+ , F-'!AG$2-[1]!tbl_gk[[#This Row],[GKDiving]])/('F+ , F-'!AG$2-'F+ , F-'!AG$3))</f>
        <v>4.7827299462529123E-2</v>
      </c>
      <c r="AH1621" s="2" cm="1">
        <f t="array" ref="AH1621">[1]!table_weight[GKHandling]*(('F+ , F-'!AH$2-[1]!tbl_gk[[#This Row],[GKHandling]])/('F+ , F-'!AH$2-'F+ , F-'!AH$3))</f>
        <v>5.3471514927051197E-2</v>
      </c>
      <c r="AI1621" s="2" cm="1">
        <f t="array" ref="AI1621">[1]!table_weight[GKKicking]*(('F+ , F-'!AI$2-[1]!tbl_gk[[#This Row],[GKKicking]])/('F+ , F-'!AI$2-'F+ , F-'!AI$3))</f>
        <v>3.0410708853057477E-2</v>
      </c>
      <c r="AJ1621" s="2" cm="1">
        <f t="array" ref="AJ1621">[1]!table_weight[GKPositioning]*(('F+ , F-'!AJ$2-[1]!tbl_gk[[#This Row],[GKPositioning]])/('F+ , F-'!AJ$2-'F+ , F-'!AJ$3))</f>
        <v>2.0182069223748555E-2</v>
      </c>
      <c r="AK1621" s="2" cm="1">
        <f t="array" ref="AK1621">[1]!table_weight[GKReflexes]*(('F+ , F-'!AK$2-[1]!tbl_gk[[#This Row],[GKReflexes]])/('F+ , F-'!AK$2-'F+ , F-'!AK$3))</f>
        <v>4.55498090119325E-2</v>
      </c>
    </row>
    <row r="1622" spans="1:37" x14ac:dyDescent="0.55000000000000004">
      <c r="A1622" s="7">
        <f>[1]!tbl_gk[[#This Row],[ID]]</f>
        <v>261895</v>
      </c>
      <c r="B1622" s="1" cm="1">
        <f t="array" ref="B1622">[1]!table_weight[ValueEUR]*(('F+ , F-'!B$2-[1]!tbl_gk[[#This Row],[ValueEUR]])/('F+ , F-'!B$2-'F+ , F-'!B$3))</f>
        <v>4.0435080050302489E-5</v>
      </c>
      <c r="C1622" s="1" cm="1">
        <f t="array" ref="C1622">[1]!table_weight[WageEUR]*(('F+ , F-'!C$2-[1]!tbl_gk[[#This Row],[WageEUR]])/('F+ , F-'!C$2-'F+ , F-'!C$3))</f>
        <v>7.8241870618836313E-5</v>
      </c>
      <c r="D1622" s="1" cm="1">
        <f t="array" ref="D1622">[1]!table_weight[Crossing]*(('F+ , F-'!D$2-[1]!tbl_gk[[#This Row],[Crossing]])/('F+ , F-'!D$2-'F+ , F-'!D$3))</f>
        <v>3.5866971962916043E-2</v>
      </c>
      <c r="E1622" s="1" cm="1">
        <f t="array" ref="E1622">[1]!table_weight[Finishing]*(('F+ , F-'!E$2-[1]!tbl_gk[[#This Row],[Finishing]])/('F+ , F-'!E$2-'F+ , F-'!E$3))</f>
        <v>1.59720109522359E-2</v>
      </c>
      <c r="F1622" s="1" cm="1">
        <f t="array" ref="F1622">[1]!table_weight[HeadingAccuracy]*(('F+ , F-'!F$2-[1]!tbl_gk[[#This Row],[HeadingAccuracy]])/('F+ , F-'!F$2-'F+ , F-'!F$3))</f>
        <v>1.1274360672166649E-2</v>
      </c>
      <c r="G1622" s="1" cm="1">
        <f t="array" ref="G1622">[1]!table_weight[ShortPassing]*(('F+ , F-'!G$2-[1]!tbl_gk[[#This Row],[ShortPassing]])/('F+ , F-'!G$2-'F+ , F-'!G$3))</f>
        <v>6.1878985827530868E-2</v>
      </c>
      <c r="H1622" s="1" cm="1">
        <f t="array" ref="H1622">[1]!table_weight[Volleys]*(('F+ , F-'!H$2-[1]!tbl_gk[[#This Row],[Volleys]])/('F+ , F-'!H$2-'F+ , F-'!H$3))</f>
        <v>2.0833057763785961E-3</v>
      </c>
      <c r="I1622" s="1" cm="1">
        <f t="array" ref="I1622">[1]!table_weight[Dribbling]*(('F+ , F-'!I$2-[1]!tbl_gk[[#This Row],[Dribbling]])/('F+ , F-'!I$2-'F+ , F-'!I$3))</f>
        <v>1.8579686209743949E-2</v>
      </c>
      <c r="J1622" s="1" cm="1">
        <f t="array" ref="J1622">[1]!table_weight[Curve]*(('F+ , F-'!J$2-[1]!tbl_gk[[#This Row],[Curve]])/('F+ , F-'!J$2-'F+ , F-'!J$3))</f>
        <v>9.6339113680153961E-3</v>
      </c>
      <c r="K1622" s="1" cm="1">
        <f t="array" ref="K1622">[1]!table_weight[FKAccuracy]*(('F+ , F-'!K$2-[1]!tbl_gk[[#This Row],[FKAccuracy]])/('F+ , F-'!K$2-'F+ , F-'!K$3))</f>
        <v>9.1268634012777444E-3</v>
      </c>
      <c r="L1622" s="1" cm="1">
        <f t="array" ref="L1622">[1]!table_weight[LongPassing]*(('F+ , F-'!L$2-[1]!tbl_gk[[#This Row],[LongPassing]])/('F+ , F-'!L$2-'F+ , F-'!L$3))</f>
        <v>2.9236901404093112E-2</v>
      </c>
      <c r="M1622" s="1" cm="1">
        <f t="array" ref="M1622">[1]!table_weight[BallControl]*(('F+ , F-'!M$2-[1]!tbl_gk[[#This Row],[BallControl]])/('F+ , F-'!M$2-'F+ , F-'!M$3))</f>
        <v>1.3907601373375588E-2</v>
      </c>
      <c r="N1622" s="1" cm="1">
        <f t="array" ref="N1622">[1]!table_weight[Acceleration]*(('F+ , F-'!N$2-[1]!tbl_gk[[#This Row],[Acceleration]])/('F+ , F-'!N$2-'F+ , F-'!N$3))</f>
        <v>6.7646164032999796E-3</v>
      </c>
      <c r="O1622" s="1" cm="1">
        <f t="array" ref="O1622">[1]!table_weight[SprintSpeed]*(('F+ , F-'!O$2-[1]!tbl_gk[[#This Row],[SprintSpeed]])/('F+ , F-'!O$2-'F+ , F-'!O$3))</f>
        <v>1.2368725281411608E-2</v>
      </c>
      <c r="P1622" s="1" cm="1">
        <f t="array" ref="P1622">[1]!table_weight[Agility]*(('F+ , F-'!P$2-[1]!tbl_gk[[#This Row],[Agility]])/('F+ , F-'!P$2-'F+ , F-'!P$3))</f>
        <v>3.9783763544031132E-3</v>
      </c>
      <c r="Q1622" s="1" cm="1">
        <f t="array" ref="Q1622">[1]!table_weight[Reactions]*(('F+ , F-'!Q$2-[1]!tbl_gk[[#This Row],[Reactions]])/('F+ , F-'!Q$2-'F+ , F-'!Q$3))</f>
        <v>2.5782100003609409E-3</v>
      </c>
      <c r="R1622" s="1" cm="1">
        <f t="array" ref="R1622">[1]!table_weight[Balance]*(('F+ , F-'!R$2-[1]!tbl_gk[[#This Row],[Balance]])/('F+ , F-'!R$2-'F+ , F-'!R$3))</f>
        <v>2.9802002942947692E-3</v>
      </c>
      <c r="S1622" s="1" cm="1">
        <f t="array" ref="S1622">[1]!table_weight[ShotPower]*(('F+ , F-'!S$2-[1]!tbl_gk[[#This Row],[ShotPower]])/('F+ , F-'!S$2-'F+ , F-'!S$3))</f>
        <v>8.0509323499075268E-3</v>
      </c>
      <c r="T1622" s="1" cm="1">
        <f t="array" ref="T1622">[1]!table_weight[Jumping]*(('F+ , F-'!T$2-[1]!tbl_gk[[#This Row],[Jumping]])/('F+ , F-'!T$2-'F+ , F-'!T$3))</f>
        <v>4.1218092779964008E-3</v>
      </c>
      <c r="U1622" s="1" cm="1">
        <f t="array" ref="U1622">[1]!table_weight[Stamina]*(('F+ , F-'!U$2-[1]!tbl_gk[[#This Row],[Stamina]])/('F+ , F-'!U$2-'F+ , F-'!U$3))</f>
        <v>1.88916258574835E-2</v>
      </c>
      <c r="V1622" s="1" cm="1">
        <f t="array" ref="V1622">[1]!table_weight[Strength]*(('F+ , F-'!V$2-[1]!tbl_gk[[#This Row],[Strength]])/('F+ , F-'!V$2-'F+ , F-'!V$3))</f>
        <v>2.662001825372675E-2</v>
      </c>
      <c r="W1622" s="1" cm="1">
        <f t="array" ref="W1622">[1]!table_weight[LongShots]*(('F+ , F-'!W$2-[1]!tbl_gk[[#This Row],[LongShots]])/('F+ , F-'!W$2-'F+ , F-'!W$3))</f>
        <v>9.0897623305407575E-3</v>
      </c>
      <c r="X1622" s="1" cm="1">
        <f t="array" ref="X1622">[1]!table_weight[Aggression]*(('F+ , F-'!X$2-[1]!tbl_gk[[#This Row],[Aggression]])/('F+ , F-'!X$2-'F+ , F-'!X$3))</f>
        <v>1.034377852144811E-2</v>
      </c>
      <c r="Y1622" s="1" cm="1">
        <f t="array" ref="Y1622">[1]!table_weight[Interceptions]*(('F+ , F-'!Y$2-[1]!tbl_gk[[#This Row],[Interceptions]])/('F+ , F-'!Y$2-'F+ , F-'!Y$3))</f>
        <v>2.1469152933086991E-2</v>
      </c>
      <c r="Z1622" s="1" cm="1">
        <f t="array" ref="Z1622">[1]!table_weight[Positioning]*(('F+ , F-'!Z$2-[1]!tbl_gk[[#This Row],[Positioning]])/('F+ , F-'!Z$2-'F+ , F-'!Z$3))</f>
        <v>1.3310009126863251E-3</v>
      </c>
      <c r="AA1622" s="1" cm="1">
        <f t="array" ref="AA1622">[1]!table_weight[Vision]*(('F+ , F-'!AA$2-[1]!tbl_gk[[#This Row],[Vision]])/('F+ , F-'!AA$2-'F+ , F-'!AA$3))</f>
        <v>3.1944021904472104E-2</v>
      </c>
      <c r="AB1622" s="1" cm="1">
        <f t="array" ref="AB1622">[1]!table_weight[Penalties]*(('F+ , F-'!AB$2-[1]!tbl_gk[[#This Row],[Penalties]])/('F+ , F-'!AB$2-'F+ , F-'!AB$3))</f>
        <v>2.3096780543674466E-3</v>
      </c>
      <c r="AC1622" s="1" cm="1">
        <f t="array" ref="AC1622">[1]!table_weight[Composure]*(('F+ , F-'!AC$2-[1]!tbl_gk[[#This Row],[Composure]])/('F+ , F-'!AC$2-'F+ , F-'!AC$3))</f>
        <v>2.5619265687797138E-3</v>
      </c>
      <c r="AD1622" s="1" cm="1">
        <f t="array" ref="AD1622">[1]!table_weight[Marking]*(('F+ , F-'!AD$2-[1]!tbl_gk[[#This Row],[Marking]])/('F+ , F-'!AD$2-'F+ , F-'!AD$3))</f>
        <v>2.9972168700492414E-2</v>
      </c>
      <c r="AE1622" s="1" cm="1">
        <f t="array" ref="AE1622">[1]!table_weight[StandingTackle]*(('F+ , F-'!AE$2-[1]!tbl_gk[[#This Row],[StandingTackle]])/('F+ , F-'!AE$2-'F+ , F-'!AE$3))</f>
        <v>2.241685747682258E-2</v>
      </c>
      <c r="AF1622" s="1" cm="1">
        <f t="array" ref="AF1622">[1]!table_weight[SlidingTackle]*(('F+ , F-'!AF$2-[1]!tbl_gk[[#This Row],[SlidingTackle]])/('F+ , F-'!AF$2-'F+ , F-'!AF$3))</f>
        <v>8.9667429907290316E-3</v>
      </c>
      <c r="AG1622" s="1" cm="1">
        <f t="array" ref="AG1622">[1]!table_weight[GKDiving]*(('F+ , F-'!AG$2-[1]!tbl_gk[[#This Row],[GKDiving]])/('F+ , F-'!AG$2-'F+ , F-'!AG$3))</f>
        <v>5.9784124328161402E-2</v>
      </c>
      <c r="AH1622" s="1" cm="1">
        <f t="array" ref="AH1622">[1]!table_weight[GKHandling]*(('F+ , F-'!AH$2-[1]!tbl_gk[[#This Row],[GKHandling]])/('F+ , F-'!AH$2-'F+ , F-'!AH$3))</f>
        <v>6.0601050250658012E-2</v>
      </c>
      <c r="AI1622" s="1" cm="1">
        <f t="array" ref="AI1622">[1]!table_weight[GKKicking]*(('F+ , F-'!AI$2-[1]!tbl_gk[[#This Row],[GKKicking]])/('F+ , F-'!AI$2-'F+ , F-'!AI$3))</f>
        <v>3.6671737146334017E-2</v>
      </c>
      <c r="AJ1622" s="1" cm="1">
        <f t="array" ref="AJ1622">[1]!table_weight[GKPositioning]*(('F+ , F-'!AJ$2-[1]!tbl_gk[[#This Row],[GKPositioning]])/('F+ , F-'!AJ$2-'F+ , F-'!AJ$3))</f>
        <v>2.7119655519412117E-2</v>
      </c>
      <c r="AK1622" s="1" cm="1">
        <f t="array" ref="AK1622">[1]!table_weight[GKReflexes]*(('F+ , F-'!AK$2-[1]!tbl_gk[[#This Row],[GKReflexes]])/('F+ , F-'!AK$2-'F+ , F-'!AK$3))</f>
        <v>7.4701686779569301E-2</v>
      </c>
    </row>
    <row r="1623" spans="1:37" x14ac:dyDescent="0.55000000000000004">
      <c r="A1623" s="8">
        <f>[1]!tbl_gk[[#This Row],[ID]]</f>
        <v>261902</v>
      </c>
      <c r="B1623" s="2" cm="1">
        <f t="array" ref="B1623">[1]!table_weight[ValueEUR]*(('F+ , F-'!B$2-[1]!tbl_gk[[#This Row],[ValueEUR]])/('F+ , F-'!B$2-'F+ , F-'!B$3))</f>
        <v>4.6608374714470808E-5</v>
      </c>
      <c r="C1623" s="2" cm="1">
        <f t="array" ref="C1623">[1]!table_weight[WageEUR]*(('F+ , F-'!C$2-[1]!tbl_gk[[#This Row],[WageEUR]])/('F+ , F-'!C$2-'F+ , F-'!C$3))</f>
        <v>6.2593496495069059E-5</v>
      </c>
      <c r="D1623" s="2" cm="1">
        <f t="array" ref="D1623">[1]!table_weight[Crossing]*(('F+ , F-'!D$2-[1]!tbl_gk[[#This Row],[Crossing]])/('F+ , F-'!D$2-'F+ , F-'!D$3))</f>
        <v>3.1383600467551537E-2</v>
      </c>
      <c r="E1623" s="2" cm="1">
        <f t="array" ref="E1623">[1]!table_weight[Finishing]*(('F+ , F-'!E$2-[1]!tbl_gk[[#This Row],[Finishing]])/('F+ , F-'!E$2-'F+ , F-'!E$3))</f>
        <v>1.6970261636750646E-2</v>
      </c>
      <c r="F1623" s="2" cm="1">
        <f t="array" ref="F1623">[1]!table_weight[HeadingAccuracy]*(('F+ , F-'!F$2-[1]!tbl_gk[[#This Row],[HeadingAccuracy]])/('F+ , F-'!F$2-'F+ , F-'!F$3))</f>
        <v>9.6040850170308507E-3</v>
      </c>
      <c r="G1623" s="2" cm="1">
        <f t="array" ref="G1623">[1]!table_weight[ShortPassing]*(('F+ , F-'!G$2-[1]!tbl_gk[[#This Row],[ShortPassing]])/('F+ , F-'!G$2-'F+ , F-'!G$3))</f>
        <v>5.9066304653552192E-2</v>
      </c>
      <c r="H1623" s="2" cm="1">
        <f t="array" ref="H1623">[1]!table_weight[Volleys]*(('F+ , F-'!H$2-[1]!tbl_gk[[#This Row],[Volleys]])/('F+ , F-'!H$2-'F+ , F-'!H$3))</f>
        <v>2.0833057763785961E-3</v>
      </c>
      <c r="I1623" s="2" cm="1">
        <f t="array" ref="I1623">[1]!table_weight[Dribbling]*(('F+ , F-'!I$2-[1]!tbl_gk[[#This Row],[Dribbling]])/('F+ , F-'!I$2-'F+ , F-'!I$3))</f>
        <v>1.7601807988178481E-2</v>
      </c>
      <c r="J1623" s="2" cm="1">
        <f t="array" ref="J1623">[1]!table_weight[Curve]*(('F+ , F-'!J$2-[1]!tbl_gk[[#This Row],[Curve]])/('F+ , F-'!J$2-'F+ , F-'!J$3))</f>
        <v>9.6339113680153961E-3</v>
      </c>
      <c r="K1623" s="2" cm="1">
        <f t="array" ref="K1623">[1]!table_weight[FKAccuracy]*(('F+ , F-'!K$2-[1]!tbl_gk[[#This Row],[FKAccuracy]])/('F+ , F-'!K$2-'F+ , F-'!K$3))</f>
        <v>8.8226346212351529E-3</v>
      </c>
      <c r="L1623" s="2" cm="1">
        <f t="array" ref="L1623">[1]!table_weight[LongPassing]*(('F+ , F-'!L$2-[1]!tbl_gk[[#This Row],[LongPassing]])/('F+ , F-'!L$2-'F+ , F-'!L$3))</f>
        <v>2.5988356803638323E-2</v>
      </c>
      <c r="M1623" s="2" cm="1">
        <f t="array" ref="M1623">[1]!table_weight[BallControl]*(('F+ , F-'!M$2-[1]!tbl_gk[[#This Row],[BallControl]])/('F+ , F-'!M$2-'F+ , F-'!M$3))</f>
        <v>1.3472988830457604E-2</v>
      </c>
      <c r="N1623" s="2" cm="1">
        <f t="array" ref="N1623">[1]!table_weight[Acceleration]*(('F+ , F-'!N$2-[1]!tbl_gk[[#This Row],[Acceleration]])/('F+ , F-'!N$2-'F+ , F-'!N$3))</f>
        <v>8.1175396839599755E-3</v>
      </c>
      <c r="O1623" s="2" cm="1">
        <f t="array" ref="O1623">[1]!table_weight[SprintSpeed]*(('F+ , F-'!O$2-[1]!tbl_gk[[#This Row],[SprintSpeed]])/('F+ , F-'!O$2-'F+ , F-'!O$3))</f>
        <v>1.0119866139336769E-2</v>
      </c>
      <c r="P1623" s="2" cm="1">
        <f t="array" ref="P1623">[1]!table_weight[Agility]*(('F+ , F-'!P$2-[1]!tbl_gk[[#This Row],[Agility]])/('F+ , F-'!P$2-'F+ , F-'!P$3))</f>
        <v>4.5634317006388652E-3</v>
      </c>
      <c r="Q1623" s="2" cm="1">
        <f t="array" ref="Q1623">[1]!table_weight[Reactions]*(('F+ , F-'!Q$2-[1]!tbl_gk[[#This Row],[Reactions]])/('F+ , F-'!Q$2-'F+ , F-'!Q$3))</f>
        <v>2.5266458003537222E-3</v>
      </c>
      <c r="R1623" s="2" cm="1">
        <f t="array" ref="R1623">[1]!table_weight[Balance]*(('F+ , F-'!R$2-[1]!tbl_gk[[#This Row],[Balance]])/('F+ , F-'!R$2-'F+ , F-'!R$3))</f>
        <v>2.8560252820324875E-3</v>
      </c>
      <c r="S1623" s="2" cm="1">
        <f t="array" ref="S1623">[1]!table_weight[ShotPower]*(('F+ , F-'!S$2-[1]!tbl_gk[[#This Row],[ShotPower]])/('F+ , F-'!S$2-'F+ , F-'!S$3))</f>
        <v>7.7912248547492196E-3</v>
      </c>
      <c r="T1623" s="2" cm="1">
        <f t="array" ref="T1623">[1]!table_weight[Jumping]*(('F+ , F-'!T$2-[1]!tbl_gk[[#This Row],[Jumping]])/('F+ , F-'!T$2-'F+ , F-'!T$3))</f>
        <v>4.3794223578711763E-3</v>
      </c>
      <c r="U1623" s="2" cm="1">
        <f t="array" ref="U1623">[1]!table_weight[Stamina]*(('F+ , F-'!U$2-[1]!tbl_gk[[#This Row],[Stamina]])/('F+ , F-'!U$2-'F+ , F-'!U$3))</f>
        <v>2.2326466922480501E-2</v>
      </c>
      <c r="V1623" s="2" cm="1">
        <f t="array" ref="V1623">[1]!table_weight[Strength]*(('F+ , F-'!V$2-[1]!tbl_gk[[#This Row],[Strength]])/('F+ , F-'!V$2-'F+ , F-'!V$3))</f>
        <v>3.1056687962681212E-2</v>
      </c>
      <c r="W1623" s="2" cm="1">
        <f t="array" ref="W1623">[1]!table_weight[LongShots]*(('F+ , F-'!W$2-[1]!tbl_gk[[#This Row],[LongShots]])/('F+ , F-'!W$2-'F+ , F-'!W$3))</f>
        <v>9.0897623305407575E-3</v>
      </c>
      <c r="X1623" s="2" cm="1">
        <f t="array" ref="X1623">[1]!table_weight[Aggression]*(('F+ , F-'!X$2-[1]!tbl_gk[[#This Row],[Aggression]])/('F+ , F-'!X$2-'F+ , F-'!X$3))</f>
        <v>1.8253726802555489E-2</v>
      </c>
      <c r="Y1623" s="2" cm="1">
        <f t="array" ref="Y1623">[1]!table_weight[Interceptions]*(('F+ , F-'!Y$2-[1]!tbl_gk[[#This Row],[Interceptions]])/('F+ , F-'!Y$2-'F+ , F-'!Y$3))</f>
        <v>2.0084046292242669E-2</v>
      </c>
      <c r="Z1623" s="2" cm="1">
        <f t="array" ref="Z1623">[1]!table_weight[Positioning]*(('F+ , F-'!Z$2-[1]!tbl_gk[[#This Row],[Positioning]])/('F+ , F-'!Z$2-'F+ , F-'!Z$3))</f>
        <v>1.4788899029848058E-3</v>
      </c>
      <c r="AA1623" s="2" cm="1">
        <f t="array" ref="AA1623">[1]!table_weight[Vision]*(('F+ , F-'!AA$2-[1]!tbl_gk[[#This Row],[Vision]])/('F+ , F-'!AA$2-'F+ , F-'!AA$3))</f>
        <v>2.8394686137308535E-2</v>
      </c>
      <c r="AB1623" s="2" cm="1">
        <f t="array" ref="AB1623">[1]!table_weight[Penalties]*(('F+ , F-'!AB$2-[1]!tbl_gk[[#This Row],[Penalties]])/('F+ , F-'!AB$2-'F+ , F-'!AB$3))</f>
        <v>2.2313838830329571E-3</v>
      </c>
      <c r="AC1623" s="2" cm="1">
        <f t="array" ref="AC1623">[1]!table_weight[Composure]*(('F+ , F-'!AC$2-[1]!tbl_gk[[#This Row],[Composure]])/('F+ , F-'!AC$2-'F+ , F-'!AC$3))</f>
        <v>2.0281918669506067E-3</v>
      </c>
      <c r="AD1623" s="2" cm="1">
        <f t="array" ref="AD1623">[1]!table_weight[Marking]*(('F+ , F-'!AD$2-[1]!tbl_gk[[#This Row],[Marking]])/('F+ , F-'!AD$2-'F+ , F-'!AD$3))</f>
        <v>2.2084755884573357E-2</v>
      </c>
      <c r="AE1623" s="2" cm="1">
        <f t="array" ref="AE1623">[1]!table_weight[StandingTackle]*(('F+ , F-'!AE$2-[1]!tbl_gk[[#This Row],[StandingTackle]])/('F+ , F-'!AE$2-'F+ , F-'!AE$3))</f>
        <v>2.6900228972187096E-2</v>
      </c>
      <c r="AF1623" s="2" cm="1">
        <f t="array" ref="AF1623">[1]!table_weight[SlidingTackle]*(('F+ , F-'!AF$2-[1]!tbl_gk[[#This Row],[SlidingTackle]])/('F+ , F-'!AF$2-'F+ , F-'!AF$3))</f>
        <v>7.4722858256075263E-3</v>
      </c>
      <c r="AG1623" s="2" cm="1">
        <f t="array" ref="AG1623">[1]!table_weight[GKDiving]*(('F+ , F-'!AG$2-[1]!tbl_gk[[#This Row],[GKDiving]])/('F+ , F-'!AG$2-'F+ , F-'!AG$3))</f>
        <v>5.9784124328161402E-2</v>
      </c>
      <c r="AH1623" s="2" cm="1">
        <f t="array" ref="AH1623">[1]!table_weight[GKHandling]*(('F+ , F-'!AH$2-[1]!tbl_gk[[#This Row],[GKHandling]])/('F+ , F-'!AH$2-'F+ , F-'!AH$3))</f>
        <v>6.9512969405166547E-2</v>
      </c>
      <c r="AI1623" s="2" cm="1">
        <f t="array" ref="AI1623">[1]!table_weight[GKKicking]*(('F+ , F-'!AI$2-[1]!tbl_gk[[#This Row],[GKKicking]])/('F+ , F-'!AI$2-'F+ , F-'!AI$3))</f>
        <v>3.57773045330088E-2</v>
      </c>
      <c r="AJ1623" s="2" cm="1">
        <f t="array" ref="AJ1623">[1]!table_weight[GKPositioning]*(('F+ , F-'!AJ$2-[1]!tbl_gk[[#This Row],[GKPositioning]])/('F+ , F-'!AJ$2-'F+ , F-'!AJ$3))</f>
        <v>2.7119655519412117E-2</v>
      </c>
      <c r="AK1623" s="2" cm="1">
        <f t="array" ref="AK1623">[1]!table_weight[GKReflexes]*(('F+ , F-'!AK$2-[1]!tbl_gk[[#This Row],[GKReflexes]])/('F+ , F-'!AK$2-'F+ , F-'!AK$3))</f>
        <v>6.7413717337660092E-2</v>
      </c>
    </row>
    <row r="1624" spans="1:37" x14ac:dyDescent="0.55000000000000004">
      <c r="A1624" s="7">
        <f>[1]!tbl_gk[[#This Row],[ID]]</f>
        <v>261914</v>
      </c>
      <c r="B1624" s="1" cm="1">
        <f t="array" ref="B1624">[1]!table_weight[ValueEUR]*(('F+ , F-'!B$2-[1]!tbl_gk[[#This Row],[ValueEUR]])/('F+ , F-'!B$2-'F+ , F-'!B$3))</f>
        <v>4.9695022046554962E-5</v>
      </c>
      <c r="C1624" s="1" cm="1">
        <f t="array" ref="C1624">[1]!table_weight[WageEUR]*(('F+ , F-'!C$2-[1]!tbl_gk[[#This Row],[WageEUR]])/('F+ , F-'!C$2-'F+ , F-'!C$3))</f>
        <v>7.8241870618836313E-5</v>
      </c>
      <c r="D1624" s="1" cm="1">
        <f t="array" ref="D1624">[1]!table_weight[Crossing]*(('F+ , F-'!D$2-[1]!tbl_gk[[#This Row],[Crossing]])/('F+ , F-'!D$2-'F+ , F-'!D$3))</f>
        <v>3.5866971962916043E-2</v>
      </c>
      <c r="E1624" s="1" cm="1">
        <f t="array" ref="E1624">[1]!table_weight[Finishing]*(('F+ , F-'!E$2-[1]!tbl_gk[[#This Row],[Finishing]])/('F+ , F-'!E$2-'F+ , F-'!E$3))</f>
        <v>1.6970261636750646E-2</v>
      </c>
      <c r="F1624" s="1" cm="1">
        <f t="array" ref="F1624">[1]!table_weight[HeadingAccuracy]*(('F+ , F-'!F$2-[1]!tbl_gk[[#This Row],[HeadingAccuracy]])/('F+ , F-'!F$2-'F+ , F-'!F$3))</f>
        <v>1.08567917583827E-2</v>
      </c>
      <c r="G1624" s="1" cm="1">
        <f t="array" ref="G1624">[1]!table_weight[ShortPassing]*(('F+ , F-'!G$2-[1]!tbl_gk[[#This Row],[ShortPassing]])/('F+ , F-'!G$2-'F+ , F-'!G$3))</f>
        <v>6.6098007588498875E-2</v>
      </c>
      <c r="H1624" s="1" cm="1">
        <f t="array" ref="H1624">[1]!table_weight[Volleys]*(('F+ , F-'!H$2-[1]!tbl_gk[[#This Row],[Volleys]])/('F+ , F-'!H$2-'F+ , F-'!H$3))</f>
        <v>1.9675665665797848E-3</v>
      </c>
      <c r="I1624" s="1" cm="1">
        <f t="array" ref="I1624">[1]!table_weight[Dribbling]*(('F+ , F-'!I$2-[1]!tbl_gk[[#This Row],[Dribbling]])/('F+ , F-'!I$2-'F+ , F-'!I$3))</f>
        <v>1.8579686209743949E-2</v>
      </c>
      <c r="J1624" s="1" cm="1">
        <f t="array" ref="J1624">[1]!table_weight[Curve]*(('F+ , F-'!J$2-[1]!tbl_gk[[#This Row],[Curve]])/('F+ , F-'!J$2-'F+ , F-'!J$3))</f>
        <v>9.4648953791028455E-3</v>
      </c>
      <c r="K1624" s="1" cm="1">
        <f t="array" ref="K1624">[1]!table_weight[FKAccuracy]*(('F+ , F-'!K$2-[1]!tbl_gk[[#This Row],[FKAccuracy]])/('F+ , F-'!K$2-'F+ , F-'!K$3))</f>
        <v>8.9747490112564478E-3</v>
      </c>
      <c r="L1624" s="1" cm="1">
        <f t="array" ref="L1624">[1]!table_weight[LongPassing]*(('F+ , F-'!L$2-[1]!tbl_gk[[#This Row],[LongPassing]])/('F+ , F-'!L$2-'F+ , F-'!L$3))</f>
        <v>2.4905508603486726E-2</v>
      </c>
      <c r="M1624" s="1" cm="1">
        <f t="array" ref="M1624">[1]!table_weight[BallControl]*(('F+ , F-'!M$2-[1]!tbl_gk[[#This Row],[BallControl]])/('F+ , F-'!M$2-'F+ , F-'!M$3))</f>
        <v>1.3472988830457604E-2</v>
      </c>
      <c r="N1624" s="1" cm="1">
        <f t="array" ref="N1624">[1]!table_weight[Acceleration]*(('F+ , F-'!N$2-[1]!tbl_gk[[#This Row],[Acceleration]])/('F+ , F-'!N$2-'F+ , F-'!N$3))</f>
        <v>7.4410780436299775E-3</v>
      </c>
      <c r="O1624" s="1" cm="1">
        <f t="array" ref="O1624">[1]!table_weight[SprintSpeed]*(('F+ , F-'!O$2-[1]!tbl_gk[[#This Row],[SprintSpeed]])/('F+ , F-'!O$2-'F+ , F-'!O$3))</f>
        <v>1.0963188317614834E-2</v>
      </c>
      <c r="P1624" s="1" cm="1">
        <f t="array" ref="P1624">[1]!table_weight[Agility]*(('F+ , F-'!P$2-[1]!tbl_gk[[#This Row],[Agility]])/('F+ , F-'!P$2-'F+ , F-'!P$3))</f>
        <v>4.5634317006388652E-3</v>
      </c>
      <c r="Q1624" s="1" cm="1">
        <f t="array" ref="Q1624">[1]!table_weight[Reactions]*(('F+ , F-'!Q$2-[1]!tbl_gk[[#This Row],[Reactions]])/('F+ , F-'!Q$2-'F+ , F-'!Q$3))</f>
        <v>2.2688248003176282E-3</v>
      </c>
      <c r="R1624" s="1" cm="1">
        <f t="array" ref="R1624">[1]!table_weight[Balance]*(('F+ , F-'!R$2-[1]!tbl_gk[[#This Row],[Balance]])/('F+ , F-'!R$2-'F+ , F-'!R$3))</f>
        <v>2.9181127881636282E-3</v>
      </c>
      <c r="S1624" s="1" cm="1">
        <f t="array" ref="S1624">[1]!table_weight[ShotPower]*(('F+ , F-'!S$2-[1]!tbl_gk[[#This Row],[ShotPower]])/('F+ , F-'!S$2-'F+ , F-'!S$3))</f>
        <v>8.0509323499075268E-3</v>
      </c>
      <c r="T1624" s="1" cm="1">
        <f t="array" ref="T1624">[1]!table_weight[Jumping]*(('F+ , F-'!T$2-[1]!tbl_gk[[#This Row],[Jumping]])/('F+ , F-'!T$2-'F+ , F-'!T$3))</f>
        <v>4.0359382513714759E-3</v>
      </c>
      <c r="U1624" s="1" cm="1">
        <f t="array" ref="U1624">[1]!table_weight[Stamina]*(('F+ , F-'!U$2-[1]!tbl_gk[[#This Row],[Stamina]])/('F+ , F-'!U$2-'F+ , F-'!U$3))</f>
        <v>2.1467756656231247E-2</v>
      </c>
      <c r="V1624" s="1" cm="1">
        <f t="array" ref="V1624">[1]!table_weight[Strength]*(('F+ , F-'!V$2-[1]!tbl_gk[[#This Row],[Strength]])/('F+ , F-'!V$2-'F+ , F-'!V$3))</f>
        <v>2.662001825372675E-2</v>
      </c>
      <c r="W1624" s="1" cm="1">
        <f t="array" ref="W1624">[1]!table_weight[LongShots]*(('F+ , F-'!W$2-[1]!tbl_gk[[#This Row],[LongShots]])/('F+ , F-'!W$2-'F+ , F-'!W$3))</f>
        <v>9.3494698256990638E-3</v>
      </c>
      <c r="X1624" s="1" cm="1">
        <f t="array" ref="X1624">[1]!table_weight[Aggression]*(('F+ , F-'!X$2-[1]!tbl_gk[[#This Row],[Aggression]])/('F+ , F-'!X$2-'F+ , F-'!X$3))</f>
        <v>1.9470641922725854E-2</v>
      </c>
      <c r="Y1624" s="1" cm="1">
        <f t="array" ref="Y1624">[1]!table_weight[Interceptions]*(('F+ , F-'!Y$2-[1]!tbl_gk[[#This Row],[Interceptions]])/('F+ , F-'!Y$2-'F+ , F-'!Y$3))</f>
        <v>2.2161706253509151E-2</v>
      </c>
      <c r="Z1624" s="1" cm="1">
        <f t="array" ref="Z1624">[1]!table_weight[Positioning]*(('F+ , F-'!Z$2-[1]!tbl_gk[[#This Row],[Positioning]])/('F+ , F-'!Z$2-'F+ , F-'!Z$3))</f>
        <v>1.4788899029848058E-3</v>
      </c>
      <c r="AA1624" s="1" cm="1">
        <f t="array" ref="AA1624">[1]!table_weight[Vision]*(('F+ , F-'!AA$2-[1]!tbl_gk[[#This Row],[Vision]])/('F+ , F-'!AA$2-'F+ , F-'!AA$3))</f>
        <v>3.3363756211337532E-2</v>
      </c>
      <c r="AB1624" s="1" cm="1">
        <f t="array" ref="AB1624">[1]!table_weight[Penalties]*(('F+ , F-'!AB$2-[1]!tbl_gk[[#This Row],[Penalties]])/('F+ , F-'!AB$2-'F+ , F-'!AB$3))</f>
        <v>2.4662663970364263E-3</v>
      </c>
      <c r="AC1624" s="1" cm="1">
        <f t="array" ref="AC1624">[1]!table_weight[Composure]*(('F+ , F-'!AC$2-[1]!tbl_gk[[#This Row],[Composure]])/('F+ , F-'!AC$2-'F+ , F-'!AC$3))</f>
        <v>2.6153000389626249E-3</v>
      </c>
      <c r="AD1624" s="1" cm="1">
        <f t="array" ref="AD1624">[1]!table_weight[Marking]*(('F+ , F-'!AD$2-[1]!tbl_gk[[#This Row],[Marking]])/('F+ , F-'!AD$2-'F+ , F-'!AD$3))</f>
        <v>2.6817203574124791E-2</v>
      </c>
      <c r="AE1624" s="1" cm="1">
        <f t="array" ref="AE1624">[1]!table_weight[StandingTackle]*(('F+ , F-'!AE$2-[1]!tbl_gk[[#This Row],[StandingTackle]])/('F+ , F-'!AE$2-'F+ , F-'!AE$3))</f>
        <v>2.6900228972187096E-2</v>
      </c>
      <c r="AF1624" s="1" cm="1">
        <f t="array" ref="AF1624">[1]!table_weight[SlidingTackle]*(('F+ , F-'!AF$2-[1]!tbl_gk[[#This Row],[SlidingTackle]])/('F+ , F-'!AF$2-'F+ , F-'!AF$3))</f>
        <v>7.4722858256075263E-3</v>
      </c>
      <c r="AG1624" s="1" cm="1">
        <f t="array" ref="AG1624">[1]!table_weight[GKDiving]*(('F+ , F-'!AG$2-[1]!tbl_gk[[#This Row],[GKDiving]])/('F+ , F-'!AG$2-'F+ , F-'!AG$3))</f>
        <v>7.0032831355846217E-2</v>
      </c>
      <c r="AH1624" s="1" cm="1">
        <f t="array" ref="AH1624">[1]!table_weight[GKHandling]*(('F+ , F-'!AH$2-[1]!tbl_gk[[#This Row],[GKHandling]])/('F+ , F-'!AH$2-'F+ , F-'!AH$3))</f>
        <v>6.5948201743363147E-2</v>
      </c>
      <c r="AI1624" s="1" cm="1">
        <f t="array" ref="AI1624">[1]!table_weight[GKKicking]*(('F+ , F-'!AI$2-[1]!tbl_gk[[#This Row],[GKKicking]])/('F+ , F-'!AI$2-'F+ , F-'!AI$3))</f>
        <v>3.6671737146334017E-2</v>
      </c>
      <c r="AJ1624" s="1" cm="1">
        <f t="array" ref="AJ1624">[1]!table_weight[GKPositioning]*(('F+ , F-'!AJ$2-[1]!tbl_gk[[#This Row],[GKPositioning]])/('F+ , F-'!AJ$2-'F+ , F-'!AJ$3))</f>
        <v>2.3966207203201407E-2</v>
      </c>
      <c r="AK1624" s="1" cm="1">
        <f t="array" ref="AK1624">[1]!table_weight[GKReflexes]*(('F+ , F-'!AK$2-[1]!tbl_gk[[#This Row],[GKReflexes]])/('F+ , F-'!AK$2-'F+ , F-'!AK$3))</f>
        <v>6.5591724977182797E-2</v>
      </c>
    </row>
    <row r="1625" spans="1:37" x14ac:dyDescent="0.55000000000000004">
      <c r="A1625" s="8">
        <f>[1]!tbl_gk[[#This Row],[ID]]</f>
        <v>261958</v>
      </c>
      <c r="B1625" s="2" cm="1">
        <f t="array" ref="B1625">[1]!table_weight[ValueEUR]*(('F+ , F-'!B$2-[1]!tbl_gk[[#This Row],[ValueEUR]])/('F+ , F-'!B$2-'F+ , F-'!B$3))</f>
        <v>1.5741901393629213E-5</v>
      </c>
      <c r="C1625" s="2" cm="1">
        <f t="array" ref="C1625">[1]!table_weight[WageEUR]*(('F+ , F-'!C$2-[1]!tbl_gk[[#This Row],[WageEUR]])/('F+ , F-'!C$2-'F+ , F-'!C$3))</f>
        <v>4.6945122371301791E-5</v>
      </c>
      <c r="D1625" s="2" cm="1">
        <f t="array" ref="D1625">[1]!table_weight[Crossing]*(('F+ , F-'!D$2-[1]!tbl_gk[[#This Row],[Crossing]])/('F+ , F-'!D$2-'F+ , F-'!D$3))</f>
        <v>3.4746129089074922E-2</v>
      </c>
      <c r="E1625" s="2" cm="1">
        <f t="array" ref="E1625">[1]!table_weight[Finishing]*(('F+ , F-'!E$2-[1]!tbl_gk[[#This Row],[Finishing]])/('F+ , F-'!E$2-'F+ , F-'!E$3))</f>
        <v>1.8966763005780131E-2</v>
      </c>
      <c r="F1625" s="2" cm="1">
        <f t="array" ref="F1625">[1]!table_weight[HeadingAccuracy]*(('F+ , F-'!F$2-[1]!tbl_gk[[#This Row],[HeadingAccuracy]])/('F+ , F-'!F$2-'F+ , F-'!F$3))</f>
        <v>1.1274360672166649E-2</v>
      </c>
      <c r="G1625" s="2" cm="1">
        <f t="array" ref="G1625">[1]!table_weight[ShortPassing]*(('F+ , F-'!G$2-[1]!tbl_gk[[#This Row],[ShortPassing]])/('F+ , F-'!G$2-'F+ , F-'!G$3))</f>
        <v>6.8910688762477551E-2</v>
      </c>
      <c r="H1625" s="2" cm="1">
        <f t="array" ref="H1625">[1]!table_weight[Volleys]*(('F+ , F-'!H$2-[1]!tbl_gk[[#This Row],[Volleys]])/('F+ , F-'!H$2-'F+ , F-'!H$3))</f>
        <v>2.1990449861774069E-3</v>
      </c>
      <c r="I1625" s="2" cm="1">
        <f t="array" ref="I1625">[1]!table_weight[Dribbling]*(('F+ , F-'!I$2-[1]!tbl_gk[[#This Row],[Dribbling]])/('F+ , F-'!I$2-'F+ , F-'!I$3))</f>
        <v>2.2491199096005835E-2</v>
      </c>
      <c r="J1625" s="2" cm="1">
        <f t="array" ref="J1625">[1]!table_weight[Curve]*(('F+ , F-'!J$2-[1]!tbl_gk[[#This Row],[Curve]])/('F+ , F-'!J$2-'F+ , F-'!J$3))</f>
        <v>9.6339113680153961E-3</v>
      </c>
      <c r="K1625" s="2" cm="1">
        <f t="array" ref="K1625">[1]!table_weight[FKAccuracy]*(('F+ , F-'!K$2-[1]!tbl_gk[[#This Row],[FKAccuracy]])/('F+ , F-'!K$2-'F+ , F-'!K$3))</f>
        <v>8.6705202312138564E-3</v>
      </c>
      <c r="L1625" s="2" cm="1">
        <f t="array" ref="L1625">[1]!table_weight[LongPassing]*(('F+ , F-'!L$2-[1]!tbl_gk[[#This Row],[LongPassing]])/('F+ , F-'!L$2-'F+ , F-'!L$3))</f>
        <v>2.9236901404093112E-2</v>
      </c>
      <c r="M1625" s="2" cm="1">
        <f t="array" ref="M1625">[1]!table_weight[BallControl]*(('F+ , F-'!M$2-[1]!tbl_gk[[#This Row],[BallControl]])/('F+ , F-'!M$2-'F+ , F-'!M$3))</f>
        <v>1.6515276630883511E-2</v>
      </c>
      <c r="N1625" s="2" cm="1">
        <f t="array" ref="N1625">[1]!table_weight[Acceleration]*(('F+ , F-'!N$2-[1]!tbl_gk[[#This Row],[Acceleration]])/('F+ , F-'!N$2-'F+ , F-'!N$3))</f>
        <v>8.7940013242899726E-3</v>
      </c>
      <c r="O1625" s="2" cm="1">
        <f t="array" ref="O1625">[1]!table_weight[SprintSpeed]*(('F+ , F-'!O$2-[1]!tbl_gk[[#This Row],[SprintSpeed]])/('F+ , F-'!O$2-'F+ , F-'!O$3))</f>
        <v>1.2087617888652253E-2</v>
      </c>
      <c r="P1625" s="2" cm="1">
        <f t="array" ref="P1625">[1]!table_weight[Agility]*(('F+ , F-'!P$2-[1]!tbl_gk[[#This Row],[Agility]])/('F+ , F-'!P$2-'F+ , F-'!P$3))</f>
        <v>4.4464206313917145E-3</v>
      </c>
      <c r="Q1625" s="2" cm="1">
        <f t="array" ref="Q1625">[1]!table_weight[Reactions]*(('F+ , F-'!Q$2-[1]!tbl_gk[[#This Row],[Reactions]])/('F+ , F-'!Q$2-'F+ , F-'!Q$3))</f>
        <v>2.9391594004114724E-3</v>
      </c>
      <c r="R1625" s="2" cm="1">
        <f t="array" ref="R1625">[1]!table_weight[Balance]*(('F+ , F-'!R$2-[1]!tbl_gk[[#This Row],[Balance]])/('F+ , F-'!R$2-'F+ , F-'!R$3))</f>
        <v>1.6142751594096668E-3</v>
      </c>
      <c r="S1625" s="2" cm="1">
        <f t="array" ref="S1625">[1]!table_weight[ShotPower]*(('F+ , F-'!S$2-[1]!tbl_gk[[#This Row],[ShotPower]])/('F+ , F-'!S$2-'F+ , F-'!S$3))</f>
        <v>8.3106398450658349E-3</v>
      </c>
      <c r="T1625" s="2" cm="1">
        <f t="array" ref="T1625">[1]!table_weight[Jumping]*(('F+ , F-'!T$2-[1]!tbl_gk[[#This Row],[Jumping]])/('F+ , F-'!T$2-'F+ , F-'!T$3))</f>
        <v>2.5761307987477505E-3</v>
      </c>
      <c r="U1625" s="2" cm="1">
        <f t="array" ref="U1625">[1]!table_weight[Stamina]*(('F+ , F-'!U$2-[1]!tbl_gk[[#This Row],[Stamina]])/('F+ , F-'!U$2-'F+ , F-'!U$3))</f>
        <v>1.975033612373275E-2</v>
      </c>
      <c r="V1625" s="2" cm="1">
        <f t="array" ref="V1625">[1]!table_weight[Strength]*(('F+ , F-'!V$2-[1]!tbl_gk[[#This Row],[Strength]])/('F+ , F-'!V$2-'F+ , F-'!V$3))</f>
        <v>2.5732684311935858E-2</v>
      </c>
      <c r="W1625" s="2" cm="1">
        <f t="array" ref="W1625">[1]!table_weight[LongShots]*(('F+ , F-'!W$2-[1]!tbl_gk[[#This Row],[LongShots]])/('F+ , F-'!W$2-'F+ , F-'!W$3))</f>
        <v>9.3494698256990638E-3</v>
      </c>
      <c r="X1625" s="2" cm="1">
        <f t="array" ref="X1625">[1]!table_weight[Aggression]*(('F+ , F-'!X$2-[1]!tbl_gk[[#This Row],[Aggression]])/('F+ , F-'!X$2-'F+ , F-'!X$3))</f>
        <v>1.3994523881959207E-2</v>
      </c>
      <c r="Y1625" s="2" cm="1">
        <f t="array" ref="Y1625">[1]!table_weight[Interceptions]*(('F+ , F-'!Y$2-[1]!tbl_gk[[#This Row],[Interceptions]])/('F+ , F-'!Y$2-'F+ , F-'!Y$3))</f>
        <v>1.8006386330976187E-2</v>
      </c>
      <c r="Z1625" s="2" cm="1">
        <f t="array" ref="Z1625">[1]!table_weight[Positioning]*(('F+ , F-'!Z$2-[1]!tbl_gk[[#This Row],[Positioning]])/('F+ , F-'!Z$2-'F+ , F-'!Z$3))</f>
        <v>5.9155596119392221E-4</v>
      </c>
      <c r="AA1625" s="2" cm="1">
        <f t="array" ref="AA1625">[1]!table_weight[Vision]*(('F+ , F-'!AA$2-[1]!tbl_gk[[#This Row],[Vision]])/('F+ , F-'!AA$2-'F+ , F-'!AA$3))</f>
        <v>2.9104553290741252E-2</v>
      </c>
      <c r="AB1625" s="2" cm="1">
        <f t="array" ref="AB1625">[1]!table_weight[Penalties]*(('F+ , F-'!AB$2-[1]!tbl_gk[[#This Row],[Penalties]])/('F+ , F-'!AB$2-'F+ , F-'!AB$3))</f>
        <v>2.3096780543674466E-3</v>
      </c>
      <c r="AC1625" s="2" cm="1">
        <f t="array" ref="AC1625">[1]!table_weight[Composure]*(('F+ , F-'!AC$2-[1]!tbl_gk[[#This Row],[Composure]])/('F+ , F-'!AC$2-'F+ , F-'!AC$3))</f>
        <v>1.9748183967676961E-3</v>
      </c>
      <c r="AD1625" s="2" cm="1">
        <f t="array" ref="AD1625">[1]!table_weight[Marking]*(('F+ , F-'!AD$2-[1]!tbl_gk[[#This Row],[Marking]])/('F+ , F-'!AD$2-'F+ , F-'!AD$3))</f>
        <v>2.8394686137308601E-2</v>
      </c>
      <c r="AE1625" s="2" cm="1">
        <f t="array" ref="AE1625">[1]!table_weight[StandingTackle]*(('F+ , F-'!AE$2-[1]!tbl_gk[[#This Row],[StandingTackle]])/('F+ , F-'!AE$2-'F+ , F-'!AE$3))</f>
        <v>2.241685747682258E-2</v>
      </c>
      <c r="AF1625" s="2" cm="1">
        <f t="array" ref="AF1625">[1]!table_weight[SlidingTackle]*(('F+ , F-'!AF$2-[1]!tbl_gk[[#This Row],[SlidingTackle]])/('F+ , F-'!AF$2-'F+ , F-'!AF$3))</f>
        <v>6.7250572430467732E-3</v>
      </c>
      <c r="AG1625" s="2" cm="1">
        <f t="array" ref="AG1625">[1]!table_weight[GKDiving]*(('F+ , F-'!AG$2-[1]!tbl_gk[[#This Row],[GKDiving]])/('F+ , F-'!AG$2-'F+ , F-'!AG$3))</f>
        <v>7.5157184869688615E-2</v>
      </c>
      <c r="AH1625" s="2" cm="1">
        <f t="array" ref="AH1625">[1]!table_weight[GKHandling]*(('F+ , F-'!AH$2-[1]!tbl_gk[[#This Row],[GKHandling]])/('F+ , F-'!AH$2-'F+ , F-'!AH$3))</f>
        <v>7.3077737066969961E-2</v>
      </c>
      <c r="AI1625" s="2" cm="1">
        <f t="array" ref="AI1625">[1]!table_weight[GKKicking]*(('F+ , F-'!AI$2-[1]!tbl_gk[[#This Row],[GKKicking]])/('F+ , F-'!AI$2-'F+ , F-'!AI$3))</f>
        <v>3.7566169759659242E-2</v>
      </c>
      <c r="AJ1625" s="2" cm="1">
        <f t="array" ref="AJ1625">[1]!table_weight[GKPositioning]*(('F+ , F-'!AJ$2-[1]!tbl_gk[[#This Row],[GKPositioning]])/('F+ , F-'!AJ$2-'F+ , F-'!AJ$3))</f>
        <v>2.7119655519412117E-2</v>
      </c>
      <c r="AK1625" s="2" cm="1">
        <f t="array" ref="AK1625">[1]!table_weight[GKReflexes]*(('F+ , F-'!AK$2-[1]!tbl_gk[[#This Row],[GKReflexes]])/('F+ , F-'!AK$2-'F+ , F-'!AK$3))</f>
        <v>7.1057702058614697E-2</v>
      </c>
    </row>
    <row r="1626" spans="1:37" x14ac:dyDescent="0.55000000000000004">
      <c r="A1626" s="7">
        <f>[1]!tbl_gk[[#This Row],[ID]]</f>
        <v>261964</v>
      </c>
      <c r="B1626" s="1" cm="1">
        <f t="array" ref="B1626">[1]!table_weight[ValueEUR]*(('F+ , F-'!B$2-[1]!tbl_gk[[#This Row],[ValueEUR]])/('F+ , F-'!B$2-'F+ , F-'!B$3))</f>
        <v>1.5741901393629213E-5</v>
      </c>
      <c r="C1626" s="1" cm="1">
        <f t="array" ref="C1626">[1]!table_weight[WageEUR]*(('F+ , F-'!C$2-[1]!tbl_gk[[#This Row],[WageEUR]])/('F+ , F-'!C$2-'F+ , F-'!C$3))</f>
        <v>7.04176835569527E-5</v>
      </c>
      <c r="D1626" s="1" cm="1">
        <f t="array" ref="D1626">[1]!table_weight[Crossing]*(('F+ , F-'!D$2-[1]!tbl_gk[[#This Row],[Crossing]])/('F+ , F-'!D$2-'F+ , F-'!D$3))</f>
        <v>3.4746129089074922E-2</v>
      </c>
      <c r="E1626" s="1" cm="1">
        <f t="array" ref="E1626">[1]!table_weight[Finishing]*(('F+ , F-'!E$2-[1]!tbl_gk[[#This Row],[Finishing]])/('F+ , F-'!E$2-'F+ , F-'!E$3))</f>
        <v>1.9965013690294877E-2</v>
      </c>
      <c r="F1626" s="1" cm="1">
        <f t="array" ref="F1626">[1]!table_weight[HeadingAccuracy]*(('F+ , F-'!F$2-[1]!tbl_gk[[#This Row],[HeadingAccuracy]])/('F+ , F-'!F$2-'F+ , F-'!F$3))</f>
        <v>1.00216539308148E-2</v>
      </c>
      <c r="G1626" s="1" cm="1">
        <f t="array" ref="G1626">[1]!table_weight[ShortPassing]*(('F+ , F-'!G$2-[1]!tbl_gk[[#This Row],[ShortPassing]])/('F+ , F-'!G$2-'F+ , F-'!G$3))</f>
        <v>5.0628261131616156E-2</v>
      </c>
      <c r="H1626" s="1" cm="1">
        <f t="array" ref="H1626">[1]!table_weight[Volleys]*(('F+ , F-'!H$2-[1]!tbl_gk[[#This Row],[Volleys]])/('F+ , F-'!H$2-'F+ , F-'!H$3))</f>
        <v>1.851827356780974E-3</v>
      </c>
      <c r="I1626" s="1" cm="1">
        <f t="array" ref="I1626">[1]!table_weight[Dribbling]*(('F+ , F-'!I$2-[1]!tbl_gk[[#This Row],[Dribbling]])/('F+ , F-'!I$2-'F+ , F-'!I$3))</f>
        <v>2.2491199096005835E-2</v>
      </c>
      <c r="J1626" s="1" cm="1">
        <f t="array" ref="J1626">[1]!table_weight[Curve]*(('F+ , F-'!J$2-[1]!tbl_gk[[#This Row],[Curve]])/('F+ , F-'!J$2-'F+ , F-'!J$3))</f>
        <v>9.4648953791028455E-3</v>
      </c>
      <c r="K1626" s="1" cm="1">
        <f t="array" ref="K1626">[1]!table_weight[FKAccuracy]*(('F+ , F-'!K$2-[1]!tbl_gk[[#This Row],[FKAccuracy]])/('F+ , F-'!K$2-'F+ , F-'!K$3))</f>
        <v>9.5832065713416324E-3</v>
      </c>
      <c r="L1626" s="1" cm="1">
        <f t="array" ref="L1626">[1]!table_weight[LongPassing]*(('F+ , F-'!L$2-[1]!tbl_gk[[#This Row],[LongPassing]])/('F+ , F-'!L$2-'F+ , F-'!L$3))</f>
        <v>2.1115539902956136E-2</v>
      </c>
      <c r="M1626" s="1" cm="1">
        <f t="array" ref="M1626">[1]!table_weight[BallControl]*(('F+ , F-'!M$2-[1]!tbl_gk[[#This Row],[BallControl]])/('F+ , F-'!M$2-'F+ , F-'!M$3))</f>
        <v>1.6515276630883511E-2</v>
      </c>
      <c r="N1626" s="1" cm="1">
        <f t="array" ref="N1626">[1]!table_weight[Acceleration]*(('F+ , F-'!N$2-[1]!tbl_gk[[#This Row],[Acceleration]])/('F+ , F-'!N$2-'F+ , F-'!N$3))</f>
        <v>7.4410780436299775E-3</v>
      </c>
      <c r="O1626" s="1" cm="1">
        <f t="array" ref="O1626">[1]!table_weight[SprintSpeed]*(('F+ , F-'!O$2-[1]!tbl_gk[[#This Row],[SprintSpeed]])/('F+ , F-'!O$2-'F+ , F-'!O$3))</f>
        <v>9.2765439610587065E-3</v>
      </c>
      <c r="P1626" s="1" cm="1">
        <f t="array" ref="P1626">[1]!table_weight[Agility]*(('F+ , F-'!P$2-[1]!tbl_gk[[#This Row],[Agility]])/('F+ , F-'!P$2-'F+ , F-'!P$3))</f>
        <v>4.095387423650264E-3</v>
      </c>
      <c r="Q1626" s="1" cm="1">
        <f t="array" ref="Q1626">[1]!table_weight[Reactions]*(('F+ , F-'!Q$2-[1]!tbl_gk[[#This Row],[Reactions]])/('F+ , F-'!Q$2-'F+ , F-'!Q$3))</f>
        <v>2.5782100003609409E-3</v>
      </c>
      <c r="R1626" s="1" cm="1">
        <f t="array" ref="R1626">[1]!table_weight[Balance]*(('F+ , F-'!R$2-[1]!tbl_gk[[#This Row],[Balance]])/('F+ , F-'!R$2-'F+ , F-'!R$3))</f>
        <v>1.6763626655408076E-3</v>
      </c>
      <c r="S1626" s="1" cm="1">
        <f t="array" ref="S1626">[1]!table_weight[ShotPower]*(('F+ , F-'!S$2-[1]!tbl_gk[[#This Row],[ShotPower]])/('F+ , F-'!S$2-'F+ , F-'!S$3))</f>
        <v>7.5315173595909123E-3</v>
      </c>
      <c r="T1626" s="1" cm="1">
        <f t="array" ref="T1626">[1]!table_weight[Jumping]*(('F+ , F-'!T$2-[1]!tbl_gk[[#This Row],[Jumping]])/('F+ , F-'!T$2-'F+ , F-'!T$3))</f>
        <v>2.5761307987477505E-3</v>
      </c>
      <c r="U1626" s="1" cm="1">
        <f t="array" ref="U1626">[1]!table_weight[Stamina]*(('F+ , F-'!U$2-[1]!tbl_gk[[#This Row],[Stamina]])/('F+ , F-'!U$2-'F+ , F-'!U$3))</f>
        <v>1.8032915591234249E-2</v>
      </c>
      <c r="V1626" s="1" cm="1">
        <f t="array" ref="V1626">[1]!table_weight[Strength]*(('F+ , F-'!V$2-[1]!tbl_gk[[#This Row],[Strength]])/('F+ , F-'!V$2-'F+ , F-'!V$3))</f>
        <v>3.0169354020890316E-2</v>
      </c>
      <c r="W1626" s="1" cm="1">
        <f t="array" ref="W1626">[1]!table_weight[LongShots]*(('F+ , F-'!W$2-[1]!tbl_gk[[#This Row],[LongShots]])/('F+ , F-'!W$2-'F+ , F-'!W$3))</f>
        <v>9.3494698256990638E-3</v>
      </c>
      <c r="X1626" s="1" cm="1">
        <f t="array" ref="X1626">[1]!table_weight[Aggression]*(('F+ , F-'!X$2-[1]!tbl_gk[[#This Row],[Aggression]])/('F+ , F-'!X$2-'F+ , F-'!X$3))</f>
        <v>1.642835412229994E-2</v>
      </c>
      <c r="Y1626" s="1" cm="1">
        <f t="array" ref="Y1626">[1]!table_weight[Interceptions]*(('F+ , F-'!Y$2-[1]!tbl_gk[[#This Row],[Interceptions]])/('F+ , F-'!Y$2-'F+ , F-'!Y$3))</f>
        <v>2.2161706253509151E-2</v>
      </c>
      <c r="Z1626" s="1" cm="1">
        <f t="array" ref="Z1626">[1]!table_weight[Positioning]*(('F+ , F-'!Z$2-[1]!tbl_gk[[#This Row],[Positioning]])/('F+ , F-'!Z$2-'F+ , F-'!Z$3))</f>
        <v>1.4788899029848058E-3</v>
      </c>
      <c r="AA1626" s="1" cm="1">
        <f t="array" ref="AA1626">[1]!table_weight[Vision]*(('F+ , F-'!AA$2-[1]!tbl_gk[[#This Row],[Vision]])/('F+ , F-'!AA$2-'F+ , F-'!AA$3))</f>
        <v>2.6974951830443111E-2</v>
      </c>
      <c r="AB1626" s="1" cm="1">
        <f t="array" ref="AB1626">[1]!table_weight[Penalties]*(('F+ , F-'!AB$2-[1]!tbl_gk[[#This Row],[Penalties]])/('F+ , F-'!AB$2-'F+ , F-'!AB$3))</f>
        <v>2.3096780543674466E-3</v>
      </c>
      <c r="AC1626" s="1" cm="1">
        <f t="array" ref="AC1626">[1]!table_weight[Composure]*(('F+ , F-'!AC$2-[1]!tbl_gk[[#This Row],[Composure]])/('F+ , F-'!AC$2-'F+ , F-'!AC$3))</f>
        <v>1.9748183967676961E-3</v>
      </c>
      <c r="AD1626" s="1" cm="1">
        <f t="array" ref="AD1626">[1]!table_weight[Marking]*(('F+ , F-'!AD$2-[1]!tbl_gk[[#This Row],[Marking]])/('F+ , F-'!AD$2-'F+ , F-'!AD$3))</f>
        <v>3.1549651263676225E-2</v>
      </c>
      <c r="AE1626" s="1" cm="1">
        <f t="array" ref="AE1626">[1]!table_weight[StandingTackle]*(('F+ , F-'!AE$2-[1]!tbl_gk[[#This Row],[StandingTackle]])/('F+ , F-'!AE$2-'F+ , F-'!AE$3))</f>
        <v>2.241685747682258E-2</v>
      </c>
      <c r="AF1626" s="1" cm="1">
        <f t="array" ref="AF1626">[1]!table_weight[SlidingTackle]*(('F+ , F-'!AF$2-[1]!tbl_gk[[#This Row],[SlidingTackle]])/('F+ , F-'!AF$2-'F+ , F-'!AF$3))</f>
        <v>8.9667429907290316E-3</v>
      </c>
      <c r="AG1626" s="1" cm="1">
        <f t="array" ref="AG1626">[1]!table_weight[GKDiving]*(('F+ , F-'!AG$2-[1]!tbl_gk[[#This Row],[GKDiving]])/('F+ , F-'!AG$2-'F+ , F-'!AG$3))</f>
        <v>7.0032831355846217E-2</v>
      </c>
      <c r="AH1626" s="1" cm="1">
        <f t="array" ref="AH1626">[1]!table_weight[GKHandling]*(('F+ , F-'!AH$2-[1]!tbl_gk[[#This Row],[GKHandling]])/('F+ , F-'!AH$2-'F+ , F-'!AH$3))</f>
        <v>6.2383434081559733E-2</v>
      </c>
      <c r="AI1626" s="1" cm="1">
        <f t="array" ref="AI1626">[1]!table_weight[GKKicking]*(('F+ , F-'!AI$2-[1]!tbl_gk[[#This Row],[GKKicking]])/('F+ , F-'!AI$2-'F+ , F-'!AI$3))</f>
        <v>3.4882871919683582E-2</v>
      </c>
      <c r="AJ1626" s="1" cm="1">
        <f t="array" ref="AJ1626">[1]!table_weight[GKPositioning]*(('F+ , F-'!AJ$2-[1]!tbl_gk[[#This Row],[GKPositioning]])/('F+ , F-'!AJ$2-'F+ , F-'!AJ$3))</f>
        <v>2.8381034845896404E-2</v>
      </c>
      <c r="AK1626" s="1" cm="1">
        <f t="array" ref="AK1626">[1]!table_weight[GKReflexes]*(('F+ , F-'!AK$2-[1]!tbl_gk[[#This Row],[GKReflexes]])/('F+ , F-'!AK$2-'F+ , F-'!AK$3))</f>
        <v>7.1057702058614697E-2</v>
      </c>
    </row>
    <row r="1627" spans="1:37" x14ac:dyDescent="0.55000000000000004">
      <c r="A1627" s="8">
        <f>[1]!tbl_gk[[#This Row],[ID]]</f>
        <v>261968</v>
      </c>
      <c r="B1627" s="2" cm="1">
        <f t="array" ref="B1627">[1]!table_weight[ValueEUR]*(('F+ , F-'!B$2-[1]!tbl_gk[[#This Row],[ValueEUR]])/('F+ , F-'!B$2-'F+ , F-'!B$3))</f>
        <v>6.8214906039059921E-5</v>
      </c>
      <c r="C1627" s="2" cm="1">
        <f t="array" ref="C1627">[1]!table_weight[WageEUR]*(('F+ , F-'!C$2-[1]!tbl_gk[[#This Row],[WageEUR]])/('F+ , F-'!C$2-'F+ , F-'!C$3))</f>
        <v>7.8241870618836313E-5</v>
      </c>
      <c r="D1627" s="2" cm="1">
        <f t="array" ref="D1627">[1]!table_weight[Crossing]*(('F+ , F-'!D$2-[1]!tbl_gk[[#This Row],[Crossing]])/('F+ , F-'!D$2-'F+ , F-'!D$3))</f>
        <v>3.5866971962916043E-2</v>
      </c>
      <c r="E1627" s="2" cm="1">
        <f t="array" ref="E1627">[1]!table_weight[Finishing]*(('F+ , F-'!E$2-[1]!tbl_gk[[#This Row],[Finishing]])/('F+ , F-'!E$2-'F+ , F-'!E$3))</f>
        <v>1.8966763005780131E-2</v>
      </c>
      <c r="F1627" s="2" cm="1">
        <f t="array" ref="F1627">[1]!table_weight[HeadingAccuracy]*(('F+ , F-'!F$2-[1]!tbl_gk[[#This Row],[HeadingAccuracy]])/('F+ , F-'!F$2-'F+ , F-'!F$3))</f>
        <v>1.1274360672166649E-2</v>
      </c>
      <c r="G1627" s="2" cm="1">
        <f t="array" ref="G1627">[1]!table_weight[ShortPassing]*(('F+ , F-'!G$2-[1]!tbl_gk[[#This Row],[ShortPassing]])/('F+ , F-'!G$2-'F+ , F-'!G$3))</f>
        <v>6.6098007588498875E-2</v>
      </c>
      <c r="H1627" s="2" cm="1">
        <f t="array" ref="H1627">[1]!table_weight[Volleys]*(('F+ , F-'!H$2-[1]!tbl_gk[[#This Row],[Volleys]])/('F+ , F-'!H$2-'F+ , F-'!H$3))</f>
        <v>2.1990449861774069E-3</v>
      </c>
      <c r="I1627" s="2" cm="1">
        <f t="array" ref="I1627">[1]!table_weight[Dribbling]*(('F+ , F-'!I$2-[1]!tbl_gk[[#This Row],[Dribbling]])/('F+ , F-'!I$2-'F+ , F-'!I$3))</f>
        <v>1.6623929766613008E-2</v>
      </c>
      <c r="J1627" s="2" cm="1">
        <f t="array" ref="J1627">[1]!table_weight[Curve]*(('F+ , F-'!J$2-[1]!tbl_gk[[#This Row],[Curve]])/('F+ , F-'!J$2-'F+ , F-'!J$3))</f>
        <v>9.6339113680153961E-3</v>
      </c>
      <c r="K1627" s="2" cm="1">
        <f t="array" ref="K1627">[1]!table_weight[FKAccuracy]*(('F+ , F-'!K$2-[1]!tbl_gk[[#This Row],[FKAccuracy]])/('F+ , F-'!K$2-'F+ , F-'!K$3))</f>
        <v>9.2789777912990392E-3</v>
      </c>
      <c r="L1627" s="2" cm="1">
        <f t="array" ref="L1627">[1]!table_weight[LongPassing]*(('F+ , F-'!L$2-[1]!tbl_gk[[#This Row],[LongPassing]])/('F+ , F-'!L$2-'F+ , F-'!L$3))</f>
        <v>2.2198388103107734E-2</v>
      </c>
      <c r="M1627" s="2" cm="1">
        <f t="array" ref="M1627">[1]!table_weight[BallControl]*(('F+ , F-'!M$2-[1]!tbl_gk[[#This Row],[BallControl]])/('F+ , F-'!M$2-'F+ , F-'!M$3))</f>
        <v>1.2169151201703639E-2</v>
      </c>
      <c r="N1627" s="2" cm="1">
        <f t="array" ref="N1627">[1]!table_weight[Acceleration]*(('F+ , F-'!N$2-[1]!tbl_gk[[#This Row],[Acceleration]])/('F+ , F-'!N$2-'F+ , F-'!N$3))</f>
        <v>9.4704629646199696E-3</v>
      </c>
      <c r="O1627" s="2" cm="1">
        <f t="array" ref="O1627">[1]!table_weight[SprintSpeed]*(('F+ , F-'!O$2-[1]!tbl_gk[[#This Row],[SprintSpeed]])/('F+ , F-'!O$2-'F+ , F-'!O$3))</f>
        <v>9.5576513538180603E-3</v>
      </c>
      <c r="P1627" s="2" cm="1">
        <f t="array" ref="P1627">[1]!table_weight[Agility]*(('F+ , F-'!P$2-[1]!tbl_gk[[#This Row],[Agility]])/('F+ , F-'!P$2-'F+ , F-'!P$3))</f>
        <v>4.4464206313917145E-3</v>
      </c>
      <c r="Q1627" s="2" cm="1">
        <f t="array" ref="Q1627">[1]!table_weight[Reactions]*(('F+ , F-'!Q$2-[1]!tbl_gk[[#This Row],[Reactions]])/('F+ , F-'!Q$2-'F+ , F-'!Q$3))</f>
        <v>2.2688248003176282E-3</v>
      </c>
      <c r="R1627" s="2" cm="1">
        <f t="array" ref="R1627">[1]!table_weight[Balance]*(('F+ , F-'!R$2-[1]!tbl_gk[[#This Row],[Balance]])/('F+ , F-'!R$2-'F+ , F-'!R$3))</f>
        <v>2.2351502207210773E-3</v>
      </c>
      <c r="S1627" s="2" cm="1">
        <f t="array" ref="S1627">[1]!table_weight[ShotPower]*(('F+ , F-'!S$2-[1]!tbl_gk[[#This Row],[ShotPower]])/('F+ , F-'!S$2-'F+ , F-'!S$3))</f>
        <v>7.5315173595909123E-3</v>
      </c>
      <c r="T1627" s="2" cm="1">
        <f t="array" ref="T1627">[1]!table_weight[Jumping]*(('F+ , F-'!T$2-[1]!tbl_gk[[#This Row],[Jumping]])/('F+ , F-'!T$2-'F+ , F-'!T$3))</f>
        <v>2.6620018253726754E-3</v>
      </c>
      <c r="U1627" s="2" cm="1">
        <f t="array" ref="U1627">[1]!table_weight[Stamina]*(('F+ , F-'!U$2-[1]!tbl_gk[[#This Row],[Stamina]])/('F+ , F-'!U$2-'F+ , F-'!U$3))</f>
        <v>1.8032915591234249E-2</v>
      </c>
      <c r="V1627" s="2" cm="1">
        <f t="array" ref="V1627">[1]!table_weight[Strength]*(('F+ , F-'!V$2-[1]!tbl_gk[[#This Row],[Strength]])/('F+ , F-'!V$2-'F+ , F-'!V$3))</f>
        <v>2.0408680661190511E-2</v>
      </c>
      <c r="W1627" s="2" cm="1">
        <f t="array" ref="W1627">[1]!table_weight[LongShots]*(('F+ , F-'!W$2-[1]!tbl_gk[[#This Row],[LongShots]])/('F+ , F-'!W$2-'F+ , F-'!W$3))</f>
        <v>9.86888481601568E-3</v>
      </c>
      <c r="X1627" s="2" cm="1">
        <f t="array" ref="X1627">[1]!table_weight[Aggression]*(('F+ , F-'!X$2-[1]!tbl_gk[[#This Row],[Aggression]])/('F+ , F-'!X$2-'F+ , F-'!X$3))</f>
        <v>1.2777608761788841E-2</v>
      </c>
      <c r="Y1627" s="2" cm="1">
        <f t="array" ref="Y1627">[1]!table_weight[Interceptions]*(('F+ , F-'!Y$2-[1]!tbl_gk[[#This Row],[Interceptions]])/('F+ , F-'!Y$2-'F+ , F-'!Y$3))</f>
        <v>2.4931919535197796E-2</v>
      </c>
      <c r="Z1627" s="2" cm="1">
        <f t="array" ref="Z1627">[1]!table_weight[Positioning]*(('F+ , F-'!Z$2-[1]!tbl_gk[[#This Row],[Positioning]])/('F+ , F-'!Z$2-'F+ , F-'!Z$3))</f>
        <v>1.9225568738802474E-3</v>
      </c>
      <c r="AA1627" s="2" cm="1">
        <f t="array" ref="AA1627">[1]!table_weight[Vision]*(('F+ , F-'!AA$2-[1]!tbl_gk[[#This Row],[Vision]])/('F+ , F-'!AA$2-'F+ , F-'!AA$3))</f>
        <v>2.8394686137308535E-2</v>
      </c>
      <c r="AB1627" s="2" cm="1">
        <f t="array" ref="AB1627">[1]!table_weight[Penalties]*(('F+ , F-'!AB$2-[1]!tbl_gk[[#This Row],[Penalties]])/('F+ , F-'!AB$2-'F+ , F-'!AB$3))</f>
        <v>2.153089711698467E-3</v>
      </c>
      <c r="AC1627" s="2" cm="1">
        <f t="array" ref="AC1627">[1]!table_weight[Composure]*(('F+ , F-'!AC$2-[1]!tbl_gk[[#This Row],[Composure]])/('F+ , F-'!AC$2-'F+ , F-'!AC$3))</f>
        <v>2.188312277499339E-3</v>
      </c>
      <c r="AD1627" s="2" cm="1">
        <f t="array" ref="AD1627">[1]!table_weight[Marking]*(('F+ , F-'!AD$2-[1]!tbl_gk[[#This Row],[Marking]])/('F+ , F-'!AD$2-'F+ , F-'!AD$3))</f>
        <v>3.4704616390043845E-2</v>
      </c>
      <c r="AE1627" s="2" cm="1">
        <f t="array" ref="AE1627">[1]!table_weight[StandingTackle]*(('F+ , F-'!AE$2-[1]!tbl_gk[[#This Row],[StandingTackle]])/('F+ , F-'!AE$2-'F+ , F-'!AE$3))</f>
        <v>3.362528621523387E-2</v>
      </c>
      <c r="AF1627" s="2" cm="1">
        <f t="array" ref="AF1627">[1]!table_weight[SlidingTackle]*(('F+ , F-'!AF$2-[1]!tbl_gk[[#This Row],[SlidingTackle]])/('F+ , F-'!AF$2-'F+ , F-'!AF$3))</f>
        <v>8.2195144081682794E-3</v>
      </c>
      <c r="AG1627" s="2" cm="1">
        <f t="array" ref="AG1627">[1]!table_weight[GKDiving]*(('F+ , F-'!AG$2-[1]!tbl_gk[[#This Row],[GKDiving]])/('F+ , F-'!AG$2-'F+ , F-'!AG$3))</f>
        <v>6.1492242166108872E-2</v>
      </c>
      <c r="AH1627" s="2" cm="1">
        <f t="array" ref="AH1627">[1]!table_weight[GKHandling]*(('F+ , F-'!AH$2-[1]!tbl_gk[[#This Row],[GKHandling]])/('F+ , F-'!AH$2-'F+ , F-'!AH$3))</f>
        <v>6.5948201743363147E-2</v>
      </c>
      <c r="AI1627" s="2" cm="1">
        <f t="array" ref="AI1627">[1]!table_weight[GKKicking]*(('F+ , F-'!AI$2-[1]!tbl_gk[[#This Row],[GKKicking]])/('F+ , F-'!AI$2-'F+ , F-'!AI$3))</f>
        <v>3.3988439306358358E-2</v>
      </c>
      <c r="AJ1627" s="2" cm="1">
        <f t="array" ref="AJ1627">[1]!table_weight[GKPositioning]*(('F+ , F-'!AJ$2-[1]!tbl_gk[[#This Row],[GKPositioning]])/('F+ , F-'!AJ$2-'F+ , F-'!AJ$3))</f>
        <v>2.3335517539959265E-2</v>
      </c>
      <c r="AK1627" s="2" cm="1">
        <f t="array" ref="AK1627">[1]!table_weight[GKReflexes]*(('F+ , F-'!AK$2-[1]!tbl_gk[[#This Row],[GKReflexes]])/('F+ , F-'!AK$2-'F+ , F-'!AK$3))</f>
        <v>6.012574789575089E-2</v>
      </c>
    </row>
    <row r="1628" spans="1:37" x14ac:dyDescent="0.55000000000000004">
      <c r="A1628" s="7">
        <f>[1]!tbl_gk[[#This Row],[ID]]</f>
        <v>261983</v>
      </c>
      <c r="B1628" s="1" cm="1">
        <f t="array" ref="B1628">[1]!table_weight[ValueEUR]*(('F+ , F-'!B$2-[1]!tbl_gk[[#This Row],[ValueEUR]])/('F+ , F-'!B$2-'F+ , F-'!B$3))</f>
        <v>1.2655254061545053E-5</v>
      </c>
      <c r="C1628" s="1" cm="1">
        <f t="array" ref="C1628">[1]!table_weight[WageEUR]*(('F+ , F-'!C$2-[1]!tbl_gk[[#This Row],[WageEUR]])/('F+ , F-'!C$2-'F+ , F-'!C$3))</f>
        <v>7.8241870618836313E-5</v>
      </c>
      <c r="D1628" s="1" cm="1">
        <f t="array" ref="D1628">[1]!table_weight[Crossing]*(('F+ , F-'!D$2-[1]!tbl_gk[[#This Row],[Crossing]])/('F+ , F-'!D$2-'F+ , F-'!D$3))</f>
        <v>3.4746129089074922E-2</v>
      </c>
      <c r="E1628" s="1" cm="1">
        <f t="array" ref="E1628">[1]!table_weight[Finishing]*(('F+ , F-'!E$2-[1]!tbl_gk[[#This Row],[Finishing]])/('F+ , F-'!E$2-'F+ , F-'!E$3))</f>
        <v>1.6970261636750646E-2</v>
      </c>
      <c r="F1628" s="1" cm="1">
        <f t="array" ref="F1628">[1]!table_weight[HeadingAccuracy]*(('F+ , F-'!F$2-[1]!tbl_gk[[#This Row],[HeadingAccuracy]])/('F+ , F-'!F$2-'F+ , F-'!F$3))</f>
        <v>1.08567917583827E-2</v>
      </c>
      <c r="G1628" s="1" cm="1">
        <f t="array" ref="G1628">[1]!table_weight[ShortPassing]*(('F+ , F-'!G$2-[1]!tbl_gk[[#This Row],[ShortPassing]])/('F+ , F-'!G$2-'F+ , F-'!G$3))</f>
        <v>6.3285326414520199E-2</v>
      </c>
      <c r="H1628" s="1" cm="1">
        <f t="array" ref="H1628">[1]!table_weight[Volleys]*(('F+ , F-'!H$2-[1]!tbl_gk[[#This Row],[Volleys]])/('F+ , F-'!H$2-'F+ , F-'!H$3))</f>
        <v>2.1990449861774069E-3</v>
      </c>
      <c r="I1628" s="1" cm="1">
        <f t="array" ref="I1628">[1]!table_weight[Dribbling]*(('F+ , F-'!I$2-[1]!tbl_gk[[#This Row],[Dribbling]])/('F+ , F-'!I$2-'F+ , F-'!I$3))</f>
        <v>1.8579686209743949E-2</v>
      </c>
      <c r="J1628" s="1" cm="1">
        <f t="array" ref="J1628">[1]!table_weight[Curve]*(('F+ , F-'!J$2-[1]!tbl_gk[[#This Row],[Curve]])/('F+ , F-'!J$2-'F+ , F-'!J$3))</f>
        <v>9.4648953791028455E-3</v>
      </c>
      <c r="K1628" s="1" cm="1">
        <f t="array" ref="K1628">[1]!table_weight[FKAccuracy]*(('F+ , F-'!K$2-[1]!tbl_gk[[#This Row],[FKAccuracy]])/('F+ , F-'!K$2-'F+ , F-'!K$3))</f>
        <v>9.1268634012777444E-3</v>
      </c>
      <c r="L1628" s="1" cm="1">
        <f t="array" ref="L1628">[1]!table_weight[LongPassing]*(('F+ , F-'!L$2-[1]!tbl_gk[[#This Row],[LongPassing]])/('F+ , F-'!L$2-'F+ , F-'!L$3))</f>
        <v>2.4364084503410925E-2</v>
      </c>
      <c r="M1628" s="1" cm="1">
        <f t="array" ref="M1628">[1]!table_weight[BallControl]*(('F+ , F-'!M$2-[1]!tbl_gk[[#This Row],[BallControl]])/('F+ , F-'!M$2-'F+ , F-'!M$3))</f>
        <v>1.5211439002129552E-2</v>
      </c>
      <c r="N1628" s="1" cm="1">
        <f t="array" ref="N1628">[1]!table_weight[Acceleration]*(('F+ , F-'!N$2-[1]!tbl_gk[[#This Row],[Acceleration]])/('F+ , F-'!N$2-'F+ , F-'!N$3))</f>
        <v>9.244975751176639E-3</v>
      </c>
      <c r="O1628" s="1" cm="1">
        <f t="array" ref="O1628">[1]!table_weight[SprintSpeed]*(('F+ , F-'!O$2-[1]!tbl_gk[[#This Row],[SprintSpeed]])/('F+ , F-'!O$2-'F+ , F-'!O$3))</f>
        <v>1.2368725281411608E-2</v>
      </c>
      <c r="P1628" s="1" cm="1">
        <f t="array" ref="P1628">[1]!table_weight[Agility]*(('F+ , F-'!P$2-[1]!tbl_gk[[#This Row],[Agility]])/('F+ , F-'!P$2-'F+ , F-'!P$3))</f>
        <v>5.265498116121768E-3</v>
      </c>
      <c r="Q1628" s="1" cm="1">
        <f t="array" ref="Q1628">[1]!table_weight[Reactions]*(('F+ , F-'!Q$2-[1]!tbl_gk[[#This Row],[Reactions]])/('F+ , F-'!Q$2-'F+ , F-'!Q$3))</f>
        <v>2.8875952004042541E-3</v>
      </c>
      <c r="R1628" s="1" cm="1">
        <f t="array" ref="R1628">[1]!table_weight[Balance]*(('F+ , F-'!R$2-[1]!tbl_gk[[#This Row],[Balance]])/('F+ , F-'!R$2-'F+ , F-'!R$3))</f>
        <v>2.9181127881636282E-3</v>
      </c>
      <c r="S1628" s="1" cm="1">
        <f t="array" ref="S1628">[1]!table_weight[ShotPower]*(('F+ , F-'!S$2-[1]!tbl_gk[[#This Row],[ShotPower]])/('F+ , F-'!S$2-'F+ , F-'!S$3))</f>
        <v>8.570347340224143E-3</v>
      </c>
      <c r="T1628" s="1" cm="1">
        <f t="array" ref="T1628">[1]!table_weight[Jumping]*(('F+ , F-'!T$2-[1]!tbl_gk[[#This Row],[Jumping]])/('F+ , F-'!T$2-'F+ , F-'!T$3))</f>
        <v>4.1218092779964008E-3</v>
      </c>
      <c r="U1628" s="1" cm="1">
        <f t="array" ref="U1628">[1]!table_weight[Stamina]*(('F+ , F-'!U$2-[1]!tbl_gk[[#This Row],[Stamina]])/('F+ , F-'!U$2-'F+ , F-'!U$3))</f>
        <v>1.3739364259988E-2</v>
      </c>
      <c r="V1628" s="1" cm="1">
        <f t="array" ref="V1628">[1]!table_weight[Strength]*(('F+ , F-'!V$2-[1]!tbl_gk[[#This Row],[Strength]])/('F+ , F-'!V$2-'F+ , F-'!V$3))</f>
        <v>2.7507352195517646E-2</v>
      </c>
      <c r="W1628" s="1" cm="1">
        <f t="array" ref="W1628">[1]!table_weight[LongShots]*(('F+ , F-'!W$2-[1]!tbl_gk[[#This Row],[LongShots]])/('F+ , F-'!W$2-'F+ , F-'!W$3))</f>
        <v>9.3494698256990638E-3</v>
      </c>
      <c r="X1628" s="1" cm="1">
        <f t="array" ref="X1628">[1]!table_weight[Aggression]*(('F+ , F-'!X$2-[1]!tbl_gk[[#This Row],[Aggression]])/('F+ , F-'!X$2-'F+ , F-'!X$3))</f>
        <v>1.5211439002129575E-2</v>
      </c>
      <c r="Y1628" s="1" cm="1">
        <f t="array" ref="Y1628">[1]!table_weight[Interceptions]*(('F+ , F-'!Y$2-[1]!tbl_gk[[#This Row],[Interceptions]])/('F+ , F-'!Y$2-'F+ , F-'!Y$3))</f>
        <v>2.4239366214775633E-2</v>
      </c>
      <c r="Z1628" s="1" cm="1">
        <f t="array" ref="Z1628">[1]!table_weight[Positioning]*(('F+ , F-'!Z$2-[1]!tbl_gk[[#This Row],[Positioning]])/('F+ , F-'!Z$2-'F+ , F-'!Z$3))</f>
        <v>1.0352229320893639E-3</v>
      </c>
      <c r="AA1628" s="1" cm="1">
        <f t="array" ref="AA1628">[1]!table_weight[Vision]*(('F+ , F-'!AA$2-[1]!tbl_gk[[#This Row],[Vision]])/('F+ , F-'!AA$2-'F+ , F-'!AA$3))</f>
        <v>3.1234154751039387E-2</v>
      </c>
      <c r="AB1628" s="1" cm="1">
        <f t="array" ref="AB1628">[1]!table_weight[Penalties]*(('F+ , F-'!AB$2-[1]!tbl_gk[[#This Row],[Penalties]])/('F+ , F-'!AB$2-'F+ , F-'!AB$3))</f>
        <v>2.3096780543674466E-3</v>
      </c>
      <c r="AC1628" s="1" cm="1">
        <f t="array" ref="AC1628">[1]!table_weight[Composure]*(('F+ , F-'!AC$2-[1]!tbl_gk[[#This Row],[Composure]])/('F+ , F-'!AC$2-'F+ , F-'!AC$3))</f>
        <v>2.0281918669506067E-3</v>
      </c>
      <c r="AD1628" s="1" cm="1">
        <f t="array" ref="AD1628">[1]!table_weight[Marking]*(('F+ , F-'!AD$2-[1]!tbl_gk[[#This Row],[Marking]])/('F+ , F-'!AD$2-'F+ , F-'!AD$3))</f>
        <v>3.1549651263676225E-2</v>
      </c>
      <c r="AE1628" s="1" cm="1">
        <f t="array" ref="AE1628">[1]!table_weight[StandingTackle]*(('F+ , F-'!AE$2-[1]!tbl_gk[[#This Row],[StandingTackle]])/('F+ , F-'!AE$2-'F+ , F-'!AE$3))</f>
        <v>2.9141914719869356E-2</v>
      </c>
      <c r="AF1628" s="1" cm="1">
        <f t="array" ref="AF1628">[1]!table_weight[SlidingTackle]*(('F+ , F-'!AF$2-[1]!tbl_gk[[#This Row],[SlidingTackle]])/('F+ , F-'!AF$2-'F+ , F-'!AF$3))</f>
        <v>8.2195144081682794E-3</v>
      </c>
      <c r="AG1628" s="1" cm="1">
        <f t="array" ref="AG1628">[1]!table_weight[GKDiving]*(('F+ , F-'!AG$2-[1]!tbl_gk[[#This Row],[GKDiving]])/('F+ , F-'!AG$2-'F+ , F-'!AG$3))</f>
        <v>6.6616595679951277E-2</v>
      </c>
      <c r="AH1628" s="1" cm="1">
        <f t="array" ref="AH1628">[1]!table_weight[GKHandling]*(('F+ , F-'!AH$2-[1]!tbl_gk[[#This Row],[GKHandling]])/('F+ , F-'!AH$2-'F+ , F-'!AH$3))</f>
        <v>6.5948201743363147E-2</v>
      </c>
      <c r="AI1628" s="1" cm="1">
        <f t="array" ref="AI1628">[1]!table_weight[GKKicking]*(('F+ , F-'!AI$2-[1]!tbl_gk[[#This Row],[GKKicking]])/('F+ , F-'!AI$2-'F+ , F-'!AI$3))</f>
        <v>3.9355034986309684E-2</v>
      </c>
      <c r="AJ1628" s="1" cm="1">
        <f t="array" ref="AJ1628">[1]!table_weight[GKPositioning]*(('F+ , F-'!AJ$2-[1]!tbl_gk[[#This Row],[GKPositioning]])/('F+ , F-'!AJ$2-'F+ , F-'!AJ$3))</f>
        <v>2.9011724509138543E-2</v>
      </c>
      <c r="AK1628" s="1" cm="1">
        <f t="array" ref="AK1628">[1]!table_weight[GKReflexes]*(('F+ , F-'!AK$2-[1]!tbl_gk[[#This Row],[GKReflexes]])/('F+ , F-'!AK$2-'F+ , F-'!AK$3))</f>
        <v>6.3769732616705502E-2</v>
      </c>
    </row>
    <row r="1629" spans="1:37" x14ac:dyDescent="0.55000000000000004">
      <c r="A1629" s="8">
        <f>[1]!tbl_gk[[#This Row],[ID]]</f>
        <v>261984</v>
      </c>
      <c r="B1629" s="2" cm="1">
        <f t="array" ref="B1629">[1]!table_weight[ValueEUR]*(('F+ , F-'!B$2-[1]!tbl_gk[[#This Row],[ValueEUR]])/('F+ , F-'!B$2-'F+ , F-'!B$3))</f>
        <v>4.0435080050302489E-5</v>
      </c>
      <c r="C1629" s="2" cm="1">
        <f t="array" ref="C1629">[1]!table_weight[WageEUR]*(('F+ , F-'!C$2-[1]!tbl_gk[[#This Row],[WageEUR]])/('F+ , F-'!C$2-'F+ , F-'!C$3))</f>
        <v>4.6945122371301791E-5</v>
      </c>
      <c r="D1629" s="2" cm="1">
        <f t="array" ref="D1629">[1]!table_weight[Crossing]*(('F+ , F-'!D$2-[1]!tbl_gk[[#This Row],[Crossing]])/('F+ , F-'!D$2-'F+ , F-'!D$3))</f>
        <v>2.6900228972187034E-2</v>
      </c>
      <c r="E1629" s="2" cm="1">
        <f t="array" ref="E1629">[1]!table_weight[Finishing]*(('F+ , F-'!E$2-[1]!tbl_gk[[#This Row],[Finishing]])/('F+ , F-'!E$2-'F+ , F-'!E$3))</f>
        <v>1.6970261636750646E-2</v>
      </c>
      <c r="F1629" s="2" cm="1">
        <f t="array" ref="F1629">[1]!table_weight[HeadingAccuracy]*(('F+ , F-'!F$2-[1]!tbl_gk[[#This Row],[HeadingAccuracy]])/('F+ , F-'!F$2-'F+ , F-'!F$3))</f>
        <v>1.00216539308148E-2</v>
      </c>
      <c r="G1629" s="2" cm="1">
        <f t="array" ref="G1629">[1]!table_weight[ShortPassing]*(('F+ , F-'!G$2-[1]!tbl_gk[[#This Row],[ShortPassing]])/('F+ , F-'!G$2-'F+ , F-'!G$3))</f>
        <v>6.6098007588498875E-2</v>
      </c>
      <c r="H1629" s="2" cm="1">
        <f t="array" ref="H1629">[1]!table_weight[Volleys]*(('F+ , F-'!H$2-[1]!tbl_gk[[#This Row],[Volleys]])/('F+ , F-'!H$2-'F+ , F-'!H$3))</f>
        <v>1.9675665665797848E-3</v>
      </c>
      <c r="I1629" s="2" cm="1">
        <f t="array" ref="I1629">[1]!table_weight[Dribbling]*(('F+ , F-'!I$2-[1]!tbl_gk[[#This Row],[Dribbling]])/('F+ , F-'!I$2-'F+ , F-'!I$3))</f>
        <v>1.8579686209743949E-2</v>
      </c>
      <c r="J1629" s="2" cm="1">
        <f t="array" ref="J1629">[1]!table_weight[Curve]*(('F+ , F-'!J$2-[1]!tbl_gk[[#This Row],[Curve]])/('F+ , F-'!J$2-'F+ , F-'!J$3))</f>
        <v>9.4648953791028455E-3</v>
      </c>
      <c r="K1629" s="2" cm="1">
        <f t="array" ref="K1629">[1]!table_weight[FKAccuracy]*(('F+ , F-'!K$2-[1]!tbl_gk[[#This Row],[FKAccuracy]])/('F+ , F-'!K$2-'F+ , F-'!K$3))</f>
        <v>9.4310921813203358E-3</v>
      </c>
      <c r="L1629" s="2" cm="1">
        <f t="array" ref="L1629">[1]!table_weight[LongPassing]*(('F+ , F-'!L$2-[1]!tbl_gk[[#This Row],[LongPassing]])/('F+ , F-'!L$2-'F+ , F-'!L$3))</f>
        <v>2.8154053203941515E-2</v>
      </c>
      <c r="M1629" s="2" cm="1">
        <f t="array" ref="M1629">[1]!table_weight[BallControl]*(('F+ , F-'!M$2-[1]!tbl_gk[[#This Row],[BallControl]])/('F+ , F-'!M$2-'F+ , F-'!M$3))</f>
        <v>1.3472988830457604E-2</v>
      </c>
      <c r="N1629" s="2" cm="1">
        <f t="array" ref="N1629">[1]!table_weight[Acceleration]*(('F+ , F-'!N$2-[1]!tbl_gk[[#This Row],[Acceleration]])/('F+ , F-'!N$2-'F+ , F-'!N$3))</f>
        <v>9.0194885377333049E-3</v>
      </c>
      <c r="O1629" s="2" cm="1">
        <f t="array" ref="O1629">[1]!table_weight[SprintSpeed]*(('F+ , F-'!O$2-[1]!tbl_gk[[#This Row],[SprintSpeed]])/('F+ , F-'!O$2-'F+ , F-'!O$3))</f>
        <v>1.1806510495892897E-2</v>
      </c>
      <c r="P1629" s="2" cm="1">
        <f t="array" ref="P1629">[1]!table_weight[Agility]*(('F+ , F-'!P$2-[1]!tbl_gk[[#This Row],[Agility]])/('F+ , F-'!P$2-'F+ , F-'!P$3))</f>
        <v>3.9783763544031132E-3</v>
      </c>
      <c r="Q1629" s="2" cm="1">
        <f t="array" ref="Q1629">[1]!table_weight[Reactions]*(('F+ , F-'!Q$2-[1]!tbl_gk[[#This Row],[Reactions]])/('F+ , F-'!Q$2-'F+ , F-'!Q$3))</f>
        <v>2.6297742003681597E-3</v>
      </c>
      <c r="R1629" s="2" cm="1">
        <f t="array" ref="R1629">[1]!table_weight[Balance]*(('F+ , F-'!R$2-[1]!tbl_gk[[#This Row],[Balance]])/('F+ , F-'!R$2-'F+ , F-'!R$3))</f>
        <v>2.1730627145899362E-3</v>
      </c>
      <c r="S1629" s="2" cm="1">
        <f t="array" ref="S1629">[1]!table_weight[ShotPower]*(('F+ , F-'!S$2-[1]!tbl_gk[[#This Row],[ShotPower]])/('F+ , F-'!S$2-'F+ , F-'!S$3))</f>
        <v>9.0897623305407575E-3</v>
      </c>
      <c r="T1629" s="2" cm="1">
        <f t="array" ref="T1629">[1]!table_weight[Jumping]*(('F+ , F-'!T$2-[1]!tbl_gk[[#This Row],[Jumping]])/('F+ , F-'!T$2-'F+ , F-'!T$3))</f>
        <v>2.6620018253726754E-3</v>
      </c>
      <c r="U1629" s="2" cm="1">
        <f t="array" ref="U1629">[1]!table_weight[Stamina]*(('F+ , F-'!U$2-[1]!tbl_gk[[#This Row],[Stamina]])/('F+ , F-'!U$2-'F+ , F-'!U$3))</f>
        <v>1.3739364259988E-2</v>
      </c>
      <c r="V1629" s="2" cm="1">
        <f t="array" ref="V1629">[1]!table_weight[Strength]*(('F+ , F-'!V$2-[1]!tbl_gk[[#This Row],[Strength]])/('F+ , F-'!V$2-'F+ , F-'!V$3))</f>
        <v>3.5493357671635667E-2</v>
      </c>
      <c r="W1629" s="2" cm="1">
        <f t="array" ref="W1629">[1]!table_weight[LongShots]*(('F+ , F-'!W$2-[1]!tbl_gk[[#This Row],[LongShots]])/('F+ , F-'!W$2-'F+ , F-'!W$3))</f>
        <v>9.6091773208573719E-3</v>
      </c>
      <c r="X1629" s="2" cm="1">
        <f t="array" ref="X1629">[1]!table_weight[Aggression]*(('F+ , F-'!X$2-[1]!tbl_gk[[#This Row],[Aggression]])/('F+ , F-'!X$2-'F+ , F-'!X$3))</f>
        <v>1.3386066321874024E-2</v>
      </c>
      <c r="Y1629" s="2" cm="1">
        <f t="array" ref="Y1629">[1]!table_weight[Interceptions]*(('F+ , F-'!Y$2-[1]!tbl_gk[[#This Row],[Interceptions]])/('F+ , F-'!Y$2-'F+ , F-'!Y$3))</f>
        <v>2.0776599612664828E-2</v>
      </c>
      <c r="Z1629" s="2" cm="1">
        <f t="array" ref="Z1629">[1]!table_weight[Positioning]*(('F+ , F-'!Z$2-[1]!tbl_gk[[#This Row],[Positioning]])/('F+ , F-'!Z$2-'F+ , F-'!Z$3))</f>
        <v>1.0352229320893639E-3</v>
      </c>
      <c r="AA1629" s="2" cm="1">
        <f t="array" ref="AA1629">[1]!table_weight[Vision]*(('F+ , F-'!AA$2-[1]!tbl_gk[[#This Row],[Vision]])/('F+ , F-'!AA$2-'F+ , F-'!AA$3))</f>
        <v>2.9104553290741252E-2</v>
      </c>
      <c r="AB1629" s="2" cm="1">
        <f t="array" ref="AB1629">[1]!table_weight[Penalties]*(('F+ , F-'!AB$2-[1]!tbl_gk[[#This Row],[Penalties]])/('F+ , F-'!AB$2-'F+ , F-'!AB$3))</f>
        <v>2.2705309687002014E-3</v>
      </c>
      <c r="AC1629" s="2" cm="1">
        <f t="array" ref="AC1629">[1]!table_weight[Composure]*(('F+ , F-'!AC$2-[1]!tbl_gk[[#This Row],[Composure]])/('F+ , F-'!AC$2-'F+ , F-'!AC$3))</f>
        <v>2.0281918669506067E-3</v>
      </c>
      <c r="AD1629" s="2" cm="1">
        <f t="array" ref="AD1629">[1]!table_weight[Marking]*(('F+ , F-'!AD$2-[1]!tbl_gk[[#This Row],[Marking]])/('F+ , F-'!AD$2-'F+ , F-'!AD$3))</f>
        <v>2.6817203574124791E-2</v>
      </c>
      <c r="AE1629" s="2" cm="1">
        <f t="array" ref="AE1629">[1]!table_weight[StandingTackle]*(('F+ , F-'!AE$2-[1]!tbl_gk[[#This Row],[StandingTackle]])/('F+ , F-'!AE$2-'F+ , F-'!AE$3))</f>
        <v>2.017517172914032E-2</v>
      </c>
      <c r="AF1629" s="2" cm="1">
        <f t="array" ref="AF1629">[1]!table_weight[SlidingTackle]*(('F+ , F-'!AF$2-[1]!tbl_gk[[#This Row],[SlidingTackle]])/('F+ , F-'!AF$2-'F+ , F-'!AF$3))</f>
        <v>9.7139715732897855E-3</v>
      </c>
      <c r="AG1629" s="2" cm="1">
        <f t="array" ref="AG1629">[1]!table_weight[GKDiving]*(('F+ , F-'!AG$2-[1]!tbl_gk[[#This Row],[GKDiving]])/('F+ , F-'!AG$2-'F+ , F-'!AG$3))</f>
        <v>5.4659770814318998E-2</v>
      </c>
      <c r="AH1629" s="2" cm="1">
        <f t="array" ref="AH1629">[1]!table_weight[GKHandling]*(('F+ , F-'!AH$2-[1]!tbl_gk[[#This Row],[GKHandling]])/('F+ , F-'!AH$2-'F+ , F-'!AH$3))</f>
        <v>6.416581791246144E-2</v>
      </c>
      <c r="AI1629" s="2" cm="1">
        <f t="array" ref="AI1629">[1]!table_weight[GKKicking]*(('F+ , F-'!AI$2-[1]!tbl_gk[[#This Row],[GKKicking]])/('F+ , F-'!AI$2-'F+ , F-'!AI$3))</f>
        <v>4.2038332826285336E-2</v>
      </c>
      <c r="AJ1629" s="2" cm="1">
        <f t="array" ref="AJ1629">[1]!table_weight[GKPositioning]*(('F+ , F-'!AJ$2-[1]!tbl_gk[[#This Row],[GKPositioning]])/('F+ , F-'!AJ$2-'F+ , F-'!AJ$3))</f>
        <v>2.4596896866443549E-2</v>
      </c>
      <c r="AK1629" s="2" cm="1">
        <f t="array" ref="AK1629">[1]!table_weight[GKReflexes]*(('F+ , F-'!AK$2-[1]!tbl_gk[[#This Row],[GKReflexes]])/('F+ , F-'!AK$2-'F+ , F-'!AK$3))</f>
        <v>8.0167663861001187E-2</v>
      </c>
    </row>
    <row r="1630" spans="1:37" x14ac:dyDescent="0.55000000000000004">
      <c r="A1630" s="7">
        <f>[1]!tbl_gk[[#This Row],[ID]]</f>
        <v>262056</v>
      </c>
      <c r="B1630" s="1" cm="1">
        <f t="array" ref="B1630">[1]!table_weight[ValueEUR]*(('F+ , F-'!B$2-[1]!tbl_gk[[#This Row],[ValueEUR]])/('F+ , F-'!B$2-'F+ , F-'!B$3))</f>
        <v>1.3612114734491143E-4</v>
      </c>
      <c r="C1630" s="1" cm="1">
        <f t="array" ref="C1630">[1]!table_weight[WageEUR]*(('F+ , F-'!C$2-[1]!tbl_gk[[#This Row],[WageEUR]])/('F+ , F-'!C$2-'F+ , F-'!C$3))</f>
        <v>0</v>
      </c>
      <c r="D1630" s="1" cm="1">
        <f t="array" ref="D1630">[1]!table_weight[Crossing]*(('F+ , F-'!D$2-[1]!tbl_gk[[#This Row],[Crossing]])/('F+ , F-'!D$2-'F+ , F-'!D$3))</f>
        <v>3.3625286215233793E-2</v>
      </c>
      <c r="E1630" s="1" cm="1">
        <f t="array" ref="E1630">[1]!table_weight[Finishing]*(('F+ , F-'!E$2-[1]!tbl_gk[[#This Row],[Finishing]])/('F+ , F-'!E$2-'F+ , F-'!E$3))</f>
        <v>1.6970261636750646E-2</v>
      </c>
      <c r="F1630" s="1" cm="1">
        <f t="array" ref="F1630">[1]!table_weight[HeadingAccuracy]*(('F+ , F-'!F$2-[1]!tbl_gk[[#This Row],[HeadingAccuracy]])/('F+ , F-'!F$2-'F+ , F-'!F$3))</f>
        <v>1.08567917583827E-2</v>
      </c>
      <c r="G1630" s="1" cm="1">
        <f t="array" ref="G1630">[1]!table_weight[ShortPassing]*(('F+ , F-'!G$2-[1]!tbl_gk[[#This Row],[ShortPassing]])/('F+ , F-'!G$2-'F+ , F-'!G$3))</f>
        <v>4.6409239370648142E-2</v>
      </c>
      <c r="H1630" s="1" cm="1">
        <f t="array" ref="H1630">[1]!table_weight[Volleys]*(('F+ , F-'!H$2-[1]!tbl_gk[[#This Row],[Volleys]])/('F+ , F-'!H$2-'F+ , F-'!H$3))</f>
        <v>2.3147841959762173E-3</v>
      </c>
      <c r="I1630" s="1" cm="1">
        <f t="array" ref="I1630">[1]!table_weight[Dribbling]*(('F+ , F-'!I$2-[1]!tbl_gk[[#This Row],[Dribbling]])/('F+ , F-'!I$2-'F+ , F-'!I$3))</f>
        <v>1.2712416880351124E-2</v>
      </c>
      <c r="J1630" s="1" cm="1">
        <f t="array" ref="J1630">[1]!table_weight[Curve]*(('F+ , F-'!J$2-[1]!tbl_gk[[#This Row],[Curve]])/('F+ , F-'!J$2-'F+ , F-'!J$3))</f>
        <v>6.929655545414584E-3</v>
      </c>
      <c r="K1630" s="1" cm="1">
        <f t="array" ref="K1630">[1]!table_weight[FKAccuracy]*(('F+ , F-'!K$2-[1]!tbl_gk[[#This Row],[FKAccuracy]])/('F+ , F-'!K$2-'F+ , F-'!K$3))</f>
        <v>9.2789777912990392E-3</v>
      </c>
      <c r="L1630" s="1" cm="1">
        <f t="array" ref="L1630">[1]!table_weight[LongPassing]*(('F+ , F-'!L$2-[1]!tbl_gk[[#This Row],[LongPassing]])/('F+ , F-'!L$2-'F+ , F-'!L$3))</f>
        <v>1.8408419402577144E-2</v>
      </c>
      <c r="M1630" s="1" cm="1">
        <f t="array" ref="M1630">[1]!table_weight[BallControl]*(('F+ , F-'!M$2-[1]!tbl_gk[[#This Row],[BallControl]])/('F+ , F-'!M$2-'F+ , F-'!M$3))</f>
        <v>5.2153505150158456E-3</v>
      </c>
      <c r="N1630" s="1" cm="1">
        <f t="array" ref="N1630">[1]!table_weight[Acceleration]*(('F+ , F-'!N$2-[1]!tbl_gk[[#This Row],[Acceleration]])/('F+ , F-'!N$2-'F+ , F-'!N$3))</f>
        <v>6.9901036167433111E-3</v>
      </c>
      <c r="O1630" s="1" cm="1">
        <f t="array" ref="O1630">[1]!table_weight[SprintSpeed]*(('F+ , F-'!O$2-[1]!tbl_gk[[#This Row],[SprintSpeed]])/('F+ , F-'!O$2-'F+ , F-'!O$3))</f>
        <v>8.1521143900212863E-3</v>
      </c>
      <c r="P1630" s="1" cm="1">
        <f t="array" ref="P1630">[1]!table_weight[Agility]*(('F+ , F-'!P$2-[1]!tbl_gk[[#This Row],[Agility]])/('F+ , F-'!P$2-'F+ , F-'!P$3))</f>
        <v>3.744354215908813E-3</v>
      </c>
      <c r="Q1630" s="1" cm="1">
        <f t="array" ref="Q1630">[1]!table_weight[Reactions]*(('F+ , F-'!Q$2-[1]!tbl_gk[[#This Row],[Reactions]])/('F+ , F-'!Q$2-'F+ , F-'!Q$3))</f>
        <v>1.9078754002670962E-3</v>
      </c>
      <c r="R1630" s="1" cm="1">
        <f t="array" ref="R1630">[1]!table_weight[Balance]*(('F+ , F-'!R$2-[1]!tbl_gk[[#This Row],[Balance]])/('F+ , F-'!R$2-'F+ , F-'!R$3))</f>
        <v>1.8626251839342308E-3</v>
      </c>
      <c r="S1630" s="1" cm="1">
        <f t="array" ref="S1630">[1]!table_weight[ShotPower]*(('F+ , F-'!S$2-[1]!tbl_gk[[#This Row],[ShotPower]])/('F+ , F-'!S$2-'F+ , F-'!S$3))</f>
        <v>7.0121023692742987E-3</v>
      </c>
      <c r="T1630" s="1" cm="1">
        <f t="array" ref="T1630">[1]!table_weight[Jumping]*(('F+ , F-'!T$2-[1]!tbl_gk[[#This Row],[Jumping]])/('F+ , F-'!T$2-'F+ , F-'!T$3))</f>
        <v>2.4043887454979003E-3</v>
      </c>
      <c r="U1630" s="1" cm="1">
        <f t="array" ref="U1630">[1]!table_weight[Stamina]*(('F+ , F-'!U$2-[1]!tbl_gk[[#This Row],[Stamina]])/('F+ , F-'!U$2-'F+ , F-'!U$3))</f>
        <v>1.288065399373875E-2</v>
      </c>
      <c r="V1630" s="1" cm="1">
        <f t="array" ref="V1630">[1]!table_weight[Strength]*(('F+ , F-'!V$2-[1]!tbl_gk[[#This Row],[Strength]])/('F+ , F-'!V$2-'F+ , F-'!V$3))</f>
        <v>2.0408680661190511E-2</v>
      </c>
      <c r="W1630" s="1" cm="1">
        <f t="array" ref="W1630">[1]!table_weight[LongShots]*(('F+ , F-'!W$2-[1]!tbl_gk[[#This Row],[LongShots]])/('F+ , F-'!W$2-'F+ , F-'!W$3))</f>
        <v>9.6091773208573719E-3</v>
      </c>
      <c r="X1630" s="1" cm="1">
        <f t="array" ref="X1630">[1]!table_weight[Aggression]*(('F+ , F-'!X$2-[1]!tbl_gk[[#This Row],[Aggression]])/('F+ , F-'!X$2-'F+ , F-'!X$3))</f>
        <v>1.2777608761788841E-2</v>
      </c>
      <c r="Y1630" s="1" cm="1">
        <f t="array" ref="Y1630">[1]!table_weight[Interceptions]*(('F+ , F-'!Y$2-[1]!tbl_gk[[#This Row],[Interceptions]])/('F+ , F-'!Y$2-'F+ , F-'!Y$3))</f>
        <v>2.0776599612664828E-2</v>
      </c>
      <c r="Z1630" s="1" cm="1">
        <f t="array" ref="Z1630">[1]!table_weight[Positioning]*(('F+ , F-'!Z$2-[1]!tbl_gk[[#This Row],[Positioning]])/('F+ , F-'!Z$2-'F+ , F-'!Z$3))</f>
        <v>2.0704458641787279E-3</v>
      </c>
      <c r="AA1630" s="1" cm="1">
        <f t="array" ref="AA1630">[1]!table_weight[Vision]*(('F+ , F-'!AA$2-[1]!tbl_gk[[#This Row],[Vision]])/('F+ , F-'!AA$2-'F+ , F-'!AA$3))</f>
        <v>1.1357874454923415E-2</v>
      </c>
      <c r="AB1630" s="1" cm="1">
        <f t="array" ref="AB1630">[1]!table_weight[Penalties]*(('F+ , F-'!AB$2-[1]!tbl_gk[[#This Row],[Penalties]])/('F+ , F-'!AB$2-'F+ , F-'!AB$3))</f>
        <v>2.1139426260312223E-3</v>
      </c>
      <c r="AC1630" s="1" cm="1">
        <f t="array" ref="AC1630">[1]!table_weight[Composure]*(('F+ , F-'!AC$2-[1]!tbl_gk[[#This Row],[Composure]])/('F+ , F-'!AC$2-'F+ , F-'!AC$3))</f>
        <v>1.7079510458531426E-3</v>
      </c>
      <c r="AD1630" s="1" cm="1">
        <f t="array" ref="AD1630">[1]!table_weight[Marking]*(('F+ , F-'!AD$2-[1]!tbl_gk[[#This Row],[Marking]])/('F+ , F-'!AD$2-'F+ , F-'!AD$3))</f>
        <v>3.7859581516411465E-2</v>
      </c>
      <c r="AE1630" s="1" cm="1">
        <f t="array" ref="AE1630">[1]!table_weight[StandingTackle]*(('F+ , F-'!AE$2-[1]!tbl_gk[[#This Row],[StandingTackle]])/('F+ , F-'!AE$2-'F+ , F-'!AE$3))</f>
        <v>2.465854322450484E-2</v>
      </c>
      <c r="AF1630" s="1" cm="1">
        <f t="array" ref="AF1630">[1]!table_weight[SlidingTackle]*(('F+ , F-'!AF$2-[1]!tbl_gk[[#This Row],[SlidingTackle]])/('F+ , F-'!AF$2-'F+ , F-'!AF$3))</f>
        <v>8.9667429907290316E-3</v>
      </c>
      <c r="AG1630" s="1" cm="1">
        <f t="array" ref="AG1630">[1]!table_weight[GKDiving]*(('F+ , F-'!AG$2-[1]!tbl_gk[[#This Row],[GKDiving]])/('F+ , F-'!AG$2-'F+ , F-'!AG$3))</f>
        <v>5.6367888652266468E-2</v>
      </c>
      <c r="AH1630" s="1" cm="1">
        <f t="array" ref="AH1630">[1]!table_weight[GKHandling]*(('F+ , F-'!AH$2-[1]!tbl_gk[[#This Row],[GKHandling]])/('F+ , F-'!AH$2-'F+ , F-'!AH$3))</f>
        <v>5.5253898757952898E-2</v>
      </c>
      <c r="AI1630" s="1" cm="1">
        <f t="array" ref="AI1630">[1]!table_weight[GKKicking]*(('F+ , F-'!AI$2-[1]!tbl_gk[[#This Row],[GKKicking]])/('F+ , F-'!AI$2-'F+ , F-'!AI$3))</f>
        <v>3.2199574079707916E-2</v>
      </c>
      <c r="AJ1630" s="1" cm="1">
        <f t="array" ref="AJ1630">[1]!table_weight[GKPositioning]*(('F+ , F-'!AJ$2-[1]!tbl_gk[[#This Row],[GKPositioning]])/('F+ , F-'!AJ$2-'F+ , F-'!AJ$3))</f>
        <v>2.2074138213474981E-2</v>
      </c>
      <c r="AK1630" s="1" cm="1">
        <f t="array" ref="AK1630">[1]!table_weight[GKReflexes]*(('F+ , F-'!AK$2-[1]!tbl_gk[[#This Row],[GKReflexes]])/('F+ , F-'!AK$2-'F+ , F-'!AK$3))</f>
        <v>5.8303755535273602E-2</v>
      </c>
    </row>
    <row r="1631" spans="1:37" x14ac:dyDescent="0.55000000000000004">
      <c r="A1631" s="8">
        <f>[1]!tbl_gk[[#This Row],[ID]]</f>
        <v>262059</v>
      </c>
      <c r="B1631" s="2" cm="1">
        <f t="array" ref="B1631">[1]!table_weight[ValueEUR]*(('F+ , F-'!B$2-[1]!tbl_gk[[#This Row],[ValueEUR]])/('F+ , F-'!B$2-'F+ , F-'!B$3))</f>
        <v>2.2872056730743621E-4</v>
      </c>
      <c r="C1631" s="2" cm="1">
        <f t="array" ref="C1631">[1]!table_weight[WageEUR]*(('F+ , F-'!C$2-[1]!tbl_gk[[#This Row],[WageEUR]])/('F+ , F-'!C$2-'F+ , F-'!C$3))</f>
        <v>0</v>
      </c>
      <c r="D1631" s="2" cm="1">
        <f t="array" ref="D1631">[1]!table_weight[Crossing]*(('F+ , F-'!D$2-[1]!tbl_gk[[#This Row],[Crossing]])/('F+ , F-'!D$2-'F+ , F-'!D$3))</f>
        <v>3.6987814836757178E-2</v>
      </c>
      <c r="E1631" s="2" cm="1">
        <f t="array" ref="E1631">[1]!table_weight[Finishing]*(('F+ , F-'!E$2-[1]!tbl_gk[[#This Row],[Finishing]])/('F+ , F-'!E$2-'F+ , F-'!E$3))</f>
        <v>1.9965013690294877E-2</v>
      </c>
      <c r="F1631" s="2" cm="1">
        <f t="array" ref="F1631">[1]!table_weight[HeadingAccuracy]*(('F+ , F-'!F$2-[1]!tbl_gk[[#This Row],[HeadingAccuracy]])/('F+ , F-'!F$2-'F+ , F-'!F$3))</f>
        <v>1.210949849973455E-2</v>
      </c>
      <c r="G1631" s="2" cm="1">
        <f t="array" ref="G1631">[1]!table_weight[ShortPassing]*(('F+ , F-'!G$2-[1]!tbl_gk[[#This Row],[ShortPassing]])/('F+ , F-'!G$2-'F+ , F-'!G$3))</f>
        <v>5.7659964066562854E-2</v>
      </c>
      <c r="H1631" s="2" cm="1">
        <f t="array" ref="H1631">[1]!table_weight[Volleys]*(('F+ , F-'!H$2-[1]!tbl_gk[[#This Row],[Volleys]])/('F+ , F-'!H$2-'F+ , F-'!H$3))</f>
        <v>2.0833057763785961E-3</v>
      </c>
      <c r="I1631" s="2" cm="1">
        <f t="array" ref="I1631">[1]!table_weight[Dribbling]*(('F+ , F-'!I$2-[1]!tbl_gk[[#This Row],[Dribbling]])/('F+ , F-'!I$2-'F+ , F-'!I$3))</f>
        <v>2.2491199096005835E-2</v>
      </c>
      <c r="J1631" s="2" cm="1">
        <f t="array" ref="J1631">[1]!table_weight[Curve]*(('F+ , F-'!J$2-[1]!tbl_gk[[#This Row],[Curve]])/('F+ , F-'!J$2-'F+ , F-'!J$3))</f>
        <v>9.295879390190295E-3</v>
      </c>
      <c r="K1631" s="2" cm="1">
        <f t="array" ref="K1631">[1]!table_weight[FKAccuracy]*(('F+ , F-'!K$2-[1]!tbl_gk[[#This Row],[FKAccuracy]])/('F+ , F-'!K$2-'F+ , F-'!K$3))</f>
        <v>9.1268634012777444E-3</v>
      </c>
      <c r="L1631" s="2" cm="1">
        <f t="array" ref="L1631">[1]!table_weight[LongPassing]*(('F+ , F-'!L$2-[1]!tbl_gk[[#This Row],[LongPassing]])/('F+ , F-'!L$2-'F+ , F-'!L$3))</f>
        <v>2.4364084503410925E-2</v>
      </c>
      <c r="M1631" s="2" cm="1">
        <f t="array" ref="M1631">[1]!table_weight[BallControl]*(('F+ , F-'!M$2-[1]!tbl_gk[[#This Row],[BallControl]])/('F+ , F-'!M$2-'F+ , F-'!M$3))</f>
        <v>1.2169151201703639E-2</v>
      </c>
      <c r="N1631" s="2" cm="1">
        <f t="array" ref="N1631">[1]!table_weight[Acceleration]*(('F+ , F-'!N$2-[1]!tbl_gk[[#This Row],[Acceleration]])/('F+ , F-'!N$2-'F+ , F-'!N$3))</f>
        <v>1.0597899031836633E-2</v>
      </c>
      <c r="O1631" s="2" cm="1">
        <f t="array" ref="O1631">[1]!table_weight[SprintSpeed]*(('F+ , F-'!O$2-[1]!tbl_gk[[#This Row],[SprintSpeed]])/('F+ , F-'!O$2-'F+ , F-'!O$3))</f>
        <v>1.0682080924855479E-2</v>
      </c>
      <c r="P1631" s="2" cm="1">
        <f t="array" ref="P1631">[1]!table_weight[Agility]*(('F+ , F-'!P$2-[1]!tbl_gk[[#This Row],[Agility]])/('F+ , F-'!P$2-'F+ , F-'!P$3))</f>
        <v>5.6165313238632194E-3</v>
      </c>
      <c r="Q1631" s="2" cm="1">
        <f t="array" ref="Q1631">[1]!table_weight[Reactions]*(('F+ , F-'!Q$2-[1]!tbl_gk[[#This Row],[Reactions]])/('F+ , F-'!Q$2-'F+ , F-'!Q$3))</f>
        <v>1.3406692001876892E-3</v>
      </c>
      <c r="R1631" s="2" cm="1">
        <f t="array" ref="R1631">[1]!table_weight[Balance]*(('F+ , F-'!R$2-[1]!tbl_gk[[#This Row],[Balance]])/('F+ , F-'!R$2-'F+ , F-'!R$3))</f>
        <v>2.6076752575079228E-3</v>
      </c>
      <c r="S1631" s="2" cm="1">
        <f t="array" ref="S1631">[1]!table_weight[ShotPower]*(('F+ , F-'!S$2-[1]!tbl_gk[[#This Row],[ShotPower]])/('F+ , F-'!S$2-'F+ , F-'!S$3))</f>
        <v>5.1941499031661464E-3</v>
      </c>
      <c r="T1631" s="2" cm="1">
        <f t="array" ref="T1631">[1]!table_weight[Jumping]*(('F+ , F-'!T$2-[1]!tbl_gk[[#This Row],[Jumping]])/('F+ , F-'!T$2-'F+ , F-'!T$3))</f>
        <v>4.1218092779964008E-3</v>
      </c>
      <c r="U1631" s="2" cm="1">
        <f t="array" ref="U1631">[1]!table_weight[Stamina]*(('F+ , F-'!U$2-[1]!tbl_gk[[#This Row],[Stamina]])/('F+ , F-'!U$2-'F+ , F-'!U$3))</f>
        <v>1.6315495058735752E-2</v>
      </c>
      <c r="V1631" s="2" cm="1">
        <f t="array" ref="V1631">[1]!table_weight[Strength]*(('F+ , F-'!V$2-[1]!tbl_gk[[#This Row],[Strength]])/('F+ , F-'!V$2-'F+ , F-'!V$3))</f>
        <v>1.3310009126863375E-2</v>
      </c>
      <c r="W1631" s="2" cm="1">
        <f t="array" ref="W1631">[1]!table_weight[LongShots]*(('F+ , F-'!W$2-[1]!tbl_gk[[#This Row],[LongShots]])/('F+ , F-'!W$2-'F+ , F-'!W$3))</f>
        <v>9.6091773208573719E-3</v>
      </c>
      <c r="X1631" s="2" cm="1">
        <f t="array" ref="X1631">[1]!table_weight[Aggression]*(('F+ , F-'!X$2-[1]!tbl_gk[[#This Row],[Aggression]])/('F+ , F-'!X$2-'F+ , F-'!X$3))</f>
        <v>1.5211439002129575E-2</v>
      </c>
      <c r="Y1631" s="2" cm="1">
        <f t="array" ref="Y1631">[1]!table_weight[Interceptions]*(('F+ , F-'!Y$2-[1]!tbl_gk[[#This Row],[Interceptions]])/('F+ , F-'!Y$2-'F+ , F-'!Y$3))</f>
        <v>2.5624472855619959E-2</v>
      </c>
      <c r="Z1631" s="2" cm="1">
        <f t="array" ref="Z1631">[1]!table_weight[Positioning]*(('F+ , F-'!Z$2-[1]!tbl_gk[[#This Row],[Positioning]])/('F+ , F-'!Z$2-'F+ , F-'!Z$3))</f>
        <v>1.9225568738802474E-3</v>
      </c>
      <c r="AA1631" s="2" cm="1">
        <f t="array" ref="AA1631">[1]!table_weight[Vision]*(('F+ , F-'!AA$2-[1]!tbl_gk[[#This Row],[Vision]])/('F+ , F-'!AA$2-'F+ , F-'!AA$3))</f>
        <v>2.3425616063279545E-2</v>
      </c>
      <c r="AB1631" s="2" cm="1">
        <f t="array" ref="AB1631">[1]!table_weight[Penalties]*(('F+ , F-'!AB$2-[1]!tbl_gk[[#This Row],[Penalties]])/('F+ , F-'!AB$2-'F+ , F-'!AB$3))</f>
        <v>2.5054134827036706E-3</v>
      </c>
      <c r="AC1631" s="2" cm="1">
        <f t="array" ref="AC1631">[1]!table_weight[Composure]*(('F+ , F-'!AC$2-[1]!tbl_gk[[#This Row],[Composure]])/('F+ , F-'!AC$2-'F+ , F-'!AC$3))</f>
        <v>2.134938807316428E-3</v>
      </c>
      <c r="AD1631" s="2" cm="1">
        <f t="array" ref="AD1631">[1]!table_weight[Marking]*(('F+ , F-'!AD$2-[1]!tbl_gk[[#This Row],[Marking]])/('F+ , F-'!AD$2-'F+ , F-'!AD$3))</f>
        <v>3.3127133826860035E-2</v>
      </c>
      <c r="AE1631" s="2" cm="1">
        <f t="array" ref="AE1631">[1]!table_weight[StandingTackle]*(('F+ , F-'!AE$2-[1]!tbl_gk[[#This Row],[StandingTackle]])/('F+ , F-'!AE$2-'F+ , F-'!AE$3))</f>
        <v>2.9141914719869356E-2</v>
      </c>
      <c r="AF1631" s="2" cm="1">
        <f t="array" ref="AF1631">[1]!table_weight[SlidingTackle]*(('F+ , F-'!AF$2-[1]!tbl_gk[[#This Row],[SlidingTackle]])/('F+ , F-'!AF$2-'F+ , F-'!AF$3))</f>
        <v>8.2195144081682794E-3</v>
      </c>
      <c r="AG1631" s="2" cm="1">
        <f t="array" ref="AG1631">[1]!table_weight[GKDiving]*(('F+ , F-'!AG$2-[1]!tbl_gk[[#This Row],[GKDiving]])/('F+ , F-'!AG$2-'F+ , F-'!AG$3))</f>
        <v>4.9535417300476586E-2</v>
      </c>
      <c r="AH1631" s="2" cm="1">
        <f t="array" ref="AH1631">[1]!table_weight[GKHandling]*(('F+ , F-'!AH$2-[1]!tbl_gk[[#This Row],[GKHandling]])/('F+ , F-'!AH$2-'F+ , F-'!AH$3))</f>
        <v>4.8124363434346076E-2</v>
      </c>
      <c r="AI1631" s="2" cm="1">
        <f t="array" ref="AI1631">[1]!table_weight[GKKicking]*(('F+ , F-'!AI$2-[1]!tbl_gk[[#This Row],[GKKicking]])/('F+ , F-'!AI$2-'F+ , F-'!AI$3))</f>
        <v>2.414968055978094E-2</v>
      </c>
      <c r="AJ1631" s="2" cm="1">
        <f t="array" ref="AJ1631">[1]!table_weight[GKPositioning]*(('F+ , F-'!AJ$2-[1]!tbl_gk[[#This Row],[GKPositioning]])/('F+ , F-'!AJ$2-'F+ , F-'!AJ$3))</f>
        <v>1.6397931244295699E-2</v>
      </c>
      <c r="AK1631" s="2" cm="1">
        <f t="array" ref="AK1631">[1]!table_weight[GKReflexes]*(('F+ , F-'!AK$2-[1]!tbl_gk[[#This Row],[GKReflexes]])/('F+ , F-'!AK$2-'F+ , F-'!AK$3))</f>
        <v>4.9193793732887098E-2</v>
      </c>
    </row>
    <row r="1632" spans="1:37" x14ac:dyDescent="0.55000000000000004">
      <c r="A1632" s="7">
        <f>[1]!tbl_gk[[#This Row],[ID]]</f>
        <v>262069</v>
      </c>
      <c r="B1632" s="1" cm="1">
        <f t="array" ref="B1632">[1]!table_weight[ValueEUR]*(('F+ , F-'!B$2-[1]!tbl_gk[[#This Row],[ValueEUR]])/('F+ , F-'!B$2-'F+ , F-'!B$3))</f>
        <v>1.3612114734491143E-4</v>
      </c>
      <c r="C1632" s="1" cm="1">
        <f t="array" ref="C1632">[1]!table_weight[WageEUR]*(('F+ , F-'!C$2-[1]!tbl_gk[[#This Row],[WageEUR]])/('F+ , F-'!C$2-'F+ , F-'!C$3))</f>
        <v>2.3472561185650898E-4</v>
      </c>
      <c r="D1632" s="1" cm="1">
        <f t="array" ref="D1632">[1]!table_weight[Crossing]*(('F+ , F-'!D$2-[1]!tbl_gk[[#This Row],[Crossing]])/('F+ , F-'!D$2-'F+ , F-'!D$3))</f>
        <v>3.81086577105983E-2</v>
      </c>
      <c r="E1632" s="1" cm="1">
        <f t="array" ref="E1632">[1]!table_weight[Finishing]*(('F+ , F-'!E$2-[1]!tbl_gk[[#This Row],[Finishing]])/('F+ , F-'!E$2-'F+ , F-'!E$3))</f>
        <v>2.096326437480962E-2</v>
      </c>
      <c r="F1632" s="1" cm="1">
        <f t="array" ref="F1632">[1]!table_weight[HeadingAccuracy]*(('F+ , F-'!F$2-[1]!tbl_gk[[#This Row],[HeadingAccuracy]])/('F+ , F-'!F$2-'F+ , F-'!F$3))</f>
        <v>9.6040850170308507E-3</v>
      </c>
      <c r="G1632" s="1" cm="1">
        <f t="array" ref="G1632">[1]!table_weight[ShortPassing]*(('F+ , F-'!G$2-[1]!tbl_gk[[#This Row],[ShortPassing]])/('F+ , F-'!G$2-'F+ , F-'!G$3))</f>
        <v>5.7659964066562854E-2</v>
      </c>
      <c r="H1632" s="1" cm="1">
        <f t="array" ref="H1632">[1]!table_weight[Volleys]*(('F+ , F-'!H$2-[1]!tbl_gk[[#This Row],[Volleys]])/('F+ , F-'!H$2-'F+ , F-'!H$3))</f>
        <v>2.0833057763785961E-3</v>
      </c>
      <c r="I1632" s="1" cm="1">
        <f t="array" ref="I1632">[1]!table_weight[Dribbling]*(('F+ , F-'!I$2-[1]!tbl_gk[[#This Row],[Dribbling]])/('F+ , F-'!I$2-'F+ , F-'!I$3))</f>
        <v>2.4446955539136776E-2</v>
      </c>
      <c r="J1632" s="1" cm="1">
        <f t="array" ref="J1632">[1]!table_weight[Curve]*(('F+ , F-'!J$2-[1]!tbl_gk[[#This Row],[Curve]])/('F+ , F-'!J$2-'F+ , F-'!J$3))</f>
        <v>9.295879390190295E-3</v>
      </c>
      <c r="K1632" s="1" cm="1">
        <f t="array" ref="K1632">[1]!table_weight[FKAccuracy]*(('F+ , F-'!K$2-[1]!tbl_gk[[#This Row],[FKAccuracy]])/('F+ , F-'!K$2-'F+ , F-'!K$3))</f>
        <v>9.7353209613629272E-3</v>
      </c>
      <c r="L1632" s="1" cm="1">
        <f t="array" ref="L1632">[1]!table_weight[LongPassing]*(('F+ , F-'!L$2-[1]!tbl_gk[[#This Row],[LongPassing]])/('F+ , F-'!L$2-'F+ , F-'!L$3))</f>
        <v>2.9236901404093112E-2</v>
      </c>
      <c r="M1632" s="1" cm="1">
        <f t="array" ref="M1632">[1]!table_weight[BallControl]*(('F+ , F-'!M$2-[1]!tbl_gk[[#This Row],[BallControl]])/('F+ , F-'!M$2-'F+ , F-'!M$3))</f>
        <v>1.2169151201703639E-2</v>
      </c>
      <c r="N1632" s="1" cm="1">
        <f t="array" ref="N1632">[1]!table_weight[Acceleration]*(('F+ , F-'!N$2-[1]!tbl_gk[[#This Row],[Acceleration]])/('F+ , F-'!N$2-'F+ , F-'!N$3))</f>
        <v>1.0372411818393301E-2</v>
      </c>
      <c r="O1632" s="1" cm="1">
        <f t="array" ref="O1632">[1]!table_weight[SprintSpeed]*(('F+ , F-'!O$2-[1]!tbl_gk[[#This Row],[SprintSpeed]])/('F+ , F-'!O$2-'F+ , F-'!O$3))</f>
        <v>1.2087617888652253E-2</v>
      </c>
      <c r="P1632" s="1" cm="1">
        <f t="array" ref="P1632">[1]!table_weight[Agility]*(('F+ , F-'!P$2-[1]!tbl_gk[[#This Row],[Agility]])/('F+ , F-'!P$2-'F+ , F-'!P$3))</f>
        <v>5.1484870468746172E-3</v>
      </c>
      <c r="Q1632" s="1" cm="1">
        <f t="array" ref="Q1632">[1]!table_weight[Reactions]*(('F+ , F-'!Q$2-[1]!tbl_gk[[#This Row],[Reactions]])/('F+ , F-'!Q$2-'F+ , F-'!Q$3))</f>
        <v>1.8047470002526586E-3</v>
      </c>
      <c r="R1632" s="1" cm="1">
        <f t="array" ref="R1632">[1]!table_weight[Balance]*(('F+ , F-'!R$2-[1]!tbl_gk[[#This Row],[Balance]])/('F+ , F-'!R$2-'F+ , F-'!R$3))</f>
        <v>1.7384501716719487E-3</v>
      </c>
      <c r="S1632" s="1" cm="1">
        <f t="array" ref="S1632">[1]!table_weight[ShotPower]*(('F+ , F-'!S$2-[1]!tbl_gk[[#This Row],[ShotPower]])/('F+ , F-'!S$2-'F+ , F-'!S$3))</f>
        <v>7.5315173595909123E-3</v>
      </c>
      <c r="T1632" s="1" cm="1">
        <f t="array" ref="T1632">[1]!table_weight[Jumping]*(('F+ , F-'!T$2-[1]!tbl_gk[[#This Row],[Jumping]])/('F+ , F-'!T$2-'F+ , F-'!T$3))</f>
        <v>2.3185177188729754E-3</v>
      </c>
      <c r="U1632" s="1" cm="1">
        <f t="array" ref="U1632">[1]!table_weight[Stamina]*(('F+ , F-'!U$2-[1]!tbl_gk[[#This Row],[Stamina]])/('F+ , F-'!U$2-'F+ , F-'!U$3))</f>
        <v>1.88916258574835E-2</v>
      </c>
      <c r="V1632" s="1" cm="1">
        <f t="array" ref="V1632">[1]!table_weight[Strength]*(('F+ , F-'!V$2-[1]!tbl_gk[[#This Row],[Strength]])/('F+ , F-'!V$2-'F+ , F-'!V$3))</f>
        <v>3.0169354020890316E-2</v>
      </c>
      <c r="W1632" s="1" cm="1">
        <f t="array" ref="W1632">[1]!table_weight[LongShots]*(('F+ , F-'!W$2-[1]!tbl_gk[[#This Row],[LongShots]])/('F+ , F-'!W$2-'F+ , F-'!W$3))</f>
        <v>9.86888481601568E-3</v>
      </c>
      <c r="X1632" s="1" cm="1">
        <f t="array" ref="X1632">[1]!table_weight[Aggression]*(('F+ , F-'!X$2-[1]!tbl_gk[[#This Row],[Aggression]])/('F+ , F-'!X$2-'F+ , F-'!X$3))</f>
        <v>1.1560693641618476E-2</v>
      </c>
      <c r="Y1632" s="1" cm="1">
        <f t="array" ref="Y1632">[1]!table_weight[Interceptions]*(('F+ , F-'!Y$2-[1]!tbl_gk[[#This Row],[Interceptions]])/('F+ , F-'!Y$2-'F+ , F-'!Y$3))</f>
        <v>2.2161706253509151E-2</v>
      </c>
      <c r="Z1632" s="1" cm="1">
        <f t="array" ref="Z1632">[1]!table_weight[Positioning]*(('F+ , F-'!Z$2-[1]!tbl_gk[[#This Row],[Positioning]])/('F+ , F-'!Z$2-'F+ , F-'!Z$3))</f>
        <v>1.6267788932832863E-3</v>
      </c>
      <c r="AA1632" s="1" cm="1">
        <f t="array" ref="AA1632">[1]!table_weight[Vision]*(('F+ , F-'!AA$2-[1]!tbl_gk[[#This Row],[Vision]])/('F+ , F-'!AA$2-'F+ , F-'!AA$3))</f>
        <v>2.9814420444173963E-2</v>
      </c>
      <c r="AB1632" s="1" cm="1">
        <f t="array" ref="AB1632">[1]!table_weight[Penalties]*(('F+ , F-'!AB$2-[1]!tbl_gk[[#This Row],[Penalties]])/('F+ , F-'!AB$2-'F+ , F-'!AB$3))</f>
        <v>2.4662663970364263E-3</v>
      </c>
      <c r="AC1632" s="1" cm="1">
        <f t="array" ref="AC1632">[1]!table_weight[Composure]*(('F+ , F-'!AC$2-[1]!tbl_gk[[#This Row],[Composure]])/('F+ , F-'!AC$2-'F+ , F-'!AC$3))</f>
        <v>2.4551796284138926E-3</v>
      </c>
      <c r="AD1632" s="1" cm="1">
        <f t="array" ref="AD1632">[1]!table_weight[Marking]*(('F+ , F-'!AD$2-[1]!tbl_gk[[#This Row],[Marking]])/('F+ , F-'!AD$2-'F+ , F-'!AD$3))</f>
        <v>3.6282098953227655E-2</v>
      </c>
      <c r="AE1632" s="1" cm="1">
        <f t="array" ref="AE1632">[1]!table_weight[StandingTackle]*(('F+ , F-'!AE$2-[1]!tbl_gk[[#This Row],[StandingTackle]])/('F+ , F-'!AE$2-'F+ , F-'!AE$3))</f>
        <v>2.241685747682258E-2</v>
      </c>
      <c r="AF1632" s="1" cm="1">
        <f t="array" ref="AF1632">[1]!table_weight[SlidingTackle]*(('F+ , F-'!AF$2-[1]!tbl_gk[[#This Row],[SlidingTackle]])/('F+ , F-'!AF$2-'F+ , F-'!AF$3))</f>
        <v>1.0461200155850536E-2</v>
      </c>
      <c r="AG1632" s="1" cm="1">
        <f t="array" ref="AG1632">[1]!table_weight[GKDiving]*(('F+ , F-'!AG$2-[1]!tbl_gk[[#This Row],[GKDiving]])/('F+ , F-'!AG$2-'F+ , F-'!AG$3))</f>
        <v>4.9535417300476586E-2</v>
      </c>
      <c r="AH1632" s="1" cm="1">
        <f t="array" ref="AH1632">[1]!table_weight[GKHandling]*(('F+ , F-'!AH$2-[1]!tbl_gk[[#This Row],[GKHandling]])/('F+ , F-'!AH$2-'F+ , F-'!AH$3))</f>
        <v>5.7036282588854605E-2</v>
      </c>
      <c r="AI1632" s="1" cm="1">
        <f t="array" ref="AI1632">[1]!table_weight[GKKicking]*(('F+ , F-'!AI$2-[1]!tbl_gk[[#This Row],[GKKicking]])/('F+ , F-'!AI$2-'F+ , F-'!AI$3))</f>
        <v>3.4882871919683582E-2</v>
      </c>
      <c r="AJ1632" s="1" cm="1">
        <f t="array" ref="AJ1632">[1]!table_weight[GKPositioning]*(('F+ , F-'!AJ$2-[1]!tbl_gk[[#This Row],[GKPositioning]])/('F+ , F-'!AJ$2-'F+ , F-'!AJ$3))</f>
        <v>2.1443448550232839E-2</v>
      </c>
      <c r="AK1632" s="1" cm="1">
        <f t="array" ref="AK1632">[1]!table_weight[GKReflexes]*(('F+ , F-'!AK$2-[1]!tbl_gk[[#This Row],[GKReflexes]])/('F+ , F-'!AK$2-'F+ , F-'!AK$3))</f>
        <v>5.8303755535273602E-2</v>
      </c>
    </row>
    <row r="1633" spans="1:37" x14ac:dyDescent="0.55000000000000004">
      <c r="A1633" s="8">
        <f>[1]!tbl_gk[[#This Row],[ID]]</f>
        <v>262251</v>
      </c>
      <c r="B1633" s="2" cm="1">
        <f t="array" ref="B1633">[1]!table_weight[ValueEUR]*(('F+ , F-'!B$2-[1]!tbl_gk[[#This Row],[ValueEUR]])/('F+ , F-'!B$2-'F+ , F-'!B$3))</f>
        <v>3.6761969725122341E-4</v>
      </c>
      <c r="C1633" s="2" cm="1">
        <f t="array" ref="C1633">[1]!table_weight[WageEUR]*(('F+ , F-'!C$2-[1]!tbl_gk[[#This Row],[WageEUR]])/('F+ , F-'!C$2-'F+ , F-'!C$3))</f>
        <v>4.6945122371301791E-5</v>
      </c>
      <c r="D1633" s="2" cm="1">
        <f t="array" ref="D1633">[1]!table_weight[Crossing]*(('F+ , F-'!D$2-[1]!tbl_gk[[#This Row],[Crossing]])/('F+ , F-'!D$2-'F+ , F-'!D$3))</f>
        <v>3.6987814836757178E-2</v>
      </c>
      <c r="E1633" s="2" cm="1">
        <f t="array" ref="E1633">[1]!table_weight[Finishing]*(('F+ , F-'!E$2-[1]!tbl_gk[[#This Row],[Finishing]])/('F+ , F-'!E$2-'F+ , F-'!E$3))</f>
        <v>1.9965013690294877E-2</v>
      </c>
      <c r="F1633" s="2" cm="1">
        <f t="array" ref="F1633">[1]!table_weight[HeadingAccuracy]*(('F+ , F-'!F$2-[1]!tbl_gk[[#This Row],[HeadingAccuracy]])/('F+ , F-'!F$2-'F+ , F-'!F$3))</f>
        <v>1.210949849973455E-2</v>
      </c>
      <c r="G1633" s="2" cm="1">
        <f t="array" ref="G1633">[1]!table_weight[ShortPassing]*(('F+ , F-'!G$2-[1]!tbl_gk[[#This Row],[ShortPassing]])/('F+ , F-'!G$2-'F+ , F-'!G$3))</f>
        <v>5.484728289258417E-2</v>
      </c>
      <c r="H1633" s="2" cm="1">
        <f t="array" ref="H1633">[1]!table_weight[Volleys]*(('F+ , F-'!H$2-[1]!tbl_gk[[#This Row],[Volleys]])/('F+ , F-'!H$2-'F+ , F-'!H$3))</f>
        <v>2.1990449861774069E-3</v>
      </c>
      <c r="I1633" s="2" cm="1">
        <f t="array" ref="I1633">[1]!table_weight[Dribbling]*(('F+ , F-'!I$2-[1]!tbl_gk[[#This Row],[Dribbling]])/('F+ , F-'!I$2-'F+ , F-'!I$3))</f>
        <v>2.2491199096005835E-2</v>
      </c>
      <c r="J1633" s="2" cm="1">
        <f t="array" ref="J1633">[1]!table_weight[Curve]*(('F+ , F-'!J$2-[1]!tbl_gk[[#This Row],[Curve]])/('F+ , F-'!J$2-'F+ , F-'!J$3))</f>
        <v>9.6339113680153961E-3</v>
      </c>
      <c r="K1633" s="2" cm="1">
        <f t="array" ref="K1633">[1]!table_weight[FKAccuracy]*(('F+ , F-'!K$2-[1]!tbl_gk[[#This Row],[FKAccuracy]])/('F+ , F-'!K$2-'F+ , F-'!K$3))</f>
        <v>9.5832065713416324E-3</v>
      </c>
      <c r="L1633" s="2" cm="1">
        <f t="array" ref="L1633">[1]!table_weight[LongPassing]*(('F+ , F-'!L$2-[1]!tbl_gk[[#This Row],[LongPassing]])/('F+ , F-'!L$2-'F+ , F-'!L$3))</f>
        <v>2.2198388103107734E-2</v>
      </c>
      <c r="M1633" s="2" cm="1">
        <f t="array" ref="M1633">[1]!table_weight[BallControl]*(('F+ , F-'!M$2-[1]!tbl_gk[[#This Row],[BallControl]])/('F+ , F-'!M$2-'F+ , F-'!M$3))</f>
        <v>1.5646051545047536E-2</v>
      </c>
      <c r="N1633" s="2" cm="1">
        <f t="array" ref="N1633">[1]!table_weight[Acceleration]*(('F+ , F-'!N$2-[1]!tbl_gk[[#This Row],[Acceleration]])/('F+ , F-'!N$2-'F+ , F-'!N$3))</f>
        <v>7.4410780436299775E-3</v>
      </c>
      <c r="O1633" s="2" cm="1">
        <f t="array" ref="O1633">[1]!table_weight[SprintSpeed]*(('F+ , F-'!O$2-[1]!tbl_gk[[#This Row],[SprintSpeed]])/('F+ , F-'!O$2-'F+ , F-'!O$3))</f>
        <v>1.2087617888652253E-2</v>
      </c>
      <c r="P1633" s="2" cm="1">
        <f t="array" ref="P1633">[1]!table_weight[Agility]*(('F+ , F-'!P$2-[1]!tbl_gk[[#This Row],[Agility]])/('F+ , F-'!P$2-'F+ , F-'!P$3))</f>
        <v>5.4995202546160686E-3</v>
      </c>
      <c r="Q1633" s="2" cm="1">
        <f t="array" ref="Q1633">[1]!table_weight[Reactions]*(('F+ , F-'!Q$2-[1]!tbl_gk[[#This Row],[Reactions]])/('F+ , F-'!Q$2-'F+ , F-'!Q$3))</f>
        <v>1.4437976002021271E-3</v>
      </c>
      <c r="R1633" s="2" cm="1">
        <f t="array" ref="R1633">[1]!table_weight[Balance]*(('F+ , F-'!R$2-[1]!tbl_gk[[#This Row],[Balance]])/('F+ , F-'!R$2-'F+ , F-'!R$3))</f>
        <v>2.5455877513767822E-3</v>
      </c>
      <c r="S1633" s="2" cm="1">
        <f t="array" ref="S1633">[1]!table_weight[ShotPower]*(('F+ , F-'!S$2-[1]!tbl_gk[[#This Row],[ShotPower]])/('F+ , F-'!S$2-'F+ , F-'!S$3))</f>
        <v>6.7523948741159906E-3</v>
      </c>
      <c r="T1633" s="2" cm="1">
        <f t="array" ref="T1633">[1]!table_weight[Jumping]*(('F+ , F-'!T$2-[1]!tbl_gk[[#This Row],[Jumping]])/('F+ , F-'!T$2-'F+ , F-'!T$3))</f>
        <v>4.1218092779964008E-3</v>
      </c>
      <c r="U1633" s="2" cm="1">
        <f t="array" ref="U1633">[1]!table_weight[Stamina]*(('F+ , F-'!U$2-[1]!tbl_gk[[#This Row],[Stamina]])/('F+ , F-'!U$2-'F+ , F-'!U$3))</f>
        <v>1.6315495058735752E-2</v>
      </c>
      <c r="V1633" s="2" cm="1">
        <f t="array" ref="V1633">[1]!table_weight[Strength]*(('F+ , F-'!V$2-[1]!tbl_gk[[#This Row],[Strength]])/('F+ , F-'!V$2-'F+ , F-'!V$3))</f>
        <v>2.2183348544772292E-2</v>
      </c>
      <c r="W1633" s="2" cm="1">
        <f t="array" ref="W1633">[1]!table_weight[LongShots]*(('F+ , F-'!W$2-[1]!tbl_gk[[#This Row],[LongShots]])/('F+ , F-'!W$2-'F+ , F-'!W$3))</f>
        <v>1.0128592311173986E-2</v>
      </c>
      <c r="X1633" s="2" cm="1">
        <f t="array" ref="X1633">[1]!table_weight[Aggression]*(('F+ , F-'!X$2-[1]!tbl_gk[[#This Row],[Aggression]])/('F+ , F-'!X$2-'F+ , F-'!X$3))</f>
        <v>1.5211439002129575E-2</v>
      </c>
      <c r="Y1633" s="2" cm="1">
        <f t="array" ref="Y1633">[1]!table_weight[Interceptions]*(('F+ , F-'!Y$2-[1]!tbl_gk[[#This Row],[Interceptions]])/('F+ , F-'!Y$2-'F+ , F-'!Y$3))</f>
        <v>2.2854259573931314E-2</v>
      </c>
      <c r="Z1633" s="2" cm="1">
        <f t="array" ref="Z1633">[1]!table_weight[Positioning]*(('F+ , F-'!Z$2-[1]!tbl_gk[[#This Row],[Positioning]])/('F+ , F-'!Z$2-'F+ , F-'!Z$3))</f>
        <v>1.9225568738802474E-3</v>
      </c>
      <c r="AA1633" s="2" cm="1">
        <f t="array" ref="AA1633">[1]!table_weight[Vision]*(('F+ , F-'!AA$2-[1]!tbl_gk[[#This Row],[Vision]])/('F+ , F-'!AA$2-'F+ , F-'!AA$3))</f>
        <v>2.2715748909846831E-2</v>
      </c>
      <c r="AB1633" s="2" cm="1">
        <f t="array" ref="AB1633">[1]!table_weight[Penalties]*(('F+ , F-'!AB$2-[1]!tbl_gk[[#This Row],[Penalties]])/('F+ , F-'!AB$2-'F+ , F-'!AB$3))</f>
        <v>2.4662663970364263E-3</v>
      </c>
      <c r="AC1633" s="2" cm="1">
        <f t="array" ref="AC1633">[1]!table_weight[Composure]*(('F+ , F-'!AC$2-[1]!tbl_gk[[#This Row],[Composure]])/('F+ , F-'!AC$2-'F+ , F-'!AC$3))</f>
        <v>1.7613245160360534E-3</v>
      </c>
      <c r="AD1633" s="2" cm="1">
        <f t="array" ref="AD1633">[1]!table_weight[Marking]*(('F+ , F-'!AD$2-[1]!tbl_gk[[#This Row],[Marking]])/('F+ , F-'!AD$2-'F+ , F-'!AD$3))</f>
        <v>3.4704616390043845E-2</v>
      </c>
      <c r="AE1633" s="2" cm="1">
        <f t="array" ref="AE1633">[1]!table_weight[StandingTackle]*(('F+ , F-'!AE$2-[1]!tbl_gk[[#This Row],[StandingTackle]])/('F+ , F-'!AE$2-'F+ , F-'!AE$3))</f>
        <v>2.6900228972187096E-2</v>
      </c>
      <c r="AF1633" s="2" cm="1">
        <f t="array" ref="AF1633">[1]!table_weight[SlidingTackle]*(('F+ , F-'!AF$2-[1]!tbl_gk[[#This Row],[SlidingTackle]])/('F+ , F-'!AF$2-'F+ , F-'!AF$3))</f>
        <v>8.2195144081682794E-3</v>
      </c>
      <c r="AG1633" s="2" cm="1">
        <f t="array" ref="AG1633">[1]!table_weight[GKDiving]*(('F+ , F-'!AG$2-[1]!tbl_gk[[#This Row],[GKDiving]])/('F+ , F-'!AG$2-'F+ , F-'!AG$3))</f>
        <v>4.2702945948686719E-2</v>
      </c>
      <c r="AH1633" s="2" cm="1">
        <f t="array" ref="AH1633">[1]!table_weight[GKHandling]*(('F+ , F-'!AH$2-[1]!tbl_gk[[#This Row],[GKHandling]])/('F+ , F-'!AH$2-'F+ , F-'!AH$3))</f>
        <v>5.5253898757952898E-2</v>
      </c>
      <c r="AI1633" s="2" cm="1">
        <f t="array" ref="AI1633">[1]!table_weight[GKKicking]*(('F+ , F-'!AI$2-[1]!tbl_gk[[#This Row],[GKKicking]])/('F+ , F-'!AI$2-'F+ , F-'!AI$3))</f>
        <v>3.1305141466382698E-2</v>
      </c>
      <c r="AJ1633" s="2" cm="1">
        <f t="array" ref="AJ1633">[1]!table_weight[GKPositioning]*(('F+ , F-'!AJ$2-[1]!tbl_gk[[#This Row],[GKPositioning]])/('F+ , F-'!AJ$2-'F+ , F-'!AJ$3))</f>
        <v>1.7659310570779983E-2</v>
      </c>
      <c r="AK1633" s="2" cm="1">
        <f t="array" ref="AK1633">[1]!table_weight[GKReflexes]*(('F+ , F-'!AK$2-[1]!tbl_gk[[#This Row],[GKReflexes]])/('F+ , F-'!AK$2-'F+ , F-'!AK$3))</f>
        <v>4.55498090119325E-2</v>
      </c>
    </row>
    <row r="1634" spans="1:37" x14ac:dyDescent="0.55000000000000004">
      <c r="A1634" s="7">
        <f>[1]!tbl_gk[[#This Row],[ID]]</f>
        <v>262262</v>
      </c>
      <c r="B1634" s="1" cm="1">
        <f t="array" ref="B1634">[1]!table_weight[ValueEUR]*(('F+ , F-'!B$2-[1]!tbl_gk[[#This Row],[ValueEUR]])/('F+ , F-'!B$2-'F+ , F-'!B$3))</f>
        <v>1.1084150569514216E-3</v>
      </c>
      <c r="C1634" s="1" cm="1">
        <f t="array" ref="C1634">[1]!table_weight[WageEUR]*(('F+ , F-'!C$2-[1]!tbl_gk[[#This Row],[WageEUR]])/('F+ , F-'!C$2-'F+ , F-'!C$3))</f>
        <v>8.6066057680719962E-4</v>
      </c>
      <c r="D1634" s="1" cm="1">
        <f t="array" ref="D1634">[1]!table_weight[Crossing]*(('F+ , F-'!D$2-[1]!tbl_gk[[#This Row],[Crossing]])/('F+ , F-'!D$2-'F+ , F-'!D$3))</f>
        <v>2.5779386098345909E-2</v>
      </c>
      <c r="E1634" s="1" cm="1">
        <f t="array" ref="E1634">[1]!table_weight[Finishing]*(('F+ , F-'!E$2-[1]!tbl_gk[[#This Row],[Finishing]])/('F+ , F-'!E$2-'F+ , F-'!E$3))</f>
        <v>1.0980757529662181E-2</v>
      </c>
      <c r="F1634" s="1" cm="1">
        <f t="array" ref="F1634">[1]!table_weight[HeadingAccuracy]*(('F+ , F-'!F$2-[1]!tbl_gk[[#This Row],[HeadingAccuracy]])/('F+ , F-'!F$2-'F+ , F-'!F$3))</f>
        <v>7.9338093618950504E-3</v>
      </c>
      <c r="G1634" s="1" cm="1">
        <f t="array" ref="G1634">[1]!table_weight[ShortPassing]*(('F+ , F-'!G$2-[1]!tbl_gk[[#This Row],[ShortPassing]])/('F+ , F-'!G$2-'F+ , F-'!G$3))</f>
        <v>3.7971195848712121E-2</v>
      </c>
      <c r="H1634" s="1" cm="1">
        <f t="array" ref="H1634">[1]!table_weight[Volleys]*(('F+ , F-'!H$2-[1]!tbl_gk[[#This Row],[Volleys]])/('F+ , F-'!H$2-'F+ , F-'!H$3))</f>
        <v>1.2731313077869197E-3</v>
      </c>
      <c r="I1634" s="1" cm="1">
        <f t="array" ref="I1634">[1]!table_weight[Dribbling]*(('F+ , F-'!I$2-[1]!tbl_gk[[#This Row],[Dribbling]])/('F+ , F-'!I$2-'F+ , F-'!I$3))</f>
        <v>7.823025772523768E-3</v>
      </c>
      <c r="J1634" s="1" cm="1">
        <f t="array" ref="J1634">[1]!table_weight[Curve]*(('F+ , F-'!J$2-[1]!tbl_gk[[#This Row],[Curve]])/('F+ , F-'!J$2-'F+ , F-'!J$3))</f>
        <v>5.2394956562890754E-3</v>
      </c>
      <c r="K1634" s="1" cm="1">
        <f t="array" ref="K1634">[1]!table_weight[FKAccuracy]*(('F+ , F-'!K$2-[1]!tbl_gk[[#This Row],[FKAccuracy]])/('F+ , F-'!K$2-'F+ , F-'!K$3))</f>
        <v>8.2141770611499701E-3</v>
      </c>
      <c r="L1634" s="1" cm="1">
        <f t="array" ref="L1634">[1]!table_weight[LongPassing]*(('F+ , F-'!L$2-[1]!tbl_gk[[#This Row],[LongPassing]])/('F+ , F-'!L$2-'F+ , F-'!L$3))</f>
        <v>1.4077026601970757E-2</v>
      </c>
      <c r="M1634" s="1" cm="1">
        <f t="array" ref="M1634">[1]!table_weight[BallControl]*(('F+ , F-'!M$2-[1]!tbl_gk[[#This Row],[BallControl]])/('F+ , F-'!M$2-'F+ , F-'!M$3))</f>
        <v>7.3884132296057822E-3</v>
      </c>
      <c r="N1634" s="1" cm="1">
        <f t="array" ref="N1634">[1]!table_weight[Acceleration]*(('F+ , F-'!N$2-[1]!tbl_gk[[#This Row],[Acceleration]])/('F+ , F-'!N$2-'F+ , F-'!N$3))</f>
        <v>3.156820988206657E-3</v>
      </c>
      <c r="O1634" s="1" cm="1">
        <f t="array" ref="O1634">[1]!table_weight[SprintSpeed]*(('F+ , F-'!O$2-[1]!tbl_gk[[#This Row],[SprintSpeed]])/('F+ , F-'!O$2-'F+ , F-'!O$3))</f>
        <v>4.7788256769090301E-3</v>
      </c>
      <c r="P1634" s="1" cm="1">
        <f t="array" ref="P1634">[1]!table_weight[Agility]*(('F+ , F-'!P$2-[1]!tbl_gk[[#This Row],[Agility]])/('F+ , F-'!P$2-'F+ , F-'!P$3))</f>
        <v>2.92527673117876E-3</v>
      </c>
      <c r="Q1634" s="1" cm="1">
        <f t="array" ref="Q1634">[1]!table_weight[Reactions]*(('F+ , F-'!Q$2-[1]!tbl_gk[[#This Row],[Reactions]])/('F+ , F-'!Q$2-'F+ , F-'!Q$3))</f>
        <v>1.1859766001660328E-3</v>
      </c>
      <c r="R1634" s="1" cm="1">
        <f t="array" ref="R1634">[1]!table_weight[Balance]*(('F+ , F-'!R$2-[1]!tbl_gk[[#This Row],[Balance]])/('F+ , F-'!R$2-'F+ , F-'!R$3))</f>
        <v>2.1109752084587947E-3</v>
      </c>
      <c r="S1634" s="1" cm="1">
        <f t="array" ref="S1634">[1]!table_weight[ShotPower]*(('F+ , F-'!S$2-[1]!tbl_gk[[#This Row],[ShotPower]])/('F+ , F-'!S$2-'F+ , F-'!S$3))</f>
        <v>5.1941499031661464E-3</v>
      </c>
      <c r="T1634" s="1" cm="1">
        <f t="array" ref="T1634">[1]!table_weight[Jumping]*(('F+ , F-'!T$2-[1]!tbl_gk[[#This Row],[Jumping]])/('F+ , F-'!T$2-'F+ , F-'!T$3))</f>
        <v>1.8891625857483504E-3</v>
      </c>
      <c r="U1634" s="1" cm="1">
        <f t="array" ref="U1634">[1]!table_weight[Stamina]*(('F+ , F-'!U$2-[1]!tbl_gk[[#This Row],[Stamina]])/('F+ , F-'!U$2-'F+ , F-'!U$3))</f>
        <v>1.7174205324985E-3</v>
      </c>
      <c r="V1634" s="1" cm="1">
        <f t="array" ref="V1634">[1]!table_weight[Strength]*(('F+ , F-'!V$2-[1]!tbl_gk[[#This Row],[Strength]])/('F+ , F-'!V$2-'F+ , F-'!V$3))</f>
        <v>2.4845350370144969E-2</v>
      </c>
      <c r="W1634" s="1" cm="1">
        <f t="array" ref="W1634">[1]!table_weight[LongShots]*(('F+ , F-'!W$2-[1]!tbl_gk[[#This Row],[LongShots]])/('F+ , F-'!W$2-'F+ , F-'!W$3))</f>
        <v>8.8300548353824494E-3</v>
      </c>
      <c r="X1634" s="1" cm="1">
        <f t="array" ref="X1634">[1]!table_weight[Aggression]*(('F+ , F-'!X$2-[1]!tbl_gk[[#This Row],[Aggression]])/('F+ , F-'!X$2-'F+ , F-'!X$3))</f>
        <v>6.0845756008518293E-3</v>
      </c>
      <c r="Y1634" s="1" cm="1">
        <f t="array" ref="Y1634">[1]!table_weight[Interceptions]*(('F+ , F-'!Y$2-[1]!tbl_gk[[#This Row],[Interceptions]])/('F+ , F-'!Y$2-'F+ , F-'!Y$3))</f>
        <v>2.1469152933086991E-2</v>
      </c>
      <c r="Z1634" s="1" cm="1">
        <f t="array" ref="Z1634">[1]!table_weight[Positioning]*(('F+ , F-'!Z$2-[1]!tbl_gk[[#This Row],[Positioning]])/('F+ , F-'!Z$2-'F+ , F-'!Z$3))</f>
        <v>8.8733394179088337E-4</v>
      </c>
      <c r="AA1634" s="1" cm="1">
        <f t="array" ref="AA1634">[1]!table_weight[Vision]*(('F+ , F-'!AA$2-[1]!tbl_gk[[#This Row],[Vision]])/('F+ , F-'!AA$2-'F+ , F-'!AA$3))</f>
        <v>5.6789372274617077E-3</v>
      </c>
      <c r="AB1634" s="1" cm="1">
        <f t="array" ref="AB1634">[1]!table_weight[Penalties]*(('F+ , F-'!AB$2-[1]!tbl_gk[[#This Row],[Penalties]])/('F+ , F-'!AB$2-'F+ , F-'!AB$3))</f>
        <v>1.8007659406932635E-3</v>
      </c>
      <c r="AC1634" s="1" cm="1">
        <f t="array" ref="AC1634">[1]!table_weight[Composure]*(('F+ , F-'!AC$2-[1]!tbl_gk[[#This Row],[Composure]])/('F+ , F-'!AC$2-'F+ , F-'!AC$3))</f>
        <v>9.0734899310948201E-4</v>
      </c>
      <c r="AD1634" s="1" cm="1">
        <f t="array" ref="AD1634">[1]!table_weight[Marking]*(('F+ , F-'!AD$2-[1]!tbl_gk[[#This Row],[Marking]])/('F+ , F-'!AD$2-'F+ , F-'!AD$3))</f>
        <v>1.7352308195021923E-2</v>
      </c>
      <c r="AE1634" s="1" cm="1">
        <f t="array" ref="AE1634">[1]!table_weight[StandingTackle]*(('F+ , F-'!AE$2-[1]!tbl_gk[[#This Row],[StandingTackle]])/('F+ , F-'!AE$2-'F+ , F-'!AE$3))</f>
        <v>1.5691800233775807E-2</v>
      </c>
      <c r="AF1634" s="1" cm="1">
        <f t="array" ref="AF1634">[1]!table_weight[SlidingTackle]*(('F+ , F-'!AF$2-[1]!tbl_gk[[#This Row],[SlidingTackle]])/('F+ , F-'!AF$2-'F+ , F-'!AF$3))</f>
        <v>4.4833714953645158E-3</v>
      </c>
      <c r="AG1634" s="1" cm="1">
        <f t="array" ref="AG1634">[1]!table_weight[GKDiving]*(('F+ , F-'!AG$2-[1]!tbl_gk[[#This Row],[GKDiving]])/('F+ , F-'!AG$2-'F+ , F-'!AG$3))</f>
        <v>3.0746121083054436E-2</v>
      </c>
      <c r="AH1634" s="1" cm="1">
        <f t="array" ref="AH1634">[1]!table_weight[GKHandling]*(('F+ , F-'!AH$2-[1]!tbl_gk[[#This Row],[GKHandling]])/('F+ , F-'!AH$2-'F+ , F-'!AH$3))</f>
        <v>4.4559595772542655E-2</v>
      </c>
      <c r="AI1634" s="1" cm="1">
        <f t="array" ref="AI1634">[1]!table_weight[GKKicking]*(('F+ , F-'!AI$2-[1]!tbl_gk[[#This Row],[GKKicking]])/('F+ , F-'!AI$2-'F+ , F-'!AI$3))</f>
        <v>2.414968055978094E-2</v>
      </c>
      <c r="AJ1634" s="1" cm="1">
        <f t="array" ref="AJ1634">[1]!table_weight[GKPositioning]*(('F+ , F-'!AJ$2-[1]!tbl_gk[[#This Row],[GKPositioning]])/('F+ , F-'!AJ$2-'F+ , F-'!AJ$3))</f>
        <v>1.2613793264842845E-2</v>
      </c>
      <c r="AK1634" s="1" cm="1">
        <f t="array" ref="AK1634">[1]!table_weight[GKReflexes]*(('F+ , F-'!AK$2-[1]!tbl_gk[[#This Row],[GKReflexes]])/('F+ , F-'!AK$2-'F+ , F-'!AK$3))</f>
        <v>2.9151877767636801E-2</v>
      </c>
    </row>
    <row r="1635" spans="1:37" x14ac:dyDescent="0.55000000000000004">
      <c r="A1635" s="8">
        <f>[1]!tbl_gk[[#This Row],[ID]]</f>
        <v>262266</v>
      </c>
      <c r="B1635" s="2" cm="1">
        <f t="array" ref="B1635">[1]!table_weight[ValueEUR]*(('F+ , F-'!B$2-[1]!tbl_gk[[#This Row],[ValueEUR]])/('F+ , F-'!B$2-'F+ , F-'!B$3))</f>
        <v>8.210481903343863E-5</v>
      </c>
      <c r="C1635" s="2" cm="1">
        <f t="array" ref="C1635">[1]!table_weight[WageEUR]*(('F+ , F-'!C$2-[1]!tbl_gk[[#This Row],[WageEUR]])/('F+ , F-'!C$2-'F+ , F-'!C$3))</f>
        <v>4.6945122371301791E-5</v>
      </c>
      <c r="D1635" s="2" cm="1">
        <f t="array" ref="D1635">[1]!table_weight[Crossing]*(('F+ , F-'!D$2-[1]!tbl_gk[[#This Row],[Crossing]])/('F+ , F-'!D$2-'F+ , F-'!D$3))</f>
        <v>3.3625286215233793E-2</v>
      </c>
      <c r="E1635" s="2" cm="1">
        <f t="array" ref="E1635">[1]!table_weight[Finishing]*(('F+ , F-'!E$2-[1]!tbl_gk[[#This Row],[Finishing]])/('F+ , F-'!E$2-'F+ , F-'!E$3))</f>
        <v>2.096326437480962E-2</v>
      </c>
      <c r="F1635" s="2" cm="1">
        <f t="array" ref="F1635">[1]!table_weight[HeadingAccuracy]*(('F+ , F-'!F$2-[1]!tbl_gk[[#This Row],[HeadingAccuracy]])/('F+ , F-'!F$2-'F+ , F-'!F$3))</f>
        <v>1.210949849973455E-2</v>
      </c>
      <c r="G1635" s="2" cm="1">
        <f t="array" ref="G1635">[1]!table_weight[ShortPassing]*(('F+ , F-'!G$2-[1]!tbl_gk[[#This Row],[ShortPassing]])/('F+ , F-'!G$2-'F+ , F-'!G$3))</f>
        <v>6.4691667001509537E-2</v>
      </c>
      <c r="H1635" s="2" cm="1">
        <f t="array" ref="H1635">[1]!table_weight[Volleys]*(('F+ , F-'!H$2-[1]!tbl_gk[[#This Row],[Volleys]])/('F+ , F-'!H$2-'F+ , F-'!H$3))</f>
        <v>2.0833057763785961E-3</v>
      </c>
      <c r="I1635" s="2" cm="1">
        <f t="array" ref="I1635">[1]!table_weight[Dribbling]*(('F+ , F-'!I$2-[1]!tbl_gk[[#This Row],[Dribbling]])/('F+ , F-'!I$2-'F+ , F-'!I$3))</f>
        <v>1.7601807988178481E-2</v>
      </c>
      <c r="J1635" s="2" cm="1">
        <f t="array" ref="J1635">[1]!table_weight[Curve]*(('F+ , F-'!J$2-[1]!tbl_gk[[#This Row],[Curve]])/('F+ , F-'!J$2-'F+ , F-'!J$3))</f>
        <v>9.9719433458404991E-3</v>
      </c>
      <c r="K1635" s="2" cm="1">
        <f t="array" ref="K1635">[1]!table_weight[FKAccuracy]*(('F+ , F-'!K$2-[1]!tbl_gk[[#This Row],[FKAccuracy]])/('F+ , F-'!K$2-'F+ , F-'!K$3))</f>
        <v>9.1268634012777444E-3</v>
      </c>
      <c r="L1635" s="2" cm="1">
        <f t="array" ref="L1635">[1]!table_weight[LongPassing]*(('F+ , F-'!L$2-[1]!tbl_gk[[#This Row],[LongPassing]])/('F+ , F-'!L$2-'F+ , F-'!L$3))</f>
        <v>2.8695477304017315E-2</v>
      </c>
      <c r="M1635" s="2" cm="1">
        <f t="array" ref="M1635">[1]!table_weight[BallControl]*(('F+ , F-'!M$2-[1]!tbl_gk[[#This Row],[BallControl]])/('F+ , F-'!M$2-'F+ , F-'!M$3))</f>
        <v>1.5211439002129552E-2</v>
      </c>
      <c r="N1635" s="2" cm="1">
        <f t="array" ref="N1635">[1]!table_weight[Acceleration]*(('F+ , F-'!N$2-[1]!tbl_gk[[#This Row],[Acceleration]])/('F+ , F-'!N$2-'F+ , F-'!N$3))</f>
        <v>1.0597899031836633E-2</v>
      </c>
      <c r="O1635" s="2" cm="1">
        <f t="array" ref="O1635">[1]!table_weight[SprintSpeed]*(('F+ , F-'!O$2-[1]!tbl_gk[[#This Row],[SprintSpeed]])/('F+ , F-'!O$2-'F+ , F-'!O$3))</f>
        <v>1.2368725281411608E-2</v>
      </c>
      <c r="P1635" s="2" cm="1">
        <f t="array" ref="P1635">[1]!table_weight[Agility]*(('F+ , F-'!P$2-[1]!tbl_gk[[#This Row],[Agility]])/('F+ , F-'!P$2-'F+ , F-'!P$3))</f>
        <v>4.9144649083803166E-3</v>
      </c>
      <c r="Q1635" s="2" cm="1">
        <f t="array" ref="Q1635">[1]!table_weight[Reactions]*(('F+ , F-'!Q$2-[1]!tbl_gk[[#This Row],[Reactions]])/('F+ , F-'!Q$2-'F+ , F-'!Q$3))</f>
        <v>2.1656964003031903E-3</v>
      </c>
      <c r="R1635" s="2" cm="1">
        <f t="array" ref="R1635">[1]!table_weight[Balance]*(('F+ , F-'!R$2-[1]!tbl_gk[[#This Row],[Balance]])/('F+ , F-'!R$2-'F+ , F-'!R$3))</f>
        <v>2.9181127881636282E-3</v>
      </c>
      <c r="S1635" s="2" cm="1">
        <f t="array" ref="S1635">[1]!table_weight[ShotPower]*(('F+ , F-'!S$2-[1]!tbl_gk[[#This Row],[ShotPower]])/('F+ , F-'!S$2-'F+ , F-'!S$3))</f>
        <v>7.5315173595909123E-3</v>
      </c>
      <c r="T1635" s="2" cm="1">
        <f t="array" ref="T1635">[1]!table_weight[Jumping]*(('F+ , F-'!T$2-[1]!tbl_gk[[#This Row],[Jumping]])/('F+ , F-'!T$2-'F+ , F-'!T$3))</f>
        <v>4.3794223578711763E-3</v>
      </c>
      <c r="U1635" s="2" cm="1">
        <f t="array" ref="U1635">[1]!table_weight[Stamina]*(('F+ , F-'!U$2-[1]!tbl_gk[[#This Row],[Stamina]])/('F+ , F-'!U$2-'F+ , F-'!U$3))</f>
        <v>1.88916258574835E-2</v>
      </c>
      <c r="V1635" s="2" cm="1">
        <f t="array" ref="V1635">[1]!table_weight[Strength]*(('F+ , F-'!V$2-[1]!tbl_gk[[#This Row],[Strength]])/('F+ , F-'!V$2-'F+ , F-'!V$3))</f>
        <v>2.1296014602981403E-2</v>
      </c>
      <c r="W1635" s="2" cm="1">
        <f t="array" ref="W1635">[1]!table_weight[LongShots]*(('F+ , F-'!W$2-[1]!tbl_gk[[#This Row],[LongShots]])/('F+ , F-'!W$2-'F+ , F-'!W$3))</f>
        <v>1.0128592311173986E-2</v>
      </c>
      <c r="X1635" s="2" cm="1">
        <f t="array" ref="X1635">[1]!table_weight[Aggression]*(('F+ , F-'!X$2-[1]!tbl_gk[[#This Row],[Aggression]])/('F+ , F-'!X$2-'F+ , F-'!X$3))</f>
        <v>1.460298144204439E-2</v>
      </c>
      <c r="Y1635" s="2" cm="1">
        <f t="array" ref="Y1635">[1]!table_weight[Interceptions]*(('F+ , F-'!Y$2-[1]!tbl_gk[[#This Row],[Interceptions]])/('F+ , F-'!Y$2-'F+ , F-'!Y$3))</f>
        <v>2.6317026176042119E-2</v>
      </c>
      <c r="Z1635" s="2" cm="1">
        <f t="array" ref="Z1635">[1]!table_weight[Positioning]*(('F+ , F-'!Z$2-[1]!tbl_gk[[#This Row],[Positioning]])/('F+ , F-'!Z$2-'F+ , F-'!Z$3))</f>
        <v>2.3662238447756888E-3</v>
      </c>
      <c r="AA1635" s="2" cm="1">
        <f t="array" ref="AA1635">[1]!table_weight[Vision]*(('F+ , F-'!AA$2-[1]!tbl_gk[[#This Row],[Vision]])/('F+ , F-'!AA$2-'F+ , F-'!AA$3))</f>
        <v>3.1234154751039387E-2</v>
      </c>
      <c r="AB1635" s="2" cm="1">
        <f t="array" ref="AB1635">[1]!table_weight[Penalties]*(('F+ , F-'!AB$2-[1]!tbl_gk[[#This Row],[Penalties]])/('F+ , F-'!AB$2-'F+ , F-'!AB$3))</f>
        <v>2.2313838830329571E-3</v>
      </c>
      <c r="AC1635" s="2" cm="1">
        <f t="array" ref="AC1635">[1]!table_weight[Composure]*(('F+ , F-'!AC$2-[1]!tbl_gk[[#This Row],[Composure]])/('F+ , F-'!AC$2-'F+ , F-'!AC$3))</f>
        <v>1.9748183967676961E-3</v>
      </c>
      <c r="AD1635" s="2" cm="1">
        <f t="array" ref="AD1635">[1]!table_weight[Marking]*(('F+ , F-'!AD$2-[1]!tbl_gk[[#This Row],[Marking]])/('F+ , F-'!AD$2-'F+ , F-'!AD$3))</f>
        <v>3.6282098953227655E-2</v>
      </c>
      <c r="AE1635" s="2" cm="1">
        <f t="array" ref="AE1635">[1]!table_weight[StandingTackle]*(('F+ , F-'!AE$2-[1]!tbl_gk[[#This Row],[StandingTackle]])/('F+ , F-'!AE$2-'F+ , F-'!AE$3))</f>
        <v>2.465854322450484E-2</v>
      </c>
      <c r="AF1635" s="2" cm="1">
        <f t="array" ref="AF1635">[1]!table_weight[SlidingTackle]*(('F+ , F-'!AF$2-[1]!tbl_gk[[#This Row],[SlidingTackle]])/('F+ , F-'!AF$2-'F+ , F-'!AF$3))</f>
        <v>1.0461200155850536E-2</v>
      </c>
      <c r="AG1635" s="2" cm="1">
        <f t="array" ref="AG1635">[1]!table_weight[GKDiving]*(('F+ , F-'!AG$2-[1]!tbl_gk[[#This Row],[GKDiving]])/('F+ , F-'!AG$2-'F+ , F-'!AG$3))</f>
        <v>5.4659770814318998E-2</v>
      </c>
      <c r="AH1635" s="2" cm="1">
        <f t="array" ref="AH1635">[1]!table_weight[GKHandling]*(('F+ , F-'!AH$2-[1]!tbl_gk[[#This Row],[GKHandling]])/('F+ , F-'!AH$2-'F+ , F-'!AH$3))</f>
        <v>6.2383434081559733E-2</v>
      </c>
      <c r="AI1635" s="2" cm="1">
        <f t="array" ref="AI1635">[1]!table_weight[GKKicking]*(('F+ , F-'!AI$2-[1]!tbl_gk[[#This Row],[GKKicking]])/('F+ , F-'!AI$2-'F+ , F-'!AI$3))</f>
        <v>3.3988439306358358E-2</v>
      </c>
      <c r="AJ1635" s="2" cm="1">
        <f t="array" ref="AJ1635">[1]!table_weight[GKPositioning]*(('F+ , F-'!AJ$2-[1]!tbl_gk[[#This Row],[GKPositioning]])/('F+ , F-'!AJ$2-'F+ , F-'!AJ$3))</f>
        <v>2.4596896866443549E-2</v>
      </c>
      <c r="AK1635" s="2" cm="1">
        <f t="array" ref="AK1635">[1]!table_weight[GKReflexes]*(('F+ , F-'!AK$2-[1]!tbl_gk[[#This Row],[GKReflexes]])/('F+ , F-'!AK$2-'F+ , F-'!AK$3))</f>
        <v>5.2837778453841702E-2</v>
      </c>
    </row>
    <row r="1636" spans="1:37" x14ac:dyDescent="0.55000000000000004">
      <c r="A1636" s="7">
        <f>[1]!tbl_gk[[#This Row],[ID]]</f>
        <v>262286</v>
      </c>
      <c r="B1636" s="1" cm="1">
        <f t="array" ref="B1636">[1]!table_weight[ValueEUR]*(('F+ , F-'!B$2-[1]!tbl_gk[[#This Row],[ValueEUR]])/('F+ , F-'!B$2-'F+ , F-'!B$3))</f>
        <v>1.2840452901470104E-4</v>
      </c>
      <c r="C1636" s="1" cm="1">
        <f t="array" ref="C1636">[1]!table_weight[WageEUR]*(('F+ , F-'!C$2-[1]!tbl_gk[[#This Row],[WageEUR]])/('F+ , F-'!C$2-'F+ , F-'!C$3))</f>
        <v>0</v>
      </c>
      <c r="D1636" s="1" cm="1">
        <f t="array" ref="D1636">[1]!table_weight[Crossing]*(('F+ , F-'!D$2-[1]!tbl_gk[[#This Row],[Crossing]])/('F+ , F-'!D$2-'F+ , F-'!D$3))</f>
        <v>3.3625286215233793E-2</v>
      </c>
      <c r="E1636" s="1" cm="1">
        <f t="array" ref="E1636">[1]!table_weight[Finishing]*(('F+ , F-'!E$2-[1]!tbl_gk[[#This Row],[Finishing]])/('F+ , F-'!E$2-'F+ , F-'!E$3))</f>
        <v>2.1961515059324362E-2</v>
      </c>
      <c r="F1636" s="1" cm="1">
        <f t="array" ref="F1636">[1]!table_weight[HeadingAccuracy]*(('F+ , F-'!F$2-[1]!tbl_gk[[#This Row],[HeadingAccuracy]])/('F+ , F-'!F$2-'F+ , F-'!F$3))</f>
        <v>1.0439222844598752E-2</v>
      </c>
      <c r="G1636" s="1" cm="1">
        <f t="array" ref="G1636">[1]!table_weight[ShortPassing]*(('F+ , F-'!G$2-[1]!tbl_gk[[#This Row],[ShortPassing]])/('F+ , F-'!G$2-'F+ , F-'!G$3))</f>
        <v>5.484728289258417E-2</v>
      </c>
      <c r="H1636" s="1" cm="1">
        <f t="array" ref="H1636">[1]!table_weight[Volleys]*(('F+ , F-'!H$2-[1]!tbl_gk[[#This Row],[Volleys]])/('F+ , F-'!H$2-'F+ , F-'!H$3))</f>
        <v>1.9675665665797848E-3</v>
      </c>
      <c r="I1636" s="1" cm="1">
        <f t="array" ref="I1636">[1]!table_weight[Dribbling]*(('F+ , F-'!I$2-[1]!tbl_gk[[#This Row],[Dribbling]])/('F+ , F-'!I$2-'F+ , F-'!I$3))</f>
        <v>2.3469077317571304E-2</v>
      </c>
      <c r="J1636" s="1" cm="1">
        <f t="array" ref="J1636">[1]!table_weight[Curve]*(('F+ , F-'!J$2-[1]!tbl_gk[[#This Row],[Curve]])/('F+ , F-'!J$2-'F+ , F-'!J$3))</f>
        <v>9.6339113680153961E-3</v>
      </c>
      <c r="K1636" s="1" cm="1">
        <f t="array" ref="K1636">[1]!table_weight[FKAccuracy]*(('F+ , F-'!K$2-[1]!tbl_gk[[#This Row],[FKAccuracy]])/('F+ , F-'!K$2-'F+ , F-'!K$3))</f>
        <v>9.4310921813203358E-3</v>
      </c>
      <c r="L1636" s="1" cm="1">
        <f t="array" ref="L1636">[1]!table_weight[LongPassing]*(('F+ , F-'!L$2-[1]!tbl_gk[[#This Row],[LongPassing]])/('F+ , F-'!L$2-'F+ , F-'!L$3))</f>
        <v>2.5446932703562523E-2</v>
      </c>
      <c r="M1636" s="1" cm="1">
        <f t="array" ref="M1636">[1]!table_weight[BallControl]*(('F+ , F-'!M$2-[1]!tbl_gk[[#This Row],[BallControl]])/('F+ , F-'!M$2-'F+ , F-'!M$3))</f>
        <v>1.2603763744621627E-2</v>
      </c>
      <c r="N1636" s="1" cm="1">
        <f t="array" ref="N1636">[1]!table_weight[Acceleration]*(('F+ , F-'!N$2-[1]!tbl_gk[[#This Row],[Acceleration]])/('F+ , F-'!N$2-'F+ , F-'!N$3))</f>
        <v>1.0597899031836633E-2</v>
      </c>
      <c r="O1636" s="1" cm="1">
        <f t="array" ref="O1636">[1]!table_weight[SprintSpeed]*(('F+ , F-'!O$2-[1]!tbl_gk[[#This Row],[SprintSpeed]])/('F+ , F-'!O$2-'F+ , F-'!O$3))</f>
        <v>1.0963188317614834E-2</v>
      </c>
      <c r="P1636" s="1" cm="1">
        <f t="array" ref="P1636">[1]!table_weight[Agility]*(('F+ , F-'!P$2-[1]!tbl_gk[[#This Row],[Agility]])/('F+ , F-'!P$2-'F+ , F-'!P$3))</f>
        <v>4.7974538391331659E-3</v>
      </c>
      <c r="Q1636" s="1" cm="1">
        <f t="array" ref="Q1636">[1]!table_weight[Reactions]*(('F+ , F-'!Q$2-[1]!tbl_gk[[#This Row],[Reactions]])/('F+ , F-'!Q$2-'F+ , F-'!Q$3))</f>
        <v>1.9594396002743149E-3</v>
      </c>
      <c r="R1636" s="1" cm="1">
        <f t="array" ref="R1636">[1]!table_weight[Balance]*(('F+ , F-'!R$2-[1]!tbl_gk[[#This Row],[Balance]])/('F+ , F-'!R$2-'F+ , F-'!R$3))</f>
        <v>2.7318502697702049E-3</v>
      </c>
      <c r="S1636" s="1" cm="1">
        <f t="array" ref="S1636">[1]!table_weight[ShotPower]*(('F+ , F-'!S$2-[1]!tbl_gk[[#This Row],[ShotPower]])/('F+ , F-'!S$2-'F+ , F-'!S$3))</f>
        <v>4.1553199225329174E-3</v>
      </c>
      <c r="T1636" s="1" cm="1">
        <f t="array" ref="T1636">[1]!table_weight[Jumping]*(('F+ , F-'!T$2-[1]!tbl_gk[[#This Row],[Jumping]])/('F+ , F-'!T$2-'F+ , F-'!T$3))</f>
        <v>4.4652933844961011E-3</v>
      </c>
      <c r="U1636" s="1" cm="1">
        <f t="array" ref="U1636">[1]!table_weight[Stamina]*(('F+ , F-'!U$2-[1]!tbl_gk[[#This Row],[Stamina]])/('F+ , F-'!U$2-'F+ , F-'!U$3))</f>
        <v>2.3185177188729752E-2</v>
      </c>
      <c r="V1636" s="1" cm="1">
        <f t="array" ref="V1636">[1]!table_weight[Strength]*(('F+ , F-'!V$2-[1]!tbl_gk[[#This Row],[Strength]])/('F+ , F-'!V$2-'F+ , F-'!V$3))</f>
        <v>2.5732684311935858E-2</v>
      </c>
      <c r="W1636" s="1" cm="1">
        <f t="array" ref="W1636">[1]!table_weight[LongShots]*(('F+ , F-'!W$2-[1]!tbl_gk[[#This Row],[LongShots]])/('F+ , F-'!W$2-'F+ , F-'!W$3))</f>
        <v>1.0128592311173986E-2</v>
      </c>
      <c r="X1636" s="1" cm="1">
        <f t="array" ref="X1636">[1]!table_weight[Aggression]*(('F+ , F-'!X$2-[1]!tbl_gk[[#This Row],[Aggression]])/('F+ , F-'!X$2-'F+ , F-'!X$3))</f>
        <v>1.5819896562214757E-2</v>
      </c>
      <c r="Y1636" s="1" cm="1">
        <f t="array" ref="Y1636">[1]!table_weight[Interceptions]*(('F+ , F-'!Y$2-[1]!tbl_gk[[#This Row],[Interceptions]])/('F+ , F-'!Y$2-'F+ , F-'!Y$3))</f>
        <v>2.5624472855619959E-2</v>
      </c>
      <c r="Z1636" s="1" cm="1">
        <f t="array" ref="Z1636">[1]!table_weight[Positioning]*(('F+ , F-'!Z$2-[1]!tbl_gk[[#This Row],[Positioning]])/('F+ , F-'!Z$2-'F+ , F-'!Z$3))</f>
        <v>2.2183348544772088E-3</v>
      </c>
      <c r="AA1636" s="1" cm="1">
        <f t="array" ref="AA1636">[1]!table_weight[Vision]*(('F+ , F-'!AA$2-[1]!tbl_gk[[#This Row],[Vision]])/('F+ , F-'!AA$2-'F+ , F-'!AA$3))</f>
        <v>2.4135483216712255E-2</v>
      </c>
      <c r="AB1636" s="1" cm="1">
        <f t="array" ref="AB1636">[1]!table_weight[Penalties]*(('F+ , F-'!AB$2-[1]!tbl_gk[[#This Row],[Penalties]])/('F+ , F-'!AB$2-'F+ , F-'!AB$3))</f>
        <v>2.153089711698467E-3</v>
      </c>
      <c r="AC1636" s="1" cm="1">
        <f t="array" ref="AC1636">[1]!table_weight[Composure]*(('F+ , F-'!AC$2-[1]!tbl_gk[[#This Row],[Composure]])/('F+ , F-'!AC$2-'F+ , F-'!AC$3))</f>
        <v>2.4551796284138926E-3</v>
      </c>
      <c r="AD1636" s="1" cm="1">
        <f t="array" ref="AD1636">[1]!table_weight[Marking]*(('F+ , F-'!AD$2-[1]!tbl_gk[[#This Row],[Marking]])/('F+ , F-'!AD$2-'F+ , F-'!AD$3))</f>
        <v>3.6282098953227655E-2</v>
      </c>
      <c r="AE1636" s="1" cm="1">
        <f t="array" ref="AE1636">[1]!table_weight[StandingTackle]*(('F+ , F-'!AE$2-[1]!tbl_gk[[#This Row],[StandingTackle]])/('F+ , F-'!AE$2-'F+ , F-'!AE$3))</f>
        <v>2.9141914719869356E-2</v>
      </c>
      <c r="AF1636" s="1" cm="1">
        <f t="array" ref="AF1636">[1]!table_weight[SlidingTackle]*(('F+ , F-'!AF$2-[1]!tbl_gk[[#This Row],[SlidingTackle]])/('F+ , F-'!AF$2-'F+ , F-'!AF$3))</f>
        <v>9.7139715732897855E-3</v>
      </c>
      <c r="AG1636" s="1" cm="1">
        <f t="array" ref="AG1636">[1]!table_weight[GKDiving]*(('F+ , F-'!AG$2-[1]!tbl_gk[[#This Row],[GKDiving]])/('F+ , F-'!AG$2-'F+ , F-'!AG$3))</f>
        <v>3.2454238921001903E-2</v>
      </c>
      <c r="AH1636" s="1" cm="1">
        <f t="array" ref="AH1636">[1]!table_weight[GKHandling]*(('F+ , F-'!AH$2-[1]!tbl_gk[[#This Row],[GKHandling]])/('F+ , F-'!AH$2-'F+ , F-'!AH$3))</f>
        <v>5.168913109614949E-2</v>
      </c>
      <c r="AI1636" s="1" cm="1">
        <f t="array" ref="AI1636">[1]!table_weight[GKKicking]*(('F+ , F-'!AI$2-[1]!tbl_gk[[#This Row],[GKKicking]])/('F+ , F-'!AI$2-'F+ , F-'!AI$3))</f>
        <v>1.8783084879829621E-2</v>
      </c>
      <c r="AJ1636" s="1" cm="1">
        <f t="array" ref="AJ1636">[1]!table_weight[GKPositioning]*(('F+ , F-'!AJ$2-[1]!tbl_gk[[#This Row],[GKPositioning]])/('F+ , F-'!AJ$2-'F+ , F-'!AJ$3))</f>
        <v>1.3244482928084987E-2</v>
      </c>
      <c r="AK1636" s="1" cm="1">
        <f t="array" ref="AK1636">[1]!table_weight[GKReflexes]*(('F+ , F-'!AK$2-[1]!tbl_gk[[#This Row],[GKReflexes]])/('F+ , F-'!AK$2-'F+ , F-'!AK$3))</f>
        <v>4.3727816651455198E-2</v>
      </c>
    </row>
    <row r="1637" spans="1:37" x14ac:dyDescent="0.55000000000000004">
      <c r="A1637" s="8">
        <f>[1]!tbl_gk[[#This Row],[ID]]</f>
        <v>262295</v>
      </c>
      <c r="B1637" s="2" cm="1">
        <f t="array" ref="B1637">[1]!table_weight[ValueEUR]*(('F+ , F-'!B$2-[1]!tbl_gk[[#This Row],[ValueEUR]])/('F+ , F-'!B$2-'F+ , F-'!B$3))</f>
        <v>1.9013747565638421E-4</v>
      </c>
      <c r="C1637" s="2" cm="1">
        <f t="array" ref="C1637">[1]!table_weight[WageEUR]*(('F+ , F-'!C$2-[1]!tbl_gk[[#This Row],[WageEUR]])/('F+ , F-'!C$2-'F+ , F-'!C$3))</f>
        <v>7.8241870618836313E-5</v>
      </c>
      <c r="D1637" s="2" cm="1">
        <f t="array" ref="D1637">[1]!table_weight[Crossing]*(('F+ , F-'!D$2-[1]!tbl_gk[[#This Row],[Crossing]])/('F+ , F-'!D$2-'F+ , F-'!D$3))</f>
        <v>3.3625286215233793E-2</v>
      </c>
      <c r="E1637" s="2" cm="1">
        <f t="array" ref="E1637">[1]!table_weight[Finishing]*(('F+ , F-'!E$2-[1]!tbl_gk[[#This Row],[Finishing]])/('F+ , F-'!E$2-'F+ , F-'!E$3))</f>
        <v>1.1979008214176926E-2</v>
      </c>
      <c r="F1637" s="2" cm="1">
        <f t="array" ref="F1637">[1]!table_weight[HeadingAccuracy]*(('F+ , F-'!F$2-[1]!tbl_gk[[#This Row],[HeadingAccuracy]])/('F+ , F-'!F$2-'F+ , F-'!F$3))</f>
        <v>1.1691929585950599E-2</v>
      </c>
      <c r="G1637" s="2" cm="1">
        <f t="array" ref="G1637">[1]!table_weight[ShortPassing]*(('F+ , F-'!G$2-[1]!tbl_gk[[#This Row],[ShortPassing]])/('F+ , F-'!G$2-'F+ , F-'!G$3))</f>
        <v>4.2190217609680135E-2</v>
      </c>
      <c r="H1637" s="2" cm="1">
        <f t="array" ref="H1637">[1]!table_weight[Volleys]*(('F+ , F-'!H$2-[1]!tbl_gk[[#This Row],[Volleys]])/('F+ , F-'!H$2-'F+ , F-'!H$3))</f>
        <v>9.2591367839048701E-4</v>
      </c>
      <c r="I1637" s="2" cm="1">
        <f t="array" ref="I1637">[1]!table_weight[Dribbling]*(('F+ , F-'!I$2-[1]!tbl_gk[[#This Row],[Dribbling]])/('F+ , F-'!I$2-'F+ , F-'!I$3))</f>
        <v>1.9557564431309422E-2</v>
      </c>
      <c r="J1637" s="2" cm="1">
        <f t="array" ref="J1637">[1]!table_weight[Curve]*(('F+ , F-'!J$2-[1]!tbl_gk[[#This Row],[Curve]])/('F+ , F-'!J$2-'F+ , F-'!J$3))</f>
        <v>9.9719433458404991E-3</v>
      </c>
      <c r="K1637" s="2" cm="1">
        <f t="array" ref="K1637">[1]!table_weight[FKAccuracy]*(('F+ , F-'!K$2-[1]!tbl_gk[[#This Row],[FKAccuracy]])/('F+ , F-'!K$2-'F+ , F-'!K$3))</f>
        <v>9.7353209613629272E-3</v>
      </c>
      <c r="L1637" s="2" cm="1">
        <f t="array" ref="L1637">[1]!table_weight[LongPassing]*(('F+ , F-'!L$2-[1]!tbl_gk[[#This Row],[LongPassing]])/('F+ , F-'!L$2-'F+ , F-'!L$3))</f>
        <v>1.8408419402577144E-2</v>
      </c>
      <c r="M1637" s="2" cm="1">
        <f t="array" ref="M1637">[1]!table_weight[BallControl]*(('F+ , F-'!M$2-[1]!tbl_gk[[#This Row],[BallControl]])/('F+ , F-'!M$2-'F+ , F-'!M$3))</f>
        <v>1.3907601373375588E-2</v>
      </c>
      <c r="N1637" s="2" cm="1">
        <f t="array" ref="N1637">[1]!table_weight[Acceleration]*(('F+ , F-'!N$2-[1]!tbl_gk[[#This Row],[Acceleration]])/('F+ , F-'!N$2-'F+ , F-'!N$3))</f>
        <v>8.7940013242899726E-3</v>
      </c>
      <c r="O1637" s="2" cm="1">
        <f t="array" ref="O1637">[1]!table_weight[SprintSpeed]*(('F+ , F-'!O$2-[1]!tbl_gk[[#This Row],[SprintSpeed]])/('F+ , F-'!O$2-'F+ , F-'!O$3))</f>
        <v>7.8710069972619326E-3</v>
      </c>
      <c r="P1637" s="2" cm="1">
        <f t="array" ref="P1637">[1]!table_weight[Agility]*(('F+ , F-'!P$2-[1]!tbl_gk[[#This Row],[Agility]])/('F+ , F-'!P$2-'F+ , F-'!P$3))</f>
        <v>4.5634317006388652E-3</v>
      </c>
      <c r="Q1637" s="2" cm="1">
        <f t="array" ref="Q1637">[1]!table_weight[Reactions]*(('F+ , F-'!Q$2-[1]!tbl_gk[[#This Row],[Reactions]])/('F+ , F-'!Q$2-'F+ , F-'!Q$3))</f>
        <v>2.1656964003031903E-3</v>
      </c>
      <c r="R1637" s="2" cm="1">
        <f t="array" ref="R1637">[1]!table_weight[Balance]*(('F+ , F-'!R$2-[1]!tbl_gk[[#This Row],[Balance]])/('F+ , F-'!R$2-'F+ , F-'!R$3))</f>
        <v>2.0488877023276536E-3</v>
      </c>
      <c r="S1637" s="2" cm="1">
        <f t="array" ref="S1637">[1]!table_weight[ShotPower]*(('F+ , F-'!S$2-[1]!tbl_gk[[#This Row],[ShotPower]])/('F+ , F-'!S$2-'F+ , F-'!S$3))</f>
        <v>5.1941499031661464E-3</v>
      </c>
      <c r="T1637" s="2" cm="1">
        <f t="array" ref="T1637">[1]!table_weight[Jumping]*(('F+ , F-'!T$2-[1]!tbl_gk[[#This Row],[Jumping]])/('F+ , F-'!T$2-'F+ , F-'!T$3))</f>
        <v>4.6370354377459509E-3</v>
      </c>
      <c r="U1637" s="2" cm="1">
        <f t="array" ref="U1637">[1]!table_weight[Stamina]*(('F+ , F-'!U$2-[1]!tbl_gk[[#This Row],[Stamina]])/('F+ , F-'!U$2-'F+ , F-'!U$3))</f>
        <v>8.5871026624924993E-3</v>
      </c>
      <c r="V1637" s="2" cm="1">
        <f t="array" ref="V1637">[1]!table_weight[Strength]*(('F+ , F-'!V$2-[1]!tbl_gk[[#This Row],[Strength]])/('F+ , F-'!V$2-'F+ , F-'!V$3))</f>
        <v>2.2183348544772292E-2</v>
      </c>
      <c r="W1637" s="2" cm="1">
        <f t="array" ref="W1637">[1]!table_weight[LongShots]*(('F+ , F-'!W$2-[1]!tbl_gk[[#This Row],[LongShots]])/('F+ , F-'!W$2-'F+ , F-'!W$3))</f>
        <v>8.8300548353824494E-3</v>
      </c>
      <c r="X1637" s="2" cm="1">
        <f t="array" ref="X1637">[1]!table_weight[Aggression]*(('F+ , F-'!X$2-[1]!tbl_gk[[#This Row],[Aggression]])/('F+ , F-'!X$2-'F+ , F-'!X$3))</f>
        <v>6.6930331609370121E-3</v>
      </c>
      <c r="Y1637" s="2" cm="1">
        <f t="array" ref="Y1637">[1]!table_weight[Interceptions]*(('F+ , F-'!Y$2-[1]!tbl_gk[[#This Row],[Interceptions]])/('F+ , F-'!Y$2-'F+ , F-'!Y$3))</f>
        <v>8.310639845065932E-3</v>
      </c>
      <c r="Z1637" s="2" cm="1">
        <f t="array" ref="Z1637">[1]!table_weight[Positioning]*(('F+ , F-'!Z$2-[1]!tbl_gk[[#This Row],[Positioning]])/('F+ , F-'!Z$2-'F+ , F-'!Z$3))</f>
        <v>5.9155596119392221E-4</v>
      </c>
      <c r="AA1637" s="2" cm="1">
        <f t="array" ref="AA1637">[1]!table_weight[Vision]*(('F+ , F-'!AA$2-[1]!tbl_gk[[#This Row],[Vision]])/('F+ , F-'!AA$2-'F+ , F-'!AA$3))</f>
        <v>2.9104553290741252E-2</v>
      </c>
      <c r="AB1637" s="2" cm="1">
        <f t="array" ref="AB1637">[1]!table_weight[Penalties]*(('F+ , F-'!AB$2-[1]!tbl_gk[[#This Row],[Penalties]])/('F+ , F-'!AB$2-'F+ , F-'!AB$3))</f>
        <v>2.3488251400346914E-3</v>
      </c>
      <c r="AC1637" s="2" cm="1">
        <f t="array" ref="AC1637">[1]!table_weight[Composure]*(('F+ , F-'!AC$2-[1]!tbl_gk[[#This Row],[Composure]])/('F+ , F-'!AC$2-'F+ , F-'!AC$3))</f>
        <v>1.9748183967676961E-3</v>
      </c>
      <c r="AD1637" s="2" cm="1">
        <f t="array" ref="AD1637">[1]!table_weight[Marking]*(('F+ , F-'!AD$2-[1]!tbl_gk[[#This Row],[Marking]])/('F+ , F-'!AD$2-'F+ , F-'!AD$3))</f>
        <v>2.366223844775717E-2</v>
      </c>
      <c r="AE1637" s="2" cm="1">
        <f t="array" ref="AE1637">[1]!table_weight[StandingTackle]*(('F+ , F-'!AE$2-[1]!tbl_gk[[#This Row],[StandingTackle]])/('F+ , F-'!AE$2-'F+ , F-'!AE$3))</f>
        <v>2.6900228972187096E-2</v>
      </c>
      <c r="AF1637" s="2" cm="1">
        <f t="array" ref="AF1637">[1]!table_weight[SlidingTackle]*(('F+ , F-'!AF$2-[1]!tbl_gk[[#This Row],[SlidingTackle]])/('F+ , F-'!AF$2-'F+ , F-'!AF$3))</f>
        <v>1.0461200155850536E-2</v>
      </c>
      <c r="AG1637" s="2" cm="1">
        <f t="array" ref="AG1637">[1]!table_weight[GKDiving]*(('F+ , F-'!AG$2-[1]!tbl_gk[[#This Row],[GKDiving]])/('F+ , F-'!AG$2-'F+ , F-'!AG$3))</f>
        <v>4.9535417300476586E-2</v>
      </c>
      <c r="AH1637" s="2" cm="1">
        <f t="array" ref="AH1637">[1]!table_weight[GKHandling]*(('F+ , F-'!AH$2-[1]!tbl_gk[[#This Row],[GKHandling]])/('F+ , F-'!AH$2-'F+ , F-'!AH$3))</f>
        <v>4.6341979603444362E-2</v>
      </c>
      <c r="AI1637" s="2" cm="1">
        <f t="array" ref="AI1637">[1]!table_weight[GKKicking]*(('F+ , F-'!AI$2-[1]!tbl_gk[[#This Row],[GKKicking]])/('F+ , F-'!AI$2-'F+ , F-'!AI$3))</f>
        <v>2.3255247946455719E-2</v>
      </c>
      <c r="AJ1637" s="2" cm="1">
        <f t="array" ref="AJ1637">[1]!table_weight[GKPositioning]*(('F+ , F-'!AJ$2-[1]!tbl_gk[[#This Row],[GKPositioning]])/('F+ , F-'!AJ$2-'F+ , F-'!AJ$3))</f>
        <v>1.8920689897264267E-2</v>
      </c>
      <c r="AK1637" s="2" cm="1">
        <f t="array" ref="AK1637">[1]!table_weight[GKReflexes]*(('F+ , F-'!AK$2-[1]!tbl_gk[[#This Row],[GKReflexes]])/('F+ , F-'!AK$2-'F+ , F-'!AK$3))</f>
        <v>4.1905824290977896E-2</v>
      </c>
    </row>
    <row r="1638" spans="1:37" x14ac:dyDescent="0.55000000000000004">
      <c r="A1638" s="7">
        <f>[1]!tbl_gk[[#This Row],[ID]]</f>
        <v>262298</v>
      </c>
      <c r="B1638" s="1" cm="1">
        <f t="array" ref="B1638">[1]!table_weight[ValueEUR]*(('F+ , F-'!B$2-[1]!tbl_gk[[#This Row],[ValueEUR]])/('F+ , F-'!B$2-'F+ , F-'!B$3))</f>
        <v>4.2935264389290658E-4</v>
      </c>
      <c r="C1638" s="1" cm="1">
        <f t="array" ref="C1638">[1]!table_weight[WageEUR]*(('F+ , F-'!C$2-[1]!tbl_gk[[#This Row],[WageEUR]])/('F+ , F-'!C$2-'F+ , F-'!C$3))</f>
        <v>7.0417683556952691E-4</v>
      </c>
      <c r="D1638" s="1" cm="1">
        <f t="array" ref="D1638">[1]!table_weight[Crossing]*(('F+ , F-'!D$2-[1]!tbl_gk[[#This Row],[Crossing]])/('F+ , F-'!D$2-'F+ , F-'!D$3))</f>
        <v>3.5866971962916043E-2</v>
      </c>
      <c r="E1638" s="1" cm="1">
        <f t="array" ref="E1638">[1]!table_weight[Finishing]*(('F+ , F-'!E$2-[1]!tbl_gk[[#This Row],[Finishing]])/('F+ , F-'!E$2-'F+ , F-'!E$3))</f>
        <v>1.59720109522359E-2</v>
      </c>
      <c r="F1638" s="1" cm="1">
        <f t="array" ref="F1638">[1]!table_weight[HeadingAccuracy]*(('F+ , F-'!F$2-[1]!tbl_gk[[#This Row],[HeadingAccuracy]])/('F+ , F-'!F$2-'F+ , F-'!F$3))</f>
        <v>1.1691929585950599E-2</v>
      </c>
      <c r="G1638" s="1" cm="1">
        <f t="array" ref="G1638">[1]!table_weight[ShortPassing]*(('F+ , F-'!G$2-[1]!tbl_gk[[#This Row],[ShortPassing]])/('F+ , F-'!G$2-'F+ , F-'!G$3))</f>
        <v>6.047264524054153E-2</v>
      </c>
      <c r="H1638" s="1" cm="1">
        <f t="array" ref="H1638">[1]!table_weight[Volleys]*(('F+ , F-'!H$2-[1]!tbl_gk[[#This Row],[Volleys]])/('F+ , F-'!H$2-'F+ , F-'!H$3))</f>
        <v>2.0833057763785961E-3</v>
      </c>
      <c r="I1638" s="1" cm="1">
        <f t="array" ref="I1638">[1]!table_weight[Dribbling]*(('F+ , F-'!I$2-[1]!tbl_gk[[#This Row],[Dribbling]])/('F+ , F-'!I$2-'F+ , F-'!I$3))</f>
        <v>2.1513320874440363E-2</v>
      </c>
      <c r="J1638" s="1" cm="1">
        <f t="array" ref="J1638">[1]!table_weight[Curve]*(('F+ , F-'!J$2-[1]!tbl_gk[[#This Row],[Curve]])/('F+ , F-'!J$2-'F+ , F-'!J$3))</f>
        <v>9.6339113680153961E-3</v>
      </c>
      <c r="K1638" s="1" cm="1">
        <f t="array" ref="K1638">[1]!table_weight[FKAccuracy]*(('F+ , F-'!K$2-[1]!tbl_gk[[#This Row],[FKAccuracy]])/('F+ , F-'!K$2-'F+ , F-'!K$3))</f>
        <v>1.0191664131426815E-2</v>
      </c>
      <c r="L1638" s="1" cm="1">
        <f t="array" ref="L1638">[1]!table_weight[LongPassing]*(('F+ , F-'!L$2-[1]!tbl_gk[[#This Row],[LongPassing]])/('F+ , F-'!L$2-'F+ , F-'!L$3))</f>
        <v>2.4364084503410925E-2</v>
      </c>
      <c r="M1638" s="1" cm="1">
        <f t="array" ref="M1638">[1]!table_weight[BallControl]*(('F+ , F-'!M$2-[1]!tbl_gk[[#This Row],[BallControl]])/('F+ , F-'!M$2-'F+ , F-'!M$3))</f>
        <v>1.5211439002129552E-2</v>
      </c>
      <c r="N1638" s="1" cm="1">
        <f t="array" ref="N1638">[1]!table_weight[Acceleration]*(('F+ , F-'!N$2-[1]!tbl_gk[[#This Row],[Acceleration]])/('F+ , F-'!N$2-'F+ , F-'!N$3))</f>
        <v>9.244975751176639E-3</v>
      </c>
      <c r="O1638" s="1" cm="1">
        <f t="array" ref="O1638">[1]!table_weight[SprintSpeed]*(('F+ , F-'!O$2-[1]!tbl_gk[[#This Row],[SprintSpeed]])/('F+ , F-'!O$2-'F+ , F-'!O$3))</f>
        <v>1.2368725281411608E-2</v>
      </c>
      <c r="P1638" s="1" cm="1">
        <f t="array" ref="P1638">[1]!table_weight[Agility]*(('F+ , F-'!P$2-[1]!tbl_gk[[#This Row],[Agility]])/('F+ , F-'!P$2-'F+ , F-'!P$3))</f>
        <v>5.1484870468746172E-3</v>
      </c>
      <c r="Q1638" s="1" cm="1">
        <f t="array" ref="Q1638">[1]!table_weight[Reactions]*(('F+ , F-'!Q$2-[1]!tbl_gk[[#This Row],[Reactions]])/('F+ , F-'!Q$2-'F+ , F-'!Q$3))</f>
        <v>2.0625680002887528E-3</v>
      </c>
      <c r="R1638" s="1" cm="1">
        <f t="array" ref="R1638">[1]!table_weight[Balance]*(('F+ , F-'!R$2-[1]!tbl_gk[[#This Row],[Balance]])/('F+ , F-'!R$2-'F+ , F-'!R$3))</f>
        <v>2.4835002452456411E-3</v>
      </c>
      <c r="S1638" s="1" cm="1">
        <f t="array" ref="S1638">[1]!table_weight[ShotPower]*(('F+ , F-'!S$2-[1]!tbl_gk[[#This Row],[ShotPower]])/('F+ , F-'!S$2-'F+ , F-'!S$3))</f>
        <v>7.5315173595909123E-3</v>
      </c>
      <c r="T1638" s="1" cm="1">
        <f t="array" ref="T1638">[1]!table_weight[Jumping]*(('F+ , F-'!T$2-[1]!tbl_gk[[#This Row],[Jumping]])/('F+ , F-'!T$2-'F+ , F-'!T$3))</f>
        <v>3.9500672247465502E-3</v>
      </c>
      <c r="U1638" s="1" cm="1">
        <f t="array" ref="U1638">[1]!table_weight[Stamina]*(('F+ , F-'!U$2-[1]!tbl_gk[[#This Row],[Stamina]])/('F+ , F-'!U$2-'F+ , F-'!U$3))</f>
        <v>1.3739364259988E-2</v>
      </c>
      <c r="V1638" s="1" cm="1">
        <f t="array" ref="V1638">[1]!table_weight[Strength]*(('F+ , F-'!V$2-[1]!tbl_gk[[#This Row],[Strength]])/('F+ , F-'!V$2-'F+ , F-'!V$3))</f>
        <v>1.6859344894026941E-2</v>
      </c>
      <c r="W1638" s="1" cm="1">
        <f t="array" ref="W1638">[1]!table_weight[LongShots]*(('F+ , F-'!W$2-[1]!tbl_gk[[#This Row],[LongShots]])/('F+ , F-'!W$2-'F+ , F-'!W$3))</f>
        <v>9.6091773208573719E-3</v>
      </c>
      <c r="X1638" s="1" cm="1">
        <f t="array" ref="X1638">[1]!table_weight[Aggression]*(('F+ , F-'!X$2-[1]!tbl_gk[[#This Row],[Aggression]])/('F+ , F-'!X$2-'F+ , F-'!X$3))</f>
        <v>1.3994523881959207E-2</v>
      </c>
      <c r="Y1638" s="1" cm="1">
        <f t="array" ref="Y1638">[1]!table_weight[Interceptions]*(('F+ , F-'!Y$2-[1]!tbl_gk[[#This Row],[Interceptions]])/('F+ , F-'!Y$2-'F+ , F-'!Y$3))</f>
        <v>2.3546812894353474E-2</v>
      </c>
      <c r="Z1638" s="1" cm="1">
        <f t="array" ref="Z1638">[1]!table_weight[Positioning]*(('F+ , F-'!Z$2-[1]!tbl_gk[[#This Row],[Positioning]])/('F+ , F-'!Z$2-'F+ , F-'!Z$3))</f>
        <v>1.9225568738802474E-3</v>
      </c>
      <c r="AA1638" s="1" cm="1">
        <f t="array" ref="AA1638">[1]!table_weight[Vision]*(('F+ , F-'!AA$2-[1]!tbl_gk[[#This Row],[Vision]])/('F+ , F-'!AA$2-'F+ , F-'!AA$3))</f>
        <v>3.3363756211337532E-2</v>
      </c>
      <c r="AB1638" s="1" cm="1">
        <f t="array" ref="AB1638">[1]!table_weight[Penalties]*(('F+ , F-'!AB$2-[1]!tbl_gk[[#This Row],[Penalties]])/('F+ , F-'!AB$2-'F+ , F-'!AB$3))</f>
        <v>2.5054134827036706E-3</v>
      </c>
      <c r="AC1638" s="1" cm="1">
        <f t="array" ref="AC1638">[1]!table_weight[Composure]*(('F+ , F-'!AC$2-[1]!tbl_gk[[#This Row],[Composure]])/('F+ , F-'!AC$2-'F+ , F-'!AC$3))</f>
        <v>2.134938807316428E-3</v>
      </c>
      <c r="AD1638" s="1" cm="1">
        <f t="array" ref="AD1638">[1]!table_weight[Marking]*(('F+ , F-'!AD$2-[1]!tbl_gk[[#This Row],[Marking]])/('F+ , F-'!AD$2-'F+ , F-'!AD$3))</f>
        <v>3.4704616390043845E-2</v>
      </c>
      <c r="AE1638" s="1" cm="1">
        <f t="array" ref="AE1638">[1]!table_weight[StandingTackle]*(('F+ , F-'!AE$2-[1]!tbl_gk[[#This Row],[StandingTackle]])/('F+ , F-'!AE$2-'F+ , F-'!AE$3))</f>
        <v>3.362528621523387E-2</v>
      </c>
      <c r="AF1638" s="1" cm="1">
        <f t="array" ref="AF1638">[1]!table_weight[SlidingTackle]*(('F+ , F-'!AF$2-[1]!tbl_gk[[#This Row],[SlidingTackle]])/('F+ , F-'!AF$2-'F+ , F-'!AF$3))</f>
        <v>1.1955657320972042E-2</v>
      </c>
      <c r="AG1638" s="1" cm="1">
        <f t="array" ref="AG1638">[1]!table_weight[GKDiving]*(('F+ , F-'!AG$2-[1]!tbl_gk[[#This Row],[GKDiving]])/('F+ , F-'!AG$2-'F+ , F-'!AG$3))</f>
        <v>4.0994828110739248E-2</v>
      </c>
      <c r="AH1638" s="1" cm="1">
        <f t="array" ref="AH1638">[1]!table_weight[GKHandling]*(('F+ , F-'!AH$2-[1]!tbl_gk[[#This Row],[GKHandling]])/('F+ , F-'!AH$2-'F+ , F-'!AH$3))</f>
        <v>4.6341979603444362E-2</v>
      </c>
      <c r="AI1638" s="1" cm="1">
        <f t="array" ref="AI1638">[1]!table_weight[GKKicking]*(('F+ , F-'!AI$2-[1]!tbl_gk[[#This Row],[GKKicking]])/('F+ , F-'!AI$2-'F+ , F-'!AI$3))</f>
        <v>3.3988439306358358E-2</v>
      </c>
      <c r="AJ1638" s="1" cm="1">
        <f t="array" ref="AJ1638">[1]!table_weight[GKPositioning]*(('F+ , F-'!AJ$2-[1]!tbl_gk[[#This Row],[GKPositioning]])/('F+ , F-'!AJ$2-'F+ , F-'!AJ$3))</f>
        <v>1.3875172591327129E-2</v>
      </c>
      <c r="AK1638" s="1" cm="1">
        <f t="array" ref="AK1638">[1]!table_weight[GKReflexes]*(('F+ , F-'!AK$2-[1]!tbl_gk[[#This Row],[GKReflexes]])/('F+ , F-'!AK$2-'F+ , F-'!AK$3))</f>
        <v>4.3727816651455198E-2</v>
      </c>
    </row>
    <row r="1639" spans="1:37" x14ac:dyDescent="0.55000000000000004">
      <c r="A1639" s="8">
        <f>[1]!tbl_gk[[#This Row],[ID]]</f>
        <v>262305</v>
      </c>
      <c r="B1639" s="2" cm="1">
        <f t="array" ref="B1639">[1]!table_weight[ValueEUR]*(('F+ , F-'!B$2-[1]!tbl_gk[[#This Row],[ValueEUR]])/('F+ , F-'!B$2-'F+ , F-'!B$3))</f>
        <v>2.364371856376466E-4</v>
      </c>
      <c r="C1639" s="2" cm="1">
        <f t="array" ref="C1639">[1]!table_weight[WageEUR]*(('F+ , F-'!C$2-[1]!tbl_gk[[#This Row],[WageEUR]])/('F+ , F-'!C$2-'F+ , F-'!C$3))</f>
        <v>7.04176835569527E-5</v>
      </c>
      <c r="D1639" s="2" cm="1">
        <f t="array" ref="D1639">[1]!table_weight[Crossing]*(('F+ , F-'!D$2-[1]!tbl_gk[[#This Row],[Crossing]])/('F+ , F-'!D$2-'F+ , F-'!D$3))</f>
        <v>3.0262757593710415E-2</v>
      </c>
      <c r="E1639" s="2" cm="1">
        <f t="array" ref="E1639">[1]!table_weight[Finishing]*(('F+ , F-'!E$2-[1]!tbl_gk[[#This Row],[Finishing]])/('F+ , F-'!E$2-'F+ , F-'!E$3))</f>
        <v>2.096326437480962E-2</v>
      </c>
      <c r="F1639" s="2" cm="1">
        <f t="array" ref="F1639">[1]!table_weight[HeadingAccuracy]*(('F+ , F-'!F$2-[1]!tbl_gk[[#This Row],[HeadingAccuracy]])/('F+ , F-'!F$2-'F+ , F-'!F$3))</f>
        <v>1.08567917583827E-2</v>
      </c>
      <c r="G1639" s="2" cm="1">
        <f t="array" ref="G1639">[1]!table_weight[ShortPassing]*(('F+ , F-'!G$2-[1]!tbl_gk[[#This Row],[ShortPassing]])/('F+ , F-'!G$2-'F+ , F-'!G$3))</f>
        <v>4.6409239370648142E-2</v>
      </c>
      <c r="H1639" s="2" cm="1">
        <f t="array" ref="H1639">[1]!table_weight[Volleys]*(('F+ , F-'!H$2-[1]!tbl_gk[[#This Row],[Volleys]])/('F+ , F-'!H$2-'F+ , F-'!H$3))</f>
        <v>1.9675665665797848E-3</v>
      </c>
      <c r="I1639" s="2" cm="1">
        <f t="array" ref="I1639">[1]!table_weight[Dribbling]*(('F+ , F-'!I$2-[1]!tbl_gk[[#This Row],[Dribbling]])/('F+ , F-'!I$2-'F+ , F-'!I$3))</f>
        <v>1.8579686209743949E-2</v>
      </c>
      <c r="J1639" s="2" cm="1">
        <f t="array" ref="J1639">[1]!table_weight[Curve]*(('F+ , F-'!J$2-[1]!tbl_gk[[#This Row],[Curve]])/('F+ , F-'!J$2-'F+ , F-'!J$3))</f>
        <v>8.6198154345400926E-3</v>
      </c>
      <c r="K1639" s="2" cm="1">
        <f t="array" ref="K1639">[1]!table_weight[FKAccuracy]*(('F+ , F-'!K$2-[1]!tbl_gk[[#This Row],[FKAccuracy]])/('F+ , F-'!K$2-'F+ , F-'!K$3))</f>
        <v>9.4310921813203358E-3</v>
      </c>
      <c r="L1639" s="2" cm="1">
        <f t="array" ref="L1639">[1]!table_weight[LongPassing]*(('F+ , F-'!L$2-[1]!tbl_gk[[#This Row],[LongPassing]])/('F+ , F-'!L$2-'F+ , F-'!L$3))</f>
        <v>2.2198388103107734E-2</v>
      </c>
      <c r="M1639" s="2" cm="1">
        <f t="array" ref="M1639">[1]!table_weight[BallControl]*(('F+ , F-'!M$2-[1]!tbl_gk[[#This Row],[BallControl]])/('F+ , F-'!M$2-'F+ , F-'!M$3))</f>
        <v>1.3472988830457604E-2</v>
      </c>
      <c r="N1639" s="2" cm="1">
        <f t="array" ref="N1639">[1]!table_weight[Acceleration]*(('F+ , F-'!N$2-[1]!tbl_gk[[#This Row],[Acceleration]])/('F+ , F-'!N$2-'F+ , F-'!N$3))</f>
        <v>6.7646164032999796E-3</v>
      </c>
      <c r="O1639" s="2" cm="1">
        <f t="array" ref="O1639">[1]!table_weight[SprintSpeed]*(('F+ , F-'!O$2-[1]!tbl_gk[[#This Row],[SprintSpeed]])/('F+ , F-'!O$2-'F+ , F-'!O$3))</f>
        <v>9.838758746577414E-3</v>
      </c>
      <c r="P1639" s="2" cm="1">
        <f t="array" ref="P1639">[1]!table_weight[Agility]*(('F+ , F-'!P$2-[1]!tbl_gk[[#This Row],[Agility]])/('F+ , F-'!P$2-'F+ , F-'!P$3))</f>
        <v>4.3294095621445646E-3</v>
      </c>
      <c r="Q1639" s="2" cm="1">
        <f t="array" ref="Q1639">[1]!table_weight[Reactions]*(('F+ , F-'!Q$2-[1]!tbl_gk[[#This Row],[Reactions]])/('F+ , F-'!Q$2-'F+ , F-'!Q$3))</f>
        <v>1.8563112002598775E-3</v>
      </c>
      <c r="R1639" s="2" cm="1">
        <f t="array" ref="R1639">[1]!table_weight[Balance]*(('F+ , F-'!R$2-[1]!tbl_gk[[#This Row],[Balance]])/('F+ , F-'!R$2-'F+ , F-'!R$3))</f>
        <v>1.4901001471473846E-3</v>
      </c>
      <c r="S1639" s="2" cm="1">
        <f t="array" ref="S1639">[1]!table_weight[ShotPower]*(('F+ , F-'!S$2-[1]!tbl_gk[[#This Row],[ShotPower]])/('F+ , F-'!S$2-'F+ , F-'!S$3))</f>
        <v>5.7135648934827617E-3</v>
      </c>
      <c r="T1639" s="2" cm="1">
        <f t="array" ref="T1639">[1]!table_weight[Jumping]*(('F+ , F-'!T$2-[1]!tbl_gk[[#This Row],[Jumping]])/('F+ , F-'!T$2-'F+ , F-'!T$3))</f>
        <v>1.8032915591234251E-3</v>
      </c>
      <c r="U1639" s="2" cm="1">
        <f t="array" ref="U1639">[1]!table_weight[Stamina]*(('F+ , F-'!U$2-[1]!tbl_gk[[#This Row],[Stamina]])/('F+ , F-'!U$2-'F+ , F-'!U$3))</f>
        <v>1.88916258574835E-2</v>
      </c>
      <c r="V1639" s="2" cm="1">
        <f t="array" ref="V1639">[1]!table_weight[Strength]*(('F+ , F-'!V$2-[1]!tbl_gk[[#This Row],[Strength]])/('F+ , F-'!V$2-'F+ , F-'!V$3))</f>
        <v>2.0408680661190511E-2</v>
      </c>
      <c r="W1639" s="2" cm="1">
        <f t="array" ref="W1639">[1]!table_weight[LongShots]*(('F+ , F-'!W$2-[1]!tbl_gk[[#This Row],[LongShots]])/('F+ , F-'!W$2-'F+ , F-'!W$3))</f>
        <v>9.6091773208573719E-3</v>
      </c>
      <c r="X1639" s="2" cm="1">
        <f t="array" ref="X1639">[1]!table_weight[Aggression]*(('F+ , F-'!X$2-[1]!tbl_gk[[#This Row],[Aggression]])/('F+ , F-'!X$2-'F+ , F-'!X$3))</f>
        <v>1.3994523881959207E-2</v>
      </c>
      <c r="Y1639" s="2" cm="1">
        <f t="array" ref="Y1639">[1]!table_weight[Interceptions]*(('F+ , F-'!Y$2-[1]!tbl_gk[[#This Row],[Interceptions]])/('F+ , F-'!Y$2-'F+ , F-'!Y$3))</f>
        <v>2.2161706253509151E-2</v>
      </c>
      <c r="Z1639" s="2" cm="1">
        <f t="array" ref="Z1639">[1]!table_weight[Positioning]*(('F+ , F-'!Z$2-[1]!tbl_gk[[#This Row],[Positioning]])/('F+ , F-'!Z$2-'F+ , F-'!Z$3))</f>
        <v>1.9225568738802474E-3</v>
      </c>
      <c r="AA1639" s="2" cm="1">
        <f t="array" ref="AA1639">[1]!table_weight[Vision]*(('F+ , F-'!AA$2-[1]!tbl_gk[[#This Row],[Vision]])/('F+ , F-'!AA$2-'F+ , F-'!AA$3))</f>
        <v>1.9876280296115975E-2</v>
      </c>
      <c r="AB1639" s="2" cm="1">
        <f t="array" ref="AB1639">[1]!table_weight[Penalties]*(('F+ , F-'!AB$2-[1]!tbl_gk[[#This Row],[Penalties]])/('F+ , F-'!AB$2-'F+ , F-'!AB$3))</f>
        <v>2.2705309687002014E-3</v>
      </c>
      <c r="AC1639" s="2" cm="1">
        <f t="array" ref="AC1639">[1]!table_weight[Composure]*(('F+ , F-'!AC$2-[1]!tbl_gk[[#This Row],[Composure]])/('F+ , F-'!AC$2-'F+ , F-'!AC$3))</f>
        <v>1.6545775756702319E-3</v>
      </c>
      <c r="AD1639" s="2" cm="1">
        <f t="array" ref="AD1639">[1]!table_weight[Marking]*(('F+ , F-'!AD$2-[1]!tbl_gk[[#This Row],[Marking]])/('F+ , F-'!AD$2-'F+ , F-'!AD$3))</f>
        <v>3.1549651263676225E-2</v>
      </c>
      <c r="AE1639" s="2" cm="1">
        <f t="array" ref="AE1639">[1]!table_weight[StandingTackle]*(('F+ , F-'!AE$2-[1]!tbl_gk[[#This Row],[StandingTackle]])/('F+ , F-'!AE$2-'F+ , F-'!AE$3))</f>
        <v>3.1383600467551613E-2</v>
      </c>
      <c r="AF1639" s="2" cm="1">
        <f t="array" ref="AF1639">[1]!table_weight[SlidingTackle]*(('F+ , F-'!AF$2-[1]!tbl_gk[[#This Row],[SlidingTackle]])/('F+ , F-'!AF$2-'F+ , F-'!AF$3))</f>
        <v>8.9667429907290316E-3</v>
      </c>
      <c r="AG1639" s="2" cm="1">
        <f t="array" ref="AG1639">[1]!table_weight[GKDiving]*(('F+ , F-'!AG$2-[1]!tbl_gk[[#This Row],[GKDiving]])/('F+ , F-'!AG$2-'F+ , F-'!AG$3))</f>
        <v>4.7827299462529123E-2</v>
      </c>
      <c r="AH1639" s="2" cm="1">
        <f t="array" ref="AH1639">[1]!table_weight[GKHandling]*(('F+ , F-'!AH$2-[1]!tbl_gk[[#This Row],[GKHandling]])/('F+ , F-'!AH$2-'F+ , F-'!AH$3))</f>
        <v>4.8124363434346076E-2</v>
      </c>
      <c r="AI1639" s="2" cm="1">
        <f t="array" ref="AI1639">[1]!table_weight[GKKicking]*(('F+ , F-'!AI$2-[1]!tbl_gk[[#This Row],[GKKicking]])/('F+ , F-'!AI$2-'F+ , F-'!AI$3))</f>
        <v>2.5938545786431375E-2</v>
      </c>
      <c r="AJ1639" s="2" cm="1">
        <f t="array" ref="AJ1639">[1]!table_weight[GKPositioning]*(('F+ , F-'!AJ$2-[1]!tbl_gk[[#This Row],[GKPositioning]])/('F+ , F-'!AJ$2-'F+ , F-'!AJ$3))</f>
        <v>1.9551379560506409E-2</v>
      </c>
      <c r="AK1639" s="2" cm="1">
        <f t="array" ref="AK1639">[1]!table_weight[GKReflexes]*(('F+ , F-'!AK$2-[1]!tbl_gk[[#This Row],[GKReflexes]])/('F+ , F-'!AK$2-'F+ , F-'!AK$3))</f>
        <v>5.2837778453841702E-2</v>
      </c>
    </row>
    <row r="1640" spans="1:37" x14ac:dyDescent="0.55000000000000004">
      <c r="A1640" s="7">
        <f>[1]!tbl_gk[[#This Row],[ID]]</f>
        <v>262309</v>
      </c>
      <c r="B1640" s="1" cm="1">
        <f t="array" ref="B1640">[1]!table_weight[ValueEUR]*(('F+ , F-'!B$2-[1]!tbl_gk[[#This Row],[ValueEUR]])/('F+ , F-'!B$2-'F+ , F-'!B$3))</f>
        <v>2.5958704062827779E-4</v>
      </c>
      <c r="C1640" s="1" cm="1">
        <f t="array" ref="C1640">[1]!table_weight[WageEUR]*(('F+ , F-'!C$2-[1]!tbl_gk[[#This Row],[WageEUR]])/('F+ , F-'!C$2-'F+ , F-'!C$3))</f>
        <v>2.3472561185650898E-4</v>
      </c>
      <c r="D1640" s="1" cm="1">
        <f t="array" ref="D1640">[1]!table_weight[Crossing]*(('F+ , F-'!D$2-[1]!tbl_gk[[#This Row],[Crossing]])/('F+ , F-'!D$2-'F+ , F-'!D$3))</f>
        <v>3.5866971962916043E-2</v>
      </c>
      <c r="E1640" s="1" cm="1">
        <f t="array" ref="E1640">[1]!table_weight[Finishing]*(('F+ , F-'!E$2-[1]!tbl_gk[[#This Row],[Finishing]])/('F+ , F-'!E$2-'F+ , F-'!E$3))</f>
        <v>1.8966763005780131E-2</v>
      </c>
      <c r="F1640" s="1" cm="1">
        <f t="array" ref="F1640">[1]!table_weight[HeadingAccuracy]*(('F+ , F-'!F$2-[1]!tbl_gk[[#This Row],[HeadingAccuracy]])/('F+ , F-'!F$2-'F+ , F-'!F$3))</f>
        <v>1.1691929585950599E-2</v>
      </c>
      <c r="G1640" s="1" cm="1">
        <f t="array" ref="G1640">[1]!table_weight[ShortPassing]*(('F+ , F-'!G$2-[1]!tbl_gk[[#This Row],[ShortPassing]])/('F+ , F-'!G$2-'F+ , F-'!G$3))</f>
        <v>6.4691667001509537E-2</v>
      </c>
      <c r="H1640" s="1" cm="1">
        <f t="array" ref="H1640">[1]!table_weight[Volleys]*(('F+ , F-'!H$2-[1]!tbl_gk[[#This Row],[Volleys]])/('F+ , F-'!H$2-'F+ , F-'!H$3))</f>
        <v>1.9675665665797848E-3</v>
      </c>
      <c r="I1640" s="1" cm="1">
        <f t="array" ref="I1640">[1]!table_weight[Dribbling]*(('F+ , F-'!I$2-[1]!tbl_gk[[#This Row],[Dribbling]])/('F+ , F-'!I$2-'F+ , F-'!I$3))</f>
        <v>2.0535442652874894E-2</v>
      </c>
      <c r="J1640" s="1" cm="1">
        <f t="array" ref="J1640">[1]!table_weight[Curve]*(('F+ , F-'!J$2-[1]!tbl_gk[[#This Row],[Curve]])/('F+ , F-'!J$2-'F+ , F-'!J$3))</f>
        <v>9.8029273569279467E-3</v>
      </c>
      <c r="K1640" s="1" cm="1">
        <f t="array" ref="K1640">[1]!table_weight[FKAccuracy]*(('F+ , F-'!K$2-[1]!tbl_gk[[#This Row],[FKAccuracy]])/('F+ , F-'!K$2-'F+ , F-'!K$3))</f>
        <v>9.7353209613629272E-3</v>
      </c>
      <c r="L1640" s="1" cm="1">
        <f t="array" ref="L1640">[1]!table_weight[LongPassing]*(('F+ , F-'!L$2-[1]!tbl_gk[[#This Row],[LongPassing]])/('F+ , F-'!L$2-'F+ , F-'!L$3))</f>
        <v>2.652978090371412E-2</v>
      </c>
      <c r="M1640" s="1" cm="1">
        <f t="array" ref="M1640">[1]!table_weight[BallControl]*(('F+ , F-'!M$2-[1]!tbl_gk[[#This Row],[BallControl]])/('F+ , F-'!M$2-'F+ , F-'!M$3))</f>
        <v>1.2603763744621627E-2</v>
      </c>
      <c r="N1640" s="1" cm="1">
        <f t="array" ref="N1640">[1]!table_weight[Acceleration]*(('F+ , F-'!N$2-[1]!tbl_gk[[#This Row],[Acceleration]])/('F+ , F-'!N$2-'F+ , F-'!N$3))</f>
        <v>6.313641976413314E-3</v>
      </c>
      <c r="O1640" s="1" cm="1">
        <f t="array" ref="O1640">[1]!table_weight[SprintSpeed]*(('F+ , F-'!O$2-[1]!tbl_gk[[#This Row],[SprintSpeed]])/('F+ , F-'!O$2-'F+ , F-'!O$3))</f>
        <v>8.4332217827806418E-3</v>
      </c>
      <c r="P1640" s="1" cm="1">
        <f t="array" ref="P1640">[1]!table_weight[Agility]*(('F+ , F-'!P$2-[1]!tbl_gk[[#This Row],[Agility]])/('F+ , F-'!P$2-'F+ , F-'!P$3))</f>
        <v>3.9783763544031132E-3</v>
      </c>
      <c r="Q1640" s="1" cm="1">
        <f t="array" ref="Q1640">[1]!table_weight[Reactions]*(('F+ , F-'!Q$2-[1]!tbl_gk[[#This Row],[Reactions]])/('F+ , F-'!Q$2-'F+ , F-'!Q$3))</f>
        <v>1.7531828002454398E-3</v>
      </c>
      <c r="R1640" s="1" cm="1">
        <f t="array" ref="R1640">[1]!table_weight[Balance]*(('F+ , F-'!R$2-[1]!tbl_gk[[#This Row],[Balance]])/('F+ , F-'!R$2-'F+ , F-'!R$3))</f>
        <v>1.3038376287539614E-3</v>
      </c>
      <c r="S1640" s="1" cm="1">
        <f t="array" ref="S1640">[1]!table_weight[ShotPower]*(('F+ , F-'!S$2-[1]!tbl_gk[[#This Row],[ShotPower]])/('F+ , F-'!S$2-'F+ , F-'!S$3))</f>
        <v>6.4926873789576834E-3</v>
      </c>
      <c r="T1640" s="1" cm="1">
        <f t="array" ref="T1640">[1]!table_weight[Jumping]*(('F+ , F-'!T$2-[1]!tbl_gk[[#This Row],[Jumping]])/('F+ , F-'!T$2-'F+ , F-'!T$3))</f>
        <v>1.7174205324985003E-3</v>
      </c>
      <c r="U1640" s="1" cm="1">
        <f t="array" ref="U1640">[1]!table_weight[Stamina]*(('F+ , F-'!U$2-[1]!tbl_gk[[#This Row],[Stamina]])/('F+ , F-'!U$2-'F+ , F-'!U$3))</f>
        <v>1.7174205324984999E-2</v>
      </c>
      <c r="V1640" s="1" cm="1">
        <f t="array" ref="V1640">[1]!table_weight[Strength]*(('F+ , F-'!V$2-[1]!tbl_gk[[#This Row],[Strength]])/('F+ , F-'!V$2-'F+ , F-'!V$3))</f>
        <v>3.1944021904472097E-2</v>
      </c>
      <c r="W1640" s="1" cm="1">
        <f t="array" ref="W1640">[1]!table_weight[LongShots]*(('F+ , F-'!W$2-[1]!tbl_gk[[#This Row],[LongShots]])/('F+ , F-'!W$2-'F+ , F-'!W$3))</f>
        <v>9.86888481601568E-3</v>
      </c>
      <c r="X1640" s="1" cm="1">
        <f t="array" ref="X1640">[1]!table_weight[Aggression]*(('F+ , F-'!X$2-[1]!tbl_gk[[#This Row],[Aggression]])/('F+ , F-'!X$2-'F+ , F-'!X$3))</f>
        <v>9.1268634012777444E-3</v>
      </c>
      <c r="Y1640" s="1" cm="1">
        <f t="array" ref="Y1640">[1]!table_weight[Interceptions]*(('F+ , F-'!Y$2-[1]!tbl_gk[[#This Row],[Interceptions]])/('F+ , F-'!Y$2-'F+ , F-'!Y$3))</f>
        <v>2.2854259573931314E-2</v>
      </c>
      <c r="Z1640" s="1" cm="1">
        <f t="array" ref="Z1640">[1]!table_weight[Positioning]*(('F+ , F-'!Z$2-[1]!tbl_gk[[#This Row],[Positioning]])/('F+ , F-'!Z$2-'F+ , F-'!Z$3))</f>
        <v>1.9225568738802474E-3</v>
      </c>
      <c r="AA1640" s="1" cm="1">
        <f t="array" ref="AA1640">[1]!table_weight[Vision]*(('F+ , F-'!AA$2-[1]!tbl_gk[[#This Row],[Vision]])/('F+ , F-'!AA$2-'F+ , F-'!AA$3))</f>
        <v>2.1296014602981403E-2</v>
      </c>
      <c r="AB1640" s="1" cm="1">
        <f t="array" ref="AB1640">[1]!table_weight[Penalties]*(('F+ , F-'!AB$2-[1]!tbl_gk[[#This Row],[Penalties]])/('F+ , F-'!AB$2-'F+ , F-'!AB$3))</f>
        <v>2.2705309687002014E-3</v>
      </c>
      <c r="AC1640" s="1" cm="1">
        <f t="array" ref="AC1640">[1]!table_weight[Composure]*(('F+ , F-'!AC$2-[1]!tbl_gk[[#This Row],[Composure]])/('F+ , F-'!AC$2-'F+ , F-'!AC$3))</f>
        <v>1.9214449265847853E-3</v>
      </c>
      <c r="AD1640" s="1" cm="1">
        <f t="array" ref="AD1640">[1]!table_weight[Marking]*(('F+ , F-'!AD$2-[1]!tbl_gk[[#This Row],[Marking]])/('F+ , F-'!AD$2-'F+ , F-'!AD$3))</f>
        <v>3.4704616390043845E-2</v>
      </c>
      <c r="AE1640" s="1" cm="1">
        <f t="array" ref="AE1640">[1]!table_weight[StandingTackle]*(('F+ , F-'!AE$2-[1]!tbl_gk[[#This Row],[StandingTackle]])/('F+ , F-'!AE$2-'F+ , F-'!AE$3))</f>
        <v>3.1383600467551613E-2</v>
      </c>
      <c r="AF1640" s="1" cm="1">
        <f t="array" ref="AF1640">[1]!table_weight[SlidingTackle]*(('F+ , F-'!AF$2-[1]!tbl_gk[[#This Row],[SlidingTackle]])/('F+ , F-'!AF$2-'F+ , F-'!AF$3))</f>
        <v>9.7139715732897855E-3</v>
      </c>
      <c r="AG1640" s="1" cm="1">
        <f t="array" ref="AG1640">[1]!table_weight[GKDiving]*(('F+ , F-'!AG$2-[1]!tbl_gk[[#This Row],[GKDiving]])/('F+ , F-'!AG$2-'F+ , F-'!AG$3))</f>
        <v>5.1243535138424057E-2</v>
      </c>
      <c r="AH1640" s="1" cm="1">
        <f t="array" ref="AH1640">[1]!table_weight[GKHandling]*(('F+ , F-'!AH$2-[1]!tbl_gk[[#This Row],[GKHandling]])/('F+ , F-'!AH$2-'F+ , F-'!AH$3))</f>
        <v>5.168913109614949E-2</v>
      </c>
      <c r="AI1640" s="1" cm="1">
        <f t="array" ref="AI1640">[1]!table_weight[GKKicking]*(('F+ , F-'!AI$2-[1]!tbl_gk[[#This Row],[GKKicking]])/('F+ , F-'!AI$2-'F+ , F-'!AI$3))</f>
        <v>2.9516276239732256E-2</v>
      </c>
      <c r="AJ1640" s="1" cm="1">
        <f t="array" ref="AJ1640">[1]!table_weight[GKPositioning]*(('F+ , F-'!AJ$2-[1]!tbl_gk[[#This Row],[GKPositioning]])/('F+ , F-'!AJ$2-'F+ , F-'!AJ$3))</f>
        <v>1.8290000234022125E-2</v>
      </c>
      <c r="AK1640" s="1" cm="1">
        <f t="array" ref="AK1640">[1]!table_weight[GKReflexes]*(('F+ , F-'!AK$2-[1]!tbl_gk[[#This Row],[GKReflexes]])/('F+ , F-'!AK$2-'F+ , F-'!AK$3))</f>
        <v>4.7371801372409796E-2</v>
      </c>
    </row>
    <row r="1641" spans="1:37" x14ac:dyDescent="0.55000000000000004">
      <c r="A1641" s="8">
        <f>[1]!tbl_gk[[#This Row],[ID]]</f>
        <v>262322</v>
      </c>
      <c r="B1641" s="2" cm="1">
        <f t="array" ref="B1641">[1]!table_weight[ValueEUR]*(('F+ , F-'!B$2-[1]!tbl_gk[[#This Row],[ValueEUR]])/('F+ , F-'!B$2-'F+ , F-'!B$3))</f>
        <v>1.0525467402406984E-4</v>
      </c>
      <c r="C1641" s="2" cm="1">
        <f t="array" ref="C1641">[1]!table_weight[WageEUR]*(('F+ , F-'!C$2-[1]!tbl_gk[[#This Row],[WageEUR]])/('F+ , F-'!C$2-'F+ , F-'!C$3))</f>
        <v>2.3472561185650898E-4</v>
      </c>
      <c r="D1641" s="2" cm="1">
        <f t="array" ref="D1641">[1]!table_weight[Crossing]*(('F+ , F-'!D$2-[1]!tbl_gk[[#This Row],[Crossing]])/('F+ , F-'!D$2-'F+ , F-'!D$3))</f>
        <v>3.9229500584439428E-2</v>
      </c>
      <c r="E1641" s="2" cm="1">
        <f t="array" ref="E1641">[1]!table_weight[Finishing]*(('F+ , F-'!E$2-[1]!tbl_gk[[#This Row],[Finishing]])/('F+ , F-'!E$2-'F+ , F-'!E$3))</f>
        <v>1.8966763005780131E-2</v>
      </c>
      <c r="F1641" s="2" cm="1">
        <f t="array" ref="F1641">[1]!table_weight[HeadingAccuracy]*(('F+ , F-'!F$2-[1]!tbl_gk[[#This Row],[HeadingAccuracy]])/('F+ , F-'!F$2-'F+ , F-'!F$3))</f>
        <v>1.1274360672166649E-2</v>
      </c>
      <c r="G1641" s="2" cm="1">
        <f t="array" ref="G1641">[1]!table_weight[ShortPassing]*(('F+ , F-'!G$2-[1]!tbl_gk[[#This Row],[ShortPassing]])/('F+ , F-'!G$2-'F+ , F-'!G$3))</f>
        <v>6.4691667001509537E-2</v>
      </c>
      <c r="H1641" s="2" cm="1">
        <f t="array" ref="H1641">[1]!table_weight[Volleys]*(('F+ , F-'!H$2-[1]!tbl_gk[[#This Row],[Volleys]])/('F+ , F-'!H$2-'F+ , F-'!H$3))</f>
        <v>1.9675665665797848E-3</v>
      </c>
      <c r="I1641" s="2" cm="1">
        <f t="array" ref="I1641">[1]!table_weight[Dribbling]*(('F+ , F-'!I$2-[1]!tbl_gk[[#This Row],[Dribbling]])/('F+ , F-'!I$2-'F+ , F-'!I$3))</f>
        <v>2.0535442652874894E-2</v>
      </c>
      <c r="J1641" s="2" cm="1">
        <f t="array" ref="J1641">[1]!table_weight[Curve]*(('F+ , F-'!J$2-[1]!tbl_gk[[#This Row],[Curve]])/('F+ , F-'!J$2-'F+ , F-'!J$3))</f>
        <v>9.6339113680153961E-3</v>
      </c>
      <c r="K1641" s="2" cm="1">
        <f t="array" ref="K1641">[1]!table_weight[FKAccuracy]*(('F+ , F-'!K$2-[1]!tbl_gk[[#This Row],[FKAccuracy]])/('F+ , F-'!K$2-'F+ , F-'!K$3))</f>
        <v>9.5832065713416324E-3</v>
      </c>
      <c r="L1641" s="2" cm="1">
        <f t="array" ref="L1641">[1]!table_weight[LongPassing]*(('F+ , F-'!L$2-[1]!tbl_gk[[#This Row],[LongPassing]])/('F+ , F-'!L$2-'F+ , F-'!L$3))</f>
        <v>2.3822660403335128E-2</v>
      </c>
      <c r="M1641" s="2" cm="1">
        <f t="array" ref="M1641">[1]!table_weight[BallControl]*(('F+ , F-'!M$2-[1]!tbl_gk[[#This Row],[BallControl]])/('F+ , F-'!M$2-'F+ , F-'!M$3))</f>
        <v>1.3038376287539614E-2</v>
      </c>
      <c r="N1641" s="2" cm="1">
        <f t="array" ref="N1641">[1]!table_weight[Acceleration]*(('F+ , F-'!N$2-[1]!tbl_gk[[#This Row],[Acceleration]])/('F+ , F-'!N$2-'F+ , F-'!N$3))</f>
        <v>9.0194885377333049E-3</v>
      </c>
      <c r="O1641" s="2" cm="1">
        <f t="array" ref="O1641">[1]!table_weight[SprintSpeed]*(('F+ , F-'!O$2-[1]!tbl_gk[[#This Row],[SprintSpeed]])/('F+ , F-'!O$2-'F+ , F-'!O$3))</f>
        <v>9.838758746577414E-3</v>
      </c>
      <c r="P1641" s="2" cm="1">
        <f t="array" ref="P1641">[1]!table_weight[Agility]*(('F+ , F-'!P$2-[1]!tbl_gk[[#This Row],[Agility]])/('F+ , F-'!P$2-'F+ , F-'!P$3))</f>
        <v>3.5103320774145116E-3</v>
      </c>
      <c r="Q1641" s="2" cm="1">
        <f t="array" ref="Q1641">[1]!table_weight[Reactions]*(('F+ , F-'!Q$2-[1]!tbl_gk[[#This Row],[Reactions]])/('F+ , F-'!Q$2-'F+ , F-'!Q$3))</f>
        <v>1.9078754002670962E-3</v>
      </c>
      <c r="R1641" s="2" cm="1">
        <f t="array" ref="R1641">[1]!table_weight[Balance]*(('F+ , F-'!R$2-[1]!tbl_gk[[#This Row],[Balance]])/('F+ , F-'!R$2-'F+ , F-'!R$3))</f>
        <v>1.9868001961965125E-3</v>
      </c>
      <c r="S1641" s="2" cm="1">
        <f t="array" ref="S1641">[1]!table_weight[ShotPower]*(('F+ , F-'!S$2-[1]!tbl_gk[[#This Row],[ShotPower]])/('F+ , F-'!S$2-'F+ , F-'!S$3))</f>
        <v>6.7523948741159906E-3</v>
      </c>
      <c r="T1641" s="2" cm="1">
        <f t="array" ref="T1641">[1]!table_weight[Jumping]*(('F+ , F-'!T$2-[1]!tbl_gk[[#This Row],[Jumping]])/('F+ , F-'!T$2-'F+ , F-'!T$3))</f>
        <v>2.8337438786225251E-3</v>
      </c>
      <c r="U1641" s="2" cm="1">
        <f t="array" ref="U1641">[1]!table_weight[Stamina]*(('F+ , F-'!U$2-[1]!tbl_gk[[#This Row],[Stamina]])/('F+ , F-'!U$2-'F+ , F-'!U$3))</f>
        <v>1.5456784792486501E-2</v>
      </c>
      <c r="V1641" s="2" cm="1">
        <f t="array" ref="V1641">[1]!table_weight[Strength]*(('F+ , F-'!V$2-[1]!tbl_gk[[#This Row],[Strength]])/('F+ , F-'!V$2-'F+ , F-'!V$3))</f>
        <v>3.1944021904472097E-2</v>
      </c>
      <c r="W1641" s="2" cm="1">
        <f t="array" ref="W1641">[1]!table_weight[LongShots]*(('F+ , F-'!W$2-[1]!tbl_gk[[#This Row],[LongShots]])/('F+ , F-'!W$2-'F+ , F-'!W$3))</f>
        <v>9.6091773208573719E-3</v>
      </c>
      <c r="X1641" s="2" cm="1">
        <f t="array" ref="X1641">[1]!table_weight[Aggression]*(('F+ , F-'!X$2-[1]!tbl_gk[[#This Row],[Aggression]])/('F+ , F-'!X$2-'F+ , F-'!X$3))</f>
        <v>1.2777608761788841E-2</v>
      </c>
      <c r="Y1641" s="2" cm="1">
        <f t="array" ref="Y1641">[1]!table_weight[Interceptions]*(('F+ , F-'!Y$2-[1]!tbl_gk[[#This Row],[Interceptions]])/('F+ , F-'!Y$2-'F+ , F-'!Y$3))</f>
        <v>2.2854259573931314E-2</v>
      </c>
      <c r="Z1641" s="2" cm="1">
        <f t="array" ref="Z1641">[1]!table_weight[Positioning]*(('F+ , F-'!Z$2-[1]!tbl_gk[[#This Row],[Positioning]])/('F+ , F-'!Z$2-'F+ , F-'!Z$3))</f>
        <v>1.9225568738802474E-3</v>
      </c>
      <c r="AA1641" s="2" cm="1">
        <f t="array" ref="AA1641">[1]!table_weight[Vision]*(('F+ , F-'!AA$2-[1]!tbl_gk[[#This Row],[Vision]])/('F+ , F-'!AA$2-'F+ , F-'!AA$3))</f>
        <v>2.200588175641412E-2</v>
      </c>
      <c r="AB1641" s="2" cm="1">
        <f t="array" ref="AB1641">[1]!table_weight[Penalties]*(('F+ , F-'!AB$2-[1]!tbl_gk[[#This Row],[Penalties]])/('F+ , F-'!AB$2-'F+ , F-'!AB$3))</f>
        <v>2.5054134827036706E-3</v>
      </c>
      <c r="AC1641" s="2" cm="1">
        <f t="array" ref="AC1641">[1]!table_weight[Composure]*(('F+ , F-'!AC$2-[1]!tbl_gk[[#This Row],[Composure]])/('F+ , F-'!AC$2-'F+ , F-'!AC$3))</f>
        <v>2.0281918669506067E-3</v>
      </c>
      <c r="AD1641" s="2" cm="1">
        <f t="array" ref="AD1641">[1]!table_weight[Marking]*(('F+ , F-'!AD$2-[1]!tbl_gk[[#This Row],[Marking]])/('F+ , F-'!AD$2-'F+ , F-'!AD$3))</f>
        <v>3.6282098953227655E-2</v>
      </c>
      <c r="AE1641" s="2" cm="1">
        <f t="array" ref="AE1641">[1]!table_weight[StandingTackle]*(('F+ , F-'!AE$2-[1]!tbl_gk[[#This Row],[StandingTackle]])/('F+ , F-'!AE$2-'F+ , F-'!AE$3))</f>
        <v>2.9141914719869356E-2</v>
      </c>
      <c r="AF1641" s="2" cm="1">
        <f t="array" ref="AF1641">[1]!table_weight[SlidingTackle]*(('F+ , F-'!AF$2-[1]!tbl_gk[[#This Row],[SlidingTackle]])/('F+ , F-'!AF$2-'F+ , F-'!AF$3))</f>
        <v>9.7139715732897855E-3</v>
      </c>
      <c r="AG1641" s="2" cm="1">
        <f t="array" ref="AG1641">[1]!table_weight[GKDiving]*(('F+ , F-'!AG$2-[1]!tbl_gk[[#This Row],[GKDiving]])/('F+ , F-'!AG$2-'F+ , F-'!AG$3))</f>
        <v>5.6367888652266468E-2</v>
      </c>
      <c r="AH1641" s="2" cm="1">
        <f t="array" ref="AH1641">[1]!table_weight[GKHandling]*(('F+ , F-'!AH$2-[1]!tbl_gk[[#This Row],[GKHandling]])/('F+ , F-'!AH$2-'F+ , F-'!AH$3))</f>
        <v>5.7036282588854605E-2</v>
      </c>
      <c r="AI1641" s="2" cm="1">
        <f t="array" ref="AI1641">[1]!table_weight[GKKicking]*(('F+ , F-'!AI$2-[1]!tbl_gk[[#This Row],[GKKicking]])/('F+ , F-'!AI$2-'F+ , F-'!AI$3))</f>
        <v>3.0410708853057477E-2</v>
      </c>
      <c r="AJ1641" s="2" cm="1">
        <f t="array" ref="AJ1641">[1]!table_weight[GKPositioning]*(('F+ , F-'!AJ$2-[1]!tbl_gk[[#This Row],[GKPositioning]])/('F+ , F-'!AJ$2-'F+ , F-'!AJ$3))</f>
        <v>2.2704827876717123E-2</v>
      </c>
      <c r="AK1641" s="2" cm="1">
        <f t="array" ref="AK1641">[1]!table_weight[GKReflexes]*(('F+ , F-'!AK$2-[1]!tbl_gk[[#This Row],[GKReflexes]])/('F+ , F-'!AK$2-'F+ , F-'!AK$3))</f>
        <v>6.012574789575089E-2</v>
      </c>
    </row>
    <row r="1642" spans="1:37" x14ac:dyDescent="0.55000000000000004">
      <c r="A1642" s="7">
        <f>[1]!tbl_gk[[#This Row],[ID]]</f>
        <v>262373</v>
      </c>
      <c r="B1642" s="1" cm="1">
        <f t="array" ref="B1642">[1]!table_weight[ValueEUR]*(('F+ , F-'!B$2-[1]!tbl_gk[[#This Row],[ValueEUR]])/('F+ , F-'!B$2-'F+ , F-'!B$3))</f>
        <v>3.7348432718218329E-5</v>
      </c>
      <c r="C1642" s="1" cm="1">
        <f t="array" ref="C1642">[1]!table_weight[WageEUR]*(('F+ , F-'!C$2-[1]!tbl_gk[[#This Row],[WageEUR]])/('F+ , F-'!C$2-'F+ , F-'!C$3))</f>
        <v>4.6945122371301791E-5</v>
      </c>
      <c r="D1642" s="1" cm="1">
        <f t="array" ref="D1642">[1]!table_weight[Crossing]*(('F+ , F-'!D$2-[1]!tbl_gk[[#This Row],[Crossing]])/('F+ , F-'!D$2-'F+ , F-'!D$3))</f>
        <v>3.81086577105983E-2</v>
      </c>
      <c r="E1642" s="1" cm="1">
        <f t="array" ref="E1642">[1]!table_weight[Finishing]*(('F+ , F-'!E$2-[1]!tbl_gk[[#This Row],[Finishing]])/('F+ , F-'!E$2-'F+ , F-'!E$3))</f>
        <v>1.9965013690294877E-2</v>
      </c>
      <c r="F1642" s="1" cm="1">
        <f t="array" ref="F1642">[1]!table_weight[HeadingAccuracy]*(('F+ , F-'!F$2-[1]!tbl_gk[[#This Row],[HeadingAccuracy]])/('F+ , F-'!F$2-'F+ , F-'!F$3))</f>
        <v>1.0439222844598752E-2</v>
      </c>
      <c r="G1642" s="1" cm="1">
        <f t="array" ref="G1642">[1]!table_weight[ShortPassing]*(('F+ , F-'!G$2-[1]!tbl_gk[[#This Row],[ShortPassing]])/('F+ , F-'!G$2-'F+ , F-'!G$3))</f>
        <v>6.4691667001509537E-2</v>
      </c>
      <c r="H1642" s="1" cm="1">
        <f t="array" ref="H1642">[1]!table_weight[Volleys]*(('F+ , F-'!H$2-[1]!tbl_gk[[#This Row],[Volleys]])/('F+ , F-'!H$2-'F+ , F-'!H$3))</f>
        <v>2.0833057763785961E-3</v>
      </c>
      <c r="I1642" s="1" cm="1">
        <f t="array" ref="I1642">[1]!table_weight[Dribbling]*(('F+ , F-'!I$2-[1]!tbl_gk[[#This Row],[Dribbling]])/('F+ , F-'!I$2-'F+ , F-'!I$3))</f>
        <v>2.1513320874440363E-2</v>
      </c>
      <c r="J1642" s="1" cm="1">
        <f t="array" ref="J1642">[1]!table_weight[Curve]*(('F+ , F-'!J$2-[1]!tbl_gk[[#This Row],[Curve]])/('F+ , F-'!J$2-'F+ , F-'!J$3))</f>
        <v>9.6339113680153961E-3</v>
      </c>
      <c r="K1642" s="1" cm="1">
        <f t="array" ref="K1642">[1]!table_weight[FKAccuracy]*(('F+ , F-'!K$2-[1]!tbl_gk[[#This Row],[FKAccuracy]])/('F+ , F-'!K$2-'F+ , F-'!K$3))</f>
        <v>9.5832065713416324E-3</v>
      </c>
      <c r="L1642" s="1" cm="1">
        <f t="array" ref="L1642">[1]!table_weight[LongPassing]*(('F+ , F-'!L$2-[1]!tbl_gk[[#This Row],[LongPassing]])/('F+ , F-'!L$2-'F+ , F-'!L$3))</f>
        <v>2.2198388103107734E-2</v>
      </c>
      <c r="M1642" s="1" cm="1">
        <f t="array" ref="M1642">[1]!table_weight[BallControl]*(('F+ , F-'!M$2-[1]!tbl_gk[[#This Row],[BallControl]])/('F+ , F-'!M$2-'F+ , F-'!M$3))</f>
        <v>1.5211439002129552E-2</v>
      </c>
      <c r="N1642" s="1" cm="1">
        <f t="array" ref="N1642">[1]!table_weight[Acceleration]*(('F+ , F-'!N$2-[1]!tbl_gk[[#This Row],[Acceleration]])/('F+ , F-'!N$2-'F+ , F-'!N$3))</f>
        <v>8.7940013242899726E-3</v>
      </c>
      <c r="O1642" s="1" cm="1">
        <f t="array" ref="O1642">[1]!table_weight[SprintSpeed]*(('F+ , F-'!O$2-[1]!tbl_gk[[#This Row],[SprintSpeed]])/('F+ , F-'!O$2-'F+ , F-'!O$3))</f>
        <v>9.2765439610587065E-3</v>
      </c>
      <c r="P1642" s="1" cm="1">
        <f t="array" ref="P1642">[1]!table_weight[Agility]*(('F+ , F-'!P$2-[1]!tbl_gk[[#This Row],[Agility]])/('F+ , F-'!P$2-'F+ , F-'!P$3))</f>
        <v>4.2123984928974139E-3</v>
      </c>
      <c r="Q1642" s="1" cm="1">
        <f t="array" ref="Q1642">[1]!table_weight[Reactions]*(('F+ , F-'!Q$2-[1]!tbl_gk[[#This Row],[Reactions]])/('F+ , F-'!Q$2-'F+ , F-'!Q$3))</f>
        <v>2.4750816003465035E-3</v>
      </c>
      <c r="R1642" s="1" cm="1">
        <f t="array" ref="R1642">[1]!table_weight[Balance]*(('F+ , F-'!R$2-[1]!tbl_gk[[#This Row],[Balance]])/('F+ , F-'!R$2-'F+ , F-'!R$3))</f>
        <v>2.7939377759013465E-3</v>
      </c>
      <c r="S1642" s="1" cm="1">
        <f t="array" ref="S1642">[1]!table_weight[ShotPower]*(('F+ , F-'!S$2-[1]!tbl_gk[[#This Row],[ShotPower]])/('F+ , F-'!S$2-'F+ , F-'!S$3))</f>
        <v>8.3106398450658349E-3</v>
      </c>
      <c r="T1642" s="1" cm="1">
        <f t="array" ref="T1642">[1]!table_weight[Jumping]*(('F+ , F-'!T$2-[1]!tbl_gk[[#This Row],[Jumping]])/('F+ , F-'!T$2-'F+ , F-'!T$3))</f>
        <v>4.0359382513714759E-3</v>
      </c>
      <c r="U1642" s="1" cm="1">
        <f t="array" ref="U1642">[1]!table_weight[Stamina]*(('F+ , F-'!U$2-[1]!tbl_gk[[#This Row],[Stamina]])/('F+ , F-'!U$2-'F+ , F-'!U$3))</f>
        <v>2.4902597721228249E-2</v>
      </c>
      <c r="V1642" s="1" cm="1">
        <f t="array" ref="V1642">[1]!table_weight[Strength]*(('F+ , F-'!V$2-[1]!tbl_gk[[#This Row],[Strength]])/('F+ , F-'!V$2-'F+ , F-'!V$3))</f>
        <v>1.5972010952236049E-2</v>
      </c>
      <c r="W1642" s="1" cm="1">
        <f t="array" ref="W1642">[1]!table_weight[LongShots]*(('F+ , F-'!W$2-[1]!tbl_gk[[#This Row],[LongShots]])/('F+ , F-'!W$2-'F+ , F-'!W$3))</f>
        <v>9.6091773208573719E-3</v>
      </c>
      <c r="X1642" s="1" cm="1">
        <f t="array" ref="X1642">[1]!table_weight[Aggression]*(('F+ , F-'!X$2-[1]!tbl_gk[[#This Row],[Aggression]])/('F+ , F-'!X$2-'F+ , F-'!X$3))</f>
        <v>1.3994523881959207E-2</v>
      </c>
      <c r="Y1642" s="1" cm="1">
        <f t="array" ref="Y1642">[1]!table_weight[Interceptions]*(('F+ , F-'!Y$2-[1]!tbl_gk[[#This Row],[Interceptions]])/('F+ , F-'!Y$2-'F+ , F-'!Y$3))</f>
        <v>2.4239366214775633E-2</v>
      </c>
      <c r="Z1642" s="1" cm="1">
        <f t="array" ref="Z1642">[1]!table_weight[Positioning]*(('F+ , F-'!Z$2-[1]!tbl_gk[[#This Row],[Positioning]])/('F+ , F-'!Z$2-'F+ , F-'!Z$3))</f>
        <v>2.2183348544772088E-3</v>
      </c>
      <c r="AA1642" s="1" cm="1">
        <f t="array" ref="AA1642">[1]!table_weight[Vision]*(('F+ , F-'!AA$2-[1]!tbl_gk[[#This Row],[Vision]])/('F+ , F-'!AA$2-'F+ , F-'!AA$3))</f>
        <v>3.478349051820296E-2</v>
      </c>
      <c r="AB1642" s="1" cm="1">
        <f t="array" ref="AB1642">[1]!table_weight[Penalties]*(('F+ , F-'!AB$2-[1]!tbl_gk[[#This Row],[Penalties]])/('F+ , F-'!AB$2-'F+ , F-'!AB$3))</f>
        <v>2.4662663970364263E-3</v>
      </c>
      <c r="AC1642" s="1" cm="1">
        <f t="array" ref="AC1642">[1]!table_weight[Composure]*(('F+ , F-'!AC$2-[1]!tbl_gk[[#This Row],[Composure]])/('F+ , F-'!AC$2-'F+ , F-'!AC$3))</f>
        <v>2.2416857476822497E-3</v>
      </c>
      <c r="AD1642" s="1" cm="1">
        <f t="array" ref="AD1642">[1]!table_weight[Marking]*(('F+ , F-'!AD$2-[1]!tbl_gk[[#This Row],[Marking]])/('F+ , F-'!AD$2-'F+ , F-'!AD$3))</f>
        <v>3.3127133826860035E-2</v>
      </c>
      <c r="AE1642" s="1" cm="1">
        <f t="array" ref="AE1642">[1]!table_weight[StandingTackle]*(('F+ , F-'!AE$2-[1]!tbl_gk[[#This Row],[StandingTackle]])/('F+ , F-'!AE$2-'F+ , F-'!AE$3))</f>
        <v>3.362528621523387E-2</v>
      </c>
      <c r="AF1642" s="1" cm="1">
        <f t="array" ref="AF1642">[1]!table_weight[SlidingTackle]*(('F+ , F-'!AF$2-[1]!tbl_gk[[#This Row],[SlidingTackle]])/('F+ , F-'!AF$2-'F+ , F-'!AF$3))</f>
        <v>8.9667429907290316E-3</v>
      </c>
      <c r="AG1642" s="1" cm="1">
        <f t="array" ref="AG1642">[1]!table_weight[GKDiving]*(('F+ , F-'!AG$2-[1]!tbl_gk[[#This Row],[GKDiving]])/('F+ , F-'!AG$2-'F+ , F-'!AG$3))</f>
        <v>6.8324713517898747E-2</v>
      </c>
      <c r="AH1642" s="1" cm="1">
        <f t="array" ref="AH1642">[1]!table_weight[GKHandling]*(('F+ , F-'!AH$2-[1]!tbl_gk[[#This Row],[GKHandling]])/('F+ , F-'!AH$2-'F+ , F-'!AH$3))</f>
        <v>6.773058557426484E-2</v>
      </c>
      <c r="AI1642" s="1" cm="1">
        <f t="array" ref="AI1642">[1]!table_weight[GKKicking]*(('F+ , F-'!AI$2-[1]!tbl_gk[[#This Row],[GKKicking]])/('F+ , F-'!AI$2-'F+ , F-'!AI$3))</f>
        <v>3.7566169759659242E-2</v>
      </c>
      <c r="AJ1642" s="1" cm="1">
        <f t="array" ref="AJ1642">[1]!table_weight[GKPositioning]*(('F+ , F-'!AJ$2-[1]!tbl_gk[[#This Row],[GKPositioning]])/('F+ , F-'!AJ$2-'F+ , F-'!AJ$3))</f>
        <v>2.5227586529685691E-2</v>
      </c>
      <c r="AK1642" s="1" cm="1">
        <f t="array" ref="AK1642">[1]!table_weight[GKReflexes]*(('F+ , F-'!AK$2-[1]!tbl_gk[[#This Row],[GKReflexes]])/('F+ , F-'!AK$2-'F+ , F-'!AK$3))</f>
        <v>6.9235709698137402E-2</v>
      </c>
    </row>
    <row r="1643" spans="1:37" x14ac:dyDescent="0.55000000000000004">
      <c r="A1643" s="8">
        <f>[1]!tbl_gk[[#This Row],[ID]]</f>
        <v>262417</v>
      </c>
      <c r="B1643" s="2" cm="1">
        <f t="array" ref="B1643">[1]!table_weight[ValueEUR]*(('F+ , F-'!B$2-[1]!tbl_gk[[#This Row],[ValueEUR]])/('F+ , F-'!B$2-'F+ , F-'!B$3))</f>
        <v>1.2318809502347879E-3</v>
      </c>
      <c r="C1643" s="2" cm="1">
        <f t="array" ref="C1643">[1]!table_weight[WageEUR]*(('F+ , F-'!C$2-[1]!tbl_gk[[#This Row],[WageEUR]])/('F+ , F-'!C$2-'F+ , F-'!C$3))</f>
        <v>5.4769309433185431E-4</v>
      </c>
      <c r="D1643" s="2" cm="1">
        <f t="array" ref="D1643">[1]!table_weight[Crossing]*(('F+ , F-'!D$2-[1]!tbl_gk[[#This Row],[Crossing]])/('F+ , F-'!D$2-'F+ , F-'!D$3))</f>
        <v>3.5866971962916043E-2</v>
      </c>
      <c r="E1643" s="2" cm="1">
        <f t="array" ref="E1643">[1]!table_weight[Finishing]*(('F+ , F-'!E$2-[1]!tbl_gk[[#This Row],[Finishing]])/('F+ , F-'!E$2-'F+ , F-'!E$3))</f>
        <v>1.8966763005780131E-2</v>
      </c>
      <c r="F1643" s="2" cm="1">
        <f t="array" ref="F1643">[1]!table_weight[HeadingAccuracy]*(('F+ , F-'!F$2-[1]!tbl_gk[[#This Row],[HeadingAccuracy]])/('F+ , F-'!F$2-'F+ , F-'!F$3))</f>
        <v>1.0439222844598752E-2</v>
      </c>
      <c r="G1643" s="2" cm="1">
        <f t="array" ref="G1643">[1]!table_weight[ShortPassing]*(('F+ , F-'!G$2-[1]!tbl_gk[[#This Row],[ShortPassing]])/('F+ , F-'!G$2-'F+ , F-'!G$3))</f>
        <v>5.484728289258417E-2</v>
      </c>
      <c r="H1643" s="2" cm="1">
        <f t="array" ref="H1643">[1]!table_weight[Volleys]*(('F+ , F-'!H$2-[1]!tbl_gk[[#This Row],[Volleys]])/('F+ , F-'!H$2-'F+ , F-'!H$3))</f>
        <v>2.0833057763785961E-3</v>
      </c>
      <c r="I1643" s="2" cm="1">
        <f t="array" ref="I1643">[1]!table_weight[Dribbling]*(('F+ , F-'!I$2-[1]!tbl_gk[[#This Row],[Dribbling]])/('F+ , F-'!I$2-'F+ , F-'!I$3))</f>
        <v>1.6623929766613008E-2</v>
      </c>
      <c r="J1643" s="2" cm="1">
        <f t="array" ref="J1643">[1]!table_weight[Curve]*(('F+ , F-'!J$2-[1]!tbl_gk[[#This Row],[Curve]])/('F+ , F-'!J$2-'F+ , F-'!J$3))</f>
        <v>9.6339113680153961E-3</v>
      </c>
      <c r="K1643" s="2" cm="1">
        <f t="array" ref="K1643">[1]!table_weight[FKAccuracy]*(('F+ , F-'!K$2-[1]!tbl_gk[[#This Row],[FKAccuracy]])/('F+ , F-'!K$2-'F+ , F-'!K$3))</f>
        <v>9.1268634012777444E-3</v>
      </c>
      <c r="L1643" s="2" cm="1">
        <f t="array" ref="L1643">[1]!table_weight[LongPassing]*(('F+ , F-'!L$2-[1]!tbl_gk[[#This Row],[LongPassing]])/('F+ , F-'!L$2-'F+ , F-'!L$3))</f>
        <v>2.4905508603486726E-2</v>
      </c>
      <c r="M1643" s="2" cm="1">
        <f t="array" ref="M1643">[1]!table_weight[BallControl]*(('F+ , F-'!M$2-[1]!tbl_gk[[#This Row],[BallControl]])/('F+ , F-'!M$2-'F+ , F-'!M$3))</f>
        <v>1.2603763744621627E-2</v>
      </c>
      <c r="N1643" s="2" cm="1">
        <f t="array" ref="N1643">[1]!table_weight[Acceleration]*(('F+ , F-'!N$2-[1]!tbl_gk[[#This Row],[Acceleration]])/('F+ , F-'!N$2-'F+ , F-'!N$3))</f>
        <v>8.7940013242899726E-3</v>
      </c>
      <c r="O1643" s="2" cm="1">
        <f t="array" ref="O1643">[1]!table_weight[SprintSpeed]*(('F+ , F-'!O$2-[1]!tbl_gk[[#This Row],[SprintSpeed]])/('F+ , F-'!O$2-'F+ , F-'!O$3))</f>
        <v>1.0119866139336769E-2</v>
      </c>
      <c r="P1643" s="2" cm="1">
        <f t="array" ref="P1643">[1]!table_weight[Agility]*(('F+ , F-'!P$2-[1]!tbl_gk[[#This Row],[Agility]])/('F+ , F-'!P$2-'F+ , F-'!P$3))</f>
        <v>3.9783763544031132E-3</v>
      </c>
      <c r="Q1643" s="2" cm="1">
        <f t="array" ref="Q1643">[1]!table_weight[Reactions]*(('F+ , F-'!Q$2-[1]!tbl_gk[[#This Row],[Reactions]])/('F+ , F-'!Q$2-'F+ , F-'!Q$3))</f>
        <v>1.0312840001443764E-3</v>
      </c>
      <c r="R1643" s="2" cm="1">
        <f t="array" ref="R1643">[1]!table_weight[Balance]*(('F+ , F-'!R$2-[1]!tbl_gk[[#This Row],[Balance]])/('F+ , F-'!R$2-'F+ , F-'!R$3))</f>
        <v>2.2972377268522179E-3</v>
      </c>
      <c r="S1643" s="2" cm="1">
        <f t="array" ref="S1643">[1]!table_weight[ShotPower]*(('F+ , F-'!S$2-[1]!tbl_gk[[#This Row],[ShotPower]])/('F+ , F-'!S$2-'F+ , F-'!S$3))</f>
        <v>5.1941499031661464E-3</v>
      </c>
      <c r="T1643" s="2" cm="1">
        <f t="array" ref="T1643">[1]!table_weight[Jumping]*(('F+ , F-'!T$2-[1]!tbl_gk[[#This Row],[Jumping]])/('F+ , F-'!T$2-'F+ , F-'!T$3))</f>
        <v>3.7783251714967009E-3</v>
      </c>
      <c r="U1643" s="2" cm="1">
        <f t="array" ref="U1643">[1]!table_weight[Stamina]*(('F+ , F-'!U$2-[1]!tbl_gk[[#This Row],[Stamina]])/('F+ , F-'!U$2-'F+ , F-'!U$3))</f>
        <v>1.8032915591234249E-2</v>
      </c>
      <c r="V1643" s="2" cm="1">
        <f t="array" ref="V1643">[1]!table_weight[Strength]*(('F+ , F-'!V$2-[1]!tbl_gk[[#This Row],[Strength]])/('F+ , F-'!V$2-'F+ , F-'!V$3))</f>
        <v>1.3310009126863375E-2</v>
      </c>
      <c r="W1643" s="2" cm="1">
        <f t="array" ref="W1643">[1]!table_weight[LongShots]*(('F+ , F-'!W$2-[1]!tbl_gk[[#This Row],[LongShots]])/('F+ , F-'!W$2-'F+ , F-'!W$3))</f>
        <v>9.6091773208573719E-3</v>
      </c>
      <c r="X1643" s="2" cm="1">
        <f t="array" ref="X1643">[1]!table_weight[Aggression]*(('F+ , F-'!X$2-[1]!tbl_gk[[#This Row],[Aggression]])/('F+ , F-'!X$2-'F+ , F-'!X$3))</f>
        <v>1.3994523881959207E-2</v>
      </c>
      <c r="Y1643" s="2" cm="1">
        <f t="array" ref="Y1643">[1]!table_weight[Interceptions]*(('F+ , F-'!Y$2-[1]!tbl_gk[[#This Row],[Interceptions]])/('F+ , F-'!Y$2-'F+ , F-'!Y$3))</f>
        <v>2.0084046292242669E-2</v>
      </c>
      <c r="Z1643" s="2" cm="1">
        <f t="array" ref="Z1643">[1]!table_weight[Positioning]*(('F+ , F-'!Z$2-[1]!tbl_gk[[#This Row],[Positioning]])/('F+ , F-'!Z$2-'F+ , F-'!Z$3))</f>
        <v>1.6267788932832863E-3</v>
      </c>
      <c r="AA1643" s="2" cm="1">
        <f t="array" ref="AA1643">[1]!table_weight[Vision]*(('F+ , F-'!AA$2-[1]!tbl_gk[[#This Row],[Vision]])/('F+ , F-'!AA$2-'F+ , F-'!AA$3))</f>
        <v>1.7746678835817837E-2</v>
      </c>
      <c r="AB1643" s="2" cm="1">
        <f t="array" ref="AB1643">[1]!table_weight[Penalties]*(('F+ , F-'!AB$2-[1]!tbl_gk[[#This Row],[Penalties]])/('F+ , F-'!AB$2-'F+ , F-'!AB$3))</f>
        <v>2.3096780543674466E-3</v>
      </c>
      <c r="AC1643" s="2" cm="1">
        <f t="array" ref="AC1643">[1]!table_weight[Composure]*(('F+ , F-'!AC$2-[1]!tbl_gk[[#This Row],[Composure]])/('F+ , F-'!AC$2-'F+ , F-'!AC$3))</f>
        <v>1.814697986218964E-3</v>
      </c>
      <c r="AD1643" s="2" cm="1">
        <f t="array" ref="AD1643">[1]!table_weight[Marking]*(('F+ , F-'!AD$2-[1]!tbl_gk[[#This Row],[Marking]])/('F+ , F-'!AD$2-'F+ , F-'!AD$3))</f>
        <v>2.6817203574124791E-2</v>
      </c>
      <c r="AE1643" s="2" cm="1">
        <f t="array" ref="AE1643">[1]!table_weight[StandingTackle]*(('F+ , F-'!AE$2-[1]!tbl_gk[[#This Row],[StandingTackle]])/('F+ , F-'!AE$2-'F+ , F-'!AE$3))</f>
        <v>2.241685747682258E-2</v>
      </c>
      <c r="AF1643" s="2" cm="1">
        <f t="array" ref="AF1643">[1]!table_weight[SlidingTackle]*(('F+ , F-'!AF$2-[1]!tbl_gk[[#This Row],[SlidingTackle]])/('F+ , F-'!AF$2-'F+ , F-'!AF$3))</f>
        <v>1.0461200155850536E-2</v>
      </c>
      <c r="AG1643" s="2" cm="1">
        <f t="array" ref="AG1643">[1]!table_weight[GKDiving]*(('F+ , F-'!AG$2-[1]!tbl_gk[[#This Row],[GKDiving]])/('F+ , F-'!AG$2-'F+ , F-'!AG$3))</f>
        <v>3.0746121083054436E-2</v>
      </c>
      <c r="AH1643" s="2" cm="1">
        <f t="array" ref="AH1643">[1]!table_weight[GKHandling]*(('F+ , F-'!AH$2-[1]!tbl_gk[[#This Row],[GKHandling]])/('F+ , F-'!AH$2-'F+ , F-'!AH$3))</f>
        <v>3.9212444279837541E-2</v>
      </c>
      <c r="AI1643" s="2" cm="1">
        <f t="array" ref="AI1643">[1]!table_weight[GKKicking]*(('F+ , F-'!AI$2-[1]!tbl_gk[[#This Row],[GKKicking]])/('F+ , F-'!AI$2-'F+ , F-'!AI$3))</f>
        <v>2.3255247946455719E-2</v>
      </c>
      <c r="AJ1643" s="2" cm="1">
        <f t="array" ref="AJ1643">[1]!table_weight[GKPositioning]*(('F+ , F-'!AJ$2-[1]!tbl_gk[[#This Row],[GKPositioning]])/('F+ , F-'!AJ$2-'F+ , F-'!AJ$3))</f>
        <v>1.2613793264842845E-2</v>
      </c>
      <c r="AK1643" s="2" cm="1">
        <f t="array" ref="AK1643">[1]!table_weight[GKReflexes]*(('F+ , F-'!AK$2-[1]!tbl_gk[[#This Row],[GKReflexes]])/('F+ , F-'!AK$2-'F+ , F-'!AK$3))</f>
        <v>2.9151877767636801E-2</v>
      </c>
    </row>
    <row r="1644" spans="1:37" x14ac:dyDescent="0.55000000000000004">
      <c r="A1644" s="7">
        <f>[1]!tbl_gk[[#This Row],[ID]]</f>
        <v>262420</v>
      </c>
      <c r="B1644" s="1" cm="1">
        <f t="array" ref="B1644">[1]!table_weight[ValueEUR]*(('F+ , F-'!B$2-[1]!tbl_gk[[#This Row],[ValueEUR]])/('F+ , F-'!B$2-'F+ , F-'!B$3))</f>
        <v>3.6761969725122341E-4</v>
      </c>
      <c r="C1644" s="1" cm="1">
        <f t="array" ref="C1644">[1]!table_weight[WageEUR]*(('F+ , F-'!C$2-[1]!tbl_gk[[#This Row],[WageEUR]])/('F+ , F-'!C$2-'F+ , F-'!C$3))</f>
        <v>7.8241870618836313E-5</v>
      </c>
      <c r="D1644" s="1" cm="1">
        <f t="array" ref="D1644">[1]!table_weight[Crossing]*(('F+ , F-'!D$2-[1]!tbl_gk[[#This Row],[Crossing]])/('F+ , F-'!D$2-'F+ , F-'!D$3))</f>
        <v>3.3625286215233793E-2</v>
      </c>
      <c r="E1644" s="1" cm="1">
        <f t="array" ref="E1644">[1]!table_weight[Finishing]*(('F+ , F-'!E$2-[1]!tbl_gk[[#This Row],[Finishing]])/('F+ , F-'!E$2-'F+ , F-'!E$3))</f>
        <v>2.1961515059324362E-2</v>
      </c>
      <c r="F1644" s="1" cm="1">
        <f t="array" ref="F1644">[1]!table_weight[HeadingAccuracy]*(('F+ , F-'!F$2-[1]!tbl_gk[[#This Row],[HeadingAccuracy]])/('F+ , F-'!F$2-'F+ , F-'!F$3))</f>
        <v>1.210949849973455E-2</v>
      </c>
      <c r="G1644" s="1" cm="1">
        <f t="array" ref="G1644">[1]!table_weight[ShortPassing]*(('F+ , F-'!G$2-[1]!tbl_gk[[#This Row],[ShortPassing]])/('F+ , F-'!G$2-'F+ , F-'!G$3))</f>
        <v>4.5002898783658811E-2</v>
      </c>
      <c r="H1644" s="1" cm="1">
        <f t="array" ref="H1644">[1]!table_weight[Volleys]*(('F+ , F-'!H$2-[1]!tbl_gk[[#This Row],[Volleys]])/('F+ , F-'!H$2-'F+ , F-'!H$3))</f>
        <v>2.1990449861774069E-3</v>
      </c>
      <c r="I1644" s="1" cm="1">
        <f t="array" ref="I1644">[1]!table_weight[Dribbling]*(('F+ , F-'!I$2-[1]!tbl_gk[[#This Row],[Dribbling]])/('F+ , F-'!I$2-'F+ , F-'!I$3))</f>
        <v>7.823025772523768E-3</v>
      </c>
      <c r="J1644" s="1" cm="1">
        <f t="array" ref="J1644">[1]!table_weight[Curve]*(('F+ , F-'!J$2-[1]!tbl_gk[[#This Row],[Curve]])/('F+ , F-'!J$2-'F+ , F-'!J$3))</f>
        <v>9.8029273569279467E-3</v>
      </c>
      <c r="K1644" s="1" cm="1">
        <f t="array" ref="K1644">[1]!table_weight[FKAccuracy]*(('F+ , F-'!K$2-[1]!tbl_gk[[#This Row],[FKAccuracy]])/('F+ , F-'!K$2-'F+ , F-'!K$3))</f>
        <v>9.5832065713416324E-3</v>
      </c>
      <c r="L1644" s="1" cm="1">
        <f t="array" ref="L1644">[1]!table_weight[LongPassing]*(('F+ , F-'!L$2-[1]!tbl_gk[[#This Row],[LongPassing]])/('F+ , F-'!L$2-'F+ , F-'!L$3))</f>
        <v>1.9491267602728742E-2</v>
      </c>
      <c r="M1644" s="1" cm="1">
        <f t="array" ref="M1644">[1]!table_weight[BallControl]*(('F+ , F-'!M$2-[1]!tbl_gk[[#This Row],[BallControl]])/('F+ , F-'!M$2-'F+ , F-'!M$3))</f>
        <v>1.1734538658785654E-2</v>
      </c>
      <c r="N1644" s="1" cm="1">
        <f t="array" ref="N1644">[1]!table_weight[Acceleration]*(('F+ , F-'!N$2-[1]!tbl_gk[[#This Row],[Acceleration]])/('F+ , F-'!N$2-'F+ , F-'!N$3))</f>
        <v>6.5391291898566463E-3</v>
      </c>
      <c r="O1644" s="1" cm="1">
        <f t="array" ref="O1644">[1]!table_weight[SprintSpeed]*(('F+ , F-'!O$2-[1]!tbl_gk[[#This Row],[SprintSpeed]])/('F+ , F-'!O$2-'F+ , F-'!O$3))</f>
        <v>6.1843626407058041E-3</v>
      </c>
      <c r="P1644" s="1" cm="1">
        <f t="array" ref="P1644">[1]!table_weight[Agility]*(('F+ , F-'!P$2-[1]!tbl_gk[[#This Row],[Agility]])/('F+ , F-'!P$2-'F+ , F-'!P$3))</f>
        <v>2.6912545926844589E-3</v>
      </c>
      <c r="Q1644" s="1" cm="1">
        <f t="array" ref="Q1644">[1]!table_weight[Reactions]*(('F+ , F-'!Q$2-[1]!tbl_gk[[#This Row],[Reactions]])/('F+ , F-'!Q$2-'F+ , F-'!Q$3))</f>
        <v>1.9078754002670962E-3</v>
      </c>
      <c r="R1644" s="1" cm="1">
        <f t="array" ref="R1644">[1]!table_weight[Balance]*(('F+ , F-'!R$2-[1]!tbl_gk[[#This Row],[Balance]])/('F+ , F-'!R$2-'F+ , F-'!R$3))</f>
        <v>2.8560252820324875E-3</v>
      </c>
      <c r="S1644" s="1" cm="1">
        <f t="array" ref="S1644">[1]!table_weight[ShotPower]*(('F+ , F-'!S$2-[1]!tbl_gk[[#This Row],[ShotPower]])/('F+ , F-'!S$2-'F+ , F-'!S$3))</f>
        <v>4.6747349128495319E-3</v>
      </c>
      <c r="T1644" s="1" cm="1">
        <f t="array" ref="T1644">[1]!table_weight[Jumping]*(('F+ , F-'!T$2-[1]!tbl_gk[[#This Row],[Jumping]])/('F+ , F-'!T$2-'F+ , F-'!T$3))</f>
        <v>4.6370354377459509E-3</v>
      </c>
      <c r="U1644" s="1" cm="1">
        <f t="array" ref="U1644">[1]!table_weight[Stamina]*(('F+ , F-'!U$2-[1]!tbl_gk[[#This Row],[Stamina]])/('F+ , F-'!U$2-'F+ , F-'!U$3))</f>
        <v>1.5456784792486501E-2</v>
      </c>
      <c r="V1644" s="1" cm="1">
        <f t="array" ref="V1644">[1]!table_weight[Strength]*(('F+ , F-'!V$2-[1]!tbl_gk[[#This Row],[Strength]])/('F+ , F-'!V$2-'F+ , F-'!V$3))</f>
        <v>3.0169354020890316E-2</v>
      </c>
      <c r="W1644" s="1" cm="1">
        <f t="array" ref="W1644">[1]!table_weight[LongShots]*(('F+ , F-'!W$2-[1]!tbl_gk[[#This Row],[LongShots]])/('F+ , F-'!W$2-'F+ , F-'!W$3))</f>
        <v>1.0128592311173986E-2</v>
      </c>
      <c r="X1644" s="1" cm="1">
        <f t="array" ref="X1644">[1]!table_weight[Aggression]*(('F+ , F-'!X$2-[1]!tbl_gk[[#This Row],[Aggression]])/('F+ , F-'!X$2-'F+ , F-'!X$3))</f>
        <v>1.3386066321874024E-2</v>
      </c>
      <c r="Y1644" s="1" cm="1">
        <f t="array" ref="Y1644">[1]!table_weight[Interceptions]*(('F+ , F-'!Y$2-[1]!tbl_gk[[#This Row],[Interceptions]])/('F+ , F-'!Y$2-'F+ , F-'!Y$3))</f>
        <v>2.5624472855619959E-2</v>
      </c>
      <c r="Z1644" s="1" cm="1">
        <f t="array" ref="Z1644">[1]!table_weight[Positioning]*(('F+ , F-'!Z$2-[1]!tbl_gk[[#This Row],[Positioning]])/('F+ , F-'!Z$2-'F+ , F-'!Z$3))</f>
        <v>1.7746678835817667E-3</v>
      </c>
      <c r="AA1644" s="1" cm="1">
        <f t="array" ref="AA1644">[1]!table_weight[Vision]*(('F+ , F-'!AA$2-[1]!tbl_gk[[#This Row],[Vision]])/('F+ , F-'!AA$2-'F+ , F-'!AA$3))</f>
        <v>1.3487475915221555E-2</v>
      </c>
      <c r="AB1644" s="1" cm="1">
        <f t="array" ref="AB1644">[1]!table_weight[Penalties]*(('F+ , F-'!AB$2-[1]!tbl_gk[[#This Row],[Penalties]])/('F+ , F-'!AB$2-'F+ , F-'!AB$3))</f>
        <v>2.5054134827036706E-3</v>
      </c>
      <c r="AC1644" s="1" cm="1">
        <f t="array" ref="AC1644">[1]!table_weight[Composure]*(('F+ , F-'!AC$2-[1]!tbl_gk[[#This Row],[Composure]])/('F+ , F-'!AC$2-'F+ , F-'!AC$3))</f>
        <v>2.5085530985968032E-3</v>
      </c>
      <c r="AD1644" s="1" cm="1">
        <f t="array" ref="AD1644">[1]!table_weight[Marking]*(('F+ , F-'!AD$2-[1]!tbl_gk[[#This Row],[Marking]])/('F+ , F-'!AD$2-'F+ , F-'!AD$3))</f>
        <v>3.7859581516411465E-2</v>
      </c>
      <c r="AE1644" s="1" cm="1">
        <f t="array" ref="AE1644">[1]!table_weight[StandingTackle]*(('F+ , F-'!AE$2-[1]!tbl_gk[[#This Row],[StandingTackle]])/('F+ , F-'!AE$2-'F+ , F-'!AE$3))</f>
        <v>3.1383600467551613E-2</v>
      </c>
      <c r="AF1644" s="1" cm="1">
        <f t="array" ref="AF1644">[1]!table_weight[SlidingTackle]*(('F+ , F-'!AF$2-[1]!tbl_gk[[#This Row],[SlidingTackle]])/('F+ , F-'!AF$2-'F+ , F-'!AF$3))</f>
        <v>8.9667429907290316E-3</v>
      </c>
      <c r="AG1644" s="1" cm="1">
        <f t="array" ref="AG1644">[1]!table_weight[GKDiving]*(('F+ , F-'!AG$2-[1]!tbl_gk[[#This Row],[GKDiving]])/('F+ , F-'!AG$2-'F+ , F-'!AG$3))</f>
        <v>4.4411063786634182E-2</v>
      </c>
      <c r="AH1644" s="1" cm="1">
        <f t="array" ref="AH1644">[1]!table_weight[GKHandling]*(('F+ , F-'!AH$2-[1]!tbl_gk[[#This Row],[GKHandling]])/('F+ , F-'!AH$2-'F+ , F-'!AH$3))</f>
        <v>5.168913109614949E-2</v>
      </c>
      <c r="AI1644" s="1" cm="1">
        <f t="array" ref="AI1644">[1]!table_weight[GKKicking]*(('F+ , F-'!AI$2-[1]!tbl_gk[[#This Row],[GKKicking]])/('F+ , F-'!AI$2-'F+ , F-'!AI$3))</f>
        <v>2.1466382719805277E-2</v>
      </c>
      <c r="AJ1644" s="1" cm="1">
        <f t="array" ref="AJ1644">[1]!table_weight[GKPositioning]*(('F+ , F-'!AJ$2-[1]!tbl_gk[[#This Row],[GKPositioning]])/('F+ , F-'!AJ$2-'F+ , F-'!AJ$3))</f>
        <v>1.6397931244295699E-2</v>
      </c>
      <c r="AK1644" s="1" cm="1">
        <f t="array" ref="AK1644">[1]!table_weight[GKReflexes]*(('F+ , F-'!AK$2-[1]!tbl_gk[[#This Row],[GKReflexes]])/('F+ , F-'!AK$2-'F+ , F-'!AK$3))</f>
        <v>4.1905824290977896E-2</v>
      </c>
    </row>
    <row r="1645" spans="1:37" x14ac:dyDescent="0.55000000000000004">
      <c r="A1645" s="8">
        <f>[1]!tbl_gk[[#This Row],[ID]]</f>
        <v>262424</v>
      </c>
      <c r="B1645" s="2" cm="1">
        <f t="array" ref="B1645">[1]!table_weight[ValueEUR]*(('F+ , F-'!B$2-[1]!tbl_gk[[#This Row],[ValueEUR]])/('F+ , F-'!B$2-'F+ , F-'!B$3))</f>
        <v>5.8954964042807441E-5</v>
      </c>
      <c r="C1645" s="2" cm="1">
        <f t="array" ref="C1645">[1]!table_weight[WageEUR]*(('F+ , F-'!C$2-[1]!tbl_gk[[#This Row],[WageEUR]])/('F+ , F-'!C$2-'F+ , F-'!C$3))</f>
        <v>2.3472561185650898E-4</v>
      </c>
      <c r="D1645" s="2" cm="1">
        <f t="array" ref="D1645">[1]!table_weight[Crossing]*(('F+ , F-'!D$2-[1]!tbl_gk[[#This Row],[Crossing]])/('F+ , F-'!D$2-'F+ , F-'!D$3))</f>
        <v>3.5866971962916043E-2</v>
      </c>
      <c r="E1645" s="2" cm="1">
        <f t="array" ref="E1645">[1]!table_weight[Finishing]*(('F+ , F-'!E$2-[1]!tbl_gk[[#This Row],[Finishing]])/('F+ , F-'!E$2-'F+ , F-'!E$3))</f>
        <v>2.1961515059324362E-2</v>
      </c>
      <c r="F1645" s="2" cm="1">
        <f t="array" ref="F1645">[1]!table_weight[HeadingAccuracy]*(('F+ , F-'!F$2-[1]!tbl_gk[[#This Row],[HeadingAccuracy]])/('F+ , F-'!F$2-'F+ , F-'!F$3))</f>
        <v>1.210949849973455E-2</v>
      </c>
      <c r="G1645" s="2" cm="1">
        <f t="array" ref="G1645">[1]!table_weight[ShortPassing]*(('F+ , F-'!G$2-[1]!tbl_gk[[#This Row],[ShortPassing]])/('F+ , F-'!G$2-'F+ , F-'!G$3))</f>
        <v>5.7659964066562854E-2</v>
      </c>
      <c r="H1645" s="2" cm="1">
        <f t="array" ref="H1645">[1]!table_weight[Volleys]*(('F+ , F-'!H$2-[1]!tbl_gk[[#This Row],[Volleys]])/('F+ , F-'!H$2-'F+ , F-'!H$3))</f>
        <v>2.4305234057750281E-3</v>
      </c>
      <c r="I1645" s="2" cm="1">
        <f t="array" ref="I1645">[1]!table_weight[Dribbling]*(('F+ , F-'!I$2-[1]!tbl_gk[[#This Row],[Dribbling]])/('F+ , F-'!I$2-'F+ , F-'!I$3))</f>
        <v>1.7601807988178481E-2</v>
      </c>
      <c r="J1645" s="2" cm="1">
        <f t="array" ref="J1645">[1]!table_weight[Curve]*(('F+ , F-'!J$2-[1]!tbl_gk[[#This Row],[Curve]])/('F+ , F-'!J$2-'F+ , F-'!J$3))</f>
        <v>9.295879390190295E-3</v>
      </c>
      <c r="K1645" s="2" cm="1">
        <f t="array" ref="K1645">[1]!table_weight[FKAccuracy]*(('F+ , F-'!K$2-[1]!tbl_gk[[#This Row],[FKAccuracy]])/('F+ , F-'!K$2-'F+ , F-'!K$3))</f>
        <v>9.4310921813203358E-3</v>
      </c>
      <c r="L1645" s="2" cm="1">
        <f t="array" ref="L1645">[1]!table_weight[LongPassing]*(('F+ , F-'!L$2-[1]!tbl_gk[[#This Row],[LongPassing]])/('F+ , F-'!L$2-'F+ , F-'!L$3))</f>
        <v>2.2198388103107734E-2</v>
      </c>
      <c r="M1645" s="2" cm="1">
        <f t="array" ref="M1645">[1]!table_weight[BallControl]*(('F+ , F-'!M$2-[1]!tbl_gk[[#This Row],[BallControl]])/('F+ , F-'!M$2-'F+ , F-'!M$3))</f>
        <v>1.4342213916293577E-2</v>
      </c>
      <c r="N1645" s="2" cm="1">
        <f t="array" ref="N1645">[1]!table_weight[Acceleration]*(('F+ , F-'!N$2-[1]!tbl_gk[[#This Row],[Acceleration]])/('F+ , F-'!N$2-'F+ , F-'!N$3))</f>
        <v>4.9607186957533181E-3</v>
      </c>
      <c r="O1645" s="2" cm="1">
        <f t="array" ref="O1645">[1]!table_weight[SprintSpeed]*(('F+ , F-'!O$2-[1]!tbl_gk[[#This Row],[SprintSpeed]])/('F+ , F-'!O$2-'F+ , F-'!O$3))</f>
        <v>8.4332217827806418E-3</v>
      </c>
      <c r="P1645" s="2" cm="1">
        <f t="array" ref="P1645">[1]!table_weight[Agility]*(('F+ , F-'!P$2-[1]!tbl_gk[[#This Row],[Agility]])/('F+ , F-'!P$2-'F+ , F-'!P$3))</f>
        <v>2.340221384943008E-3</v>
      </c>
      <c r="Q1645" s="2" cm="1">
        <f t="array" ref="Q1645">[1]!table_weight[Reactions]*(('F+ , F-'!Q$2-[1]!tbl_gk[[#This Row],[Reactions]])/('F+ , F-'!Q$2-'F+ , F-'!Q$3))</f>
        <v>2.217260600310409E-3</v>
      </c>
      <c r="R1645" s="2" cm="1">
        <f t="array" ref="R1645">[1]!table_weight[Balance]*(('F+ , F-'!R$2-[1]!tbl_gk[[#This Row],[Balance]])/('F+ , F-'!R$2-'F+ , F-'!R$3))</f>
        <v>1.3659251348851025E-3</v>
      </c>
      <c r="S1645" s="2" cm="1">
        <f t="array" ref="S1645">[1]!table_weight[ShotPower]*(('F+ , F-'!S$2-[1]!tbl_gk[[#This Row],[ShotPower]])/('F+ , F-'!S$2-'F+ , F-'!S$3))</f>
        <v>6.4926873789576834E-3</v>
      </c>
      <c r="T1645" s="2" cm="1">
        <f t="array" ref="T1645">[1]!table_weight[Jumping]*(('F+ , F-'!T$2-[1]!tbl_gk[[#This Row],[Jumping]])/('F+ , F-'!T$2-'F+ , F-'!T$3))</f>
        <v>1.9750336123732751E-3</v>
      </c>
      <c r="U1645" s="2" cm="1">
        <f t="array" ref="U1645">[1]!table_weight[Stamina]*(('F+ , F-'!U$2-[1]!tbl_gk[[#This Row],[Stamina]])/('F+ , F-'!U$2-'F+ , F-'!U$3))</f>
        <v>1.88916258574835E-2</v>
      </c>
      <c r="V1645" s="2" cm="1">
        <f t="array" ref="V1645">[1]!table_weight[Strength]*(('F+ , F-'!V$2-[1]!tbl_gk[[#This Row],[Strength]])/('F+ , F-'!V$2-'F+ , F-'!V$3))</f>
        <v>3.1944021904472097E-2</v>
      </c>
      <c r="W1645" s="2" cm="1">
        <f t="array" ref="W1645">[1]!table_weight[LongShots]*(('F+ , F-'!W$2-[1]!tbl_gk[[#This Row],[LongShots]])/('F+ , F-'!W$2-'F+ , F-'!W$3))</f>
        <v>9.3494698256990638E-3</v>
      </c>
      <c r="X1645" s="2" cm="1">
        <f t="array" ref="X1645">[1]!table_weight[Aggression]*(('F+ , F-'!X$2-[1]!tbl_gk[[#This Row],[Aggression]])/('F+ , F-'!X$2-'F+ , F-'!X$3))</f>
        <v>7.301490721022195E-3</v>
      </c>
      <c r="Y1645" s="2" cm="1">
        <f t="array" ref="Y1645">[1]!table_weight[Interceptions]*(('F+ , F-'!Y$2-[1]!tbl_gk[[#This Row],[Interceptions]])/('F+ , F-'!Y$2-'F+ , F-'!Y$3))</f>
        <v>2.4931919535197796E-2</v>
      </c>
      <c r="Z1645" s="2" cm="1">
        <f t="array" ref="Z1645">[1]!table_weight[Positioning]*(('F+ , F-'!Z$2-[1]!tbl_gk[[#This Row],[Positioning]])/('F+ , F-'!Z$2-'F+ , F-'!Z$3))</f>
        <v>2.3662238447756888E-3</v>
      </c>
      <c r="AA1645" s="2" cm="1">
        <f t="array" ref="AA1645">[1]!table_weight[Vision]*(('F+ , F-'!AA$2-[1]!tbl_gk[[#This Row],[Vision]])/('F+ , F-'!AA$2-'F+ , F-'!AA$3))</f>
        <v>3.3363756211337532E-2</v>
      </c>
      <c r="AB1645" s="2" cm="1">
        <f t="array" ref="AB1645">[1]!table_weight[Penalties]*(('F+ , F-'!AB$2-[1]!tbl_gk[[#This Row],[Penalties]])/('F+ , F-'!AB$2-'F+ , F-'!AB$3))</f>
        <v>2.153089711698467E-3</v>
      </c>
      <c r="AC1645" s="2" cm="1">
        <f t="array" ref="AC1645">[1]!table_weight[Composure]*(('F+ , F-'!AC$2-[1]!tbl_gk[[#This Row],[Composure]])/('F+ , F-'!AC$2-'F+ , F-'!AC$3))</f>
        <v>2.188312277499339E-3</v>
      </c>
      <c r="AD1645" s="2" cm="1">
        <f t="array" ref="AD1645">[1]!table_weight[Marking]*(('F+ , F-'!AD$2-[1]!tbl_gk[[#This Row],[Marking]])/('F+ , F-'!AD$2-'F+ , F-'!AD$3))</f>
        <v>3.7859581516411465E-2</v>
      </c>
      <c r="AE1645" s="2" cm="1">
        <f t="array" ref="AE1645">[1]!table_weight[StandingTackle]*(('F+ , F-'!AE$2-[1]!tbl_gk[[#This Row],[StandingTackle]])/('F+ , F-'!AE$2-'F+ , F-'!AE$3))</f>
        <v>2.465854322450484E-2</v>
      </c>
      <c r="AF1645" s="2" cm="1">
        <f t="array" ref="AF1645">[1]!table_weight[SlidingTackle]*(('F+ , F-'!AF$2-[1]!tbl_gk[[#This Row],[SlidingTackle]])/('F+ , F-'!AF$2-'F+ , F-'!AF$3))</f>
        <v>9.7139715732897855E-3</v>
      </c>
      <c r="AG1645" s="2" cm="1">
        <f t="array" ref="AG1645">[1]!table_weight[GKDiving]*(('F+ , F-'!AG$2-[1]!tbl_gk[[#This Row],[GKDiving]])/('F+ , F-'!AG$2-'F+ , F-'!AG$3))</f>
        <v>4.4411063786634182E-2</v>
      </c>
      <c r="AH1645" s="2" cm="1">
        <f t="array" ref="AH1645">[1]!table_weight[GKHandling]*(('F+ , F-'!AH$2-[1]!tbl_gk[[#This Row],[GKHandling]])/('F+ , F-'!AH$2-'F+ , F-'!AH$3))</f>
        <v>6.0601050250658012E-2</v>
      </c>
      <c r="AI1645" s="2" cm="1">
        <f t="array" ref="AI1645">[1]!table_weight[GKKicking]*(('F+ , F-'!AI$2-[1]!tbl_gk[[#This Row],[GKKicking]])/('F+ , F-'!AI$2-'F+ , F-'!AI$3))</f>
        <v>2.9516276239732256E-2</v>
      </c>
      <c r="AJ1645" s="2" cm="1">
        <f t="array" ref="AJ1645">[1]!table_weight[GKPositioning]*(('F+ , F-'!AJ$2-[1]!tbl_gk[[#This Row],[GKPositioning]])/('F+ , F-'!AJ$2-'F+ , F-'!AJ$3))</f>
        <v>2.0182069223748555E-2</v>
      </c>
      <c r="AK1645" s="2" cm="1">
        <f t="array" ref="AK1645">[1]!table_weight[GKReflexes]*(('F+ , F-'!AK$2-[1]!tbl_gk[[#This Row],[GKReflexes]])/('F+ , F-'!AK$2-'F+ , F-'!AK$3))</f>
        <v>5.10157860933644E-2</v>
      </c>
    </row>
    <row r="1646" spans="1:37" x14ac:dyDescent="0.55000000000000004">
      <c r="A1646" s="7">
        <f>[1]!tbl_gk[[#This Row],[ID]]</f>
        <v>262463</v>
      </c>
      <c r="B1646" s="1" cm="1">
        <f t="array" ref="B1646">[1]!table_weight[ValueEUR]*(('F+ , F-'!B$2-[1]!tbl_gk[[#This Row],[ValueEUR]])/('F+ , F-'!B$2-'F+ , F-'!B$3))</f>
        <v>3.1175138054050009E-5</v>
      </c>
      <c r="C1646" s="1" cm="1">
        <f t="array" ref="C1646">[1]!table_weight[WageEUR]*(('F+ , F-'!C$2-[1]!tbl_gk[[#This Row],[WageEUR]])/('F+ , F-'!C$2-'F+ , F-'!C$3))</f>
        <v>7.8241870618836313E-5</v>
      </c>
      <c r="D1646" s="1" cm="1">
        <f t="array" ref="D1646">[1]!table_weight[Crossing]*(('F+ , F-'!D$2-[1]!tbl_gk[[#This Row],[Crossing]])/('F+ , F-'!D$2-'F+ , F-'!D$3))</f>
        <v>3.5866971962916043E-2</v>
      </c>
      <c r="E1646" s="1" cm="1">
        <f t="array" ref="E1646">[1]!table_weight[Finishing]*(('F+ , F-'!E$2-[1]!tbl_gk[[#This Row],[Finishing]])/('F+ , F-'!E$2-'F+ , F-'!E$3))</f>
        <v>1.2977258898691668E-2</v>
      </c>
      <c r="F1646" s="1" cm="1">
        <f t="array" ref="F1646">[1]!table_weight[HeadingAccuracy]*(('F+ , F-'!F$2-[1]!tbl_gk[[#This Row],[HeadingAccuracy]])/('F+ , F-'!F$2-'F+ , F-'!F$3))</f>
        <v>1.1691929585950599E-2</v>
      </c>
      <c r="G1646" s="1" cm="1">
        <f t="array" ref="G1646">[1]!table_weight[ShortPassing]*(('F+ , F-'!G$2-[1]!tbl_gk[[#This Row],[ShortPassing]])/('F+ , F-'!G$2-'F+ , F-'!G$3))</f>
        <v>5.0628261131616156E-2</v>
      </c>
      <c r="H1646" s="1" cm="1">
        <f t="array" ref="H1646">[1]!table_weight[Volleys]*(('F+ , F-'!H$2-[1]!tbl_gk[[#This Row],[Volleys]])/('F+ , F-'!H$2-'F+ , F-'!H$3))</f>
        <v>1.2731313077869197E-3</v>
      </c>
      <c r="I1646" s="1" cm="1">
        <f t="array" ref="I1646">[1]!table_weight[Dribbling]*(('F+ , F-'!I$2-[1]!tbl_gk[[#This Row],[Dribbling]])/('F+ , F-'!I$2-'F+ , F-'!I$3))</f>
        <v>1.2712416880351124E-2</v>
      </c>
      <c r="J1646" s="1" cm="1">
        <f t="array" ref="J1646">[1]!table_weight[Curve]*(('F+ , F-'!J$2-[1]!tbl_gk[[#This Row],[Curve]])/('F+ , F-'!J$2-'F+ , F-'!J$3))</f>
        <v>8.9578474123651938E-3</v>
      </c>
      <c r="K1646" s="1" cm="1">
        <f t="array" ref="K1646">[1]!table_weight[FKAccuracy]*(('F+ , F-'!K$2-[1]!tbl_gk[[#This Row],[FKAccuracy]])/('F+ , F-'!K$2-'F+ , F-'!K$3))</f>
        <v>8.9747490112564478E-3</v>
      </c>
      <c r="L1646" s="1" cm="1">
        <f t="array" ref="L1646">[1]!table_weight[LongPassing]*(('F+ , F-'!L$2-[1]!tbl_gk[[#This Row],[LongPassing]])/('F+ , F-'!L$2-'F+ , F-'!L$3))</f>
        <v>2.2198388103107734E-2</v>
      </c>
      <c r="M1646" s="1" cm="1">
        <f t="array" ref="M1646">[1]!table_weight[BallControl]*(('F+ , F-'!M$2-[1]!tbl_gk[[#This Row],[BallControl]])/('F+ , F-'!M$2-'F+ , F-'!M$3))</f>
        <v>1.3472988830457604E-2</v>
      </c>
      <c r="N1646" s="1" cm="1">
        <f t="array" ref="N1646">[1]!table_weight[Acceleration]*(('F+ , F-'!N$2-[1]!tbl_gk[[#This Row],[Acceleration]])/('F+ , F-'!N$2-'F+ , F-'!N$3))</f>
        <v>5.637180336083316E-3</v>
      </c>
      <c r="O1646" s="1" cm="1">
        <f t="array" ref="O1646">[1]!table_weight[SprintSpeed]*(('F+ , F-'!O$2-[1]!tbl_gk[[#This Row],[SprintSpeed]])/('F+ , F-'!O$2-'F+ , F-'!O$3))</f>
        <v>7.3087922117432225E-3</v>
      </c>
      <c r="P1646" s="1" cm="1">
        <f t="array" ref="P1646">[1]!table_weight[Agility]*(('F+ , F-'!P$2-[1]!tbl_gk[[#This Row],[Agility]])/('F+ , F-'!P$2-'F+ , F-'!P$3))</f>
        <v>2.8082656619316097E-3</v>
      </c>
      <c r="Q1646" s="1" cm="1">
        <f t="array" ref="Q1646">[1]!table_weight[Reactions]*(('F+ , F-'!Q$2-[1]!tbl_gk[[#This Row],[Reactions]])/('F+ , F-'!Q$2-'F+ , F-'!Q$3))</f>
        <v>1.6500544002310022E-3</v>
      </c>
      <c r="R1646" s="1" cm="1">
        <f t="array" ref="R1646">[1]!table_weight[Balance]*(('F+ , F-'!R$2-[1]!tbl_gk[[#This Row],[Balance]])/('F+ , F-'!R$2-'F+ , F-'!R$3))</f>
        <v>1.3659251348851025E-3</v>
      </c>
      <c r="S1646" s="1" cm="1">
        <f t="array" ref="S1646">[1]!table_weight[ShotPower]*(('F+ , F-'!S$2-[1]!tbl_gk[[#This Row],[ShotPower]])/('F+ , F-'!S$2-'F+ , F-'!S$3))</f>
        <v>6.7523948741159906E-3</v>
      </c>
      <c r="T1646" s="1" cm="1">
        <f t="array" ref="T1646">[1]!table_weight[Jumping]*(('F+ , F-'!T$2-[1]!tbl_gk[[#This Row],[Jumping]])/('F+ , F-'!T$2-'F+ , F-'!T$3))</f>
        <v>3.0054859318723757E-3</v>
      </c>
      <c r="U1646" s="1" cm="1">
        <f t="array" ref="U1646">[1]!table_weight[Stamina]*(('F+ , F-'!U$2-[1]!tbl_gk[[#This Row],[Stamina]])/('F+ , F-'!U$2-'F+ , F-'!U$3))</f>
        <v>6.8696821299940002E-3</v>
      </c>
      <c r="V1646" s="1" cm="1">
        <f t="array" ref="V1646">[1]!table_weight[Strength]*(('F+ , F-'!V$2-[1]!tbl_gk[[#This Row],[Strength]])/('F+ , F-'!V$2-'F+ , F-'!V$3))</f>
        <v>2.0408680661190511E-2</v>
      </c>
      <c r="W1646" s="1" cm="1">
        <f t="array" ref="W1646">[1]!table_weight[LongShots]*(('F+ , F-'!W$2-[1]!tbl_gk[[#This Row],[LongShots]])/('F+ , F-'!W$2-'F+ , F-'!W$3))</f>
        <v>9.0897623305407575E-3</v>
      </c>
      <c r="X1646" s="1" cm="1">
        <f t="array" ref="X1646">[1]!table_weight[Aggression]*(('F+ , F-'!X$2-[1]!tbl_gk[[#This Row],[Aggression]])/('F+ , F-'!X$2-'F+ , F-'!X$3))</f>
        <v>5.4761180407666456E-3</v>
      </c>
      <c r="Y1646" s="1" cm="1">
        <f t="array" ref="Y1646">[1]!table_weight[Interceptions]*(('F+ , F-'!Y$2-[1]!tbl_gk[[#This Row],[Interceptions]])/('F+ , F-'!Y$2-'F+ , F-'!Y$3))</f>
        <v>2.1469152933086991E-2</v>
      </c>
      <c r="Z1646" s="1" cm="1">
        <f t="array" ref="Z1646">[1]!table_weight[Positioning]*(('F+ , F-'!Z$2-[1]!tbl_gk[[#This Row],[Positioning]])/('F+ , F-'!Z$2-'F+ , F-'!Z$3))</f>
        <v>1.3310009126863251E-3</v>
      </c>
      <c r="AA1646" s="1" cm="1">
        <f t="array" ref="AA1646">[1]!table_weight[Vision]*(('F+ , F-'!AA$2-[1]!tbl_gk[[#This Row],[Vision]])/('F+ , F-'!AA$2-'F+ , F-'!AA$3))</f>
        <v>1.6326944528952409E-2</v>
      </c>
      <c r="AB1646" s="1" cm="1">
        <f t="array" ref="AB1646">[1]!table_weight[Penalties]*(('F+ , F-'!AB$2-[1]!tbl_gk[[#This Row],[Penalties]])/('F+ , F-'!AB$2-'F+ , F-'!AB$3))</f>
        <v>2.4662663970364263E-3</v>
      </c>
      <c r="AC1646" s="1" cm="1">
        <f t="array" ref="AC1646">[1]!table_weight[Composure]*(('F+ , F-'!AC$2-[1]!tbl_gk[[#This Row],[Composure]])/('F+ , F-'!AC$2-'F+ , F-'!AC$3))</f>
        <v>1.3877102247556784E-3</v>
      </c>
      <c r="AD1646" s="1" cm="1">
        <f t="array" ref="AD1646">[1]!table_weight[Marking]*(('F+ , F-'!AD$2-[1]!tbl_gk[[#This Row],[Marking]])/('F+ , F-'!AD$2-'F+ , F-'!AD$3))</f>
        <v>2.5239721010940977E-2</v>
      </c>
      <c r="AE1646" s="1" cm="1">
        <f t="array" ref="AE1646">[1]!table_weight[StandingTackle]*(('F+ , F-'!AE$2-[1]!tbl_gk[[#This Row],[StandingTackle]])/('F+ , F-'!AE$2-'F+ , F-'!AE$3))</f>
        <v>2.6900228972187096E-2</v>
      </c>
      <c r="AF1646" s="1" cm="1">
        <f t="array" ref="AF1646">[1]!table_weight[SlidingTackle]*(('F+ , F-'!AF$2-[1]!tbl_gk[[#This Row],[SlidingTackle]])/('F+ , F-'!AF$2-'F+ , F-'!AF$3))</f>
        <v>9.7139715732897855E-3</v>
      </c>
      <c r="AG1646" s="1" cm="1">
        <f t="array" ref="AG1646">[1]!table_weight[GKDiving]*(('F+ , F-'!AG$2-[1]!tbl_gk[[#This Row],[GKDiving]])/('F+ , F-'!AG$2-'F+ , F-'!AG$3))</f>
        <v>5.9784124328161402E-2</v>
      </c>
      <c r="AH1646" s="1" cm="1">
        <f t="array" ref="AH1646">[1]!table_weight[GKHandling]*(('F+ , F-'!AH$2-[1]!tbl_gk[[#This Row],[GKHandling]])/('F+ , F-'!AH$2-'F+ , F-'!AH$3))</f>
        <v>5.3471514927051197E-2</v>
      </c>
      <c r="AI1646" s="1" cm="1">
        <f t="array" ref="AI1646">[1]!table_weight[GKKicking]*(('F+ , F-'!AI$2-[1]!tbl_gk[[#This Row],[GKKicking]])/('F+ , F-'!AI$2-'F+ , F-'!AI$3))</f>
        <v>3.1305141466382698E-2</v>
      </c>
      <c r="AJ1646" s="1" cm="1">
        <f t="array" ref="AJ1646">[1]!table_weight[GKPositioning]*(('F+ , F-'!AJ$2-[1]!tbl_gk[[#This Row],[GKPositioning]])/('F+ , F-'!AJ$2-'F+ , F-'!AJ$3))</f>
        <v>2.0812758886990693E-2</v>
      </c>
      <c r="AK1646" s="1" cm="1">
        <f t="array" ref="AK1646">[1]!table_weight[GKReflexes]*(('F+ , F-'!AK$2-[1]!tbl_gk[[#This Row],[GKReflexes]])/('F+ , F-'!AK$2-'F+ , F-'!AK$3))</f>
        <v>6.012574789575089E-2</v>
      </c>
    </row>
    <row r="1647" spans="1:37" x14ac:dyDescent="0.55000000000000004">
      <c r="A1647" s="8">
        <f>[1]!tbl_gk[[#This Row],[ID]]</f>
        <v>262502</v>
      </c>
      <c r="B1647" s="2" cm="1">
        <f t="array" ref="B1647">[1]!table_weight[ValueEUR]*(('F+ , F-'!B$2-[1]!tbl_gk[[#This Row],[ValueEUR]])/('F+ , F-'!B$2-'F+ , F-'!B$3))</f>
        <v>9.7538055693859437E-5</v>
      </c>
      <c r="C1647" s="2" cm="1">
        <f t="array" ref="C1647">[1]!table_weight[WageEUR]*(('F+ , F-'!C$2-[1]!tbl_gk[[#This Row],[WageEUR]])/('F+ , F-'!C$2-'F+ , F-'!C$3))</f>
        <v>7.8241870618836313E-5</v>
      </c>
      <c r="D1647" s="2" cm="1">
        <f t="array" ref="D1647">[1]!table_weight[Crossing]*(('F+ , F-'!D$2-[1]!tbl_gk[[#This Row],[Crossing]])/('F+ , F-'!D$2-'F+ , F-'!D$3))</f>
        <v>3.6987814836757178E-2</v>
      </c>
      <c r="E1647" s="2" cm="1">
        <f t="array" ref="E1647">[1]!table_weight[Finishing]*(('F+ , F-'!E$2-[1]!tbl_gk[[#This Row],[Finishing]])/('F+ , F-'!E$2-'F+ , F-'!E$3))</f>
        <v>2.096326437480962E-2</v>
      </c>
      <c r="F1647" s="2" cm="1">
        <f t="array" ref="F1647">[1]!table_weight[HeadingAccuracy]*(('F+ , F-'!F$2-[1]!tbl_gk[[#This Row],[HeadingAccuracy]])/('F+ , F-'!F$2-'F+ , F-'!F$3))</f>
        <v>1.1691929585950599E-2</v>
      </c>
      <c r="G1647" s="2" cm="1">
        <f t="array" ref="G1647">[1]!table_weight[ShortPassing]*(('F+ , F-'!G$2-[1]!tbl_gk[[#This Row],[ShortPassing]])/('F+ , F-'!G$2-'F+ , F-'!G$3))</f>
        <v>3.3752174087744106E-2</v>
      </c>
      <c r="H1647" s="2" cm="1">
        <f t="array" ref="H1647">[1]!table_weight[Volleys]*(('F+ , F-'!H$2-[1]!tbl_gk[[#This Row],[Volleys]])/('F+ , F-'!H$2-'F+ , F-'!H$3))</f>
        <v>1.9675665665797848E-3</v>
      </c>
      <c r="I1647" s="2" cm="1">
        <f t="array" ref="I1647">[1]!table_weight[Dribbling]*(('F+ , F-'!I$2-[1]!tbl_gk[[#This Row],[Dribbling]])/('F+ , F-'!I$2-'F+ , F-'!I$3))</f>
        <v>1.7601807988178481E-2</v>
      </c>
      <c r="J1647" s="2" cm="1">
        <f t="array" ref="J1647">[1]!table_weight[Curve]*(('F+ , F-'!J$2-[1]!tbl_gk[[#This Row],[Curve]])/('F+ , F-'!J$2-'F+ , F-'!J$3))</f>
        <v>9.295879390190295E-3</v>
      </c>
      <c r="K1647" s="2" cm="1">
        <f t="array" ref="K1647">[1]!table_weight[FKAccuracy]*(('F+ , F-'!K$2-[1]!tbl_gk[[#This Row],[FKAccuracy]])/('F+ , F-'!K$2-'F+ , F-'!K$3))</f>
        <v>9.7353209613629272E-3</v>
      </c>
      <c r="L1647" s="2" cm="1">
        <f t="array" ref="L1647">[1]!table_weight[LongPassing]*(('F+ , F-'!L$2-[1]!tbl_gk[[#This Row],[LongPassing]])/('F+ , F-'!L$2-'F+ , F-'!L$3))</f>
        <v>2.5988356803638323E-2</v>
      </c>
      <c r="M1647" s="2" cm="1">
        <f t="array" ref="M1647">[1]!table_weight[BallControl]*(('F+ , F-'!M$2-[1]!tbl_gk[[#This Row],[BallControl]])/('F+ , F-'!M$2-'F+ , F-'!M$3))</f>
        <v>1.3907601373375588E-2</v>
      </c>
      <c r="N1647" s="2" cm="1">
        <f t="array" ref="N1647">[1]!table_weight[Acceleration]*(('F+ , F-'!N$2-[1]!tbl_gk[[#This Row],[Acceleration]])/('F+ , F-'!N$2-'F+ , F-'!N$3))</f>
        <v>1.10488734587233E-2</v>
      </c>
      <c r="O1647" s="2" cm="1">
        <f t="array" ref="O1647">[1]!table_weight[SprintSpeed]*(('F+ , F-'!O$2-[1]!tbl_gk[[#This Row],[SprintSpeed]])/('F+ , F-'!O$2-'F+ , F-'!O$3))</f>
        <v>1.0963188317614834E-2</v>
      </c>
      <c r="P1647" s="2" cm="1">
        <f t="array" ref="P1647">[1]!table_weight[Agility]*(('F+ , F-'!P$2-[1]!tbl_gk[[#This Row],[Agility]])/('F+ , F-'!P$2-'F+ , F-'!P$3))</f>
        <v>2.8082656619316097E-3</v>
      </c>
      <c r="Q1647" s="2" cm="1">
        <f t="array" ref="Q1647">[1]!table_weight[Reactions]*(('F+ , F-'!Q$2-[1]!tbl_gk[[#This Row],[Reactions]])/('F+ , F-'!Q$2-'F+ , F-'!Q$3))</f>
        <v>2.0110038002815341E-3</v>
      </c>
      <c r="R1647" s="2" cm="1">
        <f t="array" ref="R1647">[1]!table_weight[Balance]*(('F+ , F-'!R$2-[1]!tbl_gk[[#This Row],[Balance]])/('F+ , F-'!R$2-'F+ , F-'!R$3))</f>
        <v>2.5455877513767822E-3</v>
      </c>
      <c r="S1647" s="2" cm="1">
        <f t="array" ref="S1647">[1]!table_weight[ShotPower]*(('F+ , F-'!S$2-[1]!tbl_gk[[#This Row],[ShotPower]])/('F+ , F-'!S$2-'F+ , F-'!S$3))</f>
        <v>7.5315173595909123E-3</v>
      </c>
      <c r="T1647" s="2" cm="1">
        <f t="array" ref="T1647">[1]!table_weight[Jumping]*(('F+ , F-'!T$2-[1]!tbl_gk[[#This Row],[Jumping]])/('F+ , F-'!T$2-'F+ , F-'!T$3))</f>
        <v>4.0359382513714759E-3</v>
      </c>
      <c r="U1647" s="2" cm="1">
        <f t="array" ref="U1647">[1]!table_weight[Stamina]*(('F+ , F-'!U$2-[1]!tbl_gk[[#This Row],[Stamina]])/('F+ , F-'!U$2-'F+ , F-'!U$3))</f>
        <v>1.88916258574835E-2</v>
      </c>
      <c r="V1647" s="2" cm="1">
        <f t="array" ref="V1647">[1]!table_weight[Strength]*(('F+ , F-'!V$2-[1]!tbl_gk[[#This Row],[Strength]])/('F+ , F-'!V$2-'F+ , F-'!V$3))</f>
        <v>2.5732684311935858E-2</v>
      </c>
      <c r="W1647" s="2" cm="1">
        <f t="array" ref="W1647">[1]!table_weight[LongShots]*(('F+ , F-'!W$2-[1]!tbl_gk[[#This Row],[LongShots]])/('F+ , F-'!W$2-'F+ , F-'!W$3))</f>
        <v>1.0128592311173986E-2</v>
      </c>
      <c r="X1647" s="2" cm="1">
        <f t="array" ref="X1647">[1]!table_weight[Aggression]*(('F+ , F-'!X$2-[1]!tbl_gk[[#This Row],[Aggression]])/('F+ , F-'!X$2-'F+ , F-'!X$3))</f>
        <v>1.2169151201703659E-2</v>
      </c>
      <c r="Y1647" s="2" cm="1">
        <f t="array" ref="Y1647">[1]!table_weight[Interceptions]*(('F+ , F-'!Y$2-[1]!tbl_gk[[#This Row],[Interceptions]])/('F+ , F-'!Y$2-'F+ , F-'!Y$3))</f>
        <v>2.0776599612664828E-2</v>
      </c>
      <c r="Z1647" s="2" cm="1">
        <f t="array" ref="Z1647">[1]!table_weight[Positioning]*(('F+ , F-'!Z$2-[1]!tbl_gk[[#This Row],[Positioning]])/('F+ , F-'!Z$2-'F+ , F-'!Z$3))</f>
        <v>2.0704458641787279E-3</v>
      </c>
      <c r="AA1647" s="2" cm="1">
        <f t="array" ref="AA1647">[1]!table_weight[Vision]*(('F+ , F-'!AA$2-[1]!tbl_gk[[#This Row],[Vision]])/('F+ , F-'!AA$2-'F+ , F-'!AA$3))</f>
        <v>2.7684818983875824E-2</v>
      </c>
      <c r="AB1647" s="2" cm="1">
        <f t="array" ref="AB1647">[1]!table_weight[Penalties]*(('F+ , F-'!AB$2-[1]!tbl_gk[[#This Row],[Penalties]])/('F+ , F-'!AB$2-'F+ , F-'!AB$3))</f>
        <v>2.5054134827036706E-3</v>
      </c>
      <c r="AC1647" s="2" cm="1">
        <f t="array" ref="AC1647">[1]!table_weight[Composure]*(('F+ , F-'!AC$2-[1]!tbl_gk[[#This Row],[Composure]])/('F+ , F-'!AC$2-'F+ , F-'!AC$3))</f>
        <v>2.6153000389626249E-3</v>
      </c>
      <c r="AD1647" s="2" cm="1">
        <f t="array" ref="AD1647">[1]!table_weight[Marking]*(('F+ , F-'!AD$2-[1]!tbl_gk[[#This Row],[Marking]])/('F+ , F-'!AD$2-'F+ , F-'!AD$3))</f>
        <v>3.9437064079595283E-2</v>
      </c>
      <c r="AE1647" s="2" cm="1">
        <f t="array" ref="AE1647">[1]!table_weight[StandingTackle]*(('F+ , F-'!AE$2-[1]!tbl_gk[[#This Row],[StandingTackle]])/('F+ , F-'!AE$2-'F+ , F-'!AE$3))</f>
        <v>2.9141914719869356E-2</v>
      </c>
      <c r="AF1647" s="2" cm="1">
        <f t="array" ref="AF1647">[1]!table_weight[SlidingTackle]*(('F+ , F-'!AF$2-[1]!tbl_gk[[#This Row],[SlidingTackle]])/('F+ , F-'!AF$2-'F+ , F-'!AF$3))</f>
        <v>8.9667429907290316E-3</v>
      </c>
      <c r="AG1647" s="2" cm="1">
        <f t="array" ref="AG1647">[1]!table_weight[GKDiving]*(('F+ , F-'!AG$2-[1]!tbl_gk[[#This Row],[GKDiving]])/('F+ , F-'!AG$2-'F+ , F-'!AG$3))</f>
        <v>6.1492242166108872E-2</v>
      </c>
      <c r="AH1647" s="2" cm="1">
        <f t="array" ref="AH1647">[1]!table_weight[GKHandling]*(('F+ , F-'!AH$2-[1]!tbl_gk[[#This Row],[GKHandling]])/('F+ , F-'!AH$2-'F+ , F-'!AH$3))</f>
        <v>5.8818666419756312E-2</v>
      </c>
      <c r="AI1647" s="2" cm="1">
        <f t="array" ref="AI1647">[1]!table_weight[GKKicking]*(('F+ , F-'!AI$2-[1]!tbl_gk[[#This Row],[GKKicking]])/('F+ , F-'!AI$2-'F+ , F-'!AI$3))</f>
        <v>3.3988439306358358E-2</v>
      </c>
      <c r="AJ1647" s="2" cm="1">
        <f t="array" ref="AJ1647">[1]!table_weight[GKPositioning]*(('F+ , F-'!AJ$2-[1]!tbl_gk[[#This Row],[GKPositioning]])/('F+ , F-'!AJ$2-'F+ , F-'!AJ$3))</f>
        <v>2.2704827876717123E-2</v>
      </c>
      <c r="AK1647" s="2" cm="1">
        <f t="array" ref="AK1647">[1]!table_weight[GKReflexes]*(('F+ , F-'!AK$2-[1]!tbl_gk[[#This Row],[GKReflexes]])/('F+ , F-'!AK$2-'F+ , F-'!AK$3))</f>
        <v>5.64817631747963E-2</v>
      </c>
    </row>
    <row r="1648" spans="1:37" x14ac:dyDescent="0.55000000000000004">
      <c r="A1648" s="7">
        <f>[1]!tbl_gk[[#This Row],[ID]]</f>
        <v>262530</v>
      </c>
      <c r="B1648" s="1" cm="1">
        <f t="array" ref="B1648">[1]!table_weight[ValueEUR]*(('F+ , F-'!B$2-[1]!tbl_gk[[#This Row],[ValueEUR]])/('F+ , F-'!B$2-'F+ , F-'!B$3))</f>
        <v>6.2041611374891601E-5</v>
      </c>
      <c r="C1648" s="1" cm="1">
        <f t="array" ref="C1648">[1]!table_weight[WageEUR]*(('F+ , F-'!C$2-[1]!tbl_gk[[#This Row],[WageEUR]])/('F+ , F-'!C$2-'F+ , F-'!C$3))</f>
        <v>5.4769309433185425E-5</v>
      </c>
      <c r="D1648" s="1" cm="1">
        <f t="array" ref="D1648">[1]!table_weight[Crossing]*(('F+ , F-'!D$2-[1]!tbl_gk[[#This Row],[Crossing]])/('F+ , F-'!D$2-'F+ , F-'!D$3))</f>
        <v>3.5866971962916043E-2</v>
      </c>
      <c r="E1648" s="1" cm="1">
        <f t="array" ref="E1648">[1]!table_weight[Finishing]*(('F+ , F-'!E$2-[1]!tbl_gk[[#This Row],[Finishing]])/('F+ , F-'!E$2-'F+ , F-'!E$3))</f>
        <v>1.7968512321265388E-2</v>
      </c>
      <c r="F1648" s="1" cm="1">
        <f t="array" ref="F1648">[1]!table_weight[HeadingAccuracy]*(('F+ , F-'!F$2-[1]!tbl_gk[[#This Row],[HeadingAccuracy]])/('F+ , F-'!F$2-'F+ , F-'!F$3))</f>
        <v>1.08567917583827E-2</v>
      </c>
      <c r="G1648" s="1" cm="1">
        <f t="array" ref="G1648">[1]!table_weight[ShortPassing]*(('F+ , F-'!G$2-[1]!tbl_gk[[#This Row],[ShortPassing]])/('F+ , F-'!G$2-'F+ , F-'!G$3))</f>
        <v>6.047264524054153E-2</v>
      </c>
      <c r="H1648" s="1" cm="1">
        <f t="array" ref="H1648">[1]!table_weight[Volleys]*(('F+ , F-'!H$2-[1]!tbl_gk[[#This Row],[Volleys]])/('F+ , F-'!H$2-'F+ , F-'!H$3))</f>
        <v>2.4305234057750281E-3</v>
      </c>
      <c r="I1648" s="1" cm="1">
        <f t="array" ref="I1648">[1]!table_weight[Dribbling]*(('F+ , F-'!I$2-[1]!tbl_gk[[#This Row],[Dribbling]])/('F+ , F-'!I$2-'F+ , F-'!I$3))</f>
        <v>2.1513320874440363E-2</v>
      </c>
      <c r="J1648" s="1" cm="1">
        <f t="array" ref="J1648">[1]!table_weight[Curve]*(('F+ , F-'!J$2-[1]!tbl_gk[[#This Row],[Curve]])/('F+ , F-'!J$2-'F+ , F-'!J$3))</f>
        <v>9.4648953791028455E-3</v>
      </c>
      <c r="K1648" s="1" cm="1">
        <f t="array" ref="K1648">[1]!table_weight[FKAccuracy]*(('F+ , F-'!K$2-[1]!tbl_gk[[#This Row],[FKAccuracy]])/('F+ , F-'!K$2-'F+ , F-'!K$3))</f>
        <v>9.4310921813203358E-3</v>
      </c>
      <c r="L1648" s="1" cm="1">
        <f t="array" ref="L1648">[1]!table_weight[LongPassing]*(('F+ , F-'!L$2-[1]!tbl_gk[[#This Row],[LongPassing]])/('F+ , F-'!L$2-'F+ , F-'!L$3))</f>
        <v>2.3281236303259328E-2</v>
      </c>
      <c r="M1648" s="1" cm="1">
        <f t="array" ref="M1648">[1]!table_weight[BallControl]*(('F+ , F-'!M$2-[1]!tbl_gk[[#This Row],[BallControl]])/('F+ , F-'!M$2-'F+ , F-'!M$3))</f>
        <v>1.4342213916293577E-2</v>
      </c>
      <c r="N1648" s="1" cm="1">
        <f t="array" ref="N1648">[1]!table_weight[Acceleration]*(('F+ , F-'!N$2-[1]!tbl_gk[[#This Row],[Acceleration]])/('F+ , F-'!N$2-'F+ , F-'!N$3))</f>
        <v>8.7940013242899726E-3</v>
      </c>
      <c r="O1648" s="1" cm="1">
        <f t="array" ref="O1648">[1]!table_weight[SprintSpeed]*(('F+ , F-'!O$2-[1]!tbl_gk[[#This Row],[SprintSpeed]])/('F+ , F-'!O$2-'F+ , F-'!O$3))</f>
        <v>1.1525403103133543E-2</v>
      </c>
      <c r="P1648" s="1" cm="1">
        <f t="array" ref="P1648">[1]!table_weight[Agility]*(('F+ , F-'!P$2-[1]!tbl_gk[[#This Row],[Agility]])/('F+ , F-'!P$2-'F+ , F-'!P$3))</f>
        <v>4.7974538391331659E-3</v>
      </c>
      <c r="Q1648" s="1" cm="1">
        <f t="array" ref="Q1648">[1]!table_weight[Reactions]*(('F+ , F-'!Q$2-[1]!tbl_gk[[#This Row],[Reactions]])/('F+ , F-'!Q$2-'F+ , F-'!Q$3))</f>
        <v>2.4750816003465035E-3</v>
      </c>
      <c r="R1648" s="1" cm="1">
        <f t="array" ref="R1648">[1]!table_weight[Balance]*(('F+ , F-'!R$2-[1]!tbl_gk[[#This Row],[Balance]])/('F+ , F-'!R$2-'F+ , F-'!R$3))</f>
        <v>2.1109752084587947E-3</v>
      </c>
      <c r="S1648" s="1" cm="1">
        <f t="array" ref="S1648">[1]!table_weight[ShotPower]*(('F+ , F-'!S$2-[1]!tbl_gk[[#This Row],[ShotPower]])/('F+ , F-'!S$2-'F+ , F-'!S$3))</f>
        <v>6.2329798837993753E-3</v>
      </c>
      <c r="T1648" s="1" cm="1">
        <f t="array" ref="T1648">[1]!table_weight[Jumping]*(('F+ , F-'!T$2-[1]!tbl_gk[[#This Row],[Jumping]])/('F+ , F-'!T$2-'F+ , F-'!T$3))</f>
        <v>3.4348410649970005E-3</v>
      </c>
      <c r="U1648" s="1" cm="1">
        <f t="array" ref="U1648">[1]!table_weight[Stamina]*(('F+ , F-'!U$2-[1]!tbl_gk[[#This Row],[Stamina]])/('F+ , F-'!U$2-'F+ , F-'!U$3))</f>
        <v>2.4043887454978999E-2</v>
      </c>
      <c r="V1648" s="1" cm="1">
        <f t="array" ref="V1648">[1]!table_weight[Strength]*(('F+ , F-'!V$2-[1]!tbl_gk[[#This Row],[Strength]])/('F+ , F-'!V$2-'F+ , F-'!V$3))</f>
        <v>1.5084677010445158E-2</v>
      </c>
      <c r="W1648" s="1" cm="1">
        <f t="array" ref="W1648">[1]!table_weight[LongShots]*(('F+ , F-'!W$2-[1]!tbl_gk[[#This Row],[LongShots]])/('F+ , F-'!W$2-'F+ , F-'!W$3))</f>
        <v>1.0388299806332293E-2</v>
      </c>
      <c r="X1648" s="1" cm="1">
        <f t="array" ref="X1648">[1]!table_weight[Aggression]*(('F+ , F-'!X$2-[1]!tbl_gk[[#This Row],[Aggression]])/('F+ , F-'!X$2-'F+ , F-'!X$3))</f>
        <v>1.1560693641618476E-2</v>
      </c>
      <c r="Y1648" s="1" cm="1">
        <f t="array" ref="Y1648">[1]!table_weight[Interceptions]*(('F+ , F-'!Y$2-[1]!tbl_gk[[#This Row],[Interceptions]])/('F+ , F-'!Y$2-'F+ , F-'!Y$3))</f>
        <v>2.0084046292242669E-2</v>
      </c>
      <c r="Z1648" s="1" cm="1">
        <f t="array" ref="Z1648">[1]!table_weight[Positioning]*(('F+ , F-'!Z$2-[1]!tbl_gk[[#This Row],[Positioning]])/('F+ , F-'!Z$2-'F+ , F-'!Z$3))</f>
        <v>2.2183348544772088E-3</v>
      </c>
      <c r="AA1648" s="1" cm="1">
        <f t="array" ref="AA1648">[1]!table_weight[Vision]*(('F+ , F-'!AA$2-[1]!tbl_gk[[#This Row],[Vision]])/('F+ , F-'!AA$2-'F+ , F-'!AA$3))</f>
        <v>2.4845350370144972E-2</v>
      </c>
      <c r="AB1648" s="1" cm="1">
        <f t="array" ref="AB1648">[1]!table_weight[Penalties]*(('F+ , F-'!AB$2-[1]!tbl_gk[[#This Row],[Penalties]])/('F+ , F-'!AB$2-'F+ , F-'!AB$3))</f>
        <v>2.3096780543674466E-3</v>
      </c>
      <c r="AC1648" s="1" cm="1">
        <f t="array" ref="AC1648">[1]!table_weight[Composure]*(('F+ , F-'!AC$2-[1]!tbl_gk[[#This Row],[Composure]])/('F+ , F-'!AC$2-'F+ , F-'!AC$3))</f>
        <v>2.0281918669506067E-3</v>
      </c>
      <c r="AD1648" s="1" cm="1">
        <f t="array" ref="AD1648">[1]!table_weight[Marking]*(('F+ , F-'!AD$2-[1]!tbl_gk[[#This Row],[Marking]])/('F+ , F-'!AD$2-'F+ , F-'!AD$3))</f>
        <v>3.9437064079595283E-2</v>
      </c>
      <c r="AE1648" s="1" cm="1">
        <f t="array" ref="AE1648">[1]!table_weight[StandingTackle]*(('F+ , F-'!AE$2-[1]!tbl_gk[[#This Row],[StandingTackle]])/('F+ , F-'!AE$2-'F+ , F-'!AE$3))</f>
        <v>2.6900228972187096E-2</v>
      </c>
      <c r="AF1648" s="1" cm="1">
        <f t="array" ref="AF1648">[1]!table_weight[SlidingTackle]*(('F+ , F-'!AF$2-[1]!tbl_gk[[#This Row],[SlidingTackle]])/('F+ , F-'!AF$2-'F+ , F-'!AF$3))</f>
        <v>8.9667429907290316E-3</v>
      </c>
      <c r="AG1648" s="1" cm="1">
        <f t="array" ref="AG1648">[1]!table_weight[GKDiving]*(('F+ , F-'!AG$2-[1]!tbl_gk[[#This Row],[GKDiving]])/('F+ , F-'!AG$2-'F+ , F-'!AG$3))</f>
        <v>5.2951652976371534E-2</v>
      </c>
      <c r="AH1648" s="1" cm="1">
        <f t="array" ref="AH1648">[1]!table_weight[GKHandling]*(('F+ , F-'!AH$2-[1]!tbl_gk[[#This Row],[GKHandling]])/('F+ , F-'!AH$2-'F+ , F-'!AH$3))</f>
        <v>6.2383434081559733E-2</v>
      </c>
      <c r="AI1648" s="1" cm="1">
        <f t="array" ref="AI1648">[1]!table_weight[GKKicking]*(('F+ , F-'!AI$2-[1]!tbl_gk[[#This Row],[GKKicking]])/('F+ , F-'!AI$2-'F+ , F-'!AI$3))</f>
        <v>2.8621843626407038E-2</v>
      </c>
      <c r="AJ1648" s="1" cm="1">
        <f t="array" ref="AJ1648">[1]!table_weight[GKPositioning]*(('F+ , F-'!AJ$2-[1]!tbl_gk[[#This Row],[GKPositioning]])/('F+ , F-'!AJ$2-'F+ , F-'!AJ$3))</f>
        <v>2.2704827876717123E-2</v>
      </c>
      <c r="AK1648" s="1" cm="1">
        <f t="array" ref="AK1648">[1]!table_weight[GKReflexes]*(('F+ , F-'!AK$2-[1]!tbl_gk[[#This Row],[GKReflexes]])/('F+ , F-'!AK$2-'F+ , F-'!AK$3))</f>
        <v>5.4659770814318998E-2</v>
      </c>
    </row>
    <row r="1649" spans="1:37" x14ac:dyDescent="0.55000000000000004">
      <c r="A1649" s="8">
        <f>[1]!tbl_gk[[#This Row],[ID]]</f>
        <v>262561</v>
      </c>
      <c r="B1649" s="2" cm="1">
        <f t="array" ref="B1649">[1]!table_weight[ValueEUR]*(('F+ , F-'!B$2-[1]!tbl_gk[[#This Row],[ValueEUR]])/('F+ , F-'!B$2-'F+ , F-'!B$3))</f>
        <v>1.978540939865946E-4</v>
      </c>
      <c r="C1649" s="2" cm="1">
        <f t="array" ref="C1649">[1]!table_weight[WageEUR]*(('F+ , F-'!C$2-[1]!tbl_gk[[#This Row],[WageEUR]])/('F+ , F-'!C$2-'F+ , F-'!C$3))</f>
        <v>0</v>
      </c>
      <c r="D1649" s="2" cm="1">
        <f t="array" ref="D1649">[1]!table_weight[Crossing]*(('F+ , F-'!D$2-[1]!tbl_gk[[#This Row],[Crossing]])/('F+ , F-'!D$2-'F+ , F-'!D$3))</f>
        <v>3.4746129089074922E-2</v>
      </c>
      <c r="E1649" s="2" cm="1">
        <f t="array" ref="E1649">[1]!table_weight[Finishing]*(('F+ , F-'!E$2-[1]!tbl_gk[[#This Row],[Finishing]])/('F+ , F-'!E$2-'F+ , F-'!E$3))</f>
        <v>2.1961515059324362E-2</v>
      </c>
      <c r="F1649" s="2" cm="1">
        <f t="array" ref="F1649">[1]!table_weight[HeadingAccuracy]*(('F+ , F-'!F$2-[1]!tbl_gk[[#This Row],[HeadingAccuracy]])/('F+ , F-'!F$2-'F+ , F-'!F$3))</f>
        <v>1.0439222844598752E-2</v>
      </c>
      <c r="G1649" s="2" cm="1">
        <f t="array" ref="G1649">[1]!table_weight[ShortPassing]*(('F+ , F-'!G$2-[1]!tbl_gk[[#This Row],[ShortPassing]])/('F+ , F-'!G$2-'F+ , F-'!G$3))</f>
        <v>6.4691667001509537E-2</v>
      </c>
      <c r="H1649" s="2" cm="1">
        <f t="array" ref="H1649">[1]!table_weight[Volleys]*(('F+ , F-'!H$2-[1]!tbl_gk[[#This Row],[Volleys]])/('F+ , F-'!H$2-'F+ , F-'!H$3))</f>
        <v>2.3147841959762173E-3</v>
      </c>
      <c r="I1649" s="2" cm="1">
        <f t="array" ref="I1649">[1]!table_weight[Dribbling]*(('F+ , F-'!I$2-[1]!tbl_gk[[#This Row],[Dribbling]])/('F+ , F-'!I$2-'F+ , F-'!I$3))</f>
        <v>2.4446955539136776E-2</v>
      </c>
      <c r="J1649" s="2" cm="1">
        <f t="array" ref="J1649">[1]!table_weight[Curve]*(('F+ , F-'!J$2-[1]!tbl_gk[[#This Row],[Curve]])/('F+ , F-'!J$2-'F+ , F-'!J$3))</f>
        <v>9.4648953791028455E-3</v>
      </c>
      <c r="K1649" s="2" cm="1">
        <f t="array" ref="K1649">[1]!table_weight[FKAccuracy]*(('F+ , F-'!K$2-[1]!tbl_gk[[#This Row],[FKAccuracy]])/('F+ , F-'!K$2-'F+ , F-'!K$3))</f>
        <v>9.2789777912990392E-3</v>
      </c>
      <c r="L1649" s="2" cm="1">
        <f t="array" ref="L1649">[1]!table_weight[LongPassing]*(('F+ , F-'!L$2-[1]!tbl_gk[[#This Row],[LongPassing]])/('F+ , F-'!L$2-'F+ , F-'!L$3))</f>
        <v>2.4364084503410925E-2</v>
      </c>
      <c r="M1649" s="2" cm="1">
        <f t="array" ref="M1649">[1]!table_weight[BallControl]*(('F+ , F-'!M$2-[1]!tbl_gk[[#This Row],[BallControl]])/('F+ , F-'!M$2-'F+ , F-'!M$3))</f>
        <v>1.2169151201703639E-2</v>
      </c>
      <c r="N1649" s="2" cm="1">
        <f t="array" ref="N1649">[1]!table_weight[Acceleration]*(('F+ , F-'!N$2-[1]!tbl_gk[[#This Row],[Acceleration]])/('F+ , F-'!N$2-'F+ , F-'!N$3))</f>
        <v>1.0823386245279966E-2</v>
      </c>
      <c r="O1649" s="2" cm="1">
        <f t="array" ref="O1649">[1]!table_weight[SprintSpeed]*(('F+ , F-'!O$2-[1]!tbl_gk[[#This Row],[SprintSpeed]])/('F+ , F-'!O$2-'F+ , F-'!O$3))</f>
        <v>1.0119866139336769E-2</v>
      </c>
      <c r="P1649" s="2" cm="1">
        <f t="array" ref="P1649">[1]!table_weight[Agility]*(('F+ , F-'!P$2-[1]!tbl_gk[[#This Row],[Agility]])/('F+ , F-'!P$2-'F+ , F-'!P$3))</f>
        <v>5.7335423931103692E-3</v>
      </c>
      <c r="Q1649" s="2" cm="1">
        <f t="array" ref="Q1649">[1]!table_weight[Reactions]*(('F+ , F-'!Q$2-[1]!tbl_gk[[#This Row],[Reactions]])/('F+ , F-'!Q$2-'F+ , F-'!Q$3))</f>
        <v>1.4953618002093458E-3</v>
      </c>
      <c r="R1649" s="2" cm="1">
        <f t="array" ref="R1649">[1]!table_weight[Balance]*(('F+ , F-'!R$2-[1]!tbl_gk[[#This Row],[Balance]])/('F+ , F-'!R$2-'F+ , F-'!R$3))</f>
        <v>2.9802002942947692E-3</v>
      </c>
      <c r="S1649" s="2" cm="1">
        <f t="array" ref="S1649">[1]!table_weight[ShotPower]*(('F+ , F-'!S$2-[1]!tbl_gk[[#This Row],[ShotPower]])/('F+ , F-'!S$2-'F+ , F-'!S$3))</f>
        <v>5.9732723886410689E-3</v>
      </c>
      <c r="T1649" s="2" cm="1">
        <f t="array" ref="T1649">[1]!table_weight[Jumping]*(('F+ , F-'!T$2-[1]!tbl_gk[[#This Row],[Jumping]])/('F+ , F-'!T$2-'F+ , F-'!T$3))</f>
        <v>3.9500672247465502E-3</v>
      </c>
      <c r="U1649" s="2" cm="1">
        <f t="array" ref="U1649">[1]!table_weight[Stamina]*(('F+ , F-'!U$2-[1]!tbl_gk[[#This Row],[Stamina]])/('F+ , F-'!U$2-'F+ , F-'!U$3))</f>
        <v>1.7174205324984999E-2</v>
      </c>
      <c r="V1649" s="2" cm="1">
        <f t="array" ref="V1649">[1]!table_weight[Strength]*(('F+ , F-'!V$2-[1]!tbl_gk[[#This Row],[Strength]])/('F+ , F-'!V$2-'F+ , F-'!V$3))</f>
        <v>2.3070682486563184E-2</v>
      </c>
      <c r="W1649" s="2" cm="1">
        <f t="array" ref="W1649">[1]!table_weight[LongShots]*(('F+ , F-'!W$2-[1]!tbl_gk[[#This Row],[LongShots]])/('F+ , F-'!W$2-'F+ , F-'!W$3))</f>
        <v>1.0128592311173986E-2</v>
      </c>
      <c r="X1649" s="2" cm="1">
        <f t="array" ref="X1649">[1]!table_weight[Aggression]*(('F+ , F-'!X$2-[1]!tbl_gk[[#This Row],[Aggression]])/('F+ , F-'!X$2-'F+ , F-'!X$3))</f>
        <v>1.460298144204439E-2</v>
      </c>
      <c r="Y1649" s="2" cm="1">
        <f t="array" ref="Y1649">[1]!table_weight[Interceptions]*(('F+ , F-'!Y$2-[1]!tbl_gk[[#This Row],[Interceptions]])/('F+ , F-'!Y$2-'F+ , F-'!Y$3))</f>
        <v>2.1469152933086991E-2</v>
      </c>
      <c r="Z1649" s="2" cm="1">
        <f t="array" ref="Z1649">[1]!table_weight[Positioning]*(('F+ , F-'!Z$2-[1]!tbl_gk[[#This Row],[Positioning]])/('F+ , F-'!Z$2-'F+ , F-'!Z$3))</f>
        <v>1.9225568738802474E-3</v>
      </c>
      <c r="AA1649" s="2" cm="1">
        <f t="array" ref="AA1649">[1]!table_weight[Vision]*(('F+ , F-'!AA$2-[1]!tbl_gk[[#This Row],[Vision]])/('F+ , F-'!AA$2-'F+ , F-'!AA$3))</f>
        <v>2.4845350370144972E-2</v>
      </c>
      <c r="AB1649" s="2" cm="1">
        <f t="array" ref="AB1649">[1]!table_weight[Penalties]*(('F+ , F-'!AB$2-[1]!tbl_gk[[#This Row],[Penalties]])/('F+ , F-'!AB$2-'F+ , F-'!AB$3))</f>
        <v>2.3879722257019362E-3</v>
      </c>
      <c r="AC1649" s="2" cm="1">
        <f t="array" ref="AC1649">[1]!table_weight[Composure]*(('F+ , F-'!AC$2-[1]!tbl_gk[[#This Row],[Composure]])/('F+ , F-'!AC$2-'F+ , F-'!AC$3))</f>
        <v>2.2950592178651603E-3</v>
      </c>
      <c r="AD1649" s="2" cm="1">
        <f t="array" ref="AD1649">[1]!table_weight[Marking]*(('F+ , F-'!AD$2-[1]!tbl_gk[[#This Row],[Marking]])/('F+ , F-'!AD$2-'F+ , F-'!AD$3))</f>
        <v>3.6282098953227655E-2</v>
      </c>
      <c r="AE1649" s="2" cm="1">
        <f t="array" ref="AE1649">[1]!table_weight[StandingTackle]*(('F+ , F-'!AE$2-[1]!tbl_gk[[#This Row],[StandingTackle]])/('F+ , F-'!AE$2-'F+ , F-'!AE$3))</f>
        <v>2.465854322450484E-2</v>
      </c>
      <c r="AF1649" s="2" cm="1">
        <f t="array" ref="AF1649">[1]!table_weight[SlidingTackle]*(('F+ , F-'!AF$2-[1]!tbl_gk[[#This Row],[SlidingTackle]])/('F+ , F-'!AF$2-'F+ , F-'!AF$3))</f>
        <v>8.9667429907290316E-3</v>
      </c>
      <c r="AG1649" s="2" cm="1">
        <f t="array" ref="AG1649">[1]!table_weight[GKDiving]*(('F+ , F-'!AG$2-[1]!tbl_gk[[#This Row],[GKDiving]])/('F+ , F-'!AG$2-'F+ , F-'!AG$3))</f>
        <v>5.1243535138424057E-2</v>
      </c>
      <c r="AH1649" s="2" cm="1">
        <f t="array" ref="AH1649">[1]!table_weight[GKHandling]*(('F+ , F-'!AH$2-[1]!tbl_gk[[#This Row],[GKHandling]])/('F+ , F-'!AH$2-'F+ , F-'!AH$3))</f>
        <v>5.7036282588854605E-2</v>
      </c>
      <c r="AI1649" s="2" cm="1">
        <f t="array" ref="AI1649">[1]!table_weight[GKKicking]*(('F+ , F-'!AI$2-[1]!tbl_gk[[#This Row],[GKKicking]])/('F+ , F-'!AI$2-'F+ , F-'!AI$3))</f>
        <v>2.7727411013081817E-2</v>
      </c>
      <c r="AJ1649" s="2" cm="1">
        <f t="array" ref="AJ1649">[1]!table_weight[GKPositioning]*(('F+ , F-'!AJ$2-[1]!tbl_gk[[#This Row],[GKPositioning]])/('F+ , F-'!AJ$2-'F+ , F-'!AJ$3))</f>
        <v>1.8920689897264267E-2</v>
      </c>
      <c r="AK1649" s="2" cm="1">
        <f t="array" ref="AK1649">[1]!table_weight[GKReflexes]*(('F+ , F-'!AK$2-[1]!tbl_gk[[#This Row],[GKReflexes]])/('F+ , F-'!AK$2-'F+ , F-'!AK$3))</f>
        <v>5.4659770814318998E-2</v>
      </c>
    </row>
    <row r="1650" spans="1:37" x14ac:dyDescent="0.55000000000000004">
      <c r="A1650" s="7">
        <f>[1]!tbl_gk[[#This Row],[ID]]</f>
        <v>262577</v>
      </c>
      <c r="B1650" s="1" cm="1">
        <f t="array" ref="B1650">[1]!table_weight[ValueEUR]*(('F+ , F-'!B$2-[1]!tbl_gk[[#This Row],[ValueEUR]])/('F+ , F-'!B$2-'F+ , F-'!B$3))</f>
        <v>3.9848617057206497E-4</v>
      </c>
      <c r="C1650" s="1" cm="1">
        <f t="array" ref="C1650">[1]!table_weight[WageEUR]*(('F+ , F-'!C$2-[1]!tbl_gk[[#This Row],[WageEUR]])/('F+ , F-'!C$2-'F+ , F-'!C$3))</f>
        <v>0</v>
      </c>
      <c r="D1650" s="1" cm="1">
        <f t="array" ref="D1650">[1]!table_weight[Crossing]*(('F+ , F-'!D$2-[1]!tbl_gk[[#This Row],[Crossing]])/('F+ , F-'!D$2-'F+ , F-'!D$3))</f>
        <v>3.2504443341392672E-2</v>
      </c>
      <c r="E1650" s="1" cm="1">
        <f t="array" ref="E1650">[1]!table_weight[Finishing]*(('F+ , F-'!E$2-[1]!tbl_gk[[#This Row],[Finishing]])/('F+ , F-'!E$2-'F+ , F-'!E$3))</f>
        <v>1.0980757529662181E-2</v>
      </c>
      <c r="F1650" s="1" cm="1">
        <f t="array" ref="F1650">[1]!table_weight[HeadingAccuracy]*(('F+ , F-'!F$2-[1]!tbl_gk[[#This Row],[HeadingAccuracy]])/('F+ , F-'!F$2-'F+ , F-'!F$3))</f>
        <v>1.1274360672166649E-2</v>
      </c>
      <c r="G1650" s="1" cm="1">
        <f t="array" ref="G1650">[1]!table_weight[ShortPassing]*(('F+ , F-'!G$2-[1]!tbl_gk[[#This Row],[ShortPassing]])/('F+ , F-'!G$2-'F+ , F-'!G$3))</f>
        <v>5.7659964066562854E-2</v>
      </c>
      <c r="H1650" s="1" cm="1">
        <f t="array" ref="H1650">[1]!table_weight[Volleys]*(('F+ , F-'!H$2-[1]!tbl_gk[[#This Row],[Volleys]])/('F+ , F-'!H$2-'F+ , F-'!H$3))</f>
        <v>1.2731313077869197E-3</v>
      </c>
      <c r="I1650" s="1" cm="1">
        <f t="array" ref="I1650">[1]!table_weight[Dribbling]*(('F+ , F-'!I$2-[1]!tbl_gk[[#This Row],[Dribbling]])/('F+ , F-'!I$2-'F+ , F-'!I$3))</f>
        <v>1.2712416880351124E-2</v>
      </c>
      <c r="J1650" s="1" cm="1">
        <f t="array" ref="J1650">[1]!table_weight[Curve]*(('F+ , F-'!J$2-[1]!tbl_gk[[#This Row],[Curve]])/('F+ , F-'!J$2-'F+ , F-'!J$3))</f>
        <v>9.4648953791028455E-3</v>
      </c>
      <c r="K1650" s="1" cm="1">
        <f t="array" ref="K1650">[1]!table_weight[FKAccuracy]*(('F+ , F-'!K$2-[1]!tbl_gk[[#This Row],[FKAccuracy]])/('F+ , F-'!K$2-'F+ , F-'!K$3))</f>
        <v>9.1268634012777444E-3</v>
      </c>
      <c r="L1650" s="1" cm="1">
        <f t="array" ref="L1650">[1]!table_weight[LongPassing]*(('F+ , F-'!L$2-[1]!tbl_gk[[#This Row],[LongPassing]])/('F+ , F-'!L$2-'F+ , F-'!L$3))</f>
        <v>2.9778325504168909E-2</v>
      </c>
      <c r="M1650" s="1" cm="1">
        <f t="array" ref="M1650">[1]!table_weight[BallControl]*(('F+ , F-'!M$2-[1]!tbl_gk[[#This Row],[BallControl]])/('F+ , F-'!M$2-'F+ , F-'!M$3))</f>
        <v>1.1734538658785654E-2</v>
      </c>
      <c r="N1650" s="1" cm="1">
        <f t="array" ref="N1650">[1]!table_weight[Acceleration]*(('F+ , F-'!N$2-[1]!tbl_gk[[#This Row],[Acceleration]])/('F+ , F-'!N$2-'F+ , F-'!N$3))</f>
        <v>7.2155908301866443E-3</v>
      </c>
      <c r="O1650" s="1" cm="1">
        <f t="array" ref="O1650">[1]!table_weight[SprintSpeed]*(('F+ , F-'!O$2-[1]!tbl_gk[[#This Row],[SprintSpeed]])/('F+ , F-'!O$2-'F+ , F-'!O$3))</f>
        <v>8.1521143900212863E-3</v>
      </c>
      <c r="P1650" s="1" cm="1">
        <f t="array" ref="P1650">[1]!table_weight[Agility]*(('F+ , F-'!P$2-[1]!tbl_gk[[#This Row],[Agility]])/('F+ , F-'!P$2-'F+ , F-'!P$3))</f>
        <v>4.2123984928974139E-3</v>
      </c>
      <c r="Q1650" s="1" cm="1">
        <f t="array" ref="Q1650">[1]!table_weight[Reactions]*(('F+ , F-'!Q$2-[1]!tbl_gk[[#This Row],[Reactions]])/('F+ , F-'!Q$2-'F+ , F-'!Q$3))</f>
        <v>1.2891050001804705E-3</v>
      </c>
      <c r="R1650" s="1" cm="1">
        <f t="array" ref="R1650">[1]!table_weight[Balance]*(('F+ , F-'!R$2-[1]!tbl_gk[[#This Row],[Balance]])/('F+ , F-'!R$2-'F+ , F-'!R$3))</f>
        <v>8.6922508583597434E-4</v>
      </c>
      <c r="S1650" s="1" cm="1">
        <f t="array" ref="S1650">[1]!table_weight[ShotPower]*(('F+ , F-'!S$2-[1]!tbl_gk[[#This Row],[ShotPower]])/('F+ , F-'!S$2-'F+ , F-'!S$3))</f>
        <v>6.7523948741159906E-3</v>
      </c>
      <c r="T1650" s="1" cm="1">
        <f t="array" ref="T1650">[1]!table_weight[Jumping]*(('F+ , F-'!T$2-[1]!tbl_gk[[#This Row],[Jumping]])/('F+ , F-'!T$2-'F+ , F-'!T$3))</f>
        <v>3.1772279851222255E-3</v>
      </c>
      <c r="U1650" s="1" cm="1">
        <f t="array" ref="U1650">[1]!table_weight[Stamina]*(('F+ , F-'!U$2-[1]!tbl_gk[[#This Row],[Stamina]])/('F+ , F-'!U$2-'F+ , F-'!U$3))</f>
        <v>1.2021943727489499E-2</v>
      </c>
      <c r="V1650" s="1" cm="1">
        <f t="array" ref="V1650">[1]!table_weight[Strength]*(('F+ , F-'!V$2-[1]!tbl_gk[[#This Row],[Strength]])/('F+ , F-'!V$2-'F+ , F-'!V$3))</f>
        <v>1.8634012777608722E-2</v>
      </c>
      <c r="W1650" s="1" cm="1">
        <f t="array" ref="W1650">[1]!table_weight[LongShots]*(('F+ , F-'!W$2-[1]!tbl_gk[[#This Row],[LongShots]])/('F+ , F-'!W$2-'F+ , F-'!W$3))</f>
        <v>7.271809864432606E-3</v>
      </c>
      <c r="X1650" s="1" cm="1">
        <f t="array" ref="X1650">[1]!table_weight[Aggression]*(('F+ , F-'!X$2-[1]!tbl_gk[[#This Row],[Aggression]])/('F+ , F-'!X$2-'F+ , F-'!X$3))</f>
        <v>1.1560693641618476E-2</v>
      </c>
      <c r="Y1650" s="1" cm="1">
        <f t="array" ref="Y1650">[1]!table_weight[Interceptions]*(('F+ , F-'!Y$2-[1]!tbl_gk[[#This Row],[Interceptions]])/('F+ , F-'!Y$2-'F+ , F-'!Y$3))</f>
        <v>1.7313833010554024E-2</v>
      </c>
      <c r="Z1650" s="1" cm="1">
        <f t="array" ref="Z1650">[1]!table_weight[Positioning]*(('F+ , F-'!Z$2-[1]!tbl_gk[[#This Row],[Positioning]])/('F+ , F-'!Z$2-'F+ , F-'!Z$3))</f>
        <v>7.394449514924029E-4</v>
      </c>
      <c r="AA1650" s="1" cm="1">
        <f t="array" ref="AA1650">[1]!table_weight[Vision]*(('F+ , F-'!AA$2-[1]!tbl_gk[[#This Row],[Vision]])/('F+ , F-'!AA$2-'F+ , F-'!AA$3))</f>
        <v>9.9381401480579876E-3</v>
      </c>
      <c r="AB1650" s="1" cm="1">
        <f t="array" ref="AB1650">[1]!table_weight[Penalties]*(('F+ , F-'!AB$2-[1]!tbl_gk[[#This Row],[Penalties]])/('F+ , F-'!AB$2-'F+ , F-'!AB$3))</f>
        <v>2.427119311369181E-3</v>
      </c>
      <c r="AC1650" s="1" cm="1">
        <f t="array" ref="AC1650">[1]!table_weight[Composure]*(('F+ , F-'!AC$2-[1]!tbl_gk[[#This Row],[Composure]])/('F+ , F-'!AC$2-'F+ , F-'!AC$3))</f>
        <v>1.9748183967676961E-3</v>
      </c>
      <c r="AD1650" s="1" cm="1">
        <f t="array" ref="AD1650">[1]!table_weight[Marking]*(('F+ , F-'!AD$2-[1]!tbl_gk[[#This Row],[Marking]])/('F+ , F-'!AD$2-'F+ , F-'!AD$3))</f>
        <v>2.0507273321389546E-2</v>
      </c>
      <c r="AE1650" s="1" cm="1">
        <f t="array" ref="AE1650">[1]!table_weight[StandingTackle]*(('F+ , F-'!AE$2-[1]!tbl_gk[[#This Row],[StandingTackle]])/('F+ , F-'!AE$2-'F+ , F-'!AE$3))</f>
        <v>2.241685747682258E-2</v>
      </c>
      <c r="AF1650" s="1" cm="1">
        <f t="array" ref="AF1650">[1]!table_weight[SlidingTackle]*(('F+ , F-'!AF$2-[1]!tbl_gk[[#This Row],[SlidingTackle]])/('F+ , F-'!AF$2-'F+ , F-'!AF$3))</f>
        <v>8.2195144081682794E-3</v>
      </c>
      <c r="AG1650" s="1" cm="1">
        <f t="array" ref="AG1650">[1]!table_weight[GKDiving]*(('F+ , F-'!AG$2-[1]!tbl_gk[[#This Row],[GKDiving]])/('F+ , F-'!AG$2-'F+ , F-'!AG$3))</f>
        <v>4.4411063786634182E-2</v>
      </c>
      <c r="AH1650" s="1" cm="1">
        <f t="array" ref="AH1650">[1]!table_weight[GKHandling]*(('F+ , F-'!AH$2-[1]!tbl_gk[[#This Row],[GKHandling]])/('F+ , F-'!AH$2-'F+ , F-'!AH$3))</f>
        <v>4.0994828110739248E-2</v>
      </c>
      <c r="AI1650" s="1" cm="1">
        <f t="array" ref="AI1650">[1]!table_weight[GKKicking]*(('F+ , F-'!AI$2-[1]!tbl_gk[[#This Row],[GKKicking]])/('F+ , F-'!AI$2-'F+ , F-'!AI$3))</f>
        <v>3.0410708853057477E-2</v>
      </c>
      <c r="AJ1650" s="1" cm="1">
        <f t="array" ref="AJ1650">[1]!table_weight[GKPositioning]*(('F+ , F-'!AJ$2-[1]!tbl_gk[[#This Row],[GKPositioning]])/('F+ , F-'!AJ$2-'F+ , F-'!AJ$3))</f>
        <v>2.0182069223748555E-2</v>
      </c>
      <c r="AK1650" s="1" cm="1">
        <f t="array" ref="AK1650">[1]!table_weight[GKReflexes]*(('F+ , F-'!AK$2-[1]!tbl_gk[[#This Row],[GKReflexes]])/('F+ , F-'!AK$2-'F+ , F-'!AK$3))</f>
        <v>4.7371801372409796E-2</v>
      </c>
    </row>
    <row r="1651" spans="1:37" x14ac:dyDescent="0.55000000000000004">
      <c r="A1651" s="8">
        <f>[1]!tbl_gk[[#This Row],[ID]]</f>
        <v>262621</v>
      </c>
      <c r="B1651" s="2" cm="1">
        <f t="array" ref="B1651">[1]!table_weight[ValueEUR]*(('F+ , F-'!B$2-[1]!tbl_gk[[#This Row],[ValueEUR]])/('F+ , F-'!B$2-'F+ , F-'!B$3))</f>
        <v>5.7075195817568192E-3</v>
      </c>
      <c r="C1651" s="2" cm="1">
        <f t="array" ref="C1651">[1]!table_weight[WageEUR]*(('F+ , F-'!C$2-[1]!tbl_gk[[#This Row],[WageEUR]])/('F+ , F-'!C$2-'F+ , F-'!C$3))</f>
        <v>2.5819817304215988E-3</v>
      </c>
      <c r="D1651" s="2" cm="1">
        <f t="array" ref="D1651">[1]!table_weight[Crossing]*(('F+ , F-'!D$2-[1]!tbl_gk[[#This Row],[Crossing]])/('F+ , F-'!D$2-'F+ , F-'!D$3))</f>
        <v>3.4746129089074922E-2</v>
      </c>
      <c r="E1651" s="2" cm="1">
        <f t="array" ref="E1651">[1]!table_weight[Finishing]*(('F+ , F-'!E$2-[1]!tbl_gk[[#This Row],[Finishing]])/('F+ , F-'!E$2-'F+ , F-'!E$3))</f>
        <v>1.7968512321265388E-2</v>
      </c>
      <c r="F1651" s="2" cm="1">
        <f t="array" ref="F1651">[1]!table_weight[HeadingAccuracy]*(('F+ , F-'!F$2-[1]!tbl_gk[[#This Row],[HeadingAccuracy]])/('F+ , F-'!F$2-'F+ , F-'!F$3))</f>
        <v>1.0439222844598752E-2</v>
      </c>
      <c r="G1651" s="2" cm="1">
        <f t="array" ref="G1651">[1]!table_weight[ShortPassing]*(('F+ , F-'!G$2-[1]!tbl_gk[[#This Row],[ShortPassing]])/('F+ , F-'!G$2-'F+ , F-'!G$3))</f>
        <v>6.7504348175488213E-2</v>
      </c>
      <c r="H1651" s="2" cm="1">
        <f t="array" ref="H1651">[1]!table_weight[Volleys]*(('F+ , F-'!H$2-[1]!tbl_gk[[#This Row],[Volleys]])/('F+ , F-'!H$2-'F+ , F-'!H$3))</f>
        <v>2.1990449861774069E-3</v>
      </c>
      <c r="I1651" s="2" cm="1">
        <f t="array" ref="I1651">[1]!table_weight[Dribbling]*(('F+ , F-'!I$2-[1]!tbl_gk[[#This Row],[Dribbling]])/('F+ , F-'!I$2-'F+ , F-'!I$3))</f>
        <v>1.9557564431309422E-2</v>
      </c>
      <c r="J1651" s="2" cm="1">
        <f t="array" ref="J1651">[1]!table_weight[Curve]*(('F+ , F-'!J$2-[1]!tbl_gk[[#This Row],[Curve]])/('F+ , F-'!J$2-'F+ , F-'!J$3))</f>
        <v>9.8029273569279467E-3</v>
      </c>
      <c r="K1651" s="2" cm="1">
        <f t="array" ref="K1651">[1]!table_weight[FKAccuracy]*(('F+ , F-'!K$2-[1]!tbl_gk[[#This Row],[FKAccuracy]])/('F+ , F-'!K$2-'F+ , F-'!K$3))</f>
        <v>9.7353209613629272E-3</v>
      </c>
      <c r="L1651" s="2" cm="1">
        <f t="array" ref="L1651">[1]!table_weight[LongPassing]*(('F+ , F-'!L$2-[1]!tbl_gk[[#This Row],[LongPassing]])/('F+ , F-'!L$2-'F+ , F-'!L$3))</f>
        <v>2.8695477304017315E-2</v>
      </c>
      <c r="M1651" s="2" cm="1">
        <f t="array" ref="M1651">[1]!table_weight[BallControl]*(('F+ , F-'!M$2-[1]!tbl_gk[[#This Row],[BallControl]])/('F+ , F-'!M$2-'F+ , F-'!M$3))</f>
        <v>1.0865313572949679E-2</v>
      </c>
      <c r="N1651" s="2" cm="1">
        <f t="array" ref="N1651">[1]!table_weight[Acceleration]*(('F+ , F-'!N$2-[1]!tbl_gk[[#This Row],[Acceleration]])/('F+ , F-'!N$2-'F+ , F-'!N$3))</f>
        <v>3.8332826285366545E-3</v>
      </c>
      <c r="O1651" s="2" cm="1">
        <f t="array" ref="O1651">[1]!table_weight[SprintSpeed]*(('F+ , F-'!O$2-[1]!tbl_gk[[#This Row],[SprintSpeed]])/('F+ , F-'!O$2-'F+ , F-'!O$3))</f>
        <v>4.7788256769090301E-3</v>
      </c>
      <c r="P1651" s="2" cm="1">
        <f t="array" ref="P1651">[1]!table_weight[Agility]*(('F+ , F-'!P$2-[1]!tbl_gk[[#This Row],[Agility]])/('F+ , F-'!P$2-'F+ , F-'!P$3))</f>
        <v>4.095387423650264E-3</v>
      </c>
      <c r="Q1651" s="2" cm="1">
        <f t="array" ref="Q1651">[1]!table_weight[Reactions]*(('F+ , F-'!Q$2-[1]!tbl_gk[[#This Row],[Reactions]])/('F+ , F-'!Q$2-'F+ , F-'!Q$3))</f>
        <v>1.4953618002093458E-3</v>
      </c>
      <c r="R1651" s="2" cm="1">
        <f t="array" ref="R1651">[1]!table_weight[Balance]*(('F+ , F-'!R$2-[1]!tbl_gk[[#This Row],[Balance]])/('F+ , F-'!R$2-'F+ , F-'!R$3))</f>
        <v>2.6697627636390639E-3</v>
      </c>
      <c r="S1651" s="2" cm="1">
        <f t="array" ref="S1651">[1]!table_weight[ShotPower]*(('F+ , F-'!S$2-[1]!tbl_gk[[#This Row],[ShotPower]])/('F+ , F-'!S$2-'F+ , F-'!S$3))</f>
        <v>3.635904932216303E-3</v>
      </c>
      <c r="T1651" s="2" cm="1">
        <f t="array" ref="T1651">[1]!table_weight[Jumping]*(('F+ , F-'!T$2-[1]!tbl_gk[[#This Row],[Jumping]])/('F+ , F-'!T$2-'F+ , F-'!T$3))</f>
        <v>2.6620018253726754E-3</v>
      </c>
      <c r="U1651" s="2" cm="1">
        <f t="array" ref="U1651">[1]!table_weight[Stamina]*(('F+ , F-'!U$2-[1]!tbl_gk[[#This Row],[Stamina]])/('F+ , F-'!U$2-'F+ , F-'!U$3))</f>
        <v>0</v>
      </c>
      <c r="V1651" s="2" cm="1">
        <f t="array" ref="V1651">[1]!table_weight[Strength]*(('F+ , F-'!V$2-[1]!tbl_gk[[#This Row],[Strength]])/('F+ , F-'!V$2-'F+ , F-'!V$3))</f>
        <v>9.7606733596998074E-3</v>
      </c>
      <c r="W1651" s="2" cm="1">
        <f t="array" ref="W1651">[1]!table_weight[LongShots]*(('F+ , F-'!W$2-[1]!tbl_gk[[#This Row],[LongShots]])/('F+ , F-'!W$2-'F+ , F-'!W$3))</f>
        <v>9.86888481601568E-3</v>
      </c>
      <c r="X1651" s="2" cm="1">
        <f t="array" ref="X1651">[1]!table_weight[Aggression]*(('F+ , F-'!X$2-[1]!tbl_gk[[#This Row],[Aggression]])/('F+ , F-'!X$2-'F+ , F-'!X$3))</f>
        <v>1.2169151201703659E-2</v>
      </c>
      <c r="Y1651" s="2" cm="1">
        <f t="array" ref="Y1651">[1]!table_weight[Interceptions]*(('F+ , F-'!Y$2-[1]!tbl_gk[[#This Row],[Interceptions]])/('F+ , F-'!Y$2-'F+ , F-'!Y$3))</f>
        <v>2.4931919535197796E-2</v>
      </c>
      <c r="Z1651" s="2" cm="1">
        <f t="array" ref="Z1651">[1]!table_weight[Positioning]*(('F+ , F-'!Z$2-[1]!tbl_gk[[#This Row],[Positioning]])/('F+ , F-'!Z$2-'F+ , F-'!Z$3))</f>
        <v>1.7746678835817667E-3</v>
      </c>
      <c r="AA1651" s="2" cm="1">
        <f t="array" ref="AA1651">[1]!table_weight[Vision]*(('F+ , F-'!AA$2-[1]!tbl_gk[[#This Row],[Vision]])/('F+ , F-'!AA$2-'F+ , F-'!AA$3))</f>
        <v>2.5555217523577683E-2</v>
      </c>
      <c r="AB1651" s="2" cm="1">
        <f t="array" ref="AB1651">[1]!table_weight[Penalties]*(('F+ , F-'!AB$2-[1]!tbl_gk[[#This Row],[Penalties]])/('F+ , F-'!AB$2-'F+ , F-'!AB$3))</f>
        <v>2.4662663970364263E-3</v>
      </c>
      <c r="AC1651" s="2" cm="1">
        <f t="array" ref="AC1651">[1]!table_weight[Composure]*(('F+ , F-'!AC$2-[1]!tbl_gk[[#This Row],[Composure]])/('F+ , F-'!AC$2-'F+ , F-'!AC$3))</f>
        <v>2.3484326880480709E-3</v>
      </c>
      <c r="AD1651" s="2" cm="1">
        <f t="array" ref="AD1651">[1]!table_weight[Marking]*(('F+ , F-'!AD$2-[1]!tbl_gk[[#This Row],[Marking]])/('F+ , F-'!AD$2-'F+ , F-'!AD$3))</f>
        <v>3.9437064079595283E-2</v>
      </c>
      <c r="AE1651" s="2" cm="1">
        <f t="array" ref="AE1651">[1]!table_weight[StandingTackle]*(('F+ , F-'!AE$2-[1]!tbl_gk[[#This Row],[StandingTackle]])/('F+ , F-'!AE$2-'F+ , F-'!AE$3))</f>
        <v>2.9141914719869356E-2</v>
      </c>
      <c r="AF1651" s="2" cm="1">
        <f t="array" ref="AF1651">[1]!table_weight[SlidingTackle]*(('F+ , F-'!AF$2-[1]!tbl_gk[[#This Row],[SlidingTackle]])/('F+ , F-'!AF$2-'F+ , F-'!AF$3))</f>
        <v>1.120842873841129E-2</v>
      </c>
      <c r="AG1651" s="2" cm="1">
        <f t="array" ref="AG1651">[1]!table_weight[GKDiving]*(('F+ , F-'!AG$2-[1]!tbl_gk[[#This Row],[GKDiving]])/('F+ , F-'!AG$2-'F+ , F-'!AG$3))</f>
        <v>1.8789296217422154E-2</v>
      </c>
      <c r="AH1651" s="2" cm="1">
        <f t="array" ref="AH1651">[1]!table_weight[GKHandling]*(('F+ , F-'!AH$2-[1]!tbl_gk[[#This Row],[GKHandling]])/('F+ , F-'!AH$2-'F+ , F-'!AH$3))</f>
        <v>2.1388605970820478E-2</v>
      </c>
      <c r="AI1651" s="2" cm="1">
        <f t="array" ref="AI1651">[1]!table_weight[GKKicking]*(('F+ , F-'!AI$2-[1]!tbl_gk[[#This Row],[GKKicking]])/('F+ , F-'!AI$2-'F+ , F-'!AI$3))</f>
        <v>1.6994219653179179E-2</v>
      </c>
      <c r="AJ1651" s="2" cm="1">
        <f t="array" ref="AJ1651">[1]!table_weight[GKPositioning]*(('F+ , F-'!AJ$2-[1]!tbl_gk[[#This Row],[GKPositioning]])/('F+ , F-'!AJ$2-'F+ , F-'!AJ$3))</f>
        <v>7.5682759589057076E-3</v>
      </c>
      <c r="AK1651" s="2" cm="1">
        <f t="array" ref="AK1651">[1]!table_weight[GKReflexes]*(('F+ , F-'!AK$2-[1]!tbl_gk[[#This Row],[GKReflexes]])/('F+ , F-'!AK$2-'F+ , F-'!AK$3))</f>
        <v>1.8219923604772998E-2</v>
      </c>
    </row>
    <row r="1652" spans="1:37" x14ac:dyDescent="0.55000000000000004">
      <c r="A1652" s="7">
        <f>[1]!tbl_gk[[#This Row],[ID]]</f>
        <v>262659</v>
      </c>
      <c r="B1652" s="1" cm="1">
        <f t="array" ref="B1652">[1]!table_weight[ValueEUR]*(('F+ , F-'!B$2-[1]!tbl_gk[[#This Row],[ValueEUR]])/('F+ , F-'!B$2-'F+ , F-'!B$3))</f>
        <v>4.2935264389290658E-4</v>
      </c>
      <c r="C1652" s="1" cm="1">
        <f t="array" ref="C1652">[1]!table_weight[WageEUR]*(('F+ , F-'!C$2-[1]!tbl_gk[[#This Row],[WageEUR]])/('F+ , F-'!C$2-'F+ , F-'!C$3))</f>
        <v>3.9120935309418161E-4</v>
      </c>
      <c r="D1652" s="1" cm="1">
        <f t="array" ref="D1652">[1]!table_weight[Crossing]*(('F+ , F-'!D$2-[1]!tbl_gk[[#This Row],[Crossing]])/('F+ , F-'!D$2-'F+ , F-'!D$3))</f>
        <v>3.5866971962916043E-2</v>
      </c>
      <c r="E1652" s="1" cm="1">
        <f t="array" ref="E1652">[1]!table_weight[Finishing]*(('F+ , F-'!E$2-[1]!tbl_gk[[#This Row],[Finishing]])/('F+ , F-'!E$2-'F+ , F-'!E$3))</f>
        <v>1.8966763005780131E-2</v>
      </c>
      <c r="F1652" s="1" cm="1">
        <f t="array" ref="F1652">[1]!table_weight[HeadingAccuracy]*(('F+ , F-'!F$2-[1]!tbl_gk[[#This Row],[HeadingAccuracy]])/('F+ , F-'!F$2-'F+ , F-'!F$3))</f>
        <v>1.08567917583827E-2</v>
      </c>
      <c r="G1652" s="1" cm="1">
        <f t="array" ref="G1652">[1]!table_weight[ShortPassing]*(('F+ , F-'!G$2-[1]!tbl_gk[[#This Row],[ShortPassing]])/('F+ , F-'!G$2-'F+ , F-'!G$3))</f>
        <v>6.4691667001509537E-2</v>
      </c>
      <c r="H1652" s="1" cm="1">
        <f t="array" ref="H1652">[1]!table_weight[Volleys]*(('F+ , F-'!H$2-[1]!tbl_gk[[#This Row],[Volleys]])/('F+ , F-'!H$2-'F+ , F-'!H$3))</f>
        <v>2.0833057763785961E-3</v>
      </c>
      <c r="I1652" s="1" cm="1">
        <f t="array" ref="I1652">[1]!table_weight[Dribbling]*(('F+ , F-'!I$2-[1]!tbl_gk[[#This Row],[Dribbling]])/('F+ , F-'!I$2-'F+ , F-'!I$3))</f>
        <v>1.9557564431309422E-2</v>
      </c>
      <c r="J1652" s="1" cm="1">
        <f t="array" ref="J1652">[1]!table_weight[Curve]*(('F+ , F-'!J$2-[1]!tbl_gk[[#This Row],[Curve]])/('F+ , F-'!J$2-'F+ , F-'!J$3))</f>
        <v>9.4648953791028455E-3</v>
      </c>
      <c r="K1652" s="1" cm="1">
        <f t="array" ref="K1652">[1]!table_weight[FKAccuracy]*(('F+ , F-'!K$2-[1]!tbl_gk[[#This Row],[FKAccuracy]])/('F+ , F-'!K$2-'F+ , F-'!K$3))</f>
        <v>9.4310921813203358E-3</v>
      </c>
      <c r="L1652" s="1" cm="1">
        <f t="array" ref="L1652">[1]!table_weight[LongPassing]*(('F+ , F-'!L$2-[1]!tbl_gk[[#This Row],[LongPassing]])/('F+ , F-'!L$2-'F+ , F-'!L$3))</f>
        <v>2.8695477304017315E-2</v>
      </c>
      <c r="M1652" s="1" cm="1">
        <f t="array" ref="M1652">[1]!table_weight[BallControl]*(('F+ , F-'!M$2-[1]!tbl_gk[[#This Row],[BallControl]])/('F+ , F-'!M$2-'F+ , F-'!M$3))</f>
        <v>1.4342213916293577E-2</v>
      </c>
      <c r="N1652" s="1" cm="1">
        <f t="array" ref="N1652">[1]!table_weight[Acceleration]*(('F+ , F-'!N$2-[1]!tbl_gk[[#This Row],[Acceleration]])/('F+ , F-'!N$2-'F+ , F-'!N$3))</f>
        <v>6.7646164032999796E-3</v>
      </c>
      <c r="O1652" s="1" cm="1">
        <f t="array" ref="O1652">[1]!table_weight[SprintSpeed]*(('F+ , F-'!O$2-[1]!tbl_gk[[#This Row],[SprintSpeed]])/('F+ , F-'!O$2-'F+ , F-'!O$3))</f>
        <v>8.1521143900212863E-3</v>
      </c>
      <c r="P1652" s="1" cm="1">
        <f t="array" ref="P1652">[1]!table_weight[Agility]*(('F+ , F-'!P$2-[1]!tbl_gk[[#This Row],[Agility]])/('F+ , F-'!P$2-'F+ , F-'!P$3))</f>
        <v>4.4464206313917145E-3</v>
      </c>
      <c r="Q1652" s="1" cm="1">
        <f t="array" ref="Q1652">[1]!table_weight[Reactions]*(('F+ , F-'!Q$2-[1]!tbl_gk[[#This Row],[Reactions]])/('F+ , F-'!Q$2-'F+ , F-'!Q$3))</f>
        <v>1.4953618002093458E-3</v>
      </c>
      <c r="R1652" s="1" cm="1">
        <f t="array" ref="R1652">[1]!table_weight[Balance]*(('F+ , F-'!R$2-[1]!tbl_gk[[#This Row],[Balance]])/('F+ , F-'!R$2-'F+ , F-'!R$3))</f>
        <v>2.359325232983359E-3</v>
      </c>
      <c r="S1652" s="1" cm="1">
        <f t="array" ref="S1652">[1]!table_weight[ShotPower]*(('F+ , F-'!S$2-[1]!tbl_gk[[#This Row],[ShotPower]])/('F+ , F-'!S$2-'F+ , F-'!S$3))</f>
        <v>5.4538573983244545E-3</v>
      </c>
      <c r="T1652" s="1" cm="1">
        <f t="array" ref="T1652">[1]!table_weight[Jumping]*(('F+ , F-'!T$2-[1]!tbl_gk[[#This Row],[Jumping]])/('F+ , F-'!T$2-'F+ , F-'!T$3))</f>
        <v>2.0609046389982004E-3</v>
      </c>
      <c r="U1652" s="1" cm="1">
        <f t="array" ref="U1652">[1]!table_weight[Stamina]*(('F+ , F-'!U$2-[1]!tbl_gk[[#This Row],[Stamina]])/('F+ , F-'!U$2-'F+ , F-'!U$3))</f>
        <v>1.3739364259988E-2</v>
      </c>
      <c r="V1652" s="1" cm="1">
        <f t="array" ref="V1652">[1]!table_weight[Strength]*(('F+ , F-'!V$2-[1]!tbl_gk[[#This Row],[Strength]])/('F+ , F-'!V$2-'F+ , F-'!V$3))</f>
        <v>2.1296014602981403E-2</v>
      </c>
      <c r="W1652" s="1" cm="1">
        <f t="array" ref="W1652">[1]!table_weight[LongShots]*(('F+ , F-'!W$2-[1]!tbl_gk[[#This Row],[LongShots]])/('F+ , F-'!W$2-'F+ , F-'!W$3))</f>
        <v>9.3494698256990638E-3</v>
      </c>
      <c r="X1652" s="1" cm="1">
        <f t="array" ref="X1652">[1]!table_weight[Aggression]*(('F+ , F-'!X$2-[1]!tbl_gk[[#This Row],[Aggression]])/('F+ , F-'!X$2-'F+ , F-'!X$3))</f>
        <v>1.1560693641618476E-2</v>
      </c>
      <c r="Y1652" s="1" cm="1">
        <f t="array" ref="Y1652">[1]!table_weight[Interceptions]*(('F+ , F-'!Y$2-[1]!tbl_gk[[#This Row],[Interceptions]])/('F+ , F-'!Y$2-'F+ , F-'!Y$3))</f>
        <v>2.1469152933086991E-2</v>
      </c>
      <c r="Z1652" s="1" cm="1">
        <f t="array" ref="Z1652">[1]!table_weight[Positioning]*(('F+ , F-'!Z$2-[1]!tbl_gk[[#This Row],[Positioning]])/('F+ , F-'!Z$2-'F+ , F-'!Z$3))</f>
        <v>1.6267788932832863E-3</v>
      </c>
      <c r="AA1652" s="1" cm="1">
        <f t="array" ref="AA1652">[1]!table_weight[Vision]*(('F+ , F-'!AA$2-[1]!tbl_gk[[#This Row],[Vision]])/('F+ , F-'!AA$2-'F+ , F-'!AA$3))</f>
        <v>2.5555217523577683E-2</v>
      </c>
      <c r="AB1652" s="1" cm="1">
        <f t="array" ref="AB1652">[1]!table_weight[Penalties]*(('F+ , F-'!AB$2-[1]!tbl_gk[[#This Row],[Penalties]])/('F+ , F-'!AB$2-'F+ , F-'!AB$3))</f>
        <v>2.3488251400346914E-3</v>
      </c>
      <c r="AC1652" s="1" cm="1">
        <f t="array" ref="AC1652">[1]!table_weight[Composure]*(('F+ , F-'!AC$2-[1]!tbl_gk[[#This Row],[Composure]])/('F+ , F-'!AC$2-'F+ , F-'!AC$3))</f>
        <v>2.0815653371335178E-3</v>
      </c>
      <c r="AD1652" s="1" cm="1">
        <f t="array" ref="AD1652">[1]!table_weight[Marking]*(('F+ , F-'!AD$2-[1]!tbl_gk[[#This Row],[Marking]])/('F+ , F-'!AD$2-'F+ , F-'!AD$3))</f>
        <v>2.8394686137308601E-2</v>
      </c>
      <c r="AE1652" s="1" cm="1">
        <f t="array" ref="AE1652">[1]!table_weight[StandingTackle]*(('F+ , F-'!AE$2-[1]!tbl_gk[[#This Row],[StandingTackle]])/('F+ , F-'!AE$2-'F+ , F-'!AE$3))</f>
        <v>2.9141914719869356E-2</v>
      </c>
      <c r="AF1652" s="1" cm="1">
        <f t="array" ref="AF1652">[1]!table_weight[SlidingTackle]*(('F+ , F-'!AF$2-[1]!tbl_gk[[#This Row],[SlidingTackle]])/('F+ , F-'!AF$2-'F+ , F-'!AF$3))</f>
        <v>9.7139715732897855E-3</v>
      </c>
      <c r="AG1652" s="1" cm="1">
        <f t="array" ref="AG1652">[1]!table_weight[GKDiving]*(('F+ , F-'!AG$2-[1]!tbl_gk[[#This Row],[GKDiving]])/('F+ , F-'!AG$2-'F+ , F-'!AG$3))</f>
        <v>3.9286710272791778E-2</v>
      </c>
      <c r="AH1652" s="1" cm="1">
        <f t="array" ref="AH1652">[1]!table_weight[GKHandling]*(('F+ , F-'!AH$2-[1]!tbl_gk[[#This Row],[GKHandling]])/('F+ , F-'!AH$2-'F+ , F-'!AH$3))</f>
        <v>4.6341979603444362E-2</v>
      </c>
      <c r="AI1652" s="1" cm="1">
        <f t="array" ref="AI1652">[1]!table_weight[GKKicking]*(('F+ , F-'!AI$2-[1]!tbl_gk[[#This Row],[GKKicking]])/('F+ , F-'!AI$2-'F+ , F-'!AI$3))</f>
        <v>2.5044113173106158E-2</v>
      </c>
      <c r="AJ1652" s="1" cm="1">
        <f t="array" ref="AJ1652">[1]!table_weight[GKPositioning]*(('F+ , F-'!AJ$2-[1]!tbl_gk[[#This Row],[GKPositioning]])/('F+ , F-'!AJ$2-'F+ , F-'!AJ$3))</f>
        <v>1.8920689897264267E-2</v>
      </c>
      <c r="AK1652" s="1" cm="1">
        <f t="array" ref="AK1652">[1]!table_weight[GKReflexes]*(('F+ , F-'!AK$2-[1]!tbl_gk[[#This Row],[GKReflexes]])/('F+ , F-'!AK$2-'F+ , F-'!AK$3))</f>
        <v>4.1905824290977896E-2</v>
      </c>
    </row>
    <row r="1653" spans="1:37" x14ac:dyDescent="0.55000000000000004">
      <c r="A1653" s="8">
        <f>[1]!tbl_gk[[#This Row],[ID]]</f>
        <v>262708</v>
      </c>
      <c r="B1653" s="2" cm="1">
        <f t="array" ref="B1653">[1]!table_weight[ValueEUR]*(('F+ , F-'!B$2-[1]!tbl_gk[[#This Row],[ValueEUR]])/('F+ , F-'!B$2-'F+ , F-'!B$3))</f>
        <v>1.2840452901470104E-4</v>
      </c>
      <c r="C1653" s="2" cm="1">
        <f t="array" ref="C1653">[1]!table_weight[WageEUR]*(('F+ , F-'!C$2-[1]!tbl_gk[[#This Row],[WageEUR]])/('F+ , F-'!C$2-'F+ , F-'!C$3))</f>
        <v>0</v>
      </c>
      <c r="D1653" s="2" cm="1">
        <f t="array" ref="D1653">[1]!table_weight[Crossing]*(('F+ , F-'!D$2-[1]!tbl_gk[[#This Row],[Crossing]])/('F+ , F-'!D$2-'F+ , F-'!D$3))</f>
        <v>3.3625286215233793E-2</v>
      </c>
      <c r="E1653" s="2" cm="1">
        <f t="array" ref="E1653">[1]!table_weight[Finishing]*(('F+ , F-'!E$2-[1]!tbl_gk[[#This Row],[Finishing]])/('F+ , F-'!E$2-'F+ , F-'!E$3))</f>
        <v>1.9965013690294877E-2</v>
      </c>
      <c r="F1653" s="2" cm="1">
        <f t="array" ref="F1653">[1]!table_weight[HeadingAccuracy]*(('F+ , F-'!F$2-[1]!tbl_gk[[#This Row],[HeadingAccuracy]])/('F+ , F-'!F$2-'F+ , F-'!F$3))</f>
        <v>1.1691929585950599E-2</v>
      </c>
      <c r="G1653" s="2" cm="1">
        <f t="array" ref="G1653">[1]!table_weight[ShortPassing]*(('F+ , F-'!G$2-[1]!tbl_gk[[#This Row],[ShortPassing]])/('F+ , F-'!G$2-'F+ , F-'!G$3))</f>
        <v>5.3440942305594832E-2</v>
      </c>
      <c r="H1653" s="2" cm="1">
        <f t="array" ref="H1653">[1]!table_weight[Volleys]*(('F+ , F-'!H$2-[1]!tbl_gk[[#This Row],[Volleys]])/('F+ , F-'!H$2-'F+ , F-'!H$3))</f>
        <v>2.3147841959762173E-3</v>
      </c>
      <c r="I1653" s="2" cm="1">
        <f t="array" ref="I1653">[1]!table_weight[Dribbling]*(('F+ , F-'!I$2-[1]!tbl_gk[[#This Row],[Dribbling]])/('F+ , F-'!I$2-'F+ , F-'!I$3))</f>
        <v>2.5424833760702249E-2</v>
      </c>
      <c r="J1653" s="2" cm="1">
        <f t="array" ref="J1653">[1]!table_weight[Curve]*(('F+ , F-'!J$2-[1]!tbl_gk[[#This Row],[Curve]])/('F+ , F-'!J$2-'F+ , F-'!J$3))</f>
        <v>9.6339113680153961E-3</v>
      </c>
      <c r="K1653" s="2" cm="1">
        <f t="array" ref="K1653">[1]!table_weight[FKAccuracy]*(('F+ , F-'!K$2-[1]!tbl_gk[[#This Row],[FKAccuracy]])/('F+ , F-'!K$2-'F+ , F-'!K$3))</f>
        <v>9.5832065713416324E-3</v>
      </c>
      <c r="L1653" s="2" cm="1">
        <f t="array" ref="L1653">[1]!table_weight[LongPassing]*(('F+ , F-'!L$2-[1]!tbl_gk[[#This Row],[LongPassing]])/('F+ , F-'!L$2-'F+ , F-'!L$3))</f>
        <v>1.9491267602728742E-2</v>
      </c>
      <c r="M1653" s="2" cm="1">
        <f t="array" ref="M1653">[1]!table_weight[BallControl]*(('F+ , F-'!M$2-[1]!tbl_gk[[#This Row],[BallControl]])/('F+ , F-'!M$2-'F+ , F-'!M$3))</f>
        <v>1.1734538658785654E-2</v>
      </c>
      <c r="N1653" s="2" cm="1">
        <f t="array" ref="N1653">[1]!table_weight[Acceleration]*(('F+ , F-'!N$2-[1]!tbl_gk[[#This Row],[Acceleration]])/('F+ , F-'!N$2-'F+ , F-'!N$3))</f>
        <v>9.4704629646199696E-3</v>
      </c>
      <c r="O1653" s="2" cm="1">
        <f t="array" ref="O1653">[1]!table_weight[SprintSpeed]*(('F+ , F-'!O$2-[1]!tbl_gk[[#This Row],[SprintSpeed]])/('F+ , F-'!O$2-'F+ , F-'!O$3))</f>
        <v>1.1806510495892897E-2</v>
      </c>
      <c r="P1653" s="2" cm="1">
        <f t="array" ref="P1653">[1]!table_weight[Agility]*(('F+ , F-'!P$2-[1]!tbl_gk[[#This Row],[Agility]])/('F+ , F-'!P$2-'F+ , F-'!P$3))</f>
        <v>5.4995202546160686E-3</v>
      </c>
      <c r="Q1653" s="2" cm="1">
        <f t="array" ref="Q1653">[1]!table_weight[Reactions]*(('F+ , F-'!Q$2-[1]!tbl_gk[[#This Row],[Reactions]])/('F+ , F-'!Q$2-'F+ , F-'!Q$3))</f>
        <v>2.1141322002959716E-3</v>
      </c>
      <c r="R1653" s="2" cm="1">
        <f t="array" ref="R1653">[1]!table_weight[Balance]*(('F+ , F-'!R$2-[1]!tbl_gk[[#This Row],[Balance]])/('F+ , F-'!R$2-'F+ , F-'!R$3))</f>
        <v>2.2351502207210773E-3</v>
      </c>
      <c r="S1653" s="2" cm="1">
        <f t="array" ref="S1653">[1]!table_weight[ShotPower]*(('F+ , F-'!S$2-[1]!tbl_gk[[#This Row],[ShotPower]])/('F+ , F-'!S$2-'F+ , F-'!S$3))</f>
        <v>6.4926873789576834E-3</v>
      </c>
      <c r="T1653" s="2" cm="1">
        <f t="array" ref="T1653">[1]!table_weight[Jumping]*(('F+ , F-'!T$2-[1]!tbl_gk[[#This Row],[Jumping]])/('F+ , F-'!T$2-'F+ , F-'!T$3))</f>
        <v>3.0054859318723757E-3</v>
      </c>
      <c r="U1653" s="2" cm="1">
        <f t="array" ref="U1653">[1]!table_weight[Stamina]*(('F+ , F-'!U$2-[1]!tbl_gk[[#This Row],[Stamina]])/('F+ , F-'!U$2-'F+ , F-'!U$3))</f>
        <v>1.975033612373275E-2</v>
      </c>
      <c r="V1653" s="2" cm="1">
        <f t="array" ref="V1653">[1]!table_weight[Strength]*(('F+ , F-'!V$2-[1]!tbl_gk[[#This Row],[Strength]])/('F+ , F-'!V$2-'F+ , F-'!V$3))</f>
        <v>2.5732684311935858E-2</v>
      </c>
      <c r="W1653" s="2" cm="1">
        <f t="array" ref="W1653">[1]!table_weight[LongShots]*(('F+ , F-'!W$2-[1]!tbl_gk[[#This Row],[LongShots]])/('F+ , F-'!W$2-'F+ , F-'!W$3))</f>
        <v>1.0128592311173986E-2</v>
      </c>
      <c r="X1653" s="2" cm="1">
        <f t="array" ref="X1653">[1]!table_weight[Aggression]*(('F+ , F-'!X$2-[1]!tbl_gk[[#This Row],[Aggression]])/('F+ , F-'!X$2-'F+ , F-'!X$3))</f>
        <v>1.2169151201703659E-2</v>
      </c>
      <c r="Y1653" s="2" cm="1">
        <f t="array" ref="Y1653">[1]!table_weight[Interceptions]*(('F+ , F-'!Y$2-[1]!tbl_gk[[#This Row],[Interceptions]])/('F+ , F-'!Y$2-'F+ , F-'!Y$3))</f>
        <v>2.1469152933086991E-2</v>
      </c>
      <c r="Z1653" s="2" cm="1">
        <f t="array" ref="Z1653">[1]!table_weight[Positioning]*(('F+ , F-'!Z$2-[1]!tbl_gk[[#This Row],[Positioning]])/('F+ , F-'!Z$2-'F+ , F-'!Z$3))</f>
        <v>2.3662238447756888E-3</v>
      </c>
      <c r="AA1653" s="2" cm="1">
        <f t="array" ref="AA1653">[1]!table_weight[Vision]*(('F+ , F-'!AA$2-[1]!tbl_gk[[#This Row],[Vision]])/('F+ , F-'!AA$2-'F+ , F-'!AA$3))</f>
        <v>2.3425616063279545E-2</v>
      </c>
      <c r="AB1653" s="2" cm="1">
        <f t="array" ref="AB1653">[1]!table_weight[Penalties]*(('F+ , F-'!AB$2-[1]!tbl_gk[[#This Row],[Penalties]])/('F+ , F-'!AB$2-'F+ , F-'!AB$3))</f>
        <v>2.1922367973657118E-3</v>
      </c>
      <c r="AC1653" s="2" cm="1">
        <f t="array" ref="AC1653">[1]!table_weight[Composure]*(('F+ , F-'!AC$2-[1]!tbl_gk[[#This Row],[Composure]])/('F+ , F-'!AC$2-'F+ , F-'!AC$3))</f>
        <v>2.2950592178651603E-3</v>
      </c>
      <c r="AD1653" s="2" cm="1">
        <f t="array" ref="AD1653">[1]!table_weight[Marking]*(('F+ , F-'!AD$2-[1]!tbl_gk[[#This Row],[Marking]])/('F+ , F-'!AD$2-'F+ , F-'!AD$3))</f>
        <v>3.6282098953227655E-2</v>
      </c>
      <c r="AE1653" s="2" cm="1">
        <f t="array" ref="AE1653">[1]!table_weight[StandingTackle]*(('F+ , F-'!AE$2-[1]!tbl_gk[[#This Row],[StandingTackle]])/('F+ , F-'!AE$2-'F+ , F-'!AE$3))</f>
        <v>2.9141914719869356E-2</v>
      </c>
      <c r="AF1653" s="2" cm="1">
        <f t="array" ref="AF1653">[1]!table_weight[SlidingTackle]*(('F+ , F-'!AF$2-[1]!tbl_gk[[#This Row],[SlidingTackle]])/('F+ , F-'!AF$2-'F+ , F-'!AF$3))</f>
        <v>1.0461200155850536E-2</v>
      </c>
      <c r="AG1653" s="2" cm="1">
        <f t="array" ref="AG1653">[1]!table_weight[GKDiving]*(('F+ , F-'!AG$2-[1]!tbl_gk[[#This Row],[GKDiving]])/('F+ , F-'!AG$2-'F+ , F-'!AG$3))</f>
        <v>5.1243535138424057E-2</v>
      </c>
      <c r="AH1653" s="2" cm="1">
        <f t="array" ref="AH1653">[1]!table_weight[GKHandling]*(('F+ , F-'!AH$2-[1]!tbl_gk[[#This Row],[GKHandling]])/('F+ , F-'!AH$2-'F+ , F-'!AH$3))</f>
        <v>4.9906747265247783E-2</v>
      </c>
      <c r="AI1653" s="2" cm="1">
        <f t="array" ref="AI1653">[1]!table_weight[GKKicking]*(('F+ , F-'!AI$2-[1]!tbl_gk[[#This Row],[GKKicking]])/('F+ , F-'!AI$2-'F+ , F-'!AI$3))</f>
        <v>2.9516276239732256E-2</v>
      </c>
      <c r="AJ1653" s="2" cm="1">
        <f t="array" ref="AJ1653">[1]!table_weight[GKPositioning]*(('F+ , F-'!AJ$2-[1]!tbl_gk[[#This Row],[GKPositioning]])/('F+ , F-'!AJ$2-'F+ , F-'!AJ$3))</f>
        <v>2.0812758886990693E-2</v>
      </c>
      <c r="AK1653" s="2" cm="1">
        <f t="array" ref="AK1653">[1]!table_weight[GKReflexes]*(('F+ , F-'!AK$2-[1]!tbl_gk[[#This Row],[GKReflexes]])/('F+ , F-'!AK$2-'F+ , F-'!AK$3))</f>
        <v>5.64817631747963E-2</v>
      </c>
    </row>
    <row r="1654" spans="1:37" x14ac:dyDescent="0.55000000000000004">
      <c r="A1654" s="7">
        <f>[1]!tbl_gk[[#This Row],[ID]]</f>
        <v>262718</v>
      </c>
      <c r="B1654" s="1" cm="1">
        <f t="array" ref="B1654">[1]!table_weight[ValueEUR]*(('F+ , F-'!B$2-[1]!tbl_gk[[#This Row],[ValueEUR]])/('F+ , F-'!B$2-'F+ , F-'!B$3))</f>
        <v>7.1301553371144074E-5</v>
      </c>
      <c r="C1654" s="1" cm="1">
        <f t="array" ref="C1654">[1]!table_weight[WageEUR]*(('F+ , F-'!C$2-[1]!tbl_gk[[#This Row],[WageEUR]])/('F+ , F-'!C$2-'F+ , F-'!C$3))</f>
        <v>7.8241870618836313E-5</v>
      </c>
      <c r="D1654" s="1" cm="1">
        <f t="array" ref="D1654">[1]!table_weight[Crossing]*(('F+ , F-'!D$2-[1]!tbl_gk[[#This Row],[Crossing]])/('F+ , F-'!D$2-'F+ , F-'!D$3))</f>
        <v>3.6987814836757178E-2</v>
      </c>
      <c r="E1654" s="1" cm="1">
        <f t="array" ref="E1654">[1]!table_weight[Finishing]*(('F+ , F-'!E$2-[1]!tbl_gk[[#This Row],[Finishing]])/('F+ , F-'!E$2-'F+ , F-'!E$3))</f>
        <v>1.9965013690294877E-2</v>
      </c>
      <c r="F1654" s="1" cm="1">
        <f t="array" ref="F1654">[1]!table_weight[HeadingAccuracy]*(('F+ , F-'!F$2-[1]!tbl_gk[[#This Row],[HeadingAccuracy]])/('F+ , F-'!F$2-'F+ , F-'!F$3))</f>
        <v>1.0439222844598752E-2</v>
      </c>
      <c r="G1654" s="1" cm="1">
        <f t="array" ref="G1654">[1]!table_weight[ShortPassing]*(('F+ , F-'!G$2-[1]!tbl_gk[[#This Row],[ShortPassing]])/('F+ , F-'!G$2-'F+ , F-'!G$3))</f>
        <v>5.0628261131616156E-2</v>
      </c>
      <c r="H1654" s="1" cm="1">
        <f t="array" ref="H1654">[1]!table_weight[Volleys]*(('F+ , F-'!H$2-[1]!tbl_gk[[#This Row],[Volleys]])/('F+ , F-'!H$2-'F+ , F-'!H$3))</f>
        <v>2.3147841959762173E-3</v>
      </c>
      <c r="I1654" s="1" cm="1">
        <f t="array" ref="I1654">[1]!table_weight[Dribbling]*(('F+ , F-'!I$2-[1]!tbl_gk[[#This Row],[Dribbling]])/('F+ , F-'!I$2-'F+ , F-'!I$3))</f>
        <v>1.8579686209743949E-2</v>
      </c>
      <c r="J1654" s="1" cm="1">
        <f t="array" ref="J1654">[1]!table_weight[Curve]*(('F+ , F-'!J$2-[1]!tbl_gk[[#This Row],[Curve]])/('F+ , F-'!J$2-'F+ , F-'!J$3))</f>
        <v>8.9578474123651938E-3</v>
      </c>
      <c r="K1654" s="1" cm="1">
        <f t="array" ref="K1654">[1]!table_weight[FKAccuracy]*(('F+ , F-'!K$2-[1]!tbl_gk[[#This Row],[FKAccuracy]])/('F+ , F-'!K$2-'F+ , F-'!K$3))</f>
        <v>9.7353209613629272E-3</v>
      </c>
      <c r="L1654" s="1" cm="1">
        <f t="array" ref="L1654">[1]!table_weight[LongPassing]*(('F+ , F-'!L$2-[1]!tbl_gk[[#This Row],[LongPassing]])/('F+ , F-'!L$2-'F+ , F-'!L$3))</f>
        <v>2.1115539902956136E-2</v>
      </c>
      <c r="M1654" s="1" cm="1">
        <f t="array" ref="M1654">[1]!table_weight[BallControl]*(('F+ , F-'!M$2-[1]!tbl_gk[[#This Row],[BallControl]])/('F+ , F-'!M$2-'F+ , F-'!M$3))</f>
        <v>1.3472988830457604E-2</v>
      </c>
      <c r="N1654" s="1" cm="1">
        <f t="array" ref="N1654">[1]!table_weight[Acceleration]*(('F+ , F-'!N$2-[1]!tbl_gk[[#This Row],[Acceleration]])/('F+ , F-'!N$2-'F+ , F-'!N$3))</f>
        <v>7.666565257073309E-3</v>
      </c>
      <c r="O1654" s="1" cm="1">
        <f t="array" ref="O1654">[1]!table_weight[SprintSpeed]*(('F+ , F-'!O$2-[1]!tbl_gk[[#This Row],[SprintSpeed]])/('F+ , F-'!O$2-'F+ , F-'!O$3))</f>
        <v>1.2930940066930317E-2</v>
      </c>
      <c r="P1654" s="1" cm="1">
        <f t="array" ref="P1654">[1]!table_weight[Agility]*(('F+ , F-'!P$2-[1]!tbl_gk[[#This Row],[Agility]])/('F+ , F-'!P$2-'F+ , F-'!P$3))</f>
        <v>4.2123984928974139E-3</v>
      </c>
      <c r="Q1654" s="1" cm="1">
        <f t="array" ref="Q1654">[1]!table_weight[Reactions]*(('F+ , F-'!Q$2-[1]!tbl_gk[[#This Row],[Reactions]])/('F+ , F-'!Q$2-'F+ , F-'!Q$3))</f>
        <v>1.9594396002743149E-3</v>
      </c>
      <c r="R1654" s="1" cm="1">
        <f t="array" ref="R1654">[1]!table_weight[Balance]*(('F+ , F-'!R$2-[1]!tbl_gk[[#This Row],[Balance]])/('F+ , F-'!R$2-'F+ , F-'!R$3))</f>
        <v>2.1730627145899362E-3</v>
      </c>
      <c r="S1654" s="1" cm="1">
        <f t="array" ref="S1654">[1]!table_weight[ShotPower]*(('F+ , F-'!S$2-[1]!tbl_gk[[#This Row],[ShotPower]])/('F+ , F-'!S$2-'F+ , F-'!S$3))</f>
        <v>5.9732723886410689E-3</v>
      </c>
      <c r="T1654" s="1" cm="1">
        <f t="array" ref="T1654">[1]!table_weight[Jumping]*(('F+ , F-'!T$2-[1]!tbl_gk[[#This Row],[Jumping]])/('F+ , F-'!T$2-'F+ , F-'!T$3))</f>
        <v>3.0913569584973006E-3</v>
      </c>
      <c r="U1654" s="1" cm="1">
        <f t="array" ref="U1654">[1]!table_weight[Stamina]*(('F+ , F-'!U$2-[1]!tbl_gk[[#This Row],[Stamina]])/('F+ , F-'!U$2-'F+ , F-'!U$3))</f>
        <v>1.7174205324984999E-2</v>
      </c>
      <c r="V1654" s="1" cm="1">
        <f t="array" ref="V1654">[1]!table_weight[Strength]*(('F+ , F-'!V$2-[1]!tbl_gk[[#This Row],[Strength]])/('F+ , F-'!V$2-'F+ , F-'!V$3))</f>
        <v>2.2183348544772292E-2</v>
      </c>
      <c r="W1654" s="1" cm="1">
        <f t="array" ref="W1654">[1]!table_weight[LongShots]*(('F+ , F-'!W$2-[1]!tbl_gk[[#This Row],[LongShots]])/('F+ , F-'!W$2-'F+ , F-'!W$3))</f>
        <v>1.0388299806332293E-2</v>
      </c>
      <c r="X1654" s="1" cm="1">
        <f t="array" ref="X1654">[1]!table_weight[Aggression]*(('F+ , F-'!X$2-[1]!tbl_gk[[#This Row],[Aggression]])/('F+ , F-'!X$2-'F+ , F-'!X$3))</f>
        <v>1.3386066321874024E-2</v>
      </c>
      <c r="Y1654" s="1" cm="1">
        <f t="array" ref="Y1654">[1]!table_weight[Interceptions]*(('F+ , F-'!Y$2-[1]!tbl_gk[[#This Row],[Interceptions]])/('F+ , F-'!Y$2-'F+ , F-'!Y$3))</f>
        <v>2.2161706253509151E-2</v>
      </c>
      <c r="Z1654" s="1" cm="1">
        <f t="array" ref="Z1654">[1]!table_weight[Positioning]*(('F+ , F-'!Z$2-[1]!tbl_gk[[#This Row],[Positioning]])/('F+ , F-'!Z$2-'F+ , F-'!Z$3))</f>
        <v>2.3662238447756888E-3</v>
      </c>
      <c r="AA1654" s="1" cm="1">
        <f t="array" ref="AA1654">[1]!table_weight[Vision]*(('F+ , F-'!AA$2-[1]!tbl_gk[[#This Row],[Vision]])/('F+ , F-'!AA$2-'F+ , F-'!AA$3))</f>
        <v>2.9814420444173963E-2</v>
      </c>
      <c r="AB1654" s="1" cm="1">
        <f t="array" ref="AB1654">[1]!table_weight[Penalties]*(('F+ , F-'!AB$2-[1]!tbl_gk[[#This Row],[Penalties]])/('F+ , F-'!AB$2-'F+ , F-'!AB$3))</f>
        <v>2.4662663970364263E-3</v>
      </c>
      <c r="AC1654" s="1" cm="1">
        <f t="array" ref="AC1654">[1]!table_weight[Composure]*(('F+ , F-'!AC$2-[1]!tbl_gk[[#This Row],[Composure]])/('F+ , F-'!AC$2-'F+ , F-'!AC$3))</f>
        <v>1.7079510458531426E-3</v>
      </c>
      <c r="AD1654" s="1" cm="1">
        <f t="array" ref="AD1654">[1]!table_weight[Marking]*(('F+ , F-'!AD$2-[1]!tbl_gk[[#This Row],[Marking]])/('F+ , F-'!AD$2-'F+ , F-'!AD$3))</f>
        <v>2.9972168700492414E-2</v>
      </c>
      <c r="AE1654" s="1" cm="1">
        <f t="array" ref="AE1654">[1]!table_weight[StandingTackle]*(('F+ , F-'!AE$2-[1]!tbl_gk[[#This Row],[StandingTackle]])/('F+ , F-'!AE$2-'F+ , F-'!AE$3))</f>
        <v>2.9141914719869356E-2</v>
      </c>
      <c r="AF1654" s="1" cm="1">
        <f t="array" ref="AF1654">[1]!table_weight[SlidingTackle]*(('F+ , F-'!AF$2-[1]!tbl_gk[[#This Row],[SlidingTackle]])/('F+ , F-'!AF$2-'F+ , F-'!AF$3))</f>
        <v>8.9667429907290316E-3</v>
      </c>
      <c r="AG1654" s="1" cm="1">
        <f t="array" ref="AG1654">[1]!table_weight[GKDiving]*(('F+ , F-'!AG$2-[1]!tbl_gk[[#This Row],[GKDiving]])/('F+ , F-'!AG$2-'F+ , F-'!AG$3))</f>
        <v>5.2951652976371534E-2</v>
      </c>
      <c r="AH1654" s="1" cm="1">
        <f t="array" ref="AH1654">[1]!table_weight[GKHandling]*(('F+ , F-'!AH$2-[1]!tbl_gk[[#This Row],[GKHandling]])/('F+ , F-'!AH$2-'F+ , F-'!AH$3))</f>
        <v>5.5253898757952898E-2</v>
      </c>
      <c r="AI1654" s="1" cm="1">
        <f t="array" ref="AI1654">[1]!table_weight[GKKicking]*(('F+ , F-'!AI$2-[1]!tbl_gk[[#This Row],[GKKicking]])/('F+ , F-'!AI$2-'F+ , F-'!AI$3))</f>
        <v>2.7727411013081817E-2</v>
      </c>
      <c r="AJ1654" s="1" cm="1">
        <f t="array" ref="AJ1654">[1]!table_weight[GKPositioning]*(('F+ , F-'!AJ$2-[1]!tbl_gk[[#This Row],[GKPositioning]])/('F+ , F-'!AJ$2-'F+ , F-'!AJ$3))</f>
        <v>2.0182069223748555E-2</v>
      </c>
      <c r="AK1654" s="1" cm="1">
        <f t="array" ref="AK1654">[1]!table_weight[GKReflexes]*(('F+ , F-'!AK$2-[1]!tbl_gk[[#This Row],[GKReflexes]])/('F+ , F-'!AK$2-'F+ , F-'!AK$3))</f>
        <v>5.4659770814318998E-2</v>
      </c>
    </row>
    <row r="1655" spans="1:37" x14ac:dyDescent="0.55000000000000004">
      <c r="A1655" s="8">
        <f>[1]!tbl_gk[[#This Row],[ID]]</f>
        <v>262725</v>
      </c>
      <c r="B1655" s="2" cm="1">
        <f t="array" ref="B1655">[1]!table_weight[ValueEUR]*(('F+ , F-'!B$2-[1]!tbl_gk[[#This Row],[ValueEUR]])/('F+ , F-'!B$2-'F+ , F-'!B$3))</f>
        <v>7.1301553371144074E-5</v>
      </c>
      <c r="C1655" s="2" cm="1">
        <f t="array" ref="C1655">[1]!table_weight[WageEUR]*(('F+ , F-'!C$2-[1]!tbl_gk[[#This Row],[WageEUR]])/('F+ , F-'!C$2-'F+ , F-'!C$3))</f>
        <v>2.3472561185650898E-4</v>
      </c>
      <c r="D1655" s="2" cm="1">
        <f t="array" ref="D1655">[1]!table_weight[Crossing]*(('F+ , F-'!D$2-[1]!tbl_gk[[#This Row],[Crossing]])/('F+ , F-'!D$2-'F+ , F-'!D$3))</f>
        <v>3.81086577105983E-2</v>
      </c>
      <c r="E1655" s="2" cm="1">
        <f t="array" ref="E1655">[1]!table_weight[Finishing]*(('F+ , F-'!E$2-[1]!tbl_gk[[#This Row],[Finishing]])/('F+ , F-'!E$2-'F+ , F-'!E$3))</f>
        <v>2.096326437480962E-2</v>
      </c>
      <c r="F1655" s="2" cm="1">
        <f t="array" ref="F1655">[1]!table_weight[HeadingAccuracy]*(('F+ , F-'!F$2-[1]!tbl_gk[[#This Row],[HeadingAccuracy]])/('F+ , F-'!F$2-'F+ , F-'!F$3))</f>
        <v>1.1274360672166649E-2</v>
      </c>
      <c r="G1655" s="2" cm="1">
        <f t="array" ref="G1655">[1]!table_weight[ShortPassing]*(('F+ , F-'!G$2-[1]!tbl_gk[[#This Row],[ShortPassing]])/('F+ , F-'!G$2-'F+ , F-'!G$3))</f>
        <v>3.6564855261722783E-2</v>
      </c>
      <c r="H1655" s="2" cm="1">
        <f t="array" ref="H1655">[1]!table_weight[Volleys]*(('F+ , F-'!H$2-[1]!tbl_gk[[#This Row],[Volleys]])/('F+ , F-'!H$2-'F+ , F-'!H$3))</f>
        <v>2.4305234057750281E-3</v>
      </c>
      <c r="I1655" s="2" cm="1">
        <f t="array" ref="I1655">[1]!table_weight[Dribbling]*(('F+ , F-'!I$2-[1]!tbl_gk[[#This Row],[Dribbling]])/('F+ , F-'!I$2-'F+ , F-'!I$3))</f>
        <v>2.5424833760702249E-2</v>
      </c>
      <c r="J1655" s="2" cm="1">
        <f t="array" ref="J1655">[1]!table_weight[Curve]*(('F+ , F-'!J$2-[1]!tbl_gk[[#This Row],[Curve]])/('F+ , F-'!J$2-'F+ , F-'!J$3))</f>
        <v>9.6339113680153961E-3</v>
      </c>
      <c r="K1655" s="2" cm="1">
        <f t="array" ref="K1655">[1]!table_weight[FKAccuracy]*(('F+ , F-'!K$2-[1]!tbl_gk[[#This Row],[FKAccuracy]])/('F+ , F-'!K$2-'F+ , F-'!K$3))</f>
        <v>9.2789777912990392E-3</v>
      </c>
      <c r="L1655" s="2" cm="1">
        <f t="array" ref="L1655">[1]!table_weight[LongPassing]*(('F+ , F-'!L$2-[1]!tbl_gk[[#This Row],[LongPassing]])/('F+ , F-'!L$2-'F+ , F-'!L$3))</f>
        <v>1.7866995302501344E-2</v>
      </c>
      <c r="M1655" s="2" cm="1">
        <f t="array" ref="M1655">[1]!table_weight[BallControl]*(('F+ , F-'!M$2-[1]!tbl_gk[[#This Row],[BallControl]])/('F+ , F-'!M$2-'F+ , F-'!M$3))</f>
        <v>1.4776826459211564E-2</v>
      </c>
      <c r="N1655" s="2" cm="1">
        <f t="array" ref="N1655">[1]!table_weight[Acceleration]*(('F+ , F-'!N$2-[1]!tbl_gk[[#This Row],[Acceleration]])/('F+ , F-'!N$2-'F+ , F-'!N$3))</f>
        <v>7.666565257073309E-3</v>
      </c>
      <c r="O1655" s="2" cm="1">
        <f t="array" ref="O1655">[1]!table_weight[SprintSpeed]*(('F+ , F-'!O$2-[1]!tbl_gk[[#This Row],[SprintSpeed]])/('F+ , F-'!O$2-'F+ , F-'!O$3))</f>
        <v>8.995436568299351E-3</v>
      </c>
      <c r="P1655" s="2" cm="1">
        <f t="array" ref="P1655">[1]!table_weight[Agility]*(('F+ , F-'!P$2-[1]!tbl_gk[[#This Row],[Agility]])/('F+ , F-'!P$2-'F+ , F-'!P$3))</f>
        <v>2.340221384943008E-3</v>
      </c>
      <c r="Q1655" s="2" cm="1">
        <f t="array" ref="Q1655">[1]!table_weight[Reactions]*(('F+ , F-'!Q$2-[1]!tbl_gk[[#This Row],[Reactions]])/('F+ , F-'!Q$2-'F+ , F-'!Q$3))</f>
        <v>1.5984902002237835E-3</v>
      </c>
      <c r="R1655" s="2" cm="1">
        <f t="array" ref="R1655">[1]!table_weight[Balance]*(('F+ , F-'!R$2-[1]!tbl_gk[[#This Row],[Balance]])/('F+ , F-'!R$2-'F+ , F-'!R$3))</f>
        <v>1.5521876532785257E-3</v>
      </c>
      <c r="S1655" s="2" cm="1">
        <f t="array" ref="S1655">[1]!table_weight[ShotPower]*(('F+ , F-'!S$2-[1]!tbl_gk[[#This Row],[ShotPower]])/('F+ , F-'!S$2-'F+ , F-'!S$3))</f>
        <v>7.7912248547492196E-3</v>
      </c>
      <c r="T1655" s="2" cm="1">
        <f t="array" ref="T1655">[1]!table_weight[Jumping]*(('F+ , F-'!T$2-[1]!tbl_gk[[#This Row],[Jumping]])/('F+ , F-'!T$2-'F+ , F-'!T$3))</f>
        <v>6.0109718637447508E-4</v>
      </c>
      <c r="U1655" s="2" cm="1">
        <f t="array" ref="U1655">[1]!table_weight[Stamina]*(('F+ , F-'!U$2-[1]!tbl_gk[[#This Row],[Stamina]])/('F+ , F-'!U$2-'F+ , F-'!U$3))</f>
        <v>0</v>
      </c>
      <c r="V1655" s="2" cm="1">
        <f t="array" ref="V1655">[1]!table_weight[Strength]*(('F+ , F-'!V$2-[1]!tbl_gk[[#This Row],[Strength]])/('F+ , F-'!V$2-'F+ , F-'!V$3))</f>
        <v>1.2422675185072484E-2</v>
      </c>
      <c r="W1655" s="2" cm="1">
        <f t="array" ref="W1655">[1]!table_weight[LongShots]*(('F+ , F-'!W$2-[1]!tbl_gk[[#This Row],[LongShots]])/('F+ , F-'!W$2-'F+ , F-'!W$3))</f>
        <v>1.0128592311173986E-2</v>
      </c>
      <c r="X1655" s="2" cm="1">
        <f t="array" ref="X1655">[1]!table_weight[Aggression]*(('F+ , F-'!X$2-[1]!tbl_gk[[#This Row],[Aggression]])/('F+ , F-'!X$2-'F+ , F-'!X$3))</f>
        <v>0</v>
      </c>
      <c r="Y1655" s="2" cm="1">
        <f t="array" ref="Y1655">[1]!table_weight[Interceptions]*(('F+ , F-'!Y$2-[1]!tbl_gk[[#This Row],[Interceptions]])/('F+ , F-'!Y$2-'F+ , F-'!Y$3))</f>
        <v>2.6317026176042119E-2</v>
      </c>
      <c r="Z1655" s="2" cm="1">
        <f t="array" ref="Z1655">[1]!table_weight[Positioning]*(('F+ , F-'!Z$2-[1]!tbl_gk[[#This Row],[Positioning]])/('F+ , F-'!Z$2-'F+ , F-'!Z$3))</f>
        <v>2.0704458641787279E-3</v>
      </c>
      <c r="AA1655" s="2" cm="1">
        <f t="array" ref="AA1655">[1]!table_weight[Vision]*(('F+ , F-'!AA$2-[1]!tbl_gk[[#This Row],[Vision]])/('F+ , F-'!AA$2-'F+ , F-'!AA$3))</f>
        <v>2.7684818983875824E-2</v>
      </c>
      <c r="AB1655" s="2" cm="1">
        <f t="array" ref="AB1655">[1]!table_weight[Penalties]*(('F+ , F-'!AB$2-[1]!tbl_gk[[#This Row],[Penalties]])/('F+ , F-'!AB$2-'F+ , F-'!AB$3))</f>
        <v>2.427119311369181E-3</v>
      </c>
      <c r="AC1655" s="2" cm="1">
        <f t="array" ref="AC1655">[1]!table_weight[Composure]*(('F+ , F-'!AC$2-[1]!tbl_gk[[#This Row],[Composure]])/('F+ , F-'!AC$2-'F+ , F-'!AC$3))</f>
        <v>2.6153000389626249E-3</v>
      </c>
      <c r="AD1655" s="2" cm="1">
        <f t="array" ref="AD1655">[1]!table_weight[Marking]*(('F+ , F-'!AD$2-[1]!tbl_gk[[#This Row],[Marking]])/('F+ , F-'!AD$2-'F+ , F-'!AD$3))</f>
        <v>3.4704616390043845E-2</v>
      </c>
      <c r="AE1655" s="2" cm="1">
        <f t="array" ref="AE1655">[1]!table_weight[StandingTackle]*(('F+ , F-'!AE$2-[1]!tbl_gk[[#This Row],[StandingTackle]])/('F+ , F-'!AE$2-'F+ , F-'!AE$3))</f>
        <v>2.9141914719869356E-2</v>
      </c>
      <c r="AF1655" s="2" cm="1">
        <f t="array" ref="AF1655">[1]!table_weight[SlidingTackle]*(('F+ , F-'!AF$2-[1]!tbl_gk[[#This Row],[SlidingTackle]])/('F+ , F-'!AF$2-'F+ , F-'!AF$3))</f>
        <v>1.0461200155850536E-2</v>
      </c>
      <c r="AG1655" s="2" cm="1">
        <f t="array" ref="AG1655">[1]!table_weight[GKDiving]*(('F+ , F-'!AG$2-[1]!tbl_gk[[#This Row],[GKDiving]])/('F+ , F-'!AG$2-'F+ , F-'!AG$3))</f>
        <v>4.7827299462529123E-2</v>
      </c>
      <c r="AH1655" s="2" cm="1">
        <f t="array" ref="AH1655">[1]!table_weight[GKHandling]*(('F+ , F-'!AH$2-[1]!tbl_gk[[#This Row],[GKHandling]])/('F+ , F-'!AH$2-'F+ , F-'!AH$3))</f>
        <v>6.2383434081559733E-2</v>
      </c>
      <c r="AI1655" s="2" cm="1">
        <f t="array" ref="AI1655">[1]!table_weight[GKKicking]*(('F+ , F-'!AI$2-[1]!tbl_gk[[#This Row],[GKKicking]])/('F+ , F-'!AI$2-'F+ , F-'!AI$3))</f>
        <v>3.57773045330088E-2</v>
      </c>
      <c r="AJ1655" s="2" cm="1">
        <f t="array" ref="AJ1655">[1]!table_weight[GKPositioning]*(('F+ , F-'!AJ$2-[1]!tbl_gk[[#This Row],[GKPositioning]])/('F+ , F-'!AJ$2-'F+ , F-'!AJ$3))</f>
        <v>2.2074138213474981E-2</v>
      </c>
      <c r="AK1655" s="2" cm="1">
        <f t="array" ref="AK1655">[1]!table_weight[GKReflexes]*(('F+ , F-'!AK$2-[1]!tbl_gk[[#This Row],[GKReflexes]])/('F+ , F-'!AK$2-'F+ , F-'!AK$3))</f>
        <v>6.3769732616705502E-2</v>
      </c>
    </row>
    <row r="1656" spans="1:37" x14ac:dyDescent="0.55000000000000004">
      <c r="A1656" s="7">
        <f>[1]!tbl_gk[[#This Row],[ID]]</f>
        <v>262742</v>
      </c>
      <c r="B1656" s="1" cm="1">
        <f t="array" ref="B1656">[1]!table_weight[ValueEUR]*(('F+ , F-'!B$2-[1]!tbl_gk[[#This Row],[ValueEUR]])/('F+ , F-'!B$2-'F+ , F-'!B$3))</f>
        <v>3.0588675060954019E-4</v>
      </c>
      <c r="C1656" s="1" cm="1">
        <f t="array" ref="C1656">[1]!table_weight[WageEUR]*(('F+ , F-'!C$2-[1]!tbl_gk[[#This Row],[WageEUR]])/('F+ , F-'!C$2-'F+ , F-'!C$3))</f>
        <v>7.8241870618836313E-5</v>
      </c>
      <c r="D1656" s="1" cm="1">
        <f t="array" ref="D1656">[1]!table_weight[Crossing]*(('F+ , F-'!D$2-[1]!tbl_gk[[#This Row],[Crossing]])/('F+ , F-'!D$2-'F+ , F-'!D$3))</f>
        <v>3.5866971962916043E-2</v>
      </c>
      <c r="E1656" s="1" cm="1">
        <f t="array" ref="E1656">[1]!table_weight[Finishing]*(('F+ , F-'!E$2-[1]!tbl_gk[[#This Row],[Finishing]])/('F+ , F-'!E$2-'F+ , F-'!E$3))</f>
        <v>1.7968512321265388E-2</v>
      </c>
      <c r="F1656" s="1" cm="1">
        <f t="array" ref="F1656">[1]!table_weight[HeadingAccuracy]*(('F+ , F-'!F$2-[1]!tbl_gk[[#This Row],[HeadingAccuracy]])/('F+ , F-'!F$2-'F+ , F-'!F$3))</f>
        <v>1.210949849973455E-2</v>
      </c>
      <c r="G1656" s="1" cm="1">
        <f t="array" ref="G1656">[1]!table_weight[ShortPassing]*(('F+ , F-'!G$2-[1]!tbl_gk[[#This Row],[ShortPassing]])/('F+ , F-'!G$2-'F+ , F-'!G$3))</f>
        <v>5.0628261131616156E-2</v>
      </c>
      <c r="H1656" s="1" cm="1">
        <f t="array" ref="H1656">[1]!table_weight[Volleys]*(('F+ , F-'!H$2-[1]!tbl_gk[[#This Row],[Volleys]])/('F+ , F-'!H$2-'F+ , F-'!H$3))</f>
        <v>2.0833057763785961E-3</v>
      </c>
      <c r="I1656" s="1" cm="1">
        <f t="array" ref="I1656">[1]!table_weight[Dribbling]*(('F+ , F-'!I$2-[1]!tbl_gk[[#This Row],[Dribbling]])/('F+ , F-'!I$2-'F+ , F-'!I$3))</f>
        <v>2.1513320874440363E-2</v>
      </c>
      <c r="J1656" s="1" cm="1">
        <f t="array" ref="J1656">[1]!table_weight[Curve]*(('F+ , F-'!J$2-[1]!tbl_gk[[#This Row],[Curve]])/('F+ , F-'!J$2-'F+ , F-'!J$3))</f>
        <v>9.6339113680153961E-3</v>
      </c>
      <c r="K1656" s="1" cm="1">
        <f t="array" ref="K1656">[1]!table_weight[FKAccuracy]*(('F+ , F-'!K$2-[1]!tbl_gk[[#This Row],[FKAccuracy]])/('F+ , F-'!K$2-'F+ , F-'!K$3))</f>
        <v>9.1268634012777444E-3</v>
      </c>
      <c r="L1656" s="1" cm="1">
        <f t="array" ref="L1656">[1]!table_weight[LongPassing]*(('F+ , F-'!L$2-[1]!tbl_gk[[#This Row],[LongPassing]])/('F+ , F-'!L$2-'F+ , F-'!L$3))</f>
        <v>2.4364084503410925E-2</v>
      </c>
      <c r="M1656" s="1" cm="1">
        <f t="array" ref="M1656">[1]!table_weight[BallControl]*(('F+ , F-'!M$2-[1]!tbl_gk[[#This Row],[BallControl]])/('F+ , F-'!M$2-'F+ , F-'!M$3))</f>
        <v>1.5646051545047536E-2</v>
      </c>
      <c r="N1656" s="1" cm="1">
        <f t="array" ref="N1656">[1]!table_weight[Acceleration]*(('F+ , F-'!N$2-[1]!tbl_gk[[#This Row],[Acceleration]])/('F+ , F-'!N$2-'F+ , F-'!N$3))</f>
        <v>9.244975751176639E-3</v>
      </c>
      <c r="O1656" s="1" cm="1">
        <f t="array" ref="O1656">[1]!table_weight[SprintSpeed]*(('F+ , F-'!O$2-[1]!tbl_gk[[#This Row],[SprintSpeed]])/('F+ , F-'!O$2-'F+ , F-'!O$3))</f>
        <v>1.0682080924855479E-2</v>
      </c>
      <c r="P1656" s="1" cm="1">
        <f t="array" ref="P1656">[1]!table_weight[Agility]*(('F+ , F-'!P$2-[1]!tbl_gk[[#This Row],[Agility]])/('F+ , F-'!P$2-'F+ , F-'!P$3))</f>
        <v>4.3294095621445646E-3</v>
      </c>
      <c r="Q1656" s="1" cm="1">
        <f t="array" ref="Q1656">[1]!table_weight[Reactions]*(('F+ , F-'!Q$2-[1]!tbl_gk[[#This Row],[Reactions]])/('F+ , F-'!Q$2-'F+ , F-'!Q$3))</f>
        <v>1.5469260002165645E-3</v>
      </c>
      <c r="R1656" s="1" cm="1">
        <f t="array" ref="R1656">[1]!table_weight[Balance]*(('F+ , F-'!R$2-[1]!tbl_gk[[#This Row],[Balance]])/('F+ , F-'!R$2-'F+ , F-'!R$3))</f>
        <v>1.5521876532785257E-3</v>
      </c>
      <c r="S1656" s="1" cm="1">
        <f t="array" ref="S1656">[1]!table_weight[ShotPower]*(('F+ , F-'!S$2-[1]!tbl_gk[[#This Row],[ShotPower]])/('F+ , F-'!S$2-'F+ , F-'!S$3))</f>
        <v>6.4926873789576834E-3</v>
      </c>
      <c r="T1656" s="1" cm="1">
        <f t="array" ref="T1656">[1]!table_weight[Jumping]*(('F+ , F-'!T$2-[1]!tbl_gk[[#This Row],[Jumping]])/('F+ , F-'!T$2-'F+ , F-'!T$3))</f>
        <v>2.3185177188729754E-3</v>
      </c>
      <c r="U1656" s="1" cm="1">
        <f t="array" ref="U1656">[1]!table_weight[Stamina]*(('F+ , F-'!U$2-[1]!tbl_gk[[#This Row],[Stamina]])/('F+ , F-'!U$2-'F+ , F-'!U$3))</f>
        <v>2.4902597721228249E-2</v>
      </c>
      <c r="V1656" s="1" cm="1">
        <f t="array" ref="V1656">[1]!table_weight[Strength]*(('F+ , F-'!V$2-[1]!tbl_gk[[#This Row],[Strength]])/('F+ , F-'!V$2-'F+ , F-'!V$3))</f>
        <v>3.8155359497008344E-2</v>
      </c>
      <c r="W1656" s="1" cm="1">
        <f t="array" ref="W1656">[1]!table_weight[LongShots]*(('F+ , F-'!W$2-[1]!tbl_gk[[#This Row],[LongShots]])/('F+ , F-'!W$2-'F+ , F-'!W$3))</f>
        <v>9.6091773208573719E-3</v>
      </c>
      <c r="X1656" s="1" cm="1">
        <f t="array" ref="X1656">[1]!table_weight[Aggression]*(('F+ , F-'!X$2-[1]!tbl_gk[[#This Row],[Aggression]])/('F+ , F-'!X$2-'F+ , F-'!X$3))</f>
        <v>1.2169151201703659E-2</v>
      </c>
      <c r="Y1656" s="1" cm="1">
        <f t="array" ref="Y1656">[1]!table_weight[Interceptions]*(('F+ , F-'!Y$2-[1]!tbl_gk[[#This Row],[Interceptions]])/('F+ , F-'!Y$2-'F+ , F-'!Y$3))</f>
        <v>2.4931919535197796E-2</v>
      </c>
      <c r="Z1656" s="1" cm="1">
        <f t="array" ref="Z1656">[1]!table_weight[Positioning]*(('F+ , F-'!Z$2-[1]!tbl_gk[[#This Row],[Positioning]])/('F+ , F-'!Z$2-'F+ , F-'!Z$3))</f>
        <v>2.2183348544772088E-3</v>
      </c>
      <c r="AA1656" s="1" cm="1">
        <f t="array" ref="AA1656">[1]!table_weight[Vision]*(('F+ , F-'!AA$2-[1]!tbl_gk[[#This Row],[Vision]])/('F+ , F-'!AA$2-'F+ , F-'!AA$3))</f>
        <v>2.9814420444173963E-2</v>
      </c>
      <c r="AB1656" s="1" cm="1">
        <f t="array" ref="AB1656">[1]!table_weight[Penalties]*(('F+ , F-'!AB$2-[1]!tbl_gk[[#This Row],[Penalties]])/('F+ , F-'!AB$2-'F+ , F-'!AB$3))</f>
        <v>2.2313838830329571E-3</v>
      </c>
      <c r="AC1656" s="1" cm="1">
        <f t="array" ref="AC1656">[1]!table_weight[Composure]*(('F+ , F-'!AC$2-[1]!tbl_gk[[#This Row],[Composure]])/('F+ , F-'!AC$2-'F+ , F-'!AC$3))</f>
        <v>1.6545775756702319E-3</v>
      </c>
      <c r="AD1656" s="1" cm="1">
        <f t="array" ref="AD1656">[1]!table_weight[Marking]*(('F+ , F-'!AD$2-[1]!tbl_gk[[#This Row],[Marking]])/('F+ , F-'!AD$2-'F+ , F-'!AD$3))</f>
        <v>3.7859581516411465E-2</v>
      </c>
      <c r="AE1656" s="1" cm="1">
        <f t="array" ref="AE1656">[1]!table_weight[StandingTackle]*(('F+ , F-'!AE$2-[1]!tbl_gk[[#This Row],[StandingTackle]])/('F+ , F-'!AE$2-'F+ , F-'!AE$3))</f>
        <v>3.362528621523387E-2</v>
      </c>
      <c r="AF1656" s="1" cm="1">
        <f t="array" ref="AF1656">[1]!table_weight[SlidingTackle]*(('F+ , F-'!AF$2-[1]!tbl_gk[[#This Row],[SlidingTackle]])/('F+ , F-'!AF$2-'F+ , F-'!AF$3))</f>
        <v>1.120842873841129E-2</v>
      </c>
      <c r="AG1656" s="1" cm="1">
        <f t="array" ref="AG1656">[1]!table_weight[GKDiving]*(('F+ , F-'!AG$2-[1]!tbl_gk[[#This Row],[GKDiving]])/('F+ , F-'!AG$2-'F+ , F-'!AG$3))</f>
        <v>4.9535417300476586E-2</v>
      </c>
      <c r="AH1656" s="1" cm="1">
        <f t="array" ref="AH1656">[1]!table_weight[GKHandling]*(('F+ , F-'!AH$2-[1]!tbl_gk[[#This Row],[GKHandling]])/('F+ , F-'!AH$2-'F+ , F-'!AH$3))</f>
        <v>4.9906747265247783E-2</v>
      </c>
      <c r="AI1656" s="1" cm="1">
        <f t="array" ref="AI1656">[1]!table_weight[GKKicking]*(('F+ , F-'!AI$2-[1]!tbl_gk[[#This Row],[GKKicking]])/('F+ , F-'!AI$2-'F+ , F-'!AI$3))</f>
        <v>2.9516276239732256E-2</v>
      </c>
      <c r="AJ1656" s="1" cm="1">
        <f t="array" ref="AJ1656">[1]!table_weight[GKPositioning]*(('F+ , F-'!AJ$2-[1]!tbl_gk[[#This Row],[GKPositioning]])/('F+ , F-'!AJ$2-'F+ , F-'!AJ$3))</f>
        <v>1.6397931244295699E-2</v>
      </c>
      <c r="AK1656" s="1" cm="1">
        <f t="array" ref="AK1656">[1]!table_weight[GKReflexes]*(('F+ , F-'!AK$2-[1]!tbl_gk[[#This Row],[GKReflexes]])/('F+ , F-'!AK$2-'F+ , F-'!AK$3))</f>
        <v>4.3727816651455198E-2</v>
      </c>
    </row>
    <row r="1657" spans="1:37" x14ac:dyDescent="0.55000000000000004">
      <c r="A1657" s="8">
        <f>[1]!tbl_gk[[#This Row],[ID]]</f>
        <v>262791</v>
      </c>
      <c r="B1657" s="2" cm="1">
        <f t="array" ref="B1657">[1]!table_weight[ValueEUR]*(('F+ , F-'!B$2-[1]!tbl_gk[[#This Row],[ValueEUR]])/('F+ , F-'!B$2-'F+ , F-'!B$3))</f>
        <v>6.2041611374891601E-5</v>
      </c>
      <c r="C1657" s="2" cm="1">
        <f t="array" ref="C1657">[1]!table_weight[WageEUR]*(('F+ , F-'!C$2-[1]!tbl_gk[[#This Row],[WageEUR]])/('F+ , F-'!C$2-'F+ , F-'!C$3))</f>
        <v>0</v>
      </c>
      <c r="D1657" s="2" cm="1">
        <f t="array" ref="D1657">[1]!table_weight[Crossing]*(('F+ , F-'!D$2-[1]!tbl_gk[[#This Row],[Crossing]])/('F+ , F-'!D$2-'F+ , F-'!D$3))</f>
        <v>2.6900228972187034E-2</v>
      </c>
      <c r="E1657" s="2" cm="1">
        <f t="array" ref="E1657">[1]!table_weight[Finishing]*(('F+ , F-'!E$2-[1]!tbl_gk[[#This Row],[Finishing]])/('F+ , F-'!E$2-'F+ , F-'!E$3))</f>
        <v>1.59720109522359E-2</v>
      </c>
      <c r="F1657" s="2" cm="1">
        <f t="array" ref="F1657">[1]!table_weight[HeadingAccuracy]*(('F+ , F-'!F$2-[1]!tbl_gk[[#This Row],[HeadingAccuracy]])/('F+ , F-'!F$2-'F+ , F-'!F$3))</f>
        <v>1.1274360672166649E-2</v>
      </c>
      <c r="G1657" s="2" cm="1">
        <f t="array" ref="G1657">[1]!table_weight[ShortPassing]*(('F+ , F-'!G$2-[1]!tbl_gk[[#This Row],[ShortPassing]])/('F+ , F-'!G$2-'F+ , F-'!G$3))</f>
        <v>5.0628261131616156E-2</v>
      </c>
      <c r="H1657" s="2" cm="1">
        <f t="array" ref="H1657">[1]!table_weight[Volleys]*(('F+ , F-'!H$2-[1]!tbl_gk[[#This Row],[Volleys]])/('F+ , F-'!H$2-'F+ , F-'!H$3))</f>
        <v>2.0833057763785961E-3</v>
      </c>
      <c r="I1657" s="2" cm="1">
        <f t="array" ref="I1657">[1]!table_weight[Dribbling]*(('F+ , F-'!I$2-[1]!tbl_gk[[#This Row],[Dribbling]])/('F+ , F-'!I$2-'F+ , F-'!I$3))</f>
        <v>1.2712416880351124E-2</v>
      </c>
      <c r="J1657" s="2" cm="1">
        <f t="array" ref="J1657">[1]!table_weight[Curve]*(('F+ , F-'!J$2-[1]!tbl_gk[[#This Row],[Curve]])/('F+ , F-'!J$2-'F+ , F-'!J$3))</f>
        <v>8.7888314234526414E-3</v>
      </c>
      <c r="K1657" s="2" cm="1">
        <f t="array" ref="K1657">[1]!table_weight[FKAccuracy]*(('F+ , F-'!K$2-[1]!tbl_gk[[#This Row],[FKAccuracy]])/('F+ , F-'!K$2-'F+ , F-'!K$3))</f>
        <v>9.5832065713416324E-3</v>
      </c>
      <c r="L1657" s="2" cm="1">
        <f t="array" ref="L1657">[1]!table_weight[LongPassing]*(('F+ , F-'!L$2-[1]!tbl_gk[[#This Row],[LongPassing]])/('F+ , F-'!L$2-'F+ , F-'!L$3))</f>
        <v>2.5446932703562523E-2</v>
      </c>
      <c r="M1657" s="2" cm="1">
        <f t="array" ref="M1657">[1]!table_weight[BallControl]*(('F+ , F-'!M$2-[1]!tbl_gk[[#This Row],[BallControl]])/('F+ , F-'!M$2-'F+ , F-'!M$3))</f>
        <v>1.3907601373375588E-2</v>
      </c>
      <c r="N1657" s="2" cm="1">
        <f t="array" ref="N1657">[1]!table_weight[Acceleration]*(('F+ , F-'!N$2-[1]!tbl_gk[[#This Row],[Acceleration]])/('F+ , F-'!N$2-'F+ , F-'!N$3))</f>
        <v>1.10488734587233E-2</v>
      </c>
      <c r="O1657" s="2" cm="1">
        <f t="array" ref="O1657">[1]!table_weight[SprintSpeed]*(('F+ , F-'!O$2-[1]!tbl_gk[[#This Row],[SprintSpeed]])/('F+ , F-'!O$2-'F+ , F-'!O$3))</f>
        <v>1.3212047459689671E-2</v>
      </c>
      <c r="P1657" s="2" cm="1">
        <f t="array" ref="P1657">[1]!table_weight[Agility]*(('F+ , F-'!P$2-[1]!tbl_gk[[#This Row],[Agility]])/('F+ , F-'!P$2-'F+ , F-'!P$3))</f>
        <v>5.6165313238632194E-3</v>
      </c>
      <c r="Q1657" s="2" cm="1">
        <f t="array" ref="Q1657">[1]!table_weight[Reactions]*(('F+ , F-'!Q$2-[1]!tbl_gk[[#This Row],[Reactions]])/('F+ , F-'!Q$2-'F+ , F-'!Q$3))</f>
        <v>2.1141322002959716E-3</v>
      </c>
      <c r="R1657" s="2" cm="1">
        <f t="array" ref="R1657">[1]!table_weight[Balance]*(('F+ , F-'!R$2-[1]!tbl_gk[[#This Row],[Balance]])/('F+ , F-'!R$2-'F+ , F-'!R$3))</f>
        <v>9.9340009809825627E-4</v>
      </c>
      <c r="S1657" s="2" cm="1">
        <f t="array" ref="S1657">[1]!table_weight[ShotPower]*(('F+ , F-'!S$2-[1]!tbl_gk[[#This Row],[ShotPower]])/('F+ , F-'!S$2-'F+ , F-'!S$3))</f>
        <v>6.7523948741159906E-3</v>
      </c>
      <c r="T1657" s="2" cm="1">
        <f t="array" ref="T1657">[1]!table_weight[Jumping]*(('F+ , F-'!T$2-[1]!tbl_gk[[#This Row],[Jumping]])/('F+ , F-'!T$2-'F+ , F-'!T$3))</f>
        <v>2.2326466922480506E-3</v>
      </c>
      <c r="U1657" s="2" cm="1">
        <f t="array" ref="U1657">[1]!table_weight[Stamina]*(('F+ , F-'!U$2-[1]!tbl_gk[[#This Row],[Stamina]])/('F+ , F-'!U$2-'F+ , F-'!U$3))</f>
        <v>2.0609046389982E-2</v>
      </c>
      <c r="V1657" s="2" cm="1">
        <f t="array" ref="V1657">[1]!table_weight[Strength]*(('F+ , F-'!V$2-[1]!tbl_gk[[#This Row],[Strength]])/('F+ , F-'!V$2-'F+ , F-'!V$3))</f>
        <v>3.0169354020890316E-2</v>
      </c>
      <c r="W1657" s="2" cm="1">
        <f t="array" ref="W1657">[1]!table_weight[LongShots]*(('F+ , F-'!W$2-[1]!tbl_gk[[#This Row],[LongShots]])/('F+ , F-'!W$2-'F+ , F-'!W$3))</f>
        <v>9.0897623305407575E-3</v>
      </c>
      <c r="X1657" s="2" cm="1">
        <f t="array" ref="X1657">[1]!table_weight[Aggression]*(('F+ , F-'!X$2-[1]!tbl_gk[[#This Row],[Aggression]])/('F+ , F-'!X$2-'F+ , F-'!X$3))</f>
        <v>1.5819896562214757E-2</v>
      </c>
      <c r="Y1657" s="2" cm="1">
        <f t="array" ref="Y1657">[1]!table_weight[Interceptions]*(('F+ , F-'!Y$2-[1]!tbl_gk[[#This Row],[Interceptions]])/('F+ , F-'!Y$2-'F+ , F-'!Y$3))</f>
        <v>2.4931919535197796E-2</v>
      </c>
      <c r="Z1657" s="2" cm="1">
        <f t="array" ref="Z1657">[1]!table_weight[Positioning]*(('F+ , F-'!Z$2-[1]!tbl_gk[[#This Row],[Positioning]])/('F+ , F-'!Z$2-'F+ , F-'!Z$3))</f>
        <v>1.6267788932832863E-3</v>
      </c>
      <c r="AA1657" s="2" cm="1">
        <f t="array" ref="AA1657">[1]!table_weight[Vision]*(('F+ , F-'!AA$2-[1]!tbl_gk[[#This Row],[Vision]])/('F+ , F-'!AA$2-'F+ , F-'!AA$3))</f>
        <v>2.1296014602981403E-2</v>
      </c>
      <c r="AB1657" s="2" cm="1">
        <f t="array" ref="AB1657">[1]!table_weight[Penalties]*(('F+ , F-'!AB$2-[1]!tbl_gk[[#This Row],[Penalties]])/('F+ , F-'!AB$2-'F+ , F-'!AB$3))</f>
        <v>2.2313838830329571E-3</v>
      </c>
      <c r="AC1657" s="2" cm="1">
        <f t="array" ref="AC1657">[1]!table_weight[Composure]*(('F+ , F-'!AC$2-[1]!tbl_gk[[#This Row],[Composure]])/('F+ , F-'!AC$2-'F+ , F-'!AC$3))</f>
        <v>1.9748183967676961E-3</v>
      </c>
      <c r="AD1657" s="2" cm="1">
        <f t="array" ref="AD1657">[1]!table_weight[Marking]*(('F+ , F-'!AD$2-[1]!tbl_gk[[#This Row],[Marking]])/('F+ , F-'!AD$2-'F+ , F-'!AD$3))</f>
        <v>3.3127133826860035E-2</v>
      </c>
      <c r="AE1657" s="2" cm="1">
        <f t="array" ref="AE1657">[1]!table_weight[StandingTackle]*(('F+ , F-'!AE$2-[1]!tbl_gk[[#This Row],[StandingTackle]])/('F+ , F-'!AE$2-'F+ , F-'!AE$3))</f>
        <v>2.6900228972187096E-2</v>
      </c>
      <c r="AF1657" s="2" cm="1">
        <f t="array" ref="AF1657">[1]!table_weight[SlidingTackle]*(('F+ , F-'!AF$2-[1]!tbl_gk[[#This Row],[SlidingTackle]])/('F+ , F-'!AF$2-'F+ , F-'!AF$3))</f>
        <v>1.0461200155850536E-2</v>
      </c>
      <c r="AG1657" s="2" cm="1">
        <f t="array" ref="AG1657">[1]!table_weight[GKDiving]*(('F+ , F-'!AG$2-[1]!tbl_gk[[#This Row],[GKDiving]])/('F+ , F-'!AG$2-'F+ , F-'!AG$3))</f>
        <v>5.4659770814318998E-2</v>
      </c>
      <c r="AH1657" s="2" cm="1">
        <f t="array" ref="AH1657">[1]!table_weight[GKHandling]*(('F+ , F-'!AH$2-[1]!tbl_gk[[#This Row],[GKHandling]])/('F+ , F-'!AH$2-'F+ , F-'!AH$3))</f>
        <v>6.416581791246144E-2</v>
      </c>
      <c r="AI1657" s="2" cm="1">
        <f t="array" ref="AI1657">[1]!table_weight[GKKicking]*(('F+ , F-'!AI$2-[1]!tbl_gk[[#This Row],[GKKicking]])/('F+ , F-'!AI$2-'F+ , F-'!AI$3))</f>
        <v>3.1305141466382698E-2</v>
      </c>
      <c r="AJ1657" s="2" cm="1">
        <f t="array" ref="AJ1657">[1]!table_weight[GKPositioning]*(('F+ , F-'!AJ$2-[1]!tbl_gk[[#This Row],[GKPositioning]])/('F+ , F-'!AJ$2-'F+ , F-'!AJ$3))</f>
        <v>2.8381034845896404E-2</v>
      </c>
      <c r="AK1657" s="2" cm="1">
        <f t="array" ref="AK1657">[1]!table_weight[GKReflexes]*(('F+ , F-'!AK$2-[1]!tbl_gk[[#This Row],[GKReflexes]])/('F+ , F-'!AK$2-'F+ , F-'!AK$3))</f>
        <v>6.3769732616705502E-2</v>
      </c>
    </row>
    <row r="1658" spans="1:37" x14ac:dyDescent="0.55000000000000004">
      <c r="A1658" s="7">
        <f>[1]!tbl_gk[[#This Row],[ID]]</f>
        <v>262837</v>
      </c>
      <c r="B1658" s="1" cm="1">
        <f t="array" ref="B1658">[1]!table_weight[ValueEUR]*(('F+ , F-'!B$2-[1]!tbl_gk[[#This Row],[ValueEUR]])/('F+ , F-'!B$2-'F+ , F-'!B$3))</f>
        <v>7.4388200703228241E-5</v>
      </c>
      <c r="C1658" s="1" cm="1">
        <f t="array" ref="C1658">[1]!table_weight[WageEUR]*(('F+ , F-'!C$2-[1]!tbl_gk[[#This Row],[WageEUR]])/('F+ , F-'!C$2-'F+ , F-'!C$3))</f>
        <v>0</v>
      </c>
      <c r="D1658" s="1" cm="1">
        <f t="array" ref="D1658">[1]!table_weight[Crossing]*(('F+ , F-'!D$2-[1]!tbl_gk[[#This Row],[Crossing]])/('F+ , F-'!D$2-'F+ , F-'!D$3))</f>
        <v>3.4746129089074922E-2</v>
      </c>
      <c r="E1658" s="1" cm="1">
        <f t="array" ref="E1658">[1]!table_weight[Finishing]*(('F+ , F-'!E$2-[1]!tbl_gk[[#This Row],[Finishing]])/('F+ , F-'!E$2-'F+ , F-'!E$3))</f>
        <v>1.7968512321265388E-2</v>
      </c>
      <c r="F1658" s="1" cm="1">
        <f t="array" ref="F1658">[1]!table_weight[HeadingAccuracy]*(('F+ , F-'!F$2-[1]!tbl_gk[[#This Row],[HeadingAccuracy]])/('F+ , F-'!F$2-'F+ , F-'!F$3))</f>
        <v>1.00216539308148E-2</v>
      </c>
      <c r="G1658" s="1" cm="1">
        <f t="array" ref="G1658">[1]!table_weight[ShortPassing]*(('F+ , F-'!G$2-[1]!tbl_gk[[#This Row],[ShortPassing]])/('F+ , F-'!G$2-'F+ , F-'!G$3))</f>
        <v>5.9066304653552192E-2</v>
      </c>
      <c r="H1658" s="1" cm="1">
        <f t="array" ref="H1658">[1]!table_weight[Volleys]*(('F+ , F-'!H$2-[1]!tbl_gk[[#This Row],[Volleys]])/('F+ , F-'!H$2-'F+ , F-'!H$3))</f>
        <v>2.1990449861774069E-3</v>
      </c>
      <c r="I1658" s="1" cm="1">
        <f t="array" ref="I1658">[1]!table_weight[Dribbling]*(('F+ , F-'!I$2-[1]!tbl_gk[[#This Row],[Dribbling]])/('F+ , F-'!I$2-'F+ , F-'!I$3))</f>
        <v>1.8579686209743949E-2</v>
      </c>
      <c r="J1658" s="1" cm="1">
        <f t="array" ref="J1658">[1]!table_weight[Curve]*(('F+ , F-'!J$2-[1]!tbl_gk[[#This Row],[Curve]])/('F+ , F-'!J$2-'F+ , F-'!J$3))</f>
        <v>9.8029273569279467E-3</v>
      </c>
      <c r="K1658" s="1" cm="1">
        <f t="array" ref="K1658">[1]!table_weight[FKAccuracy]*(('F+ , F-'!K$2-[1]!tbl_gk[[#This Row],[FKAccuracy]])/('F+ , F-'!K$2-'F+ , F-'!K$3))</f>
        <v>9.5832065713416324E-3</v>
      </c>
      <c r="L1658" s="1" cm="1">
        <f t="array" ref="L1658">[1]!table_weight[LongPassing]*(('F+ , F-'!L$2-[1]!tbl_gk[[#This Row],[LongPassing]])/('F+ , F-'!L$2-'F+ , F-'!L$3))</f>
        <v>2.5988356803638323E-2</v>
      </c>
      <c r="M1658" s="1" cm="1">
        <f t="array" ref="M1658">[1]!table_weight[BallControl]*(('F+ , F-'!M$2-[1]!tbl_gk[[#This Row],[BallControl]])/('F+ , F-'!M$2-'F+ , F-'!M$3))</f>
        <v>1.2603763744621627E-2</v>
      </c>
      <c r="N1658" s="1" cm="1">
        <f t="array" ref="N1658">[1]!table_weight[Acceleration]*(('F+ , F-'!N$2-[1]!tbl_gk[[#This Row],[Acceleration]])/('F+ , F-'!N$2-'F+ , F-'!N$3))</f>
        <v>7.8920524705166431E-3</v>
      </c>
      <c r="O1658" s="1" cm="1">
        <f t="array" ref="O1658">[1]!table_weight[SprintSpeed]*(('F+ , F-'!O$2-[1]!tbl_gk[[#This Row],[SprintSpeed]])/('F+ , F-'!O$2-'F+ , F-'!O$3))</f>
        <v>8.1521143900212863E-3</v>
      </c>
      <c r="P1658" s="1" cm="1">
        <f t="array" ref="P1658">[1]!table_weight[Agility]*(('F+ , F-'!P$2-[1]!tbl_gk[[#This Row],[Agility]])/('F+ , F-'!P$2-'F+ , F-'!P$3))</f>
        <v>4.9144649083803166E-3</v>
      </c>
      <c r="Q1658" s="1" cm="1">
        <f t="array" ref="Q1658">[1]!table_weight[Reactions]*(('F+ , F-'!Q$2-[1]!tbl_gk[[#This Row],[Reactions]])/('F+ , F-'!Q$2-'F+ , F-'!Q$3))</f>
        <v>1.9594396002743149E-3</v>
      </c>
      <c r="R1658" s="1" cm="1">
        <f t="array" ref="R1658">[1]!table_weight[Balance]*(('F+ , F-'!R$2-[1]!tbl_gk[[#This Row],[Balance]])/('F+ , F-'!R$2-'F+ , F-'!R$3))</f>
        <v>2.7939377759013465E-3</v>
      </c>
      <c r="S1658" s="1" cm="1">
        <f t="array" ref="S1658">[1]!table_weight[ShotPower]*(('F+ , F-'!S$2-[1]!tbl_gk[[#This Row],[ShotPower]])/('F+ , F-'!S$2-'F+ , F-'!S$3))</f>
        <v>7.5315173595909123E-3</v>
      </c>
      <c r="T1658" s="1" cm="1">
        <f t="array" ref="T1658">[1]!table_weight[Jumping]*(('F+ , F-'!T$2-[1]!tbl_gk[[#This Row],[Jumping]])/('F+ , F-'!T$2-'F+ , F-'!T$3))</f>
        <v>4.2935513312462505E-3</v>
      </c>
      <c r="U1658" s="1" cm="1">
        <f t="array" ref="U1658">[1]!table_weight[Stamina]*(('F+ , F-'!U$2-[1]!tbl_gk[[#This Row],[Stamina]])/('F+ , F-'!U$2-'F+ , F-'!U$3))</f>
        <v>1.975033612373275E-2</v>
      </c>
      <c r="V1658" s="1" cm="1">
        <f t="array" ref="V1658">[1]!table_weight[Strength]*(('F+ , F-'!V$2-[1]!tbl_gk[[#This Row],[Strength]])/('F+ , F-'!V$2-'F+ , F-'!V$3))</f>
        <v>1.0648007301490701E-2</v>
      </c>
      <c r="W1658" s="1" cm="1">
        <f t="array" ref="W1658">[1]!table_weight[LongShots]*(('F+ , F-'!W$2-[1]!tbl_gk[[#This Row],[LongShots]])/('F+ , F-'!W$2-'F+ , F-'!W$3))</f>
        <v>9.6091773208573719E-3</v>
      </c>
      <c r="X1658" s="1" cm="1">
        <f t="array" ref="X1658">[1]!table_weight[Aggression]*(('F+ , F-'!X$2-[1]!tbl_gk[[#This Row],[Aggression]])/('F+ , F-'!X$2-'F+ , F-'!X$3))</f>
        <v>1.2169151201703659E-2</v>
      </c>
      <c r="Y1658" s="1" cm="1">
        <f t="array" ref="Y1658">[1]!table_weight[Interceptions]*(('F+ , F-'!Y$2-[1]!tbl_gk[[#This Row],[Interceptions]])/('F+ , F-'!Y$2-'F+ , F-'!Y$3))</f>
        <v>2.1469152933086991E-2</v>
      </c>
      <c r="Z1658" s="1" cm="1">
        <f t="array" ref="Z1658">[1]!table_weight[Positioning]*(('F+ , F-'!Z$2-[1]!tbl_gk[[#This Row],[Positioning]])/('F+ , F-'!Z$2-'F+ , F-'!Z$3))</f>
        <v>1.3310009126863251E-3</v>
      </c>
      <c r="AA1658" s="1" cm="1">
        <f t="array" ref="AA1658">[1]!table_weight[Vision]*(('F+ , F-'!AA$2-[1]!tbl_gk[[#This Row],[Vision]])/('F+ , F-'!AA$2-'F+ , F-'!AA$3))</f>
        <v>2.5555217523577683E-2</v>
      </c>
      <c r="AB1658" s="1" cm="1">
        <f t="array" ref="AB1658">[1]!table_weight[Penalties]*(('F+ , F-'!AB$2-[1]!tbl_gk[[#This Row],[Penalties]])/('F+ , F-'!AB$2-'F+ , F-'!AB$3))</f>
        <v>2.153089711698467E-3</v>
      </c>
      <c r="AC1658" s="1" cm="1">
        <f t="array" ref="AC1658">[1]!table_weight[Composure]*(('F+ , F-'!AC$2-[1]!tbl_gk[[#This Row],[Composure]])/('F+ , F-'!AC$2-'F+ , F-'!AC$3))</f>
        <v>1.7079510458531426E-3</v>
      </c>
      <c r="AD1658" s="1" cm="1">
        <f t="array" ref="AD1658">[1]!table_weight[Marking]*(('F+ , F-'!AD$2-[1]!tbl_gk[[#This Row],[Marking]])/('F+ , F-'!AD$2-'F+ , F-'!AD$3))</f>
        <v>2.8394686137308601E-2</v>
      </c>
      <c r="AE1658" s="1" cm="1">
        <f t="array" ref="AE1658">[1]!table_weight[StandingTackle]*(('F+ , F-'!AE$2-[1]!tbl_gk[[#This Row],[StandingTackle]])/('F+ , F-'!AE$2-'F+ , F-'!AE$3))</f>
        <v>2.9141914719869356E-2</v>
      </c>
      <c r="AF1658" s="1" cm="1">
        <f t="array" ref="AF1658">[1]!table_weight[SlidingTackle]*(('F+ , F-'!AF$2-[1]!tbl_gk[[#This Row],[SlidingTackle]])/('F+ , F-'!AF$2-'F+ , F-'!AF$3))</f>
        <v>9.7139715732897855E-3</v>
      </c>
      <c r="AG1658" s="1" cm="1">
        <f t="array" ref="AG1658">[1]!table_weight[GKDiving]*(('F+ , F-'!AG$2-[1]!tbl_gk[[#This Row],[GKDiving]])/('F+ , F-'!AG$2-'F+ , F-'!AG$3))</f>
        <v>5.6367888652266468E-2</v>
      </c>
      <c r="AH1658" s="1" cm="1">
        <f t="array" ref="AH1658">[1]!table_weight[GKHandling]*(('F+ , F-'!AH$2-[1]!tbl_gk[[#This Row],[GKHandling]])/('F+ , F-'!AH$2-'F+ , F-'!AH$3))</f>
        <v>6.9512969405166547E-2</v>
      </c>
      <c r="AI1658" s="1" cm="1">
        <f t="array" ref="AI1658">[1]!table_weight[GKKicking]*(('F+ , F-'!AI$2-[1]!tbl_gk[[#This Row],[GKKicking]])/('F+ , F-'!AI$2-'F+ , F-'!AI$3))</f>
        <v>3.4882871919683582E-2</v>
      </c>
      <c r="AJ1658" s="1" cm="1">
        <f t="array" ref="AJ1658">[1]!table_weight[GKPositioning]*(('F+ , F-'!AJ$2-[1]!tbl_gk[[#This Row],[GKPositioning]])/('F+ , F-'!AJ$2-'F+ , F-'!AJ$3))</f>
        <v>2.5858276192927833E-2</v>
      </c>
      <c r="AK1658" s="1" cm="1">
        <f t="array" ref="AK1658">[1]!table_weight[GKReflexes]*(('F+ , F-'!AK$2-[1]!tbl_gk[[#This Row],[GKReflexes]])/('F+ , F-'!AK$2-'F+ , F-'!AK$3))</f>
        <v>5.8303755535273602E-2</v>
      </c>
    </row>
    <row r="1659" spans="1:37" x14ac:dyDescent="0.55000000000000004">
      <c r="A1659" s="8">
        <f>[1]!tbl_gk[[#This Row],[ID]]</f>
        <v>262865</v>
      </c>
      <c r="B1659" s="2" cm="1">
        <f t="array" ref="B1659">[1]!table_weight[ValueEUR]*(('F+ , F-'!B$2-[1]!tbl_gk[[#This Row],[ValueEUR]])/('F+ , F-'!B$2-'F+ , F-'!B$3))</f>
        <v>1.4383776567512181E-4</v>
      </c>
      <c r="C1659" s="2" cm="1">
        <f t="array" ref="C1659">[1]!table_weight[WageEUR]*(('F+ , F-'!C$2-[1]!tbl_gk[[#This Row],[WageEUR]])/('F+ , F-'!C$2-'F+ , F-'!C$3))</f>
        <v>7.8241870618836313E-5</v>
      </c>
      <c r="D1659" s="2" cm="1">
        <f t="array" ref="D1659">[1]!table_weight[Crossing]*(('F+ , F-'!D$2-[1]!tbl_gk[[#This Row],[Crossing]])/('F+ , F-'!D$2-'F+ , F-'!D$3))</f>
        <v>3.6987814836757178E-2</v>
      </c>
      <c r="E1659" s="2" cm="1">
        <f t="array" ref="E1659">[1]!table_weight[Finishing]*(('F+ , F-'!E$2-[1]!tbl_gk[[#This Row],[Finishing]])/('F+ , F-'!E$2-'F+ , F-'!E$3))</f>
        <v>2.1961515059324362E-2</v>
      </c>
      <c r="F1659" s="2" cm="1">
        <f t="array" ref="F1659">[1]!table_weight[HeadingAccuracy]*(('F+ , F-'!F$2-[1]!tbl_gk[[#This Row],[HeadingAccuracy]])/('F+ , F-'!F$2-'F+ , F-'!F$3))</f>
        <v>1.00216539308148E-2</v>
      </c>
      <c r="G1659" s="2" cm="1">
        <f t="array" ref="G1659">[1]!table_weight[ShortPassing]*(('F+ , F-'!G$2-[1]!tbl_gk[[#This Row],[ShortPassing]])/('F+ , F-'!G$2-'F+ , F-'!G$3))</f>
        <v>5.2034601718605494E-2</v>
      </c>
      <c r="H1659" s="2" cm="1">
        <f t="array" ref="H1659">[1]!table_weight[Volleys]*(('F+ , F-'!H$2-[1]!tbl_gk[[#This Row],[Volleys]])/('F+ , F-'!H$2-'F+ , F-'!H$3))</f>
        <v>2.1990449861774069E-3</v>
      </c>
      <c r="I1659" s="2" cm="1">
        <f t="array" ref="I1659">[1]!table_weight[Dribbling]*(('F+ , F-'!I$2-[1]!tbl_gk[[#This Row],[Dribbling]])/('F+ , F-'!I$2-'F+ , F-'!I$3))</f>
        <v>1.9557564431309422E-2</v>
      </c>
      <c r="J1659" s="2" cm="1">
        <f t="array" ref="J1659">[1]!table_weight[Curve]*(('F+ , F-'!J$2-[1]!tbl_gk[[#This Row],[Curve]])/('F+ , F-'!J$2-'F+ , F-'!J$3))</f>
        <v>9.295879390190295E-3</v>
      </c>
      <c r="K1659" s="2" cm="1">
        <f t="array" ref="K1659">[1]!table_weight[FKAccuracy]*(('F+ , F-'!K$2-[1]!tbl_gk[[#This Row],[FKAccuracy]])/('F+ , F-'!K$2-'F+ , F-'!K$3))</f>
        <v>9.2789777912990392E-3</v>
      </c>
      <c r="L1659" s="2" cm="1">
        <f t="array" ref="L1659">[1]!table_weight[LongPassing]*(('F+ , F-'!L$2-[1]!tbl_gk[[#This Row],[LongPassing]])/('F+ , F-'!L$2-'F+ , F-'!L$3))</f>
        <v>2.7612629103865718E-2</v>
      </c>
      <c r="M1659" s="2" cm="1">
        <f t="array" ref="M1659">[1]!table_weight[BallControl]*(('F+ , F-'!M$2-[1]!tbl_gk[[#This Row],[BallControl]])/('F+ , F-'!M$2-'F+ , F-'!M$3))</f>
        <v>1.4776826459211564E-2</v>
      </c>
      <c r="N1659" s="2" cm="1">
        <f t="array" ref="N1659">[1]!table_weight[Acceleration]*(('F+ , F-'!N$2-[1]!tbl_gk[[#This Row],[Acceleration]])/('F+ , F-'!N$2-'F+ , F-'!N$3))</f>
        <v>8.5685141108466402E-3</v>
      </c>
      <c r="O1659" s="2" cm="1">
        <f t="array" ref="O1659">[1]!table_weight[SprintSpeed]*(('F+ , F-'!O$2-[1]!tbl_gk[[#This Row],[SprintSpeed]])/('F+ , F-'!O$2-'F+ , F-'!O$3))</f>
        <v>1.0963188317614834E-2</v>
      </c>
      <c r="P1659" s="2" cm="1">
        <f t="array" ref="P1659">[1]!table_weight[Agility]*(('F+ , F-'!P$2-[1]!tbl_gk[[#This Row],[Agility]])/('F+ , F-'!P$2-'F+ , F-'!P$3))</f>
        <v>4.7974538391331659E-3</v>
      </c>
      <c r="Q1659" s="2" cm="1">
        <f t="array" ref="Q1659">[1]!table_weight[Reactions]*(('F+ , F-'!Q$2-[1]!tbl_gk[[#This Row],[Reactions]])/('F+ , F-'!Q$2-'F+ , F-'!Q$3))</f>
        <v>1.4953618002093458E-3</v>
      </c>
      <c r="R1659" s="2" cm="1">
        <f t="array" ref="R1659">[1]!table_weight[Balance]*(('F+ , F-'!R$2-[1]!tbl_gk[[#This Row],[Balance]])/('F+ , F-'!R$2-'F+ , F-'!R$3))</f>
        <v>1.4901001471473846E-3</v>
      </c>
      <c r="S1659" s="2" cm="1">
        <f t="array" ref="S1659">[1]!table_weight[ShotPower]*(('F+ , F-'!S$2-[1]!tbl_gk[[#This Row],[ShotPower]])/('F+ , F-'!S$2-'F+ , F-'!S$3))</f>
        <v>7.271809864432606E-3</v>
      </c>
      <c r="T1659" s="2" cm="1">
        <f t="array" ref="T1659">[1]!table_weight[Jumping]*(('F+ , F-'!T$2-[1]!tbl_gk[[#This Row],[Jumping]])/('F+ , F-'!T$2-'F+ , F-'!T$3))</f>
        <v>2.0609046389982004E-3</v>
      </c>
      <c r="U1659" s="2" cm="1">
        <f t="array" ref="U1659">[1]!table_weight[Stamina]*(('F+ , F-'!U$2-[1]!tbl_gk[[#This Row],[Stamina]])/('F+ , F-'!U$2-'F+ , F-'!U$3))</f>
        <v>2.2326466922480501E-2</v>
      </c>
      <c r="V1659" s="2" cm="1">
        <f t="array" ref="V1659">[1]!table_weight[Strength]*(('F+ , F-'!V$2-[1]!tbl_gk[[#This Row],[Strength]])/('F+ , F-'!V$2-'F+ , F-'!V$3))</f>
        <v>2.5732684311935858E-2</v>
      </c>
      <c r="W1659" s="2" cm="1">
        <f t="array" ref="W1659">[1]!table_weight[LongShots]*(('F+ , F-'!W$2-[1]!tbl_gk[[#This Row],[LongShots]])/('F+ , F-'!W$2-'F+ , F-'!W$3))</f>
        <v>9.6091773208573719E-3</v>
      </c>
      <c r="X1659" s="2" cm="1">
        <f t="array" ref="X1659">[1]!table_weight[Aggression]*(('F+ , F-'!X$2-[1]!tbl_gk[[#This Row],[Aggression]])/('F+ , F-'!X$2-'F+ , F-'!X$3))</f>
        <v>1.3994523881959207E-2</v>
      </c>
      <c r="Y1659" s="2" cm="1">
        <f t="array" ref="Y1659">[1]!table_weight[Interceptions]*(('F+ , F-'!Y$2-[1]!tbl_gk[[#This Row],[Interceptions]])/('F+ , F-'!Y$2-'F+ , F-'!Y$3))</f>
        <v>2.1469152933086991E-2</v>
      </c>
      <c r="Z1659" s="2" cm="1">
        <f t="array" ref="Z1659">[1]!table_weight[Positioning]*(('F+ , F-'!Z$2-[1]!tbl_gk[[#This Row],[Positioning]])/('F+ , F-'!Z$2-'F+ , F-'!Z$3))</f>
        <v>1.9225568738802474E-3</v>
      </c>
      <c r="AA1659" s="2" cm="1">
        <f t="array" ref="AA1659">[1]!table_weight[Vision]*(('F+ , F-'!AA$2-[1]!tbl_gk[[#This Row],[Vision]])/('F+ , F-'!AA$2-'F+ , F-'!AA$3))</f>
        <v>2.1296014602981403E-2</v>
      </c>
      <c r="AB1659" s="2" cm="1">
        <f t="array" ref="AB1659">[1]!table_weight[Penalties]*(('F+ , F-'!AB$2-[1]!tbl_gk[[#This Row],[Penalties]])/('F+ , F-'!AB$2-'F+ , F-'!AB$3))</f>
        <v>2.3096780543674466E-3</v>
      </c>
      <c r="AC1659" s="2" cm="1">
        <f t="array" ref="AC1659">[1]!table_weight[Composure]*(('F+ , F-'!AC$2-[1]!tbl_gk[[#This Row],[Composure]])/('F+ , F-'!AC$2-'F+ , F-'!AC$3))</f>
        <v>2.6153000389626249E-3</v>
      </c>
      <c r="AD1659" s="2" cm="1">
        <f t="array" ref="AD1659">[1]!table_weight[Marking]*(('F+ , F-'!AD$2-[1]!tbl_gk[[#This Row],[Marking]])/('F+ , F-'!AD$2-'F+ , F-'!AD$3))</f>
        <v>4.1014546642779093E-2</v>
      </c>
      <c r="AE1659" s="2" cm="1">
        <f t="array" ref="AE1659">[1]!table_weight[StandingTackle]*(('F+ , F-'!AE$2-[1]!tbl_gk[[#This Row],[StandingTackle]])/('F+ , F-'!AE$2-'F+ , F-'!AE$3))</f>
        <v>2.241685747682258E-2</v>
      </c>
      <c r="AF1659" s="2" cm="1">
        <f t="array" ref="AF1659">[1]!table_weight[SlidingTackle]*(('F+ , F-'!AF$2-[1]!tbl_gk[[#This Row],[SlidingTackle]])/('F+ , F-'!AF$2-'F+ , F-'!AF$3))</f>
        <v>9.7139715732897855E-3</v>
      </c>
      <c r="AG1659" s="2" cm="1">
        <f t="array" ref="AG1659">[1]!table_weight[GKDiving]*(('F+ , F-'!AG$2-[1]!tbl_gk[[#This Row],[GKDiving]])/('F+ , F-'!AG$2-'F+ , F-'!AG$3))</f>
        <v>5.1243535138424057E-2</v>
      </c>
      <c r="AH1659" s="2" cm="1">
        <f t="array" ref="AH1659">[1]!table_weight[GKHandling]*(('F+ , F-'!AH$2-[1]!tbl_gk[[#This Row],[GKHandling]])/('F+ , F-'!AH$2-'F+ , F-'!AH$3))</f>
        <v>6.416581791246144E-2</v>
      </c>
      <c r="AI1659" s="2" cm="1">
        <f t="array" ref="AI1659">[1]!table_weight[GKKicking]*(('F+ , F-'!AI$2-[1]!tbl_gk[[#This Row],[GKKicking]])/('F+ , F-'!AI$2-'F+ , F-'!AI$3))</f>
        <v>3.309400669303314E-2</v>
      </c>
      <c r="AJ1659" s="2" cm="1">
        <f t="array" ref="AJ1659">[1]!table_weight[GKPositioning]*(('F+ , F-'!AJ$2-[1]!tbl_gk[[#This Row],[GKPositioning]])/('F+ , F-'!AJ$2-'F+ , F-'!AJ$3))</f>
        <v>2.0812758886990693E-2</v>
      </c>
      <c r="AK1659" s="2" cm="1">
        <f t="array" ref="AK1659">[1]!table_weight[GKReflexes]*(('F+ , F-'!AK$2-[1]!tbl_gk[[#This Row],[GKReflexes]])/('F+ , F-'!AK$2-'F+ , F-'!AK$3))</f>
        <v>4.9193793732887098E-2</v>
      </c>
    </row>
    <row r="1660" spans="1:37" x14ac:dyDescent="0.55000000000000004">
      <c r="A1660" s="7">
        <f>[1]!tbl_gk[[#This Row],[ID]]</f>
        <v>262914</v>
      </c>
      <c r="B1660" s="1" cm="1">
        <f t="array" ref="B1660">[1]!table_weight[ValueEUR]*(('F+ , F-'!B$2-[1]!tbl_gk[[#This Row],[ValueEUR]])/('F+ , F-'!B$2-'F+ , F-'!B$3))</f>
        <v>4.9695022046554962E-5</v>
      </c>
      <c r="C1660" s="1" cm="1">
        <f t="array" ref="C1660">[1]!table_weight[WageEUR]*(('F+ , F-'!C$2-[1]!tbl_gk[[#This Row],[WageEUR]])/('F+ , F-'!C$2-'F+ , F-'!C$3))</f>
        <v>0</v>
      </c>
      <c r="D1660" s="1" cm="1">
        <f t="array" ref="D1660">[1]!table_weight[Crossing]*(('F+ , F-'!D$2-[1]!tbl_gk[[#This Row],[Crossing]])/('F+ , F-'!D$2-'F+ , F-'!D$3))</f>
        <v>3.6987814836757178E-2</v>
      </c>
      <c r="E1660" s="1" cm="1">
        <f t="array" ref="E1660">[1]!table_weight[Finishing]*(('F+ , F-'!E$2-[1]!tbl_gk[[#This Row],[Finishing]])/('F+ , F-'!E$2-'F+ , F-'!E$3))</f>
        <v>1.8966763005780131E-2</v>
      </c>
      <c r="F1660" s="1" cm="1">
        <f t="array" ref="F1660">[1]!table_weight[HeadingAccuracy]*(('F+ , F-'!F$2-[1]!tbl_gk[[#This Row],[HeadingAccuracy]])/('F+ , F-'!F$2-'F+ , F-'!F$3))</f>
        <v>8.7689471894629514E-3</v>
      </c>
      <c r="G1660" s="1" cm="1">
        <f t="array" ref="G1660">[1]!table_weight[ShortPassing]*(('F+ , F-'!G$2-[1]!tbl_gk[[#This Row],[ShortPassing]])/('F+ , F-'!G$2-'F+ , F-'!G$3))</f>
        <v>4.5002898783658811E-2</v>
      </c>
      <c r="H1660" s="1" cm="1">
        <f t="array" ref="H1660">[1]!table_weight[Volleys]*(('F+ , F-'!H$2-[1]!tbl_gk[[#This Row],[Volleys]])/('F+ , F-'!H$2-'F+ , F-'!H$3))</f>
        <v>1.851827356780974E-3</v>
      </c>
      <c r="I1660" s="1" cm="1">
        <f t="array" ref="I1660">[1]!table_weight[Dribbling]*(('F+ , F-'!I$2-[1]!tbl_gk[[#This Row],[Dribbling]])/('F+ , F-'!I$2-'F+ , F-'!I$3))</f>
        <v>1.8579686209743949E-2</v>
      </c>
      <c r="J1660" s="1" cm="1">
        <f t="array" ref="J1660">[1]!table_weight[Curve]*(('F+ , F-'!J$2-[1]!tbl_gk[[#This Row],[Curve]])/('F+ , F-'!J$2-'F+ , F-'!J$3))</f>
        <v>8.7888314234526414E-3</v>
      </c>
      <c r="K1660" s="1" cm="1">
        <f t="array" ref="K1660">[1]!table_weight[FKAccuracy]*(('F+ , F-'!K$2-[1]!tbl_gk[[#This Row],[FKAccuracy]])/('F+ , F-'!K$2-'F+ , F-'!K$3))</f>
        <v>9.4310921813203358E-3</v>
      </c>
      <c r="L1660" s="1" cm="1">
        <f t="array" ref="L1660">[1]!table_weight[LongPassing]*(('F+ , F-'!L$2-[1]!tbl_gk[[#This Row],[LongPassing]])/('F+ , F-'!L$2-'F+ , F-'!L$3))</f>
        <v>2.1115539902956136E-2</v>
      </c>
      <c r="M1660" s="1" cm="1">
        <f t="array" ref="M1660">[1]!table_weight[BallControl]*(('F+ , F-'!M$2-[1]!tbl_gk[[#This Row],[BallControl]])/('F+ , F-'!M$2-'F+ , F-'!M$3))</f>
        <v>1.3907601373375588E-2</v>
      </c>
      <c r="N1660" s="1" cm="1">
        <f t="array" ref="N1660">[1]!table_weight[Acceleration]*(('F+ , F-'!N$2-[1]!tbl_gk[[#This Row],[Acceleration]])/('F+ , F-'!N$2-'F+ , F-'!N$3))</f>
        <v>7.666565257073309E-3</v>
      </c>
      <c r="O1660" s="1" cm="1">
        <f t="array" ref="O1660">[1]!table_weight[SprintSpeed]*(('F+ , F-'!O$2-[1]!tbl_gk[[#This Row],[SprintSpeed]])/('F+ , F-'!O$2-'F+ , F-'!O$3))</f>
        <v>8.7143291755399956E-3</v>
      </c>
      <c r="P1660" s="1" cm="1">
        <f t="array" ref="P1660">[1]!table_weight[Agility]*(('F+ , F-'!P$2-[1]!tbl_gk[[#This Row],[Agility]])/('F+ , F-'!P$2-'F+ , F-'!P$3))</f>
        <v>3.744354215908813E-3</v>
      </c>
      <c r="Q1660" s="1" cm="1">
        <f t="array" ref="Q1660">[1]!table_weight[Reactions]*(('F+ , F-'!Q$2-[1]!tbl_gk[[#This Row],[Reactions]])/('F+ , F-'!Q$2-'F+ , F-'!Q$3))</f>
        <v>2.3719532003320656E-3</v>
      </c>
      <c r="R1660" s="1" cm="1">
        <f t="array" ref="R1660">[1]!table_weight[Balance]*(('F+ , F-'!R$2-[1]!tbl_gk[[#This Row],[Balance]])/('F+ , F-'!R$2-'F+ , F-'!R$3))</f>
        <v>2.2351502207210773E-3</v>
      </c>
      <c r="S1660" s="1" cm="1">
        <f t="array" ref="S1660">[1]!table_weight[ShotPower]*(('F+ , F-'!S$2-[1]!tbl_gk[[#This Row],[ShotPower]])/('F+ , F-'!S$2-'F+ , F-'!S$3))</f>
        <v>7.5315173595909123E-3</v>
      </c>
      <c r="T1660" s="1" cm="1">
        <f t="array" ref="T1660">[1]!table_weight[Jumping]*(('F+ , F-'!T$2-[1]!tbl_gk[[#This Row],[Jumping]])/('F+ , F-'!T$2-'F+ , F-'!T$3))</f>
        <v>3.0913569584973006E-3</v>
      </c>
      <c r="U1660" s="1" cm="1">
        <f t="array" ref="U1660">[1]!table_weight[Stamina]*(('F+ , F-'!U$2-[1]!tbl_gk[[#This Row],[Stamina]])/('F+ , F-'!U$2-'F+ , F-'!U$3))</f>
        <v>2.1467756656231247E-2</v>
      </c>
      <c r="V1660" s="1" cm="1">
        <f t="array" ref="V1660">[1]!table_weight[Strength]*(('F+ , F-'!V$2-[1]!tbl_gk[[#This Row],[Strength]])/('F+ , F-'!V$2-'F+ , F-'!V$3))</f>
        <v>2.8394686137308531E-2</v>
      </c>
      <c r="W1660" s="1" cm="1">
        <f t="array" ref="W1660">[1]!table_weight[LongShots]*(('F+ , F-'!W$2-[1]!tbl_gk[[#This Row],[LongShots]])/('F+ , F-'!W$2-'F+ , F-'!W$3))</f>
        <v>9.3494698256990638E-3</v>
      </c>
      <c r="X1660" s="1" cm="1">
        <f t="array" ref="X1660">[1]!table_weight[Aggression]*(('F+ , F-'!X$2-[1]!tbl_gk[[#This Row],[Aggression]])/('F+ , F-'!X$2-'F+ , F-'!X$3))</f>
        <v>1.034377852144811E-2</v>
      </c>
      <c r="Y1660" s="1" cm="1">
        <f t="array" ref="Y1660">[1]!table_weight[Interceptions]*(('F+ , F-'!Y$2-[1]!tbl_gk[[#This Row],[Interceptions]])/('F+ , F-'!Y$2-'F+ , F-'!Y$3))</f>
        <v>2.4931919535197796E-2</v>
      </c>
      <c r="Z1660" s="1" cm="1">
        <f t="array" ref="Z1660">[1]!table_weight[Positioning]*(('F+ , F-'!Z$2-[1]!tbl_gk[[#This Row],[Positioning]])/('F+ , F-'!Z$2-'F+ , F-'!Z$3))</f>
        <v>2.3662238447756888E-3</v>
      </c>
      <c r="AA1660" s="1" cm="1">
        <f t="array" ref="AA1660">[1]!table_weight[Vision]*(('F+ , F-'!AA$2-[1]!tbl_gk[[#This Row],[Vision]])/('F+ , F-'!AA$2-'F+ , F-'!AA$3))</f>
        <v>2.7684818983875824E-2</v>
      </c>
      <c r="AB1660" s="1" cm="1">
        <f t="array" ref="AB1660">[1]!table_weight[Penalties]*(('F+ , F-'!AB$2-[1]!tbl_gk[[#This Row],[Penalties]])/('F+ , F-'!AB$2-'F+ , F-'!AB$3))</f>
        <v>2.153089711698467E-3</v>
      </c>
      <c r="AC1660" s="1" cm="1">
        <f t="array" ref="AC1660">[1]!table_weight[Composure]*(('F+ , F-'!AC$2-[1]!tbl_gk[[#This Row],[Composure]])/('F+ , F-'!AC$2-'F+ , F-'!AC$3))</f>
        <v>1.7079510458531426E-3</v>
      </c>
      <c r="AD1660" s="1" cm="1">
        <f t="array" ref="AD1660">[1]!table_weight[Marking]*(('F+ , F-'!AD$2-[1]!tbl_gk[[#This Row],[Marking]])/('F+ , F-'!AD$2-'F+ , F-'!AD$3))</f>
        <v>3.7859581516411465E-2</v>
      </c>
      <c r="AE1660" s="1" cm="1">
        <f t="array" ref="AE1660">[1]!table_weight[StandingTackle]*(('F+ , F-'!AE$2-[1]!tbl_gk[[#This Row],[StandingTackle]])/('F+ , F-'!AE$2-'F+ , F-'!AE$3))</f>
        <v>2.9141914719869356E-2</v>
      </c>
      <c r="AF1660" s="1" cm="1">
        <f t="array" ref="AF1660">[1]!table_weight[SlidingTackle]*(('F+ , F-'!AF$2-[1]!tbl_gk[[#This Row],[SlidingTackle]])/('F+ , F-'!AF$2-'F+ , F-'!AF$3))</f>
        <v>6.7250572430467732E-3</v>
      </c>
      <c r="AG1660" s="1" cm="1">
        <f t="array" ref="AG1660">[1]!table_weight[GKDiving]*(('F+ , F-'!AG$2-[1]!tbl_gk[[#This Row],[GKDiving]])/('F+ , F-'!AG$2-'F+ , F-'!AG$3))</f>
        <v>6.4908477842003806E-2</v>
      </c>
      <c r="AH1660" s="1" cm="1">
        <f t="array" ref="AH1660">[1]!table_weight[GKHandling]*(('F+ , F-'!AH$2-[1]!tbl_gk[[#This Row],[GKHandling]])/('F+ , F-'!AH$2-'F+ , F-'!AH$3))</f>
        <v>6.5948201743363147E-2</v>
      </c>
      <c r="AI1660" s="1" cm="1">
        <f t="array" ref="AI1660">[1]!table_weight[GKKicking]*(('F+ , F-'!AI$2-[1]!tbl_gk[[#This Row],[GKKicking]])/('F+ , F-'!AI$2-'F+ , F-'!AI$3))</f>
        <v>3.3988439306358358E-2</v>
      </c>
      <c r="AJ1660" s="1" cm="1">
        <f t="array" ref="AJ1660">[1]!table_weight[GKPositioning]*(('F+ , F-'!AJ$2-[1]!tbl_gk[[#This Row],[GKPositioning]])/('F+ , F-'!AJ$2-'F+ , F-'!AJ$3))</f>
        <v>2.4596896866443549E-2</v>
      </c>
      <c r="AK1660" s="1" cm="1">
        <f t="array" ref="AK1660">[1]!table_weight[GKReflexes]*(('F+ , F-'!AK$2-[1]!tbl_gk[[#This Row],[GKReflexes]])/('F+ , F-'!AK$2-'F+ , F-'!AK$3))</f>
        <v>6.3769732616705502E-2</v>
      </c>
    </row>
    <row r="1661" spans="1:37" x14ac:dyDescent="0.55000000000000004">
      <c r="A1661" s="8">
        <f>[1]!tbl_gk[[#This Row],[ID]]</f>
        <v>262922</v>
      </c>
      <c r="B1661" s="2" cm="1">
        <f t="array" ref="B1661">[1]!table_weight[ValueEUR]*(('F+ , F-'!B$2-[1]!tbl_gk[[#This Row],[ValueEUR]])/('F+ , F-'!B$2-'F+ , F-'!B$3))</f>
        <v>1.2840452901470104E-4</v>
      </c>
      <c r="C1661" s="2" cm="1">
        <f t="array" ref="C1661">[1]!table_weight[WageEUR]*(('F+ , F-'!C$2-[1]!tbl_gk[[#This Row],[WageEUR]])/('F+ , F-'!C$2-'F+ , F-'!C$3))</f>
        <v>2.3472561185650898E-4</v>
      </c>
      <c r="D1661" s="2" cm="1">
        <f t="array" ref="D1661">[1]!table_weight[Crossing]*(('F+ , F-'!D$2-[1]!tbl_gk[[#This Row],[Crossing]])/('F+ , F-'!D$2-'F+ , F-'!D$3))</f>
        <v>3.6987814836757178E-2</v>
      </c>
      <c r="E1661" s="2" cm="1">
        <f t="array" ref="E1661">[1]!table_weight[Finishing]*(('F+ , F-'!E$2-[1]!tbl_gk[[#This Row],[Finishing]])/('F+ , F-'!E$2-'F+ , F-'!E$3))</f>
        <v>1.8966763005780131E-2</v>
      </c>
      <c r="F1661" s="2" cm="1">
        <f t="array" ref="F1661">[1]!table_weight[HeadingAccuracy]*(('F+ , F-'!F$2-[1]!tbl_gk[[#This Row],[HeadingAccuracy]])/('F+ , F-'!F$2-'F+ , F-'!F$3))</f>
        <v>1.1274360672166649E-2</v>
      </c>
      <c r="G1661" s="2" cm="1">
        <f t="array" ref="G1661">[1]!table_weight[ShortPassing]*(('F+ , F-'!G$2-[1]!tbl_gk[[#This Row],[ShortPassing]])/('F+ , F-'!G$2-'F+ , F-'!G$3))</f>
        <v>5.484728289258417E-2</v>
      </c>
      <c r="H1661" s="2" cm="1">
        <f t="array" ref="H1661">[1]!table_weight[Volleys]*(('F+ , F-'!H$2-[1]!tbl_gk[[#This Row],[Volleys]])/('F+ , F-'!H$2-'F+ , F-'!H$3))</f>
        <v>1.851827356780974E-3</v>
      </c>
      <c r="I1661" s="2" cm="1">
        <f t="array" ref="I1661">[1]!table_weight[Dribbling]*(('F+ , F-'!I$2-[1]!tbl_gk[[#This Row],[Dribbling]])/('F+ , F-'!I$2-'F+ , F-'!I$3))</f>
        <v>1.8579686209743949E-2</v>
      </c>
      <c r="J1661" s="2" cm="1">
        <f t="array" ref="J1661">[1]!table_weight[Curve]*(('F+ , F-'!J$2-[1]!tbl_gk[[#This Row],[Curve]])/('F+ , F-'!J$2-'F+ , F-'!J$3))</f>
        <v>9.6339113680153961E-3</v>
      </c>
      <c r="K1661" s="2" cm="1">
        <f t="array" ref="K1661">[1]!table_weight[FKAccuracy]*(('F+ , F-'!K$2-[1]!tbl_gk[[#This Row],[FKAccuracy]])/('F+ , F-'!K$2-'F+ , F-'!K$3))</f>
        <v>9.5832065713416324E-3</v>
      </c>
      <c r="L1661" s="2" cm="1">
        <f t="array" ref="L1661">[1]!table_weight[LongPassing]*(('F+ , F-'!L$2-[1]!tbl_gk[[#This Row],[LongPassing]])/('F+ , F-'!L$2-'F+ , F-'!L$3))</f>
        <v>2.5988356803638323E-2</v>
      </c>
      <c r="M1661" s="2" cm="1">
        <f t="array" ref="M1661">[1]!table_weight[BallControl]*(('F+ , F-'!M$2-[1]!tbl_gk[[#This Row],[BallControl]])/('F+ , F-'!M$2-'F+ , F-'!M$3))</f>
        <v>1.1734538658785654E-2</v>
      </c>
      <c r="N1661" s="2" cm="1">
        <f t="array" ref="N1661">[1]!table_weight[Acceleration]*(('F+ , F-'!N$2-[1]!tbl_gk[[#This Row],[Acceleration]])/('F+ , F-'!N$2-'F+ , F-'!N$3))</f>
        <v>1.0597899031836633E-2</v>
      </c>
      <c r="O1661" s="2" cm="1">
        <f t="array" ref="O1661">[1]!table_weight[SprintSpeed]*(('F+ , F-'!O$2-[1]!tbl_gk[[#This Row],[SprintSpeed]])/('F+ , F-'!O$2-'F+ , F-'!O$3))</f>
        <v>1.3493154852449027E-2</v>
      </c>
      <c r="P1661" s="2" cm="1">
        <f t="array" ref="P1661">[1]!table_weight[Agility]*(('F+ , F-'!P$2-[1]!tbl_gk[[#This Row],[Agility]])/('F+ , F-'!P$2-'F+ , F-'!P$3))</f>
        <v>5.6165313238632194E-3</v>
      </c>
      <c r="Q1661" s="2" cm="1">
        <f t="array" ref="Q1661">[1]!table_weight[Reactions]*(('F+ , F-'!Q$2-[1]!tbl_gk[[#This Row],[Reactions]])/('F+ , F-'!Q$2-'F+ , F-'!Q$3))</f>
        <v>2.4750816003465035E-3</v>
      </c>
      <c r="R1661" s="2" cm="1">
        <f t="array" ref="R1661">[1]!table_weight[Balance]*(('F+ , F-'!R$2-[1]!tbl_gk[[#This Row],[Balance]])/('F+ , F-'!R$2-'F+ , F-'!R$3))</f>
        <v>1.9247126900653719E-3</v>
      </c>
      <c r="S1661" s="2" cm="1">
        <f t="array" ref="S1661">[1]!table_weight[ShotPower]*(('F+ , F-'!S$2-[1]!tbl_gk[[#This Row],[ShotPower]])/('F+ , F-'!S$2-'F+ , F-'!S$3))</f>
        <v>6.4926873789576834E-3</v>
      </c>
      <c r="T1661" s="2" cm="1">
        <f t="array" ref="T1661">[1]!table_weight[Jumping]*(('F+ , F-'!T$2-[1]!tbl_gk[[#This Row],[Jumping]])/('F+ , F-'!T$2-'F+ , F-'!T$3))</f>
        <v>3.3489700383720756E-3</v>
      </c>
      <c r="U1661" s="2" cm="1">
        <f t="array" ref="U1661">[1]!table_weight[Stamina]*(('F+ , F-'!U$2-[1]!tbl_gk[[#This Row],[Stamina]])/('F+ , F-'!U$2-'F+ , F-'!U$3))</f>
        <v>1.8032915591234249E-2</v>
      </c>
      <c r="V1661" s="2" cm="1">
        <f t="array" ref="V1661">[1]!table_weight[Strength]*(('F+ , F-'!V$2-[1]!tbl_gk[[#This Row],[Strength]])/('F+ , F-'!V$2-'F+ , F-'!V$3))</f>
        <v>3.9042693438799229E-2</v>
      </c>
      <c r="W1661" s="2" cm="1">
        <f t="array" ref="W1661">[1]!table_weight[LongShots]*(('F+ , F-'!W$2-[1]!tbl_gk[[#This Row],[LongShots]])/('F+ , F-'!W$2-'F+ , F-'!W$3))</f>
        <v>9.3494698256990638E-3</v>
      </c>
      <c r="X1661" s="2" cm="1">
        <f t="array" ref="X1661">[1]!table_weight[Aggression]*(('F+ , F-'!X$2-[1]!tbl_gk[[#This Row],[Aggression]])/('F+ , F-'!X$2-'F+ , F-'!X$3))</f>
        <v>1.2169151201703659E-2</v>
      </c>
      <c r="Y1661" s="2" cm="1">
        <f t="array" ref="Y1661">[1]!table_weight[Interceptions]*(('F+ , F-'!Y$2-[1]!tbl_gk[[#This Row],[Interceptions]])/('F+ , F-'!Y$2-'F+ , F-'!Y$3))</f>
        <v>2.5624472855619959E-2</v>
      </c>
      <c r="Z1661" s="2" cm="1">
        <f t="array" ref="Z1661">[1]!table_weight[Positioning]*(('F+ , F-'!Z$2-[1]!tbl_gk[[#This Row],[Positioning]])/('F+ , F-'!Z$2-'F+ , F-'!Z$3))</f>
        <v>2.2183348544772088E-3</v>
      </c>
      <c r="AA1661" s="2" cm="1">
        <f t="array" ref="AA1661">[1]!table_weight[Vision]*(('F+ , F-'!AA$2-[1]!tbl_gk[[#This Row],[Vision]])/('F+ , F-'!AA$2-'F+ , F-'!AA$3))</f>
        <v>3.478349051820296E-2</v>
      </c>
      <c r="AB1661" s="2" cm="1">
        <f t="array" ref="AB1661">[1]!table_weight[Penalties]*(('F+ , F-'!AB$2-[1]!tbl_gk[[#This Row],[Penalties]])/('F+ , F-'!AB$2-'F+ , F-'!AB$3))</f>
        <v>2.153089711698467E-3</v>
      </c>
      <c r="AC1661" s="2" cm="1">
        <f t="array" ref="AC1661">[1]!table_weight[Composure]*(('F+ , F-'!AC$2-[1]!tbl_gk[[#This Row],[Composure]])/('F+ , F-'!AC$2-'F+ , F-'!AC$3))</f>
        <v>2.134938807316428E-3</v>
      </c>
      <c r="AD1661" s="2" cm="1">
        <f t="array" ref="AD1661">[1]!table_weight[Marking]*(('F+ , F-'!AD$2-[1]!tbl_gk[[#This Row],[Marking]])/('F+ , F-'!AD$2-'F+ , F-'!AD$3))</f>
        <v>3.7859581516411465E-2</v>
      </c>
      <c r="AE1661" s="2" cm="1">
        <f t="array" ref="AE1661">[1]!table_weight[StandingTackle]*(('F+ , F-'!AE$2-[1]!tbl_gk[[#This Row],[StandingTackle]])/('F+ , F-'!AE$2-'F+ , F-'!AE$3))</f>
        <v>3.1383600467551613E-2</v>
      </c>
      <c r="AF1661" s="2" cm="1">
        <f t="array" ref="AF1661">[1]!table_weight[SlidingTackle]*(('F+ , F-'!AF$2-[1]!tbl_gk[[#This Row],[SlidingTackle]])/('F+ , F-'!AF$2-'F+ , F-'!AF$3))</f>
        <v>9.7139715732897855E-3</v>
      </c>
      <c r="AG1661" s="2" cm="1">
        <f t="array" ref="AG1661">[1]!table_weight[GKDiving]*(('F+ , F-'!AG$2-[1]!tbl_gk[[#This Row],[GKDiving]])/('F+ , F-'!AG$2-'F+ , F-'!AG$3))</f>
        <v>5.1243535138424057E-2</v>
      </c>
      <c r="AH1661" s="2" cm="1">
        <f t="array" ref="AH1661">[1]!table_weight[GKHandling]*(('F+ , F-'!AH$2-[1]!tbl_gk[[#This Row],[GKHandling]])/('F+ , F-'!AH$2-'F+ , F-'!AH$3))</f>
        <v>5.168913109614949E-2</v>
      </c>
      <c r="AI1661" s="2" cm="1">
        <f t="array" ref="AI1661">[1]!table_weight[GKKicking]*(('F+ , F-'!AI$2-[1]!tbl_gk[[#This Row],[GKKicking]])/('F+ , F-'!AI$2-'F+ , F-'!AI$3))</f>
        <v>2.9516276239732256E-2</v>
      </c>
      <c r="AJ1661" s="2" cm="1">
        <f t="array" ref="AJ1661">[1]!table_weight[GKPositioning]*(('F+ , F-'!AJ$2-[1]!tbl_gk[[#This Row],[GKPositioning]])/('F+ , F-'!AJ$2-'F+ , F-'!AJ$3))</f>
        <v>2.0812758886990693E-2</v>
      </c>
      <c r="AK1661" s="2" cm="1">
        <f t="array" ref="AK1661">[1]!table_weight[GKReflexes]*(('F+ , F-'!AK$2-[1]!tbl_gk[[#This Row],[GKReflexes]])/('F+ , F-'!AK$2-'F+ , F-'!AK$3))</f>
        <v>5.4659770814318998E-2</v>
      </c>
    </row>
    <row r="1662" spans="1:37" x14ac:dyDescent="0.55000000000000004">
      <c r="A1662" s="7">
        <f>[1]!tbl_gk[[#This Row],[ID]]</f>
        <v>262931</v>
      </c>
      <c r="B1662" s="1" cm="1">
        <f t="array" ref="B1662">[1]!table_weight[ValueEUR]*(('F+ , F-'!B$2-[1]!tbl_gk[[#This Row],[ValueEUR]])/('F+ , F-'!B$2-'F+ , F-'!B$3))</f>
        <v>1.4383776567512181E-4</v>
      </c>
      <c r="C1662" s="1" cm="1">
        <f t="array" ref="C1662">[1]!table_weight[WageEUR]*(('F+ , F-'!C$2-[1]!tbl_gk[[#This Row],[WageEUR]])/('F+ , F-'!C$2-'F+ , F-'!C$3))</f>
        <v>7.8241870618836313E-5</v>
      </c>
      <c r="D1662" s="1" cm="1">
        <f t="array" ref="D1662">[1]!table_weight[Crossing]*(('F+ , F-'!D$2-[1]!tbl_gk[[#This Row],[Crossing]])/('F+ , F-'!D$2-'F+ , F-'!D$3))</f>
        <v>3.81086577105983E-2</v>
      </c>
      <c r="E1662" s="1" cm="1">
        <f t="array" ref="E1662">[1]!table_weight[Finishing]*(('F+ , F-'!E$2-[1]!tbl_gk[[#This Row],[Finishing]])/('F+ , F-'!E$2-'F+ , F-'!E$3))</f>
        <v>1.8966763005780131E-2</v>
      </c>
      <c r="F1662" s="1" cm="1">
        <f t="array" ref="F1662">[1]!table_weight[HeadingAccuracy]*(('F+ , F-'!F$2-[1]!tbl_gk[[#This Row],[HeadingAccuracy]])/('F+ , F-'!F$2-'F+ , F-'!F$3))</f>
        <v>1.210949849973455E-2</v>
      </c>
      <c r="G1662" s="1" cm="1">
        <f t="array" ref="G1662">[1]!table_weight[ShortPassing]*(('F+ , F-'!G$2-[1]!tbl_gk[[#This Row],[ShortPassing]])/('F+ , F-'!G$2-'F+ , F-'!G$3))</f>
        <v>5.7659964066562854E-2</v>
      </c>
      <c r="H1662" s="1" cm="1">
        <f t="array" ref="H1662">[1]!table_weight[Volleys]*(('F+ , F-'!H$2-[1]!tbl_gk[[#This Row],[Volleys]])/('F+ , F-'!H$2-'F+ , F-'!H$3))</f>
        <v>2.0833057763785961E-3</v>
      </c>
      <c r="I1662" s="1" cm="1">
        <f t="array" ref="I1662">[1]!table_weight[Dribbling]*(('F+ , F-'!I$2-[1]!tbl_gk[[#This Row],[Dribbling]])/('F+ , F-'!I$2-'F+ , F-'!I$3))</f>
        <v>2.0535442652874894E-2</v>
      </c>
      <c r="J1662" s="1" cm="1">
        <f t="array" ref="J1662">[1]!table_weight[Curve]*(('F+ , F-'!J$2-[1]!tbl_gk[[#This Row],[Curve]])/('F+ , F-'!J$2-'F+ , F-'!J$3))</f>
        <v>9.9719433458404991E-3</v>
      </c>
      <c r="K1662" s="1" cm="1">
        <f t="array" ref="K1662">[1]!table_weight[FKAccuracy]*(('F+ , F-'!K$2-[1]!tbl_gk[[#This Row],[FKAccuracy]])/('F+ , F-'!K$2-'F+ , F-'!K$3))</f>
        <v>9.7353209613629272E-3</v>
      </c>
      <c r="L1662" s="1" cm="1">
        <f t="array" ref="L1662">[1]!table_weight[LongPassing]*(('F+ , F-'!L$2-[1]!tbl_gk[[#This Row],[LongPassing]])/('F+ , F-'!L$2-'F+ , F-'!L$3))</f>
        <v>1.9491267602728742E-2</v>
      </c>
      <c r="M1662" s="1" cm="1">
        <f t="array" ref="M1662">[1]!table_weight[BallControl]*(('F+ , F-'!M$2-[1]!tbl_gk[[#This Row],[BallControl]])/('F+ , F-'!M$2-'F+ , F-'!M$3))</f>
        <v>1.1299926115867666E-2</v>
      </c>
      <c r="N1662" s="1" cm="1">
        <f t="array" ref="N1662">[1]!table_weight[Acceleration]*(('F+ , F-'!N$2-[1]!tbl_gk[[#This Row],[Acceleration]])/('F+ , F-'!N$2-'F+ , F-'!N$3))</f>
        <v>7.666565257073309E-3</v>
      </c>
      <c r="O1662" s="1" cm="1">
        <f t="array" ref="O1662">[1]!table_weight[SprintSpeed]*(('F+ , F-'!O$2-[1]!tbl_gk[[#This Row],[SprintSpeed]])/('F+ , F-'!O$2-'F+ , F-'!O$3))</f>
        <v>1.2649832674170962E-2</v>
      </c>
      <c r="P1662" s="1" cm="1">
        <f t="array" ref="P1662">[1]!table_weight[Agility]*(('F+ , F-'!P$2-[1]!tbl_gk[[#This Row],[Agility]])/('F+ , F-'!P$2-'F+ , F-'!P$3))</f>
        <v>5.1484870468746172E-3</v>
      </c>
      <c r="Q1662" s="1" cm="1">
        <f t="array" ref="Q1662">[1]!table_weight[Reactions]*(('F+ , F-'!Q$2-[1]!tbl_gk[[#This Row],[Reactions]])/('F+ , F-'!Q$2-'F+ , F-'!Q$3))</f>
        <v>1.9594396002743149E-3</v>
      </c>
      <c r="R1662" s="1" cm="1">
        <f t="array" ref="R1662">[1]!table_weight[Balance]*(('F+ , F-'!R$2-[1]!tbl_gk[[#This Row],[Balance]])/('F+ , F-'!R$2-'F+ , F-'!R$3))</f>
        <v>5.5878755518026931E-4</v>
      </c>
      <c r="S1662" s="1" cm="1">
        <f t="array" ref="S1662">[1]!table_weight[ShotPower]*(('F+ , F-'!S$2-[1]!tbl_gk[[#This Row],[ShotPower]])/('F+ , F-'!S$2-'F+ , F-'!S$3))</f>
        <v>8.570347340224143E-3</v>
      </c>
      <c r="T1662" s="1" cm="1">
        <f t="array" ref="T1662">[1]!table_weight[Jumping]*(('F+ , F-'!T$2-[1]!tbl_gk[[#This Row],[Jumping]])/('F+ , F-'!T$2-'F+ , F-'!T$3))</f>
        <v>1.9750336123732751E-3</v>
      </c>
      <c r="U1662" s="1" cm="1">
        <f t="array" ref="U1662">[1]!table_weight[Stamina]*(('F+ , F-'!U$2-[1]!tbl_gk[[#This Row],[Stamina]])/('F+ , F-'!U$2-'F+ , F-'!U$3))</f>
        <v>1.8032915591234249E-2</v>
      </c>
      <c r="V1662" s="1" cm="1">
        <f t="array" ref="V1662">[1]!table_weight[Strength]*(('F+ , F-'!V$2-[1]!tbl_gk[[#This Row],[Strength]])/('F+ , F-'!V$2-'F+ , F-'!V$3))</f>
        <v>2.7507352195517646E-2</v>
      </c>
      <c r="W1662" s="1" cm="1">
        <f t="array" ref="W1662">[1]!table_weight[LongShots]*(('F+ , F-'!W$2-[1]!tbl_gk[[#This Row],[LongShots]])/('F+ , F-'!W$2-'F+ , F-'!W$3))</f>
        <v>9.6091773208573719E-3</v>
      </c>
      <c r="X1662" s="1" cm="1">
        <f t="array" ref="X1662">[1]!table_weight[Aggression]*(('F+ , F-'!X$2-[1]!tbl_gk[[#This Row],[Aggression]])/('F+ , F-'!X$2-'F+ , F-'!X$3))</f>
        <v>1.0952236081533291E-2</v>
      </c>
      <c r="Y1662" s="1" cm="1">
        <f t="array" ref="Y1662">[1]!table_weight[Interceptions]*(('F+ , F-'!Y$2-[1]!tbl_gk[[#This Row],[Interceptions]])/('F+ , F-'!Y$2-'F+ , F-'!Y$3))</f>
        <v>1.5928726369709705E-2</v>
      </c>
      <c r="Z1662" s="1" cm="1">
        <f t="array" ref="Z1662">[1]!table_weight[Positioning]*(('F+ , F-'!Z$2-[1]!tbl_gk[[#This Row],[Positioning]])/('F+ , F-'!Z$2-'F+ , F-'!Z$3))</f>
        <v>2.2183348544772088E-3</v>
      </c>
      <c r="AA1662" s="1" cm="1">
        <f t="array" ref="AA1662">[1]!table_weight[Vision]*(('F+ , F-'!AA$2-[1]!tbl_gk[[#This Row],[Vision]])/('F+ , F-'!AA$2-'F+ , F-'!AA$3))</f>
        <v>2.4845350370144972E-2</v>
      </c>
      <c r="AB1662" s="1" cm="1">
        <f t="array" ref="AB1662">[1]!table_weight[Penalties]*(('F+ , F-'!AB$2-[1]!tbl_gk[[#This Row],[Penalties]])/('F+ , F-'!AB$2-'F+ , F-'!AB$3))</f>
        <v>2.5054134827036706E-3</v>
      </c>
      <c r="AC1662" s="1" cm="1">
        <f t="array" ref="AC1662">[1]!table_weight[Composure]*(('F+ , F-'!AC$2-[1]!tbl_gk[[#This Row],[Composure]])/('F+ , F-'!AC$2-'F+ , F-'!AC$3))</f>
        <v>1.441083694938589E-3</v>
      </c>
      <c r="AD1662" s="1" cm="1">
        <f t="array" ref="AD1662">[1]!table_weight[Marking]*(('F+ , F-'!AD$2-[1]!tbl_gk[[#This Row],[Marking]])/('F+ , F-'!AD$2-'F+ , F-'!AD$3))</f>
        <v>3.1549651263676225E-2</v>
      </c>
      <c r="AE1662" s="1" cm="1">
        <f t="array" ref="AE1662">[1]!table_weight[StandingTackle]*(('F+ , F-'!AE$2-[1]!tbl_gk[[#This Row],[StandingTackle]])/('F+ , F-'!AE$2-'F+ , F-'!AE$3))</f>
        <v>2.6900228972187096E-2</v>
      </c>
      <c r="AF1662" s="1" cm="1">
        <f t="array" ref="AF1662">[1]!table_weight[SlidingTackle]*(('F+ , F-'!AF$2-[1]!tbl_gk[[#This Row],[SlidingTackle]])/('F+ , F-'!AF$2-'F+ , F-'!AF$3))</f>
        <v>1.0461200155850536E-2</v>
      </c>
      <c r="AG1662" s="1" cm="1">
        <f t="array" ref="AG1662">[1]!table_weight[GKDiving]*(('F+ , F-'!AG$2-[1]!tbl_gk[[#This Row],[GKDiving]])/('F+ , F-'!AG$2-'F+ , F-'!AG$3))</f>
        <v>5.2951652976371534E-2</v>
      </c>
      <c r="AH1662" s="1" cm="1">
        <f t="array" ref="AH1662">[1]!table_weight[GKHandling]*(('F+ , F-'!AH$2-[1]!tbl_gk[[#This Row],[GKHandling]])/('F+ , F-'!AH$2-'F+ , F-'!AH$3))</f>
        <v>5.8818666419756312E-2</v>
      </c>
      <c r="AI1662" s="1" cm="1">
        <f t="array" ref="AI1662">[1]!table_weight[GKKicking]*(('F+ , F-'!AI$2-[1]!tbl_gk[[#This Row],[GKKicking]])/('F+ , F-'!AI$2-'F+ , F-'!AI$3))</f>
        <v>3.9355034986309684E-2</v>
      </c>
      <c r="AJ1662" s="1" cm="1">
        <f t="array" ref="AJ1662">[1]!table_weight[GKPositioning]*(('F+ , F-'!AJ$2-[1]!tbl_gk[[#This Row],[GKPositioning]])/('F+ , F-'!AJ$2-'F+ , F-'!AJ$3))</f>
        <v>2.0182069223748555E-2</v>
      </c>
      <c r="AK1662" s="1" cm="1">
        <f t="array" ref="AK1662">[1]!table_weight[GKReflexes]*(('F+ , F-'!AK$2-[1]!tbl_gk[[#This Row],[GKReflexes]])/('F+ , F-'!AK$2-'F+ , F-'!AK$3))</f>
        <v>6.1947740256228193E-2</v>
      </c>
    </row>
    <row r="1663" spans="1:37" x14ac:dyDescent="0.55000000000000004">
      <c r="A1663" s="8">
        <f>[1]!tbl_gk[[#This Row],[ID]]</f>
        <v>262939</v>
      </c>
      <c r="B1663" s="2" cm="1">
        <f t="array" ref="B1663">[1]!table_weight[ValueEUR]*(('F+ , F-'!B$2-[1]!tbl_gk[[#This Row],[ValueEUR]])/('F+ , F-'!B$2-'F+ , F-'!B$3))</f>
        <v>9.7538055693859437E-5</v>
      </c>
      <c r="C1663" s="2" cm="1">
        <f t="array" ref="C1663">[1]!table_weight[WageEUR]*(('F+ , F-'!C$2-[1]!tbl_gk[[#This Row],[WageEUR]])/('F+ , F-'!C$2-'F+ , F-'!C$3))</f>
        <v>6.2593496495069059E-5</v>
      </c>
      <c r="D1663" s="2" cm="1">
        <f t="array" ref="D1663">[1]!table_weight[Crossing]*(('F+ , F-'!D$2-[1]!tbl_gk[[#This Row],[Crossing]])/('F+ , F-'!D$2-'F+ , F-'!D$3))</f>
        <v>3.6987814836757178E-2</v>
      </c>
      <c r="E1663" s="2" cm="1">
        <f t="array" ref="E1663">[1]!table_weight[Finishing]*(('F+ , F-'!E$2-[1]!tbl_gk[[#This Row],[Finishing]])/('F+ , F-'!E$2-'F+ , F-'!E$3))</f>
        <v>1.9965013690294877E-2</v>
      </c>
      <c r="F1663" s="2" cm="1">
        <f t="array" ref="F1663">[1]!table_weight[HeadingAccuracy]*(('F+ , F-'!F$2-[1]!tbl_gk[[#This Row],[HeadingAccuracy]])/('F+ , F-'!F$2-'F+ , F-'!F$3))</f>
        <v>1.0439222844598752E-2</v>
      </c>
      <c r="G1663" s="2" cm="1">
        <f t="array" ref="G1663">[1]!table_weight[ShortPassing]*(('F+ , F-'!G$2-[1]!tbl_gk[[#This Row],[ShortPassing]])/('F+ , F-'!G$2-'F+ , F-'!G$3))</f>
        <v>5.9066304653552192E-2</v>
      </c>
      <c r="H1663" s="2" cm="1">
        <f t="array" ref="H1663">[1]!table_weight[Volleys]*(('F+ , F-'!H$2-[1]!tbl_gk[[#This Row],[Volleys]])/('F+ , F-'!H$2-'F+ , F-'!H$3))</f>
        <v>2.4305234057750281E-3</v>
      </c>
      <c r="I1663" s="2" cm="1">
        <f t="array" ref="I1663">[1]!table_weight[Dribbling]*(('F+ , F-'!I$2-[1]!tbl_gk[[#This Row],[Dribbling]])/('F+ , F-'!I$2-'F+ , F-'!I$3))</f>
        <v>1.7601807988178481E-2</v>
      </c>
      <c r="J1663" s="2" cm="1">
        <f t="array" ref="J1663">[1]!table_weight[Curve]*(('F+ , F-'!J$2-[1]!tbl_gk[[#This Row],[Curve]])/('F+ , F-'!J$2-'F+ , F-'!J$3))</f>
        <v>9.8029273569279467E-3</v>
      </c>
      <c r="K1663" s="2" cm="1">
        <f t="array" ref="K1663">[1]!table_weight[FKAccuracy]*(('F+ , F-'!K$2-[1]!tbl_gk[[#This Row],[FKAccuracy]])/('F+ , F-'!K$2-'F+ , F-'!K$3))</f>
        <v>9.5832065713416324E-3</v>
      </c>
      <c r="L1663" s="2" cm="1">
        <f t="array" ref="L1663">[1]!table_weight[LongPassing]*(('F+ , F-'!L$2-[1]!tbl_gk[[#This Row],[LongPassing]])/('F+ , F-'!L$2-'F+ , F-'!L$3))</f>
        <v>2.1656964003031933E-2</v>
      </c>
      <c r="M1663" s="2" cm="1">
        <f t="array" ref="M1663">[1]!table_weight[BallControl]*(('F+ , F-'!M$2-[1]!tbl_gk[[#This Row],[BallControl]])/('F+ , F-'!M$2-'F+ , F-'!M$3))</f>
        <v>1.3472988830457604E-2</v>
      </c>
      <c r="N1663" s="2" cm="1">
        <f t="array" ref="N1663">[1]!table_weight[Acceleration]*(('F+ , F-'!N$2-[1]!tbl_gk[[#This Row],[Acceleration]])/('F+ , F-'!N$2-'F+ , F-'!N$3))</f>
        <v>8.7940013242899726E-3</v>
      </c>
      <c r="O1663" s="2" cm="1">
        <f t="array" ref="O1663">[1]!table_weight[SprintSpeed]*(('F+ , F-'!O$2-[1]!tbl_gk[[#This Row],[SprintSpeed]])/('F+ , F-'!O$2-'F+ , F-'!O$3))</f>
        <v>1.124429571037419E-2</v>
      </c>
      <c r="P1663" s="2" cm="1">
        <f t="array" ref="P1663">[1]!table_weight[Agility]*(('F+ , F-'!P$2-[1]!tbl_gk[[#This Row],[Agility]])/('F+ , F-'!P$2-'F+ , F-'!P$3))</f>
        <v>4.9144649083803166E-3</v>
      </c>
      <c r="Q1663" s="2" cm="1">
        <f t="array" ref="Q1663">[1]!table_weight[Reactions]*(('F+ , F-'!Q$2-[1]!tbl_gk[[#This Row],[Reactions]])/('F+ , F-'!Q$2-'F+ , F-'!Q$3))</f>
        <v>1.8563112002598775E-3</v>
      </c>
      <c r="R1663" s="2" cm="1">
        <f t="array" ref="R1663">[1]!table_weight[Balance]*(('F+ , F-'!R$2-[1]!tbl_gk[[#This Row],[Balance]])/('F+ , F-'!R$2-'F+ , F-'!R$3))</f>
        <v>2.7318502697702049E-3</v>
      </c>
      <c r="S1663" s="2" cm="1">
        <f t="array" ref="S1663">[1]!table_weight[ShotPower]*(('F+ , F-'!S$2-[1]!tbl_gk[[#This Row],[ShotPower]])/('F+ , F-'!S$2-'F+ , F-'!S$3))</f>
        <v>7.5315173595909123E-3</v>
      </c>
      <c r="T1663" s="2" cm="1">
        <f t="array" ref="T1663">[1]!table_weight[Jumping]*(('F+ , F-'!T$2-[1]!tbl_gk[[#This Row],[Jumping]])/('F+ , F-'!T$2-'F+ , F-'!T$3))</f>
        <v>4.3794223578711763E-3</v>
      </c>
      <c r="U1663" s="2" cm="1">
        <f t="array" ref="U1663">[1]!table_weight[Stamina]*(('F+ , F-'!U$2-[1]!tbl_gk[[#This Row],[Stamina]])/('F+ , F-'!U$2-'F+ , F-'!U$3))</f>
        <v>1.5456784792486501E-2</v>
      </c>
      <c r="V1663" s="2" cm="1">
        <f t="array" ref="V1663">[1]!table_weight[Strength]*(('F+ , F-'!V$2-[1]!tbl_gk[[#This Row],[Strength]])/('F+ , F-'!V$2-'F+ , F-'!V$3))</f>
        <v>1.8634012777608722E-2</v>
      </c>
      <c r="W1663" s="2" cm="1">
        <f t="array" ref="W1663">[1]!table_weight[LongShots]*(('F+ , F-'!W$2-[1]!tbl_gk[[#This Row],[LongShots]])/('F+ , F-'!W$2-'F+ , F-'!W$3))</f>
        <v>9.86888481601568E-3</v>
      </c>
      <c r="X1663" s="2" cm="1">
        <f t="array" ref="X1663">[1]!table_weight[Aggression]*(('F+ , F-'!X$2-[1]!tbl_gk[[#This Row],[Aggression]])/('F+ , F-'!X$2-'F+ , F-'!X$3))</f>
        <v>1.5211439002129575E-2</v>
      </c>
      <c r="Y1663" s="2" cm="1">
        <f t="array" ref="Y1663">[1]!table_weight[Interceptions]*(('F+ , F-'!Y$2-[1]!tbl_gk[[#This Row],[Interceptions]])/('F+ , F-'!Y$2-'F+ , F-'!Y$3))</f>
        <v>2.0776599612664828E-2</v>
      </c>
      <c r="Z1663" s="2" cm="1">
        <f t="array" ref="Z1663">[1]!table_weight[Positioning]*(('F+ , F-'!Z$2-[1]!tbl_gk[[#This Row],[Positioning]])/('F+ , F-'!Z$2-'F+ , F-'!Z$3))</f>
        <v>1.1831119223878444E-3</v>
      </c>
      <c r="AA1663" s="2" cm="1">
        <f t="array" ref="AA1663">[1]!table_weight[Vision]*(('F+ , F-'!AA$2-[1]!tbl_gk[[#This Row],[Vision]])/('F+ , F-'!AA$2-'F+ , F-'!AA$3))</f>
        <v>2.6265084677010397E-2</v>
      </c>
      <c r="AB1663" s="2" cm="1">
        <f t="array" ref="AB1663">[1]!table_weight[Penalties]*(('F+ , F-'!AB$2-[1]!tbl_gk[[#This Row],[Penalties]])/('F+ , F-'!AB$2-'F+ , F-'!AB$3))</f>
        <v>2.427119311369181E-3</v>
      </c>
      <c r="AC1663" s="2" cm="1">
        <f t="array" ref="AC1663">[1]!table_weight[Composure]*(('F+ , F-'!AC$2-[1]!tbl_gk[[#This Row],[Composure]])/('F+ , F-'!AC$2-'F+ , F-'!AC$3))</f>
        <v>2.0815653371335178E-3</v>
      </c>
      <c r="AD1663" s="2" cm="1">
        <f t="array" ref="AD1663">[1]!table_weight[Marking]*(('F+ , F-'!AD$2-[1]!tbl_gk[[#This Row],[Marking]])/('F+ , F-'!AD$2-'F+ , F-'!AD$3))</f>
        <v>2.8394686137308601E-2</v>
      </c>
      <c r="AE1663" s="2" cm="1">
        <f t="array" ref="AE1663">[1]!table_weight[StandingTackle]*(('F+ , F-'!AE$2-[1]!tbl_gk[[#This Row],[StandingTackle]])/('F+ , F-'!AE$2-'F+ , F-'!AE$3))</f>
        <v>2.9141914719869356E-2</v>
      </c>
      <c r="AF1663" s="2" cm="1">
        <f t="array" ref="AF1663">[1]!table_weight[SlidingTackle]*(('F+ , F-'!AF$2-[1]!tbl_gk[[#This Row],[SlidingTackle]])/('F+ , F-'!AF$2-'F+ , F-'!AF$3))</f>
        <v>1.0461200155850536E-2</v>
      </c>
      <c r="AG1663" s="2" cm="1">
        <f t="array" ref="AG1663">[1]!table_weight[GKDiving]*(('F+ , F-'!AG$2-[1]!tbl_gk[[#This Row],[GKDiving]])/('F+ , F-'!AG$2-'F+ , F-'!AG$3))</f>
        <v>6.6616595679951277E-2</v>
      </c>
      <c r="AH1663" s="2" cm="1">
        <f t="array" ref="AH1663">[1]!table_weight[GKHandling]*(('F+ , F-'!AH$2-[1]!tbl_gk[[#This Row],[GKHandling]])/('F+ , F-'!AH$2-'F+ , F-'!AH$3))</f>
        <v>6.416581791246144E-2</v>
      </c>
      <c r="AI1663" s="2" cm="1">
        <f t="array" ref="AI1663">[1]!table_weight[GKKicking]*(('F+ , F-'!AI$2-[1]!tbl_gk[[#This Row],[GKKicking]])/('F+ , F-'!AI$2-'F+ , F-'!AI$3))</f>
        <v>3.3988439306358358E-2</v>
      </c>
      <c r="AJ1663" s="2" cm="1">
        <f t="array" ref="AJ1663">[1]!table_weight[GKPositioning]*(('F+ , F-'!AJ$2-[1]!tbl_gk[[#This Row],[GKPositioning]])/('F+ , F-'!AJ$2-'F+ , F-'!AJ$3))</f>
        <v>2.4596896866443549E-2</v>
      </c>
      <c r="AK1663" s="2" cm="1">
        <f t="array" ref="AK1663">[1]!table_weight[GKReflexes]*(('F+ , F-'!AK$2-[1]!tbl_gk[[#This Row],[GKReflexes]])/('F+ , F-'!AK$2-'F+ , F-'!AK$3))</f>
        <v>5.10157860933644E-2</v>
      </c>
    </row>
    <row r="1664" spans="1:37" x14ac:dyDescent="0.55000000000000004">
      <c r="A1664" s="7">
        <f>[1]!tbl_gk[[#This Row],[ID]]</f>
        <v>262956</v>
      </c>
      <c r="B1664" s="1" cm="1">
        <f t="array" ref="B1664">[1]!table_weight[ValueEUR]*(('F+ , F-'!B$2-[1]!tbl_gk[[#This Row],[ValueEUR]])/('F+ , F-'!B$2-'F+ , F-'!B$3))</f>
        <v>5.2195206385543126E-4</v>
      </c>
      <c r="C1664" s="1" cm="1">
        <f t="array" ref="C1664">[1]!table_weight[WageEUR]*(('F+ , F-'!C$2-[1]!tbl_gk[[#This Row],[WageEUR]])/('F+ , F-'!C$2-'F+ , F-'!C$3))</f>
        <v>1.1736280592825449E-3</v>
      </c>
      <c r="D1664" s="1" cm="1">
        <f t="array" ref="D1664">[1]!table_weight[Crossing]*(('F+ , F-'!D$2-[1]!tbl_gk[[#This Row],[Crossing]])/('F+ , F-'!D$2-'F+ , F-'!D$3))</f>
        <v>3.81086577105983E-2</v>
      </c>
      <c r="E1664" s="1" cm="1">
        <f t="array" ref="E1664">[1]!table_weight[Finishing]*(('F+ , F-'!E$2-[1]!tbl_gk[[#This Row],[Finishing]])/('F+ , F-'!E$2-'F+ , F-'!E$3))</f>
        <v>1.7968512321265388E-2</v>
      </c>
      <c r="F1664" s="1" cm="1">
        <f t="array" ref="F1664">[1]!table_weight[HeadingAccuracy]*(('F+ , F-'!F$2-[1]!tbl_gk[[#This Row],[HeadingAccuracy]])/('F+ , F-'!F$2-'F+ , F-'!F$3))</f>
        <v>1.1274360672166649E-2</v>
      </c>
      <c r="G1664" s="1" cm="1">
        <f t="array" ref="G1664">[1]!table_weight[ShortPassing]*(('F+ , F-'!G$2-[1]!tbl_gk[[#This Row],[ShortPassing]])/('F+ , F-'!G$2-'F+ , F-'!G$3))</f>
        <v>3.2345833500754768E-2</v>
      </c>
      <c r="H1664" s="1" cm="1">
        <f t="array" ref="H1664">[1]!table_weight[Volleys]*(('F+ , F-'!H$2-[1]!tbl_gk[[#This Row],[Volleys]])/('F+ , F-'!H$2-'F+ , F-'!H$3))</f>
        <v>2.3147841959762173E-3</v>
      </c>
      <c r="I1664" s="1" cm="1">
        <f t="array" ref="I1664">[1]!table_weight[Dribbling]*(('F+ , F-'!I$2-[1]!tbl_gk[[#This Row],[Dribbling]])/('F+ , F-'!I$2-'F+ , F-'!I$3))</f>
        <v>1.8579686209743949E-2</v>
      </c>
      <c r="J1664" s="1" cm="1">
        <f t="array" ref="J1664">[1]!table_weight[Curve]*(('F+ , F-'!J$2-[1]!tbl_gk[[#This Row],[Curve]])/('F+ , F-'!J$2-'F+ , F-'!J$3))</f>
        <v>9.295879390190295E-3</v>
      </c>
      <c r="K1664" s="1" cm="1">
        <f t="array" ref="K1664">[1]!table_weight[FKAccuracy]*(('F+ , F-'!K$2-[1]!tbl_gk[[#This Row],[FKAccuracy]])/('F+ , F-'!K$2-'F+ , F-'!K$3))</f>
        <v>9.5832065713416324E-3</v>
      </c>
      <c r="L1664" s="1" cm="1">
        <f t="array" ref="L1664">[1]!table_weight[LongPassing]*(('F+ , F-'!L$2-[1]!tbl_gk[[#This Row],[LongPassing]])/('F+ , F-'!L$2-'F+ , F-'!L$3))</f>
        <v>1.6242723002273949E-2</v>
      </c>
      <c r="M1664" s="1" cm="1">
        <f t="array" ref="M1664">[1]!table_weight[BallControl]*(('F+ , F-'!M$2-[1]!tbl_gk[[#This Row],[BallControl]])/('F+ , F-'!M$2-'F+ , F-'!M$3))</f>
        <v>1.0865313572949679E-2</v>
      </c>
      <c r="N1664" s="1" cm="1">
        <f t="array" ref="N1664">[1]!table_weight[Acceleration]*(('F+ , F-'!N$2-[1]!tbl_gk[[#This Row],[Acceleration]])/('F+ , F-'!N$2-'F+ , F-'!N$3))</f>
        <v>6.5391291898566463E-3</v>
      </c>
      <c r="O1664" s="1" cm="1">
        <f t="array" ref="O1664">[1]!table_weight[SprintSpeed]*(('F+ , F-'!O$2-[1]!tbl_gk[[#This Row],[SprintSpeed]])/('F+ , F-'!O$2-'F+ , F-'!O$3))</f>
        <v>9.838758746577414E-3</v>
      </c>
      <c r="P1664" s="1" cm="1">
        <f t="array" ref="P1664">[1]!table_weight[Agility]*(('F+ , F-'!P$2-[1]!tbl_gk[[#This Row],[Agility]])/('F+ , F-'!P$2-'F+ , F-'!P$3))</f>
        <v>3.5103320774145116E-3</v>
      </c>
      <c r="Q1664" s="1" cm="1">
        <f t="array" ref="Q1664">[1]!table_weight[Reactions]*(('F+ , F-'!Q$2-[1]!tbl_gk[[#This Row],[Reactions]])/('F+ , F-'!Q$2-'F+ , F-'!Q$3))</f>
        <v>1.0828482001515951E-3</v>
      </c>
      <c r="R1664" s="1" cm="1">
        <f t="array" ref="R1664">[1]!table_weight[Balance]*(('F+ , F-'!R$2-[1]!tbl_gk[[#This Row],[Balance]])/('F+ , F-'!R$2-'F+ , F-'!R$3))</f>
        <v>2.8560252820324875E-3</v>
      </c>
      <c r="S1664" s="1" cm="1">
        <f t="array" ref="S1664">[1]!table_weight[ShotPower]*(('F+ , F-'!S$2-[1]!tbl_gk[[#This Row],[ShotPower]])/('F+ , F-'!S$2-'F+ , F-'!S$3))</f>
        <v>5.7135648934827617E-3</v>
      </c>
      <c r="T1664" s="1" cm="1">
        <f t="array" ref="T1664">[1]!table_weight[Jumping]*(('F+ , F-'!T$2-[1]!tbl_gk[[#This Row],[Jumping]])/('F+ , F-'!T$2-'F+ , F-'!T$3))</f>
        <v>1.7174205324985003E-3</v>
      </c>
      <c r="U1664" s="1" cm="1">
        <f t="array" ref="U1664">[1]!table_weight[Stamina]*(('F+ , F-'!U$2-[1]!tbl_gk[[#This Row],[Stamina]])/('F+ , F-'!U$2-'F+ , F-'!U$3))</f>
        <v>2.0609046389982E-2</v>
      </c>
      <c r="V1664" s="1" cm="1">
        <f t="array" ref="V1664">[1]!table_weight[Strength]*(('F+ , F-'!V$2-[1]!tbl_gk[[#This Row],[Strength]])/('F+ , F-'!V$2-'F+ , F-'!V$3))</f>
        <v>1.1535341243281592E-2</v>
      </c>
      <c r="W1664" s="1" cm="1">
        <f t="array" ref="W1664">[1]!table_weight[LongShots]*(('F+ , F-'!W$2-[1]!tbl_gk[[#This Row],[LongShots]])/('F+ , F-'!W$2-'F+ , F-'!W$3))</f>
        <v>9.86888481601568E-3</v>
      </c>
      <c r="X1664" s="1" cm="1">
        <f t="array" ref="X1664">[1]!table_weight[Aggression]*(('F+ , F-'!X$2-[1]!tbl_gk[[#This Row],[Aggression]])/('F+ , F-'!X$2-'F+ , F-'!X$3))</f>
        <v>9.1268634012777444E-3</v>
      </c>
      <c r="Y1664" s="1" cm="1">
        <f t="array" ref="Y1664">[1]!table_weight[Interceptions]*(('F+ , F-'!Y$2-[1]!tbl_gk[[#This Row],[Interceptions]])/('F+ , F-'!Y$2-'F+ , F-'!Y$3))</f>
        <v>2.0084046292242669E-2</v>
      </c>
      <c r="Z1664" s="1" cm="1">
        <f t="array" ref="Z1664">[1]!table_weight[Positioning]*(('F+ , F-'!Z$2-[1]!tbl_gk[[#This Row],[Positioning]])/('F+ , F-'!Z$2-'F+ , F-'!Z$3))</f>
        <v>1.7746678835817667E-3</v>
      </c>
      <c r="AA1664" s="1" cm="1">
        <f t="array" ref="AA1664">[1]!table_weight[Vision]*(('F+ , F-'!AA$2-[1]!tbl_gk[[#This Row],[Vision]])/('F+ , F-'!AA$2-'F+ , F-'!AA$3))</f>
        <v>1.9876280296115975E-2</v>
      </c>
      <c r="AB1664" s="1" cm="1">
        <f t="array" ref="AB1664">[1]!table_weight[Penalties]*(('F+ , F-'!AB$2-[1]!tbl_gk[[#This Row],[Penalties]])/('F+ , F-'!AB$2-'F+ , F-'!AB$3))</f>
        <v>2.2705309687002014E-3</v>
      </c>
      <c r="AC1664" s="1" cm="1">
        <f t="array" ref="AC1664">[1]!table_weight[Composure]*(('F+ , F-'!AC$2-[1]!tbl_gk[[#This Row],[Composure]])/('F+ , F-'!AC$2-'F+ , F-'!AC$3))</f>
        <v>8.0060205274366054E-4</v>
      </c>
      <c r="AD1664" s="1" cm="1">
        <f t="array" ref="AD1664">[1]!table_weight[Marking]*(('F+ , F-'!AD$2-[1]!tbl_gk[[#This Row],[Marking]])/('F+ , F-'!AD$2-'F+ , F-'!AD$3))</f>
        <v>2.6817203574124791E-2</v>
      </c>
      <c r="AE1664" s="1" cm="1">
        <f t="array" ref="AE1664">[1]!table_weight[StandingTackle]*(('F+ , F-'!AE$2-[1]!tbl_gk[[#This Row],[StandingTackle]])/('F+ , F-'!AE$2-'F+ , F-'!AE$3))</f>
        <v>3.362528621523387E-2</v>
      </c>
      <c r="AF1664" s="1" cm="1">
        <f t="array" ref="AF1664">[1]!table_weight[SlidingTackle]*(('F+ , F-'!AF$2-[1]!tbl_gk[[#This Row],[SlidingTackle]])/('F+ , F-'!AF$2-'F+ , F-'!AF$3))</f>
        <v>8.2195144081682794E-3</v>
      </c>
      <c r="AG1664" s="1" cm="1">
        <f t="array" ref="AG1664">[1]!table_weight[GKDiving]*(('F+ , F-'!AG$2-[1]!tbl_gk[[#This Row],[GKDiving]])/('F+ , F-'!AG$2-'F+ , F-'!AG$3))</f>
        <v>3.7578592434844307E-2</v>
      </c>
      <c r="AH1664" s="1" cm="1">
        <f t="array" ref="AH1664">[1]!table_weight[GKHandling]*(('F+ , F-'!AH$2-[1]!tbl_gk[[#This Row],[GKHandling]])/('F+ , F-'!AH$2-'F+ , F-'!AH$3))</f>
        <v>4.2777211941640955E-2</v>
      </c>
      <c r="AI1664" s="1" cm="1">
        <f t="array" ref="AI1664">[1]!table_weight[GKKicking]*(('F+ , F-'!AI$2-[1]!tbl_gk[[#This Row],[GKKicking]])/('F+ , F-'!AI$2-'F+ , F-'!AI$3))</f>
        <v>2.5938545786431375E-2</v>
      </c>
      <c r="AJ1664" s="1" cm="1">
        <f t="array" ref="AJ1664">[1]!table_weight[GKPositioning]*(('F+ , F-'!AJ$2-[1]!tbl_gk[[#This Row],[GKPositioning]])/('F+ , F-'!AJ$2-'F+ , F-'!AJ$3))</f>
        <v>1.2613793264842845E-2</v>
      </c>
      <c r="AK1664" s="1" cm="1">
        <f t="array" ref="AK1664">[1]!table_weight[GKReflexes]*(('F+ , F-'!AK$2-[1]!tbl_gk[[#This Row],[GKReflexes]])/('F+ , F-'!AK$2-'F+ , F-'!AK$3))</f>
        <v>3.4617854849068701E-2</v>
      </c>
    </row>
    <row r="1665" spans="1:37" x14ac:dyDescent="0.55000000000000004">
      <c r="A1665" s="8">
        <f>[1]!tbl_gk[[#This Row],[ID]]</f>
        <v>262996</v>
      </c>
      <c r="B1665" s="2" cm="1">
        <f t="array" ref="B1665">[1]!table_weight[ValueEUR]*(('F+ , F-'!B$2-[1]!tbl_gk[[#This Row],[ValueEUR]])/('F+ , F-'!B$2-'F+ , F-'!B$3))</f>
        <v>4.6608374714470808E-5</v>
      </c>
      <c r="C1665" s="2" cm="1">
        <f t="array" ref="C1665">[1]!table_weight[WageEUR]*(('F+ , F-'!C$2-[1]!tbl_gk[[#This Row],[WageEUR]])/('F+ , F-'!C$2-'F+ , F-'!C$3))</f>
        <v>0</v>
      </c>
      <c r="D1665" s="2" cm="1">
        <f t="array" ref="D1665">[1]!table_weight[Crossing]*(('F+ , F-'!D$2-[1]!tbl_gk[[#This Row],[Crossing]])/('F+ , F-'!D$2-'F+ , F-'!D$3))</f>
        <v>3.81086577105983E-2</v>
      </c>
      <c r="E1665" s="2" cm="1">
        <f t="array" ref="E1665">[1]!table_weight[Finishing]*(('F+ , F-'!E$2-[1]!tbl_gk[[#This Row],[Finishing]])/('F+ , F-'!E$2-'F+ , F-'!E$3))</f>
        <v>1.9965013690294877E-2</v>
      </c>
      <c r="F1665" s="2" cm="1">
        <f t="array" ref="F1665">[1]!table_weight[HeadingAccuracy]*(('F+ , F-'!F$2-[1]!tbl_gk[[#This Row],[HeadingAccuracy]])/('F+ , F-'!F$2-'F+ , F-'!F$3))</f>
        <v>1.1274360672166649E-2</v>
      </c>
      <c r="G1665" s="2" cm="1">
        <f t="array" ref="G1665">[1]!table_weight[ShortPassing]*(('F+ , F-'!G$2-[1]!tbl_gk[[#This Row],[ShortPassing]])/('F+ , F-'!G$2-'F+ , F-'!G$3))</f>
        <v>6.1878985827530868E-2</v>
      </c>
      <c r="H1665" s="2" cm="1">
        <f t="array" ref="H1665">[1]!table_weight[Volleys]*(('F+ , F-'!H$2-[1]!tbl_gk[[#This Row],[Volleys]])/('F+ , F-'!H$2-'F+ , F-'!H$3))</f>
        <v>2.1990449861774069E-3</v>
      </c>
      <c r="I1665" s="2" cm="1">
        <f t="array" ref="I1665">[1]!table_weight[Dribbling]*(('F+ , F-'!I$2-[1]!tbl_gk[[#This Row],[Dribbling]])/('F+ , F-'!I$2-'F+ , F-'!I$3))</f>
        <v>1.9557564431309422E-2</v>
      </c>
      <c r="J1665" s="2" cm="1">
        <f t="array" ref="J1665">[1]!table_weight[Curve]*(('F+ , F-'!J$2-[1]!tbl_gk[[#This Row],[Curve]])/('F+ , F-'!J$2-'F+ , F-'!J$3))</f>
        <v>9.8029273569279467E-3</v>
      </c>
      <c r="K1665" s="2" cm="1">
        <f t="array" ref="K1665">[1]!table_weight[FKAccuracy]*(('F+ , F-'!K$2-[1]!tbl_gk[[#This Row],[FKAccuracy]])/('F+ , F-'!K$2-'F+ , F-'!K$3))</f>
        <v>9.4310921813203358E-3</v>
      </c>
      <c r="L1665" s="2" cm="1">
        <f t="array" ref="L1665">[1]!table_weight[LongPassing]*(('F+ , F-'!L$2-[1]!tbl_gk[[#This Row],[LongPassing]])/('F+ , F-'!L$2-'F+ , F-'!L$3))</f>
        <v>2.5446932703562523E-2</v>
      </c>
      <c r="M1665" s="2" cm="1">
        <f t="array" ref="M1665">[1]!table_weight[BallControl]*(('F+ , F-'!M$2-[1]!tbl_gk[[#This Row],[BallControl]])/('F+ , F-'!M$2-'F+ , F-'!M$3))</f>
        <v>1.4776826459211564E-2</v>
      </c>
      <c r="N1665" s="2" cm="1">
        <f t="array" ref="N1665">[1]!table_weight[Acceleration]*(('F+ , F-'!N$2-[1]!tbl_gk[[#This Row],[Acceleration]])/('F+ , F-'!N$2-'F+ , F-'!N$3))</f>
        <v>9.244975751176639E-3</v>
      </c>
      <c r="O1665" s="2" cm="1">
        <f t="array" ref="O1665">[1]!table_weight[SprintSpeed]*(('F+ , F-'!O$2-[1]!tbl_gk[[#This Row],[SprintSpeed]])/('F+ , F-'!O$2-'F+ , F-'!O$3))</f>
        <v>9.2765439610587065E-3</v>
      </c>
      <c r="P1665" s="2" cm="1">
        <f t="array" ref="P1665">[1]!table_weight[Agility]*(('F+ , F-'!P$2-[1]!tbl_gk[[#This Row],[Agility]])/('F+ , F-'!P$2-'F+ , F-'!P$3))</f>
        <v>3.744354215908813E-3</v>
      </c>
      <c r="Q1665" s="2" cm="1">
        <f t="array" ref="Q1665">[1]!table_weight[Reactions]*(('F+ , F-'!Q$2-[1]!tbl_gk[[#This Row],[Reactions]])/('F+ , F-'!Q$2-'F+ , F-'!Q$3))</f>
        <v>2.9907236004186916E-3</v>
      </c>
      <c r="R1665" s="2" cm="1">
        <f t="array" ref="R1665">[1]!table_weight[Balance]*(('F+ , F-'!R$2-[1]!tbl_gk[[#This Row],[Balance]])/('F+ , F-'!R$2-'F+ , F-'!R$3))</f>
        <v>1.3038376287539614E-3</v>
      </c>
      <c r="S1665" s="2" cm="1">
        <f t="array" ref="S1665">[1]!table_weight[ShotPower]*(('F+ , F-'!S$2-[1]!tbl_gk[[#This Row],[ShotPower]])/('F+ , F-'!S$2-'F+ , F-'!S$3))</f>
        <v>8.570347340224143E-3</v>
      </c>
      <c r="T1665" s="2" cm="1">
        <f t="array" ref="T1665">[1]!table_weight[Jumping]*(('F+ , F-'!T$2-[1]!tbl_gk[[#This Row],[Jumping]])/('F+ , F-'!T$2-'F+ , F-'!T$3))</f>
        <v>2.2326466922480506E-3</v>
      </c>
      <c r="U1665" s="2" cm="1">
        <f t="array" ref="U1665">[1]!table_weight[Stamina]*(('F+ , F-'!U$2-[1]!tbl_gk[[#This Row],[Stamina]])/('F+ , F-'!U$2-'F+ , F-'!U$3))</f>
        <v>1.6315495058735752E-2</v>
      </c>
      <c r="V1665" s="2" cm="1">
        <f t="array" ref="V1665">[1]!table_weight[Strength]*(('F+ , F-'!V$2-[1]!tbl_gk[[#This Row],[Strength]])/('F+ , F-'!V$2-'F+ , F-'!V$3))</f>
        <v>3.1944021904472097E-2</v>
      </c>
      <c r="W1665" s="2" cm="1">
        <f t="array" ref="W1665">[1]!table_weight[LongShots]*(('F+ , F-'!W$2-[1]!tbl_gk[[#This Row],[LongShots]])/('F+ , F-'!W$2-'F+ , F-'!W$3))</f>
        <v>9.3494698256990638E-3</v>
      </c>
      <c r="X1665" s="2" cm="1">
        <f t="array" ref="X1665">[1]!table_weight[Aggression]*(('F+ , F-'!X$2-[1]!tbl_gk[[#This Row],[Aggression]])/('F+ , F-'!X$2-'F+ , F-'!X$3))</f>
        <v>1.2169151201703659E-2</v>
      </c>
      <c r="Y1665" s="2" cm="1">
        <f t="array" ref="Y1665">[1]!table_weight[Interceptions]*(('F+ , F-'!Y$2-[1]!tbl_gk[[#This Row],[Interceptions]])/('F+ , F-'!Y$2-'F+ , F-'!Y$3))</f>
        <v>2.4239366214775633E-2</v>
      </c>
      <c r="Z1665" s="2" cm="1">
        <f t="array" ref="Z1665">[1]!table_weight[Positioning]*(('F+ , F-'!Z$2-[1]!tbl_gk[[#This Row],[Positioning]])/('F+ , F-'!Z$2-'F+ , F-'!Z$3))</f>
        <v>1.7746678835817667E-3</v>
      </c>
      <c r="AA1665" s="2" cm="1">
        <f t="array" ref="AA1665">[1]!table_weight[Vision]*(('F+ , F-'!AA$2-[1]!tbl_gk[[#This Row],[Vision]])/('F+ , F-'!AA$2-'F+ , F-'!AA$3))</f>
        <v>3.0524287597606677E-2</v>
      </c>
      <c r="AB1665" s="2" cm="1">
        <f t="array" ref="AB1665">[1]!table_weight[Penalties]*(('F+ , F-'!AB$2-[1]!tbl_gk[[#This Row],[Penalties]])/('F+ , F-'!AB$2-'F+ , F-'!AB$3))</f>
        <v>2.2313838830329571E-3</v>
      </c>
      <c r="AC1665" s="2" cm="1">
        <f t="array" ref="AC1665">[1]!table_weight[Composure]*(('F+ , F-'!AC$2-[1]!tbl_gk[[#This Row],[Composure]])/('F+ , F-'!AC$2-'F+ , F-'!AC$3))</f>
        <v>1.8680714564018749E-3</v>
      </c>
      <c r="AD1665" s="2" cm="1">
        <f t="array" ref="AD1665">[1]!table_weight[Marking]*(('F+ , F-'!AD$2-[1]!tbl_gk[[#This Row],[Marking]])/('F+ , F-'!AD$2-'F+ , F-'!AD$3))</f>
        <v>3.9437064079595283E-2</v>
      </c>
      <c r="AE1665" s="2" cm="1">
        <f t="array" ref="AE1665">[1]!table_weight[StandingTackle]*(('F+ , F-'!AE$2-[1]!tbl_gk[[#This Row],[StandingTackle]])/('F+ , F-'!AE$2-'F+ , F-'!AE$3))</f>
        <v>2.6900228972187096E-2</v>
      </c>
      <c r="AF1665" s="2" cm="1">
        <f t="array" ref="AF1665">[1]!table_weight[SlidingTackle]*(('F+ , F-'!AF$2-[1]!tbl_gk[[#This Row],[SlidingTackle]])/('F+ , F-'!AF$2-'F+ , F-'!AF$3))</f>
        <v>8.2195144081682794E-3</v>
      </c>
      <c r="AG1665" s="2" cm="1">
        <f t="array" ref="AG1665">[1]!table_weight[GKDiving]*(('F+ , F-'!AG$2-[1]!tbl_gk[[#This Row],[GKDiving]])/('F+ , F-'!AG$2-'F+ , F-'!AG$3))</f>
        <v>7.0032831355846217E-2</v>
      </c>
      <c r="AH1665" s="2" cm="1">
        <f t="array" ref="AH1665">[1]!table_weight[GKHandling]*(('F+ , F-'!AH$2-[1]!tbl_gk[[#This Row],[GKHandling]])/('F+ , F-'!AH$2-'F+ , F-'!AH$3))</f>
        <v>6.2383434081559733E-2</v>
      </c>
      <c r="AI1665" s="2" cm="1">
        <f t="array" ref="AI1665">[1]!table_weight[GKKicking]*(('F+ , F-'!AI$2-[1]!tbl_gk[[#This Row],[GKKicking]])/('F+ , F-'!AI$2-'F+ , F-'!AI$3))</f>
        <v>3.9355034986309684E-2</v>
      </c>
      <c r="AJ1665" s="2" cm="1">
        <f t="array" ref="AJ1665">[1]!table_weight[GKPositioning]*(('F+ , F-'!AJ$2-[1]!tbl_gk[[#This Row],[GKPositioning]])/('F+ , F-'!AJ$2-'F+ , F-'!AJ$3))</f>
        <v>2.3335517539959265E-2</v>
      </c>
      <c r="AK1665" s="2" cm="1">
        <f t="array" ref="AK1665">[1]!table_weight[GKReflexes]*(('F+ , F-'!AK$2-[1]!tbl_gk[[#This Row],[GKReflexes]])/('F+ , F-'!AK$2-'F+ , F-'!AK$3))</f>
        <v>6.3769732616705502E-2</v>
      </c>
    </row>
    <row r="1666" spans="1:37" x14ac:dyDescent="0.55000000000000004">
      <c r="A1666" s="7">
        <f>[1]!tbl_gk[[#This Row],[ID]]</f>
        <v>262999</v>
      </c>
      <c r="B1666" s="1" cm="1">
        <f t="array" ref="B1666">[1]!table_weight[ValueEUR]*(('F+ , F-'!B$2-[1]!tbl_gk[[#This Row],[ValueEUR]])/('F+ , F-'!B$2-'F+ , F-'!B$3))</f>
        <v>6.8214906039059921E-5</v>
      </c>
      <c r="C1666" s="1" cm="1">
        <f t="array" ref="C1666">[1]!table_weight[WageEUR]*(('F+ , F-'!C$2-[1]!tbl_gk[[#This Row],[WageEUR]])/('F+ , F-'!C$2-'F+ , F-'!C$3))</f>
        <v>2.3472561185650895E-5</v>
      </c>
      <c r="D1666" s="1" cm="1">
        <f t="array" ref="D1666">[1]!table_weight[Crossing]*(('F+ , F-'!D$2-[1]!tbl_gk[[#This Row],[Crossing]])/('F+ , F-'!D$2-'F+ , F-'!D$3))</f>
        <v>3.3625286215233793E-2</v>
      </c>
      <c r="E1666" s="1" cm="1">
        <f t="array" ref="E1666">[1]!table_weight[Finishing]*(('F+ , F-'!E$2-[1]!tbl_gk[[#This Row],[Finishing]])/('F+ , F-'!E$2-'F+ , F-'!E$3))</f>
        <v>2.096326437480962E-2</v>
      </c>
      <c r="F1666" s="1" cm="1">
        <f t="array" ref="F1666">[1]!table_weight[HeadingAccuracy]*(('F+ , F-'!F$2-[1]!tbl_gk[[#This Row],[HeadingAccuracy]])/('F+ , F-'!F$2-'F+ , F-'!F$3))</f>
        <v>1.08567917583827E-2</v>
      </c>
      <c r="G1666" s="1" cm="1">
        <f t="array" ref="G1666">[1]!table_weight[ShortPassing]*(('F+ , F-'!G$2-[1]!tbl_gk[[#This Row],[ShortPassing]])/('F+ , F-'!G$2-'F+ , F-'!G$3))</f>
        <v>5.6253623479573515E-2</v>
      </c>
      <c r="H1666" s="1" cm="1">
        <f t="array" ref="H1666">[1]!table_weight[Volleys]*(('F+ , F-'!H$2-[1]!tbl_gk[[#This Row],[Volleys]])/('F+ , F-'!H$2-'F+ , F-'!H$3))</f>
        <v>2.0833057763785961E-3</v>
      </c>
      <c r="I1666" s="1" cm="1">
        <f t="array" ref="I1666">[1]!table_weight[Dribbling]*(('F+ , F-'!I$2-[1]!tbl_gk[[#This Row],[Dribbling]])/('F+ , F-'!I$2-'F+ , F-'!I$3))</f>
        <v>1.9557564431309422E-2</v>
      </c>
      <c r="J1666" s="1" cm="1">
        <f t="array" ref="J1666">[1]!table_weight[Curve]*(('F+ , F-'!J$2-[1]!tbl_gk[[#This Row],[Curve]])/('F+ , F-'!J$2-'F+ , F-'!J$3))</f>
        <v>9.4648953791028455E-3</v>
      </c>
      <c r="K1666" s="1" cm="1">
        <f t="array" ref="K1666">[1]!table_weight[FKAccuracy]*(('F+ , F-'!K$2-[1]!tbl_gk[[#This Row],[FKAccuracy]])/('F+ , F-'!K$2-'F+ , F-'!K$3))</f>
        <v>9.2789777912990392E-3</v>
      </c>
      <c r="L1666" s="1" cm="1">
        <f t="array" ref="L1666">[1]!table_weight[LongPassing]*(('F+ , F-'!L$2-[1]!tbl_gk[[#This Row],[LongPassing]])/('F+ , F-'!L$2-'F+ , F-'!L$3))</f>
        <v>2.5988356803638323E-2</v>
      </c>
      <c r="M1666" s="1" cm="1">
        <f t="array" ref="M1666">[1]!table_weight[BallControl]*(('F+ , F-'!M$2-[1]!tbl_gk[[#This Row],[BallControl]])/('F+ , F-'!M$2-'F+ , F-'!M$3))</f>
        <v>1.5211439002129552E-2</v>
      </c>
      <c r="N1666" s="1" cm="1">
        <f t="array" ref="N1666">[1]!table_weight[Acceleration]*(('F+ , F-'!N$2-[1]!tbl_gk[[#This Row],[Acceleration]])/('F+ , F-'!N$2-'F+ , F-'!N$3))</f>
        <v>8.1175396839599755E-3</v>
      </c>
      <c r="O1666" s="1" cm="1">
        <f t="array" ref="O1666">[1]!table_weight[SprintSpeed]*(('F+ , F-'!O$2-[1]!tbl_gk[[#This Row],[SprintSpeed]])/('F+ , F-'!O$2-'F+ , F-'!O$3))</f>
        <v>1.2087617888652253E-2</v>
      </c>
      <c r="P1666" s="1" cm="1">
        <f t="array" ref="P1666">[1]!table_weight[Agility]*(('F+ , F-'!P$2-[1]!tbl_gk[[#This Row],[Agility]])/('F+ , F-'!P$2-'F+ , F-'!P$3))</f>
        <v>4.5634317006388652E-3</v>
      </c>
      <c r="Q1666" s="1" cm="1">
        <f t="array" ref="Q1666">[1]!table_weight[Reactions]*(('F+ , F-'!Q$2-[1]!tbl_gk[[#This Row],[Reactions]])/('F+ , F-'!Q$2-'F+ , F-'!Q$3))</f>
        <v>2.2688248003176282E-3</v>
      </c>
      <c r="R1666" s="1" cm="1">
        <f t="array" ref="R1666">[1]!table_weight[Balance]*(('F+ , F-'!R$2-[1]!tbl_gk[[#This Row],[Balance]])/('F+ , F-'!R$2-'F+ , F-'!R$3))</f>
        <v>2.6076752575079228E-3</v>
      </c>
      <c r="S1666" s="1" cm="1">
        <f t="array" ref="S1666">[1]!table_weight[ShotPower]*(('F+ , F-'!S$2-[1]!tbl_gk[[#This Row],[ShotPower]])/('F+ , F-'!S$2-'F+ , F-'!S$3))</f>
        <v>7.5315173595909123E-3</v>
      </c>
      <c r="T1666" s="1" cm="1">
        <f t="array" ref="T1666">[1]!table_weight[Jumping]*(('F+ , F-'!T$2-[1]!tbl_gk[[#This Row],[Jumping]])/('F+ , F-'!T$2-'F+ , F-'!T$3))</f>
        <v>4.4652933844961011E-3</v>
      </c>
      <c r="U1666" s="1" cm="1">
        <f t="array" ref="U1666">[1]!table_weight[Stamina]*(('F+ , F-'!U$2-[1]!tbl_gk[[#This Row],[Stamina]])/('F+ , F-'!U$2-'F+ , F-'!U$3))</f>
        <v>2.4043887454978999E-2</v>
      </c>
      <c r="V1666" s="1" cm="1">
        <f t="array" ref="V1666">[1]!table_weight[Strength]*(('F+ , F-'!V$2-[1]!tbl_gk[[#This Row],[Strength]])/('F+ , F-'!V$2-'F+ , F-'!V$3))</f>
        <v>2.2183348544772292E-2</v>
      </c>
      <c r="W1666" s="1" cm="1">
        <f t="array" ref="W1666">[1]!table_weight[LongShots]*(('F+ , F-'!W$2-[1]!tbl_gk[[#This Row],[LongShots]])/('F+ , F-'!W$2-'F+ , F-'!W$3))</f>
        <v>1.0128592311173986E-2</v>
      </c>
      <c r="X1666" s="1" cm="1">
        <f t="array" ref="X1666">[1]!table_weight[Aggression]*(('F+ , F-'!X$2-[1]!tbl_gk[[#This Row],[Aggression]])/('F+ , F-'!X$2-'F+ , F-'!X$3))</f>
        <v>1.5211439002129575E-2</v>
      </c>
      <c r="Y1666" s="1" cm="1">
        <f t="array" ref="Y1666">[1]!table_weight[Interceptions]*(('F+ , F-'!Y$2-[1]!tbl_gk[[#This Row],[Interceptions]])/('F+ , F-'!Y$2-'F+ , F-'!Y$3))</f>
        <v>2.0084046292242669E-2</v>
      </c>
      <c r="Z1666" s="1" cm="1">
        <f t="array" ref="Z1666">[1]!table_weight[Positioning]*(('F+ , F-'!Z$2-[1]!tbl_gk[[#This Row],[Positioning]])/('F+ , F-'!Z$2-'F+ , F-'!Z$3))</f>
        <v>1.9225568738802474E-3</v>
      </c>
      <c r="AA1666" s="1" cm="1">
        <f t="array" ref="AA1666">[1]!table_weight[Vision]*(('F+ , F-'!AA$2-[1]!tbl_gk[[#This Row],[Vision]])/('F+ , F-'!AA$2-'F+ , F-'!AA$3))</f>
        <v>2.5555217523577683E-2</v>
      </c>
      <c r="AB1666" s="1" cm="1">
        <f t="array" ref="AB1666">[1]!table_weight[Penalties]*(('F+ , F-'!AB$2-[1]!tbl_gk[[#This Row],[Penalties]])/('F+ , F-'!AB$2-'F+ , F-'!AB$3))</f>
        <v>2.3488251400346914E-3</v>
      </c>
      <c r="AC1666" s="1" cm="1">
        <f t="array" ref="AC1666">[1]!table_weight[Composure]*(('F+ , F-'!AC$2-[1]!tbl_gk[[#This Row],[Composure]])/('F+ , F-'!AC$2-'F+ , F-'!AC$3))</f>
        <v>2.2950592178651603E-3</v>
      </c>
      <c r="AD1666" s="1" cm="1">
        <f t="array" ref="AD1666">[1]!table_weight[Marking]*(('F+ , F-'!AD$2-[1]!tbl_gk[[#This Row],[Marking]])/('F+ , F-'!AD$2-'F+ , F-'!AD$3))</f>
        <v>3.7859581516411465E-2</v>
      </c>
      <c r="AE1666" s="1" cm="1">
        <f t="array" ref="AE1666">[1]!table_weight[StandingTackle]*(('F+ , F-'!AE$2-[1]!tbl_gk[[#This Row],[StandingTackle]])/('F+ , F-'!AE$2-'F+ , F-'!AE$3))</f>
        <v>3.362528621523387E-2</v>
      </c>
      <c r="AF1666" s="1" cm="1">
        <f t="array" ref="AF1666">[1]!table_weight[SlidingTackle]*(('F+ , F-'!AF$2-[1]!tbl_gk[[#This Row],[SlidingTackle]])/('F+ , F-'!AF$2-'F+ , F-'!AF$3))</f>
        <v>9.7139715732897855E-3</v>
      </c>
      <c r="AG1666" s="1" cm="1">
        <f t="array" ref="AG1666">[1]!table_weight[GKDiving]*(('F+ , F-'!AG$2-[1]!tbl_gk[[#This Row],[GKDiving]])/('F+ , F-'!AG$2-'F+ , F-'!AG$3))</f>
        <v>6.1492242166108872E-2</v>
      </c>
      <c r="AH1666" s="1" cm="1">
        <f t="array" ref="AH1666">[1]!table_weight[GKHandling]*(('F+ , F-'!AH$2-[1]!tbl_gk[[#This Row],[GKHandling]])/('F+ , F-'!AH$2-'F+ , F-'!AH$3))</f>
        <v>6.9512969405166547E-2</v>
      </c>
      <c r="AI1666" s="1" cm="1">
        <f t="array" ref="AI1666">[1]!table_weight[GKKicking]*(('F+ , F-'!AI$2-[1]!tbl_gk[[#This Row],[GKKicking]])/('F+ , F-'!AI$2-'F+ , F-'!AI$3))</f>
        <v>3.3988439306358358E-2</v>
      </c>
      <c r="AJ1666" s="1" cm="1">
        <f t="array" ref="AJ1666">[1]!table_weight[GKPositioning]*(('F+ , F-'!AJ$2-[1]!tbl_gk[[#This Row],[GKPositioning]])/('F+ , F-'!AJ$2-'F+ , F-'!AJ$3))</f>
        <v>2.4596896866443549E-2</v>
      </c>
      <c r="AK1666" s="1" cm="1">
        <f t="array" ref="AK1666">[1]!table_weight[GKReflexes]*(('F+ , F-'!AK$2-[1]!tbl_gk[[#This Row],[GKReflexes]])/('F+ , F-'!AK$2-'F+ , F-'!AK$3))</f>
        <v>6.012574789575089E-2</v>
      </c>
    </row>
    <row r="1667" spans="1:37" x14ac:dyDescent="0.55000000000000004">
      <c r="A1667" s="8">
        <f>[1]!tbl_gk[[#This Row],[ID]]</f>
        <v>263023</v>
      </c>
      <c r="B1667" s="2" cm="1">
        <f t="array" ref="B1667">[1]!table_weight[ValueEUR]*(('F+ , F-'!B$2-[1]!tbl_gk[[#This Row],[ValueEUR]])/('F+ , F-'!B$2-'F+ , F-'!B$3))</f>
        <v>2.0557071231680501E-4</v>
      </c>
      <c r="C1667" s="2" cm="1">
        <f t="array" ref="C1667">[1]!table_weight[WageEUR]*(('F+ , F-'!C$2-[1]!tbl_gk[[#This Row],[WageEUR]])/('F+ , F-'!C$2-'F+ , F-'!C$3))</f>
        <v>0</v>
      </c>
      <c r="D1667" s="2" cm="1">
        <f t="array" ref="D1667">[1]!table_weight[Crossing]*(('F+ , F-'!D$2-[1]!tbl_gk[[#This Row],[Crossing]])/('F+ , F-'!D$2-'F+ , F-'!D$3))</f>
        <v>3.4746129089074922E-2</v>
      </c>
      <c r="E1667" s="2" cm="1">
        <f t="array" ref="E1667">[1]!table_weight[Finishing]*(('F+ , F-'!E$2-[1]!tbl_gk[[#This Row],[Finishing]])/('F+ , F-'!E$2-'F+ , F-'!E$3))</f>
        <v>1.8966763005780131E-2</v>
      </c>
      <c r="F1667" s="2" cm="1">
        <f t="array" ref="F1667">[1]!table_weight[HeadingAccuracy]*(('F+ , F-'!F$2-[1]!tbl_gk[[#This Row],[HeadingAccuracy]])/('F+ , F-'!F$2-'F+ , F-'!F$3))</f>
        <v>1.1691929585950599E-2</v>
      </c>
      <c r="G1667" s="2" cm="1">
        <f t="array" ref="G1667">[1]!table_weight[ShortPassing]*(('F+ , F-'!G$2-[1]!tbl_gk[[#This Row],[ShortPassing]])/('F+ , F-'!G$2-'F+ , F-'!G$3))</f>
        <v>5.7659964066562854E-2</v>
      </c>
      <c r="H1667" s="2" cm="1">
        <f t="array" ref="H1667">[1]!table_weight[Volleys]*(('F+ , F-'!H$2-[1]!tbl_gk[[#This Row],[Volleys]])/('F+ , F-'!H$2-'F+ , F-'!H$3))</f>
        <v>2.1990449861774069E-3</v>
      </c>
      <c r="I1667" s="2" cm="1">
        <f t="array" ref="I1667">[1]!table_weight[Dribbling]*(('F+ , F-'!I$2-[1]!tbl_gk[[#This Row],[Dribbling]])/('F+ , F-'!I$2-'F+ , F-'!I$3))</f>
        <v>2.2491199096005835E-2</v>
      </c>
      <c r="J1667" s="2" cm="1">
        <f t="array" ref="J1667">[1]!table_weight[Curve]*(('F+ , F-'!J$2-[1]!tbl_gk[[#This Row],[Curve]])/('F+ , F-'!J$2-'F+ , F-'!J$3))</f>
        <v>9.6339113680153961E-3</v>
      </c>
      <c r="K1667" s="2" cm="1">
        <f t="array" ref="K1667">[1]!table_weight[FKAccuracy]*(('F+ , F-'!K$2-[1]!tbl_gk[[#This Row],[FKAccuracy]])/('F+ , F-'!K$2-'F+ , F-'!K$3))</f>
        <v>9.5832065713416324E-3</v>
      </c>
      <c r="L1667" s="2" cm="1">
        <f t="array" ref="L1667">[1]!table_weight[LongPassing]*(('F+ , F-'!L$2-[1]!tbl_gk[[#This Row],[LongPassing]])/('F+ , F-'!L$2-'F+ , F-'!L$3))</f>
        <v>2.5988356803638323E-2</v>
      </c>
      <c r="M1667" s="2" cm="1">
        <f t="array" ref="M1667">[1]!table_weight[BallControl]*(('F+ , F-'!M$2-[1]!tbl_gk[[#This Row],[BallControl]])/('F+ , F-'!M$2-'F+ , F-'!M$3))</f>
        <v>1.4776826459211564E-2</v>
      </c>
      <c r="N1667" s="2" cm="1">
        <f t="array" ref="N1667">[1]!table_weight[Acceleration]*(('F+ , F-'!N$2-[1]!tbl_gk[[#This Row],[Acceleration]])/('F+ , F-'!N$2-'F+ , F-'!N$3))</f>
        <v>8.3430268974033078E-3</v>
      </c>
      <c r="O1667" s="2" cm="1">
        <f t="array" ref="O1667">[1]!table_weight[SprintSpeed]*(('F+ , F-'!O$2-[1]!tbl_gk[[#This Row],[SprintSpeed]])/('F+ , F-'!O$2-'F+ , F-'!O$3))</f>
        <v>1.0963188317614834E-2</v>
      </c>
      <c r="P1667" s="2" cm="1">
        <f t="array" ref="P1667">[1]!table_weight[Agility]*(('F+ , F-'!P$2-[1]!tbl_gk[[#This Row],[Agility]])/('F+ , F-'!P$2-'F+ , F-'!P$3))</f>
        <v>4.4464206313917145E-3</v>
      </c>
      <c r="Q1667" s="2" cm="1">
        <f t="array" ref="Q1667">[1]!table_weight[Reactions]*(('F+ , F-'!Q$2-[1]!tbl_gk[[#This Row],[Reactions]])/('F+ , F-'!Q$2-'F+ , F-'!Q$3))</f>
        <v>1.5984902002237835E-3</v>
      </c>
      <c r="R1667" s="2" cm="1">
        <f t="array" ref="R1667">[1]!table_weight[Balance]*(('F+ , F-'!R$2-[1]!tbl_gk[[#This Row],[Balance]])/('F+ , F-'!R$2-'F+ , F-'!R$3))</f>
        <v>2.4835002452456411E-3</v>
      </c>
      <c r="S1667" s="2" cm="1">
        <f t="array" ref="S1667">[1]!table_weight[ShotPower]*(('F+ , F-'!S$2-[1]!tbl_gk[[#This Row],[ShotPower]])/('F+ , F-'!S$2-'F+ , F-'!S$3))</f>
        <v>7.271809864432606E-3</v>
      </c>
      <c r="T1667" s="2" cm="1">
        <f t="array" ref="T1667">[1]!table_weight[Jumping]*(('F+ , F-'!T$2-[1]!tbl_gk[[#This Row],[Jumping]])/('F+ , F-'!T$2-'F+ , F-'!T$3))</f>
        <v>7.7283923962432515E-4</v>
      </c>
      <c r="U1667" s="2" cm="1">
        <f t="array" ref="U1667">[1]!table_weight[Stamina]*(('F+ , F-'!U$2-[1]!tbl_gk[[#This Row],[Stamina]])/('F+ , F-'!U$2-'F+ , F-'!U$3))</f>
        <v>1.5456784792486501E-2</v>
      </c>
      <c r="V1667" s="2" cm="1">
        <f t="array" ref="V1667">[1]!table_weight[Strength]*(('F+ , F-'!V$2-[1]!tbl_gk[[#This Row],[Strength]])/('F+ , F-'!V$2-'F+ , F-'!V$3))</f>
        <v>2.662001825372675E-2</v>
      </c>
      <c r="W1667" s="2" cm="1">
        <f t="array" ref="W1667">[1]!table_weight[LongShots]*(('F+ , F-'!W$2-[1]!tbl_gk[[#This Row],[LongShots]])/('F+ , F-'!W$2-'F+ , F-'!W$3))</f>
        <v>9.6091773208573719E-3</v>
      </c>
      <c r="X1667" s="2" cm="1">
        <f t="array" ref="X1667">[1]!table_weight[Aggression]*(('F+ , F-'!X$2-[1]!tbl_gk[[#This Row],[Aggression]])/('F+ , F-'!X$2-'F+ , F-'!X$3))</f>
        <v>1.3994523881959207E-2</v>
      </c>
      <c r="Y1667" s="2" cm="1">
        <f t="array" ref="Y1667">[1]!table_weight[Interceptions]*(('F+ , F-'!Y$2-[1]!tbl_gk[[#This Row],[Interceptions]])/('F+ , F-'!Y$2-'F+ , F-'!Y$3))</f>
        <v>2.4239366214775633E-2</v>
      </c>
      <c r="Z1667" s="2" cm="1">
        <f t="array" ref="Z1667">[1]!table_weight[Positioning]*(('F+ , F-'!Z$2-[1]!tbl_gk[[#This Row],[Positioning]])/('F+ , F-'!Z$2-'F+ , F-'!Z$3))</f>
        <v>1.6267788932832863E-3</v>
      </c>
      <c r="AA1667" s="2" cm="1">
        <f t="array" ref="AA1667">[1]!table_weight[Vision]*(('F+ , F-'!AA$2-[1]!tbl_gk[[#This Row],[Vision]])/('F+ , F-'!AA$2-'F+ , F-'!AA$3))</f>
        <v>2.9814420444173963E-2</v>
      </c>
      <c r="AB1667" s="2" cm="1">
        <f t="array" ref="AB1667">[1]!table_weight[Penalties]*(('F+ , F-'!AB$2-[1]!tbl_gk[[#This Row],[Penalties]])/('F+ , F-'!AB$2-'F+ , F-'!AB$3))</f>
        <v>2.3488251400346914E-3</v>
      </c>
      <c r="AC1667" s="2" cm="1">
        <f t="array" ref="AC1667">[1]!table_weight[Composure]*(('F+ , F-'!AC$2-[1]!tbl_gk[[#This Row],[Composure]])/('F+ , F-'!AC$2-'F+ , F-'!AC$3))</f>
        <v>2.134938807316428E-3</v>
      </c>
      <c r="AD1667" s="2" cm="1">
        <f t="array" ref="AD1667">[1]!table_weight[Marking]*(('F+ , F-'!AD$2-[1]!tbl_gk[[#This Row],[Marking]])/('F+ , F-'!AD$2-'F+ , F-'!AD$3))</f>
        <v>3.4704616390043845E-2</v>
      </c>
      <c r="AE1667" s="2" cm="1">
        <f t="array" ref="AE1667">[1]!table_weight[StandingTackle]*(('F+ , F-'!AE$2-[1]!tbl_gk[[#This Row],[StandingTackle]])/('F+ , F-'!AE$2-'F+ , F-'!AE$3))</f>
        <v>2.6900228972187096E-2</v>
      </c>
      <c r="AF1667" s="2" cm="1">
        <f t="array" ref="AF1667">[1]!table_weight[SlidingTackle]*(('F+ , F-'!AF$2-[1]!tbl_gk[[#This Row],[SlidingTackle]])/('F+ , F-'!AF$2-'F+ , F-'!AF$3))</f>
        <v>9.7139715732897855E-3</v>
      </c>
      <c r="AG1667" s="2" cm="1">
        <f t="array" ref="AG1667">[1]!table_weight[GKDiving]*(('F+ , F-'!AG$2-[1]!tbl_gk[[#This Row],[GKDiving]])/('F+ , F-'!AG$2-'F+ , F-'!AG$3))</f>
        <v>4.4411063786634182E-2</v>
      </c>
      <c r="AH1667" s="2" cm="1">
        <f t="array" ref="AH1667">[1]!table_weight[GKHandling]*(('F+ , F-'!AH$2-[1]!tbl_gk[[#This Row],[GKHandling]])/('F+ , F-'!AH$2-'F+ , F-'!AH$3))</f>
        <v>5.7036282588854605E-2</v>
      </c>
      <c r="AI1667" s="2" cm="1">
        <f t="array" ref="AI1667">[1]!table_weight[GKKicking]*(('F+ , F-'!AI$2-[1]!tbl_gk[[#This Row],[GKKicking]])/('F+ , F-'!AI$2-'F+ , F-'!AI$3))</f>
        <v>3.309400669303314E-2</v>
      </c>
      <c r="AJ1667" s="2" cm="1">
        <f t="array" ref="AJ1667">[1]!table_weight[GKPositioning]*(('F+ , F-'!AJ$2-[1]!tbl_gk[[#This Row],[GKPositioning]])/('F+ , F-'!AJ$2-'F+ , F-'!AJ$3))</f>
        <v>2.3335517539959265E-2</v>
      </c>
      <c r="AK1667" s="2" cm="1">
        <f t="array" ref="AK1667">[1]!table_weight[GKReflexes]*(('F+ , F-'!AK$2-[1]!tbl_gk[[#This Row],[GKReflexes]])/('F+ , F-'!AK$2-'F+ , F-'!AK$3))</f>
        <v>4.3727816651455198E-2</v>
      </c>
    </row>
    <row r="1668" spans="1:37" x14ac:dyDescent="0.55000000000000004">
      <c r="A1668" s="7">
        <f>[1]!tbl_gk[[#This Row],[ID]]</f>
        <v>263032</v>
      </c>
      <c r="B1668" s="1" cm="1">
        <f t="array" ref="B1668">[1]!table_weight[ValueEUR]*(('F+ , F-'!B$2-[1]!tbl_gk[[#This Row],[ValueEUR]])/('F+ , F-'!B$2-'F+ , F-'!B$3))</f>
        <v>9.5408269034721362E-4</v>
      </c>
      <c r="C1668" s="1" cm="1">
        <f t="array" ref="C1668">[1]!table_weight[WageEUR]*(('F+ , F-'!C$2-[1]!tbl_gk[[#This Row],[WageEUR]])/('F+ , F-'!C$2-'F+ , F-'!C$3))</f>
        <v>7.0417683556952691E-4</v>
      </c>
      <c r="D1668" s="1" cm="1">
        <f t="array" ref="D1668">[1]!table_weight[Crossing]*(('F+ , F-'!D$2-[1]!tbl_gk[[#This Row],[Crossing]])/('F+ , F-'!D$2-'F+ , F-'!D$3))</f>
        <v>3.4746129089074922E-2</v>
      </c>
      <c r="E1668" s="1" cm="1">
        <f t="array" ref="E1668">[1]!table_weight[Finishing]*(('F+ , F-'!E$2-[1]!tbl_gk[[#This Row],[Finishing]])/('F+ , F-'!E$2-'F+ , F-'!E$3))</f>
        <v>2.1961515059324362E-2</v>
      </c>
      <c r="F1668" s="1" cm="1">
        <f t="array" ref="F1668">[1]!table_weight[HeadingAccuracy]*(('F+ , F-'!F$2-[1]!tbl_gk[[#This Row],[HeadingAccuracy]])/('F+ , F-'!F$2-'F+ , F-'!F$3))</f>
        <v>1.1274360672166649E-2</v>
      </c>
      <c r="G1668" s="1" cm="1">
        <f t="array" ref="G1668">[1]!table_weight[ShortPassing]*(('F+ , F-'!G$2-[1]!tbl_gk[[#This Row],[ShortPassing]])/('F+ , F-'!G$2-'F+ , F-'!G$3))</f>
        <v>2.5314130565808078E-2</v>
      </c>
      <c r="H1668" s="1" cm="1">
        <f t="array" ref="H1668">[1]!table_weight[Volleys]*(('F+ , F-'!H$2-[1]!tbl_gk[[#This Row],[Volleys]])/('F+ , F-'!H$2-'F+ , F-'!H$3))</f>
        <v>2.1990449861774069E-3</v>
      </c>
      <c r="I1668" s="1" cm="1">
        <f t="array" ref="I1668">[1]!table_weight[Dribbling]*(('F+ , F-'!I$2-[1]!tbl_gk[[#This Row],[Dribbling]])/('F+ , F-'!I$2-'F+ , F-'!I$3))</f>
        <v>2.5424833760702249E-2</v>
      </c>
      <c r="J1668" s="1" cm="1">
        <f t="array" ref="J1668">[1]!table_weight[Curve]*(('F+ , F-'!J$2-[1]!tbl_gk[[#This Row],[Curve]])/('F+ , F-'!J$2-'F+ , F-'!J$3))</f>
        <v>9.9719433458404991E-3</v>
      </c>
      <c r="K1668" s="1" cm="1">
        <f t="array" ref="K1668">[1]!table_weight[FKAccuracy]*(('F+ , F-'!K$2-[1]!tbl_gk[[#This Row],[FKAccuracy]])/('F+ , F-'!K$2-'F+ , F-'!K$3))</f>
        <v>9.5832065713416324E-3</v>
      </c>
      <c r="L1668" s="1" cm="1">
        <f t="array" ref="L1668">[1]!table_weight[LongPassing]*(('F+ , F-'!L$2-[1]!tbl_gk[[#This Row],[LongPassing]])/('F+ , F-'!L$2-'F+ , F-'!L$3))</f>
        <v>1.2452754301743363E-2</v>
      </c>
      <c r="M1668" s="1" cm="1">
        <f t="array" ref="M1668">[1]!table_weight[BallControl]*(('F+ , F-'!M$2-[1]!tbl_gk[[#This Row],[BallControl]])/('F+ , F-'!M$2-'F+ , F-'!M$3))</f>
        <v>1.6080664087965525E-2</v>
      </c>
      <c r="N1668" s="1" cm="1">
        <f t="array" ref="N1668">[1]!table_weight[Acceleration]*(('F+ , F-'!N$2-[1]!tbl_gk[[#This Row],[Acceleration]])/('F+ , F-'!N$2-'F+ , F-'!N$3))</f>
        <v>7.2155908301866443E-3</v>
      </c>
      <c r="O1668" s="1" cm="1">
        <f t="array" ref="O1668">[1]!table_weight[SprintSpeed]*(('F+ , F-'!O$2-[1]!tbl_gk[[#This Row],[SprintSpeed]])/('F+ , F-'!O$2-'F+ , F-'!O$3))</f>
        <v>6.4654700334651587E-3</v>
      </c>
      <c r="P1668" s="1" cm="1">
        <f t="array" ref="P1668">[1]!table_weight[Agility]*(('F+ , F-'!P$2-[1]!tbl_gk[[#This Row],[Agility]])/('F+ , F-'!P$2-'F+ , F-'!P$3))</f>
        <v>3.744354215908813E-3</v>
      </c>
      <c r="Q1668" s="1" cm="1">
        <f t="array" ref="Q1668">[1]!table_weight[Reactions]*(('F+ , F-'!Q$2-[1]!tbl_gk[[#This Row],[Reactions]])/('F+ , F-'!Q$2-'F+ , F-'!Q$3))</f>
        <v>1.8047470002526586E-3</v>
      </c>
      <c r="R1668" s="1" cm="1">
        <f t="array" ref="R1668">[1]!table_weight[Balance]*(('F+ , F-'!R$2-[1]!tbl_gk[[#This Row],[Balance]])/('F+ , F-'!R$2-'F+ , F-'!R$3))</f>
        <v>1.9868001961965125E-3</v>
      </c>
      <c r="S1668" s="1" cm="1">
        <f t="array" ref="S1668">[1]!table_weight[ShotPower]*(('F+ , F-'!S$2-[1]!tbl_gk[[#This Row],[ShotPower]])/('F+ , F-'!S$2-'F+ , F-'!S$3))</f>
        <v>4.93444240800784E-3</v>
      </c>
      <c r="T1668" s="1" cm="1">
        <f t="array" ref="T1668">[1]!table_weight[Jumping]*(('F+ , F-'!T$2-[1]!tbl_gk[[#This Row],[Jumping]])/('F+ , F-'!T$2-'F+ , F-'!T$3))</f>
        <v>1.7174205324985003E-3</v>
      </c>
      <c r="U1668" s="1" cm="1">
        <f t="array" ref="U1668">[1]!table_weight[Stamina]*(('F+ , F-'!U$2-[1]!tbl_gk[[#This Row],[Stamina]])/('F+ , F-'!U$2-'F+ , F-'!U$3))</f>
        <v>2.3185177188729752E-2</v>
      </c>
      <c r="V1668" s="1" cm="1">
        <f t="array" ref="V1668">[1]!table_weight[Strength]*(('F+ , F-'!V$2-[1]!tbl_gk[[#This Row],[Strength]])/('F+ , F-'!V$2-'F+ , F-'!V$3))</f>
        <v>2.3070682486563184E-2</v>
      </c>
      <c r="W1668" s="1" cm="1">
        <f t="array" ref="W1668">[1]!table_weight[LongShots]*(('F+ , F-'!W$2-[1]!tbl_gk[[#This Row],[LongShots]])/('F+ , F-'!W$2-'F+ , F-'!W$3))</f>
        <v>9.6091773208573719E-3</v>
      </c>
      <c r="X1668" s="1" cm="1">
        <f t="array" ref="X1668">[1]!table_weight[Aggression]*(('F+ , F-'!X$2-[1]!tbl_gk[[#This Row],[Aggression]])/('F+ , F-'!X$2-'F+ , F-'!X$3))</f>
        <v>1.2777608761788841E-2</v>
      </c>
      <c r="Y1668" s="1" cm="1">
        <f t="array" ref="Y1668">[1]!table_weight[Interceptions]*(('F+ , F-'!Y$2-[1]!tbl_gk[[#This Row],[Interceptions]])/('F+ , F-'!Y$2-'F+ , F-'!Y$3))</f>
        <v>2.4931919535197796E-2</v>
      </c>
      <c r="Z1668" s="1" cm="1">
        <f t="array" ref="Z1668">[1]!table_weight[Positioning]*(('F+ , F-'!Z$2-[1]!tbl_gk[[#This Row],[Positioning]])/('F+ , F-'!Z$2-'F+ , F-'!Z$3))</f>
        <v>2.3662238447756888E-3</v>
      </c>
      <c r="AA1668" s="1" cm="1">
        <f t="array" ref="AA1668">[1]!table_weight[Vision]*(('F+ , F-'!AA$2-[1]!tbl_gk[[#This Row],[Vision]])/('F+ , F-'!AA$2-'F+ , F-'!AA$3))</f>
        <v>1.0648007301490701E-2</v>
      </c>
      <c r="AB1668" s="1" cm="1">
        <f t="array" ref="AB1668">[1]!table_weight[Penalties]*(('F+ , F-'!AB$2-[1]!tbl_gk[[#This Row],[Penalties]])/('F+ , F-'!AB$2-'F+ , F-'!AB$3))</f>
        <v>2.4662663970364263E-3</v>
      </c>
      <c r="AC1668" s="1" cm="1">
        <f t="array" ref="AC1668">[1]!table_weight[Composure]*(('F+ , F-'!AC$2-[1]!tbl_gk[[#This Row],[Composure]])/('F+ , F-'!AC$2-'F+ , F-'!AC$3))</f>
        <v>7.4722858256074981E-4</v>
      </c>
      <c r="AD1668" s="1" cm="1">
        <f t="array" ref="AD1668">[1]!table_weight[Marking]*(('F+ , F-'!AD$2-[1]!tbl_gk[[#This Row],[Marking]])/('F+ , F-'!AD$2-'F+ , F-'!AD$3))</f>
        <v>3.4704616390043845E-2</v>
      </c>
      <c r="AE1668" s="1" cm="1">
        <f t="array" ref="AE1668">[1]!table_weight[StandingTackle]*(('F+ , F-'!AE$2-[1]!tbl_gk[[#This Row],[StandingTackle]])/('F+ , F-'!AE$2-'F+ , F-'!AE$3))</f>
        <v>2.6900228972187096E-2</v>
      </c>
      <c r="AF1668" s="1" cm="1">
        <f t="array" ref="AF1668">[1]!table_weight[SlidingTackle]*(('F+ , F-'!AF$2-[1]!tbl_gk[[#This Row],[SlidingTackle]])/('F+ , F-'!AF$2-'F+ , F-'!AF$3))</f>
        <v>9.7139715732897855E-3</v>
      </c>
      <c r="AG1668" s="1" cm="1">
        <f t="array" ref="AG1668">[1]!table_weight[GKDiving]*(('F+ , F-'!AG$2-[1]!tbl_gk[[#This Row],[GKDiving]])/('F+ , F-'!AG$2-'F+ , F-'!AG$3))</f>
        <v>2.7329885407159499E-2</v>
      </c>
      <c r="AH1668" s="1" cm="1">
        <f t="array" ref="AH1668">[1]!table_weight[GKHandling]*(('F+ , F-'!AH$2-[1]!tbl_gk[[#This Row],[GKHandling]])/('F+ , F-'!AH$2-'F+ , F-'!AH$3))</f>
        <v>4.2777211941640955E-2</v>
      </c>
      <c r="AI1668" s="1" cm="1">
        <f t="array" ref="AI1668">[1]!table_weight[GKKicking]*(('F+ , F-'!AI$2-[1]!tbl_gk[[#This Row],[GKKicking]])/('F+ , F-'!AI$2-'F+ , F-'!AI$3))</f>
        <v>2.2360815333130498E-2</v>
      </c>
      <c r="AJ1668" s="1" cm="1">
        <f t="array" ref="AJ1668">[1]!table_weight[GKPositioning]*(('F+ , F-'!AJ$2-[1]!tbl_gk[[#This Row],[GKPositioning]])/('F+ , F-'!AJ$2-'F+ , F-'!AJ$3))</f>
        <v>1.1983103601600703E-2</v>
      </c>
      <c r="AK1668" s="1" cm="1">
        <f t="array" ref="AK1668">[1]!table_weight[GKReflexes]*(('F+ , F-'!AK$2-[1]!tbl_gk[[#This Row],[GKReflexes]])/('F+ , F-'!AK$2-'F+ , F-'!AK$3))</f>
        <v>2.9151877767636801E-2</v>
      </c>
    </row>
    <row r="1669" spans="1:37" x14ac:dyDescent="0.55000000000000004">
      <c r="A1669" s="8">
        <f>[1]!tbl_gk[[#This Row],[ID]]</f>
        <v>263063</v>
      </c>
      <c r="B1669" s="2" cm="1">
        <f t="array" ref="B1669">[1]!table_weight[ValueEUR]*(('F+ , F-'!B$2-[1]!tbl_gk[[#This Row],[ValueEUR]])/('F+ , F-'!B$2-'F+ , F-'!B$3))</f>
        <v>3.6761969725122341E-4</v>
      </c>
      <c r="C1669" s="2" cm="1">
        <f t="array" ref="C1669">[1]!table_weight[WageEUR]*(('F+ , F-'!C$2-[1]!tbl_gk[[#This Row],[WageEUR]])/('F+ , F-'!C$2-'F+ , F-'!C$3))</f>
        <v>1.0171443180448721E-3</v>
      </c>
      <c r="D1669" s="2" cm="1">
        <f t="array" ref="D1669">[1]!table_weight[Crossing]*(('F+ , F-'!D$2-[1]!tbl_gk[[#This Row],[Crossing]])/('F+ , F-'!D$2-'F+ , F-'!D$3))</f>
        <v>3.5866971962916043E-2</v>
      </c>
      <c r="E1669" s="2" cm="1">
        <f t="array" ref="E1669">[1]!table_weight[Finishing]*(('F+ , F-'!E$2-[1]!tbl_gk[[#This Row],[Finishing]])/('F+ , F-'!E$2-'F+ , F-'!E$3))</f>
        <v>1.8966763005780131E-2</v>
      </c>
      <c r="F1669" s="2" cm="1">
        <f t="array" ref="F1669">[1]!table_weight[HeadingAccuracy]*(('F+ , F-'!F$2-[1]!tbl_gk[[#This Row],[HeadingAccuracy]])/('F+ , F-'!F$2-'F+ , F-'!F$3))</f>
        <v>1.210949849973455E-2</v>
      </c>
      <c r="G1669" s="2" cm="1">
        <f t="array" ref="G1669">[1]!table_weight[ShortPassing]*(('F+ , F-'!G$2-[1]!tbl_gk[[#This Row],[ShortPassing]])/('F+ , F-'!G$2-'F+ , F-'!G$3))</f>
        <v>2.1095108804840067E-2</v>
      </c>
      <c r="H1669" s="2" cm="1">
        <f t="array" ref="H1669">[1]!table_weight[Volleys]*(('F+ , F-'!H$2-[1]!tbl_gk[[#This Row],[Volleys]])/('F+ , F-'!H$2-'F+ , F-'!H$3))</f>
        <v>1.9675665665797848E-3</v>
      </c>
      <c r="I1669" s="2" cm="1">
        <f t="array" ref="I1669">[1]!table_weight[Dribbling]*(('F+ , F-'!I$2-[1]!tbl_gk[[#This Row],[Dribbling]])/('F+ , F-'!I$2-'F+ , F-'!I$3))</f>
        <v>2.0535442652874894E-2</v>
      </c>
      <c r="J1669" s="2" cm="1">
        <f t="array" ref="J1669">[1]!table_weight[Curve]*(('F+ , F-'!J$2-[1]!tbl_gk[[#This Row],[Curve]])/('F+ , F-'!J$2-'F+ , F-'!J$3))</f>
        <v>9.295879390190295E-3</v>
      </c>
      <c r="K1669" s="2" cm="1">
        <f t="array" ref="K1669">[1]!table_weight[FKAccuracy]*(('F+ , F-'!K$2-[1]!tbl_gk[[#This Row],[FKAccuracy]])/('F+ , F-'!K$2-'F+ , F-'!K$3))</f>
        <v>9.4310921813203358E-3</v>
      </c>
      <c r="L1669" s="2" cm="1">
        <f t="array" ref="L1669">[1]!table_weight[LongPassing]*(('F+ , F-'!L$2-[1]!tbl_gk[[#This Row],[LongPassing]])/('F+ , F-'!L$2-'F+ , F-'!L$3))</f>
        <v>1.2452754301743363E-2</v>
      </c>
      <c r="M1669" s="2" cm="1">
        <f t="array" ref="M1669">[1]!table_weight[BallControl]*(('F+ , F-'!M$2-[1]!tbl_gk[[#This Row],[BallControl]])/('F+ , F-'!M$2-'F+ , F-'!M$3))</f>
        <v>1.5211439002129552E-2</v>
      </c>
      <c r="N1669" s="2" cm="1">
        <f t="array" ref="N1669">[1]!table_weight[Acceleration]*(('F+ , F-'!N$2-[1]!tbl_gk[[#This Row],[Acceleration]])/('F+ , F-'!N$2-'F+ , F-'!N$3))</f>
        <v>7.2155908301866443E-3</v>
      </c>
      <c r="O1669" s="2" cm="1">
        <f t="array" ref="O1669">[1]!table_weight[SprintSpeed]*(('F+ , F-'!O$2-[1]!tbl_gk[[#This Row],[SprintSpeed]])/('F+ , F-'!O$2-'F+ , F-'!O$3))</f>
        <v>1.3493154852449027E-2</v>
      </c>
      <c r="P1669" s="2" cm="1">
        <f t="array" ref="P1669">[1]!table_weight[Agility]*(('F+ , F-'!P$2-[1]!tbl_gk[[#This Row],[Agility]])/('F+ , F-'!P$2-'F+ , F-'!P$3))</f>
        <v>5.0314759776274665E-3</v>
      </c>
      <c r="Q1669" s="2" cm="1">
        <f t="array" ref="Q1669">[1]!table_weight[Reactions]*(('F+ , F-'!Q$2-[1]!tbl_gk[[#This Row],[Reactions]])/('F+ , F-'!Q$2-'F+ , F-'!Q$3))</f>
        <v>1.6500544002310022E-3</v>
      </c>
      <c r="R1669" s="2" cm="1">
        <f t="array" ref="R1669">[1]!table_weight[Balance]*(('F+ , F-'!R$2-[1]!tbl_gk[[#This Row],[Balance]])/('F+ , F-'!R$2-'F+ , F-'!R$3))</f>
        <v>2.6076752575079228E-3</v>
      </c>
      <c r="S1669" s="2" cm="1">
        <f t="array" ref="S1669">[1]!table_weight[ShotPower]*(('F+ , F-'!S$2-[1]!tbl_gk[[#This Row],[ShotPower]])/('F+ , F-'!S$2-'F+ , F-'!S$3))</f>
        <v>5.7135648934827617E-3</v>
      </c>
      <c r="T1669" s="2" cm="1">
        <f t="array" ref="T1669">[1]!table_weight[Jumping]*(('F+ , F-'!T$2-[1]!tbl_gk[[#This Row],[Jumping]])/('F+ , F-'!T$2-'F+ , F-'!T$3))</f>
        <v>4.3794223578711763E-3</v>
      </c>
      <c r="U1669" s="2" cm="1">
        <f t="array" ref="U1669">[1]!table_weight[Stamina]*(('F+ , F-'!U$2-[1]!tbl_gk[[#This Row],[Stamina]])/('F+ , F-'!U$2-'F+ , F-'!U$3))</f>
        <v>2.4043887454978999E-2</v>
      </c>
      <c r="V1669" s="2" cm="1">
        <f t="array" ref="V1669">[1]!table_weight[Strength]*(('F+ , F-'!V$2-[1]!tbl_gk[[#This Row],[Strength]])/('F+ , F-'!V$2-'F+ , F-'!V$3))</f>
        <v>2.3958016428354077E-2</v>
      </c>
      <c r="W1669" s="2" cm="1">
        <f t="array" ref="W1669">[1]!table_weight[LongShots]*(('F+ , F-'!W$2-[1]!tbl_gk[[#This Row],[LongShots]])/('F+ , F-'!W$2-'F+ , F-'!W$3))</f>
        <v>9.3494698256990638E-3</v>
      </c>
      <c r="X1669" s="2" cm="1">
        <f t="array" ref="X1669">[1]!table_weight[Aggression]*(('F+ , F-'!X$2-[1]!tbl_gk[[#This Row],[Aggression]])/('F+ , F-'!X$2-'F+ , F-'!X$3))</f>
        <v>1.034377852144811E-2</v>
      </c>
      <c r="Y1669" s="2" cm="1">
        <f t="array" ref="Y1669">[1]!table_weight[Interceptions]*(('F+ , F-'!Y$2-[1]!tbl_gk[[#This Row],[Interceptions]])/('F+ , F-'!Y$2-'F+ , F-'!Y$3))</f>
        <v>2.5624472855619959E-2</v>
      </c>
      <c r="Z1669" s="2" cm="1">
        <f t="array" ref="Z1669">[1]!table_weight[Positioning]*(('F+ , F-'!Z$2-[1]!tbl_gk[[#This Row],[Positioning]])/('F+ , F-'!Z$2-'F+ , F-'!Z$3))</f>
        <v>1.9225568738802474E-3</v>
      </c>
      <c r="AA1669" s="2" cm="1">
        <f t="array" ref="AA1669">[1]!table_weight[Vision]*(('F+ , F-'!AA$2-[1]!tbl_gk[[#This Row],[Vision]])/('F+ , F-'!AA$2-'F+ , F-'!AA$3))</f>
        <v>1.5617077375519694E-2</v>
      </c>
      <c r="AB1669" s="2" cm="1">
        <f t="array" ref="AB1669">[1]!table_weight[Penalties]*(('F+ , F-'!AB$2-[1]!tbl_gk[[#This Row],[Penalties]])/('F+ , F-'!AB$2-'F+ , F-'!AB$3))</f>
        <v>2.2705309687002014E-3</v>
      </c>
      <c r="AC1669" s="2" cm="1">
        <f t="array" ref="AC1669">[1]!table_weight[Composure]*(('F+ , F-'!AC$2-[1]!tbl_gk[[#This Row],[Composure]])/('F+ , F-'!AC$2-'F+ , F-'!AC$3))</f>
        <v>2.3484326880480709E-3</v>
      </c>
      <c r="AD1669" s="2" cm="1">
        <f t="array" ref="AD1669">[1]!table_weight[Marking]*(('F+ , F-'!AD$2-[1]!tbl_gk[[#This Row],[Marking]])/('F+ , F-'!AD$2-'F+ , F-'!AD$3))</f>
        <v>3.9437064079595283E-2</v>
      </c>
      <c r="AE1669" s="2" cm="1">
        <f t="array" ref="AE1669">[1]!table_weight[StandingTackle]*(('F+ , F-'!AE$2-[1]!tbl_gk[[#This Row],[StandingTackle]])/('F+ , F-'!AE$2-'F+ , F-'!AE$3))</f>
        <v>2.6900228972187096E-2</v>
      </c>
      <c r="AF1669" s="2" cm="1">
        <f t="array" ref="AF1669">[1]!table_weight[SlidingTackle]*(('F+ , F-'!AF$2-[1]!tbl_gk[[#This Row],[SlidingTackle]])/('F+ , F-'!AF$2-'F+ , F-'!AF$3))</f>
        <v>8.9667429907290316E-3</v>
      </c>
      <c r="AG1669" s="2" cm="1">
        <f t="array" ref="AG1669">[1]!table_weight[GKDiving]*(('F+ , F-'!AG$2-[1]!tbl_gk[[#This Row],[GKDiving]])/('F+ , F-'!AG$2-'F+ , F-'!AG$3))</f>
        <v>4.2702945948686719E-2</v>
      </c>
      <c r="AH1669" s="2" cm="1">
        <f t="array" ref="AH1669">[1]!table_weight[GKHandling]*(('F+ , F-'!AH$2-[1]!tbl_gk[[#This Row],[GKHandling]])/('F+ , F-'!AH$2-'F+ , F-'!AH$3))</f>
        <v>4.8124363434346076E-2</v>
      </c>
      <c r="AI1669" s="2" cm="1">
        <f t="array" ref="AI1669">[1]!table_weight[GKKicking]*(('F+ , F-'!AI$2-[1]!tbl_gk[[#This Row],[GKKicking]])/('F+ , F-'!AI$2-'F+ , F-'!AI$3))</f>
        <v>2.5938545786431375E-2</v>
      </c>
      <c r="AJ1669" s="2" cm="1">
        <f t="array" ref="AJ1669">[1]!table_weight[GKPositioning]*(('F+ , F-'!AJ$2-[1]!tbl_gk[[#This Row],[GKPositioning]])/('F+ , F-'!AJ$2-'F+ , F-'!AJ$3))</f>
        <v>1.8290000234022125E-2</v>
      </c>
      <c r="AK1669" s="2" cm="1">
        <f t="array" ref="AK1669">[1]!table_weight[GKReflexes]*(('F+ , F-'!AK$2-[1]!tbl_gk[[#This Row],[GKReflexes]])/('F+ , F-'!AK$2-'F+ , F-'!AK$3))</f>
        <v>4.7371801372409796E-2</v>
      </c>
    </row>
    <row r="1670" spans="1:37" x14ac:dyDescent="0.55000000000000004">
      <c r="A1670" s="7">
        <f>[1]!tbl_gk[[#This Row],[ID]]</f>
        <v>263070</v>
      </c>
      <c r="B1670" s="1" cm="1">
        <f t="array" ref="B1670">[1]!table_weight[ValueEUR]*(('F+ , F-'!B$2-[1]!tbl_gk[[#This Row],[ValueEUR]])/('F+ , F-'!B$2-'F+ , F-'!B$3))</f>
        <v>5.2781669378639128E-5</v>
      </c>
      <c r="C1670" s="1" cm="1">
        <f t="array" ref="C1670">[1]!table_weight[WageEUR]*(('F+ , F-'!C$2-[1]!tbl_gk[[#This Row],[WageEUR]])/('F+ , F-'!C$2-'F+ , F-'!C$3))</f>
        <v>4.6945122371301791E-5</v>
      </c>
      <c r="D1670" s="1" cm="1">
        <f t="array" ref="D1670">[1]!table_weight[Crossing]*(('F+ , F-'!D$2-[1]!tbl_gk[[#This Row],[Crossing]])/('F+ , F-'!D$2-'F+ , F-'!D$3))</f>
        <v>3.4746129089074922E-2</v>
      </c>
      <c r="E1670" s="1" cm="1">
        <f t="array" ref="E1670">[1]!table_weight[Finishing]*(('F+ , F-'!E$2-[1]!tbl_gk[[#This Row],[Finishing]])/('F+ , F-'!E$2-'F+ , F-'!E$3))</f>
        <v>1.7968512321265388E-2</v>
      </c>
      <c r="F1670" s="1" cm="1">
        <f t="array" ref="F1670">[1]!table_weight[HeadingAccuracy]*(('F+ , F-'!F$2-[1]!tbl_gk[[#This Row],[HeadingAccuracy]])/('F+ , F-'!F$2-'F+ , F-'!F$3))</f>
        <v>1.1691929585950599E-2</v>
      </c>
      <c r="G1670" s="1" cm="1">
        <f t="array" ref="G1670">[1]!table_weight[ShortPassing]*(('F+ , F-'!G$2-[1]!tbl_gk[[#This Row],[ShortPassing]])/('F+ , F-'!G$2-'F+ , F-'!G$3))</f>
        <v>5.0628261131616156E-2</v>
      </c>
      <c r="H1670" s="1" cm="1">
        <f t="array" ref="H1670">[1]!table_weight[Volleys]*(('F+ , F-'!H$2-[1]!tbl_gk[[#This Row],[Volleys]])/('F+ , F-'!H$2-'F+ , F-'!H$3))</f>
        <v>2.3147841959762173E-3</v>
      </c>
      <c r="I1670" s="1" cm="1">
        <f t="array" ref="I1670">[1]!table_weight[Dribbling]*(('F+ , F-'!I$2-[1]!tbl_gk[[#This Row],[Dribbling]])/('F+ , F-'!I$2-'F+ , F-'!I$3))</f>
        <v>1.6623929766613008E-2</v>
      </c>
      <c r="J1670" s="1" cm="1">
        <f t="array" ref="J1670">[1]!table_weight[Curve]*(('F+ , F-'!J$2-[1]!tbl_gk[[#This Row],[Curve]])/('F+ , F-'!J$2-'F+ , F-'!J$3))</f>
        <v>9.8029273569279467E-3</v>
      </c>
      <c r="K1670" s="1" cm="1">
        <f t="array" ref="K1670">[1]!table_weight[FKAccuracy]*(('F+ , F-'!K$2-[1]!tbl_gk[[#This Row],[FKAccuracy]])/('F+ , F-'!K$2-'F+ , F-'!K$3))</f>
        <v>9.5832065713416324E-3</v>
      </c>
      <c r="L1670" s="1" cm="1">
        <f t="array" ref="L1670">[1]!table_weight[LongPassing]*(('F+ , F-'!L$2-[1]!tbl_gk[[#This Row],[LongPassing]])/('F+ , F-'!L$2-'F+ , F-'!L$3))</f>
        <v>2.3281236303259328E-2</v>
      </c>
      <c r="M1670" s="1" cm="1">
        <f t="array" ref="M1670">[1]!table_weight[BallControl]*(('F+ , F-'!M$2-[1]!tbl_gk[[#This Row],[BallControl]])/('F+ , F-'!M$2-'F+ , F-'!M$3))</f>
        <v>1.3472988830457604E-2</v>
      </c>
      <c r="N1670" s="1" cm="1">
        <f t="array" ref="N1670">[1]!table_weight[Acceleration]*(('F+ , F-'!N$2-[1]!tbl_gk[[#This Row],[Acceleration]])/('F+ , F-'!N$2-'F+ , F-'!N$3))</f>
        <v>6.9901036167433111E-3</v>
      </c>
      <c r="O1670" s="1" cm="1">
        <f t="array" ref="O1670">[1]!table_weight[SprintSpeed]*(('F+ , F-'!O$2-[1]!tbl_gk[[#This Row],[SprintSpeed]])/('F+ , F-'!O$2-'F+ , F-'!O$3))</f>
        <v>8.4332217827806418E-3</v>
      </c>
      <c r="P1670" s="1" cm="1">
        <f t="array" ref="P1670">[1]!table_weight[Agility]*(('F+ , F-'!P$2-[1]!tbl_gk[[#This Row],[Agility]])/('F+ , F-'!P$2-'F+ , F-'!P$3))</f>
        <v>5.6165313238632194E-3</v>
      </c>
      <c r="Q1670" s="1" cm="1">
        <f t="array" ref="Q1670">[1]!table_weight[Reactions]*(('F+ , F-'!Q$2-[1]!tbl_gk[[#This Row],[Reactions]])/('F+ , F-'!Q$2-'F+ , F-'!Q$3))</f>
        <v>2.3203890003248469E-3</v>
      </c>
      <c r="R1670" s="1" cm="1">
        <f t="array" ref="R1670">[1]!table_weight[Balance]*(('F+ , F-'!R$2-[1]!tbl_gk[[#This Row],[Balance]])/('F+ , F-'!R$2-'F+ , F-'!R$3))</f>
        <v>1.7384501716719487E-3</v>
      </c>
      <c r="S1670" s="1" cm="1">
        <f t="array" ref="S1670">[1]!table_weight[ShotPower]*(('F+ , F-'!S$2-[1]!tbl_gk[[#This Row],[ShotPower]])/('F+ , F-'!S$2-'F+ , F-'!S$3))</f>
        <v>8.3106398450658349E-3</v>
      </c>
      <c r="T1670" s="1" cm="1">
        <f t="array" ref="T1670">[1]!table_weight[Jumping]*(('F+ , F-'!T$2-[1]!tbl_gk[[#This Row],[Jumping]])/('F+ , F-'!T$2-'F+ , F-'!T$3))</f>
        <v>2.3185177188729754E-3</v>
      </c>
      <c r="U1670" s="1" cm="1">
        <f t="array" ref="U1670">[1]!table_weight[Stamina]*(('F+ , F-'!U$2-[1]!tbl_gk[[#This Row],[Stamina]])/('F+ , F-'!U$2-'F+ , F-'!U$3))</f>
        <v>1.5456784792486501E-2</v>
      </c>
      <c r="V1670" s="1" cm="1">
        <f t="array" ref="V1670">[1]!table_weight[Strength]*(('F+ , F-'!V$2-[1]!tbl_gk[[#This Row],[Strength]])/('F+ , F-'!V$2-'F+ , F-'!V$3))</f>
        <v>3.4606023729844775E-2</v>
      </c>
      <c r="W1670" s="1" cm="1">
        <f t="array" ref="W1670">[1]!table_weight[LongShots]*(('F+ , F-'!W$2-[1]!tbl_gk[[#This Row],[LongShots]])/('F+ , F-'!W$2-'F+ , F-'!W$3))</f>
        <v>9.86888481601568E-3</v>
      </c>
      <c r="X1670" s="1" cm="1">
        <f t="array" ref="X1670">[1]!table_weight[Aggression]*(('F+ , F-'!X$2-[1]!tbl_gk[[#This Row],[Aggression]])/('F+ , F-'!X$2-'F+ , F-'!X$3))</f>
        <v>1.7036811682385123E-2</v>
      </c>
      <c r="Y1670" s="1" cm="1">
        <f t="array" ref="Y1670">[1]!table_weight[Interceptions]*(('F+ , F-'!Y$2-[1]!tbl_gk[[#This Row],[Interceptions]])/('F+ , F-'!Y$2-'F+ , F-'!Y$3))</f>
        <v>2.2161706253509151E-2</v>
      </c>
      <c r="Z1670" s="1" cm="1">
        <f t="array" ref="Z1670">[1]!table_weight[Positioning]*(('F+ , F-'!Z$2-[1]!tbl_gk[[#This Row],[Positioning]])/('F+ , F-'!Z$2-'F+ , F-'!Z$3))</f>
        <v>1.9225568738802474E-3</v>
      </c>
      <c r="AA1670" s="1" cm="1">
        <f t="array" ref="AA1670">[1]!table_weight[Vision]*(('F+ , F-'!AA$2-[1]!tbl_gk[[#This Row],[Vision]])/('F+ , F-'!AA$2-'F+ , F-'!AA$3))</f>
        <v>2.6265084677010397E-2</v>
      </c>
      <c r="AB1670" s="1" cm="1">
        <f t="array" ref="AB1670">[1]!table_weight[Penalties]*(('F+ , F-'!AB$2-[1]!tbl_gk[[#This Row],[Penalties]])/('F+ , F-'!AB$2-'F+ , F-'!AB$3))</f>
        <v>2.5054134827036706E-3</v>
      </c>
      <c r="AC1670" s="1" cm="1">
        <f t="array" ref="AC1670">[1]!table_weight[Composure]*(('F+ , F-'!AC$2-[1]!tbl_gk[[#This Row],[Composure]])/('F+ , F-'!AC$2-'F+ , F-'!AC$3))</f>
        <v>1.814697986218964E-3</v>
      </c>
      <c r="AD1670" s="1" cm="1">
        <f t="array" ref="AD1670">[1]!table_weight[Marking]*(('F+ , F-'!AD$2-[1]!tbl_gk[[#This Row],[Marking]])/('F+ , F-'!AD$2-'F+ , F-'!AD$3))</f>
        <v>2.366223844775717E-2</v>
      </c>
      <c r="AE1670" s="1" cm="1">
        <f t="array" ref="AE1670">[1]!table_weight[StandingTackle]*(('F+ , F-'!AE$2-[1]!tbl_gk[[#This Row],[StandingTackle]])/('F+ , F-'!AE$2-'F+ , F-'!AE$3))</f>
        <v>3.1383600467551613E-2</v>
      </c>
      <c r="AF1670" s="1" cm="1">
        <f t="array" ref="AF1670">[1]!table_weight[SlidingTackle]*(('F+ , F-'!AF$2-[1]!tbl_gk[[#This Row],[SlidingTackle]])/('F+ , F-'!AF$2-'F+ , F-'!AF$3))</f>
        <v>8.2195144081682794E-3</v>
      </c>
      <c r="AG1670" s="1" cm="1">
        <f t="array" ref="AG1670">[1]!table_weight[GKDiving]*(('F+ , F-'!AG$2-[1]!tbl_gk[[#This Row],[GKDiving]])/('F+ , F-'!AG$2-'F+ , F-'!AG$3))</f>
        <v>6.4908477842003806E-2</v>
      </c>
      <c r="AH1670" s="1" cm="1">
        <f t="array" ref="AH1670">[1]!table_weight[GKHandling]*(('F+ , F-'!AH$2-[1]!tbl_gk[[#This Row],[GKHandling]])/('F+ , F-'!AH$2-'F+ , F-'!AH$3))</f>
        <v>6.2383434081559733E-2</v>
      </c>
      <c r="AI1670" s="1" cm="1">
        <f t="array" ref="AI1670">[1]!table_weight[GKKicking]*(('F+ , F-'!AI$2-[1]!tbl_gk[[#This Row],[GKKicking]])/('F+ , F-'!AI$2-'F+ , F-'!AI$3))</f>
        <v>3.8460602372984459E-2</v>
      </c>
      <c r="AJ1670" s="1" cm="1">
        <f t="array" ref="AJ1670">[1]!table_weight[GKPositioning]*(('F+ , F-'!AJ$2-[1]!tbl_gk[[#This Row],[GKPositioning]])/('F+ , F-'!AJ$2-'F+ , F-'!AJ$3))</f>
        <v>2.4596896866443549E-2</v>
      </c>
      <c r="AK1670" s="1" cm="1">
        <f t="array" ref="AK1670">[1]!table_weight[GKReflexes]*(('F+ , F-'!AK$2-[1]!tbl_gk[[#This Row],[GKReflexes]])/('F+ , F-'!AK$2-'F+ , F-'!AK$3))</f>
        <v>7.1057702058614697E-2</v>
      </c>
    </row>
    <row r="1671" spans="1:37" x14ac:dyDescent="0.55000000000000004">
      <c r="A1671" s="8">
        <f>[1]!tbl_gk[[#This Row],[ID]]</f>
        <v>263092</v>
      </c>
      <c r="B1671" s="2" cm="1">
        <f t="array" ref="B1671">[1]!table_weight[ValueEUR]*(('F+ , F-'!B$2-[1]!tbl_gk[[#This Row],[ValueEUR]])/('F+ , F-'!B$2-'F+ , F-'!B$3))</f>
        <v>8.210481903343863E-5</v>
      </c>
      <c r="C1671" s="2" cm="1">
        <f t="array" ref="C1671">[1]!table_weight[WageEUR]*(('F+ , F-'!C$2-[1]!tbl_gk[[#This Row],[WageEUR]])/('F+ , F-'!C$2-'F+ , F-'!C$3))</f>
        <v>0</v>
      </c>
      <c r="D1671" s="2" cm="1">
        <f t="array" ref="D1671">[1]!table_weight[Crossing]*(('F+ , F-'!D$2-[1]!tbl_gk[[#This Row],[Crossing]])/('F+ , F-'!D$2-'F+ , F-'!D$3))</f>
        <v>3.6987814836757178E-2</v>
      </c>
      <c r="E1671" s="2" cm="1">
        <f t="array" ref="E1671">[1]!table_weight[Finishing]*(('F+ , F-'!E$2-[1]!tbl_gk[[#This Row],[Finishing]])/('F+ , F-'!E$2-'F+ , F-'!E$3))</f>
        <v>2.1961515059324362E-2</v>
      </c>
      <c r="F1671" s="2" cm="1">
        <f t="array" ref="F1671">[1]!table_weight[HeadingAccuracy]*(('F+ , F-'!F$2-[1]!tbl_gk[[#This Row],[HeadingAccuracy]])/('F+ , F-'!F$2-'F+ , F-'!F$3))</f>
        <v>1.0439222844598752E-2</v>
      </c>
      <c r="G1671" s="2" cm="1">
        <f t="array" ref="G1671">[1]!table_weight[ShortPassing]*(('F+ , F-'!G$2-[1]!tbl_gk[[#This Row],[ShortPassing]])/('F+ , F-'!G$2-'F+ , F-'!G$3))</f>
        <v>5.3440942305594832E-2</v>
      </c>
      <c r="H1671" s="2" cm="1">
        <f t="array" ref="H1671">[1]!table_weight[Volleys]*(('F+ , F-'!H$2-[1]!tbl_gk[[#This Row],[Volleys]])/('F+ , F-'!H$2-'F+ , F-'!H$3))</f>
        <v>1.9675665665797848E-3</v>
      </c>
      <c r="I1671" s="2" cm="1">
        <f t="array" ref="I1671">[1]!table_weight[Dribbling]*(('F+ , F-'!I$2-[1]!tbl_gk[[#This Row],[Dribbling]])/('F+ , F-'!I$2-'F+ , F-'!I$3))</f>
        <v>2.2491199096005835E-2</v>
      </c>
      <c r="J1671" s="2" cm="1">
        <f t="array" ref="J1671">[1]!table_weight[Curve]*(('F+ , F-'!J$2-[1]!tbl_gk[[#This Row],[Curve]])/('F+ , F-'!J$2-'F+ , F-'!J$3))</f>
        <v>9.8029273569279467E-3</v>
      </c>
      <c r="K1671" s="2" cm="1">
        <f t="array" ref="K1671">[1]!table_weight[FKAccuracy]*(('F+ , F-'!K$2-[1]!tbl_gk[[#This Row],[FKAccuracy]])/('F+ , F-'!K$2-'F+ , F-'!K$3))</f>
        <v>9.4310921813203358E-3</v>
      </c>
      <c r="L1671" s="2" cm="1">
        <f t="array" ref="L1671">[1]!table_weight[LongPassing]*(('F+ , F-'!L$2-[1]!tbl_gk[[#This Row],[LongPassing]])/('F+ , F-'!L$2-'F+ , F-'!L$3))</f>
        <v>2.2198388103107734E-2</v>
      </c>
      <c r="M1671" s="2" cm="1">
        <f t="array" ref="M1671">[1]!table_weight[BallControl]*(('F+ , F-'!M$2-[1]!tbl_gk[[#This Row],[BallControl]])/('F+ , F-'!M$2-'F+ , F-'!M$3))</f>
        <v>1.3907601373375588E-2</v>
      </c>
      <c r="N1671" s="2" cm="1">
        <f t="array" ref="N1671">[1]!table_weight[Acceleration]*(('F+ , F-'!N$2-[1]!tbl_gk[[#This Row],[Acceleration]])/('F+ , F-'!N$2-'F+ , F-'!N$3))</f>
        <v>9.0194885377333049E-3</v>
      </c>
      <c r="O1671" s="2" cm="1">
        <f t="array" ref="O1671">[1]!table_weight[SprintSpeed]*(('F+ , F-'!O$2-[1]!tbl_gk[[#This Row],[SprintSpeed]])/('F+ , F-'!O$2-'F+ , F-'!O$3))</f>
        <v>1.2087617888652253E-2</v>
      </c>
      <c r="P1671" s="2" cm="1">
        <f t="array" ref="P1671">[1]!table_weight[Agility]*(('F+ , F-'!P$2-[1]!tbl_gk[[#This Row],[Agility]])/('F+ , F-'!P$2-'F+ , F-'!P$3))</f>
        <v>5.3825091853689179E-3</v>
      </c>
      <c r="Q1671" s="2" cm="1">
        <f t="array" ref="Q1671">[1]!table_weight[Reactions]*(('F+ , F-'!Q$2-[1]!tbl_gk[[#This Row],[Reactions]])/('F+ , F-'!Q$2-'F+ , F-'!Q$3))</f>
        <v>2.1141322002959716E-3</v>
      </c>
      <c r="R1671" s="2" cm="1">
        <f t="array" ref="R1671">[1]!table_weight[Balance]*(('F+ , F-'!R$2-[1]!tbl_gk[[#This Row],[Balance]])/('F+ , F-'!R$2-'F+ , F-'!R$3))</f>
        <v>1.6763626655408076E-3</v>
      </c>
      <c r="S1671" s="2" cm="1">
        <f t="array" ref="S1671">[1]!table_weight[ShotPower]*(('F+ , F-'!S$2-[1]!tbl_gk[[#This Row],[ShotPower]])/('F+ , F-'!S$2-'F+ , F-'!S$3))</f>
        <v>7.5315173595909123E-3</v>
      </c>
      <c r="T1671" s="2" cm="1">
        <f t="array" ref="T1671">[1]!table_weight[Jumping]*(('F+ , F-'!T$2-[1]!tbl_gk[[#This Row],[Jumping]])/('F+ , F-'!T$2-'F+ , F-'!T$3))</f>
        <v>2.1467756656231253E-3</v>
      </c>
      <c r="U1671" s="2" cm="1">
        <f t="array" ref="U1671">[1]!table_weight[Stamina]*(('F+ , F-'!U$2-[1]!tbl_gk[[#This Row],[Stamina]])/('F+ , F-'!U$2-'F+ , F-'!U$3))</f>
        <v>2.3185177188729752E-2</v>
      </c>
      <c r="V1671" s="2" cm="1">
        <f t="array" ref="V1671">[1]!table_weight[Strength]*(('F+ , F-'!V$2-[1]!tbl_gk[[#This Row],[Strength]])/('F+ , F-'!V$2-'F+ , F-'!V$3))</f>
        <v>2.8394686137308531E-2</v>
      </c>
      <c r="W1671" s="2" cm="1">
        <f t="array" ref="W1671">[1]!table_weight[LongShots]*(('F+ , F-'!W$2-[1]!tbl_gk[[#This Row],[LongShots]])/('F+ , F-'!W$2-'F+ , F-'!W$3))</f>
        <v>9.86888481601568E-3</v>
      </c>
      <c r="X1671" s="2" cm="1">
        <f t="array" ref="X1671">[1]!table_weight[Aggression]*(('F+ , F-'!X$2-[1]!tbl_gk[[#This Row],[Aggression]])/('F+ , F-'!X$2-'F+ , F-'!X$3))</f>
        <v>1.3994523881959207E-2</v>
      </c>
      <c r="Y1671" s="2" cm="1">
        <f t="array" ref="Y1671">[1]!table_weight[Interceptions]*(('F+ , F-'!Y$2-[1]!tbl_gk[[#This Row],[Interceptions]])/('F+ , F-'!Y$2-'F+ , F-'!Y$3))</f>
        <v>2.4239366214775633E-2</v>
      </c>
      <c r="Z1671" s="2" cm="1">
        <f t="array" ref="Z1671">[1]!table_weight[Positioning]*(('F+ , F-'!Z$2-[1]!tbl_gk[[#This Row],[Positioning]])/('F+ , F-'!Z$2-'F+ , F-'!Z$3))</f>
        <v>2.0704458641787279E-3</v>
      </c>
      <c r="AA1671" s="2" cm="1">
        <f t="array" ref="AA1671">[1]!table_weight[Vision]*(('F+ , F-'!AA$2-[1]!tbl_gk[[#This Row],[Vision]])/('F+ , F-'!AA$2-'F+ , F-'!AA$3))</f>
        <v>2.8394686137308535E-2</v>
      </c>
      <c r="AB1671" s="2" cm="1">
        <f t="array" ref="AB1671">[1]!table_weight[Penalties]*(('F+ , F-'!AB$2-[1]!tbl_gk[[#This Row],[Penalties]])/('F+ , F-'!AB$2-'F+ , F-'!AB$3))</f>
        <v>2.427119311369181E-3</v>
      </c>
      <c r="AC1671" s="2" cm="1">
        <f t="array" ref="AC1671">[1]!table_weight[Composure]*(('F+ , F-'!AC$2-[1]!tbl_gk[[#This Row],[Composure]])/('F+ , F-'!AC$2-'F+ , F-'!AC$3))</f>
        <v>2.0815653371335178E-3</v>
      </c>
      <c r="AD1671" s="2" cm="1">
        <f t="array" ref="AD1671">[1]!table_weight[Marking]*(('F+ , F-'!AD$2-[1]!tbl_gk[[#This Row],[Marking]])/('F+ , F-'!AD$2-'F+ , F-'!AD$3))</f>
        <v>3.6282098953227655E-2</v>
      </c>
      <c r="AE1671" s="2" cm="1">
        <f t="array" ref="AE1671">[1]!table_weight[StandingTackle]*(('F+ , F-'!AE$2-[1]!tbl_gk[[#This Row],[StandingTackle]])/('F+ , F-'!AE$2-'F+ , F-'!AE$3))</f>
        <v>2.9141914719869356E-2</v>
      </c>
      <c r="AF1671" s="2" cm="1">
        <f t="array" ref="AF1671">[1]!table_weight[SlidingTackle]*(('F+ , F-'!AF$2-[1]!tbl_gk[[#This Row],[SlidingTackle]])/('F+ , F-'!AF$2-'F+ , F-'!AF$3))</f>
        <v>1.0461200155850536E-2</v>
      </c>
      <c r="AG1671" s="2" cm="1">
        <f t="array" ref="AG1671">[1]!table_weight[GKDiving]*(('F+ , F-'!AG$2-[1]!tbl_gk[[#This Row],[GKDiving]])/('F+ , F-'!AG$2-'F+ , F-'!AG$3))</f>
        <v>5.4659770814318998E-2</v>
      </c>
      <c r="AH1671" s="2" cm="1">
        <f t="array" ref="AH1671">[1]!table_weight[GKHandling]*(('F+ , F-'!AH$2-[1]!tbl_gk[[#This Row],[GKHandling]])/('F+ , F-'!AH$2-'F+ , F-'!AH$3))</f>
        <v>6.773058557426484E-2</v>
      </c>
      <c r="AI1671" s="2" cm="1">
        <f t="array" ref="AI1671">[1]!table_weight[GKKicking]*(('F+ , F-'!AI$2-[1]!tbl_gk[[#This Row],[GKKicking]])/('F+ , F-'!AI$2-'F+ , F-'!AI$3))</f>
        <v>3.4882871919683582E-2</v>
      </c>
      <c r="AJ1671" s="2" cm="1">
        <f t="array" ref="AJ1671">[1]!table_weight[GKPositioning]*(('F+ , F-'!AJ$2-[1]!tbl_gk[[#This Row],[GKPositioning]])/('F+ , F-'!AJ$2-'F+ , F-'!AJ$3))</f>
        <v>2.5227586529685691E-2</v>
      </c>
      <c r="AK1671" s="2" cm="1">
        <f t="array" ref="AK1671">[1]!table_weight[GKReflexes]*(('F+ , F-'!AK$2-[1]!tbl_gk[[#This Row],[GKReflexes]])/('F+ , F-'!AK$2-'F+ , F-'!AK$3))</f>
        <v>6.012574789575089E-2</v>
      </c>
    </row>
    <row r="1672" spans="1:37" x14ac:dyDescent="0.55000000000000004">
      <c r="A1672" s="7">
        <f>[1]!tbl_gk[[#This Row],[ID]]</f>
        <v>263096</v>
      </c>
      <c r="B1672" s="1" cm="1">
        <f t="array" ref="B1672">[1]!table_weight[ValueEUR]*(('F+ , F-'!B$2-[1]!tbl_gk[[#This Row],[ValueEUR]])/('F+ , F-'!B$2-'F+ , F-'!B$3))</f>
        <v>6.8214906039059921E-5</v>
      </c>
      <c r="C1672" s="1" cm="1">
        <f t="array" ref="C1672">[1]!table_weight[WageEUR]*(('F+ , F-'!C$2-[1]!tbl_gk[[#This Row],[WageEUR]])/('F+ , F-'!C$2-'F+ , F-'!C$3))</f>
        <v>2.3472561185650895E-5</v>
      </c>
      <c r="D1672" s="1" cm="1">
        <f t="array" ref="D1672">[1]!table_weight[Crossing]*(('F+ , F-'!D$2-[1]!tbl_gk[[#This Row],[Crossing]])/('F+ , F-'!D$2-'F+ , F-'!D$3))</f>
        <v>3.3625286215233793E-2</v>
      </c>
      <c r="E1672" s="1" cm="1">
        <f t="array" ref="E1672">[1]!table_weight[Finishing]*(('F+ , F-'!E$2-[1]!tbl_gk[[#This Row],[Finishing]])/('F+ , F-'!E$2-'F+ , F-'!E$3))</f>
        <v>2.1961515059324362E-2</v>
      </c>
      <c r="F1672" s="1" cm="1">
        <f t="array" ref="F1672">[1]!table_weight[HeadingAccuracy]*(('F+ , F-'!F$2-[1]!tbl_gk[[#This Row],[HeadingAccuracy]])/('F+ , F-'!F$2-'F+ , F-'!F$3))</f>
        <v>1.1691929585950599E-2</v>
      </c>
      <c r="G1672" s="1" cm="1">
        <f t="array" ref="G1672">[1]!table_weight[ShortPassing]*(('F+ , F-'!G$2-[1]!tbl_gk[[#This Row],[ShortPassing]])/('F+ , F-'!G$2-'F+ , F-'!G$3))</f>
        <v>5.0628261131616156E-2</v>
      </c>
      <c r="H1672" s="1" cm="1">
        <f t="array" ref="H1672">[1]!table_weight[Volleys]*(('F+ , F-'!H$2-[1]!tbl_gk[[#This Row],[Volleys]])/('F+ , F-'!H$2-'F+ , F-'!H$3))</f>
        <v>2.3147841959762173E-3</v>
      </c>
      <c r="I1672" s="1" cm="1">
        <f t="array" ref="I1672">[1]!table_weight[Dribbling]*(('F+ , F-'!I$2-[1]!tbl_gk[[#This Row],[Dribbling]])/('F+ , F-'!I$2-'F+ , F-'!I$3))</f>
        <v>2.2491199096005835E-2</v>
      </c>
      <c r="J1672" s="1" cm="1">
        <f t="array" ref="J1672">[1]!table_weight[Curve]*(('F+ , F-'!J$2-[1]!tbl_gk[[#This Row],[Curve]])/('F+ , F-'!J$2-'F+ , F-'!J$3))</f>
        <v>9.9719433458404991E-3</v>
      </c>
      <c r="K1672" s="1" cm="1">
        <f t="array" ref="K1672">[1]!table_weight[FKAccuracy]*(('F+ , F-'!K$2-[1]!tbl_gk[[#This Row],[FKAccuracy]])/('F+ , F-'!K$2-'F+ , F-'!K$3))</f>
        <v>9.4310921813203358E-3</v>
      </c>
      <c r="L1672" s="1" cm="1">
        <f t="array" ref="L1672">[1]!table_weight[LongPassing]*(('F+ , F-'!L$2-[1]!tbl_gk[[#This Row],[LongPassing]])/('F+ , F-'!L$2-'F+ , F-'!L$3))</f>
        <v>2.652978090371412E-2</v>
      </c>
      <c r="M1672" s="1" cm="1">
        <f t="array" ref="M1672">[1]!table_weight[BallControl]*(('F+ , F-'!M$2-[1]!tbl_gk[[#This Row],[BallControl]])/('F+ , F-'!M$2-'F+ , F-'!M$3))</f>
        <v>1.5646051545047536E-2</v>
      </c>
      <c r="N1672" s="1" cm="1">
        <f t="array" ref="N1672">[1]!table_weight[Acceleration]*(('F+ , F-'!N$2-[1]!tbl_gk[[#This Row],[Acceleration]])/('F+ , F-'!N$2-'F+ , F-'!N$3))</f>
        <v>7.4410780436299775E-3</v>
      </c>
      <c r="O1672" s="1" cm="1">
        <f t="array" ref="O1672">[1]!table_weight[SprintSpeed]*(('F+ , F-'!O$2-[1]!tbl_gk[[#This Row],[SprintSpeed]])/('F+ , F-'!O$2-'F+ , F-'!O$3))</f>
        <v>1.0682080924855479E-2</v>
      </c>
      <c r="P1672" s="1" cm="1">
        <f t="array" ref="P1672">[1]!table_weight[Agility]*(('F+ , F-'!P$2-[1]!tbl_gk[[#This Row],[Agility]])/('F+ , F-'!P$2-'F+ , F-'!P$3))</f>
        <v>5.0314759776274665E-3</v>
      </c>
      <c r="Q1672" s="1" cm="1">
        <f t="array" ref="Q1672">[1]!table_weight[Reactions]*(('F+ , F-'!Q$2-[1]!tbl_gk[[#This Row],[Reactions]])/('F+ , F-'!Q$2-'F+ , F-'!Q$3))</f>
        <v>1.9078754002670962E-3</v>
      </c>
      <c r="R1672" s="1" cm="1">
        <f t="array" ref="R1672">[1]!table_weight[Balance]*(('F+ , F-'!R$2-[1]!tbl_gk[[#This Row],[Balance]])/('F+ , F-'!R$2-'F+ , F-'!R$3))</f>
        <v>2.5455877513767822E-3</v>
      </c>
      <c r="S1672" s="1" cm="1">
        <f t="array" ref="S1672">[1]!table_weight[ShotPower]*(('F+ , F-'!S$2-[1]!tbl_gk[[#This Row],[ShotPower]])/('F+ , F-'!S$2-'F+ , F-'!S$3))</f>
        <v>8.3106398450658349E-3</v>
      </c>
      <c r="T1672" s="1" cm="1">
        <f t="array" ref="T1672">[1]!table_weight[Jumping]*(('F+ , F-'!T$2-[1]!tbl_gk[[#This Row],[Jumping]])/('F+ , F-'!T$2-'F+ , F-'!T$3))</f>
        <v>3.5207120916219254E-3</v>
      </c>
      <c r="U1672" s="1" cm="1">
        <f t="array" ref="U1672">[1]!table_weight[Stamina]*(('F+ , F-'!U$2-[1]!tbl_gk[[#This Row],[Stamina]])/('F+ , F-'!U$2-'F+ , F-'!U$3))</f>
        <v>2.2326466922480501E-2</v>
      </c>
      <c r="V1672" s="1" cm="1">
        <f t="array" ref="V1672">[1]!table_weight[Strength]*(('F+ , F-'!V$2-[1]!tbl_gk[[#This Row],[Strength]])/('F+ , F-'!V$2-'F+ , F-'!V$3))</f>
        <v>2.4845350370144969E-2</v>
      </c>
      <c r="W1672" s="1" cm="1">
        <f t="array" ref="W1672">[1]!table_weight[LongShots]*(('F+ , F-'!W$2-[1]!tbl_gk[[#This Row],[LongShots]])/('F+ , F-'!W$2-'F+ , F-'!W$3))</f>
        <v>9.6091773208573719E-3</v>
      </c>
      <c r="X1672" s="1" cm="1">
        <f t="array" ref="X1672">[1]!table_weight[Aggression]*(('F+ , F-'!X$2-[1]!tbl_gk[[#This Row],[Aggression]])/('F+ , F-'!X$2-'F+ , F-'!X$3))</f>
        <v>1.642835412229994E-2</v>
      </c>
      <c r="Y1672" s="1" cm="1">
        <f t="array" ref="Y1672">[1]!table_weight[Interceptions]*(('F+ , F-'!Y$2-[1]!tbl_gk[[#This Row],[Interceptions]])/('F+ , F-'!Y$2-'F+ , F-'!Y$3))</f>
        <v>2.2161706253509151E-2</v>
      </c>
      <c r="Z1672" s="1" cm="1">
        <f t="array" ref="Z1672">[1]!table_weight[Positioning]*(('F+ , F-'!Z$2-[1]!tbl_gk[[#This Row],[Positioning]])/('F+ , F-'!Z$2-'F+ , F-'!Z$3))</f>
        <v>2.2183348544772088E-3</v>
      </c>
      <c r="AA1672" s="1" cm="1">
        <f t="array" ref="AA1672">[1]!table_weight[Vision]*(('F+ , F-'!AA$2-[1]!tbl_gk[[#This Row],[Vision]])/('F+ , F-'!AA$2-'F+ , F-'!AA$3))</f>
        <v>1.7036811682385123E-2</v>
      </c>
      <c r="AB1672" s="1" cm="1">
        <f t="array" ref="AB1672">[1]!table_weight[Penalties]*(('F+ , F-'!AB$2-[1]!tbl_gk[[#This Row],[Penalties]])/('F+ , F-'!AB$2-'F+ , F-'!AB$3))</f>
        <v>2.2705309687002014E-3</v>
      </c>
      <c r="AC1672" s="1" cm="1">
        <f t="array" ref="AC1672">[1]!table_weight[Composure]*(('F+ , F-'!AC$2-[1]!tbl_gk[[#This Row],[Composure]])/('F+ , F-'!AC$2-'F+ , F-'!AC$3))</f>
        <v>2.134938807316428E-3</v>
      </c>
      <c r="AD1672" s="1" cm="1">
        <f t="array" ref="AD1672">[1]!table_weight[Marking]*(('F+ , F-'!AD$2-[1]!tbl_gk[[#This Row],[Marking]])/('F+ , F-'!AD$2-'F+ , F-'!AD$3))</f>
        <v>3.4704616390043845E-2</v>
      </c>
      <c r="AE1672" s="1" cm="1">
        <f t="array" ref="AE1672">[1]!table_weight[StandingTackle]*(('F+ , F-'!AE$2-[1]!tbl_gk[[#This Row],[StandingTackle]])/('F+ , F-'!AE$2-'F+ , F-'!AE$3))</f>
        <v>3.362528621523387E-2</v>
      </c>
      <c r="AF1672" s="1" cm="1">
        <f t="array" ref="AF1672">[1]!table_weight[SlidingTackle]*(('F+ , F-'!AF$2-[1]!tbl_gk[[#This Row],[SlidingTackle]])/('F+ , F-'!AF$2-'F+ , F-'!AF$3))</f>
        <v>8.2195144081682794E-3</v>
      </c>
      <c r="AG1672" s="1" cm="1">
        <f t="array" ref="AG1672">[1]!table_weight[GKDiving]*(('F+ , F-'!AG$2-[1]!tbl_gk[[#This Row],[GKDiving]])/('F+ , F-'!AG$2-'F+ , F-'!AG$3))</f>
        <v>6.320036000405635E-2</v>
      </c>
      <c r="AH1672" s="1" cm="1">
        <f t="array" ref="AH1672">[1]!table_weight[GKHandling]*(('F+ , F-'!AH$2-[1]!tbl_gk[[#This Row],[GKHandling]])/('F+ , F-'!AH$2-'F+ , F-'!AH$3))</f>
        <v>6.416581791246144E-2</v>
      </c>
      <c r="AI1672" s="1" cm="1">
        <f t="array" ref="AI1672">[1]!table_weight[GKKicking]*(('F+ , F-'!AI$2-[1]!tbl_gk[[#This Row],[GKKicking]])/('F+ , F-'!AI$2-'F+ , F-'!AI$3))</f>
        <v>3.8460602372984459E-2</v>
      </c>
      <c r="AJ1672" s="1" cm="1">
        <f t="array" ref="AJ1672">[1]!table_weight[GKPositioning]*(('F+ , F-'!AJ$2-[1]!tbl_gk[[#This Row],[GKPositioning]])/('F+ , F-'!AJ$2-'F+ , F-'!AJ$3))</f>
        <v>2.4596896866443549E-2</v>
      </c>
      <c r="AK1672" s="1" cm="1">
        <f t="array" ref="AK1672">[1]!table_weight[GKReflexes]*(('F+ , F-'!AK$2-[1]!tbl_gk[[#This Row],[GKReflexes]])/('F+ , F-'!AK$2-'F+ , F-'!AK$3))</f>
        <v>6.3769732616705502E-2</v>
      </c>
    </row>
    <row r="1673" spans="1:37" x14ac:dyDescent="0.55000000000000004">
      <c r="A1673" s="8">
        <f>[1]!tbl_gk[[#This Row],[ID]]</f>
        <v>263116</v>
      </c>
      <c r="B1673" s="2" cm="1">
        <f t="array" ref="B1673">[1]!table_weight[ValueEUR]*(('F+ , F-'!B$2-[1]!tbl_gk[[#This Row],[ValueEUR]])/('F+ , F-'!B$2-'F+ , F-'!B$3))</f>
        <v>2.132873306470154E-4</v>
      </c>
      <c r="C1673" s="2" cm="1">
        <f t="array" ref="C1673">[1]!table_weight[WageEUR]*(('F+ , F-'!C$2-[1]!tbl_gk[[#This Row],[WageEUR]])/('F+ , F-'!C$2-'F+ , F-'!C$3))</f>
        <v>2.3472561185650898E-4</v>
      </c>
      <c r="D1673" s="2" cm="1">
        <f t="array" ref="D1673">[1]!table_weight[Crossing]*(('F+ , F-'!D$2-[1]!tbl_gk[[#This Row],[Crossing]])/('F+ , F-'!D$2-'F+ , F-'!D$3))</f>
        <v>3.81086577105983E-2</v>
      </c>
      <c r="E1673" s="2" cm="1">
        <f t="array" ref="E1673">[1]!table_weight[Finishing]*(('F+ , F-'!E$2-[1]!tbl_gk[[#This Row],[Finishing]])/('F+ , F-'!E$2-'F+ , F-'!E$3))</f>
        <v>1.7968512321265388E-2</v>
      </c>
      <c r="F1673" s="2" cm="1">
        <f t="array" ref="F1673">[1]!table_weight[HeadingAccuracy]*(('F+ , F-'!F$2-[1]!tbl_gk[[#This Row],[HeadingAccuracy]])/('F+ , F-'!F$2-'F+ , F-'!F$3))</f>
        <v>1.08567917583827E-2</v>
      </c>
      <c r="G1673" s="2" cm="1">
        <f t="array" ref="G1673">[1]!table_weight[ShortPassing]*(('F+ , F-'!G$2-[1]!tbl_gk[[#This Row],[ShortPassing]])/('F+ , F-'!G$2-'F+ , F-'!G$3))</f>
        <v>5.0628261131616156E-2</v>
      </c>
      <c r="H1673" s="2" cm="1">
        <f t="array" ref="H1673">[1]!table_weight[Volleys]*(('F+ , F-'!H$2-[1]!tbl_gk[[#This Row],[Volleys]])/('F+ , F-'!H$2-'F+ , F-'!H$3))</f>
        <v>2.4305234057750281E-3</v>
      </c>
      <c r="I1673" s="2" cm="1">
        <f t="array" ref="I1673">[1]!table_weight[Dribbling]*(('F+ , F-'!I$2-[1]!tbl_gk[[#This Row],[Dribbling]])/('F+ , F-'!I$2-'F+ , F-'!I$3))</f>
        <v>2.1513320874440363E-2</v>
      </c>
      <c r="J1673" s="2" cm="1">
        <f t="array" ref="J1673">[1]!table_weight[Curve]*(('F+ , F-'!J$2-[1]!tbl_gk[[#This Row],[Curve]])/('F+ , F-'!J$2-'F+ , F-'!J$3))</f>
        <v>9.4648953791028455E-3</v>
      </c>
      <c r="K1673" s="2" cm="1">
        <f t="array" ref="K1673">[1]!table_weight[FKAccuracy]*(('F+ , F-'!K$2-[1]!tbl_gk[[#This Row],[FKAccuracy]])/('F+ , F-'!K$2-'F+ , F-'!K$3))</f>
        <v>9.5832065713416324E-3</v>
      </c>
      <c r="L1673" s="2" cm="1">
        <f t="array" ref="L1673">[1]!table_weight[LongPassing]*(('F+ , F-'!L$2-[1]!tbl_gk[[#This Row],[LongPassing]])/('F+ , F-'!L$2-'F+ , F-'!L$3))</f>
        <v>2.2739812203183531E-2</v>
      </c>
      <c r="M1673" s="2" cm="1">
        <f t="array" ref="M1673">[1]!table_weight[BallControl]*(('F+ , F-'!M$2-[1]!tbl_gk[[#This Row],[BallControl]])/('F+ , F-'!M$2-'F+ , F-'!M$3))</f>
        <v>1.4342213916293577E-2</v>
      </c>
      <c r="N1673" s="2" cm="1">
        <f t="array" ref="N1673">[1]!table_weight[Acceleration]*(('F+ , F-'!N$2-[1]!tbl_gk[[#This Row],[Acceleration]])/('F+ , F-'!N$2-'F+ , F-'!N$3))</f>
        <v>7.666565257073309E-3</v>
      </c>
      <c r="O1673" s="2" cm="1">
        <f t="array" ref="O1673">[1]!table_weight[SprintSpeed]*(('F+ , F-'!O$2-[1]!tbl_gk[[#This Row],[SprintSpeed]])/('F+ , F-'!O$2-'F+ , F-'!O$3))</f>
        <v>1.0119866139336769E-2</v>
      </c>
      <c r="P1673" s="2" cm="1">
        <f t="array" ref="P1673">[1]!table_weight[Agility]*(('F+ , F-'!P$2-[1]!tbl_gk[[#This Row],[Agility]])/('F+ , F-'!P$2-'F+ , F-'!P$3))</f>
        <v>4.3294095621445646E-3</v>
      </c>
      <c r="Q1673" s="2" cm="1">
        <f t="array" ref="Q1673">[1]!table_weight[Reactions]*(('F+ , F-'!Q$2-[1]!tbl_gk[[#This Row],[Reactions]])/('F+ , F-'!Q$2-'F+ , F-'!Q$3))</f>
        <v>2.1141322002959716E-3</v>
      </c>
      <c r="R1673" s="2" cm="1">
        <f t="array" ref="R1673">[1]!table_weight[Balance]*(('F+ , F-'!R$2-[1]!tbl_gk[[#This Row],[Balance]])/('F+ , F-'!R$2-'F+ , F-'!R$3))</f>
        <v>2.7318502697702049E-3</v>
      </c>
      <c r="S1673" s="2" cm="1">
        <f t="array" ref="S1673">[1]!table_weight[ShotPower]*(('F+ , F-'!S$2-[1]!tbl_gk[[#This Row],[ShotPower]])/('F+ , F-'!S$2-'F+ , F-'!S$3))</f>
        <v>7.0121023692742987E-3</v>
      </c>
      <c r="T1673" s="2" cm="1">
        <f t="array" ref="T1673">[1]!table_weight[Jumping]*(('F+ , F-'!T$2-[1]!tbl_gk[[#This Row],[Jumping]])/('F+ , F-'!T$2-'F+ , F-'!T$3))</f>
        <v>3.9500672247465502E-3</v>
      </c>
      <c r="U1673" s="2" cm="1">
        <f t="array" ref="U1673">[1]!table_weight[Stamina]*(('F+ , F-'!U$2-[1]!tbl_gk[[#This Row],[Stamina]])/('F+ , F-'!U$2-'F+ , F-'!U$3))</f>
        <v>2.0609046389982E-2</v>
      </c>
      <c r="V1673" s="2" cm="1">
        <f t="array" ref="V1673">[1]!table_weight[Strength]*(('F+ , F-'!V$2-[1]!tbl_gk[[#This Row],[Strength]])/('F+ , F-'!V$2-'F+ , F-'!V$3))</f>
        <v>1.8634012777608722E-2</v>
      </c>
      <c r="W1673" s="2" cm="1">
        <f t="array" ref="W1673">[1]!table_weight[LongShots]*(('F+ , F-'!W$2-[1]!tbl_gk[[#This Row],[LongShots]])/('F+ , F-'!W$2-'F+ , F-'!W$3))</f>
        <v>9.6091773208573719E-3</v>
      </c>
      <c r="X1673" s="2" cm="1">
        <f t="array" ref="X1673">[1]!table_weight[Aggression]*(('F+ , F-'!X$2-[1]!tbl_gk[[#This Row],[Aggression]])/('F+ , F-'!X$2-'F+ , F-'!X$3))</f>
        <v>1.034377852144811E-2</v>
      </c>
      <c r="Y1673" s="2" cm="1">
        <f t="array" ref="Y1673">[1]!table_weight[Interceptions]*(('F+ , F-'!Y$2-[1]!tbl_gk[[#This Row],[Interceptions]])/('F+ , F-'!Y$2-'F+ , F-'!Y$3))</f>
        <v>2.0776599612664828E-2</v>
      </c>
      <c r="Z1673" s="2" cm="1">
        <f t="array" ref="Z1673">[1]!table_weight[Positioning]*(('F+ , F-'!Z$2-[1]!tbl_gk[[#This Row],[Positioning]])/('F+ , F-'!Z$2-'F+ , F-'!Z$3))</f>
        <v>1.7746678835817667E-3</v>
      </c>
      <c r="AA1673" s="2" cm="1">
        <f t="array" ref="AA1673">[1]!table_weight[Vision]*(('F+ , F-'!AA$2-[1]!tbl_gk[[#This Row],[Vision]])/('F+ , F-'!AA$2-'F+ , F-'!AA$3))</f>
        <v>2.5555217523577683E-2</v>
      </c>
      <c r="AB1673" s="2" cm="1">
        <f t="array" ref="AB1673">[1]!table_weight[Penalties]*(('F+ , F-'!AB$2-[1]!tbl_gk[[#This Row],[Penalties]])/('F+ , F-'!AB$2-'F+ , F-'!AB$3))</f>
        <v>2.2705309687002014E-3</v>
      </c>
      <c r="AC1673" s="2" cm="1">
        <f t="array" ref="AC1673">[1]!table_weight[Composure]*(('F+ , F-'!AC$2-[1]!tbl_gk[[#This Row],[Composure]])/('F+ , F-'!AC$2-'F+ , F-'!AC$3))</f>
        <v>1.6545775756702319E-3</v>
      </c>
      <c r="AD1673" s="2" cm="1">
        <f t="array" ref="AD1673">[1]!table_weight[Marking]*(('F+ , F-'!AD$2-[1]!tbl_gk[[#This Row],[Marking]])/('F+ , F-'!AD$2-'F+ , F-'!AD$3))</f>
        <v>3.4704616390043845E-2</v>
      </c>
      <c r="AE1673" s="2" cm="1">
        <f t="array" ref="AE1673">[1]!table_weight[StandingTackle]*(('F+ , F-'!AE$2-[1]!tbl_gk[[#This Row],[StandingTackle]])/('F+ , F-'!AE$2-'F+ , F-'!AE$3))</f>
        <v>2.6900228972187096E-2</v>
      </c>
      <c r="AF1673" s="2" cm="1">
        <f t="array" ref="AF1673">[1]!table_weight[SlidingTackle]*(('F+ , F-'!AF$2-[1]!tbl_gk[[#This Row],[SlidingTackle]])/('F+ , F-'!AF$2-'F+ , F-'!AF$3))</f>
        <v>8.9667429907290316E-3</v>
      </c>
      <c r="AG1673" s="2" cm="1">
        <f t="array" ref="AG1673">[1]!table_weight[GKDiving]*(('F+ , F-'!AG$2-[1]!tbl_gk[[#This Row],[GKDiving]])/('F+ , F-'!AG$2-'F+ , F-'!AG$3))</f>
        <v>4.6119181624581652E-2</v>
      </c>
      <c r="AH1673" s="2" cm="1">
        <f t="array" ref="AH1673">[1]!table_weight[GKHandling]*(('F+ , F-'!AH$2-[1]!tbl_gk[[#This Row],[GKHandling]])/('F+ , F-'!AH$2-'F+ , F-'!AH$3))</f>
        <v>5.168913109614949E-2</v>
      </c>
      <c r="AI1673" s="2" cm="1">
        <f t="array" ref="AI1673">[1]!table_weight[GKKicking]*(('F+ , F-'!AI$2-[1]!tbl_gk[[#This Row],[GKKicking]])/('F+ , F-'!AI$2-'F+ , F-'!AI$3))</f>
        <v>3.2199574079707916E-2</v>
      </c>
      <c r="AJ1673" s="2" cm="1">
        <f t="array" ref="AJ1673">[1]!table_weight[GKPositioning]*(('F+ , F-'!AJ$2-[1]!tbl_gk[[#This Row],[GKPositioning]])/('F+ , F-'!AJ$2-'F+ , F-'!AJ$3))</f>
        <v>1.8920689897264267E-2</v>
      </c>
      <c r="AK1673" s="2" cm="1">
        <f t="array" ref="AK1673">[1]!table_weight[GKReflexes]*(('F+ , F-'!AK$2-[1]!tbl_gk[[#This Row],[GKReflexes]])/('F+ , F-'!AK$2-'F+ , F-'!AK$3))</f>
        <v>4.7371801372409796E-2</v>
      </c>
    </row>
    <row r="1674" spans="1:37" x14ac:dyDescent="0.55000000000000004">
      <c r="A1674" s="7">
        <f>[1]!tbl_gk[[#This Row],[ID]]</f>
        <v>263137</v>
      </c>
      <c r="B1674" s="1" cm="1">
        <f t="array" ref="B1674">[1]!table_weight[ValueEUR]*(('F+ , F-'!B$2-[1]!tbl_gk[[#This Row],[ValueEUR]])/('F+ , F-'!B$2-'F+ , F-'!B$3))</f>
        <v>8.9821437363649033E-5</v>
      </c>
      <c r="C1674" s="1" cm="1">
        <f t="array" ref="C1674">[1]!table_weight[WageEUR]*(('F+ , F-'!C$2-[1]!tbl_gk[[#This Row],[WageEUR]])/('F+ , F-'!C$2-'F+ , F-'!C$3))</f>
        <v>7.8241870618836313E-5</v>
      </c>
      <c r="D1674" s="1" cm="1">
        <f t="array" ref="D1674">[1]!table_weight[Crossing]*(('F+ , F-'!D$2-[1]!tbl_gk[[#This Row],[Crossing]])/('F+ , F-'!D$2-'F+ , F-'!D$3))</f>
        <v>3.3625286215233793E-2</v>
      </c>
      <c r="E1674" s="1" cm="1">
        <f t="array" ref="E1674">[1]!table_weight[Finishing]*(('F+ , F-'!E$2-[1]!tbl_gk[[#This Row],[Finishing]])/('F+ , F-'!E$2-'F+ , F-'!E$3))</f>
        <v>1.7968512321265388E-2</v>
      </c>
      <c r="F1674" s="1" cm="1">
        <f t="array" ref="F1674">[1]!table_weight[HeadingAccuracy]*(('F+ , F-'!F$2-[1]!tbl_gk[[#This Row],[HeadingAccuracy]])/('F+ , F-'!F$2-'F+ , F-'!F$3))</f>
        <v>1.1274360672166649E-2</v>
      </c>
      <c r="G1674" s="1" cm="1">
        <f t="array" ref="G1674">[1]!table_weight[ShortPassing]*(('F+ , F-'!G$2-[1]!tbl_gk[[#This Row],[ShortPassing]])/('F+ , F-'!G$2-'F+ , F-'!G$3))</f>
        <v>5.3440942305594832E-2</v>
      </c>
      <c r="H1674" s="1" cm="1">
        <f t="array" ref="H1674">[1]!table_weight[Volleys]*(('F+ , F-'!H$2-[1]!tbl_gk[[#This Row],[Volleys]])/('F+ , F-'!H$2-'F+ , F-'!H$3))</f>
        <v>2.0833057763785961E-3</v>
      </c>
      <c r="I1674" s="1" cm="1">
        <f t="array" ref="I1674">[1]!table_weight[Dribbling]*(('F+ , F-'!I$2-[1]!tbl_gk[[#This Row],[Dribbling]])/('F+ , F-'!I$2-'F+ , F-'!I$3))</f>
        <v>2.2491199096005835E-2</v>
      </c>
      <c r="J1674" s="1" cm="1">
        <f t="array" ref="J1674">[1]!table_weight[Curve]*(('F+ , F-'!J$2-[1]!tbl_gk[[#This Row],[Curve]])/('F+ , F-'!J$2-'F+ , F-'!J$3))</f>
        <v>9.295879390190295E-3</v>
      </c>
      <c r="K1674" s="1" cm="1">
        <f t="array" ref="K1674">[1]!table_weight[FKAccuracy]*(('F+ , F-'!K$2-[1]!tbl_gk[[#This Row],[FKAccuracy]])/('F+ , F-'!K$2-'F+ , F-'!K$3))</f>
        <v>9.7353209613629272E-3</v>
      </c>
      <c r="L1674" s="1" cm="1">
        <f t="array" ref="L1674">[1]!table_weight[LongPassing]*(('F+ , F-'!L$2-[1]!tbl_gk[[#This Row],[LongPassing]])/('F+ , F-'!L$2-'F+ , F-'!L$3))</f>
        <v>2.7612629103865718E-2</v>
      </c>
      <c r="M1674" s="1" cm="1">
        <f t="array" ref="M1674">[1]!table_weight[BallControl]*(('F+ , F-'!M$2-[1]!tbl_gk[[#This Row],[BallControl]])/('F+ , F-'!M$2-'F+ , F-'!M$3))</f>
        <v>1.0865313572949679E-2</v>
      </c>
      <c r="N1674" s="1" cm="1">
        <f t="array" ref="N1674">[1]!table_weight[Acceleration]*(('F+ , F-'!N$2-[1]!tbl_gk[[#This Row],[Acceleration]])/('F+ , F-'!N$2-'F+ , F-'!N$3))</f>
        <v>1.0597899031836633E-2</v>
      </c>
      <c r="O1674" s="1" cm="1">
        <f t="array" ref="O1674">[1]!table_weight[SprintSpeed]*(('F+ , F-'!O$2-[1]!tbl_gk[[#This Row],[SprintSpeed]])/('F+ , F-'!O$2-'F+ , F-'!O$3))</f>
        <v>1.377426224520838E-2</v>
      </c>
      <c r="P1674" s="1" cm="1">
        <f t="array" ref="P1674">[1]!table_weight[Agility]*(('F+ , F-'!P$2-[1]!tbl_gk[[#This Row],[Agility]])/('F+ , F-'!P$2-'F+ , F-'!P$3))</f>
        <v>4.7974538391331659E-3</v>
      </c>
      <c r="Q1674" s="1" cm="1">
        <f t="array" ref="Q1674">[1]!table_weight[Reactions]*(('F+ , F-'!Q$2-[1]!tbl_gk[[#This Row],[Reactions]])/('F+ , F-'!Q$2-'F+ , F-'!Q$3))</f>
        <v>1.9078754002670962E-3</v>
      </c>
      <c r="R1674" s="1" cm="1">
        <f t="array" ref="R1674">[1]!table_weight[Balance]*(('F+ , F-'!R$2-[1]!tbl_gk[[#This Row],[Balance]])/('F+ , F-'!R$2-'F+ , F-'!R$3))</f>
        <v>2.6697627636390639E-3</v>
      </c>
      <c r="S1674" s="1" cm="1">
        <f t="array" ref="S1674">[1]!table_weight[ShotPower]*(('F+ , F-'!S$2-[1]!tbl_gk[[#This Row],[ShotPower]])/('F+ , F-'!S$2-'F+ , F-'!S$3))</f>
        <v>8.0509323499075268E-3</v>
      </c>
      <c r="T1674" s="1" cm="1">
        <f t="array" ref="T1674">[1]!table_weight[Jumping]*(('F+ , F-'!T$2-[1]!tbl_gk[[#This Row],[Jumping]])/('F+ , F-'!T$2-'F+ , F-'!T$3))</f>
        <v>4.0359382513714759E-3</v>
      </c>
      <c r="U1674" s="1" cm="1">
        <f t="array" ref="U1674">[1]!table_weight[Stamina]*(('F+ , F-'!U$2-[1]!tbl_gk[[#This Row],[Stamina]])/('F+ , F-'!U$2-'F+ , F-'!U$3))</f>
        <v>1.5456784792486501E-2</v>
      </c>
      <c r="V1674" s="1" cm="1">
        <f t="array" ref="V1674">[1]!table_weight[Strength]*(('F+ , F-'!V$2-[1]!tbl_gk[[#This Row],[Strength]])/('F+ , F-'!V$2-'F+ , F-'!V$3))</f>
        <v>3.1944021904472097E-2</v>
      </c>
      <c r="W1674" s="1" cm="1">
        <f t="array" ref="W1674">[1]!table_weight[LongShots]*(('F+ , F-'!W$2-[1]!tbl_gk[[#This Row],[LongShots]])/('F+ , F-'!W$2-'F+ , F-'!W$3))</f>
        <v>9.6091773208573719E-3</v>
      </c>
      <c r="X1674" s="1" cm="1">
        <f t="array" ref="X1674">[1]!table_weight[Aggression]*(('F+ , F-'!X$2-[1]!tbl_gk[[#This Row],[Aggression]])/('F+ , F-'!X$2-'F+ , F-'!X$3))</f>
        <v>1.7645269242470306E-2</v>
      </c>
      <c r="Y1674" s="1" cm="1">
        <f t="array" ref="Y1674">[1]!table_weight[Interceptions]*(('F+ , F-'!Y$2-[1]!tbl_gk[[#This Row],[Interceptions]])/('F+ , F-'!Y$2-'F+ , F-'!Y$3))</f>
        <v>2.1469152933086991E-2</v>
      </c>
      <c r="Z1674" s="1" cm="1">
        <f t="array" ref="Z1674">[1]!table_weight[Positioning]*(('F+ , F-'!Z$2-[1]!tbl_gk[[#This Row],[Positioning]])/('F+ , F-'!Z$2-'F+ , F-'!Z$3))</f>
        <v>2.3662238447756888E-3</v>
      </c>
      <c r="AA1674" s="1" cm="1">
        <f t="array" ref="AA1674">[1]!table_weight[Vision]*(('F+ , F-'!AA$2-[1]!tbl_gk[[#This Row],[Vision]])/('F+ , F-'!AA$2-'F+ , F-'!AA$3))</f>
        <v>3.0524287597606677E-2</v>
      </c>
      <c r="AB1674" s="1" cm="1">
        <f t="array" ref="AB1674">[1]!table_weight[Penalties]*(('F+ , F-'!AB$2-[1]!tbl_gk[[#This Row],[Penalties]])/('F+ , F-'!AB$2-'F+ , F-'!AB$3))</f>
        <v>2.1922367973657118E-3</v>
      </c>
      <c r="AC1674" s="1" cm="1">
        <f t="array" ref="AC1674">[1]!table_weight[Composure]*(('F+ , F-'!AC$2-[1]!tbl_gk[[#This Row],[Composure]])/('F+ , F-'!AC$2-'F+ , F-'!AC$3))</f>
        <v>2.2416857476822497E-3</v>
      </c>
      <c r="AD1674" s="1" cm="1">
        <f t="array" ref="AD1674">[1]!table_weight[Marking]*(('F+ , F-'!AD$2-[1]!tbl_gk[[#This Row],[Marking]])/('F+ , F-'!AD$2-'F+ , F-'!AD$3))</f>
        <v>3.6282098953227655E-2</v>
      </c>
      <c r="AE1674" s="1" cm="1">
        <f t="array" ref="AE1674">[1]!table_weight[StandingTackle]*(('F+ , F-'!AE$2-[1]!tbl_gk[[#This Row],[StandingTackle]])/('F+ , F-'!AE$2-'F+ , F-'!AE$3))</f>
        <v>3.362528621523387E-2</v>
      </c>
      <c r="AF1674" s="1" cm="1">
        <f t="array" ref="AF1674">[1]!table_weight[SlidingTackle]*(('F+ , F-'!AF$2-[1]!tbl_gk[[#This Row],[SlidingTackle]])/('F+ , F-'!AF$2-'F+ , F-'!AF$3))</f>
        <v>9.7139715732897855E-3</v>
      </c>
      <c r="AG1674" s="1" cm="1">
        <f t="array" ref="AG1674">[1]!table_weight[GKDiving]*(('F+ , F-'!AG$2-[1]!tbl_gk[[#This Row],[GKDiving]])/('F+ , F-'!AG$2-'F+ , F-'!AG$3))</f>
        <v>4.9535417300476586E-2</v>
      </c>
      <c r="AH1674" s="1" cm="1">
        <f t="array" ref="AH1674">[1]!table_weight[GKHandling]*(('F+ , F-'!AH$2-[1]!tbl_gk[[#This Row],[GKHandling]])/('F+ , F-'!AH$2-'F+ , F-'!AH$3))</f>
        <v>6.0601050250658012E-2</v>
      </c>
      <c r="AI1674" s="1" cm="1">
        <f t="array" ref="AI1674">[1]!table_weight[GKKicking]*(('F+ , F-'!AI$2-[1]!tbl_gk[[#This Row],[GKKicking]])/('F+ , F-'!AI$2-'F+ , F-'!AI$3))</f>
        <v>3.6671737146334017E-2</v>
      </c>
      <c r="AJ1674" s="1" cm="1">
        <f t="array" ref="AJ1674">[1]!table_weight[GKPositioning]*(('F+ , F-'!AJ$2-[1]!tbl_gk[[#This Row],[GKPositioning]])/('F+ , F-'!AJ$2-'F+ , F-'!AJ$3))</f>
        <v>2.5227586529685691E-2</v>
      </c>
      <c r="AK1674" s="1" cm="1">
        <f t="array" ref="AK1674">[1]!table_weight[GKReflexes]*(('F+ , F-'!AK$2-[1]!tbl_gk[[#This Row],[GKReflexes]])/('F+ , F-'!AK$2-'F+ , F-'!AK$3))</f>
        <v>5.4659770814318998E-2</v>
      </c>
    </row>
    <row r="1675" spans="1:37" x14ac:dyDescent="0.55000000000000004">
      <c r="A1675" s="8">
        <f>[1]!tbl_gk[[#This Row],[ID]]</f>
        <v>263139</v>
      </c>
      <c r="B1675" s="2" cm="1">
        <f t="array" ref="B1675">[1]!table_weight[ValueEUR]*(('F+ , F-'!B$2-[1]!tbl_gk[[#This Row],[ValueEUR]])/('F+ , F-'!B$2-'F+ , F-'!B$3))</f>
        <v>8.923497437055305E-4</v>
      </c>
      <c r="C1675" s="2" cm="1">
        <f t="array" ref="C1675">[1]!table_weight[WageEUR]*(('F+ , F-'!C$2-[1]!tbl_gk[[#This Row],[WageEUR]])/('F+ , F-'!C$2-'F+ , F-'!C$3))</f>
        <v>1.9560467654709084E-3</v>
      </c>
      <c r="D1675" s="2" cm="1">
        <f t="array" ref="D1675">[1]!table_weight[Crossing]*(('F+ , F-'!D$2-[1]!tbl_gk[[#This Row],[Crossing]])/('F+ , F-'!D$2-'F+ , F-'!D$3))</f>
        <v>3.3625286215233793E-2</v>
      </c>
      <c r="E1675" s="2" cm="1">
        <f t="array" ref="E1675">[1]!table_weight[Finishing]*(('F+ , F-'!E$2-[1]!tbl_gk[[#This Row],[Finishing]])/('F+ , F-'!E$2-'F+ , F-'!E$3))</f>
        <v>1.7968512321265388E-2</v>
      </c>
      <c r="F1675" s="2" cm="1">
        <f t="array" ref="F1675">[1]!table_weight[HeadingAccuracy]*(('F+ , F-'!F$2-[1]!tbl_gk[[#This Row],[HeadingAccuracy]])/('F+ , F-'!F$2-'F+ , F-'!F$3))</f>
        <v>1.210949849973455E-2</v>
      </c>
      <c r="G1675" s="2" cm="1">
        <f t="array" ref="G1675">[1]!table_weight[ShortPassing]*(('F+ , F-'!G$2-[1]!tbl_gk[[#This Row],[ShortPassing]])/('F+ , F-'!G$2-'F+ , F-'!G$3))</f>
        <v>5.3440942305594832E-2</v>
      </c>
      <c r="H1675" s="2" cm="1">
        <f t="array" ref="H1675">[1]!table_weight[Volleys]*(('F+ , F-'!H$2-[1]!tbl_gk[[#This Row],[Volleys]])/('F+ , F-'!H$2-'F+ , F-'!H$3))</f>
        <v>2.4305234057750281E-3</v>
      </c>
      <c r="I1675" s="2" cm="1">
        <f t="array" ref="I1675">[1]!table_weight[Dribbling]*(('F+ , F-'!I$2-[1]!tbl_gk[[#This Row],[Dribbling]])/('F+ , F-'!I$2-'F+ , F-'!I$3))</f>
        <v>2.0535442652874894E-2</v>
      </c>
      <c r="J1675" s="2" cm="1">
        <f t="array" ref="J1675">[1]!table_weight[Curve]*(('F+ , F-'!J$2-[1]!tbl_gk[[#This Row],[Curve]])/('F+ , F-'!J$2-'F+ , F-'!J$3))</f>
        <v>9.6339113680153961E-3</v>
      </c>
      <c r="K1675" s="2" cm="1">
        <f t="array" ref="K1675">[1]!table_weight[FKAccuracy]*(('F+ , F-'!K$2-[1]!tbl_gk[[#This Row],[FKAccuracy]])/('F+ , F-'!K$2-'F+ , F-'!K$3))</f>
        <v>9.7353209613629272E-3</v>
      </c>
      <c r="L1675" s="2" cm="1">
        <f t="array" ref="L1675">[1]!table_weight[LongPassing]*(('F+ , F-'!L$2-[1]!tbl_gk[[#This Row],[LongPassing]])/('F+ , F-'!L$2-'F+ , F-'!L$3))</f>
        <v>2.7612629103865718E-2</v>
      </c>
      <c r="M1675" s="2" cm="1">
        <f t="array" ref="M1675">[1]!table_weight[BallControl]*(('F+ , F-'!M$2-[1]!tbl_gk[[#This Row],[BallControl]])/('F+ , F-'!M$2-'F+ , F-'!M$3))</f>
        <v>1.3038376287539614E-2</v>
      </c>
      <c r="N1675" s="2" cm="1">
        <f t="array" ref="N1675">[1]!table_weight[Acceleration]*(('F+ , F-'!N$2-[1]!tbl_gk[[#This Row],[Acceleration]])/('F+ , F-'!N$2-'F+ , F-'!N$3))</f>
        <v>1.1274360672166632E-2</v>
      </c>
      <c r="O1675" s="2" cm="1">
        <f t="array" ref="O1675">[1]!table_weight[SprintSpeed]*(('F+ , F-'!O$2-[1]!tbl_gk[[#This Row],[SprintSpeed]])/('F+ , F-'!O$2-'F+ , F-'!O$3))</f>
        <v>1.2087617888652253E-2</v>
      </c>
      <c r="P1675" s="2" cm="1">
        <f t="array" ref="P1675">[1]!table_weight[Agility]*(('F+ , F-'!P$2-[1]!tbl_gk[[#This Row],[Agility]])/('F+ , F-'!P$2-'F+ , F-'!P$3))</f>
        <v>5.7335423931103692E-3</v>
      </c>
      <c r="Q1675" s="2" cm="1">
        <f t="array" ref="Q1675">[1]!table_weight[Reactions]*(('F+ , F-'!Q$2-[1]!tbl_gk[[#This Row],[Reactions]])/('F+ , F-'!Q$2-'F+ , F-'!Q$3))</f>
        <v>1.1859766001660328E-3</v>
      </c>
      <c r="R1675" s="2" cm="1">
        <f t="array" ref="R1675">[1]!table_weight[Balance]*(('F+ , F-'!R$2-[1]!tbl_gk[[#This Row],[Balance]])/('F+ , F-'!R$2-'F+ , F-'!R$3))</f>
        <v>2.9802002942947692E-3</v>
      </c>
      <c r="S1675" s="2" cm="1">
        <f t="array" ref="S1675">[1]!table_weight[ShotPower]*(('F+ , F-'!S$2-[1]!tbl_gk[[#This Row],[ShotPower]])/('F+ , F-'!S$2-'F+ , F-'!S$3))</f>
        <v>3.1164899418996877E-3</v>
      </c>
      <c r="T1675" s="2" cm="1">
        <f t="array" ref="T1675">[1]!table_weight[Jumping]*(('F+ , F-'!T$2-[1]!tbl_gk[[#This Row],[Jumping]])/('F+ , F-'!T$2-'F+ , F-'!T$3))</f>
        <v>3.7783251714967009E-3</v>
      </c>
      <c r="U1675" s="2" cm="1">
        <f t="array" ref="U1675">[1]!table_weight[Stamina]*(('F+ , F-'!U$2-[1]!tbl_gk[[#This Row],[Stamina]])/('F+ , F-'!U$2-'F+ , F-'!U$3))</f>
        <v>2.4043887454978999E-2</v>
      </c>
      <c r="V1675" s="2" cm="1">
        <f t="array" ref="V1675">[1]!table_weight[Strength]*(('F+ , F-'!V$2-[1]!tbl_gk[[#This Row],[Strength]])/('F+ , F-'!V$2-'F+ , F-'!V$3))</f>
        <v>2.2183348544772292E-2</v>
      </c>
      <c r="W1675" s="2" cm="1">
        <f t="array" ref="W1675">[1]!table_weight[LongShots]*(('F+ , F-'!W$2-[1]!tbl_gk[[#This Row],[LongShots]])/('F+ , F-'!W$2-'F+ , F-'!W$3))</f>
        <v>1.0388299806332293E-2</v>
      </c>
      <c r="X1675" s="2" cm="1">
        <f t="array" ref="X1675">[1]!table_weight[Aggression]*(('F+ , F-'!X$2-[1]!tbl_gk[[#This Row],[Aggression]])/('F+ , F-'!X$2-'F+ , F-'!X$3))</f>
        <v>1.7645269242470306E-2</v>
      </c>
      <c r="Y1675" s="2" cm="1">
        <f t="array" ref="Y1675">[1]!table_weight[Interceptions]*(('F+ , F-'!Y$2-[1]!tbl_gk[[#This Row],[Interceptions]])/('F+ , F-'!Y$2-'F+ , F-'!Y$3))</f>
        <v>2.0776599612664828E-2</v>
      </c>
      <c r="Z1675" s="2" cm="1">
        <f t="array" ref="Z1675">[1]!table_weight[Positioning]*(('F+ , F-'!Z$2-[1]!tbl_gk[[#This Row],[Positioning]])/('F+ , F-'!Z$2-'F+ , F-'!Z$3))</f>
        <v>1.9225568738802474E-3</v>
      </c>
      <c r="AA1675" s="2" cm="1">
        <f t="array" ref="AA1675">[1]!table_weight[Vision]*(('F+ , F-'!AA$2-[1]!tbl_gk[[#This Row],[Vision]])/('F+ , F-'!AA$2-'F+ , F-'!AA$3))</f>
        <v>2.5555217523577683E-2</v>
      </c>
      <c r="AB1675" s="2" cm="1">
        <f t="array" ref="AB1675">[1]!table_weight[Penalties]*(('F+ , F-'!AB$2-[1]!tbl_gk[[#This Row],[Penalties]])/('F+ , F-'!AB$2-'F+ , F-'!AB$3))</f>
        <v>2.3488251400346914E-3</v>
      </c>
      <c r="AC1675" s="2" cm="1">
        <f t="array" ref="AC1675">[1]!table_weight[Composure]*(('F+ , F-'!AC$2-[1]!tbl_gk[[#This Row],[Composure]])/('F+ , F-'!AC$2-'F+ , F-'!AC$3))</f>
        <v>2.0281918669506067E-3</v>
      </c>
      <c r="AD1675" s="2" cm="1">
        <f t="array" ref="AD1675">[1]!table_weight[Marking]*(('F+ , F-'!AD$2-[1]!tbl_gk[[#This Row],[Marking]])/('F+ , F-'!AD$2-'F+ , F-'!AD$3))</f>
        <v>3.4704616390043845E-2</v>
      </c>
      <c r="AE1675" s="2" cm="1">
        <f t="array" ref="AE1675">[1]!table_weight[StandingTackle]*(('F+ , F-'!AE$2-[1]!tbl_gk[[#This Row],[StandingTackle]])/('F+ , F-'!AE$2-'F+ , F-'!AE$3))</f>
        <v>3.1383600467551613E-2</v>
      </c>
      <c r="AF1675" s="2" cm="1">
        <f t="array" ref="AF1675">[1]!table_weight[SlidingTackle]*(('F+ , F-'!AF$2-[1]!tbl_gk[[#This Row],[SlidingTackle]])/('F+ , F-'!AF$2-'F+ , F-'!AF$3))</f>
        <v>1.0461200155850536E-2</v>
      </c>
      <c r="AG1675" s="2" cm="1">
        <f t="array" ref="AG1675">[1]!table_weight[GKDiving]*(('F+ , F-'!AG$2-[1]!tbl_gk[[#This Row],[GKDiving]])/('F+ , F-'!AG$2-'F+ , F-'!AG$3))</f>
        <v>3.4162356758949373E-2</v>
      </c>
      <c r="AH1675" s="2" cm="1">
        <f t="array" ref="AH1675">[1]!table_weight[GKHandling]*(('F+ , F-'!AH$2-[1]!tbl_gk[[#This Row],[GKHandling]])/('F+ , F-'!AH$2-'F+ , F-'!AH$3))</f>
        <v>3.0300525125329006E-2</v>
      </c>
      <c r="AI1675" s="2" cm="1">
        <f t="array" ref="AI1675">[1]!table_weight[GKKicking]*(('F+ , F-'!AI$2-[1]!tbl_gk[[#This Row],[GKKicking]])/('F+ , F-'!AI$2-'F+ , F-'!AI$3))</f>
        <v>1.4310921813203519E-2</v>
      </c>
      <c r="AJ1675" s="2" cm="1">
        <f t="array" ref="AJ1675">[1]!table_weight[GKPositioning]*(('F+ , F-'!AJ$2-[1]!tbl_gk[[#This Row],[GKPositioning]])/('F+ , F-'!AJ$2-'F+ , F-'!AJ$3))</f>
        <v>1.2613793264842845E-2</v>
      </c>
      <c r="AK1675" s="2" cm="1">
        <f t="array" ref="AK1675">[1]!table_weight[GKReflexes]*(('F+ , F-'!AK$2-[1]!tbl_gk[[#This Row],[GKReflexes]])/('F+ , F-'!AK$2-'F+ , F-'!AK$3))</f>
        <v>3.6439847209545996E-2</v>
      </c>
    </row>
    <row r="1676" spans="1:37" x14ac:dyDescent="0.55000000000000004">
      <c r="A1676" s="7">
        <f>[1]!tbl_gk[[#This Row],[ID]]</f>
        <v>263146</v>
      </c>
      <c r="B1676" s="1" cm="1">
        <f t="array" ref="B1676">[1]!table_weight[ValueEUR]*(('F+ , F-'!B$2-[1]!tbl_gk[[#This Row],[ValueEUR]])/('F+ , F-'!B$2-'F+ , F-'!B$3))</f>
        <v>8.210481903343863E-5</v>
      </c>
      <c r="C1676" s="1" cm="1">
        <f t="array" ref="C1676">[1]!table_weight[WageEUR]*(('F+ , F-'!C$2-[1]!tbl_gk[[#This Row],[WageEUR]])/('F+ , F-'!C$2-'F+ , F-'!C$3))</f>
        <v>7.8241870618836313E-5</v>
      </c>
      <c r="D1676" s="1" cm="1">
        <f t="array" ref="D1676">[1]!table_weight[Crossing]*(('F+ , F-'!D$2-[1]!tbl_gk[[#This Row],[Crossing]])/('F+ , F-'!D$2-'F+ , F-'!D$3))</f>
        <v>3.4746129089074922E-2</v>
      </c>
      <c r="E1676" s="1" cm="1">
        <f t="array" ref="E1676">[1]!table_weight[Finishing]*(('F+ , F-'!E$2-[1]!tbl_gk[[#This Row],[Finishing]])/('F+ , F-'!E$2-'F+ , F-'!E$3))</f>
        <v>1.8966763005780131E-2</v>
      </c>
      <c r="F1676" s="1" cm="1">
        <f t="array" ref="F1676">[1]!table_weight[HeadingAccuracy]*(('F+ , F-'!F$2-[1]!tbl_gk[[#This Row],[HeadingAccuracy]])/('F+ , F-'!F$2-'F+ , F-'!F$3))</f>
        <v>1.210949849973455E-2</v>
      </c>
      <c r="G1676" s="1" cm="1">
        <f t="array" ref="G1676">[1]!table_weight[ShortPassing]*(('F+ , F-'!G$2-[1]!tbl_gk[[#This Row],[ShortPassing]])/('F+ , F-'!G$2-'F+ , F-'!G$3))</f>
        <v>6.6098007588498875E-2</v>
      </c>
      <c r="H1676" s="1" cm="1">
        <f t="array" ref="H1676">[1]!table_weight[Volleys]*(('F+ , F-'!H$2-[1]!tbl_gk[[#This Row],[Volleys]])/('F+ , F-'!H$2-'F+ , F-'!H$3))</f>
        <v>2.4305234057750281E-3</v>
      </c>
      <c r="I1676" s="1" cm="1">
        <f t="array" ref="I1676">[1]!table_weight[Dribbling]*(('F+ , F-'!I$2-[1]!tbl_gk[[#This Row],[Dribbling]])/('F+ , F-'!I$2-'F+ , F-'!I$3))</f>
        <v>2.4446955539136776E-2</v>
      </c>
      <c r="J1676" s="1" cm="1">
        <f t="array" ref="J1676">[1]!table_weight[Curve]*(('F+ , F-'!J$2-[1]!tbl_gk[[#This Row],[Curve]])/('F+ , F-'!J$2-'F+ , F-'!J$3))</f>
        <v>9.9719433458404991E-3</v>
      </c>
      <c r="K1676" s="1" cm="1">
        <f t="array" ref="K1676">[1]!table_weight[FKAccuracy]*(('F+ , F-'!K$2-[1]!tbl_gk[[#This Row],[FKAccuracy]])/('F+ , F-'!K$2-'F+ , F-'!K$3))</f>
        <v>9.1268634012777444E-3</v>
      </c>
      <c r="L1676" s="1" cm="1">
        <f t="array" ref="L1676">[1]!table_weight[LongPassing]*(('F+ , F-'!L$2-[1]!tbl_gk[[#This Row],[LongPassing]])/('F+ , F-'!L$2-'F+ , F-'!L$3))</f>
        <v>2.8154053203941515E-2</v>
      </c>
      <c r="M1676" s="1" cm="1">
        <f t="array" ref="M1676">[1]!table_weight[BallControl]*(('F+ , F-'!M$2-[1]!tbl_gk[[#This Row],[BallControl]])/('F+ , F-'!M$2-'F+ , F-'!M$3))</f>
        <v>1.4776826459211564E-2</v>
      </c>
      <c r="N1676" s="1" cm="1">
        <f t="array" ref="N1676">[1]!table_weight[Acceleration]*(('F+ , F-'!N$2-[1]!tbl_gk[[#This Row],[Acceleration]])/('F+ , F-'!N$2-'F+ , F-'!N$3))</f>
        <v>9.6959501780633037E-3</v>
      </c>
      <c r="O1676" s="1" cm="1">
        <f t="array" ref="O1676">[1]!table_weight[SprintSpeed]*(('F+ , F-'!O$2-[1]!tbl_gk[[#This Row],[SprintSpeed]])/('F+ , F-'!O$2-'F+ , F-'!O$3))</f>
        <v>9.5576513538180603E-3</v>
      </c>
      <c r="P1676" s="1" cm="1">
        <f t="array" ref="P1676">[1]!table_weight[Agility]*(('F+ , F-'!P$2-[1]!tbl_gk[[#This Row],[Agility]])/('F+ , F-'!P$2-'F+ , F-'!P$3))</f>
        <v>3.744354215908813E-3</v>
      </c>
      <c r="Q1676" s="1" cm="1">
        <f t="array" ref="Q1676">[1]!table_weight[Reactions]*(('F+ , F-'!Q$2-[1]!tbl_gk[[#This Row],[Reactions]])/('F+ , F-'!Q$2-'F+ , F-'!Q$3))</f>
        <v>2.217260600310409E-3</v>
      </c>
      <c r="R1676" s="1" cm="1">
        <f t="array" ref="R1676">[1]!table_weight[Balance]*(('F+ , F-'!R$2-[1]!tbl_gk[[#This Row],[Balance]])/('F+ , F-'!R$2-'F+ , F-'!R$3))</f>
        <v>2.9181127881636282E-3</v>
      </c>
      <c r="S1676" s="1" cm="1">
        <f t="array" ref="S1676">[1]!table_weight[ShotPower]*(('F+ , F-'!S$2-[1]!tbl_gk[[#This Row],[ShotPower]])/('F+ , F-'!S$2-'F+ , F-'!S$3))</f>
        <v>7.5315173595909123E-3</v>
      </c>
      <c r="T1676" s="1" cm="1">
        <f t="array" ref="T1676">[1]!table_weight[Jumping]*(('F+ , F-'!T$2-[1]!tbl_gk[[#This Row],[Jumping]])/('F+ , F-'!T$2-'F+ , F-'!T$3))</f>
        <v>4.4652933844961011E-3</v>
      </c>
      <c r="U1676" s="1" cm="1">
        <f t="array" ref="U1676">[1]!table_weight[Stamina]*(('F+ , F-'!U$2-[1]!tbl_gk[[#This Row],[Stamina]])/('F+ , F-'!U$2-'F+ , F-'!U$3))</f>
        <v>1.975033612373275E-2</v>
      </c>
      <c r="V1676" s="1" cm="1">
        <f t="array" ref="V1676">[1]!table_weight[Strength]*(('F+ , F-'!V$2-[1]!tbl_gk[[#This Row],[Strength]])/('F+ , F-'!V$2-'F+ , F-'!V$3))</f>
        <v>1.1535341243281592E-2</v>
      </c>
      <c r="W1676" s="1" cm="1">
        <f t="array" ref="W1676">[1]!table_weight[LongShots]*(('F+ , F-'!W$2-[1]!tbl_gk[[#This Row],[LongShots]])/('F+ , F-'!W$2-'F+ , F-'!W$3))</f>
        <v>9.3494698256990638E-3</v>
      </c>
      <c r="X1676" s="1" cm="1">
        <f t="array" ref="X1676">[1]!table_weight[Aggression]*(('F+ , F-'!X$2-[1]!tbl_gk[[#This Row],[Aggression]])/('F+ , F-'!X$2-'F+ , F-'!X$3))</f>
        <v>1.034377852144811E-2</v>
      </c>
      <c r="Y1676" s="1" cm="1">
        <f t="array" ref="Y1676">[1]!table_weight[Interceptions]*(('F+ , F-'!Y$2-[1]!tbl_gk[[#This Row],[Interceptions]])/('F+ , F-'!Y$2-'F+ , F-'!Y$3))</f>
        <v>2.3546812894353474E-2</v>
      </c>
      <c r="Z1676" s="1" cm="1">
        <f t="array" ref="Z1676">[1]!table_weight[Positioning]*(('F+ , F-'!Z$2-[1]!tbl_gk[[#This Row],[Positioning]])/('F+ , F-'!Z$2-'F+ , F-'!Z$3))</f>
        <v>2.0704458641787279E-3</v>
      </c>
      <c r="AA1676" s="1" cm="1">
        <f t="array" ref="AA1676">[1]!table_weight[Vision]*(('F+ , F-'!AA$2-[1]!tbl_gk[[#This Row],[Vision]])/('F+ , F-'!AA$2-'F+ , F-'!AA$3))</f>
        <v>2.0586147449548689E-2</v>
      </c>
      <c r="AB1676" s="1" cm="1">
        <f t="array" ref="AB1676">[1]!table_weight[Penalties]*(('F+ , F-'!AB$2-[1]!tbl_gk[[#This Row],[Penalties]])/('F+ , F-'!AB$2-'F+ , F-'!AB$3))</f>
        <v>2.1922367973657118E-3</v>
      </c>
      <c r="AC1676" s="1" cm="1">
        <f t="array" ref="AC1676">[1]!table_weight[Composure]*(('F+ , F-'!AC$2-[1]!tbl_gk[[#This Row],[Composure]])/('F+ , F-'!AC$2-'F+ , F-'!AC$3))</f>
        <v>2.5619265687797138E-3</v>
      </c>
      <c r="AD1676" s="1" cm="1">
        <f t="array" ref="AD1676">[1]!table_weight[Marking]*(('F+ , F-'!AD$2-[1]!tbl_gk[[#This Row],[Marking]])/('F+ , F-'!AD$2-'F+ , F-'!AD$3))</f>
        <v>3.9437064079595283E-2</v>
      </c>
      <c r="AE1676" s="1" cm="1">
        <f t="array" ref="AE1676">[1]!table_weight[StandingTackle]*(('F+ , F-'!AE$2-[1]!tbl_gk[[#This Row],[StandingTackle]])/('F+ , F-'!AE$2-'F+ , F-'!AE$3))</f>
        <v>2.6900228972187096E-2</v>
      </c>
      <c r="AF1676" s="1" cm="1">
        <f t="array" ref="AF1676">[1]!table_weight[SlidingTackle]*(('F+ , F-'!AF$2-[1]!tbl_gk[[#This Row],[SlidingTackle]])/('F+ , F-'!AF$2-'F+ , F-'!AF$3))</f>
        <v>8.9667429907290316E-3</v>
      </c>
      <c r="AG1676" s="1" cm="1">
        <f t="array" ref="AG1676">[1]!table_weight[GKDiving]*(('F+ , F-'!AG$2-[1]!tbl_gk[[#This Row],[GKDiving]])/('F+ , F-'!AG$2-'F+ , F-'!AG$3))</f>
        <v>5.4659770814318998E-2</v>
      </c>
      <c r="AH1676" s="1" cm="1">
        <f t="array" ref="AH1676">[1]!table_weight[GKHandling]*(('F+ , F-'!AH$2-[1]!tbl_gk[[#This Row],[GKHandling]])/('F+ , F-'!AH$2-'F+ , F-'!AH$3))</f>
        <v>6.416581791246144E-2</v>
      </c>
      <c r="AI1676" s="1" cm="1">
        <f t="array" ref="AI1676">[1]!table_weight[GKKicking]*(('F+ , F-'!AI$2-[1]!tbl_gk[[#This Row],[GKKicking]])/('F+ , F-'!AI$2-'F+ , F-'!AI$3))</f>
        <v>3.4882871919683582E-2</v>
      </c>
      <c r="AJ1676" s="1" cm="1">
        <f t="array" ref="AJ1676">[1]!table_weight[GKPositioning]*(('F+ , F-'!AJ$2-[1]!tbl_gk[[#This Row],[GKPositioning]])/('F+ , F-'!AJ$2-'F+ , F-'!AJ$3))</f>
        <v>2.2074138213474981E-2</v>
      </c>
      <c r="AK1676" s="1" cm="1">
        <f t="array" ref="AK1676">[1]!table_weight[GKReflexes]*(('F+ , F-'!AK$2-[1]!tbl_gk[[#This Row],[GKReflexes]])/('F+ , F-'!AK$2-'F+ , F-'!AK$3))</f>
        <v>6.012574789575089E-2</v>
      </c>
    </row>
    <row r="1677" spans="1:37" x14ac:dyDescent="0.55000000000000004">
      <c r="A1677" s="8">
        <f>[1]!tbl_gk[[#This Row],[ID]]</f>
        <v>263154</v>
      </c>
      <c r="B1677" s="2" cm="1">
        <f t="array" ref="B1677">[1]!table_weight[ValueEUR]*(('F+ , F-'!B$2-[1]!tbl_gk[[#This Row],[ValueEUR]])/('F+ , F-'!B$2-'F+ , F-'!B$3))</f>
        <v>2.0557071231680501E-4</v>
      </c>
      <c r="C1677" s="2" cm="1">
        <f t="array" ref="C1677">[1]!table_weight[WageEUR]*(('F+ , F-'!C$2-[1]!tbl_gk[[#This Row],[WageEUR]])/('F+ , F-'!C$2-'F+ , F-'!C$3))</f>
        <v>7.8241870618836313E-5</v>
      </c>
      <c r="D1677" s="2" cm="1">
        <f t="array" ref="D1677">[1]!table_weight[Crossing]*(('F+ , F-'!D$2-[1]!tbl_gk[[#This Row],[Crossing]])/('F+ , F-'!D$2-'F+ , F-'!D$3))</f>
        <v>3.5866971962916043E-2</v>
      </c>
      <c r="E1677" s="2" cm="1">
        <f t="array" ref="E1677">[1]!table_weight[Finishing]*(('F+ , F-'!E$2-[1]!tbl_gk[[#This Row],[Finishing]])/('F+ , F-'!E$2-'F+ , F-'!E$3))</f>
        <v>2.096326437480962E-2</v>
      </c>
      <c r="F1677" s="2" cm="1">
        <f t="array" ref="F1677">[1]!table_weight[HeadingAccuracy]*(('F+ , F-'!F$2-[1]!tbl_gk[[#This Row],[HeadingAccuracy]])/('F+ , F-'!F$2-'F+ , F-'!F$3))</f>
        <v>1.210949849973455E-2</v>
      </c>
      <c r="G1677" s="2" cm="1">
        <f t="array" ref="G1677">[1]!table_weight[ShortPassing]*(('F+ , F-'!G$2-[1]!tbl_gk[[#This Row],[ShortPassing]])/('F+ , F-'!G$2-'F+ , F-'!G$3))</f>
        <v>1.8282427630861391E-2</v>
      </c>
      <c r="H1677" s="2" cm="1">
        <f t="array" ref="H1677">[1]!table_weight[Volleys]*(('F+ , F-'!H$2-[1]!tbl_gk[[#This Row],[Volleys]])/('F+ , F-'!H$2-'F+ , F-'!H$3))</f>
        <v>1.9675665665797848E-3</v>
      </c>
      <c r="I1677" s="2" cm="1">
        <f t="array" ref="I1677">[1]!table_weight[Dribbling]*(('F+ , F-'!I$2-[1]!tbl_gk[[#This Row],[Dribbling]])/('F+ , F-'!I$2-'F+ , F-'!I$3))</f>
        <v>2.0535442652874894E-2</v>
      </c>
      <c r="J1677" s="2" cm="1">
        <f t="array" ref="J1677">[1]!table_weight[Curve]*(('F+ , F-'!J$2-[1]!tbl_gk[[#This Row],[Curve]])/('F+ , F-'!J$2-'F+ , F-'!J$3))</f>
        <v>9.8029273569279467E-3</v>
      </c>
      <c r="K1677" s="2" cm="1">
        <f t="array" ref="K1677">[1]!table_weight[FKAccuracy]*(('F+ , F-'!K$2-[1]!tbl_gk[[#This Row],[FKAccuracy]])/('F+ , F-'!K$2-'F+ , F-'!K$3))</f>
        <v>9.2789777912990392E-3</v>
      </c>
      <c r="L1677" s="2" cm="1">
        <f t="array" ref="L1677">[1]!table_weight[LongPassing]*(('F+ , F-'!L$2-[1]!tbl_gk[[#This Row],[LongPassing]])/('F+ , F-'!L$2-'F+ , F-'!L$3))</f>
        <v>1.7866995302501344E-2</v>
      </c>
      <c r="M1677" s="2" cm="1">
        <f t="array" ref="M1677">[1]!table_weight[BallControl]*(('F+ , F-'!M$2-[1]!tbl_gk[[#This Row],[BallControl]])/('F+ , F-'!M$2-'F+ , F-'!M$3))</f>
        <v>1.2603763744621627E-2</v>
      </c>
      <c r="N1677" s="2" cm="1">
        <f t="array" ref="N1677">[1]!table_weight[Acceleration]*(('F+ , F-'!N$2-[1]!tbl_gk[[#This Row],[Acceleration]])/('F+ , F-'!N$2-'F+ , F-'!N$3))</f>
        <v>6.313641976413314E-3</v>
      </c>
      <c r="O1677" s="2" cm="1">
        <f t="array" ref="O1677">[1]!table_weight[SprintSpeed]*(('F+ , F-'!O$2-[1]!tbl_gk[[#This Row],[SprintSpeed]])/('F+ , F-'!O$2-'F+ , F-'!O$3))</f>
        <v>9.838758746577414E-3</v>
      </c>
      <c r="P1677" s="2" cm="1">
        <f t="array" ref="P1677">[1]!table_weight[Agility]*(('F+ , F-'!P$2-[1]!tbl_gk[[#This Row],[Agility]])/('F+ , F-'!P$2-'F+ , F-'!P$3))</f>
        <v>2.8082656619316097E-3</v>
      </c>
      <c r="Q1677" s="2" cm="1">
        <f t="array" ref="Q1677">[1]!table_weight[Reactions]*(('F+ , F-'!Q$2-[1]!tbl_gk[[#This Row],[Reactions]])/('F+ , F-'!Q$2-'F+ , F-'!Q$3))</f>
        <v>2.1141322002959716E-3</v>
      </c>
      <c r="R1677" s="2" cm="1">
        <f t="array" ref="R1677">[1]!table_weight[Balance]*(('F+ , F-'!R$2-[1]!tbl_gk[[#This Row],[Balance]])/('F+ , F-'!R$2-'F+ , F-'!R$3))</f>
        <v>1.6763626655408076E-3</v>
      </c>
      <c r="S1677" s="2" cm="1">
        <f t="array" ref="S1677">[1]!table_weight[ShotPower]*(('F+ , F-'!S$2-[1]!tbl_gk[[#This Row],[ShotPower]])/('F+ , F-'!S$2-'F+ , F-'!S$3))</f>
        <v>6.2329798837993753E-3</v>
      </c>
      <c r="T1677" s="2" cm="1">
        <f t="array" ref="T1677">[1]!table_weight[Jumping]*(('F+ , F-'!T$2-[1]!tbl_gk[[#This Row],[Jumping]])/('F+ , F-'!T$2-'F+ , F-'!T$3))</f>
        <v>1.9750336123732751E-3</v>
      </c>
      <c r="U1677" s="2" cm="1">
        <f t="array" ref="U1677">[1]!table_weight[Stamina]*(('F+ , F-'!U$2-[1]!tbl_gk[[#This Row],[Stamina]])/('F+ , F-'!U$2-'F+ , F-'!U$3))</f>
        <v>2.0609046389982E-2</v>
      </c>
      <c r="V1677" s="2" cm="1">
        <f t="array" ref="V1677">[1]!table_weight[Strength]*(('F+ , F-'!V$2-[1]!tbl_gk[[#This Row],[Strength]])/('F+ , F-'!V$2-'F+ , F-'!V$3))</f>
        <v>3.9042693438799229E-2</v>
      </c>
      <c r="W1677" s="2" cm="1">
        <f t="array" ref="W1677">[1]!table_weight[LongShots]*(('F+ , F-'!W$2-[1]!tbl_gk[[#This Row],[LongShots]])/('F+ , F-'!W$2-'F+ , F-'!W$3))</f>
        <v>1.0388299806332293E-2</v>
      </c>
      <c r="X1677" s="2" cm="1">
        <f t="array" ref="X1677">[1]!table_weight[Aggression]*(('F+ , F-'!X$2-[1]!tbl_gk[[#This Row],[Aggression]])/('F+ , F-'!X$2-'F+ , F-'!X$3))</f>
        <v>1.3994523881959207E-2</v>
      </c>
      <c r="Y1677" s="2" cm="1">
        <f t="array" ref="Y1677">[1]!table_weight[Interceptions]*(('F+ , F-'!Y$2-[1]!tbl_gk[[#This Row],[Interceptions]])/('F+ , F-'!Y$2-'F+ , F-'!Y$3))</f>
        <v>2.0776599612664828E-2</v>
      </c>
      <c r="Z1677" s="2" cm="1">
        <f t="array" ref="Z1677">[1]!table_weight[Positioning]*(('F+ , F-'!Z$2-[1]!tbl_gk[[#This Row],[Positioning]])/('F+ , F-'!Z$2-'F+ , F-'!Z$3))</f>
        <v>2.3662238447756888E-3</v>
      </c>
      <c r="AA1677" s="2" cm="1">
        <f t="array" ref="AA1677">[1]!table_weight[Vision]*(('F+ , F-'!AA$2-[1]!tbl_gk[[#This Row],[Vision]])/('F+ , F-'!AA$2-'F+ , F-'!AA$3))</f>
        <v>2.0586147449548689E-2</v>
      </c>
      <c r="AB1677" s="2" cm="1">
        <f t="array" ref="AB1677">[1]!table_weight[Penalties]*(('F+ , F-'!AB$2-[1]!tbl_gk[[#This Row],[Penalties]])/('F+ , F-'!AB$2-'F+ , F-'!AB$3))</f>
        <v>2.2313838830329571E-3</v>
      </c>
      <c r="AC1677" s="2" cm="1">
        <f t="array" ref="AC1677">[1]!table_weight[Composure]*(('F+ , F-'!AC$2-[1]!tbl_gk[[#This Row],[Composure]])/('F+ , F-'!AC$2-'F+ , F-'!AC$3))</f>
        <v>1.9214449265847853E-3</v>
      </c>
      <c r="AD1677" s="2" cm="1">
        <f t="array" ref="AD1677">[1]!table_weight[Marking]*(('F+ , F-'!AD$2-[1]!tbl_gk[[#This Row],[Marking]])/('F+ , F-'!AD$2-'F+ , F-'!AD$3))</f>
        <v>3.6282098953227655E-2</v>
      </c>
      <c r="AE1677" s="2" cm="1">
        <f t="array" ref="AE1677">[1]!table_weight[StandingTackle]*(('F+ , F-'!AE$2-[1]!tbl_gk[[#This Row],[StandingTackle]])/('F+ , F-'!AE$2-'F+ , F-'!AE$3))</f>
        <v>1.7933485981458063E-2</v>
      </c>
      <c r="AF1677" s="2" cm="1">
        <f t="array" ref="AF1677">[1]!table_weight[SlidingTackle]*(('F+ , F-'!AF$2-[1]!tbl_gk[[#This Row],[SlidingTackle]])/('F+ , F-'!AF$2-'F+ , F-'!AF$3))</f>
        <v>1.4944571651215053E-3</v>
      </c>
      <c r="AG1677" s="2" cm="1">
        <f t="array" ref="AG1677">[1]!table_weight[GKDiving]*(('F+ , F-'!AG$2-[1]!tbl_gk[[#This Row],[GKDiving]])/('F+ , F-'!AG$2-'F+ , F-'!AG$3))</f>
        <v>4.6119181624581652E-2</v>
      </c>
      <c r="AH1677" s="2" cm="1">
        <f t="array" ref="AH1677">[1]!table_weight[GKHandling]*(('F+ , F-'!AH$2-[1]!tbl_gk[[#This Row],[GKHandling]])/('F+ , F-'!AH$2-'F+ , F-'!AH$3))</f>
        <v>5.5253898757952898E-2</v>
      </c>
      <c r="AI1677" s="2" cm="1">
        <f t="array" ref="AI1677">[1]!table_weight[GKKicking]*(('F+ , F-'!AI$2-[1]!tbl_gk[[#This Row],[GKKicking]])/('F+ , F-'!AI$2-'F+ , F-'!AI$3))</f>
        <v>2.8621843626407038E-2</v>
      </c>
      <c r="AJ1677" s="2" cm="1">
        <f t="array" ref="AJ1677">[1]!table_weight[GKPositioning]*(('F+ , F-'!AJ$2-[1]!tbl_gk[[#This Row],[GKPositioning]])/('F+ , F-'!AJ$2-'F+ , F-'!AJ$3))</f>
        <v>1.7659310570779983E-2</v>
      </c>
      <c r="AK1677" s="2" cm="1">
        <f t="array" ref="AK1677">[1]!table_weight[GKReflexes]*(('F+ , F-'!AK$2-[1]!tbl_gk[[#This Row],[GKReflexes]])/('F+ , F-'!AK$2-'F+ , F-'!AK$3))</f>
        <v>4.55498090119325E-2</v>
      </c>
    </row>
    <row r="1678" spans="1:37" x14ac:dyDescent="0.55000000000000004">
      <c r="A1678" s="7">
        <f>[1]!tbl_gk[[#This Row],[ID]]</f>
        <v>263204</v>
      </c>
      <c r="B1678" s="1" cm="1">
        <f t="array" ref="B1678">[1]!table_weight[ValueEUR]*(('F+ , F-'!B$2-[1]!tbl_gk[[#This Row],[ValueEUR]])/('F+ , F-'!B$2-'F+ , F-'!B$3))</f>
        <v>1.5927100233554262E-4</v>
      </c>
      <c r="C1678" s="1" cm="1">
        <f t="array" ref="C1678">[1]!table_weight[WageEUR]*(('F+ , F-'!C$2-[1]!tbl_gk[[#This Row],[WageEUR]])/('F+ , F-'!C$2-'F+ , F-'!C$3))</f>
        <v>2.3472561185650898E-4</v>
      </c>
      <c r="D1678" s="1" cm="1">
        <f t="array" ref="D1678">[1]!table_weight[Crossing]*(('F+ , F-'!D$2-[1]!tbl_gk[[#This Row],[Crossing]])/('F+ , F-'!D$2-'F+ , F-'!D$3))</f>
        <v>3.3625286215233793E-2</v>
      </c>
      <c r="E1678" s="1" cm="1">
        <f t="array" ref="E1678">[1]!table_weight[Finishing]*(('F+ , F-'!E$2-[1]!tbl_gk[[#This Row],[Finishing]])/('F+ , F-'!E$2-'F+ , F-'!E$3))</f>
        <v>1.7968512321265388E-2</v>
      </c>
      <c r="F1678" s="1" cm="1">
        <f t="array" ref="F1678">[1]!table_weight[HeadingAccuracy]*(('F+ , F-'!F$2-[1]!tbl_gk[[#This Row],[HeadingAccuracy]])/('F+ , F-'!F$2-'F+ , F-'!F$3))</f>
        <v>1.1691929585950599E-2</v>
      </c>
      <c r="G1678" s="1" cm="1">
        <f t="array" ref="G1678">[1]!table_weight[ShortPassing]*(('F+ , F-'!G$2-[1]!tbl_gk[[#This Row],[ShortPassing]])/('F+ , F-'!G$2-'F+ , F-'!G$3))</f>
        <v>6.3285326414520199E-2</v>
      </c>
      <c r="H1678" s="1" cm="1">
        <f t="array" ref="H1678">[1]!table_weight[Volleys]*(('F+ , F-'!H$2-[1]!tbl_gk[[#This Row],[Volleys]])/('F+ , F-'!H$2-'F+ , F-'!H$3))</f>
        <v>2.1990449861774069E-3</v>
      </c>
      <c r="I1678" s="1" cm="1">
        <f t="array" ref="I1678">[1]!table_weight[Dribbling]*(('F+ , F-'!I$2-[1]!tbl_gk[[#This Row],[Dribbling]])/('F+ , F-'!I$2-'F+ , F-'!I$3))</f>
        <v>2.0535442652874894E-2</v>
      </c>
      <c r="J1678" s="1" cm="1">
        <f t="array" ref="J1678">[1]!table_weight[Curve]*(('F+ , F-'!J$2-[1]!tbl_gk[[#This Row],[Curve]])/('F+ , F-'!J$2-'F+ , F-'!J$3))</f>
        <v>9.295879390190295E-3</v>
      </c>
      <c r="K1678" s="1" cm="1">
        <f t="array" ref="K1678">[1]!table_weight[FKAccuracy]*(('F+ , F-'!K$2-[1]!tbl_gk[[#This Row],[FKAccuracy]])/('F+ , F-'!K$2-'F+ , F-'!K$3))</f>
        <v>9.1268634012777444E-3</v>
      </c>
      <c r="L1678" s="1" cm="1">
        <f t="array" ref="L1678">[1]!table_weight[LongPassing]*(('F+ , F-'!L$2-[1]!tbl_gk[[#This Row],[LongPassing]])/('F+ , F-'!L$2-'F+ , F-'!L$3))</f>
        <v>2.3822660403335128E-2</v>
      </c>
      <c r="M1678" s="1" cm="1">
        <f t="array" ref="M1678">[1]!table_weight[BallControl]*(('F+ , F-'!M$2-[1]!tbl_gk[[#This Row],[BallControl]])/('F+ , F-'!M$2-'F+ , F-'!M$3))</f>
        <v>1.2169151201703639E-2</v>
      </c>
      <c r="N1678" s="1" cm="1">
        <f t="array" ref="N1678">[1]!table_weight[Acceleration]*(('F+ , F-'!N$2-[1]!tbl_gk[[#This Row],[Acceleration]])/('F+ , F-'!N$2-'F+ , F-'!N$3))</f>
        <v>7.8920524705166431E-3</v>
      </c>
      <c r="O1678" s="1" cm="1">
        <f t="array" ref="O1678">[1]!table_weight[SprintSpeed]*(('F+ , F-'!O$2-[1]!tbl_gk[[#This Row],[SprintSpeed]])/('F+ , F-'!O$2-'F+ , F-'!O$3))</f>
        <v>1.3493154852449027E-2</v>
      </c>
      <c r="P1678" s="1" cm="1">
        <f t="array" ref="P1678">[1]!table_weight[Agility]*(('F+ , F-'!P$2-[1]!tbl_gk[[#This Row],[Agility]])/('F+ , F-'!P$2-'F+ , F-'!P$3))</f>
        <v>3.9783763544031132E-3</v>
      </c>
      <c r="Q1678" s="1" cm="1">
        <f t="array" ref="Q1678">[1]!table_weight[Reactions]*(('F+ , F-'!Q$2-[1]!tbl_gk[[#This Row],[Reactions]])/('F+ , F-'!Q$2-'F+ , F-'!Q$3))</f>
        <v>2.2688248003176282E-3</v>
      </c>
      <c r="R1678" s="1" cm="1">
        <f t="array" ref="R1678">[1]!table_weight[Balance]*(('F+ , F-'!R$2-[1]!tbl_gk[[#This Row],[Balance]])/('F+ , F-'!R$2-'F+ , F-'!R$3))</f>
        <v>2.0488877023276536E-3</v>
      </c>
      <c r="S1678" s="1" cm="1">
        <f t="array" ref="S1678">[1]!table_weight[ShotPower]*(('F+ , F-'!S$2-[1]!tbl_gk[[#This Row],[ShotPower]])/('F+ , F-'!S$2-'F+ , F-'!S$3))</f>
        <v>5.7135648934827617E-3</v>
      </c>
      <c r="T1678" s="1" cm="1">
        <f t="array" ref="T1678">[1]!table_weight[Jumping]*(('F+ , F-'!T$2-[1]!tbl_gk[[#This Row],[Jumping]])/('F+ , F-'!T$2-'F+ , F-'!T$3))</f>
        <v>3.1772279851222255E-3</v>
      </c>
      <c r="U1678" s="1" cm="1">
        <f t="array" ref="U1678">[1]!table_weight[Stamina]*(('F+ , F-'!U$2-[1]!tbl_gk[[#This Row],[Stamina]])/('F+ , F-'!U$2-'F+ , F-'!U$3))</f>
        <v>1.975033612373275E-2</v>
      </c>
      <c r="V1678" s="1" cm="1">
        <f t="array" ref="V1678">[1]!table_weight[Strength]*(('F+ , F-'!V$2-[1]!tbl_gk[[#This Row],[Strength]])/('F+ , F-'!V$2-'F+ , F-'!V$3))</f>
        <v>1.9521346719399615E-2</v>
      </c>
      <c r="W1678" s="1" cm="1">
        <f t="array" ref="W1678">[1]!table_weight[LongShots]*(('F+ , F-'!W$2-[1]!tbl_gk[[#This Row],[LongShots]])/('F+ , F-'!W$2-'F+ , F-'!W$3))</f>
        <v>9.6091773208573719E-3</v>
      </c>
      <c r="X1678" s="1" cm="1">
        <f t="array" ref="X1678">[1]!table_weight[Aggression]*(('F+ , F-'!X$2-[1]!tbl_gk[[#This Row],[Aggression]])/('F+ , F-'!X$2-'F+ , F-'!X$3))</f>
        <v>1.460298144204439E-2</v>
      </c>
      <c r="Y1678" s="1" cm="1">
        <f t="array" ref="Y1678">[1]!table_weight[Interceptions]*(('F+ , F-'!Y$2-[1]!tbl_gk[[#This Row],[Interceptions]])/('F+ , F-'!Y$2-'F+ , F-'!Y$3))</f>
        <v>2.4239366214775633E-2</v>
      </c>
      <c r="Z1678" s="1" cm="1">
        <f t="array" ref="Z1678">[1]!table_weight[Positioning]*(('F+ , F-'!Z$2-[1]!tbl_gk[[#This Row],[Positioning]])/('F+ , F-'!Z$2-'F+ , F-'!Z$3))</f>
        <v>1.7746678835817667E-3</v>
      </c>
      <c r="AA1678" s="1" cm="1">
        <f t="array" ref="AA1678">[1]!table_weight[Vision]*(('F+ , F-'!AA$2-[1]!tbl_gk[[#This Row],[Vision]])/('F+ , F-'!AA$2-'F+ , F-'!AA$3))</f>
        <v>2.9814420444173963E-2</v>
      </c>
      <c r="AB1678" s="1" cm="1">
        <f t="array" ref="AB1678">[1]!table_weight[Penalties]*(('F+ , F-'!AB$2-[1]!tbl_gk[[#This Row],[Penalties]])/('F+ , F-'!AB$2-'F+ , F-'!AB$3))</f>
        <v>2.4662663970364263E-3</v>
      </c>
      <c r="AC1678" s="1" cm="1">
        <f t="array" ref="AC1678">[1]!table_weight[Composure]*(('F+ , F-'!AC$2-[1]!tbl_gk[[#This Row],[Composure]])/('F+ , F-'!AC$2-'F+ , F-'!AC$3))</f>
        <v>1.7613245160360534E-3</v>
      </c>
      <c r="AD1678" s="1" cm="1">
        <f t="array" ref="AD1678">[1]!table_weight[Marking]*(('F+ , F-'!AD$2-[1]!tbl_gk[[#This Row],[Marking]])/('F+ , F-'!AD$2-'F+ , F-'!AD$3))</f>
        <v>3.6282098953227655E-2</v>
      </c>
      <c r="AE1678" s="1" cm="1">
        <f t="array" ref="AE1678">[1]!table_weight[StandingTackle]*(('F+ , F-'!AE$2-[1]!tbl_gk[[#This Row],[StandingTackle]])/('F+ , F-'!AE$2-'F+ , F-'!AE$3))</f>
        <v>3.362528621523387E-2</v>
      </c>
      <c r="AF1678" s="1" cm="1">
        <f t="array" ref="AF1678">[1]!table_weight[SlidingTackle]*(('F+ , F-'!AF$2-[1]!tbl_gk[[#This Row],[SlidingTackle]])/('F+ , F-'!AF$2-'F+ , F-'!AF$3))</f>
        <v>8.9667429907290316E-3</v>
      </c>
      <c r="AG1678" s="1" cm="1">
        <f t="array" ref="AG1678">[1]!table_weight[GKDiving]*(('F+ , F-'!AG$2-[1]!tbl_gk[[#This Row],[GKDiving]])/('F+ , F-'!AG$2-'F+ , F-'!AG$3))</f>
        <v>5.2951652976371534E-2</v>
      </c>
      <c r="AH1678" s="1" cm="1">
        <f t="array" ref="AH1678">[1]!table_weight[GKHandling]*(('F+ , F-'!AH$2-[1]!tbl_gk[[#This Row],[GKHandling]])/('F+ , F-'!AH$2-'F+ , F-'!AH$3))</f>
        <v>4.4559595772542655E-2</v>
      </c>
      <c r="AI1678" s="1" cm="1">
        <f t="array" ref="AI1678">[1]!table_weight[GKKicking]*(('F+ , F-'!AI$2-[1]!tbl_gk[[#This Row],[GKKicking]])/('F+ , F-'!AI$2-'F+ , F-'!AI$3))</f>
        <v>2.5938545786431375E-2</v>
      </c>
      <c r="AJ1678" s="1" cm="1">
        <f t="array" ref="AJ1678">[1]!table_weight[GKPositioning]*(('F+ , F-'!AJ$2-[1]!tbl_gk[[#This Row],[GKPositioning]])/('F+ , F-'!AJ$2-'F+ , F-'!AJ$3))</f>
        <v>1.3875172591327129E-2</v>
      </c>
      <c r="AK1678" s="1" cm="1">
        <f t="array" ref="AK1678">[1]!table_weight[GKReflexes]*(('F+ , F-'!AK$2-[1]!tbl_gk[[#This Row],[GKReflexes]])/('F+ , F-'!AK$2-'F+ , F-'!AK$3))</f>
        <v>4.55498090119325E-2</v>
      </c>
    </row>
    <row r="1679" spans="1:37" x14ac:dyDescent="0.55000000000000004">
      <c r="A1679" s="8">
        <f>[1]!tbl_gk[[#This Row],[ID]]</f>
        <v>263214</v>
      </c>
      <c r="B1679" s="2" cm="1">
        <f t="array" ref="B1679">[1]!table_weight[ValueEUR]*(('F+ , F-'!B$2-[1]!tbl_gk[[#This Row],[ValueEUR]])/('F+ , F-'!B$2-'F+ , F-'!B$3))</f>
        <v>4.9695022046554962E-5</v>
      </c>
      <c r="C1679" s="2" cm="1">
        <f t="array" ref="C1679">[1]!table_weight[WageEUR]*(('F+ , F-'!C$2-[1]!tbl_gk[[#This Row],[WageEUR]])/('F+ , F-'!C$2-'F+ , F-'!C$3))</f>
        <v>5.4769309433185425E-5</v>
      </c>
      <c r="D1679" s="2" cm="1">
        <f t="array" ref="D1679">[1]!table_weight[Crossing]*(('F+ , F-'!D$2-[1]!tbl_gk[[#This Row],[Crossing]])/('F+ , F-'!D$2-'F+ , F-'!D$3))</f>
        <v>3.5866971962916043E-2</v>
      </c>
      <c r="E1679" s="2" cm="1">
        <f t="array" ref="E1679">[1]!table_weight[Finishing]*(('F+ , F-'!E$2-[1]!tbl_gk[[#This Row],[Finishing]])/('F+ , F-'!E$2-'F+ , F-'!E$3))</f>
        <v>2.096326437480962E-2</v>
      </c>
      <c r="F1679" s="2" cm="1">
        <f t="array" ref="F1679">[1]!table_weight[HeadingAccuracy]*(('F+ , F-'!F$2-[1]!tbl_gk[[#This Row],[HeadingAccuracy]])/('F+ , F-'!F$2-'F+ , F-'!F$3))</f>
        <v>1.1691929585950599E-2</v>
      </c>
      <c r="G1679" s="2" cm="1">
        <f t="array" ref="G1679">[1]!table_weight[ShortPassing]*(('F+ , F-'!G$2-[1]!tbl_gk[[#This Row],[ShortPassing]])/('F+ , F-'!G$2-'F+ , F-'!G$3))</f>
        <v>6.1878985827530868E-2</v>
      </c>
      <c r="H1679" s="2" cm="1">
        <f t="array" ref="H1679">[1]!table_weight[Volleys]*(('F+ , F-'!H$2-[1]!tbl_gk[[#This Row],[Volleys]])/('F+ , F-'!H$2-'F+ , F-'!H$3))</f>
        <v>2.3147841959762173E-3</v>
      </c>
      <c r="I1679" s="2" cm="1">
        <f t="array" ref="I1679">[1]!table_weight[Dribbling]*(('F+ , F-'!I$2-[1]!tbl_gk[[#This Row],[Dribbling]])/('F+ , F-'!I$2-'F+ , F-'!I$3))</f>
        <v>1.7601807988178481E-2</v>
      </c>
      <c r="J1679" s="2" cm="1">
        <f t="array" ref="J1679">[1]!table_weight[Curve]*(('F+ , F-'!J$2-[1]!tbl_gk[[#This Row],[Curve]])/('F+ , F-'!J$2-'F+ , F-'!J$3))</f>
        <v>9.4648953791028455E-3</v>
      </c>
      <c r="K1679" s="2" cm="1">
        <f t="array" ref="K1679">[1]!table_weight[FKAccuracy]*(('F+ , F-'!K$2-[1]!tbl_gk[[#This Row],[FKAccuracy]])/('F+ , F-'!K$2-'F+ , F-'!K$3))</f>
        <v>9.7353209613629272E-3</v>
      </c>
      <c r="L1679" s="2" cm="1">
        <f t="array" ref="L1679">[1]!table_weight[LongPassing]*(('F+ , F-'!L$2-[1]!tbl_gk[[#This Row],[LongPassing]])/('F+ , F-'!L$2-'F+ , F-'!L$3))</f>
        <v>2.7071205003789917E-2</v>
      </c>
      <c r="M1679" s="2" cm="1">
        <f t="array" ref="M1679">[1]!table_weight[BallControl]*(('F+ , F-'!M$2-[1]!tbl_gk[[#This Row],[BallControl]])/('F+ , F-'!M$2-'F+ , F-'!M$3))</f>
        <v>1.6080664087965525E-2</v>
      </c>
      <c r="N1679" s="2" cm="1">
        <f t="array" ref="N1679">[1]!table_weight[Acceleration]*(('F+ , F-'!N$2-[1]!tbl_gk[[#This Row],[Acceleration]])/('F+ , F-'!N$2-'F+ , F-'!N$3))</f>
        <v>9.6959501780633037E-3</v>
      </c>
      <c r="O1679" s="2" cm="1">
        <f t="array" ref="O1679">[1]!table_weight[SprintSpeed]*(('F+ , F-'!O$2-[1]!tbl_gk[[#This Row],[SprintSpeed]])/('F+ , F-'!O$2-'F+ , F-'!O$3))</f>
        <v>1.0400973532096125E-2</v>
      </c>
      <c r="P1679" s="2" cm="1">
        <f t="array" ref="P1679">[1]!table_weight[Agility]*(('F+ , F-'!P$2-[1]!tbl_gk[[#This Row],[Agility]])/('F+ , F-'!P$2-'F+ , F-'!P$3))</f>
        <v>4.5634317006388652E-3</v>
      </c>
      <c r="Q1679" s="2" cm="1">
        <f t="array" ref="Q1679">[1]!table_weight[Reactions]*(('F+ , F-'!Q$2-[1]!tbl_gk[[#This Row],[Reactions]])/('F+ , F-'!Q$2-'F+ , F-'!Q$3))</f>
        <v>2.4750816003465035E-3</v>
      </c>
      <c r="R1679" s="2" cm="1">
        <f t="array" ref="R1679">[1]!table_weight[Balance]*(('F+ , F-'!R$2-[1]!tbl_gk[[#This Row],[Balance]])/('F+ , F-'!R$2-'F+ , F-'!R$3))</f>
        <v>1.1796626164916795E-3</v>
      </c>
      <c r="S1679" s="2" cm="1">
        <f t="array" ref="S1679">[1]!table_weight[ShotPower]*(('F+ , F-'!S$2-[1]!tbl_gk[[#This Row],[ShotPower]])/('F+ , F-'!S$2-'F+ , F-'!S$3))</f>
        <v>8.0509323499075268E-3</v>
      </c>
      <c r="T1679" s="2" cm="1">
        <f t="array" ref="T1679">[1]!table_weight[Jumping]*(('F+ , F-'!T$2-[1]!tbl_gk[[#This Row],[Jumping]])/('F+ , F-'!T$2-'F+ , F-'!T$3))</f>
        <v>2.4043887454979003E-3</v>
      </c>
      <c r="U1679" s="2" cm="1">
        <f t="array" ref="U1679">[1]!table_weight[Stamina]*(('F+ , F-'!U$2-[1]!tbl_gk[[#This Row],[Stamina]])/('F+ , F-'!U$2-'F+ , F-'!U$3))</f>
        <v>2.2326466922480501E-2</v>
      </c>
      <c r="V1679" s="2" cm="1">
        <f t="array" ref="V1679">[1]!table_weight[Strength]*(('F+ , F-'!V$2-[1]!tbl_gk[[#This Row],[Strength]])/('F+ , F-'!V$2-'F+ , F-'!V$3))</f>
        <v>2.4845350370144969E-2</v>
      </c>
      <c r="W1679" s="2" cm="1">
        <f t="array" ref="W1679">[1]!table_weight[LongShots]*(('F+ , F-'!W$2-[1]!tbl_gk[[#This Row],[LongShots]])/('F+ , F-'!W$2-'F+ , F-'!W$3))</f>
        <v>9.86888481601568E-3</v>
      </c>
      <c r="X1679" s="2" cm="1">
        <f t="array" ref="X1679">[1]!table_weight[Aggression]*(('F+ , F-'!X$2-[1]!tbl_gk[[#This Row],[Aggression]])/('F+ , F-'!X$2-'F+ , F-'!X$3))</f>
        <v>1.034377852144811E-2</v>
      </c>
      <c r="Y1679" s="2" cm="1">
        <f t="array" ref="Y1679">[1]!table_weight[Interceptions]*(('F+ , F-'!Y$2-[1]!tbl_gk[[#This Row],[Interceptions]])/('F+ , F-'!Y$2-'F+ , F-'!Y$3))</f>
        <v>2.2161706253509151E-2</v>
      </c>
      <c r="Z1679" s="2" cm="1">
        <f t="array" ref="Z1679">[1]!table_weight[Positioning]*(('F+ , F-'!Z$2-[1]!tbl_gk[[#This Row],[Positioning]])/('F+ , F-'!Z$2-'F+ , F-'!Z$3))</f>
        <v>1.9225568738802474E-3</v>
      </c>
      <c r="AA1679" s="2" cm="1">
        <f t="array" ref="AA1679">[1]!table_weight[Vision]*(('F+ , F-'!AA$2-[1]!tbl_gk[[#This Row],[Vision]])/('F+ , F-'!AA$2-'F+ , F-'!AA$3))</f>
        <v>3.1944021904472104E-2</v>
      </c>
      <c r="AB1679" s="2" cm="1">
        <f t="array" ref="AB1679">[1]!table_weight[Penalties]*(('F+ , F-'!AB$2-[1]!tbl_gk[[#This Row],[Penalties]])/('F+ , F-'!AB$2-'F+ , F-'!AB$3))</f>
        <v>2.2705309687002014E-3</v>
      </c>
      <c r="AC1679" s="2" cm="1">
        <f t="array" ref="AC1679">[1]!table_weight[Composure]*(('F+ , F-'!AC$2-[1]!tbl_gk[[#This Row],[Composure]])/('F+ , F-'!AC$2-'F+ , F-'!AC$3))</f>
        <v>1.814697986218964E-3</v>
      </c>
      <c r="AD1679" s="2" cm="1">
        <f t="array" ref="AD1679">[1]!table_weight[Marking]*(('F+ , F-'!AD$2-[1]!tbl_gk[[#This Row],[Marking]])/('F+ , F-'!AD$2-'F+ , F-'!AD$3))</f>
        <v>3.7859581516411465E-2</v>
      </c>
      <c r="AE1679" s="2" cm="1">
        <f t="array" ref="AE1679">[1]!table_weight[StandingTackle]*(('F+ , F-'!AE$2-[1]!tbl_gk[[#This Row],[StandingTackle]])/('F+ , F-'!AE$2-'F+ , F-'!AE$3))</f>
        <v>3.362528621523387E-2</v>
      </c>
      <c r="AF1679" s="2" cm="1">
        <f t="array" ref="AF1679">[1]!table_weight[SlidingTackle]*(('F+ , F-'!AF$2-[1]!tbl_gk[[#This Row],[SlidingTackle]])/('F+ , F-'!AF$2-'F+ , F-'!AF$3))</f>
        <v>8.9667429907290316E-3</v>
      </c>
      <c r="AG1679" s="2" cm="1">
        <f t="array" ref="AG1679">[1]!table_weight[GKDiving]*(('F+ , F-'!AG$2-[1]!tbl_gk[[#This Row],[GKDiving]])/('F+ , F-'!AG$2-'F+ , F-'!AG$3))</f>
        <v>6.4908477842003806E-2</v>
      </c>
      <c r="AH1679" s="2" cm="1">
        <f t="array" ref="AH1679">[1]!table_weight[GKHandling]*(('F+ , F-'!AH$2-[1]!tbl_gk[[#This Row],[GKHandling]])/('F+ , F-'!AH$2-'F+ , F-'!AH$3))</f>
        <v>6.9512969405166547E-2</v>
      </c>
      <c r="AI1679" s="2" cm="1">
        <f t="array" ref="AI1679">[1]!table_weight[GKKicking]*(('F+ , F-'!AI$2-[1]!tbl_gk[[#This Row],[GKKicking]])/('F+ , F-'!AI$2-'F+ , F-'!AI$3))</f>
        <v>3.6671737146334017E-2</v>
      </c>
      <c r="AJ1679" s="2" cm="1">
        <f t="array" ref="AJ1679">[1]!table_weight[GKPositioning]*(('F+ , F-'!AJ$2-[1]!tbl_gk[[#This Row],[GKPositioning]])/('F+ , F-'!AJ$2-'F+ , F-'!AJ$3))</f>
        <v>2.4596896866443549E-2</v>
      </c>
      <c r="AK1679" s="2" cm="1">
        <f t="array" ref="AK1679">[1]!table_weight[GKReflexes]*(('F+ , F-'!AK$2-[1]!tbl_gk[[#This Row],[GKReflexes]])/('F+ , F-'!AK$2-'F+ , F-'!AK$3))</f>
        <v>6.5591724977182797E-2</v>
      </c>
    </row>
    <row r="1680" spans="1:37" x14ac:dyDescent="0.55000000000000004">
      <c r="A1680" s="7">
        <f>[1]!tbl_gk[[#This Row],[ID]]</f>
        <v>263232</v>
      </c>
      <c r="B1680" s="1" cm="1">
        <f t="array" ref="B1680">[1]!table_weight[ValueEUR]*(('F+ , F-'!B$2-[1]!tbl_gk[[#This Row],[ValueEUR]])/('F+ , F-'!B$2-'F+ , F-'!B$3))</f>
        <v>4.6021911721374819E-4</v>
      </c>
      <c r="C1680" s="1" cm="1">
        <f t="array" ref="C1680">[1]!table_weight[WageEUR]*(('F+ , F-'!C$2-[1]!tbl_gk[[#This Row],[WageEUR]])/('F+ , F-'!C$2-'F+ , F-'!C$3))</f>
        <v>2.3472561185650898E-4</v>
      </c>
      <c r="D1680" s="1" cm="1">
        <f t="array" ref="D1680">[1]!table_weight[Crossing]*(('F+ , F-'!D$2-[1]!tbl_gk[[#This Row],[Crossing]])/('F+ , F-'!D$2-'F+ , F-'!D$3))</f>
        <v>3.81086577105983E-2</v>
      </c>
      <c r="E1680" s="1" cm="1">
        <f t="array" ref="E1680">[1]!table_weight[Finishing]*(('F+ , F-'!E$2-[1]!tbl_gk[[#This Row],[Finishing]])/('F+ , F-'!E$2-'F+ , F-'!E$3))</f>
        <v>2.1961515059324362E-2</v>
      </c>
      <c r="F1680" s="1" cm="1">
        <f t="array" ref="F1680">[1]!table_weight[HeadingAccuracy]*(('F+ , F-'!F$2-[1]!tbl_gk[[#This Row],[HeadingAccuracy]])/('F+ , F-'!F$2-'F+ , F-'!F$3))</f>
        <v>1.1691929585950599E-2</v>
      </c>
      <c r="G1680" s="1" cm="1">
        <f t="array" ref="G1680">[1]!table_weight[ShortPassing]*(('F+ , F-'!G$2-[1]!tbl_gk[[#This Row],[ShortPassing]])/('F+ , F-'!G$2-'F+ , F-'!G$3))</f>
        <v>5.7659964066562854E-2</v>
      </c>
      <c r="H1680" s="1" cm="1">
        <f t="array" ref="H1680">[1]!table_weight[Volleys]*(('F+ , F-'!H$2-[1]!tbl_gk[[#This Row],[Volleys]])/('F+ , F-'!H$2-'F+ , F-'!H$3))</f>
        <v>2.0833057763785961E-3</v>
      </c>
      <c r="I1680" s="1" cm="1">
        <f t="array" ref="I1680">[1]!table_weight[Dribbling]*(('F+ , F-'!I$2-[1]!tbl_gk[[#This Row],[Dribbling]])/('F+ , F-'!I$2-'F+ , F-'!I$3))</f>
        <v>1.6623929766613008E-2</v>
      </c>
      <c r="J1680" s="1" cm="1">
        <f t="array" ref="J1680">[1]!table_weight[Curve]*(('F+ , F-'!J$2-[1]!tbl_gk[[#This Row],[Curve]])/('F+ , F-'!J$2-'F+ , F-'!J$3))</f>
        <v>9.8029273569279467E-3</v>
      </c>
      <c r="K1680" s="1" cm="1">
        <f t="array" ref="K1680">[1]!table_weight[FKAccuracy]*(('F+ , F-'!K$2-[1]!tbl_gk[[#This Row],[FKAccuracy]])/('F+ , F-'!K$2-'F+ , F-'!K$3))</f>
        <v>9.7353209613629272E-3</v>
      </c>
      <c r="L1680" s="1" cm="1">
        <f t="array" ref="L1680">[1]!table_weight[LongPassing]*(('F+ , F-'!L$2-[1]!tbl_gk[[#This Row],[LongPassing]])/('F+ , F-'!L$2-'F+ , F-'!L$3))</f>
        <v>2.2198388103107734E-2</v>
      </c>
      <c r="M1680" s="1" cm="1">
        <f t="array" ref="M1680">[1]!table_weight[BallControl]*(('F+ , F-'!M$2-[1]!tbl_gk[[#This Row],[BallControl]])/('F+ , F-'!M$2-'F+ , F-'!M$3))</f>
        <v>1.5646051545047536E-2</v>
      </c>
      <c r="N1680" s="1" cm="1">
        <f t="array" ref="N1680">[1]!table_weight[Acceleration]*(('F+ , F-'!N$2-[1]!tbl_gk[[#This Row],[Acceleration]])/('F+ , F-'!N$2-'F+ , F-'!N$3))</f>
        <v>7.8920524705166431E-3</v>
      </c>
      <c r="O1680" s="1" cm="1">
        <f t="array" ref="O1680">[1]!table_weight[SprintSpeed]*(('F+ , F-'!O$2-[1]!tbl_gk[[#This Row],[SprintSpeed]])/('F+ , F-'!O$2-'F+ , F-'!O$3))</f>
        <v>1.3212047459689671E-2</v>
      </c>
      <c r="P1680" s="1" cm="1">
        <f t="array" ref="P1680">[1]!table_weight[Agility]*(('F+ , F-'!P$2-[1]!tbl_gk[[#This Row],[Agility]])/('F+ , F-'!P$2-'F+ , F-'!P$3))</f>
        <v>3.9783763544031132E-3</v>
      </c>
      <c r="Q1680" s="1" cm="1">
        <f t="array" ref="Q1680">[1]!table_weight[Reactions]*(('F+ , F-'!Q$2-[1]!tbl_gk[[#This Row],[Reactions]])/('F+ , F-'!Q$2-'F+ , F-'!Q$3))</f>
        <v>1.5984902002237835E-3</v>
      </c>
      <c r="R1680" s="1" cm="1">
        <f t="array" ref="R1680">[1]!table_weight[Balance]*(('F+ , F-'!R$2-[1]!tbl_gk[[#This Row],[Balance]])/('F+ , F-'!R$2-'F+ , F-'!R$3))</f>
        <v>2.5455877513767822E-3</v>
      </c>
      <c r="S1680" s="1" cm="1">
        <f t="array" ref="S1680">[1]!table_weight[ShotPower]*(('F+ , F-'!S$2-[1]!tbl_gk[[#This Row],[ShotPower]])/('F+ , F-'!S$2-'F+ , F-'!S$3))</f>
        <v>4.6747349128495319E-3</v>
      </c>
      <c r="T1680" s="1" cm="1">
        <f t="array" ref="T1680">[1]!table_weight[Jumping]*(('F+ , F-'!T$2-[1]!tbl_gk[[#This Row],[Jumping]])/('F+ , F-'!T$2-'F+ , F-'!T$3))</f>
        <v>3.9500672247465502E-3</v>
      </c>
      <c r="U1680" s="1" cm="1">
        <f t="array" ref="U1680">[1]!table_weight[Stamina]*(('F+ , F-'!U$2-[1]!tbl_gk[[#This Row],[Stamina]])/('F+ , F-'!U$2-'F+ , F-'!U$3))</f>
        <v>2.4902597721228249E-2</v>
      </c>
      <c r="V1680" s="1" cm="1">
        <f t="array" ref="V1680">[1]!table_weight[Strength]*(('F+ , F-'!V$2-[1]!tbl_gk[[#This Row],[Strength]])/('F+ , F-'!V$2-'F+ , F-'!V$3))</f>
        <v>1.2422675185072484E-2</v>
      </c>
      <c r="W1680" s="1" cm="1">
        <f t="array" ref="W1680">[1]!table_weight[LongShots]*(('F+ , F-'!W$2-[1]!tbl_gk[[#This Row],[LongShots]])/('F+ , F-'!W$2-'F+ , F-'!W$3))</f>
        <v>1.0128592311173986E-2</v>
      </c>
      <c r="X1680" s="1" cm="1">
        <f t="array" ref="X1680">[1]!table_weight[Aggression]*(('F+ , F-'!X$2-[1]!tbl_gk[[#This Row],[Aggression]])/('F+ , F-'!X$2-'F+ , F-'!X$3))</f>
        <v>1.2169151201703659E-2</v>
      </c>
      <c r="Y1680" s="1" cm="1">
        <f t="array" ref="Y1680">[1]!table_weight[Interceptions]*(('F+ , F-'!Y$2-[1]!tbl_gk[[#This Row],[Interceptions]])/('F+ , F-'!Y$2-'F+ , F-'!Y$3))</f>
        <v>2.0776599612664828E-2</v>
      </c>
      <c r="Z1680" s="1" cm="1">
        <f t="array" ref="Z1680">[1]!table_weight[Positioning]*(('F+ , F-'!Z$2-[1]!tbl_gk[[#This Row],[Positioning]])/('F+ , F-'!Z$2-'F+ , F-'!Z$3))</f>
        <v>2.3662238447756888E-3</v>
      </c>
      <c r="AA1680" s="1" cm="1">
        <f t="array" ref="AA1680">[1]!table_weight[Vision]*(('F+ , F-'!AA$2-[1]!tbl_gk[[#This Row],[Vision]])/('F+ , F-'!AA$2-'F+ , F-'!AA$3))</f>
        <v>2.3425616063279545E-2</v>
      </c>
      <c r="AB1680" s="1" cm="1">
        <f t="array" ref="AB1680">[1]!table_weight[Penalties]*(('F+ , F-'!AB$2-[1]!tbl_gk[[#This Row],[Penalties]])/('F+ , F-'!AB$2-'F+ , F-'!AB$3))</f>
        <v>2.5054134827036706E-3</v>
      </c>
      <c r="AC1680" s="1" cm="1">
        <f t="array" ref="AC1680">[1]!table_weight[Composure]*(('F+ , F-'!AC$2-[1]!tbl_gk[[#This Row],[Composure]])/('F+ , F-'!AC$2-'F+ , F-'!AC$3))</f>
        <v>2.3484326880480709E-3</v>
      </c>
      <c r="AD1680" s="1" cm="1">
        <f t="array" ref="AD1680">[1]!table_weight[Marking]*(('F+ , F-'!AD$2-[1]!tbl_gk[[#This Row],[Marking]])/('F+ , F-'!AD$2-'F+ , F-'!AD$3))</f>
        <v>3.6282098953227655E-2</v>
      </c>
      <c r="AE1680" s="1" cm="1">
        <f t="array" ref="AE1680">[1]!table_weight[StandingTackle]*(('F+ , F-'!AE$2-[1]!tbl_gk[[#This Row],[StandingTackle]])/('F+ , F-'!AE$2-'F+ , F-'!AE$3))</f>
        <v>3.362528621523387E-2</v>
      </c>
      <c r="AF1680" s="1" cm="1">
        <f t="array" ref="AF1680">[1]!table_weight[SlidingTackle]*(('F+ , F-'!AF$2-[1]!tbl_gk[[#This Row],[SlidingTackle]])/('F+ , F-'!AF$2-'F+ , F-'!AF$3))</f>
        <v>8.2195144081682794E-3</v>
      </c>
      <c r="AG1680" s="1" cm="1">
        <f t="array" ref="AG1680">[1]!table_weight[GKDiving]*(('F+ , F-'!AG$2-[1]!tbl_gk[[#This Row],[GKDiving]])/('F+ , F-'!AG$2-'F+ , F-'!AG$3))</f>
        <v>3.4162356758949373E-2</v>
      </c>
      <c r="AH1680" s="1" cm="1">
        <f t="array" ref="AH1680">[1]!table_weight[GKHandling]*(('F+ , F-'!AH$2-[1]!tbl_gk[[#This Row],[GKHandling]])/('F+ , F-'!AH$2-'F+ , F-'!AH$3))</f>
        <v>3.5647676618034127E-2</v>
      </c>
      <c r="AI1680" s="1" cm="1">
        <f t="array" ref="AI1680">[1]!table_weight[GKKicking]*(('F+ , F-'!AI$2-[1]!tbl_gk[[#This Row],[GKKicking]])/('F+ , F-'!AI$2-'F+ , F-'!AI$3))</f>
        <v>2.1466382719805277E-2</v>
      </c>
      <c r="AJ1680" s="1" cm="1">
        <f t="array" ref="AJ1680">[1]!table_weight[GKPositioning]*(('F+ , F-'!AJ$2-[1]!tbl_gk[[#This Row],[GKPositioning]])/('F+ , F-'!AJ$2-'F+ , F-'!AJ$3))</f>
        <v>1.4505862254569271E-2</v>
      </c>
      <c r="AK1680" s="1" cm="1">
        <f t="array" ref="AK1680">[1]!table_weight[GKReflexes]*(('F+ , F-'!AK$2-[1]!tbl_gk[[#This Row],[GKReflexes]])/('F+ , F-'!AK$2-'F+ , F-'!AK$3))</f>
        <v>3.8261839570023298E-2</v>
      </c>
    </row>
    <row r="1681" spans="1:37" x14ac:dyDescent="0.55000000000000004">
      <c r="A1681" s="8">
        <f>[1]!tbl_gk[[#This Row],[ID]]</f>
        <v>263234</v>
      </c>
      <c r="B1681" s="2" cm="1">
        <f t="array" ref="B1681">[1]!table_weight[ValueEUR]*(('F+ , F-'!B$2-[1]!tbl_gk[[#This Row],[ValueEUR]])/('F+ , F-'!B$2-'F+ , F-'!B$3))</f>
        <v>2.132873306470154E-4</v>
      </c>
      <c r="C1681" s="2" cm="1">
        <f t="array" ref="C1681">[1]!table_weight[WageEUR]*(('F+ , F-'!C$2-[1]!tbl_gk[[#This Row],[WageEUR]])/('F+ , F-'!C$2-'F+ , F-'!C$3))</f>
        <v>6.2593496495069059E-5</v>
      </c>
      <c r="D1681" s="2" cm="1">
        <f t="array" ref="D1681">[1]!table_weight[Crossing]*(('F+ , F-'!D$2-[1]!tbl_gk[[#This Row],[Crossing]])/('F+ , F-'!D$2-'F+ , F-'!D$3))</f>
        <v>3.81086577105983E-2</v>
      </c>
      <c r="E1681" s="2" cm="1">
        <f t="array" ref="E1681">[1]!table_weight[Finishing]*(('F+ , F-'!E$2-[1]!tbl_gk[[#This Row],[Finishing]])/('F+ , F-'!E$2-'F+ , F-'!E$3))</f>
        <v>2.1961515059324362E-2</v>
      </c>
      <c r="F1681" s="2" cm="1">
        <f t="array" ref="F1681">[1]!table_weight[HeadingAccuracy]*(('F+ , F-'!F$2-[1]!tbl_gk[[#This Row],[HeadingAccuracy]])/('F+ , F-'!F$2-'F+ , F-'!F$3))</f>
        <v>1.08567917583827E-2</v>
      </c>
      <c r="G1681" s="2" cm="1">
        <f t="array" ref="G1681">[1]!table_weight[ShortPassing]*(('F+ , F-'!G$2-[1]!tbl_gk[[#This Row],[ShortPassing]])/('F+ , F-'!G$2-'F+ , F-'!G$3))</f>
        <v>5.7659964066562854E-2</v>
      </c>
      <c r="H1681" s="2" cm="1">
        <f t="array" ref="H1681">[1]!table_weight[Volleys]*(('F+ , F-'!H$2-[1]!tbl_gk[[#This Row],[Volleys]])/('F+ , F-'!H$2-'F+ , F-'!H$3))</f>
        <v>1.9675665665797848E-3</v>
      </c>
      <c r="I1681" s="2" cm="1">
        <f t="array" ref="I1681">[1]!table_weight[Dribbling]*(('F+ , F-'!I$2-[1]!tbl_gk[[#This Row],[Dribbling]])/('F+ , F-'!I$2-'F+ , F-'!I$3))</f>
        <v>2.3469077317571304E-2</v>
      </c>
      <c r="J1681" s="2" cm="1">
        <f t="array" ref="J1681">[1]!table_weight[Curve]*(('F+ , F-'!J$2-[1]!tbl_gk[[#This Row],[Curve]])/('F+ , F-'!J$2-'F+ , F-'!J$3))</f>
        <v>9.6339113680153961E-3</v>
      </c>
      <c r="K1681" s="2" cm="1">
        <f t="array" ref="K1681">[1]!table_weight[FKAccuracy]*(('F+ , F-'!K$2-[1]!tbl_gk[[#This Row],[FKAccuracy]])/('F+ , F-'!K$2-'F+ , F-'!K$3))</f>
        <v>9.7353209613629272E-3</v>
      </c>
      <c r="L1681" s="2" cm="1">
        <f t="array" ref="L1681">[1]!table_weight[LongPassing]*(('F+ , F-'!L$2-[1]!tbl_gk[[#This Row],[LongPassing]])/('F+ , F-'!L$2-'F+ , F-'!L$3))</f>
        <v>2.3281236303259328E-2</v>
      </c>
      <c r="M1681" s="2" cm="1">
        <f t="array" ref="M1681">[1]!table_weight[BallControl]*(('F+ , F-'!M$2-[1]!tbl_gk[[#This Row],[BallControl]])/('F+ , F-'!M$2-'F+ , F-'!M$3))</f>
        <v>1.6080664087965525E-2</v>
      </c>
      <c r="N1681" s="2" cm="1">
        <f t="array" ref="N1681">[1]!table_weight[Acceleration]*(('F+ , F-'!N$2-[1]!tbl_gk[[#This Row],[Acceleration]])/('F+ , F-'!N$2-'F+ , F-'!N$3))</f>
        <v>8.5685141108466402E-3</v>
      </c>
      <c r="O1681" s="2" cm="1">
        <f t="array" ref="O1681">[1]!table_weight[SprintSpeed]*(('F+ , F-'!O$2-[1]!tbl_gk[[#This Row],[SprintSpeed]])/('F+ , F-'!O$2-'F+ , F-'!O$3))</f>
        <v>1.0119866139336769E-2</v>
      </c>
      <c r="P1681" s="2" cm="1">
        <f t="array" ref="P1681">[1]!table_weight[Agility]*(('F+ , F-'!P$2-[1]!tbl_gk[[#This Row],[Agility]])/('F+ , F-'!P$2-'F+ , F-'!P$3))</f>
        <v>4.4464206313917145E-3</v>
      </c>
      <c r="Q1681" s="2" cm="1">
        <f t="array" ref="Q1681">[1]!table_weight[Reactions]*(('F+ , F-'!Q$2-[1]!tbl_gk[[#This Row],[Reactions]])/('F+ , F-'!Q$2-'F+ , F-'!Q$3))</f>
        <v>2.0110038002815341E-3</v>
      </c>
      <c r="R1681" s="2" cm="1">
        <f t="array" ref="R1681">[1]!table_weight[Balance]*(('F+ , F-'!R$2-[1]!tbl_gk[[#This Row],[Balance]])/('F+ , F-'!R$2-'F+ , F-'!R$3))</f>
        <v>2.8560252820324875E-3</v>
      </c>
      <c r="S1681" s="2" cm="1">
        <f t="array" ref="S1681">[1]!table_weight[ShotPower]*(('F+ , F-'!S$2-[1]!tbl_gk[[#This Row],[ShotPower]])/('F+ , F-'!S$2-'F+ , F-'!S$3))</f>
        <v>6.7523948741159906E-3</v>
      </c>
      <c r="T1681" s="2" cm="1">
        <f t="array" ref="T1681">[1]!table_weight[Jumping]*(('F+ , F-'!T$2-[1]!tbl_gk[[#This Row],[Jumping]])/('F+ , F-'!T$2-'F+ , F-'!T$3))</f>
        <v>3.0913569584973006E-3</v>
      </c>
      <c r="U1681" s="2" cm="1">
        <f t="array" ref="U1681">[1]!table_weight[Stamina]*(('F+ , F-'!U$2-[1]!tbl_gk[[#This Row],[Stamina]])/('F+ , F-'!U$2-'F+ , F-'!U$3))</f>
        <v>1.4598074526237249E-2</v>
      </c>
      <c r="V1681" s="2" cm="1">
        <f t="array" ref="V1681">[1]!table_weight[Strength]*(('F+ , F-'!V$2-[1]!tbl_gk[[#This Row],[Strength]])/('F+ , F-'!V$2-'F+ , F-'!V$3))</f>
        <v>2.0408680661190511E-2</v>
      </c>
      <c r="W1681" s="2" cm="1">
        <f t="array" ref="W1681">[1]!table_weight[LongShots]*(('F+ , F-'!W$2-[1]!tbl_gk[[#This Row],[LongShots]])/('F+ , F-'!W$2-'F+ , F-'!W$3))</f>
        <v>1.0388299806332293E-2</v>
      </c>
      <c r="X1681" s="2" cm="1">
        <f t="array" ref="X1681">[1]!table_weight[Aggression]*(('F+ , F-'!X$2-[1]!tbl_gk[[#This Row],[Aggression]])/('F+ , F-'!X$2-'F+ , F-'!X$3))</f>
        <v>1.460298144204439E-2</v>
      </c>
      <c r="Y1681" s="2" cm="1">
        <f t="array" ref="Y1681">[1]!table_weight[Interceptions]*(('F+ , F-'!Y$2-[1]!tbl_gk[[#This Row],[Interceptions]])/('F+ , F-'!Y$2-'F+ , F-'!Y$3))</f>
        <v>2.6317026176042119E-2</v>
      </c>
      <c r="Z1681" s="2" cm="1">
        <f t="array" ref="Z1681">[1]!table_weight[Positioning]*(('F+ , F-'!Z$2-[1]!tbl_gk[[#This Row],[Positioning]])/('F+ , F-'!Z$2-'F+ , F-'!Z$3))</f>
        <v>1.9225568738802474E-3</v>
      </c>
      <c r="AA1681" s="2" cm="1">
        <f t="array" ref="AA1681">[1]!table_weight[Vision]*(('F+ , F-'!AA$2-[1]!tbl_gk[[#This Row],[Vision]])/('F+ , F-'!AA$2-'F+ , F-'!AA$3))</f>
        <v>2.4135483216712255E-2</v>
      </c>
      <c r="AB1681" s="2" cm="1">
        <f t="array" ref="AB1681">[1]!table_weight[Penalties]*(('F+ , F-'!AB$2-[1]!tbl_gk[[#This Row],[Penalties]])/('F+ , F-'!AB$2-'F+ , F-'!AB$3))</f>
        <v>2.5054134827036706E-3</v>
      </c>
      <c r="AC1681" s="2" cm="1">
        <f t="array" ref="AC1681">[1]!table_weight[Composure]*(('F+ , F-'!AC$2-[1]!tbl_gk[[#This Row],[Composure]])/('F+ , F-'!AC$2-'F+ , F-'!AC$3))</f>
        <v>2.4551796284138926E-3</v>
      </c>
      <c r="AD1681" s="2" cm="1">
        <f t="array" ref="AD1681">[1]!table_weight[Marking]*(('F+ , F-'!AD$2-[1]!tbl_gk[[#This Row],[Marking]])/('F+ , F-'!AD$2-'F+ , F-'!AD$3))</f>
        <v>3.6282098953227655E-2</v>
      </c>
      <c r="AE1681" s="2" cm="1">
        <f t="array" ref="AE1681">[1]!table_weight[StandingTackle]*(('F+ , F-'!AE$2-[1]!tbl_gk[[#This Row],[StandingTackle]])/('F+ , F-'!AE$2-'F+ , F-'!AE$3))</f>
        <v>3.1383600467551613E-2</v>
      </c>
      <c r="AF1681" s="2" cm="1">
        <f t="array" ref="AF1681">[1]!table_weight[SlidingTackle]*(('F+ , F-'!AF$2-[1]!tbl_gk[[#This Row],[SlidingTackle]])/('F+ , F-'!AF$2-'F+ , F-'!AF$3))</f>
        <v>8.9667429907290316E-3</v>
      </c>
      <c r="AG1681" s="2" cm="1">
        <f t="array" ref="AG1681">[1]!table_weight[GKDiving]*(('F+ , F-'!AG$2-[1]!tbl_gk[[#This Row],[GKDiving]])/('F+ , F-'!AG$2-'F+ , F-'!AG$3))</f>
        <v>4.7827299462529123E-2</v>
      </c>
      <c r="AH1681" s="2" cm="1">
        <f t="array" ref="AH1681">[1]!table_weight[GKHandling]*(('F+ , F-'!AH$2-[1]!tbl_gk[[#This Row],[GKHandling]])/('F+ , F-'!AH$2-'F+ , F-'!AH$3))</f>
        <v>5.3471514927051197E-2</v>
      </c>
      <c r="AI1681" s="2" cm="1">
        <f t="array" ref="AI1681">[1]!table_weight[GKKicking]*(('F+ , F-'!AI$2-[1]!tbl_gk[[#This Row],[GKKicking]])/('F+ , F-'!AI$2-'F+ , F-'!AI$3))</f>
        <v>3.0410708853057477E-2</v>
      </c>
      <c r="AJ1681" s="2" cm="1">
        <f t="array" ref="AJ1681">[1]!table_weight[GKPositioning]*(('F+ , F-'!AJ$2-[1]!tbl_gk[[#This Row],[GKPositioning]])/('F+ , F-'!AJ$2-'F+ , F-'!AJ$3))</f>
        <v>1.8920689897264267E-2</v>
      </c>
      <c r="AK1681" s="2" cm="1">
        <f t="array" ref="AK1681">[1]!table_weight[GKReflexes]*(('F+ , F-'!AK$2-[1]!tbl_gk[[#This Row],[GKReflexes]])/('F+ , F-'!AK$2-'F+ , F-'!AK$3))</f>
        <v>4.9193793732887098E-2</v>
      </c>
    </row>
    <row r="1682" spans="1:37" x14ac:dyDescent="0.55000000000000004">
      <c r="A1682" s="7">
        <f>[1]!tbl_gk[[#This Row],[ID]]</f>
        <v>263260</v>
      </c>
      <c r="B1682" s="1" cm="1">
        <f t="array" ref="B1682">[1]!table_weight[ValueEUR]*(('F+ , F-'!B$2-[1]!tbl_gk[[#This Row],[ValueEUR]])/('F+ , F-'!B$2-'F+ , F-'!B$3))</f>
        <v>6.8214906039059921E-5</v>
      </c>
      <c r="C1682" s="1" cm="1">
        <f t="array" ref="C1682">[1]!table_weight[WageEUR]*(('F+ , F-'!C$2-[1]!tbl_gk[[#This Row],[WageEUR]])/('F+ , F-'!C$2-'F+ , F-'!C$3))</f>
        <v>0</v>
      </c>
      <c r="D1682" s="1" cm="1">
        <f t="array" ref="D1682">[1]!table_weight[Crossing]*(('F+ , F-'!D$2-[1]!tbl_gk[[#This Row],[Crossing]])/('F+ , F-'!D$2-'F+ , F-'!D$3))</f>
        <v>3.4746129089074922E-2</v>
      </c>
      <c r="E1682" s="1" cm="1">
        <f t="array" ref="E1682">[1]!table_weight[Finishing]*(('F+ , F-'!E$2-[1]!tbl_gk[[#This Row],[Finishing]])/('F+ , F-'!E$2-'F+ , F-'!E$3))</f>
        <v>1.8966763005780131E-2</v>
      </c>
      <c r="F1682" s="1" cm="1">
        <f t="array" ref="F1682">[1]!table_weight[HeadingAccuracy]*(('F+ , F-'!F$2-[1]!tbl_gk[[#This Row],[HeadingAccuracy]])/('F+ , F-'!F$2-'F+ , F-'!F$3))</f>
        <v>1.1691929585950599E-2</v>
      </c>
      <c r="G1682" s="1" cm="1">
        <f t="array" ref="G1682">[1]!table_weight[ShortPassing]*(('F+ , F-'!G$2-[1]!tbl_gk[[#This Row],[ShortPassing]])/('F+ , F-'!G$2-'F+ , F-'!G$3))</f>
        <v>6.4691667001509537E-2</v>
      </c>
      <c r="H1682" s="1" cm="1">
        <f t="array" ref="H1682">[1]!table_weight[Volleys]*(('F+ , F-'!H$2-[1]!tbl_gk[[#This Row],[Volleys]])/('F+ , F-'!H$2-'F+ , F-'!H$3))</f>
        <v>2.4305234057750281E-3</v>
      </c>
      <c r="I1682" s="1" cm="1">
        <f t="array" ref="I1682">[1]!table_weight[Dribbling]*(('F+ , F-'!I$2-[1]!tbl_gk[[#This Row],[Dribbling]])/('F+ , F-'!I$2-'F+ , F-'!I$3))</f>
        <v>2.2491199096005835E-2</v>
      </c>
      <c r="J1682" s="1" cm="1">
        <f t="array" ref="J1682">[1]!table_weight[Curve]*(('F+ , F-'!J$2-[1]!tbl_gk[[#This Row],[Curve]])/('F+ , F-'!J$2-'F+ , F-'!J$3))</f>
        <v>9.295879390190295E-3</v>
      </c>
      <c r="K1682" s="1" cm="1">
        <f t="array" ref="K1682">[1]!table_weight[FKAccuracy]*(('F+ , F-'!K$2-[1]!tbl_gk[[#This Row],[FKAccuracy]])/('F+ , F-'!K$2-'F+ , F-'!K$3))</f>
        <v>9.5832065713416324E-3</v>
      </c>
      <c r="L1682" s="1" cm="1">
        <f t="array" ref="L1682">[1]!table_weight[LongPassing]*(('F+ , F-'!L$2-[1]!tbl_gk[[#This Row],[LongPassing]])/('F+ , F-'!L$2-'F+ , F-'!L$3))</f>
        <v>2.5446932703562523E-2</v>
      </c>
      <c r="M1682" s="1" cm="1">
        <f t="array" ref="M1682">[1]!table_weight[BallControl]*(('F+ , F-'!M$2-[1]!tbl_gk[[#This Row],[BallControl]])/('F+ , F-'!M$2-'F+ , F-'!M$3))</f>
        <v>1.6080664087965525E-2</v>
      </c>
      <c r="N1682" s="1" cm="1">
        <f t="array" ref="N1682">[1]!table_weight[Acceleration]*(('F+ , F-'!N$2-[1]!tbl_gk[[#This Row],[Acceleration]])/('F+ , F-'!N$2-'F+ , F-'!N$3))</f>
        <v>9.4704629646199696E-3</v>
      </c>
      <c r="O1682" s="1" cm="1">
        <f t="array" ref="O1682">[1]!table_weight[SprintSpeed]*(('F+ , F-'!O$2-[1]!tbl_gk[[#This Row],[SprintSpeed]])/('F+ , F-'!O$2-'F+ , F-'!O$3))</f>
        <v>1.0682080924855479E-2</v>
      </c>
      <c r="P1682" s="1" cm="1">
        <f t="array" ref="P1682">[1]!table_weight[Agility]*(('F+ , F-'!P$2-[1]!tbl_gk[[#This Row],[Agility]])/('F+ , F-'!P$2-'F+ , F-'!P$3))</f>
        <v>4.2123984928974139E-3</v>
      </c>
      <c r="Q1682" s="1" cm="1">
        <f t="array" ref="Q1682">[1]!table_weight[Reactions]*(('F+ , F-'!Q$2-[1]!tbl_gk[[#This Row],[Reactions]])/('F+ , F-'!Q$2-'F+ , F-'!Q$3))</f>
        <v>2.7329026003825975E-3</v>
      </c>
      <c r="R1682" s="1" cm="1">
        <f t="array" ref="R1682">[1]!table_weight[Balance]*(('F+ , F-'!R$2-[1]!tbl_gk[[#This Row],[Balance]])/('F+ , F-'!R$2-'F+ , F-'!R$3))</f>
        <v>1.1175751103605386E-3</v>
      </c>
      <c r="S1682" s="1" cm="1">
        <f t="array" ref="S1682">[1]!table_weight[ShotPower]*(('F+ , F-'!S$2-[1]!tbl_gk[[#This Row],[ShotPower]])/('F+ , F-'!S$2-'F+ , F-'!S$3))</f>
        <v>6.7523948741159906E-3</v>
      </c>
      <c r="T1682" s="1" cm="1">
        <f t="array" ref="T1682">[1]!table_weight[Jumping]*(('F+ , F-'!T$2-[1]!tbl_gk[[#This Row],[Jumping]])/('F+ , F-'!T$2-'F+ , F-'!T$3))</f>
        <v>2.2326466922480506E-3</v>
      </c>
      <c r="U1682" s="1" cm="1">
        <f t="array" ref="U1682">[1]!table_weight[Stamina]*(('F+ , F-'!U$2-[1]!tbl_gk[[#This Row],[Stamina]])/('F+ , F-'!U$2-'F+ , F-'!U$3))</f>
        <v>2.4902597721228249E-2</v>
      </c>
      <c r="V1682" s="1" cm="1">
        <f t="array" ref="V1682">[1]!table_weight[Strength]*(('F+ , F-'!V$2-[1]!tbl_gk[[#This Row],[Strength]])/('F+ , F-'!V$2-'F+ , F-'!V$3))</f>
        <v>2.8394686137308531E-2</v>
      </c>
      <c r="W1682" s="1" cm="1">
        <f t="array" ref="W1682">[1]!table_weight[LongShots]*(('F+ , F-'!W$2-[1]!tbl_gk[[#This Row],[LongShots]])/('F+ , F-'!W$2-'F+ , F-'!W$3))</f>
        <v>9.6091773208573719E-3</v>
      </c>
      <c r="X1682" s="1" cm="1">
        <f t="array" ref="X1682">[1]!table_weight[Aggression]*(('F+ , F-'!X$2-[1]!tbl_gk[[#This Row],[Aggression]])/('F+ , F-'!X$2-'F+ , F-'!X$3))</f>
        <v>1.7036811682385123E-2</v>
      </c>
      <c r="Y1682" s="1" cm="1">
        <f t="array" ref="Y1682">[1]!table_weight[Interceptions]*(('F+ , F-'!Y$2-[1]!tbl_gk[[#This Row],[Interceptions]])/('F+ , F-'!Y$2-'F+ , F-'!Y$3))</f>
        <v>2.6317026176042119E-2</v>
      </c>
      <c r="Z1682" s="1" cm="1">
        <f t="array" ref="Z1682">[1]!table_weight[Positioning]*(('F+ , F-'!Z$2-[1]!tbl_gk[[#This Row],[Positioning]])/('F+ , F-'!Z$2-'F+ , F-'!Z$3))</f>
        <v>1.9225568738802474E-3</v>
      </c>
      <c r="AA1682" s="1" cm="1">
        <f t="array" ref="AA1682">[1]!table_weight[Vision]*(('F+ , F-'!AA$2-[1]!tbl_gk[[#This Row],[Vision]])/('F+ , F-'!AA$2-'F+ , F-'!AA$3))</f>
        <v>2.5555217523577683E-2</v>
      </c>
      <c r="AB1682" s="1" cm="1">
        <f t="array" ref="AB1682">[1]!table_weight[Penalties]*(('F+ , F-'!AB$2-[1]!tbl_gk[[#This Row],[Penalties]])/('F+ , F-'!AB$2-'F+ , F-'!AB$3))</f>
        <v>2.4662663970364263E-3</v>
      </c>
      <c r="AC1682" s="1" cm="1">
        <f t="array" ref="AC1682">[1]!table_weight[Composure]*(('F+ , F-'!AC$2-[1]!tbl_gk[[#This Row],[Composure]])/('F+ , F-'!AC$2-'F+ , F-'!AC$3))</f>
        <v>1.8680714564018749E-3</v>
      </c>
      <c r="AD1682" s="1" cm="1">
        <f t="array" ref="AD1682">[1]!table_weight[Marking]*(('F+ , F-'!AD$2-[1]!tbl_gk[[#This Row],[Marking]])/('F+ , F-'!AD$2-'F+ , F-'!AD$3))</f>
        <v>3.4704616390043845E-2</v>
      </c>
      <c r="AE1682" s="1" cm="1">
        <f t="array" ref="AE1682">[1]!table_weight[StandingTackle]*(('F+ , F-'!AE$2-[1]!tbl_gk[[#This Row],[StandingTackle]])/('F+ , F-'!AE$2-'F+ , F-'!AE$3))</f>
        <v>2.465854322450484E-2</v>
      </c>
      <c r="AF1682" s="1" cm="1">
        <f t="array" ref="AF1682">[1]!table_weight[SlidingTackle]*(('F+ , F-'!AF$2-[1]!tbl_gk[[#This Row],[SlidingTackle]])/('F+ , F-'!AF$2-'F+ , F-'!AF$3))</f>
        <v>8.2195144081682794E-3</v>
      </c>
      <c r="AG1682" s="1" cm="1">
        <f t="array" ref="AG1682">[1]!table_weight[GKDiving]*(('F+ , F-'!AG$2-[1]!tbl_gk[[#This Row],[GKDiving]])/('F+ , F-'!AG$2-'F+ , F-'!AG$3))</f>
        <v>7.3449067031741158E-2</v>
      </c>
      <c r="AH1682" s="1" cm="1">
        <f t="array" ref="AH1682">[1]!table_weight[GKHandling]*(('F+ , F-'!AH$2-[1]!tbl_gk[[#This Row],[GKHandling]])/('F+ , F-'!AH$2-'F+ , F-'!AH$3))</f>
        <v>7.1295353236068254E-2</v>
      </c>
      <c r="AI1682" s="1" cm="1">
        <f t="array" ref="AI1682">[1]!table_weight[GKKicking]*(('F+ , F-'!AI$2-[1]!tbl_gk[[#This Row],[GKKicking]])/('F+ , F-'!AI$2-'F+ , F-'!AI$3))</f>
        <v>3.1305141466382698E-2</v>
      </c>
      <c r="AJ1682" s="1" cm="1">
        <f t="array" ref="AJ1682">[1]!table_weight[GKPositioning]*(('F+ , F-'!AJ$2-[1]!tbl_gk[[#This Row],[GKPositioning]])/('F+ , F-'!AJ$2-'F+ , F-'!AJ$3))</f>
        <v>2.3966207203201407E-2</v>
      </c>
      <c r="AK1682" s="1" cm="1">
        <f t="array" ref="AK1682">[1]!table_weight[GKReflexes]*(('F+ , F-'!AK$2-[1]!tbl_gk[[#This Row],[GKReflexes]])/('F+ , F-'!AK$2-'F+ , F-'!AK$3))</f>
        <v>5.4659770814318998E-2</v>
      </c>
    </row>
    <row r="1683" spans="1:37" x14ac:dyDescent="0.55000000000000004">
      <c r="A1683" s="8">
        <f>[1]!tbl_gk[[#This Row],[ID]]</f>
        <v>263272</v>
      </c>
      <c r="B1683" s="2" cm="1">
        <f t="array" ref="B1683">[1]!table_weight[ValueEUR]*(('F+ , F-'!B$2-[1]!tbl_gk[[#This Row],[ValueEUR]])/('F+ , F-'!B$2-'F+ , F-'!B$3))</f>
        <v>1.5927100233554262E-4</v>
      </c>
      <c r="C1683" s="2" cm="1">
        <f t="array" ref="C1683">[1]!table_weight[WageEUR]*(('F+ , F-'!C$2-[1]!tbl_gk[[#This Row],[WageEUR]])/('F+ , F-'!C$2-'F+ , F-'!C$3))</f>
        <v>2.3472561185650898E-4</v>
      </c>
      <c r="D1683" s="2" cm="1">
        <f t="array" ref="D1683">[1]!table_weight[Crossing]*(('F+ , F-'!D$2-[1]!tbl_gk[[#This Row],[Crossing]])/('F+ , F-'!D$2-'F+ , F-'!D$3))</f>
        <v>3.5866971962916043E-2</v>
      </c>
      <c r="E1683" s="2" cm="1">
        <f t="array" ref="E1683">[1]!table_weight[Finishing]*(('F+ , F-'!E$2-[1]!tbl_gk[[#This Row],[Finishing]])/('F+ , F-'!E$2-'F+ , F-'!E$3))</f>
        <v>1.8966763005780131E-2</v>
      </c>
      <c r="F1683" s="2" cm="1">
        <f t="array" ref="F1683">[1]!table_weight[HeadingAccuracy]*(('F+ , F-'!F$2-[1]!tbl_gk[[#This Row],[HeadingAccuracy]])/('F+ , F-'!F$2-'F+ , F-'!F$3))</f>
        <v>1.08567917583827E-2</v>
      </c>
      <c r="G1683" s="2" cm="1">
        <f t="array" ref="G1683">[1]!table_weight[ShortPassing]*(('F+ , F-'!G$2-[1]!tbl_gk[[#This Row],[ShortPassing]])/('F+ , F-'!G$2-'F+ , F-'!G$3))</f>
        <v>5.9066304653552192E-2</v>
      </c>
      <c r="H1683" s="2" cm="1">
        <f t="array" ref="H1683">[1]!table_weight[Volleys]*(('F+ , F-'!H$2-[1]!tbl_gk[[#This Row],[Volleys]])/('F+ , F-'!H$2-'F+ , F-'!H$3))</f>
        <v>2.3147841959762173E-3</v>
      </c>
      <c r="I1683" s="2" cm="1">
        <f t="array" ref="I1683">[1]!table_weight[Dribbling]*(('F+ , F-'!I$2-[1]!tbl_gk[[#This Row],[Dribbling]])/('F+ , F-'!I$2-'F+ , F-'!I$3))</f>
        <v>2.1513320874440363E-2</v>
      </c>
      <c r="J1683" s="2" cm="1">
        <f t="array" ref="J1683">[1]!table_weight[Curve]*(('F+ , F-'!J$2-[1]!tbl_gk[[#This Row],[Curve]])/('F+ , F-'!J$2-'F+ , F-'!J$3))</f>
        <v>9.4648953791028455E-3</v>
      </c>
      <c r="K1683" s="2" cm="1">
        <f t="array" ref="K1683">[1]!table_weight[FKAccuracy]*(('F+ , F-'!K$2-[1]!tbl_gk[[#This Row],[FKAccuracy]])/('F+ , F-'!K$2-'F+ , F-'!K$3))</f>
        <v>9.1268634012777444E-3</v>
      </c>
      <c r="L1683" s="2" cm="1">
        <f t="array" ref="L1683">[1]!table_weight[LongPassing]*(('F+ , F-'!L$2-[1]!tbl_gk[[#This Row],[LongPassing]])/('F+ , F-'!L$2-'F+ , F-'!L$3))</f>
        <v>2.8695477304017315E-2</v>
      </c>
      <c r="M1683" s="2" cm="1">
        <f t="array" ref="M1683">[1]!table_weight[BallControl]*(('F+ , F-'!M$2-[1]!tbl_gk[[#This Row],[BallControl]])/('F+ , F-'!M$2-'F+ , F-'!M$3))</f>
        <v>1.5211439002129552E-2</v>
      </c>
      <c r="N1683" s="2" cm="1">
        <f t="array" ref="N1683">[1]!table_weight[Acceleration]*(('F+ , F-'!N$2-[1]!tbl_gk[[#This Row],[Acceleration]])/('F+ , F-'!N$2-'F+ , F-'!N$3))</f>
        <v>9.244975751176639E-3</v>
      </c>
      <c r="O1683" s="2" cm="1">
        <f t="array" ref="O1683">[1]!table_weight[SprintSpeed]*(('F+ , F-'!O$2-[1]!tbl_gk[[#This Row],[SprintSpeed]])/('F+ , F-'!O$2-'F+ , F-'!O$3))</f>
        <v>1.0119866139336769E-2</v>
      </c>
      <c r="P1683" s="2" cm="1">
        <f t="array" ref="P1683">[1]!table_weight[Agility]*(('F+ , F-'!P$2-[1]!tbl_gk[[#This Row],[Agility]])/('F+ , F-'!P$2-'F+ , F-'!P$3))</f>
        <v>4.9144649083803166E-3</v>
      </c>
      <c r="Q1683" s="2" cm="1">
        <f t="array" ref="Q1683">[1]!table_weight[Reactions]*(('F+ , F-'!Q$2-[1]!tbl_gk[[#This Row],[Reactions]])/('F+ , F-'!Q$2-'F+ , F-'!Q$3))</f>
        <v>1.7016186002382209E-3</v>
      </c>
      <c r="R1683" s="2" cm="1">
        <f t="array" ref="R1683">[1]!table_weight[Balance]*(('F+ , F-'!R$2-[1]!tbl_gk[[#This Row],[Balance]])/('F+ , F-'!R$2-'F+ , F-'!R$3))</f>
        <v>2.9181127881636282E-3</v>
      </c>
      <c r="S1683" s="2" cm="1">
        <f t="array" ref="S1683">[1]!table_weight[ShotPower]*(('F+ , F-'!S$2-[1]!tbl_gk[[#This Row],[ShotPower]])/('F+ , F-'!S$2-'F+ , F-'!S$3))</f>
        <v>7.0121023692742987E-3</v>
      </c>
      <c r="T1683" s="2" cm="1">
        <f t="array" ref="T1683">[1]!table_weight[Jumping]*(('F+ , F-'!T$2-[1]!tbl_gk[[#This Row],[Jumping]])/('F+ , F-'!T$2-'F+ , F-'!T$3))</f>
        <v>4.4652933844961011E-3</v>
      </c>
      <c r="U1683" s="2" cm="1">
        <f t="array" ref="U1683">[1]!table_weight[Stamina]*(('F+ , F-'!U$2-[1]!tbl_gk[[#This Row],[Stamina]])/('F+ , F-'!U$2-'F+ , F-'!U$3))</f>
        <v>1.6315495058735752E-2</v>
      </c>
      <c r="V1683" s="2" cm="1">
        <f t="array" ref="V1683">[1]!table_weight[Strength]*(('F+ , F-'!V$2-[1]!tbl_gk[[#This Row],[Strength]])/('F+ , F-'!V$2-'F+ , F-'!V$3))</f>
        <v>1.8634012777608722E-2</v>
      </c>
      <c r="W1683" s="2" cm="1">
        <f t="array" ref="W1683">[1]!table_weight[LongShots]*(('F+ , F-'!W$2-[1]!tbl_gk[[#This Row],[LongShots]])/('F+ , F-'!W$2-'F+ , F-'!W$3))</f>
        <v>1.0128592311173986E-2</v>
      </c>
      <c r="X1683" s="2" cm="1">
        <f t="array" ref="X1683">[1]!table_weight[Aggression]*(('F+ , F-'!X$2-[1]!tbl_gk[[#This Row],[Aggression]])/('F+ , F-'!X$2-'F+ , F-'!X$3))</f>
        <v>1.2777608761788841E-2</v>
      </c>
      <c r="Y1683" s="2" cm="1">
        <f t="array" ref="Y1683">[1]!table_weight[Interceptions]*(('F+ , F-'!Y$2-[1]!tbl_gk[[#This Row],[Interceptions]])/('F+ , F-'!Y$2-'F+ , F-'!Y$3))</f>
        <v>2.1469152933086991E-2</v>
      </c>
      <c r="Z1683" s="2" cm="1">
        <f t="array" ref="Z1683">[1]!table_weight[Positioning]*(('F+ , F-'!Z$2-[1]!tbl_gk[[#This Row],[Positioning]])/('F+ , F-'!Z$2-'F+ , F-'!Z$3))</f>
        <v>1.7746678835817667E-3</v>
      </c>
      <c r="AA1683" s="2" cm="1">
        <f t="array" ref="AA1683">[1]!table_weight[Vision]*(('F+ , F-'!AA$2-[1]!tbl_gk[[#This Row],[Vision]])/('F+ , F-'!AA$2-'F+ , F-'!AA$3))</f>
        <v>3.0524287597606677E-2</v>
      </c>
      <c r="AB1683" s="2" cm="1">
        <f t="array" ref="AB1683">[1]!table_weight[Penalties]*(('F+ , F-'!AB$2-[1]!tbl_gk[[#This Row],[Penalties]])/('F+ , F-'!AB$2-'F+ , F-'!AB$3))</f>
        <v>2.5054134827036706E-3</v>
      </c>
      <c r="AC1683" s="2" cm="1">
        <f t="array" ref="AC1683">[1]!table_weight[Composure]*(('F+ , F-'!AC$2-[1]!tbl_gk[[#This Row],[Composure]])/('F+ , F-'!AC$2-'F+ , F-'!AC$3))</f>
        <v>1.7079510458531426E-3</v>
      </c>
      <c r="AD1683" s="2" cm="1">
        <f t="array" ref="AD1683">[1]!table_weight[Marking]*(('F+ , F-'!AD$2-[1]!tbl_gk[[#This Row],[Marking]])/('F+ , F-'!AD$2-'F+ , F-'!AD$3))</f>
        <v>3.9437064079595283E-2</v>
      </c>
      <c r="AE1683" s="2" cm="1">
        <f t="array" ref="AE1683">[1]!table_weight[StandingTackle]*(('F+ , F-'!AE$2-[1]!tbl_gk[[#This Row],[StandingTackle]])/('F+ , F-'!AE$2-'F+ , F-'!AE$3))</f>
        <v>2.465854322450484E-2</v>
      </c>
      <c r="AF1683" s="2" cm="1">
        <f t="array" ref="AF1683">[1]!table_weight[SlidingTackle]*(('F+ , F-'!AF$2-[1]!tbl_gk[[#This Row],[SlidingTackle]])/('F+ , F-'!AF$2-'F+ , F-'!AF$3))</f>
        <v>9.7139715732897855E-3</v>
      </c>
      <c r="AG1683" s="2" cm="1">
        <f t="array" ref="AG1683">[1]!table_weight[GKDiving]*(('F+ , F-'!AG$2-[1]!tbl_gk[[#This Row],[GKDiving]])/('F+ , F-'!AG$2-'F+ , F-'!AG$3))</f>
        <v>5.1243535138424057E-2</v>
      </c>
      <c r="AH1683" s="2" cm="1">
        <f t="array" ref="AH1683">[1]!table_weight[GKHandling]*(('F+ , F-'!AH$2-[1]!tbl_gk[[#This Row],[GKHandling]])/('F+ , F-'!AH$2-'F+ , F-'!AH$3))</f>
        <v>6.0601050250658012E-2</v>
      </c>
      <c r="AI1683" s="2" cm="1">
        <f t="array" ref="AI1683">[1]!table_weight[GKKicking]*(('F+ , F-'!AI$2-[1]!tbl_gk[[#This Row],[GKKicking]])/('F+ , F-'!AI$2-'F+ , F-'!AI$3))</f>
        <v>3.2199574079707916E-2</v>
      </c>
      <c r="AJ1683" s="2" cm="1">
        <f t="array" ref="AJ1683">[1]!table_weight[GKPositioning]*(('F+ , F-'!AJ$2-[1]!tbl_gk[[#This Row],[GKPositioning]])/('F+ , F-'!AJ$2-'F+ , F-'!AJ$3))</f>
        <v>2.2074138213474981E-2</v>
      </c>
      <c r="AK1683" s="2" cm="1">
        <f t="array" ref="AK1683">[1]!table_weight[GKReflexes]*(('F+ , F-'!AK$2-[1]!tbl_gk[[#This Row],[GKReflexes]])/('F+ , F-'!AK$2-'F+ , F-'!AK$3))</f>
        <v>5.10157860933644E-2</v>
      </c>
    </row>
    <row r="1684" spans="1:37" x14ac:dyDescent="0.55000000000000004">
      <c r="A1684" s="7">
        <f>[1]!tbl_gk[[#This Row],[ID]]</f>
        <v>263283</v>
      </c>
      <c r="B1684" s="1" cm="1">
        <f t="array" ref="B1684">[1]!table_weight[ValueEUR]*(('F+ , F-'!B$2-[1]!tbl_gk[[#This Row],[ValueEUR]])/('F+ , F-'!B$2-'F+ , F-'!B$3))</f>
        <v>3.0588675060954019E-4</v>
      </c>
      <c r="C1684" s="1" cm="1">
        <f t="array" ref="C1684">[1]!table_weight[WageEUR]*(('F+ , F-'!C$2-[1]!tbl_gk[[#This Row],[WageEUR]])/('F+ , F-'!C$2-'F+ , F-'!C$3))</f>
        <v>0</v>
      </c>
      <c r="D1684" s="1" cm="1">
        <f t="array" ref="D1684">[1]!table_weight[Crossing]*(('F+ , F-'!D$2-[1]!tbl_gk[[#This Row],[Crossing]])/('F+ , F-'!D$2-'F+ , F-'!D$3))</f>
        <v>3.5866971962916043E-2</v>
      </c>
      <c r="E1684" s="1" cm="1">
        <f t="array" ref="E1684">[1]!table_weight[Finishing]*(('F+ , F-'!E$2-[1]!tbl_gk[[#This Row],[Finishing]])/('F+ , F-'!E$2-'F+ , F-'!E$3))</f>
        <v>1.8966763005780131E-2</v>
      </c>
      <c r="F1684" s="1" cm="1">
        <f t="array" ref="F1684">[1]!table_weight[HeadingAccuracy]*(('F+ , F-'!F$2-[1]!tbl_gk[[#This Row],[HeadingAccuracy]])/('F+ , F-'!F$2-'F+ , F-'!F$3))</f>
        <v>1.08567917583827E-2</v>
      </c>
      <c r="G1684" s="1" cm="1">
        <f t="array" ref="G1684">[1]!table_weight[ShortPassing]*(('F+ , F-'!G$2-[1]!tbl_gk[[#This Row],[ShortPassing]])/('F+ , F-'!G$2-'F+ , F-'!G$3))</f>
        <v>5.2034601718605494E-2</v>
      </c>
      <c r="H1684" s="1" cm="1">
        <f t="array" ref="H1684">[1]!table_weight[Volleys]*(('F+ , F-'!H$2-[1]!tbl_gk[[#This Row],[Volleys]])/('F+ , F-'!H$2-'F+ , F-'!H$3))</f>
        <v>1.9675665665797848E-3</v>
      </c>
      <c r="I1684" s="1" cm="1">
        <f t="array" ref="I1684">[1]!table_weight[Dribbling]*(('F+ , F-'!I$2-[1]!tbl_gk[[#This Row],[Dribbling]])/('F+ , F-'!I$2-'F+ , F-'!I$3))</f>
        <v>1.7601807988178481E-2</v>
      </c>
      <c r="J1684" s="1" cm="1">
        <f t="array" ref="J1684">[1]!table_weight[Curve]*(('F+ , F-'!J$2-[1]!tbl_gk[[#This Row],[Curve]])/('F+ , F-'!J$2-'F+ , F-'!J$3))</f>
        <v>9.9719433458404991E-3</v>
      </c>
      <c r="K1684" s="1" cm="1">
        <f t="array" ref="K1684">[1]!table_weight[FKAccuracy]*(('F+ , F-'!K$2-[1]!tbl_gk[[#This Row],[FKAccuracy]])/('F+ , F-'!K$2-'F+ , F-'!K$3))</f>
        <v>9.7353209613629272E-3</v>
      </c>
      <c r="L1684" s="1" cm="1">
        <f t="array" ref="L1684">[1]!table_weight[LongPassing]*(('F+ , F-'!L$2-[1]!tbl_gk[[#This Row],[LongPassing]])/('F+ , F-'!L$2-'F+ , F-'!L$3))</f>
        <v>2.8695477304017315E-2</v>
      </c>
      <c r="M1684" s="1" cm="1">
        <f t="array" ref="M1684">[1]!table_weight[BallControl]*(('F+ , F-'!M$2-[1]!tbl_gk[[#This Row],[BallControl]])/('F+ , F-'!M$2-'F+ , F-'!M$3))</f>
        <v>1.3038376287539614E-2</v>
      </c>
      <c r="N1684" s="1" cm="1">
        <f t="array" ref="N1684">[1]!table_weight[Acceleration]*(('F+ , F-'!N$2-[1]!tbl_gk[[#This Row],[Acceleration]])/('F+ , F-'!N$2-'F+ , F-'!N$3))</f>
        <v>8.3430268974033078E-3</v>
      </c>
      <c r="O1684" s="1" cm="1">
        <f t="array" ref="O1684">[1]!table_weight[SprintSpeed]*(('F+ , F-'!O$2-[1]!tbl_gk[[#This Row],[SprintSpeed]])/('F+ , F-'!O$2-'F+ , F-'!O$3))</f>
        <v>9.2765439610587065E-3</v>
      </c>
      <c r="P1684" s="1" cm="1">
        <f t="array" ref="P1684">[1]!table_weight[Agility]*(('F+ , F-'!P$2-[1]!tbl_gk[[#This Row],[Agility]])/('F+ , F-'!P$2-'F+ , F-'!P$3))</f>
        <v>5.265498116121768E-3</v>
      </c>
      <c r="Q1684" s="1" cm="1">
        <f t="array" ref="Q1684">[1]!table_weight[Reactions]*(('F+ , F-'!Q$2-[1]!tbl_gk[[#This Row],[Reactions]])/('F+ , F-'!Q$2-'F+ , F-'!Q$3))</f>
        <v>1.9078754002670962E-3</v>
      </c>
      <c r="R1684" s="1" cm="1">
        <f t="array" ref="R1684">[1]!table_weight[Balance]*(('F+ , F-'!R$2-[1]!tbl_gk[[#This Row],[Balance]])/('F+ , F-'!R$2-'F+ , F-'!R$3))</f>
        <v>2.8560252820324875E-3</v>
      </c>
      <c r="S1684" s="1" cm="1">
        <f t="array" ref="S1684">[1]!table_weight[ShotPower]*(('F+ , F-'!S$2-[1]!tbl_gk[[#This Row],[ShotPower]])/('F+ , F-'!S$2-'F+ , F-'!S$3))</f>
        <v>4.93444240800784E-3</v>
      </c>
      <c r="T1684" s="1" cm="1">
        <f t="array" ref="T1684">[1]!table_weight[Jumping]*(('F+ , F-'!T$2-[1]!tbl_gk[[#This Row],[Jumping]])/('F+ , F-'!T$2-'F+ , F-'!T$3))</f>
        <v>4.1218092779964008E-3</v>
      </c>
      <c r="U1684" s="1" cm="1">
        <f t="array" ref="U1684">[1]!table_weight[Stamina]*(('F+ , F-'!U$2-[1]!tbl_gk[[#This Row],[Stamina]])/('F+ , F-'!U$2-'F+ , F-'!U$3))</f>
        <v>1.975033612373275E-2</v>
      </c>
      <c r="V1684" s="1" cm="1">
        <f t="array" ref="V1684">[1]!table_weight[Strength]*(('F+ , F-'!V$2-[1]!tbl_gk[[#This Row],[Strength]])/('F+ , F-'!V$2-'F+ , F-'!V$3))</f>
        <v>1.1535341243281592E-2</v>
      </c>
      <c r="W1684" s="1" cm="1">
        <f t="array" ref="W1684">[1]!table_weight[LongShots]*(('F+ , F-'!W$2-[1]!tbl_gk[[#This Row],[LongShots]])/('F+ , F-'!W$2-'F+ , F-'!W$3))</f>
        <v>1.0128592311173986E-2</v>
      </c>
      <c r="X1684" s="1" cm="1">
        <f t="array" ref="X1684">[1]!table_weight[Aggression]*(('F+ , F-'!X$2-[1]!tbl_gk[[#This Row],[Aggression]])/('F+ , F-'!X$2-'F+ , F-'!X$3))</f>
        <v>1.0952236081533291E-2</v>
      </c>
      <c r="Y1684" s="1" cm="1">
        <f t="array" ref="Y1684">[1]!table_weight[Interceptions]*(('F+ , F-'!Y$2-[1]!tbl_gk[[#This Row],[Interceptions]])/('F+ , F-'!Y$2-'F+ , F-'!Y$3))</f>
        <v>2.2161706253509151E-2</v>
      </c>
      <c r="Z1684" s="1" cm="1">
        <f t="array" ref="Z1684">[1]!table_weight[Positioning]*(('F+ , F-'!Z$2-[1]!tbl_gk[[#This Row],[Positioning]])/('F+ , F-'!Z$2-'F+ , F-'!Z$3))</f>
        <v>1.7746678835817667E-3</v>
      </c>
      <c r="AA1684" s="1" cm="1">
        <f t="array" ref="AA1684">[1]!table_weight[Vision]*(('F+ , F-'!AA$2-[1]!tbl_gk[[#This Row],[Vision]])/('F+ , F-'!AA$2-'F+ , F-'!AA$3))</f>
        <v>2.1296014602981403E-2</v>
      </c>
      <c r="AB1684" s="1" cm="1">
        <f t="array" ref="AB1684">[1]!table_weight[Penalties]*(('F+ , F-'!AB$2-[1]!tbl_gk[[#This Row],[Penalties]])/('F+ , F-'!AB$2-'F+ , F-'!AB$3))</f>
        <v>2.427119311369181E-3</v>
      </c>
      <c r="AC1684" s="1" cm="1">
        <f t="array" ref="AC1684">[1]!table_weight[Composure]*(('F+ , F-'!AC$2-[1]!tbl_gk[[#This Row],[Composure]])/('F+ , F-'!AC$2-'F+ , F-'!AC$3))</f>
        <v>1.7079510458531426E-3</v>
      </c>
      <c r="AD1684" s="1" cm="1">
        <f t="array" ref="AD1684">[1]!table_weight[Marking]*(('F+ , F-'!AD$2-[1]!tbl_gk[[#This Row],[Marking]])/('F+ , F-'!AD$2-'F+ , F-'!AD$3))</f>
        <v>3.3127133826860035E-2</v>
      </c>
      <c r="AE1684" s="1" cm="1">
        <f t="array" ref="AE1684">[1]!table_weight[StandingTackle]*(('F+ , F-'!AE$2-[1]!tbl_gk[[#This Row],[StandingTackle]])/('F+ , F-'!AE$2-'F+ , F-'!AE$3))</f>
        <v>3.362528621523387E-2</v>
      </c>
      <c r="AF1684" s="1" cm="1">
        <f t="array" ref="AF1684">[1]!table_weight[SlidingTackle]*(('F+ , F-'!AF$2-[1]!tbl_gk[[#This Row],[SlidingTackle]])/('F+ , F-'!AF$2-'F+ , F-'!AF$3))</f>
        <v>1.0461200155850536E-2</v>
      </c>
      <c r="AG1684" s="1" cm="1">
        <f t="array" ref="AG1684">[1]!table_weight[GKDiving]*(('F+ , F-'!AG$2-[1]!tbl_gk[[#This Row],[GKDiving]])/('F+ , F-'!AG$2-'F+ , F-'!AG$3))</f>
        <v>3.5870474596896844E-2</v>
      </c>
      <c r="AH1684" s="1" cm="1">
        <f t="array" ref="AH1684">[1]!table_weight[GKHandling]*(('F+ , F-'!AH$2-[1]!tbl_gk[[#This Row],[GKHandling]])/('F+ , F-'!AH$2-'F+ , F-'!AH$3))</f>
        <v>4.0994828110739248E-2</v>
      </c>
      <c r="AI1684" s="1" cm="1">
        <f t="array" ref="AI1684">[1]!table_weight[GKKicking]*(('F+ , F-'!AI$2-[1]!tbl_gk[[#This Row],[GKKicking]])/('F+ , F-'!AI$2-'F+ , F-'!AI$3))</f>
        <v>2.2360815333130498E-2</v>
      </c>
      <c r="AJ1684" s="1" cm="1">
        <f t="array" ref="AJ1684">[1]!table_weight[GKPositioning]*(('F+ , F-'!AJ$2-[1]!tbl_gk[[#This Row],[GKPositioning]])/('F+ , F-'!AJ$2-'F+ , F-'!AJ$3))</f>
        <v>1.3244482928084987E-2</v>
      </c>
      <c r="AK1684" s="1" cm="1">
        <f t="array" ref="AK1684">[1]!table_weight[GKReflexes]*(('F+ , F-'!AK$2-[1]!tbl_gk[[#This Row],[GKReflexes]])/('F+ , F-'!AK$2-'F+ , F-'!AK$3))</f>
        <v>3.4617854849068701E-2</v>
      </c>
    </row>
    <row r="1685" spans="1:37" x14ac:dyDescent="0.55000000000000004">
      <c r="A1685" s="8">
        <f>[1]!tbl_gk[[#This Row],[ID]]</f>
        <v>263286</v>
      </c>
      <c r="B1685" s="2" cm="1">
        <f t="array" ref="B1685">[1]!table_weight[ValueEUR]*(('F+ , F-'!B$2-[1]!tbl_gk[[#This Row],[ValueEUR]])/('F+ , F-'!B$2-'F+ , F-'!B$3))</f>
        <v>1.1392815302722634E-3</v>
      </c>
      <c r="C1685" s="2" cm="1">
        <f t="array" ref="C1685">[1]!table_weight[WageEUR]*(('F+ , F-'!C$2-[1]!tbl_gk[[#This Row],[WageEUR]])/('F+ , F-'!C$2-'F+ , F-'!C$3))</f>
        <v>7.04176835569527E-5</v>
      </c>
      <c r="D1685" s="2" cm="1">
        <f t="array" ref="D1685">[1]!table_weight[Crossing]*(('F+ , F-'!D$2-[1]!tbl_gk[[#This Row],[Crossing]])/('F+ , F-'!D$2-'F+ , F-'!D$3))</f>
        <v>3.6987814836757178E-2</v>
      </c>
      <c r="E1685" s="2" cm="1">
        <f t="array" ref="E1685">[1]!table_weight[Finishing]*(('F+ , F-'!E$2-[1]!tbl_gk[[#This Row],[Finishing]])/('F+ , F-'!E$2-'F+ , F-'!E$3))</f>
        <v>1.7968512321265388E-2</v>
      </c>
      <c r="F1685" s="2" cm="1">
        <f t="array" ref="F1685">[1]!table_weight[HeadingAccuracy]*(('F+ , F-'!F$2-[1]!tbl_gk[[#This Row],[HeadingAccuracy]])/('F+ , F-'!F$2-'F+ , F-'!F$3))</f>
        <v>1.08567917583827E-2</v>
      </c>
      <c r="G1685" s="2" cm="1">
        <f t="array" ref="G1685">[1]!table_weight[ShortPassing]*(('F+ , F-'!G$2-[1]!tbl_gk[[#This Row],[ShortPassing]])/('F+ , F-'!G$2-'F+ , F-'!G$3))</f>
        <v>4.2190217609680135E-2</v>
      </c>
      <c r="H1685" s="2" cm="1">
        <f t="array" ref="H1685">[1]!table_weight[Volleys]*(('F+ , F-'!H$2-[1]!tbl_gk[[#This Row],[Volleys]])/('F+ , F-'!H$2-'F+ , F-'!H$3))</f>
        <v>2.0833057763785961E-3</v>
      </c>
      <c r="I1685" s="2" cm="1">
        <f t="array" ref="I1685">[1]!table_weight[Dribbling]*(('F+ , F-'!I$2-[1]!tbl_gk[[#This Row],[Dribbling]])/('F+ , F-'!I$2-'F+ , F-'!I$3))</f>
        <v>1.6623929766613008E-2</v>
      </c>
      <c r="J1685" s="2" cm="1">
        <f t="array" ref="J1685">[1]!table_weight[Curve]*(('F+ , F-'!J$2-[1]!tbl_gk[[#This Row],[Curve]])/('F+ , F-'!J$2-'F+ , F-'!J$3))</f>
        <v>9.6339113680153961E-3</v>
      </c>
      <c r="K1685" s="2" cm="1">
        <f t="array" ref="K1685">[1]!table_weight[FKAccuracy]*(('F+ , F-'!K$2-[1]!tbl_gk[[#This Row],[FKAccuracy]])/('F+ , F-'!K$2-'F+ , F-'!K$3))</f>
        <v>9.2789777912990392E-3</v>
      </c>
      <c r="L1685" s="2" cm="1">
        <f t="array" ref="L1685">[1]!table_weight[LongPassing]*(('F+ , F-'!L$2-[1]!tbl_gk[[#This Row],[LongPassing]])/('F+ , F-'!L$2-'F+ , F-'!L$3))</f>
        <v>1.7866995302501344E-2</v>
      </c>
      <c r="M1685" s="2" cm="1">
        <f t="array" ref="M1685">[1]!table_weight[BallControl]*(('F+ , F-'!M$2-[1]!tbl_gk[[#This Row],[BallControl]])/('F+ , F-'!M$2-'F+ , F-'!M$3))</f>
        <v>1.2169151201703639E-2</v>
      </c>
      <c r="N1685" s="2" cm="1">
        <f t="array" ref="N1685">[1]!table_weight[Acceleration]*(('F+ , F-'!N$2-[1]!tbl_gk[[#This Row],[Acceleration]])/('F+ , F-'!N$2-'F+ , F-'!N$3))</f>
        <v>1.0146924604949968E-2</v>
      </c>
      <c r="O1685" s="2" cm="1">
        <f t="array" ref="O1685">[1]!table_weight[SprintSpeed]*(('F+ , F-'!O$2-[1]!tbl_gk[[#This Row],[SprintSpeed]])/('F+ , F-'!O$2-'F+ , F-'!O$3))</f>
        <v>1.3212047459689671E-2</v>
      </c>
      <c r="P1685" s="2" cm="1">
        <f t="array" ref="P1685">[1]!table_weight[Agility]*(('F+ , F-'!P$2-[1]!tbl_gk[[#This Row],[Agility]])/('F+ , F-'!P$2-'F+ , F-'!P$3))</f>
        <v>5.7335423931103692E-3</v>
      </c>
      <c r="Q1685" s="2" cm="1">
        <f t="array" ref="Q1685">[1]!table_weight[Reactions]*(('F+ , F-'!Q$2-[1]!tbl_gk[[#This Row],[Reactions]])/('F+ , F-'!Q$2-'F+ , F-'!Q$3))</f>
        <v>1.1859766001660328E-3</v>
      </c>
      <c r="R1685" s="2" cm="1">
        <f t="array" ref="R1685">[1]!table_weight[Balance]*(('F+ , F-'!R$2-[1]!tbl_gk[[#This Row],[Balance]])/('F+ , F-'!R$2-'F+ , F-'!R$3))</f>
        <v>2.2351502207210773E-3</v>
      </c>
      <c r="S1685" s="2" cm="1">
        <f t="array" ref="S1685">[1]!table_weight[ShotPower]*(('F+ , F-'!S$2-[1]!tbl_gk[[#This Row],[ShotPower]])/('F+ , F-'!S$2-'F+ , F-'!S$3))</f>
        <v>2.8567824467413809E-3</v>
      </c>
      <c r="T1685" s="2" cm="1">
        <f t="array" ref="T1685">[1]!table_weight[Jumping]*(('F+ , F-'!T$2-[1]!tbl_gk[[#This Row],[Jumping]])/('F+ , F-'!T$2-'F+ , F-'!T$3))</f>
        <v>3.6065831182468503E-3</v>
      </c>
      <c r="U1685" s="2" cm="1">
        <f t="array" ref="U1685">[1]!table_weight[Stamina]*(('F+ , F-'!U$2-[1]!tbl_gk[[#This Row],[Stamina]])/('F+ , F-'!U$2-'F+ , F-'!U$3))</f>
        <v>1.7174205324984999E-2</v>
      </c>
      <c r="V1685" s="2" cm="1">
        <f t="array" ref="V1685">[1]!table_weight[Strength]*(('F+ , F-'!V$2-[1]!tbl_gk[[#This Row],[Strength]])/('F+ , F-'!V$2-'F+ , F-'!V$3))</f>
        <v>1.0648007301490701E-2</v>
      </c>
      <c r="W1685" s="2" cm="1">
        <f t="array" ref="W1685">[1]!table_weight[LongShots]*(('F+ , F-'!W$2-[1]!tbl_gk[[#This Row],[LongShots]])/('F+ , F-'!W$2-'F+ , F-'!W$3))</f>
        <v>1.0388299806332293E-2</v>
      </c>
      <c r="X1685" s="2" cm="1">
        <f t="array" ref="X1685">[1]!table_weight[Aggression]*(('F+ , F-'!X$2-[1]!tbl_gk[[#This Row],[Aggression]])/('F+ , F-'!X$2-'F+ , F-'!X$3))</f>
        <v>1.3386066321874024E-2</v>
      </c>
      <c r="Y1685" s="2" cm="1">
        <f t="array" ref="Y1685">[1]!table_weight[Interceptions]*(('F+ , F-'!Y$2-[1]!tbl_gk[[#This Row],[Interceptions]])/('F+ , F-'!Y$2-'F+ , F-'!Y$3))</f>
        <v>2.1469152933086991E-2</v>
      </c>
      <c r="Z1685" s="2" cm="1">
        <f t="array" ref="Z1685">[1]!table_weight[Positioning]*(('F+ , F-'!Z$2-[1]!tbl_gk[[#This Row],[Positioning]])/('F+ , F-'!Z$2-'F+ , F-'!Z$3))</f>
        <v>1.9225568738802474E-3</v>
      </c>
      <c r="AA1685" s="2" cm="1">
        <f t="array" ref="AA1685">[1]!table_weight[Vision]*(('F+ , F-'!AA$2-[1]!tbl_gk[[#This Row],[Vision]])/('F+ , F-'!AA$2-'F+ , F-'!AA$3))</f>
        <v>2.0586147449548689E-2</v>
      </c>
      <c r="AB1685" s="2" cm="1">
        <f t="array" ref="AB1685">[1]!table_weight[Penalties]*(('F+ , F-'!AB$2-[1]!tbl_gk[[#This Row],[Penalties]])/('F+ , F-'!AB$2-'F+ , F-'!AB$3))</f>
        <v>2.3879722257019362E-3</v>
      </c>
      <c r="AC1685" s="2" cm="1">
        <f t="array" ref="AC1685">[1]!table_weight[Composure]*(('F+ , F-'!AC$2-[1]!tbl_gk[[#This Row],[Composure]])/('F+ , F-'!AC$2-'F+ , F-'!AC$3))</f>
        <v>1.9748183967676961E-3</v>
      </c>
      <c r="AD1685" s="2" cm="1">
        <f t="array" ref="AD1685">[1]!table_weight[Marking]*(('F+ , F-'!AD$2-[1]!tbl_gk[[#This Row],[Marking]])/('F+ , F-'!AD$2-'F+ , F-'!AD$3))</f>
        <v>3.7859581516411465E-2</v>
      </c>
      <c r="AE1685" s="2" cm="1">
        <f t="array" ref="AE1685">[1]!table_weight[StandingTackle]*(('F+ , F-'!AE$2-[1]!tbl_gk[[#This Row],[StandingTackle]])/('F+ , F-'!AE$2-'F+ , F-'!AE$3))</f>
        <v>2.9141914719869356E-2</v>
      </c>
      <c r="AF1685" s="2" cm="1">
        <f t="array" ref="AF1685">[1]!table_weight[SlidingTackle]*(('F+ , F-'!AF$2-[1]!tbl_gk[[#This Row],[SlidingTackle]])/('F+ , F-'!AF$2-'F+ , F-'!AF$3))</f>
        <v>1.0461200155850536E-2</v>
      </c>
      <c r="AG1685" s="2" cm="1">
        <f t="array" ref="AG1685">[1]!table_weight[GKDiving]*(('F+ , F-'!AG$2-[1]!tbl_gk[[#This Row],[GKDiving]])/('F+ , F-'!AG$2-'F+ , F-'!AG$3))</f>
        <v>2.3913649731264561E-2</v>
      </c>
      <c r="AH1685" s="2" cm="1">
        <f t="array" ref="AH1685">[1]!table_weight[GKHandling]*(('F+ , F-'!AH$2-[1]!tbl_gk[[#This Row],[GKHandling]])/('F+ , F-'!AH$2-'F+ , F-'!AH$3))</f>
        <v>2.6735757463525599E-2</v>
      </c>
      <c r="AI1685" s="2" cm="1">
        <f t="array" ref="AI1685">[1]!table_weight[GKKicking]*(('F+ , F-'!AI$2-[1]!tbl_gk[[#This Row],[GKKicking]])/('F+ , F-'!AI$2-'F+ , F-'!AI$3))</f>
        <v>1.2522056586553079E-2</v>
      </c>
      <c r="AJ1685" s="2" cm="1">
        <f t="array" ref="AJ1685">[1]!table_weight[GKPositioning]*(('F+ , F-'!AJ$2-[1]!tbl_gk[[#This Row],[GKPositioning]])/('F+ , F-'!AJ$2-'F+ , F-'!AJ$3))</f>
        <v>1.1352413938358561E-2</v>
      </c>
      <c r="AK1685" s="2" cm="1">
        <f t="array" ref="AK1685">[1]!table_weight[GKReflexes]*(('F+ , F-'!AK$2-[1]!tbl_gk[[#This Row],[GKReflexes]])/('F+ , F-'!AK$2-'F+ , F-'!AK$3))</f>
        <v>2.3685900686204898E-2</v>
      </c>
    </row>
    <row r="1686" spans="1:37" x14ac:dyDescent="0.55000000000000004">
      <c r="A1686" s="7">
        <f>[1]!tbl_gk[[#This Row],[ID]]</f>
        <v>263286</v>
      </c>
      <c r="B1686" s="1" cm="1">
        <f t="array" ref="B1686">[1]!table_weight[ValueEUR]*(('F+ , F-'!B$2-[1]!tbl_gk[[#This Row],[ValueEUR]])/('F+ , F-'!B$2-'F+ , F-'!B$3))</f>
        <v>1.1392815302722634E-3</v>
      </c>
      <c r="C1686" s="1" cm="1">
        <f t="array" ref="C1686">[1]!table_weight[WageEUR]*(('F+ , F-'!C$2-[1]!tbl_gk[[#This Row],[WageEUR]])/('F+ , F-'!C$2-'F+ , F-'!C$3))</f>
        <v>7.04176835569527E-5</v>
      </c>
      <c r="D1686" s="1" cm="1">
        <f t="array" ref="D1686">[1]!table_weight[Crossing]*(('F+ , F-'!D$2-[1]!tbl_gk[[#This Row],[Crossing]])/('F+ , F-'!D$2-'F+ , F-'!D$3))</f>
        <v>3.6987814836757178E-2</v>
      </c>
      <c r="E1686" s="1" cm="1">
        <f t="array" ref="E1686">[1]!table_weight[Finishing]*(('F+ , F-'!E$2-[1]!tbl_gk[[#This Row],[Finishing]])/('F+ , F-'!E$2-'F+ , F-'!E$3))</f>
        <v>1.7968512321265388E-2</v>
      </c>
      <c r="F1686" s="1" cm="1">
        <f t="array" ref="F1686">[1]!table_weight[HeadingAccuracy]*(('F+ , F-'!F$2-[1]!tbl_gk[[#This Row],[HeadingAccuracy]])/('F+ , F-'!F$2-'F+ , F-'!F$3))</f>
        <v>1.08567917583827E-2</v>
      </c>
      <c r="G1686" s="1" cm="1">
        <f t="array" ref="G1686">[1]!table_weight[ShortPassing]*(('F+ , F-'!G$2-[1]!tbl_gk[[#This Row],[ShortPassing]])/('F+ , F-'!G$2-'F+ , F-'!G$3))</f>
        <v>4.2190217609680135E-2</v>
      </c>
      <c r="H1686" s="1" cm="1">
        <f t="array" ref="H1686">[1]!table_weight[Volleys]*(('F+ , F-'!H$2-[1]!tbl_gk[[#This Row],[Volleys]])/('F+ , F-'!H$2-'F+ , F-'!H$3))</f>
        <v>2.0833057763785961E-3</v>
      </c>
      <c r="I1686" s="1" cm="1">
        <f t="array" ref="I1686">[1]!table_weight[Dribbling]*(('F+ , F-'!I$2-[1]!tbl_gk[[#This Row],[Dribbling]])/('F+ , F-'!I$2-'F+ , F-'!I$3))</f>
        <v>1.6623929766613008E-2</v>
      </c>
      <c r="J1686" s="1" cm="1">
        <f t="array" ref="J1686">[1]!table_weight[Curve]*(('F+ , F-'!J$2-[1]!tbl_gk[[#This Row],[Curve]])/('F+ , F-'!J$2-'F+ , F-'!J$3))</f>
        <v>9.6339113680153961E-3</v>
      </c>
      <c r="K1686" s="1" cm="1">
        <f t="array" ref="K1686">[1]!table_weight[FKAccuracy]*(('F+ , F-'!K$2-[1]!tbl_gk[[#This Row],[FKAccuracy]])/('F+ , F-'!K$2-'F+ , F-'!K$3))</f>
        <v>9.2789777912990392E-3</v>
      </c>
      <c r="L1686" s="1" cm="1">
        <f t="array" ref="L1686">[1]!table_weight[LongPassing]*(('F+ , F-'!L$2-[1]!tbl_gk[[#This Row],[LongPassing]])/('F+ , F-'!L$2-'F+ , F-'!L$3))</f>
        <v>1.7866995302501344E-2</v>
      </c>
      <c r="M1686" s="1" cm="1">
        <f t="array" ref="M1686">[1]!table_weight[BallControl]*(('F+ , F-'!M$2-[1]!tbl_gk[[#This Row],[BallControl]])/('F+ , F-'!M$2-'F+ , F-'!M$3))</f>
        <v>1.2169151201703639E-2</v>
      </c>
      <c r="N1686" s="1" cm="1">
        <f t="array" ref="N1686">[1]!table_weight[Acceleration]*(('F+ , F-'!N$2-[1]!tbl_gk[[#This Row],[Acceleration]])/('F+ , F-'!N$2-'F+ , F-'!N$3))</f>
        <v>1.0146924604949968E-2</v>
      </c>
      <c r="O1686" s="1" cm="1">
        <f t="array" ref="O1686">[1]!table_weight[SprintSpeed]*(('F+ , F-'!O$2-[1]!tbl_gk[[#This Row],[SprintSpeed]])/('F+ , F-'!O$2-'F+ , F-'!O$3))</f>
        <v>1.3212047459689671E-2</v>
      </c>
      <c r="P1686" s="1" cm="1">
        <f t="array" ref="P1686">[1]!table_weight[Agility]*(('F+ , F-'!P$2-[1]!tbl_gk[[#This Row],[Agility]])/('F+ , F-'!P$2-'F+ , F-'!P$3))</f>
        <v>5.7335423931103692E-3</v>
      </c>
      <c r="Q1686" s="1" cm="1">
        <f t="array" ref="Q1686">[1]!table_weight[Reactions]*(('F+ , F-'!Q$2-[1]!tbl_gk[[#This Row],[Reactions]])/('F+ , F-'!Q$2-'F+ , F-'!Q$3))</f>
        <v>1.1859766001660328E-3</v>
      </c>
      <c r="R1686" s="1" cm="1">
        <f t="array" ref="R1686">[1]!table_weight[Balance]*(('F+ , F-'!R$2-[1]!tbl_gk[[#This Row],[Balance]])/('F+ , F-'!R$2-'F+ , F-'!R$3))</f>
        <v>2.2351502207210773E-3</v>
      </c>
      <c r="S1686" s="1" cm="1">
        <f t="array" ref="S1686">[1]!table_weight[ShotPower]*(('F+ , F-'!S$2-[1]!tbl_gk[[#This Row],[ShotPower]])/('F+ , F-'!S$2-'F+ , F-'!S$3))</f>
        <v>2.8567824467413809E-3</v>
      </c>
      <c r="T1686" s="1" cm="1">
        <f t="array" ref="T1686">[1]!table_weight[Jumping]*(('F+ , F-'!T$2-[1]!tbl_gk[[#This Row],[Jumping]])/('F+ , F-'!T$2-'F+ , F-'!T$3))</f>
        <v>3.6065831182468503E-3</v>
      </c>
      <c r="U1686" s="1" cm="1">
        <f t="array" ref="U1686">[1]!table_weight[Stamina]*(('F+ , F-'!U$2-[1]!tbl_gk[[#This Row],[Stamina]])/('F+ , F-'!U$2-'F+ , F-'!U$3))</f>
        <v>1.7174205324984999E-2</v>
      </c>
      <c r="V1686" s="1" cm="1">
        <f t="array" ref="V1686">[1]!table_weight[Strength]*(('F+ , F-'!V$2-[1]!tbl_gk[[#This Row],[Strength]])/('F+ , F-'!V$2-'F+ , F-'!V$3))</f>
        <v>1.0648007301490701E-2</v>
      </c>
      <c r="W1686" s="1" cm="1">
        <f t="array" ref="W1686">[1]!table_weight[LongShots]*(('F+ , F-'!W$2-[1]!tbl_gk[[#This Row],[LongShots]])/('F+ , F-'!W$2-'F+ , F-'!W$3))</f>
        <v>1.0388299806332293E-2</v>
      </c>
      <c r="X1686" s="1" cm="1">
        <f t="array" ref="X1686">[1]!table_weight[Aggression]*(('F+ , F-'!X$2-[1]!tbl_gk[[#This Row],[Aggression]])/('F+ , F-'!X$2-'F+ , F-'!X$3))</f>
        <v>1.3386066321874024E-2</v>
      </c>
      <c r="Y1686" s="1" cm="1">
        <f t="array" ref="Y1686">[1]!table_weight[Interceptions]*(('F+ , F-'!Y$2-[1]!tbl_gk[[#This Row],[Interceptions]])/('F+ , F-'!Y$2-'F+ , F-'!Y$3))</f>
        <v>2.1469152933086991E-2</v>
      </c>
      <c r="Z1686" s="1" cm="1">
        <f t="array" ref="Z1686">[1]!table_weight[Positioning]*(('F+ , F-'!Z$2-[1]!tbl_gk[[#This Row],[Positioning]])/('F+ , F-'!Z$2-'F+ , F-'!Z$3))</f>
        <v>1.9225568738802474E-3</v>
      </c>
      <c r="AA1686" s="1" cm="1">
        <f t="array" ref="AA1686">[1]!table_weight[Vision]*(('F+ , F-'!AA$2-[1]!tbl_gk[[#This Row],[Vision]])/('F+ , F-'!AA$2-'F+ , F-'!AA$3))</f>
        <v>2.0586147449548689E-2</v>
      </c>
      <c r="AB1686" s="1" cm="1">
        <f t="array" ref="AB1686">[1]!table_weight[Penalties]*(('F+ , F-'!AB$2-[1]!tbl_gk[[#This Row],[Penalties]])/('F+ , F-'!AB$2-'F+ , F-'!AB$3))</f>
        <v>2.3879722257019362E-3</v>
      </c>
      <c r="AC1686" s="1" cm="1">
        <f t="array" ref="AC1686">[1]!table_weight[Composure]*(('F+ , F-'!AC$2-[1]!tbl_gk[[#This Row],[Composure]])/('F+ , F-'!AC$2-'F+ , F-'!AC$3))</f>
        <v>1.9748183967676961E-3</v>
      </c>
      <c r="AD1686" s="1" cm="1">
        <f t="array" ref="AD1686">[1]!table_weight[Marking]*(('F+ , F-'!AD$2-[1]!tbl_gk[[#This Row],[Marking]])/('F+ , F-'!AD$2-'F+ , F-'!AD$3))</f>
        <v>3.7859581516411465E-2</v>
      </c>
      <c r="AE1686" s="1" cm="1">
        <f t="array" ref="AE1686">[1]!table_weight[StandingTackle]*(('F+ , F-'!AE$2-[1]!tbl_gk[[#This Row],[StandingTackle]])/('F+ , F-'!AE$2-'F+ , F-'!AE$3))</f>
        <v>2.9141914719869356E-2</v>
      </c>
      <c r="AF1686" s="1" cm="1">
        <f t="array" ref="AF1686">[1]!table_weight[SlidingTackle]*(('F+ , F-'!AF$2-[1]!tbl_gk[[#This Row],[SlidingTackle]])/('F+ , F-'!AF$2-'F+ , F-'!AF$3))</f>
        <v>1.0461200155850536E-2</v>
      </c>
      <c r="AG1686" s="1" cm="1">
        <f t="array" ref="AG1686">[1]!table_weight[GKDiving]*(('F+ , F-'!AG$2-[1]!tbl_gk[[#This Row],[GKDiving]])/('F+ , F-'!AG$2-'F+ , F-'!AG$3))</f>
        <v>2.3913649731264561E-2</v>
      </c>
      <c r="AH1686" s="1" cm="1">
        <f t="array" ref="AH1686">[1]!table_weight[GKHandling]*(('F+ , F-'!AH$2-[1]!tbl_gk[[#This Row],[GKHandling]])/('F+ , F-'!AH$2-'F+ , F-'!AH$3))</f>
        <v>2.6735757463525599E-2</v>
      </c>
      <c r="AI1686" s="1" cm="1">
        <f t="array" ref="AI1686">[1]!table_weight[GKKicking]*(('F+ , F-'!AI$2-[1]!tbl_gk[[#This Row],[GKKicking]])/('F+ , F-'!AI$2-'F+ , F-'!AI$3))</f>
        <v>1.2522056586553079E-2</v>
      </c>
      <c r="AJ1686" s="1" cm="1">
        <f t="array" ref="AJ1686">[1]!table_weight[GKPositioning]*(('F+ , F-'!AJ$2-[1]!tbl_gk[[#This Row],[GKPositioning]])/('F+ , F-'!AJ$2-'F+ , F-'!AJ$3))</f>
        <v>1.1352413938358561E-2</v>
      </c>
      <c r="AK1686" s="1" cm="1">
        <f t="array" ref="AK1686">[1]!table_weight[GKReflexes]*(('F+ , F-'!AK$2-[1]!tbl_gk[[#This Row],[GKReflexes]])/('F+ , F-'!AK$2-'F+ , F-'!AK$3))</f>
        <v>2.3685900686204898E-2</v>
      </c>
    </row>
    <row r="1687" spans="1:37" x14ac:dyDescent="0.55000000000000004">
      <c r="A1687" s="8">
        <f>[1]!tbl_gk[[#This Row],[ID]]</f>
        <v>263315</v>
      </c>
      <c r="B1687" s="2" cm="1">
        <f t="array" ref="B1687">[1]!table_weight[ValueEUR]*(('F+ , F-'!B$2-[1]!tbl_gk[[#This Row],[ValueEUR]])/('F+ , F-'!B$2-'F+ , F-'!B$3))</f>
        <v>8.9821437363649033E-5</v>
      </c>
      <c r="C1687" s="2" cm="1">
        <f t="array" ref="C1687">[1]!table_weight[WageEUR]*(('F+ , F-'!C$2-[1]!tbl_gk[[#This Row],[WageEUR]])/('F+ , F-'!C$2-'F+ , F-'!C$3))</f>
        <v>7.8241870618836323E-6</v>
      </c>
      <c r="D1687" s="2" cm="1">
        <f t="array" ref="D1687">[1]!table_weight[Crossing]*(('F+ , F-'!D$2-[1]!tbl_gk[[#This Row],[Crossing]])/('F+ , F-'!D$2-'F+ , F-'!D$3))</f>
        <v>3.3625286215233793E-2</v>
      </c>
      <c r="E1687" s="2" cm="1">
        <f t="array" ref="E1687">[1]!table_weight[Finishing]*(('F+ , F-'!E$2-[1]!tbl_gk[[#This Row],[Finishing]])/('F+ , F-'!E$2-'F+ , F-'!E$3))</f>
        <v>1.8966763005780131E-2</v>
      </c>
      <c r="F1687" s="2" cm="1">
        <f t="array" ref="F1687">[1]!table_weight[HeadingAccuracy]*(('F+ , F-'!F$2-[1]!tbl_gk[[#This Row],[HeadingAccuracy]])/('F+ , F-'!F$2-'F+ , F-'!F$3))</f>
        <v>1.0439222844598752E-2</v>
      </c>
      <c r="G1687" s="2" cm="1">
        <f t="array" ref="G1687">[1]!table_weight[ShortPassing]*(('F+ , F-'!G$2-[1]!tbl_gk[[#This Row],[ShortPassing]])/('F+ , F-'!G$2-'F+ , F-'!G$3))</f>
        <v>6.047264524054153E-2</v>
      </c>
      <c r="H1687" s="2" cm="1">
        <f t="array" ref="H1687">[1]!table_weight[Volleys]*(('F+ , F-'!H$2-[1]!tbl_gk[[#This Row],[Volleys]])/('F+ , F-'!H$2-'F+ , F-'!H$3))</f>
        <v>2.1990449861774069E-3</v>
      </c>
      <c r="I1687" s="2" cm="1">
        <f t="array" ref="I1687">[1]!table_weight[Dribbling]*(('F+ , F-'!I$2-[1]!tbl_gk[[#This Row],[Dribbling]])/('F+ , F-'!I$2-'F+ , F-'!I$3))</f>
        <v>1.9557564431309422E-2</v>
      </c>
      <c r="J1687" s="2" cm="1">
        <f t="array" ref="J1687">[1]!table_weight[Curve]*(('F+ , F-'!J$2-[1]!tbl_gk[[#This Row],[Curve]])/('F+ , F-'!J$2-'F+ , F-'!J$3))</f>
        <v>9.6339113680153961E-3</v>
      </c>
      <c r="K1687" s="2" cm="1">
        <f t="array" ref="K1687">[1]!table_weight[FKAccuracy]*(('F+ , F-'!K$2-[1]!tbl_gk[[#This Row],[FKAccuracy]])/('F+ , F-'!K$2-'F+ , F-'!K$3))</f>
        <v>9.8874353513842238E-3</v>
      </c>
      <c r="L1687" s="2" cm="1">
        <f t="array" ref="L1687">[1]!table_weight[LongPassing]*(('F+ , F-'!L$2-[1]!tbl_gk[[#This Row],[LongPassing]])/('F+ , F-'!L$2-'F+ , F-'!L$3))</f>
        <v>2.5988356803638323E-2</v>
      </c>
      <c r="M1687" s="2" cm="1">
        <f t="array" ref="M1687">[1]!table_weight[BallControl]*(('F+ , F-'!M$2-[1]!tbl_gk[[#This Row],[BallControl]])/('F+ , F-'!M$2-'F+ , F-'!M$3))</f>
        <v>1.2603763744621627E-2</v>
      </c>
      <c r="N1687" s="2" cm="1">
        <f t="array" ref="N1687">[1]!table_weight[Acceleration]*(('F+ , F-'!N$2-[1]!tbl_gk[[#This Row],[Acceleration]])/('F+ , F-'!N$2-'F+ , F-'!N$3))</f>
        <v>9.9214373915066361E-3</v>
      </c>
      <c r="O1687" s="2" cm="1">
        <f t="array" ref="O1687">[1]!table_weight[SprintSpeed]*(('F+ , F-'!O$2-[1]!tbl_gk[[#This Row],[SprintSpeed]])/('F+ , F-'!O$2-'F+ , F-'!O$3))</f>
        <v>1.3212047459689671E-2</v>
      </c>
      <c r="P1687" s="2" cm="1">
        <f t="array" ref="P1687">[1]!table_weight[Agility]*(('F+ , F-'!P$2-[1]!tbl_gk[[#This Row],[Agility]])/('F+ , F-'!P$2-'F+ , F-'!P$3))</f>
        <v>5.6165313238632194E-3</v>
      </c>
      <c r="Q1687" s="2" cm="1">
        <f t="array" ref="Q1687">[1]!table_weight[Reactions]*(('F+ , F-'!Q$2-[1]!tbl_gk[[#This Row],[Reactions]])/('F+ , F-'!Q$2-'F+ , F-'!Q$3))</f>
        <v>2.6297742003681597E-3</v>
      </c>
      <c r="R1687" s="2" cm="1">
        <f t="array" ref="R1687">[1]!table_weight[Balance]*(('F+ , F-'!R$2-[1]!tbl_gk[[#This Row],[Balance]])/('F+ , F-'!R$2-'F+ , F-'!R$3))</f>
        <v>2.7939377759013465E-3</v>
      </c>
      <c r="S1687" s="2" cm="1">
        <f t="array" ref="S1687">[1]!table_weight[ShotPower]*(('F+ , F-'!S$2-[1]!tbl_gk[[#This Row],[ShotPower]])/('F+ , F-'!S$2-'F+ , F-'!S$3))</f>
        <v>7.0121023692742987E-3</v>
      </c>
      <c r="T1687" s="2" cm="1">
        <f t="array" ref="T1687">[1]!table_weight[Jumping]*(('F+ , F-'!T$2-[1]!tbl_gk[[#This Row],[Jumping]])/('F+ , F-'!T$2-'F+ , F-'!T$3))</f>
        <v>4.3794223578711763E-3</v>
      </c>
      <c r="U1687" s="2" cm="1">
        <f t="array" ref="U1687">[1]!table_weight[Stamina]*(('F+ , F-'!U$2-[1]!tbl_gk[[#This Row],[Stamina]])/('F+ , F-'!U$2-'F+ , F-'!U$3))</f>
        <v>2.57613079874775E-2</v>
      </c>
      <c r="V1687" s="2" cm="1">
        <f t="array" ref="V1687">[1]!table_weight[Strength]*(('F+ , F-'!V$2-[1]!tbl_gk[[#This Row],[Strength]])/('F+ , F-'!V$2-'F+ , F-'!V$3))</f>
        <v>1.9521346719399615E-2</v>
      </c>
      <c r="W1687" s="2" cm="1">
        <f t="array" ref="W1687">[1]!table_weight[LongShots]*(('F+ , F-'!W$2-[1]!tbl_gk[[#This Row],[LongShots]])/('F+ , F-'!W$2-'F+ , F-'!W$3))</f>
        <v>9.86888481601568E-3</v>
      </c>
      <c r="X1687" s="2" cm="1">
        <f t="array" ref="X1687">[1]!table_weight[Aggression]*(('F+ , F-'!X$2-[1]!tbl_gk[[#This Row],[Aggression]])/('F+ , F-'!X$2-'F+ , F-'!X$3))</f>
        <v>1.642835412229994E-2</v>
      </c>
      <c r="Y1687" s="2" cm="1">
        <f t="array" ref="Y1687">[1]!table_weight[Interceptions]*(('F+ , F-'!Y$2-[1]!tbl_gk[[#This Row],[Interceptions]])/('F+ , F-'!Y$2-'F+ , F-'!Y$3))</f>
        <v>2.2161706253509151E-2</v>
      </c>
      <c r="Z1687" s="2" cm="1">
        <f t="array" ref="Z1687">[1]!table_weight[Positioning]*(('F+ , F-'!Z$2-[1]!tbl_gk[[#This Row],[Positioning]])/('F+ , F-'!Z$2-'F+ , F-'!Z$3))</f>
        <v>2.2183348544772088E-3</v>
      </c>
      <c r="AA1687" s="2" cm="1">
        <f t="array" ref="AA1687">[1]!table_weight[Vision]*(('F+ , F-'!AA$2-[1]!tbl_gk[[#This Row],[Vision]])/('F+ , F-'!AA$2-'F+ , F-'!AA$3))</f>
        <v>2.200588175641412E-2</v>
      </c>
      <c r="AB1687" s="2" cm="1">
        <f t="array" ref="AB1687">[1]!table_weight[Penalties]*(('F+ , F-'!AB$2-[1]!tbl_gk[[#This Row],[Penalties]])/('F+ , F-'!AB$2-'F+ , F-'!AB$3))</f>
        <v>2.4662663970364263E-3</v>
      </c>
      <c r="AC1687" s="2" cm="1">
        <f t="array" ref="AC1687">[1]!table_weight[Composure]*(('F+ , F-'!AC$2-[1]!tbl_gk[[#This Row],[Composure]])/('F+ , F-'!AC$2-'F+ , F-'!AC$3))</f>
        <v>2.188312277499339E-3</v>
      </c>
      <c r="AD1687" s="2" cm="1">
        <f t="array" ref="AD1687">[1]!table_weight[Marking]*(('F+ , F-'!AD$2-[1]!tbl_gk[[#This Row],[Marking]])/('F+ , F-'!AD$2-'F+ , F-'!AD$3))</f>
        <v>3.4704616390043845E-2</v>
      </c>
      <c r="AE1687" s="2" cm="1">
        <f t="array" ref="AE1687">[1]!table_weight[StandingTackle]*(('F+ , F-'!AE$2-[1]!tbl_gk[[#This Row],[StandingTackle]])/('F+ , F-'!AE$2-'F+ , F-'!AE$3))</f>
        <v>3.1383600467551613E-2</v>
      </c>
      <c r="AF1687" s="2" cm="1">
        <f t="array" ref="AF1687">[1]!table_weight[SlidingTackle]*(('F+ , F-'!AF$2-[1]!tbl_gk[[#This Row],[SlidingTackle]])/('F+ , F-'!AF$2-'F+ , F-'!AF$3))</f>
        <v>9.7139715732897855E-3</v>
      </c>
      <c r="AG1687" s="2" cm="1">
        <f t="array" ref="AG1687">[1]!table_weight[GKDiving]*(('F+ , F-'!AG$2-[1]!tbl_gk[[#This Row],[GKDiving]])/('F+ , F-'!AG$2-'F+ , F-'!AG$3))</f>
        <v>5.6367888652266468E-2</v>
      </c>
      <c r="AH1687" s="2" cm="1">
        <f t="array" ref="AH1687">[1]!table_weight[GKHandling]*(('F+ , F-'!AH$2-[1]!tbl_gk[[#This Row],[GKHandling]])/('F+ , F-'!AH$2-'F+ , F-'!AH$3))</f>
        <v>5.3471514927051197E-2</v>
      </c>
      <c r="AI1687" s="2" cm="1">
        <f t="array" ref="AI1687">[1]!table_weight[GKKicking]*(('F+ , F-'!AI$2-[1]!tbl_gk[[#This Row],[GKKicking]])/('F+ , F-'!AI$2-'F+ , F-'!AI$3))</f>
        <v>3.2199574079707916E-2</v>
      </c>
      <c r="AJ1687" s="2" cm="1">
        <f t="array" ref="AJ1687">[1]!table_weight[GKPositioning]*(('F+ , F-'!AJ$2-[1]!tbl_gk[[#This Row],[GKPositioning]])/('F+ , F-'!AJ$2-'F+ , F-'!AJ$3))</f>
        <v>2.3335517539959265E-2</v>
      </c>
      <c r="AK1687" s="2" cm="1">
        <f t="array" ref="AK1687">[1]!table_weight[GKReflexes]*(('F+ , F-'!AK$2-[1]!tbl_gk[[#This Row],[GKReflexes]])/('F+ , F-'!AK$2-'F+ , F-'!AK$3))</f>
        <v>6.1947740256228193E-2</v>
      </c>
    </row>
    <row r="1688" spans="1:37" x14ac:dyDescent="0.55000000000000004">
      <c r="A1688" s="7">
        <f>[1]!tbl_gk[[#This Row],[ID]]</f>
        <v>263327</v>
      </c>
      <c r="B1688" s="1" cm="1">
        <f t="array" ref="B1688">[1]!table_weight[ValueEUR]*(('F+ , F-'!B$2-[1]!tbl_gk[[#This Row],[ValueEUR]])/('F+ , F-'!B$2-'F+ , F-'!B$3))</f>
        <v>1.4383776567512181E-4</v>
      </c>
      <c r="C1688" s="1" cm="1">
        <f t="array" ref="C1688">[1]!table_weight[WageEUR]*(('F+ , F-'!C$2-[1]!tbl_gk[[#This Row],[WageEUR]])/('F+ , F-'!C$2-'F+ , F-'!C$3))</f>
        <v>0</v>
      </c>
      <c r="D1688" s="1" cm="1">
        <f t="array" ref="D1688">[1]!table_weight[Crossing]*(('F+ , F-'!D$2-[1]!tbl_gk[[#This Row],[Crossing]])/('F+ , F-'!D$2-'F+ , F-'!D$3))</f>
        <v>3.3625286215233793E-2</v>
      </c>
      <c r="E1688" s="1" cm="1">
        <f t="array" ref="E1688">[1]!table_weight[Finishing]*(('F+ , F-'!E$2-[1]!tbl_gk[[#This Row],[Finishing]])/('F+ , F-'!E$2-'F+ , F-'!E$3))</f>
        <v>1.7968512321265388E-2</v>
      </c>
      <c r="F1688" s="1" cm="1">
        <f t="array" ref="F1688">[1]!table_weight[HeadingAccuracy]*(('F+ , F-'!F$2-[1]!tbl_gk[[#This Row],[HeadingAccuracy]])/('F+ , F-'!F$2-'F+ , F-'!F$3))</f>
        <v>1.1691929585950599E-2</v>
      </c>
      <c r="G1688" s="1" cm="1">
        <f t="array" ref="G1688">[1]!table_weight[ShortPassing]*(('F+ , F-'!G$2-[1]!tbl_gk[[#This Row],[ShortPassing]])/('F+ , F-'!G$2-'F+ , F-'!G$3))</f>
        <v>5.3440942305594832E-2</v>
      </c>
      <c r="H1688" s="1" cm="1">
        <f t="array" ref="H1688">[1]!table_weight[Volleys]*(('F+ , F-'!H$2-[1]!tbl_gk[[#This Row],[Volleys]])/('F+ , F-'!H$2-'F+ , F-'!H$3))</f>
        <v>2.4305234057750281E-3</v>
      </c>
      <c r="I1688" s="1" cm="1">
        <f t="array" ref="I1688">[1]!table_weight[Dribbling]*(('F+ , F-'!I$2-[1]!tbl_gk[[#This Row],[Dribbling]])/('F+ , F-'!I$2-'F+ , F-'!I$3))</f>
        <v>1.9557564431309422E-2</v>
      </c>
      <c r="J1688" s="1" cm="1">
        <f t="array" ref="J1688">[1]!table_weight[Curve]*(('F+ , F-'!J$2-[1]!tbl_gk[[#This Row],[Curve]])/('F+ , F-'!J$2-'F+ , F-'!J$3))</f>
        <v>9.6339113680153961E-3</v>
      </c>
      <c r="K1688" s="1" cm="1">
        <f t="array" ref="K1688">[1]!table_weight[FKAccuracy]*(('F+ , F-'!K$2-[1]!tbl_gk[[#This Row],[FKAccuracy]])/('F+ , F-'!K$2-'F+ , F-'!K$3))</f>
        <v>9.7353209613629272E-3</v>
      </c>
      <c r="L1688" s="1" cm="1">
        <f t="array" ref="L1688">[1]!table_weight[LongPassing]*(('F+ , F-'!L$2-[1]!tbl_gk[[#This Row],[LongPassing]])/('F+ , F-'!L$2-'F+ , F-'!L$3))</f>
        <v>2.0574115802880336E-2</v>
      </c>
      <c r="M1688" s="1" cm="1">
        <f t="array" ref="M1688">[1]!table_weight[BallControl]*(('F+ , F-'!M$2-[1]!tbl_gk[[#This Row],[BallControl]])/('F+ , F-'!M$2-'F+ , F-'!M$3))</f>
        <v>1.4776826459211564E-2</v>
      </c>
      <c r="N1688" s="1" cm="1">
        <f t="array" ref="N1688">[1]!table_weight[Acceleration]*(('F+ , F-'!N$2-[1]!tbl_gk[[#This Row],[Acceleration]])/('F+ , F-'!N$2-'F+ , F-'!N$3))</f>
        <v>6.313641976413314E-3</v>
      </c>
      <c r="O1688" s="1" cm="1">
        <f t="array" ref="O1688">[1]!table_weight[SprintSpeed]*(('F+ , F-'!O$2-[1]!tbl_gk[[#This Row],[SprintSpeed]])/('F+ , F-'!O$2-'F+ , F-'!O$3))</f>
        <v>9.2765439610587065E-3</v>
      </c>
      <c r="P1688" s="1" cm="1">
        <f t="array" ref="P1688">[1]!table_weight[Agility]*(('F+ , F-'!P$2-[1]!tbl_gk[[#This Row],[Agility]])/('F+ , F-'!P$2-'F+ , F-'!P$3))</f>
        <v>3.5103320774145116E-3</v>
      </c>
      <c r="Q1688" s="1" cm="1">
        <f t="array" ref="Q1688">[1]!table_weight[Reactions]*(('F+ , F-'!Q$2-[1]!tbl_gk[[#This Row],[Reactions]])/('F+ , F-'!Q$2-'F+ , F-'!Q$3))</f>
        <v>2.6297742003681597E-3</v>
      </c>
      <c r="R1688" s="1" cm="1">
        <f t="array" ref="R1688">[1]!table_weight[Balance]*(('F+ , F-'!R$2-[1]!tbl_gk[[#This Row],[Balance]])/('F+ , F-'!R$2-'F+ , F-'!R$3))</f>
        <v>1.8626251839342308E-3</v>
      </c>
      <c r="S1688" s="1" cm="1">
        <f t="array" ref="S1688">[1]!table_weight[ShotPower]*(('F+ , F-'!S$2-[1]!tbl_gk[[#This Row],[ShotPower]])/('F+ , F-'!S$2-'F+ , F-'!S$3))</f>
        <v>6.2329798837993753E-3</v>
      </c>
      <c r="T1688" s="1" cm="1">
        <f t="array" ref="T1688">[1]!table_weight[Jumping]*(('F+ , F-'!T$2-[1]!tbl_gk[[#This Row],[Jumping]])/('F+ , F-'!T$2-'F+ , F-'!T$3))</f>
        <v>2.4043887454979003E-3</v>
      </c>
      <c r="U1688" s="1" cm="1">
        <f t="array" ref="U1688">[1]!table_weight[Stamina]*(('F+ , F-'!U$2-[1]!tbl_gk[[#This Row],[Stamina]])/('F+ , F-'!U$2-'F+ , F-'!U$3))</f>
        <v>1.6315495058735752E-2</v>
      </c>
      <c r="V1688" s="1" cm="1">
        <f t="array" ref="V1688">[1]!table_weight[Strength]*(('F+ , F-'!V$2-[1]!tbl_gk[[#This Row],[Strength]])/('F+ , F-'!V$2-'F+ , F-'!V$3))</f>
        <v>2.5732684311935858E-2</v>
      </c>
      <c r="W1688" s="1" cm="1">
        <f t="array" ref="W1688">[1]!table_weight[LongShots]*(('F+ , F-'!W$2-[1]!tbl_gk[[#This Row],[LongShots]])/('F+ , F-'!W$2-'F+ , F-'!W$3))</f>
        <v>1.0128592311173986E-2</v>
      </c>
      <c r="X1688" s="1" cm="1">
        <f t="array" ref="X1688">[1]!table_weight[Aggression]*(('F+ , F-'!X$2-[1]!tbl_gk[[#This Row],[Aggression]])/('F+ , F-'!X$2-'F+ , F-'!X$3))</f>
        <v>9.7353209613629272E-3</v>
      </c>
      <c r="Y1688" s="1" cm="1">
        <f t="array" ref="Y1688">[1]!table_weight[Interceptions]*(('F+ , F-'!Y$2-[1]!tbl_gk[[#This Row],[Interceptions]])/('F+ , F-'!Y$2-'F+ , F-'!Y$3))</f>
        <v>2.6317026176042119E-2</v>
      </c>
      <c r="Z1688" s="1" cm="1">
        <f t="array" ref="Z1688">[1]!table_weight[Positioning]*(('F+ , F-'!Z$2-[1]!tbl_gk[[#This Row],[Positioning]])/('F+ , F-'!Z$2-'F+ , F-'!Z$3))</f>
        <v>2.0704458641787279E-3</v>
      </c>
      <c r="AA1688" s="1" cm="1">
        <f t="array" ref="AA1688">[1]!table_weight[Vision]*(('F+ , F-'!AA$2-[1]!tbl_gk[[#This Row],[Vision]])/('F+ , F-'!AA$2-'F+ , F-'!AA$3))</f>
        <v>1.6326944528952409E-2</v>
      </c>
      <c r="AB1688" s="1" cm="1">
        <f t="array" ref="AB1688">[1]!table_weight[Penalties]*(('F+ , F-'!AB$2-[1]!tbl_gk[[#This Row],[Penalties]])/('F+ , F-'!AB$2-'F+ , F-'!AB$3))</f>
        <v>2.3879722257019362E-3</v>
      </c>
      <c r="AC1688" s="1" cm="1">
        <f t="array" ref="AC1688">[1]!table_weight[Composure]*(('F+ , F-'!AC$2-[1]!tbl_gk[[#This Row],[Composure]])/('F+ , F-'!AC$2-'F+ , F-'!AC$3))</f>
        <v>2.134938807316428E-3</v>
      </c>
      <c r="AD1688" s="1" cm="1">
        <f t="array" ref="AD1688">[1]!table_weight[Marking]*(('F+ , F-'!AD$2-[1]!tbl_gk[[#This Row],[Marking]])/('F+ , F-'!AD$2-'F+ , F-'!AD$3))</f>
        <v>3.3127133826860035E-2</v>
      </c>
      <c r="AE1688" s="1" cm="1">
        <f t="array" ref="AE1688">[1]!table_weight[StandingTackle]*(('F+ , F-'!AE$2-[1]!tbl_gk[[#This Row],[StandingTackle]])/('F+ , F-'!AE$2-'F+ , F-'!AE$3))</f>
        <v>2.465854322450484E-2</v>
      </c>
      <c r="AF1688" s="1" cm="1">
        <f t="array" ref="AF1688">[1]!table_weight[SlidingTackle]*(('F+ , F-'!AF$2-[1]!tbl_gk[[#This Row],[SlidingTackle]])/('F+ , F-'!AF$2-'F+ , F-'!AF$3))</f>
        <v>1.0461200155850536E-2</v>
      </c>
      <c r="AG1688" s="1" cm="1">
        <f t="array" ref="AG1688">[1]!table_weight[GKDiving]*(('F+ , F-'!AG$2-[1]!tbl_gk[[#This Row],[GKDiving]])/('F+ , F-'!AG$2-'F+ , F-'!AG$3))</f>
        <v>4.7827299462529123E-2</v>
      </c>
      <c r="AH1688" s="1" cm="1">
        <f t="array" ref="AH1688">[1]!table_weight[GKHandling]*(('F+ , F-'!AH$2-[1]!tbl_gk[[#This Row],[GKHandling]])/('F+ , F-'!AH$2-'F+ , F-'!AH$3))</f>
        <v>5.5253898757952898E-2</v>
      </c>
      <c r="AI1688" s="1" cm="1">
        <f t="array" ref="AI1688">[1]!table_weight[GKKicking]*(('F+ , F-'!AI$2-[1]!tbl_gk[[#This Row],[GKKicking]])/('F+ , F-'!AI$2-'F+ , F-'!AI$3))</f>
        <v>2.8621843626407038E-2</v>
      </c>
      <c r="AJ1688" s="1" cm="1">
        <f t="array" ref="AJ1688">[1]!table_weight[GKPositioning]*(('F+ , F-'!AJ$2-[1]!tbl_gk[[#This Row],[GKPositioning]])/('F+ , F-'!AJ$2-'F+ , F-'!AJ$3))</f>
        <v>2.0182069223748555E-2</v>
      </c>
      <c r="AK1688" s="1" cm="1">
        <f t="array" ref="AK1688">[1]!table_weight[GKReflexes]*(('F+ , F-'!AK$2-[1]!tbl_gk[[#This Row],[GKReflexes]])/('F+ , F-'!AK$2-'F+ , F-'!AK$3))</f>
        <v>5.10157860933644E-2</v>
      </c>
    </row>
    <row r="1689" spans="1:37" x14ac:dyDescent="0.55000000000000004">
      <c r="A1689" s="8">
        <f>[1]!tbl_gk[[#This Row],[ID]]</f>
        <v>263331</v>
      </c>
      <c r="B1689" s="2" cm="1">
        <f t="array" ref="B1689">[1]!table_weight[ValueEUR]*(('F+ , F-'!B$2-[1]!tbl_gk[[#This Row],[ValueEUR]])/('F+ , F-'!B$2-'F+ , F-'!B$3))</f>
        <v>4.9695022046554962E-5</v>
      </c>
      <c r="C1689" s="2" cm="1">
        <f t="array" ref="C1689">[1]!table_weight[WageEUR]*(('F+ , F-'!C$2-[1]!tbl_gk[[#This Row],[WageEUR]])/('F+ , F-'!C$2-'F+ , F-'!C$3))</f>
        <v>4.6945122371301791E-5</v>
      </c>
      <c r="D1689" s="2" cm="1">
        <f t="array" ref="D1689">[1]!table_weight[Crossing]*(('F+ , F-'!D$2-[1]!tbl_gk[[#This Row],[Crossing]])/('F+ , F-'!D$2-'F+ , F-'!D$3))</f>
        <v>3.81086577105983E-2</v>
      </c>
      <c r="E1689" s="2" cm="1">
        <f t="array" ref="E1689">[1]!table_weight[Finishing]*(('F+ , F-'!E$2-[1]!tbl_gk[[#This Row],[Finishing]])/('F+ , F-'!E$2-'F+ , F-'!E$3))</f>
        <v>1.9965013690294877E-2</v>
      </c>
      <c r="F1689" s="2" cm="1">
        <f t="array" ref="F1689">[1]!table_weight[HeadingAccuracy]*(('F+ , F-'!F$2-[1]!tbl_gk[[#This Row],[HeadingAccuracy]])/('F+ , F-'!F$2-'F+ , F-'!F$3))</f>
        <v>1.210949849973455E-2</v>
      </c>
      <c r="G1689" s="2" cm="1">
        <f t="array" ref="G1689">[1]!table_weight[ShortPassing]*(('F+ , F-'!G$2-[1]!tbl_gk[[#This Row],[ShortPassing]])/('F+ , F-'!G$2-'F+ , F-'!G$3))</f>
        <v>6.3285326414520199E-2</v>
      </c>
      <c r="H1689" s="2" cm="1">
        <f t="array" ref="H1689">[1]!table_weight[Volleys]*(('F+ , F-'!H$2-[1]!tbl_gk[[#This Row],[Volleys]])/('F+ , F-'!H$2-'F+ , F-'!H$3))</f>
        <v>1.9675665665797848E-3</v>
      </c>
      <c r="I1689" s="2" cm="1">
        <f t="array" ref="I1689">[1]!table_weight[Dribbling]*(('F+ , F-'!I$2-[1]!tbl_gk[[#This Row],[Dribbling]])/('F+ , F-'!I$2-'F+ , F-'!I$3))</f>
        <v>2.0535442652874894E-2</v>
      </c>
      <c r="J1689" s="2" cm="1">
        <f t="array" ref="J1689">[1]!table_weight[Curve]*(('F+ , F-'!J$2-[1]!tbl_gk[[#This Row],[Curve]])/('F+ , F-'!J$2-'F+ , F-'!J$3))</f>
        <v>9.6339113680153961E-3</v>
      </c>
      <c r="K1689" s="2" cm="1">
        <f t="array" ref="K1689">[1]!table_weight[FKAccuracy]*(('F+ , F-'!K$2-[1]!tbl_gk[[#This Row],[FKAccuracy]])/('F+ , F-'!K$2-'F+ , F-'!K$3))</f>
        <v>9.7353209613629272E-3</v>
      </c>
      <c r="L1689" s="2" cm="1">
        <f t="array" ref="L1689">[1]!table_weight[LongPassing]*(('F+ , F-'!L$2-[1]!tbl_gk[[#This Row],[LongPassing]])/('F+ , F-'!L$2-'F+ , F-'!L$3))</f>
        <v>2.3281236303259328E-2</v>
      </c>
      <c r="M1689" s="2" cm="1">
        <f t="array" ref="M1689">[1]!table_weight[BallControl]*(('F+ , F-'!M$2-[1]!tbl_gk[[#This Row],[BallControl]])/('F+ , F-'!M$2-'F+ , F-'!M$3))</f>
        <v>1.3038376287539614E-2</v>
      </c>
      <c r="N1689" s="2" cm="1">
        <f t="array" ref="N1689">[1]!table_weight[Acceleration]*(('F+ , F-'!N$2-[1]!tbl_gk[[#This Row],[Acceleration]])/('F+ , F-'!N$2-'F+ , F-'!N$3))</f>
        <v>1.0146924604949968E-2</v>
      </c>
      <c r="O1689" s="2" cm="1">
        <f t="array" ref="O1689">[1]!table_weight[SprintSpeed]*(('F+ , F-'!O$2-[1]!tbl_gk[[#This Row],[SprintSpeed]])/('F+ , F-'!O$2-'F+ , F-'!O$3))</f>
        <v>1.124429571037419E-2</v>
      </c>
      <c r="P1689" s="2" cm="1">
        <f t="array" ref="P1689">[1]!table_weight[Agility]*(('F+ , F-'!P$2-[1]!tbl_gk[[#This Row],[Agility]])/('F+ , F-'!P$2-'F+ , F-'!P$3))</f>
        <v>4.5634317006388652E-3</v>
      </c>
      <c r="Q1689" s="2" cm="1">
        <f t="array" ref="Q1689">[1]!table_weight[Reactions]*(('F+ , F-'!Q$2-[1]!tbl_gk[[#This Row],[Reactions]])/('F+ , F-'!Q$2-'F+ , F-'!Q$3))</f>
        <v>2.4750816003465035E-3</v>
      </c>
      <c r="R1689" s="2" cm="1">
        <f t="array" ref="R1689">[1]!table_weight[Balance]*(('F+ , F-'!R$2-[1]!tbl_gk[[#This Row],[Balance]])/('F+ , F-'!R$2-'F+ , F-'!R$3))</f>
        <v>1.6142751594096668E-3</v>
      </c>
      <c r="S1689" s="2" cm="1">
        <f t="array" ref="S1689">[1]!table_weight[ShotPower]*(('F+ , F-'!S$2-[1]!tbl_gk[[#This Row],[ShotPower]])/('F+ , F-'!S$2-'F+ , F-'!S$3))</f>
        <v>8.3106398450658349E-3</v>
      </c>
      <c r="T1689" s="2" cm="1">
        <f t="array" ref="T1689">[1]!table_weight[Jumping]*(('F+ , F-'!T$2-[1]!tbl_gk[[#This Row],[Jumping]])/('F+ , F-'!T$2-'F+ , F-'!T$3))</f>
        <v>2.4902597721228252E-3</v>
      </c>
      <c r="U1689" s="2" cm="1">
        <f t="array" ref="U1689">[1]!table_weight[Stamina]*(('F+ , F-'!U$2-[1]!tbl_gk[[#This Row],[Stamina]])/('F+ , F-'!U$2-'F+ , F-'!U$3))</f>
        <v>1.8032915591234249E-2</v>
      </c>
      <c r="V1689" s="2" cm="1">
        <f t="array" ref="V1689">[1]!table_weight[Strength]*(('F+ , F-'!V$2-[1]!tbl_gk[[#This Row],[Strength]])/('F+ , F-'!V$2-'F+ , F-'!V$3))</f>
        <v>2.7507352195517646E-2</v>
      </c>
      <c r="W1689" s="2" cm="1">
        <f t="array" ref="W1689">[1]!table_weight[LongShots]*(('F+ , F-'!W$2-[1]!tbl_gk[[#This Row],[LongShots]])/('F+ , F-'!W$2-'F+ , F-'!W$3))</f>
        <v>9.3494698256990638E-3</v>
      </c>
      <c r="X1689" s="2" cm="1">
        <f t="array" ref="X1689">[1]!table_weight[Aggression]*(('F+ , F-'!X$2-[1]!tbl_gk[[#This Row],[Aggression]])/('F+ , F-'!X$2-'F+ , F-'!X$3))</f>
        <v>1.5211439002129575E-2</v>
      </c>
      <c r="Y1689" s="2" cm="1">
        <f t="array" ref="Y1689">[1]!table_weight[Interceptions]*(('F+ , F-'!Y$2-[1]!tbl_gk[[#This Row],[Interceptions]])/('F+ , F-'!Y$2-'F+ , F-'!Y$3))</f>
        <v>2.6317026176042119E-2</v>
      </c>
      <c r="Z1689" s="2" cm="1">
        <f t="array" ref="Z1689">[1]!table_weight[Positioning]*(('F+ , F-'!Z$2-[1]!tbl_gk[[#This Row],[Positioning]])/('F+ , F-'!Z$2-'F+ , F-'!Z$3))</f>
        <v>1.7746678835817667E-3</v>
      </c>
      <c r="AA1689" s="2" cm="1">
        <f t="array" ref="AA1689">[1]!table_weight[Vision]*(('F+ , F-'!AA$2-[1]!tbl_gk[[#This Row],[Vision]])/('F+ , F-'!AA$2-'F+ , F-'!AA$3))</f>
        <v>2.8394686137308535E-2</v>
      </c>
      <c r="AB1689" s="2" cm="1">
        <f t="array" ref="AB1689">[1]!table_weight[Penalties]*(('F+ , F-'!AB$2-[1]!tbl_gk[[#This Row],[Penalties]])/('F+ , F-'!AB$2-'F+ , F-'!AB$3))</f>
        <v>2.2313838830329571E-3</v>
      </c>
      <c r="AC1689" s="2" cm="1">
        <f t="array" ref="AC1689">[1]!table_weight[Composure]*(('F+ , F-'!AC$2-[1]!tbl_gk[[#This Row],[Composure]])/('F+ , F-'!AC$2-'F+ , F-'!AC$3))</f>
        <v>1.7613245160360534E-3</v>
      </c>
      <c r="AD1689" s="2" cm="1">
        <f t="array" ref="AD1689">[1]!table_weight[Marking]*(('F+ , F-'!AD$2-[1]!tbl_gk[[#This Row],[Marking]])/('F+ , F-'!AD$2-'F+ , F-'!AD$3))</f>
        <v>3.6282098953227655E-2</v>
      </c>
      <c r="AE1689" s="2" cm="1">
        <f t="array" ref="AE1689">[1]!table_weight[StandingTackle]*(('F+ , F-'!AE$2-[1]!tbl_gk[[#This Row],[StandingTackle]])/('F+ , F-'!AE$2-'F+ , F-'!AE$3))</f>
        <v>2.9141914719869356E-2</v>
      </c>
      <c r="AF1689" s="2" cm="1">
        <f t="array" ref="AF1689">[1]!table_weight[SlidingTackle]*(('F+ , F-'!AF$2-[1]!tbl_gk[[#This Row],[SlidingTackle]])/('F+ , F-'!AF$2-'F+ , F-'!AF$3))</f>
        <v>8.9667429907290316E-3</v>
      </c>
      <c r="AG1689" s="2" cm="1">
        <f t="array" ref="AG1689">[1]!table_weight[GKDiving]*(('F+ , F-'!AG$2-[1]!tbl_gk[[#This Row],[GKDiving]])/('F+ , F-'!AG$2-'F+ , F-'!AG$3))</f>
        <v>5.9784124328161402E-2</v>
      </c>
      <c r="AH1689" s="2" cm="1">
        <f t="array" ref="AH1689">[1]!table_weight[GKHandling]*(('F+ , F-'!AH$2-[1]!tbl_gk[[#This Row],[GKHandling]])/('F+ , F-'!AH$2-'F+ , F-'!AH$3))</f>
        <v>6.416581791246144E-2</v>
      </c>
      <c r="AI1689" s="2" cm="1">
        <f t="array" ref="AI1689">[1]!table_weight[GKKicking]*(('F+ , F-'!AI$2-[1]!tbl_gk[[#This Row],[GKKicking]])/('F+ , F-'!AI$2-'F+ , F-'!AI$3))</f>
        <v>3.7566169759659242E-2</v>
      </c>
      <c r="AJ1689" s="2" cm="1">
        <f t="array" ref="AJ1689">[1]!table_weight[GKPositioning]*(('F+ , F-'!AJ$2-[1]!tbl_gk[[#This Row],[GKPositioning]])/('F+ , F-'!AJ$2-'F+ , F-'!AJ$3))</f>
        <v>2.4596896866443549E-2</v>
      </c>
      <c r="AK1689" s="2" cm="1">
        <f t="array" ref="AK1689">[1]!table_weight[GKReflexes]*(('F+ , F-'!AK$2-[1]!tbl_gk[[#This Row],[GKReflexes]])/('F+ , F-'!AK$2-'F+ , F-'!AK$3))</f>
        <v>6.7413717337660092E-2</v>
      </c>
    </row>
    <row r="1690" spans="1:37" x14ac:dyDescent="0.55000000000000004">
      <c r="A1690" s="7">
        <f>[1]!tbl_gk[[#This Row],[ID]]</f>
        <v>263337</v>
      </c>
      <c r="B1690" s="1" cm="1">
        <f t="array" ref="B1690">[1]!table_weight[ValueEUR]*(('F+ , F-'!B$2-[1]!tbl_gk[[#This Row],[ValueEUR]])/('F+ , F-'!B$2-'F+ , F-'!B$3))</f>
        <v>6.2041611374891601E-5</v>
      </c>
      <c r="C1690" s="1" cm="1">
        <f t="array" ref="C1690">[1]!table_weight[WageEUR]*(('F+ , F-'!C$2-[1]!tbl_gk[[#This Row],[WageEUR]])/('F+ , F-'!C$2-'F+ , F-'!C$3))</f>
        <v>0</v>
      </c>
      <c r="D1690" s="1" cm="1">
        <f t="array" ref="D1690">[1]!table_weight[Crossing]*(('F+ , F-'!D$2-[1]!tbl_gk[[#This Row],[Crossing]])/('F+ , F-'!D$2-'F+ , F-'!D$3))</f>
        <v>3.5866971962916043E-2</v>
      </c>
      <c r="E1690" s="1" cm="1">
        <f t="array" ref="E1690">[1]!table_weight[Finishing]*(('F+ , F-'!E$2-[1]!tbl_gk[[#This Row],[Finishing]])/('F+ , F-'!E$2-'F+ , F-'!E$3))</f>
        <v>2.1961515059324362E-2</v>
      </c>
      <c r="F1690" s="1" cm="1">
        <f t="array" ref="F1690">[1]!table_weight[HeadingAccuracy]*(('F+ , F-'!F$2-[1]!tbl_gk[[#This Row],[HeadingAccuracy]])/('F+ , F-'!F$2-'F+ , F-'!F$3))</f>
        <v>1.1274360672166649E-2</v>
      </c>
      <c r="G1690" s="1" cm="1">
        <f t="array" ref="G1690">[1]!table_weight[ShortPassing]*(('F+ , F-'!G$2-[1]!tbl_gk[[#This Row],[ShortPassing]])/('F+ , F-'!G$2-'F+ , F-'!G$3))</f>
        <v>6.6098007588498875E-2</v>
      </c>
      <c r="H1690" s="1" cm="1">
        <f t="array" ref="H1690">[1]!table_weight[Volleys]*(('F+ , F-'!H$2-[1]!tbl_gk[[#This Row],[Volleys]])/('F+ , F-'!H$2-'F+ , F-'!H$3))</f>
        <v>2.1990449861774069E-3</v>
      </c>
      <c r="I1690" s="1" cm="1">
        <f t="array" ref="I1690">[1]!table_weight[Dribbling]*(('F+ , F-'!I$2-[1]!tbl_gk[[#This Row],[Dribbling]])/('F+ , F-'!I$2-'F+ , F-'!I$3))</f>
        <v>2.2491199096005835E-2</v>
      </c>
      <c r="J1690" s="1" cm="1">
        <f t="array" ref="J1690">[1]!table_weight[Curve]*(('F+ , F-'!J$2-[1]!tbl_gk[[#This Row],[Curve]])/('F+ , F-'!J$2-'F+ , F-'!J$3))</f>
        <v>9.8029273569279467E-3</v>
      </c>
      <c r="K1690" s="1" cm="1">
        <f t="array" ref="K1690">[1]!table_weight[FKAccuracy]*(('F+ , F-'!K$2-[1]!tbl_gk[[#This Row],[FKAccuracy]])/('F+ , F-'!K$2-'F+ , F-'!K$3))</f>
        <v>9.7353209613629272E-3</v>
      </c>
      <c r="L1690" s="1" cm="1">
        <f t="array" ref="L1690">[1]!table_weight[LongPassing]*(('F+ , F-'!L$2-[1]!tbl_gk[[#This Row],[LongPassing]])/('F+ , F-'!L$2-'F+ , F-'!L$3))</f>
        <v>2.5988356803638323E-2</v>
      </c>
      <c r="M1690" s="1" cm="1">
        <f t="array" ref="M1690">[1]!table_weight[BallControl]*(('F+ , F-'!M$2-[1]!tbl_gk[[#This Row],[BallControl]])/('F+ , F-'!M$2-'F+ , F-'!M$3))</f>
        <v>1.5211439002129552E-2</v>
      </c>
      <c r="N1690" s="1" cm="1">
        <f t="array" ref="N1690">[1]!table_weight[Acceleration]*(('F+ , F-'!N$2-[1]!tbl_gk[[#This Row],[Acceleration]])/('F+ , F-'!N$2-'F+ , F-'!N$3))</f>
        <v>8.5685141108466402E-3</v>
      </c>
      <c r="O1690" s="1" cm="1">
        <f t="array" ref="O1690">[1]!table_weight[SprintSpeed]*(('F+ , F-'!O$2-[1]!tbl_gk[[#This Row],[SprintSpeed]])/('F+ , F-'!O$2-'F+ , F-'!O$3))</f>
        <v>8.4332217827806418E-3</v>
      </c>
      <c r="P1690" s="1" cm="1">
        <f t="array" ref="P1690">[1]!table_weight[Agility]*(('F+ , F-'!P$2-[1]!tbl_gk[[#This Row],[Agility]])/('F+ , F-'!P$2-'F+ , F-'!P$3))</f>
        <v>3.3933210081673617E-3</v>
      </c>
      <c r="Q1690" s="1" cm="1">
        <f t="array" ref="Q1690">[1]!table_weight[Reactions]*(('F+ , F-'!Q$2-[1]!tbl_gk[[#This Row],[Reactions]])/('F+ , F-'!Q$2-'F+ , F-'!Q$3))</f>
        <v>2.1656964003031903E-3</v>
      </c>
      <c r="R1690" s="1" cm="1">
        <f t="array" ref="R1690">[1]!table_weight[Balance]*(('F+ , F-'!R$2-[1]!tbl_gk[[#This Row],[Balance]])/('F+ , F-'!R$2-'F+ , F-'!R$3))</f>
        <v>1.4901001471473846E-3</v>
      </c>
      <c r="S1690" s="1" cm="1">
        <f t="array" ref="S1690">[1]!table_weight[ShotPower]*(('F+ , F-'!S$2-[1]!tbl_gk[[#This Row],[ShotPower]])/('F+ , F-'!S$2-'F+ , F-'!S$3))</f>
        <v>8.3106398450658349E-3</v>
      </c>
      <c r="T1690" s="1" cm="1">
        <f t="array" ref="T1690">[1]!table_weight[Jumping]*(('F+ , F-'!T$2-[1]!tbl_gk[[#This Row],[Jumping]])/('F+ , F-'!T$2-'F+ , F-'!T$3))</f>
        <v>1.7174205324985003E-3</v>
      </c>
      <c r="U1690" s="1" cm="1">
        <f t="array" ref="U1690">[1]!table_weight[Stamina]*(('F+ , F-'!U$2-[1]!tbl_gk[[#This Row],[Stamina]])/('F+ , F-'!U$2-'F+ , F-'!U$3))</f>
        <v>1.8032915591234249E-2</v>
      </c>
      <c r="V1690" s="1" cm="1">
        <f t="array" ref="V1690">[1]!table_weight[Strength]*(('F+ , F-'!V$2-[1]!tbl_gk[[#This Row],[Strength]])/('F+ , F-'!V$2-'F+ , F-'!V$3))</f>
        <v>1.8634012777608722E-2</v>
      </c>
      <c r="W1690" s="1" cm="1">
        <f t="array" ref="W1690">[1]!table_weight[LongShots]*(('F+ , F-'!W$2-[1]!tbl_gk[[#This Row],[LongShots]])/('F+ , F-'!W$2-'F+ , F-'!W$3))</f>
        <v>9.3494698256990638E-3</v>
      </c>
      <c r="X1690" s="1" cm="1">
        <f t="array" ref="X1690">[1]!table_weight[Aggression]*(('F+ , F-'!X$2-[1]!tbl_gk[[#This Row],[Aggression]])/('F+ , F-'!X$2-'F+ , F-'!X$3))</f>
        <v>1.034377852144811E-2</v>
      </c>
      <c r="Y1690" s="1" cm="1">
        <f t="array" ref="Y1690">[1]!table_weight[Interceptions]*(('F+ , F-'!Y$2-[1]!tbl_gk[[#This Row],[Interceptions]])/('F+ , F-'!Y$2-'F+ , F-'!Y$3))</f>
        <v>2.4239366214775633E-2</v>
      </c>
      <c r="Z1690" s="1" cm="1">
        <f t="array" ref="Z1690">[1]!table_weight[Positioning]*(('F+ , F-'!Z$2-[1]!tbl_gk[[#This Row],[Positioning]])/('F+ , F-'!Z$2-'F+ , F-'!Z$3))</f>
        <v>1.9225568738802474E-3</v>
      </c>
      <c r="AA1690" s="1" cm="1">
        <f t="array" ref="AA1690">[1]!table_weight[Vision]*(('F+ , F-'!AA$2-[1]!tbl_gk[[#This Row],[Vision]])/('F+ , F-'!AA$2-'F+ , F-'!AA$3))</f>
        <v>2.6265084677010397E-2</v>
      </c>
      <c r="AB1690" s="1" cm="1">
        <f t="array" ref="AB1690">[1]!table_weight[Penalties]*(('F+ , F-'!AB$2-[1]!tbl_gk[[#This Row],[Penalties]])/('F+ , F-'!AB$2-'F+ , F-'!AB$3))</f>
        <v>2.153089711698467E-3</v>
      </c>
      <c r="AC1690" s="1" cm="1">
        <f t="array" ref="AC1690">[1]!table_weight[Composure]*(('F+ , F-'!AC$2-[1]!tbl_gk[[#This Row],[Composure]])/('F+ , F-'!AC$2-'F+ , F-'!AC$3))</f>
        <v>1.9214449265847853E-3</v>
      </c>
      <c r="AD1690" s="1" cm="1">
        <f t="array" ref="AD1690">[1]!table_weight[Marking]*(('F+ , F-'!AD$2-[1]!tbl_gk[[#This Row],[Marking]])/('F+ , F-'!AD$2-'F+ , F-'!AD$3))</f>
        <v>3.7859581516411465E-2</v>
      </c>
      <c r="AE1690" s="1" cm="1">
        <f t="array" ref="AE1690">[1]!table_weight[StandingTackle]*(('F+ , F-'!AE$2-[1]!tbl_gk[[#This Row],[StandingTackle]])/('F+ , F-'!AE$2-'F+ , F-'!AE$3))</f>
        <v>2.6900228972187096E-2</v>
      </c>
      <c r="AF1690" s="1" cm="1">
        <f t="array" ref="AF1690">[1]!table_weight[SlidingTackle]*(('F+ , F-'!AF$2-[1]!tbl_gk[[#This Row],[SlidingTackle]])/('F+ , F-'!AF$2-'F+ , F-'!AF$3))</f>
        <v>1.0461200155850536E-2</v>
      </c>
      <c r="AG1690" s="1" cm="1">
        <f t="array" ref="AG1690">[1]!table_weight[GKDiving]*(('F+ , F-'!AG$2-[1]!tbl_gk[[#This Row],[GKDiving]])/('F+ , F-'!AG$2-'F+ , F-'!AG$3))</f>
        <v>4.7827299462529123E-2</v>
      </c>
      <c r="AH1690" s="1" cm="1">
        <f t="array" ref="AH1690">[1]!table_weight[GKHandling]*(('F+ , F-'!AH$2-[1]!tbl_gk[[#This Row],[GKHandling]])/('F+ , F-'!AH$2-'F+ , F-'!AH$3))</f>
        <v>6.0601050250658012E-2</v>
      </c>
      <c r="AI1690" s="1" cm="1">
        <f t="array" ref="AI1690">[1]!table_weight[GKKicking]*(('F+ , F-'!AI$2-[1]!tbl_gk[[#This Row],[GKKicking]])/('F+ , F-'!AI$2-'F+ , F-'!AI$3))</f>
        <v>3.7566169759659242E-2</v>
      </c>
      <c r="AJ1690" s="1" cm="1">
        <f t="array" ref="AJ1690">[1]!table_weight[GKPositioning]*(('F+ , F-'!AJ$2-[1]!tbl_gk[[#This Row],[GKPositioning]])/('F+ , F-'!AJ$2-'F+ , F-'!AJ$3))</f>
        <v>1.9551379560506409E-2</v>
      </c>
      <c r="AK1690" s="1" cm="1">
        <f t="array" ref="AK1690">[1]!table_weight[GKReflexes]*(('F+ , F-'!AK$2-[1]!tbl_gk[[#This Row],[GKReflexes]])/('F+ , F-'!AK$2-'F+ , F-'!AK$3))</f>
        <v>5.8303755535273602E-2</v>
      </c>
    </row>
    <row r="1691" spans="1:37" x14ac:dyDescent="0.55000000000000004">
      <c r="A1691" s="8">
        <f>[1]!tbl_gk[[#This Row],[ID]]</f>
        <v>263339</v>
      </c>
      <c r="B1691" s="2" cm="1">
        <f t="array" ref="B1691">[1]!table_weight[ValueEUR]*(('F+ , F-'!B$2-[1]!tbl_gk[[#This Row],[ValueEUR]])/('F+ , F-'!B$2-'F+ , F-'!B$3))</f>
        <v>3.0588675060954019E-4</v>
      </c>
      <c r="C1691" s="2" cm="1">
        <f t="array" ref="C1691">[1]!table_weight[WageEUR]*(('F+ , F-'!C$2-[1]!tbl_gk[[#This Row],[WageEUR]])/('F+ , F-'!C$2-'F+ , F-'!C$3))</f>
        <v>8.6066057680719962E-4</v>
      </c>
      <c r="D1691" s="2" cm="1">
        <f t="array" ref="D1691">[1]!table_weight[Crossing]*(('F+ , F-'!D$2-[1]!tbl_gk[[#This Row],[Crossing]])/('F+ , F-'!D$2-'F+ , F-'!D$3))</f>
        <v>3.4746129089074922E-2</v>
      </c>
      <c r="E1691" s="2" cm="1">
        <f t="array" ref="E1691">[1]!table_weight[Finishing]*(('F+ , F-'!E$2-[1]!tbl_gk[[#This Row],[Finishing]])/('F+ , F-'!E$2-'F+ , F-'!E$3))</f>
        <v>2.096326437480962E-2</v>
      </c>
      <c r="F1691" s="2" cm="1">
        <f t="array" ref="F1691">[1]!table_weight[HeadingAccuracy]*(('F+ , F-'!F$2-[1]!tbl_gk[[#This Row],[HeadingAccuracy]])/('F+ , F-'!F$2-'F+ , F-'!F$3))</f>
        <v>1.1274360672166649E-2</v>
      </c>
      <c r="G1691" s="2" cm="1">
        <f t="array" ref="G1691">[1]!table_weight[ShortPassing]*(('F+ , F-'!G$2-[1]!tbl_gk[[#This Row],[ShortPassing]])/('F+ , F-'!G$2-'F+ , F-'!G$3))</f>
        <v>3.2345833500754768E-2</v>
      </c>
      <c r="H1691" s="2" cm="1">
        <f t="array" ref="H1691">[1]!table_weight[Volleys]*(('F+ , F-'!H$2-[1]!tbl_gk[[#This Row],[Volleys]])/('F+ , F-'!H$2-'F+ , F-'!H$3))</f>
        <v>2.1990449861774069E-3</v>
      </c>
      <c r="I1691" s="2" cm="1">
        <f t="array" ref="I1691">[1]!table_weight[Dribbling]*(('F+ , F-'!I$2-[1]!tbl_gk[[#This Row],[Dribbling]])/('F+ , F-'!I$2-'F+ , F-'!I$3))</f>
        <v>6.8451475509582974E-3</v>
      </c>
      <c r="J1691" s="2" cm="1">
        <f t="array" ref="J1691">[1]!table_weight[Curve]*(('F+ , F-'!J$2-[1]!tbl_gk[[#This Row],[Curve]])/('F+ , F-'!J$2-'F+ , F-'!J$3))</f>
        <v>9.4648953791028455E-3</v>
      </c>
      <c r="K1691" s="2" cm="1">
        <f t="array" ref="K1691">[1]!table_weight[FKAccuracy]*(('F+ , F-'!K$2-[1]!tbl_gk[[#This Row],[FKAccuracy]])/('F+ , F-'!K$2-'F+ , F-'!K$3))</f>
        <v>7.9099482811073787E-3</v>
      </c>
      <c r="L1691" s="2" cm="1">
        <f t="array" ref="L1691">[1]!table_weight[LongPassing]*(('F+ , F-'!L$2-[1]!tbl_gk[[#This Row],[LongPassing]])/('F+ , F-'!L$2-'F+ , F-'!L$3))</f>
        <v>1.5701298902198155E-2</v>
      </c>
      <c r="M1691" s="2" cm="1">
        <f t="array" ref="M1691">[1]!table_weight[BallControl]*(('F+ , F-'!M$2-[1]!tbl_gk[[#This Row],[BallControl]])/('F+ , F-'!M$2-'F+ , F-'!M$3))</f>
        <v>7.3884132296057822E-3</v>
      </c>
      <c r="N1691" s="2" cm="1">
        <f t="array" ref="N1691">[1]!table_weight[Acceleration]*(('F+ , F-'!N$2-[1]!tbl_gk[[#This Row],[Acceleration]])/('F+ , F-'!N$2-'F+ , F-'!N$3))</f>
        <v>2.0293849209899939E-3</v>
      </c>
      <c r="O1691" s="2" cm="1">
        <f t="array" ref="O1691">[1]!table_weight[SprintSpeed]*(('F+ , F-'!O$2-[1]!tbl_gk[[#This Row],[SprintSpeed]])/('F+ , F-'!O$2-'F+ , F-'!O$3))</f>
        <v>3.092181320352902E-3</v>
      </c>
      <c r="P1691" s="2" cm="1">
        <f t="array" ref="P1691">[1]!table_weight[Agility]*(('F+ , F-'!P$2-[1]!tbl_gk[[#This Row],[Agility]])/('F+ , F-'!P$2-'F+ , F-'!P$3))</f>
        <v>1.7551660387072558E-3</v>
      </c>
      <c r="Q1691" s="2" cm="1">
        <f t="array" ref="Q1691">[1]!table_weight[Reactions]*(('F+ , F-'!Q$2-[1]!tbl_gk[[#This Row],[Reactions]])/('F+ , F-'!Q$2-'F+ , F-'!Q$3))</f>
        <v>1.5984902002237835E-3</v>
      </c>
      <c r="R1691" s="2" cm="1">
        <f t="array" ref="R1691">[1]!table_weight[Balance]*(('F+ , F-'!R$2-[1]!tbl_gk[[#This Row],[Balance]])/('F+ , F-'!R$2-'F+ , F-'!R$3))</f>
        <v>1.0554876042293973E-3</v>
      </c>
      <c r="S1691" s="2" cm="1">
        <f t="array" ref="S1691">[1]!table_weight[ShotPower]*(('F+ , F-'!S$2-[1]!tbl_gk[[#This Row],[ShotPower]])/('F+ , F-'!S$2-'F+ , F-'!S$3))</f>
        <v>5.9732723886410689E-3</v>
      </c>
      <c r="T1691" s="2" cm="1">
        <f t="array" ref="T1691">[1]!table_weight[Jumping]*(('F+ , F-'!T$2-[1]!tbl_gk[[#This Row],[Jumping]])/('F+ , F-'!T$2-'F+ , F-'!T$3))</f>
        <v>2.4902597721228252E-3</v>
      </c>
      <c r="U1691" s="2" cm="1">
        <f t="array" ref="U1691">[1]!table_weight[Stamina]*(('F+ , F-'!U$2-[1]!tbl_gk[[#This Row],[Stamina]])/('F+ , F-'!U$2-'F+ , F-'!U$3))</f>
        <v>1.7174205324984999E-2</v>
      </c>
      <c r="V1691" s="2" cm="1">
        <f t="array" ref="V1691">[1]!table_weight[Strength]*(('F+ , F-'!V$2-[1]!tbl_gk[[#This Row],[Strength]])/('F+ , F-'!V$2-'F+ , F-'!V$3))</f>
        <v>2.3958016428354077E-2</v>
      </c>
      <c r="W1691" s="2" cm="1">
        <f t="array" ref="W1691">[1]!table_weight[LongShots]*(('F+ , F-'!W$2-[1]!tbl_gk[[#This Row],[LongShots]])/('F+ , F-'!W$2-'F+ , F-'!W$3))</f>
        <v>9.3494698256990638E-3</v>
      </c>
      <c r="X1691" s="2" cm="1">
        <f t="array" ref="X1691">[1]!table_weight[Aggression]*(('F+ , F-'!X$2-[1]!tbl_gk[[#This Row],[Aggression]])/('F+ , F-'!X$2-'F+ , F-'!X$3))</f>
        <v>1.5211439002129575E-2</v>
      </c>
      <c r="Y1691" s="2" cm="1">
        <f t="array" ref="Y1691">[1]!table_weight[Interceptions]*(('F+ , F-'!Y$2-[1]!tbl_gk[[#This Row],[Interceptions]])/('F+ , F-'!Y$2-'F+ , F-'!Y$3))</f>
        <v>2.0776599612664828E-2</v>
      </c>
      <c r="Z1691" s="2" cm="1">
        <f t="array" ref="Z1691">[1]!table_weight[Positioning]*(('F+ , F-'!Z$2-[1]!tbl_gk[[#This Row],[Positioning]])/('F+ , F-'!Z$2-'F+ , F-'!Z$3))</f>
        <v>1.9225568738802474E-3</v>
      </c>
      <c r="AA1691" s="2" cm="1">
        <f t="array" ref="AA1691">[1]!table_weight[Vision]*(('F+ , F-'!AA$2-[1]!tbl_gk[[#This Row],[Vision]])/('F+ , F-'!AA$2-'F+ , F-'!AA$3))</f>
        <v>1.6326944528952409E-2</v>
      </c>
      <c r="AB1691" s="2" cm="1">
        <f t="array" ref="AB1691">[1]!table_weight[Penalties]*(('F+ , F-'!AB$2-[1]!tbl_gk[[#This Row],[Penalties]])/('F+ , F-'!AB$2-'F+ , F-'!AB$3))</f>
        <v>2.5054134827036706E-3</v>
      </c>
      <c r="AC1691" s="2" cm="1">
        <f t="array" ref="AC1691">[1]!table_weight[Composure]*(('F+ , F-'!AC$2-[1]!tbl_gk[[#This Row],[Composure]])/('F+ , F-'!AC$2-'F+ , F-'!AC$3))</f>
        <v>1.4944571651214996E-3</v>
      </c>
      <c r="AD1691" s="2" cm="1">
        <f t="array" ref="AD1691">[1]!table_weight[Marking]*(('F+ , F-'!AD$2-[1]!tbl_gk[[#This Row],[Marking]])/('F+ , F-'!AD$2-'F+ , F-'!AD$3))</f>
        <v>3.6282098953227655E-2</v>
      </c>
      <c r="AE1691" s="2" cm="1">
        <f t="array" ref="AE1691">[1]!table_weight[StandingTackle]*(('F+ , F-'!AE$2-[1]!tbl_gk[[#This Row],[StandingTackle]])/('F+ , F-'!AE$2-'F+ , F-'!AE$3))</f>
        <v>2.465854322450484E-2</v>
      </c>
      <c r="AF1691" s="2" cm="1">
        <f t="array" ref="AF1691">[1]!table_weight[SlidingTackle]*(('F+ , F-'!AF$2-[1]!tbl_gk[[#This Row],[SlidingTackle]])/('F+ , F-'!AF$2-'F+ , F-'!AF$3))</f>
        <v>9.7139715732897855E-3</v>
      </c>
      <c r="AG1691" s="2" cm="1">
        <f t="array" ref="AG1691">[1]!table_weight[GKDiving]*(('F+ , F-'!AG$2-[1]!tbl_gk[[#This Row],[GKDiving]])/('F+ , F-'!AG$2-'F+ , F-'!AG$3))</f>
        <v>4.4411063786634182E-2</v>
      </c>
      <c r="AH1691" s="2" cm="1">
        <f t="array" ref="AH1691">[1]!table_weight[GKHandling]*(('F+ , F-'!AH$2-[1]!tbl_gk[[#This Row],[GKHandling]])/('F+ , F-'!AH$2-'F+ , F-'!AH$3))</f>
        <v>5.168913109614949E-2</v>
      </c>
      <c r="AI1691" s="2" cm="1">
        <f t="array" ref="AI1691">[1]!table_weight[GKKicking]*(('F+ , F-'!AI$2-[1]!tbl_gk[[#This Row],[GKKicking]])/('F+ , F-'!AI$2-'F+ , F-'!AI$3))</f>
        <v>2.6832978399756596E-2</v>
      </c>
      <c r="AJ1691" s="2" cm="1">
        <f t="array" ref="AJ1691">[1]!table_weight[GKPositioning]*(('F+ , F-'!AJ$2-[1]!tbl_gk[[#This Row],[GKPositioning]])/('F+ , F-'!AJ$2-'F+ , F-'!AJ$3))</f>
        <v>1.8290000234022125E-2</v>
      </c>
      <c r="AK1691" s="2" cm="1">
        <f t="array" ref="AK1691">[1]!table_weight[GKReflexes]*(('F+ , F-'!AK$2-[1]!tbl_gk[[#This Row],[GKReflexes]])/('F+ , F-'!AK$2-'F+ , F-'!AK$3))</f>
        <v>4.55498090119325E-2</v>
      </c>
    </row>
    <row r="1692" spans="1:37" x14ac:dyDescent="0.55000000000000004">
      <c r="A1692" s="7">
        <f>[1]!tbl_gk[[#This Row],[ID]]</f>
        <v>263340</v>
      </c>
      <c r="B1692" s="1" cm="1">
        <f t="array" ref="B1692">[1]!table_weight[ValueEUR]*(('F+ , F-'!B$2-[1]!tbl_gk[[#This Row],[ValueEUR]])/('F+ , F-'!B$2-'F+ , F-'!B$3))</f>
        <v>3.1175138054050009E-5</v>
      </c>
      <c r="C1692" s="1" cm="1">
        <f t="array" ref="C1692">[1]!table_weight[WageEUR]*(('F+ , F-'!C$2-[1]!tbl_gk[[#This Row],[WageEUR]])/('F+ , F-'!C$2-'F+ , F-'!C$3))</f>
        <v>2.3472561185650898E-4</v>
      </c>
      <c r="D1692" s="1" cm="1">
        <f t="array" ref="D1692">[1]!table_weight[Crossing]*(('F+ , F-'!D$2-[1]!tbl_gk[[#This Row],[Crossing]])/('F+ , F-'!D$2-'F+ , F-'!D$3))</f>
        <v>3.5866971962916043E-2</v>
      </c>
      <c r="E1692" s="1" cm="1">
        <f t="array" ref="E1692">[1]!table_weight[Finishing]*(('F+ , F-'!E$2-[1]!tbl_gk[[#This Row],[Finishing]])/('F+ , F-'!E$2-'F+ , F-'!E$3))</f>
        <v>2.1961515059324362E-2</v>
      </c>
      <c r="F1692" s="1" cm="1">
        <f t="array" ref="F1692">[1]!table_weight[HeadingAccuracy]*(('F+ , F-'!F$2-[1]!tbl_gk[[#This Row],[HeadingAccuracy]])/('F+ , F-'!F$2-'F+ , F-'!F$3))</f>
        <v>1.1274360672166649E-2</v>
      </c>
      <c r="G1692" s="1" cm="1">
        <f t="array" ref="G1692">[1]!table_weight[ShortPassing]*(('F+ , F-'!G$2-[1]!tbl_gk[[#This Row],[ShortPassing]])/('F+ , F-'!G$2-'F+ , F-'!G$3))</f>
        <v>4.781557995763748E-2</v>
      </c>
      <c r="H1692" s="1" cm="1">
        <f t="array" ref="H1692">[1]!table_weight[Volleys]*(('F+ , F-'!H$2-[1]!tbl_gk[[#This Row],[Volleys]])/('F+ , F-'!H$2-'F+ , F-'!H$3))</f>
        <v>2.4305234057750281E-3</v>
      </c>
      <c r="I1692" s="1" cm="1">
        <f t="array" ref="I1692">[1]!table_weight[Dribbling]*(('F+ , F-'!I$2-[1]!tbl_gk[[#This Row],[Dribbling]])/('F+ , F-'!I$2-'F+ , F-'!I$3))</f>
        <v>2.5424833760702249E-2</v>
      </c>
      <c r="J1692" s="1" cm="1">
        <f t="array" ref="J1692">[1]!table_weight[Curve]*(('F+ , F-'!J$2-[1]!tbl_gk[[#This Row],[Curve]])/('F+ , F-'!J$2-'F+ , F-'!J$3))</f>
        <v>9.9719433458404991E-3</v>
      </c>
      <c r="K1692" s="1" cm="1">
        <f t="array" ref="K1692">[1]!table_weight[FKAccuracy]*(('F+ , F-'!K$2-[1]!tbl_gk[[#This Row],[FKAccuracy]])/('F+ , F-'!K$2-'F+ , F-'!K$3))</f>
        <v>9.5832065713416324E-3</v>
      </c>
      <c r="L1692" s="1" cm="1">
        <f t="array" ref="L1692">[1]!table_weight[LongPassing]*(('F+ , F-'!L$2-[1]!tbl_gk[[#This Row],[LongPassing]])/('F+ , F-'!L$2-'F+ , F-'!L$3))</f>
        <v>2.5988356803638323E-2</v>
      </c>
      <c r="M1692" s="1" cm="1">
        <f t="array" ref="M1692">[1]!table_weight[BallControl]*(('F+ , F-'!M$2-[1]!tbl_gk[[#This Row],[BallControl]])/('F+ , F-'!M$2-'F+ , F-'!M$3))</f>
        <v>1.4342213916293577E-2</v>
      </c>
      <c r="N1692" s="1" cm="1">
        <f t="array" ref="N1692">[1]!table_weight[Acceleration]*(('F+ , F-'!N$2-[1]!tbl_gk[[#This Row],[Acceleration]])/('F+ , F-'!N$2-'F+ , F-'!N$3))</f>
        <v>6.7646164032999796E-3</v>
      </c>
      <c r="O1692" s="1" cm="1">
        <f t="array" ref="O1692">[1]!table_weight[SprintSpeed]*(('F+ , F-'!O$2-[1]!tbl_gk[[#This Row],[SprintSpeed]])/('F+ , F-'!O$2-'F+ , F-'!O$3))</f>
        <v>9.838758746577414E-3</v>
      </c>
      <c r="P1692" s="1" cm="1">
        <f t="array" ref="P1692">[1]!table_weight[Agility]*(('F+ , F-'!P$2-[1]!tbl_gk[[#This Row],[Agility]])/('F+ , F-'!P$2-'F+ , F-'!P$3))</f>
        <v>3.8613652851559629E-3</v>
      </c>
      <c r="Q1692" s="1" cm="1">
        <f t="array" ref="Q1692">[1]!table_weight[Reactions]*(('F+ , F-'!Q$2-[1]!tbl_gk[[#This Row],[Reactions]])/('F+ , F-'!Q$2-'F+ , F-'!Q$3))</f>
        <v>2.3203890003248469E-3</v>
      </c>
      <c r="R1692" s="1" cm="1">
        <f t="array" ref="R1692">[1]!table_weight[Balance]*(('F+ , F-'!R$2-[1]!tbl_gk[[#This Row],[Balance]])/('F+ , F-'!R$2-'F+ , F-'!R$3))</f>
        <v>1.3038376287539614E-3</v>
      </c>
      <c r="S1692" s="1" cm="1">
        <f t="array" ref="S1692">[1]!table_weight[ShotPower]*(('F+ , F-'!S$2-[1]!tbl_gk[[#This Row],[ShotPower]])/('F+ , F-'!S$2-'F+ , F-'!S$3))</f>
        <v>8.3106398450658349E-3</v>
      </c>
      <c r="T1692" s="1" cm="1">
        <f t="array" ref="T1692">[1]!table_weight[Jumping]*(('F+ , F-'!T$2-[1]!tbl_gk[[#This Row],[Jumping]])/('F+ , F-'!T$2-'F+ , F-'!T$3))</f>
        <v>1.7174205324985003E-3</v>
      </c>
      <c r="U1692" s="1" cm="1">
        <f t="array" ref="U1692">[1]!table_weight[Stamina]*(('F+ , F-'!U$2-[1]!tbl_gk[[#This Row],[Stamina]])/('F+ , F-'!U$2-'F+ , F-'!U$3))</f>
        <v>1.4598074526237249E-2</v>
      </c>
      <c r="V1692" s="1" cm="1">
        <f t="array" ref="V1692">[1]!table_weight[Strength]*(('F+ , F-'!V$2-[1]!tbl_gk[[#This Row],[Strength]])/('F+ , F-'!V$2-'F+ , F-'!V$3))</f>
        <v>3.8155359497008344E-2</v>
      </c>
      <c r="W1692" s="1" cm="1">
        <f t="array" ref="W1692">[1]!table_weight[LongShots]*(('F+ , F-'!W$2-[1]!tbl_gk[[#This Row],[LongShots]])/('F+ , F-'!W$2-'F+ , F-'!W$3))</f>
        <v>1.0388299806332293E-2</v>
      </c>
      <c r="X1692" s="1" cm="1">
        <f t="array" ref="X1692">[1]!table_weight[Aggression]*(('F+ , F-'!X$2-[1]!tbl_gk[[#This Row],[Aggression]])/('F+ , F-'!X$2-'F+ , F-'!X$3))</f>
        <v>1.3994523881959207E-2</v>
      </c>
      <c r="Y1692" s="1" cm="1">
        <f t="array" ref="Y1692">[1]!table_weight[Interceptions]*(('F+ , F-'!Y$2-[1]!tbl_gk[[#This Row],[Interceptions]])/('F+ , F-'!Y$2-'F+ , F-'!Y$3))</f>
        <v>2.0776599612664828E-2</v>
      </c>
      <c r="Z1692" s="1" cm="1">
        <f t="array" ref="Z1692">[1]!table_weight[Positioning]*(('F+ , F-'!Z$2-[1]!tbl_gk[[#This Row],[Positioning]])/('F+ , F-'!Z$2-'F+ , F-'!Z$3))</f>
        <v>1.9225568738802474E-3</v>
      </c>
      <c r="AA1692" s="1" cm="1">
        <f t="array" ref="AA1692">[1]!table_weight[Vision]*(('F+ , F-'!AA$2-[1]!tbl_gk[[#This Row],[Vision]])/('F+ , F-'!AA$2-'F+ , F-'!AA$3))</f>
        <v>2.9814420444173963E-2</v>
      </c>
      <c r="AB1692" s="1" cm="1">
        <f t="array" ref="AB1692">[1]!table_weight[Penalties]*(('F+ , F-'!AB$2-[1]!tbl_gk[[#This Row],[Penalties]])/('F+ , F-'!AB$2-'F+ , F-'!AB$3))</f>
        <v>2.2705309687002014E-3</v>
      </c>
      <c r="AC1692" s="1" cm="1">
        <f t="array" ref="AC1692">[1]!table_weight[Composure]*(('F+ , F-'!AC$2-[1]!tbl_gk[[#This Row],[Composure]])/('F+ , F-'!AC$2-'F+ , F-'!AC$3))</f>
        <v>2.5085530985968032E-3</v>
      </c>
      <c r="AD1692" s="1" cm="1">
        <f t="array" ref="AD1692">[1]!table_weight[Marking]*(('F+ , F-'!AD$2-[1]!tbl_gk[[#This Row],[Marking]])/('F+ , F-'!AD$2-'F+ , F-'!AD$3))</f>
        <v>3.3127133826860035E-2</v>
      </c>
      <c r="AE1692" s="1" cm="1">
        <f t="array" ref="AE1692">[1]!table_weight[StandingTackle]*(('F+ , F-'!AE$2-[1]!tbl_gk[[#This Row],[StandingTackle]])/('F+ , F-'!AE$2-'F+ , F-'!AE$3))</f>
        <v>2.9141914719869356E-2</v>
      </c>
      <c r="AF1692" s="1" cm="1">
        <f t="array" ref="AF1692">[1]!table_weight[SlidingTackle]*(('F+ , F-'!AF$2-[1]!tbl_gk[[#This Row],[SlidingTackle]])/('F+ , F-'!AF$2-'F+ , F-'!AF$3))</f>
        <v>8.9667429907290316E-3</v>
      </c>
      <c r="AG1692" s="1" cm="1">
        <f t="array" ref="AG1692">[1]!table_weight[GKDiving]*(('F+ , F-'!AG$2-[1]!tbl_gk[[#This Row],[GKDiving]])/('F+ , F-'!AG$2-'F+ , F-'!AG$3))</f>
        <v>6.1492242166108872E-2</v>
      </c>
      <c r="AH1692" s="1" cm="1">
        <f t="array" ref="AH1692">[1]!table_weight[GKHandling]*(('F+ , F-'!AH$2-[1]!tbl_gk[[#This Row],[GKHandling]])/('F+ , F-'!AH$2-'F+ , F-'!AH$3))</f>
        <v>6.9512969405166547E-2</v>
      </c>
      <c r="AI1692" s="1" cm="1">
        <f t="array" ref="AI1692">[1]!table_weight[GKKicking]*(('F+ , F-'!AI$2-[1]!tbl_gk[[#This Row],[GKKicking]])/('F+ , F-'!AI$2-'F+ , F-'!AI$3))</f>
        <v>3.8460602372984459E-2</v>
      </c>
      <c r="AJ1692" s="1" cm="1">
        <f t="array" ref="AJ1692">[1]!table_weight[GKPositioning]*(('F+ , F-'!AJ$2-[1]!tbl_gk[[#This Row],[GKPositioning]])/('F+ , F-'!AJ$2-'F+ , F-'!AJ$3))</f>
        <v>2.9011724509138543E-2</v>
      </c>
      <c r="AK1692" s="1" cm="1">
        <f t="array" ref="AK1692">[1]!table_weight[GKReflexes]*(('F+ , F-'!AK$2-[1]!tbl_gk[[#This Row],[GKReflexes]])/('F+ , F-'!AK$2-'F+ , F-'!AK$3))</f>
        <v>7.2879694419091992E-2</v>
      </c>
    </row>
    <row r="1693" spans="1:37" x14ac:dyDescent="0.55000000000000004">
      <c r="A1693" s="8">
        <f>[1]!tbl_gk[[#This Row],[ID]]</f>
        <v>263373</v>
      </c>
      <c r="B1693" s="2" cm="1">
        <f t="array" ref="B1693">[1]!table_weight[ValueEUR]*(('F+ , F-'!B$2-[1]!tbl_gk[[#This Row],[ValueEUR]])/('F+ , F-'!B$2-'F+ , F-'!B$3))</f>
        <v>4.9695022046554962E-5</v>
      </c>
      <c r="C1693" s="2" cm="1">
        <f t="array" ref="C1693">[1]!table_weight[WageEUR]*(('F+ , F-'!C$2-[1]!tbl_gk[[#This Row],[WageEUR]])/('F+ , F-'!C$2-'F+ , F-'!C$3))</f>
        <v>7.8241870618836313E-5</v>
      </c>
      <c r="D1693" s="2" cm="1">
        <f t="array" ref="D1693">[1]!table_weight[Crossing]*(('F+ , F-'!D$2-[1]!tbl_gk[[#This Row],[Crossing]])/('F+ , F-'!D$2-'F+ , F-'!D$3))</f>
        <v>3.6987814836757178E-2</v>
      </c>
      <c r="E1693" s="2" cm="1">
        <f t="array" ref="E1693">[1]!table_weight[Finishing]*(('F+ , F-'!E$2-[1]!tbl_gk[[#This Row],[Finishing]])/('F+ , F-'!E$2-'F+ , F-'!E$3))</f>
        <v>2.1961515059324362E-2</v>
      </c>
      <c r="F1693" s="2" cm="1">
        <f t="array" ref="F1693">[1]!table_weight[HeadingAccuracy]*(('F+ , F-'!F$2-[1]!tbl_gk[[#This Row],[HeadingAccuracy]])/('F+ , F-'!F$2-'F+ , F-'!F$3))</f>
        <v>1.1274360672166649E-2</v>
      </c>
      <c r="G1693" s="2" cm="1">
        <f t="array" ref="G1693">[1]!table_weight[ShortPassing]*(('F+ , F-'!G$2-[1]!tbl_gk[[#This Row],[ShortPassing]])/('F+ , F-'!G$2-'F+ , F-'!G$3))</f>
        <v>5.9066304653552192E-2</v>
      </c>
      <c r="H1693" s="2" cm="1">
        <f t="array" ref="H1693">[1]!table_weight[Volleys]*(('F+ , F-'!H$2-[1]!tbl_gk[[#This Row],[Volleys]])/('F+ , F-'!H$2-'F+ , F-'!H$3))</f>
        <v>2.0833057763785961E-3</v>
      </c>
      <c r="I1693" s="2" cm="1">
        <f t="array" ref="I1693">[1]!table_weight[Dribbling]*(('F+ , F-'!I$2-[1]!tbl_gk[[#This Row],[Dribbling]])/('F+ , F-'!I$2-'F+ , F-'!I$3))</f>
        <v>2.4446955539136776E-2</v>
      </c>
      <c r="J1693" s="2" cm="1">
        <f t="array" ref="J1693">[1]!table_weight[Curve]*(('F+ , F-'!J$2-[1]!tbl_gk[[#This Row],[Curve]])/('F+ , F-'!J$2-'F+ , F-'!J$3))</f>
        <v>9.1268634012777444E-3</v>
      </c>
      <c r="K1693" s="2" cm="1">
        <f t="array" ref="K1693">[1]!table_weight[FKAccuracy]*(('F+ , F-'!K$2-[1]!tbl_gk[[#This Row],[FKAccuracy]])/('F+ , F-'!K$2-'F+ , F-'!K$3))</f>
        <v>9.8874353513842238E-3</v>
      </c>
      <c r="L1693" s="2" cm="1">
        <f t="array" ref="L1693">[1]!table_weight[LongPassing]*(('F+ , F-'!L$2-[1]!tbl_gk[[#This Row],[LongPassing]])/('F+ , F-'!L$2-'F+ , F-'!L$3))</f>
        <v>2.3822660403335128E-2</v>
      </c>
      <c r="M1693" s="2" cm="1">
        <f t="array" ref="M1693">[1]!table_weight[BallControl]*(('F+ , F-'!M$2-[1]!tbl_gk[[#This Row],[BallControl]])/('F+ , F-'!M$2-'F+ , F-'!M$3))</f>
        <v>1.6080664087965525E-2</v>
      </c>
      <c r="N1693" s="2" cm="1">
        <f t="array" ref="N1693">[1]!table_weight[Acceleration]*(('F+ , F-'!N$2-[1]!tbl_gk[[#This Row],[Acceleration]])/('F+ , F-'!N$2-'F+ , F-'!N$3))</f>
        <v>1.0823386245279966E-2</v>
      </c>
      <c r="O1693" s="2" cm="1">
        <f t="array" ref="O1693">[1]!table_weight[SprintSpeed]*(('F+ , F-'!O$2-[1]!tbl_gk[[#This Row],[SprintSpeed]])/('F+ , F-'!O$2-'F+ , F-'!O$3))</f>
        <v>9.2765439610587065E-3</v>
      </c>
      <c r="P1693" s="2" cm="1">
        <f t="array" ref="P1693">[1]!table_weight[Agility]*(('F+ , F-'!P$2-[1]!tbl_gk[[#This Row],[Agility]])/('F+ , F-'!P$2-'F+ , F-'!P$3))</f>
        <v>4.2123984928974139E-3</v>
      </c>
      <c r="Q1693" s="2" cm="1">
        <f t="array" ref="Q1693">[1]!table_weight[Reactions]*(('F+ , F-'!Q$2-[1]!tbl_gk[[#This Row],[Reactions]])/('F+ , F-'!Q$2-'F+ , F-'!Q$3))</f>
        <v>2.3719532003320656E-3</v>
      </c>
      <c r="R1693" s="2" cm="1">
        <f t="array" ref="R1693">[1]!table_weight[Balance]*(('F+ , F-'!R$2-[1]!tbl_gk[[#This Row],[Balance]])/('F+ , F-'!R$2-'F+ , F-'!R$3))</f>
        <v>2.7318502697702049E-3</v>
      </c>
      <c r="S1693" s="2" cm="1">
        <f t="array" ref="S1693">[1]!table_weight[ShotPower]*(('F+ , F-'!S$2-[1]!tbl_gk[[#This Row],[ShotPower]])/('F+ , F-'!S$2-'F+ , F-'!S$3))</f>
        <v>7.7912248547492196E-3</v>
      </c>
      <c r="T1693" s="2" cm="1">
        <f t="array" ref="T1693">[1]!table_weight[Jumping]*(('F+ , F-'!T$2-[1]!tbl_gk[[#This Row],[Jumping]])/('F+ , F-'!T$2-'F+ , F-'!T$3))</f>
        <v>3.8641961981216257E-3</v>
      </c>
      <c r="U1693" s="2" cm="1">
        <f t="array" ref="U1693">[1]!table_weight[Stamina]*(('F+ , F-'!U$2-[1]!tbl_gk[[#This Row],[Stamina]])/('F+ , F-'!U$2-'F+ , F-'!U$3))</f>
        <v>1.7174205324984999E-2</v>
      </c>
      <c r="V1693" s="2" cm="1">
        <f t="array" ref="V1693">[1]!table_weight[Strength]*(('F+ , F-'!V$2-[1]!tbl_gk[[#This Row],[Strength]])/('F+ , F-'!V$2-'F+ , F-'!V$3))</f>
        <v>2.8394686137308531E-2</v>
      </c>
      <c r="W1693" s="2" cm="1">
        <f t="array" ref="W1693">[1]!table_weight[LongShots]*(('F+ , F-'!W$2-[1]!tbl_gk[[#This Row],[LongShots]])/('F+ , F-'!W$2-'F+ , F-'!W$3))</f>
        <v>9.86888481601568E-3</v>
      </c>
      <c r="X1693" s="2" cm="1">
        <f t="array" ref="X1693">[1]!table_weight[Aggression]*(('F+ , F-'!X$2-[1]!tbl_gk[[#This Row],[Aggression]])/('F+ , F-'!X$2-'F+ , F-'!X$3))</f>
        <v>9.7353209613629272E-3</v>
      </c>
      <c r="Y1693" s="2" cm="1">
        <f t="array" ref="Y1693">[1]!table_weight[Interceptions]*(('F+ , F-'!Y$2-[1]!tbl_gk[[#This Row],[Interceptions]])/('F+ , F-'!Y$2-'F+ , F-'!Y$3))</f>
        <v>2.6317026176042119E-2</v>
      </c>
      <c r="Z1693" s="2" cm="1">
        <f t="array" ref="Z1693">[1]!table_weight[Positioning]*(('F+ , F-'!Z$2-[1]!tbl_gk[[#This Row],[Positioning]])/('F+ , F-'!Z$2-'F+ , F-'!Z$3))</f>
        <v>1.9225568738802474E-3</v>
      </c>
      <c r="AA1693" s="2" cm="1">
        <f t="array" ref="AA1693">[1]!table_weight[Vision]*(('F+ , F-'!AA$2-[1]!tbl_gk[[#This Row],[Vision]])/('F+ , F-'!AA$2-'F+ , F-'!AA$3))</f>
        <v>2.9104553290741252E-2</v>
      </c>
      <c r="AB1693" s="2" cm="1">
        <f t="array" ref="AB1693">[1]!table_weight[Penalties]*(('F+ , F-'!AB$2-[1]!tbl_gk[[#This Row],[Penalties]])/('F+ , F-'!AB$2-'F+ , F-'!AB$3))</f>
        <v>2.3096780543674466E-3</v>
      </c>
      <c r="AC1693" s="2" cm="1">
        <f t="array" ref="AC1693">[1]!table_weight[Composure]*(('F+ , F-'!AC$2-[1]!tbl_gk[[#This Row],[Composure]])/('F+ , F-'!AC$2-'F+ , F-'!AC$3))</f>
        <v>1.814697986218964E-3</v>
      </c>
      <c r="AD1693" s="2" cm="1">
        <f t="array" ref="AD1693">[1]!table_weight[Marking]*(('F+ , F-'!AD$2-[1]!tbl_gk[[#This Row],[Marking]])/('F+ , F-'!AD$2-'F+ , F-'!AD$3))</f>
        <v>3.6282098953227655E-2</v>
      </c>
      <c r="AE1693" s="2" cm="1">
        <f t="array" ref="AE1693">[1]!table_weight[StandingTackle]*(('F+ , F-'!AE$2-[1]!tbl_gk[[#This Row],[StandingTackle]])/('F+ , F-'!AE$2-'F+ , F-'!AE$3))</f>
        <v>2.9141914719869356E-2</v>
      </c>
      <c r="AF1693" s="2" cm="1">
        <f t="array" ref="AF1693">[1]!table_weight[SlidingTackle]*(('F+ , F-'!AF$2-[1]!tbl_gk[[#This Row],[SlidingTackle]])/('F+ , F-'!AF$2-'F+ , F-'!AF$3))</f>
        <v>8.9667429907290316E-3</v>
      </c>
      <c r="AG1693" s="2" cm="1">
        <f t="array" ref="AG1693">[1]!table_weight[GKDiving]*(('F+ , F-'!AG$2-[1]!tbl_gk[[#This Row],[GKDiving]])/('F+ , F-'!AG$2-'F+ , F-'!AG$3))</f>
        <v>6.320036000405635E-2</v>
      </c>
      <c r="AH1693" s="2" cm="1">
        <f t="array" ref="AH1693">[1]!table_weight[GKHandling]*(('F+ , F-'!AH$2-[1]!tbl_gk[[#This Row],[GKHandling]])/('F+ , F-'!AH$2-'F+ , F-'!AH$3))</f>
        <v>6.416581791246144E-2</v>
      </c>
      <c r="AI1693" s="2" cm="1">
        <f t="array" ref="AI1693">[1]!table_weight[GKKicking]*(('F+ , F-'!AI$2-[1]!tbl_gk[[#This Row],[GKKicking]])/('F+ , F-'!AI$2-'F+ , F-'!AI$3))</f>
        <v>3.57773045330088E-2</v>
      </c>
      <c r="AJ1693" s="2" cm="1">
        <f t="array" ref="AJ1693">[1]!table_weight[GKPositioning]*(('F+ , F-'!AJ$2-[1]!tbl_gk[[#This Row],[GKPositioning]])/('F+ , F-'!AJ$2-'F+ , F-'!AJ$3))</f>
        <v>2.5858276192927833E-2</v>
      </c>
      <c r="AK1693" s="2" cm="1">
        <f t="array" ref="AK1693">[1]!table_weight[GKReflexes]*(('F+ , F-'!AK$2-[1]!tbl_gk[[#This Row],[GKReflexes]])/('F+ , F-'!AK$2-'F+ , F-'!AK$3))</f>
        <v>7.1057702058614697E-2</v>
      </c>
    </row>
    <row r="1694" spans="1:37" x14ac:dyDescent="0.55000000000000004">
      <c r="A1694" s="7">
        <f>[1]!tbl_gk[[#This Row],[ID]]</f>
        <v>263402</v>
      </c>
      <c r="B1694" s="1" cm="1">
        <f t="array" ref="B1694">[1]!table_weight[ValueEUR]*(('F+ , F-'!B$2-[1]!tbl_gk[[#This Row],[ValueEUR]])/('F+ , F-'!B$2-'F+ , F-'!B$3))</f>
        <v>8.210481903343863E-5</v>
      </c>
      <c r="C1694" s="1" cm="1">
        <f t="array" ref="C1694">[1]!table_weight[WageEUR]*(('F+ , F-'!C$2-[1]!tbl_gk[[#This Row],[WageEUR]])/('F+ , F-'!C$2-'F+ , F-'!C$3))</f>
        <v>7.8241870618836313E-5</v>
      </c>
      <c r="D1694" s="1" cm="1">
        <f t="array" ref="D1694">[1]!table_weight[Crossing]*(('F+ , F-'!D$2-[1]!tbl_gk[[#This Row],[Crossing]])/('F+ , F-'!D$2-'F+ , F-'!D$3))</f>
        <v>3.6987814836757178E-2</v>
      </c>
      <c r="E1694" s="1" cm="1">
        <f t="array" ref="E1694">[1]!table_weight[Finishing]*(('F+ , F-'!E$2-[1]!tbl_gk[[#This Row],[Finishing]])/('F+ , F-'!E$2-'F+ , F-'!E$3))</f>
        <v>1.7968512321265388E-2</v>
      </c>
      <c r="F1694" s="1" cm="1">
        <f t="array" ref="F1694">[1]!table_weight[HeadingAccuracy]*(('F+ , F-'!F$2-[1]!tbl_gk[[#This Row],[HeadingAccuracy]])/('F+ , F-'!F$2-'F+ , F-'!F$3))</f>
        <v>1.08567917583827E-2</v>
      </c>
      <c r="G1694" s="1" cm="1">
        <f t="array" ref="G1694">[1]!table_weight[ShortPassing]*(('F+ , F-'!G$2-[1]!tbl_gk[[#This Row],[ShortPassing]])/('F+ , F-'!G$2-'F+ , F-'!G$3))</f>
        <v>4.781557995763748E-2</v>
      </c>
      <c r="H1694" s="1" cm="1">
        <f t="array" ref="H1694">[1]!table_weight[Volleys]*(('F+ , F-'!H$2-[1]!tbl_gk[[#This Row],[Volleys]])/('F+ , F-'!H$2-'F+ , F-'!H$3))</f>
        <v>2.3147841959762173E-3</v>
      </c>
      <c r="I1694" s="1" cm="1">
        <f t="array" ref="I1694">[1]!table_weight[Dribbling]*(('F+ , F-'!I$2-[1]!tbl_gk[[#This Row],[Dribbling]])/('F+ , F-'!I$2-'F+ , F-'!I$3))</f>
        <v>1.9557564431309422E-2</v>
      </c>
      <c r="J1694" s="1" cm="1">
        <f t="array" ref="J1694">[1]!table_weight[Curve]*(('F+ , F-'!J$2-[1]!tbl_gk[[#This Row],[Curve]])/('F+ , F-'!J$2-'F+ , F-'!J$3))</f>
        <v>9.9719433458404991E-3</v>
      </c>
      <c r="K1694" s="1" cm="1">
        <f t="array" ref="K1694">[1]!table_weight[FKAccuracy]*(('F+ , F-'!K$2-[1]!tbl_gk[[#This Row],[FKAccuracy]])/('F+ , F-'!K$2-'F+ , F-'!K$3))</f>
        <v>9.1268634012777444E-3</v>
      </c>
      <c r="L1694" s="1" cm="1">
        <f t="array" ref="L1694">[1]!table_weight[LongPassing]*(('F+ , F-'!L$2-[1]!tbl_gk[[#This Row],[LongPassing]])/('F+ , F-'!L$2-'F+ , F-'!L$3))</f>
        <v>2.4905508603486726E-2</v>
      </c>
      <c r="M1694" s="1" cm="1">
        <f t="array" ref="M1694">[1]!table_weight[BallControl]*(('F+ , F-'!M$2-[1]!tbl_gk[[#This Row],[BallControl]])/('F+ , F-'!M$2-'F+ , F-'!M$3))</f>
        <v>1.3472988830457604E-2</v>
      </c>
      <c r="N1694" s="1" cm="1">
        <f t="array" ref="N1694">[1]!table_weight[Acceleration]*(('F+ , F-'!N$2-[1]!tbl_gk[[#This Row],[Acceleration]])/('F+ , F-'!N$2-'F+ , F-'!N$3))</f>
        <v>9.0194885377333049E-3</v>
      </c>
      <c r="O1694" s="1" cm="1">
        <f t="array" ref="O1694">[1]!table_weight[SprintSpeed]*(('F+ , F-'!O$2-[1]!tbl_gk[[#This Row],[SprintSpeed]])/('F+ , F-'!O$2-'F+ , F-'!O$3))</f>
        <v>1.3212047459689671E-2</v>
      </c>
      <c r="P1694" s="1" cm="1">
        <f t="array" ref="P1694">[1]!table_weight[Agility]*(('F+ , F-'!P$2-[1]!tbl_gk[[#This Row],[Agility]])/('F+ , F-'!P$2-'F+ , F-'!P$3))</f>
        <v>3.6273431466616623E-3</v>
      </c>
      <c r="Q1694" s="1" cm="1">
        <f t="array" ref="Q1694">[1]!table_weight[Reactions]*(('F+ , F-'!Q$2-[1]!tbl_gk[[#This Row],[Reactions]])/('F+ , F-'!Q$2-'F+ , F-'!Q$3))</f>
        <v>2.7844668003898163E-3</v>
      </c>
      <c r="R1694" s="1" cm="1">
        <f t="array" ref="R1694">[1]!table_weight[Balance]*(('F+ , F-'!R$2-[1]!tbl_gk[[#This Row],[Balance]])/('F+ , F-'!R$2-'F+ , F-'!R$3))</f>
        <v>1.5521876532785257E-3</v>
      </c>
      <c r="S1694" s="1" cm="1">
        <f t="array" ref="S1694">[1]!table_weight[ShotPower]*(('F+ , F-'!S$2-[1]!tbl_gk[[#This Row],[ShotPower]])/('F+ , F-'!S$2-'F+ , F-'!S$3))</f>
        <v>7.271809864432606E-3</v>
      </c>
      <c r="T1694" s="1" cm="1">
        <f t="array" ref="T1694">[1]!table_weight[Jumping]*(('F+ , F-'!T$2-[1]!tbl_gk[[#This Row],[Jumping]])/('F+ , F-'!T$2-'F+ , F-'!T$3))</f>
        <v>2.4043887454979003E-3</v>
      </c>
      <c r="U1694" s="1" cm="1">
        <f t="array" ref="U1694">[1]!table_weight[Stamina]*(('F+ , F-'!U$2-[1]!tbl_gk[[#This Row],[Stamina]])/('F+ , F-'!U$2-'F+ , F-'!U$3))</f>
        <v>1.5456784792486501E-2</v>
      </c>
      <c r="V1694" s="1" cm="1">
        <f t="array" ref="V1694">[1]!table_weight[Strength]*(('F+ , F-'!V$2-[1]!tbl_gk[[#This Row],[Strength]])/('F+ , F-'!V$2-'F+ , F-'!V$3))</f>
        <v>1.9521346719399615E-2</v>
      </c>
      <c r="W1694" s="1" cm="1">
        <f t="array" ref="W1694">[1]!table_weight[LongShots]*(('F+ , F-'!W$2-[1]!tbl_gk[[#This Row],[LongShots]])/('F+ , F-'!W$2-'F+ , F-'!W$3))</f>
        <v>1.0128592311173986E-2</v>
      </c>
      <c r="X1694" s="1" cm="1">
        <f t="array" ref="X1694">[1]!table_weight[Aggression]*(('F+ , F-'!X$2-[1]!tbl_gk[[#This Row],[Aggression]])/('F+ , F-'!X$2-'F+ , F-'!X$3))</f>
        <v>1.7645269242470306E-2</v>
      </c>
      <c r="Y1694" s="1" cm="1">
        <f t="array" ref="Y1694">[1]!table_weight[Interceptions]*(('F+ , F-'!Y$2-[1]!tbl_gk[[#This Row],[Interceptions]])/('F+ , F-'!Y$2-'F+ , F-'!Y$3))</f>
        <v>2.2854259573931314E-2</v>
      </c>
      <c r="Z1694" s="1" cm="1">
        <f t="array" ref="Z1694">[1]!table_weight[Positioning]*(('F+ , F-'!Z$2-[1]!tbl_gk[[#This Row],[Positioning]])/('F+ , F-'!Z$2-'F+ , F-'!Z$3))</f>
        <v>2.3662238447756888E-3</v>
      </c>
      <c r="AA1694" s="1" cm="1">
        <f t="array" ref="AA1694">[1]!table_weight[Vision]*(('F+ , F-'!AA$2-[1]!tbl_gk[[#This Row],[Vision]])/('F+ , F-'!AA$2-'F+ , F-'!AA$3))</f>
        <v>2.8394686137308535E-2</v>
      </c>
      <c r="AB1694" s="1" cm="1">
        <f t="array" ref="AB1694">[1]!table_weight[Penalties]*(('F+ , F-'!AB$2-[1]!tbl_gk[[#This Row],[Penalties]])/('F+ , F-'!AB$2-'F+ , F-'!AB$3))</f>
        <v>2.2313838830329571E-3</v>
      </c>
      <c r="AC1694" s="1" cm="1">
        <f t="array" ref="AC1694">[1]!table_weight[Composure]*(('F+ , F-'!AC$2-[1]!tbl_gk[[#This Row],[Composure]])/('F+ , F-'!AC$2-'F+ , F-'!AC$3))</f>
        <v>1.6545775756702319E-3</v>
      </c>
      <c r="AD1694" s="1" cm="1">
        <f t="array" ref="AD1694">[1]!table_weight[Marking]*(('F+ , F-'!AD$2-[1]!tbl_gk[[#This Row],[Marking]])/('F+ , F-'!AD$2-'F+ , F-'!AD$3))</f>
        <v>3.9437064079595283E-2</v>
      </c>
      <c r="AE1694" s="1" cm="1">
        <f t="array" ref="AE1694">[1]!table_weight[StandingTackle]*(('F+ , F-'!AE$2-[1]!tbl_gk[[#This Row],[StandingTackle]])/('F+ , F-'!AE$2-'F+ , F-'!AE$3))</f>
        <v>3.1383600467551613E-2</v>
      </c>
      <c r="AF1694" s="1" cm="1">
        <f t="array" ref="AF1694">[1]!table_weight[SlidingTackle]*(('F+ , F-'!AF$2-[1]!tbl_gk[[#This Row],[SlidingTackle]])/('F+ , F-'!AF$2-'F+ , F-'!AF$3))</f>
        <v>8.2195144081682794E-3</v>
      </c>
      <c r="AG1694" s="1" cm="1">
        <f t="array" ref="AG1694">[1]!table_weight[GKDiving]*(('F+ , F-'!AG$2-[1]!tbl_gk[[#This Row],[GKDiving]])/('F+ , F-'!AG$2-'F+ , F-'!AG$3))</f>
        <v>4.9535417300476586E-2</v>
      </c>
      <c r="AH1694" s="1" cm="1">
        <f t="array" ref="AH1694">[1]!table_weight[GKHandling]*(('F+ , F-'!AH$2-[1]!tbl_gk[[#This Row],[GKHandling]])/('F+ , F-'!AH$2-'F+ , F-'!AH$3))</f>
        <v>6.2383434081559733E-2</v>
      </c>
      <c r="AI1694" s="1" cm="1">
        <f t="array" ref="AI1694">[1]!table_weight[GKKicking]*(('F+ , F-'!AI$2-[1]!tbl_gk[[#This Row],[GKKicking]])/('F+ , F-'!AI$2-'F+ , F-'!AI$3))</f>
        <v>3.309400669303314E-2</v>
      </c>
      <c r="AJ1694" s="1" cm="1">
        <f t="array" ref="AJ1694">[1]!table_weight[GKPositioning]*(('F+ , F-'!AJ$2-[1]!tbl_gk[[#This Row],[GKPositioning]])/('F+ , F-'!AJ$2-'F+ , F-'!AJ$3))</f>
        <v>2.2704827876717123E-2</v>
      </c>
      <c r="AK1694" s="1" cm="1">
        <f t="array" ref="AK1694">[1]!table_weight[GKReflexes]*(('F+ , F-'!AK$2-[1]!tbl_gk[[#This Row],[GKReflexes]])/('F+ , F-'!AK$2-'F+ , F-'!AK$3))</f>
        <v>5.8303755535273602E-2</v>
      </c>
    </row>
    <row r="1695" spans="1:37" x14ac:dyDescent="0.55000000000000004">
      <c r="A1695" s="8">
        <f>[1]!tbl_gk[[#This Row],[ID]]</f>
        <v>263423</v>
      </c>
      <c r="B1695" s="2" cm="1">
        <f t="array" ref="B1695">[1]!table_weight[ValueEUR]*(('F+ , F-'!B$2-[1]!tbl_gk[[#This Row],[ValueEUR]])/('F+ , F-'!B$2-'F+ , F-'!B$3))</f>
        <v>1.0525467402406984E-4</v>
      </c>
      <c r="C1695" s="2" cm="1">
        <f t="array" ref="C1695">[1]!table_weight[WageEUR]*(('F+ , F-'!C$2-[1]!tbl_gk[[#This Row],[WageEUR]])/('F+ , F-'!C$2-'F+ , F-'!C$3))</f>
        <v>0</v>
      </c>
      <c r="D1695" s="2" cm="1">
        <f t="array" ref="D1695">[1]!table_weight[Crossing]*(('F+ , F-'!D$2-[1]!tbl_gk[[#This Row],[Crossing]])/('F+ , F-'!D$2-'F+ , F-'!D$3))</f>
        <v>3.6987814836757178E-2</v>
      </c>
      <c r="E1695" s="2" cm="1">
        <f t="array" ref="E1695">[1]!table_weight[Finishing]*(('F+ , F-'!E$2-[1]!tbl_gk[[#This Row],[Finishing]])/('F+ , F-'!E$2-'F+ , F-'!E$3))</f>
        <v>1.7968512321265388E-2</v>
      </c>
      <c r="F1695" s="2" cm="1">
        <f t="array" ref="F1695">[1]!table_weight[HeadingAccuracy]*(('F+ , F-'!F$2-[1]!tbl_gk[[#This Row],[HeadingAccuracy]])/('F+ , F-'!F$2-'F+ , F-'!F$3))</f>
        <v>1.08567917583827E-2</v>
      </c>
      <c r="G1695" s="2" cm="1">
        <f t="array" ref="G1695">[1]!table_weight[ShortPassing]*(('F+ , F-'!G$2-[1]!tbl_gk[[#This Row],[ShortPassing]])/('F+ , F-'!G$2-'F+ , F-'!G$3))</f>
        <v>5.484728289258417E-2</v>
      </c>
      <c r="H1695" s="2" cm="1">
        <f t="array" ref="H1695">[1]!table_weight[Volleys]*(('F+ , F-'!H$2-[1]!tbl_gk[[#This Row],[Volleys]])/('F+ , F-'!H$2-'F+ , F-'!H$3))</f>
        <v>2.3147841959762173E-3</v>
      </c>
      <c r="I1695" s="2" cm="1">
        <f t="array" ref="I1695">[1]!table_weight[Dribbling]*(('F+ , F-'!I$2-[1]!tbl_gk[[#This Row],[Dribbling]])/('F+ , F-'!I$2-'F+ , F-'!I$3))</f>
        <v>2.0535442652874894E-2</v>
      </c>
      <c r="J1695" s="2" cm="1">
        <f t="array" ref="J1695">[1]!table_weight[Curve]*(('F+ , F-'!J$2-[1]!tbl_gk[[#This Row],[Curve]])/('F+ , F-'!J$2-'F+ , F-'!J$3))</f>
        <v>9.9719433458404991E-3</v>
      </c>
      <c r="K1695" s="2" cm="1">
        <f t="array" ref="K1695">[1]!table_weight[FKAccuracy]*(('F+ , F-'!K$2-[1]!tbl_gk[[#This Row],[FKAccuracy]])/('F+ , F-'!K$2-'F+ , F-'!K$3))</f>
        <v>9.5832065713416324E-3</v>
      </c>
      <c r="L1695" s="2" cm="1">
        <f t="array" ref="L1695">[1]!table_weight[LongPassing]*(('F+ , F-'!L$2-[1]!tbl_gk[[#This Row],[LongPassing]])/('F+ , F-'!L$2-'F+ , F-'!L$3))</f>
        <v>2.3822660403335128E-2</v>
      </c>
      <c r="M1695" s="2" cm="1">
        <f t="array" ref="M1695">[1]!table_weight[BallControl]*(('F+ , F-'!M$2-[1]!tbl_gk[[#This Row],[BallControl]])/('F+ , F-'!M$2-'F+ , F-'!M$3))</f>
        <v>1.2603763744621627E-2</v>
      </c>
      <c r="N1695" s="2" cm="1">
        <f t="array" ref="N1695">[1]!table_weight[Acceleration]*(('F+ , F-'!N$2-[1]!tbl_gk[[#This Row],[Acceleration]])/('F+ , F-'!N$2-'F+ , F-'!N$3))</f>
        <v>1.1274360672166632E-2</v>
      </c>
      <c r="O1695" s="2" cm="1">
        <f t="array" ref="O1695">[1]!table_weight[SprintSpeed]*(('F+ , F-'!O$2-[1]!tbl_gk[[#This Row],[SprintSpeed]])/('F+ , F-'!O$2-'F+ , F-'!O$3))</f>
        <v>1.377426224520838E-2</v>
      </c>
      <c r="P1695" s="2" cm="1">
        <f t="array" ref="P1695">[1]!table_weight[Agility]*(('F+ , F-'!P$2-[1]!tbl_gk[[#This Row],[Agility]])/('F+ , F-'!P$2-'F+ , F-'!P$3))</f>
        <v>3.8613652851559629E-3</v>
      </c>
      <c r="Q1695" s="2" cm="1">
        <f t="array" ref="Q1695">[1]!table_weight[Reactions]*(('F+ , F-'!Q$2-[1]!tbl_gk[[#This Row],[Reactions]])/('F+ , F-'!Q$2-'F+ , F-'!Q$3))</f>
        <v>2.4750816003465035E-3</v>
      </c>
      <c r="R1695" s="2" cm="1">
        <f t="array" ref="R1695">[1]!table_weight[Balance]*(('F+ , F-'!R$2-[1]!tbl_gk[[#This Row],[Balance]])/('F+ , F-'!R$2-'F+ , F-'!R$3))</f>
        <v>2.1730627145899362E-3</v>
      </c>
      <c r="S1695" s="2" cm="1">
        <f t="array" ref="S1695">[1]!table_weight[ShotPower]*(('F+ , F-'!S$2-[1]!tbl_gk[[#This Row],[ShotPower]])/('F+ , F-'!S$2-'F+ , F-'!S$3))</f>
        <v>7.5315173595909123E-3</v>
      </c>
      <c r="T1695" s="2" cm="1">
        <f t="array" ref="T1695">[1]!table_weight[Jumping]*(('F+ , F-'!T$2-[1]!tbl_gk[[#This Row],[Jumping]])/('F+ , F-'!T$2-'F+ , F-'!T$3))</f>
        <v>2.8337438786225251E-3</v>
      </c>
      <c r="U1695" s="2" cm="1">
        <f t="array" ref="U1695">[1]!table_weight[Stamina]*(('F+ , F-'!U$2-[1]!tbl_gk[[#This Row],[Stamina]])/('F+ , F-'!U$2-'F+ , F-'!U$3))</f>
        <v>1.8032915591234249E-2</v>
      </c>
      <c r="V1695" s="2" cm="1">
        <f t="array" ref="V1695">[1]!table_weight[Strength]*(('F+ , F-'!V$2-[1]!tbl_gk[[#This Row],[Strength]])/('F+ , F-'!V$2-'F+ , F-'!V$3))</f>
        <v>4.2592029205962806E-2</v>
      </c>
      <c r="W1695" s="2" cm="1">
        <f t="array" ref="W1695">[1]!table_weight[LongShots]*(('F+ , F-'!W$2-[1]!tbl_gk[[#This Row],[LongShots]])/('F+ , F-'!W$2-'F+ , F-'!W$3))</f>
        <v>1.0128592311173986E-2</v>
      </c>
      <c r="X1695" s="2" cm="1">
        <f t="array" ref="X1695">[1]!table_weight[Aggression]*(('F+ , F-'!X$2-[1]!tbl_gk[[#This Row],[Aggression]])/('F+ , F-'!X$2-'F+ , F-'!X$3))</f>
        <v>1.7036811682385123E-2</v>
      </c>
      <c r="Y1695" s="2" cm="1">
        <f t="array" ref="Y1695">[1]!table_weight[Interceptions]*(('F+ , F-'!Y$2-[1]!tbl_gk[[#This Row],[Interceptions]])/('F+ , F-'!Y$2-'F+ , F-'!Y$3))</f>
        <v>2.3546812894353474E-2</v>
      </c>
      <c r="Z1695" s="2" cm="1">
        <f t="array" ref="Z1695">[1]!table_weight[Positioning]*(('F+ , F-'!Z$2-[1]!tbl_gk[[#This Row],[Positioning]])/('F+ , F-'!Z$2-'F+ , F-'!Z$3))</f>
        <v>1.7746678835817667E-3</v>
      </c>
      <c r="AA1695" s="2" cm="1">
        <f t="array" ref="AA1695">[1]!table_weight[Vision]*(('F+ , F-'!AA$2-[1]!tbl_gk[[#This Row],[Vision]])/('F+ , F-'!AA$2-'F+ , F-'!AA$3))</f>
        <v>2.9104553290741252E-2</v>
      </c>
      <c r="AB1695" s="2" cm="1">
        <f t="array" ref="AB1695">[1]!table_weight[Penalties]*(('F+ , F-'!AB$2-[1]!tbl_gk[[#This Row],[Penalties]])/('F+ , F-'!AB$2-'F+ , F-'!AB$3))</f>
        <v>2.2705309687002014E-3</v>
      </c>
      <c r="AC1695" s="2" cm="1">
        <f t="array" ref="AC1695">[1]!table_weight[Composure]*(('F+ , F-'!AC$2-[1]!tbl_gk[[#This Row],[Composure]])/('F+ , F-'!AC$2-'F+ , F-'!AC$3))</f>
        <v>1.814697986218964E-3</v>
      </c>
      <c r="AD1695" s="2" cm="1">
        <f t="array" ref="AD1695">[1]!table_weight[Marking]*(('F+ , F-'!AD$2-[1]!tbl_gk[[#This Row],[Marking]])/('F+ , F-'!AD$2-'F+ , F-'!AD$3))</f>
        <v>3.6282098953227655E-2</v>
      </c>
      <c r="AE1695" s="2" cm="1">
        <f t="array" ref="AE1695">[1]!table_weight[StandingTackle]*(('F+ , F-'!AE$2-[1]!tbl_gk[[#This Row],[StandingTackle]])/('F+ , F-'!AE$2-'F+ , F-'!AE$3))</f>
        <v>2.465854322450484E-2</v>
      </c>
      <c r="AF1695" s="2" cm="1">
        <f t="array" ref="AF1695">[1]!table_weight[SlidingTackle]*(('F+ , F-'!AF$2-[1]!tbl_gk[[#This Row],[SlidingTackle]])/('F+ , F-'!AF$2-'F+ , F-'!AF$3))</f>
        <v>8.2195144081682794E-3</v>
      </c>
      <c r="AG1695" s="2" cm="1">
        <f t="array" ref="AG1695">[1]!table_weight[GKDiving]*(('F+ , F-'!AG$2-[1]!tbl_gk[[#This Row],[GKDiving]])/('F+ , F-'!AG$2-'F+ , F-'!AG$3))</f>
        <v>5.4659770814318998E-2</v>
      </c>
      <c r="AH1695" s="2" cm="1">
        <f t="array" ref="AH1695">[1]!table_weight[GKHandling]*(('F+ , F-'!AH$2-[1]!tbl_gk[[#This Row],[GKHandling]])/('F+ , F-'!AH$2-'F+ , F-'!AH$3))</f>
        <v>5.3471514927051197E-2</v>
      </c>
      <c r="AI1695" s="2" cm="1">
        <f t="array" ref="AI1695">[1]!table_weight[GKKicking]*(('F+ , F-'!AI$2-[1]!tbl_gk[[#This Row],[GKKicking]])/('F+ , F-'!AI$2-'F+ , F-'!AI$3))</f>
        <v>3.3988439306358358E-2</v>
      </c>
      <c r="AJ1695" s="2" cm="1">
        <f t="array" ref="AJ1695">[1]!table_weight[GKPositioning]*(('F+ , F-'!AJ$2-[1]!tbl_gk[[#This Row],[GKPositioning]])/('F+ , F-'!AJ$2-'F+ , F-'!AJ$3))</f>
        <v>2.2074138213474981E-2</v>
      </c>
      <c r="AK1695" s="2" cm="1">
        <f t="array" ref="AK1695">[1]!table_weight[GKReflexes]*(('F+ , F-'!AK$2-[1]!tbl_gk[[#This Row],[GKReflexes]])/('F+ , F-'!AK$2-'F+ , F-'!AK$3))</f>
        <v>5.8303755535273602E-2</v>
      </c>
    </row>
    <row r="1696" spans="1:37" x14ac:dyDescent="0.55000000000000004">
      <c r="A1696" s="7">
        <f>[1]!tbl_gk[[#This Row],[ID]]</f>
        <v>263455</v>
      </c>
      <c r="B1696" s="1" cm="1">
        <f t="array" ref="B1696">[1]!table_weight[ValueEUR]*(('F+ , F-'!B$2-[1]!tbl_gk[[#This Row],[ValueEUR]])/('F+ , F-'!B$2-'F+ , F-'!B$3))</f>
        <v>6.5128258706975768E-5</v>
      </c>
      <c r="C1696" s="1" cm="1">
        <f t="array" ref="C1696">[1]!table_weight[WageEUR]*(('F+ , F-'!C$2-[1]!tbl_gk[[#This Row],[WageEUR]])/('F+ , F-'!C$2-'F+ , F-'!C$3))</f>
        <v>0</v>
      </c>
      <c r="D1696" s="1" cm="1">
        <f t="array" ref="D1696">[1]!table_weight[Crossing]*(('F+ , F-'!D$2-[1]!tbl_gk[[#This Row],[Crossing]])/('F+ , F-'!D$2-'F+ , F-'!D$3))</f>
        <v>3.81086577105983E-2</v>
      </c>
      <c r="E1696" s="1" cm="1">
        <f t="array" ref="E1696">[1]!table_weight[Finishing]*(('F+ , F-'!E$2-[1]!tbl_gk[[#This Row],[Finishing]])/('F+ , F-'!E$2-'F+ , F-'!E$3))</f>
        <v>1.9965013690294877E-2</v>
      </c>
      <c r="F1696" s="1" cm="1">
        <f t="array" ref="F1696">[1]!table_weight[HeadingAccuracy]*(('F+ , F-'!F$2-[1]!tbl_gk[[#This Row],[HeadingAccuracy]])/('F+ , F-'!F$2-'F+ , F-'!F$3))</f>
        <v>1.210949849973455E-2</v>
      </c>
      <c r="G1696" s="1" cm="1">
        <f t="array" ref="G1696">[1]!table_weight[ShortPassing]*(('F+ , F-'!G$2-[1]!tbl_gk[[#This Row],[ShortPassing]])/('F+ , F-'!G$2-'F+ , F-'!G$3))</f>
        <v>6.4691667001509537E-2</v>
      </c>
      <c r="H1696" s="1" cm="1">
        <f t="array" ref="H1696">[1]!table_weight[Volleys]*(('F+ , F-'!H$2-[1]!tbl_gk[[#This Row],[Volleys]])/('F+ , F-'!H$2-'F+ , F-'!H$3))</f>
        <v>2.3147841959762173E-3</v>
      </c>
      <c r="I1696" s="1" cm="1">
        <f t="array" ref="I1696">[1]!table_weight[Dribbling]*(('F+ , F-'!I$2-[1]!tbl_gk[[#This Row],[Dribbling]])/('F+ , F-'!I$2-'F+ , F-'!I$3))</f>
        <v>2.2491199096005835E-2</v>
      </c>
      <c r="J1696" s="1" cm="1">
        <f t="array" ref="J1696">[1]!table_weight[Curve]*(('F+ , F-'!J$2-[1]!tbl_gk[[#This Row],[Curve]])/('F+ , F-'!J$2-'F+ , F-'!J$3))</f>
        <v>9.6339113680153961E-3</v>
      </c>
      <c r="K1696" s="1" cm="1">
        <f t="array" ref="K1696">[1]!table_weight[FKAccuracy]*(('F+ , F-'!K$2-[1]!tbl_gk[[#This Row],[FKAccuracy]])/('F+ , F-'!K$2-'F+ , F-'!K$3))</f>
        <v>9.7353209613629272E-3</v>
      </c>
      <c r="L1696" s="1" cm="1">
        <f t="array" ref="L1696">[1]!table_weight[LongPassing]*(('F+ , F-'!L$2-[1]!tbl_gk[[#This Row],[LongPassing]])/('F+ , F-'!L$2-'F+ , F-'!L$3))</f>
        <v>2.8695477304017315E-2</v>
      </c>
      <c r="M1696" s="1" cm="1">
        <f t="array" ref="M1696">[1]!table_weight[BallControl]*(('F+ , F-'!M$2-[1]!tbl_gk[[#This Row],[BallControl]])/('F+ , F-'!M$2-'F+ , F-'!M$3))</f>
        <v>1.3907601373375588E-2</v>
      </c>
      <c r="N1696" s="1" cm="1">
        <f t="array" ref="N1696">[1]!table_weight[Acceleration]*(('F+ , F-'!N$2-[1]!tbl_gk[[#This Row],[Acceleration]])/('F+ , F-'!N$2-'F+ , F-'!N$3))</f>
        <v>8.7940013242899726E-3</v>
      </c>
      <c r="O1696" s="1" cm="1">
        <f t="array" ref="O1696">[1]!table_weight[SprintSpeed]*(('F+ , F-'!O$2-[1]!tbl_gk[[#This Row],[SprintSpeed]])/('F+ , F-'!O$2-'F+ , F-'!O$3))</f>
        <v>1.3493154852449027E-2</v>
      </c>
      <c r="P1696" s="1" cm="1">
        <f t="array" ref="P1696">[1]!table_weight[Agility]*(('F+ , F-'!P$2-[1]!tbl_gk[[#This Row],[Agility]])/('F+ , F-'!P$2-'F+ , F-'!P$3))</f>
        <v>4.4464206313917145E-3</v>
      </c>
      <c r="Q1696" s="1" cm="1">
        <f t="array" ref="Q1696">[1]!table_weight[Reactions]*(('F+ , F-'!Q$2-[1]!tbl_gk[[#This Row],[Reactions]])/('F+ , F-'!Q$2-'F+ , F-'!Q$3))</f>
        <v>2.7329026003825975E-3</v>
      </c>
      <c r="R1696" s="1" cm="1">
        <f t="array" ref="R1696">[1]!table_weight[Balance]*(('F+ , F-'!R$2-[1]!tbl_gk[[#This Row],[Balance]])/('F+ , F-'!R$2-'F+ , F-'!R$3))</f>
        <v>1.7384501716719487E-3</v>
      </c>
      <c r="S1696" s="1" cm="1">
        <f t="array" ref="S1696">[1]!table_weight[ShotPower]*(('F+ , F-'!S$2-[1]!tbl_gk[[#This Row],[ShotPower]])/('F+ , F-'!S$2-'F+ , F-'!S$3))</f>
        <v>8.3106398450658349E-3</v>
      </c>
      <c r="T1696" s="1" cm="1">
        <f t="array" ref="T1696">[1]!table_weight[Jumping]*(('F+ , F-'!T$2-[1]!tbl_gk[[#This Row],[Jumping]])/('F+ , F-'!T$2-'F+ , F-'!T$3))</f>
        <v>2.1467756656231253E-3</v>
      </c>
      <c r="U1696" s="1" cm="1">
        <f t="array" ref="U1696">[1]!table_weight[Stamina]*(('F+ , F-'!U$2-[1]!tbl_gk[[#This Row],[Stamina]])/('F+ , F-'!U$2-'F+ , F-'!U$3))</f>
        <v>1.8032915591234249E-2</v>
      </c>
      <c r="V1696" s="1" cm="1">
        <f t="array" ref="V1696">[1]!table_weight[Strength]*(('F+ , F-'!V$2-[1]!tbl_gk[[#This Row],[Strength]])/('F+ , F-'!V$2-'F+ , F-'!V$3))</f>
        <v>2.3958016428354077E-2</v>
      </c>
      <c r="W1696" s="1" cm="1">
        <f t="array" ref="W1696">[1]!table_weight[LongShots]*(('F+ , F-'!W$2-[1]!tbl_gk[[#This Row],[LongShots]])/('F+ , F-'!W$2-'F+ , F-'!W$3))</f>
        <v>1.0388299806332293E-2</v>
      </c>
      <c r="X1696" s="1" cm="1">
        <f t="array" ref="X1696">[1]!table_weight[Aggression]*(('F+ , F-'!X$2-[1]!tbl_gk[[#This Row],[Aggression]])/('F+ , F-'!X$2-'F+ , F-'!X$3))</f>
        <v>1.7036811682385123E-2</v>
      </c>
      <c r="Y1696" s="1" cm="1">
        <f t="array" ref="Y1696">[1]!table_weight[Interceptions]*(('F+ , F-'!Y$2-[1]!tbl_gk[[#This Row],[Interceptions]])/('F+ , F-'!Y$2-'F+ , F-'!Y$3))</f>
        <v>2.4931919535197796E-2</v>
      </c>
      <c r="Z1696" s="1" cm="1">
        <f t="array" ref="Z1696">[1]!table_weight[Positioning]*(('F+ , F-'!Z$2-[1]!tbl_gk[[#This Row],[Positioning]])/('F+ , F-'!Z$2-'F+ , F-'!Z$3))</f>
        <v>2.2183348544772088E-3</v>
      </c>
      <c r="AA1696" s="1" cm="1">
        <f t="array" ref="AA1696">[1]!table_weight[Vision]*(('F+ , F-'!AA$2-[1]!tbl_gk[[#This Row],[Vision]])/('F+ , F-'!AA$2-'F+ , F-'!AA$3))</f>
        <v>3.478349051820296E-2</v>
      </c>
      <c r="AB1696" s="1" cm="1">
        <f t="array" ref="AB1696">[1]!table_weight[Penalties]*(('F+ , F-'!AB$2-[1]!tbl_gk[[#This Row],[Penalties]])/('F+ , F-'!AB$2-'F+ , F-'!AB$3))</f>
        <v>2.3879722257019362E-3</v>
      </c>
      <c r="AC1696" s="1" cm="1">
        <f t="array" ref="AC1696">[1]!table_weight[Composure]*(('F+ , F-'!AC$2-[1]!tbl_gk[[#This Row],[Composure]])/('F+ , F-'!AC$2-'F+ , F-'!AC$3))</f>
        <v>2.5085530985968032E-3</v>
      </c>
      <c r="AD1696" s="1" cm="1">
        <f t="array" ref="AD1696">[1]!table_weight[Marking]*(('F+ , F-'!AD$2-[1]!tbl_gk[[#This Row],[Marking]])/('F+ , F-'!AD$2-'F+ , F-'!AD$3))</f>
        <v>3.3127133826860035E-2</v>
      </c>
      <c r="AE1696" s="1" cm="1">
        <f t="array" ref="AE1696">[1]!table_weight[StandingTackle]*(('F+ , F-'!AE$2-[1]!tbl_gk[[#This Row],[StandingTackle]])/('F+ , F-'!AE$2-'F+ , F-'!AE$3))</f>
        <v>3.1383600467551613E-2</v>
      </c>
      <c r="AF1696" s="1" cm="1">
        <f t="array" ref="AF1696">[1]!table_weight[SlidingTackle]*(('F+ , F-'!AF$2-[1]!tbl_gk[[#This Row],[SlidingTackle]])/('F+ , F-'!AF$2-'F+ , F-'!AF$3))</f>
        <v>9.7139715732897855E-3</v>
      </c>
      <c r="AG1696" s="1" cm="1">
        <f t="array" ref="AG1696">[1]!table_weight[GKDiving]*(('F+ , F-'!AG$2-[1]!tbl_gk[[#This Row],[GKDiving]])/('F+ , F-'!AG$2-'F+ , F-'!AG$3))</f>
        <v>5.6367888652266468E-2</v>
      </c>
      <c r="AH1696" s="1" cm="1">
        <f t="array" ref="AH1696">[1]!table_weight[GKHandling]*(('F+ , F-'!AH$2-[1]!tbl_gk[[#This Row],[GKHandling]])/('F+ , F-'!AH$2-'F+ , F-'!AH$3))</f>
        <v>6.9512969405166547E-2</v>
      </c>
      <c r="AI1696" s="1" cm="1">
        <f t="array" ref="AI1696">[1]!table_weight[GKKicking]*(('F+ , F-'!AI$2-[1]!tbl_gk[[#This Row],[GKKicking]])/('F+ , F-'!AI$2-'F+ , F-'!AI$3))</f>
        <v>3.7566169759659242E-2</v>
      </c>
      <c r="AJ1696" s="1" cm="1">
        <f t="array" ref="AJ1696">[1]!table_weight[GKPositioning]*(('F+ , F-'!AJ$2-[1]!tbl_gk[[#This Row],[GKPositioning]])/('F+ , F-'!AJ$2-'F+ , F-'!AJ$3))</f>
        <v>2.3335517539959265E-2</v>
      </c>
      <c r="AK1696" s="1" cm="1">
        <f t="array" ref="AK1696">[1]!table_weight[GKReflexes]*(('F+ , F-'!AK$2-[1]!tbl_gk[[#This Row],[GKReflexes]])/('F+ , F-'!AK$2-'F+ , F-'!AK$3))</f>
        <v>5.4659770814318998E-2</v>
      </c>
    </row>
    <row r="1697" spans="1:37" x14ac:dyDescent="0.55000000000000004">
      <c r="A1697" s="8">
        <f>[1]!tbl_gk[[#This Row],[ID]]</f>
        <v>263523</v>
      </c>
      <c r="B1697" s="2" cm="1">
        <f t="array" ref="B1697">[1]!table_weight[ValueEUR]*(('F+ , F-'!B$2-[1]!tbl_gk[[#This Row],[ValueEUR]])/('F+ , F-'!B$2-'F+ , F-'!B$3))</f>
        <v>1.5155438400533223E-4</v>
      </c>
      <c r="C1697" s="2" cm="1">
        <f t="array" ref="C1697">[1]!table_weight[WageEUR]*(('F+ , F-'!C$2-[1]!tbl_gk[[#This Row],[WageEUR]])/('F+ , F-'!C$2-'F+ , F-'!C$3))</f>
        <v>2.3472561185650898E-4</v>
      </c>
      <c r="D1697" s="2" cm="1">
        <f t="array" ref="D1697">[1]!table_weight[Crossing]*(('F+ , F-'!D$2-[1]!tbl_gk[[#This Row],[Crossing]])/('F+ , F-'!D$2-'F+ , F-'!D$3))</f>
        <v>3.4746129089074922E-2</v>
      </c>
      <c r="E1697" s="2" cm="1">
        <f t="array" ref="E1697">[1]!table_weight[Finishing]*(('F+ , F-'!E$2-[1]!tbl_gk[[#This Row],[Finishing]])/('F+ , F-'!E$2-'F+ , F-'!E$3))</f>
        <v>2.1961515059324362E-2</v>
      </c>
      <c r="F1697" s="2" cm="1">
        <f t="array" ref="F1697">[1]!table_weight[HeadingAccuracy]*(('F+ , F-'!F$2-[1]!tbl_gk[[#This Row],[HeadingAccuracy]])/('F+ , F-'!F$2-'F+ , F-'!F$3))</f>
        <v>1.1691929585950599E-2</v>
      </c>
      <c r="G1697" s="2" cm="1">
        <f t="array" ref="G1697">[1]!table_weight[ShortPassing]*(('F+ , F-'!G$2-[1]!tbl_gk[[#This Row],[ShortPassing]])/('F+ , F-'!G$2-'F+ , F-'!G$3))</f>
        <v>4.5002898783658811E-2</v>
      </c>
      <c r="H1697" s="2" cm="1">
        <f t="array" ref="H1697">[1]!table_weight[Volleys]*(('F+ , F-'!H$2-[1]!tbl_gk[[#This Row],[Volleys]])/('F+ , F-'!H$2-'F+ , F-'!H$3))</f>
        <v>2.1990449861774069E-3</v>
      </c>
      <c r="I1697" s="2" cm="1">
        <f t="array" ref="I1697">[1]!table_weight[Dribbling]*(('F+ , F-'!I$2-[1]!tbl_gk[[#This Row],[Dribbling]])/('F+ , F-'!I$2-'F+ , F-'!I$3))</f>
        <v>1.6623929766613008E-2</v>
      </c>
      <c r="J1697" s="2" cm="1">
        <f t="array" ref="J1697">[1]!table_weight[Curve]*(('F+ , F-'!J$2-[1]!tbl_gk[[#This Row],[Curve]])/('F+ , F-'!J$2-'F+ , F-'!J$3))</f>
        <v>9.9719433458404991E-3</v>
      </c>
      <c r="K1697" s="2" cm="1">
        <f t="array" ref="K1697">[1]!table_weight[FKAccuracy]*(('F+ , F-'!K$2-[1]!tbl_gk[[#This Row],[FKAccuracy]])/('F+ , F-'!K$2-'F+ , F-'!K$3))</f>
        <v>9.5832065713416324E-3</v>
      </c>
      <c r="L1697" s="2" cm="1">
        <f t="array" ref="L1697">[1]!table_weight[LongPassing]*(('F+ , F-'!L$2-[1]!tbl_gk[[#This Row],[LongPassing]])/('F+ , F-'!L$2-'F+ , F-'!L$3))</f>
        <v>2.5988356803638323E-2</v>
      </c>
      <c r="M1697" s="2" cm="1">
        <f t="array" ref="M1697">[1]!table_weight[BallControl]*(('F+ , F-'!M$2-[1]!tbl_gk[[#This Row],[BallControl]])/('F+ , F-'!M$2-'F+ , F-'!M$3))</f>
        <v>1.3907601373375588E-2</v>
      </c>
      <c r="N1697" s="2" cm="1">
        <f t="array" ref="N1697">[1]!table_weight[Acceleration]*(('F+ , F-'!N$2-[1]!tbl_gk[[#This Row],[Acceleration]])/('F+ , F-'!N$2-'F+ , F-'!N$3))</f>
        <v>8.1175396839599755E-3</v>
      </c>
      <c r="O1697" s="2" cm="1">
        <f t="array" ref="O1697">[1]!table_weight[SprintSpeed]*(('F+ , F-'!O$2-[1]!tbl_gk[[#This Row],[SprintSpeed]])/('F+ , F-'!O$2-'F+ , F-'!O$3))</f>
        <v>1.2649832674170962E-2</v>
      </c>
      <c r="P1697" s="2" cm="1">
        <f t="array" ref="P1697">[1]!table_weight[Agility]*(('F+ , F-'!P$2-[1]!tbl_gk[[#This Row],[Agility]])/('F+ , F-'!P$2-'F+ , F-'!P$3))</f>
        <v>5.7335423931103692E-3</v>
      </c>
      <c r="Q1697" s="2" cm="1">
        <f t="array" ref="Q1697">[1]!table_weight[Reactions]*(('F+ , F-'!Q$2-[1]!tbl_gk[[#This Row],[Reactions]])/('F+ , F-'!Q$2-'F+ , F-'!Q$3))</f>
        <v>1.2891050001804705E-3</v>
      </c>
      <c r="R1697" s="2" cm="1">
        <f t="array" ref="R1697">[1]!table_weight[Balance]*(('F+ , F-'!R$2-[1]!tbl_gk[[#This Row],[Balance]])/('F+ , F-'!R$2-'F+ , F-'!R$3))</f>
        <v>1.4901001471473846E-3</v>
      </c>
      <c r="S1697" s="2" cm="1">
        <f t="array" ref="S1697">[1]!table_weight[ShotPower]*(('F+ , F-'!S$2-[1]!tbl_gk[[#This Row],[ShotPower]])/('F+ , F-'!S$2-'F+ , F-'!S$3))</f>
        <v>5.4538573983244545E-3</v>
      </c>
      <c r="T1697" s="2" cm="1">
        <f t="array" ref="T1697">[1]!table_weight[Jumping]*(('F+ , F-'!T$2-[1]!tbl_gk[[#This Row],[Jumping]])/('F+ , F-'!T$2-'F+ , F-'!T$3))</f>
        <v>2.7478728519976002E-3</v>
      </c>
      <c r="U1697" s="2" cm="1">
        <f t="array" ref="U1697">[1]!table_weight[Stamina]*(('F+ , F-'!U$2-[1]!tbl_gk[[#This Row],[Stamina]])/('F+ , F-'!U$2-'F+ , F-'!U$3))</f>
        <v>1.8032915591234249E-2</v>
      </c>
      <c r="V1697" s="2" cm="1">
        <f t="array" ref="V1697">[1]!table_weight[Strength]*(('F+ , F-'!V$2-[1]!tbl_gk[[#This Row],[Strength]])/('F+ , F-'!V$2-'F+ , F-'!V$3))</f>
        <v>1.1535341243281592E-2</v>
      </c>
      <c r="W1697" s="2" cm="1">
        <f t="array" ref="W1697">[1]!table_weight[LongShots]*(('F+ , F-'!W$2-[1]!tbl_gk[[#This Row],[LongShots]])/('F+ , F-'!W$2-'F+ , F-'!W$3))</f>
        <v>1.0388299806332293E-2</v>
      </c>
      <c r="X1697" s="2" cm="1">
        <f t="array" ref="X1697">[1]!table_weight[Aggression]*(('F+ , F-'!X$2-[1]!tbl_gk[[#This Row],[Aggression]])/('F+ , F-'!X$2-'F+ , F-'!X$3))</f>
        <v>1.642835412229994E-2</v>
      </c>
      <c r="Y1697" s="2" cm="1">
        <f t="array" ref="Y1697">[1]!table_weight[Interceptions]*(('F+ , F-'!Y$2-[1]!tbl_gk[[#This Row],[Interceptions]])/('F+ , F-'!Y$2-'F+ , F-'!Y$3))</f>
        <v>2.4239366214775633E-2</v>
      </c>
      <c r="Z1697" s="2" cm="1">
        <f t="array" ref="Z1697">[1]!table_weight[Positioning]*(('F+ , F-'!Z$2-[1]!tbl_gk[[#This Row],[Positioning]])/('F+ , F-'!Z$2-'F+ , F-'!Z$3))</f>
        <v>2.3662238447756888E-3</v>
      </c>
      <c r="AA1697" s="2" cm="1">
        <f t="array" ref="AA1697">[1]!table_weight[Vision]*(('F+ , F-'!AA$2-[1]!tbl_gk[[#This Row],[Vision]])/('F+ , F-'!AA$2-'F+ , F-'!AA$3))</f>
        <v>2.5555217523577683E-2</v>
      </c>
      <c r="AB1697" s="2" cm="1">
        <f t="array" ref="AB1697">[1]!table_weight[Penalties]*(('F+ , F-'!AB$2-[1]!tbl_gk[[#This Row],[Penalties]])/('F+ , F-'!AB$2-'F+ , F-'!AB$3))</f>
        <v>2.1922367973657118E-3</v>
      </c>
      <c r="AC1697" s="2" cm="1">
        <f t="array" ref="AC1697">[1]!table_weight[Composure]*(('F+ , F-'!AC$2-[1]!tbl_gk[[#This Row],[Composure]])/('F+ , F-'!AC$2-'F+ , F-'!AC$3))</f>
        <v>5.3373470182910699E-4</v>
      </c>
      <c r="AD1697" s="2" cm="1">
        <f t="array" ref="AD1697">[1]!table_weight[Marking]*(('F+ , F-'!AD$2-[1]!tbl_gk[[#This Row],[Marking]])/('F+ , F-'!AD$2-'F+ , F-'!AD$3))</f>
        <v>3.9437064079595283E-2</v>
      </c>
      <c r="AE1697" s="2" cm="1">
        <f t="array" ref="AE1697">[1]!table_weight[StandingTackle]*(('F+ , F-'!AE$2-[1]!tbl_gk[[#This Row],[StandingTackle]])/('F+ , F-'!AE$2-'F+ , F-'!AE$3))</f>
        <v>3.1383600467551613E-2</v>
      </c>
      <c r="AF1697" s="2" cm="1">
        <f t="array" ref="AF1697">[1]!table_weight[SlidingTackle]*(('F+ , F-'!AF$2-[1]!tbl_gk[[#This Row],[SlidingTackle]])/('F+ , F-'!AF$2-'F+ , F-'!AF$3))</f>
        <v>1.0461200155850536E-2</v>
      </c>
      <c r="AG1697" s="2" cm="1">
        <f t="array" ref="AG1697">[1]!table_weight[GKDiving]*(('F+ , F-'!AG$2-[1]!tbl_gk[[#This Row],[GKDiving]])/('F+ , F-'!AG$2-'F+ , F-'!AG$3))</f>
        <v>4.4411063786634182E-2</v>
      </c>
      <c r="AH1697" s="2" cm="1">
        <f t="array" ref="AH1697">[1]!table_weight[GKHandling]*(('F+ , F-'!AH$2-[1]!tbl_gk[[#This Row],[GKHandling]])/('F+ , F-'!AH$2-'F+ , F-'!AH$3))</f>
        <v>4.2777211941640955E-2</v>
      </c>
      <c r="AI1697" s="2" cm="1">
        <f t="array" ref="AI1697">[1]!table_weight[GKKicking]*(('F+ , F-'!AI$2-[1]!tbl_gk[[#This Row],[GKKicking]])/('F+ , F-'!AI$2-'F+ , F-'!AI$3))</f>
        <v>2.5044113173106158E-2</v>
      </c>
      <c r="AJ1697" s="2" cm="1">
        <f t="array" ref="AJ1697">[1]!table_weight[GKPositioning]*(('F+ , F-'!AJ$2-[1]!tbl_gk[[#This Row],[GKPositioning]])/('F+ , F-'!AJ$2-'F+ , F-'!AJ$3))</f>
        <v>1.3875172591327129E-2</v>
      </c>
      <c r="AK1697" s="2" cm="1">
        <f t="array" ref="AK1697">[1]!table_weight[GKReflexes]*(('F+ , F-'!AK$2-[1]!tbl_gk[[#This Row],[GKReflexes]])/('F+ , F-'!AK$2-'F+ , F-'!AK$3))</f>
        <v>4.1905824290977896E-2</v>
      </c>
    </row>
    <row r="1698" spans="1:37" x14ac:dyDescent="0.55000000000000004">
      <c r="A1698" s="7">
        <f>[1]!tbl_gk[[#This Row],[ID]]</f>
        <v>263530</v>
      </c>
      <c r="B1698" s="1" cm="1">
        <f t="array" ref="B1698">[1]!table_weight[ValueEUR]*(('F+ , F-'!B$2-[1]!tbl_gk[[#This Row],[ValueEUR]])/('F+ , F-'!B$2-'F+ , F-'!B$3))</f>
        <v>3.1175138054050009E-5</v>
      </c>
      <c r="C1698" s="1" cm="1">
        <f t="array" ref="C1698">[1]!table_weight[WageEUR]*(('F+ , F-'!C$2-[1]!tbl_gk[[#This Row],[WageEUR]])/('F+ , F-'!C$2-'F+ , F-'!C$3))</f>
        <v>7.8241870618836313E-5</v>
      </c>
      <c r="D1698" s="1" cm="1">
        <f t="array" ref="D1698">[1]!table_weight[Crossing]*(('F+ , F-'!D$2-[1]!tbl_gk[[#This Row],[Crossing]])/('F+ , F-'!D$2-'F+ , F-'!D$3))</f>
        <v>3.4746129089074922E-2</v>
      </c>
      <c r="E1698" s="1" cm="1">
        <f t="array" ref="E1698">[1]!table_weight[Finishing]*(('F+ , F-'!E$2-[1]!tbl_gk[[#This Row],[Finishing]])/('F+ , F-'!E$2-'F+ , F-'!E$3))</f>
        <v>1.8966763005780131E-2</v>
      </c>
      <c r="F1698" s="1" cm="1">
        <f t="array" ref="F1698">[1]!table_weight[HeadingAccuracy]*(('F+ , F-'!F$2-[1]!tbl_gk[[#This Row],[HeadingAccuracy]])/('F+ , F-'!F$2-'F+ , F-'!F$3))</f>
        <v>1.1274360672166649E-2</v>
      </c>
      <c r="G1698" s="1" cm="1">
        <f t="array" ref="G1698">[1]!table_weight[ShortPassing]*(('F+ , F-'!G$2-[1]!tbl_gk[[#This Row],[ShortPassing]])/('F+ , F-'!G$2-'F+ , F-'!G$3))</f>
        <v>6.047264524054153E-2</v>
      </c>
      <c r="H1698" s="1" cm="1">
        <f t="array" ref="H1698">[1]!table_weight[Volleys]*(('F+ , F-'!H$2-[1]!tbl_gk[[#This Row],[Volleys]])/('F+ , F-'!H$2-'F+ , F-'!H$3))</f>
        <v>2.4305234057750281E-3</v>
      </c>
      <c r="I1698" s="1" cm="1">
        <f t="array" ref="I1698">[1]!table_weight[Dribbling]*(('F+ , F-'!I$2-[1]!tbl_gk[[#This Row],[Dribbling]])/('F+ , F-'!I$2-'F+ , F-'!I$3))</f>
        <v>2.0535442652874894E-2</v>
      </c>
      <c r="J1698" s="1" cm="1">
        <f t="array" ref="J1698">[1]!table_weight[Curve]*(('F+ , F-'!J$2-[1]!tbl_gk[[#This Row],[Curve]])/('F+ , F-'!J$2-'F+ , F-'!J$3))</f>
        <v>9.295879390190295E-3</v>
      </c>
      <c r="K1698" s="1" cm="1">
        <f t="array" ref="K1698">[1]!table_weight[FKAccuracy]*(('F+ , F-'!K$2-[1]!tbl_gk[[#This Row],[FKAccuracy]])/('F+ , F-'!K$2-'F+ , F-'!K$3))</f>
        <v>9.1268634012777444E-3</v>
      </c>
      <c r="L1698" s="1" cm="1">
        <f t="array" ref="L1698">[1]!table_weight[LongPassing]*(('F+ , F-'!L$2-[1]!tbl_gk[[#This Row],[LongPassing]])/('F+ , F-'!L$2-'F+ , F-'!L$3))</f>
        <v>2.8695477304017315E-2</v>
      </c>
      <c r="M1698" s="1" cm="1">
        <f t="array" ref="M1698">[1]!table_weight[BallControl]*(('F+ , F-'!M$2-[1]!tbl_gk[[#This Row],[BallControl]])/('F+ , F-'!M$2-'F+ , F-'!M$3))</f>
        <v>1.5211439002129552E-2</v>
      </c>
      <c r="N1698" s="1" cm="1">
        <f t="array" ref="N1698">[1]!table_weight[Acceleration]*(('F+ , F-'!N$2-[1]!tbl_gk[[#This Row],[Acceleration]])/('F+ , F-'!N$2-'F+ , F-'!N$3))</f>
        <v>9.0194885377333049E-3</v>
      </c>
      <c r="O1698" s="1" cm="1">
        <f t="array" ref="O1698">[1]!table_weight[SprintSpeed]*(('F+ , F-'!O$2-[1]!tbl_gk[[#This Row],[SprintSpeed]])/('F+ , F-'!O$2-'F+ , F-'!O$3))</f>
        <v>9.5576513538180603E-3</v>
      </c>
      <c r="P1698" s="1" cm="1">
        <f t="array" ref="P1698">[1]!table_weight[Agility]*(('F+ , F-'!P$2-[1]!tbl_gk[[#This Row],[Agility]])/('F+ , F-'!P$2-'F+ , F-'!P$3))</f>
        <v>3.744354215908813E-3</v>
      </c>
      <c r="Q1698" s="1" cm="1">
        <f t="array" ref="Q1698">[1]!table_weight[Reactions]*(('F+ , F-'!Q$2-[1]!tbl_gk[[#This Row],[Reactions]])/('F+ , F-'!Q$2-'F+ , F-'!Q$3))</f>
        <v>1.4953618002093458E-3</v>
      </c>
      <c r="R1698" s="1" cm="1">
        <f t="array" ref="R1698">[1]!table_weight[Balance]*(('F+ , F-'!R$2-[1]!tbl_gk[[#This Row],[Balance]])/('F+ , F-'!R$2-'F+ , F-'!R$3))</f>
        <v>1.2417501226228205E-3</v>
      </c>
      <c r="S1698" s="1" cm="1">
        <f t="array" ref="S1698">[1]!table_weight[ShotPower]*(('F+ , F-'!S$2-[1]!tbl_gk[[#This Row],[ShotPower]])/('F+ , F-'!S$2-'F+ , F-'!S$3))</f>
        <v>6.4926873789576834E-3</v>
      </c>
      <c r="T1698" s="1" cm="1">
        <f t="array" ref="T1698">[1]!table_weight[Jumping]*(('F+ , F-'!T$2-[1]!tbl_gk[[#This Row],[Jumping]])/('F+ , F-'!T$2-'F+ , F-'!T$3))</f>
        <v>1.8032915591234251E-3</v>
      </c>
      <c r="U1698" s="1" cm="1">
        <f t="array" ref="U1698">[1]!table_weight[Stamina]*(('F+ , F-'!U$2-[1]!tbl_gk[[#This Row],[Stamina]])/('F+ , F-'!U$2-'F+ , F-'!U$3))</f>
        <v>1.4598074526237249E-2</v>
      </c>
      <c r="V1698" s="1" cm="1">
        <f t="array" ref="V1698">[1]!table_weight[Strength]*(('F+ , F-'!V$2-[1]!tbl_gk[[#This Row],[Strength]])/('F+ , F-'!V$2-'F+ , F-'!V$3))</f>
        <v>2.2183348544772292E-2</v>
      </c>
      <c r="W1698" s="1" cm="1">
        <f t="array" ref="W1698">[1]!table_weight[LongShots]*(('F+ , F-'!W$2-[1]!tbl_gk[[#This Row],[LongShots]])/('F+ , F-'!W$2-'F+ , F-'!W$3))</f>
        <v>9.3494698256990638E-3</v>
      </c>
      <c r="X1698" s="1" cm="1">
        <f t="array" ref="X1698">[1]!table_weight[Aggression]*(('F+ , F-'!X$2-[1]!tbl_gk[[#This Row],[Aggression]])/('F+ , F-'!X$2-'F+ , F-'!X$3))</f>
        <v>1.5819896562214757E-2</v>
      </c>
      <c r="Y1698" s="1" cm="1">
        <f t="array" ref="Y1698">[1]!table_weight[Interceptions]*(('F+ , F-'!Y$2-[1]!tbl_gk[[#This Row],[Interceptions]])/('F+ , F-'!Y$2-'F+ , F-'!Y$3))</f>
        <v>2.3546812894353474E-2</v>
      </c>
      <c r="Z1698" s="1" cm="1">
        <f t="array" ref="Z1698">[1]!table_weight[Positioning]*(('F+ , F-'!Z$2-[1]!tbl_gk[[#This Row],[Positioning]])/('F+ , F-'!Z$2-'F+ , F-'!Z$3))</f>
        <v>2.2183348544772088E-3</v>
      </c>
      <c r="AA1698" s="1" cm="1">
        <f t="array" ref="AA1698">[1]!table_weight[Vision]*(('F+ , F-'!AA$2-[1]!tbl_gk[[#This Row],[Vision]])/('F+ , F-'!AA$2-'F+ , F-'!AA$3))</f>
        <v>2.5555217523577683E-2</v>
      </c>
      <c r="AB1698" s="1" cm="1">
        <f t="array" ref="AB1698">[1]!table_weight[Penalties]*(('F+ , F-'!AB$2-[1]!tbl_gk[[#This Row],[Penalties]])/('F+ , F-'!AB$2-'F+ , F-'!AB$3))</f>
        <v>2.3096780543674466E-3</v>
      </c>
      <c r="AC1698" s="1" cm="1">
        <f t="array" ref="AC1698">[1]!table_weight[Composure]*(('F+ , F-'!AC$2-[1]!tbl_gk[[#This Row],[Composure]])/('F+ , F-'!AC$2-'F+ , F-'!AC$3))</f>
        <v>2.2950592178651603E-3</v>
      </c>
      <c r="AD1698" s="1" cm="1">
        <f t="array" ref="AD1698">[1]!table_weight[Marking]*(('F+ , F-'!AD$2-[1]!tbl_gk[[#This Row],[Marking]])/('F+ , F-'!AD$2-'F+ , F-'!AD$3))</f>
        <v>3.9437064079595283E-2</v>
      </c>
      <c r="AE1698" s="1" cm="1">
        <f t="array" ref="AE1698">[1]!table_weight[StandingTackle]*(('F+ , F-'!AE$2-[1]!tbl_gk[[#This Row],[StandingTackle]])/('F+ , F-'!AE$2-'F+ , F-'!AE$3))</f>
        <v>3.1383600467551613E-2</v>
      </c>
      <c r="AF1698" s="1" cm="1">
        <f t="array" ref="AF1698">[1]!table_weight[SlidingTackle]*(('F+ , F-'!AF$2-[1]!tbl_gk[[#This Row],[SlidingTackle]])/('F+ , F-'!AF$2-'F+ , F-'!AF$3))</f>
        <v>8.2195144081682794E-3</v>
      </c>
      <c r="AG1698" s="1" cm="1">
        <f t="array" ref="AG1698">[1]!table_weight[GKDiving]*(('F+ , F-'!AG$2-[1]!tbl_gk[[#This Row],[GKDiving]])/('F+ , F-'!AG$2-'F+ , F-'!AG$3))</f>
        <v>4.9535417300476586E-2</v>
      </c>
      <c r="AH1698" s="1" cm="1">
        <f t="array" ref="AH1698">[1]!table_weight[GKHandling]*(('F+ , F-'!AH$2-[1]!tbl_gk[[#This Row],[GKHandling]])/('F+ , F-'!AH$2-'F+ , F-'!AH$3))</f>
        <v>5.5253898757952898E-2</v>
      </c>
      <c r="AI1698" s="1" cm="1">
        <f t="array" ref="AI1698">[1]!table_weight[GKKicking]*(('F+ , F-'!AI$2-[1]!tbl_gk[[#This Row],[GKKicking]])/('F+ , F-'!AI$2-'F+ , F-'!AI$3))</f>
        <v>2.9516276239732256E-2</v>
      </c>
      <c r="AJ1698" s="1" cm="1">
        <f t="array" ref="AJ1698">[1]!table_weight[GKPositioning]*(('F+ , F-'!AJ$2-[1]!tbl_gk[[#This Row],[GKPositioning]])/('F+ , F-'!AJ$2-'F+ , F-'!AJ$3))</f>
        <v>2.0182069223748555E-2</v>
      </c>
      <c r="AK1698" s="1" cm="1">
        <f t="array" ref="AK1698">[1]!table_weight[GKReflexes]*(('F+ , F-'!AK$2-[1]!tbl_gk[[#This Row],[GKReflexes]])/('F+ , F-'!AK$2-'F+ , F-'!AK$3))</f>
        <v>5.4659770814318998E-2</v>
      </c>
    </row>
    <row r="1699" spans="1:37" x14ac:dyDescent="0.55000000000000004">
      <c r="A1699" s="8">
        <f>[1]!tbl_gk[[#This Row],[ID]]</f>
        <v>263531</v>
      </c>
      <c r="B1699" s="2" cm="1">
        <f t="array" ref="B1699">[1]!table_weight[ValueEUR]*(('F+ , F-'!B$2-[1]!tbl_gk[[#This Row],[ValueEUR]])/('F+ , F-'!B$2-'F+ , F-'!B$3))</f>
        <v>1.0525467402406984E-4</v>
      </c>
      <c r="C1699" s="2" cm="1">
        <f t="array" ref="C1699">[1]!table_weight[WageEUR]*(('F+ , F-'!C$2-[1]!tbl_gk[[#This Row],[WageEUR]])/('F+ , F-'!C$2-'F+ , F-'!C$3))</f>
        <v>3.9120935309418157E-5</v>
      </c>
      <c r="D1699" s="2" cm="1">
        <f t="array" ref="D1699">[1]!table_weight[Crossing]*(('F+ , F-'!D$2-[1]!tbl_gk[[#This Row],[Crossing]])/('F+ , F-'!D$2-'F+ , F-'!D$3))</f>
        <v>3.4746129089074922E-2</v>
      </c>
      <c r="E1699" s="2" cm="1">
        <f t="array" ref="E1699">[1]!table_weight[Finishing]*(('F+ , F-'!E$2-[1]!tbl_gk[[#This Row],[Finishing]])/('F+ , F-'!E$2-'F+ , F-'!E$3))</f>
        <v>1.7968512321265388E-2</v>
      </c>
      <c r="F1699" s="2" cm="1">
        <f t="array" ref="F1699">[1]!table_weight[HeadingAccuracy]*(('F+ , F-'!F$2-[1]!tbl_gk[[#This Row],[HeadingAccuracy]])/('F+ , F-'!F$2-'F+ , F-'!F$3))</f>
        <v>1.1274360672166649E-2</v>
      </c>
      <c r="G1699" s="2" cm="1">
        <f t="array" ref="G1699">[1]!table_weight[ShortPassing]*(('F+ , F-'!G$2-[1]!tbl_gk[[#This Row],[ShortPassing]])/('F+ , F-'!G$2-'F+ , F-'!G$3))</f>
        <v>6.4691667001509537E-2</v>
      </c>
      <c r="H1699" s="2" cm="1">
        <f t="array" ref="H1699">[1]!table_weight[Volleys]*(('F+ , F-'!H$2-[1]!tbl_gk[[#This Row],[Volleys]])/('F+ , F-'!H$2-'F+ , F-'!H$3))</f>
        <v>2.4305234057750281E-3</v>
      </c>
      <c r="I1699" s="2" cm="1">
        <f t="array" ref="I1699">[1]!table_weight[Dribbling]*(('F+ , F-'!I$2-[1]!tbl_gk[[#This Row],[Dribbling]])/('F+ , F-'!I$2-'F+ , F-'!I$3))</f>
        <v>2.4446955539136776E-2</v>
      </c>
      <c r="J1699" s="2" cm="1">
        <f t="array" ref="J1699">[1]!table_weight[Curve]*(('F+ , F-'!J$2-[1]!tbl_gk[[#This Row],[Curve]])/('F+ , F-'!J$2-'F+ , F-'!J$3))</f>
        <v>9.9719433458404991E-3</v>
      </c>
      <c r="K1699" s="2" cm="1">
        <f t="array" ref="K1699">[1]!table_weight[FKAccuracy]*(('F+ , F-'!K$2-[1]!tbl_gk[[#This Row],[FKAccuracy]])/('F+ , F-'!K$2-'F+ , F-'!K$3))</f>
        <v>9.4310921813203358E-3</v>
      </c>
      <c r="L1699" s="2" cm="1">
        <f t="array" ref="L1699">[1]!table_weight[LongPassing]*(('F+ , F-'!L$2-[1]!tbl_gk[[#This Row],[LongPassing]])/('F+ , F-'!L$2-'F+ , F-'!L$3))</f>
        <v>2.652978090371412E-2</v>
      </c>
      <c r="M1699" s="2" cm="1">
        <f t="array" ref="M1699">[1]!table_weight[BallControl]*(('F+ , F-'!M$2-[1]!tbl_gk[[#This Row],[BallControl]])/('F+ , F-'!M$2-'F+ , F-'!M$3))</f>
        <v>1.4776826459211564E-2</v>
      </c>
      <c r="N1699" s="2" cm="1">
        <f t="array" ref="N1699">[1]!table_weight[Acceleration]*(('F+ , F-'!N$2-[1]!tbl_gk[[#This Row],[Acceleration]])/('F+ , F-'!N$2-'F+ , F-'!N$3))</f>
        <v>1.0597899031836633E-2</v>
      </c>
      <c r="O1699" s="2" cm="1">
        <f t="array" ref="O1699">[1]!table_weight[SprintSpeed]*(('F+ , F-'!O$2-[1]!tbl_gk[[#This Row],[SprintSpeed]])/('F+ , F-'!O$2-'F+ , F-'!O$3))</f>
        <v>1.2368725281411608E-2</v>
      </c>
      <c r="P1699" s="2" cm="1">
        <f t="array" ref="P1699">[1]!table_weight[Agility]*(('F+ , F-'!P$2-[1]!tbl_gk[[#This Row],[Agility]])/('F+ , F-'!P$2-'F+ , F-'!P$3))</f>
        <v>5.265498116121768E-3</v>
      </c>
      <c r="Q1699" s="2" cm="1">
        <f t="array" ref="Q1699">[1]!table_weight[Reactions]*(('F+ , F-'!Q$2-[1]!tbl_gk[[#This Row],[Reactions]])/('F+ , F-'!Q$2-'F+ , F-'!Q$3))</f>
        <v>3.0422878004259103E-3</v>
      </c>
      <c r="R1699" s="2" cm="1">
        <f t="array" ref="R1699">[1]!table_weight[Balance]*(('F+ , F-'!R$2-[1]!tbl_gk[[#This Row],[Balance]])/('F+ , F-'!R$2-'F+ , F-'!R$3))</f>
        <v>2.9802002942947692E-3</v>
      </c>
      <c r="S1699" s="2" cm="1">
        <f t="array" ref="S1699">[1]!table_weight[ShotPower]*(('F+ , F-'!S$2-[1]!tbl_gk[[#This Row],[ShotPower]])/('F+ , F-'!S$2-'F+ , F-'!S$3))</f>
        <v>7.5315173595909123E-3</v>
      </c>
      <c r="T1699" s="2" cm="1">
        <f t="array" ref="T1699">[1]!table_weight[Jumping]*(('F+ , F-'!T$2-[1]!tbl_gk[[#This Row],[Jumping]])/('F+ , F-'!T$2-'F+ , F-'!T$3))</f>
        <v>4.3794223578711763E-3</v>
      </c>
      <c r="U1699" s="2" cm="1">
        <f t="array" ref="U1699">[1]!table_weight[Stamina]*(('F+ , F-'!U$2-[1]!tbl_gk[[#This Row],[Stamina]])/('F+ , F-'!U$2-'F+ , F-'!U$3))</f>
        <v>2.0609046389982E-2</v>
      </c>
      <c r="V1699" s="2" cm="1">
        <f t="array" ref="V1699">[1]!table_weight[Strength]*(('F+ , F-'!V$2-[1]!tbl_gk[[#This Row],[Strength]])/('F+ , F-'!V$2-'F+ , F-'!V$3))</f>
        <v>2.4845350370144969E-2</v>
      </c>
      <c r="W1699" s="2" cm="1">
        <f t="array" ref="W1699">[1]!table_weight[LongShots]*(('F+ , F-'!W$2-[1]!tbl_gk[[#This Row],[LongShots]])/('F+ , F-'!W$2-'F+ , F-'!W$3))</f>
        <v>1.0128592311173986E-2</v>
      </c>
      <c r="X1699" s="2" cm="1">
        <f t="array" ref="X1699">[1]!table_weight[Aggression]*(('F+ , F-'!X$2-[1]!tbl_gk[[#This Row],[Aggression]])/('F+ , F-'!X$2-'F+ , F-'!X$3))</f>
        <v>1.2777608761788841E-2</v>
      </c>
      <c r="Y1699" s="2" cm="1">
        <f t="array" ref="Y1699">[1]!table_weight[Interceptions]*(('F+ , F-'!Y$2-[1]!tbl_gk[[#This Row],[Interceptions]])/('F+ , F-'!Y$2-'F+ , F-'!Y$3))</f>
        <v>2.2854259573931314E-2</v>
      </c>
      <c r="Z1699" s="2" cm="1">
        <f t="array" ref="Z1699">[1]!table_weight[Positioning]*(('F+ , F-'!Z$2-[1]!tbl_gk[[#This Row],[Positioning]])/('F+ , F-'!Z$2-'F+ , F-'!Z$3))</f>
        <v>2.0704458641787279E-3</v>
      </c>
      <c r="AA1699" s="2" cm="1">
        <f t="array" ref="AA1699">[1]!table_weight[Vision]*(('F+ , F-'!AA$2-[1]!tbl_gk[[#This Row],[Vision]])/('F+ , F-'!AA$2-'F+ , F-'!AA$3))</f>
        <v>2.200588175641412E-2</v>
      </c>
      <c r="AB1699" s="2" cm="1">
        <f t="array" ref="AB1699">[1]!table_weight[Penalties]*(('F+ , F-'!AB$2-[1]!tbl_gk[[#This Row],[Penalties]])/('F+ , F-'!AB$2-'F+ , F-'!AB$3))</f>
        <v>2.427119311369181E-3</v>
      </c>
      <c r="AC1699" s="2" cm="1">
        <f t="array" ref="AC1699">[1]!table_weight[Composure]*(('F+ , F-'!AC$2-[1]!tbl_gk[[#This Row],[Composure]])/('F+ , F-'!AC$2-'F+ , F-'!AC$3))</f>
        <v>2.2950592178651603E-3</v>
      </c>
      <c r="AD1699" s="2" cm="1">
        <f t="array" ref="AD1699">[1]!table_weight[Marking]*(('F+ , F-'!AD$2-[1]!tbl_gk[[#This Row],[Marking]])/('F+ , F-'!AD$2-'F+ , F-'!AD$3))</f>
        <v>3.7859581516411465E-2</v>
      </c>
      <c r="AE1699" s="2" cm="1">
        <f t="array" ref="AE1699">[1]!table_weight[StandingTackle]*(('F+ , F-'!AE$2-[1]!tbl_gk[[#This Row],[StandingTackle]])/('F+ , F-'!AE$2-'F+ , F-'!AE$3))</f>
        <v>2.6900228972187096E-2</v>
      </c>
      <c r="AF1699" s="2" cm="1">
        <f t="array" ref="AF1699">[1]!table_weight[SlidingTackle]*(('F+ , F-'!AF$2-[1]!tbl_gk[[#This Row],[SlidingTackle]])/('F+ , F-'!AF$2-'F+ , F-'!AF$3))</f>
        <v>1.0461200155850536E-2</v>
      </c>
      <c r="AG1699" s="2" cm="1">
        <f t="array" ref="AG1699">[1]!table_weight[GKDiving]*(('F+ , F-'!AG$2-[1]!tbl_gk[[#This Row],[GKDiving]])/('F+ , F-'!AG$2-'F+ , F-'!AG$3))</f>
        <v>4.2702945948686719E-2</v>
      </c>
      <c r="AH1699" s="2" cm="1">
        <f t="array" ref="AH1699">[1]!table_weight[GKHandling]*(('F+ , F-'!AH$2-[1]!tbl_gk[[#This Row],[GKHandling]])/('F+ , F-'!AH$2-'F+ , F-'!AH$3))</f>
        <v>6.2383434081559733E-2</v>
      </c>
      <c r="AI1699" s="2" cm="1">
        <f t="array" ref="AI1699">[1]!table_weight[GKKicking]*(('F+ , F-'!AI$2-[1]!tbl_gk[[#This Row],[GKKicking]])/('F+ , F-'!AI$2-'F+ , F-'!AI$3))</f>
        <v>3.3988439306358358E-2</v>
      </c>
      <c r="AJ1699" s="2" cm="1">
        <f t="array" ref="AJ1699">[1]!table_weight[GKPositioning]*(('F+ , F-'!AJ$2-[1]!tbl_gk[[#This Row],[GKPositioning]])/('F+ , F-'!AJ$2-'F+ , F-'!AJ$3))</f>
        <v>2.1443448550232839E-2</v>
      </c>
      <c r="AK1699" s="2" cm="1">
        <f t="array" ref="AK1699">[1]!table_weight[GKReflexes]*(('F+ , F-'!AK$2-[1]!tbl_gk[[#This Row],[GKReflexes]])/('F+ , F-'!AK$2-'F+ , F-'!AK$3))</f>
        <v>5.4659770814318998E-2</v>
      </c>
    </row>
    <row r="1700" spans="1:37" x14ac:dyDescent="0.55000000000000004">
      <c r="A1700" s="7">
        <f>[1]!tbl_gk[[#This Row],[ID]]</f>
        <v>263532</v>
      </c>
      <c r="B1700" s="1" cm="1">
        <f t="array" ref="B1700">[1]!table_weight[ValueEUR]*(('F+ , F-'!B$2-[1]!tbl_gk[[#This Row],[ValueEUR]])/('F+ , F-'!B$2-'F+ , F-'!B$3))</f>
        <v>8.9821437363649033E-5</v>
      </c>
      <c r="C1700" s="1" cm="1">
        <f t="array" ref="C1700">[1]!table_weight[WageEUR]*(('F+ , F-'!C$2-[1]!tbl_gk[[#This Row],[WageEUR]])/('F+ , F-'!C$2-'F+ , F-'!C$3))</f>
        <v>3.1296748247534529E-5</v>
      </c>
      <c r="D1700" s="1" cm="1">
        <f t="array" ref="D1700">[1]!table_weight[Crossing]*(('F+ , F-'!D$2-[1]!tbl_gk[[#This Row],[Crossing]])/('F+ , F-'!D$2-'F+ , F-'!D$3))</f>
        <v>3.4746129089074922E-2</v>
      </c>
      <c r="E1700" s="1" cm="1">
        <f t="array" ref="E1700">[1]!table_weight[Finishing]*(('F+ , F-'!E$2-[1]!tbl_gk[[#This Row],[Finishing]])/('F+ , F-'!E$2-'F+ , F-'!E$3))</f>
        <v>2.1961515059324362E-2</v>
      </c>
      <c r="F1700" s="1" cm="1">
        <f t="array" ref="F1700">[1]!table_weight[HeadingAccuracy]*(('F+ , F-'!F$2-[1]!tbl_gk[[#This Row],[HeadingAccuracy]])/('F+ , F-'!F$2-'F+ , F-'!F$3))</f>
        <v>1.0439222844598752E-2</v>
      </c>
      <c r="G1700" s="1" cm="1">
        <f t="array" ref="G1700">[1]!table_weight[ShortPassing]*(('F+ , F-'!G$2-[1]!tbl_gk[[#This Row],[ShortPassing]])/('F+ , F-'!G$2-'F+ , F-'!G$3))</f>
        <v>5.6253623479573515E-2</v>
      </c>
      <c r="H1700" s="1" cm="1">
        <f t="array" ref="H1700">[1]!table_weight[Volleys]*(('F+ , F-'!H$2-[1]!tbl_gk[[#This Row],[Volleys]])/('F+ , F-'!H$2-'F+ , F-'!H$3))</f>
        <v>2.3147841959762173E-3</v>
      </c>
      <c r="I1700" s="1" cm="1">
        <f t="array" ref="I1700">[1]!table_weight[Dribbling]*(('F+ , F-'!I$2-[1]!tbl_gk[[#This Row],[Dribbling]])/('F+ , F-'!I$2-'F+ , F-'!I$3))</f>
        <v>1.8579686209743949E-2</v>
      </c>
      <c r="J1700" s="1" cm="1">
        <f t="array" ref="J1700">[1]!table_weight[Curve]*(('F+ , F-'!J$2-[1]!tbl_gk[[#This Row],[Curve]])/('F+ , F-'!J$2-'F+ , F-'!J$3))</f>
        <v>9.6339113680153961E-3</v>
      </c>
      <c r="K1700" s="1" cm="1">
        <f t="array" ref="K1700">[1]!table_weight[FKAccuracy]*(('F+ , F-'!K$2-[1]!tbl_gk[[#This Row],[FKAccuracy]])/('F+ , F-'!K$2-'F+ , F-'!K$3))</f>
        <v>9.7353209613629272E-3</v>
      </c>
      <c r="L1700" s="1" cm="1">
        <f t="array" ref="L1700">[1]!table_weight[LongPassing]*(('F+ , F-'!L$2-[1]!tbl_gk[[#This Row],[LongPassing]])/('F+ , F-'!L$2-'F+ , F-'!L$3))</f>
        <v>2.1656964003031933E-2</v>
      </c>
      <c r="M1700" s="1" cm="1">
        <f t="array" ref="M1700">[1]!table_weight[BallControl]*(('F+ , F-'!M$2-[1]!tbl_gk[[#This Row],[BallControl]])/('F+ , F-'!M$2-'F+ , F-'!M$3))</f>
        <v>1.3038376287539614E-2</v>
      </c>
      <c r="N1700" s="1" cm="1">
        <f t="array" ref="N1700">[1]!table_weight[Acceleration]*(('F+ , F-'!N$2-[1]!tbl_gk[[#This Row],[Acceleration]])/('F+ , F-'!N$2-'F+ , F-'!N$3))</f>
        <v>7.8920524705166431E-3</v>
      </c>
      <c r="O1700" s="1" cm="1">
        <f t="array" ref="O1700">[1]!table_weight[SprintSpeed]*(('F+ , F-'!O$2-[1]!tbl_gk[[#This Row],[SprintSpeed]])/('F+ , F-'!O$2-'F+ , F-'!O$3))</f>
        <v>1.377426224520838E-2</v>
      </c>
      <c r="P1700" s="1" cm="1">
        <f t="array" ref="P1700">[1]!table_weight[Agility]*(('F+ , F-'!P$2-[1]!tbl_gk[[#This Row],[Agility]])/('F+ , F-'!P$2-'F+ , F-'!P$3))</f>
        <v>4.9144649083803166E-3</v>
      </c>
      <c r="Q1700" s="1" cm="1">
        <f t="array" ref="Q1700">[1]!table_weight[Reactions]*(('F+ , F-'!Q$2-[1]!tbl_gk[[#This Row],[Reactions]])/('F+ , F-'!Q$2-'F+ , F-'!Q$3))</f>
        <v>1.4437976002021271E-3</v>
      </c>
      <c r="R1700" s="1" cm="1">
        <f t="array" ref="R1700">[1]!table_weight[Balance]*(('F+ , F-'!R$2-[1]!tbl_gk[[#This Row],[Balance]])/('F+ , F-'!R$2-'F+ , F-'!R$3))</f>
        <v>1.3038376287539614E-3</v>
      </c>
      <c r="S1700" s="1" cm="1">
        <f t="array" ref="S1700">[1]!table_weight[ShotPower]*(('F+ , F-'!S$2-[1]!tbl_gk[[#This Row],[ShotPower]])/('F+ , F-'!S$2-'F+ , F-'!S$3))</f>
        <v>7.0121023692742987E-3</v>
      </c>
      <c r="T1700" s="1" cm="1">
        <f t="array" ref="T1700">[1]!table_weight[Jumping]*(('F+ , F-'!T$2-[1]!tbl_gk[[#This Row],[Jumping]])/('F+ , F-'!T$2-'F+ , F-'!T$3))</f>
        <v>2.3185177188729754E-3</v>
      </c>
      <c r="U1700" s="1" cm="1">
        <f t="array" ref="U1700">[1]!table_weight[Stamina]*(('F+ , F-'!U$2-[1]!tbl_gk[[#This Row],[Stamina]])/('F+ , F-'!U$2-'F+ , F-'!U$3))</f>
        <v>1.8032915591234249E-2</v>
      </c>
      <c r="V1700" s="1" cm="1">
        <f t="array" ref="V1700">[1]!table_weight[Strength]*(('F+ , F-'!V$2-[1]!tbl_gk[[#This Row],[Strength]])/('F+ , F-'!V$2-'F+ , F-'!V$3))</f>
        <v>3.6380691613426559E-2</v>
      </c>
      <c r="W1700" s="1" cm="1">
        <f t="array" ref="W1700">[1]!table_weight[LongShots]*(('F+ , F-'!W$2-[1]!tbl_gk[[#This Row],[LongShots]])/('F+ , F-'!W$2-'F+ , F-'!W$3))</f>
        <v>1.0388299806332293E-2</v>
      </c>
      <c r="X1700" s="1" cm="1">
        <f t="array" ref="X1700">[1]!table_weight[Aggression]*(('F+ , F-'!X$2-[1]!tbl_gk[[#This Row],[Aggression]])/('F+ , F-'!X$2-'F+ , F-'!X$3))</f>
        <v>1.5211439002129575E-2</v>
      </c>
      <c r="Y1700" s="1" cm="1">
        <f t="array" ref="Y1700">[1]!table_weight[Interceptions]*(('F+ , F-'!Y$2-[1]!tbl_gk[[#This Row],[Interceptions]])/('F+ , F-'!Y$2-'F+ , F-'!Y$3))</f>
        <v>2.0776599612664828E-2</v>
      </c>
      <c r="Z1700" s="1" cm="1">
        <f t="array" ref="Z1700">[1]!table_weight[Positioning]*(('F+ , F-'!Z$2-[1]!tbl_gk[[#This Row],[Positioning]])/('F+ , F-'!Z$2-'F+ , F-'!Z$3))</f>
        <v>1.7746678835817667E-3</v>
      </c>
      <c r="AA1700" s="1" cm="1">
        <f t="array" ref="AA1700">[1]!table_weight[Vision]*(('F+ , F-'!AA$2-[1]!tbl_gk[[#This Row],[Vision]])/('F+ , F-'!AA$2-'F+ , F-'!AA$3))</f>
        <v>2.7684818983875824E-2</v>
      </c>
      <c r="AB1700" s="1" cm="1">
        <f t="array" ref="AB1700">[1]!table_weight[Penalties]*(('F+ , F-'!AB$2-[1]!tbl_gk[[#This Row],[Penalties]])/('F+ , F-'!AB$2-'F+ , F-'!AB$3))</f>
        <v>2.2705309687002014E-3</v>
      </c>
      <c r="AC1700" s="1" cm="1">
        <f t="array" ref="AC1700">[1]!table_weight[Composure]*(('F+ , F-'!AC$2-[1]!tbl_gk[[#This Row],[Composure]])/('F+ , F-'!AC$2-'F+ , F-'!AC$3))</f>
        <v>1.9214449265847853E-3</v>
      </c>
      <c r="AD1700" s="1" cm="1">
        <f t="array" ref="AD1700">[1]!table_weight[Marking]*(('F+ , F-'!AD$2-[1]!tbl_gk[[#This Row],[Marking]])/('F+ , F-'!AD$2-'F+ , F-'!AD$3))</f>
        <v>3.9437064079595283E-2</v>
      </c>
      <c r="AE1700" s="1" cm="1">
        <f t="array" ref="AE1700">[1]!table_weight[StandingTackle]*(('F+ , F-'!AE$2-[1]!tbl_gk[[#This Row],[StandingTackle]])/('F+ , F-'!AE$2-'F+ , F-'!AE$3))</f>
        <v>3.1383600467551613E-2</v>
      </c>
      <c r="AF1700" s="1" cm="1">
        <f t="array" ref="AF1700">[1]!table_weight[SlidingTackle]*(('F+ , F-'!AF$2-[1]!tbl_gk[[#This Row],[SlidingTackle]])/('F+ , F-'!AF$2-'F+ , F-'!AF$3))</f>
        <v>8.2195144081682794E-3</v>
      </c>
      <c r="AG1700" s="1" cm="1">
        <f t="array" ref="AG1700">[1]!table_weight[GKDiving]*(('F+ , F-'!AG$2-[1]!tbl_gk[[#This Row],[GKDiving]])/('F+ , F-'!AG$2-'F+ , F-'!AG$3))</f>
        <v>5.9784124328161402E-2</v>
      </c>
      <c r="AH1700" s="1" cm="1">
        <f t="array" ref="AH1700">[1]!table_weight[GKHandling]*(('F+ , F-'!AH$2-[1]!tbl_gk[[#This Row],[GKHandling]])/('F+ , F-'!AH$2-'F+ , F-'!AH$3))</f>
        <v>5.7036282588854605E-2</v>
      </c>
      <c r="AI1700" s="1" cm="1">
        <f t="array" ref="AI1700">[1]!table_weight[GKKicking]*(('F+ , F-'!AI$2-[1]!tbl_gk[[#This Row],[GKKicking]])/('F+ , F-'!AI$2-'F+ , F-'!AI$3))</f>
        <v>3.2199574079707916E-2</v>
      </c>
      <c r="AJ1700" s="1" cm="1">
        <f t="array" ref="AJ1700">[1]!table_weight[GKPositioning]*(('F+ , F-'!AJ$2-[1]!tbl_gk[[#This Row],[GKPositioning]])/('F+ , F-'!AJ$2-'F+ , F-'!AJ$3))</f>
        <v>2.3335517539959265E-2</v>
      </c>
      <c r="AK1700" s="1" cm="1">
        <f t="array" ref="AK1700">[1]!table_weight[GKReflexes]*(('F+ , F-'!AK$2-[1]!tbl_gk[[#This Row],[GKReflexes]])/('F+ , F-'!AK$2-'F+ , F-'!AK$3))</f>
        <v>6.3769732616705502E-2</v>
      </c>
    </row>
    <row r="1701" spans="1:37" x14ac:dyDescent="0.55000000000000004">
      <c r="A1701" s="8">
        <f>[1]!tbl_gk[[#This Row],[ID]]</f>
        <v>263533</v>
      </c>
      <c r="B1701" s="2" cm="1">
        <f t="array" ref="B1701">[1]!table_weight[ValueEUR]*(('F+ , F-'!B$2-[1]!tbl_gk[[#This Row],[ValueEUR]])/('F+ , F-'!B$2-'F+ , F-'!B$3))</f>
        <v>1.2068791068449063E-4</v>
      </c>
      <c r="C1701" s="2" cm="1">
        <f t="array" ref="C1701">[1]!table_weight[WageEUR]*(('F+ , F-'!C$2-[1]!tbl_gk[[#This Row],[WageEUR]])/('F+ , F-'!C$2-'F+ , F-'!C$3))</f>
        <v>7.8241870618836313E-5</v>
      </c>
      <c r="D1701" s="2" cm="1">
        <f t="array" ref="D1701">[1]!table_weight[Crossing]*(('F+ , F-'!D$2-[1]!tbl_gk[[#This Row],[Crossing]])/('F+ , F-'!D$2-'F+ , F-'!D$3))</f>
        <v>3.3625286215233793E-2</v>
      </c>
      <c r="E1701" s="2" cm="1">
        <f t="array" ref="E1701">[1]!table_weight[Finishing]*(('F+ , F-'!E$2-[1]!tbl_gk[[#This Row],[Finishing]])/('F+ , F-'!E$2-'F+ , F-'!E$3))</f>
        <v>1.7968512321265388E-2</v>
      </c>
      <c r="F1701" s="2" cm="1">
        <f t="array" ref="F1701">[1]!table_weight[HeadingAccuracy]*(('F+ , F-'!F$2-[1]!tbl_gk[[#This Row],[HeadingAccuracy]])/('F+ , F-'!F$2-'F+ , F-'!F$3))</f>
        <v>1.08567917583827E-2</v>
      </c>
      <c r="G1701" s="2" cm="1">
        <f t="array" ref="G1701">[1]!table_weight[ShortPassing]*(('F+ , F-'!G$2-[1]!tbl_gk[[#This Row],[ShortPassing]])/('F+ , F-'!G$2-'F+ , F-'!G$3))</f>
        <v>6.7504348175488213E-2</v>
      </c>
      <c r="H1701" s="2" cm="1">
        <f t="array" ref="H1701">[1]!table_weight[Volleys]*(('F+ , F-'!H$2-[1]!tbl_gk[[#This Row],[Volleys]])/('F+ , F-'!H$2-'F+ , F-'!H$3))</f>
        <v>2.0833057763785961E-3</v>
      </c>
      <c r="I1701" s="2" cm="1">
        <f t="array" ref="I1701">[1]!table_weight[Dribbling]*(('F+ , F-'!I$2-[1]!tbl_gk[[#This Row],[Dribbling]])/('F+ , F-'!I$2-'F+ , F-'!I$3))</f>
        <v>2.0535442652874894E-2</v>
      </c>
      <c r="J1701" s="2" cm="1">
        <f t="array" ref="J1701">[1]!table_weight[Curve]*(('F+ , F-'!J$2-[1]!tbl_gk[[#This Row],[Curve]])/('F+ , F-'!J$2-'F+ , F-'!J$3))</f>
        <v>9.295879390190295E-3</v>
      </c>
      <c r="K1701" s="2" cm="1">
        <f t="array" ref="K1701">[1]!table_weight[FKAccuracy]*(('F+ , F-'!K$2-[1]!tbl_gk[[#This Row],[FKAccuracy]])/('F+ , F-'!K$2-'F+ , F-'!K$3))</f>
        <v>9.4310921813203358E-3</v>
      </c>
      <c r="L1701" s="2" cm="1">
        <f t="array" ref="L1701">[1]!table_weight[LongPassing]*(('F+ , F-'!L$2-[1]!tbl_gk[[#This Row],[LongPassing]])/('F+ , F-'!L$2-'F+ , F-'!L$3))</f>
        <v>2.1115539902956136E-2</v>
      </c>
      <c r="M1701" s="2" cm="1">
        <f t="array" ref="M1701">[1]!table_weight[BallControl]*(('F+ , F-'!M$2-[1]!tbl_gk[[#This Row],[BallControl]])/('F+ , F-'!M$2-'F+ , F-'!M$3))</f>
        <v>1.3907601373375588E-2</v>
      </c>
      <c r="N1701" s="2" cm="1">
        <f t="array" ref="N1701">[1]!table_weight[Acceleration]*(('F+ , F-'!N$2-[1]!tbl_gk[[#This Row],[Acceleration]])/('F+ , F-'!N$2-'F+ , F-'!N$3))</f>
        <v>9.6959501780633037E-3</v>
      </c>
      <c r="O1701" s="2" cm="1">
        <f t="array" ref="O1701">[1]!table_weight[SprintSpeed]*(('F+ , F-'!O$2-[1]!tbl_gk[[#This Row],[SprintSpeed]])/('F+ , F-'!O$2-'F+ , F-'!O$3))</f>
        <v>1.0400973532096125E-2</v>
      </c>
      <c r="P1701" s="2" cm="1">
        <f t="array" ref="P1701">[1]!table_weight[Agility]*(('F+ , F-'!P$2-[1]!tbl_gk[[#This Row],[Agility]])/('F+ , F-'!P$2-'F+ , F-'!P$3))</f>
        <v>4.095387423650264E-3</v>
      </c>
      <c r="Q1701" s="2" cm="1">
        <f t="array" ref="Q1701">[1]!table_weight[Reactions]*(('F+ , F-'!Q$2-[1]!tbl_gk[[#This Row],[Reactions]])/('F+ , F-'!Q$2-'F+ , F-'!Q$3))</f>
        <v>2.3719532003320656E-3</v>
      </c>
      <c r="R1701" s="2" cm="1">
        <f t="array" ref="R1701">[1]!table_weight[Balance]*(('F+ , F-'!R$2-[1]!tbl_gk[[#This Row],[Balance]])/('F+ , F-'!R$2-'F+ , F-'!R$3))</f>
        <v>1.4280126410162438E-3</v>
      </c>
      <c r="S1701" s="2" cm="1">
        <f t="array" ref="S1701">[1]!table_weight[ShotPower]*(('F+ , F-'!S$2-[1]!tbl_gk[[#This Row],[ShotPower]])/('F+ , F-'!S$2-'F+ , F-'!S$3))</f>
        <v>6.7523948741159906E-3</v>
      </c>
      <c r="T1701" s="2" cm="1">
        <f t="array" ref="T1701">[1]!table_weight[Jumping]*(('F+ , F-'!T$2-[1]!tbl_gk[[#This Row],[Jumping]])/('F+ , F-'!T$2-'F+ , F-'!T$3))</f>
        <v>2.3185177188729754E-3</v>
      </c>
      <c r="U1701" s="2" cm="1">
        <f t="array" ref="U1701">[1]!table_weight[Stamina]*(('F+ , F-'!U$2-[1]!tbl_gk[[#This Row],[Stamina]])/('F+ , F-'!U$2-'F+ , F-'!U$3))</f>
        <v>1.6315495058735752E-2</v>
      </c>
      <c r="V1701" s="2" cm="1">
        <f t="array" ref="V1701">[1]!table_weight[Strength]*(('F+ , F-'!V$2-[1]!tbl_gk[[#This Row],[Strength]])/('F+ , F-'!V$2-'F+ , F-'!V$3))</f>
        <v>3.1944021904472097E-2</v>
      </c>
      <c r="W1701" s="2" cm="1">
        <f t="array" ref="W1701">[1]!table_weight[LongShots]*(('F+ , F-'!W$2-[1]!tbl_gk[[#This Row],[LongShots]])/('F+ , F-'!W$2-'F+ , F-'!W$3))</f>
        <v>9.6091773208573719E-3</v>
      </c>
      <c r="X1701" s="2" cm="1">
        <f t="array" ref="X1701">[1]!table_weight[Aggression]*(('F+ , F-'!X$2-[1]!tbl_gk[[#This Row],[Aggression]])/('F+ , F-'!X$2-'F+ , F-'!X$3))</f>
        <v>1.5211439002129575E-2</v>
      </c>
      <c r="Y1701" s="2" cm="1">
        <f t="array" ref="Y1701">[1]!table_weight[Interceptions]*(('F+ , F-'!Y$2-[1]!tbl_gk[[#This Row],[Interceptions]])/('F+ , F-'!Y$2-'F+ , F-'!Y$3))</f>
        <v>2.3546812894353474E-2</v>
      </c>
      <c r="Z1701" s="2" cm="1">
        <f t="array" ref="Z1701">[1]!table_weight[Positioning]*(('F+ , F-'!Z$2-[1]!tbl_gk[[#This Row],[Positioning]])/('F+ , F-'!Z$2-'F+ , F-'!Z$3))</f>
        <v>1.9225568738802474E-3</v>
      </c>
      <c r="AA1701" s="2" cm="1">
        <f t="array" ref="AA1701">[1]!table_weight[Vision]*(('F+ , F-'!AA$2-[1]!tbl_gk[[#This Row],[Vision]])/('F+ , F-'!AA$2-'F+ , F-'!AA$3))</f>
        <v>2.6265084677010397E-2</v>
      </c>
      <c r="AB1701" s="2" cm="1">
        <f t="array" ref="AB1701">[1]!table_weight[Penalties]*(('F+ , F-'!AB$2-[1]!tbl_gk[[#This Row],[Penalties]])/('F+ , F-'!AB$2-'F+ , F-'!AB$3))</f>
        <v>2.3096780543674466E-3</v>
      </c>
      <c r="AC1701" s="2" cm="1">
        <f t="array" ref="AC1701">[1]!table_weight[Composure]*(('F+ , F-'!AC$2-[1]!tbl_gk[[#This Row],[Composure]])/('F+ , F-'!AC$2-'F+ , F-'!AC$3))</f>
        <v>2.3484326880480709E-3</v>
      </c>
      <c r="AD1701" s="2" cm="1">
        <f t="array" ref="AD1701">[1]!table_weight[Marking]*(('F+ , F-'!AD$2-[1]!tbl_gk[[#This Row],[Marking]])/('F+ , F-'!AD$2-'F+ , F-'!AD$3))</f>
        <v>3.3127133826860035E-2</v>
      </c>
      <c r="AE1701" s="2" cm="1">
        <f t="array" ref="AE1701">[1]!table_weight[StandingTackle]*(('F+ , F-'!AE$2-[1]!tbl_gk[[#This Row],[StandingTackle]])/('F+ , F-'!AE$2-'F+ , F-'!AE$3))</f>
        <v>2.465854322450484E-2</v>
      </c>
      <c r="AF1701" s="2" cm="1">
        <f t="array" ref="AF1701">[1]!table_weight[SlidingTackle]*(('F+ , F-'!AF$2-[1]!tbl_gk[[#This Row],[SlidingTackle]])/('F+ , F-'!AF$2-'F+ , F-'!AF$3))</f>
        <v>1.0461200155850536E-2</v>
      </c>
      <c r="AG1701" s="2" cm="1">
        <f t="array" ref="AG1701">[1]!table_weight[GKDiving]*(('F+ , F-'!AG$2-[1]!tbl_gk[[#This Row],[GKDiving]])/('F+ , F-'!AG$2-'F+ , F-'!AG$3))</f>
        <v>5.1243535138424057E-2</v>
      </c>
      <c r="AH1701" s="2" cm="1">
        <f t="array" ref="AH1701">[1]!table_weight[GKHandling]*(('F+ , F-'!AH$2-[1]!tbl_gk[[#This Row],[GKHandling]])/('F+ , F-'!AH$2-'F+ , F-'!AH$3))</f>
        <v>6.0601050250658012E-2</v>
      </c>
      <c r="AI1701" s="2" cm="1">
        <f t="array" ref="AI1701">[1]!table_weight[GKKicking]*(('F+ , F-'!AI$2-[1]!tbl_gk[[#This Row],[GKKicking]])/('F+ , F-'!AI$2-'F+ , F-'!AI$3))</f>
        <v>3.1305141466382698E-2</v>
      </c>
      <c r="AJ1701" s="2" cm="1">
        <f t="array" ref="AJ1701">[1]!table_weight[GKPositioning]*(('F+ , F-'!AJ$2-[1]!tbl_gk[[#This Row],[GKPositioning]])/('F+ , F-'!AJ$2-'F+ , F-'!AJ$3))</f>
        <v>2.0812758886990693E-2</v>
      </c>
      <c r="AK1701" s="2" cm="1">
        <f t="array" ref="AK1701">[1]!table_weight[GKReflexes]*(('F+ , F-'!AK$2-[1]!tbl_gk[[#This Row],[GKReflexes]])/('F+ , F-'!AK$2-'F+ , F-'!AK$3))</f>
        <v>5.2837778453841702E-2</v>
      </c>
    </row>
    <row r="1702" spans="1:37" x14ac:dyDescent="0.55000000000000004">
      <c r="A1702" s="7">
        <f>[1]!tbl_gk[[#This Row],[ID]]</f>
        <v>263547</v>
      </c>
      <c r="B1702" s="1" cm="1">
        <f t="array" ref="B1702">[1]!table_weight[ValueEUR]*(('F+ , F-'!B$2-[1]!tbl_gk[[#This Row],[ValueEUR]])/('F+ , F-'!B$2-'F+ , F-'!B$3))</f>
        <v>1.6698762066575301E-4</v>
      </c>
      <c r="C1702" s="1" cm="1">
        <f t="array" ref="C1702">[1]!table_weight[WageEUR]*(('F+ , F-'!C$2-[1]!tbl_gk[[#This Row],[WageEUR]])/('F+ , F-'!C$2-'F+ , F-'!C$3))</f>
        <v>7.8241870618836313E-5</v>
      </c>
      <c r="D1702" s="1" cm="1">
        <f t="array" ref="D1702">[1]!table_weight[Crossing]*(('F+ , F-'!D$2-[1]!tbl_gk[[#This Row],[Crossing]])/('F+ , F-'!D$2-'F+ , F-'!D$3))</f>
        <v>3.6987814836757178E-2</v>
      </c>
      <c r="E1702" s="1" cm="1">
        <f t="array" ref="E1702">[1]!table_weight[Finishing]*(('F+ , F-'!E$2-[1]!tbl_gk[[#This Row],[Finishing]])/('F+ , F-'!E$2-'F+ , F-'!E$3))</f>
        <v>1.59720109522359E-2</v>
      </c>
      <c r="F1702" s="1" cm="1">
        <f t="array" ref="F1702">[1]!table_weight[HeadingAccuracy]*(('F+ , F-'!F$2-[1]!tbl_gk[[#This Row],[HeadingAccuracy]])/('F+ , F-'!F$2-'F+ , F-'!F$3))</f>
        <v>1.6702756551357999E-3</v>
      </c>
      <c r="G1702" s="1" cm="1">
        <f t="array" ref="G1702">[1]!table_weight[ShortPassing]*(('F+ , F-'!G$2-[1]!tbl_gk[[#This Row],[ShortPassing]])/('F+ , F-'!G$2-'F+ , F-'!G$3))</f>
        <v>7.0317029349466894E-3</v>
      </c>
      <c r="H1702" s="1" cm="1">
        <f t="array" ref="H1702">[1]!table_weight[Volleys]*(('F+ , F-'!H$2-[1]!tbl_gk[[#This Row],[Volleys]])/('F+ , F-'!H$2-'F+ , F-'!H$3))</f>
        <v>1.6203489371833524E-3</v>
      </c>
      <c r="I1702" s="1" cm="1">
        <f t="array" ref="I1702">[1]!table_weight[Dribbling]*(('F+ , F-'!I$2-[1]!tbl_gk[[#This Row],[Dribbling]])/('F+ , F-'!I$2-'F+ , F-'!I$3))</f>
        <v>4.8893911078273554E-3</v>
      </c>
      <c r="J1702" s="1" cm="1">
        <f t="array" ref="J1702">[1]!table_weight[Curve]*(('F+ , F-'!J$2-[1]!tbl_gk[[#This Row],[Curve]])/('F+ , F-'!J$2-'F+ , F-'!J$3))</f>
        <v>8.7888314234526414E-3</v>
      </c>
      <c r="K1702" s="1" cm="1">
        <f t="array" ref="K1702">[1]!table_weight[FKAccuracy]*(('F+ , F-'!K$2-[1]!tbl_gk[[#This Row],[FKAccuracy]])/('F+ , F-'!K$2-'F+ , F-'!K$3))</f>
        <v>9.7353209613629272E-3</v>
      </c>
      <c r="L1702" s="1" cm="1">
        <f t="array" ref="L1702">[1]!table_weight[LongPassing]*(('F+ , F-'!L$2-[1]!tbl_gk[[#This Row],[LongPassing]])/('F+ , F-'!L$2-'F+ , F-'!L$3))</f>
        <v>1.4618450702046556E-2</v>
      </c>
      <c r="M1702" s="1" cm="1">
        <f t="array" ref="M1702">[1]!table_weight[BallControl]*(('F+ , F-'!M$2-[1]!tbl_gk[[#This Row],[BallControl]])/('F+ , F-'!M$2-'F+ , F-'!M$3))</f>
        <v>2.6076752575079228E-3</v>
      </c>
      <c r="N1702" s="1" cm="1">
        <f t="array" ref="N1702">[1]!table_weight[Acceleration]*(('F+ , F-'!N$2-[1]!tbl_gk[[#This Row],[Acceleration]])/('F+ , F-'!N$2-'F+ , F-'!N$3))</f>
        <v>5.637180336083316E-3</v>
      </c>
      <c r="O1702" s="1" cm="1">
        <f t="array" ref="O1702">[1]!table_weight[SprintSpeed]*(('F+ , F-'!O$2-[1]!tbl_gk[[#This Row],[SprintSpeed]])/('F+ , F-'!O$2-'F+ , F-'!O$3))</f>
        <v>1.124429571037419E-2</v>
      </c>
      <c r="P1702" s="1" cm="1">
        <f t="array" ref="P1702">[1]!table_weight[Agility]*(('F+ , F-'!P$2-[1]!tbl_gk[[#This Row],[Agility]])/('F+ , F-'!P$2-'F+ , F-'!P$3))</f>
        <v>5.0314759776274665E-3</v>
      </c>
      <c r="Q1702" s="1" cm="1">
        <f t="array" ref="Q1702">[1]!table_weight[Reactions]*(('F+ , F-'!Q$2-[1]!tbl_gk[[#This Row],[Reactions]])/('F+ , F-'!Q$2-'F+ , F-'!Q$3))</f>
        <v>2.3203890003248469E-3</v>
      </c>
      <c r="R1702" s="1" cm="1">
        <f t="array" ref="R1702">[1]!table_weight[Balance]*(('F+ , F-'!R$2-[1]!tbl_gk[[#This Row],[Balance]])/('F+ , F-'!R$2-'F+ , F-'!R$3))</f>
        <v>2.7318502697702049E-3</v>
      </c>
      <c r="S1702" s="1" cm="1">
        <f t="array" ref="S1702">[1]!table_weight[ShotPower]*(('F+ , F-'!S$2-[1]!tbl_gk[[#This Row],[ShotPower]])/('F+ , F-'!S$2-'F+ , F-'!S$3))</f>
        <v>5.9732723886410689E-3</v>
      </c>
      <c r="T1702" s="1" cm="1">
        <f t="array" ref="T1702">[1]!table_weight[Jumping]*(('F+ , F-'!T$2-[1]!tbl_gk[[#This Row],[Jumping]])/('F+ , F-'!T$2-'F+ , F-'!T$3))</f>
        <v>4.4652933844961011E-3</v>
      </c>
      <c r="U1702" s="1" cm="1">
        <f t="array" ref="U1702">[1]!table_weight[Stamina]*(('F+ , F-'!U$2-[1]!tbl_gk[[#This Row],[Stamina]])/('F+ , F-'!U$2-'F+ , F-'!U$3))</f>
        <v>0</v>
      </c>
      <c r="V1702" s="1" cm="1">
        <f t="array" ref="V1702">[1]!table_weight[Strength]*(('F+ , F-'!V$2-[1]!tbl_gk[[#This Row],[Strength]])/('F+ , F-'!V$2-'F+ , F-'!V$3))</f>
        <v>1.8634012777608722E-2</v>
      </c>
      <c r="W1702" s="1" cm="1">
        <f t="array" ref="W1702">[1]!table_weight[LongShots]*(('F+ , F-'!W$2-[1]!tbl_gk[[#This Row],[LongShots]])/('F+ , F-'!W$2-'F+ , F-'!W$3))</f>
        <v>9.86888481601568E-3</v>
      </c>
      <c r="X1702" s="1" cm="1">
        <f t="array" ref="X1702">[1]!table_weight[Aggression]*(('F+ , F-'!X$2-[1]!tbl_gk[[#This Row],[Aggression]])/('F+ , F-'!X$2-'F+ , F-'!X$3))</f>
        <v>8.5184058411925615E-3</v>
      </c>
      <c r="Y1702" s="1" cm="1">
        <f t="array" ref="Y1702">[1]!table_weight[Interceptions]*(('F+ , F-'!Y$2-[1]!tbl_gk[[#This Row],[Interceptions]])/('F+ , F-'!Y$2-'F+ , F-'!Y$3))</f>
        <v>2.4931919535197796E-2</v>
      </c>
      <c r="Z1702" s="1" cm="1">
        <f t="array" ref="Z1702">[1]!table_weight[Positioning]*(('F+ , F-'!Z$2-[1]!tbl_gk[[#This Row],[Positioning]])/('F+ , F-'!Z$2-'F+ , F-'!Z$3))</f>
        <v>2.3662238447756888E-3</v>
      </c>
      <c r="AA1702" s="1" cm="1">
        <f t="array" ref="AA1702">[1]!table_weight[Vision]*(('F+ , F-'!AA$2-[1]!tbl_gk[[#This Row],[Vision]])/('F+ , F-'!AA$2-'F+ , F-'!AA$3))</f>
        <v>9.2282729946252754E-3</v>
      </c>
      <c r="AB1702" s="1" cm="1">
        <f t="array" ref="AB1702">[1]!table_weight[Penalties]*(('F+ , F-'!AB$2-[1]!tbl_gk[[#This Row],[Penalties]])/('F+ , F-'!AB$2-'F+ , F-'!AB$3))</f>
        <v>1.4484421696880595E-3</v>
      </c>
      <c r="AC1702" s="1" cm="1">
        <f t="array" ref="AC1702">[1]!table_weight[Composure]*(('F+ , F-'!AC$2-[1]!tbl_gk[[#This Row],[Composure]])/('F+ , F-'!AC$2-'F+ , F-'!AC$3))</f>
        <v>2.0281918669506067E-3</v>
      </c>
      <c r="AD1702" s="1" cm="1">
        <f t="array" ref="AD1702">[1]!table_weight[Marking]*(('F+ , F-'!AD$2-[1]!tbl_gk[[#This Row],[Marking]])/('F+ , F-'!AD$2-'F+ , F-'!AD$3))</f>
        <v>3.3127133826860035E-2</v>
      </c>
      <c r="AE1702" s="1" cm="1">
        <f t="array" ref="AE1702">[1]!table_weight[StandingTackle]*(('F+ , F-'!AE$2-[1]!tbl_gk[[#This Row],[StandingTackle]])/('F+ , F-'!AE$2-'F+ , F-'!AE$3))</f>
        <v>2.9141914719869356E-2</v>
      </c>
      <c r="AF1702" s="1" cm="1">
        <f t="array" ref="AF1702">[1]!table_weight[SlidingTackle]*(('F+ , F-'!AF$2-[1]!tbl_gk[[#This Row],[SlidingTackle]])/('F+ , F-'!AF$2-'F+ , F-'!AF$3))</f>
        <v>5.977828660486021E-3</v>
      </c>
      <c r="AG1702" s="1" cm="1">
        <f t="array" ref="AG1702">[1]!table_weight[GKDiving]*(('F+ , F-'!AG$2-[1]!tbl_gk[[#This Row],[GKDiving]])/('F+ , F-'!AG$2-'F+ , F-'!AG$3))</f>
        <v>4.2702945948686719E-2</v>
      </c>
      <c r="AH1702" s="1" cm="1">
        <f t="array" ref="AH1702">[1]!table_weight[GKHandling]*(('F+ , F-'!AH$2-[1]!tbl_gk[[#This Row],[GKHandling]])/('F+ , F-'!AH$2-'F+ , F-'!AH$3))</f>
        <v>4.8124363434346076E-2</v>
      </c>
      <c r="AI1702" s="1" cm="1">
        <f t="array" ref="AI1702">[1]!table_weight[GKKicking]*(('F+ , F-'!AI$2-[1]!tbl_gk[[#This Row],[GKKicking]])/('F+ , F-'!AI$2-'F+ , F-'!AI$3))</f>
        <v>2.7727411013081817E-2</v>
      </c>
      <c r="AJ1702" s="1" cm="1">
        <f t="array" ref="AJ1702">[1]!table_weight[GKPositioning]*(('F+ , F-'!AJ$2-[1]!tbl_gk[[#This Row],[GKPositioning]])/('F+ , F-'!AJ$2-'F+ , F-'!AJ$3))</f>
        <v>1.8920689897264267E-2</v>
      </c>
      <c r="AK1702" s="1" cm="1">
        <f t="array" ref="AK1702">[1]!table_weight[GKReflexes]*(('F+ , F-'!AK$2-[1]!tbl_gk[[#This Row],[GKReflexes]])/('F+ , F-'!AK$2-'F+ , F-'!AK$3))</f>
        <v>4.1905824290977896E-2</v>
      </c>
    </row>
    <row r="1703" spans="1:37" x14ac:dyDescent="0.55000000000000004">
      <c r="A1703" s="8">
        <f>[1]!tbl_gk[[#This Row],[ID]]</f>
        <v>263569</v>
      </c>
      <c r="B1703" s="2" cm="1">
        <f t="array" ref="B1703">[1]!table_weight[ValueEUR]*(('F+ , F-'!B$2-[1]!tbl_gk[[#This Row],[ValueEUR]])/('F+ , F-'!B$2-'F+ , F-'!B$3))</f>
        <v>8.210481903343863E-5</v>
      </c>
      <c r="C1703" s="2" cm="1">
        <f t="array" ref="C1703">[1]!table_weight[WageEUR]*(('F+ , F-'!C$2-[1]!tbl_gk[[#This Row],[WageEUR]])/('F+ , F-'!C$2-'F+ , F-'!C$3))</f>
        <v>6.2593496495069059E-5</v>
      </c>
      <c r="D1703" s="2" cm="1">
        <f t="array" ref="D1703">[1]!table_weight[Crossing]*(('F+ , F-'!D$2-[1]!tbl_gk[[#This Row],[Crossing]])/('F+ , F-'!D$2-'F+ , F-'!D$3))</f>
        <v>3.6987814836757178E-2</v>
      </c>
      <c r="E1703" s="2" cm="1">
        <f t="array" ref="E1703">[1]!table_weight[Finishing]*(('F+ , F-'!E$2-[1]!tbl_gk[[#This Row],[Finishing]])/('F+ , F-'!E$2-'F+ , F-'!E$3))</f>
        <v>2.096326437480962E-2</v>
      </c>
      <c r="F1703" s="2" cm="1">
        <f t="array" ref="F1703">[1]!table_weight[HeadingAccuracy]*(('F+ , F-'!F$2-[1]!tbl_gk[[#This Row],[HeadingAccuracy]])/('F+ , F-'!F$2-'F+ , F-'!F$3))</f>
        <v>1.210949849973455E-2</v>
      </c>
      <c r="G1703" s="2" cm="1">
        <f t="array" ref="G1703">[1]!table_weight[ShortPassing]*(('F+ , F-'!G$2-[1]!tbl_gk[[#This Row],[ShortPassing]])/('F+ , F-'!G$2-'F+ , F-'!G$3))</f>
        <v>5.2034601718605494E-2</v>
      </c>
      <c r="H1703" s="2" cm="1">
        <f t="array" ref="H1703">[1]!table_weight[Volleys]*(('F+ , F-'!H$2-[1]!tbl_gk[[#This Row],[Volleys]])/('F+ , F-'!H$2-'F+ , F-'!H$3))</f>
        <v>2.1990449861774069E-3</v>
      </c>
      <c r="I1703" s="2" cm="1">
        <f t="array" ref="I1703">[1]!table_weight[Dribbling]*(('F+ , F-'!I$2-[1]!tbl_gk[[#This Row],[Dribbling]])/('F+ , F-'!I$2-'F+ , F-'!I$3))</f>
        <v>2.3469077317571304E-2</v>
      </c>
      <c r="J1703" s="2" cm="1">
        <f t="array" ref="J1703">[1]!table_weight[Curve]*(('F+ , F-'!J$2-[1]!tbl_gk[[#This Row],[Curve]])/('F+ , F-'!J$2-'F+ , F-'!J$3))</f>
        <v>9.8029273569279467E-3</v>
      </c>
      <c r="K1703" s="2" cm="1">
        <f t="array" ref="K1703">[1]!table_weight[FKAccuracy]*(('F+ , F-'!K$2-[1]!tbl_gk[[#This Row],[FKAccuracy]])/('F+ , F-'!K$2-'F+ , F-'!K$3))</f>
        <v>9.2789777912990392E-3</v>
      </c>
      <c r="L1703" s="2" cm="1">
        <f t="array" ref="L1703">[1]!table_weight[LongPassing]*(('F+ , F-'!L$2-[1]!tbl_gk[[#This Row],[LongPassing]])/('F+ , F-'!L$2-'F+ , F-'!L$3))</f>
        <v>2.3281236303259328E-2</v>
      </c>
      <c r="M1703" s="2" cm="1">
        <f t="array" ref="M1703">[1]!table_weight[BallControl]*(('F+ , F-'!M$2-[1]!tbl_gk[[#This Row],[BallControl]])/('F+ , F-'!M$2-'F+ , F-'!M$3))</f>
        <v>1.5211439002129552E-2</v>
      </c>
      <c r="N1703" s="2" cm="1">
        <f t="array" ref="N1703">[1]!table_weight[Acceleration]*(('F+ , F-'!N$2-[1]!tbl_gk[[#This Row],[Acceleration]])/('F+ , F-'!N$2-'F+ , F-'!N$3))</f>
        <v>8.1175396839599755E-3</v>
      </c>
      <c r="O1703" s="2" cm="1">
        <f t="array" ref="O1703">[1]!table_weight[SprintSpeed]*(('F+ , F-'!O$2-[1]!tbl_gk[[#This Row],[SprintSpeed]])/('F+ , F-'!O$2-'F+ , F-'!O$3))</f>
        <v>1.2649832674170962E-2</v>
      </c>
      <c r="P1703" s="2" cm="1">
        <f t="array" ref="P1703">[1]!table_weight[Agility]*(('F+ , F-'!P$2-[1]!tbl_gk[[#This Row],[Agility]])/('F+ , F-'!P$2-'F+ , F-'!P$3))</f>
        <v>5.4995202546160686E-3</v>
      </c>
      <c r="Q1703" s="2" cm="1">
        <f t="array" ref="Q1703">[1]!table_weight[Reactions]*(('F+ , F-'!Q$2-[1]!tbl_gk[[#This Row],[Reactions]])/('F+ , F-'!Q$2-'F+ , F-'!Q$3))</f>
        <v>2.5782100003609409E-3</v>
      </c>
      <c r="R1703" s="2" cm="1">
        <f t="array" ref="R1703">[1]!table_weight[Balance]*(('F+ , F-'!R$2-[1]!tbl_gk[[#This Row],[Balance]])/('F+ , F-'!R$2-'F+ , F-'!R$3))</f>
        <v>1.6142751594096668E-3</v>
      </c>
      <c r="S1703" s="2" cm="1">
        <f t="array" ref="S1703">[1]!table_weight[ShotPower]*(('F+ , F-'!S$2-[1]!tbl_gk[[#This Row],[ShotPower]])/('F+ , F-'!S$2-'F+ , F-'!S$3))</f>
        <v>6.7523948741159906E-3</v>
      </c>
      <c r="T1703" s="2" cm="1">
        <f t="array" ref="T1703">[1]!table_weight[Jumping]*(('F+ , F-'!T$2-[1]!tbl_gk[[#This Row],[Jumping]])/('F+ , F-'!T$2-'F+ , F-'!T$3))</f>
        <v>3.7783251714967009E-3</v>
      </c>
      <c r="U1703" s="2" cm="1">
        <f t="array" ref="U1703">[1]!table_weight[Stamina]*(('F+ , F-'!U$2-[1]!tbl_gk[[#This Row],[Stamina]])/('F+ , F-'!U$2-'F+ , F-'!U$3))</f>
        <v>1.7174205324984999E-2</v>
      </c>
      <c r="V1703" s="2" cm="1">
        <f t="array" ref="V1703">[1]!table_weight[Strength]*(('F+ , F-'!V$2-[1]!tbl_gk[[#This Row],[Strength]])/('F+ , F-'!V$2-'F+ , F-'!V$3))</f>
        <v>4.8803366798499039E-2</v>
      </c>
      <c r="W1703" s="2" cm="1">
        <f t="array" ref="W1703">[1]!table_weight[LongShots]*(('F+ , F-'!W$2-[1]!tbl_gk[[#This Row],[LongShots]])/('F+ , F-'!W$2-'F+ , F-'!W$3))</f>
        <v>9.6091773208573719E-3</v>
      </c>
      <c r="X1703" s="2" cm="1">
        <f t="array" ref="X1703">[1]!table_weight[Aggression]*(('F+ , F-'!X$2-[1]!tbl_gk[[#This Row],[Aggression]])/('F+ , F-'!X$2-'F+ , F-'!X$3))</f>
        <v>1.7645269242470306E-2</v>
      </c>
      <c r="Y1703" s="2" cm="1">
        <f t="array" ref="Y1703">[1]!table_weight[Interceptions]*(('F+ , F-'!Y$2-[1]!tbl_gk[[#This Row],[Interceptions]])/('F+ , F-'!Y$2-'F+ , F-'!Y$3))</f>
        <v>2.1469152933086991E-2</v>
      </c>
      <c r="Z1703" s="2" cm="1">
        <f t="array" ref="Z1703">[1]!table_weight[Positioning]*(('F+ , F-'!Z$2-[1]!tbl_gk[[#This Row],[Positioning]])/('F+ , F-'!Z$2-'F+ , F-'!Z$3))</f>
        <v>2.3662238447756888E-3</v>
      </c>
      <c r="AA1703" s="2" cm="1">
        <f t="array" ref="AA1703">[1]!table_weight[Vision]*(('F+ , F-'!AA$2-[1]!tbl_gk[[#This Row],[Vision]])/('F+ , F-'!AA$2-'F+ , F-'!AA$3))</f>
        <v>3.2653889057904818E-2</v>
      </c>
      <c r="AB1703" s="2" cm="1">
        <f t="array" ref="AB1703">[1]!table_weight[Penalties]*(('F+ , F-'!AB$2-[1]!tbl_gk[[#This Row],[Penalties]])/('F+ , F-'!AB$2-'F+ , F-'!AB$3))</f>
        <v>2.427119311369181E-3</v>
      </c>
      <c r="AC1703" s="2" cm="1">
        <f t="array" ref="AC1703">[1]!table_weight[Composure]*(('F+ , F-'!AC$2-[1]!tbl_gk[[#This Row],[Composure]])/('F+ , F-'!AC$2-'F+ , F-'!AC$3))</f>
        <v>2.2416857476822497E-3</v>
      </c>
      <c r="AD1703" s="2" cm="1">
        <f t="array" ref="AD1703">[1]!table_weight[Marking]*(('F+ , F-'!AD$2-[1]!tbl_gk[[#This Row],[Marking]])/('F+ , F-'!AD$2-'F+ , F-'!AD$3))</f>
        <v>3.9437064079595283E-2</v>
      </c>
      <c r="AE1703" s="2" cm="1">
        <f t="array" ref="AE1703">[1]!table_weight[StandingTackle]*(('F+ , F-'!AE$2-[1]!tbl_gk[[#This Row],[StandingTackle]])/('F+ , F-'!AE$2-'F+ , F-'!AE$3))</f>
        <v>3.362528621523387E-2</v>
      </c>
      <c r="AF1703" s="2" cm="1">
        <f t="array" ref="AF1703">[1]!table_weight[SlidingTackle]*(('F+ , F-'!AF$2-[1]!tbl_gk[[#This Row],[SlidingTackle]])/('F+ , F-'!AF$2-'F+ , F-'!AF$3))</f>
        <v>1.120842873841129E-2</v>
      </c>
      <c r="AG1703" s="2" cm="1">
        <f t="array" ref="AG1703">[1]!table_weight[GKDiving]*(('F+ , F-'!AG$2-[1]!tbl_gk[[#This Row],[GKDiving]])/('F+ , F-'!AG$2-'F+ , F-'!AG$3))</f>
        <v>6.1492242166108872E-2</v>
      </c>
      <c r="AH1703" s="2" cm="1">
        <f t="array" ref="AH1703">[1]!table_weight[GKHandling]*(('F+ , F-'!AH$2-[1]!tbl_gk[[#This Row],[GKHandling]])/('F+ , F-'!AH$2-'F+ , F-'!AH$3))</f>
        <v>6.773058557426484E-2</v>
      </c>
      <c r="AI1703" s="2" cm="1">
        <f t="array" ref="AI1703">[1]!table_weight[GKKicking]*(('F+ , F-'!AI$2-[1]!tbl_gk[[#This Row],[GKKicking]])/('F+ , F-'!AI$2-'F+ , F-'!AI$3))</f>
        <v>3.1305141466382698E-2</v>
      </c>
      <c r="AJ1703" s="2" cm="1">
        <f t="array" ref="AJ1703">[1]!table_weight[GKPositioning]*(('F+ , F-'!AJ$2-[1]!tbl_gk[[#This Row],[GKPositioning]])/('F+ , F-'!AJ$2-'F+ , F-'!AJ$3))</f>
        <v>2.0182069223748555E-2</v>
      </c>
      <c r="AK1703" s="2" cm="1">
        <f t="array" ref="AK1703">[1]!table_weight[GKReflexes]*(('F+ , F-'!AK$2-[1]!tbl_gk[[#This Row],[GKReflexes]])/('F+ , F-'!AK$2-'F+ , F-'!AK$3))</f>
        <v>4.9193793732887098E-2</v>
      </c>
    </row>
    <row r="1704" spans="1:37" x14ac:dyDescent="0.55000000000000004">
      <c r="A1704" s="7">
        <f>[1]!tbl_gk[[#This Row],[ID]]</f>
        <v>263576</v>
      </c>
      <c r="B1704" s="1" cm="1">
        <f t="array" ref="B1704">[1]!table_weight[ValueEUR]*(('F+ , F-'!B$2-[1]!tbl_gk[[#This Row],[ValueEUR]])/('F+ , F-'!B$2-'F+ , F-'!B$3))</f>
        <v>7.4388200703228241E-5</v>
      </c>
      <c r="C1704" s="1" cm="1">
        <f t="array" ref="C1704">[1]!table_weight[WageEUR]*(('F+ , F-'!C$2-[1]!tbl_gk[[#This Row],[WageEUR]])/('F+ , F-'!C$2-'F+ , F-'!C$3))</f>
        <v>0</v>
      </c>
      <c r="D1704" s="1" cm="1">
        <f t="array" ref="D1704">[1]!table_weight[Crossing]*(('F+ , F-'!D$2-[1]!tbl_gk[[#This Row],[Crossing]])/('F+ , F-'!D$2-'F+ , F-'!D$3))</f>
        <v>3.6987814836757178E-2</v>
      </c>
      <c r="E1704" s="1" cm="1">
        <f t="array" ref="E1704">[1]!table_weight[Finishing]*(('F+ , F-'!E$2-[1]!tbl_gk[[#This Row],[Finishing]])/('F+ , F-'!E$2-'F+ , F-'!E$3))</f>
        <v>2.096326437480962E-2</v>
      </c>
      <c r="F1704" s="1" cm="1">
        <f t="array" ref="F1704">[1]!table_weight[HeadingAccuracy]*(('F+ , F-'!F$2-[1]!tbl_gk[[#This Row],[HeadingAccuracy]])/('F+ , F-'!F$2-'F+ , F-'!F$3))</f>
        <v>1.210949849973455E-2</v>
      </c>
      <c r="G1704" s="1" cm="1">
        <f t="array" ref="G1704">[1]!table_weight[ShortPassing]*(('F+ , F-'!G$2-[1]!tbl_gk[[#This Row],[ShortPassing]])/('F+ , F-'!G$2-'F+ , F-'!G$3))</f>
        <v>4.5002898783658811E-2</v>
      </c>
      <c r="H1704" s="1" cm="1">
        <f t="array" ref="H1704">[1]!table_weight[Volleys]*(('F+ , F-'!H$2-[1]!tbl_gk[[#This Row],[Volleys]])/('F+ , F-'!H$2-'F+ , F-'!H$3))</f>
        <v>2.3147841959762173E-3</v>
      </c>
      <c r="I1704" s="1" cm="1">
        <f t="array" ref="I1704">[1]!table_weight[Dribbling]*(('F+ , F-'!I$2-[1]!tbl_gk[[#This Row],[Dribbling]])/('F+ , F-'!I$2-'F+ , F-'!I$3))</f>
        <v>2.1513320874440363E-2</v>
      </c>
      <c r="J1704" s="1" cm="1">
        <f t="array" ref="J1704">[1]!table_weight[Curve]*(('F+ , F-'!J$2-[1]!tbl_gk[[#This Row],[Curve]])/('F+ , F-'!J$2-'F+ , F-'!J$3))</f>
        <v>9.9719433458404991E-3</v>
      </c>
      <c r="K1704" s="1" cm="1">
        <f t="array" ref="K1704">[1]!table_weight[FKAccuracy]*(('F+ , F-'!K$2-[1]!tbl_gk[[#This Row],[FKAccuracy]])/('F+ , F-'!K$2-'F+ , F-'!K$3))</f>
        <v>9.7353209613629272E-3</v>
      </c>
      <c r="L1704" s="1" cm="1">
        <f t="array" ref="L1704">[1]!table_weight[LongPassing]*(('F+ , F-'!L$2-[1]!tbl_gk[[#This Row],[LongPassing]])/('F+ , F-'!L$2-'F+ , F-'!L$3))</f>
        <v>2.3281236303259328E-2</v>
      </c>
      <c r="M1704" s="1" cm="1">
        <f t="array" ref="M1704">[1]!table_weight[BallControl]*(('F+ , F-'!M$2-[1]!tbl_gk[[#This Row],[BallControl]])/('F+ , F-'!M$2-'F+ , F-'!M$3))</f>
        <v>1.4342213916293577E-2</v>
      </c>
      <c r="N1704" s="1" cm="1">
        <f t="array" ref="N1704">[1]!table_weight[Acceleration]*(('F+ , F-'!N$2-[1]!tbl_gk[[#This Row],[Acceleration]])/('F+ , F-'!N$2-'F+ , F-'!N$3))</f>
        <v>1.0597899031836633E-2</v>
      </c>
      <c r="O1704" s="1" cm="1">
        <f t="array" ref="O1704">[1]!table_weight[SprintSpeed]*(('F+ , F-'!O$2-[1]!tbl_gk[[#This Row],[SprintSpeed]])/('F+ , F-'!O$2-'F+ , F-'!O$3))</f>
        <v>9.5576513538180603E-3</v>
      </c>
      <c r="P1704" s="1" cm="1">
        <f t="array" ref="P1704">[1]!table_weight[Agility]*(('F+ , F-'!P$2-[1]!tbl_gk[[#This Row],[Agility]])/('F+ , F-'!P$2-'F+ , F-'!P$3))</f>
        <v>4.2123984928974139E-3</v>
      </c>
      <c r="Q1704" s="1" cm="1">
        <f t="array" ref="Q1704">[1]!table_weight[Reactions]*(('F+ , F-'!Q$2-[1]!tbl_gk[[#This Row],[Reactions]])/('F+ , F-'!Q$2-'F+ , F-'!Q$3))</f>
        <v>2.7844668003898163E-3</v>
      </c>
      <c r="R1704" s="1" cm="1">
        <f t="array" ref="R1704">[1]!table_weight[Balance]*(('F+ , F-'!R$2-[1]!tbl_gk[[#This Row],[Balance]])/('F+ , F-'!R$2-'F+ , F-'!R$3))</f>
        <v>1.9868001961965125E-3</v>
      </c>
      <c r="S1704" s="1" cm="1">
        <f t="array" ref="S1704">[1]!table_weight[ShotPower]*(('F+ , F-'!S$2-[1]!tbl_gk[[#This Row],[ShotPower]])/('F+ , F-'!S$2-'F+ , F-'!S$3))</f>
        <v>7.5315173595909123E-3</v>
      </c>
      <c r="T1704" s="1" cm="1">
        <f t="array" ref="T1704">[1]!table_weight[Jumping]*(('F+ , F-'!T$2-[1]!tbl_gk[[#This Row],[Jumping]])/('F+ , F-'!T$2-'F+ , F-'!T$3))</f>
        <v>2.8337438786225251E-3</v>
      </c>
      <c r="U1704" s="1" cm="1">
        <f t="array" ref="U1704">[1]!table_weight[Stamina]*(('F+ , F-'!U$2-[1]!tbl_gk[[#This Row],[Stamina]])/('F+ , F-'!U$2-'F+ , F-'!U$3))</f>
        <v>2.4043887454978999E-2</v>
      </c>
      <c r="V1704" s="1" cm="1">
        <f t="array" ref="V1704">[1]!table_weight[Strength]*(('F+ , F-'!V$2-[1]!tbl_gk[[#This Row],[Strength]])/('F+ , F-'!V$2-'F+ , F-'!V$3))</f>
        <v>3.0169354020890316E-2</v>
      </c>
      <c r="W1704" s="1" cm="1">
        <f t="array" ref="W1704">[1]!table_weight[LongShots]*(('F+ , F-'!W$2-[1]!tbl_gk[[#This Row],[LongShots]])/('F+ , F-'!W$2-'F+ , F-'!W$3))</f>
        <v>1.0388299806332293E-2</v>
      </c>
      <c r="X1704" s="1" cm="1">
        <f t="array" ref="X1704">[1]!table_weight[Aggression]*(('F+ , F-'!X$2-[1]!tbl_gk[[#This Row],[Aggression]])/('F+ , F-'!X$2-'F+ , F-'!X$3))</f>
        <v>1.3994523881959207E-2</v>
      </c>
      <c r="Y1704" s="1" cm="1">
        <f t="array" ref="Y1704">[1]!table_weight[Interceptions]*(('F+ , F-'!Y$2-[1]!tbl_gk[[#This Row],[Interceptions]])/('F+ , F-'!Y$2-'F+ , F-'!Y$3))</f>
        <v>2.6317026176042119E-2</v>
      </c>
      <c r="Z1704" s="1" cm="1">
        <f t="array" ref="Z1704">[1]!table_weight[Positioning]*(('F+ , F-'!Z$2-[1]!tbl_gk[[#This Row],[Positioning]])/('F+ , F-'!Z$2-'F+ , F-'!Z$3))</f>
        <v>2.5141128350741697E-3</v>
      </c>
      <c r="AA1704" s="1" cm="1">
        <f t="array" ref="AA1704">[1]!table_weight[Vision]*(('F+ , F-'!AA$2-[1]!tbl_gk[[#This Row],[Vision]])/('F+ , F-'!AA$2-'F+ , F-'!AA$3))</f>
        <v>2.1296014602981403E-2</v>
      </c>
      <c r="AB1704" s="1" cm="1">
        <f t="array" ref="AB1704">[1]!table_weight[Penalties]*(('F+ , F-'!AB$2-[1]!tbl_gk[[#This Row],[Penalties]])/('F+ , F-'!AB$2-'F+ , F-'!AB$3))</f>
        <v>2.3488251400346914E-3</v>
      </c>
      <c r="AC1704" s="1" cm="1">
        <f t="array" ref="AC1704">[1]!table_weight[Composure]*(('F+ , F-'!AC$2-[1]!tbl_gk[[#This Row],[Composure]])/('F+ , F-'!AC$2-'F+ , F-'!AC$3))</f>
        <v>2.0815653371335178E-3</v>
      </c>
      <c r="AD1704" s="1" cm="1">
        <f t="array" ref="AD1704">[1]!table_weight[Marking]*(('F+ , F-'!AD$2-[1]!tbl_gk[[#This Row],[Marking]])/('F+ , F-'!AD$2-'F+ , F-'!AD$3))</f>
        <v>3.6282098953227655E-2</v>
      </c>
      <c r="AE1704" s="1" cm="1">
        <f t="array" ref="AE1704">[1]!table_weight[StandingTackle]*(('F+ , F-'!AE$2-[1]!tbl_gk[[#This Row],[StandingTackle]])/('F+ , F-'!AE$2-'F+ , F-'!AE$3))</f>
        <v>3.1383600467551613E-2</v>
      </c>
      <c r="AF1704" s="1" cm="1">
        <f t="array" ref="AF1704">[1]!table_weight[SlidingTackle]*(('F+ , F-'!AF$2-[1]!tbl_gk[[#This Row],[SlidingTackle]])/('F+ , F-'!AF$2-'F+ , F-'!AF$3))</f>
        <v>1.2702885903532796E-2</v>
      </c>
      <c r="AG1704" s="1" cm="1">
        <f t="array" ref="AG1704">[1]!table_weight[GKDiving]*(('F+ , F-'!AG$2-[1]!tbl_gk[[#This Row],[GKDiving]])/('F+ , F-'!AG$2-'F+ , F-'!AG$3))</f>
        <v>5.2951652976371534E-2</v>
      </c>
      <c r="AH1704" s="1" cm="1">
        <f t="array" ref="AH1704">[1]!table_weight[GKHandling]*(('F+ , F-'!AH$2-[1]!tbl_gk[[#This Row],[GKHandling]])/('F+ , F-'!AH$2-'F+ , F-'!AH$3))</f>
        <v>6.0601050250658012E-2</v>
      </c>
      <c r="AI1704" s="1" cm="1">
        <f t="array" ref="AI1704">[1]!table_weight[GKKicking]*(('F+ , F-'!AI$2-[1]!tbl_gk[[#This Row],[GKKicking]])/('F+ , F-'!AI$2-'F+ , F-'!AI$3))</f>
        <v>3.3988439306358358E-2</v>
      </c>
      <c r="AJ1704" s="1" cm="1">
        <f t="array" ref="AJ1704">[1]!table_weight[GKPositioning]*(('F+ , F-'!AJ$2-[1]!tbl_gk[[#This Row],[GKPositioning]])/('F+ , F-'!AJ$2-'F+ , F-'!AJ$3))</f>
        <v>2.2074138213474981E-2</v>
      </c>
      <c r="AK1704" s="1" cm="1">
        <f t="array" ref="AK1704">[1]!table_weight[GKReflexes]*(('F+ , F-'!AK$2-[1]!tbl_gk[[#This Row],[GKReflexes]])/('F+ , F-'!AK$2-'F+ , F-'!AK$3))</f>
        <v>6.3769732616705502E-2</v>
      </c>
    </row>
    <row r="1705" spans="1:37" x14ac:dyDescent="0.55000000000000004">
      <c r="A1705" s="8">
        <f>[1]!tbl_gk[[#This Row],[ID]]</f>
        <v>263673</v>
      </c>
      <c r="B1705" s="2" cm="1">
        <f t="array" ref="B1705">[1]!table_weight[ValueEUR]*(('F+ , F-'!B$2-[1]!tbl_gk[[#This Row],[ValueEUR]])/('F+ , F-'!B$2-'F+ , F-'!B$3))</f>
        <v>1.0466821103097385E-3</v>
      </c>
      <c r="C1705" s="2" cm="1">
        <f t="array" ref="C1705">[1]!table_weight[WageEUR]*(('F+ , F-'!C$2-[1]!tbl_gk[[#This Row],[WageEUR]])/('F+ , F-'!C$2-'F+ , F-'!C$3))</f>
        <v>3.9120935309418161E-4</v>
      </c>
      <c r="D1705" s="2" cm="1">
        <f t="array" ref="D1705">[1]!table_weight[Crossing]*(('F+ , F-'!D$2-[1]!tbl_gk[[#This Row],[Crossing]])/('F+ , F-'!D$2-'F+ , F-'!D$3))</f>
        <v>3.9229500584439428E-2</v>
      </c>
      <c r="E1705" s="2" cm="1">
        <f t="array" ref="E1705">[1]!table_weight[Finishing]*(('F+ , F-'!E$2-[1]!tbl_gk[[#This Row],[Finishing]])/('F+ , F-'!E$2-'F+ , F-'!E$3))</f>
        <v>2.2959765743839108E-2</v>
      </c>
      <c r="F1705" s="2" cm="1">
        <f t="array" ref="F1705">[1]!table_weight[HeadingAccuracy]*(('F+ , F-'!F$2-[1]!tbl_gk[[#This Row],[HeadingAccuracy]])/('F+ , F-'!F$2-'F+ , F-'!F$3))</f>
        <v>1.1691929585950599E-2</v>
      </c>
      <c r="G1705" s="2" cm="1">
        <f t="array" ref="G1705">[1]!table_weight[ShortPassing]*(('F+ , F-'!G$2-[1]!tbl_gk[[#This Row],[ShortPassing]])/('F+ , F-'!G$2-'F+ , F-'!G$3))</f>
        <v>3.0939492913765434E-2</v>
      </c>
      <c r="H1705" s="2" cm="1">
        <f t="array" ref="H1705">[1]!table_weight[Volleys]*(('F+ , F-'!H$2-[1]!tbl_gk[[#This Row],[Volleys]])/('F+ , F-'!H$2-'F+ , F-'!H$3))</f>
        <v>1.3888705175857305E-3</v>
      </c>
      <c r="I1705" s="2" cm="1">
        <f t="array" ref="I1705">[1]!table_weight[Dribbling]*(('F+ , F-'!I$2-[1]!tbl_gk[[#This Row],[Dribbling]])/('F+ , F-'!I$2-'F+ , F-'!I$3))</f>
        <v>2.0535442652874894E-2</v>
      </c>
      <c r="J1705" s="2" cm="1">
        <f t="array" ref="J1705">[1]!table_weight[Curve]*(('F+ , F-'!J$2-[1]!tbl_gk[[#This Row],[Curve]])/('F+ , F-'!J$2-'F+ , F-'!J$3))</f>
        <v>9.9719433458404991E-3</v>
      </c>
      <c r="K1705" s="2" cm="1">
        <f t="array" ref="K1705">[1]!table_weight[FKAccuracy]*(('F+ , F-'!K$2-[1]!tbl_gk[[#This Row],[FKAccuracy]])/('F+ , F-'!K$2-'F+ , F-'!K$3))</f>
        <v>1.0039549741405519E-2</v>
      </c>
      <c r="L1705" s="2" cm="1">
        <f t="array" ref="L1705">[1]!table_weight[LongPassing]*(('F+ , F-'!L$2-[1]!tbl_gk[[#This Row],[LongPassing]])/('F+ , F-'!L$2-'F+ , F-'!L$3))</f>
        <v>1.6784147102349749E-2</v>
      </c>
      <c r="M1705" s="2" cm="1">
        <f t="array" ref="M1705">[1]!table_weight[BallControl]*(('F+ , F-'!M$2-[1]!tbl_gk[[#This Row],[BallControl]])/('F+ , F-'!M$2-'F+ , F-'!M$3))</f>
        <v>1.4342213916293577E-2</v>
      </c>
      <c r="N1705" s="2" cm="1">
        <f t="array" ref="N1705">[1]!table_weight[Acceleration]*(('F+ , F-'!N$2-[1]!tbl_gk[[#This Row],[Acceleration]])/('F+ , F-'!N$2-'F+ , F-'!N$3))</f>
        <v>4.0587698419799877E-3</v>
      </c>
      <c r="O1705" s="2" cm="1">
        <f t="array" ref="O1705">[1]!table_weight[SprintSpeed]*(('F+ , F-'!O$2-[1]!tbl_gk[[#This Row],[SprintSpeed]])/('F+ , F-'!O$2-'F+ , F-'!O$3))</f>
        <v>6.7465774262245133E-3</v>
      </c>
      <c r="P1705" s="2" cm="1">
        <f t="array" ref="P1705">[1]!table_weight[Agility]*(('F+ , F-'!P$2-[1]!tbl_gk[[#This Row],[Agility]])/('F+ , F-'!P$2-'F+ , F-'!P$3))</f>
        <v>4.2123984928974139E-3</v>
      </c>
      <c r="Q1705" s="2" cm="1">
        <f t="array" ref="Q1705">[1]!table_weight[Reactions]*(('F+ , F-'!Q$2-[1]!tbl_gk[[#This Row],[Reactions]])/('F+ , F-'!Q$2-'F+ , F-'!Q$3))</f>
        <v>1.1859766001660328E-3</v>
      </c>
      <c r="R1705" s="2" cm="1">
        <f t="array" ref="R1705">[1]!table_weight[Balance]*(('F+ , F-'!R$2-[1]!tbl_gk[[#This Row],[Balance]])/('F+ , F-'!R$2-'F+ , F-'!R$3))</f>
        <v>2.2972377268522179E-3</v>
      </c>
      <c r="S1705" s="2" cm="1">
        <f t="array" ref="S1705">[1]!table_weight[ShotPower]*(('F+ , F-'!S$2-[1]!tbl_gk[[#This Row],[ShotPower]])/('F+ , F-'!S$2-'F+ , F-'!S$3))</f>
        <v>5.7135648934827617E-3</v>
      </c>
      <c r="T1705" s="2" cm="1">
        <f t="array" ref="T1705">[1]!table_weight[Jumping]*(('F+ , F-'!T$2-[1]!tbl_gk[[#This Row],[Jumping]])/('F+ , F-'!T$2-'F+ , F-'!T$3))</f>
        <v>3.7783251714967009E-3</v>
      </c>
      <c r="U1705" s="2" cm="1">
        <f t="array" ref="U1705">[1]!table_weight[Stamina]*(('F+ , F-'!U$2-[1]!tbl_gk[[#This Row],[Stamina]])/('F+ , F-'!U$2-'F+ , F-'!U$3))</f>
        <v>6.8696821299940002E-3</v>
      </c>
      <c r="V1705" s="2" cm="1">
        <f t="array" ref="V1705">[1]!table_weight[Strength]*(('F+ , F-'!V$2-[1]!tbl_gk[[#This Row],[Strength]])/('F+ , F-'!V$2-'F+ , F-'!V$3))</f>
        <v>3.5493357671635667E-2</v>
      </c>
      <c r="W1705" s="2" cm="1">
        <f t="array" ref="W1705">[1]!table_weight[LongShots]*(('F+ , F-'!W$2-[1]!tbl_gk[[#This Row],[LongShots]])/('F+ , F-'!W$2-'F+ , F-'!W$3))</f>
        <v>8.570347340224143E-3</v>
      </c>
      <c r="X1705" s="2" cm="1">
        <f t="array" ref="X1705">[1]!table_weight[Aggression]*(('F+ , F-'!X$2-[1]!tbl_gk[[#This Row],[Aggression]])/('F+ , F-'!X$2-'F+ , F-'!X$3))</f>
        <v>1.2777608761788841E-2</v>
      </c>
      <c r="Y1705" s="2" cm="1">
        <f t="array" ref="Y1705">[1]!table_weight[Interceptions]*(('F+ , F-'!Y$2-[1]!tbl_gk[[#This Row],[Interceptions]])/('F+ , F-'!Y$2-'F+ , F-'!Y$3))</f>
        <v>2.4931919535197796E-2</v>
      </c>
      <c r="Z1705" s="2" cm="1">
        <f t="array" ref="Z1705">[1]!table_weight[Positioning]*(('F+ , F-'!Z$2-[1]!tbl_gk[[#This Row],[Positioning]])/('F+ , F-'!Z$2-'F+ , F-'!Z$3))</f>
        <v>2.3662238447756888E-3</v>
      </c>
      <c r="AA1705" s="2" cm="1">
        <f t="array" ref="AA1705">[1]!table_weight[Vision]*(('F+ , F-'!AA$2-[1]!tbl_gk[[#This Row],[Vision]])/('F+ , F-'!AA$2-'F+ , F-'!AA$3))</f>
        <v>7.8085386877598468E-3</v>
      </c>
      <c r="AB1705" s="2" cm="1">
        <f t="array" ref="AB1705">[1]!table_weight[Penalties]*(('F+ , F-'!AB$2-[1]!tbl_gk[[#This Row],[Penalties]])/('F+ , F-'!AB$2-'F+ , F-'!AB$3))</f>
        <v>2.0747955403639775E-3</v>
      </c>
      <c r="AC1705" s="2" cm="1">
        <f t="array" ref="AC1705">[1]!table_weight[Composure]*(('F+ , F-'!AC$2-[1]!tbl_gk[[#This Row],[Composure]])/('F+ , F-'!AC$2-'F+ , F-'!AC$3))</f>
        <v>1.9214449265847853E-3</v>
      </c>
      <c r="AD1705" s="2" cm="1">
        <f t="array" ref="AD1705">[1]!table_weight[Marking]*(('F+ , F-'!AD$2-[1]!tbl_gk[[#This Row],[Marking]])/('F+ , F-'!AD$2-'F+ , F-'!AD$3))</f>
        <v>3.1549651263676225E-2</v>
      </c>
      <c r="AE1705" s="2" cm="1">
        <f t="array" ref="AE1705">[1]!table_weight[StandingTackle]*(('F+ , F-'!AE$2-[1]!tbl_gk[[#This Row],[StandingTackle]])/('F+ , F-'!AE$2-'F+ , F-'!AE$3))</f>
        <v>3.810865771059839E-2</v>
      </c>
      <c r="AF1705" s="2" cm="1">
        <f t="array" ref="AF1705">[1]!table_weight[SlidingTackle]*(('F+ , F-'!AF$2-[1]!tbl_gk[[#This Row],[SlidingTackle]])/('F+ , F-'!AF$2-'F+ , F-'!AF$3))</f>
        <v>5.977828660486021E-3</v>
      </c>
      <c r="AG1705" s="2" cm="1">
        <f t="array" ref="AG1705">[1]!table_weight[GKDiving]*(('F+ , F-'!AG$2-[1]!tbl_gk[[#This Row],[GKDiving]])/('F+ , F-'!AG$2-'F+ , F-'!AG$3))</f>
        <v>3.2454238921001903E-2</v>
      </c>
      <c r="AH1705" s="2" cm="1">
        <f t="array" ref="AH1705">[1]!table_weight[GKHandling]*(('F+ , F-'!AH$2-[1]!tbl_gk[[#This Row],[GKHandling]])/('F+ , F-'!AH$2-'F+ , F-'!AH$3))</f>
        <v>3.7430060448935834E-2</v>
      </c>
      <c r="AI1705" s="2" cm="1">
        <f t="array" ref="AI1705">[1]!table_weight[GKKicking]*(('F+ , F-'!AI$2-[1]!tbl_gk[[#This Row],[GKKicking]])/('F+ , F-'!AI$2-'F+ , F-'!AI$3))</f>
        <v>2.5938545786431375E-2</v>
      </c>
      <c r="AJ1705" s="2" cm="1">
        <f t="array" ref="AJ1705">[1]!table_weight[GKPositioning]*(('F+ , F-'!AJ$2-[1]!tbl_gk[[#This Row],[GKPositioning]])/('F+ , F-'!AJ$2-'F+ , F-'!AJ$3))</f>
        <v>1.5767241581053557E-2</v>
      </c>
      <c r="AK1705" s="2" cm="1">
        <f t="array" ref="AK1705">[1]!table_weight[GKReflexes]*(('F+ , F-'!AK$2-[1]!tbl_gk[[#This Row],[GKReflexes]])/('F+ , F-'!AK$2-'F+ , F-'!AK$3))</f>
        <v>3.2795862488591399E-2</v>
      </c>
    </row>
    <row r="1706" spans="1:37" x14ac:dyDescent="0.55000000000000004">
      <c r="A1706" s="7">
        <f>[1]!tbl_gk[[#This Row],[ID]]</f>
        <v>263674</v>
      </c>
      <c r="B1706" s="1" cm="1">
        <f t="array" ref="B1706">[1]!table_weight[ValueEUR]*(('F+ , F-'!B$2-[1]!tbl_gk[[#This Row],[ValueEUR]])/('F+ , F-'!B$2-'F+ , F-'!B$3))</f>
        <v>8.210481903343863E-5</v>
      </c>
      <c r="C1706" s="1" cm="1">
        <f t="array" ref="C1706">[1]!table_weight[WageEUR]*(('F+ , F-'!C$2-[1]!tbl_gk[[#This Row],[WageEUR]])/('F+ , F-'!C$2-'F+ , F-'!C$3))</f>
        <v>7.8241870618836323E-6</v>
      </c>
      <c r="D1706" s="1" cm="1">
        <f t="array" ref="D1706">[1]!table_weight[Crossing]*(('F+ , F-'!D$2-[1]!tbl_gk[[#This Row],[Crossing]])/('F+ , F-'!D$2-'F+ , F-'!D$3))</f>
        <v>3.4746129089074922E-2</v>
      </c>
      <c r="E1706" s="1" cm="1">
        <f t="array" ref="E1706">[1]!table_weight[Finishing]*(('F+ , F-'!E$2-[1]!tbl_gk[[#This Row],[Finishing]])/('F+ , F-'!E$2-'F+ , F-'!E$3))</f>
        <v>1.8966763005780131E-2</v>
      </c>
      <c r="F1706" s="1" cm="1">
        <f t="array" ref="F1706">[1]!table_weight[HeadingAccuracy]*(('F+ , F-'!F$2-[1]!tbl_gk[[#This Row],[HeadingAccuracy]])/('F+ , F-'!F$2-'F+ , F-'!F$3))</f>
        <v>1.210949849973455E-2</v>
      </c>
      <c r="G1706" s="1" cm="1">
        <f t="array" ref="G1706">[1]!table_weight[ShortPassing]*(('F+ , F-'!G$2-[1]!tbl_gk[[#This Row],[ShortPassing]])/('F+ , F-'!G$2-'F+ , F-'!G$3))</f>
        <v>5.484728289258417E-2</v>
      </c>
      <c r="H1706" s="1" cm="1">
        <f t="array" ref="H1706">[1]!table_weight[Volleys]*(('F+ , F-'!H$2-[1]!tbl_gk[[#This Row],[Volleys]])/('F+ , F-'!H$2-'F+ , F-'!H$3))</f>
        <v>2.0833057763785961E-3</v>
      </c>
      <c r="I1706" s="1" cm="1">
        <f t="array" ref="I1706">[1]!table_weight[Dribbling]*(('F+ , F-'!I$2-[1]!tbl_gk[[#This Row],[Dribbling]])/('F+ , F-'!I$2-'F+ , F-'!I$3))</f>
        <v>2.1513320874440363E-2</v>
      </c>
      <c r="J1706" s="1" cm="1">
        <f t="array" ref="J1706">[1]!table_weight[Curve]*(('F+ , F-'!J$2-[1]!tbl_gk[[#This Row],[Curve]])/('F+ , F-'!J$2-'F+ , F-'!J$3))</f>
        <v>9.6339113680153961E-3</v>
      </c>
      <c r="K1706" s="1" cm="1">
        <f t="array" ref="K1706">[1]!table_weight[FKAccuracy]*(('F+ , F-'!K$2-[1]!tbl_gk[[#This Row],[FKAccuracy]])/('F+ , F-'!K$2-'F+ , F-'!K$3))</f>
        <v>9.7353209613629272E-3</v>
      </c>
      <c r="L1706" s="1" cm="1">
        <f t="array" ref="L1706">[1]!table_weight[LongPassing]*(('F+ , F-'!L$2-[1]!tbl_gk[[#This Row],[LongPassing]])/('F+ , F-'!L$2-'F+ , F-'!L$3))</f>
        <v>2.4905508603486726E-2</v>
      </c>
      <c r="M1706" s="1" cm="1">
        <f t="array" ref="M1706">[1]!table_weight[BallControl]*(('F+ , F-'!M$2-[1]!tbl_gk[[#This Row],[BallControl]])/('F+ , F-'!M$2-'F+ , F-'!M$3))</f>
        <v>1.4776826459211564E-2</v>
      </c>
      <c r="N1706" s="1" cm="1">
        <f t="array" ref="N1706">[1]!table_weight[Acceleration]*(('F+ , F-'!N$2-[1]!tbl_gk[[#This Row],[Acceleration]])/('F+ , F-'!N$2-'F+ , F-'!N$3))</f>
        <v>8.1175396839599755E-3</v>
      </c>
      <c r="O1706" s="1" cm="1">
        <f t="array" ref="O1706">[1]!table_weight[SprintSpeed]*(('F+ , F-'!O$2-[1]!tbl_gk[[#This Row],[SprintSpeed]])/('F+ , F-'!O$2-'F+ , F-'!O$3))</f>
        <v>1.0682080924855479E-2</v>
      </c>
      <c r="P1706" s="1" cm="1">
        <f t="array" ref="P1706">[1]!table_weight[Agility]*(('F+ , F-'!P$2-[1]!tbl_gk[[#This Row],[Agility]])/('F+ , F-'!P$2-'F+ , F-'!P$3))</f>
        <v>5.3825091853689179E-3</v>
      </c>
      <c r="Q1706" s="1" cm="1">
        <f t="array" ref="Q1706">[1]!table_weight[Reactions]*(('F+ , F-'!Q$2-[1]!tbl_gk[[#This Row],[Reactions]])/('F+ , F-'!Q$2-'F+ , F-'!Q$3))</f>
        <v>2.0625680002887528E-3</v>
      </c>
      <c r="R1706" s="1" cm="1">
        <f t="array" ref="R1706">[1]!table_weight[Balance]*(('F+ , F-'!R$2-[1]!tbl_gk[[#This Row],[Balance]])/('F+ , F-'!R$2-'F+ , F-'!R$3))</f>
        <v>2.4214127391145E-3</v>
      </c>
      <c r="S1706" s="1" cm="1">
        <f t="array" ref="S1706">[1]!table_weight[ShotPower]*(('F+ , F-'!S$2-[1]!tbl_gk[[#This Row],[ShotPower]])/('F+ , F-'!S$2-'F+ , F-'!S$3))</f>
        <v>6.7523948741159906E-3</v>
      </c>
      <c r="T1706" s="1" cm="1">
        <f t="array" ref="T1706">[1]!table_weight[Jumping]*(('F+ , F-'!T$2-[1]!tbl_gk[[#This Row],[Jumping]])/('F+ , F-'!T$2-'F+ , F-'!T$3))</f>
        <v>4.1218092779964008E-3</v>
      </c>
      <c r="U1706" s="1" cm="1">
        <f t="array" ref="U1706">[1]!table_weight[Stamina]*(('F+ , F-'!U$2-[1]!tbl_gk[[#This Row],[Stamina]])/('F+ , F-'!U$2-'F+ , F-'!U$3))</f>
        <v>1.7174205324984999E-2</v>
      </c>
      <c r="V1706" s="1" cm="1">
        <f t="array" ref="V1706">[1]!table_weight[Strength]*(('F+ , F-'!V$2-[1]!tbl_gk[[#This Row],[Strength]])/('F+ , F-'!V$2-'F+ , F-'!V$3))</f>
        <v>2.2183348544772292E-2</v>
      </c>
      <c r="W1706" s="1" cm="1">
        <f t="array" ref="W1706">[1]!table_weight[LongShots]*(('F+ , F-'!W$2-[1]!tbl_gk[[#This Row],[LongShots]])/('F+ , F-'!W$2-'F+ , F-'!W$3))</f>
        <v>9.6091773208573719E-3</v>
      </c>
      <c r="X1706" s="1" cm="1">
        <f t="array" ref="X1706">[1]!table_weight[Aggression]*(('F+ , F-'!X$2-[1]!tbl_gk[[#This Row],[Aggression]])/('F+ , F-'!X$2-'F+ , F-'!X$3))</f>
        <v>1.2777608761788841E-2</v>
      </c>
      <c r="Y1706" s="1" cm="1">
        <f t="array" ref="Y1706">[1]!table_weight[Interceptions]*(('F+ , F-'!Y$2-[1]!tbl_gk[[#This Row],[Interceptions]])/('F+ , F-'!Y$2-'F+ , F-'!Y$3))</f>
        <v>2.5624472855619959E-2</v>
      </c>
      <c r="Z1706" s="1" cm="1">
        <f t="array" ref="Z1706">[1]!table_weight[Positioning]*(('F+ , F-'!Z$2-[1]!tbl_gk[[#This Row],[Positioning]])/('F+ , F-'!Z$2-'F+ , F-'!Z$3))</f>
        <v>1.9225568738802474E-3</v>
      </c>
      <c r="AA1706" s="1" cm="1">
        <f t="array" ref="AA1706">[1]!table_weight[Vision]*(('F+ , F-'!AA$2-[1]!tbl_gk[[#This Row],[Vision]])/('F+ , F-'!AA$2-'F+ , F-'!AA$3))</f>
        <v>2.8394686137308535E-2</v>
      </c>
      <c r="AB1706" s="1" cm="1">
        <f t="array" ref="AB1706">[1]!table_weight[Penalties]*(('F+ , F-'!AB$2-[1]!tbl_gk[[#This Row],[Penalties]])/('F+ , F-'!AB$2-'F+ , F-'!AB$3))</f>
        <v>2.3488251400346914E-3</v>
      </c>
      <c r="AC1706" s="1" cm="1">
        <f t="array" ref="AC1706">[1]!table_weight[Composure]*(('F+ , F-'!AC$2-[1]!tbl_gk[[#This Row],[Composure]])/('F+ , F-'!AC$2-'F+ , F-'!AC$3))</f>
        <v>2.5619265687797138E-3</v>
      </c>
      <c r="AD1706" s="1" cm="1">
        <f t="array" ref="AD1706">[1]!table_weight[Marking]*(('F+ , F-'!AD$2-[1]!tbl_gk[[#This Row],[Marking]])/('F+ , F-'!AD$2-'F+ , F-'!AD$3))</f>
        <v>3.3127133826860035E-2</v>
      </c>
      <c r="AE1706" s="1" cm="1">
        <f t="array" ref="AE1706">[1]!table_weight[StandingTackle]*(('F+ , F-'!AE$2-[1]!tbl_gk[[#This Row],[StandingTackle]])/('F+ , F-'!AE$2-'F+ , F-'!AE$3))</f>
        <v>2.6900228972187096E-2</v>
      </c>
      <c r="AF1706" s="1" cm="1">
        <f t="array" ref="AF1706">[1]!table_weight[SlidingTackle]*(('F+ , F-'!AF$2-[1]!tbl_gk[[#This Row],[SlidingTackle]])/('F+ , F-'!AF$2-'F+ , F-'!AF$3))</f>
        <v>9.7139715732897855E-3</v>
      </c>
      <c r="AG1706" s="1" cm="1">
        <f t="array" ref="AG1706">[1]!table_weight[GKDiving]*(('F+ , F-'!AG$2-[1]!tbl_gk[[#This Row],[GKDiving]])/('F+ , F-'!AG$2-'F+ , F-'!AG$3))</f>
        <v>5.9784124328161402E-2</v>
      </c>
      <c r="AH1706" s="1" cm="1">
        <f t="array" ref="AH1706">[1]!table_weight[GKHandling]*(('F+ , F-'!AH$2-[1]!tbl_gk[[#This Row],[GKHandling]])/('F+ , F-'!AH$2-'F+ , F-'!AH$3))</f>
        <v>5.5253898757952898E-2</v>
      </c>
      <c r="AI1706" s="1" cm="1">
        <f t="array" ref="AI1706">[1]!table_weight[GKKicking]*(('F+ , F-'!AI$2-[1]!tbl_gk[[#This Row],[GKKicking]])/('F+ , F-'!AI$2-'F+ , F-'!AI$3))</f>
        <v>3.1305141466382698E-2</v>
      </c>
      <c r="AJ1706" s="1" cm="1">
        <f t="array" ref="AJ1706">[1]!table_weight[GKPositioning]*(('F+ , F-'!AJ$2-[1]!tbl_gk[[#This Row],[GKPositioning]])/('F+ , F-'!AJ$2-'F+ , F-'!AJ$3))</f>
        <v>2.2074138213474981E-2</v>
      </c>
      <c r="AK1706" s="1" cm="1">
        <f t="array" ref="AK1706">[1]!table_weight[GKReflexes]*(('F+ , F-'!AK$2-[1]!tbl_gk[[#This Row],[GKReflexes]])/('F+ , F-'!AK$2-'F+ , F-'!AK$3))</f>
        <v>6.3769732616705502E-2</v>
      </c>
    </row>
    <row r="1707" spans="1:37" x14ac:dyDescent="0.55000000000000004">
      <c r="A1707" s="8">
        <f>[1]!tbl_gk[[#This Row],[ID]]</f>
        <v>263689</v>
      </c>
      <c r="B1707" s="2" cm="1">
        <f t="array" ref="B1707">[1]!table_weight[ValueEUR]*(('F+ , F-'!B$2-[1]!tbl_gk[[#This Row],[ValueEUR]])/('F+ , F-'!B$2-'F+ , F-'!B$3))</f>
        <v>1.978540939865946E-4</v>
      </c>
      <c r="C1707" s="2" cm="1">
        <f t="array" ref="C1707">[1]!table_weight[WageEUR]*(('F+ , F-'!C$2-[1]!tbl_gk[[#This Row],[WageEUR]])/('F+ , F-'!C$2-'F+ , F-'!C$3))</f>
        <v>7.8241870618836313E-5</v>
      </c>
      <c r="D1707" s="2" cm="1">
        <f t="array" ref="D1707">[1]!table_weight[Crossing]*(('F+ , F-'!D$2-[1]!tbl_gk[[#This Row],[Crossing]])/('F+ , F-'!D$2-'F+ , F-'!D$3))</f>
        <v>3.6987814836757178E-2</v>
      </c>
      <c r="E1707" s="2" cm="1">
        <f t="array" ref="E1707">[1]!table_weight[Finishing]*(('F+ , F-'!E$2-[1]!tbl_gk[[#This Row],[Finishing]])/('F+ , F-'!E$2-'F+ , F-'!E$3))</f>
        <v>2.1961515059324362E-2</v>
      </c>
      <c r="F1707" s="2" cm="1">
        <f t="array" ref="F1707">[1]!table_weight[HeadingAccuracy]*(('F+ , F-'!F$2-[1]!tbl_gk[[#This Row],[HeadingAccuracy]])/('F+ , F-'!F$2-'F+ , F-'!F$3))</f>
        <v>1.08567917583827E-2</v>
      </c>
      <c r="G1707" s="2" cm="1">
        <f t="array" ref="G1707">[1]!table_weight[ShortPassing]*(('F+ , F-'!G$2-[1]!tbl_gk[[#This Row],[ShortPassing]])/('F+ , F-'!G$2-'F+ , F-'!G$3))</f>
        <v>5.6253623479573515E-2</v>
      </c>
      <c r="H1707" s="2" cm="1">
        <f t="array" ref="H1707">[1]!table_weight[Volleys]*(('F+ , F-'!H$2-[1]!tbl_gk[[#This Row],[Volleys]])/('F+ , F-'!H$2-'F+ , F-'!H$3))</f>
        <v>1.9675665665797848E-3</v>
      </c>
      <c r="I1707" s="2" cm="1">
        <f t="array" ref="I1707">[1]!table_weight[Dribbling]*(('F+ , F-'!I$2-[1]!tbl_gk[[#This Row],[Dribbling]])/('F+ , F-'!I$2-'F+ , F-'!I$3))</f>
        <v>1.7601807988178481E-2</v>
      </c>
      <c r="J1707" s="2" cm="1">
        <f t="array" ref="J1707">[1]!table_weight[Curve]*(('F+ , F-'!J$2-[1]!tbl_gk[[#This Row],[Curve]])/('F+ , F-'!J$2-'F+ , F-'!J$3))</f>
        <v>9.4648953791028455E-3</v>
      </c>
      <c r="K1707" s="2" cm="1">
        <f t="array" ref="K1707">[1]!table_weight[FKAccuracy]*(('F+ , F-'!K$2-[1]!tbl_gk[[#This Row],[FKAccuracy]])/('F+ , F-'!K$2-'F+ , F-'!K$3))</f>
        <v>9.5832065713416324E-3</v>
      </c>
      <c r="L1707" s="2" cm="1">
        <f t="array" ref="L1707">[1]!table_weight[LongPassing]*(('F+ , F-'!L$2-[1]!tbl_gk[[#This Row],[LongPassing]])/('F+ , F-'!L$2-'F+ , F-'!L$3))</f>
        <v>2.7071205003789917E-2</v>
      </c>
      <c r="M1707" s="2" cm="1">
        <f t="array" ref="M1707">[1]!table_weight[BallControl]*(('F+ , F-'!M$2-[1]!tbl_gk[[#This Row],[BallControl]])/('F+ , F-'!M$2-'F+ , F-'!M$3))</f>
        <v>1.2603763744621627E-2</v>
      </c>
      <c r="N1707" s="2" cm="1">
        <f t="array" ref="N1707">[1]!table_weight[Acceleration]*(('F+ , F-'!N$2-[1]!tbl_gk[[#This Row],[Acceleration]])/('F+ , F-'!N$2-'F+ , F-'!N$3))</f>
        <v>1.0372411818393301E-2</v>
      </c>
      <c r="O1707" s="2" cm="1">
        <f t="array" ref="O1707">[1]!table_weight[SprintSpeed]*(('F+ , F-'!O$2-[1]!tbl_gk[[#This Row],[SprintSpeed]])/('F+ , F-'!O$2-'F+ , F-'!O$3))</f>
        <v>1.1806510495892897E-2</v>
      </c>
      <c r="P1707" s="2" cm="1">
        <f t="array" ref="P1707">[1]!table_weight[Agility]*(('F+ , F-'!P$2-[1]!tbl_gk[[#This Row],[Agility]])/('F+ , F-'!P$2-'F+ , F-'!P$3))</f>
        <v>4.5634317006388652E-3</v>
      </c>
      <c r="Q1707" s="2" cm="1">
        <f t="array" ref="Q1707">[1]!table_weight[Reactions]*(('F+ , F-'!Q$2-[1]!tbl_gk[[#This Row],[Reactions]])/('F+ , F-'!Q$2-'F+ , F-'!Q$3))</f>
        <v>2.0110038002815341E-3</v>
      </c>
      <c r="R1707" s="2" cm="1">
        <f t="array" ref="R1707">[1]!table_weight[Balance]*(('F+ , F-'!R$2-[1]!tbl_gk[[#This Row],[Balance]])/('F+ , F-'!R$2-'F+ , F-'!R$3))</f>
        <v>2.9181127881636282E-3</v>
      </c>
      <c r="S1707" s="2" cm="1">
        <f t="array" ref="S1707">[1]!table_weight[ShotPower]*(('F+ , F-'!S$2-[1]!tbl_gk[[#This Row],[ShotPower]])/('F+ , F-'!S$2-'F+ , F-'!S$3))</f>
        <v>5.1941499031661464E-3</v>
      </c>
      <c r="T1707" s="2" cm="1">
        <f t="array" ref="T1707">[1]!table_weight[Jumping]*(('F+ , F-'!T$2-[1]!tbl_gk[[#This Row],[Jumping]])/('F+ , F-'!T$2-'F+ , F-'!T$3))</f>
        <v>4.0359382513714759E-3</v>
      </c>
      <c r="U1707" s="2" cm="1">
        <f t="array" ref="U1707">[1]!table_weight[Stamina]*(('F+ , F-'!U$2-[1]!tbl_gk[[#This Row],[Stamina]])/('F+ , F-'!U$2-'F+ , F-'!U$3))</f>
        <v>2.4043887454978999E-2</v>
      </c>
      <c r="V1707" s="2" cm="1">
        <f t="array" ref="V1707">[1]!table_weight[Strength]*(('F+ , F-'!V$2-[1]!tbl_gk[[#This Row],[Strength]])/('F+ , F-'!V$2-'F+ , F-'!V$3))</f>
        <v>2.0408680661190511E-2</v>
      </c>
      <c r="W1707" s="2" cm="1">
        <f t="array" ref="W1707">[1]!table_weight[LongShots]*(('F+ , F-'!W$2-[1]!tbl_gk[[#This Row],[LongShots]])/('F+ , F-'!W$2-'F+ , F-'!W$3))</f>
        <v>9.3494698256990638E-3</v>
      </c>
      <c r="X1707" s="2" cm="1">
        <f t="array" ref="X1707">[1]!table_weight[Aggression]*(('F+ , F-'!X$2-[1]!tbl_gk[[#This Row],[Aggression]])/('F+ , F-'!X$2-'F+ , F-'!X$3))</f>
        <v>1.034377852144811E-2</v>
      </c>
      <c r="Y1707" s="2" cm="1">
        <f t="array" ref="Y1707">[1]!table_weight[Interceptions]*(('F+ , F-'!Y$2-[1]!tbl_gk[[#This Row],[Interceptions]])/('F+ , F-'!Y$2-'F+ , F-'!Y$3))</f>
        <v>2.2161706253509151E-2</v>
      </c>
      <c r="Z1707" s="2" cm="1">
        <f t="array" ref="Z1707">[1]!table_weight[Positioning]*(('F+ , F-'!Z$2-[1]!tbl_gk[[#This Row],[Positioning]])/('F+ , F-'!Z$2-'F+ , F-'!Z$3))</f>
        <v>1.9225568738802474E-3</v>
      </c>
      <c r="AA1707" s="2" cm="1">
        <f t="array" ref="AA1707">[1]!table_weight[Vision]*(('F+ , F-'!AA$2-[1]!tbl_gk[[#This Row],[Vision]])/('F+ , F-'!AA$2-'F+ , F-'!AA$3))</f>
        <v>2.9104553290741252E-2</v>
      </c>
      <c r="AB1707" s="2" cm="1">
        <f t="array" ref="AB1707">[1]!table_weight[Penalties]*(('F+ , F-'!AB$2-[1]!tbl_gk[[#This Row],[Penalties]])/('F+ , F-'!AB$2-'F+ , F-'!AB$3))</f>
        <v>2.427119311369181E-3</v>
      </c>
      <c r="AC1707" s="2" cm="1">
        <f t="array" ref="AC1707">[1]!table_weight[Composure]*(('F+ , F-'!AC$2-[1]!tbl_gk[[#This Row],[Composure]])/('F+ , F-'!AC$2-'F+ , F-'!AC$3))</f>
        <v>1.7079510458531426E-3</v>
      </c>
      <c r="AD1707" s="2" cm="1">
        <f t="array" ref="AD1707">[1]!table_weight[Marking]*(('F+ , F-'!AD$2-[1]!tbl_gk[[#This Row],[Marking]])/('F+ , F-'!AD$2-'F+ , F-'!AD$3))</f>
        <v>3.3127133826860035E-2</v>
      </c>
      <c r="AE1707" s="2" cm="1">
        <f t="array" ref="AE1707">[1]!table_weight[StandingTackle]*(('F+ , F-'!AE$2-[1]!tbl_gk[[#This Row],[StandingTackle]])/('F+ , F-'!AE$2-'F+ , F-'!AE$3))</f>
        <v>2.9141914719869356E-2</v>
      </c>
      <c r="AF1707" s="2" cm="1">
        <f t="array" ref="AF1707">[1]!table_weight[SlidingTackle]*(('F+ , F-'!AF$2-[1]!tbl_gk[[#This Row],[SlidingTackle]])/('F+ , F-'!AF$2-'F+ , F-'!AF$3))</f>
        <v>8.9667429907290316E-3</v>
      </c>
      <c r="AG1707" s="2" cm="1">
        <f t="array" ref="AG1707">[1]!table_weight[GKDiving]*(('F+ , F-'!AG$2-[1]!tbl_gk[[#This Row],[GKDiving]])/('F+ , F-'!AG$2-'F+ , F-'!AG$3))</f>
        <v>3.5870474596896844E-2</v>
      </c>
      <c r="AH1707" s="2" cm="1">
        <f t="array" ref="AH1707">[1]!table_weight[GKHandling]*(('F+ , F-'!AH$2-[1]!tbl_gk[[#This Row],[GKHandling]])/('F+ , F-'!AH$2-'F+ , F-'!AH$3))</f>
        <v>4.6341979603444362E-2</v>
      </c>
      <c r="AI1707" s="2" cm="1">
        <f t="array" ref="AI1707">[1]!table_weight[GKKicking]*(('F+ , F-'!AI$2-[1]!tbl_gk[[#This Row],[GKKicking]])/('F+ , F-'!AI$2-'F+ , F-'!AI$3))</f>
        <v>2.3255247946455719E-2</v>
      </c>
      <c r="AJ1707" s="2" cm="1">
        <f t="array" ref="AJ1707">[1]!table_weight[GKPositioning]*(('F+ , F-'!AJ$2-[1]!tbl_gk[[#This Row],[GKPositioning]])/('F+ , F-'!AJ$2-'F+ , F-'!AJ$3))</f>
        <v>2.4596896866443549E-2</v>
      </c>
      <c r="AK1707" s="2" cm="1">
        <f t="array" ref="AK1707">[1]!table_weight[GKReflexes]*(('F+ , F-'!AK$2-[1]!tbl_gk[[#This Row],[GKReflexes]])/('F+ , F-'!AK$2-'F+ , F-'!AK$3))</f>
        <v>5.64817631747963E-2</v>
      </c>
    </row>
    <row r="1708" spans="1:37" x14ac:dyDescent="0.55000000000000004">
      <c r="A1708" s="7">
        <f>[1]!tbl_gk[[#This Row],[ID]]</f>
        <v>263699</v>
      </c>
      <c r="B1708" s="1" cm="1">
        <f t="array" ref="B1708">[1]!table_weight[ValueEUR]*(('F+ , F-'!B$2-[1]!tbl_gk[[#This Row],[ValueEUR]])/('F+ , F-'!B$2-'F+ , F-'!B$3))</f>
        <v>7.1301553371144074E-5</v>
      </c>
      <c r="C1708" s="1" cm="1">
        <f t="array" ref="C1708">[1]!table_weight[WageEUR]*(('F+ , F-'!C$2-[1]!tbl_gk[[#This Row],[WageEUR]])/('F+ , F-'!C$2-'F+ , F-'!C$3))</f>
        <v>0</v>
      </c>
      <c r="D1708" s="1" cm="1">
        <f t="array" ref="D1708">[1]!table_weight[Crossing]*(('F+ , F-'!D$2-[1]!tbl_gk[[#This Row],[Crossing]])/('F+ , F-'!D$2-'F+ , F-'!D$3))</f>
        <v>3.2504443341392672E-2</v>
      </c>
      <c r="E1708" s="1" cm="1">
        <f t="array" ref="E1708">[1]!table_weight[Finishing]*(('F+ , F-'!E$2-[1]!tbl_gk[[#This Row],[Finishing]])/('F+ , F-'!E$2-'F+ , F-'!E$3))</f>
        <v>1.8966763005780131E-2</v>
      </c>
      <c r="F1708" s="1" cm="1">
        <f t="array" ref="F1708">[1]!table_weight[HeadingAccuracy]*(('F+ , F-'!F$2-[1]!tbl_gk[[#This Row],[HeadingAccuracy]])/('F+ , F-'!F$2-'F+ , F-'!F$3))</f>
        <v>1.210949849973455E-2</v>
      </c>
      <c r="G1708" s="1" cm="1">
        <f t="array" ref="G1708">[1]!table_weight[ShortPassing]*(('F+ , F-'!G$2-[1]!tbl_gk[[#This Row],[ShortPassing]])/('F+ , F-'!G$2-'F+ , F-'!G$3))</f>
        <v>4.9221920544626818E-2</v>
      </c>
      <c r="H1708" s="1" cm="1">
        <f t="array" ref="H1708">[1]!table_weight[Volleys]*(('F+ , F-'!H$2-[1]!tbl_gk[[#This Row],[Volleys]])/('F+ , F-'!H$2-'F+ , F-'!H$3))</f>
        <v>1.851827356780974E-3</v>
      </c>
      <c r="I1708" s="1" cm="1">
        <f t="array" ref="I1708">[1]!table_weight[Dribbling]*(('F+ , F-'!I$2-[1]!tbl_gk[[#This Row],[Dribbling]])/('F+ , F-'!I$2-'F+ , F-'!I$3))</f>
        <v>2.1513320874440363E-2</v>
      </c>
      <c r="J1708" s="1" cm="1">
        <f t="array" ref="J1708">[1]!table_weight[Curve]*(('F+ , F-'!J$2-[1]!tbl_gk[[#This Row],[Curve]])/('F+ , F-'!J$2-'F+ , F-'!J$3))</f>
        <v>9.1268634012777444E-3</v>
      </c>
      <c r="K1708" s="1" cm="1">
        <f t="array" ref="K1708">[1]!table_weight[FKAccuracy]*(('F+ , F-'!K$2-[1]!tbl_gk[[#This Row],[FKAccuracy]])/('F+ , F-'!K$2-'F+ , F-'!K$3))</f>
        <v>1.0495892911469407E-2</v>
      </c>
      <c r="L1708" s="1" cm="1">
        <f t="array" ref="L1708">[1]!table_weight[LongPassing]*(('F+ , F-'!L$2-[1]!tbl_gk[[#This Row],[LongPassing]])/('F+ , F-'!L$2-'F+ , F-'!L$3))</f>
        <v>2.1656964003031933E-2</v>
      </c>
      <c r="M1708" s="1" cm="1">
        <f t="array" ref="M1708">[1]!table_weight[BallControl]*(('F+ , F-'!M$2-[1]!tbl_gk[[#This Row],[BallControl]])/('F+ , F-'!M$2-'F+ , F-'!M$3))</f>
        <v>1.3038376287539614E-2</v>
      </c>
      <c r="N1708" s="1" cm="1">
        <f t="array" ref="N1708">[1]!table_weight[Acceleration]*(('F+ , F-'!N$2-[1]!tbl_gk[[#This Row],[Acceleration]])/('F+ , F-'!N$2-'F+ , F-'!N$3))</f>
        <v>6.9901036167433111E-3</v>
      </c>
      <c r="O1708" s="1" cm="1">
        <f t="array" ref="O1708">[1]!table_weight[SprintSpeed]*(('F+ , F-'!O$2-[1]!tbl_gk[[#This Row],[SprintSpeed]])/('F+ , F-'!O$2-'F+ , F-'!O$3))</f>
        <v>8.7143291755399956E-3</v>
      </c>
      <c r="P1708" s="1" cm="1">
        <f t="array" ref="P1708">[1]!table_weight[Agility]*(('F+ , F-'!P$2-[1]!tbl_gk[[#This Row],[Agility]])/('F+ , F-'!P$2-'F+ , F-'!P$3))</f>
        <v>3.744354215908813E-3</v>
      </c>
      <c r="Q1708" s="1" cm="1">
        <f t="array" ref="Q1708">[1]!table_weight[Reactions]*(('F+ , F-'!Q$2-[1]!tbl_gk[[#This Row],[Reactions]])/('F+ , F-'!Q$2-'F+ , F-'!Q$3))</f>
        <v>2.4235174003392843E-3</v>
      </c>
      <c r="R1708" s="1" cm="1">
        <f t="array" ref="R1708">[1]!table_weight[Balance]*(('F+ , F-'!R$2-[1]!tbl_gk[[#This Row],[Balance]])/('F+ , F-'!R$2-'F+ , F-'!R$3))</f>
        <v>1.9247126900653719E-3</v>
      </c>
      <c r="S1708" s="1" cm="1">
        <f t="array" ref="S1708">[1]!table_weight[ShotPower]*(('F+ , F-'!S$2-[1]!tbl_gk[[#This Row],[ShotPower]])/('F+ , F-'!S$2-'F+ , F-'!S$3))</f>
        <v>6.7523948741159906E-3</v>
      </c>
      <c r="T1708" s="1" cm="1">
        <f t="array" ref="T1708">[1]!table_weight[Jumping]*(('F+ , F-'!T$2-[1]!tbl_gk[[#This Row],[Jumping]])/('F+ , F-'!T$2-'F+ , F-'!T$3))</f>
        <v>2.4902597721228252E-3</v>
      </c>
      <c r="U1708" s="1" cm="1">
        <f t="array" ref="U1708">[1]!table_weight[Stamina]*(('F+ , F-'!U$2-[1]!tbl_gk[[#This Row],[Stamina]])/('F+ , F-'!U$2-'F+ , F-'!U$3))</f>
        <v>1.7174205324984999E-2</v>
      </c>
      <c r="V1708" s="1" cm="1">
        <f t="array" ref="V1708">[1]!table_weight[Strength]*(('F+ , F-'!V$2-[1]!tbl_gk[[#This Row],[Strength]])/('F+ , F-'!V$2-'F+ , F-'!V$3))</f>
        <v>2.662001825372675E-2</v>
      </c>
      <c r="W1708" s="1" cm="1">
        <f t="array" ref="W1708">[1]!table_weight[LongShots]*(('F+ , F-'!W$2-[1]!tbl_gk[[#This Row],[LongShots]])/('F+ , F-'!W$2-'F+ , F-'!W$3))</f>
        <v>9.6091773208573719E-3</v>
      </c>
      <c r="X1708" s="1" cm="1">
        <f t="array" ref="X1708">[1]!table_weight[Aggression]*(('F+ , F-'!X$2-[1]!tbl_gk[[#This Row],[Aggression]])/('F+ , F-'!X$2-'F+ , F-'!X$3))</f>
        <v>1.3994523881959207E-2</v>
      </c>
      <c r="Y1708" s="1" cm="1">
        <f t="array" ref="Y1708">[1]!table_weight[Interceptions]*(('F+ , F-'!Y$2-[1]!tbl_gk[[#This Row],[Interceptions]])/('F+ , F-'!Y$2-'F+ , F-'!Y$3))</f>
        <v>2.3546812894353474E-2</v>
      </c>
      <c r="Z1708" s="1" cm="1">
        <f t="array" ref="Z1708">[1]!table_weight[Positioning]*(('F+ , F-'!Z$2-[1]!tbl_gk[[#This Row],[Positioning]])/('F+ , F-'!Z$2-'F+ , F-'!Z$3))</f>
        <v>1.7746678835817667E-3</v>
      </c>
      <c r="AA1708" s="1" cm="1">
        <f t="array" ref="AA1708">[1]!table_weight[Vision]*(('F+ , F-'!AA$2-[1]!tbl_gk[[#This Row],[Vision]])/('F+ , F-'!AA$2-'F+ , F-'!AA$3))</f>
        <v>2.4845350370144972E-2</v>
      </c>
      <c r="AB1708" s="1" cm="1">
        <f t="array" ref="AB1708">[1]!table_weight[Penalties]*(('F+ , F-'!AB$2-[1]!tbl_gk[[#This Row],[Penalties]])/('F+ , F-'!AB$2-'F+ , F-'!AB$3))</f>
        <v>2.3096780543674466E-3</v>
      </c>
      <c r="AC1708" s="1" cm="1">
        <f t="array" ref="AC1708">[1]!table_weight[Composure]*(('F+ , F-'!AC$2-[1]!tbl_gk[[#This Row],[Composure]])/('F+ , F-'!AC$2-'F+ , F-'!AC$3))</f>
        <v>2.0281918669506067E-3</v>
      </c>
      <c r="AD1708" s="1" cm="1">
        <f t="array" ref="AD1708">[1]!table_weight[Marking]*(('F+ , F-'!AD$2-[1]!tbl_gk[[#This Row],[Marking]])/('F+ , F-'!AD$2-'F+ , F-'!AD$3))</f>
        <v>3.4704616390043845E-2</v>
      </c>
      <c r="AE1708" s="1" cm="1">
        <f t="array" ref="AE1708">[1]!table_weight[StandingTackle]*(('F+ , F-'!AE$2-[1]!tbl_gk[[#This Row],[StandingTackle]])/('F+ , F-'!AE$2-'F+ , F-'!AE$3))</f>
        <v>2.9141914719869356E-2</v>
      </c>
      <c r="AF1708" s="1" cm="1">
        <f t="array" ref="AF1708">[1]!table_weight[SlidingTackle]*(('F+ , F-'!AF$2-[1]!tbl_gk[[#This Row],[SlidingTackle]])/('F+ , F-'!AF$2-'F+ , F-'!AF$3))</f>
        <v>9.7139715732897855E-3</v>
      </c>
      <c r="AG1708" s="1" cm="1">
        <f t="array" ref="AG1708">[1]!table_weight[GKDiving]*(('F+ , F-'!AG$2-[1]!tbl_gk[[#This Row],[GKDiving]])/('F+ , F-'!AG$2-'F+ , F-'!AG$3))</f>
        <v>5.9784124328161402E-2</v>
      </c>
      <c r="AH1708" s="1" cm="1">
        <f t="array" ref="AH1708">[1]!table_weight[GKHandling]*(('F+ , F-'!AH$2-[1]!tbl_gk[[#This Row],[GKHandling]])/('F+ , F-'!AH$2-'F+ , F-'!AH$3))</f>
        <v>6.416581791246144E-2</v>
      </c>
      <c r="AI1708" s="1" cm="1">
        <f t="array" ref="AI1708">[1]!table_weight[GKKicking]*(('F+ , F-'!AI$2-[1]!tbl_gk[[#This Row],[GKKicking]])/('F+ , F-'!AI$2-'F+ , F-'!AI$3))</f>
        <v>3.1305141466382698E-2</v>
      </c>
      <c r="AJ1708" s="1" cm="1">
        <f t="array" ref="AJ1708">[1]!table_weight[GKPositioning]*(('F+ , F-'!AJ$2-[1]!tbl_gk[[#This Row],[GKPositioning]])/('F+ , F-'!AJ$2-'F+ , F-'!AJ$3))</f>
        <v>2.3966207203201407E-2</v>
      </c>
      <c r="AK1708" s="1" cm="1">
        <f t="array" ref="AK1708">[1]!table_weight[GKReflexes]*(('F+ , F-'!AK$2-[1]!tbl_gk[[#This Row],[GKReflexes]])/('F+ , F-'!AK$2-'F+ , F-'!AK$3))</f>
        <v>6.1947740256228193E-2</v>
      </c>
    </row>
    <row r="1709" spans="1:37" x14ac:dyDescent="0.55000000000000004">
      <c r="A1709" s="8">
        <f>[1]!tbl_gk[[#This Row],[ID]]</f>
        <v>263706</v>
      </c>
      <c r="B1709" s="2" cm="1">
        <f t="array" ref="B1709">[1]!table_weight[ValueEUR]*(('F+ , F-'!B$2-[1]!tbl_gk[[#This Row],[ValueEUR]])/('F+ , F-'!B$2-'F+ , F-'!B$3))</f>
        <v>7.1301553371144074E-5</v>
      </c>
      <c r="C1709" s="2" cm="1">
        <f t="array" ref="C1709">[1]!table_weight[WageEUR]*(('F+ , F-'!C$2-[1]!tbl_gk[[#This Row],[WageEUR]])/('F+ , F-'!C$2-'F+ , F-'!C$3))</f>
        <v>0</v>
      </c>
      <c r="D1709" s="2" cm="1">
        <f t="array" ref="D1709">[1]!table_weight[Crossing]*(('F+ , F-'!D$2-[1]!tbl_gk[[#This Row],[Crossing]])/('F+ , F-'!D$2-'F+ , F-'!D$3))</f>
        <v>3.81086577105983E-2</v>
      </c>
      <c r="E1709" s="2" cm="1">
        <f t="array" ref="E1709">[1]!table_weight[Finishing]*(('F+ , F-'!E$2-[1]!tbl_gk[[#This Row],[Finishing]])/('F+ , F-'!E$2-'F+ , F-'!E$3))</f>
        <v>2.096326437480962E-2</v>
      </c>
      <c r="F1709" s="2" cm="1">
        <f t="array" ref="F1709">[1]!table_weight[HeadingAccuracy]*(('F+ , F-'!F$2-[1]!tbl_gk[[#This Row],[HeadingAccuracy]])/('F+ , F-'!F$2-'F+ , F-'!F$3))</f>
        <v>1.1274360672166649E-2</v>
      </c>
      <c r="G1709" s="2" cm="1">
        <f t="array" ref="G1709">[1]!table_weight[ShortPassing]*(('F+ , F-'!G$2-[1]!tbl_gk[[#This Row],[ShortPassing]])/('F+ , F-'!G$2-'F+ , F-'!G$3))</f>
        <v>6.047264524054153E-2</v>
      </c>
      <c r="H1709" s="2" cm="1">
        <f t="array" ref="H1709">[1]!table_weight[Volleys]*(('F+ , F-'!H$2-[1]!tbl_gk[[#This Row],[Volleys]])/('F+ , F-'!H$2-'F+ , F-'!H$3))</f>
        <v>2.4305234057750281E-3</v>
      </c>
      <c r="I1709" s="2" cm="1">
        <f t="array" ref="I1709">[1]!table_weight[Dribbling]*(('F+ , F-'!I$2-[1]!tbl_gk[[#This Row],[Dribbling]])/('F+ , F-'!I$2-'F+ , F-'!I$3))</f>
        <v>2.4446955539136776E-2</v>
      </c>
      <c r="J1709" s="2" cm="1">
        <f t="array" ref="J1709">[1]!table_weight[Curve]*(('F+ , F-'!J$2-[1]!tbl_gk[[#This Row],[Curve]])/('F+ , F-'!J$2-'F+ , F-'!J$3))</f>
        <v>9.6339113680153961E-3</v>
      </c>
      <c r="K1709" s="2" cm="1">
        <f t="array" ref="K1709">[1]!table_weight[FKAccuracy]*(('F+ , F-'!K$2-[1]!tbl_gk[[#This Row],[FKAccuracy]])/('F+ , F-'!K$2-'F+ , F-'!K$3))</f>
        <v>1.0191664131426815E-2</v>
      </c>
      <c r="L1709" s="2" cm="1">
        <f t="array" ref="L1709">[1]!table_weight[LongPassing]*(('F+ , F-'!L$2-[1]!tbl_gk[[#This Row],[LongPassing]])/('F+ , F-'!L$2-'F+ , F-'!L$3))</f>
        <v>2.7612629103865718E-2</v>
      </c>
      <c r="M1709" s="2" cm="1">
        <f t="array" ref="M1709">[1]!table_weight[BallControl]*(('F+ , F-'!M$2-[1]!tbl_gk[[#This Row],[BallControl]])/('F+ , F-'!M$2-'F+ , F-'!M$3))</f>
        <v>1.69498891738015E-2</v>
      </c>
      <c r="N1709" s="2" cm="1">
        <f t="array" ref="N1709">[1]!table_weight[Acceleration]*(('F+ , F-'!N$2-[1]!tbl_gk[[#This Row],[Acceleration]])/('F+ , F-'!N$2-'F+ , F-'!N$3))</f>
        <v>7.8920524705166431E-3</v>
      </c>
      <c r="O1709" s="2" cm="1">
        <f t="array" ref="O1709">[1]!table_weight[SprintSpeed]*(('F+ , F-'!O$2-[1]!tbl_gk[[#This Row],[SprintSpeed]])/('F+ , F-'!O$2-'F+ , F-'!O$3))</f>
        <v>9.5576513538180603E-3</v>
      </c>
      <c r="P1709" s="2" cm="1">
        <f t="array" ref="P1709">[1]!table_weight[Agility]*(('F+ , F-'!P$2-[1]!tbl_gk[[#This Row],[Agility]])/('F+ , F-'!P$2-'F+ , F-'!P$3))</f>
        <v>5.265498116121768E-3</v>
      </c>
      <c r="Q1709" s="2" cm="1">
        <f t="array" ref="Q1709">[1]!table_weight[Reactions]*(('F+ , F-'!Q$2-[1]!tbl_gk[[#This Row],[Reactions]])/('F+ , F-'!Q$2-'F+ , F-'!Q$3))</f>
        <v>2.0110038002815341E-3</v>
      </c>
      <c r="R1709" s="2" cm="1">
        <f t="array" ref="R1709">[1]!table_weight[Balance]*(('F+ , F-'!R$2-[1]!tbl_gk[[#This Row],[Balance]])/('F+ , F-'!R$2-'F+ , F-'!R$3))</f>
        <v>2.1730627145899362E-3</v>
      </c>
      <c r="S1709" s="2" cm="1">
        <f t="array" ref="S1709">[1]!table_weight[ShotPower]*(('F+ , F-'!S$2-[1]!tbl_gk[[#This Row],[ShotPower]])/('F+ , F-'!S$2-'F+ , F-'!S$3))</f>
        <v>6.7523948741159906E-3</v>
      </c>
      <c r="T1709" s="2" cm="1">
        <f t="array" ref="T1709">[1]!table_weight[Jumping]*(('F+ , F-'!T$2-[1]!tbl_gk[[#This Row],[Jumping]])/('F+ , F-'!T$2-'F+ , F-'!T$3))</f>
        <v>2.3185177188729754E-3</v>
      </c>
      <c r="U1709" s="2" cm="1">
        <f t="array" ref="U1709">[1]!table_weight[Stamina]*(('F+ , F-'!U$2-[1]!tbl_gk[[#This Row],[Stamina]])/('F+ , F-'!U$2-'F+ , F-'!U$3))</f>
        <v>2.1467756656231247E-2</v>
      </c>
      <c r="V1709" s="2" cm="1">
        <f t="array" ref="V1709">[1]!table_weight[Strength]*(('F+ , F-'!V$2-[1]!tbl_gk[[#This Row],[Strength]])/('F+ , F-'!V$2-'F+ , F-'!V$3))</f>
        <v>5.0578034682080823E-2</v>
      </c>
      <c r="W1709" s="2" cm="1">
        <f t="array" ref="W1709">[1]!table_weight[LongShots]*(('F+ , F-'!W$2-[1]!tbl_gk[[#This Row],[LongShots]])/('F+ , F-'!W$2-'F+ , F-'!W$3))</f>
        <v>9.6091773208573719E-3</v>
      </c>
      <c r="X1709" s="2" cm="1">
        <f t="array" ref="X1709">[1]!table_weight[Aggression]*(('F+ , F-'!X$2-[1]!tbl_gk[[#This Row],[Aggression]])/('F+ , F-'!X$2-'F+ , F-'!X$3))</f>
        <v>1.3994523881959207E-2</v>
      </c>
      <c r="Y1709" s="2" cm="1">
        <f t="array" ref="Y1709">[1]!table_weight[Interceptions]*(('F+ , F-'!Y$2-[1]!tbl_gk[[#This Row],[Interceptions]])/('F+ , F-'!Y$2-'F+ , F-'!Y$3))</f>
        <v>2.2854259573931314E-2</v>
      </c>
      <c r="Z1709" s="2" cm="1">
        <f t="array" ref="Z1709">[1]!table_weight[Positioning]*(('F+ , F-'!Z$2-[1]!tbl_gk[[#This Row],[Positioning]])/('F+ , F-'!Z$2-'F+ , F-'!Z$3))</f>
        <v>2.3662238447756888E-3</v>
      </c>
      <c r="AA1709" s="2" cm="1">
        <f t="array" ref="AA1709">[1]!table_weight[Vision]*(('F+ , F-'!AA$2-[1]!tbl_gk[[#This Row],[Vision]])/('F+ , F-'!AA$2-'F+ , F-'!AA$3))</f>
        <v>2.8394686137308535E-2</v>
      </c>
      <c r="AB1709" s="2" cm="1">
        <f t="array" ref="AB1709">[1]!table_weight[Penalties]*(('F+ , F-'!AB$2-[1]!tbl_gk[[#This Row],[Penalties]])/('F+ , F-'!AB$2-'F+ , F-'!AB$3))</f>
        <v>2.3096780543674466E-3</v>
      </c>
      <c r="AC1709" s="2" cm="1">
        <f t="array" ref="AC1709">[1]!table_weight[Composure]*(('F+ , F-'!AC$2-[1]!tbl_gk[[#This Row],[Composure]])/('F+ , F-'!AC$2-'F+ , F-'!AC$3))</f>
        <v>2.4551796284138926E-3</v>
      </c>
      <c r="AD1709" s="2" cm="1">
        <f t="array" ref="AD1709">[1]!table_weight[Marking]*(('F+ , F-'!AD$2-[1]!tbl_gk[[#This Row],[Marking]])/('F+ , F-'!AD$2-'F+ , F-'!AD$3))</f>
        <v>3.7859581516411465E-2</v>
      </c>
      <c r="AE1709" s="2" cm="1">
        <f t="array" ref="AE1709">[1]!table_weight[StandingTackle]*(('F+ , F-'!AE$2-[1]!tbl_gk[[#This Row],[StandingTackle]])/('F+ , F-'!AE$2-'F+ , F-'!AE$3))</f>
        <v>2.9141914719869356E-2</v>
      </c>
      <c r="AF1709" s="2" cm="1">
        <f t="array" ref="AF1709">[1]!table_weight[SlidingTackle]*(('F+ , F-'!AF$2-[1]!tbl_gk[[#This Row],[SlidingTackle]])/('F+ , F-'!AF$2-'F+ , F-'!AF$3))</f>
        <v>1.2702885903532796E-2</v>
      </c>
      <c r="AG1709" s="2" cm="1">
        <f t="array" ref="AG1709">[1]!table_weight[GKDiving]*(('F+ , F-'!AG$2-[1]!tbl_gk[[#This Row],[GKDiving]])/('F+ , F-'!AG$2-'F+ , F-'!AG$3))</f>
        <v>6.320036000405635E-2</v>
      </c>
      <c r="AH1709" s="2" cm="1">
        <f t="array" ref="AH1709">[1]!table_weight[GKHandling]*(('F+ , F-'!AH$2-[1]!tbl_gk[[#This Row],[GKHandling]])/('F+ , F-'!AH$2-'F+ , F-'!AH$3))</f>
        <v>6.2383434081559733E-2</v>
      </c>
      <c r="AI1709" s="2" cm="1">
        <f t="array" ref="AI1709">[1]!table_weight[GKKicking]*(('F+ , F-'!AI$2-[1]!tbl_gk[[#This Row],[GKKicking]])/('F+ , F-'!AI$2-'F+ , F-'!AI$3))</f>
        <v>3.1305141466382698E-2</v>
      </c>
      <c r="AJ1709" s="2" cm="1">
        <f t="array" ref="AJ1709">[1]!table_weight[GKPositioning]*(('F+ , F-'!AJ$2-[1]!tbl_gk[[#This Row],[GKPositioning]])/('F+ , F-'!AJ$2-'F+ , F-'!AJ$3))</f>
        <v>2.6488965856169975E-2</v>
      </c>
      <c r="AK1709" s="2" cm="1">
        <f t="array" ref="AK1709">[1]!table_weight[GKReflexes]*(('F+ , F-'!AK$2-[1]!tbl_gk[[#This Row],[GKReflexes]])/('F+ , F-'!AK$2-'F+ , F-'!AK$3))</f>
        <v>6.1947740256228193E-2</v>
      </c>
    </row>
    <row r="1710" spans="1:37" x14ac:dyDescent="0.55000000000000004">
      <c r="A1710" s="7">
        <f>[1]!tbl_gk[[#This Row],[ID]]</f>
        <v>263727</v>
      </c>
      <c r="B1710" s="1" cm="1">
        <f t="array" ref="B1710">[1]!table_weight[ValueEUR]*(('F+ , F-'!B$2-[1]!tbl_gk[[#This Row],[ValueEUR]])/('F+ , F-'!B$2-'F+ , F-'!B$3))</f>
        <v>7.4388200703228241E-5</v>
      </c>
      <c r="C1710" s="1" cm="1">
        <f t="array" ref="C1710">[1]!table_weight[WageEUR]*(('F+ , F-'!C$2-[1]!tbl_gk[[#This Row],[WageEUR]])/('F+ , F-'!C$2-'F+ , F-'!C$3))</f>
        <v>0</v>
      </c>
      <c r="D1710" s="1" cm="1">
        <f t="array" ref="D1710">[1]!table_weight[Crossing]*(('F+ , F-'!D$2-[1]!tbl_gk[[#This Row],[Crossing]])/('F+ , F-'!D$2-'F+ , F-'!D$3))</f>
        <v>3.5866971962916043E-2</v>
      </c>
      <c r="E1710" s="1" cm="1">
        <f t="array" ref="E1710">[1]!table_weight[Finishing]*(('F+ , F-'!E$2-[1]!tbl_gk[[#This Row],[Finishing]])/('F+ , F-'!E$2-'F+ , F-'!E$3))</f>
        <v>1.9965013690294877E-2</v>
      </c>
      <c r="F1710" s="1" cm="1">
        <f t="array" ref="F1710">[1]!table_weight[HeadingAccuracy]*(('F+ , F-'!F$2-[1]!tbl_gk[[#This Row],[HeadingAccuracy]])/('F+ , F-'!F$2-'F+ , F-'!F$3))</f>
        <v>1.1274360672166649E-2</v>
      </c>
      <c r="G1710" s="1" cm="1">
        <f t="array" ref="G1710">[1]!table_weight[ShortPassing]*(('F+ , F-'!G$2-[1]!tbl_gk[[#This Row],[ShortPassing]])/('F+ , F-'!G$2-'F+ , F-'!G$3))</f>
        <v>5.9066304653552192E-2</v>
      </c>
      <c r="H1710" s="1" cm="1">
        <f t="array" ref="H1710">[1]!table_weight[Volleys]*(('F+ , F-'!H$2-[1]!tbl_gk[[#This Row],[Volleys]])/('F+ , F-'!H$2-'F+ , F-'!H$3))</f>
        <v>2.4305234057750281E-3</v>
      </c>
      <c r="I1710" s="1" cm="1">
        <f t="array" ref="I1710">[1]!table_weight[Dribbling]*(('F+ , F-'!I$2-[1]!tbl_gk[[#This Row],[Dribbling]])/('F+ , F-'!I$2-'F+ , F-'!I$3))</f>
        <v>2.3469077317571304E-2</v>
      </c>
      <c r="J1710" s="1" cm="1">
        <f t="array" ref="J1710">[1]!table_weight[Curve]*(('F+ , F-'!J$2-[1]!tbl_gk[[#This Row],[Curve]])/('F+ , F-'!J$2-'F+ , F-'!J$3))</f>
        <v>9.295879390190295E-3</v>
      </c>
      <c r="K1710" s="1" cm="1">
        <f t="array" ref="K1710">[1]!table_weight[FKAccuracy]*(('F+ , F-'!K$2-[1]!tbl_gk[[#This Row],[FKAccuracy]])/('F+ , F-'!K$2-'F+ , F-'!K$3))</f>
        <v>9.1268634012777444E-3</v>
      </c>
      <c r="L1710" s="1" cm="1">
        <f t="array" ref="L1710">[1]!table_weight[LongPassing]*(('F+ , F-'!L$2-[1]!tbl_gk[[#This Row],[LongPassing]])/('F+ , F-'!L$2-'F+ , F-'!L$3))</f>
        <v>2.652978090371412E-2</v>
      </c>
      <c r="M1710" s="1" cm="1">
        <f t="array" ref="M1710">[1]!table_weight[BallControl]*(('F+ , F-'!M$2-[1]!tbl_gk[[#This Row],[BallControl]])/('F+ , F-'!M$2-'F+ , F-'!M$3))</f>
        <v>1.3472988830457604E-2</v>
      </c>
      <c r="N1710" s="1" cm="1">
        <f t="array" ref="N1710">[1]!table_weight[Acceleration]*(('F+ , F-'!N$2-[1]!tbl_gk[[#This Row],[Acceleration]])/('F+ , F-'!N$2-'F+ , F-'!N$3))</f>
        <v>4.0587698419799877E-3</v>
      </c>
      <c r="O1710" s="1" cm="1">
        <f t="array" ref="O1710">[1]!table_weight[SprintSpeed]*(('F+ , F-'!O$2-[1]!tbl_gk[[#This Row],[SprintSpeed]])/('F+ , F-'!O$2-'F+ , F-'!O$3))</f>
        <v>7.589899604502578E-3</v>
      </c>
      <c r="P1710" s="1" cm="1">
        <f t="array" ref="P1710">[1]!table_weight[Agility]*(('F+ , F-'!P$2-[1]!tbl_gk[[#This Row],[Agility]])/('F+ , F-'!P$2-'F+ , F-'!P$3))</f>
        <v>4.095387423650264E-3</v>
      </c>
      <c r="Q1710" s="1" cm="1">
        <f t="array" ref="Q1710">[1]!table_weight[Reactions]*(('F+ , F-'!Q$2-[1]!tbl_gk[[#This Row],[Reactions]])/('F+ , F-'!Q$2-'F+ , F-'!Q$3))</f>
        <v>2.217260600310409E-3</v>
      </c>
      <c r="R1710" s="1" cm="1">
        <f t="array" ref="R1710">[1]!table_weight[Balance]*(('F+ , F-'!R$2-[1]!tbl_gk[[#This Row],[Balance]])/('F+ , F-'!R$2-'F+ , F-'!R$3))</f>
        <v>1.5521876532785257E-3</v>
      </c>
      <c r="S1710" s="1" cm="1">
        <f t="array" ref="S1710">[1]!table_weight[ShotPower]*(('F+ , F-'!S$2-[1]!tbl_gk[[#This Row],[ShotPower]])/('F+ , F-'!S$2-'F+ , F-'!S$3))</f>
        <v>7.7912248547492196E-3</v>
      </c>
      <c r="T1710" s="1" cm="1">
        <f t="array" ref="T1710">[1]!table_weight[Jumping]*(('F+ , F-'!T$2-[1]!tbl_gk[[#This Row],[Jumping]])/('F+ , F-'!T$2-'F+ , F-'!T$3))</f>
        <v>2.4043887454979003E-3</v>
      </c>
      <c r="U1710" s="1" cm="1">
        <f t="array" ref="U1710">[1]!table_weight[Stamina]*(('F+ , F-'!U$2-[1]!tbl_gk[[#This Row],[Stamina]])/('F+ , F-'!U$2-'F+ , F-'!U$3))</f>
        <v>1.0304523194991E-2</v>
      </c>
      <c r="V1710" s="1" cm="1">
        <f t="array" ref="V1710">[1]!table_weight[Strength]*(('F+ , F-'!V$2-[1]!tbl_gk[[#This Row],[Strength]])/('F+ , F-'!V$2-'F+ , F-'!V$3))</f>
        <v>3.1056687962681212E-2</v>
      </c>
      <c r="W1710" s="1" cm="1">
        <f t="array" ref="W1710">[1]!table_weight[LongShots]*(('F+ , F-'!W$2-[1]!tbl_gk[[#This Row],[LongShots]])/('F+ , F-'!W$2-'F+ , F-'!W$3))</f>
        <v>9.3494698256990638E-3</v>
      </c>
      <c r="X1710" s="1" cm="1">
        <f t="array" ref="X1710">[1]!table_weight[Aggression]*(('F+ , F-'!X$2-[1]!tbl_gk[[#This Row],[Aggression]])/('F+ , F-'!X$2-'F+ , F-'!X$3))</f>
        <v>1.2169151201703659E-2</v>
      </c>
      <c r="Y1710" s="1" cm="1">
        <f t="array" ref="Y1710">[1]!table_weight[Interceptions]*(('F+ , F-'!Y$2-[1]!tbl_gk[[#This Row],[Interceptions]])/('F+ , F-'!Y$2-'F+ , F-'!Y$3))</f>
        <v>2.4239366214775633E-2</v>
      </c>
      <c r="Z1710" s="1" cm="1">
        <f t="array" ref="Z1710">[1]!table_weight[Positioning]*(('F+ , F-'!Z$2-[1]!tbl_gk[[#This Row],[Positioning]])/('F+ , F-'!Z$2-'F+ , F-'!Z$3))</f>
        <v>2.2183348544772088E-3</v>
      </c>
      <c r="AA1710" s="1" cm="1">
        <f t="array" ref="AA1710">[1]!table_weight[Vision]*(('F+ , F-'!AA$2-[1]!tbl_gk[[#This Row],[Vision]])/('F+ , F-'!AA$2-'F+ , F-'!AA$3))</f>
        <v>2.4135483216712255E-2</v>
      </c>
      <c r="AB1710" s="1" cm="1">
        <f t="array" ref="AB1710">[1]!table_weight[Penalties]*(('F+ , F-'!AB$2-[1]!tbl_gk[[#This Row],[Penalties]])/('F+ , F-'!AB$2-'F+ , F-'!AB$3))</f>
        <v>2.2705309687002014E-3</v>
      </c>
      <c r="AC1710" s="1" cm="1">
        <f t="array" ref="AC1710">[1]!table_weight[Composure]*(('F+ , F-'!AC$2-[1]!tbl_gk[[#This Row],[Composure]])/('F+ , F-'!AC$2-'F+ , F-'!AC$3))</f>
        <v>2.401806158230982E-3</v>
      </c>
      <c r="AD1710" s="1" cm="1">
        <f t="array" ref="AD1710">[1]!table_weight[Marking]*(('F+ , F-'!AD$2-[1]!tbl_gk[[#This Row],[Marking]])/('F+ , F-'!AD$2-'F+ , F-'!AD$3))</f>
        <v>3.3127133826860035E-2</v>
      </c>
      <c r="AE1710" s="1" cm="1">
        <f t="array" ref="AE1710">[1]!table_weight[StandingTackle]*(('F+ , F-'!AE$2-[1]!tbl_gk[[#This Row],[StandingTackle]])/('F+ , F-'!AE$2-'F+ , F-'!AE$3))</f>
        <v>3.1383600467551613E-2</v>
      </c>
      <c r="AF1710" s="1" cm="1">
        <f t="array" ref="AF1710">[1]!table_weight[SlidingTackle]*(('F+ , F-'!AF$2-[1]!tbl_gk[[#This Row],[SlidingTackle]])/('F+ , F-'!AF$2-'F+ , F-'!AF$3))</f>
        <v>1.0461200155850536E-2</v>
      </c>
      <c r="AG1710" s="1" cm="1">
        <f t="array" ref="AG1710">[1]!table_weight[GKDiving]*(('F+ , F-'!AG$2-[1]!tbl_gk[[#This Row],[GKDiving]])/('F+ , F-'!AG$2-'F+ , F-'!AG$3))</f>
        <v>6.8324713517898747E-2</v>
      </c>
      <c r="AH1710" s="1" cm="1">
        <f t="array" ref="AH1710">[1]!table_weight[GKHandling]*(('F+ , F-'!AH$2-[1]!tbl_gk[[#This Row],[GKHandling]])/('F+ , F-'!AH$2-'F+ , F-'!AH$3))</f>
        <v>5.8818666419756312E-2</v>
      </c>
      <c r="AI1710" s="1" cm="1">
        <f t="array" ref="AI1710">[1]!table_weight[GKKicking]*(('F+ , F-'!AI$2-[1]!tbl_gk[[#This Row],[GKKicking]])/('F+ , F-'!AI$2-'F+ , F-'!AI$3))</f>
        <v>3.57773045330088E-2</v>
      </c>
      <c r="AJ1710" s="1" cm="1">
        <f t="array" ref="AJ1710">[1]!table_weight[GKPositioning]*(('F+ , F-'!AJ$2-[1]!tbl_gk[[#This Row],[GKPositioning]])/('F+ , F-'!AJ$2-'F+ , F-'!AJ$3))</f>
        <v>2.2704827876717123E-2</v>
      </c>
      <c r="AK1710" s="1" cm="1">
        <f t="array" ref="AK1710">[1]!table_weight[GKReflexes]*(('F+ , F-'!AK$2-[1]!tbl_gk[[#This Row],[GKReflexes]])/('F+ , F-'!AK$2-'F+ , F-'!AK$3))</f>
        <v>6.012574789575089E-2</v>
      </c>
    </row>
    <row r="1711" spans="1:37" x14ac:dyDescent="0.55000000000000004">
      <c r="A1711" s="8">
        <f>[1]!tbl_gk[[#This Row],[ID]]</f>
        <v>263741</v>
      </c>
      <c r="B1711" s="2" cm="1">
        <f t="array" ref="B1711">[1]!table_weight[ValueEUR]*(('F+ , F-'!B$2-[1]!tbl_gk[[#This Row],[ValueEUR]])/('F+ , F-'!B$2-'F+ , F-'!B$3))</f>
        <v>4.9695022046554962E-5</v>
      </c>
      <c r="C1711" s="2" cm="1">
        <f t="array" ref="C1711">[1]!table_weight[WageEUR]*(('F+ , F-'!C$2-[1]!tbl_gk[[#This Row],[WageEUR]])/('F+ , F-'!C$2-'F+ , F-'!C$3))</f>
        <v>0</v>
      </c>
      <c r="D1711" s="2" cm="1">
        <f t="array" ref="D1711">[1]!table_weight[Crossing]*(('F+ , F-'!D$2-[1]!tbl_gk[[#This Row],[Crossing]])/('F+ , F-'!D$2-'F+ , F-'!D$3))</f>
        <v>3.6987814836757178E-2</v>
      </c>
      <c r="E1711" s="2" cm="1">
        <f t="array" ref="E1711">[1]!table_weight[Finishing]*(('F+ , F-'!E$2-[1]!tbl_gk[[#This Row],[Finishing]])/('F+ , F-'!E$2-'F+ , F-'!E$3))</f>
        <v>1.6970261636750646E-2</v>
      </c>
      <c r="F1711" s="2" cm="1">
        <f t="array" ref="F1711">[1]!table_weight[HeadingAccuracy]*(('F+ , F-'!F$2-[1]!tbl_gk[[#This Row],[HeadingAccuracy]])/('F+ , F-'!F$2-'F+ , F-'!F$3))</f>
        <v>1.1274360672166649E-2</v>
      </c>
      <c r="G1711" s="2" cm="1">
        <f t="array" ref="G1711">[1]!table_weight[ShortPassing]*(('F+ , F-'!G$2-[1]!tbl_gk[[#This Row],[ShortPassing]])/('F+ , F-'!G$2-'F+ , F-'!G$3))</f>
        <v>4.9221920544626818E-2</v>
      </c>
      <c r="H1711" s="2" cm="1">
        <f t="array" ref="H1711">[1]!table_weight[Volleys]*(('F+ , F-'!H$2-[1]!tbl_gk[[#This Row],[Volleys]])/('F+ , F-'!H$2-'F+ , F-'!H$3))</f>
        <v>2.1990449861774069E-3</v>
      </c>
      <c r="I1711" s="2" cm="1">
        <f t="array" ref="I1711">[1]!table_weight[Dribbling]*(('F+ , F-'!I$2-[1]!tbl_gk[[#This Row],[Dribbling]])/('F+ , F-'!I$2-'F+ , F-'!I$3))</f>
        <v>2.2491199096005835E-2</v>
      </c>
      <c r="J1711" s="2" cm="1">
        <f t="array" ref="J1711">[1]!table_weight[Curve]*(('F+ , F-'!J$2-[1]!tbl_gk[[#This Row],[Curve]])/('F+ , F-'!J$2-'F+ , F-'!J$3))</f>
        <v>9.4648953791028455E-3</v>
      </c>
      <c r="K1711" s="2" cm="1">
        <f t="array" ref="K1711">[1]!table_weight[FKAccuracy]*(('F+ , F-'!K$2-[1]!tbl_gk[[#This Row],[FKAccuracy]])/('F+ , F-'!K$2-'F+ , F-'!K$3))</f>
        <v>8.9747490112564478E-3</v>
      </c>
      <c r="L1711" s="2" cm="1">
        <f t="array" ref="L1711">[1]!table_weight[LongPassing]*(('F+ , F-'!L$2-[1]!tbl_gk[[#This Row],[LongPassing]])/('F+ , F-'!L$2-'F+ , F-'!L$3))</f>
        <v>2.8154053203941515E-2</v>
      </c>
      <c r="M1711" s="2" cm="1">
        <f t="array" ref="M1711">[1]!table_weight[BallControl]*(('F+ , F-'!M$2-[1]!tbl_gk[[#This Row],[BallControl]])/('F+ , F-'!M$2-'F+ , F-'!M$3))</f>
        <v>1.5211439002129552E-2</v>
      </c>
      <c r="N1711" s="2" cm="1">
        <f t="array" ref="N1711">[1]!table_weight[Acceleration]*(('F+ , F-'!N$2-[1]!tbl_gk[[#This Row],[Acceleration]])/('F+ , F-'!N$2-'F+ , F-'!N$3))</f>
        <v>6.9901036167433111E-3</v>
      </c>
      <c r="O1711" s="2" cm="1">
        <f t="array" ref="O1711">[1]!table_weight[SprintSpeed]*(('F+ , F-'!O$2-[1]!tbl_gk[[#This Row],[SprintSpeed]])/('F+ , F-'!O$2-'F+ , F-'!O$3))</f>
        <v>1.2087617888652253E-2</v>
      </c>
      <c r="P1711" s="2" cm="1">
        <f t="array" ref="P1711">[1]!table_weight[Agility]*(('F+ , F-'!P$2-[1]!tbl_gk[[#This Row],[Agility]])/('F+ , F-'!P$2-'F+ , F-'!P$3))</f>
        <v>3.8613652851559629E-3</v>
      </c>
      <c r="Q1711" s="2" cm="1">
        <f t="array" ref="Q1711">[1]!table_weight[Reactions]*(('F+ , F-'!Q$2-[1]!tbl_gk[[#This Row],[Reactions]])/('F+ , F-'!Q$2-'F+ , F-'!Q$3))</f>
        <v>2.3203890003248469E-3</v>
      </c>
      <c r="R1711" s="2" cm="1">
        <f t="array" ref="R1711">[1]!table_weight[Balance]*(('F+ , F-'!R$2-[1]!tbl_gk[[#This Row],[Balance]])/('F+ , F-'!R$2-'F+ , F-'!R$3))</f>
        <v>1.1796626164916795E-3</v>
      </c>
      <c r="S1711" s="2" cm="1">
        <f t="array" ref="S1711">[1]!table_weight[ShotPower]*(('F+ , F-'!S$2-[1]!tbl_gk[[#This Row],[ShotPower]])/('F+ , F-'!S$2-'F+ , F-'!S$3))</f>
        <v>8.3106398450658349E-3</v>
      </c>
      <c r="T1711" s="2" cm="1">
        <f t="array" ref="T1711">[1]!table_weight[Jumping]*(('F+ , F-'!T$2-[1]!tbl_gk[[#This Row],[Jumping]])/('F+ , F-'!T$2-'F+ , F-'!T$3))</f>
        <v>2.7478728519976002E-3</v>
      </c>
      <c r="U1711" s="2" cm="1">
        <f t="array" ref="U1711">[1]!table_weight[Stamina]*(('F+ , F-'!U$2-[1]!tbl_gk[[#This Row],[Stamina]])/('F+ , F-'!U$2-'F+ , F-'!U$3))</f>
        <v>1.4598074526237249E-2</v>
      </c>
      <c r="V1711" s="2" cm="1">
        <f t="array" ref="V1711">[1]!table_weight[Strength]*(('F+ , F-'!V$2-[1]!tbl_gk[[#This Row],[Strength]])/('F+ , F-'!V$2-'F+ , F-'!V$3))</f>
        <v>3.9042693438799229E-2</v>
      </c>
      <c r="W1711" s="2" cm="1">
        <f t="array" ref="W1711">[1]!table_weight[LongShots]*(('F+ , F-'!W$2-[1]!tbl_gk[[#This Row],[LongShots]])/('F+ , F-'!W$2-'F+ , F-'!W$3))</f>
        <v>8.8300548353824494E-3</v>
      </c>
      <c r="X1711" s="2" cm="1">
        <f t="array" ref="X1711">[1]!table_weight[Aggression]*(('F+ , F-'!X$2-[1]!tbl_gk[[#This Row],[Aggression]])/('F+ , F-'!X$2-'F+ , F-'!X$3))</f>
        <v>1.8253726802555489E-2</v>
      </c>
      <c r="Y1711" s="2" cm="1">
        <f t="array" ref="Y1711">[1]!table_weight[Interceptions]*(('F+ , F-'!Y$2-[1]!tbl_gk[[#This Row],[Interceptions]])/('F+ , F-'!Y$2-'F+ , F-'!Y$3))</f>
        <v>2.2854259573931314E-2</v>
      </c>
      <c r="Z1711" s="2" cm="1">
        <f t="array" ref="Z1711">[1]!table_weight[Positioning]*(('F+ , F-'!Z$2-[1]!tbl_gk[[#This Row],[Positioning]])/('F+ , F-'!Z$2-'F+ , F-'!Z$3))</f>
        <v>1.9225568738802474E-3</v>
      </c>
      <c r="AA1711" s="2" cm="1">
        <f t="array" ref="AA1711">[1]!table_weight[Vision]*(('F+ , F-'!AA$2-[1]!tbl_gk[[#This Row],[Vision]])/('F+ , F-'!AA$2-'F+ , F-'!AA$3))</f>
        <v>2.6265084677010397E-2</v>
      </c>
      <c r="AB1711" s="2" cm="1">
        <f t="array" ref="AB1711">[1]!table_weight[Penalties]*(('F+ , F-'!AB$2-[1]!tbl_gk[[#This Row],[Penalties]])/('F+ , F-'!AB$2-'F+ , F-'!AB$3))</f>
        <v>2.4662663970364263E-3</v>
      </c>
      <c r="AC1711" s="2" cm="1">
        <f t="array" ref="AC1711">[1]!table_weight[Composure]*(('F+ , F-'!AC$2-[1]!tbl_gk[[#This Row],[Composure]])/('F+ , F-'!AC$2-'F+ , F-'!AC$3))</f>
        <v>1.814697986218964E-3</v>
      </c>
      <c r="AD1711" s="2" cm="1">
        <f t="array" ref="AD1711">[1]!table_weight[Marking]*(('F+ , F-'!AD$2-[1]!tbl_gk[[#This Row],[Marking]])/('F+ , F-'!AD$2-'F+ , F-'!AD$3))</f>
        <v>3.7859581516411465E-2</v>
      </c>
      <c r="AE1711" s="2" cm="1">
        <f t="array" ref="AE1711">[1]!table_weight[StandingTackle]*(('F+ , F-'!AE$2-[1]!tbl_gk[[#This Row],[StandingTackle]])/('F+ , F-'!AE$2-'F+ , F-'!AE$3))</f>
        <v>2.6900228972187096E-2</v>
      </c>
      <c r="AF1711" s="2" cm="1">
        <f t="array" ref="AF1711">[1]!table_weight[SlidingTackle]*(('F+ , F-'!AF$2-[1]!tbl_gk[[#This Row],[SlidingTackle]])/('F+ , F-'!AF$2-'F+ , F-'!AF$3))</f>
        <v>8.9667429907290316E-3</v>
      </c>
      <c r="AG1711" s="2" cm="1">
        <f t="array" ref="AG1711">[1]!table_weight[GKDiving]*(('F+ , F-'!AG$2-[1]!tbl_gk[[#This Row],[GKDiving]])/('F+ , F-'!AG$2-'F+ , F-'!AG$3))</f>
        <v>6.320036000405635E-2</v>
      </c>
      <c r="AH1711" s="2" cm="1">
        <f t="array" ref="AH1711">[1]!table_weight[GKHandling]*(('F+ , F-'!AH$2-[1]!tbl_gk[[#This Row],[GKHandling]])/('F+ , F-'!AH$2-'F+ , F-'!AH$3))</f>
        <v>6.773058557426484E-2</v>
      </c>
      <c r="AI1711" s="2" cm="1">
        <f t="array" ref="AI1711">[1]!table_weight[GKKicking]*(('F+ , F-'!AI$2-[1]!tbl_gk[[#This Row],[GKKicking]])/('F+ , F-'!AI$2-'F+ , F-'!AI$3))</f>
        <v>3.7566169759659242E-2</v>
      </c>
      <c r="AJ1711" s="2" cm="1">
        <f t="array" ref="AJ1711">[1]!table_weight[GKPositioning]*(('F+ , F-'!AJ$2-[1]!tbl_gk[[#This Row],[GKPositioning]])/('F+ , F-'!AJ$2-'F+ , F-'!AJ$3))</f>
        <v>2.5858276192927833E-2</v>
      </c>
      <c r="AK1711" s="2" cm="1">
        <f t="array" ref="AK1711">[1]!table_weight[GKReflexes]*(('F+ , F-'!AK$2-[1]!tbl_gk[[#This Row],[GKReflexes]])/('F+ , F-'!AK$2-'F+ , F-'!AK$3))</f>
        <v>6.9235709698137402E-2</v>
      </c>
    </row>
    <row r="1712" spans="1:37" x14ac:dyDescent="0.55000000000000004">
      <c r="A1712" s="7">
        <f>[1]!tbl_gk[[#This Row],[ID]]</f>
        <v>263742</v>
      </c>
      <c r="B1712" s="1" cm="1">
        <f t="array" ref="B1712">[1]!table_weight[ValueEUR]*(('F+ , F-'!B$2-[1]!tbl_gk[[#This Row],[ValueEUR]])/('F+ , F-'!B$2-'F+ , F-'!B$3))</f>
        <v>9.7538055693859437E-5</v>
      </c>
      <c r="C1712" s="1" cm="1">
        <f t="array" ref="C1712">[1]!table_weight[WageEUR]*(('F+ , F-'!C$2-[1]!tbl_gk[[#This Row],[WageEUR]])/('F+ , F-'!C$2-'F+ , F-'!C$3))</f>
        <v>2.3472561185650898E-4</v>
      </c>
      <c r="D1712" s="1" cm="1">
        <f t="array" ref="D1712">[1]!table_weight[Crossing]*(('F+ , F-'!D$2-[1]!tbl_gk[[#This Row],[Crossing]])/('F+ , F-'!D$2-'F+ , F-'!D$3))</f>
        <v>3.2504443341392672E-2</v>
      </c>
      <c r="E1712" s="1" cm="1">
        <f t="array" ref="E1712">[1]!table_weight[Finishing]*(('F+ , F-'!E$2-[1]!tbl_gk[[#This Row],[Finishing]])/('F+ , F-'!E$2-'F+ , F-'!E$3))</f>
        <v>1.9965013690294877E-2</v>
      </c>
      <c r="F1712" s="1" cm="1">
        <f t="array" ref="F1712">[1]!table_weight[HeadingAccuracy]*(('F+ , F-'!F$2-[1]!tbl_gk[[#This Row],[HeadingAccuracy]])/('F+ , F-'!F$2-'F+ , F-'!F$3))</f>
        <v>1.0439222844598752E-2</v>
      </c>
      <c r="G1712" s="1" cm="1">
        <f t="array" ref="G1712">[1]!table_weight[ShortPassing]*(('F+ , F-'!G$2-[1]!tbl_gk[[#This Row],[ShortPassing]])/('F+ , F-'!G$2-'F+ , F-'!G$3))</f>
        <v>6.047264524054153E-2</v>
      </c>
      <c r="H1712" s="1" cm="1">
        <f t="array" ref="H1712">[1]!table_weight[Volleys]*(('F+ , F-'!H$2-[1]!tbl_gk[[#This Row],[Volleys]])/('F+ , F-'!H$2-'F+ , F-'!H$3))</f>
        <v>1.851827356780974E-3</v>
      </c>
      <c r="I1712" s="1" cm="1">
        <f t="array" ref="I1712">[1]!table_weight[Dribbling]*(('F+ , F-'!I$2-[1]!tbl_gk[[#This Row],[Dribbling]])/('F+ , F-'!I$2-'F+ , F-'!I$3))</f>
        <v>2.2491199096005835E-2</v>
      </c>
      <c r="J1712" s="1" cm="1">
        <f t="array" ref="J1712">[1]!table_weight[Curve]*(('F+ , F-'!J$2-[1]!tbl_gk[[#This Row],[Curve]])/('F+ , F-'!J$2-'F+ , F-'!J$3))</f>
        <v>9.4648953791028455E-3</v>
      </c>
      <c r="K1712" s="1" cm="1">
        <f t="array" ref="K1712">[1]!table_weight[FKAccuracy]*(('F+ , F-'!K$2-[1]!tbl_gk[[#This Row],[FKAccuracy]])/('F+ , F-'!K$2-'F+ , F-'!K$3))</f>
        <v>9.4310921813203358E-3</v>
      </c>
      <c r="L1712" s="1" cm="1">
        <f t="array" ref="L1712">[1]!table_weight[LongPassing]*(('F+ , F-'!L$2-[1]!tbl_gk[[#This Row],[LongPassing]])/('F+ , F-'!L$2-'F+ , F-'!L$3))</f>
        <v>2.5446932703562523E-2</v>
      </c>
      <c r="M1712" s="1" cm="1">
        <f t="array" ref="M1712">[1]!table_weight[BallControl]*(('F+ , F-'!M$2-[1]!tbl_gk[[#This Row],[BallControl]])/('F+ , F-'!M$2-'F+ , F-'!M$3))</f>
        <v>1.4776826459211564E-2</v>
      </c>
      <c r="N1712" s="1" cm="1">
        <f t="array" ref="N1712">[1]!table_weight[Acceleration]*(('F+ , F-'!N$2-[1]!tbl_gk[[#This Row],[Acceleration]])/('F+ , F-'!N$2-'F+ , F-'!N$3))</f>
        <v>1.0146924604949968E-2</v>
      </c>
      <c r="O1712" s="1" cm="1">
        <f t="array" ref="O1712">[1]!table_weight[SprintSpeed]*(('F+ , F-'!O$2-[1]!tbl_gk[[#This Row],[SprintSpeed]])/('F+ , F-'!O$2-'F+ , F-'!O$3))</f>
        <v>1.0400973532096125E-2</v>
      </c>
      <c r="P1712" s="1" cm="1">
        <f t="array" ref="P1712">[1]!table_weight[Agility]*(('F+ , F-'!P$2-[1]!tbl_gk[[#This Row],[Agility]])/('F+ , F-'!P$2-'F+ , F-'!P$3))</f>
        <v>4.4464206313917145E-3</v>
      </c>
      <c r="Q1712" s="1" cm="1">
        <f t="array" ref="Q1712">[1]!table_weight[Reactions]*(('F+ , F-'!Q$2-[1]!tbl_gk[[#This Row],[Reactions]])/('F+ , F-'!Q$2-'F+ , F-'!Q$3))</f>
        <v>1.9078754002670962E-3</v>
      </c>
      <c r="R1712" s="1" cm="1">
        <f t="array" ref="R1712">[1]!table_weight[Balance]*(('F+ , F-'!R$2-[1]!tbl_gk[[#This Row],[Balance]])/('F+ , F-'!R$2-'F+ , F-'!R$3))</f>
        <v>2.6697627636390639E-3</v>
      </c>
      <c r="S1712" s="1" cm="1">
        <f t="array" ref="S1712">[1]!table_weight[ShotPower]*(('F+ , F-'!S$2-[1]!tbl_gk[[#This Row],[ShotPower]])/('F+ , F-'!S$2-'F+ , F-'!S$3))</f>
        <v>5.7135648934827617E-3</v>
      </c>
      <c r="T1712" s="1" cm="1">
        <f t="array" ref="T1712">[1]!table_weight[Jumping]*(('F+ , F-'!T$2-[1]!tbl_gk[[#This Row],[Jumping]])/('F+ , F-'!T$2-'F+ , F-'!T$3))</f>
        <v>4.2935513312462505E-3</v>
      </c>
      <c r="U1712" s="1" cm="1">
        <f t="array" ref="U1712">[1]!table_weight[Stamina]*(('F+ , F-'!U$2-[1]!tbl_gk[[#This Row],[Stamina]])/('F+ , F-'!U$2-'F+ , F-'!U$3))</f>
        <v>1.4598074526237249E-2</v>
      </c>
      <c r="V1712" s="1" cm="1">
        <f t="array" ref="V1712">[1]!table_weight[Strength]*(('F+ , F-'!V$2-[1]!tbl_gk[[#This Row],[Strength]])/('F+ , F-'!V$2-'F+ , F-'!V$3))</f>
        <v>1.6859344894026941E-2</v>
      </c>
      <c r="W1712" s="1" cm="1">
        <f t="array" ref="W1712">[1]!table_weight[LongShots]*(('F+ , F-'!W$2-[1]!tbl_gk[[#This Row],[LongShots]])/('F+ , F-'!W$2-'F+ , F-'!W$3))</f>
        <v>9.86888481601568E-3</v>
      </c>
      <c r="X1712" s="1" cm="1">
        <f t="array" ref="X1712">[1]!table_weight[Aggression]*(('F+ , F-'!X$2-[1]!tbl_gk[[#This Row],[Aggression]])/('F+ , F-'!X$2-'F+ , F-'!X$3))</f>
        <v>1.2777608761788841E-2</v>
      </c>
      <c r="Y1712" s="1" cm="1">
        <f t="array" ref="Y1712">[1]!table_weight[Interceptions]*(('F+ , F-'!Y$2-[1]!tbl_gk[[#This Row],[Interceptions]])/('F+ , F-'!Y$2-'F+ , F-'!Y$3))</f>
        <v>2.2161706253509151E-2</v>
      </c>
      <c r="Z1712" s="1" cm="1">
        <f t="array" ref="Z1712">[1]!table_weight[Positioning]*(('F+ , F-'!Z$2-[1]!tbl_gk[[#This Row],[Positioning]])/('F+ , F-'!Z$2-'F+ , F-'!Z$3))</f>
        <v>1.4788899029848058E-3</v>
      </c>
      <c r="AA1712" s="1" cm="1">
        <f t="array" ref="AA1712">[1]!table_weight[Vision]*(('F+ , F-'!AA$2-[1]!tbl_gk[[#This Row],[Vision]])/('F+ , F-'!AA$2-'F+ , F-'!AA$3))</f>
        <v>1.2777608761788841E-2</v>
      </c>
      <c r="AB1712" s="1" cm="1">
        <f t="array" ref="AB1712">[1]!table_weight[Penalties]*(('F+ , F-'!AB$2-[1]!tbl_gk[[#This Row],[Penalties]])/('F+ , F-'!AB$2-'F+ , F-'!AB$3))</f>
        <v>2.4662663970364263E-3</v>
      </c>
      <c r="AC1712" s="1" cm="1">
        <f t="array" ref="AC1712">[1]!table_weight[Composure]*(('F+ , F-'!AC$2-[1]!tbl_gk[[#This Row],[Composure]])/('F+ , F-'!AC$2-'F+ , F-'!AC$3))</f>
        <v>1.8680714564018749E-3</v>
      </c>
      <c r="AD1712" s="1" cm="1">
        <f t="array" ref="AD1712">[1]!table_weight[Marking]*(('F+ , F-'!AD$2-[1]!tbl_gk[[#This Row],[Marking]])/('F+ , F-'!AD$2-'F+ , F-'!AD$3))</f>
        <v>3.4704616390043845E-2</v>
      </c>
      <c r="AE1712" s="1" cm="1">
        <f t="array" ref="AE1712">[1]!table_weight[StandingTackle]*(('F+ , F-'!AE$2-[1]!tbl_gk[[#This Row],[StandingTackle]])/('F+ , F-'!AE$2-'F+ , F-'!AE$3))</f>
        <v>2.241685747682258E-2</v>
      </c>
      <c r="AF1712" s="1" cm="1">
        <f t="array" ref="AF1712">[1]!table_weight[SlidingTackle]*(('F+ , F-'!AF$2-[1]!tbl_gk[[#This Row],[SlidingTackle]])/('F+ , F-'!AF$2-'F+ , F-'!AF$3))</f>
        <v>8.2195144081682794E-3</v>
      </c>
      <c r="AG1712" s="1" cm="1">
        <f t="array" ref="AG1712">[1]!table_weight[GKDiving]*(('F+ , F-'!AG$2-[1]!tbl_gk[[#This Row],[GKDiving]])/('F+ , F-'!AG$2-'F+ , F-'!AG$3))</f>
        <v>5.9784124328161402E-2</v>
      </c>
      <c r="AH1712" s="1" cm="1">
        <f t="array" ref="AH1712">[1]!table_weight[GKHandling]*(('F+ , F-'!AH$2-[1]!tbl_gk[[#This Row],[GKHandling]])/('F+ , F-'!AH$2-'F+ , F-'!AH$3))</f>
        <v>6.2383434081559733E-2</v>
      </c>
      <c r="AI1712" s="1" cm="1">
        <f t="array" ref="AI1712">[1]!table_weight[GKKicking]*(('F+ , F-'!AI$2-[1]!tbl_gk[[#This Row],[GKKicking]])/('F+ , F-'!AI$2-'F+ , F-'!AI$3))</f>
        <v>2.5938545786431375E-2</v>
      </c>
      <c r="AJ1712" s="1" cm="1">
        <f t="array" ref="AJ1712">[1]!table_weight[GKPositioning]*(('F+ , F-'!AJ$2-[1]!tbl_gk[[#This Row],[GKPositioning]])/('F+ , F-'!AJ$2-'F+ , F-'!AJ$3))</f>
        <v>2.2074138213474981E-2</v>
      </c>
      <c r="AK1712" s="1" cm="1">
        <f t="array" ref="AK1712">[1]!table_weight[GKReflexes]*(('F+ , F-'!AK$2-[1]!tbl_gk[[#This Row],[GKReflexes]])/('F+ , F-'!AK$2-'F+ , F-'!AK$3))</f>
        <v>6.012574789575089E-2</v>
      </c>
    </row>
    <row r="1713" spans="1:37" x14ac:dyDescent="0.55000000000000004">
      <c r="A1713" s="8">
        <f>[1]!tbl_gk[[#This Row],[ID]]</f>
        <v>263763</v>
      </c>
      <c r="B1713" s="2" cm="1">
        <f t="array" ref="B1713">[1]!table_weight[ValueEUR]*(('F+ , F-'!B$2-[1]!tbl_gk[[#This Row],[ValueEUR]])/('F+ , F-'!B$2-'F+ , F-'!B$3))</f>
        <v>6.8214906039059921E-5</v>
      </c>
      <c r="C1713" s="2" cm="1">
        <f t="array" ref="C1713">[1]!table_weight[WageEUR]*(('F+ , F-'!C$2-[1]!tbl_gk[[#This Row],[WageEUR]])/('F+ , F-'!C$2-'F+ , F-'!C$3))</f>
        <v>0</v>
      </c>
      <c r="D1713" s="2" cm="1">
        <f t="array" ref="D1713">[1]!table_weight[Crossing]*(('F+ , F-'!D$2-[1]!tbl_gk[[#This Row],[Crossing]])/('F+ , F-'!D$2-'F+ , F-'!D$3))</f>
        <v>3.6987814836757178E-2</v>
      </c>
      <c r="E1713" s="2" cm="1">
        <f t="array" ref="E1713">[1]!table_weight[Finishing]*(('F+ , F-'!E$2-[1]!tbl_gk[[#This Row],[Finishing]])/('F+ , F-'!E$2-'F+ , F-'!E$3))</f>
        <v>1.59720109522359E-2</v>
      </c>
      <c r="F1713" s="2" cm="1">
        <f t="array" ref="F1713">[1]!table_weight[HeadingAccuracy]*(('F+ , F-'!F$2-[1]!tbl_gk[[#This Row],[HeadingAccuracy]])/('F+ , F-'!F$2-'F+ , F-'!F$3))</f>
        <v>1.0439222844598752E-2</v>
      </c>
      <c r="G1713" s="2" cm="1">
        <f t="array" ref="G1713">[1]!table_weight[ShortPassing]*(('F+ , F-'!G$2-[1]!tbl_gk[[#This Row],[ShortPassing]])/('F+ , F-'!G$2-'F+ , F-'!G$3))</f>
        <v>5.6253623479573515E-2</v>
      </c>
      <c r="H1713" s="2" cm="1">
        <f t="array" ref="H1713">[1]!table_weight[Volleys]*(('F+ , F-'!H$2-[1]!tbl_gk[[#This Row],[Volleys]])/('F+ , F-'!H$2-'F+ , F-'!H$3))</f>
        <v>2.0833057763785961E-3</v>
      </c>
      <c r="I1713" s="2" cm="1">
        <f t="array" ref="I1713">[1]!table_weight[Dribbling]*(('F+ , F-'!I$2-[1]!tbl_gk[[#This Row],[Dribbling]])/('F+ , F-'!I$2-'F+ , F-'!I$3))</f>
        <v>2.4446955539136776E-2</v>
      </c>
      <c r="J1713" s="2" cm="1">
        <f t="array" ref="J1713">[1]!table_weight[Curve]*(('F+ , F-'!J$2-[1]!tbl_gk[[#This Row],[Curve]])/('F+ , F-'!J$2-'F+ , F-'!J$3))</f>
        <v>9.6339113680153961E-3</v>
      </c>
      <c r="K1713" s="2" cm="1">
        <f t="array" ref="K1713">[1]!table_weight[FKAccuracy]*(('F+ , F-'!K$2-[1]!tbl_gk[[#This Row],[FKAccuracy]])/('F+ , F-'!K$2-'F+ , F-'!K$3))</f>
        <v>9.5832065713416324E-3</v>
      </c>
      <c r="L1713" s="2" cm="1">
        <f t="array" ref="L1713">[1]!table_weight[LongPassing]*(('F+ , F-'!L$2-[1]!tbl_gk[[#This Row],[LongPassing]])/('F+ , F-'!L$2-'F+ , F-'!L$3))</f>
        <v>2.1656964003031933E-2</v>
      </c>
      <c r="M1713" s="2" cm="1">
        <f t="array" ref="M1713">[1]!table_weight[BallControl]*(('F+ , F-'!M$2-[1]!tbl_gk[[#This Row],[BallControl]])/('F+ , F-'!M$2-'F+ , F-'!M$3))</f>
        <v>1.3907601373375588E-2</v>
      </c>
      <c r="N1713" s="2" cm="1">
        <f t="array" ref="N1713">[1]!table_weight[Acceleration]*(('F+ , F-'!N$2-[1]!tbl_gk[[#This Row],[Acceleration]])/('F+ , F-'!N$2-'F+ , F-'!N$3))</f>
        <v>7.666565257073309E-3</v>
      </c>
      <c r="O1713" s="2" cm="1">
        <f t="array" ref="O1713">[1]!table_weight[SprintSpeed]*(('F+ , F-'!O$2-[1]!tbl_gk[[#This Row],[SprintSpeed]])/('F+ , F-'!O$2-'F+ , F-'!O$3))</f>
        <v>8.995436568299351E-3</v>
      </c>
      <c r="P1713" s="2" cm="1">
        <f t="array" ref="P1713">[1]!table_weight[Agility]*(('F+ , F-'!P$2-[1]!tbl_gk[[#This Row],[Agility]])/('F+ , F-'!P$2-'F+ , F-'!P$3))</f>
        <v>4.5634317006388652E-3</v>
      </c>
      <c r="Q1713" s="2" cm="1">
        <f t="array" ref="Q1713">[1]!table_weight[Reactions]*(('F+ , F-'!Q$2-[1]!tbl_gk[[#This Row],[Reactions]])/('F+ , F-'!Q$2-'F+ , F-'!Q$3))</f>
        <v>2.6297742003681597E-3</v>
      </c>
      <c r="R1713" s="2" cm="1">
        <f t="array" ref="R1713">[1]!table_weight[Balance]*(('F+ , F-'!R$2-[1]!tbl_gk[[#This Row],[Balance]])/('F+ , F-'!R$2-'F+ , F-'!R$3))</f>
        <v>2.7318502697702049E-3</v>
      </c>
      <c r="S1713" s="2" cm="1">
        <f t="array" ref="S1713">[1]!table_weight[ShotPower]*(('F+ , F-'!S$2-[1]!tbl_gk[[#This Row],[ShotPower]])/('F+ , F-'!S$2-'F+ , F-'!S$3))</f>
        <v>8.3106398450658349E-3</v>
      </c>
      <c r="T1713" s="2" cm="1">
        <f t="array" ref="T1713">[1]!table_weight[Jumping]*(('F+ , F-'!T$2-[1]!tbl_gk[[#This Row],[Jumping]])/('F+ , F-'!T$2-'F+ , F-'!T$3))</f>
        <v>3.6924541448717756E-3</v>
      </c>
      <c r="U1713" s="2" cm="1">
        <f t="array" ref="U1713">[1]!table_weight[Stamina]*(('F+ , F-'!U$2-[1]!tbl_gk[[#This Row],[Stamina]])/('F+ , F-'!U$2-'F+ , F-'!U$3))</f>
        <v>1.6315495058735752E-2</v>
      </c>
      <c r="V1713" s="2" cm="1">
        <f t="array" ref="V1713">[1]!table_weight[Strength]*(('F+ , F-'!V$2-[1]!tbl_gk[[#This Row],[Strength]])/('F+ , F-'!V$2-'F+ , F-'!V$3))</f>
        <v>2.2183348544772292E-2</v>
      </c>
      <c r="W1713" s="2" cm="1">
        <f t="array" ref="W1713">[1]!table_weight[LongShots]*(('F+ , F-'!W$2-[1]!tbl_gk[[#This Row],[LongShots]])/('F+ , F-'!W$2-'F+ , F-'!W$3))</f>
        <v>9.6091773208573719E-3</v>
      </c>
      <c r="X1713" s="2" cm="1">
        <f t="array" ref="X1713">[1]!table_weight[Aggression]*(('F+ , F-'!X$2-[1]!tbl_gk[[#This Row],[Aggression]])/('F+ , F-'!X$2-'F+ , F-'!X$3))</f>
        <v>1.642835412229994E-2</v>
      </c>
      <c r="Y1713" s="2" cm="1">
        <f t="array" ref="Y1713">[1]!table_weight[Interceptions]*(('F+ , F-'!Y$2-[1]!tbl_gk[[#This Row],[Interceptions]])/('F+ , F-'!Y$2-'F+ , F-'!Y$3))</f>
        <v>2.0776599612664828E-2</v>
      </c>
      <c r="Z1713" s="2" cm="1">
        <f t="array" ref="Z1713">[1]!table_weight[Positioning]*(('F+ , F-'!Z$2-[1]!tbl_gk[[#This Row],[Positioning]])/('F+ , F-'!Z$2-'F+ , F-'!Z$3))</f>
        <v>1.9225568738802474E-3</v>
      </c>
      <c r="AA1713" s="2" cm="1">
        <f t="array" ref="AA1713">[1]!table_weight[Vision]*(('F+ , F-'!AA$2-[1]!tbl_gk[[#This Row],[Vision]])/('F+ , F-'!AA$2-'F+ , F-'!AA$3))</f>
        <v>2.3425616063279545E-2</v>
      </c>
      <c r="AB1713" s="2" cm="1">
        <f t="array" ref="AB1713">[1]!table_weight[Penalties]*(('F+ , F-'!AB$2-[1]!tbl_gk[[#This Row],[Penalties]])/('F+ , F-'!AB$2-'F+ , F-'!AB$3))</f>
        <v>2.2705309687002014E-3</v>
      </c>
      <c r="AC1713" s="2" cm="1">
        <f t="array" ref="AC1713">[1]!table_weight[Composure]*(('F+ , F-'!AC$2-[1]!tbl_gk[[#This Row],[Composure]])/('F+ , F-'!AC$2-'F+ , F-'!AC$3))</f>
        <v>2.5619265687797138E-3</v>
      </c>
      <c r="AD1713" s="2" cm="1">
        <f t="array" ref="AD1713">[1]!table_weight[Marking]*(('F+ , F-'!AD$2-[1]!tbl_gk[[#This Row],[Marking]])/('F+ , F-'!AD$2-'F+ , F-'!AD$3))</f>
        <v>3.7859581516411465E-2</v>
      </c>
      <c r="AE1713" s="2" cm="1">
        <f t="array" ref="AE1713">[1]!table_weight[StandingTackle]*(('F+ , F-'!AE$2-[1]!tbl_gk[[#This Row],[StandingTackle]])/('F+ , F-'!AE$2-'F+ , F-'!AE$3))</f>
        <v>3.1383600467551613E-2</v>
      </c>
      <c r="AF1713" s="2" cm="1">
        <f t="array" ref="AF1713">[1]!table_weight[SlidingTackle]*(('F+ , F-'!AF$2-[1]!tbl_gk[[#This Row],[SlidingTackle]])/('F+ , F-'!AF$2-'F+ , F-'!AF$3))</f>
        <v>9.7139715732897855E-3</v>
      </c>
      <c r="AG1713" s="2" cm="1">
        <f t="array" ref="AG1713">[1]!table_weight[GKDiving]*(('F+ , F-'!AG$2-[1]!tbl_gk[[#This Row],[GKDiving]])/('F+ , F-'!AG$2-'F+ , F-'!AG$3))</f>
        <v>6.320036000405635E-2</v>
      </c>
      <c r="AH1713" s="2" cm="1">
        <f t="array" ref="AH1713">[1]!table_weight[GKHandling]*(('F+ , F-'!AH$2-[1]!tbl_gk[[#This Row],[GKHandling]])/('F+ , F-'!AH$2-'F+ , F-'!AH$3))</f>
        <v>6.416581791246144E-2</v>
      </c>
      <c r="AI1713" s="2" cm="1">
        <f t="array" ref="AI1713">[1]!table_weight[GKKicking]*(('F+ , F-'!AI$2-[1]!tbl_gk[[#This Row],[GKKicking]])/('F+ , F-'!AI$2-'F+ , F-'!AI$3))</f>
        <v>3.7566169759659242E-2</v>
      </c>
      <c r="AJ1713" s="2" cm="1">
        <f t="array" ref="AJ1713">[1]!table_weight[GKPositioning]*(('F+ , F-'!AJ$2-[1]!tbl_gk[[#This Row],[GKPositioning]])/('F+ , F-'!AJ$2-'F+ , F-'!AJ$3))</f>
        <v>2.4596896866443549E-2</v>
      </c>
      <c r="AK1713" s="2" cm="1">
        <f t="array" ref="AK1713">[1]!table_weight[GKReflexes]*(('F+ , F-'!AK$2-[1]!tbl_gk[[#This Row],[GKReflexes]])/('F+ , F-'!AK$2-'F+ , F-'!AK$3))</f>
        <v>6.3769732616705502E-2</v>
      </c>
    </row>
    <row r="1714" spans="1:37" x14ac:dyDescent="0.55000000000000004">
      <c r="A1714" s="7">
        <f>[1]!tbl_gk[[#This Row],[ID]]</f>
        <v>263780</v>
      </c>
      <c r="B1714" s="1" cm="1">
        <f t="array" ref="B1714">[1]!table_weight[ValueEUR]*(('F+ , F-'!B$2-[1]!tbl_gk[[#This Row],[ValueEUR]])/('F+ , F-'!B$2-'F+ , F-'!B$3))</f>
        <v>1.3612114734491143E-4</v>
      </c>
      <c r="C1714" s="1" cm="1">
        <f t="array" ref="C1714">[1]!table_weight[WageEUR]*(('F+ , F-'!C$2-[1]!tbl_gk[[#This Row],[WageEUR]])/('F+ , F-'!C$2-'F+ , F-'!C$3))</f>
        <v>3.9120935309418157E-5</v>
      </c>
      <c r="D1714" s="1" cm="1">
        <f t="array" ref="D1714">[1]!table_weight[Crossing]*(('F+ , F-'!D$2-[1]!tbl_gk[[#This Row],[Crossing]])/('F+ , F-'!D$2-'F+ , F-'!D$3))</f>
        <v>3.5866971962916043E-2</v>
      </c>
      <c r="E1714" s="1" cm="1">
        <f t="array" ref="E1714">[1]!table_weight[Finishing]*(('F+ , F-'!E$2-[1]!tbl_gk[[#This Row],[Finishing]])/('F+ , F-'!E$2-'F+ , F-'!E$3))</f>
        <v>1.9965013690294877E-2</v>
      </c>
      <c r="F1714" s="1" cm="1">
        <f t="array" ref="F1714">[1]!table_weight[HeadingAccuracy]*(('F+ , F-'!F$2-[1]!tbl_gk[[#This Row],[HeadingAccuracy]])/('F+ , F-'!F$2-'F+ , F-'!F$3))</f>
        <v>1.0439222844598752E-2</v>
      </c>
      <c r="G1714" s="1" cm="1">
        <f t="array" ref="G1714">[1]!table_weight[ShortPassing]*(('F+ , F-'!G$2-[1]!tbl_gk[[#This Row],[ShortPassing]])/('F+ , F-'!G$2-'F+ , F-'!G$3))</f>
        <v>4.781557995763748E-2</v>
      </c>
      <c r="H1714" s="1" cm="1">
        <f t="array" ref="H1714">[1]!table_weight[Volleys]*(('F+ , F-'!H$2-[1]!tbl_gk[[#This Row],[Volleys]])/('F+ , F-'!H$2-'F+ , F-'!H$3))</f>
        <v>2.3147841959762173E-3</v>
      </c>
      <c r="I1714" s="1" cm="1">
        <f t="array" ref="I1714">[1]!table_weight[Dribbling]*(('F+ , F-'!I$2-[1]!tbl_gk[[#This Row],[Dribbling]])/('F+ , F-'!I$2-'F+ , F-'!I$3))</f>
        <v>2.1513320874440363E-2</v>
      </c>
      <c r="J1714" s="1" cm="1">
        <f t="array" ref="J1714">[1]!table_weight[Curve]*(('F+ , F-'!J$2-[1]!tbl_gk[[#This Row],[Curve]])/('F+ , F-'!J$2-'F+ , F-'!J$3))</f>
        <v>9.295879390190295E-3</v>
      </c>
      <c r="K1714" s="1" cm="1">
        <f t="array" ref="K1714">[1]!table_weight[FKAccuracy]*(('F+ , F-'!K$2-[1]!tbl_gk[[#This Row],[FKAccuracy]])/('F+ , F-'!K$2-'F+ , F-'!K$3))</f>
        <v>9.7353209613629272E-3</v>
      </c>
      <c r="L1714" s="1" cm="1">
        <f t="array" ref="L1714">[1]!table_weight[LongPassing]*(('F+ , F-'!L$2-[1]!tbl_gk[[#This Row],[LongPassing]])/('F+ , F-'!L$2-'F+ , F-'!L$3))</f>
        <v>2.5988356803638323E-2</v>
      </c>
      <c r="M1714" s="1" cm="1">
        <f t="array" ref="M1714">[1]!table_weight[BallControl]*(('F+ , F-'!M$2-[1]!tbl_gk[[#This Row],[BallControl]])/('F+ , F-'!M$2-'F+ , F-'!M$3))</f>
        <v>1.4342213916293577E-2</v>
      </c>
      <c r="N1714" s="1" cm="1">
        <f t="array" ref="N1714">[1]!table_weight[Acceleration]*(('F+ , F-'!N$2-[1]!tbl_gk[[#This Row],[Acceleration]])/('F+ , F-'!N$2-'F+ , F-'!N$3))</f>
        <v>8.1175396839599755E-3</v>
      </c>
      <c r="O1714" s="1" cm="1">
        <f t="array" ref="O1714">[1]!table_weight[SprintSpeed]*(('F+ , F-'!O$2-[1]!tbl_gk[[#This Row],[SprintSpeed]])/('F+ , F-'!O$2-'F+ , F-'!O$3))</f>
        <v>6.7465774262245133E-3</v>
      </c>
      <c r="P1714" s="1" cm="1">
        <f t="array" ref="P1714">[1]!table_weight[Agility]*(('F+ , F-'!P$2-[1]!tbl_gk[[#This Row],[Agility]])/('F+ , F-'!P$2-'F+ , F-'!P$3))</f>
        <v>3.8613652851559629E-3</v>
      </c>
      <c r="Q1714" s="1" cm="1">
        <f t="array" ref="Q1714">[1]!table_weight[Reactions]*(('F+ , F-'!Q$2-[1]!tbl_gk[[#This Row],[Reactions]])/('F+ , F-'!Q$2-'F+ , F-'!Q$3))</f>
        <v>1.8563112002598775E-3</v>
      </c>
      <c r="R1714" s="1" cm="1">
        <f t="array" ref="R1714">[1]!table_weight[Balance]*(('F+ , F-'!R$2-[1]!tbl_gk[[#This Row],[Balance]])/('F+ , F-'!R$2-'F+ , F-'!R$3))</f>
        <v>1.9868001961965125E-3</v>
      </c>
      <c r="S1714" s="1" cm="1">
        <f t="array" ref="S1714">[1]!table_weight[ShotPower]*(('F+ , F-'!S$2-[1]!tbl_gk[[#This Row],[ShotPower]])/('F+ , F-'!S$2-'F+ , F-'!S$3))</f>
        <v>7.5315173595909123E-3</v>
      </c>
      <c r="T1714" s="1" cm="1">
        <f t="array" ref="T1714">[1]!table_weight[Jumping]*(('F+ , F-'!T$2-[1]!tbl_gk[[#This Row],[Jumping]])/('F+ , F-'!T$2-'F+ , F-'!T$3))</f>
        <v>2.4043887454979003E-3</v>
      </c>
      <c r="U1714" s="1" cm="1">
        <f t="array" ref="U1714">[1]!table_weight[Stamina]*(('F+ , F-'!U$2-[1]!tbl_gk[[#This Row],[Stamina]])/('F+ , F-'!U$2-'F+ , F-'!U$3))</f>
        <v>2.2326466922480501E-2</v>
      </c>
      <c r="V1714" s="1" cm="1">
        <f t="array" ref="V1714">[1]!table_weight[Strength]*(('F+ , F-'!V$2-[1]!tbl_gk[[#This Row],[Strength]])/('F+ , F-'!V$2-'F+ , F-'!V$3))</f>
        <v>2.0408680661190511E-2</v>
      </c>
      <c r="W1714" s="1" cm="1">
        <f t="array" ref="W1714">[1]!table_weight[LongShots]*(('F+ , F-'!W$2-[1]!tbl_gk[[#This Row],[LongShots]])/('F+ , F-'!W$2-'F+ , F-'!W$3))</f>
        <v>9.3494698256990638E-3</v>
      </c>
      <c r="X1714" s="1" cm="1">
        <f t="array" ref="X1714">[1]!table_weight[Aggression]*(('F+ , F-'!X$2-[1]!tbl_gk[[#This Row],[Aggression]])/('F+ , F-'!X$2-'F+ , F-'!X$3))</f>
        <v>1.2777608761788841E-2</v>
      </c>
      <c r="Y1714" s="1" cm="1">
        <f t="array" ref="Y1714">[1]!table_weight[Interceptions]*(('F+ , F-'!Y$2-[1]!tbl_gk[[#This Row],[Interceptions]])/('F+ , F-'!Y$2-'F+ , F-'!Y$3))</f>
        <v>2.1469152933086991E-2</v>
      </c>
      <c r="Z1714" s="1" cm="1">
        <f t="array" ref="Z1714">[1]!table_weight[Positioning]*(('F+ , F-'!Z$2-[1]!tbl_gk[[#This Row],[Positioning]])/('F+ , F-'!Z$2-'F+ , F-'!Z$3))</f>
        <v>2.3662238447756888E-3</v>
      </c>
      <c r="AA1714" s="1" cm="1">
        <f t="array" ref="AA1714">[1]!table_weight[Vision]*(('F+ , F-'!AA$2-[1]!tbl_gk[[#This Row],[Vision]])/('F+ , F-'!AA$2-'F+ , F-'!AA$3))</f>
        <v>3.1234154751039387E-2</v>
      </c>
      <c r="AB1714" s="1" cm="1">
        <f t="array" ref="AB1714">[1]!table_weight[Penalties]*(('F+ , F-'!AB$2-[1]!tbl_gk[[#This Row],[Penalties]])/('F+ , F-'!AB$2-'F+ , F-'!AB$3))</f>
        <v>2.5054134827036706E-3</v>
      </c>
      <c r="AC1714" s="1" cm="1">
        <f t="array" ref="AC1714">[1]!table_weight[Composure]*(('F+ , F-'!AC$2-[1]!tbl_gk[[#This Row],[Composure]])/('F+ , F-'!AC$2-'F+ , F-'!AC$3))</f>
        <v>8.5397552292657128E-4</v>
      </c>
      <c r="AD1714" s="1" cm="1">
        <f t="array" ref="AD1714">[1]!table_weight[Marking]*(('F+ , F-'!AD$2-[1]!tbl_gk[[#This Row],[Marking]])/('F+ , F-'!AD$2-'F+ , F-'!AD$3))</f>
        <v>3.6282098953227655E-2</v>
      </c>
      <c r="AE1714" s="1" cm="1">
        <f t="array" ref="AE1714">[1]!table_weight[StandingTackle]*(('F+ , F-'!AE$2-[1]!tbl_gk[[#This Row],[StandingTackle]])/('F+ , F-'!AE$2-'F+ , F-'!AE$3))</f>
        <v>2.6900228972187096E-2</v>
      </c>
      <c r="AF1714" s="1" cm="1">
        <f t="array" ref="AF1714">[1]!table_weight[SlidingTackle]*(('F+ , F-'!AF$2-[1]!tbl_gk[[#This Row],[SlidingTackle]])/('F+ , F-'!AF$2-'F+ , F-'!AF$3))</f>
        <v>8.2195144081682794E-3</v>
      </c>
      <c r="AG1714" s="1" cm="1">
        <f t="array" ref="AG1714">[1]!table_weight[GKDiving]*(('F+ , F-'!AG$2-[1]!tbl_gk[[#This Row],[GKDiving]])/('F+ , F-'!AG$2-'F+ , F-'!AG$3))</f>
        <v>5.6367888652266468E-2</v>
      </c>
      <c r="AH1714" s="1" cm="1">
        <f t="array" ref="AH1714">[1]!table_weight[GKHandling]*(('F+ , F-'!AH$2-[1]!tbl_gk[[#This Row],[GKHandling]])/('F+ , F-'!AH$2-'F+ , F-'!AH$3))</f>
        <v>5.5253898757952898E-2</v>
      </c>
      <c r="AI1714" s="1" cm="1">
        <f t="array" ref="AI1714">[1]!table_weight[GKKicking]*(('F+ , F-'!AI$2-[1]!tbl_gk[[#This Row],[GKKicking]])/('F+ , F-'!AI$2-'F+ , F-'!AI$3))</f>
        <v>3.3988439306358358E-2</v>
      </c>
      <c r="AJ1714" s="1" cm="1">
        <f t="array" ref="AJ1714">[1]!table_weight[GKPositioning]*(('F+ , F-'!AJ$2-[1]!tbl_gk[[#This Row],[GKPositioning]])/('F+ , F-'!AJ$2-'F+ , F-'!AJ$3))</f>
        <v>2.0812758886990693E-2</v>
      </c>
      <c r="AK1714" s="1" cm="1">
        <f t="array" ref="AK1714">[1]!table_weight[GKReflexes]*(('F+ , F-'!AK$2-[1]!tbl_gk[[#This Row],[GKReflexes]])/('F+ , F-'!AK$2-'F+ , F-'!AK$3))</f>
        <v>5.10157860933644E-2</v>
      </c>
    </row>
    <row r="1715" spans="1:37" x14ac:dyDescent="0.55000000000000004">
      <c r="A1715" s="8">
        <f>[1]!tbl_gk[[#This Row],[ID]]</f>
        <v>263798</v>
      </c>
      <c r="B1715" s="2" cm="1">
        <f t="array" ref="B1715">[1]!table_weight[ValueEUR]*(('F+ , F-'!B$2-[1]!tbl_gk[[#This Row],[ValueEUR]])/('F+ , F-'!B$2-'F+ , F-'!B$3))</f>
        <v>1.0525467402406984E-4</v>
      </c>
      <c r="C1715" s="2" cm="1">
        <f t="array" ref="C1715">[1]!table_weight[WageEUR]*(('F+ , F-'!C$2-[1]!tbl_gk[[#This Row],[WageEUR]])/('F+ , F-'!C$2-'F+ , F-'!C$3))</f>
        <v>1.5648374123767265E-5</v>
      </c>
      <c r="D1715" s="2" cm="1">
        <f t="array" ref="D1715">[1]!table_weight[Crossing]*(('F+ , F-'!D$2-[1]!tbl_gk[[#This Row],[Crossing]])/('F+ , F-'!D$2-'F+ , F-'!D$3))</f>
        <v>3.6987814836757178E-2</v>
      </c>
      <c r="E1715" s="2" cm="1">
        <f t="array" ref="E1715">[1]!table_weight[Finishing]*(('F+ , F-'!E$2-[1]!tbl_gk[[#This Row],[Finishing]])/('F+ , F-'!E$2-'F+ , F-'!E$3))</f>
        <v>2.1961515059324362E-2</v>
      </c>
      <c r="F1715" s="2" cm="1">
        <f t="array" ref="F1715">[1]!table_weight[HeadingAccuracy]*(('F+ , F-'!F$2-[1]!tbl_gk[[#This Row],[HeadingAccuracy]])/('F+ , F-'!F$2-'F+ , F-'!F$3))</f>
        <v>1.0439222844598752E-2</v>
      </c>
      <c r="G1715" s="2" cm="1">
        <f t="array" ref="G1715">[1]!table_weight[ShortPassing]*(('F+ , F-'!G$2-[1]!tbl_gk[[#This Row],[ShortPassing]])/('F+ , F-'!G$2-'F+ , F-'!G$3))</f>
        <v>5.9066304653552192E-2</v>
      </c>
      <c r="H1715" s="2" cm="1">
        <f t="array" ref="H1715">[1]!table_weight[Volleys]*(('F+ , F-'!H$2-[1]!tbl_gk[[#This Row],[Volleys]])/('F+ , F-'!H$2-'F+ , F-'!H$3))</f>
        <v>1.9675665665797848E-3</v>
      </c>
      <c r="I1715" s="2" cm="1">
        <f t="array" ref="I1715">[1]!table_weight[Dribbling]*(('F+ , F-'!I$2-[1]!tbl_gk[[#This Row],[Dribbling]])/('F+ , F-'!I$2-'F+ , F-'!I$3))</f>
        <v>2.0535442652874894E-2</v>
      </c>
      <c r="J1715" s="2" cm="1">
        <f t="array" ref="J1715">[1]!table_weight[Curve]*(('F+ , F-'!J$2-[1]!tbl_gk[[#This Row],[Curve]])/('F+ , F-'!J$2-'F+ , F-'!J$3))</f>
        <v>9.9719433458404991E-3</v>
      </c>
      <c r="K1715" s="2" cm="1">
        <f t="array" ref="K1715">[1]!table_weight[FKAccuracy]*(('F+ , F-'!K$2-[1]!tbl_gk[[#This Row],[FKAccuracy]])/('F+ , F-'!K$2-'F+ , F-'!K$3))</f>
        <v>9.1268634012777444E-3</v>
      </c>
      <c r="L1715" s="2" cm="1">
        <f t="array" ref="L1715">[1]!table_weight[LongPassing]*(('F+ , F-'!L$2-[1]!tbl_gk[[#This Row],[LongPassing]])/('F+ , F-'!L$2-'F+ , F-'!L$3))</f>
        <v>2.9236901404093112E-2</v>
      </c>
      <c r="M1715" s="2" cm="1">
        <f t="array" ref="M1715">[1]!table_weight[BallControl]*(('F+ , F-'!M$2-[1]!tbl_gk[[#This Row],[BallControl]])/('F+ , F-'!M$2-'F+ , F-'!M$3))</f>
        <v>1.3472988830457604E-2</v>
      </c>
      <c r="N1715" s="2" cm="1">
        <f t="array" ref="N1715">[1]!table_weight[Acceleration]*(('F+ , F-'!N$2-[1]!tbl_gk[[#This Row],[Acceleration]])/('F+ , F-'!N$2-'F+ , F-'!N$3))</f>
        <v>1.0823386245279966E-2</v>
      </c>
      <c r="O1715" s="2" cm="1">
        <f t="array" ref="O1715">[1]!table_weight[SprintSpeed]*(('F+ , F-'!O$2-[1]!tbl_gk[[#This Row],[SprintSpeed]])/('F+ , F-'!O$2-'F+ , F-'!O$3))</f>
        <v>1.2930940066930317E-2</v>
      </c>
      <c r="P1715" s="2" cm="1">
        <f t="array" ref="P1715">[1]!table_weight[Agility]*(('F+ , F-'!P$2-[1]!tbl_gk[[#This Row],[Agility]])/('F+ , F-'!P$2-'F+ , F-'!P$3))</f>
        <v>4.5634317006388652E-3</v>
      </c>
      <c r="Q1715" s="2" cm="1">
        <f t="array" ref="Q1715">[1]!table_weight[Reactions]*(('F+ , F-'!Q$2-[1]!tbl_gk[[#This Row],[Reactions]])/('F+ , F-'!Q$2-'F+ , F-'!Q$3))</f>
        <v>1.9594396002743149E-3</v>
      </c>
      <c r="R1715" s="2" cm="1">
        <f t="array" ref="R1715">[1]!table_weight[Balance]*(('F+ , F-'!R$2-[1]!tbl_gk[[#This Row],[Balance]])/('F+ , F-'!R$2-'F+ , F-'!R$3))</f>
        <v>2.7318502697702049E-3</v>
      </c>
      <c r="S1715" s="2" cm="1">
        <f t="array" ref="S1715">[1]!table_weight[ShotPower]*(('F+ , F-'!S$2-[1]!tbl_gk[[#This Row],[ShotPower]])/('F+ , F-'!S$2-'F+ , F-'!S$3))</f>
        <v>7.0121023692742987E-3</v>
      </c>
      <c r="T1715" s="2" cm="1">
        <f t="array" ref="T1715">[1]!table_weight[Jumping]*(('F+ , F-'!T$2-[1]!tbl_gk[[#This Row],[Jumping]])/('F+ , F-'!T$2-'F+ , F-'!T$3))</f>
        <v>4.1218092779964008E-3</v>
      </c>
      <c r="U1715" s="2" cm="1">
        <f t="array" ref="U1715">[1]!table_weight[Stamina]*(('F+ , F-'!U$2-[1]!tbl_gk[[#This Row],[Stamina]])/('F+ , F-'!U$2-'F+ , F-'!U$3))</f>
        <v>1.88916258574835E-2</v>
      </c>
      <c r="V1715" s="2" cm="1">
        <f t="array" ref="V1715">[1]!table_weight[Strength]*(('F+ , F-'!V$2-[1]!tbl_gk[[#This Row],[Strength]])/('F+ , F-'!V$2-'F+ , F-'!V$3))</f>
        <v>2.2183348544772292E-2</v>
      </c>
      <c r="W1715" s="2" cm="1">
        <f t="array" ref="W1715">[1]!table_weight[LongShots]*(('F+ , F-'!W$2-[1]!tbl_gk[[#This Row],[LongShots]])/('F+ , F-'!W$2-'F+ , F-'!W$3))</f>
        <v>1.0388299806332293E-2</v>
      </c>
      <c r="X1715" s="2" cm="1">
        <f t="array" ref="X1715">[1]!table_weight[Aggression]*(('F+ , F-'!X$2-[1]!tbl_gk[[#This Row],[Aggression]])/('F+ , F-'!X$2-'F+ , F-'!X$3))</f>
        <v>1.2777608761788841E-2</v>
      </c>
      <c r="Y1715" s="2" cm="1">
        <f t="array" ref="Y1715">[1]!table_weight[Interceptions]*(('F+ , F-'!Y$2-[1]!tbl_gk[[#This Row],[Interceptions]])/('F+ , F-'!Y$2-'F+ , F-'!Y$3))</f>
        <v>2.5624472855619959E-2</v>
      </c>
      <c r="Z1715" s="2" cm="1">
        <f t="array" ref="Z1715">[1]!table_weight[Positioning]*(('F+ , F-'!Z$2-[1]!tbl_gk[[#This Row],[Positioning]])/('F+ , F-'!Z$2-'F+ , F-'!Z$3))</f>
        <v>2.0704458641787279E-3</v>
      </c>
      <c r="AA1715" s="2" cm="1">
        <f t="array" ref="AA1715">[1]!table_weight[Vision]*(('F+ , F-'!AA$2-[1]!tbl_gk[[#This Row],[Vision]])/('F+ , F-'!AA$2-'F+ , F-'!AA$3))</f>
        <v>2.6265084677010397E-2</v>
      </c>
      <c r="AB1715" s="2" cm="1">
        <f t="array" ref="AB1715">[1]!table_weight[Penalties]*(('F+ , F-'!AB$2-[1]!tbl_gk[[#This Row],[Penalties]])/('F+ , F-'!AB$2-'F+ , F-'!AB$3))</f>
        <v>2.2705309687002014E-3</v>
      </c>
      <c r="AC1715" s="2" cm="1">
        <f t="array" ref="AC1715">[1]!table_weight[Composure]*(('F+ , F-'!AC$2-[1]!tbl_gk[[#This Row],[Composure]])/('F+ , F-'!AC$2-'F+ , F-'!AC$3))</f>
        <v>2.0815653371335178E-3</v>
      </c>
      <c r="AD1715" s="2" cm="1">
        <f t="array" ref="AD1715">[1]!table_weight[Marking]*(('F+ , F-'!AD$2-[1]!tbl_gk[[#This Row],[Marking]])/('F+ , F-'!AD$2-'F+ , F-'!AD$3))</f>
        <v>3.4704616390043845E-2</v>
      </c>
      <c r="AE1715" s="2" cm="1">
        <f t="array" ref="AE1715">[1]!table_weight[StandingTackle]*(('F+ , F-'!AE$2-[1]!tbl_gk[[#This Row],[StandingTackle]])/('F+ , F-'!AE$2-'F+ , F-'!AE$3))</f>
        <v>2.6900228972187096E-2</v>
      </c>
      <c r="AF1715" s="2" cm="1">
        <f t="array" ref="AF1715">[1]!table_weight[SlidingTackle]*(('F+ , F-'!AF$2-[1]!tbl_gk[[#This Row],[SlidingTackle]])/('F+ , F-'!AF$2-'F+ , F-'!AF$3))</f>
        <v>8.9667429907290316E-3</v>
      </c>
      <c r="AG1715" s="2" cm="1">
        <f t="array" ref="AG1715">[1]!table_weight[GKDiving]*(('F+ , F-'!AG$2-[1]!tbl_gk[[#This Row],[GKDiving]])/('F+ , F-'!AG$2-'F+ , F-'!AG$3))</f>
        <v>5.8076006490213938E-2</v>
      </c>
      <c r="AH1715" s="2" cm="1">
        <f t="array" ref="AH1715">[1]!table_weight[GKHandling]*(('F+ , F-'!AH$2-[1]!tbl_gk[[#This Row],[GKHandling]])/('F+ , F-'!AH$2-'F+ , F-'!AH$3))</f>
        <v>6.416581791246144E-2</v>
      </c>
      <c r="AI1715" s="2" cm="1">
        <f t="array" ref="AI1715">[1]!table_weight[GKKicking]*(('F+ , F-'!AI$2-[1]!tbl_gk[[#This Row],[GKKicking]])/('F+ , F-'!AI$2-'F+ , F-'!AI$3))</f>
        <v>3.2199574079707916E-2</v>
      </c>
      <c r="AJ1715" s="2" cm="1">
        <f t="array" ref="AJ1715">[1]!table_weight[GKPositioning]*(('F+ , F-'!AJ$2-[1]!tbl_gk[[#This Row],[GKPositioning]])/('F+ , F-'!AJ$2-'F+ , F-'!AJ$3))</f>
        <v>2.2704827876717123E-2</v>
      </c>
      <c r="AK1715" s="2" cm="1">
        <f t="array" ref="AK1715">[1]!table_weight[GKReflexes]*(('F+ , F-'!AK$2-[1]!tbl_gk[[#This Row],[GKReflexes]])/('F+ , F-'!AK$2-'F+ , F-'!AK$3))</f>
        <v>5.4659770814318998E-2</v>
      </c>
    </row>
    <row r="1716" spans="1:37" x14ac:dyDescent="0.55000000000000004">
      <c r="A1716" s="7">
        <f>[1]!tbl_gk[[#This Row],[ID]]</f>
        <v>263805</v>
      </c>
      <c r="B1716" s="1" cm="1">
        <f t="array" ref="B1716">[1]!table_weight[ValueEUR]*(('F+ , F-'!B$2-[1]!tbl_gk[[#This Row],[ValueEUR]])/('F+ , F-'!B$2-'F+ , F-'!B$3))</f>
        <v>1.7470423899596343E-4</v>
      </c>
      <c r="C1716" s="1" cm="1">
        <f t="array" ref="C1716">[1]!table_weight[WageEUR]*(('F+ , F-'!C$2-[1]!tbl_gk[[#This Row],[WageEUR]])/('F+ , F-'!C$2-'F+ , F-'!C$3))</f>
        <v>0</v>
      </c>
      <c r="D1716" s="1" cm="1">
        <f t="array" ref="D1716">[1]!table_weight[Crossing]*(('F+ , F-'!D$2-[1]!tbl_gk[[#This Row],[Crossing]])/('F+ , F-'!D$2-'F+ , F-'!D$3))</f>
        <v>3.5866971962916043E-2</v>
      </c>
      <c r="E1716" s="1" cm="1">
        <f t="array" ref="E1716">[1]!table_weight[Finishing]*(('F+ , F-'!E$2-[1]!tbl_gk[[#This Row],[Finishing]])/('F+ , F-'!E$2-'F+ , F-'!E$3))</f>
        <v>1.9965013690294877E-2</v>
      </c>
      <c r="F1716" s="1" cm="1">
        <f t="array" ref="F1716">[1]!table_weight[HeadingAccuracy]*(('F+ , F-'!F$2-[1]!tbl_gk[[#This Row],[HeadingAccuracy]])/('F+ , F-'!F$2-'F+ , F-'!F$3))</f>
        <v>1.08567917583827E-2</v>
      </c>
      <c r="G1716" s="1" cm="1">
        <f t="array" ref="G1716">[1]!table_weight[ShortPassing]*(('F+ , F-'!G$2-[1]!tbl_gk[[#This Row],[ShortPassing]])/('F+ , F-'!G$2-'F+ , F-'!G$3))</f>
        <v>6.3285326414520199E-2</v>
      </c>
      <c r="H1716" s="1" cm="1">
        <f t="array" ref="H1716">[1]!table_weight[Volleys]*(('F+ , F-'!H$2-[1]!tbl_gk[[#This Row],[Volleys]])/('F+ , F-'!H$2-'F+ , F-'!H$3))</f>
        <v>2.1990449861774069E-3</v>
      </c>
      <c r="I1716" s="1" cm="1">
        <f t="array" ref="I1716">[1]!table_weight[Dribbling]*(('F+ , F-'!I$2-[1]!tbl_gk[[#This Row],[Dribbling]])/('F+ , F-'!I$2-'F+ , F-'!I$3))</f>
        <v>1.6623929766613008E-2</v>
      </c>
      <c r="J1716" s="1" cm="1">
        <f t="array" ref="J1716">[1]!table_weight[Curve]*(('F+ , F-'!J$2-[1]!tbl_gk[[#This Row],[Curve]])/('F+ , F-'!J$2-'F+ , F-'!J$3))</f>
        <v>9.9719433458404991E-3</v>
      </c>
      <c r="K1716" s="1" cm="1">
        <f t="array" ref="K1716">[1]!table_weight[FKAccuracy]*(('F+ , F-'!K$2-[1]!tbl_gk[[#This Row],[FKAccuracy]])/('F+ , F-'!K$2-'F+ , F-'!K$3))</f>
        <v>9.4310921813203358E-3</v>
      </c>
      <c r="L1716" s="1" cm="1">
        <f t="array" ref="L1716">[1]!table_weight[LongPassing]*(('F+ , F-'!L$2-[1]!tbl_gk[[#This Row],[LongPassing]])/('F+ , F-'!L$2-'F+ , F-'!L$3))</f>
        <v>2.5446932703562523E-2</v>
      </c>
      <c r="M1716" s="1" cm="1">
        <f t="array" ref="M1716">[1]!table_weight[BallControl]*(('F+ , F-'!M$2-[1]!tbl_gk[[#This Row],[BallControl]])/('F+ , F-'!M$2-'F+ , F-'!M$3))</f>
        <v>1.2603763744621627E-2</v>
      </c>
      <c r="N1716" s="1" cm="1">
        <f t="array" ref="N1716">[1]!table_weight[Acceleration]*(('F+ , F-'!N$2-[1]!tbl_gk[[#This Row],[Acceleration]])/('F+ , F-'!N$2-'F+ , F-'!N$3))</f>
        <v>2.2548721344333263E-4</v>
      </c>
      <c r="O1716" s="1" cm="1">
        <f t="array" ref="O1716">[1]!table_weight[SprintSpeed]*(('F+ , F-'!O$2-[1]!tbl_gk[[#This Row],[SprintSpeed]])/('F+ , F-'!O$2-'F+ , F-'!O$3))</f>
        <v>0</v>
      </c>
      <c r="P1716" s="1" cm="1">
        <f t="array" ref="P1716">[1]!table_weight[Agility]*(('F+ , F-'!P$2-[1]!tbl_gk[[#This Row],[Agility]])/('F+ , F-'!P$2-'F+ , F-'!P$3))</f>
        <v>1.170110692471504E-3</v>
      </c>
      <c r="Q1716" s="1" cm="1">
        <f t="array" ref="Q1716">[1]!table_weight[Reactions]*(('F+ , F-'!Q$2-[1]!tbl_gk[[#This Row],[Reactions]])/('F+ , F-'!Q$2-'F+ , F-'!Q$3))</f>
        <v>2.1141322002959716E-3</v>
      </c>
      <c r="R1716" s="1" cm="1">
        <f t="array" ref="R1716">[1]!table_weight[Balance]*(('F+ , F-'!R$2-[1]!tbl_gk[[#This Row],[Balance]])/('F+ , F-'!R$2-'F+ , F-'!R$3))</f>
        <v>4.3461254291798717E-4</v>
      </c>
      <c r="S1716" s="1" cm="1">
        <f t="array" ref="S1716">[1]!table_weight[ShotPower]*(('F+ , F-'!S$2-[1]!tbl_gk[[#This Row],[ShotPower]])/('F+ , F-'!S$2-'F+ , F-'!S$3))</f>
        <v>5.1941499031661464E-3</v>
      </c>
      <c r="T1716" s="1" cm="1">
        <f t="array" ref="T1716">[1]!table_weight[Jumping]*(('F+ , F-'!T$2-[1]!tbl_gk[[#This Row],[Jumping]])/('F+ , F-'!T$2-'F+ , F-'!T$3))</f>
        <v>1.8891625857483504E-3</v>
      </c>
      <c r="U1716" s="1" cm="1">
        <f t="array" ref="U1716">[1]!table_weight[Stamina]*(('F+ , F-'!U$2-[1]!tbl_gk[[#This Row],[Stamina]])/('F+ , F-'!U$2-'F+ , F-'!U$3))</f>
        <v>1.0304523194991E-2</v>
      </c>
      <c r="V1716" s="1" cm="1">
        <f t="array" ref="V1716">[1]!table_weight[Strength]*(('F+ , F-'!V$2-[1]!tbl_gk[[#This Row],[Strength]])/('F+ , F-'!V$2-'F+ , F-'!V$3))</f>
        <v>2.1296014602981403E-2</v>
      </c>
      <c r="W1716" s="1" cm="1">
        <f t="array" ref="W1716">[1]!table_weight[LongShots]*(('F+ , F-'!W$2-[1]!tbl_gk[[#This Row],[LongShots]])/('F+ , F-'!W$2-'F+ , F-'!W$3))</f>
        <v>1.0388299806332293E-2</v>
      </c>
      <c r="X1716" s="1" cm="1">
        <f t="array" ref="X1716">[1]!table_weight[Aggression]*(('F+ , F-'!X$2-[1]!tbl_gk[[#This Row],[Aggression]])/('F+ , F-'!X$2-'F+ , F-'!X$3))</f>
        <v>1.034377852144811E-2</v>
      </c>
      <c r="Y1716" s="1" cm="1">
        <f t="array" ref="Y1716">[1]!table_weight[Interceptions]*(('F+ , F-'!Y$2-[1]!tbl_gk[[#This Row],[Interceptions]])/('F+ , F-'!Y$2-'F+ , F-'!Y$3))</f>
        <v>2.5624472855619959E-2</v>
      </c>
      <c r="Z1716" s="1" cm="1">
        <f t="array" ref="Z1716">[1]!table_weight[Positioning]*(('F+ , F-'!Z$2-[1]!tbl_gk[[#This Row],[Positioning]])/('F+ , F-'!Z$2-'F+ , F-'!Z$3))</f>
        <v>2.3662238447756888E-3</v>
      </c>
      <c r="AA1716" s="1" cm="1">
        <f t="array" ref="AA1716">[1]!table_weight[Vision]*(('F+ , F-'!AA$2-[1]!tbl_gk[[#This Row],[Vision]])/('F+ , F-'!AA$2-'F+ , F-'!AA$3))</f>
        <v>2.9104553290741252E-2</v>
      </c>
      <c r="AB1716" s="1" cm="1">
        <f t="array" ref="AB1716">[1]!table_weight[Penalties]*(('F+ , F-'!AB$2-[1]!tbl_gk[[#This Row],[Penalties]])/('F+ , F-'!AB$2-'F+ , F-'!AB$3))</f>
        <v>2.3488251400346914E-3</v>
      </c>
      <c r="AC1716" s="1" cm="1">
        <f t="array" ref="AC1716">[1]!table_weight[Composure]*(('F+ , F-'!AC$2-[1]!tbl_gk[[#This Row],[Composure]])/('F+ , F-'!AC$2-'F+ , F-'!AC$3))</f>
        <v>2.188312277499339E-3</v>
      </c>
      <c r="AD1716" s="1" cm="1">
        <f t="array" ref="AD1716">[1]!table_weight[Marking]*(('F+ , F-'!AD$2-[1]!tbl_gk[[#This Row],[Marking]])/('F+ , F-'!AD$2-'F+ , F-'!AD$3))</f>
        <v>3.3127133826860035E-2</v>
      </c>
      <c r="AE1716" s="1" cm="1">
        <f t="array" ref="AE1716">[1]!table_weight[StandingTackle]*(('F+ , F-'!AE$2-[1]!tbl_gk[[#This Row],[StandingTackle]])/('F+ , F-'!AE$2-'F+ , F-'!AE$3))</f>
        <v>2.9141914719869356E-2</v>
      </c>
      <c r="AF1716" s="1" cm="1">
        <f t="array" ref="AF1716">[1]!table_weight[SlidingTackle]*(('F+ , F-'!AF$2-[1]!tbl_gk[[#This Row],[SlidingTackle]])/('F+ , F-'!AF$2-'F+ , F-'!AF$3))</f>
        <v>8.9667429907290316E-3</v>
      </c>
      <c r="AG1716" s="1" cm="1">
        <f t="array" ref="AG1716">[1]!table_weight[GKDiving]*(('F+ , F-'!AG$2-[1]!tbl_gk[[#This Row],[GKDiving]])/('F+ , F-'!AG$2-'F+ , F-'!AG$3))</f>
        <v>5.6367888652266468E-2</v>
      </c>
      <c r="AH1716" s="1" cm="1">
        <f t="array" ref="AH1716">[1]!table_weight[GKHandling]*(('F+ , F-'!AH$2-[1]!tbl_gk[[#This Row],[GKHandling]])/('F+ , F-'!AH$2-'F+ , F-'!AH$3))</f>
        <v>5.7036282588854605E-2</v>
      </c>
      <c r="AI1716" s="1" cm="1">
        <f t="array" ref="AI1716">[1]!table_weight[GKKicking]*(('F+ , F-'!AI$2-[1]!tbl_gk[[#This Row],[GKKicking]])/('F+ , F-'!AI$2-'F+ , F-'!AI$3))</f>
        <v>2.414968055978094E-2</v>
      </c>
      <c r="AJ1716" s="1" cm="1">
        <f t="array" ref="AJ1716">[1]!table_weight[GKPositioning]*(('F+ , F-'!AJ$2-[1]!tbl_gk[[#This Row],[GKPositioning]])/('F+ , F-'!AJ$2-'F+ , F-'!AJ$3))</f>
        <v>1.8920689897264267E-2</v>
      </c>
      <c r="AK1716" s="1" cm="1">
        <f t="array" ref="AK1716">[1]!table_weight[GKReflexes]*(('F+ , F-'!AK$2-[1]!tbl_gk[[#This Row],[GKReflexes]])/('F+ , F-'!AK$2-'F+ , F-'!AK$3))</f>
        <v>5.10157860933644E-2</v>
      </c>
    </row>
    <row r="1717" spans="1:37" x14ac:dyDescent="0.55000000000000004">
      <c r="A1717" s="8">
        <f>[1]!tbl_gk[[#This Row],[ID]]</f>
        <v>263827</v>
      </c>
      <c r="B1717" s="2" cm="1">
        <f t="array" ref="B1717">[1]!table_weight[ValueEUR]*(('F+ , F-'!B$2-[1]!tbl_gk[[#This Row],[ValueEUR]])/('F+ , F-'!B$2-'F+ , F-'!B$3))</f>
        <v>9.7538055693859437E-5</v>
      </c>
      <c r="C1717" s="2" cm="1">
        <f t="array" ref="C1717">[1]!table_weight[WageEUR]*(('F+ , F-'!C$2-[1]!tbl_gk[[#This Row],[WageEUR]])/('F+ , F-'!C$2-'F+ , F-'!C$3))</f>
        <v>7.8241870618836313E-5</v>
      </c>
      <c r="D1717" s="2" cm="1">
        <f t="array" ref="D1717">[1]!table_weight[Crossing]*(('F+ , F-'!D$2-[1]!tbl_gk[[#This Row],[Crossing]])/('F+ , F-'!D$2-'F+ , F-'!D$3))</f>
        <v>3.5866971962916043E-2</v>
      </c>
      <c r="E1717" s="2" cm="1">
        <f t="array" ref="E1717">[1]!table_weight[Finishing]*(('F+ , F-'!E$2-[1]!tbl_gk[[#This Row],[Finishing]])/('F+ , F-'!E$2-'F+ , F-'!E$3))</f>
        <v>2.1961515059324362E-2</v>
      </c>
      <c r="F1717" s="2" cm="1">
        <f t="array" ref="F1717">[1]!table_weight[HeadingAccuracy]*(('F+ , F-'!F$2-[1]!tbl_gk[[#This Row],[HeadingAccuracy]])/('F+ , F-'!F$2-'F+ , F-'!F$3))</f>
        <v>1.1274360672166649E-2</v>
      </c>
      <c r="G1717" s="2" cm="1">
        <f t="array" ref="G1717">[1]!table_weight[ShortPassing]*(('F+ , F-'!G$2-[1]!tbl_gk[[#This Row],[ShortPassing]])/('F+ , F-'!G$2-'F+ , F-'!G$3))</f>
        <v>4.781557995763748E-2</v>
      </c>
      <c r="H1717" s="2" cm="1">
        <f t="array" ref="H1717">[1]!table_weight[Volleys]*(('F+ , F-'!H$2-[1]!tbl_gk[[#This Row],[Volleys]])/('F+ , F-'!H$2-'F+ , F-'!H$3))</f>
        <v>1.9675665665797848E-3</v>
      </c>
      <c r="I1717" s="2" cm="1">
        <f t="array" ref="I1717">[1]!table_weight[Dribbling]*(('F+ , F-'!I$2-[1]!tbl_gk[[#This Row],[Dribbling]])/('F+ , F-'!I$2-'F+ , F-'!I$3))</f>
        <v>1.7601807988178481E-2</v>
      </c>
      <c r="J1717" s="2" cm="1">
        <f t="array" ref="J1717">[1]!table_weight[Curve]*(('F+ , F-'!J$2-[1]!tbl_gk[[#This Row],[Curve]])/('F+ , F-'!J$2-'F+ , F-'!J$3))</f>
        <v>9.295879390190295E-3</v>
      </c>
      <c r="K1717" s="2" cm="1">
        <f t="array" ref="K1717">[1]!table_weight[FKAccuracy]*(('F+ , F-'!K$2-[1]!tbl_gk[[#This Row],[FKAccuracy]])/('F+ , F-'!K$2-'F+ , F-'!K$3))</f>
        <v>9.7353209613629272E-3</v>
      </c>
      <c r="L1717" s="2" cm="1">
        <f t="array" ref="L1717">[1]!table_weight[LongPassing]*(('F+ , F-'!L$2-[1]!tbl_gk[[#This Row],[LongPassing]])/('F+ , F-'!L$2-'F+ , F-'!L$3))</f>
        <v>2.4905508603486726E-2</v>
      </c>
      <c r="M1717" s="2" cm="1">
        <f t="array" ref="M1717">[1]!table_weight[BallControl]*(('F+ , F-'!M$2-[1]!tbl_gk[[#This Row],[BallControl]])/('F+ , F-'!M$2-'F+ , F-'!M$3))</f>
        <v>1.3038376287539614E-2</v>
      </c>
      <c r="N1717" s="2" cm="1">
        <f t="array" ref="N1717">[1]!table_weight[Acceleration]*(('F+ , F-'!N$2-[1]!tbl_gk[[#This Row],[Acceleration]])/('F+ , F-'!N$2-'F+ , F-'!N$3))</f>
        <v>1.0597899031836633E-2</v>
      </c>
      <c r="O1717" s="2" cm="1">
        <f t="array" ref="O1717">[1]!table_weight[SprintSpeed]*(('F+ , F-'!O$2-[1]!tbl_gk[[#This Row],[SprintSpeed]])/('F+ , F-'!O$2-'F+ , F-'!O$3))</f>
        <v>1.124429571037419E-2</v>
      </c>
      <c r="P1717" s="2" cm="1">
        <f t="array" ref="P1717">[1]!table_weight[Agility]*(('F+ , F-'!P$2-[1]!tbl_gk[[#This Row],[Agility]])/('F+ , F-'!P$2-'F+ , F-'!P$3))</f>
        <v>5.7335423931103692E-3</v>
      </c>
      <c r="Q1717" s="2" cm="1">
        <f t="array" ref="Q1717">[1]!table_weight[Reactions]*(('F+ , F-'!Q$2-[1]!tbl_gk[[#This Row],[Reactions]])/('F+ , F-'!Q$2-'F+ , F-'!Q$3))</f>
        <v>2.6813384003753784E-3</v>
      </c>
      <c r="R1717" s="2" cm="1">
        <f t="array" ref="R1717">[1]!table_weight[Balance]*(('F+ , F-'!R$2-[1]!tbl_gk[[#This Row],[Balance]])/('F+ , F-'!R$2-'F+ , F-'!R$3))</f>
        <v>2.2972377268522179E-3</v>
      </c>
      <c r="S1717" s="2" cm="1">
        <f t="array" ref="S1717">[1]!table_weight[ShotPower]*(('F+ , F-'!S$2-[1]!tbl_gk[[#This Row],[ShotPower]])/('F+ , F-'!S$2-'F+ , F-'!S$3))</f>
        <v>6.4926873789576834E-3</v>
      </c>
      <c r="T1717" s="2" cm="1">
        <f t="array" ref="T1717">[1]!table_weight[Jumping]*(('F+ , F-'!T$2-[1]!tbl_gk[[#This Row],[Jumping]])/('F+ , F-'!T$2-'F+ , F-'!T$3))</f>
        <v>2.8337438786225251E-3</v>
      </c>
      <c r="U1717" s="2" cm="1">
        <f t="array" ref="U1717">[1]!table_weight[Stamina]*(('F+ , F-'!U$2-[1]!tbl_gk[[#This Row],[Stamina]])/('F+ , F-'!U$2-'F+ , F-'!U$3))</f>
        <v>2.4043887454978999E-2</v>
      </c>
      <c r="V1717" s="2" cm="1">
        <f t="array" ref="V1717">[1]!table_weight[Strength]*(('F+ , F-'!V$2-[1]!tbl_gk[[#This Row],[Strength]])/('F+ , F-'!V$2-'F+ , F-'!V$3))</f>
        <v>2.3070682486563184E-2</v>
      </c>
      <c r="W1717" s="2" cm="1">
        <f t="array" ref="W1717">[1]!table_weight[LongShots]*(('F+ , F-'!W$2-[1]!tbl_gk[[#This Row],[LongShots]])/('F+ , F-'!W$2-'F+ , F-'!W$3))</f>
        <v>9.86888481601568E-3</v>
      </c>
      <c r="X1717" s="2" cm="1">
        <f t="array" ref="X1717">[1]!table_weight[Aggression]*(('F+ , F-'!X$2-[1]!tbl_gk[[#This Row],[Aggression]])/('F+ , F-'!X$2-'F+ , F-'!X$3))</f>
        <v>1.2169151201703659E-2</v>
      </c>
      <c r="Y1717" s="2" cm="1">
        <f t="array" ref="Y1717">[1]!table_weight[Interceptions]*(('F+ , F-'!Y$2-[1]!tbl_gk[[#This Row],[Interceptions]])/('F+ , F-'!Y$2-'F+ , F-'!Y$3))</f>
        <v>2.2161706253509151E-2</v>
      </c>
      <c r="Z1717" s="2" cm="1">
        <f t="array" ref="Z1717">[1]!table_weight[Positioning]*(('F+ , F-'!Z$2-[1]!tbl_gk[[#This Row],[Positioning]])/('F+ , F-'!Z$2-'F+ , F-'!Z$3))</f>
        <v>1.7746678835817667E-3</v>
      </c>
      <c r="AA1717" s="2" cm="1">
        <f t="array" ref="AA1717">[1]!table_weight[Vision]*(('F+ , F-'!AA$2-[1]!tbl_gk[[#This Row],[Vision]])/('F+ , F-'!AA$2-'F+ , F-'!AA$3))</f>
        <v>2.6265084677010397E-2</v>
      </c>
      <c r="AB1717" s="2" cm="1">
        <f t="array" ref="AB1717">[1]!table_weight[Penalties]*(('F+ , F-'!AB$2-[1]!tbl_gk[[#This Row],[Penalties]])/('F+ , F-'!AB$2-'F+ , F-'!AB$3))</f>
        <v>2.1922367973657118E-3</v>
      </c>
      <c r="AC1717" s="2" cm="1">
        <f t="array" ref="AC1717">[1]!table_weight[Composure]*(('F+ , F-'!AC$2-[1]!tbl_gk[[#This Row],[Composure]])/('F+ , F-'!AC$2-'F+ , F-'!AC$3))</f>
        <v>2.2416857476822497E-3</v>
      </c>
      <c r="AD1717" s="2" cm="1">
        <f t="array" ref="AD1717">[1]!table_weight[Marking]*(('F+ , F-'!AD$2-[1]!tbl_gk[[#This Row],[Marking]])/('F+ , F-'!AD$2-'F+ , F-'!AD$3))</f>
        <v>3.4704616390043845E-2</v>
      </c>
      <c r="AE1717" s="2" cm="1">
        <f t="array" ref="AE1717">[1]!table_weight[StandingTackle]*(('F+ , F-'!AE$2-[1]!tbl_gk[[#This Row],[StandingTackle]])/('F+ , F-'!AE$2-'F+ , F-'!AE$3))</f>
        <v>2.9141914719869356E-2</v>
      </c>
      <c r="AF1717" s="2" cm="1">
        <f t="array" ref="AF1717">[1]!table_weight[SlidingTackle]*(('F+ , F-'!AF$2-[1]!tbl_gk[[#This Row],[SlidingTackle]])/('F+ , F-'!AF$2-'F+ , F-'!AF$3))</f>
        <v>8.2195144081682794E-3</v>
      </c>
      <c r="AG1717" s="2" cm="1">
        <f t="array" ref="AG1717">[1]!table_weight[GKDiving]*(('F+ , F-'!AG$2-[1]!tbl_gk[[#This Row],[GKDiving]])/('F+ , F-'!AG$2-'F+ , F-'!AG$3))</f>
        <v>5.1243535138424057E-2</v>
      </c>
      <c r="AH1717" s="2" cm="1">
        <f t="array" ref="AH1717">[1]!table_weight[GKHandling]*(('F+ , F-'!AH$2-[1]!tbl_gk[[#This Row],[GKHandling]])/('F+ , F-'!AH$2-'F+ , F-'!AH$3))</f>
        <v>6.0601050250658012E-2</v>
      </c>
      <c r="AI1717" s="2" cm="1">
        <f t="array" ref="AI1717">[1]!table_weight[GKKicking]*(('F+ , F-'!AI$2-[1]!tbl_gk[[#This Row],[GKKicking]])/('F+ , F-'!AI$2-'F+ , F-'!AI$3))</f>
        <v>2.9516276239732256E-2</v>
      </c>
      <c r="AJ1717" s="2" cm="1">
        <f t="array" ref="AJ1717">[1]!table_weight[GKPositioning]*(('F+ , F-'!AJ$2-[1]!tbl_gk[[#This Row],[GKPositioning]])/('F+ , F-'!AJ$2-'F+ , F-'!AJ$3))</f>
        <v>2.2074138213474981E-2</v>
      </c>
      <c r="AK1717" s="2" cm="1">
        <f t="array" ref="AK1717">[1]!table_weight[GKReflexes]*(('F+ , F-'!AK$2-[1]!tbl_gk[[#This Row],[GKReflexes]])/('F+ , F-'!AK$2-'F+ , F-'!AK$3))</f>
        <v>5.8303755535273602E-2</v>
      </c>
    </row>
    <row r="1718" spans="1:37" x14ac:dyDescent="0.55000000000000004">
      <c r="A1718" s="7">
        <f>[1]!tbl_gk[[#This Row],[ID]]</f>
        <v>263838</v>
      </c>
      <c r="B1718" s="1" cm="1">
        <f t="array" ref="B1718">[1]!table_weight[ValueEUR]*(('F+ , F-'!B$2-[1]!tbl_gk[[#This Row],[ValueEUR]])/('F+ , F-'!B$2-'F+ , F-'!B$3))</f>
        <v>3.1175138054050009E-5</v>
      </c>
      <c r="C1718" s="1" cm="1">
        <f t="array" ref="C1718">[1]!table_weight[WageEUR]*(('F+ , F-'!C$2-[1]!tbl_gk[[#This Row],[WageEUR]])/('F+ , F-'!C$2-'F+ , F-'!C$3))</f>
        <v>0</v>
      </c>
      <c r="D1718" s="1" cm="1">
        <f t="array" ref="D1718">[1]!table_weight[Crossing]*(('F+ , F-'!D$2-[1]!tbl_gk[[#This Row],[Crossing]])/('F+ , F-'!D$2-'F+ , F-'!D$3))</f>
        <v>3.81086577105983E-2</v>
      </c>
      <c r="E1718" s="1" cm="1">
        <f t="array" ref="E1718">[1]!table_weight[Finishing]*(('F+ , F-'!E$2-[1]!tbl_gk[[#This Row],[Finishing]])/('F+ , F-'!E$2-'F+ , F-'!E$3))</f>
        <v>1.7968512321265388E-2</v>
      </c>
      <c r="F1718" s="1" cm="1">
        <f t="array" ref="F1718">[1]!table_weight[HeadingAccuracy]*(('F+ , F-'!F$2-[1]!tbl_gk[[#This Row],[HeadingAccuracy]])/('F+ , F-'!F$2-'F+ , F-'!F$3))</f>
        <v>1.1274360672166649E-2</v>
      </c>
      <c r="G1718" s="1" cm="1">
        <f t="array" ref="G1718">[1]!table_weight[ShortPassing]*(('F+ , F-'!G$2-[1]!tbl_gk[[#This Row],[ShortPassing]])/('F+ , F-'!G$2-'F+ , F-'!G$3))</f>
        <v>6.3285326414520199E-2</v>
      </c>
      <c r="H1718" s="1" cm="1">
        <f t="array" ref="H1718">[1]!table_weight[Volleys]*(('F+ , F-'!H$2-[1]!tbl_gk[[#This Row],[Volleys]])/('F+ , F-'!H$2-'F+ , F-'!H$3))</f>
        <v>2.0833057763785961E-3</v>
      </c>
      <c r="I1718" s="1" cm="1">
        <f t="array" ref="I1718">[1]!table_weight[Dribbling]*(('F+ , F-'!I$2-[1]!tbl_gk[[#This Row],[Dribbling]])/('F+ , F-'!I$2-'F+ , F-'!I$3))</f>
        <v>1.8579686209743949E-2</v>
      </c>
      <c r="J1718" s="1" cm="1">
        <f t="array" ref="J1718">[1]!table_weight[Curve]*(('F+ , F-'!J$2-[1]!tbl_gk[[#This Row],[Curve]])/('F+ , F-'!J$2-'F+ , F-'!J$3))</f>
        <v>9.4648953791028455E-3</v>
      </c>
      <c r="K1718" s="1" cm="1">
        <f t="array" ref="K1718">[1]!table_weight[FKAccuracy]*(('F+ , F-'!K$2-[1]!tbl_gk[[#This Row],[FKAccuracy]])/('F+ , F-'!K$2-'F+ , F-'!K$3))</f>
        <v>9.1268634012777444E-3</v>
      </c>
      <c r="L1718" s="1" cm="1">
        <f t="array" ref="L1718">[1]!table_weight[LongPassing]*(('F+ , F-'!L$2-[1]!tbl_gk[[#This Row],[LongPassing]])/('F+ , F-'!L$2-'F+ , F-'!L$3))</f>
        <v>2.2198388103107734E-2</v>
      </c>
      <c r="M1718" s="1" cm="1">
        <f t="array" ref="M1718">[1]!table_weight[BallControl]*(('F+ , F-'!M$2-[1]!tbl_gk[[#This Row],[BallControl]])/('F+ , F-'!M$2-'F+ , F-'!M$3))</f>
        <v>1.3038376287539614E-2</v>
      </c>
      <c r="N1718" s="1" cm="1">
        <f t="array" ref="N1718">[1]!table_weight[Acceleration]*(('F+ , F-'!N$2-[1]!tbl_gk[[#This Row],[Acceleration]])/('F+ , F-'!N$2-'F+ , F-'!N$3))</f>
        <v>1.0823386245279966E-2</v>
      </c>
      <c r="O1718" s="1" cm="1">
        <f t="array" ref="O1718">[1]!table_weight[SprintSpeed]*(('F+ , F-'!O$2-[1]!tbl_gk[[#This Row],[SprintSpeed]])/('F+ , F-'!O$2-'F+ , F-'!O$3))</f>
        <v>1.1806510495892897E-2</v>
      </c>
      <c r="P1718" s="1" cm="1">
        <f t="array" ref="P1718">[1]!table_weight[Agility]*(('F+ , F-'!P$2-[1]!tbl_gk[[#This Row],[Agility]])/('F+ , F-'!P$2-'F+ , F-'!P$3))</f>
        <v>4.680442769886016E-3</v>
      </c>
      <c r="Q1718" s="1" cm="1">
        <f t="array" ref="Q1718">[1]!table_weight[Reactions]*(('F+ , F-'!Q$2-[1]!tbl_gk[[#This Row],[Reactions]])/('F+ , F-'!Q$2-'F+ , F-'!Q$3))</f>
        <v>2.6813384003753784E-3</v>
      </c>
      <c r="R1718" s="1" cm="1">
        <f t="array" ref="R1718">[1]!table_weight[Balance]*(('F+ , F-'!R$2-[1]!tbl_gk[[#This Row],[Balance]])/('F+ , F-'!R$2-'F+ , F-'!R$3))</f>
        <v>1.4901001471473846E-3</v>
      </c>
      <c r="S1718" s="1" cm="1">
        <f t="array" ref="S1718">[1]!table_weight[ShotPower]*(('F+ , F-'!S$2-[1]!tbl_gk[[#This Row],[ShotPower]])/('F+ , F-'!S$2-'F+ , F-'!S$3))</f>
        <v>8.0509323499075268E-3</v>
      </c>
      <c r="T1718" s="1" cm="1">
        <f t="array" ref="T1718">[1]!table_weight[Jumping]*(('F+ , F-'!T$2-[1]!tbl_gk[[#This Row],[Jumping]])/('F+ , F-'!T$2-'F+ , F-'!T$3))</f>
        <v>1.9750336123732751E-3</v>
      </c>
      <c r="U1718" s="1" cm="1">
        <f t="array" ref="U1718">[1]!table_weight[Stamina]*(('F+ , F-'!U$2-[1]!tbl_gk[[#This Row],[Stamina]])/('F+ , F-'!U$2-'F+ , F-'!U$3))</f>
        <v>2.0609046389982E-2</v>
      </c>
      <c r="V1718" s="1" cm="1">
        <f t="array" ref="V1718">[1]!table_weight[Strength]*(('F+ , F-'!V$2-[1]!tbl_gk[[#This Row],[Strength]])/('F+ , F-'!V$2-'F+ , F-'!V$3))</f>
        <v>4.6141364973126368E-2</v>
      </c>
      <c r="W1718" s="1" cm="1">
        <f t="array" ref="W1718">[1]!table_weight[LongShots]*(('F+ , F-'!W$2-[1]!tbl_gk[[#This Row],[LongShots]])/('F+ , F-'!W$2-'F+ , F-'!W$3))</f>
        <v>9.3494698256990638E-3</v>
      </c>
      <c r="X1718" s="1" cm="1">
        <f t="array" ref="X1718">[1]!table_weight[Aggression]*(('F+ , F-'!X$2-[1]!tbl_gk[[#This Row],[Aggression]])/('F+ , F-'!X$2-'F+ , F-'!X$3))</f>
        <v>1.7645269242470306E-2</v>
      </c>
      <c r="Y1718" s="1" cm="1">
        <f t="array" ref="Y1718">[1]!table_weight[Interceptions]*(('F+ , F-'!Y$2-[1]!tbl_gk[[#This Row],[Interceptions]])/('F+ , F-'!Y$2-'F+ , F-'!Y$3))</f>
        <v>2.3546812894353474E-2</v>
      </c>
      <c r="Z1718" s="1" cm="1">
        <f t="array" ref="Z1718">[1]!table_weight[Positioning]*(('F+ , F-'!Z$2-[1]!tbl_gk[[#This Row],[Positioning]])/('F+ , F-'!Z$2-'F+ , F-'!Z$3))</f>
        <v>1.7746678835817667E-3</v>
      </c>
      <c r="AA1718" s="1" cm="1">
        <f t="array" ref="AA1718">[1]!table_weight[Vision]*(('F+ , F-'!AA$2-[1]!tbl_gk[[#This Row],[Vision]])/('F+ , F-'!AA$2-'F+ , F-'!AA$3))</f>
        <v>2.200588175641412E-2</v>
      </c>
      <c r="AB1718" s="1" cm="1">
        <f t="array" ref="AB1718">[1]!table_weight[Penalties]*(('F+ , F-'!AB$2-[1]!tbl_gk[[#This Row],[Penalties]])/('F+ , F-'!AB$2-'F+ , F-'!AB$3))</f>
        <v>2.5054134827036706E-3</v>
      </c>
      <c r="AC1718" s="1" cm="1">
        <f t="array" ref="AC1718">[1]!table_weight[Composure]*(('F+ , F-'!AC$2-[1]!tbl_gk[[#This Row],[Composure]])/('F+ , F-'!AC$2-'F+ , F-'!AC$3))</f>
        <v>2.5085530985968032E-3</v>
      </c>
      <c r="AD1718" s="1" cm="1">
        <f t="array" ref="AD1718">[1]!table_weight[Marking]*(('F+ , F-'!AD$2-[1]!tbl_gk[[#This Row],[Marking]])/('F+ , F-'!AD$2-'F+ , F-'!AD$3))</f>
        <v>3.6282098953227655E-2</v>
      </c>
      <c r="AE1718" s="1" cm="1">
        <f t="array" ref="AE1718">[1]!table_weight[StandingTackle]*(('F+ , F-'!AE$2-[1]!tbl_gk[[#This Row],[StandingTackle]])/('F+ , F-'!AE$2-'F+ , F-'!AE$3))</f>
        <v>2.6900228972187096E-2</v>
      </c>
      <c r="AF1718" s="1" cm="1">
        <f t="array" ref="AF1718">[1]!table_weight[SlidingTackle]*(('F+ , F-'!AF$2-[1]!tbl_gk[[#This Row],[SlidingTackle]])/('F+ , F-'!AF$2-'F+ , F-'!AF$3))</f>
        <v>1.120842873841129E-2</v>
      </c>
      <c r="AG1718" s="1" cm="1">
        <f t="array" ref="AG1718">[1]!table_weight[GKDiving]*(('F+ , F-'!AG$2-[1]!tbl_gk[[#This Row],[GKDiving]])/('F+ , F-'!AG$2-'F+ , F-'!AG$3))</f>
        <v>6.6616595679951277E-2</v>
      </c>
      <c r="AH1718" s="1" cm="1">
        <f t="array" ref="AH1718">[1]!table_weight[GKHandling]*(('F+ , F-'!AH$2-[1]!tbl_gk[[#This Row],[GKHandling]])/('F+ , F-'!AH$2-'F+ , F-'!AH$3))</f>
        <v>7.1295353236068254E-2</v>
      </c>
      <c r="AI1718" s="1" cm="1">
        <f t="array" ref="AI1718">[1]!table_weight[GKKicking]*(('F+ , F-'!AI$2-[1]!tbl_gk[[#This Row],[GKKicking]])/('F+ , F-'!AI$2-'F+ , F-'!AI$3))</f>
        <v>3.6671737146334017E-2</v>
      </c>
      <c r="AJ1718" s="1" cm="1">
        <f t="array" ref="AJ1718">[1]!table_weight[GKPositioning]*(('F+ , F-'!AJ$2-[1]!tbl_gk[[#This Row],[GKPositioning]])/('F+ , F-'!AJ$2-'F+ , F-'!AJ$3))</f>
        <v>2.5858276192927833E-2</v>
      </c>
      <c r="AK1718" s="1" cm="1">
        <f t="array" ref="AK1718">[1]!table_weight[GKReflexes]*(('F+ , F-'!AK$2-[1]!tbl_gk[[#This Row],[GKReflexes]])/('F+ , F-'!AK$2-'F+ , F-'!AK$3))</f>
        <v>6.7413717337660092E-2</v>
      </c>
    </row>
    <row r="1719" spans="1:37" x14ac:dyDescent="0.55000000000000004">
      <c r="A1719" s="8">
        <f>[1]!tbl_gk[[#This Row],[ID]]</f>
        <v>263851</v>
      </c>
      <c r="B1719" s="2" cm="1">
        <f t="array" ref="B1719">[1]!table_weight[ValueEUR]*(('F+ , F-'!B$2-[1]!tbl_gk[[#This Row],[ValueEUR]])/('F+ , F-'!B$2-'F+ , F-'!B$3))</f>
        <v>3.6761969725122341E-4</v>
      </c>
      <c r="C1719" s="2" cm="1">
        <f t="array" ref="C1719">[1]!table_weight[WageEUR]*(('F+ , F-'!C$2-[1]!tbl_gk[[#This Row],[WageEUR]])/('F+ , F-'!C$2-'F+ , F-'!C$3))</f>
        <v>0</v>
      </c>
      <c r="D1719" s="2" cm="1">
        <f t="array" ref="D1719">[1]!table_weight[Crossing]*(('F+ , F-'!D$2-[1]!tbl_gk[[#This Row],[Crossing]])/('F+ , F-'!D$2-'F+ , F-'!D$3))</f>
        <v>2.1296014602981403E-2</v>
      </c>
      <c r="E1719" s="2" cm="1">
        <f t="array" ref="E1719">[1]!table_weight[Finishing]*(('F+ , F-'!E$2-[1]!tbl_gk[[#This Row],[Finishing]])/('F+ , F-'!E$2-'F+ , F-'!E$3))</f>
        <v>7.9860054761179498E-3</v>
      </c>
      <c r="F1719" s="2" cm="1">
        <f t="array" ref="F1719">[1]!table_weight[HeadingAccuracy]*(('F+ , F-'!F$2-[1]!tbl_gk[[#This Row],[HeadingAccuracy]])/('F+ , F-'!F$2-'F+ , F-'!F$3))</f>
        <v>9.6040850170308507E-3</v>
      </c>
      <c r="G1719" s="2" cm="1">
        <f t="array" ref="G1719">[1]!table_weight[ShortPassing]*(('F+ , F-'!G$2-[1]!tbl_gk[[#This Row],[ShortPassing]])/('F+ , F-'!G$2-'F+ , F-'!G$3))</f>
        <v>3.2345833500754768E-2</v>
      </c>
      <c r="H1719" s="2" cm="1">
        <f t="array" ref="H1719">[1]!table_weight[Volleys]*(('F+ , F-'!H$2-[1]!tbl_gk[[#This Row],[Volleys]])/('F+ , F-'!H$2-'F+ , F-'!H$3))</f>
        <v>1.1573920979881087E-3</v>
      </c>
      <c r="I1719" s="2" cm="1">
        <f t="array" ref="I1719">[1]!table_weight[Dribbling]*(('F+ , F-'!I$2-[1]!tbl_gk[[#This Row],[Dribbling]])/('F+ , F-'!I$2-'F+ , F-'!I$3))</f>
        <v>8.8009039940892403E-3</v>
      </c>
      <c r="J1719" s="2" cm="1">
        <f t="array" ref="J1719">[1]!table_weight[Curve]*(('F+ , F-'!J$2-[1]!tbl_gk[[#This Row],[Curve]])/('F+ , F-'!J$2-'F+ , F-'!J$3))</f>
        <v>6.4226075786769305E-3</v>
      </c>
      <c r="K1719" s="2" cm="1">
        <f t="array" ref="K1719">[1]!table_weight[FKAccuracy]*(('F+ , F-'!K$2-[1]!tbl_gk[[#This Row],[FKAccuracy]])/('F+ , F-'!K$2-'F+ , F-'!K$3))</f>
        <v>7.7578338910860821E-3</v>
      </c>
      <c r="L1719" s="2" cm="1">
        <f t="array" ref="L1719">[1]!table_weight[LongPassing]*(('F+ , F-'!L$2-[1]!tbl_gk[[#This Row],[LongPassing]])/('F+ , F-'!L$2-'F+ , F-'!L$3))</f>
        <v>1.2994178401819162E-2</v>
      </c>
      <c r="M1719" s="2" cm="1">
        <f t="array" ref="M1719">[1]!table_weight[BallControl]*(('F+ , F-'!M$2-[1]!tbl_gk[[#This Row],[BallControl]])/('F+ , F-'!M$2-'F+ , F-'!M$3))</f>
        <v>2.6076752575079228E-3</v>
      </c>
      <c r="N1719" s="2" cm="1">
        <f t="array" ref="N1719">[1]!table_weight[Acceleration]*(('F+ , F-'!N$2-[1]!tbl_gk[[#This Row],[Acceleration]])/('F+ , F-'!N$2-'F+ , F-'!N$3))</f>
        <v>4.0587698419799877E-3</v>
      </c>
      <c r="O1719" s="2" cm="1">
        <f t="array" ref="O1719">[1]!table_weight[SprintSpeed]*(('F+ , F-'!O$2-[1]!tbl_gk[[#This Row],[SprintSpeed]])/('F+ , F-'!O$2-'F+ , F-'!O$3))</f>
        <v>3.6543961058716113E-3</v>
      </c>
      <c r="P1719" s="2" cm="1">
        <f t="array" ref="P1719">[1]!table_weight[Agility]*(('F+ , F-'!P$2-[1]!tbl_gk[[#This Row],[Agility]])/('F+ , F-'!P$2-'F+ , F-'!P$3))</f>
        <v>1.2871217617186543E-3</v>
      </c>
      <c r="Q1719" s="2" cm="1">
        <f t="array" ref="Q1719">[1]!table_weight[Reactions]*(('F+ , F-'!Q$2-[1]!tbl_gk[[#This Row],[Reactions]])/('F+ , F-'!Q$2-'F+ , F-'!Q$3))</f>
        <v>1.2375408001732517E-3</v>
      </c>
      <c r="R1719" s="2" cm="1">
        <f t="array" ref="R1719">[1]!table_weight[Balance]*(('F+ , F-'!R$2-[1]!tbl_gk[[#This Row],[Balance]])/('F+ , F-'!R$2-'F+ , F-'!R$3))</f>
        <v>1.0554876042293973E-3</v>
      </c>
      <c r="S1719" s="2" cm="1">
        <f t="array" ref="S1719">[1]!table_weight[ShotPower]*(('F+ , F-'!S$2-[1]!tbl_gk[[#This Row],[ShotPower]])/('F+ , F-'!S$2-'F+ , F-'!S$3))</f>
        <v>5.7135648934827617E-3</v>
      </c>
      <c r="T1719" s="2" cm="1">
        <f t="array" ref="T1719">[1]!table_weight[Jumping]*(('F+ , F-'!T$2-[1]!tbl_gk[[#This Row],[Jumping]])/('F+ , F-'!T$2-'F+ , F-'!T$3))</f>
        <v>1.2880653993738752E-3</v>
      </c>
      <c r="U1719" s="2" cm="1">
        <f t="array" ref="U1719">[1]!table_weight[Stamina]*(('F+ , F-'!U$2-[1]!tbl_gk[[#This Row],[Stamina]])/('F+ , F-'!U$2-'F+ , F-'!U$3))</f>
        <v>0</v>
      </c>
      <c r="V1719" s="2" cm="1">
        <f t="array" ref="V1719">[1]!table_weight[Strength]*(('F+ , F-'!V$2-[1]!tbl_gk[[#This Row],[Strength]])/('F+ , F-'!V$2-'F+ , F-'!V$3))</f>
        <v>2.9282020079099427E-2</v>
      </c>
      <c r="W1719" s="2" cm="1">
        <f t="array" ref="W1719">[1]!table_weight[LongShots]*(('F+ , F-'!W$2-[1]!tbl_gk[[#This Row],[LongShots]])/('F+ , F-'!W$2-'F+ , F-'!W$3))</f>
        <v>7.5315173595909123E-3</v>
      </c>
      <c r="X1719" s="2" cm="1">
        <f t="array" ref="X1719">[1]!table_weight[Aggression]*(('F+ , F-'!X$2-[1]!tbl_gk[[#This Row],[Aggression]])/('F+ , F-'!X$2-'F+ , F-'!X$3))</f>
        <v>1.460298144204439E-2</v>
      </c>
      <c r="Y1719" s="2" cm="1">
        <f t="array" ref="Y1719">[1]!table_weight[Interceptions]*(('F+ , F-'!Y$2-[1]!tbl_gk[[#This Row],[Interceptions]])/('F+ , F-'!Y$2-'F+ , F-'!Y$3))</f>
        <v>2.0776599612664828E-2</v>
      </c>
      <c r="Z1719" s="2" cm="1">
        <f t="array" ref="Z1719">[1]!table_weight[Positioning]*(('F+ , F-'!Z$2-[1]!tbl_gk[[#This Row],[Positioning]])/('F+ , F-'!Z$2-'F+ , F-'!Z$3))</f>
        <v>2.957779805969611E-4</v>
      </c>
      <c r="AA1719" s="2" cm="1">
        <f t="array" ref="AA1719">[1]!table_weight[Vision]*(('F+ , F-'!AA$2-[1]!tbl_gk[[#This Row],[Vision]])/('F+ , F-'!AA$2-'F+ , F-'!AA$3))</f>
        <v>1.2067741608356128E-2</v>
      </c>
      <c r="AB1719" s="2" cm="1">
        <f t="array" ref="AB1719">[1]!table_weight[Penalties]*(('F+ , F-'!AB$2-[1]!tbl_gk[[#This Row],[Penalties]])/('F+ , F-'!AB$2-'F+ , F-'!AB$3))</f>
        <v>1.9573542833622431E-3</v>
      </c>
      <c r="AC1719" s="2" cm="1">
        <f t="array" ref="AC1719">[1]!table_weight[Composure]*(('F+ , F-'!AC$2-[1]!tbl_gk[[#This Row],[Composure]])/('F+ , F-'!AC$2-'F+ , F-'!AC$3))</f>
        <v>9.0734899310948201E-4</v>
      </c>
      <c r="AD1719" s="2" cm="1">
        <f t="array" ref="AD1719">[1]!table_weight[Marking]*(('F+ , F-'!AD$2-[1]!tbl_gk[[#This Row],[Marking]])/('F+ , F-'!AD$2-'F+ , F-'!AD$3))</f>
        <v>2.6817203574124791E-2</v>
      </c>
      <c r="AE1719" s="2" cm="1">
        <f t="array" ref="AE1719">[1]!table_weight[StandingTackle]*(('F+ , F-'!AE$2-[1]!tbl_gk[[#This Row],[StandingTackle]])/('F+ , F-'!AE$2-'F+ , F-'!AE$3))</f>
        <v>1.5691800233775807E-2</v>
      </c>
      <c r="AF1719" s="2" cm="1">
        <f t="array" ref="AF1719">[1]!table_weight[SlidingTackle]*(('F+ , F-'!AF$2-[1]!tbl_gk[[#This Row],[SlidingTackle]])/('F+ , F-'!AF$2-'F+ , F-'!AF$3))</f>
        <v>6.7250572430467732E-3</v>
      </c>
      <c r="AG1719" s="2" cm="1">
        <f t="array" ref="AG1719">[1]!table_weight[GKDiving]*(('F+ , F-'!AG$2-[1]!tbl_gk[[#This Row],[GKDiving]])/('F+ , F-'!AG$2-'F+ , F-'!AG$3))</f>
        <v>4.6119181624581652E-2</v>
      </c>
      <c r="AH1719" s="2" cm="1">
        <f t="array" ref="AH1719">[1]!table_weight[GKHandling]*(('F+ , F-'!AH$2-[1]!tbl_gk[[#This Row],[GKHandling]])/('F+ , F-'!AH$2-'F+ , F-'!AH$3))</f>
        <v>5.5253898757952898E-2</v>
      </c>
      <c r="AI1719" s="2" cm="1">
        <f t="array" ref="AI1719">[1]!table_weight[GKKicking]*(('F+ , F-'!AI$2-[1]!tbl_gk[[#This Row],[GKKicking]])/('F+ , F-'!AI$2-'F+ , F-'!AI$3))</f>
        <v>2.5938545786431375E-2</v>
      </c>
      <c r="AJ1719" s="2" cm="1">
        <f t="array" ref="AJ1719">[1]!table_weight[GKPositioning]*(('F+ , F-'!AJ$2-[1]!tbl_gk[[#This Row],[GKPositioning]])/('F+ , F-'!AJ$2-'F+ , F-'!AJ$3))</f>
        <v>2.0812758886990693E-2</v>
      </c>
      <c r="AK1719" s="2" cm="1">
        <f t="array" ref="AK1719">[1]!table_weight[GKReflexes]*(('F+ , F-'!AK$2-[1]!tbl_gk[[#This Row],[GKReflexes]])/('F+ , F-'!AK$2-'F+ , F-'!AK$3))</f>
        <v>3.6439847209545996E-2</v>
      </c>
    </row>
    <row r="1720" spans="1:37" x14ac:dyDescent="0.55000000000000004">
      <c r="A1720" s="7">
        <f>[1]!tbl_gk[[#This Row],[ID]]</f>
        <v>263877</v>
      </c>
      <c r="B1720" s="1" cm="1">
        <f t="array" ref="B1720">[1]!table_weight[ValueEUR]*(('F+ , F-'!B$2-[1]!tbl_gk[[#This Row],[ValueEUR]])/('F+ , F-'!B$2-'F+ , F-'!B$3))</f>
        <v>1.5927100233554262E-4</v>
      </c>
      <c r="C1720" s="1" cm="1">
        <f t="array" ref="C1720">[1]!table_weight[WageEUR]*(('F+ , F-'!C$2-[1]!tbl_gk[[#This Row],[WageEUR]])/('F+ , F-'!C$2-'F+ , F-'!C$3))</f>
        <v>0</v>
      </c>
      <c r="D1720" s="1" cm="1">
        <f t="array" ref="D1720">[1]!table_weight[Crossing]*(('F+ , F-'!D$2-[1]!tbl_gk[[#This Row],[Crossing]])/('F+ , F-'!D$2-'F+ , F-'!D$3))</f>
        <v>4.0350343458280549E-2</v>
      </c>
      <c r="E1720" s="1" cm="1">
        <f t="array" ref="E1720">[1]!table_weight[Finishing]*(('F+ , F-'!E$2-[1]!tbl_gk[[#This Row],[Finishing]])/('F+ , F-'!E$2-'F+ , F-'!E$3))</f>
        <v>2.3958016428353851E-2</v>
      </c>
      <c r="F1720" s="1" cm="1">
        <f t="array" ref="F1720">[1]!table_weight[HeadingAccuracy]*(('F+ , F-'!F$2-[1]!tbl_gk[[#This Row],[HeadingAccuracy]])/('F+ , F-'!F$2-'F+ , F-'!F$3))</f>
        <v>1.1274360672166649E-2</v>
      </c>
      <c r="G1720" s="1" cm="1">
        <f t="array" ref="G1720">[1]!table_weight[ShortPassing]*(('F+ , F-'!G$2-[1]!tbl_gk[[#This Row],[ShortPassing]])/('F+ , F-'!G$2-'F+ , F-'!G$3))</f>
        <v>4.9221920544626818E-2</v>
      </c>
      <c r="H1720" s="1" cm="1">
        <f t="array" ref="H1720">[1]!table_weight[Volleys]*(('F+ , F-'!H$2-[1]!tbl_gk[[#This Row],[Volleys]])/('F+ , F-'!H$2-'F+ , F-'!H$3))</f>
        <v>2.6620018253726502E-3</v>
      </c>
      <c r="I1720" s="1" cm="1">
        <f t="array" ref="I1720">[1]!table_weight[Dribbling]*(('F+ , F-'!I$2-[1]!tbl_gk[[#This Row],[Dribbling]])/('F+ , F-'!I$2-'F+ , F-'!I$3))</f>
        <v>1.2712416880351124E-2</v>
      </c>
      <c r="J1720" s="1" cm="1">
        <f t="array" ref="J1720">[1]!table_weight[Curve]*(('F+ , F-'!J$2-[1]!tbl_gk[[#This Row],[Curve]])/('F+ , F-'!J$2-'F+ , F-'!J$3))</f>
        <v>9.9719433458404991E-3</v>
      </c>
      <c r="K1720" s="1" cm="1">
        <f t="array" ref="K1720">[1]!table_weight[FKAccuracy]*(('F+ , F-'!K$2-[1]!tbl_gk[[#This Row],[FKAccuracy]])/('F+ , F-'!K$2-'F+ , F-'!K$3))</f>
        <v>9.7353209613629272E-3</v>
      </c>
      <c r="L1720" s="1" cm="1">
        <f t="array" ref="L1720">[1]!table_weight[LongPassing]*(('F+ , F-'!L$2-[1]!tbl_gk[[#This Row],[LongPassing]])/('F+ , F-'!L$2-'F+ , F-'!L$3))</f>
        <v>2.2739812203183531E-2</v>
      </c>
      <c r="M1720" s="1" cm="1">
        <f t="array" ref="M1720">[1]!table_weight[BallControl]*(('F+ , F-'!M$2-[1]!tbl_gk[[#This Row],[BallControl]])/('F+ , F-'!M$2-'F+ , F-'!M$3))</f>
        <v>9.561475944195718E-3</v>
      </c>
      <c r="N1720" s="1" cm="1">
        <f t="array" ref="N1720">[1]!table_weight[Acceleration]*(('F+ , F-'!N$2-[1]!tbl_gk[[#This Row],[Acceleration]])/('F+ , F-'!N$2-'F+ , F-'!N$3))</f>
        <v>1.0372411818393301E-2</v>
      </c>
      <c r="O1720" s="1" cm="1">
        <f t="array" ref="O1720">[1]!table_weight[SprintSpeed]*(('F+ , F-'!O$2-[1]!tbl_gk[[#This Row],[SprintSpeed]])/('F+ , F-'!O$2-'F+ , F-'!O$3))</f>
        <v>1.124429571037419E-2</v>
      </c>
      <c r="P1720" s="1" cm="1">
        <f t="array" ref="P1720">[1]!table_weight[Agility]*(('F+ , F-'!P$2-[1]!tbl_gk[[#This Row],[Agility]])/('F+ , F-'!P$2-'F+ , F-'!P$3))</f>
        <v>5.7335423931103692E-3</v>
      </c>
      <c r="Q1720" s="1" cm="1">
        <f t="array" ref="Q1720">[1]!table_weight[Reactions]*(('F+ , F-'!Q$2-[1]!tbl_gk[[#This Row],[Reactions]])/('F+ , F-'!Q$2-'F+ , F-'!Q$3))</f>
        <v>2.3203890003248469E-3</v>
      </c>
      <c r="R1720" s="1" cm="1">
        <f t="array" ref="R1720">[1]!table_weight[Balance]*(('F+ , F-'!R$2-[1]!tbl_gk[[#This Row],[Balance]])/('F+ , F-'!R$2-'F+ , F-'!R$3))</f>
        <v>2.7939377759013465E-3</v>
      </c>
      <c r="S1720" s="1" cm="1">
        <f t="array" ref="S1720">[1]!table_weight[ShotPower]*(('F+ , F-'!S$2-[1]!tbl_gk[[#This Row],[ShotPower]])/('F+ , F-'!S$2-'F+ , F-'!S$3))</f>
        <v>6.7523948741159906E-3</v>
      </c>
      <c r="T1720" s="1" cm="1">
        <f t="array" ref="T1720">[1]!table_weight[Jumping]*(('F+ , F-'!T$2-[1]!tbl_gk[[#This Row],[Jumping]])/('F+ , F-'!T$2-'F+ , F-'!T$3))</f>
        <v>4.2935513312462505E-3</v>
      </c>
      <c r="U1720" s="1" cm="1">
        <f t="array" ref="U1720">[1]!table_weight[Stamina]*(('F+ , F-'!U$2-[1]!tbl_gk[[#This Row],[Stamina]])/('F+ , F-'!U$2-'F+ , F-'!U$3))</f>
        <v>2.4043887454978999E-2</v>
      </c>
      <c r="V1720" s="1" cm="1">
        <f t="array" ref="V1720">[1]!table_weight[Strength]*(('F+ , F-'!V$2-[1]!tbl_gk[[#This Row],[Strength]])/('F+ , F-'!V$2-'F+ , F-'!V$3))</f>
        <v>3.1056687962681212E-2</v>
      </c>
      <c r="W1720" s="1" cm="1">
        <f t="array" ref="W1720">[1]!table_weight[LongShots]*(('F+ , F-'!W$2-[1]!tbl_gk[[#This Row],[LongShots]])/('F+ , F-'!W$2-'F+ , F-'!W$3))</f>
        <v>1.0388299806332293E-2</v>
      </c>
      <c r="X1720" s="1" cm="1">
        <f t="array" ref="X1720">[1]!table_weight[Aggression]*(('F+ , F-'!X$2-[1]!tbl_gk[[#This Row],[Aggression]])/('F+ , F-'!X$2-'F+ , F-'!X$3))</f>
        <v>1.5211439002129575E-2</v>
      </c>
      <c r="Y1720" s="1" cm="1">
        <f t="array" ref="Y1720">[1]!table_weight[Interceptions]*(('F+ , F-'!Y$2-[1]!tbl_gk[[#This Row],[Interceptions]])/('F+ , F-'!Y$2-'F+ , F-'!Y$3))</f>
        <v>2.2161706253509151E-2</v>
      </c>
      <c r="Z1720" s="1" cm="1">
        <f t="array" ref="Z1720">[1]!table_weight[Positioning]*(('F+ , F-'!Z$2-[1]!tbl_gk[[#This Row],[Positioning]])/('F+ , F-'!Z$2-'F+ , F-'!Z$3))</f>
        <v>2.2183348544772088E-3</v>
      </c>
      <c r="AA1720" s="1" cm="1">
        <f t="array" ref="AA1720">[1]!table_weight[Vision]*(('F+ , F-'!AA$2-[1]!tbl_gk[[#This Row],[Vision]])/('F+ , F-'!AA$2-'F+ , F-'!AA$3))</f>
        <v>2.4135483216712255E-2</v>
      </c>
      <c r="AB1720" s="1" cm="1">
        <f t="array" ref="AB1720">[1]!table_weight[Penalties]*(('F+ , F-'!AB$2-[1]!tbl_gk[[#This Row],[Penalties]])/('F+ , F-'!AB$2-'F+ , F-'!AB$3))</f>
        <v>2.427119311369181E-3</v>
      </c>
      <c r="AC1720" s="1" cm="1">
        <f t="array" ref="AC1720">[1]!table_weight[Composure]*(('F+ , F-'!AC$2-[1]!tbl_gk[[#This Row],[Composure]])/('F+ , F-'!AC$2-'F+ , F-'!AC$3))</f>
        <v>2.0815653371335178E-3</v>
      </c>
      <c r="AD1720" s="1" cm="1">
        <f t="array" ref="AD1720">[1]!table_weight[Marking]*(('F+ , F-'!AD$2-[1]!tbl_gk[[#This Row],[Marking]])/('F+ , F-'!AD$2-'F+ , F-'!AD$3))</f>
        <v>3.6282098953227655E-2</v>
      </c>
      <c r="AE1720" s="1" cm="1">
        <f t="array" ref="AE1720">[1]!table_weight[StandingTackle]*(('F+ , F-'!AE$2-[1]!tbl_gk[[#This Row],[StandingTackle]])/('F+ , F-'!AE$2-'F+ , F-'!AE$3))</f>
        <v>3.5866971962916126E-2</v>
      </c>
      <c r="AF1720" s="1" cm="1">
        <f t="array" ref="AF1720">[1]!table_weight[SlidingTackle]*(('F+ , F-'!AF$2-[1]!tbl_gk[[#This Row],[SlidingTackle]])/('F+ , F-'!AF$2-'F+ , F-'!AF$3))</f>
        <v>1.120842873841129E-2</v>
      </c>
      <c r="AG1720" s="1" cm="1">
        <f t="array" ref="AG1720">[1]!table_weight[GKDiving]*(('F+ , F-'!AG$2-[1]!tbl_gk[[#This Row],[GKDiving]])/('F+ , F-'!AG$2-'F+ , F-'!AG$3))</f>
        <v>4.7827299462529123E-2</v>
      </c>
      <c r="AH1720" s="1" cm="1">
        <f t="array" ref="AH1720">[1]!table_weight[GKHandling]*(('F+ , F-'!AH$2-[1]!tbl_gk[[#This Row],[GKHandling]])/('F+ , F-'!AH$2-'F+ , F-'!AH$3))</f>
        <v>5.7036282588854605E-2</v>
      </c>
      <c r="AI1720" s="1" cm="1">
        <f t="array" ref="AI1720">[1]!table_weight[GKKicking]*(('F+ , F-'!AI$2-[1]!tbl_gk[[#This Row],[GKKicking]])/('F+ , F-'!AI$2-'F+ , F-'!AI$3))</f>
        <v>3.1305141466382698E-2</v>
      </c>
      <c r="AJ1720" s="1" cm="1">
        <f t="array" ref="AJ1720">[1]!table_weight[GKPositioning]*(('F+ , F-'!AJ$2-[1]!tbl_gk[[#This Row],[GKPositioning]])/('F+ , F-'!AJ$2-'F+ , F-'!AJ$3))</f>
        <v>1.9551379560506409E-2</v>
      </c>
      <c r="AK1720" s="1" cm="1">
        <f t="array" ref="AK1720">[1]!table_weight[GKReflexes]*(('F+ , F-'!AK$2-[1]!tbl_gk[[#This Row],[GKReflexes]])/('F+ , F-'!AK$2-'F+ , F-'!AK$3))</f>
        <v>5.10157860933644E-2</v>
      </c>
    </row>
    <row r="1721" spans="1:37" x14ac:dyDescent="0.55000000000000004">
      <c r="A1721" s="8">
        <f>[1]!tbl_gk[[#This Row],[ID]]</f>
        <v>263880</v>
      </c>
      <c r="B1721" s="2" cm="1">
        <f t="array" ref="B1721">[1]!table_weight[ValueEUR]*(('F+ , F-'!B$2-[1]!tbl_gk[[#This Row],[ValueEUR]])/('F+ , F-'!B$2-'F+ , F-'!B$3))</f>
        <v>7.9975032374300572E-4</v>
      </c>
      <c r="C1721" s="2" cm="1">
        <f t="array" ref="C1721">[1]!table_weight[WageEUR]*(('F+ , F-'!C$2-[1]!tbl_gk[[#This Row],[WageEUR]])/('F+ , F-'!C$2-'F+ , F-'!C$3))</f>
        <v>7.0417683556952691E-4</v>
      </c>
      <c r="D1721" s="2" cm="1">
        <f t="array" ref="D1721">[1]!table_weight[Crossing]*(('F+ , F-'!D$2-[1]!tbl_gk[[#This Row],[Crossing]])/('F+ , F-'!D$2-'F+ , F-'!D$3))</f>
        <v>3.1383600467551537E-2</v>
      </c>
      <c r="E1721" s="2" cm="1">
        <f t="array" ref="E1721">[1]!table_weight[Finishing]*(('F+ , F-'!E$2-[1]!tbl_gk[[#This Row],[Finishing]])/('F+ , F-'!E$2-'F+ , F-'!E$3))</f>
        <v>1.9965013690294877E-2</v>
      </c>
      <c r="F1721" s="2" cm="1">
        <f t="array" ref="F1721">[1]!table_weight[HeadingAccuracy]*(('F+ , F-'!F$2-[1]!tbl_gk[[#This Row],[HeadingAccuracy]])/('F+ , F-'!F$2-'F+ , F-'!F$3))</f>
        <v>1.41973430686543E-2</v>
      </c>
      <c r="G1721" s="2" cm="1">
        <f t="array" ref="G1721">[1]!table_weight[ShortPassing]*(('F+ , F-'!G$2-[1]!tbl_gk[[#This Row],[ShortPassing]])/('F+ , F-'!G$2-'F+ , F-'!G$3))</f>
        <v>5.0628261131616156E-2</v>
      </c>
      <c r="H1721" s="2" cm="1">
        <f t="array" ref="H1721">[1]!table_weight[Volleys]*(('F+ , F-'!H$2-[1]!tbl_gk[[#This Row],[Volleys]])/('F+ , F-'!H$2-'F+ , F-'!H$3))</f>
        <v>1.2731313077869197E-3</v>
      </c>
      <c r="I1721" s="2" cm="1">
        <f t="array" ref="I1721">[1]!table_weight[Dribbling]*(('F+ , F-'!I$2-[1]!tbl_gk[[#This Row],[Dribbling]])/('F+ , F-'!I$2-'F+ , F-'!I$3))</f>
        <v>1.7601807988178481E-2</v>
      </c>
      <c r="J1721" s="2" cm="1">
        <f t="array" ref="J1721">[1]!table_weight[Curve]*(('F+ , F-'!J$2-[1]!tbl_gk[[#This Row],[Curve]])/('F+ , F-'!J$2-'F+ , F-'!J$3))</f>
        <v>1.0478991312578151E-2</v>
      </c>
      <c r="K1721" s="2" cm="1">
        <f t="array" ref="K1721">[1]!table_weight[FKAccuracy]*(('F+ , F-'!K$2-[1]!tbl_gk[[#This Row],[FKAccuracy]])/('F+ , F-'!K$2-'F+ , F-'!K$3))</f>
        <v>9.8874353513842238E-3</v>
      </c>
      <c r="L1721" s="2" cm="1">
        <f t="array" ref="L1721">[1]!table_weight[LongPassing]*(('F+ , F-'!L$2-[1]!tbl_gk[[#This Row],[LongPassing]])/('F+ , F-'!L$2-'F+ , F-'!L$3))</f>
        <v>1.7866995302501344E-2</v>
      </c>
      <c r="M1721" s="2" cm="1">
        <f t="array" ref="M1721">[1]!table_weight[BallControl]*(('F+ , F-'!M$2-[1]!tbl_gk[[#This Row],[BallControl]])/('F+ , F-'!M$2-'F+ , F-'!M$3))</f>
        <v>9.561475944195718E-3</v>
      </c>
      <c r="N1721" s="2" cm="1">
        <f t="array" ref="N1721">[1]!table_weight[Acceleration]*(('F+ , F-'!N$2-[1]!tbl_gk[[#This Row],[Acceleration]])/('F+ , F-'!N$2-'F+ , F-'!N$3))</f>
        <v>7.8920524705166431E-3</v>
      </c>
      <c r="O1721" s="2" cm="1">
        <f t="array" ref="O1721">[1]!table_weight[SprintSpeed]*(('F+ , F-'!O$2-[1]!tbl_gk[[#This Row],[SprintSpeed]])/('F+ , F-'!O$2-'F+ , F-'!O$3))</f>
        <v>8.1521143900212863E-3</v>
      </c>
      <c r="P1721" s="2" cm="1">
        <f t="array" ref="P1721">[1]!table_weight[Agility]*(('F+ , F-'!P$2-[1]!tbl_gk[[#This Row],[Agility]])/('F+ , F-'!P$2-'F+ , F-'!P$3))</f>
        <v>4.3294095621445646E-3</v>
      </c>
      <c r="Q1721" s="2" cm="1">
        <f t="array" ref="Q1721">[1]!table_weight[Reactions]*(('F+ , F-'!Q$2-[1]!tbl_gk[[#This Row],[Reactions]])/('F+ , F-'!Q$2-'F+ , F-'!Q$3))</f>
        <v>1.4437976002021271E-3</v>
      </c>
      <c r="R1721" s="2" cm="1">
        <f t="array" ref="R1721">[1]!table_weight[Balance]*(('F+ , F-'!R$2-[1]!tbl_gk[[#This Row],[Balance]])/('F+ , F-'!R$2-'F+ , F-'!R$3))</f>
        <v>2.1109752084587947E-3</v>
      </c>
      <c r="S1721" s="2" cm="1">
        <f t="array" ref="S1721">[1]!table_weight[ShotPower]*(('F+ , F-'!S$2-[1]!tbl_gk[[#This Row],[ShotPower]])/('F+ , F-'!S$2-'F+ , F-'!S$3))</f>
        <v>5.1941499031661464E-3</v>
      </c>
      <c r="T1721" s="2" cm="1">
        <f t="array" ref="T1721">[1]!table_weight[Jumping]*(('F+ , F-'!T$2-[1]!tbl_gk[[#This Row],[Jumping]])/('F+ , F-'!T$2-'F+ , F-'!T$3))</f>
        <v>2.3185177188729754E-3</v>
      </c>
      <c r="U1721" s="2" cm="1">
        <f t="array" ref="U1721">[1]!table_weight[Stamina]*(('F+ , F-'!U$2-[1]!tbl_gk[[#This Row],[Stamina]])/('F+ , F-'!U$2-'F+ , F-'!U$3))</f>
        <v>1.6315495058735752E-2</v>
      </c>
      <c r="V1721" s="2" cm="1">
        <f t="array" ref="V1721">[1]!table_weight[Strength]*(('F+ , F-'!V$2-[1]!tbl_gk[[#This Row],[Strength]])/('F+ , F-'!V$2-'F+ , F-'!V$3))</f>
        <v>2.2183348544772292E-2</v>
      </c>
      <c r="W1721" s="2" cm="1">
        <f t="array" ref="W1721">[1]!table_weight[LongShots]*(('F+ , F-'!W$2-[1]!tbl_gk[[#This Row],[LongShots]])/('F+ , F-'!W$2-'F+ , F-'!W$3))</f>
        <v>9.0897623305407575E-3</v>
      </c>
      <c r="X1721" s="2" cm="1">
        <f t="array" ref="X1721">[1]!table_weight[Aggression]*(('F+ , F-'!X$2-[1]!tbl_gk[[#This Row],[Aggression]])/('F+ , F-'!X$2-'F+ , F-'!X$3))</f>
        <v>1.2777608761788841E-2</v>
      </c>
      <c r="Y1721" s="2" cm="1">
        <f t="array" ref="Y1721">[1]!table_weight[Interceptions]*(('F+ , F-'!Y$2-[1]!tbl_gk[[#This Row],[Interceptions]])/('F+ , F-'!Y$2-'F+ , F-'!Y$3))</f>
        <v>2.2161706253509151E-2</v>
      </c>
      <c r="Z1721" s="2" cm="1">
        <f t="array" ref="Z1721">[1]!table_weight[Positioning]*(('F+ , F-'!Z$2-[1]!tbl_gk[[#This Row],[Positioning]])/('F+ , F-'!Z$2-'F+ , F-'!Z$3))</f>
        <v>2.0704458641787279E-3</v>
      </c>
      <c r="AA1721" s="2" cm="1">
        <f t="array" ref="AA1721">[1]!table_weight[Vision]*(('F+ , F-'!AA$2-[1]!tbl_gk[[#This Row],[Vision]])/('F+ , F-'!AA$2-'F+ , F-'!AA$3))</f>
        <v>2.3425616063279545E-2</v>
      </c>
      <c r="AB1721" s="2" cm="1">
        <f t="array" ref="AB1721">[1]!table_weight[Penalties]*(('F+ , F-'!AB$2-[1]!tbl_gk[[#This Row],[Penalties]])/('F+ , F-'!AB$2-'F+ , F-'!AB$3))</f>
        <v>2.3879722257019362E-3</v>
      </c>
      <c r="AC1721" s="2" cm="1">
        <f t="array" ref="AC1721">[1]!table_weight[Composure]*(('F+ , F-'!AC$2-[1]!tbl_gk[[#This Row],[Composure]])/('F+ , F-'!AC$2-'F+ , F-'!AC$3))</f>
        <v>1.9214449265847853E-3</v>
      </c>
      <c r="AD1721" s="2" cm="1">
        <f t="array" ref="AD1721">[1]!table_weight[Marking]*(('F+ , F-'!AD$2-[1]!tbl_gk[[#This Row],[Marking]])/('F+ , F-'!AD$2-'F+ , F-'!AD$3))</f>
        <v>3.1549651263676225E-2</v>
      </c>
      <c r="AE1721" s="2" cm="1">
        <f t="array" ref="AE1721">[1]!table_weight[StandingTackle]*(('F+ , F-'!AE$2-[1]!tbl_gk[[#This Row],[StandingTackle]])/('F+ , F-'!AE$2-'F+ , F-'!AE$3))</f>
        <v>2.6900228972187096E-2</v>
      </c>
      <c r="AF1721" s="2" cm="1">
        <f t="array" ref="AF1721">[1]!table_weight[SlidingTackle]*(('F+ , F-'!AF$2-[1]!tbl_gk[[#This Row],[SlidingTackle]])/('F+ , F-'!AF$2-'F+ , F-'!AF$3))</f>
        <v>9.7139715732897855E-3</v>
      </c>
      <c r="AG1721" s="2" cm="1">
        <f t="array" ref="AG1721">[1]!table_weight[GKDiving]*(('F+ , F-'!AG$2-[1]!tbl_gk[[#This Row],[GKDiving]])/('F+ , F-'!AG$2-'F+ , F-'!AG$3))</f>
        <v>4.4411063786634182E-2</v>
      </c>
      <c r="AH1721" s="2" cm="1">
        <f t="array" ref="AH1721">[1]!table_weight[GKHandling]*(('F+ , F-'!AH$2-[1]!tbl_gk[[#This Row],[GKHandling]])/('F+ , F-'!AH$2-'F+ , F-'!AH$3))</f>
        <v>4.2777211941640955E-2</v>
      </c>
      <c r="AI1721" s="2" cm="1">
        <f t="array" ref="AI1721">[1]!table_weight[GKKicking]*(('F+ , F-'!AI$2-[1]!tbl_gk[[#This Row],[GKKicking]])/('F+ , F-'!AI$2-'F+ , F-'!AI$3))</f>
        <v>2.3255247946455719E-2</v>
      </c>
      <c r="AJ1721" s="2" cm="1">
        <f t="array" ref="AJ1721">[1]!table_weight[GKPositioning]*(('F+ , F-'!AJ$2-[1]!tbl_gk[[#This Row],[GKPositioning]])/('F+ , F-'!AJ$2-'F+ , F-'!AJ$3))</f>
        <v>1.2613793264842845E-2</v>
      </c>
      <c r="AK1721" s="2" cm="1">
        <f t="array" ref="AK1721">[1]!table_weight[GKReflexes]*(('F+ , F-'!AK$2-[1]!tbl_gk[[#This Row],[GKReflexes]])/('F+ , F-'!AK$2-'F+ , F-'!AK$3))</f>
        <v>3.6439847209545996E-2</v>
      </c>
    </row>
    <row r="1722" spans="1:37" x14ac:dyDescent="0.55000000000000004">
      <c r="A1722" s="7">
        <f>[1]!tbl_gk[[#This Row],[ID]]</f>
        <v>263887</v>
      </c>
      <c r="B1722" s="1" cm="1">
        <f t="array" ref="B1722">[1]!table_weight[ValueEUR]*(('F+ , F-'!B$2-[1]!tbl_gk[[#This Row],[ValueEUR]])/('F+ , F-'!B$2-'F+ , F-'!B$3))</f>
        <v>1.3612114734491143E-4</v>
      </c>
      <c r="C1722" s="1" cm="1">
        <f t="array" ref="C1722">[1]!table_weight[WageEUR]*(('F+ , F-'!C$2-[1]!tbl_gk[[#This Row],[WageEUR]])/('F+ , F-'!C$2-'F+ , F-'!C$3))</f>
        <v>0</v>
      </c>
      <c r="D1722" s="1" cm="1">
        <f t="array" ref="D1722">[1]!table_weight[Crossing]*(('F+ , F-'!D$2-[1]!tbl_gk[[#This Row],[Crossing]])/('F+ , F-'!D$2-'F+ , F-'!D$3))</f>
        <v>3.81086577105983E-2</v>
      </c>
      <c r="E1722" s="1" cm="1">
        <f t="array" ref="E1722">[1]!table_weight[Finishing]*(('F+ , F-'!E$2-[1]!tbl_gk[[#This Row],[Finishing]])/('F+ , F-'!E$2-'F+ , F-'!E$3))</f>
        <v>2.1961515059324362E-2</v>
      </c>
      <c r="F1722" s="1" cm="1">
        <f t="array" ref="F1722">[1]!table_weight[HeadingAccuracy]*(('F+ , F-'!F$2-[1]!tbl_gk[[#This Row],[HeadingAccuracy]])/('F+ , F-'!F$2-'F+ , F-'!F$3))</f>
        <v>1.08567917583827E-2</v>
      </c>
      <c r="G1722" s="1" cm="1">
        <f t="array" ref="G1722">[1]!table_weight[ShortPassing]*(('F+ , F-'!G$2-[1]!tbl_gk[[#This Row],[ShortPassing]])/('F+ , F-'!G$2-'F+ , F-'!G$3))</f>
        <v>5.6253623479573515E-2</v>
      </c>
      <c r="H1722" s="1" cm="1">
        <f t="array" ref="H1722">[1]!table_weight[Volleys]*(('F+ , F-'!H$2-[1]!tbl_gk[[#This Row],[Volleys]])/('F+ , F-'!H$2-'F+ , F-'!H$3))</f>
        <v>2.0833057763785961E-3</v>
      </c>
      <c r="I1722" s="1" cm="1">
        <f t="array" ref="I1722">[1]!table_weight[Dribbling]*(('F+ , F-'!I$2-[1]!tbl_gk[[#This Row],[Dribbling]])/('F+ , F-'!I$2-'F+ , F-'!I$3))</f>
        <v>2.4446955539136776E-2</v>
      </c>
      <c r="J1722" s="1" cm="1">
        <f t="array" ref="J1722">[1]!table_weight[Curve]*(('F+ , F-'!J$2-[1]!tbl_gk[[#This Row],[Curve]])/('F+ , F-'!J$2-'F+ , F-'!J$3))</f>
        <v>9.6339113680153961E-3</v>
      </c>
      <c r="K1722" s="1" cm="1">
        <f t="array" ref="K1722">[1]!table_weight[FKAccuracy]*(('F+ , F-'!K$2-[1]!tbl_gk[[#This Row],[FKAccuracy]])/('F+ , F-'!K$2-'F+ , F-'!K$3))</f>
        <v>9.4310921813203358E-3</v>
      </c>
      <c r="L1722" s="1" cm="1">
        <f t="array" ref="L1722">[1]!table_weight[LongPassing]*(('F+ , F-'!L$2-[1]!tbl_gk[[#This Row],[LongPassing]])/('F+ , F-'!L$2-'F+ , F-'!L$3))</f>
        <v>2.1656964003031933E-2</v>
      </c>
      <c r="M1722" s="1" cm="1">
        <f t="array" ref="M1722">[1]!table_weight[BallControl]*(('F+ , F-'!M$2-[1]!tbl_gk[[#This Row],[BallControl]])/('F+ , F-'!M$2-'F+ , F-'!M$3))</f>
        <v>1.5211439002129552E-2</v>
      </c>
      <c r="N1722" s="1" cm="1">
        <f t="array" ref="N1722">[1]!table_weight[Acceleration]*(('F+ , F-'!N$2-[1]!tbl_gk[[#This Row],[Acceleration]])/('F+ , F-'!N$2-'F+ , F-'!N$3))</f>
        <v>7.666565257073309E-3</v>
      </c>
      <c r="O1722" s="1" cm="1">
        <f t="array" ref="O1722">[1]!table_weight[SprintSpeed]*(('F+ , F-'!O$2-[1]!tbl_gk[[#This Row],[SprintSpeed]])/('F+ , F-'!O$2-'F+ , F-'!O$3))</f>
        <v>8.995436568299351E-3</v>
      </c>
      <c r="P1722" s="1" cm="1">
        <f t="array" ref="P1722">[1]!table_weight[Agility]*(('F+ , F-'!P$2-[1]!tbl_gk[[#This Row],[Agility]])/('F+ , F-'!P$2-'F+ , F-'!P$3))</f>
        <v>4.680442769886016E-3</v>
      </c>
      <c r="Q1722" s="1" cm="1">
        <f t="array" ref="Q1722">[1]!table_weight[Reactions]*(('F+ , F-'!Q$2-[1]!tbl_gk[[#This Row],[Reactions]])/('F+ , F-'!Q$2-'F+ , F-'!Q$3))</f>
        <v>2.4235174003392843E-3</v>
      </c>
      <c r="R1722" s="1" cm="1">
        <f t="array" ref="R1722">[1]!table_weight[Balance]*(('F+ , F-'!R$2-[1]!tbl_gk[[#This Row],[Balance]])/('F+ , F-'!R$2-'F+ , F-'!R$3))</f>
        <v>2.0488877023276536E-3</v>
      </c>
      <c r="S1722" s="1" cm="1">
        <f t="array" ref="S1722">[1]!table_weight[ShotPower]*(('F+ , F-'!S$2-[1]!tbl_gk[[#This Row],[ShotPower]])/('F+ , F-'!S$2-'F+ , F-'!S$3))</f>
        <v>7.5315173595909123E-3</v>
      </c>
      <c r="T1722" s="1" cm="1">
        <f t="array" ref="T1722">[1]!table_weight[Jumping]*(('F+ , F-'!T$2-[1]!tbl_gk[[#This Row],[Jumping]])/('F+ , F-'!T$2-'F+ , F-'!T$3))</f>
        <v>2.1467756656231253E-3</v>
      </c>
      <c r="U1722" s="1" cm="1">
        <f t="array" ref="U1722">[1]!table_weight[Stamina]*(('F+ , F-'!U$2-[1]!tbl_gk[[#This Row],[Stamina]])/('F+ , F-'!U$2-'F+ , F-'!U$3))</f>
        <v>1.8032915591234249E-2</v>
      </c>
      <c r="V1722" s="1" cm="1">
        <f t="array" ref="V1722">[1]!table_weight[Strength]*(('F+ , F-'!V$2-[1]!tbl_gk[[#This Row],[Strength]])/('F+ , F-'!V$2-'F+ , F-'!V$3))</f>
        <v>3.0169354020890316E-2</v>
      </c>
      <c r="W1722" s="1" cm="1">
        <f t="array" ref="W1722">[1]!table_weight[LongShots]*(('F+ , F-'!W$2-[1]!tbl_gk[[#This Row],[LongShots]])/('F+ , F-'!W$2-'F+ , F-'!W$3))</f>
        <v>1.0388299806332293E-2</v>
      </c>
      <c r="X1722" s="1" cm="1">
        <f t="array" ref="X1722">[1]!table_weight[Aggression]*(('F+ , F-'!X$2-[1]!tbl_gk[[#This Row],[Aggression]])/('F+ , F-'!X$2-'F+ , F-'!X$3))</f>
        <v>1.0952236081533291E-2</v>
      </c>
      <c r="Y1722" s="1" cm="1">
        <f t="array" ref="Y1722">[1]!table_weight[Interceptions]*(('F+ , F-'!Y$2-[1]!tbl_gk[[#This Row],[Interceptions]])/('F+ , F-'!Y$2-'F+ , F-'!Y$3))</f>
        <v>2.0776599612664828E-2</v>
      </c>
      <c r="Z1722" s="1" cm="1">
        <f t="array" ref="Z1722">[1]!table_weight[Positioning]*(('F+ , F-'!Z$2-[1]!tbl_gk[[#This Row],[Positioning]])/('F+ , F-'!Z$2-'F+ , F-'!Z$3))</f>
        <v>1.7746678835817667E-3</v>
      </c>
      <c r="AA1722" s="1" cm="1">
        <f t="array" ref="AA1722">[1]!table_weight[Vision]*(('F+ , F-'!AA$2-[1]!tbl_gk[[#This Row],[Vision]])/('F+ , F-'!AA$2-'F+ , F-'!AA$3))</f>
        <v>2.4845350370144972E-2</v>
      </c>
      <c r="AB1722" s="1" cm="1">
        <f t="array" ref="AB1722">[1]!table_weight[Penalties]*(('F+ , F-'!AB$2-[1]!tbl_gk[[#This Row],[Penalties]])/('F+ , F-'!AB$2-'F+ , F-'!AB$3))</f>
        <v>2.3096780543674466E-3</v>
      </c>
      <c r="AC1722" s="1" cm="1">
        <f t="array" ref="AC1722">[1]!table_weight[Composure]*(('F+ , F-'!AC$2-[1]!tbl_gk[[#This Row],[Composure]])/('F+ , F-'!AC$2-'F+ , F-'!AC$3))</f>
        <v>1.7613245160360534E-3</v>
      </c>
      <c r="AD1722" s="1" cm="1">
        <f t="array" ref="AD1722">[1]!table_weight[Marking]*(('F+ , F-'!AD$2-[1]!tbl_gk[[#This Row],[Marking]])/('F+ , F-'!AD$2-'F+ , F-'!AD$3))</f>
        <v>3.4704616390043845E-2</v>
      </c>
      <c r="AE1722" s="1" cm="1">
        <f t="array" ref="AE1722">[1]!table_weight[StandingTackle]*(('F+ , F-'!AE$2-[1]!tbl_gk[[#This Row],[StandingTackle]])/('F+ , F-'!AE$2-'F+ , F-'!AE$3))</f>
        <v>2.465854322450484E-2</v>
      </c>
      <c r="AF1722" s="1" cm="1">
        <f t="array" ref="AF1722">[1]!table_weight[SlidingTackle]*(('F+ , F-'!AF$2-[1]!tbl_gk[[#This Row],[SlidingTackle]])/('F+ , F-'!AF$2-'F+ , F-'!AF$3))</f>
        <v>1.120842873841129E-2</v>
      </c>
      <c r="AG1722" s="1" cm="1">
        <f t="array" ref="AG1722">[1]!table_weight[GKDiving]*(('F+ , F-'!AG$2-[1]!tbl_gk[[#This Row],[GKDiving]])/('F+ , F-'!AG$2-'F+ , F-'!AG$3))</f>
        <v>5.4659770814318998E-2</v>
      </c>
      <c r="AH1722" s="1" cm="1">
        <f t="array" ref="AH1722">[1]!table_weight[GKHandling]*(('F+ , F-'!AH$2-[1]!tbl_gk[[#This Row],[GKHandling]])/('F+ , F-'!AH$2-'F+ , F-'!AH$3))</f>
        <v>5.3471514927051197E-2</v>
      </c>
      <c r="AI1722" s="1" cm="1">
        <f t="array" ref="AI1722">[1]!table_weight[GKKicking]*(('F+ , F-'!AI$2-[1]!tbl_gk[[#This Row],[GKKicking]])/('F+ , F-'!AI$2-'F+ , F-'!AI$3))</f>
        <v>3.3988439306358358E-2</v>
      </c>
      <c r="AJ1722" s="1" cm="1">
        <f t="array" ref="AJ1722">[1]!table_weight[GKPositioning]*(('F+ , F-'!AJ$2-[1]!tbl_gk[[#This Row],[GKPositioning]])/('F+ , F-'!AJ$2-'F+ , F-'!AJ$3))</f>
        <v>2.1443448550232839E-2</v>
      </c>
      <c r="AK1722" s="1" cm="1">
        <f t="array" ref="AK1722">[1]!table_weight[GKReflexes]*(('F+ , F-'!AK$2-[1]!tbl_gk[[#This Row],[GKReflexes]])/('F+ , F-'!AK$2-'F+ , F-'!AK$3))</f>
        <v>5.4659770814318998E-2</v>
      </c>
    </row>
    <row r="1723" spans="1:37" x14ac:dyDescent="0.55000000000000004">
      <c r="A1723" s="8">
        <f>[1]!tbl_gk[[#This Row],[ID]]</f>
        <v>263889</v>
      </c>
      <c r="B1723" s="2" cm="1">
        <f t="array" ref="B1723">[1]!table_weight[ValueEUR]*(('F+ , F-'!B$2-[1]!tbl_gk[[#This Row],[ValueEUR]])/('F+ , F-'!B$2-'F+ , F-'!B$3))</f>
        <v>1.2068791068449063E-4</v>
      </c>
      <c r="C1723" s="2" cm="1">
        <f t="array" ref="C1723">[1]!table_weight[WageEUR]*(('F+ , F-'!C$2-[1]!tbl_gk[[#This Row],[WageEUR]])/('F+ , F-'!C$2-'F+ , F-'!C$3))</f>
        <v>5.4769309433185425E-5</v>
      </c>
      <c r="D1723" s="2" cm="1">
        <f t="array" ref="D1723">[1]!table_weight[Crossing]*(('F+ , F-'!D$2-[1]!tbl_gk[[#This Row],[Crossing]])/('F+ , F-'!D$2-'F+ , F-'!D$3))</f>
        <v>3.3625286215233793E-2</v>
      </c>
      <c r="E1723" s="2" cm="1">
        <f t="array" ref="E1723">[1]!table_weight[Finishing]*(('F+ , F-'!E$2-[1]!tbl_gk[[#This Row],[Finishing]])/('F+ , F-'!E$2-'F+ , F-'!E$3))</f>
        <v>2.096326437480962E-2</v>
      </c>
      <c r="F1723" s="2" cm="1">
        <f t="array" ref="F1723">[1]!table_weight[HeadingAccuracy]*(('F+ , F-'!F$2-[1]!tbl_gk[[#This Row],[HeadingAccuracy]])/('F+ , F-'!F$2-'F+ , F-'!F$3))</f>
        <v>1.210949849973455E-2</v>
      </c>
      <c r="G1723" s="2" cm="1">
        <f t="array" ref="G1723">[1]!table_weight[ShortPassing]*(('F+ , F-'!G$2-[1]!tbl_gk[[#This Row],[ShortPassing]])/('F+ , F-'!G$2-'F+ , F-'!G$3))</f>
        <v>6.1878985827530868E-2</v>
      </c>
      <c r="H1723" s="2" cm="1">
        <f t="array" ref="H1723">[1]!table_weight[Volleys]*(('F+ , F-'!H$2-[1]!tbl_gk[[#This Row],[Volleys]])/('F+ , F-'!H$2-'F+ , F-'!H$3))</f>
        <v>2.4305234057750281E-3</v>
      </c>
      <c r="I1723" s="2" cm="1">
        <f t="array" ref="I1723">[1]!table_weight[Dribbling]*(('F+ , F-'!I$2-[1]!tbl_gk[[#This Row],[Dribbling]])/('F+ , F-'!I$2-'F+ , F-'!I$3))</f>
        <v>2.1513320874440363E-2</v>
      </c>
      <c r="J1723" s="2" cm="1">
        <f t="array" ref="J1723">[1]!table_weight[Curve]*(('F+ , F-'!J$2-[1]!tbl_gk[[#This Row],[Curve]])/('F+ , F-'!J$2-'F+ , F-'!J$3))</f>
        <v>9.295879390190295E-3</v>
      </c>
      <c r="K1723" s="2" cm="1">
        <f t="array" ref="K1723">[1]!table_weight[FKAccuracy]*(('F+ , F-'!K$2-[1]!tbl_gk[[#This Row],[FKAccuracy]])/('F+ , F-'!K$2-'F+ , F-'!K$3))</f>
        <v>9.2789777912990392E-3</v>
      </c>
      <c r="L1723" s="2" cm="1">
        <f t="array" ref="L1723">[1]!table_weight[LongPassing]*(('F+ , F-'!L$2-[1]!tbl_gk[[#This Row],[LongPassing]])/('F+ , F-'!L$2-'F+ , F-'!L$3))</f>
        <v>2.4364084503410925E-2</v>
      </c>
      <c r="M1723" s="2" cm="1">
        <f t="array" ref="M1723">[1]!table_weight[BallControl]*(('F+ , F-'!M$2-[1]!tbl_gk[[#This Row],[BallControl]])/('F+ , F-'!M$2-'F+ , F-'!M$3))</f>
        <v>1.2169151201703639E-2</v>
      </c>
      <c r="N1723" s="2" cm="1">
        <f t="array" ref="N1723">[1]!table_weight[Acceleration]*(('F+ , F-'!N$2-[1]!tbl_gk[[#This Row],[Acceleration]])/('F+ , F-'!N$2-'F+ , F-'!N$3))</f>
        <v>9.244975751176639E-3</v>
      </c>
      <c r="O1723" s="2" cm="1">
        <f t="array" ref="O1723">[1]!table_weight[SprintSpeed]*(('F+ , F-'!O$2-[1]!tbl_gk[[#This Row],[SprintSpeed]])/('F+ , F-'!O$2-'F+ , F-'!O$3))</f>
        <v>1.2087617888652253E-2</v>
      </c>
      <c r="P1723" s="2" cm="1">
        <f t="array" ref="P1723">[1]!table_weight[Agility]*(('F+ , F-'!P$2-[1]!tbl_gk[[#This Row],[Agility]])/('F+ , F-'!P$2-'F+ , F-'!P$3))</f>
        <v>3.9783763544031132E-3</v>
      </c>
      <c r="Q1723" s="2" cm="1">
        <f t="array" ref="Q1723">[1]!table_weight[Reactions]*(('F+ , F-'!Q$2-[1]!tbl_gk[[#This Row],[Reactions]])/('F+ , F-'!Q$2-'F+ , F-'!Q$3))</f>
        <v>1.5984902002237835E-3</v>
      </c>
      <c r="R1723" s="2" cm="1">
        <f t="array" ref="R1723">[1]!table_weight[Balance]*(('F+ , F-'!R$2-[1]!tbl_gk[[#This Row],[Balance]])/('F+ , F-'!R$2-'F+ , F-'!R$3))</f>
        <v>1.4280126410162438E-3</v>
      </c>
      <c r="S1723" s="2" cm="1">
        <f t="array" ref="S1723">[1]!table_weight[ShotPower]*(('F+ , F-'!S$2-[1]!tbl_gk[[#This Row],[ShotPower]])/('F+ , F-'!S$2-'F+ , F-'!S$3))</f>
        <v>7.5315173595909123E-3</v>
      </c>
      <c r="T1723" s="2" cm="1">
        <f t="array" ref="T1723">[1]!table_weight[Jumping]*(('F+ , F-'!T$2-[1]!tbl_gk[[#This Row],[Jumping]])/('F+ , F-'!T$2-'F+ , F-'!T$3))</f>
        <v>9.4458129287417522E-4</v>
      </c>
      <c r="U1723" s="2" cm="1">
        <f t="array" ref="U1723">[1]!table_weight[Stamina]*(('F+ , F-'!U$2-[1]!tbl_gk[[#This Row],[Stamina]])/('F+ , F-'!U$2-'F+ , F-'!U$3))</f>
        <v>2.4902597721228249E-2</v>
      </c>
      <c r="V1723" s="2" cm="1">
        <f t="array" ref="V1723">[1]!table_weight[Strength]*(('F+ , F-'!V$2-[1]!tbl_gk[[#This Row],[Strength]])/('F+ , F-'!V$2-'F+ , F-'!V$3))</f>
        <v>3.1944021904472097E-2</v>
      </c>
      <c r="W1723" s="2" cm="1">
        <f t="array" ref="W1723">[1]!table_weight[LongShots]*(('F+ , F-'!W$2-[1]!tbl_gk[[#This Row],[LongShots]])/('F+ , F-'!W$2-'F+ , F-'!W$3))</f>
        <v>9.86888481601568E-3</v>
      </c>
      <c r="X1723" s="2" cm="1">
        <f t="array" ref="X1723">[1]!table_weight[Aggression]*(('F+ , F-'!X$2-[1]!tbl_gk[[#This Row],[Aggression]])/('F+ , F-'!X$2-'F+ , F-'!X$3))</f>
        <v>0</v>
      </c>
      <c r="Y1723" s="2" cm="1">
        <f t="array" ref="Y1723">[1]!table_weight[Interceptions]*(('F+ , F-'!Y$2-[1]!tbl_gk[[#This Row],[Interceptions]])/('F+ , F-'!Y$2-'F+ , F-'!Y$3))</f>
        <v>2.1469152933086991E-2</v>
      </c>
      <c r="Z1723" s="2" cm="1">
        <f t="array" ref="Z1723">[1]!table_weight[Positioning]*(('F+ , F-'!Z$2-[1]!tbl_gk[[#This Row],[Positioning]])/('F+ , F-'!Z$2-'F+ , F-'!Z$3))</f>
        <v>2.2183348544772088E-3</v>
      </c>
      <c r="AA1723" s="2" cm="1">
        <f t="array" ref="AA1723">[1]!table_weight[Vision]*(('F+ , F-'!AA$2-[1]!tbl_gk[[#This Row],[Vision]])/('F+ , F-'!AA$2-'F+ , F-'!AA$3))</f>
        <v>2.8394686137308535E-2</v>
      </c>
      <c r="AB1723" s="2" cm="1">
        <f t="array" ref="AB1723">[1]!table_weight[Penalties]*(('F+ , F-'!AB$2-[1]!tbl_gk[[#This Row],[Penalties]])/('F+ , F-'!AB$2-'F+ , F-'!AB$3))</f>
        <v>2.4662663970364263E-3</v>
      </c>
      <c r="AC1723" s="2" cm="1">
        <f t="array" ref="AC1723">[1]!table_weight[Composure]*(('F+ , F-'!AC$2-[1]!tbl_gk[[#This Row],[Composure]])/('F+ , F-'!AC$2-'F+ , F-'!AC$3))</f>
        <v>1.9214449265847853E-3</v>
      </c>
      <c r="AD1723" s="2" cm="1">
        <f t="array" ref="AD1723">[1]!table_weight[Marking]*(('F+ , F-'!AD$2-[1]!tbl_gk[[#This Row],[Marking]])/('F+ , F-'!AD$2-'F+ , F-'!AD$3))</f>
        <v>3.4704616390043845E-2</v>
      </c>
      <c r="AE1723" s="2" cm="1">
        <f t="array" ref="AE1723">[1]!table_weight[StandingTackle]*(('F+ , F-'!AE$2-[1]!tbl_gk[[#This Row],[StandingTackle]])/('F+ , F-'!AE$2-'F+ , F-'!AE$3))</f>
        <v>2.9141914719869356E-2</v>
      </c>
      <c r="AF1723" s="2" cm="1">
        <f t="array" ref="AF1723">[1]!table_weight[SlidingTackle]*(('F+ , F-'!AF$2-[1]!tbl_gk[[#This Row],[SlidingTackle]])/('F+ , F-'!AF$2-'F+ , F-'!AF$3))</f>
        <v>1.120842873841129E-2</v>
      </c>
      <c r="AG1723" s="2" cm="1">
        <f t="array" ref="AG1723">[1]!table_weight[GKDiving]*(('F+ , F-'!AG$2-[1]!tbl_gk[[#This Row],[GKDiving]])/('F+ , F-'!AG$2-'F+ , F-'!AG$3))</f>
        <v>5.2951652976371534E-2</v>
      </c>
      <c r="AH1723" s="2" cm="1">
        <f t="array" ref="AH1723">[1]!table_weight[GKHandling]*(('F+ , F-'!AH$2-[1]!tbl_gk[[#This Row],[GKHandling]])/('F+ , F-'!AH$2-'F+ , F-'!AH$3))</f>
        <v>6.0601050250658012E-2</v>
      </c>
      <c r="AI1723" s="2" cm="1">
        <f t="array" ref="AI1723">[1]!table_weight[GKKicking]*(('F+ , F-'!AI$2-[1]!tbl_gk[[#This Row],[GKKicking]])/('F+ , F-'!AI$2-'F+ , F-'!AI$3))</f>
        <v>3.4882871919683582E-2</v>
      </c>
      <c r="AJ1723" s="2" cm="1">
        <f t="array" ref="AJ1723">[1]!table_weight[GKPositioning]*(('F+ , F-'!AJ$2-[1]!tbl_gk[[#This Row],[GKPositioning]])/('F+ , F-'!AJ$2-'F+ , F-'!AJ$3))</f>
        <v>2.3966207203201407E-2</v>
      </c>
      <c r="AK1723" s="2" cm="1">
        <f t="array" ref="AK1723">[1]!table_weight[GKReflexes]*(('F+ , F-'!AK$2-[1]!tbl_gk[[#This Row],[GKReflexes]])/('F+ , F-'!AK$2-'F+ , F-'!AK$3))</f>
        <v>5.4659770814318998E-2</v>
      </c>
    </row>
    <row r="1724" spans="1:37" x14ac:dyDescent="0.55000000000000004">
      <c r="A1724" s="7">
        <f>[1]!tbl_gk[[#This Row],[ID]]</f>
        <v>263902</v>
      </c>
      <c r="B1724" s="1" cm="1">
        <f t="array" ref="B1724">[1]!table_weight[ValueEUR]*(('F+ , F-'!B$2-[1]!tbl_gk[[#This Row],[ValueEUR]])/('F+ , F-'!B$2-'F+ , F-'!B$3))</f>
        <v>7.4388200703228241E-5</v>
      </c>
      <c r="C1724" s="1" cm="1">
        <f t="array" ref="C1724">[1]!table_weight[WageEUR]*(('F+ , F-'!C$2-[1]!tbl_gk[[#This Row],[WageEUR]])/('F+ , F-'!C$2-'F+ , F-'!C$3))</f>
        <v>2.3472561185650898E-4</v>
      </c>
      <c r="D1724" s="1" cm="1">
        <f t="array" ref="D1724">[1]!table_weight[Crossing]*(('F+ , F-'!D$2-[1]!tbl_gk[[#This Row],[Crossing]])/('F+ , F-'!D$2-'F+ , F-'!D$3))</f>
        <v>3.3625286215233793E-2</v>
      </c>
      <c r="E1724" s="1" cm="1">
        <f t="array" ref="E1724">[1]!table_weight[Finishing]*(('F+ , F-'!E$2-[1]!tbl_gk[[#This Row],[Finishing]])/('F+ , F-'!E$2-'F+ , F-'!E$3))</f>
        <v>1.8966763005780131E-2</v>
      </c>
      <c r="F1724" s="1" cm="1">
        <f t="array" ref="F1724">[1]!table_weight[HeadingAccuracy]*(('F+ , F-'!F$2-[1]!tbl_gk[[#This Row],[HeadingAccuracy]])/('F+ , F-'!F$2-'F+ , F-'!F$3))</f>
        <v>1.1274360672166649E-2</v>
      </c>
      <c r="G1724" s="1" cm="1">
        <f t="array" ref="G1724">[1]!table_weight[ShortPassing]*(('F+ , F-'!G$2-[1]!tbl_gk[[#This Row],[ShortPassing]])/('F+ , F-'!G$2-'F+ , F-'!G$3))</f>
        <v>3.0939492913765434E-2</v>
      </c>
      <c r="H1724" s="1" cm="1">
        <f t="array" ref="H1724">[1]!table_weight[Volleys]*(('F+ , F-'!H$2-[1]!tbl_gk[[#This Row],[Volleys]])/('F+ , F-'!H$2-'F+ , F-'!H$3))</f>
        <v>2.0833057763785961E-3</v>
      </c>
      <c r="I1724" s="1" cm="1">
        <f t="array" ref="I1724">[1]!table_weight[Dribbling]*(('F+ , F-'!I$2-[1]!tbl_gk[[#This Row],[Dribbling]])/('F+ , F-'!I$2-'F+ , F-'!I$3))</f>
        <v>1.9557564431309422E-2</v>
      </c>
      <c r="J1724" s="1" cm="1">
        <f t="array" ref="J1724">[1]!table_weight[Curve]*(('F+ , F-'!J$2-[1]!tbl_gk[[#This Row],[Curve]])/('F+ , F-'!J$2-'F+ , F-'!J$3))</f>
        <v>8.112767467802439E-3</v>
      </c>
      <c r="K1724" s="1" cm="1">
        <f t="array" ref="K1724">[1]!table_weight[FKAccuracy]*(('F+ , F-'!K$2-[1]!tbl_gk[[#This Row],[FKAccuracy]])/('F+ , F-'!K$2-'F+ , F-'!K$3))</f>
        <v>9.2789777912990392E-3</v>
      </c>
      <c r="L1724" s="1" cm="1">
        <f t="array" ref="L1724">[1]!table_weight[LongPassing]*(('F+ , F-'!L$2-[1]!tbl_gk[[#This Row],[LongPassing]])/('F+ , F-'!L$2-'F+ , F-'!L$3))</f>
        <v>1.7866995302501344E-2</v>
      </c>
      <c r="M1724" s="1" cm="1">
        <f t="array" ref="M1724">[1]!table_weight[BallControl]*(('F+ , F-'!M$2-[1]!tbl_gk[[#This Row],[BallControl]])/('F+ , F-'!M$2-'F+ , F-'!M$3))</f>
        <v>1.3472988830457604E-2</v>
      </c>
      <c r="N1724" s="1" cm="1">
        <f t="array" ref="N1724">[1]!table_weight[Acceleration]*(('F+ , F-'!N$2-[1]!tbl_gk[[#This Row],[Acceleration]])/('F+ , F-'!N$2-'F+ , F-'!N$3))</f>
        <v>5.1862059091966504E-3</v>
      </c>
      <c r="O1724" s="1" cm="1">
        <f t="array" ref="O1724">[1]!table_weight[SprintSpeed]*(('F+ , F-'!O$2-[1]!tbl_gk[[#This Row],[SprintSpeed]])/('F+ , F-'!O$2-'F+ , F-'!O$3))</f>
        <v>6.7465774262245133E-3</v>
      </c>
      <c r="P1724" s="1" cm="1">
        <f t="array" ref="P1724">[1]!table_weight[Agility]*(('F+ , F-'!P$2-[1]!tbl_gk[[#This Row],[Agility]])/('F+ , F-'!P$2-'F+ , F-'!P$3))</f>
        <v>3.744354215908813E-3</v>
      </c>
      <c r="Q1724" s="1" cm="1">
        <f t="array" ref="Q1724">[1]!table_weight[Reactions]*(('F+ , F-'!Q$2-[1]!tbl_gk[[#This Row],[Reactions]])/('F+ , F-'!Q$2-'F+ , F-'!Q$3))</f>
        <v>2.4235174003392843E-3</v>
      </c>
      <c r="R1724" s="1" cm="1">
        <f t="array" ref="R1724">[1]!table_weight[Balance]*(('F+ , F-'!R$2-[1]!tbl_gk[[#This Row],[Balance]])/('F+ , F-'!R$2-'F+ , F-'!R$3))</f>
        <v>1.4901001471473846E-3</v>
      </c>
      <c r="S1724" s="1" cm="1">
        <f t="array" ref="S1724">[1]!table_weight[ShotPower]*(('F+ , F-'!S$2-[1]!tbl_gk[[#This Row],[ShotPower]])/('F+ , F-'!S$2-'F+ , F-'!S$3))</f>
        <v>7.271809864432606E-3</v>
      </c>
      <c r="T1724" s="1" cm="1">
        <f t="array" ref="T1724">[1]!table_weight[Jumping]*(('F+ , F-'!T$2-[1]!tbl_gk[[#This Row],[Jumping]])/('F+ , F-'!T$2-'F+ , F-'!T$3))</f>
        <v>2.2326466922480506E-3</v>
      </c>
      <c r="U1724" s="1" cm="1">
        <f t="array" ref="U1724">[1]!table_weight[Stamina]*(('F+ , F-'!U$2-[1]!tbl_gk[[#This Row],[Stamina]])/('F+ , F-'!U$2-'F+ , F-'!U$3))</f>
        <v>1.6315495058735752E-2</v>
      </c>
      <c r="V1724" s="1" cm="1">
        <f t="array" ref="V1724">[1]!table_weight[Strength]*(('F+ , F-'!V$2-[1]!tbl_gk[[#This Row],[Strength]])/('F+ , F-'!V$2-'F+ , F-'!V$3))</f>
        <v>3.6380691613426559E-2</v>
      </c>
      <c r="W1724" s="1" cm="1">
        <f t="array" ref="W1724">[1]!table_weight[LongShots]*(('F+ , F-'!W$2-[1]!tbl_gk[[#This Row],[LongShots]])/('F+ , F-'!W$2-'F+ , F-'!W$3))</f>
        <v>7.7912248547492196E-3</v>
      </c>
      <c r="X1724" s="1" cm="1">
        <f t="array" ref="X1724">[1]!table_weight[Aggression]*(('F+ , F-'!X$2-[1]!tbl_gk[[#This Row],[Aggression]])/('F+ , F-'!X$2-'F+ , F-'!X$3))</f>
        <v>9.1268634012777444E-3</v>
      </c>
      <c r="Y1724" s="1" cm="1">
        <f t="array" ref="Y1724">[1]!table_weight[Interceptions]*(('F+ , F-'!Y$2-[1]!tbl_gk[[#This Row],[Interceptions]])/('F+ , F-'!Y$2-'F+ , F-'!Y$3))</f>
        <v>2.4931919535197796E-2</v>
      </c>
      <c r="Z1724" s="1" cm="1">
        <f t="array" ref="Z1724">[1]!table_weight[Positioning]*(('F+ , F-'!Z$2-[1]!tbl_gk[[#This Row],[Positioning]])/('F+ , F-'!Z$2-'F+ , F-'!Z$3))</f>
        <v>1.6267788932832863E-3</v>
      </c>
      <c r="AA1724" s="1" cm="1">
        <f t="array" ref="AA1724">[1]!table_weight[Vision]*(('F+ , F-'!AA$2-[1]!tbl_gk[[#This Row],[Vision]])/('F+ , F-'!AA$2-'F+ , F-'!AA$3))</f>
        <v>1.5617077375519694E-2</v>
      </c>
      <c r="AB1724" s="1" cm="1">
        <f t="array" ref="AB1724">[1]!table_weight[Penalties]*(('F+ , F-'!AB$2-[1]!tbl_gk[[#This Row],[Penalties]])/('F+ , F-'!AB$2-'F+ , F-'!AB$3))</f>
        <v>2.2705309687002014E-3</v>
      </c>
      <c r="AC1724" s="1" cm="1">
        <f t="array" ref="AC1724">[1]!table_weight[Composure]*(('F+ , F-'!AC$2-[1]!tbl_gk[[#This Row],[Composure]])/('F+ , F-'!AC$2-'F+ , F-'!AC$3))</f>
        <v>1.7079510458531426E-3</v>
      </c>
      <c r="AD1724" s="1" cm="1">
        <f t="array" ref="AD1724">[1]!table_weight[Marking]*(('F+ , F-'!AD$2-[1]!tbl_gk[[#This Row],[Marking]])/('F+ , F-'!AD$2-'F+ , F-'!AD$3))</f>
        <v>3.3127133826860035E-2</v>
      </c>
      <c r="AE1724" s="1" cm="1">
        <f t="array" ref="AE1724">[1]!table_weight[StandingTackle]*(('F+ , F-'!AE$2-[1]!tbl_gk[[#This Row],[StandingTackle]])/('F+ , F-'!AE$2-'F+ , F-'!AE$3))</f>
        <v>2.6900228972187096E-2</v>
      </c>
      <c r="AF1724" s="1" cm="1">
        <f t="array" ref="AF1724">[1]!table_weight[SlidingTackle]*(('F+ , F-'!AF$2-[1]!tbl_gk[[#This Row],[SlidingTackle]])/('F+ , F-'!AF$2-'F+ , F-'!AF$3))</f>
        <v>1.120842873841129E-2</v>
      </c>
      <c r="AG1724" s="1" cm="1">
        <f t="array" ref="AG1724">[1]!table_weight[GKDiving]*(('F+ , F-'!AG$2-[1]!tbl_gk[[#This Row],[GKDiving]])/('F+ , F-'!AG$2-'F+ , F-'!AG$3))</f>
        <v>5.8076006490213938E-2</v>
      </c>
      <c r="AH1724" s="1" cm="1">
        <f t="array" ref="AH1724">[1]!table_weight[GKHandling]*(('F+ , F-'!AH$2-[1]!tbl_gk[[#This Row],[GKHandling]])/('F+ , F-'!AH$2-'F+ , F-'!AH$3))</f>
        <v>6.773058557426484E-2</v>
      </c>
      <c r="AI1724" s="1" cm="1">
        <f t="array" ref="AI1724">[1]!table_weight[GKKicking]*(('F+ , F-'!AI$2-[1]!tbl_gk[[#This Row],[GKKicking]])/('F+ , F-'!AI$2-'F+ , F-'!AI$3))</f>
        <v>3.309400669303314E-2</v>
      </c>
      <c r="AJ1724" s="1" cm="1">
        <f t="array" ref="AJ1724">[1]!table_weight[GKPositioning]*(('F+ , F-'!AJ$2-[1]!tbl_gk[[#This Row],[GKPositioning]])/('F+ , F-'!AJ$2-'F+ , F-'!AJ$3))</f>
        <v>2.2074138213474981E-2</v>
      </c>
      <c r="AK1724" s="1" cm="1">
        <f t="array" ref="AK1724">[1]!table_weight[GKReflexes]*(('F+ , F-'!AK$2-[1]!tbl_gk[[#This Row],[GKReflexes]])/('F+ , F-'!AK$2-'F+ , F-'!AK$3))</f>
        <v>5.64817631747963E-2</v>
      </c>
    </row>
    <row r="1725" spans="1:37" x14ac:dyDescent="0.55000000000000004">
      <c r="A1725" s="8">
        <f>[1]!tbl_gk[[#This Row],[ID]]</f>
        <v>263907</v>
      </c>
      <c r="B1725" s="2" cm="1">
        <f t="array" ref="B1725">[1]!table_weight[ValueEUR]*(('F+ , F-'!B$2-[1]!tbl_gk[[#This Row],[ValueEUR]])/('F+ , F-'!B$2-'F+ , F-'!B$3))</f>
        <v>4.9695022046554962E-5</v>
      </c>
      <c r="C1725" s="2" cm="1">
        <f t="array" ref="C1725">[1]!table_weight[WageEUR]*(('F+ , F-'!C$2-[1]!tbl_gk[[#This Row],[WageEUR]])/('F+ , F-'!C$2-'F+ , F-'!C$3))</f>
        <v>2.3472561185650898E-4</v>
      </c>
      <c r="D1725" s="2" cm="1">
        <f t="array" ref="D1725">[1]!table_weight[Crossing]*(('F+ , F-'!D$2-[1]!tbl_gk[[#This Row],[Crossing]])/('F+ , F-'!D$2-'F+ , F-'!D$3))</f>
        <v>3.3625286215233793E-2</v>
      </c>
      <c r="E1725" s="2" cm="1">
        <f t="array" ref="E1725">[1]!table_weight[Finishing]*(('F+ , F-'!E$2-[1]!tbl_gk[[#This Row],[Finishing]])/('F+ , F-'!E$2-'F+ , F-'!E$3))</f>
        <v>2.096326437480962E-2</v>
      </c>
      <c r="F1725" s="2" cm="1">
        <f t="array" ref="F1725">[1]!table_weight[HeadingAccuracy]*(('F+ , F-'!F$2-[1]!tbl_gk[[#This Row],[HeadingAccuracy]])/('F+ , F-'!F$2-'F+ , F-'!F$3))</f>
        <v>1.1691929585950599E-2</v>
      </c>
      <c r="G1725" s="2" cm="1">
        <f t="array" ref="G1725">[1]!table_weight[ShortPassing]*(('F+ , F-'!G$2-[1]!tbl_gk[[#This Row],[ShortPassing]])/('F+ , F-'!G$2-'F+ , F-'!G$3))</f>
        <v>4.9221920544626818E-2</v>
      </c>
      <c r="H1725" s="2" cm="1">
        <f t="array" ref="H1725">[1]!table_weight[Volleys]*(('F+ , F-'!H$2-[1]!tbl_gk[[#This Row],[Volleys]])/('F+ , F-'!H$2-'F+ , F-'!H$3))</f>
        <v>2.0833057763785961E-3</v>
      </c>
      <c r="I1725" s="2" cm="1">
        <f t="array" ref="I1725">[1]!table_weight[Dribbling]*(('F+ , F-'!I$2-[1]!tbl_gk[[#This Row],[Dribbling]])/('F+ , F-'!I$2-'F+ , F-'!I$3))</f>
        <v>1.6623929766613008E-2</v>
      </c>
      <c r="J1725" s="2" cm="1">
        <f t="array" ref="J1725">[1]!table_weight[Curve]*(('F+ , F-'!J$2-[1]!tbl_gk[[#This Row],[Curve]])/('F+ , F-'!J$2-'F+ , F-'!J$3))</f>
        <v>9.4648953791028455E-3</v>
      </c>
      <c r="K1725" s="2" cm="1">
        <f t="array" ref="K1725">[1]!table_weight[FKAccuracy]*(('F+ , F-'!K$2-[1]!tbl_gk[[#This Row],[FKAccuracy]])/('F+ , F-'!K$2-'F+ , F-'!K$3))</f>
        <v>9.1268634012777444E-3</v>
      </c>
      <c r="L1725" s="2" cm="1">
        <f t="array" ref="L1725">[1]!table_weight[LongPassing]*(('F+ , F-'!L$2-[1]!tbl_gk[[#This Row],[LongPassing]])/('F+ , F-'!L$2-'F+ , F-'!L$3))</f>
        <v>1.8949843502652941E-2</v>
      </c>
      <c r="M1725" s="2" cm="1">
        <f t="array" ref="M1725">[1]!table_weight[BallControl]*(('F+ , F-'!M$2-[1]!tbl_gk[[#This Row],[BallControl]])/('F+ , F-'!M$2-'F+ , F-'!M$3))</f>
        <v>1.2169151201703639E-2</v>
      </c>
      <c r="N1725" s="2" cm="1">
        <f t="array" ref="N1725">[1]!table_weight[Acceleration]*(('F+ , F-'!N$2-[1]!tbl_gk[[#This Row],[Acceleration]])/('F+ , F-'!N$2-'F+ , F-'!N$3))</f>
        <v>6.0881547629699816E-3</v>
      </c>
      <c r="O1725" s="2" cm="1">
        <f t="array" ref="O1725">[1]!table_weight[SprintSpeed]*(('F+ , F-'!O$2-[1]!tbl_gk[[#This Row],[SprintSpeed]])/('F+ , F-'!O$2-'F+ , F-'!O$3))</f>
        <v>8.1521143900212863E-3</v>
      </c>
      <c r="P1725" s="2" cm="1">
        <f t="array" ref="P1725">[1]!table_weight[Agility]*(('F+ , F-'!P$2-[1]!tbl_gk[[#This Row],[Agility]])/('F+ , F-'!P$2-'F+ , F-'!P$3))</f>
        <v>4.2123984928974139E-3</v>
      </c>
      <c r="Q1725" s="2" cm="1">
        <f t="array" ref="Q1725">[1]!table_weight[Reactions]*(('F+ , F-'!Q$2-[1]!tbl_gk[[#This Row],[Reactions]])/('F+ , F-'!Q$2-'F+ , F-'!Q$3))</f>
        <v>2.217260600310409E-3</v>
      </c>
      <c r="R1725" s="2" cm="1">
        <f t="array" ref="R1725">[1]!table_weight[Balance]*(('F+ , F-'!R$2-[1]!tbl_gk[[#This Row],[Balance]])/('F+ , F-'!R$2-'F+ , F-'!R$3))</f>
        <v>2.6697627636390639E-3</v>
      </c>
      <c r="S1725" s="2" cm="1">
        <f t="array" ref="S1725">[1]!table_weight[ShotPower]*(('F+ , F-'!S$2-[1]!tbl_gk[[#This Row],[ShotPower]])/('F+ , F-'!S$2-'F+ , F-'!S$3))</f>
        <v>8.0509323499075268E-3</v>
      </c>
      <c r="T1725" s="2" cm="1">
        <f t="array" ref="T1725">[1]!table_weight[Jumping]*(('F+ , F-'!T$2-[1]!tbl_gk[[#This Row],[Jumping]])/('F+ , F-'!T$2-'F+ , F-'!T$3))</f>
        <v>4.2076803046213257E-3</v>
      </c>
      <c r="U1725" s="2" cm="1">
        <f t="array" ref="U1725">[1]!table_weight[Stamina]*(('F+ , F-'!U$2-[1]!tbl_gk[[#This Row],[Stamina]])/('F+ , F-'!U$2-'F+ , F-'!U$3))</f>
        <v>2.1467756656231247E-2</v>
      </c>
      <c r="V1725" s="2" cm="1">
        <f t="array" ref="V1725">[1]!table_weight[Strength]*(('F+ , F-'!V$2-[1]!tbl_gk[[#This Row],[Strength]])/('F+ , F-'!V$2-'F+ , F-'!V$3))</f>
        <v>2.2183348544772292E-2</v>
      </c>
      <c r="W1725" s="2" cm="1">
        <f t="array" ref="W1725">[1]!table_weight[LongShots]*(('F+ , F-'!W$2-[1]!tbl_gk[[#This Row],[LongShots]])/('F+ , F-'!W$2-'F+ , F-'!W$3))</f>
        <v>9.86888481601568E-3</v>
      </c>
      <c r="X1725" s="2" cm="1">
        <f t="array" ref="X1725">[1]!table_weight[Aggression]*(('F+ , F-'!X$2-[1]!tbl_gk[[#This Row],[Aggression]])/('F+ , F-'!X$2-'F+ , F-'!X$3))</f>
        <v>1.642835412229994E-2</v>
      </c>
      <c r="Y1725" s="2" cm="1">
        <f t="array" ref="Y1725">[1]!table_weight[Interceptions]*(('F+ , F-'!Y$2-[1]!tbl_gk[[#This Row],[Interceptions]])/('F+ , F-'!Y$2-'F+ , F-'!Y$3))</f>
        <v>2.4931919535197796E-2</v>
      </c>
      <c r="Z1725" s="2" cm="1">
        <f t="array" ref="Z1725">[1]!table_weight[Positioning]*(('F+ , F-'!Z$2-[1]!tbl_gk[[#This Row],[Positioning]])/('F+ , F-'!Z$2-'F+ , F-'!Z$3))</f>
        <v>2.3662238447756888E-3</v>
      </c>
      <c r="AA1725" s="2" cm="1">
        <f t="array" ref="AA1725">[1]!table_weight[Vision]*(('F+ , F-'!AA$2-[1]!tbl_gk[[#This Row],[Vision]])/('F+ , F-'!AA$2-'F+ , F-'!AA$3))</f>
        <v>3.1234154751039387E-2</v>
      </c>
      <c r="AB1725" s="2" cm="1">
        <f t="array" ref="AB1725">[1]!table_weight[Penalties]*(('F+ , F-'!AB$2-[1]!tbl_gk[[#This Row],[Penalties]])/('F+ , F-'!AB$2-'F+ , F-'!AB$3))</f>
        <v>2.3488251400346914E-3</v>
      </c>
      <c r="AC1725" s="2" cm="1">
        <f t="array" ref="AC1725">[1]!table_weight[Composure]*(('F+ , F-'!AC$2-[1]!tbl_gk[[#This Row],[Composure]])/('F+ , F-'!AC$2-'F+ , F-'!AC$3))</f>
        <v>1.7079510458531426E-3</v>
      </c>
      <c r="AD1725" s="2" cm="1">
        <f t="array" ref="AD1725">[1]!table_weight[Marking]*(('F+ , F-'!AD$2-[1]!tbl_gk[[#This Row],[Marking]])/('F+ , F-'!AD$2-'F+ , F-'!AD$3))</f>
        <v>3.3127133826860035E-2</v>
      </c>
      <c r="AE1725" s="2" cm="1">
        <f t="array" ref="AE1725">[1]!table_weight[StandingTackle]*(('F+ , F-'!AE$2-[1]!tbl_gk[[#This Row],[StandingTackle]])/('F+ , F-'!AE$2-'F+ , F-'!AE$3))</f>
        <v>2.465854322450484E-2</v>
      </c>
      <c r="AF1725" s="2" cm="1">
        <f t="array" ref="AF1725">[1]!table_weight[SlidingTackle]*(('F+ , F-'!AF$2-[1]!tbl_gk[[#This Row],[SlidingTackle]])/('F+ , F-'!AF$2-'F+ , F-'!AF$3))</f>
        <v>9.7139715732897855E-3</v>
      </c>
      <c r="AG1725" s="2" cm="1">
        <f t="array" ref="AG1725">[1]!table_weight[GKDiving]*(('F+ , F-'!AG$2-[1]!tbl_gk[[#This Row],[GKDiving]])/('F+ , F-'!AG$2-'F+ , F-'!AG$3))</f>
        <v>6.8324713517898747E-2</v>
      </c>
      <c r="AH1725" s="2" cm="1">
        <f t="array" ref="AH1725">[1]!table_weight[GKHandling]*(('F+ , F-'!AH$2-[1]!tbl_gk[[#This Row],[GKHandling]])/('F+ , F-'!AH$2-'F+ , F-'!AH$3))</f>
        <v>6.5948201743363147E-2</v>
      </c>
      <c r="AI1725" s="2" cm="1">
        <f t="array" ref="AI1725">[1]!table_weight[GKKicking]*(('F+ , F-'!AI$2-[1]!tbl_gk[[#This Row],[GKKicking]])/('F+ , F-'!AI$2-'F+ , F-'!AI$3))</f>
        <v>3.6671737146334017E-2</v>
      </c>
      <c r="AJ1725" s="2" cm="1">
        <f t="array" ref="AJ1725">[1]!table_weight[GKPositioning]*(('F+ , F-'!AJ$2-[1]!tbl_gk[[#This Row],[GKPositioning]])/('F+ , F-'!AJ$2-'F+ , F-'!AJ$3))</f>
        <v>2.8381034845896404E-2</v>
      </c>
      <c r="AK1725" s="2" cm="1">
        <f t="array" ref="AK1725">[1]!table_weight[GKReflexes]*(('F+ , F-'!AK$2-[1]!tbl_gk[[#This Row],[GKReflexes]])/('F+ , F-'!AK$2-'F+ , F-'!AK$3))</f>
        <v>5.8303755535273602E-2</v>
      </c>
    </row>
    <row r="1726" spans="1:37" x14ac:dyDescent="0.55000000000000004">
      <c r="A1726" s="7">
        <f>[1]!tbl_gk[[#This Row],[ID]]</f>
        <v>263920</v>
      </c>
      <c r="B1726" s="1" cm="1">
        <f t="array" ref="B1726">[1]!table_weight[ValueEUR]*(('F+ , F-'!B$2-[1]!tbl_gk[[#This Row],[ValueEUR]])/('F+ , F-'!B$2-'F+ , F-'!B$3))</f>
        <v>1.4383776567512181E-4</v>
      </c>
      <c r="C1726" s="1" cm="1">
        <f t="array" ref="C1726">[1]!table_weight[WageEUR]*(('F+ , F-'!C$2-[1]!tbl_gk[[#This Row],[WageEUR]])/('F+ , F-'!C$2-'F+ , F-'!C$3))</f>
        <v>0</v>
      </c>
      <c r="D1726" s="1" cm="1">
        <f t="array" ref="D1726">[1]!table_weight[Crossing]*(('F+ , F-'!D$2-[1]!tbl_gk[[#This Row],[Crossing]])/('F+ , F-'!D$2-'F+ , F-'!D$3))</f>
        <v>3.6987814836757178E-2</v>
      </c>
      <c r="E1726" s="1" cm="1">
        <f t="array" ref="E1726">[1]!table_weight[Finishing]*(('F+ , F-'!E$2-[1]!tbl_gk[[#This Row],[Finishing]])/('F+ , F-'!E$2-'F+ , F-'!E$3))</f>
        <v>1.9965013690294877E-2</v>
      </c>
      <c r="F1726" s="1" cm="1">
        <f t="array" ref="F1726">[1]!table_weight[HeadingAccuracy]*(('F+ , F-'!F$2-[1]!tbl_gk[[#This Row],[HeadingAccuracy]])/('F+ , F-'!F$2-'F+ , F-'!F$3))</f>
        <v>1.1691929585950599E-2</v>
      </c>
      <c r="G1726" s="1" cm="1">
        <f t="array" ref="G1726">[1]!table_weight[ShortPassing]*(('F+ , F-'!G$2-[1]!tbl_gk[[#This Row],[ShortPassing]])/('F+ , F-'!G$2-'F+ , F-'!G$3))</f>
        <v>6.4691667001509537E-2</v>
      </c>
      <c r="H1726" s="1" cm="1">
        <f t="array" ref="H1726">[1]!table_weight[Volleys]*(('F+ , F-'!H$2-[1]!tbl_gk[[#This Row],[Volleys]])/('F+ , F-'!H$2-'F+ , F-'!H$3))</f>
        <v>2.0833057763785961E-3</v>
      </c>
      <c r="I1726" s="1" cm="1">
        <f t="array" ref="I1726">[1]!table_weight[Dribbling]*(('F+ , F-'!I$2-[1]!tbl_gk[[#This Row],[Dribbling]])/('F+ , F-'!I$2-'F+ , F-'!I$3))</f>
        <v>2.3469077317571304E-2</v>
      </c>
      <c r="J1726" s="1" cm="1">
        <f t="array" ref="J1726">[1]!table_weight[Curve]*(('F+ , F-'!J$2-[1]!tbl_gk[[#This Row],[Curve]])/('F+ , F-'!J$2-'F+ , F-'!J$3))</f>
        <v>9.6339113680153961E-3</v>
      </c>
      <c r="K1726" s="1" cm="1">
        <f t="array" ref="K1726">[1]!table_weight[FKAccuracy]*(('F+ , F-'!K$2-[1]!tbl_gk[[#This Row],[FKAccuracy]])/('F+ , F-'!K$2-'F+ , F-'!K$3))</f>
        <v>9.5832065713416324E-3</v>
      </c>
      <c r="L1726" s="1" cm="1">
        <f t="array" ref="L1726">[1]!table_weight[LongPassing]*(('F+ , F-'!L$2-[1]!tbl_gk[[#This Row],[LongPassing]])/('F+ , F-'!L$2-'F+ , F-'!L$3))</f>
        <v>2.8154053203941515E-2</v>
      </c>
      <c r="M1726" s="1" cm="1">
        <f t="array" ref="M1726">[1]!table_weight[BallControl]*(('F+ , F-'!M$2-[1]!tbl_gk[[#This Row],[BallControl]])/('F+ , F-'!M$2-'F+ , F-'!M$3))</f>
        <v>1.2169151201703639E-2</v>
      </c>
      <c r="N1726" s="1" cm="1">
        <f t="array" ref="N1726">[1]!table_weight[Acceleration]*(('F+ , F-'!N$2-[1]!tbl_gk[[#This Row],[Acceleration]])/('F+ , F-'!N$2-'F+ , F-'!N$3))</f>
        <v>1.0372411818393301E-2</v>
      </c>
      <c r="O1726" s="1" cm="1">
        <f t="array" ref="O1726">[1]!table_weight[SprintSpeed]*(('F+ , F-'!O$2-[1]!tbl_gk[[#This Row],[SprintSpeed]])/('F+ , F-'!O$2-'F+ , F-'!O$3))</f>
        <v>8.995436568299351E-3</v>
      </c>
      <c r="P1726" s="1" cm="1">
        <f t="array" ref="P1726">[1]!table_weight[Agility]*(('F+ , F-'!P$2-[1]!tbl_gk[[#This Row],[Agility]])/('F+ , F-'!P$2-'F+ , F-'!P$3))</f>
        <v>5.4995202546160686E-3</v>
      </c>
      <c r="Q1726" s="1" cm="1">
        <f t="array" ref="Q1726">[1]!table_weight[Reactions]*(('F+ , F-'!Q$2-[1]!tbl_gk[[#This Row],[Reactions]])/('F+ , F-'!Q$2-'F+ , F-'!Q$3))</f>
        <v>2.0110038002815341E-3</v>
      </c>
      <c r="R1726" s="1" cm="1">
        <f t="array" ref="R1726">[1]!table_weight[Balance]*(('F+ , F-'!R$2-[1]!tbl_gk[[#This Row],[Balance]])/('F+ , F-'!R$2-'F+ , F-'!R$3))</f>
        <v>2.8560252820324875E-3</v>
      </c>
      <c r="S1726" s="1" cm="1">
        <f t="array" ref="S1726">[1]!table_weight[ShotPower]*(('F+ , F-'!S$2-[1]!tbl_gk[[#This Row],[ShotPower]])/('F+ , F-'!S$2-'F+ , F-'!S$3))</f>
        <v>5.7135648934827617E-3</v>
      </c>
      <c r="T1726" s="1" cm="1">
        <f t="array" ref="T1726">[1]!table_weight[Jumping]*(('F+ , F-'!T$2-[1]!tbl_gk[[#This Row],[Jumping]])/('F+ , F-'!T$2-'F+ , F-'!T$3))</f>
        <v>4.4652933844961011E-3</v>
      </c>
      <c r="U1726" s="1" cm="1">
        <f t="array" ref="U1726">[1]!table_weight[Stamina]*(('F+ , F-'!U$2-[1]!tbl_gk[[#This Row],[Stamina]])/('F+ , F-'!U$2-'F+ , F-'!U$3))</f>
        <v>1.88916258574835E-2</v>
      </c>
      <c r="V1726" s="1" cm="1">
        <f t="array" ref="V1726">[1]!table_weight[Strength]*(('F+ , F-'!V$2-[1]!tbl_gk[[#This Row],[Strength]])/('F+ , F-'!V$2-'F+ , F-'!V$3))</f>
        <v>1.0648007301490701E-2</v>
      </c>
      <c r="W1726" s="1" cm="1">
        <f t="array" ref="W1726">[1]!table_weight[LongShots]*(('F+ , F-'!W$2-[1]!tbl_gk[[#This Row],[LongShots]])/('F+ , F-'!W$2-'F+ , F-'!W$3))</f>
        <v>1.0128592311173986E-2</v>
      </c>
      <c r="X1726" s="1" cm="1">
        <f t="array" ref="X1726">[1]!table_weight[Aggression]*(('F+ , F-'!X$2-[1]!tbl_gk[[#This Row],[Aggression]])/('F+ , F-'!X$2-'F+ , F-'!X$3))</f>
        <v>1.2169151201703659E-2</v>
      </c>
      <c r="Y1726" s="1" cm="1">
        <f t="array" ref="Y1726">[1]!table_weight[Interceptions]*(('F+ , F-'!Y$2-[1]!tbl_gk[[#This Row],[Interceptions]])/('F+ , F-'!Y$2-'F+ , F-'!Y$3))</f>
        <v>2.2161706253509151E-2</v>
      </c>
      <c r="Z1726" s="1" cm="1">
        <f t="array" ref="Z1726">[1]!table_weight[Positioning]*(('F+ , F-'!Z$2-[1]!tbl_gk[[#This Row],[Positioning]])/('F+ , F-'!Z$2-'F+ , F-'!Z$3))</f>
        <v>2.0704458641787279E-3</v>
      </c>
      <c r="AA1726" s="1" cm="1">
        <f t="array" ref="AA1726">[1]!table_weight[Vision]*(('F+ , F-'!AA$2-[1]!tbl_gk[[#This Row],[Vision]])/('F+ , F-'!AA$2-'F+ , F-'!AA$3))</f>
        <v>2.6265084677010397E-2</v>
      </c>
      <c r="AB1726" s="1" cm="1">
        <f t="array" ref="AB1726">[1]!table_weight[Penalties]*(('F+ , F-'!AB$2-[1]!tbl_gk[[#This Row],[Penalties]])/('F+ , F-'!AB$2-'F+ , F-'!AB$3))</f>
        <v>2.153089711698467E-3</v>
      </c>
      <c r="AC1726" s="1" cm="1">
        <f t="array" ref="AC1726">[1]!table_weight[Composure]*(('F+ , F-'!AC$2-[1]!tbl_gk[[#This Row],[Composure]])/('F+ , F-'!AC$2-'F+ , F-'!AC$3))</f>
        <v>2.3484326880480709E-3</v>
      </c>
      <c r="AD1726" s="1" cm="1">
        <f t="array" ref="AD1726">[1]!table_weight[Marking]*(('F+ , F-'!AD$2-[1]!tbl_gk[[#This Row],[Marking]])/('F+ , F-'!AD$2-'F+ , F-'!AD$3))</f>
        <v>3.7859581516411465E-2</v>
      </c>
      <c r="AE1726" s="1" cm="1">
        <f t="array" ref="AE1726">[1]!table_weight[StandingTackle]*(('F+ , F-'!AE$2-[1]!tbl_gk[[#This Row],[StandingTackle]])/('F+ , F-'!AE$2-'F+ , F-'!AE$3))</f>
        <v>3.1383600467551613E-2</v>
      </c>
      <c r="AF1726" s="1" cm="1">
        <f t="array" ref="AF1726">[1]!table_weight[SlidingTackle]*(('F+ , F-'!AF$2-[1]!tbl_gk[[#This Row],[SlidingTackle]])/('F+ , F-'!AF$2-'F+ , F-'!AF$3))</f>
        <v>9.7139715732897855E-3</v>
      </c>
      <c r="AG1726" s="1" cm="1">
        <f t="array" ref="AG1726">[1]!table_weight[GKDiving]*(('F+ , F-'!AG$2-[1]!tbl_gk[[#This Row],[GKDiving]])/('F+ , F-'!AG$2-'F+ , F-'!AG$3))</f>
        <v>6.1492242166108872E-2</v>
      </c>
      <c r="AH1726" s="1" cm="1">
        <f t="array" ref="AH1726">[1]!table_weight[GKHandling]*(('F+ , F-'!AH$2-[1]!tbl_gk[[#This Row],[GKHandling]])/('F+ , F-'!AH$2-'F+ , F-'!AH$3))</f>
        <v>5.3471514927051197E-2</v>
      </c>
      <c r="AI1726" s="1" cm="1">
        <f t="array" ref="AI1726">[1]!table_weight[GKKicking]*(('F+ , F-'!AI$2-[1]!tbl_gk[[#This Row],[GKKicking]])/('F+ , F-'!AI$2-'F+ , F-'!AI$3))</f>
        <v>2.5938545786431375E-2</v>
      </c>
      <c r="AJ1726" s="1" cm="1">
        <f t="array" ref="AJ1726">[1]!table_weight[GKPositioning]*(('F+ , F-'!AJ$2-[1]!tbl_gk[[#This Row],[GKPositioning]])/('F+ , F-'!AJ$2-'F+ , F-'!AJ$3))</f>
        <v>1.9551379560506409E-2</v>
      </c>
      <c r="AK1726" s="1" cm="1">
        <f t="array" ref="AK1726">[1]!table_weight[GKReflexes]*(('F+ , F-'!AK$2-[1]!tbl_gk[[#This Row],[GKReflexes]])/('F+ , F-'!AK$2-'F+ , F-'!AK$3))</f>
        <v>4.7371801372409796E-2</v>
      </c>
    </row>
    <row r="1727" spans="1:37" x14ac:dyDescent="0.55000000000000004">
      <c r="A1727" s="8">
        <f>[1]!tbl_gk[[#This Row],[ID]]</f>
        <v>263922</v>
      </c>
      <c r="B1727" s="2" cm="1">
        <f t="array" ref="B1727">[1]!table_weight[ValueEUR]*(('F+ , F-'!B$2-[1]!tbl_gk[[#This Row],[ValueEUR]])/('F+ , F-'!B$2-'F+ , F-'!B$3))</f>
        <v>8.9821437363649033E-5</v>
      </c>
      <c r="C1727" s="2" cm="1">
        <f t="array" ref="C1727">[1]!table_weight[WageEUR]*(('F+ , F-'!C$2-[1]!tbl_gk[[#This Row],[WageEUR]])/('F+ , F-'!C$2-'F+ , F-'!C$3))</f>
        <v>2.3472561185650895E-5</v>
      </c>
      <c r="D1727" s="2" cm="1">
        <f t="array" ref="D1727">[1]!table_weight[Crossing]*(('F+ , F-'!D$2-[1]!tbl_gk[[#This Row],[Crossing]])/('F+ , F-'!D$2-'F+ , F-'!D$3))</f>
        <v>3.4746129089074922E-2</v>
      </c>
      <c r="E1727" s="2" cm="1">
        <f t="array" ref="E1727">[1]!table_weight[Finishing]*(('F+ , F-'!E$2-[1]!tbl_gk[[#This Row],[Finishing]])/('F+ , F-'!E$2-'F+ , F-'!E$3))</f>
        <v>1.9965013690294877E-2</v>
      </c>
      <c r="F1727" s="2" cm="1">
        <f t="array" ref="F1727">[1]!table_weight[HeadingAccuracy]*(('F+ , F-'!F$2-[1]!tbl_gk[[#This Row],[HeadingAccuracy]])/('F+ , F-'!F$2-'F+ , F-'!F$3))</f>
        <v>1.0439222844598752E-2</v>
      </c>
      <c r="G1727" s="2" cm="1">
        <f t="array" ref="G1727">[1]!table_weight[ShortPassing]*(('F+ , F-'!G$2-[1]!tbl_gk[[#This Row],[ShortPassing]])/('F+ , F-'!G$2-'F+ , F-'!G$3))</f>
        <v>5.9066304653552192E-2</v>
      </c>
      <c r="H1727" s="2" cm="1">
        <f t="array" ref="H1727">[1]!table_weight[Volleys]*(('F+ , F-'!H$2-[1]!tbl_gk[[#This Row],[Volleys]])/('F+ , F-'!H$2-'F+ , F-'!H$3))</f>
        <v>2.4305234057750281E-3</v>
      </c>
      <c r="I1727" s="2" cm="1">
        <f t="array" ref="I1727">[1]!table_weight[Dribbling]*(('F+ , F-'!I$2-[1]!tbl_gk[[#This Row],[Dribbling]])/('F+ , F-'!I$2-'F+ , F-'!I$3))</f>
        <v>1.6623929766613008E-2</v>
      </c>
      <c r="J1727" s="2" cm="1">
        <f t="array" ref="J1727">[1]!table_weight[Curve]*(('F+ , F-'!J$2-[1]!tbl_gk[[#This Row],[Curve]])/('F+ , F-'!J$2-'F+ , F-'!J$3))</f>
        <v>9.9719433458404991E-3</v>
      </c>
      <c r="K1727" s="2" cm="1">
        <f t="array" ref="K1727">[1]!table_weight[FKAccuracy]*(('F+ , F-'!K$2-[1]!tbl_gk[[#This Row],[FKAccuracy]])/('F+ , F-'!K$2-'F+ , F-'!K$3))</f>
        <v>9.4310921813203358E-3</v>
      </c>
      <c r="L1727" s="2" cm="1">
        <f t="array" ref="L1727">[1]!table_weight[LongPassing]*(('F+ , F-'!L$2-[1]!tbl_gk[[#This Row],[LongPassing]])/('F+ , F-'!L$2-'F+ , F-'!L$3))</f>
        <v>2.7612629103865718E-2</v>
      </c>
      <c r="M1727" s="2" cm="1">
        <f t="array" ref="M1727">[1]!table_weight[BallControl]*(('F+ , F-'!M$2-[1]!tbl_gk[[#This Row],[BallControl]])/('F+ , F-'!M$2-'F+ , F-'!M$3))</f>
        <v>1.4776826459211564E-2</v>
      </c>
      <c r="N1727" s="2" cm="1">
        <f t="array" ref="N1727">[1]!table_weight[Acceleration]*(('F+ , F-'!N$2-[1]!tbl_gk[[#This Row],[Acceleration]])/('F+ , F-'!N$2-'F+ , F-'!N$3))</f>
        <v>1.0823386245279966E-2</v>
      </c>
      <c r="O1727" s="2" cm="1">
        <f t="array" ref="O1727">[1]!table_weight[SprintSpeed]*(('F+ , F-'!O$2-[1]!tbl_gk[[#This Row],[SprintSpeed]])/('F+ , F-'!O$2-'F+ , F-'!O$3))</f>
        <v>1.0400973532096125E-2</v>
      </c>
      <c r="P1727" s="2" cm="1">
        <f t="array" ref="P1727">[1]!table_weight[Agility]*(('F+ , F-'!P$2-[1]!tbl_gk[[#This Row],[Agility]])/('F+ , F-'!P$2-'F+ , F-'!P$3))</f>
        <v>5.6165313238632194E-3</v>
      </c>
      <c r="Q1727" s="2" cm="1">
        <f t="array" ref="Q1727">[1]!table_weight[Reactions]*(('F+ , F-'!Q$2-[1]!tbl_gk[[#This Row],[Reactions]])/('F+ , F-'!Q$2-'F+ , F-'!Q$3))</f>
        <v>1.7531828002454398E-3</v>
      </c>
      <c r="R1727" s="2" cm="1">
        <f t="array" ref="R1727">[1]!table_weight[Balance]*(('F+ , F-'!R$2-[1]!tbl_gk[[#This Row],[Balance]])/('F+ , F-'!R$2-'F+ , F-'!R$3))</f>
        <v>2.9802002942947692E-3</v>
      </c>
      <c r="S1727" s="2" cm="1">
        <f t="array" ref="S1727">[1]!table_weight[ShotPower]*(('F+ , F-'!S$2-[1]!tbl_gk[[#This Row],[ShotPower]])/('F+ , F-'!S$2-'F+ , F-'!S$3))</f>
        <v>7.5315173595909123E-3</v>
      </c>
      <c r="T1727" s="2" cm="1">
        <f t="array" ref="T1727">[1]!table_weight[Jumping]*(('F+ , F-'!T$2-[1]!tbl_gk[[#This Row],[Jumping]])/('F+ , F-'!T$2-'F+ , F-'!T$3))</f>
        <v>4.3794223578711763E-3</v>
      </c>
      <c r="U1727" s="2" cm="1">
        <f t="array" ref="U1727">[1]!table_weight[Stamina]*(('F+ , F-'!U$2-[1]!tbl_gk[[#This Row],[Stamina]])/('F+ , F-'!U$2-'F+ , F-'!U$3))</f>
        <v>2.4043887454978999E-2</v>
      </c>
      <c r="V1727" s="2" cm="1">
        <f t="array" ref="V1727">[1]!table_weight[Strength]*(('F+ , F-'!V$2-[1]!tbl_gk[[#This Row],[Strength]])/('F+ , F-'!V$2-'F+ , F-'!V$3))</f>
        <v>2.2183348544772292E-2</v>
      </c>
      <c r="W1727" s="2" cm="1">
        <f t="array" ref="W1727">[1]!table_weight[LongShots]*(('F+ , F-'!W$2-[1]!tbl_gk[[#This Row],[LongShots]])/('F+ , F-'!W$2-'F+ , F-'!W$3))</f>
        <v>1.0128592311173986E-2</v>
      </c>
      <c r="X1727" s="2" cm="1">
        <f t="array" ref="X1727">[1]!table_weight[Aggression]*(('F+ , F-'!X$2-[1]!tbl_gk[[#This Row],[Aggression]])/('F+ , F-'!X$2-'F+ , F-'!X$3))</f>
        <v>1.7036811682385123E-2</v>
      </c>
      <c r="Y1727" s="2" cm="1">
        <f t="array" ref="Y1727">[1]!table_weight[Interceptions]*(('F+ , F-'!Y$2-[1]!tbl_gk[[#This Row],[Interceptions]])/('F+ , F-'!Y$2-'F+ , F-'!Y$3))</f>
        <v>2.1469152933086991E-2</v>
      </c>
      <c r="Z1727" s="2" cm="1">
        <f t="array" ref="Z1727">[1]!table_weight[Positioning]*(('F+ , F-'!Z$2-[1]!tbl_gk[[#This Row],[Positioning]])/('F+ , F-'!Z$2-'F+ , F-'!Z$3))</f>
        <v>1.9225568738802474E-3</v>
      </c>
      <c r="AA1727" s="2" cm="1">
        <f t="array" ref="AA1727">[1]!table_weight[Vision]*(('F+ , F-'!AA$2-[1]!tbl_gk[[#This Row],[Vision]])/('F+ , F-'!AA$2-'F+ , F-'!AA$3))</f>
        <v>3.4073623364770246E-2</v>
      </c>
      <c r="AB1727" s="2" cm="1">
        <f t="array" ref="AB1727">[1]!table_weight[Penalties]*(('F+ , F-'!AB$2-[1]!tbl_gk[[#This Row],[Penalties]])/('F+ , F-'!AB$2-'F+ , F-'!AB$3))</f>
        <v>2.4662663970364263E-3</v>
      </c>
      <c r="AC1727" s="2" cm="1">
        <f t="array" ref="AC1727">[1]!table_weight[Composure]*(('F+ , F-'!AC$2-[1]!tbl_gk[[#This Row],[Composure]])/('F+ , F-'!AC$2-'F+ , F-'!AC$3))</f>
        <v>2.134938807316428E-3</v>
      </c>
      <c r="AD1727" s="2" cm="1">
        <f t="array" ref="AD1727">[1]!table_weight[Marking]*(('F+ , F-'!AD$2-[1]!tbl_gk[[#This Row],[Marking]])/('F+ , F-'!AD$2-'F+ , F-'!AD$3))</f>
        <v>3.9437064079595283E-2</v>
      </c>
      <c r="AE1727" s="2" cm="1">
        <f t="array" ref="AE1727">[1]!table_weight[StandingTackle]*(('F+ , F-'!AE$2-[1]!tbl_gk[[#This Row],[StandingTackle]])/('F+ , F-'!AE$2-'F+ , F-'!AE$3))</f>
        <v>3.1383600467551613E-2</v>
      </c>
      <c r="AF1727" s="2" cm="1">
        <f t="array" ref="AF1727">[1]!table_weight[SlidingTackle]*(('F+ , F-'!AF$2-[1]!tbl_gk[[#This Row],[SlidingTackle]])/('F+ , F-'!AF$2-'F+ , F-'!AF$3))</f>
        <v>8.2195144081682794E-3</v>
      </c>
      <c r="AG1727" s="2" cm="1">
        <f t="array" ref="AG1727">[1]!table_weight[GKDiving]*(('F+ , F-'!AG$2-[1]!tbl_gk[[#This Row],[GKDiving]])/('F+ , F-'!AG$2-'F+ , F-'!AG$3))</f>
        <v>5.8076006490213938E-2</v>
      </c>
      <c r="AH1727" s="2" cm="1">
        <f t="array" ref="AH1727">[1]!table_weight[GKHandling]*(('F+ , F-'!AH$2-[1]!tbl_gk[[#This Row],[GKHandling]])/('F+ , F-'!AH$2-'F+ , F-'!AH$3))</f>
        <v>6.5948201743363147E-2</v>
      </c>
      <c r="AI1727" s="2" cm="1">
        <f t="array" ref="AI1727">[1]!table_weight[GKKicking]*(('F+ , F-'!AI$2-[1]!tbl_gk[[#This Row],[GKKicking]])/('F+ , F-'!AI$2-'F+ , F-'!AI$3))</f>
        <v>3.4882871919683582E-2</v>
      </c>
      <c r="AJ1727" s="2" cm="1">
        <f t="array" ref="AJ1727">[1]!table_weight[GKPositioning]*(('F+ , F-'!AJ$2-[1]!tbl_gk[[#This Row],[GKPositioning]])/('F+ , F-'!AJ$2-'F+ , F-'!AJ$3))</f>
        <v>2.3335517539959265E-2</v>
      </c>
      <c r="AK1727" s="2" cm="1">
        <f t="array" ref="AK1727">[1]!table_weight[GKReflexes]*(('F+ , F-'!AK$2-[1]!tbl_gk[[#This Row],[GKReflexes]])/('F+ , F-'!AK$2-'F+ , F-'!AK$3))</f>
        <v>5.8303755535273602E-2</v>
      </c>
    </row>
    <row r="1728" spans="1:37" x14ac:dyDescent="0.55000000000000004">
      <c r="A1728" s="7">
        <f>[1]!tbl_gk[[#This Row],[ID]]</f>
        <v>264034</v>
      </c>
      <c r="B1728" s="1" cm="1">
        <f t="array" ref="B1728">[1]!table_weight[ValueEUR]*(('F+ , F-'!B$2-[1]!tbl_gk[[#This Row],[ValueEUR]])/('F+ , F-'!B$2-'F+ , F-'!B$3))</f>
        <v>5.2781669378639128E-5</v>
      </c>
      <c r="C1728" s="1" cm="1">
        <f t="array" ref="C1728">[1]!table_weight[WageEUR]*(('F+ , F-'!C$2-[1]!tbl_gk[[#This Row],[WageEUR]])/('F+ , F-'!C$2-'F+ , F-'!C$3))</f>
        <v>7.8241870618836313E-5</v>
      </c>
      <c r="D1728" s="1" cm="1">
        <f t="array" ref="D1728">[1]!table_weight[Crossing]*(('F+ , F-'!D$2-[1]!tbl_gk[[#This Row],[Crossing]])/('F+ , F-'!D$2-'F+ , F-'!D$3))</f>
        <v>3.3625286215233793E-2</v>
      </c>
      <c r="E1728" s="1" cm="1">
        <f t="array" ref="E1728">[1]!table_weight[Finishing]*(('F+ , F-'!E$2-[1]!tbl_gk[[#This Row],[Finishing]])/('F+ , F-'!E$2-'F+ , F-'!E$3))</f>
        <v>1.8966763005780131E-2</v>
      </c>
      <c r="F1728" s="1" cm="1">
        <f t="array" ref="F1728">[1]!table_weight[HeadingAccuracy]*(('F+ , F-'!F$2-[1]!tbl_gk[[#This Row],[HeadingAccuracy]])/('F+ , F-'!F$2-'F+ , F-'!F$3))</f>
        <v>1.00216539308148E-2</v>
      </c>
      <c r="G1728" s="1" cm="1">
        <f t="array" ref="G1728">[1]!table_weight[ShortPassing]*(('F+ , F-'!G$2-[1]!tbl_gk[[#This Row],[ShortPassing]])/('F+ , F-'!G$2-'F+ , F-'!G$3))</f>
        <v>4.2190217609680135E-2</v>
      </c>
      <c r="H1728" s="1" cm="1">
        <f t="array" ref="H1728">[1]!table_weight[Volleys]*(('F+ , F-'!H$2-[1]!tbl_gk[[#This Row],[Volleys]])/('F+ , F-'!H$2-'F+ , F-'!H$3))</f>
        <v>1.9675665665797848E-3</v>
      </c>
      <c r="I1728" s="1" cm="1">
        <f t="array" ref="I1728">[1]!table_weight[Dribbling]*(('F+ , F-'!I$2-[1]!tbl_gk[[#This Row],[Dribbling]])/('F+ , F-'!I$2-'F+ , F-'!I$3))</f>
        <v>1.9557564431309422E-2</v>
      </c>
      <c r="J1728" s="1" cm="1">
        <f t="array" ref="J1728">[1]!table_weight[Curve]*(('F+ , F-'!J$2-[1]!tbl_gk[[#This Row],[Curve]])/('F+ , F-'!J$2-'F+ , F-'!J$3))</f>
        <v>9.1268634012777444E-3</v>
      </c>
      <c r="K1728" s="1" cm="1">
        <f t="array" ref="K1728">[1]!table_weight[FKAccuracy]*(('F+ , F-'!K$2-[1]!tbl_gk[[#This Row],[FKAccuracy]])/('F+ , F-'!K$2-'F+ , F-'!K$3))</f>
        <v>9.4310921813203358E-3</v>
      </c>
      <c r="L1728" s="1" cm="1">
        <f t="array" ref="L1728">[1]!table_weight[LongPassing]*(('F+ , F-'!L$2-[1]!tbl_gk[[#This Row],[LongPassing]])/('F+ , F-'!L$2-'F+ , F-'!L$3))</f>
        <v>2.0574115802880336E-2</v>
      </c>
      <c r="M1728" s="1" cm="1">
        <f t="array" ref="M1728">[1]!table_weight[BallControl]*(('F+ , F-'!M$2-[1]!tbl_gk[[#This Row],[BallControl]])/('F+ , F-'!M$2-'F+ , F-'!M$3))</f>
        <v>1.3907601373375588E-2</v>
      </c>
      <c r="N1728" s="1" cm="1">
        <f t="array" ref="N1728">[1]!table_weight[Acceleration]*(('F+ , F-'!N$2-[1]!tbl_gk[[#This Row],[Acceleration]])/('F+ , F-'!N$2-'F+ , F-'!N$3))</f>
        <v>6.0881547629699816E-3</v>
      </c>
      <c r="O1728" s="1" cm="1">
        <f t="array" ref="O1728">[1]!table_weight[SprintSpeed]*(('F+ , F-'!O$2-[1]!tbl_gk[[#This Row],[SprintSpeed]])/('F+ , F-'!O$2-'F+ , F-'!O$3))</f>
        <v>8.995436568299351E-3</v>
      </c>
      <c r="P1728" s="1" cm="1">
        <f t="array" ref="P1728">[1]!table_weight[Agility]*(('F+ , F-'!P$2-[1]!tbl_gk[[#This Row],[Agility]])/('F+ , F-'!P$2-'F+ , F-'!P$3))</f>
        <v>3.6273431466616623E-3</v>
      </c>
      <c r="Q1728" s="1" cm="1">
        <f t="array" ref="Q1728">[1]!table_weight[Reactions]*(('F+ , F-'!Q$2-[1]!tbl_gk[[#This Row],[Reactions]])/('F+ , F-'!Q$2-'F+ , F-'!Q$3))</f>
        <v>2.5266458003537222E-3</v>
      </c>
      <c r="R1728" s="1" cm="1">
        <f t="array" ref="R1728">[1]!table_weight[Balance]*(('F+ , F-'!R$2-[1]!tbl_gk[[#This Row],[Balance]])/('F+ , F-'!R$2-'F+ , F-'!R$3))</f>
        <v>1.4280126410162438E-3</v>
      </c>
      <c r="S1728" s="1" cm="1">
        <f t="array" ref="S1728">[1]!table_weight[ShotPower]*(('F+ , F-'!S$2-[1]!tbl_gk[[#This Row],[ShotPower]])/('F+ , F-'!S$2-'F+ , F-'!S$3))</f>
        <v>7.5315173595909123E-3</v>
      </c>
      <c r="T1728" s="1" cm="1">
        <f t="array" ref="T1728">[1]!table_weight[Jumping]*(('F+ , F-'!T$2-[1]!tbl_gk[[#This Row],[Jumping]])/('F+ , F-'!T$2-'F+ , F-'!T$3))</f>
        <v>2.0609046389982004E-3</v>
      </c>
      <c r="U1728" s="1" cm="1">
        <f t="array" ref="U1728">[1]!table_weight[Stamina]*(('F+ , F-'!U$2-[1]!tbl_gk[[#This Row],[Stamina]])/('F+ , F-'!U$2-'F+ , F-'!U$3))</f>
        <v>2.1467756656231247E-2</v>
      </c>
      <c r="V1728" s="1" cm="1">
        <f t="array" ref="V1728">[1]!table_weight[Strength]*(('F+ , F-'!V$2-[1]!tbl_gk[[#This Row],[Strength]])/('F+ , F-'!V$2-'F+ , F-'!V$3))</f>
        <v>4.3479363147753691E-2</v>
      </c>
      <c r="W1728" s="1" cm="1">
        <f t="array" ref="W1728">[1]!table_weight[LongShots]*(('F+ , F-'!W$2-[1]!tbl_gk[[#This Row],[LongShots]])/('F+ , F-'!W$2-'F+ , F-'!W$3))</f>
        <v>9.0897623305407575E-3</v>
      </c>
      <c r="X1728" s="1" cm="1">
        <f t="array" ref="X1728">[1]!table_weight[Aggression]*(('F+ , F-'!X$2-[1]!tbl_gk[[#This Row],[Aggression]])/('F+ , F-'!X$2-'F+ , F-'!X$3))</f>
        <v>1.2777608761788841E-2</v>
      </c>
      <c r="Y1728" s="1" cm="1">
        <f t="array" ref="Y1728">[1]!table_weight[Interceptions]*(('F+ , F-'!Y$2-[1]!tbl_gk[[#This Row],[Interceptions]])/('F+ , F-'!Y$2-'F+ , F-'!Y$3))</f>
        <v>2.3546812894353474E-2</v>
      </c>
      <c r="Z1728" s="1" cm="1">
        <f t="array" ref="Z1728">[1]!table_weight[Positioning]*(('F+ , F-'!Z$2-[1]!tbl_gk[[#This Row],[Positioning]])/('F+ , F-'!Z$2-'F+ , F-'!Z$3))</f>
        <v>1.9225568738802474E-3</v>
      </c>
      <c r="AA1728" s="1" cm="1">
        <f t="array" ref="AA1728">[1]!table_weight[Vision]*(('F+ , F-'!AA$2-[1]!tbl_gk[[#This Row],[Vision]])/('F+ , F-'!AA$2-'F+ , F-'!AA$3))</f>
        <v>2.4135483216712255E-2</v>
      </c>
      <c r="AB1728" s="1" cm="1">
        <f t="array" ref="AB1728">[1]!table_weight[Penalties]*(('F+ , F-'!AB$2-[1]!tbl_gk[[#This Row],[Penalties]])/('F+ , F-'!AB$2-'F+ , F-'!AB$3))</f>
        <v>2.2313838830329571E-3</v>
      </c>
      <c r="AC1728" s="1" cm="1">
        <f t="array" ref="AC1728">[1]!table_weight[Composure]*(('F+ , F-'!AC$2-[1]!tbl_gk[[#This Row],[Composure]])/('F+ , F-'!AC$2-'F+ , F-'!AC$3))</f>
        <v>1.9748183967676961E-3</v>
      </c>
      <c r="AD1728" s="1" cm="1">
        <f t="array" ref="AD1728">[1]!table_weight[Marking]*(('F+ , F-'!AD$2-[1]!tbl_gk[[#This Row],[Marking]])/('F+ , F-'!AD$2-'F+ , F-'!AD$3))</f>
        <v>3.4704616390043845E-2</v>
      </c>
      <c r="AE1728" s="1" cm="1">
        <f t="array" ref="AE1728">[1]!table_weight[StandingTackle]*(('F+ , F-'!AE$2-[1]!tbl_gk[[#This Row],[StandingTackle]])/('F+ , F-'!AE$2-'F+ , F-'!AE$3))</f>
        <v>3.5866971962916126E-2</v>
      </c>
      <c r="AF1728" s="1" cm="1">
        <f t="array" ref="AF1728">[1]!table_weight[SlidingTackle]*(('F+ , F-'!AF$2-[1]!tbl_gk[[#This Row],[SlidingTackle]])/('F+ , F-'!AF$2-'F+ , F-'!AF$3))</f>
        <v>1.2702885903532796E-2</v>
      </c>
      <c r="AG1728" s="1" cm="1">
        <f t="array" ref="AG1728">[1]!table_weight[GKDiving]*(('F+ , F-'!AG$2-[1]!tbl_gk[[#This Row],[GKDiving]])/('F+ , F-'!AG$2-'F+ , F-'!AG$3))</f>
        <v>5.8076006490213938E-2</v>
      </c>
      <c r="AH1728" s="1" cm="1">
        <f t="array" ref="AH1728">[1]!table_weight[GKHandling]*(('F+ , F-'!AH$2-[1]!tbl_gk[[#This Row],[GKHandling]])/('F+ , F-'!AH$2-'F+ , F-'!AH$3))</f>
        <v>6.5948201743363147E-2</v>
      </c>
      <c r="AI1728" s="1" cm="1">
        <f t="array" ref="AI1728">[1]!table_weight[GKKicking]*(('F+ , F-'!AI$2-[1]!tbl_gk[[#This Row],[GKKicking]])/('F+ , F-'!AI$2-'F+ , F-'!AI$3))</f>
        <v>3.3988439306358358E-2</v>
      </c>
      <c r="AJ1728" s="1" cm="1">
        <f t="array" ref="AJ1728">[1]!table_weight[GKPositioning]*(('F+ , F-'!AJ$2-[1]!tbl_gk[[#This Row],[GKPositioning]])/('F+ , F-'!AJ$2-'F+ , F-'!AJ$3))</f>
        <v>2.5227586529685691E-2</v>
      </c>
      <c r="AK1728" s="1" cm="1">
        <f t="array" ref="AK1728">[1]!table_weight[GKReflexes]*(('F+ , F-'!AK$2-[1]!tbl_gk[[#This Row],[GKReflexes]])/('F+ , F-'!AK$2-'F+ , F-'!AK$3))</f>
        <v>6.3769732616705502E-2</v>
      </c>
    </row>
    <row r="1729" spans="1:37" x14ac:dyDescent="0.55000000000000004">
      <c r="A1729" s="8">
        <f>[1]!tbl_gk[[#This Row],[ID]]</f>
        <v>264057</v>
      </c>
      <c r="B1729" s="2" cm="1">
        <f t="array" ref="B1729">[1]!table_weight[ValueEUR]*(('F+ , F-'!B$2-[1]!tbl_gk[[#This Row],[ValueEUR]])/('F+ , F-'!B$2-'F+ , F-'!B$3))</f>
        <v>2.8088490721965849E-5</v>
      </c>
      <c r="C1729" s="2" cm="1">
        <f t="array" ref="C1729">[1]!table_weight[WageEUR]*(('F+ , F-'!C$2-[1]!tbl_gk[[#This Row],[WageEUR]])/('F+ , F-'!C$2-'F+ , F-'!C$3))</f>
        <v>0</v>
      </c>
      <c r="D1729" s="2" cm="1">
        <f t="array" ref="D1729">[1]!table_weight[Crossing]*(('F+ , F-'!D$2-[1]!tbl_gk[[#This Row],[Crossing]])/('F+ , F-'!D$2-'F+ , F-'!D$3))</f>
        <v>3.3625286215233793E-2</v>
      </c>
      <c r="E1729" s="2" cm="1">
        <f t="array" ref="E1729">[1]!table_weight[Finishing]*(('F+ , F-'!E$2-[1]!tbl_gk[[#This Row],[Finishing]])/('F+ , F-'!E$2-'F+ , F-'!E$3))</f>
        <v>2.1961515059324362E-2</v>
      </c>
      <c r="F1729" s="2" cm="1">
        <f t="array" ref="F1729">[1]!table_weight[HeadingAccuracy]*(('F+ , F-'!F$2-[1]!tbl_gk[[#This Row],[HeadingAccuracy]])/('F+ , F-'!F$2-'F+ , F-'!F$3))</f>
        <v>1.08567917583827E-2</v>
      </c>
      <c r="G1729" s="2" cm="1">
        <f t="array" ref="G1729">[1]!table_weight[ShortPassing]*(('F+ , F-'!G$2-[1]!tbl_gk[[#This Row],[ShortPassing]])/('F+ , F-'!G$2-'F+ , F-'!G$3))</f>
        <v>5.0628261131616156E-2</v>
      </c>
      <c r="H1729" s="2" cm="1">
        <f t="array" ref="H1729">[1]!table_weight[Volleys]*(('F+ , F-'!H$2-[1]!tbl_gk[[#This Row],[Volleys]])/('F+ , F-'!H$2-'F+ , F-'!H$3))</f>
        <v>2.4305234057750281E-3</v>
      </c>
      <c r="I1729" s="2" cm="1">
        <f t="array" ref="I1729">[1]!table_weight[Dribbling]*(('F+ , F-'!I$2-[1]!tbl_gk[[#This Row],[Dribbling]])/('F+ , F-'!I$2-'F+ , F-'!I$3))</f>
        <v>2.5424833760702249E-2</v>
      </c>
      <c r="J1729" s="2" cm="1">
        <f t="array" ref="J1729">[1]!table_weight[Curve]*(('F+ , F-'!J$2-[1]!tbl_gk[[#This Row],[Curve]])/('F+ , F-'!J$2-'F+ , F-'!J$3))</f>
        <v>9.9719433458404991E-3</v>
      </c>
      <c r="K1729" s="2" cm="1">
        <f t="array" ref="K1729">[1]!table_weight[FKAccuracy]*(('F+ , F-'!K$2-[1]!tbl_gk[[#This Row],[FKAccuracy]])/('F+ , F-'!K$2-'F+ , F-'!K$3))</f>
        <v>9.2789777912990392E-3</v>
      </c>
      <c r="L1729" s="2" cm="1">
        <f t="array" ref="L1729">[1]!table_weight[LongPassing]*(('F+ , F-'!L$2-[1]!tbl_gk[[#This Row],[LongPassing]])/('F+ , F-'!L$2-'F+ , F-'!L$3))</f>
        <v>2.5446932703562523E-2</v>
      </c>
      <c r="M1729" s="2" cm="1">
        <f t="array" ref="M1729">[1]!table_weight[BallControl]*(('F+ , F-'!M$2-[1]!tbl_gk[[#This Row],[BallControl]])/('F+ , F-'!M$2-'F+ , F-'!M$3))</f>
        <v>1.3907601373375588E-2</v>
      </c>
      <c r="N1729" s="2" cm="1">
        <f t="array" ref="N1729">[1]!table_weight[Acceleration]*(('F+ , F-'!N$2-[1]!tbl_gk[[#This Row],[Acceleration]])/('F+ , F-'!N$2-'F+ , F-'!N$3))</f>
        <v>9.6959501780633037E-3</v>
      </c>
      <c r="O1729" s="2" cm="1">
        <f t="array" ref="O1729">[1]!table_weight[SprintSpeed]*(('F+ , F-'!O$2-[1]!tbl_gk[[#This Row],[SprintSpeed]])/('F+ , F-'!O$2-'F+ , F-'!O$3))</f>
        <v>1.124429571037419E-2</v>
      </c>
      <c r="P1729" s="2" cm="1">
        <f t="array" ref="P1729">[1]!table_weight[Agility]*(('F+ , F-'!P$2-[1]!tbl_gk[[#This Row],[Agility]])/('F+ , F-'!P$2-'F+ , F-'!P$3))</f>
        <v>5.6165313238632194E-3</v>
      </c>
      <c r="Q1729" s="2" cm="1">
        <f t="array" ref="Q1729">[1]!table_weight[Reactions]*(('F+ , F-'!Q$2-[1]!tbl_gk[[#This Row],[Reactions]])/('F+ , F-'!Q$2-'F+ , F-'!Q$3))</f>
        <v>2.2688248003176282E-3</v>
      </c>
      <c r="R1729" s="2" cm="1">
        <f t="array" ref="R1729">[1]!table_weight[Balance]*(('F+ , F-'!R$2-[1]!tbl_gk[[#This Row],[Balance]])/('F+ , F-'!R$2-'F+ , F-'!R$3))</f>
        <v>1.3038376287539614E-3</v>
      </c>
      <c r="S1729" s="2" cm="1">
        <f t="array" ref="S1729">[1]!table_weight[ShotPower]*(('F+ , F-'!S$2-[1]!tbl_gk[[#This Row],[ShotPower]])/('F+ , F-'!S$2-'F+ , F-'!S$3))</f>
        <v>8.0509323499075268E-3</v>
      </c>
      <c r="T1729" s="2" cm="1">
        <f t="array" ref="T1729">[1]!table_weight[Jumping]*(('F+ , F-'!T$2-[1]!tbl_gk[[#This Row],[Jumping]])/('F+ , F-'!T$2-'F+ , F-'!T$3))</f>
        <v>1.8032915591234251E-3</v>
      </c>
      <c r="U1729" s="2" cm="1">
        <f t="array" ref="U1729">[1]!table_weight[Stamina]*(('F+ , F-'!U$2-[1]!tbl_gk[[#This Row],[Stamina]])/('F+ , F-'!U$2-'F+ , F-'!U$3))</f>
        <v>2.1467756656231247E-2</v>
      </c>
      <c r="V1729" s="2" cm="1">
        <f t="array" ref="V1729">[1]!table_weight[Strength]*(('F+ , F-'!V$2-[1]!tbl_gk[[#This Row],[Strength]])/('F+ , F-'!V$2-'F+ , F-'!V$3))</f>
        <v>4.2592029205962806E-2</v>
      </c>
      <c r="W1729" s="2" cm="1">
        <f t="array" ref="W1729">[1]!table_weight[LongShots]*(('F+ , F-'!W$2-[1]!tbl_gk[[#This Row],[LongShots]])/('F+ , F-'!W$2-'F+ , F-'!W$3))</f>
        <v>1.0128592311173986E-2</v>
      </c>
      <c r="X1729" s="2" cm="1">
        <f t="array" ref="X1729">[1]!table_weight[Aggression]*(('F+ , F-'!X$2-[1]!tbl_gk[[#This Row],[Aggression]])/('F+ , F-'!X$2-'F+ , F-'!X$3))</f>
        <v>1.7036811682385123E-2</v>
      </c>
      <c r="Y1729" s="2" cm="1">
        <f t="array" ref="Y1729">[1]!table_weight[Interceptions]*(('F+ , F-'!Y$2-[1]!tbl_gk[[#This Row],[Interceptions]])/('F+ , F-'!Y$2-'F+ , F-'!Y$3))</f>
        <v>2.6317026176042119E-2</v>
      </c>
      <c r="Z1729" s="2" cm="1">
        <f t="array" ref="Z1729">[1]!table_weight[Positioning]*(('F+ , F-'!Z$2-[1]!tbl_gk[[#This Row],[Positioning]])/('F+ , F-'!Z$2-'F+ , F-'!Z$3))</f>
        <v>1.7746678835817667E-3</v>
      </c>
      <c r="AA1729" s="2" cm="1">
        <f t="array" ref="AA1729">[1]!table_weight[Vision]*(('F+ , F-'!AA$2-[1]!tbl_gk[[#This Row],[Vision]])/('F+ , F-'!AA$2-'F+ , F-'!AA$3))</f>
        <v>3.1944021904472104E-2</v>
      </c>
      <c r="AB1729" s="2" cm="1">
        <f t="array" ref="AB1729">[1]!table_weight[Penalties]*(('F+ , F-'!AB$2-[1]!tbl_gk[[#This Row],[Penalties]])/('F+ , F-'!AB$2-'F+ , F-'!AB$3))</f>
        <v>2.1922367973657118E-3</v>
      </c>
      <c r="AC1729" s="2" cm="1">
        <f t="array" ref="AC1729">[1]!table_weight[Composure]*(('F+ , F-'!AC$2-[1]!tbl_gk[[#This Row],[Composure]])/('F+ , F-'!AC$2-'F+ , F-'!AC$3))</f>
        <v>2.134938807316428E-3</v>
      </c>
      <c r="AD1729" s="2" cm="1">
        <f t="array" ref="AD1729">[1]!table_weight[Marking]*(('F+ , F-'!AD$2-[1]!tbl_gk[[#This Row],[Marking]])/('F+ , F-'!AD$2-'F+ , F-'!AD$3))</f>
        <v>3.7859581516411465E-2</v>
      </c>
      <c r="AE1729" s="2" cm="1">
        <f t="array" ref="AE1729">[1]!table_weight[StandingTackle]*(('F+ , F-'!AE$2-[1]!tbl_gk[[#This Row],[StandingTackle]])/('F+ , F-'!AE$2-'F+ , F-'!AE$3))</f>
        <v>3.1383600467551613E-2</v>
      </c>
      <c r="AF1729" s="2" cm="1">
        <f t="array" ref="AF1729">[1]!table_weight[SlidingTackle]*(('F+ , F-'!AF$2-[1]!tbl_gk[[#This Row],[SlidingTackle]])/('F+ , F-'!AF$2-'F+ , F-'!AF$3))</f>
        <v>1.0461200155850536E-2</v>
      </c>
      <c r="AG1729" s="2" cm="1">
        <f t="array" ref="AG1729">[1]!table_weight[GKDiving]*(('F+ , F-'!AG$2-[1]!tbl_gk[[#This Row],[GKDiving]])/('F+ , F-'!AG$2-'F+ , F-'!AG$3))</f>
        <v>6.4908477842003806E-2</v>
      </c>
      <c r="AH1729" s="2" cm="1">
        <f t="array" ref="AH1729">[1]!table_weight[GKHandling]*(('F+ , F-'!AH$2-[1]!tbl_gk[[#This Row],[GKHandling]])/('F+ , F-'!AH$2-'F+ , F-'!AH$3))</f>
        <v>6.9512969405166547E-2</v>
      </c>
      <c r="AI1729" s="2" cm="1">
        <f t="array" ref="AI1729">[1]!table_weight[GKKicking]*(('F+ , F-'!AI$2-[1]!tbl_gk[[#This Row],[GKKicking]])/('F+ , F-'!AI$2-'F+ , F-'!AI$3))</f>
        <v>3.6671737146334017E-2</v>
      </c>
      <c r="AJ1729" s="2" cm="1">
        <f t="array" ref="AJ1729">[1]!table_weight[GKPositioning]*(('F+ , F-'!AJ$2-[1]!tbl_gk[[#This Row],[GKPositioning]])/('F+ , F-'!AJ$2-'F+ , F-'!AJ$3))</f>
        <v>3.027310383562283E-2</v>
      </c>
      <c r="AK1729" s="2" cm="1">
        <f t="array" ref="AK1729">[1]!table_weight[GKReflexes]*(('F+ , F-'!AK$2-[1]!tbl_gk[[#This Row],[GKReflexes]])/('F+ , F-'!AK$2-'F+ , F-'!AK$3))</f>
        <v>6.9235709698137402E-2</v>
      </c>
    </row>
    <row r="1730" spans="1:37" x14ac:dyDescent="0.55000000000000004">
      <c r="A1730" s="7">
        <f>[1]!tbl_gk[[#This Row],[ID]]</f>
        <v>264068</v>
      </c>
      <c r="B1730" s="1" cm="1">
        <f t="array" ref="B1730">[1]!table_weight[ValueEUR]*(('F+ , F-'!B$2-[1]!tbl_gk[[#This Row],[ValueEUR]])/('F+ , F-'!B$2-'F+ , F-'!B$3))</f>
        <v>3.7348432718218329E-5</v>
      </c>
      <c r="C1730" s="1" cm="1">
        <f t="array" ref="C1730">[1]!table_weight[WageEUR]*(('F+ , F-'!C$2-[1]!tbl_gk[[#This Row],[WageEUR]])/('F+ , F-'!C$2-'F+ , F-'!C$3))</f>
        <v>0</v>
      </c>
      <c r="D1730" s="1" cm="1">
        <f t="array" ref="D1730">[1]!table_weight[Crossing]*(('F+ , F-'!D$2-[1]!tbl_gk[[#This Row],[Crossing]])/('F+ , F-'!D$2-'F+ , F-'!D$3))</f>
        <v>3.6987814836757178E-2</v>
      </c>
      <c r="E1730" s="1" cm="1">
        <f t="array" ref="E1730">[1]!table_weight[Finishing]*(('F+ , F-'!E$2-[1]!tbl_gk[[#This Row],[Finishing]])/('F+ , F-'!E$2-'F+ , F-'!E$3))</f>
        <v>2.1961515059324362E-2</v>
      </c>
      <c r="F1730" s="1" cm="1">
        <f t="array" ref="F1730">[1]!table_weight[HeadingAccuracy]*(('F+ , F-'!F$2-[1]!tbl_gk[[#This Row],[HeadingAccuracy]])/('F+ , F-'!F$2-'F+ , F-'!F$3))</f>
        <v>1.1691929585950599E-2</v>
      </c>
      <c r="G1730" s="1" cm="1">
        <f t="array" ref="G1730">[1]!table_weight[ShortPassing]*(('F+ , F-'!G$2-[1]!tbl_gk[[#This Row],[ShortPassing]])/('F+ , F-'!G$2-'F+ , F-'!G$3))</f>
        <v>5.9066304653552192E-2</v>
      </c>
      <c r="H1730" s="1" cm="1">
        <f t="array" ref="H1730">[1]!table_weight[Volleys]*(('F+ , F-'!H$2-[1]!tbl_gk[[#This Row],[Volleys]])/('F+ , F-'!H$2-'F+ , F-'!H$3))</f>
        <v>2.3147841959762173E-3</v>
      </c>
      <c r="I1730" s="1" cm="1">
        <f t="array" ref="I1730">[1]!table_weight[Dribbling]*(('F+ , F-'!I$2-[1]!tbl_gk[[#This Row],[Dribbling]])/('F+ , F-'!I$2-'F+ , F-'!I$3))</f>
        <v>1.8579686209743949E-2</v>
      </c>
      <c r="J1730" s="1" cm="1">
        <f t="array" ref="J1730">[1]!table_weight[Curve]*(('F+ , F-'!J$2-[1]!tbl_gk[[#This Row],[Curve]])/('F+ , F-'!J$2-'F+ , F-'!J$3))</f>
        <v>9.295879390190295E-3</v>
      </c>
      <c r="K1730" s="1" cm="1">
        <f t="array" ref="K1730">[1]!table_weight[FKAccuracy]*(('F+ , F-'!K$2-[1]!tbl_gk[[#This Row],[FKAccuracy]])/('F+ , F-'!K$2-'F+ , F-'!K$3))</f>
        <v>9.2789777912990392E-3</v>
      </c>
      <c r="L1730" s="1" cm="1">
        <f t="array" ref="L1730">[1]!table_weight[LongPassing]*(('F+ , F-'!L$2-[1]!tbl_gk[[#This Row],[LongPassing]])/('F+ , F-'!L$2-'F+ , F-'!L$3))</f>
        <v>2.5446932703562523E-2</v>
      </c>
      <c r="M1730" s="1" cm="1">
        <f t="array" ref="M1730">[1]!table_weight[BallControl]*(('F+ , F-'!M$2-[1]!tbl_gk[[#This Row],[BallControl]])/('F+ , F-'!M$2-'F+ , F-'!M$3))</f>
        <v>1.3472988830457604E-2</v>
      </c>
      <c r="N1730" s="1" cm="1">
        <f t="array" ref="N1730">[1]!table_weight[Acceleration]*(('F+ , F-'!N$2-[1]!tbl_gk[[#This Row],[Acceleration]])/('F+ , F-'!N$2-'F+ , F-'!N$3))</f>
        <v>1.0146924604949968E-2</v>
      </c>
      <c r="O1730" s="1" cm="1">
        <f t="array" ref="O1730">[1]!table_weight[SprintSpeed]*(('F+ , F-'!O$2-[1]!tbl_gk[[#This Row],[SprintSpeed]])/('F+ , F-'!O$2-'F+ , F-'!O$3))</f>
        <v>1.2649832674170962E-2</v>
      </c>
      <c r="P1730" s="1" cm="1">
        <f t="array" ref="P1730">[1]!table_weight[Agility]*(('F+ , F-'!P$2-[1]!tbl_gk[[#This Row],[Agility]])/('F+ , F-'!P$2-'F+ , F-'!P$3))</f>
        <v>3.8613652851559629E-3</v>
      </c>
      <c r="Q1730" s="1" cm="1">
        <f t="array" ref="Q1730">[1]!table_weight[Reactions]*(('F+ , F-'!Q$2-[1]!tbl_gk[[#This Row],[Reactions]])/('F+ , F-'!Q$2-'F+ , F-'!Q$3))</f>
        <v>2.4235174003392843E-3</v>
      </c>
      <c r="R1730" s="1" cm="1">
        <f t="array" ref="R1730">[1]!table_weight[Balance]*(('F+ , F-'!R$2-[1]!tbl_gk[[#This Row],[Balance]])/('F+ , F-'!R$2-'F+ , F-'!R$3))</f>
        <v>1.6763626655408076E-3</v>
      </c>
      <c r="S1730" s="1" cm="1">
        <f t="array" ref="S1730">[1]!table_weight[ShotPower]*(('F+ , F-'!S$2-[1]!tbl_gk[[#This Row],[ShotPower]])/('F+ , F-'!S$2-'F+ , F-'!S$3))</f>
        <v>7.5315173595909123E-3</v>
      </c>
      <c r="T1730" s="1" cm="1">
        <f t="array" ref="T1730">[1]!table_weight[Jumping]*(('F+ , F-'!T$2-[1]!tbl_gk[[#This Row],[Jumping]])/('F+ , F-'!T$2-'F+ , F-'!T$3))</f>
        <v>1.9750336123732751E-3</v>
      </c>
      <c r="U1730" s="1" cm="1">
        <f t="array" ref="U1730">[1]!table_weight[Stamina]*(('F+ , F-'!U$2-[1]!tbl_gk[[#This Row],[Stamina]])/('F+ , F-'!U$2-'F+ , F-'!U$3))</f>
        <v>1.88916258574835E-2</v>
      </c>
      <c r="V1730" s="1" cm="1">
        <f t="array" ref="V1730">[1]!table_weight[Strength]*(('F+ , F-'!V$2-[1]!tbl_gk[[#This Row],[Strength]])/('F+ , F-'!V$2-'F+ , F-'!V$3))</f>
        <v>3.7268025555217445E-2</v>
      </c>
      <c r="W1730" s="1" cm="1">
        <f t="array" ref="W1730">[1]!table_weight[LongShots]*(('F+ , F-'!W$2-[1]!tbl_gk[[#This Row],[LongShots]])/('F+ , F-'!W$2-'F+ , F-'!W$3))</f>
        <v>9.3494698256990638E-3</v>
      </c>
      <c r="X1730" s="1" cm="1">
        <f t="array" ref="X1730">[1]!table_weight[Aggression]*(('F+ , F-'!X$2-[1]!tbl_gk[[#This Row],[Aggression]])/('F+ , F-'!X$2-'F+ , F-'!X$3))</f>
        <v>1.5211439002129575E-2</v>
      </c>
      <c r="Y1730" s="1" cm="1">
        <f t="array" ref="Y1730">[1]!table_weight[Interceptions]*(('F+ , F-'!Y$2-[1]!tbl_gk[[#This Row],[Interceptions]])/('F+ , F-'!Y$2-'F+ , F-'!Y$3))</f>
        <v>2.5624472855619959E-2</v>
      </c>
      <c r="Z1730" s="1" cm="1">
        <f t="array" ref="Z1730">[1]!table_weight[Positioning]*(('F+ , F-'!Z$2-[1]!tbl_gk[[#This Row],[Positioning]])/('F+ , F-'!Z$2-'F+ , F-'!Z$3))</f>
        <v>2.0704458641787279E-3</v>
      </c>
      <c r="AA1730" s="1" cm="1">
        <f t="array" ref="AA1730">[1]!table_weight[Vision]*(('F+ , F-'!AA$2-[1]!tbl_gk[[#This Row],[Vision]])/('F+ , F-'!AA$2-'F+ , F-'!AA$3))</f>
        <v>2.6265084677010397E-2</v>
      </c>
      <c r="AB1730" s="1" cm="1">
        <f t="array" ref="AB1730">[1]!table_weight[Penalties]*(('F+ , F-'!AB$2-[1]!tbl_gk[[#This Row],[Penalties]])/('F+ , F-'!AB$2-'F+ , F-'!AB$3))</f>
        <v>2.3096780543674466E-3</v>
      </c>
      <c r="AC1730" s="1" cm="1">
        <f t="array" ref="AC1730">[1]!table_weight[Composure]*(('F+ , F-'!AC$2-[1]!tbl_gk[[#This Row],[Composure]])/('F+ , F-'!AC$2-'F+ , F-'!AC$3))</f>
        <v>2.5085530985968032E-3</v>
      </c>
      <c r="AD1730" s="1" cm="1">
        <f t="array" ref="AD1730">[1]!table_weight[Marking]*(('F+ , F-'!AD$2-[1]!tbl_gk[[#This Row],[Marking]])/('F+ , F-'!AD$2-'F+ , F-'!AD$3))</f>
        <v>3.3127133826860035E-2</v>
      </c>
      <c r="AE1730" s="1" cm="1">
        <f t="array" ref="AE1730">[1]!table_weight[StandingTackle]*(('F+ , F-'!AE$2-[1]!tbl_gk[[#This Row],[StandingTackle]])/('F+ , F-'!AE$2-'F+ , F-'!AE$3))</f>
        <v>3.1383600467551613E-2</v>
      </c>
      <c r="AF1730" s="1" cm="1">
        <f t="array" ref="AF1730">[1]!table_weight[SlidingTackle]*(('F+ , F-'!AF$2-[1]!tbl_gk[[#This Row],[SlidingTackle]])/('F+ , F-'!AF$2-'F+ , F-'!AF$3))</f>
        <v>9.7139715732897855E-3</v>
      </c>
      <c r="AG1730" s="1" cm="1">
        <f t="array" ref="AG1730">[1]!table_weight[GKDiving]*(('F+ , F-'!AG$2-[1]!tbl_gk[[#This Row],[GKDiving]])/('F+ , F-'!AG$2-'F+ , F-'!AG$3))</f>
        <v>5.9784124328161402E-2</v>
      </c>
      <c r="AH1730" s="1" cm="1">
        <f t="array" ref="AH1730">[1]!table_weight[GKHandling]*(('F+ , F-'!AH$2-[1]!tbl_gk[[#This Row],[GKHandling]])/('F+ , F-'!AH$2-'F+ , F-'!AH$3))</f>
        <v>6.9512969405166547E-2</v>
      </c>
      <c r="AI1730" s="1" cm="1">
        <f t="array" ref="AI1730">[1]!table_weight[GKKicking]*(('F+ , F-'!AI$2-[1]!tbl_gk[[#This Row],[GKKicking]])/('F+ , F-'!AI$2-'F+ , F-'!AI$3))</f>
        <v>3.3988439306358358E-2</v>
      </c>
      <c r="AJ1730" s="1" cm="1">
        <f t="array" ref="AJ1730">[1]!table_weight[GKPositioning]*(('F+ , F-'!AJ$2-[1]!tbl_gk[[#This Row],[GKPositioning]])/('F+ , F-'!AJ$2-'F+ , F-'!AJ$3))</f>
        <v>2.8381034845896404E-2</v>
      </c>
      <c r="AK1730" s="1" cm="1">
        <f t="array" ref="AK1730">[1]!table_weight[GKReflexes]*(('F+ , F-'!AK$2-[1]!tbl_gk[[#This Row],[GKReflexes]])/('F+ , F-'!AK$2-'F+ , F-'!AK$3))</f>
        <v>6.7413717337660092E-2</v>
      </c>
    </row>
    <row r="1731" spans="1:37" x14ac:dyDescent="0.55000000000000004">
      <c r="A1731" s="8">
        <f>[1]!tbl_gk[[#This Row],[ID]]</f>
        <v>264088</v>
      </c>
      <c r="B1731" s="2" cm="1">
        <f t="array" ref="B1731">[1]!table_weight[ValueEUR]*(('F+ , F-'!B$2-[1]!tbl_gk[[#This Row],[ValueEUR]])/('F+ , F-'!B$2-'F+ , F-'!B$3))</f>
        <v>9.7538055693859437E-5</v>
      </c>
      <c r="C1731" s="2" cm="1">
        <f t="array" ref="C1731">[1]!table_weight[WageEUR]*(('F+ , F-'!C$2-[1]!tbl_gk[[#This Row],[WageEUR]])/('F+ , F-'!C$2-'F+ , F-'!C$3))</f>
        <v>4.6945122371301791E-5</v>
      </c>
      <c r="D1731" s="2" cm="1">
        <f t="array" ref="D1731">[1]!table_weight[Crossing]*(('F+ , F-'!D$2-[1]!tbl_gk[[#This Row],[Crossing]])/('F+ , F-'!D$2-'F+ , F-'!D$3))</f>
        <v>2.9141914719869291E-2</v>
      </c>
      <c r="E1731" s="2" cm="1">
        <f t="array" ref="E1731">[1]!table_weight[Finishing]*(('F+ , F-'!E$2-[1]!tbl_gk[[#This Row],[Finishing]])/('F+ , F-'!E$2-'F+ , F-'!E$3))</f>
        <v>1.4973760267721157E-2</v>
      </c>
      <c r="F1731" s="2" cm="1">
        <f t="array" ref="F1731">[1]!table_weight[HeadingAccuracy]*(('F+ , F-'!F$2-[1]!tbl_gk[[#This Row],[HeadingAccuracy]])/('F+ , F-'!F$2-'F+ , F-'!F$3))</f>
        <v>1.00216539308148E-2</v>
      </c>
      <c r="G1731" s="2" cm="1">
        <f t="array" ref="G1731">[1]!table_weight[ShortPassing]*(('F+ , F-'!G$2-[1]!tbl_gk[[#This Row],[ShortPassing]])/('F+ , F-'!G$2-'F+ , F-'!G$3))</f>
        <v>4.3596558196669473E-2</v>
      </c>
      <c r="H1731" s="2" cm="1">
        <f t="array" ref="H1731">[1]!table_weight[Volleys]*(('F+ , F-'!H$2-[1]!tbl_gk[[#This Row],[Volleys]])/('F+ , F-'!H$2-'F+ , F-'!H$3))</f>
        <v>1.6203489371833524E-3</v>
      </c>
      <c r="I1731" s="2" cm="1">
        <f t="array" ref="I1731">[1]!table_weight[Dribbling]*(('F+ , F-'!I$2-[1]!tbl_gk[[#This Row],[Dribbling]])/('F+ , F-'!I$2-'F+ , F-'!I$3))</f>
        <v>2.0535442652874894E-2</v>
      </c>
      <c r="J1731" s="2" cm="1">
        <f t="array" ref="J1731">[1]!table_weight[Curve]*(('F+ , F-'!J$2-[1]!tbl_gk[[#This Row],[Curve]])/('F+ , F-'!J$2-'F+ , F-'!J$3))</f>
        <v>8.9578474123651938E-3</v>
      </c>
      <c r="K1731" s="2" cm="1">
        <f t="array" ref="K1731">[1]!table_weight[FKAccuracy]*(('F+ , F-'!K$2-[1]!tbl_gk[[#This Row],[FKAccuracy]])/('F+ , F-'!K$2-'F+ , F-'!K$3))</f>
        <v>8.9747490112564478E-3</v>
      </c>
      <c r="L1731" s="2" cm="1">
        <f t="array" ref="L1731">[1]!table_weight[LongPassing]*(('F+ , F-'!L$2-[1]!tbl_gk[[#This Row],[LongPassing]])/('F+ , F-'!L$2-'F+ , F-'!L$3))</f>
        <v>2.0032691702804539E-2</v>
      </c>
      <c r="M1731" s="2" cm="1">
        <f t="array" ref="M1731">[1]!table_weight[BallControl]*(('F+ , F-'!M$2-[1]!tbl_gk[[#This Row],[BallControl]])/('F+ , F-'!M$2-'F+ , F-'!M$3))</f>
        <v>1.2169151201703639E-2</v>
      </c>
      <c r="N1731" s="2" cm="1">
        <f t="array" ref="N1731">[1]!table_weight[Acceleration]*(('F+ , F-'!N$2-[1]!tbl_gk[[#This Row],[Acceleration]])/('F+ , F-'!N$2-'F+ , F-'!N$3))</f>
        <v>8.3430268974033078E-3</v>
      </c>
      <c r="O1731" s="2" cm="1">
        <f t="array" ref="O1731">[1]!table_weight[SprintSpeed]*(('F+ , F-'!O$2-[1]!tbl_gk[[#This Row],[SprintSpeed]])/('F+ , F-'!O$2-'F+ , F-'!O$3))</f>
        <v>9.5576513538180603E-3</v>
      </c>
      <c r="P1731" s="2" cm="1">
        <f t="array" ref="P1731">[1]!table_weight[Agility]*(('F+ , F-'!P$2-[1]!tbl_gk[[#This Row],[Agility]])/('F+ , F-'!P$2-'F+ , F-'!P$3))</f>
        <v>4.680442769886016E-3</v>
      </c>
      <c r="Q1731" s="2" cm="1">
        <f t="array" ref="Q1731">[1]!table_weight[Reactions]*(('F+ , F-'!Q$2-[1]!tbl_gk[[#This Row],[Reactions]])/('F+ , F-'!Q$2-'F+ , F-'!Q$3))</f>
        <v>1.6500544002310022E-3</v>
      </c>
      <c r="R1731" s="2" cm="1">
        <f t="array" ref="R1731">[1]!table_weight[Balance]*(('F+ , F-'!R$2-[1]!tbl_gk[[#This Row],[Balance]])/('F+ , F-'!R$2-'F+ , F-'!R$3))</f>
        <v>2.2972377268522179E-3</v>
      </c>
      <c r="S1731" s="2" cm="1">
        <f t="array" ref="S1731">[1]!table_weight[ShotPower]*(('F+ , F-'!S$2-[1]!tbl_gk[[#This Row],[ShotPower]])/('F+ , F-'!S$2-'F+ , F-'!S$3))</f>
        <v>6.7523948741159906E-3</v>
      </c>
      <c r="T1731" s="2" cm="1">
        <f t="array" ref="T1731">[1]!table_weight[Jumping]*(('F+ , F-'!T$2-[1]!tbl_gk[[#This Row],[Jumping]])/('F+ , F-'!T$2-'F+ , F-'!T$3))</f>
        <v>3.0913569584973006E-3</v>
      </c>
      <c r="U1731" s="2" cm="1">
        <f t="array" ref="U1731">[1]!table_weight[Stamina]*(('F+ , F-'!U$2-[1]!tbl_gk[[#This Row],[Stamina]])/('F+ , F-'!U$2-'F+ , F-'!U$3))</f>
        <v>1.288065399373875E-2</v>
      </c>
      <c r="V1731" s="2" cm="1">
        <f t="array" ref="V1731">[1]!table_weight[Strength]*(('F+ , F-'!V$2-[1]!tbl_gk[[#This Row],[Strength]])/('F+ , F-'!V$2-'F+ , F-'!V$3))</f>
        <v>1.7746678835817833E-2</v>
      </c>
      <c r="W1731" s="2" cm="1">
        <f t="array" ref="W1731">[1]!table_weight[LongShots]*(('F+ , F-'!W$2-[1]!tbl_gk[[#This Row],[LongShots]])/('F+ , F-'!W$2-'F+ , F-'!W$3))</f>
        <v>8.570347340224143E-3</v>
      </c>
      <c r="X1731" s="2" cm="1">
        <f t="array" ref="X1731">[1]!table_weight[Aggression]*(('F+ , F-'!X$2-[1]!tbl_gk[[#This Row],[Aggression]])/('F+ , F-'!X$2-'F+ , F-'!X$3))</f>
        <v>1.3994523881959207E-2</v>
      </c>
      <c r="Y1731" s="2" cm="1">
        <f t="array" ref="Y1731">[1]!table_weight[Interceptions]*(('F+ , F-'!Y$2-[1]!tbl_gk[[#This Row],[Interceptions]])/('F+ , F-'!Y$2-'F+ , F-'!Y$3))</f>
        <v>2.0776599612664828E-2</v>
      </c>
      <c r="Z1731" s="2" cm="1">
        <f t="array" ref="Z1731">[1]!table_weight[Positioning]*(('F+ , F-'!Z$2-[1]!tbl_gk[[#This Row],[Positioning]])/('F+ , F-'!Z$2-'F+ , F-'!Z$3))</f>
        <v>1.7746678835817667E-3</v>
      </c>
      <c r="AA1731" s="2" cm="1">
        <f t="array" ref="AA1731">[1]!table_weight[Vision]*(('F+ , F-'!AA$2-[1]!tbl_gk[[#This Row],[Vision]])/('F+ , F-'!AA$2-'F+ , F-'!AA$3))</f>
        <v>1.9876280296115975E-2</v>
      </c>
      <c r="AB1731" s="2" cm="1">
        <f t="array" ref="AB1731">[1]!table_weight[Penalties]*(('F+ , F-'!AB$2-[1]!tbl_gk[[#This Row],[Penalties]])/('F+ , F-'!AB$2-'F+ , F-'!AB$3))</f>
        <v>2.1922367973657118E-3</v>
      </c>
      <c r="AC1731" s="2" cm="1">
        <f t="array" ref="AC1731">[1]!table_weight[Composure]*(('F+ , F-'!AC$2-[1]!tbl_gk[[#This Row],[Composure]])/('F+ , F-'!AC$2-'F+ , F-'!AC$3))</f>
        <v>1.8680714564018749E-3</v>
      </c>
      <c r="AD1731" s="2" cm="1">
        <f t="array" ref="AD1731">[1]!table_weight[Marking]*(('F+ , F-'!AD$2-[1]!tbl_gk[[#This Row],[Marking]])/('F+ , F-'!AD$2-'F+ , F-'!AD$3))</f>
        <v>2.8394686137308601E-2</v>
      </c>
      <c r="AE1731" s="2" cm="1">
        <f t="array" ref="AE1731">[1]!table_weight[StandingTackle]*(('F+ , F-'!AE$2-[1]!tbl_gk[[#This Row],[StandingTackle]])/('F+ , F-'!AE$2-'F+ , F-'!AE$3))</f>
        <v>2.9141914719869356E-2</v>
      </c>
      <c r="AF1731" s="2" cm="1">
        <f t="array" ref="AF1731">[1]!table_weight[SlidingTackle]*(('F+ , F-'!AF$2-[1]!tbl_gk[[#This Row],[SlidingTackle]])/('F+ , F-'!AF$2-'F+ , F-'!AF$3))</f>
        <v>9.7139715732897855E-3</v>
      </c>
      <c r="AG1731" s="2" cm="1">
        <f t="array" ref="AG1731">[1]!table_weight[GKDiving]*(('F+ , F-'!AG$2-[1]!tbl_gk[[#This Row],[GKDiving]])/('F+ , F-'!AG$2-'F+ , F-'!AG$3))</f>
        <v>4.9535417300476586E-2</v>
      </c>
      <c r="AH1731" s="2" cm="1">
        <f t="array" ref="AH1731">[1]!table_weight[GKHandling]*(('F+ , F-'!AH$2-[1]!tbl_gk[[#This Row],[GKHandling]])/('F+ , F-'!AH$2-'F+ , F-'!AH$3))</f>
        <v>5.3471514927051197E-2</v>
      </c>
      <c r="AI1731" s="2" cm="1">
        <f t="array" ref="AI1731">[1]!table_weight[GKKicking]*(('F+ , F-'!AI$2-[1]!tbl_gk[[#This Row],[GKKicking]])/('F+ , F-'!AI$2-'F+ , F-'!AI$3))</f>
        <v>3.0410708853057477E-2</v>
      </c>
      <c r="AJ1731" s="2" cm="1">
        <f t="array" ref="AJ1731">[1]!table_weight[GKPositioning]*(('F+ , F-'!AJ$2-[1]!tbl_gk[[#This Row],[GKPositioning]])/('F+ , F-'!AJ$2-'F+ , F-'!AJ$3))</f>
        <v>1.9551379560506409E-2</v>
      </c>
      <c r="AK1731" s="2" cm="1">
        <f t="array" ref="AK1731">[1]!table_weight[GKReflexes]*(('F+ , F-'!AK$2-[1]!tbl_gk[[#This Row],[GKReflexes]])/('F+ , F-'!AK$2-'F+ , F-'!AK$3))</f>
        <v>5.10157860933644E-2</v>
      </c>
    </row>
    <row r="1732" spans="1:37" x14ac:dyDescent="0.55000000000000004">
      <c r="A1732" s="7">
        <f>[1]!tbl_gk[[#This Row],[ID]]</f>
        <v>264112</v>
      </c>
      <c r="B1732" s="1" cm="1">
        <f t="array" ref="B1732">[1]!table_weight[ValueEUR]*(('F+ , F-'!B$2-[1]!tbl_gk[[#This Row],[ValueEUR]])/('F+ , F-'!B$2-'F+ , F-'!B$3))</f>
        <v>8.9821437363649033E-5</v>
      </c>
      <c r="C1732" s="1" cm="1">
        <f t="array" ref="C1732">[1]!table_weight[WageEUR]*(('F+ , F-'!C$2-[1]!tbl_gk[[#This Row],[WageEUR]])/('F+ , F-'!C$2-'F+ , F-'!C$3))</f>
        <v>0</v>
      </c>
      <c r="D1732" s="1" cm="1">
        <f t="array" ref="D1732">[1]!table_weight[Crossing]*(('F+ , F-'!D$2-[1]!tbl_gk[[#This Row],[Crossing]])/('F+ , F-'!D$2-'F+ , F-'!D$3))</f>
        <v>3.4746129089074922E-2</v>
      </c>
      <c r="E1732" s="1" cm="1">
        <f t="array" ref="E1732">[1]!table_weight[Finishing]*(('F+ , F-'!E$2-[1]!tbl_gk[[#This Row],[Finishing]])/('F+ , F-'!E$2-'F+ , F-'!E$3))</f>
        <v>1.8966763005780131E-2</v>
      </c>
      <c r="F1732" s="1" cm="1">
        <f t="array" ref="F1732">[1]!table_weight[HeadingAccuracy]*(('F+ , F-'!F$2-[1]!tbl_gk[[#This Row],[HeadingAccuracy]])/('F+ , F-'!F$2-'F+ , F-'!F$3))</f>
        <v>1.210949849973455E-2</v>
      </c>
      <c r="G1732" s="1" cm="1">
        <f t="array" ref="G1732">[1]!table_weight[ShortPassing]*(('F+ , F-'!G$2-[1]!tbl_gk[[#This Row],[ShortPassing]])/('F+ , F-'!G$2-'F+ , F-'!G$3))</f>
        <v>5.9066304653552192E-2</v>
      </c>
      <c r="H1732" s="1" cm="1">
        <f t="array" ref="H1732">[1]!table_weight[Volleys]*(('F+ , F-'!H$2-[1]!tbl_gk[[#This Row],[Volleys]])/('F+ , F-'!H$2-'F+ , F-'!H$3))</f>
        <v>1.9675665665797848E-3</v>
      </c>
      <c r="I1732" s="1" cm="1">
        <f t="array" ref="I1732">[1]!table_weight[Dribbling]*(('F+ , F-'!I$2-[1]!tbl_gk[[#This Row],[Dribbling]])/('F+ , F-'!I$2-'F+ , F-'!I$3))</f>
        <v>1.6623929766613008E-2</v>
      </c>
      <c r="J1732" s="1" cm="1">
        <f t="array" ref="J1732">[1]!table_weight[Curve]*(('F+ , F-'!J$2-[1]!tbl_gk[[#This Row],[Curve]])/('F+ , F-'!J$2-'F+ , F-'!J$3))</f>
        <v>9.6339113680153961E-3</v>
      </c>
      <c r="K1732" s="1" cm="1">
        <f t="array" ref="K1732">[1]!table_weight[FKAccuracy]*(('F+ , F-'!K$2-[1]!tbl_gk[[#This Row],[FKAccuracy]])/('F+ , F-'!K$2-'F+ , F-'!K$3))</f>
        <v>9.5832065713416324E-3</v>
      </c>
      <c r="L1732" s="1" cm="1">
        <f t="array" ref="L1732">[1]!table_weight[LongPassing]*(('F+ , F-'!L$2-[1]!tbl_gk[[#This Row],[LongPassing]])/('F+ , F-'!L$2-'F+ , F-'!L$3))</f>
        <v>2.7071205003789917E-2</v>
      </c>
      <c r="M1732" s="1" cm="1">
        <f t="array" ref="M1732">[1]!table_weight[BallControl]*(('F+ , F-'!M$2-[1]!tbl_gk[[#This Row],[BallControl]])/('F+ , F-'!M$2-'F+ , F-'!M$3))</f>
        <v>1.4776826459211564E-2</v>
      </c>
      <c r="N1732" s="1" cm="1">
        <f t="array" ref="N1732">[1]!table_weight[Acceleration]*(('F+ , F-'!N$2-[1]!tbl_gk[[#This Row],[Acceleration]])/('F+ , F-'!N$2-'F+ , F-'!N$3))</f>
        <v>6.0881547629699816E-3</v>
      </c>
      <c r="O1732" s="1" cm="1">
        <f t="array" ref="O1732">[1]!table_weight[SprintSpeed]*(('F+ , F-'!O$2-[1]!tbl_gk[[#This Row],[SprintSpeed]])/('F+ , F-'!O$2-'F+ , F-'!O$3))</f>
        <v>1.1525403103133543E-2</v>
      </c>
      <c r="P1732" s="1" cm="1">
        <f t="array" ref="P1732">[1]!table_weight[Agility]*(('F+ , F-'!P$2-[1]!tbl_gk[[#This Row],[Agility]])/('F+ , F-'!P$2-'F+ , F-'!P$3))</f>
        <v>4.4464206313917145E-3</v>
      </c>
      <c r="Q1732" s="1" cm="1">
        <f t="array" ref="Q1732">[1]!table_weight[Reactions]*(('F+ , F-'!Q$2-[1]!tbl_gk[[#This Row],[Reactions]])/('F+ , F-'!Q$2-'F+ , F-'!Q$3))</f>
        <v>2.4750816003465035E-3</v>
      </c>
      <c r="R1732" s="1" cm="1">
        <f t="array" ref="R1732">[1]!table_weight[Balance]*(('F+ , F-'!R$2-[1]!tbl_gk[[#This Row],[Balance]])/('F+ , F-'!R$2-'F+ , F-'!R$3))</f>
        <v>2.2972377268522179E-3</v>
      </c>
      <c r="S1732" s="1" cm="1">
        <f t="array" ref="S1732">[1]!table_weight[ShotPower]*(('F+ , F-'!S$2-[1]!tbl_gk[[#This Row],[ShotPower]])/('F+ , F-'!S$2-'F+ , F-'!S$3))</f>
        <v>4.93444240800784E-3</v>
      </c>
      <c r="T1732" s="1" cm="1">
        <f t="array" ref="T1732">[1]!table_weight[Jumping]*(('F+ , F-'!T$2-[1]!tbl_gk[[#This Row],[Jumping]])/('F+ , F-'!T$2-'F+ , F-'!T$3))</f>
        <v>2.2326466922480506E-3</v>
      </c>
      <c r="U1732" s="1" cm="1">
        <f t="array" ref="U1732">[1]!table_weight[Stamina]*(('F+ , F-'!U$2-[1]!tbl_gk[[#This Row],[Stamina]])/('F+ , F-'!U$2-'F+ , F-'!U$3))</f>
        <v>2.4043887454978999E-2</v>
      </c>
      <c r="V1732" s="1" cm="1">
        <f t="array" ref="V1732">[1]!table_weight[Strength]*(('F+ , F-'!V$2-[1]!tbl_gk[[#This Row],[Strength]])/('F+ , F-'!V$2-'F+ , F-'!V$3))</f>
        <v>2.9282020079099427E-2</v>
      </c>
      <c r="W1732" s="1" cm="1">
        <f t="array" ref="W1732">[1]!table_weight[LongShots]*(('F+ , F-'!W$2-[1]!tbl_gk[[#This Row],[LongShots]])/('F+ , F-'!W$2-'F+ , F-'!W$3))</f>
        <v>1.0128592311173986E-2</v>
      </c>
      <c r="X1732" s="1" cm="1">
        <f t="array" ref="X1732">[1]!table_weight[Aggression]*(('F+ , F-'!X$2-[1]!tbl_gk[[#This Row],[Aggression]])/('F+ , F-'!X$2-'F+ , F-'!X$3))</f>
        <v>1.5819896562214757E-2</v>
      </c>
      <c r="Y1732" s="1" cm="1">
        <f t="array" ref="Y1732">[1]!table_weight[Interceptions]*(('F+ , F-'!Y$2-[1]!tbl_gk[[#This Row],[Interceptions]])/('F+ , F-'!Y$2-'F+ , F-'!Y$3))</f>
        <v>2.0776599612664828E-2</v>
      </c>
      <c r="Z1732" s="1" cm="1">
        <f t="array" ref="Z1732">[1]!table_weight[Positioning]*(('F+ , F-'!Z$2-[1]!tbl_gk[[#This Row],[Positioning]])/('F+ , F-'!Z$2-'F+ , F-'!Z$3))</f>
        <v>2.0704458641787279E-3</v>
      </c>
      <c r="AA1732" s="1" cm="1">
        <f t="array" ref="AA1732">[1]!table_weight[Vision]*(('F+ , F-'!AA$2-[1]!tbl_gk[[#This Row],[Vision]])/('F+ , F-'!AA$2-'F+ , F-'!AA$3))</f>
        <v>2.2715748909846831E-2</v>
      </c>
      <c r="AB1732" s="1" cm="1">
        <f t="array" ref="AB1732">[1]!table_weight[Penalties]*(('F+ , F-'!AB$2-[1]!tbl_gk[[#This Row],[Penalties]])/('F+ , F-'!AB$2-'F+ , F-'!AB$3))</f>
        <v>2.3488251400346914E-3</v>
      </c>
      <c r="AC1732" s="1" cm="1">
        <f t="array" ref="AC1732">[1]!table_weight[Composure]*(('F+ , F-'!AC$2-[1]!tbl_gk[[#This Row],[Composure]])/('F+ , F-'!AC$2-'F+ , F-'!AC$3))</f>
        <v>1.7613245160360534E-3</v>
      </c>
      <c r="AD1732" s="1" cm="1">
        <f t="array" ref="AD1732">[1]!table_weight[Marking]*(('F+ , F-'!AD$2-[1]!tbl_gk[[#This Row],[Marking]])/('F+ , F-'!AD$2-'F+ , F-'!AD$3))</f>
        <v>3.3127133826860035E-2</v>
      </c>
      <c r="AE1732" s="1" cm="1">
        <f t="array" ref="AE1732">[1]!table_weight[StandingTackle]*(('F+ , F-'!AE$2-[1]!tbl_gk[[#This Row],[StandingTackle]])/('F+ , F-'!AE$2-'F+ , F-'!AE$3))</f>
        <v>2.9141914719869356E-2</v>
      </c>
      <c r="AF1732" s="1" cm="1">
        <f t="array" ref="AF1732">[1]!table_weight[SlidingTackle]*(('F+ , F-'!AF$2-[1]!tbl_gk[[#This Row],[SlidingTackle]])/('F+ , F-'!AF$2-'F+ , F-'!AF$3))</f>
        <v>8.9667429907290316E-3</v>
      </c>
      <c r="AG1732" s="1" cm="1">
        <f t="array" ref="AG1732">[1]!table_weight[GKDiving]*(('F+ , F-'!AG$2-[1]!tbl_gk[[#This Row],[GKDiving]])/('F+ , F-'!AG$2-'F+ , F-'!AG$3))</f>
        <v>6.8324713517898747E-2</v>
      </c>
      <c r="AH1732" s="1" cm="1">
        <f t="array" ref="AH1732">[1]!table_weight[GKHandling]*(('F+ , F-'!AH$2-[1]!tbl_gk[[#This Row],[GKHandling]])/('F+ , F-'!AH$2-'F+ , F-'!AH$3))</f>
        <v>6.773058557426484E-2</v>
      </c>
      <c r="AI1732" s="1" cm="1">
        <f t="array" ref="AI1732">[1]!table_weight[GKKicking]*(('F+ , F-'!AI$2-[1]!tbl_gk[[#This Row],[GKKicking]])/('F+ , F-'!AI$2-'F+ , F-'!AI$3))</f>
        <v>2.2360815333130498E-2</v>
      </c>
      <c r="AJ1732" s="1" cm="1">
        <f t="array" ref="AJ1732">[1]!table_weight[GKPositioning]*(('F+ , F-'!AJ$2-[1]!tbl_gk[[#This Row],[GKPositioning]])/('F+ , F-'!AJ$2-'F+ , F-'!AJ$3))</f>
        <v>1.7659310570779983E-2</v>
      </c>
      <c r="AK1732" s="1" cm="1">
        <f t="array" ref="AK1732">[1]!table_weight[GKReflexes]*(('F+ , F-'!AK$2-[1]!tbl_gk[[#This Row],[GKReflexes]])/('F+ , F-'!AK$2-'F+ , F-'!AK$3))</f>
        <v>6.5591724977182797E-2</v>
      </c>
    </row>
    <row r="1733" spans="1:37" x14ac:dyDescent="0.55000000000000004">
      <c r="A1733" s="8">
        <f>[1]!tbl_gk[[#This Row],[ID]]</f>
        <v>264116</v>
      </c>
      <c r="B1733" s="2" cm="1">
        <f t="array" ref="B1733">[1]!table_weight[ValueEUR]*(('F+ , F-'!B$2-[1]!tbl_gk[[#This Row],[ValueEUR]])/('F+ , F-'!B$2-'F+ , F-'!B$3))</f>
        <v>4.2935264389290658E-4</v>
      </c>
      <c r="C1733" s="2" cm="1">
        <f t="array" ref="C1733">[1]!table_weight[WageEUR]*(('F+ , F-'!C$2-[1]!tbl_gk[[#This Row],[WageEUR]])/('F+ , F-'!C$2-'F+ , F-'!C$3))</f>
        <v>7.04176835569527E-5</v>
      </c>
      <c r="D1733" s="2" cm="1">
        <f t="array" ref="D1733">[1]!table_weight[Crossing]*(('F+ , F-'!D$2-[1]!tbl_gk[[#This Row],[Crossing]])/('F+ , F-'!D$2-'F+ , F-'!D$3))</f>
        <v>3.3625286215233793E-2</v>
      </c>
      <c r="E1733" s="2" cm="1">
        <f t="array" ref="E1733">[1]!table_weight[Finishing]*(('F+ , F-'!E$2-[1]!tbl_gk[[#This Row],[Finishing]])/('F+ , F-'!E$2-'F+ , F-'!E$3))</f>
        <v>1.59720109522359E-2</v>
      </c>
      <c r="F1733" s="2" cm="1">
        <f t="array" ref="F1733">[1]!table_weight[HeadingAccuracy]*(('F+ , F-'!F$2-[1]!tbl_gk[[#This Row],[HeadingAccuracy]])/('F+ , F-'!F$2-'F+ , F-'!F$3))</f>
        <v>1.1274360672166649E-2</v>
      </c>
      <c r="G1733" s="2" cm="1">
        <f t="array" ref="G1733">[1]!table_weight[ShortPassing]*(('F+ , F-'!G$2-[1]!tbl_gk[[#This Row],[ShortPassing]])/('F+ , F-'!G$2-'F+ , F-'!G$3))</f>
        <v>4.3596558196669473E-2</v>
      </c>
      <c r="H1733" s="2" cm="1">
        <f t="array" ref="H1733">[1]!table_weight[Volleys]*(('F+ , F-'!H$2-[1]!tbl_gk[[#This Row],[Volleys]])/('F+ , F-'!H$2-'F+ , F-'!H$3))</f>
        <v>2.0833057763785961E-3</v>
      </c>
      <c r="I1733" s="2" cm="1">
        <f t="array" ref="I1733">[1]!table_weight[Dribbling]*(('F+ , F-'!I$2-[1]!tbl_gk[[#This Row],[Dribbling]])/('F+ , F-'!I$2-'F+ , F-'!I$3))</f>
        <v>1.7601807988178481E-2</v>
      </c>
      <c r="J1733" s="2" cm="1">
        <f t="array" ref="J1733">[1]!table_weight[Curve]*(('F+ , F-'!J$2-[1]!tbl_gk[[#This Row],[Curve]])/('F+ , F-'!J$2-'F+ , F-'!J$3))</f>
        <v>9.295879390190295E-3</v>
      </c>
      <c r="K1733" s="2" cm="1">
        <f t="array" ref="K1733">[1]!table_weight[FKAccuracy]*(('F+ , F-'!K$2-[1]!tbl_gk[[#This Row],[FKAccuracy]])/('F+ , F-'!K$2-'F+ , F-'!K$3))</f>
        <v>9.2789777912990392E-3</v>
      </c>
      <c r="L1733" s="2" cm="1">
        <f t="array" ref="L1733">[1]!table_weight[LongPassing]*(('F+ , F-'!L$2-[1]!tbl_gk[[#This Row],[LongPassing]])/('F+ , F-'!L$2-'F+ , F-'!L$3))</f>
        <v>2.0574115802880336E-2</v>
      </c>
      <c r="M1733" s="2" cm="1">
        <f t="array" ref="M1733">[1]!table_weight[BallControl]*(('F+ , F-'!M$2-[1]!tbl_gk[[#This Row],[BallControl]])/('F+ , F-'!M$2-'F+ , F-'!M$3))</f>
        <v>1.1734538658785654E-2</v>
      </c>
      <c r="N1733" s="2" cm="1">
        <f t="array" ref="N1733">[1]!table_weight[Acceleration]*(('F+ , F-'!N$2-[1]!tbl_gk[[#This Row],[Acceleration]])/('F+ , F-'!N$2-'F+ , F-'!N$3))</f>
        <v>2.9313337747633242E-3</v>
      </c>
      <c r="O1733" s="2" cm="1">
        <f t="array" ref="O1733">[1]!table_weight[SprintSpeed]*(('F+ , F-'!O$2-[1]!tbl_gk[[#This Row],[SprintSpeed]])/('F+ , F-'!O$2-'F+ , F-'!O$3))</f>
        <v>5.3410404624277394E-3</v>
      </c>
      <c r="P1733" s="2" cm="1">
        <f t="array" ref="P1733">[1]!table_weight[Agility]*(('F+ , F-'!P$2-[1]!tbl_gk[[#This Row],[Agility]])/('F+ , F-'!P$2-'F+ , F-'!P$3))</f>
        <v>2.2232103156958572E-3</v>
      </c>
      <c r="Q1733" s="2" cm="1">
        <f t="array" ref="Q1733">[1]!table_weight[Reactions]*(('F+ , F-'!Q$2-[1]!tbl_gk[[#This Row],[Reactions]])/('F+ , F-'!Q$2-'F+ , F-'!Q$3))</f>
        <v>1.7531828002454398E-3</v>
      </c>
      <c r="R1733" s="2" cm="1">
        <f t="array" ref="R1733">[1]!table_weight[Balance]*(('F+ , F-'!R$2-[1]!tbl_gk[[#This Row],[Balance]])/('F+ , F-'!R$2-'F+ , F-'!R$3))</f>
        <v>1.1796626164916795E-3</v>
      </c>
      <c r="S1733" s="2" cm="1">
        <f t="array" ref="S1733">[1]!table_weight[ShotPower]*(('F+ , F-'!S$2-[1]!tbl_gk[[#This Row],[ShotPower]])/('F+ , F-'!S$2-'F+ , F-'!S$3))</f>
        <v>5.7135648934827617E-3</v>
      </c>
      <c r="T1733" s="2" cm="1">
        <f t="array" ref="T1733">[1]!table_weight[Jumping]*(('F+ , F-'!T$2-[1]!tbl_gk[[#This Row],[Jumping]])/('F+ , F-'!T$2-'F+ , F-'!T$3))</f>
        <v>2.4043887454979003E-3</v>
      </c>
      <c r="U1733" s="2" cm="1">
        <f t="array" ref="U1733">[1]!table_weight[Stamina]*(('F+ , F-'!U$2-[1]!tbl_gk[[#This Row],[Stamina]])/('F+ , F-'!U$2-'F+ , F-'!U$3))</f>
        <v>1.1163233461240251E-2</v>
      </c>
      <c r="V1733" s="2" cm="1">
        <f t="array" ref="V1733">[1]!table_weight[Strength]*(('F+ , F-'!V$2-[1]!tbl_gk[[#This Row],[Strength]])/('F+ , F-'!V$2-'F+ , F-'!V$3))</f>
        <v>2.7507352195517646E-2</v>
      </c>
      <c r="W1733" s="2" cm="1">
        <f t="array" ref="W1733">[1]!table_weight[LongShots]*(('F+ , F-'!W$2-[1]!tbl_gk[[#This Row],[LongShots]])/('F+ , F-'!W$2-'F+ , F-'!W$3))</f>
        <v>9.3494698256990638E-3</v>
      </c>
      <c r="X1733" s="2" cm="1">
        <f t="array" ref="X1733">[1]!table_weight[Aggression]*(('F+ , F-'!X$2-[1]!tbl_gk[[#This Row],[Aggression]])/('F+ , F-'!X$2-'F+ , F-'!X$3))</f>
        <v>1.3994523881959207E-2</v>
      </c>
      <c r="Y1733" s="2" cm="1">
        <f t="array" ref="Y1733">[1]!table_weight[Interceptions]*(('F+ , F-'!Y$2-[1]!tbl_gk[[#This Row],[Interceptions]])/('F+ , F-'!Y$2-'F+ , F-'!Y$3))</f>
        <v>2.3546812894353474E-2</v>
      </c>
      <c r="Z1733" s="2" cm="1">
        <f t="array" ref="Z1733">[1]!table_weight[Positioning]*(('F+ , F-'!Z$2-[1]!tbl_gk[[#This Row],[Positioning]])/('F+ , F-'!Z$2-'F+ , F-'!Z$3))</f>
        <v>2.0704458641787279E-3</v>
      </c>
      <c r="AA1733" s="2" cm="1">
        <f t="array" ref="AA1733">[1]!table_weight[Vision]*(('F+ , F-'!AA$2-[1]!tbl_gk[[#This Row],[Vision]])/('F+ , F-'!AA$2-'F+ , F-'!AA$3))</f>
        <v>2.1296014602981403E-2</v>
      </c>
      <c r="AB1733" s="2" cm="1">
        <f t="array" ref="AB1733">[1]!table_weight[Penalties]*(('F+ , F-'!AB$2-[1]!tbl_gk[[#This Row],[Penalties]])/('F+ , F-'!AB$2-'F+ , F-'!AB$3))</f>
        <v>2.1139426260312223E-3</v>
      </c>
      <c r="AC1733" s="2" cm="1">
        <f t="array" ref="AC1733">[1]!table_weight[Composure]*(('F+ , F-'!AC$2-[1]!tbl_gk[[#This Row],[Composure]])/('F+ , F-'!AC$2-'F+ , F-'!AC$3))</f>
        <v>1.8680714564018749E-3</v>
      </c>
      <c r="AD1733" s="2" cm="1">
        <f t="array" ref="AD1733">[1]!table_weight[Marking]*(('F+ , F-'!AD$2-[1]!tbl_gk[[#This Row],[Marking]])/('F+ , F-'!AD$2-'F+ , F-'!AD$3))</f>
        <v>3.4704616390043845E-2</v>
      </c>
      <c r="AE1733" s="2" cm="1">
        <f t="array" ref="AE1733">[1]!table_weight[StandingTackle]*(('F+ , F-'!AE$2-[1]!tbl_gk[[#This Row],[StandingTackle]])/('F+ , F-'!AE$2-'F+ , F-'!AE$3))</f>
        <v>3.1383600467551613E-2</v>
      </c>
      <c r="AF1733" s="2" cm="1">
        <f t="array" ref="AF1733">[1]!table_weight[SlidingTackle]*(('F+ , F-'!AF$2-[1]!tbl_gk[[#This Row],[SlidingTackle]])/('F+ , F-'!AF$2-'F+ , F-'!AF$3))</f>
        <v>8.9667429907290316E-3</v>
      </c>
      <c r="AG1733" s="2" cm="1">
        <f t="array" ref="AG1733">[1]!table_weight[GKDiving]*(('F+ , F-'!AG$2-[1]!tbl_gk[[#This Row],[GKDiving]])/('F+ , F-'!AG$2-'F+ , F-'!AG$3))</f>
        <v>4.2702945948686719E-2</v>
      </c>
      <c r="AH1733" s="2" cm="1">
        <f t="array" ref="AH1733">[1]!table_weight[GKHandling]*(('F+ , F-'!AH$2-[1]!tbl_gk[[#This Row],[GKHandling]])/('F+ , F-'!AH$2-'F+ , F-'!AH$3))</f>
        <v>4.8124363434346076E-2</v>
      </c>
      <c r="AI1733" s="2" cm="1">
        <f t="array" ref="AI1733">[1]!table_weight[GKKicking]*(('F+ , F-'!AI$2-[1]!tbl_gk[[#This Row],[GKKicking]])/('F+ , F-'!AI$2-'F+ , F-'!AI$3))</f>
        <v>2.5938545786431375E-2</v>
      </c>
      <c r="AJ1733" s="2" cm="1">
        <f t="array" ref="AJ1733">[1]!table_weight[GKPositioning]*(('F+ , F-'!AJ$2-[1]!tbl_gk[[#This Row],[GKPositioning]])/('F+ , F-'!AJ$2-'F+ , F-'!AJ$3))</f>
        <v>1.7028620907537841E-2</v>
      </c>
      <c r="AK1733" s="2" cm="1">
        <f t="array" ref="AK1733">[1]!table_weight[GKReflexes]*(('F+ , F-'!AK$2-[1]!tbl_gk[[#This Row],[GKReflexes]])/('F+ , F-'!AK$2-'F+ , F-'!AK$3))</f>
        <v>4.1905824290977896E-2</v>
      </c>
    </row>
    <row r="1734" spans="1:37" x14ac:dyDescent="0.55000000000000004">
      <c r="A1734" s="7">
        <f>[1]!tbl_gk[[#This Row],[ID]]</f>
        <v>264133</v>
      </c>
      <c r="B1734" s="1" cm="1">
        <f t="array" ref="B1734">[1]!table_weight[ValueEUR]*(('F+ , F-'!B$2-[1]!tbl_gk[[#This Row],[ValueEUR]])/('F+ , F-'!B$2-'F+ , F-'!B$3))</f>
        <v>1.2840452901470104E-4</v>
      </c>
      <c r="C1734" s="1" cm="1">
        <f t="array" ref="C1734">[1]!table_weight[WageEUR]*(('F+ , F-'!C$2-[1]!tbl_gk[[#This Row],[WageEUR]])/('F+ , F-'!C$2-'F+ , F-'!C$3))</f>
        <v>0</v>
      </c>
      <c r="D1734" s="1" cm="1">
        <f t="array" ref="D1734">[1]!table_weight[Crossing]*(('F+ , F-'!D$2-[1]!tbl_gk[[#This Row],[Crossing]])/('F+ , F-'!D$2-'F+ , F-'!D$3))</f>
        <v>3.2504443341392672E-2</v>
      </c>
      <c r="E1734" s="1" cm="1">
        <f t="array" ref="E1734">[1]!table_weight[Finishing]*(('F+ , F-'!E$2-[1]!tbl_gk[[#This Row],[Finishing]])/('F+ , F-'!E$2-'F+ , F-'!E$3))</f>
        <v>1.7968512321265388E-2</v>
      </c>
      <c r="F1734" s="1" cm="1">
        <f t="array" ref="F1734">[1]!table_weight[HeadingAccuracy]*(('F+ , F-'!F$2-[1]!tbl_gk[[#This Row],[HeadingAccuracy]])/('F+ , F-'!F$2-'F+ , F-'!F$3))</f>
        <v>1.210949849973455E-2</v>
      </c>
      <c r="G1734" s="1" cm="1">
        <f t="array" ref="G1734">[1]!table_weight[ShortPassing]*(('F+ , F-'!G$2-[1]!tbl_gk[[#This Row],[ShortPassing]])/('F+ , F-'!G$2-'F+ , F-'!G$3))</f>
        <v>3.2345833500754768E-2</v>
      </c>
      <c r="H1734" s="1" cm="1">
        <f t="array" ref="H1734">[1]!table_weight[Volleys]*(('F+ , F-'!H$2-[1]!tbl_gk[[#This Row],[Volleys]])/('F+ , F-'!H$2-'F+ , F-'!H$3))</f>
        <v>9.2591367839048701E-4</v>
      </c>
      <c r="I1734" s="1" cm="1">
        <f t="array" ref="I1734">[1]!table_weight[Dribbling]*(('F+ , F-'!I$2-[1]!tbl_gk[[#This Row],[Dribbling]])/('F+ , F-'!I$2-'F+ , F-'!I$3))</f>
        <v>1.7601807988178481E-2</v>
      </c>
      <c r="J1734" s="1" cm="1">
        <f t="array" ref="J1734">[1]!table_weight[Curve]*(('F+ , F-'!J$2-[1]!tbl_gk[[#This Row],[Curve]])/('F+ , F-'!J$2-'F+ , F-'!J$3))</f>
        <v>6.7606395565020325E-3</v>
      </c>
      <c r="K1734" s="1" cm="1">
        <f t="array" ref="K1734">[1]!table_weight[FKAccuracy]*(('F+ , F-'!K$2-[1]!tbl_gk[[#This Row],[FKAccuracy]])/('F+ , F-'!K$2-'F+ , F-'!K$3))</f>
        <v>9.7353209613629272E-3</v>
      </c>
      <c r="L1734" s="1" cm="1">
        <f t="array" ref="L1734">[1]!table_weight[LongPassing]*(('F+ , F-'!L$2-[1]!tbl_gk[[#This Row],[LongPassing]])/('F+ , F-'!L$2-'F+ , F-'!L$3))</f>
        <v>1.4077026601970757E-2</v>
      </c>
      <c r="M1734" s="1" cm="1">
        <f t="array" ref="M1734">[1]!table_weight[BallControl]*(('F+ , F-'!M$2-[1]!tbl_gk[[#This Row],[BallControl]])/('F+ , F-'!M$2-'F+ , F-'!M$3))</f>
        <v>1.2169151201703639E-2</v>
      </c>
      <c r="N1734" s="1" cm="1">
        <f t="array" ref="N1734">[1]!table_weight[Acceleration]*(('F+ , F-'!N$2-[1]!tbl_gk[[#This Row],[Acceleration]])/('F+ , F-'!N$2-'F+ , F-'!N$3))</f>
        <v>1.0146924604949968E-2</v>
      </c>
      <c r="O1734" s="1" cm="1">
        <f t="array" ref="O1734">[1]!table_weight[SprintSpeed]*(('F+ , F-'!O$2-[1]!tbl_gk[[#This Row],[SprintSpeed]])/('F+ , F-'!O$2-'F+ , F-'!O$3))</f>
        <v>1.3212047459689671E-2</v>
      </c>
      <c r="P1734" s="1" cm="1">
        <f t="array" ref="P1734">[1]!table_weight[Agility]*(('F+ , F-'!P$2-[1]!tbl_gk[[#This Row],[Agility]])/('F+ , F-'!P$2-'F+ , F-'!P$3))</f>
        <v>4.4464206313917145E-3</v>
      </c>
      <c r="Q1734" s="1" cm="1">
        <f t="array" ref="Q1734">[1]!table_weight[Reactions]*(('F+ , F-'!Q$2-[1]!tbl_gk[[#This Row],[Reactions]])/('F+ , F-'!Q$2-'F+ , F-'!Q$3))</f>
        <v>1.8563112002598775E-3</v>
      </c>
      <c r="R1734" s="1" cm="1">
        <f t="array" ref="R1734">[1]!table_weight[Balance]*(('F+ , F-'!R$2-[1]!tbl_gk[[#This Row],[Balance]])/('F+ , F-'!R$2-'F+ , F-'!R$3))</f>
        <v>1.5521876532785257E-3</v>
      </c>
      <c r="S1734" s="1" cm="1">
        <f t="array" ref="S1734">[1]!table_weight[ShotPower]*(('F+ , F-'!S$2-[1]!tbl_gk[[#This Row],[ShotPower]])/('F+ , F-'!S$2-'F+ , F-'!S$3))</f>
        <v>7.0121023692742987E-3</v>
      </c>
      <c r="T1734" s="1" cm="1">
        <f t="array" ref="T1734">[1]!table_weight[Jumping]*(('F+ , F-'!T$2-[1]!tbl_gk[[#This Row],[Jumping]])/('F+ , F-'!T$2-'F+ , F-'!T$3))</f>
        <v>3.6924541448717756E-3</v>
      </c>
      <c r="U1734" s="1" cm="1">
        <f t="array" ref="U1734">[1]!table_weight[Stamina]*(('F+ , F-'!U$2-[1]!tbl_gk[[#This Row],[Stamina]])/('F+ , F-'!U$2-'F+ , F-'!U$3))</f>
        <v>8.5871026624924993E-3</v>
      </c>
      <c r="V1734" s="1" cm="1">
        <f t="array" ref="V1734">[1]!table_weight[Strength]*(('F+ , F-'!V$2-[1]!tbl_gk[[#This Row],[Strength]])/('F+ , F-'!V$2-'F+ , F-'!V$3))</f>
        <v>3.1056687962681212E-2</v>
      </c>
      <c r="W1734" s="1" cm="1">
        <f t="array" ref="W1734">[1]!table_weight[LongShots]*(('F+ , F-'!W$2-[1]!tbl_gk[[#This Row],[LongShots]])/('F+ , F-'!W$2-'F+ , F-'!W$3))</f>
        <v>7.5315173595909123E-3</v>
      </c>
      <c r="X1734" s="1" cm="1">
        <f t="array" ref="X1734">[1]!table_weight[Aggression]*(('F+ , F-'!X$2-[1]!tbl_gk[[#This Row],[Aggression]])/('F+ , F-'!X$2-'F+ , F-'!X$3))</f>
        <v>1.1560693641618476E-2</v>
      </c>
      <c r="Y1734" s="1" cm="1">
        <f t="array" ref="Y1734">[1]!table_weight[Interceptions]*(('F+ , F-'!Y$2-[1]!tbl_gk[[#This Row],[Interceptions]])/('F+ , F-'!Y$2-'F+ , F-'!Y$3))</f>
        <v>2.4931919535197796E-2</v>
      </c>
      <c r="Z1734" s="1" cm="1">
        <f t="array" ref="Z1734">[1]!table_weight[Positioning]*(('F+ , F-'!Z$2-[1]!tbl_gk[[#This Row],[Positioning]])/('F+ , F-'!Z$2-'F+ , F-'!Z$3))</f>
        <v>1.9225568738802474E-3</v>
      </c>
      <c r="AA1734" s="1" cm="1">
        <f t="array" ref="AA1734">[1]!table_weight[Vision]*(('F+ , F-'!AA$2-[1]!tbl_gk[[#This Row],[Vision]])/('F+ , F-'!AA$2-'F+ , F-'!AA$3))</f>
        <v>2.5555217523577683E-2</v>
      </c>
      <c r="AB1734" s="1" cm="1">
        <f t="array" ref="AB1734">[1]!table_weight[Penalties]*(('F+ , F-'!AB$2-[1]!tbl_gk[[#This Row],[Penalties]])/('F+ , F-'!AB$2-'F+ , F-'!AB$3))</f>
        <v>2.427119311369181E-3</v>
      </c>
      <c r="AC1734" s="1" cm="1">
        <f t="array" ref="AC1734">[1]!table_weight[Composure]*(('F+ , F-'!AC$2-[1]!tbl_gk[[#This Row],[Composure]])/('F+ , F-'!AC$2-'F+ , F-'!AC$3))</f>
        <v>2.0281918669506067E-3</v>
      </c>
      <c r="AD1734" s="1" cm="1">
        <f t="array" ref="AD1734">[1]!table_weight[Marking]*(('F+ , F-'!AD$2-[1]!tbl_gk[[#This Row],[Marking]])/('F+ , F-'!AD$2-'F+ , F-'!AD$3))</f>
        <v>2.8394686137308601E-2</v>
      </c>
      <c r="AE1734" s="1" cm="1">
        <f t="array" ref="AE1734">[1]!table_weight[StandingTackle]*(('F+ , F-'!AE$2-[1]!tbl_gk[[#This Row],[StandingTackle]])/('F+ , F-'!AE$2-'F+ , F-'!AE$3))</f>
        <v>3.362528621523387E-2</v>
      </c>
      <c r="AF1734" s="1" cm="1">
        <f t="array" ref="AF1734">[1]!table_weight[SlidingTackle]*(('F+ , F-'!AF$2-[1]!tbl_gk[[#This Row],[SlidingTackle]])/('F+ , F-'!AF$2-'F+ , F-'!AF$3))</f>
        <v>1.0461200155850536E-2</v>
      </c>
      <c r="AG1734" s="1" cm="1">
        <f t="array" ref="AG1734">[1]!table_weight[GKDiving]*(('F+ , F-'!AG$2-[1]!tbl_gk[[#This Row],[GKDiving]])/('F+ , F-'!AG$2-'F+ , F-'!AG$3))</f>
        <v>5.6367888652266468E-2</v>
      </c>
      <c r="AH1734" s="1" cm="1">
        <f t="array" ref="AH1734">[1]!table_weight[GKHandling]*(('F+ , F-'!AH$2-[1]!tbl_gk[[#This Row],[GKHandling]])/('F+ , F-'!AH$2-'F+ , F-'!AH$3))</f>
        <v>5.8818666419756312E-2</v>
      </c>
      <c r="AI1734" s="1" cm="1">
        <f t="array" ref="AI1734">[1]!table_weight[GKKicking]*(('F+ , F-'!AI$2-[1]!tbl_gk[[#This Row],[GKKicking]])/('F+ , F-'!AI$2-'F+ , F-'!AI$3))</f>
        <v>3.2199574079707916E-2</v>
      </c>
      <c r="AJ1734" s="1" cm="1">
        <f t="array" ref="AJ1734">[1]!table_weight[GKPositioning]*(('F+ , F-'!AJ$2-[1]!tbl_gk[[#This Row],[GKPositioning]])/('F+ , F-'!AJ$2-'F+ , F-'!AJ$3))</f>
        <v>1.9551379560506409E-2</v>
      </c>
      <c r="AK1734" s="1" cm="1">
        <f t="array" ref="AK1734">[1]!table_weight[GKReflexes]*(('F+ , F-'!AK$2-[1]!tbl_gk[[#This Row],[GKReflexes]])/('F+ , F-'!AK$2-'F+ , F-'!AK$3))</f>
        <v>5.8303755535273602E-2</v>
      </c>
    </row>
    <row r="1735" spans="1:37" x14ac:dyDescent="0.55000000000000004">
      <c r="A1735" s="8">
        <f>[1]!tbl_gk[[#This Row],[ID]]</f>
        <v>264138</v>
      </c>
      <c r="B1735" s="2" cm="1">
        <f t="array" ref="B1735">[1]!table_weight[ValueEUR]*(('F+ , F-'!B$2-[1]!tbl_gk[[#This Row],[ValueEUR]])/('F+ , F-'!B$2-'F+ , F-'!B$3))</f>
        <v>8.210481903343863E-5</v>
      </c>
      <c r="C1735" s="2" cm="1">
        <f t="array" ref="C1735">[1]!table_weight[WageEUR]*(('F+ , F-'!C$2-[1]!tbl_gk[[#This Row],[WageEUR]])/('F+ , F-'!C$2-'F+ , F-'!C$3))</f>
        <v>7.8241870618836323E-6</v>
      </c>
      <c r="D1735" s="2" cm="1">
        <f t="array" ref="D1735">[1]!table_weight[Crossing]*(('F+ , F-'!D$2-[1]!tbl_gk[[#This Row],[Crossing]])/('F+ , F-'!D$2-'F+ , F-'!D$3))</f>
        <v>3.6987814836757178E-2</v>
      </c>
      <c r="E1735" s="2" cm="1">
        <f t="array" ref="E1735">[1]!table_weight[Finishing]*(('F+ , F-'!E$2-[1]!tbl_gk[[#This Row],[Finishing]])/('F+ , F-'!E$2-'F+ , F-'!E$3))</f>
        <v>1.7968512321265388E-2</v>
      </c>
      <c r="F1735" s="2" cm="1">
        <f t="array" ref="F1735">[1]!table_weight[HeadingAccuracy]*(('F+ , F-'!F$2-[1]!tbl_gk[[#This Row],[HeadingAccuracy]])/('F+ , F-'!F$2-'F+ , F-'!F$3))</f>
        <v>1.1274360672166649E-2</v>
      </c>
      <c r="G1735" s="2" cm="1">
        <f t="array" ref="G1735">[1]!table_weight[ShortPassing]*(('F+ , F-'!G$2-[1]!tbl_gk[[#This Row],[ShortPassing]])/('F+ , F-'!G$2-'F+ , F-'!G$3))</f>
        <v>5.3440942305594832E-2</v>
      </c>
      <c r="H1735" s="2" cm="1">
        <f t="array" ref="H1735">[1]!table_weight[Volleys]*(('F+ , F-'!H$2-[1]!tbl_gk[[#This Row],[Volleys]])/('F+ , F-'!H$2-'F+ , F-'!H$3))</f>
        <v>2.1990449861774069E-3</v>
      </c>
      <c r="I1735" s="2" cm="1">
        <f t="array" ref="I1735">[1]!table_weight[Dribbling]*(('F+ , F-'!I$2-[1]!tbl_gk[[#This Row],[Dribbling]])/('F+ , F-'!I$2-'F+ , F-'!I$3))</f>
        <v>2.4446955539136776E-2</v>
      </c>
      <c r="J1735" s="2" cm="1">
        <f t="array" ref="J1735">[1]!table_weight[Curve]*(('F+ , F-'!J$2-[1]!tbl_gk[[#This Row],[Curve]])/('F+ , F-'!J$2-'F+ , F-'!J$3))</f>
        <v>9.295879390190295E-3</v>
      </c>
      <c r="K1735" s="2" cm="1">
        <f t="array" ref="K1735">[1]!table_weight[FKAccuracy]*(('F+ , F-'!K$2-[1]!tbl_gk[[#This Row],[FKAccuracy]])/('F+ , F-'!K$2-'F+ , F-'!K$3))</f>
        <v>9.2789777912990392E-3</v>
      </c>
      <c r="L1735" s="2" cm="1">
        <f t="array" ref="L1735">[1]!table_weight[LongPassing]*(('F+ , F-'!L$2-[1]!tbl_gk[[#This Row],[LongPassing]])/('F+ , F-'!L$2-'F+ , F-'!L$3))</f>
        <v>2.3822660403335128E-2</v>
      </c>
      <c r="M1735" s="2" cm="1">
        <f t="array" ref="M1735">[1]!table_weight[BallControl]*(('F+ , F-'!M$2-[1]!tbl_gk[[#This Row],[BallControl]])/('F+ , F-'!M$2-'F+ , F-'!M$3))</f>
        <v>1.4776826459211564E-2</v>
      </c>
      <c r="N1735" s="2" cm="1">
        <f t="array" ref="N1735">[1]!table_weight[Acceleration]*(('F+ , F-'!N$2-[1]!tbl_gk[[#This Row],[Acceleration]])/('F+ , F-'!N$2-'F+ , F-'!N$3))</f>
        <v>7.4410780436299775E-3</v>
      </c>
      <c r="O1735" s="2" cm="1">
        <f t="array" ref="O1735">[1]!table_weight[SprintSpeed]*(('F+ , F-'!O$2-[1]!tbl_gk[[#This Row],[SprintSpeed]])/('F+ , F-'!O$2-'F+ , F-'!O$3))</f>
        <v>1.1525403103133543E-2</v>
      </c>
      <c r="P1735" s="2" cm="1">
        <f t="array" ref="P1735">[1]!table_weight[Agility]*(('F+ , F-'!P$2-[1]!tbl_gk[[#This Row],[Agility]])/('F+ , F-'!P$2-'F+ , F-'!P$3))</f>
        <v>4.7974538391331659E-3</v>
      </c>
      <c r="Q1735" s="2" cm="1">
        <f t="array" ref="Q1735">[1]!table_weight[Reactions]*(('F+ , F-'!Q$2-[1]!tbl_gk[[#This Row],[Reactions]])/('F+ , F-'!Q$2-'F+ , F-'!Q$3))</f>
        <v>2.2688248003176282E-3</v>
      </c>
      <c r="R1735" s="2" cm="1">
        <f t="array" ref="R1735">[1]!table_weight[Balance]*(('F+ , F-'!R$2-[1]!tbl_gk[[#This Row],[Balance]])/('F+ , F-'!R$2-'F+ , F-'!R$3))</f>
        <v>1.3659251348851025E-3</v>
      </c>
      <c r="S1735" s="2" cm="1">
        <f t="array" ref="S1735">[1]!table_weight[ShotPower]*(('F+ , F-'!S$2-[1]!tbl_gk[[#This Row],[ShotPower]])/('F+ , F-'!S$2-'F+ , F-'!S$3))</f>
        <v>7.271809864432606E-3</v>
      </c>
      <c r="T1735" s="2" cm="1">
        <f t="array" ref="T1735">[1]!table_weight[Jumping]*(('F+ , F-'!T$2-[1]!tbl_gk[[#This Row],[Jumping]])/('F+ , F-'!T$2-'F+ , F-'!T$3))</f>
        <v>2.4902597721228252E-3</v>
      </c>
      <c r="U1735" s="2" cm="1">
        <f t="array" ref="U1735">[1]!table_weight[Stamina]*(('F+ , F-'!U$2-[1]!tbl_gk[[#This Row],[Stamina]])/('F+ , F-'!U$2-'F+ , F-'!U$3))</f>
        <v>1.8032915591234249E-2</v>
      </c>
      <c r="V1735" s="2" cm="1">
        <f t="array" ref="V1735">[1]!table_weight[Strength]*(('F+ , F-'!V$2-[1]!tbl_gk[[#This Row],[Strength]])/('F+ , F-'!V$2-'F+ , F-'!V$3))</f>
        <v>3.4606023729844775E-2</v>
      </c>
      <c r="W1735" s="2" cm="1">
        <f t="array" ref="W1735">[1]!table_weight[LongShots]*(('F+ , F-'!W$2-[1]!tbl_gk[[#This Row],[LongShots]])/('F+ , F-'!W$2-'F+ , F-'!W$3))</f>
        <v>9.0897623305407575E-3</v>
      </c>
      <c r="X1735" s="2" cm="1">
        <f t="array" ref="X1735">[1]!table_weight[Aggression]*(('F+ , F-'!X$2-[1]!tbl_gk[[#This Row],[Aggression]])/('F+ , F-'!X$2-'F+ , F-'!X$3))</f>
        <v>1.3994523881959207E-2</v>
      </c>
      <c r="Y1735" s="2" cm="1">
        <f t="array" ref="Y1735">[1]!table_weight[Interceptions]*(('F+ , F-'!Y$2-[1]!tbl_gk[[#This Row],[Interceptions]])/('F+ , F-'!Y$2-'F+ , F-'!Y$3))</f>
        <v>2.4239366214775633E-2</v>
      </c>
      <c r="Z1735" s="2" cm="1">
        <f t="array" ref="Z1735">[1]!table_weight[Positioning]*(('F+ , F-'!Z$2-[1]!tbl_gk[[#This Row],[Positioning]])/('F+ , F-'!Z$2-'F+ , F-'!Z$3))</f>
        <v>2.0704458641787279E-3</v>
      </c>
      <c r="AA1735" s="2" cm="1">
        <f t="array" ref="AA1735">[1]!table_weight[Vision]*(('F+ , F-'!AA$2-[1]!tbl_gk[[#This Row],[Vision]])/('F+ , F-'!AA$2-'F+ , F-'!AA$3))</f>
        <v>2.8394686137308535E-2</v>
      </c>
      <c r="AB1735" s="2" cm="1">
        <f t="array" ref="AB1735">[1]!table_weight[Penalties]*(('F+ , F-'!AB$2-[1]!tbl_gk[[#This Row],[Penalties]])/('F+ , F-'!AB$2-'F+ , F-'!AB$3))</f>
        <v>2.1922367973657118E-3</v>
      </c>
      <c r="AC1735" s="2" cm="1">
        <f t="array" ref="AC1735">[1]!table_weight[Composure]*(('F+ , F-'!AC$2-[1]!tbl_gk[[#This Row],[Composure]])/('F+ , F-'!AC$2-'F+ , F-'!AC$3))</f>
        <v>2.6686735091455351E-3</v>
      </c>
      <c r="AD1735" s="2" cm="1">
        <f t="array" ref="AD1735">[1]!table_weight[Marking]*(('F+ , F-'!AD$2-[1]!tbl_gk[[#This Row],[Marking]])/('F+ , F-'!AD$2-'F+ , F-'!AD$3))</f>
        <v>3.3127133826860035E-2</v>
      </c>
      <c r="AE1735" s="2" cm="1">
        <f t="array" ref="AE1735">[1]!table_weight[StandingTackle]*(('F+ , F-'!AE$2-[1]!tbl_gk[[#This Row],[StandingTackle]])/('F+ , F-'!AE$2-'F+ , F-'!AE$3))</f>
        <v>3.362528621523387E-2</v>
      </c>
      <c r="AF1735" s="2" cm="1">
        <f t="array" ref="AF1735">[1]!table_weight[SlidingTackle]*(('F+ , F-'!AF$2-[1]!tbl_gk[[#This Row],[SlidingTackle]])/('F+ , F-'!AF$2-'F+ , F-'!AF$3))</f>
        <v>1.0461200155850536E-2</v>
      </c>
      <c r="AG1735" s="2" cm="1">
        <f t="array" ref="AG1735">[1]!table_weight[GKDiving]*(('F+ , F-'!AG$2-[1]!tbl_gk[[#This Row],[GKDiving]])/('F+ , F-'!AG$2-'F+ , F-'!AG$3))</f>
        <v>5.2951652976371534E-2</v>
      </c>
      <c r="AH1735" s="2" cm="1">
        <f t="array" ref="AH1735">[1]!table_weight[GKHandling]*(('F+ , F-'!AH$2-[1]!tbl_gk[[#This Row],[GKHandling]])/('F+ , F-'!AH$2-'F+ , F-'!AH$3))</f>
        <v>6.416581791246144E-2</v>
      </c>
      <c r="AI1735" s="2" cm="1">
        <f t="array" ref="AI1735">[1]!table_weight[GKKicking]*(('F+ , F-'!AI$2-[1]!tbl_gk[[#This Row],[GKKicking]])/('F+ , F-'!AI$2-'F+ , F-'!AI$3))</f>
        <v>3.309400669303314E-2</v>
      </c>
      <c r="AJ1735" s="2" cm="1">
        <f t="array" ref="AJ1735">[1]!table_weight[GKPositioning]*(('F+ , F-'!AJ$2-[1]!tbl_gk[[#This Row],[GKPositioning]])/('F+ , F-'!AJ$2-'F+ , F-'!AJ$3))</f>
        <v>2.3966207203201407E-2</v>
      </c>
      <c r="AK1735" s="2" cm="1">
        <f t="array" ref="AK1735">[1]!table_weight[GKReflexes]*(('F+ , F-'!AK$2-[1]!tbl_gk[[#This Row],[GKReflexes]])/('F+ , F-'!AK$2-'F+ , F-'!AK$3))</f>
        <v>6.1947740256228193E-2</v>
      </c>
    </row>
    <row r="1736" spans="1:37" x14ac:dyDescent="0.55000000000000004">
      <c r="A1736" s="7">
        <f>[1]!tbl_gk[[#This Row],[ID]]</f>
        <v>264146</v>
      </c>
      <c r="B1736" s="1" cm="1">
        <f t="array" ref="B1736">[1]!table_weight[ValueEUR]*(('F+ , F-'!B$2-[1]!tbl_gk[[#This Row],[ValueEUR]])/('F+ , F-'!B$2-'F+ , F-'!B$3))</f>
        <v>1.8828548725713373E-5</v>
      </c>
      <c r="C1736" s="1" cm="1">
        <f t="array" ref="C1736">[1]!table_weight[WageEUR]*(('F+ , F-'!C$2-[1]!tbl_gk[[#This Row],[WageEUR]])/('F+ , F-'!C$2-'F+ , F-'!C$3))</f>
        <v>0</v>
      </c>
      <c r="D1736" s="1" cm="1">
        <f t="array" ref="D1736">[1]!table_weight[Crossing]*(('F+ , F-'!D$2-[1]!tbl_gk[[#This Row],[Crossing]])/('F+ , F-'!D$2-'F+ , F-'!D$3))</f>
        <v>3.5866971962916043E-2</v>
      </c>
      <c r="E1736" s="1" cm="1">
        <f t="array" ref="E1736">[1]!table_weight[Finishing]*(('F+ , F-'!E$2-[1]!tbl_gk[[#This Row],[Finishing]])/('F+ , F-'!E$2-'F+ , F-'!E$3))</f>
        <v>1.8966763005780131E-2</v>
      </c>
      <c r="F1736" s="1" cm="1">
        <f t="array" ref="F1736">[1]!table_weight[HeadingAccuracy]*(('F+ , F-'!F$2-[1]!tbl_gk[[#This Row],[HeadingAccuracy]])/('F+ , F-'!F$2-'F+ , F-'!F$3))</f>
        <v>1.1274360672166649E-2</v>
      </c>
      <c r="G1736" s="1" cm="1">
        <f t="array" ref="G1736">[1]!table_weight[ShortPassing]*(('F+ , F-'!G$2-[1]!tbl_gk[[#This Row],[ShortPassing]])/('F+ , F-'!G$2-'F+ , F-'!G$3))</f>
        <v>4.9221920544626818E-2</v>
      </c>
      <c r="H1736" s="1" cm="1">
        <f t="array" ref="H1736">[1]!table_weight[Volleys]*(('F+ , F-'!H$2-[1]!tbl_gk[[#This Row],[Volleys]])/('F+ , F-'!H$2-'F+ , F-'!H$3))</f>
        <v>2.3147841959762173E-3</v>
      </c>
      <c r="I1736" s="1" cm="1">
        <f t="array" ref="I1736">[1]!table_weight[Dribbling]*(('F+ , F-'!I$2-[1]!tbl_gk[[#This Row],[Dribbling]])/('F+ , F-'!I$2-'F+ , F-'!I$3))</f>
        <v>2.3469077317571304E-2</v>
      </c>
      <c r="J1736" s="1" cm="1">
        <f t="array" ref="J1736">[1]!table_weight[Curve]*(('F+ , F-'!J$2-[1]!tbl_gk[[#This Row],[Curve]])/('F+ , F-'!J$2-'F+ , F-'!J$3))</f>
        <v>9.8029273569279467E-3</v>
      </c>
      <c r="K1736" s="1" cm="1">
        <f t="array" ref="K1736">[1]!table_weight[FKAccuracy]*(('F+ , F-'!K$2-[1]!tbl_gk[[#This Row],[FKAccuracy]])/('F+ , F-'!K$2-'F+ , F-'!K$3))</f>
        <v>9.4310921813203358E-3</v>
      </c>
      <c r="L1736" s="1" cm="1">
        <f t="array" ref="L1736">[1]!table_weight[LongPassing]*(('F+ , F-'!L$2-[1]!tbl_gk[[#This Row],[LongPassing]])/('F+ , F-'!L$2-'F+ , F-'!L$3))</f>
        <v>2.8695477304017315E-2</v>
      </c>
      <c r="M1736" s="1" cm="1">
        <f t="array" ref="M1736">[1]!table_weight[BallControl]*(('F+ , F-'!M$2-[1]!tbl_gk[[#This Row],[BallControl]])/('F+ , F-'!M$2-'F+ , F-'!M$3))</f>
        <v>1.6080664087965525E-2</v>
      </c>
      <c r="N1736" s="1" cm="1">
        <f t="array" ref="N1736">[1]!table_weight[Acceleration]*(('F+ , F-'!N$2-[1]!tbl_gk[[#This Row],[Acceleration]])/('F+ , F-'!N$2-'F+ , F-'!N$3))</f>
        <v>1.10488734587233E-2</v>
      </c>
      <c r="O1736" s="1" cm="1">
        <f t="array" ref="O1736">[1]!table_weight[SprintSpeed]*(('F+ , F-'!O$2-[1]!tbl_gk[[#This Row],[SprintSpeed]])/('F+ , F-'!O$2-'F+ , F-'!O$3))</f>
        <v>1.0963188317614834E-2</v>
      </c>
      <c r="P1736" s="1" cm="1">
        <f t="array" ref="P1736">[1]!table_weight[Agility]*(('F+ , F-'!P$2-[1]!tbl_gk[[#This Row],[Agility]])/('F+ , F-'!P$2-'F+ , F-'!P$3))</f>
        <v>4.3294095621445646E-3</v>
      </c>
      <c r="Q1736" s="1" cm="1">
        <f t="array" ref="Q1736">[1]!table_weight[Reactions]*(('F+ , F-'!Q$2-[1]!tbl_gk[[#This Row],[Reactions]])/('F+ , F-'!Q$2-'F+ , F-'!Q$3))</f>
        <v>2.3719532003320656E-3</v>
      </c>
      <c r="R1736" s="1" cm="1">
        <f t="array" ref="R1736">[1]!table_weight[Balance]*(('F+ , F-'!R$2-[1]!tbl_gk[[#This Row],[Balance]])/('F+ , F-'!R$2-'F+ , F-'!R$3))</f>
        <v>1.7384501716719487E-3</v>
      </c>
      <c r="S1736" s="1" cm="1">
        <f t="array" ref="S1736">[1]!table_weight[ShotPower]*(('F+ , F-'!S$2-[1]!tbl_gk[[#This Row],[ShotPower]])/('F+ , F-'!S$2-'F+ , F-'!S$3))</f>
        <v>9.0897623305407575E-3</v>
      </c>
      <c r="T1736" s="1" cm="1">
        <f t="array" ref="T1736">[1]!table_weight[Jumping]*(('F+ , F-'!T$2-[1]!tbl_gk[[#This Row],[Jumping]])/('F+ , F-'!T$2-'F+ , F-'!T$3))</f>
        <v>2.4043887454979003E-3</v>
      </c>
      <c r="U1736" s="1" cm="1">
        <f t="array" ref="U1736">[1]!table_weight[Stamina]*(('F+ , F-'!U$2-[1]!tbl_gk[[#This Row],[Stamina]])/('F+ , F-'!U$2-'F+ , F-'!U$3))</f>
        <v>1.8032915591234249E-2</v>
      </c>
      <c r="V1736" s="1" cm="1">
        <f t="array" ref="V1736">[1]!table_weight[Strength]*(('F+ , F-'!V$2-[1]!tbl_gk[[#This Row],[Strength]])/('F+ , F-'!V$2-'F+ , F-'!V$3))</f>
        <v>2.3958016428354077E-2</v>
      </c>
      <c r="W1736" s="1" cm="1">
        <f t="array" ref="W1736">[1]!table_weight[LongShots]*(('F+ , F-'!W$2-[1]!tbl_gk[[#This Row],[LongShots]])/('F+ , F-'!W$2-'F+ , F-'!W$3))</f>
        <v>1.0128592311173986E-2</v>
      </c>
      <c r="X1736" s="1" cm="1">
        <f t="array" ref="X1736">[1]!table_weight[Aggression]*(('F+ , F-'!X$2-[1]!tbl_gk[[#This Row],[Aggression]])/('F+ , F-'!X$2-'F+ , F-'!X$3))</f>
        <v>1.2777608761788841E-2</v>
      </c>
      <c r="Y1736" s="1" cm="1">
        <f t="array" ref="Y1736">[1]!table_weight[Interceptions]*(('F+ , F-'!Y$2-[1]!tbl_gk[[#This Row],[Interceptions]])/('F+ , F-'!Y$2-'F+ , F-'!Y$3))</f>
        <v>2.4931919535197796E-2</v>
      </c>
      <c r="Z1736" s="1" cm="1">
        <f t="array" ref="Z1736">[1]!table_weight[Positioning]*(('F+ , F-'!Z$2-[1]!tbl_gk[[#This Row],[Positioning]])/('F+ , F-'!Z$2-'F+ , F-'!Z$3))</f>
        <v>1.9225568738802474E-3</v>
      </c>
      <c r="AA1736" s="1" cm="1">
        <f t="array" ref="AA1736">[1]!table_weight[Vision]*(('F+ , F-'!AA$2-[1]!tbl_gk[[#This Row],[Vision]])/('F+ , F-'!AA$2-'F+ , F-'!AA$3))</f>
        <v>1.3487475915221555E-2</v>
      </c>
      <c r="AB1736" s="1" cm="1">
        <f t="array" ref="AB1736">[1]!table_weight[Penalties]*(('F+ , F-'!AB$2-[1]!tbl_gk[[#This Row],[Penalties]])/('F+ , F-'!AB$2-'F+ , F-'!AB$3))</f>
        <v>2.2705309687002014E-3</v>
      </c>
      <c r="AC1736" s="1" cm="1">
        <f t="array" ref="AC1736">[1]!table_weight[Composure]*(('F+ , F-'!AC$2-[1]!tbl_gk[[#This Row],[Composure]])/('F+ , F-'!AC$2-'F+ , F-'!AC$3))</f>
        <v>2.0815653371335178E-3</v>
      </c>
      <c r="AD1736" s="1" cm="1">
        <f t="array" ref="AD1736">[1]!table_weight[Marking]*(('F+ , F-'!AD$2-[1]!tbl_gk[[#This Row],[Marking]])/('F+ , F-'!AD$2-'F+ , F-'!AD$3))</f>
        <v>3.3127133826860035E-2</v>
      </c>
      <c r="AE1736" s="1" cm="1">
        <f t="array" ref="AE1736">[1]!table_weight[StandingTackle]*(('F+ , F-'!AE$2-[1]!tbl_gk[[#This Row],[StandingTackle]])/('F+ , F-'!AE$2-'F+ , F-'!AE$3))</f>
        <v>3.1383600467551613E-2</v>
      </c>
      <c r="AF1736" s="1" cm="1">
        <f t="array" ref="AF1736">[1]!table_weight[SlidingTackle]*(('F+ , F-'!AF$2-[1]!tbl_gk[[#This Row],[SlidingTackle]])/('F+ , F-'!AF$2-'F+ , F-'!AF$3))</f>
        <v>1.120842873841129E-2</v>
      </c>
      <c r="AG1736" s="1" cm="1">
        <f t="array" ref="AG1736">[1]!table_weight[GKDiving]*(('F+ , F-'!AG$2-[1]!tbl_gk[[#This Row],[GKDiving]])/('F+ , F-'!AG$2-'F+ , F-'!AG$3))</f>
        <v>6.4908477842003806E-2</v>
      </c>
      <c r="AH1736" s="1" cm="1">
        <f t="array" ref="AH1736">[1]!table_weight[GKHandling]*(('F+ , F-'!AH$2-[1]!tbl_gk[[#This Row],[GKHandling]])/('F+ , F-'!AH$2-'F+ , F-'!AH$3))</f>
        <v>7.1295353236068254E-2</v>
      </c>
      <c r="AI1736" s="1" cm="1">
        <f t="array" ref="AI1736">[1]!table_weight[GKKicking]*(('F+ , F-'!AI$2-[1]!tbl_gk[[#This Row],[GKKicking]])/('F+ , F-'!AI$2-'F+ , F-'!AI$3))</f>
        <v>4.1143900212960119E-2</v>
      </c>
      <c r="AJ1736" s="1" cm="1">
        <f t="array" ref="AJ1736">[1]!table_weight[GKPositioning]*(('F+ , F-'!AJ$2-[1]!tbl_gk[[#This Row],[GKPositioning]])/('F+ , F-'!AJ$2-'F+ , F-'!AJ$3))</f>
        <v>2.4596896866443549E-2</v>
      </c>
      <c r="AK1736" s="1" cm="1">
        <f t="array" ref="AK1736">[1]!table_weight[GKReflexes]*(('F+ , F-'!AK$2-[1]!tbl_gk[[#This Row],[GKReflexes]])/('F+ , F-'!AK$2-'F+ , F-'!AK$3))</f>
        <v>7.1057702058614697E-2</v>
      </c>
    </row>
    <row r="1737" spans="1:37" x14ac:dyDescent="0.55000000000000004">
      <c r="A1737" s="8">
        <f>[1]!tbl_gk[[#This Row],[ID]]</f>
        <v>264161</v>
      </c>
      <c r="B1737" s="2" cm="1">
        <f t="array" ref="B1737">[1]!table_weight[ValueEUR]*(('F+ , F-'!B$2-[1]!tbl_gk[[#This Row],[ValueEUR]])/('F+ , F-'!B$2-'F+ , F-'!B$3))</f>
        <v>2.364371856376466E-4</v>
      </c>
      <c r="C1737" s="2" cm="1">
        <f t="array" ref="C1737">[1]!table_weight[WageEUR]*(('F+ , F-'!C$2-[1]!tbl_gk[[#This Row],[WageEUR]])/('F+ , F-'!C$2-'F+ , F-'!C$3))</f>
        <v>2.3472561185650898E-4</v>
      </c>
      <c r="D1737" s="2" cm="1">
        <f t="array" ref="D1737">[1]!table_weight[Crossing]*(('F+ , F-'!D$2-[1]!tbl_gk[[#This Row],[Crossing]])/('F+ , F-'!D$2-'F+ , F-'!D$3))</f>
        <v>3.81086577105983E-2</v>
      </c>
      <c r="E1737" s="2" cm="1">
        <f t="array" ref="E1737">[1]!table_weight[Finishing]*(('F+ , F-'!E$2-[1]!tbl_gk[[#This Row],[Finishing]])/('F+ , F-'!E$2-'F+ , F-'!E$3))</f>
        <v>1.8966763005780131E-2</v>
      </c>
      <c r="F1737" s="2" cm="1">
        <f t="array" ref="F1737">[1]!table_weight[HeadingAccuracy]*(('F+ , F-'!F$2-[1]!tbl_gk[[#This Row],[HeadingAccuracy]])/('F+ , F-'!F$2-'F+ , F-'!F$3))</f>
        <v>1.210949849973455E-2</v>
      </c>
      <c r="G1737" s="2" cm="1">
        <f t="array" ref="G1737">[1]!table_weight[ShortPassing]*(('F+ , F-'!G$2-[1]!tbl_gk[[#This Row],[ShortPassing]])/('F+ , F-'!G$2-'F+ , F-'!G$3))</f>
        <v>5.3440942305594832E-2</v>
      </c>
      <c r="H1737" s="2" cm="1">
        <f t="array" ref="H1737">[1]!table_weight[Volleys]*(('F+ , F-'!H$2-[1]!tbl_gk[[#This Row],[Volleys]])/('F+ , F-'!H$2-'F+ , F-'!H$3))</f>
        <v>2.4305234057750281E-3</v>
      </c>
      <c r="I1737" s="2" cm="1">
        <f t="array" ref="I1737">[1]!table_weight[Dribbling]*(('F+ , F-'!I$2-[1]!tbl_gk[[#This Row],[Dribbling]])/('F+ , F-'!I$2-'F+ , F-'!I$3))</f>
        <v>2.1513320874440363E-2</v>
      </c>
      <c r="J1737" s="2" cm="1">
        <f t="array" ref="J1737">[1]!table_weight[Curve]*(('F+ , F-'!J$2-[1]!tbl_gk[[#This Row],[Curve]])/('F+ , F-'!J$2-'F+ , F-'!J$3))</f>
        <v>9.9719433458404991E-3</v>
      </c>
      <c r="K1737" s="2" cm="1">
        <f t="array" ref="K1737">[1]!table_weight[FKAccuracy]*(('F+ , F-'!K$2-[1]!tbl_gk[[#This Row],[FKAccuracy]])/('F+ , F-'!K$2-'F+ , F-'!K$3))</f>
        <v>9.1268634012777444E-3</v>
      </c>
      <c r="L1737" s="2" cm="1">
        <f t="array" ref="L1737">[1]!table_weight[LongPassing]*(('F+ , F-'!L$2-[1]!tbl_gk[[#This Row],[LongPassing]])/('F+ , F-'!L$2-'F+ , F-'!L$3))</f>
        <v>2.4364084503410925E-2</v>
      </c>
      <c r="M1737" s="2" cm="1">
        <f t="array" ref="M1737">[1]!table_weight[BallControl]*(('F+ , F-'!M$2-[1]!tbl_gk[[#This Row],[BallControl]])/('F+ , F-'!M$2-'F+ , F-'!M$3))</f>
        <v>1.4342213916293577E-2</v>
      </c>
      <c r="N1737" s="2" cm="1">
        <f t="array" ref="N1737">[1]!table_weight[Acceleration]*(('F+ , F-'!N$2-[1]!tbl_gk[[#This Row],[Acceleration]])/('F+ , F-'!N$2-'F+ , F-'!N$3))</f>
        <v>1.0146924604949968E-2</v>
      </c>
      <c r="O1737" s="2" cm="1">
        <f t="array" ref="O1737">[1]!table_weight[SprintSpeed]*(('F+ , F-'!O$2-[1]!tbl_gk[[#This Row],[SprintSpeed]])/('F+ , F-'!O$2-'F+ , F-'!O$3))</f>
        <v>1.124429571037419E-2</v>
      </c>
      <c r="P1737" s="2" cm="1">
        <f t="array" ref="P1737">[1]!table_weight[Agility]*(('F+ , F-'!P$2-[1]!tbl_gk[[#This Row],[Agility]])/('F+ , F-'!P$2-'F+ , F-'!P$3))</f>
        <v>4.680442769886016E-3</v>
      </c>
      <c r="Q1737" s="2" cm="1">
        <f t="array" ref="Q1737">[1]!table_weight[Reactions]*(('F+ , F-'!Q$2-[1]!tbl_gk[[#This Row],[Reactions]])/('F+ , F-'!Q$2-'F+ , F-'!Q$3))</f>
        <v>2.2688248003176282E-3</v>
      </c>
      <c r="R1737" s="2" cm="1">
        <f t="array" ref="R1737">[1]!table_weight[Balance]*(('F+ , F-'!R$2-[1]!tbl_gk[[#This Row],[Balance]])/('F+ , F-'!R$2-'F+ , F-'!R$3))</f>
        <v>1.8626251839342308E-3</v>
      </c>
      <c r="S1737" s="2" cm="1">
        <f t="array" ref="S1737">[1]!table_weight[ShotPower]*(('F+ , F-'!S$2-[1]!tbl_gk[[#This Row],[ShotPower]])/('F+ , F-'!S$2-'F+ , F-'!S$3))</f>
        <v>6.4926873789576834E-3</v>
      </c>
      <c r="T1737" s="2" cm="1">
        <f t="array" ref="T1737">[1]!table_weight[Jumping]*(('F+ , F-'!T$2-[1]!tbl_gk[[#This Row],[Jumping]])/('F+ , F-'!T$2-'F+ , F-'!T$3))</f>
        <v>3.4348410649970005E-3</v>
      </c>
      <c r="U1737" s="2" cm="1">
        <f t="array" ref="U1737">[1]!table_weight[Stamina]*(('F+ , F-'!U$2-[1]!tbl_gk[[#This Row],[Stamina]])/('F+ , F-'!U$2-'F+ , F-'!U$3))</f>
        <v>1.7174205324984999E-2</v>
      </c>
      <c r="V1737" s="2" cm="1">
        <f t="array" ref="V1737">[1]!table_weight[Strength]*(('F+ , F-'!V$2-[1]!tbl_gk[[#This Row],[Strength]])/('F+ , F-'!V$2-'F+ , F-'!V$3))</f>
        <v>3.5493357671635667E-2</v>
      </c>
      <c r="W1737" s="2" cm="1">
        <f t="array" ref="W1737">[1]!table_weight[LongShots]*(('F+ , F-'!W$2-[1]!tbl_gk[[#This Row],[LongShots]])/('F+ , F-'!W$2-'F+ , F-'!W$3))</f>
        <v>9.3494698256990638E-3</v>
      </c>
      <c r="X1737" s="2" cm="1">
        <f t="array" ref="X1737">[1]!table_weight[Aggression]*(('F+ , F-'!X$2-[1]!tbl_gk[[#This Row],[Aggression]])/('F+ , F-'!X$2-'F+ , F-'!X$3))</f>
        <v>1.0952236081533291E-2</v>
      </c>
      <c r="Y1737" s="2" cm="1">
        <f t="array" ref="Y1737">[1]!table_weight[Interceptions]*(('F+ , F-'!Y$2-[1]!tbl_gk[[#This Row],[Interceptions]])/('F+ , F-'!Y$2-'F+ , F-'!Y$3))</f>
        <v>2.1469152933086991E-2</v>
      </c>
      <c r="Z1737" s="2" cm="1">
        <f t="array" ref="Z1737">[1]!table_weight[Positioning]*(('F+ , F-'!Z$2-[1]!tbl_gk[[#This Row],[Positioning]])/('F+ , F-'!Z$2-'F+ , F-'!Z$3))</f>
        <v>1.7746678835817667E-3</v>
      </c>
      <c r="AA1737" s="2" cm="1">
        <f t="array" ref="AA1737">[1]!table_weight[Vision]*(('F+ , F-'!AA$2-[1]!tbl_gk[[#This Row],[Vision]])/('F+ , F-'!AA$2-'F+ , F-'!AA$3))</f>
        <v>2.9814420444173963E-2</v>
      </c>
      <c r="AB1737" s="2" cm="1">
        <f t="array" ref="AB1737">[1]!table_weight[Penalties]*(('F+ , F-'!AB$2-[1]!tbl_gk[[#This Row],[Penalties]])/('F+ , F-'!AB$2-'F+ , F-'!AB$3))</f>
        <v>2.2705309687002014E-3</v>
      </c>
      <c r="AC1737" s="2" cm="1">
        <f t="array" ref="AC1737">[1]!table_weight[Composure]*(('F+ , F-'!AC$2-[1]!tbl_gk[[#This Row],[Composure]])/('F+ , F-'!AC$2-'F+ , F-'!AC$3))</f>
        <v>2.0281918669506067E-3</v>
      </c>
      <c r="AD1737" s="2" cm="1">
        <f t="array" ref="AD1737">[1]!table_weight[Marking]*(('F+ , F-'!AD$2-[1]!tbl_gk[[#This Row],[Marking]])/('F+ , F-'!AD$2-'F+ , F-'!AD$3))</f>
        <v>3.7859581516411465E-2</v>
      </c>
      <c r="AE1737" s="2" cm="1">
        <f t="array" ref="AE1737">[1]!table_weight[StandingTackle]*(('F+ , F-'!AE$2-[1]!tbl_gk[[#This Row],[StandingTackle]])/('F+ , F-'!AE$2-'F+ , F-'!AE$3))</f>
        <v>2.465854322450484E-2</v>
      </c>
      <c r="AF1737" s="2" cm="1">
        <f t="array" ref="AF1737">[1]!table_weight[SlidingTackle]*(('F+ , F-'!AF$2-[1]!tbl_gk[[#This Row],[SlidingTackle]])/('F+ , F-'!AF$2-'F+ , F-'!AF$3))</f>
        <v>8.2195144081682794E-3</v>
      </c>
      <c r="AG1737" s="2" cm="1">
        <f t="array" ref="AG1737">[1]!table_weight[GKDiving]*(('F+ , F-'!AG$2-[1]!tbl_gk[[#This Row],[GKDiving]])/('F+ , F-'!AG$2-'F+ , F-'!AG$3))</f>
        <v>4.0994828110739248E-2</v>
      </c>
      <c r="AH1737" s="2" cm="1">
        <f t="array" ref="AH1737">[1]!table_weight[GKHandling]*(('F+ , F-'!AH$2-[1]!tbl_gk[[#This Row],[GKHandling]])/('F+ , F-'!AH$2-'F+ , F-'!AH$3))</f>
        <v>5.168913109614949E-2</v>
      </c>
      <c r="AI1737" s="2" cm="1">
        <f t="array" ref="AI1737">[1]!table_weight[GKKicking]*(('F+ , F-'!AI$2-[1]!tbl_gk[[#This Row],[GKKicking]])/('F+ , F-'!AI$2-'F+ , F-'!AI$3))</f>
        <v>2.9516276239732256E-2</v>
      </c>
      <c r="AJ1737" s="2" cm="1">
        <f t="array" ref="AJ1737">[1]!table_weight[GKPositioning]*(('F+ , F-'!AJ$2-[1]!tbl_gk[[#This Row],[GKPositioning]])/('F+ , F-'!AJ$2-'F+ , F-'!AJ$3))</f>
        <v>2.0182069223748555E-2</v>
      </c>
      <c r="AK1737" s="2" cm="1">
        <f t="array" ref="AK1737">[1]!table_weight[GKReflexes]*(('F+ , F-'!AK$2-[1]!tbl_gk[[#This Row],[GKReflexes]])/('F+ , F-'!AK$2-'F+ , F-'!AK$3))</f>
        <v>4.1905824290977896E-2</v>
      </c>
    </row>
    <row r="1738" spans="1:37" x14ac:dyDescent="0.55000000000000004">
      <c r="A1738" s="7">
        <f>[1]!tbl_gk[[#This Row],[ID]]</f>
        <v>264167</v>
      </c>
      <c r="B1738" s="1" cm="1">
        <f t="array" ref="B1738">[1]!table_weight[ValueEUR]*(('F+ , F-'!B$2-[1]!tbl_gk[[#This Row],[ValueEUR]])/('F+ , F-'!B$2-'F+ , F-'!B$3))</f>
        <v>1.3612114734491143E-4</v>
      </c>
      <c r="C1738" s="1" cm="1">
        <f t="array" ref="C1738">[1]!table_weight[WageEUR]*(('F+ , F-'!C$2-[1]!tbl_gk[[#This Row],[WageEUR]])/('F+ , F-'!C$2-'F+ , F-'!C$3))</f>
        <v>5.4769309433185425E-5</v>
      </c>
      <c r="D1738" s="1" cm="1">
        <f t="array" ref="D1738">[1]!table_weight[Crossing]*(('F+ , F-'!D$2-[1]!tbl_gk[[#This Row],[Crossing]])/('F+ , F-'!D$2-'F+ , F-'!D$3))</f>
        <v>3.3625286215233793E-2</v>
      </c>
      <c r="E1738" s="1" cm="1">
        <f t="array" ref="E1738">[1]!table_weight[Finishing]*(('F+ , F-'!E$2-[1]!tbl_gk[[#This Row],[Finishing]])/('F+ , F-'!E$2-'F+ , F-'!E$3))</f>
        <v>2.1961515059324362E-2</v>
      </c>
      <c r="F1738" s="1" cm="1">
        <f t="array" ref="F1738">[1]!table_weight[HeadingAccuracy]*(('F+ , F-'!F$2-[1]!tbl_gk[[#This Row],[HeadingAccuracy]])/('F+ , F-'!F$2-'F+ , F-'!F$3))</f>
        <v>1.0439222844598752E-2</v>
      </c>
      <c r="G1738" s="1" cm="1">
        <f t="array" ref="G1738">[1]!table_weight[ShortPassing]*(('F+ , F-'!G$2-[1]!tbl_gk[[#This Row],[ShortPassing]])/('F+ , F-'!G$2-'F+ , F-'!G$3))</f>
        <v>5.6253623479573515E-2</v>
      </c>
      <c r="H1738" s="1" cm="1">
        <f t="array" ref="H1738">[1]!table_weight[Volleys]*(('F+ , F-'!H$2-[1]!tbl_gk[[#This Row],[Volleys]])/('F+ , F-'!H$2-'F+ , F-'!H$3))</f>
        <v>2.0833057763785961E-3</v>
      </c>
      <c r="I1738" s="1" cm="1">
        <f t="array" ref="I1738">[1]!table_weight[Dribbling]*(('F+ , F-'!I$2-[1]!tbl_gk[[#This Row],[Dribbling]])/('F+ , F-'!I$2-'F+ , F-'!I$3))</f>
        <v>2.5424833760702249E-2</v>
      </c>
      <c r="J1738" s="1" cm="1">
        <f t="array" ref="J1738">[1]!table_weight[Curve]*(('F+ , F-'!J$2-[1]!tbl_gk[[#This Row],[Curve]])/('F+ , F-'!J$2-'F+ , F-'!J$3))</f>
        <v>9.9719433458404991E-3</v>
      </c>
      <c r="K1738" s="1" cm="1">
        <f t="array" ref="K1738">[1]!table_weight[FKAccuracy]*(('F+ , F-'!K$2-[1]!tbl_gk[[#This Row],[FKAccuracy]])/('F+ , F-'!K$2-'F+ , F-'!K$3))</f>
        <v>9.7353209613629272E-3</v>
      </c>
      <c r="L1738" s="1" cm="1">
        <f t="array" ref="L1738">[1]!table_weight[LongPassing]*(('F+ , F-'!L$2-[1]!tbl_gk[[#This Row],[LongPassing]])/('F+ , F-'!L$2-'F+ , F-'!L$3))</f>
        <v>2.1656964003031933E-2</v>
      </c>
      <c r="M1738" s="1" cm="1">
        <f t="array" ref="M1738">[1]!table_weight[BallControl]*(('F+ , F-'!M$2-[1]!tbl_gk[[#This Row],[BallControl]])/('F+ , F-'!M$2-'F+ , F-'!M$3))</f>
        <v>1.3907601373375588E-2</v>
      </c>
      <c r="N1738" s="1" cm="1">
        <f t="array" ref="N1738">[1]!table_weight[Acceleration]*(('F+ , F-'!N$2-[1]!tbl_gk[[#This Row],[Acceleration]])/('F+ , F-'!N$2-'F+ , F-'!N$3))</f>
        <v>7.666565257073309E-3</v>
      </c>
      <c r="O1738" s="1" cm="1">
        <f t="array" ref="O1738">[1]!table_weight[SprintSpeed]*(('F+ , F-'!O$2-[1]!tbl_gk[[#This Row],[SprintSpeed]])/('F+ , F-'!O$2-'F+ , F-'!O$3))</f>
        <v>1.0119866139336769E-2</v>
      </c>
      <c r="P1738" s="1" cm="1">
        <f t="array" ref="P1738">[1]!table_weight[Agility]*(('F+ , F-'!P$2-[1]!tbl_gk[[#This Row],[Agility]])/('F+ , F-'!P$2-'F+ , F-'!P$3))</f>
        <v>5.1484870468746172E-3</v>
      </c>
      <c r="Q1738" s="1" cm="1">
        <f t="array" ref="Q1738">[1]!table_weight[Reactions]*(('F+ , F-'!Q$2-[1]!tbl_gk[[#This Row],[Reactions]])/('F+ , F-'!Q$2-'F+ , F-'!Q$3))</f>
        <v>2.0110038002815341E-3</v>
      </c>
      <c r="R1738" s="1" cm="1">
        <f t="array" ref="R1738">[1]!table_weight[Balance]*(('F+ , F-'!R$2-[1]!tbl_gk[[#This Row],[Balance]])/('F+ , F-'!R$2-'F+ , F-'!R$3))</f>
        <v>1.2417501226228205E-3</v>
      </c>
      <c r="S1738" s="1" cm="1">
        <f t="array" ref="S1738">[1]!table_weight[ShotPower]*(('F+ , F-'!S$2-[1]!tbl_gk[[#This Row],[ShotPower]])/('F+ , F-'!S$2-'F+ , F-'!S$3))</f>
        <v>5.9732723886410689E-3</v>
      </c>
      <c r="T1738" s="1" cm="1">
        <f t="array" ref="T1738">[1]!table_weight[Jumping]*(('F+ , F-'!T$2-[1]!tbl_gk[[#This Row],[Jumping]])/('F+ , F-'!T$2-'F+ , F-'!T$3))</f>
        <v>2.4043887454979003E-3</v>
      </c>
      <c r="U1738" s="1" cm="1">
        <f t="array" ref="U1738">[1]!table_weight[Stamina]*(('F+ , F-'!U$2-[1]!tbl_gk[[#This Row],[Stamina]])/('F+ , F-'!U$2-'F+ , F-'!U$3))</f>
        <v>2.2326466922480501E-2</v>
      </c>
      <c r="V1738" s="1" cm="1">
        <f t="array" ref="V1738">[1]!table_weight[Strength]*(('F+ , F-'!V$2-[1]!tbl_gk[[#This Row],[Strength]])/('F+ , F-'!V$2-'F+ , F-'!V$3))</f>
        <v>3.8155359497008344E-2</v>
      </c>
      <c r="W1738" s="1" cm="1">
        <f t="array" ref="W1738">[1]!table_weight[LongShots]*(('F+ , F-'!W$2-[1]!tbl_gk[[#This Row],[LongShots]])/('F+ , F-'!W$2-'F+ , F-'!W$3))</f>
        <v>9.86888481601568E-3</v>
      </c>
      <c r="X1738" s="1" cm="1">
        <f t="array" ref="X1738">[1]!table_weight[Aggression]*(('F+ , F-'!X$2-[1]!tbl_gk[[#This Row],[Aggression]])/('F+ , F-'!X$2-'F+ , F-'!X$3))</f>
        <v>1.5211439002129575E-2</v>
      </c>
      <c r="Y1738" s="1" cm="1">
        <f t="array" ref="Y1738">[1]!table_weight[Interceptions]*(('F+ , F-'!Y$2-[1]!tbl_gk[[#This Row],[Interceptions]])/('F+ , F-'!Y$2-'F+ , F-'!Y$3))</f>
        <v>2.3546812894353474E-2</v>
      </c>
      <c r="Z1738" s="1" cm="1">
        <f t="array" ref="Z1738">[1]!table_weight[Positioning]*(('F+ , F-'!Z$2-[1]!tbl_gk[[#This Row],[Positioning]])/('F+ , F-'!Z$2-'F+ , F-'!Z$3))</f>
        <v>2.3662238447756888E-3</v>
      </c>
      <c r="AA1738" s="1" cm="1">
        <f t="array" ref="AA1738">[1]!table_weight[Vision]*(('F+ , F-'!AA$2-[1]!tbl_gk[[#This Row],[Vision]])/('F+ , F-'!AA$2-'F+ , F-'!AA$3))</f>
        <v>2.3425616063279545E-2</v>
      </c>
      <c r="AB1738" s="1" cm="1">
        <f t="array" ref="AB1738">[1]!table_weight[Penalties]*(('F+ , F-'!AB$2-[1]!tbl_gk[[#This Row],[Penalties]])/('F+ , F-'!AB$2-'F+ , F-'!AB$3))</f>
        <v>2.1922367973657118E-3</v>
      </c>
      <c r="AC1738" s="1" cm="1">
        <f t="array" ref="AC1738">[1]!table_weight[Composure]*(('F+ , F-'!AC$2-[1]!tbl_gk[[#This Row],[Composure]])/('F+ , F-'!AC$2-'F+ , F-'!AC$3))</f>
        <v>2.188312277499339E-3</v>
      </c>
      <c r="AD1738" s="1" cm="1">
        <f t="array" ref="AD1738">[1]!table_weight[Marking]*(('F+ , F-'!AD$2-[1]!tbl_gk[[#This Row],[Marking]])/('F+ , F-'!AD$2-'F+ , F-'!AD$3))</f>
        <v>3.9437064079595283E-2</v>
      </c>
      <c r="AE1738" s="1" cm="1">
        <f t="array" ref="AE1738">[1]!table_weight[StandingTackle]*(('F+ , F-'!AE$2-[1]!tbl_gk[[#This Row],[StandingTackle]])/('F+ , F-'!AE$2-'F+ , F-'!AE$3))</f>
        <v>3.1383600467551613E-2</v>
      </c>
      <c r="AF1738" s="1" cm="1">
        <f t="array" ref="AF1738">[1]!table_weight[SlidingTackle]*(('F+ , F-'!AF$2-[1]!tbl_gk[[#This Row],[SlidingTackle]])/('F+ , F-'!AF$2-'F+ , F-'!AF$3))</f>
        <v>1.0461200155850536E-2</v>
      </c>
      <c r="AG1738" s="1" cm="1">
        <f t="array" ref="AG1738">[1]!table_weight[GKDiving]*(('F+ , F-'!AG$2-[1]!tbl_gk[[#This Row],[GKDiving]])/('F+ , F-'!AG$2-'F+ , F-'!AG$3))</f>
        <v>4.7827299462529123E-2</v>
      </c>
      <c r="AH1738" s="1" cm="1">
        <f t="array" ref="AH1738">[1]!table_weight[GKHandling]*(('F+ , F-'!AH$2-[1]!tbl_gk[[#This Row],[GKHandling]])/('F+ , F-'!AH$2-'F+ , F-'!AH$3))</f>
        <v>5.168913109614949E-2</v>
      </c>
      <c r="AI1738" s="1" cm="1">
        <f t="array" ref="AI1738">[1]!table_weight[GKKicking]*(('F+ , F-'!AI$2-[1]!tbl_gk[[#This Row],[GKKicking]])/('F+ , F-'!AI$2-'F+ , F-'!AI$3))</f>
        <v>2.7727411013081817E-2</v>
      </c>
      <c r="AJ1738" s="1" cm="1">
        <f t="array" ref="AJ1738">[1]!table_weight[GKPositioning]*(('F+ , F-'!AJ$2-[1]!tbl_gk[[#This Row],[GKPositioning]])/('F+ , F-'!AJ$2-'F+ , F-'!AJ$3))</f>
        <v>2.4596896866443549E-2</v>
      </c>
      <c r="AK1738" s="1" cm="1">
        <f t="array" ref="AK1738">[1]!table_weight[GKReflexes]*(('F+ , F-'!AK$2-[1]!tbl_gk[[#This Row],[GKReflexes]])/('F+ , F-'!AK$2-'F+ , F-'!AK$3))</f>
        <v>5.4659770814318998E-2</v>
      </c>
    </row>
    <row r="1739" spans="1:37" x14ac:dyDescent="0.55000000000000004">
      <c r="A1739" s="8">
        <f>[1]!tbl_gk[[#This Row],[ID]]</f>
        <v>264170</v>
      </c>
      <c r="B1739" s="2" cm="1">
        <f t="array" ref="B1739">[1]!table_weight[ValueEUR]*(('F+ , F-'!B$2-[1]!tbl_gk[[#This Row],[ValueEUR]])/('F+ , F-'!B$2-'F+ , F-'!B$3))</f>
        <v>3.0588675060954019E-4</v>
      </c>
      <c r="C1739" s="2" cm="1">
        <f t="array" ref="C1739">[1]!table_weight[WageEUR]*(('F+ , F-'!C$2-[1]!tbl_gk[[#This Row],[WageEUR]])/('F+ , F-'!C$2-'F+ , F-'!C$3))</f>
        <v>1.6430792829955629E-3</v>
      </c>
      <c r="D1739" s="2" cm="1">
        <f t="array" ref="D1739">[1]!table_weight[Crossing]*(('F+ , F-'!D$2-[1]!tbl_gk[[#This Row],[Crossing]])/('F+ , F-'!D$2-'F+ , F-'!D$3))</f>
        <v>3.6987814836757178E-2</v>
      </c>
      <c r="E1739" s="2" cm="1">
        <f t="array" ref="E1739">[1]!table_weight[Finishing]*(('F+ , F-'!E$2-[1]!tbl_gk[[#This Row],[Finishing]])/('F+ , F-'!E$2-'F+ , F-'!E$3))</f>
        <v>1.9965013690294877E-2</v>
      </c>
      <c r="F1739" s="2" cm="1">
        <f t="array" ref="F1739">[1]!table_weight[HeadingAccuracy]*(('F+ , F-'!F$2-[1]!tbl_gk[[#This Row],[HeadingAccuracy]])/('F+ , F-'!F$2-'F+ , F-'!F$3))</f>
        <v>1.1691929585950599E-2</v>
      </c>
      <c r="G1739" s="2" cm="1">
        <f t="array" ref="G1739">[1]!table_weight[ShortPassing]*(('F+ , F-'!G$2-[1]!tbl_gk[[#This Row],[ShortPassing]])/('F+ , F-'!G$2-'F+ , F-'!G$3))</f>
        <v>6.7504348175488213E-2</v>
      </c>
      <c r="H1739" s="2" cm="1">
        <f t="array" ref="H1739">[1]!table_weight[Volleys]*(('F+ , F-'!H$2-[1]!tbl_gk[[#This Row],[Volleys]])/('F+ , F-'!H$2-'F+ , F-'!H$3))</f>
        <v>2.1990449861774069E-3</v>
      </c>
      <c r="I1739" s="2" cm="1">
        <f t="array" ref="I1739">[1]!table_weight[Dribbling]*(('F+ , F-'!I$2-[1]!tbl_gk[[#This Row],[Dribbling]])/('F+ , F-'!I$2-'F+ , F-'!I$3))</f>
        <v>2.0535442652874894E-2</v>
      </c>
      <c r="J1739" s="2" cm="1">
        <f t="array" ref="J1739">[1]!table_weight[Curve]*(('F+ , F-'!J$2-[1]!tbl_gk[[#This Row],[Curve]])/('F+ , F-'!J$2-'F+ , F-'!J$3))</f>
        <v>9.4648953791028455E-3</v>
      </c>
      <c r="K1739" s="2" cm="1">
        <f t="array" ref="K1739">[1]!table_weight[FKAccuracy]*(('F+ , F-'!K$2-[1]!tbl_gk[[#This Row],[FKAccuracy]])/('F+ , F-'!K$2-'F+ , F-'!K$3))</f>
        <v>9.4310921813203358E-3</v>
      </c>
      <c r="L1739" s="2" cm="1">
        <f t="array" ref="L1739">[1]!table_weight[LongPassing]*(('F+ , F-'!L$2-[1]!tbl_gk[[#This Row],[LongPassing]])/('F+ , F-'!L$2-'F+ , F-'!L$3))</f>
        <v>2.8695477304017315E-2</v>
      </c>
      <c r="M1739" s="2" cm="1">
        <f t="array" ref="M1739">[1]!table_weight[BallControl]*(('F+ , F-'!M$2-[1]!tbl_gk[[#This Row],[BallControl]])/('F+ , F-'!M$2-'F+ , F-'!M$3))</f>
        <v>1.3907601373375588E-2</v>
      </c>
      <c r="N1739" s="2" cm="1">
        <f t="array" ref="N1739">[1]!table_weight[Acceleration]*(('F+ , F-'!N$2-[1]!tbl_gk[[#This Row],[Acceleration]])/('F+ , F-'!N$2-'F+ , F-'!N$3))</f>
        <v>7.666565257073309E-3</v>
      </c>
      <c r="O1739" s="2" cm="1">
        <f t="array" ref="O1739">[1]!table_weight[SprintSpeed]*(('F+ , F-'!O$2-[1]!tbl_gk[[#This Row],[SprintSpeed]])/('F+ , F-'!O$2-'F+ , F-'!O$3))</f>
        <v>1.0119866139336769E-2</v>
      </c>
      <c r="P1739" s="2" cm="1">
        <f t="array" ref="P1739">[1]!table_weight[Agility]*(('F+ , F-'!P$2-[1]!tbl_gk[[#This Row],[Agility]])/('F+ , F-'!P$2-'F+ , F-'!P$3))</f>
        <v>4.3294095621445646E-3</v>
      </c>
      <c r="Q1739" s="2" cm="1">
        <f t="array" ref="Q1739">[1]!table_weight[Reactions]*(('F+ , F-'!Q$2-[1]!tbl_gk[[#This Row],[Reactions]])/('F+ , F-'!Q$2-'F+ , F-'!Q$3))</f>
        <v>1.4953618002093458E-3</v>
      </c>
      <c r="R1739" s="2" cm="1">
        <f t="array" ref="R1739">[1]!table_weight[Balance]*(('F+ , F-'!R$2-[1]!tbl_gk[[#This Row],[Balance]])/('F+ , F-'!R$2-'F+ , F-'!R$3))</f>
        <v>2.9802002942947692E-3</v>
      </c>
      <c r="S1739" s="2" cm="1">
        <f t="array" ref="S1739">[1]!table_weight[ShotPower]*(('F+ , F-'!S$2-[1]!tbl_gk[[#This Row],[ShotPower]])/('F+ , F-'!S$2-'F+ , F-'!S$3))</f>
        <v>6.7523948741159906E-3</v>
      </c>
      <c r="T1739" s="2" cm="1">
        <f t="array" ref="T1739">[1]!table_weight[Jumping]*(('F+ , F-'!T$2-[1]!tbl_gk[[#This Row],[Jumping]])/('F+ , F-'!T$2-'F+ , F-'!T$3))</f>
        <v>2.4902597721228252E-3</v>
      </c>
      <c r="U1739" s="2" cm="1">
        <f t="array" ref="U1739">[1]!table_weight[Stamina]*(('F+ , F-'!U$2-[1]!tbl_gk[[#This Row],[Stamina]])/('F+ , F-'!U$2-'F+ , F-'!U$3))</f>
        <v>2.3185177188729752E-2</v>
      </c>
      <c r="V1739" s="2" cm="1">
        <f t="array" ref="V1739">[1]!table_weight[Strength]*(('F+ , F-'!V$2-[1]!tbl_gk[[#This Row],[Strength]])/('F+ , F-'!V$2-'F+ , F-'!V$3))</f>
        <v>3.1944021904472097E-2</v>
      </c>
      <c r="W1739" s="2" cm="1">
        <f t="array" ref="W1739">[1]!table_weight[LongShots]*(('F+ , F-'!W$2-[1]!tbl_gk[[#This Row],[LongShots]])/('F+ , F-'!W$2-'F+ , F-'!W$3))</f>
        <v>9.6091773208573719E-3</v>
      </c>
      <c r="X1739" s="2" cm="1">
        <f t="array" ref="X1739">[1]!table_weight[Aggression]*(('F+ , F-'!X$2-[1]!tbl_gk[[#This Row],[Aggression]])/('F+ , F-'!X$2-'F+ , F-'!X$3))</f>
        <v>1.3386066321874024E-2</v>
      </c>
      <c r="Y1739" s="2" cm="1">
        <f t="array" ref="Y1739">[1]!table_weight[Interceptions]*(('F+ , F-'!Y$2-[1]!tbl_gk[[#This Row],[Interceptions]])/('F+ , F-'!Y$2-'F+ , F-'!Y$3))</f>
        <v>2.2161706253509151E-2</v>
      </c>
      <c r="Z1739" s="2" cm="1">
        <f t="array" ref="Z1739">[1]!table_weight[Positioning]*(('F+ , F-'!Z$2-[1]!tbl_gk[[#This Row],[Positioning]])/('F+ , F-'!Z$2-'F+ , F-'!Z$3))</f>
        <v>2.3662238447756888E-3</v>
      </c>
      <c r="AA1739" s="2" cm="1">
        <f t="array" ref="AA1739">[1]!table_weight[Vision]*(('F+ , F-'!AA$2-[1]!tbl_gk[[#This Row],[Vision]])/('F+ , F-'!AA$2-'F+ , F-'!AA$3))</f>
        <v>2.4845350370144972E-2</v>
      </c>
      <c r="AB1739" s="2" cm="1">
        <f t="array" ref="AB1739">[1]!table_weight[Penalties]*(('F+ , F-'!AB$2-[1]!tbl_gk[[#This Row],[Penalties]])/('F+ , F-'!AB$2-'F+ , F-'!AB$3))</f>
        <v>2.3879722257019362E-3</v>
      </c>
      <c r="AC1739" s="2" cm="1">
        <f t="array" ref="AC1739">[1]!table_weight[Composure]*(('F+ , F-'!AC$2-[1]!tbl_gk[[#This Row],[Composure]])/('F+ , F-'!AC$2-'F+ , F-'!AC$3))</f>
        <v>2.134938807316428E-3</v>
      </c>
      <c r="AD1739" s="2" cm="1">
        <f t="array" ref="AD1739">[1]!table_weight[Marking]*(('F+ , F-'!AD$2-[1]!tbl_gk[[#This Row],[Marking]])/('F+ , F-'!AD$2-'F+ , F-'!AD$3))</f>
        <v>3.6282098953227655E-2</v>
      </c>
      <c r="AE1739" s="2" cm="1">
        <f t="array" ref="AE1739">[1]!table_weight[StandingTackle]*(('F+ , F-'!AE$2-[1]!tbl_gk[[#This Row],[StandingTackle]])/('F+ , F-'!AE$2-'F+ , F-'!AE$3))</f>
        <v>2.6900228972187096E-2</v>
      </c>
      <c r="AF1739" s="2" cm="1">
        <f t="array" ref="AF1739">[1]!table_weight[SlidingTackle]*(('F+ , F-'!AF$2-[1]!tbl_gk[[#This Row],[SlidingTackle]])/('F+ , F-'!AF$2-'F+ , F-'!AF$3))</f>
        <v>1.120842873841129E-2</v>
      </c>
      <c r="AG1739" s="2" cm="1">
        <f t="array" ref="AG1739">[1]!table_weight[GKDiving]*(('F+ , F-'!AG$2-[1]!tbl_gk[[#This Row],[GKDiving]])/('F+ , F-'!AG$2-'F+ , F-'!AG$3))</f>
        <v>4.0994828110739248E-2</v>
      </c>
      <c r="AH1739" s="2" cm="1">
        <f t="array" ref="AH1739">[1]!table_weight[GKHandling]*(('F+ , F-'!AH$2-[1]!tbl_gk[[#This Row],[GKHandling]])/('F+ , F-'!AH$2-'F+ , F-'!AH$3))</f>
        <v>4.9906747265247783E-2</v>
      </c>
      <c r="AI1739" s="2" cm="1">
        <f t="array" ref="AI1739">[1]!table_weight[GKKicking]*(('F+ , F-'!AI$2-[1]!tbl_gk[[#This Row],[GKKicking]])/('F+ , F-'!AI$2-'F+ , F-'!AI$3))</f>
        <v>3.1305141466382698E-2</v>
      </c>
      <c r="AJ1739" s="2" cm="1">
        <f t="array" ref="AJ1739">[1]!table_weight[GKPositioning]*(('F+ , F-'!AJ$2-[1]!tbl_gk[[#This Row],[GKPositioning]])/('F+ , F-'!AJ$2-'F+ , F-'!AJ$3))</f>
        <v>2.0812758886990693E-2</v>
      </c>
      <c r="AK1739" s="2" cm="1">
        <f t="array" ref="AK1739">[1]!table_weight[GKReflexes]*(('F+ , F-'!AK$2-[1]!tbl_gk[[#This Row],[GKReflexes]])/('F+ , F-'!AK$2-'F+ , F-'!AK$3))</f>
        <v>4.9193793732887098E-2</v>
      </c>
    </row>
    <row r="1740" spans="1:37" x14ac:dyDescent="0.55000000000000004">
      <c r="A1740" s="7">
        <f>[1]!tbl_gk[[#This Row],[ID]]</f>
        <v>264185</v>
      </c>
      <c r="B1740" s="1" cm="1">
        <f t="array" ref="B1740">[1]!table_weight[ValueEUR]*(('F+ , F-'!B$2-[1]!tbl_gk[[#This Row],[ValueEUR]])/('F+ , F-'!B$2-'F+ , F-'!B$3))</f>
        <v>1.2068791068449063E-4</v>
      </c>
      <c r="C1740" s="1" cm="1">
        <f t="array" ref="C1740">[1]!table_weight[WageEUR]*(('F+ , F-'!C$2-[1]!tbl_gk[[#This Row],[WageEUR]])/('F+ , F-'!C$2-'F+ , F-'!C$3))</f>
        <v>5.4769309433185425E-5</v>
      </c>
      <c r="D1740" s="1" cm="1">
        <f t="array" ref="D1740">[1]!table_weight[Crossing]*(('F+ , F-'!D$2-[1]!tbl_gk[[#This Row],[Crossing]])/('F+ , F-'!D$2-'F+ , F-'!D$3))</f>
        <v>3.5866971962916043E-2</v>
      </c>
      <c r="E1740" s="1" cm="1">
        <f t="array" ref="E1740">[1]!table_weight[Finishing]*(('F+ , F-'!E$2-[1]!tbl_gk[[#This Row],[Finishing]])/('F+ , F-'!E$2-'F+ , F-'!E$3))</f>
        <v>2.096326437480962E-2</v>
      </c>
      <c r="F1740" s="1" cm="1">
        <f t="array" ref="F1740">[1]!table_weight[HeadingAccuracy]*(('F+ , F-'!F$2-[1]!tbl_gk[[#This Row],[HeadingAccuracy]])/('F+ , F-'!F$2-'F+ , F-'!F$3))</f>
        <v>1.1274360672166649E-2</v>
      </c>
      <c r="G1740" s="1" cm="1">
        <f t="array" ref="G1740">[1]!table_weight[ShortPassing]*(('F+ , F-'!G$2-[1]!tbl_gk[[#This Row],[ShortPassing]])/('F+ , F-'!G$2-'F+ , F-'!G$3))</f>
        <v>5.6253623479573515E-2</v>
      </c>
      <c r="H1740" s="1" cm="1">
        <f t="array" ref="H1740">[1]!table_weight[Volleys]*(('F+ , F-'!H$2-[1]!tbl_gk[[#This Row],[Volleys]])/('F+ , F-'!H$2-'F+ , F-'!H$3))</f>
        <v>1.9675665665797848E-3</v>
      </c>
      <c r="I1740" s="1" cm="1">
        <f t="array" ref="I1740">[1]!table_weight[Dribbling]*(('F+ , F-'!I$2-[1]!tbl_gk[[#This Row],[Dribbling]])/('F+ , F-'!I$2-'F+ , F-'!I$3))</f>
        <v>2.2491199096005835E-2</v>
      </c>
      <c r="J1740" s="1" cm="1">
        <f t="array" ref="J1740">[1]!table_weight[Curve]*(('F+ , F-'!J$2-[1]!tbl_gk[[#This Row],[Curve]])/('F+ , F-'!J$2-'F+ , F-'!J$3))</f>
        <v>9.4648953791028455E-3</v>
      </c>
      <c r="K1740" s="1" cm="1">
        <f t="array" ref="K1740">[1]!table_weight[FKAccuracy]*(('F+ , F-'!K$2-[1]!tbl_gk[[#This Row],[FKAccuracy]])/('F+ , F-'!K$2-'F+ , F-'!K$3))</f>
        <v>9.5832065713416324E-3</v>
      </c>
      <c r="L1740" s="1" cm="1">
        <f t="array" ref="L1740">[1]!table_weight[LongPassing]*(('F+ , F-'!L$2-[1]!tbl_gk[[#This Row],[LongPassing]])/('F+ , F-'!L$2-'F+ , F-'!L$3))</f>
        <v>2.3281236303259328E-2</v>
      </c>
      <c r="M1740" s="1" cm="1">
        <f t="array" ref="M1740">[1]!table_weight[BallControl]*(('F+ , F-'!M$2-[1]!tbl_gk[[#This Row],[BallControl]])/('F+ , F-'!M$2-'F+ , F-'!M$3))</f>
        <v>1.5211439002129552E-2</v>
      </c>
      <c r="N1740" s="1" cm="1">
        <f t="array" ref="N1740">[1]!table_weight[Acceleration]*(('F+ , F-'!N$2-[1]!tbl_gk[[#This Row],[Acceleration]])/('F+ , F-'!N$2-'F+ , F-'!N$3))</f>
        <v>8.5685141108466402E-3</v>
      </c>
      <c r="O1740" s="1" cm="1">
        <f t="array" ref="O1740">[1]!table_weight[SprintSpeed]*(('F+ , F-'!O$2-[1]!tbl_gk[[#This Row],[SprintSpeed]])/('F+ , F-'!O$2-'F+ , F-'!O$3))</f>
        <v>1.3212047459689671E-2</v>
      </c>
      <c r="P1740" s="1" cm="1">
        <f t="array" ref="P1740">[1]!table_weight[Agility]*(('F+ , F-'!P$2-[1]!tbl_gk[[#This Row],[Agility]])/('F+ , F-'!P$2-'F+ , F-'!P$3))</f>
        <v>3.744354215908813E-3</v>
      </c>
      <c r="Q1740" s="1" cm="1">
        <f t="array" ref="Q1740">[1]!table_weight[Reactions]*(('F+ , F-'!Q$2-[1]!tbl_gk[[#This Row],[Reactions]])/('F+ , F-'!Q$2-'F+ , F-'!Q$3))</f>
        <v>1.9594396002743149E-3</v>
      </c>
      <c r="R1740" s="1" cm="1">
        <f t="array" ref="R1740">[1]!table_weight[Balance]*(('F+ , F-'!R$2-[1]!tbl_gk[[#This Row],[Balance]])/('F+ , F-'!R$2-'F+ , F-'!R$3))</f>
        <v>1.6763626655408076E-3</v>
      </c>
      <c r="S1740" s="1" cm="1">
        <f t="array" ref="S1740">[1]!table_weight[ShotPower]*(('F+ , F-'!S$2-[1]!tbl_gk[[#This Row],[ShotPower]])/('F+ , F-'!S$2-'F+ , F-'!S$3))</f>
        <v>7.271809864432606E-3</v>
      </c>
      <c r="T1740" s="1" cm="1">
        <f t="array" ref="T1740">[1]!table_weight[Jumping]*(('F+ , F-'!T$2-[1]!tbl_gk[[#This Row],[Jumping]])/('F+ , F-'!T$2-'F+ , F-'!T$3))</f>
        <v>1.9750336123732751E-3</v>
      </c>
      <c r="U1740" s="1" cm="1">
        <f t="array" ref="U1740">[1]!table_weight[Stamina]*(('F+ , F-'!U$2-[1]!tbl_gk[[#This Row],[Stamina]])/('F+ , F-'!U$2-'F+ , F-'!U$3))</f>
        <v>1.5456784792486501E-2</v>
      </c>
      <c r="V1740" s="1" cm="1">
        <f t="array" ref="V1740">[1]!table_weight[Strength]*(('F+ , F-'!V$2-[1]!tbl_gk[[#This Row],[Strength]])/('F+ , F-'!V$2-'F+ , F-'!V$3))</f>
        <v>2.9282020079099427E-2</v>
      </c>
      <c r="W1740" s="1" cm="1">
        <f t="array" ref="W1740">[1]!table_weight[LongShots]*(('F+ , F-'!W$2-[1]!tbl_gk[[#This Row],[LongShots]])/('F+ , F-'!W$2-'F+ , F-'!W$3))</f>
        <v>9.86888481601568E-3</v>
      </c>
      <c r="X1740" s="1" cm="1">
        <f t="array" ref="X1740">[1]!table_weight[Aggression]*(('F+ , F-'!X$2-[1]!tbl_gk[[#This Row],[Aggression]])/('F+ , F-'!X$2-'F+ , F-'!X$3))</f>
        <v>1.642835412229994E-2</v>
      </c>
      <c r="Y1740" s="1" cm="1">
        <f t="array" ref="Y1740">[1]!table_weight[Interceptions]*(('F+ , F-'!Y$2-[1]!tbl_gk[[#This Row],[Interceptions]])/('F+ , F-'!Y$2-'F+ , F-'!Y$3))</f>
        <v>2.0084046292242669E-2</v>
      </c>
      <c r="Z1740" s="1" cm="1">
        <f t="array" ref="Z1740">[1]!table_weight[Positioning]*(('F+ , F-'!Z$2-[1]!tbl_gk[[#This Row],[Positioning]])/('F+ , F-'!Z$2-'F+ , F-'!Z$3))</f>
        <v>1.7746678835817667E-3</v>
      </c>
      <c r="AA1740" s="1" cm="1">
        <f t="array" ref="AA1740">[1]!table_weight[Vision]*(('F+ , F-'!AA$2-[1]!tbl_gk[[#This Row],[Vision]])/('F+ , F-'!AA$2-'F+ , F-'!AA$3))</f>
        <v>3.0524287597606677E-2</v>
      </c>
      <c r="AB1740" s="1" cm="1">
        <f t="array" ref="AB1740">[1]!table_weight[Penalties]*(('F+ , F-'!AB$2-[1]!tbl_gk[[#This Row],[Penalties]])/('F+ , F-'!AB$2-'F+ , F-'!AB$3))</f>
        <v>2.153089711698467E-3</v>
      </c>
      <c r="AC1740" s="1" cm="1">
        <f t="array" ref="AC1740">[1]!table_weight[Composure]*(('F+ , F-'!AC$2-[1]!tbl_gk[[#This Row],[Composure]])/('F+ , F-'!AC$2-'F+ , F-'!AC$3))</f>
        <v>1.8680714564018749E-3</v>
      </c>
      <c r="AD1740" s="1" cm="1">
        <f t="array" ref="AD1740">[1]!table_weight[Marking]*(('F+ , F-'!AD$2-[1]!tbl_gk[[#This Row],[Marking]])/('F+ , F-'!AD$2-'F+ , F-'!AD$3))</f>
        <v>3.1549651263676225E-2</v>
      </c>
      <c r="AE1740" s="1" cm="1">
        <f t="array" ref="AE1740">[1]!table_weight[StandingTackle]*(('F+ , F-'!AE$2-[1]!tbl_gk[[#This Row],[StandingTackle]])/('F+ , F-'!AE$2-'F+ , F-'!AE$3))</f>
        <v>2.6900228972187096E-2</v>
      </c>
      <c r="AF1740" s="1" cm="1">
        <f t="array" ref="AF1740">[1]!table_weight[SlidingTackle]*(('F+ , F-'!AF$2-[1]!tbl_gk[[#This Row],[SlidingTackle]])/('F+ , F-'!AF$2-'F+ , F-'!AF$3))</f>
        <v>1.120842873841129E-2</v>
      </c>
      <c r="AG1740" s="1" cm="1">
        <f t="array" ref="AG1740">[1]!table_weight[GKDiving]*(('F+ , F-'!AG$2-[1]!tbl_gk[[#This Row],[GKDiving]])/('F+ , F-'!AG$2-'F+ , F-'!AG$3))</f>
        <v>5.1243535138424057E-2</v>
      </c>
      <c r="AH1740" s="1" cm="1">
        <f t="array" ref="AH1740">[1]!table_weight[GKHandling]*(('F+ , F-'!AH$2-[1]!tbl_gk[[#This Row],[GKHandling]])/('F+ , F-'!AH$2-'F+ , F-'!AH$3))</f>
        <v>6.0601050250658012E-2</v>
      </c>
      <c r="AI1740" s="1" cm="1">
        <f t="array" ref="AI1740">[1]!table_weight[GKKicking]*(('F+ , F-'!AI$2-[1]!tbl_gk[[#This Row],[GKKicking]])/('F+ , F-'!AI$2-'F+ , F-'!AI$3))</f>
        <v>3.309400669303314E-2</v>
      </c>
      <c r="AJ1740" s="1" cm="1">
        <f t="array" ref="AJ1740">[1]!table_weight[GKPositioning]*(('F+ , F-'!AJ$2-[1]!tbl_gk[[#This Row],[GKPositioning]])/('F+ , F-'!AJ$2-'F+ , F-'!AJ$3))</f>
        <v>2.2074138213474981E-2</v>
      </c>
      <c r="AK1740" s="1" cm="1">
        <f t="array" ref="AK1740">[1]!table_weight[GKReflexes]*(('F+ , F-'!AK$2-[1]!tbl_gk[[#This Row],[GKReflexes]])/('F+ , F-'!AK$2-'F+ , F-'!AK$3))</f>
        <v>5.4659770814318998E-2</v>
      </c>
    </row>
    <row r="1741" spans="1:37" x14ac:dyDescent="0.55000000000000004">
      <c r="A1741" s="8">
        <f>[1]!tbl_gk[[#This Row],[ID]]</f>
        <v>264190</v>
      </c>
      <c r="B1741" s="2" cm="1">
        <f t="array" ref="B1741">[1]!table_weight[ValueEUR]*(('F+ , F-'!B$2-[1]!tbl_gk[[#This Row],[ValueEUR]])/('F+ , F-'!B$2-'F+ , F-'!B$3))</f>
        <v>2.5001843389881692E-5</v>
      </c>
      <c r="C1741" s="2" cm="1">
        <f t="array" ref="C1741">[1]!table_weight[WageEUR]*(('F+ , F-'!C$2-[1]!tbl_gk[[#This Row],[WageEUR]])/('F+ , F-'!C$2-'F+ , F-'!C$3))</f>
        <v>2.3472561185650898E-4</v>
      </c>
      <c r="D1741" s="2" cm="1">
        <f t="array" ref="D1741">[1]!table_weight[Crossing]*(('F+ , F-'!D$2-[1]!tbl_gk[[#This Row],[Crossing]])/('F+ , F-'!D$2-'F+ , F-'!D$3))</f>
        <v>3.3625286215233793E-2</v>
      </c>
      <c r="E1741" s="2" cm="1">
        <f t="array" ref="E1741">[1]!table_weight[Finishing]*(('F+ , F-'!E$2-[1]!tbl_gk[[#This Row],[Finishing]])/('F+ , F-'!E$2-'F+ , F-'!E$3))</f>
        <v>1.9965013690294877E-2</v>
      </c>
      <c r="F1741" s="2" cm="1">
        <f t="array" ref="F1741">[1]!table_weight[HeadingAccuracy]*(('F+ , F-'!F$2-[1]!tbl_gk[[#This Row],[HeadingAccuracy]])/('F+ , F-'!F$2-'F+ , F-'!F$3))</f>
        <v>1.08567917583827E-2</v>
      </c>
      <c r="G1741" s="2" cm="1">
        <f t="array" ref="G1741">[1]!table_weight[ShortPassing]*(('F+ , F-'!G$2-[1]!tbl_gk[[#This Row],[ShortPassing]])/('F+ , F-'!G$2-'F+ , F-'!G$3))</f>
        <v>6.3285326414520199E-2</v>
      </c>
      <c r="H1741" s="2" cm="1">
        <f t="array" ref="H1741">[1]!table_weight[Volleys]*(('F+ , F-'!H$2-[1]!tbl_gk[[#This Row],[Volleys]])/('F+ , F-'!H$2-'F+ , F-'!H$3))</f>
        <v>2.1990449861774069E-3</v>
      </c>
      <c r="I1741" s="2" cm="1">
        <f t="array" ref="I1741">[1]!table_weight[Dribbling]*(('F+ , F-'!I$2-[1]!tbl_gk[[#This Row],[Dribbling]])/('F+ , F-'!I$2-'F+ , F-'!I$3))</f>
        <v>2.4446955539136776E-2</v>
      </c>
      <c r="J1741" s="2" cm="1">
        <f t="array" ref="J1741">[1]!table_weight[Curve]*(('F+ , F-'!J$2-[1]!tbl_gk[[#This Row],[Curve]])/('F+ , F-'!J$2-'F+ , F-'!J$3))</f>
        <v>9.6339113680153961E-3</v>
      </c>
      <c r="K1741" s="2" cm="1">
        <f t="array" ref="K1741">[1]!table_weight[FKAccuracy]*(('F+ , F-'!K$2-[1]!tbl_gk[[#This Row],[FKAccuracy]])/('F+ , F-'!K$2-'F+ , F-'!K$3))</f>
        <v>9.1268634012777444E-3</v>
      </c>
      <c r="L1741" s="2" cm="1">
        <f t="array" ref="L1741">[1]!table_weight[LongPassing]*(('F+ , F-'!L$2-[1]!tbl_gk[[#This Row],[LongPassing]])/('F+ , F-'!L$2-'F+ , F-'!L$3))</f>
        <v>2.7612629103865718E-2</v>
      </c>
      <c r="M1741" s="2" cm="1">
        <f t="array" ref="M1741">[1]!table_weight[BallControl]*(('F+ , F-'!M$2-[1]!tbl_gk[[#This Row],[BallControl]])/('F+ , F-'!M$2-'F+ , F-'!M$3))</f>
        <v>1.5646051545047536E-2</v>
      </c>
      <c r="N1741" s="2" cm="1">
        <f t="array" ref="N1741">[1]!table_weight[Acceleration]*(('F+ , F-'!N$2-[1]!tbl_gk[[#This Row],[Acceleration]])/('F+ , F-'!N$2-'F+ , F-'!N$3))</f>
        <v>6.7646164032999796E-3</v>
      </c>
      <c r="O1741" s="2" cm="1">
        <f t="array" ref="O1741">[1]!table_weight[SprintSpeed]*(('F+ , F-'!O$2-[1]!tbl_gk[[#This Row],[SprintSpeed]])/('F+ , F-'!O$2-'F+ , F-'!O$3))</f>
        <v>1.0119866139336769E-2</v>
      </c>
      <c r="P1741" s="2" cm="1">
        <f t="array" ref="P1741">[1]!table_weight[Agility]*(('F+ , F-'!P$2-[1]!tbl_gk[[#This Row],[Agility]])/('F+ , F-'!P$2-'F+ , F-'!P$3))</f>
        <v>3.8613652851559629E-3</v>
      </c>
      <c r="Q1741" s="2" cm="1">
        <f t="array" ref="Q1741">[1]!table_weight[Reactions]*(('F+ , F-'!Q$2-[1]!tbl_gk[[#This Row],[Reactions]])/('F+ , F-'!Q$2-'F+ , F-'!Q$3))</f>
        <v>2.7844668003898163E-3</v>
      </c>
      <c r="R1741" s="2" cm="1">
        <f t="array" ref="R1741">[1]!table_weight[Balance]*(('F+ , F-'!R$2-[1]!tbl_gk[[#This Row],[Balance]])/('F+ , F-'!R$2-'F+ , F-'!R$3))</f>
        <v>1.0554876042293973E-3</v>
      </c>
      <c r="S1741" s="2" cm="1">
        <f t="array" ref="S1741">[1]!table_weight[ShotPower]*(('F+ , F-'!S$2-[1]!tbl_gk[[#This Row],[ShotPower]])/('F+ , F-'!S$2-'F+ , F-'!S$3))</f>
        <v>8.8300548353824494E-3</v>
      </c>
      <c r="T1741" s="2" cm="1">
        <f t="array" ref="T1741">[1]!table_weight[Jumping]*(('F+ , F-'!T$2-[1]!tbl_gk[[#This Row],[Jumping]])/('F+ , F-'!T$2-'F+ , F-'!T$3))</f>
        <v>2.0609046389982004E-3</v>
      </c>
      <c r="U1741" s="2" cm="1">
        <f t="array" ref="U1741">[1]!table_weight[Stamina]*(('F+ , F-'!U$2-[1]!tbl_gk[[#This Row],[Stamina]])/('F+ , F-'!U$2-'F+ , F-'!U$3))</f>
        <v>1.7174205324984999E-2</v>
      </c>
      <c r="V1741" s="2" cm="1">
        <f t="array" ref="V1741">[1]!table_weight[Strength]*(('F+ , F-'!V$2-[1]!tbl_gk[[#This Row],[Strength]])/('F+ , F-'!V$2-'F+ , F-'!V$3))</f>
        <v>4.2592029205962806E-2</v>
      </c>
      <c r="W1741" s="2" cm="1">
        <f t="array" ref="W1741">[1]!table_weight[LongShots]*(('F+ , F-'!W$2-[1]!tbl_gk[[#This Row],[LongShots]])/('F+ , F-'!W$2-'F+ , F-'!W$3))</f>
        <v>9.6091773208573719E-3</v>
      </c>
      <c r="X1741" s="2" cm="1">
        <f t="array" ref="X1741">[1]!table_weight[Aggression]*(('F+ , F-'!X$2-[1]!tbl_gk[[#This Row],[Aggression]])/('F+ , F-'!X$2-'F+ , F-'!X$3))</f>
        <v>1.7036811682385123E-2</v>
      </c>
      <c r="Y1741" s="2" cm="1">
        <f t="array" ref="Y1741">[1]!table_weight[Interceptions]*(('F+ , F-'!Y$2-[1]!tbl_gk[[#This Row],[Interceptions]])/('F+ , F-'!Y$2-'F+ , F-'!Y$3))</f>
        <v>2.2854259573931314E-2</v>
      </c>
      <c r="Z1741" s="2" cm="1">
        <f t="array" ref="Z1741">[1]!table_weight[Positioning]*(('F+ , F-'!Z$2-[1]!tbl_gk[[#This Row],[Positioning]])/('F+ , F-'!Z$2-'F+ , F-'!Z$3))</f>
        <v>1.9225568738802474E-3</v>
      </c>
      <c r="AA1741" s="2" cm="1">
        <f t="array" ref="AA1741">[1]!table_weight[Vision]*(('F+ , F-'!AA$2-[1]!tbl_gk[[#This Row],[Vision]])/('F+ , F-'!AA$2-'F+ , F-'!AA$3))</f>
        <v>3.0524287597606677E-2</v>
      </c>
      <c r="AB1741" s="2" cm="1">
        <f t="array" ref="AB1741">[1]!table_weight[Penalties]*(('F+ , F-'!AB$2-[1]!tbl_gk[[#This Row],[Penalties]])/('F+ , F-'!AB$2-'F+ , F-'!AB$3))</f>
        <v>2.1922367973657118E-3</v>
      </c>
      <c r="AC1741" s="2" cm="1">
        <f t="array" ref="AC1741">[1]!table_weight[Composure]*(('F+ , F-'!AC$2-[1]!tbl_gk[[#This Row],[Composure]])/('F+ , F-'!AC$2-'F+ , F-'!AC$3))</f>
        <v>2.401806158230982E-3</v>
      </c>
      <c r="AD1741" s="2" cm="1">
        <f t="array" ref="AD1741">[1]!table_weight[Marking]*(('F+ , F-'!AD$2-[1]!tbl_gk[[#This Row],[Marking]])/('F+ , F-'!AD$2-'F+ , F-'!AD$3))</f>
        <v>3.4704616390043845E-2</v>
      </c>
      <c r="AE1741" s="2" cm="1">
        <f t="array" ref="AE1741">[1]!table_weight[StandingTackle]*(('F+ , F-'!AE$2-[1]!tbl_gk[[#This Row],[StandingTackle]])/('F+ , F-'!AE$2-'F+ , F-'!AE$3))</f>
        <v>3.1383600467551613E-2</v>
      </c>
      <c r="AF1741" s="2" cm="1">
        <f t="array" ref="AF1741">[1]!table_weight[SlidingTackle]*(('F+ , F-'!AF$2-[1]!tbl_gk[[#This Row],[SlidingTackle]])/('F+ , F-'!AF$2-'F+ , F-'!AF$3))</f>
        <v>9.7139715732897855E-3</v>
      </c>
      <c r="AG1741" s="2" cm="1">
        <f t="array" ref="AG1741">[1]!table_weight[GKDiving]*(('F+ , F-'!AG$2-[1]!tbl_gk[[#This Row],[GKDiving]])/('F+ , F-'!AG$2-'F+ , F-'!AG$3))</f>
        <v>6.6616595679951277E-2</v>
      </c>
      <c r="AH1741" s="2" cm="1">
        <f t="array" ref="AH1741">[1]!table_weight[GKHandling]*(('F+ , F-'!AH$2-[1]!tbl_gk[[#This Row],[GKHandling]])/('F+ , F-'!AH$2-'F+ , F-'!AH$3))</f>
        <v>7.4860120897871668E-2</v>
      </c>
      <c r="AI1741" s="2" cm="1">
        <f t="array" ref="AI1741">[1]!table_weight[GKKicking]*(('F+ , F-'!AI$2-[1]!tbl_gk[[#This Row],[GKKicking]])/('F+ , F-'!AI$2-'F+ , F-'!AI$3))</f>
        <v>4.0249467599634901E-2</v>
      </c>
      <c r="AJ1741" s="2" cm="1">
        <f t="array" ref="AJ1741">[1]!table_weight[GKPositioning]*(('F+ , F-'!AJ$2-[1]!tbl_gk[[#This Row],[GKPositioning]])/('F+ , F-'!AJ$2-'F+ , F-'!AJ$3))</f>
        <v>2.9642414172380688E-2</v>
      </c>
      <c r="AK1741" s="2" cm="1">
        <f t="array" ref="AK1741">[1]!table_weight[GKReflexes]*(('F+ , F-'!AK$2-[1]!tbl_gk[[#This Row],[GKReflexes]])/('F+ , F-'!AK$2-'F+ , F-'!AK$3))</f>
        <v>6.5591724977182797E-2</v>
      </c>
    </row>
    <row r="1742" spans="1:37" x14ac:dyDescent="0.55000000000000004">
      <c r="A1742" s="7">
        <f>[1]!tbl_gk[[#This Row],[ID]]</f>
        <v>264208</v>
      </c>
      <c r="B1742" s="1" cm="1">
        <f t="array" ref="B1742">[1]!table_weight[ValueEUR]*(('F+ , F-'!B$2-[1]!tbl_gk[[#This Row],[ValueEUR]])/('F+ , F-'!B$2-'F+ , F-'!B$3))</f>
        <v>1.978540939865946E-4</v>
      </c>
      <c r="C1742" s="1" cm="1">
        <f t="array" ref="C1742">[1]!table_weight[WageEUR]*(('F+ , F-'!C$2-[1]!tbl_gk[[#This Row],[WageEUR]])/('F+ , F-'!C$2-'F+ , F-'!C$3))</f>
        <v>3.9120935309418157E-5</v>
      </c>
      <c r="D1742" s="1" cm="1">
        <f t="array" ref="D1742">[1]!table_weight[Crossing]*(('F+ , F-'!D$2-[1]!tbl_gk[[#This Row],[Crossing]])/('F+ , F-'!D$2-'F+ , F-'!D$3))</f>
        <v>3.4746129089074922E-2</v>
      </c>
      <c r="E1742" s="1" cm="1">
        <f t="array" ref="E1742">[1]!table_weight[Finishing]*(('F+ , F-'!E$2-[1]!tbl_gk[[#This Row],[Finishing]])/('F+ , F-'!E$2-'F+ , F-'!E$3))</f>
        <v>1.8966763005780131E-2</v>
      </c>
      <c r="F1742" s="1" cm="1">
        <f t="array" ref="F1742">[1]!table_weight[HeadingAccuracy]*(('F+ , F-'!F$2-[1]!tbl_gk[[#This Row],[HeadingAccuracy]])/('F+ , F-'!F$2-'F+ , F-'!F$3))</f>
        <v>1.08567917583827E-2</v>
      </c>
      <c r="G1742" s="1" cm="1">
        <f t="array" ref="G1742">[1]!table_weight[ShortPassing]*(('F+ , F-'!G$2-[1]!tbl_gk[[#This Row],[ShortPassing]])/('F+ , F-'!G$2-'F+ , F-'!G$3))</f>
        <v>5.3440942305594832E-2</v>
      </c>
      <c r="H1742" s="1" cm="1">
        <f t="array" ref="H1742">[1]!table_weight[Volleys]*(('F+ , F-'!H$2-[1]!tbl_gk[[#This Row],[Volleys]])/('F+ , F-'!H$2-'F+ , F-'!H$3))</f>
        <v>2.4305234057750281E-3</v>
      </c>
      <c r="I1742" s="1" cm="1">
        <f t="array" ref="I1742">[1]!table_weight[Dribbling]*(('F+ , F-'!I$2-[1]!tbl_gk[[#This Row],[Dribbling]])/('F+ , F-'!I$2-'F+ , F-'!I$3))</f>
        <v>2.2491199096005835E-2</v>
      </c>
      <c r="J1742" s="1" cm="1">
        <f t="array" ref="J1742">[1]!table_weight[Curve]*(('F+ , F-'!J$2-[1]!tbl_gk[[#This Row],[Curve]])/('F+ , F-'!J$2-'F+ , F-'!J$3))</f>
        <v>9.6339113680153961E-3</v>
      </c>
      <c r="K1742" s="1" cm="1">
        <f t="array" ref="K1742">[1]!table_weight[FKAccuracy]*(('F+ , F-'!K$2-[1]!tbl_gk[[#This Row],[FKAccuracy]])/('F+ , F-'!K$2-'F+ , F-'!K$3))</f>
        <v>9.4310921813203358E-3</v>
      </c>
      <c r="L1742" s="1" cm="1">
        <f t="array" ref="L1742">[1]!table_weight[LongPassing]*(('F+ , F-'!L$2-[1]!tbl_gk[[#This Row],[LongPassing]])/('F+ , F-'!L$2-'F+ , F-'!L$3))</f>
        <v>2.1115539902956136E-2</v>
      </c>
      <c r="M1742" s="1" cm="1">
        <f t="array" ref="M1742">[1]!table_weight[BallControl]*(('F+ , F-'!M$2-[1]!tbl_gk[[#This Row],[BallControl]])/('F+ , F-'!M$2-'F+ , F-'!M$3))</f>
        <v>1.6080664087965525E-2</v>
      </c>
      <c r="N1742" s="1" cm="1">
        <f t="array" ref="N1742">[1]!table_weight[Acceleration]*(('F+ , F-'!N$2-[1]!tbl_gk[[#This Row],[Acceleration]])/('F+ , F-'!N$2-'F+ , F-'!N$3))</f>
        <v>9.0194885377333049E-3</v>
      </c>
      <c r="O1742" s="1" cm="1">
        <f t="array" ref="O1742">[1]!table_weight[SprintSpeed]*(('F+ , F-'!O$2-[1]!tbl_gk[[#This Row],[SprintSpeed]])/('F+ , F-'!O$2-'F+ , F-'!O$3))</f>
        <v>9.838758746577414E-3</v>
      </c>
      <c r="P1742" s="1" cm="1">
        <f t="array" ref="P1742">[1]!table_weight[Agility]*(('F+ , F-'!P$2-[1]!tbl_gk[[#This Row],[Agility]])/('F+ , F-'!P$2-'F+ , F-'!P$3))</f>
        <v>5.7335423931103692E-3</v>
      </c>
      <c r="Q1742" s="1" cm="1">
        <f t="array" ref="Q1742">[1]!table_weight[Reactions]*(('F+ , F-'!Q$2-[1]!tbl_gk[[#This Row],[Reactions]])/('F+ , F-'!Q$2-'F+ , F-'!Q$3))</f>
        <v>2.5266458003537222E-3</v>
      </c>
      <c r="R1742" s="1" cm="1">
        <f t="array" ref="R1742">[1]!table_weight[Balance]*(('F+ , F-'!R$2-[1]!tbl_gk[[#This Row],[Balance]])/('F+ , F-'!R$2-'F+ , F-'!R$3))</f>
        <v>2.2972377268522179E-3</v>
      </c>
      <c r="S1742" s="1" cm="1">
        <f t="array" ref="S1742">[1]!table_weight[ShotPower]*(('F+ , F-'!S$2-[1]!tbl_gk[[#This Row],[ShotPower]])/('F+ , F-'!S$2-'F+ , F-'!S$3))</f>
        <v>5.7135648934827617E-3</v>
      </c>
      <c r="T1742" s="1" cm="1">
        <f t="array" ref="T1742">[1]!table_weight[Jumping]*(('F+ , F-'!T$2-[1]!tbl_gk[[#This Row],[Jumping]])/('F+ , F-'!T$2-'F+ , F-'!T$3))</f>
        <v>3.7783251714967009E-3</v>
      </c>
      <c r="U1742" s="1" cm="1">
        <f t="array" ref="U1742">[1]!table_weight[Stamina]*(('F+ , F-'!U$2-[1]!tbl_gk[[#This Row],[Stamina]])/('F+ , F-'!U$2-'F+ , F-'!U$3))</f>
        <v>1.6315495058735752E-2</v>
      </c>
      <c r="V1742" s="1" cm="1">
        <f t="array" ref="V1742">[1]!table_weight[Strength]*(('F+ , F-'!V$2-[1]!tbl_gk[[#This Row],[Strength]])/('F+ , F-'!V$2-'F+ , F-'!V$3))</f>
        <v>3.7268025555217445E-2</v>
      </c>
      <c r="W1742" s="1" cm="1">
        <f t="array" ref="W1742">[1]!table_weight[LongShots]*(('F+ , F-'!W$2-[1]!tbl_gk[[#This Row],[LongShots]])/('F+ , F-'!W$2-'F+ , F-'!W$3))</f>
        <v>9.6091773208573719E-3</v>
      </c>
      <c r="X1742" s="1" cm="1">
        <f t="array" ref="X1742">[1]!table_weight[Aggression]*(('F+ , F-'!X$2-[1]!tbl_gk[[#This Row],[Aggression]])/('F+ , F-'!X$2-'F+ , F-'!X$3))</f>
        <v>1.460298144204439E-2</v>
      </c>
      <c r="Y1742" s="1" cm="1">
        <f t="array" ref="Y1742">[1]!table_weight[Interceptions]*(('F+ , F-'!Y$2-[1]!tbl_gk[[#This Row],[Interceptions]])/('F+ , F-'!Y$2-'F+ , F-'!Y$3))</f>
        <v>2.1469152933086991E-2</v>
      </c>
      <c r="Z1742" s="1" cm="1">
        <f t="array" ref="Z1742">[1]!table_weight[Positioning]*(('F+ , F-'!Z$2-[1]!tbl_gk[[#This Row],[Positioning]])/('F+ , F-'!Z$2-'F+ , F-'!Z$3))</f>
        <v>2.3662238447756888E-3</v>
      </c>
      <c r="AA1742" s="1" cm="1">
        <f t="array" ref="AA1742">[1]!table_weight[Vision]*(('F+ , F-'!AA$2-[1]!tbl_gk[[#This Row],[Vision]])/('F+ , F-'!AA$2-'F+ , F-'!AA$3))</f>
        <v>2.4845350370144972E-2</v>
      </c>
      <c r="AB1742" s="1" cm="1">
        <f t="array" ref="AB1742">[1]!table_weight[Penalties]*(('F+ , F-'!AB$2-[1]!tbl_gk[[#This Row],[Penalties]])/('F+ , F-'!AB$2-'F+ , F-'!AB$3))</f>
        <v>2.427119311369181E-3</v>
      </c>
      <c r="AC1742" s="1" cm="1">
        <f t="array" ref="AC1742">[1]!table_weight[Composure]*(('F+ , F-'!AC$2-[1]!tbl_gk[[#This Row],[Composure]])/('F+ , F-'!AC$2-'F+ , F-'!AC$3))</f>
        <v>1.814697986218964E-3</v>
      </c>
      <c r="AD1742" s="1" cm="1">
        <f t="array" ref="AD1742">[1]!table_weight[Marking]*(('F+ , F-'!AD$2-[1]!tbl_gk[[#This Row],[Marking]])/('F+ , F-'!AD$2-'F+ , F-'!AD$3))</f>
        <v>3.7859581516411465E-2</v>
      </c>
      <c r="AE1742" s="1" cm="1">
        <f t="array" ref="AE1742">[1]!table_weight[StandingTackle]*(('F+ , F-'!AE$2-[1]!tbl_gk[[#This Row],[StandingTackle]])/('F+ , F-'!AE$2-'F+ , F-'!AE$3))</f>
        <v>2.6900228972187096E-2</v>
      </c>
      <c r="AF1742" s="1" cm="1">
        <f t="array" ref="AF1742">[1]!table_weight[SlidingTackle]*(('F+ , F-'!AF$2-[1]!tbl_gk[[#This Row],[SlidingTackle]])/('F+ , F-'!AF$2-'F+ , F-'!AF$3))</f>
        <v>1.0461200155850536E-2</v>
      </c>
      <c r="AG1742" s="1" cm="1">
        <f t="array" ref="AG1742">[1]!table_weight[GKDiving]*(('F+ , F-'!AG$2-[1]!tbl_gk[[#This Row],[GKDiving]])/('F+ , F-'!AG$2-'F+ , F-'!AG$3))</f>
        <v>4.2702945948686719E-2</v>
      </c>
      <c r="AH1742" s="1" cm="1">
        <f t="array" ref="AH1742">[1]!table_weight[GKHandling]*(('F+ , F-'!AH$2-[1]!tbl_gk[[#This Row],[GKHandling]])/('F+ , F-'!AH$2-'F+ , F-'!AH$3))</f>
        <v>4.6341979603444362E-2</v>
      </c>
      <c r="AI1742" s="1" cm="1">
        <f t="array" ref="AI1742">[1]!table_weight[GKKicking]*(('F+ , F-'!AI$2-[1]!tbl_gk[[#This Row],[GKKicking]])/('F+ , F-'!AI$2-'F+ , F-'!AI$3))</f>
        <v>2.5938545786431375E-2</v>
      </c>
      <c r="AJ1742" s="1" cm="1">
        <f t="array" ref="AJ1742">[1]!table_weight[GKPositioning]*(('F+ , F-'!AJ$2-[1]!tbl_gk[[#This Row],[GKPositioning]])/('F+ , F-'!AJ$2-'F+ , F-'!AJ$3))</f>
        <v>1.7659310570779983E-2</v>
      </c>
      <c r="AK1742" s="1" cm="1">
        <f t="array" ref="AK1742">[1]!table_weight[GKReflexes]*(('F+ , F-'!AK$2-[1]!tbl_gk[[#This Row],[GKReflexes]])/('F+ , F-'!AK$2-'F+ , F-'!AK$3))</f>
        <v>4.9193793732887098E-2</v>
      </c>
    </row>
    <row r="1743" spans="1:37" x14ac:dyDescent="0.55000000000000004">
      <c r="A1743" s="8">
        <f>[1]!tbl_gk[[#This Row],[ID]]</f>
        <v>264211</v>
      </c>
      <c r="B1743" s="2" cm="1">
        <f t="array" ref="B1743">[1]!table_weight[ValueEUR]*(('F+ , F-'!B$2-[1]!tbl_gk[[#This Row],[ValueEUR]])/('F+ , F-'!B$2-'F+ , F-'!B$3))</f>
        <v>3.0588675060954019E-4</v>
      </c>
      <c r="C1743" s="2" cm="1">
        <f t="array" ref="C1743">[1]!table_weight[WageEUR]*(('F+ , F-'!C$2-[1]!tbl_gk[[#This Row],[WageEUR]])/('F+ , F-'!C$2-'F+ , F-'!C$3))</f>
        <v>3.1296748247534529E-5</v>
      </c>
      <c r="D1743" s="2" cm="1">
        <f t="array" ref="D1743">[1]!table_weight[Crossing]*(('F+ , F-'!D$2-[1]!tbl_gk[[#This Row],[Crossing]])/('F+ , F-'!D$2-'F+ , F-'!D$3))</f>
        <v>3.3625286215233793E-2</v>
      </c>
      <c r="E1743" s="2" cm="1">
        <f t="array" ref="E1743">[1]!table_weight[Finishing]*(('F+ , F-'!E$2-[1]!tbl_gk[[#This Row],[Finishing]])/('F+ , F-'!E$2-'F+ , F-'!E$3))</f>
        <v>1.8966763005780131E-2</v>
      </c>
      <c r="F1743" s="2" cm="1">
        <f t="array" ref="F1743">[1]!table_weight[HeadingAccuracy]*(('F+ , F-'!F$2-[1]!tbl_gk[[#This Row],[HeadingAccuracy]])/('F+ , F-'!F$2-'F+ , F-'!F$3))</f>
        <v>1.08567917583827E-2</v>
      </c>
      <c r="G1743" s="2" cm="1">
        <f t="array" ref="G1743">[1]!table_weight[ShortPassing]*(('F+ , F-'!G$2-[1]!tbl_gk[[#This Row],[ShortPassing]])/('F+ , F-'!G$2-'F+ , F-'!G$3))</f>
        <v>6.6098007588498875E-2</v>
      </c>
      <c r="H1743" s="2" cm="1">
        <f t="array" ref="H1743">[1]!table_weight[Volleys]*(('F+ , F-'!H$2-[1]!tbl_gk[[#This Row],[Volleys]])/('F+ , F-'!H$2-'F+ , F-'!H$3))</f>
        <v>2.3147841959762173E-3</v>
      </c>
      <c r="I1743" s="2" cm="1">
        <f t="array" ref="I1743">[1]!table_weight[Dribbling]*(('F+ , F-'!I$2-[1]!tbl_gk[[#This Row],[Dribbling]])/('F+ , F-'!I$2-'F+ , F-'!I$3))</f>
        <v>2.0535442652874894E-2</v>
      </c>
      <c r="J1743" s="2" cm="1">
        <f t="array" ref="J1743">[1]!table_weight[Curve]*(('F+ , F-'!J$2-[1]!tbl_gk[[#This Row],[Curve]])/('F+ , F-'!J$2-'F+ , F-'!J$3))</f>
        <v>9.9719433458404991E-3</v>
      </c>
      <c r="K1743" s="2" cm="1">
        <f t="array" ref="K1743">[1]!table_weight[FKAccuracy]*(('F+ , F-'!K$2-[1]!tbl_gk[[#This Row],[FKAccuracy]])/('F+ , F-'!K$2-'F+ , F-'!K$3))</f>
        <v>9.5832065713416324E-3</v>
      </c>
      <c r="L1743" s="2" cm="1">
        <f t="array" ref="L1743">[1]!table_weight[LongPassing]*(('F+ , F-'!L$2-[1]!tbl_gk[[#This Row],[LongPassing]])/('F+ , F-'!L$2-'F+ , F-'!L$3))</f>
        <v>2.3822660403335128E-2</v>
      </c>
      <c r="M1743" s="2" cm="1">
        <f t="array" ref="M1743">[1]!table_weight[BallControl]*(('F+ , F-'!M$2-[1]!tbl_gk[[#This Row],[BallControl]])/('F+ , F-'!M$2-'F+ , F-'!M$3))</f>
        <v>1.2603763744621627E-2</v>
      </c>
      <c r="N1743" s="2" cm="1">
        <f t="array" ref="N1743">[1]!table_weight[Acceleration]*(('F+ , F-'!N$2-[1]!tbl_gk[[#This Row],[Acceleration]])/('F+ , F-'!N$2-'F+ , F-'!N$3))</f>
        <v>9.0194885377333049E-3</v>
      </c>
      <c r="O1743" s="2" cm="1">
        <f t="array" ref="O1743">[1]!table_weight[SprintSpeed]*(('F+ , F-'!O$2-[1]!tbl_gk[[#This Row],[SprintSpeed]])/('F+ , F-'!O$2-'F+ , F-'!O$3))</f>
        <v>9.2765439610587065E-3</v>
      </c>
      <c r="P1743" s="2" cm="1">
        <f t="array" ref="P1743">[1]!table_weight[Agility]*(('F+ , F-'!P$2-[1]!tbl_gk[[#This Row],[Agility]])/('F+ , F-'!P$2-'F+ , F-'!P$3))</f>
        <v>4.3294095621445646E-3</v>
      </c>
      <c r="Q1743" s="2" cm="1">
        <f t="array" ref="Q1743">[1]!table_weight[Reactions]*(('F+ , F-'!Q$2-[1]!tbl_gk[[#This Row],[Reactions]])/('F+ , F-'!Q$2-'F+ , F-'!Q$3))</f>
        <v>1.8563112002598775E-3</v>
      </c>
      <c r="R1743" s="2" cm="1">
        <f t="array" ref="R1743">[1]!table_weight[Balance]*(('F+ , F-'!R$2-[1]!tbl_gk[[#This Row],[Balance]])/('F+ , F-'!R$2-'F+ , F-'!R$3))</f>
        <v>2.9181127881636282E-3</v>
      </c>
      <c r="S1743" s="2" cm="1">
        <f t="array" ref="S1743">[1]!table_weight[ShotPower]*(('F+ , F-'!S$2-[1]!tbl_gk[[#This Row],[ShotPower]])/('F+ , F-'!S$2-'F+ , F-'!S$3))</f>
        <v>6.2329798837993753E-3</v>
      </c>
      <c r="T1743" s="2" cm="1">
        <f t="array" ref="T1743">[1]!table_weight[Jumping]*(('F+ , F-'!T$2-[1]!tbl_gk[[#This Row],[Jumping]])/('F+ , F-'!T$2-'F+ , F-'!T$3))</f>
        <v>3.6065831182468503E-3</v>
      </c>
      <c r="U1743" s="2" cm="1">
        <f t="array" ref="U1743">[1]!table_weight[Stamina]*(('F+ , F-'!U$2-[1]!tbl_gk[[#This Row],[Stamina]])/('F+ , F-'!U$2-'F+ , F-'!U$3))</f>
        <v>2.0609046389982E-2</v>
      </c>
      <c r="V1743" s="2" cm="1">
        <f t="array" ref="V1743">[1]!table_weight[Strength]*(('F+ , F-'!V$2-[1]!tbl_gk[[#This Row],[Strength]])/('F+ , F-'!V$2-'F+ , F-'!V$3))</f>
        <v>3.9930027380590122E-2</v>
      </c>
      <c r="W1743" s="2" cm="1">
        <f t="array" ref="W1743">[1]!table_weight[LongShots]*(('F+ , F-'!W$2-[1]!tbl_gk[[#This Row],[LongShots]])/('F+ , F-'!W$2-'F+ , F-'!W$3))</f>
        <v>9.86888481601568E-3</v>
      </c>
      <c r="X1743" s="2" cm="1">
        <f t="array" ref="X1743">[1]!table_weight[Aggression]*(('F+ , F-'!X$2-[1]!tbl_gk[[#This Row],[Aggression]])/('F+ , F-'!X$2-'F+ , F-'!X$3))</f>
        <v>1.5819896562214757E-2</v>
      </c>
      <c r="Y1743" s="2" cm="1">
        <f t="array" ref="Y1743">[1]!table_weight[Interceptions]*(('F+ , F-'!Y$2-[1]!tbl_gk[[#This Row],[Interceptions]])/('F+ , F-'!Y$2-'F+ , F-'!Y$3))</f>
        <v>2.4931919535197796E-2</v>
      </c>
      <c r="Z1743" s="2" cm="1">
        <f t="array" ref="Z1743">[1]!table_weight[Positioning]*(('F+ , F-'!Z$2-[1]!tbl_gk[[#This Row],[Positioning]])/('F+ , F-'!Z$2-'F+ , F-'!Z$3))</f>
        <v>1.7746678835817667E-3</v>
      </c>
      <c r="AA1743" s="2" cm="1">
        <f t="array" ref="AA1743">[1]!table_weight[Vision]*(('F+ , F-'!AA$2-[1]!tbl_gk[[#This Row],[Vision]])/('F+ , F-'!AA$2-'F+ , F-'!AA$3))</f>
        <v>3.0524287597606677E-2</v>
      </c>
      <c r="AB1743" s="2" cm="1">
        <f t="array" ref="AB1743">[1]!table_weight[Penalties]*(('F+ , F-'!AB$2-[1]!tbl_gk[[#This Row],[Penalties]])/('F+ , F-'!AB$2-'F+ , F-'!AB$3))</f>
        <v>2.3879722257019362E-3</v>
      </c>
      <c r="AC1743" s="2" cm="1">
        <f t="array" ref="AC1743">[1]!table_weight[Composure]*(('F+ , F-'!AC$2-[1]!tbl_gk[[#This Row],[Composure]])/('F+ , F-'!AC$2-'F+ , F-'!AC$3))</f>
        <v>2.134938807316428E-3</v>
      </c>
      <c r="AD1743" s="2" cm="1">
        <f t="array" ref="AD1743">[1]!table_weight[Marking]*(('F+ , F-'!AD$2-[1]!tbl_gk[[#This Row],[Marking]])/('F+ , F-'!AD$2-'F+ , F-'!AD$3))</f>
        <v>3.6282098953227655E-2</v>
      </c>
      <c r="AE1743" s="2" cm="1">
        <f t="array" ref="AE1743">[1]!table_weight[StandingTackle]*(('F+ , F-'!AE$2-[1]!tbl_gk[[#This Row],[StandingTackle]])/('F+ , F-'!AE$2-'F+ , F-'!AE$3))</f>
        <v>3.1383600467551613E-2</v>
      </c>
      <c r="AF1743" s="2" cm="1">
        <f t="array" ref="AF1743">[1]!table_weight[SlidingTackle]*(('F+ , F-'!AF$2-[1]!tbl_gk[[#This Row],[SlidingTackle]])/('F+ , F-'!AF$2-'F+ , F-'!AF$3))</f>
        <v>1.0461200155850536E-2</v>
      </c>
      <c r="AG1743" s="2" cm="1">
        <f t="array" ref="AG1743">[1]!table_weight[GKDiving]*(('F+ , F-'!AG$2-[1]!tbl_gk[[#This Row],[GKDiving]])/('F+ , F-'!AG$2-'F+ , F-'!AG$3))</f>
        <v>4.4411063786634182E-2</v>
      </c>
      <c r="AH1743" s="2" cm="1">
        <f t="array" ref="AH1743">[1]!table_weight[GKHandling]*(('F+ , F-'!AH$2-[1]!tbl_gk[[#This Row],[GKHandling]])/('F+ , F-'!AH$2-'F+ , F-'!AH$3))</f>
        <v>4.8124363434346076E-2</v>
      </c>
      <c r="AI1743" s="2" cm="1">
        <f t="array" ref="AI1743">[1]!table_weight[GKKicking]*(('F+ , F-'!AI$2-[1]!tbl_gk[[#This Row],[GKKicking]])/('F+ , F-'!AI$2-'F+ , F-'!AI$3))</f>
        <v>2.8621843626407038E-2</v>
      </c>
      <c r="AJ1743" s="2" cm="1">
        <f t="array" ref="AJ1743">[1]!table_weight[GKPositioning]*(('F+ , F-'!AJ$2-[1]!tbl_gk[[#This Row],[GKPositioning]])/('F+ , F-'!AJ$2-'F+ , F-'!AJ$3))</f>
        <v>1.8290000234022125E-2</v>
      </c>
      <c r="AK1743" s="2" cm="1">
        <f t="array" ref="AK1743">[1]!table_weight[GKReflexes]*(('F+ , F-'!AK$2-[1]!tbl_gk[[#This Row],[GKReflexes]])/('F+ , F-'!AK$2-'F+ , F-'!AK$3))</f>
        <v>4.55498090119325E-2</v>
      </c>
    </row>
    <row r="1744" spans="1:37" x14ac:dyDescent="0.55000000000000004">
      <c r="A1744" s="7">
        <f>[1]!tbl_gk[[#This Row],[ID]]</f>
        <v>264242</v>
      </c>
      <c r="B1744" s="1" cm="1">
        <f t="array" ref="B1744">[1]!table_weight[ValueEUR]*(('F+ , F-'!B$2-[1]!tbl_gk[[#This Row],[ValueEUR]])/('F+ , F-'!B$2-'F+ , F-'!B$3))</f>
        <v>9.7538055693859437E-5</v>
      </c>
      <c r="C1744" s="1" cm="1">
        <f t="array" ref="C1744">[1]!table_weight[WageEUR]*(('F+ , F-'!C$2-[1]!tbl_gk[[#This Row],[WageEUR]])/('F+ , F-'!C$2-'F+ , F-'!C$3))</f>
        <v>0</v>
      </c>
      <c r="D1744" s="1" cm="1">
        <f t="array" ref="D1744">[1]!table_weight[Crossing]*(('F+ , F-'!D$2-[1]!tbl_gk[[#This Row],[Crossing]])/('F+ , F-'!D$2-'F+ , F-'!D$3))</f>
        <v>3.5866971962916043E-2</v>
      </c>
      <c r="E1744" s="1" cm="1">
        <f t="array" ref="E1744">[1]!table_weight[Finishing]*(('F+ , F-'!E$2-[1]!tbl_gk[[#This Row],[Finishing]])/('F+ , F-'!E$2-'F+ , F-'!E$3))</f>
        <v>1.7968512321265388E-2</v>
      </c>
      <c r="F1744" s="1" cm="1">
        <f t="array" ref="F1744">[1]!table_weight[HeadingAccuracy]*(('F+ , F-'!F$2-[1]!tbl_gk[[#This Row],[HeadingAccuracy]])/('F+ , F-'!F$2-'F+ , F-'!F$3))</f>
        <v>1.210949849973455E-2</v>
      </c>
      <c r="G1744" s="1" cm="1">
        <f t="array" ref="G1744">[1]!table_weight[ShortPassing]*(('F+ , F-'!G$2-[1]!tbl_gk[[#This Row],[ShortPassing]])/('F+ , F-'!G$2-'F+ , F-'!G$3))</f>
        <v>6.6098007588498875E-2</v>
      </c>
      <c r="H1744" s="1" cm="1">
        <f t="array" ref="H1744">[1]!table_weight[Volleys]*(('F+ , F-'!H$2-[1]!tbl_gk[[#This Row],[Volleys]])/('F+ , F-'!H$2-'F+ , F-'!H$3))</f>
        <v>2.4305234057750281E-3</v>
      </c>
      <c r="I1744" s="1" cm="1">
        <f t="array" ref="I1744">[1]!table_weight[Dribbling]*(('F+ , F-'!I$2-[1]!tbl_gk[[#This Row],[Dribbling]])/('F+ , F-'!I$2-'F+ , F-'!I$3))</f>
        <v>2.3469077317571304E-2</v>
      </c>
      <c r="J1744" s="1" cm="1">
        <f t="array" ref="J1744">[1]!table_weight[Curve]*(('F+ , F-'!J$2-[1]!tbl_gk[[#This Row],[Curve]])/('F+ , F-'!J$2-'F+ , F-'!J$3))</f>
        <v>9.6339113680153961E-3</v>
      </c>
      <c r="K1744" s="1" cm="1">
        <f t="array" ref="K1744">[1]!table_weight[FKAccuracy]*(('F+ , F-'!K$2-[1]!tbl_gk[[#This Row],[FKAccuracy]])/('F+ , F-'!K$2-'F+ , F-'!K$3))</f>
        <v>9.2789777912990392E-3</v>
      </c>
      <c r="L1744" s="1" cm="1">
        <f t="array" ref="L1744">[1]!table_weight[LongPassing]*(('F+ , F-'!L$2-[1]!tbl_gk[[#This Row],[LongPassing]])/('F+ , F-'!L$2-'F+ , F-'!L$3))</f>
        <v>2.8695477304017315E-2</v>
      </c>
      <c r="M1744" s="1" cm="1">
        <f t="array" ref="M1744">[1]!table_weight[BallControl]*(('F+ , F-'!M$2-[1]!tbl_gk[[#This Row],[BallControl]])/('F+ , F-'!M$2-'F+ , F-'!M$3))</f>
        <v>1.5646051545047536E-2</v>
      </c>
      <c r="N1744" s="1" cm="1">
        <f t="array" ref="N1744">[1]!table_weight[Acceleration]*(('F+ , F-'!N$2-[1]!tbl_gk[[#This Row],[Acceleration]])/('F+ , F-'!N$2-'F+ , F-'!N$3))</f>
        <v>8.5685141108466402E-3</v>
      </c>
      <c r="O1744" s="1" cm="1">
        <f t="array" ref="O1744">[1]!table_weight[SprintSpeed]*(('F+ , F-'!O$2-[1]!tbl_gk[[#This Row],[SprintSpeed]])/('F+ , F-'!O$2-'F+ , F-'!O$3))</f>
        <v>9.2765439610587065E-3</v>
      </c>
      <c r="P1744" s="1" cm="1">
        <f t="array" ref="P1744">[1]!table_weight[Agility]*(('F+ , F-'!P$2-[1]!tbl_gk[[#This Row],[Agility]])/('F+ , F-'!P$2-'F+ , F-'!P$3))</f>
        <v>5.0314759776274665E-3</v>
      </c>
      <c r="Q1744" s="1" cm="1">
        <f t="array" ref="Q1744">[1]!table_weight[Reactions]*(('F+ , F-'!Q$2-[1]!tbl_gk[[#This Row],[Reactions]])/('F+ , F-'!Q$2-'F+ , F-'!Q$3))</f>
        <v>1.9078754002670962E-3</v>
      </c>
      <c r="R1744" s="1" cm="1">
        <f t="array" ref="R1744">[1]!table_weight[Balance]*(('F+ , F-'!R$2-[1]!tbl_gk[[#This Row],[Balance]])/('F+ , F-'!R$2-'F+ , F-'!R$3))</f>
        <v>2.4835002452456411E-3</v>
      </c>
      <c r="S1744" s="1" cm="1">
        <f t="array" ref="S1744">[1]!table_weight[ShotPower]*(('F+ , F-'!S$2-[1]!tbl_gk[[#This Row],[ShotPower]])/('F+ , F-'!S$2-'F+ , F-'!S$3))</f>
        <v>7.7912248547492196E-3</v>
      </c>
      <c r="T1744" s="1" cm="1">
        <f t="array" ref="T1744">[1]!table_weight[Jumping]*(('F+ , F-'!T$2-[1]!tbl_gk[[#This Row],[Jumping]])/('F+ , F-'!T$2-'F+ , F-'!T$3))</f>
        <v>4.1218092779964008E-3</v>
      </c>
      <c r="U1744" s="1" cm="1">
        <f t="array" ref="U1744">[1]!table_weight[Stamina]*(('F+ , F-'!U$2-[1]!tbl_gk[[#This Row],[Stamina]])/('F+ , F-'!U$2-'F+ , F-'!U$3))</f>
        <v>1.4598074526237249E-2</v>
      </c>
      <c r="V1744" s="1" cm="1">
        <f t="array" ref="V1744">[1]!table_weight[Strength]*(('F+ , F-'!V$2-[1]!tbl_gk[[#This Row],[Strength]])/('F+ , F-'!V$2-'F+ , F-'!V$3))</f>
        <v>2.1296014602981403E-2</v>
      </c>
      <c r="W1744" s="1" cm="1">
        <f t="array" ref="W1744">[1]!table_weight[LongShots]*(('F+ , F-'!W$2-[1]!tbl_gk[[#This Row],[LongShots]])/('F+ , F-'!W$2-'F+ , F-'!W$3))</f>
        <v>1.0128592311173986E-2</v>
      </c>
      <c r="X1744" s="1" cm="1">
        <f t="array" ref="X1744">[1]!table_weight[Aggression]*(('F+ , F-'!X$2-[1]!tbl_gk[[#This Row],[Aggression]])/('F+ , F-'!X$2-'F+ , F-'!X$3))</f>
        <v>1.642835412229994E-2</v>
      </c>
      <c r="Y1744" s="1" cm="1">
        <f t="array" ref="Y1744">[1]!table_weight[Interceptions]*(('F+ , F-'!Y$2-[1]!tbl_gk[[#This Row],[Interceptions]])/('F+ , F-'!Y$2-'F+ , F-'!Y$3))</f>
        <v>2.3546812894353474E-2</v>
      </c>
      <c r="Z1744" s="1" cm="1">
        <f t="array" ref="Z1744">[1]!table_weight[Positioning]*(('F+ , F-'!Z$2-[1]!tbl_gk[[#This Row],[Positioning]])/('F+ , F-'!Z$2-'F+ , F-'!Z$3))</f>
        <v>1.7746678835817667E-3</v>
      </c>
      <c r="AA1744" s="1" cm="1">
        <f t="array" ref="AA1744">[1]!table_weight[Vision]*(('F+ , F-'!AA$2-[1]!tbl_gk[[#This Row],[Vision]])/('F+ , F-'!AA$2-'F+ , F-'!AA$3))</f>
        <v>2.3425616063279545E-2</v>
      </c>
      <c r="AB1744" s="1" cm="1">
        <f t="array" ref="AB1744">[1]!table_weight[Penalties]*(('F+ , F-'!AB$2-[1]!tbl_gk[[#This Row],[Penalties]])/('F+ , F-'!AB$2-'F+ , F-'!AB$3))</f>
        <v>2.2705309687002014E-3</v>
      </c>
      <c r="AC1744" s="1" cm="1">
        <f t="array" ref="AC1744">[1]!table_weight[Composure]*(('F+ , F-'!AC$2-[1]!tbl_gk[[#This Row],[Composure]])/('F+ , F-'!AC$2-'F+ , F-'!AC$3))</f>
        <v>2.4551796284138926E-3</v>
      </c>
      <c r="AD1744" s="1" cm="1">
        <f t="array" ref="AD1744">[1]!table_weight[Marking]*(('F+ , F-'!AD$2-[1]!tbl_gk[[#This Row],[Marking]])/('F+ , F-'!AD$2-'F+ , F-'!AD$3))</f>
        <v>3.4704616390043845E-2</v>
      </c>
      <c r="AE1744" s="1" cm="1">
        <f t="array" ref="AE1744">[1]!table_weight[StandingTackle]*(('F+ , F-'!AE$2-[1]!tbl_gk[[#This Row],[StandingTackle]])/('F+ , F-'!AE$2-'F+ , F-'!AE$3))</f>
        <v>2.9141914719869356E-2</v>
      </c>
      <c r="AF1744" s="1" cm="1">
        <f t="array" ref="AF1744">[1]!table_weight[SlidingTackle]*(('F+ , F-'!AF$2-[1]!tbl_gk[[#This Row],[SlidingTackle]])/('F+ , F-'!AF$2-'F+ , F-'!AF$3))</f>
        <v>1.120842873841129E-2</v>
      </c>
      <c r="AG1744" s="1" cm="1">
        <f t="array" ref="AG1744">[1]!table_weight[GKDiving]*(('F+ , F-'!AG$2-[1]!tbl_gk[[#This Row],[GKDiving]])/('F+ , F-'!AG$2-'F+ , F-'!AG$3))</f>
        <v>5.4659770814318998E-2</v>
      </c>
      <c r="AH1744" s="1" cm="1">
        <f t="array" ref="AH1744">[1]!table_weight[GKHandling]*(('F+ , F-'!AH$2-[1]!tbl_gk[[#This Row],[GKHandling]])/('F+ , F-'!AH$2-'F+ , F-'!AH$3))</f>
        <v>6.0601050250658012E-2</v>
      </c>
      <c r="AI1744" s="1" cm="1">
        <f t="array" ref="AI1744">[1]!table_weight[GKKicking]*(('F+ , F-'!AI$2-[1]!tbl_gk[[#This Row],[GKKicking]])/('F+ , F-'!AI$2-'F+ , F-'!AI$3))</f>
        <v>3.57773045330088E-2</v>
      </c>
      <c r="AJ1744" s="1" cm="1">
        <f t="array" ref="AJ1744">[1]!table_weight[GKPositioning]*(('F+ , F-'!AJ$2-[1]!tbl_gk[[#This Row],[GKPositioning]])/('F+ , F-'!AJ$2-'F+ , F-'!AJ$3))</f>
        <v>2.1443448550232839E-2</v>
      </c>
      <c r="AK1744" s="1" cm="1">
        <f t="array" ref="AK1744">[1]!table_weight[GKReflexes]*(('F+ , F-'!AK$2-[1]!tbl_gk[[#This Row],[GKReflexes]])/('F+ , F-'!AK$2-'F+ , F-'!AK$3))</f>
        <v>6.7413717337660092E-2</v>
      </c>
    </row>
    <row r="1745" spans="1:37" x14ac:dyDescent="0.55000000000000004">
      <c r="A1745" s="8">
        <f>[1]!tbl_gk[[#This Row],[ID]]</f>
        <v>264285</v>
      </c>
      <c r="B1745" s="2" cm="1">
        <f t="array" ref="B1745">[1]!table_weight[ValueEUR]*(('F+ , F-'!B$2-[1]!tbl_gk[[#This Row],[ValueEUR]])/('F+ , F-'!B$2-'F+ , F-'!B$3))</f>
        <v>1.3612114734491143E-4</v>
      </c>
      <c r="C1745" s="2" cm="1">
        <f t="array" ref="C1745">[1]!table_weight[WageEUR]*(('F+ , F-'!C$2-[1]!tbl_gk[[#This Row],[WageEUR]])/('F+ , F-'!C$2-'F+ , F-'!C$3))</f>
        <v>2.3472561185650898E-4</v>
      </c>
      <c r="D1745" s="2" cm="1">
        <f t="array" ref="D1745">[1]!table_weight[Crossing]*(('F+ , F-'!D$2-[1]!tbl_gk[[#This Row],[Crossing]])/('F+ , F-'!D$2-'F+ , F-'!D$3))</f>
        <v>3.6987814836757178E-2</v>
      </c>
      <c r="E1745" s="2" cm="1">
        <f t="array" ref="E1745">[1]!table_weight[Finishing]*(('F+ , F-'!E$2-[1]!tbl_gk[[#This Row],[Finishing]])/('F+ , F-'!E$2-'F+ , F-'!E$3))</f>
        <v>2.1961515059324362E-2</v>
      </c>
      <c r="F1745" s="2" cm="1">
        <f t="array" ref="F1745">[1]!table_weight[HeadingAccuracy]*(('F+ , F-'!F$2-[1]!tbl_gk[[#This Row],[HeadingAccuracy]])/('F+ , F-'!F$2-'F+ , F-'!F$3))</f>
        <v>1.1274360672166649E-2</v>
      </c>
      <c r="G1745" s="2" cm="1">
        <f t="array" ref="G1745">[1]!table_weight[ShortPassing]*(('F+ , F-'!G$2-[1]!tbl_gk[[#This Row],[ShortPassing]])/('F+ , F-'!G$2-'F+ , F-'!G$3))</f>
        <v>6.3285326414520199E-2</v>
      </c>
      <c r="H1745" s="2" cm="1">
        <f t="array" ref="H1745">[1]!table_weight[Volleys]*(('F+ , F-'!H$2-[1]!tbl_gk[[#This Row],[Volleys]])/('F+ , F-'!H$2-'F+ , F-'!H$3))</f>
        <v>1.9675665665797848E-3</v>
      </c>
      <c r="I1745" s="2" cm="1">
        <f t="array" ref="I1745">[1]!table_weight[Dribbling]*(('F+ , F-'!I$2-[1]!tbl_gk[[#This Row],[Dribbling]])/('F+ , F-'!I$2-'F+ , F-'!I$3))</f>
        <v>1.7601807988178481E-2</v>
      </c>
      <c r="J1745" s="2" cm="1">
        <f t="array" ref="J1745">[1]!table_weight[Curve]*(('F+ , F-'!J$2-[1]!tbl_gk[[#This Row],[Curve]])/('F+ , F-'!J$2-'F+ , F-'!J$3))</f>
        <v>9.295879390190295E-3</v>
      </c>
      <c r="K1745" s="2" cm="1">
        <f t="array" ref="K1745">[1]!table_weight[FKAccuracy]*(('F+ , F-'!K$2-[1]!tbl_gk[[#This Row],[FKAccuracy]])/('F+ , F-'!K$2-'F+ , F-'!K$3))</f>
        <v>9.7353209613629272E-3</v>
      </c>
      <c r="L1745" s="2" cm="1">
        <f t="array" ref="L1745">[1]!table_weight[LongPassing]*(('F+ , F-'!L$2-[1]!tbl_gk[[#This Row],[LongPassing]])/('F+ , F-'!L$2-'F+ , F-'!L$3))</f>
        <v>2.1115539902956136E-2</v>
      </c>
      <c r="M1745" s="2" cm="1">
        <f t="array" ref="M1745">[1]!table_weight[BallControl]*(('F+ , F-'!M$2-[1]!tbl_gk[[#This Row],[BallControl]])/('F+ , F-'!M$2-'F+ , F-'!M$3))</f>
        <v>1.3038376287539614E-2</v>
      </c>
      <c r="N1745" s="2" cm="1">
        <f t="array" ref="N1745">[1]!table_weight[Acceleration]*(('F+ , F-'!N$2-[1]!tbl_gk[[#This Row],[Acceleration]])/('F+ , F-'!N$2-'F+ , F-'!N$3))</f>
        <v>8.3430268974033078E-3</v>
      </c>
      <c r="O1745" s="2" cm="1">
        <f t="array" ref="O1745">[1]!table_weight[SprintSpeed]*(('F+ , F-'!O$2-[1]!tbl_gk[[#This Row],[SprintSpeed]])/('F+ , F-'!O$2-'F+ , F-'!O$3))</f>
        <v>1.2649832674170962E-2</v>
      </c>
      <c r="P1745" s="2" cm="1">
        <f t="array" ref="P1745">[1]!table_weight[Agility]*(('F+ , F-'!P$2-[1]!tbl_gk[[#This Row],[Agility]])/('F+ , F-'!P$2-'F+ , F-'!P$3))</f>
        <v>4.5634317006388652E-3</v>
      </c>
      <c r="Q1745" s="2" cm="1">
        <f t="array" ref="Q1745">[1]!table_weight[Reactions]*(('F+ , F-'!Q$2-[1]!tbl_gk[[#This Row],[Reactions]])/('F+ , F-'!Q$2-'F+ , F-'!Q$3))</f>
        <v>1.8047470002526586E-3</v>
      </c>
      <c r="R1745" s="2" cm="1">
        <f t="array" ref="R1745">[1]!table_weight[Balance]*(('F+ , F-'!R$2-[1]!tbl_gk[[#This Row],[Balance]])/('F+ , F-'!R$2-'F+ , F-'!R$3))</f>
        <v>2.8560252820324875E-3</v>
      </c>
      <c r="S1745" s="2" cm="1">
        <f t="array" ref="S1745">[1]!table_weight[ShotPower]*(('F+ , F-'!S$2-[1]!tbl_gk[[#This Row],[ShotPower]])/('F+ , F-'!S$2-'F+ , F-'!S$3))</f>
        <v>5.7135648934827617E-3</v>
      </c>
      <c r="T1745" s="2" cm="1">
        <f t="array" ref="T1745">[1]!table_weight[Jumping]*(('F+ , F-'!T$2-[1]!tbl_gk[[#This Row],[Jumping]])/('F+ , F-'!T$2-'F+ , F-'!T$3))</f>
        <v>4.4652933844961011E-3</v>
      </c>
      <c r="U1745" s="2" cm="1">
        <f t="array" ref="U1745">[1]!table_weight[Stamina]*(('F+ , F-'!U$2-[1]!tbl_gk[[#This Row],[Stamina]])/('F+ , F-'!U$2-'F+ , F-'!U$3))</f>
        <v>2.3185177188729752E-2</v>
      </c>
      <c r="V1745" s="2" cm="1">
        <f t="array" ref="V1745">[1]!table_weight[Strength]*(('F+ , F-'!V$2-[1]!tbl_gk[[#This Row],[Strength]])/('F+ , F-'!V$2-'F+ , F-'!V$3))</f>
        <v>1.4197343068654266E-2</v>
      </c>
      <c r="W1745" s="2" cm="1">
        <f t="array" ref="W1745">[1]!table_weight[LongShots]*(('F+ , F-'!W$2-[1]!tbl_gk[[#This Row],[LongShots]])/('F+ , F-'!W$2-'F+ , F-'!W$3))</f>
        <v>1.0388299806332293E-2</v>
      </c>
      <c r="X1745" s="2" cm="1">
        <f t="array" ref="X1745">[1]!table_weight[Aggression]*(('F+ , F-'!X$2-[1]!tbl_gk[[#This Row],[Aggression]])/('F+ , F-'!X$2-'F+ , F-'!X$3))</f>
        <v>1.3994523881959207E-2</v>
      </c>
      <c r="Y1745" s="2" cm="1">
        <f t="array" ref="Y1745">[1]!table_weight[Interceptions]*(('F+ , F-'!Y$2-[1]!tbl_gk[[#This Row],[Interceptions]])/('F+ , F-'!Y$2-'F+ , F-'!Y$3))</f>
        <v>2.1469152933086991E-2</v>
      </c>
      <c r="Z1745" s="2" cm="1">
        <f t="array" ref="Z1745">[1]!table_weight[Positioning]*(('F+ , F-'!Z$2-[1]!tbl_gk[[#This Row],[Positioning]])/('F+ , F-'!Z$2-'F+ , F-'!Z$3))</f>
        <v>2.3662238447756888E-3</v>
      </c>
      <c r="AA1745" s="2" cm="1">
        <f t="array" ref="AA1745">[1]!table_weight[Vision]*(('F+ , F-'!AA$2-[1]!tbl_gk[[#This Row],[Vision]])/('F+ , F-'!AA$2-'F+ , F-'!AA$3))</f>
        <v>2.200588175641412E-2</v>
      </c>
      <c r="AB1745" s="2" cm="1">
        <f t="array" ref="AB1745">[1]!table_weight[Penalties]*(('F+ , F-'!AB$2-[1]!tbl_gk[[#This Row],[Penalties]])/('F+ , F-'!AB$2-'F+ , F-'!AB$3))</f>
        <v>2.4662663970364263E-3</v>
      </c>
      <c r="AC1745" s="2" cm="1">
        <f t="array" ref="AC1745">[1]!table_weight[Composure]*(('F+ , F-'!AC$2-[1]!tbl_gk[[#This Row],[Composure]])/('F+ , F-'!AC$2-'F+ , F-'!AC$3))</f>
        <v>1.8680714564018749E-3</v>
      </c>
      <c r="AD1745" s="2" cm="1">
        <f t="array" ref="AD1745">[1]!table_weight[Marking]*(('F+ , F-'!AD$2-[1]!tbl_gk[[#This Row],[Marking]])/('F+ , F-'!AD$2-'F+ , F-'!AD$3))</f>
        <v>3.4704616390043845E-2</v>
      </c>
      <c r="AE1745" s="2" cm="1">
        <f t="array" ref="AE1745">[1]!table_weight[StandingTackle]*(('F+ , F-'!AE$2-[1]!tbl_gk[[#This Row],[StandingTackle]])/('F+ , F-'!AE$2-'F+ , F-'!AE$3))</f>
        <v>3.362528621523387E-2</v>
      </c>
      <c r="AF1745" s="2" cm="1">
        <f t="array" ref="AF1745">[1]!table_weight[SlidingTackle]*(('F+ , F-'!AF$2-[1]!tbl_gk[[#This Row],[SlidingTackle]])/('F+ , F-'!AF$2-'F+ , F-'!AF$3))</f>
        <v>8.9667429907290316E-3</v>
      </c>
      <c r="AG1745" s="2" cm="1">
        <f t="array" ref="AG1745">[1]!table_weight[GKDiving]*(('F+ , F-'!AG$2-[1]!tbl_gk[[#This Row],[GKDiving]])/('F+ , F-'!AG$2-'F+ , F-'!AG$3))</f>
        <v>4.7827299462529123E-2</v>
      </c>
      <c r="AH1745" s="2" cm="1">
        <f t="array" ref="AH1745">[1]!table_weight[GKHandling]*(('F+ , F-'!AH$2-[1]!tbl_gk[[#This Row],[GKHandling]])/('F+ , F-'!AH$2-'F+ , F-'!AH$3))</f>
        <v>5.7036282588854605E-2</v>
      </c>
      <c r="AI1745" s="2" cm="1">
        <f t="array" ref="AI1745">[1]!table_weight[GKKicking]*(('F+ , F-'!AI$2-[1]!tbl_gk[[#This Row],[GKKicking]])/('F+ , F-'!AI$2-'F+ , F-'!AI$3))</f>
        <v>2.5938545786431375E-2</v>
      </c>
      <c r="AJ1745" s="2" cm="1">
        <f t="array" ref="AJ1745">[1]!table_weight[GKPositioning]*(('F+ , F-'!AJ$2-[1]!tbl_gk[[#This Row],[GKPositioning]])/('F+ , F-'!AJ$2-'F+ , F-'!AJ$3))</f>
        <v>2.3966207203201407E-2</v>
      </c>
      <c r="AK1745" s="2" cm="1">
        <f t="array" ref="AK1745">[1]!table_weight[GKReflexes]*(('F+ , F-'!AK$2-[1]!tbl_gk[[#This Row],[GKReflexes]])/('F+ , F-'!AK$2-'F+ , F-'!AK$3))</f>
        <v>5.2837778453841702E-2</v>
      </c>
    </row>
    <row r="1746" spans="1:37" x14ac:dyDescent="0.55000000000000004">
      <c r="A1746" s="7">
        <f>[1]!tbl_gk[[#This Row],[ID]]</f>
        <v>264326</v>
      </c>
      <c r="B1746" s="1" cm="1">
        <f t="array" ref="B1746">[1]!table_weight[ValueEUR]*(('F+ , F-'!B$2-[1]!tbl_gk[[#This Row],[ValueEUR]])/('F+ , F-'!B$2-'F+ , F-'!B$3))</f>
        <v>3.0588675060954019E-4</v>
      </c>
      <c r="C1746" s="1" cm="1">
        <f t="array" ref="C1746">[1]!table_weight[WageEUR]*(('F+ , F-'!C$2-[1]!tbl_gk[[#This Row],[WageEUR]])/('F+ , F-'!C$2-'F+ , F-'!C$3))</f>
        <v>2.3472561185650898E-4</v>
      </c>
      <c r="D1746" s="1" cm="1">
        <f t="array" ref="D1746">[1]!table_weight[Crossing]*(('F+ , F-'!D$2-[1]!tbl_gk[[#This Row],[Crossing]])/('F+ , F-'!D$2-'F+ , F-'!D$3))</f>
        <v>3.81086577105983E-2</v>
      </c>
      <c r="E1746" s="1" cm="1">
        <f t="array" ref="E1746">[1]!table_weight[Finishing]*(('F+ , F-'!E$2-[1]!tbl_gk[[#This Row],[Finishing]])/('F+ , F-'!E$2-'F+ , F-'!E$3))</f>
        <v>1.8966763005780131E-2</v>
      </c>
      <c r="F1746" s="1" cm="1">
        <f t="array" ref="F1746">[1]!table_weight[HeadingAccuracy]*(('F+ , F-'!F$2-[1]!tbl_gk[[#This Row],[HeadingAccuracy]])/('F+ , F-'!F$2-'F+ , F-'!F$3))</f>
        <v>1.0439222844598752E-2</v>
      </c>
      <c r="G1746" s="1" cm="1">
        <f t="array" ref="G1746">[1]!table_weight[ShortPassing]*(('F+ , F-'!G$2-[1]!tbl_gk[[#This Row],[ShortPassing]])/('F+ , F-'!G$2-'F+ , F-'!G$3))</f>
        <v>6.7504348175488213E-2</v>
      </c>
      <c r="H1746" s="1" cm="1">
        <f t="array" ref="H1746">[1]!table_weight[Volleys]*(('F+ , F-'!H$2-[1]!tbl_gk[[#This Row],[Volleys]])/('F+ , F-'!H$2-'F+ , F-'!H$3))</f>
        <v>2.1990449861774069E-3</v>
      </c>
      <c r="I1746" s="1" cm="1">
        <f t="array" ref="I1746">[1]!table_weight[Dribbling]*(('F+ , F-'!I$2-[1]!tbl_gk[[#This Row],[Dribbling]])/('F+ , F-'!I$2-'F+ , F-'!I$3))</f>
        <v>2.5424833760702249E-2</v>
      </c>
      <c r="J1746" s="1" cm="1">
        <f t="array" ref="J1746">[1]!table_weight[Curve]*(('F+ , F-'!J$2-[1]!tbl_gk[[#This Row],[Curve]])/('F+ , F-'!J$2-'F+ , F-'!J$3))</f>
        <v>9.9719433458404991E-3</v>
      </c>
      <c r="K1746" s="1" cm="1">
        <f t="array" ref="K1746">[1]!table_weight[FKAccuracy]*(('F+ , F-'!K$2-[1]!tbl_gk[[#This Row],[FKAccuracy]])/('F+ , F-'!K$2-'F+ , F-'!K$3))</f>
        <v>9.1268634012777444E-3</v>
      </c>
      <c r="L1746" s="1" cm="1">
        <f t="array" ref="L1746">[1]!table_weight[LongPassing]*(('F+ , F-'!L$2-[1]!tbl_gk[[#This Row],[LongPassing]])/('F+ , F-'!L$2-'F+ , F-'!L$3))</f>
        <v>2.5446932703562523E-2</v>
      </c>
      <c r="M1746" s="1" cm="1">
        <f t="array" ref="M1746">[1]!table_weight[BallControl]*(('F+ , F-'!M$2-[1]!tbl_gk[[#This Row],[BallControl]])/('F+ , F-'!M$2-'F+ , F-'!M$3))</f>
        <v>1.5646051545047536E-2</v>
      </c>
      <c r="N1746" s="1" cm="1">
        <f t="array" ref="N1746">[1]!table_weight[Acceleration]*(('F+ , F-'!N$2-[1]!tbl_gk[[#This Row],[Acceleration]])/('F+ , F-'!N$2-'F+ , F-'!N$3))</f>
        <v>8.3430268974033078E-3</v>
      </c>
      <c r="O1746" s="1" cm="1">
        <f t="array" ref="O1746">[1]!table_weight[SprintSpeed]*(('F+ , F-'!O$2-[1]!tbl_gk[[#This Row],[SprintSpeed]])/('F+ , F-'!O$2-'F+ , F-'!O$3))</f>
        <v>9.2765439610587065E-3</v>
      </c>
      <c r="P1746" s="1" cm="1">
        <f t="array" ref="P1746">[1]!table_weight[Agility]*(('F+ , F-'!P$2-[1]!tbl_gk[[#This Row],[Agility]])/('F+ , F-'!P$2-'F+ , F-'!P$3))</f>
        <v>4.4464206313917145E-3</v>
      </c>
      <c r="Q1746" s="1" cm="1">
        <f t="array" ref="Q1746">[1]!table_weight[Reactions]*(('F+ , F-'!Q$2-[1]!tbl_gk[[#This Row],[Reactions]])/('F+ , F-'!Q$2-'F+ , F-'!Q$3))</f>
        <v>1.4437976002021271E-3</v>
      </c>
      <c r="R1746" s="1" cm="1">
        <f t="array" ref="R1746">[1]!table_weight[Balance]*(('F+ , F-'!R$2-[1]!tbl_gk[[#This Row],[Balance]])/('F+ , F-'!R$2-'F+ , F-'!R$3))</f>
        <v>2.7318502697702049E-3</v>
      </c>
      <c r="S1746" s="1" cm="1">
        <f t="array" ref="S1746">[1]!table_weight[ShotPower]*(('F+ , F-'!S$2-[1]!tbl_gk[[#This Row],[ShotPower]])/('F+ , F-'!S$2-'F+ , F-'!S$3))</f>
        <v>5.9732723886410689E-3</v>
      </c>
      <c r="T1746" s="1" cm="1">
        <f t="array" ref="T1746">[1]!table_weight[Jumping]*(('F+ , F-'!T$2-[1]!tbl_gk[[#This Row],[Jumping]])/('F+ , F-'!T$2-'F+ , F-'!T$3))</f>
        <v>2.91961490524745E-3</v>
      </c>
      <c r="U1746" s="1" cm="1">
        <f t="array" ref="U1746">[1]!table_weight[Stamina]*(('F+ , F-'!U$2-[1]!tbl_gk[[#This Row],[Stamina]])/('F+ , F-'!U$2-'F+ , F-'!U$3))</f>
        <v>2.0609046389982E-2</v>
      </c>
      <c r="V1746" s="1" cm="1">
        <f t="array" ref="V1746">[1]!table_weight[Strength]*(('F+ , F-'!V$2-[1]!tbl_gk[[#This Row],[Strength]])/('F+ , F-'!V$2-'F+ , F-'!V$3))</f>
        <v>2.3070682486563184E-2</v>
      </c>
      <c r="W1746" s="1" cm="1">
        <f t="array" ref="W1746">[1]!table_weight[LongShots]*(('F+ , F-'!W$2-[1]!tbl_gk[[#This Row],[LongShots]])/('F+ , F-'!W$2-'F+ , F-'!W$3))</f>
        <v>9.6091773208573719E-3</v>
      </c>
      <c r="X1746" s="1" cm="1">
        <f t="array" ref="X1746">[1]!table_weight[Aggression]*(('F+ , F-'!X$2-[1]!tbl_gk[[#This Row],[Aggression]])/('F+ , F-'!X$2-'F+ , F-'!X$3))</f>
        <v>1.7036811682385123E-2</v>
      </c>
      <c r="Y1746" s="1" cm="1">
        <f t="array" ref="Y1746">[1]!table_weight[Interceptions]*(('F+ , F-'!Y$2-[1]!tbl_gk[[#This Row],[Interceptions]])/('F+ , F-'!Y$2-'F+ , F-'!Y$3))</f>
        <v>2.2161706253509151E-2</v>
      </c>
      <c r="Z1746" s="1" cm="1">
        <f t="array" ref="Z1746">[1]!table_weight[Positioning]*(('F+ , F-'!Z$2-[1]!tbl_gk[[#This Row],[Positioning]])/('F+ , F-'!Z$2-'F+ , F-'!Z$3))</f>
        <v>2.3662238447756888E-3</v>
      </c>
      <c r="AA1746" s="1" cm="1">
        <f t="array" ref="AA1746">[1]!table_weight[Vision]*(('F+ , F-'!AA$2-[1]!tbl_gk[[#This Row],[Vision]])/('F+ , F-'!AA$2-'F+ , F-'!AA$3))</f>
        <v>2.6265084677010397E-2</v>
      </c>
      <c r="AB1746" s="1" cm="1">
        <f t="array" ref="AB1746">[1]!table_weight[Penalties]*(('F+ , F-'!AB$2-[1]!tbl_gk[[#This Row],[Penalties]])/('F+ , F-'!AB$2-'F+ , F-'!AB$3))</f>
        <v>2.1922367973657118E-3</v>
      </c>
      <c r="AC1746" s="1" cm="1">
        <f t="array" ref="AC1746">[1]!table_weight[Composure]*(('F+ , F-'!AC$2-[1]!tbl_gk[[#This Row],[Composure]])/('F+ , F-'!AC$2-'F+ , F-'!AC$3))</f>
        <v>1.7079510458531426E-3</v>
      </c>
      <c r="AD1746" s="1" cm="1">
        <f t="array" ref="AD1746">[1]!table_weight[Marking]*(('F+ , F-'!AD$2-[1]!tbl_gk[[#This Row],[Marking]])/('F+ , F-'!AD$2-'F+ , F-'!AD$3))</f>
        <v>3.4704616390043845E-2</v>
      </c>
      <c r="AE1746" s="1" cm="1">
        <f t="array" ref="AE1746">[1]!table_weight[StandingTackle]*(('F+ , F-'!AE$2-[1]!tbl_gk[[#This Row],[StandingTackle]])/('F+ , F-'!AE$2-'F+ , F-'!AE$3))</f>
        <v>2.6900228972187096E-2</v>
      </c>
      <c r="AF1746" s="1" cm="1">
        <f t="array" ref="AF1746">[1]!table_weight[SlidingTackle]*(('F+ , F-'!AF$2-[1]!tbl_gk[[#This Row],[SlidingTackle]])/('F+ , F-'!AF$2-'F+ , F-'!AF$3))</f>
        <v>1.120842873841129E-2</v>
      </c>
      <c r="AG1746" s="1" cm="1">
        <f t="array" ref="AG1746">[1]!table_weight[GKDiving]*(('F+ , F-'!AG$2-[1]!tbl_gk[[#This Row],[GKDiving]])/('F+ , F-'!AG$2-'F+ , F-'!AG$3))</f>
        <v>4.2702945948686719E-2</v>
      </c>
      <c r="AH1746" s="1" cm="1">
        <f t="array" ref="AH1746">[1]!table_weight[GKHandling]*(('F+ , F-'!AH$2-[1]!tbl_gk[[#This Row],[GKHandling]])/('F+ , F-'!AH$2-'F+ , F-'!AH$3))</f>
        <v>4.6341979603444362E-2</v>
      </c>
      <c r="AI1746" s="1" cm="1">
        <f t="array" ref="AI1746">[1]!table_weight[GKKicking]*(('F+ , F-'!AI$2-[1]!tbl_gk[[#This Row],[GKKicking]])/('F+ , F-'!AI$2-'F+ , F-'!AI$3))</f>
        <v>2.7727411013081817E-2</v>
      </c>
      <c r="AJ1746" s="1" cm="1">
        <f t="array" ref="AJ1746">[1]!table_weight[GKPositioning]*(('F+ , F-'!AJ$2-[1]!tbl_gk[[#This Row],[GKPositioning]])/('F+ , F-'!AJ$2-'F+ , F-'!AJ$3))</f>
        <v>2.0182069223748555E-2</v>
      </c>
      <c r="AK1746" s="1" cm="1">
        <f t="array" ref="AK1746">[1]!table_weight[GKReflexes]*(('F+ , F-'!AK$2-[1]!tbl_gk[[#This Row],[GKReflexes]])/('F+ , F-'!AK$2-'F+ , F-'!AK$3))</f>
        <v>5.10157860933644E-2</v>
      </c>
    </row>
    <row r="1747" spans="1:37" x14ac:dyDescent="0.55000000000000004">
      <c r="A1747" s="8">
        <f>[1]!tbl_gk[[#This Row],[ID]]</f>
        <v>264344</v>
      </c>
      <c r="B1747" s="2" cm="1">
        <f t="array" ref="B1747">[1]!table_weight[ValueEUR]*(('F+ , F-'!B$2-[1]!tbl_gk[[#This Row],[ValueEUR]])/('F+ , F-'!B$2-'F+ , F-'!B$3))</f>
        <v>3.7348432718218329E-5</v>
      </c>
      <c r="C1747" s="2" cm="1">
        <f t="array" ref="C1747">[1]!table_weight[WageEUR]*(('F+ , F-'!C$2-[1]!tbl_gk[[#This Row],[WageEUR]])/('F+ , F-'!C$2-'F+ , F-'!C$3))</f>
        <v>0</v>
      </c>
      <c r="D1747" s="2" cm="1">
        <f t="array" ref="D1747">[1]!table_weight[Crossing]*(('F+ , F-'!D$2-[1]!tbl_gk[[#This Row],[Crossing]])/('F+ , F-'!D$2-'F+ , F-'!D$3))</f>
        <v>3.81086577105983E-2</v>
      </c>
      <c r="E1747" s="2" cm="1">
        <f t="array" ref="E1747">[1]!table_weight[Finishing]*(('F+ , F-'!E$2-[1]!tbl_gk[[#This Row],[Finishing]])/('F+ , F-'!E$2-'F+ , F-'!E$3))</f>
        <v>2.096326437480962E-2</v>
      </c>
      <c r="F1747" s="2" cm="1">
        <f t="array" ref="F1747">[1]!table_weight[HeadingAccuracy]*(('F+ , F-'!F$2-[1]!tbl_gk[[#This Row],[HeadingAccuracy]])/('F+ , F-'!F$2-'F+ , F-'!F$3))</f>
        <v>1.1274360672166649E-2</v>
      </c>
      <c r="G1747" s="2" cm="1">
        <f t="array" ref="G1747">[1]!table_weight[ShortPassing]*(('F+ , F-'!G$2-[1]!tbl_gk[[#This Row],[ShortPassing]])/('F+ , F-'!G$2-'F+ , F-'!G$3))</f>
        <v>5.2034601718605494E-2</v>
      </c>
      <c r="H1747" s="2" cm="1">
        <f t="array" ref="H1747">[1]!table_weight[Volleys]*(('F+ , F-'!H$2-[1]!tbl_gk[[#This Row],[Volleys]])/('F+ , F-'!H$2-'F+ , F-'!H$3))</f>
        <v>2.4305234057750281E-3</v>
      </c>
      <c r="I1747" s="2" cm="1">
        <f t="array" ref="I1747">[1]!table_weight[Dribbling]*(('F+ , F-'!I$2-[1]!tbl_gk[[#This Row],[Dribbling]])/('F+ , F-'!I$2-'F+ , F-'!I$3))</f>
        <v>2.2491199096005835E-2</v>
      </c>
      <c r="J1747" s="2" cm="1">
        <f t="array" ref="J1747">[1]!table_weight[Curve]*(('F+ , F-'!J$2-[1]!tbl_gk[[#This Row],[Curve]])/('F+ , F-'!J$2-'F+ , F-'!J$3))</f>
        <v>9.9719433458404991E-3</v>
      </c>
      <c r="K1747" s="2" cm="1">
        <f t="array" ref="K1747">[1]!table_weight[FKAccuracy]*(('F+ , F-'!K$2-[1]!tbl_gk[[#This Row],[FKAccuracy]])/('F+ , F-'!K$2-'F+ , F-'!K$3))</f>
        <v>9.5832065713416324E-3</v>
      </c>
      <c r="L1747" s="2" cm="1">
        <f t="array" ref="L1747">[1]!table_weight[LongPassing]*(('F+ , F-'!L$2-[1]!tbl_gk[[#This Row],[LongPassing]])/('F+ , F-'!L$2-'F+ , F-'!L$3))</f>
        <v>2.3822660403335128E-2</v>
      </c>
      <c r="M1747" s="2" cm="1">
        <f t="array" ref="M1747">[1]!table_weight[BallControl]*(('F+ , F-'!M$2-[1]!tbl_gk[[#This Row],[BallControl]])/('F+ , F-'!M$2-'F+ , F-'!M$3))</f>
        <v>1.3038376287539614E-2</v>
      </c>
      <c r="N1747" s="2" cm="1">
        <f t="array" ref="N1747">[1]!table_weight[Acceleration]*(('F+ , F-'!N$2-[1]!tbl_gk[[#This Row],[Acceleration]])/('F+ , F-'!N$2-'F+ , F-'!N$3))</f>
        <v>9.9214373915066361E-3</v>
      </c>
      <c r="O1747" s="2" cm="1">
        <f t="array" ref="O1747">[1]!table_weight[SprintSpeed]*(('F+ , F-'!O$2-[1]!tbl_gk[[#This Row],[SprintSpeed]])/('F+ , F-'!O$2-'F+ , F-'!O$3))</f>
        <v>9.2765439610587065E-3</v>
      </c>
      <c r="P1747" s="2" cm="1">
        <f t="array" ref="P1747">[1]!table_weight[Agility]*(('F+ , F-'!P$2-[1]!tbl_gk[[#This Row],[Agility]])/('F+ , F-'!P$2-'F+ , F-'!P$3))</f>
        <v>4.7974538391331659E-3</v>
      </c>
      <c r="Q1747" s="2" cm="1">
        <f t="array" ref="Q1747">[1]!table_weight[Reactions]*(('F+ , F-'!Q$2-[1]!tbl_gk[[#This Row],[Reactions]])/('F+ , F-'!Q$2-'F+ , F-'!Q$3))</f>
        <v>2.1141322002959716E-3</v>
      </c>
      <c r="R1747" s="2" cm="1">
        <f t="array" ref="R1747">[1]!table_weight[Balance]*(('F+ , F-'!R$2-[1]!tbl_gk[[#This Row],[Balance]])/('F+ , F-'!R$2-'F+ , F-'!R$3))</f>
        <v>1.2417501226228205E-3</v>
      </c>
      <c r="S1747" s="2" cm="1">
        <f t="array" ref="S1747">[1]!table_weight[ShotPower]*(('F+ , F-'!S$2-[1]!tbl_gk[[#This Row],[ShotPower]])/('F+ , F-'!S$2-'F+ , F-'!S$3))</f>
        <v>7.5315173595909123E-3</v>
      </c>
      <c r="T1747" s="2" cm="1">
        <f t="array" ref="T1747">[1]!table_weight[Jumping]*(('F+ , F-'!T$2-[1]!tbl_gk[[#This Row],[Jumping]])/('F+ , F-'!T$2-'F+ , F-'!T$3))</f>
        <v>1.2021943727489502E-3</v>
      </c>
      <c r="U1747" s="2" cm="1">
        <f t="array" ref="U1747">[1]!table_weight[Stamina]*(('F+ , F-'!U$2-[1]!tbl_gk[[#This Row],[Stamina]])/('F+ , F-'!U$2-'F+ , F-'!U$3))</f>
        <v>1.5456784792486501E-2</v>
      </c>
      <c r="V1747" s="2" cm="1">
        <f t="array" ref="V1747">[1]!table_weight[Strength]*(('F+ , F-'!V$2-[1]!tbl_gk[[#This Row],[Strength]])/('F+ , F-'!V$2-'F+ , F-'!V$3))</f>
        <v>4.7916032856708153E-2</v>
      </c>
      <c r="W1747" s="2" cm="1">
        <f t="array" ref="W1747">[1]!table_weight[LongShots]*(('F+ , F-'!W$2-[1]!tbl_gk[[#This Row],[LongShots]])/('F+ , F-'!W$2-'F+ , F-'!W$3))</f>
        <v>9.86888481601568E-3</v>
      </c>
      <c r="X1747" s="2" cm="1">
        <f t="array" ref="X1747">[1]!table_weight[Aggression]*(('F+ , F-'!X$2-[1]!tbl_gk[[#This Row],[Aggression]])/('F+ , F-'!X$2-'F+ , F-'!X$3))</f>
        <v>1.5211439002129575E-2</v>
      </c>
      <c r="Y1747" s="2" cm="1">
        <f t="array" ref="Y1747">[1]!table_weight[Interceptions]*(('F+ , F-'!Y$2-[1]!tbl_gk[[#This Row],[Interceptions]])/('F+ , F-'!Y$2-'F+ , F-'!Y$3))</f>
        <v>2.2854259573931314E-2</v>
      </c>
      <c r="Z1747" s="2" cm="1">
        <f t="array" ref="Z1747">[1]!table_weight[Positioning]*(('F+ , F-'!Z$2-[1]!tbl_gk[[#This Row],[Positioning]])/('F+ , F-'!Z$2-'F+ , F-'!Z$3))</f>
        <v>2.2183348544772088E-3</v>
      </c>
      <c r="AA1747" s="2" cm="1">
        <f t="array" ref="AA1747">[1]!table_weight[Vision]*(('F+ , F-'!AA$2-[1]!tbl_gk[[#This Row],[Vision]])/('F+ , F-'!AA$2-'F+ , F-'!AA$3))</f>
        <v>3.478349051820296E-2</v>
      </c>
      <c r="AB1747" s="2" cm="1">
        <f t="array" ref="AB1747">[1]!table_weight[Penalties]*(('F+ , F-'!AB$2-[1]!tbl_gk[[#This Row],[Penalties]])/('F+ , F-'!AB$2-'F+ , F-'!AB$3))</f>
        <v>2.3096780543674466E-3</v>
      </c>
      <c r="AC1747" s="2" cm="1">
        <f t="array" ref="AC1747">[1]!table_weight[Composure]*(('F+ , F-'!AC$2-[1]!tbl_gk[[#This Row],[Composure]])/('F+ , F-'!AC$2-'F+ , F-'!AC$3))</f>
        <v>1.7613245160360534E-3</v>
      </c>
      <c r="AD1747" s="2" cm="1">
        <f t="array" ref="AD1747">[1]!table_weight[Marking]*(('F+ , F-'!AD$2-[1]!tbl_gk[[#This Row],[Marking]])/('F+ , F-'!AD$2-'F+ , F-'!AD$3))</f>
        <v>3.4704616390043845E-2</v>
      </c>
      <c r="AE1747" s="2" cm="1">
        <f t="array" ref="AE1747">[1]!table_weight[StandingTackle]*(('F+ , F-'!AE$2-[1]!tbl_gk[[#This Row],[StandingTackle]])/('F+ , F-'!AE$2-'F+ , F-'!AE$3))</f>
        <v>3.1383600467551613E-2</v>
      </c>
      <c r="AF1747" s="2" cm="1">
        <f t="array" ref="AF1747">[1]!table_weight[SlidingTackle]*(('F+ , F-'!AF$2-[1]!tbl_gk[[#This Row],[SlidingTackle]])/('F+ , F-'!AF$2-'F+ , F-'!AF$3))</f>
        <v>9.7139715732897855E-3</v>
      </c>
      <c r="AG1747" s="2" cm="1">
        <f t="array" ref="AG1747">[1]!table_weight[GKDiving]*(('F+ , F-'!AG$2-[1]!tbl_gk[[#This Row],[GKDiving]])/('F+ , F-'!AG$2-'F+ , F-'!AG$3))</f>
        <v>6.1492242166108872E-2</v>
      </c>
      <c r="AH1747" s="2" cm="1">
        <f t="array" ref="AH1747">[1]!table_weight[GKHandling]*(('F+ , F-'!AH$2-[1]!tbl_gk[[#This Row],[GKHandling]])/('F+ , F-'!AH$2-'F+ , F-'!AH$3))</f>
        <v>7.6642504728773375E-2</v>
      </c>
      <c r="AI1747" s="2" cm="1">
        <f t="array" ref="AI1747">[1]!table_weight[GKKicking]*(('F+ , F-'!AI$2-[1]!tbl_gk[[#This Row],[GKKicking]])/('F+ , F-'!AI$2-'F+ , F-'!AI$3))</f>
        <v>3.4882871919683582E-2</v>
      </c>
      <c r="AJ1747" s="2" cm="1">
        <f t="array" ref="AJ1747">[1]!table_weight[GKPositioning]*(('F+ , F-'!AJ$2-[1]!tbl_gk[[#This Row],[GKPositioning]])/('F+ , F-'!AJ$2-'F+ , F-'!AJ$3))</f>
        <v>3.0903793498864972E-2</v>
      </c>
      <c r="AK1747" s="2" cm="1">
        <f t="array" ref="AK1747">[1]!table_weight[GKReflexes]*(('F+ , F-'!AK$2-[1]!tbl_gk[[#This Row],[GKReflexes]])/('F+ , F-'!AK$2-'F+ , F-'!AK$3))</f>
        <v>5.64817631747963E-2</v>
      </c>
    </row>
    <row r="1748" spans="1:37" x14ac:dyDescent="0.55000000000000004">
      <c r="A1748" s="7">
        <f>[1]!tbl_gk[[#This Row],[ID]]</f>
        <v>264351</v>
      </c>
      <c r="B1748" s="1" cm="1">
        <f t="array" ref="B1748">[1]!table_weight[ValueEUR]*(('F+ , F-'!B$2-[1]!tbl_gk[[#This Row],[ValueEUR]])/('F+ , F-'!B$2-'F+ , F-'!B$3))</f>
        <v>2.8273689561890902E-4</v>
      </c>
      <c r="C1748" s="1" cm="1">
        <f t="array" ref="C1748">[1]!table_weight[WageEUR]*(('F+ , F-'!C$2-[1]!tbl_gk[[#This Row],[WageEUR]])/('F+ , F-'!C$2-'F+ , F-'!C$3))</f>
        <v>7.04176835569527E-5</v>
      </c>
      <c r="D1748" s="1" cm="1">
        <f t="array" ref="D1748">[1]!table_weight[Crossing]*(('F+ , F-'!D$2-[1]!tbl_gk[[#This Row],[Crossing]])/('F+ , F-'!D$2-'F+ , F-'!D$3))</f>
        <v>3.6987814836757178E-2</v>
      </c>
      <c r="E1748" s="1" cm="1">
        <f t="array" ref="E1748">[1]!table_weight[Finishing]*(('F+ , F-'!E$2-[1]!tbl_gk[[#This Row],[Finishing]])/('F+ , F-'!E$2-'F+ , F-'!E$3))</f>
        <v>1.8966763005780131E-2</v>
      </c>
      <c r="F1748" s="1" cm="1">
        <f t="array" ref="F1748">[1]!table_weight[HeadingAccuracy]*(('F+ , F-'!F$2-[1]!tbl_gk[[#This Row],[HeadingAccuracy]])/('F+ , F-'!F$2-'F+ , F-'!F$3))</f>
        <v>1.1274360672166649E-2</v>
      </c>
      <c r="G1748" s="1" cm="1">
        <f t="array" ref="G1748">[1]!table_weight[ShortPassing]*(('F+ , F-'!G$2-[1]!tbl_gk[[#This Row],[ShortPassing]])/('F+ , F-'!G$2-'F+ , F-'!G$3))</f>
        <v>6.4691667001509537E-2</v>
      </c>
      <c r="H1748" s="1" cm="1">
        <f t="array" ref="H1748">[1]!table_weight[Volleys]*(('F+ , F-'!H$2-[1]!tbl_gk[[#This Row],[Volleys]])/('F+ , F-'!H$2-'F+ , F-'!H$3))</f>
        <v>2.0833057763785961E-3</v>
      </c>
      <c r="I1748" s="1" cm="1">
        <f t="array" ref="I1748">[1]!table_weight[Dribbling]*(('F+ , F-'!I$2-[1]!tbl_gk[[#This Row],[Dribbling]])/('F+ , F-'!I$2-'F+ , F-'!I$3))</f>
        <v>2.0535442652874894E-2</v>
      </c>
      <c r="J1748" s="1" cm="1">
        <f t="array" ref="J1748">[1]!table_weight[Curve]*(('F+ , F-'!J$2-[1]!tbl_gk[[#This Row],[Curve]])/('F+ , F-'!J$2-'F+ , F-'!J$3))</f>
        <v>9.295879390190295E-3</v>
      </c>
      <c r="K1748" s="1" cm="1">
        <f t="array" ref="K1748">[1]!table_weight[FKAccuracy]*(('F+ , F-'!K$2-[1]!tbl_gk[[#This Row],[FKAccuracy]])/('F+ , F-'!K$2-'F+ , F-'!K$3))</f>
        <v>9.7353209613629272E-3</v>
      </c>
      <c r="L1748" s="1" cm="1">
        <f t="array" ref="L1748">[1]!table_weight[LongPassing]*(('F+ , F-'!L$2-[1]!tbl_gk[[#This Row],[LongPassing]])/('F+ , F-'!L$2-'F+ , F-'!L$3))</f>
        <v>2.8695477304017315E-2</v>
      </c>
      <c r="M1748" s="1" cm="1">
        <f t="array" ref="M1748">[1]!table_weight[BallControl]*(('F+ , F-'!M$2-[1]!tbl_gk[[#This Row],[BallControl]])/('F+ , F-'!M$2-'F+ , F-'!M$3))</f>
        <v>1.4776826459211564E-2</v>
      </c>
      <c r="N1748" s="1" cm="1">
        <f t="array" ref="N1748">[1]!table_weight[Acceleration]*(('F+ , F-'!N$2-[1]!tbl_gk[[#This Row],[Acceleration]])/('F+ , F-'!N$2-'F+ , F-'!N$3))</f>
        <v>8.3430268974033078E-3</v>
      </c>
      <c r="O1748" s="1" cm="1">
        <f t="array" ref="O1748">[1]!table_weight[SprintSpeed]*(('F+ , F-'!O$2-[1]!tbl_gk[[#This Row],[SprintSpeed]])/('F+ , F-'!O$2-'F+ , F-'!O$3))</f>
        <v>1.2087617888652253E-2</v>
      </c>
      <c r="P1748" s="1" cm="1">
        <f t="array" ref="P1748">[1]!table_weight[Agility]*(('F+ , F-'!P$2-[1]!tbl_gk[[#This Row],[Agility]])/('F+ , F-'!P$2-'F+ , F-'!P$3))</f>
        <v>4.680442769886016E-3</v>
      </c>
      <c r="Q1748" s="1" cm="1">
        <f t="array" ref="Q1748">[1]!table_weight[Reactions]*(('F+ , F-'!Q$2-[1]!tbl_gk[[#This Row],[Reactions]])/('F+ , F-'!Q$2-'F+ , F-'!Q$3))</f>
        <v>2.0110038002815341E-3</v>
      </c>
      <c r="R1748" s="1" cm="1">
        <f t="array" ref="R1748">[1]!table_weight[Balance]*(('F+ , F-'!R$2-[1]!tbl_gk[[#This Row],[Balance]])/('F+ , F-'!R$2-'F+ , F-'!R$3))</f>
        <v>2.8560252820324875E-3</v>
      </c>
      <c r="S1748" s="1" cm="1">
        <f t="array" ref="S1748">[1]!table_weight[ShotPower]*(('F+ , F-'!S$2-[1]!tbl_gk[[#This Row],[ShotPower]])/('F+ , F-'!S$2-'F+ , F-'!S$3))</f>
        <v>7.0121023692742987E-3</v>
      </c>
      <c r="T1748" s="1" cm="1">
        <f t="array" ref="T1748">[1]!table_weight[Jumping]*(('F+ , F-'!T$2-[1]!tbl_gk[[#This Row],[Jumping]])/('F+ , F-'!T$2-'F+ , F-'!T$3))</f>
        <v>4.3794223578711763E-3</v>
      </c>
      <c r="U1748" s="1" cm="1">
        <f t="array" ref="U1748">[1]!table_weight[Stamina]*(('F+ , F-'!U$2-[1]!tbl_gk[[#This Row],[Stamina]])/('F+ , F-'!U$2-'F+ , F-'!U$3))</f>
        <v>1.5456784792486501E-2</v>
      </c>
      <c r="V1748" s="1" cm="1">
        <f t="array" ref="V1748">[1]!table_weight[Strength]*(('F+ , F-'!V$2-[1]!tbl_gk[[#This Row],[Strength]])/('F+ , F-'!V$2-'F+ , F-'!V$3))</f>
        <v>1.9521346719399615E-2</v>
      </c>
      <c r="W1748" s="1" cm="1">
        <f t="array" ref="W1748">[1]!table_weight[LongShots]*(('F+ , F-'!W$2-[1]!tbl_gk[[#This Row],[LongShots]])/('F+ , F-'!W$2-'F+ , F-'!W$3))</f>
        <v>1.0128592311173986E-2</v>
      </c>
      <c r="X1748" s="1" cm="1">
        <f t="array" ref="X1748">[1]!table_weight[Aggression]*(('F+ , F-'!X$2-[1]!tbl_gk[[#This Row],[Aggression]])/('F+ , F-'!X$2-'F+ , F-'!X$3))</f>
        <v>1.2169151201703659E-2</v>
      </c>
      <c r="Y1748" s="1" cm="1">
        <f t="array" ref="Y1748">[1]!table_weight[Interceptions]*(('F+ , F-'!Y$2-[1]!tbl_gk[[#This Row],[Interceptions]])/('F+ , F-'!Y$2-'F+ , F-'!Y$3))</f>
        <v>2.4931919535197796E-2</v>
      </c>
      <c r="Z1748" s="1" cm="1">
        <f t="array" ref="Z1748">[1]!table_weight[Positioning]*(('F+ , F-'!Z$2-[1]!tbl_gk[[#This Row],[Positioning]])/('F+ , F-'!Z$2-'F+ , F-'!Z$3))</f>
        <v>1.9225568738802474E-3</v>
      </c>
      <c r="AA1748" s="1" cm="1">
        <f t="array" ref="AA1748">[1]!table_weight[Vision]*(('F+ , F-'!AA$2-[1]!tbl_gk[[#This Row],[Vision]])/('F+ , F-'!AA$2-'F+ , F-'!AA$3))</f>
        <v>3.3363756211337532E-2</v>
      </c>
      <c r="AB1748" s="1" cm="1">
        <f t="array" ref="AB1748">[1]!table_weight[Penalties]*(('F+ , F-'!AB$2-[1]!tbl_gk[[#This Row],[Penalties]])/('F+ , F-'!AB$2-'F+ , F-'!AB$3))</f>
        <v>2.427119311369181E-3</v>
      </c>
      <c r="AC1748" s="1" cm="1">
        <f t="array" ref="AC1748">[1]!table_weight[Composure]*(('F+ , F-'!AC$2-[1]!tbl_gk[[#This Row],[Composure]])/('F+ , F-'!AC$2-'F+ , F-'!AC$3))</f>
        <v>1.9748183967676961E-3</v>
      </c>
      <c r="AD1748" s="1" cm="1">
        <f t="array" ref="AD1748">[1]!table_weight[Marking]*(('F+ , F-'!AD$2-[1]!tbl_gk[[#This Row],[Marking]])/('F+ , F-'!AD$2-'F+ , F-'!AD$3))</f>
        <v>3.9437064079595283E-2</v>
      </c>
      <c r="AE1748" s="1" cm="1">
        <f t="array" ref="AE1748">[1]!table_weight[StandingTackle]*(('F+ , F-'!AE$2-[1]!tbl_gk[[#This Row],[StandingTackle]])/('F+ , F-'!AE$2-'F+ , F-'!AE$3))</f>
        <v>2.465854322450484E-2</v>
      </c>
      <c r="AF1748" s="1" cm="1">
        <f t="array" ref="AF1748">[1]!table_weight[SlidingTackle]*(('F+ , F-'!AF$2-[1]!tbl_gk[[#This Row],[SlidingTackle]])/('F+ , F-'!AF$2-'F+ , F-'!AF$3))</f>
        <v>1.0461200155850536E-2</v>
      </c>
      <c r="AG1748" s="1" cm="1">
        <f t="array" ref="AG1748">[1]!table_weight[GKDiving]*(('F+ , F-'!AG$2-[1]!tbl_gk[[#This Row],[GKDiving]])/('F+ , F-'!AG$2-'F+ , F-'!AG$3))</f>
        <v>4.7827299462529123E-2</v>
      </c>
      <c r="AH1748" s="1" cm="1">
        <f t="array" ref="AH1748">[1]!table_weight[GKHandling]*(('F+ , F-'!AH$2-[1]!tbl_gk[[#This Row],[GKHandling]])/('F+ , F-'!AH$2-'F+ , F-'!AH$3))</f>
        <v>5.3471514927051197E-2</v>
      </c>
      <c r="AI1748" s="1" cm="1">
        <f t="array" ref="AI1748">[1]!table_weight[GKKicking]*(('F+ , F-'!AI$2-[1]!tbl_gk[[#This Row],[GKKicking]])/('F+ , F-'!AI$2-'F+ , F-'!AI$3))</f>
        <v>3.2199574079707916E-2</v>
      </c>
      <c r="AJ1748" s="1" cm="1">
        <f t="array" ref="AJ1748">[1]!table_weight[GKPositioning]*(('F+ , F-'!AJ$2-[1]!tbl_gk[[#This Row],[GKPositioning]])/('F+ , F-'!AJ$2-'F+ , F-'!AJ$3))</f>
        <v>1.8920689897264267E-2</v>
      </c>
      <c r="AK1748" s="1" cm="1">
        <f t="array" ref="AK1748">[1]!table_weight[GKReflexes]*(('F+ , F-'!AK$2-[1]!tbl_gk[[#This Row],[GKReflexes]])/('F+ , F-'!AK$2-'F+ , F-'!AK$3))</f>
        <v>4.3727816651455198E-2</v>
      </c>
    </row>
    <row r="1749" spans="1:37" x14ac:dyDescent="0.55000000000000004">
      <c r="A1749" s="8">
        <f>[1]!tbl_gk[[#This Row],[ID]]</f>
        <v>264413</v>
      </c>
      <c r="B1749" s="2" cm="1">
        <f t="array" ref="B1749">[1]!table_weight[ValueEUR]*(('F+ , F-'!B$2-[1]!tbl_gk[[#This Row],[ValueEUR]])/('F+ , F-'!B$2-'F+ , F-'!B$3))</f>
        <v>3.1175138054050009E-5</v>
      </c>
      <c r="C1749" s="2" cm="1">
        <f t="array" ref="C1749">[1]!table_weight[WageEUR]*(('F+ , F-'!C$2-[1]!tbl_gk[[#This Row],[WageEUR]])/('F+ , F-'!C$2-'F+ , F-'!C$3))</f>
        <v>2.3472561185650898E-4</v>
      </c>
      <c r="D1749" s="2" cm="1">
        <f t="array" ref="D1749">[1]!table_weight[Crossing]*(('F+ , F-'!D$2-[1]!tbl_gk[[#This Row],[Crossing]])/('F+ , F-'!D$2-'F+ , F-'!D$3))</f>
        <v>3.4746129089074922E-2</v>
      </c>
      <c r="E1749" s="2" cm="1">
        <f t="array" ref="E1749">[1]!table_weight[Finishing]*(('F+ , F-'!E$2-[1]!tbl_gk[[#This Row],[Finishing]])/('F+ , F-'!E$2-'F+ , F-'!E$3))</f>
        <v>2.096326437480962E-2</v>
      </c>
      <c r="F1749" s="2" cm="1">
        <f t="array" ref="F1749">[1]!table_weight[HeadingAccuracy]*(('F+ , F-'!F$2-[1]!tbl_gk[[#This Row],[HeadingAccuracy]])/('F+ , F-'!F$2-'F+ , F-'!F$3))</f>
        <v>1.08567917583827E-2</v>
      </c>
      <c r="G1749" s="2" cm="1">
        <f t="array" ref="G1749">[1]!table_weight[ShortPassing]*(('F+ , F-'!G$2-[1]!tbl_gk[[#This Row],[ShortPassing]])/('F+ , F-'!G$2-'F+ , F-'!G$3))</f>
        <v>6.047264524054153E-2</v>
      </c>
      <c r="H1749" s="2" cm="1">
        <f t="array" ref="H1749">[1]!table_weight[Volleys]*(('F+ , F-'!H$2-[1]!tbl_gk[[#This Row],[Volleys]])/('F+ , F-'!H$2-'F+ , F-'!H$3))</f>
        <v>2.0833057763785961E-3</v>
      </c>
      <c r="I1749" s="2" cm="1">
        <f t="array" ref="I1749">[1]!table_weight[Dribbling]*(('F+ , F-'!I$2-[1]!tbl_gk[[#This Row],[Dribbling]])/('F+ , F-'!I$2-'F+ , F-'!I$3))</f>
        <v>1.5646051545047536E-2</v>
      </c>
      <c r="J1749" s="2" cm="1">
        <f t="array" ref="J1749">[1]!table_weight[Curve]*(('F+ , F-'!J$2-[1]!tbl_gk[[#This Row],[Curve]])/('F+ , F-'!J$2-'F+ , F-'!J$3))</f>
        <v>9.4648953791028455E-3</v>
      </c>
      <c r="K1749" s="2" cm="1">
        <f t="array" ref="K1749">[1]!table_weight[FKAccuracy]*(('F+ , F-'!K$2-[1]!tbl_gk[[#This Row],[FKAccuracy]])/('F+ , F-'!K$2-'F+ , F-'!K$3))</f>
        <v>9.2789777912990392E-3</v>
      </c>
      <c r="L1749" s="2" cm="1">
        <f t="array" ref="L1749">[1]!table_weight[LongPassing]*(('F+ , F-'!L$2-[1]!tbl_gk[[#This Row],[LongPassing]])/('F+ , F-'!L$2-'F+ , F-'!L$3))</f>
        <v>2.3281236303259328E-2</v>
      </c>
      <c r="M1749" s="2" cm="1">
        <f t="array" ref="M1749">[1]!table_weight[BallControl]*(('F+ , F-'!M$2-[1]!tbl_gk[[#This Row],[BallControl]])/('F+ , F-'!M$2-'F+ , F-'!M$3))</f>
        <v>1.3472988830457604E-2</v>
      </c>
      <c r="N1749" s="2" cm="1">
        <f t="array" ref="N1749">[1]!table_weight[Acceleration]*(('F+ , F-'!N$2-[1]!tbl_gk[[#This Row],[Acceleration]])/('F+ , F-'!N$2-'F+ , F-'!N$3))</f>
        <v>6.7646164032999796E-3</v>
      </c>
      <c r="O1749" s="2" cm="1">
        <f t="array" ref="O1749">[1]!table_weight[SprintSpeed]*(('F+ , F-'!O$2-[1]!tbl_gk[[#This Row],[SprintSpeed]])/('F+ , F-'!O$2-'F+ , F-'!O$3))</f>
        <v>1.0119866139336769E-2</v>
      </c>
      <c r="P1749" s="2" cm="1">
        <f t="array" ref="P1749">[1]!table_weight[Agility]*(('F+ , F-'!P$2-[1]!tbl_gk[[#This Row],[Agility]])/('F+ , F-'!P$2-'F+ , F-'!P$3))</f>
        <v>3.9783763544031132E-3</v>
      </c>
      <c r="Q1749" s="2" cm="1">
        <f t="array" ref="Q1749">[1]!table_weight[Reactions]*(('F+ , F-'!Q$2-[1]!tbl_gk[[#This Row],[Reactions]])/('F+ , F-'!Q$2-'F+ , F-'!Q$3))</f>
        <v>2.3719532003320656E-3</v>
      </c>
      <c r="R1749" s="2" cm="1">
        <f t="array" ref="R1749">[1]!table_weight[Balance]*(('F+ , F-'!R$2-[1]!tbl_gk[[#This Row],[Balance]])/('F+ , F-'!R$2-'F+ , F-'!R$3))</f>
        <v>1.6142751594096668E-3</v>
      </c>
      <c r="S1749" s="2" cm="1">
        <f t="array" ref="S1749">[1]!table_weight[ShotPower]*(('F+ , F-'!S$2-[1]!tbl_gk[[#This Row],[ShotPower]])/('F+ , F-'!S$2-'F+ , F-'!S$3))</f>
        <v>9.6091773208573719E-3</v>
      </c>
      <c r="T1749" s="2" cm="1">
        <f t="array" ref="T1749">[1]!table_weight[Jumping]*(('F+ , F-'!T$2-[1]!tbl_gk[[#This Row],[Jumping]])/('F+ , F-'!T$2-'F+ , F-'!T$3))</f>
        <v>2.2326466922480506E-3</v>
      </c>
      <c r="U1749" s="2" cm="1">
        <f t="array" ref="U1749">[1]!table_weight[Stamina]*(('F+ , F-'!U$2-[1]!tbl_gk[[#This Row],[Stamina]])/('F+ , F-'!U$2-'F+ , F-'!U$3))</f>
        <v>2.2326466922480501E-2</v>
      </c>
      <c r="V1749" s="2" cm="1">
        <f t="array" ref="V1749">[1]!table_weight[Strength]*(('F+ , F-'!V$2-[1]!tbl_gk[[#This Row],[Strength]])/('F+ , F-'!V$2-'F+ , F-'!V$3))</f>
        <v>3.6380691613426559E-2</v>
      </c>
      <c r="W1749" s="2" cm="1">
        <f t="array" ref="W1749">[1]!table_weight[LongShots]*(('F+ , F-'!W$2-[1]!tbl_gk[[#This Row],[LongShots]])/('F+ , F-'!W$2-'F+ , F-'!W$3))</f>
        <v>9.6091773208573719E-3</v>
      </c>
      <c r="X1749" s="2" cm="1">
        <f t="array" ref="X1749">[1]!table_weight[Aggression]*(('F+ , F-'!X$2-[1]!tbl_gk[[#This Row],[Aggression]])/('F+ , F-'!X$2-'F+ , F-'!X$3))</f>
        <v>1.2777608761788841E-2</v>
      </c>
      <c r="Y1749" s="2" cm="1">
        <f t="array" ref="Y1749">[1]!table_weight[Interceptions]*(('F+ , F-'!Y$2-[1]!tbl_gk[[#This Row],[Interceptions]])/('F+ , F-'!Y$2-'F+ , F-'!Y$3))</f>
        <v>2.4931919535197796E-2</v>
      </c>
      <c r="Z1749" s="2" cm="1">
        <f t="array" ref="Z1749">[1]!table_weight[Positioning]*(('F+ , F-'!Z$2-[1]!tbl_gk[[#This Row],[Positioning]])/('F+ , F-'!Z$2-'F+ , F-'!Z$3))</f>
        <v>2.2183348544772088E-3</v>
      </c>
      <c r="AA1749" s="2" cm="1">
        <f t="array" ref="AA1749">[1]!table_weight[Vision]*(('F+ , F-'!AA$2-[1]!tbl_gk[[#This Row],[Vision]])/('F+ , F-'!AA$2-'F+ , F-'!AA$3))</f>
        <v>3.4073623364770246E-2</v>
      </c>
      <c r="AB1749" s="2" cm="1">
        <f t="array" ref="AB1749">[1]!table_weight[Penalties]*(('F+ , F-'!AB$2-[1]!tbl_gk[[#This Row],[Penalties]])/('F+ , F-'!AB$2-'F+ , F-'!AB$3))</f>
        <v>2.2705309687002014E-3</v>
      </c>
      <c r="AC1749" s="2" cm="1">
        <f t="array" ref="AC1749">[1]!table_weight[Composure]*(('F+ , F-'!AC$2-[1]!tbl_gk[[#This Row],[Composure]])/('F+ , F-'!AC$2-'F+ , F-'!AC$3))</f>
        <v>1.6012041054873211E-3</v>
      </c>
      <c r="AD1749" s="2" cm="1">
        <f t="array" ref="AD1749">[1]!table_weight[Marking]*(('F+ , F-'!AD$2-[1]!tbl_gk[[#This Row],[Marking]])/('F+ , F-'!AD$2-'F+ , F-'!AD$3))</f>
        <v>3.1549651263676225E-2</v>
      </c>
      <c r="AE1749" s="2" cm="1">
        <f t="array" ref="AE1749">[1]!table_weight[StandingTackle]*(('F+ , F-'!AE$2-[1]!tbl_gk[[#This Row],[StandingTackle]])/('F+ , F-'!AE$2-'F+ , F-'!AE$3))</f>
        <v>2.9141914719869356E-2</v>
      </c>
      <c r="AF1749" s="2" cm="1">
        <f t="array" ref="AF1749">[1]!table_weight[SlidingTackle]*(('F+ , F-'!AF$2-[1]!tbl_gk[[#This Row],[SlidingTackle]])/('F+ , F-'!AF$2-'F+ , F-'!AF$3))</f>
        <v>8.2195144081682794E-3</v>
      </c>
      <c r="AG1749" s="2" cm="1">
        <f t="array" ref="AG1749">[1]!table_weight[GKDiving]*(('F+ , F-'!AG$2-[1]!tbl_gk[[#This Row],[GKDiving]])/('F+ , F-'!AG$2-'F+ , F-'!AG$3))</f>
        <v>5.6367888652266468E-2</v>
      </c>
      <c r="AH1749" s="2" cm="1">
        <f t="array" ref="AH1749">[1]!table_weight[GKHandling]*(('F+ , F-'!AH$2-[1]!tbl_gk[[#This Row],[GKHandling]])/('F+ , F-'!AH$2-'F+ , F-'!AH$3))</f>
        <v>7.4860120897871668E-2</v>
      </c>
      <c r="AI1749" s="2" cm="1">
        <f t="array" ref="AI1749">[1]!table_weight[GKKicking]*(('F+ , F-'!AI$2-[1]!tbl_gk[[#This Row],[GKKicking]])/('F+ , F-'!AI$2-'F+ , F-'!AI$3))</f>
        <v>4.3827198052935779E-2</v>
      </c>
      <c r="AJ1749" s="2" cm="1">
        <f t="array" ref="AJ1749">[1]!table_weight[GKPositioning]*(('F+ , F-'!AJ$2-[1]!tbl_gk[[#This Row],[GKPositioning]])/('F+ , F-'!AJ$2-'F+ , F-'!AJ$3))</f>
        <v>2.5858276192927833E-2</v>
      </c>
      <c r="AK1749" s="2" cm="1">
        <f t="array" ref="AK1749">[1]!table_weight[GKReflexes]*(('F+ , F-'!AK$2-[1]!tbl_gk[[#This Row],[GKReflexes]])/('F+ , F-'!AK$2-'F+ , F-'!AK$3))</f>
        <v>6.9235709698137402E-2</v>
      </c>
    </row>
    <row r="1750" spans="1:37" x14ac:dyDescent="0.55000000000000004">
      <c r="A1750" s="7">
        <f>[1]!tbl_gk[[#This Row],[ID]]</f>
        <v>264424</v>
      </c>
      <c r="B1750" s="1" cm="1">
        <f t="array" ref="B1750">[1]!table_weight[ValueEUR]*(('F+ , F-'!B$2-[1]!tbl_gk[[#This Row],[ValueEUR]])/('F+ , F-'!B$2-'F+ , F-'!B$3))</f>
        <v>2.7502027728869857E-4</v>
      </c>
      <c r="C1750" s="1" cm="1">
        <f t="array" ref="C1750">[1]!table_weight[WageEUR]*(('F+ , F-'!C$2-[1]!tbl_gk[[#This Row],[WageEUR]])/('F+ , F-'!C$2-'F+ , F-'!C$3))</f>
        <v>2.3472561185650898E-4</v>
      </c>
      <c r="D1750" s="1" cm="1">
        <f t="array" ref="D1750">[1]!table_weight[Crossing]*(('F+ , F-'!D$2-[1]!tbl_gk[[#This Row],[Crossing]])/('F+ , F-'!D$2-'F+ , F-'!D$3))</f>
        <v>3.3625286215233793E-2</v>
      </c>
      <c r="E1750" s="1" cm="1">
        <f t="array" ref="E1750">[1]!table_weight[Finishing]*(('F+ , F-'!E$2-[1]!tbl_gk[[#This Row],[Finishing]])/('F+ , F-'!E$2-'F+ , F-'!E$3))</f>
        <v>1.9965013690294877E-2</v>
      </c>
      <c r="F1750" s="1" cm="1">
        <f t="array" ref="F1750">[1]!table_weight[HeadingAccuracy]*(('F+ , F-'!F$2-[1]!tbl_gk[[#This Row],[HeadingAccuracy]])/('F+ , F-'!F$2-'F+ , F-'!F$3))</f>
        <v>1.1274360672166649E-2</v>
      </c>
      <c r="G1750" s="1" cm="1">
        <f t="array" ref="G1750">[1]!table_weight[ShortPassing]*(('F+ , F-'!G$2-[1]!tbl_gk[[#This Row],[ShortPassing]])/('F+ , F-'!G$2-'F+ , F-'!G$3))</f>
        <v>5.3440942305594832E-2</v>
      </c>
      <c r="H1750" s="1" cm="1">
        <f t="array" ref="H1750">[1]!table_weight[Volleys]*(('F+ , F-'!H$2-[1]!tbl_gk[[#This Row],[Volleys]])/('F+ , F-'!H$2-'F+ , F-'!H$3))</f>
        <v>2.3147841959762173E-3</v>
      </c>
      <c r="I1750" s="1" cm="1">
        <f t="array" ref="I1750">[1]!table_weight[Dribbling]*(('F+ , F-'!I$2-[1]!tbl_gk[[#This Row],[Dribbling]])/('F+ , F-'!I$2-'F+ , F-'!I$3))</f>
        <v>2.0535442652874894E-2</v>
      </c>
      <c r="J1750" s="1" cm="1">
        <f t="array" ref="J1750">[1]!table_weight[Curve]*(('F+ , F-'!J$2-[1]!tbl_gk[[#This Row],[Curve]])/('F+ , F-'!J$2-'F+ , F-'!J$3))</f>
        <v>9.4648953791028455E-3</v>
      </c>
      <c r="K1750" s="1" cm="1">
        <f t="array" ref="K1750">[1]!table_weight[FKAccuracy]*(('F+ , F-'!K$2-[1]!tbl_gk[[#This Row],[FKAccuracy]])/('F+ , F-'!K$2-'F+ , F-'!K$3))</f>
        <v>9.1268634012777444E-3</v>
      </c>
      <c r="L1750" s="1" cm="1">
        <f t="array" ref="L1750">[1]!table_weight[LongPassing]*(('F+ , F-'!L$2-[1]!tbl_gk[[#This Row],[LongPassing]])/('F+ , F-'!L$2-'F+ , F-'!L$3))</f>
        <v>2.3822660403335128E-2</v>
      </c>
      <c r="M1750" s="1" cm="1">
        <f t="array" ref="M1750">[1]!table_weight[BallControl]*(('F+ , F-'!M$2-[1]!tbl_gk[[#This Row],[BallControl]])/('F+ , F-'!M$2-'F+ , F-'!M$3))</f>
        <v>1.4776826459211564E-2</v>
      </c>
      <c r="N1750" s="1" cm="1">
        <f t="array" ref="N1750">[1]!table_weight[Acceleration]*(('F+ , F-'!N$2-[1]!tbl_gk[[#This Row],[Acceleration]])/('F+ , F-'!N$2-'F+ , F-'!N$3))</f>
        <v>9.9214373915066361E-3</v>
      </c>
      <c r="O1750" s="1" cm="1">
        <f t="array" ref="O1750">[1]!table_weight[SprintSpeed]*(('F+ , F-'!O$2-[1]!tbl_gk[[#This Row],[SprintSpeed]])/('F+ , F-'!O$2-'F+ , F-'!O$3))</f>
        <v>9.2765439610587065E-3</v>
      </c>
      <c r="P1750" s="1" cm="1">
        <f t="array" ref="P1750">[1]!table_weight[Agility]*(('F+ , F-'!P$2-[1]!tbl_gk[[#This Row],[Agility]])/('F+ , F-'!P$2-'F+ , F-'!P$3))</f>
        <v>3.9783763544031132E-3</v>
      </c>
      <c r="Q1750" s="1" cm="1">
        <f t="array" ref="Q1750">[1]!table_weight[Reactions]*(('F+ , F-'!Q$2-[1]!tbl_gk[[#This Row],[Reactions]])/('F+ , F-'!Q$2-'F+ , F-'!Q$3))</f>
        <v>1.5469260002165645E-3</v>
      </c>
      <c r="R1750" s="1" cm="1">
        <f t="array" ref="R1750">[1]!table_weight[Balance]*(('F+ , F-'!R$2-[1]!tbl_gk[[#This Row],[Balance]])/('F+ , F-'!R$2-'F+ , F-'!R$3))</f>
        <v>3.0422878004259103E-3</v>
      </c>
      <c r="S1750" s="1" cm="1">
        <f t="array" ref="S1750">[1]!table_weight[ShotPower]*(('F+ , F-'!S$2-[1]!tbl_gk[[#This Row],[ShotPower]])/('F+ , F-'!S$2-'F+ , F-'!S$3))</f>
        <v>5.9732723886410689E-3</v>
      </c>
      <c r="T1750" s="1" cm="1">
        <f t="array" ref="T1750">[1]!table_weight[Jumping]*(('F+ , F-'!T$2-[1]!tbl_gk[[#This Row],[Jumping]])/('F+ , F-'!T$2-'F+ , F-'!T$3))</f>
        <v>4.0359382513714759E-3</v>
      </c>
      <c r="U1750" s="1" cm="1">
        <f t="array" ref="U1750">[1]!table_weight[Stamina]*(('F+ , F-'!U$2-[1]!tbl_gk[[#This Row],[Stamina]])/('F+ , F-'!U$2-'F+ , F-'!U$3))</f>
        <v>1.8032915591234249E-2</v>
      </c>
      <c r="V1750" s="1" cm="1">
        <f t="array" ref="V1750">[1]!table_weight[Strength]*(('F+ , F-'!V$2-[1]!tbl_gk[[#This Row],[Strength]])/('F+ , F-'!V$2-'F+ , F-'!V$3))</f>
        <v>1.2422675185072484E-2</v>
      </c>
      <c r="W1750" s="1" cm="1">
        <f t="array" ref="W1750">[1]!table_weight[LongShots]*(('F+ , F-'!W$2-[1]!tbl_gk[[#This Row],[LongShots]])/('F+ , F-'!W$2-'F+ , F-'!W$3))</f>
        <v>9.3494698256990638E-3</v>
      </c>
      <c r="X1750" s="1" cm="1">
        <f t="array" ref="X1750">[1]!table_weight[Aggression]*(('F+ , F-'!X$2-[1]!tbl_gk[[#This Row],[Aggression]])/('F+ , F-'!X$2-'F+ , F-'!X$3))</f>
        <v>1.2169151201703659E-2</v>
      </c>
      <c r="Y1750" s="1" cm="1">
        <f t="array" ref="Y1750">[1]!table_weight[Interceptions]*(('F+ , F-'!Y$2-[1]!tbl_gk[[#This Row],[Interceptions]])/('F+ , F-'!Y$2-'F+ , F-'!Y$3))</f>
        <v>2.4239366214775633E-2</v>
      </c>
      <c r="Z1750" s="1" cm="1">
        <f t="array" ref="Z1750">[1]!table_weight[Positioning]*(('F+ , F-'!Z$2-[1]!tbl_gk[[#This Row],[Positioning]])/('F+ , F-'!Z$2-'F+ , F-'!Z$3))</f>
        <v>1.9225568738802474E-3</v>
      </c>
      <c r="AA1750" s="1" cm="1">
        <f t="array" ref="AA1750">[1]!table_weight[Vision]*(('F+ , F-'!AA$2-[1]!tbl_gk[[#This Row],[Vision]])/('F+ , F-'!AA$2-'F+ , F-'!AA$3))</f>
        <v>3.2653889057904818E-2</v>
      </c>
      <c r="AB1750" s="1" cm="1">
        <f t="array" ref="AB1750">[1]!table_weight[Penalties]*(('F+ , F-'!AB$2-[1]!tbl_gk[[#This Row],[Penalties]])/('F+ , F-'!AB$2-'F+ , F-'!AB$3))</f>
        <v>2.4662663970364263E-3</v>
      </c>
      <c r="AC1750" s="1" cm="1">
        <f t="array" ref="AC1750">[1]!table_weight[Composure]*(('F+ , F-'!AC$2-[1]!tbl_gk[[#This Row],[Composure]])/('F+ , F-'!AC$2-'F+ , F-'!AC$3))</f>
        <v>2.188312277499339E-3</v>
      </c>
      <c r="AD1750" s="1" cm="1">
        <f t="array" ref="AD1750">[1]!table_weight[Marking]*(('F+ , F-'!AD$2-[1]!tbl_gk[[#This Row],[Marking]])/('F+ , F-'!AD$2-'F+ , F-'!AD$3))</f>
        <v>3.3127133826860035E-2</v>
      </c>
      <c r="AE1750" s="1" cm="1">
        <f t="array" ref="AE1750">[1]!table_weight[StandingTackle]*(('F+ , F-'!AE$2-[1]!tbl_gk[[#This Row],[StandingTackle]])/('F+ , F-'!AE$2-'F+ , F-'!AE$3))</f>
        <v>2.9141914719869356E-2</v>
      </c>
      <c r="AF1750" s="1" cm="1">
        <f t="array" ref="AF1750">[1]!table_weight[SlidingTackle]*(('F+ , F-'!AF$2-[1]!tbl_gk[[#This Row],[SlidingTackle]])/('F+ , F-'!AF$2-'F+ , F-'!AF$3))</f>
        <v>1.120842873841129E-2</v>
      </c>
      <c r="AG1750" s="1" cm="1">
        <f t="array" ref="AG1750">[1]!table_weight[GKDiving]*(('F+ , F-'!AG$2-[1]!tbl_gk[[#This Row],[GKDiving]])/('F+ , F-'!AG$2-'F+ , F-'!AG$3))</f>
        <v>3.9286710272791778E-2</v>
      </c>
      <c r="AH1750" s="1" cm="1">
        <f t="array" ref="AH1750">[1]!table_weight[GKHandling]*(('F+ , F-'!AH$2-[1]!tbl_gk[[#This Row],[GKHandling]])/('F+ , F-'!AH$2-'F+ , F-'!AH$3))</f>
        <v>4.6341979603444362E-2</v>
      </c>
      <c r="AI1750" s="1" cm="1">
        <f t="array" ref="AI1750">[1]!table_weight[GKKicking]*(('F+ , F-'!AI$2-[1]!tbl_gk[[#This Row],[GKKicking]])/('F+ , F-'!AI$2-'F+ , F-'!AI$3))</f>
        <v>2.7727411013081817E-2</v>
      </c>
      <c r="AJ1750" s="1" cm="1">
        <f t="array" ref="AJ1750">[1]!table_weight[GKPositioning]*(('F+ , F-'!AJ$2-[1]!tbl_gk[[#This Row],[GKPositioning]])/('F+ , F-'!AJ$2-'F+ , F-'!AJ$3))</f>
        <v>1.5767241581053557E-2</v>
      </c>
      <c r="AK1750" s="1" cm="1">
        <f t="array" ref="AK1750">[1]!table_weight[GKReflexes]*(('F+ , F-'!AK$2-[1]!tbl_gk[[#This Row],[GKReflexes]])/('F+ , F-'!AK$2-'F+ , F-'!AK$3))</f>
        <v>4.0083831930500594E-2</v>
      </c>
    </row>
    <row r="1751" spans="1:37" x14ac:dyDescent="0.55000000000000004">
      <c r="A1751" s="8">
        <f>[1]!tbl_gk[[#This Row],[ID]]</f>
        <v>264460</v>
      </c>
      <c r="B1751" s="2" cm="1">
        <f t="array" ref="B1751">[1]!table_weight[ValueEUR]*(('F+ , F-'!B$2-[1]!tbl_gk[[#This Row],[ValueEUR]])/('F+ , F-'!B$2-'F+ , F-'!B$3))</f>
        <v>1.2840452901470104E-4</v>
      </c>
      <c r="C1751" s="2" cm="1">
        <f t="array" ref="C1751">[1]!table_weight[WageEUR]*(('F+ , F-'!C$2-[1]!tbl_gk[[#This Row],[WageEUR]])/('F+ , F-'!C$2-'F+ , F-'!C$3))</f>
        <v>7.8241870618836313E-5</v>
      </c>
      <c r="D1751" s="2" cm="1">
        <f t="array" ref="D1751">[1]!table_weight[Crossing]*(('F+ , F-'!D$2-[1]!tbl_gk[[#This Row],[Crossing]])/('F+ , F-'!D$2-'F+ , F-'!D$3))</f>
        <v>3.5866971962916043E-2</v>
      </c>
      <c r="E1751" s="2" cm="1">
        <f t="array" ref="E1751">[1]!table_weight[Finishing]*(('F+ , F-'!E$2-[1]!tbl_gk[[#This Row],[Finishing]])/('F+ , F-'!E$2-'F+ , F-'!E$3))</f>
        <v>2.096326437480962E-2</v>
      </c>
      <c r="F1751" s="2" cm="1">
        <f t="array" ref="F1751">[1]!table_weight[HeadingAccuracy]*(('F+ , F-'!F$2-[1]!tbl_gk[[#This Row],[HeadingAccuracy]])/('F+ , F-'!F$2-'F+ , F-'!F$3))</f>
        <v>1.1691929585950599E-2</v>
      </c>
      <c r="G1751" s="2" cm="1">
        <f t="array" ref="G1751">[1]!table_weight[ShortPassing]*(('F+ , F-'!G$2-[1]!tbl_gk[[#This Row],[ShortPassing]])/('F+ , F-'!G$2-'F+ , F-'!G$3))</f>
        <v>6.1878985827530868E-2</v>
      </c>
      <c r="H1751" s="2" cm="1">
        <f t="array" ref="H1751">[1]!table_weight[Volleys]*(('F+ , F-'!H$2-[1]!tbl_gk[[#This Row],[Volleys]])/('F+ , F-'!H$2-'F+ , F-'!H$3))</f>
        <v>2.3147841959762173E-3</v>
      </c>
      <c r="I1751" s="2" cm="1">
        <f t="array" ref="I1751">[1]!table_weight[Dribbling]*(('F+ , F-'!I$2-[1]!tbl_gk[[#This Row],[Dribbling]])/('F+ , F-'!I$2-'F+ , F-'!I$3))</f>
        <v>2.3469077317571304E-2</v>
      </c>
      <c r="J1751" s="2" cm="1">
        <f t="array" ref="J1751">[1]!table_weight[Curve]*(('F+ , F-'!J$2-[1]!tbl_gk[[#This Row],[Curve]])/('F+ , F-'!J$2-'F+ , F-'!J$3))</f>
        <v>9.295879390190295E-3</v>
      </c>
      <c r="K1751" s="2" cm="1">
        <f t="array" ref="K1751">[1]!table_weight[FKAccuracy]*(('F+ , F-'!K$2-[1]!tbl_gk[[#This Row],[FKAccuracy]])/('F+ , F-'!K$2-'F+ , F-'!K$3))</f>
        <v>9.7353209613629272E-3</v>
      </c>
      <c r="L1751" s="2" cm="1">
        <f t="array" ref="L1751">[1]!table_weight[LongPassing]*(('F+ , F-'!L$2-[1]!tbl_gk[[#This Row],[LongPassing]])/('F+ , F-'!L$2-'F+ , F-'!L$3))</f>
        <v>2.7612629103865718E-2</v>
      </c>
      <c r="M1751" s="2" cm="1">
        <f t="array" ref="M1751">[1]!table_weight[BallControl]*(('F+ , F-'!M$2-[1]!tbl_gk[[#This Row],[BallControl]])/('F+ , F-'!M$2-'F+ , F-'!M$3))</f>
        <v>1.6080664087965525E-2</v>
      </c>
      <c r="N1751" s="2" cm="1">
        <f t="array" ref="N1751">[1]!table_weight[Acceleration]*(('F+ , F-'!N$2-[1]!tbl_gk[[#This Row],[Acceleration]])/('F+ , F-'!N$2-'F+ , F-'!N$3))</f>
        <v>9.4704629646199696E-3</v>
      </c>
      <c r="O1751" s="2" cm="1">
        <f t="array" ref="O1751">[1]!table_weight[SprintSpeed]*(('F+ , F-'!O$2-[1]!tbl_gk[[#This Row],[SprintSpeed]])/('F+ , F-'!O$2-'F+ , F-'!O$3))</f>
        <v>1.3493154852449027E-2</v>
      </c>
      <c r="P1751" s="2" cm="1">
        <f t="array" ref="P1751">[1]!table_weight[Agility]*(('F+ , F-'!P$2-[1]!tbl_gk[[#This Row],[Agility]])/('F+ , F-'!P$2-'F+ , F-'!P$3))</f>
        <v>4.9144649083803166E-3</v>
      </c>
      <c r="Q1751" s="2" cm="1">
        <f t="array" ref="Q1751">[1]!table_weight[Reactions]*(('F+ , F-'!Q$2-[1]!tbl_gk[[#This Row],[Reactions]])/('F+ , F-'!Q$2-'F+ , F-'!Q$3))</f>
        <v>2.4235174003392843E-3</v>
      </c>
      <c r="R1751" s="2" cm="1">
        <f t="array" ref="R1751">[1]!table_weight[Balance]*(('F+ , F-'!R$2-[1]!tbl_gk[[#This Row],[Balance]])/('F+ , F-'!R$2-'F+ , F-'!R$3))</f>
        <v>2.4835002452456411E-3</v>
      </c>
      <c r="S1751" s="2" cm="1">
        <f t="array" ref="S1751">[1]!table_weight[ShotPower]*(('F+ , F-'!S$2-[1]!tbl_gk[[#This Row],[ShotPower]])/('F+ , F-'!S$2-'F+ , F-'!S$3))</f>
        <v>6.4926873789576834E-3</v>
      </c>
      <c r="T1751" s="2" cm="1">
        <f t="array" ref="T1751">[1]!table_weight[Jumping]*(('F+ , F-'!T$2-[1]!tbl_gk[[#This Row],[Jumping]])/('F+ , F-'!T$2-'F+ , F-'!T$3))</f>
        <v>4.3794223578711763E-3</v>
      </c>
      <c r="U1751" s="2" cm="1">
        <f t="array" ref="U1751">[1]!table_weight[Stamina]*(('F+ , F-'!U$2-[1]!tbl_gk[[#This Row],[Stamina]])/('F+ , F-'!U$2-'F+ , F-'!U$3))</f>
        <v>1.88916258574835E-2</v>
      </c>
      <c r="V1751" s="2" cm="1">
        <f t="array" ref="V1751">[1]!table_weight[Strength]*(('F+ , F-'!V$2-[1]!tbl_gk[[#This Row],[Strength]])/('F+ , F-'!V$2-'F+ , F-'!V$3))</f>
        <v>2.5732684311935858E-2</v>
      </c>
      <c r="W1751" s="2" cm="1">
        <f t="array" ref="W1751">[1]!table_weight[LongShots]*(('F+ , F-'!W$2-[1]!tbl_gk[[#This Row],[LongShots]])/('F+ , F-'!W$2-'F+ , F-'!W$3))</f>
        <v>1.0128592311173986E-2</v>
      </c>
      <c r="X1751" s="2" cm="1">
        <f t="array" ref="X1751">[1]!table_weight[Aggression]*(('F+ , F-'!X$2-[1]!tbl_gk[[#This Row],[Aggression]])/('F+ , F-'!X$2-'F+ , F-'!X$3))</f>
        <v>1.7036811682385123E-2</v>
      </c>
      <c r="Y1751" s="2" cm="1">
        <f t="array" ref="Y1751">[1]!table_weight[Interceptions]*(('F+ , F-'!Y$2-[1]!tbl_gk[[#This Row],[Interceptions]])/('F+ , F-'!Y$2-'F+ , F-'!Y$3))</f>
        <v>2.5624472855619959E-2</v>
      </c>
      <c r="Z1751" s="2" cm="1">
        <f t="array" ref="Z1751">[1]!table_weight[Positioning]*(('F+ , F-'!Z$2-[1]!tbl_gk[[#This Row],[Positioning]])/('F+ , F-'!Z$2-'F+ , F-'!Z$3))</f>
        <v>1.7746678835817667E-3</v>
      </c>
      <c r="AA1751" s="2" cm="1">
        <f t="array" ref="AA1751">[1]!table_weight[Vision]*(('F+ , F-'!AA$2-[1]!tbl_gk[[#This Row],[Vision]])/('F+ , F-'!AA$2-'F+ , F-'!AA$3))</f>
        <v>2.6974951830443111E-2</v>
      </c>
      <c r="AB1751" s="2" cm="1">
        <f t="array" ref="AB1751">[1]!table_weight[Penalties]*(('F+ , F-'!AB$2-[1]!tbl_gk[[#This Row],[Penalties]])/('F+ , F-'!AB$2-'F+ , F-'!AB$3))</f>
        <v>2.1922367973657118E-3</v>
      </c>
      <c r="AC1751" s="2" cm="1">
        <f t="array" ref="AC1751">[1]!table_weight[Composure]*(('F+ , F-'!AC$2-[1]!tbl_gk[[#This Row],[Composure]])/('F+ , F-'!AC$2-'F+ , F-'!AC$3))</f>
        <v>1.6545775756702319E-3</v>
      </c>
      <c r="AD1751" s="2" cm="1">
        <f t="array" ref="AD1751">[1]!table_weight[Marking]*(('F+ , F-'!AD$2-[1]!tbl_gk[[#This Row],[Marking]])/('F+ , F-'!AD$2-'F+ , F-'!AD$3))</f>
        <v>3.7859581516411465E-2</v>
      </c>
      <c r="AE1751" s="2" cm="1">
        <f t="array" ref="AE1751">[1]!table_weight[StandingTackle]*(('F+ , F-'!AE$2-[1]!tbl_gk[[#This Row],[StandingTackle]])/('F+ , F-'!AE$2-'F+ , F-'!AE$3))</f>
        <v>3.362528621523387E-2</v>
      </c>
      <c r="AF1751" s="2" cm="1">
        <f t="array" ref="AF1751">[1]!table_weight[SlidingTackle]*(('F+ , F-'!AF$2-[1]!tbl_gk[[#This Row],[SlidingTackle]])/('F+ , F-'!AF$2-'F+ , F-'!AF$3))</f>
        <v>8.9667429907290316E-3</v>
      </c>
      <c r="AG1751" s="2" cm="1">
        <f t="array" ref="AG1751">[1]!table_weight[GKDiving]*(('F+ , F-'!AG$2-[1]!tbl_gk[[#This Row],[GKDiving]])/('F+ , F-'!AG$2-'F+ , F-'!AG$3))</f>
        <v>5.9784124328161402E-2</v>
      </c>
      <c r="AH1751" s="2" cm="1">
        <f t="array" ref="AH1751">[1]!table_weight[GKHandling]*(('F+ , F-'!AH$2-[1]!tbl_gk[[#This Row],[GKHandling]])/('F+ , F-'!AH$2-'F+ , F-'!AH$3))</f>
        <v>5.5253898757952898E-2</v>
      </c>
      <c r="AI1751" s="2" cm="1">
        <f t="array" ref="AI1751">[1]!table_weight[GKKicking]*(('F+ , F-'!AI$2-[1]!tbl_gk[[#This Row],[GKKicking]])/('F+ , F-'!AI$2-'F+ , F-'!AI$3))</f>
        <v>2.9516276239732256E-2</v>
      </c>
      <c r="AJ1751" s="2" cm="1">
        <f t="array" ref="AJ1751">[1]!table_weight[GKPositioning]*(('F+ , F-'!AJ$2-[1]!tbl_gk[[#This Row],[GKPositioning]])/('F+ , F-'!AJ$2-'F+ , F-'!AJ$3))</f>
        <v>2.2704827876717123E-2</v>
      </c>
      <c r="AK1751" s="2" cm="1">
        <f t="array" ref="AK1751">[1]!table_weight[GKReflexes]*(('F+ , F-'!AK$2-[1]!tbl_gk[[#This Row],[GKReflexes]])/('F+ , F-'!AK$2-'F+ , F-'!AK$3))</f>
        <v>4.3727816651455198E-2</v>
      </c>
    </row>
    <row r="1752" spans="1:37" x14ac:dyDescent="0.55000000000000004">
      <c r="A1752" s="7">
        <f>[1]!tbl_gk[[#This Row],[ID]]</f>
        <v>264497</v>
      </c>
      <c r="B1752" s="1" cm="1">
        <f t="array" ref="B1752">[1]!table_weight[ValueEUR]*(('F+ , F-'!B$2-[1]!tbl_gk[[#This Row],[ValueEUR]])/('F+ , F-'!B$2-'F+ , F-'!B$3))</f>
        <v>5.2781669378639128E-5</v>
      </c>
      <c r="C1752" s="1" cm="1">
        <f t="array" ref="C1752">[1]!table_weight[WageEUR]*(('F+ , F-'!C$2-[1]!tbl_gk[[#This Row],[WageEUR]])/('F+ , F-'!C$2-'F+ , F-'!C$3))</f>
        <v>7.8241870618836313E-5</v>
      </c>
      <c r="D1752" s="1" cm="1">
        <f t="array" ref="D1752">[1]!table_weight[Crossing]*(('F+ , F-'!D$2-[1]!tbl_gk[[#This Row],[Crossing]])/('F+ , F-'!D$2-'F+ , F-'!D$3))</f>
        <v>3.6987814836757178E-2</v>
      </c>
      <c r="E1752" s="1" cm="1">
        <f t="array" ref="E1752">[1]!table_weight[Finishing]*(('F+ , F-'!E$2-[1]!tbl_gk[[#This Row],[Finishing]])/('F+ , F-'!E$2-'F+ , F-'!E$3))</f>
        <v>1.8966763005780131E-2</v>
      </c>
      <c r="F1752" s="1" cm="1">
        <f t="array" ref="F1752">[1]!table_weight[HeadingAccuracy]*(('F+ , F-'!F$2-[1]!tbl_gk[[#This Row],[HeadingAccuracy]])/('F+ , F-'!F$2-'F+ , F-'!F$3))</f>
        <v>8.7689471894629514E-3</v>
      </c>
      <c r="G1752" s="1" cm="1">
        <f t="array" ref="G1752">[1]!table_weight[ShortPassing]*(('F+ , F-'!G$2-[1]!tbl_gk[[#This Row],[ShortPassing]])/('F+ , F-'!G$2-'F+ , F-'!G$3))</f>
        <v>4.781557995763748E-2</v>
      </c>
      <c r="H1752" s="1" cm="1">
        <f t="array" ref="H1752">[1]!table_weight[Volleys]*(('F+ , F-'!H$2-[1]!tbl_gk[[#This Row],[Volleys]])/('F+ , F-'!H$2-'F+ , F-'!H$3))</f>
        <v>2.0833057763785961E-3</v>
      </c>
      <c r="I1752" s="1" cm="1">
        <f t="array" ref="I1752">[1]!table_weight[Dribbling]*(('F+ , F-'!I$2-[1]!tbl_gk[[#This Row],[Dribbling]])/('F+ , F-'!I$2-'F+ , F-'!I$3))</f>
        <v>2.0535442652874894E-2</v>
      </c>
      <c r="J1752" s="1" cm="1">
        <f t="array" ref="J1752">[1]!table_weight[Curve]*(('F+ , F-'!J$2-[1]!tbl_gk[[#This Row],[Curve]])/('F+ , F-'!J$2-'F+ , F-'!J$3))</f>
        <v>8.7888314234526414E-3</v>
      </c>
      <c r="K1752" s="1" cm="1">
        <f t="array" ref="K1752">[1]!table_weight[FKAccuracy]*(('F+ , F-'!K$2-[1]!tbl_gk[[#This Row],[FKAccuracy]])/('F+ , F-'!K$2-'F+ , F-'!K$3))</f>
        <v>8.9747490112564478E-3</v>
      </c>
      <c r="L1752" s="1" cm="1">
        <f t="array" ref="L1752">[1]!table_weight[LongPassing]*(('F+ , F-'!L$2-[1]!tbl_gk[[#This Row],[LongPassing]])/('F+ , F-'!L$2-'F+ , F-'!L$3))</f>
        <v>2.2739812203183531E-2</v>
      </c>
      <c r="M1752" s="1" cm="1">
        <f t="array" ref="M1752">[1]!table_weight[BallControl]*(('F+ , F-'!M$2-[1]!tbl_gk[[#This Row],[BallControl]])/('F+ , F-'!M$2-'F+ , F-'!M$3))</f>
        <v>1.5646051545047536E-2</v>
      </c>
      <c r="N1752" s="1" cm="1">
        <f t="array" ref="N1752">[1]!table_weight[Acceleration]*(('F+ , F-'!N$2-[1]!tbl_gk[[#This Row],[Acceleration]])/('F+ , F-'!N$2-'F+ , F-'!N$3))</f>
        <v>5.4116931226399828E-3</v>
      </c>
      <c r="O1752" s="1" cm="1">
        <f t="array" ref="O1752">[1]!table_weight[SprintSpeed]*(('F+ , F-'!O$2-[1]!tbl_gk[[#This Row],[SprintSpeed]])/('F+ , F-'!O$2-'F+ , F-'!O$3))</f>
        <v>7.589899604502578E-3</v>
      </c>
      <c r="P1752" s="1" cm="1">
        <f t="array" ref="P1752">[1]!table_weight[Agility]*(('F+ , F-'!P$2-[1]!tbl_gk[[#This Row],[Agility]])/('F+ , F-'!P$2-'F+ , F-'!P$3))</f>
        <v>3.8613652851559629E-3</v>
      </c>
      <c r="Q1752" s="1" cm="1">
        <f t="array" ref="Q1752">[1]!table_weight[Reactions]*(('F+ , F-'!Q$2-[1]!tbl_gk[[#This Row],[Reactions]])/('F+ , F-'!Q$2-'F+ , F-'!Q$3))</f>
        <v>2.6297742003681597E-3</v>
      </c>
      <c r="R1752" s="1" cm="1">
        <f t="array" ref="R1752">[1]!table_weight[Balance]*(('F+ , F-'!R$2-[1]!tbl_gk[[#This Row],[Balance]])/('F+ , F-'!R$2-'F+ , F-'!R$3))</f>
        <v>2.6697627636390639E-3</v>
      </c>
      <c r="S1752" s="1" cm="1">
        <f t="array" ref="S1752">[1]!table_weight[ShotPower]*(('F+ , F-'!S$2-[1]!tbl_gk[[#This Row],[ShotPower]])/('F+ , F-'!S$2-'F+ , F-'!S$3))</f>
        <v>7.7912248547492196E-3</v>
      </c>
      <c r="T1752" s="1" cm="1">
        <f t="array" ref="T1752">[1]!table_weight[Jumping]*(('F+ , F-'!T$2-[1]!tbl_gk[[#This Row],[Jumping]])/('F+ , F-'!T$2-'F+ , F-'!T$3))</f>
        <v>3.4348410649970005E-3</v>
      </c>
      <c r="U1752" s="1" cm="1">
        <f t="array" ref="U1752">[1]!table_weight[Stamina]*(('F+ , F-'!U$2-[1]!tbl_gk[[#This Row],[Stamina]])/('F+ , F-'!U$2-'F+ , F-'!U$3))</f>
        <v>1.4598074526237249E-2</v>
      </c>
      <c r="V1752" s="1" cm="1">
        <f t="array" ref="V1752">[1]!table_weight[Strength]*(('F+ , F-'!V$2-[1]!tbl_gk[[#This Row],[Strength]])/('F+ , F-'!V$2-'F+ , F-'!V$3))</f>
        <v>1.5084677010445158E-2</v>
      </c>
      <c r="W1752" s="1" cm="1">
        <f t="array" ref="W1752">[1]!table_weight[LongShots]*(('F+ , F-'!W$2-[1]!tbl_gk[[#This Row],[LongShots]])/('F+ , F-'!W$2-'F+ , F-'!W$3))</f>
        <v>9.6091773208573719E-3</v>
      </c>
      <c r="X1752" s="1" cm="1">
        <f t="array" ref="X1752">[1]!table_weight[Aggression]*(('F+ , F-'!X$2-[1]!tbl_gk[[#This Row],[Aggression]])/('F+ , F-'!X$2-'F+ , F-'!X$3))</f>
        <v>1.5819896562214757E-2</v>
      </c>
      <c r="Y1752" s="1" cm="1">
        <f t="array" ref="Y1752">[1]!table_weight[Interceptions]*(('F+ , F-'!Y$2-[1]!tbl_gk[[#This Row],[Interceptions]])/('F+ , F-'!Y$2-'F+ , F-'!Y$3))</f>
        <v>2.2161706253509151E-2</v>
      </c>
      <c r="Z1752" s="1" cm="1">
        <f t="array" ref="Z1752">[1]!table_weight[Positioning]*(('F+ , F-'!Z$2-[1]!tbl_gk[[#This Row],[Positioning]])/('F+ , F-'!Z$2-'F+ , F-'!Z$3))</f>
        <v>2.0704458641787279E-3</v>
      </c>
      <c r="AA1752" s="1" cm="1">
        <f t="array" ref="AA1752">[1]!table_weight[Vision]*(('F+ , F-'!AA$2-[1]!tbl_gk[[#This Row],[Vision]])/('F+ , F-'!AA$2-'F+ , F-'!AA$3))</f>
        <v>2.4845350370144972E-2</v>
      </c>
      <c r="AB1752" s="1" cm="1">
        <f t="array" ref="AB1752">[1]!table_weight[Penalties]*(('F+ , F-'!AB$2-[1]!tbl_gk[[#This Row],[Penalties]])/('F+ , F-'!AB$2-'F+ , F-'!AB$3))</f>
        <v>2.153089711698467E-3</v>
      </c>
      <c r="AC1752" s="1" cm="1">
        <f t="array" ref="AC1752">[1]!table_weight[Composure]*(('F+ , F-'!AC$2-[1]!tbl_gk[[#This Row],[Composure]])/('F+ , F-'!AC$2-'F+ , F-'!AC$3))</f>
        <v>1.7079510458531426E-3</v>
      </c>
      <c r="AD1752" s="1" cm="1">
        <f t="array" ref="AD1752">[1]!table_weight[Marking]*(('F+ , F-'!AD$2-[1]!tbl_gk[[#This Row],[Marking]])/('F+ , F-'!AD$2-'F+ , F-'!AD$3))</f>
        <v>3.9437064079595283E-2</v>
      </c>
      <c r="AE1752" s="1" cm="1">
        <f t="array" ref="AE1752">[1]!table_weight[StandingTackle]*(('F+ , F-'!AE$2-[1]!tbl_gk[[#This Row],[StandingTackle]])/('F+ , F-'!AE$2-'F+ , F-'!AE$3))</f>
        <v>2.9141914719869356E-2</v>
      </c>
      <c r="AF1752" s="1" cm="1">
        <f t="array" ref="AF1752">[1]!table_weight[SlidingTackle]*(('F+ , F-'!AF$2-[1]!tbl_gk[[#This Row],[SlidingTackle]])/('F+ , F-'!AF$2-'F+ , F-'!AF$3))</f>
        <v>7.4722858256075263E-3</v>
      </c>
      <c r="AG1752" s="1" cm="1">
        <f t="array" ref="AG1752">[1]!table_weight[GKDiving]*(('F+ , F-'!AG$2-[1]!tbl_gk[[#This Row],[GKDiving]])/('F+ , F-'!AG$2-'F+ , F-'!AG$3))</f>
        <v>6.4908477842003806E-2</v>
      </c>
      <c r="AH1752" s="1" cm="1">
        <f t="array" ref="AH1752">[1]!table_weight[GKHandling]*(('F+ , F-'!AH$2-[1]!tbl_gk[[#This Row],[GKHandling]])/('F+ , F-'!AH$2-'F+ , F-'!AH$3))</f>
        <v>6.773058557426484E-2</v>
      </c>
      <c r="AI1752" s="1" cm="1">
        <f t="array" ref="AI1752">[1]!table_weight[GKKicking]*(('F+ , F-'!AI$2-[1]!tbl_gk[[#This Row],[GKKicking]])/('F+ , F-'!AI$2-'F+ , F-'!AI$3))</f>
        <v>3.57773045330088E-2</v>
      </c>
      <c r="AJ1752" s="1" cm="1">
        <f t="array" ref="AJ1752">[1]!table_weight[GKPositioning]*(('F+ , F-'!AJ$2-[1]!tbl_gk[[#This Row],[GKPositioning]])/('F+ , F-'!AJ$2-'F+ , F-'!AJ$3))</f>
        <v>2.3966207203201407E-2</v>
      </c>
      <c r="AK1752" s="1" cm="1">
        <f t="array" ref="AK1752">[1]!table_weight[GKReflexes]*(('F+ , F-'!AK$2-[1]!tbl_gk[[#This Row],[GKReflexes]])/('F+ , F-'!AK$2-'F+ , F-'!AK$3))</f>
        <v>6.012574789575089E-2</v>
      </c>
    </row>
    <row r="1753" spans="1:37" x14ac:dyDescent="0.55000000000000004">
      <c r="A1753" s="8">
        <f>[1]!tbl_gk[[#This Row],[ID]]</f>
        <v>264529</v>
      </c>
      <c r="B1753" s="2" cm="1">
        <f t="array" ref="B1753">[1]!table_weight[ValueEUR]*(('F+ , F-'!B$2-[1]!tbl_gk[[#This Row],[ValueEUR]])/('F+ , F-'!B$2-'F+ , F-'!B$3))</f>
        <v>1.978540939865946E-4</v>
      </c>
      <c r="C1753" s="2" cm="1">
        <f t="array" ref="C1753">[1]!table_weight[WageEUR]*(('F+ , F-'!C$2-[1]!tbl_gk[[#This Row],[WageEUR]])/('F+ , F-'!C$2-'F+ , F-'!C$3))</f>
        <v>2.3472561185650898E-4</v>
      </c>
      <c r="D1753" s="2" cm="1">
        <f t="array" ref="D1753">[1]!table_weight[Crossing]*(('F+ , F-'!D$2-[1]!tbl_gk[[#This Row],[Crossing]])/('F+ , F-'!D$2-'F+ , F-'!D$3))</f>
        <v>3.4746129089074922E-2</v>
      </c>
      <c r="E1753" s="2" cm="1">
        <f t="array" ref="E1753">[1]!table_weight[Finishing]*(('F+ , F-'!E$2-[1]!tbl_gk[[#This Row],[Finishing]])/('F+ , F-'!E$2-'F+ , F-'!E$3))</f>
        <v>1.7968512321265388E-2</v>
      </c>
      <c r="F1753" s="2" cm="1">
        <f t="array" ref="F1753">[1]!table_weight[HeadingAccuracy]*(('F+ , F-'!F$2-[1]!tbl_gk[[#This Row],[HeadingAccuracy]])/('F+ , F-'!F$2-'F+ , F-'!F$3))</f>
        <v>1.0439222844598752E-2</v>
      </c>
      <c r="G1753" s="2" cm="1">
        <f t="array" ref="G1753">[1]!table_weight[ShortPassing]*(('F+ , F-'!G$2-[1]!tbl_gk[[#This Row],[ShortPassing]])/('F+ , F-'!G$2-'F+ , F-'!G$3))</f>
        <v>6.047264524054153E-2</v>
      </c>
      <c r="H1753" s="2" cm="1">
        <f t="array" ref="H1753">[1]!table_weight[Volleys]*(('F+ , F-'!H$2-[1]!tbl_gk[[#This Row],[Volleys]])/('F+ , F-'!H$2-'F+ , F-'!H$3))</f>
        <v>2.3147841959762173E-3</v>
      </c>
      <c r="I1753" s="2" cm="1">
        <f t="array" ref="I1753">[1]!table_weight[Dribbling]*(('F+ , F-'!I$2-[1]!tbl_gk[[#This Row],[Dribbling]])/('F+ , F-'!I$2-'F+ , F-'!I$3))</f>
        <v>2.2491199096005835E-2</v>
      </c>
      <c r="J1753" s="2" cm="1">
        <f t="array" ref="J1753">[1]!table_weight[Curve]*(('F+ , F-'!J$2-[1]!tbl_gk[[#This Row],[Curve]])/('F+ , F-'!J$2-'F+ , F-'!J$3))</f>
        <v>9.8029273569279467E-3</v>
      </c>
      <c r="K1753" s="2" cm="1">
        <f t="array" ref="K1753">[1]!table_weight[FKAccuracy]*(('F+ , F-'!K$2-[1]!tbl_gk[[#This Row],[FKAccuracy]])/('F+ , F-'!K$2-'F+ , F-'!K$3))</f>
        <v>9.2789777912990392E-3</v>
      </c>
      <c r="L1753" s="2" cm="1">
        <f t="array" ref="L1753">[1]!table_weight[LongPassing]*(('F+ , F-'!L$2-[1]!tbl_gk[[#This Row],[LongPassing]])/('F+ , F-'!L$2-'F+ , F-'!L$3))</f>
        <v>2.8154053203941515E-2</v>
      </c>
      <c r="M1753" s="2" cm="1">
        <f t="array" ref="M1753">[1]!table_weight[BallControl]*(('F+ , F-'!M$2-[1]!tbl_gk[[#This Row],[BallControl]])/('F+ , F-'!M$2-'F+ , F-'!M$3))</f>
        <v>1.5646051545047536E-2</v>
      </c>
      <c r="N1753" s="2" cm="1">
        <f t="array" ref="N1753">[1]!table_weight[Acceleration]*(('F+ , F-'!N$2-[1]!tbl_gk[[#This Row],[Acceleration]])/('F+ , F-'!N$2-'F+ , F-'!N$3))</f>
        <v>8.7940013242899726E-3</v>
      </c>
      <c r="O1753" s="2" cm="1">
        <f t="array" ref="O1753">[1]!table_weight[SprintSpeed]*(('F+ , F-'!O$2-[1]!tbl_gk[[#This Row],[SprintSpeed]])/('F+ , F-'!O$2-'F+ , F-'!O$3))</f>
        <v>1.124429571037419E-2</v>
      </c>
      <c r="P1753" s="2" cm="1">
        <f t="array" ref="P1753">[1]!table_weight[Agility]*(('F+ , F-'!P$2-[1]!tbl_gk[[#This Row],[Agility]])/('F+ , F-'!P$2-'F+ , F-'!P$3))</f>
        <v>4.9144649083803166E-3</v>
      </c>
      <c r="Q1753" s="2" cm="1">
        <f t="array" ref="Q1753">[1]!table_weight[Reactions]*(('F+ , F-'!Q$2-[1]!tbl_gk[[#This Row],[Reactions]])/('F+ , F-'!Q$2-'F+ , F-'!Q$3))</f>
        <v>1.6500544002310022E-3</v>
      </c>
      <c r="R1753" s="2" cm="1">
        <f t="array" ref="R1753">[1]!table_weight[Balance]*(('F+ , F-'!R$2-[1]!tbl_gk[[#This Row],[Balance]])/('F+ , F-'!R$2-'F+ , F-'!R$3))</f>
        <v>2.4835002452456411E-3</v>
      </c>
      <c r="S1753" s="2" cm="1">
        <f t="array" ref="S1753">[1]!table_weight[ShotPower]*(('F+ , F-'!S$2-[1]!tbl_gk[[#This Row],[ShotPower]])/('F+ , F-'!S$2-'F+ , F-'!S$3))</f>
        <v>7.271809864432606E-3</v>
      </c>
      <c r="T1753" s="2" cm="1">
        <f t="array" ref="T1753">[1]!table_weight[Jumping]*(('F+ , F-'!T$2-[1]!tbl_gk[[#This Row],[Jumping]])/('F+ , F-'!T$2-'F+ , F-'!T$3))</f>
        <v>3.9500672247465502E-3</v>
      </c>
      <c r="U1753" s="2" cm="1">
        <f t="array" ref="U1753">[1]!table_weight[Stamina]*(('F+ , F-'!U$2-[1]!tbl_gk[[#This Row],[Stamina]])/('F+ , F-'!U$2-'F+ , F-'!U$3))</f>
        <v>1.4598074526237249E-2</v>
      </c>
      <c r="V1753" s="2" cm="1">
        <f t="array" ref="V1753">[1]!table_weight[Strength]*(('F+ , F-'!V$2-[1]!tbl_gk[[#This Row],[Strength]])/('F+ , F-'!V$2-'F+ , F-'!V$3))</f>
        <v>7.9860054761180244E-3</v>
      </c>
      <c r="W1753" s="2" cm="1">
        <f t="array" ref="W1753">[1]!table_weight[LongShots]*(('F+ , F-'!W$2-[1]!tbl_gk[[#This Row],[LongShots]])/('F+ , F-'!W$2-'F+ , F-'!W$3))</f>
        <v>9.6091773208573719E-3</v>
      </c>
      <c r="X1753" s="2" cm="1">
        <f t="array" ref="X1753">[1]!table_weight[Aggression]*(('F+ , F-'!X$2-[1]!tbl_gk[[#This Row],[Aggression]])/('F+ , F-'!X$2-'F+ , F-'!X$3))</f>
        <v>1.7645269242470306E-2</v>
      </c>
      <c r="Y1753" s="2" cm="1">
        <f t="array" ref="Y1753">[1]!table_weight[Interceptions]*(('F+ , F-'!Y$2-[1]!tbl_gk[[#This Row],[Interceptions]])/('F+ , F-'!Y$2-'F+ , F-'!Y$3))</f>
        <v>2.0776599612664828E-2</v>
      </c>
      <c r="Z1753" s="2" cm="1">
        <f t="array" ref="Z1753">[1]!table_weight[Positioning]*(('F+ , F-'!Z$2-[1]!tbl_gk[[#This Row],[Positioning]])/('F+ , F-'!Z$2-'F+ , F-'!Z$3))</f>
        <v>2.0704458641787279E-3</v>
      </c>
      <c r="AA1753" s="2" cm="1">
        <f t="array" ref="AA1753">[1]!table_weight[Vision]*(('F+ , F-'!AA$2-[1]!tbl_gk[[#This Row],[Vision]])/('F+ , F-'!AA$2-'F+ , F-'!AA$3))</f>
        <v>2.8394686137308535E-2</v>
      </c>
      <c r="AB1753" s="2" cm="1">
        <f t="array" ref="AB1753">[1]!table_weight[Penalties]*(('F+ , F-'!AB$2-[1]!tbl_gk[[#This Row],[Penalties]])/('F+ , F-'!AB$2-'F+ , F-'!AB$3))</f>
        <v>2.4662663970364263E-3</v>
      </c>
      <c r="AC1753" s="2" cm="1">
        <f t="array" ref="AC1753">[1]!table_weight[Composure]*(('F+ , F-'!AC$2-[1]!tbl_gk[[#This Row],[Composure]])/('F+ , F-'!AC$2-'F+ , F-'!AC$3))</f>
        <v>2.134938807316428E-3</v>
      </c>
      <c r="AD1753" s="2" cm="1">
        <f t="array" ref="AD1753">[1]!table_weight[Marking]*(('F+ , F-'!AD$2-[1]!tbl_gk[[#This Row],[Marking]])/('F+ , F-'!AD$2-'F+ , F-'!AD$3))</f>
        <v>3.4704616390043845E-2</v>
      </c>
      <c r="AE1753" s="2" cm="1">
        <f t="array" ref="AE1753">[1]!table_weight[StandingTackle]*(('F+ , F-'!AE$2-[1]!tbl_gk[[#This Row],[StandingTackle]])/('F+ , F-'!AE$2-'F+ , F-'!AE$3))</f>
        <v>3.1383600467551613E-2</v>
      </c>
      <c r="AF1753" s="2" cm="1">
        <f t="array" ref="AF1753">[1]!table_weight[SlidingTackle]*(('F+ , F-'!AF$2-[1]!tbl_gk[[#This Row],[SlidingTackle]])/('F+ , F-'!AF$2-'F+ , F-'!AF$3))</f>
        <v>9.7139715732897855E-3</v>
      </c>
      <c r="AG1753" s="2" cm="1">
        <f t="array" ref="AG1753">[1]!table_weight[GKDiving]*(('F+ , F-'!AG$2-[1]!tbl_gk[[#This Row],[GKDiving]])/('F+ , F-'!AG$2-'F+ , F-'!AG$3))</f>
        <v>5.4659770814318998E-2</v>
      </c>
      <c r="AH1753" s="2" cm="1">
        <f t="array" ref="AH1753">[1]!table_weight[GKHandling]*(('F+ , F-'!AH$2-[1]!tbl_gk[[#This Row],[GKHandling]])/('F+ , F-'!AH$2-'F+ , F-'!AH$3))</f>
        <v>5.5253898757952898E-2</v>
      </c>
      <c r="AI1753" s="2" cm="1">
        <f t="array" ref="AI1753">[1]!table_weight[GKKicking]*(('F+ , F-'!AI$2-[1]!tbl_gk[[#This Row],[GKKicking]])/('F+ , F-'!AI$2-'F+ , F-'!AI$3))</f>
        <v>3.309400669303314E-2</v>
      </c>
      <c r="AJ1753" s="2" cm="1">
        <f t="array" ref="AJ1753">[1]!table_weight[GKPositioning]*(('F+ , F-'!AJ$2-[1]!tbl_gk[[#This Row],[GKPositioning]])/('F+ , F-'!AJ$2-'F+ , F-'!AJ$3))</f>
        <v>1.8290000234022125E-2</v>
      </c>
      <c r="AK1753" s="2" cm="1">
        <f t="array" ref="AK1753">[1]!table_weight[GKReflexes]*(('F+ , F-'!AK$2-[1]!tbl_gk[[#This Row],[GKReflexes]])/('F+ , F-'!AK$2-'F+ , F-'!AK$3))</f>
        <v>5.10157860933644E-2</v>
      </c>
    </row>
    <row r="1754" spans="1:37" x14ac:dyDescent="0.55000000000000004">
      <c r="A1754" s="7">
        <f>[1]!tbl_gk[[#This Row],[ID]]</f>
        <v>264588</v>
      </c>
      <c r="B1754" s="1" cm="1">
        <f t="array" ref="B1754">[1]!table_weight[ValueEUR]*(('F+ , F-'!B$2-[1]!tbl_gk[[#This Row],[ValueEUR]])/('F+ , F-'!B$2-'F+ , F-'!B$3))</f>
        <v>3.367532239303818E-4</v>
      </c>
      <c r="C1754" s="1" cm="1">
        <f t="array" ref="C1754">[1]!table_weight[WageEUR]*(('F+ , F-'!C$2-[1]!tbl_gk[[#This Row],[WageEUR]])/('F+ , F-'!C$2-'F+ , F-'!C$3))</f>
        <v>0</v>
      </c>
      <c r="D1754" s="1" cm="1">
        <f t="array" ref="D1754">[1]!table_weight[Crossing]*(('F+ , F-'!D$2-[1]!tbl_gk[[#This Row],[Crossing]])/('F+ , F-'!D$2-'F+ , F-'!D$3))</f>
        <v>1.2329271612252392E-2</v>
      </c>
      <c r="E1754" s="1" cm="1">
        <f t="array" ref="E1754">[1]!table_weight[Finishing]*(('F+ , F-'!E$2-[1]!tbl_gk[[#This Row],[Finishing]])/('F+ , F-'!E$2-'F+ , F-'!E$3))</f>
        <v>1.9965013690294877E-2</v>
      </c>
      <c r="F1754" s="1" cm="1">
        <f t="array" ref="F1754">[1]!table_weight[HeadingAccuracy]*(('F+ , F-'!F$2-[1]!tbl_gk[[#This Row],[HeadingAccuracy]])/('F+ , F-'!F$2-'F+ , F-'!F$3))</f>
        <v>1.08567917583827E-2</v>
      </c>
      <c r="G1754" s="1" cm="1">
        <f t="array" ref="G1754">[1]!table_weight[ShortPassing]*(('F+ , F-'!G$2-[1]!tbl_gk[[#This Row],[ShortPassing]])/('F+ , F-'!G$2-'F+ , F-'!G$3))</f>
        <v>4.9221920544626818E-2</v>
      </c>
      <c r="H1754" s="1" cm="1">
        <f t="array" ref="H1754">[1]!table_weight[Volleys]*(('F+ , F-'!H$2-[1]!tbl_gk[[#This Row],[Volleys]])/('F+ , F-'!H$2-'F+ , F-'!H$3))</f>
        <v>1.9675665665797848E-3</v>
      </c>
      <c r="I1754" s="1" cm="1">
        <f t="array" ref="I1754">[1]!table_weight[Dribbling]*(('F+ , F-'!I$2-[1]!tbl_gk[[#This Row],[Dribbling]])/('F+ , F-'!I$2-'F+ , F-'!I$3))</f>
        <v>2.1513320874440363E-2</v>
      </c>
      <c r="J1754" s="1" cm="1">
        <f t="array" ref="J1754">[1]!table_weight[Curve]*(('F+ , F-'!J$2-[1]!tbl_gk[[#This Row],[Curve]])/('F+ , F-'!J$2-'F+ , F-'!J$3))</f>
        <v>9.1268634012777444E-3</v>
      </c>
      <c r="K1754" s="1" cm="1">
        <f t="array" ref="K1754">[1]!table_weight[FKAccuracy]*(('F+ , F-'!K$2-[1]!tbl_gk[[#This Row],[FKAccuracy]])/('F+ , F-'!K$2-'F+ , F-'!K$3))</f>
        <v>9.2789777912990392E-3</v>
      </c>
      <c r="L1754" s="1" cm="1">
        <f t="array" ref="L1754">[1]!table_weight[LongPassing]*(('F+ , F-'!L$2-[1]!tbl_gk[[#This Row],[LongPassing]])/('F+ , F-'!L$2-'F+ , F-'!L$3))</f>
        <v>2.5988356803638323E-2</v>
      </c>
      <c r="M1754" s="1" cm="1">
        <f t="array" ref="M1754">[1]!table_weight[BallControl]*(('F+ , F-'!M$2-[1]!tbl_gk[[#This Row],[BallControl]])/('F+ , F-'!M$2-'F+ , F-'!M$3))</f>
        <v>1.2603763744621627E-2</v>
      </c>
      <c r="N1754" s="1" cm="1">
        <f t="array" ref="N1754">[1]!table_weight[Acceleration]*(('F+ , F-'!N$2-[1]!tbl_gk[[#This Row],[Acceleration]])/('F+ , F-'!N$2-'F+ , F-'!N$3))</f>
        <v>6.7646164032999796E-3</v>
      </c>
      <c r="O1754" s="1" cm="1">
        <f t="array" ref="O1754">[1]!table_weight[SprintSpeed]*(('F+ , F-'!O$2-[1]!tbl_gk[[#This Row],[SprintSpeed]])/('F+ , F-'!O$2-'F+ , F-'!O$3))</f>
        <v>8.1521143900212863E-3</v>
      </c>
      <c r="P1754" s="1" cm="1">
        <f t="array" ref="P1754">[1]!table_weight[Agility]*(('F+ , F-'!P$2-[1]!tbl_gk[[#This Row],[Agility]])/('F+ , F-'!P$2-'F+ , F-'!P$3))</f>
        <v>4.2123984928974139E-3</v>
      </c>
      <c r="Q1754" s="1" cm="1">
        <f t="array" ref="Q1754">[1]!table_weight[Reactions]*(('F+ , F-'!Q$2-[1]!tbl_gk[[#This Row],[Reactions]])/('F+ , F-'!Q$2-'F+ , F-'!Q$3))</f>
        <v>1.1859766001660328E-3</v>
      </c>
      <c r="R1754" s="1" cm="1">
        <f t="array" ref="R1754">[1]!table_weight[Balance]*(('F+ , F-'!R$2-[1]!tbl_gk[[#This Row],[Balance]])/('F+ , F-'!R$2-'F+ , F-'!R$3))</f>
        <v>2.2351502207210773E-3</v>
      </c>
      <c r="S1754" s="1" cm="1">
        <f t="array" ref="S1754">[1]!table_weight[ShotPower]*(('F+ , F-'!S$2-[1]!tbl_gk[[#This Row],[ShotPower]])/('F+ , F-'!S$2-'F+ , F-'!S$3))</f>
        <v>7.0121023692742987E-3</v>
      </c>
      <c r="T1754" s="1" cm="1">
        <f t="array" ref="T1754">[1]!table_weight[Jumping]*(('F+ , F-'!T$2-[1]!tbl_gk[[#This Row],[Jumping]])/('F+ , F-'!T$2-'F+ , F-'!T$3))</f>
        <v>3.6065831182468503E-3</v>
      </c>
      <c r="U1754" s="1" cm="1">
        <f t="array" ref="U1754">[1]!table_weight[Stamina]*(('F+ , F-'!U$2-[1]!tbl_gk[[#This Row],[Stamina]])/('F+ , F-'!U$2-'F+ , F-'!U$3))</f>
        <v>1.7174205324985E-3</v>
      </c>
      <c r="V1754" s="1" cm="1">
        <f t="array" ref="V1754">[1]!table_weight[Strength]*(('F+ , F-'!V$2-[1]!tbl_gk[[#This Row],[Strength]])/('F+ , F-'!V$2-'F+ , F-'!V$3))</f>
        <v>2.2183348544772292E-2</v>
      </c>
      <c r="W1754" s="1" cm="1">
        <f t="array" ref="W1754">[1]!table_weight[LongShots]*(('F+ , F-'!W$2-[1]!tbl_gk[[#This Row],[LongShots]])/('F+ , F-'!W$2-'F+ , F-'!W$3))</f>
        <v>1.0128592311173986E-2</v>
      </c>
      <c r="X1754" s="1" cm="1">
        <f t="array" ref="X1754">[1]!table_weight[Aggression]*(('F+ , F-'!X$2-[1]!tbl_gk[[#This Row],[Aggression]])/('F+ , F-'!X$2-'F+ , F-'!X$3))</f>
        <v>7.301490721022195E-3</v>
      </c>
      <c r="Y1754" s="1" cm="1">
        <f t="array" ref="Y1754">[1]!table_weight[Interceptions]*(('F+ , F-'!Y$2-[1]!tbl_gk[[#This Row],[Interceptions]])/('F+ , F-'!Y$2-'F+ , F-'!Y$3))</f>
        <v>2.0084046292242669E-2</v>
      </c>
      <c r="Z1754" s="1" cm="1">
        <f t="array" ref="Z1754">[1]!table_weight[Positioning]*(('F+ , F-'!Z$2-[1]!tbl_gk[[#This Row],[Positioning]])/('F+ , F-'!Z$2-'F+ , F-'!Z$3))</f>
        <v>2.2183348544772088E-3</v>
      </c>
      <c r="AA1754" s="1" cm="1">
        <f t="array" ref="AA1754">[1]!table_weight[Vision]*(('F+ , F-'!AA$2-[1]!tbl_gk[[#This Row],[Vision]])/('F+ , F-'!AA$2-'F+ , F-'!AA$3))</f>
        <v>2.9814420444173963E-2</v>
      </c>
      <c r="AB1754" s="1" cm="1">
        <f t="array" ref="AB1754">[1]!table_weight[Penalties]*(('F+ , F-'!AB$2-[1]!tbl_gk[[#This Row],[Penalties]])/('F+ , F-'!AB$2-'F+ , F-'!AB$3))</f>
        <v>2.427119311369181E-3</v>
      </c>
      <c r="AC1754" s="1" cm="1">
        <f t="array" ref="AC1754">[1]!table_weight[Composure]*(('F+ , F-'!AC$2-[1]!tbl_gk[[#This Row],[Composure]])/('F+ , F-'!AC$2-'F+ , F-'!AC$3))</f>
        <v>2.5085530985968032E-3</v>
      </c>
      <c r="AD1754" s="1" cm="1">
        <f t="array" ref="AD1754">[1]!table_weight[Marking]*(('F+ , F-'!AD$2-[1]!tbl_gk[[#This Row],[Marking]])/('F+ , F-'!AD$2-'F+ , F-'!AD$3))</f>
        <v>3.4704616390043845E-2</v>
      </c>
      <c r="AE1754" s="1" cm="1">
        <f t="array" ref="AE1754">[1]!table_weight[StandingTackle]*(('F+ , F-'!AE$2-[1]!tbl_gk[[#This Row],[StandingTackle]])/('F+ , F-'!AE$2-'F+ , F-'!AE$3))</f>
        <v>2.241685747682258E-2</v>
      </c>
      <c r="AF1754" s="1" cm="1">
        <f t="array" ref="AF1754">[1]!table_weight[SlidingTackle]*(('F+ , F-'!AF$2-[1]!tbl_gk[[#This Row],[SlidingTackle]])/('F+ , F-'!AF$2-'F+ , F-'!AF$3))</f>
        <v>9.7139715732897855E-3</v>
      </c>
      <c r="AG1754" s="1" cm="1">
        <f t="array" ref="AG1754">[1]!table_weight[GKDiving]*(('F+ , F-'!AG$2-[1]!tbl_gk[[#This Row],[GKDiving]])/('F+ , F-'!AG$2-'F+ , F-'!AG$3))</f>
        <v>4.4411063786634182E-2</v>
      </c>
      <c r="AH1754" s="1" cm="1">
        <f t="array" ref="AH1754">[1]!table_weight[GKHandling]*(('F+ , F-'!AH$2-[1]!tbl_gk[[#This Row],[GKHandling]])/('F+ , F-'!AH$2-'F+ , F-'!AH$3))</f>
        <v>5.5253898757952898E-2</v>
      </c>
      <c r="AI1754" s="1" cm="1">
        <f t="array" ref="AI1754">[1]!table_weight[GKKicking]*(('F+ , F-'!AI$2-[1]!tbl_gk[[#This Row],[GKKicking]])/('F+ , F-'!AI$2-'F+ , F-'!AI$3))</f>
        <v>3.2199574079707916E-2</v>
      </c>
      <c r="AJ1754" s="1" cm="1">
        <f t="array" ref="AJ1754">[1]!table_weight[GKPositioning]*(('F+ , F-'!AJ$2-[1]!tbl_gk[[#This Row],[GKPositioning]])/('F+ , F-'!AJ$2-'F+ , F-'!AJ$3))</f>
        <v>2.2074138213474981E-2</v>
      </c>
      <c r="AK1754" s="1" cm="1">
        <f t="array" ref="AK1754">[1]!table_weight[GKReflexes]*(('F+ , F-'!AK$2-[1]!tbl_gk[[#This Row],[GKReflexes]])/('F+ , F-'!AK$2-'F+ , F-'!AK$3))</f>
        <v>4.1905824290977896E-2</v>
      </c>
    </row>
    <row r="1755" spans="1:37" x14ac:dyDescent="0.55000000000000004">
      <c r="A1755" s="8">
        <f>[1]!tbl_gk[[#This Row],[ID]]</f>
        <v>264594</v>
      </c>
      <c r="B1755" s="2" cm="1">
        <f t="array" ref="B1755">[1]!table_weight[ValueEUR]*(('F+ , F-'!B$2-[1]!tbl_gk[[#This Row],[ValueEUR]])/('F+ , F-'!B$2-'F+ , F-'!B$3))</f>
        <v>6.5128258706975768E-5</v>
      </c>
      <c r="C1755" s="2" cm="1">
        <f t="array" ref="C1755">[1]!table_weight[WageEUR]*(('F+ , F-'!C$2-[1]!tbl_gk[[#This Row],[WageEUR]])/('F+ , F-'!C$2-'F+ , F-'!C$3))</f>
        <v>0</v>
      </c>
      <c r="D1755" s="2" cm="1">
        <f t="array" ref="D1755">[1]!table_weight[Crossing]*(('F+ , F-'!D$2-[1]!tbl_gk[[#This Row],[Crossing]])/('F+ , F-'!D$2-'F+ , F-'!D$3))</f>
        <v>3.3625286215233793E-2</v>
      </c>
      <c r="E1755" s="2" cm="1">
        <f t="array" ref="E1755">[1]!table_weight[Finishing]*(('F+ , F-'!E$2-[1]!tbl_gk[[#This Row],[Finishing]])/('F+ , F-'!E$2-'F+ , F-'!E$3))</f>
        <v>2.096326437480962E-2</v>
      </c>
      <c r="F1755" s="2" cm="1">
        <f t="array" ref="F1755">[1]!table_weight[HeadingAccuracy]*(('F+ , F-'!F$2-[1]!tbl_gk[[#This Row],[HeadingAccuracy]])/('F+ , F-'!F$2-'F+ , F-'!F$3))</f>
        <v>1.08567917583827E-2</v>
      </c>
      <c r="G1755" s="2" cm="1">
        <f t="array" ref="G1755">[1]!table_weight[ShortPassing]*(('F+ , F-'!G$2-[1]!tbl_gk[[#This Row],[ShortPassing]])/('F+ , F-'!G$2-'F+ , F-'!G$3))</f>
        <v>6.4691667001509537E-2</v>
      </c>
      <c r="H1755" s="2" cm="1">
        <f t="array" ref="H1755">[1]!table_weight[Volleys]*(('F+ , F-'!H$2-[1]!tbl_gk[[#This Row],[Volleys]])/('F+ , F-'!H$2-'F+ , F-'!H$3))</f>
        <v>2.3147841959762173E-3</v>
      </c>
      <c r="I1755" s="2" cm="1">
        <f t="array" ref="I1755">[1]!table_weight[Dribbling]*(('F+ , F-'!I$2-[1]!tbl_gk[[#This Row],[Dribbling]])/('F+ , F-'!I$2-'F+ , F-'!I$3))</f>
        <v>1.8579686209743949E-2</v>
      </c>
      <c r="J1755" s="2" cm="1">
        <f t="array" ref="J1755">[1]!table_weight[Curve]*(('F+ , F-'!J$2-[1]!tbl_gk[[#This Row],[Curve]])/('F+ , F-'!J$2-'F+ , F-'!J$3))</f>
        <v>9.4648953791028455E-3</v>
      </c>
      <c r="K1755" s="2" cm="1">
        <f t="array" ref="K1755">[1]!table_weight[FKAccuracy]*(('F+ , F-'!K$2-[1]!tbl_gk[[#This Row],[FKAccuracy]])/('F+ , F-'!K$2-'F+ , F-'!K$3))</f>
        <v>9.1268634012777444E-3</v>
      </c>
      <c r="L1755" s="2" cm="1">
        <f t="array" ref="L1755">[1]!table_weight[LongPassing]*(('F+ , F-'!L$2-[1]!tbl_gk[[#This Row],[LongPassing]])/('F+ , F-'!L$2-'F+ , F-'!L$3))</f>
        <v>2.5988356803638323E-2</v>
      </c>
      <c r="M1755" s="2" cm="1">
        <f t="array" ref="M1755">[1]!table_weight[BallControl]*(('F+ , F-'!M$2-[1]!tbl_gk[[#This Row],[BallControl]])/('F+ , F-'!M$2-'F+ , F-'!M$3))</f>
        <v>1.2603763744621627E-2</v>
      </c>
      <c r="N1755" s="2" cm="1">
        <f t="array" ref="N1755">[1]!table_weight[Acceleration]*(('F+ , F-'!N$2-[1]!tbl_gk[[#This Row],[Acceleration]])/('F+ , F-'!N$2-'F+ , F-'!N$3))</f>
        <v>9.9214373915066361E-3</v>
      </c>
      <c r="O1755" s="2" cm="1">
        <f t="array" ref="O1755">[1]!table_weight[SprintSpeed]*(('F+ , F-'!O$2-[1]!tbl_gk[[#This Row],[SprintSpeed]])/('F+ , F-'!O$2-'F+ , F-'!O$3))</f>
        <v>1.1525403103133543E-2</v>
      </c>
      <c r="P1755" s="2" cm="1">
        <f t="array" ref="P1755">[1]!table_weight[Agility]*(('F+ , F-'!P$2-[1]!tbl_gk[[#This Row],[Agility]])/('F+ , F-'!P$2-'F+ , F-'!P$3))</f>
        <v>4.4464206313917145E-3</v>
      </c>
      <c r="Q1755" s="2" cm="1">
        <f t="array" ref="Q1755">[1]!table_weight[Reactions]*(('F+ , F-'!Q$2-[1]!tbl_gk[[#This Row],[Reactions]])/('F+ , F-'!Q$2-'F+ , F-'!Q$3))</f>
        <v>2.0110038002815341E-3</v>
      </c>
      <c r="R1755" s="2" cm="1">
        <f t="array" ref="R1755">[1]!table_weight[Balance]*(('F+ , F-'!R$2-[1]!tbl_gk[[#This Row],[Balance]])/('F+ , F-'!R$2-'F+ , F-'!R$3))</f>
        <v>1.4901001471473846E-3</v>
      </c>
      <c r="S1755" s="2" cm="1">
        <f t="array" ref="S1755">[1]!table_weight[ShotPower]*(('F+ , F-'!S$2-[1]!tbl_gk[[#This Row],[ShotPower]])/('F+ , F-'!S$2-'F+ , F-'!S$3))</f>
        <v>7.5315173595909123E-3</v>
      </c>
      <c r="T1755" s="2" cm="1">
        <f t="array" ref="T1755">[1]!table_weight[Jumping]*(('F+ , F-'!T$2-[1]!tbl_gk[[#This Row],[Jumping]])/('F+ , F-'!T$2-'F+ , F-'!T$3))</f>
        <v>2.2326466922480506E-3</v>
      </c>
      <c r="U1755" s="2" cm="1">
        <f t="array" ref="U1755">[1]!table_weight[Stamina]*(('F+ , F-'!U$2-[1]!tbl_gk[[#This Row],[Stamina]])/('F+ , F-'!U$2-'F+ , F-'!U$3))</f>
        <v>1.6315495058735752E-2</v>
      </c>
      <c r="V1755" s="2" cm="1">
        <f t="array" ref="V1755">[1]!table_weight[Strength]*(('F+ , F-'!V$2-[1]!tbl_gk[[#This Row],[Strength]])/('F+ , F-'!V$2-'F+ , F-'!V$3))</f>
        <v>3.5493357671635667E-2</v>
      </c>
      <c r="W1755" s="2" cm="1">
        <f t="array" ref="W1755">[1]!table_weight[LongShots]*(('F+ , F-'!W$2-[1]!tbl_gk[[#This Row],[LongShots]])/('F+ , F-'!W$2-'F+ , F-'!W$3))</f>
        <v>9.86888481601568E-3</v>
      </c>
      <c r="X1755" s="2" cm="1">
        <f t="array" ref="X1755">[1]!table_weight[Aggression]*(('F+ , F-'!X$2-[1]!tbl_gk[[#This Row],[Aggression]])/('F+ , F-'!X$2-'F+ , F-'!X$3))</f>
        <v>1.034377852144811E-2</v>
      </c>
      <c r="Y1755" s="2" cm="1">
        <f t="array" ref="Y1755">[1]!table_weight[Interceptions]*(('F+ , F-'!Y$2-[1]!tbl_gk[[#This Row],[Interceptions]])/('F+ , F-'!Y$2-'F+ , F-'!Y$3))</f>
        <v>2.6317026176042119E-2</v>
      </c>
      <c r="Z1755" s="2" cm="1">
        <f t="array" ref="Z1755">[1]!table_weight[Positioning]*(('F+ , F-'!Z$2-[1]!tbl_gk[[#This Row],[Positioning]])/('F+ , F-'!Z$2-'F+ , F-'!Z$3))</f>
        <v>1.7746678835817667E-3</v>
      </c>
      <c r="AA1755" s="2" cm="1">
        <f t="array" ref="AA1755">[1]!table_weight[Vision]*(('F+ , F-'!AA$2-[1]!tbl_gk[[#This Row],[Vision]])/('F+ , F-'!AA$2-'F+ , F-'!AA$3))</f>
        <v>2.3425616063279545E-2</v>
      </c>
      <c r="AB1755" s="2" cm="1">
        <f t="array" ref="AB1755">[1]!table_weight[Penalties]*(('F+ , F-'!AB$2-[1]!tbl_gk[[#This Row],[Penalties]])/('F+ , F-'!AB$2-'F+ , F-'!AB$3))</f>
        <v>2.3488251400346914E-3</v>
      </c>
      <c r="AC1755" s="2" cm="1">
        <f t="array" ref="AC1755">[1]!table_weight[Composure]*(('F+ , F-'!AC$2-[1]!tbl_gk[[#This Row],[Composure]])/('F+ , F-'!AC$2-'F+ , F-'!AC$3))</f>
        <v>2.6153000389626249E-3</v>
      </c>
      <c r="AD1755" s="2" cm="1">
        <f t="array" ref="AD1755">[1]!table_weight[Marking]*(('F+ , F-'!AD$2-[1]!tbl_gk[[#This Row],[Marking]])/('F+ , F-'!AD$2-'F+ , F-'!AD$3))</f>
        <v>3.6282098953227655E-2</v>
      </c>
      <c r="AE1755" s="2" cm="1">
        <f t="array" ref="AE1755">[1]!table_weight[StandingTackle]*(('F+ , F-'!AE$2-[1]!tbl_gk[[#This Row],[StandingTackle]])/('F+ , F-'!AE$2-'F+ , F-'!AE$3))</f>
        <v>2.465854322450484E-2</v>
      </c>
      <c r="AF1755" s="2" cm="1">
        <f t="array" ref="AF1755">[1]!table_weight[SlidingTackle]*(('F+ , F-'!AF$2-[1]!tbl_gk[[#This Row],[SlidingTackle]])/('F+ , F-'!AF$2-'F+ , F-'!AF$3))</f>
        <v>1.0461200155850536E-2</v>
      </c>
      <c r="AG1755" s="2" cm="1">
        <f t="array" ref="AG1755">[1]!table_weight[GKDiving]*(('F+ , F-'!AG$2-[1]!tbl_gk[[#This Row],[GKDiving]])/('F+ , F-'!AG$2-'F+ , F-'!AG$3))</f>
        <v>6.4908477842003806E-2</v>
      </c>
      <c r="AH1755" s="2" cm="1">
        <f t="array" ref="AH1755">[1]!table_weight[GKHandling]*(('F+ , F-'!AH$2-[1]!tbl_gk[[#This Row],[GKHandling]])/('F+ , F-'!AH$2-'F+ , F-'!AH$3))</f>
        <v>6.5948201743363147E-2</v>
      </c>
      <c r="AI1755" s="2" cm="1">
        <f t="array" ref="AI1755">[1]!table_weight[GKKicking]*(('F+ , F-'!AI$2-[1]!tbl_gk[[#This Row],[GKKicking]])/('F+ , F-'!AI$2-'F+ , F-'!AI$3))</f>
        <v>3.3988439306358358E-2</v>
      </c>
      <c r="AJ1755" s="2" cm="1">
        <f t="array" ref="AJ1755">[1]!table_weight[GKPositioning]*(('F+ , F-'!AJ$2-[1]!tbl_gk[[#This Row],[GKPositioning]])/('F+ , F-'!AJ$2-'F+ , F-'!AJ$3))</f>
        <v>2.3966207203201407E-2</v>
      </c>
      <c r="AK1755" s="2" cm="1">
        <f t="array" ref="AK1755">[1]!table_weight[GKReflexes]*(('F+ , F-'!AK$2-[1]!tbl_gk[[#This Row],[GKReflexes]])/('F+ , F-'!AK$2-'F+ , F-'!AK$3))</f>
        <v>6.3769732616705502E-2</v>
      </c>
    </row>
    <row r="1756" spans="1:37" x14ac:dyDescent="0.55000000000000004">
      <c r="A1756" s="7">
        <f>[1]!tbl_gk[[#This Row],[ID]]</f>
        <v>264645</v>
      </c>
      <c r="B1756" s="1" cm="1">
        <f t="array" ref="B1756">[1]!table_weight[ValueEUR]*(('F+ , F-'!B$2-[1]!tbl_gk[[#This Row],[ValueEUR]])/('F+ , F-'!B$2-'F+ , F-'!B$3))</f>
        <v>5.2781669378639128E-5</v>
      </c>
      <c r="C1756" s="1" cm="1">
        <f t="array" ref="C1756">[1]!table_weight[WageEUR]*(('F+ , F-'!C$2-[1]!tbl_gk[[#This Row],[WageEUR]])/('F+ , F-'!C$2-'F+ , F-'!C$3))</f>
        <v>5.4769309433185431E-4</v>
      </c>
      <c r="D1756" s="1" cm="1">
        <f t="array" ref="D1756">[1]!table_weight[Crossing]*(('F+ , F-'!D$2-[1]!tbl_gk[[#This Row],[Crossing]])/('F+ , F-'!D$2-'F+ , F-'!D$3))</f>
        <v>3.5866971962916043E-2</v>
      </c>
      <c r="E1756" s="1" cm="1">
        <f t="array" ref="E1756">[1]!table_weight[Finishing]*(('F+ , F-'!E$2-[1]!tbl_gk[[#This Row],[Finishing]])/('F+ , F-'!E$2-'F+ , F-'!E$3))</f>
        <v>1.8966763005780131E-2</v>
      </c>
      <c r="F1756" s="1" cm="1">
        <f t="array" ref="F1756">[1]!table_weight[HeadingAccuracy]*(('F+ , F-'!F$2-[1]!tbl_gk[[#This Row],[HeadingAccuracy]])/('F+ , F-'!F$2-'F+ , F-'!F$3))</f>
        <v>1.210949849973455E-2</v>
      </c>
      <c r="G1756" s="1" cm="1">
        <f t="array" ref="G1756">[1]!table_weight[ShortPassing]*(('F+ , F-'!G$2-[1]!tbl_gk[[#This Row],[ShortPassing]])/('F+ , F-'!G$2-'F+ , F-'!G$3))</f>
        <v>6.4691667001509537E-2</v>
      </c>
      <c r="H1756" s="1" cm="1">
        <f t="array" ref="H1756">[1]!table_weight[Volleys]*(('F+ , F-'!H$2-[1]!tbl_gk[[#This Row],[Volleys]])/('F+ , F-'!H$2-'F+ , F-'!H$3))</f>
        <v>1.9675665665797848E-3</v>
      </c>
      <c r="I1756" s="1" cm="1">
        <f t="array" ref="I1756">[1]!table_weight[Dribbling]*(('F+ , F-'!I$2-[1]!tbl_gk[[#This Row],[Dribbling]])/('F+ , F-'!I$2-'F+ , F-'!I$3))</f>
        <v>2.2491199096005835E-2</v>
      </c>
      <c r="J1756" s="1" cm="1">
        <f t="array" ref="J1756">[1]!table_weight[Curve]*(('F+ , F-'!J$2-[1]!tbl_gk[[#This Row],[Curve]])/('F+ , F-'!J$2-'F+ , F-'!J$3))</f>
        <v>9.9719433458404991E-3</v>
      </c>
      <c r="K1756" s="1" cm="1">
        <f t="array" ref="K1756">[1]!table_weight[FKAccuracy]*(('F+ , F-'!K$2-[1]!tbl_gk[[#This Row],[FKAccuracy]])/('F+ , F-'!K$2-'F+ , F-'!K$3))</f>
        <v>9.4310921813203358E-3</v>
      </c>
      <c r="L1756" s="1" cm="1">
        <f t="array" ref="L1756">[1]!table_weight[LongPassing]*(('F+ , F-'!L$2-[1]!tbl_gk[[#This Row],[LongPassing]])/('F+ , F-'!L$2-'F+ , F-'!L$3))</f>
        <v>2.1115539902956136E-2</v>
      </c>
      <c r="M1756" s="1" cm="1">
        <f t="array" ref="M1756">[1]!table_weight[BallControl]*(('F+ , F-'!M$2-[1]!tbl_gk[[#This Row],[BallControl]])/('F+ , F-'!M$2-'F+ , F-'!M$3))</f>
        <v>1.2603763744621627E-2</v>
      </c>
      <c r="N1756" s="1" cm="1">
        <f t="array" ref="N1756">[1]!table_weight[Acceleration]*(('F+ , F-'!N$2-[1]!tbl_gk[[#This Row],[Acceleration]])/('F+ , F-'!N$2-'F+ , F-'!N$3))</f>
        <v>7.8920524705166431E-3</v>
      </c>
      <c r="O1756" s="1" cm="1">
        <f t="array" ref="O1756">[1]!table_weight[SprintSpeed]*(('F+ , F-'!O$2-[1]!tbl_gk[[#This Row],[SprintSpeed]])/('F+ , F-'!O$2-'F+ , F-'!O$3))</f>
        <v>1.2087617888652253E-2</v>
      </c>
      <c r="P1756" s="1" cm="1">
        <f t="array" ref="P1756">[1]!table_weight[Agility]*(('F+ , F-'!P$2-[1]!tbl_gk[[#This Row],[Agility]])/('F+ , F-'!P$2-'F+ , F-'!P$3))</f>
        <v>5.7335423931103692E-3</v>
      </c>
      <c r="Q1756" s="1" cm="1">
        <f t="array" ref="Q1756">[1]!table_weight[Reactions]*(('F+ , F-'!Q$2-[1]!tbl_gk[[#This Row],[Reactions]])/('F+ , F-'!Q$2-'F+ , F-'!Q$3))</f>
        <v>2.4750816003465035E-3</v>
      </c>
      <c r="R1756" s="1" cm="1">
        <f t="array" ref="R1756">[1]!table_weight[Balance]*(('F+ , F-'!R$2-[1]!tbl_gk[[#This Row],[Balance]])/('F+ , F-'!R$2-'F+ , F-'!R$3))</f>
        <v>2.9181127881636282E-3</v>
      </c>
      <c r="S1756" s="1" cm="1">
        <f t="array" ref="S1756">[1]!table_weight[ShotPower]*(('F+ , F-'!S$2-[1]!tbl_gk[[#This Row],[ShotPower]])/('F+ , F-'!S$2-'F+ , F-'!S$3))</f>
        <v>7.7912248547492196E-3</v>
      </c>
      <c r="T1756" s="1" cm="1">
        <f t="array" ref="T1756">[1]!table_weight[Jumping]*(('F+ , F-'!T$2-[1]!tbl_gk[[#This Row],[Jumping]])/('F+ , F-'!T$2-'F+ , F-'!T$3))</f>
        <v>4.3794223578711763E-3</v>
      </c>
      <c r="U1756" s="1" cm="1">
        <f t="array" ref="U1756">[1]!table_weight[Stamina]*(('F+ , F-'!U$2-[1]!tbl_gk[[#This Row],[Stamina]])/('F+ , F-'!U$2-'F+ , F-'!U$3))</f>
        <v>1.8032915591234249E-2</v>
      </c>
      <c r="V1756" s="1" cm="1">
        <f t="array" ref="V1756">[1]!table_weight[Strength]*(('F+ , F-'!V$2-[1]!tbl_gk[[#This Row],[Strength]])/('F+ , F-'!V$2-'F+ , F-'!V$3))</f>
        <v>3.0169354020890316E-2</v>
      </c>
      <c r="W1756" s="1" cm="1">
        <f t="array" ref="W1756">[1]!table_weight[LongShots]*(('F+ , F-'!W$2-[1]!tbl_gk[[#This Row],[LongShots]])/('F+ , F-'!W$2-'F+ , F-'!W$3))</f>
        <v>9.6091773208573719E-3</v>
      </c>
      <c r="X1756" s="1" cm="1">
        <f t="array" ref="X1756">[1]!table_weight[Aggression]*(('F+ , F-'!X$2-[1]!tbl_gk[[#This Row],[Aggression]])/('F+ , F-'!X$2-'F+ , F-'!X$3))</f>
        <v>1.0952236081533291E-2</v>
      </c>
      <c r="Y1756" s="1" cm="1">
        <f t="array" ref="Y1756">[1]!table_weight[Interceptions]*(('F+ , F-'!Y$2-[1]!tbl_gk[[#This Row],[Interceptions]])/('F+ , F-'!Y$2-'F+ , F-'!Y$3))</f>
        <v>2.3546812894353474E-2</v>
      </c>
      <c r="Z1756" s="1" cm="1">
        <f t="array" ref="Z1756">[1]!table_weight[Positioning]*(('F+ , F-'!Z$2-[1]!tbl_gk[[#This Row],[Positioning]])/('F+ , F-'!Z$2-'F+ , F-'!Z$3))</f>
        <v>2.3662238447756888E-3</v>
      </c>
      <c r="AA1756" s="1" cm="1">
        <f t="array" ref="AA1756">[1]!table_weight[Vision]*(('F+ , F-'!AA$2-[1]!tbl_gk[[#This Row],[Vision]])/('F+ , F-'!AA$2-'F+ , F-'!AA$3))</f>
        <v>2.3425616063279545E-2</v>
      </c>
      <c r="AB1756" s="1" cm="1">
        <f t="array" ref="AB1756">[1]!table_weight[Penalties]*(('F+ , F-'!AB$2-[1]!tbl_gk[[#This Row],[Penalties]])/('F+ , F-'!AB$2-'F+ , F-'!AB$3))</f>
        <v>2.153089711698467E-3</v>
      </c>
      <c r="AC1756" s="1" cm="1">
        <f t="array" ref="AC1756">[1]!table_weight[Composure]*(('F+ , F-'!AC$2-[1]!tbl_gk[[#This Row],[Composure]])/('F+ , F-'!AC$2-'F+ , F-'!AC$3))</f>
        <v>1.814697986218964E-3</v>
      </c>
      <c r="AD1756" s="1" cm="1">
        <f t="array" ref="AD1756">[1]!table_weight[Marking]*(('F+ , F-'!AD$2-[1]!tbl_gk[[#This Row],[Marking]])/('F+ , F-'!AD$2-'F+ , F-'!AD$3))</f>
        <v>3.4704616390043845E-2</v>
      </c>
      <c r="AE1756" s="1" cm="1">
        <f t="array" ref="AE1756">[1]!table_weight[StandingTackle]*(('F+ , F-'!AE$2-[1]!tbl_gk[[#This Row],[StandingTackle]])/('F+ , F-'!AE$2-'F+ , F-'!AE$3))</f>
        <v>2.9141914719869356E-2</v>
      </c>
      <c r="AF1756" s="1" cm="1">
        <f t="array" ref="AF1756">[1]!table_weight[SlidingTackle]*(('F+ , F-'!AF$2-[1]!tbl_gk[[#This Row],[SlidingTackle]])/('F+ , F-'!AF$2-'F+ , F-'!AF$3))</f>
        <v>1.0461200155850536E-2</v>
      </c>
      <c r="AG1756" s="1" cm="1">
        <f t="array" ref="AG1756">[1]!table_weight[GKDiving]*(('F+ , F-'!AG$2-[1]!tbl_gk[[#This Row],[GKDiving]])/('F+ , F-'!AG$2-'F+ , F-'!AG$3))</f>
        <v>7.1740949193793688E-2</v>
      </c>
      <c r="AH1756" s="1" cm="1">
        <f t="array" ref="AH1756">[1]!table_weight[GKHandling]*(('F+ , F-'!AH$2-[1]!tbl_gk[[#This Row],[GKHandling]])/('F+ , F-'!AH$2-'F+ , F-'!AH$3))</f>
        <v>5.3471514927051197E-2</v>
      </c>
      <c r="AI1756" s="1" cm="1">
        <f t="array" ref="AI1756">[1]!table_weight[GKKicking]*(('F+ , F-'!AI$2-[1]!tbl_gk[[#This Row],[GKKicking]])/('F+ , F-'!AI$2-'F+ , F-'!AI$3))</f>
        <v>3.57773045330088E-2</v>
      </c>
      <c r="AJ1756" s="1" cm="1">
        <f t="array" ref="AJ1756">[1]!table_weight[GKPositioning]*(('F+ , F-'!AJ$2-[1]!tbl_gk[[#This Row],[GKPositioning]])/('F+ , F-'!AJ$2-'F+ , F-'!AJ$3))</f>
        <v>2.9011724509138543E-2</v>
      </c>
      <c r="AK1756" s="1" cm="1">
        <f t="array" ref="AK1756">[1]!table_weight[GKReflexes]*(('F+ , F-'!AK$2-[1]!tbl_gk[[#This Row],[GKReflexes]])/('F+ , F-'!AK$2-'F+ , F-'!AK$3))</f>
        <v>6.1947740256228193E-2</v>
      </c>
    </row>
    <row r="1757" spans="1:37" x14ac:dyDescent="0.55000000000000004">
      <c r="A1757" s="8">
        <f>[1]!tbl_gk[[#This Row],[ID]]</f>
        <v>264646</v>
      </c>
      <c r="B1757" s="2" cm="1">
        <f t="array" ref="B1757">[1]!table_weight[ValueEUR]*(('F+ , F-'!B$2-[1]!tbl_gk[[#This Row],[ValueEUR]])/('F+ , F-'!B$2-'F+ , F-'!B$3))</f>
        <v>5.5868316710723288E-5</v>
      </c>
      <c r="C1757" s="2" cm="1">
        <f t="array" ref="C1757">[1]!table_weight[WageEUR]*(('F+ , F-'!C$2-[1]!tbl_gk[[#This Row],[WageEUR]])/('F+ , F-'!C$2-'F+ , F-'!C$3))</f>
        <v>0</v>
      </c>
      <c r="D1757" s="2" cm="1">
        <f t="array" ref="D1757">[1]!table_weight[Crossing]*(('F+ , F-'!D$2-[1]!tbl_gk[[#This Row],[Crossing]])/('F+ , F-'!D$2-'F+ , F-'!D$3))</f>
        <v>3.5866971962916043E-2</v>
      </c>
      <c r="E1757" s="2" cm="1">
        <f t="array" ref="E1757">[1]!table_weight[Finishing]*(('F+ , F-'!E$2-[1]!tbl_gk[[#This Row],[Finishing]])/('F+ , F-'!E$2-'F+ , F-'!E$3))</f>
        <v>2.1961515059324362E-2</v>
      </c>
      <c r="F1757" s="2" cm="1">
        <f t="array" ref="F1757">[1]!table_weight[HeadingAccuracy]*(('F+ , F-'!F$2-[1]!tbl_gk[[#This Row],[HeadingAccuracy]])/('F+ , F-'!F$2-'F+ , F-'!F$3))</f>
        <v>1.1274360672166649E-2</v>
      </c>
      <c r="G1757" s="2" cm="1">
        <f t="array" ref="G1757">[1]!table_weight[ShortPassing]*(('F+ , F-'!G$2-[1]!tbl_gk[[#This Row],[ShortPassing]])/('F+ , F-'!G$2-'F+ , F-'!G$3))</f>
        <v>5.484728289258417E-2</v>
      </c>
      <c r="H1757" s="2" cm="1">
        <f t="array" ref="H1757">[1]!table_weight[Volleys]*(('F+ , F-'!H$2-[1]!tbl_gk[[#This Row],[Volleys]])/('F+ , F-'!H$2-'F+ , F-'!H$3))</f>
        <v>2.3147841959762173E-3</v>
      </c>
      <c r="I1757" s="2" cm="1">
        <f t="array" ref="I1757">[1]!table_weight[Dribbling]*(('F+ , F-'!I$2-[1]!tbl_gk[[#This Row],[Dribbling]])/('F+ , F-'!I$2-'F+ , F-'!I$3))</f>
        <v>1.7601807988178481E-2</v>
      </c>
      <c r="J1757" s="2" cm="1">
        <f t="array" ref="J1757">[1]!table_weight[Curve]*(('F+ , F-'!J$2-[1]!tbl_gk[[#This Row],[Curve]])/('F+ , F-'!J$2-'F+ , F-'!J$3))</f>
        <v>9.295879390190295E-3</v>
      </c>
      <c r="K1757" s="2" cm="1">
        <f t="array" ref="K1757">[1]!table_weight[FKAccuracy]*(('F+ , F-'!K$2-[1]!tbl_gk[[#This Row],[FKAccuracy]])/('F+ , F-'!K$2-'F+ , F-'!K$3))</f>
        <v>9.7353209613629272E-3</v>
      </c>
      <c r="L1757" s="2" cm="1">
        <f t="array" ref="L1757">[1]!table_weight[LongPassing]*(('F+ , F-'!L$2-[1]!tbl_gk[[#This Row],[LongPassing]])/('F+ , F-'!L$2-'F+ , F-'!L$3))</f>
        <v>2.3281236303259328E-2</v>
      </c>
      <c r="M1757" s="2" cm="1">
        <f t="array" ref="M1757">[1]!table_weight[BallControl]*(('F+ , F-'!M$2-[1]!tbl_gk[[#This Row],[BallControl]])/('F+ , F-'!M$2-'F+ , F-'!M$3))</f>
        <v>1.3038376287539614E-2</v>
      </c>
      <c r="N1757" s="2" cm="1">
        <f t="array" ref="N1757">[1]!table_weight[Acceleration]*(('F+ , F-'!N$2-[1]!tbl_gk[[#This Row],[Acceleration]])/('F+ , F-'!N$2-'F+ , F-'!N$3))</f>
        <v>9.4704629646199696E-3</v>
      </c>
      <c r="O1757" s="2" cm="1">
        <f t="array" ref="O1757">[1]!table_weight[SprintSpeed]*(('F+ , F-'!O$2-[1]!tbl_gk[[#This Row],[SprintSpeed]])/('F+ , F-'!O$2-'F+ , F-'!O$3))</f>
        <v>1.0963188317614834E-2</v>
      </c>
      <c r="P1757" s="2" cm="1">
        <f t="array" ref="P1757">[1]!table_weight[Agility]*(('F+ , F-'!P$2-[1]!tbl_gk[[#This Row],[Agility]])/('F+ , F-'!P$2-'F+ , F-'!P$3))</f>
        <v>4.4464206313917145E-3</v>
      </c>
      <c r="Q1757" s="2" cm="1">
        <f t="array" ref="Q1757">[1]!table_weight[Reactions]*(('F+ , F-'!Q$2-[1]!tbl_gk[[#This Row],[Reactions]])/('F+ , F-'!Q$2-'F+ , F-'!Q$3))</f>
        <v>2.3203890003248469E-3</v>
      </c>
      <c r="R1757" s="2" cm="1">
        <f t="array" ref="R1757">[1]!table_weight[Balance]*(('F+ , F-'!R$2-[1]!tbl_gk[[#This Row],[Balance]])/('F+ , F-'!R$2-'F+ , F-'!R$3))</f>
        <v>2.5455877513767822E-3</v>
      </c>
      <c r="S1757" s="2" cm="1">
        <f t="array" ref="S1757">[1]!table_weight[ShotPower]*(('F+ , F-'!S$2-[1]!tbl_gk[[#This Row],[ShotPower]])/('F+ , F-'!S$2-'F+ , F-'!S$3))</f>
        <v>6.7523948741159906E-3</v>
      </c>
      <c r="T1757" s="2" cm="1">
        <f t="array" ref="T1757">[1]!table_weight[Jumping]*(('F+ , F-'!T$2-[1]!tbl_gk[[#This Row],[Jumping]])/('F+ , F-'!T$2-'F+ , F-'!T$3))</f>
        <v>4.2935513312462505E-3</v>
      </c>
      <c r="U1757" s="2" cm="1">
        <f t="array" ref="U1757">[1]!table_weight[Stamina]*(('F+ , F-'!U$2-[1]!tbl_gk[[#This Row],[Stamina]])/('F+ , F-'!U$2-'F+ , F-'!U$3))</f>
        <v>2.2326466922480501E-2</v>
      </c>
      <c r="V1757" s="2" cm="1">
        <f t="array" ref="V1757">[1]!table_weight[Strength]*(('F+ , F-'!V$2-[1]!tbl_gk[[#This Row],[Strength]])/('F+ , F-'!V$2-'F+ , F-'!V$3))</f>
        <v>1.3310009126863375E-2</v>
      </c>
      <c r="W1757" s="2" cm="1">
        <f t="array" ref="W1757">[1]!table_weight[LongShots]*(('F+ , F-'!W$2-[1]!tbl_gk[[#This Row],[LongShots]])/('F+ , F-'!W$2-'F+ , F-'!W$3))</f>
        <v>9.6091773208573719E-3</v>
      </c>
      <c r="X1757" s="2" cm="1">
        <f t="array" ref="X1757">[1]!table_weight[Aggression]*(('F+ , F-'!X$2-[1]!tbl_gk[[#This Row],[Aggression]])/('F+ , F-'!X$2-'F+ , F-'!X$3))</f>
        <v>8.5184058411925615E-3</v>
      </c>
      <c r="Y1757" s="2" cm="1">
        <f t="array" ref="Y1757">[1]!table_weight[Interceptions]*(('F+ , F-'!Y$2-[1]!tbl_gk[[#This Row],[Interceptions]])/('F+ , F-'!Y$2-'F+ , F-'!Y$3))</f>
        <v>2.2854259573931314E-2</v>
      </c>
      <c r="Z1757" s="2" cm="1">
        <f t="array" ref="Z1757">[1]!table_weight[Positioning]*(('F+ , F-'!Z$2-[1]!tbl_gk[[#This Row],[Positioning]])/('F+ , F-'!Z$2-'F+ , F-'!Z$3))</f>
        <v>1.9225568738802474E-3</v>
      </c>
      <c r="AA1757" s="2" cm="1">
        <f t="array" ref="AA1757">[1]!table_weight[Vision]*(('F+ , F-'!AA$2-[1]!tbl_gk[[#This Row],[Vision]])/('F+ , F-'!AA$2-'F+ , F-'!AA$3))</f>
        <v>2.0586147449548689E-2</v>
      </c>
      <c r="AB1757" s="2" cm="1">
        <f t="array" ref="AB1757">[1]!table_weight[Penalties]*(('F+ , F-'!AB$2-[1]!tbl_gk[[#This Row],[Penalties]])/('F+ , F-'!AB$2-'F+ , F-'!AB$3))</f>
        <v>2.5054134827036706E-3</v>
      </c>
      <c r="AC1757" s="2" cm="1">
        <f t="array" ref="AC1757">[1]!table_weight[Composure]*(('F+ , F-'!AC$2-[1]!tbl_gk[[#This Row],[Composure]])/('F+ , F-'!AC$2-'F+ , F-'!AC$3))</f>
        <v>2.0281918669506067E-3</v>
      </c>
      <c r="AD1757" s="2" cm="1">
        <f t="array" ref="AD1757">[1]!table_weight[Marking]*(('F+ , F-'!AD$2-[1]!tbl_gk[[#This Row],[Marking]])/('F+ , F-'!AD$2-'F+ , F-'!AD$3))</f>
        <v>3.3127133826860035E-2</v>
      </c>
      <c r="AE1757" s="2" cm="1">
        <f t="array" ref="AE1757">[1]!table_weight[StandingTackle]*(('F+ , F-'!AE$2-[1]!tbl_gk[[#This Row],[StandingTackle]])/('F+ , F-'!AE$2-'F+ , F-'!AE$3))</f>
        <v>3.362528621523387E-2</v>
      </c>
      <c r="AF1757" s="2" cm="1">
        <f t="array" ref="AF1757">[1]!table_weight[SlidingTackle]*(('F+ , F-'!AF$2-[1]!tbl_gk[[#This Row],[SlidingTackle]])/('F+ , F-'!AF$2-'F+ , F-'!AF$3))</f>
        <v>9.7139715732897855E-3</v>
      </c>
      <c r="AG1757" s="2" cm="1">
        <f t="array" ref="AG1757">[1]!table_weight[GKDiving]*(('F+ , F-'!AG$2-[1]!tbl_gk[[#This Row],[GKDiving]])/('F+ , F-'!AG$2-'F+ , F-'!AG$3))</f>
        <v>5.9784124328161402E-2</v>
      </c>
      <c r="AH1757" s="2" cm="1">
        <f t="array" ref="AH1757">[1]!table_weight[GKHandling]*(('F+ , F-'!AH$2-[1]!tbl_gk[[#This Row],[GKHandling]])/('F+ , F-'!AH$2-'F+ , F-'!AH$3))</f>
        <v>5.7036282588854605E-2</v>
      </c>
      <c r="AI1757" s="2" cm="1">
        <f t="array" ref="AI1757">[1]!table_weight[GKKicking]*(('F+ , F-'!AI$2-[1]!tbl_gk[[#This Row],[GKKicking]])/('F+ , F-'!AI$2-'F+ , F-'!AI$3))</f>
        <v>3.1305141466382698E-2</v>
      </c>
      <c r="AJ1757" s="2" cm="1">
        <f t="array" ref="AJ1757">[1]!table_weight[GKPositioning]*(('F+ , F-'!AJ$2-[1]!tbl_gk[[#This Row],[GKPositioning]])/('F+ , F-'!AJ$2-'F+ , F-'!AJ$3))</f>
        <v>2.0812758886990693E-2</v>
      </c>
      <c r="AK1757" s="2" cm="1">
        <f t="array" ref="AK1757">[1]!table_weight[GKReflexes]*(('F+ , F-'!AK$2-[1]!tbl_gk[[#This Row],[GKReflexes]])/('F+ , F-'!AK$2-'F+ , F-'!AK$3))</f>
        <v>5.8303755535273602E-2</v>
      </c>
    </row>
    <row r="1758" spans="1:37" x14ac:dyDescent="0.55000000000000004">
      <c r="A1758" s="7">
        <f>[1]!tbl_gk[[#This Row],[ID]]</f>
        <v>264676</v>
      </c>
      <c r="B1758" s="1" cm="1">
        <f t="array" ref="B1758">[1]!table_weight[ValueEUR]*(('F+ , F-'!B$2-[1]!tbl_gk[[#This Row],[ValueEUR]])/('F+ , F-'!B$2-'F+ , F-'!B$3))</f>
        <v>1.0525467402406984E-4</v>
      </c>
      <c r="C1758" s="1" cm="1">
        <f t="array" ref="C1758">[1]!table_weight[WageEUR]*(('F+ , F-'!C$2-[1]!tbl_gk[[#This Row],[WageEUR]])/('F+ , F-'!C$2-'F+ , F-'!C$3))</f>
        <v>7.8241870618836313E-5</v>
      </c>
      <c r="D1758" s="1" cm="1">
        <f t="array" ref="D1758">[1]!table_weight[Crossing]*(('F+ , F-'!D$2-[1]!tbl_gk[[#This Row],[Crossing]])/('F+ , F-'!D$2-'F+ , F-'!D$3))</f>
        <v>3.6987814836757178E-2</v>
      </c>
      <c r="E1758" s="1" cm="1">
        <f t="array" ref="E1758">[1]!table_weight[Finishing]*(('F+ , F-'!E$2-[1]!tbl_gk[[#This Row],[Finishing]])/('F+ , F-'!E$2-'F+ , F-'!E$3))</f>
        <v>1.8966763005780131E-2</v>
      </c>
      <c r="F1758" s="1" cm="1">
        <f t="array" ref="F1758">[1]!table_weight[HeadingAccuracy]*(('F+ , F-'!F$2-[1]!tbl_gk[[#This Row],[HeadingAccuracy]])/('F+ , F-'!F$2-'F+ , F-'!F$3))</f>
        <v>1.1691929585950599E-2</v>
      </c>
      <c r="G1758" s="1" cm="1">
        <f t="array" ref="G1758">[1]!table_weight[ShortPassing]*(('F+ , F-'!G$2-[1]!tbl_gk[[#This Row],[ShortPassing]])/('F+ , F-'!G$2-'F+ , F-'!G$3))</f>
        <v>2.9533152326776096E-2</v>
      </c>
      <c r="H1758" s="1" cm="1">
        <f t="array" ref="H1758">[1]!table_weight[Volleys]*(('F+ , F-'!H$2-[1]!tbl_gk[[#This Row],[Volleys]])/('F+ , F-'!H$2-'F+ , F-'!H$3))</f>
        <v>2.3147841959762173E-3</v>
      </c>
      <c r="I1758" s="1" cm="1">
        <f t="array" ref="I1758">[1]!table_weight[Dribbling]*(('F+ , F-'!I$2-[1]!tbl_gk[[#This Row],[Dribbling]])/('F+ , F-'!I$2-'F+ , F-'!I$3))</f>
        <v>1.0756660437220181E-2</v>
      </c>
      <c r="J1758" s="1" cm="1">
        <f t="array" ref="J1758">[1]!table_weight[Curve]*(('F+ , F-'!J$2-[1]!tbl_gk[[#This Row],[Curve]])/('F+ , F-'!J$2-'F+ , F-'!J$3))</f>
        <v>9.6339113680153961E-3</v>
      </c>
      <c r="K1758" s="1" cm="1">
        <f t="array" ref="K1758">[1]!table_weight[FKAccuracy]*(('F+ , F-'!K$2-[1]!tbl_gk[[#This Row],[FKAccuracy]])/('F+ , F-'!K$2-'F+ , F-'!K$3))</f>
        <v>9.2789777912990392E-3</v>
      </c>
      <c r="L1758" s="1" cm="1">
        <f t="array" ref="L1758">[1]!table_weight[LongPassing]*(('F+ , F-'!L$2-[1]!tbl_gk[[#This Row],[LongPassing]])/('F+ , F-'!L$2-'F+ , F-'!L$3))</f>
        <v>1.2994178401819162E-2</v>
      </c>
      <c r="M1758" s="1" cm="1">
        <f t="array" ref="M1758">[1]!table_weight[BallControl]*(('F+ , F-'!M$2-[1]!tbl_gk[[#This Row],[BallControl]])/('F+ , F-'!M$2-'F+ , F-'!M$3))</f>
        <v>5.6499630579338331E-3</v>
      </c>
      <c r="N1758" s="1" cm="1">
        <f t="array" ref="N1758">[1]!table_weight[Acceleration]*(('F+ , F-'!N$2-[1]!tbl_gk[[#This Row],[Acceleration]])/('F+ , F-'!N$2-'F+ , F-'!N$3))</f>
        <v>0</v>
      </c>
      <c r="O1758" s="1" cm="1">
        <f t="array" ref="O1758">[1]!table_weight[SprintSpeed]*(('F+ , F-'!O$2-[1]!tbl_gk[[#This Row],[SprintSpeed]])/('F+ , F-'!O$2-'F+ , F-'!O$3))</f>
        <v>5.6221478551870944E-4</v>
      </c>
      <c r="P1758" s="1" cm="1">
        <f t="array" ref="P1758">[1]!table_weight[Agility]*(('F+ , F-'!P$2-[1]!tbl_gk[[#This Row],[Agility]])/('F+ , F-'!P$2-'F+ , F-'!P$3))</f>
        <v>8.1907748473005273E-4</v>
      </c>
      <c r="Q1758" s="1" cm="1">
        <f t="array" ref="Q1758">[1]!table_weight[Reactions]*(('F+ , F-'!Q$2-[1]!tbl_gk[[#This Row],[Reactions]])/('F+ , F-'!Q$2-'F+ , F-'!Q$3))</f>
        <v>2.3203890003248469E-3</v>
      </c>
      <c r="R1758" s="1" cm="1">
        <f t="array" ref="R1758">[1]!table_weight[Balance]*(('F+ , F-'!R$2-[1]!tbl_gk[[#This Row],[Balance]])/('F+ , F-'!R$2-'F+ , F-'!R$3))</f>
        <v>1.4901001471473846E-3</v>
      </c>
      <c r="S1758" s="1" cm="1">
        <f t="array" ref="S1758">[1]!table_weight[ShotPower]*(('F+ , F-'!S$2-[1]!tbl_gk[[#This Row],[ShotPower]])/('F+ , F-'!S$2-'F+ , F-'!S$3))</f>
        <v>6.2329798837993753E-3</v>
      </c>
      <c r="T1758" s="1" cm="1">
        <f t="array" ref="T1758">[1]!table_weight[Jumping]*(('F+ , F-'!T$2-[1]!tbl_gk[[#This Row],[Jumping]])/('F+ , F-'!T$2-'F+ , F-'!T$3))</f>
        <v>1.2021943727489502E-3</v>
      </c>
      <c r="U1758" s="1" cm="1">
        <f t="array" ref="U1758">[1]!table_weight[Stamina]*(('F+ , F-'!U$2-[1]!tbl_gk[[#This Row],[Stamina]])/('F+ , F-'!U$2-'F+ , F-'!U$3))</f>
        <v>2.2326466922480501E-2</v>
      </c>
      <c r="V1758" s="1" cm="1">
        <f t="array" ref="V1758">[1]!table_weight[Strength]*(('F+ , F-'!V$2-[1]!tbl_gk[[#This Row],[Strength]])/('F+ , F-'!V$2-'F+ , F-'!V$3))</f>
        <v>3.2831355846262997E-2</v>
      </c>
      <c r="W1758" s="1" cm="1">
        <f t="array" ref="W1758">[1]!table_weight[LongShots]*(('F+ , F-'!W$2-[1]!tbl_gk[[#This Row],[LongShots]])/('F+ , F-'!W$2-'F+ , F-'!W$3))</f>
        <v>1.0128592311173986E-2</v>
      </c>
      <c r="X1758" s="1" cm="1">
        <f t="array" ref="X1758">[1]!table_weight[Aggression]*(('F+ , F-'!X$2-[1]!tbl_gk[[#This Row],[Aggression]])/('F+ , F-'!X$2-'F+ , F-'!X$3))</f>
        <v>1.1560693641618476E-2</v>
      </c>
      <c r="Y1758" s="1" cm="1">
        <f t="array" ref="Y1758">[1]!table_weight[Interceptions]*(('F+ , F-'!Y$2-[1]!tbl_gk[[#This Row],[Interceptions]])/('F+ , F-'!Y$2-'F+ , F-'!Y$3))</f>
        <v>2.4239366214775633E-2</v>
      </c>
      <c r="Z1758" s="1" cm="1">
        <f t="array" ref="Z1758">[1]!table_weight[Positioning]*(('F+ , F-'!Z$2-[1]!tbl_gk[[#This Row],[Positioning]])/('F+ , F-'!Z$2-'F+ , F-'!Z$3))</f>
        <v>1.7746678835817667E-3</v>
      </c>
      <c r="AA1758" s="1" cm="1">
        <f t="array" ref="AA1758">[1]!table_weight[Vision]*(('F+ , F-'!AA$2-[1]!tbl_gk[[#This Row],[Vision]])/('F+ , F-'!AA$2-'F+ , F-'!AA$3))</f>
        <v>1.9876280296115975E-2</v>
      </c>
      <c r="AB1758" s="1" cm="1">
        <f t="array" ref="AB1758">[1]!table_weight[Penalties]*(('F+ , F-'!AB$2-[1]!tbl_gk[[#This Row],[Penalties]])/('F+ , F-'!AB$2-'F+ , F-'!AB$3))</f>
        <v>2.2705309687002014E-3</v>
      </c>
      <c r="AC1758" s="1" cm="1">
        <f t="array" ref="AC1758">[1]!table_weight[Composure]*(('F+ , F-'!AC$2-[1]!tbl_gk[[#This Row],[Composure]])/('F+ , F-'!AC$2-'F+ , F-'!AC$3))</f>
        <v>1.6012041054873211E-3</v>
      </c>
      <c r="AD1758" s="1" cm="1">
        <f t="array" ref="AD1758">[1]!table_weight[Marking]*(('F+ , F-'!AD$2-[1]!tbl_gk[[#This Row],[Marking]])/('F+ , F-'!AD$2-'F+ , F-'!AD$3))</f>
        <v>3.3127133826860035E-2</v>
      </c>
      <c r="AE1758" s="1" cm="1">
        <f t="array" ref="AE1758">[1]!table_weight[StandingTackle]*(('F+ , F-'!AE$2-[1]!tbl_gk[[#This Row],[StandingTackle]])/('F+ , F-'!AE$2-'F+ , F-'!AE$3))</f>
        <v>2.6900228972187096E-2</v>
      </c>
      <c r="AF1758" s="1" cm="1">
        <f t="array" ref="AF1758">[1]!table_weight[SlidingTackle]*(('F+ , F-'!AF$2-[1]!tbl_gk[[#This Row],[SlidingTackle]])/('F+ , F-'!AF$2-'F+ , F-'!AF$3))</f>
        <v>8.2195144081682794E-3</v>
      </c>
      <c r="AG1758" s="1" cm="1">
        <f t="array" ref="AG1758">[1]!table_weight[GKDiving]*(('F+ , F-'!AG$2-[1]!tbl_gk[[#This Row],[GKDiving]])/('F+ , F-'!AG$2-'F+ , F-'!AG$3))</f>
        <v>5.1243535138424057E-2</v>
      </c>
      <c r="AH1758" s="1" cm="1">
        <f t="array" ref="AH1758">[1]!table_weight[GKHandling]*(('F+ , F-'!AH$2-[1]!tbl_gk[[#This Row],[GKHandling]])/('F+ , F-'!AH$2-'F+ , F-'!AH$3))</f>
        <v>6.2383434081559733E-2</v>
      </c>
      <c r="AI1758" s="1" cm="1">
        <f t="array" ref="AI1758">[1]!table_weight[GKKicking]*(('F+ , F-'!AI$2-[1]!tbl_gk[[#This Row],[GKKicking]])/('F+ , F-'!AI$2-'F+ , F-'!AI$3))</f>
        <v>2.8621843626407038E-2</v>
      </c>
      <c r="AJ1758" s="1" cm="1">
        <f t="array" ref="AJ1758">[1]!table_weight[GKPositioning]*(('F+ , F-'!AJ$2-[1]!tbl_gk[[#This Row],[GKPositioning]])/('F+ , F-'!AJ$2-'F+ , F-'!AJ$3))</f>
        <v>2.2704827876717123E-2</v>
      </c>
      <c r="AK1758" s="1" cm="1">
        <f t="array" ref="AK1758">[1]!table_weight[GKReflexes]*(('F+ , F-'!AK$2-[1]!tbl_gk[[#This Row],[GKReflexes]])/('F+ , F-'!AK$2-'F+ , F-'!AK$3))</f>
        <v>5.64817631747963E-2</v>
      </c>
    </row>
    <row r="1759" spans="1:37" x14ac:dyDescent="0.55000000000000004">
      <c r="A1759" s="8">
        <f>[1]!tbl_gk[[#This Row],[ID]]</f>
        <v>264789</v>
      </c>
      <c r="B1759" s="2" cm="1">
        <f t="array" ref="B1759">[1]!table_weight[ValueEUR]*(('F+ , F-'!B$2-[1]!tbl_gk[[#This Row],[ValueEUR]])/('F+ , F-'!B$2-'F+ , F-'!B$3))</f>
        <v>6.8214906039059921E-5</v>
      </c>
      <c r="C1759" s="2" cm="1">
        <f t="array" ref="C1759">[1]!table_weight[WageEUR]*(('F+ , F-'!C$2-[1]!tbl_gk[[#This Row],[WageEUR]])/('F+ , F-'!C$2-'F+ , F-'!C$3))</f>
        <v>0</v>
      </c>
      <c r="D1759" s="2" cm="1">
        <f t="array" ref="D1759">[1]!table_weight[Crossing]*(('F+ , F-'!D$2-[1]!tbl_gk[[#This Row],[Crossing]])/('F+ , F-'!D$2-'F+ , F-'!D$3))</f>
        <v>3.4746129089074922E-2</v>
      </c>
      <c r="E1759" s="2" cm="1">
        <f t="array" ref="E1759">[1]!table_weight[Finishing]*(('F+ , F-'!E$2-[1]!tbl_gk[[#This Row],[Finishing]])/('F+ , F-'!E$2-'F+ , F-'!E$3))</f>
        <v>1.9965013690294877E-2</v>
      </c>
      <c r="F1759" s="2" cm="1">
        <f t="array" ref="F1759">[1]!table_weight[HeadingAccuracy]*(('F+ , F-'!F$2-[1]!tbl_gk[[#This Row],[HeadingAccuracy]])/('F+ , F-'!F$2-'F+ , F-'!F$3))</f>
        <v>3.3405513102715998E-3</v>
      </c>
      <c r="G1759" s="2" cm="1">
        <f t="array" ref="G1759">[1]!table_weight[ShortPassing]*(('F+ , F-'!G$2-[1]!tbl_gk[[#This Row],[ShortPassing]])/('F+ , F-'!G$2-'F+ , F-'!G$3))</f>
        <v>5.3440942305594832E-2</v>
      </c>
      <c r="H1759" s="2" cm="1">
        <f t="array" ref="H1759">[1]!table_weight[Volleys]*(('F+ , F-'!H$2-[1]!tbl_gk[[#This Row],[Volleys]])/('F+ , F-'!H$2-'F+ , F-'!H$3))</f>
        <v>2.4305234057750281E-3</v>
      </c>
      <c r="I1759" s="2" cm="1">
        <f t="array" ref="I1759">[1]!table_weight[Dribbling]*(('F+ , F-'!I$2-[1]!tbl_gk[[#This Row],[Dribbling]])/('F+ , F-'!I$2-'F+ , F-'!I$3))</f>
        <v>2.1513320874440363E-2</v>
      </c>
      <c r="J1759" s="2" cm="1">
        <f t="array" ref="J1759">[1]!table_weight[Curve]*(('F+ , F-'!J$2-[1]!tbl_gk[[#This Row],[Curve]])/('F+ , F-'!J$2-'F+ , F-'!J$3))</f>
        <v>9.9719433458404991E-3</v>
      </c>
      <c r="K1759" s="2" cm="1">
        <f t="array" ref="K1759">[1]!table_weight[FKAccuracy]*(('F+ , F-'!K$2-[1]!tbl_gk[[#This Row],[FKAccuracy]])/('F+ , F-'!K$2-'F+ , F-'!K$3))</f>
        <v>9.1268634012777444E-3</v>
      </c>
      <c r="L1759" s="2" cm="1">
        <f t="array" ref="L1759">[1]!table_weight[LongPassing]*(('F+ , F-'!L$2-[1]!tbl_gk[[#This Row],[LongPassing]])/('F+ , F-'!L$2-'F+ , F-'!L$3))</f>
        <v>1.7866995302501344E-2</v>
      </c>
      <c r="M1759" s="2" cm="1">
        <f t="array" ref="M1759">[1]!table_weight[BallControl]*(('F+ , F-'!M$2-[1]!tbl_gk[[#This Row],[BallControl]])/('F+ , F-'!M$2-'F+ , F-'!M$3))</f>
        <v>1.6080664087965525E-2</v>
      </c>
      <c r="N1759" s="2" cm="1">
        <f t="array" ref="N1759">[1]!table_weight[Acceleration]*(('F+ , F-'!N$2-[1]!tbl_gk[[#This Row],[Acceleration]])/('F+ , F-'!N$2-'F+ , F-'!N$3))</f>
        <v>9.0194885377333049E-3</v>
      </c>
      <c r="O1759" s="2" cm="1">
        <f t="array" ref="O1759">[1]!table_weight[SprintSpeed]*(('F+ , F-'!O$2-[1]!tbl_gk[[#This Row],[SprintSpeed]])/('F+ , F-'!O$2-'F+ , F-'!O$3))</f>
        <v>9.2765439610587065E-3</v>
      </c>
      <c r="P1759" s="2" cm="1">
        <f t="array" ref="P1759">[1]!table_weight[Agility]*(('F+ , F-'!P$2-[1]!tbl_gk[[#This Row],[Agility]])/('F+ , F-'!P$2-'F+ , F-'!P$3))</f>
        <v>3.9783763544031132E-3</v>
      </c>
      <c r="Q1759" s="2" cm="1">
        <f t="array" ref="Q1759">[1]!table_weight[Reactions]*(('F+ , F-'!Q$2-[1]!tbl_gk[[#This Row],[Reactions]])/('F+ , F-'!Q$2-'F+ , F-'!Q$3))</f>
        <v>2.2688248003176282E-3</v>
      </c>
      <c r="R1759" s="2" cm="1">
        <f t="array" ref="R1759">[1]!table_weight[Balance]*(('F+ , F-'!R$2-[1]!tbl_gk[[#This Row],[Balance]])/('F+ , F-'!R$2-'F+ , F-'!R$3))</f>
        <v>1.3659251348851025E-3</v>
      </c>
      <c r="S1759" s="2" cm="1">
        <f t="array" ref="S1759">[1]!table_weight[ShotPower]*(('F+ , F-'!S$2-[1]!tbl_gk[[#This Row],[ShotPower]])/('F+ , F-'!S$2-'F+ , F-'!S$3))</f>
        <v>8.0509323499075268E-3</v>
      </c>
      <c r="T1759" s="2" cm="1">
        <f t="array" ref="T1759">[1]!table_weight[Jumping]*(('F+ , F-'!T$2-[1]!tbl_gk[[#This Row],[Jumping]])/('F+ , F-'!T$2-'F+ , F-'!T$3))</f>
        <v>2.5761307987477505E-3</v>
      </c>
      <c r="U1759" s="2" cm="1">
        <f t="array" ref="U1759">[1]!table_weight[Stamina]*(('F+ , F-'!U$2-[1]!tbl_gk[[#This Row],[Stamina]])/('F+ , F-'!U$2-'F+ , F-'!U$3))</f>
        <v>2.4043887454978999E-2</v>
      </c>
      <c r="V1759" s="2" cm="1">
        <f t="array" ref="V1759">[1]!table_weight[Strength]*(('F+ , F-'!V$2-[1]!tbl_gk[[#This Row],[Strength]])/('F+ , F-'!V$2-'F+ , F-'!V$3))</f>
        <v>3.4606023729844775E-2</v>
      </c>
      <c r="W1759" s="2" cm="1">
        <f t="array" ref="W1759">[1]!table_weight[LongShots]*(('F+ , F-'!W$2-[1]!tbl_gk[[#This Row],[LongShots]])/('F+ , F-'!W$2-'F+ , F-'!W$3))</f>
        <v>9.3494698256990638E-3</v>
      </c>
      <c r="X1759" s="2" cm="1">
        <f t="array" ref="X1759">[1]!table_weight[Aggression]*(('F+ , F-'!X$2-[1]!tbl_gk[[#This Row],[Aggression]])/('F+ , F-'!X$2-'F+ , F-'!X$3))</f>
        <v>1.5819896562214757E-2</v>
      </c>
      <c r="Y1759" s="2" cm="1">
        <f t="array" ref="Y1759">[1]!table_weight[Interceptions]*(('F+ , F-'!Y$2-[1]!tbl_gk[[#This Row],[Interceptions]])/('F+ , F-'!Y$2-'F+ , F-'!Y$3))</f>
        <v>2.3546812894353474E-2</v>
      </c>
      <c r="Z1759" s="2" cm="1">
        <f t="array" ref="Z1759">[1]!table_weight[Positioning]*(('F+ , F-'!Z$2-[1]!tbl_gk[[#This Row],[Positioning]])/('F+ , F-'!Z$2-'F+ , F-'!Z$3))</f>
        <v>2.2183348544772088E-3</v>
      </c>
      <c r="AA1759" s="2" cm="1">
        <f t="array" ref="AA1759">[1]!table_weight[Vision]*(('F+ , F-'!AA$2-[1]!tbl_gk[[#This Row],[Vision]])/('F+ , F-'!AA$2-'F+ , F-'!AA$3))</f>
        <v>1.6326944528952409E-2</v>
      </c>
      <c r="AB1759" s="2" cm="1">
        <f t="array" ref="AB1759">[1]!table_weight[Penalties]*(('F+ , F-'!AB$2-[1]!tbl_gk[[#This Row],[Penalties]])/('F+ , F-'!AB$2-'F+ , F-'!AB$3))</f>
        <v>2.3488251400346914E-3</v>
      </c>
      <c r="AC1759" s="2" cm="1">
        <f t="array" ref="AC1759">[1]!table_weight[Composure]*(('F+ , F-'!AC$2-[1]!tbl_gk[[#This Row],[Composure]])/('F+ , F-'!AC$2-'F+ , F-'!AC$3))</f>
        <v>1.7079510458531426E-3</v>
      </c>
      <c r="AD1759" s="2" cm="1">
        <f t="array" ref="AD1759">[1]!table_weight[Marking]*(('F+ , F-'!AD$2-[1]!tbl_gk[[#This Row],[Marking]])/('F+ , F-'!AD$2-'F+ , F-'!AD$3))</f>
        <v>3.4704616390043845E-2</v>
      </c>
      <c r="AE1759" s="2" cm="1">
        <f t="array" ref="AE1759">[1]!table_weight[StandingTackle]*(('F+ , F-'!AE$2-[1]!tbl_gk[[#This Row],[StandingTackle]])/('F+ , F-'!AE$2-'F+ , F-'!AE$3))</f>
        <v>2.6900228972187096E-2</v>
      </c>
      <c r="AF1759" s="2" cm="1">
        <f t="array" ref="AF1759">[1]!table_weight[SlidingTackle]*(('F+ , F-'!AF$2-[1]!tbl_gk[[#This Row],[SlidingTackle]])/('F+ , F-'!AF$2-'F+ , F-'!AF$3))</f>
        <v>7.4722858256075263E-3</v>
      </c>
      <c r="AG1759" s="2" cm="1">
        <f t="array" ref="AG1759">[1]!table_weight[GKDiving]*(('F+ , F-'!AG$2-[1]!tbl_gk[[#This Row],[GKDiving]])/('F+ , F-'!AG$2-'F+ , F-'!AG$3))</f>
        <v>6.1492242166108872E-2</v>
      </c>
      <c r="AH1759" s="2" cm="1">
        <f t="array" ref="AH1759">[1]!table_weight[GKHandling]*(('F+ , F-'!AH$2-[1]!tbl_gk[[#This Row],[GKHandling]])/('F+ , F-'!AH$2-'F+ , F-'!AH$3))</f>
        <v>7.1295353236068254E-2</v>
      </c>
      <c r="AI1759" s="2" cm="1">
        <f t="array" ref="AI1759">[1]!table_weight[GKKicking]*(('F+ , F-'!AI$2-[1]!tbl_gk[[#This Row],[GKKicking]])/('F+ , F-'!AI$2-'F+ , F-'!AI$3))</f>
        <v>3.6671737146334017E-2</v>
      </c>
      <c r="AJ1759" s="2" cm="1">
        <f t="array" ref="AJ1759">[1]!table_weight[GKPositioning]*(('F+ , F-'!AJ$2-[1]!tbl_gk[[#This Row],[GKPositioning]])/('F+ , F-'!AJ$2-'F+ , F-'!AJ$3))</f>
        <v>2.4596896866443549E-2</v>
      </c>
      <c r="AK1759" s="2" cm="1">
        <f t="array" ref="AK1759">[1]!table_weight[GKReflexes]*(('F+ , F-'!AK$2-[1]!tbl_gk[[#This Row],[GKReflexes]])/('F+ , F-'!AK$2-'F+ , F-'!AK$3))</f>
        <v>6.3769732616705502E-2</v>
      </c>
    </row>
    <row r="1760" spans="1:37" x14ac:dyDescent="0.55000000000000004">
      <c r="A1760" s="7">
        <f>[1]!tbl_gk[[#This Row],[ID]]</f>
        <v>264871</v>
      </c>
      <c r="B1760" s="1" cm="1">
        <f t="array" ref="B1760">[1]!table_weight[ValueEUR]*(('F+ , F-'!B$2-[1]!tbl_gk[[#This Row],[ValueEUR]])/('F+ , F-'!B$2-'F+ , F-'!B$3))</f>
        <v>2.132873306470154E-4</v>
      </c>
      <c r="C1760" s="1" cm="1">
        <f t="array" ref="C1760">[1]!table_weight[WageEUR]*(('F+ , F-'!C$2-[1]!tbl_gk[[#This Row],[WageEUR]])/('F+ , F-'!C$2-'F+ , F-'!C$3))</f>
        <v>5.4769309433185431E-4</v>
      </c>
      <c r="D1760" s="1" cm="1">
        <f t="array" ref="D1760">[1]!table_weight[Crossing]*(('F+ , F-'!D$2-[1]!tbl_gk[[#This Row],[Crossing]])/('F+ , F-'!D$2-'F+ , F-'!D$3))</f>
        <v>3.5866971962916043E-2</v>
      </c>
      <c r="E1760" s="1" cm="1">
        <f t="array" ref="E1760">[1]!table_weight[Finishing]*(('F+ , F-'!E$2-[1]!tbl_gk[[#This Row],[Finishing]])/('F+ , F-'!E$2-'F+ , F-'!E$3))</f>
        <v>2.096326437480962E-2</v>
      </c>
      <c r="F1760" s="1" cm="1">
        <f t="array" ref="F1760">[1]!table_weight[HeadingAccuracy]*(('F+ , F-'!F$2-[1]!tbl_gk[[#This Row],[HeadingAccuracy]])/('F+ , F-'!F$2-'F+ , F-'!F$3))</f>
        <v>1.210949849973455E-2</v>
      </c>
      <c r="G1760" s="1" cm="1">
        <f t="array" ref="G1760">[1]!table_weight[ShortPassing]*(('F+ , F-'!G$2-[1]!tbl_gk[[#This Row],[ShortPassing]])/('F+ , F-'!G$2-'F+ , F-'!G$3))</f>
        <v>6.4691667001509537E-2</v>
      </c>
      <c r="H1760" s="1" cm="1">
        <f t="array" ref="H1760">[1]!table_weight[Volleys]*(('F+ , F-'!H$2-[1]!tbl_gk[[#This Row],[Volleys]])/('F+ , F-'!H$2-'F+ , F-'!H$3))</f>
        <v>2.3147841959762173E-3</v>
      </c>
      <c r="I1760" s="1" cm="1">
        <f t="array" ref="I1760">[1]!table_weight[Dribbling]*(('F+ , F-'!I$2-[1]!tbl_gk[[#This Row],[Dribbling]])/('F+ , F-'!I$2-'F+ , F-'!I$3))</f>
        <v>2.2491199096005835E-2</v>
      </c>
      <c r="J1760" s="1" cm="1">
        <f t="array" ref="J1760">[1]!table_weight[Curve]*(('F+ , F-'!J$2-[1]!tbl_gk[[#This Row],[Curve]])/('F+ , F-'!J$2-'F+ , F-'!J$3))</f>
        <v>9.8029273569279467E-3</v>
      </c>
      <c r="K1760" s="1" cm="1">
        <f t="array" ref="K1760">[1]!table_weight[FKAccuracy]*(('F+ , F-'!K$2-[1]!tbl_gk[[#This Row],[FKAccuracy]])/('F+ , F-'!K$2-'F+ , F-'!K$3))</f>
        <v>9.7353209613629272E-3</v>
      </c>
      <c r="L1760" s="1" cm="1">
        <f t="array" ref="L1760">[1]!table_weight[LongPassing]*(('F+ , F-'!L$2-[1]!tbl_gk[[#This Row],[LongPassing]])/('F+ , F-'!L$2-'F+ , F-'!L$3))</f>
        <v>2.3281236303259328E-2</v>
      </c>
      <c r="M1760" s="1" cm="1">
        <f t="array" ref="M1760">[1]!table_weight[BallControl]*(('F+ , F-'!M$2-[1]!tbl_gk[[#This Row],[BallControl]])/('F+ , F-'!M$2-'F+ , F-'!M$3))</f>
        <v>1.3907601373375588E-2</v>
      </c>
      <c r="N1760" s="1" cm="1">
        <f t="array" ref="N1760">[1]!table_weight[Acceleration]*(('F+ , F-'!N$2-[1]!tbl_gk[[#This Row],[Acceleration]])/('F+ , F-'!N$2-'F+ , F-'!N$3))</f>
        <v>9.6959501780633037E-3</v>
      </c>
      <c r="O1760" s="1" cm="1">
        <f t="array" ref="O1760">[1]!table_weight[SprintSpeed]*(('F+ , F-'!O$2-[1]!tbl_gk[[#This Row],[SprintSpeed]])/('F+ , F-'!O$2-'F+ , F-'!O$3))</f>
        <v>1.3493154852449027E-2</v>
      </c>
      <c r="P1760" s="1" cm="1">
        <f t="array" ref="P1760">[1]!table_weight[Agility]*(('F+ , F-'!P$2-[1]!tbl_gk[[#This Row],[Agility]])/('F+ , F-'!P$2-'F+ , F-'!P$3))</f>
        <v>4.9144649083803166E-3</v>
      </c>
      <c r="Q1760" s="1" cm="1">
        <f t="array" ref="Q1760">[1]!table_weight[Reactions]*(('F+ , F-'!Q$2-[1]!tbl_gk[[#This Row],[Reactions]])/('F+ , F-'!Q$2-'F+ , F-'!Q$3))</f>
        <v>1.5984902002237835E-3</v>
      </c>
      <c r="R1760" s="1" cm="1">
        <f t="array" ref="R1760">[1]!table_weight[Balance]*(('F+ , F-'!R$2-[1]!tbl_gk[[#This Row],[Balance]])/('F+ , F-'!R$2-'F+ , F-'!R$3))</f>
        <v>2.8560252820324875E-3</v>
      </c>
      <c r="S1760" s="1" cm="1">
        <f t="array" ref="S1760">[1]!table_weight[ShotPower]*(('F+ , F-'!S$2-[1]!tbl_gk[[#This Row],[ShotPower]])/('F+ , F-'!S$2-'F+ , F-'!S$3))</f>
        <v>6.7523948741159906E-3</v>
      </c>
      <c r="T1760" s="1" cm="1">
        <f t="array" ref="T1760">[1]!table_weight[Jumping]*(('F+ , F-'!T$2-[1]!tbl_gk[[#This Row],[Jumping]])/('F+ , F-'!T$2-'F+ , F-'!T$3))</f>
        <v>3.3489700383720756E-3</v>
      </c>
      <c r="U1760" s="1" cm="1">
        <f t="array" ref="U1760">[1]!table_weight[Stamina]*(('F+ , F-'!U$2-[1]!tbl_gk[[#This Row],[Stamina]])/('F+ , F-'!U$2-'F+ , F-'!U$3))</f>
        <v>2.1467756656231247E-2</v>
      </c>
      <c r="V1760" s="1" cm="1">
        <f t="array" ref="V1760">[1]!table_weight[Strength]*(('F+ , F-'!V$2-[1]!tbl_gk[[#This Row],[Strength]])/('F+ , F-'!V$2-'F+ , F-'!V$3))</f>
        <v>2.0408680661190511E-2</v>
      </c>
      <c r="W1760" s="1" cm="1">
        <f t="array" ref="W1760">[1]!table_weight[LongShots]*(('F+ , F-'!W$2-[1]!tbl_gk[[#This Row],[LongShots]])/('F+ , F-'!W$2-'F+ , F-'!W$3))</f>
        <v>1.0388299806332293E-2</v>
      </c>
      <c r="X1760" s="1" cm="1">
        <f t="array" ref="X1760">[1]!table_weight[Aggression]*(('F+ , F-'!X$2-[1]!tbl_gk[[#This Row],[Aggression]])/('F+ , F-'!X$2-'F+ , F-'!X$3))</f>
        <v>6.0845756008518293E-3</v>
      </c>
      <c r="Y1760" s="1" cm="1">
        <f t="array" ref="Y1760">[1]!table_weight[Interceptions]*(('F+ , F-'!Y$2-[1]!tbl_gk[[#This Row],[Interceptions]])/('F+ , F-'!Y$2-'F+ , F-'!Y$3))</f>
        <v>2.4239366214775633E-2</v>
      </c>
      <c r="Z1760" s="1" cm="1">
        <f t="array" ref="Z1760">[1]!table_weight[Positioning]*(('F+ , F-'!Z$2-[1]!tbl_gk[[#This Row],[Positioning]])/('F+ , F-'!Z$2-'F+ , F-'!Z$3))</f>
        <v>1.9225568738802474E-3</v>
      </c>
      <c r="AA1760" s="1" cm="1">
        <f t="array" ref="AA1760">[1]!table_weight[Vision]*(('F+ , F-'!AA$2-[1]!tbl_gk[[#This Row],[Vision]])/('F+ , F-'!AA$2-'F+ , F-'!AA$3))</f>
        <v>2.4135483216712255E-2</v>
      </c>
      <c r="AB1760" s="1" cm="1">
        <f t="array" ref="AB1760">[1]!table_weight[Penalties]*(('F+ , F-'!AB$2-[1]!tbl_gk[[#This Row],[Penalties]])/('F+ , F-'!AB$2-'F+ , F-'!AB$3))</f>
        <v>2.2705309687002014E-3</v>
      </c>
      <c r="AC1760" s="1" cm="1">
        <f t="array" ref="AC1760">[1]!table_weight[Composure]*(('F+ , F-'!AC$2-[1]!tbl_gk[[#This Row],[Composure]])/('F+ , F-'!AC$2-'F+ , F-'!AC$3))</f>
        <v>1.6012041054873211E-3</v>
      </c>
      <c r="AD1760" s="1" cm="1">
        <f t="array" ref="AD1760">[1]!table_weight[Marking]*(('F+ , F-'!AD$2-[1]!tbl_gk[[#This Row],[Marking]])/('F+ , F-'!AD$2-'F+ , F-'!AD$3))</f>
        <v>3.9437064079595283E-2</v>
      </c>
      <c r="AE1760" s="1" cm="1">
        <f t="array" ref="AE1760">[1]!table_weight[StandingTackle]*(('F+ , F-'!AE$2-[1]!tbl_gk[[#This Row],[StandingTackle]])/('F+ , F-'!AE$2-'F+ , F-'!AE$3))</f>
        <v>3.362528621523387E-2</v>
      </c>
      <c r="AF1760" s="1" cm="1">
        <f t="array" ref="AF1760">[1]!table_weight[SlidingTackle]*(('F+ , F-'!AF$2-[1]!tbl_gk[[#This Row],[SlidingTackle]])/('F+ , F-'!AF$2-'F+ , F-'!AF$3))</f>
        <v>8.9667429907290316E-3</v>
      </c>
      <c r="AG1760" s="1" cm="1">
        <f t="array" ref="AG1760">[1]!table_weight[GKDiving]*(('F+ , F-'!AG$2-[1]!tbl_gk[[#This Row],[GKDiving]])/('F+ , F-'!AG$2-'F+ , F-'!AG$3))</f>
        <v>4.7827299462529123E-2</v>
      </c>
      <c r="AH1760" s="1" cm="1">
        <f t="array" ref="AH1760">[1]!table_weight[GKHandling]*(('F+ , F-'!AH$2-[1]!tbl_gk[[#This Row],[GKHandling]])/('F+ , F-'!AH$2-'F+ , F-'!AH$3))</f>
        <v>5.8818666419756312E-2</v>
      </c>
      <c r="AI1760" s="1" cm="1">
        <f t="array" ref="AI1760">[1]!table_weight[GKKicking]*(('F+ , F-'!AI$2-[1]!tbl_gk[[#This Row],[GKKicking]])/('F+ , F-'!AI$2-'F+ , F-'!AI$3))</f>
        <v>3.1305141466382698E-2</v>
      </c>
      <c r="AJ1760" s="1" cm="1">
        <f t="array" ref="AJ1760">[1]!table_weight[GKPositioning]*(('F+ , F-'!AJ$2-[1]!tbl_gk[[#This Row],[GKPositioning]])/('F+ , F-'!AJ$2-'F+ , F-'!AJ$3))</f>
        <v>2.0182069223748555E-2</v>
      </c>
      <c r="AK1760" s="1" cm="1">
        <f t="array" ref="AK1760">[1]!table_weight[GKReflexes]*(('F+ , F-'!AK$2-[1]!tbl_gk[[#This Row],[GKReflexes]])/('F+ , F-'!AK$2-'F+ , F-'!AK$3))</f>
        <v>4.9193793732887098E-2</v>
      </c>
    </row>
    <row r="1761" spans="1:37" x14ac:dyDescent="0.55000000000000004">
      <c r="A1761" s="8">
        <f>[1]!tbl_gk[[#This Row],[ID]]</f>
        <v>265175</v>
      </c>
      <c r="B1761" s="2" cm="1">
        <f t="array" ref="B1761">[1]!table_weight[ValueEUR]*(('F+ , F-'!B$2-[1]!tbl_gk[[#This Row],[ValueEUR]])/('F+ , F-'!B$2-'F+ , F-'!B$3))</f>
        <v>1.2840452901470104E-4</v>
      </c>
      <c r="C1761" s="2" cm="1">
        <f t="array" ref="C1761">[1]!table_weight[WageEUR]*(('F+ , F-'!C$2-[1]!tbl_gk[[#This Row],[WageEUR]])/('F+ , F-'!C$2-'F+ , F-'!C$3))</f>
        <v>0</v>
      </c>
      <c r="D1761" s="2" cm="1">
        <f t="array" ref="D1761">[1]!table_weight[Crossing]*(('F+ , F-'!D$2-[1]!tbl_gk[[#This Row],[Crossing]])/('F+ , F-'!D$2-'F+ , F-'!D$3))</f>
        <v>3.5866971962916043E-2</v>
      </c>
      <c r="E1761" s="2" cm="1">
        <f t="array" ref="E1761">[1]!table_weight[Finishing]*(('F+ , F-'!E$2-[1]!tbl_gk[[#This Row],[Finishing]])/('F+ , F-'!E$2-'F+ , F-'!E$3))</f>
        <v>1.8966763005780131E-2</v>
      </c>
      <c r="F1761" s="2" cm="1">
        <f t="array" ref="F1761">[1]!table_weight[HeadingAccuracy]*(('F+ , F-'!F$2-[1]!tbl_gk[[#This Row],[HeadingAccuracy]])/('F+ , F-'!F$2-'F+ , F-'!F$3))</f>
        <v>1.1274360672166649E-2</v>
      </c>
      <c r="G1761" s="2" cm="1">
        <f t="array" ref="G1761">[1]!table_weight[ShortPassing]*(('F+ , F-'!G$2-[1]!tbl_gk[[#This Row],[ShortPassing]])/('F+ , F-'!G$2-'F+ , F-'!G$3))</f>
        <v>4.2190217609680135E-2</v>
      </c>
      <c r="H1761" s="2" cm="1">
        <f t="array" ref="H1761">[1]!table_weight[Volleys]*(('F+ , F-'!H$2-[1]!tbl_gk[[#This Row],[Volleys]])/('F+ , F-'!H$2-'F+ , F-'!H$3))</f>
        <v>2.1990449861774069E-3</v>
      </c>
      <c r="I1761" s="2" cm="1">
        <f t="array" ref="I1761">[1]!table_weight[Dribbling]*(('F+ , F-'!I$2-[1]!tbl_gk[[#This Row],[Dribbling]])/('F+ , F-'!I$2-'F+ , F-'!I$3))</f>
        <v>2.3469077317571304E-2</v>
      </c>
      <c r="J1761" s="2" cm="1">
        <f t="array" ref="J1761">[1]!table_weight[Curve]*(('F+ , F-'!J$2-[1]!tbl_gk[[#This Row],[Curve]])/('F+ , F-'!J$2-'F+ , F-'!J$3))</f>
        <v>9.1268634012777444E-3</v>
      </c>
      <c r="K1761" s="2" cm="1">
        <f t="array" ref="K1761">[1]!table_weight[FKAccuracy]*(('F+ , F-'!K$2-[1]!tbl_gk[[#This Row],[FKAccuracy]])/('F+ , F-'!K$2-'F+ , F-'!K$3))</f>
        <v>8.9747490112564478E-3</v>
      </c>
      <c r="L1761" s="2" cm="1">
        <f t="array" ref="L1761">[1]!table_weight[LongPassing]*(('F+ , F-'!L$2-[1]!tbl_gk[[#This Row],[LongPassing]])/('F+ , F-'!L$2-'F+ , F-'!L$3))</f>
        <v>2.0574115802880336E-2</v>
      </c>
      <c r="M1761" s="2" cm="1">
        <f t="array" ref="M1761">[1]!table_weight[BallControl]*(('F+ , F-'!M$2-[1]!tbl_gk[[#This Row],[BallControl]])/('F+ , F-'!M$2-'F+ , F-'!M$3))</f>
        <v>1.6515276630883511E-2</v>
      </c>
      <c r="N1761" s="2" cm="1">
        <f t="array" ref="N1761">[1]!table_weight[Acceleration]*(('F+ , F-'!N$2-[1]!tbl_gk[[#This Row],[Acceleration]])/('F+ , F-'!N$2-'F+ , F-'!N$3))</f>
        <v>1.0597899031836633E-2</v>
      </c>
      <c r="O1761" s="2" cm="1">
        <f t="array" ref="O1761">[1]!table_weight[SprintSpeed]*(('F+ , F-'!O$2-[1]!tbl_gk[[#This Row],[SprintSpeed]])/('F+ , F-'!O$2-'F+ , F-'!O$3))</f>
        <v>9.838758746577414E-3</v>
      </c>
      <c r="P1761" s="2" cm="1">
        <f t="array" ref="P1761">[1]!table_weight[Agility]*(('F+ , F-'!P$2-[1]!tbl_gk[[#This Row],[Agility]])/('F+ , F-'!P$2-'F+ , F-'!P$3))</f>
        <v>2.340221384943008E-3</v>
      </c>
      <c r="Q1761" s="2" cm="1">
        <f t="array" ref="Q1761">[1]!table_weight[Reactions]*(('F+ , F-'!Q$2-[1]!tbl_gk[[#This Row],[Reactions]])/('F+ , F-'!Q$2-'F+ , F-'!Q$3))</f>
        <v>2.0110038002815341E-3</v>
      </c>
      <c r="R1761" s="2" cm="1">
        <f t="array" ref="R1761">[1]!table_weight[Balance]*(('F+ , F-'!R$2-[1]!tbl_gk[[#This Row],[Balance]])/('F+ , F-'!R$2-'F+ , F-'!R$3))</f>
        <v>1.3659251348851025E-3</v>
      </c>
      <c r="S1761" s="2" cm="1">
        <f t="array" ref="S1761">[1]!table_weight[ShotPower]*(('F+ , F-'!S$2-[1]!tbl_gk[[#This Row],[ShotPower]])/('F+ , F-'!S$2-'F+ , F-'!S$3))</f>
        <v>6.7523948741159906E-3</v>
      </c>
      <c r="T1761" s="2" cm="1">
        <f t="array" ref="T1761">[1]!table_weight[Jumping]*(('F+ , F-'!T$2-[1]!tbl_gk[[#This Row],[Jumping]])/('F+ , F-'!T$2-'F+ , F-'!T$3))</f>
        <v>2.0609046389982004E-3</v>
      </c>
      <c r="U1761" s="2" cm="1">
        <f t="array" ref="U1761">[1]!table_weight[Stamina]*(('F+ , F-'!U$2-[1]!tbl_gk[[#This Row],[Stamina]])/('F+ , F-'!U$2-'F+ , F-'!U$3))</f>
        <v>1.0304523194991E-2</v>
      </c>
      <c r="V1761" s="2" cm="1">
        <f t="array" ref="V1761">[1]!table_weight[Strength]*(('F+ , F-'!V$2-[1]!tbl_gk[[#This Row],[Strength]])/('F+ , F-'!V$2-'F+ , F-'!V$3))</f>
        <v>3.5493357671635667E-2</v>
      </c>
      <c r="W1761" s="2" cm="1">
        <f t="array" ref="W1761">[1]!table_weight[LongShots]*(('F+ , F-'!W$2-[1]!tbl_gk[[#This Row],[LongShots]])/('F+ , F-'!W$2-'F+ , F-'!W$3))</f>
        <v>9.86888481601568E-3</v>
      </c>
      <c r="X1761" s="2" cm="1">
        <f t="array" ref="X1761">[1]!table_weight[Aggression]*(('F+ , F-'!X$2-[1]!tbl_gk[[#This Row],[Aggression]])/('F+ , F-'!X$2-'F+ , F-'!X$3))</f>
        <v>1.642835412229994E-2</v>
      </c>
      <c r="Y1761" s="2" cm="1">
        <f t="array" ref="Y1761">[1]!table_weight[Interceptions]*(('F+ , F-'!Y$2-[1]!tbl_gk[[#This Row],[Interceptions]])/('F+ , F-'!Y$2-'F+ , F-'!Y$3))</f>
        <v>2.1469152933086991E-2</v>
      </c>
      <c r="Z1761" s="2" cm="1">
        <f t="array" ref="Z1761">[1]!table_weight[Positioning]*(('F+ , F-'!Z$2-[1]!tbl_gk[[#This Row],[Positioning]])/('F+ , F-'!Z$2-'F+ , F-'!Z$3))</f>
        <v>1.4788899029848058E-3</v>
      </c>
      <c r="AA1761" s="2" cm="1">
        <f t="array" ref="AA1761">[1]!table_weight[Vision]*(('F+ , F-'!AA$2-[1]!tbl_gk[[#This Row],[Vision]])/('F+ , F-'!AA$2-'F+ , F-'!AA$3))</f>
        <v>2.3425616063279545E-2</v>
      </c>
      <c r="AB1761" s="2" cm="1">
        <f t="array" ref="AB1761">[1]!table_weight[Penalties]*(('F+ , F-'!AB$2-[1]!tbl_gk[[#This Row],[Penalties]])/('F+ , F-'!AB$2-'F+ , F-'!AB$3))</f>
        <v>2.2705309687002014E-3</v>
      </c>
      <c r="AC1761" s="2" cm="1">
        <f t="array" ref="AC1761">[1]!table_weight[Composure]*(('F+ , F-'!AC$2-[1]!tbl_gk[[#This Row],[Composure]])/('F+ , F-'!AC$2-'F+ , F-'!AC$3))</f>
        <v>2.401806158230982E-3</v>
      </c>
      <c r="AD1761" s="2" cm="1">
        <f t="array" ref="AD1761">[1]!table_weight[Marking]*(('F+ , F-'!AD$2-[1]!tbl_gk[[#This Row],[Marking]])/('F+ , F-'!AD$2-'F+ , F-'!AD$3))</f>
        <v>3.4704616390043845E-2</v>
      </c>
      <c r="AE1761" s="2" cm="1">
        <f t="array" ref="AE1761">[1]!table_weight[StandingTackle]*(('F+ , F-'!AE$2-[1]!tbl_gk[[#This Row],[StandingTackle]])/('F+ , F-'!AE$2-'F+ , F-'!AE$3))</f>
        <v>2.241685747682258E-2</v>
      </c>
      <c r="AF1761" s="2" cm="1">
        <f t="array" ref="AF1761">[1]!table_weight[SlidingTackle]*(('F+ , F-'!AF$2-[1]!tbl_gk[[#This Row],[SlidingTackle]])/('F+ , F-'!AF$2-'F+ , F-'!AF$3))</f>
        <v>9.7139715732897855E-3</v>
      </c>
      <c r="AG1761" s="2" cm="1">
        <f t="array" ref="AG1761">[1]!table_weight[GKDiving]*(('F+ , F-'!AG$2-[1]!tbl_gk[[#This Row],[GKDiving]])/('F+ , F-'!AG$2-'F+ , F-'!AG$3))</f>
        <v>4.9535417300476586E-2</v>
      </c>
      <c r="AH1761" s="2" cm="1">
        <f t="array" ref="AH1761">[1]!table_weight[GKHandling]*(('F+ , F-'!AH$2-[1]!tbl_gk[[#This Row],[GKHandling]])/('F+ , F-'!AH$2-'F+ , F-'!AH$3))</f>
        <v>5.168913109614949E-2</v>
      </c>
      <c r="AI1761" s="2" cm="1">
        <f t="array" ref="AI1761">[1]!table_weight[GKKicking]*(('F+ , F-'!AI$2-[1]!tbl_gk[[#This Row],[GKKicking]])/('F+ , F-'!AI$2-'F+ , F-'!AI$3))</f>
        <v>3.1305141466382698E-2</v>
      </c>
      <c r="AJ1761" s="2" cm="1">
        <f t="array" ref="AJ1761">[1]!table_weight[GKPositioning]*(('F+ , F-'!AJ$2-[1]!tbl_gk[[#This Row],[GKPositioning]])/('F+ , F-'!AJ$2-'F+ , F-'!AJ$3))</f>
        <v>1.9551379560506409E-2</v>
      </c>
      <c r="AK1761" s="2" cm="1">
        <f t="array" ref="AK1761">[1]!table_weight[GKReflexes]*(('F+ , F-'!AK$2-[1]!tbl_gk[[#This Row],[GKReflexes]])/('F+ , F-'!AK$2-'F+ , F-'!AK$3))</f>
        <v>5.8303755535273602E-2</v>
      </c>
    </row>
    <row r="1762" spans="1:37" x14ac:dyDescent="0.55000000000000004">
      <c r="A1762" s="7">
        <f>[1]!tbl_gk[[#This Row],[ID]]</f>
        <v>265179</v>
      </c>
      <c r="B1762" s="1" cm="1">
        <f t="array" ref="B1762">[1]!table_weight[ValueEUR]*(('F+ , F-'!B$2-[1]!tbl_gk[[#This Row],[ValueEUR]])/('F+ , F-'!B$2-'F+ , F-'!B$3))</f>
        <v>6.8214906039059921E-5</v>
      </c>
      <c r="C1762" s="1" cm="1">
        <f t="array" ref="C1762">[1]!table_weight[WageEUR]*(('F+ , F-'!C$2-[1]!tbl_gk[[#This Row],[WageEUR]])/('F+ , F-'!C$2-'F+ , F-'!C$3))</f>
        <v>0</v>
      </c>
      <c r="D1762" s="1" cm="1">
        <f t="array" ref="D1762">[1]!table_weight[Crossing]*(('F+ , F-'!D$2-[1]!tbl_gk[[#This Row],[Crossing]])/('F+ , F-'!D$2-'F+ , F-'!D$3))</f>
        <v>3.5866971962916043E-2</v>
      </c>
      <c r="E1762" s="1" cm="1">
        <f t="array" ref="E1762">[1]!table_weight[Finishing]*(('F+ , F-'!E$2-[1]!tbl_gk[[#This Row],[Finishing]])/('F+ , F-'!E$2-'F+ , F-'!E$3))</f>
        <v>2.1961515059324362E-2</v>
      </c>
      <c r="F1762" s="1" cm="1">
        <f t="array" ref="F1762">[1]!table_weight[HeadingAccuracy]*(('F+ , F-'!F$2-[1]!tbl_gk[[#This Row],[HeadingAccuracy]])/('F+ , F-'!F$2-'F+ , F-'!F$3))</f>
        <v>4.5932580516234505E-3</v>
      </c>
      <c r="G1762" s="1" cm="1">
        <f t="array" ref="G1762">[1]!table_weight[ShortPassing]*(('F+ , F-'!G$2-[1]!tbl_gk[[#This Row],[ShortPassing]])/('F+ , F-'!G$2-'F+ , F-'!G$3))</f>
        <v>3.0939492913765434E-2</v>
      </c>
      <c r="H1762" s="1" cm="1">
        <f t="array" ref="H1762">[1]!table_weight[Volleys]*(('F+ , F-'!H$2-[1]!tbl_gk[[#This Row],[Volleys]])/('F+ , F-'!H$2-'F+ , F-'!H$3))</f>
        <v>1.9675665665797848E-3</v>
      </c>
      <c r="I1762" s="1" cm="1">
        <f t="array" ref="I1762">[1]!table_weight[Dribbling]*(('F+ , F-'!I$2-[1]!tbl_gk[[#This Row],[Dribbling]])/('F+ , F-'!I$2-'F+ , F-'!I$3))</f>
        <v>2.0535442652874894E-2</v>
      </c>
      <c r="J1762" s="1" cm="1">
        <f t="array" ref="J1762">[1]!table_weight[Curve]*(('F+ , F-'!J$2-[1]!tbl_gk[[#This Row],[Curve]])/('F+ , F-'!J$2-'F+ , F-'!J$3))</f>
        <v>9.9719433458404991E-3</v>
      </c>
      <c r="K1762" s="1" cm="1">
        <f t="array" ref="K1762">[1]!table_weight[FKAccuracy]*(('F+ , F-'!K$2-[1]!tbl_gk[[#This Row],[FKAccuracy]])/('F+ , F-'!K$2-'F+ , F-'!K$3))</f>
        <v>9.4310921813203358E-3</v>
      </c>
      <c r="L1762" s="1" cm="1">
        <f t="array" ref="L1762">[1]!table_weight[LongPassing]*(('F+ , F-'!L$2-[1]!tbl_gk[[#This Row],[LongPassing]])/('F+ , F-'!L$2-'F+ , F-'!L$3))</f>
        <v>1.5159874802122355E-2</v>
      </c>
      <c r="M1762" s="1" cm="1">
        <f t="array" ref="M1762">[1]!table_weight[BallControl]*(('F+ , F-'!M$2-[1]!tbl_gk[[#This Row],[BallControl]])/('F+ , F-'!M$2-'F+ , F-'!M$3))</f>
        <v>3.0422878004259099E-3</v>
      </c>
      <c r="N1762" s="1" cm="1">
        <f t="array" ref="N1762">[1]!table_weight[Acceleration]*(('F+ , F-'!N$2-[1]!tbl_gk[[#This Row],[Acceleration]])/('F+ , F-'!N$2-'F+ , F-'!N$3))</f>
        <v>7.8920524705166431E-3</v>
      </c>
      <c r="O1762" s="1" cm="1">
        <f t="array" ref="O1762">[1]!table_weight[SprintSpeed]*(('F+ , F-'!O$2-[1]!tbl_gk[[#This Row],[SprintSpeed]])/('F+ , F-'!O$2-'F+ , F-'!O$3))</f>
        <v>9.5576513538180603E-3</v>
      </c>
      <c r="P1762" s="1" cm="1">
        <f t="array" ref="P1762">[1]!table_weight[Agility]*(('F+ , F-'!P$2-[1]!tbl_gk[[#This Row],[Agility]])/('F+ , F-'!P$2-'F+ , F-'!P$3))</f>
        <v>3.5103320774145116E-3</v>
      </c>
      <c r="Q1762" s="1" cm="1">
        <f t="array" ref="Q1762">[1]!table_weight[Reactions]*(('F+ , F-'!Q$2-[1]!tbl_gk[[#This Row],[Reactions]])/('F+ , F-'!Q$2-'F+ , F-'!Q$3))</f>
        <v>2.1141322002959716E-3</v>
      </c>
      <c r="R1762" s="1" cm="1">
        <f t="array" ref="R1762">[1]!table_weight[Balance]*(('F+ , F-'!R$2-[1]!tbl_gk[[#This Row],[Balance]])/('F+ , F-'!R$2-'F+ , F-'!R$3))</f>
        <v>2.1730627145899362E-3</v>
      </c>
      <c r="S1762" s="1" cm="1">
        <f t="array" ref="S1762">[1]!table_weight[ShotPower]*(('F+ , F-'!S$2-[1]!tbl_gk[[#This Row],[ShotPower]])/('F+ , F-'!S$2-'F+ , F-'!S$3))</f>
        <v>7.5315173595909123E-3</v>
      </c>
      <c r="T1762" s="1" cm="1">
        <f t="array" ref="T1762">[1]!table_weight[Jumping]*(('F+ , F-'!T$2-[1]!tbl_gk[[#This Row],[Jumping]])/('F+ , F-'!T$2-'F+ , F-'!T$3))</f>
        <v>3.6065831182468503E-3</v>
      </c>
      <c r="U1762" s="1" cm="1">
        <f t="array" ref="U1762">[1]!table_weight[Stamina]*(('F+ , F-'!U$2-[1]!tbl_gk[[#This Row],[Stamina]])/('F+ , F-'!U$2-'F+ , F-'!U$3))</f>
        <v>1.975033612373275E-2</v>
      </c>
      <c r="V1762" s="1" cm="1">
        <f t="array" ref="V1762">[1]!table_weight[Strength]*(('F+ , F-'!V$2-[1]!tbl_gk[[#This Row],[Strength]])/('F+ , F-'!V$2-'F+ , F-'!V$3))</f>
        <v>2.4845350370144969E-2</v>
      </c>
      <c r="W1762" s="1" cm="1">
        <f t="array" ref="W1762">[1]!table_weight[LongShots]*(('F+ , F-'!W$2-[1]!tbl_gk[[#This Row],[LongShots]])/('F+ , F-'!W$2-'F+ , F-'!W$3))</f>
        <v>1.0128592311173986E-2</v>
      </c>
      <c r="X1762" s="1" cm="1">
        <f t="array" ref="X1762">[1]!table_weight[Aggression]*(('F+ , F-'!X$2-[1]!tbl_gk[[#This Row],[Aggression]])/('F+ , F-'!X$2-'F+ , F-'!X$3))</f>
        <v>1.2777608761788841E-2</v>
      </c>
      <c r="Y1762" s="1" cm="1">
        <f t="array" ref="Y1762">[1]!table_weight[Interceptions]*(('F+ , F-'!Y$2-[1]!tbl_gk[[#This Row],[Interceptions]])/('F+ , F-'!Y$2-'F+ , F-'!Y$3))</f>
        <v>2.3546812894353474E-2</v>
      </c>
      <c r="Z1762" s="1" cm="1">
        <f t="array" ref="Z1762">[1]!table_weight[Positioning]*(('F+ , F-'!Z$2-[1]!tbl_gk[[#This Row],[Positioning]])/('F+ , F-'!Z$2-'F+ , F-'!Z$3))</f>
        <v>2.0704458641787279E-3</v>
      </c>
      <c r="AA1762" s="1" cm="1">
        <f t="array" ref="AA1762">[1]!table_weight[Vision]*(('F+ , F-'!AA$2-[1]!tbl_gk[[#This Row],[Vision]])/('F+ , F-'!AA$2-'F+ , F-'!AA$3))</f>
        <v>1.9876280296115975E-2</v>
      </c>
      <c r="AB1762" s="1" cm="1">
        <f t="array" ref="AB1762">[1]!table_weight[Penalties]*(('F+ , F-'!AB$2-[1]!tbl_gk[[#This Row],[Penalties]])/('F+ , F-'!AB$2-'F+ , F-'!AB$3))</f>
        <v>2.1922367973657118E-3</v>
      </c>
      <c r="AC1762" s="1" cm="1">
        <f t="array" ref="AC1762">[1]!table_weight[Composure]*(('F+ , F-'!AC$2-[1]!tbl_gk[[#This Row],[Composure]])/('F+ , F-'!AC$2-'F+ , F-'!AC$3))</f>
        <v>2.0281918669506067E-3</v>
      </c>
      <c r="AD1762" s="1" cm="1">
        <f t="array" ref="AD1762">[1]!table_weight[Marking]*(('F+ , F-'!AD$2-[1]!tbl_gk[[#This Row],[Marking]])/('F+ , F-'!AD$2-'F+ , F-'!AD$3))</f>
        <v>3.3127133826860035E-2</v>
      </c>
      <c r="AE1762" s="1" cm="1">
        <f t="array" ref="AE1762">[1]!table_weight[StandingTackle]*(('F+ , F-'!AE$2-[1]!tbl_gk[[#This Row],[StandingTackle]])/('F+ , F-'!AE$2-'F+ , F-'!AE$3))</f>
        <v>3.1383600467551613E-2</v>
      </c>
      <c r="AF1762" s="1" cm="1">
        <f t="array" ref="AF1762">[1]!table_weight[SlidingTackle]*(('F+ , F-'!AF$2-[1]!tbl_gk[[#This Row],[SlidingTackle]])/('F+ , F-'!AF$2-'F+ , F-'!AF$3))</f>
        <v>8.9667429907290316E-3</v>
      </c>
      <c r="AG1762" s="1" cm="1">
        <f t="array" ref="AG1762">[1]!table_weight[GKDiving]*(('F+ , F-'!AG$2-[1]!tbl_gk[[#This Row],[GKDiving]])/('F+ , F-'!AG$2-'F+ , F-'!AG$3))</f>
        <v>6.8324713517898747E-2</v>
      </c>
      <c r="AH1762" s="1" cm="1">
        <f t="array" ref="AH1762">[1]!table_weight[GKHandling]*(('F+ , F-'!AH$2-[1]!tbl_gk[[#This Row],[GKHandling]])/('F+ , F-'!AH$2-'F+ , F-'!AH$3))</f>
        <v>7.3077737066969961E-2</v>
      </c>
      <c r="AI1762" s="1" cm="1">
        <f t="array" ref="AI1762">[1]!table_weight[GKKicking]*(('F+ , F-'!AI$2-[1]!tbl_gk[[#This Row],[GKKicking]])/('F+ , F-'!AI$2-'F+ , F-'!AI$3))</f>
        <v>3.4882871919683582E-2</v>
      </c>
      <c r="AJ1762" s="1" cm="1">
        <f t="array" ref="AJ1762">[1]!table_weight[GKPositioning]*(('F+ , F-'!AJ$2-[1]!tbl_gk[[#This Row],[GKPositioning]])/('F+ , F-'!AJ$2-'F+ , F-'!AJ$3))</f>
        <v>2.5858276192927833E-2</v>
      </c>
      <c r="AK1762" s="1" cm="1">
        <f t="array" ref="AK1762">[1]!table_weight[GKReflexes]*(('F+ , F-'!AK$2-[1]!tbl_gk[[#This Row],[GKReflexes]])/('F+ , F-'!AK$2-'F+ , F-'!AK$3))</f>
        <v>6.3769732616705502E-2</v>
      </c>
    </row>
    <row r="1763" spans="1:37" x14ac:dyDescent="0.55000000000000004">
      <c r="A1763" s="8">
        <f>[1]!tbl_gk[[#This Row],[ID]]</f>
        <v>265180</v>
      </c>
      <c r="B1763" s="2" cm="1">
        <f t="array" ref="B1763">[1]!table_weight[ValueEUR]*(('F+ , F-'!B$2-[1]!tbl_gk[[#This Row],[ValueEUR]])/('F+ , F-'!B$2-'F+ , F-'!B$3))</f>
        <v>9.7538055693859437E-5</v>
      </c>
      <c r="C1763" s="2" cm="1">
        <f t="array" ref="C1763">[1]!table_weight[WageEUR]*(('F+ , F-'!C$2-[1]!tbl_gk[[#This Row],[WageEUR]])/('F+ , F-'!C$2-'F+ , F-'!C$3))</f>
        <v>1.5648374123767265E-5</v>
      </c>
      <c r="D1763" s="2" cm="1">
        <f t="array" ref="D1763">[1]!table_weight[Crossing]*(('F+ , F-'!D$2-[1]!tbl_gk[[#This Row],[Crossing]])/('F+ , F-'!D$2-'F+ , F-'!D$3))</f>
        <v>3.81086577105983E-2</v>
      </c>
      <c r="E1763" s="2" cm="1">
        <f t="array" ref="E1763">[1]!table_weight[Finishing]*(('F+ , F-'!E$2-[1]!tbl_gk[[#This Row],[Finishing]])/('F+ , F-'!E$2-'F+ , F-'!E$3))</f>
        <v>1.7968512321265388E-2</v>
      </c>
      <c r="F1763" s="2" cm="1">
        <f t="array" ref="F1763">[1]!table_weight[HeadingAccuracy]*(('F+ , F-'!F$2-[1]!tbl_gk[[#This Row],[HeadingAccuracy]])/('F+ , F-'!F$2-'F+ , F-'!F$3))</f>
        <v>1.210949849973455E-2</v>
      </c>
      <c r="G1763" s="2" cm="1">
        <f t="array" ref="G1763">[1]!table_weight[ShortPassing]*(('F+ , F-'!G$2-[1]!tbl_gk[[#This Row],[ShortPassing]])/('F+ , F-'!G$2-'F+ , F-'!G$3))</f>
        <v>5.7659964066562854E-2</v>
      </c>
      <c r="H1763" s="2" cm="1">
        <f t="array" ref="H1763">[1]!table_weight[Volleys]*(('F+ , F-'!H$2-[1]!tbl_gk[[#This Row],[Volleys]])/('F+ , F-'!H$2-'F+ , F-'!H$3))</f>
        <v>2.1990449861774069E-3</v>
      </c>
      <c r="I1763" s="2" cm="1">
        <f t="array" ref="I1763">[1]!table_weight[Dribbling]*(('F+ , F-'!I$2-[1]!tbl_gk[[#This Row],[Dribbling]])/('F+ , F-'!I$2-'F+ , F-'!I$3))</f>
        <v>2.0535442652874894E-2</v>
      </c>
      <c r="J1763" s="2" cm="1">
        <f t="array" ref="J1763">[1]!table_weight[Curve]*(('F+ , F-'!J$2-[1]!tbl_gk[[#This Row],[Curve]])/('F+ , F-'!J$2-'F+ , F-'!J$3))</f>
        <v>9.8029273569279467E-3</v>
      </c>
      <c r="K1763" s="2" cm="1">
        <f t="array" ref="K1763">[1]!table_weight[FKAccuracy]*(('F+ , F-'!K$2-[1]!tbl_gk[[#This Row],[FKAccuracy]])/('F+ , F-'!K$2-'F+ , F-'!K$3))</f>
        <v>9.7353209613629272E-3</v>
      </c>
      <c r="L1763" s="2" cm="1">
        <f t="array" ref="L1763">[1]!table_weight[LongPassing]*(('F+ , F-'!L$2-[1]!tbl_gk[[#This Row],[LongPassing]])/('F+ , F-'!L$2-'F+ , F-'!L$3))</f>
        <v>2.1115539902956136E-2</v>
      </c>
      <c r="M1763" s="2" cm="1">
        <f t="array" ref="M1763">[1]!table_weight[BallControl]*(('F+ , F-'!M$2-[1]!tbl_gk[[#This Row],[BallControl]])/('F+ , F-'!M$2-'F+ , F-'!M$3))</f>
        <v>1.1734538658785654E-2</v>
      </c>
      <c r="N1763" s="2" cm="1">
        <f t="array" ref="N1763">[1]!table_weight[Acceleration]*(('F+ , F-'!N$2-[1]!tbl_gk[[#This Row],[Acceleration]])/('F+ , F-'!N$2-'F+ , F-'!N$3))</f>
        <v>9.4704629646199696E-3</v>
      </c>
      <c r="O1763" s="2" cm="1">
        <f t="array" ref="O1763">[1]!table_weight[SprintSpeed]*(('F+ , F-'!O$2-[1]!tbl_gk[[#This Row],[SprintSpeed]])/('F+ , F-'!O$2-'F+ , F-'!O$3))</f>
        <v>1.0682080924855479E-2</v>
      </c>
      <c r="P1763" s="2" cm="1">
        <f t="array" ref="P1763">[1]!table_weight[Agility]*(('F+ , F-'!P$2-[1]!tbl_gk[[#This Row],[Agility]])/('F+ , F-'!P$2-'F+ , F-'!P$3))</f>
        <v>3.6273431466616623E-3</v>
      </c>
      <c r="Q1763" s="2" cm="1">
        <f t="array" ref="Q1763">[1]!table_weight[Reactions]*(('F+ , F-'!Q$2-[1]!tbl_gk[[#This Row],[Reactions]])/('F+ , F-'!Q$2-'F+ , F-'!Q$3))</f>
        <v>2.5782100003609409E-3</v>
      </c>
      <c r="R1763" s="2" cm="1">
        <f t="array" ref="R1763">[1]!table_weight[Balance]*(('F+ , F-'!R$2-[1]!tbl_gk[[#This Row],[Balance]])/('F+ , F-'!R$2-'F+ , F-'!R$3))</f>
        <v>2.2972377268522179E-3</v>
      </c>
      <c r="S1763" s="2" cm="1">
        <f t="array" ref="S1763">[1]!table_weight[ShotPower]*(('F+ , F-'!S$2-[1]!tbl_gk[[#This Row],[ShotPower]])/('F+ , F-'!S$2-'F+ , F-'!S$3))</f>
        <v>7.5315173595909123E-3</v>
      </c>
      <c r="T1763" s="2" cm="1">
        <f t="array" ref="T1763">[1]!table_weight[Jumping]*(('F+ , F-'!T$2-[1]!tbl_gk[[#This Row],[Jumping]])/('F+ , F-'!T$2-'F+ , F-'!T$3))</f>
        <v>3.0913569584973006E-3</v>
      </c>
      <c r="U1763" s="2" cm="1">
        <f t="array" ref="U1763">[1]!table_weight[Stamina]*(('F+ , F-'!U$2-[1]!tbl_gk[[#This Row],[Stamina]])/('F+ , F-'!U$2-'F+ , F-'!U$3))</f>
        <v>2.0609046389982E-2</v>
      </c>
      <c r="V1763" s="2" cm="1">
        <f t="array" ref="V1763">[1]!table_weight[Strength]*(('F+ , F-'!V$2-[1]!tbl_gk[[#This Row],[Strength]])/('F+ , F-'!V$2-'F+ , F-'!V$3))</f>
        <v>3.1056687962681212E-2</v>
      </c>
      <c r="W1763" s="2" cm="1">
        <f t="array" ref="W1763">[1]!table_weight[LongShots]*(('F+ , F-'!W$2-[1]!tbl_gk[[#This Row],[LongShots]])/('F+ , F-'!W$2-'F+ , F-'!W$3))</f>
        <v>9.86888481601568E-3</v>
      </c>
      <c r="X1763" s="2" cm="1">
        <f t="array" ref="X1763">[1]!table_weight[Aggression]*(('F+ , F-'!X$2-[1]!tbl_gk[[#This Row],[Aggression]])/('F+ , F-'!X$2-'F+ , F-'!X$3))</f>
        <v>1.1560693641618476E-2</v>
      </c>
      <c r="Y1763" s="2" cm="1">
        <f t="array" ref="Y1763">[1]!table_weight[Interceptions]*(('F+ , F-'!Y$2-[1]!tbl_gk[[#This Row],[Interceptions]])/('F+ , F-'!Y$2-'F+ , F-'!Y$3))</f>
        <v>2.2161706253509151E-2</v>
      </c>
      <c r="Z1763" s="2" cm="1">
        <f t="array" ref="Z1763">[1]!table_weight[Positioning]*(('F+ , F-'!Z$2-[1]!tbl_gk[[#This Row],[Positioning]])/('F+ , F-'!Z$2-'F+ , F-'!Z$3))</f>
        <v>1.7746678835817667E-3</v>
      </c>
      <c r="AA1763" s="2" cm="1">
        <f t="array" ref="AA1763">[1]!table_weight[Vision]*(('F+ , F-'!AA$2-[1]!tbl_gk[[#This Row],[Vision]])/('F+ , F-'!AA$2-'F+ , F-'!AA$3))</f>
        <v>2.8394686137308535E-2</v>
      </c>
      <c r="AB1763" s="2" cm="1">
        <f t="array" ref="AB1763">[1]!table_weight[Penalties]*(('F+ , F-'!AB$2-[1]!tbl_gk[[#This Row],[Penalties]])/('F+ , F-'!AB$2-'F+ , F-'!AB$3))</f>
        <v>2.153089711698467E-3</v>
      </c>
      <c r="AC1763" s="2" cm="1">
        <f t="array" ref="AC1763">[1]!table_weight[Composure]*(('F+ , F-'!AC$2-[1]!tbl_gk[[#This Row],[Composure]])/('F+ , F-'!AC$2-'F+ , F-'!AC$3))</f>
        <v>1.6545775756702319E-3</v>
      </c>
      <c r="AD1763" s="2" cm="1">
        <f t="array" ref="AD1763">[1]!table_weight[Marking]*(('F+ , F-'!AD$2-[1]!tbl_gk[[#This Row],[Marking]])/('F+ , F-'!AD$2-'F+ , F-'!AD$3))</f>
        <v>3.3127133826860035E-2</v>
      </c>
      <c r="AE1763" s="2" cm="1">
        <f t="array" ref="AE1763">[1]!table_weight[StandingTackle]*(('F+ , F-'!AE$2-[1]!tbl_gk[[#This Row],[StandingTackle]])/('F+ , F-'!AE$2-'F+ , F-'!AE$3))</f>
        <v>2.6900228972187096E-2</v>
      </c>
      <c r="AF1763" s="2" cm="1">
        <f t="array" ref="AF1763">[1]!table_weight[SlidingTackle]*(('F+ , F-'!AF$2-[1]!tbl_gk[[#This Row],[SlidingTackle]])/('F+ , F-'!AF$2-'F+ , F-'!AF$3))</f>
        <v>1.0461200155850536E-2</v>
      </c>
      <c r="AG1763" s="2" cm="1">
        <f t="array" ref="AG1763">[1]!table_weight[GKDiving]*(('F+ , F-'!AG$2-[1]!tbl_gk[[#This Row],[GKDiving]])/('F+ , F-'!AG$2-'F+ , F-'!AG$3))</f>
        <v>5.2951652976371534E-2</v>
      </c>
      <c r="AH1763" s="2" cm="1">
        <f t="array" ref="AH1763">[1]!table_weight[GKHandling]*(('F+ , F-'!AH$2-[1]!tbl_gk[[#This Row],[GKHandling]])/('F+ , F-'!AH$2-'F+ , F-'!AH$3))</f>
        <v>6.416581791246144E-2</v>
      </c>
      <c r="AI1763" s="2" cm="1">
        <f t="array" ref="AI1763">[1]!table_weight[GKKicking]*(('F+ , F-'!AI$2-[1]!tbl_gk[[#This Row],[GKKicking]])/('F+ , F-'!AI$2-'F+ , F-'!AI$3))</f>
        <v>3.3988439306358358E-2</v>
      </c>
      <c r="AJ1763" s="2" cm="1">
        <f t="array" ref="AJ1763">[1]!table_weight[GKPositioning]*(('F+ , F-'!AJ$2-[1]!tbl_gk[[#This Row],[GKPositioning]])/('F+ , F-'!AJ$2-'F+ , F-'!AJ$3))</f>
        <v>2.2704827876717123E-2</v>
      </c>
      <c r="AK1763" s="2" cm="1">
        <f t="array" ref="AK1763">[1]!table_weight[GKReflexes]*(('F+ , F-'!AK$2-[1]!tbl_gk[[#This Row],[GKReflexes]])/('F+ , F-'!AK$2-'F+ , F-'!AK$3))</f>
        <v>4.9193793732887098E-2</v>
      </c>
    </row>
    <row r="1764" spans="1:37" x14ac:dyDescent="0.55000000000000004">
      <c r="A1764" s="7">
        <f>[1]!tbl_gk[[#This Row],[ID]]</f>
        <v>265404</v>
      </c>
      <c r="B1764" s="1" cm="1">
        <f t="array" ref="B1764">[1]!table_weight[ValueEUR]*(('F+ , F-'!B$2-[1]!tbl_gk[[#This Row],[ValueEUR]])/('F+ , F-'!B$2-'F+ , F-'!B$3))</f>
        <v>8.9821437363649033E-5</v>
      </c>
      <c r="C1764" s="1" cm="1">
        <f t="array" ref="C1764">[1]!table_weight[WageEUR]*(('F+ , F-'!C$2-[1]!tbl_gk[[#This Row],[WageEUR]])/('F+ , F-'!C$2-'F+ , F-'!C$3))</f>
        <v>2.3472561185650898E-4</v>
      </c>
      <c r="D1764" s="1" cm="1">
        <f t="array" ref="D1764">[1]!table_weight[Crossing]*(('F+ , F-'!D$2-[1]!tbl_gk[[#This Row],[Crossing]])/('F+ , F-'!D$2-'F+ , F-'!D$3))</f>
        <v>3.4746129089074922E-2</v>
      </c>
      <c r="E1764" s="1" cm="1">
        <f t="array" ref="E1764">[1]!table_weight[Finishing]*(('F+ , F-'!E$2-[1]!tbl_gk[[#This Row],[Finishing]])/('F+ , F-'!E$2-'F+ , F-'!E$3))</f>
        <v>2.1961515059324362E-2</v>
      </c>
      <c r="F1764" s="1" cm="1">
        <f t="array" ref="F1764">[1]!table_weight[HeadingAccuracy]*(('F+ , F-'!F$2-[1]!tbl_gk[[#This Row],[HeadingAccuracy]])/('F+ , F-'!F$2-'F+ , F-'!F$3))</f>
        <v>1.210949849973455E-2</v>
      </c>
      <c r="G1764" s="1" cm="1">
        <f t="array" ref="G1764">[1]!table_weight[ShortPassing]*(('F+ , F-'!G$2-[1]!tbl_gk[[#This Row],[ShortPassing]])/('F+ , F-'!G$2-'F+ , F-'!G$3))</f>
        <v>5.3440942305594832E-2</v>
      </c>
      <c r="H1764" s="1" cm="1">
        <f t="array" ref="H1764">[1]!table_weight[Volleys]*(('F+ , F-'!H$2-[1]!tbl_gk[[#This Row],[Volleys]])/('F+ , F-'!H$2-'F+ , F-'!H$3))</f>
        <v>1.9675665665797848E-3</v>
      </c>
      <c r="I1764" s="1" cm="1">
        <f t="array" ref="I1764">[1]!table_weight[Dribbling]*(('F+ , F-'!I$2-[1]!tbl_gk[[#This Row],[Dribbling]])/('F+ , F-'!I$2-'F+ , F-'!I$3))</f>
        <v>2.0535442652874894E-2</v>
      </c>
      <c r="J1764" s="1" cm="1">
        <f t="array" ref="J1764">[1]!table_weight[Curve]*(('F+ , F-'!J$2-[1]!tbl_gk[[#This Row],[Curve]])/('F+ , F-'!J$2-'F+ , F-'!J$3))</f>
        <v>9.9719433458404991E-3</v>
      </c>
      <c r="K1764" s="1" cm="1">
        <f t="array" ref="K1764">[1]!table_weight[FKAccuracy]*(('F+ , F-'!K$2-[1]!tbl_gk[[#This Row],[FKAccuracy]])/('F+ , F-'!K$2-'F+ , F-'!K$3))</f>
        <v>9.7353209613629272E-3</v>
      </c>
      <c r="L1764" s="1" cm="1">
        <f t="array" ref="L1764">[1]!table_weight[LongPassing]*(('F+ , F-'!L$2-[1]!tbl_gk[[#This Row],[LongPassing]])/('F+ , F-'!L$2-'F+ , F-'!L$3))</f>
        <v>2.1656964003031933E-2</v>
      </c>
      <c r="M1764" s="1" cm="1">
        <f t="array" ref="M1764">[1]!table_weight[BallControl]*(('F+ , F-'!M$2-[1]!tbl_gk[[#This Row],[BallControl]])/('F+ , F-'!M$2-'F+ , F-'!M$3))</f>
        <v>1.3038376287539614E-2</v>
      </c>
      <c r="N1764" s="1" cm="1">
        <f t="array" ref="N1764">[1]!table_weight[Acceleration]*(('F+ , F-'!N$2-[1]!tbl_gk[[#This Row],[Acceleration]])/('F+ , F-'!N$2-'F+ , F-'!N$3))</f>
        <v>7.2155908301866443E-3</v>
      </c>
      <c r="O1764" s="1" cm="1">
        <f t="array" ref="O1764">[1]!table_weight[SprintSpeed]*(('F+ , F-'!O$2-[1]!tbl_gk[[#This Row],[SprintSpeed]])/('F+ , F-'!O$2-'F+ , F-'!O$3))</f>
        <v>1.0963188317614834E-2</v>
      </c>
      <c r="P1764" s="1" cm="1">
        <f t="array" ref="P1764">[1]!table_weight[Agility]*(('F+ , F-'!P$2-[1]!tbl_gk[[#This Row],[Agility]])/('F+ , F-'!P$2-'F+ , F-'!P$3))</f>
        <v>5.265498116121768E-3</v>
      </c>
      <c r="Q1764" s="1" cm="1">
        <f t="array" ref="Q1764">[1]!table_weight[Reactions]*(('F+ , F-'!Q$2-[1]!tbl_gk[[#This Row],[Reactions]])/('F+ , F-'!Q$2-'F+ , F-'!Q$3))</f>
        <v>2.5266458003537222E-3</v>
      </c>
      <c r="R1764" s="1" cm="1">
        <f t="array" ref="R1764">[1]!table_weight[Balance]*(('F+ , F-'!R$2-[1]!tbl_gk[[#This Row],[Balance]])/('F+ , F-'!R$2-'F+ , F-'!R$3))</f>
        <v>1.9247126900653719E-3</v>
      </c>
      <c r="S1764" s="1" cm="1">
        <f t="array" ref="S1764">[1]!table_weight[ShotPower]*(('F+ , F-'!S$2-[1]!tbl_gk[[#This Row],[ShotPower]])/('F+ , F-'!S$2-'F+ , F-'!S$3))</f>
        <v>9.0897623305407575E-3</v>
      </c>
      <c r="T1764" s="1" cm="1">
        <f t="array" ref="T1764">[1]!table_weight[Jumping]*(('F+ , F-'!T$2-[1]!tbl_gk[[#This Row],[Jumping]])/('F+ , F-'!T$2-'F+ , F-'!T$3))</f>
        <v>3.6924541448717756E-3</v>
      </c>
      <c r="U1764" s="1" cm="1">
        <f t="array" ref="U1764">[1]!table_weight[Stamina]*(('F+ , F-'!U$2-[1]!tbl_gk[[#This Row],[Stamina]])/('F+ , F-'!U$2-'F+ , F-'!U$3))</f>
        <v>2.4902597721228249E-2</v>
      </c>
      <c r="V1764" s="1" cm="1">
        <f t="array" ref="V1764">[1]!table_weight[Strength]*(('F+ , F-'!V$2-[1]!tbl_gk[[#This Row],[Strength]])/('F+ , F-'!V$2-'F+ , F-'!V$3))</f>
        <v>2.4845350370144969E-2</v>
      </c>
      <c r="W1764" s="1" cm="1">
        <f t="array" ref="W1764">[1]!table_weight[LongShots]*(('F+ , F-'!W$2-[1]!tbl_gk[[#This Row],[LongShots]])/('F+ , F-'!W$2-'F+ , F-'!W$3))</f>
        <v>9.86888481601568E-3</v>
      </c>
      <c r="X1764" s="1" cm="1">
        <f t="array" ref="X1764">[1]!table_weight[Aggression]*(('F+ , F-'!X$2-[1]!tbl_gk[[#This Row],[Aggression]])/('F+ , F-'!X$2-'F+ , F-'!X$3))</f>
        <v>1.7645269242470306E-2</v>
      </c>
      <c r="Y1764" s="1" cm="1">
        <f t="array" ref="Y1764">[1]!table_weight[Interceptions]*(('F+ , F-'!Y$2-[1]!tbl_gk[[#This Row],[Interceptions]])/('F+ , F-'!Y$2-'F+ , F-'!Y$3))</f>
        <v>2.6317026176042119E-2</v>
      </c>
      <c r="Z1764" s="1" cm="1">
        <f t="array" ref="Z1764">[1]!table_weight[Positioning]*(('F+ , F-'!Z$2-[1]!tbl_gk[[#This Row],[Positioning]])/('F+ , F-'!Z$2-'F+ , F-'!Z$3))</f>
        <v>2.2183348544772088E-3</v>
      </c>
      <c r="AA1764" s="1" cm="1">
        <f t="array" ref="AA1764">[1]!table_weight[Vision]*(('F+ , F-'!AA$2-[1]!tbl_gk[[#This Row],[Vision]])/('F+ , F-'!AA$2-'F+ , F-'!AA$3))</f>
        <v>2.200588175641412E-2</v>
      </c>
      <c r="AB1764" s="1" cm="1">
        <f t="array" ref="AB1764">[1]!table_weight[Penalties]*(('F+ , F-'!AB$2-[1]!tbl_gk[[#This Row],[Penalties]])/('F+ , F-'!AB$2-'F+ , F-'!AB$3))</f>
        <v>2.5054134827036706E-3</v>
      </c>
      <c r="AC1764" s="1" cm="1">
        <f t="array" ref="AC1764">[1]!table_weight[Composure]*(('F+ , F-'!AC$2-[1]!tbl_gk[[#This Row],[Composure]])/('F+ , F-'!AC$2-'F+ , F-'!AC$3))</f>
        <v>1.7079510458531426E-3</v>
      </c>
      <c r="AD1764" s="1" cm="1">
        <f t="array" ref="AD1764">[1]!table_weight[Marking]*(('F+ , F-'!AD$2-[1]!tbl_gk[[#This Row],[Marking]])/('F+ , F-'!AD$2-'F+ , F-'!AD$3))</f>
        <v>3.4704616390043845E-2</v>
      </c>
      <c r="AE1764" s="1" cm="1">
        <f t="array" ref="AE1764">[1]!table_weight[StandingTackle]*(('F+ , F-'!AE$2-[1]!tbl_gk[[#This Row],[StandingTackle]])/('F+ , F-'!AE$2-'F+ , F-'!AE$3))</f>
        <v>2.9141914719869356E-2</v>
      </c>
      <c r="AF1764" s="1" cm="1">
        <f t="array" ref="AF1764">[1]!table_weight[SlidingTackle]*(('F+ , F-'!AF$2-[1]!tbl_gk[[#This Row],[SlidingTackle]])/('F+ , F-'!AF$2-'F+ , F-'!AF$3))</f>
        <v>8.2195144081682794E-3</v>
      </c>
      <c r="AG1764" s="1" cm="1">
        <f t="array" ref="AG1764">[1]!table_weight[GKDiving]*(('F+ , F-'!AG$2-[1]!tbl_gk[[#This Row],[GKDiving]])/('F+ , F-'!AG$2-'F+ , F-'!AG$3))</f>
        <v>5.6367888652266468E-2</v>
      </c>
      <c r="AH1764" s="1" cm="1">
        <f t="array" ref="AH1764">[1]!table_weight[GKHandling]*(('F+ , F-'!AH$2-[1]!tbl_gk[[#This Row],[GKHandling]])/('F+ , F-'!AH$2-'F+ , F-'!AH$3))</f>
        <v>6.2383434081559733E-2</v>
      </c>
      <c r="AI1764" s="1" cm="1">
        <f t="array" ref="AI1764">[1]!table_weight[GKKicking]*(('F+ , F-'!AI$2-[1]!tbl_gk[[#This Row],[GKKicking]])/('F+ , F-'!AI$2-'F+ , F-'!AI$3))</f>
        <v>4.1143900212960119E-2</v>
      </c>
      <c r="AJ1764" s="1" cm="1">
        <f t="array" ref="AJ1764">[1]!table_weight[GKPositioning]*(('F+ , F-'!AJ$2-[1]!tbl_gk[[#This Row],[GKPositioning]])/('F+ , F-'!AJ$2-'F+ , F-'!AJ$3))</f>
        <v>2.5858276192927833E-2</v>
      </c>
      <c r="AK1764" s="1" cm="1">
        <f t="array" ref="AK1764">[1]!table_weight[GKReflexes]*(('F+ , F-'!AK$2-[1]!tbl_gk[[#This Row],[GKReflexes]])/('F+ , F-'!AK$2-'F+ , F-'!AK$3))</f>
        <v>5.2837778453841702E-2</v>
      </c>
    </row>
    <row r="1765" spans="1:37" x14ac:dyDescent="0.55000000000000004">
      <c r="A1765" s="8">
        <f>[1]!tbl_gk[[#This Row],[ID]]</f>
        <v>265405</v>
      </c>
      <c r="B1765" s="2" cm="1">
        <f t="array" ref="B1765">[1]!table_weight[ValueEUR]*(('F+ , F-'!B$2-[1]!tbl_gk[[#This Row],[ValueEUR]])/('F+ , F-'!B$2-'F+ , F-'!B$3))</f>
        <v>1.5927100233554262E-4</v>
      </c>
      <c r="C1765" s="2" cm="1">
        <f t="array" ref="C1765">[1]!table_weight[WageEUR]*(('F+ , F-'!C$2-[1]!tbl_gk[[#This Row],[WageEUR]])/('F+ , F-'!C$2-'F+ , F-'!C$3))</f>
        <v>7.04176835569527E-5</v>
      </c>
      <c r="D1765" s="2" cm="1">
        <f t="array" ref="D1765">[1]!table_weight[Crossing]*(('F+ , F-'!D$2-[1]!tbl_gk[[#This Row],[Crossing]])/('F+ , F-'!D$2-'F+ , F-'!D$3))</f>
        <v>3.4746129089074922E-2</v>
      </c>
      <c r="E1765" s="2" cm="1">
        <f t="array" ref="E1765">[1]!table_weight[Finishing]*(('F+ , F-'!E$2-[1]!tbl_gk[[#This Row],[Finishing]])/('F+ , F-'!E$2-'F+ , F-'!E$3))</f>
        <v>1.7968512321265388E-2</v>
      </c>
      <c r="F1765" s="2" cm="1">
        <f t="array" ref="F1765">[1]!table_weight[HeadingAccuracy]*(('F+ , F-'!F$2-[1]!tbl_gk[[#This Row],[HeadingAccuracy]])/('F+ , F-'!F$2-'F+ , F-'!F$3))</f>
        <v>1.210949849973455E-2</v>
      </c>
      <c r="G1765" s="2" cm="1">
        <f t="array" ref="G1765">[1]!table_weight[ShortPassing]*(('F+ , F-'!G$2-[1]!tbl_gk[[#This Row],[ShortPassing]])/('F+ , F-'!G$2-'F+ , F-'!G$3))</f>
        <v>6.1878985827530868E-2</v>
      </c>
      <c r="H1765" s="2" cm="1">
        <f t="array" ref="H1765">[1]!table_weight[Volleys]*(('F+ , F-'!H$2-[1]!tbl_gk[[#This Row],[Volleys]])/('F+ , F-'!H$2-'F+ , F-'!H$3))</f>
        <v>2.3147841959762173E-3</v>
      </c>
      <c r="I1765" s="2" cm="1">
        <f t="array" ref="I1765">[1]!table_weight[Dribbling]*(('F+ , F-'!I$2-[1]!tbl_gk[[#This Row],[Dribbling]])/('F+ , F-'!I$2-'F+ , F-'!I$3))</f>
        <v>2.5424833760702249E-2</v>
      </c>
      <c r="J1765" s="2" cm="1">
        <f t="array" ref="J1765">[1]!table_weight[Curve]*(('F+ , F-'!J$2-[1]!tbl_gk[[#This Row],[Curve]])/('F+ , F-'!J$2-'F+ , F-'!J$3))</f>
        <v>9.295879390190295E-3</v>
      </c>
      <c r="K1765" s="2" cm="1">
        <f t="array" ref="K1765">[1]!table_weight[FKAccuracy]*(('F+ , F-'!K$2-[1]!tbl_gk[[#This Row],[FKAccuracy]])/('F+ , F-'!K$2-'F+ , F-'!K$3))</f>
        <v>9.2789777912990392E-3</v>
      </c>
      <c r="L1765" s="2" cm="1">
        <f t="array" ref="L1765">[1]!table_weight[LongPassing]*(('F+ , F-'!L$2-[1]!tbl_gk[[#This Row],[LongPassing]])/('F+ , F-'!L$2-'F+ , F-'!L$3))</f>
        <v>2.2739812203183531E-2</v>
      </c>
      <c r="M1765" s="2" cm="1">
        <f t="array" ref="M1765">[1]!table_weight[BallControl]*(('F+ , F-'!M$2-[1]!tbl_gk[[#This Row],[BallControl]])/('F+ , F-'!M$2-'F+ , F-'!M$3))</f>
        <v>1.3907601373375588E-2</v>
      </c>
      <c r="N1765" s="2" cm="1">
        <f t="array" ref="N1765">[1]!table_weight[Acceleration]*(('F+ , F-'!N$2-[1]!tbl_gk[[#This Row],[Acceleration]])/('F+ , F-'!N$2-'F+ , F-'!N$3))</f>
        <v>1.0146924604949968E-2</v>
      </c>
      <c r="O1765" s="2" cm="1">
        <f t="array" ref="O1765">[1]!table_weight[SprintSpeed]*(('F+ , F-'!O$2-[1]!tbl_gk[[#This Row],[SprintSpeed]])/('F+ , F-'!O$2-'F+ , F-'!O$3))</f>
        <v>9.838758746577414E-3</v>
      </c>
      <c r="P1765" s="2" cm="1">
        <f t="array" ref="P1765">[1]!table_weight[Agility]*(('F+ , F-'!P$2-[1]!tbl_gk[[#This Row],[Agility]])/('F+ , F-'!P$2-'F+ , F-'!P$3))</f>
        <v>4.095387423650264E-3</v>
      </c>
      <c r="Q1765" s="2" cm="1">
        <f t="array" ref="Q1765">[1]!table_weight[Reactions]*(('F+ , F-'!Q$2-[1]!tbl_gk[[#This Row],[Reactions]])/('F+ , F-'!Q$2-'F+ , F-'!Q$3))</f>
        <v>1.8563112002598775E-3</v>
      </c>
      <c r="R1765" s="2" cm="1">
        <f t="array" ref="R1765">[1]!table_weight[Balance]*(('F+ , F-'!R$2-[1]!tbl_gk[[#This Row],[Balance]])/('F+ , F-'!R$2-'F+ , F-'!R$3))</f>
        <v>1.3038376287539614E-3</v>
      </c>
      <c r="S1765" s="2" cm="1">
        <f t="array" ref="S1765">[1]!table_weight[ShotPower]*(('F+ , F-'!S$2-[1]!tbl_gk[[#This Row],[ShotPower]])/('F+ , F-'!S$2-'F+ , F-'!S$3))</f>
        <v>5.9732723886410689E-3</v>
      </c>
      <c r="T1765" s="2" cm="1">
        <f t="array" ref="T1765">[1]!table_weight[Jumping]*(('F+ , F-'!T$2-[1]!tbl_gk[[#This Row],[Jumping]])/('F+ , F-'!T$2-'F+ , F-'!T$3))</f>
        <v>2.1467756656231253E-3</v>
      </c>
      <c r="U1765" s="2" cm="1">
        <f t="array" ref="U1765">[1]!table_weight[Stamina]*(('F+ , F-'!U$2-[1]!tbl_gk[[#This Row],[Stamina]])/('F+ , F-'!U$2-'F+ , F-'!U$3))</f>
        <v>2.1467756656231247E-2</v>
      </c>
      <c r="V1765" s="2" cm="1">
        <f t="array" ref="V1765">[1]!table_weight[Strength]*(('F+ , F-'!V$2-[1]!tbl_gk[[#This Row],[Strength]])/('F+ , F-'!V$2-'F+ , F-'!V$3))</f>
        <v>3.8155359497008344E-2</v>
      </c>
      <c r="W1765" s="2" cm="1">
        <f t="array" ref="W1765">[1]!table_weight[LongShots]*(('F+ , F-'!W$2-[1]!tbl_gk[[#This Row],[LongShots]])/('F+ , F-'!W$2-'F+ , F-'!W$3))</f>
        <v>9.6091773208573719E-3</v>
      </c>
      <c r="X1765" s="2" cm="1">
        <f t="array" ref="X1765">[1]!table_weight[Aggression]*(('F+ , F-'!X$2-[1]!tbl_gk[[#This Row],[Aggression]])/('F+ , F-'!X$2-'F+ , F-'!X$3))</f>
        <v>1.5819896562214757E-2</v>
      </c>
      <c r="Y1765" s="2" cm="1">
        <f t="array" ref="Y1765">[1]!table_weight[Interceptions]*(('F+ , F-'!Y$2-[1]!tbl_gk[[#This Row],[Interceptions]])/('F+ , F-'!Y$2-'F+ , F-'!Y$3))</f>
        <v>2.4931919535197796E-2</v>
      </c>
      <c r="Z1765" s="2" cm="1">
        <f t="array" ref="Z1765">[1]!table_weight[Positioning]*(('F+ , F-'!Z$2-[1]!tbl_gk[[#This Row],[Positioning]])/('F+ , F-'!Z$2-'F+ , F-'!Z$3))</f>
        <v>2.3662238447756888E-3</v>
      </c>
      <c r="AA1765" s="2" cm="1">
        <f t="array" ref="AA1765">[1]!table_weight[Vision]*(('F+ , F-'!AA$2-[1]!tbl_gk[[#This Row],[Vision]])/('F+ , F-'!AA$2-'F+ , F-'!AA$3))</f>
        <v>2.200588175641412E-2</v>
      </c>
      <c r="AB1765" s="2" cm="1">
        <f t="array" ref="AB1765">[1]!table_weight[Penalties]*(('F+ , F-'!AB$2-[1]!tbl_gk[[#This Row],[Penalties]])/('F+ , F-'!AB$2-'F+ , F-'!AB$3))</f>
        <v>2.3488251400346914E-3</v>
      </c>
      <c r="AC1765" s="2" cm="1">
        <f t="array" ref="AC1765">[1]!table_weight[Composure]*(('F+ , F-'!AC$2-[1]!tbl_gk[[#This Row],[Composure]])/('F+ , F-'!AC$2-'F+ , F-'!AC$3))</f>
        <v>2.0815653371335178E-3</v>
      </c>
      <c r="AD1765" s="2" cm="1">
        <f t="array" ref="AD1765">[1]!table_weight[Marking]*(('F+ , F-'!AD$2-[1]!tbl_gk[[#This Row],[Marking]])/('F+ , F-'!AD$2-'F+ , F-'!AD$3))</f>
        <v>3.6282098953227655E-2</v>
      </c>
      <c r="AE1765" s="2" cm="1">
        <f t="array" ref="AE1765">[1]!table_weight[StandingTackle]*(('F+ , F-'!AE$2-[1]!tbl_gk[[#This Row],[StandingTackle]])/('F+ , F-'!AE$2-'F+ , F-'!AE$3))</f>
        <v>2.6900228972187096E-2</v>
      </c>
      <c r="AF1765" s="2" cm="1">
        <f t="array" ref="AF1765">[1]!table_weight[SlidingTackle]*(('F+ , F-'!AF$2-[1]!tbl_gk[[#This Row],[SlidingTackle]])/('F+ , F-'!AF$2-'F+ , F-'!AF$3))</f>
        <v>8.9667429907290316E-3</v>
      </c>
      <c r="AG1765" s="2" cm="1">
        <f t="array" ref="AG1765">[1]!table_weight[GKDiving]*(('F+ , F-'!AG$2-[1]!tbl_gk[[#This Row],[GKDiving]])/('F+ , F-'!AG$2-'F+ , F-'!AG$3))</f>
        <v>4.0994828110739248E-2</v>
      </c>
      <c r="AH1765" s="2" cm="1">
        <f t="array" ref="AH1765">[1]!table_weight[GKHandling]*(('F+ , F-'!AH$2-[1]!tbl_gk[[#This Row],[GKHandling]])/('F+ , F-'!AH$2-'F+ , F-'!AH$3))</f>
        <v>5.5253898757952898E-2</v>
      </c>
      <c r="AI1765" s="2" cm="1">
        <f t="array" ref="AI1765">[1]!table_weight[GKKicking]*(('F+ , F-'!AI$2-[1]!tbl_gk[[#This Row],[GKKicking]])/('F+ , F-'!AI$2-'F+ , F-'!AI$3))</f>
        <v>2.7727411013081817E-2</v>
      </c>
      <c r="AJ1765" s="2" cm="1">
        <f t="array" ref="AJ1765">[1]!table_weight[GKPositioning]*(('F+ , F-'!AJ$2-[1]!tbl_gk[[#This Row],[GKPositioning]])/('F+ , F-'!AJ$2-'F+ , F-'!AJ$3))</f>
        <v>2.0812758886990693E-2</v>
      </c>
      <c r="AK1765" s="2" cm="1">
        <f t="array" ref="AK1765">[1]!table_weight[GKReflexes]*(('F+ , F-'!AK$2-[1]!tbl_gk[[#This Row],[GKReflexes]])/('F+ , F-'!AK$2-'F+ , F-'!AK$3))</f>
        <v>6.012574789575089E-2</v>
      </c>
    </row>
    <row r="1766" spans="1:37" x14ac:dyDescent="0.55000000000000004">
      <c r="A1766" s="7">
        <f>[1]!tbl_gk[[#This Row],[ID]]</f>
        <v>265432</v>
      </c>
      <c r="B1766" s="1" cm="1">
        <f t="array" ref="B1766">[1]!table_weight[ValueEUR]*(('F+ , F-'!B$2-[1]!tbl_gk[[#This Row],[ValueEUR]])/('F+ , F-'!B$2-'F+ , F-'!B$3))</f>
        <v>1.4383776567512181E-4</v>
      </c>
      <c r="C1766" s="1" cm="1">
        <f t="array" ref="C1766">[1]!table_weight[WageEUR]*(('F+ , F-'!C$2-[1]!tbl_gk[[#This Row],[WageEUR]])/('F+ , F-'!C$2-'F+ , F-'!C$3))</f>
        <v>0</v>
      </c>
      <c r="D1766" s="1" cm="1">
        <f t="array" ref="D1766">[1]!table_weight[Crossing]*(('F+ , F-'!D$2-[1]!tbl_gk[[#This Row],[Crossing]])/('F+ , F-'!D$2-'F+ , F-'!D$3))</f>
        <v>3.5866971962916043E-2</v>
      </c>
      <c r="E1766" s="1" cm="1">
        <f t="array" ref="E1766">[1]!table_weight[Finishing]*(('F+ , F-'!E$2-[1]!tbl_gk[[#This Row],[Finishing]])/('F+ , F-'!E$2-'F+ , F-'!E$3))</f>
        <v>1.9965013690294877E-2</v>
      </c>
      <c r="F1766" s="1" cm="1">
        <f t="array" ref="F1766">[1]!table_weight[HeadingAccuracy]*(('F+ , F-'!F$2-[1]!tbl_gk[[#This Row],[HeadingAccuracy]])/('F+ , F-'!F$2-'F+ , F-'!F$3))</f>
        <v>1.08567917583827E-2</v>
      </c>
      <c r="G1766" s="1" cm="1">
        <f t="array" ref="G1766">[1]!table_weight[ShortPassing]*(('F+ , F-'!G$2-[1]!tbl_gk[[#This Row],[ShortPassing]])/('F+ , F-'!G$2-'F+ , F-'!G$3))</f>
        <v>5.3440942305594832E-2</v>
      </c>
      <c r="H1766" s="1" cm="1">
        <f t="array" ref="H1766">[1]!table_weight[Volleys]*(('F+ , F-'!H$2-[1]!tbl_gk[[#This Row],[Volleys]])/('F+ , F-'!H$2-'F+ , F-'!H$3))</f>
        <v>1.851827356780974E-3</v>
      </c>
      <c r="I1766" s="1" cm="1">
        <f t="array" ref="I1766">[1]!table_weight[Dribbling]*(('F+ , F-'!I$2-[1]!tbl_gk[[#This Row],[Dribbling]])/('F+ , F-'!I$2-'F+ , F-'!I$3))</f>
        <v>1.9557564431309422E-2</v>
      </c>
      <c r="J1766" s="1" cm="1">
        <f t="array" ref="J1766">[1]!table_weight[Curve]*(('F+ , F-'!J$2-[1]!tbl_gk[[#This Row],[Curve]])/('F+ , F-'!J$2-'F+ , F-'!J$3))</f>
        <v>9.6339113680153961E-3</v>
      </c>
      <c r="K1766" s="1" cm="1">
        <f t="array" ref="K1766">[1]!table_weight[FKAccuracy]*(('F+ , F-'!K$2-[1]!tbl_gk[[#This Row],[FKAccuracy]])/('F+ , F-'!K$2-'F+ , F-'!K$3))</f>
        <v>9.4310921813203358E-3</v>
      </c>
      <c r="L1766" s="1" cm="1">
        <f t="array" ref="L1766">[1]!table_weight[LongPassing]*(('F+ , F-'!L$2-[1]!tbl_gk[[#This Row],[LongPassing]])/('F+ , F-'!L$2-'F+ , F-'!L$3))</f>
        <v>2.3281236303259328E-2</v>
      </c>
      <c r="M1766" s="1" cm="1">
        <f t="array" ref="M1766">[1]!table_weight[BallControl]*(('F+ , F-'!M$2-[1]!tbl_gk[[#This Row],[BallControl]])/('F+ , F-'!M$2-'F+ , F-'!M$3))</f>
        <v>1.6080664087965525E-2</v>
      </c>
      <c r="N1766" s="1" cm="1">
        <f t="array" ref="N1766">[1]!table_weight[Acceleration]*(('F+ , F-'!N$2-[1]!tbl_gk[[#This Row],[Acceleration]])/('F+ , F-'!N$2-'F+ , F-'!N$3))</f>
        <v>6.7646164032999796E-3</v>
      </c>
      <c r="O1766" s="1" cm="1">
        <f t="array" ref="O1766">[1]!table_weight[SprintSpeed]*(('F+ , F-'!O$2-[1]!tbl_gk[[#This Row],[SprintSpeed]])/('F+ , F-'!O$2-'F+ , F-'!O$3))</f>
        <v>1.3212047459689671E-2</v>
      </c>
      <c r="P1766" s="1" cm="1">
        <f t="array" ref="P1766">[1]!table_weight[Agility]*(('F+ , F-'!P$2-[1]!tbl_gk[[#This Row],[Agility]])/('F+ , F-'!P$2-'F+ , F-'!P$3))</f>
        <v>3.5103320774145116E-3</v>
      </c>
      <c r="Q1766" s="1" cm="1">
        <f t="array" ref="Q1766">[1]!table_weight[Reactions]*(('F+ , F-'!Q$2-[1]!tbl_gk[[#This Row],[Reactions]])/('F+ , F-'!Q$2-'F+ , F-'!Q$3))</f>
        <v>1.4953618002093458E-3</v>
      </c>
      <c r="R1766" s="1" cm="1">
        <f t="array" ref="R1766">[1]!table_weight[Balance]*(('F+ , F-'!R$2-[1]!tbl_gk[[#This Row],[Balance]])/('F+ , F-'!R$2-'F+ , F-'!R$3))</f>
        <v>8.6922508583597434E-4</v>
      </c>
      <c r="S1766" s="1" cm="1">
        <f t="array" ref="S1766">[1]!table_weight[ShotPower]*(('F+ , F-'!S$2-[1]!tbl_gk[[#This Row],[ShotPower]])/('F+ , F-'!S$2-'F+ , F-'!S$3))</f>
        <v>5.9732723886410689E-3</v>
      </c>
      <c r="T1766" s="1" cm="1">
        <f t="array" ref="T1766">[1]!table_weight[Jumping]*(('F+ , F-'!T$2-[1]!tbl_gk[[#This Row],[Jumping]])/('F+ , F-'!T$2-'F+ , F-'!T$3))</f>
        <v>1.9750336123732751E-3</v>
      </c>
      <c r="U1766" s="1" cm="1">
        <f t="array" ref="U1766">[1]!table_weight[Stamina]*(('F+ , F-'!U$2-[1]!tbl_gk[[#This Row],[Stamina]])/('F+ , F-'!U$2-'F+ , F-'!U$3))</f>
        <v>1.0304523194991E-2</v>
      </c>
      <c r="V1766" s="1" cm="1">
        <f t="array" ref="V1766">[1]!table_weight[Strength]*(('F+ , F-'!V$2-[1]!tbl_gk[[#This Row],[Strength]])/('F+ , F-'!V$2-'F+ , F-'!V$3))</f>
        <v>3.1056687962681212E-2</v>
      </c>
      <c r="W1766" s="1" cm="1">
        <f t="array" ref="W1766">[1]!table_weight[LongShots]*(('F+ , F-'!W$2-[1]!tbl_gk[[#This Row],[LongShots]])/('F+ , F-'!W$2-'F+ , F-'!W$3))</f>
        <v>9.0897623305407575E-3</v>
      </c>
      <c r="X1766" s="1" cm="1">
        <f t="array" ref="X1766">[1]!table_weight[Aggression]*(('F+ , F-'!X$2-[1]!tbl_gk[[#This Row],[Aggression]])/('F+ , F-'!X$2-'F+ , F-'!X$3))</f>
        <v>1.034377852144811E-2</v>
      </c>
      <c r="Y1766" s="1" cm="1">
        <f t="array" ref="Y1766">[1]!table_weight[Interceptions]*(('F+ , F-'!Y$2-[1]!tbl_gk[[#This Row],[Interceptions]])/('F+ , F-'!Y$2-'F+ , F-'!Y$3))</f>
        <v>2.0084046292242669E-2</v>
      </c>
      <c r="Z1766" s="1" cm="1">
        <f t="array" ref="Z1766">[1]!table_weight[Positioning]*(('F+ , F-'!Z$2-[1]!tbl_gk[[#This Row],[Positioning]])/('F+ , F-'!Z$2-'F+ , F-'!Z$3))</f>
        <v>1.9225568738802474E-3</v>
      </c>
      <c r="AA1766" s="1" cm="1">
        <f t="array" ref="AA1766">[1]!table_weight[Vision]*(('F+ , F-'!AA$2-[1]!tbl_gk[[#This Row],[Vision]])/('F+ , F-'!AA$2-'F+ , F-'!AA$3))</f>
        <v>1.5617077375519694E-2</v>
      </c>
      <c r="AB1766" s="1" cm="1">
        <f t="array" ref="AB1766">[1]!table_weight[Penalties]*(('F+ , F-'!AB$2-[1]!tbl_gk[[#This Row],[Penalties]])/('F+ , F-'!AB$2-'F+ , F-'!AB$3))</f>
        <v>2.4662663970364263E-3</v>
      </c>
      <c r="AC1766" s="1" cm="1">
        <f t="array" ref="AC1766">[1]!table_weight[Composure]*(('F+ , F-'!AC$2-[1]!tbl_gk[[#This Row],[Composure]])/('F+ , F-'!AC$2-'F+ , F-'!AC$3))</f>
        <v>1.3343367545727675E-3</v>
      </c>
      <c r="AD1766" s="1" cm="1">
        <f t="array" ref="AD1766">[1]!table_weight[Marking]*(('F+ , F-'!AD$2-[1]!tbl_gk[[#This Row],[Marking]])/('F+ , F-'!AD$2-'F+ , F-'!AD$3))</f>
        <v>3.4704616390043845E-2</v>
      </c>
      <c r="AE1766" s="1" cm="1">
        <f t="array" ref="AE1766">[1]!table_weight[StandingTackle]*(('F+ , F-'!AE$2-[1]!tbl_gk[[#This Row],[StandingTackle]])/('F+ , F-'!AE$2-'F+ , F-'!AE$3))</f>
        <v>2.241685747682258E-2</v>
      </c>
      <c r="AF1766" s="1" cm="1">
        <f t="array" ref="AF1766">[1]!table_weight[SlidingTackle]*(('F+ , F-'!AF$2-[1]!tbl_gk[[#This Row],[SlidingTackle]])/('F+ , F-'!AF$2-'F+ , F-'!AF$3))</f>
        <v>7.4722858256075263E-3</v>
      </c>
      <c r="AG1766" s="1" cm="1">
        <f t="array" ref="AG1766">[1]!table_weight[GKDiving]*(('F+ , F-'!AG$2-[1]!tbl_gk[[#This Row],[GKDiving]])/('F+ , F-'!AG$2-'F+ , F-'!AG$3))</f>
        <v>4.9535417300476586E-2</v>
      </c>
      <c r="AH1766" s="1" cm="1">
        <f t="array" ref="AH1766">[1]!table_weight[GKHandling]*(('F+ , F-'!AH$2-[1]!tbl_gk[[#This Row],[GKHandling]])/('F+ , F-'!AH$2-'F+ , F-'!AH$3))</f>
        <v>5.3471514927051197E-2</v>
      </c>
      <c r="AI1766" s="1" cm="1">
        <f t="array" ref="AI1766">[1]!table_weight[GKKicking]*(('F+ , F-'!AI$2-[1]!tbl_gk[[#This Row],[GKKicking]])/('F+ , F-'!AI$2-'F+ , F-'!AI$3))</f>
        <v>2.6832978399756596E-2</v>
      </c>
      <c r="AJ1766" s="1" cm="1">
        <f t="array" ref="AJ1766">[1]!table_weight[GKPositioning]*(('F+ , F-'!AJ$2-[1]!tbl_gk[[#This Row],[GKPositioning]])/('F+ , F-'!AJ$2-'F+ , F-'!AJ$3))</f>
        <v>1.6397931244295699E-2</v>
      </c>
      <c r="AK1766" s="1" cm="1">
        <f t="array" ref="AK1766">[1]!table_weight[GKReflexes]*(('F+ , F-'!AK$2-[1]!tbl_gk[[#This Row],[GKReflexes]])/('F+ , F-'!AK$2-'F+ , F-'!AK$3))</f>
        <v>4.9193793732887098E-2</v>
      </c>
    </row>
    <row r="1767" spans="1:37" x14ac:dyDescent="0.55000000000000004">
      <c r="A1767" s="8">
        <f>[1]!tbl_gk[[#This Row],[ID]]</f>
        <v>265434</v>
      </c>
      <c r="B1767" s="2" cm="1">
        <f t="array" ref="B1767">[1]!table_weight[ValueEUR]*(('F+ , F-'!B$2-[1]!tbl_gk[[#This Row],[ValueEUR]])/('F+ , F-'!B$2-'F+ , F-'!B$3))</f>
        <v>1.2840452901470104E-4</v>
      </c>
      <c r="C1767" s="2" cm="1">
        <f t="array" ref="C1767">[1]!table_weight[WageEUR]*(('F+ , F-'!C$2-[1]!tbl_gk[[#This Row],[WageEUR]])/('F+ , F-'!C$2-'F+ , F-'!C$3))</f>
        <v>0</v>
      </c>
      <c r="D1767" s="2" cm="1">
        <f t="array" ref="D1767">[1]!table_weight[Crossing]*(('F+ , F-'!D$2-[1]!tbl_gk[[#This Row],[Crossing]])/('F+ , F-'!D$2-'F+ , F-'!D$3))</f>
        <v>3.2504443341392672E-2</v>
      </c>
      <c r="E1767" s="2" cm="1">
        <f t="array" ref="E1767">[1]!table_weight[Finishing]*(('F+ , F-'!E$2-[1]!tbl_gk[[#This Row],[Finishing]])/('F+ , F-'!E$2-'F+ , F-'!E$3))</f>
        <v>1.9965013690294877E-2</v>
      </c>
      <c r="F1767" s="2" cm="1">
        <f t="array" ref="F1767">[1]!table_weight[HeadingAccuracy]*(('F+ , F-'!F$2-[1]!tbl_gk[[#This Row],[HeadingAccuracy]])/('F+ , F-'!F$2-'F+ , F-'!F$3))</f>
        <v>1.08567917583827E-2</v>
      </c>
      <c r="G1767" s="2" cm="1">
        <f t="array" ref="G1767">[1]!table_weight[ShortPassing]*(('F+ , F-'!G$2-[1]!tbl_gk[[#This Row],[ShortPassing]])/('F+ , F-'!G$2-'F+ , F-'!G$3))</f>
        <v>3.9377536435701459E-2</v>
      </c>
      <c r="H1767" s="2" cm="1">
        <f t="array" ref="H1767">[1]!table_weight[Volleys]*(('F+ , F-'!H$2-[1]!tbl_gk[[#This Row],[Volleys]])/('F+ , F-'!H$2-'F+ , F-'!H$3))</f>
        <v>1.9675665665797848E-3</v>
      </c>
      <c r="I1767" s="2" cm="1">
        <f t="array" ref="I1767">[1]!table_weight[Dribbling]*(('F+ , F-'!I$2-[1]!tbl_gk[[#This Row],[Dribbling]])/('F+ , F-'!I$2-'F+ , F-'!I$3))</f>
        <v>1.8579686209743949E-2</v>
      </c>
      <c r="J1767" s="2" cm="1">
        <f t="array" ref="J1767">[1]!table_weight[Curve]*(('F+ , F-'!J$2-[1]!tbl_gk[[#This Row],[Curve]])/('F+ , F-'!J$2-'F+ , F-'!J$3))</f>
        <v>9.4648953791028455E-3</v>
      </c>
      <c r="K1767" s="2" cm="1">
        <f t="array" ref="K1767">[1]!table_weight[FKAccuracy]*(('F+ , F-'!K$2-[1]!tbl_gk[[#This Row],[FKAccuracy]])/('F+ , F-'!K$2-'F+ , F-'!K$3))</f>
        <v>9.4310921813203358E-3</v>
      </c>
      <c r="L1767" s="2" cm="1">
        <f t="array" ref="L1767">[1]!table_weight[LongPassing]*(('F+ , F-'!L$2-[1]!tbl_gk[[#This Row],[LongPassing]])/('F+ , F-'!L$2-'F+ , F-'!L$3))</f>
        <v>5.4142410007579833E-3</v>
      </c>
      <c r="M1767" s="2" cm="1">
        <f t="array" ref="M1767">[1]!table_weight[BallControl]*(('F+ , F-'!M$2-[1]!tbl_gk[[#This Row],[BallControl]])/('F+ , F-'!M$2-'F+ , F-'!M$3))</f>
        <v>1.3907601373375588E-2</v>
      </c>
      <c r="N1767" s="2" cm="1">
        <f t="array" ref="N1767">[1]!table_weight[Acceleration]*(('F+ , F-'!N$2-[1]!tbl_gk[[#This Row],[Acceleration]])/('F+ , F-'!N$2-'F+ , F-'!N$3))</f>
        <v>8.3430268974033078E-3</v>
      </c>
      <c r="O1767" s="2" cm="1">
        <f t="array" ref="O1767">[1]!table_weight[SprintSpeed]*(('F+ , F-'!O$2-[1]!tbl_gk[[#This Row],[SprintSpeed]])/('F+ , F-'!O$2-'F+ , F-'!O$3))</f>
        <v>1.0119866139336769E-2</v>
      </c>
      <c r="P1767" s="2" cm="1">
        <f t="array" ref="P1767">[1]!table_weight[Agility]*(('F+ , F-'!P$2-[1]!tbl_gk[[#This Row],[Agility]])/('F+ , F-'!P$2-'F+ , F-'!P$3))</f>
        <v>4.095387423650264E-3</v>
      </c>
      <c r="Q1767" s="2" cm="1">
        <f t="array" ref="Q1767">[1]!table_weight[Reactions]*(('F+ , F-'!Q$2-[1]!tbl_gk[[#This Row],[Reactions]])/('F+ , F-'!Q$2-'F+ , F-'!Q$3))</f>
        <v>1.7531828002454398E-3</v>
      </c>
      <c r="R1767" s="2" cm="1">
        <f t="array" ref="R1767">[1]!table_weight[Balance]*(('F+ , F-'!R$2-[1]!tbl_gk[[#This Row],[Balance]])/('F+ , F-'!R$2-'F+ , F-'!R$3))</f>
        <v>1.1796626164916795E-3</v>
      </c>
      <c r="S1767" s="2" cm="1">
        <f t="array" ref="S1767">[1]!table_weight[ShotPower]*(('F+ , F-'!S$2-[1]!tbl_gk[[#This Row],[ShotPower]])/('F+ , F-'!S$2-'F+ , F-'!S$3))</f>
        <v>6.4926873789576834E-3</v>
      </c>
      <c r="T1767" s="2" cm="1">
        <f t="array" ref="T1767">[1]!table_weight[Jumping]*(('F+ , F-'!T$2-[1]!tbl_gk[[#This Row],[Jumping]])/('F+ , F-'!T$2-'F+ , F-'!T$3))</f>
        <v>1.459807452623725E-3</v>
      </c>
      <c r="U1767" s="2" cm="1">
        <f t="array" ref="U1767">[1]!table_weight[Stamina]*(('F+ , F-'!U$2-[1]!tbl_gk[[#This Row],[Stamina]])/('F+ , F-'!U$2-'F+ , F-'!U$3))</f>
        <v>1.288065399373875E-2</v>
      </c>
      <c r="V1767" s="2" cm="1">
        <f t="array" ref="V1767">[1]!table_weight[Strength]*(('F+ , F-'!V$2-[1]!tbl_gk[[#This Row],[Strength]])/('F+ , F-'!V$2-'F+ , F-'!V$3))</f>
        <v>1.7746678835817833E-2</v>
      </c>
      <c r="W1767" s="2" cm="1">
        <f t="array" ref="W1767">[1]!table_weight[LongShots]*(('F+ , F-'!W$2-[1]!tbl_gk[[#This Row],[LongShots]])/('F+ , F-'!W$2-'F+ , F-'!W$3))</f>
        <v>9.6091773208573719E-3</v>
      </c>
      <c r="X1767" s="2" cm="1">
        <f t="array" ref="X1767">[1]!table_weight[Aggression]*(('F+ , F-'!X$2-[1]!tbl_gk[[#This Row],[Aggression]])/('F+ , F-'!X$2-'F+ , F-'!X$3))</f>
        <v>1.034377852144811E-2</v>
      </c>
      <c r="Y1767" s="2" cm="1">
        <f t="array" ref="Y1767">[1]!table_weight[Interceptions]*(('F+ , F-'!Y$2-[1]!tbl_gk[[#This Row],[Interceptions]])/('F+ , F-'!Y$2-'F+ , F-'!Y$3))</f>
        <v>2.3546812894353474E-2</v>
      </c>
      <c r="Z1767" s="2" cm="1">
        <f t="array" ref="Z1767">[1]!table_weight[Positioning]*(('F+ , F-'!Z$2-[1]!tbl_gk[[#This Row],[Positioning]])/('F+ , F-'!Z$2-'F+ , F-'!Z$3))</f>
        <v>2.2183348544772088E-3</v>
      </c>
      <c r="AA1767" s="2" cm="1">
        <f t="array" ref="AA1767">[1]!table_weight[Vision]*(('F+ , F-'!AA$2-[1]!tbl_gk[[#This Row],[Vision]])/('F+ , F-'!AA$2-'F+ , F-'!AA$3))</f>
        <v>2.8394686137308535E-2</v>
      </c>
      <c r="AB1767" s="2" cm="1">
        <f t="array" ref="AB1767">[1]!table_weight[Penalties]*(('F+ , F-'!AB$2-[1]!tbl_gk[[#This Row],[Penalties]])/('F+ , F-'!AB$2-'F+ , F-'!AB$3))</f>
        <v>2.427119311369181E-3</v>
      </c>
      <c r="AC1767" s="2" cm="1">
        <f t="array" ref="AC1767">[1]!table_weight[Composure]*(('F+ , F-'!AC$2-[1]!tbl_gk[[#This Row],[Composure]])/('F+ , F-'!AC$2-'F+ , F-'!AC$3))</f>
        <v>2.188312277499339E-3</v>
      </c>
      <c r="AD1767" s="2" cm="1">
        <f t="array" ref="AD1767">[1]!table_weight[Marking]*(('F+ , F-'!AD$2-[1]!tbl_gk[[#This Row],[Marking]])/('F+ , F-'!AD$2-'F+ , F-'!AD$3))</f>
        <v>3.6282098953227655E-2</v>
      </c>
      <c r="AE1767" s="2" cm="1">
        <f t="array" ref="AE1767">[1]!table_weight[StandingTackle]*(('F+ , F-'!AE$2-[1]!tbl_gk[[#This Row],[StandingTackle]])/('F+ , F-'!AE$2-'F+ , F-'!AE$3))</f>
        <v>2.241685747682258E-2</v>
      </c>
      <c r="AF1767" s="2" cm="1">
        <f t="array" ref="AF1767">[1]!table_weight[SlidingTackle]*(('F+ , F-'!AF$2-[1]!tbl_gk[[#This Row],[SlidingTackle]])/('F+ , F-'!AF$2-'F+ , F-'!AF$3))</f>
        <v>8.2195144081682794E-3</v>
      </c>
      <c r="AG1767" s="2" cm="1">
        <f t="array" ref="AG1767">[1]!table_weight[GKDiving]*(('F+ , F-'!AG$2-[1]!tbl_gk[[#This Row],[GKDiving]])/('F+ , F-'!AG$2-'F+ , F-'!AG$3))</f>
        <v>4.9535417300476586E-2</v>
      </c>
      <c r="AH1767" s="2" cm="1">
        <f t="array" ref="AH1767">[1]!table_weight[GKHandling]*(('F+ , F-'!AH$2-[1]!tbl_gk[[#This Row],[GKHandling]])/('F+ , F-'!AH$2-'F+ , F-'!AH$3))</f>
        <v>5.7036282588854605E-2</v>
      </c>
      <c r="AI1767" s="2" cm="1">
        <f t="array" ref="AI1767">[1]!table_weight[GKKicking]*(('F+ , F-'!AI$2-[1]!tbl_gk[[#This Row],[GKKicking]])/('F+ , F-'!AI$2-'F+ , F-'!AI$3))</f>
        <v>2.9516276239732256E-2</v>
      </c>
      <c r="AJ1767" s="2" cm="1">
        <f t="array" ref="AJ1767">[1]!table_weight[GKPositioning]*(('F+ , F-'!AJ$2-[1]!tbl_gk[[#This Row],[GKPositioning]])/('F+ , F-'!AJ$2-'F+ , F-'!AJ$3))</f>
        <v>1.8920689897264267E-2</v>
      </c>
      <c r="AK1767" s="2" cm="1">
        <f t="array" ref="AK1767">[1]!table_weight[GKReflexes]*(('F+ , F-'!AK$2-[1]!tbl_gk[[#This Row],[GKReflexes]])/('F+ , F-'!AK$2-'F+ , F-'!AK$3))</f>
        <v>5.4659770814318998E-2</v>
      </c>
    </row>
    <row r="1768" spans="1:37" x14ac:dyDescent="0.55000000000000004">
      <c r="A1768" s="7">
        <f>[1]!tbl_gk[[#This Row],[ID]]</f>
        <v>265449</v>
      </c>
      <c r="B1768" s="1" cm="1">
        <f t="array" ref="B1768">[1]!table_weight[ValueEUR]*(('F+ , F-'!B$2-[1]!tbl_gk[[#This Row],[ValueEUR]])/('F+ , F-'!B$2-'F+ , F-'!B$3))</f>
        <v>1.5155438400533223E-4</v>
      </c>
      <c r="C1768" s="1" cm="1">
        <f t="array" ref="C1768">[1]!table_weight[WageEUR]*(('F+ , F-'!C$2-[1]!tbl_gk[[#This Row],[WageEUR]])/('F+ , F-'!C$2-'F+ , F-'!C$3))</f>
        <v>0</v>
      </c>
      <c r="D1768" s="1" cm="1">
        <f t="array" ref="D1768">[1]!table_weight[Crossing]*(('F+ , F-'!D$2-[1]!tbl_gk[[#This Row],[Crossing]])/('F+ , F-'!D$2-'F+ , F-'!D$3))</f>
        <v>3.6987814836757178E-2</v>
      </c>
      <c r="E1768" s="1" cm="1">
        <f t="array" ref="E1768">[1]!table_weight[Finishing]*(('F+ , F-'!E$2-[1]!tbl_gk[[#This Row],[Finishing]])/('F+ , F-'!E$2-'F+ , F-'!E$3))</f>
        <v>2.096326437480962E-2</v>
      </c>
      <c r="F1768" s="1" cm="1">
        <f t="array" ref="F1768">[1]!table_weight[HeadingAccuracy]*(('F+ , F-'!F$2-[1]!tbl_gk[[#This Row],[HeadingAccuracy]])/('F+ , F-'!F$2-'F+ , F-'!F$3))</f>
        <v>1.1274360672166649E-2</v>
      </c>
      <c r="G1768" s="1" cm="1">
        <f t="array" ref="G1768">[1]!table_weight[ShortPassing]*(('F+ , F-'!G$2-[1]!tbl_gk[[#This Row],[ShortPassing]])/('F+ , F-'!G$2-'F+ , F-'!G$3))</f>
        <v>4.5002898783658811E-2</v>
      </c>
      <c r="H1768" s="1" cm="1">
        <f t="array" ref="H1768">[1]!table_weight[Volleys]*(('F+ , F-'!H$2-[1]!tbl_gk[[#This Row],[Volleys]])/('F+ , F-'!H$2-'F+ , F-'!H$3))</f>
        <v>2.1990449861774069E-3</v>
      </c>
      <c r="I1768" s="1" cm="1">
        <f t="array" ref="I1768">[1]!table_weight[Dribbling]*(('F+ , F-'!I$2-[1]!tbl_gk[[#This Row],[Dribbling]])/('F+ , F-'!I$2-'F+ , F-'!I$3))</f>
        <v>2.3469077317571304E-2</v>
      </c>
      <c r="J1768" s="1" cm="1">
        <f t="array" ref="J1768">[1]!table_weight[Curve]*(('F+ , F-'!J$2-[1]!tbl_gk[[#This Row],[Curve]])/('F+ , F-'!J$2-'F+ , F-'!J$3))</f>
        <v>9.6339113680153961E-3</v>
      </c>
      <c r="K1768" s="1" cm="1">
        <f t="array" ref="K1768">[1]!table_weight[FKAccuracy]*(('F+ , F-'!K$2-[1]!tbl_gk[[#This Row],[FKAccuracy]])/('F+ , F-'!K$2-'F+ , F-'!K$3))</f>
        <v>9.2789777912990392E-3</v>
      </c>
      <c r="L1768" s="1" cm="1">
        <f t="array" ref="L1768">[1]!table_weight[LongPassing]*(('F+ , F-'!L$2-[1]!tbl_gk[[#This Row],[LongPassing]])/('F+ , F-'!L$2-'F+ , F-'!L$3))</f>
        <v>2.4905508603486726E-2</v>
      </c>
      <c r="M1768" s="1" cm="1">
        <f t="array" ref="M1768">[1]!table_weight[BallControl]*(('F+ , F-'!M$2-[1]!tbl_gk[[#This Row],[BallControl]])/('F+ , F-'!M$2-'F+ , F-'!M$3))</f>
        <v>1.3907601373375588E-2</v>
      </c>
      <c r="N1768" s="1" cm="1">
        <f t="array" ref="N1768">[1]!table_weight[Acceleration]*(('F+ , F-'!N$2-[1]!tbl_gk[[#This Row],[Acceleration]])/('F+ , F-'!N$2-'F+ , F-'!N$3))</f>
        <v>8.3430268974033078E-3</v>
      </c>
      <c r="O1768" s="1" cm="1">
        <f t="array" ref="O1768">[1]!table_weight[SprintSpeed]*(('F+ , F-'!O$2-[1]!tbl_gk[[#This Row],[SprintSpeed]])/('F+ , F-'!O$2-'F+ , F-'!O$3))</f>
        <v>1.0400973532096125E-2</v>
      </c>
      <c r="P1768" s="1" cm="1">
        <f t="array" ref="P1768">[1]!table_weight[Agility]*(('F+ , F-'!P$2-[1]!tbl_gk[[#This Row],[Agility]])/('F+ , F-'!P$2-'F+ , F-'!P$3))</f>
        <v>5.6165313238632194E-3</v>
      </c>
      <c r="Q1768" s="1" cm="1">
        <f t="array" ref="Q1768">[1]!table_weight[Reactions]*(('F+ , F-'!Q$2-[1]!tbl_gk[[#This Row],[Reactions]])/('F+ , F-'!Q$2-'F+ , F-'!Q$3))</f>
        <v>1.4953618002093458E-3</v>
      </c>
      <c r="R1768" s="1" cm="1">
        <f t="array" ref="R1768">[1]!table_weight[Balance]*(('F+ , F-'!R$2-[1]!tbl_gk[[#This Row],[Balance]])/('F+ , F-'!R$2-'F+ , F-'!R$3))</f>
        <v>1.4901001471473846E-3</v>
      </c>
      <c r="S1768" s="1" cm="1">
        <f t="array" ref="S1768">[1]!table_weight[ShotPower]*(('F+ , F-'!S$2-[1]!tbl_gk[[#This Row],[ShotPower]])/('F+ , F-'!S$2-'F+ , F-'!S$3))</f>
        <v>5.4538573983244545E-3</v>
      </c>
      <c r="T1768" s="1" cm="1">
        <f t="array" ref="T1768">[1]!table_weight[Jumping]*(('F+ , F-'!T$2-[1]!tbl_gk[[#This Row],[Jumping]])/('F+ , F-'!T$2-'F+ , F-'!T$3))</f>
        <v>2.0609046389982004E-3</v>
      </c>
      <c r="U1768" s="1" cm="1">
        <f t="array" ref="U1768">[1]!table_weight[Stamina]*(('F+ , F-'!U$2-[1]!tbl_gk[[#This Row],[Stamina]])/('F+ , F-'!U$2-'F+ , F-'!U$3))</f>
        <v>4.2935513312462497E-3</v>
      </c>
      <c r="V1768" s="1" cm="1">
        <f t="array" ref="V1768">[1]!table_weight[Strength]*(('F+ , F-'!V$2-[1]!tbl_gk[[#This Row],[Strength]])/('F+ , F-'!V$2-'F+ , F-'!V$3))</f>
        <v>2.662001825372675E-2</v>
      </c>
      <c r="W1768" s="1" cm="1">
        <f t="array" ref="W1768">[1]!table_weight[LongShots]*(('F+ , F-'!W$2-[1]!tbl_gk[[#This Row],[LongShots]])/('F+ , F-'!W$2-'F+ , F-'!W$3))</f>
        <v>1.0128592311173986E-2</v>
      </c>
      <c r="X1768" s="1" cm="1">
        <f t="array" ref="X1768">[1]!table_weight[Aggression]*(('F+ , F-'!X$2-[1]!tbl_gk[[#This Row],[Aggression]])/('F+ , F-'!X$2-'F+ , F-'!X$3))</f>
        <v>1.2169151201703659E-2</v>
      </c>
      <c r="Y1768" s="1" cm="1">
        <f t="array" ref="Y1768">[1]!table_weight[Interceptions]*(('F+ , F-'!Y$2-[1]!tbl_gk[[#This Row],[Interceptions]])/('F+ , F-'!Y$2-'F+ , F-'!Y$3))</f>
        <v>2.2161706253509151E-2</v>
      </c>
      <c r="Z1768" s="1" cm="1">
        <f t="array" ref="Z1768">[1]!table_weight[Positioning]*(('F+ , F-'!Z$2-[1]!tbl_gk[[#This Row],[Positioning]])/('F+ , F-'!Z$2-'F+ , F-'!Z$3))</f>
        <v>1.9225568738802474E-3</v>
      </c>
      <c r="AA1768" s="1" cm="1">
        <f t="array" ref="AA1768">[1]!table_weight[Vision]*(('F+ , F-'!AA$2-[1]!tbl_gk[[#This Row],[Vision]])/('F+ , F-'!AA$2-'F+ , F-'!AA$3))</f>
        <v>2.6265084677010397E-2</v>
      </c>
      <c r="AB1768" s="1" cm="1">
        <f t="array" ref="AB1768">[1]!table_weight[Penalties]*(('F+ , F-'!AB$2-[1]!tbl_gk[[#This Row],[Penalties]])/('F+ , F-'!AB$2-'F+ , F-'!AB$3))</f>
        <v>2.3096780543674466E-3</v>
      </c>
      <c r="AC1768" s="1" cm="1">
        <f t="array" ref="AC1768">[1]!table_weight[Composure]*(('F+ , F-'!AC$2-[1]!tbl_gk[[#This Row],[Composure]])/('F+ , F-'!AC$2-'F+ , F-'!AC$3))</f>
        <v>2.134938807316428E-3</v>
      </c>
      <c r="AD1768" s="1" cm="1">
        <f t="array" ref="AD1768">[1]!table_weight[Marking]*(('F+ , F-'!AD$2-[1]!tbl_gk[[#This Row],[Marking]])/('F+ , F-'!AD$2-'F+ , F-'!AD$3))</f>
        <v>3.4704616390043845E-2</v>
      </c>
      <c r="AE1768" s="1" cm="1">
        <f t="array" ref="AE1768">[1]!table_weight[StandingTackle]*(('F+ , F-'!AE$2-[1]!tbl_gk[[#This Row],[StandingTackle]])/('F+ , F-'!AE$2-'F+ , F-'!AE$3))</f>
        <v>3.1383600467551613E-2</v>
      </c>
      <c r="AF1768" s="1" cm="1">
        <f t="array" ref="AF1768">[1]!table_weight[SlidingTackle]*(('F+ , F-'!AF$2-[1]!tbl_gk[[#This Row],[SlidingTackle]])/('F+ , F-'!AF$2-'F+ , F-'!AF$3))</f>
        <v>9.7139715732897855E-3</v>
      </c>
      <c r="AG1768" s="1" cm="1">
        <f t="array" ref="AG1768">[1]!table_weight[GKDiving]*(('F+ , F-'!AG$2-[1]!tbl_gk[[#This Row],[GKDiving]])/('F+ , F-'!AG$2-'F+ , F-'!AG$3))</f>
        <v>4.2702945948686719E-2</v>
      </c>
      <c r="AH1768" s="1" cm="1">
        <f t="array" ref="AH1768">[1]!table_weight[GKHandling]*(('F+ , F-'!AH$2-[1]!tbl_gk[[#This Row],[GKHandling]])/('F+ , F-'!AH$2-'F+ , F-'!AH$3))</f>
        <v>4.8124363434346076E-2</v>
      </c>
      <c r="AI1768" s="1" cm="1">
        <f t="array" ref="AI1768">[1]!table_weight[GKKicking]*(('F+ , F-'!AI$2-[1]!tbl_gk[[#This Row],[GKKicking]])/('F+ , F-'!AI$2-'F+ , F-'!AI$3))</f>
        <v>2.5044113173106158E-2</v>
      </c>
      <c r="AJ1768" s="1" cm="1">
        <f t="array" ref="AJ1768">[1]!table_weight[GKPositioning]*(('F+ , F-'!AJ$2-[1]!tbl_gk[[#This Row],[GKPositioning]])/('F+ , F-'!AJ$2-'F+ , F-'!AJ$3))</f>
        <v>1.6397931244295699E-2</v>
      </c>
      <c r="AK1768" s="1" cm="1">
        <f t="array" ref="AK1768">[1]!table_weight[GKReflexes]*(('F+ , F-'!AK$2-[1]!tbl_gk[[#This Row],[GKReflexes]])/('F+ , F-'!AK$2-'F+ , F-'!AK$3))</f>
        <v>4.9193793732887098E-2</v>
      </c>
    </row>
    <row r="1769" spans="1:37" x14ac:dyDescent="0.55000000000000004">
      <c r="A1769" s="8">
        <f>[1]!tbl_gk[[#This Row],[ID]]</f>
        <v>265457</v>
      </c>
      <c r="B1769" s="2" cm="1">
        <f t="array" ref="B1769">[1]!table_weight[ValueEUR]*(('F+ , F-'!B$2-[1]!tbl_gk[[#This Row],[ValueEUR]])/('F+ , F-'!B$2-'F+ , F-'!B$3))</f>
        <v>2.8088490721965849E-5</v>
      </c>
      <c r="C1769" s="2" cm="1">
        <f t="array" ref="C1769">[1]!table_weight[WageEUR]*(('F+ , F-'!C$2-[1]!tbl_gk[[#This Row],[WageEUR]])/('F+ , F-'!C$2-'F+ , F-'!C$3))</f>
        <v>0</v>
      </c>
      <c r="D1769" s="2" cm="1">
        <f t="array" ref="D1769">[1]!table_weight[Crossing]*(('F+ , F-'!D$2-[1]!tbl_gk[[#This Row],[Crossing]])/('F+ , F-'!D$2-'F+ , F-'!D$3))</f>
        <v>3.3625286215233793E-2</v>
      </c>
      <c r="E1769" s="2" cm="1">
        <f t="array" ref="E1769">[1]!table_weight[Finishing]*(('F+ , F-'!E$2-[1]!tbl_gk[[#This Row],[Finishing]])/('F+ , F-'!E$2-'F+ , F-'!E$3))</f>
        <v>1.9965013690294877E-2</v>
      </c>
      <c r="F1769" s="2" cm="1">
        <f t="array" ref="F1769">[1]!table_weight[HeadingAccuracy]*(('F+ , F-'!F$2-[1]!tbl_gk[[#This Row],[HeadingAccuracy]])/('F+ , F-'!F$2-'F+ , F-'!F$3))</f>
        <v>1.0439222844598752E-2</v>
      </c>
      <c r="G1769" s="2" cm="1">
        <f t="array" ref="G1769">[1]!table_weight[ShortPassing]*(('F+ , F-'!G$2-[1]!tbl_gk[[#This Row],[ShortPassing]])/('F+ , F-'!G$2-'F+ , F-'!G$3))</f>
        <v>4.6409239370648142E-2</v>
      </c>
      <c r="H1769" s="2" cm="1">
        <f t="array" ref="H1769">[1]!table_weight[Volleys]*(('F+ , F-'!H$2-[1]!tbl_gk[[#This Row],[Volleys]])/('F+ , F-'!H$2-'F+ , F-'!H$3))</f>
        <v>1.9675665665797848E-3</v>
      </c>
      <c r="I1769" s="2" cm="1">
        <f t="array" ref="I1769">[1]!table_weight[Dribbling]*(('F+ , F-'!I$2-[1]!tbl_gk[[#This Row],[Dribbling]])/('F+ , F-'!I$2-'F+ , F-'!I$3))</f>
        <v>2.4446955539136776E-2</v>
      </c>
      <c r="J1769" s="2" cm="1">
        <f t="array" ref="J1769">[1]!table_weight[Curve]*(('F+ , F-'!J$2-[1]!tbl_gk[[#This Row],[Curve]])/('F+ , F-'!J$2-'F+ , F-'!J$3))</f>
        <v>9.4648953791028455E-3</v>
      </c>
      <c r="K1769" s="2" cm="1">
        <f t="array" ref="K1769">[1]!table_weight[FKAccuracy]*(('F+ , F-'!K$2-[1]!tbl_gk[[#This Row],[FKAccuracy]])/('F+ , F-'!K$2-'F+ , F-'!K$3))</f>
        <v>9.7353209613629272E-3</v>
      </c>
      <c r="L1769" s="2" cm="1">
        <f t="array" ref="L1769">[1]!table_weight[LongPassing]*(('F+ , F-'!L$2-[1]!tbl_gk[[#This Row],[LongPassing]])/('F+ , F-'!L$2-'F+ , F-'!L$3))</f>
        <v>2.1115539902956136E-2</v>
      </c>
      <c r="M1769" s="2" cm="1">
        <f t="array" ref="M1769">[1]!table_weight[BallControl]*(('F+ , F-'!M$2-[1]!tbl_gk[[#This Row],[BallControl]])/('F+ , F-'!M$2-'F+ , F-'!M$3))</f>
        <v>1.4342213916293577E-2</v>
      </c>
      <c r="N1769" s="2" cm="1">
        <f t="array" ref="N1769">[1]!table_weight[Acceleration]*(('F+ , F-'!N$2-[1]!tbl_gk[[#This Row],[Acceleration]])/('F+ , F-'!N$2-'F+ , F-'!N$3))</f>
        <v>1.0597899031836633E-2</v>
      </c>
      <c r="O1769" s="2" cm="1">
        <f t="array" ref="O1769">[1]!table_weight[SprintSpeed]*(('F+ , F-'!O$2-[1]!tbl_gk[[#This Row],[SprintSpeed]])/('F+ , F-'!O$2-'F+ , F-'!O$3))</f>
        <v>1.0119866139336769E-2</v>
      </c>
      <c r="P1769" s="2" cm="1">
        <f t="array" ref="P1769">[1]!table_weight[Agility]*(('F+ , F-'!P$2-[1]!tbl_gk[[#This Row],[Agility]])/('F+ , F-'!P$2-'F+ , F-'!P$3))</f>
        <v>5.3825091853689179E-3</v>
      </c>
      <c r="Q1769" s="2" cm="1">
        <f t="array" ref="Q1769">[1]!table_weight[Reactions]*(('F+ , F-'!Q$2-[1]!tbl_gk[[#This Row],[Reactions]])/('F+ , F-'!Q$2-'F+ , F-'!Q$3))</f>
        <v>2.7329026003825975E-3</v>
      </c>
      <c r="R1769" s="2" cm="1">
        <f t="array" ref="R1769">[1]!table_weight[Balance]*(('F+ , F-'!R$2-[1]!tbl_gk[[#This Row],[Balance]])/('F+ , F-'!R$2-'F+ , F-'!R$3))</f>
        <v>1.6763626655408076E-3</v>
      </c>
      <c r="S1769" s="2" cm="1">
        <f t="array" ref="S1769">[1]!table_weight[ShotPower]*(('F+ , F-'!S$2-[1]!tbl_gk[[#This Row],[ShotPower]])/('F+ , F-'!S$2-'F+ , F-'!S$3))</f>
        <v>8.3106398450658349E-3</v>
      </c>
      <c r="T1769" s="2" cm="1">
        <f t="array" ref="T1769">[1]!table_weight[Jumping]*(('F+ , F-'!T$2-[1]!tbl_gk[[#This Row],[Jumping]])/('F+ , F-'!T$2-'F+ , F-'!T$3))</f>
        <v>2.2326466922480506E-3</v>
      </c>
      <c r="U1769" s="2" cm="1">
        <f t="array" ref="U1769">[1]!table_weight[Stamina]*(('F+ , F-'!U$2-[1]!tbl_gk[[#This Row],[Stamina]])/('F+ , F-'!U$2-'F+ , F-'!U$3))</f>
        <v>1.5456784792486501E-2</v>
      </c>
      <c r="V1769" s="2" cm="1">
        <f t="array" ref="V1769">[1]!table_weight[Strength]*(('F+ , F-'!V$2-[1]!tbl_gk[[#This Row],[Strength]])/('F+ , F-'!V$2-'F+ , F-'!V$3))</f>
        <v>2.3958016428354077E-2</v>
      </c>
      <c r="W1769" s="2" cm="1">
        <f t="array" ref="W1769">[1]!table_weight[LongShots]*(('F+ , F-'!W$2-[1]!tbl_gk[[#This Row],[LongShots]])/('F+ , F-'!W$2-'F+ , F-'!W$3))</f>
        <v>9.86888481601568E-3</v>
      </c>
      <c r="X1769" s="2" cm="1">
        <f t="array" ref="X1769">[1]!table_weight[Aggression]*(('F+ , F-'!X$2-[1]!tbl_gk[[#This Row],[Aggression]])/('F+ , F-'!X$2-'F+ , F-'!X$3))</f>
        <v>1.2777608761788841E-2</v>
      </c>
      <c r="Y1769" s="2" cm="1">
        <f t="array" ref="Y1769">[1]!table_weight[Interceptions]*(('F+ , F-'!Y$2-[1]!tbl_gk[[#This Row],[Interceptions]])/('F+ , F-'!Y$2-'F+ , F-'!Y$3))</f>
        <v>2.3546812894353474E-2</v>
      </c>
      <c r="Z1769" s="2" cm="1">
        <f t="array" ref="Z1769">[1]!table_weight[Positioning]*(('F+ , F-'!Z$2-[1]!tbl_gk[[#This Row],[Positioning]])/('F+ , F-'!Z$2-'F+ , F-'!Z$3))</f>
        <v>2.2183348544772088E-3</v>
      </c>
      <c r="AA1769" s="2" cm="1">
        <f t="array" ref="AA1769">[1]!table_weight[Vision]*(('F+ , F-'!AA$2-[1]!tbl_gk[[#This Row],[Vision]])/('F+ , F-'!AA$2-'F+ , F-'!AA$3))</f>
        <v>2.6265084677010397E-2</v>
      </c>
      <c r="AB1769" s="2" cm="1">
        <f t="array" ref="AB1769">[1]!table_weight[Penalties]*(('F+ , F-'!AB$2-[1]!tbl_gk[[#This Row],[Penalties]])/('F+ , F-'!AB$2-'F+ , F-'!AB$3))</f>
        <v>2.1922367973657118E-3</v>
      </c>
      <c r="AC1769" s="2" cm="1">
        <f t="array" ref="AC1769">[1]!table_weight[Composure]*(('F+ , F-'!AC$2-[1]!tbl_gk[[#This Row],[Composure]])/('F+ , F-'!AC$2-'F+ , F-'!AC$3))</f>
        <v>1.7079510458531426E-3</v>
      </c>
      <c r="AD1769" s="2" cm="1">
        <f t="array" ref="AD1769">[1]!table_weight[Marking]*(('F+ , F-'!AD$2-[1]!tbl_gk[[#This Row],[Marking]])/('F+ , F-'!AD$2-'F+ , F-'!AD$3))</f>
        <v>3.4704616390043845E-2</v>
      </c>
      <c r="AE1769" s="2" cm="1">
        <f t="array" ref="AE1769">[1]!table_weight[StandingTackle]*(('F+ , F-'!AE$2-[1]!tbl_gk[[#This Row],[StandingTackle]])/('F+ , F-'!AE$2-'F+ , F-'!AE$3))</f>
        <v>3.1383600467551613E-2</v>
      </c>
      <c r="AF1769" s="2" cm="1">
        <f t="array" ref="AF1769">[1]!table_weight[SlidingTackle]*(('F+ , F-'!AF$2-[1]!tbl_gk[[#This Row],[SlidingTackle]])/('F+ , F-'!AF$2-'F+ , F-'!AF$3))</f>
        <v>8.9667429907290316E-3</v>
      </c>
      <c r="AG1769" s="2" cm="1">
        <f t="array" ref="AG1769">[1]!table_weight[GKDiving]*(('F+ , F-'!AG$2-[1]!tbl_gk[[#This Row],[GKDiving]])/('F+ , F-'!AG$2-'F+ , F-'!AG$3))</f>
        <v>5.9784124328161402E-2</v>
      </c>
      <c r="AH1769" s="2" cm="1">
        <f t="array" ref="AH1769">[1]!table_weight[GKHandling]*(('F+ , F-'!AH$2-[1]!tbl_gk[[#This Row],[GKHandling]])/('F+ , F-'!AH$2-'F+ , F-'!AH$3))</f>
        <v>6.773058557426484E-2</v>
      </c>
      <c r="AI1769" s="2" cm="1">
        <f t="array" ref="AI1769">[1]!table_weight[GKKicking]*(('F+ , F-'!AI$2-[1]!tbl_gk[[#This Row],[GKKicking]])/('F+ , F-'!AI$2-'F+ , F-'!AI$3))</f>
        <v>3.8460602372984459E-2</v>
      </c>
      <c r="AJ1769" s="2" cm="1">
        <f t="array" ref="AJ1769">[1]!table_weight[GKPositioning]*(('F+ , F-'!AJ$2-[1]!tbl_gk[[#This Row],[GKPositioning]])/('F+ , F-'!AJ$2-'F+ , F-'!AJ$3))</f>
        <v>2.7750345182654259E-2</v>
      </c>
      <c r="AK1769" s="2" cm="1">
        <f t="array" ref="AK1769">[1]!table_weight[GKReflexes]*(('F+ , F-'!AK$2-[1]!tbl_gk[[#This Row],[GKReflexes]])/('F+ , F-'!AK$2-'F+ , F-'!AK$3))</f>
        <v>7.6523679140046597E-2</v>
      </c>
    </row>
    <row r="1770" spans="1:37" x14ac:dyDescent="0.55000000000000004">
      <c r="A1770" s="7">
        <f>[1]!tbl_gk[[#This Row],[ID]]</f>
        <v>265460</v>
      </c>
      <c r="B1770" s="1" cm="1">
        <f t="array" ref="B1770">[1]!table_weight[ValueEUR]*(('F+ , F-'!B$2-[1]!tbl_gk[[#This Row],[ValueEUR]])/('F+ , F-'!B$2-'F+ , F-'!B$3))</f>
        <v>2.8088490721965849E-5</v>
      </c>
      <c r="C1770" s="1" cm="1">
        <f t="array" ref="C1770">[1]!table_weight[WageEUR]*(('F+ , F-'!C$2-[1]!tbl_gk[[#This Row],[WageEUR]])/('F+ , F-'!C$2-'F+ , F-'!C$3))</f>
        <v>0</v>
      </c>
      <c r="D1770" s="1" cm="1">
        <f t="array" ref="D1770">[1]!table_weight[Crossing]*(('F+ , F-'!D$2-[1]!tbl_gk[[#This Row],[Crossing]])/('F+ , F-'!D$2-'F+ , F-'!D$3))</f>
        <v>3.81086577105983E-2</v>
      </c>
      <c r="E1770" s="1" cm="1">
        <f t="array" ref="E1770">[1]!table_weight[Finishing]*(('F+ , F-'!E$2-[1]!tbl_gk[[#This Row],[Finishing]])/('F+ , F-'!E$2-'F+ , F-'!E$3))</f>
        <v>1.7968512321265388E-2</v>
      </c>
      <c r="F1770" s="1" cm="1">
        <f t="array" ref="F1770">[1]!table_weight[HeadingAccuracy]*(('F+ , F-'!F$2-[1]!tbl_gk[[#This Row],[HeadingAccuracy]])/('F+ , F-'!F$2-'F+ , F-'!F$3))</f>
        <v>1.1691929585950599E-2</v>
      </c>
      <c r="G1770" s="1" cm="1">
        <f t="array" ref="G1770">[1]!table_weight[ShortPassing]*(('F+ , F-'!G$2-[1]!tbl_gk[[#This Row],[ShortPassing]])/('F+ , F-'!G$2-'F+ , F-'!G$3))</f>
        <v>5.9066304653552192E-2</v>
      </c>
      <c r="H1770" s="1" cm="1">
        <f t="array" ref="H1770">[1]!table_weight[Volleys]*(('F+ , F-'!H$2-[1]!tbl_gk[[#This Row],[Volleys]])/('F+ , F-'!H$2-'F+ , F-'!H$3))</f>
        <v>2.1990449861774069E-3</v>
      </c>
      <c r="I1770" s="1" cm="1">
        <f t="array" ref="I1770">[1]!table_weight[Dribbling]*(('F+ , F-'!I$2-[1]!tbl_gk[[#This Row],[Dribbling]])/('F+ , F-'!I$2-'F+ , F-'!I$3))</f>
        <v>2.0535442652874894E-2</v>
      </c>
      <c r="J1770" s="1" cm="1">
        <f t="array" ref="J1770">[1]!table_weight[Curve]*(('F+ , F-'!J$2-[1]!tbl_gk[[#This Row],[Curve]])/('F+ , F-'!J$2-'F+ , F-'!J$3))</f>
        <v>9.4648953791028455E-3</v>
      </c>
      <c r="K1770" s="1" cm="1">
        <f t="array" ref="K1770">[1]!table_weight[FKAccuracy]*(('F+ , F-'!K$2-[1]!tbl_gk[[#This Row],[FKAccuracy]])/('F+ , F-'!K$2-'F+ , F-'!K$3))</f>
        <v>9.2789777912990392E-3</v>
      </c>
      <c r="L1770" s="1" cm="1">
        <f t="array" ref="L1770">[1]!table_weight[LongPassing]*(('F+ , F-'!L$2-[1]!tbl_gk[[#This Row],[LongPassing]])/('F+ , F-'!L$2-'F+ , F-'!L$3))</f>
        <v>2.7612629103865718E-2</v>
      </c>
      <c r="M1770" s="1" cm="1">
        <f t="array" ref="M1770">[1]!table_weight[BallControl]*(('F+ , F-'!M$2-[1]!tbl_gk[[#This Row],[BallControl]])/('F+ , F-'!M$2-'F+ , F-'!M$3))</f>
        <v>1.6080664087965525E-2</v>
      </c>
      <c r="N1770" s="1" cm="1">
        <f t="array" ref="N1770">[1]!table_weight[Acceleration]*(('F+ , F-'!N$2-[1]!tbl_gk[[#This Row],[Acceleration]])/('F+ , F-'!N$2-'F+ , F-'!N$3))</f>
        <v>1.0146924604949968E-2</v>
      </c>
      <c r="O1770" s="1" cm="1">
        <f t="array" ref="O1770">[1]!table_weight[SprintSpeed]*(('F+ , F-'!O$2-[1]!tbl_gk[[#This Row],[SprintSpeed]])/('F+ , F-'!O$2-'F+ , F-'!O$3))</f>
        <v>9.5576513538180603E-3</v>
      </c>
      <c r="P1770" s="1" cm="1">
        <f t="array" ref="P1770">[1]!table_weight[Agility]*(('F+ , F-'!P$2-[1]!tbl_gk[[#This Row],[Agility]])/('F+ , F-'!P$2-'F+ , F-'!P$3))</f>
        <v>4.3294095621445646E-3</v>
      </c>
      <c r="Q1770" s="1" cm="1">
        <f t="array" ref="Q1770">[1]!table_weight[Reactions]*(('F+ , F-'!Q$2-[1]!tbl_gk[[#This Row],[Reactions]])/('F+ , F-'!Q$2-'F+ , F-'!Q$3))</f>
        <v>2.7329026003825975E-3</v>
      </c>
      <c r="R1770" s="1" cm="1">
        <f t="array" ref="R1770">[1]!table_weight[Balance]*(('F+ , F-'!R$2-[1]!tbl_gk[[#This Row],[Balance]])/('F+ , F-'!R$2-'F+ , F-'!R$3))</f>
        <v>1.4901001471473846E-3</v>
      </c>
      <c r="S1770" s="1" cm="1">
        <f t="array" ref="S1770">[1]!table_weight[ShotPower]*(('F+ , F-'!S$2-[1]!tbl_gk[[#This Row],[ShotPower]])/('F+ , F-'!S$2-'F+ , F-'!S$3))</f>
        <v>9.0897623305407575E-3</v>
      </c>
      <c r="T1770" s="1" cm="1">
        <f t="array" ref="T1770">[1]!table_weight[Jumping]*(('F+ , F-'!T$2-[1]!tbl_gk[[#This Row],[Jumping]])/('F+ , F-'!T$2-'F+ , F-'!T$3))</f>
        <v>1.9750336123732751E-3</v>
      </c>
      <c r="U1770" s="1" cm="1">
        <f t="array" ref="U1770">[1]!table_weight[Stamina]*(('F+ , F-'!U$2-[1]!tbl_gk[[#This Row],[Stamina]])/('F+ , F-'!U$2-'F+ , F-'!U$3))</f>
        <v>2.2326466922480501E-2</v>
      </c>
      <c r="V1770" s="1" cm="1">
        <f t="array" ref="V1770">[1]!table_weight[Strength]*(('F+ , F-'!V$2-[1]!tbl_gk[[#This Row],[Strength]])/('F+ , F-'!V$2-'F+ , F-'!V$3))</f>
        <v>3.1056687962681212E-2</v>
      </c>
      <c r="W1770" s="1" cm="1">
        <f t="array" ref="W1770">[1]!table_weight[LongShots]*(('F+ , F-'!W$2-[1]!tbl_gk[[#This Row],[LongShots]])/('F+ , F-'!W$2-'F+ , F-'!W$3))</f>
        <v>1.0388299806332293E-2</v>
      </c>
      <c r="X1770" s="1" cm="1">
        <f t="array" ref="X1770">[1]!table_weight[Aggression]*(('F+ , F-'!X$2-[1]!tbl_gk[[#This Row],[Aggression]])/('F+ , F-'!X$2-'F+ , F-'!X$3))</f>
        <v>1.3386066321874024E-2</v>
      </c>
      <c r="Y1770" s="1" cm="1">
        <f t="array" ref="Y1770">[1]!table_weight[Interceptions]*(('F+ , F-'!Y$2-[1]!tbl_gk[[#This Row],[Interceptions]])/('F+ , F-'!Y$2-'F+ , F-'!Y$3))</f>
        <v>2.6317026176042119E-2</v>
      </c>
      <c r="Z1770" s="1" cm="1">
        <f t="array" ref="Z1770">[1]!table_weight[Positioning]*(('F+ , F-'!Z$2-[1]!tbl_gk[[#This Row],[Positioning]])/('F+ , F-'!Z$2-'F+ , F-'!Z$3))</f>
        <v>2.0704458641787279E-3</v>
      </c>
      <c r="AA1770" s="1" cm="1">
        <f t="array" ref="AA1770">[1]!table_weight[Vision]*(('F+ , F-'!AA$2-[1]!tbl_gk[[#This Row],[Vision]])/('F+ , F-'!AA$2-'F+ , F-'!AA$3))</f>
        <v>3.1234154751039387E-2</v>
      </c>
      <c r="AB1770" s="1" cm="1">
        <f t="array" ref="AB1770">[1]!table_weight[Penalties]*(('F+ , F-'!AB$2-[1]!tbl_gk[[#This Row],[Penalties]])/('F+ , F-'!AB$2-'F+ , F-'!AB$3))</f>
        <v>2.4662663970364263E-3</v>
      </c>
      <c r="AC1770" s="1" cm="1">
        <f t="array" ref="AC1770">[1]!table_weight[Composure]*(('F+ , F-'!AC$2-[1]!tbl_gk[[#This Row],[Composure]])/('F+ , F-'!AC$2-'F+ , F-'!AC$3))</f>
        <v>1.814697986218964E-3</v>
      </c>
      <c r="AD1770" s="1" cm="1">
        <f t="array" ref="AD1770">[1]!table_weight[Marking]*(('F+ , F-'!AD$2-[1]!tbl_gk[[#This Row],[Marking]])/('F+ , F-'!AD$2-'F+ , F-'!AD$3))</f>
        <v>3.9437064079595283E-2</v>
      </c>
      <c r="AE1770" s="1" cm="1">
        <f t="array" ref="AE1770">[1]!table_weight[StandingTackle]*(('F+ , F-'!AE$2-[1]!tbl_gk[[#This Row],[StandingTackle]])/('F+ , F-'!AE$2-'F+ , F-'!AE$3))</f>
        <v>2.6900228972187096E-2</v>
      </c>
      <c r="AF1770" s="1" cm="1">
        <f t="array" ref="AF1770">[1]!table_weight[SlidingTackle]*(('F+ , F-'!AF$2-[1]!tbl_gk[[#This Row],[SlidingTackle]])/('F+ , F-'!AF$2-'F+ , F-'!AF$3))</f>
        <v>8.2195144081682794E-3</v>
      </c>
      <c r="AG1770" s="1" cm="1">
        <f t="array" ref="AG1770">[1]!table_weight[GKDiving]*(('F+ , F-'!AG$2-[1]!tbl_gk[[#This Row],[GKDiving]])/('F+ , F-'!AG$2-'F+ , F-'!AG$3))</f>
        <v>6.4908477842003806E-2</v>
      </c>
      <c r="AH1770" s="1" cm="1">
        <f t="array" ref="AH1770">[1]!table_weight[GKHandling]*(('F+ , F-'!AH$2-[1]!tbl_gk[[#This Row],[GKHandling]])/('F+ , F-'!AH$2-'F+ , F-'!AH$3))</f>
        <v>7.3077737066969961E-2</v>
      </c>
      <c r="AI1770" s="1" cm="1">
        <f t="array" ref="AI1770">[1]!table_weight[GKKicking]*(('F+ , F-'!AI$2-[1]!tbl_gk[[#This Row],[GKKicking]])/('F+ , F-'!AI$2-'F+ , F-'!AI$3))</f>
        <v>4.1143900212960119E-2</v>
      </c>
      <c r="AJ1770" s="1" cm="1">
        <f t="array" ref="AJ1770">[1]!table_weight[GKPositioning]*(('F+ , F-'!AJ$2-[1]!tbl_gk[[#This Row],[GKPositioning]])/('F+ , F-'!AJ$2-'F+ , F-'!AJ$3))</f>
        <v>2.7119655519412117E-2</v>
      </c>
      <c r="AK1770" s="1" cm="1">
        <f t="array" ref="AK1770">[1]!table_weight[GKReflexes]*(('F+ , F-'!AK$2-[1]!tbl_gk[[#This Row],[GKReflexes]])/('F+ , F-'!AK$2-'F+ , F-'!AK$3))</f>
        <v>7.2879694419091992E-2</v>
      </c>
    </row>
    <row r="1771" spans="1:37" x14ac:dyDescent="0.55000000000000004">
      <c r="A1771" s="8">
        <f>[1]!tbl_gk[[#This Row],[ID]]</f>
        <v>265471</v>
      </c>
      <c r="B1771" s="2" cm="1">
        <f t="array" ref="B1771">[1]!table_weight[ValueEUR]*(('F+ , F-'!B$2-[1]!tbl_gk[[#This Row],[ValueEUR]])/('F+ , F-'!B$2-'F+ , F-'!B$3))</f>
        <v>1.2068791068449063E-4</v>
      </c>
      <c r="C1771" s="2" cm="1">
        <f t="array" ref="C1771">[1]!table_weight[WageEUR]*(('F+ , F-'!C$2-[1]!tbl_gk[[#This Row],[WageEUR]])/('F+ , F-'!C$2-'F+ , F-'!C$3))</f>
        <v>0</v>
      </c>
      <c r="D1771" s="2" cm="1">
        <f t="array" ref="D1771">[1]!table_weight[Crossing]*(('F+ , F-'!D$2-[1]!tbl_gk[[#This Row],[Crossing]])/('F+ , F-'!D$2-'F+ , F-'!D$3))</f>
        <v>3.4746129089074922E-2</v>
      </c>
      <c r="E1771" s="2" cm="1">
        <f t="array" ref="E1771">[1]!table_weight[Finishing]*(('F+ , F-'!E$2-[1]!tbl_gk[[#This Row],[Finishing]])/('F+ , F-'!E$2-'F+ , F-'!E$3))</f>
        <v>1.7968512321265388E-2</v>
      </c>
      <c r="F1771" s="2" cm="1">
        <f t="array" ref="F1771">[1]!table_weight[HeadingAccuracy]*(('F+ , F-'!F$2-[1]!tbl_gk[[#This Row],[HeadingAccuracy]])/('F+ , F-'!F$2-'F+ , F-'!F$3))</f>
        <v>1.00216539308148E-2</v>
      </c>
      <c r="G1771" s="2" cm="1">
        <f t="array" ref="G1771">[1]!table_weight[ShortPassing]*(('F+ , F-'!G$2-[1]!tbl_gk[[#This Row],[ShortPassing]])/('F+ , F-'!G$2-'F+ , F-'!G$3))</f>
        <v>5.6253623479573515E-2</v>
      </c>
      <c r="H1771" s="2" cm="1">
        <f t="array" ref="H1771">[1]!table_weight[Volleys]*(('F+ , F-'!H$2-[1]!tbl_gk[[#This Row],[Volleys]])/('F+ , F-'!H$2-'F+ , F-'!H$3))</f>
        <v>1.6203489371833524E-3</v>
      </c>
      <c r="I1771" s="2" cm="1">
        <f t="array" ref="I1771">[1]!table_weight[Dribbling]*(('F+ , F-'!I$2-[1]!tbl_gk[[#This Row],[Dribbling]])/('F+ , F-'!I$2-'F+ , F-'!I$3))</f>
        <v>1.5646051545047536E-2</v>
      </c>
      <c r="J1771" s="2" cm="1">
        <f t="array" ref="J1771">[1]!table_weight[Curve]*(('F+ , F-'!J$2-[1]!tbl_gk[[#This Row],[Curve]])/('F+ , F-'!J$2-'F+ , F-'!J$3))</f>
        <v>9.4648953791028455E-3</v>
      </c>
      <c r="K1771" s="2" cm="1">
        <f t="array" ref="K1771">[1]!table_weight[FKAccuracy]*(('F+ , F-'!K$2-[1]!tbl_gk[[#This Row],[FKAccuracy]])/('F+ , F-'!K$2-'F+ , F-'!K$3))</f>
        <v>8.9747490112564478E-3</v>
      </c>
      <c r="L1771" s="2" cm="1">
        <f t="array" ref="L1771">[1]!table_weight[LongPassing]*(('F+ , F-'!L$2-[1]!tbl_gk[[#This Row],[LongPassing]])/('F+ , F-'!L$2-'F+ , F-'!L$3))</f>
        <v>2.8154053203941515E-2</v>
      </c>
      <c r="M1771" s="2" cm="1">
        <f t="array" ref="M1771">[1]!table_weight[BallControl]*(('F+ , F-'!M$2-[1]!tbl_gk[[#This Row],[BallControl]])/('F+ , F-'!M$2-'F+ , F-'!M$3))</f>
        <v>1.1734538658785654E-2</v>
      </c>
      <c r="N1771" s="2" cm="1">
        <f t="array" ref="N1771">[1]!table_weight[Acceleration]*(('F+ , F-'!N$2-[1]!tbl_gk[[#This Row],[Acceleration]])/('F+ , F-'!N$2-'F+ , F-'!N$3))</f>
        <v>7.2155908301866443E-3</v>
      </c>
      <c r="O1771" s="2" cm="1">
        <f t="array" ref="O1771">[1]!table_weight[SprintSpeed]*(('F+ , F-'!O$2-[1]!tbl_gk[[#This Row],[SprintSpeed]])/('F+ , F-'!O$2-'F+ , F-'!O$3))</f>
        <v>1.0400973532096125E-2</v>
      </c>
      <c r="P1771" s="2" cm="1">
        <f t="array" ref="P1771">[1]!table_weight[Agility]*(('F+ , F-'!P$2-[1]!tbl_gk[[#This Row],[Agility]])/('F+ , F-'!P$2-'F+ , F-'!P$3))</f>
        <v>4.4464206313917145E-3</v>
      </c>
      <c r="Q1771" s="2" cm="1">
        <f t="array" ref="Q1771">[1]!table_weight[Reactions]*(('F+ , F-'!Q$2-[1]!tbl_gk[[#This Row],[Reactions]])/('F+ , F-'!Q$2-'F+ , F-'!Q$3))</f>
        <v>1.7531828002454398E-3</v>
      </c>
      <c r="R1771" s="2" cm="1">
        <f t="array" ref="R1771">[1]!table_weight[Balance]*(('F+ , F-'!R$2-[1]!tbl_gk[[#This Row],[Balance]])/('F+ , F-'!R$2-'F+ , F-'!R$3))</f>
        <v>8.6922508583597434E-4</v>
      </c>
      <c r="S1771" s="2" cm="1">
        <f t="array" ref="S1771">[1]!table_weight[ShotPower]*(('F+ , F-'!S$2-[1]!tbl_gk[[#This Row],[ShotPower]])/('F+ , F-'!S$2-'F+ , F-'!S$3))</f>
        <v>5.9732723886410689E-3</v>
      </c>
      <c r="T1771" s="2" cm="1">
        <f t="array" ref="T1771">[1]!table_weight[Jumping]*(('F+ , F-'!T$2-[1]!tbl_gk[[#This Row],[Jumping]])/('F+ , F-'!T$2-'F+ , F-'!T$3))</f>
        <v>1.3739364259988001E-3</v>
      </c>
      <c r="U1771" s="2" cm="1">
        <f t="array" ref="U1771">[1]!table_weight[Stamina]*(('F+ , F-'!U$2-[1]!tbl_gk[[#This Row],[Stamina]])/('F+ , F-'!U$2-'F+ , F-'!U$3))</f>
        <v>0</v>
      </c>
      <c r="V1771" s="2" cm="1">
        <f t="array" ref="V1771">[1]!table_weight[Strength]*(('F+ , F-'!V$2-[1]!tbl_gk[[#This Row],[Strength]])/('F+ , F-'!V$2-'F+ , F-'!V$3))</f>
        <v>3.1056687962681212E-2</v>
      </c>
      <c r="W1771" s="2" cm="1">
        <f t="array" ref="W1771">[1]!table_weight[LongShots]*(('F+ , F-'!W$2-[1]!tbl_gk[[#This Row],[LongShots]])/('F+ , F-'!W$2-'F+ , F-'!W$3))</f>
        <v>9.0897623305407575E-3</v>
      </c>
      <c r="X1771" s="2" cm="1">
        <f t="array" ref="X1771">[1]!table_weight[Aggression]*(('F+ , F-'!X$2-[1]!tbl_gk[[#This Row],[Aggression]])/('F+ , F-'!X$2-'F+ , F-'!X$3))</f>
        <v>1.2169151201703659E-2</v>
      </c>
      <c r="Y1771" s="2" cm="1">
        <f t="array" ref="Y1771">[1]!table_weight[Interceptions]*(('F+ , F-'!Y$2-[1]!tbl_gk[[#This Row],[Interceptions]])/('F+ , F-'!Y$2-'F+ , F-'!Y$3))</f>
        <v>2.0084046292242669E-2</v>
      </c>
      <c r="Z1771" s="2" cm="1">
        <f t="array" ref="Z1771">[1]!table_weight[Positioning]*(('F+ , F-'!Z$2-[1]!tbl_gk[[#This Row],[Positioning]])/('F+ , F-'!Z$2-'F+ , F-'!Z$3))</f>
        <v>1.9225568738802474E-3</v>
      </c>
      <c r="AA1771" s="2" cm="1">
        <f t="array" ref="AA1771">[1]!table_weight[Vision]*(('F+ , F-'!AA$2-[1]!tbl_gk[[#This Row],[Vision]])/('F+ , F-'!AA$2-'F+ , F-'!AA$3))</f>
        <v>2.200588175641412E-2</v>
      </c>
      <c r="AB1771" s="2" cm="1">
        <f t="array" ref="AB1771">[1]!table_weight[Penalties]*(('F+ , F-'!AB$2-[1]!tbl_gk[[#This Row],[Penalties]])/('F+ , F-'!AB$2-'F+ , F-'!AB$3))</f>
        <v>2.1139426260312223E-3</v>
      </c>
      <c r="AC1771" s="2" cm="1">
        <f t="array" ref="AC1771">[1]!table_weight[Composure]*(('F+ , F-'!AC$2-[1]!tbl_gk[[#This Row],[Composure]])/('F+ , F-'!AC$2-'F+ , F-'!AC$3))</f>
        <v>1.7079510458531426E-3</v>
      </c>
      <c r="AD1771" s="2" cm="1">
        <f t="array" ref="AD1771">[1]!table_weight[Marking]*(('F+ , F-'!AD$2-[1]!tbl_gk[[#This Row],[Marking]])/('F+ , F-'!AD$2-'F+ , F-'!AD$3))</f>
        <v>3.1549651263676225E-2</v>
      </c>
      <c r="AE1771" s="2" cm="1">
        <f t="array" ref="AE1771">[1]!table_weight[StandingTackle]*(('F+ , F-'!AE$2-[1]!tbl_gk[[#This Row],[StandingTackle]])/('F+ , F-'!AE$2-'F+ , F-'!AE$3))</f>
        <v>2.465854322450484E-2</v>
      </c>
      <c r="AF1771" s="2" cm="1">
        <f t="array" ref="AF1771">[1]!table_weight[SlidingTackle]*(('F+ , F-'!AF$2-[1]!tbl_gk[[#This Row],[SlidingTackle]])/('F+ , F-'!AF$2-'F+ , F-'!AF$3))</f>
        <v>8.9667429907290316E-3</v>
      </c>
      <c r="AG1771" s="2" cm="1">
        <f t="array" ref="AG1771">[1]!table_weight[GKDiving]*(('F+ , F-'!AG$2-[1]!tbl_gk[[#This Row],[GKDiving]])/('F+ , F-'!AG$2-'F+ , F-'!AG$3))</f>
        <v>5.4659770814318998E-2</v>
      </c>
      <c r="AH1771" s="2" cm="1">
        <f t="array" ref="AH1771">[1]!table_weight[GKHandling]*(('F+ , F-'!AH$2-[1]!tbl_gk[[#This Row],[GKHandling]])/('F+ , F-'!AH$2-'F+ , F-'!AH$3))</f>
        <v>5.3471514927051197E-2</v>
      </c>
      <c r="AI1771" s="2" cm="1">
        <f t="array" ref="AI1771">[1]!table_weight[GKKicking]*(('F+ , F-'!AI$2-[1]!tbl_gk[[#This Row],[GKKicking]])/('F+ , F-'!AI$2-'F+ , F-'!AI$3))</f>
        <v>2.6832978399756596E-2</v>
      </c>
      <c r="AJ1771" s="2" cm="1">
        <f t="array" ref="AJ1771">[1]!table_weight[GKPositioning]*(('F+ , F-'!AJ$2-[1]!tbl_gk[[#This Row],[GKPositioning]])/('F+ , F-'!AJ$2-'F+ , F-'!AJ$3))</f>
        <v>1.6397931244295699E-2</v>
      </c>
      <c r="AK1771" s="2" cm="1">
        <f t="array" ref="AK1771">[1]!table_weight[GKReflexes]*(('F+ , F-'!AK$2-[1]!tbl_gk[[#This Row],[GKReflexes]])/('F+ , F-'!AK$2-'F+ , F-'!AK$3))</f>
        <v>5.4659770814318998E-2</v>
      </c>
    </row>
    <row r="1772" spans="1:37" x14ac:dyDescent="0.55000000000000004">
      <c r="A1772" s="7">
        <f>[1]!tbl_gk[[#This Row],[ID]]</f>
        <v>265472</v>
      </c>
      <c r="B1772" s="1" cm="1">
        <f t="array" ref="B1772">[1]!table_weight[ValueEUR]*(('F+ , F-'!B$2-[1]!tbl_gk[[#This Row],[ValueEUR]])/('F+ , F-'!B$2-'F+ , F-'!B$3))</f>
        <v>1.5741901393629213E-5</v>
      </c>
      <c r="C1772" s="1" cm="1">
        <f t="array" ref="C1772">[1]!table_weight[WageEUR]*(('F+ , F-'!C$2-[1]!tbl_gk[[#This Row],[WageEUR]])/('F+ , F-'!C$2-'F+ , F-'!C$3))</f>
        <v>0</v>
      </c>
      <c r="D1772" s="1" cm="1">
        <f t="array" ref="D1772">[1]!table_weight[Crossing]*(('F+ , F-'!D$2-[1]!tbl_gk[[#This Row],[Crossing]])/('F+ , F-'!D$2-'F+ , F-'!D$3))</f>
        <v>3.6987814836757178E-2</v>
      </c>
      <c r="E1772" s="1" cm="1">
        <f t="array" ref="E1772">[1]!table_weight[Finishing]*(('F+ , F-'!E$2-[1]!tbl_gk[[#This Row],[Finishing]])/('F+ , F-'!E$2-'F+ , F-'!E$3))</f>
        <v>1.7968512321265388E-2</v>
      </c>
      <c r="F1772" s="1" cm="1">
        <f t="array" ref="F1772">[1]!table_weight[HeadingAccuracy]*(('F+ , F-'!F$2-[1]!tbl_gk[[#This Row],[HeadingAccuracy]])/('F+ , F-'!F$2-'F+ , F-'!F$3))</f>
        <v>1.1274360672166649E-2</v>
      </c>
      <c r="G1772" s="1" cm="1">
        <f t="array" ref="G1772">[1]!table_weight[ShortPassing]*(('F+ , F-'!G$2-[1]!tbl_gk[[#This Row],[ShortPassing]])/('F+ , F-'!G$2-'F+ , F-'!G$3))</f>
        <v>6.3285326414520199E-2</v>
      </c>
      <c r="H1772" s="1" cm="1">
        <f t="array" ref="H1772">[1]!table_weight[Volleys]*(('F+ , F-'!H$2-[1]!tbl_gk[[#This Row],[Volleys]])/('F+ , F-'!H$2-'F+ , F-'!H$3))</f>
        <v>2.3147841959762173E-3</v>
      </c>
      <c r="I1772" s="1" cm="1">
        <f t="array" ref="I1772">[1]!table_weight[Dribbling]*(('F+ , F-'!I$2-[1]!tbl_gk[[#This Row],[Dribbling]])/('F+ , F-'!I$2-'F+ , F-'!I$3))</f>
        <v>1.9557564431309422E-2</v>
      </c>
      <c r="J1772" s="1" cm="1">
        <f t="array" ref="J1772">[1]!table_weight[Curve]*(('F+ , F-'!J$2-[1]!tbl_gk[[#This Row],[Curve]])/('F+ , F-'!J$2-'F+ , F-'!J$3))</f>
        <v>1.03099753236656E-2</v>
      </c>
      <c r="K1772" s="1" cm="1">
        <f t="array" ref="K1772">[1]!table_weight[FKAccuracy]*(('F+ , F-'!K$2-[1]!tbl_gk[[#This Row],[FKAccuracy]])/('F+ , F-'!K$2-'F+ , F-'!K$3))</f>
        <v>9.5832065713416324E-3</v>
      </c>
      <c r="L1772" s="1" cm="1">
        <f t="array" ref="L1772">[1]!table_weight[LongPassing]*(('F+ , F-'!L$2-[1]!tbl_gk[[#This Row],[LongPassing]])/('F+ , F-'!L$2-'F+ , F-'!L$3))</f>
        <v>3.031974960424471E-2</v>
      </c>
      <c r="M1772" s="1" cm="1">
        <f t="array" ref="M1772">[1]!table_weight[BallControl]*(('F+ , F-'!M$2-[1]!tbl_gk[[#This Row],[BallControl]])/('F+ , F-'!M$2-'F+ , F-'!M$3))</f>
        <v>1.5211439002129552E-2</v>
      </c>
      <c r="N1772" s="1" cm="1">
        <f t="array" ref="N1772">[1]!table_weight[Acceleration]*(('F+ , F-'!N$2-[1]!tbl_gk[[#This Row],[Acceleration]])/('F+ , F-'!N$2-'F+ , F-'!N$3))</f>
        <v>7.2155908301866443E-3</v>
      </c>
      <c r="O1772" s="1" cm="1">
        <f t="array" ref="O1772">[1]!table_weight[SprintSpeed]*(('F+ , F-'!O$2-[1]!tbl_gk[[#This Row],[SprintSpeed]])/('F+ , F-'!O$2-'F+ , F-'!O$3))</f>
        <v>1.0119866139336769E-2</v>
      </c>
      <c r="P1772" s="1" cm="1">
        <f t="array" ref="P1772">[1]!table_weight[Agility]*(('F+ , F-'!P$2-[1]!tbl_gk[[#This Row],[Agility]])/('F+ , F-'!P$2-'F+ , F-'!P$3))</f>
        <v>4.9144649083803166E-3</v>
      </c>
      <c r="Q1772" s="1" cm="1">
        <f t="array" ref="Q1772">[1]!table_weight[Reactions]*(('F+ , F-'!Q$2-[1]!tbl_gk[[#This Row],[Reactions]])/('F+ , F-'!Q$2-'F+ , F-'!Q$3))</f>
        <v>1.3922334001949081E-3</v>
      </c>
      <c r="R1772" s="1" cm="1">
        <f t="array" ref="R1772">[1]!table_weight[Balance]*(('F+ , F-'!R$2-[1]!tbl_gk[[#This Row],[Balance]])/('F+ , F-'!R$2-'F+ , F-'!R$3))</f>
        <v>1.8005376778030898E-3</v>
      </c>
      <c r="S1772" s="1" cm="1">
        <f t="array" ref="S1772">[1]!table_weight[ShotPower]*(('F+ , F-'!S$2-[1]!tbl_gk[[#This Row],[ShotPower]])/('F+ , F-'!S$2-'F+ , F-'!S$3))</f>
        <v>6.2329798837993753E-3</v>
      </c>
      <c r="T1772" s="1" cm="1">
        <f t="array" ref="T1772">[1]!table_weight[Jumping]*(('F+ , F-'!T$2-[1]!tbl_gk[[#This Row],[Jumping]])/('F+ , F-'!T$2-'F+ , F-'!T$3))</f>
        <v>2.4902597721228252E-3</v>
      </c>
      <c r="U1772" s="1" cm="1">
        <f t="array" ref="U1772">[1]!table_weight[Stamina]*(('F+ , F-'!U$2-[1]!tbl_gk[[#This Row],[Stamina]])/('F+ , F-'!U$2-'F+ , F-'!U$3))</f>
        <v>1.88916258574835E-2</v>
      </c>
      <c r="V1772" s="1" cm="1">
        <f t="array" ref="V1772">[1]!table_weight[Strength]*(('F+ , F-'!V$2-[1]!tbl_gk[[#This Row],[Strength]])/('F+ , F-'!V$2-'F+ , F-'!V$3))</f>
        <v>3.9930027380590122E-2</v>
      </c>
      <c r="W1772" s="1" cm="1">
        <f t="array" ref="W1772">[1]!table_weight[LongShots]*(('F+ , F-'!W$2-[1]!tbl_gk[[#This Row],[LongShots]])/('F+ , F-'!W$2-'F+ , F-'!W$3))</f>
        <v>9.6091773208573719E-3</v>
      </c>
      <c r="X1772" s="1" cm="1">
        <f t="array" ref="X1772">[1]!table_weight[Aggression]*(('F+ , F-'!X$2-[1]!tbl_gk[[#This Row],[Aggression]])/('F+ , F-'!X$2-'F+ , F-'!X$3))</f>
        <v>1.3994523881959207E-2</v>
      </c>
      <c r="Y1772" s="1" cm="1">
        <f t="array" ref="Y1772">[1]!table_weight[Interceptions]*(('F+ , F-'!Y$2-[1]!tbl_gk[[#This Row],[Interceptions]])/('F+ , F-'!Y$2-'F+ , F-'!Y$3))</f>
        <v>2.3546812894353474E-2</v>
      </c>
      <c r="Z1772" s="1" cm="1">
        <f t="array" ref="Z1772">[1]!table_weight[Positioning]*(('F+ , F-'!Z$2-[1]!tbl_gk[[#This Row],[Positioning]])/('F+ , F-'!Z$2-'F+ , F-'!Z$3))</f>
        <v>2.2183348544772088E-3</v>
      </c>
      <c r="AA1772" s="1" cm="1">
        <f t="array" ref="AA1772">[1]!table_weight[Vision]*(('F+ , F-'!AA$2-[1]!tbl_gk[[#This Row],[Vision]])/('F+ , F-'!AA$2-'F+ , F-'!AA$3))</f>
        <v>1.4197343068654267E-2</v>
      </c>
      <c r="AB1772" s="1" cm="1">
        <f t="array" ref="AB1772">[1]!table_weight[Penalties]*(('F+ , F-'!AB$2-[1]!tbl_gk[[#This Row],[Penalties]])/('F+ , F-'!AB$2-'F+ , F-'!AB$3))</f>
        <v>2.427119311369181E-3</v>
      </c>
      <c r="AC1772" s="1" cm="1">
        <f t="array" ref="AC1772">[1]!table_weight[Composure]*(('F+ , F-'!AC$2-[1]!tbl_gk[[#This Row],[Composure]])/('F+ , F-'!AC$2-'F+ , F-'!AC$3))</f>
        <v>2.6153000389626249E-3</v>
      </c>
      <c r="AD1772" s="1" cm="1">
        <f t="array" ref="AD1772">[1]!table_weight[Marking]*(('F+ , F-'!AD$2-[1]!tbl_gk[[#This Row],[Marking]])/('F+ , F-'!AD$2-'F+ , F-'!AD$3))</f>
        <v>3.4704616390043845E-2</v>
      </c>
      <c r="AE1772" s="1" cm="1">
        <f t="array" ref="AE1772">[1]!table_weight[StandingTackle]*(('F+ , F-'!AE$2-[1]!tbl_gk[[#This Row],[StandingTackle]])/('F+ , F-'!AE$2-'F+ , F-'!AE$3))</f>
        <v>3.1383600467551613E-2</v>
      </c>
      <c r="AF1772" s="1" cm="1">
        <f t="array" ref="AF1772">[1]!table_weight[SlidingTackle]*(('F+ , F-'!AF$2-[1]!tbl_gk[[#This Row],[SlidingTackle]])/('F+ , F-'!AF$2-'F+ , F-'!AF$3))</f>
        <v>8.9667429907290316E-3</v>
      </c>
      <c r="AG1772" s="1" cm="1">
        <f t="array" ref="AG1772">[1]!table_weight[GKDiving]*(('F+ , F-'!AG$2-[1]!tbl_gk[[#This Row],[GKDiving]])/('F+ , F-'!AG$2-'F+ , F-'!AG$3))</f>
        <v>5.1243535138424057E-2</v>
      </c>
      <c r="AH1772" s="1" cm="1">
        <f t="array" ref="AH1772">[1]!table_weight[GKHandling]*(('F+ , F-'!AH$2-[1]!tbl_gk[[#This Row],[GKHandling]])/('F+ , F-'!AH$2-'F+ , F-'!AH$3))</f>
        <v>4.8124363434346076E-2</v>
      </c>
      <c r="AI1772" s="1" cm="1">
        <f t="array" ref="AI1772">[1]!table_weight[GKKicking]*(('F+ , F-'!AI$2-[1]!tbl_gk[[#This Row],[GKKicking]])/('F+ , F-'!AI$2-'F+ , F-'!AI$3))</f>
        <v>2.8621843626407038E-2</v>
      </c>
      <c r="AJ1772" s="1" cm="1">
        <f t="array" ref="AJ1772">[1]!table_weight[GKPositioning]*(('F+ , F-'!AJ$2-[1]!tbl_gk[[#This Row],[GKPositioning]])/('F+ , F-'!AJ$2-'F+ , F-'!AJ$3))</f>
        <v>1.7028620907537841E-2</v>
      </c>
      <c r="AK1772" s="1" cm="1">
        <f t="array" ref="AK1772">[1]!table_weight[GKReflexes]*(('F+ , F-'!AK$2-[1]!tbl_gk[[#This Row],[GKReflexes]])/('F+ , F-'!AK$2-'F+ , F-'!AK$3))</f>
        <v>4.55498090119325E-2</v>
      </c>
    </row>
    <row r="1773" spans="1:37" x14ac:dyDescent="0.55000000000000004">
      <c r="A1773" s="8">
        <f>[1]!tbl_gk[[#This Row],[ID]]</f>
        <v>265520</v>
      </c>
      <c r="B1773" s="2" cm="1">
        <f t="array" ref="B1773">[1]!table_weight[ValueEUR]*(('F+ , F-'!B$2-[1]!tbl_gk[[#This Row],[ValueEUR]])/('F+ , F-'!B$2-'F+ , F-'!B$3))</f>
        <v>2.5958704062827779E-4</v>
      </c>
      <c r="C1773" s="2" cm="1">
        <f t="array" ref="C1773">[1]!table_weight[WageEUR]*(('F+ , F-'!C$2-[1]!tbl_gk[[#This Row],[WageEUR]])/('F+ , F-'!C$2-'F+ , F-'!C$3))</f>
        <v>2.3472561185650898E-4</v>
      </c>
      <c r="D1773" s="2" cm="1">
        <f t="array" ref="D1773">[1]!table_weight[Crossing]*(('F+ , F-'!D$2-[1]!tbl_gk[[#This Row],[Crossing]])/('F+ , F-'!D$2-'F+ , F-'!D$3))</f>
        <v>3.81086577105983E-2</v>
      </c>
      <c r="E1773" s="2" cm="1">
        <f t="array" ref="E1773">[1]!table_weight[Finishing]*(('F+ , F-'!E$2-[1]!tbl_gk[[#This Row],[Finishing]])/('F+ , F-'!E$2-'F+ , F-'!E$3))</f>
        <v>2.1961515059324362E-2</v>
      </c>
      <c r="F1773" s="2" cm="1">
        <f t="array" ref="F1773">[1]!table_weight[HeadingAccuracy]*(('F+ , F-'!F$2-[1]!tbl_gk[[#This Row],[HeadingAccuracy]])/('F+ , F-'!F$2-'F+ , F-'!F$3))</f>
        <v>1.210949849973455E-2</v>
      </c>
      <c r="G1773" s="2" cm="1">
        <f t="array" ref="G1773">[1]!table_weight[ShortPassing]*(('F+ , F-'!G$2-[1]!tbl_gk[[#This Row],[ShortPassing]])/('F+ , F-'!G$2-'F+ , F-'!G$3))</f>
        <v>5.9066304653552192E-2</v>
      </c>
      <c r="H1773" s="2" cm="1">
        <f t="array" ref="H1773">[1]!table_weight[Volleys]*(('F+ , F-'!H$2-[1]!tbl_gk[[#This Row],[Volleys]])/('F+ , F-'!H$2-'F+ , F-'!H$3))</f>
        <v>2.3147841959762173E-3</v>
      </c>
      <c r="I1773" s="2" cm="1">
        <f t="array" ref="I1773">[1]!table_weight[Dribbling]*(('F+ , F-'!I$2-[1]!tbl_gk[[#This Row],[Dribbling]])/('F+ , F-'!I$2-'F+ , F-'!I$3))</f>
        <v>2.2491199096005835E-2</v>
      </c>
      <c r="J1773" s="2" cm="1">
        <f t="array" ref="J1773">[1]!table_weight[Curve]*(('F+ , F-'!J$2-[1]!tbl_gk[[#This Row],[Curve]])/('F+ , F-'!J$2-'F+ , F-'!J$3))</f>
        <v>9.6339113680153961E-3</v>
      </c>
      <c r="K1773" s="2" cm="1">
        <f t="array" ref="K1773">[1]!table_weight[FKAccuracy]*(('F+ , F-'!K$2-[1]!tbl_gk[[#This Row],[FKAccuracy]])/('F+ , F-'!K$2-'F+ , F-'!K$3))</f>
        <v>9.7353209613629272E-3</v>
      </c>
      <c r="L1773" s="2" cm="1">
        <f t="array" ref="L1773">[1]!table_weight[LongPassing]*(('F+ , F-'!L$2-[1]!tbl_gk[[#This Row],[LongPassing]])/('F+ , F-'!L$2-'F+ , F-'!L$3))</f>
        <v>2.8154053203941515E-2</v>
      </c>
      <c r="M1773" s="2" cm="1">
        <f t="array" ref="M1773">[1]!table_weight[BallControl]*(('F+ , F-'!M$2-[1]!tbl_gk[[#This Row],[BallControl]])/('F+ , F-'!M$2-'F+ , F-'!M$3))</f>
        <v>1.3472988830457604E-2</v>
      </c>
      <c r="N1773" s="2" cm="1">
        <f t="array" ref="N1773">[1]!table_weight[Acceleration]*(('F+ , F-'!N$2-[1]!tbl_gk[[#This Row],[Acceleration]])/('F+ , F-'!N$2-'F+ , F-'!N$3))</f>
        <v>9.9214373915066361E-3</v>
      </c>
      <c r="O1773" s="2" cm="1">
        <f t="array" ref="O1773">[1]!table_weight[SprintSpeed]*(('F+ , F-'!O$2-[1]!tbl_gk[[#This Row],[SprintSpeed]])/('F+ , F-'!O$2-'F+ , F-'!O$3))</f>
        <v>1.1525403103133543E-2</v>
      </c>
      <c r="P1773" s="2" cm="1">
        <f t="array" ref="P1773">[1]!table_weight[Agility]*(('F+ , F-'!P$2-[1]!tbl_gk[[#This Row],[Agility]])/('F+ , F-'!P$2-'F+ , F-'!P$3))</f>
        <v>5.7335423931103692E-3</v>
      </c>
      <c r="Q1773" s="2" cm="1">
        <f t="array" ref="Q1773">[1]!table_weight[Reactions]*(('F+ , F-'!Q$2-[1]!tbl_gk[[#This Row],[Reactions]])/('F+ , F-'!Q$2-'F+ , F-'!Q$3))</f>
        <v>2.2688248003176282E-3</v>
      </c>
      <c r="R1773" s="2" cm="1">
        <f t="array" ref="R1773">[1]!table_weight[Balance]*(('F+ , F-'!R$2-[1]!tbl_gk[[#This Row],[Balance]])/('F+ , F-'!R$2-'F+ , F-'!R$3))</f>
        <v>1.9247126900653719E-3</v>
      </c>
      <c r="S1773" s="2" cm="1">
        <f t="array" ref="S1773">[1]!table_weight[ShotPower]*(('F+ , F-'!S$2-[1]!tbl_gk[[#This Row],[ShotPower]])/('F+ , F-'!S$2-'F+ , F-'!S$3))</f>
        <v>6.7523948741159906E-3</v>
      </c>
      <c r="T1773" s="2" cm="1">
        <f t="array" ref="T1773">[1]!table_weight[Jumping]*(('F+ , F-'!T$2-[1]!tbl_gk[[#This Row],[Jumping]])/('F+ , F-'!T$2-'F+ , F-'!T$3))</f>
        <v>2.7478728519976002E-3</v>
      </c>
      <c r="U1773" s="2" cm="1">
        <f t="array" ref="U1773">[1]!table_weight[Stamina]*(('F+ , F-'!U$2-[1]!tbl_gk[[#This Row],[Stamina]])/('F+ , F-'!U$2-'F+ , F-'!U$3))</f>
        <v>1.8032915591234249E-2</v>
      </c>
      <c r="V1773" s="2" cm="1">
        <f t="array" ref="V1773">[1]!table_weight[Strength]*(('F+ , F-'!V$2-[1]!tbl_gk[[#This Row],[Strength]])/('F+ , F-'!V$2-'F+ , F-'!V$3))</f>
        <v>2.3070682486563184E-2</v>
      </c>
      <c r="W1773" s="2" cm="1">
        <f t="array" ref="W1773">[1]!table_weight[LongShots]*(('F+ , F-'!W$2-[1]!tbl_gk[[#This Row],[LongShots]])/('F+ , F-'!W$2-'F+ , F-'!W$3))</f>
        <v>9.3494698256990638E-3</v>
      </c>
      <c r="X1773" s="2" cm="1">
        <f t="array" ref="X1773">[1]!table_weight[Aggression]*(('F+ , F-'!X$2-[1]!tbl_gk[[#This Row],[Aggression]])/('F+ , F-'!X$2-'F+ , F-'!X$3))</f>
        <v>1.7645269242470306E-2</v>
      </c>
      <c r="Y1773" s="2" cm="1">
        <f t="array" ref="Y1773">[1]!table_weight[Interceptions]*(('F+ , F-'!Y$2-[1]!tbl_gk[[#This Row],[Interceptions]])/('F+ , F-'!Y$2-'F+ , F-'!Y$3))</f>
        <v>2.4239366214775633E-2</v>
      </c>
      <c r="Z1773" s="2" cm="1">
        <f t="array" ref="Z1773">[1]!table_weight[Positioning]*(('F+ , F-'!Z$2-[1]!tbl_gk[[#This Row],[Positioning]])/('F+ , F-'!Z$2-'F+ , F-'!Z$3))</f>
        <v>1.9225568738802474E-3</v>
      </c>
      <c r="AA1773" s="2" cm="1">
        <f t="array" ref="AA1773">[1]!table_weight[Vision]*(('F+ , F-'!AA$2-[1]!tbl_gk[[#This Row],[Vision]])/('F+ , F-'!AA$2-'F+ , F-'!AA$3))</f>
        <v>1.9876280296115975E-2</v>
      </c>
      <c r="AB1773" s="2" cm="1">
        <f t="array" ref="AB1773">[1]!table_weight[Penalties]*(('F+ , F-'!AB$2-[1]!tbl_gk[[#This Row],[Penalties]])/('F+ , F-'!AB$2-'F+ , F-'!AB$3))</f>
        <v>2.3096780543674466E-3</v>
      </c>
      <c r="AC1773" s="2" cm="1">
        <f t="array" ref="AC1773">[1]!table_weight[Composure]*(('F+ , F-'!AC$2-[1]!tbl_gk[[#This Row],[Composure]])/('F+ , F-'!AC$2-'F+ , F-'!AC$3))</f>
        <v>1.6012041054873211E-3</v>
      </c>
      <c r="AD1773" s="2" cm="1">
        <f t="array" ref="AD1773">[1]!table_weight[Marking]*(('F+ , F-'!AD$2-[1]!tbl_gk[[#This Row],[Marking]])/('F+ , F-'!AD$2-'F+ , F-'!AD$3))</f>
        <v>3.9437064079595283E-2</v>
      </c>
      <c r="AE1773" s="2" cm="1">
        <f t="array" ref="AE1773">[1]!table_weight[StandingTackle]*(('F+ , F-'!AE$2-[1]!tbl_gk[[#This Row],[StandingTackle]])/('F+ , F-'!AE$2-'F+ , F-'!AE$3))</f>
        <v>3.362528621523387E-2</v>
      </c>
      <c r="AF1773" s="2" cm="1">
        <f t="array" ref="AF1773">[1]!table_weight[SlidingTackle]*(('F+ , F-'!AF$2-[1]!tbl_gk[[#This Row],[SlidingTackle]])/('F+ , F-'!AF$2-'F+ , F-'!AF$3))</f>
        <v>1.120842873841129E-2</v>
      </c>
      <c r="AG1773" s="2" cm="1">
        <f t="array" ref="AG1773">[1]!table_weight[GKDiving]*(('F+ , F-'!AG$2-[1]!tbl_gk[[#This Row],[GKDiving]])/('F+ , F-'!AG$2-'F+ , F-'!AG$3))</f>
        <v>4.4411063786634182E-2</v>
      </c>
      <c r="AH1773" s="2" cm="1">
        <f t="array" ref="AH1773">[1]!table_weight[GKHandling]*(('F+ , F-'!AH$2-[1]!tbl_gk[[#This Row],[GKHandling]])/('F+ , F-'!AH$2-'F+ , F-'!AH$3))</f>
        <v>5.3471514927051197E-2</v>
      </c>
      <c r="AI1773" s="2" cm="1">
        <f t="array" ref="AI1773">[1]!table_weight[GKKicking]*(('F+ , F-'!AI$2-[1]!tbl_gk[[#This Row],[GKKicking]])/('F+ , F-'!AI$2-'F+ , F-'!AI$3))</f>
        <v>3.0410708853057477E-2</v>
      </c>
      <c r="AJ1773" s="2" cm="1">
        <f t="array" ref="AJ1773">[1]!table_weight[GKPositioning]*(('F+ , F-'!AJ$2-[1]!tbl_gk[[#This Row],[GKPositioning]])/('F+ , F-'!AJ$2-'F+ , F-'!AJ$3))</f>
        <v>1.8290000234022125E-2</v>
      </c>
      <c r="AK1773" s="2" cm="1">
        <f t="array" ref="AK1773">[1]!table_weight[GKReflexes]*(('F+ , F-'!AK$2-[1]!tbl_gk[[#This Row],[GKReflexes]])/('F+ , F-'!AK$2-'F+ , F-'!AK$3))</f>
        <v>4.3727816651455198E-2</v>
      </c>
    </row>
    <row r="1774" spans="1:37" x14ac:dyDescent="0.55000000000000004">
      <c r="A1774" s="7">
        <f>[1]!tbl_gk[[#This Row],[ID]]</f>
        <v>265526</v>
      </c>
      <c r="B1774" s="1" cm="1">
        <f t="array" ref="B1774">[1]!table_weight[ValueEUR]*(('F+ , F-'!B$2-[1]!tbl_gk[[#This Row],[ValueEUR]])/('F+ , F-'!B$2-'F+ , F-'!B$3))</f>
        <v>2.132873306470154E-4</v>
      </c>
      <c r="C1774" s="1" cm="1">
        <f t="array" ref="C1774">[1]!table_weight[WageEUR]*(('F+ , F-'!C$2-[1]!tbl_gk[[#This Row],[WageEUR]])/('F+ , F-'!C$2-'F+ , F-'!C$3))</f>
        <v>0</v>
      </c>
      <c r="D1774" s="1" cm="1">
        <f t="array" ref="D1774">[1]!table_weight[Crossing]*(('F+ , F-'!D$2-[1]!tbl_gk[[#This Row],[Crossing]])/('F+ , F-'!D$2-'F+ , F-'!D$3))</f>
        <v>3.0262757593710415E-2</v>
      </c>
      <c r="E1774" s="1" cm="1">
        <f t="array" ref="E1774">[1]!table_weight[Finishing]*(('F+ , F-'!E$2-[1]!tbl_gk[[#This Row],[Finishing]])/('F+ , F-'!E$2-'F+ , F-'!E$3))</f>
        <v>1.7968512321265388E-2</v>
      </c>
      <c r="F1774" s="1" cm="1">
        <f t="array" ref="F1774">[1]!table_weight[HeadingAccuracy]*(('F+ , F-'!F$2-[1]!tbl_gk[[#This Row],[HeadingAccuracy]])/('F+ , F-'!F$2-'F+ , F-'!F$3))</f>
        <v>1.1274360672166649E-2</v>
      </c>
      <c r="G1774" s="1" cm="1">
        <f t="array" ref="G1774">[1]!table_weight[ShortPassing]*(('F+ , F-'!G$2-[1]!tbl_gk[[#This Row],[ShortPassing]])/('F+ , F-'!G$2-'F+ , F-'!G$3))</f>
        <v>4.5002898783658811E-2</v>
      </c>
      <c r="H1774" s="1" cm="1">
        <f t="array" ref="H1774">[1]!table_weight[Volleys]*(('F+ , F-'!H$2-[1]!tbl_gk[[#This Row],[Volleys]])/('F+ , F-'!H$2-'F+ , F-'!H$3))</f>
        <v>2.1990449861774069E-3</v>
      </c>
      <c r="I1774" s="1" cm="1">
        <f t="array" ref="I1774">[1]!table_weight[Dribbling]*(('F+ , F-'!I$2-[1]!tbl_gk[[#This Row],[Dribbling]])/('F+ , F-'!I$2-'F+ , F-'!I$3))</f>
        <v>2.2491199096005835E-2</v>
      </c>
      <c r="J1774" s="1" cm="1">
        <f t="array" ref="J1774">[1]!table_weight[Curve]*(('F+ , F-'!J$2-[1]!tbl_gk[[#This Row],[Curve]])/('F+ , F-'!J$2-'F+ , F-'!J$3))</f>
        <v>9.4648953791028455E-3</v>
      </c>
      <c r="K1774" s="1" cm="1">
        <f t="array" ref="K1774">[1]!table_weight[FKAccuracy]*(('F+ , F-'!K$2-[1]!tbl_gk[[#This Row],[FKAccuracy]])/('F+ , F-'!K$2-'F+ , F-'!K$3))</f>
        <v>9.2789777912990392E-3</v>
      </c>
      <c r="L1774" s="1" cm="1">
        <f t="array" ref="L1774">[1]!table_weight[LongPassing]*(('F+ , F-'!L$2-[1]!tbl_gk[[#This Row],[LongPassing]])/('F+ , F-'!L$2-'F+ , F-'!L$3))</f>
        <v>2.1115539902956136E-2</v>
      </c>
      <c r="M1774" s="1" cm="1">
        <f t="array" ref="M1774">[1]!table_weight[BallControl]*(('F+ , F-'!M$2-[1]!tbl_gk[[#This Row],[BallControl]])/('F+ , F-'!M$2-'F+ , F-'!M$3))</f>
        <v>1.3038376287539614E-2</v>
      </c>
      <c r="N1774" s="1" cm="1">
        <f t="array" ref="N1774">[1]!table_weight[Acceleration]*(('F+ , F-'!N$2-[1]!tbl_gk[[#This Row],[Acceleration]])/('F+ , F-'!N$2-'F+ , F-'!N$3))</f>
        <v>7.666565257073309E-3</v>
      </c>
      <c r="O1774" s="1" cm="1">
        <f t="array" ref="O1774">[1]!table_weight[SprintSpeed]*(('F+ , F-'!O$2-[1]!tbl_gk[[#This Row],[SprintSpeed]])/('F+ , F-'!O$2-'F+ , F-'!O$3))</f>
        <v>8.4332217827806418E-3</v>
      </c>
      <c r="P1774" s="1" cm="1">
        <f t="array" ref="P1774">[1]!table_weight[Agility]*(('F+ , F-'!P$2-[1]!tbl_gk[[#This Row],[Agility]])/('F+ , F-'!P$2-'F+ , F-'!P$3))</f>
        <v>4.5634317006388652E-3</v>
      </c>
      <c r="Q1774" s="1" cm="1">
        <f t="array" ref="Q1774">[1]!table_weight[Reactions]*(('F+ , F-'!Q$2-[1]!tbl_gk[[#This Row],[Reactions]])/('F+ , F-'!Q$2-'F+ , F-'!Q$3))</f>
        <v>2.2688248003176282E-3</v>
      </c>
      <c r="R1774" s="1" cm="1">
        <f t="array" ref="R1774">[1]!table_weight[Balance]*(('F+ , F-'!R$2-[1]!tbl_gk[[#This Row],[Balance]])/('F+ , F-'!R$2-'F+ , F-'!R$3))</f>
        <v>1.8626251839342308E-3</v>
      </c>
      <c r="S1774" s="1" cm="1">
        <f t="array" ref="S1774">[1]!table_weight[ShotPower]*(('F+ , F-'!S$2-[1]!tbl_gk[[#This Row],[ShotPower]])/('F+ , F-'!S$2-'F+ , F-'!S$3))</f>
        <v>5.9732723886410689E-3</v>
      </c>
      <c r="T1774" s="1" cm="1">
        <f t="array" ref="T1774">[1]!table_weight[Jumping]*(('F+ , F-'!T$2-[1]!tbl_gk[[#This Row],[Jumping]])/('F+ , F-'!T$2-'F+ , F-'!T$3))</f>
        <v>3.4348410649970005E-3</v>
      </c>
      <c r="U1774" s="1" cm="1">
        <f t="array" ref="U1774">[1]!table_weight[Stamina]*(('F+ , F-'!U$2-[1]!tbl_gk[[#This Row],[Stamina]])/('F+ , F-'!U$2-'F+ , F-'!U$3))</f>
        <v>1.88916258574835E-2</v>
      </c>
      <c r="V1774" s="1" cm="1">
        <f t="array" ref="V1774">[1]!table_weight[Strength]*(('F+ , F-'!V$2-[1]!tbl_gk[[#This Row],[Strength]])/('F+ , F-'!V$2-'F+ , F-'!V$3))</f>
        <v>2.1296014602981403E-2</v>
      </c>
      <c r="W1774" s="1" cm="1">
        <f t="array" ref="W1774">[1]!table_weight[LongShots]*(('F+ , F-'!W$2-[1]!tbl_gk[[#This Row],[LongShots]])/('F+ , F-'!W$2-'F+ , F-'!W$3))</f>
        <v>9.86888481601568E-3</v>
      </c>
      <c r="X1774" s="1" cm="1">
        <f t="array" ref="X1774">[1]!table_weight[Aggression]*(('F+ , F-'!X$2-[1]!tbl_gk[[#This Row],[Aggression]])/('F+ , F-'!X$2-'F+ , F-'!X$3))</f>
        <v>1.642835412229994E-2</v>
      </c>
      <c r="Y1774" s="1" cm="1">
        <f t="array" ref="Y1774">[1]!table_weight[Interceptions]*(('F+ , F-'!Y$2-[1]!tbl_gk[[#This Row],[Interceptions]])/('F+ , F-'!Y$2-'F+ , F-'!Y$3))</f>
        <v>2.4931919535197796E-2</v>
      </c>
      <c r="Z1774" s="1" cm="1">
        <f t="array" ref="Z1774">[1]!table_weight[Positioning]*(('F+ , F-'!Z$2-[1]!tbl_gk[[#This Row],[Positioning]])/('F+ , F-'!Z$2-'F+ , F-'!Z$3))</f>
        <v>1.9225568738802474E-3</v>
      </c>
      <c r="AA1774" s="1" cm="1">
        <f t="array" ref="AA1774">[1]!table_weight[Vision]*(('F+ , F-'!AA$2-[1]!tbl_gk[[#This Row],[Vision]])/('F+ , F-'!AA$2-'F+ , F-'!AA$3))</f>
        <v>2.6265084677010397E-2</v>
      </c>
      <c r="AB1774" s="1" cm="1">
        <f t="array" ref="AB1774">[1]!table_weight[Penalties]*(('F+ , F-'!AB$2-[1]!tbl_gk[[#This Row],[Penalties]])/('F+ , F-'!AB$2-'F+ , F-'!AB$3))</f>
        <v>2.3096780543674466E-3</v>
      </c>
      <c r="AC1774" s="1" cm="1">
        <f t="array" ref="AC1774">[1]!table_weight[Composure]*(('F+ , F-'!AC$2-[1]!tbl_gk[[#This Row],[Composure]])/('F+ , F-'!AC$2-'F+ , F-'!AC$3))</f>
        <v>2.5085530985968032E-3</v>
      </c>
      <c r="AD1774" s="1" cm="1">
        <f t="array" ref="AD1774">[1]!table_weight[Marking]*(('F+ , F-'!AD$2-[1]!tbl_gk[[#This Row],[Marking]])/('F+ , F-'!AD$2-'F+ , F-'!AD$3))</f>
        <v>3.6282098953227655E-2</v>
      </c>
      <c r="AE1774" s="1" cm="1">
        <f t="array" ref="AE1774">[1]!table_weight[StandingTackle]*(('F+ , F-'!AE$2-[1]!tbl_gk[[#This Row],[StandingTackle]])/('F+ , F-'!AE$2-'F+ , F-'!AE$3))</f>
        <v>2.017517172914032E-2</v>
      </c>
      <c r="AF1774" s="1" cm="1">
        <f t="array" ref="AF1774">[1]!table_weight[SlidingTackle]*(('F+ , F-'!AF$2-[1]!tbl_gk[[#This Row],[SlidingTackle]])/('F+ , F-'!AF$2-'F+ , F-'!AF$3))</f>
        <v>8.2195144081682794E-3</v>
      </c>
      <c r="AG1774" s="1" cm="1">
        <f t="array" ref="AG1774">[1]!table_weight[GKDiving]*(('F+ , F-'!AG$2-[1]!tbl_gk[[#This Row],[GKDiving]])/('F+ , F-'!AG$2-'F+ , F-'!AG$3))</f>
        <v>4.9535417300476586E-2</v>
      </c>
      <c r="AH1774" s="1" cm="1">
        <f t="array" ref="AH1774">[1]!table_weight[GKHandling]*(('F+ , F-'!AH$2-[1]!tbl_gk[[#This Row],[GKHandling]])/('F+ , F-'!AH$2-'F+ , F-'!AH$3))</f>
        <v>5.3471514927051197E-2</v>
      </c>
      <c r="AI1774" s="1" cm="1">
        <f t="array" ref="AI1774">[1]!table_weight[GKKicking]*(('F+ , F-'!AI$2-[1]!tbl_gk[[#This Row],[GKKicking]])/('F+ , F-'!AI$2-'F+ , F-'!AI$3))</f>
        <v>2.7727411013081817E-2</v>
      </c>
      <c r="AJ1774" s="1" cm="1">
        <f t="array" ref="AJ1774">[1]!table_weight[GKPositioning]*(('F+ , F-'!AJ$2-[1]!tbl_gk[[#This Row],[GKPositioning]])/('F+ , F-'!AJ$2-'F+ , F-'!AJ$3))</f>
        <v>1.9551379560506409E-2</v>
      </c>
      <c r="AK1774" s="1" cm="1">
        <f t="array" ref="AK1774">[1]!table_weight[GKReflexes]*(('F+ , F-'!AK$2-[1]!tbl_gk[[#This Row],[GKReflexes]])/('F+ , F-'!AK$2-'F+ , F-'!AK$3))</f>
        <v>4.9193793732887098E-2</v>
      </c>
    </row>
    <row r="1775" spans="1:37" x14ac:dyDescent="0.55000000000000004">
      <c r="A1775" s="8">
        <f>[1]!tbl_gk[[#This Row],[ID]]</f>
        <v>265531</v>
      </c>
      <c r="B1775" s="2" cm="1">
        <f t="array" ref="B1775">[1]!table_weight[ValueEUR]*(('F+ , F-'!B$2-[1]!tbl_gk[[#This Row],[ValueEUR]])/('F+ , F-'!B$2-'F+ , F-'!B$3))</f>
        <v>8.9821437363649033E-5</v>
      </c>
      <c r="C1775" s="2" cm="1">
        <f t="array" ref="C1775">[1]!table_weight[WageEUR]*(('F+ , F-'!C$2-[1]!tbl_gk[[#This Row],[WageEUR]])/('F+ , F-'!C$2-'F+ , F-'!C$3))</f>
        <v>0</v>
      </c>
      <c r="D1775" s="2" cm="1">
        <f t="array" ref="D1775">[1]!table_weight[Crossing]*(('F+ , F-'!D$2-[1]!tbl_gk[[#This Row],[Crossing]])/('F+ , F-'!D$2-'F+ , F-'!D$3))</f>
        <v>3.2504443341392672E-2</v>
      </c>
      <c r="E1775" s="2" cm="1">
        <f t="array" ref="E1775">[1]!table_weight[Finishing]*(('F+ , F-'!E$2-[1]!tbl_gk[[#This Row],[Finishing]])/('F+ , F-'!E$2-'F+ , F-'!E$3))</f>
        <v>1.6970261636750646E-2</v>
      </c>
      <c r="F1775" s="2" cm="1">
        <f t="array" ref="F1775">[1]!table_weight[HeadingAccuracy]*(('F+ , F-'!F$2-[1]!tbl_gk[[#This Row],[HeadingAccuracy]])/('F+ , F-'!F$2-'F+ , F-'!F$3))</f>
        <v>1.08567917583827E-2</v>
      </c>
      <c r="G1775" s="2" cm="1">
        <f t="array" ref="G1775">[1]!table_weight[ShortPassing]*(('F+ , F-'!G$2-[1]!tbl_gk[[#This Row],[ShortPassing]])/('F+ , F-'!G$2-'F+ , F-'!G$3))</f>
        <v>6.1878985827530868E-2</v>
      </c>
      <c r="H1775" s="2" cm="1">
        <f t="array" ref="H1775">[1]!table_weight[Volleys]*(('F+ , F-'!H$2-[1]!tbl_gk[[#This Row],[Volleys]])/('F+ , F-'!H$2-'F+ , F-'!H$3))</f>
        <v>1.851827356780974E-3</v>
      </c>
      <c r="I1775" s="2" cm="1">
        <f t="array" ref="I1775">[1]!table_weight[Dribbling]*(('F+ , F-'!I$2-[1]!tbl_gk[[#This Row],[Dribbling]])/('F+ , F-'!I$2-'F+ , F-'!I$3))</f>
        <v>2.3469077317571304E-2</v>
      </c>
      <c r="J1775" s="2" cm="1">
        <f t="array" ref="J1775">[1]!table_weight[Curve]*(('F+ , F-'!J$2-[1]!tbl_gk[[#This Row],[Curve]])/('F+ , F-'!J$2-'F+ , F-'!J$3))</f>
        <v>9.6339113680153961E-3</v>
      </c>
      <c r="K1775" s="2" cm="1">
        <f t="array" ref="K1775">[1]!table_weight[FKAccuracy]*(('F+ , F-'!K$2-[1]!tbl_gk[[#This Row],[FKAccuracy]])/('F+ , F-'!K$2-'F+ , F-'!K$3))</f>
        <v>8.9747490112564478E-3</v>
      </c>
      <c r="L1775" s="2" cm="1">
        <f t="array" ref="L1775">[1]!table_weight[LongPassing]*(('F+ , F-'!L$2-[1]!tbl_gk[[#This Row],[LongPassing]])/('F+ , F-'!L$2-'F+ , F-'!L$3))</f>
        <v>2.7612629103865718E-2</v>
      </c>
      <c r="M1775" s="2" cm="1">
        <f t="array" ref="M1775">[1]!table_weight[BallControl]*(('F+ , F-'!M$2-[1]!tbl_gk[[#This Row],[BallControl]])/('F+ , F-'!M$2-'F+ , F-'!M$3))</f>
        <v>1.4776826459211564E-2</v>
      </c>
      <c r="N1775" s="2" cm="1">
        <f t="array" ref="N1775">[1]!table_weight[Acceleration]*(('F+ , F-'!N$2-[1]!tbl_gk[[#This Row],[Acceleration]])/('F+ , F-'!N$2-'F+ , F-'!N$3))</f>
        <v>6.7646164032999796E-3</v>
      </c>
      <c r="O1775" s="2" cm="1">
        <f t="array" ref="O1775">[1]!table_weight[SprintSpeed]*(('F+ , F-'!O$2-[1]!tbl_gk[[#This Row],[SprintSpeed]])/('F+ , F-'!O$2-'F+ , F-'!O$3))</f>
        <v>1.124429571037419E-2</v>
      </c>
      <c r="P1775" s="2" cm="1">
        <f t="array" ref="P1775">[1]!table_weight[Agility]*(('F+ , F-'!P$2-[1]!tbl_gk[[#This Row],[Agility]])/('F+ , F-'!P$2-'F+ , F-'!P$3))</f>
        <v>4.5634317006388652E-3</v>
      </c>
      <c r="Q1775" s="2" cm="1">
        <f t="array" ref="Q1775">[1]!table_weight[Reactions]*(('F+ , F-'!Q$2-[1]!tbl_gk[[#This Row],[Reactions]])/('F+ , F-'!Q$2-'F+ , F-'!Q$3))</f>
        <v>1.4953618002093458E-3</v>
      </c>
      <c r="R1775" s="2" cm="1">
        <f t="array" ref="R1775">[1]!table_weight[Balance]*(('F+ , F-'!R$2-[1]!tbl_gk[[#This Row],[Balance]])/('F+ , F-'!R$2-'F+ , F-'!R$3))</f>
        <v>1.4901001471473846E-3</v>
      </c>
      <c r="S1775" s="2" cm="1">
        <f t="array" ref="S1775">[1]!table_weight[ShotPower]*(('F+ , F-'!S$2-[1]!tbl_gk[[#This Row],[ShotPower]])/('F+ , F-'!S$2-'F+ , F-'!S$3))</f>
        <v>6.4926873789576834E-3</v>
      </c>
      <c r="T1775" s="2" cm="1">
        <f t="array" ref="T1775">[1]!table_weight[Jumping]*(('F+ , F-'!T$2-[1]!tbl_gk[[#This Row],[Jumping]])/('F+ , F-'!T$2-'F+ , F-'!T$3))</f>
        <v>1.6315495058735752E-3</v>
      </c>
      <c r="U1775" s="2" cm="1">
        <f t="array" ref="U1775">[1]!table_weight[Stamina]*(('F+ , F-'!U$2-[1]!tbl_gk[[#This Row],[Stamina]])/('F+ , F-'!U$2-'F+ , F-'!U$3))</f>
        <v>1.7174205324984999E-2</v>
      </c>
      <c r="V1775" s="2" cm="1">
        <f t="array" ref="V1775">[1]!table_weight[Strength]*(('F+ , F-'!V$2-[1]!tbl_gk[[#This Row],[Strength]])/('F+ , F-'!V$2-'F+ , F-'!V$3))</f>
        <v>3.5493357671635667E-2</v>
      </c>
      <c r="W1775" s="2" cm="1">
        <f t="array" ref="W1775">[1]!table_weight[LongShots]*(('F+ , F-'!W$2-[1]!tbl_gk[[#This Row],[LongShots]])/('F+ , F-'!W$2-'F+ , F-'!W$3))</f>
        <v>9.0897623305407575E-3</v>
      </c>
      <c r="X1775" s="2" cm="1">
        <f t="array" ref="X1775">[1]!table_weight[Aggression]*(('F+ , F-'!X$2-[1]!tbl_gk[[#This Row],[Aggression]])/('F+ , F-'!X$2-'F+ , F-'!X$3))</f>
        <v>1.2169151201703659E-2</v>
      </c>
      <c r="Y1775" s="2" cm="1">
        <f t="array" ref="Y1775">[1]!table_weight[Interceptions]*(('F+ , F-'!Y$2-[1]!tbl_gk[[#This Row],[Interceptions]])/('F+ , F-'!Y$2-'F+ , F-'!Y$3))</f>
        <v>2.1469152933086991E-2</v>
      </c>
      <c r="Z1775" s="2" cm="1">
        <f t="array" ref="Z1775">[1]!table_weight[Positioning]*(('F+ , F-'!Z$2-[1]!tbl_gk[[#This Row],[Positioning]])/('F+ , F-'!Z$2-'F+ , F-'!Z$3))</f>
        <v>1.9225568738802474E-3</v>
      </c>
      <c r="AA1775" s="2" cm="1">
        <f t="array" ref="AA1775">[1]!table_weight[Vision]*(('F+ , F-'!AA$2-[1]!tbl_gk[[#This Row],[Vision]])/('F+ , F-'!AA$2-'F+ , F-'!AA$3))</f>
        <v>2.9104553290741252E-2</v>
      </c>
      <c r="AB1775" s="2" cm="1">
        <f t="array" ref="AB1775">[1]!table_weight[Penalties]*(('F+ , F-'!AB$2-[1]!tbl_gk[[#This Row],[Penalties]])/('F+ , F-'!AB$2-'F+ , F-'!AB$3))</f>
        <v>2.3879722257019362E-3</v>
      </c>
      <c r="AC1775" s="2" cm="1">
        <f t="array" ref="AC1775">[1]!table_weight[Composure]*(('F+ , F-'!AC$2-[1]!tbl_gk[[#This Row],[Composure]])/('F+ , F-'!AC$2-'F+ , F-'!AC$3))</f>
        <v>2.2416857476822497E-3</v>
      </c>
      <c r="AD1775" s="2" cm="1">
        <f t="array" ref="AD1775">[1]!table_weight[Marking]*(('F+ , F-'!AD$2-[1]!tbl_gk[[#This Row],[Marking]])/('F+ , F-'!AD$2-'F+ , F-'!AD$3))</f>
        <v>3.6282098953227655E-2</v>
      </c>
      <c r="AE1775" s="2" cm="1">
        <f t="array" ref="AE1775">[1]!table_weight[StandingTackle]*(('F+ , F-'!AE$2-[1]!tbl_gk[[#This Row],[StandingTackle]])/('F+ , F-'!AE$2-'F+ , F-'!AE$3))</f>
        <v>2.465854322450484E-2</v>
      </c>
      <c r="AF1775" s="2" cm="1">
        <f t="array" ref="AF1775">[1]!table_weight[SlidingTackle]*(('F+ , F-'!AF$2-[1]!tbl_gk[[#This Row],[SlidingTackle]])/('F+ , F-'!AF$2-'F+ , F-'!AF$3))</f>
        <v>8.9667429907290316E-3</v>
      </c>
      <c r="AG1775" s="2" cm="1">
        <f t="array" ref="AG1775">[1]!table_weight[GKDiving]*(('F+ , F-'!AG$2-[1]!tbl_gk[[#This Row],[GKDiving]])/('F+ , F-'!AG$2-'F+ , F-'!AG$3))</f>
        <v>5.9784124328161402E-2</v>
      </c>
      <c r="AH1775" s="2" cm="1">
        <f t="array" ref="AH1775">[1]!table_weight[GKHandling]*(('F+ , F-'!AH$2-[1]!tbl_gk[[#This Row],[GKHandling]])/('F+ , F-'!AH$2-'F+ , F-'!AH$3))</f>
        <v>5.7036282588854605E-2</v>
      </c>
      <c r="AI1775" s="2" cm="1">
        <f t="array" ref="AI1775">[1]!table_weight[GKKicking]*(('F+ , F-'!AI$2-[1]!tbl_gk[[#This Row],[GKKicking]])/('F+ , F-'!AI$2-'F+ , F-'!AI$3))</f>
        <v>2.9516276239732256E-2</v>
      </c>
      <c r="AJ1775" s="2" cm="1">
        <f t="array" ref="AJ1775">[1]!table_weight[GKPositioning]*(('F+ , F-'!AJ$2-[1]!tbl_gk[[#This Row],[GKPositioning]])/('F+ , F-'!AJ$2-'F+ , F-'!AJ$3))</f>
        <v>1.7659310570779983E-2</v>
      </c>
      <c r="AK1775" s="2" cm="1">
        <f t="array" ref="AK1775">[1]!table_weight[GKReflexes]*(('F+ , F-'!AK$2-[1]!tbl_gk[[#This Row],[GKReflexes]])/('F+ , F-'!AK$2-'F+ , F-'!AK$3))</f>
        <v>5.4659770814318998E-2</v>
      </c>
    </row>
    <row r="1776" spans="1:37" x14ac:dyDescent="0.55000000000000004">
      <c r="A1776" s="7">
        <f>[1]!tbl_gk[[#This Row],[ID]]</f>
        <v>265584</v>
      </c>
      <c r="B1776" s="1" cm="1">
        <f t="array" ref="B1776">[1]!table_weight[ValueEUR]*(('F+ , F-'!B$2-[1]!tbl_gk[[#This Row],[ValueEUR]])/('F+ , F-'!B$2-'F+ , F-'!B$3))</f>
        <v>2.5001843389881692E-5</v>
      </c>
      <c r="C1776" s="1" cm="1">
        <f t="array" ref="C1776">[1]!table_weight[WageEUR]*(('F+ , F-'!C$2-[1]!tbl_gk[[#This Row],[WageEUR]])/('F+ , F-'!C$2-'F+ , F-'!C$3))</f>
        <v>0</v>
      </c>
      <c r="D1776" s="1" cm="1">
        <f t="array" ref="D1776">[1]!table_weight[Crossing]*(('F+ , F-'!D$2-[1]!tbl_gk[[#This Row],[Crossing]])/('F+ , F-'!D$2-'F+ , F-'!D$3))</f>
        <v>3.4746129089074922E-2</v>
      </c>
      <c r="E1776" s="1" cm="1">
        <f t="array" ref="E1776">[1]!table_weight[Finishing]*(('F+ , F-'!E$2-[1]!tbl_gk[[#This Row],[Finishing]])/('F+ , F-'!E$2-'F+ , F-'!E$3))</f>
        <v>1.9965013690294877E-2</v>
      </c>
      <c r="F1776" s="1" cm="1">
        <f t="array" ref="F1776">[1]!table_weight[HeadingAccuracy]*(('F+ , F-'!F$2-[1]!tbl_gk[[#This Row],[HeadingAccuracy]])/('F+ , F-'!F$2-'F+ , F-'!F$3))</f>
        <v>1.210949849973455E-2</v>
      </c>
      <c r="G1776" s="1" cm="1">
        <f t="array" ref="G1776">[1]!table_weight[ShortPassing]*(('F+ , F-'!G$2-[1]!tbl_gk[[#This Row],[ShortPassing]])/('F+ , F-'!G$2-'F+ , F-'!G$3))</f>
        <v>5.3440942305594832E-2</v>
      </c>
      <c r="H1776" s="1" cm="1">
        <f t="array" ref="H1776">[1]!table_weight[Volleys]*(('F+ , F-'!H$2-[1]!tbl_gk[[#This Row],[Volleys]])/('F+ , F-'!H$2-'F+ , F-'!H$3))</f>
        <v>2.4305234057750281E-3</v>
      </c>
      <c r="I1776" s="1" cm="1">
        <f t="array" ref="I1776">[1]!table_weight[Dribbling]*(('F+ , F-'!I$2-[1]!tbl_gk[[#This Row],[Dribbling]])/('F+ , F-'!I$2-'F+ , F-'!I$3))</f>
        <v>1.8579686209743949E-2</v>
      </c>
      <c r="J1776" s="1" cm="1">
        <f t="array" ref="J1776">[1]!table_weight[Curve]*(('F+ , F-'!J$2-[1]!tbl_gk[[#This Row],[Curve]])/('F+ , F-'!J$2-'F+ , F-'!J$3))</f>
        <v>9.9719433458404991E-3</v>
      </c>
      <c r="K1776" s="1" cm="1">
        <f t="array" ref="K1776">[1]!table_weight[FKAccuracy]*(('F+ , F-'!K$2-[1]!tbl_gk[[#This Row],[FKAccuracy]])/('F+ , F-'!K$2-'F+ , F-'!K$3))</f>
        <v>9.5832065713416324E-3</v>
      </c>
      <c r="L1776" s="1" cm="1">
        <f t="array" ref="L1776">[1]!table_weight[LongPassing]*(('F+ , F-'!L$2-[1]!tbl_gk[[#This Row],[LongPassing]])/('F+ , F-'!L$2-'F+ , F-'!L$3))</f>
        <v>2.3281236303259328E-2</v>
      </c>
      <c r="M1776" s="1" cm="1">
        <f t="array" ref="M1776">[1]!table_weight[BallControl]*(('F+ , F-'!M$2-[1]!tbl_gk[[#This Row],[BallControl]])/('F+ , F-'!M$2-'F+ , F-'!M$3))</f>
        <v>1.3472988830457604E-2</v>
      </c>
      <c r="N1776" s="1" cm="1">
        <f t="array" ref="N1776">[1]!table_weight[Acceleration]*(('F+ , F-'!N$2-[1]!tbl_gk[[#This Row],[Acceleration]])/('F+ , F-'!N$2-'F+ , F-'!N$3))</f>
        <v>1.0146924604949968E-2</v>
      </c>
      <c r="O1776" s="1" cm="1">
        <f t="array" ref="O1776">[1]!table_weight[SprintSpeed]*(('F+ , F-'!O$2-[1]!tbl_gk[[#This Row],[SprintSpeed]])/('F+ , F-'!O$2-'F+ , F-'!O$3))</f>
        <v>1.2368725281411608E-2</v>
      </c>
      <c r="P1776" s="1" cm="1">
        <f t="array" ref="P1776">[1]!table_weight[Agility]*(('F+ , F-'!P$2-[1]!tbl_gk[[#This Row],[Agility]])/('F+ , F-'!P$2-'F+ , F-'!P$3))</f>
        <v>5.0314759776274665E-3</v>
      </c>
      <c r="Q1776" s="1" cm="1">
        <f t="array" ref="Q1776">[1]!table_weight[Reactions]*(('F+ , F-'!Q$2-[1]!tbl_gk[[#This Row],[Reactions]])/('F+ , F-'!Q$2-'F+ , F-'!Q$3))</f>
        <v>2.9907236004186916E-3</v>
      </c>
      <c r="R1776" s="1" cm="1">
        <f t="array" ref="R1776">[1]!table_weight[Balance]*(('F+ , F-'!R$2-[1]!tbl_gk[[#This Row],[Balance]])/('F+ , F-'!R$2-'F+ , F-'!R$3))</f>
        <v>1.6142751594096668E-3</v>
      </c>
      <c r="S1776" s="1" cm="1">
        <f t="array" ref="S1776">[1]!table_weight[ShotPower]*(('F+ , F-'!S$2-[1]!tbl_gk[[#This Row],[ShotPower]])/('F+ , F-'!S$2-'F+ , F-'!S$3))</f>
        <v>8.3106398450658349E-3</v>
      </c>
      <c r="T1776" s="1" cm="1">
        <f t="array" ref="T1776">[1]!table_weight[Jumping]*(('F+ , F-'!T$2-[1]!tbl_gk[[#This Row],[Jumping]])/('F+ , F-'!T$2-'F+ , F-'!T$3))</f>
        <v>2.0609046389982004E-3</v>
      </c>
      <c r="U1776" s="1" cm="1">
        <f t="array" ref="U1776">[1]!table_weight[Stamina]*(('F+ , F-'!U$2-[1]!tbl_gk[[#This Row],[Stamina]])/('F+ , F-'!U$2-'F+ , F-'!U$3))</f>
        <v>2.2326466922480501E-2</v>
      </c>
      <c r="V1776" s="1" cm="1">
        <f t="array" ref="V1776">[1]!table_weight[Strength]*(('F+ , F-'!V$2-[1]!tbl_gk[[#This Row],[Strength]])/('F+ , F-'!V$2-'F+ , F-'!V$3))</f>
        <v>3.3718689788053882E-2</v>
      </c>
      <c r="W1776" s="1" cm="1">
        <f t="array" ref="W1776">[1]!table_weight[LongShots]*(('F+ , F-'!W$2-[1]!tbl_gk[[#This Row],[LongShots]])/('F+ , F-'!W$2-'F+ , F-'!W$3))</f>
        <v>1.0128592311173986E-2</v>
      </c>
      <c r="X1776" s="1" cm="1">
        <f t="array" ref="X1776">[1]!table_weight[Aggression]*(('F+ , F-'!X$2-[1]!tbl_gk[[#This Row],[Aggression]])/('F+ , F-'!X$2-'F+ , F-'!X$3))</f>
        <v>1.3386066321874024E-2</v>
      </c>
      <c r="Y1776" s="1" cm="1">
        <f t="array" ref="Y1776">[1]!table_weight[Interceptions]*(('F+ , F-'!Y$2-[1]!tbl_gk[[#This Row],[Interceptions]])/('F+ , F-'!Y$2-'F+ , F-'!Y$3))</f>
        <v>2.0776599612664828E-2</v>
      </c>
      <c r="Z1776" s="1" cm="1">
        <f t="array" ref="Z1776">[1]!table_weight[Positioning]*(('F+ , F-'!Z$2-[1]!tbl_gk[[#This Row],[Positioning]])/('F+ , F-'!Z$2-'F+ , F-'!Z$3))</f>
        <v>2.2183348544772088E-3</v>
      </c>
      <c r="AA1776" s="1" cm="1">
        <f t="array" ref="AA1776">[1]!table_weight[Vision]*(('F+ , F-'!AA$2-[1]!tbl_gk[[#This Row],[Vision]])/('F+ , F-'!AA$2-'F+ , F-'!AA$3))</f>
        <v>2.9104553290741252E-2</v>
      </c>
      <c r="AB1776" s="1" cm="1">
        <f t="array" ref="AB1776">[1]!table_weight[Penalties]*(('F+ , F-'!AB$2-[1]!tbl_gk[[#This Row],[Penalties]])/('F+ , F-'!AB$2-'F+ , F-'!AB$3))</f>
        <v>2.1922367973657118E-3</v>
      </c>
      <c r="AC1776" s="1" cm="1">
        <f t="array" ref="AC1776">[1]!table_weight[Composure]*(('F+ , F-'!AC$2-[1]!tbl_gk[[#This Row],[Composure]])/('F+ , F-'!AC$2-'F+ , F-'!AC$3))</f>
        <v>2.5619265687797138E-3</v>
      </c>
      <c r="AD1776" s="1" cm="1">
        <f t="array" ref="AD1776">[1]!table_weight[Marking]*(('F+ , F-'!AD$2-[1]!tbl_gk[[#This Row],[Marking]])/('F+ , F-'!AD$2-'F+ , F-'!AD$3))</f>
        <v>3.7859581516411465E-2</v>
      </c>
      <c r="AE1776" s="1" cm="1">
        <f t="array" ref="AE1776">[1]!table_weight[StandingTackle]*(('F+ , F-'!AE$2-[1]!tbl_gk[[#This Row],[StandingTackle]])/('F+ , F-'!AE$2-'F+ , F-'!AE$3))</f>
        <v>3.1383600467551613E-2</v>
      </c>
      <c r="AF1776" s="1" cm="1">
        <f t="array" ref="AF1776">[1]!table_weight[SlidingTackle]*(('F+ , F-'!AF$2-[1]!tbl_gk[[#This Row],[SlidingTackle]])/('F+ , F-'!AF$2-'F+ , F-'!AF$3))</f>
        <v>1.0461200155850536E-2</v>
      </c>
      <c r="AG1776" s="1" cm="1">
        <f t="array" ref="AG1776">[1]!table_weight[GKDiving]*(('F+ , F-'!AG$2-[1]!tbl_gk[[#This Row],[GKDiving]])/('F+ , F-'!AG$2-'F+ , F-'!AG$3))</f>
        <v>6.6616595679951277E-2</v>
      </c>
      <c r="AH1776" s="1" cm="1">
        <f t="array" ref="AH1776">[1]!table_weight[GKHandling]*(('F+ , F-'!AH$2-[1]!tbl_gk[[#This Row],[GKHandling]])/('F+ , F-'!AH$2-'F+ , F-'!AH$3))</f>
        <v>7.1295353236068254E-2</v>
      </c>
      <c r="AI1776" s="1" cm="1">
        <f t="array" ref="AI1776">[1]!table_weight[GKKicking]*(('F+ , F-'!AI$2-[1]!tbl_gk[[#This Row],[GKKicking]])/('F+ , F-'!AI$2-'F+ , F-'!AI$3))</f>
        <v>3.7566169759659242E-2</v>
      </c>
      <c r="AJ1776" s="1" cm="1">
        <f t="array" ref="AJ1776">[1]!table_weight[GKPositioning]*(('F+ , F-'!AJ$2-[1]!tbl_gk[[#This Row],[GKPositioning]])/('F+ , F-'!AJ$2-'F+ , F-'!AJ$3))</f>
        <v>2.7119655519412117E-2</v>
      </c>
      <c r="AK1776" s="1" cm="1">
        <f t="array" ref="AK1776">[1]!table_weight[GKReflexes]*(('F+ , F-'!AK$2-[1]!tbl_gk[[#This Row],[GKReflexes]])/('F+ , F-'!AK$2-'F+ , F-'!AK$3))</f>
        <v>7.4701686779569301E-2</v>
      </c>
    </row>
    <row r="1777" spans="1:37" x14ac:dyDescent="0.55000000000000004">
      <c r="A1777" s="8">
        <f>[1]!tbl_gk[[#This Row],[ID]]</f>
        <v>265611</v>
      </c>
      <c r="B1777" s="2" cm="1">
        <f t="array" ref="B1777">[1]!table_weight[ValueEUR]*(('F+ , F-'!B$2-[1]!tbl_gk[[#This Row],[ValueEUR]])/('F+ , F-'!B$2-'F+ , F-'!B$3))</f>
        <v>1.5155438400533223E-4</v>
      </c>
      <c r="C1777" s="2" cm="1">
        <f t="array" ref="C1777">[1]!table_weight[WageEUR]*(('F+ , F-'!C$2-[1]!tbl_gk[[#This Row],[WageEUR]])/('F+ , F-'!C$2-'F+ , F-'!C$3))</f>
        <v>0</v>
      </c>
      <c r="D1777" s="2" cm="1">
        <f t="array" ref="D1777">[1]!table_weight[Crossing]*(('F+ , F-'!D$2-[1]!tbl_gk[[#This Row],[Crossing]])/('F+ , F-'!D$2-'F+ , F-'!D$3))</f>
        <v>3.2504443341392672E-2</v>
      </c>
      <c r="E1777" s="2" cm="1">
        <f t="array" ref="E1777">[1]!table_weight[Finishing]*(('F+ , F-'!E$2-[1]!tbl_gk[[#This Row],[Finishing]])/('F+ , F-'!E$2-'F+ , F-'!E$3))</f>
        <v>2.096326437480962E-2</v>
      </c>
      <c r="F1777" s="2" cm="1">
        <f t="array" ref="F1777">[1]!table_weight[HeadingAccuracy]*(('F+ , F-'!F$2-[1]!tbl_gk[[#This Row],[HeadingAccuracy]])/('F+ , F-'!F$2-'F+ , F-'!F$3))</f>
        <v>1.1274360672166649E-2</v>
      </c>
      <c r="G1777" s="2" cm="1">
        <f t="array" ref="G1777">[1]!table_weight[ShortPassing]*(('F+ , F-'!G$2-[1]!tbl_gk[[#This Row],[ShortPassing]])/('F+ , F-'!G$2-'F+ , F-'!G$3))</f>
        <v>5.3440942305594832E-2</v>
      </c>
      <c r="H1777" s="2" cm="1">
        <f t="array" ref="H1777">[1]!table_weight[Volleys]*(('F+ , F-'!H$2-[1]!tbl_gk[[#This Row],[Volleys]])/('F+ , F-'!H$2-'F+ , F-'!H$3))</f>
        <v>2.0833057763785961E-3</v>
      </c>
      <c r="I1777" s="2" cm="1">
        <f t="array" ref="I1777">[1]!table_weight[Dribbling]*(('F+ , F-'!I$2-[1]!tbl_gk[[#This Row],[Dribbling]])/('F+ , F-'!I$2-'F+ , F-'!I$3))</f>
        <v>1.6623929766613008E-2</v>
      </c>
      <c r="J1777" s="2" cm="1">
        <f t="array" ref="J1777">[1]!table_weight[Curve]*(('F+ , F-'!J$2-[1]!tbl_gk[[#This Row],[Curve]])/('F+ , F-'!J$2-'F+ , F-'!J$3))</f>
        <v>9.1268634012777444E-3</v>
      </c>
      <c r="K1777" s="2" cm="1">
        <f t="array" ref="K1777">[1]!table_weight[FKAccuracy]*(('F+ , F-'!K$2-[1]!tbl_gk[[#This Row],[FKAccuracy]])/('F+ , F-'!K$2-'F+ , F-'!K$3))</f>
        <v>9.2789777912990392E-3</v>
      </c>
      <c r="L1777" s="2" cm="1">
        <f t="array" ref="L1777">[1]!table_weight[LongPassing]*(('F+ , F-'!L$2-[1]!tbl_gk[[#This Row],[LongPassing]])/('F+ , F-'!L$2-'F+ , F-'!L$3))</f>
        <v>2.7612629103865718E-2</v>
      </c>
      <c r="M1777" s="2" cm="1">
        <f t="array" ref="M1777">[1]!table_weight[BallControl]*(('F+ , F-'!M$2-[1]!tbl_gk[[#This Row],[BallControl]])/('F+ , F-'!M$2-'F+ , F-'!M$3))</f>
        <v>1.4776826459211564E-2</v>
      </c>
      <c r="N1777" s="2" cm="1">
        <f t="array" ref="N1777">[1]!table_weight[Acceleration]*(('F+ , F-'!N$2-[1]!tbl_gk[[#This Row],[Acceleration]])/('F+ , F-'!N$2-'F+ , F-'!N$3))</f>
        <v>9.6959501780633037E-3</v>
      </c>
      <c r="O1777" s="2" cm="1">
        <f t="array" ref="O1777">[1]!table_weight[SprintSpeed]*(('F+ , F-'!O$2-[1]!tbl_gk[[#This Row],[SprintSpeed]])/('F+ , F-'!O$2-'F+ , F-'!O$3))</f>
        <v>5.6221478551870948E-3</v>
      </c>
      <c r="P1777" s="2" cm="1">
        <f t="array" ref="P1777">[1]!table_weight[Agility]*(('F+ , F-'!P$2-[1]!tbl_gk[[#This Row],[Agility]])/('F+ , F-'!P$2-'F+ , F-'!P$3))</f>
        <v>4.095387423650264E-3</v>
      </c>
      <c r="Q1777" s="2" cm="1">
        <f t="array" ref="Q1777">[1]!table_weight[Reactions]*(('F+ , F-'!Q$2-[1]!tbl_gk[[#This Row],[Reactions]])/('F+ , F-'!Q$2-'F+ , F-'!Q$3))</f>
        <v>1.4437976002021271E-3</v>
      </c>
      <c r="R1777" s="2" cm="1">
        <f t="array" ref="R1777">[1]!table_weight[Balance]*(('F+ , F-'!R$2-[1]!tbl_gk[[#This Row],[Balance]])/('F+ , F-'!R$2-'F+ , F-'!R$3))</f>
        <v>8.6922508583597434E-4</v>
      </c>
      <c r="S1777" s="2" cm="1">
        <f t="array" ref="S1777">[1]!table_weight[ShotPower]*(('F+ , F-'!S$2-[1]!tbl_gk[[#This Row],[ShotPower]])/('F+ , F-'!S$2-'F+ , F-'!S$3))</f>
        <v>5.1941499031661464E-3</v>
      </c>
      <c r="T1777" s="2" cm="1">
        <f t="array" ref="T1777">[1]!table_weight[Jumping]*(('F+ , F-'!T$2-[1]!tbl_gk[[#This Row],[Jumping]])/('F+ , F-'!T$2-'F+ , F-'!T$3))</f>
        <v>1.459807452623725E-3</v>
      </c>
      <c r="U1777" s="2" cm="1">
        <f t="array" ref="U1777">[1]!table_weight[Stamina]*(('F+ , F-'!U$2-[1]!tbl_gk[[#This Row],[Stamina]])/('F+ , F-'!U$2-'F+ , F-'!U$3))</f>
        <v>1.4598074526237249E-2</v>
      </c>
      <c r="V1777" s="2" cm="1">
        <f t="array" ref="V1777">[1]!table_weight[Strength]*(('F+ , F-'!V$2-[1]!tbl_gk[[#This Row],[Strength]])/('F+ , F-'!V$2-'F+ , F-'!V$3))</f>
        <v>2.662001825372675E-2</v>
      </c>
      <c r="W1777" s="2" cm="1">
        <f t="array" ref="W1777">[1]!table_weight[LongShots]*(('F+ , F-'!W$2-[1]!tbl_gk[[#This Row],[LongShots]])/('F+ , F-'!W$2-'F+ , F-'!W$3))</f>
        <v>9.6091773208573719E-3</v>
      </c>
      <c r="X1777" s="2" cm="1">
        <f t="array" ref="X1777">[1]!table_weight[Aggression]*(('F+ , F-'!X$2-[1]!tbl_gk[[#This Row],[Aggression]])/('F+ , F-'!X$2-'F+ , F-'!X$3))</f>
        <v>8.5184058411925615E-3</v>
      </c>
      <c r="Y1777" s="2" cm="1">
        <f t="array" ref="Y1777">[1]!table_weight[Interceptions]*(('F+ , F-'!Y$2-[1]!tbl_gk[[#This Row],[Interceptions]])/('F+ , F-'!Y$2-'F+ , F-'!Y$3))</f>
        <v>2.5624472855619959E-2</v>
      </c>
      <c r="Z1777" s="2" cm="1">
        <f t="array" ref="Z1777">[1]!table_weight[Positioning]*(('F+ , F-'!Z$2-[1]!tbl_gk[[#This Row],[Positioning]])/('F+ , F-'!Z$2-'F+ , F-'!Z$3))</f>
        <v>7.394449514924029E-4</v>
      </c>
      <c r="AA1777" s="2" cm="1">
        <f t="array" ref="AA1777">[1]!table_weight[Vision]*(('F+ , F-'!AA$2-[1]!tbl_gk[[#This Row],[Vision]])/('F+ , F-'!AA$2-'F+ , F-'!AA$3))</f>
        <v>3.4073623364770246E-2</v>
      </c>
      <c r="AB1777" s="2" cm="1">
        <f t="array" ref="AB1777">[1]!table_weight[Penalties]*(('F+ , F-'!AB$2-[1]!tbl_gk[[#This Row],[Penalties]])/('F+ , F-'!AB$2-'F+ , F-'!AB$3))</f>
        <v>2.427119311369181E-3</v>
      </c>
      <c r="AC1777" s="2" cm="1">
        <f t="array" ref="AC1777">[1]!table_weight[Composure]*(('F+ , F-'!AC$2-[1]!tbl_gk[[#This Row],[Composure]])/('F+ , F-'!AC$2-'F+ , F-'!AC$3))</f>
        <v>2.0281918669506067E-3</v>
      </c>
      <c r="AD1777" s="2" cm="1">
        <f t="array" ref="AD1777">[1]!table_weight[Marking]*(('F+ , F-'!AD$2-[1]!tbl_gk[[#This Row],[Marking]])/('F+ , F-'!AD$2-'F+ , F-'!AD$3))</f>
        <v>3.4704616390043845E-2</v>
      </c>
      <c r="AE1777" s="2" cm="1">
        <f t="array" ref="AE1777">[1]!table_weight[StandingTackle]*(('F+ , F-'!AE$2-[1]!tbl_gk[[#This Row],[StandingTackle]])/('F+ , F-'!AE$2-'F+ , F-'!AE$3))</f>
        <v>2.241685747682258E-2</v>
      </c>
      <c r="AF1777" s="2" cm="1">
        <f t="array" ref="AF1777">[1]!table_weight[SlidingTackle]*(('F+ , F-'!AF$2-[1]!tbl_gk[[#This Row],[SlidingTackle]])/('F+ , F-'!AF$2-'F+ , F-'!AF$3))</f>
        <v>7.4722858256075263E-3</v>
      </c>
      <c r="AG1777" s="2" cm="1">
        <f t="array" ref="AG1777">[1]!table_weight[GKDiving]*(('F+ , F-'!AG$2-[1]!tbl_gk[[#This Row],[GKDiving]])/('F+ , F-'!AG$2-'F+ , F-'!AG$3))</f>
        <v>4.2702945948686719E-2</v>
      </c>
      <c r="AH1777" s="2" cm="1">
        <f t="array" ref="AH1777">[1]!table_weight[GKHandling]*(('F+ , F-'!AH$2-[1]!tbl_gk[[#This Row],[GKHandling]])/('F+ , F-'!AH$2-'F+ , F-'!AH$3))</f>
        <v>4.4559595772542655E-2</v>
      </c>
      <c r="AI1777" s="2" cm="1">
        <f t="array" ref="AI1777">[1]!table_weight[GKKicking]*(('F+ , F-'!AI$2-[1]!tbl_gk[[#This Row],[GKKicking]])/('F+ , F-'!AI$2-'F+ , F-'!AI$3))</f>
        <v>2.3255247946455719E-2</v>
      </c>
      <c r="AJ1777" s="2" cm="1">
        <f t="array" ref="AJ1777">[1]!table_weight[GKPositioning]*(('F+ , F-'!AJ$2-[1]!tbl_gk[[#This Row],[GKPositioning]])/('F+ , F-'!AJ$2-'F+ , F-'!AJ$3))</f>
        <v>1.6397931244295699E-2</v>
      </c>
      <c r="AK1777" s="2" cm="1">
        <f t="array" ref="AK1777">[1]!table_weight[GKReflexes]*(('F+ , F-'!AK$2-[1]!tbl_gk[[#This Row],[GKReflexes]])/('F+ , F-'!AK$2-'F+ , F-'!AK$3))</f>
        <v>4.9193793732887098E-2</v>
      </c>
    </row>
    <row r="1778" spans="1:37" x14ac:dyDescent="0.55000000000000004">
      <c r="A1778" s="7">
        <f>[1]!tbl_gk[[#This Row],[ID]]</f>
        <v>265642</v>
      </c>
      <c r="B1778" s="1" cm="1">
        <f t="array" ref="B1778">[1]!table_weight[ValueEUR]*(('F+ , F-'!B$2-[1]!tbl_gk[[#This Row],[ValueEUR]])/('F+ , F-'!B$2-'F+ , F-'!B$3))</f>
        <v>6.2041611374891601E-5</v>
      </c>
      <c r="C1778" s="1" cm="1">
        <f t="array" ref="C1778">[1]!table_weight[WageEUR]*(('F+ , F-'!C$2-[1]!tbl_gk[[#This Row],[WageEUR]])/('F+ , F-'!C$2-'F+ , F-'!C$3))</f>
        <v>5.4769309433185431E-4</v>
      </c>
      <c r="D1778" s="1" cm="1">
        <f t="array" ref="D1778">[1]!table_weight[Crossing]*(('F+ , F-'!D$2-[1]!tbl_gk[[#This Row],[Crossing]])/('F+ , F-'!D$2-'F+ , F-'!D$3))</f>
        <v>3.6987814836757178E-2</v>
      </c>
      <c r="E1778" s="1" cm="1">
        <f t="array" ref="E1778">[1]!table_weight[Finishing]*(('F+ , F-'!E$2-[1]!tbl_gk[[#This Row],[Finishing]])/('F+ , F-'!E$2-'F+ , F-'!E$3))</f>
        <v>1.8966763005780131E-2</v>
      </c>
      <c r="F1778" s="1" cm="1">
        <f t="array" ref="F1778">[1]!table_weight[HeadingAccuracy]*(('F+ , F-'!F$2-[1]!tbl_gk[[#This Row],[HeadingAccuracy]])/('F+ , F-'!F$2-'F+ , F-'!F$3))</f>
        <v>1.210949849973455E-2</v>
      </c>
      <c r="G1778" s="1" cm="1">
        <f t="array" ref="G1778">[1]!table_weight[ShortPassing]*(('F+ , F-'!G$2-[1]!tbl_gk[[#This Row],[ShortPassing]])/('F+ , F-'!G$2-'F+ , F-'!G$3))</f>
        <v>5.0628261131616156E-2</v>
      </c>
      <c r="H1778" s="1" cm="1">
        <f t="array" ref="H1778">[1]!table_weight[Volleys]*(('F+ , F-'!H$2-[1]!tbl_gk[[#This Row],[Volleys]])/('F+ , F-'!H$2-'F+ , F-'!H$3))</f>
        <v>2.0833057763785961E-3</v>
      </c>
      <c r="I1778" s="1" cm="1">
        <f t="array" ref="I1778">[1]!table_weight[Dribbling]*(('F+ , F-'!I$2-[1]!tbl_gk[[#This Row],[Dribbling]])/('F+ , F-'!I$2-'F+ , F-'!I$3))</f>
        <v>6.8451475509582974E-3</v>
      </c>
      <c r="J1778" s="1" cm="1">
        <f t="array" ref="J1778">[1]!table_weight[Curve]*(('F+ , F-'!J$2-[1]!tbl_gk[[#This Row],[Curve]])/('F+ , F-'!J$2-'F+ , F-'!J$3))</f>
        <v>9.9719433458404991E-3</v>
      </c>
      <c r="K1778" s="1" cm="1">
        <f t="array" ref="K1778">[1]!table_weight[FKAccuracy]*(('F+ , F-'!K$2-[1]!tbl_gk[[#This Row],[FKAccuracy]])/('F+ , F-'!K$2-'F+ , F-'!K$3))</f>
        <v>9.5832065713416324E-3</v>
      </c>
      <c r="L1778" s="1" cm="1">
        <f t="array" ref="L1778">[1]!table_weight[LongPassing]*(('F+ , F-'!L$2-[1]!tbl_gk[[#This Row],[LongPassing]])/('F+ , F-'!L$2-'F+ , F-'!L$3))</f>
        <v>2.3822660403335128E-2</v>
      </c>
      <c r="M1778" s="1" cm="1">
        <f t="array" ref="M1778">[1]!table_weight[BallControl]*(('F+ , F-'!M$2-[1]!tbl_gk[[#This Row],[BallControl]])/('F+ , F-'!M$2-'F+ , F-'!M$3))</f>
        <v>1.5211439002129552E-2</v>
      </c>
      <c r="N1778" s="1" cm="1">
        <f t="array" ref="N1778">[1]!table_weight[Acceleration]*(('F+ , F-'!N$2-[1]!tbl_gk[[#This Row],[Acceleration]])/('F+ , F-'!N$2-'F+ , F-'!N$3))</f>
        <v>8.5685141108466402E-3</v>
      </c>
      <c r="O1778" s="1" cm="1">
        <f t="array" ref="O1778">[1]!table_weight[SprintSpeed]*(('F+ , F-'!O$2-[1]!tbl_gk[[#This Row],[SprintSpeed]])/('F+ , F-'!O$2-'F+ , F-'!O$3))</f>
        <v>1.0119866139336769E-2</v>
      </c>
      <c r="P1778" s="1" cm="1">
        <f t="array" ref="P1778">[1]!table_weight[Agility]*(('F+ , F-'!P$2-[1]!tbl_gk[[#This Row],[Agility]])/('F+ , F-'!P$2-'F+ , F-'!P$3))</f>
        <v>5.1484870468746172E-3</v>
      </c>
      <c r="Q1778" s="1" cm="1">
        <f t="array" ref="Q1778">[1]!table_weight[Reactions]*(('F+ , F-'!Q$2-[1]!tbl_gk[[#This Row],[Reactions]])/('F+ , F-'!Q$2-'F+ , F-'!Q$3))</f>
        <v>1.2375408001732517E-3</v>
      </c>
      <c r="R1778" s="1" cm="1">
        <f t="array" ref="R1778">[1]!table_weight[Balance]*(('F+ , F-'!R$2-[1]!tbl_gk[[#This Row],[Balance]])/('F+ , F-'!R$2-'F+ , F-'!R$3))</f>
        <v>1.4901001471473846E-3</v>
      </c>
      <c r="S1778" s="1" cm="1">
        <f t="array" ref="S1778">[1]!table_weight[ShotPower]*(('F+ , F-'!S$2-[1]!tbl_gk[[#This Row],[ShotPower]])/('F+ , F-'!S$2-'F+ , F-'!S$3))</f>
        <v>5.1941499031661464E-3</v>
      </c>
      <c r="T1778" s="1" cm="1">
        <f t="array" ref="T1778">[1]!table_weight[Jumping]*(('F+ , F-'!T$2-[1]!tbl_gk[[#This Row],[Jumping]])/('F+ , F-'!T$2-'F+ , F-'!T$3))</f>
        <v>2.1467756656231253E-3</v>
      </c>
      <c r="U1778" s="1" cm="1">
        <f t="array" ref="U1778">[1]!table_weight[Stamina]*(('F+ , F-'!U$2-[1]!tbl_gk[[#This Row],[Stamina]])/('F+ , F-'!U$2-'F+ , F-'!U$3))</f>
        <v>2.3185177188729752E-2</v>
      </c>
      <c r="V1778" s="1" cm="1">
        <f t="array" ref="V1778">[1]!table_weight[Strength]*(('F+ , F-'!V$2-[1]!tbl_gk[[#This Row],[Strength]])/('F+ , F-'!V$2-'F+ , F-'!V$3))</f>
        <v>1.8634012777608722E-2</v>
      </c>
      <c r="W1778" s="1" cm="1">
        <f t="array" ref="W1778">[1]!table_weight[LongShots]*(('F+ , F-'!W$2-[1]!tbl_gk[[#This Row],[LongShots]])/('F+ , F-'!W$2-'F+ , F-'!W$3))</f>
        <v>9.86888481601568E-3</v>
      </c>
      <c r="X1778" s="1" cm="1">
        <f t="array" ref="X1778">[1]!table_weight[Aggression]*(('F+ , F-'!X$2-[1]!tbl_gk[[#This Row],[Aggression]])/('F+ , F-'!X$2-'F+ , F-'!X$3))</f>
        <v>1.2777608761788841E-2</v>
      </c>
      <c r="Y1778" s="1" cm="1">
        <f t="array" ref="Y1778">[1]!table_weight[Interceptions]*(('F+ , F-'!Y$2-[1]!tbl_gk[[#This Row],[Interceptions]])/('F+ , F-'!Y$2-'F+ , F-'!Y$3))</f>
        <v>2.5624472855619959E-2</v>
      </c>
      <c r="Z1778" s="1" cm="1">
        <f t="array" ref="Z1778">[1]!table_weight[Positioning]*(('F+ , F-'!Z$2-[1]!tbl_gk[[#This Row],[Positioning]])/('F+ , F-'!Z$2-'F+ , F-'!Z$3))</f>
        <v>2.2183348544772088E-3</v>
      </c>
      <c r="AA1778" s="1" cm="1">
        <f t="array" ref="AA1778">[1]!table_weight[Vision]*(('F+ , F-'!AA$2-[1]!tbl_gk[[#This Row],[Vision]])/('F+ , F-'!AA$2-'F+ , F-'!AA$3))</f>
        <v>2.5555217523577683E-2</v>
      </c>
      <c r="AB1778" s="1" cm="1">
        <f t="array" ref="AB1778">[1]!table_weight[Penalties]*(('F+ , F-'!AB$2-[1]!tbl_gk[[#This Row],[Penalties]])/('F+ , F-'!AB$2-'F+ , F-'!AB$3))</f>
        <v>2.3096780543674466E-3</v>
      </c>
      <c r="AC1778" s="1" cm="1">
        <f t="array" ref="AC1778">[1]!table_weight[Composure]*(('F+ , F-'!AC$2-[1]!tbl_gk[[#This Row],[Composure]])/('F+ , F-'!AC$2-'F+ , F-'!AC$3))</f>
        <v>6.4048164219492846E-4</v>
      </c>
      <c r="AD1778" s="1" cm="1">
        <f t="array" ref="AD1778">[1]!table_weight[Marking]*(('F+ , F-'!AD$2-[1]!tbl_gk[[#This Row],[Marking]])/('F+ , F-'!AD$2-'F+ , F-'!AD$3))</f>
        <v>3.6282098953227655E-2</v>
      </c>
      <c r="AE1778" s="1" cm="1">
        <f t="array" ref="AE1778">[1]!table_weight[StandingTackle]*(('F+ , F-'!AE$2-[1]!tbl_gk[[#This Row],[StandingTackle]])/('F+ , F-'!AE$2-'F+ , F-'!AE$3))</f>
        <v>3.362528621523387E-2</v>
      </c>
      <c r="AF1778" s="1" cm="1">
        <f t="array" ref="AF1778">[1]!table_weight[SlidingTackle]*(('F+ , F-'!AF$2-[1]!tbl_gk[[#This Row],[SlidingTackle]])/('F+ , F-'!AF$2-'F+ , F-'!AF$3))</f>
        <v>1.120842873841129E-2</v>
      </c>
      <c r="AG1778" s="1" cm="1">
        <f t="array" ref="AG1778">[1]!table_weight[GKDiving]*(('F+ , F-'!AG$2-[1]!tbl_gk[[#This Row],[GKDiving]])/('F+ , F-'!AG$2-'F+ , F-'!AG$3))</f>
        <v>3.2454238921001903E-2</v>
      </c>
      <c r="AH1778" s="1" cm="1">
        <f t="array" ref="AH1778">[1]!table_weight[GKHandling]*(('F+ , F-'!AH$2-[1]!tbl_gk[[#This Row],[GKHandling]])/('F+ , F-'!AH$2-'F+ , F-'!AH$3))</f>
        <v>3.5647676618034127E-2</v>
      </c>
      <c r="AI1778" s="1" cm="1">
        <f t="array" ref="AI1778">[1]!table_weight[GKKicking]*(('F+ , F-'!AI$2-[1]!tbl_gk[[#This Row],[GKKicking]])/('F+ , F-'!AI$2-'F+ , F-'!AI$3))</f>
        <v>2.414968055978094E-2</v>
      </c>
      <c r="AJ1778" s="1" cm="1">
        <f t="array" ref="AJ1778">[1]!table_weight[GKPositioning]*(('F+ , F-'!AJ$2-[1]!tbl_gk[[#This Row],[GKPositioning]])/('F+ , F-'!AJ$2-'F+ , F-'!AJ$3))</f>
        <v>1.2613793264842845E-2</v>
      </c>
      <c r="AK1778" s="1" cm="1">
        <f t="array" ref="AK1778">[1]!table_weight[GKReflexes]*(('F+ , F-'!AK$2-[1]!tbl_gk[[#This Row],[GKReflexes]])/('F+ , F-'!AK$2-'F+ , F-'!AK$3))</f>
        <v>3.2795862488591399E-2</v>
      </c>
    </row>
    <row r="1779" spans="1:37" x14ac:dyDescent="0.55000000000000004">
      <c r="A1779" s="8">
        <f>[1]!tbl_gk[[#This Row],[ID]]</f>
        <v>265675</v>
      </c>
      <c r="B1779" s="2" cm="1">
        <f t="array" ref="B1779">[1]!table_weight[ValueEUR]*(('F+ , F-'!B$2-[1]!tbl_gk[[#This Row],[ValueEUR]])/('F+ , F-'!B$2-'F+ , F-'!B$3))</f>
        <v>2.6730365895848824E-4</v>
      </c>
      <c r="C1779" s="2" cm="1">
        <f t="array" ref="C1779">[1]!table_weight[WageEUR]*(('F+ , F-'!C$2-[1]!tbl_gk[[#This Row],[WageEUR]])/('F+ , F-'!C$2-'F+ , F-'!C$3))</f>
        <v>0</v>
      </c>
      <c r="D1779" s="2" cm="1">
        <f t="array" ref="D1779">[1]!table_weight[Crossing]*(('F+ , F-'!D$2-[1]!tbl_gk[[#This Row],[Crossing]])/('F+ , F-'!D$2-'F+ , F-'!D$3))</f>
        <v>3.5866971962916043E-2</v>
      </c>
      <c r="E1779" s="2" cm="1">
        <f t="array" ref="E1779">[1]!table_weight[Finishing]*(('F+ , F-'!E$2-[1]!tbl_gk[[#This Row],[Finishing]])/('F+ , F-'!E$2-'F+ , F-'!E$3))</f>
        <v>1.8966763005780131E-2</v>
      </c>
      <c r="F1779" s="2" cm="1">
        <f t="array" ref="F1779">[1]!table_weight[HeadingAccuracy]*(('F+ , F-'!F$2-[1]!tbl_gk[[#This Row],[HeadingAccuracy]])/('F+ , F-'!F$2-'F+ , F-'!F$3))</f>
        <v>1.00216539308148E-2</v>
      </c>
      <c r="G1779" s="2" cm="1">
        <f t="array" ref="G1779">[1]!table_weight[ShortPassing]*(('F+ , F-'!G$2-[1]!tbl_gk[[#This Row],[ShortPassing]])/('F+ , F-'!G$2-'F+ , F-'!G$3))</f>
        <v>6.047264524054153E-2</v>
      </c>
      <c r="H1779" s="2" cm="1">
        <f t="array" ref="H1779">[1]!table_weight[Volleys]*(('F+ , F-'!H$2-[1]!tbl_gk[[#This Row],[Volleys]])/('F+ , F-'!H$2-'F+ , F-'!H$3))</f>
        <v>1.7360881469821632E-3</v>
      </c>
      <c r="I1779" s="2" cm="1">
        <f t="array" ref="I1779">[1]!table_weight[Dribbling]*(('F+ , F-'!I$2-[1]!tbl_gk[[#This Row],[Dribbling]])/('F+ , F-'!I$2-'F+ , F-'!I$3))</f>
        <v>1.7601807988178481E-2</v>
      </c>
      <c r="J1779" s="2" cm="1">
        <f t="array" ref="J1779">[1]!table_weight[Curve]*(('F+ , F-'!J$2-[1]!tbl_gk[[#This Row],[Curve]])/('F+ , F-'!J$2-'F+ , F-'!J$3))</f>
        <v>9.6339113680153961E-3</v>
      </c>
      <c r="K1779" s="2" cm="1">
        <f t="array" ref="K1779">[1]!table_weight[FKAccuracy]*(('F+ , F-'!K$2-[1]!tbl_gk[[#This Row],[FKAccuracy]])/('F+ , F-'!K$2-'F+ , F-'!K$3))</f>
        <v>9.2789777912990392E-3</v>
      </c>
      <c r="L1779" s="2" cm="1">
        <f t="array" ref="L1779">[1]!table_weight[LongPassing]*(('F+ , F-'!L$2-[1]!tbl_gk[[#This Row],[LongPassing]])/('F+ , F-'!L$2-'F+ , F-'!L$3))</f>
        <v>2.3281236303259328E-2</v>
      </c>
      <c r="M1779" s="2" cm="1">
        <f t="array" ref="M1779">[1]!table_weight[BallControl]*(('F+ , F-'!M$2-[1]!tbl_gk[[#This Row],[BallControl]])/('F+ , F-'!M$2-'F+ , F-'!M$3))</f>
        <v>1.4342213916293577E-2</v>
      </c>
      <c r="N1779" s="2" cm="1">
        <f t="array" ref="N1779">[1]!table_weight[Acceleration]*(('F+ , F-'!N$2-[1]!tbl_gk[[#This Row],[Acceleration]])/('F+ , F-'!N$2-'F+ , F-'!N$3))</f>
        <v>9.0194885377333049E-3</v>
      </c>
      <c r="O1779" s="2" cm="1">
        <f t="array" ref="O1779">[1]!table_weight[SprintSpeed]*(('F+ , F-'!O$2-[1]!tbl_gk[[#This Row],[SprintSpeed]])/('F+ , F-'!O$2-'F+ , F-'!O$3))</f>
        <v>1.0400973532096125E-2</v>
      </c>
      <c r="P1779" s="2" cm="1">
        <f t="array" ref="P1779">[1]!table_weight[Agility]*(('F+ , F-'!P$2-[1]!tbl_gk[[#This Row],[Agility]])/('F+ , F-'!P$2-'F+ , F-'!P$3))</f>
        <v>2.92527673117876E-3</v>
      </c>
      <c r="Q1779" s="2" cm="1">
        <f t="array" ref="Q1779">[1]!table_weight[Reactions]*(('F+ , F-'!Q$2-[1]!tbl_gk[[#This Row],[Reactions]])/('F+ , F-'!Q$2-'F+ , F-'!Q$3))</f>
        <v>1.3406692001876892E-3</v>
      </c>
      <c r="R1779" s="2" cm="1">
        <f t="array" ref="R1779">[1]!table_weight[Balance]*(('F+ , F-'!R$2-[1]!tbl_gk[[#This Row],[Balance]])/('F+ , F-'!R$2-'F+ , F-'!R$3))</f>
        <v>8.6922508583597434E-4</v>
      </c>
      <c r="S1779" s="2" cm="1">
        <f t="array" ref="S1779">[1]!table_weight[ShotPower]*(('F+ , F-'!S$2-[1]!tbl_gk[[#This Row],[ShotPower]])/('F+ , F-'!S$2-'F+ , F-'!S$3))</f>
        <v>5.4538573983244545E-3</v>
      </c>
      <c r="T1779" s="2" cm="1">
        <f t="array" ref="T1779">[1]!table_weight[Jumping]*(('F+ , F-'!T$2-[1]!tbl_gk[[#This Row],[Jumping]])/('F+ , F-'!T$2-'F+ , F-'!T$3))</f>
        <v>1.8032915591234251E-3</v>
      </c>
      <c r="U1779" s="2" cm="1">
        <f t="array" ref="U1779">[1]!table_weight[Stamina]*(('F+ , F-'!U$2-[1]!tbl_gk[[#This Row],[Stamina]])/('F+ , F-'!U$2-'F+ , F-'!U$3))</f>
        <v>4.2935513312462497E-3</v>
      </c>
      <c r="V1779" s="2" cm="1">
        <f t="array" ref="V1779">[1]!table_weight[Strength]*(('F+ , F-'!V$2-[1]!tbl_gk[[#This Row],[Strength]])/('F+ , F-'!V$2-'F+ , F-'!V$3))</f>
        <v>3.5493357671635667E-2</v>
      </c>
      <c r="W1779" s="2" cm="1">
        <f t="array" ref="W1779">[1]!table_weight[LongShots]*(('F+ , F-'!W$2-[1]!tbl_gk[[#This Row],[LongShots]])/('F+ , F-'!W$2-'F+ , F-'!W$3))</f>
        <v>9.86888481601568E-3</v>
      </c>
      <c r="X1779" s="2" cm="1">
        <f t="array" ref="X1779">[1]!table_weight[Aggression]*(('F+ , F-'!X$2-[1]!tbl_gk[[#This Row],[Aggression]])/('F+ , F-'!X$2-'F+ , F-'!X$3))</f>
        <v>1.3386066321874024E-2</v>
      </c>
      <c r="Y1779" s="2" cm="1">
        <f t="array" ref="Y1779">[1]!table_weight[Interceptions]*(('F+ , F-'!Y$2-[1]!tbl_gk[[#This Row],[Interceptions]])/('F+ , F-'!Y$2-'F+ , F-'!Y$3))</f>
        <v>2.5624472855619959E-2</v>
      </c>
      <c r="Z1779" s="2" cm="1">
        <f t="array" ref="Z1779">[1]!table_weight[Positioning]*(('F+ , F-'!Z$2-[1]!tbl_gk[[#This Row],[Positioning]])/('F+ , F-'!Z$2-'F+ , F-'!Z$3))</f>
        <v>1.9225568738802474E-3</v>
      </c>
      <c r="AA1779" s="2" cm="1">
        <f t="array" ref="AA1779">[1]!table_weight[Vision]*(('F+ , F-'!AA$2-[1]!tbl_gk[[#This Row],[Vision]])/('F+ , F-'!AA$2-'F+ , F-'!AA$3))</f>
        <v>2.4845350370144972E-2</v>
      </c>
      <c r="AB1779" s="2" cm="1">
        <f t="array" ref="AB1779">[1]!table_weight[Penalties]*(('F+ , F-'!AB$2-[1]!tbl_gk[[#This Row],[Penalties]])/('F+ , F-'!AB$2-'F+ , F-'!AB$3))</f>
        <v>2.1922367973657118E-3</v>
      </c>
      <c r="AC1779" s="2" cm="1">
        <f t="array" ref="AC1779">[1]!table_weight[Composure]*(('F+ , F-'!AC$2-[1]!tbl_gk[[#This Row],[Composure]])/('F+ , F-'!AC$2-'F+ , F-'!AC$3))</f>
        <v>1.5478306353044107E-3</v>
      </c>
      <c r="AD1779" s="2" cm="1">
        <f t="array" ref="AD1779">[1]!table_weight[Marking]*(('F+ , F-'!AD$2-[1]!tbl_gk[[#This Row],[Marking]])/('F+ , F-'!AD$2-'F+ , F-'!AD$3))</f>
        <v>2.9972168700492414E-2</v>
      </c>
      <c r="AE1779" s="2" cm="1">
        <f t="array" ref="AE1779">[1]!table_weight[StandingTackle]*(('F+ , F-'!AE$2-[1]!tbl_gk[[#This Row],[StandingTackle]])/('F+ , F-'!AE$2-'F+ , F-'!AE$3))</f>
        <v>3.1383600467551613E-2</v>
      </c>
      <c r="AF1779" s="2" cm="1">
        <f t="array" ref="AF1779">[1]!table_weight[SlidingTackle]*(('F+ , F-'!AF$2-[1]!tbl_gk[[#This Row],[SlidingTackle]])/('F+ , F-'!AF$2-'F+ , F-'!AF$3))</f>
        <v>6.7250572430467732E-3</v>
      </c>
      <c r="AG1779" s="2" cm="1">
        <f t="array" ref="AG1779">[1]!table_weight[GKDiving]*(('F+ , F-'!AG$2-[1]!tbl_gk[[#This Row],[GKDiving]])/('F+ , F-'!AG$2-'F+ , F-'!AG$3))</f>
        <v>4.2702945948686719E-2</v>
      </c>
      <c r="AH1779" s="2" cm="1">
        <f t="array" ref="AH1779">[1]!table_weight[GKHandling]*(('F+ , F-'!AH$2-[1]!tbl_gk[[#This Row],[GKHandling]])/('F+ , F-'!AH$2-'F+ , F-'!AH$3))</f>
        <v>4.8124363434346076E-2</v>
      </c>
      <c r="AI1779" s="2" cm="1">
        <f t="array" ref="AI1779">[1]!table_weight[GKKicking]*(('F+ , F-'!AI$2-[1]!tbl_gk[[#This Row],[GKKicking]])/('F+ , F-'!AI$2-'F+ , F-'!AI$3))</f>
        <v>2.5044113173106158E-2</v>
      </c>
      <c r="AJ1779" s="2" cm="1">
        <f t="array" ref="AJ1779">[1]!table_weight[GKPositioning]*(('F+ , F-'!AJ$2-[1]!tbl_gk[[#This Row],[GKPositioning]])/('F+ , F-'!AJ$2-'F+ , F-'!AJ$3))</f>
        <v>1.7028620907537841E-2</v>
      </c>
      <c r="AK1779" s="2" cm="1">
        <f t="array" ref="AK1779">[1]!table_weight[GKReflexes]*(('F+ , F-'!AK$2-[1]!tbl_gk[[#This Row],[GKReflexes]])/('F+ , F-'!AK$2-'F+ , F-'!AK$3))</f>
        <v>4.55498090119325E-2</v>
      </c>
    </row>
    <row r="1780" spans="1:37" x14ac:dyDescent="0.55000000000000004">
      <c r="A1780" s="7">
        <f>[1]!tbl_gk[[#This Row],[ID]]</f>
        <v>265682</v>
      </c>
      <c r="B1780" s="1" cm="1">
        <f t="array" ref="B1780">[1]!table_weight[ValueEUR]*(('F+ , F-'!B$2-[1]!tbl_gk[[#This Row],[ValueEUR]])/('F+ , F-'!B$2-'F+ , F-'!B$3))</f>
        <v>8.9821437363649033E-5</v>
      </c>
      <c r="C1780" s="1" cm="1">
        <f t="array" ref="C1780">[1]!table_weight[WageEUR]*(('F+ , F-'!C$2-[1]!tbl_gk[[#This Row],[WageEUR]])/('F+ , F-'!C$2-'F+ , F-'!C$3))</f>
        <v>0</v>
      </c>
      <c r="D1780" s="1" cm="1">
        <f t="array" ref="D1780">[1]!table_weight[Crossing]*(('F+ , F-'!D$2-[1]!tbl_gk[[#This Row],[Crossing]])/('F+ , F-'!D$2-'F+ , F-'!D$3))</f>
        <v>3.81086577105983E-2</v>
      </c>
      <c r="E1780" s="1" cm="1">
        <f t="array" ref="E1780">[1]!table_weight[Finishing]*(('F+ , F-'!E$2-[1]!tbl_gk[[#This Row],[Finishing]])/('F+ , F-'!E$2-'F+ , F-'!E$3))</f>
        <v>1.8966763005780131E-2</v>
      </c>
      <c r="F1780" s="1" cm="1">
        <f t="array" ref="F1780">[1]!table_weight[HeadingAccuracy]*(('F+ , F-'!F$2-[1]!tbl_gk[[#This Row],[HeadingAccuracy]])/('F+ , F-'!F$2-'F+ , F-'!F$3))</f>
        <v>1.1274360672166649E-2</v>
      </c>
      <c r="G1780" s="1" cm="1">
        <f t="array" ref="G1780">[1]!table_weight[ShortPassing]*(('F+ , F-'!G$2-[1]!tbl_gk[[#This Row],[ShortPassing]])/('F+ , F-'!G$2-'F+ , F-'!G$3))</f>
        <v>5.9066304653552192E-2</v>
      </c>
      <c r="H1780" s="1" cm="1">
        <f t="array" ref="H1780">[1]!table_weight[Volleys]*(('F+ , F-'!H$2-[1]!tbl_gk[[#This Row],[Volleys]])/('F+ , F-'!H$2-'F+ , F-'!H$3))</f>
        <v>1.9675665665797848E-3</v>
      </c>
      <c r="I1780" s="1" cm="1">
        <f t="array" ref="I1780">[1]!table_weight[Dribbling]*(('F+ , F-'!I$2-[1]!tbl_gk[[#This Row],[Dribbling]])/('F+ , F-'!I$2-'F+ , F-'!I$3))</f>
        <v>1.8579686209743949E-2</v>
      </c>
      <c r="J1780" s="1" cm="1">
        <f t="array" ref="J1780">[1]!table_weight[Curve]*(('F+ , F-'!J$2-[1]!tbl_gk[[#This Row],[Curve]])/('F+ , F-'!J$2-'F+ , F-'!J$3))</f>
        <v>9.6339113680153961E-3</v>
      </c>
      <c r="K1780" s="1" cm="1">
        <f t="array" ref="K1780">[1]!table_weight[FKAccuracy]*(('F+ , F-'!K$2-[1]!tbl_gk[[#This Row],[FKAccuracy]])/('F+ , F-'!K$2-'F+ , F-'!K$3))</f>
        <v>9.4310921813203358E-3</v>
      </c>
      <c r="L1780" s="1" cm="1">
        <f t="array" ref="L1780">[1]!table_weight[LongPassing]*(('F+ , F-'!L$2-[1]!tbl_gk[[#This Row],[LongPassing]])/('F+ , F-'!L$2-'F+ , F-'!L$3))</f>
        <v>2.7071205003789917E-2</v>
      </c>
      <c r="M1780" s="1" cm="1">
        <f t="array" ref="M1780">[1]!table_weight[BallControl]*(('F+ , F-'!M$2-[1]!tbl_gk[[#This Row],[BallControl]])/('F+ , F-'!M$2-'F+ , F-'!M$3))</f>
        <v>1.4342213916293577E-2</v>
      </c>
      <c r="N1780" s="1" cm="1">
        <f t="array" ref="N1780">[1]!table_weight[Acceleration]*(('F+ , F-'!N$2-[1]!tbl_gk[[#This Row],[Acceleration]])/('F+ , F-'!N$2-'F+ , F-'!N$3))</f>
        <v>6.5391291898566463E-3</v>
      </c>
      <c r="O1780" s="1" cm="1">
        <f t="array" ref="O1780">[1]!table_weight[SprintSpeed]*(('F+ , F-'!O$2-[1]!tbl_gk[[#This Row],[SprintSpeed]])/('F+ , F-'!O$2-'F+ , F-'!O$3))</f>
        <v>7.589899604502578E-3</v>
      </c>
      <c r="P1780" s="1" cm="1">
        <f t="array" ref="P1780">[1]!table_weight[Agility]*(('F+ , F-'!P$2-[1]!tbl_gk[[#This Row],[Agility]])/('F+ , F-'!P$2-'F+ , F-'!P$3))</f>
        <v>3.1592988696730611E-3</v>
      </c>
      <c r="Q1780" s="1" cm="1">
        <f t="array" ref="Q1780">[1]!table_weight[Reactions]*(('F+ , F-'!Q$2-[1]!tbl_gk[[#This Row],[Reactions]])/('F+ , F-'!Q$2-'F+ , F-'!Q$3))</f>
        <v>2.1141322002959716E-3</v>
      </c>
      <c r="R1780" s="1" cm="1">
        <f t="array" ref="R1780">[1]!table_weight[Balance]*(('F+ , F-'!R$2-[1]!tbl_gk[[#This Row],[Balance]])/('F+ , F-'!R$2-'F+ , F-'!R$3))</f>
        <v>2.4835002452456411E-3</v>
      </c>
      <c r="S1780" s="1" cm="1">
        <f t="array" ref="S1780">[1]!table_weight[ShotPower]*(('F+ , F-'!S$2-[1]!tbl_gk[[#This Row],[ShotPower]])/('F+ , F-'!S$2-'F+ , F-'!S$3))</f>
        <v>8.0509323499075268E-3</v>
      </c>
      <c r="T1780" s="1" cm="1">
        <f t="array" ref="T1780">[1]!table_weight[Jumping]*(('F+ , F-'!T$2-[1]!tbl_gk[[#This Row],[Jumping]])/('F+ , F-'!T$2-'F+ , F-'!T$3))</f>
        <v>4.2935513312462505E-3</v>
      </c>
      <c r="U1780" s="1" cm="1">
        <f t="array" ref="U1780">[1]!table_weight[Stamina]*(('F+ , F-'!U$2-[1]!tbl_gk[[#This Row],[Stamina]])/('F+ , F-'!U$2-'F+ , F-'!U$3))</f>
        <v>2.2326466922480501E-2</v>
      </c>
      <c r="V1780" s="1" cm="1">
        <f t="array" ref="V1780">[1]!table_weight[Strength]*(('F+ , F-'!V$2-[1]!tbl_gk[[#This Row],[Strength]])/('F+ , F-'!V$2-'F+ , F-'!V$3))</f>
        <v>3.0169354020890316E-2</v>
      </c>
      <c r="W1780" s="1" cm="1">
        <f t="array" ref="W1780">[1]!table_weight[LongShots]*(('F+ , F-'!W$2-[1]!tbl_gk[[#This Row],[LongShots]])/('F+ , F-'!W$2-'F+ , F-'!W$3))</f>
        <v>9.6091773208573719E-3</v>
      </c>
      <c r="X1780" s="1" cm="1">
        <f t="array" ref="X1780">[1]!table_weight[Aggression]*(('F+ , F-'!X$2-[1]!tbl_gk[[#This Row],[Aggression]])/('F+ , F-'!X$2-'F+ , F-'!X$3))</f>
        <v>1.3386066321874024E-2</v>
      </c>
      <c r="Y1780" s="1" cm="1">
        <f t="array" ref="Y1780">[1]!table_weight[Interceptions]*(('F+ , F-'!Y$2-[1]!tbl_gk[[#This Row],[Interceptions]])/('F+ , F-'!Y$2-'F+ , F-'!Y$3))</f>
        <v>2.3546812894353474E-2</v>
      </c>
      <c r="Z1780" s="1" cm="1">
        <f t="array" ref="Z1780">[1]!table_weight[Positioning]*(('F+ , F-'!Z$2-[1]!tbl_gk[[#This Row],[Positioning]])/('F+ , F-'!Z$2-'F+ , F-'!Z$3))</f>
        <v>1.7746678835817667E-3</v>
      </c>
      <c r="AA1780" s="1" cm="1">
        <f t="array" ref="AA1780">[1]!table_weight[Vision]*(('F+ , F-'!AA$2-[1]!tbl_gk[[#This Row],[Vision]])/('F+ , F-'!AA$2-'F+ , F-'!AA$3))</f>
        <v>2.4135483216712255E-2</v>
      </c>
      <c r="AB1780" s="1" cm="1">
        <f t="array" ref="AB1780">[1]!table_weight[Penalties]*(('F+ , F-'!AB$2-[1]!tbl_gk[[#This Row],[Penalties]])/('F+ , F-'!AB$2-'F+ , F-'!AB$3))</f>
        <v>2.3096780543674466E-3</v>
      </c>
      <c r="AC1780" s="1" cm="1">
        <f t="array" ref="AC1780">[1]!table_weight[Composure]*(('F+ , F-'!AC$2-[1]!tbl_gk[[#This Row],[Composure]])/('F+ , F-'!AC$2-'F+ , F-'!AC$3))</f>
        <v>1.9748183967676961E-3</v>
      </c>
      <c r="AD1780" s="1" cm="1">
        <f t="array" ref="AD1780">[1]!table_weight[Marking]*(('F+ , F-'!AD$2-[1]!tbl_gk[[#This Row],[Marking]])/('F+ , F-'!AD$2-'F+ , F-'!AD$3))</f>
        <v>3.1549651263676225E-2</v>
      </c>
      <c r="AE1780" s="1" cm="1">
        <f t="array" ref="AE1780">[1]!table_weight[StandingTackle]*(('F+ , F-'!AE$2-[1]!tbl_gk[[#This Row],[StandingTackle]])/('F+ , F-'!AE$2-'F+ , F-'!AE$3))</f>
        <v>2.6900228972187096E-2</v>
      </c>
      <c r="AF1780" s="1" cm="1">
        <f t="array" ref="AF1780">[1]!table_weight[SlidingTackle]*(('F+ , F-'!AF$2-[1]!tbl_gk[[#This Row],[SlidingTackle]])/('F+ , F-'!AF$2-'F+ , F-'!AF$3))</f>
        <v>1.0461200155850536E-2</v>
      </c>
      <c r="AG1780" s="1" cm="1">
        <f t="array" ref="AG1780">[1]!table_weight[GKDiving]*(('F+ , F-'!AG$2-[1]!tbl_gk[[#This Row],[GKDiving]])/('F+ , F-'!AG$2-'F+ , F-'!AG$3))</f>
        <v>5.8076006490213938E-2</v>
      </c>
      <c r="AH1780" s="1" cm="1">
        <f t="array" ref="AH1780">[1]!table_weight[GKHandling]*(('F+ , F-'!AH$2-[1]!tbl_gk[[#This Row],[GKHandling]])/('F+ , F-'!AH$2-'F+ , F-'!AH$3))</f>
        <v>6.5948201743363147E-2</v>
      </c>
      <c r="AI1780" s="1" cm="1">
        <f t="array" ref="AI1780">[1]!table_weight[GKKicking]*(('F+ , F-'!AI$2-[1]!tbl_gk[[#This Row],[GKKicking]])/('F+ , F-'!AI$2-'F+ , F-'!AI$3))</f>
        <v>3.6671737146334017E-2</v>
      </c>
      <c r="AJ1780" s="1" cm="1">
        <f t="array" ref="AJ1780">[1]!table_weight[GKPositioning]*(('F+ , F-'!AJ$2-[1]!tbl_gk[[#This Row],[GKPositioning]])/('F+ , F-'!AJ$2-'F+ , F-'!AJ$3))</f>
        <v>2.2704827876717123E-2</v>
      </c>
      <c r="AK1780" s="1" cm="1">
        <f t="array" ref="AK1780">[1]!table_weight[GKReflexes]*(('F+ , F-'!AK$2-[1]!tbl_gk[[#This Row],[GKReflexes]])/('F+ , F-'!AK$2-'F+ , F-'!AK$3))</f>
        <v>5.64817631747963E-2</v>
      </c>
    </row>
    <row r="1781" spans="1:37" x14ac:dyDescent="0.55000000000000004">
      <c r="A1781" s="8">
        <f>[1]!tbl_gk[[#This Row],[ID]]</f>
        <v>265688</v>
      </c>
      <c r="B1781" s="2" cm="1">
        <f t="array" ref="B1781">[1]!table_weight[ValueEUR]*(('F+ , F-'!B$2-[1]!tbl_gk[[#This Row],[ValueEUR]])/('F+ , F-'!B$2-'F+ , F-'!B$3))</f>
        <v>3.9848617057206497E-4</v>
      </c>
      <c r="C1781" s="2" cm="1">
        <f t="array" ref="C1781">[1]!table_weight[WageEUR]*(('F+ , F-'!C$2-[1]!tbl_gk[[#This Row],[WageEUR]])/('F+ , F-'!C$2-'F+ , F-'!C$3))</f>
        <v>7.8241870618836313E-5</v>
      </c>
      <c r="D1781" s="2" cm="1">
        <f t="array" ref="D1781">[1]!table_weight[Crossing]*(('F+ , F-'!D$2-[1]!tbl_gk[[#This Row],[Crossing]])/('F+ , F-'!D$2-'F+ , F-'!D$3))</f>
        <v>3.5866971962916043E-2</v>
      </c>
      <c r="E1781" s="2" cm="1">
        <f t="array" ref="E1781">[1]!table_weight[Finishing]*(('F+ , F-'!E$2-[1]!tbl_gk[[#This Row],[Finishing]])/('F+ , F-'!E$2-'F+ , F-'!E$3))</f>
        <v>2.1961515059324362E-2</v>
      </c>
      <c r="F1781" s="2" cm="1">
        <f t="array" ref="F1781">[1]!table_weight[HeadingAccuracy]*(('F+ , F-'!F$2-[1]!tbl_gk[[#This Row],[HeadingAccuracy]])/('F+ , F-'!F$2-'F+ , F-'!F$3))</f>
        <v>1.0439222844598752E-2</v>
      </c>
      <c r="G1781" s="2" cm="1">
        <f t="array" ref="G1781">[1]!table_weight[ShortPassing]*(('F+ , F-'!G$2-[1]!tbl_gk[[#This Row],[ShortPassing]])/('F+ , F-'!G$2-'F+ , F-'!G$3))</f>
        <v>6.6098007588498875E-2</v>
      </c>
      <c r="H1781" s="2" cm="1">
        <f t="array" ref="H1781">[1]!table_weight[Volleys]*(('F+ , F-'!H$2-[1]!tbl_gk[[#This Row],[Volleys]])/('F+ , F-'!H$2-'F+ , F-'!H$3))</f>
        <v>1.9675665665797848E-3</v>
      </c>
      <c r="I1781" s="2" cm="1">
        <f t="array" ref="I1781">[1]!table_weight[Dribbling]*(('F+ , F-'!I$2-[1]!tbl_gk[[#This Row],[Dribbling]])/('F+ , F-'!I$2-'F+ , F-'!I$3))</f>
        <v>1.7601807988178481E-2</v>
      </c>
      <c r="J1781" s="2" cm="1">
        <f t="array" ref="J1781">[1]!table_weight[Curve]*(('F+ , F-'!J$2-[1]!tbl_gk[[#This Row],[Curve]])/('F+ , F-'!J$2-'F+ , F-'!J$3))</f>
        <v>9.295879390190295E-3</v>
      </c>
      <c r="K1781" s="2" cm="1">
        <f t="array" ref="K1781">[1]!table_weight[FKAccuracy]*(('F+ , F-'!K$2-[1]!tbl_gk[[#This Row],[FKAccuracy]])/('F+ , F-'!K$2-'F+ , F-'!K$3))</f>
        <v>9.1268634012777444E-3</v>
      </c>
      <c r="L1781" s="2" cm="1">
        <f t="array" ref="L1781">[1]!table_weight[LongPassing]*(('F+ , F-'!L$2-[1]!tbl_gk[[#This Row],[LongPassing]])/('F+ , F-'!L$2-'F+ , F-'!L$3))</f>
        <v>2.3281236303259328E-2</v>
      </c>
      <c r="M1781" s="2" cm="1">
        <f t="array" ref="M1781">[1]!table_weight[BallControl]*(('F+ , F-'!M$2-[1]!tbl_gk[[#This Row],[BallControl]])/('F+ , F-'!M$2-'F+ , F-'!M$3))</f>
        <v>1.3472988830457604E-2</v>
      </c>
      <c r="N1781" s="2" cm="1">
        <f t="array" ref="N1781">[1]!table_weight[Acceleration]*(('F+ , F-'!N$2-[1]!tbl_gk[[#This Row],[Acceleration]])/('F+ , F-'!N$2-'F+ , F-'!N$3))</f>
        <v>7.4410780436299775E-3</v>
      </c>
      <c r="O1781" s="2" cm="1">
        <f t="array" ref="O1781">[1]!table_weight[SprintSpeed]*(('F+ , F-'!O$2-[1]!tbl_gk[[#This Row],[SprintSpeed]])/('F+ , F-'!O$2-'F+ , F-'!O$3))</f>
        <v>9.838758746577414E-3</v>
      </c>
      <c r="P1781" s="2" cm="1">
        <f t="array" ref="P1781">[1]!table_weight[Agility]*(('F+ , F-'!P$2-[1]!tbl_gk[[#This Row],[Agility]])/('F+ , F-'!P$2-'F+ , F-'!P$3))</f>
        <v>3.9783763544031132E-3</v>
      </c>
      <c r="Q1781" s="2" cm="1">
        <f t="array" ref="Q1781">[1]!table_weight[Reactions]*(('F+ , F-'!Q$2-[1]!tbl_gk[[#This Row],[Reactions]])/('F+ , F-'!Q$2-'F+ , F-'!Q$3))</f>
        <v>1.5469260002165645E-3</v>
      </c>
      <c r="R1781" s="2" cm="1">
        <f t="array" ref="R1781">[1]!table_weight[Balance]*(('F+ , F-'!R$2-[1]!tbl_gk[[#This Row],[Balance]])/('F+ , F-'!R$2-'F+ , F-'!R$3))</f>
        <v>1.6142751594096668E-3</v>
      </c>
      <c r="S1781" s="2" cm="1">
        <f t="array" ref="S1781">[1]!table_weight[ShotPower]*(('F+ , F-'!S$2-[1]!tbl_gk[[#This Row],[ShotPower]])/('F+ , F-'!S$2-'F+ , F-'!S$3))</f>
        <v>6.7523948741159906E-3</v>
      </c>
      <c r="T1781" s="2" cm="1">
        <f t="array" ref="T1781">[1]!table_weight[Jumping]*(('F+ , F-'!T$2-[1]!tbl_gk[[#This Row],[Jumping]])/('F+ , F-'!T$2-'F+ , F-'!T$3))</f>
        <v>1.2880653993738752E-3</v>
      </c>
      <c r="U1781" s="2" cm="1">
        <f t="array" ref="U1781">[1]!table_weight[Stamina]*(('F+ , F-'!U$2-[1]!tbl_gk[[#This Row],[Stamina]])/('F+ , F-'!U$2-'F+ , F-'!U$3))</f>
        <v>2.1467756656231247E-2</v>
      </c>
      <c r="V1781" s="2" cm="1">
        <f t="array" ref="V1781">[1]!table_weight[Strength]*(('F+ , F-'!V$2-[1]!tbl_gk[[#This Row],[Strength]])/('F+ , F-'!V$2-'F+ , F-'!V$3))</f>
        <v>2.8394686137308531E-2</v>
      </c>
      <c r="W1781" s="2" cm="1">
        <f t="array" ref="W1781">[1]!table_weight[LongShots]*(('F+ , F-'!W$2-[1]!tbl_gk[[#This Row],[LongShots]])/('F+ , F-'!W$2-'F+ , F-'!W$3))</f>
        <v>9.86888481601568E-3</v>
      </c>
      <c r="X1781" s="2" cm="1">
        <f t="array" ref="X1781">[1]!table_weight[Aggression]*(('F+ , F-'!X$2-[1]!tbl_gk[[#This Row],[Aggression]])/('F+ , F-'!X$2-'F+ , F-'!X$3))</f>
        <v>1.7645269242470306E-2</v>
      </c>
      <c r="Y1781" s="2" cm="1">
        <f t="array" ref="Y1781">[1]!table_weight[Interceptions]*(('F+ , F-'!Y$2-[1]!tbl_gk[[#This Row],[Interceptions]])/('F+ , F-'!Y$2-'F+ , F-'!Y$3))</f>
        <v>2.4239366214775633E-2</v>
      </c>
      <c r="Z1781" s="2" cm="1">
        <f t="array" ref="Z1781">[1]!table_weight[Positioning]*(('F+ , F-'!Z$2-[1]!tbl_gk[[#This Row],[Positioning]])/('F+ , F-'!Z$2-'F+ , F-'!Z$3))</f>
        <v>2.3662238447756888E-3</v>
      </c>
      <c r="AA1781" s="2" cm="1">
        <f t="array" ref="AA1781">[1]!table_weight[Vision]*(('F+ , F-'!AA$2-[1]!tbl_gk[[#This Row],[Vision]])/('F+ , F-'!AA$2-'F+ , F-'!AA$3))</f>
        <v>2.4845350370144972E-2</v>
      </c>
      <c r="AB1781" s="2" cm="1">
        <f t="array" ref="AB1781">[1]!table_weight[Penalties]*(('F+ , F-'!AB$2-[1]!tbl_gk[[#This Row],[Penalties]])/('F+ , F-'!AB$2-'F+ , F-'!AB$3))</f>
        <v>2.4662663970364263E-3</v>
      </c>
      <c r="AC1781" s="2" cm="1">
        <f t="array" ref="AC1781">[1]!table_weight[Composure]*(('F+ , F-'!AC$2-[1]!tbl_gk[[#This Row],[Composure]])/('F+ , F-'!AC$2-'F+ , F-'!AC$3))</f>
        <v>1.6545775756702319E-3</v>
      </c>
      <c r="AD1781" s="2" cm="1">
        <f t="array" ref="AD1781">[1]!table_weight[Marking]*(('F+ , F-'!AD$2-[1]!tbl_gk[[#This Row],[Marking]])/('F+ , F-'!AD$2-'F+ , F-'!AD$3))</f>
        <v>3.9437064079595283E-2</v>
      </c>
      <c r="AE1781" s="2" cm="1">
        <f t="array" ref="AE1781">[1]!table_weight[StandingTackle]*(('F+ , F-'!AE$2-[1]!tbl_gk[[#This Row],[StandingTackle]])/('F+ , F-'!AE$2-'F+ , F-'!AE$3))</f>
        <v>2.465854322450484E-2</v>
      </c>
      <c r="AF1781" s="2" cm="1">
        <f t="array" ref="AF1781">[1]!table_weight[SlidingTackle]*(('F+ , F-'!AF$2-[1]!tbl_gk[[#This Row],[SlidingTackle]])/('F+ , F-'!AF$2-'F+ , F-'!AF$3))</f>
        <v>9.7139715732897855E-3</v>
      </c>
      <c r="AG1781" s="2" cm="1">
        <f t="array" ref="AG1781">[1]!table_weight[GKDiving]*(('F+ , F-'!AG$2-[1]!tbl_gk[[#This Row],[GKDiving]])/('F+ , F-'!AG$2-'F+ , F-'!AG$3))</f>
        <v>4.9535417300476586E-2</v>
      </c>
      <c r="AH1781" s="2" cm="1">
        <f t="array" ref="AH1781">[1]!table_weight[GKHandling]*(('F+ , F-'!AH$2-[1]!tbl_gk[[#This Row],[GKHandling]])/('F+ , F-'!AH$2-'F+ , F-'!AH$3))</f>
        <v>4.8124363434346076E-2</v>
      </c>
      <c r="AI1781" s="2" cm="1">
        <f t="array" ref="AI1781">[1]!table_weight[GKKicking]*(('F+ , F-'!AI$2-[1]!tbl_gk[[#This Row],[GKKicking]])/('F+ , F-'!AI$2-'F+ , F-'!AI$3))</f>
        <v>3.1305141466382698E-2</v>
      </c>
      <c r="AJ1781" s="2" cm="1">
        <f t="array" ref="AJ1781">[1]!table_weight[GKPositioning]*(('F+ , F-'!AJ$2-[1]!tbl_gk[[#This Row],[GKPositioning]])/('F+ , F-'!AJ$2-'F+ , F-'!AJ$3))</f>
        <v>1.7028620907537841E-2</v>
      </c>
      <c r="AK1781" s="2" cm="1">
        <f t="array" ref="AK1781">[1]!table_weight[GKReflexes]*(('F+ , F-'!AK$2-[1]!tbl_gk[[#This Row],[GKReflexes]])/('F+ , F-'!AK$2-'F+ , F-'!AK$3))</f>
        <v>4.55498090119325E-2</v>
      </c>
    </row>
    <row r="1782" spans="1:37" x14ac:dyDescent="0.55000000000000004">
      <c r="A1782" s="7">
        <f>[1]!tbl_gk[[#This Row],[ID]]</f>
        <v>265745</v>
      </c>
      <c r="B1782" s="1" cm="1">
        <f t="array" ref="B1782">[1]!table_weight[ValueEUR]*(('F+ , F-'!B$2-[1]!tbl_gk[[#This Row],[ValueEUR]])/('F+ , F-'!B$2-'F+ , F-'!B$3))</f>
        <v>1.3612114734491143E-4</v>
      </c>
      <c r="C1782" s="1" cm="1">
        <f t="array" ref="C1782">[1]!table_weight[WageEUR]*(('F+ , F-'!C$2-[1]!tbl_gk[[#This Row],[WageEUR]])/('F+ , F-'!C$2-'F+ , F-'!C$3))</f>
        <v>3.1296748247534529E-5</v>
      </c>
      <c r="D1782" s="1" cm="1">
        <f t="array" ref="D1782">[1]!table_weight[Crossing]*(('F+ , F-'!D$2-[1]!tbl_gk[[#This Row],[Crossing]])/('F+ , F-'!D$2-'F+ , F-'!D$3))</f>
        <v>3.6987814836757178E-2</v>
      </c>
      <c r="E1782" s="1" cm="1">
        <f t="array" ref="E1782">[1]!table_weight[Finishing]*(('F+ , F-'!E$2-[1]!tbl_gk[[#This Row],[Finishing]])/('F+ , F-'!E$2-'F+ , F-'!E$3))</f>
        <v>1.7968512321265388E-2</v>
      </c>
      <c r="F1782" s="1" cm="1">
        <f t="array" ref="F1782">[1]!table_weight[HeadingAccuracy]*(('F+ , F-'!F$2-[1]!tbl_gk[[#This Row],[HeadingAccuracy]])/('F+ , F-'!F$2-'F+ , F-'!F$3))</f>
        <v>1.1274360672166649E-2</v>
      </c>
      <c r="G1782" s="1" cm="1">
        <f t="array" ref="G1782">[1]!table_weight[ShortPassing]*(('F+ , F-'!G$2-[1]!tbl_gk[[#This Row],[ShortPassing]])/('F+ , F-'!G$2-'F+ , F-'!G$3))</f>
        <v>3.3752174087744106E-2</v>
      </c>
      <c r="H1782" s="1" cm="1">
        <f t="array" ref="H1782">[1]!table_weight[Volleys]*(('F+ , F-'!H$2-[1]!tbl_gk[[#This Row],[Volleys]])/('F+ , F-'!H$2-'F+ , F-'!H$3))</f>
        <v>2.3147841959762173E-3</v>
      </c>
      <c r="I1782" s="1" cm="1">
        <f t="array" ref="I1782">[1]!table_weight[Dribbling]*(('F+ , F-'!I$2-[1]!tbl_gk[[#This Row],[Dribbling]])/('F+ , F-'!I$2-'F+ , F-'!I$3))</f>
        <v>1.9557564431309422E-2</v>
      </c>
      <c r="J1782" s="1" cm="1">
        <f t="array" ref="J1782">[1]!table_weight[Curve]*(('F+ , F-'!J$2-[1]!tbl_gk[[#This Row],[Curve]])/('F+ , F-'!J$2-'F+ , F-'!J$3))</f>
        <v>9.9719433458404991E-3</v>
      </c>
      <c r="K1782" s="1" cm="1">
        <f t="array" ref="K1782">[1]!table_weight[FKAccuracy]*(('F+ , F-'!K$2-[1]!tbl_gk[[#This Row],[FKAccuracy]])/('F+ , F-'!K$2-'F+ , F-'!K$3))</f>
        <v>9.7353209613629272E-3</v>
      </c>
      <c r="L1782" s="1" cm="1">
        <f t="array" ref="L1782">[1]!table_weight[LongPassing]*(('F+ , F-'!L$2-[1]!tbl_gk[[#This Row],[LongPassing]])/('F+ , F-'!L$2-'F+ , F-'!L$3))</f>
        <v>1.7866995302501344E-2</v>
      </c>
      <c r="M1782" s="1" cm="1">
        <f t="array" ref="M1782">[1]!table_weight[BallControl]*(('F+ , F-'!M$2-[1]!tbl_gk[[#This Row],[BallControl]])/('F+ , F-'!M$2-'F+ , F-'!M$3))</f>
        <v>1.5211439002129552E-2</v>
      </c>
      <c r="N1782" s="1" cm="1">
        <f t="array" ref="N1782">[1]!table_weight[Acceleration]*(('F+ , F-'!N$2-[1]!tbl_gk[[#This Row],[Acceleration]])/('F+ , F-'!N$2-'F+ , F-'!N$3))</f>
        <v>7.666565257073309E-3</v>
      </c>
      <c r="O1782" s="1" cm="1">
        <f t="array" ref="O1782">[1]!table_weight[SprintSpeed]*(('F+ , F-'!O$2-[1]!tbl_gk[[#This Row],[SprintSpeed]])/('F+ , F-'!O$2-'F+ , F-'!O$3))</f>
        <v>8.995436568299351E-3</v>
      </c>
      <c r="P1782" s="1" cm="1">
        <f t="array" ref="P1782">[1]!table_weight[Agility]*(('F+ , F-'!P$2-[1]!tbl_gk[[#This Row],[Agility]])/('F+ , F-'!P$2-'F+ , F-'!P$3))</f>
        <v>5.3825091853689179E-3</v>
      </c>
      <c r="Q1782" s="1" cm="1">
        <f t="array" ref="Q1782">[1]!table_weight[Reactions]*(('F+ , F-'!Q$2-[1]!tbl_gk[[#This Row],[Reactions]])/('F+ , F-'!Q$2-'F+ , F-'!Q$3))</f>
        <v>2.6813384003753784E-3</v>
      </c>
      <c r="R1782" s="1" cm="1">
        <f t="array" ref="R1782">[1]!table_weight[Balance]*(('F+ , F-'!R$2-[1]!tbl_gk[[#This Row],[Balance]])/('F+ , F-'!R$2-'F+ , F-'!R$3))</f>
        <v>1.4280126410162438E-3</v>
      </c>
      <c r="S1782" s="1" cm="1">
        <f t="array" ref="S1782">[1]!table_weight[ShotPower]*(('F+ , F-'!S$2-[1]!tbl_gk[[#This Row],[ShotPower]])/('F+ , F-'!S$2-'F+ , F-'!S$3))</f>
        <v>5.7135648934827617E-3</v>
      </c>
      <c r="T1782" s="1" cm="1">
        <f t="array" ref="T1782">[1]!table_weight[Jumping]*(('F+ , F-'!T$2-[1]!tbl_gk[[#This Row],[Jumping]])/('F+ , F-'!T$2-'F+ , F-'!T$3))</f>
        <v>2.0609046389982004E-3</v>
      </c>
      <c r="U1782" s="1" cm="1">
        <f t="array" ref="U1782">[1]!table_weight[Stamina]*(('F+ , F-'!U$2-[1]!tbl_gk[[#This Row],[Stamina]])/('F+ , F-'!U$2-'F+ , F-'!U$3))</f>
        <v>1.8032915591234249E-2</v>
      </c>
      <c r="V1782" s="1" cm="1">
        <f t="array" ref="V1782">[1]!table_weight[Strength]*(('F+ , F-'!V$2-[1]!tbl_gk[[#This Row],[Strength]])/('F+ , F-'!V$2-'F+ , F-'!V$3))</f>
        <v>3.3718689788053882E-2</v>
      </c>
      <c r="W1782" s="1" cm="1">
        <f t="array" ref="W1782">[1]!table_weight[LongShots]*(('F+ , F-'!W$2-[1]!tbl_gk[[#This Row],[LongShots]])/('F+ , F-'!W$2-'F+ , F-'!W$3))</f>
        <v>9.6091773208573719E-3</v>
      </c>
      <c r="X1782" s="1" cm="1">
        <f t="array" ref="X1782">[1]!table_weight[Aggression]*(('F+ , F-'!X$2-[1]!tbl_gk[[#This Row],[Aggression]])/('F+ , F-'!X$2-'F+ , F-'!X$3))</f>
        <v>1.5211439002129575E-2</v>
      </c>
      <c r="Y1782" s="1" cm="1">
        <f t="array" ref="Y1782">[1]!table_weight[Interceptions]*(('F+ , F-'!Y$2-[1]!tbl_gk[[#This Row],[Interceptions]])/('F+ , F-'!Y$2-'F+ , F-'!Y$3))</f>
        <v>2.1469152933086991E-2</v>
      </c>
      <c r="Z1782" s="1" cm="1">
        <f t="array" ref="Z1782">[1]!table_weight[Positioning]*(('F+ , F-'!Z$2-[1]!tbl_gk[[#This Row],[Positioning]])/('F+ , F-'!Z$2-'F+ , F-'!Z$3))</f>
        <v>1.9225568738802474E-3</v>
      </c>
      <c r="AA1782" s="1" cm="1">
        <f t="array" ref="AA1782">[1]!table_weight[Vision]*(('F+ , F-'!AA$2-[1]!tbl_gk[[#This Row],[Vision]])/('F+ , F-'!AA$2-'F+ , F-'!AA$3))</f>
        <v>3.2653889057904818E-2</v>
      </c>
      <c r="AB1782" s="1" cm="1">
        <f t="array" ref="AB1782">[1]!table_weight[Penalties]*(('F+ , F-'!AB$2-[1]!tbl_gk[[#This Row],[Penalties]])/('F+ , F-'!AB$2-'F+ , F-'!AB$3))</f>
        <v>2.2313838830329571E-3</v>
      </c>
      <c r="AC1782" s="1" cm="1">
        <f t="array" ref="AC1782">[1]!table_weight[Composure]*(('F+ , F-'!AC$2-[1]!tbl_gk[[#This Row],[Composure]])/('F+ , F-'!AC$2-'F+ , F-'!AC$3))</f>
        <v>1.814697986218964E-3</v>
      </c>
      <c r="AD1782" s="1" cm="1">
        <f t="array" ref="AD1782">[1]!table_weight[Marking]*(('F+ , F-'!AD$2-[1]!tbl_gk[[#This Row],[Marking]])/('F+ , F-'!AD$2-'F+ , F-'!AD$3))</f>
        <v>3.4704616390043845E-2</v>
      </c>
      <c r="AE1782" s="1" cm="1">
        <f t="array" ref="AE1782">[1]!table_weight[StandingTackle]*(('F+ , F-'!AE$2-[1]!tbl_gk[[#This Row],[StandingTackle]])/('F+ , F-'!AE$2-'F+ , F-'!AE$3))</f>
        <v>2.6900228972187096E-2</v>
      </c>
      <c r="AF1782" s="1" cm="1">
        <f t="array" ref="AF1782">[1]!table_weight[SlidingTackle]*(('F+ , F-'!AF$2-[1]!tbl_gk[[#This Row],[SlidingTackle]])/('F+ , F-'!AF$2-'F+ , F-'!AF$3))</f>
        <v>1.0461200155850536E-2</v>
      </c>
      <c r="AG1782" s="1" cm="1">
        <f t="array" ref="AG1782">[1]!table_weight[GKDiving]*(('F+ , F-'!AG$2-[1]!tbl_gk[[#This Row],[GKDiving]])/('F+ , F-'!AG$2-'F+ , F-'!AG$3))</f>
        <v>5.2951652976371534E-2</v>
      </c>
      <c r="AH1782" s="1" cm="1">
        <f t="array" ref="AH1782">[1]!table_weight[GKHandling]*(('F+ , F-'!AH$2-[1]!tbl_gk[[#This Row],[GKHandling]])/('F+ , F-'!AH$2-'F+ , F-'!AH$3))</f>
        <v>5.8818666419756312E-2</v>
      </c>
      <c r="AI1782" s="1" cm="1">
        <f t="array" ref="AI1782">[1]!table_weight[GKKicking]*(('F+ , F-'!AI$2-[1]!tbl_gk[[#This Row],[GKKicking]])/('F+ , F-'!AI$2-'F+ , F-'!AI$3))</f>
        <v>2.5938545786431375E-2</v>
      </c>
      <c r="AJ1782" s="1" cm="1">
        <f t="array" ref="AJ1782">[1]!table_weight[GKPositioning]*(('F+ , F-'!AJ$2-[1]!tbl_gk[[#This Row],[GKPositioning]])/('F+ , F-'!AJ$2-'F+ , F-'!AJ$3))</f>
        <v>1.7028620907537841E-2</v>
      </c>
      <c r="AK1782" s="1" cm="1">
        <f t="array" ref="AK1782">[1]!table_weight[GKReflexes]*(('F+ , F-'!AK$2-[1]!tbl_gk[[#This Row],[GKReflexes]])/('F+ , F-'!AK$2-'F+ , F-'!AK$3))</f>
        <v>5.2837778453841702E-2</v>
      </c>
    </row>
    <row r="1783" spans="1:37" x14ac:dyDescent="0.55000000000000004">
      <c r="A1783" s="8">
        <f>[1]!tbl_gk[[#This Row],[ID]]</f>
        <v>265750</v>
      </c>
      <c r="B1783" s="2" cm="1">
        <f t="array" ref="B1783">[1]!table_weight[ValueEUR]*(('F+ , F-'!B$2-[1]!tbl_gk[[#This Row],[ValueEUR]])/('F+ , F-'!B$2-'F+ , F-'!B$3))</f>
        <v>1.5927100233554262E-4</v>
      </c>
      <c r="C1783" s="2" cm="1">
        <f t="array" ref="C1783">[1]!table_weight[WageEUR]*(('F+ , F-'!C$2-[1]!tbl_gk[[#This Row],[WageEUR]])/('F+ , F-'!C$2-'F+ , F-'!C$3))</f>
        <v>7.8241870618836323E-6</v>
      </c>
      <c r="D1783" s="2" cm="1">
        <f t="array" ref="D1783">[1]!table_weight[Crossing]*(('F+ , F-'!D$2-[1]!tbl_gk[[#This Row],[Crossing]])/('F+ , F-'!D$2-'F+ , F-'!D$3))</f>
        <v>3.5866971962916043E-2</v>
      </c>
      <c r="E1783" s="2" cm="1">
        <f t="array" ref="E1783">[1]!table_weight[Finishing]*(('F+ , F-'!E$2-[1]!tbl_gk[[#This Row],[Finishing]])/('F+ , F-'!E$2-'F+ , F-'!E$3))</f>
        <v>2.1961515059324362E-2</v>
      </c>
      <c r="F1783" s="2" cm="1">
        <f t="array" ref="F1783">[1]!table_weight[HeadingAccuracy]*(('F+ , F-'!F$2-[1]!tbl_gk[[#This Row],[HeadingAccuracy]])/('F+ , F-'!F$2-'F+ , F-'!F$3))</f>
        <v>1.210949849973455E-2</v>
      </c>
      <c r="G1783" s="2" cm="1">
        <f t="array" ref="G1783">[1]!table_weight[ShortPassing]*(('F+ , F-'!G$2-[1]!tbl_gk[[#This Row],[ShortPassing]])/('F+ , F-'!G$2-'F+ , F-'!G$3))</f>
        <v>6.1878985827530868E-2</v>
      </c>
      <c r="H1783" s="2" cm="1">
        <f t="array" ref="H1783">[1]!table_weight[Volleys]*(('F+ , F-'!H$2-[1]!tbl_gk[[#This Row],[Volleys]])/('F+ , F-'!H$2-'F+ , F-'!H$3))</f>
        <v>2.0833057763785961E-3</v>
      </c>
      <c r="I1783" s="2" cm="1">
        <f t="array" ref="I1783">[1]!table_weight[Dribbling]*(('F+ , F-'!I$2-[1]!tbl_gk[[#This Row],[Dribbling]])/('F+ , F-'!I$2-'F+ , F-'!I$3))</f>
        <v>1.6623929766613008E-2</v>
      </c>
      <c r="J1783" s="2" cm="1">
        <f t="array" ref="J1783">[1]!table_weight[Curve]*(('F+ , F-'!J$2-[1]!tbl_gk[[#This Row],[Curve]])/('F+ , F-'!J$2-'F+ , F-'!J$3))</f>
        <v>9.4648953791028455E-3</v>
      </c>
      <c r="K1783" s="2" cm="1">
        <f t="array" ref="K1783">[1]!table_weight[FKAccuracy]*(('F+ , F-'!K$2-[1]!tbl_gk[[#This Row],[FKAccuracy]])/('F+ , F-'!K$2-'F+ , F-'!K$3))</f>
        <v>9.7353209613629272E-3</v>
      </c>
      <c r="L1783" s="2" cm="1">
        <f t="array" ref="L1783">[1]!table_weight[LongPassing]*(('F+ , F-'!L$2-[1]!tbl_gk[[#This Row],[LongPassing]])/('F+ , F-'!L$2-'F+ , F-'!L$3))</f>
        <v>2.4905508603486726E-2</v>
      </c>
      <c r="M1783" s="2" cm="1">
        <f t="array" ref="M1783">[1]!table_weight[BallControl]*(('F+ , F-'!M$2-[1]!tbl_gk[[#This Row],[BallControl]])/('F+ , F-'!M$2-'F+ , F-'!M$3))</f>
        <v>1.4342213916293577E-2</v>
      </c>
      <c r="N1783" s="2" cm="1">
        <f t="array" ref="N1783">[1]!table_weight[Acceleration]*(('F+ , F-'!N$2-[1]!tbl_gk[[#This Row],[Acceleration]])/('F+ , F-'!N$2-'F+ , F-'!N$3))</f>
        <v>7.666565257073309E-3</v>
      </c>
      <c r="O1783" s="2" cm="1">
        <f t="array" ref="O1783">[1]!table_weight[SprintSpeed]*(('F+ , F-'!O$2-[1]!tbl_gk[[#This Row],[SprintSpeed]])/('F+ , F-'!O$2-'F+ , F-'!O$3))</f>
        <v>8.7143291755399956E-3</v>
      </c>
      <c r="P1783" s="2" cm="1">
        <f t="array" ref="P1783">[1]!table_weight[Agility]*(('F+ , F-'!P$2-[1]!tbl_gk[[#This Row],[Agility]])/('F+ , F-'!P$2-'F+ , F-'!P$3))</f>
        <v>3.9783763544031132E-3</v>
      </c>
      <c r="Q1783" s="2" cm="1">
        <f t="array" ref="Q1783">[1]!table_weight[Reactions]*(('F+ , F-'!Q$2-[1]!tbl_gk[[#This Row],[Reactions]])/('F+ , F-'!Q$2-'F+ , F-'!Q$3))</f>
        <v>1.5469260002165645E-3</v>
      </c>
      <c r="R1783" s="2" cm="1">
        <f t="array" ref="R1783">[1]!table_weight[Balance]*(('F+ , F-'!R$2-[1]!tbl_gk[[#This Row],[Balance]])/('F+ , F-'!R$2-'F+ , F-'!R$3))</f>
        <v>2.1730627145899362E-3</v>
      </c>
      <c r="S1783" s="2" cm="1">
        <f t="array" ref="S1783">[1]!table_weight[ShotPower]*(('F+ , F-'!S$2-[1]!tbl_gk[[#This Row],[ShotPower]])/('F+ , F-'!S$2-'F+ , F-'!S$3))</f>
        <v>7.5315173595909123E-3</v>
      </c>
      <c r="T1783" s="2" cm="1">
        <f t="array" ref="T1783">[1]!table_weight[Jumping]*(('F+ , F-'!T$2-[1]!tbl_gk[[#This Row],[Jumping]])/('F+ , F-'!T$2-'F+ , F-'!T$3))</f>
        <v>1.5456784792486503E-3</v>
      </c>
      <c r="U1783" s="2" cm="1">
        <f t="array" ref="U1783">[1]!table_weight[Stamina]*(('F+ , F-'!U$2-[1]!tbl_gk[[#This Row],[Stamina]])/('F+ , F-'!U$2-'F+ , F-'!U$3))</f>
        <v>1.975033612373275E-2</v>
      </c>
      <c r="V1783" s="2" cm="1">
        <f t="array" ref="V1783">[1]!table_weight[Strength]*(('F+ , F-'!V$2-[1]!tbl_gk[[#This Row],[Strength]])/('F+ , F-'!V$2-'F+ , F-'!V$3))</f>
        <v>1.9521346719399615E-2</v>
      </c>
      <c r="W1783" s="2" cm="1">
        <f t="array" ref="W1783">[1]!table_weight[LongShots]*(('F+ , F-'!W$2-[1]!tbl_gk[[#This Row],[LongShots]])/('F+ , F-'!W$2-'F+ , F-'!W$3))</f>
        <v>9.86888481601568E-3</v>
      </c>
      <c r="X1783" s="2" cm="1">
        <f t="array" ref="X1783">[1]!table_weight[Aggression]*(('F+ , F-'!X$2-[1]!tbl_gk[[#This Row],[Aggression]])/('F+ , F-'!X$2-'F+ , F-'!X$3))</f>
        <v>1.0952236081533291E-2</v>
      </c>
      <c r="Y1783" s="2" cm="1">
        <f t="array" ref="Y1783">[1]!table_weight[Interceptions]*(('F+ , F-'!Y$2-[1]!tbl_gk[[#This Row],[Interceptions]])/('F+ , F-'!Y$2-'F+ , F-'!Y$3))</f>
        <v>2.4239366214775633E-2</v>
      </c>
      <c r="Z1783" s="2" cm="1">
        <f t="array" ref="Z1783">[1]!table_weight[Positioning]*(('F+ , F-'!Z$2-[1]!tbl_gk[[#This Row],[Positioning]])/('F+ , F-'!Z$2-'F+ , F-'!Z$3))</f>
        <v>1.7746678835817667E-3</v>
      </c>
      <c r="AA1783" s="2" cm="1">
        <f t="array" ref="AA1783">[1]!table_weight[Vision]*(('F+ , F-'!AA$2-[1]!tbl_gk[[#This Row],[Vision]])/('F+ , F-'!AA$2-'F+ , F-'!AA$3))</f>
        <v>3.4073623364770246E-2</v>
      </c>
      <c r="AB1783" s="2" cm="1">
        <f t="array" ref="AB1783">[1]!table_weight[Penalties]*(('F+ , F-'!AB$2-[1]!tbl_gk[[#This Row],[Penalties]])/('F+ , F-'!AB$2-'F+ , F-'!AB$3))</f>
        <v>2.427119311369181E-3</v>
      </c>
      <c r="AC1783" s="2" cm="1">
        <f t="array" ref="AC1783">[1]!table_weight[Composure]*(('F+ , F-'!AC$2-[1]!tbl_gk[[#This Row],[Composure]])/('F+ , F-'!AC$2-'F+ , F-'!AC$3))</f>
        <v>2.134938807316428E-3</v>
      </c>
      <c r="AD1783" s="2" cm="1">
        <f t="array" ref="AD1783">[1]!table_weight[Marking]*(('F+ , F-'!AD$2-[1]!tbl_gk[[#This Row],[Marking]])/('F+ , F-'!AD$2-'F+ , F-'!AD$3))</f>
        <v>3.4704616390043845E-2</v>
      </c>
      <c r="AE1783" s="2" cm="1">
        <f t="array" ref="AE1783">[1]!table_weight[StandingTackle]*(('F+ , F-'!AE$2-[1]!tbl_gk[[#This Row],[StandingTackle]])/('F+ , F-'!AE$2-'F+ , F-'!AE$3))</f>
        <v>3.362528621523387E-2</v>
      </c>
      <c r="AF1783" s="2" cm="1">
        <f t="array" ref="AF1783">[1]!table_weight[SlidingTackle]*(('F+ , F-'!AF$2-[1]!tbl_gk[[#This Row],[SlidingTackle]])/('F+ , F-'!AF$2-'F+ , F-'!AF$3))</f>
        <v>9.7139715732897855E-3</v>
      </c>
      <c r="AG1783" s="2" cm="1">
        <f t="array" ref="AG1783">[1]!table_weight[GKDiving]*(('F+ , F-'!AG$2-[1]!tbl_gk[[#This Row],[GKDiving]])/('F+ , F-'!AG$2-'F+ , F-'!AG$3))</f>
        <v>5.2951652976371534E-2</v>
      </c>
      <c r="AH1783" s="2" cm="1">
        <f t="array" ref="AH1783">[1]!table_weight[GKHandling]*(('F+ , F-'!AH$2-[1]!tbl_gk[[#This Row],[GKHandling]])/('F+ , F-'!AH$2-'F+ , F-'!AH$3))</f>
        <v>6.0601050250658012E-2</v>
      </c>
      <c r="AI1783" s="2" cm="1">
        <f t="array" ref="AI1783">[1]!table_weight[GKKicking]*(('F+ , F-'!AI$2-[1]!tbl_gk[[#This Row],[GKKicking]])/('F+ , F-'!AI$2-'F+ , F-'!AI$3))</f>
        <v>3.4882871919683582E-2</v>
      </c>
      <c r="AJ1783" s="2" cm="1">
        <f t="array" ref="AJ1783">[1]!table_weight[GKPositioning]*(('F+ , F-'!AJ$2-[1]!tbl_gk[[#This Row],[GKPositioning]])/('F+ , F-'!AJ$2-'F+ , F-'!AJ$3))</f>
        <v>2.0812758886990693E-2</v>
      </c>
      <c r="AK1783" s="2" cm="1">
        <f t="array" ref="AK1783">[1]!table_weight[GKReflexes]*(('F+ , F-'!AK$2-[1]!tbl_gk[[#This Row],[GKReflexes]])/('F+ , F-'!AK$2-'F+ , F-'!AK$3))</f>
        <v>4.9193793732887098E-2</v>
      </c>
    </row>
    <row r="1784" spans="1:37" x14ac:dyDescent="0.55000000000000004">
      <c r="A1784" s="7">
        <f>[1]!tbl_gk[[#This Row],[ID]]</f>
        <v>265763</v>
      </c>
      <c r="B1784" s="1" cm="1">
        <f t="array" ref="B1784">[1]!table_weight[ValueEUR]*(('F+ , F-'!B$2-[1]!tbl_gk[[#This Row],[ValueEUR]])/('F+ , F-'!B$2-'F+ , F-'!B$3))</f>
        <v>7.4388200703228241E-5</v>
      </c>
      <c r="C1784" s="1" cm="1">
        <f t="array" ref="C1784">[1]!table_weight[WageEUR]*(('F+ , F-'!C$2-[1]!tbl_gk[[#This Row],[WageEUR]])/('F+ , F-'!C$2-'F+ , F-'!C$3))</f>
        <v>0</v>
      </c>
      <c r="D1784" s="1" cm="1">
        <f t="array" ref="D1784">[1]!table_weight[Crossing]*(('F+ , F-'!D$2-[1]!tbl_gk[[#This Row],[Crossing]])/('F+ , F-'!D$2-'F+ , F-'!D$3))</f>
        <v>3.4746129089074922E-2</v>
      </c>
      <c r="E1784" s="1" cm="1">
        <f t="array" ref="E1784">[1]!table_weight[Finishing]*(('F+ , F-'!E$2-[1]!tbl_gk[[#This Row],[Finishing]])/('F+ , F-'!E$2-'F+ , F-'!E$3))</f>
        <v>1.8966763005780131E-2</v>
      </c>
      <c r="F1784" s="1" cm="1">
        <f t="array" ref="F1784">[1]!table_weight[HeadingAccuracy]*(('F+ , F-'!F$2-[1]!tbl_gk[[#This Row],[HeadingAccuracy]])/('F+ , F-'!F$2-'F+ , F-'!F$3))</f>
        <v>1.1274360672166649E-2</v>
      </c>
      <c r="G1784" s="1" cm="1">
        <f t="array" ref="G1784">[1]!table_weight[ShortPassing]*(('F+ , F-'!G$2-[1]!tbl_gk[[#This Row],[ShortPassing]])/('F+ , F-'!G$2-'F+ , F-'!G$3))</f>
        <v>5.0628261131616156E-2</v>
      </c>
      <c r="H1784" s="1" cm="1">
        <f t="array" ref="H1784">[1]!table_weight[Volleys]*(('F+ , F-'!H$2-[1]!tbl_gk[[#This Row],[Volleys]])/('F+ , F-'!H$2-'F+ , F-'!H$3))</f>
        <v>2.4305234057750281E-3</v>
      </c>
      <c r="I1784" s="1" cm="1">
        <f t="array" ref="I1784">[1]!table_weight[Dribbling]*(('F+ , F-'!I$2-[1]!tbl_gk[[#This Row],[Dribbling]])/('F+ , F-'!I$2-'F+ , F-'!I$3))</f>
        <v>2.5424833760702249E-2</v>
      </c>
      <c r="J1784" s="1" cm="1">
        <f t="array" ref="J1784">[1]!table_weight[Curve]*(('F+ , F-'!J$2-[1]!tbl_gk[[#This Row],[Curve]])/('F+ , F-'!J$2-'F+ , F-'!J$3))</f>
        <v>9.8029273569279467E-3</v>
      </c>
      <c r="K1784" s="1" cm="1">
        <f t="array" ref="K1784">[1]!table_weight[FKAccuracy]*(('F+ , F-'!K$2-[1]!tbl_gk[[#This Row],[FKAccuracy]])/('F+ , F-'!K$2-'F+ , F-'!K$3))</f>
        <v>9.7353209613629272E-3</v>
      </c>
      <c r="L1784" s="1" cm="1">
        <f t="array" ref="L1784">[1]!table_weight[LongPassing]*(('F+ , F-'!L$2-[1]!tbl_gk[[#This Row],[LongPassing]])/('F+ , F-'!L$2-'F+ , F-'!L$3))</f>
        <v>2.7612629103865718E-2</v>
      </c>
      <c r="M1784" s="1" cm="1">
        <f t="array" ref="M1784">[1]!table_weight[BallControl]*(('F+ , F-'!M$2-[1]!tbl_gk[[#This Row],[BallControl]])/('F+ , F-'!M$2-'F+ , F-'!M$3))</f>
        <v>1.3038376287539614E-2</v>
      </c>
      <c r="N1784" s="1" cm="1">
        <f t="array" ref="N1784">[1]!table_weight[Acceleration]*(('F+ , F-'!N$2-[1]!tbl_gk[[#This Row],[Acceleration]])/('F+ , F-'!N$2-'F+ , F-'!N$3))</f>
        <v>8.3430268974033078E-3</v>
      </c>
      <c r="O1784" s="1" cm="1">
        <f t="array" ref="O1784">[1]!table_weight[SprintSpeed]*(('F+ , F-'!O$2-[1]!tbl_gk[[#This Row],[SprintSpeed]])/('F+ , F-'!O$2-'F+ , F-'!O$3))</f>
        <v>1.0400973532096125E-2</v>
      </c>
      <c r="P1784" s="1" cm="1">
        <f t="array" ref="P1784">[1]!table_weight[Agility]*(('F+ , F-'!P$2-[1]!tbl_gk[[#This Row],[Agility]])/('F+ , F-'!P$2-'F+ , F-'!P$3))</f>
        <v>3.6273431466616623E-3</v>
      </c>
      <c r="Q1784" s="1" cm="1">
        <f t="array" ref="Q1784">[1]!table_weight[Reactions]*(('F+ , F-'!Q$2-[1]!tbl_gk[[#This Row],[Reactions]])/('F+ , F-'!Q$2-'F+ , F-'!Q$3))</f>
        <v>2.5266458003537222E-3</v>
      </c>
      <c r="R1784" s="1" cm="1">
        <f t="array" ref="R1784">[1]!table_weight[Balance]*(('F+ , F-'!R$2-[1]!tbl_gk[[#This Row],[Balance]])/('F+ , F-'!R$2-'F+ , F-'!R$3))</f>
        <v>2.0488877023276536E-3</v>
      </c>
      <c r="S1784" s="1" cm="1">
        <f t="array" ref="S1784">[1]!table_weight[ShotPower]*(('F+ , F-'!S$2-[1]!tbl_gk[[#This Row],[ShotPower]])/('F+ , F-'!S$2-'F+ , F-'!S$3))</f>
        <v>8.0509323499075268E-3</v>
      </c>
      <c r="T1784" s="1" cm="1">
        <f t="array" ref="T1784">[1]!table_weight[Jumping]*(('F+ , F-'!T$2-[1]!tbl_gk[[#This Row],[Jumping]])/('F+ , F-'!T$2-'F+ , F-'!T$3))</f>
        <v>2.8337438786225251E-3</v>
      </c>
      <c r="U1784" s="1" cm="1">
        <f t="array" ref="U1784">[1]!table_weight[Stamina]*(('F+ , F-'!U$2-[1]!tbl_gk[[#This Row],[Stamina]])/('F+ , F-'!U$2-'F+ , F-'!U$3))</f>
        <v>2.4043887454978999E-2</v>
      </c>
      <c r="V1784" s="1" cm="1">
        <f t="array" ref="V1784">[1]!table_weight[Strength]*(('F+ , F-'!V$2-[1]!tbl_gk[[#This Row],[Strength]])/('F+ , F-'!V$2-'F+ , F-'!V$3))</f>
        <v>2.4845350370144969E-2</v>
      </c>
      <c r="W1784" s="1" cm="1">
        <f t="array" ref="W1784">[1]!table_weight[LongShots]*(('F+ , F-'!W$2-[1]!tbl_gk[[#This Row],[LongShots]])/('F+ , F-'!W$2-'F+ , F-'!W$3))</f>
        <v>9.86888481601568E-3</v>
      </c>
      <c r="X1784" s="1" cm="1">
        <f t="array" ref="X1784">[1]!table_weight[Aggression]*(('F+ , F-'!X$2-[1]!tbl_gk[[#This Row],[Aggression]])/('F+ , F-'!X$2-'F+ , F-'!X$3))</f>
        <v>1.2169151201703659E-2</v>
      </c>
      <c r="Y1784" s="1" cm="1">
        <f t="array" ref="Y1784">[1]!table_weight[Interceptions]*(('F+ , F-'!Y$2-[1]!tbl_gk[[#This Row],[Interceptions]])/('F+ , F-'!Y$2-'F+ , F-'!Y$3))</f>
        <v>2.5624472855619959E-2</v>
      </c>
      <c r="Z1784" s="1" cm="1">
        <f t="array" ref="Z1784">[1]!table_weight[Positioning]*(('F+ , F-'!Z$2-[1]!tbl_gk[[#This Row],[Positioning]])/('F+ , F-'!Z$2-'F+ , F-'!Z$3))</f>
        <v>2.2183348544772088E-3</v>
      </c>
      <c r="AA1784" s="1" cm="1">
        <f t="array" ref="AA1784">[1]!table_weight[Vision]*(('F+ , F-'!AA$2-[1]!tbl_gk[[#This Row],[Vision]])/('F+ , F-'!AA$2-'F+ , F-'!AA$3))</f>
        <v>2.7684818983875824E-2</v>
      </c>
      <c r="AB1784" s="1" cm="1">
        <f t="array" ref="AB1784">[1]!table_weight[Penalties]*(('F+ , F-'!AB$2-[1]!tbl_gk[[#This Row],[Penalties]])/('F+ , F-'!AB$2-'F+ , F-'!AB$3))</f>
        <v>2.1922367973657118E-3</v>
      </c>
      <c r="AC1784" s="1" cm="1">
        <f t="array" ref="AC1784">[1]!table_weight[Composure]*(('F+ , F-'!AC$2-[1]!tbl_gk[[#This Row],[Composure]])/('F+ , F-'!AC$2-'F+ , F-'!AC$3))</f>
        <v>2.5619265687797138E-3</v>
      </c>
      <c r="AD1784" s="1" cm="1">
        <f t="array" ref="AD1784">[1]!table_weight[Marking]*(('F+ , F-'!AD$2-[1]!tbl_gk[[#This Row],[Marking]])/('F+ , F-'!AD$2-'F+ , F-'!AD$3))</f>
        <v>3.4704616390043845E-2</v>
      </c>
      <c r="AE1784" s="1" cm="1">
        <f t="array" ref="AE1784">[1]!table_weight[StandingTackle]*(('F+ , F-'!AE$2-[1]!tbl_gk[[#This Row],[StandingTackle]])/('F+ , F-'!AE$2-'F+ , F-'!AE$3))</f>
        <v>2.6900228972187096E-2</v>
      </c>
      <c r="AF1784" s="1" cm="1">
        <f t="array" ref="AF1784">[1]!table_weight[SlidingTackle]*(('F+ , F-'!AF$2-[1]!tbl_gk[[#This Row],[SlidingTackle]])/('F+ , F-'!AF$2-'F+ , F-'!AF$3))</f>
        <v>1.0461200155850536E-2</v>
      </c>
      <c r="AG1784" s="1" cm="1">
        <f t="array" ref="AG1784">[1]!table_weight[GKDiving]*(('F+ , F-'!AG$2-[1]!tbl_gk[[#This Row],[GKDiving]])/('F+ , F-'!AG$2-'F+ , F-'!AG$3))</f>
        <v>5.2951652976371534E-2</v>
      </c>
      <c r="AH1784" s="1" cm="1">
        <f t="array" ref="AH1784">[1]!table_weight[GKHandling]*(('F+ , F-'!AH$2-[1]!tbl_gk[[#This Row],[GKHandling]])/('F+ , F-'!AH$2-'F+ , F-'!AH$3))</f>
        <v>6.0601050250658012E-2</v>
      </c>
      <c r="AI1784" s="1" cm="1">
        <f t="array" ref="AI1784">[1]!table_weight[GKKicking]*(('F+ , F-'!AI$2-[1]!tbl_gk[[#This Row],[GKKicking]])/('F+ , F-'!AI$2-'F+ , F-'!AI$3))</f>
        <v>3.6671737146334017E-2</v>
      </c>
      <c r="AJ1784" s="1" cm="1">
        <f t="array" ref="AJ1784">[1]!table_weight[GKPositioning]*(('F+ , F-'!AJ$2-[1]!tbl_gk[[#This Row],[GKPositioning]])/('F+ , F-'!AJ$2-'F+ , F-'!AJ$3))</f>
        <v>2.7119655519412117E-2</v>
      </c>
      <c r="AK1784" s="1" cm="1">
        <f t="array" ref="AK1784">[1]!table_weight[GKReflexes]*(('F+ , F-'!AK$2-[1]!tbl_gk[[#This Row],[GKReflexes]])/('F+ , F-'!AK$2-'F+ , F-'!AK$3))</f>
        <v>5.4659770814318998E-2</v>
      </c>
    </row>
    <row r="1785" spans="1:37" x14ac:dyDescent="0.55000000000000004">
      <c r="A1785" s="8">
        <f>[1]!tbl_gk[[#This Row],[ID]]</f>
        <v>265782</v>
      </c>
      <c r="B1785" s="2" cm="1">
        <f t="array" ref="B1785">[1]!table_weight[ValueEUR]*(('F+ , F-'!B$2-[1]!tbl_gk[[#This Row],[ValueEUR]])/('F+ , F-'!B$2-'F+ , F-'!B$3))</f>
        <v>8.210481903343863E-5</v>
      </c>
      <c r="C1785" s="2" cm="1">
        <f t="array" ref="C1785">[1]!table_weight[WageEUR]*(('F+ , F-'!C$2-[1]!tbl_gk[[#This Row],[WageEUR]])/('F+ , F-'!C$2-'F+ , F-'!C$3))</f>
        <v>7.8241870618836313E-5</v>
      </c>
      <c r="D1785" s="2" cm="1">
        <f t="array" ref="D1785">[1]!table_weight[Crossing]*(('F+ , F-'!D$2-[1]!tbl_gk[[#This Row],[Crossing]])/('F+ , F-'!D$2-'F+ , F-'!D$3))</f>
        <v>3.6987814836757178E-2</v>
      </c>
      <c r="E1785" s="2" cm="1">
        <f t="array" ref="E1785">[1]!table_weight[Finishing]*(('F+ , F-'!E$2-[1]!tbl_gk[[#This Row],[Finishing]])/('F+ , F-'!E$2-'F+ , F-'!E$3))</f>
        <v>2.096326437480962E-2</v>
      </c>
      <c r="F1785" s="2" cm="1">
        <f t="array" ref="F1785">[1]!table_weight[HeadingAccuracy]*(('F+ , F-'!F$2-[1]!tbl_gk[[#This Row],[HeadingAccuracy]])/('F+ , F-'!F$2-'F+ , F-'!F$3))</f>
        <v>1.08567917583827E-2</v>
      </c>
      <c r="G1785" s="2" cm="1">
        <f t="array" ref="G1785">[1]!table_weight[ShortPassing]*(('F+ , F-'!G$2-[1]!tbl_gk[[#This Row],[ShortPassing]])/('F+ , F-'!G$2-'F+ , F-'!G$3))</f>
        <v>5.2034601718605494E-2</v>
      </c>
      <c r="H1785" s="2" cm="1">
        <f t="array" ref="H1785">[1]!table_weight[Volleys]*(('F+ , F-'!H$2-[1]!tbl_gk[[#This Row],[Volleys]])/('F+ , F-'!H$2-'F+ , F-'!H$3))</f>
        <v>2.3147841959762173E-3</v>
      </c>
      <c r="I1785" s="2" cm="1">
        <f t="array" ref="I1785">[1]!table_weight[Dribbling]*(('F+ , F-'!I$2-[1]!tbl_gk[[#This Row],[Dribbling]])/('F+ , F-'!I$2-'F+ , F-'!I$3))</f>
        <v>2.2491199096005835E-2</v>
      </c>
      <c r="J1785" s="2" cm="1">
        <f t="array" ref="J1785">[1]!table_weight[Curve]*(('F+ , F-'!J$2-[1]!tbl_gk[[#This Row],[Curve]])/('F+ , F-'!J$2-'F+ , F-'!J$3))</f>
        <v>9.4648953791028455E-3</v>
      </c>
      <c r="K1785" s="2" cm="1">
        <f t="array" ref="K1785">[1]!table_weight[FKAccuracy]*(('F+ , F-'!K$2-[1]!tbl_gk[[#This Row],[FKAccuracy]])/('F+ , F-'!K$2-'F+ , F-'!K$3))</f>
        <v>9.5832065713416324E-3</v>
      </c>
      <c r="L1785" s="2" cm="1">
        <f t="array" ref="L1785">[1]!table_weight[LongPassing]*(('F+ , F-'!L$2-[1]!tbl_gk[[#This Row],[LongPassing]])/('F+ , F-'!L$2-'F+ , F-'!L$3))</f>
        <v>2.8695477304017315E-2</v>
      </c>
      <c r="M1785" s="2" cm="1">
        <f t="array" ref="M1785">[1]!table_weight[BallControl]*(('F+ , F-'!M$2-[1]!tbl_gk[[#This Row],[BallControl]])/('F+ , F-'!M$2-'F+ , F-'!M$3))</f>
        <v>1.5211439002129552E-2</v>
      </c>
      <c r="N1785" s="2" cm="1">
        <f t="array" ref="N1785">[1]!table_weight[Acceleration]*(('F+ , F-'!N$2-[1]!tbl_gk[[#This Row],[Acceleration]])/('F+ , F-'!N$2-'F+ , F-'!N$3))</f>
        <v>1.0597899031836633E-2</v>
      </c>
      <c r="O1785" s="2" cm="1">
        <f t="array" ref="O1785">[1]!table_weight[SprintSpeed]*(('F+ , F-'!O$2-[1]!tbl_gk[[#This Row],[SprintSpeed]])/('F+ , F-'!O$2-'F+ , F-'!O$3))</f>
        <v>1.0963188317614834E-2</v>
      </c>
      <c r="P1785" s="2" cm="1">
        <f t="array" ref="P1785">[1]!table_weight[Agility]*(('F+ , F-'!P$2-[1]!tbl_gk[[#This Row],[Agility]])/('F+ , F-'!P$2-'F+ , F-'!P$3))</f>
        <v>5.6165313238632194E-3</v>
      </c>
      <c r="Q1785" s="2" cm="1">
        <f t="array" ref="Q1785">[1]!table_weight[Reactions]*(('F+ , F-'!Q$2-[1]!tbl_gk[[#This Row],[Reactions]])/('F+ , F-'!Q$2-'F+ , F-'!Q$3))</f>
        <v>2.3203890003248469E-3</v>
      </c>
      <c r="R1785" s="2" cm="1">
        <f t="array" ref="R1785">[1]!table_weight[Balance]*(('F+ , F-'!R$2-[1]!tbl_gk[[#This Row],[Balance]])/('F+ , F-'!R$2-'F+ , F-'!R$3))</f>
        <v>2.9181127881636282E-3</v>
      </c>
      <c r="S1785" s="2" cm="1">
        <f t="array" ref="S1785">[1]!table_weight[ShotPower]*(('F+ , F-'!S$2-[1]!tbl_gk[[#This Row],[ShotPower]])/('F+ , F-'!S$2-'F+ , F-'!S$3))</f>
        <v>6.7523948741159906E-3</v>
      </c>
      <c r="T1785" s="2" cm="1">
        <f t="array" ref="T1785">[1]!table_weight[Jumping]*(('F+ , F-'!T$2-[1]!tbl_gk[[#This Row],[Jumping]])/('F+ , F-'!T$2-'F+ , F-'!T$3))</f>
        <v>4.1218092779964008E-3</v>
      </c>
      <c r="U1785" s="2" cm="1">
        <f t="array" ref="U1785">[1]!table_weight[Stamina]*(('F+ , F-'!U$2-[1]!tbl_gk[[#This Row],[Stamina]])/('F+ , F-'!U$2-'F+ , F-'!U$3))</f>
        <v>1.5456784792486501E-2</v>
      </c>
      <c r="V1785" s="2" cm="1">
        <f t="array" ref="V1785">[1]!table_weight[Strength]*(('F+ , F-'!V$2-[1]!tbl_gk[[#This Row],[Strength]])/('F+ , F-'!V$2-'F+ , F-'!V$3))</f>
        <v>2.3958016428354077E-2</v>
      </c>
      <c r="W1785" s="2" cm="1">
        <f t="array" ref="W1785">[1]!table_weight[LongShots]*(('F+ , F-'!W$2-[1]!tbl_gk[[#This Row],[LongShots]])/('F+ , F-'!W$2-'F+ , F-'!W$3))</f>
        <v>9.86888481601568E-3</v>
      </c>
      <c r="X1785" s="2" cm="1">
        <f t="array" ref="X1785">[1]!table_weight[Aggression]*(('F+ , F-'!X$2-[1]!tbl_gk[[#This Row],[Aggression]])/('F+ , F-'!X$2-'F+ , F-'!X$3))</f>
        <v>1.034377852144811E-2</v>
      </c>
      <c r="Y1785" s="2" cm="1">
        <f t="array" ref="Y1785">[1]!table_weight[Interceptions]*(('F+ , F-'!Y$2-[1]!tbl_gk[[#This Row],[Interceptions]])/('F+ , F-'!Y$2-'F+ , F-'!Y$3))</f>
        <v>2.5624472855619959E-2</v>
      </c>
      <c r="Z1785" s="2" cm="1">
        <f t="array" ref="Z1785">[1]!table_weight[Positioning]*(('F+ , F-'!Z$2-[1]!tbl_gk[[#This Row],[Positioning]])/('F+ , F-'!Z$2-'F+ , F-'!Z$3))</f>
        <v>2.0704458641787279E-3</v>
      </c>
      <c r="AA1785" s="2" cm="1">
        <f t="array" ref="AA1785">[1]!table_weight[Vision]*(('F+ , F-'!AA$2-[1]!tbl_gk[[#This Row],[Vision]])/('F+ , F-'!AA$2-'F+ , F-'!AA$3))</f>
        <v>3.4073623364770246E-2</v>
      </c>
      <c r="AB1785" s="2" cm="1">
        <f t="array" ref="AB1785">[1]!table_weight[Penalties]*(('F+ , F-'!AB$2-[1]!tbl_gk[[#This Row],[Penalties]])/('F+ , F-'!AB$2-'F+ , F-'!AB$3))</f>
        <v>2.1922367973657118E-3</v>
      </c>
      <c r="AC1785" s="2" cm="1">
        <f t="array" ref="AC1785">[1]!table_weight[Composure]*(('F+ , F-'!AC$2-[1]!tbl_gk[[#This Row],[Composure]])/('F+ , F-'!AC$2-'F+ , F-'!AC$3))</f>
        <v>2.3484326880480709E-3</v>
      </c>
      <c r="AD1785" s="2" cm="1">
        <f t="array" ref="AD1785">[1]!table_weight[Marking]*(('F+ , F-'!AD$2-[1]!tbl_gk[[#This Row],[Marking]])/('F+ , F-'!AD$2-'F+ , F-'!AD$3))</f>
        <v>3.7859581516411465E-2</v>
      </c>
      <c r="AE1785" s="2" cm="1">
        <f t="array" ref="AE1785">[1]!table_weight[StandingTackle]*(('F+ , F-'!AE$2-[1]!tbl_gk[[#This Row],[StandingTackle]])/('F+ , F-'!AE$2-'F+ , F-'!AE$3))</f>
        <v>3.362528621523387E-2</v>
      </c>
      <c r="AF1785" s="2" cm="1">
        <f t="array" ref="AF1785">[1]!table_weight[SlidingTackle]*(('F+ , F-'!AF$2-[1]!tbl_gk[[#This Row],[SlidingTackle]])/('F+ , F-'!AF$2-'F+ , F-'!AF$3))</f>
        <v>8.9667429907290316E-3</v>
      </c>
      <c r="AG1785" s="2" cm="1">
        <f t="array" ref="AG1785">[1]!table_weight[GKDiving]*(('F+ , F-'!AG$2-[1]!tbl_gk[[#This Row],[GKDiving]])/('F+ , F-'!AG$2-'F+ , F-'!AG$3))</f>
        <v>5.8076006490213938E-2</v>
      </c>
      <c r="AH1785" s="2" cm="1">
        <f t="array" ref="AH1785">[1]!table_weight[GKHandling]*(('F+ , F-'!AH$2-[1]!tbl_gk[[#This Row],[GKHandling]])/('F+ , F-'!AH$2-'F+ , F-'!AH$3))</f>
        <v>4.9906747265247783E-2</v>
      </c>
      <c r="AI1785" s="2" cm="1">
        <f t="array" ref="AI1785">[1]!table_weight[GKKicking]*(('F+ , F-'!AI$2-[1]!tbl_gk[[#This Row],[GKKicking]])/('F+ , F-'!AI$2-'F+ , F-'!AI$3))</f>
        <v>3.0410708853057477E-2</v>
      </c>
      <c r="AJ1785" s="2" cm="1">
        <f t="array" ref="AJ1785">[1]!table_weight[GKPositioning]*(('F+ , F-'!AJ$2-[1]!tbl_gk[[#This Row],[GKPositioning]])/('F+ , F-'!AJ$2-'F+ , F-'!AJ$3))</f>
        <v>2.5227586529685691E-2</v>
      </c>
      <c r="AK1785" s="2" cm="1">
        <f t="array" ref="AK1785">[1]!table_weight[GKReflexes]*(('F+ , F-'!AK$2-[1]!tbl_gk[[#This Row],[GKReflexes]])/('F+ , F-'!AK$2-'F+ , F-'!AK$3))</f>
        <v>5.8303755535273602E-2</v>
      </c>
    </row>
    <row r="1786" spans="1:37" x14ac:dyDescent="0.55000000000000004">
      <c r="A1786" s="7">
        <f>[1]!tbl_gk[[#This Row],[ID]]</f>
        <v>265828</v>
      </c>
      <c r="B1786" s="1" cm="1">
        <f t="array" ref="B1786">[1]!table_weight[ValueEUR]*(('F+ , F-'!B$2-[1]!tbl_gk[[#This Row],[ValueEUR]])/('F+ , F-'!B$2-'F+ , F-'!B$3))</f>
        <v>1.7470423899596343E-4</v>
      </c>
      <c r="C1786" s="1" cm="1">
        <f t="array" ref="C1786">[1]!table_weight[WageEUR]*(('F+ , F-'!C$2-[1]!tbl_gk[[#This Row],[WageEUR]])/('F+ , F-'!C$2-'F+ , F-'!C$3))</f>
        <v>0</v>
      </c>
      <c r="D1786" s="1" cm="1">
        <f t="array" ref="D1786">[1]!table_weight[Crossing]*(('F+ , F-'!D$2-[1]!tbl_gk[[#This Row],[Crossing]])/('F+ , F-'!D$2-'F+ , F-'!D$3))</f>
        <v>3.2504443341392672E-2</v>
      </c>
      <c r="E1786" s="1" cm="1">
        <f t="array" ref="E1786">[1]!table_weight[Finishing]*(('F+ , F-'!E$2-[1]!tbl_gk[[#This Row],[Finishing]])/('F+ , F-'!E$2-'F+ , F-'!E$3))</f>
        <v>1.59720109522359E-2</v>
      </c>
      <c r="F1786" s="1" cm="1">
        <f t="array" ref="F1786">[1]!table_weight[HeadingAccuracy]*(('F+ , F-'!F$2-[1]!tbl_gk[[#This Row],[HeadingAccuracy]])/('F+ , F-'!F$2-'F+ , F-'!F$3))</f>
        <v>1.1691929585950599E-2</v>
      </c>
      <c r="G1786" s="1" cm="1">
        <f t="array" ref="G1786">[1]!table_weight[ShortPassing]*(('F+ , F-'!G$2-[1]!tbl_gk[[#This Row],[ShortPassing]])/('F+ , F-'!G$2-'F+ , F-'!G$3))</f>
        <v>6.047264524054153E-2</v>
      </c>
      <c r="H1786" s="1" cm="1">
        <f t="array" ref="H1786">[1]!table_weight[Volleys]*(('F+ , F-'!H$2-[1]!tbl_gk[[#This Row],[Volleys]])/('F+ , F-'!H$2-'F+ , F-'!H$3))</f>
        <v>1.851827356780974E-3</v>
      </c>
      <c r="I1786" s="1" cm="1">
        <f t="array" ref="I1786">[1]!table_weight[Dribbling]*(('F+ , F-'!I$2-[1]!tbl_gk[[#This Row],[Dribbling]])/('F+ , F-'!I$2-'F+ , F-'!I$3))</f>
        <v>2.3469077317571304E-2</v>
      </c>
      <c r="J1786" s="1" cm="1">
        <f t="array" ref="J1786">[1]!table_weight[Curve]*(('F+ , F-'!J$2-[1]!tbl_gk[[#This Row],[Curve]])/('F+ , F-'!J$2-'F+ , F-'!J$3))</f>
        <v>9.8029273569279467E-3</v>
      </c>
      <c r="K1786" s="1" cm="1">
        <f t="array" ref="K1786">[1]!table_weight[FKAccuracy]*(('F+ , F-'!K$2-[1]!tbl_gk[[#This Row],[FKAccuracy]])/('F+ , F-'!K$2-'F+ , F-'!K$3))</f>
        <v>9.2789777912990392E-3</v>
      </c>
      <c r="L1786" s="1" cm="1">
        <f t="array" ref="L1786">[1]!table_weight[LongPassing]*(('F+ , F-'!L$2-[1]!tbl_gk[[#This Row],[LongPassing]])/('F+ , F-'!L$2-'F+ , F-'!L$3))</f>
        <v>2.0574115802880336E-2</v>
      </c>
      <c r="M1786" s="1" cm="1">
        <f t="array" ref="M1786">[1]!table_weight[BallControl]*(('F+ , F-'!M$2-[1]!tbl_gk[[#This Row],[BallControl]])/('F+ , F-'!M$2-'F+ , F-'!M$3))</f>
        <v>1.5211439002129552E-2</v>
      </c>
      <c r="N1786" s="1" cm="1">
        <f t="array" ref="N1786">[1]!table_weight[Acceleration]*(('F+ , F-'!N$2-[1]!tbl_gk[[#This Row],[Acceleration]])/('F+ , F-'!N$2-'F+ , F-'!N$3))</f>
        <v>6.7646164032999796E-3</v>
      </c>
      <c r="O1786" s="1" cm="1">
        <f t="array" ref="O1786">[1]!table_weight[SprintSpeed]*(('F+ , F-'!O$2-[1]!tbl_gk[[#This Row],[SprintSpeed]])/('F+ , F-'!O$2-'F+ , F-'!O$3))</f>
        <v>1.2649832674170962E-2</v>
      </c>
      <c r="P1786" s="1" cm="1">
        <f t="array" ref="P1786">[1]!table_weight[Agility]*(('F+ , F-'!P$2-[1]!tbl_gk[[#This Row],[Agility]])/('F+ , F-'!P$2-'F+ , F-'!P$3))</f>
        <v>3.9783763544031132E-3</v>
      </c>
      <c r="Q1786" s="1" cm="1">
        <f t="array" ref="Q1786">[1]!table_weight[Reactions]*(('F+ , F-'!Q$2-[1]!tbl_gk[[#This Row],[Reactions]])/('F+ , F-'!Q$2-'F+ , F-'!Q$3))</f>
        <v>1.7531828002454398E-3</v>
      </c>
      <c r="R1786" s="1" cm="1">
        <f t="array" ref="R1786">[1]!table_weight[Balance]*(('F+ , F-'!R$2-[1]!tbl_gk[[#This Row],[Balance]])/('F+ , F-'!R$2-'F+ , F-'!R$3))</f>
        <v>1.4901001471473846E-3</v>
      </c>
      <c r="S1786" s="1" cm="1">
        <f t="array" ref="S1786">[1]!table_weight[ShotPower]*(('F+ , F-'!S$2-[1]!tbl_gk[[#This Row],[ShotPower]])/('F+ , F-'!S$2-'F+ , F-'!S$3))</f>
        <v>6.4926873789576834E-3</v>
      </c>
      <c r="T1786" s="1" cm="1">
        <f t="array" ref="T1786">[1]!table_weight[Jumping]*(('F+ , F-'!T$2-[1]!tbl_gk[[#This Row],[Jumping]])/('F+ , F-'!T$2-'F+ , F-'!T$3))</f>
        <v>1.9750336123732751E-3</v>
      </c>
      <c r="U1786" s="1" cm="1">
        <f t="array" ref="U1786">[1]!table_weight[Stamina]*(('F+ , F-'!U$2-[1]!tbl_gk[[#This Row],[Stamina]])/('F+ , F-'!U$2-'F+ , F-'!U$3))</f>
        <v>1.7174205324984999E-2</v>
      </c>
      <c r="V1786" s="1" cm="1">
        <f t="array" ref="V1786">[1]!table_weight[Strength]*(('F+ , F-'!V$2-[1]!tbl_gk[[#This Row],[Strength]])/('F+ , F-'!V$2-'F+ , F-'!V$3))</f>
        <v>2.2183348544772292E-2</v>
      </c>
      <c r="W1786" s="1" cm="1">
        <f t="array" ref="W1786">[1]!table_weight[LongShots]*(('F+ , F-'!W$2-[1]!tbl_gk[[#This Row],[LongShots]])/('F+ , F-'!W$2-'F+ , F-'!W$3))</f>
        <v>9.3494698256990638E-3</v>
      </c>
      <c r="X1786" s="1" cm="1">
        <f t="array" ref="X1786">[1]!table_weight[Aggression]*(('F+ , F-'!X$2-[1]!tbl_gk[[#This Row],[Aggression]])/('F+ , F-'!X$2-'F+ , F-'!X$3))</f>
        <v>1.3994523881959207E-2</v>
      </c>
      <c r="Y1786" s="1" cm="1">
        <f t="array" ref="Y1786">[1]!table_weight[Interceptions]*(('F+ , F-'!Y$2-[1]!tbl_gk[[#This Row],[Interceptions]])/('F+ , F-'!Y$2-'F+ , F-'!Y$3))</f>
        <v>2.0084046292242669E-2</v>
      </c>
      <c r="Z1786" s="1" cm="1">
        <f t="array" ref="Z1786">[1]!table_weight[Positioning]*(('F+ , F-'!Z$2-[1]!tbl_gk[[#This Row],[Positioning]])/('F+ , F-'!Z$2-'F+ , F-'!Z$3))</f>
        <v>2.0704458641787279E-3</v>
      </c>
      <c r="AA1786" s="1" cm="1">
        <f t="array" ref="AA1786">[1]!table_weight[Vision]*(('F+ , F-'!AA$2-[1]!tbl_gk[[#This Row],[Vision]])/('F+ , F-'!AA$2-'F+ , F-'!AA$3))</f>
        <v>2.4845350370144972E-2</v>
      </c>
      <c r="AB1786" s="1" cm="1">
        <f t="array" ref="AB1786">[1]!table_weight[Penalties]*(('F+ , F-'!AB$2-[1]!tbl_gk[[#This Row],[Penalties]])/('F+ , F-'!AB$2-'F+ , F-'!AB$3))</f>
        <v>2.4662663970364263E-3</v>
      </c>
      <c r="AC1786" s="1" cm="1">
        <f t="array" ref="AC1786">[1]!table_weight[Composure]*(('F+ , F-'!AC$2-[1]!tbl_gk[[#This Row],[Composure]])/('F+ , F-'!AC$2-'F+ , F-'!AC$3))</f>
        <v>2.134938807316428E-3</v>
      </c>
      <c r="AD1786" s="1" cm="1">
        <f t="array" ref="AD1786">[1]!table_weight[Marking]*(('F+ , F-'!AD$2-[1]!tbl_gk[[#This Row],[Marking]])/('F+ , F-'!AD$2-'F+ , F-'!AD$3))</f>
        <v>3.3127133826860035E-2</v>
      </c>
      <c r="AE1786" s="1" cm="1">
        <f t="array" ref="AE1786">[1]!table_weight[StandingTackle]*(('F+ , F-'!AE$2-[1]!tbl_gk[[#This Row],[StandingTackle]])/('F+ , F-'!AE$2-'F+ , F-'!AE$3))</f>
        <v>2.6900228972187096E-2</v>
      </c>
      <c r="AF1786" s="1" cm="1">
        <f t="array" ref="AF1786">[1]!table_weight[SlidingTackle]*(('F+ , F-'!AF$2-[1]!tbl_gk[[#This Row],[SlidingTackle]])/('F+ , F-'!AF$2-'F+ , F-'!AF$3))</f>
        <v>7.4722858256075263E-3</v>
      </c>
      <c r="AG1786" s="1" cm="1">
        <f t="array" ref="AG1786">[1]!table_weight[GKDiving]*(('F+ , F-'!AG$2-[1]!tbl_gk[[#This Row],[GKDiving]])/('F+ , F-'!AG$2-'F+ , F-'!AG$3))</f>
        <v>5.1243535138424057E-2</v>
      </c>
      <c r="AH1786" s="1" cm="1">
        <f t="array" ref="AH1786">[1]!table_weight[GKHandling]*(('F+ , F-'!AH$2-[1]!tbl_gk[[#This Row],[GKHandling]])/('F+ , F-'!AH$2-'F+ , F-'!AH$3))</f>
        <v>5.168913109614949E-2</v>
      </c>
      <c r="AI1786" s="1" cm="1">
        <f t="array" ref="AI1786">[1]!table_weight[GKKicking]*(('F+ , F-'!AI$2-[1]!tbl_gk[[#This Row],[GKKicking]])/('F+ , F-'!AI$2-'F+ , F-'!AI$3))</f>
        <v>2.9516276239732256E-2</v>
      </c>
      <c r="AJ1786" s="1" cm="1">
        <f t="array" ref="AJ1786">[1]!table_weight[GKPositioning]*(('F+ , F-'!AJ$2-[1]!tbl_gk[[#This Row],[GKPositioning]])/('F+ , F-'!AJ$2-'F+ , F-'!AJ$3))</f>
        <v>1.9551379560506409E-2</v>
      </c>
      <c r="AK1786" s="1" cm="1">
        <f t="array" ref="AK1786">[1]!table_weight[GKReflexes]*(('F+ , F-'!AK$2-[1]!tbl_gk[[#This Row],[GKReflexes]])/('F+ , F-'!AK$2-'F+ , F-'!AK$3))</f>
        <v>5.10157860933644E-2</v>
      </c>
    </row>
    <row r="1787" spans="1:37" x14ac:dyDescent="0.55000000000000004">
      <c r="A1787" s="8">
        <f>[1]!tbl_gk[[#This Row],[ID]]</f>
        <v>265987</v>
      </c>
      <c r="B1787" s="2" cm="1">
        <f t="array" ref="B1787">[1]!table_weight[ValueEUR]*(('F+ , F-'!B$2-[1]!tbl_gk[[#This Row],[ValueEUR]])/('F+ , F-'!B$2-'F+ , F-'!B$3))</f>
        <v>9.7538055693859437E-5</v>
      </c>
      <c r="C1787" s="2" cm="1">
        <f t="array" ref="C1787">[1]!table_weight[WageEUR]*(('F+ , F-'!C$2-[1]!tbl_gk[[#This Row],[WageEUR]])/('F+ , F-'!C$2-'F+ , F-'!C$3))</f>
        <v>0</v>
      </c>
      <c r="D1787" s="2" cm="1">
        <f t="array" ref="D1787">[1]!table_weight[Crossing]*(('F+ , F-'!D$2-[1]!tbl_gk[[#This Row],[Crossing]])/('F+ , F-'!D$2-'F+ , F-'!D$3))</f>
        <v>3.3625286215233793E-2</v>
      </c>
      <c r="E1787" s="2" cm="1">
        <f t="array" ref="E1787">[1]!table_weight[Finishing]*(('F+ , F-'!E$2-[1]!tbl_gk[[#This Row],[Finishing]])/('F+ , F-'!E$2-'F+ , F-'!E$3))</f>
        <v>1.6970261636750646E-2</v>
      </c>
      <c r="F1787" s="2" cm="1">
        <f t="array" ref="F1787">[1]!table_weight[HeadingAccuracy]*(('F+ , F-'!F$2-[1]!tbl_gk[[#This Row],[HeadingAccuracy]])/('F+ , F-'!F$2-'F+ , F-'!F$3))</f>
        <v>8.351378275679E-3</v>
      </c>
      <c r="G1787" s="2" cm="1">
        <f t="array" ref="G1787">[1]!table_weight[ShortPassing]*(('F+ , F-'!G$2-[1]!tbl_gk[[#This Row],[ShortPassing]])/('F+ , F-'!G$2-'F+ , F-'!G$3))</f>
        <v>5.7659964066562854E-2</v>
      </c>
      <c r="H1787" s="2" cm="1">
        <f t="array" ref="H1787">[1]!table_weight[Volleys]*(('F+ , F-'!H$2-[1]!tbl_gk[[#This Row],[Volleys]])/('F+ , F-'!H$2-'F+ , F-'!H$3))</f>
        <v>2.0833057763785961E-3</v>
      </c>
      <c r="I1787" s="2" cm="1">
        <f t="array" ref="I1787">[1]!table_weight[Dribbling]*(('F+ , F-'!I$2-[1]!tbl_gk[[#This Row],[Dribbling]])/('F+ , F-'!I$2-'F+ , F-'!I$3))</f>
        <v>2.0535442652874894E-2</v>
      </c>
      <c r="J1787" s="2" cm="1">
        <f t="array" ref="J1787">[1]!table_weight[Curve]*(('F+ , F-'!J$2-[1]!tbl_gk[[#This Row],[Curve]])/('F+ , F-'!J$2-'F+ , F-'!J$3))</f>
        <v>6.5916235675894819E-3</v>
      </c>
      <c r="K1787" s="2" cm="1">
        <f t="array" ref="K1787">[1]!table_weight[FKAccuracy]*(('F+ , F-'!K$2-[1]!tbl_gk[[#This Row],[FKAccuracy]])/('F+ , F-'!K$2-'F+ , F-'!K$3))</f>
        <v>6.9972619409796035E-3</v>
      </c>
      <c r="L1787" s="2" cm="1">
        <f t="array" ref="L1787">[1]!table_weight[LongPassing]*(('F+ , F-'!L$2-[1]!tbl_gk[[#This Row],[LongPassing]])/('F+ , F-'!L$2-'F+ , F-'!L$3))</f>
        <v>2.1656964003031933E-2</v>
      </c>
      <c r="M1787" s="2" cm="1">
        <f t="array" ref="M1787">[1]!table_weight[BallControl]*(('F+ , F-'!M$2-[1]!tbl_gk[[#This Row],[BallControl]])/('F+ , F-'!M$2-'F+ , F-'!M$3))</f>
        <v>1.3907601373375588E-2</v>
      </c>
      <c r="N1787" s="2" cm="1">
        <f t="array" ref="N1787">[1]!table_weight[Acceleration]*(('F+ , F-'!N$2-[1]!tbl_gk[[#This Row],[Acceleration]])/('F+ , F-'!N$2-'F+ , F-'!N$3))</f>
        <v>5.4116931226399828E-3</v>
      </c>
      <c r="O1787" s="2" cm="1">
        <f t="array" ref="O1787">[1]!table_weight[SprintSpeed]*(('F+ , F-'!O$2-[1]!tbl_gk[[#This Row],[SprintSpeed]])/('F+ , F-'!O$2-'F+ , F-'!O$3))</f>
        <v>6.4654700334651587E-3</v>
      </c>
      <c r="P1787" s="2" cm="1">
        <f t="array" ref="P1787">[1]!table_weight[Agility]*(('F+ , F-'!P$2-[1]!tbl_gk[[#This Row],[Agility]])/('F+ , F-'!P$2-'F+ , F-'!P$3))</f>
        <v>3.0422878004259103E-3</v>
      </c>
      <c r="Q1787" s="2" cm="1">
        <f t="array" ref="Q1787">[1]!table_weight[Reactions]*(('F+ , F-'!Q$2-[1]!tbl_gk[[#This Row],[Reactions]])/('F+ , F-'!Q$2-'F+ , F-'!Q$3))</f>
        <v>1.6500544002310022E-3</v>
      </c>
      <c r="R1787" s="2" cm="1">
        <f t="array" ref="R1787">[1]!table_weight[Balance]*(('F+ , F-'!R$2-[1]!tbl_gk[[#This Row],[Balance]])/('F+ , F-'!R$2-'F+ , F-'!R$3))</f>
        <v>1.8005376778030898E-3</v>
      </c>
      <c r="S1787" s="2" cm="1">
        <f t="array" ref="S1787">[1]!table_weight[ShotPower]*(('F+ , F-'!S$2-[1]!tbl_gk[[#This Row],[ShotPower]])/('F+ , F-'!S$2-'F+ , F-'!S$3))</f>
        <v>7.5315173595909123E-3</v>
      </c>
      <c r="T1787" s="2" cm="1">
        <f t="array" ref="T1787">[1]!table_weight[Jumping]*(('F+ , F-'!T$2-[1]!tbl_gk[[#This Row],[Jumping]])/('F+ , F-'!T$2-'F+ , F-'!T$3))</f>
        <v>2.0609046389982004E-3</v>
      </c>
      <c r="U1787" s="2" cm="1">
        <f t="array" ref="U1787">[1]!table_weight[Stamina]*(('F+ , F-'!U$2-[1]!tbl_gk[[#This Row],[Stamina]])/('F+ , F-'!U$2-'F+ , F-'!U$3))</f>
        <v>1.1163233461240251E-2</v>
      </c>
      <c r="V1787" s="2" cm="1">
        <f t="array" ref="V1787">[1]!table_weight[Strength]*(('F+ , F-'!V$2-[1]!tbl_gk[[#This Row],[Strength]])/('F+ , F-'!V$2-'F+ , F-'!V$3))</f>
        <v>2.2183348544772292E-2</v>
      </c>
      <c r="W1787" s="2" cm="1">
        <f t="array" ref="W1787">[1]!table_weight[LongShots]*(('F+ , F-'!W$2-[1]!tbl_gk[[#This Row],[LongShots]])/('F+ , F-'!W$2-'F+ , F-'!W$3))</f>
        <v>8.570347340224143E-3</v>
      </c>
      <c r="X1787" s="2" cm="1">
        <f t="array" ref="X1787">[1]!table_weight[Aggression]*(('F+ , F-'!X$2-[1]!tbl_gk[[#This Row],[Aggression]])/('F+ , F-'!X$2-'F+ , F-'!X$3))</f>
        <v>2.4338302403407318E-3</v>
      </c>
      <c r="Y1787" s="2" cm="1">
        <f t="array" ref="Y1787">[1]!table_weight[Interceptions]*(('F+ , F-'!Y$2-[1]!tbl_gk[[#This Row],[Interceptions]])/('F+ , F-'!Y$2-'F+ , F-'!Y$3))</f>
        <v>2.2854259573931314E-2</v>
      </c>
      <c r="Z1787" s="2" cm="1">
        <f t="array" ref="Z1787">[1]!table_weight[Positioning]*(('F+ , F-'!Z$2-[1]!tbl_gk[[#This Row],[Positioning]])/('F+ , F-'!Z$2-'F+ , F-'!Z$3))</f>
        <v>1.7746678835817667E-3</v>
      </c>
      <c r="AA1787" s="2" cm="1">
        <f t="array" ref="AA1787">[1]!table_weight[Vision]*(('F+ , F-'!AA$2-[1]!tbl_gk[[#This Row],[Vision]])/('F+ , F-'!AA$2-'F+ , F-'!AA$3))</f>
        <v>7.8085386877598468E-3</v>
      </c>
      <c r="AB1787" s="2" cm="1">
        <f t="array" ref="AB1787">[1]!table_weight[Penalties]*(('F+ , F-'!AB$2-[1]!tbl_gk[[#This Row],[Penalties]])/('F+ , F-'!AB$2-'F+ , F-'!AB$3))</f>
        <v>1.8399130263605083E-3</v>
      </c>
      <c r="AC1787" s="2" cm="1">
        <f t="array" ref="AC1787">[1]!table_weight[Composure]*(('F+ , F-'!AC$2-[1]!tbl_gk[[#This Row],[Composure]])/('F+ , F-'!AC$2-'F+ , F-'!AC$3))</f>
        <v>7.4722858256074981E-4</v>
      </c>
      <c r="AD1787" s="2" cm="1">
        <f t="array" ref="AD1787">[1]!table_weight[Marking]*(('F+ , F-'!AD$2-[1]!tbl_gk[[#This Row],[Marking]])/('F+ , F-'!AD$2-'F+ , F-'!AD$3))</f>
        <v>3.3127133826860035E-2</v>
      </c>
      <c r="AE1787" s="2" cm="1">
        <f t="array" ref="AE1787">[1]!table_weight[StandingTackle]*(('F+ , F-'!AE$2-[1]!tbl_gk[[#This Row],[StandingTackle]])/('F+ , F-'!AE$2-'F+ , F-'!AE$3))</f>
        <v>3.5866971962916126E-2</v>
      </c>
      <c r="AF1787" s="2" cm="1">
        <f t="array" ref="AF1787">[1]!table_weight[SlidingTackle]*(('F+ , F-'!AF$2-[1]!tbl_gk[[#This Row],[SlidingTackle]])/('F+ , F-'!AF$2-'F+ , F-'!AF$3))</f>
        <v>1.0461200155850536E-2</v>
      </c>
      <c r="AG1787" s="2" cm="1">
        <f t="array" ref="AG1787">[1]!table_weight[GKDiving]*(('F+ , F-'!AG$2-[1]!tbl_gk[[#This Row],[GKDiving]])/('F+ , F-'!AG$2-'F+ , F-'!AG$3))</f>
        <v>5.6367888652266468E-2</v>
      </c>
      <c r="AH1787" s="2" cm="1">
        <f t="array" ref="AH1787">[1]!table_weight[GKHandling]*(('F+ , F-'!AH$2-[1]!tbl_gk[[#This Row],[GKHandling]])/('F+ , F-'!AH$2-'F+ , F-'!AH$3))</f>
        <v>6.416581791246144E-2</v>
      </c>
      <c r="AI1787" s="2" cm="1">
        <f t="array" ref="AI1787">[1]!table_weight[GKKicking]*(('F+ , F-'!AI$2-[1]!tbl_gk[[#This Row],[GKKicking]])/('F+ , F-'!AI$2-'F+ , F-'!AI$3))</f>
        <v>3.3988439306358358E-2</v>
      </c>
      <c r="AJ1787" s="2" cm="1">
        <f t="array" ref="AJ1787">[1]!table_weight[GKPositioning]*(('F+ , F-'!AJ$2-[1]!tbl_gk[[#This Row],[GKPositioning]])/('F+ , F-'!AJ$2-'F+ , F-'!AJ$3))</f>
        <v>2.0812758886990693E-2</v>
      </c>
      <c r="AK1787" s="2" cm="1">
        <f t="array" ref="AK1787">[1]!table_weight[GKReflexes]*(('F+ , F-'!AK$2-[1]!tbl_gk[[#This Row],[GKReflexes]])/('F+ , F-'!AK$2-'F+ , F-'!AK$3))</f>
        <v>6.1947740256228193E-2</v>
      </c>
    </row>
    <row r="1788" spans="1:37" x14ac:dyDescent="0.55000000000000004">
      <c r="A1788" s="7">
        <f>[1]!tbl_gk[[#This Row],[ID]]</f>
        <v>266014</v>
      </c>
      <c r="B1788" s="1" cm="1">
        <f t="array" ref="B1788">[1]!table_weight[ValueEUR]*(('F+ , F-'!B$2-[1]!tbl_gk[[#This Row],[ValueEUR]])/('F+ , F-'!B$2-'F+ , F-'!B$3))</f>
        <v>8.9821437363649033E-5</v>
      </c>
      <c r="C1788" s="1" cm="1">
        <f t="array" ref="C1788">[1]!table_weight[WageEUR]*(('F+ , F-'!C$2-[1]!tbl_gk[[#This Row],[WageEUR]])/('F+ , F-'!C$2-'F+ , F-'!C$3))</f>
        <v>0</v>
      </c>
      <c r="D1788" s="1" cm="1">
        <f t="array" ref="D1788">[1]!table_weight[Crossing]*(('F+ , F-'!D$2-[1]!tbl_gk[[#This Row],[Crossing]])/('F+ , F-'!D$2-'F+ , F-'!D$3))</f>
        <v>2.5779386098345909E-2</v>
      </c>
      <c r="E1788" s="1" cm="1">
        <f t="array" ref="E1788">[1]!table_weight[Finishing]*(('F+ , F-'!E$2-[1]!tbl_gk[[#This Row],[Finishing]])/('F+ , F-'!E$2-'F+ , F-'!E$3))</f>
        <v>1.9965013690294877E-2</v>
      </c>
      <c r="F1788" s="1" cm="1">
        <f t="array" ref="F1788">[1]!table_weight[HeadingAccuracy]*(('F+ , F-'!F$2-[1]!tbl_gk[[#This Row],[HeadingAccuracy]])/('F+ , F-'!F$2-'F+ , F-'!F$3))</f>
        <v>1.00216539308148E-2</v>
      </c>
      <c r="G1788" s="1" cm="1">
        <f t="array" ref="G1788">[1]!table_weight[ShortPassing]*(('F+ , F-'!G$2-[1]!tbl_gk[[#This Row],[ShortPassing]])/('F+ , F-'!G$2-'F+ , F-'!G$3))</f>
        <v>4.5002898783658811E-2</v>
      </c>
      <c r="H1788" s="1" cm="1">
        <f t="array" ref="H1788">[1]!table_weight[Volleys]*(('F+ , F-'!H$2-[1]!tbl_gk[[#This Row],[Volleys]])/('F+ , F-'!H$2-'F+ , F-'!H$3))</f>
        <v>1.7360881469821632E-3</v>
      </c>
      <c r="I1788" s="1" cm="1">
        <f t="array" ref="I1788">[1]!table_weight[Dribbling]*(('F+ , F-'!I$2-[1]!tbl_gk[[#This Row],[Dribbling]])/('F+ , F-'!I$2-'F+ , F-'!I$3))</f>
        <v>1.5646051545047536E-2</v>
      </c>
      <c r="J1788" s="1" cm="1">
        <f t="array" ref="J1788">[1]!table_weight[Curve]*(('F+ , F-'!J$2-[1]!tbl_gk[[#This Row],[Curve]])/('F+ , F-'!J$2-'F+ , F-'!J$3))</f>
        <v>8.9578474123651938E-3</v>
      </c>
      <c r="K1788" s="1" cm="1">
        <f t="array" ref="K1788">[1]!table_weight[FKAccuracy]*(('F+ , F-'!K$2-[1]!tbl_gk[[#This Row],[FKAccuracy]])/('F+ , F-'!K$2-'F+ , F-'!K$3))</f>
        <v>8.9747490112564478E-3</v>
      </c>
      <c r="L1788" s="1" cm="1">
        <f t="array" ref="L1788">[1]!table_weight[LongPassing]*(('F+ , F-'!L$2-[1]!tbl_gk[[#This Row],[LongPassing]])/('F+ , F-'!L$2-'F+ , F-'!L$3))</f>
        <v>2.3281236303259328E-2</v>
      </c>
      <c r="M1788" s="1" cm="1">
        <f t="array" ref="M1788">[1]!table_weight[BallControl]*(('F+ , F-'!M$2-[1]!tbl_gk[[#This Row],[BallControl]])/('F+ , F-'!M$2-'F+ , F-'!M$3))</f>
        <v>1.4342213916293577E-2</v>
      </c>
      <c r="N1788" s="1" cm="1">
        <f t="array" ref="N1788">[1]!table_weight[Acceleration]*(('F+ , F-'!N$2-[1]!tbl_gk[[#This Row],[Acceleration]])/('F+ , F-'!N$2-'F+ , F-'!N$3))</f>
        <v>9.6959501780633037E-3</v>
      </c>
      <c r="O1788" s="1" cm="1">
        <f t="array" ref="O1788">[1]!table_weight[SprintSpeed]*(('F+ , F-'!O$2-[1]!tbl_gk[[#This Row],[SprintSpeed]])/('F+ , F-'!O$2-'F+ , F-'!O$3))</f>
        <v>1.124429571037419E-2</v>
      </c>
      <c r="P1788" s="1" cm="1">
        <f t="array" ref="P1788">[1]!table_weight[Agility]*(('F+ , F-'!P$2-[1]!tbl_gk[[#This Row],[Agility]])/('F+ , F-'!P$2-'F+ , F-'!P$3))</f>
        <v>3.9783763544031132E-3</v>
      </c>
      <c r="Q1788" s="1" cm="1">
        <f t="array" ref="Q1788">[1]!table_weight[Reactions]*(('F+ , F-'!Q$2-[1]!tbl_gk[[#This Row],[Reactions]])/('F+ , F-'!Q$2-'F+ , F-'!Q$3))</f>
        <v>2.0110038002815341E-3</v>
      </c>
      <c r="R1788" s="1" cm="1">
        <f t="array" ref="R1788">[1]!table_weight[Balance]*(('F+ , F-'!R$2-[1]!tbl_gk[[#This Row],[Balance]])/('F+ , F-'!R$2-'F+ , F-'!R$3))</f>
        <v>2.4214127391145E-3</v>
      </c>
      <c r="S1788" s="1" cm="1">
        <f t="array" ref="S1788">[1]!table_weight[ShotPower]*(('F+ , F-'!S$2-[1]!tbl_gk[[#This Row],[ShotPower]])/('F+ , F-'!S$2-'F+ , F-'!S$3))</f>
        <v>8.0509323499075268E-3</v>
      </c>
      <c r="T1788" s="1" cm="1">
        <f t="array" ref="T1788">[1]!table_weight[Jumping]*(('F+ , F-'!T$2-[1]!tbl_gk[[#This Row],[Jumping]])/('F+ , F-'!T$2-'F+ , F-'!T$3))</f>
        <v>3.6924541448717756E-3</v>
      </c>
      <c r="U1788" s="1" cm="1">
        <f t="array" ref="U1788">[1]!table_weight[Stamina]*(('F+ , F-'!U$2-[1]!tbl_gk[[#This Row],[Stamina]])/('F+ , F-'!U$2-'F+ , F-'!U$3))</f>
        <v>1.5456784792486501E-2</v>
      </c>
      <c r="V1788" s="1" cm="1">
        <f t="array" ref="V1788">[1]!table_weight[Strength]*(('F+ , F-'!V$2-[1]!tbl_gk[[#This Row],[Strength]])/('F+ , F-'!V$2-'F+ , F-'!V$3))</f>
        <v>7.9860054761180244E-3</v>
      </c>
      <c r="W1788" s="1" cm="1">
        <f t="array" ref="W1788">[1]!table_weight[LongShots]*(('F+ , F-'!W$2-[1]!tbl_gk[[#This Row],[LongShots]])/('F+ , F-'!W$2-'F+ , F-'!W$3))</f>
        <v>9.3494698256990638E-3</v>
      </c>
      <c r="X1788" s="1" cm="1">
        <f t="array" ref="X1788">[1]!table_weight[Aggression]*(('F+ , F-'!X$2-[1]!tbl_gk[[#This Row],[Aggression]])/('F+ , F-'!X$2-'F+ , F-'!X$3))</f>
        <v>9.1268634012777444E-3</v>
      </c>
      <c r="Y1788" s="1" cm="1">
        <f t="array" ref="Y1788">[1]!table_weight[Interceptions]*(('F+ , F-'!Y$2-[1]!tbl_gk[[#This Row],[Interceptions]])/('F+ , F-'!Y$2-'F+ , F-'!Y$3))</f>
        <v>2.0776599612664828E-2</v>
      </c>
      <c r="Z1788" s="1" cm="1">
        <f t="array" ref="Z1788">[1]!table_weight[Positioning]*(('F+ , F-'!Z$2-[1]!tbl_gk[[#This Row],[Positioning]])/('F+ , F-'!Z$2-'F+ , F-'!Z$3))</f>
        <v>1.6267788932832863E-3</v>
      </c>
      <c r="AA1788" s="1" cm="1">
        <f t="array" ref="AA1788">[1]!table_weight[Vision]*(('F+ , F-'!AA$2-[1]!tbl_gk[[#This Row],[Vision]])/('F+ , F-'!AA$2-'F+ , F-'!AA$3))</f>
        <v>2.7684818983875824E-2</v>
      </c>
      <c r="AB1788" s="1" cm="1">
        <f t="array" ref="AB1788">[1]!table_weight[Penalties]*(('F+ , F-'!AB$2-[1]!tbl_gk[[#This Row],[Penalties]])/('F+ , F-'!AB$2-'F+ , F-'!AB$3))</f>
        <v>2.0356484546967322E-3</v>
      </c>
      <c r="AC1788" s="1" cm="1">
        <f t="array" ref="AC1788">[1]!table_weight[Composure]*(('F+ , F-'!AC$2-[1]!tbl_gk[[#This Row],[Composure]])/('F+ , F-'!AC$2-'F+ , F-'!AC$3))</f>
        <v>1.9748183967676961E-3</v>
      </c>
      <c r="AD1788" s="1" cm="1">
        <f t="array" ref="AD1788">[1]!table_weight[Marking]*(('F+ , F-'!AD$2-[1]!tbl_gk[[#This Row],[Marking]])/('F+ , F-'!AD$2-'F+ , F-'!AD$3))</f>
        <v>3.1549651263676225E-2</v>
      </c>
      <c r="AE1788" s="1" cm="1">
        <f t="array" ref="AE1788">[1]!table_weight[StandingTackle]*(('F+ , F-'!AE$2-[1]!tbl_gk[[#This Row],[StandingTackle]])/('F+ , F-'!AE$2-'F+ , F-'!AE$3))</f>
        <v>2.9141914719869356E-2</v>
      </c>
      <c r="AF1788" s="1" cm="1">
        <f t="array" ref="AF1788">[1]!table_weight[SlidingTackle]*(('F+ , F-'!AF$2-[1]!tbl_gk[[#This Row],[SlidingTackle]])/('F+ , F-'!AF$2-'F+ , F-'!AF$3))</f>
        <v>6.7250572430467732E-3</v>
      </c>
      <c r="AG1788" s="1" cm="1">
        <f t="array" ref="AG1788">[1]!table_weight[GKDiving]*(('F+ , F-'!AG$2-[1]!tbl_gk[[#This Row],[GKDiving]])/('F+ , F-'!AG$2-'F+ , F-'!AG$3))</f>
        <v>5.9784124328161402E-2</v>
      </c>
      <c r="AH1788" s="1" cm="1">
        <f t="array" ref="AH1788">[1]!table_weight[GKHandling]*(('F+ , F-'!AH$2-[1]!tbl_gk[[#This Row],[GKHandling]])/('F+ , F-'!AH$2-'F+ , F-'!AH$3))</f>
        <v>6.416581791246144E-2</v>
      </c>
      <c r="AI1788" s="1" cm="1">
        <f t="array" ref="AI1788">[1]!table_weight[GKKicking]*(('F+ , F-'!AI$2-[1]!tbl_gk[[#This Row],[GKKicking]])/('F+ , F-'!AI$2-'F+ , F-'!AI$3))</f>
        <v>3.6671737146334017E-2</v>
      </c>
      <c r="AJ1788" s="1" cm="1">
        <f t="array" ref="AJ1788">[1]!table_weight[GKPositioning]*(('F+ , F-'!AJ$2-[1]!tbl_gk[[#This Row],[GKPositioning]])/('F+ , F-'!AJ$2-'F+ , F-'!AJ$3))</f>
        <v>2.3966207203201407E-2</v>
      </c>
      <c r="AK1788" s="1" cm="1">
        <f t="array" ref="AK1788">[1]!table_weight[GKReflexes]*(('F+ , F-'!AK$2-[1]!tbl_gk[[#This Row],[GKReflexes]])/('F+ , F-'!AK$2-'F+ , F-'!AK$3))</f>
        <v>5.64817631747963E-2</v>
      </c>
    </row>
    <row r="1789" spans="1:37" x14ac:dyDescent="0.55000000000000004">
      <c r="A1789" s="8">
        <f>[1]!tbl_gk[[#This Row],[ID]]</f>
        <v>266121</v>
      </c>
      <c r="B1789" s="2" cm="1">
        <f t="array" ref="B1789">[1]!table_weight[ValueEUR]*(('F+ , F-'!B$2-[1]!tbl_gk[[#This Row],[ValueEUR]])/('F+ , F-'!B$2-'F+ , F-'!B$3))</f>
        <v>4.9695022046554962E-5</v>
      </c>
      <c r="C1789" s="2" cm="1">
        <f t="array" ref="C1789">[1]!table_weight[WageEUR]*(('F+ , F-'!C$2-[1]!tbl_gk[[#This Row],[WageEUR]])/('F+ , F-'!C$2-'F+ , F-'!C$3))</f>
        <v>0</v>
      </c>
      <c r="D1789" s="2" cm="1">
        <f t="array" ref="D1789">[1]!table_weight[Crossing]*(('F+ , F-'!D$2-[1]!tbl_gk[[#This Row],[Crossing]])/('F+ , F-'!D$2-'F+ , F-'!D$3))</f>
        <v>3.81086577105983E-2</v>
      </c>
      <c r="E1789" s="2" cm="1">
        <f t="array" ref="E1789">[1]!table_weight[Finishing]*(('F+ , F-'!E$2-[1]!tbl_gk[[#This Row],[Finishing]])/('F+ , F-'!E$2-'F+ , F-'!E$3))</f>
        <v>2.1961515059324362E-2</v>
      </c>
      <c r="F1789" s="2" cm="1">
        <f t="array" ref="F1789">[1]!table_weight[HeadingAccuracy]*(('F+ , F-'!F$2-[1]!tbl_gk[[#This Row],[HeadingAccuracy]])/('F+ , F-'!F$2-'F+ , F-'!F$3))</f>
        <v>1.0439222844598752E-2</v>
      </c>
      <c r="G1789" s="2" cm="1">
        <f t="array" ref="G1789">[1]!table_weight[ShortPassing]*(('F+ , F-'!G$2-[1]!tbl_gk[[#This Row],[ShortPassing]])/('F+ , F-'!G$2-'F+ , F-'!G$3))</f>
        <v>4.6409239370648142E-2</v>
      </c>
      <c r="H1789" s="2" cm="1">
        <f t="array" ref="H1789">[1]!table_weight[Volleys]*(('F+ , F-'!H$2-[1]!tbl_gk[[#This Row],[Volleys]])/('F+ , F-'!H$2-'F+ , F-'!H$3))</f>
        <v>2.1990449861774069E-3</v>
      </c>
      <c r="I1789" s="2" cm="1">
        <f t="array" ref="I1789">[1]!table_weight[Dribbling]*(('F+ , F-'!I$2-[1]!tbl_gk[[#This Row],[Dribbling]])/('F+ , F-'!I$2-'F+ , F-'!I$3))</f>
        <v>2.5424833760702249E-2</v>
      </c>
      <c r="J1789" s="2" cm="1">
        <f t="array" ref="J1789">[1]!table_weight[Curve]*(('F+ , F-'!J$2-[1]!tbl_gk[[#This Row],[Curve]])/('F+ , F-'!J$2-'F+ , F-'!J$3))</f>
        <v>9.6339113680153961E-3</v>
      </c>
      <c r="K1789" s="2" cm="1">
        <f t="array" ref="K1789">[1]!table_weight[FKAccuracy]*(('F+ , F-'!K$2-[1]!tbl_gk[[#This Row],[FKAccuracy]])/('F+ , F-'!K$2-'F+ , F-'!K$3))</f>
        <v>9.1268634012777444E-3</v>
      </c>
      <c r="L1789" s="2" cm="1">
        <f t="array" ref="L1789">[1]!table_weight[LongPassing]*(('F+ , F-'!L$2-[1]!tbl_gk[[#This Row],[LongPassing]])/('F+ , F-'!L$2-'F+ , F-'!L$3))</f>
        <v>2.8695477304017315E-2</v>
      </c>
      <c r="M1789" s="2" cm="1">
        <f t="array" ref="M1789">[1]!table_weight[BallControl]*(('F+ , F-'!M$2-[1]!tbl_gk[[#This Row],[BallControl]])/('F+ , F-'!M$2-'F+ , F-'!M$3))</f>
        <v>1.1734538658785654E-2</v>
      </c>
      <c r="N1789" s="2" cm="1">
        <f t="array" ref="N1789">[1]!table_weight[Acceleration]*(('F+ , F-'!N$2-[1]!tbl_gk[[#This Row],[Acceleration]])/('F+ , F-'!N$2-'F+ , F-'!N$3))</f>
        <v>8.7940013242899726E-3</v>
      </c>
      <c r="O1789" s="2" cm="1">
        <f t="array" ref="O1789">[1]!table_weight[SprintSpeed]*(('F+ , F-'!O$2-[1]!tbl_gk[[#This Row],[SprintSpeed]])/('F+ , F-'!O$2-'F+ , F-'!O$3))</f>
        <v>1.2368725281411608E-2</v>
      </c>
      <c r="P1789" s="2" cm="1">
        <f t="array" ref="P1789">[1]!table_weight[Agility]*(('F+ , F-'!P$2-[1]!tbl_gk[[#This Row],[Agility]])/('F+ , F-'!P$2-'F+ , F-'!P$3))</f>
        <v>3.6273431466616623E-3</v>
      </c>
      <c r="Q1789" s="2" cm="1">
        <f t="array" ref="Q1789">[1]!table_weight[Reactions]*(('F+ , F-'!Q$2-[1]!tbl_gk[[#This Row],[Reactions]])/('F+ , F-'!Q$2-'F+ , F-'!Q$3))</f>
        <v>2.9907236004186916E-3</v>
      </c>
      <c r="R1789" s="2" cm="1">
        <f t="array" ref="R1789">[1]!table_weight[Balance]*(('F+ , F-'!R$2-[1]!tbl_gk[[#This Row],[Balance]])/('F+ , F-'!R$2-'F+ , F-'!R$3))</f>
        <v>1.3659251348851025E-3</v>
      </c>
      <c r="S1789" s="2" cm="1">
        <f t="array" ref="S1789">[1]!table_weight[ShotPower]*(('F+ , F-'!S$2-[1]!tbl_gk[[#This Row],[ShotPower]])/('F+ , F-'!S$2-'F+ , F-'!S$3))</f>
        <v>7.271809864432606E-3</v>
      </c>
      <c r="T1789" s="2" cm="1">
        <f t="array" ref="T1789">[1]!table_weight[Jumping]*(('F+ , F-'!T$2-[1]!tbl_gk[[#This Row],[Jumping]])/('F+ , F-'!T$2-'F+ , F-'!T$3))</f>
        <v>2.1467756656231253E-3</v>
      </c>
      <c r="U1789" s="2" cm="1">
        <f t="array" ref="U1789">[1]!table_weight[Stamina]*(('F+ , F-'!U$2-[1]!tbl_gk[[#This Row],[Stamina]])/('F+ , F-'!U$2-'F+ , F-'!U$3))</f>
        <v>2.2326466922480501E-2</v>
      </c>
      <c r="V1789" s="2" cm="1">
        <f t="array" ref="V1789">[1]!table_weight[Strength]*(('F+ , F-'!V$2-[1]!tbl_gk[[#This Row],[Strength]])/('F+ , F-'!V$2-'F+ , F-'!V$3))</f>
        <v>3.3718689788053882E-2</v>
      </c>
      <c r="W1789" s="2" cm="1">
        <f t="array" ref="W1789">[1]!table_weight[LongShots]*(('F+ , F-'!W$2-[1]!tbl_gk[[#This Row],[LongShots]])/('F+ , F-'!W$2-'F+ , F-'!W$3))</f>
        <v>1.0128592311173986E-2</v>
      </c>
      <c r="X1789" s="2" cm="1">
        <f t="array" ref="X1789">[1]!table_weight[Aggression]*(('F+ , F-'!X$2-[1]!tbl_gk[[#This Row],[Aggression]])/('F+ , F-'!X$2-'F+ , F-'!X$3))</f>
        <v>1.0952236081533291E-2</v>
      </c>
      <c r="Y1789" s="2" cm="1">
        <f t="array" ref="Y1789">[1]!table_weight[Interceptions]*(('F+ , F-'!Y$2-[1]!tbl_gk[[#This Row],[Interceptions]])/('F+ , F-'!Y$2-'F+ , F-'!Y$3))</f>
        <v>2.4931919535197796E-2</v>
      </c>
      <c r="Z1789" s="2" cm="1">
        <f t="array" ref="Z1789">[1]!table_weight[Positioning]*(('F+ , F-'!Z$2-[1]!tbl_gk[[#This Row],[Positioning]])/('F+ , F-'!Z$2-'F+ , F-'!Z$3))</f>
        <v>2.2183348544772088E-3</v>
      </c>
      <c r="AA1789" s="2" cm="1">
        <f t="array" ref="AA1789">[1]!table_weight[Vision]*(('F+ , F-'!AA$2-[1]!tbl_gk[[#This Row],[Vision]])/('F+ , F-'!AA$2-'F+ , F-'!AA$3))</f>
        <v>3.478349051820296E-2</v>
      </c>
      <c r="AB1789" s="2" cm="1">
        <f t="array" ref="AB1789">[1]!table_weight[Penalties]*(('F+ , F-'!AB$2-[1]!tbl_gk[[#This Row],[Penalties]])/('F+ , F-'!AB$2-'F+ , F-'!AB$3))</f>
        <v>2.2705309687002014E-3</v>
      </c>
      <c r="AC1789" s="2" cm="1">
        <f t="array" ref="AC1789">[1]!table_weight[Composure]*(('F+ , F-'!AC$2-[1]!tbl_gk[[#This Row],[Composure]])/('F+ , F-'!AC$2-'F+ , F-'!AC$3))</f>
        <v>2.0281918669506067E-3</v>
      </c>
      <c r="AD1789" s="2" cm="1">
        <f t="array" ref="AD1789">[1]!table_weight[Marking]*(('F+ , F-'!AD$2-[1]!tbl_gk[[#This Row],[Marking]])/('F+ , F-'!AD$2-'F+ , F-'!AD$3))</f>
        <v>3.3127133826860035E-2</v>
      </c>
      <c r="AE1789" s="2" cm="1">
        <f t="array" ref="AE1789">[1]!table_weight[StandingTackle]*(('F+ , F-'!AE$2-[1]!tbl_gk[[#This Row],[StandingTackle]])/('F+ , F-'!AE$2-'F+ , F-'!AE$3))</f>
        <v>3.362528621523387E-2</v>
      </c>
      <c r="AF1789" s="2" cm="1">
        <f t="array" ref="AF1789">[1]!table_weight[SlidingTackle]*(('F+ , F-'!AF$2-[1]!tbl_gk[[#This Row],[SlidingTackle]])/('F+ , F-'!AF$2-'F+ , F-'!AF$3))</f>
        <v>1.0461200155850536E-2</v>
      </c>
      <c r="AG1789" s="2" cm="1">
        <f t="array" ref="AG1789">[1]!table_weight[GKDiving]*(('F+ , F-'!AG$2-[1]!tbl_gk[[#This Row],[GKDiving]])/('F+ , F-'!AG$2-'F+ , F-'!AG$3))</f>
        <v>5.8076006490213938E-2</v>
      </c>
      <c r="AH1789" s="2" cm="1">
        <f t="array" ref="AH1789">[1]!table_weight[GKHandling]*(('F+ , F-'!AH$2-[1]!tbl_gk[[#This Row],[GKHandling]])/('F+ , F-'!AH$2-'F+ , F-'!AH$3))</f>
        <v>6.5948201743363147E-2</v>
      </c>
      <c r="AI1789" s="2" cm="1">
        <f t="array" ref="AI1789">[1]!table_weight[GKKicking]*(('F+ , F-'!AI$2-[1]!tbl_gk[[#This Row],[GKKicking]])/('F+ , F-'!AI$2-'F+ , F-'!AI$3))</f>
        <v>3.309400669303314E-2</v>
      </c>
      <c r="AJ1789" s="2" cm="1">
        <f t="array" ref="AJ1789">[1]!table_weight[GKPositioning]*(('F+ , F-'!AJ$2-[1]!tbl_gk[[#This Row],[GKPositioning]])/('F+ , F-'!AJ$2-'F+ , F-'!AJ$3))</f>
        <v>2.6488965856169975E-2</v>
      </c>
      <c r="AK1789" s="2" cm="1">
        <f t="array" ref="AK1789">[1]!table_weight[GKReflexes]*(('F+ , F-'!AK$2-[1]!tbl_gk[[#This Row],[GKReflexes]])/('F+ , F-'!AK$2-'F+ , F-'!AK$3))</f>
        <v>6.5591724977182797E-2</v>
      </c>
    </row>
    <row r="1790" spans="1:37" x14ac:dyDescent="0.55000000000000004">
      <c r="A1790" s="7">
        <f>[1]!tbl_gk[[#This Row],[ID]]</f>
        <v>266177</v>
      </c>
      <c r="B1790" s="1" cm="1">
        <f t="array" ref="B1790">[1]!table_weight[ValueEUR]*(('F+ , F-'!B$2-[1]!tbl_gk[[#This Row],[ValueEUR]])/('F+ , F-'!B$2-'F+ , F-'!B$3))</f>
        <v>3.7348432718218329E-5</v>
      </c>
      <c r="C1790" s="1" cm="1">
        <f t="array" ref="C1790">[1]!table_weight[WageEUR]*(('F+ , F-'!C$2-[1]!tbl_gk[[#This Row],[WageEUR]])/('F+ , F-'!C$2-'F+ , F-'!C$3))</f>
        <v>1.5648374123767265E-5</v>
      </c>
      <c r="D1790" s="1" cm="1">
        <f t="array" ref="D1790">[1]!table_weight[Crossing]*(('F+ , F-'!D$2-[1]!tbl_gk[[#This Row],[Crossing]])/('F+ , F-'!D$2-'F+ , F-'!D$3))</f>
        <v>3.3625286215233793E-2</v>
      </c>
      <c r="E1790" s="1" cm="1">
        <f t="array" ref="E1790">[1]!table_weight[Finishing]*(('F+ , F-'!E$2-[1]!tbl_gk[[#This Row],[Finishing]])/('F+ , F-'!E$2-'F+ , F-'!E$3))</f>
        <v>2.1961515059324362E-2</v>
      </c>
      <c r="F1790" s="1" cm="1">
        <f t="array" ref="F1790">[1]!table_weight[HeadingAccuracy]*(('F+ , F-'!F$2-[1]!tbl_gk[[#This Row],[HeadingAccuracy]])/('F+ , F-'!F$2-'F+ , F-'!F$3))</f>
        <v>1.08567917583827E-2</v>
      </c>
      <c r="G1790" s="1" cm="1">
        <f t="array" ref="G1790">[1]!table_weight[ShortPassing]*(('F+ , F-'!G$2-[1]!tbl_gk[[#This Row],[ShortPassing]])/('F+ , F-'!G$2-'F+ , F-'!G$3))</f>
        <v>4.781557995763748E-2</v>
      </c>
      <c r="H1790" s="1" cm="1">
        <f t="array" ref="H1790">[1]!table_weight[Volleys]*(('F+ , F-'!H$2-[1]!tbl_gk[[#This Row],[Volleys]])/('F+ , F-'!H$2-'F+ , F-'!H$3))</f>
        <v>2.1990449861774069E-3</v>
      </c>
      <c r="I1790" s="1" cm="1">
        <f t="array" ref="I1790">[1]!table_weight[Dribbling]*(('F+ , F-'!I$2-[1]!tbl_gk[[#This Row],[Dribbling]])/('F+ , F-'!I$2-'F+ , F-'!I$3))</f>
        <v>1.6623929766613008E-2</v>
      </c>
      <c r="J1790" s="1" cm="1">
        <f t="array" ref="J1790">[1]!table_weight[Curve]*(('F+ , F-'!J$2-[1]!tbl_gk[[#This Row],[Curve]])/('F+ , F-'!J$2-'F+ , F-'!J$3))</f>
        <v>9.6339113680153961E-3</v>
      </c>
      <c r="K1790" s="1" cm="1">
        <f t="array" ref="K1790">[1]!table_weight[FKAccuracy]*(('F+ , F-'!K$2-[1]!tbl_gk[[#This Row],[FKAccuracy]])/('F+ , F-'!K$2-'F+ , F-'!K$3))</f>
        <v>9.7353209613629272E-3</v>
      </c>
      <c r="L1790" s="1" cm="1">
        <f t="array" ref="L1790">[1]!table_weight[LongPassing]*(('F+ , F-'!L$2-[1]!tbl_gk[[#This Row],[LongPassing]])/('F+ , F-'!L$2-'F+ , F-'!L$3))</f>
        <v>1.6784147102349749E-2</v>
      </c>
      <c r="M1790" s="1" cm="1">
        <f t="array" ref="M1790">[1]!table_weight[BallControl]*(('F+ , F-'!M$2-[1]!tbl_gk[[#This Row],[BallControl]])/('F+ , F-'!M$2-'F+ , F-'!M$3))</f>
        <v>1.6080664087965525E-2</v>
      </c>
      <c r="N1790" s="1" cm="1">
        <f t="array" ref="N1790">[1]!table_weight[Acceleration]*(('F+ , F-'!N$2-[1]!tbl_gk[[#This Row],[Acceleration]])/('F+ , F-'!N$2-'F+ , F-'!N$3))</f>
        <v>7.8920524705166431E-3</v>
      </c>
      <c r="O1790" s="1" cm="1">
        <f t="array" ref="O1790">[1]!table_weight[SprintSpeed]*(('F+ , F-'!O$2-[1]!tbl_gk[[#This Row],[SprintSpeed]])/('F+ , F-'!O$2-'F+ , F-'!O$3))</f>
        <v>1.1806510495892897E-2</v>
      </c>
      <c r="P1790" s="1" cm="1">
        <f t="array" ref="P1790">[1]!table_weight[Agility]*(('F+ , F-'!P$2-[1]!tbl_gk[[#This Row],[Agility]])/('F+ , F-'!P$2-'F+ , F-'!P$3))</f>
        <v>5.4995202546160686E-3</v>
      </c>
      <c r="Q1790" s="1" cm="1">
        <f t="array" ref="Q1790">[1]!table_weight[Reactions]*(('F+ , F-'!Q$2-[1]!tbl_gk[[#This Row],[Reactions]])/('F+ , F-'!Q$2-'F+ , F-'!Q$3))</f>
        <v>2.217260600310409E-3</v>
      </c>
      <c r="R1790" s="1" cm="1">
        <f t="array" ref="R1790">[1]!table_weight[Balance]*(('F+ , F-'!R$2-[1]!tbl_gk[[#This Row],[Balance]])/('F+ , F-'!R$2-'F+ , F-'!R$3))</f>
        <v>1.4280126410162438E-3</v>
      </c>
      <c r="S1790" s="1" cm="1">
        <f t="array" ref="S1790">[1]!table_weight[ShotPower]*(('F+ , F-'!S$2-[1]!tbl_gk[[#This Row],[ShotPower]])/('F+ , F-'!S$2-'F+ , F-'!S$3))</f>
        <v>6.2329798837993753E-3</v>
      </c>
      <c r="T1790" s="1" cm="1">
        <f t="array" ref="T1790">[1]!table_weight[Jumping]*(('F+ , F-'!T$2-[1]!tbl_gk[[#This Row],[Jumping]])/('F+ , F-'!T$2-'F+ , F-'!T$3))</f>
        <v>1.7174205324985003E-3</v>
      </c>
      <c r="U1790" s="1" cm="1">
        <f t="array" ref="U1790">[1]!table_weight[Stamina]*(('F+ , F-'!U$2-[1]!tbl_gk[[#This Row],[Stamina]])/('F+ , F-'!U$2-'F+ , F-'!U$3))</f>
        <v>1.4598074526237249E-2</v>
      </c>
      <c r="V1790" s="1" cm="1">
        <f t="array" ref="V1790">[1]!table_weight[Strength]*(('F+ , F-'!V$2-[1]!tbl_gk[[#This Row],[Strength]])/('F+ , F-'!V$2-'F+ , F-'!V$3))</f>
        <v>3.0169354020890316E-2</v>
      </c>
      <c r="W1790" s="1" cm="1">
        <f t="array" ref="W1790">[1]!table_weight[LongShots]*(('F+ , F-'!W$2-[1]!tbl_gk[[#This Row],[LongShots]])/('F+ , F-'!W$2-'F+ , F-'!W$3))</f>
        <v>9.3494698256990638E-3</v>
      </c>
      <c r="X1790" s="1" cm="1">
        <f t="array" ref="X1790">[1]!table_weight[Aggression]*(('F+ , F-'!X$2-[1]!tbl_gk[[#This Row],[Aggression]])/('F+ , F-'!X$2-'F+ , F-'!X$3))</f>
        <v>1.2777608761788841E-2</v>
      </c>
      <c r="Y1790" s="1" cm="1">
        <f t="array" ref="Y1790">[1]!table_weight[Interceptions]*(('F+ , F-'!Y$2-[1]!tbl_gk[[#This Row],[Interceptions]])/('F+ , F-'!Y$2-'F+ , F-'!Y$3))</f>
        <v>2.3546812894353474E-2</v>
      </c>
      <c r="Z1790" s="1" cm="1">
        <f t="array" ref="Z1790">[1]!table_weight[Positioning]*(('F+ , F-'!Z$2-[1]!tbl_gk[[#This Row],[Positioning]])/('F+ , F-'!Z$2-'F+ , F-'!Z$3))</f>
        <v>1.7746678835817667E-3</v>
      </c>
      <c r="AA1790" s="1" cm="1">
        <f t="array" ref="AA1790">[1]!table_weight[Vision]*(('F+ , F-'!AA$2-[1]!tbl_gk[[#This Row],[Vision]])/('F+ , F-'!AA$2-'F+ , F-'!AA$3))</f>
        <v>2.2715748909846831E-2</v>
      </c>
      <c r="AB1790" s="1" cm="1">
        <f t="array" ref="AB1790">[1]!table_weight[Penalties]*(('F+ , F-'!AB$2-[1]!tbl_gk[[#This Row],[Penalties]])/('F+ , F-'!AB$2-'F+ , F-'!AB$3))</f>
        <v>2.4662663970364263E-3</v>
      </c>
      <c r="AC1790" s="1" cm="1">
        <f t="array" ref="AC1790">[1]!table_weight[Composure]*(('F+ , F-'!AC$2-[1]!tbl_gk[[#This Row],[Composure]])/('F+ , F-'!AC$2-'F+ , F-'!AC$3))</f>
        <v>1.5478306353044107E-3</v>
      </c>
      <c r="AD1790" s="1" cm="1">
        <f t="array" ref="AD1790">[1]!table_weight[Marking]*(('F+ , F-'!AD$2-[1]!tbl_gk[[#This Row],[Marking]])/('F+ , F-'!AD$2-'F+ , F-'!AD$3))</f>
        <v>3.3127133826860035E-2</v>
      </c>
      <c r="AE1790" s="1" cm="1">
        <f t="array" ref="AE1790">[1]!table_weight[StandingTackle]*(('F+ , F-'!AE$2-[1]!tbl_gk[[#This Row],[StandingTackle]])/('F+ , F-'!AE$2-'F+ , F-'!AE$3))</f>
        <v>3.1383600467551613E-2</v>
      </c>
      <c r="AF1790" s="1" cm="1">
        <f t="array" ref="AF1790">[1]!table_weight[SlidingTackle]*(('F+ , F-'!AF$2-[1]!tbl_gk[[#This Row],[SlidingTackle]])/('F+ , F-'!AF$2-'F+ , F-'!AF$3))</f>
        <v>1.120842873841129E-2</v>
      </c>
      <c r="AG1790" s="1" cm="1">
        <f t="array" ref="AG1790">[1]!table_weight[GKDiving]*(('F+ , F-'!AG$2-[1]!tbl_gk[[#This Row],[GKDiving]])/('F+ , F-'!AG$2-'F+ , F-'!AG$3))</f>
        <v>6.320036000405635E-2</v>
      </c>
      <c r="AH1790" s="1" cm="1">
        <f t="array" ref="AH1790">[1]!table_weight[GKHandling]*(('F+ , F-'!AH$2-[1]!tbl_gk[[#This Row],[GKHandling]])/('F+ , F-'!AH$2-'F+ , F-'!AH$3))</f>
        <v>6.2383434081559733E-2</v>
      </c>
      <c r="AI1790" s="1" cm="1">
        <f t="array" ref="AI1790">[1]!table_weight[GKKicking]*(('F+ , F-'!AI$2-[1]!tbl_gk[[#This Row],[GKKicking]])/('F+ , F-'!AI$2-'F+ , F-'!AI$3))</f>
        <v>2.8621843626407038E-2</v>
      </c>
      <c r="AJ1790" s="1" cm="1">
        <f t="array" ref="AJ1790">[1]!table_weight[GKPositioning]*(('F+ , F-'!AJ$2-[1]!tbl_gk[[#This Row],[GKPositioning]])/('F+ , F-'!AJ$2-'F+ , F-'!AJ$3))</f>
        <v>2.2074138213474981E-2</v>
      </c>
      <c r="AK1790" s="1" cm="1">
        <f t="array" ref="AK1790">[1]!table_weight[GKReflexes]*(('F+ , F-'!AK$2-[1]!tbl_gk[[#This Row],[GKReflexes]])/('F+ , F-'!AK$2-'F+ , F-'!AK$3))</f>
        <v>5.4659770814318998E-2</v>
      </c>
    </row>
    <row r="1791" spans="1:37" x14ac:dyDescent="0.55000000000000004">
      <c r="A1791" s="8">
        <f>[1]!tbl_gk[[#This Row],[ID]]</f>
        <v>266178</v>
      </c>
      <c r="B1791" s="2" cm="1">
        <f t="array" ref="B1791">[1]!table_weight[ValueEUR]*(('F+ , F-'!B$2-[1]!tbl_gk[[#This Row],[ValueEUR]])/('F+ , F-'!B$2-'F+ , F-'!B$3))</f>
        <v>2.5001843389881692E-5</v>
      </c>
      <c r="C1791" s="2" cm="1">
        <f t="array" ref="C1791">[1]!table_weight[WageEUR]*(('F+ , F-'!C$2-[1]!tbl_gk[[#This Row],[WageEUR]])/('F+ , F-'!C$2-'F+ , F-'!C$3))</f>
        <v>7.8241870618836313E-5</v>
      </c>
      <c r="D1791" s="2" cm="1">
        <f t="array" ref="D1791">[1]!table_weight[Crossing]*(('F+ , F-'!D$2-[1]!tbl_gk[[#This Row],[Crossing]])/('F+ , F-'!D$2-'F+ , F-'!D$3))</f>
        <v>3.6987814836757178E-2</v>
      </c>
      <c r="E1791" s="2" cm="1">
        <f t="array" ref="E1791">[1]!table_weight[Finishing]*(('F+ , F-'!E$2-[1]!tbl_gk[[#This Row],[Finishing]])/('F+ , F-'!E$2-'F+ , F-'!E$3))</f>
        <v>2.096326437480962E-2</v>
      </c>
      <c r="F1791" s="2" cm="1">
        <f t="array" ref="F1791">[1]!table_weight[HeadingAccuracy]*(('F+ , F-'!F$2-[1]!tbl_gk[[#This Row],[HeadingAccuracy]])/('F+ , F-'!F$2-'F+ , F-'!F$3))</f>
        <v>1.08567917583827E-2</v>
      </c>
      <c r="G1791" s="2" cm="1">
        <f t="array" ref="G1791">[1]!table_weight[ShortPassing]*(('F+ , F-'!G$2-[1]!tbl_gk[[#This Row],[ShortPassing]])/('F+ , F-'!G$2-'F+ , F-'!G$3))</f>
        <v>6.4691667001509537E-2</v>
      </c>
      <c r="H1791" s="2" cm="1">
        <f t="array" ref="H1791">[1]!table_weight[Volleys]*(('F+ , F-'!H$2-[1]!tbl_gk[[#This Row],[Volleys]])/('F+ , F-'!H$2-'F+ , F-'!H$3))</f>
        <v>2.1990449861774069E-3</v>
      </c>
      <c r="I1791" s="2" cm="1">
        <f t="array" ref="I1791">[1]!table_weight[Dribbling]*(('F+ , F-'!I$2-[1]!tbl_gk[[#This Row],[Dribbling]])/('F+ , F-'!I$2-'F+ , F-'!I$3))</f>
        <v>1.9557564431309422E-2</v>
      </c>
      <c r="J1791" s="2" cm="1">
        <f t="array" ref="J1791">[1]!table_weight[Curve]*(('F+ , F-'!J$2-[1]!tbl_gk[[#This Row],[Curve]])/('F+ , F-'!J$2-'F+ , F-'!J$3))</f>
        <v>9.6339113680153961E-3</v>
      </c>
      <c r="K1791" s="2" cm="1">
        <f t="array" ref="K1791">[1]!table_weight[FKAccuracy]*(('F+ , F-'!K$2-[1]!tbl_gk[[#This Row],[FKAccuracy]])/('F+ , F-'!K$2-'F+ , F-'!K$3))</f>
        <v>9.2789777912990392E-3</v>
      </c>
      <c r="L1791" s="2" cm="1">
        <f t="array" ref="L1791">[1]!table_weight[LongPassing]*(('F+ , F-'!L$2-[1]!tbl_gk[[#This Row],[LongPassing]])/('F+ , F-'!L$2-'F+ , F-'!L$3))</f>
        <v>2.1656964003031933E-2</v>
      </c>
      <c r="M1791" s="2" cm="1">
        <f t="array" ref="M1791">[1]!table_weight[BallControl]*(('F+ , F-'!M$2-[1]!tbl_gk[[#This Row],[BallControl]])/('F+ , F-'!M$2-'F+ , F-'!M$3))</f>
        <v>1.3472988830457604E-2</v>
      </c>
      <c r="N1791" s="2" cm="1">
        <f t="array" ref="N1791">[1]!table_weight[Acceleration]*(('F+ , F-'!N$2-[1]!tbl_gk[[#This Row],[Acceleration]])/('F+ , F-'!N$2-'F+ , F-'!N$3))</f>
        <v>9.244975751176639E-3</v>
      </c>
      <c r="O1791" s="2" cm="1">
        <f t="array" ref="O1791">[1]!table_weight[SprintSpeed]*(('F+ , F-'!O$2-[1]!tbl_gk[[#This Row],[SprintSpeed]])/('F+ , F-'!O$2-'F+ , F-'!O$3))</f>
        <v>1.1525403103133543E-2</v>
      </c>
      <c r="P1791" s="2" cm="1">
        <f t="array" ref="P1791">[1]!table_weight[Agility]*(('F+ , F-'!P$2-[1]!tbl_gk[[#This Row],[Agility]])/('F+ , F-'!P$2-'F+ , F-'!P$3))</f>
        <v>4.680442769886016E-3</v>
      </c>
      <c r="Q1791" s="2" cm="1">
        <f t="array" ref="Q1791">[1]!table_weight[Reactions]*(('F+ , F-'!Q$2-[1]!tbl_gk[[#This Row],[Reactions]])/('F+ , F-'!Q$2-'F+ , F-'!Q$3))</f>
        <v>2.3719532003320656E-3</v>
      </c>
      <c r="R1791" s="2" cm="1">
        <f t="array" ref="R1791">[1]!table_weight[Balance]*(('F+ , F-'!R$2-[1]!tbl_gk[[#This Row],[Balance]])/('F+ , F-'!R$2-'F+ , F-'!R$3))</f>
        <v>1.5521876532785257E-3</v>
      </c>
      <c r="S1791" s="2" cm="1">
        <f t="array" ref="S1791">[1]!table_weight[ShotPower]*(('F+ , F-'!S$2-[1]!tbl_gk[[#This Row],[ShotPower]])/('F+ , F-'!S$2-'F+ , F-'!S$3))</f>
        <v>8.3106398450658349E-3</v>
      </c>
      <c r="T1791" s="2" cm="1">
        <f t="array" ref="T1791">[1]!table_weight[Jumping]*(('F+ , F-'!T$2-[1]!tbl_gk[[#This Row],[Jumping]])/('F+ , F-'!T$2-'F+ , F-'!T$3))</f>
        <v>2.3185177188729754E-3</v>
      </c>
      <c r="U1791" s="2" cm="1">
        <f t="array" ref="U1791">[1]!table_weight[Stamina]*(('F+ , F-'!U$2-[1]!tbl_gk[[#This Row],[Stamina]])/('F+ , F-'!U$2-'F+ , F-'!U$3))</f>
        <v>2.4902597721228249E-2</v>
      </c>
      <c r="V1791" s="2" cm="1">
        <f t="array" ref="V1791">[1]!table_weight[Strength]*(('F+ , F-'!V$2-[1]!tbl_gk[[#This Row],[Strength]])/('F+ , F-'!V$2-'F+ , F-'!V$3))</f>
        <v>3.3718689788053882E-2</v>
      </c>
      <c r="W1791" s="2" cm="1">
        <f t="array" ref="W1791">[1]!table_weight[LongShots]*(('F+ , F-'!W$2-[1]!tbl_gk[[#This Row],[LongShots]])/('F+ , F-'!W$2-'F+ , F-'!W$3))</f>
        <v>8.570347340224143E-3</v>
      </c>
      <c r="X1791" s="2" cm="1">
        <f t="array" ref="X1791">[1]!table_weight[Aggression]*(('F+ , F-'!X$2-[1]!tbl_gk[[#This Row],[Aggression]])/('F+ , F-'!X$2-'F+ , F-'!X$3))</f>
        <v>1.5211439002129575E-2</v>
      </c>
      <c r="Y1791" s="2" cm="1">
        <f t="array" ref="Y1791">[1]!table_weight[Interceptions]*(('F+ , F-'!Y$2-[1]!tbl_gk[[#This Row],[Interceptions]])/('F+ , F-'!Y$2-'F+ , F-'!Y$3))</f>
        <v>2.3546812894353474E-2</v>
      </c>
      <c r="Z1791" s="2" cm="1">
        <f t="array" ref="Z1791">[1]!table_weight[Positioning]*(('F+ , F-'!Z$2-[1]!tbl_gk[[#This Row],[Positioning]])/('F+ , F-'!Z$2-'F+ , F-'!Z$3))</f>
        <v>2.2183348544772088E-3</v>
      </c>
      <c r="AA1791" s="2" cm="1">
        <f t="array" ref="AA1791">[1]!table_weight[Vision]*(('F+ , F-'!AA$2-[1]!tbl_gk[[#This Row],[Vision]])/('F+ , F-'!AA$2-'F+ , F-'!AA$3))</f>
        <v>2.2715748909846831E-2</v>
      </c>
      <c r="AB1791" s="2" cm="1">
        <f t="array" ref="AB1791">[1]!table_weight[Penalties]*(('F+ , F-'!AB$2-[1]!tbl_gk[[#This Row],[Penalties]])/('F+ , F-'!AB$2-'F+ , F-'!AB$3))</f>
        <v>2.3096780543674466E-3</v>
      </c>
      <c r="AC1791" s="2" cm="1">
        <f t="array" ref="AC1791">[1]!table_weight[Composure]*(('F+ , F-'!AC$2-[1]!tbl_gk[[#This Row],[Composure]])/('F+ , F-'!AC$2-'F+ , F-'!AC$3))</f>
        <v>2.401806158230982E-3</v>
      </c>
      <c r="AD1791" s="2" cm="1">
        <f t="array" ref="AD1791">[1]!table_weight[Marking]*(('F+ , F-'!AD$2-[1]!tbl_gk[[#This Row],[Marking]])/('F+ , F-'!AD$2-'F+ , F-'!AD$3))</f>
        <v>3.6282098953227655E-2</v>
      </c>
      <c r="AE1791" s="2" cm="1">
        <f t="array" ref="AE1791">[1]!table_weight[StandingTackle]*(('F+ , F-'!AE$2-[1]!tbl_gk[[#This Row],[StandingTackle]])/('F+ , F-'!AE$2-'F+ , F-'!AE$3))</f>
        <v>4.0350343458280639E-2</v>
      </c>
      <c r="AF1791" s="2" cm="1">
        <f t="array" ref="AF1791">[1]!table_weight[SlidingTackle]*(('F+ , F-'!AF$2-[1]!tbl_gk[[#This Row],[SlidingTackle]])/('F+ , F-'!AF$2-'F+ , F-'!AF$3))</f>
        <v>1.2702885903532796E-2</v>
      </c>
      <c r="AG1791" s="2" cm="1">
        <f t="array" ref="AG1791">[1]!table_weight[GKDiving]*(('F+ , F-'!AG$2-[1]!tbl_gk[[#This Row],[GKDiving]])/('F+ , F-'!AG$2-'F+ , F-'!AG$3))</f>
        <v>6.4908477842003806E-2</v>
      </c>
      <c r="AH1791" s="2" cm="1">
        <f t="array" ref="AH1791">[1]!table_weight[GKHandling]*(('F+ , F-'!AH$2-[1]!tbl_gk[[#This Row],[GKHandling]])/('F+ , F-'!AH$2-'F+ , F-'!AH$3))</f>
        <v>7.6642504728773375E-2</v>
      </c>
      <c r="AI1791" s="2" cm="1">
        <f t="array" ref="AI1791">[1]!table_weight[GKKicking]*(('F+ , F-'!AI$2-[1]!tbl_gk[[#This Row],[GKKicking]])/('F+ , F-'!AI$2-'F+ , F-'!AI$3))</f>
        <v>3.8460602372984459E-2</v>
      </c>
      <c r="AJ1791" s="2" cm="1">
        <f t="array" ref="AJ1791">[1]!table_weight[GKPositioning]*(('F+ , F-'!AJ$2-[1]!tbl_gk[[#This Row],[GKPositioning]])/('F+ , F-'!AJ$2-'F+ , F-'!AJ$3))</f>
        <v>2.5227586529685691E-2</v>
      </c>
      <c r="AK1791" s="2" cm="1">
        <f t="array" ref="AK1791">[1]!table_weight[GKReflexes]*(('F+ , F-'!AK$2-[1]!tbl_gk[[#This Row],[GKReflexes]])/('F+ , F-'!AK$2-'F+ , F-'!AK$3))</f>
        <v>7.2879694419091992E-2</v>
      </c>
    </row>
    <row r="1792" spans="1:37" x14ac:dyDescent="0.55000000000000004">
      <c r="A1792" s="7">
        <f>[1]!tbl_gk[[#This Row],[ID]]</f>
        <v>266214</v>
      </c>
      <c r="B1792" s="1" cm="1">
        <f t="array" ref="B1792">[1]!table_weight[ValueEUR]*(('F+ , F-'!B$2-[1]!tbl_gk[[#This Row],[ValueEUR]])/('F+ , F-'!B$2-'F+ , F-'!B$3))</f>
        <v>3.6761969725122341E-4</v>
      </c>
      <c r="C1792" s="1" cm="1">
        <f t="array" ref="C1792">[1]!table_weight[WageEUR]*(('F+ , F-'!C$2-[1]!tbl_gk[[#This Row],[WageEUR]])/('F+ , F-'!C$2-'F+ , F-'!C$3))</f>
        <v>0</v>
      </c>
      <c r="D1792" s="1" cm="1">
        <f t="array" ref="D1792">[1]!table_weight[Crossing]*(('F+ , F-'!D$2-[1]!tbl_gk[[#This Row],[Crossing]])/('F+ , F-'!D$2-'F+ , F-'!D$3))</f>
        <v>3.2504443341392672E-2</v>
      </c>
      <c r="E1792" s="1" cm="1">
        <f t="array" ref="E1792">[1]!table_weight[Finishing]*(('F+ , F-'!E$2-[1]!tbl_gk[[#This Row],[Finishing]])/('F+ , F-'!E$2-'F+ , F-'!E$3))</f>
        <v>2.1961515059324362E-2</v>
      </c>
      <c r="F1792" s="1" cm="1">
        <f t="array" ref="F1792">[1]!table_weight[HeadingAccuracy]*(('F+ , F-'!F$2-[1]!tbl_gk[[#This Row],[HeadingAccuracy]])/('F+ , F-'!F$2-'F+ , F-'!F$3))</f>
        <v>1.08567917583827E-2</v>
      </c>
      <c r="G1792" s="1" cm="1">
        <f t="array" ref="G1792">[1]!table_weight[ShortPassing]*(('F+ , F-'!G$2-[1]!tbl_gk[[#This Row],[ShortPassing]])/('F+ , F-'!G$2-'F+ , F-'!G$3))</f>
        <v>5.7659964066562854E-2</v>
      </c>
      <c r="H1792" s="1" cm="1">
        <f t="array" ref="H1792">[1]!table_weight[Volleys]*(('F+ , F-'!H$2-[1]!tbl_gk[[#This Row],[Volleys]])/('F+ , F-'!H$2-'F+ , F-'!H$3))</f>
        <v>2.0833057763785961E-3</v>
      </c>
      <c r="I1792" s="1" cm="1">
        <f t="array" ref="I1792">[1]!table_weight[Dribbling]*(('F+ , F-'!I$2-[1]!tbl_gk[[#This Row],[Dribbling]])/('F+ , F-'!I$2-'F+ , F-'!I$3))</f>
        <v>1.7601807988178481E-2</v>
      </c>
      <c r="J1792" s="1" cm="1">
        <f t="array" ref="J1792">[1]!table_weight[Curve]*(('F+ , F-'!J$2-[1]!tbl_gk[[#This Row],[Curve]])/('F+ , F-'!J$2-'F+ , F-'!J$3))</f>
        <v>9.1268634012777444E-3</v>
      </c>
      <c r="K1792" s="1" cm="1">
        <f t="array" ref="K1792">[1]!table_weight[FKAccuracy]*(('F+ , F-'!K$2-[1]!tbl_gk[[#This Row],[FKAccuracy]])/('F+ , F-'!K$2-'F+ , F-'!K$3))</f>
        <v>8.9747490112564478E-3</v>
      </c>
      <c r="L1792" s="1" cm="1">
        <f t="array" ref="L1792">[1]!table_weight[LongPassing]*(('F+ , F-'!L$2-[1]!tbl_gk[[#This Row],[LongPassing]])/('F+ , F-'!L$2-'F+ , F-'!L$3))</f>
        <v>2.3281236303259328E-2</v>
      </c>
      <c r="M1792" s="1" cm="1">
        <f t="array" ref="M1792">[1]!table_weight[BallControl]*(('F+ , F-'!M$2-[1]!tbl_gk[[#This Row],[BallControl]])/('F+ , F-'!M$2-'F+ , F-'!M$3))</f>
        <v>1.2603763744621627E-2</v>
      </c>
      <c r="N1792" s="1" cm="1">
        <f t="array" ref="N1792">[1]!table_weight[Acceleration]*(('F+ , F-'!N$2-[1]!tbl_gk[[#This Row],[Acceleration]])/('F+ , F-'!N$2-'F+ , F-'!N$3))</f>
        <v>2.2548721344333262E-3</v>
      </c>
      <c r="O1792" s="1" cm="1">
        <f t="array" ref="O1792">[1]!table_weight[SprintSpeed]*(('F+ , F-'!O$2-[1]!tbl_gk[[#This Row],[SprintSpeed]])/('F+ , F-'!O$2-'F+ , F-'!O$3))</f>
        <v>2.8110739275935474E-3</v>
      </c>
      <c r="P1792" s="1" cm="1">
        <f t="array" ref="P1792">[1]!table_weight[Agility]*(('F+ , F-'!P$2-[1]!tbl_gk[[#This Row],[Agility]])/('F+ , F-'!P$2-'F+ , F-'!P$3))</f>
        <v>5.6165313238632194E-3</v>
      </c>
      <c r="Q1792" s="1" cm="1">
        <f t="array" ref="Q1792">[1]!table_weight[Reactions]*(('F+ , F-'!Q$2-[1]!tbl_gk[[#This Row],[Reactions]])/('F+ , F-'!Q$2-'F+ , F-'!Q$3))</f>
        <v>1.0828482001515951E-3</v>
      </c>
      <c r="R1792" s="1" cm="1">
        <f t="array" ref="R1792">[1]!table_weight[Balance]*(('F+ , F-'!R$2-[1]!tbl_gk[[#This Row],[Balance]])/('F+ , F-'!R$2-'F+ , F-'!R$3))</f>
        <v>1.3038376287539614E-3</v>
      </c>
      <c r="S1792" s="1" cm="1">
        <f t="array" ref="S1792">[1]!table_weight[ShotPower]*(('F+ , F-'!S$2-[1]!tbl_gk[[#This Row],[ShotPower]])/('F+ , F-'!S$2-'F+ , F-'!S$3))</f>
        <v>4.93444240800784E-3</v>
      </c>
      <c r="T1792" s="1" cm="1">
        <f t="array" ref="T1792">[1]!table_weight[Jumping]*(('F+ , F-'!T$2-[1]!tbl_gk[[#This Row],[Jumping]])/('F+ , F-'!T$2-'F+ , F-'!T$3))</f>
        <v>1.6315495058735752E-3</v>
      </c>
      <c r="U1792" s="1" cm="1">
        <f t="array" ref="U1792">[1]!table_weight[Stamina]*(('F+ , F-'!U$2-[1]!tbl_gk[[#This Row],[Stamina]])/('F+ , F-'!U$2-'F+ , F-'!U$3))</f>
        <v>2.1467756656231247E-2</v>
      </c>
      <c r="V1792" s="1" cm="1">
        <f t="array" ref="V1792">[1]!table_weight[Strength]*(('F+ , F-'!V$2-[1]!tbl_gk[[#This Row],[Strength]])/('F+ , F-'!V$2-'F+ , F-'!V$3))</f>
        <v>3.6380691613426559E-2</v>
      </c>
      <c r="W1792" s="1" cm="1">
        <f t="array" ref="W1792">[1]!table_weight[LongShots]*(('F+ , F-'!W$2-[1]!tbl_gk[[#This Row],[LongShots]])/('F+ , F-'!W$2-'F+ , F-'!W$3))</f>
        <v>9.86888481601568E-3</v>
      </c>
      <c r="X1792" s="1" cm="1">
        <f t="array" ref="X1792">[1]!table_weight[Aggression]*(('F+ , F-'!X$2-[1]!tbl_gk[[#This Row],[Aggression]])/('F+ , F-'!X$2-'F+ , F-'!X$3))</f>
        <v>1.034377852144811E-2</v>
      </c>
      <c r="Y1792" s="1" cm="1">
        <f t="array" ref="Y1792">[1]!table_weight[Interceptions]*(('F+ , F-'!Y$2-[1]!tbl_gk[[#This Row],[Interceptions]])/('F+ , F-'!Y$2-'F+ , F-'!Y$3))</f>
        <v>2.2161706253509151E-2</v>
      </c>
      <c r="Z1792" s="1" cm="1">
        <f t="array" ref="Z1792">[1]!table_weight[Positioning]*(('F+ , F-'!Z$2-[1]!tbl_gk[[#This Row],[Positioning]])/('F+ , F-'!Z$2-'F+ , F-'!Z$3))</f>
        <v>1.6267788932832863E-3</v>
      </c>
      <c r="AA1792" s="1" cm="1">
        <f t="array" ref="AA1792">[1]!table_weight[Vision]*(('F+ , F-'!AA$2-[1]!tbl_gk[[#This Row],[Vision]])/('F+ , F-'!AA$2-'F+ , F-'!AA$3))</f>
        <v>1.9876280296115975E-2</v>
      </c>
      <c r="AB1792" s="1" cm="1">
        <f t="array" ref="AB1792">[1]!table_weight[Penalties]*(('F+ , F-'!AB$2-[1]!tbl_gk[[#This Row],[Penalties]])/('F+ , F-'!AB$2-'F+ , F-'!AB$3))</f>
        <v>2.2705309687002014E-3</v>
      </c>
      <c r="AC1792" s="1" cm="1">
        <f t="array" ref="AC1792">[1]!table_weight[Composure]*(('F+ , F-'!AC$2-[1]!tbl_gk[[#This Row],[Composure]])/('F+ , F-'!AC$2-'F+ , F-'!AC$3))</f>
        <v>1.6012041054873211E-3</v>
      </c>
      <c r="AD1792" s="1" cm="1">
        <f t="array" ref="AD1792">[1]!table_weight[Marking]*(('F+ , F-'!AD$2-[1]!tbl_gk[[#This Row],[Marking]])/('F+ , F-'!AD$2-'F+ , F-'!AD$3))</f>
        <v>3.7859581516411465E-2</v>
      </c>
      <c r="AE1792" s="1" cm="1">
        <f t="array" ref="AE1792">[1]!table_weight[StandingTackle]*(('F+ , F-'!AE$2-[1]!tbl_gk[[#This Row],[StandingTackle]])/('F+ , F-'!AE$2-'F+ , F-'!AE$3))</f>
        <v>2.241685747682258E-2</v>
      </c>
      <c r="AF1792" s="1" cm="1">
        <f t="array" ref="AF1792">[1]!table_weight[SlidingTackle]*(('F+ , F-'!AF$2-[1]!tbl_gk[[#This Row],[SlidingTackle]])/('F+ , F-'!AF$2-'F+ , F-'!AF$3))</f>
        <v>8.2195144081682794E-3</v>
      </c>
      <c r="AG1792" s="1" cm="1">
        <f t="array" ref="AG1792">[1]!table_weight[GKDiving]*(('F+ , F-'!AG$2-[1]!tbl_gk[[#This Row],[GKDiving]])/('F+ , F-'!AG$2-'F+ , F-'!AG$3))</f>
        <v>3.9286710272791778E-2</v>
      </c>
      <c r="AH1792" s="1" cm="1">
        <f t="array" ref="AH1792">[1]!table_weight[GKHandling]*(('F+ , F-'!AH$2-[1]!tbl_gk[[#This Row],[GKHandling]])/('F+ , F-'!AH$2-'F+ , F-'!AH$3))</f>
        <v>4.4559595772542655E-2</v>
      </c>
      <c r="AI1792" s="1" cm="1">
        <f t="array" ref="AI1792">[1]!table_weight[GKKicking]*(('F+ , F-'!AI$2-[1]!tbl_gk[[#This Row],[GKKicking]])/('F+ , F-'!AI$2-'F+ , F-'!AI$3))</f>
        <v>2.2360815333130498E-2</v>
      </c>
      <c r="AJ1792" s="1" cm="1">
        <f t="array" ref="AJ1792">[1]!table_weight[GKPositioning]*(('F+ , F-'!AJ$2-[1]!tbl_gk[[#This Row],[GKPositioning]])/('F+ , F-'!AJ$2-'F+ , F-'!AJ$3))</f>
        <v>1.4505862254569271E-2</v>
      </c>
      <c r="AK1792" s="1" cm="1">
        <f t="array" ref="AK1792">[1]!table_weight[GKReflexes]*(('F+ , F-'!AK$2-[1]!tbl_gk[[#This Row],[GKReflexes]])/('F+ , F-'!AK$2-'F+ , F-'!AK$3))</f>
        <v>3.8261839570023298E-2</v>
      </c>
    </row>
    <row r="1793" spans="1:37" x14ac:dyDescent="0.55000000000000004">
      <c r="A1793" s="8">
        <f>[1]!tbl_gk[[#This Row],[ID]]</f>
        <v>266215</v>
      </c>
      <c r="B1793" s="2" cm="1">
        <f t="array" ref="B1793">[1]!table_weight[ValueEUR]*(('F+ , F-'!B$2-[1]!tbl_gk[[#This Row],[ValueEUR]])/('F+ , F-'!B$2-'F+ , F-'!B$3))</f>
        <v>5.8368501049711459E-4</v>
      </c>
      <c r="C1793" s="2" cm="1">
        <f t="array" ref="C1793">[1]!table_weight[WageEUR]*(('F+ , F-'!C$2-[1]!tbl_gk[[#This Row],[WageEUR]])/('F+ , F-'!C$2-'F+ , F-'!C$3))</f>
        <v>0</v>
      </c>
      <c r="D1793" s="2" cm="1">
        <f t="array" ref="D1793">[1]!table_weight[Crossing]*(('F+ , F-'!D$2-[1]!tbl_gk[[#This Row],[Crossing]])/('F+ , F-'!D$2-'F+ , F-'!D$3))</f>
        <v>3.1383600467551537E-2</v>
      </c>
      <c r="E1793" s="2" cm="1">
        <f t="array" ref="E1793">[1]!table_weight[Finishing]*(('F+ , F-'!E$2-[1]!tbl_gk[[#This Row],[Finishing]])/('F+ , F-'!E$2-'F+ , F-'!E$3))</f>
        <v>1.9965013690294877E-2</v>
      </c>
      <c r="F1793" s="2" cm="1">
        <f t="array" ref="F1793">[1]!table_weight[HeadingAccuracy]*(('F+ , F-'!F$2-[1]!tbl_gk[[#This Row],[HeadingAccuracy]])/('F+ , F-'!F$2-'F+ , F-'!F$3))</f>
        <v>1.1274360672166649E-2</v>
      </c>
      <c r="G1793" s="2" cm="1">
        <f t="array" ref="G1793">[1]!table_weight[ShortPassing]*(('F+ , F-'!G$2-[1]!tbl_gk[[#This Row],[ShortPassing]])/('F+ , F-'!G$2-'F+ , F-'!G$3))</f>
        <v>4.0783877022690797E-2</v>
      </c>
      <c r="H1793" s="2" cm="1">
        <f t="array" ref="H1793">[1]!table_weight[Volleys]*(('F+ , F-'!H$2-[1]!tbl_gk[[#This Row],[Volleys]])/('F+ , F-'!H$2-'F+ , F-'!H$3))</f>
        <v>2.4305234057750281E-3</v>
      </c>
      <c r="I1793" s="2" cm="1">
        <f t="array" ref="I1793">[1]!table_weight[Dribbling]*(('F+ , F-'!I$2-[1]!tbl_gk[[#This Row],[Dribbling]])/('F+ , F-'!I$2-'F+ , F-'!I$3))</f>
        <v>2.2491199096005835E-2</v>
      </c>
      <c r="J1793" s="2" cm="1">
        <f t="array" ref="J1793">[1]!table_weight[Curve]*(('F+ , F-'!J$2-[1]!tbl_gk[[#This Row],[Curve]])/('F+ , F-'!J$2-'F+ , F-'!J$3))</f>
        <v>9.4648953791028455E-3</v>
      </c>
      <c r="K1793" s="2" cm="1">
        <f t="array" ref="K1793">[1]!table_weight[FKAccuracy]*(('F+ , F-'!K$2-[1]!tbl_gk[[#This Row],[FKAccuracy]])/('F+ , F-'!K$2-'F+ , F-'!K$3))</f>
        <v>8.9747490112564478E-3</v>
      </c>
      <c r="L1793" s="2" cm="1">
        <f t="array" ref="L1793">[1]!table_weight[LongPassing]*(('F+ , F-'!L$2-[1]!tbl_gk[[#This Row],[LongPassing]])/('F+ , F-'!L$2-'F+ , F-'!L$3))</f>
        <v>9.204209701288572E-3</v>
      </c>
      <c r="M1793" s="2" cm="1">
        <f t="array" ref="M1793">[1]!table_weight[BallControl]*(('F+ , F-'!M$2-[1]!tbl_gk[[#This Row],[BallControl]])/('F+ , F-'!M$2-'F+ , F-'!M$3))</f>
        <v>1.6080664087965525E-2</v>
      </c>
      <c r="N1793" s="2" cm="1">
        <f t="array" ref="N1793">[1]!table_weight[Acceleration]*(('F+ , F-'!N$2-[1]!tbl_gk[[#This Row],[Acceleration]])/('F+ , F-'!N$2-'F+ , F-'!N$3))</f>
        <v>6.7646164032999796E-3</v>
      </c>
      <c r="O1793" s="2" cm="1">
        <f t="array" ref="O1793">[1]!table_weight[SprintSpeed]*(('F+ , F-'!O$2-[1]!tbl_gk[[#This Row],[SprintSpeed]])/('F+ , F-'!O$2-'F+ , F-'!O$3))</f>
        <v>1.2087617888652253E-2</v>
      </c>
      <c r="P1793" s="2" cm="1">
        <f t="array" ref="P1793">[1]!table_weight[Agility]*(('F+ , F-'!P$2-[1]!tbl_gk[[#This Row],[Agility]])/('F+ , F-'!P$2-'F+ , F-'!P$3))</f>
        <v>4.5634317006388652E-3</v>
      </c>
      <c r="Q1793" s="2" cm="1">
        <f t="array" ref="Q1793">[1]!table_weight[Reactions]*(('F+ , F-'!Q$2-[1]!tbl_gk[[#This Row],[Reactions]])/('F+ , F-'!Q$2-'F+ , F-'!Q$3))</f>
        <v>1.0828482001515951E-3</v>
      </c>
      <c r="R1793" s="2" cm="1">
        <f t="array" ref="R1793">[1]!table_weight[Balance]*(('F+ , F-'!R$2-[1]!tbl_gk[[#This Row],[Balance]])/('F+ , F-'!R$2-'F+ , F-'!R$3))</f>
        <v>2.359325232983359E-3</v>
      </c>
      <c r="S1793" s="2" cm="1">
        <f t="array" ref="S1793">[1]!table_weight[ShotPower]*(('F+ , F-'!S$2-[1]!tbl_gk[[#This Row],[ShotPower]])/('F+ , F-'!S$2-'F+ , F-'!S$3))</f>
        <v>4.6747349128495319E-3</v>
      </c>
      <c r="T1793" s="2" cm="1">
        <f t="array" ref="T1793">[1]!table_weight[Jumping]*(('F+ , F-'!T$2-[1]!tbl_gk[[#This Row],[Jumping]])/('F+ , F-'!T$2-'F+ , F-'!T$3))</f>
        <v>1.3739364259988001E-3</v>
      </c>
      <c r="U1793" s="2" cm="1">
        <f t="array" ref="U1793">[1]!table_weight[Stamina]*(('F+ , F-'!U$2-[1]!tbl_gk[[#This Row],[Stamina]])/('F+ , F-'!U$2-'F+ , F-'!U$3))</f>
        <v>1.4598074526237249E-2</v>
      </c>
      <c r="V1793" s="2" cm="1">
        <f t="array" ref="V1793">[1]!table_weight[Strength]*(('F+ , F-'!V$2-[1]!tbl_gk[[#This Row],[Strength]])/('F+ , F-'!V$2-'F+ , F-'!V$3))</f>
        <v>2.1296014602981403E-2</v>
      </c>
      <c r="W1793" s="2" cm="1">
        <f t="array" ref="W1793">[1]!table_weight[LongShots]*(('F+ , F-'!W$2-[1]!tbl_gk[[#This Row],[LongShots]])/('F+ , F-'!W$2-'F+ , F-'!W$3))</f>
        <v>9.6091773208573719E-3</v>
      </c>
      <c r="X1793" s="2" cm="1">
        <f t="array" ref="X1793">[1]!table_weight[Aggression]*(('F+ , F-'!X$2-[1]!tbl_gk[[#This Row],[Aggression]])/('F+ , F-'!X$2-'F+ , F-'!X$3))</f>
        <v>1.7036811682385123E-2</v>
      </c>
      <c r="Y1793" s="2" cm="1">
        <f t="array" ref="Y1793">[1]!table_weight[Interceptions]*(('F+ , F-'!Y$2-[1]!tbl_gk[[#This Row],[Interceptions]])/('F+ , F-'!Y$2-'F+ , F-'!Y$3))</f>
        <v>2.3546812894353474E-2</v>
      </c>
      <c r="Z1793" s="2" cm="1">
        <f t="array" ref="Z1793">[1]!table_weight[Positioning]*(('F+ , F-'!Z$2-[1]!tbl_gk[[#This Row],[Positioning]])/('F+ , F-'!Z$2-'F+ , F-'!Z$3))</f>
        <v>1.7746678835817667E-3</v>
      </c>
      <c r="AA1793" s="2" cm="1">
        <f t="array" ref="AA1793">[1]!table_weight[Vision]*(('F+ , F-'!AA$2-[1]!tbl_gk[[#This Row],[Vision]])/('F+ , F-'!AA$2-'F+ , F-'!AA$3))</f>
        <v>1.8456545989250551E-2</v>
      </c>
      <c r="AB1793" s="2" cm="1">
        <f t="array" ref="AB1793">[1]!table_weight[Penalties]*(('F+ , F-'!AB$2-[1]!tbl_gk[[#This Row],[Penalties]])/('F+ , F-'!AB$2-'F+ , F-'!AB$3))</f>
        <v>2.3096780543674466E-3</v>
      </c>
      <c r="AC1793" s="2" cm="1">
        <f t="array" ref="AC1793">[1]!table_weight[Composure]*(('F+ , F-'!AC$2-[1]!tbl_gk[[#This Row],[Composure]])/('F+ , F-'!AC$2-'F+ , F-'!AC$3))</f>
        <v>2.401806158230982E-3</v>
      </c>
      <c r="AD1793" s="2" cm="1">
        <f t="array" ref="AD1793">[1]!table_weight[Marking]*(('F+ , F-'!AD$2-[1]!tbl_gk[[#This Row],[Marking]])/('F+ , F-'!AD$2-'F+ , F-'!AD$3))</f>
        <v>3.7859581516411465E-2</v>
      </c>
      <c r="AE1793" s="2" cm="1">
        <f t="array" ref="AE1793">[1]!table_weight[StandingTackle]*(('F+ , F-'!AE$2-[1]!tbl_gk[[#This Row],[StandingTackle]])/('F+ , F-'!AE$2-'F+ , F-'!AE$3))</f>
        <v>2.017517172914032E-2</v>
      </c>
      <c r="AF1793" s="2" cm="1">
        <f t="array" ref="AF1793">[1]!table_weight[SlidingTackle]*(('F+ , F-'!AF$2-[1]!tbl_gk[[#This Row],[SlidingTackle]])/('F+ , F-'!AF$2-'F+ , F-'!AF$3))</f>
        <v>7.4722858256075263E-3</v>
      </c>
      <c r="AG1793" s="2" cm="1">
        <f t="array" ref="AG1793">[1]!table_weight[GKDiving]*(('F+ , F-'!AG$2-[1]!tbl_gk[[#This Row],[GKDiving]])/('F+ , F-'!AG$2-'F+ , F-'!AG$3))</f>
        <v>3.5870474596896844E-2</v>
      </c>
      <c r="AH1793" s="2" cm="1">
        <f t="array" ref="AH1793">[1]!table_weight[GKHandling]*(('F+ , F-'!AH$2-[1]!tbl_gk[[#This Row],[GKHandling]])/('F+ , F-'!AH$2-'F+ , F-'!AH$3))</f>
        <v>3.7430060448935834E-2</v>
      </c>
      <c r="AI1793" s="2" cm="1">
        <f t="array" ref="AI1793">[1]!table_weight[GKKicking]*(('F+ , F-'!AI$2-[1]!tbl_gk[[#This Row],[GKKicking]])/('F+ , F-'!AI$2-'F+ , F-'!AI$3))</f>
        <v>2.1466382719805277E-2</v>
      </c>
      <c r="AJ1793" s="2" cm="1">
        <f t="array" ref="AJ1793">[1]!table_weight[GKPositioning]*(('F+ , F-'!AJ$2-[1]!tbl_gk[[#This Row],[GKPositioning]])/('F+ , F-'!AJ$2-'F+ , F-'!AJ$3))</f>
        <v>1.4505862254569271E-2</v>
      </c>
      <c r="AK1793" s="2" cm="1">
        <f t="array" ref="AK1793">[1]!table_weight[GKReflexes]*(('F+ , F-'!AK$2-[1]!tbl_gk[[#This Row],[GKReflexes]])/('F+ , F-'!AK$2-'F+ , F-'!AK$3))</f>
        <v>3.6439847209545996E-2</v>
      </c>
    </row>
    <row r="1794" spans="1:37" x14ac:dyDescent="0.55000000000000004">
      <c r="A1794" s="7">
        <f>[1]!tbl_gk[[#This Row],[ID]]</f>
        <v>266217</v>
      </c>
      <c r="B1794" s="1" cm="1">
        <f t="array" ref="B1794">[1]!table_weight[ValueEUR]*(('F+ , F-'!B$2-[1]!tbl_gk[[#This Row],[ValueEUR]])/('F+ , F-'!B$2-'F+ , F-'!B$3))</f>
        <v>3.9848617057206497E-4</v>
      </c>
      <c r="C1794" s="1" cm="1">
        <f t="array" ref="C1794">[1]!table_weight[WageEUR]*(('F+ , F-'!C$2-[1]!tbl_gk[[#This Row],[WageEUR]])/('F+ , F-'!C$2-'F+ , F-'!C$3))</f>
        <v>3.9120935309418157E-5</v>
      </c>
      <c r="D1794" s="1" cm="1">
        <f t="array" ref="D1794">[1]!table_weight[Crossing]*(('F+ , F-'!D$2-[1]!tbl_gk[[#This Row],[Crossing]])/('F+ , F-'!D$2-'F+ , F-'!D$3))</f>
        <v>3.6987814836757178E-2</v>
      </c>
      <c r="E1794" s="1" cm="1">
        <f t="array" ref="E1794">[1]!table_weight[Finishing]*(('F+ , F-'!E$2-[1]!tbl_gk[[#This Row],[Finishing]])/('F+ , F-'!E$2-'F+ , F-'!E$3))</f>
        <v>1.7968512321265388E-2</v>
      </c>
      <c r="F1794" s="1" cm="1">
        <f t="array" ref="F1794">[1]!table_weight[HeadingAccuracy]*(('F+ , F-'!F$2-[1]!tbl_gk[[#This Row],[HeadingAccuracy]])/('F+ , F-'!F$2-'F+ , F-'!F$3))</f>
        <v>1.08567917583827E-2</v>
      </c>
      <c r="G1794" s="1" cm="1">
        <f t="array" ref="G1794">[1]!table_weight[ShortPassing]*(('F+ , F-'!G$2-[1]!tbl_gk[[#This Row],[ShortPassing]])/('F+ , F-'!G$2-'F+ , F-'!G$3))</f>
        <v>6.3285326414520199E-2</v>
      </c>
      <c r="H1794" s="1" cm="1">
        <f t="array" ref="H1794">[1]!table_weight[Volleys]*(('F+ , F-'!H$2-[1]!tbl_gk[[#This Row],[Volleys]])/('F+ , F-'!H$2-'F+ , F-'!H$3))</f>
        <v>2.4305234057750281E-3</v>
      </c>
      <c r="I1794" s="1" cm="1">
        <f t="array" ref="I1794">[1]!table_weight[Dribbling]*(('F+ , F-'!I$2-[1]!tbl_gk[[#This Row],[Dribbling]])/('F+ , F-'!I$2-'F+ , F-'!I$3))</f>
        <v>2.4446955539136776E-2</v>
      </c>
      <c r="J1794" s="1" cm="1">
        <f t="array" ref="J1794">[1]!table_weight[Curve]*(('F+ , F-'!J$2-[1]!tbl_gk[[#This Row],[Curve]])/('F+ , F-'!J$2-'F+ , F-'!J$3))</f>
        <v>9.295879390190295E-3</v>
      </c>
      <c r="K1794" s="1" cm="1">
        <f t="array" ref="K1794">[1]!table_weight[FKAccuracy]*(('F+ , F-'!K$2-[1]!tbl_gk[[#This Row],[FKAccuracy]])/('F+ , F-'!K$2-'F+ , F-'!K$3))</f>
        <v>9.7353209613629272E-3</v>
      </c>
      <c r="L1794" s="1" cm="1">
        <f t="array" ref="L1794">[1]!table_weight[LongPassing]*(('F+ , F-'!L$2-[1]!tbl_gk[[#This Row],[LongPassing]])/('F+ , F-'!L$2-'F+ , F-'!L$3))</f>
        <v>2.4364084503410925E-2</v>
      </c>
      <c r="M1794" s="1" cm="1">
        <f t="array" ref="M1794">[1]!table_weight[BallControl]*(('F+ , F-'!M$2-[1]!tbl_gk[[#This Row],[BallControl]])/('F+ , F-'!M$2-'F+ , F-'!M$3))</f>
        <v>1.6080664087965525E-2</v>
      </c>
      <c r="N1794" s="1" cm="1">
        <f t="array" ref="N1794">[1]!table_weight[Acceleration]*(('F+ , F-'!N$2-[1]!tbl_gk[[#This Row],[Acceleration]])/('F+ , F-'!N$2-'F+ , F-'!N$3))</f>
        <v>8.5685141108466402E-3</v>
      </c>
      <c r="O1794" s="1" cm="1">
        <f t="array" ref="O1794">[1]!table_weight[SprintSpeed]*(('F+ , F-'!O$2-[1]!tbl_gk[[#This Row],[SprintSpeed]])/('F+ , F-'!O$2-'F+ , F-'!O$3))</f>
        <v>1.0119866139336769E-2</v>
      </c>
      <c r="P1794" s="1" cm="1">
        <f t="array" ref="P1794">[1]!table_weight[Agility]*(('F+ , F-'!P$2-[1]!tbl_gk[[#This Row],[Agility]])/('F+ , F-'!P$2-'F+ , F-'!P$3))</f>
        <v>5.3825091853689179E-3</v>
      </c>
      <c r="Q1794" s="1" cm="1">
        <f t="array" ref="Q1794">[1]!table_weight[Reactions]*(('F+ , F-'!Q$2-[1]!tbl_gk[[#This Row],[Reactions]])/('F+ , F-'!Q$2-'F+ , F-'!Q$3))</f>
        <v>1.9594396002743149E-3</v>
      </c>
      <c r="R1794" s="1" cm="1">
        <f t="array" ref="R1794">[1]!table_weight[Balance]*(('F+ , F-'!R$2-[1]!tbl_gk[[#This Row],[Balance]])/('F+ , F-'!R$2-'F+ , F-'!R$3))</f>
        <v>1.8626251839342308E-3</v>
      </c>
      <c r="S1794" s="1" cm="1">
        <f t="array" ref="S1794">[1]!table_weight[ShotPower]*(('F+ , F-'!S$2-[1]!tbl_gk[[#This Row],[ShotPower]])/('F+ , F-'!S$2-'F+ , F-'!S$3))</f>
        <v>4.4150274176912247E-3</v>
      </c>
      <c r="T1794" s="1" cm="1">
        <f t="array" ref="T1794">[1]!table_weight[Jumping]*(('F+ , F-'!T$2-[1]!tbl_gk[[#This Row],[Jumping]])/('F+ , F-'!T$2-'F+ , F-'!T$3))</f>
        <v>3.6065831182468503E-3</v>
      </c>
      <c r="U1794" s="1" cm="1">
        <f t="array" ref="U1794">[1]!table_weight[Stamina]*(('F+ , F-'!U$2-[1]!tbl_gk[[#This Row],[Stamina]])/('F+ , F-'!U$2-'F+ , F-'!U$3))</f>
        <v>1.5456784792486501E-2</v>
      </c>
      <c r="V1794" s="1" cm="1">
        <f t="array" ref="V1794">[1]!table_weight[Strength]*(('F+ , F-'!V$2-[1]!tbl_gk[[#This Row],[Strength]])/('F+ , F-'!V$2-'F+ , F-'!V$3))</f>
        <v>2.0408680661190511E-2</v>
      </c>
      <c r="W1794" s="1" cm="1">
        <f t="array" ref="W1794">[1]!table_weight[LongShots]*(('F+ , F-'!W$2-[1]!tbl_gk[[#This Row],[LongShots]])/('F+ , F-'!W$2-'F+ , F-'!W$3))</f>
        <v>9.3494698256990638E-3</v>
      </c>
      <c r="X1794" s="1" cm="1">
        <f t="array" ref="X1794">[1]!table_weight[Aggression]*(('F+ , F-'!X$2-[1]!tbl_gk[[#This Row],[Aggression]])/('F+ , F-'!X$2-'F+ , F-'!X$3))</f>
        <v>9.1268634012777444E-3</v>
      </c>
      <c r="Y1794" s="1" cm="1">
        <f t="array" ref="Y1794">[1]!table_weight[Interceptions]*(('F+ , F-'!Y$2-[1]!tbl_gk[[#This Row],[Interceptions]])/('F+ , F-'!Y$2-'F+ , F-'!Y$3))</f>
        <v>2.2854259573931314E-2</v>
      </c>
      <c r="Z1794" s="1" cm="1">
        <f t="array" ref="Z1794">[1]!table_weight[Positioning]*(('F+ , F-'!Z$2-[1]!tbl_gk[[#This Row],[Positioning]])/('F+ , F-'!Z$2-'F+ , F-'!Z$3))</f>
        <v>1.7746678835817667E-3</v>
      </c>
      <c r="AA1794" s="1" cm="1">
        <f t="array" ref="AA1794">[1]!table_weight[Vision]*(('F+ , F-'!AA$2-[1]!tbl_gk[[#This Row],[Vision]])/('F+ , F-'!AA$2-'F+ , F-'!AA$3))</f>
        <v>2.1296014602981403E-2</v>
      </c>
      <c r="AB1794" s="1" cm="1">
        <f t="array" ref="AB1794">[1]!table_weight[Penalties]*(('F+ , F-'!AB$2-[1]!tbl_gk[[#This Row],[Penalties]])/('F+ , F-'!AB$2-'F+ , F-'!AB$3))</f>
        <v>1.9182071976949979E-3</v>
      </c>
      <c r="AC1794" s="1" cm="1">
        <f t="array" ref="AC1794">[1]!table_weight[Composure]*(('F+ , F-'!AC$2-[1]!tbl_gk[[#This Row],[Composure]])/('F+ , F-'!AC$2-'F+ , F-'!AC$3))</f>
        <v>1.3343367545727675E-3</v>
      </c>
      <c r="AD1794" s="1" cm="1">
        <f t="array" ref="AD1794">[1]!table_weight[Marking]*(('F+ , F-'!AD$2-[1]!tbl_gk[[#This Row],[Marking]])/('F+ , F-'!AD$2-'F+ , F-'!AD$3))</f>
        <v>3.9437064079595283E-2</v>
      </c>
      <c r="AE1794" s="1" cm="1">
        <f t="array" ref="AE1794">[1]!table_weight[StandingTackle]*(('F+ , F-'!AE$2-[1]!tbl_gk[[#This Row],[StandingTackle]])/('F+ , F-'!AE$2-'F+ , F-'!AE$3))</f>
        <v>2.9141914719869356E-2</v>
      </c>
      <c r="AF1794" s="1" cm="1">
        <f t="array" ref="AF1794">[1]!table_weight[SlidingTackle]*(('F+ , F-'!AF$2-[1]!tbl_gk[[#This Row],[SlidingTackle]])/('F+ , F-'!AF$2-'F+ , F-'!AF$3))</f>
        <v>8.9667429907290316E-3</v>
      </c>
      <c r="AG1794" s="1" cm="1">
        <f t="array" ref="AG1794">[1]!table_weight[GKDiving]*(('F+ , F-'!AG$2-[1]!tbl_gk[[#This Row],[GKDiving]])/('F+ , F-'!AG$2-'F+ , F-'!AG$3))</f>
        <v>3.2454238921001903E-2</v>
      </c>
      <c r="AH1794" s="1" cm="1">
        <f t="array" ref="AH1794">[1]!table_weight[GKHandling]*(('F+ , F-'!AH$2-[1]!tbl_gk[[#This Row],[GKHandling]])/('F+ , F-'!AH$2-'F+ , F-'!AH$3))</f>
        <v>3.9212444279837541E-2</v>
      </c>
      <c r="AI1794" s="1" cm="1">
        <f t="array" ref="AI1794">[1]!table_weight[GKKicking]*(('F+ , F-'!AI$2-[1]!tbl_gk[[#This Row],[GKKicking]])/('F+ , F-'!AI$2-'F+ , F-'!AI$3))</f>
        <v>2.0571950106480059E-2</v>
      </c>
      <c r="AJ1794" s="1" cm="1">
        <f t="array" ref="AJ1794">[1]!table_weight[GKPositioning]*(('F+ , F-'!AJ$2-[1]!tbl_gk[[#This Row],[GKPositioning]])/('F+ , F-'!AJ$2-'F+ , F-'!AJ$3))</f>
        <v>1.4505862254569271E-2</v>
      </c>
      <c r="AK1794" s="1" cm="1">
        <f t="array" ref="AK1794">[1]!table_weight[GKReflexes]*(('F+ , F-'!AK$2-[1]!tbl_gk[[#This Row],[GKReflexes]])/('F+ , F-'!AK$2-'F+ , F-'!AK$3))</f>
        <v>4.0083831930500594E-2</v>
      </c>
    </row>
    <row r="1795" spans="1:37" x14ac:dyDescent="0.55000000000000004">
      <c r="A1795" s="8">
        <f>[1]!tbl_gk[[#This Row],[ID]]</f>
        <v>266265</v>
      </c>
      <c r="B1795" s="2" cm="1">
        <f t="array" ref="B1795">[1]!table_weight[ValueEUR]*(('F+ , F-'!B$2-[1]!tbl_gk[[#This Row],[ValueEUR]])/('F+ , F-'!B$2-'F+ , F-'!B$3))</f>
        <v>1.1297129235428024E-4</v>
      </c>
      <c r="C1795" s="2" cm="1">
        <f t="array" ref="C1795">[1]!table_weight[WageEUR]*(('F+ , F-'!C$2-[1]!tbl_gk[[#This Row],[WageEUR]])/('F+ , F-'!C$2-'F+ , F-'!C$3))</f>
        <v>0</v>
      </c>
      <c r="D1795" s="2" cm="1">
        <f t="array" ref="D1795">[1]!table_weight[Crossing]*(('F+ , F-'!D$2-[1]!tbl_gk[[#This Row],[Crossing]])/('F+ , F-'!D$2-'F+ , F-'!D$3))</f>
        <v>3.4746129089074922E-2</v>
      </c>
      <c r="E1795" s="2" cm="1">
        <f t="array" ref="E1795">[1]!table_weight[Finishing]*(('F+ , F-'!E$2-[1]!tbl_gk[[#This Row],[Finishing]])/('F+ , F-'!E$2-'F+ , F-'!E$3))</f>
        <v>2.1961515059324362E-2</v>
      </c>
      <c r="F1795" s="2" cm="1">
        <f t="array" ref="F1795">[1]!table_weight[HeadingAccuracy]*(('F+ , F-'!F$2-[1]!tbl_gk[[#This Row],[HeadingAccuracy]])/('F+ , F-'!F$2-'F+ , F-'!F$3))</f>
        <v>1.210949849973455E-2</v>
      </c>
      <c r="G1795" s="2" cm="1">
        <f t="array" ref="G1795">[1]!table_weight[ShortPassing]*(('F+ , F-'!G$2-[1]!tbl_gk[[#This Row],[ShortPassing]])/('F+ , F-'!G$2-'F+ , F-'!G$3))</f>
        <v>5.484728289258417E-2</v>
      </c>
      <c r="H1795" s="2" cm="1">
        <f t="array" ref="H1795">[1]!table_weight[Volleys]*(('F+ , F-'!H$2-[1]!tbl_gk[[#This Row],[Volleys]])/('F+ , F-'!H$2-'F+ , F-'!H$3))</f>
        <v>2.0833057763785961E-3</v>
      </c>
      <c r="I1795" s="2" cm="1">
        <f t="array" ref="I1795">[1]!table_weight[Dribbling]*(('F+ , F-'!I$2-[1]!tbl_gk[[#This Row],[Dribbling]])/('F+ , F-'!I$2-'F+ , F-'!I$3))</f>
        <v>2.2491199096005835E-2</v>
      </c>
      <c r="J1795" s="2" cm="1">
        <f t="array" ref="J1795">[1]!table_weight[Curve]*(('F+ , F-'!J$2-[1]!tbl_gk[[#This Row],[Curve]])/('F+ , F-'!J$2-'F+ , F-'!J$3))</f>
        <v>9.295879390190295E-3</v>
      </c>
      <c r="K1795" s="2" cm="1">
        <f t="array" ref="K1795">[1]!table_weight[FKAccuracy]*(('F+ , F-'!K$2-[1]!tbl_gk[[#This Row],[FKAccuracy]])/('F+ , F-'!K$2-'F+ , F-'!K$3))</f>
        <v>9.7353209613629272E-3</v>
      </c>
      <c r="L1795" s="2" cm="1">
        <f t="array" ref="L1795">[1]!table_weight[LongPassing]*(('F+ , F-'!L$2-[1]!tbl_gk[[#This Row],[LongPassing]])/('F+ , F-'!L$2-'F+ , F-'!L$3))</f>
        <v>2.8695477304017315E-2</v>
      </c>
      <c r="M1795" s="2" cm="1">
        <f t="array" ref="M1795">[1]!table_weight[BallControl]*(('F+ , F-'!M$2-[1]!tbl_gk[[#This Row],[BallControl]])/('F+ , F-'!M$2-'F+ , F-'!M$3))</f>
        <v>1.5646051545047536E-2</v>
      </c>
      <c r="N1795" s="2" cm="1">
        <f t="array" ref="N1795">[1]!table_weight[Acceleration]*(('F+ , F-'!N$2-[1]!tbl_gk[[#This Row],[Acceleration]])/('F+ , F-'!N$2-'F+ , F-'!N$3))</f>
        <v>7.2155908301866443E-3</v>
      </c>
      <c r="O1795" s="2" cm="1">
        <f t="array" ref="O1795">[1]!table_weight[SprintSpeed]*(('F+ , F-'!O$2-[1]!tbl_gk[[#This Row],[SprintSpeed]])/('F+ , F-'!O$2-'F+ , F-'!O$3))</f>
        <v>1.0682080924855479E-2</v>
      </c>
      <c r="P1795" s="2" cm="1">
        <f t="array" ref="P1795">[1]!table_weight[Agility]*(('F+ , F-'!P$2-[1]!tbl_gk[[#This Row],[Agility]])/('F+ , F-'!P$2-'F+ , F-'!P$3))</f>
        <v>3.9783763544031132E-3</v>
      </c>
      <c r="Q1795" s="2" cm="1">
        <f t="array" ref="Q1795">[1]!table_weight[Reactions]*(('F+ , F-'!Q$2-[1]!tbl_gk[[#This Row],[Reactions]])/('F+ , F-'!Q$2-'F+ , F-'!Q$3))</f>
        <v>2.5266458003537222E-3</v>
      </c>
      <c r="R1795" s="2" cm="1">
        <f t="array" ref="R1795">[1]!table_weight[Balance]*(('F+ , F-'!R$2-[1]!tbl_gk[[#This Row],[Balance]])/('F+ , F-'!R$2-'F+ , F-'!R$3))</f>
        <v>2.9802002942947692E-3</v>
      </c>
      <c r="S1795" s="2" cm="1">
        <f t="array" ref="S1795">[1]!table_weight[ShotPower]*(('F+ , F-'!S$2-[1]!tbl_gk[[#This Row],[ShotPower]])/('F+ , F-'!S$2-'F+ , F-'!S$3))</f>
        <v>7.271809864432606E-3</v>
      </c>
      <c r="T1795" s="2" cm="1">
        <f t="array" ref="T1795">[1]!table_weight[Jumping]*(('F+ , F-'!T$2-[1]!tbl_gk[[#This Row],[Jumping]])/('F+ , F-'!T$2-'F+ , F-'!T$3))</f>
        <v>3.9500672247465502E-3</v>
      </c>
      <c r="U1795" s="2" cm="1">
        <f t="array" ref="U1795">[1]!table_weight[Stamina]*(('F+ , F-'!U$2-[1]!tbl_gk[[#This Row],[Stamina]])/('F+ , F-'!U$2-'F+ , F-'!U$3))</f>
        <v>2.0609046389982E-2</v>
      </c>
      <c r="V1795" s="2" cm="1">
        <f t="array" ref="V1795">[1]!table_weight[Strength]*(('F+ , F-'!V$2-[1]!tbl_gk[[#This Row],[Strength]])/('F+ , F-'!V$2-'F+ , F-'!V$3))</f>
        <v>1.4197343068654266E-2</v>
      </c>
      <c r="W1795" s="2" cm="1">
        <f t="array" ref="W1795">[1]!table_weight[LongShots]*(('F+ , F-'!W$2-[1]!tbl_gk[[#This Row],[LongShots]])/('F+ , F-'!W$2-'F+ , F-'!W$3))</f>
        <v>9.6091773208573719E-3</v>
      </c>
      <c r="X1795" s="2" cm="1">
        <f t="array" ref="X1795">[1]!table_weight[Aggression]*(('F+ , F-'!X$2-[1]!tbl_gk[[#This Row],[Aggression]])/('F+ , F-'!X$2-'F+ , F-'!X$3))</f>
        <v>1.7645269242470306E-2</v>
      </c>
      <c r="Y1795" s="2" cm="1">
        <f t="array" ref="Y1795">[1]!table_weight[Interceptions]*(('F+ , F-'!Y$2-[1]!tbl_gk[[#This Row],[Interceptions]])/('F+ , F-'!Y$2-'F+ , F-'!Y$3))</f>
        <v>2.3546812894353474E-2</v>
      </c>
      <c r="Z1795" s="2" cm="1">
        <f t="array" ref="Z1795">[1]!table_weight[Positioning]*(('F+ , F-'!Z$2-[1]!tbl_gk[[#This Row],[Positioning]])/('F+ , F-'!Z$2-'F+ , F-'!Z$3))</f>
        <v>1.7746678835817667E-3</v>
      </c>
      <c r="AA1795" s="2" cm="1">
        <f t="array" ref="AA1795">[1]!table_weight[Vision]*(('F+ , F-'!AA$2-[1]!tbl_gk[[#This Row],[Vision]])/('F+ , F-'!AA$2-'F+ , F-'!AA$3))</f>
        <v>3.2653889057904818E-2</v>
      </c>
      <c r="AB1795" s="2" cm="1">
        <f t="array" ref="AB1795">[1]!table_weight[Penalties]*(('F+ , F-'!AB$2-[1]!tbl_gk[[#This Row],[Penalties]])/('F+ , F-'!AB$2-'F+ , F-'!AB$3))</f>
        <v>2.3879722257019362E-3</v>
      </c>
      <c r="AC1795" s="2" cm="1">
        <f t="array" ref="AC1795">[1]!table_weight[Composure]*(('F+ , F-'!AC$2-[1]!tbl_gk[[#This Row],[Composure]])/('F+ , F-'!AC$2-'F+ , F-'!AC$3))</f>
        <v>1.6545775756702319E-3</v>
      </c>
      <c r="AD1795" s="2" cm="1">
        <f t="array" ref="AD1795">[1]!table_weight[Marking]*(('F+ , F-'!AD$2-[1]!tbl_gk[[#This Row],[Marking]])/('F+ , F-'!AD$2-'F+ , F-'!AD$3))</f>
        <v>3.3127133826860035E-2</v>
      </c>
      <c r="AE1795" s="2" cm="1">
        <f t="array" ref="AE1795">[1]!table_weight[StandingTackle]*(('F+ , F-'!AE$2-[1]!tbl_gk[[#This Row],[StandingTackle]])/('F+ , F-'!AE$2-'F+ , F-'!AE$3))</f>
        <v>3.1383600467551613E-2</v>
      </c>
      <c r="AF1795" s="2" cm="1">
        <f t="array" ref="AF1795">[1]!table_weight[SlidingTackle]*(('F+ , F-'!AF$2-[1]!tbl_gk[[#This Row],[SlidingTackle]])/('F+ , F-'!AF$2-'F+ , F-'!AF$3))</f>
        <v>9.7139715732897855E-3</v>
      </c>
      <c r="AG1795" s="2" cm="1">
        <f t="array" ref="AG1795">[1]!table_weight[GKDiving]*(('F+ , F-'!AG$2-[1]!tbl_gk[[#This Row],[GKDiving]])/('F+ , F-'!AG$2-'F+ , F-'!AG$3))</f>
        <v>5.4659770814318998E-2</v>
      </c>
      <c r="AH1795" s="2" cm="1">
        <f t="array" ref="AH1795">[1]!table_weight[GKHandling]*(('F+ , F-'!AH$2-[1]!tbl_gk[[#This Row],[GKHandling]])/('F+ , F-'!AH$2-'F+ , F-'!AH$3))</f>
        <v>5.5253898757952898E-2</v>
      </c>
      <c r="AI1795" s="2" cm="1">
        <f t="array" ref="AI1795">[1]!table_weight[GKKicking]*(('F+ , F-'!AI$2-[1]!tbl_gk[[#This Row],[GKKicking]])/('F+ , F-'!AI$2-'F+ , F-'!AI$3))</f>
        <v>3.309400669303314E-2</v>
      </c>
      <c r="AJ1795" s="2" cm="1">
        <f t="array" ref="AJ1795">[1]!table_weight[GKPositioning]*(('F+ , F-'!AJ$2-[1]!tbl_gk[[#This Row],[GKPositioning]])/('F+ , F-'!AJ$2-'F+ , F-'!AJ$3))</f>
        <v>2.0812758886990693E-2</v>
      </c>
      <c r="AK1795" s="2" cm="1">
        <f t="array" ref="AK1795">[1]!table_weight[GKReflexes]*(('F+ , F-'!AK$2-[1]!tbl_gk[[#This Row],[GKReflexes]])/('F+ , F-'!AK$2-'F+ , F-'!AK$3))</f>
        <v>6.012574789575089E-2</v>
      </c>
    </row>
    <row r="1796" spans="1:37" x14ac:dyDescent="0.55000000000000004">
      <c r="A1796" s="7">
        <f>[1]!tbl_gk[[#This Row],[ID]]</f>
        <v>266282</v>
      </c>
      <c r="B1796" s="1" cm="1">
        <f t="array" ref="B1796">[1]!table_weight[ValueEUR]*(('F+ , F-'!B$2-[1]!tbl_gk[[#This Row],[ValueEUR]])/('F+ , F-'!B$2-'F+ , F-'!B$3))</f>
        <v>1.6698762066575301E-4</v>
      </c>
      <c r="C1796" s="1" cm="1">
        <f t="array" ref="C1796">[1]!table_weight[WageEUR]*(('F+ , F-'!C$2-[1]!tbl_gk[[#This Row],[WageEUR]])/('F+ , F-'!C$2-'F+ , F-'!C$3))</f>
        <v>2.3472561185650898E-4</v>
      </c>
      <c r="D1796" s="1" cm="1">
        <f t="array" ref="D1796">[1]!table_weight[Crossing]*(('F+ , F-'!D$2-[1]!tbl_gk[[#This Row],[Crossing]])/('F+ , F-'!D$2-'F+ , F-'!D$3))</f>
        <v>3.81086577105983E-2</v>
      </c>
      <c r="E1796" s="1" cm="1">
        <f t="array" ref="E1796">[1]!table_weight[Finishing]*(('F+ , F-'!E$2-[1]!tbl_gk[[#This Row],[Finishing]])/('F+ , F-'!E$2-'F+ , F-'!E$3))</f>
        <v>1.9965013690294877E-2</v>
      </c>
      <c r="F1796" s="1" cm="1">
        <f t="array" ref="F1796">[1]!table_weight[HeadingAccuracy]*(('F+ , F-'!F$2-[1]!tbl_gk[[#This Row],[HeadingAccuracy]])/('F+ , F-'!F$2-'F+ , F-'!F$3))</f>
        <v>1.210949849973455E-2</v>
      </c>
      <c r="G1796" s="1" cm="1">
        <f t="array" ref="G1796">[1]!table_weight[ShortPassing]*(('F+ , F-'!G$2-[1]!tbl_gk[[#This Row],[ShortPassing]])/('F+ , F-'!G$2-'F+ , F-'!G$3))</f>
        <v>5.9066304653552192E-2</v>
      </c>
      <c r="H1796" s="1" cm="1">
        <f t="array" ref="H1796">[1]!table_weight[Volleys]*(('F+ , F-'!H$2-[1]!tbl_gk[[#This Row],[Volleys]])/('F+ , F-'!H$2-'F+ , F-'!H$3))</f>
        <v>2.4305234057750281E-3</v>
      </c>
      <c r="I1796" s="1" cm="1">
        <f t="array" ref="I1796">[1]!table_weight[Dribbling]*(('F+ , F-'!I$2-[1]!tbl_gk[[#This Row],[Dribbling]])/('F+ , F-'!I$2-'F+ , F-'!I$3))</f>
        <v>2.4446955539136776E-2</v>
      </c>
      <c r="J1796" s="1" cm="1">
        <f t="array" ref="J1796">[1]!table_weight[Curve]*(('F+ , F-'!J$2-[1]!tbl_gk[[#This Row],[Curve]])/('F+ , F-'!J$2-'F+ , F-'!J$3))</f>
        <v>9.6339113680153961E-3</v>
      </c>
      <c r="K1796" s="1" cm="1">
        <f t="array" ref="K1796">[1]!table_weight[FKAccuracy]*(('F+ , F-'!K$2-[1]!tbl_gk[[#This Row],[FKAccuracy]])/('F+ , F-'!K$2-'F+ , F-'!K$3))</f>
        <v>9.5832065713416324E-3</v>
      </c>
      <c r="L1796" s="1" cm="1">
        <f t="array" ref="L1796">[1]!table_weight[LongPassing]*(('F+ , F-'!L$2-[1]!tbl_gk[[#This Row],[LongPassing]])/('F+ , F-'!L$2-'F+ , F-'!L$3))</f>
        <v>2.652978090371412E-2</v>
      </c>
      <c r="M1796" s="1" cm="1">
        <f t="array" ref="M1796">[1]!table_weight[BallControl]*(('F+ , F-'!M$2-[1]!tbl_gk[[#This Row],[BallControl]])/('F+ , F-'!M$2-'F+ , F-'!M$3))</f>
        <v>1.3907601373375588E-2</v>
      </c>
      <c r="N1796" s="1" cm="1">
        <f t="array" ref="N1796">[1]!table_weight[Acceleration]*(('F+ , F-'!N$2-[1]!tbl_gk[[#This Row],[Acceleration]])/('F+ , F-'!N$2-'F+ , F-'!N$3))</f>
        <v>9.9214373915066361E-3</v>
      </c>
      <c r="O1796" s="1" cm="1">
        <f t="array" ref="O1796">[1]!table_weight[SprintSpeed]*(('F+ , F-'!O$2-[1]!tbl_gk[[#This Row],[SprintSpeed]])/('F+ , F-'!O$2-'F+ , F-'!O$3))</f>
        <v>1.2368725281411608E-2</v>
      </c>
      <c r="P1796" s="1" cm="1">
        <f t="array" ref="P1796">[1]!table_weight[Agility]*(('F+ , F-'!P$2-[1]!tbl_gk[[#This Row],[Agility]])/('F+ , F-'!P$2-'F+ , F-'!P$3))</f>
        <v>5.3825091853689179E-3</v>
      </c>
      <c r="Q1796" s="1" cm="1">
        <f t="array" ref="Q1796">[1]!table_weight[Reactions]*(('F+ , F-'!Q$2-[1]!tbl_gk[[#This Row],[Reactions]])/('F+ , F-'!Q$2-'F+ , F-'!Q$3))</f>
        <v>2.2688248003176282E-3</v>
      </c>
      <c r="R1796" s="1" cm="1">
        <f t="array" ref="R1796">[1]!table_weight[Balance]*(('F+ , F-'!R$2-[1]!tbl_gk[[#This Row],[Balance]])/('F+ , F-'!R$2-'F+ , F-'!R$3))</f>
        <v>2.2351502207210773E-3</v>
      </c>
      <c r="S1796" s="1" cm="1">
        <f t="array" ref="S1796">[1]!table_weight[ShotPower]*(('F+ , F-'!S$2-[1]!tbl_gk[[#This Row],[ShotPower]])/('F+ , F-'!S$2-'F+ , F-'!S$3))</f>
        <v>5.1941499031661464E-3</v>
      </c>
      <c r="T1796" s="1" cm="1">
        <f t="array" ref="T1796">[1]!table_weight[Jumping]*(('F+ , F-'!T$2-[1]!tbl_gk[[#This Row],[Jumping]])/('F+ , F-'!T$2-'F+ , F-'!T$3))</f>
        <v>3.1772279851222255E-3</v>
      </c>
      <c r="U1796" s="1" cm="1">
        <f t="array" ref="U1796">[1]!table_weight[Stamina]*(('F+ , F-'!U$2-[1]!tbl_gk[[#This Row],[Stamina]])/('F+ , F-'!U$2-'F+ , F-'!U$3))</f>
        <v>1.8032915591234249E-2</v>
      </c>
      <c r="V1796" s="1" cm="1">
        <f t="array" ref="V1796">[1]!table_weight[Strength]*(('F+ , F-'!V$2-[1]!tbl_gk[[#This Row],[Strength]])/('F+ , F-'!V$2-'F+ , F-'!V$3))</f>
        <v>3.7268025555217445E-2</v>
      </c>
      <c r="W1796" s="1" cm="1">
        <f t="array" ref="W1796">[1]!table_weight[LongShots]*(('F+ , F-'!W$2-[1]!tbl_gk[[#This Row],[LongShots]])/('F+ , F-'!W$2-'F+ , F-'!W$3))</f>
        <v>9.3494698256990638E-3</v>
      </c>
      <c r="X1796" s="1" cm="1">
        <f t="array" ref="X1796">[1]!table_weight[Aggression]*(('F+ , F-'!X$2-[1]!tbl_gk[[#This Row],[Aggression]])/('F+ , F-'!X$2-'F+ , F-'!X$3))</f>
        <v>1.2169151201703659E-2</v>
      </c>
      <c r="Y1796" s="1" cm="1">
        <f t="array" ref="Y1796">[1]!table_weight[Interceptions]*(('F+ , F-'!Y$2-[1]!tbl_gk[[#This Row],[Interceptions]])/('F+ , F-'!Y$2-'F+ , F-'!Y$3))</f>
        <v>2.4239366214775633E-2</v>
      </c>
      <c r="Z1796" s="1" cm="1">
        <f t="array" ref="Z1796">[1]!table_weight[Positioning]*(('F+ , F-'!Z$2-[1]!tbl_gk[[#This Row],[Positioning]])/('F+ , F-'!Z$2-'F+ , F-'!Z$3))</f>
        <v>2.3662238447756888E-3</v>
      </c>
      <c r="AA1796" s="1" cm="1">
        <f t="array" ref="AA1796">[1]!table_weight[Vision]*(('F+ , F-'!AA$2-[1]!tbl_gk[[#This Row],[Vision]])/('F+ , F-'!AA$2-'F+ , F-'!AA$3))</f>
        <v>1.2067741608356128E-2</v>
      </c>
      <c r="AB1796" s="1" cm="1">
        <f t="array" ref="AB1796">[1]!table_weight[Penalties]*(('F+ , F-'!AB$2-[1]!tbl_gk[[#This Row],[Penalties]])/('F+ , F-'!AB$2-'F+ , F-'!AB$3))</f>
        <v>2.2705309687002014E-3</v>
      </c>
      <c r="AC1796" s="1" cm="1">
        <f t="array" ref="AC1796">[1]!table_weight[Composure]*(('F+ , F-'!AC$2-[1]!tbl_gk[[#This Row],[Composure]])/('F+ , F-'!AC$2-'F+ , F-'!AC$3))</f>
        <v>1.814697986218964E-3</v>
      </c>
      <c r="AD1796" s="1" cm="1">
        <f t="array" ref="AD1796">[1]!table_weight[Marking]*(('F+ , F-'!AD$2-[1]!tbl_gk[[#This Row],[Marking]])/('F+ , F-'!AD$2-'F+ , F-'!AD$3))</f>
        <v>3.6282098953227655E-2</v>
      </c>
      <c r="AE1796" s="1" cm="1">
        <f t="array" ref="AE1796">[1]!table_weight[StandingTackle]*(('F+ , F-'!AE$2-[1]!tbl_gk[[#This Row],[StandingTackle]])/('F+ , F-'!AE$2-'F+ , F-'!AE$3))</f>
        <v>2.9141914719869356E-2</v>
      </c>
      <c r="AF1796" s="1" cm="1">
        <f t="array" ref="AF1796">[1]!table_weight[SlidingTackle]*(('F+ , F-'!AF$2-[1]!tbl_gk[[#This Row],[SlidingTackle]])/('F+ , F-'!AF$2-'F+ , F-'!AF$3))</f>
        <v>1.0461200155850536E-2</v>
      </c>
      <c r="AG1796" s="1" cm="1">
        <f t="array" ref="AG1796">[1]!table_weight[GKDiving]*(('F+ , F-'!AG$2-[1]!tbl_gk[[#This Row],[GKDiving]])/('F+ , F-'!AG$2-'F+ , F-'!AG$3))</f>
        <v>4.6119181624581652E-2</v>
      </c>
      <c r="AH1796" s="1" cm="1">
        <f t="array" ref="AH1796">[1]!table_weight[GKHandling]*(('F+ , F-'!AH$2-[1]!tbl_gk[[#This Row],[GKHandling]])/('F+ , F-'!AH$2-'F+ , F-'!AH$3))</f>
        <v>3.7430060448935834E-2</v>
      </c>
      <c r="AI1796" s="1" cm="1">
        <f t="array" ref="AI1796">[1]!table_weight[GKKicking]*(('F+ , F-'!AI$2-[1]!tbl_gk[[#This Row],[GKKicking]])/('F+ , F-'!AI$2-'F+ , F-'!AI$3))</f>
        <v>2.414968055978094E-2</v>
      </c>
      <c r="AJ1796" s="1" cm="1">
        <f t="array" ref="AJ1796">[1]!table_weight[GKPositioning]*(('F+ , F-'!AJ$2-[1]!tbl_gk[[#This Row],[GKPositioning]])/('F+ , F-'!AJ$2-'F+ , F-'!AJ$3))</f>
        <v>1.5136551917811415E-2</v>
      </c>
      <c r="AK1796" s="1" cm="1">
        <f t="array" ref="AK1796">[1]!table_weight[GKReflexes]*(('F+ , F-'!AK$2-[1]!tbl_gk[[#This Row],[GKReflexes]])/('F+ , F-'!AK$2-'F+ , F-'!AK$3))</f>
        <v>4.1905824290977896E-2</v>
      </c>
    </row>
    <row r="1797" spans="1:37" x14ac:dyDescent="0.55000000000000004">
      <c r="A1797" s="8">
        <f>[1]!tbl_gk[[#This Row],[ID]]</f>
        <v>266292</v>
      </c>
      <c r="B1797" s="2" cm="1">
        <f t="array" ref="B1797">[1]!table_weight[ValueEUR]*(('F+ , F-'!B$2-[1]!tbl_gk[[#This Row],[ValueEUR]])/('F+ , F-'!B$2-'F+ , F-'!B$3))</f>
        <v>5.5868316710723288E-5</v>
      </c>
      <c r="C1797" s="2" cm="1">
        <f t="array" ref="C1797">[1]!table_weight[WageEUR]*(('F+ , F-'!C$2-[1]!tbl_gk[[#This Row],[WageEUR]])/('F+ , F-'!C$2-'F+ , F-'!C$3))</f>
        <v>7.8241870618836313E-5</v>
      </c>
      <c r="D1797" s="2" cm="1">
        <f t="array" ref="D1797">[1]!table_weight[Crossing]*(('F+ , F-'!D$2-[1]!tbl_gk[[#This Row],[Crossing]])/('F+ , F-'!D$2-'F+ , F-'!D$3))</f>
        <v>3.81086577105983E-2</v>
      </c>
      <c r="E1797" s="2" cm="1">
        <f t="array" ref="E1797">[1]!table_weight[Finishing]*(('F+ , F-'!E$2-[1]!tbl_gk[[#This Row],[Finishing]])/('F+ , F-'!E$2-'F+ , F-'!E$3))</f>
        <v>2.1961515059324362E-2</v>
      </c>
      <c r="F1797" s="2" cm="1">
        <f t="array" ref="F1797">[1]!table_weight[HeadingAccuracy]*(('F+ , F-'!F$2-[1]!tbl_gk[[#This Row],[HeadingAccuracy]])/('F+ , F-'!F$2-'F+ , F-'!F$3))</f>
        <v>1.1691929585950599E-2</v>
      </c>
      <c r="G1797" s="2" cm="1">
        <f t="array" ref="G1797">[1]!table_weight[ShortPassing]*(('F+ , F-'!G$2-[1]!tbl_gk[[#This Row],[ShortPassing]])/('F+ , F-'!G$2-'F+ , F-'!G$3))</f>
        <v>5.9066304653552192E-2</v>
      </c>
      <c r="H1797" s="2" cm="1">
        <f t="array" ref="H1797">[1]!table_weight[Volleys]*(('F+ , F-'!H$2-[1]!tbl_gk[[#This Row],[Volleys]])/('F+ , F-'!H$2-'F+ , F-'!H$3))</f>
        <v>2.1990449861774069E-3</v>
      </c>
      <c r="I1797" s="2" cm="1">
        <f t="array" ref="I1797">[1]!table_weight[Dribbling]*(('F+ , F-'!I$2-[1]!tbl_gk[[#This Row],[Dribbling]])/('F+ , F-'!I$2-'F+ , F-'!I$3))</f>
        <v>2.2491199096005835E-2</v>
      </c>
      <c r="J1797" s="2" cm="1">
        <f t="array" ref="J1797">[1]!table_weight[Curve]*(('F+ , F-'!J$2-[1]!tbl_gk[[#This Row],[Curve]])/('F+ , F-'!J$2-'F+ , F-'!J$3))</f>
        <v>9.8029273569279467E-3</v>
      </c>
      <c r="K1797" s="2" cm="1">
        <f t="array" ref="K1797">[1]!table_weight[FKAccuracy]*(('F+ , F-'!K$2-[1]!tbl_gk[[#This Row],[FKAccuracy]])/('F+ , F-'!K$2-'F+ , F-'!K$3))</f>
        <v>9.8874353513842238E-3</v>
      </c>
      <c r="L1797" s="2" cm="1">
        <f t="array" ref="L1797">[1]!table_weight[LongPassing]*(('F+ , F-'!L$2-[1]!tbl_gk[[#This Row],[LongPassing]])/('F+ , F-'!L$2-'F+ , F-'!L$3))</f>
        <v>2.3822660403335128E-2</v>
      </c>
      <c r="M1797" s="2" cm="1">
        <f t="array" ref="M1797">[1]!table_weight[BallControl]*(('F+ , F-'!M$2-[1]!tbl_gk[[#This Row],[BallControl]])/('F+ , F-'!M$2-'F+ , F-'!M$3))</f>
        <v>1.4342213916293577E-2</v>
      </c>
      <c r="N1797" s="2" cm="1">
        <f t="array" ref="N1797">[1]!table_weight[Acceleration]*(('F+ , F-'!N$2-[1]!tbl_gk[[#This Row],[Acceleration]])/('F+ , F-'!N$2-'F+ , F-'!N$3))</f>
        <v>8.7940013242899726E-3</v>
      </c>
      <c r="O1797" s="2" cm="1">
        <f t="array" ref="O1797">[1]!table_weight[SprintSpeed]*(('F+ , F-'!O$2-[1]!tbl_gk[[#This Row],[SprintSpeed]])/('F+ , F-'!O$2-'F+ , F-'!O$3))</f>
        <v>1.2649832674170962E-2</v>
      </c>
      <c r="P1797" s="2" cm="1">
        <f t="array" ref="P1797">[1]!table_weight[Agility]*(('F+ , F-'!P$2-[1]!tbl_gk[[#This Row],[Agility]])/('F+ , F-'!P$2-'F+ , F-'!P$3))</f>
        <v>4.5634317006388652E-3</v>
      </c>
      <c r="Q1797" s="2" cm="1">
        <f t="array" ref="Q1797">[1]!table_weight[Reactions]*(('F+ , F-'!Q$2-[1]!tbl_gk[[#This Row],[Reactions]])/('F+ , F-'!Q$2-'F+ , F-'!Q$3))</f>
        <v>2.2688248003176282E-3</v>
      </c>
      <c r="R1797" s="2" cm="1">
        <f t="array" ref="R1797">[1]!table_weight[Balance]*(('F+ , F-'!R$2-[1]!tbl_gk[[#This Row],[Balance]])/('F+ , F-'!R$2-'F+ , F-'!R$3))</f>
        <v>2.5455877513767822E-3</v>
      </c>
      <c r="S1797" s="2" cm="1">
        <f t="array" ref="S1797">[1]!table_weight[ShotPower]*(('F+ , F-'!S$2-[1]!tbl_gk[[#This Row],[ShotPower]])/('F+ , F-'!S$2-'F+ , F-'!S$3))</f>
        <v>8.3106398450658349E-3</v>
      </c>
      <c r="T1797" s="2" cm="1">
        <f t="array" ref="T1797">[1]!table_weight[Jumping]*(('F+ , F-'!T$2-[1]!tbl_gk[[#This Row],[Jumping]])/('F+ , F-'!T$2-'F+ , F-'!T$3))</f>
        <v>3.6924541448717756E-3</v>
      </c>
      <c r="U1797" s="2" cm="1">
        <f t="array" ref="U1797">[1]!table_weight[Stamina]*(('F+ , F-'!U$2-[1]!tbl_gk[[#This Row],[Stamina]])/('F+ , F-'!U$2-'F+ , F-'!U$3))</f>
        <v>2.4043887454978999E-2</v>
      </c>
      <c r="V1797" s="2" cm="1">
        <f t="array" ref="V1797">[1]!table_weight[Strength]*(('F+ , F-'!V$2-[1]!tbl_gk[[#This Row],[Strength]])/('F+ , F-'!V$2-'F+ , F-'!V$3))</f>
        <v>2.662001825372675E-2</v>
      </c>
      <c r="W1797" s="2" cm="1">
        <f t="array" ref="W1797">[1]!table_weight[LongShots]*(('F+ , F-'!W$2-[1]!tbl_gk[[#This Row],[LongShots]])/('F+ , F-'!W$2-'F+ , F-'!W$3))</f>
        <v>1.0388299806332293E-2</v>
      </c>
      <c r="X1797" s="2" cm="1">
        <f t="array" ref="X1797">[1]!table_weight[Aggression]*(('F+ , F-'!X$2-[1]!tbl_gk[[#This Row],[Aggression]])/('F+ , F-'!X$2-'F+ , F-'!X$3))</f>
        <v>1.2777608761788841E-2</v>
      </c>
      <c r="Y1797" s="2" cm="1">
        <f t="array" ref="Y1797">[1]!table_weight[Interceptions]*(('F+ , F-'!Y$2-[1]!tbl_gk[[#This Row],[Interceptions]])/('F+ , F-'!Y$2-'F+ , F-'!Y$3))</f>
        <v>2.4931919535197796E-2</v>
      </c>
      <c r="Z1797" s="2" cm="1">
        <f t="array" ref="Z1797">[1]!table_weight[Positioning]*(('F+ , F-'!Z$2-[1]!tbl_gk[[#This Row],[Positioning]])/('F+ , F-'!Z$2-'F+ , F-'!Z$3))</f>
        <v>2.3662238447756888E-3</v>
      </c>
      <c r="AA1797" s="2" cm="1">
        <f t="array" ref="AA1797">[1]!table_weight[Vision]*(('F+ , F-'!AA$2-[1]!tbl_gk[[#This Row],[Vision]])/('F+ , F-'!AA$2-'F+ , F-'!AA$3))</f>
        <v>3.1234154751039387E-2</v>
      </c>
      <c r="AB1797" s="2" cm="1">
        <f t="array" ref="AB1797">[1]!table_weight[Penalties]*(('F+ , F-'!AB$2-[1]!tbl_gk[[#This Row],[Penalties]])/('F+ , F-'!AB$2-'F+ , F-'!AB$3))</f>
        <v>2.2705309687002014E-3</v>
      </c>
      <c r="AC1797" s="2" cm="1">
        <f t="array" ref="AC1797">[1]!table_weight[Composure]*(('F+ , F-'!AC$2-[1]!tbl_gk[[#This Row],[Composure]])/('F+ , F-'!AC$2-'F+ , F-'!AC$3))</f>
        <v>2.134938807316428E-3</v>
      </c>
      <c r="AD1797" s="2" cm="1">
        <f t="array" ref="AD1797">[1]!table_weight[Marking]*(('F+ , F-'!AD$2-[1]!tbl_gk[[#This Row],[Marking]])/('F+ , F-'!AD$2-'F+ , F-'!AD$3))</f>
        <v>3.7859581516411465E-2</v>
      </c>
      <c r="AE1797" s="2" cm="1">
        <f t="array" ref="AE1797">[1]!table_weight[StandingTackle]*(('F+ , F-'!AE$2-[1]!tbl_gk[[#This Row],[StandingTackle]])/('F+ , F-'!AE$2-'F+ , F-'!AE$3))</f>
        <v>2.9141914719869356E-2</v>
      </c>
      <c r="AF1797" s="2" cm="1">
        <f t="array" ref="AF1797">[1]!table_weight[SlidingTackle]*(('F+ , F-'!AF$2-[1]!tbl_gk[[#This Row],[SlidingTackle]])/('F+ , F-'!AF$2-'F+ , F-'!AF$3))</f>
        <v>1.120842873841129E-2</v>
      </c>
      <c r="AG1797" s="2" cm="1">
        <f t="array" ref="AG1797">[1]!table_weight[GKDiving]*(('F+ , F-'!AG$2-[1]!tbl_gk[[#This Row],[GKDiving]])/('F+ , F-'!AG$2-'F+ , F-'!AG$3))</f>
        <v>6.4908477842003806E-2</v>
      </c>
      <c r="AH1797" s="2" cm="1">
        <f t="array" ref="AH1797">[1]!table_weight[GKHandling]*(('F+ , F-'!AH$2-[1]!tbl_gk[[#This Row],[GKHandling]])/('F+ , F-'!AH$2-'F+ , F-'!AH$3))</f>
        <v>6.416581791246144E-2</v>
      </c>
      <c r="AI1797" s="2" cm="1">
        <f t="array" ref="AI1797">[1]!table_weight[GKKicking]*(('F+ , F-'!AI$2-[1]!tbl_gk[[#This Row],[GKKicking]])/('F+ , F-'!AI$2-'F+ , F-'!AI$3))</f>
        <v>3.7566169759659242E-2</v>
      </c>
      <c r="AJ1797" s="2" cm="1">
        <f t="array" ref="AJ1797">[1]!table_weight[GKPositioning]*(('F+ , F-'!AJ$2-[1]!tbl_gk[[#This Row],[GKPositioning]])/('F+ , F-'!AJ$2-'F+ , F-'!AJ$3))</f>
        <v>2.5227586529685691E-2</v>
      </c>
      <c r="AK1797" s="2" cm="1">
        <f t="array" ref="AK1797">[1]!table_weight[GKReflexes]*(('F+ , F-'!AK$2-[1]!tbl_gk[[#This Row],[GKReflexes]])/('F+ , F-'!AK$2-'F+ , F-'!AK$3))</f>
        <v>6.012574789575089E-2</v>
      </c>
    </row>
    <row r="1798" spans="1:37" x14ac:dyDescent="0.55000000000000004">
      <c r="A1798" s="7">
        <f>[1]!tbl_gk[[#This Row],[ID]]</f>
        <v>266333</v>
      </c>
      <c r="B1798" s="1" cm="1">
        <f t="array" ref="B1798">[1]!table_weight[ValueEUR]*(('F+ , F-'!B$2-[1]!tbl_gk[[#This Row],[ValueEUR]])/('F+ , F-'!B$2-'F+ , F-'!B$3))</f>
        <v>3.367532239303818E-4</v>
      </c>
      <c r="C1798" s="1" cm="1">
        <f t="array" ref="C1798">[1]!table_weight[WageEUR]*(('F+ , F-'!C$2-[1]!tbl_gk[[#This Row],[WageEUR]])/('F+ , F-'!C$2-'F+ , F-'!C$3))</f>
        <v>5.4769309433185431E-4</v>
      </c>
      <c r="D1798" s="1" cm="1">
        <f t="array" ref="D1798">[1]!table_weight[Crossing]*(('F+ , F-'!D$2-[1]!tbl_gk[[#This Row],[Crossing]])/('F+ , F-'!D$2-'F+ , F-'!D$3))</f>
        <v>3.3625286215233793E-2</v>
      </c>
      <c r="E1798" s="1" cm="1">
        <f t="array" ref="E1798">[1]!table_weight[Finishing]*(('F+ , F-'!E$2-[1]!tbl_gk[[#This Row],[Finishing]])/('F+ , F-'!E$2-'F+ , F-'!E$3))</f>
        <v>1.9965013690294877E-2</v>
      </c>
      <c r="F1798" s="1" cm="1">
        <f t="array" ref="F1798">[1]!table_weight[HeadingAccuracy]*(('F+ , F-'!F$2-[1]!tbl_gk[[#This Row],[HeadingAccuracy]])/('F+ , F-'!F$2-'F+ , F-'!F$3))</f>
        <v>1.1691929585950599E-2</v>
      </c>
      <c r="G1798" s="1" cm="1">
        <f t="array" ref="G1798">[1]!table_weight[ShortPassing]*(('F+ , F-'!G$2-[1]!tbl_gk[[#This Row],[ShortPassing]])/('F+ , F-'!G$2-'F+ , F-'!G$3))</f>
        <v>6.1878985827530868E-2</v>
      </c>
      <c r="H1798" s="1" cm="1">
        <f t="array" ref="H1798">[1]!table_weight[Volleys]*(('F+ , F-'!H$2-[1]!tbl_gk[[#This Row],[Volleys]])/('F+ , F-'!H$2-'F+ , F-'!H$3))</f>
        <v>2.1990449861774069E-3</v>
      </c>
      <c r="I1798" s="1" cm="1">
        <f t="array" ref="I1798">[1]!table_weight[Dribbling]*(('F+ , F-'!I$2-[1]!tbl_gk[[#This Row],[Dribbling]])/('F+ , F-'!I$2-'F+ , F-'!I$3))</f>
        <v>2.1513320874440363E-2</v>
      </c>
      <c r="J1798" s="1" cm="1">
        <f t="array" ref="J1798">[1]!table_weight[Curve]*(('F+ , F-'!J$2-[1]!tbl_gk[[#This Row],[Curve]])/('F+ , F-'!J$2-'F+ , F-'!J$3))</f>
        <v>9.8029273569279467E-3</v>
      </c>
      <c r="K1798" s="1" cm="1">
        <f t="array" ref="K1798">[1]!table_weight[FKAccuracy]*(('F+ , F-'!K$2-[1]!tbl_gk[[#This Row],[FKAccuracy]])/('F+ , F-'!K$2-'F+ , F-'!K$3))</f>
        <v>8.2141770611499701E-3</v>
      </c>
      <c r="L1798" s="1" cm="1">
        <f t="array" ref="L1798">[1]!table_weight[LongPassing]*(('F+ , F-'!L$2-[1]!tbl_gk[[#This Row],[LongPassing]])/('F+ , F-'!L$2-'F+ , F-'!L$3))</f>
        <v>2.4364084503410925E-2</v>
      </c>
      <c r="M1798" s="1" cm="1">
        <f t="array" ref="M1798">[1]!table_weight[BallControl]*(('F+ , F-'!M$2-[1]!tbl_gk[[#This Row],[BallControl]])/('F+ , F-'!M$2-'F+ , F-'!M$3))</f>
        <v>1.2603763744621627E-2</v>
      </c>
      <c r="N1798" s="1" cm="1">
        <f t="array" ref="N1798">[1]!table_weight[Acceleration]*(('F+ , F-'!N$2-[1]!tbl_gk[[#This Row],[Acceleration]])/('F+ , F-'!N$2-'F+ , F-'!N$3))</f>
        <v>7.666565257073309E-3</v>
      </c>
      <c r="O1798" s="1" cm="1">
        <f t="array" ref="O1798">[1]!table_weight[SprintSpeed]*(('F+ , F-'!O$2-[1]!tbl_gk[[#This Row],[SprintSpeed]])/('F+ , F-'!O$2-'F+ , F-'!O$3))</f>
        <v>9.5576513538180603E-3</v>
      </c>
      <c r="P1798" s="1" cm="1">
        <f t="array" ref="P1798">[1]!table_weight[Agility]*(('F+ , F-'!P$2-[1]!tbl_gk[[#This Row],[Agility]])/('F+ , F-'!P$2-'F+ , F-'!P$3))</f>
        <v>4.9144649083803166E-3</v>
      </c>
      <c r="Q1798" s="1" cm="1">
        <f t="array" ref="Q1798">[1]!table_weight[Reactions]*(('F+ , F-'!Q$2-[1]!tbl_gk[[#This Row],[Reactions]])/('F+ , F-'!Q$2-'F+ , F-'!Q$3))</f>
        <v>2.3203890003248469E-3</v>
      </c>
      <c r="R1798" s="1" cm="1">
        <f t="array" ref="R1798">[1]!table_weight[Balance]*(('F+ , F-'!R$2-[1]!tbl_gk[[#This Row],[Balance]])/('F+ , F-'!R$2-'F+ , F-'!R$3))</f>
        <v>2.9181127881636282E-3</v>
      </c>
      <c r="S1798" s="1" cm="1">
        <f t="array" ref="S1798">[1]!table_weight[ShotPower]*(('F+ , F-'!S$2-[1]!tbl_gk[[#This Row],[ShotPower]])/('F+ , F-'!S$2-'F+ , F-'!S$3))</f>
        <v>5.1941499031661464E-3</v>
      </c>
      <c r="T1798" s="1" cm="1">
        <f t="array" ref="T1798">[1]!table_weight[Jumping]*(('F+ , F-'!T$2-[1]!tbl_gk[[#This Row],[Jumping]])/('F+ , F-'!T$2-'F+ , F-'!T$3))</f>
        <v>4.551164411121026E-3</v>
      </c>
      <c r="U1798" s="1" cm="1">
        <f t="array" ref="U1798">[1]!table_weight[Stamina]*(('F+ , F-'!U$2-[1]!tbl_gk[[#This Row],[Stamina]])/('F+ , F-'!U$2-'F+ , F-'!U$3))</f>
        <v>2.3185177188729752E-2</v>
      </c>
      <c r="V1798" s="1" cm="1">
        <f t="array" ref="V1798">[1]!table_weight[Strength]*(('F+ , F-'!V$2-[1]!tbl_gk[[#This Row],[Strength]])/('F+ , F-'!V$2-'F+ , F-'!V$3))</f>
        <v>2.1296014602981403E-2</v>
      </c>
      <c r="W1798" s="1" cm="1">
        <f t="array" ref="W1798">[1]!table_weight[LongShots]*(('F+ , F-'!W$2-[1]!tbl_gk[[#This Row],[LongShots]])/('F+ , F-'!W$2-'F+ , F-'!W$3))</f>
        <v>1.0388299806332293E-2</v>
      </c>
      <c r="X1798" s="1" cm="1">
        <f t="array" ref="X1798">[1]!table_weight[Aggression]*(('F+ , F-'!X$2-[1]!tbl_gk[[#This Row],[Aggression]])/('F+ , F-'!X$2-'F+ , F-'!X$3))</f>
        <v>1.3386066321874024E-2</v>
      </c>
      <c r="Y1798" s="1" cm="1">
        <f t="array" ref="Y1798">[1]!table_weight[Interceptions]*(('F+ , F-'!Y$2-[1]!tbl_gk[[#This Row],[Interceptions]])/('F+ , F-'!Y$2-'F+ , F-'!Y$3))</f>
        <v>2.0776599612664828E-2</v>
      </c>
      <c r="Z1798" s="1" cm="1">
        <f t="array" ref="Z1798">[1]!table_weight[Positioning]*(('F+ , F-'!Z$2-[1]!tbl_gk[[#This Row],[Positioning]])/('F+ , F-'!Z$2-'F+ , F-'!Z$3))</f>
        <v>1.9225568738802474E-3</v>
      </c>
      <c r="AA1798" s="1" cm="1">
        <f t="array" ref="AA1798">[1]!table_weight[Vision]*(('F+ , F-'!AA$2-[1]!tbl_gk[[#This Row],[Vision]])/('F+ , F-'!AA$2-'F+ , F-'!AA$3))</f>
        <v>2.4845350370144972E-2</v>
      </c>
      <c r="AB1798" s="1" cm="1">
        <f t="array" ref="AB1798">[1]!table_weight[Penalties]*(('F+ , F-'!AB$2-[1]!tbl_gk[[#This Row],[Penalties]])/('F+ , F-'!AB$2-'F+ , F-'!AB$3))</f>
        <v>2.153089711698467E-3</v>
      </c>
      <c r="AC1798" s="1" cm="1">
        <f t="array" ref="AC1798">[1]!table_weight[Composure]*(('F+ , F-'!AC$2-[1]!tbl_gk[[#This Row],[Composure]])/('F+ , F-'!AC$2-'F+ , F-'!AC$3))</f>
        <v>1.7613245160360534E-3</v>
      </c>
      <c r="AD1798" s="1" cm="1">
        <f t="array" ref="AD1798">[1]!table_weight[Marking]*(('F+ , F-'!AD$2-[1]!tbl_gk[[#This Row],[Marking]])/('F+ , F-'!AD$2-'F+ , F-'!AD$3))</f>
        <v>3.9437064079595283E-2</v>
      </c>
      <c r="AE1798" s="1" cm="1">
        <f t="array" ref="AE1798">[1]!table_weight[StandingTackle]*(('F+ , F-'!AE$2-[1]!tbl_gk[[#This Row],[StandingTackle]])/('F+ , F-'!AE$2-'F+ , F-'!AE$3))</f>
        <v>3.1383600467551613E-2</v>
      </c>
      <c r="AF1798" s="1" cm="1">
        <f t="array" ref="AF1798">[1]!table_weight[SlidingTackle]*(('F+ , F-'!AF$2-[1]!tbl_gk[[#This Row],[SlidingTackle]])/('F+ , F-'!AF$2-'F+ , F-'!AF$3))</f>
        <v>1.120842873841129E-2</v>
      </c>
      <c r="AG1798" s="1" cm="1">
        <f t="array" ref="AG1798">[1]!table_weight[GKDiving]*(('F+ , F-'!AG$2-[1]!tbl_gk[[#This Row],[GKDiving]])/('F+ , F-'!AG$2-'F+ , F-'!AG$3))</f>
        <v>4.4411063786634182E-2</v>
      </c>
      <c r="AH1798" s="1" cm="1">
        <f t="array" ref="AH1798">[1]!table_weight[GKHandling]*(('F+ , F-'!AH$2-[1]!tbl_gk[[#This Row],[GKHandling]])/('F+ , F-'!AH$2-'F+ , F-'!AH$3))</f>
        <v>4.6341979603444362E-2</v>
      </c>
      <c r="AI1798" s="1" cm="1">
        <f t="array" ref="AI1798">[1]!table_weight[GKKicking]*(('F+ , F-'!AI$2-[1]!tbl_gk[[#This Row],[GKKicking]])/('F+ , F-'!AI$2-'F+ , F-'!AI$3))</f>
        <v>2.414968055978094E-2</v>
      </c>
      <c r="AJ1798" s="1" cm="1">
        <f t="array" ref="AJ1798">[1]!table_weight[GKPositioning]*(('F+ , F-'!AJ$2-[1]!tbl_gk[[#This Row],[GKPositioning]])/('F+ , F-'!AJ$2-'F+ , F-'!AJ$3))</f>
        <v>1.6397931244295699E-2</v>
      </c>
      <c r="AK1798" s="1" cm="1">
        <f t="array" ref="AK1798">[1]!table_weight[GKReflexes]*(('F+ , F-'!AK$2-[1]!tbl_gk[[#This Row],[GKReflexes]])/('F+ , F-'!AK$2-'F+ , F-'!AK$3))</f>
        <v>4.1905824290977896E-2</v>
      </c>
    </row>
    <row r="1799" spans="1:37" x14ac:dyDescent="0.55000000000000004">
      <c r="A1799" s="8">
        <f>[1]!tbl_gk[[#This Row],[ID]]</f>
        <v>266336</v>
      </c>
      <c r="B1799" s="2" cm="1">
        <f t="array" ref="B1799">[1]!table_weight[ValueEUR]*(('F+ , F-'!B$2-[1]!tbl_gk[[#This Row],[ValueEUR]])/('F+ , F-'!B$2-'F+ , F-'!B$3))</f>
        <v>7.1301553371144074E-5</v>
      </c>
      <c r="C1799" s="2" cm="1">
        <f t="array" ref="C1799">[1]!table_weight[WageEUR]*(('F+ , F-'!C$2-[1]!tbl_gk[[#This Row],[WageEUR]])/('F+ , F-'!C$2-'F+ , F-'!C$3))</f>
        <v>3.1296748247534529E-5</v>
      </c>
      <c r="D1799" s="2" cm="1">
        <f t="array" ref="D1799">[1]!table_weight[Crossing]*(('F+ , F-'!D$2-[1]!tbl_gk[[#This Row],[Crossing]])/('F+ , F-'!D$2-'F+ , F-'!D$3))</f>
        <v>3.3625286215233793E-2</v>
      </c>
      <c r="E1799" s="2" cm="1">
        <f t="array" ref="E1799">[1]!table_weight[Finishing]*(('F+ , F-'!E$2-[1]!tbl_gk[[#This Row],[Finishing]])/('F+ , F-'!E$2-'F+ , F-'!E$3))</f>
        <v>1.59720109522359E-2</v>
      </c>
      <c r="F1799" s="2" cm="1">
        <f t="array" ref="F1799">[1]!table_weight[HeadingAccuracy]*(('F+ , F-'!F$2-[1]!tbl_gk[[#This Row],[HeadingAccuracy]])/('F+ , F-'!F$2-'F+ , F-'!F$3))</f>
        <v>9.6040850170308507E-3</v>
      </c>
      <c r="G1799" s="2" cm="1">
        <f t="array" ref="G1799">[1]!table_weight[ShortPassing]*(('F+ , F-'!G$2-[1]!tbl_gk[[#This Row],[ShortPassing]])/('F+ , F-'!G$2-'F+ , F-'!G$3))</f>
        <v>4.9221920544626818E-2</v>
      </c>
      <c r="H1799" s="2" cm="1">
        <f t="array" ref="H1799">[1]!table_weight[Volleys]*(('F+ , F-'!H$2-[1]!tbl_gk[[#This Row],[Volleys]])/('F+ , F-'!H$2-'F+ , F-'!H$3))</f>
        <v>1.6203489371833524E-3</v>
      </c>
      <c r="I1799" s="2" cm="1">
        <f t="array" ref="I1799">[1]!table_weight[Dribbling]*(('F+ , F-'!I$2-[1]!tbl_gk[[#This Row],[Dribbling]])/('F+ , F-'!I$2-'F+ , F-'!I$3))</f>
        <v>1.8579686209743949E-2</v>
      </c>
      <c r="J1799" s="2" cm="1">
        <f t="array" ref="J1799">[1]!table_weight[Curve]*(('F+ , F-'!J$2-[1]!tbl_gk[[#This Row],[Curve]])/('F+ , F-'!J$2-'F+ , F-'!J$3))</f>
        <v>9.4648953791028455E-3</v>
      </c>
      <c r="K1799" s="2" cm="1">
        <f t="array" ref="K1799">[1]!table_weight[FKAccuracy]*(('F+ , F-'!K$2-[1]!tbl_gk[[#This Row],[FKAccuracy]])/('F+ , F-'!K$2-'F+ , F-'!K$3))</f>
        <v>9.1268634012777444E-3</v>
      </c>
      <c r="L1799" s="2" cm="1">
        <f t="array" ref="L1799">[1]!table_weight[LongPassing]*(('F+ , F-'!L$2-[1]!tbl_gk[[#This Row],[LongPassing]])/('F+ , F-'!L$2-'F+ , F-'!L$3))</f>
        <v>1.8408419402577144E-2</v>
      </c>
      <c r="M1799" s="2" cm="1">
        <f t="array" ref="M1799">[1]!table_weight[BallControl]*(('F+ , F-'!M$2-[1]!tbl_gk[[#This Row],[BallControl]])/('F+ , F-'!M$2-'F+ , F-'!M$3))</f>
        <v>1.1734538658785654E-2</v>
      </c>
      <c r="N1799" s="2" cm="1">
        <f t="array" ref="N1799">[1]!table_weight[Acceleration]*(('F+ , F-'!N$2-[1]!tbl_gk[[#This Row],[Acceleration]])/('F+ , F-'!N$2-'F+ , F-'!N$3))</f>
        <v>5.1862059091966504E-3</v>
      </c>
      <c r="O1799" s="2" cm="1">
        <f t="array" ref="O1799">[1]!table_weight[SprintSpeed]*(('F+ , F-'!O$2-[1]!tbl_gk[[#This Row],[SprintSpeed]])/('F+ , F-'!O$2-'F+ , F-'!O$3))</f>
        <v>6.7465774262245133E-3</v>
      </c>
      <c r="P1799" s="2" cm="1">
        <f t="array" ref="P1799">[1]!table_weight[Agility]*(('F+ , F-'!P$2-[1]!tbl_gk[[#This Row],[Agility]])/('F+ , F-'!P$2-'F+ , F-'!P$3))</f>
        <v>2.8082656619316097E-3</v>
      </c>
      <c r="Q1799" s="2" cm="1">
        <f t="array" ref="Q1799">[1]!table_weight[Reactions]*(('F+ , F-'!Q$2-[1]!tbl_gk[[#This Row],[Reactions]])/('F+ , F-'!Q$2-'F+ , F-'!Q$3))</f>
        <v>2.1141322002959716E-3</v>
      </c>
      <c r="R1799" s="2" cm="1">
        <f t="array" ref="R1799">[1]!table_weight[Balance]*(('F+ , F-'!R$2-[1]!tbl_gk[[#This Row],[Balance]])/('F+ , F-'!R$2-'F+ , F-'!R$3))</f>
        <v>1.6763626655408076E-3</v>
      </c>
      <c r="S1799" s="2" cm="1">
        <f t="array" ref="S1799">[1]!table_weight[ShotPower]*(('F+ , F-'!S$2-[1]!tbl_gk[[#This Row],[ShotPower]])/('F+ , F-'!S$2-'F+ , F-'!S$3))</f>
        <v>6.7523948741159906E-3</v>
      </c>
      <c r="T1799" s="2" cm="1">
        <f t="array" ref="T1799">[1]!table_weight[Jumping]*(('F+ , F-'!T$2-[1]!tbl_gk[[#This Row],[Jumping]])/('F+ , F-'!T$2-'F+ , F-'!T$3))</f>
        <v>2.4043887454979003E-3</v>
      </c>
      <c r="U1799" s="2" cm="1">
        <f t="array" ref="U1799">[1]!table_weight[Stamina]*(('F+ , F-'!U$2-[1]!tbl_gk[[#This Row],[Stamina]])/('F+ , F-'!U$2-'F+ , F-'!U$3))</f>
        <v>1.1163233461240251E-2</v>
      </c>
      <c r="V1799" s="2" cm="1">
        <f t="array" ref="V1799">[1]!table_weight[Strength]*(('F+ , F-'!V$2-[1]!tbl_gk[[#This Row],[Strength]])/('F+ , F-'!V$2-'F+ , F-'!V$3))</f>
        <v>2.3958016428354077E-2</v>
      </c>
      <c r="W1799" s="2" cm="1">
        <f t="array" ref="W1799">[1]!table_weight[LongShots]*(('F+ , F-'!W$2-[1]!tbl_gk[[#This Row],[LongShots]])/('F+ , F-'!W$2-'F+ , F-'!W$3))</f>
        <v>8.8300548353824494E-3</v>
      </c>
      <c r="X1799" s="2" cm="1">
        <f t="array" ref="X1799">[1]!table_weight[Aggression]*(('F+ , F-'!X$2-[1]!tbl_gk[[#This Row],[Aggression]])/('F+ , F-'!X$2-'F+ , F-'!X$3))</f>
        <v>3.0422878004259146E-3</v>
      </c>
      <c r="Y1799" s="2" cm="1">
        <f t="array" ref="Y1799">[1]!table_weight[Interceptions]*(('F+ , F-'!Y$2-[1]!tbl_gk[[#This Row],[Interceptions]])/('F+ , F-'!Y$2-'F+ , F-'!Y$3))</f>
        <v>1.6621279690131864E-2</v>
      </c>
      <c r="Z1799" s="2" cm="1">
        <f t="array" ref="Z1799">[1]!table_weight[Positioning]*(('F+ , F-'!Z$2-[1]!tbl_gk[[#This Row],[Positioning]])/('F+ , F-'!Z$2-'F+ , F-'!Z$3))</f>
        <v>1.1831119223878444E-3</v>
      </c>
      <c r="AA1799" s="2" cm="1">
        <f t="array" ref="AA1799">[1]!table_weight[Vision]*(('F+ , F-'!AA$2-[1]!tbl_gk[[#This Row],[Vision]])/('F+ , F-'!AA$2-'F+ , F-'!AA$3))</f>
        <v>1.7746678835817837E-2</v>
      </c>
      <c r="AB1799" s="2" cm="1">
        <f t="array" ref="AB1799">[1]!table_weight[Penalties]*(('F+ , F-'!AB$2-[1]!tbl_gk[[#This Row],[Penalties]])/('F+ , F-'!AB$2-'F+ , F-'!AB$3))</f>
        <v>2.2705309687002014E-3</v>
      </c>
      <c r="AC1799" s="2" cm="1">
        <f t="array" ref="AC1799">[1]!table_weight[Composure]*(('F+ , F-'!AC$2-[1]!tbl_gk[[#This Row],[Composure]])/('F+ , F-'!AC$2-'F+ , F-'!AC$3))</f>
        <v>1.4944571651214996E-3</v>
      </c>
      <c r="AD1799" s="2" cm="1">
        <f t="array" ref="AD1799">[1]!table_weight[Marking]*(('F+ , F-'!AD$2-[1]!tbl_gk[[#This Row],[Marking]])/('F+ , F-'!AD$2-'F+ , F-'!AD$3))</f>
        <v>1.41973430686543E-2</v>
      </c>
      <c r="AE1799" s="2" cm="1">
        <f t="array" ref="AE1799">[1]!table_weight[StandingTackle]*(('F+ , F-'!AE$2-[1]!tbl_gk[[#This Row],[StandingTackle]])/('F+ , F-'!AE$2-'F+ , F-'!AE$3))</f>
        <v>2.465854322450484E-2</v>
      </c>
      <c r="AF1799" s="2" cm="1">
        <f t="array" ref="AF1799">[1]!table_weight[SlidingTackle]*(('F+ , F-'!AF$2-[1]!tbl_gk[[#This Row],[SlidingTackle]])/('F+ , F-'!AF$2-'F+ , F-'!AF$3))</f>
        <v>9.7139715732897855E-3</v>
      </c>
      <c r="AG1799" s="2" cm="1">
        <f t="array" ref="AG1799">[1]!table_weight[GKDiving]*(('F+ , F-'!AG$2-[1]!tbl_gk[[#This Row],[GKDiving]])/('F+ , F-'!AG$2-'F+ , F-'!AG$3))</f>
        <v>4.0994828110739248E-2</v>
      </c>
      <c r="AH1799" s="2" cm="1">
        <f t="array" ref="AH1799">[1]!table_weight[GKHandling]*(('F+ , F-'!AH$2-[1]!tbl_gk[[#This Row],[GKHandling]])/('F+ , F-'!AH$2-'F+ , F-'!AH$3))</f>
        <v>4.8124363434346076E-2</v>
      </c>
      <c r="AI1799" s="2" cm="1">
        <f t="array" ref="AI1799">[1]!table_weight[GKKicking]*(('F+ , F-'!AI$2-[1]!tbl_gk[[#This Row],[GKKicking]])/('F+ , F-'!AI$2-'F+ , F-'!AI$3))</f>
        <v>3.1305141466382698E-2</v>
      </c>
      <c r="AJ1799" s="2" cm="1">
        <f t="array" ref="AJ1799">[1]!table_weight[GKPositioning]*(('F+ , F-'!AJ$2-[1]!tbl_gk[[#This Row],[GKPositioning]])/('F+ , F-'!AJ$2-'F+ , F-'!AJ$3))</f>
        <v>1.7659310570779983E-2</v>
      </c>
      <c r="AK1799" s="2" cm="1">
        <f t="array" ref="AK1799">[1]!table_weight[GKReflexes]*(('F+ , F-'!AK$2-[1]!tbl_gk[[#This Row],[GKReflexes]])/('F+ , F-'!AK$2-'F+ , F-'!AK$3))</f>
        <v>4.9193793732887098E-2</v>
      </c>
    </row>
    <row r="1800" spans="1:37" x14ac:dyDescent="0.55000000000000004">
      <c r="A1800" s="7">
        <f>[1]!tbl_gk[[#This Row],[ID]]</f>
        <v>266353</v>
      </c>
      <c r="B1800" s="1" cm="1">
        <f t="array" ref="B1800">[1]!table_weight[ValueEUR]*(('F+ , F-'!B$2-[1]!tbl_gk[[#This Row],[ValueEUR]])/('F+ , F-'!B$2-'F+ , F-'!B$3))</f>
        <v>1.978540939865946E-4</v>
      </c>
      <c r="C1800" s="1" cm="1">
        <f t="array" ref="C1800">[1]!table_weight[WageEUR]*(('F+ , F-'!C$2-[1]!tbl_gk[[#This Row],[WageEUR]])/('F+ , F-'!C$2-'F+ , F-'!C$3))</f>
        <v>0</v>
      </c>
      <c r="D1800" s="1" cm="1">
        <f t="array" ref="D1800">[1]!table_weight[Crossing]*(('F+ , F-'!D$2-[1]!tbl_gk[[#This Row],[Crossing]])/('F+ , F-'!D$2-'F+ , F-'!D$3))</f>
        <v>3.4746129089074922E-2</v>
      </c>
      <c r="E1800" s="1" cm="1">
        <f t="array" ref="E1800">[1]!table_weight[Finishing]*(('F+ , F-'!E$2-[1]!tbl_gk[[#This Row],[Finishing]])/('F+ , F-'!E$2-'F+ , F-'!E$3))</f>
        <v>1.8966763005780131E-2</v>
      </c>
      <c r="F1800" s="1" cm="1">
        <f t="array" ref="F1800">[1]!table_weight[HeadingAccuracy]*(('F+ , F-'!F$2-[1]!tbl_gk[[#This Row],[HeadingAccuracy]])/('F+ , F-'!F$2-'F+ , F-'!F$3))</f>
        <v>1.1274360672166649E-2</v>
      </c>
      <c r="G1800" s="1" cm="1">
        <f t="array" ref="G1800">[1]!table_weight[ShortPassing]*(('F+ , F-'!G$2-[1]!tbl_gk[[#This Row],[ShortPassing]])/('F+ , F-'!G$2-'F+ , F-'!G$3))</f>
        <v>6.6098007588498875E-2</v>
      </c>
      <c r="H1800" s="1" cm="1">
        <f t="array" ref="H1800">[1]!table_weight[Volleys]*(('F+ , F-'!H$2-[1]!tbl_gk[[#This Row],[Volleys]])/('F+ , F-'!H$2-'F+ , F-'!H$3))</f>
        <v>1.9675665665797848E-3</v>
      </c>
      <c r="I1800" s="1" cm="1">
        <f t="array" ref="I1800">[1]!table_weight[Dribbling]*(('F+ , F-'!I$2-[1]!tbl_gk[[#This Row],[Dribbling]])/('F+ , F-'!I$2-'F+ , F-'!I$3))</f>
        <v>1.5646051545047536E-2</v>
      </c>
      <c r="J1800" s="1" cm="1">
        <f t="array" ref="J1800">[1]!table_weight[Curve]*(('F+ , F-'!J$2-[1]!tbl_gk[[#This Row],[Curve]])/('F+ , F-'!J$2-'F+ , F-'!J$3))</f>
        <v>9.4648953791028455E-3</v>
      </c>
      <c r="K1800" s="1" cm="1">
        <f t="array" ref="K1800">[1]!table_weight[FKAccuracy]*(('F+ , F-'!K$2-[1]!tbl_gk[[#This Row],[FKAccuracy]])/('F+ , F-'!K$2-'F+ , F-'!K$3))</f>
        <v>9.4310921813203358E-3</v>
      </c>
      <c r="L1800" s="1" cm="1">
        <f t="array" ref="L1800">[1]!table_weight[LongPassing]*(('F+ , F-'!L$2-[1]!tbl_gk[[#This Row],[LongPassing]])/('F+ , F-'!L$2-'F+ , F-'!L$3))</f>
        <v>1.8949843502652941E-2</v>
      </c>
      <c r="M1800" s="1" cm="1">
        <f t="array" ref="M1800">[1]!table_weight[BallControl]*(('F+ , F-'!M$2-[1]!tbl_gk[[#This Row],[BallControl]])/('F+ , F-'!M$2-'F+ , F-'!M$3))</f>
        <v>1.4776826459211564E-2</v>
      </c>
      <c r="N1800" s="1" cm="1">
        <f t="array" ref="N1800">[1]!table_weight[Acceleration]*(('F+ , F-'!N$2-[1]!tbl_gk[[#This Row],[Acceleration]])/('F+ , F-'!N$2-'F+ , F-'!N$3))</f>
        <v>1.0146924604949968E-2</v>
      </c>
      <c r="O1800" s="1" cm="1">
        <f t="array" ref="O1800">[1]!table_weight[SprintSpeed]*(('F+ , F-'!O$2-[1]!tbl_gk[[#This Row],[SprintSpeed]])/('F+ , F-'!O$2-'F+ , F-'!O$3))</f>
        <v>1.4055369637967736E-2</v>
      </c>
      <c r="P1800" s="1" cm="1">
        <f t="array" ref="P1800">[1]!table_weight[Agility]*(('F+ , F-'!P$2-[1]!tbl_gk[[#This Row],[Agility]])/('F+ , F-'!P$2-'F+ , F-'!P$3))</f>
        <v>4.9144649083803166E-3</v>
      </c>
      <c r="Q1800" s="1" cm="1">
        <f t="array" ref="Q1800">[1]!table_weight[Reactions]*(('F+ , F-'!Q$2-[1]!tbl_gk[[#This Row],[Reactions]])/('F+ , F-'!Q$2-'F+ , F-'!Q$3))</f>
        <v>1.7531828002454398E-3</v>
      </c>
      <c r="R1800" s="1" cm="1">
        <f t="array" ref="R1800">[1]!table_weight[Balance]*(('F+ , F-'!R$2-[1]!tbl_gk[[#This Row],[Balance]])/('F+ , F-'!R$2-'F+ , F-'!R$3))</f>
        <v>8.6922508583597434E-4</v>
      </c>
      <c r="S1800" s="1" cm="1">
        <f t="array" ref="S1800">[1]!table_weight[ShotPower]*(('F+ , F-'!S$2-[1]!tbl_gk[[#This Row],[ShotPower]])/('F+ , F-'!S$2-'F+ , F-'!S$3))</f>
        <v>5.9732723886410689E-3</v>
      </c>
      <c r="T1800" s="1" cm="1">
        <f t="array" ref="T1800">[1]!table_weight[Jumping]*(('F+ , F-'!T$2-[1]!tbl_gk[[#This Row],[Jumping]])/('F+ , F-'!T$2-'F+ , F-'!T$3))</f>
        <v>1.8032915591234251E-3</v>
      </c>
      <c r="U1800" s="1" cm="1">
        <f t="array" ref="U1800">[1]!table_weight[Stamina]*(('F+ , F-'!U$2-[1]!tbl_gk[[#This Row],[Stamina]])/('F+ , F-'!U$2-'F+ , F-'!U$3))</f>
        <v>2.1467756656231247E-2</v>
      </c>
      <c r="V1800" s="1" cm="1">
        <f t="array" ref="V1800">[1]!table_weight[Strength]*(('F+ , F-'!V$2-[1]!tbl_gk[[#This Row],[Strength]])/('F+ , F-'!V$2-'F+ , F-'!V$3))</f>
        <v>2.2183348544772292E-2</v>
      </c>
      <c r="W1800" s="1" cm="1">
        <f t="array" ref="W1800">[1]!table_weight[LongShots]*(('F+ , F-'!W$2-[1]!tbl_gk[[#This Row],[LongShots]])/('F+ , F-'!W$2-'F+ , F-'!W$3))</f>
        <v>9.6091773208573719E-3</v>
      </c>
      <c r="X1800" s="1" cm="1">
        <f t="array" ref="X1800">[1]!table_weight[Aggression]*(('F+ , F-'!X$2-[1]!tbl_gk[[#This Row],[Aggression]])/('F+ , F-'!X$2-'F+ , F-'!X$3))</f>
        <v>1.3386066321874024E-2</v>
      </c>
      <c r="Y1800" s="1" cm="1">
        <f t="array" ref="Y1800">[1]!table_weight[Interceptions]*(('F+ , F-'!Y$2-[1]!tbl_gk[[#This Row],[Interceptions]])/('F+ , F-'!Y$2-'F+ , F-'!Y$3))</f>
        <v>2.4239366214775633E-2</v>
      </c>
      <c r="Z1800" s="1" cm="1">
        <f t="array" ref="Z1800">[1]!table_weight[Positioning]*(('F+ , F-'!Z$2-[1]!tbl_gk[[#This Row],[Positioning]])/('F+ , F-'!Z$2-'F+ , F-'!Z$3))</f>
        <v>2.2183348544772088E-3</v>
      </c>
      <c r="AA1800" s="1" cm="1">
        <f t="array" ref="AA1800">[1]!table_weight[Vision]*(('F+ , F-'!AA$2-[1]!tbl_gk[[#This Row],[Vision]])/('F+ , F-'!AA$2-'F+ , F-'!AA$3))</f>
        <v>2.4845350370144972E-2</v>
      </c>
      <c r="AB1800" s="1" cm="1">
        <f t="array" ref="AB1800">[1]!table_weight[Penalties]*(('F+ , F-'!AB$2-[1]!tbl_gk[[#This Row],[Penalties]])/('F+ , F-'!AB$2-'F+ , F-'!AB$3))</f>
        <v>2.3879722257019362E-3</v>
      </c>
      <c r="AC1800" s="1" cm="1">
        <f t="array" ref="AC1800">[1]!table_weight[Composure]*(('F+ , F-'!AC$2-[1]!tbl_gk[[#This Row],[Composure]])/('F+ , F-'!AC$2-'F+ , F-'!AC$3))</f>
        <v>2.2416857476822497E-3</v>
      </c>
      <c r="AD1800" s="1" cm="1">
        <f t="array" ref="AD1800">[1]!table_weight[Marking]*(('F+ , F-'!AD$2-[1]!tbl_gk[[#This Row],[Marking]])/('F+ , F-'!AD$2-'F+ , F-'!AD$3))</f>
        <v>3.4704616390043845E-2</v>
      </c>
      <c r="AE1800" s="1" cm="1">
        <f t="array" ref="AE1800">[1]!table_weight[StandingTackle]*(('F+ , F-'!AE$2-[1]!tbl_gk[[#This Row],[StandingTackle]])/('F+ , F-'!AE$2-'F+ , F-'!AE$3))</f>
        <v>2.241685747682258E-2</v>
      </c>
      <c r="AF1800" s="1" cm="1">
        <f t="array" ref="AF1800">[1]!table_weight[SlidingTackle]*(('F+ , F-'!AF$2-[1]!tbl_gk[[#This Row],[SlidingTackle]])/('F+ , F-'!AF$2-'F+ , F-'!AF$3))</f>
        <v>7.4722858256075263E-3</v>
      </c>
      <c r="AG1800" s="1" cm="1">
        <f t="array" ref="AG1800">[1]!table_weight[GKDiving]*(('F+ , F-'!AG$2-[1]!tbl_gk[[#This Row],[GKDiving]])/('F+ , F-'!AG$2-'F+ , F-'!AG$3))</f>
        <v>4.9535417300476586E-2</v>
      </c>
      <c r="AH1800" s="1" cm="1">
        <f t="array" ref="AH1800">[1]!table_weight[GKHandling]*(('F+ , F-'!AH$2-[1]!tbl_gk[[#This Row],[GKHandling]])/('F+ , F-'!AH$2-'F+ , F-'!AH$3))</f>
        <v>5.3471514927051197E-2</v>
      </c>
      <c r="AI1800" s="1" cm="1">
        <f t="array" ref="AI1800">[1]!table_weight[GKKicking]*(('F+ , F-'!AI$2-[1]!tbl_gk[[#This Row],[GKKicking]])/('F+ , F-'!AI$2-'F+ , F-'!AI$3))</f>
        <v>2.7727411013081817E-2</v>
      </c>
      <c r="AJ1800" s="1" cm="1">
        <f t="array" ref="AJ1800">[1]!table_weight[GKPositioning]*(('F+ , F-'!AJ$2-[1]!tbl_gk[[#This Row],[GKPositioning]])/('F+ , F-'!AJ$2-'F+ , F-'!AJ$3))</f>
        <v>1.9551379560506409E-2</v>
      </c>
      <c r="AK1800" s="1" cm="1">
        <f t="array" ref="AK1800">[1]!table_weight[GKReflexes]*(('F+ , F-'!AK$2-[1]!tbl_gk[[#This Row],[GKReflexes]])/('F+ , F-'!AK$2-'F+ , F-'!AK$3))</f>
        <v>5.2837778453841702E-2</v>
      </c>
    </row>
    <row r="1801" spans="1:37" x14ac:dyDescent="0.55000000000000004">
      <c r="A1801" s="8">
        <f>[1]!tbl_gk[[#This Row],[ID]]</f>
        <v>266365</v>
      </c>
      <c r="B1801" s="2" cm="1">
        <f t="array" ref="B1801">[1]!table_weight[ValueEUR]*(('F+ , F-'!B$2-[1]!tbl_gk[[#This Row],[ValueEUR]])/('F+ , F-'!B$2-'F+ , F-'!B$3))</f>
        <v>2.5001843389881692E-5</v>
      </c>
      <c r="C1801" s="2" cm="1">
        <f t="array" ref="C1801">[1]!table_weight[WageEUR]*(('F+ , F-'!C$2-[1]!tbl_gk[[#This Row],[WageEUR]])/('F+ , F-'!C$2-'F+ , F-'!C$3))</f>
        <v>3.9120935309418157E-5</v>
      </c>
      <c r="D1801" s="2" cm="1">
        <f t="array" ref="D1801">[1]!table_weight[Crossing]*(('F+ , F-'!D$2-[1]!tbl_gk[[#This Row],[Crossing]])/('F+ , F-'!D$2-'F+ , F-'!D$3))</f>
        <v>3.2504443341392672E-2</v>
      </c>
      <c r="E1801" s="2" cm="1">
        <f t="array" ref="E1801">[1]!table_weight[Finishing]*(('F+ , F-'!E$2-[1]!tbl_gk[[#This Row],[Finishing]])/('F+ , F-'!E$2-'F+ , F-'!E$3))</f>
        <v>1.6970261636750646E-2</v>
      </c>
      <c r="F1801" s="2" cm="1">
        <f t="array" ref="F1801">[1]!table_weight[HeadingAccuracy]*(('F+ , F-'!F$2-[1]!tbl_gk[[#This Row],[HeadingAccuracy]])/('F+ , F-'!F$2-'F+ , F-'!F$3))</f>
        <v>1.1274360672166649E-2</v>
      </c>
      <c r="G1801" s="2" cm="1">
        <f t="array" ref="G1801">[1]!table_weight[ShortPassing]*(('F+ , F-'!G$2-[1]!tbl_gk[[#This Row],[ShortPassing]])/('F+ , F-'!G$2-'F+ , F-'!G$3))</f>
        <v>5.2034601718605494E-2</v>
      </c>
      <c r="H1801" s="2" cm="1">
        <f t="array" ref="H1801">[1]!table_weight[Volleys]*(('F+ , F-'!H$2-[1]!tbl_gk[[#This Row],[Volleys]])/('F+ , F-'!H$2-'F+ , F-'!H$3))</f>
        <v>1.9675665665797848E-3</v>
      </c>
      <c r="I1801" s="2" cm="1">
        <f t="array" ref="I1801">[1]!table_weight[Dribbling]*(('F+ , F-'!I$2-[1]!tbl_gk[[#This Row],[Dribbling]])/('F+ , F-'!I$2-'F+ , F-'!I$3))</f>
        <v>1.7601807988178481E-2</v>
      </c>
      <c r="J1801" s="2" cm="1">
        <f t="array" ref="J1801">[1]!table_weight[Curve]*(('F+ , F-'!J$2-[1]!tbl_gk[[#This Row],[Curve]])/('F+ , F-'!J$2-'F+ , F-'!J$3))</f>
        <v>9.4648953791028455E-3</v>
      </c>
      <c r="K1801" s="2" cm="1">
        <f t="array" ref="K1801">[1]!table_weight[FKAccuracy]*(('F+ , F-'!K$2-[1]!tbl_gk[[#This Row],[FKAccuracy]])/('F+ , F-'!K$2-'F+ , F-'!K$3))</f>
        <v>9.4310921813203358E-3</v>
      </c>
      <c r="L1801" s="2" cm="1">
        <f t="array" ref="L1801">[1]!table_weight[LongPassing]*(('F+ , F-'!L$2-[1]!tbl_gk[[#This Row],[LongPassing]])/('F+ , F-'!L$2-'F+ , F-'!L$3))</f>
        <v>2.0574115802880336E-2</v>
      </c>
      <c r="M1801" s="2" cm="1">
        <f t="array" ref="M1801">[1]!table_weight[BallControl]*(('F+ , F-'!M$2-[1]!tbl_gk[[#This Row],[BallControl]])/('F+ , F-'!M$2-'F+ , F-'!M$3))</f>
        <v>1.5646051545047536E-2</v>
      </c>
      <c r="N1801" s="2" cm="1">
        <f t="array" ref="N1801">[1]!table_weight[Acceleration]*(('F+ , F-'!N$2-[1]!tbl_gk[[#This Row],[Acceleration]])/('F+ , F-'!N$2-'F+ , F-'!N$3))</f>
        <v>7.4410780436299775E-3</v>
      </c>
      <c r="O1801" s="2" cm="1">
        <f t="array" ref="O1801">[1]!table_weight[SprintSpeed]*(('F+ , F-'!O$2-[1]!tbl_gk[[#This Row],[SprintSpeed]])/('F+ , F-'!O$2-'F+ , F-'!O$3))</f>
        <v>1.0963188317614834E-2</v>
      </c>
      <c r="P1801" s="2" cm="1">
        <f t="array" ref="P1801">[1]!table_weight[Agility]*(('F+ , F-'!P$2-[1]!tbl_gk[[#This Row],[Agility]])/('F+ , F-'!P$2-'F+ , F-'!P$3))</f>
        <v>4.680442769886016E-3</v>
      </c>
      <c r="Q1801" s="2" cm="1">
        <f t="array" ref="Q1801">[1]!table_weight[Reactions]*(('F+ , F-'!Q$2-[1]!tbl_gk[[#This Row],[Reactions]])/('F+ , F-'!Q$2-'F+ , F-'!Q$3))</f>
        <v>2.9391594004114724E-3</v>
      </c>
      <c r="R1801" s="2" cm="1">
        <f t="array" ref="R1801">[1]!table_weight[Balance]*(('F+ , F-'!R$2-[1]!tbl_gk[[#This Row],[Balance]])/('F+ , F-'!R$2-'F+ , F-'!R$3))</f>
        <v>2.7318502697702049E-3</v>
      </c>
      <c r="S1801" s="2" cm="1">
        <f t="array" ref="S1801">[1]!table_weight[ShotPower]*(('F+ , F-'!S$2-[1]!tbl_gk[[#This Row],[ShotPower]])/('F+ , F-'!S$2-'F+ , F-'!S$3))</f>
        <v>7.7912248547492196E-3</v>
      </c>
      <c r="T1801" s="2" cm="1">
        <f t="array" ref="T1801">[1]!table_weight[Jumping]*(('F+ , F-'!T$2-[1]!tbl_gk[[#This Row],[Jumping]])/('F+ , F-'!T$2-'F+ , F-'!T$3))</f>
        <v>4.3794223578711763E-3</v>
      </c>
      <c r="U1801" s="2" cm="1">
        <f t="array" ref="U1801">[1]!table_weight[Stamina]*(('F+ , F-'!U$2-[1]!tbl_gk[[#This Row],[Stamina]])/('F+ , F-'!U$2-'F+ , F-'!U$3))</f>
        <v>1.6315495058735752E-2</v>
      </c>
      <c r="V1801" s="2" cm="1">
        <f t="array" ref="V1801">[1]!table_weight[Strength]*(('F+ , F-'!V$2-[1]!tbl_gk[[#This Row],[Strength]])/('F+ , F-'!V$2-'F+ , F-'!V$3))</f>
        <v>2.5732684311935858E-2</v>
      </c>
      <c r="W1801" s="2" cm="1">
        <f t="array" ref="W1801">[1]!table_weight[LongShots]*(('F+ , F-'!W$2-[1]!tbl_gk[[#This Row],[LongShots]])/('F+ , F-'!W$2-'F+ , F-'!W$3))</f>
        <v>9.6091773208573719E-3</v>
      </c>
      <c r="X1801" s="2" cm="1">
        <f t="array" ref="X1801">[1]!table_weight[Aggression]*(('F+ , F-'!X$2-[1]!tbl_gk[[#This Row],[Aggression]])/('F+ , F-'!X$2-'F+ , F-'!X$3))</f>
        <v>1.1560693641618476E-2</v>
      </c>
      <c r="Y1801" s="2" cm="1">
        <f t="array" ref="Y1801">[1]!table_weight[Interceptions]*(('F+ , F-'!Y$2-[1]!tbl_gk[[#This Row],[Interceptions]])/('F+ , F-'!Y$2-'F+ , F-'!Y$3))</f>
        <v>2.3546812894353474E-2</v>
      </c>
      <c r="Z1801" s="2" cm="1">
        <f t="array" ref="Z1801">[1]!table_weight[Positioning]*(('F+ , F-'!Z$2-[1]!tbl_gk[[#This Row],[Positioning]])/('F+ , F-'!Z$2-'F+ , F-'!Z$3))</f>
        <v>1.1831119223878444E-3</v>
      </c>
      <c r="AA1801" s="2" cm="1">
        <f t="array" ref="AA1801">[1]!table_weight[Vision]*(('F+ , F-'!AA$2-[1]!tbl_gk[[#This Row],[Vision]])/('F+ , F-'!AA$2-'F+ , F-'!AA$3))</f>
        <v>2.6974951830443111E-2</v>
      </c>
      <c r="AB1801" s="2" cm="1">
        <f t="array" ref="AB1801">[1]!table_weight[Penalties]*(('F+ , F-'!AB$2-[1]!tbl_gk[[#This Row],[Penalties]])/('F+ , F-'!AB$2-'F+ , F-'!AB$3))</f>
        <v>2.2705309687002014E-3</v>
      </c>
      <c r="AC1801" s="2" cm="1">
        <f t="array" ref="AC1801">[1]!table_weight[Composure]*(('F+ , F-'!AC$2-[1]!tbl_gk[[#This Row],[Composure]])/('F+ , F-'!AC$2-'F+ , F-'!AC$3))</f>
        <v>2.0281918669506067E-3</v>
      </c>
      <c r="AD1801" s="2" cm="1">
        <f t="array" ref="AD1801">[1]!table_weight[Marking]*(('F+ , F-'!AD$2-[1]!tbl_gk[[#This Row],[Marking]])/('F+ , F-'!AD$2-'F+ , F-'!AD$3))</f>
        <v>2.9972168700492414E-2</v>
      </c>
      <c r="AE1801" s="2" cm="1">
        <f t="array" ref="AE1801">[1]!table_weight[StandingTackle]*(('F+ , F-'!AE$2-[1]!tbl_gk[[#This Row],[StandingTackle]])/('F+ , F-'!AE$2-'F+ , F-'!AE$3))</f>
        <v>2.6900228972187096E-2</v>
      </c>
      <c r="AF1801" s="2" cm="1">
        <f t="array" ref="AF1801">[1]!table_weight[SlidingTackle]*(('F+ , F-'!AF$2-[1]!tbl_gk[[#This Row],[SlidingTackle]])/('F+ , F-'!AF$2-'F+ , F-'!AF$3))</f>
        <v>8.2195144081682794E-3</v>
      </c>
      <c r="AG1801" s="2" cm="1">
        <f t="array" ref="AG1801">[1]!table_weight[GKDiving]*(('F+ , F-'!AG$2-[1]!tbl_gk[[#This Row],[GKDiving]])/('F+ , F-'!AG$2-'F+ , F-'!AG$3))</f>
        <v>6.1492242166108872E-2</v>
      </c>
      <c r="AH1801" s="2" cm="1">
        <f t="array" ref="AH1801">[1]!table_weight[GKHandling]*(('F+ , F-'!AH$2-[1]!tbl_gk[[#This Row],[GKHandling]])/('F+ , F-'!AH$2-'F+ , F-'!AH$3))</f>
        <v>7.3077737066969961E-2</v>
      </c>
      <c r="AI1801" s="2" cm="1">
        <f t="array" ref="AI1801">[1]!table_weight[GKKicking]*(('F+ , F-'!AI$2-[1]!tbl_gk[[#This Row],[GKKicking]])/('F+ , F-'!AI$2-'F+ , F-'!AI$3))</f>
        <v>3.57773045330088E-2</v>
      </c>
      <c r="AJ1801" s="2" cm="1">
        <f t="array" ref="AJ1801">[1]!table_weight[GKPositioning]*(('F+ , F-'!AJ$2-[1]!tbl_gk[[#This Row],[GKPositioning]])/('F+ , F-'!AJ$2-'F+ , F-'!AJ$3))</f>
        <v>2.7119655519412117E-2</v>
      </c>
      <c r="AK1801" s="2" cm="1">
        <f t="array" ref="AK1801">[1]!table_weight[GKReflexes]*(('F+ , F-'!AK$2-[1]!tbl_gk[[#This Row],[GKReflexes]])/('F+ , F-'!AK$2-'F+ , F-'!AK$3))</f>
        <v>6.9235709698137402E-2</v>
      </c>
    </row>
    <row r="1802" spans="1:37" x14ac:dyDescent="0.55000000000000004">
      <c r="A1802" s="7">
        <f>[1]!tbl_gk[[#This Row],[ID]]</f>
        <v>266382</v>
      </c>
      <c r="B1802" s="1" cm="1">
        <f t="array" ref="B1802">[1]!table_weight[ValueEUR]*(('F+ , F-'!B$2-[1]!tbl_gk[[#This Row],[ValueEUR]])/('F+ , F-'!B$2-'F+ , F-'!B$3))</f>
        <v>4.2935264389290658E-4</v>
      </c>
      <c r="C1802" s="1" cm="1">
        <f t="array" ref="C1802">[1]!table_weight[WageEUR]*(('F+ , F-'!C$2-[1]!tbl_gk[[#This Row],[WageEUR]])/('F+ , F-'!C$2-'F+ , F-'!C$3))</f>
        <v>7.8241870618836313E-5</v>
      </c>
      <c r="D1802" s="1" cm="1">
        <f t="array" ref="D1802">[1]!table_weight[Crossing]*(('F+ , F-'!D$2-[1]!tbl_gk[[#This Row],[Crossing]])/('F+ , F-'!D$2-'F+ , F-'!D$3))</f>
        <v>3.3625286215233793E-2</v>
      </c>
      <c r="E1802" s="1" cm="1">
        <f t="array" ref="E1802">[1]!table_weight[Finishing]*(('F+ , F-'!E$2-[1]!tbl_gk[[#This Row],[Finishing]])/('F+ , F-'!E$2-'F+ , F-'!E$3))</f>
        <v>1.9965013690294877E-2</v>
      </c>
      <c r="F1802" s="1" cm="1">
        <f t="array" ref="F1802">[1]!table_weight[HeadingAccuracy]*(('F+ , F-'!F$2-[1]!tbl_gk[[#This Row],[HeadingAccuracy]])/('F+ , F-'!F$2-'F+ , F-'!F$3))</f>
        <v>1.0439222844598752E-2</v>
      </c>
      <c r="G1802" s="1" cm="1">
        <f t="array" ref="G1802">[1]!table_weight[ShortPassing]*(('F+ , F-'!G$2-[1]!tbl_gk[[#This Row],[ShortPassing]])/('F+ , F-'!G$2-'F+ , F-'!G$3))</f>
        <v>5.6253623479573515E-2</v>
      </c>
      <c r="H1802" s="1" cm="1">
        <f t="array" ref="H1802">[1]!table_weight[Volleys]*(('F+ , F-'!H$2-[1]!tbl_gk[[#This Row],[Volleys]])/('F+ , F-'!H$2-'F+ , F-'!H$3))</f>
        <v>2.4305234057750281E-3</v>
      </c>
      <c r="I1802" s="1" cm="1">
        <f t="array" ref="I1802">[1]!table_weight[Dribbling]*(('F+ , F-'!I$2-[1]!tbl_gk[[#This Row],[Dribbling]])/('F+ , F-'!I$2-'F+ , F-'!I$3))</f>
        <v>1.7601807988178481E-2</v>
      </c>
      <c r="J1802" s="1" cm="1">
        <f t="array" ref="J1802">[1]!table_weight[Curve]*(('F+ , F-'!J$2-[1]!tbl_gk[[#This Row],[Curve]])/('F+ , F-'!J$2-'F+ , F-'!J$3))</f>
        <v>9.6339113680153961E-3</v>
      </c>
      <c r="K1802" s="1" cm="1">
        <f t="array" ref="K1802">[1]!table_weight[FKAccuracy]*(('F+ , F-'!K$2-[1]!tbl_gk[[#This Row],[FKAccuracy]])/('F+ , F-'!K$2-'F+ , F-'!K$3))</f>
        <v>9.7353209613629272E-3</v>
      </c>
      <c r="L1802" s="1" cm="1">
        <f t="array" ref="L1802">[1]!table_weight[LongPassing]*(('F+ , F-'!L$2-[1]!tbl_gk[[#This Row],[LongPassing]])/('F+ , F-'!L$2-'F+ , F-'!L$3))</f>
        <v>2.8154053203941515E-2</v>
      </c>
      <c r="M1802" s="1" cm="1">
        <f t="array" ref="M1802">[1]!table_weight[BallControl]*(('F+ , F-'!M$2-[1]!tbl_gk[[#This Row],[BallControl]])/('F+ , F-'!M$2-'F+ , F-'!M$3))</f>
        <v>1.3907601373375588E-2</v>
      </c>
      <c r="N1802" s="1" cm="1">
        <f t="array" ref="N1802">[1]!table_weight[Acceleration]*(('F+ , F-'!N$2-[1]!tbl_gk[[#This Row],[Acceleration]])/('F+ , F-'!N$2-'F+ , F-'!N$3))</f>
        <v>9.6959501780633037E-3</v>
      </c>
      <c r="O1802" s="1" cm="1">
        <f t="array" ref="O1802">[1]!table_weight[SprintSpeed]*(('F+ , F-'!O$2-[1]!tbl_gk[[#This Row],[SprintSpeed]])/('F+ , F-'!O$2-'F+ , F-'!O$3))</f>
        <v>1.2649832674170962E-2</v>
      </c>
      <c r="P1802" s="1" cm="1">
        <f t="array" ref="P1802">[1]!table_weight[Agility]*(('F+ , F-'!P$2-[1]!tbl_gk[[#This Row],[Agility]])/('F+ , F-'!P$2-'F+ , F-'!P$3))</f>
        <v>5.265498116121768E-3</v>
      </c>
      <c r="Q1802" s="1" cm="1">
        <f t="array" ref="Q1802">[1]!table_weight[Reactions]*(('F+ , F-'!Q$2-[1]!tbl_gk[[#This Row],[Reactions]])/('F+ , F-'!Q$2-'F+ , F-'!Q$3))</f>
        <v>1.4953618002093458E-3</v>
      </c>
      <c r="R1802" s="1" cm="1">
        <f t="array" ref="R1802">[1]!table_weight[Balance]*(('F+ , F-'!R$2-[1]!tbl_gk[[#This Row],[Balance]])/('F+ , F-'!R$2-'F+ , F-'!R$3))</f>
        <v>2.9181127881636282E-3</v>
      </c>
      <c r="S1802" s="1" cm="1">
        <f t="array" ref="S1802">[1]!table_weight[ShotPower]*(('F+ , F-'!S$2-[1]!tbl_gk[[#This Row],[ShotPower]])/('F+ , F-'!S$2-'F+ , F-'!S$3))</f>
        <v>5.9732723886410689E-3</v>
      </c>
      <c r="T1802" s="1" cm="1">
        <f t="array" ref="T1802">[1]!table_weight[Jumping]*(('F+ , F-'!T$2-[1]!tbl_gk[[#This Row],[Jumping]])/('F+ , F-'!T$2-'F+ , F-'!T$3))</f>
        <v>4.6370354377459509E-3</v>
      </c>
      <c r="U1802" s="1" cm="1">
        <f t="array" ref="U1802">[1]!table_weight[Stamina]*(('F+ , F-'!U$2-[1]!tbl_gk[[#This Row],[Stamina]])/('F+ , F-'!U$2-'F+ , F-'!U$3))</f>
        <v>1.8032915591234249E-2</v>
      </c>
      <c r="V1802" s="1" cm="1">
        <f t="array" ref="V1802">[1]!table_weight[Strength]*(('F+ , F-'!V$2-[1]!tbl_gk[[#This Row],[Strength]])/('F+ , F-'!V$2-'F+ , F-'!V$3))</f>
        <v>1.1535341243281592E-2</v>
      </c>
      <c r="W1802" s="1" cm="1">
        <f t="array" ref="W1802">[1]!table_weight[LongShots]*(('F+ , F-'!W$2-[1]!tbl_gk[[#This Row],[LongShots]])/('F+ , F-'!W$2-'F+ , F-'!W$3))</f>
        <v>9.86888481601568E-3</v>
      </c>
      <c r="X1802" s="1" cm="1">
        <f t="array" ref="X1802">[1]!table_weight[Aggression]*(('F+ , F-'!X$2-[1]!tbl_gk[[#This Row],[Aggression]])/('F+ , F-'!X$2-'F+ , F-'!X$3))</f>
        <v>1.3994523881959207E-2</v>
      </c>
      <c r="Y1802" s="1" cm="1">
        <f t="array" ref="Y1802">[1]!table_weight[Interceptions]*(('F+ , F-'!Y$2-[1]!tbl_gk[[#This Row],[Interceptions]])/('F+ , F-'!Y$2-'F+ , F-'!Y$3))</f>
        <v>2.2161706253509151E-2</v>
      </c>
      <c r="Z1802" s="1" cm="1">
        <f t="array" ref="Z1802">[1]!table_weight[Positioning]*(('F+ , F-'!Z$2-[1]!tbl_gk[[#This Row],[Positioning]])/('F+ , F-'!Z$2-'F+ , F-'!Z$3))</f>
        <v>2.3662238447756888E-3</v>
      </c>
      <c r="AA1802" s="1" cm="1">
        <f t="array" ref="AA1802">[1]!table_weight[Vision]*(('F+ , F-'!AA$2-[1]!tbl_gk[[#This Row],[Vision]])/('F+ , F-'!AA$2-'F+ , F-'!AA$3))</f>
        <v>3.4073623364770246E-2</v>
      </c>
      <c r="AB1802" s="1" cm="1">
        <f t="array" ref="AB1802">[1]!table_weight[Penalties]*(('F+ , F-'!AB$2-[1]!tbl_gk[[#This Row],[Penalties]])/('F+ , F-'!AB$2-'F+ , F-'!AB$3))</f>
        <v>2.1922367973657118E-3</v>
      </c>
      <c r="AC1802" s="1" cm="1">
        <f t="array" ref="AC1802">[1]!table_weight[Composure]*(('F+ , F-'!AC$2-[1]!tbl_gk[[#This Row],[Composure]])/('F+ , F-'!AC$2-'F+ , F-'!AC$3))</f>
        <v>1.8680714564018749E-3</v>
      </c>
      <c r="AD1802" s="1" cm="1">
        <f t="array" ref="AD1802">[1]!table_weight[Marking]*(('F+ , F-'!AD$2-[1]!tbl_gk[[#This Row],[Marking]])/('F+ , F-'!AD$2-'F+ , F-'!AD$3))</f>
        <v>3.6282098953227655E-2</v>
      </c>
      <c r="AE1802" s="1" cm="1">
        <f t="array" ref="AE1802">[1]!table_weight[StandingTackle]*(('F+ , F-'!AE$2-[1]!tbl_gk[[#This Row],[StandingTackle]])/('F+ , F-'!AE$2-'F+ , F-'!AE$3))</f>
        <v>2.465854322450484E-2</v>
      </c>
      <c r="AF1802" s="1" cm="1">
        <f t="array" ref="AF1802">[1]!table_weight[SlidingTackle]*(('F+ , F-'!AF$2-[1]!tbl_gk[[#This Row],[SlidingTackle]])/('F+ , F-'!AF$2-'F+ , F-'!AF$3))</f>
        <v>8.2195144081682794E-3</v>
      </c>
      <c r="AG1802" s="1" cm="1">
        <f t="array" ref="AG1802">[1]!table_weight[GKDiving]*(('F+ , F-'!AG$2-[1]!tbl_gk[[#This Row],[GKDiving]])/('F+ , F-'!AG$2-'F+ , F-'!AG$3))</f>
        <v>4.2702945948686719E-2</v>
      </c>
      <c r="AH1802" s="1" cm="1">
        <f t="array" ref="AH1802">[1]!table_weight[GKHandling]*(('F+ , F-'!AH$2-[1]!tbl_gk[[#This Row],[GKHandling]])/('F+ , F-'!AH$2-'F+ , F-'!AH$3))</f>
        <v>5.168913109614949E-2</v>
      </c>
      <c r="AI1802" s="1" cm="1">
        <f t="array" ref="AI1802">[1]!table_weight[GKKicking]*(('F+ , F-'!AI$2-[1]!tbl_gk[[#This Row],[GKKicking]])/('F+ , F-'!AI$2-'F+ , F-'!AI$3))</f>
        <v>2.6832978399756596E-2</v>
      </c>
      <c r="AJ1802" s="1" cm="1">
        <f t="array" ref="AJ1802">[1]!table_weight[GKPositioning]*(('F+ , F-'!AJ$2-[1]!tbl_gk[[#This Row],[GKPositioning]])/('F+ , F-'!AJ$2-'F+ , F-'!AJ$3))</f>
        <v>1.5136551917811415E-2</v>
      </c>
      <c r="AK1802" s="1" cm="1">
        <f t="array" ref="AK1802">[1]!table_weight[GKReflexes]*(('F+ , F-'!AK$2-[1]!tbl_gk[[#This Row],[GKReflexes]])/('F+ , F-'!AK$2-'F+ , F-'!AK$3))</f>
        <v>4.55498090119325E-2</v>
      </c>
    </row>
    <row r="1803" spans="1:37" x14ac:dyDescent="0.55000000000000004">
      <c r="A1803" s="8">
        <f>[1]!tbl_gk[[#This Row],[ID]]</f>
        <v>266383</v>
      </c>
      <c r="B1803" s="2" cm="1">
        <f t="array" ref="B1803">[1]!table_weight[ValueEUR]*(('F+ , F-'!B$2-[1]!tbl_gk[[#This Row],[ValueEUR]])/('F+ , F-'!B$2-'F+ , F-'!B$3))</f>
        <v>5.5868316710723288E-5</v>
      </c>
      <c r="C1803" s="2" cm="1">
        <f t="array" ref="C1803">[1]!table_weight[WageEUR]*(('F+ , F-'!C$2-[1]!tbl_gk[[#This Row],[WageEUR]])/('F+ , F-'!C$2-'F+ , F-'!C$3))</f>
        <v>5.4769309433185425E-5</v>
      </c>
      <c r="D1803" s="2" cm="1">
        <f t="array" ref="D1803">[1]!table_weight[Crossing]*(('F+ , F-'!D$2-[1]!tbl_gk[[#This Row],[Crossing]])/('F+ , F-'!D$2-'F+ , F-'!D$3))</f>
        <v>3.3625286215233793E-2</v>
      </c>
      <c r="E1803" s="2" cm="1">
        <f t="array" ref="E1803">[1]!table_weight[Finishing]*(('F+ , F-'!E$2-[1]!tbl_gk[[#This Row],[Finishing]])/('F+ , F-'!E$2-'F+ , F-'!E$3))</f>
        <v>1.8966763005780131E-2</v>
      </c>
      <c r="F1803" s="2" cm="1">
        <f t="array" ref="F1803">[1]!table_weight[HeadingAccuracy]*(('F+ , F-'!F$2-[1]!tbl_gk[[#This Row],[HeadingAccuracy]])/('F+ , F-'!F$2-'F+ , F-'!F$3))</f>
        <v>1.08567917583827E-2</v>
      </c>
      <c r="G1803" s="2" cm="1">
        <f t="array" ref="G1803">[1]!table_weight[ShortPassing]*(('F+ , F-'!G$2-[1]!tbl_gk[[#This Row],[ShortPassing]])/('F+ , F-'!G$2-'F+ , F-'!G$3))</f>
        <v>5.7659964066562854E-2</v>
      </c>
      <c r="H1803" s="2" cm="1">
        <f t="array" ref="H1803">[1]!table_weight[Volleys]*(('F+ , F-'!H$2-[1]!tbl_gk[[#This Row],[Volleys]])/('F+ , F-'!H$2-'F+ , F-'!H$3))</f>
        <v>2.1990449861774069E-3</v>
      </c>
      <c r="I1803" s="2" cm="1">
        <f t="array" ref="I1803">[1]!table_weight[Dribbling]*(('F+ , F-'!I$2-[1]!tbl_gk[[#This Row],[Dribbling]])/('F+ , F-'!I$2-'F+ , F-'!I$3))</f>
        <v>2.3469077317571304E-2</v>
      </c>
      <c r="J1803" s="2" cm="1">
        <f t="array" ref="J1803">[1]!table_weight[Curve]*(('F+ , F-'!J$2-[1]!tbl_gk[[#This Row],[Curve]])/('F+ , F-'!J$2-'F+ , F-'!J$3))</f>
        <v>9.295879390190295E-3</v>
      </c>
      <c r="K1803" s="2" cm="1">
        <f t="array" ref="K1803">[1]!table_weight[FKAccuracy]*(('F+ , F-'!K$2-[1]!tbl_gk[[#This Row],[FKAccuracy]])/('F+ , F-'!K$2-'F+ , F-'!K$3))</f>
        <v>9.4310921813203358E-3</v>
      </c>
      <c r="L1803" s="2" cm="1">
        <f t="array" ref="L1803">[1]!table_weight[LongPassing]*(('F+ , F-'!L$2-[1]!tbl_gk[[#This Row],[LongPassing]])/('F+ , F-'!L$2-'F+ , F-'!L$3))</f>
        <v>2.5988356803638323E-2</v>
      </c>
      <c r="M1803" s="2" cm="1">
        <f t="array" ref="M1803">[1]!table_weight[BallControl]*(('F+ , F-'!M$2-[1]!tbl_gk[[#This Row],[BallControl]])/('F+ , F-'!M$2-'F+ , F-'!M$3))</f>
        <v>1.3038376287539614E-2</v>
      </c>
      <c r="N1803" s="2" cm="1">
        <f t="array" ref="N1803">[1]!table_weight[Acceleration]*(('F+ , F-'!N$2-[1]!tbl_gk[[#This Row],[Acceleration]])/('F+ , F-'!N$2-'F+ , F-'!N$3))</f>
        <v>7.4410780436299775E-3</v>
      </c>
      <c r="O1803" s="2" cm="1">
        <f t="array" ref="O1803">[1]!table_weight[SprintSpeed]*(('F+ , F-'!O$2-[1]!tbl_gk[[#This Row],[SprintSpeed]])/('F+ , F-'!O$2-'F+ , F-'!O$3))</f>
        <v>1.2930940066930317E-2</v>
      </c>
      <c r="P1803" s="2" cm="1">
        <f t="array" ref="P1803">[1]!table_weight[Agility]*(('F+ , F-'!P$2-[1]!tbl_gk[[#This Row],[Agility]])/('F+ , F-'!P$2-'F+ , F-'!P$3))</f>
        <v>5.7335423931103692E-3</v>
      </c>
      <c r="Q1803" s="2" cm="1">
        <f t="array" ref="Q1803">[1]!table_weight[Reactions]*(('F+ , F-'!Q$2-[1]!tbl_gk[[#This Row],[Reactions]])/('F+ , F-'!Q$2-'F+ , F-'!Q$3))</f>
        <v>2.4235174003392843E-3</v>
      </c>
      <c r="R1803" s="2" cm="1">
        <f t="array" ref="R1803">[1]!table_weight[Balance]*(('F+ , F-'!R$2-[1]!tbl_gk[[#This Row],[Balance]])/('F+ , F-'!R$2-'F+ , F-'!R$3))</f>
        <v>2.5455877513767822E-3</v>
      </c>
      <c r="S1803" s="2" cm="1">
        <f t="array" ref="S1803">[1]!table_weight[ShotPower]*(('F+ , F-'!S$2-[1]!tbl_gk[[#This Row],[ShotPower]])/('F+ , F-'!S$2-'F+ , F-'!S$3))</f>
        <v>8.3106398450658349E-3</v>
      </c>
      <c r="T1803" s="2" cm="1">
        <f t="array" ref="T1803">[1]!table_weight[Jumping]*(('F+ , F-'!T$2-[1]!tbl_gk[[#This Row],[Jumping]])/('F+ , F-'!T$2-'F+ , F-'!T$3))</f>
        <v>4.2935513312462505E-3</v>
      </c>
      <c r="U1803" s="2" cm="1">
        <f t="array" ref="U1803">[1]!table_weight[Stamina]*(('F+ , F-'!U$2-[1]!tbl_gk[[#This Row],[Stamina]])/('F+ , F-'!U$2-'F+ , F-'!U$3))</f>
        <v>1.8032915591234249E-2</v>
      </c>
      <c r="V1803" s="2" cm="1">
        <f t="array" ref="V1803">[1]!table_weight[Strength]*(('F+ , F-'!V$2-[1]!tbl_gk[[#This Row],[Strength]])/('F+ , F-'!V$2-'F+ , F-'!V$3))</f>
        <v>2.4845350370144969E-2</v>
      </c>
      <c r="W1803" s="2" cm="1">
        <f t="array" ref="W1803">[1]!table_weight[LongShots]*(('F+ , F-'!W$2-[1]!tbl_gk[[#This Row],[LongShots]])/('F+ , F-'!W$2-'F+ , F-'!W$3))</f>
        <v>9.86888481601568E-3</v>
      </c>
      <c r="X1803" s="2" cm="1">
        <f t="array" ref="X1803">[1]!table_weight[Aggression]*(('F+ , F-'!X$2-[1]!tbl_gk[[#This Row],[Aggression]])/('F+ , F-'!X$2-'F+ , F-'!X$3))</f>
        <v>1.7645269242470306E-2</v>
      </c>
      <c r="Y1803" s="2" cm="1">
        <f t="array" ref="Y1803">[1]!table_weight[Interceptions]*(('F+ , F-'!Y$2-[1]!tbl_gk[[#This Row],[Interceptions]])/('F+ , F-'!Y$2-'F+ , F-'!Y$3))</f>
        <v>2.6317026176042119E-2</v>
      </c>
      <c r="Z1803" s="2" cm="1">
        <f t="array" ref="Z1803">[1]!table_weight[Positioning]*(('F+ , F-'!Z$2-[1]!tbl_gk[[#This Row],[Positioning]])/('F+ , F-'!Z$2-'F+ , F-'!Z$3))</f>
        <v>1.7746678835817667E-3</v>
      </c>
      <c r="AA1803" s="2" cm="1">
        <f t="array" ref="AA1803">[1]!table_weight[Vision]*(('F+ , F-'!AA$2-[1]!tbl_gk[[#This Row],[Vision]])/('F+ , F-'!AA$2-'F+ , F-'!AA$3))</f>
        <v>2.6974951830443111E-2</v>
      </c>
      <c r="AB1803" s="2" cm="1">
        <f t="array" ref="AB1803">[1]!table_weight[Penalties]*(('F+ , F-'!AB$2-[1]!tbl_gk[[#This Row],[Penalties]])/('F+ , F-'!AB$2-'F+ , F-'!AB$3))</f>
        <v>2.427119311369181E-3</v>
      </c>
      <c r="AC1803" s="2" cm="1">
        <f t="array" ref="AC1803">[1]!table_weight[Composure]*(('F+ , F-'!AC$2-[1]!tbl_gk[[#This Row],[Composure]])/('F+ , F-'!AC$2-'F+ , F-'!AC$3))</f>
        <v>2.134938807316428E-3</v>
      </c>
      <c r="AD1803" s="2" cm="1">
        <f t="array" ref="AD1803">[1]!table_weight[Marking]*(('F+ , F-'!AD$2-[1]!tbl_gk[[#This Row],[Marking]])/('F+ , F-'!AD$2-'F+ , F-'!AD$3))</f>
        <v>3.3127133826860035E-2</v>
      </c>
      <c r="AE1803" s="2" cm="1">
        <f t="array" ref="AE1803">[1]!table_weight[StandingTackle]*(('F+ , F-'!AE$2-[1]!tbl_gk[[#This Row],[StandingTackle]])/('F+ , F-'!AE$2-'F+ , F-'!AE$3))</f>
        <v>3.362528621523387E-2</v>
      </c>
      <c r="AF1803" s="2" cm="1">
        <f t="array" ref="AF1803">[1]!table_weight[SlidingTackle]*(('F+ , F-'!AF$2-[1]!tbl_gk[[#This Row],[SlidingTackle]])/('F+ , F-'!AF$2-'F+ , F-'!AF$3))</f>
        <v>1.0461200155850536E-2</v>
      </c>
      <c r="AG1803" s="2" cm="1">
        <f t="array" ref="AG1803">[1]!table_weight[GKDiving]*(('F+ , F-'!AG$2-[1]!tbl_gk[[#This Row],[GKDiving]])/('F+ , F-'!AG$2-'F+ , F-'!AG$3))</f>
        <v>5.4659770814318998E-2</v>
      </c>
      <c r="AH1803" s="2" cm="1">
        <f t="array" ref="AH1803">[1]!table_weight[GKHandling]*(('F+ , F-'!AH$2-[1]!tbl_gk[[#This Row],[GKHandling]])/('F+ , F-'!AH$2-'F+ , F-'!AH$3))</f>
        <v>6.0601050250658012E-2</v>
      </c>
      <c r="AI1803" s="2" cm="1">
        <f t="array" ref="AI1803">[1]!table_weight[GKKicking]*(('F+ , F-'!AI$2-[1]!tbl_gk[[#This Row],[GKKicking]])/('F+ , F-'!AI$2-'F+ , F-'!AI$3))</f>
        <v>3.7566169759659242E-2</v>
      </c>
      <c r="AJ1803" s="2" cm="1">
        <f t="array" ref="AJ1803">[1]!table_weight[GKPositioning]*(('F+ , F-'!AJ$2-[1]!tbl_gk[[#This Row],[GKPositioning]])/('F+ , F-'!AJ$2-'F+ , F-'!AJ$3))</f>
        <v>2.3966207203201407E-2</v>
      </c>
      <c r="AK1803" s="2" cm="1">
        <f t="array" ref="AK1803">[1]!table_weight[GKReflexes]*(('F+ , F-'!AK$2-[1]!tbl_gk[[#This Row],[GKReflexes]])/('F+ , F-'!AK$2-'F+ , F-'!AK$3))</f>
        <v>5.64817631747963E-2</v>
      </c>
    </row>
    <row r="1804" spans="1:37" x14ac:dyDescent="0.55000000000000004">
      <c r="A1804" s="7">
        <f>[1]!tbl_gk[[#This Row],[ID]]</f>
        <v>266389</v>
      </c>
      <c r="B1804" s="1" cm="1">
        <f t="array" ref="B1804">[1]!table_weight[ValueEUR]*(('F+ , F-'!B$2-[1]!tbl_gk[[#This Row],[ValueEUR]])/('F+ , F-'!B$2-'F+ , F-'!B$3))</f>
        <v>8.210481903343863E-5</v>
      </c>
      <c r="C1804" s="1" cm="1">
        <f t="array" ref="C1804">[1]!table_weight[WageEUR]*(('F+ , F-'!C$2-[1]!tbl_gk[[#This Row],[WageEUR]])/('F+ , F-'!C$2-'F+ , F-'!C$3))</f>
        <v>2.3472561185650895E-5</v>
      </c>
      <c r="D1804" s="1" cm="1">
        <f t="array" ref="D1804">[1]!table_weight[Crossing]*(('F+ , F-'!D$2-[1]!tbl_gk[[#This Row],[Crossing]])/('F+ , F-'!D$2-'F+ , F-'!D$3))</f>
        <v>3.3625286215233793E-2</v>
      </c>
      <c r="E1804" s="1" cm="1">
        <f t="array" ref="E1804">[1]!table_weight[Finishing]*(('F+ , F-'!E$2-[1]!tbl_gk[[#This Row],[Finishing]])/('F+ , F-'!E$2-'F+ , F-'!E$3))</f>
        <v>2.1961515059324362E-2</v>
      </c>
      <c r="F1804" s="1" cm="1">
        <f t="array" ref="F1804">[1]!table_weight[HeadingAccuracy]*(('F+ , F-'!F$2-[1]!tbl_gk[[#This Row],[HeadingAccuracy]])/('F+ , F-'!F$2-'F+ , F-'!F$3))</f>
        <v>1.08567917583827E-2</v>
      </c>
      <c r="G1804" s="1" cm="1">
        <f t="array" ref="G1804">[1]!table_weight[ShortPassing]*(('F+ , F-'!G$2-[1]!tbl_gk[[#This Row],[ShortPassing]])/('F+ , F-'!G$2-'F+ , F-'!G$3))</f>
        <v>5.0628261131616156E-2</v>
      </c>
      <c r="H1804" s="1" cm="1">
        <f t="array" ref="H1804">[1]!table_weight[Volleys]*(('F+ , F-'!H$2-[1]!tbl_gk[[#This Row],[Volleys]])/('F+ , F-'!H$2-'F+ , F-'!H$3))</f>
        <v>2.3147841959762173E-3</v>
      </c>
      <c r="I1804" s="1" cm="1">
        <f t="array" ref="I1804">[1]!table_weight[Dribbling]*(('F+ , F-'!I$2-[1]!tbl_gk[[#This Row],[Dribbling]])/('F+ , F-'!I$2-'F+ , F-'!I$3))</f>
        <v>2.0535442652874894E-2</v>
      </c>
      <c r="J1804" s="1" cm="1">
        <f t="array" ref="J1804">[1]!table_weight[Curve]*(('F+ , F-'!J$2-[1]!tbl_gk[[#This Row],[Curve]])/('F+ , F-'!J$2-'F+ , F-'!J$3))</f>
        <v>9.6339113680153961E-3</v>
      </c>
      <c r="K1804" s="1" cm="1">
        <f t="array" ref="K1804">[1]!table_weight[FKAccuracy]*(('F+ , F-'!K$2-[1]!tbl_gk[[#This Row],[FKAccuracy]])/('F+ , F-'!K$2-'F+ , F-'!K$3))</f>
        <v>9.1268634012777444E-3</v>
      </c>
      <c r="L1804" s="1" cm="1">
        <f t="array" ref="L1804">[1]!table_weight[LongPassing]*(('F+ , F-'!L$2-[1]!tbl_gk[[#This Row],[LongPassing]])/('F+ , F-'!L$2-'F+ , F-'!L$3))</f>
        <v>2.1656964003031933E-2</v>
      </c>
      <c r="M1804" s="1" cm="1">
        <f t="array" ref="M1804">[1]!table_weight[BallControl]*(('F+ , F-'!M$2-[1]!tbl_gk[[#This Row],[BallControl]])/('F+ , F-'!M$2-'F+ , F-'!M$3))</f>
        <v>1.4342213916293577E-2</v>
      </c>
      <c r="N1804" s="1" cm="1">
        <f t="array" ref="N1804">[1]!table_weight[Acceleration]*(('F+ , F-'!N$2-[1]!tbl_gk[[#This Row],[Acceleration]])/('F+ , F-'!N$2-'F+ , F-'!N$3))</f>
        <v>1.1274360672166632E-2</v>
      </c>
      <c r="O1804" s="1" cm="1">
        <f t="array" ref="O1804">[1]!table_weight[SprintSpeed]*(('F+ , F-'!O$2-[1]!tbl_gk[[#This Row],[SprintSpeed]])/('F+ , F-'!O$2-'F+ , F-'!O$3))</f>
        <v>1.3212047459689671E-2</v>
      </c>
      <c r="P1804" s="1" cm="1">
        <f t="array" ref="P1804">[1]!table_weight[Agility]*(('F+ , F-'!P$2-[1]!tbl_gk[[#This Row],[Agility]])/('F+ , F-'!P$2-'F+ , F-'!P$3))</f>
        <v>4.7974538391331659E-3</v>
      </c>
      <c r="Q1804" s="1" cm="1">
        <f t="array" ref="Q1804">[1]!table_weight[Reactions]*(('F+ , F-'!Q$2-[1]!tbl_gk[[#This Row],[Reactions]])/('F+ , F-'!Q$2-'F+ , F-'!Q$3))</f>
        <v>2.0110038002815341E-3</v>
      </c>
      <c r="R1804" s="1" cm="1">
        <f t="array" ref="R1804">[1]!table_weight[Balance]*(('F+ , F-'!R$2-[1]!tbl_gk[[#This Row],[Balance]])/('F+ , F-'!R$2-'F+ , F-'!R$3))</f>
        <v>2.6076752575079228E-3</v>
      </c>
      <c r="S1804" s="1" cm="1">
        <f t="array" ref="S1804">[1]!table_weight[ShotPower]*(('F+ , F-'!S$2-[1]!tbl_gk[[#This Row],[ShotPower]])/('F+ , F-'!S$2-'F+ , F-'!S$3))</f>
        <v>7.7912248547492196E-3</v>
      </c>
      <c r="T1804" s="1" cm="1">
        <f t="array" ref="T1804">[1]!table_weight[Jumping]*(('F+ , F-'!T$2-[1]!tbl_gk[[#This Row],[Jumping]])/('F+ , F-'!T$2-'F+ , F-'!T$3))</f>
        <v>4.1218092779964008E-3</v>
      </c>
      <c r="U1804" s="1" cm="1">
        <f t="array" ref="U1804">[1]!table_weight[Stamina]*(('F+ , F-'!U$2-[1]!tbl_gk[[#This Row],[Stamina]])/('F+ , F-'!U$2-'F+ , F-'!U$3))</f>
        <v>2.2326466922480501E-2</v>
      </c>
      <c r="V1804" s="1" cm="1">
        <f t="array" ref="V1804">[1]!table_weight[Strength]*(('F+ , F-'!V$2-[1]!tbl_gk[[#This Row],[Strength]])/('F+ , F-'!V$2-'F+ , F-'!V$3))</f>
        <v>1.9521346719399615E-2</v>
      </c>
      <c r="W1804" s="1" cm="1">
        <f t="array" ref="W1804">[1]!table_weight[LongShots]*(('F+ , F-'!W$2-[1]!tbl_gk[[#This Row],[LongShots]])/('F+ , F-'!W$2-'F+ , F-'!W$3))</f>
        <v>1.0128592311173986E-2</v>
      </c>
      <c r="X1804" s="1" cm="1">
        <f t="array" ref="X1804">[1]!table_weight[Aggression]*(('F+ , F-'!X$2-[1]!tbl_gk[[#This Row],[Aggression]])/('F+ , F-'!X$2-'F+ , F-'!X$3))</f>
        <v>1.3994523881959207E-2</v>
      </c>
      <c r="Y1804" s="1" cm="1">
        <f t="array" ref="Y1804">[1]!table_weight[Interceptions]*(('F+ , F-'!Y$2-[1]!tbl_gk[[#This Row],[Interceptions]])/('F+ , F-'!Y$2-'F+ , F-'!Y$3))</f>
        <v>2.6317026176042119E-2</v>
      </c>
      <c r="Z1804" s="1" cm="1">
        <f t="array" ref="Z1804">[1]!table_weight[Positioning]*(('F+ , F-'!Z$2-[1]!tbl_gk[[#This Row],[Positioning]])/('F+ , F-'!Z$2-'F+ , F-'!Z$3))</f>
        <v>2.2183348544772088E-3</v>
      </c>
      <c r="AA1804" s="1" cm="1">
        <f t="array" ref="AA1804">[1]!table_weight[Vision]*(('F+ , F-'!AA$2-[1]!tbl_gk[[#This Row],[Vision]])/('F+ , F-'!AA$2-'F+ , F-'!AA$3))</f>
        <v>3.2653889057904818E-2</v>
      </c>
      <c r="AB1804" s="1" cm="1">
        <f t="array" ref="AB1804">[1]!table_weight[Penalties]*(('F+ , F-'!AB$2-[1]!tbl_gk[[#This Row],[Penalties]])/('F+ , F-'!AB$2-'F+ , F-'!AB$3))</f>
        <v>2.2705309687002014E-3</v>
      </c>
      <c r="AC1804" s="1" cm="1">
        <f t="array" ref="AC1804">[1]!table_weight[Composure]*(('F+ , F-'!AC$2-[1]!tbl_gk[[#This Row],[Composure]])/('F+ , F-'!AC$2-'F+ , F-'!AC$3))</f>
        <v>1.814697986218964E-3</v>
      </c>
      <c r="AD1804" s="1" cm="1">
        <f t="array" ref="AD1804">[1]!table_weight[Marking]*(('F+ , F-'!AD$2-[1]!tbl_gk[[#This Row],[Marking]])/('F+ , F-'!AD$2-'F+ , F-'!AD$3))</f>
        <v>3.9437064079595283E-2</v>
      </c>
      <c r="AE1804" s="1" cm="1">
        <f t="array" ref="AE1804">[1]!table_weight[StandingTackle]*(('F+ , F-'!AE$2-[1]!tbl_gk[[#This Row],[StandingTackle]])/('F+ , F-'!AE$2-'F+ , F-'!AE$3))</f>
        <v>3.1383600467551613E-2</v>
      </c>
      <c r="AF1804" s="1" cm="1">
        <f t="array" ref="AF1804">[1]!table_weight[SlidingTackle]*(('F+ , F-'!AF$2-[1]!tbl_gk[[#This Row],[SlidingTackle]])/('F+ , F-'!AF$2-'F+ , F-'!AF$3))</f>
        <v>1.120842873841129E-2</v>
      </c>
      <c r="AG1804" s="1" cm="1">
        <f t="array" ref="AG1804">[1]!table_weight[GKDiving]*(('F+ , F-'!AG$2-[1]!tbl_gk[[#This Row],[GKDiving]])/('F+ , F-'!AG$2-'F+ , F-'!AG$3))</f>
        <v>6.1492242166108872E-2</v>
      </c>
      <c r="AH1804" s="1" cm="1">
        <f t="array" ref="AH1804">[1]!table_weight[GKHandling]*(('F+ , F-'!AH$2-[1]!tbl_gk[[#This Row],[GKHandling]])/('F+ , F-'!AH$2-'F+ , F-'!AH$3))</f>
        <v>6.416581791246144E-2</v>
      </c>
      <c r="AI1804" s="1" cm="1">
        <f t="array" ref="AI1804">[1]!table_weight[GKKicking]*(('F+ , F-'!AI$2-[1]!tbl_gk[[#This Row],[GKKicking]])/('F+ , F-'!AI$2-'F+ , F-'!AI$3))</f>
        <v>3.57773045330088E-2</v>
      </c>
      <c r="AJ1804" s="1" cm="1">
        <f t="array" ref="AJ1804">[1]!table_weight[GKPositioning]*(('F+ , F-'!AJ$2-[1]!tbl_gk[[#This Row],[GKPositioning]])/('F+ , F-'!AJ$2-'F+ , F-'!AJ$3))</f>
        <v>2.0182069223748555E-2</v>
      </c>
      <c r="AK1804" s="1" cm="1">
        <f t="array" ref="AK1804">[1]!table_weight[GKReflexes]*(('F+ , F-'!AK$2-[1]!tbl_gk[[#This Row],[GKReflexes]])/('F+ , F-'!AK$2-'F+ , F-'!AK$3))</f>
        <v>6.5591724977182797E-2</v>
      </c>
    </row>
    <row r="1805" spans="1:37" x14ac:dyDescent="0.55000000000000004">
      <c r="A1805" s="8">
        <f>[1]!tbl_gk[[#This Row],[ID]]</f>
        <v>266466</v>
      </c>
      <c r="B1805" s="2" cm="1">
        <f t="array" ref="B1805">[1]!table_weight[ValueEUR]*(('F+ , F-'!B$2-[1]!tbl_gk[[#This Row],[ValueEUR]])/('F+ , F-'!B$2-'F+ , F-'!B$3))</f>
        <v>1.2068791068449063E-4</v>
      </c>
      <c r="C1805" s="2" cm="1">
        <f t="array" ref="C1805">[1]!table_weight[WageEUR]*(('F+ , F-'!C$2-[1]!tbl_gk[[#This Row],[WageEUR]])/('F+ , F-'!C$2-'F+ , F-'!C$3))</f>
        <v>0</v>
      </c>
      <c r="D1805" s="2" cm="1">
        <f t="array" ref="D1805">[1]!table_weight[Crossing]*(('F+ , F-'!D$2-[1]!tbl_gk[[#This Row],[Crossing]])/('F+ , F-'!D$2-'F+ , F-'!D$3))</f>
        <v>3.4746129089074922E-2</v>
      </c>
      <c r="E1805" s="2" cm="1">
        <f t="array" ref="E1805">[1]!table_weight[Finishing]*(('F+ , F-'!E$2-[1]!tbl_gk[[#This Row],[Finishing]])/('F+ , F-'!E$2-'F+ , F-'!E$3))</f>
        <v>1.7968512321265388E-2</v>
      </c>
      <c r="F1805" s="2" cm="1">
        <f t="array" ref="F1805">[1]!table_weight[HeadingAccuracy]*(('F+ , F-'!F$2-[1]!tbl_gk[[#This Row],[HeadingAccuracy]])/('F+ , F-'!F$2-'F+ , F-'!F$3))</f>
        <v>1.08567917583827E-2</v>
      </c>
      <c r="G1805" s="2" cm="1">
        <f t="array" ref="G1805">[1]!table_weight[ShortPassing]*(('F+ , F-'!G$2-[1]!tbl_gk[[#This Row],[ShortPassing]])/('F+ , F-'!G$2-'F+ , F-'!G$3))</f>
        <v>6.6098007588498875E-2</v>
      </c>
      <c r="H1805" s="2" cm="1">
        <f t="array" ref="H1805">[1]!table_weight[Volleys]*(('F+ , F-'!H$2-[1]!tbl_gk[[#This Row],[Volleys]])/('F+ , F-'!H$2-'F+ , F-'!H$3))</f>
        <v>1.9675665665797848E-3</v>
      </c>
      <c r="I1805" s="2" cm="1">
        <f t="array" ref="I1805">[1]!table_weight[Dribbling]*(('F+ , F-'!I$2-[1]!tbl_gk[[#This Row],[Dribbling]])/('F+ , F-'!I$2-'F+ , F-'!I$3))</f>
        <v>2.1513320874440363E-2</v>
      </c>
      <c r="J1805" s="2" cm="1">
        <f t="array" ref="J1805">[1]!table_weight[Curve]*(('F+ , F-'!J$2-[1]!tbl_gk[[#This Row],[Curve]])/('F+ , F-'!J$2-'F+ , F-'!J$3))</f>
        <v>9.8029273569279467E-3</v>
      </c>
      <c r="K1805" s="2" cm="1">
        <f t="array" ref="K1805">[1]!table_weight[FKAccuracy]*(('F+ , F-'!K$2-[1]!tbl_gk[[#This Row],[FKAccuracy]])/('F+ , F-'!K$2-'F+ , F-'!K$3))</f>
        <v>9.5832065713416324E-3</v>
      </c>
      <c r="L1805" s="2" cm="1">
        <f t="array" ref="L1805">[1]!table_weight[LongPassing]*(('F+ , F-'!L$2-[1]!tbl_gk[[#This Row],[LongPassing]])/('F+ , F-'!L$2-'F+ , F-'!L$3))</f>
        <v>2.0574115802880336E-2</v>
      </c>
      <c r="M1805" s="2" cm="1">
        <f t="array" ref="M1805">[1]!table_weight[BallControl]*(('F+ , F-'!M$2-[1]!tbl_gk[[#This Row],[BallControl]])/('F+ , F-'!M$2-'F+ , F-'!M$3))</f>
        <v>1.4776826459211564E-2</v>
      </c>
      <c r="N1805" s="2" cm="1">
        <f t="array" ref="N1805">[1]!table_weight[Acceleration]*(('F+ , F-'!N$2-[1]!tbl_gk[[#This Row],[Acceleration]])/('F+ , F-'!N$2-'F+ , F-'!N$3))</f>
        <v>9.6959501780633037E-3</v>
      </c>
      <c r="O1805" s="2" cm="1">
        <f t="array" ref="O1805">[1]!table_weight[SprintSpeed]*(('F+ , F-'!O$2-[1]!tbl_gk[[#This Row],[SprintSpeed]])/('F+ , F-'!O$2-'F+ , F-'!O$3))</f>
        <v>1.2087617888652253E-2</v>
      </c>
      <c r="P1805" s="2" cm="1">
        <f t="array" ref="P1805">[1]!table_weight[Agility]*(('F+ , F-'!P$2-[1]!tbl_gk[[#This Row],[Agility]])/('F+ , F-'!P$2-'F+ , F-'!P$3))</f>
        <v>3.744354215908813E-3</v>
      </c>
      <c r="Q1805" s="2" cm="1">
        <f t="array" ref="Q1805">[1]!table_weight[Reactions]*(('F+ , F-'!Q$2-[1]!tbl_gk[[#This Row],[Reactions]])/('F+ , F-'!Q$2-'F+ , F-'!Q$3))</f>
        <v>1.7531828002454398E-3</v>
      </c>
      <c r="R1805" s="2" cm="1">
        <f t="array" ref="R1805">[1]!table_weight[Balance]*(('F+ , F-'!R$2-[1]!tbl_gk[[#This Row],[Balance]])/('F+ , F-'!R$2-'F+ , F-'!R$3))</f>
        <v>1.3038376287539614E-3</v>
      </c>
      <c r="S1805" s="2" cm="1">
        <f t="array" ref="S1805">[1]!table_weight[ShotPower]*(('F+ , F-'!S$2-[1]!tbl_gk[[#This Row],[ShotPower]])/('F+ , F-'!S$2-'F+ , F-'!S$3))</f>
        <v>6.7523948741159906E-3</v>
      </c>
      <c r="T1805" s="2" cm="1">
        <f t="array" ref="T1805">[1]!table_weight[Jumping]*(('F+ , F-'!T$2-[1]!tbl_gk[[#This Row],[Jumping]])/('F+ , F-'!T$2-'F+ , F-'!T$3))</f>
        <v>1.6315495058735752E-3</v>
      </c>
      <c r="U1805" s="2" cm="1">
        <f t="array" ref="U1805">[1]!table_weight[Stamina]*(('F+ , F-'!U$2-[1]!tbl_gk[[#This Row],[Stamina]])/('F+ , F-'!U$2-'F+ , F-'!U$3))</f>
        <v>2.1467756656231247E-2</v>
      </c>
      <c r="V1805" s="2" cm="1">
        <f t="array" ref="V1805">[1]!table_weight[Strength]*(('F+ , F-'!V$2-[1]!tbl_gk[[#This Row],[Strength]])/('F+ , F-'!V$2-'F+ , F-'!V$3))</f>
        <v>3.8155359497008344E-2</v>
      </c>
      <c r="W1805" s="2" cm="1">
        <f t="array" ref="W1805">[1]!table_weight[LongShots]*(('F+ , F-'!W$2-[1]!tbl_gk[[#This Row],[LongShots]])/('F+ , F-'!W$2-'F+ , F-'!W$3))</f>
        <v>9.6091773208573719E-3</v>
      </c>
      <c r="X1805" s="2" cm="1">
        <f t="array" ref="X1805">[1]!table_weight[Aggression]*(('F+ , F-'!X$2-[1]!tbl_gk[[#This Row],[Aggression]])/('F+ , F-'!X$2-'F+ , F-'!X$3))</f>
        <v>1.5819896562214757E-2</v>
      </c>
      <c r="Y1805" s="2" cm="1">
        <f t="array" ref="Y1805">[1]!table_weight[Interceptions]*(('F+ , F-'!Y$2-[1]!tbl_gk[[#This Row],[Interceptions]])/('F+ , F-'!Y$2-'F+ , F-'!Y$3))</f>
        <v>2.0084046292242669E-2</v>
      </c>
      <c r="Z1805" s="2" cm="1">
        <f t="array" ref="Z1805">[1]!table_weight[Positioning]*(('F+ , F-'!Z$2-[1]!tbl_gk[[#This Row],[Positioning]])/('F+ , F-'!Z$2-'F+ , F-'!Z$3))</f>
        <v>1.6267788932832863E-3</v>
      </c>
      <c r="AA1805" s="2" cm="1">
        <f t="array" ref="AA1805">[1]!table_weight[Vision]*(('F+ , F-'!AA$2-[1]!tbl_gk[[#This Row],[Vision]])/('F+ , F-'!AA$2-'F+ , F-'!AA$3))</f>
        <v>2.4845350370144972E-2</v>
      </c>
      <c r="AB1805" s="2" cm="1">
        <f t="array" ref="AB1805">[1]!table_weight[Penalties]*(('F+ , F-'!AB$2-[1]!tbl_gk[[#This Row],[Penalties]])/('F+ , F-'!AB$2-'F+ , F-'!AB$3))</f>
        <v>2.1139426260312223E-3</v>
      </c>
      <c r="AC1805" s="2" cm="1">
        <f t="array" ref="AC1805">[1]!table_weight[Composure]*(('F+ , F-'!AC$2-[1]!tbl_gk[[#This Row],[Composure]])/('F+ , F-'!AC$2-'F+ , F-'!AC$3))</f>
        <v>1.9748183967676961E-3</v>
      </c>
      <c r="AD1805" s="2" cm="1">
        <f t="array" ref="AD1805">[1]!table_weight[Marking]*(('F+ , F-'!AD$2-[1]!tbl_gk[[#This Row],[Marking]])/('F+ , F-'!AD$2-'F+ , F-'!AD$3))</f>
        <v>3.3127133826860035E-2</v>
      </c>
      <c r="AE1805" s="2" cm="1">
        <f t="array" ref="AE1805">[1]!table_weight[StandingTackle]*(('F+ , F-'!AE$2-[1]!tbl_gk[[#This Row],[StandingTackle]])/('F+ , F-'!AE$2-'F+ , F-'!AE$3))</f>
        <v>2.241685747682258E-2</v>
      </c>
      <c r="AF1805" s="2" cm="1">
        <f t="array" ref="AF1805">[1]!table_weight[SlidingTackle]*(('F+ , F-'!AF$2-[1]!tbl_gk[[#This Row],[SlidingTackle]])/('F+ , F-'!AF$2-'F+ , F-'!AF$3))</f>
        <v>1.0461200155850536E-2</v>
      </c>
      <c r="AG1805" s="2" cm="1">
        <f t="array" ref="AG1805">[1]!table_weight[GKDiving]*(('F+ , F-'!AG$2-[1]!tbl_gk[[#This Row],[GKDiving]])/('F+ , F-'!AG$2-'F+ , F-'!AG$3))</f>
        <v>4.9535417300476586E-2</v>
      </c>
      <c r="AH1805" s="2" cm="1">
        <f t="array" ref="AH1805">[1]!table_weight[GKHandling]*(('F+ , F-'!AH$2-[1]!tbl_gk[[#This Row],[GKHandling]])/('F+ , F-'!AH$2-'F+ , F-'!AH$3))</f>
        <v>5.3471514927051197E-2</v>
      </c>
      <c r="AI1805" s="2" cm="1">
        <f t="array" ref="AI1805">[1]!table_weight[GKKicking]*(('F+ , F-'!AI$2-[1]!tbl_gk[[#This Row],[GKKicking]])/('F+ , F-'!AI$2-'F+ , F-'!AI$3))</f>
        <v>3.1305141466382698E-2</v>
      </c>
      <c r="AJ1805" s="2" cm="1">
        <f t="array" ref="AJ1805">[1]!table_weight[GKPositioning]*(('F+ , F-'!AJ$2-[1]!tbl_gk[[#This Row],[GKPositioning]])/('F+ , F-'!AJ$2-'F+ , F-'!AJ$3))</f>
        <v>2.2704827876717123E-2</v>
      </c>
      <c r="AK1805" s="2" cm="1">
        <f t="array" ref="AK1805">[1]!table_weight[GKReflexes]*(('F+ , F-'!AK$2-[1]!tbl_gk[[#This Row],[GKReflexes]])/('F+ , F-'!AK$2-'F+ , F-'!AK$3))</f>
        <v>6.7413717337660092E-2</v>
      </c>
    </row>
    <row r="1806" spans="1:37" x14ac:dyDescent="0.55000000000000004">
      <c r="A1806" s="7">
        <f>[1]!tbl_gk[[#This Row],[ID]]</f>
        <v>266607</v>
      </c>
      <c r="B1806" s="1" cm="1">
        <f t="array" ref="B1806">[1]!table_weight[ValueEUR]*(('F+ , F-'!B$2-[1]!tbl_gk[[#This Row],[ValueEUR]])/('F+ , F-'!B$2-'F+ , F-'!B$3))</f>
        <v>1.1297129235428024E-4</v>
      </c>
      <c r="C1806" s="1" cm="1">
        <f t="array" ref="C1806">[1]!table_weight[WageEUR]*(('F+ , F-'!C$2-[1]!tbl_gk[[#This Row],[WageEUR]])/('F+ , F-'!C$2-'F+ , F-'!C$3))</f>
        <v>0</v>
      </c>
      <c r="D1806" s="1" cm="1">
        <f t="array" ref="D1806">[1]!table_weight[Crossing]*(('F+ , F-'!D$2-[1]!tbl_gk[[#This Row],[Crossing]])/('F+ , F-'!D$2-'F+ , F-'!D$3))</f>
        <v>3.81086577105983E-2</v>
      </c>
      <c r="E1806" s="1" cm="1">
        <f t="array" ref="E1806">[1]!table_weight[Finishing]*(('F+ , F-'!E$2-[1]!tbl_gk[[#This Row],[Finishing]])/('F+ , F-'!E$2-'F+ , F-'!E$3))</f>
        <v>1.7968512321265388E-2</v>
      </c>
      <c r="F1806" s="1" cm="1">
        <f t="array" ref="F1806">[1]!table_weight[HeadingAccuracy]*(('F+ , F-'!F$2-[1]!tbl_gk[[#This Row],[HeadingAccuracy]])/('F+ , F-'!F$2-'F+ , F-'!F$3))</f>
        <v>1.1274360672166649E-2</v>
      </c>
      <c r="G1806" s="1" cm="1">
        <f t="array" ref="G1806">[1]!table_weight[ShortPassing]*(('F+ , F-'!G$2-[1]!tbl_gk[[#This Row],[ShortPassing]])/('F+ , F-'!G$2-'F+ , F-'!G$3))</f>
        <v>6.1878985827530868E-2</v>
      </c>
      <c r="H1806" s="1" cm="1">
        <f t="array" ref="H1806">[1]!table_weight[Volleys]*(('F+ , F-'!H$2-[1]!tbl_gk[[#This Row],[Volleys]])/('F+ , F-'!H$2-'F+ , F-'!H$3))</f>
        <v>2.3147841959762173E-3</v>
      </c>
      <c r="I1806" s="1" cm="1">
        <f t="array" ref="I1806">[1]!table_weight[Dribbling]*(('F+ , F-'!I$2-[1]!tbl_gk[[#This Row],[Dribbling]])/('F+ , F-'!I$2-'F+ , F-'!I$3))</f>
        <v>2.1513320874440363E-2</v>
      </c>
      <c r="J1806" s="1" cm="1">
        <f t="array" ref="J1806">[1]!table_weight[Curve]*(('F+ , F-'!J$2-[1]!tbl_gk[[#This Row],[Curve]])/('F+ , F-'!J$2-'F+ , F-'!J$3))</f>
        <v>9.6339113680153961E-3</v>
      </c>
      <c r="K1806" s="1" cm="1">
        <f t="array" ref="K1806">[1]!table_weight[FKAccuracy]*(('F+ , F-'!K$2-[1]!tbl_gk[[#This Row],[FKAccuracy]])/('F+ , F-'!K$2-'F+ , F-'!K$3))</f>
        <v>9.4310921813203358E-3</v>
      </c>
      <c r="L1806" s="1" cm="1">
        <f t="array" ref="L1806">[1]!table_weight[LongPassing]*(('F+ , F-'!L$2-[1]!tbl_gk[[#This Row],[LongPassing]])/('F+ , F-'!L$2-'F+ , F-'!L$3))</f>
        <v>2.2198388103107734E-2</v>
      </c>
      <c r="M1806" s="1" cm="1">
        <f t="array" ref="M1806">[1]!table_weight[BallControl]*(('F+ , F-'!M$2-[1]!tbl_gk[[#This Row],[BallControl]])/('F+ , F-'!M$2-'F+ , F-'!M$3))</f>
        <v>1.2169151201703639E-2</v>
      </c>
      <c r="N1806" s="1" cm="1">
        <f t="array" ref="N1806">[1]!table_weight[Acceleration]*(('F+ , F-'!N$2-[1]!tbl_gk[[#This Row],[Acceleration]])/('F+ , F-'!N$2-'F+ , F-'!N$3))</f>
        <v>8.1175396839599755E-3</v>
      </c>
      <c r="O1806" s="1" cm="1">
        <f t="array" ref="O1806">[1]!table_weight[SprintSpeed]*(('F+ , F-'!O$2-[1]!tbl_gk[[#This Row],[SprintSpeed]])/('F+ , F-'!O$2-'F+ , F-'!O$3))</f>
        <v>1.3493154852449027E-2</v>
      </c>
      <c r="P1806" s="1" cm="1">
        <f t="array" ref="P1806">[1]!table_weight[Agility]*(('F+ , F-'!P$2-[1]!tbl_gk[[#This Row],[Agility]])/('F+ , F-'!P$2-'F+ , F-'!P$3))</f>
        <v>2.340221384943008E-3</v>
      </c>
      <c r="Q1806" s="1" cm="1">
        <f t="array" ref="Q1806">[1]!table_weight[Reactions]*(('F+ , F-'!Q$2-[1]!tbl_gk[[#This Row],[Reactions]])/('F+ , F-'!Q$2-'F+ , F-'!Q$3))</f>
        <v>1.4437976002021271E-3</v>
      </c>
      <c r="R1806" s="1" cm="1">
        <f t="array" ref="R1806">[1]!table_weight[Balance]*(('F+ , F-'!R$2-[1]!tbl_gk[[#This Row],[Balance]])/('F+ , F-'!R$2-'F+ , F-'!R$3))</f>
        <v>2.2351502207210773E-3</v>
      </c>
      <c r="S1806" s="1" cm="1">
        <f t="array" ref="S1806">[1]!table_weight[ShotPower]*(('F+ , F-'!S$2-[1]!tbl_gk[[#This Row],[ShotPower]])/('F+ , F-'!S$2-'F+ , F-'!S$3))</f>
        <v>7.7912248547492196E-3</v>
      </c>
      <c r="T1806" s="1" cm="1">
        <f t="array" ref="T1806">[1]!table_weight[Jumping]*(('F+ , F-'!T$2-[1]!tbl_gk[[#This Row],[Jumping]])/('F+ , F-'!T$2-'F+ , F-'!T$3))</f>
        <v>3.1772279851222255E-3</v>
      </c>
      <c r="U1806" s="1" cm="1">
        <f t="array" ref="U1806">[1]!table_weight[Stamina]*(('F+ , F-'!U$2-[1]!tbl_gk[[#This Row],[Stamina]])/('F+ , F-'!U$2-'F+ , F-'!U$3))</f>
        <v>1.975033612373275E-2</v>
      </c>
      <c r="V1806" s="1" cm="1">
        <f t="array" ref="V1806">[1]!table_weight[Strength]*(('F+ , F-'!V$2-[1]!tbl_gk[[#This Row],[Strength]])/('F+ , F-'!V$2-'F+ , F-'!V$3))</f>
        <v>3.1056687962681212E-2</v>
      </c>
      <c r="W1806" s="1" cm="1">
        <f t="array" ref="W1806">[1]!table_weight[LongShots]*(('F+ , F-'!W$2-[1]!tbl_gk[[#This Row],[LongShots]])/('F+ , F-'!W$2-'F+ , F-'!W$3))</f>
        <v>1.0128592311173986E-2</v>
      </c>
      <c r="X1806" s="1" cm="1">
        <f t="array" ref="X1806">[1]!table_weight[Aggression]*(('F+ , F-'!X$2-[1]!tbl_gk[[#This Row],[Aggression]])/('F+ , F-'!X$2-'F+ , F-'!X$3))</f>
        <v>1.5819896562214757E-2</v>
      </c>
      <c r="Y1806" s="1" cm="1">
        <f t="array" ref="Y1806">[1]!table_weight[Interceptions]*(('F+ , F-'!Y$2-[1]!tbl_gk[[#This Row],[Interceptions]])/('F+ , F-'!Y$2-'F+ , F-'!Y$3))</f>
        <v>2.2854259573931314E-2</v>
      </c>
      <c r="Z1806" s="1" cm="1">
        <f t="array" ref="Z1806">[1]!table_weight[Positioning]*(('F+ , F-'!Z$2-[1]!tbl_gk[[#This Row],[Positioning]])/('F+ , F-'!Z$2-'F+ , F-'!Z$3))</f>
        <v>2.2183348544772088E-3</v>
      </c>
      <c r="AA1806" s="1" cm="1">
        <f t="array" ref="AA1806">[1]!table_weight[Vision]*(('F+ , F-'!AA$2-[1]!tbl_gk[[#This Row],[Vision]])/('F+ , F-'!AA$2-'F+ , F-'!AA$3))</f>
        <v>3.2653889057904818E-2</v>
      </c>
      <c r="AB1806" s="1" cm="1">
        <f t="array" ref="AB1806">[1]!table_weight[Penalties]*(('F+ , F-'!AB$2-[1]!tbl_gk[[#This Row],[Penalties]])/('F+ , F-'!AB$2-'F+ , F-'!AB$3))</f>
        <v>2.2705309687002014E-3</v>
      </c>
      <c r="AC1806" s="1" cm="1">
        <f t="array" ref="AC1806">[1]!table_weight[Composure]*(('F+ , F-'!AC$2-[1]!tbl_gk[[#This Row],[Composure]])/('F+ , F-'!AC$2-'F+ , F-'!AC$3))</f>
        <v>2.2416857476822497E-3</v>
      </c>
      <c r="AD1806" s="1" cm="1">
        <f t="array" ref="AD1806">[1]!table_weight[Marking]*(('F+ , F-'!AD$2-[1]!tbl_gk[[#This Row],[Marking]])/('F+ , F-'!AD$2-'F+ , F-'!AD$3))</f>
        <v>3.6282098953227655E-2</v>
      </c>
      <c r="AE1806" s="1" cm="1">
        <f t="array" ref="AE1806">[1]!table_weight[StandingTackle]*(('F+ , F-'!AE$2-[1]!tbl_gk[[#This Row],[StandingTackle]])/('F+ , F-'!AE$2-'F+ , F-'!AE$3))</f>
        <v>2.6900228972187096E-2</v>
      </c>
      <c r="AF1806" s="1" cm="1">
        <f t="array" ref="AF1806">[1]!table_weight[SlidingTackle]*(('F+ , F-'!AF$2-[1]!tbl_gk[[#This Row],[SlidingTackle]])/('F+ , F-'!AF$2-'F+ , F-'!AF$3))</f>
        <v>9.7139715732897855E-3</v>
      </c>
      <c r="AG1806" s="1" cm="1">
        <f t="array" ref="AG1806">[1]!table_weight[GKDiving]*(('F+ , F-'!AG$2-[1]!tbl_gk[[#This Row],[GKDiving]])/('F+ , F-'!AG$2-'F+ , F-'!AG$3))</f>
        <v>5.1243535138424057E-2</v>
      </c>
      <c r="AH1806" s="1" cm="1">
        <f t="array" ref="AH1806">[1]!table_weight[GKHandling]*(('F+ , F-'!AH$2-[1]!tbl_gk[[#This Row],[GKHandling]])/('F+ , F-'!AH$2-'F+ , F-'!AH$3))</f>
        <v>6.416581791246144E-2</v>
      </c>
      <c r="AI1806" s="1" cm="1">
        <f t="array" ref="AI1806">[1]!table_weight[GKKicking]*(('F+ , F-'!AI$2-[1]!tbl_gk[[#This Row],[GKKicking]])/('F+ , F-'!AI$2-'F+ , F-'!AI$3))</f>
        <v>3.57773045330088E-2</v>
      </c>
      <c r="AJ1806" s="1" cm="1">
        <f t="array" ref="AJ1806">[1]!table_weight[GKPositioning]*(('F+ , F-'!AJ$2-[1]!tbl_gk[[#This Row],[GKPositioning]])/('F+ , F-'!AJ$2-'F+ , F-'!AJ$3))</f>
        <v>2.7119655519412117E-2</v>
      </c>
      <c r="AK1806" s="1" cm="1">
        <f t="array" ref="AK1806">[1]!table_weight[GKReflexes]*(('F+ , F-'!AK$2-[1]!tbl_gk[[#This Row],[GKReflexes]])/('F+ , F-'!AK$2-'F+ , F-'!AK$3))</f>
        <v>5.4659770814318998E-2</v>
      </c>
    </row>
    <row r="1807" spans="1:37" x14ac:dyDescent="0.55000000000000004">
      <c r="A1807" s="8">
        <f>[1]!tbl_gk[[#This Row],[ID]]</f>
        <v>266666</v>
      </c>
      <c r="B1807" s="2" cm="1">
        <f t="array" ref="B1807">[1]!table_weight[ValueEUR]*(('F+ , F-'!B$2-[1]!tbl_gk[[#This Row],[ValueEUR]])/('F+ , F-'!B$2-'F+ , F-'!B$3))</f>
        <v>8.9821437363649033E-5</v>
      </c>
      <c r="C1807" s="2" cm="1">
        <f t="array" ref="C1807">[1]!table_weight[WageEUR]*(('F+ , F-'!C$2-[1]!tbl_gk[[#This Row],[WageEUR]])/('F+ , F-'!C$2-'F+ , F-'!C$3))</f>
        <v>0</v>
      </c>
      <c r="D1807" s="2" cm="1">
        <f t="array" ref="D1807">[1]!table_weight[Crossing]*(('F+ , F-'!D$2-[1]!tbl_gk[[#This Row],[Crossing]])/('F+ , F-'!D$2-'F+ , F-'!D$3))</f>
        <v>3.4746129089074922E-2</v>
      </c>
      <c r="E1807" s="2" cm="1">
        <f t="array" ref="E1807">[1]!table_weight[Finishing]*(('F+ , F-'!E$2-[1]!tbl_gk[[#This Row],[Finishing]])/('F+ , F-'!E$2-'F+ , F-'!E$3))</f>
        <v>1.8966763005780131E-2</v>
      </c>
      <c r="F1807" s="2" cm="1">
        <f t="array" ref="F1807">[1]!table_weight[HeadingAccuracy]*(('F+ , F-'!F$2-[1]!tbl_gk[[#This Row],[HeadingAccuracy]])/('F+ , F-'!F$2-'F+ , F-'!F$3))</f>
        <v>1.08567917583827E-2</v>
      </c>
      <c r="G1807" s="2" cm="1">
        <f t="array" ref="G1807">[1]!table_weight[ShortPassing]*(('F+ , F-'!G$2-[1]!tbl_gk[[#This Row],[ShortPassing]])/('F+ , F-'!G$2-'F+ , F-'!G$3))</f>
        <v>5.7659964066562854E-2</v>
      </c>
      <c r="H1807" s="2" cm="1">
        <f t="array" ref="H1807">[1]!table_weight[Volleys]*(('F+ , F-'!H$2-[1]!tbl_gk[[#This Row],[Volleys]])/('F+ , F-'!H$2-'F+ , F-'!H$3))</f>
        <v>2.1990449861774069E-3</v>
      </c>
      <c r="I1807" s="2" cm="1">
        <f t="array" ref="I1807">[1]!table_weight[Dribbling]*(('F+ , F-'!I$2-[1]!tbl_gk[[#This Row],[Dribbling]])/('F+ , F-'!I$2-'F+ , F-'!I$3))</f>
        <v>1.5646051545047536E-2</v>
      </c>
      <c r="J1807" s="2" cm="1">
        <f t="array" ref="J1807">[1]!table_weight[Curve]*(('F+ , F-'!J$2-[1]!tbl_gk[[#This Row],[Curve]])/('F+ , F-'!J$2-'F+ , F-'!J$3))</f>
        <v>9.6339113680153961E-3</v>
      </c>
      <c r="K1807" s="2" cm="1">
        <f t="array" ref="K1807">[1]!table_weight[FKAccuracy]*(('F+ , F-'!K$2-[1]!tbl_gk[[#This Row],[FKAccuracy]])/('F+ , F-'!K$2-'F+ , F-'!K$3))</f>
        <v>9.2789777912990392E-3</v>
      </c>
      <c r="L1807" s="2" cm="1">
        <f t="array" ref="L1807">[1]!table_weight[LongPassing]*(('F+ , F-'!L$2-[1]!tbl_gk[[#This Row],[LongPassing]])/('F+ , F-'!L$2-'F+ , F-'!L$3))</f>
        <v>2.1115539902956136E-2</v>
      </c>
      <c r="M1807" s="2" cm="1">
        <f t="array" ref="M1807">[1]!table_weight[BallControl]*(('F+ , F-'!M$2-[1]!tbl_gk[[#This Row],[BallControl]])/('F+ , F-'!M$2-'F+ , F-'!M$3))</f>
        <v>1.4776826459211564E-2</v>
      </c>
      <c r="N1807" s="2" cm="1">
        <f t="array" ref="N1807">[1]!table_weight[Acceleration]*(('F+ , F-'!N$2-[1]!tbl_gk[[#This Row],[Acceleration]])/('F+ , F-'!N$2-'F+ , F-'!N$3))</f>
        <v>4.7352314823099848E-3</v>
      </c>
      <c r="O1807" s="2" cm="1">
        <f t="array" ref="O1807">[1]!table_weight[SprintSpeed]*(('F+ , F-'!O$2-[1]!tbl_gk[[#This Row],[SprintSpeed]])/('F+ , F-'!O$2-'F+ , F-'!O$3))</f>
        <v>6.4654700334651587E-3</v>
      </c>
      <c r="P1807" s="2" cm="1">
        <f t="array" ref="P1807">[1]!table_weight[Agility]*(('F+ , F-'!P$2-[1]!tbl_gk[[#This Row],[Agility]])/('F+ , F-'!P$2-'F+ , F-'!P$3))</f>
        <v>3.5103320774145116E-3</v>
      </c>
      <c r="Q1807" s="2" cm="1">
        <f t="array" ref="Q1807">[1]!table_weight[Reactions]*(('F+ , F-'!Q$2-[1]!tbl_gk[[#This Row],[Reactions]])/('F+ , F-'!Q$2-'F+ , F-'!Q$3))</f>
        <v>1.5984902002237835E-3</v>
      </c>
      <c r="R1807" s="2" cm="1">
        <f t="array" ref="R1807">[1]!table_weight[Balance]*(('F+ , F-'!R$2-[1]!tbl_gk[[#This Row],[Balance]])/('F+ , F-'!R$2-'F+ , F-'!R$3))</f>
        <v>1.6763626655408076E-3</v>
      </c>
      <c r="S1807" s="2" cm="1">
        <f t="array" ref="S1807">[1]!table_weight[ShotPower]*(('F+ , F-'!S$2-[1]!tbl_gk[[#This Row],[ShotPower]])/('F+ , F-'!S$2-'F+ , F-'!S$3))</f>
        <v>5.9732723886410689E-3</v>
      </c>
      <c r="T1807" s="2" cm="1">
        <f t="array" ref="T1807">[1]!table_weight[Jumping]*(('F+ , F-'!T$2-[1]!tbl_gk[[#This Row],[Jumping]])/('F+ , F-'!T$2-'F+ , F-'!T$3))</f>
        <v>2.0609046389982004E-3</v>
      </c>
      <c r="U1807" s="2" cm="1">
        <f t="array" ref="U1807">[1]!table_weight[Stamina]*(('F+ , F-'!U$2-[1]!tbl_gk[[#This Row],[Stamina]])/('F+ , F-'!U$2-'F+ , F-'!U$3))</f>
        <v>1.7174205324984999E-2</v>
      </c>
      <c r="V1807" s="2" cm="1">
        <f t="array" ref="V1807">[1]!table_weight[Strength]*(('F+ , F-'!V$2-[1]!tbl_gk[[#This Row],[Strength]])/('F+ , F-'!V$2-'F+ , F-'!V$3))</f>
        <v>2.662001825372675E-2</v>
      </c>
      <c r="W1807" s="2" cm="1">
        <f t="array" ref="W1807">[1]!table_weight[LongShots]*(('F+ , F-'!W$2-[1]!tbl_gk[[#This Row],[LongShots]])/('F+ , F-'!W$2-'F+ , F-'!W$3))</f>
        <v>9.3494698256990638E-3</v>
      </c>
      <c r="X1807" s="2" cm="1">
        <f t="array" ref="X1807">[1]!table_weight[Aggression]*(('F+ , F-'!X$2-[1]!tbl_gk[[#This Row],[Aggression]])/('F+ , F-'!X$2-'F+ , F-'!X$3))</f>
        <v>1.460298144204439E-2</v>
      </c>
      <c r="Y1807" s="2" cm="1">
        <f t="array" ref="Y1807">[1]!table_weight[Interceptions]*(('F+ , F-'!Y$2-[1]!tbl_gk[[#This Row],[Interceptions]])/('F+ , F-'!Y$2-'F+ , F-'!Y$3))</f>
        <v>2.5624472855619959E-2</v>
      </c>
      <c r="Z1807" s="2" cm="1">
        <f t="array" ref="Z1807">[1]!table_weight[Positioning]*(('F+ , F-'!Z$2-[1]!tbl_gk[[#This Row],[Positioning]])/('F+ , F-'!Z$2-'F+ , F-'!Z$3))</f>
        <v>1.9225568738802474E-3</v>
      </c>
      <c r="AA1807" s="2" cm="1">
        <f t="array" ref="AA1807">[1]!table_weight[Vision]*(('F+ , F-'!AA$2-[1]!tbl_gk[[#This Row],[Vision]])/('F+ , F-'!AA$2-'F+ , F-'!AA$3))</f>
        <v>2.9104553290741252E-2</v>
      </c>
      <c r="AB1807" s="2" cm="1">
        <f t="array" ref="AB1807">[1]!table_weight[Penalties]*(('F+ , F-'!AB$2-[1]!tbl_gk[[#This Row],[Penalties]])/('F+ , F-'!AB$2-'F+ , F-'!AB$3))</f>
        <v>2.1922367973657118E-3</v>
      </c>
      <c r="AC1807" s="2" cm="1">
        <f t="array" ref="AC1807">[1]!table_weight[Composure]*(('F+ , F-'!AC$2-[1]!tbl_gk[[#This Row],[Composure]])/('F+ , F-'!AC$2-'F+ , F-'!AC$3))</f>
        <v>1.8680714564018749E-3</v>
      </c>
      <c r="AD1807" s="2" cm="1">
        <f t="array" ref="AD1807">[1]!table_weight[Marking]*(('F+ , F-'!AD$2-[1]!tbl_gk[[#This Row],[Marking]])/('F+ , F-'!AD$2-'F+ , F-'!AD$3))</f>
        <v>3.7859581516411465E-2</v>
      </c>
      <c r="AE1807" s="2" cm="1">
        <f t="array" ref="AE1807">[1]!table_weight[StandingTackle]*(('F+ , F-'!AE$2-[1]!tbl_gk[[#This Row],[StandingTackle]])/('F+ , F-'!AE$2-'F+ , F-'!AE$3))</f>
        <v>2.241685747682258E-2</v>
      </c>
      <c r="AF1807" s="2" cm="1">
        <f t="array" ref="AF1807">[1]!table_weight[SlidingTackle]*(('F+ , F-'!AF$2-[1]!tbl_gk[[#This Row],[SlidingTackle]])/('F+ , F-'!AF$2-'F+ , F-'!AF$3))</f>
        <v>8.9667429907290316E-3</v>
      </c>
      <c r="AG1807" s="2" cm="1">
        <f t="array" ref="AG1807">[1]!table_weight[GKDiving]*(('F+ , F-'!AG$2-[1]!tbl_gk[[#This Row],[GKDiving]])/('F+ , F-'!AG$2-'F+ , F-'!AG$3))</f>
        <v>4.9535417300476586E-2</v>
      </c>
      <c r="AH1807" s="2" cm="1">
        <f t="array" ref="AH1807">[1]!table_weight[GKHandling]*(('F+ , F-'!AH$2-[1]!tbl_gk[[#This Row],[GKHandling]])/('F+ , F-'!AH$2-'F+ , F-'!AH$3))</f>
        <v>4.4559595772542655E-2</v>
      </c>
      <c r="AI1807" s="2" cm="1">
        <f t="array" ref="AI1807">[1]!table_weight[GKKicking]*(('F+ , F-'!AI$2-[1]!tbl_gk[[#This Row],[GKKicking]])/('F+ , F-'!AI$2-'F+ , F-'!AI$3))</f>
        <v>2.6832978399756596E-2</v>
      </c>
      <c r="AJ1807" s="2" cm="1">
        <f t="array" ref="AJ1807">[1]!table_weight[GKPositioning]*(('F+ , F-'!AJ$2-[1]!tbl_gk[[#This Row],[GKPositioning]])/('F+ , F-'!AJ$2-'F+ , F-'!AJ$3))</f>
        <v>1.7028620907537841E-2</v>
      </c>
      <c r="AK1807" s="2" cm="1">
        <f t="array" ref="AK1807">[1]!table_weight[GKReflexes]*(('F+ , F-'!AK$2-[1]!tbl_gk[[#This Row],[GKReflexes]])/('F+ , F-'!AK$2-'F+ , F-'!AK$3))</f>
        <v>4.55498090119325E-2</v>
      </c>
    </row>
    <row r="1808" spans="1:37" x14ac:dyDescent="0.55000000000000004">
      <c r="A1808" s="7">
        <f>[1]!tbl_gk[[#This Row],[ID]]</f>
        <v>266726</v>
      </c>
      <c r="B1808" s="1" cm="1">
        <f t="array" ref="B1808">[1]!table_weight[ValueEUR]*(('F+ , F-'!B$2-[1]!tbl_gk[[#This Row],[ValueEUR]])/('F+ , F-'!B$2-'F+ , F-'!B$3))</f>
        <v>5.2781669378639128E-5</v>
      </c>
      <c r="C1808" s="1" cm="1">
        <f t="array" ref="C1808">[1]!table_weight[WageEUR]*(('F+ , F-'!C$2-[1]!tbl_gk[[#This Row],[WageEUR]])/('F+ , F-'!C$2-'F+ , F-'!C$3))</f>
        <v>1.5648374123767265E-5</v>
      </c>
      <c r="D1808" s="1" cm="1">
        <f t="array" ref="D1808">[1]!table_weight[Crossing]*(('F+ , F-'!D$2-[1]!tbl_gk[[#This Row],[Crossing]])/('F+ , F-'!D$2-'F+ , F-'!D$3))</f>
        <v>3.3625286215233793E-2</v>
      </c>
      <c r="E1808" s="1" cm="1">
        <f t="array" ref="E1808">[1]!table_weight[Finishing]*(('F+ , F-'!E$2-[1]!tbl_gk[[#This Row],[Finishing]])/('F+ , F-'!E$2-'F+ , F-'!E$3))</f>
        <v>1.9965013690294877E-2</v>
      </c>
      <c r="F1808" s="1" cm="1">
        <f t="array" ref="F1808">[1]!table_weight[HeadingAccuracy]*(('F+ , F-'!F$2-[1]!tbl_gk[[#This Row],[HeadingAccuracy]])/('F+ , F-'!F$2-'F+ , F-'!F$3))</f>
        <v>1.210949849973455E-2</v>
      </c>
      <c r="G1808" s="1" cm="1">
        <f t="array" ref="G1808">[1]!table_weight[ShortPassing]*(('F+ , F-'!G$2-[1]!tbl_gk[[#This Row],[ShortPassing]])/('F+ , F-'!G$2-'F+ , F-'!G$3))</f>
        <v>5.3440942305594832E-2</v>
      </c>
      <c r="H1808" s="1" cm="1">
        <f t="array" ref="H1808">[1]!table_weight[Volleys]*(('F+ , F-'!H$2-[1]!tbl_gk[[#This Row],[Volleys]])/('F+ , F-'!H$2-'F+ , F-'!H$3))</f>
        <v>2.0833057763785961E-3</v>
      </c>
      <c r="I1808" s="1" cm="1">
        <f t="array" ref="I1808">[1]!table_weight[Dribbling]*(('F+ , F-'!I$2-[1]!tbl_gk[[#This Row],[Dribbling]])/('F+ , F-'!I$2-'F+ , F-'!I$3))</f>
        <v>1.7601807988178481E-2</v>
      </c>
      <c r="J1808" s="1" cm="1">
        <f t="array" ref="J1808">[1]!table_weight[Curve]*(('F+ , F-'!J$2-[1]!tbl_gk[[#This Row],[Curve]])/('F+ , F-'!J$2-'F+ , F-'!J$3))</f>
        <v>9.9719433458404991E-3</v>
      </c>
      <c r="K1808" s="1" cm="1">
        <f t="array" ref="K1808">[1]!table_weight[FKAccuracy]*(('F+ , F-'!K$2-[1]!tbl_gk[[#This Row],[FKAccuracy]])/('F+ , F-'!K$2-'F+ , F-'!K$3))</f>
        <v>9.1268634012777444E-3</v>
      </c>
      <c r="L1808" s="1" cm="1">
        <f t="array" ref="L1808">[1]!table_weight[LongPassing]*(('F+ , F-'!L$2-[1]!tbl_gk[[#This Row],[LongPassing]])/('F+ , F-'!L$2-'F+ , F-'!L$3))</f>
        <v>2.4364084503410925E-2</v>
      </c>
      <c r="M1808" s="1" cm="1">
        <f t="array" ref="M1808">[1]!table_weight[BallControl]*(('F+ , F-'!M$2-[1]!tbl_gk[[#This Row],[BallControl]])/('F+ , F-'!M$2-'F+ , F-'!M$3))</f>
        <v>1.3907601373375588E-2</v>
      </c>
      <c r="N1808" s="1" cm="1">
        <f t="array" ref="N1808">[1]!table_weight[Acceleration]*(('F+ , F-'!N$2-[1]!tbl_gk[[#This Row],[Acceleration]])/('F+ , F-'!N$2-'F+ , F-'!N$3))</f>
        <v>4.7352314823099848E-3</v>
      </c>
      <c r="O1808" s="1" cm="1">
        <f t="array" ref="O1808">[1]!table_weight[SprintSpeed]*(('F+ , F-'!O$2-[1]!tbl_gk[[#This Row],[SprintSpeed]])/('F+ , F-'!O$2-'F+ , F-'!O$3))</f>
        <v>7.8710069972619326E-3</v>
      </c>
      <c r="P1808" s="1" cm="1">
        <f t="array" ref="P1808">[1]!table_weight[Agility]*(('F+ , F-'!P$2-[1]!tbl_gk[[#This Row],[Agility]])/('F+ , F-'!P$2-'F+ , F-'!P$3))</f>
        <v>3.6273431466616623E-3</v>
      </c>
      <c r="Q1808" s="1" cm="1">
        <f t="array" ref="Q1808">[1]!table_weight[Reactions]*(('F+ , F-'!Q$2-[1]!tbl_gk[[#This Row],[Reactions]])/('F+ , F-'!Q$2-'F+ , F-'!Q$3))</f>
        <v>2.2688248003176282E-3</v>
      </c>
      <c r="R1808" s="1" cm="1">
        <f t="array" ref="R1808">[1]!table_weight[Balance]*(('F+ , F-'!R$2-[1]!tbl_gk[[#This Row],[Balance]])/('F+ , F-'!R$2-'F+ , F-'!R$3))</f>
        <v>2.1109752084587947E-3</v>
      </c>
      <c r="S1808" s="1" cm="1">
        <f t="array" ref="S1808">[1]!table_weight[ShotPower]*(('F+ , F-'!S$2-[1]!tbl_gk[[#This Row],[ShotPower]])/('F+ , F-'!S$2-'F+ , F-'!S$3))</f>
        <v>7.7912248547492196E-3</v>
      </c>
      <c r="T1808" s="1" cm="1">
        <f t="array" ref="T1808">[1]!table_weight[Jumping]*(('F+ , F-'!T$2-[1]!tbl_gk[[#This Row],[Jumping]])/('F+ , F-'!T$2-'F+ , F-'!T$3))</f>
        <v>3.1772279851222255E-3</v>
      </c>
      <c r="U1808" s="1" cm="1">
        <f t="array" ref="U1808">[1]!table_weight[Stamina]*(('F+ , F-'!U$2-[1]!tbl_gk[[#This Row],[Stamina]])/('F+ , F-'!U$2-'F+ , F-'!U$3))</f>
        <v>1.6315495058735752E-2</v>
      </c>
      <c r="V1808" s="1" cm="1">
        <f t="array" ref="V1808">[1]!table_weight[Strength]*(('F+ , F-'!V$2-[1]!tbl_gk[[#This Row],[Strength]])/('F+ , F-'!V$2-'F+ , F-'!V$3))</f>
        <v>2.3070682486563184E-2</v>
      </c>
      <c r="W1808" s="1" cm="1">
        <f t="array" ref="W1808">[1]!table_weight[LongShots]*(('F+ , F-'!W$2-[1]!tbl_gk[[#This Row],[LongShots]])/('F+ , F-'!W$2-'F+ , F-'!W$3))</f>
        <v>9.6091773208573719E-3</v>
      </c>
      <c r="X1808" s="1" cm="1">
        <f t="array" ref="X1808">[1]!table_weight[Aggression]*(('F+ , F-'!X$2-[1]!tbl_gk[[#This Row],[Aggression]])/('F+ , F-'!X$2-'F+ , F-'!X$3))</f>
        <v>1.3994523881959207E-2</v>
      </c>
      <c r="Y1808" s="1" cm="1">
        <f t="array" ref="Y1808">[1]!table_weight[Interceptions]*(('F+ , F-'!Y$2-[1]!tbl_gk[[#This Row],[Interceptions]])/('F+ , F-'!Y$2-'F+ , F-'!Y$3))</f>
        <v>2.3546812894353474E-2</v>
      </c>
      <c r="Z1808" s="1" cm="1">
        <f t="array" ref="Z1808">[1]!table_weight[Positioning]*(('F+ , F-'!Z$2-[1]!tbl_gk[[#This Row],[Positioning]])/('F+ , F-'!Z$2-'F+ , F-'!Z$3))</f>
        <v>1.9225568738802474E-3</v>
      </c>
      <c r="AA1808" s="1" cm="1">
        <f t="array" ref="AA1808">[1]!table_weight[Vision]*(('F+ , F-'!AA$2-[1]!tbl_gk[[#This Row],[Vision]])/('F+ , F-'!AA$2-'F+ , F-'!AA$3))</f>
        <v>2.9814420444173963E-2</v>
      </c>
      <c r="AB1808" s="1" cm="1">
        <f t="array" ref="AB1808">[1]!table_weight[Penalties]*(('F+ , F-'!AB$2-[1]!tbl_gk[[#This Row],[Penalties]])/('F+ , F-'!AB$2-'F+ , F-'!AB$3))</f>
        <v>2.1922367973657118E-3</v>
      </c>
      <c r="AC1808" s="1" cm="1">
        <f t="array" ref="AC1808">[1]!table_weight[Composure]*(('F+ , F-'!AC$2-[1]!tbl_gk[[#This Row],[Composure]])/('F+ , F-'!AC$2-'F+ , F-'!AC$3))</f>
        <v>1.8680714564018749E-3</v>
      </c>
      <c r="AD1808" s="1" cm="1">
        <f t="array" ref="AD1808">[1]!table_weight[Marking]*(('F+ , F-'!AD$2-[1]!tbl_gk[[#This Row],[Marking]])/('F+ , F-'!AD$2-'F+ , F-'!AD$3))</f>
        <v>3.9437064079595283E-2</v>
      </c>
      <c r="AE1808" s="1" cm="1">
        <f t="array" ref="AE1808">[1]!table_weight[StandingTackle]*(('F+ , F-'!AE$2-[1]!tbl_gk[[#This Row],[StandingTackle]])/('F+ , F-'!AE$2-'F+ , F-'!AE$3))</f>
        <v>3.362528621523387E-2</v>
      </c>
      <c r="AF1808" s="1" cm="1">
        <f t="array" ref="AF1808">[1]!table_weight[SlidingTackle]*(('F+ , F-'!AF$2-[1]!tbl_gk[[#This Row],[SlidingTackle]])/('F+ , F-'!AF$2-'F+ , F-'!AF$3))</f>
        <v>1.120842873841129E-2</v>
      </c>
      <c r="AG1808" s="1" cm="1">
        <f t="array" ref="AG1808">[1]!table_weight[GKDiving]*(('F+ , F-'!AG$2-[1]!tbl_gk[[#This Row],[GKDiving]])/('F+ , F-'!AG$2-'F+ , F-'!AG$3))</f>
        <v>6.4908477842003806E-2</v>
      </c>
      <c r="AH1808" s="1" cm="1">
        <f t="array" ref="AH1808">[1]!table_weight[GKHandling]*(('F+ , F-'!AH$2-[1]!tbl_gk[[#This Row],[GKHandling]])/('F+ , F-'!AH$2-'F+ , F-'!AH$3))</f>
        <v>6.9512969405166547E-2</v>
      </c>
      <c r="AI1808" s="1" cm="1">
        <f t="array" ref="AI1808">[1]!table_weight[GKKicking]*(('F+ , F-'!AI$2-[1]!tbl_gk[[#This Row],[GKKicking]])/('F+ , F-'!AI$2-'F+ , F-'!AI$3))</f>
        <v>3.57773045330088E-2</v>
      </c>
      <c r="AJ1808" s="1" cm="1">
        <f t="array" ref="AJ1808">[1]!table_weight[GKPositioning]*(('F+ , F-'!AJ$2-[1]!tbl_gk[[#This Row],[GKPositioning]])/('F+ , F-'!AJ$2-'F+ , F-'!AJ$3))</f>
        <v>2.5227586529685691E-2</v>
      </c>
      <c r="AK1808" s="1" cm="1">
        <f t="array" ref="AK1808">[1]!table_weight[GKReflexes]*(('F+ , F-'!AK$2-[1]!tbl_gk[[#This Row],[GKReflexes]])/('F+ , F-'!AK$2-'F+ , F-'!AK$3))</f>
        <v>7.1057702058614697E-2</v>
      </c>
    </row>
    <row r="1809" spans="1:37" x14ac:dyDescent="0.55000000000000004">
      <c r="A1809" s="8">
        <f>[1]!tbl_gk[[#This Row],[ID]]</f>
        <v>266803</v>
      </c>
      <c r="B1809" s="2" cm="1">
        <f t="array" ref="B1809">[1]!table_weight[ValueEUR]*(('F+ , F-'!B$2-[1]!tbl_gk[[#This Row],[ValueEUR]])/('F+ , F-'!B$2-'F+ , F-'!B$3))</f>
        <v>8.210481903343863E-5</v>
      </c>
      <c r="C1809" s="2" cm="1">
        <f t="array" ref="C1809">[1]!table_weight[WageEUR]*(('F+ , F-'!C$2-[1]!tbl_gk[[#This Row],[WageEUR]])/('F+ , F-'!C$2-'F+ , F-'!C$3))</f>
        <v>7.8241870618836313E-5</v>
      </c>
      <c r="D1809" s="2" cm="1">
        <f t="array" ref="D1809">[1]!table_weight[Crossing]*(('F+ , F-'!D$2-[1]!tbl_gk[[#This Row],[Crossing]])/('F+ , F-'!D$2-'F+ , F-'!D$3))</f>
        <v>3.6987814836757178E-2</v>
      </c>
      <c r="E1809" s="2" cm="1">
        <f t="array" ref="E1809">[1]!table_weight[Finishing]*(('F+ , F-'!E$2-[1]!tbl_gk[[#This Row],[Finishing]])/('F+ , F-'!E$2-'F+ , F-'!E$3))</f>
        <v>1.8966763005780131E-2</v>
      </c>
      <c r="F1809" s="2" cm="1">
        <f t="array" ref="F1809">[1]!table_weight[HeadingAccuracy]*(('F+ , F-'!F$2-[1]!tbl_gk[[#This Row],[HeadingAccuracy]])/('F+ , F-'!F$2-'F+ , F-'!F$3))</f>
        <v>1.1274360672166649E-2</v>
      </c>
      <c r="G1809" s="2" cm="1">
        <f t="array" ref="G1809">[1]!table_weight[ShortPassing]*(('F+ , F-'!G$2-[1]!tbl_gk[[#This Row],[ShortPassing]])/('F+ , F-'!G$2-'F+ , F-'!G$3))</f>
        <v>5.484728289258417E-2</v>
      </c>
      <c r="H1809" s="2" cm="1">
        <f t="array" ref="H1809">[1]!table_weight[Volleys]*(('F+ , F-'!H$2-[1]!tbl_gk[[#This Row],[Volleys]])/('F+ , F-'!H$2-'F+ , F-'!H$3))</f>
        <v>1.9675665665797848E-3</v>
      </c>
      <c r="I1809" s="2" cm="1">
        <f t="array" ref="I1809">[1]!table_weight[Dribbling]*(('F+ , F-'!I$2-[1]!tbl_gk[[#This Row],[Dribbling]])/('F+ , F-'!I$2-'F+ , F-'!I$3))</f>
        <v>2.5424833760702249E-2</v>
      </c>
      <c r="J1809" s="2" cm="1">
        <f t="array" ref="J1809">[1]!table_weight[Curve]*(('F+ , F-'!J$2-[1]!tbl_gk[[#This Row],[Curve]])/('F+ , F-'!J$2-'F+ , F-'!J$3))</f>
        <v>9.8029273569279467E-3</v>
      </c>
      <c r="K1809" s="2" cm="1">
        <f t="array" ref="K1809">[1]!table_weight[FKAccuracy]*(('F+ , F-'!K$2-[1]!tbl_gk[[#This Row],[FKAccuracy]])/('F+ , F-'!K$2-'F+ , F-'!K$3))</f>
        <v>9.4310921813203358E-3</v>
      </c>
      <c r="L1809" s="2" cm="1">
        <f t="array" ref="L1809">[1]!table_weight[LongPassing]*(('F+ , F-'!L$2-[1]!tbl_gk[[#This Row],[LongPassing]])/('F+ , F-'!L$2-'F+ , F-'!L$3))</f>
        <v>2.7612629103865718E-2</v>
      </c>
      <c r="M1809" s="2" cm="1">
        <f t="array" ref="M1809">[1]!table_weight[BallControl]*(('F+ , F-'!M$2-[1]!tbl_gk[[#This Row],[BallControl]])/('F+ , F-'!M$2-'F+ , F-'!M$3))</f>
        <v>1.5211439002129552E-2</v>
      </c>
      <c r="N1809" s="2" cm="1">
        <f t="array" ref="N1809">[1]!table_weight[Acceleration]*(('F+ , F-'!N$2-[1]!tbl_gk[[#This Row],[Acceleration]])/('F+ , F-'!N$2-'F+ , F-'!N$3))</f>
        <v>9.4704629646199696E-3</v>
      </c>
      <c r="O1809" s="2" cm="1">
        <f t="array" ref="O1809">[1]!table_weight[SprintSpeed]*(('F+ , F-'!O$2-[1]!tbl_gk[[#This Row],[SprintSpeed]])/('F+ , F-'!O$2-'F+ , F-'!O$3))</f>
        <v>1.0119866139336769E-2</v>
      </c>
      <c r="P1809" s="2" cm="1">
        <f t="array" ref="P1809">[1]!table_weight[Agility]*(('F+ , F-'!P$2-[1]!tbl_gk[[#This Row],[Agility]])/('F+ , F-'!P$2-'F+ , F-'!P$3))</f>
        <v>4.4464206313917145E-3</v>
      </c>
      <c r="Q1809" s="2" cm="1">
        <f t="array" ref="Q1809">[1]!table_weight[Reactions]*(('F+ , F-'!Q$2-[1]!tbl_gk[[#This Row],[Reactions]])/('F+ , F-'!Q$2-'F+ , F-'!Q$3))</f>
        <v>2.3203890003248469E-3</v>
      </c>
      <c r="R1809" s="2" cm="1">
        <f t="array" ref="R1809">[1]!table_weight[Balance]*(('F+ , F-'!R$2-[1]!tbl_gk[[#This Row],[Balance]])/('F+ , F-'!R$2-'F+ , F-'!R$3))</f>
        <v>2.9181127881636282E-3</v>
      </c>
      <c r="S1809" s="2" cm="1">
        <f t="array" ref="S1809">[1]!table_weight[ShotPower]*(('F+ , F-'!S$2-[1]!tbl_gk[[#This Row],[ShotPower]])/('F+ , F-'!S$2-'F+ , F-'!S$3))</f>
        <v>9.6091773208573719E-3</v>
      </c>
      <c r="T1809" s="2" cm="1">
        <f t="array" ref="T1809">[1]!table_weight[Jumping]*(('F+ , F-'!T$2-[1]!tbl_gk[[#This Row],[Jumping]])/('F+ , F-'!T$2-'F+ , F-'!T$3))</f>
        <v>3.9500672247465502E-3</v>
      </c>
      <c r="U1809" s="2" cm="1">
        <f t="array" ref="U1809">[1]!table_weight[Stamina]*(('F+ , F-'!U$2-[1]!tbl_gk[[#This Row],[Stamina]])/('F+ , F-'!U$2-'F+ , F-'!U$3))</f>
        <v>1.4598074526237249E-2</v>
      </c>
      <c r="V1809" s="2" cm="1">
        <f t="array" ref="V1809">[1]!table_weight[Strength]*(('F+ , F-'!V$2-[1]!tbl_gk[[#This Row],[Strength]])/('F+ , F-'!V$2-'F+ , F-'!V$3))</f>
        <v>2.3958016428354077E-2</v>
      </c>
      <c r="W1809" s="2" cm="1">
        <f t="array" ref="W1809">[1]!table_weight[LongShots]*(('F+ , F-'!W$2-[1]!tbl_gk[[#This Row],[LongShots]])/('F+ , F-'!W$2-'F+ , F-'!W$3))</f>
        <v>1.0388299806332293E-2</v>
      </c>
      <c r="X1809" s="2" cm="1">
        <f t="array" ref="X1809">[1]!table_weight[Aggression]*(('F+ , F-'!X$2-[1]!tbl_gk[[#This Row],[Aggression]])/('F+ , F-'!X$2-'F+ , F-'!X$3))</f>
        <v>1.2169151201703659E-2</v>
      </c>
      <c r="Y1809" s="2" cm="1">
        <f t="array" ref="Y1809">[1]!table_weight[Interceptions]*(('F+ , F-'!Y$2-[1]!tbl_gk[[#This Row],[Interceptions]])/('F+ , F-'!Y$2-'F+ , F-'!Y$3))</f>
        <v>2.4239366214775633E-2</v>
      </c>
      <c r="Z1809" s="2" cm="1">
        <f t="array" ref="Z1809">[1]!table_weight[Positioning]*(('F+ , F-'!Z$2-[1]!tbl_gk[[#This Row],[Positioning]])/('F+ , F-'!Z$2-'F+ , F-'!Z$3))</f>
        <v>2.3662238447756888E-3</v>
      </c>
      <c r="AA1809" s="2" cm="1">
        <f t="array" ref="AA1809">[1]!table_weight[Vision]*(('F+ , F-'!AA$2-[1]!tbl_gk[[#This Row],[Vision]])/('F+ , F-'!AA$2-'F+ , F-'!AA$3))</f>
        <v>2.9104553290741252E-2</v>
      </c>
      <c r="AB1809" s="2" cm="1">
        <f t="array" ref="AB1809">[1]!table_weight[Penalties]*(('F+ , F-'!AB$2-[1]!tbl_gk[[#This Row],[Penalties]])/('F+ , F-'!AB$2-'F+ , F-'!AB$3))</f>
        <v>2.5054134827036706E-3</v>
      </c>
      <c r="AC1809" s="2" cm="1">
        <f t="array" ref="AC1809">[1]!table_weight[Composure]*(('F+ , F-'!AC$2-[1]!tbl_gk[[#This Row],[Composure]])/('F+ , F-'!AC$2-'F+ , F-'!AC$3))</f>
        <v>1.814697986218964E-3</v>
      </c>
      <c r="AD1809" s="2" cm="1">
        <f t="array" ref="AD1809">[1]!table_weight[Marking]*(('F+ , F-'!AD$2-[1]!tbl_gk[[#This Row],[Marking]])/('F+ , F-'!AD$2-'F+ , F-'!AD$3))</f>
        <v>3.7859581516411465E-2</v>
      </c>
      <c r="AE1809" s="2" cm="1">
        <f t="array" ref="AE1809">[1]!table_weight[StandingTackle]*(('F+ , F-'!AE$2-[1]!tbl_gk[[#This Row],[StandingTackle]])/('F+ , F-'!AE$2-'F+ , F-'!AE$3))</f>
        <v>3.1383600467551613E-2</v>
      </c>
      <c r="AF1809" s="2" cm="1">
        <f t="array" ref="AF1809">[1]!table_weight[SlidingTackle]*(('F+ , F-'!AF$2-[1]!tbl_gk[[#This Row],[SlidingTackle]])/('F+ , F-'!AF$2-'F+ , F-'!AF$3))</f>
        <v>8.2195144081682794E-3</v>
      </c>
      <c r="AG1809" s="2" cm="1">
        <f t="array" ref="AG1809">[1]!table_weight[GKDiving]*(('F+ , F-'!AG$2-[1]!tbl_gk[[#This Row],[GKDiving]])/('F+ , F-'!AG$2-'F+ , F-'!AG$3))</f>
        <v>5.4659770814318998E-2</v>
      </c>
      <c r="AH1809" s="2" cm="1">
        <f t="array" ref="AH1809">[1]!table_weight[GKHandling]*(('F+ , F-'!AH$2-[1]!tbl_gk[[#This Row],[GKHandling]])/('F+ , F-'!AH$2-'F+ , F-'!AH$3))</f>
        <v>6.416581791246144E-2</v>
      </c>
      <c r="AI1809" s="2" cm="1">
        <f t="array" ref="AI1809">[1]!table_weight[GKKicking]*(('F+ , F-'!AI$2-[1]!tbl_gk[[#This Row],[GKKicking]])/('F+ , F-'!AI$2-'F+ , F-'!AI$3))</f>
        <v>4.3827198052935779E-2</v>
      </c>
      <c r="AJ1809" s="2" cm="1">
        <f t="array" ref="AJ1809">[1]!table_weight[GKPositioning]*(('F+ , F-'!AJ$2-[1]!tbl_gk[[#This Row],[GKPositioning]])/('F+ , F-'!AJ$2-'F+ , F-'!AJ$3))</f>
        <v>2.5858276192927833E-2</v>
      </c>
      <c r="AK1809" s="2" cm="1">
        <f t="array" ref="AK1809">[1]!table_weight[GKReflexes]*(('F+ , F-'!AK$2-[1]!tbl_gk[[#This Row],[GKReflexes]])/('F+ , F-'!AK$2-'F+ , F-'!AK$3))</f>
        <v>5.4659770814318998E-2</v>
      </c>
    </row>
    <row r="1810" spans="1:37" x14ac:dyDescent="0.55000000000000004">
      <c r="A1810" s="7">
        <f>[1]!tbl_gk[[#This Row],[ID]]</f>
        <v>266806</v>
      </c>
      <c r="B1810" s="1" cm="1">
        <f t="array" ref="B1810">[1]!table_weight[ValueEUR]*(('F+ , F-'!B$2-[1]!tbl_gk[[#This Row],[ValueEUR]])/('F+ , F-'!B$2-'F+ , F-'!B$3))</f>
        <v>5.2781669378639128E-5</v>
      </c>
      <c r="C1810" s="1" cm="1">
        <f t="array" ref="C1810">[1]!table_weight[WageEUR]*(('F+ , F-'!C$2-[1]!tbl_gk[[#This Row],[WageEUR]])/('F+ , F-'!C$2-'F+ , F-'!C$3))</f>
        <v>0</v>
      </c>
      <c r="D1810" s="1" cm="1">
        <f t="array" ref="D1810">[1]!table_weight[Crossing]*(('F+ , F-'!D$2-[1]!tbl_gk[[#This Row],[Crossing]])/('F+ , F-'!D$2-'F+ , F-'!D$3))</f>
        <v>3.4746129089074922E-2</v>
      </c>
      <c r="E1810" s="1" cm="1">
        <f t="array" ref="E1810">[1]!table_weight[Finishing]*(('F+ , F-'!E$2-[1]!tbl_gk[[#This Row],[Finishing]])/('F+ , F-'!E$2-'F+ , F-'!E$3))</f>
        <v>2.096326437480962E-2</v>
      </c>
      <c r="F1810" s="1" cm="1">
        <f t="array" ref="F1810">[1]!table_weight[HeadingAccuracy]*(('F+ , F-'!F$2-[1]!tbl_gk[[#This Row],[HeadingAccuracy]])/('F+ , F-'!F$2-'F+ , F-'!F$3))</f>
        <v>1.1274360672166649E-2</v>
      </c>
      <c r="G1810" s="1" cm="1">
        <f t="array" ref="G1810">[1]!table_weight[ShortPassing]*(('F+ , F-'!G$2-[1]!tbl_gk[[#This Row],[ShortPassing]])/('F+ , F-'!G$2-'F+ , F-'!G$3))</f>
        <v>5.7659964066562854E-2</v>
      </c>
      <c r="H1810" s="1" cm="1">
        <f t="array" ref="H1810">[1]!table_weight[Volleys]*(('F+ , F-'!H$2-[1]!tbl_gk[[#This Row],[Volleys]])/('F+ , F-'!H$2-'F+ , F-'!H$3))</f>
        <v>1.851827356780974E-3</v>
      </c>
      <c r="I1810" s="1" cm="1">
        <f t="array" ref="I1810">[1]!table_weight[Dribbling]*(('F+ , F-'!I$2-[1]!tbl_gk[[#This Row],[Dribbling]])/('F+ , F-'!I$2-'F+ , F-'!I$3))</f>
        <v>1.9557564431309422E-2</v>
      </c>
      <c r="J1810" s="1" cm="1">
        <f t="array" ref="J1810">[1]!table_weight[Curve]*(('F+ , F-'!J$2-[1]!tbl_gk[[#This Row],[Curve]])/('F+ , F-'!J$2-'F+ , F-'!J$3))</f>
        <v>9.4648953791028455E-3</v>
      </c>
      <c r="K1810" s="1" cm="1">
        <f t="array" ref="K1810">[1]!table_weight[FKAccuracy]*(('F+ , F-'!K$2-[1]!tbl_gk[[#This Row],[FKAccuracy]])/('F+ , F-'!K$2-'F+ , F-'!K$3))</f>
        <v>9.5832065713416324E-3</v>
      </c>
      <c r="L1810" s="1" cm="1">
        <f t="array" ref="L1810">[1]!table_weight[LongPassing]*(('F+ , F-'!L$2-[1]!tbl_gk[[#This Row],[LongPassing]])/('F+ , F-'!L$2-'F+ , F-'!L$3))</f>
        <v>2.2739812203183531E-2</v>
      </c>
      <c r="M1810" s="1" cm="1">
        <f t="array" ref="M1810">[1]!table_weight[BallControl]*(('F+ , F-'!M$2-[1]!tbl_gk[[#This Row],[BallControl]])/('F+ , F-'!M$2-'F+ , F-'!M$3))</f>
        <v>1.4776826459211564E-2</v>
      </c>
      <c r="N1810" s="1" cm="1">
        <f t="array" ref="N1810">[1]!table_weight[Acceleration]*(('F+ , F-'!N$2-[1]!tbl_gk[[#This Row],[Acceleration]])/('F+ , F-'!N$2-'F+ , F-'!N$3))</f>
        <v>6.5391291898566463E-3</v>
      </c>
      <c r="O1810" s="1" cm="1">
        <f t="array" ref="O1810">[1]!table_weight[SprintSpeed]*(('F+ , F-'!O$2-[1]!tbl_gk[[#This Row],[SprintSpeed]])/('F+ , F-'!O$2-'F+ , F-'!O$3))</f>
        <v>7.589899604502578E-3</v>
      </c>
      <c r="P1810" s="1" cm="1">
        <f t="array" ref="P1810">[1]!table_weight[Agility]*(('F+ , F-'!P$2-[1]!tbl_gk[[#This Row],[Agility]])/('F+ , F-'!P$2-'F+ , F-'!P$3))</f>
        <v>3.744354215908813E-3</v>
      </c>
      <c r="Q1810" s="1" cm="1">
        <f t="array" ref="Q1810">[1]!table_weight[Reactions]*(('F+ , F-'!Q$2-[1]!tbl_gk[[#This Row],[Reactions]])/('F+ , F-'!Q$2-'F+ , F-'!Q$3))</f>
        <v>2.5266458003537222E-3</v>
      </c>
      <c r="R1810" s="1" cm="1">
        <f t="array" ref="R1810">[1]!table_weight[Balance]*(('F+ , F-'!R$2-[1]!tbl_gk[[#This Row],[Balance]])/('F+ , F-'!R$2-'F+ , F-'!R$3))</f>
        <v>2.0488877023276536E-3</v>
      </c>
      <c r="S1810" s="1" cm="1">
        <f t="array" ref="S1810">[1]!table_weight[ShotPower]*(('F+ , F-'!S$2-[1]!tbl_gk[[#This Row],[ShotPower]])/('F+ , F-'!S$2-'F+ , F-'!S$3))</f>
        <v>8.570347340224143E-3</v>
      </c>
      <c r="T1810" s="1" cm="1">
        <f t="array" ref="T1810">[1]!table_weight[Jumping]*(('F+ , F-'!T$2-[1]!tbl_gk[[#This Row],[Jumping]])/('F+ , F-'!T$2-'F+ , F-'!T$3))</f>
        <v>2.8337438786225251E-3</v>
      </c>
      <c r="U1810" s="1" cm="1">
        <f t="array" ref="U1810">[1]!table_weight[Stamina]*(('F+ , F-'!U$2-[1]!tbl_gk[[#This Row],[Stamina]])/('F+ , F-'!U$2-'F+ , F-'!U$3))</f>
        <v>1.7174205324984999E-2</v>
      </c>
      <c r="V1810" s="1" cm="1">
        <f t="array" ref="V1810">[1]!table_weight[Strength]*(('F+ , F-'!V$2-[1]!tbl_gk[[#This Row],[Strength]])/('F+ , F-'!V$2-'F+ , F-'!V$3))</f>
        <v>3.6380691613426559E-2</v>
      </c>
      <c r="W1810" s="1" cm="1">
        <f t="array" ref="W1810">[1]!table_weight[LongShots]*(('F+ , F-'!W$2-[1]!tbl_gk[[#This Row],[LongShots]])/('F+ , F-'!W$2-'F+ , F-'!W$3))</f>
        <v>1.0128592311173986E-2</v>
      </c>
      <c r="X1810" s="1" cm="1">
        <f t="array" ref="X1810">[1]!table_weight[Aggression]*(('F+ , F-'!X$2-[1]!tbl_gk[[#This Row],[Aggression]])/('F+ , F-'!X$2-'F+ , F-'!X$3))</f>
        <v>1.3994523881959207E-2</v>
      </c>
      <c r="Y1810" s="1" cm="1">
        <f t="array" ref="Y1810">[1]!table_weight[Interceptions]*(('F+ , F-'!Y$2-[1]!tbl_gk[[#This Row],[Interceptions]])/('F+ , F-'!Y$2-'F+ , F-'!Y$3))</f>
        <v>2.0084046292242669E-2</v>
      </c>
      <c r="Z1810" s="1" cm="1">
        <f t="array" ref="Z1810">[1]!table_weight[Positioning]*(('F+ , F-'!Z$2-[1]!tbl_gk[[#This Row],[Positioning]])/('F+ , F-'!Z$2-'F+ , F-'!Z$3))</f>
        <v>1.9225568738802474E-3</v>
      </c>
      <c r="AA1810" s="1" cm="1">
        <f t="array" ref="AA1810">[1]!table_weight[Vision]*(('F+ , F-'!AA$2-[1]!tbl_gk[[#This Row],[Vision]])/('F+ , F-'!AA$2-'F+ , F-'!AA$3))</f>
        <v>1.9876280296115975E-2</v>
      </c>
      <c r="AB1810" s="1" cm="1">
        <f t="array" ref="AB1810">[1]!table_weight[Penalties]*(('F+ , F-'!AB$2-[1]!tbl_gk[[#This Row],[Penalties]])/('F+ , F-'!AB$2-'F+ , F-'!AB$3))</f>
        <v>2.2705309687002014E-3</v>
      </c>
      <c r="AC1810" s="1" cm="1">
        <f t="array" ref="AC1810">[1]!table_weight[Composure]*(('F+ , F-'!AC$2-[1]!tbl_gk[[#This Row],[Composure]])/('F+ , F-'!AC$2-'F+ , F-'!AC$3))</f>
        <v>1.7613245160360534E-3</v>
      </c>
      <c r="AD1810" s="1" cm="1">
        <f t="array" ref="AD1810">[1]!table_weight[Marking]*(('F+ , F-'!AD$2-[1]!tbl_gk[[#This Row],[Marking]])/('F+ , F-'!AD$2-'F+ , F-'!AD$3))</f>
        <v>3.7859581516411465E-2</v>
      </c>
      <c r="AE1810" s="1" cm="1">
        <f t="array" ref="AE1810">[1]!table_weight[StandingTackle]*(('F+ , F-'!AE$2-[1]!tbl_gk[[#This Row],[StandingTackle]])/('F+ , F-'!AE$2-'F+ , F-'!AE$3))</f>
        <v>2.465854322450484E-2</v>
      </c>
      <c r="AF1810" s="1" cm="1">
        <f t="array" ref="AF1810">[1]!table_weight[SlidingTackle]*(('F+ , F-'!AF$2-[1]!tbl_gk[[#This Row],[SlidingTackle]])/('F+ , F-'!AF$2-'F+ , F-'!AF$3))</f>
        <v>1.0461200155850536E-2</v>
      </c>
      <c r="AG1810" s="1" cm="1">
        <f t="array" ref="AG1810">[1]!table_weight[GKDiving]*(('F+ , F-'!AG$2-[1]!tbl_gk[[#This Row],[GKDiving]])/('F+ , F-'!AG$2-'F+ , F-'!AG$3))</f>
        <v>5.9784124328161402E-2</v>
      </c>
      <c r="AH1810" s="1" cm="1">
        <f t="array" ref="AH1810">[1]!table_weight[GKHandling]*(('F+ , F-'!AH$2-[1]!tbl_gk[[#This Row],[GKHandling]])/('F+ , F-'!AH$2-'F+ , F-'!AH$3))</f>
        <v>6.773058557426484E-2</v>
      </c>
      <c r="AI1810" s="1" cm="1">
        <f t="array" ref="AI1810">[1]!table_weight[GKKicking]*(('F+ , F-'!AI$2-[1]!tbl_gk[[#This Row],[GKKicking]])/('F+ , F-'!AI$2-'F+ , F-'!AI$3))</f>
        <v>3.9355034986309684E-2</v>
      </c>
      <c r="AJ1810" s="1" cm="1">
        <f t="array" ref="AJ1810">[1]!table_weight[GKPositioning]*(('F+ , F-'!AJ$2-[1]!tbl_gk[[#This Row],[GKPositioning]])/('F+ , F-'!AJ$2-'F+ , F-'!AJ$3))</f>
        <v>2.3966207203201407E-2</v>
      </c>
      <c r="AK1810" s="1" cm="1">
        <f t="array" ref="AK1810">[1]!table_weight[GKReflexes]*(('F+ , F-'!AK$2-[1]!tbl_gk[[#This Row],[GKReflexes]])/('F+ , F-'!AK$2-'F+ , F-'!AK$3))</f>
        <v>6.9235709698137402E-2</v>
      </c>
    </row>
    <row r="1811" spans="1:37" x14ac:dyDescent="0.55000000000000004">
      <c r="A1811" s="8">
        <f>[1]!tbl_gk[[#This Row],[ID]]</f>
        <v>266842</v>
      </c>
      <c r="B1811" s="2" cm="1">
        <f t="array" ref="B1811">[1]!table_weight[ValueEUR]*(('F+ , F-'!B$2-[1]!tbl_gk[[#This Row],[ValueEUR]])/('F+ , F-'!B$2-'F+ , F-'!B$3))</f>
        <v>7.1301553371144074E-5</v>
      </c>
      <c r="C1811" s="2" cm="1">
        <f t="array" ref="C1811">[1]!table_weight[WageEUR]*(('F+ , F-'!C$2-[1]!tbl_gk[[#This Row],[WageEUR]])/('F+ , F-'!C$2-'F+ , F-'!C$3))</f>
        <v>7.8241870618836313E-5</v>
      </c>
      <c r="D1811" s="2" cm="1">
        <f t="array" ref="D1811">[1]!table_weight[Crossing]*(('F+ , F-'!D$2-[1]!tbl_gk[[#This Row],[Crossing]])/('F+ , F-'!D$2-'F+ , F-'!D$3))</f>
        <v>3.81086577105983E-2</v>
      </c>
      <c r="E1811" s="2" cm="1">
        <f t="array" ref="E1811">[1]!table_weight[Finishing]*(('F+ , F-'!E$2-[1]!tbl_gk[[#This Row],[Finishing]])/('F+ , F-'!E$2-'F+ , F-'!E$3))</f>
        <v>2.096326437480962E-2</v>
      </c>
      <c r="F1811" s="2" cm="1">
        <f t="array" ref="F1811">[1]!table_weight[HeadingAccuracy]*(('F+ , F-'!F$2-[1]!tbl_gk[[#This Row],[HeadingAccuracy]])/('F+ , F-'!F$2-'F+ , F-'!F$3))</f>
        <v>1.25270674135185E-2</v>
      </c>
      <c r="G1811" s="2" cm="1">
        <f t="array" ref="G1811">[1]!table_weight[ShortPassing]*(('F+ , F-'!G$2-[1]!tbl_gk[[#This Row],[ShortPassing]])/('F+ , F-'!G$2-'F+ , F-'!G$3))</f>
        <v>5.3440942305594832E-2</v>
      </c>
      <c r="H1811" s="2" cm="1">
        <f t="array" ref="H1811">[1]!table_weight[Volleys]*(('F+ , F-'!H$2-[1]!tbl_gk[[#This Row],[Volleys]])/('F+ , F-'!H$2-'F+ , F-'!H$3))</f>
        <v>2.0833057763785961E-3</v>
      </c>
      <c r="I1811" s="2" cm="1">
        <f t="array" ref="I1811">[1]!table_weight[Dribbling]*(('F+ , F-'!I$2-[1]!tbl_gk[[#This Row],[Dribbling]])/('F+ , F-'!I$2-'F+ , F-'!I$3))</f>
        <v>2.1513320874440363E-2</v>
      </c>
      <c r="J1811" s="2" cm="1">
        <f t="array" ref="J1811">[1]!table_weight[Curve]*(('F+ , F-'!J$2-[1]!tbl_gk[[#This Row],[Curve]])/('F+ , F-'!J$2-'F+ , F-'!J$3))</f>
        <v>9.8029273569279467E-3</v>
      </c>
      <c r="K1811" s="2" cm="1">
        <f t="array" ref="K1811">[1]!table_weight[FKAccuracy]*(('F+ , F-'!K$2-[1]!tbl_gk[[#This Row],[FKAccuracy]])/('F+ , F-'!K$2-'F+ , F-'!K$3))</f>
        <v>9.5832065713416324E-3</v>
      </c>
      <c r="L1811" s="2" cm="1">
        <f t="array" ref="L1811">[1]!table_weight[LongPassing]*(('F+ , F-'!L$2-[1]!tbl_gk[[#This Row],[LongPassing]])/('F+ , F-'!L$2-'F+ , F-'!L$3))</f>
        <v>2.5988356803638323E-2</v>
      </c>
      <c r="M1811" s="2" cm="1">
        <f t="array" ref="M1811">[1]!table_weight[BallControl]*(('F+ , F-'!M$2-[1]!tbl_gk[[#This Row],[BallControl]])/('F+ , F-'!M$2-'F+ , F-'!M$3))</f>
        <v>1.2169151201703639E-2</v>
      </c>
      <c r="N1811" s="2" cm="1">
        <f t="array" ref="N1811">[1]!table_weight[Acceleration]*(('F+ , F-'!N$2-[1]!tbl_gk[[#This Row],[Acceleration]])/('F+ , F-'!N$2-'F+ , F-'!N$3))</f>
        <v>6.7646164032999796E-3</v>
      </c>
      <c r="O1811" s="2" cm="1">
        <f t="array" ref="O1811">[1]!table_weight[SprintSpeed]*(('F+ , F-'!O$2-[1]!tbl_gk[[#This Row],[SprintSpeed]])/('F+ , F-'!O$2-'F+ , F-'!O$3))</f>
        <v>7.589899604502578E-3</v>
      </c>
      <c r="P1811" s="2" cm="1">
        <f t="array" ref="P1811">[1]!table_weight[Agility]*(('F+ , F-'!P$2-[1]!tbl_gk[[#This Row],[Agility]])/('F+ , F-'!P$2-'F+ , F-'!P$3))</f>
        <v>3.2763099389202109E-3</v>
      </c>
      <c r="Q1811" s="2" cm="1">
        <f t="array" ref="Q1811">[1]!table_weight[Reactions]*(('F+ , F-'!Q$2-[1]!tbl_gk[[#This Row],[Reactions]])/('F+ , F-'!Q$2-'F+ , F-'!Q$3))</f>
        <v>2.1141322002959716E-3</v>
      </c>
      <c r="R1811" s="2" cm="1">
        <f t="array" ref="R1811">[1]!table_weight[Balance]*(('F+ , F-'!R$2-[1]!tbl_gk[[#This Row],[Balance]])/('F+ , F-'!R$2-'F+ , F-'!R$3))</f>
        <v>1.5521876532785257E-3</v>
      </c>
      <c r="S1811" s="2" cm="1">
        <f t="array" ref="S1811">[1]!table_weight[ShotPower]*(('F+ , F-'!S$2-[1]!tbl_gk[[#This Row],[ShotPower]])/('F+ , F-'!S$2-'F+ , F-'!S$3))</f>
        <v>7.5315173595909123E-3</v>
      </c>
      <c r="T1811" s="2" cm="1">
        <f t="array" ref="T1811">[1]!table_weight[Jumping]*(('F+ , F-'!T$2-[1]!tbl_gk[[#This Row],[Jumping]])/('F+ , F-'!T$2-'F+ , F-'!T$3))</f>
        <v>2.0609046389982004E-3</v>
      </c>
      <c r="U1811" s="2" cm="1">
        <f t="array" ref="U1811">[1]!table_weight[Stamina]*(('F+ , F-'!U$2-[1]!tbl_gk[[#This Row],[Stamina]])/('F+ , F-'!U$2-'F+ , F-'!U$3))</f>
        <v>1.1163233461240251E-2</v>
      </c>
      <c r="V1811" s="2" cm="1">
        <f t="array" ref="V1811">[1]!table_weight[Strength]*(('F+ , F-'!V$2-[1]!tbl_gk[[#This Row],[Strength]])/('F+ , F-'!V$2-'F+ , F-'!V$3))</f>
        <v>3.2831355846262997E-2</v>
      </c>
      <c r="W1811" s="2" cm="1">
        <f t="array" ref="W1811">[1]!table_weight[LongShots]*(('F+ , F-'!W$2-[1]!tbl_gk[[#This Row],[LongShots]])/('F+ , F-'!W$2-'F+ , F-'!W$3))</f>
        <v>9.86888481601568E-3</v>
      </c>
      <c r="X1811" s="2" cm="1">
        <f t="array" ref="X1811">[1]!table_weight[Aggression]*(('F+ , F-'!X$2-[1]!tbl_gk[[#This Row],[Aggression]])/('F+ , F-'!X$2-'F+ , F-'!X$3))</f>
        <v>7.9099482811073787E-3</v>
      </c>
      <c r="Y1811" s="2" cm="1">
        <f t="array" ref="Y1811">[1]!table_weight[Interceptions]*(('F+ , F-'!Y$2-[1]!tbl_gk[[#This Row],[Interceptions]])/('F+ , F-'!Y$2-'F+ , F-'!Y$3))</f>
        <v>2.4931919535197796E-2</v>
      </c>
      <c r="Z1811" s="2" cm="1">
        <f t="array" ref="Z1811">[1]!table_weight[Positioning]*(('F+ , F-'!Z$2-[1]!tbl_gk[[#This Row],[Positioning]])/('F+ , F-'!Z$2-'F+ , F-'!Z$3))</f>
        <v>1.9225568738802474E-3</v>
      </c>
      <c r="AA1811" s="2" cm="1">
        <f t="array" ref="AA1811">[1]!table_weight[Vision]*(('F+ , F-'!AA$2-[1]!tbl_gk[[#This Row],[Vision]])/('F+ , F-'!AA$2-'F+ , F-'!AA$3))</f>
        <v>2.1296014602981403E-2</v>
      </c>
      <c r="AB1811" s="2" cm="1">
        <f t="array" ref="AB1811">[1]!table_weight[Penalties]*(('F+ , F-'!AB$2-[1]!tbl_gk[[#This Row],[Penalties]])/('F+ , F-'!AB$2-'F+ , F-'!AB$3))</f>
        <v>2.3488251400346914E-3</v>
      </c>
      <c r="AC1811" s="2" cm="1">
        <f t="array" ref="AC1811">[1]!table_weight[Composure]*(('F+ , F-'!AC$2-[1]!tbl_gk[[#This Row],[Composure]])/('F+ , F-'!AC$2-'F+ , F-'!AC$3))</f>
        <v>2.3484326880480709E-3</v>
      </c>
      <c r="AD1811" s="2" cm="1">
        <f t="array" ref="AD1811">[1]!table_weight[Marking]*(('F+ , F-'!AD$2-[1]!tbl_gk[[#This Row],[Marking]])/('F+ , F-'!AD$2-'F+ , F-'!AD$3))</f>
        <v>3.1549651263676225E-2</v>
      </c>
      <c r="AE1811" s="2" cm="1">
        <f t="array" ref="AE1811">[1]!table_weight[StandingTackle]*(('F+ , F-'!AE$2-[1]!tbl_gk[[#This Row],[StandingTackle]])/('F+ , F-'!AE$2-'F+ , F-'!AE$3))</f>
        <v>3.1383600467551613E-2</v>
      </c>
      <c r="AF1811" s="2" cm="1">
        <f t="array" ref="AF1811">[1]!table_weight[SlidingTackle]*(('F+ , F-'!AF$2-[1]!tbl_gk[[#This Row],[SlidingTackle]])/('F+ , F-'!AF$2-'F+ , F-'!AF$3))</f>
        <v>1.120842873841129E-2</v>
      </c>
      <c r="AG1811" s="2" cm="1">
        <f t="array" ref="AG1811">[1]!table_weight[GKDiving]*(('F+ , F-'!AG$2-[1]!tbl_gk[[#This Row],[GKDiving]])/('F+ , F-'!AG$2-'F+ , F-'!AG$3))</f>
        <v>6.320036000405635E-2</v>
      </c>
      <c r="AH1811" s="2" cm="1">
        <f t="array" ref="AH1811">[1]!table_weight[GKHandling]*(('F+ , F-'!AH$2-[1]!tbl_gk[[#This Row],[GKHandling]])/('F+ , F-'!AH$2-'F+ , F-'!AH$3))</f>
        <v>5.7036282588854605E-2</v>
      </c>
      <c r="AI1811" s="2" cm="1">
        <f t="array" ref="AI1811">[1]!table_weight[GKKicking]*(('F+ , F-'!AI$2-[1]!tbl_gk[[#This Row],[GKKicking]])/('F+ , F-'!AI$2-'F+ , F-'!AI$3))</f>
        <v>3.4882871919683582E-2</v>
      </c>
      <c r="AJ1811" s="2" cm="1">
        <f t="array" ref="AJ1811">[1]!table_weight[GKPositioning]*(('F+ , F-'!AJ$2-[1]!tbl_gk[[#This Row],[GKPositioning]])/('F+ , F-'!AJ$2-'F+ , F-'!AJ$3))</f>
        <v>2.3966207203201407E-2</v>
      </c>
      <c r="AK1811" s="2" cm="1">
        <f t="array" ref="AK1811">[1]!table_weight[GKReflexes]*(('F+ , F-'!AK$2-[1]!tbl_gk[[#This Row],[GKReflexes]])/('F+ , F-'!AK$2-'F+ , F-'!AK$3))</f>
        <v>6.012574789575089E-2</v>
      </c>
    </row>
    <row r="1812" spans="1:37" x14ac:dyDescent="0.55000000000000004">
      <c r="A1812" s="7">
        <f>[1]!tbl_gk[[#This Row],[ID]]</f>
        <v>266894</v>
      </c>
      <c r="B1812" s="1" cm="1">
        <f t="array" ref="B1812">[1]!table_weight[ValueEUR]*(('F+ , F-'!B$2-[1]!tbl_gk[[#This Row],[ValueEUR]])/('F+ , F-'!B$2-'F+ , F-'!B$3))</f>
        <v>1.1297129235428024E-4</v>
      </c>
      <c r="C1812" s="1" cm="1">
        <f t="array" ref="C1812">[1]!table_weight[WageEUR]*(('F+ , F-'!C$2-[1]!tbl_gk[[#This Row],[WageEUR]])/('F+ , F-'!C$2-'F+ , F-'!C$3))</f>
        <v>0</v>
      </c>
      <c r="D1812" s="1" cm="1">
        <f t="array" ref="D1812">[1]!table_weight[Crossing]*(('F+ , F-'!D$2-[1]!tbl_gk[[#This Row],[Crossing]])/('F+ , F-'!D$2-'F+ , F-'!D$3))</f>
        <v>3.1383600467551537E-2</v>
      </c>
      <c r="E1812" s="1" cm="1">
        <f t="array" ref="E1812">[1]!table_weight[Finishing]*(('F+ , F-'!E$2-[1]!tbl_gk[[#This Row],[Finishing]])/('F+ , F-'!E$2-'F+ , F-'!E$3))</f>
        <v>1.4973760267721157E-2</v>
      </c>
      <c r="F1812" s="1" cm="1">
        <f t="array" ref="F1812">[1]!table_weight[HeadingAccuracy]*(('F+ , F-'!F$2-[1]!tbl_gk[[#This Row],[HeadingAccuracy]])/('F+ , F-'!F$2-'F+ , F-'!F$3))</f>
        <v>1.00216539308148E-2</v>
      </c>
      <c r="G1812" s="1" cm="1">
        <f t="array" ref="G1812">[1]!table_weight[ShortPassing]*(('F+ , F-'!G$2-[1]!tbl_gk[[#This Row],[ShortPassing]])/('F+ , F-'!G$2-'F+ , F-'!G$3))</f>
        <v>5.0628261131616156E-2</v>
      </c>
      <c r="H1812" s="1" cm="1">
        <f t="array" ref="H1812">[1]!table_weight[Volleys]*(('F+ , F-'!H$2-[1]!tbl_gk[[#This Row],[Volleys]])/('F+ , F-'!H$2-'F+ , F-'!H$3))</f>
        <v>2.1990449861774069E-3</v>
      </c>
      <c r="I1812" s="1" cm="1">
        <f t="array" ref="I1812">[1]!table_weight[Dribbling]*(('F+ , F-'!I$2-[1]!tbl_gk[[#This Row],[Dribbling]])/('F+ , F-'!I$2-'F+ , F-'!I$3))</f>
        <v>1.9557564431309422E-2</v>
      </c>
      <c r="J1812" s="1" cm="1">
        <f t="array" ref="J1812">[1]!table_weight[Curve]*(('F+ , F-'!J$2-[1]!tbl_gk[[#This Row],[Curve]])/('F+ , F-'!J$2-'F+ , F-'!J$3))</f>
        <v>9.6339113680153961E-3</v>
      </c>
      <c r="K1812" s="1" cm="1">
        <f t="array" ref="K1812">[1]!table_weight[FKAccuracy]*(('F+ , F-'!K$2-[1]!tbl_gk[[#This Row],[FKAccuracy]])/('F+ , F-'!K$2-'F+ , F-'!K$3))</f>
        <v>9.4310921813203358E-3</v>
      </c>
      <c r="L1812" s="1" cm="1">
        <f t="array" ref="L1812">[1]!table_weight[LongPassing]*(('F+ , F-'!L$2-[1]!tbl_gk[[#This Row],[LongPassing]])/('F+ , F-'!L$2-'F+ , F-'!L$3))</f>
        <v>2.2739812203183531E-2</v>
      </c>
      <c r="M1812" s="1" cm="1">
        <f t="array" ref="M1812">[1]!table_weight[BallControl]*(('F+ , F-'!M$2-[1]!tbl_gk[[#This Row],[BallControl]])/('F+ , F-'!M$2-'F+ , F-'!M$3))</f>
        <v>1.3907601373375588E-2</v>
      </c>
      <c r="N1812" s="1" cm="1">
        <f t="array" ref="N1812">[1]!table_weight[Acceleration]*(('F+ , F-'!N$2-[1]!tbl_gk[[#This Row],[Acceleration]])/('F+ , F-'!N$2-'F+ , F-'!N$3))</f>
        <v>1.0146924604949968E-2</v>
      </c>
      <c r="O1812" s="1" cm="1">
        <f t="array" ref="O1812">[1]!table_weight[SprintSpeed]*(('F+ , F-'!O$2-[1]!tbl_gk[[#This Row],[SprintSpeed]])/('F+ , F-'!O$2-'F+ , F-'!O$3))</f>
        <v>1.0682080924855479E-2</v>
      </c>
      <c r="P1812" s="1" cm="1">
        <f t="array" ref="P1812">[1]!table_weight[Agility]*(('F+ , F-'!P$2-[1]!tbl_gk[[#This Row],[Agility]])/('F+ , F-'!P$2-'F+ , F-'!P$3))</f>
        <v>5.1484870468746172E-3</v>
      </c>
      <c r="Q1812" s="1" cm="1">
        <f t="array" ref="Q1812">[1]!table_weight[Reactions]*(('F+ , F-'!Q$2-[1]!tbl_gk[[#This Row],[Reactions]])/('F+ , F-'!Q$2-'F+ , F-'!Q$3))</f>
        <v>1.7531828002454398E-3</v>
      </c>
      <c r="R1812" s="1" cm="1">
        <f t="array" ref="R1812">[1]!table_weight[Balance]*(('F+ , F-'!R$2-[1]!tbl_gk[[#This Row],[Balance]])/('F+ , F-'!R$2-'F+ , F-'!R$3))</f>
        <v>2.5455877513767822E-3</v>
      </c>
      <c r="S1812" s="1" cm="1">
        <f t="array" ref="S1812">[1]!table_weight[ShotPower]*(('F+ , F-'!S$2-[1]!tbl_gk[[#This Row],[ShotPower]])/('F+ , F-'!S$2-'F+ , F-'!S$3))</f>
        <v>6.7523948741159906E-3</v>
      </c>
      <c r="T1812" s="1" cm="1">
        <f t="array" ref="T1812">[1]!table_weight[Jumping]*(('F+ , F-'!T$2-[1]!tbl_gk[[#This Row],[Jumping]])/('F+ , F-'!T$2-'F+ , F-'!T$3))</f>
        <v>4.2076803046213257E-3</v>
      </c>
      <c r="U1812" s="1" cm="1">
        <f t="array" ref="U1812">[1]!table_weight[Stamina]*(('F+ , F-'!U$2-[1]!tbl_gk[[#This Row],[Stamina]])/('F+ , F-'!U$2-'F+ , F-'!U$3))</f>
        <v>2.3185177188729752E-2</v>
      </c>
      <c r="V1812" s="1" cm="1">
        <f t="array" ref="V1812">[1]!table_weight[Strength]*(('F+ , F-'!V$2-[1]!tbl_gk[[#This Row],[Strength]])/('F+ , F-'!V$2-'F+ , F-'!V$3))</f>
        <v>2.1296014602981403E-2</v>
      </c>
      <c r="W1812" s="1" cm="1">
        <f t="array" ref="W1812">[1]!table_weight[LongShots]*(('F+ , F-'!W$2-[1]!tbl_gk[[#This Row],[LongShots]])/('F+ , F-'!W$2-'F+ , F-'!W$3))</f>
        <v>9.6091773208573719E-3</v>
      </c>
      <c r="X1812" s="1" cm="1">
        <f t="array" ref="X1812">[1]!table_weight[Aggression]*(('F+ , F-'!X$2-[1]!tbl_gk[[#This Row],[Aggression]])/('F+ , F-'!X$2-'F+ , F-'!X$3))</f>
        <v>1.3994523881959207E-2</v>
      </c>
      <c r="Y1812" s="1" cm="1">
        <f t="array" ref="Y1812">[1]!table_weight[Interceptions]*(('F+ , F-'!Y$2-[1]!tbl_gk[[#This Row],[Interceptions]])/('F+ , F-'!Y$2-'F+ , F-'!Y$3))</f>
        <v>2.2161706253509151E-2</v>
      </c>
      <c r="Z1812" s="1" cm="1">
        <f t="array" ref="Z1812">[1]!table_weight[Positioning]*(('F+ , F-'!Z$2-[1]!tbl_gk[[#This Row],[Positioning]])/('F+ , F-'!Z$2-'F+ , F-'!Z$3))</f>
        <v>2.2183348544772088E-3</v>
      </c>
      <c r="AA1812" s="1" cm="1">
        <f t="array" ref="AA1812">[1]!table_weight[Vision]*(('F+ , F-'!AA$2-[1]!tbl_gk[[#This Row],[Vision]])/('F+ , F-'!AA$2-'F+ , F-'!AA$3))</f>
        <v>2.9814420444173963E-2</v>
      </c>
      <c r="AB1812" s="1" cm="1">
        <f t="array" ref="AB1812">[1]!table_weight[Penalties]*(('F+ , F-'!AB$2-[1]!tbl_gk[[#This Row],[Penalties]])/('F+ , F-'!AB$2-'F+ , F-'!AB$3))</f>
        <v>2.3096780543674466E-3</v>
      </c>
      <c r="AC1812" s="1" cm="1">
        <f t="array" ref="AC1812">[1]!table_weight[Composure]*(('F+ , F-'!AC$2-[1]!tbl_gk[[#This Row],[Composure]])/('F+ , F-'!AC$2-'F+ , F-'!AC$3))</f>
        <v>1.7079510458531426E-3</v>
      </c>
      <c r="AD1812" s="1" cm="1">
        <f t="array" ref="AD1812">[1]!table_weight[Marking]*(('F+ , F-'!AD$2-[1]!tbl_gk[[#This Row],[Marking]])/('F+ , F-'!AD$2-'F+ , F-'!AD$3))</f>
        <v>3.7859581516411465E-2</v>
      </c>
      <c r="AE1812" s="1" cm="1">
        <f t="array" ref="AE1812">[1]!table_weight[StandingTackle]*(('F+ , F-'!AE$2-[1]!tbl_gk[[#This Row],[StandingTackle]])/('F+ , F-'!AE$2-'F+ , F-'!AE$3))</f>
        <v>2.6900228972187096E-2</v>
      </c>
      <c r="AF1812" s="1" cm="1">
        <f t="array" ref="AF1812">[1]!table_weight[SlidingTackle]*(('F+ , F-'!AF$2-[1]!tbl_gk[[#This Row],[SlidingTackle]])/('F+ , F-'!AF$2-'F+ , F-'!AF$3))</f>
        <v>8.9667429907290316E-3</v>
      </c>
      <c r="AG1812" s="1" cm="1">
        <f t="array" ref="AG1812">[1]!table_weight[GKDiving]*(('F+ , F-'!AG$2-[1]!tbl_gk[[#This Row],[GKDiving]])/('F+ , F-'!AG$2-'F+ , F-'!AG$3))</f>
        <v>5.4659770814318998E-2</v>
      </c>
      <c r="AH1812" s="1" cm="1">
        <f t="array" ref="AH1812">[1]!table_weight[GKHandling]*(('F+ , F-'!AH$2-[1]!tbl_gk[[#This Row],[GKHandling]])/('F+ , F-'!AH$2-'F+ , F-'!AH$3))</f>
        <v>5.8818666419756312E-2</v>
      </c>
      <c r="AI1812" s="1" cm="1">
        <f t="array" ref="AI1812">[1]!table_weight[GKKicking]*(('F+ , F-'!AI$2-[1]!tbl_gk[[#This Row],[GKKicking]])/('F+ , F-'!AI$2-'F+ , F-'!AI$3))</f>
        <v>3.1305141466382698E-2</v>
      </c>
      <c r="AJ1812" s="1" cm="1">
        <f t="array" ref="AJ1812">[1]!table_weight[GKPositioning]*(('F+ , F-'!AJ$2-[1]!tbl_gk[[#This Row],[GKPositioning]])/('F+ , F-'!AJ$2-'F+ , F-'!AJ$3))</f>
        <v>2.0812758886990693E-2</v>
      </c>
      <c r="AK1812" s="1" cm="1">
        <f t="array" ref="AK1812">[1]!table_weight[GKReflexes]*(('F+ , F-'!AK$2-[1]!tbl_gk[[#This Row],[GKReflexes]])/('F+ , F-'!AK$2-'F+ , F-'!AK$3))</f>
        <v>5.4659770814318998E-2</v>
      </c>
    </row>
    <row r="1813" spans="1:37" x14ac:dyDescent="0.55000000000000004">
      <c r="A1813" s="8">
        <f>[1]!tbl_gk[[#This Row],[ID]]</f>
        <v>266906</v>
      </c>
      <c r="B1813" s="2" cm="1">
        <f t="array" ref="B1813">[1]!table_weight[ValueEUR]*(('F+ , F-'!B$2-[1]!tbl_gk[[#This Row],[ValueEUR]])/('F+ , F-'!B$2-'F+ , F-'!B$3))</f>
        <v>9.7538055693859437E-5</v>
      </c>
      <c r="C1813" s="2" cm="1">
        <f t="array" ref="C1813">[1]!table_weight[WageEUR]*(('F+ , F-'!C$2-[1]!tbl_gk[[#This Row],[WageEUR]])/('F+ , F-'!C$2-'F+ , F-'!C$3))</f>
        <v>0</v>
      </c>
      <c r="D1813" s="2" cm="1">
        <f t="array" ref="D1813">[1]!table_weight[Crossing]*(('F+ , F-'!D$2-[1]!tbl_gk[[#This Row],[Crossing]])/('F+ , F-'!D$2-'F+ , F-'!D$3))</f>
        <v>3.9229500584439428E-2</v>
      </c>
      <c r="E1813" s="2" cm="1">
        <f t="array" ref="E1813">[1]!table_weight[Finishing]*(('F+ , F-'!E$2-[1]!tbl_gk[[#This Row],[Finishing]])/('F+ , F-'!E$2-'F+ , F-'!E$3))</f>
        <v>2.096326437480962E-2</v>
      </c>
      <c r="F1813" s="2" cm="1">
        <f t="array" ref="F1813">[1]!table_weight[HeadingAccuracy]*(('F+ , F-'!F$2-[1]!tbl_gk[[#This Row],[HeadingAccuracy]])/('F+ , F-'!F$2-'F+ , F-'!F$3))</f>
        <v>1.1691929585950599E-2</v>
      </c>
      <c r="G1813" s="2" cm="1">
        <f t="array" ref="G1813">[1]!table_weight[ShortPassing]*(('F+ , F-'!G$2-[1]!tbl_gk[[#This Row],[ShortPassing]])/('F+ , F-'!G$2-'F+ , F-'!G$3))</f>
        <v>5.484728289258417E-2</v>
      </c>
      <c r="H1813" s="2" cm="1">
        <f t="array" ref="H1813">[1]!table_weight[Volleys]*(('F+ , F-'!H$2-[1]!tbl_gk[[#This Row],[Volleys]])/('F+ , F-'!H$2-'F+ , F-'!H$3))</f>
        <v>2.0833057763785961E-3</v>
      </c>
      <c r="I1813" s="2" cm="1">
        <f t="array" ref="I1813">[1]!table_weight[Dribbling]*(('F+ , F-'!I$2-[1]!tbl_gk[[#This Row],[Dribbling]])/('F+ , F-'!I$2-'F+ , F-'!I$3))</f>
        <v>2.0535442652874894E-2</v>
      </c>
      <c r="J1813" s="2" cm="1">
        <f t="array" ref="J1813">[1]!table_weight[Curve]*(('F+ , F-'!J$2-[1]!tbl_gk[[#This Row],[Curve]])/('F+ , F-'!J$2-'F+ , F-'!J$3))</f>
        <v>9.6339113680153961E-3</v>
      </c>
      <c r="K1813" s="2" cm="1">
        <f t="array" ref="K1813">[1]!table_weight[FKAccuracy]*(('F+ , F-'!K$2-[1]!tbl_gk[[#This Row],[FKAccuracy]])/('F+ , F-'!K$2-'F+ , F-'!K$3))</f>
        <v>9.7353209613629272E-3</v>
      </c>
      <c r="L1813" s="2" cm="1">
        <f t="array" ref="L1813">[1]!table_weight[LongPassing]*(('F+ , F-'!L$2-[1]!tbl_gk[[#This Row],[LongPassing]])/('F+ , F-'!L$2-'F+ , F-'!L$3))</f>
        <v>2.5446932703562523E-2</v>
      </c>
      <c r="M1813" s="2" cm="1">
        <f t="array" ref="M1813">[1]!table_weight[BallControl]*(('F+ , F-'!M$2-[1]!tbl_gk[[#This Row],[BallControl]])/('F+ , F-'!M$2-'F+ , F-'!M$3))</f>
        <v>1.5646051545047536E-2</v>
      </c>
      <c r="N1813" s="2" cm="1">
        <f t="array" ref="N1813">[1]!table_weight[Acceleration]*(('F+ , F-'!N$2-[1]!tbl_gk[[#This Row],[Acceleration]])/('F+ , F-'!N$2-'F+ , F-'!N$3))</f>
        <v>8.7940013242899726E-3</v>
      </c>
      <c r="O1813" s="2" cm="1">
        <f t="array" ref="O1813">[1]!table_weight[SprintSpeed]*(('F+ , F-'!O$2-[1]!tbl_gk[[#This Row],[SprintSpeed]])/('F+ , F-'!O$2-'F+ , F-'!O$3))</f>
        <v>8.7143291755399956E-3</v>
      </c>
      <c r="P1813" s="2" cm="1">
        <f t="array" ref="P1813">[1]!table_weight[Agility]*(('F+ , F-'!P$2-[1]!tbl_gk[[#This Row],[Agility]])/('F+ , F-'!P$2-'F+ , F-'!P$3))</f>
        <v>5.3825091853689179E-3</v>
      </c>
      <c r="Q1813" s="2" cm="1">
        <f t="array" ref="Q1813">[1]!table_weight[Reactions]*(('F+ , F-'!Q$2-[1]!tbl_gk[[#This Row],[Reactions]])/('F+ , F-'!Q$2-'F+ , F-'!Q$3))</f>
        <v>2.0625680002887528E-3</v>
      </c>
      <c r="R1813" s="2" cm="1">
        <f t="array" ref="R1813">[1]!table_weight[Balance]*(('F+ , F-'!R$2-[1]!tbl_gk[[#This Row],[Balance]])/('F+ , F-'!R$2-'F+ , F-'!R$3))</f>
        <v>2.7318502697702049E-3</v>
      </c>
      <c r="S1813" s="2" cm="1">
        <f t="array" ref="S1813">[1]!table_weight[ShotPower]*(('F+ , F-'!S$2-[1]!tbl_gk[[#This Row],[ShotPower]])/('F+ , F-'!S$2-'F+ , F-'!S$3))</f>
        <v>7.271809864432606E-3</v>
      </c>
      <c r="T1813" s="2" cm="1">
        <f t="array" ref="T1813">[1]!table_weight[Jumping]*(('F+ , F-'!T$2-[1]!tbl_gk[[#This Row],[Jumping]])/('F+ , F-'!T$2-'F+ , F-'!T$3))</f>
        <v>3.0054859318723757E-3</v>
      </c>
      <c r="U1813" s="2" cm="1">
        <f t="array" ref="U1813">[1]!table_weight[Stamina]*(('F+ , F-'!U$2-[1]!tbl_gk[[#This Row],[Stamina]])/('F+ , F-'!U$2-'F+ , F-'!U$3))</f>
        <v>1.3739364259988E-2</v>
      </c>
      <c r="V1813" s="2" cm="1">
        <f t="array" ref="V1813">[1]!table_weight[Strength]*(('F+ , F-'!V$2-[1]!tbl_gk[[#This Row],[Strength]])/('F+ , F-'!V$2-'F+ , F-'!V$3))</f>
        <v>1.5084677010445158E-2</v>
      </c>
      <c r="W1813" s="2" cm="1">
        <f t="array" ref="W1813">[1]!table_weight[LongShots]*(('F+ , F-'!W$2-[1]!tbl_gk[[#This Row],[LongShots]])/('F+ , F-'!W$2-'F+ , F-'!W$3))</f>
        <v>1.0128592311173986E-2</v>
      </c>
      <c r="X1813" s="2" cm="1">
        <f t="array" ref="X1813">[1]!table_weight[Aggression]*(('F+ , F-'!X$2-[1]!tbl_gk[[#This Row],[Aggression]])/('F+ , F-'!X$2-'F+ , F-'!X$3))</f>
        <v>1.3994523881959207E-2</v>
      </c>
      <c r="Y1813" s="2" cm="1">
        <f t="array" ref="Y1813">[1]!table_weight[Interceptions]*(('F+ , F-'!Y$2-[1]!tbl_gk[[#This Row],[Interceptions]])/('F+ , F-'!Y$2-'F+ , F-'!Y$3))</f>
        <v>2.2854259573931314E-2</v>
      </c>
      <c r="Z1813" s="2" cm="1">
        <f t="array" ref="Z1813">[1]!table_weight[Positioning]*(('F+ , F-'!Z$2-[1]!tbl_gk[[#This Row],[Positioning]])/('F+ , F-'!Z$2-'F+ , F-'!Z$3))</f>
        <v>1.9225568738802474E-3</v>
      </c>
      <c r="AA1813" s="2" cm="1">
        <f t="array" ref="AA1813">[1]!table_weight[Vision]*(('F+ , F-'!AA$2-[1]!tbl_gk[[#This Row],[Vision]])/('F+ , F-'!AA$2-'F+ , F-'!AA$3))</f>
        <v>2.9104553290741252E-2</v>
      </c>
      <c r="AB1813" s="2" cm="1">
        <f t="array" ref="AB1813">[1]!table_weight[Penalties]*(('F+ , F-'!AB$2-[1]!tbl_gk[[#This Row],[Penalties]])/('F+ , F-'!AB$2-'F+ , F-'!AB$3))</f>
        <v>2.3096780543674466E-3</v>
      </c>
      <c r="AC1813" s="2" cm="1">
        <f t="array" ref="AC1813">[1]!table_weight[Composure]*(('F+ , F-'!AC$2-[1]!tbl_gk[[#This Row],[Composure]])/('F+ , F-'!AC$2-'F+ , F-'!AC$3))</f>
        <v>2.0815653371335178E-3</v>
      </c>
      <c r="AD1813" s="2" cm="1">
        <f t="array" ref="AD1813">[1]!table_weight[Marking]*(('F+ , F-'!AD$2-[1]!tbl_gk[[#This Row],[Marking]])/('F+ , F-'!AD$2-'F+ , F-'!AD$3))</f>
        <v>3.3127133826860035E-2</v>
      </c>
      <c r="AE1813" s="2" cm="1">
        <f t="array" ref="AE1813">[1]!table_weight[StandingTackle]*(('F+ , F-'!AE$2-[1]!tbl_gk[[#This Row],[StandingTackle]])/('F+ , F-'!AE$2-'F+ , F-'!AE$3))</f>
        <v>3.5866971962916126E-2</v>
      </c>
      <c r="AF1813" s="2" cm="1">
        <f t="array" ref="AF1813">[1]!table_weight[SlidingTackle]*(('F+ , F-'!AF$2-[1]!tbl_gk[[#This Row],[SlidingTackle]])/('F+ , F-'!AF$2-'F+ , F-'!AF$3))</f>
        <v>8.9667429907290316E-3</v>
      </c>
      <c r="AG1813" s="2" cm="1">
        <f t="array" ref="AG1813">[1]!table_weight[GKDiving]*(('F+ , F-'!AG$2-[1]!tbl_gk[[#This Row],[GKDiving]])/('F+ , F-'!AG$2-'F+ , F-'!AG$3))</f>
        <v>5.1243535138424057E-2</v>
      </c>
      <c r="AH1813" s="2" cm="1">
        <f t="array" ref="AH1813">[1]!table_weight[GKHandling]*(('F+ , F-'!AH$2-[1]!tbl_gk[[#This Row],[GKHandling]])/('F+ , F-'!AH$2-'F+ , F-'!AH$3))</f>
        <v>6.416581791246144E-2</v>
      </c>
      <c r="AI1813" s="2" cm="1">
        <f t="array" ref="AI1813">[1]!table_weight[GKKicking]*(('F+ , F-'!AI$2-[1]!tbl_gk[[#This Row],[GKKicking]])/('F+ , F-'!AI$2-'F+ , F-'!AI$3))</f>
        <v>3.309400669303314E-2</v>
      </c>
      <c r="AJ1813" s="2" cm="1">
        <f t="array" ref="AJ1813">[1]!table_weight[GKPositioning]*(('F+ , F-'!AJ$2-[1]!tbl_gk[[#This Row],[GKPositioning]])/('F+ , F-'!AJ$2-'F+ , F-'!AJ$3))</f>
        <v>2.4596896866443549E-2</v>
      </c>
      <c r="AK1813" s="2" cm="1">
        <f t="array" ref="AK1813">[1]!table_weight[GKReflexes]*(('F+ , F-'!AK$2-[1]!tbl_gk[[#This Row],[GKReflexes]])/('F+ , F-'!AK$2-'F+ , F-'!AK$3))</f>
        <v>6.3769732616705502E-2</v>
      </c>
    </row>
    <row r="1814" spans="1:37" x14ac:dyDescent="0.55000000000000004">
      <c r="A1814" s="7">
        <f>[1]!tbl_gk[[#This Row],[ID]]</f>
        <v>267395</v>
      </c>
      <c r="B1814" s="1" cm="1">
        <f t="array" ref="B1814">[1]!table_weight[ValueEUR]*(('F+ , F-'!B$2-[1]!tbl_gk[[#This Row],[ValueEUR]])/('F+ , F-'!B$2-'F+ , F-'!B$3))</f>
        <v>1.6698762066575301E-4</v>
      </c>
      <c r="C1814" s="1" cm="1">
        <f t="array" ref="C1814">[1]!table_weight[WageEUR]*(('F+ , F-'!C$2-[1]!tbl_gk[[#This Row],[WageEUR]])/('F+ , F-'!C$2-'F+ , F-'!C$3))</f>
        <v>0</v>
      </c>
      <c r="D1814" s="1" cm="1">
        <f t="array" ref="D1814">[1]!table_weight[Crossing]*(('F+ , F-'!D$2-[1]!tbl_gk[[#This Row],[Crossing]])/('F+ , F-'!D$2-'F+ , F-'!D$3))</f>
        <v>3.5866971962916043E-2</v>
      </c>
      <c r="E1814" s="1" cm="1">
        <f t="array" ref="E1814">[1]!table_weight[Finishing]*(('F+ , F-'!E$2-[1]!tbl_gk[[#This Row],[Finishing]])/('F+ , F-'!E$2-'F+ , F-'!E$3))</f>
        <v>1.6970261636750646E-2</v>
      </c>
      <c r="F1814" s="1" cm="1">
        <f t="array" ref="F1814">[1]!table_weight[HeadingAccuracy]*(('F+ , F-'!F$2-[1]!tbl_gk[[#This Row],[HeadingAccuracy]])/('F+ , F-'!F$2-'F+ , F-'!F$3))</f>
        <v>1.00216539308148E-2</v>
      </c>
      <c r="G1814" s="1" cm="1">
        <f t="array" ref="G1814">[1]!table_weight[ShortPassing]*(('F+ , F-'!G$2-[1]!tbl_gk[[#This Row],[ShortPassing]])/('F+ , F-'!G$2-'F+ , F-'!G$3))</f>
        <v>4.5002898783658811E-2</v>
      </c>
      <c r="H1814" s="1" cm="1">
        <f t="array" ref="H1814">[1]!table_weight[Volleys]*(('F+ , F-'!H$2-[1]!tbl_gk[[#This Row],[Volleys]])/('F+ , F-'!H$2-'F+ , F-'!H$3))</f>
        <v>1.7360881469821632E-3</v>
      </c>
      <c r="I1814" s="1" cm="1">
        <f t="array" ref="I1814">[1]!table_weight[Dribbling]*(('F+ , F-'!I$2-[1]!tbl_gk[[#This Row],[Dribbling]])/('F+ , F-'!I$2-'F+ , F-'!I$3))</f>
        <v>2.1513320874440363E-2</v>
      </c>
      <c r="J1814" s="1" cm="1">
        <f t="array" ref="J1814">[1]!table_weight[Curve]*(('F+ , F-'!J$2-[1]!tbl_gk[[#This Row],[Curve]])/('F+ , F-'!J$2-'F+ , F-'!J$3))</f>
        <v>9.4648953791028455E-3</v>
      </c>
      <c r="K1814" s="1" cm="1">
        <f t="array" ref="K1814">[1]!table_weight[FKAccuracy]*(('F+ , F-'!K$2-[1]!tbl_gk[[#This Row],[FKAccuracy]])/('F+ , F-'!K$2-'F+ , F-'!K$3))</f>
        <v>8.9747490112564478E-3</v>
      </c>
      <c r="L1814" s="1" cm="1">
        <f t="array" ref="L1814">[1]!table_weight[LongPassing]*(('F+ , F-'!L$2-[1]!tbl_gk[[#This Row],[LongPassing]])/('F+ , F-'!L$2-'F+ , F-'!L$3))</f>
        <v>2.1656964003031933E-2</v>
      </c>
      <c r="M1814" s="1" cm="1">
        <f t="array" ref="M1814">[1]!table_weight[BallControl]*(('F+ , F-'!M$2-[1]!tbl_gk[[#This Row],[BallControl]])/('F+ , F-'!M$2-'F+ , F-'!M$3))</f>
        <v>1.69498891738015E-2</v>
      </c>
      <c r="N1814" s="1" cm="1">
        <f t="array" ref="N1814">[1]!table_weight[Acceleration]*(('F+ , F-'!N$2-[1]!tbl_gk[[#This Row],[Acceleration]])/('F+ , F-'!N$2-'F+ , F-'!N$3))</f>
        <v>9.6959501780633037E-3</v>
      </c>
      <c r="O1814" s="1" cm="1">
        <f t="array" ref="O1814">[1]!table_weight[SprintSpeed]*(('F+ , F-'!O$2-[1]!tbl_gk[[#This Row],[SprintSpeed]])/('F+ , F-'!O$2-'F+ , F-'!O$3))</f>
        <v>1.2087617888652253E-2</v>
      </c>
      <c r="P1814" s="1" cm="1">
        <f t="array" ref="P1814">[1]!table_weight[Agility]*(('F+ , F-'!P$2-[1]!tbl_gk[[#This Row],[Agility]])/('F+ , F-'!P$2-'F+ , F-'!P$3))</f>
        <v>5.265498116121768E-3</v>
      </c>
      <c r="Q1814" s="1" cm="1">
        <f t="array" ref="Q1814">[1]!table_weight[Reactions]*(('F+ , F-'!Q$2-[1]!tbl_gk[[#This Row],[Reactions]])/('F+ , F-'!Q$2-'F+ , F-'!Q$3))</f>
        <v>1.2375408001732517E-3</v>
      </c>
      <c r="R1814" s="1" cm="1">
        <f t="array" ref="R1814">[1]!table_weight[Balance]*(('F+ , F-'!R$2-[1]!tbl_gk[[#This Row],[Balance]])/('F+ , F-'!R$2-'F+ , F-'!R$3))</f>
        <v>1.4901001471473846E-3</v>
      </c>
      <c r="S1814" s="1" cm="1">
        <f t="array" ref="S1814">[1]!table_weight[ShotPower]*(('F+ , F-'!S$2-[1]!tbl_gk[[#This Row],[ShotPower]])/('F+ , F-'!S$2-'F+ , F-'!S$3))</f>
        <v>6.7523948741159906E-3</v>
      </c>
      <c r="T1814" s="1" cm="1">
        <f t="array" ref="T1814">[1]!table_weight[Jumping]*(('F+ , F-'!T$2-[1]!tbl_gk[[#This Row],[Jumping]])/('F+ , F-'!T$2-'F+ , F-'!T$3))</f>
        <v>2.4902597721228252E-3</v>
      </c>
      <c r="U1814" s="1" cm="1">
        <f t="array" ref="U1814">[1]!table_weight[Stamina]*(('F+ , F-'!U$2-[1]!tbl_gk[[#This Row],[Stamina]])/('F+ , F-'!U$2-'F+ , F-'!U$3))</f>
        <v>1.4598074526237249E-2</v>
      </c>
      <c r="V1814" s="1" cm="1">
        <f t="array" ref="V1814">[1]!table_weight[Strength]*(('F+ , F-'!V$2-[1]!tbl_gk[[#This Row],[Strength]])/('F+ , F-'!V$2-'F+ , F-'!V$3))</f>
        <v>3.5493357671635667E-2</v>
      </c>
      <c r="W1814" s="1" cm="1">
        <f t="array" ref="W1814">[1]!table_weight[LongShots]*(('F+ , F-'!W$2-[1]!tbl_gk[[#This Row],[LongShots]])/('F+ , F-'!W$2-'F+ , F-'!W$3))</f>
        <v>8.8300548353824494E-3</v>
      </c>
      <c r="X1814" s="1" cm="1">
        <f t="array" ref="X1814">[1]!table_weight[Aggression]*(('F+ , F-'!X$2-[1]!tbl_gk[[#This Row],[Aggression]])/('F+ , F-'!X$2-'F+ , F-'!X$3))</f>
        <v>1.3994523881959207E-2</v>
      </c>
      <c r="Y1814" s="1" cm="1">
        <f t="array" ref="Y1814">[1]!table_weight[Interceptions]*(('F+ , F-'!Y$2-[1]!tbl_gk[[#This Row],[Interceptions]])/('F+ , F-'!Y$2-'F+ , F-'!Y$3))</f>
        <v>2.2161706253509151E-2</v>
      </c>
      <c r="Z1814" s="1" cm="1">
        <f t="array" ref="Z1814">[1]!table_weight[Positioning]*(('F+ , F-'!Z$2-[1]!tbl_gk[[#This Row],[Positioning]])/('F+ , F-'!Z$2-'F+ , F-'!Z$3))</f>
        <v>2.2183348544772088E-3</v>
      </c>
      <c r="AA1814" s="1" cm="1">
        <f t="array" ref="AA1814">[1]!table_weight[Vision]*(('F+ , F-'!AA$2-[1]!tbl_gk[[#This Row],[Vision]])/('F+ , F-'!AA$2-'F+ , F-'!AA$3))</f>
        <v>2.2715748909846831E-2</v>
      </c>
      <c r="AB1814" s="1" cm="1">
        <f t="array" ref="AB1814">[1]!table_weight[Penalties]*(('F+ , F-'!AB$2-[1]!tbl_gk[[#This Row],[Penalties]])/('F+ , F-'!AB$2-'F+ , F-'!AB$3))</f>
        <v>2.2705309687002014E-3</v>
      </c>
      <c r="AC1814" s="1" cm="1">
        <f t="array" ref="AC1814">[1]!table_weight[Composure]*(('F+ , F-'!AC$2-[1]!tbl_gk[[#This Row],[Composure]])/('F+ , F-'!AC$2-'F+ , F-'!AC$3))</f>
        <v>1.814697986218964E-3</v>
      </c>
      <c r="AD1814" s="1" cm="1">
        <f t="array" ref="AD1814">[1]!table_weight[Marking]*(('F+ , F-'!AD$2-[1]!tbl_gk[[#This Row],[Marking]])/('F+ , F-'!AD$2-'F+ , F-'!AD$3))</f>
        <v>3.1549651263676225E-2</v>
      </c>
      <c r="AE1814" s="1" cm="1">
        <f t="array" ref="AE1814">[1]!table_weight[StandingTackle]*(('F+ , F-'!AE$2-[1]!tbl_gk[[#This Row],[StandingTackle]])/('F+ , F-'!AE$2-'F+ , F-'!AE$3))</f>
        <v>2.017517172914032E-2</v>
      </c>
      <c r="AF1814" s="1" cm="1">
        <f t="array" ref="AF1814">[1]!table_weight[SlidingTackle]*(('F+ , F-'!AF$2-[1]!tbl_gk[[#This Row],[SlidingTackle]])/('F+ , F-'!AF$2-'F+ , F-'!AF$3))</f>
        <v>7.4722858256075263E-3</v>
      </c>
      <c r="AG1814" s="1" cm="1">
        <f t="array" ref="AG1814">[1]!table_weight[GKDiving]*(('F+ , F-'!AG$2-[1]!tbl_gk[[#This Row],[GKDiving]])/('F+ , F-'!AG$2-'F+ , F-'!AG$3))</f>
        <v>5.4659770814318998E-2</v>
      </c>
      <c r="AH1814" s="1" cm="1">
        <f t="array" ref="AH1814">[1]!table_weight[GKHandling]*(('F+ , F-'!AH$2-[1]!tbl_gk[[#This Row],[GKHandling]])/('F+ , F-'!AH$2-'F+ , F-'!AH$3))</f>
        <v>6.0601050250658012E-2</v>
      </c>
      <c r="AI1814" s="1" cm="1">
        <f t="array" ref="AI1814">[1]!table_weight[GKKicking]*(('F+ , F-'!AI$2-[1]!tbl_gk[[#This Row],[GKKicking]])/('F+ , F-'!AI$2-'F+ , F-'!AI$3))</f>
        <v>3.1305141466382698E-2</v>
      </c>
      <c r="AJ1814" s="1" cm="1">
        <f t="array" ref="AJ1814">[1]!table_weight[GKPositioning]*(('F+ , F-'!AJ$2-[1]!tbl_gk[[#This Row],[GKPositioning]])/('F+ , F-'!AJ$2-'F+ , F-'!AJ$3))</f>
        <v>1.9551379560506409E-2</v>
      </c>
      <c r="AK1814" s="1" cm="1">
        <f t="array" ref="AK1814">[1]!table_weight[GKReflexes]*(('F+ , F-'!AK$2-[1]!tbl_gk[[#This Row],[GKReflexes]])/('F+ , F-'!AK$2-'F+ , F-'!AK$3))</f>
        <v>5.10157860933644E-2</v>
      </c>
    </row>
    <row r="1815" spans="1:37" x14ac:dyDescent="0.55000000000000004">
      <c r="A1815" s="8">
        <f>[1]!tbl_gk[[#This Row],[ID]]</f>
        <v>267460</v>
      </c>
      <c r="B1815" s="2" cm="1">
        <f t="array" ref="B1815">[1]!table_weight[ValueEUR]*(('F+ , F-'!B$2-[1]!tbl_gk[[#This Row],[ValueEUR]])/('F+ , F-'!B$2-'F+ , F-'!B$3))</f>
        <v>1.3612114734491143E-4</v>
      </c>
      <c r="C1815" s="2" cm="1">
        <f t="array" ref="C1815">[1]!table_weight[WageEUR]*(('F+ , F-'!C$2-[1]!tbl_gk[[#This Row],[WageEUR]])/('F+ , F-'!C$2-'F+ , F-'!C$3))</f>
        <v>1.5648374123767265E-5</v>
      </c>
      <c r="D1815" s="2" cm="1">
        <f t="array" ref="D1815">[1]!table_weight[Crossing]*(('F+ , F-'!D$2-[1]!tbl_gk[[#This Row],[Crossing]])/('F+ , F-'!D$2-'F+ , F-'!D$3))</f>
        <v>3.2504443341392672E-2</v>
      </c>
      <c r="E1815" s="2" cm="1">
        <f t="array" ref="E1815">[1]!table_weight[Finishing]*(('F+ , F-'!E$2-[1]!tbl_gk[[#This Row],[Finishing]])/('F+ , F-'!E$2-'F+ , F-'!E$3))</f>
        <v>1.8966763005780131E-2</v>
      </c>
      <c r="F1815" s="2" cm="1">
        <f t="array" ref="F1815">[1]!table_weight[HeadingAccuracy]*(('F+ , F-'!F$2-[1]!tbl_gk[[#This Row],[HeadingAccuracy]])/('F+ , F-'!F$2-'F+ , F-'!F$3))</f>
        <v>1.1274360672166649E-2</v>
      </c>
      <c r="G1815" s="2" cm="1">
        <f t="array" ref="G1815">[1]!table_weight[ShortPassing]*(('F+ , F-'!G$2-[1]!tbl_gk[[#This Row],[ShortPassing]])/('F+ , F-'!G$2-'F+ , F-'!G$3))</f>
        <v>4.9221920544626818E-2</v>
      </c>
      <c r="H1815" s="2" cm="1">
        <f t="array" ref="H1815">[1]!table_weight[Volleys]*(('F+ , F-'!H$2-[1]!tbl_gk[[#This Row],[Volleys]])/('F+ , F-'!H$2-'F+ , F-'!H$3))</f>
        <v>2.1990449861774069E-3</v>
      </c>
      <c r="I1815" s="2" cm="1">
        <f t="array" ref="I1815">[1]!table_weight[Dribbling]*(('F+ , F-'!I$2-[1]!tbl_gk[[#This Row],[Dribbling]])/('F+ , F-'!I$2-'F+ , F-'!I$3))</f>
        <v>2.1513320874440363E-2</v>
      </c>
      <c r="J1815" s="2" cm="1">
        <f t="array" ref="J1815">[1]!table_weight[Curve]*(('F+ , F-'!J$2-[1]!tbl_gk[[#This Row],[Curve]])/('F+ , F-'!J$2-'F+ , F-'!J$3))</f>
        <v>9.4648953791028455E-3</v>
      </c>
      <c r="K1815" s="2" cm="1">
        <f t="array" ref="K1815">[1]!table_weight[FKAccuracy]*(('F+ , F-'!K$2-[1]!tbl_gk[[#This Row],[FKAccuracy]])/('F+ , F-'!K$2-'F+ , F-'!K$3))</f>
        <v>9.5832065713416324E-3</v>
      </c>
      <c r="L1815" s="2" cm="1">
        <f t="array" ref="L1815">[1]!table_weight[LongPassing]*(('F+ , F-'!L$2-[1]!tbl_gk[[#This Row],[LongPassing]])/('F+ , F-'!L$2-'F+ , F-'!L$3))</f>
        <v>2.2739812203183531E-2</v>
      </c>
      <c r="M1815" s="2" cm="1">
        <f t="array" ref="M1815">[1]!table_weight[BallControl]*(('F+ , F-'!M$2-[1]!tbl_gk[[#This Row],[BallControl]])/('F+ , F-'!M$2-'F+ , F-'!M$3))</f>
        <v>1.5211439002129552E-2</v>
      </c>
      <c r="N1815" s="2" cm="1">
        <f t="array" ref="N1815">[1]!table_weight[Acceleration]*(('F+ , F-'!N$2-[1]!tbl_gk[[#This Row],[Acceleration]])/('F+ , F-'!N$2-'F+ , F-'!N$3))</f>
        <v>9.9214373915066361E-3</v>
      </c>
      <c r="O1815" s="2" cm="1">
        <f t="array" ref="O1815">[1]!table_weight[SprintSpeed]*(('F+ , F-'!O$2-[1]!tbl_gk[[#This Row],[SprintSpeed]])/('F+ , F-'!O$2-'F+ , F-'!O$3))</f>
        <v>8.995436568299351E-3</v>
      </c>
      <c r="P1815" s="2" cm="1">
        <f t="array" ref="P1815">[1]!table_weight[Agility]*(('F+ , F-'!P$2-[1]!tbl_gk[[#This Row],[Agility]])/('F+ , F-'!P$2-'F+ , F-'!P$3))</f>
        <v>5.265498116121768E-3</v>
      </c>
      <c r="Q1815" s="2" cm="1">
        <f t="array" ref="Q1815">[1]!table_weight[Reactions]*(('F+ , F-'!Q$2-[1]!tbl_gk[[#This Row],[Reactions]])/('F+ , F-'!Q$2-'F+ , F-'!Q$3))</f>
        <v>2.3203890003248469E-3</v>
      </c>
      <c r="R1815" s="2" cm="1">
        <f t="array" ref="R1815">[1]!table_weight[Balance]*(('F+ , F-'!R$2-[1]!tbl_gk[[#This Row],[Balance]])/('F+ , F-'!R$2-'F+ , F-'!R$3))</f>
        <v>1.9247126900653719E-3</v>
      </c>
      <c r="S1815" s="2" cm="1">
        <f t="array" ref="S1815">[1]!table_weight[ShotPower]*(('F+ , F-'!S$2-[1]!tbl_gk[[#This Row],[ShotPower]])/('F+ , F-'!S$2-'F+ , F-'!S$3))</f>
        <v>7.271809864432606E-3</v>
      </c>
      <c r="T1815" s="2" cm="1">
        <f t="array" ref="T1815">[1]!table_weight[Jumping]*(('F+ , F-'!T$2-[1]!tbl_gk[[#This Row],[Jumping]])/('F+ , F-'!T$2-'F+ , F-'!T$3))</f>
        <v>1.8891625857483504E-3</v>
      </c>
      <c r="U1815" s="2" cm="1">
        <f t="array" ref="U1815">[1]!table_weight[Stamina]*(('F+ , F-'!U$2-[1]!tbl_gk[[#This Row],[Stamina]])/('F+ , F-'!U$2-'F+ , F-'!U$3))</f>
        <v>1.7174205324984999E-2</v>
      </c>
      <c r="V1815" s="2" cm="1">
        <f t="array" ref="V1815">[1]!table_weight[Strength]*(('F+ , F-'!V$2-[1]!tbl_gk[[#This Row],[Strength]])/('F+ , F-'!V$2-'F+ , F-'!V$3))</f>
        <v>3.2831355846262997E-2</v>
      </c>
      <c r="W1815" s="2" cm="1">
        <f t="array" ref="W1815">[1]!table_weight[LongShots]*(('F+ , F-'!W$2-[1]!tbl_gk[[#This Row],[LongShots]])/('F+ , F-'!W$2-'F+ , F-'!W$3))</f>
        <v>9.3494698256990638E-3</v>
      </c>
      <c r="X1815" s="2" cm="1">
        <f t="array" ref="X1815">[1]!table_weight[Aggression]*(('F+ , F-'!X$2-[1]!tbl_gk[[#This Row],[Aggression]])/('F+ , F-'!X$2-'F+ , F-'!X$3))</f>
        <v>1.8253726802555489E-2</v>
      </c>
      <c r="Y1815" s="2" cm="1">
        <f t="array" ref="Y1815">[1]!table_weight[Interceptions]*(('F+ , F-'!Y$2-[1]!tbl_gk[[#This Row],[Interceptions]])/('F+ , F-'!Y$2-'F+ , F-'!Y$3))</f>
        <v>2.2161706253509151E-2</v>
      </c>
      <c r="Z1815" s="2" cm="1">
        <f t="array" ref="Z1815">[1]!table_weight[Positioning]*(('F+ , F-'!Z$2-[1]!tbl_gk[[#This Row],[Positioning]])/('F+ , F-'!Z$2-'F+ , F-'!Z$3))</f>
        <v>1.9225568738802474E-3</v>
      </c>
      <c r="AA1815" s="2" cm="1">
        <f t="array" ref="AA1815">[1]!table_weight[Vision]*(('F+ , F-'!AA$2-[1]!tbl_gk[[#This Row],[Vision]])/('F+ , F-'!AA$2-'F+ , F-'!AA$3))</f>
        <v>2.2715748909846831E-2</v>
      </c>
      <c r="AB1815" s="2" cm="1">
        <f t="array" ref="AB1815">[1]!table_weight[Penalties]*(('F+ , F-'!AB$2-[1]!tbl_gk[[#This Row],[Penalties]])/('F+ , F-'!AB$2-'F+ , F-'!AB$3))</f>
        <v>2.427119311369181E-3</v>
      </c>
      <c r="AC1815" s="2" cm="1">
        <f t="array" ref="AC1815">[1]!table_weight[Composure]*(('F+ , F-'!AC$2-[1]!tbl_gk[[#This Row],[Composure]])/('F+ , F-'!AC$2-'F+ , F-'!AC$3))</f>
        <v>1.9748183967676961E-3</v>
      </c>
      <c r="AD1815" s="2" cm="1">
        <f t="array" ref="AD1815">[1]!table_weight[Marking]*(('F+ , F-'!AD$2-[1]!tbl_gk[[#This Row],[Marking]])/('F+ , F-'!AD$2-'F+ , F-'!AD$3))</f>
        <v>3.1549651263676225E-2</v>
      </c>
      <c r="AE1815" s="2" cm="1">
        <f t="array" ref="AE1815">[1]!table_weight[StandingTackle]*(('F+ , F-'!AE$2-[1]!tbl_gk[[#This Row],[StandingTackle]])/('F+ , F-'!AE$2-'F+ , F-'!AE$3))</f>
        <v>2.9141914719869356E-2</v>
      </c>
      <c r="AF1815" s="2" cm="1">
        <f t="array" ref="AF1815">[1]!table_weight[SlidingTackle]*(('F+ , F-'!AF$2-[1]!tbl_gk[[#This Row],[SlidingTackle]])/('F+ , F-'!AF$2-'F+ , F-'!AF$3))</f>
        <v>1.0461200155850536E-2</v>
      </c>
      <c r="AG1815" s="2" cm="1">
        <f t="array" ref="AG1815">[1]!table_weight[GKDiving]*(('F+ , F-'!AG$2-[1]!tbl_gk[[#This Row],[GKDiving]])/('F+ , F-'!AG$2-'F+ , F-'!AG$3))</f>
        <v>4.7827299462529123E-2</v>
      </c>
      <c r="AH1815" s="2" cm="1">
        <f t="array" ref="AH1815">[1]!table_weight[GKHandling]*(('F+ , F-'!AH$2-[1]!tbl_gk[[#This Row],[GKHandling]])/('F+ , F-'!AH$2-'F+ , F-'!AH$3))</f>
        <v>5.8818666419756312E-2</v>
      </c>
      <c r="AI1815" s="2" cm="1">
        <f t="array" ref="AI1815">[1]!table_weight[GKKicking]*(('F+ , F-'!AI$2-[1]!tbl_gk[[#This Row],[GKKicking]])/('F+ , F-'!AI$2-'F+ , F-'!AI$3))</f>
        <v>3.309400669303314E-2</v>
      </c>
      <c r="AJ1815" s="2" cm="1">
        <f t="array" ref="AJ1815">[1]!table_weight[GKPositioning]*(('F+ , F-'!AJ$2-[1]!tbl_gk[[#This Row],[GKPositioning]])/('F+ , F-'!AJ$2-'F+ , F-'!AJ$3))</f>
        <v>2.2704827876717123E-2</v>
      </c>
      <c r="AK1815" s="2" cm="1">
        <f t="array" ref="AK1815">[1]!table_weight[GKReflexes]*(('F+ , F-'!AK$2-[1]!tbl_gk[[#This Row],[GKReflexes]])/('F+ , F-'!AK$2-'F+ , F-'!AK$3))</f>
        <v>5.10157860933644E-2</v>
      </c>
    </row>
    <row r="1816" spans="1:37" x14ac:dyDescent="0.55000000000000004">
      <c r="A1816" s="7">
        <f>[1]!tbl_gk[[#This Row],[ID]]</f>
        <v>267480</v>
      </c>
      <c r="B1816" s="1" cm="1">
        <f t="array" ref="B1816">[1]!table_weight[ValueEUR]*(('F+ , F-'!B$2-[1]!tbl_gk[[#This Row],[ValueEUR]])/('F+ , F-'!B$2-'F+ , F-'!B$3))</f>
        <v>8.210481903343863E-5</v>
      </c>
      <c r="C1816" s="1" cm="1">
        <f t="array" ref="C1816">[1]!table_weight[WageEUR]*(('F+ , F-'!C$2-[1]!tbl_gk[[#This Row],[WageEUR]])/('F+ , F-'!C$2-'F+ , F-'!C$3))</f>
        <v>0</v>
      </c>
      <c r="D1816" s="1" cm="1">
        <f t="array" ref="D1816">[1]!table_weight[Crossing]*(('F+ , F-'!D$2-[1]!tbl_gk[[#This Row],[Crossing]])/('F+ , F-'!D$2-'F+ , F-'!D$3))</f>
        <v>3.4746129089074922E-2</v>
      </c>
      <c r="E1816" s="1" cm="1">
        <f t="array" ref="E1816">[1]!table_weight[Finishing]*(('F+ , F-'!E$2-[1]!tbl_gk[[#This Row],[Finishing]])/('F+ , F-'!E$2-'F+ , F-'!E$3))</f>
        <v>1.8966763005780131E-2</v>
      </c>
      <c r="F1816" s="1" cm="1">
        <f t="array" ref="F1816">[1]!table_weight[HeadingAccuracy]*(('F+ , F-'!F$2-[1]!tbl_gk[[#This Row],[HeadingAccuracy]])/('F+ , F-'!F$2-'F+ , F-'!F$3))</f>
        <v>1.00216539308148E-2</v>
      </c>
      <c r="G1816" s="1" cm="1">
        <f t="array" ref="G1816">[1]!table_weight[ShortPassing]*(('F+ , F-'!G$2-[1]!tbl_gk[[#This Row],[ShortPassing]])/('F+ , F-'!G$2-'F+ , F-'!G$3))</f>
        <v>4.781557995763748E-2</v>
      </c>
      <c r="H1816" s="1" cm="1">
        <f t="array" ref="H1816">[1]!table_weight[Volleys]*(('F+ , F-'!H$2-[1]!tbl_gk[[#This Row],[Volleys]])/('F+ , F-'!H$2-'F+ , F-'!H$3))</f>
        <v>2.0833057763785961E-3</v>
      </c>
      <c r="I1816" s="1" cm="1">
        <f t="array" ref="I1816">[1]!table_weight[Dribbling]*(('F+ , F-'!I$2-[1]!tbl_gk[[#This Row],[Dribbling]])/('F+ , F-'!I$2-'F+ , F-'!I$3))</f>
        <v>1.5646051545047536E-2</v>
      </c>
      <c r="J1816" s="1" cm="1">
        <f t="array" ref="J1816">[1]!table_weight[Curve]*(('F+ , F-'!J$2-[1]!tbl_gk[[#This Row],[Curve]])/('F+ , F-'!J$2-'F+ , F-'!J$3))</f>
        <v>9.1268634012777444E-3</v>
      </c>
      <c r="K1816" s="1" cm="1">
        <f t="array" ref="K1816">[1]!table_weight[FKAccuracy]*(('F+ , F-'!K$2-[1]!tbl_gk[[#This Row],[FKAccuracy]])/('F+ , F-'!K$2-'F+ , F-'!K$3))</f>
        <v>9.2789777912990392E-3</v>
      </c>
      <c r="L1816" s="1" cm="1">
        <f t="array" ref="L1816">[1]!table_weight[LongPassing]*(('F+ , F-'!L$2-[1]!tbl_gk[[#This Row],[LongPassing]])/('F+ , F-'!L$2-'F+ , F-'!L$3))</f>
        <v>2.7071205003789917E-2</v>
      </c>
      <c r="M1816" s="1" cm="1">
        <f t="array" ref="M1816">[1]!table_weight[BallControl]*(('F+ , F-'!M$2-[1]!tbl_gk[[#This Row],[BallControl]])/('F+ , F-'!M$2-'F+ , F-'!M$3))</f>
        <v>1.5211439002129552E-2</v>
      </c>
      <c r="N1816" s="1" cm="1">
        <f t="array" ref="N1816">[1]!table_weight[Acceleration]*(('F+ , F-'!N$2-[1]!tbl_gk[[#This Row],[Acceleration]])/('F+ , F-'!N$2-'F+ , F-'!N$3))</f>
        <v>9.6959501780633037E-3</v>
      </c>
      <c r="O1816" s="1" cm="1">
        <f t="array" ref="O1816">[1]!table_weight[SprintSpeed]*(('F+ , F-'!O$2-[1]!tbl_gk[[#This Row],[SprintSpeed]])/('F+ , F-'!O$2-'F+ , F-'!O$3))</f>
        <v>8.4332217827806418E-3</v>
      </c>
      <c r="P1816" s="1" cm="1">
        <f t="array" ref="P1816">[1]!table_weight[Agility]*(('F+ , F-'!P$2-[1]!tbl_gk[[#This Row],[Agility]])/('F+ , F-'!P$2-'F+ , F-'!P$3))</f>
        <v>5.4995202546160686E-3</v>
      </c>
      <c r="Q1816" s="1" cm="1">
        <f t="array" ref="Q1816">[1]!table_weight[Reactions]*(('F+ , F-'!Q$2-[1]!tbl_gk[[#This Row],[Reactions]])/('F+ , F-'!Q$2-'F+ , F-'!Q$3))</f>
        <v>1.7531828002454398E-3</v>
      </c>
      <c r="R1816" s="1" cm="1">
        <f t="array" ref="R1816">[1]!table_weight[Balance]*(('F+ , F-'!R$2-[1]!tbl_gk[[#This Row],[Balance]])/('F+ , F-'!R$2-'F+ , F-'!R$3))</f>
        <v>1.4280126410162438E-3</v>
      </c>
      <c r="S1816" s="1" cm="1">
        <f t="array" ref="S1816">[1]!table_weight[ShotPower]*(('F+ , F-'!S$2-[1]!tbl_gk[[#This Row],[ShotPower]])/('F+ , F-'!S$2-'F+ , F-'!S$3))</f>
        <v>5.9732723886410689E-3</v>
      </c>
      <c r="T1816" s="1" cm="1">
        <f t="array" ref="T1816">[1]!table_weight[Jumping]*(('F+ , F-'!T$2-[1]!tbl_gk[[#This Row],[Jumping]])/('F+ , F-'!T$2-'F+ , F-'!T$3))</f>
        <v>2.0609046389982004E-3</v>
      </c>
      <c r="U1816" s="1" cm="1">
        <f t="array" ref="U1816">[1]!table_weight[Stamina]*(('F+ , F-'!U$2-[1]!tbl_gk[[#This Row],[Stamina]])/('F+ , F-'!U$2-'F+ , F-'!U$3))</f>
        <v>1.975033612373275E-2</v>
      </c>
      <c r="V1816" s="1" cm="1">
        <f t="array" ref="V1816">[1]!table_weight[Strength]*(('F+ , F-'!V$2-[1]!tbl_gk[[#This Row],[Strength]])/('F+ , F-'!V$2-'F+ , F-'!V$3))</f>
        <v>2.2183348544772292E-2</v>
      </c>
      <c r="W1816" s="1" cm="1">
        <f t="array" ref="W1816">[1]!table_weight[LongShots]*(('F+ , F-'!W$2-[1]!tbl_gk[[#This Row],[LongShots]])/('F+ , F-'!W$2-'F+ , F-'!W$3))</f>
        <v>9.86888481601568E-3</v>
      </c>
      <c r="X1816" s="1" cm="1">
        <f t="array" ref="X1816">[1]!table_weight[Aggression]*(('F+ , F-'!X$2-[1]!tbl_gk[[#This Row],[Aggression]])/('F+ , F-'!X$2-'F+ , F-'!X$3))</f>
        <v>9.7353209613629272E-3</v>
      </c>
      <c r="Y1816" s="1" cm="1">
        <f t="array" ref="Y1816">[1]!table_weight[Interceptions]*(('F+ , F-'!Y$2-[1]!tbl_gk[[#This Row],[Interceptions]])/('F+ , F-'!Y$2-'F+ , F-'!Y$3))</f>
        <v>2.1469152933086991E-2</v>
      </c>
      <c r="Z1816" s="1" cm="1">
        <f t="array" ref="Z1816">[1]!table_weight[Positioning]*(('F+ , F-'!Z$2-[1]!tbl_gk[[#This Row],[Positioning]])/('F+ , F-'!Z$2-'F+ , F-'!Z$3))</f>
        <v>2.0704458641787279E-3</v>
      </c>
      <c r="AA1816" s="1" cm="1">
        <f t="array" ref="AA1816">[1]!table_weight[Vision]*(('F+ , F-'!AA$2-[1]!tbl_gk[[#This Row],[Vision]])/('F+ , F-'!AA$2-'F+ , F-'!AA$3))</f>
        <v>3.4073623364770246E-2</v>
      </c>
      <c r="AB1816" s="1" cm="1">
        <f t="array" ref="AB1816">[1]!table_weight[Penalties]*(('F+ , F-'!AB$2-[1]!tbl_gk[[#This Row],[Penalties]])/('F+ , F-'!AB$2-'F+ , F-'!AB$3))</f>
        <v>2.3096780543674466E-3</v>
      </c>
      <c r="AC1816" s="1" cm="1">
        <f t="array" ref="AC1816">[1]!table_weight[Composure]*(('F+ , F-'!AC$2-[1]!tbl_gk[[#This Row],[Composure]])/('F+ , F-'!AC$2-'F+ , F-'!AC$3))</f>
        <v>2.3484326880480709E-3</v>
      </c>
      <c r="AD1816" s="1" cm="1">
        <f t="array" ref="AD1816">[1]!table_weight[Marking]*(('F+ , F-'!AD$2-[1]!tbl_gk[[#This Row],[Marking]])/('F+ , F-'!AD$2-'F+ , F-'!AD$3))</f>
        <v>3.6282098953227655E-2</v>
      </c>
      <c r="AE1816" s="1" cm="1">
        <f t="array" ref="AE1816">[1]!table_weight[StandingTackle]*(('F+ , F-'!AE$2-[1]!tbl_gk[[#This Row],[StandingTackle]])/('F+ , F-'!AE$2-'F+ , F-'!AE$3))</f>
        <v>2.241685747682258E-2</v>
      </c>
      <c r="AF1816" s="1" cm="1">
        <f t="array" ref="AF1816">[1]!table_weight[SlidingTackle]*(('F+ , F-'!AF$2-[1]!tbl_gk[[#This Row],[SlidingTackle]])/('F+ , F-'!AF$2-'F+ , F-'!AF$3))</f>
        <v>9.7139715732897855E-3</v>
      </c>
      <c r="AG1816" s="1" cm="1">
        <f t="array" ref="AG1816">[1]!table_weight[GKDiving]*(('F+ , F-'!AG$2-[1]!tbl_gk[[#This Row],[GKDiving]])/('F+ , F-'!AG$2-'F+ , F-'!AG$3))</f>
        <v>4.9535417300476586E-2</v>
      </c>
      <c r="AH1816" s="1" cm="1">
        <f t="array" ref="AH1816">[1]!table_weight[GKHandling]*(('F+ , F-'!AH$2-[1]!tbl_gk[[#This Row],[GKHandling]])/('F+ , F-'!AH$2-'F+ , F-'!AH$3))</f>
        <v>5.3471514927051197E-2</v>
      </c>
      <c r="AI1816" s="1" cm="1">
        <f t="array" ref="AI1816">[1]!table_weight[GKKicking]*(('F+ , F-'!AI$2-[1]!tbl_gk[[#This Row],[GKKicking]])/('F+ , F-'!AI$2-'F+ , F-'!AI$3))</f>
        <v>2.7727411013081817E-2</v>
      </c>
      <c r="AJ1816" s="1" cm="1">
        <f t="array" ref="AJ1816">[1]!table_weight[GKPositioning]*(('F+ , F-'!AJ$2-[1]!tbl_gk[[#This Row],[GKPositioning]])/('F+ , F-'!AJ$2-'F+ , F-'!AJ$3))</f>
        <v>1.6397931244295699E-2</v>
      </c>
      <c r="AK1816" s="1" cm="1">
        <f t="array" ref="AK1816">[1]!table_weight[GKReflexes]*(('F+ , F-'!AK$2-[1]!tbl_gk[[#This Row],[GKReflexes]])/('F+ , F-'!AK$2-'F+ , F-'!AK$3))</f>
        <v>4.9193793732887098E-2</v>
      </c>
    </row>
    <row r="1817" spans="1:37" x14ac:dyDescent="0.55000000000000004">
      <c r="A1817" s="8">
        <f>[1]!tbl_gk[[#This Row],[ID]]</f>
        <v>267567</v>
      </c>
      <c r="B1817" s="2" cm="1">
        <f t="array" ref="B1817">[1]!table_weight[ValueEUR]*(('F+ , F-'!B$2-[1]!tbl_gk[[#This Row],[ValueEUR]])/('F+ , F-'!B$2-'F+ , F-'!B$3))</f>
        <v>1.9013747565638421E-4</v>
      </c>
      <c r="C1817" s="2" cm="1">
        <f t="array" ref="C1817">[1]!table_weight[WageEUR]*(('F+ , F-'!C$2-[1]!tbl_gk[[#This Row],[WageEUR]])/('F+ , F-'!C$2-'F+ , F-'!C$3))</f>
        <v>0</v>
      </c>
      <c r="D1817" s="2" cm="1">
        <f t="array" ref="D1817">[1]!table_weight[Crossing]*(('F+ , F-'!D$2-[1]!tbl_gk[[#This Row],[Crossing]])/('F+ , F-'!D$2-'F+ , F-'!D$3))</f>
        <v>3.6987814836757178E-2</v>
      </c>
      <c r="E1817" s="2" cm="1">
        <f t="array" ref="E1817">[1]!table_weight[Finishing]*(('F+ , F-'!E$2-[1]!tbl_gk[[#This Row],[Finishing]])/('F+ , F-'!E$2-'F+ , F-'!E$3))</f>
        <v>1.7968512321265388E-2</v>
      </c>
      <c r="F1817" s="2" cm="1">
        <f t="array" ref="F1817">[1]!table_weight[HeadingAccuracy]*(('F+ , F-'!F$2-[1]!tbl_gk[[#This Row],[HeadingAccuracy]])/('F+ , F-'!F$2-'F+ , F-'!F$3))</f>
        <v>1.08567917583827E-2</v>
      </c>
      <c r="G1817" s="2" cm="1">
        <f t="array" ref="G1817">[1]!table_weight[ShortPassing]*(('F+ , F-'!G$2-[1]!tbl_gk[[#This Row],[ShortPassing]])/('F+ , F-'!G$2-'F+ , F-'!G$3))</f>
        <v>6.4691667001509537E-2</v>
      </c>
      <c r="H1817" s="2" cm="1">
        <f t="array" ref="H1817">[1]!table_weight[Volleys]*(('F+ , F-'!H$2-[1]!tbl_gk[[#This Row],[Volleys]])/('F+ , F-'!H$2-'F+ , F-'!H$3))</f>
        <v>2.3147841959762173E-3</v>
      </c>
      <c r="I1817" s="2" cm="1">
        <f t="array" ref="I1817">[1]!table_weight[Dribbling]*(('F+ , F-'!I$2-[1]!tbl_gk[[#This Row],[Dribbling]])/('F+ , F-'!I$2-'F+ , F-'!I$3))</f>
        <v>2.1513320874440363E-2</v>
      </c>
      <c r="J1817" s="2" cm="1">
        <f t="array" ref="J1817">[1]!table_weight[Curve]*(('F+ , F-'!J$2-[1]!tbl_gk[[#This Row],[Curve]])/('F+ , F-'!J$2-'F+ , F-'!J$3))</f>
        <v>9.295879390190295E-3</v>
      </c>
      <c r="K1817" s="2" cm="1">
        <f t="array" ref="K1817">[1]!table_weight[FKAccuracy]*(('F+ , F-'!K$2-[1]!tbl_gk[[#This Row],[FKAccuracy]])/('F+ , F-'!K$2-'F+ , F-'!K$3))</f>
        <v>9.5832065713416324E-3</v>
      </c>
      <c r="L1817" s="2" cm="1">
        <f t="array" ref="L1817">[1]!table_weight[LongPassing]*(('F+ , F-'!L$2-[1]!tbl_gk[[#This Row],[LongPassing]])/('F+ , F-'!L$2-'F+ , F-'!L$3))</f>
        <v>2.5446932703562523E-2</v>
      </c>
      <c r="M1817" s="2" cm="1">
        <f t="array" ref="M1817">[1]!table_weight[BallControl]*(('F+ , F-'!M$2-[1]!tbl_gk[[#This Row],[BallControl]])/('F+ , F-'!M$2-'F+ , F-'!M$3))</f>
        <v>1.3907601373375588E-2</v>
      </c>
      <c r="N1817" s="2" cm="1">
        <f t="array" ref="N1817">[1]!table_weight[Acceleration]*(('F+ , F-'!N$2-[1]!tbl_gk[[#This Row],[Acceleration]])/('F+ , F-'!N$2-'F+ , F-'!N$3))</f>
        <v>9.9214373915066361E-3</v>
      </c>
      <c r="O1817" s="2" cm="1">
        <f t="array" ref="O1817">[1]!table_weight[SprintSpeed]*(('F+ , F-'!O$2-[1]!tbl_gk[[#This Row],[SprintSpeed]])/('F+ , F-'!O$2-'F+ , F-'!O$3))</f>
        <v>1.3493154852449027E-2</v>
      </c>
      <c r="P1817" s="2" cm="1">
        <f t="array" ref="P1817">[1]!table_weight[Agility]*(('F+ , F-'!P$2-[1]!tbl_gk[[#This Row],[Agility]])/('F+ , F-'!P$2-'F+ , F-'!P$3))</f>
        <v>5.7335423931103692E-3</v>
      </c>
      <c r="Q1817" s="2" cm="1">
        <f t="array" ref="Q1817">[1]!table_weight[Reactions]*(('F+ , F-'!Q$2-[1]!tbl_gk[[#This Row],[Reactions]])/('F+ , F-'!Q$2-'F+ , F-'!Q$3))</f>
        <v>1.4437976002021271E-3</v>
      </c>
      <c r="R1817" s="2" cm="1">
        <f t="array" ref="R1817">[1]!table_weight[Balance]*(('F+ , F-'!R$2-[1]!tbl_gk[[#This Row],[Balance]])/('F+ , F-'!R$2-'F+ , F-'!R$3))</f>
        <v>1.4280126410162438E-3</v>
      </c>
      <c r="S1817" s="2" cm="1">
        <f t="array" ref="S1817">[1]!table_weight[ShotPower]*(('F+ , F-'!S$2-[1]!tbl_gk[[#This Row],[ShotPower]])/('F+ , F-'!S$2-'F+ , F-'!S$3))</f>
        <v>7.7912248547492196E-3</v>
      </c>
      <c r="T1817" s="2" cm="1">
        <f t="array" ref="T1817">[1]!table_weight[Jumping]*(('F+ , F-'!T$2-[1]!tbl_gk[[#This Row],[Jumping]])/('F+ , F-'!T$2-'F+ , F-'!T$3))</f>
        <v>2.4043887454979003E-3</v>
      </c>
      <c r="U1817" s="2" cm="1">
        <f t="array" ref="U1817">[1]!table_weight[Stamina]*(('F+ , F-'!U$2-[1]!tbl_gk[[#This Row],[Stamina]])/('F+ , F-'!U$2-'F+ , F-'!U$3))</f>
        <v>2.2326466922480501E-2</v>
      </c>
      <c r="V1817" s="2" cm="1">
        <f t="array" ref="V1817">[1]!table_weight[Strength]*(('F+ , F-'!V$2-[1]!tbl_gk[[#This Row],[Strength]])/('F+ , F-'!V$2-'F+ , F-'!V$3))</f>
        <v>3.4606023729844775E-2</v>
      </c>
      <c r="W1817" s="2" cm="1">
        <f t="array" ref="W1817">[1]!table_weight[LongShots]*(('F+ , F-'!W$2-[1]!tbl_gk[[#This Row],[LongShots]])/('F+ , F-'!W$2-'F+ , F-'!W$3))</f>
        <v>9.6091773208573719E-3</v>
      </c>
      <c r="X1817" s="2" cm="1">
        <f t="array" ref="X1817">[1]!table_weight[Aggression]*(('F+ , F-'!X$2-[1]!tbl_gk[[#This Row],[Aggression]])/('F+ , F-'!X$2-'F+ , F-'!X$3))</f>
        <v>1.7645269242470306E-2</v>
      </c>
      <c r="Y1817" s="2" cm="1">
        <f t="array" ref="Y1817">[1]!table_weight[Interceptions]*(('F+ , F-'!Y$2-[1]!tbl_gk[[#This Row],[Interceptions]])/('F+ , F-'!Y$2-'F+ , F-'!Y$3))</f>
        <v>2.6317026176042119E-2</v>
      </c>
      <c r="Z1817" s="2" cm="1">
        <f t="array" ref="Z1817">[1]!table_weight[Positioning]*(('F+ , F-'!Z$2-[1]!tbl_gk[[#This Row],[Positioning]])/('F+ , F-'!Z$2-'F+ , F-'!Z$3))</f>
        <v>1.9225568738802474E-3</v>
      </c>
      <c r="AA1817" s="2" cm="1">
        <f t="array" ref="AA1817">[1]!table_weight[Vision]*(('F+ , F-'!AA$2-[1]!tbl_gk[[#This Row],[Vision]])/('F+ , F-'!AA$2-'F+ , F-'!AA$3))</f>
        <v>3.1944021904472104E-2</v>
      </c>
      <c r="AB1817" s="2" cm="1">
        <f t="array" ref="AB1817">[1]!table_weight[Penalties]*(('F+ , F-'!AB$2-[1]!tbl_gk[[#This Row],[Penalties]])/('F+ , F-'!AB$2-'F+ , F-'!AB$3))</f>
        <v>2.3488251400346914E-3</v>
      </c>
      <c r="AC1817" s="2" cm="1">
        <f t="array" ref="AC1817">[1]!table_weight[Composure]*(('F+ , F-'!AC$2-[1]!tbl_gk[[#This Row],[Composure]])/('F+ , F-'!AC$2-'F+ , F-'!AC$3))</f>
        <v>2.2416857476822497E-3</v>
      </c>
      <c r="AD1817" s="2" cm="1">
        <f t="array" ref="AD1817">[1]!table_weight[Marking]*(('F+ , F-'!AD$2-[1]!tbl_gk[[#This Row],[Marking]])/('F+ , F-'!AD$2-'F+ , F-'!AD$3))</f>
        <v>3.4704616390043845E-2</v>
      </c>
      <c r="AE1817" s="2" cm="1">
        <f t="array" ref="AE1817">[1]!table_weight[StandingTackle]*(('F+ , F-'!AE$2-[1]!tbl_gk[[#This Row],[StandingTackle]])/('F+ , F-'!AE$2-'F+ , F-'!AE$3))</f>
        <v>2.465854322450484E-2</v>
      </c>
      <c r="AF1817" s="2" cm="1">
        <f t="array" ref="AF1817">[1]!table_weight[SlidingTackle]*(('F+ , F-'!AF$2-[1]!tbl_gk[[#This Row],[SlidingTackle]])/('F+ , F-'!AF$2-'F+ , F-'!AF$3))</f>
        <v>8.2195144081682794E-3</v>
      </c>
      <c r="AG1817" s="2" cm="1">
        <f t="array" ref="AG1817">[1]!table_weight[GKDiving]*(('F+ , F-'!AG$2-[1]!tbl_gk[[#This Row],[GKDiving]])/('F+ , F-'!AG$2-'F+ , F-'!AG$3))</f>
        <v>4.9535417300476586E-2</v>
      </c>
      <c r="AH1817" s="2" cm="1">
        <f t="array" ref="AH1817">[1]!table_weight[GKHandling]*(('F+ , F-'!AH$2-[1]!tbl_gk[[#This Row],[GKHandling]])/('F+ , F-'!AH$2-'F+ , F-'!AH$3))</f>
        <v>5.168913109614949E-2</v>
      </c>
      <c r="AI1817" s="2" cm="1">
        <f t="array" ref="AI1817">[1]!table_weight[GKKicking]*(('F+ , F-'!AI$2-[1]!tbl_gk[[#This Row],[GKKicking]])/('F+ , F-'!AI$2-'F+ , F-'!AI$3))</f>
        <v>3.57773045330088E-2</v>
      </c>
      <c r="AJ1817" s="2" cm="1">
        <f t="array" ref="AJ1817">[1]!table_weight[GKPositioning]*(('F+ , F-'!AJ$2-[1]!tbl_gk[[#This Row],[GKPositioning]])/('F+ , F-'!AJ$2-'F+ , F-'!AJ$3))</f>
        <v>2.0812758886990693E-2</v>
      </c>
      <c r="AK1817" s="2" cm="1">
        <f t="array" ref="AK1817">[1]!table_weight[GKReflexes]*(('F+ , F-'!AK$2-[1]!tbl_gk[[#This Row],[GKReflexes]])/('F+ , F-'!AK$2-'F+ , F-'!AK$3))</f>
        <v>5.10157860933644E-2</v>
      </c>
    </row>
    <row r="1818" spans="1:37" x14ac:dyDescent="0.55000000000000004">
      <c r="A1818" s="7">
        <f>[1]!tbl_gk[[#This Row],[ID]]</f>
        <v>267575</v>
      </c>
      <c r="B1818" s="1" cm="1">
        <f t="array" ref="B1818">[1]!table_weight[ValueEUR]*(('F+ , F-'!B$2-[1]!tbl_gk[[#This Row],[ValueEUR]])/('F+ , F-'!B$2-'F+ , F-'!B$3))</f>
        <v>2.0557071231680501E-4</v>
      </c>
      <c r="C1818" s="1" cm="1">
        <f t="array" ref="C1818">[1]!table_weight[WageEUR]*(('F+ , F-'!C$2-[1]!tbl_gk[[#This Row],[WageEUR]])/('F+ , F-'!C$2-'F+ , F-'!C$3))</f>
        <v>0</v>
      </c>
      <c r="D1818" s="1" cm="1">
        <f t="array" ref="D1818">[1]!table_weight[Crossing]*(('F+ , F-'!D$2-[1]!tbl_gk[[#This Row],[Crossing]])/('F+ , F-'!D$2-'F+ , F-'!D$3))</f>
        <v>3.5866971962916043E-2</v>
      </c>
      <c r="E1818" s="1" cm="1">
        <f t="array" ref="E1818">[1]!table_weight[Finishing]*(('F+ , F-'!E$2-[1]!tbl_gk[[#This Row],[Finishing]])/('F+ , F-'!E$2-'F+ , F-'!E$3))</f>
        <v>2.2959765743839108E-2</v>
      </c>
      <c r="F1818" s="1" cm="1">
        <f t="array" ref="F1818">[1]!table_weight[HeadingAccuracy]*(('F+ , F-'!F$2-[1]!tbl_gk[[#This Row],[HeadingAccuracy]])/('F+ , F-'!F$2-'F+ , F-'!F$3))</f>
        <v>9.6040850170308507E-3</v>
      </c>
      <c r="G1818" s="1" cm="1">
        <f t="array" ref="G1818">[1]!table_weight[ShortPassing]*(('F+ , F-'!G$2-[1]!tbl_gk[[#This Row],[ShortPassing]])/('F+ , F-'!G$2-'F+ , F-'!G$3))</f>
        <v>4.5002898783658811E-2</v>
      </c>
      <c r="H1818" s="1" cm="1">
        <f t="array" ref="H1818">[1]!table_weight[Volleys]*(('F+ , F-'!H$2-[1]!tbl_gk[[#This Row],[Volleys]])/('F+ , F-'!H$2-'F+ , F-'!H$3))</f>
        <v>1.9675665665797848E-3</v>
      </c>
      <c r="I1818" s="1" cm="1">
        <f t="array" ref="I1818">[1]!table_weight[Dribbling]*(('F+ , F-'!I$2-[1]!tbl_gk[[#This Row],[Dribbling]])/('F+ , F-'!I$2-'F+ , F-'!I$3))</f>
        <v>1.9557564431309422E-2</v>
      </c>
      <c r="J1818" s="1" cm="1">
        <f t="array" ref="J1818">[1]!table_weight[Curve]*(('F+ , F-'!J$2-[1]!tbl_gk[[#This Row],[Curve]])/('F+ , F-'!J$2-'F+ , F-'!J$3))</f>
        <v>1.03099753236656E-2</v>
      </c>
      <c r="K1818" s="1" cm="1">
        <f t="array" ref="K1818">[1]!table_weight[FKAccuracy]*(('F+ , F-'!K$2-[1]!tbl_gk[[#This Row],[FKAccuracy]])/('F+ , F-'!K$2-'F+ , F-'!K$3))</f>
        <v>9.2789777912990392E-3</v>
      </c>
      <c r="L1818" s="1" cm="1">
        <f t="array" ref="L1818">[1]!table_weight[LongPassing]*(('F+ , F-'!L$2-[1]!tbl_gk[[#This Row],[LongPassing]])/('F+ , F-'!L$2-'F+ , F-'!L$3))</f>
        <v>2.2739812203183531E-2</v>
      </c>
      <c r="M1818" s="1" cm="1">
        <f t="array" ref="M1818">[1]!table_weight[BallControl]*(('F+ , F-'!M$2-[1]!tbl_gk[[#This Row],[BallControl]])/('F+ , F-'!M$2-'F+ , F-'!M$3))</f>
        <v>1.2603763744621627E-2</v>
      </c>
      <c r="N1818" s="1" cm="1">
        <f t="array" ref="N1818">[1]!table_weight[Acceleration]*(('F+ , F-'!N$2-[1]!tbl_gk[[#This Row],[Acceleration]])/('F+ , F-'!N$2-'F+ , F-'!N$3))</f>
        <v>6.9901036167433111E-3</v>
      </c>
      <c r="O1818" s="1" cm="1">
        <f t="array" ref="O1818">[1]!table_weight[SprintSpeed]*(('F+ , F-'!O$2-[1]!tbl_gk[[#This Row],[SprintSpeed]])/('F+ , F-'!O$2-'F+ , F-'!O$3))</f>
        <v>1.0682080924855479E-2</v>
      </c>
      <c r="P1818" s="1" cm="1">
        <f t="array" ref="P1818">[1]!table_weight[Agility]*(('F+ , F-'!P$2-[1]!tbl_gk[[#This Row],[Agility]])/('F+ , F-'!P$2-'F+ , F-'!P$3))</f>
        <v>3.744354215908813E-3</v>
      </c>
      <c r="Q1818" s="1" cm="1">
        <f t="array" ref="Q1818">[1]!table_weight[Reactions]*(('F+ , F-'!Q$2-[1]!tbl_gk[[#This Row],[Reactions]])/('F+ , F-'!Q$2-'F+ , F-'!Q$3))</f>
        <v>1.7016186002382209E-3</v>
      </c>
      <c r="R1818" s="1" cm="1">
        <f t="array" ref="R1818">[1]!table_weight[Balance]*(('F+ , F-'!R$2-[1]!tbl_gk[[#This Row],[Balance]])/('F+ , F-'!R$2-'F+ , F-'!R$3))</f>
        <v>2.4214127391145E-3</v>
      </c>
      <c r="S1818" s="1" cm="1">
        <f t="array" ref="S1818">[1]!table_weight[ShotPower]*(('F+ , F-'!S$2-[1]!tbl_gk[[#This Row],[ShotPower]])/('F+ , F-'!S$2-'F+ , F-'!S$3))</f>
        <v>5.9732723886410689E-3</v>
      </c>
      <c r="T1818" s="1" cm="1">
        <f t="array" ref="T1818">[1]!table_weight[Jumping]*(('F+ , F-'!T$2-[1]!tbl_gk[[#This Row],[Jumping]])/('F+ , F-'!T$2-'F+ , F-'!T$3))</f>
        <v>2.6620018253726754E-3</v>
      </c>
      <c r="U1818" s="1" cm="1">
        <f t="array" ref="U1818">[1]!table_weight[Stamina]*(('F+ , F-'!U$2-[1]!tbl_gk[[#This Row],[Stamina]])/('F+ , F-'!U$2-'F+ , F-'!U$3))</f>
        <v>1.975033612373275E-2</v>
      </c>
      <c r="V1818" s="1" cm="1">
        <f t="array" ref="V1818">[1]!table_weight[Strength]*(('F+ , F-'!V$2-[1]!tbl_gk[[#This Row],[Strength]])/('F+ , F-'!V$2-'F+ , F-'!V$3))</f>
        <v>1.4197343068654266E-2</v>
      </c>
      <c r="W1818" s="1" cm="1">
        <f t="array" ref="W1818">[1]!table_weight[LongShots]*(('F+ , F-'!W$2-[1]!tbl_gk[[#This Row],[LongShots]])/('F+ , F-'!W$2-'F+ , F-'!W$3))</f>
        <v>9.86888481601568E-3</v>
      </c>
      <c r="X1818" s="1" cm="1">
        <f t="array" ref="X1818">[1]!table_weight[Aggression]*(('F+ , F-'!X$2-[1]!tbl_gk[[#This Row],[Aggression]])/('F+ , F-'!X$2-'F+ , F-'!X$3))</f>
        <v>8.5184058411925615E-3</v>
      </c>
      <c r="Y1818" s="1" cm="1">
        <f t="array" ref="Y1818">[1]!table_weight[Interceptions]*(('F+ , F-'!Y$2-[1]!tbl_gk[[#This Row],[Interceptions]])/('F+ , F-'!Y$2-'F+ , F-'!Y$3))</f>
        <v>2.3546812894353474E-2</v>
      </c>
      <c r="Z1818" s="1" cm="1">
        <f t="array" ref="Z1818">[1]!table_weight[Positioning]*(('F+ , F-'!Z$2-[1]!tbl_gk[[#This Row],[Positioning]])/('F+ , F-'!Z$2-'F+ , F-'!Z$3))</f>
        <v>2.3662238447756888E-3</v>
      </c>
      <c r="AA1818" s="1" cm="1">
        <f t="array" ref="AA1818">[1]!table_weight[Vision]*(('F+ , F-'!AA$2-[1]!tbl_gk[[#This Row],[Vision]])/('F+ , F-'!AA$2-'F+ , F-'!AA$3))</f>
        <v>2.9104553290741252E-2</v>
      </c>
      <c r="AB1818" s="1" cm="1">
        <f t="array" ref="AB1818">[1]!table_weight[Penalties]*(('F+ , F-'!AB$2-[1]!tbl_gk[[#This Row],[Penalties]])/('F+ , F-'!AB$2-'F+ , F-'!AB$3))</f>
        <v>2.0747955403639775E-3</v>
      </c>
      <c r="AC1818" s="1" cm="1">
        <f t="array" ref="AC1818">[1]!table_weight[Composure]*(('F+ , F-'!AC$2-[1]!tbl_gk[[#This Row],[Composure]])/('F+ , F-'!AC$2-'F+ , F-'!AC$3))</f>
        <v>2.0815653371335178E-3</v>
      </c>
      <c r="AD1818" s="1" cm="1">
        <f t="array" ref="AD1818">[1]!table_weight[Marking]*(('F+ , F-'!AD$2-[1]!tbl_gk[[#This Row],[Marking]])/('F+ , F-'!AD$2-'F+ , F-'!AD$3))</f>
        <v>3.6282098953227655E-2</v>
      </c>
      <c r="AE1818" s="1" cm="1">
        <f t="array" ref="AE1818">[1]!table_weight[StandingTackle]*(('F+ , F-'!AE$2-[1]!tbl_gk[[#This Row],[StandingTackle]])/('F+ , F-'!AE$2-'F+ , F-'!AE$3))</f>
        <v>3.362528621523387E-2</v>
      </c>
      <c r="AF1818" s="1" cm="1">
        <f t="array" ref="AF1818">[1]!table_weight[SlidingTackle]*(('F+ , F-'!AF$2-[1]!tbl_gk[[#This Row],[SlidingTackle]])/('F+ , F-'!AF$2-'F+ , F-'!AF$3))</f>
        <v>8.2195144081682794E-3</v>
      </c>
      <c r="AG1818" s="1" cm="1">
        <f t="array" ref="AG1818">[1]!table_weight[GKDiving]*(('F+ , F-'!AG$2-[1]!tbl_gk[[#This Row],[GKDiving]])/('F+ , F-'!AG$2-'F+ , F-'!AG$3))</f>
        <v>5.4659770814318998E-2</v>
      </c>
      <c r="AH1818" s="1" cm="1">
        <f t="array" ref="AH1818">[1]!table_weight[GKHandling]*(('F+ , F-'!AH$2-[1]!tbl_gk[[#This Row],[GKHandling]])/('F+ , F-'!AH$2-'F+ , F-'!AH$3))</f>
        <v>4.6341979603444362E-2</v>
      </c>
      <c r="AI1818" s="1" cm="1">
        <f t="array" ref="AI1818">[1]!table_weight[GKKicking]*(('F+ , F-'!AI$2-[1]!tbl_gk[[#This Row],[GKKicking]])/('F+ , F-'!AI$2-'F+ , F-'!AI$3))</f>
        <v>2.7727411013081817E-2</v>
      </c>
      <c r="AJ1818" s="1" cm="1">
        <f t="array" ref="AJ1818">[1]!table_weight[GKPositioning]*(('F+ , F-'!AJ$2-[1]!tbl_gk[[#This Row],[GKPositioning]])/('F+ , F-'!AJ$2-'F+ , F-'!AJ$3))</f>
        <v>2.1443448550232839E-2</v>
      </c>
      <c r="AK1818" s="1" cm="1">
        <f t="array" ref="AK1818">[1]!table_weight[GKReflexes]*(('F+ , F-'!AK$2-[1]!tbl_gk[[#This Row],[GKReflexes]])/('F+ , F-'!AK$2-'F+ , F-'!AK$3))</f>
        <v>5.10157860933644E-2</v>
      </c>
    </row>
    <row r="1819" spans="1:37" x14ac:dyDescent="0.55000000000000004">
      <c r="A1819" s="8">
        <f>[1]!tbl_gk[[#This Row],[ID]]</f>
        <v>267576</v>
      </c>
      <c r="B1819" s="2" cm="1">
        <f t="array" ref="B1819">[1]!table_weight[ValueEUR]*(('F+ , F-'!B$2-[1]!tbl_gk[[#This Row],[ValueEUR]])/('F+ , F-'!B$2-'F+ , F-'!B$3))</f>
        <v>1.4383776567512181E-4</v>
      </c>
      <c r="C1819" s="2" cm="1">
        <f t="array" ref="C1819">[1]!table_weight[WageEUR]*(('F+ , F-'!C$2-[1]!tbl_gk[[#This Row],[WageEUR]])/('F+ , F-'!C$2-'F+ , F-'!C$3))</f>
        <v>7.8241870618836313E-5</v>
      </c>
      <c r="D1819" s="2" cm="1">
        <f t="array" ref="D1819">[1]!table_weight[Crossing]*(('F+ , F-'!D$2-[1]!tbl_gk[[#This Row],[Crossing]])/('F+ , F-'!D$2-'F+ , F-'!D$3))</f>
        <v>3.1383600467551537E-2</v>
      </c>
      <c r="E1819" s="2" cm="1">
        <f t="array" ref="E1819">[1]!table_weight[Finishing]*(('F+ , F-'!E$2-[1]!tbl_gk[[#This Row],[Finishing]])/('F+ , F-'!E$2-'F+ , F-'!E$3))</f>
        <v>1.9965013690294877E-2</v>
      </c>
      <c r="F1819" s="2" cm="1">
        <f t="array" ref="F1819">[1]!table_weight[HeadingAccuracy]*(('F+ , F-'!F$2-[1]!tbl_gk[[#This Row],[HeadingAccuracy]])/('F+ , F-'!F$2-'F+ , F-'!F$3))</f>
        <v>1.08567917583827E-2</v>
      </c>
      <c r="G1819" s="2" cm="1">
        <f t="array" ref="G1819">[1]!table_weight[ShortPassing]*(('F+ , F-'!G$2-[1]!tbl_gk[[#This Row],[ShortPassing]])/('F+ , F-'!G$2-'F+ , F-'!G$3))</f>
        <v>6.3285326414520199E-2</v>
      </c>
      <c r="H1819" s="2" cm="1">
        <f t="array" ref="H1819">[1]!table_weight[Volleys]*(('F+ , F-'!H$2-[1]!tbl_gk[[#This Row],[Volleys]])/('F+ , F-'!H$2-'F+ , F-'!H$3))</f>
        <v>2.3147841959762173E-3</v>
      </c>
      <c r="I1819" s="2" cm="1">
        <f t="array" ref="I1819">[1]!table_weight[Dribbling]*(('F+ , F-'!I$2-[1]!tbl_gk[[#This Row],[Dribbling]])/('F+ , F-'!I$2-'F+ , F-'!I$3))</f>
        <v>2.2491199096005835E-2</v>
      </c>
      <c r="J1819" s="2" cm="1">
        <f t="array" ref="J1819">[1]!table_weight[Curve]*(('F+ , F-'!J$2-[1]!tbl_gk[[#This Row],[Curve]])/('F+ , F-'!J$2-'F+ , F-'!J$3))</f>
        <v>9.8029273569279467E-3</v>
      </c>
      <c r="K1819" s="2" cm="1">
        <f t="array" ref="K1819">[1]!table_weight[FKAccuracy]*(('F+ , F-'!K$2-[1]!tbl_gk[[#This Row],[FKAccuracy]])/('F+ , F-'!K$2-'F+ , F-'!K$3))</f>
        <v>9.4310921813203358E-3</v>
      </c>
      <c r="L1819" s="2" cm="1">
        <f t="array" ref="L1819">[1]!table_weight[LongPassing]*(('F+ , F-'!L$2-[1]!tbl_gk[[#This Row],[LongPassing]])/('F+ , F-'!L$2-'F+ , F-'!L$3))</f>
        <v>1.9491267602728742E-2</v>
      </c>
      <c r="M1819" s="2" cm="1">
        <f t="array" ref="M1819">[1]!table_weight[BallControl]*(('F+ , F-'!M$2-[1]!tbl_gk[[#This Row],[BallControl]])/('F+ , F-'!M$2-'F+ , F-'!M$3))</f>
        <v>1.1299926115867666E-2</v>
      </c>
      <c r="N1819" s="2" cm="1">
        <f t="array" ref="N1819">[1]!table_weight[Acceleration]*(('F+ , F-'!N$2-[1]!tbl_gk[[#This Row],[Acceleration]])/('F+ , F-'!N$2-'F+ , F-'!N$3))</f>
        <v>1.10488734587233E-2</v>
      </c>
      <c r="O1819" s="2" cm="1">
        <f t="array" ref="O1819">[1]!table_weight[SprintSpeed]*(('F+ , F-'!O$2-[1]!tbl_gk[[#This Row],[SprintSpeed]])/('F+ , F-'!O$2-'F+ , F-'!O$3))</f>
        <v>1.3212047459689671E-2</v>
      </c>
      <c r="P1819" s="2" cm="1">
        <f t="array" ref="P1819">[1]!table_weight[Agility]*(('F+ , F-'!P$2-[1]!tbl_gk[[#This Row],[Agility]])/('F+ , F-'!P$2-'F+ , F-'!P$3))</f>
        <v>5.265498116121768E-3</v>
      </c>
      <c r="Q1819" s="2" cm="1">
        <f t="array" ref="Q1819">[1]!table_weight[Reactions]*(('F+ , F-'!Q$2-[1]!tbl_gk[[#This Row],[Reactions]])/('F+ , F-'!Q$2-'F+ , F-'!Q$3))</f>
        <v>1.9594396002743149E-3</v>
      </c>
      <c r="R1819" s="2" cm="1">
        <f t="array" ref="R1819">[1]!table_weight[Balance]*(('F+ , F-'!R$2-[1]!tbl_gk[[#This Row],[Balance]])/('F+ , F-'!R$2-'F+ , F-'!R$3))</f>
        <v>1.9247126900653719E-3</v>
      </c>
      <c r="S1819" s="2" cm="1">
        <f t="array" ref="S1819">[1]!table_weight[ShotPower]*(('F+ , F-'!S$2-[1]!tbl_gk[[#This Row],[ShotPower]])/('F+ , F-'!S$2-'F+ , F-'!S$3))</f>
        <v>5.9732723886410689E-3</v>
      </c>
      <c r="T1819" s="2" cm="1">
        <f t="array" ref="T1819">[1]!table_weight[Jumping]*(('F+ , F-'!T$2-[1]!tbl_gk[[#This Row],[Jumping]])/('F+ , F-'!T$2-'F+ , F-'!T$3))</f>
        <v>3.3489700383720756E-3</v>
      </c>
      <c r="U1819" s="2" cm="1">
        <f t="array" ref="U1819">[1]!table_weight[Stamina]*(('F+ , F-'!U$2-[1]!tbl_gk[[#This Row],[Stamina]])/('F+ , F-'!U$2-'F+ , F-'!U$3))</f>
        <v>1.7174205324984999E-2</v>
      </c>
      <c r="V1819" s="2" cm="1">
        <f t="array" ref="V1819">[1]!table_weight[Strength]*(('F+ , F-'!V$2-[1]!tbl_gk[[#This Row],[Strength]])/('F+ , F-'!V$2-'F+ , F-'!V$3))</f>
        <v>2.2183348544772292E-2</v>
      </c>
      <c r="W1819" s="2" cm="1">
        <f t="array" ref="W1819">[1]!table_weight[LongShots]*(('F+ , F-'!W$2-[1]!tbl_gk[[#This Row],[LongShots]])/('F+ , F-'!W$2-'F+ , F-'!W$3))</f>
        <v>1.0128592311173986E-2</v>
      </c>
      <c r="X1819" s="2" cm="1">
        <f t="array" ref="X1819">[1]!table_weight[Aggression]*(('F+ , F-'!X$2-[1]!tbl_gk[[#This Row],[Aggression]])/('F+ , F-'!X$2-'F+ , F-'!X$3))</f>
        <v>1.7036811682385123E-2</v>
      </c>
      <c r="Y1819" s="2" cm="1">
        <f t="array" ref="Y1819">[1]!table_weight[Interceptions]*(('F+ , F-'!Y$2-[1]!tbl_gk[[#This Row],[Interceptions]])/('F+ , F-'!Y$2-'F+ , F-'!Y$3))</f>
        <v>2.2161706253509151E-2</v>
      </c>
      <c r="Z1819" s="2" cm="1">
        <f t="array" ref="Z1819">[1]!table_weight[Positioning]*(('F+ , F-'!Z$2-[1]!tbl_gk[[#This Row],[Positioning]])/('F+ , F-'!Z$2-'F+ , F-'!Z$3))</f>
        <v>1.6267788932832863E-3</v>
      </c>
      <c r="AA1819" s="2" cm="1">
        <f t="array" ref="AA1819">[1]!table_weight[Vision]*(('F+ , F-'!AA$2-[1]!tbl_gk[[#This Row],[Vision]])/('F+ , F-'!AA$2-'F+ , F-'!AA$3))</f>
        <v>3.0524287597606677E-2</v>
      </c>
      <c r="AB1819" s="2" cm="1">
        <f t="array" ref="AB1819">[1]!table_weight[Penalties]*(('F+ , F-'!AB$2-[1]!tbl_gk[[#This Row],[Penalties]])/('F+ , F-'!AB$2-'F+ , F-'!AB$3))</f>
        <v>2.3488251400346914E-3</v>
      </c>
      <c r="AC1819" s="2" cm="1">
        <f t="array" ref="AC1819">[1]!table_weight[Composure]*(('F+ , F-'!AC$2-[1]!tbl_gk[[#This Row],[Composure]])/('F+ , F-'!AC$2-'F+ , F-'!AC$3))</f>
        <v>1.8680714564018749E-3</v>
      </c>
      <c r="AD1819" s="2" cm="1">
        <f t="array" ref="AD1819">[1]!table_weight[Marking]*(('F+ , F-'!AD$2-[1]!tbl_gk[[#This Row],[Marking]])/('F+ , F-'!AD$2-'F+ , F-'!AD$3))</f>
        <v>4.1014546642779093E-2</v>
      </c>
      <c r="AE1819" s="2" cm="1">
        <f t="array" ref="AE1819">[1]!table_weight[StandingTackle]*(('F+ , F-'!AE$2-[1]!tbl_gk[[#This Row],[StandingTackle]])/('F+ , F-'!AE$2-'F+ , F-'!AE$3))</f>
        <v>2.9141914719869356E-2</v>
      </c>
      <c r="AF1819" s="2" cm="1">
        <f t="array" ref="AF1819">[1]!table_weight[SlidingTackle]*(('F+ , F-'!AF$2-[1]!tbl_gk[[#This Row],[SlidingTackle]])/('F+ , F-'!AF$2-'F+ , F-'!AF$3))</f>
        <v>7.4722858256075263E-3</v>
      </c>
      <c r="AG1819" s="2" cm="1">
        <f t="array" ref="AG1819">[1]!table_weight[GKDiving]*(('F+ , F-'!AG$2-[1]!tbl_gk[[#This Row],[GKDiving]])/('F+ , F-'!AG$2-'F+ , F-'!AG$3))</f>
        <v>4.9535417300476586E-2</v>
      </c>
      <c r="AH1819" s="2" cm="1">
        <f t="array" ref="AH1819">[1]!table_weight[GKHandling]*(('F+ , F-'!AH$2-[1]!tbl_gk[[#This Row],[GKHandling]])/('F+ , F-'!AH$2-'F+ , F-'!AH$3))</f>
        <v>6.416581791246144E-2</v>
      </c>
      <c r="AI1819" s="2" cm="1">
        <f t="array" ref="AI1819">[1]!table_weight[GKKicking]*(('F+ , F-'!AI$2-[1]!tbl_gk[[#This Row],[GKKicking]])/('F+ , F-'!AI$2-'F+ , F-'!AI$3))</f>
        <v>2.7727411013081817E-2</v>
      </c>
      <c r="AJ1819" s="2" cm="1">
        <f t="array" ref="AJ1819">[1]!table_weight[GKPositioning]*(('F+ , F-'!AJ$2-[1]!tbl_gk[[#This Row],[GKPositioning]])/('F+ , F-'!AJ$2-'F+ , F-'!AJ$3))</f>
        <v>2.0182069223748555E-2</v>
      </c>
      <c r="AK1819" s="2" cm="1">
        <f t="array" ref="AK1819">[1]!table_weight[GKReflexes]*(('F+ , F-'!AK$2-[1]!tbl_gk[[#This Row],[GKReflexes]])/('F+ , F-'!AK$2-'F+ , F-'!AK$3))</f>
        <v>4.3727816651455198E-2</v>
      </c>
    </row>
    <row r="1820" spans="1:37" x14ac:dyDescent="0.55000000000000004">
      <c r="A1820" s="7">
        <f>[1]!tbl_gk[[#This Row],[ID]]</f>
        <v>267636</v>
      </c>
      <c r="B1820" s="1" cm="1">
        <f t="array" ref="B1820">[1]!table_weight[ValueEUR]*(('F+ , F-'!B$2-[1]!tbl_gk[[#This Row],[ValueEUR]])/('F+ , F-'!B$2-'F+ , F-'!B$3))</f>
        <v>6.2041611374891601E-5</v>
      </c>
      <c r="C1820" s="1" cm="1">
        <f t="array" ref="C1820">[1]!table_weight[WageEUR]*(('F+ , F-'!C$2-[1]!tbl_gk[[#This Row],[WageEUR]])/('F+ , F-'!C$2-'F+ , F-'!C$3))</f>
        <v>1.5648374123767265E-5</v>
      </c>
      <c r="D1820" s="1" cm="1">
        <f t="array" ref="D1820">[1]!table_weight[Crossing]*(('F+ , F-'!D$2-[1]!tbl_gk[[#This Row],[Crossing]])/('F+ , F-'!D$2-'F+ , F-'!D$3))</f>
        <v>3.6987814836757178E-2</v>
      </c>
      <c r="E1820" s="1" cm="1">
        <f t="array" ref="E1820">[1]!table_weight[Finishing]*(('F+ , F-'!E$2-[1]!tbl_gk[[#This Row],[Finishing]])/('F+ , F-'!E$2-'F+ , F-'!E$3))</f>
        <v>1.7968512321265388E-2</v>
      </c>
      <c r="F1820" s="1" cm="1">
        <f t="array" ref="F1820">[1]!table_weight[HeadingAccuracy]*(('F+ , F-'!F$2-[1]!tbl_gk[[#This Row],[HeadingAccuracy]])/('F+ , F-'!F$2-'F+ , F-'!F$3))</f>
        <v>1.0439222844598752E-2</v>
      </c>
      <c r="G1820" s="1" cm="1">
        <f t="array" ref="G1820">[1]!table_weight[ShortPassing]*(('F+ , F-'!G$2-[1]!tbl_gk[[#This Row],[ShortPassing]])/('F+ , F-'!G$2-'F+ , F-'!G$3))</f>
        <v>5.6253623479573515E-2</v>
      </c>
      <c r="H1820" s="1" cm="1">
        <f t="array" ref="H1820">[1]!table_weight[Volleys]*(('F+ , F-'!H$2-[1]!tbl_gk[[#This Row],[Volleys]])/('F+ , F-'!H$2-'F+ , F-'!H$3))</f>
        <v>2.1990449861774069E-3</v>
      </c>
      <c r="I1820" s="1" cm="1">
        <f t="array" ref="I1820">[1]!table_weight[Dribbling]*(('F+ , F-'!I$2-[1]!tbl_gk[[#This Row],[Dribbling]])/('F+ , F-'!I$2-'F+ , F-'!I$3))</f>
        <v>2.1513320874440363E-2</v>
      </c>
      <c r="J1820" s="1" cm="1">
        <f t="array" ref="J1820">[1]!table_weight[Curve]*(('F+ , F-'!J$2-[1]!tbl_gk[[#This Row],[Curve]])/('F+ , F-'!J$2-'F+ , F-'!J$3))</f>
        <v>9.6339113680153961E-3</v>
      </c>
      <c r="K1820" s="1" cm="1">
        <f t="array" ref="K1820">[1]!table_weight[FKAccuracy]*(('F+ , F-'!K$2-[1]!tbl_gk[[#This Row],[FKAccuracy]])/('F+ , F-'!K$2-'F+ , F-'!K$3))</f>
        <v>9.5832065713416324E-3</v>
      </c>
      <c r="L1820" s="1" cm="1">
        <f t="array" ref="L1820">[1]!table_weight[LongPassing]*(('F+ , F-'!L$2-[1]!tbl_gk[[#This Row],[LongPassing]])/('F+ , F-'!L$2-'F+ , F-'!L$3))</f>
        <v>2.5988356803638323E-2</v>
      </c>
      <c r="M1820" s="1" cm="1">
        <f t="array" ref="M1820">[1]!table_weight[BallControl]*(('F+ , F-'!M$2-[1]!tbl_gk[[#This Row],[BallControl]])/('F+ , F-'!M$2-'F+ , F-'!M$3))</f>
        <v>1.6080664087965525E-2</v>
      </c>
      <c r="N1820" s="1" cm="1">
        <f t="array" ref="N1820">[1]!table_weight[Acceleration]*(('F+ , F-'!N$2-[1]!tbl_gk[[#This Row],[Acceleration]])/('F+ , F-'!N$2-'F+ , F-'!N$3))</f>
        <v>8.7940013242899726E-3</v>
      </c>
      <c r="O1820" s="1" cm="1">
        <f t="array" ref="O1820">[1]!table_weight[SprintSpeed]*(('F+ , F-'!O$2-[1]!tbl_gk[[#This Row],[SprintSpeed]])/('F+ , F-'!O$2-'F+ , F-'!O$3))</f>
        <v>1.0119866139336769E-2</v>
      </c>
      <c r="P1820" s="1" cm="1">
        <f t="array" ref="P1820">[1]!table_weight[Agility]*(('F+ , F-'!P$2-[1]!tbl_gk[[#This Row],[Agility]])/('F+ , F-'!P$2-'F+ , F-'!P$3))</f>
        <v>5.6165313238632194E-3</v>
      </c>
      <c r="Q1820" s="1" cm="1">
        <f t="array" ref="Q1820">[1]!table_weight[Reactions]*(('F+ , F-'!Q$2-[1]!tbl_gk[[#This Row],[Reactions]])/('F+ , F-'!Q$2-'F+ , F-'!Q$3))</f>
        <v>1.9078754002670962E-3</v>
      </c>
      <c r="R1820" s="1" cm="1">
        <f t="array" ref="R1820">[1]!table_weight[Balance]*(('F+ , F-'!R$2-[1]!tbl_gk[[#This Row],[Balance]])/('F+ , F-'!R$2-'F+ , F-'!R$3))</f>
        <v>2.8560252820324875E-3</v>
      </c>
      <c r="S1820" s="1" cm="1">
        <f t="array" ref="S1820">[1]!table_weight[ShotPower]*(('F+ , F-'!S$2-[1]!tbl_gk[[#This Row],[ShotPower]])/('F+ , F-'!S$2-'F+ , F-'!S$3))</f>
        <v>7.5315173595909123E-3</v>
      </c>
      <c r="T1820" s="1" cm="1">
        <f t="array" ref="T1820">[1]!table_weight[Jumping]*(('F+ , F-'!T$2-[1]!tbl_gk[[#This Row],[Jumping]])/('F+ , F-'!T$2-'F+ , F-'!T$3))</f>
        <v>4.1218092779964008E-3</v>
      </c>
      <c r="U1820" s="1" cm="1">
        <f t="array" ref="U1820">[1]!table_weight[Stamina]*(('F+ , F-'!U$2-[1]!tbl_gk[[#This Row],[Stamina]])/('F+ , F-'!U$2-'F+ , F-'!U$3))</f>
        <v>1.7174205324984999E-2</v>
      </c>
      <c r="V1820" s="1" cm="1">
        <f t="array" ref="V1820">[1]!table_weight[Strength]*(('F+ , F-'!V$2-[1]!tbl_gk[[#This Row],[Strength]])/('F+ , F-'!V$2-'F+ , F-'!V$3))</f>
        <v>1.5084677010445158E-2</v>
      </c>
      <c r="W1820" s="1" cm="1">
        <f t="array" ref="W1820">[1]!table_weight[LongShots]*(('F+ , F-'!W$2-[1]!tbl_gk[[#This Row],[LongShots]])/('F+ , F-'!W$2-'F+ , F-'!W$3))</f>
        <v>1.0128592311173986E-2</v>
      </c>
      <c r="X1820" s="1" cm="1">
        <f t="array" ref="X1820">[1]!table_weight[Aggression]*(('F+ , F-'!X$2-[1]!tbl_gk[[#This Row],[Aggression]])/('F+ , F-'!X$2-'F+ , F-'!X$3))</f>
        <v>1.2777608761788841E-2</v>
      </c>
      <c r="Y1820" s="1" cm="1">
        <f t="array" ref="Y1820">[1]!table_weight[Interceptions]*(('F+ , F-'!Y$2-[1]!tbl_gk[[#This Row],[Interceptions]])/('F+ , F-'!Y$2-'F+ , F-'!Y$3))</f>
        <v>2.2161706253509151E-2</v>
      </c>
      <c r="Z1820" s="1" cm="1">
        <f t="array" ref="Z1820">[1]!table_weight[Positioning]*(('F+ , F-'!Z$2-[1]!tbl_gk[[#This Row],[Positioning]])/('F+ , F-'!Z$2-'F+ , F-'!Z$3))</f>
        <v>2.3662238447756888E-3</v>
      </c>
      <c r="AA1820" s="1" cm="1">
        <f t="array" ref="AA1820">[1]!table_weight[Vision]*(('F+ , F-'!AA$2-[1]!tbl_gk[[#This Row],[Vision]])/('F+ , F-'!AA$2-'F+ , F-'!AA$3))</f>
        <v>2.3425616063279545E-2</v>
      </c>
      <c r="AB1820" s="1" cm="1">
        <f t="array" ref="AB1820">[1]!table_weight[Penalties]*(('F+ , F-'!AB$2-[1]!tbl_gk[[#This Row],[Penalties]])/('F+ , F-'!AB$2-'F+ , F-'!AB$3))</f>
        <v>2.1922367973657118E-3</v>
      </c>
      <c r="AC1820" s="1" cm="1">
        <f t="array" ref="AC1820">[1]!table_weight[Composure]*(('F+ , F-'!AC$2-[1]!tbl_gk[[#This Row],[Composure]])/('F+ , F-'!AC$2-'F+ , F-'!AC$3))</f>
        <v>2.5085530985968032E-3</v>
      </c>
      <c r="AD1820" s="1" cm="1">
        <f t="array" ref="AD1820">[1]!table_weight[Marking]*(('F+ , F-'!AD$2-[1]!tbl_gk[[#This Row],[Marking]])/('F+ , F-'!AD$2-'F+ , F-'!AD$3))</f>
        <v>3.3127133826860035E-2</v>
      </c>
      <c r="AE1820" s="1" cm="1">
        <f t="array" ref="AE1820">[1]!table_weight[StandingTackle]*(('F+ , F-'!AE$2-[1]!tbl_gk[[#This Row],[StandingTackle]])/('F+ , F-'!AE$2-'F+ , F-'!AE$3))</f>
        <v>2.9141914719869356E-2</v>
      </c>
      <c r="AF1820" s="1" cm="1">
        <f t="array" ref="AF1820">[1]!table_weight[SlidingTackle]*(('F+ , F-'!AF$2-[1]!tbl_gk[[#This Row],[SlidingTackle]])/('F+ , F-'!AF$2-'F+ , F-'!AF$3))</f>
        <v>1.0461200155850536E-2</v>
      </c>
      <c r="AG1820" s="1" cm="1">
        <f t="array" ref="AG1820">[1]!table_weight[GKDiving]*(('F+ , F-'!AG$2-[1]!tbl_gk[[#This Row],[GKDiving]])/('F+ , F-'!AG$2-'F+ , F-'!AG$3))</f>
        <v>5.9784124328161402E-2</v>
      </c>
      <c r="AH1820" s="1" cm="1">
        <f t="array" ref="AH1820">[1]!table_weight[GKHandling]*(('F+ , F-'!AH$2-[1]!tbl_gk[[#This Row],[GKHandling]])/('F+ , F-'!AH$2-'F+ , F-'!AH$3))</f>
        <v>6.5948201743363147E-2</v>
      </c>
      <c r="AI1820" s="1" cm="1">
        <f t="array" ref="AI1820">[1]!table_weight[GKKicking]*(('F+ , F-'!AI$2-[1]!tbl_gk[[#This Row],[GKKicking]])/('F+ , F-'!AI$2-'F+ , F-'!AI$3))</f>
        <v>3.4882871919683582E-2</v>
      </c>
      <c r="AJ1820" s="1" cm="1">
        <f t="array" ref="AJ1820">[1]!table_weight[GKPositioning]*(('F+ , F-'!AJ$2-[1]!tbl_gk[[#This Row],[GKPositioning]])/('F+ , F-'!AJ$2-'F+ , F-'!AJ$3))</f>
        <v>2.3966207203201407E-2</v>
      </c>
      <c r="AK1820" s="1" cm="1">
        <f t="array" ref="AK1820">[1]!table_weight[GKReflexes]*(('F+ , F-'!AK$2-[1]!tbl_gk[[#This Row],[GKReflexes]])/('F+ , F-'!AK$2-'F+ , F-'!AK$3))</f>
        <v>6.7413717337660092E-2</v>
      </c>
    </row>
    <row r="1821" spans="1:37" x14ac:dyDescent="0.55000000000000004">
      <c r="A1821" s="8">
        <f>[1]!tbl_gk[[#This Row],[ID]]</f>
        <v>267683</v>
      </c>
      <c r="B1821" s="2" cm="1">
        <f t="array" ref="B1821">[1]!table_weight[ValueEUR]*(('F+ , F-'!B$2-[1]!tbl_gk[[#This Row],[ValueEUR]])/('F+ , F-'!B$2-'F+ , F-'!B$3))</f>
        <v>7.1301553371144074E-5</v>
      </c>
      <c r="C1821" s="2" cm="1">
        <f t="array" ref="C1821">[1]!table_weight[WageEUR]*(('F+ , F-'!C$2-[1]!tbl_gk[[#This Row],[WageEUR]])/('F+ , F-'!C$2-'F+ , F-'!C$3))</f>
        <v>0</v>
      </c>
      <c r="D1821" s="2" cm="1">
        <f t="array" ref="D1821">[1]!table_weight[Crossing]*(('F+ , F-'!D$2-[1]!tbl_gk[[#This Row],[Crossing]])/('F+ , F-'!D$2-'F+ , F-'!D$3))</f>
        <v>3.4746129089074922E-2</v>
      </c>
      <c r="E1821" s="2" cm="1">
        <f t="array" ref="E1821">[1]!table_weight[Finishing]*(('F+ , F-'!E$2-[1]!tbl_gk[[#This Row],[Finishing]])/('F+ , F-'!E$2-'F+ , F-'!E$3))</f>
        <v>2.1961515059324362E-2</v>
      </c>
      <c r="F1821" s="2" cm="1">
        <f t="array" ref="F1821">[1]!table_weight[HeadingAccuracy]*(('F+ , F-'!F$2-[1]!tbl_gk[[#This Row],[HeadingAccuracy]])/('F+ , F-'!F$2-'F+ , F-'!F$3))</f>
        <v>1.0439222844598752E-2</v>
      </c>
      <c r="G1821" s="2" cm="1">
        <f t="array" ref="G1821">[1]!table_weight[ShortPassing]*(('F+ , F-'!G$2-[1]!tbl_gk[[#This Row],[ShortPassing]])/('F+ , F-'!G$2-'F+ , F-'!G$3))</f>
        <v>5.6253623479573515E-2</v>
      </c>
      <c r="H1821" s="2" cm="1">
        <f t="array" ref="H1821">[1]!table_weight[Volleys]*(('F+ , F-'!H$2-[1]!tbl_gk[[#This Row],[Volleys]])/('F+ , F-'!H$2-'F+ , F-'!H$3))</f>
        <v>2.4305234057750281E-3</v>
      </c>
      <c r="I1821" s="2" cm="1">
        <f t="array" ref="I1821">[1]!table_weight[Dribbling]*(('F+ , F-'!I$2-[1]!tbl_gk[[#This Row],[Dribbling]])/('F+ , F-'!I$2-'F+ , F-'!I$3))</f>
        <v>2.1513320874440363E-2</v>
      </c>
      <c r="J1821" s="2" cm="1">
        <f t="array" ref="J1821">[1]!table_weight[Curve]*(('F+ , F-'!J$2-[1]!tbl_gk[[#This Row],[Curve]])/('F+ , F-'!J$2-'F+ , F-'!J$3))</f>
        <v>9.295879390190295E-3</v>
      </c>
      <c r="K1821" s="2" cm="1">
        <f t="array" ref="K1821">[1]!table_weight[FKAccuracy]*(('F+ , F-'!K$2-[1]!tbl_gk[[#This Row],[FKAccuracy]])/('F+ , F-'!K$2-'F+ , F-'!K$3))</f>
        <v>9.2789777912990392E-3</v>
      </c>
      <c r="L1821" s="2" cm="1">
        <f t="array" ref="L1821">[1]!table_weight[LongPassing]*(('F+ , F-'!L$2-[1]!tbl_gk[[#This Row],[LongPassing]])/('F+ , F-'!L$2-'F+ , F-'!L$3))</f>
        <v>2.3822660403335128E-2</v>
      </c>
      <c r="M1821" s="2" cm="1">
        <f t="array" ref="M1821">[1]!table_weight[BallControl]*(('F+ , F-'!M$2-[1]!tbl_gk[[#This Row],[BallControl]])/('F+ , F-'!M$2-'F+ , F-'!M$3))</f>
        <v>1.2603763744621627E-2</v>
      </c>
      <c r="N1821" s="2" cm="1">
        <f t="array" ref="N1821">[1]!table_weight[Acceleration]*(('F+ , F-'!N$2-[1]!tbl_gk[[#This Row],[Acceleration]])/('F+ , F-'!N$2-'F+ , F-'!N$3))</f>
        <v>8.5685141108466402E-3</v>
      </c>
      <c r="O1821" s="2" cm="1">
        <f t="array" ref="O1821">[1]!table_weight[SprintSpeed]*(('F+ , F-'!O$2-[1]!tbl_gk[[#This Row],[SprintSpeed]])/('F+ , F-'!O$2-'F+ , F-'!O$3))</f>
        <v>9.5576513538180603E-3</v>
      </c>
      <c r="P1821" s="2" cm="1">
        <f t="array" ref="P1821">[1]!table_weight[Agility]*(('F+ , F-'!P$2-[1]!tbl_gk[[#This Row],[Agility]])/('F+ , F-'!P$2-'F+ , F-'!P$3))</f>
        <v>3.8613652851559629E-3</v>
      </c>
      <c r="Q1821" s="2" cm="1">
        <f t="array" ref="Q1821">[1]!table_weight[Reactions]*(('F+ , F-'!Q$2-[1]!tbl_gk[[#This Row],[Reactions]])/('F+ , F-'!Q$2-'F+ , F-'!Q$3))</f>
        <v>2.1656964003031903E-3</v>
      </c>
      <c r="R1821" s="2" cm="1">
        <f t="array" ref="R1821">[1]!table_weight[Balance]*(('F+ , F-'!R$2-[1]!tbl_gk[[#This Row],[Balance]])/('F+ , F-'!R$2-'F+ , F-'!R$3))</f>
        <v>2.7318502697702049E-3</v>
      </c>
      <c r="S1821" s="2" cm="1">
        <f t="array" ref="S1821">[1]!table_weight[ShotPower]*(('F+ , F-'!S$2-[1]!tbl_gk[[#This Row],[ShotPower]])/('F+ , F-'!S$2-'F+ , F-'!S$3))</f>
        <v>7.271809864432606E-3</v>
      </c>
      <c r="T1821" s="2" cm="1">
        <f t="array" ref="T1821">[1]!table_weight[Jumping]*(('F+ , F-'!T$2-[1]!tbl_gk[[#This Row],[Jumping]])/('F+ , F-'!T$2-'F+ , F-'!T$3))</f>
        <v>4.551164411121026E-3</v>
      </c>
      <c r="U1821" s="2" cm="1">
        <f t="array" ref="U1821">[1]!table_weight[Stamina]*(('F+ , F-'!U$2-[1]!tbl_gk[[#This Row],[Stamina]])/('F+ , F-'!U$2-'F+ , F-'!U$3))</f>
        <v>1.88916258574835E-2</v>
      </c>
      <c r="V1821" s="2" cm="1">
        <f t="array" ref="V1821">[1]!table_weight[Strength]*(('F+ , F-'!V$2-[1]!tbl_gk[[#This Row],[Strength]])/('F+ , F-'!V$2-'F+ , F-'!V$3))</f>
        <v>2.5732684311935858E-2</v>
      </c>
      <c r="W1821" s="2" cm="1">
        <f t="array" ref="W1821">[1]!table_weight[LongShots]*(('F+ , F-'!W$2-[1]!tbl_gk[[#This Row],[LongShots]])/('F+ , F-'!W$2-'F+ , F-'!W$3))</f>
        <v>9.6091773208573719E-3</v>
      </c>
      <c r="X1821" s="2" cm="1">
        <f t="array" ref="X1821">[1]!table_weight[Aggression]*(('F+ , F-'!X$2-[1]!tbl_gk[[#This Row],[Aggression]])/('F+ , F-'!X$2-'F+ , F-'!X$3))</f>
        <v>1.642835412229994E-2</v>
      </c>
      <c r="Y1821" s="2" cm="1">
        <f t="array" ref="Y1821">[1]!table_weight[Interceptions]*(('F+ , F-'!Y$2-[1]!tbl_gk[[#This Row],[Interceptions]])/('F+ , F-'!Y$2-'F+ , F-'!Y$3))</f>
        <v>2.0776599612664828E-2</v>
      </c>
      <c r="Z1821" s="2" cm="1">
        <f t="array" ref="Z1821">[1]!table_weight[Positioning]*(('F+ , F-'!Z$2-[1]!tbl_gk[[#This Row],[Positioning]])/('F+ , F-'!Z$2-'F+ , F-'!Z$3))</f>
        <v>1.7746678835817667E-3</v>
      </c>
      <c r="AA1821" s="2" cm="1">
        <f t="array" ref="AA1821">[1]!table_weight[Vision]*(('F+ , F-'!AA$2-[1]!tbl_gk[[#This Row],[Vision]])/('F+ , F-'!AA$2-'F+ , F-'!AA$3))</f>
        <v>3.2653889057904818E-2</v>
      </c>
      <c r="AB1821" s="2" cm="1">
        <f t="array" ref="AB1821">[1]!table_weight[Penalties]*(('F+ , F-'!AB$2-[1]!tbl_gk[[#This Row],[Penalties]])/('F+ , F-'!AB$2-'F+ , F-'!AB$3))</f>
        <v>2.4662663970364263E-3</v>
      </c>
      <c r="AC1821" s="2" cm="1">
        <f t="array" ref="AC1821">[1]!table_weight[Composure]*(('F+ , F-'!AC$2-[1]!tbl_gk[[#This Row],[Composure]])/('F+ , F-'!AC$2-'F+ , F-'!AC$3))</f>
        <v>2.4551796284138926E-3</v>
      </c>
      <c r="AD1821" s="2" cm="1">
        <f t="array" ref="AD1821">[1]!table_weight[Marking]*(('F+ , F-'!AD$2-[1]!tbl_gk[[#This Row],[Marking]])/('F+ , F-'!AD$2-'F+ , F-'!AD$3))</f>
        <v>3.6282098953227655E-2</v>
      </c>
      <c r="AE1821" s="2" cm="1">
        <f t="array" ref="AE1821">[1]!table_weight[StandingTackle]*(('F+ , F-'!AE$2-[1]!tbl_gk[[#This Row],[StandingTackle]])/('F+ , F-'!AE$2-'F+ , F-'!AE$3))</f>
        <v>2.6900228972187096E-2</v>
      </c>
      <c r="AF1821" s="2" cm="1">
        <f t="array" ref="AF1821">[1]!table_weight[SlidingTackle]*(('F+ , F-'!AF$2-[1]!tbl_gk[[#This Row],[SlidingTackle]])/('F+ , F-'!AF$2-'F+ , F-'!AF$3))</f>
        <v>8.9667429907290316E-3</v>
      </c>
      <c r="AG1821" s="2" cm="1">
        <f t="array" ref="AG1821">[1]!table_weight[GKDiving]*(('F+ , F-'!AG$2-[1]!tbl_gk[[#This Row],[GKDiving]])/('F+ , F-'!AG$2-'F+ , F-'!AG$3))</f>
        <v>5.8076006490213938E-2</v>
      </c>
      <c r="AH1821" s="2" cm="1">
        <f t="array" ref="AH1821">[1]!table_weight[GKHandling]*(('F+ , F-'!AH$2-[1]!tbl_gk[[#This Row],[GKHandling]])/('F+ , F-'!AH$2-'F+ , F-'!AH$3))</f>
        <v>6.2383434081559733E-2</v>
      </c>
      <c r="AI1821" s="2" cm="1">
        <f t="array" ref="AI1821">[1]!table_weight[GKKicking]*(('F+ , F-'!AI$2-[1]!tbl_gk[[#This Row],[GKKicking]])/('F+ , F-'!AI$2-'F+ , F-'!AI$3))</f>
        <v>3.309400669303314E-2</v>
      </c>
      <c r="AJ1821" s="2" cm="1">
        <f t="array" ref="AJ1821">[1]!table_weight[GKPositioning]*(('F+ , F-'!AJ$2-[1]!tbl_gk[[#This Row],[GKPositioning]])/('F+ , F-'!AJ$2-'F+ , F-'!AJ$3))</f>
        <v>2.2704827876717123E-2</v>
      </c>
      <c r="AK1821" s="2" cm="1">
        <f t="array" ref="AK1821">[1]!table_weight[GKReflexes]*(('F+ , F-'!AK$2-[1]!tbl_gk[[#This Row],[GKReflexes]])/('F+ , F-'!AK$2-'F+ , F-'!AK$3))</f>
        <v>6.1947740256228193E-2</v>
      </c>
    </row>
    <row r="1822" spans="1:37" x14ac:dyDescent="0.55000000000000004">
      <c r="A1822" s="7">
        <f>[1]!tbl_gk[[#This Row],[ID]]</f>
        <v>267684</v>
      </c>
      <c r="B1822" s="1" cm="1">
        <f t="array" ref="B1822">[1]!table_weight[ValueEUR]*(('F+ , F-'!B$2-[1]!tbl_gk[[#This Row],[ValueEUR]])/('F+ , F-'!B$2-'F+ , F-'!B$3))</f>
        <v>1.6698762066575301E-4</v>
      </c>
      <c r="C1822" s="1" cm="1">
        <f t="array" ref="C1822">[1]!table_weight[WageEUR]*(('F+ , F-'!C$2-[1]!tbl_gk[[#This Row],[WageEUR]])/('F+ , F-'!C$2-'F+ , F-'!C$3))</f>
        <v>3.9120935309418157E-5</v>
      </c>
      <c r="D1822" s="1" cm="1">
        <f t="array" ref="D1822">[1]!table_weight[Crossing]*(('F+ , F-'!D$2-[1]!tbl_gk[[#This Row],[Crossing]])/('F+ , F-'!D$2-'F+ , F-'!D$3))</f>
        <v>3.3625286215233793E-2</v>
      </c>
      <c r="E1822" s="1" cm="1">
        <f t="array" ref="E1822">[1]!table_weight[Finishing]*(('F+ , F-'!E$2-[1]!tbl_gk[[#This Row],[Finishing]])/('F+ , F-'!E$2-'F+ , F-'!E$3))</f>
        <v>2.1961515059324362E-2</v>
      </c>
      <c r="F1822" s="1" cm="1">
        <f t="array" ref="F1822">[1]!table_weight[HeadingAccuracy]*(('F+ , F-'!F$2-[1]!tbl_gk[[#This Row],[HeadingAccuracy]])/('F+ , F-'!F$2-'F+ , F-'!F$3))</f>
        <v>1.08567917583827E-2</v>
      </c>
      <c r="G1822" s="1" cm="1">
        <f t="array" ref="G1822">[1]!table_weight[ShortPassing]*(('F+ , F-'!G$2-[1]!tbl_gk[[#This Row],[ShortPassing]])/('F+ , F-'!G$2-'F+ , F-'!G$3))</f>
        <v>6.047264524054153E-2</v>
      </c>
      <c r="H1822" s="1" cm="1">
        <f t="array" ref="H1822">[1]!table_weight[Volleys]*(('F+ , F-'!H$2-[1]!tbl_gk[[#This Row],[Volleys]])/('F+ , F-'!H$2-'F+ , F-'!H$3))</f>
        <v>1.9675665665797848E-3</v>
      </c>
      <c r="I1822" s="1" cm="1">
        <f t="array" ref="I1822">[1]!table_weight[Dribbling]*(('F+ , F-'!I$2-[1]!tbl_gk[[#This Row],[Dribbling]])/('F+ , F-'!I$2-'F+ , F-'!I$3))</f>
        <v>2.0535442652874894E-2</v>
      </c>
      <c r="J1822" s="1" cm="1">
        <f t="array" ref="J1822">[1]!table_weight[Curve]*(('F+ , F-'!J$2-[1]!tbl_gk[[#This Row],[Curve]])/('F+ , F-'!J$2-'F+ , F-'!J$3))</f>
        <v>9.6339113680153961E-3</v>
      </c>
      <c r="K1822" s="1" cm="1">
        <f t="array" ref="K1822">[1]!table_weight[FKAccuracy]*(('F+ , F-'!K$2-[1]!tbl_gk[[#This Row],[FKAccuracy]])/('F+ , F-'!K$2-'F+ , F-'!K$3))</f>
        <v>9.7353209613629272E-3</v>
      </c>
      <c r="L1822" s="1" cm="1">
        <f t="array" ref="L1822">[1]!table_weight[LongPassing]*(('F+ , F-'!L$2-[1]!tbl_gk[[#This Row],[LongPassing]])/('F+ , F-'!L$2-'F+ , F-'!L$3))</f>
        <v>2.5446932703562523E-2</v>
      </c>
      <c r="M1822" s="1" cm="1">
        <f t="array" ref="M1822">[1]!table_weight[BallControl]*(('F+ , F-'!M$2-[1]!tbl_gk[[#This Row],[BallControl]])/('F+ , F-'!M$2-'F+ , F-'!M$3))</f>
        <v>1.1734538658785654E-2</v>
      </c>
      <c r="N1822" s="1" cm="1">
        <f t="array" ref="N1822">[1]!table_weight[Acceleration]*(('F+ , F-'!N$2-[1]!tbl_gk[[#This Row],[Acceleration]])/('F+ , F-'!N$2-'F+ , F-'!N$3))</f>
        <v>6.313641976413314E-3</v>
      </c>
      <c r="O1822" s="1" cm="1">
        <f t="array" ref="O1822">[1]!table_weight[SprintSpeed]*(('F+ , F-'!O$2-[1]!tbl_gk[[#This Row],[SprintSpeed]])/('F+ , F-'!O$2-'F+ , F-'!O$3))</f>
        <v>1.124429571037419E-2</v>
      </c>
      <c r="P1822" s="1" cm="1">
        <f t="array" ref="P1822">[1]!table_weight[Agility]*(('F+ , F-'!P$2-[1]!tbl_gk[[#This Row],[Agility]])/('F+ , F-'!P$2-'F+ , F-'!P$3))</f>
        <v>3.5103320774145116E-3</v>
      </c>
      <c r="Q1822" s="1" cm="1">
        <f t="array" ref="Q1822">[1]!table_weight[Reactions]*(('F+ , F-'!Q$2-[1]!tbl_gk[[#This Row],[Reactions]])/('F+ , F-'!Q$2-'F+ , F-'!Q$3))</f>
        <v>1.7016186002382209E-3</v>
      </c>
      <c r="R1822" s="1" cm="1">
        <f t="array" ref="R1822">[1]!table_weight[Balance]*(('F+ , F-'!R$2-[1]!tbl_gk[[#This Row],[Balance]])/('F+ , F-'!R$2-'F+ , F-'!R$3))</f>
        <v>2.9802002942947692E-3</v>
      </c>
      <c r="S1822" s="1" cm="1">
        <f t="array" ref="S1822">[1]!table_weight[ShotPower]*(('F+ , F-'!S$2-[1]!tbl_gk[[#This Row],[ShotPower]])/('F+ , F-'!S$2-'F+ , F-'!S$3))</f>
        <v>6.4926873789576834E-3</v>
      </c>
      <c r="T1822" s="1" cm="1">
        <f t="array" ref="T1822">[1]!table_weight[Jumping]*(('F+ , F-'!T$2-[1]!tbl_gk[[#This Row],[Jumping]])/('F+ , F-'!T$2-'F+ , F-'!T$3))</f>
        <v>2.4043887454979003E-3</v>
      </c>
      <c r="U1822" s="1" cm="1">
        <f t="array" ref="U1822">[1]!table_weight[Stamina]*(('F+ , F-'!U$2-[1]!tbl_gk[[#This Row],[Stamina]])/('F+ , F-'!U$2-'F+ , F-'!U$3))</f>
        <v>1.7174205324984999E-2</v>
      </c>
      <c r="V1822" s="1" cm="1">
        <f t="array" ref="V1822">[1]!table_weight[Strength]*(('F+ , F-'!V$2-[1]!tbl_gk[[#This Row],[Strength]])/('F+ , F-'!V$2-'F+ , F-'!V$3))</f>
        <v>2.3070682486563184E-2</v>
      </c>
      <c r="W1822" s="1" cm="1">
        <f t="array" ref="W1822">[1]!table_weight[LongShots]*(('F+ , F-'!W$2-[1]!tbl_gk[[#This Row],[LongShots]])/('F+ , F-'!W$2-'F+ , F-'!W$3))</f>
        <v>1.0388299806332293E-2</v>
      </c>
      <c r="X1822" s="1" cm="1">
        <f t="array" ref="X1822">[1]!table_weight[Aggression]*(('F+ , F-'!X$2-[1]!tbl_gk[[#This Row],[Aggression]])/('F+ , F-'!X$2-'F+ , F-'!X$3))</f>
        <v>1.3994523881959207E-2</v>
      </c>
      <c r="Y1822" s="1" cm="1">
        <f t="array" ref="Y1822">[1]!table_weight[Interceptions]*(('F+ , F-'!Y$2-[1]!tbl_gk[[#This Row],[Interceptions]])/('F+ , F-'!Y$2-'F+ , F-'!Y$3))</f>
        <v>2.6317026176042119E-2</v>
      </c>
      <c r="Z1822" s="1" cm="1">
        <f t="array" ref="Z1822">[1]!table_weight[Positioning]*(('F+ , F-'!Z$2-[1]!tbl_gk[[#This Row],[Positioning]])/('F+ , F-'!Z$2-'F+ , F-'!Z$3))</f>
        <v>2.0704458641787279E-3</v>
      </c>
      <c r="AA1822" s="1" cm="1">
        <f t="array" ref="AA1822">[1]!table_weight[Vision]*(('F+ , F-'!AA$2-[1]!tbl_gk[[#This Row],[Vision]])/('F+ , F-'!AA$2-'F+ , F-'!AA$3))</f>
        <v>2.1296014602981403E-2</v>
      </c>
      <c r="AB1822" s="1" cm="1">
        <f t="array" ref="AB1822">[1]!table_weight[Penalties]*(('F+ , F-'!AB$2-[1]!tbl_gk[[#This Row],[Penalties]])/('F+ , F-'!AB$2-'F+ , F-'!AB$3))</f>
        <v>2.3096780543674466E-3</v>
      </c>
      <c r="AC1822" s="1" cm="1">
        <f t="array" ref="AC1822">[1]!table_weight[Composure]*(('F+ , F-'!AC$2-[1]!tbl_gk[[#This Row],[Composure]])/('F+ , F-'!AC$2-'F+ , F-'!AC$3))</f>
        <v>1.7079510458531426E-3</v>
      </c>
      <c r="AD1822" s="1" cm="1">
        <f t="array" ref="AD1822">[1]!table_weight[Marking]*(('F+ , F-'!AD$2-[1]!tbl_gk[[#This Row],[Marking]])/('F+ , F-'!AD$2-'F+ , F-'!AD$3))</f>
        <v>3.9437064079595283E-2</v>
      </c>
      <c r="AE1822" s="1" cm="1">
        <f t="array" ref="AE1822">[1]!table_weight[StandingTackle]*(('F+ , F-'!AE$2-[1]!tbl_gk[[#This Row],[StandingTackle]])/('F+ , F-'!AE$2-'F+ , F-'!AE$3))</f>
        <v>3.1383600467551613E-2</v>
      </c>
      <c r="AF1822" s="1" cm="1">
        <f t="array" ref="AF1822">[1]!table_weight[SlidingTackle]*(('F+ , F-'!AF$2-[1]!tbl_gk[[#This Row],[SlidingTackle]])/('F+ , F-'!AF$2-'F+ , F-'!AF$3))</f>
        <v>9.7139715732897855E-3</v>
      </c>
      <c r="AG1822" s="1" cm="1">
        <f t="array" ref="AG1822">[1]!table_weight[GKDiving]*(('F+ , F-'!AG$2-[1]!tbl_gk[[#This Row],[GKDiving]])/('F+ , F-'!AG$2-'F+ , F-'!AG$3))</f>
        <v>4.7827299462529123E-2</v>
      </c>
      <c r="AH1822" s="1" cm="1">
        <f t="array" ref="AH1822">[1]!table_weight[GKHandling]*(('F+ , F-'!AH$2-[1]!tbl_gk[[#This Row],[GKHandling]])/('F+ , F-'!AH$2-'F+ , F-'!AH$3))</f>
        <v>5.168913109614949E-2</v>
      </c>
      <c r="AI1822" s="1" cm="1">
        <f t="array" ref="AI1822">[1]!table_weight[GKKicking]*(('F+ , F-'!AI$2-[1]!tbl_gk[[#This Row],[GKKicking]])/('F+ , F-'!AI$2-'F+ , F-'!AI$3))</f>
        <v>2.9516276239732256E-2</v>
      </c>
      <c r="AJ1822" s="1" cm="1">
        <f t="array" ref="AJ1822">[1]!table_weight[GKPositioning]*(('F+ , F-'!AJ$2-[1]!tbl_gk[[#This Row],[GKPositioning]])/('F+ , F-'!AJ$2-'F+ , F-'!AJ$3))</f>
        <v>1.7659310570779983E-2</v>
      </c>
      <c r="AK1822" s="1" cm="1">
        <f t="array" ref="AK1822">[1]!table_weight[GKReflexes]*(('F+ , F-'!AK$2-[1]!tbl_gk[[#This Row],[GKReflexes]])/('F+ , F-'!AK$2-'F+ , F-'!AK$3))</f>
        <v>4.7371801372409796E-2</v>
      </c>
    </row>
    <row r="1823" spans="1:37" x14ac:dyDescent="0.55000000000000004">
      <c r="A1823" s="8">
        <f>[1]!tbl_gk[[#This Row],[ID]]</f>
        <v>267696</v>
      </c>
      <c r="B1823" s="2" cm="1">
        <f t="array" ref="B1823">[1]!table_weight[ValueEUR]*(('F+ , F-'!B$2-[1]!tbl_gk[[#This Row],[ValueEUR]])/('F+ , F-'!B$2-'F+ , F-'!B$3))</f>
        <v>1.2840452901470104E-4</v>
      </c>
      <c r="C1823" s="2" cm="1">
        <f t="array" ref="C1823">[1]!table_weight[WageEUR]*(('F+ , F-'!C$2-[1]!tbl_gk[[#This Row],[WageEUR]])/('F+ , F-'!C$2-'F+ , F-'!C$3))</f>
        <v>0</v>
      </c>
      <c r="D1823" s="2" cm="1">
        <f t="array" ref="D1823">[1]!table_weight[Crossing]*(('F+ , F-'!D$2-[1]!tbl_gk[[#This Row],[Crossing]])/('F+ , F-'!D$2-'F+ , F-'!D$3))</f>
        <v>3.4746129089074922E-2</v>
      </c>
      <c r="E1823" s="2" cm="1">
        <f t="array" ref="E1823">[1]!table_weight[Finishing]*(('F+ , F-'!E$2-[1]!tbl_gk[[#This Row],[Finishing]])/('F+ , F-'!E$2-'F+ , F-'!E$3))</f>
        <v>1.7968512321265388E-2</v>
      </c>
      <c r="F1823" s="2" cm="1">
        <f t="array" ref="F1823">[1]!table_weight[HeadingAccuracy]*(('F+ , F-'!F$2-[1]!tbl_gk[[#This Row],[HeadingAccuracy]])/('F+ , F-'!F$2-'F+ , F-'!F$3))</f>
        <v>1.00216539308148E-2</v>
      </c>
      <c r="G1823" s="2" cm="1">
        <f t="array" ref="G1823">[1]!table_weight[ShortPassing]*(('F+ , F-'!G$2-[1]!tbl_gk[[#This Row],[ShortPassing]])/('F+ , F-'!G$2-'F+ , F-'!G$3))</f>
        <v>5.3440942305594832E-2</v>
      </c>
      <c r="H1823" s="2" cm="1">
        <f t="array" ref="H1823">[1]!table_weight[Volleys]*(('F+ , F-'!H$2-[1]!tbl_gk[[#This Row],[Volleys]])/('F+ , F-'!H$2-'F+ , F-'!H$3))</f>
        <v>1.9675665665797848E-3</v>
      </c>
      <c r="I1823" s="2" cm="1">
        <f t="array" ref="I1823">[1]!table_weight[Dribbling]*(('F+ , F-'!I$2-[1]!tbl_gk[[#This Row],[Dribbling]])/('F+ , F-'!I$2-'F+ , F-'!I$3))</f>
        <v>1.9557564431309422E-2</v>
      </c>
      <c r="J1823" s="2" cm="1">
        <f t="array" ref="J1823">[1]!table_weight[Curve]*(('F+ , F-'!J$2-[1]!tbl_gk[[#This Row],[Curve]])/('F+ , F-'!J$2-'F+ , F-'!J$3))</f>
        <v>9.1268634012777444E-3</v>
      </c>
      <c r="K1823" s="2" cm="1">
        <f t="array" ref="K1823">[1]!table_weight[FKAccuracy]*(('F+ , F-'!K$2-[1]!tbl_gk[[#This Row],[FKAccuracy]])/('F+ , F-'!K$2-'F+ , F-'!K$3))</f>
        <v>9.4310921813203358E-3</v>
      </c>
      <c r="L1823" s="2" cm="1">
        <f t="array" ref="L1823">[1]!table_weight[LongPassing]*(('F+ , F-'!L$2-[1]!tbl_gk[[#This Row],[LongPassing]])/('F+ , F-'!L$2-'F+ , F-'!L$3))</f>
        <v>2.1656964003031933E-2</v>
      </c>
      <c r="M1823" s="2" cm="1">
        <f t="array" ref="M1823">[1]!table_weight[BallControl]*(('F+ , F-'!M$2-[1]!tbl_gk[[#This Row],[BallControl]])/('F+ , F-'!M$2-'F+ , F-'!M$3))</f>
        <v>1.3472988830457604E-2</v>
      </c>
      <c r="N1823" s="2" cm="1">
        <f t="array" ref="N1823">[1]!table_weight[Acceleration]*(('F+ , F-'!N$2-[1]!tbl_gk[[#This Row],[Acceleration]])/('F+ , F-'!N$2-'F+ , F-'!N$3))</f>
        <v>4.7352314823099848E-3</v>
      </c>
      <c r="O1823" s="2" cm="1">
        <f t="array" ref="O1823">[1]!table_weight[SprintSpeed]*(('F+ , F-'!O$2-[1]!tbl_gk[[#This Row],[SprintSpeed]])/('F+ , F-'!O$2-'F+ , F-'!O$3))</f>
        <v>5.6221478551870948E-3</v>
      </c>
      <c r="P1823" s="2" cm="1">
        <f t="array" ref="P1823">[1]!table_weight[Agility]*(('F+ , F-'!P$2-[1]!tbl_gk[[#This Row],[Agility]])/('F+ , F-'!P$2-'F+ , F-'!P$3))</f>
        <v>1.7551660387072558E-3</v>
      </c>
      <c r="Q1823" s="2" cm="1">
        <f t="array" ref="Q1823">[1]!table_weight[Reactions]*(('F+ , F-'!Q$2-[1]!tbl_gk[[#This Row],[Reactions]])/('F+ , F-'!Q$2-'F+ , F-'!Q$3))</f>
        <v>1.7531828002454398E-3</v>
      </c>
      <c r="R1823" s="2" cm="1">
        <f t="array" ref="R1823">[1]!table_weight[Balance]*(('F+ , F-'!R$2-[1]!tbl_gk[[#This Row],[Balance]])/('F+ , F-'!R$2-'F+ , F-'!R$3))</f>
        <v>1.3659251348851025E-3</v>
      </c>
      <c r="S1823" s="2" cm="1">
        <f t="array" ref="S1823">[1]!table_weight[ShotPower]*(('F+ , F-'!S$2-[1]!tbl_gk[[#This Row],[ShotPower]])/('F+ , F-'!S$2-'F+ , F-'!S$3))</f>
        <v>7.5315173595909123E-3</v>
      </c>
      <c r="T1823" s="2" cm="1">
        <f t="array" ref="T1823">[1]!table_weight[Jumping]*(('F+ , F-'!T$2-[1]!tbl_gk[[#This Row],[Jumping]])/('F+ , F-'!T$2-'F+ , F-'!T$3))</f>
        <v>1.8891625857483504E-3</v>
      </c>
      <c r="U1823" s="2" cm="1">
        <f t="array" ref="U1823">[1]!table_weight[Stamina]*(('F+ , F-'!U$2-[1]!tbl_gk[[#This Row],[Stamina]])/('F+ , F-'!U$2-'F+ , F-'!U$3))</f>
        <v>1.975033612373275E-2</v>
      </c>
      <c r="V1823" s="2" cm="1">
        <f t="array" ref="V1823">[1]!table_weight[Strength]*(('F+ , F-'!V$2-[1]!tbl_gk[[#This Row],[Strength]])/('F+ , F-'!V$2-'F+ , F-'!V$3))</f>
        <v>2.662001825372675E-2</v>
      </c>
      <c r="W1823" s="2" cm="1">
        <f t="array" ref="W1823">[1]!table_weight[LongShots]*(('F+ , F-'!W$2-[1]!tbl_gk[[#This Row],[LongShots]])/('F+ , F-'!W$2-'F+ , F-'!W$3))</f>
        <v>9.3494698256990638E-3</v>
      </c>
      <c r="X1823" s="2" cm="1">
        <f t="array" ref="X1823">[1]!table_weight[Aggression]*(('F+ , F-'!X$2-[1]!tbl_gk[[#This Row],[Aggression]])/('F+ , F-'!X$2-'F+ , F-'!X$3))</f>
        <v>1.0952236081533291E-2</v>
      </c>
      <c r="Y1823" s="2" cm="1">
        <f t="array" ref="Y1823">[1]!table_weight[Interceptions]*(('F+ , F-'!Y$2-[1]!tbl_gk[[#This Row],[Interceptions]])/('F+ , F-'!Y$2-'F+ , F-'!Y$3))</f>
        <v>1.3158513088021059E-2</v>
      </c>
      <c r="Z1823" s="2" cm="1">
        <f t="array" ref="Z1823">[1]!table_weight[Positioning]*(('F+ , F-'!Z$2-[1]!tbl_gk[[#This Row],[Positioning]])/('F+ , F-'!Z$2-'F+ , F-'!Z$3))</f>
        <v>1.9225568738802474E-3</v>
      </c>
      <c r="AA1823" s="2" cm="1">
        <f t="array" ref="AA1823">[1]!table_weight[Vision]*(('F+ , F-'!AA$2-[1]!tbl_gk[[#This Row],[Vision]])/('F+ , F-'!AA$2-'F+ , F-'!AA$3))</f>
        <v>2.200588175641412E-2</v>
      </c>
      <c r="AB1823" s="2" cm="1">
        <f t="array" ref="AB1823">[1]!table_weight[Penalties]*(('F+ , F-'!AB$2-[1]!tbl_gk[[#This Row],[Penalties]])/('F+ , F-'!AB$2-'F+ , F-'!AB$3))</f>
        <v>2.1139426260312223E-3</v>
      </c>
      <c r="AC1823" s="2" cm="1">
        <f t="array" ref="AC1823">[1]!table_weight[Composure]*(('F+ , F-'!AC$2-[1]!tbl_gk[[#This Row],[Composure]])/('F+ , F-'!AC$2-'F+ , F-'!AC$3))</f>
        <v>2.3484326880480709E-3</v>
      </c>
      <c r="AD1823" s="2" cm="1">
        <f t="array" ref="AD1823">[1]!table_weight[Marking]*(('F+ , F-'!AD$2-[1]!tbl_gk[[#This Row],[Marking]])/('F+ , F-'!AD$2-'F+ , F-'!AD$3))</f>
        <v>1.2619860505470488E-2</v>
      </c>
      <c r="AE1823" s="2" cm="1">
        <f t="array" ref="AE1823">[1]!table_weight[StandingTackle]*(('F+ , F-'!AE$2-[1]!tbl_gk[[#This Row],[StandingTackle]])/('F+ , F-'!AE$2-'F+ , F-'!AE$3))</f>
        <v>3.1383600467551613E-2</v>
      </c>
      <c r="AF1823" s="2" cm="1">
        <f t="array" ref="AF1823">[1]!table_weight[SlidingTackle]*(('F+ , F-'!AF$2-[1]!tbl_gk[[#This Row],[SlidingTackle]])/('F+ , F-'!AF$2-'F+ , F-'!AF$3))</f>
        <v>6.7250572430467732E-3</v>
      </c>
      <c r="AG1823" s="2" cm="1">
        <f t="array" ref="AG1823">[1]!table_weight[GKDiving]*(('F+ , F-'!AG$2-[1]!tbl_gk[[#This Row],[GKDiving]])/('F+ , F-'!AG$2-'F+ , F-'!AG$3))</f>
        <v>5.4659770814318998E-2</v>
      </c>
      <c r="AH1823" s="2" cm="1">
        <f t="array" ref="AH1823">[1]!table_weight[GKHandling]*(('F+ , F-'!AH$2-[1]!tbl_gk[[#This Row],[GKHandling]])/('F+ , F-'!AH$2-'F+ , F-'!AH$3))</f>
        <v>5.168913109614949E-2</v>
      </c>
      <c r="AI1823" s="2" cm="1">
        <f t="array" ref="AI1823">[1]!table_weight[GKKicking]*(('F+ , F-'!AI$2-[1]!tbl_gk[[#This Row],[GKKicking]])/('F+ , F-'!AI$2-'F+ , F-'!AI$3))</f>
        <v>3.3988439306358358E-2</v>
      </c>
      <c r="AJ1823" s="2" cm="1">
        <f t="array" ref="AJ1823">[1]!table_weight[GKPositioning]*(('F+ , F-'!AJ$2-[1]!tbl_gk[[#This Row],[GKPositioning]])/('F+ , F-'!AJ$2-'F+ , F-'!AJ$3))</f>
        <v>2.0182069223748555E-2</v>
      </c>
      <c r="AK1823" s="2" cm="1">
        <f t="array" ref="AK1823">[1]!table_weight[GKReflexes]*(('F+ , F-'!AK$2-[1]!tbl_gk[[#This Row],[GKReflexes]])/('F+ , F-'!AK$2-'F+ , F-'!AK$3))</f>
        <v>4.9193793732887098E-2</v>
      </c>
    </row>
    <row r="1824" spans="1:37" x14ac:dyDescent="0.55000000000000004">
      <c r="A1824" s="7">
        <f>[1]!tbl_gk[[#This Row],[ID]]</f>
        <v>267734</v>
      </c>
      <c r="B1824" s="1" cm="1">
        <f t="array" ref="B1824">[1]!table_weight[ValueEUR]*(('F+ , F-'!B$2-[1]!tbl_gk[[#This Row],[ValueEUR]])/('F+ , F-'!B$2-'F+ , F-'!B$3))</f>
        <v>7.1301553371144074E-5</v>
      </c>
      <c r="C1824" s="1" cm="1">
        <f t="array" ref="C1824">[1]!table_weight[WageEUR]*(('F+ , F-'!C$2-[1]!tbl_gk[[#This Row],[WageEUR]])/('F+ , F-'!C$2-'F+ , F-'!C$3))</f>
        <v>7.8241870618836313E-5</v>
      </c>
      <c r="D1824" s="1" cm="1">
        <f t="array" ref="D1824">[1]!table_weight[Crossing]*(('F+ , F-'!D$2-[1]!tbl_gk[[#This Row],[Crossing]])/('F+ , F-'!D$2-'F+ , F-'!D$3))</f>
        <v>3.3625286215233793E-2</v>
      </c>
      <c r="E1824" s="1" cm="1">
        <f t="array" ref="E1824">[1]!table_weight[Finishing]*(('F+ , F-'!E$2-[1]!tbl_gk[[#This Row],[Finishing]])/('F+ , F-'!E$2-'F+ , F-'!E$3))</f>
        <v>1.8966763005780131E-2</v>
      </c>
      <c r="F1824" s="1" cm="1">
        <f t="array" ref="F1824">[1]!table_weight[HeadingAccuracy]*(('F+ , F-'!F$2-[1]!tbl_gk[[#This Row],[HeadingAccuracy]])/('F+ , F-'!F$2-'F+ , F-'!F$3))</f>
        <v>1.1691929585950599E-2</v>
      </c>
      <c r="G1824" s="1" cm="1">
        <f t="array" ref="G1824">[1]!table_weight[ShortPassing]*(('F+ , F-'!G$2-[1]!tbl_gk[[#This Row],[ShortPassing]])/('F+ , F-'!G$2-'F+ , F-'!G$3))</f>
        <v>6.047264524054153E-2</v>
      </c>
      <c r="H1824" s="1" cm="1">
        <f t="array" ref="H1824">[1]!table_weight[Volleys]*(('F+ , F-'!H$2-[1]!tbl_gk[[#This Row],[Volleys]])/('F+ , F-'!H$2-'F+ , F-'!H$3))</f>
        <v>2.4305234057750281E-3</v>
      </c>
      <c r="I1824" s="1" cm="1">
        <f t="array" ref="I1824">[1]!table_weight[Dribbling]*(('F+ , F-'!I$2-[1]!tbl_gk[[#This Row],[Dribbling]])/('F+ , F-'!I$2-'F+ , F-'!I$3))</f>
        <v>2.1513320874440363E-2</v>
      </c>
      <c r="J1824" s="1" cm="1">
        <f t="array" ref="J1824">[1]!table_weight[Curve]*(('F+ , F-'!J$2-[1]!tbl_gk[[#This Row],[Curve]])/('F+ , F-'!J$2-'F+ , F-'!J$3))</f>
        <v>9.4648953791028455E-3</v>
      </c>
      <c r="K1824" s="1" cm="1">
        <f t="array" ref="K1824">[1]!table_weight[FKAccuracy]*(('F+ , F-'!K$2-[1]!tbl_gk[[#This Row],[FKAccuracy]])/('F+ , F-'!K$2-'F+ , F-'!K$3))</f>
        <v>9.1268634012777444E-3</v>
      </c>
      <c r="L1824" s="1" cm="1">
        <f t="array" ref="L1824">[1]!table_weight[LongPassing]*(('F+ , F-'!L$2-[1]!tbl_gk[[#This Row],[LongPassing]])/('F+ , F-'!L$2-'F+ , F-'!L$3))</f>
        <v>2.1115539902956136E-2</v>
      </c>
      <c r="M1824" s="1" cm="1">
        <f t="array" ref="M1824">[1]!table_weight[BallControl]*(('F+ , F-'!M$2-[1]!tbl_gk[[#This Row],[BallControl]])/('F+ , F-'!M$2-'F+ , F-'!M$3))</f>
        <v>1.3472988830457604E-2</v>
      </c>
      <c r="N1824" s="1" cm="1">
        <f t="array" ref="N1824">[1]!table_weight[Acceleration]*(('F+ , F-'!N$2-[1]!tbl_gk[[#This Row],[Acceleration]])/('F+ , F-'!N$2-'F+ , F-'!N$3))</f>
        <v>7.8920524705166431E-3</v>
      </c>
      <c r="O1824" s="1" cm="1">
        <f t="array" ref="O1824">[1]!table_weight[SprintSpeed]*(('F+ , F-'!O$2-[1]!tbl_gk[[#This Row],[SprintSpeed]])/('F+ , F-'!O$2-'F+ , F-'!O$3))</f>
        <v>1.4055369637967736E-2</v>
      </c>
      <c r="P1824" s="1" cm="1">
        <f t="array" ref="P1824">[1]!table_weight[Agility]*(('F+ , F-'!P$2-[1]!tbl_gk[[#This Row],[Agility]])/('F+ , F-'!P$2-'F+ , F-'!P$3))</f>
        <v>5.265498116121768E-3</v>
      </c>
      <c r="Q1824" s="1" cm="1">
        <f t="array" ref="Q1824">[1]!table_weight[Reactions]*(('F+ , F-'!Q$2-[1]!tbl_gk[[#This Row],[Reactions]])/('F+ , F-'!Q$2-'F+ , F-'!Q$3))</f>
        <v>2.5266458003537222E-3</v>
      </c>
      <c r="R1824" s="1" cm="1">
        <f t="array" ref="R1824">[1]!table_weight[Balance]*(('F+ , F-'!R$2-[1]!tbl_gk[[#This Row],[Balance]])/('F+ , F-'!R$2-'F+ , F-'!R$3))</f>
        <v>2.6697627636390639E-3</v>
      </c>
      <c r="S1824" s="1" cm="1">
        <f t="array" ref="S1824">[1]!table_weight[ShotPower]*(('F+ , F-'!S$2-[1]!tbl_gk[[#This Row],[ShotPower]])/('F+ , F-'!S$2-'F+ , F-'!S$3))</f>
        <v>7.5315173595909123E-3</v>
      </c>
      <c r="T1824" s="1" cm="1">
        <f t="array" ref="T1824">[1]!table_weight[Jumping]*(('F+ , F-'!T$2-[1]!tbl_gk[[#This Row],[Jumping]])/('F+ , F-'!T$2-'F+ , F-'!T$3))</f>
        <v>4.4652933844961011E-3</v>
      </c>
      <c r="U1824" s="1" cm="1">
        <f t="array" ref="U1824">[1]!table_weight[Stamina]*(('F+ , F-'!U$2-[1]!tbl_gk[[#This Row],[Stamina]])/('F+ , F-'!U$2-'F+ , F-'!U$3))</f>
        <v>1.4598074526237249E-2</v>
      </c>
      <c r="V1824" s="1" cm="1">
        <f t="array" ref="V1824">[1]!table_weight[Strength]*(('F+ , F-'!V$2-[1]!tbl_gk[[#This Row],[Strength]])/('F+ , F-'!V$2-'F+ , F-'!V$3))</f>
        <v>1.9521346719399615E-2</v>
      </c>
      <c r="W1824" s="1" cm="1">
        <f t="array" ref="W1824">[1]!table_weight[LongShots]*(('F+ , F-'!W$2-[1]!tbl_gk[[#This Row],[LongShots]])/('F+ , F-'!W$2-'F+ , F-'!W$3))</f>
        <v>9.6091773208573719E-3</v>
      </c>
      <c r="X1824" s="1" cm="1">
        <f t="array" ref="X1824">[1]!table_weight[Aggression]*(('F+ , F-'!X$2-[1]!tbl_gk[[#This Row],[Aggression]])/('F+ , F-'!X$2-'F+ , F-'!X$3))</f>
        <v>1.5819896562214757E-2</v>
      </c>
      <c r="Y1824" s="1" cm="1">
        <f t="array" ref="Y1824">[1]!table_weight[Interceptions]*(('F+ , F-'!Y$2-[1]!tbl_gk[[#This Row],[Interceptions]])/('F+ , F-'!Y$2-'F+ , F-'!Y$3))</f>
        <v>2.0776599612664828E-2</v>
      </c>
      <c r="Z1824" s="1" cm="1">
        <f t="array" ref="Z1824">[1]!table_weight[Positioning]*(('F+ , F-'!Z$2-[1]!tbl_gk[[#This Row],[Positioning]])/('F+ , F-'!Z$2-'F+ , F-'!Z$3))</f>
        <v>2.0704458641787279E-3</v>
      </c>
      <c r="AA1824" s="1" cm="1">
        <f t="array" ref="AA1824">[1]!table_weight[Vision]*(('F+ , F-'!AA$2-[1]!tbl_gk[[#This Row],[Vision]])/('F+ , F-'!AA$2-'F+ , F-'!AA$3))</f>
        <v>2.7684818983875824E-2</v>
      </c>
      <c r="AB1824" s="1" cm="1">
        <f t="array" ref="AB1824">[1]!table_weight[Penalties]*(('F+ , F-'!AB$2-[1]!tbl_gk[[#This Row],[Penalties]])/('F+ , F-'!AB$2-'F+ , F-'!AB$3))</f>
        <v>2.2705309687002014E-3</v>
      </c>
      <c r="AC1824" s="1" cm="1">
        <f t="array" ref="AC1824">[1]!table_weight[Composure]*(('F+ , F-'!AC$2-[1]!tbl_gk[[#This Row],[Composure]])/('F+ , F-'!AC$2-'F+ , F-'!AC$3))</f>
        <v>1.9748183967676961E-3</v>
      </c>
      <c r="AD1824" s="1" cm="1">
        <f t="array" ref="AD1824">[1]!table_weight[Marking]*(('F+ , F-'!AD$2-[1]!tbl_gk[[#This Row],[Marking]])/('F+ , F-'!AD$2-'F+ , F-'!AD$3))</f>
        <v>3.7859581516411465E-2</v>
      </c>
      <c r="AE1824" s="1" cm="1">
        <f t="array" ref="AE1824">[1]!table_weight[StandingTackle]*(('F+ , F-'!AE$2-[1]!tbl_gk[[#This Row],[StandingTackle]])/('F+ , F-'!AE$2-'F+ , F-'!AE$3))</f>
        <v>3.362528621523387E-2</v>
      </c>
      <c r="AF1824" s="1" cm="1">
        <f t="array" ref="AF1824">[1]!table_weight[SlidingTackle]*(('F+ , F-'!AF$2-[1]!tbl_gk[[#This Row],[SlidingTackle]])/('F+ , F-'!AF$2-'F+ , F-'!AF$3))</f>
        <v>8.2195144081682794E-3</v>
      </c>
      <c r="AG1824" s="1" cm="1">
        <f t="array" ref="AG1824">[1]!table_weight[GKDiving]*(('F+ , F-'!AG$2-[1]!tbl_gk[[#This Row],[GKDiving]])/('F+ , F-'!AG$2-'F+ , F-'!AG$3))</f>
        <v>6.1492242166108872E-2</v>
      </c>
      <c r="AH1824" s="1" cm="1">
        <f t="array" ref="AH1824">[1]!table_weight[GKHandling]*(('F+ , F-'!AH$2-[1]!tbl_gk[[#This Row],[GKHandling]])/('F+ , F-'!AH$2-'F+ , F-'!AH$3))</f>
        <v>6.5948201743363147E-2</v>
      </c>
      <c r="AI1824" s="1" cm="1">
        <f t="array" ref="AI1824">[1]!table_weight[GKKicking]*(('F+ , F-'!AI$2-[1]!tbl_gk[[#This Row],[GKKicking]])/('F+ , F-'!AI$2-'F+ , F-'!AI$3))</f>
        <v>3.3988439306358358E-2</v>
      </c>
      <c r="AJ1824" s="1" cm="1">
        <f t="array" ref="AJ1824">[1]!table_weight[GKPositioning]*(('F+ , F-'!AJ$2-[1]!tbl_gk[[#This Row],[GKPositioning]])/('F+ , F-'!AJ$2-'F+ , F-'!AJ$3))</f>
        <v>2.2074138213474981E-2</v>
      </c>
      <c r="AK1824" s="1" cm="1">
        <f t="array" ref="AK1824">[1]!table_weight[GKReflexes]*(('F+ , F-'!AK$2-[1]!tbl_gk[[#This Row],[GKReflexes]])/('F+ , F-'!AK$2-'F+ , F-'!AK$3))</f>
        <v>5.10157860933644E-2</v>
      </c>
    </row>
    <row r="1825" spans="1:37" x14ac:dyDescent="0.55000000000000004">
      <c r="A1825" s="8">
        <f>[1]!tbl_gk[[#This Row],[ID]]</f>
        <v>267736</v>
      </c>
      <c r="B1825" s="2" cm="1">
        <f t="array" ref="B1825">[1]!table_weight[ValueEUR]*(('F+ , F-'!B$2-[1]!tbl_gk[[#This Row],[ValueEUR]])/('F+ , F-'!B$2-'F+ , F-'!B$3))</f>
        <v>4.3521727382386649E-5</v>
      </c>
      <c r="C1825" s="2" cm="1">
        <f t="array" ref="C1825">[1]!table_weight[WageEUR]*(('F+ , F-'!C$2-[1]!tbl_gk[[#This Row],[WageEUR]])/('F+ , F-'!C$2-'F+ , F-'!C$3))</f>
        <v>0</v>
      </c>
      <c r="D1825" s="2" cm="1">
        <f t="array" ref="D1825">[1]!table_weight[Crossing]*(('F+ , F-'!D$2-[1]!tbl_gk[[#This Row],[Crossing]])/('F+ , F-'!D$2-'F+ , F-'!D$3))</f>
        <v>3.3625286215233793E-2</v>
      </c>
      <c r="E1825" s="2" cm="1">
        <f t="array" ref="E1825">[1]!table_weight[Finishing]*(('F+ , F-'!E$2-[1]!tbl_gk[[#This Row],[Finishing]])/('F+ , F-'!E$2-'F+ , F-'!E$3))</f>
        <v>4.9912534225737193E-3</v>
      </c>
      <c r="F1825" s="2" cm="1">
        <f t="array" ref="F1825">[1]!table_weight[HeadingAccuracy]*(('F+ , F-'!F$2-[1]!tbl_gk[[#This Row],[HeadingAccuracy]])/('F+ , F-'!F$2-'F+ , F-'!F$3))</f>
        <v>1.210949849973455E-2</v>
      </c>
      <c r="G1825" s="2" cm="1">
        <f t="array" ref="G1825">[1]!table_weight[ShortPassing]*(('F+ , F-'!G$2-[1]!tbl_gk[[#This Row],[ShortPassing]])/('F+ , F-'!G$2-'F+ , F-'!G$3))</f>
        <v>4.2190217609680135E-2</v>
      </c>
      <c r="H1825" s="2" cm="1">
        <f t="array" ref="H1825">[1]!table_weight[Volleys]*(('F+ , F-'!H$2-[1]!tbl_gk[[#This Row],[Volleys]])/('F+ , F-'!H$2-'F+ , F-'!H$3))</f>
        <v>2.4305234057750281E-3</v>
      </c>
      <c r="I1825" s="2" cm="1">
        <f t="array" ref="I1825">[1]!table_weight[Dribbling]*(('F+ , F-'!I$2-[1]!tbl_gk[[#This Row],[Dribbling]])/('F+ , F-'!I$2-'F+ , F-'!I$3))</f>
        <v>9.7787822156547109E-3</v>
      </c>
      <c r="J1825" s="2" cm="1">
        <f t="array" ref="J1825">[1]!table_weight[Curve]*(('F+ , F-'!J$2-[1]!tbl_gk[[#This Row],[Curve]])/('F+ , F-'!J$2-'F+ , F-'!J$3))</f>
        <v>9.9719433458404991E-3</v>
      </c>
      <c r="K1825" s="2" cm="1">
        <f t="array" ref="K1825">[1]!table_weight[FKAccuracy]*(('F+ , F-'!K$2-[1]!tbl_gk[[#This Row],[FKAccuracy]])/('F+ , F-'!K$2-'F+ , F-'!K$3))</f>
        <v>5.4761180407666456E-3</v>
      </c>
      <c r="L1825" s="2" cm="1">
        <f t="array" ref="L1825">[1]!table_weight[LongPassing]*(('F+ , F-'!L$2-[1]!tbl_gk[[#This Row],[LongPassing]])/('F+ , F-'!L$2-'F+ , F-'!L$3))</f>
        <v>1.2994178401819162E-2</v>
      </c>
      <c r="M1825" s="2" cm="1">
        <f t="array" ref="M1825">[1]!table_weight[BallControl]*(('F+ , F-'!M$2-[1]!tbl_gk[[#This Row],[BallControl]])/('F+ , F-'!M$2-'F+ , F-'!M$3))</f>
        <v>1.0865313572949679E-2</v>
      </c>
      <c r="N1825" s="2" cm="1">
        <f t="array" ref="N1825">[1]!table_weight[Acceleration]*(('F+ , F-'!N$2-[1]!tbl_gk[[#This Row],[Acceleration]])/('F+ , F-'!N$2-'F+ , F-'!N$3))</f>
        <v>3.3823082016499898E-3</v>
      </c>
      <c r="O1825" s="2" cm="1">
        <f t="array" ref="O1825">[1]!table_weight[SprintSpeed]*(('F+ , F-'!O$2-[1]!tbl_gk[[#This Row],[SprintSpeed]])/('F+ , F-'!O$2-'F+ , F-'!O$3))</f>
        <v>2.8110739275935474E-3</v>
      </c>
      <c r="P1825" s="2" cm="1">
        <f t="array" ref="P1825">[1]!table_weight[Agility]*(('F+ , F-'!P$2-[1]!tbl_gk[[#This Row],[Agility]])/('F+ , F-'!P$2-'F+ , F-'!P$3))</f>
        <v>1.7551660387072558E-3</v>
      </c>
      <c r="Q1825" s="2" cm="1">
        <f t="array" ref="Q1825">[1]!table_weight[Reactions]*(('F+ , F-'!Q$2-[1]!tbl_gk[[#This Row],[Reactions]])/('F+ , F-'!Q$2-'F+ , F-'!Q$3))</f>
        <v>1.7531828002454398E-3</v>
      </c>
      <c r="R1825" s="2" cm="1">
        <f t="array" ref="R1825">[1]!table_weight[Balance]*(('F+ , F-'!R$2-[1]!tbl_gk[[#This Row],[Balance]])/('F+ , F-'!R$2-'F+ , F-'!R$3))</f>
        <v>8.0713757970483338E-4</v>
      </c>
      <c r="S1825" s="2" cm="1">
        <f t="array" ref="S1825">[1]!table_weight[ShotPower]*(('F+ , F-'!S$2-[1]!tbl_gk[[#This Row],[ShotPower]])/('F+ , F-'!S$2-'F+ , F-'!S$3))</f>
        <v>6.7523948741159906E-3</v>
      </c>
      <c r="T1825" s="2" cm="1">
        <f t="array" ref="T1825">[1]!table_weight[Jumping]*(('F+ , F-'!T$2-[1]!tbl_gk[[#This Row],[Jumping]])/('F+ , F-'!T$2-'F+ , F-'!T$3))</f>
        <v>1.6315495058735752E-3</v>
      </c>
      <c r="U1825" s="2" cm="1">
        <f t="array" ref="U1825">[1]!table_weight[Stamina]*(('F+ , F-'!U$2-[1]!tbl_gk[[#This Row],[Stamina]])/('F+ , F-'!U$2-'F+ , F-'!U$3))</f>
        <v>2.5761307987477501E-3</v>
      </c>
      <c r="V1825" s="2" cm="1">
        <f t="array" ref="V1825">[1]!table_weight[Strength]*(('F+ , F-'!V$2-[1]!tbl_gk[[#This Row],[Strength]])/('F+ , F-'!V$2-'F+ , F-'!V$3))</f>
        <v>1.7746678835817833E-2</v>
      </c>
      <c r="W1825" s="2" cm="1">
        <f t="array" ref="W1825">[1]!table_weight[LongShots]*(('F+ , F-'!W$2-[1]!tbl_gk[[#This Row],[LongShots]])/('F+ , F-'!W$2-'F+ , F-'!W$3))</f>
        <v>9.3494698256990638E-3</v>
      </c>
      <c r="X1825" s="2" cm="1">
        <f t="array" ref="X1825">[1]!table_weight[Aggression]*(('F+ , F-'!X$2-[1]!tbl_gk[[#This Row],[Aggression]])/('F+ , F-'!X$2-'F+ , F-'!X$3))</f>
        <v>2.4338302403407318E-3</v>
      </c>
      <c r="Y1825" s="2" cm="1">
        <f t="array" ref="Y1825">[1]!table_weight[Interceptions]*(('F+ , F-'!Y$2-[1]!tbl_gk[[#This Row],[Interceptions]])/('F+ , F-'!Y$2-'F+ , F-'!Y$3))</f>
        <v>7.6180865246437716E-3</v>
      </c>
      <c r="Z1825" s="2" cm="1">
        <f t="array" ref="Z1825">[1]!table_weight[Positioning]*(('F+ , F-'!Z$2-[1]!tbl_gk[[#This Row],[Positioning]])/('F+ , F-'!Z$2-'F+ , F-'!Z$3))</f>
        <v>1.7746678835817667E-3</v>
      </c>
      <c r="AA1825" s="2" cm="1">
        <f t="array" ref="AA1825">[1]!table_weight[Vision]*(('F+ , F-'!AA$2-[1]!tbl_gk[[#This Row],[Vision]])/('F+ , F-'!AA$2-'F+ , F-'!AA$3))</f>
        <v>1.7036811682385123E-2</v>
      </c>
      <c r="AB1825" s="2" cm="1">
        <f t="array" ref="AB1825">[1]!table_weight[Penalties]*(('F+ , F-'!AB$2-[1]!tbl_gk[[#This Row],[Penalties]])/('F+ , F-'!AB$2-'F+ , F-'!AB$3))</f>
        <v>1.2135596556845905E-3</v>
      </c>
      <c r="AC1825" s="2" cm="1">
        <f t="array" ref="AC1825">[1]!table_weight[Composure]*(('F+ , F-'!AC$2-[1]!tbl_gk[[#This Row],[Composure]])/('F+ , F-'!AC$2-'F+ , F-'!AC$3))</f>
        <v>1.8680714564018749E-3</v>
      </c>
      <c r="AD1825" s="2" cm="1">
        <f t="array" ref="AD1825">[1]!table_weight[Marking]*(('F+ , F-'!AD$2-[1]!tbl_gk[[#This Row],[Marking]])/('F+ , F-'!AD$2-'F+ , F-'!AD$3))</f>
        <v>1.2619860505470488E-2</v>
      </c>
      <c r="AE1825" s="2" cm="1">
        <f t="array" ref="AE1825">[1]!table_weight[StandingTackle]*(('F+ , F-'!AE$2-[1]!tbl_gk[[#This Row],[StandingTackle]])/('F+ , F-'!AE$2-'F+ , F-'!AE$3))</f>
        <v>3.362528621523387E-2</v>
      </c>
      <c r="AF1825" s="2" cm="1">
        <f t="array" ref="AF1825">[1]!table_weight[SlidingTackle]*(('F+ , F-'!AF$2-[1]!tbl_gk[[#This Row],[SlidingTackle]])/('F+ , F-'!AF$2-'F+ , F-'!AF$3))</f>
        <v>8.2195144081682794E-3</v>
      </c>
      <c r="AG1825" s="2" cm="1">
        <f t="array" ref="AG1825">[1]!table_weight[GKDiving]*(('F+ , F-'!AG$2-[1]!tbl_gk[[#This Row],[GKDiving]])/('F+ , F-'!AG$2-'F+ , F-'!AG$3))</f>
        <v>6.320036000405635E-2</v>
      </c>
      <c r="AH1825" s="2" cm="1">
        <f t="array" ref="AH1825">[1]!table_weight[GKHandling]*(('F+ , F-'!AH$2-[1]!tbl_gk[[#This Row],[GKHandling]])/('F+ , F-'!AH$2-'F+ , F-'!AH$3))</f>
        <v>5.5253898757952898E-2</v>
      </c>
      <c r="AI1825" s="2" cm="1">
        <f t="array" ref="AI1825">[1]!table_weight[GKKicking]*(('F+ , F-'!AI$2-[1]!tbl_gk[[#This Row],[GKKicking]])/('F+ , F-'!AI$2-'F+ , F-'!AI$3))</f>
        <v>3.1305141466382698E-2</v>
      </c>
      <c r="AJ1825" s="2" cm="1">
        <f t="array" ref="AJ1825">[1]!table_weight[GKPositioning]*(('F+ , F-'!AJ$2-[1]!tbl_gk[[#This Row],[GKPositioning]])/('F+ , F-'!AJ$2-'F+ , F-'!AJ$3))</f>
        <v>2.5858276192927833E-2</v>
      </c>
      <c r="AK1825" s="2" cm="1">
        <f t="array" ref="AK1825">[1]!table_weight[GKReflexes]*(('F+ , F-'!AK$2-[1]!tbl_gk[[#This Row],[GKReflexes]])/('F+ , F-'!AK$2-'F+ , F-'!AK$3))</f>
        <v>7.1057702058614697E-2</v>
      </c>
    </row>
    <row r="1826" spans="1:37" x14ac:dyDescent="0.55000000000000004">
      <c r="A1826" s="7">
        <f>[1]!tbl_gk[[#This Row],[ID]]</f>
        <v>267756</v>
      </c>
      <c r="B1826" s="1" cm="1">
        <f t="array" ref="B1826">[1]!table_weight[ValueEUR]*(('F+ , F-'!B$2-[1]!tbl_gk[[#This Row],[ValueEUR]])/('F+ , F-'!B$2-'F+ , F-'!B$3))</f>
        <v>4.0435080050302489E-5</v>
      </c>
      <c r="C1826" s="1" cm="1">
        <f t="array" ref="C1826">[1]!table_weight[WageEUR]*(('F+ , F-'!C$2-[1]!tbl_gk[[#This Row],[WageEUR]])/('F+ , F-'!C$2-'F+ , F-'!C$3))</f>
        <v>1.5648374123767265E-5</v>
      </c>
      <c r="D1826" s="1" cm="1">
        <f t="array" ref="D1826">[1]!table_weight[Crossing]*(('F+ , F-'!D$2-[1]!tbl_gk[[#This Row],[Crossing]])/('F+ , F-'!D$2-'F+ , F-'!D$3))</f>
        <v>3.1383600467551537E-2</v>
      </c>
      <c r="E1826" s="1" cm="1">
        <f t="array" ref="E1826">[1]!table_weight[Finishing]*(('F+ , F-'!E$2-[1]!tbl_gk[[#This Row],[Finishing]])/('F+ , F-'!E$2-'F+ , F-'!E$3))</f>
        <v>1.8966763005780131E-2</v>
      </c>
      <c r="F1826" s="1" cm="1">
        <f t="array" ref="F1826">[1]!table_weight[HeadingAccuracy]*(('F+ , F-'!F$2-[1]!tbl_gk[[#This Row],[HeadingAccuracy]])/('F+ , F-'!F$2-'F+ , F-'!F$3))</f>
        <v>1.08567917583827E-2</v>
      </c>
      <c r="G1826" s="1" cm="1">
        <f t="array" ref="G1826">[1]!table_weight[ShortPassing]*(('F+ , F-'!G$2-[1]!tbl_gk[[#This Row],[ShortPassing]])/('F+ , F-'!G$2-'F+ , F-'!G$3))</f>
        <v>5.2034601718605494E-2</v>
      </c>
      <c r="H1826" s="1" cm="1">
        <f t="array" ref="H1826">[1]!table_weight[Volleys]*(('F+ , F-'!H$2-[1]!tbl_gk[[#This Row],[Volleys]])/('F+ , F-'!H$2-'F+ , F-'!H$3))</f>
        <v>1.7360881469821632E-3</v>
      </c>
      <c r="I1826" s="1" cm="1">
        <f t="array" ref="I1826">[1]!table_weight[Dribbling]*(('F+ , F-'!I$2-[1]!tbl_gk[[#This Row],[Dribbling]])/('F+ , F-'!I$2-'F+ , F-'!I$3))</f>
        <v>2.1513320874440363E-2</v>
      </c>
      <c r="J1826" s="1" cm="1">
        <f t="array" ref="J1826">[1]!table_weight[Curve]*(('F+ , F-'!J$2-[1]!tbl_gk[[#This Row],[Curve]])/('F+ , F-'!J$2-'F+ , F-'!J$3))</f>
        <v>9.6339113680153961E-3</v>
      </c>
      <c r="K1826" s="1" cm="1">
        <f t="array" ref="K1826">[1]!table_weight[FKAccuracy]*(('F+ , F-'!K$2-[1]!tbl_gk[[#This Row],[FKAccuracy]])/('F+ , F-'!K$2-'F+ , F-'!K$3))</f>
        <v>9.2789777912990392E-3</v>
      </c>
      <c r="L1826" s="1" cm="1">
        <f t="array" ref="L1826">[1]!table_weight[LongPassing]*(('F+ , F-'!L$2-[1]!tbl_gk[[#This Row],[LongPassing]])/('F+ , F-'!L$2-'F+ , F-'!L$3))</f>
        <v>2.4905508603486726E-2</v>
      </c>
      <c r="M1826" s="1" cm="1">
        <f t="array" ref="M1826">[1]!table_weight[BallControl]*(('F+ , F-'!M$2-[1]!tbl_gk[[#This Row],[BallControl]])/('F+ , F-'!M$2-'F+ , F-'!M$3))</f>
        <v>1.3907601373375588E-2</v>
      </c>
      <c r="N1826" s="1" cm="1">
        <f t="array" ref="N1826">[1]!table_weight[Acceleration]*(('F+ , F-'!N$2-[1]!tbl_gk[[#This Row],[Acceleration]])/('F+ , F-'!N$2-'F+ , F-'!N$3))</f>
        <v>8.7940013242899726E-3</v>
      </c>
      <c r="O1826" s="1" cm="1">
        <f t="array" ref="O1826">[1]!table_weight[SprintSpeed]*(('F+ , F-'!O$2-[1]!tbl_gk[[#This Row],[SprintSpeed]])/('F+ , F-'!O$2-'F+ , F-'!O$3))</f>
        <v>1.377426224520838E-2</v>
      </c>
      <c r="P1826" s="1" cm="1">
        <f t="array" ref="P1826">[1]!table_weight[Agility]*(('F+ , F-'!P$2-[1]!tbl_gk[[#This Row],[Agility]])/('F+ , F-'!P$2-'F+ , F-'!P$3))</f>
        <v>4.095387423650264E-3</v>
      </c>
      <c r="Q1826" s="1" cm="1">
        <f t="array" ref="Q1826">[1]!table_weight[Reactions]*(('F+ , F-'!Q$2-[1]!tbl_gk[[#This Row],[Reactions]])/('F+ , F-'!Q$2-'F+ , F-'!Q$3))</f>
        <v>2.2688248003176282E-3</v>
      </c>
      <c r="R1826" s="1" cm="1">
        <f t="array" ref="R1826">[1]!table_weight[Balance]*(('F+ , F-'!R$2-[1]!tbl_gk[[#This Row],[Balance]])/('F+ , F-'!R$2-'F+ , F-'!R$3))</f>
        <v>1.6763626655408076E-3</v>
      </c>
      <c r="S1826" s="1" cm="1">
        <f t="array" ref="S1826">[1]!table_weight[ShotPower]*(('F+ , F-'!S$2-[1]!tbl_gk[[#This Row],[ShotPower]])/('F+ , F-'!S$2-'F+ , F-'!S$3))</f>
        <v>8.3106398450658349E-3</v>
      </c>
      <c r="T1826" s="1" cm="1">
        <f t="array" ref="T1826">[1]!table_weight[Jumping]*(('F+ , F-'!T$2-[1]!tbl_gk[[#This Row],[Jumping]])/('F+ , F-'!T$2-'F+ , F-'!T$3))</f>
        <v>2.7478728519976002E-3</v>
      </c>
      <c r="U1826" s="1" cm="1">
        <f t="array" ref="U1826">[1]!table_weight[Stamina]*(('F+ , F-'!U$2-[1]!tbl_gk[[#This Row],[Stamina]])/('F+ , F-'!U$2-'F+ , F-'!U$3))</f>
        <v>2.1467756656231247E-2</v>
      </c>
      <c r="V1826" s="1" cm="1">
        <f t="array" ref="V1826">[1]!table_weight[Strength]*(('F+ , F-'!V$2-[1]!tbl_gk[[#This Row],[Strength]])/('F+ , F-'!V$2-'F+ , F-'!V$3))</f>
        <v>3.1056687962681212E-2</v>
      </c>
      <c r="W1826" s="1" cm="1">
        <f t="array" ref="W1826">[1]!table_weight[LongShots]*(('F+ , F-'!W$2-[1]!tbl_gk[[#This Row],[LongShots]])/('F+ , F-'!W$2-'F+ , F-'!W$3))</f>
        <v>9.3494698256990638E-3</v>
      </c>
      <c r="X1826" s="1" cm="1">
        <f t="array" ref="X1826">[1]!table_weight[Aggression]*(('F+ , F-'!X$2-[1]!tbl_gk[[#This Row],[Aggression]])/('F+ , F-'!X$2-'F+ , F-'!X$3))</f>
        <v>1.7645269242470306E-2</v>
      </c>
      <c r="Y1826" s="1" cm="1">
        <f t="array" ref="Y1826">[1]!table_weight[Interceptions]*(('F+ , F-'!Y$2-[1]!tbl_gk[[#This Row],[Interceptions]])/('F+ , F-'!Y$2-'F+ , F-'!Y$3))</f>
        <v>2.4931919535197796E-2</v>
      </c>
      <c r="Z1826" s="1" cm="1">
        <f t="array" ref="Z1826">[1]!table_weight[Positioning]*(('F+ , F-'!Z$2-[1]!tbl_gk[[#This Row],[Positioning]])/('F+ , F-'!Z$2-'F+ , F-'!Z$3))</f>
        <v>1.4788899029848058E-3</v>
      </c>
      <c r="AA1826" s="1" cm="1">
        <f t="array" ref="AA1826">[1]!table_weight[Vision]*(('F+ , F-'!AA$2-[1]!tbl_gk[[#This Row],[Vision]])/('F+ , F-'!AA$2-'F+ , F-'!AA$3))</f>
        <v>2.9104553290741252E-2</v>
      </c>
      <c r="AB1826" s="1" cm="1">
        <f t="array" ref="AB1826">[1]!table_weight[Penalties]*(('F+ , F-'!AB$2-[1]!tbl_gk[[#This Row],[Penalties]])/('F+ , F-'!AB$2-'F+ , F-'!AB$3))</f>
        <v>2.3096780543674466E-3</v>
      </c>
      <c r="AC1826" s="1" cm="1">
        <f t="array" ref="AC1826">[1]!table_weight[Composure]*(('F+ , F-'!AC$2-[1]!tbl_gk[[#This Row],[Composure]])/('F+ , F-'!AC$2-'F+ , F-'!AC$3))</f>
        <v>2.0281918669506067E-3</v>
      </c>
      <c r="AD1826" s="1" cm="1">
        <f t="array" ref="AD1826">[1]!table_weight[Marking]*(('F+ , F-'!AD$2-[1]!tbl_gk[[#This Row],[Marking]])/('F+ , F-'!AD$2-'F+ , F-'!AD$3))</f>
        <v>2.8394686137308601E-2</v>
      </c>
      <c r="AE1826" s="1" cm="1">
        <f t="array" ref="AE1826">[1]!table_weight[StandingTackle]*(('F+ , F-'!AE$2-[1]!tbl_gk[[#This Row],[StandingTackle]])/('F+ , F-'!AE$2-'F+ , F-'!AE$3))</f>
        <v>1.3450114486093548E-2</v>
      </c>
      <c r="AF1826" s="1" cm="1">
        <f t="array" ref="AF1826">[1]!table_weight[SlidingTackle]*(('F+ , F-'!AF$2-[1]!tbl_gk[[#This Row],[SlidingTackle]])/('F+ , F-'!AF$2-'F+ , F-'!AF$3))</f>
        <v>7.4722858256075263E-3</v>
      </c>
      <c r="AG1826" s="1" cm="1">
        <f t="array" ref="AG1826">[1]!table_weight[GKDiving]*(('F+ , F-'!AG$2-[1]!tbl_gk[[#This Row],[GKDiving]])/('F+ , F-'!AG$2-'F+ , F-'!AG$3))</f>
        <v>7.0032831355846217E-2</v>
      </c>
      <c r="AH1826" s="1" cm="1">
        <f t="array" ref="AH1826">[1]!table_weight[GKHandling]*(('F+ , F-'!AH$2-[1]!tbl_gk[[#This Row],[GKHandling]])/('F+ , F-'!AH$2-'F+ , F-'!AH$3))</f>
        <v>6.773058557426484E-2</v>
      </c>
      <c r="AI1826" s="1" cm="1">
        <f t="array" ref="AI1826">[1]!table_weight[GKKicking]*(('F+ , F-'!AI$2-[1]!tbl_gk[[#This Row],[GKKicking]])/('F+ , F-'!AI$2-'F+ , F-'!AI$3))</f>
        <v>3.8460602372984459E-2</v>
      </c>
      <c r="AJ1826" s="1" cm="1">
        <f t="array" ref="AJ1826">[1]!table_weight[GKPositioning]*(('F+ , F-'!AJ$2-[1]!tbl_gk[[#This Row],[GKPositioning]])/('F+ , F-'!AJ$2-'F+ , F-'!AJ$3))</f>
        <v>2.4596896866443549E-2</v>
      </c>
      <c r="AK1826" s="1" cm="1">
        <f t="array" ref="AK1826">[1]!table_weight[GKReflexes]*(('F+ , F-'!AK$2-[1]!tbl_gk[[#This Row],[GKReflexes]])/('F+ , F-'!AK$2-'F+ , F-'!AK$3))</f>
        <v>6.1947740256228193E-2</v>
      </c>
    </row>
    <row r="1827" spans="1:37" x14ac:dyDescent="0.55000000000000004">
      <c r="A1827" s="8">
        <f>[1]!tbl_gk[[#This Row],[ID]]</f>
        <v>267787</v>
      </c>
      <c r="B1827" s="2" cm="1">
        <f t="array" ref="B1827">[1]!table_weight[ValueEUR]*(('F+ , F-'!B$2-[1]!tbl_gk[[#This Row],[ValueEUR]])/('F+ , F-'!B$2-'F+ , F-'!B$3))</f>
        <v>4.6608374714470808E-5</v>
      </c>
      <c r="C1827" s="2" cm="1">
        <f t="array" ref="C1827">[1]!table_weight[WageEUR]*(('F+ , F-'!C$2-[1]!tbl_gk[[#This Row],[WageEUR]])/('F+ , F-'!C$2-'F+ , F-'!C$3))</f>
        <v>4.6945122371301791E-5</v>
      </c>
      <c r="D1827" s="2" cm="1">
        <f t="array" ref="D1827">[1]!table_weight[Crossing]*(('F+ , F-'!D$2-[1]!tbl_gk[[#This Row],[Crossing]])/('F+ , F-'!D$2-'F+ , F-'!D$3))</f>
        <v>3.4746129089074922E-2</v>
      </c>
      <c r="E1827" s="2" cm="1">
        <f t="array" ref="E1827">[1]!table_weight[Finishing]*(('F+ , F-'!E$2-[1]!tbl_gk[[#This Row],[Finishing]])/('F+ , F-'!E$2-'F+ , F-'!E$3))</f>
        <v>1.7968512321265388E-2</v>
      </c>
      <c r="F1827" s="2" cm="1">
        <f t="array" ref="F1827">[1]!table_weight[HeadingAccuracy]*(('F+ , F-'!F$2-[1]!tbl_gk[[#This Row],[HeadingAccuracy]])/('F+ , F-'!F$2-'F+ , F-'!F$3))</f>
        <v>1.08567917583827E-2</v>
      </c>
      <c r="G1827" s="2" cm="1">
        <f t="array" ref="G1827">[1]!table_weight[ShortPassing]*(('F+ , F-'!G$2-[1]!tbl_gk[[#This Row],[ShortPassing]])/('F+ , F-'!G$2-'F+ , F-'!G$3))</f>
        <v>4.0783877022690797E-2</v>
      </c>
      <c r="H1827" s="2" cm="1">
        <f t="array" ref="H1827">[1]!table_weight[Volleys]*(('F+ , F-'!H$2-[1]!tbl_gk[[#This Row],[Volleys]])/('F+ , F-'!H$2-'F+ , F-'!H$3))</f>
        <v>2.0833057763785961E-3</v>
      </c>
      <c r="I1827" s="2" cm="1">
        <f t="array" ref="I1827">[1]!table_weight[Dribbling]*(('F+ , F-'!I$2-[1]!tbl_gk[[#This Row],[Dribbling]])/('F+ , F-'!I$2-'F+ , F-'!I$3))</f>
        <v>2.0535442652874894E-2</v>
      </c>
      <c r="J1827" s="2" cm="1">
        <f t="array" ref="J1827">[1]!table_weight[Curve]*(('F+ , F-'!J$2-[1]!tbl_gk[[#This Row],[Curve]])/('F+ , F-'!J$2-'F+ , F-'!J$3))</f>
        <v>9.6339113680153961E-3</v>
      </c>
      <c r="K1827" s="2" cm="1">
        <f t="array" ref="K1827">[1]!table_weight[FKAccuracy]*(('F+ , F-'!K$2-[1]!tbl_gk[[#This Row],[FKAccuracy]])/('F+ , F-'!K$2-'F+ , F-'!K$3))</f>
        <v>9.2789777912990392E-3</v>
      </c>
      <c r="L1827" s="2" cm="1">
        <f t="array" ref="L1827">[1]!table_weight[LongPassing]*(('F+ , F-'!L$2-[1]!tbl_gk[[#This Row],[LongPassing]])/('F+ , F-'!L$2-'F+ , F-'!L$3))</f>
        <v>2.3281236303259328E-2</v>
      </c>
      <c r="M1827" s="2" cm="1">
        <f t="array" ref="M1827">[1]!table_weight[BallControl]*(('F+ , F-'!M$2-[1]!tbl_gk[[#This Row],[BallControl]])/('F+ , F-'!M$2-'F+ , F-'!M$3))</f>
        <v>1.2603763744621627E-2</v>
      </c>
      <c r="N1827" s="2" cm="1">
        <f t="array" ref="N1827">[1]!table_weight[Acceleration]*(('F+ , F-'!N$2-[1]!tbl_gk[[#This Row],[Acceleration]])/('F+ , F-'!N$2-'F+ , F-'!N$3))</f>
        <v>9.244975751176639E-3</v>
      </c>
      <c r="O1827" s="2" cm="1">
        <f t="array" ref="O1827">[1]!table_weight[SprintSpeed]*(('F+ , F-'!O$2-[1]!tbl_gk[[#This Row],[SprintSpeed]])/('F+ , F-'!O$2-'F+ , F-'!O$3))</f>
        <v>1.2930940066930317E-2</v>
      </c>
      <c r="P1827" s="2" cm="1">
        <f t="array" ref="P1827">[1]!table_weight[Agility]*(('F+ , F-'!P$2-[1]!tbl_gk[[#This Row],[Agility]])/('F+ , F-'!P$2-'F+ , F-'!P$3))</f>
        <v>5.6165313238632194E-3</v>
      </c>
      <c r="Q1827" s="2" cm="1">
        <f t="array" ref="Q1827">[1]!table_weight[Reactions]*(('F+ , F-'!Q$2-[1]!tbl_gk[[#This Row],[Reactions]])/('F+ , F-'!Q$2-'F+ , F-'!Q$3))</f>
        <v>2.6297742003681597E-3</v>
      </c>
      <c r="R1827" s="2" cm="1">
        <f t="array" ref="R1827">[1]!table_weight[Balance]*(('F+ , F-'!R$2-[1]!tbl_gk[[#This Row],[Balance]])/('F+ , F-'!R$2-'F+ , F-'!R$3))</f>
        <v>2.4835002452456411E-3</v>
      </c>
      <c r="S1827" s="2" cm="1">
        <f t="array" ref="S1827">[1]!table_weight[ShotPower]*(('F+ , F-'!S$2-[1]!tbl_gk[[#This Row],[ShotPower]])/('F+ , F-'!S$2-'F+ , F-'!S$3))</f>
        <v>8.8300548353824494E-3</v>
      </c>
      <c r="T1827" s="2" cm="1">
        <f t="array" ref="T1827">[1]!table_weight[Jumping]*(('F+ , F-'!T$2-[1]!tbl_gk[[#This Row],[Jumping]])/('F+ , F-'!T$2-'F+ , F-'!T$3))</f>
        <v>3.9500672247465502E-3</v>
      </c>
      <c r="U1827" s="2" cm="1">
        <f t="array" ref="U1827">[1]!table_weight[Stamina]*(('F+ , F-'!U$2-[1]!tbl_gk[[#This Row],[Stamina]])/('F+ , F-'!U$2-'F+ , F-'!U$3))</f>
        <v>1.4598074526237249E-2</v>
      </c>
      <c r="V1827" s="2" cm="1">
        <f t="array" ref="V1827">[1]!table_weight[Strength]*(('F+ , F-'!V$2-[1]!tbl_gk[[#This Row],[Strength]])/('F+ , F-'!V$2-'F+ , F-'!V$3))</f>
        <v>1.3310009126863375E-2</v>
      </c>
      <c r="W1827" s="2" cm="1">
        <f t="array" ref="W1827">[1]!table_weight[LongShots]*(('F+ , F-'!W$2-[1]!tbl_gk[[#This Row],[LongShots]])/('F+ , F-'!W$2-'F+ , F-'!W$3))</f>
        <v>9.6091773208573719E-3</v>
      </c>
      <c r="X1827" s="2" cm="1">
        <f t="array" ref="X1827">[1]!table_weight[Aggression]*(('F+ , F-'!X$2-[1]!tbl_gk[[#This Row],[Aggression]])/('F+ , F-'!X$2-'F+ , F-'!X$3))</f>
        <v>6.0845756008518293E-3</v>
      </c>
      <c r="Y1827" s="2" cm="1">
        <f t="array" ref="Y1827">[1]!table_weight[Interceptions]*(('F+ , F-'!Y$2-[1]!tbl_gk[[#This Row],[Interceptions]])/('F+ , F-'!Y$2-'F+ , F-'!Y$3))</f>
        <v>2.2161706253509151E-2</v>
      </c>
      <c r="Z1827" s="2" cm="1">
        <f t="array" ref="Z1827">[1]!table_weight[Positioning]*(('F+ , F-'!Z$2-[1]!tbl_gk[[#This Row],[Positioning]])/('F+ , F-'!Z$2-'F+ , F-'!Z$3))</f>
        <v>1.6267788932832863E-3</v>
      </c>
      <c r="AA1827" s="2" cm="1">
        <f t="array" ref="AA1827">[1]!table_weight[Vision]*(('F+ , F-'!AA$2-[1]!tbl_gk[[#This Row],[Vision]])/('F+ , F-'!AA$2-'F+ , F-'!AA$3))</f>
        <v>2.6265084677010397E-2</v>
      </c>
      <c r="AB1827" s="2" cm="1">
        <f t="array" ref="AB1827">[1]!table_weight[Penalties]*(('F+ , F-'!AB$2-[1]!tbl_gk[[#This Row],[Penalties]])/('F+ , F-'!AB$2-'F+ , F-'!AB$3))</f>
        <v>2.4662663970364263E-3</v>
      </c>
      <c r="AC1827" s="2" cm="1">
        <f t="array" ref="AC1827">[1]!table_weight[Composure]*(('F+ , F-'!AC$2-[1]!tbl_gk[[#This Row],[Composure]])/('F+ , F-'!AC$2-'F+ , F-'!AC$3))</f>
        <v>1.9748183967676961E-3</v>
      </c>
      <c r="AD1827" s="2" cm="1">
        <f t="array" ref="AD1827">[1]!table_weight[Marking]*(('F+ , F-'!AD$2-[1]!tbl_gk[[#This Row],[Marking]])/('F+ , F-'!AD$2-'F+ , F-'!AD$3))</f>
        <v>2.9972168700492414E-2</v>
      </c>
      <c r="AE1827" s="2" cm="1">
        <f t="array" ref="AE1827">[1]!table_weight[StandingTackle]*(('F+ , F-'!AE$2-[1]!tbl_gk[[#This Row],[StandingTackle]])/('F+ , F-'!AE$2-'F+ , F-'!AE$3))</f>
        <v>2.6900228972187096E-2</v>
      </c>
      <c r="AF1827" s="2" cm="1">
        <f t="array" ref="AF1827">[1]!table_weight[SlidingTackle]*(('F+ , F-'!AF$2-[1]!tbl_gk[[#This Row],[SlidingTackle]])/('F+ , F-'!AF$2-'F+ , F-'!AF$3))</f>
        <v>7.4722858256075263E-3</v>
      </c>
      <c r="AG1827" s="2" cm="1">
        <f t="array" ref="AG1827">[1]!table_weight[GKDiving]*(('F+ , F-'!AG$2-[1]!tbl_gk[[#This Row],[GKDiving]])/('F+ , F-'!AG$2-'F+ , F-'!AG$3))</f>
        <v>6.1492242166108872E-2</v>
      </c>
      <c r="AH1827" s="2" cm="1">
        <f t="array" ref="AH1827">[1]!table_weight[GKHandling]*(('F+ , F-'!AH$2-[1]!tbl_gk[[#This Row],[GKHandling]])/('F+ , F-'!AH$2-'F+ , F-'!AH$3))</f>
        <v>5.8818666419756312E-2</v>
      </c>
      <c r="AI1827" s="2" cm="1">
        <f t="array" ref="AI1827">[1]!table_weight[GKKicking]*(('F+ , F-'!AI$2-[1]!tbl_gk[[#This Row],[GKKicking]])/('F+ , F-'!AI$2-'F+ , F-'!AI$3))</f>
        <v>4.0249467599634901E-2</v>
      </c>
      <c r="AJ1827" s="2" cm="1">
        <f t="array" ref="AJ1827">[1]!table_weight[GKPositioning]*(('F+ , F-'!AJ$2-[1]!tbl_gk[[#This Row],[GKPositioning]])/('F+ , F-'!AJ$2-'F+ , F-'!AJ$3))</f>
        <v>2.5227586529685691E-2</v>
      </c>
      <c r="AK1827" s="2" cm="1">
        <f t="array" ref="AK1827">[1]!table_weight[GKReflexes]*(('F+ , F-'!AK$2-[1]!tbl_gk[[#This Row],[GKReflexes]])/('F+ , F-'!AK$2-'F+ , F-'!AK$3))</f>
        <v>6.5591724977182797E-2</v>
      </c>
    </row>
    <row r="1828" spans="1:37" x14ac:dyDescent="0.55000000000000004">
      <c r="A1828" s="7">
        <f>[1]!tbl_gk[[#This Row],[ID]]</f>
        <v>267802</v>
      </c>
      <c r="B1828" s="1" cm="1">
        <f t="array" ref="B1828">[1]!table_weight[ValueEUR]*(('F+ , F-'!B$2-[1]!tbl_gk[[#This Row],[ValueEUR]])/('F+ , F-'!B$2-'F+ , F-'!B$3))</f>
        <v>6.8214906039059921E-5</v>
      </c>
      <c r="C1828" s="1" cm="1">
        <f t="array" ref="C1828">[1]!table_weight[WageEUR]*(('F+ , F-'!C$2-[1]!tbl_gk[[#This Row],[WageEUR]])/('F+ , F-'!C$2-'F+ , F-'!C$3))</f>
        <v>0</v>
      </c>
      <c r="D1828" s="1" cm="1">
        <f t="array" ref="D1828">[1]!table_weight[Crossing]*(('F+ , F-'!D$2-[1]!tbl_gk[[#This Row],[Crossing]])/('F+ , F-'!D$2-'F+ , F-'!D$3))</f>
        <v>3.5866971962916043E-2</v>
      </c>
      <c r="E1828" s="1" cm="1">
        <f t="array" ref="E1828">[1]!table_weight[Finishing]*(('F+ , F-'!E$2-[1]!tbl_gk[[#This Row],[Finishing]])/('F+ , F-'!E$2-'F+ , F-'!E$3))</f>
        <v>1.8966763005780131E-2</v>
      </c>
      <c r="F1828" s="1" cm="1">
        <f t="array" ref="F1828">[1]!table_weight[HeadingAccuracy]*(('F+ , F-'!F$2-[1]!tbl_gk[[#This Row],[HeadingAccuracy]])/('F+ , F-'!F$2-'F+ , F-'!F$3))</f>
        <v>1.08567917583827E-2</v>
      </c>
      <c r="G1828" s="1" cm="1">
        <f t="array" ref="G1828">[1]!table_weight[ShortPassing]*(('F+ , F-'!G$2-[1]!tbl_gk[[#This Row],[ShortPassing]])/('F+ , F-'!G$2-'F+ , F-'!G$3))</f>
        <v>5.7659964066562854E-2</v>
      </c>
      <c r="H1828" s="1" cm="1">
        <f t="array" ref="H1828">[1]!table_weight[Volleys]*(('F+ , F-'!H$2-[1]!tbl_gk[[#This Row],[Volleys]])/('F+ , F-'!H$2-'F+ , F-'!H$3))</f>
        <v>2.3147841959762173E-3</v>
      </c>
      <c r="I1828" s="1" cm="1">
        <f t="array" ref="I1828">[1]!table_weight[Dribbling]*(('F+ , F-'!I$2-[1]!tbl_gk[[#This Row],[Dribbling]])/('F+ , F-'!I$2-'F+ , F-'!I$3))</f>
        <v>2.2491199096005835E-2</v>
      </c>
      <c r="J1828" s="1" cm="1">
        <f t="array" ref="J1828">[1]!table_weight[Curve]*(('F+ , F-'!J$2-[1]!tbl_gk[[#This Row],[Curve]])/('F+ , F-'!J$2-'F+ , F-'!J$3))</f>
        <v>9.4648953791028455E-3</v>
      </c>
      <c r="K1828" s="1" cm="1">
        <f t="array" ref="K1828">[1]!table_weight[FKAccuracy]*(('F+ , F-'!K$2-[1]!tbl_gk[[#This Row],[FKAccuracy]])/('F+ , F-'!K$2-'F+ , F-'!K$3))</f>
        <v>9.2789777912990392E-3</v>
      </c>
      <c r="L1828" s="1" cm="1">
        <f t="array" ref="L1828">[1]!table_weight[LongPassing]*(('F+ , F-'!L$2-[1]!tbl_gk[[#This Row],[LongPassing]])/('F+ , F-'!L$2-'F+ , F-'!L$3))</f>
        <v>2.1115539902956136E-2</v>
      </c>
      <c r="M1828" s="1" cm="1">
        <f t="array" ref="M1828">[1]!table_weight[BallControl]*(('F+ , F-'!M$2-[1]!tbl_gk[[#This Row],[BallControl]])/('F+ , F-'!M$2-'F+ , F-'!M$3))</f>
        <v>1.3472988830457604E-2</v>
      </c>
      <c r="N1828" s="1" cm="1">
        <f t="array" ref="N1828">[1]!table_weight[Acceleration]*(('F+ , F-'!N$2-[1]!tbl_gk[[#This Row],[Acceleration]])/('F+ , F-'!N$2-'F+ , F-'!N$3))</f>
        <v>7.8920524705166431E-3</v>
      </c>
      <c r="O1828" s="1" cm="1">
        <f t="array" ref="O1828">[1]!table_weight[SprintSpeed]*(('F+ , F-'!O$2-[1]!tbl_gk[[#This Row],[SprintSpeed]])/('F+ , F-'!O$2-'F+ , F-'!O$3))</f>
        <v>1.0400973532096125E-2</v>
      </c>
      <c r="P1828" s="1" cm="1">
        <f t="array" ref="P1828">[1]!table_weight[Agility]*(('F+ , F-'!P$2-[1]!tbl_gk[[#This Row],[Agility]])/('F+ , F-'!P$2-'F+ , F-'!P$3))</f>
        <v>3.5103320774145116E-3</v>
      </c>
      <c r="Q1828" s="1" cm="1">
        <f t="array" ref="Q1828">[1]!table_weight[Reactions]*(('F+ , F-'!Q$2-[1]!tbl_gk[[#This Row],[Reactions]])/('F+ , F-'!Q$2-'F+ , F-'!Q$3))</f>
        <v>2.0110038002815341E-3</v>
      </c>
      <c r="R1828" s="1" cm="1">
        <f t="array" ref="R1828">[1]!table_weight[Balance]*(('F+ , F-'!R$2-[1]!tbl_gk[[#This Row],[Balance]])/('F+ , F-'!R$2-'F+ , F-'!R$3))</f>
        <v>2.5455877513767822E-3</v>
      </c>
      <c r="S1828" s="1" cm="1">
        <f t="array" ref="S1828">[1]!table_weight[ShotPower]*(('F+ , F-'!S$2-[1]!tbl_gk[[#This Row],[ShotPower]])/('F+ , F-'!S$2-'F+ , F-'!S$3))</f>
        <v>7.7912248547492196E-3</v>
      </c>
      <c r="T1828" s="1" cm="1">
        <f t="array" ref="T1828">[1]!table_weight[Jumping]*(('F+ , F-'!T$2-[1]!tbl_gk[[#This Row],[Jumping]])/('F+ , F-'!T$2-'F+ , F-'!T$3))</f>
        <v>4.2935513312462505E-3</v>
      </c>
      <c r="U1828" s="1" cm="1">
        <f t="array" ref="U1828">[1]!table_weight[Stamina]*(('F+ , F-'!U$2-[1]!tbl_gk[[#This Row],[Stamina]])/('F+ , F-'!U$2-'F+ , F-'!U$3))</f>
        <v>1.6315495058735752E-2</v>
      </c>
      <c r="V1828" s="1" cm="1">
        <f t="array" ref="V1828">[1]!table_weight[Strength]*(('F+ , F-'!V$2-[1]!tbl_gk[[#This Row],[Strength]])/('F+ , F-'!V$2-'F+ , F-'!V$3))</f>
        <v>3.9930027380590122E-2</v>
      </c>
      <c r="W1828" s="1" cm="1">
        <f t="array" ref="W1828">[1]!table_weight[LongShots]*(('F+ , F-'!W$2-[1]!tbl_gk[[#This Row],[LongShots]])/('F+ , F-'!W$2-'F+ , F-'!W$3))</f>
        <v>9.6091773208573719E-3</v>
      </c>
      <c r="X1828" s="1" cm="1">
        <f t="array" ref="X1828">[1]!table_weight[Aggression]*(('F+ , F-'!X$2-[1]!tbl_gk[[#This Row],[Aggression]])/('F+ , F-'!X$2-'F+ , F-'!X$3))</f>
        <v>1.642835412229994E-2</v>
      </c>
      <c r="Y1828" s="1" cm="1">
        <f t="array" ref="Y1828">[1]!table_weight[Interceptions]*(('F+ , F-'!Y$2-[1]!tbl_gk[[#This Row],[Interceptions]])/('F+ , F-'!Y$2-'F+ , F-'!Y$3))</f>
        <v>2.2161706253509151E-2</v>
      </c>
      <c r="Z1828" s="1" cm="1">
        <f t="array" ref="Z1828">[1]!table_weight[Positioning]*(('F+ , F-'!Z$2-[1]!tbl_gk[[#This Row],[Positioning]])/('F+ , F-'!Z$2-'F+ , F-'!Z$3))</f>
        <v>2.0704458641787279E-3</v>
      </c>
      <c r="AA1828" s="1" cm="1">
        <f t="array" ref="AA1828">[1]!table_weight[Vision]*(('F+ , F-'!AA$2-[1]!tbl_gk[[#This Row],[Vision]])/('F+ , F-'!AA$2-'F+ , F-'!AA$3))</f>
        <v>2.2715748909846831E-2</v>
      </c>
      <c r="AB1828" s="1" cm="1">
        <f t="array" ref="AB1828">[1]!table_weight[Penalties]*(('F+ , F-'!AB$2-[1]!tbl_gk[[#This Row],[Penalties]])/('F+ , F-'!AB$2-'F+ , F-'!AB$3))</f>
        <v>2.4662663970364263E-3</v>
      </c>
      <c r="AC1828" s="1" cm="1">
        <f t="array" ref="AC1828">[1]!table_weight[Composure]*(('F+ , F-'!AC$2-[1]!tbl_gk[[#This Row],[Composure]])/('F+ , F-'!AC$2-'F+ , F-'!AC$3))</f>
        <v>2.6153000389626249E-3</v>
      </c>
      <c r="AD1828" s="1" cm="1">
        <f t="array" ref="AD1828">[1]!table_weight[Marking]*(('F+ , F-'!AD$2-[1]!tbl_gk[[#This Row],[Marking]])/('F+ , F-'!AD$2-'F+ , F-'!AD$3))</f>
        <v>3.9437064079595283E-2</v>
      </c>
      <c r="AE1828" s="1" cm="1">
        <f t="array" ref="AE1828">[1]!table_weight[StandingTackle]*(('F+ , F-'!AE$2-[1]!tbl_gk[[#This Row],[StandingTackle]])/('F+ , F-'!AE$2-'F+ , F-'!AE$3))</f>
        <v>2.6900228972187096E-2</v>
      </c>
      <c r="AF1828" s="1" cm="1">
        <f t="array" ref="AF1828">[1]!table_weight[SlidingTackle]*(('F+ , F-'!AF$2-[1]!tbl_gk[[#This Row],[SlidingTackle]])/('F+ , F-'!AF$2-'F+ , F-'!AF$3))</f>
        <v>9.7139715732897855E-3</v>
      </c>
      <c r="AG1828" s="1" cm="1">
        <f t="array" ref="AG1828">[1]!table_weight[GKDiving]*(('F+ , F-'!AG$2-[1]!tbl_gk[[#This Row],[GKDiving]])/('F+ , F-'!AG$2-'F+ , F-'!AG$3))</f>
        <v>6.320036000405635E-2</v>
      </c>
      <c r="AH1828" s="1" cm="1">
        <f t="array" ref="AH1828">[1]!table_weight[GKHandling]*(('F+ , F-'!AH$2-[1]!tbl_gk[[#This Row],[GKHandling]])/('F+ , F-'!AH$2-'F+ , F-'!AH$3))</f>
        <v>6.5948201743363147E-2</v>
      </c>
      <c r="AI1828" s="1" cm="1">
        <f t="array" ref="AI1828">[1]!table_weight[GKKicking]*(('F+ , F-'!AI$2-[1]!tbl_gk[[#This Row],[GKKicking]])/('F+ , F-'!AI$2-'F+ , F-'!AI$3))</f>
        <v>3.57773045330088E-2</v>
      </c>
      <c r="AJ1828" s="1" cm="1">
        <f t="array" ref="AJ1828">[1]!table_weight[GKPositioning]*(('F+ , F-'!AJ$2-[1]!tbl_gk[[#This Row],[GKPositioning]])/('F+ , F-'!AJ$2-'F+ , F-'!AJ$3))</f>
        <v>2.5227586529685691E-2</v>
      </c>
      <c r="AK1828" s="1" cm="1">
        <f t="array" ref="AK1828">[1]!table_weight[GKReflexes]*(('F+ , F-'!AK$2-[1]!tbl_gk[[#This Row],[GKReflexes]])/('F+ , F-'!AK$2-'F+ , F-'!AK$3))</f>
        <v>6.5591724977182797E-2</v>
      </c>
    </row>
    <row r="1829" spans="1:37" x14ac:dyDescent="0.55000000000000004">
      <c r="A1829" s="8">
        <f>[1]!tbl_gk[[#This Row],[ID]]</f>
        <v>267819</v>
      </c>
      <c r="B1829" s="2" cm="1">
        <f t="array" ref="B1829">[1]!table_weight[ValueEUR]*(('F+ , F-'!B$2-[1]!tbl_gk[[#This Row],[ValueEUR]])/('F+ , F-'!B$2-'F+ , F-'!B$3))</f>
        <v>6.2041611374891601E-5</v>
      </c>
      <c r="C1829" s="2" cm="1">
        <f t="array" ref="C1829">[1]!table_weight[WageEUR]*(('F+ , F-'!C$2-[1]!tbl_gk[[#This Row],[WageEUR]])/('F+ , F-'!C$2-'F+ , F-'!C$3))</f>
        <v>0</v>
      </c>
      <c r="D1829" s="2" cm="1">
        <f t="array" ref="D1829">[1]!table_weight[Crossing]*(('F+ , F-'!D$2-[1]!tbl_gk[[#This Row],[Crossing]])/('F+ , F-'!D$2-'F+ , F-'!D$3))</f>
        <v>2.6900228972187034E-2</v>
      </c>
      <c r="E1829" s="2" cm="1">
        <f t="array" ref="E1829">[1]!table_weight[Finishing]*(('F+ , F-'!E$2-[1]!tbl_gk[[#This Row],[Finishing]])/('F+ , F-'!E$2-'F+ , F-'!E$3))</f>
        <v>1.1979008214176926E-2</v>
      </c>
      <c r="F1829" s="2" cm="1">
        <f t="array" ref="F1829">[1]!table_weight[HeadingAccuracy]*(('F+ , F-'!F$2-[1]!tbl_gk[[#This Row],[HeadingAccuracy]])/('F+ , F-'!F$2-'F+ , F-'!F$3))</f>
        <v>1.0439222844598752E-2</v>
      </c>
      <c r="G1829" s="2" cm="1">
        <f t="array" ref="G1829">[1]!table_weight[ShortPassing]*(('F+ , F-'!G$2-[1]!tbl_gk[[#This Row],[ShortPassing]])/('F+ , F-'!G$2-'F+ , F-'!G$3))</f>
        <v>2.6720471152797416E-2</v>
      </c>
      <c r="H1829" s="2" cm="1">
        <f t="array" ref="H1829">[1]!table_weight[Volleys]*(('F+ , F-'!H$2-[1]!tbl_gk[[#This Row],[Volleys]])/('F+ , F-'!H$2-'F+ , F-'!H$3))</f>
        <v>1.2731313077869197E-3</v>
      </c>
      <c r="I1829" s="2" cm="1">
        <f t="array" ref="I1829">[1]!table_weight[Dribbling]*(('F+ , F-'!I$2-[1]!tbl_gk[[#This Row],[Dribbling]])/('F+ , F-'!I$2-'F+ , F-'!I$3))</f>
        <v>1.5646051545047536E-2</v>
      </c>
      <c r="J1829" s="2" cm="1">
        <f t="array" ref="J1829">[1]!table_weight[Curve]*(('F+ , F-'!J$2-[1]!tbl_gk[[#This Row],[Curve]])/('F+ , F-'!J$2-'F+ , F-'!J$3))</f>
        <v>5.070479667376524E-3</v>
      </c>
      <c r="K1829" s="2" cm="1">
        <f t="array" ref="K1829">[1]!table_weight[FKAccuracy]*(('F+ , F-'!K$2-[1]!tbl_gk[[#This Row],[FKAccuracy]])/('F+ , F-'!K$2-'F+ , F-'!K$3))</f>
        <v>6.6930331609370121E-3</v>
      </c>
      <c r="L1829" s="2" cm="1">
        <f t="array" ref="L1829">[1]!table_weight[LongPassing]*(('F+ , F-'!L$2-[1]!tbl_gk[[#This Row],[LongPassing]])/('F+ , F-'!L$2-'F+ , F-'!L$3))</f>
        <v>1.7866995302501344E-2</v>
      </c>
      <c r="M1829" s="2" cm="1">
        <f t="array" ref="M1829">[1]!table_weight[BallControl]*(('F+ , F-'!M$2-[1]!tbl_gk[[#This Row],[BallControl]])/('F+ , F-'!M$2-'F+ , F-'!M$3))</f>
        <v>5.2153505150158456E-3</v>
      </c>
      <c r="N1829" s="2" cm="1">
        <f t="array" ref="N1829">[1]!table_weight[Acceleration]*(('F+ , F-'!N$2-[1]!tbl_gk[[#This Row],[Acceleration]])/('F+ , F-'!N$2-'F+ , F-'!N$3))</f>
        <v>4.5097442688666525E-3</v>
      </c>
      <c r="O1829" s="2" cm="1">
        <f t="array" ref="O1829">[1]!table_weight[SprintSpeed]*(('F+ , F-'!O$2-[1]!tbl_gk[[#This Row],[SprintSpeed]])/('F+ , F-'!O$2-'F+ , F-'!O$3))</f>
        <v>4.2166108913903209E-3</v>
      </c>
      <c r="P1829" s="2" cm="1">
        <f t="array" ref="P1829">[1]!table_weight[Agility]*(('F+ , F-'!P$2-[1]!tbl_gk[[#This Row],[Agility]])/('F+ , F-'!P$2-'F+ , F-'!P$3))</f>
        <v>2.4572324541901583E-3</v>
      </c>
      <c r="Q1829" s="2" cm="1">
        <f t="array" ref="Q1829">[1]!table_weight[Reactions]*(('F+ , F-'!Q$2-[1]!tbl_gk[[#This Row],[Reactions]])/('F+ , F-'!Q$2-'F+ , F-'!Q$3))</f>
        <v>2.0110038002815341E-3</v>
      </c>
      <c r="R1829" s="2" cm="1">
        <f t="array" ref="R1829">[1]!table_weight[Balance]*(('F+ , F-'!R$2-[1]!tbl_gk[[#This Row],[Balance]])/('F+ , F-'!R$2-'F+ , F-'!R$3))</f>
        <v>8.6922508583597434E-4</v>
      </c>
      <c r="S1829" s="2" cm="1">
        <f t="array" ref="S1829">[1]!table_weight[ShotPower]*(('F+ , F-'!S$2-[1]!tbl_gk[[#This Row],[ShotPower]])/('F+ , F-'!S$2-'F+ , F-'!S$3))</f>
        <v>8.570347340224143E-3</v>
      </c>
      <c r="T1829" s="2" cm="1">
        <f t="array" ref="T1829">[1]!table_weight[Jumping]*(('F+ , F-'!T$2-[1]!tbl_gk[[#This Row],[Jumping]])/('F+ , F-'!T$2-'F+ , F-'!T$3))</f>
        <v>2.1467756656231253E-3</v>
      </c>
      <c r="U1829" s="2" cm="1">
        <f t="array" ref="U1829">[1]!table_weight[Stamina]*(('F+ , F-'!U$2-[1]!tbl_gk[[#This Row],[Stamina]])/('F+ , F-'!U$2-'F+ , F-'!U$3))</f>
        <v>0</v>
      </c>
      <c r="V1829" s="2" cm="1">
        <f t="array" ref="V1829">[1]!table_weight[Strength]*(('F+ , F-'!V$2-[1]!tbl_gk[[#This Row],[Strength]])/('F+ , F-'!V$2-'F+ , F-'!V$3))</f>
        <v>1.3310009126863375E-2</v>
      </c>
      <c r="W1829" s="2" cm="1">
        <f t="array" ref="W1829">[1]!table_weight[LongShots]*(('F+ , F-'!W$2-[1]!tbl_gk[[#This Row],[LongShots]])/('F+ , F-'!W$2-'F+ , F-'!W$3))</f>
        <v>7.7912248547492196E-3</v>
      </c>
      <c r="X1829" s="2" cm="1">
        <f t="array" ref="X1829">[1]!table_weight[Aggression]*(('F+ , F-'!X$2-[1]!tbl_gk[[#This Row],[Aggression]])/('F+ , F-'!X$2-'F+ , F-'!X$3))</f>
        <v>0</v>
      </c>
      <c r="Y1829" s="2" cm="1">
        <f t="array" ref="Y1829">[1]!table_weight[Interceptions]*(('F+ , F-'!Y$2-[1]!tbl_gk[[#This Row],[Interceptions]])/('F+ , F-'!Y$2-'F+ , F-'!Y$3))</f>
        <v>1.3851066408443219E-2</v>
      </c>
      <c r="Z1829" s="2" cm="1">
        <f t="array" ref="Z1829">[1]!table_weight[Positioning]*(('F+ , F-'!Z$2-[1]!tbl_gk[[#This Row],[Positioning]])/('F+ , F-'!Z$2-'F+ , F-'!Z$3))</f>
        <v>7.394449514924029E-4</v>
      </c>
      <c r="AA1829" s="2" cm="1">
        <f t="array" ref="AA1829">[1]!table_weight[Vision]*(('F+ , F-'!AA$2-[1]!tbl_gk[[#This Row],[Vision]])/('F+ , F-'!AA$2-'F+ , F-'!AA$3))</f>
        <v>1.3487475915221555E-2</v>
      </c>
      <c r="AB1829" s="2" cm="1">
        <f t="array" ref="AB1829">[1]!table_weight[Penalties]*(('F+ , F-'!AB$2-[1]!tbl_gk[[#This Row],[Penalties]])/('F+ , F-'!AB$2-'F+ , F-'!AB$3))</f>
        <v>1.7224717693587737E-3</v>
      </c>
      <c r="AC1829" s="2" cm="1">
        <f t="array" ref="AC1829">[1]!table_weight[Composure]*(('F+ , F-'!AC$2-[1]!tbl_gk[[#This Row],[Composure]])/('F+ , F-'!AC$2-'F+ , F-'!AC$3))</f>
        <v>1.6545775756702319E-3</v>
      </c>
      <c r="AD1829" s="2" cm="1">
        <f t="array" ref="AD1829">[1]!table_weight[Marking]*(('F+ , F-'!AD$2-[1]!tbl_gk[[#This Row],[Marking]])/('F+ , F-'!AD$2-'F+ , F-'!AD$3))</f>
        <v>9.4648953791028664E-3</v>
      </c>
      <c r="AE1829" s="2" cm="1">
        <f t="array" ref="AE1829">[1]!table_weight[StandingTackle]*(('F+ , F-'!AE$2-[1]!tbl_gk[[#This Row],[StandingTackle]])/('F+ , F-'!AE$2-'F+ , F-'!AE$3))</f>
        <v>0</v>
      </c>
      <c r="AF1829" s="2" cm="1">
        <f t="array" ref="AF1829">[1]!table_weight[SlidingTackle]*(('F+ , F-'!AF$2-[1]!tbl_gk[[#This Row],[SlidingTackle]])/('F+ , F-'!AF$2-'F+ , F-'!AF$3))</f>
        <v>2.2416857476822579E-3</v>
      </c>
      <c r="AG1829" s="2" cm="1">
        <f t="array" ref="AG1829">[1]!table_weight[GKDiving]*(('F+ , F-'!AG$2-[1]!tbl_gk[[#This Row],[GKDiving]])/('F+ , F-'!AG$2-'F+ , F-'!AG$3))</f>
        <v>5.8076006490213938E-2</v>
      </c>
      <c r="AH1829" s="2" cm="1">
        <f t="array" ref="AH1829">[1]!table_weight[GKHandling]*(('F+ , F-'!AH$2-[1]!tbl_gk[[#This Row],[GKHandling]])/('F+ , F-'!AH$2-'F+ , F-'!AH$3))</f>
        <v>6.5948201743363147E-2</v>
      </c>
      <c r="AI1829" s="2" cm="1">
        <f t="array" ref="AI1829">[1]!table_weight[GKKicking]*(('F+ , F-'!AI$2-[1]!tbl_gk[[#This Row],[GKKicking]])/('F+ , F-'!AI$2-'F+ , F-'!AI$3))</f>
        <v>3.9355034986309684E-2</v>
      </c>
      <c r="AJ1829" s="2" cm="1">
        <f t="array" ref="AJ1829">[1]!table_weight[GKPositioning]*(('F+ , F-'!AJ$2-[1]!tbl_gk[[#This Row],[GKPositioning]])/('F+ , F-'!AJ$2-'F+ , F-'!AJ$3))</f>
        <v>2.3966207203201407E-2</v>
      </c>
      <c r="AK1829" s="2" cm="1">
        <f t="array" ref="AK1829">[1]!table_weight[GKReflexes]*(('F+ , F-'!AK$2-[1]!tbl_gk[[#This Row],[GKReflexes]])/('F+ , F-'!AK$2-'F+ , F-'!AK$3))</f>
        <v>6.3769732616705502E-2</v>
      </c>
    </row>
    <row r="1830" spans="1:37" x14ac:dyDescent="0.55000000000000004">
      <c r="A1830" s="7">
        <f>[1]!tbl_gk[[#This Row],[ID]]</f>
        <v>267832</v>
      </c>
      <c r="B1830" s="1" cm="1">
        <f t="array" ref="B1830">[1]!table_weight[ValueEUR]*(('F+ , F-'!B$2-[1]!tbl_gk[[#This Row],[ValueEUR]])/('F+ , F-'!B$2-'F+ , F-'!B$3))</f>
        <v>1.5741901393629213E-5</v>
      </c>
      <c r="C1830" s="1" cm="1">
        <f t="array" ref="C1830">[1]!table_weight[WageEUR]*(('F+ , F-'!C$2-[1]!tbl_gk[[#This Row],[WageEUR]])/('F+ , F-'!C$2-'F+ , F-'!C$3))</f>
        <v>0</v>
      </c>
      <c r="D1830" s="1" cm="1">
        <f t="array" ref="D1830">[1]!table_weight[Crossing]*(('F+ , F-'!D$2-[1]!tbl_gk[[#This Row],[Crossing]])/('F+ , F-'!D$2-'F+ , F-'!D$3))</f>
        <v>3.4746129089074922E-2</v>
      </c>
      <c r="E1830" s="1" cm="1">
        <f t="array" ref="E1830">[1]!table_weight[Finishing]*(('F+ , F-'!E$2-[1]!tbl_gk[[#This Row],[Finishing]])/('F+ , F-'!E$2-'F+ , F-'!E$3))</f>
        <v>1.7968512321265388E-2</v>
      </c>
      <c r="F1830" s="1" cm="1">
        <f t="array" ref="F1830">[1]!table_weight[HeadingAccuracy]*(('F+ , F-'!F$2-[1]!tbl_gk[[#This Row],[HeadingAccuracy]])/('F+ , F-'!F$2-'F+ , F-'!F$3))</f>
        <v>1.1274360672166649E-2</v>
      </c>
      <c r="G1830" s="1" cm="1">
        <f t="array" ref="G1830">[1]!table_weight[ShortPassing]*(('F+ , F-'!G$2-[1]!tbl_gk[[#This Row],[ShortPassing]])/('F+ , F-'!G$2-'F+ , F-'!G$3))</f>
        <v>5.7659964066562854E-2</v>
      </c>
      <c r="H1830" s="1" cm="1">
        <f t="array" ref="H1830">[1]!table_weight[Volleys]*(('F+ , F-'!H$2-[1]!tbl_gk[[#This Row],[Volleys]])/('F+ , F-'!H$2-'F+ , F-'!H$3))</f>
        <v>2.4305234057750281E-3</v>
      </c>
      <c r="I1830" s="1" cm="1">
        <f t="array" ref="I1830">[1]!table_weight[Dribbling]*(('F+ , F-'!I$2-[1]!tbl_gk[[#This Row],[Dribbling]])/('F+ , F-'!I$2-'F+ , F-'!I$3))</f>
        <v>2.2491199096005835E-2</v>
      </c>
      <c r="J1830" s="1" cm="1">
        <f t="array" ref="J1830">[1]!table_weight[Curve]*(('F+ , F-'!J$2-[1]!tbl_gk[[#This Row],[Curve]])/('F+ , F-'!J$2-'F+ , F-'!J$3))</f>
        <v>9.6339113680153961E-3</v>
      </c>
      <c r="K1830" s="1" cm="1">
        <f t="array" ref="K1830">[1]!table_weight[FKAccuracy]*(('F+ , F-'!K$2-[1]!tbl_gk[[#This Row],[FKAccuracy]])/('F+ , F-'!K$2-'F+ , F-'!K$3))</f>
        <v>9.4310921813203358E-3</v>
      </c>
      <c r="L1830" s="1" cm="1">
        <f t="array" ref="L1830">[1]!table_weight[LongPassing]*(('F+ , F-'!L$2-[1]!tbl_gk[[#This Row],[LongPassing]])/('F+ , F-'!L$2-'F+ , F-'!L$3))</f>
        <v>2.8154053203941515E-2</v>
      </c>
      <c r="M1830" s="1" cm="1">
        <f t="array" ref="M1830">[1]!table_weight[BallControl]*(('F+ , F-'!M$2-[1]!tbl_gk[[#This Row],[BallControl]])/('F+ , F-'!M$2-'F+ , F-'!M$3))</f>
        <v>1.3907601373375588E-2</v>
      </c>
      <c r="N1830" s="1" cm="1">
        <f t="array" ref="N1830">[1]!table_weight[Acceleration]*(('F+ , F-'!N$2-[1]!tbl_gk[[#This Row],[Acceleration]])/('F+ , F-'!N$2-'F+ , F-'!N$3))</f>
        <v>8.1175396839599755E-3</v>
      </c>
      <c r="O1830" s="1" cm="1">
        <f t="array" ref="O1830">[1]!table_weight[SprintSpeed]*(('F+ , F-'!O$2-[1]!tbl_gk[[#This Row],[SprintSpeed]])/('F+ , F-'!O$2-'F+ , F-'!O$3))</f>
        <v>1.377426224520838E-2</v>
      </c>
      <c r="P1830" s="1" cm="1">
        <f t="array" ref="P1830">[1]!table_weight[Agility]*(('F+ , F-'!P$2-[1]!tbl_gk[[#This Row],[Agility]])/('F+ , F-'!P$2-'F+ , F-'!P$3))</f>
        <v>5.0314759776274665E-3</v>
      </c>
      <c r="Q1830" s="1" cm="1">
        <f t="array" ref="Q1830">[1]!table_weight[Reactions]*(('F+ , F-'!Q$2-[1]!tbl_gk[[#This Row],[Reactions]])/('F+ , F-'!Q$2-'F+ , F-'!Q$3))</f>
        <v>2.5266458003537222E-3</v>
      </c>
      <c r="R1830" s="1" cm="1">
        <f t="array" ref="R1830">[1]!table_weight[Balance]*(('F+ , F-'!R$2-[1]!tbl_gk[[#This Row],[Balance]])/('F+ , F-'!R$2-'F+ , F-'!R$3))</f>
        <v>1.5521876532785257E-3</v>
      </c>
      <c r="S1830" s="1" cm="1">
        <f t="array" ref="S1830">[1]!table_weight[ShotPower]*(('F+ , F-'!S$2-[1]!tbl_gk[[#This Row],[ShotPower]])/('F+ , F-'!S$2-'F+ , F-'!S$3))</f>
        <v>7.7912248547492196E-3</v>
      </c>
      <c r="T1830" s="1" cm="1">
        <f t="array" ref="T1830">[1]!table_weight[Jumping]*(('F+ , F-'!T$2-[1]!tbl_gk[[#This Row],[Jumping]])/('F+ , F-'!T$2-'F+ , F-'!T$3))</f>
        <v>2.1467756656231253E-3</v>
      </c>
      <c r="U1830" s="1" cm="1">
        <f t="array" ref="U1830">[1]!table_weight[Stamina]*(('F+ , F-'!U$2-[1]!tbl_gk[[#This Row],[Stamina]])/('F+ , F-'!U$2-'F+ , F-'!U$3))</f>
        <v>2.0609046389982E-2</v>
      </c>
      <c r="V1830" s="1" cm="1">
        <f t="array" ref="V1830">[1]!table_weight[Strength]*(('F+ , F-'!V$2-[1]!tbl_gk[[#This Row],[Strength]])/('F+ , F-'!V$2-'F+ , F-'!V$3))</f>
        <v>3.1056687962681212E-2</v>
      </c>
      <c r="W1830" s="1" cm="1">
        <f t="array" ref="W1830">[1]!table_weight[LongShots]*(('F+ , F-'!W$2-[1]!tbl_gk[[#This Row],[LongShots]])/('F+ , F-'!W$2-'F+ , F-'!W$3))</f>
        <v>9.3494698256990638E-3</v>
      </c>
      <c r="X1830" s="1" cm="1">
        <f t="array" ref="X1830">[1]!table_weight[Aggression]*(('F+ , F-'!X$2-[1]!tbl_gk[[#This Row],[Aggression]])/('F+ , F-'!X$2-'F+ , F-'!X$3))</f>
        <v>1.2169151201703659E-2</v>
      </c>
      <c r="Y1830" s="1" cm="1">
        <f t="array" ref="Y1830">[1]!table_weight[Interceptions]*(('F+ , F-'!Y$2-[1]!tbl_gk[[#This Row],[Interceptions]])/('F+ , F-'!Y$2-'F+ , F-'!Y$3))</f>
        <v>2.4239366214775633E-2</v>
      </c>
      <c r="Z1830" s="1" cm="1">
        <f t="array" ref="Z1830">[1]!table_weight[Positioning]*(('F+ , F-'!Z$2-[1]!tbl_gk[[#This Row],[Positioning]])/('F+ , F-'!Z$2-'F+ , F-'!Z$3))</f>
        <v>2.3662238447756888E-3</v>
      </c>
      <c r="AA1830" s="1" cm="1">
        <f t="array" ref="AA1830">[1]!table_weight[Vision]*(('F+ , F-'!AA$2-[1]!tbl_gk[[#This Row],[Vision]])/('F+ , F-'!AA$2-'F+ , F-'!AA$3))</f>
        <v>3.2653889057904818E-2</v>
      </c>
      <c r="AB1830" s="1" cm="1">
        <f t="array" ref="AB1830">[1]!table_weight[Penalties]*(('F+ , F-'!AB$2-[1]!tbl_gk[[#This Row],[Penalties]])/('F+ , F-'!AB$2-'F+ , F-'!AB$3))</f>
        <v>2.3488251400346914E-3</v>
      </c>
      <c r="AC1830" s="1" cm="1">
        <f t="array" ref="AC1830">[1]!table_weight[Composure]*(('F+ , F-'!AC$2-[1]!tbl_gk[[#This Row],[Composure]])/('F+ , F-'!AC$2-'F+ , F-'!AC$3))</f>
        <v>1.9748183967676961E-3</v>
      </c>
      <c r="AD1830" s="1" cm="1">
        <f t="array" ref="AD1830">[1]!table_weight[Marking]*(('F+ , F-'!AD$2-[1]!tbl_gk[[#This Row],[Marking]])/('F+ , F-'!AD$2-'F+ , F-'!AD$3))</f>
        <v>3.4704616390043845E-2</v>
      </c>
      <c r="AE1830" s="1" cm="1">
        <f t="array" ref="AE1830">[1]!table_weight[StandingTackle]*(('F+ , F-'!AE$2-[1]!tbl_gk[[#This Row],[StandingTackle]])/('F+ , F-'!AE$2-'F+ , F-'!AE$3))</f>
        <v>3.1383600467551613E-2</v>
      </c>
      <c r="AF1830" s="1" cm="1">
        <f t="array" ref="AF1830">[1]!table_weight[SlidingTackle]*(('F+ , F-'!AF$2-[1]!tbl_gk[[#This Row],[SlidingTackle]])/('F+ , F-'!AF$2-'F+ , F-'!AF$3))</f>
        <v>8.2195144081682794E-3</v>
      </c>
      <c r="AG1830" s="1" cm="1">
        <f t="array" ref="AG1830">[1]!table_weight[GKDiving]*(('F+ , F-'!AG$2-[1]!tbl_gk[[#This Row],[GKDiving]])/('F+ , F-'!AG$2-'F+ , F-'!AG$3))</f>
        <v>6.8324713517898747E-2</v>
      </c>
      <c r="AH1830" s="1" cm="1">
        <f t="array" ref="AH1830">[1]!table_weight[GKHandling]*(('F+ , F-'!AH$2-[1]!tbl_gk[[#This Row],[GKHandling]])/('F+ , F-'!AH$2-'F+ , F-'!AH$3))</f>
        <v>7.1295353236068254E-2</v>
      </c>
      <c r="AI1830" s="1" cm="1">
        <f t="array" ref="AI1830">[1]!table_weight[GKKicking]*(('F+ , F-'!AI$2-[1]!tbl_gk[[#This Row],[GKKicking]])/('F+ , F-'!AI$2-'F+ , F-'!AI$3))</f>
        <v>3.57773045330088E-2</v>
      </c>
      <c r="AJ1830" s="1" cm="1">
        <f t="array" ref="AJ1830">[1]!table_weight[GKPositioning]*(('F+ , F-'!AJ$2-[1]!tbl_gk[[#This Row],[GKPositioning]])/('F+ , F-'!AJ$2-'F+ , F-'!AJ$3))</f>
        <v>2.5858276192927833E-2</v>
      </c>
      <c r="AK1830" s="1" cm="1">
        <f t="array" ref="AK1830">[1]!table_weight[GKReflexes]*(('F+ , F-'!AK$2-[1]!tbl_gk[[#This Row],[GKReflexes]])/('F+ , F-'!AK$2-'F+ , F-'!AK$3))</f>
        <v>6.9235709698137402E-2</v>
      </c>
    </row>
    <row r="1831" spans="1:37" x14ac:dyDescent="0.55000000000000004">
      <c r="A1831" s="8">
        <f>[1]!tbl_gk[[#This Row],[ID]]</f>
        <v>267835</v>
      </c>
      <c r="B1831" s="2" cm="1">
        <f t="array" ref="B1831">[1]!table_weight[ValueEUR]*(('F+ , F-'!B$2-[1]!tbl_gk[[#This Row],[ValueEUR]])/('F+ , F-'!B$2-'F+ , F-'!B$3))</f>
        <v>1.5155438400533223E-4</v>
      </c>
      <c r="C1831" s="2" cm="1">
        <f t="array" ref="C1831">[1]!table_weight[WageEUR]*(('F+ , F-'!C$2-[1]!tbl_gk[[#This Row],[WageEUR]])/('F+ , F-'!C$2-'F+ , F-'!C$3))</f>
        <v>0</v>
      </c>
      <c r="D1831" s="2" cm="1">
        <f t="array" ref="D1831">[1]!table_weight[Crossing]*(('F+ , F-'!D$2-[1]!tbl_gk[[#This Row],[Crossing]])/('F+ , F-'!D$2-'F+ , F-'!D$3))</f>
        <v>3.6987814836757178E-2</v>
      </c>
      <c r="E1831" s="2" cm="1">
        <f t="array" ref="E1831">[1]!table_weight[Finishing]*(('F+ , F-'!E$2-[1]!tbl_gk[[#This Row],[Finishing]])/('F+ , F-'!E$2-'F+ , F-'!E$3))</f>
        <v>1.9965013690294877E-2</v>
      </c>
      <c r="F1831" s="2" cm="1">
        <f t="array" ref="F1831">[1]!table_weight[HeadingAccuracy]*(('F+ , F-'!F$2-[1]!tbl_gk[[#This Row],[HeadingAccuracy]])/('F+ , F-'!F$2-'F+ , F-'!F$3))</f>
        <v>1.0439222844598752E-2</v>
      </c>
      <c r="G1831" s="2" cm="1">
        <f t="array" ref="G1831">[1]!table_weight[ShortPassing]*(('F+ , F-'!G$2-[1]!tbl_gk[[#This Row],[ShortPassing]])/('F+ , F-'!G$2-'F+ , F-'!G$3))</f>
        <v>6.4691667001509537E-2</v>
      </c>
      <c r="H1831" s="2" cm="1">
        <f t="array" ref="H1831">[1]!table_weight[Volleys]*(('F+ , F-'!H$2-[1]!tbl_gk[[#This Row],[Volleys]])/('F+ , F-'!H$2-'F+ , F-'!H$3))</f>
        <v>2.0833057763785961E-3</v>
      </c>
      <c r="I1831" s="2" cm="1">
        <f t="array" ref="I1831">[1]!table_weight[Dribbling]*(('F+ , F-'!I$2-[1]!tbl_gk[[#This Row],[Dribbling]])/('F+ , F-'!I$2-'F+ , F-'!I$3))</f>
        <v>2.3469077317571304E-2</v>
      </c>
      <c r="J1831" s="2" cm="1">
        <f t="array" ref="J1831">[1]!table_weight[Curve]*(('F+ , F-'!J$2-[1]!tbl_gk[[#This Row],[Curve]])/('F+ , F-'!J$2-'F+ , F-'!J$3))</f>
        <v>9.4648953791028455E-3</v>
      </c>
      <c r="K1831" s="2" cm="1">
        <f t="array" ref="K1831">[1]!table_weight[FKAccuracy]*(('F+ , F-'!K$2-[1]!tbl_gk[[#This Row],[FKAccuracy]])/('F+ , F-'!K$2-'F+ , F-'!K$3))</f>
        <v>9.2789777912990392E-3</v>
      </c>
      <c r="L1831" s="2" cm="1">
        <f t="array" ref="L1831">[1]!table_weight[LongPassing]*(('F+ , F-'!L$2-[1]!tbl_gk[[#This Row],[LongPassing]])/('F+ , F-'!L$2-'F+ , F-'!L$3))</f>
        <v>1.7866995302501344E-2</v>
      </c>
      <c r="M1831" s="2" cm="1">
        <f t="array" ref="M1831">[1]!table_weight[BallControl]*(('F+ , F-'!M$2-[1]!tbl_gk[[#This Row],[BallControl]])/('F+ , F-'!M$2-'F+ , F-'!M$3))</f>
        <v>1.3907601373375588E-2</v>
      </c>
      <c r="N1831" s="2" cm="1">
        <f t="array" ref="N1831">[1]!table_weight[Acceleration]*(('F+ , F-'!N$2-[1]!tbl_gk[[#This Row],[Acceleration]])/('F+ , F-'!N$2-'F+ , F-'!N$3))</f>
        <v>9.6959501780633037E-3</v>
      </c>
      <c r="O1831" s="2" cm="1">
        <f t="array" ref="O1831">[1]!table_weight[SprintSpeed]*(('F+ , F-'!O$2-[1]!tbl_gk[[#This Row],[SprintSpeed]])/('F+ , F-'!O$2-'F+ , F-'!O$3))</f>
        <v>9.838758746577414E-3</v>
      </c>
      <c r="P1831" s="2" cm="1">
        <f t="array" ref="P1831">[1]!table_weight[Agility]*(('F+ , F-'!P$2-[1]!tbl_gk[[#This Row],[Agility]])/('F+ , F-'!P$2-'F+ , F-'!P$3))</f>
        <v>5.6165313238632194E-3</v>
      </c>
      <c r="Q1831" s="2" cm="1">
        <f t="array" ref="Q1831">[1]!table_weight[Reactions]*(('F+ , F-'!Q$2-[1]!tbl_gk[[#This Row],[Reactions]])/('F+ , F-'!Q$2-'F+ , F-'!Q$3))</f>
        <v>1.4953618002093458E-3</v>
      </c>
      <c r="R1831" s="2" cm="1">
        <f t="array" ref="R1831">[1]!table_weight[Balance]*(('F+ , F-'!R$2-[1]!tbl_gk[[#This Row],[Balance]])/('F+ , F-'!R$2-'F+ , F-'!R$3))</f>
        <v>2.1109752084587947E-3</v>
      </c>
      <c r="S1831" s="2" cm="1">
        <f t="array" ref="S1831">[1]!table_weight[ShotPower]*(('F+ , F-'!S$2-[1]!tbl_gk[[#This Row],[ShotPower]])/('F+ , F-'!S$2-'F+ , F-'!S$3))</f>
        <v>5.4538573983244545E-3</v>
      </c>
      <c r="T1831" s="2" cm="1">
        <f t="array" ref="T1831">[1]!table_weight[Jumping]*(('F+ , F-'!T$2-[1]!tbl_gk[[#This Row],[Jumping]])/('F+ , F-'!T$2-'F+ , F-'!T$3))</f>
        <v>2.7478728519976002E-3</v>
      </c>
      <c r="U1831" s="2" cm="1">
        <f t="array" ref="U1831">[1]!table_weight[Stamina]*(('F+ , F-'!U$2-[1]!tbl_gk[[#This Row],[Stamina]])/('F+ , F-'!U$2-'F+ , F-'!U$3))</f>
        <v>1.975033612373275E-2</v>
      </c>
      <c r="V1831" s="2" cm="1">
        <f t="array" ref="V1831">[1]!table_weight[Strength]*(('F+ , F-'!V$2-[1]!tbl_gk[[#This Row],[Strength]])/('F+ , F-'!V$2-'F+ , F-'!V$3))</f>
        <v>3.1944021904472097E-2</v>
      </c>
      <c r="W1831" s="2" cm="1">
        <f t="array" ref="W1831">[1]!table_weight[LongShots]*(('F+ , F-'!W$2-[1]!tbl_gk[[#This Row],[LongShots]])/('F+ , F-'!W$2-'F+ , F-'!W$3))</f>
        <v>9.86888481601568E-3</v>
      </c>
      <c r="X1831" s="2" cm="1">
        <f t="array" ref="X1831">[1]!table_weight[Aggression]*(('F+ , F-'!X$2-[1]!tbl_gk[[#This Row],[Aggression]])/('F+ , F-'!X$2-'F+ , F-'!X$3))</f>
        <v>1.1560693641618476E-2</v>
      </c>
      <c r="Y1831" s="2" cm="1">
        <f t="array" ref="Y1831">[1]!table_weight[Interceptions]*(('F+ , F-'!Y$2-[1]!tbl_gk[[#This Row],[Interceptions]])/('F+ , F-'!Y$2-'F+ , F-'!Y$3))</f>
        <v>2.0776599612664828E-2</v>
      </c>
      <c r="Z1831" s="2" cm="1">
        <f t="array" ref="Z1831">[1]!table_weight[Positioning]*(('F+ , F-'!Z$2-[1]!tbl_gk[[#This Row],[Positioning]])/('F+ , F-'!Z$2-'F+ , F-'!Z$3))</f>
        <v>1.7746678835817667E-3</v>
      </c>
      <c r="AA1831" s="2" cm="1">
        <f t="array" ref="AA1831">[1]!table_weight[Vision]*(('F+ , F-'!AA$2-[1]!tbl_gk[[#This Row],[Vision]])/('F+ , F-'!AA$2-'F+ , F-'!AA$3))</f>
        <v>3.1944021904472104E-2</v>
      </c>
      <c r="AB1831" s="2" cm="1">
        <f t="array" ref="AB1831">[1]!table_weight[Penalties]*(('F+ , F-'!AB$2-[1]!tbl_gk[[#This Row],[Penalties]])/('F+ , F-'!AB$2-'F+ , F-'!AB$3))</f>
        <v>2.3488251400346914E-3</v>
      </c>
      <c r="AC1831" s="2" cm="1">
        <f t="array" ref="AC1831">[1]!table_weight[Composure]*(('F+ , F-'!AC$2-[1]!tbl_gk[[#This Row],[Composure]])/('F+ , F-'!AC$2-'F+ , F-'!AC$3))</f>
        <v>1.7079510458531426E-3</v>
      </c>
      <c r="AD1831" s="2" cm="1">
        <f t="array" ref="AD1831">[1]!table_weight[Marking]*(('F+ , F-'!AD$2-[1]!tbl_gk[[#This Row],[Marking]])/('F+ , F-'!AD$2-'F+ , F-'!AD$3))</f>
        <v>3.4704616390043845E-2</v>
      </c>
      <c r="AE1831" s="2" cm="1">
        <f t="array" ref="AE1831">[1]!table_weight[StandingTackle]*(('F+ , F-'!AE$2-[1]!tbl_gk[[#This Row],[StandingTackle]])/('F+ , F-'!AE$2-'F+ , F-'!AE$3))</f>
        <v>3.362528621523387E-2</v>
      </c>
      <c r="AF1831" s="2" cm="1">
        <f t="array" ref="AF1831">[1]!table_weight[SlidingTackle]*(('F+ , F-'!AF$2-[1]!tbl_gk[[#This Row],[SlidingTackle]])/('F+ , F-'!AF$2-'F+ , F-'!AF$3))</f>
        <v>1.120842873841129E-2</v>
      </c>
      <c r="AG1831" s="2" cm="1">
        <f t="array" ref="AG1831">[1]!table_weight[GKDiving]*(('F+ , F-'!AG$2-[1]!tbl_gk[[#This Row],[GKDiving]])/('F+ , F-'!AG$2-'F+ , F-'!AG$3))</f>
        <v>4.6119181624581652E-2</v>
      </c>
      <c r="AH1831" s="2" cm="1">
        <f t="array" ref="AH1831">[1]!table_weight[GKHandling]*(('F+ , F-'!AH$2-[1]!tbl_gk[[#This Row],[GKHandling]])/('F+ , F-'!AH$2-'F+ , F-'!AH$3))</f>
        <v>5.8818666419756312E-2</v>
      </c>
      <c r="AI1831" s="2" cm="1">
        <f t="array" ref="AI1831">[1]!table_weight[GKKicking]*(('F+ , F-'!AI$2-[1]!tbl_gk[[#This Row],[GKKicking]])/('F+ , F-'!AI$2-'F+ , F-'!AI$3))</f>
        <v>2.5044113173106158E-2</v>
      </c>
      <c r="AJ1831" s="2" cm="1">
        <f t="array" ref="AJ1831">[1]!table_weight[GKPositioning]*(('F+ , F-'!AJ$2-[1]!tbl_gk[[#This Row],[GKPositioning]])/('F+ , F-'!AJ$2-'F+ , F-'!AJ$3))</f>
        <v>2.2074138213474981E-2</v>
      </c>
      <c r="AK1831" s="2" cm="1">
        <f t="array" ref="AK1831">[1]!table_weight[GKReflexes]*(('F+ , F-'!AK$2-[1]!tbl_gk[[#This Row],[GKReflexes]])/('F+ , F-'!AK$2-'F+ , F-'!AK$3))</f>
        <v>6.3769732616705502E-2</v>
      </c>
    </row>
    <row r="1832" spans="1:37" x14ac:dyDescent="0.55000000000000004">
      <c r="A1832" s="7">
        <f>[1]!tbl_gk[[#This Row],[ID]]</f>
        <v>267874</v>
      </c>
      <c r="B1832" s="1" cm="1">
        <f t="array" ref="B1832">[1]!table_weight[ValueEUR]*(('F+ , F-'!B$2-[1]!tbl_gk[[#This Row],[ValueEUR]])/('F+ , F-'!B$2-'F+ , F-'!B$3))</f>
        <v>5.2781669378639128E-5</v>
      </c>
      <c r="C1832" s="1" cm="1">
        <f t="array" ref="C1832">[1]!table_weight[WageEUR]*(('F+ , F-'!C$2-[1]!tbl_gk[[#This Row],[WageEUR]])/('F+ , F-'!C$2-'F+ , F-'!C$3))</f>
        <v>4.6945122371301791E-5</v>
      </c>
      <c r="D1832" s="1" cm="1">
        <f t="array" ref="D1832">[1]!table_weight[Crossing]*(('F+ , F-'!D$2-[1]!tbl_gk[[#This Row],[Crossing]])/('F+ , F-'!D$2-'F+ , F-'!D$3))</f>
        <v>3.3625286215233793E-2</v>
      </c>
      <c r="E1832" s="1" cm="1">
        <f t="array" ref="E1832">[1]!table_weight[Finishing]*(('F+ , F-'!E$2-[1]!tbl_gk[[#This Row],[Finishing]])/('F+ , F-'!E$2-'F+ , F-'!E$3))</f>
        <v>2.1961515059324362E-2</v>
      </c>
      <c r="F1832" s="1" cm="1">
        <f t="array" ref="F1832">[1]!table_weight[HeadingAccuracy]*(('F+ , F-'!F$2-[1]!tbl_gk[[#This Row],[HeadingAccuracy]])/('F+ , F-'!F$2-'F+ , F-'!F$3))</f>
        <v>1.08567917583827E-2</v>
      </c>
      <c r="G1832" s="1" cm="1">
        <f t="array" ref="G1832">[1]!table_weight[ShortPassing]*(('F+ , F-'!G$2-[1]!tbl_gk[[#This Row],[ShortPassing]])/('F+ , F-'!G$2-'F+ , F-'!G$3))</f>
        <v>6.7504348175488213E-2</v>
      </c>
      <c r="H1832" s="1" cm="1">
        <f t="array" ref="H1832">[1]!table_weight[Volleys]*(('F+ , F-'!H$2-[1]!tbl_gk[[#This Row],[Volleys]])/('F+ , F-'!H$2-'F+ , F-'!H$3))</f>
        <v>2.1990449861774069E-3</v>
      </c>
      <c r="I1832" s="1" cm="1">
        <f t="array" ref="I1832">[1]!table_weight[Dribbling]*(('F+ , F-'!I$2-[1]!tbl_gk[[#This Row],[Dribbling]])/('F+ , F-'!I$2-'F+ , F-'!I$3))</f>
        <v>1.6623929766613008E-2</v>
      </c>
      <c r="J1832" s="1" cm="1">
        <f t="array" ref="J1832">[1]!table_weight[Curve]*(('F+ , F-'!J$2-[1]!tbl_gk[[#This Row],[Curve]])/('F+ , F-'!J$2-'F+ , F-'!J$3))</f>
        <v>9.295879390190295E-3</v>
      </c>
      <c r="K1832" s="1" cm="1">
        <f t="array" ref="K1832">[1]!table_weight[FKAccuracy]*(('F+ , F-'!K$2-[1]!tbl_gk[[#This Row],[FKAccuracy]])/('F+ , F-'!K$2-'F+ , F-'!K$3))</f>
        <v>9.1268634012777444E-3</v>
      </c>
      <c r="L1832" s="1" cm="1">
        <f t="array" ref="L1832">[1]!table_weight[LongPassing]*(('F+ , F-'!L$2-[1]!tbl_gk[[#This Row],[LongPassing]])/('F+ , F-'!L$2-'F+ , F-'!L$3))</f>
        <v>2.1656964003031933E-2</v>
      </c>
      <c r="M1832" s="1" cm="1">
        <f t="array" ref="M1832">[1]!table_weight[BallControl]*(('F+ , F-'!M$2-[1]!tbl_gk[[#This Row],[BallControl]])/('F+ , F-'!M$2-'F+ , F-'!M$3))</f>
        <v>1.2169151201703639E-2</v>
      </c>
      <c r="N1832" s="1" cm="1">
        <f t="array" ref="N1832">[1]!table_weight[Acceleration]*(('F+ , F-'!N$2-[1]!tbl_gk[[#This Row],[Acceleration]])/('F+ , F-'!N$2-'F+ , F-'!N$3))</f>
        <v>8.5685141108466402E-3</v>
      </c>
      <c r="O1832" s="1" cm="1">
        <f t="array" ref="O1832">[1]!table_weight[SprintSpeed]*(('F+ , F-'!O$2-[1]!tbl_gk[[#This Row],[SprintSpeed]])/('F+ , F-'!O$2-'F+ , F-'!O$3))</f>
        <v>1.0400973532096125E-2</v>
      </c>
      <c r="P1832" s="1" cm="1">
        <f t="array" ref="P1832">[1]!table_weight[Agility]*(('F+ , F-'!P$2-[1]!tbl_gk[[#This Row],[Agility]])/('F+ , F-'!P$2-'F+ , F-'!P$3))</f>
        <v>3.9783763544031132E-3</v>
      </c>
      <c r="Q1832" s="1" cm="1">
        <f t="array" ref="Q1832">[1]!table_weight[Reactions]*(('F+ , F-'!Q$2-[1]!tbl_gk[[#This Row],[Reactions]])/('F+ , F-'!Q$2-'F+ , F-'!Q$3))</f>
        <v>2.8875952004042541E-3</v>
      </c>
      <c r="R1832" s="1" cm="1">
        <f t="array" ref="R1832">[1]!table_weight[Balance]*(('F+ , F-'!R$2-[1]!tbl_gk[[#This Row],[Balance]])/('F+ , F-'!R$2-'F+ , F-'!R$3))</f>
        <v>1.6142751594096668E-3</v>
      </c>
      <c r="S1832" s="1" cm="1">
        <f t="array" ref="S1832">[1]!table_weight[ShotPower]*(('F+ , F-'!S$2-[1]!tbl_gk[[#This Row],[ShotPower]])/('F+ , F-'!S$2-'F+ , F-'!S$3))</f>
        <v>6.7523948741159906E-3</v>
      </c>
      <c r="T1832" s="1" cm="1">
        <f t="array" ref="T1832">[1]!table_weight[Jumping]*(('F+ , F-'!T$2-[1]!tbl_gk[[#This Row],[Jumping]])/('F+ , F-'!T$2-'F+ , F-'!T$3))</f>
        <v>2.3185177188729754E-3</v>
      </c>
      <c r="U1832" s="1" cm="1">
        <f t="array" ref="U1832">[1]!table_weight[Stamina]*(('F+ , F-'!U$2-[1]!tbl_gk[[#This Row],[Stamina]])/('F+ , F-'!U$2-'F+ , F-'!U$3))</f>
        <v>1.6315495058735752E-2</v>
      </c>
      <c r="V1832" s="1" cm="1">
        <f t="array" ref="V1832">[1]!table_weight[Strength]*(('F+ , F-'!V$2-[1]!tbl_gk[[#This Row],[Strength]])/('F+ , F-'!V$2-'F+ , F-'!V$3))</f>
        <v>3.4606023729844775E-2</v>
      </c>
      <c r="W1832" s="1" cm="1">
        <f t="array" ref="W1832">[1]!table_weight[LongShots]*(('F+ , F-'!W$2-[1]!tbl_gk[[#This Row],[LongShots]])/('F+ , F-'!W$2-'F+ , F-'!W$3))</f>
        <v>9.3494698256990638E-3</v>
      </c>
      <c r="X1832" s="1" cm="1">
        <f t="array" ref="X1832">[1]!table_weight[Aggression]*(('F+ , F-'!X$2-[1]!tbl_gk[[#This Row],[Aggression]])/('F+ , F-'!X$2-'F+ , F-'!X$3))</f>
        <v>1.2169151201703659E-2</v>
      </c>
      <c r="Y1832" s="1" cm="1">
        <f t="array" ref="Y1832">[1]!table_weight[Interceptions]*(('F+ , F-'!Y$2-[1]!tbl_gk[[#This Row],[Interceptions]])/('F+ , F-'!Y$2-'F+ , F-'!Y$3))</f>
        <v>2.1469152933086991E-2</v>
      </c>
      <c r="Z1832" s="1" cm="1">
        <f t="array" ref="Z1832">[1]!table_weight[Positioning]*(('F+ , F-'!Z$2-[1]!tbl_gk[[#This Row],[Positioning]])/('F+ , F-'!Z$2-'F+ , F-'!Z$3))</f>
        <v>1.7746678835817667E-3</v>
      </c>
      <c r="AA1832" s="1" cm="1">
        <f t="array" ref="AA1832">[1]!table_weight[Vision]*(('F+ , F-'!AA$2-[1]!tbl_gk[[#This Row],[Vision]])/('F+ , F-'!AA$2-'F+ , F-'!AA$3))</f>
        <v>3.1234154751039387E-2</v>
      </c>
      <c r="AB1832" s="1" cm="1">
        <f t="array" ref="AB1832">[1]!table_weight[Penalties]*(('F+ , F-'!AB$2-[1]!tbl_gk[[#This Row],[Penalties]])/('F+ , F-'!AB$2-'F+ , F-'!AB$3))</f>
        <v>2.2705309687002014E-3</v>
      </c>
      <c r="AC1832" s="1" cm="1">
        <f t="array" ref="AC1832">[1]!table_weight[Composure]*(('F+ , F-'!AC$2-[1]!tbl_gk[[#This Row],[Composure]])/('F+ , F-'!AC$2-'F+ , F-'!AC$3))</f>
        <v>2.6153000389626249E-3</v>
      </c>
      <c r="AD1832" s="1" cm="1">
        <f t="array" ref="AD1832">[1]!table_weight[Marking]*(('F+ , F-'!AD$2-[1]!tbl_gk[[#This Row],[Marking]])/('F+ , F-'!AD$2-'F+ , F-'!AD$3))</f>
        <v>3.4704616390043845E-2</v>
      </c>
      <c r="AE1832" s="1" cm="1">
        <f t="array" ref="AE1832">[1]!table_weight[StandingTackle]*(('F+ , F-'!AE$2-[1]!tbl_gk[[#This Row],[StandingTackle]])/('F+ , F-'!AE$2-'F+ , F-'!AE$3))</f>
        <v>2.465854322450484E-2</v>
      </c>
      <c r="AF1832" s="1" cm="1">
        <f t="array" ref="AF1832">[1]!table_weight[SlidingTackle]*(('F+ , F-'!AF$2-[1]!tbl_gk[[#This Row],[SlidingTackle]])/('F+ , F-'!AF$2-'F+ , F-'!AF$3))</f>
        <v>9.7139715732897855E-3</v>
      </c>
      <c r="AG1832" s="1" cm="1">
        <f t="array" ref="AG1832">[1]!table_weight[GKDiving]*(('F+ , F-'!AG$2-[1]!tbl_gk[[#This Row],[GKDiving]])/('F+ , F-'!AG$2-'F+ , F-'!AG$3))</f>
        <v>5.4659770814318998E-2</v>
      </c>
      <c r="AH1832" s="1" cm="1">
        <f t="array" ref="AH1832">[1]!table_weight[GKHandling]*(('F+ , F-'!AH$2-[1]!tbl_gk[[#This Row],[GKHandling]])/('F+ , F-'!AH$2-'F+ , F-'!AH$3))</f>
        <v>6.2383434081559733E-2</v>
      </c>
      <c r="AI1832" s="1" cm="1">
        <f t="array" ref="AI1832">[1]!table_weight[GKKicking]*(('F+ , F-'!AI$2-[1]!tbl_gk[[#This Row],[GKKicking]])/('F+ , F-'!AI$2-'F+ , F-'!AI$3))</f>
        <v>3.0410708853057477E-2</v>
      </c>
      <c r="AJ1832" s="1" cm="1">
        <f t="array" ref="AJ1832">[1]!table_weight[GKPositioning]*(('F+ , F-'!AJ$2-[1]!tbl_gk[[#This Row],[GKPositioning]])/('F+ , F-'!AJ$2-'F+ , F-'!AJ$3))</f>
        <v>2.5227586529685691E-2</v>
      </c>
      <c r="AK1832" s="1" cm="1">
        <f t="array" ref="AK1832">[1]!table_weight[GKReflexes]*(('F+ , F-'!AK$2-[1]!tbl_gk[[#This Row],[GKReflexes]])/('F+ , F-'!AK$2-'F+ , F-'!AK$3))</f>
        <v>6.5591724977182797E-2</v>
      </c>
    </row>
    <row r="1833" spans="1:37" x14ac:dyDescent="0.55000000000000004">
      <c r="A1833" s="8">
        <f>[1]!tbl_gk[[#This Row],[ID]]</f>
        <v>267914</v>
      </c>
      <c r="B1833" s="2" cm="1">
        <f t="array" ref="B1833">[1]!table_weight[ValueEUR]*(('F+ , F-'!B$2-[1]!tbl_gk[[#This Row],[ValueEUR]])/('F+ , F-'!B$2-'F+ , F-'!B$3))</f>
        <v>1.2068791068449063E-4</v>
      </c>
      <c r="C1833" s="2" cm="1">
        <f t="array" ref="C1833">[1]!table_weight[WageEUR]*(('F+ , F-'!C$2-[1]!tbl_gk[[#This Row],[WageEUR]])/('F+ , F-'!C$2-'F+ , F-'!C$3))</f>
        <v>0</v>
      </c>
      <c r="D1833" s="2" cm="1">
        <f t="array" ref="D1833">[1]!table_weight[Crossing]*(('F+ , F-'!D$2-[1]!tbl_gk[[#This Row],[Crossing]])/('F+ , F-'!D$2-'F+ , F-'!D$3))</f>
        <v>3.4746129089074922E-2</v>
      </c>
      <c r="E1833" s="2" cm="1">
        <f t="array" ref="E1833">[1]!table_weight[Finishing]*(('F+ , F-'!E$2-[1]!tbl_gk[[#This Row],[Finishing]])/('F+ , F-'!E$2-'F+ , F-'!E$3))</f>
        <v>1.9965013690294877E-2</v>
      </c>
      <c r="F1833" s="2" cm="1">
        <f t="array" ref="F1833">[1]!table_weight[HeadingAccuracy]*(('F+ , F-'!F$2-[1]!tbl_gk[[#This Row],[HeadingAccuracy]])/('F+ , F-'!F$2-'F+ , F-'!F$3))</f>
        <v>1.00216539308148E-2</v>
      </c>
      <c r="G1833" s="2" cm="1">
        <f t="array" ref="G1833">[1]!table_weight[ShortPassing]*(('F+ , F-'!G$2-[1]!tbl_gk[[#This Row],[ShortPassing]])/('F+ , F-'!G$2-'F+ , F-'!G$3))</f>
        <v>4.781557995763748E-2</v>
      </c>
      <c r="H1833" s="2" cm="1">
        <f t="array" ref="H1833">[1]!table_weight[Volleys]*(('F+ , F-'!H$2-[1]!tbl_gk[[#This Row],[Volleys]])/('F+ , F-'!H$2-'F+ , F-'!H$3))</f>
        <v>1.9675665665797848E-3</v>
      </c>
      <c r="I1833" s="2" cm="1">
        <f t="array" ref="I1833">[1]!table_weight[Dribbling]*(('F+ , F-'!I$2-[1]!tbl_gk[[#This Row],[Dribbling]])/('F+ , F-'!I$2-'F+ , F-'!I$3))</f>
        <v>2.3469077317571304E-2</v>
      </c>
      <c r="J1833" s="2" cm="1">
        <f t="array" ref="J1833">[1]!table_weight[Curve]*(('F+ , F-'!J$2-[1]!tbl_gk[[#This Row],[Curve]])/('F+ , F-'!J$2-'F+ , F-'!J$3))</f>
        <v>9.4648953791028455E-3</v>
      </c>
      <c r="K1833" s="2" cm="1">
        <f t="array" ref="K1833">[1]!table_weight[FKAccuracy]*(('F+ , F-'!K$2-[1]!tbl_gk[[#This Row],[FKAccuracy]])/('F+ , F-'!K$2-'F+ , F-'!K$3))</f>
        <v>9.4310921813203358E-3</v>
      </c>
      <c r="L1833" s="2" cm="1">
        <f t="array" ref="L1833">[1]!table_weight[LongPassing]*(('F+ , F-'!L$2-[1]!tbl_gk[[#This Row],[LongPassing]])/('F+ , F-'!L$2-'F+ , F-'!L$3))</f>
        <v>2.3281236303259328E-2</v>
      </c>
      <c r="M1833" s="2" cm="1">
        <f t="array" ref="M1833">[1]!table_weight[BallControl]*(('F+ , F-'!M$2-[1]!tbl_gk[[#This Row],[BallControl]])/('F+ , F-'!M$2-'F+ , F-'!M$3))</f>
        <v>1.2603763744621627E-2</v>
      </c>
      <c r="N1833" s="2" cm="1">
        <f t="array" ref="N1833">[1]!table_weight[Acceleration]*(('F+ , F-'!N$2-[1]!tbl_gk[[#This Row],[Acceleration]])/('F+ , F-'!N$2-'F+ , F-'!N$3))</f>
        <v>6.7646164032999796E-3</v>
      </c>
      <c r="O1833" s="2" cm="1">
        <f t="array" ref="O1833">[1]!table_weight[SprintSpeed]*(('F+ , F-'!O$2-[1]!tbl_gk[[#This Row],[SprintSpeed]])/('F+ , F-'!O$2-'F+ , F-'!O$3))</f>
        <v>8.995436568299351E-3</v>
      </c>
      <c r="P1833" s="2" cm="1">
        <f t="array" ref="P1833">[1]!table_weight[Agility]*(('F+ , F-'!P$2-[1]!tbl_gk[[#This Row],[Agility]])/('F+ , F-'!P$2-'F+ , F-'!P$3))</f>
        <v>5.0314759776274665E-3</v>
      </c>
      <c r="Q1833" s="2" cm="1">
        <f t="array" ref="Q1833">[1]!table_weight[Reactions]*(('F+ , F-'!Q$2-[1]!tbl_gk[[#This Row],[Reactions]])/('F+ , F-'!Q$2-'F+ , F-'!Q$3))</f>
        <v>1.7531828002454398E-3</v>
      </c>
      <c r="R1833" s="2" cm="1">
        <f t="array" ref="R1833">[1]!table_weight[Balance]*(('F+ , F-'!R$2-[1]!tbl_gk[[#This Row],[Balance]])/('F+ , F-'!R$2-'F+ , F-'!R$3))</f>
        <v>1.6763626655408076E-3</v>
      </c>
      <c r="S1833" s="2" cm="1">
        <f t="array" ref="S1833">[1]!table_weight[ShotPower]*(('F+ , F-'!S$2-[1]!tbl_gk[[#This Row],[ShotPower]])/('F+ , F-'!S$2-'F+ , F-'!S$3))</f>
        <v>6.7523948741159906E-3</v>
      </c>
      <c r="T1833" s="2" cm="1">
        <f t="array" ref="T1833">[1]!table_weight[Jumping]*(('F+ , F-'!T$2-[1]!tbl_gk[[#This Row],[Jumping]])/('F+ , F-'!T$2-'F+ , F-'!T$3))</f>
        <v>1.9750336123732751E-3</v>
      </c>
      <c r="U1833" s="2" cm="1">
        <f t="array" ref="U1833">[1]!table_weight[Stamina]*(('F+ , F-'!U$2-[1]!tbl_gk[[#This Row],[Stamina]])/('F+ , F-'!U$2-'F+ , F-'!U$3))</f>
        <v>1.975033612373275E-2</v>
      </c>
      <c r="V1833" s="2" cm="1">
        <f t="array" ref="V1833">[1]!table_weight[Strength]*(('F+ , F-'!V$2-[1]!tbl_gk[[#This Row],[Strength]])/('F+ , F-'!V$2-'F+ , F-'!V$3))</f>
        <v>2.1296014602981403E-2</v>
      </c>
      <c r="W1833" s="2" cm="1">
        <f t="array" ref="W1833">[1]!table_weight[LongShots]*(('F+ , F-'!W$2-[1]!tbl_gk[[#This Row],[LongShots]])/('F+ , F-'!W$2-'F+ , F-'!W$3))</f>
        <v>9.6091773208573719E-3</v>
      </c>
      <c r="X1833" s="2" cm="1">
        <f t="array" ref="X1833">[1]!table_weight[Aggression]*(('F+ , F-'!X$2-[1]!tbl_gk[[#This Row],[Aggression]])/('F+ , F-'!X$2-'F+ , F-'!X$3))</f>
        <v>1.7036811682385123E-2</v>
      </c>
      <c r="Y1833" s="2" cm="1">
        <f t="array" ref="Y1833">[1]!table_weight[Interceptions]*(('F+ , F-'!Y$2-[1]!tbl_gk[[#This Row],[Interceptions]])/('F+ , F-'!Y$2-'F+ , F-'!Y$3))</f>
        <v>2.3546812894353474E-2</v>
      </c>
      <c r="Z1833" s="2" cm="1">
        <f t="array" ref="Z1833">[1]!table_weight[Positioning]*(('F+ , F-'!Z$2-[1]!tbl_gk[[#This Row],[Positioning]])/('F+ , F-'!Z$2-'F+ , F-'!Z$3))</f>
        <v>1.7746678835817667E-3</v>
      </c>
      <c r="AA1833" s="2" cm="1">
        <f t="array" ref="AA1833">[1]!table_weight[Vision]*(('F+ , F-'!AA$2-[1]!tbl_gk[[#This Row],[Vision]])/('F+ , F-'!AA$2-'F+ , F-'!AA$3))</f>
        <v>2.6265084677010397E-2</v>
      </c>
      <c r="AB1833" s="2" cm="1">
        <f t="array" ref="AB1833">[1]!table_weight[Penalties]*(('F+ , F-'!AB$2-[1]!tbl_gk[[#This Row],[Penalties]])/('F+ , F-'!AB$2-'F+ , F-'!AB$3))</f>
        <v>2.1922367973657118E-3</v>
      </c>
      <c r="AC1833" s="2" cm="1">
        <f t="array" ref="AC1833">[1]!table_weight[Composure]*(('F+ , F-'!AC$2-[1]!tbl_gk[[#This Row],[Composure]])/('F+ , F-'!AC$2-'F+ , F-'!AC$3))</f>
        <v>1.8680714564018749E-3</v>
      </c>
      <c r="AD1833" s="2" cm="1">
        <f t="array" ref="AD1833">[1]!table_weight[Marking]*(('F+ , F-'!AD$2-[1]!tbl_gk[[#This Row],[Marking]])/('F+ , F-'!AD$2-'F+ , F-'!AD$3))</f>
        <v>3.4704616390043845E-2</v>
      </c>
      <c r="AE1833" s="2" cm="1">
        <f t="array" ref="AE1833">[1]!table_weight[StandingTackle]*(('F+ , F-'!AE$2-[1]!tbl_gk[[#This Row],[StandingTackle]])/('F+ , F-'!AE$2-'F+ , F-'!AE$3))</f>
        <v>3.1383600467551613E-2</v>
      </c>
      <c r="AF1833" s="2" cm="1">
        <f t="array" ref="AF1833">[1]!table_weight[SlidingTackle]*(('F+ , F-'!AF$2-[1]!tbl_gk[[#This Row],[SlidingTackle]])/('F+ , F-'!AF$2-'F+ , F-'!AF$3))</f>
        <v>8.9667429907290316E-3</v>
      </c>
      <c r="AG1833" s="2" cm="1">
        <f t="array" ref="AG1833">[1]!table_weight[GKDiving]*(('F+ , F-'!AG$2-[1]!tbl_gk[[#This Row],[GKDiving]])/('F+ , F-'!AG$2-'F+ , F-'!AG$3))</f>
        <v>5.2951652976371534E-2</v>
      </c>
      <c r="AH1833" s="2" cm="1">
        <f t="array" ref="AH1833">[1]!table_weight[GKHandling]*(('F+ , F-'!AH$2-[1]!tbl_gk[[#This Row],[GKHandling]])/('F+ , F-'!AH$2-'F+ , F-'!AH$3))</f>
        <v>5.8818666419756312E-2</v>
      </c>
      <c r="AI1833" s="2" cm="1">
        <f t="array" ref="AI1833">[1]!table_weight[GKKicking]*(('F+ , F-'!AI$2-[1]!tbl_gk[[#This Row],[GKKicking]])/('F+ , F-'!AI$2-'F+ , F-'!AI$3))</f>
        <v>3.1305141466382698E-2</v>
      </c>
      <c r="AJ1833" s="2" cm="1">
        <f t="array" ref="AJ1833">[1]!table_weight[GKPositioning]*(('F+ , F-'!AJ$2-[1]!tbl_gk[[#This Row],[GKPositioning]])/('F+ , F-'!AJ$2-'F+ , F-'!AJ$3))</f>
        <v>2.2704827876717123E-2</v>
      </c>
      <c r="AK1833" s="2" cm="1">
        <f t="array" ref="AK1833">[1]!table_weight[GKReflexes]*(('F+ , F-'!AK$2-[1]!tbl_gk[[#This Row],[GKReflexes]])/('F+ , F-'!AK$2-'F+ , F-'!AK$3))</f>
        <v>5.8303755535273602E-2</v>
      </c>
    </row>
    <row r="1834" spans="1:37" x14ac:dyDescent="0.55000000000000004">
      <c r="A1834" s="7">
        <f>[1]!tbl_gk[[#This Row],[ID]]</f>
        <v>267917</v>
      </c>
      <c r="B1834" s="1" cm="1">
        <f t="array" ref="B1834">[1]!table_weight[ValueEUR]*(('F+ , F-'!B$2-[1]!tbl_gk[[#This Row],[ValueEUR]])/('F+ , F-'!B$2-'F+ , F-'!B$3))</f>
        <v>8.9821437363649033E-5</v>
      </c>
      <c r="C1834" s="1" cm="1">
        <f t="array" ref="C1834">[1]!table_weight[WageEUR]*(('F+ , F-'!C$2-[1]!tbl_gk[[#This Row],[WageEUR]])/('F+ , F-'!C$2-'F+ , F-'!C$3))</f>
        <v>0</v>
      </c>
      <c r="D1834" s="1" cm="1">
        <f t="array" ref="D1834">[1]!table_weight[Crossing]*(('F+ , F-'!D$2-[1]!tbl_gk[[#This Row],[Crossing]])/('F+ , F-'!D$2-'F+ , F-'!D$3))</f>
        <v>3.4746129089074922E-2</v>
      </c>
      <c r="E1834" s="1" cm="1">
        <f t="array" ref="E1834">[1]!table_weight[Finishing]*(('F+ , F-'!E$2-[1]!tbl_gk[[#This Row],[Finishing]])/('F+ , F-'!E$2-'F+ , F-'!E$3))</f>
        <v>1.9965013690294877E-2</v>
      </c>
      <c r="F1834" s="1" cm="1">
        <f t="array" ref="F1834">[1]!table_weight[HeadingAccuracy]*(('F+ , F-'!F$2-[1]!tbl_gk[[#This Row],[HeadingAccuracy]])/('F+ , F-'!F$2-'F+ , F-'!F$3))</f>
        <v>1.1691929585950599E-2</v>
      </c>
      <c r="G1834" s="1" cm="1">
        <f t="array" ref="G1834">[1]!table_weight[ShortPassing]*(('F+ , F-'!G$2-[1]!tbl_gk[[#This Row],[ShortPassing]])/('F+ , F-'!G$2-'F+ , F-'!G$3))</f>
        <v>5.3440942305594832E-2</v>
      </c>
      <c r="H1834" s="1" cm="1">
        <f t="array" ref="H1834">[1]!table_weight[Volleys]*(('F+ , F-'!H$2-[1]!tbl_gk[[#This Row],[Volleys]])/('F+ , F-'!H$2-'F+ , F-'!H$3))</f>
        <v>1.9675665665797848E-3</v>
      </c>
      <c r="I1834" s="1" cm="1">
        <f t="array" ref="I1834">[1]!table_weight[Dribbling]*(('F+ , F-'!I$2-[1]!tbl_gk[[#This Row],[Dribbling]])/('F+ , F-'!I$2-'F+ , F-'!I$3))</f>
        <v>2.2491199096005835E-2</v>
      </c>
      <c r="J1834" s="1" cm="1">
        <f t="array" ref="J1834">[1]!table_weight[Curve]*(('F+ , F-'!J$2-[1]!tbl_gk[[#This Row],[Curve]])/('F+ , F-'!J$2-'F+ , F-'!J$3))</f>
        <v>9.6339113680153961E-3</v>
      </c>
      <c r="K1834" s="1" cm="1">
        <f t="array" ref="K1834">[1]!table_weight[FKAccuracy]*(('F+ , F-'!K$2-[1]!tbl_gk[[#This Row],[FKAccuracy]])/('F+ , F-'!K$2-'F+ , F-'!K$3))</f>
        <v>9.2789777912990392E-3</v>
      </c>
      <c r="L1834" s="1" cm="1">
        <f t="array" ref="L1834">[1]!table_weight[LongPassing]*(('F+ , F-'!L$2-[1]!tbl_gk[[#This Row],[LongPassing]])/('F+ , F-'!L$2-'F+ , F-'!L$3))</f>
        <v>2.2198388103107734E-2</v>
      </c>
      <c r="M1834" s="1" cm="1">
        <f t="array" ref="M1834">[1]!table_weight[BallControl]*(('F+ , F-'!M$2-[1]!tbl_gk[[#This Row],[BallControl]])/('F+ , F-'!M$2-'F+ , F-'!M$3))</f>
        <v>1.3907601373375588E-2</v>
      </c>
      <c r="N1834" s="1" cm="1">
        <f t="array" ref="N1834">[1]!table_weight[Acceleration]*(('F+ , F-'!N$2-[1]!tbl_gk[[#This Row],[Acceleration]])/('F+ , F-'!N$2-'F+ , F-'!N$3))</f>
        <v>1.0146924604949968E-2</v>
      </c>
      <c r="O1834" s="1" cm="1">
        <f t="array" ref="O1834">[1]!table_weight[SprintSpeed]*(('F+ , F-'!O$2-[1]!tbl_gk[[#This Row],[SprintSpeed]])/('F+ , F-'!O$2-'F+ , F-'!O$3))</f>
        <v>1.2087617888652253E-2</v>
      </c>
      <c r="P1834" s="1" cm="1">
        <f t="array" ref="P1834">[1]!table_weight[Agility]*(('F+ , F-'!P$2-[1]!tbl_gk[[#This Row],[Agility]])/('F+ , F-'!P$2-'F+ , F-'!P$3))</f>
        <v>5.0314759776274665E-3</v>
      </c>
      <c r="Q1834" s="1" cm="1">
        <f t="array" ref="Q1834">[1]!table_weight[Reactions]*(('F+ , F-'!Q$2-[1]!tbl_gk[[#This Row],[Reactions]])/('F+ , F-'!Q$2-'F+ , F-'!Q$3))</f>
        <v>2.1141322002959716E-3</v>
      </c>
      <c r="R1834" s="1" cm="1">
        <f t="array" ref="R1834">[1]!table_weight[Balance]*(('F+ , F-'!R$2-[1]!tbl_gk[[#This Row],[Balance]])/('F+ , F-'!R$2-'F+ , F-'!R$3))</f>
        <v>1.4901001471473846E-3</v>
      </c>
      <c r="S1834" s="1" cm="1">
        <f t="array" ref="S1834">[1]!table_weight[ShotPower]*(('F+ , F-'!S$2-[1]!tbl_gk[[#This Row],[ShotPower]])/('F+ , F-'!S$2-'F+ , F-'!S$3))</f>
        <v>6.7523948741159906E-3</v>
      </c>
      <c r="T1834" s="1" cm="1">
        <f t="array" ref="T1834">[1]!table_weight[Jumping]*(('F+ , F-'!T$2-[1]!tbl_gk[[#This Row],[Jumping]])/('F+ , F-'!T$2-'F+ , F-'!T$3))</f>
        <v>2.2326466922480506E-3</v>
      </c>
      <c r="U1834" s="1" cm="1">
        <f t="array" ref="U1834">[1]!table_weight[Stamina]*(('F+ , F-'!U$2-[1]!tbl_gk[[#This Row],[Stamina]])/('F+ , F-'!U$2-'F+ , F-'!U$3))</f>
        <v>1.8032915591234249E-2</v>
      </c>
      <c r="V1834" s="1" cm="1">
        <f t="array" ref="V1834">[1]!table_weight[Strength]*(('F+ , F-'!V$2-[1]!tbl_gk[[#This Row],[Strength]])/('F+ , F-'!V$2-'F+ , F-'!V$3))</f>
        <v>2.662001825372675E-2</v>
      </c>
      <c r="W1834" s="1" cm="1">
        <f t="array" ref="W1834">[1]!table_weight[LongShots]*(('F+ , F-'!W$2-[1]!tbl_gk[[#This Row],[LongShots]])/('F+ , F-'!W$2-'F+ , F-'!W$3))</f>
        <v>9.86888481601568E-3</v>
      </c>
      <c r="X1834" s="1" cm="1">
        <f t="array" ref="X1834">[1]!table_weight[Aggression]*(('F+ , F-'!X$2-[1]!tbl_gk[[#This Row],[Aggression]])/('F+ , F-'!X$2-'F+ , F-'!X$3))</f>
        <v>1.1560693641618476E-2</v>
      </c>
      <c r="Y1834" s="1" cm="1">
        <f t="array" ref="Y1834">[1]!table_weight[Interceptions]*(('F+ , F-'!Y$2-[1]!tbl_gk[[#This Row],[Interceptions]])/('F+ , F-'!Y$2-'F+ , F-'!Y$3))</f>
        <v>2.1469152933086991E-2</v>
      </c>
      <c r="Z1834" s="1" cm="1">
        <f t="array" ref="Z1834">[1]!table_weight[Positioning]*(('F+ , F-'!Z$2-[1]!tbl_gk[[#This Row],[Positioning]])/('F+ , F-'!Z$2-'F+ , F-'!Z$3))</f>
        <v>1.7746678835817667E-3</v>
      </c>
      <c r="AA1834" s="1" cm="1">
        <f t="array" ref="AA1834">[1]!table_weight[Vision]*(('F+ , F-'!AA$2-[1]!tbl_gk[[#This Row],[Vision]])/('F+ , F-'!AA$2-'F+ , F-'!AA$3))</f>
        <v>3.1234154751039387E-2</v>
      </c>
      <c r="AB1834" s="1" cm="1">
        <f t="array" ref="AB1834">[1]!table_weight[Penalties]*(('F+ , F-'!AB$2-[1]!tbl_gk[[#This Row],[Penalties]])/('F+ , F-'!AB$2-'F+ , F-'!AB$3))</f>
        <v>2.1922367973657118E-3</v>
      </c>
      <c r="AC1834" s="1" cm="1">
        <f t="array" ref="AC1834">[1]!table_weight[Composure]*(('F+ , F-'!AC$2-[1]!tbl_gk[[#This Row],[Composure]])/('F+ , F-'!AC$2-'F+ , F-'!AC$3))</f>
        <v>1.9748183967676961E-3</v>
      </c>
      <c r="AD1834" s="1" cm="1">
        <f t="array" ref="AD1834">[1]!table_weight[Marking]*(('F+ , F-'!AD$2-[1]!tbl_gk[[#This Row],[Marking]])/('F+ , F-'!AD$2-'F+ , F-'!AD$3))</f>
        <v>3.6282098953227655E-2</v>
      </c>
      <c r="AE1834" s="1" cm="1">
        <f t="array" ref="AE1834">[1]!table_weight[StandingTackle]*(('F+ , F-'!AE$2-[1]!tbl_gk[[#This Row],[StandingTackle]])/('F+ , F-'!AE$2-'F+ , F-'!AE$3))</f>
        <v>2.017517172914032E-2</v>
      </c>
      <c r="AF1834" s="1" cm="1">
        <f t="array" ref="AF1834">[1]!table_weight[SlidingTackle]*(('F+ , F-'!AF$2-[1]!tbl_gk[[#This Row],[SlidingTackle]])/('F+ , F-'!AF$2-'F+ , F-'!AF$3))</f>
        <v>7.4722858256075263E-3</v>
      </c>
      <c r="AG1834" s="1" cm="1">
        <f t="array" ref="AG1834">[1]!table_weight[GKDiving]*(('F+ , F-'!AG$2-[1]!tbl_gk[[#This Row],[GKDiving]])/('F+ , F-'!AG$2-'F+ , F-'!AG$3))</f>
        <v>5.9784124328161402E-2</v>
      </c>
      <c r="AH1834" s="1" cm="1">
        <f t="array" ref="AH1834">[1]!table_weight[GKHandling]*(('F+ , F-'!AH$2-[1]!tbl_gk[[#This Row],[GKHandling]])/('F+ , F-'!AH$2-'F+ , F-'!AH$3))</f>
        <v>6.0601050250658012E-2</v>
      </c>
      <c r="AI1834" s="1" cm="1">
        <f t="array" ref="AI1834">[1]!table_weight[GKKicking]*(('F+ , F-'!AI$2-[1]!tbl_gk[[#This Row],[GKKicking]])/('F+ , F-'!AI$2-'F+ , F-'!AI$3))</f>
        <v>3.1305141466382698E-2</v>
      </c>
      <c r="AJ1834" s="1" cm="1">
        <f t="array" ref="AJ1834">[1]!table_weight[GKPositioning]*(('F+ , F-'!AJ$2-[1]!tbl_gk[[#This Row],[GKPositioning]])/('F+ , F-'!AJ$2-'F+ , F-'!AJ$3))</f>
        <v>2.2704827876717123E-2</v>
      </c>
      <c r="AK1834" s="1" cm="1">
        <f t="array" ref="AK1834">[1]!table_weight[GKReflexes]*(('F+ , F-'!AK$2-[1]!tbl_gk[[#This Row],[GKReflexes]])/('F+ , F-'!AK$2-'F+ , F-'!AK$3))</f>
        <v>5.4659770814318998E-2</v>
      </c>
    </row>
    <row r="1835" spans="1:37" x14ac:dyDescent="0.55000000000000004">
      <c r="A1835" s="8">
        <f>[1]!tbl_gk[[#This Row],[ID]]</f>
        <v>267938</v>
      </c>
      <c r="B1835" s="2" cm="1">
        <f t="array" ref="B1835">[1]!table_weight[ValueEUR]*(('F+ , F-'!B$2-[1]!tbl_gk[[#This Row],[ValueEUR]])/('F+ , F-'!B$2-'F+ , F-'!B$3))</f>
        <v>5.8954964042807441E-5</v>
      </c>
      <c r="C1835" s="2" cm="1">
        <f t="array" ref="C1835">[1]!table_weight[WageEUR]*(('F+ , F-'!C$2-[1]!tbl_gk[[#This Row],[WageEUR]])/('F+ , F-'!C$2-'F+ , F-'!C$3))</f>
        <v>0</v>
      </c>
      <c r="D1835" s="2" cm="1">
        <f t="array" ref="D1835">[1]!table_weight[Crossing]*(('F+ , F-'!D$2-[1]!tbl_gk[[#This Row],[Crossing]])/('F+ , F-'!D$2-'F+ , F-'!D$3))</f>
        <v>3.5866971962916043E-2</v>
      </c>
      <c r="E1835" s="2" cm="1">
        <f t="array" ref="E1835">[1]!table_weight[Finishing]*(('F+ , F-'!E$2-[1]!tbl_gk[[#This Row],[Finishing]])/('F+ , F-'!E$2-'F+ , F-'!E$3))</f>
        <v>1.7968512321265388E-2</v>
      </c>
      <c r="F1835" s="2" cm="1">
        <f t="array" ref="F1835">[1]!table_weight[HeadingAccuracy]*(('F+ , F-'!F$2-[1]!tbl_gk[[#This Row],[HeadingAccuracy]])/('F+ , F-'!F$2-'F+ , F-'!F$3))</f>
        <v>1.210949849973455E-2</v>
      </c>
      <c r="G1835" s="2" cm="1">
        <f t="array" ref="G1835">[1]!table_weight[ShortPassing]*(('F+ , F-'!G$2-[1]!tbl_gk[[#This Row],[ShortPassing]])/('F+ , F-'!G$2-'F+ , F-'!G$3))</f>
        <v>5.6253623479573515E-2</v>
      </c>
      <c r="H1835" s="2" cm="1">
        <f t="array" ref="H1835">[1]!table_weight[Volleys]*(('F+ , F-'!H$2-[1]!tbl_gk[[#This Row],[Volleys]])/('F+ , F-'!H$2-'F+ , F-'!H$3))</f>
        <v>2.4305234057750281E-3</v>
      </c>
      <c r="I1835" s="2" cm="1">
        <f t="array" ref="I1835">[1]!table_weight[Dribbling]*(('F+ , F-'!I$2-[1]!tbl_gk[[#This Row],[Dribbling]])/('F+ , F-'!I$2-'F+ , F-'!I$3))</f>
        <v>1.6623929766613008E-2</v>
      </c>
      <c r="J1835" s="2" cm="1">
        <f t="array" ref="J1835">[1]!table_weight[Curve]*(('F+ , F-'!J$2-[1]!tbl_gk[[#This Row],[Curve]])/('F+ , F-'!J$2-'F+ , F-'!J$3))</f>
        <v>9.6339113680153961E-3</v>
      </c>
      <c r="K1835" s="2" cm="1">
        <f t="array" ref="K1835">[1]!table_weight[FKAccuracy]*(('F+ , F-'!K$2-[1]!tbl_gk[[#This Row],[FKAccuracy]])/('F+ , F-'!K$2-'F+ , F-'!K$3))</f>
        <v>9.1268634012777444E-3</v>
      </c>
      <c r="L1835" s="2" cm="1">
        <f t="array" ref="L1835">[1]!table_weight[LongPassing]*(('F+ , F-'!L$2-[1]!tbl_gk[[#This Row],[LongPassing]])/('F+ , F-'!L$2-'F+ , F-'!L$3))</f>
        <v>2.3281236303259328E-2</v>
      </c>
      <c r="M1835" s="2" cm="1">
        <f t="array" ref="M1835">[1]!table_weight[BallControl]*(('F+ , F-'!M$2-[1]!tbl_gk[[#This Row],[BallControl]])/('F+ , F-'!M$2-'F+ , F-'!M$3))</f>
        <v>1.6080664087965525E-2</v>
      </c>
      <c r="N1835" s="2" cm="1">
        <f t="array" ref="N1835">[1]!table_weight[Acceleration]*(('F+ , F-'!N$2-[1]!tbl_gk[[#This Row],[Acceleration]])/('F+ , F-'!N$2-'F+ , F-'!N$3))</f>
        <v>8.1175396839599755E-3</v>
      </c>
      <c r="O1835" s="2" cm="1">
        <f t="array" ref="O1835">[1]!table_weight[SprintSpeed]*(('F+ , F-'!O$2-[1]!tbl_gk[[#This Row],[SprintSpeed]])/('F+ , F-'!O$2-'F+ , F-'!O$3))</f>
        <v>1.0682080924855479E-2</v>
      </c>
      <c r="P1835" s="2" cm="1">
        <f t="array" ref="P1835">[1]!table_weight[Agility]*(('F+ , F-'!P$2-[1]!tbl_gk[[#This Row],[Agility]])/('F+ , F-'!P$2-'F+ , F-'!P$3))</f>
        <v>3.6273431466616623E-3</v>
      </c>
      <c r="Q1835" s="2" cm="1">
        <f t="array" ref="Q1835">[1]!table_weight[Reactions]*(('F+ , F-'!Q$2-[1]!tbl_gk[[#This Row],[Reactions]])/('F+ , F-'!Q$2-'F+ , F-'!Q$3))</f>
        <v>1.9594396002743149E-3</v>
      </c>
      <c r="R1835" s="2" cm="1">
        <f t="array" ref="R1835">[1]!table_weight[Balance]*(('F+ , F-'!R$2-[1]!tbl_gk[[#This Row],[Balance]])/('F+ , F-'!R$2-'F+ , F-'!R$3))</f>
        <v>1.4280126410162438E-3</v>
      </c>
      <c r="S1835" s="2" cm="1">
        <f t="array" ref="S1835">[1]!table_weight[ShotPower]*(('F+ , F-'!S$2-[1]!tbl_gk[[#This Row],[ShotPower]])/('F+ , F-'!S$2-'F+ , F-'!S$3))</f>
        <v>7.271809864432606E-3</v>
      </c>
      <c r="T1835" s="2" cm="1">
        <f t="array" ref="T1835">[1]!table_weight[Jumping]*(('F+ , F-'!T$2-[1]!tbl_gk[[#This Row],[Jumping]])/('F+ , F-'!T$2-'F+ , F-'!T$3))</f>
        <v>2.4902597721228252E-3</v>
      </c>
      <c r="U1835" s="2" cm="1">
        <f t="array" ref="U1835">[1]!table_weight[Stamina]*(('F+ , F-'!U$2-[1]!tbl_gk[[#This Row],[Stamina]])/('F+ , F-'!U$2-'F+ , F-'!U$3))</f>
        <v>1.8032915591234249E-2</v>
      </c>
      <c r="V1835" s="2" cm="1">
        <f t="array" ref="V1835">[1]!table_weight[Strength]*(('F+ , F-'!V$2-[1]!tbl_gk[[#This Row],[Strength]])/('F+ , F-'!V$2-'F+ , F-'!V$3))</f>
        <v>2.5732684311935858E-2</v>
      </c>
      <c r="W1835" s="2" cm="1">
        <f t="array" ref="W1835">[1]!table_weight[LongShots]*(('F+ , F-'!W$2-[1]!tbl_gk[[#This Row],[LongShots]])/('F+ , F-'!W$2-'F+ , F-'!W$3))</f>
        <v>9.6091773208573719E-3</v>
      </c>
      <c r="X1835" s="2" cm="1">
        <f t="array" ref="X1835">[1]!table_weight[Aggression]*(('F+ , F-'!X$2-[1]!tbl_gk[[#This Row],[Aggression]])/('F+ , F-'!X$2-'F+ , F-'!X$3))</f>
        <v>1.7036811682385123E-2</v>
      </c>
      <c r="Y1835" s="2" cm="1">
        <f t="array" ref="Y1835">[1]!table_weight[Interceptions]*(('F+ , F-'!Y$2-[1]!tbl_gk[[#This Row],[Interceptions]])/('F+ , F-'!Y$2-'F+ , F-'!Y$3))</f>
        <v>2.0776599612664828E-2</v>
      </c>
      <c r="Z1835" s="2" cm="1">
        <f t="array" ref="Z1835">[1]!table_weight[Positioning]*(('F+ , F-'!Z$2-[1]!tbl_gk[[#This Row],[Positioning]])/('F+ , F-'!Z$2-'F+ , F-'!Z$3))</f>
        <v>1.7746678835817667E-3</v>
      </c>
      <c r="AA1835" s="2" cm="1">
        <f t="array" ref="AA1835">[1]!table_weight[Vision]*(('F+ , F-'!AA$2-[1]!tbl_gk[[#This Row],[Vision]])/('F+ , F-'!AA$2-'F+ , F-'!AA$3))</f>
        <v>2.9814420444173963E-2</v>
      </c>
      <c r="AB1835" s="2" cm="1">
        <f t="array" ref="AB1835">[1]!table_weight[Penalties]*(('F+ , F-'!AB$2-[1]!tbl_gk[[#This Row],[Penalties]])/('F+ , F-'!AB$2-'F+ , F-'!AB$3))</f>
        <v>2.3879722257019362E-3</v>
      </c>
      <c r="AC1835" s="2" cm="1">
        <f t="array" ref="AC1835">[1]!table_weight[Composure]*(('F+ , F-'!AC$2-[1]!tbl_gk[[#This Row],[Composure]])/('F+ , F-'!AC$2-'F+ , F-'!AC$3))</f>
        <v>2.2416857476822497E-3</v>
      </c>
      <c r="AD1835" s="2" cm="1">
        <f t="array" ref="AD1835">[1]!table_weight[Marking]*(('F+ , F-'!AD$2-[1]!tbl_gk[[#This Row],[Marking]])/('F+ , F-'!AD$2-'F+ , F-'!AD$3))</f>
        <v>3.3127133826860035E-2</v>
      </c>
      <c r="AE1835" s="2" cm="1">
        <f t="array" ref="AE1835">[1]!table_weight[StandingTackle]*(('F+ , F-'!AE$2-[1]!tbl_gk[[#This Row],[StandingTackle]])/('F+ , F-'!AE$2-'F+ , F-'!AE$3))</f>
        <v>3.362528621523387E-2</v>
      </c>
      <c r="AF1835" s="2" cm="1">
        <f t="array" ref="AF1835">[1]!table_weight[SlidingTackle]*(('F+ , F-'!AF$2-[1]!tbl_gk[[#This Row],[SlidingTackle]])/('F+ , F-'!AF$2-'F+ , F-'!AF$3))</f>
        <v>8.9667429907290316E-3</v>
      </c>
      <c r="AG1835" s="2" cm="1">
        <f t="array" ref="AG1835">[1]!table_weight[GKDiving]*(('F+ , F-'!AG$2-[1]!tbl_gk[[#This Row],[GKDiving]])/('F+ , F-'!AG$2-'F+ , F-'!AG$3))</f>
        <v>6.1492242166108872E-2</v>
      </c>
      <c r="AH1835" s="2" cm="1">
        <f t="array" ref="AH1835">[1]!table_weight[GKHandling]*(('F+ , F-'!AH$2-[1]!tbl_gk[[#This Row],[GKHandling]])/('F+ , F-'!AH$2-'F+ , F-'!AH$3))</f>
        <v>6.9512969405166547E-2</v>
      </c>
      <c r="AI1835" s="2" cm="1">
        <f t="array" ref="AI1835">[1]!table_weight[GKKicking]*(('F+ , F-'!AI$2-[1]!tbl_gk[[#This Row],[GKKicking]])/('F+ , F-'!AI$2-'F+ , F-'!AI$3))</f>
        <v>3.309400669303314E-2</v>
      </c>
      <c r="AJ1835" s="2" cm="1">
        <f t="array" ref="AJ1835">[1]!table_weight[GKPositioning]*(('F+ , F-'!AJ$2-[1]!tbl_gk[[#This Row],[GKPositioning]])/('F+ , F-'!AJ$2-'F+ , F-'!AJ$3))</f>
        <v>2.5858276192927833E-2</v>
      </c>
      <c r="AK1835" s="2" cm="1">
        <f t="array" ref="AK1835">[1]!table_weight[GKReflexes]*(('F+ , F-'!AK$2-[1]!tbl_gk[[#This Row],[GKReflexes]])/('F+ , F-'!AK$2-'F+ , F-'!AK$3))</f>
        <v>6.3769732616705502E-2</v>
      </c>
    </row>
    <row r="1836" spans="1:37" x14ac:dyDescent="0.55000000000000004">
      <c r="A1836" s="7">
        <f>[1]!tbl_gk[[#This Row],[ID]]</f>
        <v>267950</v>
      </c>
      <c r="B1836" s="1" cm="1">
        <f t="array" ref="B1836">[1]!table_weight[ValueEUR]*(('F+ , F-'!B$2-[1]!tbl_gk[[#This Row],[ValueEUR]])/('F+ , F-'!B$2-'F+ , F-'!B$3))</f>
        <v>8.9821437363649033E-5</v>
      </c>
      <c r="C1836" s="1" cm="1">
        <f t="array" ref="C1836">[1]!table_weight[WageEUR]*(('F+ , F-'!C$2-[1]!tbl_gk[[#This Row],[WageEUR]])/('F+ , F-'!C$2-'F+ , F-'!C$3))</f>
        <v>0</v>
      </c>
      <c r="D1836" s="1" cm="1">
        <f t="array" ref="D1836">[1]!table_weight[Crossing]*(('F+ , F-'!D$2-[1]!tbl_gk[[#This Row],[Crossing]])/('F+ , F-'!D$2-'F+ , F-'!D$3))</f>
        <v>3.4746129089074922E-2</v>
      </c>
      <c r="E1836" s="1" cm="1">
        <f t="array" ref="E1836">[1]!table_weight[Finishing]*(('F+ , F-'!E$2-[1]!tbl_gk[[#This Row],[Finishing]])/('F+ , F-'!E$2-'F+ , F-'!E$3))</f>
        <v>2.096326437480962E-2</v>
      </c>
      <c r="F1836" s="1" cm="1">
        <f t="array" ref="F1836">[1]!table_weight[HeadingAccuracy]*(('F+ , F-'!F$2-[1]!tbl_gk[[#This Row],[HeadingAccuracy]])/('F+ , F-'!F$2-'F+ , F-'!F$3))</f>
        <v>1.08567917583827E-2</v>
      </c>
      <c r="G1836" s="1" cm="1">
        <f t="array" ref="G1836">[1]!table_weight[ShortPassing]*(('F+ , F-'!G$2-[1]!tbl_gk[[#This Row],[ShortPassing]])/('F+ , F-'!G$2-'F+ , F-'!G$3))</f>
        <v>4.781557995763748E-2</v>
      </c>
      <c r="H1836" s="1" cm="1">
        <f t="array" ref="H1836">[1]!table_weight[Volleys]*(('F+ , F-'!H$2-[1]!tbl_gk[[#This Row],[Volleys]])/('F+ , F-'!H$2-'F+ , F-'!H$3))</f>
        <v>1.9675665665797848E-3</v>
      </c>
      <c r="I1836" s="1" cm="1">
        <f t="array" ref="I1836">[1]!table_weight[Dribbling]*(('F+ , F-'!I$2-[1]!tbl_gk[[#This Row],[Dribbling]])/('F+ , F-'!I$2-'F+ , F-'!I$3))</f>
        <v>1.8579686209743949E-2</v>
      </c>
      <c r="J1836" s="1" cm="1">
        <f t="array" ref="J1836">[1]!table_weight[Curve]*(('F+ , F-'!J$2-[1]!tbl_gk[[#This Row],[Curve]])/('F+ , F-'!J$2-'F+ , F-'!J$3))</f>
        <v>9.1268634012777444E-3</v>
      </c>
      <c r="K1836" s="1" cm="1">
        <f t="array" ref="K1836">[1]!table_weight[FKAccuracy]*(('F+ , F-'!K$2-[1]!tbl_gk[[#This Row],[FKAccuracy]])/('F+ , F-'!K$2-'F+ , F-'!K$3))</f>
        <v>8.8226346212351529E-3</v>
      </c>
      <c r="L1836" s="1" cm="1">
        <f t="array" ref="L1836">[1]!table_weight[LongPassing]*(('F+ , F-'!L$2-[1]!tbl_gk[[#This Row],[LongPassing]])/('F+ , F-'!L$2-'F+ , F-'!L$3))</f>
        <v>2.1656964003031933E-2</v>
      </c>
      <c r="M1836" s="1" cm="1">
        <f t="array" ref="M1836">[1]!table_weight[BallControl]*(('F+ , F-'!M$2-[1]!tbl_gk[[#This Row],[BallControl]])/('F+ , F-'!M$2-'F+ , F-'!M$3))</f>
        <v>1.4342213916293577E-2</v>
      </c>
      <c r="N1836" s="1" cm="1">
        <f t="array" ref="N1836">[1]!table_weight[Acceleration]*(('F+ , F-'!N$2-[1]!tbl_gk[[#This Row],[Acceleration]])/('F+ , F-'!N$2-'F+ , F-'!N$3))</f>
        <v>8.7940013242899726E-3</v>
      </c>
      <c r="O1836" s="1" cm="1">
        <f t="array" ref="O1836">[1]!table_weight[SprintSpeed]*(('F+ , F-'!O$2-[1]!tbl_gk[[#This Row],[SprintSpeed]])/('F+ , F-'!O$2-'F+ , F-'!O$3))</f>
        <v>8.4332217827806418E-3</v>
      </c>
      <c r="P1836" s="1" cm="1">
        <f t="array" ref="P1836">[1]!table_weight[Agility]*(('F+ , F-'!P$2-[1]!tbl_gk[[#This Row],[Agility]])/('F+ , F-'!P$2-'F+ , F-'!P$3))</f>
        <v>4.4464206313917145E-3</v>
      </c>
      <c r="Q1836" s="1" cm="1">
        <f t="array" ref="Q1836">[1]!table_weight[Reactions]*(('F+ , F-'!Q$2-[1]!tbl_gk[[#This Row],[Reactions]])/('F+ , F-'!Q$2-'F+ , F-'!Q$3))</f>
        <v>1.7531828002454398E-3</v>
      </c>
      <c r="R1836" s="1" cm="1">
        <f t="array" ref="R1836">[1]!table_weight[Balance]*(('F+ , F-'!R$2-[1]!tbl_gk[[#This Row],[Balance]])/('F+ , F-'!R$2-'F+ , F-'!R$3))</f>
        <v>1.5521876532785257E-3</v>
      </c>
      <c r="S1836" s="1" cm="1">
        <f t="array" ref="S1836">[1]!table_weight[ShotPower]*(('F+ , F-'!S$2-[1]!tbl_gk[[#This Row],[ShotPower]])/('F+ , F-'!S$2-'F+ , F-'!S$3))</f>
        <v>7.5315173595909123E-3</v>
      </c>
      <c r="T1836" s="1" cm="1">
        <f t="array" ref="T1836">[1]!table_weight[Jumping]*(('F+ , F-'!T$2-[1]!tbl_gk[[#This Row],[Jumping]])/('F+ , F-'!T$2-'F+ , F-'!T$3))</f>
        <v>2.0609046389982004E-3</v>
      </c>
      <c r="U1836" s="1" cm="1">
        <f t="array" ref="U1836">[1]!table_weight[Stamina]*(('F+ , F-'!U$2-[1]!tbl_gk[[#This Row],[Stamina]])/('F+ , F-'!U$2-'F+ , F-'!U$3))</f>
        <v>1.88916258574835E-2</v>
      </c>
      <c r="V1836" s="1" cm="1">
        <f t="array" ref="V1836">[1]!table_weight[Strength]*(('F+ , F-'!V$2-[1]!tbl_gk[[#This Row],[Strength]])/('F+ , F-'!V$2-'F+ , F-'!V$3))</f>
        <v>2.662001825372675E-2</v>
      </c>
      <c r="W1836" s="1" cm="1">
        <f t="array" ref="W1836">[1]!table_weight[LongShots]*(('F+ , F-'!W$2-[1]!tbl_gk[[#This Row],[LongShots]])/('F+ , F-'!W$2-'F+ , F-'!W$3))</f>
        <v>9.3494698256990638E-3</v>
      </c>
      <c r="X1836" s="1" cm="1">
        <f t="array" ref="X1836">[1]!table_weight[Aggression]*(('F+ , F-'!X$2-[1]!tbl_gk[[#This Row],[Aggression]])/('F+ , F-'!X$2-'F+ , F-'!X$3))</f>
        <v>1.1560693641618476E-2</v>
      </c>
      <c r="Y1836" s="1" cm="1">
        <f t="array" ref="Y1836">[1]!table_weight[Interceptions]*(('F+ , F-'!Y$2-[1]!tbl_gk[[#This Row],[Interceptions]])/('F+ , F-'!Y$2-'F+ , F-'!Y$3))</f>
        <v>2.4931919535197796E-2</v>
      </c>
      <c r="Z1836" s="1" cm="1">
        <f t="array" ref="Z1836">[1]!table_weight[Positioning]*(('F+ , F-'!Z$2-[1]!tbl_gk[[#This Row],[Positioning]])/('F+ , F-'!Z$2-'F+ , F-'!Z$3))</f>
        <v>1.6267788932832863E-3</v>
      </c>
      <c r="AA1836" s="1" cm="1">
        <f t="array" ref="AA1836">[1]!table_weight[Vision]*(('F+ , F-'!AA$2-[1]!tbl_gk[[#This Row],[Vision]])/('F+ , F-'!AA$2-'F+ , F-'!AA$3))</f>
        <v>3.4073623364770246E-2</v>
      </c>
      <c r="AB1836" s="1" cm="1">
        <f t="array" ref="AB1836">[1]!table_weight[Penalties]*(('F+ , F-'!AB$2-[1]!tbl_gk[[#This Row],[Penalties]])/('F+ , F-'!AB$2-'F+ , F-'!AB$3))</f>
        <v>2.0356484546967322E-3</v>
      </c>
      <c r="AC1836" s="1" cm="1">
        <f t="array" ref="AC1836">[1]!table_weight[Composure]*(('F+ , F-'!AC$2-[1]!tbl_gk[[#This Row],[Composure]])/('F+ , F-'!AC$2-'F+ , F-'!AC$3))</f>
        <v>2.401806158230982E-3</v>
      </c>
      <c r="AD1836" s="1" cm="1">
        <f t="array" ref="AD1836">[1]!table_weight[Marking]*(('F+ , F-'!AD$2-[1]!tbl_gk[[#This Row],[Marking]])/('F+ , F-'!AD$2-'F+ , F-'!AD$3))</f>
        <v>3.6282098953227655E-2</v>
      </c>
      <c r="AE1836" s="1" cm="1">
        <f t="array" ref="AE1836">[1]!table_weight[StandingTackle]*(('F+ , F-'!AE$2-[1]!tbl_gk[[#This Row],[StandingTackle]])/('F+ , F-'!AE$2-'F+ , F-'!AE$3))</f>
        <v>2.241685747682258E-2</v>
      </c>
      <c r="AF1836" s="1" cm="1">
        <f t="array" ref="AF1836">[1]!table_weight[SlidingTackle]*(('F+ , F-'!AF$2-[1]!tbl_gk[[#This Row],[SlidingTackle]])/('F+ , F-'!AF$2-'F+ , F-'!AF$3))</f>
        <v>8.9667429907290316E-3</v>
      </c>
      <c r="AG1836" s="1" cm="1">
        <f t="array" ref="AG1836">[1]!table_weight[GKDiving]*(('F+ , F-'!AG$2-[1]!tbl_gk[[#This Row],[GKDiving]])/('F+ , F-'!AG$2-'F+ , F-'!AG$3))</f>
        <v>5.4659770814318998E-2</v>
      </c>
      <c r="AH1836" s="1" cm="1">
        <f t="array" ref="AH1836">[1]!table_weight[GKHandling]*(('F+ , F-'!AH$2-[1]!tbl_gk[[#This Row],[GKHandling]])/('F+ , F-'!AH$2-'F+ , F-'!AH$3))</f>
        <v>6.416581791246144E-2</v>
      </c>
      <c r="AI1836" s="1" cm="1">
        <f t="array" ref="AI1836">[1]!table_weight[GKKicking]*(('F+ , F-'!AI$2-[1]!tbl_gk[[#This Row],[GKKicking]])/('F+ , F-'!AI$2-'F+ , F-'!AI$3))</f>
        <v>3.3988439306358358E-2</v>
      </c>
      <c r="AJ1836" s="1" cm="1">
        <f t="array" ref="AJ1836">[1]!table_weight[GKPositioning]*(('F+ , F-'!AJ$2-[1]!tbl_gk[[#This Row],[GKPositioning]])/('F+ , F-'!AJ$2-'F+ , F-'!AJ$3))</f>
        <v>2.3335517539959265E-2</v>
      </c>
      <c r="AK1836" s="1" cm="1">
        <f t="array" ref="AK1836">[1]!table_weight[GKReflexes]*(('F+ , F-'!AK$2-[1]!tbl_gk[[#This Row],[GKReflexes]])/('F+ , F-'!AK$2-'F+ , F-'!AK$3))</f>
        <v>5.64817631747963E-2</v>
      </c>
    </row>
    <row r="1837" spans="1:37" x14ac:dyDescent="0.55000000000000004">
      <c r="A1837" s="8">
        <f>[1]!tbl_gk[[#This Row],[ID]]</f>
        <v>267962</v>
      </c>
      <c r="B1837" s="2" cm="1">
        <f t="array" ref="B1837">[1]!table_weight[ValueEUR]*(('F+ , F-'!B$2-[1]!tbl_gk[[#This Row],[ValueEUR]])/('F+ , F-'!B$2-'F+ , F-'!B$3))</f>
        <v>8.210481903343863E-5</v>
      </c>
      <c r="C1837" s="2" cm="1">
        <f t="array" ref="C1837">[1]!table_weight[WageEUR]*(('F+ , F-'!C$2-[1]!tbl_gk[[#This Row],[WageEUR]])/('F+ , F-'!C$2-'F+ , F-'!C$3))</f>
        <v>3.9120935309418157E-5</v>
      </c>
      <c r="D1837" s="2" cm="1">
        <f t="array" ref="D1837">[1]!table_weight[Crossing]*(('F+ , F-'!D$2-[1]!tbl_gk[[#This Row],[Crossing]])/('F+ , F-'!D$2-'F+ , F-'!D$3))</f>
        <v>3.3625286215233793E-2</v>
      </c>
      <c r="E1837" s="2" cm="1">
        <f t="array" ref="E1837">[1]!table_weight[Finishing]*(('F+ , F-'!E$2-[1]!tbl_gk[[#This Row],[Finishing]])/('F+ , F-'!E$2-'F+ , F-'!E$3))</f>
        <v>2.1961515059324362E-2</v>
      </c>
      <c r="F1837" s="2" cm="1">
        <f t="array" ref="F1837">[1]!table_weight[HeadingAccuracy]*(('F+ , F-'!F$2-[1]!tbl_gk[[#This Row],[HeadingAccuracy]])/('F+ , F-'!F$2-'F+ , F-'!F$3))</f>
        <v>1.0439222844598752E-2</v>
      </c>
      <c r="G1837" s="2" cm="1">
        <f t="array" ref="G1837">[1]!table_weight[ShortPassing]*(('F+ , F-'!G$2-[1]!tbl_gk[[#This Row],[ShortPassing]])/('F+ , F-'!G$2-'F+ , F-'!G$3))</f>
        <v>4.781557995763748E-2</v>
      </c>
      <c r="H1837" s="2" cm="1">
        <f t="array" ref="H1837">[1]!table_weight[Volleys]*(('F+ , F-'!H$2-[1]!tbl_gk[[#This Row],[Volleys]])/('F+ , F-'!H$2-'F+ , F-'!H$3))</f>
        <v>2.0833057763785961E-3</v>
      </c>
      <c r="I1837" s="2" cm="1">
        <f t="array" ref="I1837">[1]!table_weight[Dribbling]*(('F+ , F-'!I$2-[1]!tbl_gk[[#This Row],[Dribbling]])/('F+ , F-'!I$2-'F+ , F-'!I$3))</f>
        <v>1.8579686209743949E-2</v>
      </c>
      <c r="J1837" s="2" cm="1">
        <f t="array" ref="J1837">[1]!table_weight[Curve]*(('F+ , F-'!J$2-[1]!tbl_gk[[#This Row],[Curve]])/('F+ , F-'!J$2-'F+ , F-'!J$3))</f>
        <v>9.295879390190295E-3</v>
      </c>
      <c r="K1837" s="2" cm="1">
        <f t="array" ref="K1837">[1]!table_weight[FKAccuracy]*(('F+ , F-'!K$2-[1]!tbl_gk[[#This Row],[FKAccuracy]])/('F+ , F-'!K$2-'F+ , F-'!K$3))</f>
        <v>9.5832065713416324E-3</v>
      </c>
      <c r="L1837" s="2" cm="1">
        <f t="array" ref="L1837">[1]!table_weight[LongPassing]*(('F+ , F-'!L$2-[1]!tbl_gk[[#This Row],[LongPassing]])/('F+ , F-'!L$2-'F+ , F-'!L$3))</f>
        <v>2.5988356803638323E-2</v>
      </c>
      <c r="M1837" s="2" cm="1">
        <f t="array" ref="M1837">[1]!table_weight[BallControl]*(('F+ , F-'!M$2-[1]!tbl_gk[[#This Row],[BallControl]])/('F+ , F-'!M$2-'F+ , F-'!M$3))</f>
        <v>1.4776826459211564E-2</v>
      </c>
      <c r="N1837" s="2" cm="1">
        <f t="array" ref="N1837">[1]!table_weight[Acceleration]*(('F+ , F-'!N$2-[1]!tbl_gk[[#This Row],[Acceleration]])/('F+ , F-'!N$2-'F+ , F-'!N$3))</f>
        <v>7.2155908301866443E-3</v>
      </c>
      <c r="O1837" s="2" cm="1">
        <f t="array" ref="O1837">[1]!table_weight[SprintSpeed]*(('F+ , F-'!O$2-[1]!tbl_gk[[#This Row],[SprintSpeed]])/('F+ , F-'!O$2-'F+ , F-'!O$3))</f>
        <v>9.2765439610587065E-3</v>
      </c>
      <c r="P1837" s="2" cm="1">
        <f t="array" ref="P1837">[1]!table_weight[Agility]*(('F+ , F-'!P$2-[1]!tbl_gk[[#This Row],[Agility]])/('F+ , F-'!P$2-'F+ , F-'!P$3))</f>
        <v>3.9783763544031132E-3</v>
      </c>
      <c r="Q1837" s="2" cm="1">
        <f t="array" ref="Q1837">[1]!table_weight[Reactions]*(('F+ , F-'!Q$2-[1]!tbl_gk[[#This Row],[Reactions]])/('F+ , F-'!Q$2-'F+ , F-'!Q$3))</f>
        <v>1.9078754002670962E-3</v>
      </c>
      <c r="R1837" s="2" cm="1">
        <f t="array" ref="R1837">[1]!table_weight[Balance]*(('F+ , F-'!R$2-[1]!tbl_gk[[#This Row],[Balance]])/('F+ , F-'!R$2-'F+ , F-'!R$3))</f>
        <v>2.5455877513767822E-3</v>
      </c>
      <c r="S1837" s="2" cm="1">
        <f t="array" ref="S1837">[1]!table_weight[ShotPower]*(('F+ , F-'!S$2-[1]!tbl_gk[[#This Row],[ShotPower]])/('F+ , F-'!S$2-'F+ , F-'!S$3))</f>
        <v>7.5315173595909123E-3</v>
      </c>
      <c r="T1837" s="2" cm="1">
        <f t="array" ref="T1837">[1]!table_weight[Jumping]*(('F+ , F-'!T$2-[1]!tbl_gk[[#This Row],[Jumping]])/('F+ , F-'!T$2-'F+ , F-'!T$3))</f>
        <v>3.6924541448717756E-3</v>
      </c>
      <c r="U1837" s="2" cm="1">
        <f t="array" ref="U1837">[1]!table_weight[Stamina]*(('F+ , F-'!U$2-[1]!tbl_gk[[#This Row],[Stamina]])/('F+ , F-'!U$2-'F+ , F-'!U$3))</f>
        <v>2.57613079874775E-2</v>
      </c>
      <c r="V1837" s="2" cm="1">
        <f t="array" ref="V1837">[1]!table_weight[Strength]*(('F+ , F-'!V$2-[1]!tbl_gk[[#This Row],[Strength]])/('F+ , F-'!V$2-'F+ , F-'!V$3))</f>
        <v>2.662001825372675E-2</v>
      </c>
      <c r="W1837" s="2" cm="1">
        <f t="array" ref="W1837">[1]!table_weight[LongShots]*(('F+ , F-'!W$2-[1]!tbl_gk[[#This Row],[LongShots]])/('F+ , F-'!W$2-'F+ , F-'!W$3))</f>
        <v>9.6091773208573719E-3</v>
      </c>
      <c r="X1837" s="2" cm="1">
        <f t="array" ref="X1837">[1]!table_weight[Aggression]*(('F+ , F-'!X$2-[1]!tbl_gk[[#This Row],[Aggression]])/('F+ , F-'!X$2-'F+ , F-'!X$3))</f>
        <v>1.1560693641618476E-2</v>
      </c>
      <c r="Y1837" s="2" cm="1">
        <f t="array" ref="Y1837">[1]!table_weight[Interceptions]*(('F+ , F-'!Y$2-[1]!tbl_gk[[#This Row],[Interceptions]])/('F+ , F-'!Y$2-'F+ , F-'!Y$3))</f>
        <v>2.0776599612664828E-2</v>
      </c>
      <c r="Z1837" s="2" cm="1">
        <f t="array" ref="Z1837">[1]!table_weight[Positioning]*(('F+ , F-'!Z$2-[1]!tbl_gk[[#This Row],[Positioning]])/('F+ , F-'!Z$2-'F+ , F-'!Z$3))</f>
        <v>2.3662238447756888E-3</v>
      </c>
      <c r="AA1837" s="2" cm="1">
        <f t="array" ref="AA1837">[1]!table_weight[Vision]*(('F+ , F-'!AA$2-[1]!tbl_gk[[#This Row],[Vision]])/('F+ , F-'!AA$2-'F+ , F-'!AA$3))</f>
        <v>2.3425616063279545E-2</v>
      </c>
      <c r="AB1837" s="2" cm="1">
        <f t="array" ref="AB1837">[1]!table_weight[Penalties]*(('F+ , F-'!AB$2-[1]!tbl_gk[[#This Row],[Penalties]])/('F+ , F-'!AB$2-'F+ , F-'!AB$3))</f>
        <v>2.5054134827036706E-3</v>
      </c>
      <c r="AC1837" s="2" cm="1">
        <f t="array" ref="AC1837">[1]!table_weight[Composure]*(('F+ , F-'!AC$2-[1]!tbl_gk[[#This Row],[Composure]])/('F+ , F-'!AC$2-'F+ , F-'!AC$3))</f>
        <v>2.5619265687797138E-3</v>
      </c>
      <c r="AD1837" s="2" cm="1">
        <f t="array" ref="AD1837">[1]!table_weight[Marking]*(('F+ , F-'!AD$2-[1]!tbl_gk[[#This Row],[Marking]])/('F+ , F-'!AD$2-'F+ , F-'!AD$3))</f>
        <v>3.9437064079595283E-2</v>
      </c>
      <c r="AE1837" s="2" cm="1">
        <f t="array" ref="AE1837">[1]!table_weight[StandingTackle]*(('F+ , F-'!AE$2-[1]!tbl_gk[[#This Row],[StandingTackle]])/('F+ , F-'!AE$2-'F+ , F-'!AE$3))</f>
        <v>2.9141914719869356E-2</v>
      </c>
      <c r="AF1837" s="2" cm="1">
        <f t="array" ref="AF1837">[1]!table_weight[SlidingTackle]*(('F+ , F-'!AF$2-[1]!tbl_gk[[#This Row],[SlidingTackle]])/('F+ , F-'!AF$2-'F+ , F-'!AF$3))</f>
        <v>8.9667429907290316E-3</v>
      </c>
      <c r="AG1837" s="2" cm="1">
        <f t="array" ref="AG1837">[1]!table_weight[GKDiving]*(('F+ , F-'!AG$2-[1]!tbl_gk[[#This Row],[GKDiving]])/('F+ , F-'!AG$2-'F+ , F-'!AG$3))</f>
        <v>6.320036000405635E-2</v>
      </c>
      <c r="AH1837" s="2" cm="1">
        <f t="array" ref="AH1837">[1]!table_weight[GKHandling]*(('F+ , F-'!AH$2-[1]!tbl_gk[[#This Row],[GKHandling]])/('F+ , F-'!AH$2-'F+ , F-'!AH$3))</f>
        <v>6.9512969405166547E-2</v>
      </c>
      <c r="AI1837" s="2" cm="1">
        <f t="array" ref="AI1837">[1]!table_weight[GKKicking]*(('F+ , F-'!AI$2-[1]!tbl_gk[[#This Row],[GKKicking]])/('F+ , F-'!AI$2-'F+ , F-'!AI$3))</f>
        <v>3.3988439306358358E-2</v>
      </c>
      <c r="AJ1837" s="2" cm="1">
        <f t="array" ref="AJ1837">[1]!table_weight[GKPositioning]*(('F+ , F-'!AJ$2-[1]!tbl_gk[[#This Row],[GKPositioning]])/('F+ , F-'!AJ$2-'F+ , F-'!AJ$3))</f>
        <v>2.2074138213474981E-2</v>
      </c>
      <c r="AK1837" s="2" cm="1">
        <f t="array" ref="AK1837">[1]!table_weight[GKReflexes]*(('F+ , F-'!AK$2-[1]!tbl_gk[[#This Row],[GKReflexes]])/('F+ , F-'!AK$2-'F+ , F-'!AK$3))</f>
        <v>6.3769732616705502E-2</v>
      </c>
    </row>
    <row r="1838" spans="1:37" x14ac:dyDescent="0.55000000000000004">
      <c r="A1838" s="7">
        <f>[1]!tbl_gk[[#This Row],[ID]]</f>
        <v>267967</v>
      </c>
      <c r="B1838" s="1" cm="1">
        <f t="array" ref="B1838">[1]!table_weight[ValueEUR]*(('F+ , F-'!B$2-[1]!tbl_gk[[#This Row],[ValueEUR]])/('F+ , F-'!B$2-'F+ , F-'!B$3))</f>
        <v>4.9695022046554962E-5</v>
      </c>
      <c r="C1838" s="1" cm="1">
        <f t="array" ref="C1838">[1]!table_weight[WageEUR]*(('F+ , F-'!C$2-[1]!tbl_gk[[#This Row],[WageEUR]])/('F+ , F-'!C$2-'F+ , F-'!C$3))</f>
        <v>0</v>
      </c>
      <c r="D1838" s="1" cm="1">
        <f t="array" ref="D1838">[1]!table_weight[Crossing]*(('F+ , F-'!D$2-[1]!tbl_gk[[#This Row],[Crossing]])/('F+ , F-'!D$2-'F+ , F-'!D$3))</f>
        <v>3.4746129089074922E-2</v>
      </c>
      <c r="E1838" s="1" cm="1">
        <f t="array" ref="E1838">[1]!table_weight[Finishing]*(('F+ , F-'!E$2-[1]!tbl_gk[[#This Row],[Finishing]])/('F+ , F-'!E$2-'F+ , F-'!E$3))</f>
        <v>1.9965013690294877E-2</v>
      </c>
      <c r="F1838" s="1" cm="1">
        <f t="array" ref="F1838">[1]!table_weight[HeadingAccuracy]*(('F+ , F-'!F$2-[1]!tbl_gk[[#This Row],[HeadingAccuracy]])/('F+ , F-'!F$2-'F+ , F-'!F$3))</f>
        <v>1.0439222844598752E-2</v>
      </c>
      <c r="G1838" s="1" cm="1">
        <f t="array" ref="G1838">[1]!table_weight[ShortPassing]*(('F+ , F-'!G$2-[1]!tbl_gk[[#This Row],[ShortPassing]])/('F+ , F-'!G$2-'F+ , F-'!G$3))</f>
        <v>5.2034601718605494E-2</v>
      </c>
      <c r="H1838" s="1" cm="1">
        <f t="array" ref="H1838">[1]!table_weight[Volleys]*(('F+ , F-'!H$2-[1]!tbl_gk[[#This Row],[Volleys]])/('F+ , F-'!H$2-'F+ , F-'!H$3))</f>
        <v>2.1990449861774069E-3</v>
      </c>
      <c r="I1838" s="1" cm="1">
        <f t="array" ref="I1838">[1]!table_weight[Dribbling]*(('F+ , F-'!I$2-[1]!tbl_gk[[#This Row],[Dribbling]])/('F+ , F-'!I$2-'F+ , F-'!I$3))</f>
        <v>2.0535442652874894E-2</v>
      </c>
      <c r="J1838" s="1" cm="1">
        <f t="array" ref="J1838">[1]!table_weight[Curve]*(('F+ , F-'!J$2-[1]!tbl_gk[[#This Row],[Curve]])/('F+ , F-'!J$2-'F+ , F-'!J$3))</f>
        <v>9.6339113680153961E-3</v>
      </c>
      <c r="K1838" s="1" cm="1">
        <f t="array" ref="K1838">[1]!table_weight[FKAccuracy]*(('F+ , F-'!K$2-[1]!tbl_gk[[#This Row],[FKAccuracy]])/('F+ , F-'!K$2-'F+ , F-'!K$3))</f>
        <v>9.7353209613629272E-3</v>
      </c>
      <c r="L1838" s="1" cm="1">
        <f t="array" ref="L1838">[1]!table_weight[LongPassing]*(('F+ , F-'!L$2-[1]!tbl_gk[[#This Row],[LongPassing]])/('F+ , F-'!L$2-'F+ , F-'!L$3))</f>
        <v>2.1115539902956136E-2</v>
      </c>
      <c r="M1838" s="1" cm="1">
        <f t="array" ref="M1838">[1]!table_weight[BallControl]*(('F+ , F-'!M$2-[1]!tbl_gk[[#This Row],[BallControl]])/('F+ , F-'!M$2-'F+ , F-'!M$3))</f>
        <v>1.3472988830457604E-2</v>
      </c>
      <c r="N1838" s="1" cm="1">
        <f t="array" ref="N1838">[1]!table_weight[Acceleration]*(('F+ , F-'!N$2-[1]!tbl_gk[[#This Row],[Acceleration]])/('F+ , F-'!N$2-'F+ , F-'!N$3))</f>
        <v>1.0823386245279966E-2</v>
      </c>
      <c r="O1838" s="1" cm="1">
        <f t="array" ref="O1838">[1]!table_weight[SprintSpeed]*(('F+ , F-'!O$2-[1]!tbl_gk[[#This Row],[SprintSpeed]])/('F+ , F-'!O$2-'F+ , F-'!O$3))</f>
        <v>1.0682080924855479E-2</v>
      </c>
      <c r="P1838" s="1" cm="1">
        <f t="array" ref="P1838">[1]!table_weight[Agility]*(('F+ , F-'!P$2-[1]!tbl_gk[[#This Row],[Agility]])/('F+ , F-'!P$2-'F+ , F-'!P$3))</f>
        <v>3.8613652851559629E-3</v>
      </c>
      <c r="Q1838" s="1" cm="1">
        <f t="array" ref="Q1838">[1]!table_weight[Reactions]*(('F+ , F-'!Q$2-[1]!tbl_gk[[#This Row],[Reactions]])/('F+ , F-'!Q$2-'F+ , F-'!Q$3))</f>
        <v>2.0110038002815341E-3</v>
      </c>
      <c r="R1838" s="1" cm="1">
        <f t="array" ref="R1838">[1]!table_weight[Balance]*(('F+ , F-'!R$2-[1]!tbl_gk[[#This Row],[Balance]])/('F+ , F-'!R$2-'F+ , F-'!R$3))</f>
        <v>1.4280126410162438E-3</v>
      </c>
      <c r="S1838" s="1" cm="1">
        <f t="array" ref="S1838">[1]!table_weight[ShotPower]*(('F+ , F-'!S$2-[1]!tbl_gk[[#This Row],[ShotPower]])/('F+ , F-'!S$2-'F+ , F-'!S$3))</f>
        <v>8.3106398450658349E-3</v>
      </c>
      <c r="T1838" s="1" cm="1">
        <f t="array" ref="T1838">[1]!table_weight[Jumping]*(('F+ , F-'!T$2-[1]!tbl_gk[[#This Row],[Jumping]])/('F+ , F-'!T$2-'F+ , F-'!T$3))</f>
        <v>2.3185177188729754E-3</v>
      </c>
      <c r="U1838" s="1" cm="1">
        <f t="array" ref="U1838">[1]!table_weight[Stamina]*(('F+ , F-'!U$2-[1]!tbl_gk[[#This Row],[Stamina]])/('F+ , F-'!U$2-'F+ , F-'!U$3))</f>
        <v>2.4902597721228249E-2</v>
      </c>
      <c r="V1838" s="1" cm="1">
        <f t="array" ref="V1838">[1]!table_weight[Strength]*(('F+ , F-'!V$2-[1]!tbl_gk[[#This Row],[Strength]])/('F+ , F-'!V$2-'F+ , F-'!V$3))</f>
        <v>3.2831355846262997E-2</v>
      </c>
      <c r="W1838" s="1" cm="1">
        <f t="array" ref="W1838">[1]!table_weight[LongShots]*(('F+ , F-'!W$2-[1]!tbl_gk[[#This Row],[LongShots]])/('F+ , F-'!W$2-'F+ , F-'!W$3))</f>
        <v>9.3494698256990638E-3</v>
      </c>
      <c r="X1838" s="1" cm="1">
        <f t="array" ref="X1838">[1]!table_weight[Aggression]*(('F+ , F-'!X$2-[1]!tbl_gk[[#This Row],[Aggression]])/('F+ , F-'!X$2-'F+ , F-'!X$3))</f>
        <v>1.7036811682385123E-2</v>
      </c>
      <c r="Y1838" s="1" cm="1">
        <f t="array" ref="Y1838">[1]!table_weight[Interceptions]*(('F+ , F-'!Y$2-[1]!tbl_gk[[#This Row],[Interceptions]])/('F+ , F-'!Y$2-'F+ , F-'!Y$3))</f>
        <v>2.4931919535197796E-2</v>
      </c>
      <c r="Z1838" s="1" cm="1">
        <f t="array" ref="Z1838">[1]!table_weight[Positioning]*(('F+ , F-'!Z$2-[1]!tbl_gk[[#This Row],[Positioning]])/('F+ , F-'!Z$2-'F+ , F-'!Z$3))</f>
        <v>2.2183348544772088E-3</v>
      </c>
      <c r="AA1838" s="1" cm="1">
        <f t="array" ref="AA1838">[1]!table_weight[Vision]*(('F+ , F-'!AA$2-[1]!tbl_gk[[#This Row],[Vision]])/('F+ , F-'!AA$2-'F+ , F-'!AA$3))</f>
        <v>2.8394686137308535E-2</v>
      </c>
      <c r="AB1838" s="1" cm="1">
        <f t="array" ref="AB1838">[1]!table_weight[Penalties]*(('F+ , F-'!AB$2-[1]!tbl_gk[[#This Row],[Penalties]])/('F+ , F-'!AB$2-'F+ , F-'!AB$3))</f>
        <v>2.153089711698467E-3</v>
      </c>
      <c r="AC1838" s="1" cm="1">
        <f t="array" ref="AC1838">[1]!table_weight[Composure]*(('F+ , F-'!AC$2-[1]!tbl_gk[[#This Row],[Composure]])/('F+ , F-'!AC$2-'F+ , F-'!AC$3))</f>
        <v>2.2950592178651603E-3</v>
      </c>
      <c r="AD1838" s="1" cm="1">
        <f t="array" ref="AD1838">[1]!table_weight[Marking]*(('F+ , F-'!AD$2-[1]!tbl_gk[[#This Row],[Marking]])/('F+ , F-'!AD$2-'F+ , F-'!AD$3))</f>
        <v>3.3127133826860035E-2</v>
      </c>
      <c r="AE1838" s="1" cm="1">
        <f t="array" ref="AE1838">[1]!table_weight[StandingTackle]*(('F+ , F-'!AE$2-[1]!tbl_gk[[#This Row],[StandingTackle]])/('F+ , F-'!AE$2-'F+ , F-'!AE$3))</f>
        <v>3.362528621523387E-2</v>
      </c>
      <c r="AF1838" s="1" cm="1">
        <f t="array" ref="AF1838">[1]!table_weight[SlidingTackle]*(('F+ , F-'!AF$2-[1]!tbl_gk[[#This Row],[SlidingTackle]])/('F+ , F-'!AF$2-'F+ , F-'!AF$3))</f>
        <v>1.0461200155850536E-2</v>
      </c>
      <c r="AG1838" s="1" cm="1">
        <f t="array" ref="AG1838">[1]!table_weight[GKDiving]*(('F+ , F-'!AG$2-[1]!tbl_gk[[#This Row],[GKDiving]])/('F+ , F-'!AG$2-'F+ , F-'!AG$3))</f>
        <v>6.4908477842003806E-2</v>
      </c>
      <c r="AH1838" s="1" cm="1">
        <f t="array" ref="AH1838">[1]!table_weight[GKHandling]*(('F+ , F-'!AH$2-[1]!tbl_gk[[#This Row],[GKHandling]])/('F+ , F-'!AH$2-'F+ , F-'!AH$3))</f>
        <v>6.2383434081559733E-2</v>
      </c>
      <c r="AI1838" s="1" cm="1">
        <f t="array" ref="AI1838">[1]!table_weight[GKKicking]*(('F+ , F-'!AI$2-[1]!tbl_gk[[#This Row],[GKKicking]])/('F+ , F-'!AI$2-'F+ , F-'!AI$3))</f>
        <v>3.7566169759659242E-2</v>
      </c>
      <c r="AJ1838" s="1" cm="1">
        <f t="array" ref="AJ1838">[1]!table_weight[GKPositioning]*(('F+ , F-'!AJ$2-[1]!tbl_gk[[#This Row],[GKPositioning]])/('F+ , F-'!AJ$2-'F+ , F-'!AJ$3))</f>
        <v>2.3966207203201407E-2</v>
      </c>
      <c r="AK1838" s="1" cm="1">
        <f t="array" ref="AK1838">[1]!table_weight[GKReflexes]*(('F+ , F-'!AK$2-[1]!tbl_gk[[#This Row],[GKReflexes]])/('F+ , F-'!AK$2-'F+ , F-'!AK$3))</f>
        <v>7.4701686779569301E-2</v>
      </c>
    </row>
    <row r="1839" spans="1:37" x14ac:dyDescent="0.55000000000000004">
      <c r="A1839" s="8">
        <f>[1]!tbl_gk[[#This Row],[ID]]</f>
        <v>267994</v>
      </c>
      <c r="B1839" s="2" cm="1">
        <f t="array" ref="B1839">[1]!table_weight[ValueEUR]*(('F+ , F-'!B$2-[1]!tbl_gk[[#This Row],[ValueEUR]])/('F+ , F-'!B$2-'F+ , F-'!B$3))</f>
        <v>5.2781669378639128E-5</v>
      </c>
      <c r="C1839" s="2" cm="1">
        <f t="array" ref="C1839">[1]!table_weight[WageEUR]*(('F+ , F-'!C$2-[1]!tbl_gk[[#This Row],[WageEUR]])/('F+ , F-'!C$2-'F+ , F-'!C$3))</f>
        <v>0</v>
      </c>
      <c r="D1839" s="2" cm="1">
        <f t="array" ref="D1839">[1]!table_weight[Crossing]*(('F+ , F-'!D$2-[1]!tbl_gk[[#This Row],[Crossing]])/('F+ , F-'!D$2-'F+ , F-'!D$3))</f>
        <v>3.3625286215233793E-2</v>
      </c>
      <c r="E1839" s="2" cm="1">
        <f t="array" ref="E1839">[1]!table_weight[Finishing]*(('F+ , F-'!E$2-[1]!tbl_gk[[#This Row],[Finishing]])/('F+ , F-'!E$2-'F+ , F-'!E$3))</f>
        <v>1.9965013690294877E-2</v>
      </c>
      <c r="F1839" s="2" cm="1">
        <f t="array" ref="F1839">[1]!table_weight[HeadingAccuracy]*(('F+ , F-'!F$2-[1]!tbl_gk[[#This Row],[HeadingAccuracy]])/('F+ , F-'!F$2-'F+ , F-'!F$3))</f>
        <v>1.1274360672166649E-2</v>
      </c>
      <c r="G1839" s="2" cm="1">
        <f t="array" ref="G1839">[1]!table_weight[ShortPassing]*(('F+ , F-'!G$2-[1]!tbl_gk[[#This Row],[ShortPassing]])/('F+ , F-'!G$2-'F+ , F-'!G$3))</f>
        <v>6.047264524054153E-2</v>
      </c>
      <c r="H1839" s="2" cm="1">
        <f t="array" ref="H1839">[1]!table_weight[Volleys]*(('F+ , F-'!H$2-[1]!tbl_gk[[#This Row],[Volleys]])/('F+ , F-'!H$2-'F+ , F-'!H$3))</f>
        <v>2.1990449861774069E-3</v>
      </c>
      <c r="I1839" s="2" cm="1">
        <f t="array" ref="I1839">[1]!table_weight[Dribbling]*(('F+ , F-'!I$2-[1]!tbl_gk[[#This Row],[Dribbling]])/('F+ , F-'!I$2-'F+ , F-'!I$3))</f>
        <v>2.0535442652874894E-2</v>
      </c>
      <c r="J1839" s="2" cm="1">
        <f t="array" ref="J1839">[1]!table_weight[Curve]*(('F+ , F-'!J$2-[1]!tbl_gk[[#This Row],[Curve]])/('F+ , F-'!J$2-'F+ , F-'!J$3))</f>
        <v>9.6339113680153961E-3</v>
      </c>
      <c r="K1839" s="2" cm="1">
        <f t="array" ref="K1839">[1]!table_weight[FKAccuracy]*(('F+ , F-'!K$2-[1]!tbl_gk[[#This Row],[FKAccuracy]])/('F+ , F-'!K$2-'F+ , F-'!K$3))</f>
        <v>9.2789777912990392E-3</v>
      </c>
      <c r="L1839" s="2" cm="1">
        <f t="array" ref="L1839">[1]!table_weight[LongPassing]*(('F+ , F-'!L$2-[1]!tbl_gk[[#This Row],[LongPassing]])/('F+ , F-'!L$2-'F+ , F-'!L$3))</f>
        <v>2.2198388103107734E-2</v>
      </c>
      <c r="M1839" s="2" cm="1">
        <f t="array" ref="M1839">[1]!table_weight[BallControl]*(('F+ , F-'!M$2-[1]!tbl_gk[[#This Row],[BallControl]])/('F+ , F-'!M$2-'F+ , F-'!M$3))</f>
        <v>1.4342213916293577E-2</v>
      </c>
      <c r="N1839" s="2" cm="1">
        <f t="array" ref="N1839">[1]!table_weight[Acceleration]*(('F+ , F-'!N$2-[1]!tbl_gk[[#This Row],[Acceleration]])/('F+ , F-'!N$2-'F+ , F-'!N$3))</f>
        <v>8.1175396839599755E-3</v>
      </c>
      <c r="O1839" s="2" cm="1">
        <f t="array" ref="O1839">[1]!table_weight[SprintSpeed]*(('F+ , F-'!O$2-[1]!tbl_gk[[#This Row],[SprintSpeed]])/('F+ , F-'!O$2-'F+ , F-'!O$3))</f>
        <v>9.838758746577414E-3</v>
      </c>
      <c r="P1839" s="2" cm="1">
        <f t="array" ref="P1839">[1]!table_weight[Agility]*(('F+ , F-'!P$2-[1]!tbl_gk[[#This Row],[Agility]])/('F+ , F-'!P$2-'F+ , F-'!P$3))</f>
        <v>3.6273431466616623E-3</v>
      </c>
      <c r="Q1839" s="2" cm="1">
        <f t="array" ref="Q1839">[1]!table_weight[Reactions]*(('F+ , F-'!Q$2-[1]!tbl_gk[[#This Row],[Reactions]])/('F+ , F-'!Q$2-'F+ , F-'!Q$3))</f>
        <v>2.1656964003031903E-3</v>
      </c>
      <c r="R1839" s="2" cm="1">
        <f t="array" ref="R1839">[1]!table_weight[Balance]*(('F+ , F-'!R$2-[1]!tbl_gk[[#This Row],[Balance]])/('F+ , F-'!R$2-'F+ , F-'!R$3))</f>
        <v>2.1109752084587947E-3</v>
      </c>
      <c r="S1839" s="2" cm="1">
        <f t="array" ref="S1839">[1]!table_weight[ShotPower]*(('F+ , F-'!S$2-[1]!tbl_gk[[#This Row],[ShotPower]])/('F+ , F-'!S$2-'F+ , F-'!S$3))</f>
        <v>7.7912248547492196E-3</v>
      </c>
      <c r="T1839" s="2" cm="1">
        <f t="array" ref="T1839">[1]!table_weight[Jumping]*(('F+ , F-'!T$2-[1]!tbl_gk[[#This Row],[Jumping]])/('F+ , F-'!T$2-'F+ , F-'!T$3))</f>
        <v>3.6924541448717756E-3</v>
      </c>
      <c r="U1839" s="2" cm="1">
        <f t="array" ref="U1839">[1]!table_weight[Stamina]*(('F+ , F-'!U$2-[1]!tbl_gk[[#This Row],[Stamina]])/('F+ , F-'!U$2-'F+ , F-'!U$3))</f>
        <v>2.4902597721228249E-2</v>
      </c>
      <c r="V1839" s="2" cm="1">
        <f t="array" ref="V1839">[1]!table_weight[Strength]*(('F+ , F-'!V$2-[1]!tbl_gk[[#This Row],[Strength]])/('F+ , F-'!V$2-'F+ , F-'!V$3))</f>
        <v>3.9042693438799229E-2</v>
      </c>
      <c r="W1839" s="2" cm="1">
        <f t="array" ref="W1839">[1]!table_weight[LongShots]*(('F+ , F-'!W$2-[1]!tbl_gk[[#This Row],[LongShots]])/('F+ , F-'!W$2-'F+ , F-'!W$3))</f>
        <v>9.3494698256990638E-3</v>
      </c>
      <c r="X1839" s="2" cm="1">
        <f t="array" ref="X1839">[1]!table_weight[Aggression]*(('F+ , F-'!X$2-[1]!tbl_gk[[#This Row],[Aggression]])/('F+ , F-'!X$2-'F+ , F-'!X$3))</f>
        <v>1.7645269242470306E-2</v>
      </c>
      <c r="Y1839" s="2" cm="1">
        <f t="array" ref="Y1839">[1]!table_weight[Interceptions]*(('F+ , F-'!Y$2-[1]!tbl_gk[[#This Row],[Interceptions]])/('F+ , F-'!Y$2-'F+ , F-'!Y$3))</f>
        <v>2.4239366214775633E-2</v>
      </c>
      <c r="Z1839" s="2" cm="1">
        <f t="array" ref="Z1839">[1]!table_weight[Positioning]*(('F+ , F-'!Z$2-[1]!tbl_gk[[#This Row],[Positioning]])/('F+ , F-'!Z$2-'F+ , F-'!Z$3))</f>
        <v>1.9225568738802474E-3</v>
      </c>
      <c r="AA1839" s="2" cm="1">
        <f t="array" ref="AA1839">[1]!table_weight[Vision]*(('F+ , F-'!AA$2-[1]!tbl_gk[[#This Row],[Vision]])/('F+ , F-'!AA$2-'F+ , F-'!AA$3))</f>
        <v>3.1944021904472104E-2</v>
      </c>
      <c r="AB1839" s="2" cm="1">
        <f t="array" ref="AB1839">[1]!table_weight[Penalties]*(('F+ , F-'!AB$2-[1]!tbl_gk[[#This Row],[Penalties]])/('F+ , F-'!AB$2-'F+ , F-'!AB$3))</f>
        <v>2.5054134827036706E-3</v>
      </c>
      <c r="AC1839" s="2" cm="1">
        <f t="array" ref="AC1839">[1]!table_weight[Composure]*(('F+ , F-'!AC$2-[1]!tbl_gk[[#This Row],[Composure]])/('F+ , F-'!AC$2-'F+ , F-'!AC$3))</f>
        <v>1.9748183967676961E-3</v>
      </c>
      <c r="AD1839" s="2" cm="1">
        <f t="array" ref="AD1839">[1]!table_weight[Marking]*(('F+ , F-'!AD$2-[1]!tbl_gk[[#This Row],[Marking]])/('F+ , F-'!AD$2-'F+ , F-'!AD$3))</f>
        <v>3.4704616390043845E-2</v>
      </c>
      <c r="AE1839" s="2" cm="1">
        <f t="array" ref="AE1839">[1]!table_weight[StandingTackle]*(('F+ , F-'!AE$2-[1]!tbl_gk[[#This Row],[StandingTackle]])/('F+ , F-'!AE$2-'F+ , F-'!AE$3))</f>
        <v>2.465854322450484E-2</v>
      </c>
      <c r="AF1839" s="2" cm="1">
        <f t="array" ref="AF1839">[1]!table_weight[SlidingTackle]*(('F+ , F-'!AF$2-[1]!tbl_gk[[#This Row],[SlidingTackle]])/('F+ , F-'!AF$2-'F+ , F-'!AF$3))</f>
        <v>9.7139715732897855E-3</v>
      </c>
      <c r="AG1839" s="2" cm="1">
        <f t="array" ref="AG1839">[1]!table_weight[GKDiving]*(('F+ , F-'!AG$2-[1]!tbl_gk[[#This Row],[GKDiving]])/('F+ , F-'!AG$2-'F+ , F-'!AG$3))</f>
        <v>6.8324713517898747E-2</v>
      </c>
      <c r="AH1839" s="2" cm="1">
        <f t="array" ref="AH1839">[1]!table_weight[GKHandling]*(('F+ , F-'!AH$2-[1]!tbl_gk[[#This Row],[GKHandling]])/('F+ , F-'!AH$2-'F+ , F-'!AH$3))</f>
        <v>5.8818666419756312E-2</v>
      </c>
      <c r="AI1839" s="2" cm="1">
        <f t="array" ref="AI1839">[1]!table_weight[GKKicking]*(('F+ , F-'!AI$2-[1]!tbl_gk[[#This Row],[GKKicking]])/('F+ , F-'!AI$2-'F+ , F-'!AI$3))</f>
        <v>3.57773045330088E-2</v>
      </c>
      <c r="AJ1839" s="2" cm="1">
        <f t="array" ref="AJ1839">[1]!table_weight[GKPositioning]*(('F+ , F-'!AJ$2-[1]!tbl_gk[[#This Row],[GKPositioning]])/('F+ , F-'!AJ$2-'F+ , F-'!AJ$3))</f>
        <v>2.5227586529685691E-2</v>
      </c>
      <c r="AK1839" s="2" cm="1">
        <f t="array" ref="AK1839">[1]!table_weight[GKReflexes]*(('F+ , F-'!AK$2-[1]!tbl_gk[[#This Row],[GKReflexes]])/('F+ , F-'!AK$2-'F+ , F-'!AK$3))</f>
        <v>7.6523679140046597E-2</v>
      </c>
    </row>
    <row r="1840" spans="1:37" x14ac:dyDescent="0.55000000000000004">
      <c r="A1840" s="7">
        <f>[1]!tbl_gk[[#This Row],[ID]]</f>
        <v>268006</v>
      </c>
      <c r="B1840" s="1" cm="1">
        <f t="array" ref="B1840">[1]!table_weight[ValueEUR]*(('F+ , F-'!B$2-[1]!tbl_gk[[#This Row],[ValueEUR]])/('F+ , F-'!B$2-'F+ , F-'!B$3))</f>
        <v>1.3612114734491143E-4</v>
      </c>
      <c r="C1840" s="1" cm="1">
        <f t="array" ref="C1840">[1]!table_weight[WageEUR]*(('F+ , F-'!C$2-[1]!tbl_gk[[#This Row],[WageEUR]])/('F+ , F-'!C$2-'F+ , F-'!C$3))</f>
        <v>0</v>
      </c>
      <c r="D1840" s="1" cm="1">
        <f t="array" ref="D1840">[1]!table_weight[Crossing]*(('F+ , F-'!D$2-[1]!tbl_gk[[#This Row],[Crossing]])/('F+ , F-'!D$2-'F+ , F-'!D$3))</f>
        <v>3.4746129089074922E-2</v>
      </c>
      <c r="E1840" s="1" cm="1">
        <f t="array" ref="E1840">[1]!table_weight[Finishing]*(('F+ , F-'!E$2-[1]!tbl_gk[[#This Row],[Finishing]])/('F+ , F-'!E$2-'F+ , F-'!E$3))</f>
        <v>2.096326437480962E-2</v>
      </c>
      <c r="F1840" s="1" cm="1">
        <f t="array" ref="F1840">[1]!table_weight[HeadingAccuracy]*(('F+ , F-'!F$2-[1]!tbl_gk[[#This Row],[HeadingAccuracy]])/('F+ , F-'!F$2-'F+ , F-'!F$3))</f>
        <v>1.00216539308148E-2</v>
      </c>
      <c r="G1840" s="1" cm="1">
        <f t="array" ref="G1840">[1]!table_weight[ShortPassing]*(('F+ , F-'!G$2-[1]!tbl_gk[[#This Row],[ShortPassing]])/('F+ , F-'!G$2-'F+ , F-'!G$3))</f>
        <v>5.7659964066562854E-2</v>
      </c>
      <c r="H1840" s="1" cm="1">
        <f t="array" ref="H1840">[1]!table_weight[Volleys]*(('F+ , F-'!H$2-[1]!tbl_gk[[#This Row],[Volleys]])/('F+ , F-'!H$2-'F+ , F-'!H$3))</f>
        <v>1.7360881469821632E-3</v>
      </c>
      <c r="I1840" s="1" cm="1">
        <f t="array" ref="I1840">[1]!table_weight[Dribbling]*(('F+ , F-'!I$2-[1]!tbl_gk[[#This Row],[Dribbling]])/('F+ , F-'!I$2-'F+ , F-'!I$3))</f>
        <v>1.9557564431309422E-2</v>
      </c>
      <c r="J1840" s="1" cm="1">
        <f t="array" ref="J1840">[1]!table_weight[Curve]*(('F+ , F-'!J$2-[1]!tbl_gk[[#This Row],[Curve]])/('F+ , F-'!J$2-'F+ , F-'!J$3))</f>
        <v>9.4648953791028455E-3</v>
      </c>
      <c r="K1840" s="1" cm="1">
        <f t="array" ref="K1840">[1]!table_weight[FKAccuracy]*(('F+ , F-'!K$2-[1]!tbl_gk[[#This Row],[FKAccuracy]])/('F+ , F-'!K$2-'F+ , F-'!K$3))</f>
        <v>8.9747490112564478E-3</v>
      </c>
      <c r="L1840" s="1" cm="1">
        <f t="array" ref="L1840">[1]!table_weight[LongPassing]*(('F+ , F-'!L$2-[1]!tbl_gk[[#This Row],[LongPassing]])/('F+ , F-'!L$2-'F+ , F-'!L$3))</f>
        <v>2.3281236303259328E-2</v>
      </c>
      <c r="M1840" s="1" cm="1">
        <f t="array" ref="M1840">[1]!table_weight[BallControl]*(('F+ , F-'!M$2-[1]!tbl_gk[[#This Row],[BallControl]])/('F+ , F-'!M$2-'F+ , F-'!M$3))</f>
        <v>1.3472988830457604E-2</v>
      </c>
      <c r="N1840" s="1" cm="1">
        <f t="array" ref="N1840">[1]!table_weight[Acceleration]*(('F+ , F-'!N$2-[1]!tbl_gk[[#This Row],[Acceleration]])/('F+ , F-'!N$2-'F+ , F-'!N$3))</f>
        <v>9.4704629646199696E-3</v>
      </c>
      <c r="O1840" s="1" cm="1">
        <f t="array" ref="O1840">[1]!table_weight[SprintSpeed]*(('F+ , F-'!O$2-[1]!tbl_gk[[#This Row],[SprintSpeed]])/('F+ , F-'!O$2-'F+ , F-'!O$3))</f>
        <v>8.1521143900212863E-3</v>
      </c>
      <c r="P1840" s="1" cm="1">
        <f t="array" ref="P1840">[1]!table_weight[Agility]*(('F+ , F-'!P$2-[1]!tbl_gk[[#This Row],[Agility]])/('F+ , F-'!P$2-'F+ , F-'!P$3))</f>
        <v>4.095387423650264E-3</v>
      </c>
      <c r="Q1840" s="1" cm="1">
        <f t="array" ref="Q1840">[1]!table_weight[Reactions]*(('F+ , F-'!Q$2-[1]!tbl_gk[[#This Row],[Reactions]])/('F+ , F-'!Q$2-'F+ , F-'!Q$3))</f>
        <v>1.7531828002454398E-3</v>
      </c>
      <c r="R1840" s="1" cm="1">
        <f t="array" ref="R1840">[1]!table_weight[Balance]*(('F+ , F-'!R$2-[1]!tbl_gk[[#This Row],[Balance]])/('F+ , F-'!R$2-'F+ , F-'!R$3))</f>
        <v>1.6142751594096668E-3</v>
      </c>
      <c r="S1840" s="1" cm="1">
        <f t="array" ref="S1840">[1]!table_weight[ShotPower]*(('F+ , F-'!S$2-[1]!tbl_gk[[#This Row],[ShotPower]])/('F+ , F-'!S$2-'F+ , F-'!S$3))</f>
        <v>6.4926873789576834E-3</v>
      </c>
      <c r="T1840" s="1" cm="1">
        <f t="array" ref="T1840">[1]!table_weight[Jumping]*(('F+ , F-'!T$2-[1]!tbl_gk[[#This Row],[Jumping]])/('F+ , F-'!T$2-'F+ , F-'!T$3))</f>
        <v>1.9750336123732751E-3</v>
      </c>
      <c r="U1840" s="1" cm="1">
        <f t="array" ref="U1840">[1]!table_weight[Stamina]*(('F+ , F-'!U$2-[1]!tbl_gk[[#This Row],[Stamina]])/('F+ , F-'!U$2-'F+ , F-'!U$3))</f>
        <v>1.0304523194991E-2</v>
      </c>
      <c r="V1840" s="1" cm="1">
        <f t="array" ref="V1840">[1]!table_weight[Strength]*(('F+ , F-'!V$2-[1]!tbl_gk[[#This Row],[Strength]])/('F+ , F-'!V$2-'F+ , F-'!V$3))</f>
        <v>3.3718689788053882E-2</v>
      </c>
      <c r="W1840" s="1" cm="1">
        <f t="array" ref="W1840">[1]!table_weight[LongShots]*(('F+ , F-'!W$2-[1]!tbl_gk[[#This Row],[LongShots]])/('F+ , F-'!W$2-'F+ , F-'!W$3))</f>
        <v>9.86888481601568E-3</v>
      </c>
      <c r="X1840" s="1" cm="1">
        <f t="array" ref="X1840">[1]!table_weight[Aggression]*(('F+ , F-'!X$2-[1]!tbl_gk[[#This Row],[Aggression]])/('F+ , F-'!X$2-'F+ , F-'!X$3))</f>
        <v>1.034377852144811E-2</v>
      </c>
      <c r="Y1840" s="1" cm="1">
        <f t="array" ref="Y1840">[1]!table_weight[Interceptions]*(('F+ , F-'!Y$2-[1]!tbl_gk[[#This Row],[Interceptions]])/('F+ , F-'!Y$2-'F+ , F-'!Y$3))</f>
        <v>2.1469152933086991E-2</v>
      </c>
      <c r="Z1840" s="1" cm="1">
        <f t="array" ref="Z1840">[1]!table_weight[Positioning]*(('F+ , F-'!Z$2-[1]!tbl_gk[[#This Row],[Positioning]])/('F+ , F-'!Z$2-'F+ , F-'!Z$3))</f>
        <v>2.2183348544772088E-3</v>
      </c>
      <c r="AA1840" s="1" cm="1">
        <f t="array" ref="AA1840">[1]!table_weight[Vision]*(('F+ , F-'!AA$2-[1]!tbl_gk[[#This Row],[Vision]])/('F+ , F-'!AA$2-'F+ , F-'!AA$3))</f>
        <v>2.6265084677010397E-2</v>
      </c>
      <c r="AB1840" s="1" cm="1">
        <f t="array" ref="AB1840">[1]!table_weight[Penalties]*(('F+ , F-'!AB$2-[1]!tbl_gk[[#This Row],[Penalties]])/('F+ , F-'!AB$2-'F+ , F-'!AB$3))</f>
        <v>2.2313838830329571E-3</v>
      </c>
      <c r="AC1840" s="1" cm="1">
        <f t="array" ref="AC1840">[1]!table_weight[Composure]*(('F+ , F-'!AC$2-[1]!tbl_gk[[#This Row],[Composure]])/('F+ , F-'!AC$2-'F+ , F-'!AC$3))</f>
        <v>1.8680714564018749E-3</v>
      </c>
      <c r="AD1840" s="1" cm="1">
        <f t="array" ref="AD1840">[1]!table_weight[Marking]*(('F+ , F-'!AD$2-[1]!tbl_gk[[#This Row],[Marking]])/('F+ , F-'!AD$2-'F+ , F-'!AD$3))</f>
        <v>1.5774825631838112E-2</v>
      </c>
      <c r="AE1840" s="1" cm="1">
        <f t="array" ref="AE1840">[1]!table_weight[StandingTackle]*(('F+ , F-'!AE$2-[1]!tbl_gk[[#This Row],[StandingTackle]])/('F+ , F-'!AE$2-'F+ , F-'!AE$3))</f>
        <v>2.241685747682258E-2</v>
      </c>
      <c r="AF1840" s="1" cm="1">
        <f t="array" ref="AF1840">[1]!table_weight[SlidingTackle]*(('F+ , F-'!AF$2-[1]!tbl_gk[[#This Row],[SlidingTackle]])/('F+ , F-'!AF$2-'F+ , F-'!AF$3))</f>
        <v>6.7250572430467732E-3</v>
      </c>
      <c r="AG1840" s="1" cm="1">
        <f t="array" ref="AG1840">[1]!table_weight[GKDiving]*(('F+ , F-'!AG$2-[1]!tbl_gk[[#This Row],[GKDiving]])/('F+ , F-'!AG$2-'F+ , F-'!AG$3))</f>
        <v>5.9784124328161402E-2</v>
      </c>
      <c r="AH1840" s="1" cm="1">
        <f t="array" ref="AH1840">[1]!table_weight[GKHandling]*(('F+ , F-'!AH$2-[1]!tbl_gk[[#This Row],[GKHandling]])/('F+ , F-'!AH$2-'F+ , F-'!AH$3))</f>
        <v>5.168913109614949E-2</v>
      </c>
      <c r="AI1840" s="1" cm="1">
        <f t="array" ref="AI1840">[1]!table_weight[GKKicking]*(('F+ , F-'!AI$2-[1]!tbl_gk[[#This Row],[GKKicking]])/('F+ , F-'!AI$2-'F+ , F-'!AI$3))</f>
        <v>2.9516276239732256E-2</v>
      </c>
      <c r="AJ1840" s="1" cm="1">
        <f t="array" ref="AJ1840">[1]!table_weight[GKPositioning]*(('F+ , F-'!AJ$2-[1]!tbl_gk[[#This Row],[GKPositioning]])/('F+ , F-'!AJ$2-'F+ , F-'!AJ$3))</f>
        <v>2.2704827876717123E-2</v>
      </c>
      <c r="AK1840" s="1" cm="1">
        <f t="array" ref="AK1840">[1]!table_weight[GKReflexes]*(('F+ , F-'!AK$2-[1]!tbl_gk[[#This Row],[GKReflexes]])/('F+ , F-'!AK$2-'F+ , F-'!AK$3))</f>
        <v>5.10157860933644E-2</v>
      </c>
    </row>
    <row r="1841" spans="1:37" x14ac:dyDescent="0.55000000000000004">
      <c r="A1841" s="8">
        <f>[1]!tbl_gk[[#This Row],[ID]]</f>
        <v>268105</v>
      </c>
      <c r="B1841" s="2" cm="1">
        <f t="array" ref="B1841">[1]!table_weight[ValueEUR]*(('F+ , F-'!B$2-[1]!tbl_gk[[#This Row],[ValueEUR]])/('F+ , F-'!B$2-'F+ , F-'!B$3))</f>
        <v>1.5927100233554262E-4</v>
      </c>
      <c r="C1841" s="2" cm="1">
        <f t="array" ref="C1841">[1]!table_weight[WageEUR]*(('F+ , F-'!C$2-[1]!tbl_gk[[#This Row],[WageEUR]])/('F+ , F-'!C$2-'F+ , F-'!C$3))</f>
        <v>7.8241870618836313E-5</v>
      </c>
      <c r="D1841" s="2" cm="1">
        <f t="array" ref="D1841">[1]!table_weight[Crossing]*(('F+ , F-'!D$2-[1]!tbl_gk[[#This Row],[Crossing]])/('F+ , F-'!D$2-'F+ , F-'!D$3))</f>
        <v>3.81086577105983E-2</v>
      </c>
      <c r="E1841" s="2" cm="1">
        <f t="array" ref="E1841">[1]!table_weight[Finishing]*(('F+ , F-'!E$2-[1]!tbl_gk[[#This Row],[Finishing]])/('F+ , F-'!E$2-'F+ , F-'!E$3))</f>
        <v>2.1961515059324362E-2</v>
      </c>
      <c r="F1841" s="2" cm="1">
        <f t="array" ref="F1841">[1]!table_weight[HeadingAccuracy]*(('F+ , F-'!F$2-[1]!tbl_gk[[#This Row],[HeadingAccuracy]])/('F+ , F-'!F$2-'F+ , F-'!F$3))</f>
        <v>1.1691929585950599E-2</v>
      </c>
      <c r="G1841" s="2" cm="1">
        <f t="array" ref="G1841">[1]!table_weight[ShortPassing]*(('F+ , F-'!G$2-[1]!tbl_gk[[#This Row],[ShortPassing]])/('F+ , F-'!G$2-'F+ , F-'!G$3))</f>
        <v>6.1878985827530868E-2</v>
      </c>
      <c r="H1841" s="2" cm="1">
        <f t="array" ref="H1841">[1]!table_weight[Volleys]*(('F+ , F-'!H$2-[1]!tbl_gk[[#This Row],[Volleys]])/('F+ , F-'!H$2-'F+ , F-'!H$3))</f>
        <v>2.4305234057750281E-3</v>
      </c>
      <c r="I1841" s="2" cm="1">
        <f t="array" ref="I1841">[1]!table_weight[Dribbling]*(('F+ , F-'!I$2-[1]!tbl_gk[[#This Row],[Dribbling]])/('F+ , F-'!I$2-'F+ , F-'!I$3))</f>
        <v>2.0535442652874894E-2</v>
      </c>
      <c r="J1841" s="2" cm="1">
        <f t="array" ref="J1841">[1]!table_weight[Curve]*(('F+ , F-'!J$2-[1]!tbl_gk[[#This Row],[Curve]])/('F+ , F-'!J$2-'F+ , F-'!J$3))</f>
        <v>9.6339113680153961E-3</v>
      </c>
      <c r="K1841" s="2" cm="1">
        <f t="array" ref="K1841">[1]!table_weight[FKAccuracy]*(('F+ , F-'!K$2-[1]!tbl_gk[[#This Row],[FKAccuracy]])/('F+ , F-'!K$2-'F+ , F-'!K$3))</f>
        <v>9.7353209613629272E-3</v>
      </c>
      <c r="L1841" s="2" cm="1">
        <f t="array" ref="L1841">[1]!table_weight[LongPassing]*(('F+ , F-'!L$2-[1]!tbl_gk[[#This Row],[LongPassing]])/('F+ , F-'!L$2-'F+ , F-'!L$3))</f>
        <v>2.5446932703562523E-2</v>
      </c>
      <c r="M1841" s="2" cm="1">
        <f t="array" ref="M1841">[1]!table_weight[BallControl]*(('F+ , F-'!M$2-[1]!tbl_gk[[#This Row],[BallControl]])/('F+ , F-'!M$2-'F+ , F-'!M$3))</f>
        <v>1.2169151201703639E-2</v>
      </c>
      <c r="N1841" s="2" cm="1">
        <f t="array" ref="N1841">[1]!table_weight[Acceleration]*(('F+ , F-'!N$2-[1]!tbl_gk[[#This Row],[Acceleration]])/('F+ , F-'!N$2-'F+ , F-'!N$3))</f>
        <v>1.0823386245279966E-2</v>
      </c>
      <c r="O1841" s="2" cm="1">
        <f t="array" ref="O1841">[1]!table_weight[SprintSpeed]*(('F+ , F-'!O$2-[1]!tbl_gk[[#This Row],[SprintSpeed]])/('F+ , F-'!O$2-'F+ , F-'!O$3))</f>
        <v>1.0400973532096125E-2</v>
      </c>
      <c r="P1841" s="2" cm="1">
        <f t="array" ref="P1841">[1]!table_weight[Agility]*(('F+ , F-'!P$2-[1]!tbl_gk[[#This Row],[Agility]])/('F+ , F-'!P$2-'F+ , F-'!P$3))</f>
        <v>5.0314759776274665E-3</v>
      </c>
      <c r="Q1841" s="2" cm="1">
        <f t="array" ref="Q1841">[1]!table_weight[Reactions]*(('F+ , F-'!Q$2-[1]!tbl_gk[[#This Row],[Reactions]])/('F+ , F-'!Q$2-'F+ , F-'!Q$3))</f>
        <v>1.5469260002165645E-3</v>
      </c>
      <c r="R1841" s="2" cm="1">
        <f t="array" ref="R1841">[1]!table_weight[Balance]*(('F+ , F-'!R$2-[1]!tbl_gk[[#This Row],[Balance]])/('F+ , F-'!R$2-'F+ , F-'!R$3))</f>
        <v>2.7939377759013465E-3</v>
      </c>
      <c r="S1841" s="2" cm="1">
        <f t="array" ref="S1841">[1]!table_weight[ShotPower]*(('F+ , F-'!S$2-[1]!tbl_gk[[#This Row],[ShotPower]])/('F+ , F-'!S$2-'F+ , F-'!S$3))</f>
        <v>7.7912248547492196E-3</v>
      </c>
      <c r="T1841" s="2" cm="1">
        <f t="array" ref="T1841">[1]!table_weight[Jumping]*(('F+ , F-'!T$2-[1]!tbl_gk[[#This Row],[Jumping]])/('F+ , F-'!T$2-'F+ , F-'!T$3))</f>
        <v>3.8641961981216257E-3</v>
      </c>
      <c r="U1841" s="2" cm="1">
        <f t="array" ref="U1841">[1]!table_weight[Stamina]*(('F+ , F-'!U$2-[1]!tbl_gk[[#This Row],[Stamina]])/('F+ , F-'!U$2-'F+ , F-'!U$3))</f>
        <v>2.1467756656231247E-2</v>
      </c>
      <c r="V1841" s="2" cm="1">
        <f t="array" ref="V1841">[1]!table_weight[Strength]*(('F+ , F-'!V$2-[1]!tbl_gk[[#This Row],[Strength]])/('F+ , F-'!V$2-'F+ , F-'!V$3))</f>
        <v>1.7746678835817833E-2</v>
      </c>
      <c r="W1841" s="2" cm="1">
        <f t="array" ref="W1841">[1]!table_weight[LongShots]*(('F+ , F-'!W$2-[1]!tbl_gk[[#This Row],[LongShots]])/('F+ , F-'!W$2-'F+ , F-'!W$3))</f>
        <v>1.0128592311173986E-2</v>
      </c>
      <c r="X1841" s="2" cm="1">
        <f t="array" ref="X1841">[1]!table_weight[Aggression]*(('F+ , F-'!X$2-[1]!tbl_gk[[#This Row],[Aggression]])/('F+ , F-'!X$2-'F+ , F-'!X$3))</f>
        <v>1.7645269242470306E-2</v>
      </c>
      <c r="Y1841" s="2" cm="1">
        <f t="array" ref="Y1841">[1]!table_weight[Interceptions]*(('F+ , F-'!Y$2-[1]!tbl_gk[[#This Row],[Interceptions]])/('F+ , F-'!Y$2-'F+ , F-'!Y$3))</f>
        <v>2.2161706253509151E-2</v>
      </c>
      <c r="Z1841" s="2" cm="1">
        <f t="array" ref="Z1841">[1]!table_weight[Positioning]*(('F+ , F-'!Z$2-[1]!tbl_gk[[#This Row],[Positioning]])/('F+ , F-'!Z$2-'F+ , F-'!Z$3))</f>
        <v>1.9225568738802474E-3</v>
      </c>
      <c r="AA1841" s="2" cm="1">
        <f t="array" ref="AA1841">[1]!table_weight[Vision]*(('F+ , F-'!AA$2-[1]!tbl_gk[[#This Row],[Vision]])/('F+ , F-'!AA$2-'F+ , F-'!AA$3))</f>
        <v>3.1234154751039387E-2</v>
      </c>
      <c r="AB1841" s="2" cm="1">
        <f t="array" ref="AB1841">[1]!table_weight[Penalties]*(('F+ , F-'!AB$2-[1]!tbl_gk[[#This Row],[Penalties]])/('F+ , F-'!AB$2-'F+ , F-'!AB$3))</f>
        <v>2.3879722257019362E-3</v>
      </c>
      <c r="AC1841" s="2" cm="1">
        <f t="array" ref="AC1841">[1]!table_weight[Composure]*(('F+ , F-'!AC$2-[1]!tbl_gk[[#This Row],[Composure]])/('F+ , F-'!AC$2-'F+ , F-'!AC$3))</f>
        <v>1.814697986218964E-3</v>
      </c>
      <c r="AD1841" s="2" cm="1">
        <f t="array" ref="AD1841">[1]!table_weight[Marking]*(('F+ , F-'!AD$2-[1]!tbl_gk[[#This Row],[Marking]])/('F+ , F-'!AD$2-'F+ , F-'!AD$3))</f>
        <v>3.4704616390043845E-2</v>
      </c>
      <c r="AE1841" s="2" cm="1">
        <f t="array" ref="AE1841">[1]!table_weight[StandingTackle]*(('F+ , F-'!AE$2-[1]!tbl_gk[[#This Row],[StandingTackle]])/('F+ , F-'!AE$2-'F+ , F-'!AE$3))</f>
        <v>2.6900228972187096E-2</v>
      </c>
      <c r="AF1841" s="2" cm="1">
        <f t="array" ref="AF1841">[1]!table_weight[SlidingTackle]*(('F+ , F-'!AF$2-[1]!tbl_gk[[#This Row],[SlidingTackle]])/('F+ , F-'!AF$2-'F+ , F-'!AF$3))</f>
        <v>9.7139715732897855E-3</v>
      </c>
      <c r="AG1841" s="2" cm="1">
        <f t="array" ref="AG1841">[1]!table_weight[GKDiving]*(('F+ , F-'!AG$2-[1]!tbl_gk[[#This Row],[GKDiving]])/('F+ , F-'!AG$2-'F+ , F-'!AG$3))</f>
        <v>5.1243535138424057E-2</v>
      </c>
      <c r="AH1841" s="2" cm="1">
        <f t="array" ref="AH1841">[1]!table_weight[GKHandling]*(('F+ , F-'!AH$2-[1]!tbl_gk[[#This Row],[GKHandling]])/('F+ , F-'!AH$2-'F+ , F-'!AH$3))</f>
        <v>5.5253898757952898E-2</v>
      </c>
      <c r="AI1841" s="2" cm="1">
        <f t="array" ref="AI1841">[1]!table_weight[GKKicking]*(('F+ , F-'!AI$2-[1]!tbl_gk[[#This Row],[GKKicking]])/('F+ , F-'!AI$2-'F+ , F-'!AI$3))</f>
        <v>3.57773045330088E-2</v>
      </c>
      <c r="AJ1841" s="2" cm="1">
        <f t="array" ref="AJ1841">[1]!table_weight[GKPositioning]*(('F+ , F-'!AJ$2-[1]!tbl_gk[[#This Row],[GKPositioning]])/('F+ , F-'!AJ$2-'F+ , F-'!AJ$3))</f>
        <v>2.2074138213474981E-2</v>
      </c>
      <c r="AK1841" s="2" cm="1">
        <f t="array" ref="AK1841">[1]!table_weight[GKReflexes]*(('F+ , F-'!AK$2-[1]!tbl_gk[[#This Row],[GKReflexes]])/('F+ , F-'!AK$2-'F+ , F-'!AK$3))</f>
        <v>5.10157860933644E-2</v>
      </c>
    </row>
    <row r="1842" spans="1:37" x14ac:dyDescent="0.55000000000000004">
      <c r="A1842" s="7">
        <f>[1]!tbl_gk[[#This Row],[ID]]</f>
        <v>268351</v>
      </c>
      <c r="B1842" s="1" cm="1">
        <f t="array" ref="B1842">[1]!table_weight[ValueEUR]*(('F+ , F-'!B$2-[1]!tbl_gk[[#This Row],[ValueEUR]])/('F+ , F-'!B$2-'F+ , F-'!B$3))</f>
        <v>2.8088490721965849E-5</v>
      </c>
      <c r="C1842" s="1" cm="1">
        <f t="array" ref="C1842">[1]!table_weight[WageEUR]*(('F+ , F-'!C$2-[1]!tbl_gk[[#This Row],[WageEUR]])/('F+ , F-'!C$2-'F+ , F-'!C$3))</f>
        <v>0</v>
      </c>
      <c r="D1842" s="1" cm="1">
        <f t="array" ref="D1842">[1]!table_weight[Crossing]*(('F+ , F-'!D$2-[1]!tbl_gk[[#This Row],[Crossing]])/('F+ , F-'!D$2-'F+ , F-'!D$3))</f>
        <v>3.4746129089074922E-2</v>
      </c>
      <c r="E1842" s="1" cm="1">
        <f t="array" ref="E1842">[1]!table_weight[Finishing]*(('F+ , F-'!E$2-[1]!tbl_gk[[#This Row],[Finishing]])/('F+ , F-'!E$2-'F+ , F-'!E$3))</f>
        <v>2.096326437480962E-2</v>
      </c>
      <c r="F1842" s="1" cm="1">
        <f t="array" ref="F1842">[1]!table_weight[HeadingAccuracy]*(('F+ , F-'!F$2-[1]!tbl_gk[[#This Row],[HeadingAccuracy]])/('F+ , F-'!F$2-'F+ , F-'!F$3))</f>
        <v>1.1691929585950599E-2</v>
      </c>
      <c r="G1842" s="1" cm="1">
        <f t="array" ref="G1842">[1]!table_weight[ShortPassing]*(('F+ , F-'!G$2-[1]!tbl_gk[[#This Row],[ShortPassing]])/('F+ , F-'!G$2-'F+ , F-'!G$3))</f>
        <v>5.6253623479573515E-2</v>
      </c>
      <c r="H1842" s="1" cm="1">
        <f t="array" ref="H1842">[1]!table_weight[Volleys]*(('F+ , F-'!H$2-[1]!tbl_gk[[#This Row],[Volleys]])/('F+ , F-'!H$2-'F+ , F-'!H$3))</f>
        <v>1.9675665665797848E-3</v>
      </c>
      <c r="I1842" s="1" cm="1">
        <f t="array" ref="I1842">[1]!table_weight[Dribbling]*(('F+ , F-'!I$2-[1]!tbl_gk[[#This Row],[Dribbling]])/('F+ , F-'!I$2-'F+ , F-'!I$3))</f>
        <v>2.1513320874440363E-2</v>
      </c>
      <c r="J1842" s="1" cm="1">
        <f t="array" ref="J1842">[1]!table_weight[Curve]*(('F+ , F-'!J$2-[1]!tbl_gk[[#This Row],[Curve]])/('F+ , F-'!J$2-'F+ , F-'!J$3))</f>
        <v>9.4648953791028455E-3</v>
      </c>
      <c r="K1842" s="1" cm="1">
        <f t="array" ref="K1842">[1]!table_weight[FKAccuracy]*(('F+ , F-'!K$2-[1]!tbl_gk[[#This Row],[FKAccuracy]])/('F+ , F-'!K$2-'F+ , F-'!K$3))</f>
        <v>9.5832065713416324E-3</v>
      </c>
      <c r="L1842" s="1" cm="1">
        <f t="array" ref="L1842">[1]!table_weight[LongPassing]*(('F+ , F-'!L$2-[1]!tbl_gk[[#This Row],[LongPassing]])/('F+ , F-'!L$2-'F+ , F-'!L$3))</f>
        <v>2.652978090371412E-2</v>
      </c>
      <c r="M1842" s="1" cm="1">
        <f t="array" ref="M1842">[1]!table_weight[BallControl]*(('F+ , F-'!M$2-[1]!tbl_gk[[#This Row],[BallControl]])/('F+ , F-'!M$2-'F+ , F-'!M$3))</f>
        <v>1.3472988830457604E-2</v>
      </c>
      <c r="N1842" s="1" cm="1">
        <f t="array" ref="N1842">[1]!table_weight[Acceleration]*(('F+ , F-'!N$2-[1]!tbl_gk[[#This Row],[Acceleration]])/('F+ , F-'!N$2-'F+ , F-'!N$3))</f>
        <v>6.0881547629699816E-3</v>
      </c>
      <c r="O1842" s="1" cm="1">
        <f t="array" ref="O1842">[1]!table_weight[SprintSpeed]*(('F+ , F-'!O$2-[1]!tbl_gk[[#This Row],[SprintSpeed]])/('F+ , F-'!O$2-'F+ , F-'!O$3))</f>
        <v>8.1521143900212863E-3</v>
      </c>
      <c r="P1842" s="1" cm="1">
        <f t="array" ref="P1842">[1]!table_weight[Agility]*(('F+ , F-'!P$2-[1]!tbl_gk[[#This Row],[Agility]])/('F+ , F-'!P$2-'F+ , F-'!P$3))</f>
        <v>4.4464206313917145E-3</v>
      </c>
      <c r="Q1842" s="1" cm="1">
        <f t="array" ref="Q1842">[1]!table_weight[Reactions]*(('F+ , F-'!Q$2-[1]!tbl_gk[[#This Row],[Reactions]])/('F+ , F-'!Q$2-'F+ , F-'!Q$3))</f>
        <v>2.217260600310409E-3</v>
      </c>
      <c r="R1842" s="1" cm="1">
        <f t="array" ref="R1842">[1]!table_weight[Balance]*(('F+ , F-'!R$2-[1]!tbl_gk[[#This Row],[Balance]])/('F+ , F-'!R$2-'F+ , F-'!R$3))</f>
        <v>1.9868001961965125E-3</v>
      </c>
      <c r="S1842" s="1" cm="1">
        <f t="array" ref="S1842">[1]!table_weight[ShotPower]*(('F+ , F-'!S$2-[1]!tbl_gk[[#This Row],[ShotPower]])/('F+ , F-'!S$2-'F+ , F-'!S$3))</f>
        <v>8.8300548353824494E-3</v>
      </c>
      <c r="T1842" s="1" cm="1">
        <f t="array" ref="T1842">[1]!table_weight[Jumping]*(('F+ , F-'!T$2-[1]!tbl_gk[[#This Row],[Jumping]])/('F+ , F-'!T$2-'F+ , F-'!T$3))</f>
        <v>2.91961490524745E-3</v>
      </c>
      <c r="U1842" s="1" cm="1">
        <f t="array" ref="U1842">[1]!table_weight[Stamina]*(('F+ , F-'!U$2-[1]!tbl_gk[[#This Row],[Stamina]])/('F+ , F-'!U$2-'F+ , F-'!U$3))</f>
        <v>2.3185177188729752E-2</v>
      </c>
      <c r="V1842" s="1" cm="1">
        <f t="array" ref="V1842">[1]!table_weight[Strength]*(('F+ , F-'!V$2-[1]!tbl_gk[[#This Row],[Strength]])/('F+ , F-'!V$2-'F+ , F-'!V$3))</f>
        <v>3.1944021904472097E-2</v>
      </c>
      <c r="W1842" s="1" cm="1">
        <f t="array" ref="W1842">[1]!table_weight[LongShots]*(('F+ , F-'!W$2-[1]!tbl_gk[[#This Row],[LongShots]])/('F+ , F-'!W$2-'F+ , F-'!W$3))</f>
        <v>9.3494698256990638E-3</v>
      </c>
      <c r="X1842" s="1" cm="1">
        <f t="array" ref="X1842">[1]!table_weight[Aggression]*(('F+ , F-'!X$2-[1]!tbl_gk[[#This Row],[Aggression]])/('F+ , F-'!X$2-'F+ , F-'!X$3))</f>
        <v>1.460298144204439E-2</v>
      </c>
      <c r="Y1842" s="1" cm="1">
        <f t="array" ref="Y1842">[1]!table_weight[Interceptions]*(('F+ , F-'!Y$2-[1]!tbl_gk[[#This Row],[Interceptions]])/('F+ , F-'!Y$2-'F+ , F-'!Y$3))</f>
        <v>2.5624472855619959E-2</v>
      </c>
      <c r="Z1842" s="1" cm="1">
        <f t="array" ref="Z1842">[1]!table_weight[Positioning]*(('F+ , F-'!Z$2-[1]!tbl_gk[[#This Row],[Positioning]])/('F+ , F-'!Z$2-'F+ , F-'!Z$3))</f>
        <v>1.9225568738802474E-3</v>
      </c>
      <c r="AA1842" s="1" cm="1">
        <f t="array" ref="AA1842">[1]!table_weight[Vision]*(('F+ , F-'!AA$2-[1]!tbl_gk[[#This Row],[Vision]])/('F+ , F-'!AA$2-'F+ , F-'!AA$3))</f>
        <v>2.6974951830443111E-2</v>
      </c>
      <c r="AB1842" s="1" cm="1">
        <f t="array" ref="AB1842">[1]!table_weight[Penalties]*(('F+ , F-'!AB$2-[1]!tbl_gk[[#This Row],[Penalties]])/('F+ , F-'!AB$2-'F+ , F-'!AB$3))</f>
        <v>2.3096780543674466E-3</v>
      </c>
      <c r="AC1842" s="1" cm="1">
        <f t="array" ref="AC1842">[1]!table_weight[Composure]*(('F+ , F-'!AC$2-[1]!tbl_gk[[#This Row],[Composure]])/('F+ , F-'!AC$2-'F+ , F-'!AC$3))</f>
        <v>2.3484326880480709E-3</v>
      </c>
      <c r="AD1842" s="1" cm="1">
        <f t="array" ref="AD1842">[1]!table_weight[Marking]*(('F+ , F-'!AD$2-[1]!tbl_gk[[#This Row],[Marking]])/('F+ , F-'!AD$2-'F+ , F-'!AD$3))</f>
        <v>3.3127133826860035E-2</v>
      </c>
      <c r="AE1842" s="1" cm="1">
        <f t="array" ref="AE1842">[1]!table_weight[StandingTackle]*(('F+ , F-'!AE$2-[1]!tbl_gk[[#This Row],[StandingTackle]])/('F+ , F-'!AE$2-'F+ , F-'!AE$3))</f>
        <v>3.1383600467551613E-2</v>
      </c>
      <c r="AF1842" s="1" cm="1">
        <f t="array" ref="AF1842">[1]!table_weight[SlidingTackle]*(('F+ , F-'!AF$2-[1]!tbl_gk[[#This Row],[SlidingTackle]])/('F+ , F-'!AF$2-'F+ , F-'!AF$3))</f>
        <v>1.0461200155850536E-2</v>
      </c>
      <c r="AG1842" s="1" cm="1">
        <f t="array" ref="AG1842">[1]!table_weight[GKDiving]*(('F+ , F-'!AG$2-[1]!tbl_gk[[#This Row],[GKDiving]])/('F+ , F-'!AG$2-'F+ , F-'!AG$3))</f>
        <v>6.6616595679951277E-2</v>
      </c>
      <c r="AH1842" s="1" cm="1">
        <f t="array" ref="AH1842">[1]!table_weight[GKHandling]*(('F+ , F-'!AH$2-[1]!tbl_gk[[#This Row],[GKHandling]])/('F+ , F-'!AH$2-'F+ , F-'!AH$3))</f>
        <v>7.1295353236068254E-2</v>
      </c>
      <c r="AI1842" s="1" cm="1">
        <f t="array" ref="AI1842">[1]!table_weight[GKKicking]*(('F+ , F-'!AI$2-[1]!tbl_gk[[#This Row],[GKKicking]])/('F+ , F-'!AI$2-'F+ , F-'!AI$3))</f>
        <v>4.0249467599634901E-2</v>
      </c>
      <c r="AJ1842" s="1" cm="1">
        <f t="array" ref="AJ1842">[1]!table_weight[GKPositioning]*(('F+ , F-'!AJ$2-[1]!tbl_gk[[#This Row],[GKPositioning]])/('F+ , F-'!AJ$2-'F+ , F-'!AJ$3))</f>
        <v>2.5858276192927833E-2</v>
      </c>
      <c r="AK1842" s="1" cm="1">
        <f t="array" ref="AK1842">[1]!table_weight[GKReflexes]*(('F+ , F-'!AK$2-[1]!tbl_gk[[#This Row],[GKReflexes]])/('F+ , F-'!AK$2-'F+ , F-'!AK$3))</f>
        <v>6.9235709698137402E-2</v>
      </c>
    </row>
    <row r="1843" spans="1:37" x14ac:dyDescent="0.55000000000000004">
      <c r="A1843" s="8">
        <f>[1]!tbl_gk[[#This Row],[ID]]</f>
        <v>268394</v>
      </c>
      <c r="B1843" s="2" cm="1">
        <f t="array" ref="B1843">[1]!table_weight[ValueEUR]*(('F+ , F-'!B$2-[1]!tbl_gk[[#This Row],[ValueEUR]])/('F+ , F-'!B$2-'F+ , F-'!B$3))</f>
        <v>1.1297129235428024E-4</v>
      </c>
      <c r="C1843" s="2" cm="1">
        <f t="array" ref="C1843">[1]!table_weight[WageEUR]*(('F+ , F-'!C$2-[1]!tbl_gk[[#This Row],[WageEUR]])/('F+ , F-'!C$2-'F+ , F-'!C$3))</f>
        <v>0</v>
      </c>
      <c r="D1843" s="2" cm="1">
        <f t="array" ref="D1843">[1]!table_weight[Crossing]*(('F+ , F-'!D$2-[1]!tbl_gk[[#This Row],[Crossing]])/('F+ , F-'!D$2-'F+ , F-'!D$3))</f>
        <v>3.5866971962916043E-2</v>
      </c>
      <c r="E1843" s="2" cm="1">
        <f t="array" ref="E1843">[1]!table_weight[Finishing]*(('F+ , F-'!E$2-[1]!tbl_gk[[#This Row],[Finishing]])/('F+ , F-'!E$2-'F+ , F-'!E$3))</f>
        <v>2.096326437480962E-2</v>
      </c>
      <c r="F1843" s="2" cm="1">
        <f t="array" ref="F1843">[1]!table_weight[HeadingAccuracy]*(('F+ , F-'!F$2-[1]!tbl_gk[[#This Row],[HeadingAccuracy]])/('F+ , F-'!F$2-'F+ , F-'!F$3))</f>
        <v>1.1274360672166649E-2</v>
      </c>
      <c r="G1843" s="2" cm="1">
        <f t="array" ref="G1843">[1]!table_weight[ShortPassing]*(('F+ , F-'!G$2-[1]!tbl_gk[[#This Row],[ShortPassing]])/('F+ , F-'!G$2-'F+ , F-'!G$3))</f>
        <v>6.047264524054153E-2</v>
      </c>
      <c r="H1843" s="2" cm="1">
        <f t="array" ref="H1843">[1]!table_weight[Volleys]*(('F+ , F-'!H$2-[1]!tbl_gk[[#This Row],[Volleys]])/('F+ , F-'!H$2-'F+ , F-'!H$3))</f>
        <v>1.9675665665797848E-3</v>
      </c>
      <c r="I1843" s="2" cm="1">
        <f t="array" ref="I1843">[1]!table_weight[Dribbling]*(('F+ , F-'!I$2-[1]!tbl_gk[[#This Row],[Dribbling]])/('F+ , F-'!I$2-'F+ , F-'!I$3))</f>
        <v>2.3469077317571304E-2</v>
      </c>
      <c r="J1843" s="2" cm="1">
        <f t="array" ref="J1843">[1]!table_weight[Curve]*(('F+ , F-'!J$2-[1]!tbl_gk[[#This Row],[Curve]])/('F+ , F-'!J$2-'F+ , F-'!J$3))</f>
        <v>9.8029273569279467E-3</v>
      </c>
      <c r="K1843" s="2" cm="1">
        <f t="array" ref="K1843">[1]!table_weight[FKAccuracy]*(('F+ , F-'!K$2-[1]!tbl_gk[[#This Row],[FKAccuracy]])/('F+ , F-'!K$2-'F+ , F-'!K$3))</f>
        <v>9.7353209613629272E-3</v>
      </c>
      <c r="L1843" s="2" cm="1">
        <f t="array" ref="L1843">[1]!table_weight[LongPassing]*(('F+ , F-'!L$2-[1]!tbl_gk[[#This Row],[LongPassing]])/('F+ , F-'!L$2-'F+ , F-'!L$3))</f>
        <v>2.4905508603486726E-2</v>
      </c>
      <c r="M1843" s="2" cm="1">
        <f t="array" ref="M1843">[1]!table_weight[BallControl]*(('F+ , F-'!M$2-[1]!tbl_gk[[#This Row],[BallControl]])/('F+ , F-'!M$2-'F+ , F-'!M$3))</f>
        <v>1.5211439002129552E-2</v>
      </c>
      <c r="N1843" s="2" cm="1">
        <f t="array" ref="N1843">[1]!table_weight[Acceleration]*(('F+ , F-'!N$2-[1]!tbl_gk[[#This Row],[Acceleration]])/('F+ , F-'!N$2-'F+ , F-'!N$3))</f>
        <v>1.10488734587233E-2</v>
      </c>
      <c r="O1843" s="2" cm="1">
        <f t="array" ref="O1843">[1]!table_weight[SprintSpeed]*(('F+ , F-'!O$2-[1]!tbl_gk[[#This Row],[SprintSpeed]])/('F+ , F-'!O$2-'F+ , F-'!O$3))</f>
        <v>1.0400973532096125E-2</v>
      </c>
      <c r="P1843" s="2" cm="1">
        <f t="array" ref="P1843">[1]!table_weight[Agility]*(('F+ , F-'!P$2-[1]!tbl_gk[[#This Row],[Agility]])/('F+ , F-'!P$2-'F+ , F-'!P$3))</f>
        <v>4.3294095621445646E-3</v>
      </c>
      <c r="Q1843" s="2" cm="1">
        <f t="array" ref="Q1843">[1]!table_weight[Reactions]*(('F+ , F-'!Q$2-[1]!tbl_gk[[#This Row],[Reactions]])/('F+ , F-'!Q$2-'F+ , F-'!Q$3))</f>
        <v>1.9078754002670962E-3</v>
      </c>
      <c r="R1843" s="2" cm="1">
        <f t="array" ref="R1843">[1]!table_weight[Balance]*(('F+ , F-'!R$2-[1]!tbl_gk[[#This Row],[Balance]])/('F+ , F-'!R$2-'F+ , F-'!R$3))</f>
        <v>2.2972377268522179E-3</v>
      </c>
      <c r="S1843" s="2" cm="1">
        <f t="array" ref="S1843">[1]!table_weight[ShotPower]*(('F+ , F-'!S$2-[1]!tbl_gk[[#This Row],[ShotPower]])/('F+ , F-'!S$2-'F+ , F-'!S$3))</f>
        <v>7.271809864432606E-3</v>
      </c>
      <c r="T1843" s="2" cm="1">
        <f t="array" ref="T1843">[1]!table_weight[Jumping]*(('F+ , F-'!T$2-[1]!tbl_gk[[#This Row],[Jumping]])/('F+ , F-'!T$2-'F+ , F-'!T$3))</f>
        <v>3.7783251714967009E-3</v>
      </c>
      <c r="U1843" s="2" cm="1">
        <f t="array" ref="U1843">[1]!table_weight[Stamina]*(('F+ , F-'!U$2-[1]!tbl_gk[[#This Row],[Stamina]])/('F+ , F-'!U$2-'F+ , F-'!U$3))</f>
        <v>1.975033612373275E-2</v>
      </c>
      <c r="V1843" s="2" cm="1">
        <f t="array" ref="V1843">[1]!table_weight[Strength]*(('F+ , F-'!V$2-[1]!tbl_gk[[#This Row],[Strength]])/('F+ , F-'!V$2-'F+ , F-'!V$3))</f>
        <v>3.9042693438799229E-2</v>
      </c>
      <c r="W1843" s="2" cm="1">
        <f t="array" ref="W1843">[1]!table_weight[LongShots]*(('F+ , F-'!W$2-[1]!tbl_gk[[#This Row],[LongShots]])/('F+ , F-'!W$2-'F+ , F-'!W$3))</f>
        <v>1.0388299806332293E-2</v>
      </c>
      <c r="X1843" s="2" cm="1">
        <f t="array" ref="X1843">[1]!table_weight[Aggression]*(('F+ , F-'!X$2-[1]!tbl_gk[[#This Row],[Aggression]])/('F+ , F-'!X$2-'F+ , F-'!X$3))</f>
        <v>1.642835412229994E-2</v>
      </c>
      <c r="Y1843" s="2" cm="1">
        <f t="array" ref="Y1843">[1]!table_weight[Interceptions]*(('F+ , F-'!Y$2-[1]!tbl_gk[[#This Row],[Interceptions]])/('F+ , F-'!Y$2-'F+ , F-'!Y$3))</f>
        <v>2.4239366214775633E-2</v>
      </c>
      <c r="Z1843" s="2" cm="1">
        <f t="array" ref="Z1843">[1]!table_weight[Positioning]*(('F+ , F-'!Z$2-[1]!tbl_gk[[#This Row],[Positioning]])/('F+ , F-'!Z$2-'F+ , F-'!Z$3))</f>
        <v>1.9225568738802474E-3</v>
      </c>
      <c r="AA1843" s="2" cm="1">
        <f t="array" ref="AA1843">[1]!table_weight[Vision]*(('F+ , F-'!AA$2-[1]!tbl_gk[[#This Row],[Vision]])/('F+ , F-'!AA$2-'F+ , F-'!AA$3))</f>
        <v>3.0524287597606677E-2</v>
      </c>
      <c r="AB1843" s="2" cm="1">
        <f t="array" ref="AB1843">[1]!table_weight[Penalties]*(('F+ , F-'!AB$2-[1]!tbl_gk[[#This Row],[Penalties]])/('F+ , F-'!AB$2-'F+ , F-'!AB$3))</f>
        <v>2.427119311369181E-3</v>
      </c>
      <c r="AC1843" s="2" cm="1">
        <f t="array" ref="AC1843">[1]!table_weight[Composure]*(('F+ , F-'!AC$2-[1]!tbl_gk[[#This Row],[Composure]])/('F+ , F-'!AC$2-'F+ , F-'!AC$3))</f>
        <v>2.188312277499339E-3</v>
      </c>
      <c r="AD1843" s="2" cm="1">
        <f t="array" ref="AD1843">[1]!table_weight[Marking]*(('F+ , F-'!AD$2-[1]!tbl_gk[[#This Row],[Marking]])/('F+ , F-'!AD$2-'F+ , F-'!AD$3))</f>
        <v>3.6282098953227655E-2</v>
      </c>
      <c r="AE1843" s="2" cm="1">
        <f t="array" ref="AE1843">[1]!table_weight[StandingTackle]*(('F+ , F-'!AE$2-[1]!tbl_gk[[#This Row],[StandingTackle]])/('F+ , F-'!AE$2-'F+ , F-'!AE$3))</f>
        <v>3.1383600467551613E-2</v>
      </c>
      <c r="AF1843" s="2" cm="1">
        <f t="array" ref="AF1843">[1]!table_weight[SlidingTackle]*(('F+ , F-'!AF$2-[1]!tbl_gk[[#This Row],[SlidingTackle]])/('F+ , F-'!AF$2-'F+ , F-'!AF$3))</f>
        <v>9.7139715732897855E-3</v>
      </c>
      <c r="AG1843" s="2" cm="1">
        <f t="array" ref="AG1843">[1]!table_weight[GKDiving]*(('F+ , F-'!AG$2-[1]!tbl_gk[[#This Row],[GKDiving]])/('F+ , F-'!AG$2-'F+ , F-'!AG$3))</f>
        <v>5.2951652976371534E-2</v>
      </c>
      <c r="AH1843" s="2" cm="1">
        <f t="array" ref="AH1843">[1]!table_weight[GKHandling]*(('F+ , F-'!AH$2-[1]!tbl_gk[[#This Row],[GKHandling]])/('F+ , F-'!AH$2-'F+ , F-'!AH$3))</f>
        <v>6.416581791246144E-2</v>
      </c>
      <c r="AI1843" s="2" cm="1">
        <f t="array" ref="AI1843">[1]!table_weight[GKKicking]*(('F+ , F-'!AI$2-[1]!tbl_gk[[#This Row],[GKKicking]])/('F+ , F-'!AI$2-'F+ , F-'!AI$3))</f>
        <v>3.309400669303314E-2</v>
      </c>
      <c r="AJ1843" s="2" cm="1">
        <f t="array" ref="AJ1843">[1]!table_weight[GKPositioning]*(('F+ , F-'!AJ$2-[1]!tbl_gk[[#This Row],[GKPositioning]])/('F+ , F-'!AJ$2-'F+ , F-'!AJ$3))</f>
        <v>2.3335517539959265E-2</v>
      </c>
      <c r="AK1843" s="2" cm="1">
        <f t="array" ref="AK1843">[1]!table_weight[GKReflexes]*(('F+ , F-'!AK$2-[1]!tbl_gk[[#This Row],[GKReflexes]])/('F+ , F-'!AK$2-'F+ , F-'!AK$3))</f>
        <v>6.012574789575089E-2</v>
      </c>
    </row>
    <row r="1844" spans="1:37" x14ac:dyDescent="0.55000000000000004">
      <c r="A1844" s="7">
        <f>[1]!tbl_gk[[#This Row],[ID]]</f>
        <v>268413</v>
      </c>
      <c r="B1844" s="1" cm="1">
        <f t="array" ref="B1844">[1]!table_weight[ValueEUR]*(('F+ , F-'!B$2-[1]!tbl_gk[[#This Row],[ValueEUR]])/('F+ , F-'!B$2-'F+ , F-'!B$3))</f>
        <v>7.1301553371144074E-5</v>
      </c>
      <c r="C1844" s="1" cm="1">
        <f t="array" ref="C1844">[1]!table_weight[WageEUR]*(('F+ , F-'!C$2-[1]!tbl_gk[[#This Row],[WageEUR]])/('F+ , F-'!C$2-'F+ , F-'!C$3))</f>
        <v>0</v>
      </c>
      <c r="D1844" s="1" cm="1">
        <f t="array" ref="D1844">[1]!table_weight[Crossing]*(('F+ , F-'!D$2-[1]!tbl_gk[[#This Row],[Crossing]])/('F+ , F-'!D$2-'F+ , F-'!D$3))</f>
        <v>3.3625286215233793E-2</v>
      </c>
      <c r="E1844" s="1" cm="1">
        <f t="array" ref="E1844">[1]!table_weight[Finishing]*(('F+ , F-'!E$2-[1]!tbl_gk[[#This Row],[Finishing]])/('F+ , F-'!E$2-'F+ , F-'!E$3))</f>
        <v>2.1961515059324362E-2</v>
      </c>
      <c r="F1844" s="1" cm="1">
        <f t="array" ref="F1844">[1]!table_weight[HeadingAccuracy]*(('F+ , F-'!F$2-[1]!tbl_gk[[#This Row],[HeadingAccuracy]])/('F+ , F-'!F$2-'F+ , F-'!F$3))</f>
        <v>1.0439222844598752E-2</v>
      </c>
      <c r="G1844" s="1" cm="1">
        <f t="array" ref="G1844">[1]!table_weight[ShortPassing]*(('F+ , F-'!G$2-[1]!tbl_gk[[#This Row],[ShortPassing]])/('F+ , F-'!G$2-'F+ , F-'!G$3))</f>
        <v>6.4691667001509537E-2</v>
      </c>
      <c r="H1844" s="1" cm="1">
        <f t="array" ref="H1844">[1]!table_weight[Volleys]*(('F+ , F-'!H$2-[1]!tbl_gk[[#This Row],[Volleys]])/('F+ , F-'!H$2-'F+ , F-'!H$3))</f>
        <v>2.4305234057750281E-3</v>
      </c>
      <c r="I1844" s="1" cm="1">
        <f t="array" ref="I1844">[1]!table_weight[Dribbling]*(('F+ , F-'!I$2-[1]!tbl_gk[[#This Row],[Dribbling]])/('F+ , F-'!I$2-'F+ , F-'!I$3))</f>
        <v>1.9557564431309422E-2</v>
      </c>
      <c r="J1844" s="1" cm="1">
        <f t="array" ref="J1844">[1]!table_weight[Curve]*(('F+ , F-'!J$2-[1]!tbl_gk[[#This Row],[Curve]])/('F+ , F-'!J$2-'F+ , F-'!J$3))</f>
        <v>9.295879390190295E-3</v>
      </c>
      <c r="K1844" s="1" cm="1">
        <f t="array" ref="K1844">[1]!table_weight[FKAccuracy]*(('F+ , F-'!K$2-[1]!tbl_gk[[#This Row],[FKAccuracy]])/('F+ , F-'!K$2-'F+ , F-'!K$3))</f>
        <v>9.4310921813203358E-3</v>
      </c>
      <c r="L1844" s="1" cm="1">
        <f t="array" ref="L1844">[1]!table_weight[LongPassing]*(('F+ , F-'!L$2-[1]!tbl_gk[[#This Row],[LongPassing]])/('F+ , F-'!L$2-'F+ , F-'!L$3))</f>
        <v>2.2198388103107734E-2</v>
      </c>
      <c r="M1844" s="1" cm="1">
        <f t="array" ref="M1844">[1]!table_weight[BallControl]*(('F+ , F-'!M$2-[1]!tbl_gk[[#This Row],[BallControl]])/('F+ , F-'!M$2-'F+ , F-'!M$3))</f>
        <v>1.4342213916293577E-2</v>
      </c>
      <c r="N1844" s="1" cm="1">
        <f t="array" ref="N1844">[1]!table_weight[Acceleration]*(('F+ , F-'!N$2-[1]!tbl_gk[[#This Row],[Acceleration]])/('F+ , F-'!N$2-'F+ , F-'!N$3))</f>
        <v>8.5685141108466402E-3</v>
      </c>
      <c r="O1844" s="1" cm="1">
        <f t="array" ref="O1844">[1]!table_weight[SprintSpeed]*(('F+ , F-'!O$2-[1]!tbl_gk[[#This Row],[SprintSpeed]])/('F+ , F-'!O$2-'F+ , F-'!O$3))</f>
        <v>1.377426224520838E-2</v>
      </c>
      <c r="P1844" s="1" cm="1">
        <f t="array" ref="P1844">[1]!table_weight[Agility]*(('F+ , F-'!P$2-[1]!tbl_gk[[#This Row],[Agility]])/('F+ , F-'!P$2-'F+ , F-'!P$3))</f>
        <v>5.4995202546160686E-3</v>
      </c>
      <c r="Q1844" s="1" cm="1">
        <f t="array" ref="Q1844">[1]!table_weight[Reactions]*(('F+ , F-'!Q$2-[1]!tbl_gk[[#This Row],[Reactions]])/('F+ , F-'!Q$2-'F+ , F-'!Q$3))</f>
        <v>2.1656964003031903E-3</v>
      </c>
      <c r="R1844" s="1" cm="1">
        <f t="array" ref="R1844">[1]!table_weight[Balance]*(('F+ , F-'!R$2-[1]!tbl_gk[[#This Row],[Balance]])/('F+ , F-'!R$2-'F+ , F-'!R$3))</f>
        <v>1.2417501226228205E-3</v>
      </c>
      <c r="S1844" s="1" cm="1">
        <f t="array" ref="S1844">[1]!table_weight[ShotPower]*(('F+ , F-'!S$2-[1]!tbl_gk[[#This Row],[ShotPower]])/('F+ , F-'!S$2-'F+ , F-'!S$3))</f>
        <v>7.0121023692742987E-3</v>
      </c>
      <c r="T1844" s="1" cm="1">
        <f t="array" ref="T1844">[1]!table_weight[Jumping]*(('F+ , F-'!T$2-[1]!tbl_gk[[#This Row],[Jumping]])/('F+ , F-'!T$2-'F+ , F-'!T$3))</f>
        <v>2.3185177188729754E-3</v>
      </c>
      <c r="U1844" s="1" cm="1">
        <f t="array" ref="U1844">[1]!table_weight[Stamina]*(('F+ , F-'!U$2-[1]!tbl_gk[[#This Row],[Stamina]])/('F+ , F-'!U$2-'F+ , F-'!U$3))</f>
        <v>1.975033612373275E-2</v>
      </c>
      <c r="V1844" s="1" cm="1">
        <f t="array" ref="V1844">[1]!table_weight[Strength]*(('F+ , F-'!V$2-[1]!tbl_gk[[#This Row],[Strength]])/('F+ , F-'!V$2-'F+ , F-'!V$3))</f>
        <v>3.3718689788053882E-2</v>
      </c>
      <c r="W1844" s="1" cm="1">
        <f t="array" ref="W1844">[1]!table_weight[LongShots]*(('F+ , F-'!W$2-[1]!tbl_gk[[#This Row],[LongShots]])/('F+ , F-'!W$2-'F+ , F-'!W$3))</f>
        <v>1.0128592311173986E-2</v>
      </c>
      <c r="X1844" s="1" cm="1">
        <f t="array" ref="X1844">[1]!table_weight[Aggression]*(('F+ , F-'!X$2-[1]!tbl_gk[[#This Row],[Aggression]])/('F+ , F-'!X$2-'F+ , F-'!X$3))</f>
        <v>1.2169151201703659E-2</v>
      </c>
      <c r="Y1844" s="1" cm="1">
        <f t="array" ref="Y1844">[1]!table_weight[Interceptions]*(('F+ , F-'!Y$2-[1]!tbl_gk[[#This Row],[Interceptions]])/('F+ , F-'!Y$2-'F+ , F-'!Y$3))</f>
        <v>2.4239366214775633E-2</v>
      </c>
      <c r="Z1844" s="1" cm="1">
        <f t="array" ref="Z1844">[1]!table_weight[Positioning]*(('F+ , F-'!Z$2-[1]!tbl_gk[[#This Row],[Positioning]])/('F+ , F-'!Z$2-'F+ , F-'!Z$3))</f>
        <v>2.3662238447756888E-3</v>
      </c>
      <c r="AA1844" s="1" cm="1">
        <f t="array" ref="AA1844">[1]!table_weight[Vision]*(('F+ , F-'!AA$2-[1]!tbl_gk[[#This Row],[Vision]])/('F+ , F-'!AA$2-'F+ , F-'!AA$3))</f>
        <v>2.9814420444173963E-2</v>
      </c>
      <c r="AB1844" s="1" cm="1">
        <f t="array" ref="AB1844">[1]!table_weight[Penalties]*(('F+ , F-'!AB$2-[1]!tbl_gk[[#This Row],[Penalties]])/('F+ , F-'!AB$2-'F+ , F-'!AB$3))</f>
        <v>2.2313838830329571E-3</v>
      </c>
      <c r="AC1844" s="1" cm="1">
        <f t="array" ref="AC1844">[1]!table_weight[Composure]*(('F+ , F-'!AC$2-[1]!tbl_gk[[#This Row],[Composure]])/('F+ , F-'!AC$2-'F+ , F-'!AC$3))</f>
        <v>1.6545775756702319E-3</v>
      </c>
      <c r="AD1844" s="1" cm="1">
        <f t="array" ref="AD1844">[1]!table_weight[Marking]*(('F+ , F-'!AD$2-[1]!tbl_gk[[#This Row],[Marking]])/('F+ , F-'!AD$2-'F+ , F-'!AD$3))</f>
        <v>3.9437064079595283E-2</v>
      </c>
      <c r="AE1844" s="1" cm="1">
        <f t="array" ref="AE1844">[1]!table_weight[StandingTackle]*(('F+ , F-'!AE$2-[1]!tbl_gk[[#This Row],[StandingTackle]])/('F+ , F-'!AE$2-'F+ , F-'!AE$3))</f>
        <v>2.465854322450484E-2</v>
      </c>
      <c r="AF1844" s="1" cm="1">
        <f t="array" ref="AF1844">[1]!table_weight[SlidingTackle]*(('F+ , F-'!AF$2-[1]!tbl_gk[[#This Row],[SlidingTackle]])/('F+ , F-'!AF$2-'F+ , F-'!AF$3))</f>
        <v>8.9667429907290316E-3</v>
      </c>
      <c r="AG1844" s="1" cm="1">
        <f t="array" ref="AG1844">[1]!table_weight[GKDiving]*(('F+ , F-'!AG$2-[1]!tbl_gk[[#This Row],[GKDiving]])/('F+ , F-'!AG$2-'F+ , F-'!AG$3))</f>
        <v>5.9784124328161402E-2</v>
      </c>
      <c r="AH1844" s="1" cm="1">
        <f t="array" ref="AH1844">[1]!table_weight[GKHandling]*(('F+ , F-'!AH$2-[1]!tbl_gk[[#This Row],[GKHandling]])/('F+ , F-'!AH$2-'F+ , F-'!AH$3))</f>
        <v>6.416581791246144E-2</v>
      </c>
      <c r="AI1844" s="1" cm="1">
        <f t="array" ref="AI1844">[1]!table_weight[GKKicking]*(('F+ , F-'!AI$2-[1]!tbl_gk[[#This Row],[GKKicking]])/('F+ , F-'!AI$2-'F+ , F-'!AI$3))</f>
        <v>3.2199574079707916E-2</v>
      </c>
      <c r="AJ1844" s="1" cm="1">
        <f t="array" ref="AJ1844">[1]!table_weight[GKPositioning]*(('F+ , F-'!AJ$2-[1]!tbl_gk[[#This Row],[GKPositioning]])/('F+ , F-'!AJ$2-'F+ , F-'!AJ$3))</f>
        <v>2.4596896866443549E-2</v>
      </c>
      <c r="AK1844" s="1" cm="1">
        <f t="array" ref="AK1844">[1]!table_weight[GKReflexes]*(('F+ , F-'!AK$2-[1]!tbl_gk[[#This Row],[GKReflexes]])/('F+ , F-'!AK$2-'F+ , F-'!AK$3))</f>
        <v>6.9235709698137402E-2</v>
      </c>
    </row>
    <row r="1845" spans="1:37" x14ac:dyDescent="0.55000000000000004">
      <c r="A1845" s="8">
        <f>[1]!tbl_gk[[#This Row],[ID]]</f>
        <v>268417</v>
      </c>
      <c r="B1845" s="2" cm="1">
        <f t="array" ref="B1845">[1]!table_weight[ValueEUR]*(('F+ , F-'!B$2-[1]!tbl_gk[[#This Row],[ValueEUR]])/('F+ , F-'!B$2-'F+ , F-'!B$3))</f>
        <v>7.4388200703228241E-5</v>
      </c>
      <c r="C1845" s="2" cm="1">
        <f t="array" ref="C1845">[1]!table_weight[WageEUR]*(('F+ , F-'!C$2-[1]!tbl_gk[[#This Row],[WageEUR]])/('F+ , F-'!C$2-'F+ , F-'!C$3))</f>
        <v>0</v>
      </c>
      <c r="D1845" s="2" cm="1">
        <f t="array" ref="D1845">[1]!table_weight[Crossing]*(('F+ , F-'!D$2-[1]!tbl_gk[[#This Row],[Crossing]])/('F+ , F-'!D$2-'F+ , F-'!D$3))</f>
        <v>3.4746129089074922E-2</v>
      </c>
      <c r="E1845" s="2" cm="1">
        <f t="array" ref="E1845">[1]!table_weight[Finishing]*(('F+ , F-'!E$2-[1]!tbl_gk[[#This Row],[Finishing]])/('F+ , F-'!E$2-'F+ , F-'!E$3))</f>
        <v>1.6970261636750646E-2</v>
      </c>
      <c r="F1845" s="2" cm="1">
        <f t="array" ref="F1845">[1]!table_weight[HeadingAccuracy]*(('F+ , F-'!F$2-[1]!tbl_gk[[#This Row],[HeadingAccuracy]])/('F+ , F-'!F$2-'F+ , F-'!F$3))</f>
        <v>1.00216539308148E-2</v>
      </c>
      <c r="G1845" s="2" cm="1">
        <f t="array" ref="G1845">[1]!table_weight[ShortPassing]*(('F+ , F-'!G$2-[1]!tbl_gk[[#This Row],[ShortPassing]])/('F+ , F-'!G$2-'F+ , F-'!G$3))</f>
        <v>4.781557995763748E-2</v>
      </c>
      <c r="H1845" s="2" cm="1">
        <f t="array" ref="H1845">[1]!table_weight[Volleys]*(('F+ , F-'!H$2-[1]!tbl_gk[[#This Row],[Volleys]])/('F+ , F-'!H$2-'F+ , F-'!H$3))</f>
        <v>1.7360881469821632E-3</v>
      </c>
      <c r="I1845" s="2" cm="1">
        <f t="array" ref="I1845">[1]!table_weight[Dribbling]*(('F+ , F-'!I$2-[1]!tbl_gk[[#This Row],[Dribbling]])/('F+ , F-'!I$2-'F+ , F-'!I$3))</f>
        <v>2.0535442652874894E-2</v>
      </c>
      <c r="J1845" s="2" cm="1">
        <f t="array" ref="J1845">[1]!table_weight[Curve]*(('F+ , F-'!J$2-[1]!tbl_gk[[#This Row],[Curve]])/('F+ , F-'!J$2-'F+ , F-'!J$3))</f>
        <v>9.4648953791028455E-3</v>
      </c>
      <c r="K1845" s="2" cm="1">
        <f t="array" ref="K1845">[1]!table_weight[FKAccuracy]*(('F+ , F-'!K$2-[1]!tbl_gk[[#This Row],[FKAccuracy]])/('F+ , F-'!K$2-'F+ , F-'!K$3))</f>
        <v>8.9747490112564478E-3</v>
      </c>
      <c r="L1845" s="2" cm="1">
        <f t="array" ref="L1845">[1]!table_weight[LongPassing]*(('F+ , F-'!L$2-[1]!tbl_gk[[#This Row],[LongPassing]])/('F+ , F-'!L$2-'F+ , F-'!L$3))</f>
        <v>2.3822660403335128E-2</v>
      </c>
      <c r="M1845" s="2" cm="1">
        <f t="array" ref="M1845">[1]!table_weight[BallControl]*(('F+ , F-'!M$2-[1]!tbl_gk[[#This Row],[BallControl]])/('F+ , F-'!M$2-'F+ , F-'!M$3))</f>
        <v>1.1734538658785654E-2</v>
      </c>
      <c r="N1845" s="2" cm="1">
        <f t="array" ref="N1845">[1]!table_weight[Acceleration]*(('F+ , F-'!N$2-[1]!tbl_gk[[#This Row],[Acceleration]])/('F+ , F-'!N$2-'F+ , F-'!N$3))</f>
        <v>7.4410780436299775E-3</v>
      </c>
      <c r="O1845" s="2" cm="1">
        <f t="array" ref="O1845">[1]!table_weight[SprintSpeed]*(('F+ , F-'!O$2-[1]!tbl_gk[[#This Row],[SprintSpeed]])/('F+ , F-'!O$2-'F+ , F-'!O$3))</f>
        <v>8.7143291755399956E-3</v>
      </c>
      <c r="P1845" s="2" cm="1">
        <f t="array" ref="P1845">[1]!table_weight[Agility]*(('F+ , F-'!P$2-[1]!tbl_gk[[#This Row],[Agility]])/('F+ , F-'!P$2-'F+ , F-'!P$3))</f>
        <v>3.744354215908813E-3</v>
      </c>
      <c r="Q1845" s="2" cm="1">
        <f t="array" ref="Q1845">[1]!table_weight[Reactions]*(('F+ , F-'!Q$2-[1]!tbl_gk[[#This Row],[Reactions]])/('F+ , F-'!Q$2-'F+ , F-'!Q$3))</f>
        <v>2.5266458003537222E-3</v>
      </c>
      <c r="R1845" s="2" cm="1">
        <f t="array" ref="R1845">[1]!table_weight[Balance]*(('F+ , F-'!R$2-[1]!tbl_gk[[#This Row],[Balance]])/('F+ , F-'!R$2-'F+ , F-'!R$3))</f>
        <v>1.8626251839342308E-3</v>
      </c>
      <c r="S1845" s="2" cm="1">
        <f t="array" ref="S1845">[1]!table_weight[ShotPower]*(('F+ , F-'!S$2-[1]!tbl_gk[[#This Row],[ShotPower]])/('F+ , F-'!S$2-'F+ , F-'!S$3))</f>
        <v>7.271809864432606E-3</v>
      </c>
      <c r="T1845" s="2" cm="1">
        <f t="array" ref="T1845">[1]!table_weight[Jumping]*(('F+ , F-'!T$2-[1]!tbl_gk[[#This Row],[Jumping]])/('F+ , F-'!T$2-'F+ , F-'!T$3))</f>
        <v>3.0913569584973006E-3</v>
      </c>
      <c r="U1845" s="2" cm="1">
        <f t="array" ref="U1845">[1]!table_weight[Stamina]*(('F+ , F-'!U$2-[1]!tbl_gk[[#This Row],[Stamina]])/('F+ , F-'!U$2-'F+ , F-'!U$3))</f>
        <v>1.7174205324984999E-2</v>
      </c>
      <c r="V1845" s="2" cm="1">
        <f t="array" ref="V1845">[1]!table_weight[Strength]*(('F+ , F-'!V$2-[1]!tbl_gk[[#This Row],[Strength]])/('F+ , F-'!V$2-'F+ , F-'!V$3))</f>
        <v>3.2831355846262997E-2</v>
      </c>
      <c r="W1845" s="2" cm="1">
        <f t="array" ref="W1845">[1]!table_weight[LongShots]*(('F+ , F-'!W$2-[1]!tbl_gk[[#This Row],[LongShots]])/('F+ , F-'!W$2-'F+ , F-'!W$3))</f>
        <v>9.0897623305407575E-3</v>
      </c>
      <c r="X1845" s="2" cm="1">
        <f t="array" ref="X1845">[1]!table_weight[Aggression]*(('F+ , F-'!X$2-[1]!tbl_gk[[#This Row],[Aggression]])/('F+ , F-'!X$2-'F+ , F-'!X$3))</f>
        <v>1.3386066321874024E-2</v>
      </c>
      <c r="Y1845" s="2" cm="1">
        <f t="array" ref="Y1845">[1]!table_weight[Interceptions]*(('F+ , F-'!Y$2-[1]!tbl_gk[[#This Row],[Interceptions]])/('F+ , F-'!Y$2-'F+ , F-'!Y$3))</f>
        <v>2.2161706253509151E-2</v>
      </c>
      <c r="Z1845" s="2" cm="1">
        <f t="array" ref="Z1845">[1]!table_weight[Positioning]*(('F+ , F-'!Z$2-[1]!tbl_gk[[#This Row],[Positioning]])/('F+ , F-'!Z$2-'F+ , F-'!Z$3))</f>
        <v>1.1831119223878444E-3</v>
      </c>
      <c r="AA1845" s="2" cm="1">
        <f t="array" ref="AA1845">[1]!table_weight[Vision]*(('F+ , F-'!AA$2-[1]!tbl_gk[[#This Row],[Vision]])/('F+ , F-'!AA$2-'F+ , F-'!AA$3))</f>
        <v>2.4845350370144972E-2</v>
      </c>
      <c r="AB1845" s="2" cm="1">
        <f t="array" ref="AB1845">[1]!table_weight[Penalties]*(('F+ , F-'!AB$2-[1]!tbl_gk[[#This Row],[Penalties]])/('F+ , F-'!AB$2-'F+ , F-'!AB$3))</f>
        <v>2.1922367973657118E-3</v>
      </c>
      <c r="AC1845" s="2" cm="1">
        <f t="array" ref="AC1845">[1]!table_weight[Composure]*(('F+ , F-'!AC$2-[1]!tbl_gk[[#This Row],[Composure]])/('F+ , F-'!AC$2-'F+ , F-'!AC$3))</f>
        <v>1.8680714564018749E-3</v>
      </c>
      <c r="AD1845" s="2" cm="1">
        <f t="array" ref="AD1845">[1]!table_weight[Marking]*(('F+ , F-'!AD$2-[1]!tbl_gk[[#This Row],[Marking]])/('F+ , F-'!AD$2-'F+ , F-'!AD$3))</f>
        <v>2.5239721010940977E-2</v>
      </c>
      <c r="AE1845" s="2" cm="1">
        <f t="array" ref="AE1845">[1]!table_weight[StandingTackle]*(('F+ , F-'!AE$2-[1]!tbl_gk[[#This Row],[StandingTackle]])/('F+ , F-'!AE$2-'F+ , F-'!AE$3))</f>
        <v>2.6900228972187096E-2</v>
      </c>
      <c r="AF1845" s="2" cm="1">
        <f t="array" ref="AF1845">[1]!table_weight[SlidingTackle]*(('F+ , F-'!AF$2-[1]!tbl_gk[[#This Row],[SlidingTackle]])/('F+ , F-'!AF$2-'F+ , F-'!AF$3))</f>
        <v>8.9667429907290316E-3</v>
      </c>
      <c r="AG1845" s="2" cm="1">
        <f t="array" ref="AG1845">[1]!table_weight[GKDiving]*(('F+ , F-'!AG$2-[1]!tbl_gk[[#This Row],[GKDiving]])/('F+ , F-'!AG$2-'F+ , F-'!AG$3))</f>
        <v>5.8076006490213938E-2</v>
      </c>
      <c r="AH1845" s="2" cm="1">
        <f t="array" ref="AH1845">[1]!table_weight[GKHandling]*(('F+ , F-'!AH$2-[1]!tbl_gk[[#This Row],[GKHandling]])/('F+ , F-'!AH$2-'F+ , F-'!AH$3))</f>
        <v>6.416581791246144E-2</v>
      </c>
      <c r="AI1845" s="2" cm="1">
        <f t="array" ref="AI1845">[1]!table_weight[GKKicking]*(('F+ , F-'!AI$2-[1]!tbl_gk[[#This Row],[GKKicking]])/('F+ , F-'!AI$2-'F+ , F-'!AI$3))</f>
        <v>3.309400669303314E-2</v>
      </c>
      <c r="AJ1845" s="2" cm="1">
        <f t="array" ref="AJ1845">[1]!table_weight[GKPositioning]*(('F+ , F-'!AJ$2-[1]!tbl_gk[[#This Row],[GKPositioning]])/('F+ , F-'!AJ$2-'F+ , F-'!AJ$3))</f>
        <v>2.3966207203201407E-2</v>
      </c>
      <c r="AK1845" s="2" cm="1">
        <f t="array" ref="AK1845">[1]!table_weight[GKReflexes]*(('F+ , F-'!AK$2-[1]!tbl_gk[[#This Row],[GKReflexes]])/('F+ , F-'!AK$2-'F+ , F-'!AK$3))</f>
        <v>5.8303755535273602E-2</v>
      </c>
    </row>
    <row r="1846" spans="1:37" x14ac:dyDescent="0.55000000000000004">
      <c r="A1846" s="7">
        <f>[1]!tbl_gk[[#This Row],[ID]]</f>
        <v>268424</v>
      </c>
      <c r="B1846" s="1" cm="1">
        <f t="array" ref="B1846">[1]!table_weight[ValueEUR]*(('F+ , F-'!B$2-[1]!tbl_gk[[#This Row],[ValueEUR]])/('F+ , F-'!B$2-'F+ , F-'!B$3))</f>
        <v>7.4388200703228241E-5</v>
      </c>
      <c r="C1846" s="1" cm="1">
        <f t="array" ref="C1846">[1]!table_weight[WageEUR]*(('F+ , F-'!C$2-[1]!tbl_gk[[#This Row],[WageEUR]])/('F+ , F-'!C$2-'F+ , F-'!C$3))</f>
        <v>0</v>
      </c>
      <c r="D1846" s="1" cm="1">
        <f t="array" ref="D1846">[1]!table_weight[Crossing]*(('F+ , F-'!D$2-[1]!tbl_gk[[#This Row],[Crossing]])/('F+ , F-'!D$2-'F+ , F-'!D$3))</f>
        <v>2.6900228972187034E-2</v>
      </c>
      <c r="E1846" s="1" cm="1">
        <f t="array" ref="E1846">[1]!table_weight[Finishing]*(('F+ , F-'!E$2-[1]!tbl_gk[[#This Row],[Finishing]])/('F+ , F-'!E$2-'F+ , F-'!E$3))</f>
        <v>1.7968512321265388E-2</v>
      </c>
      <c r="F1846" s="1" cm="1">
        <f t="array" ref="F1846">[1]!table_weight[HeadingAccuracy]*(('F+ , F-'!F$2-[1]!tbl_gk[[#This Row],[HeadingAccuracy]])/('F+ , F-'!F$2-'F+ , F-'!F$3))</f>
        <v>1.1274360672166649E-2</v>
      </c>
      <c r="G1846" s="1" cm="1">
        <f t="array" ref="G1846">[1]!table_weight[ShortPassing]*(('F+ , F-'!G$2-[1]!tbl_gk[[#This Row],[ShortPassing]])/('F+ , F-'!G$2-'F+ , F-'!G$3))</f>
        <v>5.2034601718605494E-2</v>
      </c>
      <c r="H1846" s="1" cm="1">
        <f t="array" ref="H1846">[1]!table_weight[Volleys]*(('F+ , F-'!H$2-[1]!tbl_gk[[#This Row],[Volleys]])/('F+ , F-'!H$2-'F+ , F-'!H$3))</f>
        <v>1.3888705175857305E-3</v>
      </c>
      <c r="I1846" s="1" cm="1">
        <f t="array" ref="I1846">[1]!table_weight[Dribbling]*(('F+ , F-'!I$2-[1]!tbl_gk[[#This Row],[Dribbling]])/('F+ , F-'!I$2-'F+ , F-'!I$3))</f>
        <v>1.7601807988178481E-2</v>
      </c>
      <c r="J1846" s="1" cm="1">
        <f t="array" ref="J1846">[1]!table_weight[Curve]*(('F+ , F-'!J$2-[1]!tbl_gk[[#This Row],[Curve]])/('F+ , F-'!J$2-'F+ , F-'!J$3))</f>
        <v>9.295879390190295E-3</v>
      </c>
      <c r="K1846" s="1" cm="1">
        <f t="array" ref="K1846">[1]!table_weight[FKAccuracy]*(('F+ , F-'!K$2-[1]!tbl_gk[[#This Row],[FKAccuracy]])/('F+ , F-'!K$2-'F+ , F-'!K$3))</f>
        <v>8.2141770611499701E-3</v>
      </c>
      <c r="L1846" s="1" cm="1">
        <f t="array" ref="L1846">[1]!table_weight[LongPassing]*(('F+ , F-'!L$2-[1]!tbl_gk[[#This Row],[LongPassing]])/('F+ , F-'!L$2-'F+ , F-'!L$3))</f>
        <v>2.0574115802880336E-2</v>
      </c>
      <c r="M1846" s="1" cm="1">
        <f t="array" ref="M1846">[1]!table_weight[BallControl]*(('F+ , F-'!M$2-[1]!tbl_gk[[#This Row],[BallControl]])/('F+ , F-'!M$2-'F+ , F-'!M$3))</f>
        <v>1.5646051545047536E-2</v>
      </c>
      <c r="N1846" s="1" cm="1">
        <f t="array" ref="N1846">[1]!table_weight[Acceleration]*(('F+ , F-'!N$2-[1]!tbl_gk[[#This Row],[Acceleration]])/('F+ , F-'!N$2-'F+ , F-'!N$3))</f>
        <v>7.666565257073309E-3</v>
      </c>
      <c r="O1846" s="1" cm="1">
        <f t="array" ref="O1846">[1]!table_weight[SprintSpeed]*(('F+ , F-'!O$2-[1]!tbl_gk[[#This Row],[SprintSpeed]])/('F+ , F-'!O$2-'F+ , F-'!O$3))</f>
        <v>9.838758746577414E-3</v>
      </c>
      <c r="P1846" s="1" cm="1">
        <f t="array" ref="P1846">[1]!table_weight[Agility]*(('F+ , F-'!P$2-[1]!tbl_gk[[#This Row],[Agility]])/('F+ , F-'!P$2-'F+ , F-'!P$3))</f>
        <v>4.9144649083803166E-3</v>
      </c>
      <c r="Q1846" s="1" cm="1">
        <f t="array" ref="Q1846">[1]!table_weight[Reactions]*(('F+ , F-'!Q$2-[1]!tbl_gk[[#This Row],[Reactions]])/('F+ , F-'!Q$2-'F+ , F-'!Q$3))</f>
        <v>2.8875952004042541E-3</v>
      </c>
      <c r="R1846" s="1" cm="1">
        <f t="array" ref="R1846">[1]!table_weight[Balance]*(('F+ , F-'!R$2-[1]!tbl_gk[[#This Row],[Balance]])/('F+ , F-'!R$2-'F+ , F-'!R$3))</f>
        <v>1.4901001471473846E-3</v>
      </c>
      <c r="S1846" s="1" cm="1">
        <f t="array" ref="S1846">[1]!table_weight[ShotPower]*(('F+ , F-'!S$2-[1]!tbl_gk[[#This Row],[ShotPower]])/('F+ , F-'!S$2-'F+ , F-'!S$3))</f>
        <v>7.5315173595909123E-3</v>
      </c>
      <c r="T1846" s="1" cm="1">
        <f t="array" ref="T1846">[1]!table_weight[Jumping]*(('F+ , F-'!T$2-[1]!tbl_gk[[#This Row],[Jumping]])/('F+ , F-'!T$2-'F+ , F-'!T$3))</f>
        <v>2.6620018253726754E-3</v>
      </c>
      <c r="U1846" s="1" cm="1">
        <f t="array" ref="U1846">[1]!table_weight[Stamina]*(('F+ , F-'!U$2-[1]!tbl_gk[[#This Row],[Stamina]])/('F+ , F-'!U$2-'F+ , F-'!U$3))</f>
        <v>1.3739364259988E-2</v>
      </c>
      <c r="V1846" s="1" cm="1">
        <f t="array" ref="V1846">[1]!table_weight[Strength]*(('F+ , F-'!V$2-[1]!tbl_gk[[#This Row],[Strength]])/('F+ , F-'!V$2-'F+ , F-'!V$3))</f>
        <v>2.9282020079099427E-2</v>
      </c>
      <c r="W1846" s="1" cm="1">
        <f t="array" ref="W1846">[1]!table_weight[LongShots]*(('F+ , F-'!W$2-[1]!tbl_gk[[#This Row],[LongShots]])/('F+ , F-'!W$2-'F+ , F-'!W$3))</f>
        <v>8.570347340224143E-3</v>
      </c>
      <c r="X1846" s="1" cm="1">
        <f t="array" ref="X1846">[1]!table_weight[Aggression]*(('F+ , F-'!X$2-[1]!tbl_gk[[#This Row],[Aggression]])/('F+ , F-'!X$2-'F+ , F-'!X$3))</f>
        <v>1.5211439002129575E-2</v>
      </c>
      <c r="Y1846" s="1" cm="1">
        <f t="array" ref="Y1846">[1]!table_weight[Interceptions]*(('F+ , F-'!Y$2-[1]!tbl_gk[[#This Row],[Interceptions]])/('F+ , F-'!Y$2-'F+ , F-'!Y$3))</f>
        <v>2.0776599612664828E-2</v>
      </c>
      <c r="Z1846" s="1" cm="1">
        <f t="array" ref="Z1846">[1]!table_weight[Positioning]*(('F+ , F-'!Z$2-[1]!tbl_gk[[#This Row],[Positioning]])/('F+ , F-'!Z$2-'F+ , F-'!Z$3))</f>
        <v>1.7746678835817667E-3</v>
      </c>
      <c r="AA1846" s="1" cm="1">
        <f t="array" ref="AA1846">[1]!table_weight[Vision]*(('F+ , F-'!AA$2-[1]!tbl_gk[[#This Row],[Vision]])/('F+ , F-'!AA$2-'F+ , F-'!AA$3))</f>
        <v>2.7684818983875824E-2</v>
      </c>
      <c r="AB1846" s="1" cm="1">
        <f t="array" ref="AB1846">[1]!table_weight[Penalties]*(('F+ , F-'!AB$2-[1]!tbl_gk[[#This Row],[Penalties]])/('F+ , F-'!AB$2-'F+ , F-'!AB$3))</f>
        <v>2.0747955403639775E-3</v>
      </c>
      <c r="AC1846" s="1" cm="1">
        <f t="array" ref="AC1846">[1]!table_weight[Composure]*(('F+ , F-'!AC$2-[1]!tbl_gk[[#This Row],[Composure]])/('F+ , F-'!AC$2-'F+ , F-'!AC$3))</f>
        <v>1.9748183967676961E-3</v>
      </c>
      <c r="AD1846" s="1" cm="1">
        <f t="array" ref="AD1846">[1]!table_weight[Marking]*(('F+ , F-'!AD$2-[1]!tbl_gk[[#This Row],[Marking]])/('F+ , F-'!AD$2-'F+ , F-'!AD$3))</f>
        <v>3.3127133826860035E-2</v>
      </c>
      <c r="AE1846" s="1" cm="1">
        <f t="array" ref="AE1846">[1]!table_weight[StandingTackle]*(('F+ , F-'!AE$2-[1]!tbl_gk[[#This Row],[StandingTackle]])/('F+ , F-'!AE$2-'F+ , F-'!AE$3))</f>
        <v>2.9141914719869356E-2</v>
      </c>
      <c r="AF1846" s="1" cm="1">
        <f t="array" ref="AF1846">[1]!table_weight[SlidingTackle]*(('F+ , F-'!AF$2-[1]!tbl_gk[[#This Row],[SlidingTackle]])/('F+ , F-'!AF$2-'F+ , F-'!AF$3))</f>
        <v>8.2195144081682794E-3</v>
      </c>
      <c r="AG1846" s="1" cm="1">
        <f t="array" ref="AG1846">[1]!table_weight[GKDiving]*(('F+ , F-'!AG$2-[1]!tbl_gk[[#This Row],[GKDiving]])/('F+ , F-'!AG$2-'F+ , F-'!AG$3))</f>
        <v>5.6367888652266468E-2</v>
      </c>
      <c r="AH1846" s="1" cm="1">
        <f t="array" ref="AH1846">[1]!table_weight[GKHandling]*(('F+ , F-'!AH$2-[1]!tbl_gk[[#This Row],[GKHandling]])/('F+ , F-'!AH$2-'F+ , F-'!AH$3))</f>
        <v>6.2383434081559733E-2</v>
      </c>
      <c r="AI1846" s="1" cm="1">
        <f t="array" ref="AI1846">[1]!table_weight[GKKicking]*(('F+ , F-'!AI$2-[1]!tbl_gk[[#This Row],[GKKicking]])/('F+ , F-'!AI$2-'F+ , F-'!AI$3))</f>
        <v>3.4882871919683582E-2</v>
      </c>
      <c r="AJ1846" s="1" cm="1">
        <f t="array" ref="AJ1846">[1]!table_weight[GKPositioning]*(('F+ , F-'!AJ$2-[1]!tbl_gk[[#This Row],[GKPositioning]])/('F+ , F-'!AJ$2-'F+ , F-'!AJ$3))</f>
        <v>2.4596896866443549E-2</v>
      </c>
      <c r="AK1846" s="1" cm="1">
        <f t="array" ref="AK1846">[1]!table_weight[GKReflexes]*(('F+ , F-'!AK$2-[1]!tbl_gk[[#This Row],[GKReflexes]])/('F+ , F-'!AK$2-'F+ , F-'!AK$3))</f>
        <v>5.8303755535273602E-2</v>
      </c>
    </row>
    <row r="1847" spans="1:37" x14ac:dyDescent="0.55000000000000004">
      <c r="A1847" s="8">
        <f>[1]!tbl_gk[[#This Row],[ID]]</f>
        <v>268428</v>
      </c>
      <c r="B1847" s="2" cm="1">
        <f t="array" ref="B1847">[1]!table_weight[ValueEUR]*(('F+ , F-'!B$2-[1]!tbl_gk[[#This Row],[ValueEUR]])/('F+ , F-'!B$2-'F+ , F-'!B$3))</f>
        <v>1.5155438400533223E-4</v>
      </c>
      <c r="C1847" s="2" cm="1">
        <f t="array" ref="C1847">[1]!table_weight[WageEUR]*(('F+ , F-'!C$2-[1]!tbl_gk[[#This Row],[WageEUR]])/('F+ , F-'!C$2-'F+ , F-'!C$3))</f>
        <v>0</v>
      </c>
      <c r="D1847" s="2" cm="1">
        <f t="array" ref="D1847">[1]!table_weight[Crossing]*(('F+ , F-'!D$2-[1]!tbl_gk[[#This Row],[Crossing]])/('F+ , F-'!D$2-'F+ , F-'!D$3))</f>
        <v>3.81086577105983E-2</v>
      </c>
      <c r="E1847" s="2" cm="1">
        <f t="array" ref="E1847">[1]!table_weight[Finishing]*(('F+ , F-'!E$2-[1]!tbl_gk[[#This Row],[Finishing]])/('F+ , F-'!E$2-'F+ , F-'!E$3))</f>
        <v>1.8966763005780131E-2</v>
      </c>
      <c r="F1847" s="2" cm="1">
        <f t="array" ref="F1847">[1]!table_weight[HeadingAccuracy]*(('F+ , F-'!F$2-[1]!tbl_gk[[#This Row],[HeadingAccuracy]])/('F+ , F-'!F$2-'F+ , F-'!F$3))</f>
        <v>1.1274360672166649E-2</v>
      </c>
      <c r="G1847" s="2" cm="1">
        <f t="array" ref="G1847">[1]!table_weight[ShortPassing]*(('F+ , F-'!G$2-[1]!tbl_gk[[#This Row],[ShortPassing]])/('F+ , F-'!G$2-'F+ , F-'!G$3))</f>
        <v>5.7659964066562854E-2</v>
      </c>
      <c r="H1847" s="2" cm="1">
        <f t="array" ref="H1847">[1]!table_weight[Volleys]*(('F+ , F-'!H$2-[1]!tbl_gk[[#This Row],[Volleys]])/('F+ , F-'!H$2-'F+ , F-'!H$3))</f>
        <v>2.0833057763785961E-3</v>
      </c>
      <c r="I1847" s="2" cm="1">
        <f t="array" ref="I1847">[1]!table_weight[Dribbling]*(('F+ , F-'!I$2-[1]!tbl_gk[[#This Row],[Dribbling]])/('F+ , F-'!I$2-'F+ , F-'!I$3))</f>
        <v>1.7601807988178481E-2</v>
      </c>
      <c r="J1847" s="2" cm="1">
        <f t="array" ref="J1847">[1]!table_weight[Curve]*(('F+ , F-'!J$2-[1]!tbl_gk[[#This Row],[Curve]])/('F+ , F-'!J$2-'F+ , F-'!J$3))</f>
        <v>9.4648953791028455E-3</v>
      </c>
      <c r="K1847" s="2" cm="1">
        <f t="array" ref="K1847">[1]!table_weight[FKAccuracy]*(('F+ , F-'!K$2-[1]!tbl_gk[[#This Row],[FKAccuracy]])/('F+ , F-'!K$2-'F+ , F-'!K$3))</f>
        <v>9.2789777912990392E-3</v>
      </c>
      <c r="L1847" s="2" cm="1">
        <f t="array" ref="L1847">[1]!table_weight[LongPassing]*(('F+ , F-'!L$2-[1]!tbl_gk[[#This Row],[LongPassing]])/('F+ , F-'!L$2-'F+ , F-'!L$3))</f>
        <v>2.4905508603486726E-2</v>
      </c>
      <c r="M1847" s="2" cm="1">
        <f t="array" ref="M1847">[1]!table_weight[BallControl]*(('F+ , F-'!M$2-[1]!tbl_gk[[#This Row],[BallControl]])/('F+ , F-'!M$2-'F+ , F-'!M$3))</f>
        <v>1.2169151201703639E-2</v>
      </c>
      <c r="N1847" s="2" cm="1">
        <f t="array" ref="N1847">[1]!table_weight[Acceleration]*(('F+ , F-'!N$2-[1]!tbl_gk[[#This Row],[Acceleration]])/('F+ , F-'!N$2-'F+ , F-'!N$3))</f>
        <v>1.1274360672166632E-2</v>
      </c>
      <c r="O1847" s="2" cm="1">
        <f t="array" ref="O1847">[1]!table_weight[SprintSpeed]*(('F+ , F-'!O$2-[1]!tbl_gk[[#This Row],[SprintSpeed]])/('F+ , F-'!O$2-'F+ , F-'!O$3))</f>
        <v>1.1525403103133543E-2</v>
      </c>
      <c r="P1847" s="2" cm="1">
        <f t="array" ref="P1847">[1]!table_weight[Agility]*(('F+ , F-'!P$2-[1]!tbl_gk[[#This Row],[Agility]])/('F+ , F-'!P$2-'F+ , F-'!P$3))</f>
        <v>3.6273431466616623E-3</v>
      </c>
      <c r="Q1847" s="2" cm="1">
        <f t="array" ref="Q1847">[1]!table_weight[Reactions]*(('F+ , F-'!Q$2-[1]!tbl_gk[[#This Row],[Reactions]])/('F+ , F-'!Q$2-'F+ , F-'!Q$3))</f>
        <v>2.5782100003609409E-3</v>
      </c>
      <c r="R1847" s="2" cm="1">
        <f t="array" ref="R1847">[1]!table_weight[Balance]*(('F+ , F-'!R$2-[1]!tbl_gk[[#This Row],[Balance]])/('F+ , F-'!R$2-'F+ , F-'!R$3))</f>
        <v>2.4835002452456411E-3</v>
      </c>
      <c r="S1847" s="2" cm="1">
        <f t="array" ref="S1847">[1]!table_weight[ShotPower]*(('F+ , F-'!S$2-[1]!tbl_gk[[#This Row],[ShotPower]])/('F+ , F-'!S$2-'F+ , F-'!S$3))</f>
        <v>7.0121023692742987E-3</v>
      </c>
      <c r="T1847" s="2" cm="1">
        <f t="array" ref="T1847">[1]!table_weight[Jumping]*(('F+ , F-'!T$2-[1]!tbl_gk[[#This Row],[Jumping]])/('F+ , F-'!T$2-'F+ , F-'!T$3))</f>
        <v>4.1218092779964008E-3</v>
      </c>
      <c r="U1847" s="2" cm="1">
        <f t="array" ref="U1847">[1]!table_weight[Stamina]*(('F+ , F-'!U$2-[1]!tbl_gk[[#This Row],[Stamina]])/('F+ , F-'!U$2-'F+ , F-'!U$3))</f>
        <v>1.7174205324984999E-2</v>
      </c>
      <c r="V1847" s="2" cm="1">
        <f t="array" ref="V1847">[1]!table_weight[Strength]*(('F+ , F-'!V$2-[1]!tbl_gk[[#This Row],[Strength]])/('F+ , F-'!V$2-'F+ , F-'!V$3))</f>
        <v>2.4845350370144969E-2</v>
      </c>
      <c r="W1847" s="2" cm="1">
        <f t="array" ref="W1847">[1]!table_weight[LongShots]*(('F+ , F-'!W$2-[1]!tbl_gk[[#This Row],[LongShots]])/('F+ , F-'!W$2-'F+ , F-'!W$3))</f>
        <v>1.0128592311173986E-2</v>
      </c>
      <c r="X1847" s="2" cm="1">
        <f t="array" ref="X1847">[1]!table_weight[Aggression]*(('F+ , F-'!X$2-[1]!tbl_gk[[#This Row],[Aggression]])/('F+ , F-'!X$2-'F+ , F-'!X$3))</f>
        <v>1.642835412229994E-2</v>
      </c>
      <c r="Y1847" s="2" cm="1">
        <f t="array" ref="Y1847">[1]!table_weight[Interceptions]*(('F+ , F-'!Y$2-[1]!tbl_gk[[#This Row],[Interceptions]])/('F+ , F-'!Y$2-'F+ , F-'!Y$3))</f>
        <v>2.1469152933086991E-2</v>
      </c>
      <c r="Z1847" s="2" cm="1">
        <f t="array" ref="Z1847">[1]!table_weight[Positioning]*(('F+ , F-'!Z$2-[1]!tbl_gk[[#This Row],[Positioning]])/('F+ , F-'!Z$2-'F+ , F-'!Z$3))</f>
        <v>2.3662238447756888E-3</v>
      </c>
      <c r="AA1847" s="2" cm="1">
        <f t="array" ref="AA1847">[1]!table_weight[Vision]*(('F+ , F-'!AA$2-[1]!tbl_gk[[#This Row],[Vision]])/('F+ , F-'!AA$2-'F+ , F-'!AA$3))</f>
        <v>2.9104553290741252E-2</v>
      </c>
      <c r="AB1847" s="2" cm="1">
        <f t="array" ref="AB1847">[1]!table_weight[Penalties]*(('F+ , F-'!AB$2-[1]!tbl_gk[[#This Row],[Penalties]])/('F+ , F-'!AB$2-'F+ , F-'!AB$3))</f>
        <v>2.427119311369181E-3</v>
      </c>
      <c r="AC1847" s="2" cm="1">
        <f t="array" ref="AC1847">[1]!table_weight[Composure]*(('F+ , F-'!AC$2-[1]!tbl_gk[[#This Row],[Composure]])/('F+ , F-'!AC$2-'F+ , F-'!AC$3))</f>
        <v>2.0281918669506067E-3</v>
      </c>
      <c r="AD1847" s="2" cm="1">
        <f t="array" ref="AD1847">[1]!table_weight[Marking]*(('F+ , F-'!AD$2-[1]!tbl_gk[[#This Row],[Marking]])/('F+ , F-'!AD$2-'F+ , F-'!AD$3))</f>
        <v>3.6282098953227655E-2</v>
      </c>
      <c r="AE1847" s="2" cm="1">
        <f t="array" ref="AE1847">[1]!table_weight[StandingTackle]*(('F+ , F-'!AE$2-[1]!tbl_gk[[#This Row],[StandingTackle]])/('F+ , F-'!AE$2-'F+ , F-'!AE$3))</f>
        <v>3.362528621523387E-2</v>
      </c>
      <c r="AF1847" s="2" cm="1">
        <f t="array" ref="AF1847">[1]!table_weight[SlidingTackle]*(('F+ , F-'!AF$2-[1]!tbl_gk[[#This Row],[SlidingTackle]])/('F+ , F-'!AF$2-'F+ , F-'!AF$3))</f>
        <v>1.0461200155850536E-2</v>
      </c>
      <c r="AG1847" s="2" cm="1">
        <f t="array" ref="AG1847">[1]!table_weight[GKDiving]*(('F+ , F-'!AG$2-[1]!tbl_gk[[#This Row],[GKDiving]])/('F+ , F-'!AG$2-'F+ , F-'!AG$3))</f>
        <v>4.9535417300476586E-2</v>
      </c>
      <c r="AH1847" s="2" cm="1">
        <f t="array" ref="AH1847">[1]!table_weight[GKHandling]*(('F+ , F-'!AH$2-[1]!tbl_gk[[#This Row],[GKHandling]])/('F+ , F-'!AH$2-'F+ , F-'!AH$3))</f>
        <v>6.2383434081559733E-2</v>
      </c>
      <c r="AI1847" s="2" cm="1">
        <f t="array" ref="AI1847">[1]!table_weight[GKKicking]*(('F+ , F-'!AI$2-[1]!tbl_gk[[#This Row],[GKKicking]])/('F+ , F-'!AI$2-'F+ , F-'!AI$3))</f>
        <v>3.2199574079707916E-2</v>
      </c>
      <c r="AJ1847" s="2" cm="1">
        <f t="array" ref="AJ1847">[1]!table_weight[GKPositioning]*(('F+ , F-'!AJ$2-[1]!tbl_gk[[#This Row],[GKPositioning]])/('F+ , F-'!AJ$2-'F+ , F-'!AJ$3))</f>
        <v>2.1443448550232839E-2</v>
      </c>
      <c r="AK1847" s="2" cm="1">
        <f t="array" ref="AK1847">[1]!table_weight[GKReflexes]*(('F+ , F-'!AK$2-[1]!tbl_gk[[#This Row],[GKReflexes]])/('F+ , F-'!AK$2-'F+ , F-'!AK$3))</f>
        <v>4.9193793732887098E-2</v>
      </c>
    </row>
    <row r="1848" spans="1:37" x14ac:dyDescent="0.55000000000000004">
      <c r="A1848" s="7">
        <f>[1]!tbl_gk[[#This Row],[ID]]</f>
        <v>268497</v>
      </c>
      <c r="B1848" s="1" cm="1">
        <f t="array" ref="B1848">[1]!table_weight[ValueEUR]*(('F+ , F-'!B$2-[1]!tbl_gk[[#This Row],[ValueEUR]])/('F+ , F-'!B$2-'F+ , F-'!B$3))</f>
        <v>1.0525467402406984E-4</v>
      </c>
      <c r="C1848" s="1" cm="1">
        <f t="array" ref="C1848">[1]!table_weight[WageEUR]*(('F+ , F-'!C$2-[1]!tbl_gk[[#This Row],[WageEUR]])/('F+ , F-'!C$2-'F+ , F-'!C$3))</f>
        <v>0</v>
      </c>
      <c r="D1848" s="1" cm="1">
        <f t="array" ref="D1848">[1]!table_weight[Crossing]*(('F+ , F-'!D$2-[1]!tbl_gk[[#This Row],[Crossing]])/('F+ , F-'!D$2-'F+ , F-'!D$3))</f>
        <v>3.4746129089074922E-2</v>
      </c>
      <c r="E1848" s="1" cm="1">
        <f t="array" ref="E1848">[1]!table_weight[Finishing]*(('F+ , F-'!E$2-[1]!tbl_gk[[#This Row],[Finishing]])/('F+ , F-'!E$2-'F+ , F-'!E$3))</f>
        <v>1.9965013690294877E-2</v>
      </c>
      <c r="F1848" s="1" cm="1">
        <f t="array" ref="F1848">[1]!table_weight[HeadingAccuracy]*(('F+ , F-'!F$2-[1]!tbl_gk[[#This Row],[HeadingAccuracy]])/('F+ , F-'!F$2-'F+ , F-'!F$3))</f>
        <v>9.6040850170308507E-3</v>
      </c>
      <c r="G1848" s="1" cm="1">
        <f t="array" ref="G1848">[1]!table_weight[ShortPassing]*(('F+ , F-'!G$2-[1]!tbl_gk[[#This Row],[ShortPassing]])/('F+ , F-'!G$2-'F+ , F-'!G$3))</f>
        <v>5.0628261131616156E-2</v>
      </c>
      <c r="H1848" s="1" cm="1">
        <f t="array" ref="H1848">[1]!table_weight[Volleys]*(('F+ , F-'!H$2-[1]!tbl_gk[[#This Row],[Volleys]])/('F+ , F-'!H$2-'F+ , F-'!H$3))</f>
        <v>1.9675665665797848E-3</v>
      </c>
      <c r="I1848" s="1" cm="1">
        <f t="array" ref="I1848">[1]!table_weight[Dribbling]*(('F+ , F-'!I$2-[1]!tbl_gk[[#This Row],[Dribbling]])/('F+ , F-'!I$2-'F+ , F-'!I$3))</f>
        <v>2.4446955539136776E-2</v>
      </c>
      <c r="J1848" s="1" cm="1">
        <f t="array" ref="J1848">[1]!table_weight[Curve]*(('F+ , F-'!J$2-[1]!tbl_gk[[#This Row],[Curve]])/('F+ , F-'!J$2-'F+ , F-'!J$3))</f>
        <v>9.4648953791028455E-3</v>
      </c>
      <c r="K1848" s="1" cm="1">
        <f t="array" ref="K1848">[1]!table_weight[FKAccuracy]*(('F+ , F-'!K$2-[1]!tbl_gk[[#This Row],[FKAccuracy]])/('F+ , F-'!K$2-'F+ , F-'!K$3))</f>
        <v>8.9747490112564478E-3</v>
      </c>
      <c r="L1848" s="1" cm="1">
        <f t="array" ref="L1848">[1]!table_weight[LongPassing]*(('F+ , F-'!L$2-[1]!tbl_gk[[#This Row],[LongPassing]])/('F+ , F-'!L$2-'F+ , F-'!L$3))</f>
        <v>2.1656964003031933E-2</v>
      </c>
      <c r="M1848" s="1" cm="1">
        <f t="array" ref="M1848">[1]!table_weight[BallControl]*(('F+ , F-'!M$2-[1]!tbl_gk[[#This Row],[BallControl]])/('F+ , F-'!M$2-'F+ , F-'!M$3))</f>
        <v>1.3472988830457604E-2</v>
      </c>
      <c r="N1848" s="1" cm="1">
        <f t="array" ref="N1848">[1]!table_weight[Acceleration]*(('F+ , F-'!N$2-[1]!tbl_gk[[#This Row],[Acceleration]])/('F+ , F-'!N$2-'F+ , F-'!N$3))</f>
        <v>8.7940013242899726E-3</v>
      </c>
      <c r="O1848" s="1" cm="1">
        <f t="array" ref="O1848">[1]!table_weight[SprintSpeed]*(('F+ , F-'!O$2-[1]!tbl_gk[[#This Row],[SprintSpeed]])/('F+ , F-'!O$2-'F+ , F-'!O$3))</f>
        <v>1.0400973532096125E-2</v>
      </c>
      <c r="P1848" s="1" cm="1">
        <f t="array" ref="P1848">[1]!table_weight[Agility]*(('F+ , F-'!P$2-[1]!tbl_gk[[#This Row],[Agility]])/('F+ , F-'!P$2-'F+ , F-'!P$3))</f>
        <v>4.095387423650264E-3</v>
      </c>
      <c r="Q1848" s="1" cm="1">
        <f t="array" ref="Q1848">[1]!table_weight[Reactions]*(('F+ , F-'!Q$2-[1]!tbl_gk[[#This Row],[Reactions]])/('F+ , F-'!Q$2-'F+ , F-'!Q$3))</f>
        <v>2.2688248003176282E-3</v>
      </c>
      <c r="R1848" s="1" cm="1">
        <f t="array" ref="R1848">[1]!table_weight[Balance]*(('F+ , F-'!R$2-[1]!tbl_gk[[#This Row],[Balance]])/('F+ , F-'!R$2-'F+ , F-'!R$3))</f>
        <v>1.3659251348851025E-3</v>
      </c>
      <c r="S1848" s="1" cm="1">
        <f t="array" ref="S1848">[1]!table_weight[ShotPower]*(('F+ , F-'!S$2-[1]!tbl_gk[[#This Row],[ShotPower]])/('F+ , F-'!S$2-'F+ , F-'!S$3))</f>
        <v>5.9732723886410689E-3</v>
      </c>
      <c r="T1848" s="1" cm="1">
        <f t="array" ref="T1848">[1]!table_weight[Jumping]*(('F+ , F-'!T$2-[1]!tbl_gk[[#This Row],[Jumping]])/('F+ , F-'!T$2-'F+ , F-'!T$3))</f>
        <v>1.9750336123732751E-3</v>
      </c>
      <c r="U1848" s="1" cm="1">
        <f t="array" ref="U1848">[1]!table_weight[Stamina]*(('F+ , F-'!U$2-[1]!tbl_gk[[#This Row],[Stamina]])/('F+ , F-'!U$2-'F+ , F-'!U$3))</f>
        <v>1.975033612373275E-2</v>
      </c>
      <c r="V1848" s="1" cm="1">
        <f t="array" ref="V1848">[1]!table_weight[Strength]*(('F+ , F-'!V$2-[1]!tbl_gk[[#This Row],[Strength]])/('F+ , F-'!V$2-'F+ , F-'!V$3))</f>
        <v>3.8155359497008344E-2</v>
      </c>
      <c r="W1848" s="1" cm="1">
        <f t="array" ref="W1848">[1]!table_weight[LongShots]*(('F+ , F-'!W$2-[1]!tbl_gk[[#This Row],[LongShots]])/('F+ , F-'!W$2-'F+ , F-'!W$3))</f>
        <v>9.6091773208573719E-3</v>
      </c>
      <c r="X1848" s="1" cm="1">
        <f t="array" ref="X1848">[1]!table_weight[Aggression]*(('F+ , F-'!X$2-[1]!tbl_gk[[#This Row],[Aggression]])/('F+ , F-'!X$2-'F+ , F-'!X$3))</f>
        <v>1.1560693641618476E-2</v>
      </c>
      <c r="Y1848" s="1" cm="1">
        <f t="array" ref="Y1848">[1]!table_weight[Interceptions]*(('F+ , F-'!Y$2-[1]!tbl_gk[[#This Row],[Interceptions]])/('F+ , F-'!Y$2-'F+ , F-'!Y$3))</f>
        <v>2.5624472855619959E-2</v>
      </c>
      <c r="Z1848" s="1" cm="1">
        <f t="array" ref="Z1848">[1]!table_weight[Positioning]*(('F+ , F-'!Z$2-[1]!tbl_gk[[#This Row],[Positioning]])/('F+ , F-'!Z$2-'F+ , F-'!Z$3))</f>
        <v>2.0704458641787279E-3</v>
      </c>
      <c r="AA1848" s="1" cm="1">
        <f t="array" ref="AA1848">[1]!table_weight[Vision]*(('F+ , F-'!AA$2-[1]!tbl_gk[[#This Row],[Vision]])/('F+ , F-'!AA$2-'F+ , F-'!AA$3))</f>
        <v>2.9104553290741252E-2</v>
      </c>
      <c r="AB1848" s="1" cm="1">
        <f t="array" ref="AB1848">[1]!table_weight[Penalties]*(('F+ , F-'!AB$2-[1]!tbl_gk[[#This Row],[Penalties]])/('F+ , F-'!AB$2-'F+ , F-'!AB$3))</f>
        <v>2.2313838830329571E-3</v>
      </c>
      <c r="AC1848" s="1" cm="1">
        <f t="array" ref="AC1848">[1]!table_weight[Composure]*(('F+ , F-'!AC$2-[1]!tbl_gk[[#This Row],[Composure]])/('F+ , F-'!AC$2-'F+ , F-'!AC$3))</f>
        <v>1.814697986218964E-3</v>
      </c>
      <c r="AD1848" s="1" cm="1">
        <f t="array" ref="AD1848">[1]!table_weight[Marking]*(('F+ , F-'!AD$2-[1]!tbl_gk[[#This Row],[Marking]])/('F+ , F-'!AD$2-'F+ , F-'!AD$3))</f>
        <v>3.4704616390043845E-2</v>
      </c>
      <c r="AE1848" s="1" cm="1">
        <f t="array" ref="AE1848">[1]!table_weight[StandingTackle]*(('F+ , F-'!AE$2-[1]!tbl_gk[[#This Row],[StandingTackle]])/('F+ , F-'!AE$2-'F+ , F-'!AE$3))</f>
        <v>2.241685747682258E-2</v>
      </c>
      <c r="AF1848" s="1" cm="1">
        <f t="array" ref="AF1848">[1]!table_weight[SlidingTackle]*(('F+ , F-'!AF$2-[1]!tbl_gk[[#This Row],[SlidingTackle]])/('F+ , F-'!AF$2-'F+ , F-'!AF$3))</f>
        <v>7.4722858256075263E-3</v>
      </c>
      <c r="AG1848" s="1" cm="1">
        <f t="array" ref="AG1848">[1]!table_weight[GKDiving]*(('F+ , F-'!AG$2-[1]!tbl_gk[[#This Row],[GKDiving]])/('F+ , F-'!AG$2-'F+ , F-'!AG$3))</f>
        <v>5.4659770814318998E-2</v>
      </c>
      <c r="AH1848" s="1" cm="1">
        <f t="array" ref="AH1848">[1]!table_weight[GKHandling]*(('F+ , F-'!AH$2-[1]!tbl_gk[[#This Row],[GKHandling]])/('F+ , F-'!AH$2-'F+ , F-'!AH$3))</f>
        <v>5.168913109614949E-2</v>
      </c>
      <c r="AI1848" s="1" cm="1">
        <f t="array" ref="AI1848">[1]!table_weight[GKKicking]*(('F+ , F-'!AI$2-[1]!tbl_gk[[#This Row],[GKKicking]])/('F+ , F-'!AI$2-'F+ , F-'!AI$3))</f>
        <v>2.7727411013081817E-2</v>
      </c>
      <c r="AJ1848" s="1" cm="1">
        <f t="array" ref="AJ1848">[1]!table_weight[GKPositioning]*(('F+ , F-'!AJ$2-[1]!tbl_gk[[#This Row],[GKPositioning]])/('F+ , F-'!AJ$2-'F+ , F-'!AJ$3))</f>
        <v>2.2704827876717123E-2</v>
      </c>
      <c r="AK1848" s="1" cm="1">
        <f t="array" ref="AK1848">[1]!table_weight[GKReflexes]*(('F+ , F-'!AK$2-[1]!tbl_gk[[#This Row],[GKReflexes]])/('F+ , F-'!AK$2-'F+ , F-'!AK$3))</f>
        <v>5.64817631747963E-2</v>
      </c>
    </row>
    <row r="1849" spans="1:37" x14ac:dyDescent="0.55000000000000004">
      <c r="A1849" s="8">
        <f>[1]!tbl_gk[[#This Row],[ID]]</f>
        <v>268518</v>
      </c>
      <c r="B1849" s="2" cm="1">
        <f t="array" ref="B1849">[1]!table_weight[ValueEUR]*(('F+ , F-'!B$2-[1]!tbl_gk[[#This Row],[ValueEUR]])/('F+ , F-'!B$2-'F+ , F-'!B$3))</f>
        <v>1.978540939865946E-4</v>
      </c>
      <c r="C1849" s="2" cm="1">
        <f t="array" ref="C1849">[1]!table_weight[WageEUR]*(('F+ , F-'!C$2-[1]!tbl_gk[[#This Row],[WageEUR]])/('F+ , F-'!C$2-'F+ , F-'!C$3))</f>
        <v>0</v>
      </c>
      <c r="D1849" s="2" cm="1">
        <f t="array" ref="D1849">[1]!table_weight[Crossing]*(('F+ , F-'!D$2-[1]!tbl_gk[[#This Row],[Crossing]])/('F+ , F-'!D$2-'F+ , F-'!D$3))</f>
        <v>3.0262757593710415E-2</v>
      </c>
      <c r="E1849" s="2" cm="1">
        <f t="array" ref="E1849">[1]!table_weight[Finishing]*(('F+ , F-'!E$2-[1]!tbl_gk[[#This Row],[Finishing]])/('F+ , F-'!E$2-'F+ , F-'!E$3))</f>
        <v>1.8966763005780131E-2</v>
      </c>
      <c r="F1849" s="2" cm="1">
        <f t="array" ref="F1849">[1]!table_weight[HeadingAccuracy]*(('F+ , F-'!F$2-[1]!tbl_gk[[#This Row],[HeadingAccuracy]])/('F+ , F-'!F$2-'F+ , F-'!F$3))</f>
        <v>1.1274360672166649E-2</v>
      </c>
      <c r="G1849" s="2" cm="1">
        <f t="array" ref="G1849">[1]!table_weight[ShortPassing]*(('F+ , F-'!G$2-[1]!tbl_gk[[#This Row],[ShortPassing]])/('F+ , F-'!G$2-'F+ , F-'!G$3))</f>
        <v>4.781557995763748E-2</v>
      </c>
      <c r="H1849" s="2" cm="1">
        <f t="array" ref="H1849">[1]!table_weight[Volleys]*(('F+ , F-'!H$2-[1]!tbl_gk[[#This Row],[Volleys]])/('F+ , F-'!H$2-'F+ , F-'!H$3))</f>
        <v>1.9675665665797848E-3</v>
      </c>
      <c r="I1849" s="2" cm="1">
        <f t="array" ref="I1849">[1]!table_weight[Dribbling]*(('F+ , F-'!I$2-[1]!tbl_gk[[#This Row],[Dribbling]])/('F+ , F-'!I$2-'F+ , F-'!I$3))</f>
        <v>1.7601807988178481E-2</v>
      </c>
      <c r="J1849" s="2" cm="1">
        <f t="array" ref="J1849">[1]!table_weight[Curve]*(('F+ , F-'!J$2-[1]!tbl_gk[[#This Row],[Curve]])/('F+ , F-'!J$2-'F+ , F-'!J$3))</f>
        <v>9.1268634012777444E-3</v>
      </c>
      <c r="K1849" s="2" cm="1">
        <f t="array" ref="K1849">[1]!table_weight[FKAccuracy]*(('F+ , F-'!K$2-[1]!tbl_gk[[#This Row],[FKAccuracy]])/('F+ , F-'!K$2-'F+ , F-'!K$3))</f>
        <v>9.2789777912990392E-3</v>
      </c>
      <c r="L1849" s="2" cm="1">
        <f t="array" ref="L1849">[1]!table_weight[LongPassing]*(('F+ , F-'!L$2-[1]!tbl_gk[[#This Row],[LongPassing]])/('F+ , F-'!L$2-'F+ , F-'!L$3))</f>
        <v>2.1656964003031933E-2</v>
      </c>
      <c r="M1849" s="2" cm="1">
        <f t="array" ref="M1849">[1]!table_weight[BallControl]*(('F+ , F-'!M$2-[1]!tbl_gk[[#This Row],[BallControl]])/('F+ , F-'!M$2-'F+ , F-'!M$3))</f>
        <v>5.2153505150158456E-3</v>
      </c>
      <c r="N1849" s="2" cm="1">
        <f t="array" ref="N1849">[1]!table_weight[Acceleration]*(('F+ , F-'!N$2-[1]!tbl_gk[[#This Row],[Acceleration]])/('F+ , F-'!N$2-'F+ , F-'!N$3))</f>
        <v>9.4704629646199696E-3</v>
      </c>
      <c r="O1849" s="2" cm="1">
        <f t="array" ref="O1849">[1]!table_weight[SprintSpeed]*(('F+ , F-'!O$2-[1]!tbl_gk[[#This Row],[SprintSpeed]])/('F+ , F-'!O$2-'F+ , F-'!O$3))</f>
        <v>6.7465774262245133E-3</v>
      </c>
      <c r="P1849" s="2" cm="1">
        <f t="array" ref="P1849">[1]!table_weight[Agility]*(('F+ , F-'!P$2-[1]!tbl_gk[[#This Row],[Agility]])/('F+ , F-'!P$2-'F+ , F-'!P$3))</f>
        <v>5.6165313238632194E-3</v>
      </c>
      <c r="Q1849" s="2" cm="1">
        <f t="array" ref="Q1849">[1]!table_weight[Reactions]*(('F+ , F-'!Q$2-[1]!tbl_gk[[#This Row],[Reactions]])/('F+ , F-'!Q$2-'F+ , F-'!Q$3))</f>
        <v>1.2375408001732517E-3</v>
      </c>
      <c r="R1849" s="2" cm="1">
        <f t="array" ref="R1849">[1]!table_weight[Balance]*(('F+ , F-'!R$2-[1]!tbl_gk[[#This Row],[Balance]])/('F+ , F-'!R$2-'F+ , F-'!R$3))</f>
        <v>2.1109752084587947E-3</v>
      </c>
      <c r="S1849" s="2" cm="1">
        <f t="array" ref="S1849">[1]!table_weight[ShotPower]*(('F+ , F-'!S$2-[1]!tbl_gk[[#This Row],[ShotPower]])/('F+ , F-'!S$2-'F+ , F-'!S$3))</f>
        <v>6.7523948741159906E-3</v>
      </c>
      <c r="T1849" s="2" cm="1">
        <f t="array" ref="T1849">[1]!table_weight[Jumping]*(('F+ , F-'!T$2-[1]!tbl_gk[[#This Row],[Jumping]])/('F+ , F-'!T$2-'F+ , F-'!T$3))</f>
        <v>2.0609046389982004E-3</v>
      </c>
      <c r="U1849" s="2" cm="1">
        <f t="array" ref="U1849">[1]!table_weight[Stamina]*(('F+ , F-'!U$2-[1]!tbl_gk[[#This Row],[Stamina]])/('F+ , F-'!U$2-'F+ , F-'!U$3))</f>
        <v>1.8032915591234249E-2</v>
      </c>
      <c r="V1849" s="2" cm="1">
        <f t="array" ref="V1849">[1]!table_weight[Strength]*(('F+ , F-'!V$2-[1]!tbl_gk[[#This Row],[Strength]])/('F+ , F-'!V$2-'F+ , F-'!V$3))</f>
        <v>3.2831355846262997E-2</v>
      </c>
      <c r="W1849" s="2" cm="1">
        <f t="array" ref="W1849">[1]!table_weight[LongShots]*(('F+ , F-'!W$2-[1]!tbl_gk[[#This Row],[LongShots]])/('F+ , F-'!W$2-'F+ , F-'!W$3))</f>
        <v>9.3494698256990638E-3</v>
      </c>
      <c r="X1849" s="2" cm="1">
        <f t="array" ref="X1849">[1]!table_weight[Aggression]*(('F+ , F-'!X$2-[1]!tbl_gk[[#This Row],[Aggression]])/('F+ , F-'!X$2-'F+ , F-'!X$3))</f>
        <v>9.7353209613629272E-3</v>
      </c>
      <c r="Y1849" s="2" cm="1">
        <f t="array" ref="Y1849">[1]!table_weight[Interceptions]*(('F+ , F-'!Y$2-[1]!tbl_gk[[#This Row],[Interceptions]])/('F+ , F-'!Y$2-'F+ , F-'!Y$3))</f>
        <v>2.4239366214775633E-2</v>
      </c>
      <c r="Z1849" s="2" cm="1">
        <f t="array" ref="Z1849">[1]!table_weight[Positioning]*(('F+ , F-'!Z$2-[1]!tbl_gk[[#This Row],[Positioning]])/('F+ , F-'!Z$2-'F+ , F-'!Z$3))</f>
        <v>2.3662238447756888E-3</v>
      </c>
      <c r="AA1849" s="2" cm="1">
        <f t="array" ref="AA1849">[1]!table_weight[Vision]*(('F+ , F-'!AA$2-[1]!tbl_gk[[#This Row],[Vision]])/('F+ , F-'!AA$2-'F+ , F-'!AA$3))</f>
        <v>1.7036811682385123E-2</v>
      </c>
      <c r="AB1849" s="2" cm="1">
        <f t="array" ref="AB1849">[1]!table_weight[Penalties]*(('F+ , F-'!AB$2-[1]!tbl_gk[[#This Row],[Penalties]])/('F+ , F-'!AB$2-'F+ , F-'!AB$3))</f>
        <v>2.0747955403639775E-3</v>
      </c>
      <c r="AC1849" s="2" cm="1">
        <f t="array" ref="AC1849">[1]!table_weight[Composure]*(('F+ , F-'!AC$2-[1]!tbl_gk[[#This Row],[Composure]])/('F+ , F-'!AC$2-'F+ , F-'!AC$3))</f>
        <v>1.5478306353044107E-3</v>
      </c>
      <c r="AD1849" s="2" cm="1">
        <f t="array" ref="AD1849">[1]!table_weight[Marking]*(('F+ , F-'!AD$2-[1]!tbl_gk[[#This Row],[Marking]])/('F+ , F-'!AD$2-'F+ , F-'!AD$3))</f>
        <v>2.9972168700492414E-2</v>
      </c>
      <c r="AE1849" s="2" cm="1">
        <f t="array" ref="AE1849">[1]!table_weight[StandingTackle]*(('F+ , F-'!AE$2-[1]!tbl_gk[[#This Row],[StandingTackle]])/('F+ , F-'!AE$2-'F+ , F-'!AE$3))</f>
        <v>3.5866971962916126E-2</v>
      </c>
      <c r="AF1849" s="2" cm="1">
        <f t="array" ref="AF1849">[1]!table_weight[SlidingTackle]*(('F+ , F-'!AF$2-[1]!tbl_gk[[#This Row],[SlidingTackle]])/('F+ , F-'!AF$2-'F+ , F-'!AF$3))</f>
        <v>8.9667429907290316E-3</v>
      </c>
      <c r="AG1849" s="2" cm="1">
        <f t="array" ref="AG1849">[1]!table_weight[GKDiving]*(('F+ , F-'!AG$2-[1]!tbl_gk[[#This Row],[GKDiving]])/('F+ , F-'!AG$2-'F+ , F-'!AG$3))</f>
        <v>5.1243535138424057E-2</v>
      </c>
      <c r="AH1849" s="2" cm="1">
        <f t="array" ref="AH1849">[1]!table_weight[GKHandling]*(('F+ , F-'!AH$2-[1]!tbl_gk[[#This Row],[GKHandling]])/('F+ , F-'!AH$2-'F+ , F-'!AH$3))</f>
        <v>4.6341979603444362E-2</v>
      </c>
      <c r="AI1849" s="2" cm="1">
        <f t="array" ref="AI1849">[1]!table_weight[GKKicking]*(('F+ , F-'!AI$2-[1]!tbl_gk[[#This Row],[GKKicking]])/('F+ , F-'!AI$2-'F+ , F-'!AI$3))</f>
        <v>3.0410708853057477E-2</v>
      </c>
      <c r="AJ1849" s="2" cm="1">
        <f t="array" ref="AJ1849">[1]!table_weight[GKPositioning]*(('F+ , F-'!AJ$2-[1]!tbl_gk[[#This Row],[GKPositioning]])/('F+ , F-'!AJ$2-'F+ , F-'!AJ$3))</f>
        <v>2.3966207203201407E-2</v>
      </c>
      <c r="AK1849" s="2" cm="1">
        <f t="array" ref="AK1849">[1]!table_weight[GKReflexes]*(('F+ , F-'!AK$2-[1]!tbl_gk[[#This Row],[GKReflexes]])/('F+ , F-'!AK$2-'F+ , F-'!AK$3))</f>
        <v>5.10157860933644E-2</v>
      </c>
    </row>
    <row r="1850" spans="1:37" x14ac:dyDescent="0.55000000000000004">
      <c r="A1850" s="7">
        <f>[1]!tbl_gk[[#This Row],[ID]]</f>
        <v>268528</v>
      </c>
      <c r="B1850" s="1" cm="1">
        <f t="array" ref="B1850">[1]!table_weight[ValueEUR]*(('F+ , F-'!B$2-[1]!tbl_gk[[#This Row],[ValueEUR]])/('F+ , F-'!B$2-'F+ , F-'!B$3))</f>
        <v>7.1301553371144074E-5</v>
      </c>
      <c r="C1850" s="1" cm="1">
        <f t="array" ref="C1850">[1]!table_weight[WageEUR]*(('F+ , F-'!C$2-[1]!tbl_gk[[#This Row],[WageEUR]])/('F+ , F-'!C$2-'F+ , F-'!C$3))</f>
        <v>0</v>
      </c>
      <c r="D1850" s="1" cm="1">
        <f t="array" ref="D1850">[1]!table_weight[Crossing]*(('F+ , F-'!D$2-[1]!tbl_gk[[#This Row],[Crossing]])/('F+ , F-'!D$2-'F+ , F-'!D$3))</f>
        <v>3.3625286215233793E-2</v>
      </c>
      <c r="E1850" s="1" cm="1">
        <f t="array" ref="E1850">[1]!table_weight[Finishing]*(('F+ , F-'!E$2-[1]!tbl_gk[[#This Row],[Finishing]])/('F+ , F-'!E$2-'F+ , F-'!E$3))</f>
        <v>2.096326437480962E-2</v>
      </c>
      <c r="F1850" s="1" cm="1">
        <f t="array" ref="F1850">[1]!table_weight[HeadingAccuracy]*(('F+ , F-'!F$2-[1]!tbl_gk[[#This Row],[HeadingAccuracy]])/('F+ , F-'!F$2-'F+ , F-'!F$3))</f>
        <v>1.08567917583827E-2</v>
      </c>
      <c r="G1850" s="1" cm="1">
        <f t="array" ref="G1850">[1]!table_weight[ShortPassing]*(('F+ , F-'!G$2-[1]!tbl_gk[[#This Row],[ShortPassing]])/('F+ , F-'!G$2-'F+ , F-'!G$3))</f>
        <v>6.047264524054153E-2</v>
      </c>
      <c r="H1850" s="1" cm="1">
        <f t="array" ref="H1850">[1]!table_weight[Volleys]*(('F+ , F-'!H$2-[1]!tbl_gk[[#This Row],[Volleys]])/('F+ , F-'!H$2-'F+ , F-'!H$3))</f>
        <v>2.3147841959762173E-3</v>
      </c>
      <c r="I1850" s="1" cm="1">
        <f t="array" ref="I1850">[1]!table_weight[Dribbling]*(('F+ , F-'!I$2-[1]!tbl_gk[[#This Row],[Dribbling]])/('F+ , F-'!I$2-'F+ , F-'!I$3))</f>
        <v>2.3469077317571304E-2</v>
      </c>
      <c r="J1850" s="1" cm="1">
        <f t="array" ref="J1850">[1]!table_weight[Curve]*(('F+ , F-'!J$2-[1]!tbl_gk[[#This Row],[Curve]])/('F+ , F-'!J$2-'F+ , F-'!J$3))</f>
        <v>9.9719433458404991E-3</v>
      </c>
      <c r="K1850" s="1" cm="1">
        <f t="array" ref="K1850">[1]!table_weight[FKAccuracy]*(('F+ , F-'!K$2-[1]!tbl_gk[[#This Row],[FKAccuracy]])/('F+ , F-'!K$2-'F+ , F-'!K$3))</f>
        <v>9.2789777912990392E-3</v>
      </c>
      <c r="L1850" s="1" cm="1">
        <f t="array" ref="L1850">[1]!table_weight[LongPassing]*(('F+ , F-'!L$2-[1]!tbl_gk[[#This Row],[LongPassing]])/('F+ , F-'!L$2-'F+ , F-'!L$3))</f>
        <v>2.2739812203183531E-2</v>
      </c>
      <c r="M1850" s="1" cm="1">
        <f t="array" ref="M1850">[1]!table_weight[BallControl]*(('F+ , F-'!M$2-[1]!tbl_gk[[#This Row],[BallControl]])/('F+ , F-'!M$2-'F+ , F-'!M$3))</f>
        <v>1.4776826459211564E-2</v>
      </c>
      <c r="N1850" s="1" cm="1">
        <f t="array" ref="N1850">[1]!table_weight[Acceleration]*(('F+ , F-'!N$2-[1]!tbl_gk[[#This Row],[Acceleration]])/('F+ , F-'!N$2-'F+ , F-'!N$3))</f>
        <v>7.4410780436299775E-3</v>
      </c>
      <c r="O1850" s="1" cm="1">
        <f t="array" ref="O1850">[1]!table_weight[SprintSpeed]*(('F+ , F-'!O$2-[1]!tbl_gk[[#This Row],[SprintSpeed]])/('F+ , F-'!O$2-'F+ , F-'!O$3))</f>
        <v>9.2765439610587065E-3</v>
      </c>
      <c r="P1850" s="1" cm="1">
        <f t="array" ref="P1850">[1]!table_weight[Agility]*(('F+ , F-'!P$2-[1]!tbl_gk[[#This Row],[Agility]])/('F+ , F-'!P$2-'F+ , F-'!P$3))</f>
        <v>5.4995202546160686E-3</v>
      </c>
      <c r="Q1850" s="1" cm="1">
        <f t="array" ref="Q1850">[1]!table_weight[Reactions]*(('F+ , F-'!Q$2-[1]!tbl_gk[[#This Row],[Reactions]])/('F+ , F-'!Q$2-'F+ , F-'!Q$3))</f>
        <v>2.1656964003031903E-3</v>
      </c>
      <c r="R1850" s="1" cm="1">
        <f t="array" ref="R1850">[1]!table_weight[Balance]*(('F+ , F-'!R$2-[1]!tbl_gk[[#This Row],[Balance]])/('F+ , F-'!R$2-'F+ , F-'!R$3))</f>
        <v>2.1730627145899362E-3</v>
      </c>
      <c r="S1850" s="1" cm="1">
        <f t="array" ref="S1850">[1]!table_weight[ShotPower]*(('F+ , F-'!S$2-[1]!tbl_gk[[#This Row],[ShotPower]])/('F+ , F-'!S$2-'F+ , F-'!S$3))</f>
        <v>8.570347340224143E-3</v>
      </c>
      <c r="T1850" s="1" cm="1">
        <f t="array" ref="T1850">[1]!table_weight[Jumping]*(('F+ , F-'!T$2-[1]!tbl_gk[[#This Row],[Jumping]])/('F+ , F-'!T$2-'F+ , F-'!T$3))</f>
        <v>3.6924541448717756E-3</v>
      </c>
      <c r="U1850" s="1" cm="1">
        <f t="array" ref="U1850">[1]!table_weight[Stamina]*(('F+ , F-'!U$2-[1]!tbl_gk[[#This Row],[Stamina]])/('F+ , F-'!U$2-'F+ , F-'!U$3))</f>
        <v>1.5456784792486501E-2</v>
      </c>
      <c r="V1850" s="1" cm="1">
        <f t="array" ref="V1850">[1]!table_weight[Strength]*(('F+ , F-'!V$2-[1]!tbl_gk[[#This Row],[Strength]])/('F+ , F-'!V$2-'F+ , F-'!V$3))</f>
        <v>2.5732684311935858E-2</v>
      </c>
      <c r="W1850" s="1" cm="1">
        <f t="array" ref="W1850">[1]!table_weight[LongShots]*(('F+ , F-'!W$2-[1]!tbl_gk[[#This Row],[LongShots]])/('F+ , F-'!W$2-'F+ , F-'!W$3))</f>
        <v>9.86888481601568E-3</v>
      </c>
      <c r="X1850" s="1" cm="1">
        <f t="array" ref="X1850">[1]!table_weight[Aggression]*(('F+ , F-'!X$2-[1]!tbl_gk[[#This Row],[Aggression]])/('F+ , F-'!X$2-'F+ , F-'!X$3))</f>
        <v>1.5211439002129575E-2</v>
      </c>
      <c r="Y1850" s="1" cm="1">
        <f t="array" ref="Y1850">[1]!table_weight[Interceptions]*(('F+ , F-'!Y$2-[1]!tbl_gk[[#This Row],[Interceptions]])/('F+ , F-'!Y$2-'F+ , F-'!Y$3))</f>
        <v>2.1469152933086991E-2</v>
      </c>
      <c r="Z1850" s="1" cm="1">
        <f t="array" ref="Z1850">[1]!table_weight[Positioning]*(('F+ , F-'!Z$2-[1]!tbl_gk[[#This Row],[Positioning]])/('F+ , F-'!Z$2-'F+ , F-'!Z$3))</f>
        <v>2.3662238447756888E-3</v>
      </c>
      <c r="AA1850" s="1" cm="1">
        <f t="array" ref="AA1850">[1]!table_weight[Vision]*(('F+ , F-'!AA$2-[1]!tbl_gk[[#This Row],[Vision]])/('F+ , F-'!AA$2-'F+ , F-'!AA$3))</f>
        <v>2.8394686137308535E-2</v>
      </c>
      <c r="AB1850" s="1" cm="1">
        <f t="array" ref="AB1850">[1]!table_weight[Penalties]*(('F+ , F-'!AB$2-[1]!tbl_gk[[#This Row],[Penalties]])/('F+ , F-'!AB$2-'F+ , F-'!AB$3))</f>
        <v>2.3488251400346914E-3</v>
      </c>
      <c r="AC1850" s="1" cm="1">
        <f t="array" ref="AC1850">[1]!table_weight[Composure]*(('F+ , F-'!AC$2-[1]!tbl_gk[[#This Row],[Composure]])/('F+ , F-'!AC$2-'F+ , F-'!AC$3))</f>
        <v>2.4551796284138926E-3</v>
      </c>
      <c r="AD1850" s="1" cm="1">
        <f t="array" ref="AD1850">[1]!table_weight[Marking]*(('F+ , F-'!AD$2-[1]!tbl_gk[[#This Row],[Marking]])/('F+ , F-'!AD$2-'F+ , F-'!AD$3))</f>
        <v>3.6282098953227655E-2</v>
      </c>
      <c r="AE1850" s="1" cm="1">
        <f t="array" ref="AE1850">[1]!table_weight[StandingTackle]*(('F+ , F-'!AE$2-[1]!tbl_gk[[#This Row],[StandingTackle]])/('F+ , F-'!AE$2-'F+ , F-'!AE$3))</f>
        <v>2.9141914719869356E-2</v>
      </c>
      <c r="AF1850" s="1" cm="1">
        <f t="array" ref="AF1850">[1]!table_weight[SlidingTackle]*(('F+ , F-'!AF$2-[1]!tbl_gk[[#This Row],[SlidingTackle]])/('F+ , F-'!AF$2-'F+ , F-'!AF$3))</f>
        <v>8.9667429907290316E-3</v>
      </c>
      <c r="AG1850" s="1" cm="1">
        <f t="array" ref="AG1850">[1]!table_weight[GKDiving]*(('F+ , F-'!AG$2-[1]!tbl_gk[[#This Row],[GKDiving]])/('F+ , F-'!AG$2-'F+ , F-'!AG$3))</f>
        <v>6.8324713517898747E-2</v>
      </c>
      <c r="AH1850" s="1" cm="1">
        <f t="array" ref="AH1850">[1]!table_weight[GKHandling]*(('F+ , F-'!AH$2-[1]!tbl_gk[[#This Row],[GKHandling]])/('F+ , F-'!AH$2-'F+ , F-'!AH$3))</f>
        <v>6.773058557426484E-2</v>
      </c>
      <c r="AI1850" s="1" cm="1">
        <f t="array" ref="AI1850">[1]!table_weight[GKKicking]*(('F+ , F-'!AI$2-[1]!tbl_gk[[#This Row],[GKKicking]])/('F+ , F-'!AI$2-'F+ , F-'!AI$3))</f>
        <v>3.9355034986309684E-2</v>
      </c>
      <c r="AJ1850" s="1" cm="1">
        <f t="array" ref="AJ1850">[1]!table_weight[GKPositioning]*(('F+ , F-'!AJ$2-[1]!tbl_gk[[#This Row],[GKPositioning]])/('F+ , F-'!AJ$2-'F+ , F-'!AJ$3))</f>
        <v>2.3335517539959265E-2</v>
      </c>
      <c r="AK1850" s="1" cm="1">
        <f t="array" ref="AK1850">[1]!table_weight[GKReflexes]*(('F+ , F-'!AK$2-[1]!tbl_gk[[#This Row],[GKReflexes]])/('F+ , F-'!AK$2-'F+ , F-'!AK$3))</f>
        <v>5.8303755535273602E-2</v>
      </c>
    </row>
    <row r="1851" spans="1:37" x14ac:dyDescent="0.55000000000000004">
      <c r="A1851" s="8">
        <f>[1]!tbl_gk[[#This Row],[ID]]</f>
        <v>268544</v>
      </c>
      <c r="B1851" s="2" cm="1">
        <f t="array" ref="B1851">[1]!table_weight[ValueEUR]*(('F+ , F-'!B$2-[1]!tbl_gk[[#This Row],[ValueEUR]])/('F+ , F-'!B$2-'F+ , F-'!B$3))</f>
        <v>6.8214906039059921E-5</v>
      </c>
      <c r="C1851" s="2" cm="1">
        <f t="array" ref="C1851">[1]!table_weight[WageEUR]*(('F+ , F-'!C$2-[1]!tbl_gk[[#This Row],[WageEUR]])/('F+ , F-'!C$2-'F+ , F-'!C$3))</f>
        <v>2.3472561185650898E-4</v>
      </c>
      <c r="D1851" s="2" cm="1">
        <f t="array" ref="D1851">[1]!table_weight[Crossing]*(('F+ , F-'!D$2-[1]!tbl_gk[[#This Row],[Crossing]])/('F+ , F-'!D$2-'F+ , F-'!D$3))</f>
        <v>3.4746129089074922E-2</v>
      </c>
      <c r="E1851" s="2" cm="1">
        <f t="array" ref="E1851">[1]!table_weight[Finishing]*(('F+ , F-'!E$2-[1]!tbl_gk[[#This Row],[Finishing]])/('F+ , F-'!E$2-'F+ , F-'!E$3))</f>
        <v>1.9965013690294877E-2</v>
      </c>
      <c r="F1851" s="2" cm="1">
        <f t="array" ref="F1851">[1]!table_weight[HeadingAccuracy]*(('F+ , F-'!F$2-[1]!tbl_gk[[#This Row],[HeadingAccuracy]])/('F+ , F-'!F$2-'F+ , F-'!F$3))</f>
        <v>1.1274360672166649E-2</v>
      </c>
      <c r="G1851" s="2" cm="1">
        <f t="array" ref="G1851">[1]!table_weight[ShortPassing]*(('F+ , F-'!G$2-[1]!tbl_gk[[#This Row],[ShortPassing]])/('F+ , F-'!G$2-'F+ , F-'!G$3))</f>
        <v>6.4691667001509537E-2</v>
      </c>
      <c r="H1851" s="2" cm="1">
        <f t="array" ref="H1851">[1]!table_weight[Volleys]*(('F+ , F-'!H$2-[1]!tbl_gk[[#This Row],[Volleys]])/('F+ , F-'!H$2-'F+ , F-'!H$3))</f>
        <v>2.0833057763785961E-3</v>
      </c>
      <c r="I1851" s="2" cm="1">
        <f t="array" ref="I1851">[1]!table_weight[Dribbling]*(('F+ , F-'!I$2-[1]!tbl_gk[[#This Row],[Dribbling]])/('F+ , F-'!I$2-'F+ , F-'!I$3))</f>
        <v>2.3469077317571304E-2</v>
      </c>
      <c r="J1851" s="2" cm="1">
        <f t="array" ref="J1851">[1]!table_weight[Curve]*(('F+ , F-'!J$2-[1]!tbl_gk[[#This Row],[Curve]])/('F+ , F-'!J$2-'F+ , F-'!J$3))</f>
        <v>9.6339113680153961E-3</v>
      </c>
      <c r="K1851" s="2" cm="1">
        <f t="array" ref="K1851">[1]!table_weight[FKAccuracy]*(('F+ , F-'!K$2-[1]!tbl_gk[[#This Row],[FKAccuracy]])/('F+ , F-'!K$2-'F+ , F-'!K$3))</f>
        <v>9.2789777912990392E-3</v>
      </c>
      <c r="L1851" s="2" cm="1">
        <f t="array" ref="L1851">[1]!table_weight[LongPassing]*(('F+ , F-'!L$2-[1]!tbl_gk[[#This Row],[LongPassing]])/('F+ , F-'!L$2-'F+ , F-'!L$3))</f>
        <v>2.2739812203183531E-2</v>
      </c>
      <c r="M1851" s="2" cm="1">
        <f t="array" ref="M1851">[1]!table_weight[BallControl]*(('F+ , F-'!M$2-[1]!tbl_gk[[#This Row],[BallControl]])/('F+ , F-'!M$2-'F+ , F-'!M$3))</f>
        <v>1.2169151201703639E-2</v>
      </c>
      <c r="N1851" s="2" cm="1">
        <f t="array" ref="N1851">[1]!table_weight[Acceleration]*(('F+ , F-'!N$2-[1]!tbl_gk[[#This Row],[Acceleration]])/('F+ , F-'!N$2-'F+ , F-'!N$3))</f>
        <v>1.0146924604949968E-2</v>
      </c>
      <c r="O1851" s="2" cm="1">
        <f t="array" ref="O1851">[1]!table_weight[SprintSpeed]*(('F+ , F-'!O$2-[1]!tbl_gk[[#This Row],[SprintSpeed]])/('F+ , F-'!O$2-'F+ , F-'!O$3))</f>
        <v>1.2930940066930317E-2</v>
      </c>
      <c r="P1851" s="2" cm="1">
        <f t="array" ref="P1851">[1]!table_weight[Agility]*(('F+ , F-'!P$2-[1]!tbl_gk[[#This Row],[Agility]])/('F+ , F-'!P$2-'F+ , F-'!P$3))</f>
        <v>4.4464206313917145E-3</v>
      </c>
      <c r="Q1851" s="2" cm="1">
        <f t="array" ref="Q1851">[1]!table_weight[Reactions]*(('F+ , F-'!Q$2-[1]!tbl_gk[[#This Row],[Reactions]])/('F+ , F-'!Q$2-'F+ , F-'!Q$3))</f>
        <v>2.7329026003825975E-3</v>
      </c>
      <c r="R1851" s="2" cm="1">
        <f t="array" ref="R1851">[1]!table_weight[Balance]*(('F+ , F-'!R$2-[1]!tbl_gk[[#This Row],[Balance]])/('F+ , F-'!R$2-'F+ , F-'!R$3))</f>
        <v>1.8626251839342308E-3</v>
      </c>
      <c r="S1851" s="2" cm="1">
        <f t="array" ref="S1851">[1]!table_weight[ShotPower]*(('F+ , F-'!S$2-[1]!tbl_gk[[#This Row],[ShotPower]])/('F+ , F-'!S$2-'F+ , F-'!S$3))</f>
        <v>9.3494698256990638E-3</v>
      </c>
      <c r="T1851" s="2" cm="1">
        <f t="array" ref="T1851">[1]!table_weight[Jumping]*(('F+ , F-'!T$2-[1]!tbl_gk[[#This Row],[Jumping]])/('F+ , F-'!T$2-'F+ , F-'!T$3))</f>
        <v>2.6620018253726754E-3</v>
      </c>
      <c r="U1851" s="2" cm="1">
        <f t="array" ref="U1851">[1]!table_weight[Stamina]*(('F+ , F-'!U$2-[1]!tbl_gk[[#This Row],[Stamina]])/('F+ , F-'!U$2-'F+ , F-'!U$3))</f>
        <v>2.1467756656231247E-2</v>
      </c>
      <c r="V1851" s="2" cm="1">
        <f t="array" ref="V1851">[1]!table_weight[Strength]*(('F+ , F-'!V$2-[1]!tbl_gk[[#This Row],[Strength]])/('F+ , F-'!V$2-'F+ , F-'!V$3))</f>
        <v>1.8634012777608722E-2</v>
      </c>
      <c r="W1851" s="2" cm="1">
        <f t="array" ref="W1851">[1]!table_weight[LongShots]*(('F+ , F-'!W$2-[1]!tbl_gk[[#This Row],[LongShots]])/('F+ , F-'!W$2-'F+ , F-'!W$3))</f>
        <v>9.86888481601568E-3</v>
      </c>
      <c r="X1851" s="2" cm="1">
        <f t="array" ref="X1851">[1]!table_weight[Aggression]*(('F+ , F-'!X$2-[1]!tbl_gk[[#This Row],[Aggression]])/('F+ , F-'!X$2-'F+ , F-'!X$3))</f>
        <v>1.5211439002129575E-2</v>
      </c>
      <c r="Y1851" s="2" cm="1">
        <f t="array" ref="Y1851">[1]!table_weight[Interceptions]*(('F+ , F-'!Y$2-[1]!tbl_gk[[#This Row],[Interceptions]])/('F+ , F-'!Y$2-'F+ , F-'!Y$3))</f>
        <v>2.4931919535197796E-2</v>
      </c>
      <c r="Z1851" s="2" cm="1">
        <f t="array" ref="Z1851">[1]!table_weight[Positioning]*(('F+ , F-'!Z$2-[1]!tbl_gk[[#This Row],[Positioning]])/('F+ , F-'!Z$2-'F+ , F-'!Z$3))</f>
        <v>1.7746678835817667E-3</v>
      </c>
      <c r="AA1851" s="2" cm="1">
        <f t="array" ref="AA1851">[1]!table_weight[Vision]*(('F+ , F-'!AA$2-[1]!tbl_gk[[#This Row],[Vision]])/('F+ , F-'!AA$2-'F+ , F-'!AA$3))</f>
        <v>2.2715748909846831E-2</v>
      </c>
      <c r="AB1851" s="2" cm="1">
        <f t="array" ref="AB1851">[1]!table_weight[Penalties]*(('F+ , F-'!AB$2-[1]!tbl_gk[[#This Row],[Penalties]])/('F+ , F-'!AB$2-'F+ , F-'!AB$3))</f>
        <v>2.427119311369181E-3</v>
      </c>
      <c r="AC1851" s="2" cm="1">
        <f t="array" ref="AC1851">[1]!table_weight[Composure]*(('F+ , F-'!AC$2-[1]!tbl_gk[[#This Row],[Composure]])/('F+ , F-'!AC$2-'F+ , F-'!AC$3))</f>
        <v>2.5085530985968032E-3</v>
      </c>
      <c r="AD1851" s="2" cm="1">
        <f t="array" ref="AD1851">[1]!table_weight[Marking]*(('F+ , F-'!AD$2-[1]!tbl_gk[[#This Row],[Marking]])/('F+ , F-'!AD$2-'F+ , F-'!AD$3))</f>
        <v>3.4704616390043845E-2</v>
      </c>
      <c r="AE1851" s="2" cm="1">
        <f t="array" ref="AE1851">[1]!table_weight[StandingTackle]*(('F+ , F-'!AE$2-[1]!tbl_gk[[#This Row],[StandingTackle]])/('F+ , F-'!AE$2-'F+ , F-'!AE$3))</f>
        <v>3.362528621523387E-2</v>
      </c>
      <c r="AF1851" s="2" cm="1">
        <f t="array" ref="AF1851">[1]!table_weight[SlidingTackle]*(('F+ , F-'!AF$2-[1]!tbl_gk[[#This Row],[SlidingTackle]])/('F+ , F-'!AF$2-'F+ , F-'!AF$3))</f>
        <v>8.2195144081682794E-3</v>
      </c>
      <c r="AG1851" s="2" cm="1">
        <f t="array" ref="AG1851">[1]!table_weight[GKDiving]*(('F+ , F-'!AG$2-[1]!tbl_gk[[#This Row],[GKDiving]])/('F+ , F-'!AG$2-'F+ , F-'!AG$3))</f>
        <v>5.9784124328161402E-2</v>
      </c>
      <c r="AH1851" s="2" cm="1">
        <f t="array" ref="AH1851">[1]!table_weight[GKHandling]*(('F+ , F-'!AH$2-[1]!tbl_gk[[#This Row],[GKHandling]])/('F+ , F-'!AH$2-'F+ , F-'!AH$3))</f>
        <v>5.8818666419756312E-2</v>
      </c>
      <c r="AI1851" s="2" cm="1">
        <f t="array" ref="AI1851">[1]!table_weight[GKKicking]*(('F+ , F-'!AI$2-[1]!tbl_gk[[#This Row],[GKKicking]])/('F+ , F-'!AI$2-'F+ , F-'!AI$3))</f>
        <v>4.2932765439610554E-2</v>
      </c>
      <c r="AJ1851" s="2" cm="1">
        <f t="array" ref="AJ1851">[1]!table_weight[GKPositioning]*(('F+ , F-'!AJ$2-[1]!tbl_gk[[#This Row],[GKPositioning]])/('F+ , F-'!AJ$2-'F+ , F-'!AJ$3))</f>
        <v>2.6488965856169975E-2</v>
      </c>
      <c r="AK1851" s="2" cm="1">
        <f t="array" ref="AK1851">[1]!table_weight[GKReflexes]*(('F+ , F-'!AK$2-[1]!tbl_gk[[#This Row],[GKReflexes]])/('F+ , F-'!AK$2-'F+ , F-'!AK$3))</f>
        <v>5.4659770814318998E-2</v>
      </c>
    </row>
    <row r="1852" spans="1:37" x14ac:dyDescent="0.55000000000000004">
      <c r="A1852" s="7">
        <f>[1]!tbl_gk[[#This Row],[ID]]</f>
        <v>268565</v>
      </c>
      <c r="B1852" s="1" cm="1">
        <f t="array" ref="B1852">[1]!table_weight[ValueEUR]*(('F+ , F-'!B$2-[1]!tbl_gk[[#This Row],[ValueEUR]])/('F+ , F-'!B$2-'F+ , F-'!B$3))</f>
        <v>1.1297129235428024E-4</v>
      </c>
      <c r="C1852" s="1" cm="1">
        <f t="array" ref="C1852">[1]!table_weight[WageEUR]*(('F+ , F-'!C$2-[1]!tbl_gk[[#This Row],[WageEUR]])/('F+ , F-'!C$2-'F+ , F-'!C$3))</f>
        <v>0</v>
      </c>
      <c r="D1852" s="1" cm="1">
        <f t="array" ref="D1852">[1]!table_weight[Crossing]*(('F+ , F-'!D$2-[1]!tbl_gk[[#This Row],[Crossing]])/('F+ , F-'!D$2-'F+ , F-'!D$3))</f>
        <v>3.4746129089074922E-2</v>
      </c>
      <c r="E1852" s="1" cm="1">
        <f t="array" ref="E1852">[1]!table_weight[Finishing]*(('F+ , F-'!E$2-[1]!tbl_gk[[#This Row],[Finishing]])/('F+ , F-'!E$2-'F+ , F-'!E$3))</f>
        <v>1.8966763005780131E-2</v>
      </c>
      <c r="F1852" s="1" cm="1">
        <f t="array" ref="F1852">[1]!table_weight[HeadingAccuracy]*(('F+ , F-'!F$2-[1]!tbl_gk[[#This Row],[HeadingAccuracy]])/('F+ , F-'!F$2-'F+ , F-'!F$3))</f>
        <v>1.08567917583827E-2</v>
      </c>
      <c r="G1852" s="1" cm="1">
        <f t="array" ref="G1852">[1]!table_weight[ShortPassing]*(('F+ , F-'!G$2-[1]!tbl_gk[[#This Row],[ShortPassing]])/('F+ , F-'!G$2-'F+ , F-'!G$3))</f>
        <v>4.3596558196669473E-2</v>
      </c>
      <c r="H1852" s="1" cm="1">
        <f t="array" ref="H1852">[1]!table_weight[Volleys]*(('F+ , F-'!H$2-[1]!tbl_gk[[#This Row],[Volleys]])/('F+ , F-'!H$2-'F+ , F-'!H$3))</f>
        <v>2.0833057763785961E-3</v>
      </c>
      <c r="I1852" s="1" cm="1">
        <f t="array" ref="I1852">[1]!table_weight[Dribbling]*(('F+ , F-'!I$2-[1]!tbl_gk[[#This Row],[Dribbling]])/('F+ , F-'!I$2-'F+ , F-'!I$3))</f>
        <v>2.0535442652874894E-2</v>
      </c>
      <c r="J1852" s="1" cm="1">
        <f t="array" ref="J1852">[1]!table_weight[Curve]*(('F+ , F-'!J$2-[1]!tbl_gk[[#This Row],[Curve]])/('F+ , F-'!J$2-'F+ , F-'!J$3))</f>
        <v>9.1268634012777444E-3</v>
      </c>
      <c r="K1852" s="1" cm="1">
        <f t="array" ref="K1852">[1]!table_weight[FKAccuracy]*(('F+ , F-'!K$2-[1]!tbl_gk[[#This Row],[FKAccuracy]])/('F+ , F-'!K$2-'F+ , F-'!K$3))</f>
        <v>8.9747490112564478E-3</v>
      </c>
      <c r="L1852" s="1" cm="1">
        <f t="array" ref="L1852">[1]!table_weight[LongPassing]*(('F+ , F-'!L$2-[1]!tbl_gk[[#This Row],[LongPassing]])/('F+ , F-'!L$2-'F+ , F-'!L$3))</f>
        <v>1.9491267602728742E-2</v>
      </c>
      <c r="M1852" s="1" cm="1">
        <f t="array" ref="M1852">[1]!table_weight[BallControl]*(('F+ , F-'!M$2-[1]!tbl_gk[[#This Row],[BallControl]])/('F+ , F-'!M$2-'F+ , F-'!M$3))</f>
        <v>1.6080664087965525E-2</v>
      </c>
      <c r="N1852" s="1" cm="1">
        <f t="array" ref="N1852">[1]!table_weight[Acceleration]*(('F+ , F-'!N$2-[1]!tbl_gk[[#This Row],[Acceleration]])/('F+ , F-'!N$2-'F+ , F-'!N$3))</f>
        <v>9.244975751176639E-3</v>
      </c>
      <c r="O1852" s="1" cm="1">
        <f t="array" ref="O1852">[1]!table_weight[SprintSpeed]*(('F+ , F-'!O$2-[1]!tbl_gk[[#This Row],[SprintSpeed]])/('F+ , F-'!O$2-'F+ , F-'!O$3))</f>
        <v>9.2765439610587065E-3</v>
      </c>
      <c r="P1852" s="1" cm="1">
        <f t="array" ref="P1852">[1]!table_weight[Agility]*(('F+ , F-'!P$2-[1]!tbl_gk[[#This Row],[Agility]])/('F+ , F-'!P$2-'F+ , F-'!P$3))</f>
        <v>3.744354215908813E-3</v>
      </c>
      <c r="Q1852" s="1" cm="1">
        <f t="array" ref="Q1852">[1]!table_weight[Reactions]*(('F+ , F-'!Q$2-[1]!tbl_gk[[#This Row],[Reactions]])/('F+ , F-'!Q$2-'F+ , F-'!Q$3))</f>
        <v>1.7531828002454398E-3</v>
      </c>
      <c r="R1852" s="1" cm="1">
        <f t="array" ref="R1852">[1]!table_weight[Balance]*(('F+ , F-'!R$2-[1]!tbl_gk[[#This Row],[Balance]])/('F+ , F-'!R$2-'F+ , F-'!R$3))</f>
        <v>2.7318502697702049E-3</v>
      </c>
      <c r="S1852" s="1" cm="1">
        <f t="array" ref="S1852">[1]!table_weight[ShotPower]*(('F+ , F-'!S$2-[1]!tbl_gk[[#This Row],[ShotPower]])/('F+ , F-'!S$2-'F+ , F-'!S$3))</f>
        <v>6.7523948741159906E-3</v>
      </c>
      <c r="T1852" s="1" cm="1">
        <f t="array" ref="T1852">[1]!table_weight[Jumping]*(('F+ , F-'!T$2-[1]!tbl_gk[[#This Row],[Jumping]])/('F+ , F-'!T$2-'F+ , F-'!T$3))</f>
        <v>4.1218092779964008E-3</v>
      </c>
      <c r="U1852" s="1" cm="1">
        <f t="array" ref="U1852">[1]!table_weight[Stamina]*(('F+ , F-'!U$2-[1]!tbl_gk[[#This Row],[Stamina]])/('F+ , F-'!U$2-'F+ , F-'!U$3))</f>
        <v>1.975033612373275E-2</v>
      </c>
      <c r="V1852" s="1" cm="1">
        <f t="array" ref="V1852">[1]!table_weight[Strength]*(('F+ , F-'!V$2-[1]!tbl_gk[[#This Row],[Strength]])/('F+ , F-'!V$2-'F+ , F-'!V$3))</f>
        <v>1.5972010952236049E-2</v>
      </c>
      <c r="W1852" s="1" cm="1">
        <f t="array" ref="W1852">[1]!table_weight[LongShots]*(('F+ , F-'!W$2-[1]!tbl_gk[[#This Row],[LongShots]])/('F+ , F-'!W$2-'F+ , F-'!W$3))</f>
        <v>9.3494698256990638E-3</v>
      </c>
      <c r="X1852" s="1" cm="1">
        <f t="array" ref="X1852">[1]!table_weight[Aggression]*(('F+ , F-'!X$2-[1]!tbl_gk[[#This Row],[Aggression]])/('F+ , F-'!X$2-'F+ , F-'!X$3))</f>
        <v>1.3994523881959207E-2</v>
      </c>
      <c r="Y1852" s="1" cm="1">
        <f t="array" ref="Y1852">[1]!table_weight[Interceptions]*(('F+ , F-'!Y$2-[1]!tbl_gk[[#This Row],[Interceptions]])/('F+ , F-'!Y$2-'F+ , F-'!Y$3))</f>
        <v>1.5236173049287543E-2</v>
      </c>
      <c r="Z1852" s="1" cm="1">
        <f t="array" ref="Z1852">[1]!table_weight[Positioning]*(('F+ , F-'!Z$2-[1]!tbl_gk[[#This Row],[Positioning]])/('F+ , F-'!Z$2-'F+ , F-'!Z$3))</f>
        <v>1.7746678835817667E-3</v>
      </c>
      <c r="AA1852" s="1" cm="1">
        <f t="array" ref="AA1852">[1]!table_weight[Vision]*(('F+ , F-'!AA$2-[1]!tbl_gk[[#This Row],[Vision]])/('F+ , F-'!AA$2-'F+ , F-'!AA$3))</f>
        <v>2.200588175641412E-2</v>
      </c>
      <c r="AB1852" s="1" cm="1">
        <f t="array" ref="AB1852">[1]!table_weight[Penalties]*(('F+ , F-'!AB$2-[1]!tbl_gk[[#This Row],[Penalties]])/('F+ , F-'!AB$2-'F+ , F-'!AB$3))</f>
        <v>2.3096780543674466E-3</v>
      </c>
      <c r="AC1852" s="1" cm="1">
        <f t="array" ref="AC1852">[1]!table_weight[Composure]*(('F+ , F-'!AC$2-[1]!tbl_gk[[#This Row],[Composure]])/('F+ , F-'!AC$2-'F+ , F-'!AC$3))</f>
        <v>1.7079510458531426E-3</v>
      </c>
      <c r="AD1852" s="1" cm="1">
        <f t="array" ref="AD1852">[1]!table_weight[Marking]*(('F+ , F-'!AD$2-[1]!tbl_gk[[#This Row],[Marking]])/('F+ , F-'!AD$2-'F+ , F-'!AD$3))</f>
        <v>3.6282098953227655E-2</v>
      </c>
      <c r="AE1852" s="1" cm="1">
        <f t="array" ref="AE1852">[1]!table_weight[StandingTackle]*(('F+ , F-'!AE$2-[1]!tbl_gk[[#This Row],[StandingTackle]])/('F+ , F-'!AE$2-'F+ , F-'!AE$3))</f>
        <v>3.1383600467551613E-2</v>
      </c>
      <c r="AF1852" s="1" cm="1">
        <f t="array" ref="AF1852">[1]!table_weight[SlidingTackle]*(('F+ , F-'!AF$2-[1]!tbl_gk[[#This Row],[SlidingTackle]])/('F+ , F-'!AF$2-'F+ , F-'!AF$3))</f>
        <v>1.0461200155850536E-2</v>
      </c>
      <c r="AG1852" s="1" cm="1">
        <f t="array" ref="AG1852">[1]!table_weight[GKDiving]*(('F+ , F-'!AG$2-[1]!tbl_gk[[#This Row],[GKDiving]])/('F+ , F-'!AG$2-'F+ , F-'!AG$3))</f>
        <v>5.9784124328161402E-2</v>
      </c>
      <c r="AH1852" s="1" cm="1">
        <f t="array" ref="AH1852">[1]!table_weight[GKHandling]*(('F+ , F-'!AH$2-[1]!tbl_gk[[#This Row],[GKHandling]])/('F+ , F-'!AH$2-'F+ , F-'!AH$3))</f>
        <v>5.7036282588854605E-2</v>
      </c>
      <c r="AI1852" s="1" cm="1">
        <f t="array" ref="AI1852">[1]!table_weight[GKKicking]*(('F+ , F-'!AI$2-[1]!tbl_gk[[#This Row],[GKKicking]])/('F+ , F-'!AI$2-'F+ , F-'!AI$3))</f>
        <v>3.0410708853057477E-2</v>
      </c>
      <c r="AJ1852" s="1" cm="1">
        <f t="array" ref="AJ1852">[1]!table_weight[GKPositioning]*(('F+ , F-'!AJ$2-[1]!tbl_gk[[#This Row],[GKPositioning]])/('F+ , F-'!AJ$2-'F+ , F-'!AJ$3))</f>
        <v>2.0812758886990693E-2</v>
      </c>
      <c r="AK1852" s="1" cm="1">
        <f t="array" ref="AK1852">[1]!table_weight[GKReflexes]*(('F+ , F-'!AK$2-[1]!tbl_gk[[#This Row],[GKReflexes]])/('F+ , F-'!AK$2-'F+ , F-'!AK$3))</f>
        <v>5.64817631747963E-2</v>
      </c>
    </row>
    <row r="1853" spans="1:37" x14ac:dyDescent="0.55000000000000004">
      <c r="A1853" s="8">
        <f>[1]!tbl_gk[[#This Row],[ID]]</f>
        <v>268580</v>
      </c>
      <c r="B1853" s="2" cm="1">
        <f t="array" ref="B1853">[1]!table_weight[ValueEUR]*(('F+ , F-'!B$2-[1]!tbl_gk[[#This Row],[ValueEUR]])/('F+ , F-'!B$2-'F+ , F-'!B$3))</f>
        <v>5.8954964042807441E-5</v>
      </c>
      <c r="C1853" s="2" cm="1">
        <f t="array" ref="C1853">[1]!table_weight[WageEUR]*(('F+ , F-'!C$2-[1]!tbl_gk[[#This Row],[WageEUR]])/('F+ , F-'!C$2-'F+ , F-'!C$3))</f>
        <v>0</v>
      </c>
      <c r="D1853" s="2" cm="1">
        <f t="array" ref="D1853">[1]!table_weight[Crossing]*(('F+ , F-'!D$2-[1]!tbl_gk[[#This Row],[Crossing]])/('F+ , F-'!D$2-'F+ , F-'!D$3))</f>
        <v>3.4746129089074922E-2</v>
      </c>
      <c r="E1853" s="2" cm="1">
        <f t="array" ref="E1853">[1]!table_weight[Finishing]*(('F+ , F-'!E$2-[1]!tbl_gk[[#This Row],[Finishing]])/('F+ , F-'!E$2-'F+ , F-'!E$3))</f>
        <v>1.7968512321265388E-2</v>
      </c>
      <c r="F1853" s="2" cm="1">
        <f t="array" ref="F1853">[1]!table_weight[HeadingAccuracy]*(('F+ , F-'!F$2-[1]!tbl_gk[[#This Row],[HeadingAccuracy]])/('F+ , F-'!F$2-'F+ , F-'!F$3))</f>
        <v>1.0439222844598752E-2</v>
      </c>
      <c r="G1853" s="2" cm="1">
        <f t="array" ref="G1853">[1]!table_weight[ShortPassing]*(('F+ , F-'!G$2-[1]!tbl_gk[[#This Row],[ShortPassing]])/('F+ , F-'!G$2-'F+ , F-'!G$3))</f>
        <v>4.781557995763748E-2</v>
      </c>
      <c r="H1853" s="2" cm="1">
        <f t="array" ref="H1853">[1]!table_weight[Volleys]*(('F+ , F-'!H$2-[1]!tbl_gk[[#This Row],[Volleys]])/('F+ , F-'!H$2-'F+ , F-'!H$3))</f>
        <v>1.851827356780974E-3</v>
      </c>
      <c r="I1853" s="2" cm="1">
        <f t="array" ref="I1853">[1]!table_weight[Dribbling]*(('F+ , F-'!I$2-[1]!tbl_gk[[#This Row],[Dribbling]])/('F+ , F-'!I$2-'F+ , F-'!I$3))</f>
        <v>1.8579686209743949E-2</v>
      </c>
      <c r="J1853" s="2" cm="1">
        <f t="array" ref="J1853">[1]!table_weight[Curve]*(('F+ , F-'!J$2-[1]!tbl_gk[[#This Row],[Curve]])/('F+ , F-'!J$2-'F+ , F-'!J$3))</f>
        <v>9.4648953791028455E-3</v>
      </c>
      <c r="K1853" s="2" cm="1">
        <f t="array" ref="K1853">[1]!table_weight[FKAccuracy]*(('F+ , F-'!K$2-[1]!tbl_gk[[#This Row],[FKAccuracy]])/('F+ , F-'!K$2-'F+ , F-'!K$3))</f>
        <v>9.4310921813203358E-3</v>
      </c>
      <c r="L1853" s="2" cm="1">
        <f t="array" ref="L1853">[1]!table_weight[LongPassing]*(('F+ , F-'!L$2-[1]!tbl_gk[[#This Row],[LongPassing]])/('F+ , F-'!L$2-'F+ , F-'!L$3))</f>
        <v>2.2198388103107734E-2</v>
      </c>
      <c r="M1853" s="2" cm="1">
        <f t="array" ref="M1853">[1]!table_weight[BallControl]*(('F+ , F-'!M$2-[1]!tbl_gk[[#This Row],[BallControl]])/('F+ , F-'!M$2-'F+ , F-'!M$3))</f>
        <v>1.3038376287539614E-2</v>
      </c>
      <c r="N1853" s="2" cm="1">
        <f t="array" ref="N1853">[1]!table_weight[Acceleration]*(('F+ , F-'!N$2-[1]!tbl_gk[[#This Row],[Acceleration]])/('F+ , F-'!N$2-'F+ , F-'!N$3))</f>
        <v>5.8626675495266484E-3</v>
      </c>
      <c r="O1853" s="2" cm="1">
        <f t="array" ref="O1853">[1]!table_weight[SprintSpeed]*(('F+ , F-'!O$2-[1]!tbl_gk[[#This Row],[SprintSpeed]])/('F+ , F-'!O$2-'F+ , F-'!O$3))</f>
        <v>7.589899604502578E-3</v>
      </c>
      <c r="P1853" s="2" cm="1">
        <f t="array" ref="P1853">[1]!table_weight[Agility]*(('F+ , F-'!P$2-[1]!tbl_gk[[#This Row],[Agility]])/('F+ , F-'!P$2-'F+ , F-'!P$3))</f>
        <v>3.3933210081673617E-3</v>
      </c>
      <c r="Q1853" s="2" cm="1">
        <f t="array" ref="Q1853">[1]!table_weight[Reactions]*(('F+ , F-'!Q$2-[1]!tbl_gk[[#This Row],[Reactions]])/('F+ , F-'!Q$2-'F+ , F-'!Q$3))</f>
        <v>2.7329026003825975E-3</v>
      </c>
      <c r="R1853" s="2" cm="1">
        <f t="array" ref="R1853">[1]!table_weight[Balance]*(('F+ , F-'!R$2-[1]!tbl_gk[[#This Row],[Balance]])/('F+ , F-'!R$2-'F+ , F-'!R$3))</f>
        <v>1.8626251839342308E-3</v>
      </c>
      <c r="S1853" s="2" cm="1">
        <f t="array" ref="S1853">[1]!table_weight[ShotPower]*(('F+ , F-'!S$2-[1]!tbl_gk[[#This Row],[ShotPower]])/('F+ , F-'!S$2-'F+ , F-'!S$3))</f>
        <v>8.0509323499075268E-3</v>
      </c>
      <c r="T1853" s="2" cm="1">
        <f t="array" ref="T1853">[1]!table_weight[Jumping]*(('F+ , F-'!T$2-[1]!tbl_gk[[#This Row],[Jumping]])/('F+ , F-'!T$2-'F+ , F-'!T$3))</f>
        <v>3.0054859318723757E-3</v>
      </c>
      <c r="U1853" s="2" cm="1">
        <f t="array" ref="U1853">[1]!table_weight[Stamina]*(('F+ , F-'!U$2-[1]!tbl_gk[[#This Row],[Stamina]])/('F+ , F-'!U$2-'F+ , F-'!U$3))</f>
        <v>1.7174205324984999E-2</v>
      </c>
      <c r="V1853" s="2" cm="1">
        <f t="array" ref="V1853">[1]!table_weight[Strength]*(('F+ , F-'!V$2-[1]!tbl_gk[[#This Row],[Strength]])/('F+ , F-'!V$2-'F+ , F-'!V$3))</f>
        <v>2.9282020079099427E-2</v>
      </c>
      <c r="W1853" s="2" cm="1">
        <f t="array" ref="W1853">[1]!table_weight[LongShots]*(('F+ , F-'!W$2-[1]!tbl_gk[[#This Row],[LongShots]])/('F+ , F-'!W$2-'F+ , F-'!W$3))</f>
        <v>9.3494698256990638E-3</v>
      </c>
      <c r="X1853" s="2" cm="1">
        <f t="array" ref="X1853">[1]!table_weight[Aggression]*(('F+ , F-'!X$2-[1]!tbl_gk[[#This Row],[Aggression]])/('F+ , F-'!X$2-'F+ , F-'!X$3))</f>
        <v>1.3994523881959207E-2</v>
      </c>
      <c r="Y1853" s="2" cm="1">
        <f t="array" ref="Y1853">[1]!table_weight[Interceptions]*(('F+ , F-'!Y$2-[1]!tbl_gk[[#This Row],[Interceptions]])/('F+ , F-'!Y$2-'F+ , F-'!Y$3))</f>
        <v>1.9391492971820509E-2</v>
      </c>
      <c r="Z1853" s="2" cm="1">
        <f t="array" ref="Z1853">[1]!table_weight[Positioning]*(('F+ , F-'!Z$2-[1]!tbl_gk[[#This Row],[Positioning]])/('F+ , F-'!Z$2-'F+ , F-'!Z$3))</f>
        <v>1.6267788932832863E-3</v>
      </c>
      <c r="AA1853" s="2" cm="1">
        <f t="array" ref="AA1853">[1]!table_weight[Vision]*(('F+ , F-'!AA$2-[1]!tbl_gk[[#This Row],[Vision]])/('F+ , F-'!AA$2-'F+ , F-'!AA$3))</f>
        <v>2.4135483216712255E-2</v>
      </c>
      <c r="AB1853" s="2" cm="1">
        <f t="array" ref="AB1853">[1]!table_weight[Penalties]*(('F+ , F-'!AB$2-[1]!tbl_gk[[#This Row],[Penalties]])/('F+ , F-'!AB$2-'F+ , F-'!AB$3))</f>
        <v>2.3096780543674466E-3</v>
      </c>
      <c r="AC1853" s="2" cm="1">
        <f t="array" ref="AC1853">[1]!table_weight[Composure]*(('F+ , F-'!AC$2-[1]!tbl_gk[[#This Row],[Composure]])/('F+ , F-'!AC$2-'F+ , F-'!AC$3))</f>
        <v>1.814697986218964E-3</v>
      </c>
      <c r="AD1853" s="2" cm="1">
        <f t="array" ref="AD1853">[1]!table_weight[Marking]*(('F+ , F-'!AD$2-[1]!tbl_gk[[#This Row],[Marking]])/('F+ , F-'!AD$2-'F+ , F-'!AD$3))</f>
        <v>2.8394686137308601E-2</v>
      </c>
      <c r="AE1853" s="2" cm="1">
        <f t="array" ref="AE1853">[1]!table_weight[StandingTackle]*(('F+ , F-'!AE$2-[1]!tbl_gk[[#This Row],[StandingTackle]])/('F+ , F-'!AE$2-'F+ , F-'!AE$3))</f>
        <v>2.6900228972187096E-2</v>
      </c>
      <c r="AF1853" s="2" cm="1">
        <f t="array" ref="AF1853">[1]!table_weight[SlidingTackle]*(('F+ , F-'!AF$2-[1]!tbl_gk[[#This Row],[SlidingTackle]])/('F+ , F-'!AF$2-'F+ , F-'!AF$3))</f>
        <v>8.9667429907290316E-3</v>
      </c>
      <c r="AG1853" s="2" cm="1">
        <f t="array" ref="AG1853">[1]!table_weight[GKDiving]*(('F+ , F-'!AG$2-[1]!tbl_gk[[#This Row],[GKDiving]])/('F+ , F-'!AG$2-'F+ , F-'!AG$3))</f>
        <v>5.9784124328161402E-2</v>
      </c>
      <c r="AH1853" s="2" cm="1">
        <f t="array" ref="AH1853">[1]!table_weight[GKHandling]*(('F+ , F-'!AH$2-[1]!tbl_gk[[#This Row],[GKHandling]])/('F+ , F-'!AH$2-'F+ , F-'!AH$3))</f>
        <v>6.773058557426484E-2</v>
      </c>
      <c r="AI1853" s="2" cm="1">
        <f t="array" ref="AI1853">[1]!table_weight[GKKicking]*(('F+ , F-'!AI$2-[1]!tbl_gk[[#This Row],[GKKicking]])/('F+ , F-'!AI$2-'F+ , F-'!AI$3))</f>
        <v>3.6671737146334017E-2</v>
      </c>
      <c r="AJ1853" s="2" cm="1">
        <f t="array" ref="AJ1853">[1]!table_weight[GKPositioning]*(('F+ , F-'!AJ$2-[1]!tbl_gk[[#This Row],[GKPositioning]])/('F+ , F-'!AJ$2-'F+ , F-'!AJ$3))</f>
        <v>2.3966207203201407E-2</v>
      </c>
      <c r="AK1853" s="2" cm="1">
        <f t="array" ref="AK1853">[1]!table_weight[GKReflexes]*(('F+ , F-'!AK$2-[1]!tbl_gk[[#This Row],[GKReflexes]])/('F+ , F-'!AK$2-'F+ , F-'!AK$3))</f>
        <v>6.3769732616705502E-2</v>
      </c>
    </row>
    <row r="1854" spans="1:37" x14ac:dyDescent="0.55000000000000004">
      <c r="A1854" s="7">
        <f>[1]!tbl_gk[[#This Row],[ID]]</f>
        <v>268583</v>
      </c>
      <c r="B1854" s="1" cm="1">
        <f t="array" ref="B1854">[1]!table_weight[ValueEUR]*(('F+ , F-'!B$2-[1]!tbl_gk[[#This Row],[ValueEUR]])/('F+ , F-'!B$2-'F+ , F-'!B$3))</f>
        <v>1.2840452901470104E-4</v>
      </c>
      <c r="C1854" s="1" cm="1">
        <f t="array" ref="C1854">[1]!table_weight[WageEUR]*(('F+ , F-'!C$2-[1]!tbl_gk[[#This Row],[WageEUR]])/('F+ , F-'!C$2-'F+ , F-'!C$3))</f>
        <v>3.9120935309418161E-4</v>
      </c>
      <c r="D1854" s="1" cm="1">
        <f t="array" ref="D1854">[1]!table_weight[Crossing]*(('F+ , F-'!D$2-[1]!tbl_gk[[#This Row],[Crossing]])/('F+ , F-'!D$2-'F+ , F-'!D$3))</f>
        <v>3.81086577105983E-2</v>
      </c>
      <c r="E1854" s="1" cm="1">
        <f t="array" ref="E1854">[1]!table_weight[Finishing]*(('F+ , F-'!E$2-[1]!tbl_gk[[#This Row],[Finishing]])/('F+ , F-'!E$2-'F+ , F-'!E$3))</f>
        <v>2.096326437480962E-2</v>
      </c>
      <c r="F1854" s="1" cm="1">
        <f t="array" ref="F1854">[1]!table_weight[HeadingAccuracy]*(('F+ , F-'!F$2-[1]!tbl_gk[[#This Row],[HeadingAccuracy]])/('F+ , F-'!F$2-'F+ , F-'!F$3))</f>
        <v>1.0439222844598752E-2</v>
      </c>
      <c r="G1854" s="1" cm="1">
        <f t="array" ref="G1854">[1]!table_weight[ShortPassing]*(('F+ , F-'!G$2-[1]!tbl_gk[[#This Row],[ShortPassing]])/('F+ , F-'!G$2-'F+ , F-'!G$3))</f>
        <v>5.2034601718605494E-2</v>
      </c>
      <c r="H1854" s="1" cm="1">
        <f t="array" ref="H1854">[1]!table_weight[Volleys]*(('F+ , F-'!H$2-[1]!tbl_gk[[#This Row],[Volleys]])/('F+ , F-'!H$2-'F+ , F-'!H$3))</f>
        <v>1.9675665665797848E-3</v>
      </c>
      <c r="I1854" s="1" cm="1">
        <f t="array" ref="I1854">[1]!table_weight[Dribbling]*(('F+ , F-'!I$2-[1]!tbl_gk[[#This Row],[Dribbling]])/('F+ , F-'!I$2-'F+ , F-'!I$3))</f>
        <v>2.2491199096005835E-2</v>
      </c>
      <c r="J1854" s="1" cm="1">
        <f t="array" ref="J1854">[1]!table_weight[Curve]*(('F+ , F-'!J$2-[1]!tbl_gk[[#This Row],[Curve]])/('F+ , F-'!J$2-'F+ , F-'!J$3))</f>
        <v>9.6339113680153961E-3</v>
      </c>
      <c r="K1854" s="1" cm="1">
        <f t="array" ref="K1854">[1]!table_weight[FKAccuracy]*(('F+ , F-'!K$2-[1]!tbl_gk[[#This Row],[FKAccuracy]])/('F+ , F-'!K$2-'F+ , F-'!K$3))</f>
        <v>9.5832065713416324E-3</v>
      </c>
      <c r="L1854" s="1" cm="1">
        <f t="array" ref="L1854">[1]!table_weight[LongPassing]*(('F+ , F-'!L$2-[1]!tbl_gk[[#This Row],[LongPassing]])/('F+ , F-'!L$2-'F+ , F-'!L$3))</f>
        <v>2.1115539902956136E-2</v>
      </c>
      <c r="M1854" s="1" cm="1">
        <f t="array" ref="M1854">[1]!table_weight[BallControl]*(('F+ , F-'!M$2-[1]!tbl_gk[[#This Row],[BallControl]])/('F+ , F-'!M$2-'F+ , F-'!M$3))</f>
        <v>1.2603763744621627E-2</v>
      </c>
      <c r="N1854" s="1" cm="1">
        <f t="array" ref="N1854">[1]!table_weight[Acceleration]*(('F+ , F-'!N$2-[1]!tbl_gk[[#This Row],[Acceleration]])/('F+ , F-'!N$2-'F+ , F-'!N$3))</f>
        <v>1.0823386245279966E-2</v>
      </c>
      <c r="O1854" s="1" cm="1">
        <f t="array" ref="O1854">[1]!table_weight[SprintSpeed]*(('F+ , F-'!O$2-[1]!tbl_gk[[#This Row],[SprintSpeed]])/('F+ , F-'!O$2-'F+ , F-'!O$3))</f>
        <v>1.1525403103133543E-2</v>
      </c>
      <c r="P1854" s="1" cm="1">
        <f t="array" ref="P1854">[1]!table_weight[Agility]*(('F+ , F-'!P$2-[1]!tbl_gk[[#This Row],[Agility]])/('F+ , F-'!P$2-'F+ , F-'!P$3))</f>
        <v>5.265498116121768E-3</v>
      </c>
      <c r="Q1854" s="1" cm="1">
        <f t="array" ref="Q1854">[1]!table_weight[Reactions]*(('F+ , F-'!Q$2-[1]!tbl_gk[[#This Row],[Reactions]])/('F+ , F-'!Q$2-'F+ , F-'!Q$3))</f>
        <v>2.1656964003031903E-3</v>
      </c>
      <c r="R1854" s="1" cm="1">
        <f t="array" ref="R1854">[1]!table_weight[Balance]*(('F+ , F-'!R$2-[1]!tbl_gk[[#This Row],[Balance]])/('F+ , F-'!R$2-'F+ , F-'!R$3))</f>
        <v>2.9802002942947692E-3</v>
      </c>
      <c r="S1854" s="1" cm="1">
        <f t="array" ref="S1854">[1]!table_weight[ShotPower]*(('F+ , F-'!S$2-[1]!tbl_gk[[#This Row],[ShotPower]])/('F+ , F-'!S$2-'F+ , F-'!S$3))</f>
        <v>6.2329798837993753E-3</v>
      </c>
      <c r="T1854" s="1" cm="1">
        <f t="array" ref="T1854">[1]!table_weight[Jumping]*(('F+ , F-'!T$2-[1]!tbl_gk[[#This Row],[Jumping]])/('F+ , F-'!T$2-'F+ , F-'!T$3))</f>
        <v>4.2935513312462505E-3</v>
      </c>
      <c r="U1854" s="1" cm="1">
        <f t="array" ref="U1854">[1]!table_weight[Stamina]*(('F+ , F-'!U$2-[1]!tbl_gk[[#This Row],[Stamina]])/('F+ , F-'!U$2-'F+ , F-'!U$3))</f>
        <v>2.4043887454978999E-2</v>
      </c>
      <c r="V1854" s="1" cm="1">
        <f t="array" ref="V1854">[1]!table_weight[Strength]*(('F+ , F-'!V$2-[1]!tbl_gk[[#This Row],[Strength]])/('F+ , F-'!V$2-'F+ , F-'!V$3))</f>
        <v>2.3070682486563184E-2</v>
      </c>
      <c r="W1854" s="1" cm="1">
        <f t="array" ref="W1854">[1]!table_weight[LongShots]*(('F+ , F-'!W$2-[1]!tbl_gk[[#This Row],[LongShots]])/('F+ , F-'!W$2-'F+ , F-'!W$3))</f>
        <v>9.3494698256990638E-3</v>
      </c>
      <c r="X1854" s="1" cm="1">
        <f t="array" ref="X1854">[1]!table_weight[Aggression]*(('F+ , F-'!X$2-[1]!tbl_gk[[#This Row],[Aggression]])/('F+ , F-'!X$2-'F+ , F-'!X$3))</f>
        <v>1.3994523881959207E-2</v>
      </c>
      <c r="Y1854" s="1" cm="1">
        <f t="array" ref="Y1854">[1]!table_weight[Interceptions]*(('F+ , F-'!Y$2-[1]!tbl_gk[[#This Row],[Interceptions]])/('F+ , F-'!Y$2-'F+ , F-'!Y$3))</f>
        <v>2.2161706253509151E-2</v>
      </c>
      <c r="Z1854" s="1" cm="1">
        <f t="array" ref="Z1854">[1]!table_weight[Positioning]*(('F+ , F-'!Z$2-[1]!tbl_gk[[#This Row],[Positioning]])/('F+ , F-'!Z$2-'F+ , F-'!Z$3))</f>
        <v>2.3662238447756888E-3</v>
      </c>
      <c r="AA1854" s="1" cm="1">
        <f t="array" ref="AA1854">[1]!table_weight[Vision]*(('F+ , F-'!AA$2-[1]!tbl_gk[[#This Row],[Vision]])/('F+ , F-'!AA$2-'F+ , F-'!AA$3))</f>
        <v>1.9876280296115975E-2</v>
      </c>
      <c r="AB1854" s="1" cm="1">
        <f t="array" ref="AB1854">[1]!table_weight[Penalties]*(('F+ , F-'!AB$2-[1]!tbl_gk[[#This Row],[Penalties]])/('F+ , F-'!AB$2-'F+ , F-'!AB$3))</f>
        <v>2.1922367973657118E-3</v>
      </c>
      <c r="AC1854" s="1" cm="1">
        <f t="array" ref="AC1854">[1]!table_weight[Composure]*(('F+ , F-'!AC$2-[1]!tbl_gk[[#This Row],[Composure]])/('F+ , F-'!AC$2-'F+ , F-'!AC$3))</f>
        <v>1.7079510458531426E-3</v>
      </c>
      <c r="AD1854" s="1" cm="1">
        <f t="array" ref="AD1854">[1]!table_weight[Marking]*(('F+ , F-'!AD$2-[1]!tbl_gk[[#This Row],[Marking]])/('F+ , F-'!AD$2-'F+ , F-'!AD$3))</f>
        <v>3.1549651263676225E-2</v>
      </c>
      <c r="AE1854" s="1" cm="1">
        <f t="array" ref="AE1854">[1]!table_weight[StandingTackle]*(('F+ , F-'!AE$2-[1]!tbl_gk[[#This Row],[StandingTackle]])/('F+ , F-'!AE$2-'F+ , F-'!AE$3))</f>
        <v>3.1383600467551613E-2</v>
      </c>
      <c r="AF1854" s="1" cm="1">
        <f t="array" ref="AF1854">[1]!table_weight[SlidingTackle]*(('F+ , F-'!AF$2-[1]!tbl_gk[[#This Row],[SlidingTackle]])/('F+ , F-'!AF$2-'F+ , F-'!AF$3))</f>
        <v>8.9667429907290316E-3</v>
      </c>
      <c r="AG1854" s="1" cm="1">
        <f t="array" ref="AG1854">[1]!table_weight[GKDiving]*(('F+ , F-'!AG$2-[1]!tbl_gk[[#This Row],[GKDiving]])/('F+ , F-'!AG$2-'F+ , F-'!AG$3))</f>
        <v>5.4659770814318998E-2</v>
      </c>
      <c r="AH1854" s="1" cm="1">
        <f t="array" ref="AH1854">[1]!table_weight[GKHandling]*(('F+ , F-'!AH$2-[1]!tbl_gk[[#This Row],[GKHandling]])/('F+ , F-'!AH$2-'F+ , F-'!AH$3))</f>
        <v>6.0601050250658012E-2</v>
      </c>
      <c r="AI1854" s="1" cm="1">
        <f t="array" ref="AI1854">[1]!table_weight[GKKicking]*(('F+ , F-'!AI$2-[1]!tbl_gk[[#This Row],[GKKicking]])/('F+ , F-'!AI$2-'F+ , F-'!AI$3))</f>
        <v>2.8621843626407038E-2</v>
      </c>
      <c r="AJ1854" s="1" cm="1">
        <f t="array" ref="AJ1854">[1]!table_weight[GKPositioning]*(('F+ , F-'!AJ$2-[1]!tbl_gk[[#This Row],[GKPositioning]])/('F+ , F-'!AJ$2-'F+ , F-'!AJ$3))</f>
        <v>2.1443448550232839E-2</v>
      </c>
      <c r="AK1854" s="1" cm="1">
        <f t="array" ref="AK1854">[1]!table_weight[GKReflexes]*(('F+ , F-'!AK$2-[1]!tbl_gk[[#This Row],[GKReflexes]])/('F+ , F-'!AK$2-'F+ , F-'!AK$3))</f>
        <v>5.64817631747963E-2</v>
      </c>
    </row>
    <row r="1855" spans="1:37" x14ac:dyDescent="0.55000000000000004">
      <c r="A1855" s="8">
        <f>[1]!tbl_gk[[#This Row],[ID]]</f>
        <v>268590</v>
      </c>
      <c r="B1855" s="2" cm="1">
        <f t="array" ref="B1855">[1]!table_weight[ValueEUR]*(('F+ , F-'!B$2-[1]!tbl_gk[[#This Row],[ValueEUR]])/('F+ , F-'!B$2-'F+ , F-'!B$3))</f>
        <v>1.2068791068449063E-4</v>
      </c>
      <c r="C1855" s="2" cm="1">
        <f t="array" ref="C1855">[1]!table_weight[WageEUR]*(('F+ , F-'!C$2-[1]!tbl_gk[[#This Row],[WageEUR]])/('F+ , F-'!C$2-'F+ , F-'!C$3))</f>
        <v>0</v>
      </c>
      <c r="D1855" s="2" cm="1">
        <f t="array" ref="D1855">[1]!table_weight[Crossing]*(('F+ , F-'!D$2-[1]!tbl_gk[[#This Row],[Crossing]])/('F+ , F-'!D$2-'F+ , F-'!D$3))</f>
        <v>3.4746129089074922E-2</v>
      </c>
      <c r="E1855" s="2" cm="1">
        <f t="array" ref="E1855">[1]!table_weight[Finishing]*(('F+ , F-'!E$2-[1]!tbl_gk[[#This Row],[Finishing]])/('F+ , F-'!E$2-'F+ , F-'!E$3))</f>
        <v>1.8966763005780131E-2</v>
      </c>
      <c r="F1855" s="2" cm="1">
        <f t="array" ref="F1855">[1]!table_weight[HeadingAccuracy]*(('F+ , F-'!F$2-[1]!tbl_gk[[#This Row],[HeadingAccuracy]])/('F+ , F-'!F$2-'F+ , F-'!F$3))</f>
        <v>1.1691929585950599E-2</v>
      </c>
      <c r="G1855" s="2" cm="1">
        <f t="array" ref="G1855">[1]!table_weight[ShortPassing]*(('F+ , F-'!G$2-[1]!tbl_gk[[#This Row],[ShortPassing]])/('F+ , F-'!G$2-'F+ , F-'!G$3))</f>
        <v>5.3440942305594832E-2</v>
      </c>
      <c r="H1855" s="2" cm="1">
        <f t="array" ref="H1855">[1]!table_weight[Volleys]*(('F+ , F-'!H$2-[1]!tbl_gk[[#This Row],[Volleys]])/('F+ , F-'!H$2-'F+ , F-'!H$3))</f>
        <v>2.0833057763785961E-3</v>
      </c>
      <c r="I1855" s="2" cm="1">
        <f t="array" ref="I1855">[1]!table_weight[Dribbling]*(('F+ , F-'!I$2-[1]!tbl_gk[[#This Row],[Dribbling]])/('F+ , F-'!I$2-'F+ , F-'!I$3))</f>
        <v>2.2491199096005835E-2</v>
      </c>
      <c r="J1855" s="2" cm="1">
        <f t="array" ref="J1855">[1]!table_weight[Curve]*(('F+ , F-'!J$2-[1]!tbl_gk[[#This Row],[Curve]])/('F+ , F-'!J$2-'F+ , F-'!J$3))</f>
        <v>9.1268634012777444E-3</v>
      </c>
      <c r="K1855" s="2" cm="1">
        <f t="array" ref="K1855">[1]!table_weight[FKAccuracy]*(('F+ , F-'!K$2-[1]!tbl_gk[[#This Row],[FKAccuracy]])/('F+ , F-'!K$2-'F+ , F-'!K$3))</f>
        <v>9.5832065713416324E-3</v>
      </c>
      <c r="L1855" s="2" cm="1">
        <f t="array" ref="L1855">[1]!table_weight[LongPassing]*(('F+ , F-'!L$2-[1]!tbl_gk[[#This Row],[LongPassing]])/('F+ , F-'!L$2-'F+ , F-'!L$3))</f>
        <v>2.7612629103865718E-2</v>
      </c>
      <c r="M1855" s="2" cm="1">
        <f t="array" ref="M1855">[1]!table_weight[BallControl]*(('F+ , F-'!M$2-[1]!tbl_gk[[#This Row],[BallControl]])/('F+ , F-'!M$2-'F+ , F-'!M$3))</f>
        <v>1.3038376287539614E-2</v>
      </c>
      <c r="N1855" s="2" cm="1">
        <f t="array" ref="N1855">[1]!table_weight[Acceleration]*(('F+ , F-'!N$2-[1]!tbl_gk[[#This Row],[Acceleration]])/('F+ , F-'!N$2-'F+ , F-'!N$3))</f>
        <v>7.2155908301866443E-3</v>
      </c>
      <c r="O1855" s="2" cm="1">
        <f t="array" ref="O1855">[1]!table_weight[SprintSpeed]*(('F+ , F-'!O$2-[1]!tbl_gk[[#This Row],[SprintSpeed]])/('F+ , F-'!O$2-'F+ , F-'!O$3))</f>
        <v>7.589899604502578E-3</v>
      </c>
      <c r="P1855" s="2" cm="1">
        <f t="array" ref="P1855">[1]!table_weight[Agility]*(('F+ , F-'!P$2-[1]!tbl_gk[[#This Row],[Agility]])/('F+ , F-'!P$2-'F+ , F-'!P$3))</f>
        <v>2.92527673117876E-3</v>
      </c>
      <c r="Q1855" s="2" cm="1">
        <f t="array" ref="Q1855">[1]!table_weight[Reactions]*(('F+ , F-'!Q$2-[1]!tbl_gk[[#This Row],[Reactions]])/('F+ , F-'!Q$2-'F+ , F-'!Q$3))</f>
        <v>1.7531828002454398E-3</v>
      </c>
      <c r="R1855" s="2" cm="1">
        <f t="array" ref="R1855">[1]!table_weight[Balance]*(('F+ , F-'!R$2-[1]!tbl_gk[[#This Row],[Balance]])/('F+ , F-'!R$2-'F+ , F-'!R$3))</f>
        <v>8.6922508583597434E-4</v>
      </c>
      <c r="S1855" s="2" cm="1">
        <f t="array" ref="S1855">[1]!table_weight[ShotPower]*(('F+ , F-'!S$2-[1]!tbl_gk[[#This Row],[ShotPower]])/('F+ , F-'!S$2-'F+ , F-'!S$3))</f>
        <v>7.271809864432606E-3</v>
      </c>
      <c r="T1855" s="2" cm="1">
        <f t="array" ref="T1855">[1]!table_weight[Jumping]*(('F+ , F-'!T$2-[1]!tbl_gk[[#This Row],[Jumping]])/('F+ , F-'!T$2-'F+ , F-'!T$3))</f>
        <v>1.6315495058735752E-3</v>
      </c>
      <c r="U1855" s="2" cm="1">
        <f t="array" ref="U1855">[1]!table_weight[Stamina]*(('F+ , F-'!U$2-[1]!tbl_gk[[#This Row],[Stamina]])/('F+ , F-'!U$2-'F+ , F-'!U$3))</f>
        <v>2.1467756656231247E-2</v>
      </c>
      <c r="V1855" s="2" cm="1">
        <f t="array" ref="V1855">[1]!table_weight[Strength]*(('F+ , F-'!V$2-[1]!tbl_gk[[#This Row],[Strength]])/('F+ , F-'!V$2-'F+ , F-'!V$3))</f>
        <v>2.662001825372675E-2</v>
      </c>
      <c r="W1855" s="2" cm="1">
        <f t="array" ref="W1855">[1]!table_weight[LongShots]*(('F+ , F-'!W$2-[1]!tbl_gk[[#This Row],[LongShots]])/('F+ , F-'!W$2-'F+ , F-'!W$3))</f>
        <v>9.86888481601568E-3</v>
      </c>
      <c r="X1855" s="2" cm="1">
        <f t="array" ref="X1855">[1]!table_weight[Aggression]*(('F+ , F-'!X$2-[1]!tbl_gk[[#This Row],[Aggression]])/('F+ , F-'!X$2-'F+ , F-'!X$3))</f>
        <v>1.5819896562214757E-2</v>
      </c>
      <c r="Y1855" s="2" cm="1">
        <f t="array" ref="Y1855">[1]!table_weight[Interceptions]*(('F+ , F-'!Y$2-[1]!tbl_gk[[#This Row],[Interceptions]])/('F+ , F-'!Y$2-'F+ , F-'!Y$3))</f>
        <v>2.1469152933086991E-2</v>
      </c>
      <c r="Z1855" s="2" cm="1">
        <f t="array" ref="Z1855">[1]!table_weight[Positioning]*(('F+ , F-'!Z$2-[1]!tbl_gk[[#This Row],[Positioning]])/('F+ , F-'!Z$2-'F+ , F-'!Z$3))</f>
        <v>1.9225568738802474E-3</v>
      </c>
      <c r="AA1855" s="2" cm="1">
        <f t="array" ref="AA1855">[1]!table_weight[Vision]*(('F+ , F-'!AA$2-[1]!tbl_gk[[#This Row],[Vision]])/('F+ , F-'!AA$2-'F+ , F-'!AA$3))</f>
        <v>2.9104553290741252E-2</v>
      </c>
      <c r="AB1855" s="2" cm="1">
        <f t="array" ref="AB1855">[1]!table_weight[Penalties]*(('F+ , F-'!AB$2-[1]!tbl_gk[[#This Row],[Penalties]])/('F+ , F-'!AB$2-'F+ , F-'!AB$3))</f>
        <v>2.153089711698467E-3</v>
      </c>
      <c r="AC1855" s="2" cm="1">
        <f t="array" ref="AC1855">[1]!table_weight[Composure]*(('F+ , F-'!AC$2-[1]!tbl_gk[[#This Row],[Composure]])/('F+ , F-'!AC$2-'F+ , F-'!AC$3))</f>
        <v>2.3484326880480709E-3</v>
      </c>
      <c r="AD1855" s="2" cm="1">
        <f t="array" ref="AD1855">[1]!table_weight[Marking]*(('F+ , F-'!AD$2-[1]!tbl_gk[[#This Row],[Marking]])/('F+ , F-'!AD$2-'F+ , F-'!AD$3))</f>
        <v>3.4704616390043845E-2</v>
      </c>
      <c r="AE1855" s="2" cm="1">
        <f t="array" ref="AE1855">[1]!table_weight[StandingTackle]*(('F+ , F-'!AE$2-[1]!tbl_gk[[#This Row],[StandingTackle]])/('F+ , F-'!AE$2-'F+ , F-'!AE$3))</f>
        <v>2.6900228972187096E-2</v>
      </c>
      <c r="AF1855" s="2" cm="1">
        <f t="array" ref="AF1855">[1]!table_weight[SlidingTackle]*(('F+ , F-'!AF$2-[1]!tbl_gk[[#This Row],[SlidingTackle]])/('F+ , F-'!AF$2-'F+ , F-'!AF$3))</f>
        <v>9.7139715732897855E-3</v>
      </c>
      <c r="AG1855" s="2" cm="1">
        <f t="array" ref="AG1855">[1]!table_weight[GKDiving]*(('F+ , F-'!AG$2-[1]!tbl_gk[[#This Row],[GKDiving]])/('F+ , F-'!AG$2-'F+ , F-'!AG$3))</f>
        <v>5.9784124328161402E-2</v>
      </c>
      <c r="AH1855" s="2" cm="1">
        <f t="array" ref="AH1855">[1]!table_weight[GKHandling]*(('F+ , F-'!AH$2-[1]!tbl_gk[[#This Row],[GKHandling]])/('F+ , F-'!AH$2-'F+ , F-'!AH$3))</f>
        <v>5.7036282588854605E-2</v>
      </c>
      <c r="AI1855" s="2" cm="1">
        <f t="array" ref="AI1855">[1]!table_weight[GKKicking]*(('F+ , F-'!AI$2-[1]!tbl_gk[[#This Row],[GKKicking]])/('F+ , F-'!AI$2-'F+ , F-'!AI$3))</f>
        <v>3.309400669303314E-2</v>
      </c>
      <c r="AJ1855" s="2" cm="1">
        <f t="array" ref="AJ1855">[1]!table_weight[GKPositioning]*(('F+ , F-'!AJ$2-[1]!tbl_gk[[#This Row],[GKPositioning]])/('F+ , F-'!AJ$2-'F+ , F-'!AJ$3))</f>
        <v>2.0812758886990693E-2</v>
      </c>
      <c r="AK1855" s="2" cm="1">
        <f t="array" ref="AK1855">[1]!table_weight[GKReflexes]*(('F+ , F-'!AK$2-[1]!tbl_gk[[#This Row],[GKReflexes]])/('F+ , F-'!AK$2-'F+ , F-'!AK$3))</f>
        <v>5.2837778453841702E-2</v>
      </c>
    </row>
    <row r="1856" spans="1:37" x14ac:dyDescent="0.55000000000000004">
      <c r="A1856" s="7">
        <f>[1]!tbl_gk[[#This Row],[ID]]</f>
        <v>268593</v>
      </c>
      <c r="B1856" s="1" cm="1">
        <f t="array" ref="B1856">[1]!table_weight[ValueEUR]*(('F+ , F-'!B$2-[1]!tbl_gk[[#This Row],[ValueEUR]])/('F+ , F-'!B$2-'F+ , F-'!B$3))</f>
        <v>1.4383776567512181E-4</v>
      </c>
      <c r="C1856" s="1" cm="1">
        <f t="array" ref="C1856">[1]!table_weight[WageEUR]*(('F+ , F-'!C$2-[1]!tbl_gk[[#This Row],[WageEUR]])/('F+ , F-'!C$2-'F+ , F-'!C$3))</f>
        <v>0</v>
      </c>
      <c r="D1856" s="1" cm="1">
        <f t="array" ref="D1856">[1]!table_weight[Crossing]*(('F+ , F-'!D$2-[1]!tbl_gk[[#This Row],[Crossing]])/('F+ , F-'!D$2-'F+ , F-'!D$3))</f>
        <v>3.4746129089074922E-2</v>
      </c>
      <c r="E1856" s="1" cm="1">
        <f t="array" ref="E1856">[1]!table_weight[Finishing]*(('F+ , F-'!E$2-[1]!tbl_gk[[#This Row],[Finishing]])/('F+ , F-'!E$2-'F+ , F-'!E$3))</f>
        <v>1.7968512321265388E-2</v>
      </c>
      <c r="F1856" s="1" cm="1">
        <f t="array" ref="F1856">[1]!table_weight[HeadingAccuracy]*(('F+ , F-'!F$2-[1]!tbl_gk[[#This Row],[HeadingAccuracy]])/('F+ , F-'!F$2-'F+ , F-'!F$3))</f>
        <v>1.08567917583827E-2</v>
      </c>
      <c r="G1856" s="1" cm="1">
        <f t="array" ref="G1856">[1]!table_weight[ShortPassing]*(('F+ , F-'!G$2-[1]!tbl_gk[[#This Row],[ShortPassing]])/('F+ , F-'!G$2-'F+ , F-'!G$3))</f>
        <v>5.6253623479573515E-2</v>
      </c>
      <c r="H1856" s="1" cm="1">
        <f t="array" ref="H1856">[1]!table_weight[Volleys]*(('F+ , F-'!H$2-[1]!tbl_gk[[#This Row],[Volleys]])/('F+ , F-'!H$2-'F+ , F-'!H$3))</f>
        <v>2.0833057763785961E-3</v>
      </c>
      <c r="I1856" s="1" cm="1">
        <f t="array" ref="I1856">[1]!table_weight[Dribbling]*(('F+ , F-'!I$2-[1]!tbl_gk[[#This Row],[Dribbling]])/('F+ , F-'!I$2-'F+ , F-'!I$3))</f>
        <v>2.3469077317571304E-2</v>
      </c>
      <c r="J1856" s="1" cm="1">
        <f t="array" ref="J1856">[1]!table_weight[Curve]*(('F+ , F-'!J$2-[1]!tbl_gk[[#This Row],[Curve]])/('F+ , F-'!J$2-'F+ , F-'!J$3))</f>
        <v>9.1268634012777444E-3</v>
      </c>
      <c r="K1856" s="1" cm="1">
        <f t="array" ref="K1856">[1]!table_weight[FKAccuracy]*(('F+ , F-'!K$2-[1]!tbl_gk[[#This Row],[FKAccuracy]])/('F+ , F-'!K$2-'F+ , F-'!K$3))</f>
        <v>8.9747490112564478E-3</v>
      </c>
      <c r="L1856" s="1" cm="1">
        <f t="array" ref="L1856">[1]!table_weight[LongPassing]*(('F+ , F-'!L$2-[1]!tbl_gk[[#This Row],[LongPassing]])/('F+ , F-'!L$2-'F+ , F-'!L$3))</f>
        <v>2.3281236303259328E-2</v>
      </c>
      <c r="M1856" s="1" cm="1">
        <f t="array" ref="M1856">[1]!table_weight[BallControl]*(('F+ , F-'!M$2-[1]!tbl_gk[[#This Row],[BallControl]])/('F+ , F-'!M$2-'F+ , F-'!M$3))</f>
        <v>1.3907601373375588E-2</v>
      </c>
      <c r="N1856" s="1" cm="1">
        <f t="array" ref="N1856">[1]!table_weight[Acceleration]*(('F+ , F-'!N$2-[1]!tbl_gk[[#This Row],[Acceleration]])/('F+ , F-'!N$2-'F+ , F-'!N$3))</f>
        <v>8.3430268974033078E-3</v>
      </c>
      <c r="O1856" s="1" cm="1">
        <f t="array" ref="O1856">[1]!table_weight[SprintSpeed]*(('F+ , F-'!O$2-[1]!tbl_gk[[#This Row],[SprintSpeed]])/('F+ , F-'!O$2-'F+ , F-'!O$3))</f>
        <v>2.8110739275935474E-3</v>
      </c>
      <c r="P1856" s="1" cm="1">
        <f t="array" ref="P1856">[1]!table_weight[Agility]*(('F+ , F-'!P$2-[1]!tbl_gk[[#This Row],[Agility]])/('F+ , F-'!P$2-'F+ , F-'!P$3))</f>
        <v>4.3294095621445646E-3</v>
      </c>
      <c r="Q1856" s="1" cm="1">
        <f t="array" ref="Q1856">[1]!table_weight[Reactions]*(('F+ , F-'!Q$2-[1]!tbl_gk[[#This Row],[Reactions]])/('F+ , F-'!Q$2-'F+ , F-'!Q$3))</f>
        <v>1.7531828002454398E-3</v>
      </c>
      <c r="R1856" s="1" cm="1">
        <f t="array" ref="R1856">[1]!table_weight[Balance]*(('F+ , F-'!R$2-[1]!tbl_gk[[#This Row],[Balance]])/('F+ , F-'!R$2-'F+ , F-'!R$3))</f>
        <v>8.0713757970483338E-4</v>
      </c>
      <c r="S1856" s="1" cm="1">
        <f t="array" ref="S1856">[1]!table_weight[ShotPower]*(('F+ , F-'!S$2-[1]!tbl_gk[[#This Row],[ShotPower]])/('F+ , F-'!S$2-'F+ , F-'!S$3))</f>
        <v>6.7523948741159906E-3</v>
      </c>
      <c r="T1856" s="1" cm="1">
        <f t="array" ref="T1856">[1]!table_weight[Jumping]*(('F+ , F-'!T$2-[1]!tbl_gk[[#This Row],[Jumping]])/('F+ , F-'!T$2-'F+ , F-'!T$3))</f>
        <v>1.9750336123732751E-3</v>
      </c>
      <c r="U1856" s="1" cm="1">
        <f t="array" ref="U1856">[1]!table_weight[Stamina]*(('F+ , F-'!U$2-[1]!tbl_gk[[#This Row],[Stamina]])/('F+ , F-'!U$2-'F+ , F-'!U$3))</f>
        <v>4.2935513312462497E-3</v>
      </c>
      <c r="V1856" s="1" cm="1">
        <f t="array" ref="V1856">[1]!table_weight[Strength]*(('F+ , F-'!V$2-[1]!tbl_gk[[#This Row],[Strength]])/('F+ , F-'!V$2-'F+ , F-'!V$3))</f>
        <v>3.5493357671635667E-2</v>
      </c>
      <c r="W1856" s="1" cm="1">
        <f t="array" ref="W1856">[1]!table_weight[LongShots]*(('F+ , F-'!W$2-[1]!tbl_gk[[#This Row],[LongShots]])/('F+ , F-'!W$2-'F+ , F-'!W$3))</f>
        <v>9.86888481601568E-3</v>
      </c>
      <c r="X1856" s="1" cm="1">
        <f t="array" ref="X1856">[1]!table_weight[Aggression]*(('F+ , F-'!X$2-[1]!tbl_gk[[#This Row],[Aggression]])/('F+ , F-'!X$2-'F+ , F-'!X$3))</f>
        <v>1.642835412229994E-2</v>
      </c>
      <c r="Y1856" s="1" cm="1">
        <f t="array" ref="Y1856">[1]!table_weight[Interceptions]*(('F+ , F-'!Y$2-[1]!tbl_gk[[#This Row],[Interceptions]])/('F+ , F-'!Y$2-'F+ , F-'!Y$3))</f>
        <v>2.4931919535197796E-2</v>
      </c>
      <c r="Z1856" s="1" cm="1">
        <f t="array" ref="Z1856">[1]!table_weight[Positioning]*(('F+ , F-'!Z$2-[1]!tbl_gk[[#This Row],[Positioning]])/('F+ , F-'!Z$2-'F+ , F-'!Z$3))</f>
        <v>1.9225568738802474E-3</v>
      </c>
      <c r="AA1856" s="1" cm="1">
        <f t="array" ref="AA1856">[1]!table_weight[Vision]*(('F+ , F-'!AA$2-[1]!tbl_gk[[#This Row],[Vision]])/('F+ , F-'!AA$2-'F+ , F-'!AA$3))</f>
        <v>2.5555217523577683E-2</v>
      </c>
      <c r="AB1856" s="1" cm="1">
        <f t="array" ref="AB1856">[1]!table_weight[Penalties]*(('F+ , F-'!AB$2-[1]!tbl_gk[[#This Row],[Penalties]])/('F+ , F-'!AB$2-'F+ , F-'!AB$3))</f>
        <v>2.2705309687002014E-3</v>
      </c>
      <c r="AC1856" s="1" cm="1">
        <f t="array" ref="AC1856">[1]!table_weight[Composure]*(('F+ , F-'!AC$2-[1]!tbl_gk[[#This Row],[Composure]])/('F+ , F-'!AC$2-'F+ , F-'!AC$3))</f>
        <v>2.2416857476822497E-3</v>
      </c>
      <c r="AD1856" s="1" cm="1">
        <f t="array" ref="AD1856">[1]!table_weight[Marking]*(('F+ , F-'!AD$2-[1]!tbl_gk[[#This Row],[Marking]])/('F+ , F-'!AD$2-'F+ , F-'!AD$3))</f>
        <v>3.6282098953227655E-2</v>
      </c>
      <c r="AE1856" s="1" cm="1">
        <f t="array" ref="AE1856">[1]!table_weight[StandingTackle]*(('F+ , F-'!AE$2-[1]!tbl_gk[[#This Row],[StandingTackle]])/('F+ , F-'!AE$2-'F+ , F-'!AE$3))</f>
        <v>2.017517172914032E-2</v>
      </c>
      <c r="AF1856" s="1" cm="1">
        <f t="array" ref="AF1856">[1]!table_weight[SlidingTackle]*(('F+ , F-'!AF$2-[1]!tbl_gk[[#This Row],[SlidingTackle]])/('F+ , F-'!AF$2-'F+ , F-'!AF$3))</f>
        <v>7.4722858256075263E-3</v>
      </c>
      <c r="AG1856" s="1" cm="1">
        <f t="array" ref="AG1856">[1]!table_weight[GKDiving]*(('F+ , F-'!AG$2-[1]!tbl_gk[[#This Row],[GKDiving]])/('F+ , F-'!AG$2-'F+ , F-'!AG$3))</f>
        <v>4.9535417300476586E-2</v>
      </c>
      <c r="AH1856" s="1" cm="1">
        <f t="array" ref="AH1856">[1]!table_weight[GKHandling]*(('F+ , F-'!AH$2-[1]!tbl_gk[[#This Row],[GKHandling]])/('F+ , F-'!AH$2-'F+ , F-'!AH$3))</f>
        <v>5.3471514927051197E-2</v>
      </c>
      <c r="AI1856" s="1" cm="1">
        <f t="array" ref="AI1856">[1]!table_weight[GKKicking]*(('F+ , F-'!AI$2-[1]!tbl_gk[[#This Row],[GKKicking]])/('F+ , F-'!AI$2-'F+ , F-'!AI$3))</f>
        <v>3.0410708853057477E-2</v>
      </c>
      <c r="AJ1856" s="1" cm="1">
        <f t="array" ref="AJ1856">[1]!table_weight[GKPositioning]*(('F+ , F-'!AJ$2-[1]!tbl_gk[[#This Row],[GKPositioning]])/('F+ , F-'!AJ$2-'F+ , F-'!AJ$3))</f>
        <v>2.0812758886990693E-2</v>
      </c>
      <c r="AK1856" s="1" cm="1">
        <f t="array" ref="AK1856">[1]!table_weight[GKReflexes]*(('F+ , F-'!AK$2-[1]!tbl_gk[[#This Row],[GKReflexes]])/('F+ , F-'!AK$2-'F+ , F-'!AK$3))</f>
        <v>5.64817631747963E-2</v>
      </c>
    </row>
    <row r="1857" spans="1:37" x14ac:dyDescent="0.55000000000000004">
      <c r="A1857" s="8">
        <f>[1]!tbl_gk[[#This Row],[ID]]</f>
        <v>268598</v>
      </c>
      <c r="B1857" s="2" cm="1">
        <f t="array" ref="B1857">[1]!table_weight[ValueEUR]*(('F+ , F-'!B$2-[1]!tbl_gk[[#This Row],[ValueEUR]])/('F+ , F-'!B$2-'F+ , F-'!B$3))</f>
        <v>1.0525467402406984E-4</v>
      </c>
      <c r="C1857" s="2" cm="1">
        <f t="array" ref="C1857">[1]!table_weight[WageEUR]*(('F+ , F-'!C$2-[1]!tbl_gk[[#This Row],[WageEUR]])/('F+ , F-'!C$2-'F+ , F-'!C$3))</f>
        <v>0</v>
      </c>
      <c r="D1857" s="2" cm="1">
        <f t="array" ref="D1857">[1]!table_weight[Crossing]*(('F+ , F-'!D$2-[1]!tbl_gk[[#This Row],[Crossing]])/('F+ , F-'!D$2-'F+ , F-'!D$3))</f>
        <v>3.2504443341392672E-2</v>
      </c>
      <c r="E1857" s="2" cm="1">
        <f t="array" ref="E1857">[1]!table_weight[Finishing]*(('F+ , F-'!E$2-[1]!tbl_gk[[#This Row],[Finishing]])/('F+ , F-'!E$2-'F+ , F-'!E$3))</f>
        <v>1.59720109522359E-2</v>
      </c>
      <c r="F1857" s="2" cm="1">
        <f t="array" ref="F1857">[1]!table_weight[HeadingAccuracy]*(('F+ , F-'!F$2-[1]!tbl_gk[[#This Row],[HeadingAccuracy]])/('F+ , F-'!F$2-'F+ , F-'!F$3))</f>
        <v>1.08567917583827E-2</v>
      </c>
      <c r="G1857" s="2" cm="1">
        <f t="array" ref="G1857">[1]!table_weight[ShortPassing]*(('F+ , F-'!G$2-[1]!tbl_gk[[#This Row],[ShortPassing]])/('F+ , F-'!G$2-'F+ , F-'!G$3))</f>
        <v>5.3440942305594832E-2</v>
      </c>
      <c r="H1857" s="2" cm="1">
        <f t="array" ref="H1857">[1]!table_weight[Volleys]*(('F+ , F-'!H$2-[1]!tbl_gk[[#This Row],[Volleys]])/('F+ , F-'!H$2-'F+ , F-'!H$3))</f>
        <v>2.1990449861774069E-3</v>
      </c>
      <c r="I1857" s="2" cm="1">
        <f t="array" ref="I1857">[1]!table_weight[Dribbling]*(('F+ , F-'!I$2-[1]!tbl_gk[[#This Row],[Dribbling]])/('F+ , F-'!I$2-'F+ , F-'!I$3))</f>
        <v>1.9557564431309422E-2</v>
      </c>
      <c r="J1857" s="2" cm="1">
        <f t="array" ref="J1857">[1]!table_weight[Curve]*(('F+ , F-'!J$2-[1]!tbl_gk[[#This Row],[Curve]])/('F+ , F-'!J$2-'F+ , F-'!J$3))</f>
        <v>9.1268634012777444E-3</v>
      </c>
      <c r="K1857" s="2" cm="1">
        <f t="array" ref="K1857">[1]!table_weight[FKAccuracy]*(('F+ , F-'!K$2-[1]!tbl_gk[[#This Row],[FKAccuracy]])/('F+ , F-'!K$2-'F+ , F-'!K$3))</f>
        <v>8.8226346212351529E-3</v>
      </c>
      <c r="L1857" s="2" cm="1">
        <f t="array" ref="L1857">[1]!table_weight[LongPassing]*(('F+ , F-'!L$2-[1]!tbl_gk[[#This Row],[LongPassing]])/('F+ , F-'!L$2-'F+ , F-'!L$3))</f>
        <v>2.7071205003789917E-2</v>
      </c>
      <c r="M1857" s="2" cm="1">
        <f t="array" ref="M1857">[1]!table_weight[BallControl]*(('F+ , F-'!M$2-[1]!tbl_gk[[#This Row],[BallControl]])/('F+ , F-'!M$2-'F+ , F-'!M$3))</f>
        <v>1.4776826459211564E-2</v>
      </c>
      <c r="N1857" s="2" cm="1">
        <f t="array" ref="N1857">[1]!table_weight[Acceleration]*(('F+ , F-'!N$2-[1]!tbl_gk[[#This Row],[Acceleration]])/('F+ , F-'!N$2-'F+ , F-'!N$3))</f>
        <v>9.6959501780633037E-3</v>
      </c>
      <c r="O1857" s="2" cm="1">
        <f t="array" ref="O1857">[1]!table_weight[SprintSpeed]*(('F+ , F-'!O$2-[1]!tbl_gk[[#This Row],[SprintSpeed]])/('F+ , F-'!O$2-'F+ , F-'!O$3))</f>
        <v>1.0682080924855479E-2</v>
      </c>
      <c r="P1857" s="2" cm="1">
        <f t="array" ref="P1857">[1]!table_weight[Agility]*(('F+ , F-'!P$2-[1]!tbl_gk[[#This Row],[Agility]])/('F+ , F-'!P$2-'F+ , F-'!P$3))</f>
        <v>5.4995202546160686E-3</v>
      </c>
      <c r="Q1857" s="2" cm="1">
        <f t="array" ref="Q1857">[1]!table_weight[Reactions]*(('F+ , F-'!Q$2-[1]!tbl_gk[[#This Row],[Reactions]])/('F+ , F-'!Q$2-'F+ , F-'!Q$3))</f>
        <v>1.7531828002454398E-3</v>
      </c>
      <c r="R1857" s="2" cm="1">
        <f t="array" ref="R1857">[1]!table_weight[Balance]*(('F+ , F-'!R$2-[1]!tbl_gk[[#This Row],[Balance]])/('F+ , F-'!R$2-'F+ , F-'!R$3))</f>
        <v>8.6922508583597434E-4</v>
      </c>
      <c r="S1857" s="2" cm="1">
        <f t="array" ref="S1857">[1]!table_weight[ShotPower]*(('F+ , F-'!S$2-[1]!tbl_gk[[#This Row],[ShotPower]])/('F+ , F-'!S$2-'F+ , F-'!S$3))</f>
        <v>5.1941499031661464E-3</v>
      </c>
      <c r="T1857" s="2" cm="1">
        <f t="array" ref="T1857">[1]!table_weight[Jumping]*(('F+ , F-'!T$2-[1]!tbl_gk[[#This Row],[Jumping]])/('F+ , F-'!T$2-'F+ , F-'!T$3))</f>
        <v>1.9750336123732751E-3</v>
      </c>
      <c r="U1857" s="2" cm="1">
        <f t="array" ref="U1857">[1]!table_weight[Stamina]*(('F+ , F-'!U$2-[1]!tbl_gk[[#This Row],[Stamina]])/('F+ , F-'!U$2-'F+ , F-'!U$3))</f>
        <v>4.2935513312462497E-3</v>
      </c>
      <c r="V1857" s="2" cm="1">
        <f t="array" ref="V1857">[1]!table_weight[Strength]*(('F+ , F-'!V$2-[1]!tbl_gk[[#This Row],[Strength]])/('F+ , F-'!V$2-'F+ , F-'!V$3))</f>
        <v>3.5493357671635667E-2</v>
      </c>
      <c r="W1857" s="2" cm="1">
        <f t="array" ref="W1857">[1]!table_weight[LongShots]*(('F+ , F-'!W$2-[1]!tbl_gk[[#This Row],[LongShots]])/('F+ , F-'!W$2-'F+ , F-'!W$3))</f>
        <v>9.0897623305407575E-3</v>
      </c>
      <c r="X1857" s="2" cm="1">
        <f t="array" ref="X1857">[1]!table_weight[Aggression]*(('F+ , F-'!X$2-[1]!tbl_gk[[#This Row],[Aggression]])/('F+ , F-'!X$2-'F+ , F-'!X$3))</f>
        <v>1.7036811682385123E-2</v>
      </c>
      <c r="Y1857" s="2" cm="1">
        <f t="array" ref="Y1857">[1]!table_weight[Interceptions]*(('F+ , F-'!Y$2-[1]!tbl_gk[[#This Row],[Interceptions]])/('F+ , F-'!Y$2-'F+ , F-'!Y$3))</f>
        <v>2.1469152933086991E-2</v>
      </c>
      <c r="Z1857" s="2" cm="1">
        <f t="array" ref="Z1857">[1]!table_weight[Positioning]*(('F+ , F-'!Z$2-[1]!tbl_gk[[#This Row],[Positioning]])/('F+ , F-'!Z$2-'F+ , F-'!Z$3))</f>
        <v>1.9225568738802474E-3</v>
      </c>
      <c r="AA1857" s="2" cm="1">
        <f t="array" ref="AA1857">[1]!table_weight[Vision]*(('F+ , F-'!AA$2-[1]!tbl_gk[[#This Row],[Vision]])/('F+ , F-'!AA$2-'F+ , F-'!AA$3))</f>
        <v>3.1944021904472104E-2</v>
      </c>
      <c r="AB1857" s="2" cm="1">
        <f t="array" ref="AB1857">[1]!table_weight[Penalties]*(('F+ , F-'!AB$2-[1]!tbl_gk[[#This Row],[Penalties]])/('F+ , F-'!AB$2-'F+ , F-'!AB$3))</f>
        <v>2.2313838830329571E-3</v>
      </c>
      <c r="AC1857" s="2" cm="1">
        <f t="array" ref="AC1857">[1]!table_weight[Composure]*(('F+ , F-'!AC$2-[1]!tbl_gk[[#This Row],[Composure]])/('F+ , F-'!AC$2-'F+ , F-'!AC$3))</f>
        <v>1.6012041054873211E-3</v>
      </c>
      <c r="AD1857" s="2" cm="1">
        <f t="array" ref="AD1857">[1]!table_weight[Marking]*(('F+ , F-'!AD$2-[1]!tbl_gk[[#This Row],[Marking]])/('F+ , F-'!AD$2-'F+ , F-'!AD$3))</f>
        <v>3.6282098953227655E-2</v>
      </c>
      <c r="AE1857" s="2" cm="1">
        <f t="array" ref="AE1857">[1]!table_weight[StandingTackle]*(('F+ , F-'!AE$2-[1]!tbl_gk[[#This Row],[StandingTackle]])/('F+ , F-'!AE$2-'F+ , F-'!AE$3))</f>
        <v>3.1383600467551613E-2</v>
      </c>
      <c r="AF1857" s="2" cm="1">
        <f t="array" ref="AF1857">[1]!table_weight[SlidingTackle]*(('F+ , F-'!AF$2-[1]!tbl_gk[[#This Row],[SlidingTackle]])/('F+ , F-'!AF$2-'F+ , F-'!AF$3))</f>
        <v>7.4722858256075263E-3</v>
      </c>
      <c r="AG1857" s="2" cm="1">
        <f t="array" ref="AG1857">[1]!table_weight[GKDiving]*(('F+ , F-'!AG$2-[1]!tbl_gk[[#This Row],[GKDiving]])/('F+ , F-'!AG$2-'F+ , F-'!AG$3))</f>
        <v>4.9535417300476586E-2</v>
      </c>
      <c r="AH1857" s="2" cm="1">
        <f t="array" ref="AH1857">[1]!table_weight[GKHandling]*(('F+ , F-'!AH$2-[1]!tbl_gk[[#This Row],[GKHandling]])/('F+ , F-'!AH$2-'F+ , F-'!AH$3))</f>
        <v>4.9906747265247783E-2</v>
      </c>
      <c r="AI1857" s="2" cm="1">
        <f t="array" ref="AI1857">[1]!table_weight[GKKicking]*(('F+ , F-'!AI$2-[1]!tbl_gk[[#This Row],[GKKicking]])/('F+ , F-'!AI$2-'F+ , F-'!AI$3))</f>
        <v>2.414968055978094E-2</v>
      </c>
      <c r="AJ1857" s="2" cm="1">
        <f t="array" ref="AJ1857">[1]!table_weight[GKPositioning]*(('F+ , F-'!AJ$2-[1]!tbl_gk[[#This Row],[GKPositioning]])/('F+ , F-'!AJ$2-'F+ , F-'!AJ$3))</f>
        <v>1.8290000234022125E-2</v>
      </c>
      <c r="AK1857" s="2" cm="1">
        <f t="array" ref="AK1857">[1]!table_weight[GKReflexes]*(('F+ , F-'!AK$2-[1]!tbl_gk[[#This Row],[GKReflexes]])/('F+ , F-'!AK$2-'F+ , F-'!AK$3))</f>
        <v>4.9193793732887098E-2</v>
      </c>
    </row>
    <row r="1858" spans="1:37" x14ac:dyDescent="0.55000000000000004">
      <c r="A1858" s="7">
        <f>[1]!tbl_gk[[#This Row],[ID]]</f>
        <v>268617</v>
      </c>
      <c r="B1858" s="1" cm="1">
        <f t="array" ref="B1858">[1]!table_weight[ValueEUR]*(('F+ , F-'!B$2-[1]!tbl_gk[[#This Row],[ValueEUR]])/('F+ , F-'!B$2-'F+ , F-'!B$3))</f>
        <v>3.4261785386134169E-5</v>
      </c>
      <c r="C1858" s="1" cm="1">
        <f t="array" ref="C1858">[1]!table_weight[WageEUR]*(('F+ , F-'!C$2-[1]!tbl_gk[[#This Row],[WageEUR]])/('F+ , F-'!C$2-'F+ , F-'!C$3))</f>
        <v>0</v>
      </c>
      <c r="D1858" s="1" cm="1">
        <f t="array" ref="D1858">[1]!table_weight[Crossing]*(('F+ , F-'!D$2-[1]!tbl_gk[[#This Row],[Crossing]])/('F+ , F-'!D$2-'F+ , F-'!D$3))</f>
        <v>3.81086577105983E-2</v>
      </c>
      <c r="E1858" s="1" cm="1">
        <f t="array" ref="E1858">[1]!table_weight[Finishing]*(('F+ , F-'!E$2-[1]!tbl_gk[[#This Row],[Finishing]])/('F+ , F-'!E$2-'F+ , F-'!E$3))</f>
        <v>1.7968512321265388E-2</v>
      </c>
      <c r="F1858" s="1" cm="1">
        <f t="array" ref="F1858">[1]!table_weight[HeadingAccuracy]*(('F+ , F-'!F$2-[1]!tbl_gk[[#This Row],[HeadingAccuracy]])/('F+ , F-'!F$2-'F+ , F-'!F$3))</f>
        <v>1.1691929585950599E-2</v>
      </c>
      <c r="G1858" s="1" cm="1">
        <f t="array" ref="G1858">[1]!table_weight[ShortPassing]*(('F+ , F-'!G$2-[1]!tbl_gk[[#This Row],[ShortPassing]])/('F+ , F-'!G$2-'F+ , F-'!G$3))</f>
        <v>5.6253623479573515E-2</v>
      </c>
      <c r="H1858" s="1" cm="1">
        <f t="array" ref="H1858">[1]!table_weight[Volleys]*(('F+ , F-'!H$2-[1]!tbl_gk[[#This Row],[Volleys]])/('F+ , F-'!H$2-'F+ , F-'!H$3))</f>
        <v>2.4305234057750281E-3</v>
      </c>
      <c r="I1858" s="1" cm="1">
        <f t="array" ref="I1858">[1]!table_weight[Dribbling]*(('F+ , F-'!I$2-[1]!tbl_gk[[#This Row],[Dribbling]])/('F+ , F-'!I$2-'F+ , F-'!I$3))</f>
        <v>1.8579686209743949E-2</v>
      </c>
      <c r="J1858" s="1" cm="1">
        <f t="array" ref="J1858">[1]!table_weight[Curve]*(('F+ , F-'!J$2-[1]!tbl_gk[[#This Row],[Curve]])/('F+ , F-'!J$2-'F+ , F-'!J$3))</f>
        <v>9.8029273569279467E-3</v>
      </c>
      <c r="K1858" s="1" cm="1">
        <f t="array" ref="K1858">[1]!table_weight[FKAccuracy]*(('F+ , F-'!K$2-[1]!tbl_gk[[#This Row],[FKAccuracy]])/('F+ , F-'!K$2-'F+ , F-'!K$3))</f>
        <v>9.5832065713416324E-3</v>
      </c>
      <c r="L1858" s="1" cm="1">
        <f t="array" ref="L1858">[1]!table_weight[LongPassing]*(('F+ , F-'!L$2-[1]!tbl_gk[[#This Row],[LongPassing]])/('F+ , F-'!L$2-'F+ , F-'!L$3))</f>
        <v>2.4905508603486726E-2</v>
      </c>
      <c r="M1858" s="1" cm="1">
        <f t="array" ref="M1858">[1]!table_weight[BallControl]*(('F+ , F-'!M$2-[1]!tbl_gk[[#This Row],[BallControl]])/('F+ , F-'!M$2-'F+ , F-'!M$3))</f>
        <v>1.4776826459211564E-2</v>
      </c>
      <c r="N1858" s="1" cm="1">
        <f t="array" ref="N1858">[1]!table_weight[Acceleration]*(('F+ , F-'!N$2-[1]!tbl_gk[[#This Row],[Acceleration]])/('F+ , F-'!N$2-'F+ , F-'!N$3))</f>
        <v>9.0194885377333049E-3</v>
      </c>
      <c r="O1858" s="1" cm="1">
        <f t="array" ref="O1858">[1]!table_weight[SprintSpeed]*(('F+ , F-'!O$2-[1]!tbl_gk[[#This Row],[SprintSpeed]])/('F+ , F-'!O$2-'F+ , F-'!O$3))</f>
        <v>1.124429571037419E-2</v>
      </c>
      <c r="P1858" s="1" cm="1">
        <f t="array" ref="P1858">[1]!table_weight[Agility]*(('F+ , F-'!P$2-[1]!tbl_gk[[#This Row],[Agility]])/('F+ , F-'!P$2-'F+ , F-'!P$3))</f>
        <v>3.6273431466616623E-3</v>
      </c>
      <c r="Q1858" s="1" cm="1">
        <f t="array" ref="Q1858">[1]!table_weight[Reactions]*(('F+ , F-'!Q$2-[1]!tbl_gk[[#This Row],[Reactions]])/('F+ , F-'!Q$2-'F+ , F-'!Q$3))</f>
        <v>2.5782100003609409E-3</v>
      </c>
      <c r="R1858" s="1" cm="1">
        <f t="array" ref="R1858">[1]!table_weight[Balance]*(('F+ , F-'!R$2-[1]!tbl_gk[[#This Row],[Balance]])/('F+ , F-'!R$2-'F+ , F-'!R$3))</f>
        <v>1.1175751103605386E-3</v>
      </c>
      <c r="S1858" s="1" cm="1">
        <f t="array" ref="S1858">[1]!table_weight[ShotPower]*(('F+ , F-'!S$2-[1]!tbl_gk[[#This Row],[ShotPower]])/('F+ , F-'!S$2-'F+ , F-'!S$3))</f>
        <v>8.0509323499075268E-3</v>
      </c>
      <c r="T1858" s="1" cm="1">
        <f t="array" ref="T1858">[1]!table_weight[Jumping]*(('F+ , F-'!T$2-[1]!tbl_gk[[#This Row],[Jumping]])/('F+ , F-'!T$2-'F+ , F-'!T$3))</f>
        <v>2.0609046389982004E-3</v>
      </c>
      <c r="U1858" s="1" cm="1">
        <f t="array" ref="U1858">[1]!table_weight[Stamina]*(('F+ , F-'!U$2-[1]!tbl_gk[[#This Row],[Stamina]])/('F+ , F-'!U$2-'F+ , F-'!U$3))</f>
        <v>1.8032915591234249E-2</v>
      </c>
      <c r="V1858" s="1" cm="1">
        <f t="array" ref="V1858">[1]!table_weight[Strength]*(('F+ , F-'!V$2-[1]!tbl_gk[[#This Row],[Strength]])/('F+ , F-'!V$2-'F+ , F-'!V$3))</f>
        <v>3.2831355846262997E-2</v>
      </c>
      <c r="W1858" s="1" cm="1">
        <f t="array" ref="W1858">[1]!table_weight[LongShots]*(('F+ , F-'!W$2-[1]!tbl_gk[[#This Row],[LongShots]])/('F+ , F-'!W$2-'F+ , F-'!W$3))</f>
        <v>9.86888481601568E-3</v>
      </c>
      <c r="X1858" s="1" cm="1">
        <f t="array" ref="X1858">[1]!table_weight[Aggression]*(('F+ , F-'!X$2-[1]!tbl_gk[[#This Row],[Aggression]])/('F+ , F-'!X$2-'F+ , F-'!X$3))</f>
        <v>1.7645269242470306E-2</v>
      </c>
      <c r="Y1858" s="1" cm="1">
        <f t="array" ref="Y1858">[1]!table_weight[Interceptions]*(('F+ , F-'!Y$2-[1]!tbl_gk[[#This Row],[Interceptions]])/('F+ , F-'!Y$2-'F+ , F-'!Y$3))</f>
        <v>2.2854259573931314E-2</v>
      </c>
      <c r="Z1858" s="1" cm="1">
        <f t="array" ref="Z1858">[1]!table_weight[Positioning]*(('F+ , F-'!Z$2-[1]!tbl_gk[[#This Row],[Positioning]])/('F+ , F-'!Z$2-'F+ , F-'!Z$3))</f>
        <v>2.2183348544772088E-3</v>
      </c>
      <c r="AA1858" s="1" cm="1">
        <f t="array" ref="AA1858">[1]!table_weight[Vision]*(('F+ , F-'!AA$2-[1]!tbl_gk[[#This Row],[Vision]])/('F+ , F-'!AA$2-'F+ , F-'!AA$3))</f>
        <v>3.9042693438799236E-2</v>
      </c>
      <c r="AB1858" s="1" cm="1">
        <f t="array" ref="AB1858">[1]!table_weight[Penalties]*(('F+ , F-'!AB$2-[1]!tbl_gk[[#This Row],[Penalties]])/('F+ , F-'!AB$2-'F+ , F-'!AB$3))</f>
        <v>2.1922367973657118E-3</v>
      </c>
      <c r="AC1858" s="1" cm="1">
        <f t="array" ref="AC1858">[1]!table_weight[Composure]*(('F+ , F-'!AC$2-[1]!tbl_gk[[#This Row],[Composure]])/('F+ , F-'!AC$2-'F+ , F-'!AC$3))</f>
        <v>2.0815653371335178E-3</v>
      </c>
      <c r="AD1858" s="1" cm="1">
        <f t="array" ref="AD1858">[1]!table_weight[Marking]*(('F+ , F-'!AD$2-[1]!tbl_gk[[#This Row],[Marking]])/('F+ , F-'!AD$2-'F+ , F-'!AD$3))</f>
        <v>2.6817203574124791E-2</v>
      </c>
      <c r="AE1858" s="1" cm="1">
        <f t="array" ref="AE1858">[1]!table_weight[StandingTackle]*(('F+ , F-'!AE$2-[1]!tbl_gk[[#This Row],[StandingTackle]])/('F+ , F-'!AE$2-'F+ , F-'!AE$3))</f>
        <v>3.362528621523387E-2</v>
      </c>
      <c r="AF1858" s="1" cm="1">
        <f t="array" ref="AF1858">[1]!table_weight[SlidingTackle]*(('F+ , F-'!AF$2-[1]!tbl_gk[[#This Row],[SlidingTackle]])/('F+ , F-'!AF$2-'F+ , F-'!AF$3))</f>
        <v>8.9667429907290316E-3</v>
      </c>
      <c r="AG1858" s="1" cm="1">
        <f t="array" ref="AG1858">[1]!table_weight[GKDiving]*(('F+ , F-'!AG$2-[1]!tbl_gk[[#This Row],[GKDiving]])/('F+ , F-'!AG$2-'F+ , F-'!AG$3))</f>
        <v>5.4659770814318998E-2</v>
      </c>
      <c r="AH1858" s="1" cm="1">
        <f t="array" ref="AH1858">[1]!table_weight[GKHandling]*(('F+ , F-'!AH$2-[1]!tbl_gk[[#This Row],[GKHandling]])/('F+ , F-'!AH$2-'F+ , F-'!AH$3))</f>
        <v>7.3077737066969961E-2</v>
      </c>
      <c r="AI1858" s="1" cm="1">
        <f t="array" ref="AI1858">[1]!table_weight[GKKicking]*(('F+ , F-'!AI$2-[1]!tbl_gk[[#This Row],[GKKicking]])/('F+ , F-'!AI$2-'F+ , F-'!AI$3))</f>
        <v>3.6671737146334017E-2</v>
      </c>
      <c r="AJ1858" s="1" cm="1">
        <f t="array" ref="AJ1858">[1]!table_weight[GKPositioning]*(('F+ , F-'!AJ$2-[1]!tbl_gk[[#This Row],[GKPositioning]])/('F+ , F-'!AJ$2-'F+ , F-'!AJ$3))</f>
        <v>2.6488965856169975E-2</v>
      </c>
      <c r="AK1858" s="1" cm="1">
        <f t="array" ref="AK1858">[1]!table_weight[GKReflexes]*(('F+ , F-'!AK$2-[1]!tbl_gk[[#This Row],[GKReflexes]])/('F+ , F-'!AK$2-'F+ , F-'!AK$3))</f>
        <v>6.5591724977182797E-2</v>
      </c>
    </row>
    <row r="1859" spans="1:37" x14ac:dyDescent="0.55000000000000004">
      <c r="A1859" s="8">
        <f>[1]!tbl_gk[[#This Row],[ID]]</f>
        <v>268623</v>
      </c>
      <c r="B1859" s="2" cm="1">
        <f t="array" ref="B1859">[1]!table_weight[ValueEUR]*(('F+ , F-'!B$2-[1]!tbl_gk[[#This Row],[ValueEUR]])/('F+ , F-'!B$2-'F+ , F-'!B$3))</f>
        <v>1.3612114734491143E-4</v>
      </c>
      <c r="C1859" s="2" cm="1">
        <f t="array" ref="C1859">[1]!table_weight[WageEUR]*(('F+ , F-'!C$2-[1]!tbl_gk[[#This Row],[WageEUR]])/('F+ , F-'!C$2-'F+ , F-'!C$3))</f>
        <v>0</v>
      </c>
      <c r="D1859" s="2" cm="1">
        <f t="array" ref="D1859">[1]!table_weight[Crossing]*(('F+ , F-'!D$2-[1]!tbl_gk[[#This Row],[Crossing]])/('F+ , F-'!D$2-'F+ , F-'!D$3))</f>
        <v>3.6987814836757178E-2</v>
      </c>
      <c r="E1859" s="2" cm="1">
        <f t="array" ref="E1859">[1]!table_weight[Finishing]*(('F+ , F-'!E$2-[1]!tbl_gk[[#This Row],[Finishing]])/('F+ , F-'!E$2-'F+ , F-'!E$3))</f>
        <v>1.8966763005780131E-2</v>
      </c>
      <c r="F1859" s="2" cm="1">
        <f t="array" ref="F1859">[1]!table_weight[HeadingAccuracy]*(('F+ , F-'!F$2-[1]!tbl_gk[[#This Row],[HeadingAccuracy]])/('F+ , F-'!F$2-'F+ , F-'!F$3))</f>
        <v>1.1274360672166649E-2</v>
      </c>
      <c r="G1859" s="2" cm="1">
        <f t="array" ref="G1859">[1]!table_weight[ShortPassing]*(('F+ , F-'!G$2-[1]!tbl_gk[[#This Row],[ShortPassing]])/('F+ , F-'!G$2-'F+ , F-'!G$3))</f>
        <v>4.5002898783658811E-2</v>
      </c>
      <c r="H1859" s="2" cm="1">
        <f t="array" ref="H1859">[1]!table_weight[Volleys]*(('F+ , F-'!H$2-[1]!tbl_gk[[#This Row],[Volleys]])/('F+ , F-'!H$2-'F+ , F-'!H$3))</f>
        <v>1.9675665665797848E-3</v>
      </c>
      <c r="I1859" s="2" cm="1">
        <f t="array" ref="I1859">[1]!table_weight[Dribbling]*(('F+ , F-'!I$2-[1]!tbl_gk[[#This Row],[Dribbling]])/('F+ , F-'!I$2-'F+ , F-'!I$3))</f>
        <v>2.0535442652874894E-2</v>
      </c>
      <c r="J1859" s="2" cm="1">
        <f t="array" ref="J1859">[1]!table_weight[Curve]*(('F+ , F-'!J$2-[1]!tbl_gk[[#This Row],[Curve]])/('F+ , F-'!J$2-'F+ , F-'!J$3))</f>
        <v>9.295879390190295E-3</v>
      </c>
      <c r="K1859" s="2" cm="1">
        <f t="array" ref="K1859">[1]!table_weight[FKAccuracy]*(('F+ , F-'!K$2-[1]!tbl_gk[[#This Row],[FKAccuracy]])/('F+ , F-'!K$2-'F+ , F-'!K$3))</f>
        <v>8.9747490112564478E-3</v>
      </c>
      <c r="L1859" s="2" cm="1">
        <f t="array" ref="L1859">[1]!table_weight[LongPassing]*(('F+ , F-'!L$2-[1]!tbl_gk[[#This Row],[LongPassing]])/('F+ , F-'!L$2-'F+ , F-'!L$3))</f>
        <v>2.1656964003031933E-2</v>
      </c>
      <c r="M1859" s="2" cm="1">
        <f t="array" ref="M1859">[1]!table_weight[BallControl]*(('F+ , F-'!M$2-[1]!tbl_gk[[#This Row],[BallControl]])/('F+ , F-'!M$2-'F+ , F-'!M$3))</f>
        <v>1.3038376287539614E-2</v>
      </c>
      <c r="N1859" s="2" cm="1">
        <f t="array" ref="N1859">[1]!table_weight[Acceleration]*(('F+ , F-'!N$2-[1]!tbl_gk[[#This Row],[Acceleration]])/('F+ , F-'!N$2-'F+ , F-'!N$3))</f>
        <v>9.0194885377333049E-3</v>
      </c>
      <c r="O1859" s="2" cm="1">
        <f t="array" ref="O1859">[1]!table_weight[SprintSpeed]*(('F+ , F-'!O$2-[1]!tbl_gk[[#This Row],[SprintSpeed]])/('F+ , F-'!O$2-'F+ , F-'!O$3))</f>
        <v>8.995436568299351E-3</v>
      </c>
      <c r="P1859" s="2" cm="1">
        <f t="array" ref="P1859">[1]!table_weight[Agility]*(('F+ , F-'!P$2-[1]!tbl_gk[[#This Row],[Agility]])/('F+ , F-'!P$2-'F+ , F-'!P$3))</f>
        <v>5.6165313238632194E-3</v>
      </c>
      <c r="Q1859" s="2" cm="1">
        <f t="array" ref="Q1859">[1]!table_weight[Reactions]*(('F+ , F-'!Q$2-[1]!tbl_gk[[#This Row],[Reactions]])/('F+ , F-'!Q$2-'F+ , F-'!Q$3))</f>
        <v>2.6297742003681597E-3</v>
      </c>
      <c r="R1859" s="2" cm="1">
        <f t="array" ref="R1859">[1]!table_weight[Balance]*(('F+ , F-'!R$2-[1]!tbl_gk[[#This Row],[Balance]])/('F+ , F-'!R$2-'F+ , F-'!R$3))</f>
        <v>2.4214127391145E-3</v>
      </c>
      <c r="S1859" s="2" cm="1">
        <f t="array" ref="S1859">[1]!table_weight[ShotPower]*(('F+ , F-'!S$2-[1]!tbl_gk[[#This Row],[ShotPower]])/('F+ , F-'!S$2-'F+ , F-'!S$3))</f>
        <v>7.5315173595909123E-3</v>
      </c>
      <c r="T1859" s="2" cm="1">
        <f t="array" ref="T1859">[1]!table_weight[Jumping]*(('F+ , F-'!T$2-[1]!tbl_gk[[#This Row],[Jumping]])/('F+ , F-'!T$2-'F+ , F-'!T$3))</f>
        <v>3.8641961981216257E-3</v>
      </c>
      <c r="U1859" s="2" cm="1">
        <f t="array" ref="U1859">[1]!table_weight[Stamina]*(('F+ , F-'!U$2-[1]!tbl_gk[[#This Row],[Stamina]])/('F+ , F-'!U$2-'F+ , F-'!U$3))</f>
        <v>1.4598074526237249E-2</v>
      </c>
      <c r="V1859" s="2" cm="1">
        <f t="array" ref="V1859">[1]!table_weight[Strength]*(('F+ , F-'!V$2-[1]!tbl_gk[[#This Row],[Strength]])/('F+ , F-'!V$2-'F+ , F-'!V$3))</f>
        <v>2.1296014602981403E-2</v>
      </c>
      <c r="W1859" s="2" cm="1">
        <f t="array" ref="W1859">[1]!table_weight[LongShots]*(('F+ , F-'!W$2-[1]!tbl_gk[[#This Row],[LongShots]])/('F+ , F-'!W$2-'F+ , F-'!W$3))</f>
        <v>8.8300548353824494E-3</v>
      </c>
      <c r="X1859" s="2" cm="1">
        <f t="array" ref="X1859">[1]!table_weight[Aggression]*(('F+ , F-'!X$2-[1]!tbl_gk[[#This Row],[Aggression]])/('F+ , F-'!X$2-'F+ , F-'!X$3))</f>
        <v>1.0952236081533291E-2</v>
      </c>
      <c r="Y1859" s="2" cm="1">
        <f t="array" ref="Y1859">[1]!table_weight[Interceptions]*(('F+ , F-'!Y$2-[1]!tbl_gk[[#This Row],[Interceptions]])/('F+ , F-'!Y$2-'F+ , F-'!Y$3))</f>
        <v>2.0084046292242669E-2</v>
      </c>
      <c r="Z1859" s="2" cm="1">
        <f t="array" ref="Z1859">[1]!table_weight[Positioning]*(('F+ , F-'!Z$2-[1]!tbl_gk[[#This Row],[Positioning]])/('F+ , F-'!Z$2-'F+ , F-'!Z$3))</f>
        <v>2.0704458641787279E-3</v>
      </c>
      <c r="AA1859" s="2" cm="1">
        <f t="array" ref="AA1859">[1]!table_weight[Vision]*(('F+ , F-'!AA$2-[1]!tbl_gk[[#This Row],[Vision]])/('F+ , F-'!AA$2-'F+ , F-'!AA$3))</f>
        <v>2.8394686137308535E-2</v>
      </c>
      <c r="AB1859" s="2" cm="1">
        <f t="array" ref="AB1859">[1]!table_weight[Penalties]*(('F+ , F-'!AB$2-[1]!tbl_gk[[#This Row],[Penalties]])/('F+ , F-'!AB$2-'F+ , F-'!AB$3))</f>
        <v>2.1922367973657118E-3</v>
      </c>
      <c r="AC1859" s="2" cm="1">
        <f t="array" ref="AC1859">[1]!table_weight[Composure]*(('F+ , F-'!AC$2-[1]!tbl_gk[[#This Row],[Composure]])/('F+ , F-'!AC$2-'F+ , F-'!AC$3))</f>
        <v>2.0281918669506067E-3</v>
      </c>
      <c r="AD1859" s="2" cm="1">
        <f t="array" ref="AD1859">[1]!table_weight[Marking]*(('F+ , F-'!AD$2-[1]!tbl_gk[[#This Row],[Marking]])/('F+ , F-'!AD$2-'F+ , F-'!AD$3))</f>
        <v>3.4704616390043845E-2</v>
      </c>
      <c r="AE1859" s="2" cm="1">
        <f t="array" ref="AE1859">[1]!table_weight[StandingTackle]*(('F+ , F-'!AE$2-[1]!tbl_gk[[#This Row],[StandingTackle]])/('F+ , F-'!AE$2-'F+ , F-'!AE$3))</f>
        <v>3.1383600467551613E-2</v>
      </c>
      <c r="AF1859" s="2" cm="1">
        <f t="array" ref="AF1859">[1]!table_weight[SlidingTackle]*(('F+ , F-'!AF$2-[1]!tbl_gk[[#This Row],[SlidingTackle]])/('F+ , F-'!AF$2-'F+ , F-'!AF$3))</f>
        <v>8.2195144081682794E-3</v>
      </c>
      <c r="AG1859" s="2" cm="1">
        <f t="array" ref="AG1859">[1]!table_weight[GKDiving]*(('F+ , F-'!AG$2-[1]!tbl_gk[[#This Row],[GKDiving]])/('F+ , F-'!AG$2-'F+ , F-'!AG$3))</f>
        <v>5.1243535138424057E-2</v>
      </c>
      <c r="AH1859" s="2" cm="1">
        <f t="array" ref="AH1859">[1]!table_weight[GKHandling]*(('F+ , F-'!AH$2-[1]!tbl_gk[[#This Row],[GKHandling]])/('F+ , F-'!AH$2-'F+ , F-'!AH$3))</f>
        <v>5.5253898757952898E-2</v>
      </c>
      <c r="AI1859" s="2" cm="1">
        <f t="array" ref="AI1859">[1]!table_weight[GKKicking]*(('F+ , F-'!AI$2-[1]!tbl_gk[[#This Row],[GKKicking]])/('F+ , F-'!AI$2-'F+ , F-'!AI$3))</f>
        <v>3.3988439306358358E-2</v>
      </c>
      <c r="AJ1859" s="2" cm="1">
        <f t="array" ref="AJ1859">[1]!table_weight[GKPositioning]*(('F+ , F-'!AJ$2-[1]!tbl_gk[[#This Row],[GKPositioning]])/('F+ , F-'!AJ$2-'F+ , F-'!AJ$3))</f>
        <v>2.2074138213474981E-2</v>
      </c>
      <c r="AK1859" s="2" cm="1">
        <f t="array" ref="AK1859">[1]!table_weight[GKReflexes]*(('F+ , F-'!AK$2-[1]!tbl_gk[[#This Row],[GKReflexes]])/('F+ , F-'!AK$2-'F+ , F-'!AK$3))</f>
        <v>5.10157860933644E-2</v>
      </c>
    </row>
    <row r="1860" spans="1:37" x14ac:dyDescent="0.55000000000000004">
      <c r="A1860" s="7">
        <f>[1]!tbl_gk[[#This Row],[ID]]</f>
        <v>268636</v>
      </c>
      <c r="B1860" s="1" cm="1">
        <f t="array" ref="B1860">[1]!table_weight[ValueEUR]*(('F+ , F-'!B$2-[1]!tbl_gk[[#This Row],[ValueEUR]])/('F+ , F-'!B$2-'F+ , F-'!B$3))</f>
        <v>2.8088490721965849E-5</v>
      </c>
      <c r="C1860" s="1" cm="1">
        <f t="array" ref="C1860">[1]!table_weight[WageEUR]*(('F+ , F-'!C$2-[1]!tbl_gk[[#This Row],[WageEUR]])/('F+ , F-'!C$2-'F+ , F-'!C$3))</f>
        <v>7.04176835569527E-5</v>
      </c>
      <c r="D1860" s="1" cm="1">
        <f t="array" ref="D1860">[1]!table_weight[Crossing]*(('F+ , F-'!D$2-[1]!tbl_gk[[#This Row],[Crossing]])/('F+ , F-'!D$2-'F+ , F-'!D$3))</f>
        <v>3.4746129089074922E-2</v>
      </c>
      <c r="E1860" s="1" cm="1">
        <f t="array" ref="E1860">[1]!table_weight[Finishing]*(('F+ , F-'!E$2-[1]!tbl_gk[[#This Row],[Finishing]])/('F+ , F-'!E$2-'F+ , F-'!E$3))</f>
        <v>1.8966763005780131E-2</v>
      </c>
      <c r="F1860" s="1" cm="1">
        <f t="array" ref="F1860">[1]!table_weight[HeadingAccuracy]*(('F+ , F-'!F$2-[1]!tbl_gk[[#This Row],[HeadingAccuracy]])/('F+ , F-'!F$2-'F+ , F-'!F$3))</f>
        <v>1.210949849973455E-2</v>
      </c>
      <c r="G1860" s="1" cm="1">
        <f t="array" ref="G1860">[1]!table_weight[ShortPassing]*(('F+ , F-'!G$2-[1]!tbl_gk[[#This Row],[ShortPassing]])/('F+ , F-'!G$2-'F+ , F-'!G$3))</f>
        <v>5.484728289258417E-2</v>
      </c>
      <c r="H1860" s="1" cm="1">
        <f t="array" ref="H1860">[1]!table_weight[Volleys]*(('F+ , F-'!H$2-[1]!tbl_gk[[#This Row],[Volleys]])/('F+ , F-'!H$2-'F+ , F-'!H$3))</f>
        <v>2.0833057763785961E-3</v>
      </c>
      <c r="I1860" s="1" cm="1">
        <f t="array" ref="I1860">[1]!table_weight[Dribbling]*(('F+ , F-'!I$2-[1]!tbl_gk[[#This Row],[Dribbling]])/('F+ , F-'!I$2-'F+ , F-'!I$3))</f>
        <v>2.0535442652874894E-2</v>
      </c>
      <c r="J1860" s="1" cm="1">
        <f t="array" ref="J1860">[1]!table_weight[Curve]*(('F+ , F-'!J$2-[1]!tbl_gk[[#This Row],[Curve]])/('F+ , F-'!J$2-'F+ , F-'!J$3))</f>
        <v>9.295879390190295E-3</v>
      </c>
      <c r="K1860" s="1" cm="1">
        <f t="array" ref="K1860">[1]!table_weight[FKAccuracy]*(('F+ , F-'!K$2-[1]!tbl_gk[[#This Row],[FKAccuracy]])/('F+ , F-'!K$2-'F+ , F-'!K$3))</f>
        <v>9.2789777912990392E-3</v>
      </c>
      <c r="L1860" s="1" cm="1">
        <f t="array" ref="L1860">[1]!table_weight[LongPassing]*(('F+ , F-'!L$2-[1]!tbl_gk[[#This Row],[LongPassing]])/('F+ , F-'!L$2-'F+ , F-'!L$3))</f>
        <v>2.7071205003789917E-2</v>
      </c>
      <c r="M1860" s="1" cm="1">
        <f t="array" ref="M1860">[1]!table_weight[BallControl]*(('F+ , F-'!M$2-[1]!tbl_gk[[#This Row],[BallControl]])/('F+ , F-'!M$2-'F+ , F-'!M$3))</f>
        <v>1.6080664087965525E-2</v>
      </c>
      <c r="N1860" s="1" cm="1">
        <f t="array" ref="N1860">[1]!table_weight[Acceleration]*(('F+ , F-'!N$2-[1]!tbl_gk[[#This Row],[Acceleration]])/('F+ , F-'!N$2-'F+ , F-'!N$3))</f>
        <v>9.6959501780633037E-3</v>
      </c>
      <c r="O1860" s="1" cm="1">
        <f t="array" ref="O1860">[1]!table_weight[SprintSpeed]*(('F+ , F-'!O$2-[1]!tbl_gk[[#This Row],[SprintSpeed]])/('F+ , F-'!O$2-'F+ , F-'!O$3))</f>
        <v>1.0682080924855479E-2</v>
      </c>
      <c r="P1860" s="1" cm="1">
        <f t="array" ref="P1860">[1]!table_weight[Agility]*(('F+ , F-'!P$2-[1]!tbl_gk[[#This Row],[Agility]])/('F+ , F-'!P$2-'F+ , F-'!P$3))</f>
        <v>4.3294095621445646E-3</v>
      </c>
      <c r="Q1860" s="1" cm="1">
        <f t="array" ref="Q1860">[1]!table_weight[Reactions]*(('F+ , F-'!Q$2-[1]!tbl_gk[[#This Row],[Reactions]])/('F+ , F-'!Q$2-'F+ , F-'!Q$3))</f>
        <v>2.3203890003248469E-3</v>
      </c>
      <c r="R1860" s="1" cm="1">
        <f t="array" ref="R1860">[1]!table_weight[Balance]*(('F+ , F-'!R$2-[1]!tbl_gk[[#This Row],[Balance]])/('F+ , F-'!R$2-'F+ , F-'!R$3))</f>
        <v>2.6076752575079228E-3</v>
      </c>
      <c r="S1860" s="1" cm="1">
        <f t="array" ref="S1860">[1]!table_weight[ShotPower]*(('F+ , F-'!S$2-[1]!tbl_gk[[#This Row],[ShotPower]])/('F+ , F-'!S$2-'F+ , F-'!S$3))</f>
        <v>8.570347340224143E-3</v>
      </c>
      <c r="T1860" s="1" cm="1">
        <f t="array" ref="T1860">[1]!table_weight[Jumping]*(('F+ , F-'!T$2-[1]!tbl_gk[[#This Row],[Jumping]])/('F+ , F-'!T$2-'F+ , F-'!T$3))</f>
        <v>4.551164411121026E-3</v>
      </c>
      <c r="U1860" s="1" cm="1">
        <f t="array" ref="U1860">[1]!table_weight[Stamina]*(('F+ , F-'!U$2-[1]!tbl_gk[[#This Row],[Stamina]])/('F+ , F-'!U$2-'F+ , F-'!U$3))</f>
        <v>2.3185177188729752E-2</v>
      </c>
      <c r="V1860" s="1" cm="1">
        <f t="array" ref="V1860">[1]!table_weight[Strength]*(('F+ , F-'!V$2-[1]!tbl_gk[[#This Row],[Strength]])/('F+ , F-'!V$2-'F+ , F-'!V$3))</f>
        <v>2.1296014602981403E-2</v>
      </c>
      <c r="W1860" s="1" cm="1">
        <f t="array" ref="W1860">[1]!table_weight[LongShots]*(('F+ , F-'!W$2-[1]!tbl_gk[[#This Row],[LongShots]])/('F+ , F-'!W$2-'F+ , F-'!W$3))</f>
        <v>9.6091773208573719E-3</v>
      </c>
      <c r="X1860" s="1" cm="1">
        <f t="array" ref="X1860">[1]!table_weight[Aggression]*(('F+ , F-'!X$2-[1]!tbl_gk[[#This Row],[Aggression]])/('F+ , F-'!X$2-'F+ , F-'!X$3))</f>
        <v>1.7036811682385123E-2</v>
      </c>
      <c r="Y1860" s="1" cm="1">
        <f t="array" ref="Y1860">[1]!table_weight[Interceptions]*(('F+ , F-'!Y$2-[1]!tbl_gk[[#This Row],[Interceptions]])/('F+ , F-'!Y$2-'F+ , F-'!Y$3))</f>
        <v>2.4239366214775633E-2</v>
      </c>
      <c r="Z1860" s="1" cm="1">
        <f t="array" ref="Z1860">[1]!table_weight[Positioning]*(('F+ , F-'!Z$2-[1]!tbl_gk[[#This Row],[Positioning]])/('F+ , F-'!Z$2-'F+ , F-'!Z$3))</f>
        <v>2.2183348544772088E-3</v>
      </c>
      <c r="AA1860" s="1" cm="1">
        <f t="array" ref="AA1860">[1]!table_weight[Vision]*(('F+ , F-'!AA$2-[1]!tbl_gk[[#This Row],[Vision]])/('F+ , F-'!AA$2-'F+ , F-'!AA$3))</f>
        <v>2.3425616063279545E-2</v>
      </c>
      <c r="AB1860" s="1" cm="1">
        <f t="array" ref="AB1860">[1]!table_weight[Penalties]*(('F+ , F-'!AB$2-[1]!tbl_gk[[#This Row],[Penalties]])/('F+ , F-'!AB$2-'F+ , F-'!AB$3))</f>
        <v>2.2705309687002014E-3</v>
      </c>
      <c r="AC1860" s="1" cm="1">
        <f t="array" ref="AC1860">[1]!table_weight[Composure]*(('F+ , F-'!AC$2-[1]!tbl_gk[[#This Row],[Composure]])/('F+ , F-'!AC$2-'F+ , F-'!AC$3))</f>
        <v>2.134938807316428E-3</v>
      </c>
      <c r="AD1860" s="1" cm="1">
        <f t="array" ref="AD1860">[1]!table_weight[Marking]*(('F+ , F-'!AD$2-[1]!tbl_gk[[#This Row],[Marking]])/('F+ , F-'!AD$2-'F+ , F-'!AD$3))</f>
        <v>3.7859581516411465E-2</v>
      </c>
      <c r="AE1860" s="1" cm="1">
        <f t="array" ref="AE1860">[1]!table_weight[StandingTackle]*(('F+ , F-'!AE$2-[1]!tbl_gk[[#This Row],[StandingTackle]])/('F+ , F-'!AE$2-'F+ , F-'!AE$3))</f>
        <v>2.9141914719869356E-2</v>
      </c>
      <c r="AF1860" s="1" cm="1">
        <f t="array" ref="AF1860">[1]!table_weight[SlidingTackle]*(('F+ , F-'!AF$2-[1]!tbl_gk[[#This Row],[SlidingTackle]])/('F+ , F-'!AF$2-'F+ , F-'!AF$3))</f>
        <v>8.2195144081682794E-3</v>
      </c>
      <c r="AG1860" s="1" cm="1">
        <f t="array" ref="AG1860">[1]!table_weight[GKDiving]*(('F+ , F-'!AG$2-[1]!tbl_gk[[#This Row],[GKDiving]])/('F+ , F-'!AG$2-'F+ , F-'!AG$3))</f>
        <v>7.1740949193793688E-2</v>
      </c>
      <c r="AH1860" s="1" cm="1">
        <f t="array" ref="AH1860">[1]!table_weight[GKHandling]*(('F+ , F-'!AH$2-[1]!tbl_gk[[#This Row],[GKHandling]])/('F+ , F-'!AH$2-'F+ , F-'!AH$3))</f>
        <v>6.2383434081559733E-2</v>
      </c>
      <c r="AI1860" s="1" cm="1">
        <f t="array" ref="AI1860">[1]!table_weight[GKKicking]*(('F+ , F-'!AI$2-[1]!tbl_gk[[#This Row],[GKKicking]])/('F+ , F-'!AI$2-'F+ , F-'!AI$3))</f>
        <v>3.9355034986309684E-2</v>
      </c>
      <c r="AJ1860" s="1" cm="1">
        <f t="array" ref="AJ1860">[1]!table_weight[GKPositioning]*(('F+ , F-'!AJ$2-[1]!tbl_gk[[#This Row],[GKPositioning]])/('F+ , F-'!AJ$2-'F+ , F-'!AJ$3))</f>
        <v>2.7750345182654259E-2</v>
      </c>
      <c r="AK1860" s="1" cm="1">
        <f t="array" ref="AK1860">[1]!table_weight[GKReflexes]*(('F+ , F-'!AK$2-[1]!tbl_gk[[#This Row],[GKReflexes]])/('F+ , F-'!AK$2-'F+ , F-'!AK$3))</f>
        <v>6.3769732616705502E-2</v>
      </c>
    </row>
    <row r="1861" spans="1:37" x14ac:dyDescent="0.55000000000000004">
      <c r="A1861" s="8">
        <f>[1]!tbl_gk[[#This Row],[ID]]</f>
        <v>268794</v>
      </c>
      <c r="B1861" s="2" cm="1">
        <f t="array" ref="B1861">[1]!table_weight[ValueEUR]*(('F+ , F-'!B$2-[1]!tbl_gk[[#This Row],[ValueEUR]])/('F+ , F-'!B$2-'F+ , F-'!B$3))</f>
        <v>2.6730365895848824E-4</v>
      </c>
      <c r="C1861" s="2" cm="1">
        <f t="array" ref="C1861">[1]!table_weight[WageEUR]*(('F+ , F-'!C$2-[1]!tbl_gk[[#This Row],[WageEUR]])/('F+ , F-'!C$2-'F+ , F-'!C$3))</f>
        <v>7.8241870618836313E-5</v>
      </c>
      <c r="D1861" s="2" cm="1">
        <f t="array" ref="D1861">[1]!table_weight[Crossing]*(('F+ , F-'!D$2-[1]!tbl_gk[[#This Row],[Crossing]])/('F+ , F-'!D$2-'F+ , F-'!D$3))</f>
        <v>4.0350343458280549E-2</v>
      </c>
      <c r="E1861" s="2" cm="1">
        <f t="array" ref="E1861">[1]!table_weight[Finishing]*(('F+ , F-'!E$2-[1]!tbl_gk[[#This Row],[Finishing]])/('F+ , F-'!E$2-'F+ , F-'!E$3))</f>
        <v>1.8966763005780131E-2</v>
      </c>
      <c r="F1861" s="2" cm="1">
        <f t="array" ref="F1861">[1]!table_weight[HeadingAccuracy]*(('F+ , F-'!F$2-[1]!tbl_gk[[#This Row],[HeadingAccuracy]])/('F+ , F-'!F$2-'F+ , F-'!F$3))</f>
        <v>1.294463632730245E-2</v>
      </c>
      <c r="G1861" s="2" cm="1">
        <f t="array" ref="G1861">[1]!table_weight[ShortPassing]*(('F+ , F-'!G$2-[1]!tbl_gk[[#This Row],[ShortPassing]])/('F+ , F-'!G$2-'F+ , F-'!G$3))</f>
        <v>4.9221920544626818E-2</v>
      </c>
      <c r="H1861" s="2" cm="1">
        <f t="array" ref="H1861">[1]!table_weight[Volleys]*(('F+ , F-'!H$2-[1]!tbl_gk[[#This Row],[Volleys]])/('F+ , F-'!H$2-'F+ , F-'!H$3))</f>
        <v>1.7360881469821632E-3</v>
      </c>
      <c r="I1861" s="2" cm="1">
        <f t="array" ref="I1861">[1]!table_weight[Dribbling]*(('F+ , F-'!I$2-[1]!tbl_gk[[#This Row],[Dribbling]])/('F+ , F-'!I$2-'F+ , F-'!I$3))</f>
        <v>2.1513320874440363E-2</v>
      </c>
      <c r="J1861" s="2" cm="1">
        <f t="array" ref="J1861">[1]!table_weight[Curve]*(('F+ , F-'!J$2-[1]!tbl_gk[[#This Row],[Curve]])/('F+ , F-'!J$2-'F+ , F-'!J$3))</f>
        <v>9.4648953791028455E-3</v>
      </c>
      <c r="K1861" s="2" cm="1">
        <f t="array" ref="K1861">[1]!table_weight[FKAccuracy]*(('F+ , F-'!K$2-[1]!tbl_gk[[#This Row],[FKAccuracy]])/('F+ , F-'!K$2-'F+ , F-'!K$3))</f>
        <v>9.4310921813203358E-3</v>
      </c>
      <c r="L1861" s="2" cm="1">
        <f t="array" ref="L1861">[1]!table_weight[LongPassing]*(('F+ , F-'!L$2-[1]!tbl_gk[[#This Row],[LongPassing]])/('F+ , F-'!L$2-'F+ , F-'!L$3))</f>
        <v>2.0032691702804539E-2</v>
      </c>
      <c r="M1861" s="2" cm="1">
        <f t="array" ref="M1861">[1]!table_weight[BallControl]*(('F+ , F-'!M$2-[1]!tbl_gk[[#This Row],[BallControl]])/('F+ , F-'!M$2-'F+ , F-'!M$3))</f>
        <v>1.3907601373375588E-2</v>
      </c>
      <c r="N1861" s="2" cm="1">
        <f t="array" ref="N1861">[1]!table_weight[Acceleration]*(('F+ , F-'!N$2-[1]!tbl_gk[[#This Row],[Acceleration]])/('F+ , F-'!N$2-'F+ , F-'!N$3))</f>
        <v>5.4116931226399828E-3</v>
      </c>
      <c r="O1861" s="2" cm="1">
        <f t="array" ref="O1861">[1]!table_weight[SprintSpeed]*(('F+ , F-'!O$2-[1]!tbl_gk[[#This Row],[SprintSpeed]])/('F+ , F-'!O$2-'F+ , F-'!O$3))</f>
        <v>3.6543961058716113E-3</v>
      </c>
      <c r="P1861" s="2" cm="1">
        <f t="array" ref="P1861">[1]!table_weight[Agility]*(('F+ , F-'!P$2-[1]!tbl_gk[[#This Row],[Agility]])/('F+ , F-'!P$2-'F+ , F-'!P$3))</f>
        <v>4.9144649083803166E-3</v>
      </c>
      <c r="Q1861" s="2" cm="1">
        <f t="array" ref="Q1861">[1]!table_weight[Reactions]*(('F+ , F-'!Q$2-[1]!tbl_gk[[#This Row],[Reactions]])/('F+ , F-'!Q$2-'F+ , F-'!Q$3))</f>
        <v>1.8563112002598775E-3</v>
      </c>
      <c r="R1861" s="2" cm="1">
        <f t="array" ref="R1861">[1]!table_weight[Balance]*(('F+ , F-'!R$2-[1]!tbl_gk[[#This Row],[Balance]])/('F+ , F-'!R$2-'F+ , F-'!R$3))</f>
        <v>2.359325232983359E-3</v>
      </c>
      <c r="S1861" s="2" cm="1">
        <f t="array" ref="S1861">[1]!table_weight[ShotPower]*(('F+ , F-'!S$2-[1]!tbl_gk[[#This Row],[ShotPower]])/('F+ , F-'!S$2-'F+ , F-'!S$3))</f>
        <v>4.4150274176912247E-3</v>
      </c>
      <c r="T1861" s="2" cm="1">
        <f t="array" ref="T1861">[1]!table_weight[Jumping]*(('F+ , F-'!T$2-[1]!tbl_gk[[#This Row],[Jumping]])/('F+ , F-'!T$2-'F+ , F-'!T$3))</f>
        <v>4.2076803046213257E-3</v>
      </c>
      <c r="U1861" s="2" cm="1">
        <f t="array" ref="U1861">[1]!table_weight[Stamina]*(('F+ , F-'!U$2-[1]!tbl_gk[[#This Row],[Stamina]])/('F+ , F-'!U$2-'F+ , F-'!U$3))</f>
        <v>1.8032915591234249E-2</v>
      </c>
      <c r="V1861" s="2" cm="1">
        <f t="array" ref="V1861">[1]!table_weight[Strength]*(('F+ , F-'!V$2-[1]!tbl_gk[[#This Row],[Strength]])/('F+ , F-'!V$2-'F+ , F-'!V$3))</f>
        <v>1.5084677010445158E-2</v>
      </c>
      <c r="W1861" s="2" cm="1">
        <f t="array" ref="W1861">[1]!table_weight[LongShots]*(('F+ , F-'!W$2-[1]!tbl_gk[[#This Row],[LongShots]])/('F+ , F-'!W$2-'F+ , F-'!W$3))</f>
        <v>9.6091773208573719E-3</v>
      </c>
      <c r="X1861" s="2" cm="1">
        <f t="array" ref="X1861">[1]!table_weight[Aggression]*(('F+ , F-'!X$2-[1]!tbl_gk[[#This Row],[Aggression]])/('F+ , F-'!X$2-'F+ , F-'!X$3))</f>
        <v>1.7036811682385123E-2</v>
      </c>
      <c r="Y1861" s="2" cm="1">
        <f t="array" ref="Y1861">[1]!table_weight[Interceptions]*(('F+ , F-'!Y$2-[1]!tbl_gk[[#This Row],[Interceptions]])/('F+ , F-'!Y$2-'F+ , F-'!Y$3))</f>
        <v>2.0776599612664828E-2</v>
      </c>
      <c r="Z1861" s="2" cm="1">
        <f t="array" ref="Z1861">[1]!table_weight[Positioning]*(('F+ , F-'!Z$2-[1]!tbl_gk[[#This Row],[Positioning]])/('F+ , F-'!Z$2-'F+ , F-'!Z$3))</f>
        <v>1.7746678835817667E-3</v>
      </c>
      <c r="AA1861" s="2" cm="1">
        <f t="array" ref="AA1861">[1]!table_weight[Vision]*(('F+ , F-'!AA$2-[1]!tbl_gk[[#This Row],[Vision]])/('F+ , F-'!AA$2-'F+ , F-'!AA$3))</f>
        <v>2.3425616063279545E-2</v>
      </c>
      <c r="AB1861" s="2" cm="1">
        <f t="array" ref="AB1861">[1]!table_weight[Penalties]*(('F+ , F-'!AB$2-[1]!tbl_gk[[#This Row],[Penalties]])/('F+ , F-'!AB$2-'F+ , F-'!AB$3))</f>
        <v>2.1922367973657118E-3</v>
      </c>
      <c r="AC1861" s="2" cm="1">
        <f t="array" ref="AC1861">[1]!table_weight[Composure]*(('F+ , F-'!AC$2-[1]!tbl_gk[[#This Row],[Composure]])/('F+ , F-'!AC$2-'F+ , F-'!AC$3))</f>
        <v>2.188312277499339E-3</v>
      </c>
      <c r="AD1861" s="2" cm="1">
        <f t="array" ref="AD1861">[1]!table_weight[Marking]*(('F+ , F-'!AD$2-[1]!tbl_gk[[#This Row],[Marking]])/('F+ , F-'!AD$2-'F+ , F-'!AD$3))</f>
        <v>3.4704616390043845E-2</v>
      </c>
      <c r="AE1861" s="2" cm="1">
        <f t="array" ref="AE1861">[1]!table_weight[StandingTackle]*(('F+ , F-'!AE$2-[1]!tbl_gk[[#This Row],[StandingTackle]])/('F+ , F-'!AE$2-'F+ , F-'!AE$3))</f>
        <v>2.465854322450484E-2</v>
      </c>
      <c r="AF1861" s="2" cm="1">
        <f t="array" ref="AF1861">[1]!table_weight[SlidingTackle]*(('F+ , F-'!AF$2-[1]!tbl_gk[[#This Row],[SlidingTackle]])/('F+ , F-'!AF$2-'F+ , F-'!AF$3))</f>
        <v>8.9667429907290316E-3</v>
      </c>
      <c r="AG1861" s="2" cm="1">
        <f t="array" ref="AG1861">[1]!table_weight[GKDiving]*(('F+ , F-'!AG$2-[1]!tbl_gk[[#This Row],[GKDiving]])/('F+ , F-'!AG$2-'F+ , F-'!AG$3))</f>
        <v>4.4411063786634182E-2</v>
      </c>
      <c r="AH1861" s="2" cm="1">
        <f t="array" ref="AH1861">[1]!table_weight[GKHandling]*(('F+ , F-'!AH$2-[1]!tbl_gk[[#This Row],[GKHandling]])/('F+ , F-'!AH$2-'F+ , F-'!AH$3))</f>
        <v>5.168913109614949E-2</v>
      </c>
      <c r="AI1861" s="2" cm="1">
        <f t="array" ref="AI1861">[1]!table_weight[GKKicking]*(('F+ , F-'!AI$2-[1]!tbl_gk[[#This Row],[GKKicking]])/('F+ , F-'!AI$2-'F+ , F-'!AI$3))</f>
        <v>2.0571950106480059E-2</v>
      </c>
      <c r="AJ1861" s="2" cm="1">
        <f t="array" ref="AJ1861">[1]!table_weight[GKPositioning]*(('F+ , F-'!AJ$2-[1]!tbl_gk[[#This Row],[GKPositioning]])/('F+ , F-'!AJ$2-'F+ , F-'!AJ$3))</f>
        <v>1.5136551917811415E-2</v>
      </c>
      <c r="AK1861" s="2" cm="1">
        <f t="array" ref="AK1861">[1]!table_weight[GKReflexes]*(('F+ , F-'!AK$2-[1]!tbl_gk[[#This Row],[GKReflexes]])/('F+ , F-'!AK$2-'F+ , F-'!AK$3))</f>
        <v>4.0083831930500594E-2</v>
      </c>
    </row>
    <row r="1862" spans="1:37" x14ac:dyDescent="0.55000000000000004">
      <c r="A1862" s="7">
        <f>[1]!tbl_gk[[#This Row],[ID]]</f>
        <v>268799</v>
      </c>
      <c r="B1862" s="1" cm="1">
        <f t="array" ref="B1862">[1]!table_weight[ValueEUR]*(('F+ , F-'!B$2-[1]!tbl_gk[[#This Row],[ValueEUR]])/('F+ , F-'!B$2-'F+ , F-'!B$3))</f>
        <v>5.2781669378639128E-5</v>
      </c>
      <c r="C1862" s="1" cm="1">
        <f t="array" ref="C1862">[1]!table_weight[WageEUR]*(('F+ , F-'!C$2-[1]!tbl_gk[[#This Row],[WageEUR]])/('F+ , F-'!C$2-'F+ , F-'!C$3))</f>
        <v>0</v>
      </c>
      <c r="D1862" s="1" cm="1">
        <f t="array" ref="D1862">[1]!table_weight[Crossing]*(('F+ , F-'!D$2-[1]!tbl_gk[[#This Row],[Crossing]])/('F+ , F-'!D$2-'F+ , F-'!D$3))</f>
        <v>3.5866971962916043E-2</v>
      </c>
      <c r="E1862" s="1" cm="1">
        <f t="array" ref="E1862">[1]!table_weight[Finishing]*(('F+ , F-'!E$2-[1]!tbl_gk[[#This Row],[Finishing]])/('F+ , F-'!E$2-'F+ , F-'!E$3))</f>
        <v>2.1961515059324362E-2</v>
      </c>
      <c r="F1862" s="1" cm="1">
        <f t="array" ref="F1862">[1]!table_weight[HeadingAccuracy]*(('F+ , F-'!F$2-[1]!tbl_gk[[#This Row],[HeadingAccuracy]])/('F+ , F-'!F$2-'F+ , F-'!F$3))</f>
        <v>1.1691929585950599E-2</v>
      </c>
      <c r="G1862" s="1" cm="1">
        <f t="array" ref="G1862">[1]!table_weight[ShortPassing]*(('F+ , F-'!G$2-[1]!tbl_gk[[#This Row],[ShortPassing]])/('F+ , F-'!G$2-'F+ , F-'!G$3))</f>
        <v>5.6253623479573515E-2</v>
      </c>
      <c r="H1862" s="1" cm="1">
        <f t="array" ref="H1862">[1]!table_weight[Volleys]*(('F+ , F-'!H$2-[1]!tbl_gk[[#This Row],[Volleys]])/('F+ , F-'!H$2-'F+ , F-'!H$3))</f>
        <v>2.3147841959762173E-3</v>
      </c>
      <c r="I1862" s="1" cm="1">
        <f t="array" ref="I1862">[1]!table_weight[Dribbling]*(('F+ , F-'!I$2-[1]!tbl_gk[[#This Row],[Dribbling]])/('F+ , F-'!I$2-'F+ , F-'!I$3))</f>
        <v>2.1513320874440363E-2</v>
      </c>
      <c r="J1862" s="1" cm="1">
        <f t="array" ref="J1862">[1]!table_weight[Curve]*(('F+ , F-'!J$2-[1]!tbl_gk[[#This Row],[Curve]])/('F+ , F-'!J$2-'F+ , F-'!J$3))</f>
        <v>9.8029273569279467E-3</v>
      </c>
      <c r="K1862" s="1" cm="1">
        <f t="array" ref="K1862">[1]!table_weight[FKAccuracy]*(('F+ , F-'!K$2-[1]!tbl_gk[[#This Row],[FKAccuracy]])/('F+ , F-'!K$2-'F+ , F-'!K$3))</f>
        <v>9.5832065713416324E-3</v>
      </c>
      <c r="L1862" s="1" cm="1">
        <f t="array" ref="L1862">[1]!table_weight[LongPassing]*(('F+ , F-'!L$2-[1]!tbl_gk[[#This Row],[LongPassing]])/('F+ , F-'!L$2-'F+ , F-'!L$3))</f>
        <v>2.3822660403335128E-2</v>
      </c>
      <c r="M1862" s="1" cm="1">
        <f t="array" ref="M1862">[1]!table_weight[BallControl]*(('F+ , F-'!M$2-[1]!tbl_gk[[#This Row],[BallControl]])/('F+ , F-'!M$2-'F+ , F-'!M$3))</f>
        <v>1.2603763744621627E-2</v>
      </c>
      <c r="N1862" s="1" cm="1">
        <f t="array" ref="N1862">[1]!table_weight[Acceleration]*(('F+ , F-'!N$2-[1]!tbl_gk[[#This Row],[Acceleration]])/('F+ , F-'!N$2-'F+ , F-'!N$3))</f>
        <v>8.7940013242899726E-3</v>
      </c>
      <c r="O1862" s="1" cm="1">
        <f t="array" ref="O1862">[1]!table_weight[SprintSpeed]*(('F+ , F-'!O$2-[1]!tbl_gk[[#This Row],[SprintSpeed]])/('F+ , F-'!O$2-'F+ , F-'!O$3))</f>
        <v>1.1806510495892897E-2</v>
      </c>
      <c r="P1862" s="1" cm="1">
        <f t="array" ref="P1862">[1]!table_weight[Agility]*(('F+ , F-'!P$2-[1]!tbl_gk[[#This Row],[Agility]])/('F+ , F-'!P$2-'F+ , F-'!P$3))</f>
        <v>4.9144649083803166E-3</v>
      </c>
      <c r="Q1862" s="1" cm="1">
        <f t="array" ref="Q1862">[1]!table_weight[Reactions]*(('F+ , F-'!Q$2-[1]!tbl_gk[[#This Row],[Reactions]])/('F+ , F-'!Q$2-'F+ , F-'!Q$3))</f>
        <v>2.4750816003465035E-3</v>
      </c>
      <c r="R1862" s="1" cm="1">
        <f t="array" ref="R1862">[1]!table_weight[Balance]*(('F+ , F-'!R$2-[1]!tbl_gk[[#This Row],[Balance]])/('F+ , F-'!R$2-'F+ , F-'!R$3))</f>
        <v>1.9247126900653719E-3</v>
      </c>
      <c r="S1862" s="1" cm="1">
        <f t="array" ref="S1862">[1]!table_weight[ShotPower]*(('F+ , F-'!S$2-[1]!tbl_gk[[#This Row],[ShotPower]])/('F+ , F-'!S$2-'F+ , F-'!S$3))</f>
        <v>7.5315173595909123E-3</v>
      </c>
      <c r="T1862" s="1" cm="1">
        <f t="array" ref="T1862">[1]!table_weight[Jumping]*(('F+ , F-'!T$2-[1]!tbl_gk[[#This Row],[Jumping]])/('F+ , F-'!T$2-'F+ , F-'!T$3))</f>
        <v>3.0054859318723757E-3</v>
      </c>
      <c r="U1862" s="1" cm="1">
        <f t="array" ref="U1862">[1]!table_weight[Stamina]*(('F+ , F-'!U$2-[1]!tbl_gk[[#This Row],[Stamina]])/('F+ , F-'!U$2-'F+ , F-'!U$3))</f>
        <v>1.975033612373275E-2</v>
      </c>
      <c r="V1862" s="1" cm="1">
        <f t="array" ref="V1862">[1]!table_weight[Strength]*(('F+ , F-'!V$2-[1]!tbl_gk[[#This Row],[Strength]])/('F+ , F-'!V$2-'F+ , F-'!V$3))</f>
        <v>2.3958016428354077E-2</v>
      </c>
      <c r="W1862" s="1" cm="1">
        <f t="array" ref="W1862">[1]!table_weight[LongShots]*(('F+ , F-'!W$2-[1]!tbl_gk[[#This Row],[LongShots]])/('F+ , F-'!W$2-'F+ , F-'!W$3))</f>
        <v>1.0388299806332293E-2</v>
      </c>
      <c r="X1862" s="1" cm="1">
        <f t="array" ref="X1862">[1]!table_weight[Aggression]*(('F+ , F-'!X$2-[1]!tbl_gk[[#This Row],[Aggression]])/('F+ , F-'!X$2-'F+ , F-'!X$3))</f>
        <v>1.1560693641618476E-2</v>
      </c>
      <c r="Y1862" s="1" cm="1">
        <f t="array" ref="Y1862">[1]!table_weight[Interceptions]*(('F+ , F-'!Y$2-[1]!tbl_gk[[#This Row],[Interceptions]])/('F+ , F-'!Y$2-'F+ , F-'!Y$3))</f>
        <v>2.2854259573931314E-2</v>
      </c>
      <c r="Z1862" s="1" cm="1">
        <f t="array" ref="Z1862">[1]!table_weight[Positioning]*(('F+ , F-'!Z$2-[1]!tbl_gk[[#This Row],[Positioning]])/('F+ , F-'!Z$2-'F+ , F-'!Z$3))</f>
        <v>1.7746678835817667E-3</v>
      </c>
      <c r="AA1862" s="1" cm="1">
        <f t="array" ref="AA1862">[1]!table_weight[Vision]*(('F+ , F-'!AA$2-[1]!tbl_gk[[#This Row],[Vision]])/('F+ , F-'!AA$2-'F+ , F-'!AA$3))</f>
        <v>2.6974951830443111E-2</v>
      </c>
      <c r="AB1862" s="1" cm="1">
        <f t="array" ref="AB1862">[1]!table_weight[Penalties]*(('F+ , F-'!AB$2-[1]!tbl_gk[[#This Row],[Penalties]])/('F+ , F-'!AB$2-'F+ , F-'!AB$3))</f>
        <v>2.5054134827036706E-3</v>
      </c>
      <c r="AC1862" s="1" cm="1">
        <f t="array" ref="AC1862">[1]!table_weight[Composure]*(('F+ , F-'!AC$2-[1]!tbl_gk[[#This Row],[Composure]])/('F+ , F-'!AC$2-'F+ , F-'!AC$3))</f>
        <v>1.6012041054873211E-3</v>
      </c>
      <c r="AD1862" s="1" cm="1">
        <f t="array" ref="AD1862">[1]!table_weight[Marking]*(('F+ , F-'!AD$2-[1]!tbl_gk[[#This Row],[Marking]])/('F+ , F-'!AD$2-'F+ , F-'!AD$3))</f>
        <v>3.4704616390043845E-2</v>
      </c>
      <c r="AE1862" s="1" cm="1">
        <f t="array" ref="AE1862">[1]!table_weight[StandingTackle]*(('F+ , F-'!AE$2-[1]!tbl_gk[[#This Row],[StandingTackle]])/('F+ , F-'!AE$2-'F+ , F-'!AE$3))</f>
        <v>2.9141914719869356E-2</v>
      </c>
      <c r="AF1862" s="1" cm="1">
        <f t="array" ref="AF1862">[1]!table_weight[SlidingTackle]*(('F+ , F-'!AF$2-[1]!tbl_gk[[#This Row],[SlidingTackle]])/('F+ , F-'!AF$2-'F+ , F-'!AF$3))</f>
        <v>8.9667429907290316E-3</v>
      </c>
      <c r="AG1862" s="1" cm="1">
        <f t="array" ref="AG1862">[1]!table_weight[GKDiving]*(('F+ , F-'!AG$2-[1]!tbl_gk[[#This Row],[GKDiving]])/('F+ , F-'!AG$2-'F+ , F-'!AG$3))</f>
        <v>6.320036000405635E-2</v>
      </c>
      <c r="AH1862" s="1" cm="1">
        <f t="array" ref="AH1862">[1]!table_weight[GKHandling]*(('F+ , F-'!AH$2-[1]!tbl_gk[[#This Row],[GKHandling]])/('F+ , F-'!AH$2-'F+ , F-'!AH$3))</f>
        <v>6.416581791246144E-2</v>
      </c>
      <c r="AI1862" s="1" cm="1">
        <f t="array" ref="AI1862">[1]!table_weight[GKKicking]*(('F+ , F-'!AI$2-[1]!tbl_gk[[#This Row],[GKKicking]])/('F+ , F-'!AI$2-'F+ , F-'!AI$3))</f>
        <v>3.4882871919683582E-2</v>
      </c>
      <c r="AJ1862" s="1" cm="1">
        <f t="array" ref="AJ1862">[1]!table_weight[GKPositioning]*(('F+ , F-'!AJ$2-[1]!tbl_gk[[#This Row],[GKPositioning]])/('F+ , F-'!AJ$2-'F+ , F-'!AJ$3))</f>
        <v>2.5227586529685691E-2</v>
      </c>
      <c r="AK1862" s="1" cm="1">
        <f t="array" ref="AK1862">[1]!table_weight[GKReflexes]*(('F+ , F-'!AK$2-[1]!tbl_gk[[#This Row],[GKReflexes]])/('F+ , F-'!AK$2-'F+ , F-'!AK$3))</f>
        <v>6.9235709698137402E-2</v>
      </c>
    </row>
    <row r="1863" spans="1:37" x14ac:dyDescent="0.55000000000000004">
      <c r="A1863" s="8">
        <f>[1]!tbl_gk[[#This Row],[ID]]</f>
        <v>269040</v>
      </c>
      <c r="B1863" s="2" cm="1">
        <f t="array" ref="B1863">[1]!table_weight[ValueEUR]*(('F+ , F-'!B$2-[1]!tbl_gk[[#This Row],[ValueEUR]])/('F+ , F-'!B$2-'F+ , F-'!B$3))</f>
        <v>2.1915196057797529E-5</v>
      </c>
      <c r="C1863" s="2" cm="1">
        <f t="array" ref="C1863">[1]!table_weight[WageEUR]*(('F+ , F-'!C$2-[1]!tbl_gk[[#This Row],[WageEUR]])/('F+ , F-'!C$2-'F+ , F-'!C$3))</f>
        <v>0</v>
      </c>
      <c r="D1863" s="2" cm="1">
        <f t="array" ref="D1863">[1]!table_weight[Crossing]*(('F+ , F-'!D$2-[1]!tbl_gk[[#This Row],[Crossing]])/('F+ , F-'!D$2-'F+ , F-'!D$3))</f>
        <v>3.81086577105983E-2</v>
      </c>
      <c r="E1863" s="2" cm="1">
        <f t="array" ref="E1863">[1]!table_weight[Finishing]*(('F+ , F-'!E$2-[1]!tbl_gk[[#This Row],[Finishing]])/('F+ , F-'!E$2-'F+ , F-'!E$3))</f>
        <v>1.8966763005780131E-2</v>
      </c>
      <c r="F1863" s="2" cm="1">
        <f t="array" ref="F1863">[1]!table_weight[HeadingAccuracy]*(('F+ , F-'!F$2-[1]!tbl_gk[[#This Row],[HeadingAccuracy]])/('F+ , F-'!F$2-'F+ , F-'!F$3))</f>
        <v>1.1274360672166649E-2</v>
      </c>
      <c r="G1863" s="2" cm="1">
        <f t="array" ref="G1863">[1]!table_weight[ShortPassing]*(('F+ , F-'!G$2-[1]!tbl_gk[[#This Row],[ShortPassing]])/('F+ , F-'!G$2-'F+ , F-'!G$3))</f>
        <v>4.781557995763748E-2</v>
      </c>
      <c r="H1863" s="2" cm="1">
        <f t="array" ref="H1863">[1]!table_weight[Volleys]*(('F+ , F-'!H$2-[1]!tbl_gk[[#This Row],[Volleys]])/('F+ , F-'!H$2-'F+ , F-'!H$3))</f>
        <v>2.1990449861774069E-3</v>
      </c>
      <c r="I1863" s="2" cm="1">
        <f t="array" ref="I1863">[1]!table_weight[Dribbling]*(('F+ , F-'!I$2-[1]!tbl_gk[[#This Row],[Dribbling]])/('F+ , F-'!I$2-'F+ , F-'!I$3))</f>
        <v>2.2491199096005835E-2</v>
      </c>
      <c r="J1863" s="2" cm="1">
        <f t="array" ref="J1863">[1]!table_weight[Curve]*(('F+ , F-'!J$2-[1]!tbl_gk[[#This Row],[Curve]])/('F+ , F-'!J$2-'F+ , F-'!J$3))</f>
        <v>9.9719433458404991E-3</v>
      </c>
      <c r="K1863" s="2" cm="1">
        <f t="array" ref="K1863">[1]!table_weight[FKAccuracy]*(('F+ , F-'!K$2-[1]!tbl_gk[[#This Row],[FKAccuracy]])/('F+ , F-'!K$2-'F+ , F-'!K$3))</f>
        <v>9.2789777912990392E-3</v>
      </c>
      <c r="L1863" s="2" cm="1">
        <f t="array" ref="L1863">[1]!table_weight[LongPassing]*(('F+ , F-'!L$2-[1]!tbl_gk[[#This Row],[LongPassing]])/('F+ , F-'!L$2-'F+ , F-'!L$3))</f>
        <v>2.8695477304017315E-2</v>
      </c>
      <c r="M1863" s="2" cm="1">
        <f t="array" ref="M1863">[1]!table_weight[BallControl]*(('F+ , F-'!M$2-[1]!tbl_gk[[#This Row],[BallControl]])/('F+ , F-'!M$2-'F+ , F-'!M$3))</f>
        <v>1.3907601373375588E-2</v>
      </c>
      <c r="N1863" s="2" cm="1">
        <f t="array" ref="N1863">[1]!table_weight[Acceleration]*(('F+ , F-'!N$2-[1]!tbl_gk[[#This Row],[Acceleration]])/('F+ , F-'!N$2-'F+ , F-'!N$3))</f>
        <v>1.0823386245279966E-2</v>
      </c>
      <c r="O1863" s="2" cm="1">
        <f t="array" ref="O1863">[1]!table_weight[SprintSpeed]*(('F+ , F-'!O$2-[1]!tbl_gk[[#This Row],[SprintSpeed]])/('F+ , F-'!O$2-'F+ , F-'!O$3))</f>
        <v>1.4055369637967736E-2</v>
      </c>
      <c r="P1863" s="2" cm="1">
        <f t="array" ref="P1863">[1]!table_weight[Agility]*(('F+ , F-'!P$2-[1]!tbl_gk[[#This Row],[Agility]])/('F+ , F-'!P$2-'F+ , F-'!P$3))</f>
        <v>4.5634317006388652E-3</v>
      </c>
      <c r="Q1863" s="2" cm="1">
        <f t="array" ref="Q1863">[1]!table_weight[Reactions]*(('F+ , F-'!Q$2-[1]!tbl_gk[[#This Row],[Reactions]])/('F+ , F-'!Q$2-'F+ , F-'!Q$3))</f>
        <v>2.5782100003609409E-3</v>
      </c>
      <c r="R1863" s="2" cm="1">
        <f t="array" ref="R1863">[1]!table_weight[Balance]*(('F+ , F-'!R$2-[1]!tbl_gk[[#This Row],[Balance]])/('F+ , F-'!R$2-'F+ , F-'!R$3))</f>
        <v>1.8626251839342308E-3</v>
      </c>
      <c r="S1863" s="2" cm="1">
        <f t="array" ref="S1863">[1]!table_weight[ShotPower]*(('F+ , F-'!S$2-[1]!tbl_gk[[#This Row],[ShotPower]])/('F+ , F-'!S$2-'F+ , F-'!S$3))</f>
        <v>7.271809864432606E-3</v>
      </c>
      <c r="T1863" s="2" cm="1">
        <f t="array" ref="T1863">[1]!table_weight[Jumping]*(('F+ , F-'!T$2-[1]!tbl_gk[[#This Row],[Jumping]])/('F+ , F-'!T$2-'F+ , F-'!T$3))</f>
        <v>3.3489700383720756E-3</v>
      </c>
      <c r="U1863" s="2" cm="1">
        <f t="array" ref="U1863">[1]!table_weight[Stamina]*(('F+ , F-'!U$2-[1]!tbl_gk[[#This Row],[Stamina]])/('F+ , F-'!U$2-'F+ , F-'!U$3))</f>
        <v>1.6315495058735752E-2</v>
      </c>
      <c r="V1863" s="2" cm="1">
        <f t="array" ref="V1863">[1]!table_weight[Strength]*(('F+ , F-'!V$2-[1]!tbl_gk[[#This Row],[Strength]])/('F+ , F-'!V$2-'F+ , F-'!V$3))</f>
        <v>2.8394686137308531E-2</v>
      </c>
      <c r="W1863" s="2" cm="1">
        <f t="array" ref="W1863">[1]!table_weight[LongShots]*(('F+ , F-'!W$2-[1]!tbl_gk[[#This Row],[LongShots]])/('F+ , F-'!W$2-'F+ , F-'!W$3))</f>
        <v>9.86888481601568E-3</v>
      </c>
      <c r="X1863" s="2" cm="1">
        <f t="array" ref="X1863">[1]!table_weight[Aggression]*(('F+ , F-'!X$2-[1]!tbl_gk[[#This Row],[Aggression]])/('F+ , F-'!X$2-'F+ , F-'!X$3))</f>
        <v>1.2169151201703659E-2</v>
      </c>
      <c r="Y1863" s="2" cm="1">
        <f t="array" ref="Y1863">[1]!table_weight[Interceptions]*(('F+ , F-'!Y$2-[1]!tbl_gk[[#This Row],[Interceptions]])/('F+ , F-'!Y$2-'F+ , F-'!Y$3))</f>
        <v>2.6317026176042119E-2</v>
      </c>
      <c r="Z1863" s="2" cm="1">
        <f t="array" ref="Z1863">[1]!table_weight[Positioning]*(('F+ , F-'!Z$2-[1]!tbl_gk[[#This Row],[Positioning]])/('F+ , F-'!Z$2-'F+ , F-'!Z$3))</f>
        <v>2.0704458641787279E-3</v>
      </c>
      <c r="AA1863" s="2" cm="1">
        <f t="array" ref="AA1863">[1]!table_weight[Vision]*(('F+ , F-'!AA$2-[1]!tbl_gk[[#This Row],[Vision]])/('F+ , F-'!AA$2-'F+ , F-'!AA$3))</f>
        <v>2.7684818983875824E-2</v>
      </c>
      <c r="AB1863" s="2" cm="1">
        <f t="array" ref="AB1863">[1]!table_weight[Penalties]*(('F+ , F-'!AB$2-[1]!tbl_gk[[#This Row],[Penalties]])/('F+ , F-'!AB$2-'F+ , F-'!AB$3))</f>
        <v>2.3488251400346914E-3</v>
      </c>
      <c r="AC1863" s="2" cm="1">
        <f t="array" ref="AC1863">[1]!table_weight[Composure]*(('F+ , F-'!AC$2-[1]!tbl_gk[[#This Row],[Composure]])/('F+ , F-'!AC$2-'F+ , F-'!AC$3))</f>
        <v>2.5085530985968032E-3</v>
      </c>
      <c r="AD1863" s="2" cm="1">
        <f t="array" ref="AD1863">[1]!table_weight[Marking]*(('F+ , F-'!AD$2-[1]!tbl_gk[[#This Row],[Marking]])/('F+ , F-'!AD$2-'F+ , F-'!AD$3))</f>
        <v>3.3127133826860035E-2</v>
      </c>
      <c r="AE1863" s="2" cm="1">
        <f t="array" ref="AE1863">[1]!table_weight[StandingTackle]*(('F+ , F-'!AE$2-[1]!tbl_gk[[#This Row],[StandingTackle]])/('F+ , F-'!AE$2-'F+ , F-'!AE$3))</f>
        <v>2.465854322450484E-2</v>
      </c>
      <c r="AF1863" s="2" cm="1">
        <f t="array" ref="AF1863">[1]!table_weight[SlidingTackle]*(('F+ , F-'!AF$2-[1]!tbl_gk[[#This Row],[SlidingTackle]])/('F+ , F-'!AF$2-'F+ , F-'!AF$3))</f>
        <v>9.7139715732897855E-3</v>
      </c>
      <c r="AG1863" s="2" cm="1">
        <f t="array" ref="AG1863">[1]!table_weight[GKDiving]*(('F+ , F-'!AG$2-[1]!tbl_gk[[#This Row],[GKDiving]])/('F+ , F-'!AG$2-'F+ , F-'!AG$3))</f>
        <v>6.6616595679951277E-2</v>
      </c>
      <c r="AH1863" s="2" cm="1">
        <f t="array" ref="AH1863">[1]!table_weight[GKHandling]*(('F+ , F-'!AH$2-[1]!tbl_gk[[#This Row],[GKHandling]])/('F+ , F-'!AH$2-'F+ , F-'!AH$3))</f>
        <v>7.4860120897871668E-2</v>
      </c>
      <c r="AI1863" s="2" cm="1">
        <f t="array" ref="AI1863">[1]!table_weight[GKKicking]*(('F+ , F-'!AI$2-[1]!tbl_gk[[#This Row],[GKKicking]])/('F+ , F-'!AI$2-'F+ , F-'!AI$3))</f>
        <v>3.309400669303314E-2</v>
      </c>
      <c r="AJ1863" s="2" cm="1">
        <f t="array" ref="AJ1863">[1]!table_weight[GKPositioning]*(('F+ , F-'!AJ$2-[1]!tbl_gk[[#This Row],[GKPositioning]])/('F+ , F-'!AJ$2-'F+ , F-'!AJ$3))</f>
        <v>2.3335517539959265E-2</v>
      </c>
      <c r="AK1863" s="2" cm="1">
        <f t="array" ref="AK1863">[1]!table_weight[GKReflexes]*(('F+ , F-'!AK$2-[1]!tbl_gk[[#This Row],[GKReflexes]])/('F+ , F-'!AK$2-'F+ , F-'!AK$3))</f>
        <v>7.6523679140046597E-2</v>
      </c>
    </row>
    <row r="1864" spans="1:37" x14ac:dyDescent="0.55000000000000004">
      <c r="A1864" s="7">
        <f>[1]!tbl_gk[[#This Row],[ID]]</f>
        <v>269096</v>
      </c>
      <c r="B1864" s="1" cm="1">
        <f t="array" ref="B1864">[1]!table_weight[ValueEUR]*(('F+ , F-'!B$2-[1]!tbl_gk[[#This Row],[ValueEUR]])/('F+ , F-'!B$2-'F+ , F-'!B$3))</f>
        <v>1.0525467402406984E-4</v>
      </c>
      <c r="C1864" s="1" cm="1">
        <f t="array" ref="C1864">[1]!table_weight[WageEUR]*(('F+ , F-'!C$2-[1]!tbl_gk[[#This Row],[WageEUR]])/('F+ , F-'!C$2-'F+ , F-'!C$3))</f>
        <v>0</v>
      </c>
      <c r="D1864" s="1" cm="1">
        <f t="array" ref="D1864">[1]!table_weight[Crossing]*(('F+ , F-'!D$2-[1]!tbl_gk[[#This Row],[Crossing]])/('F+ , F-'!D$2-'F+ , F-'!D$3))</f>
        <v>3.81086577105983E-2</v>
      </c>
      <c r="E1864" s="1" cm="1">
        <f t="array" ref="E1864">[1]!table_weight[Finishing]*(('F+ , F-'!E$2-[1]!tbl_gk[[#This Row],[Finishing]])/('F+ , F-'!E$2-'F+ , F-'!E$3))</f>
        <v>2.096326437480962E-2</v>
      </c>
      <c r="F1864" s="1" cm="1">
        <f t="array" ref="F1864">[1]!table_weight[HeadingAccuracy]*(('F+ , F-'!F$2-[1]!tbl_gk[[#This Row],[HeadingAccuracy]])/('F+ , F-'!F$2-'F+ , F-'!F$3))</f>
        <v>1.1691929585950599E-2</v>
      </c>
      <c r="G1864" s="1" cm="1">
        <f t="array" ref="G1864">[1]!table_weight[ShortPassing]*(('F+ , F-'!G$2-[1]!tbl_gk[[#This Row],[ShortPassing]])/('F+ , F-'!G$2-'F+ , F-'!G$3))</f>
        <v>4.6409239370648142E-2</v>
      </c>
      <c r="H1864" s="1" cm="1">
        <f t="array" ref="H1864">[1]!table_weight[Volleys]*(('F+ , F-'!H$2-[1]!tbl_gk[[#This Row],[Volleys]])/('F+ , F-'!H$2-'F+ , F-'!H$3))</f>
        <v>2.0833057763785961E-3</v>
      </c>
      <c r="I1864" s="1" cm="1">
        <f t="array" ref="I1864">[1]!table_weight[Dribbling]*(('F+ , F-'!I$2-[1]!tbl_gk[[#This Row],[Dribbling]])/('F+ , F-'!I$2-'F+ , F-'!I$3))</f>
        <v>2.5424833760702249E-2</v>
      </c>
      <c r="J1864" s="1" cm="1">
        <f t="array" ref="J1864">[1]!table_weight[Curve]*(('F+ , F-'!J$2-[1]!tbl_gk[[#This Row],[Curve]])/('F+ , F-'!J$2-'F+ , F-'!J$3))</f>
        <v>9.8029273569279467E-3</v>
      </c>
      <c r="K1864" s="1" cm="1">
        <f t="array" ref="K1864">[1]!table_weight[FKAccuracy]*(('F+ , F-'!K$2-[1]!tbl_gk[[#This Row],[FKAccuracy]])/('F+ , F-'!K$2-'F+ , F-'!K$3))</f>
        <v>9.1268634012777444E-3</v>
      </c>
      <c r="L1864" s="1" cm="1">
        <f t="array" ref="L1864">[1]!table_weight[LongPassing]*(('F+ , F-'!L$2-[1]!tbl_gk[[#This Row],[LongPassing]])/('F+ , F-'!L$2-'F+ , F-'!L$3))</f>
        <v>2.1115539902956136E-2</v>
      </c>
      <c r="M1864" s="1" cm="1">
        <f t="array" ref="M1864">[1]!table_weight[BallControl]*(('F+ , F-'!M$2-[1]!tbl_gk[[#This Row],[BallControl]])/('F+ , F-'!M$2-'F+ , F-'!M$3))</f>
        <v>1.4776826459211564E-2</v>
      </c>
      <c r="N1864" s="1" cm="1">
        <f t="array" ref="N1864">[1]!table_weight[Acceleration]*(('F+ , F-'!N$2-[1]!tbl_gk[[#This Row],[Acceleration]])/('F+ , F-'!N$2-'F+ , F-'!N$3))</f>
        <v>8.5685141108466402E-3</v>
      </c>
      <c r="O1864" s="1" cm="1">
        <f t="array" ref="O1864">[1]!table_weight[SprintSpeed]*(('F+ , F-'!O$2-[1]!tbl_gk[[#This Row],[SprintSpeed]])/('F+ , F-'!O$2-'F+ , F-'!O$3))</f>
        <v>1.124429571037419E-2</v>
      </c>
      <c r="P1864" s="1" cm="1">
        <f t="array" ref="P1864">[1]!table_weight[Agility]*(('F+ , F-'!P$2-[1]!tbl_gk[[#This Row],[Agility]])/('F+ , F-'!P$2-'F+ , F-'!P$3))</f>
        <v>4.7974538391331659E-3</v>
      </c>
      <c r="Q1864" s="1" cm="1">
        <f t="array" ref="Q1864">[1]!table_weight[Reactions]*(('F+ , F-'!Q$2-[1]!tbl_gk[[#This Row],[Reactions]])/('F+ , F-'!Q$2-'F+ , F-'!Q$3))</f>
        <v>2.5782100003609409E-3</v>
      </c>
      <c r="R1864" s="1" cm="1">
        <f t="array" ref="R1864">[1]!table_weight[Balance]*(('F+ , F-'!R$2-[1]!tbl_gk[[#This Row],[Balance]])/('F+ , F-'!R$2-'F+ , F-'!R$3))</f>
        <v>1.8005376778030898E-3</v>
      </c>
      <c r="S1864" s="1" cm="1">
        <f t="array" ref="S1864">[1]!table_weight[ShotPower]*(('F+ , F-'!S$2-[1]!tbl_gk[[#This Row],[ShotPower]])/('F+ , F-'!S$2-'F+ , F-'!S$3))</f>
        <v>6.7523948741159906E-3</v>
      </c>
      <c r="T1864" s="1" cm="1">
        <f t="array" ref="T1864">[1]!table_weight[Jumping]*(('F+ , F-'!T$2-[1]!tbl_gk[[#This Row],[Jumping]])/('F+ , F-'!T$2-'F+ , F-'!T$3))</f>
        <v>2.8337438786225251E-3</v>
      </c>
      <c r="U1864" s="1" cm="1">
        <f t="array" ref="U1864">[1]!table_weight[Stamina]*(('F+ , F-'!U$2-[1]!tbl_gk[[#This Row],[Stamina]])/('F+ , F-'!U$2-'F+ , F-'!U$3))</f>
        <v>2.4902597721228249E-2</v>
      </c>
      <c r="V1864" s="1" cm="1">
        <f t="array" ref="V1864">[1]!table_weight[Strength]*(('F+ , F-'!V$2-[1]!tbl_gk[[#This Row],[Strength]])/('F+ , F-'!V$2-'F+ , F-'!V$3))</f>
        <v>2.0408680661190511E-2</v>
      </c>
      <c r="W1864" s="1" cm="1">
        <f t="array" ref="W1864">[1]!table_weight[LongShots]*(('F+ , F-'!W$2-[1]!tbl_gk[[#This Row],[LongShots]])/('F+ , F-'!W$2-'F+ , F-'!W$3))</f>
        <v>1.0128592311173986E-2</v>
      </c>
      <c r="X1864" s="1" cm="1">
        <f t="array" ref="X1864">[1]!table_weight[Aggression]*(('F+ , F-'!X$2-[1]!tbl_gk[[#This Row],[Aggression]])/('F+ , F-'!X$2-'F+ , F-'!X$3))</f>
        <v>1.7036811682385123E-2</v>
      </c>
      <c r="Y1864" s="1" cm="1">
        <f t="array" ref="Y1864">[1]!table_weight[Interceptions]*(('F+ , F-'!Y$2-[1]!tbl_gk[[#This Row],[Interceptions]])/('F+ , F-'!Y$2-'F+ , F-'!Y$3))</f>
        <v>2.2854259573931314E-2</v>
      </c>
      <c r="Z1864" s="1" cm="1">
        <f t="array" ref="Z1864">[1]!table_weight[Positioning]*(('F+ , F-'!Z$2-[1]!tbl_gk[[#This Row],[Positioning]])/('F+ , F-'!Z$2-'F+ , F-'!Z$3))</f>
        <v>2.3662238447756888E-3</v>
      </c>
      <c r="AA1864" s="1" cm="1">
        <f t="array" ref="AA1864">[1]!table_weight[Vision]*(('F+ , F-'!AA$2-[1]!tbl_gk[[#This Row],[Vision]])/('F+ , F-'!AA$2-'F+ , F-'!AA$3))</f>
        <v>2.5555217523577683E-2</v>
      </c>
      <c r="AB1864" s="1" cm="1">
        <f t="array" ref="AB1864">[1]!table_weight[Penalties]*(('F+ , F-'!AB$2-[1]!tbl_gk[[#This Row],[Penalties]])/('F+ , F-'!AB$2-'F+ , F-'!AB$3))</f>
        <v>2.3879722257019362E-3</v>
      </c>
      <c r="AC1864" s="1" cm="1">
        <f t="array" ref="AC1864">[1]!table_weight[Composure]*(('F+ , F-'!AC$2-[1]!tbl_gk[[#This Row],[Composure]])/('F+ , F-'!AC$2-'F+ , F-'!AC$3))</f>
        <v>2.0815653371335178E-3</v>
      </c>
      <c r="AD1864" s="1" cm="1">
        <f t="array" ref="AD1864">[1]!table_weight[Marking]*(('F+ , F-'!AD$2-[1]!tbl_gk[[#This Row],[Marking]])/('F+ , F-'!AD$2-'F+ , F-'!AD$3))</f>
        <v>3.3127133826860035E-2</v>
      </c>
      <c r="AE1864" s="1" cm="1">
        <f t="array" ref="AE1864">[1]!table_weight[StandingTackle]*(('F+ , F-'!AE$2-[1]!tbl_gk[[#This Row],[StandingTackle]])/('F+ , F-'!AE$2-'F+ , F-'!AE$3))</f>
        <v>2.6900228972187096E-2</v>
      </c>
      <c r="AF1864" s="1" cm="1">
        <f t="array" ref="AF1864">[1]!table_weight[SlidingTackle]*(('F+ , F-'!AF$2-[1]!tbl_gk[[#This Row],[SlidingTackle]])/('F+ , F-'!AF$2-'F+ , F-'!AF$3))</f>
        <v>1.120842873841129E-2</v>
      </c>
      <c r="AG1864" s="1" cm="1">
        <f t="array" ref="AG1864">[1]!table_weight[GKDiving]*(('F+ , F-'!AG$2-[1]!tbl_gk[[#This Row],[GKDiving]])/('F+ , F-'!AG$2-'F+ , F-'!AG$3))</f>
        <v>5.1243535138424057E-2</v>
      </c>
      <c r="AH1864" s="1" cm="1">
        <f t="array" ref="AH1864">[1]!table_weight[GKHandling]*(('F+ , F-'!AH$2-[1]!tbl_gk[[#This Row],[GKHandling]])/('F+ , F-'!AH$2-'F+ , F-'!AH$3))</f>
        <v>5.8818666419756312E-2</v>
      </c>
      <c r="AI1864" s="1" cm="1">
        <f t="array" ref="AI1864">[1]!table_weight[GKKicking]*(('F+ , F-'!AI$2-[1]!tbl_gk[[#This Row],[GKKicking]])/('F+ , F-'!AI$2-'F+ , F-'!AI$3))</f>
        <v>3.1305141466382698E-2</v>
      </c>
      <c r="AJ1864" s="1" cm="1">
        <f t="array" ref="AJ1864">[1]!table_weight[GKPositioning]*(('F+ , F-'!AJ$2-[1]!tbl_gk[[#This Row],[GKPositioning]])/('F+ , F-'!AJ$2-'F+ , F-'!AJ$3))</f>
        <v>2.7119655519412117E-2</v>
      </c>
      <c r="AK1864" s="1" cm="1">
        <f t="array" ref="AK1864">[1]!table_weight[GKReflexes]*(('F+ , F-'!AK$2-[1]!tbl_gk[[#This Row],[GKReflexes]])/('F+ , F-'!AK$2-'F+ , F-'!AK$3))</f>
        <v>4.7371801372409796E-2</v>
      </c>
    </row>
    <row r="1865" spans="1:37" x14ac:dyDescent="0.55000000000000004">
      <c r="A1865" s="8">
        <f>[1]!tbl_gk[[#This Row],[ID]]</f>
        <v>269121</v>
      </c>
      <c r="B1865" s="2" cm="1">
        <f t="array" ref="B1865">[1]!table_weight[ValueEUR]*(('F+ , F-'!B$2-[1]!tbl_gk[[#This Row],[ValueEUR]])/('F+ , F-'!B$2-'F+ , F-'!B$3))</f>
        <v>1.1297129235428024E-4</v>
      </c>
      <c r="C1865" s="2" cm="1">
        <f t="array" ref="C1865">[1]!table_weight[WageEUR]*(('F+ , F-'!C$2-[1]!tbl_gk[[#This Row],[WageEUR]])/('F+ , F-'!C$2-'F+ , F-'!C$3))</f>
        <v>2.3472561185650895E-5</v>
      </c>
      <c r="D1865" s="2" cm="1">
        <f t="array" ref="D1865">[1]!table_weight[Crossing]*(('F+ , F-'!D$2-[1]!tbl_gk[[#This Row],[Crossing]])/('F+ , F-'!D$2-'F+ , F-'!D$3))</f>
        <v>3.6987814836757178E-2</v>
      </c>
      <c r="E1865" s="2" cm="1">
        <f t="array" ref="E1865">[1]!table_weight[Finishing]*(('F+ , F-'!E$2-[1]!tbl_gk[[#This Row],[Finishing]])/('F+ , F-'!E$2-'F+ , F-'!E$3))</f>
        <v>1.9965013690294877E-2</v>
      </c>
      <c r="F1865" s="2" cm="1">
        <f t="array" ref="F1865">[1]!table_weight[HeadingAccuracy]*(('F+ , F-'!F$2-[1]!tbl_gk[[#This Row],[HeadingAccuracy]])/('F+ , F-'!F$2-'F+ , F-'!F$3))</f>
        <v>1.00216539308148E-2</v>
      </c>
      <c r="G1865" s="2" cm="1">
        <f t="array" ref="G1865">[1]!table_weight[ShortPassing]*(('F+ , F-'!G$2-[1]!tbl_gk[[#This Row],[ShortPassing]])/('F+ , F-'!G$2-'F+ , F-'!G$3))</f>
        <v>5.2034601718605494E-2</v>
      </c>
      <c r="H1865" s="2" cm="1">
        <f t="array" ref="H1865">[1]!table_weight[Volleys]*(('F+ , F-'!H$2-[1]!tbl_gk[[#This Row],[Volleys]])/('F+ , F-'!H$2-'F+ , F-'!H$3))</f>
        <v>1.851827356780974E-3</v>
      </c>
      <c r="I1865" s="2" cm="1">
        <f t="array" ref="I1865">[1]!table_weight[Dribbling]*(('F+ , F-'!I$2-[1]!tbl_gk[[#This Row],[Dribbling]])/('F+ , F-'!I$2-'F+ , F-'!I$3))</f>
        <v>2.4446955539136776E-2</v>
      </c>
      <c r="J1865" s="2" cm="1">
        <f t="array" ref="J1865">[1]!table_weight[Curve]*(('F+ , F-'!J$2-[1]!tbl_gk[[#This Row],[Curve]])/('F+ , F-'!J$2-'F+ , F-'!J$3))</f>
        <v>9.6339113680153961E-3</v>
      </c>
      <c r="K1865" s="2" cm="1">
        <f t="array" ref="K1865">[1]!table_weight[FKAccuracy]*(('F+ , F-'!K$2-[1]!tbl_gk[[#This Row],[FKAccuracy]])/('F+ , F-'!K$2-'F+ , F-'!K$3))</f>
        <v>9.1268634012777444E-3</v>
      </c>
      <c r="L1865" s="2" cm="1">
        <f t="array" ref="L1865">[1]!table_weight[LongPassing]*(('F+ , F-'!L$2-[1]!tbl_gk[[#This Row],[LongPassing]])/('F+ , F-'!L$2-'F+ , F-'!L$3))</f>
        <v>2.7071205003789917E-2</v>
      </c>
      <c r="M1865" s="2" cm="1">
        <f t="array" ref="M1865">[1]!table_weight[BallControl]*(('F+ , F-'!M$2-[1]!tbl_gk[[#This Row],[BallControl]])/('F+ , F-'!M$2-'F+ , F-'!M$3))</f>
        <v>1.4776826459211564E-2</v>
      </c>
      <c r="N1865" s="2" cm="1">
        <f t="array" ref="N1865">[1]!table_weight[Acceleration]*(('F+ , F-'!N$2-[1]!tbl_gk[[#This Row],[Acceleration]])/('F+ , F-'!N$2-'F+ , F-'!N$3))</f>
        <v>7.8920524705166431E-3</v>
      </c>
      <c r="O1865" s="2" cm="1">
        <f t="array" ref="O1865">[1]!table_weight[SprintSpeed]*(('F+ , F-'!O$2-[1]!tbl_gk[[#This Row],[SprintSpeed]])/('F+ , F-'!O$2-'F+ , F-'!O$3))</f>
        <v>8.995436568299351E-3</v>
      </c>
      <c r="P1865" s="2" cm="1">
        <f t="array" ref="P1865">[1]!table_weight[Agility]*(('F+ , F-'!P$2-[1]!tbl_gk[[#This Row],[Agility]])/('F+ , F-'!P$2-'F+ , F-'!P$3))</f>
        <v>4.9144649083803166E-3</v>
      </c>
      <c r="Q1865" s="2" cm="1">
        <f t="array" ref="Q1865">[1]!table_weight[Reactions]*(('F+ , F-'!Q$2-[1]!tbl_gk[[#This Row],[Reactions]])/('F+ , F-'!Q$2-'F+ , F-'!Q$3))</f>
        <v>2.4750816003465035E-3</v>
      </c>
      <c r="R1865" s="2" cm="1">
        <f t="array" ref="R1865">[1]!table_weight[Balance]*(('F+ , F-'!R$2-[1]!tbl_gk[[#This Row],[Balance]])/('F+ , F-'!R$2-'F+ , F-'!R$3))</f>
        <v>2.1730627145899362E-3</v>
      </c>
      <c r="S1865" s="2" cm="1">
        <f t="array" ref="S1865">[1]!table_weight[ShotPower]*(('F+ , F-'!S$2-[1]!tbl_gk[[#This Row],[ShotPower]])/('F+ , F-'!S$2-'F+ , F-'!S$3))</f>
        <v>7.5315173595909123E-3</v>
      </c>
      <c r="T1865" s="2" cm="1">
        <f t="array" ref="T1865">[1]!table_weight[Jumping]*(('F+ , F-'!T$2-[1]!tbl_gk[[#This Row],[Jumping]])/('F+ , F-'!T$2-'F+ , F-'!T$3))</f>
        <v>2.4902597721228252E-3</v>
      </c>
      <c r="U1865" s="2" cm="1">
        <f t="array" ref="U1865">[1]!table_weight[Stamina]*(('F+ , F-'!U$2-[1]!tbl_gk[[#This Row],[Stamina]])/('F+ , F-'!U$2-'F+ , F-'!U$3))</f>
        <v>1.3739364259988E-2</v>
      </c>
      <c r="V1865" s="2" cm="1">
        <f t="array" ref="V1865">[1]!table_weight[Strength]*(('F+ , F-'!V$2-[1]!tbl_gk[[#This Row],[Strength]])/('F+ , F-'!V$2-'F+ , F-'!V$3))</f>
        <v>2.1296014602981403E-2</v>
      </c>
      <c r="W1865" s="2" cm="1">
        <f t="array" ref="W1865">[1]!table_weight[LongShots]*(('F+ , F-'!W$2-[1]!tbl_gk[[#This Row],[LongShots]])/('F+ , F-'!W$2-'F+ , F-'!W$3))</f>
        <v>9.86888481601568E-3</v>
      </c>
      <c r="X1865" s="2" cm="1">
        <f t="array" ref="X1865">[1]!table_weight[Aggression]*(('F+ , F-'!X$2-[1]!tbl_gk[[#This Row],[Aggression]])/('F+ , F-'!X$2-'F+ , F-'!X$3))</f>
        <v>1.642835412229994E-2</v>
      </c>
      <c r="Y1865" s="2" cm="1">
        <f t="array" ref="Y1865">[1]!table_weight[Interceptions]*(('F+ , F-'!Y$2-[1]!tbl_gk[[#This Row],[Interceptions]])/('F+ , F-'!Y$2-'F+ , F-'!Y$3))</f>
        <v>2.3546812894353474E-2</v>
      </c>
      <c r="Z1865" s="2" cm="1">
        <f t="array" ref="Z1865">[1]!table_weight[Positioning]*(('F+ , F-'!Z$2-[1]!tbl_gk[[#This Row],[Positioning]])/('F+ , F-'!Z$2-'F+ , F-'!Z$3))</f>
        <v>1.7746678835817667E-3</v>
      </c>
      <c r="AA1865" s="2" cm="1">
        <f t="array" ref="AA1865">[1]!table_weight[Vision]*(('F+ , F-'!AA$2-[1]!tbl_gk[[#This Row],[Vision]])/('F+ , F-'!AA$2-'F+ , F-'!AA$3))</f>
        <v>2.4135483216712255E-2</v>
      </c>
      <c r="AB1865" s="2" cm="1">
        <f t="array" ref="AB1865">[1]!table_weight[Penalties]*(('F+ , F-'!AB$2-[1]!tbl_gk[[#This Row],[Penalties]])/('F+ , F-'!AB$2-'F+ , F-'!AB$3))</f>
        <v>2.153089711698467E-3</v>
      </c>
      <c r="AC1865" s="2" cm="1">
        <f t="array" ref="AC1865">[1]!table_weight[Composure]*(('F+ , F-'!AC$2-[1]!tbl_gk[[#This Row],[Composure]])/('F+ , F-'!AC$2-'F+ , F-'!AC$3))</f>
        <v>1.6012041054873211E-3</v>
      </c>
      <c r="AD1865" s="2" cm="1">
        <f t="array" ref="AD1865">[1]!table_weight[Marking]*(('F+ , F-'!AD$2-[1]!tbl_gk[[#This Row],[Marking]])/('F+ , F-'!AD$2-'F+ , F-'!AD$3))</f>
        <v>3.4704616390043845E-2</v>
      </c>
      <c r="AE1865" s="2" cm="1">
        <f t="array" ref="AE1865">[1]!table_weight[StandingTackle]*(('F+ , F-'!AE$2-[1]!tbl_gk[[#This Row],[StandingTackle]])/('F+ , F-'!AE$2-'F+ , F-'!AE$3))</f>
        <v>2.465854322450484E-2</v>
      </c>
      <c r="AF1865" s="2" cm="1">
        <f t="array" ref="AF1865">[1]!table_weight[SlidingTackle]*(('F+ , F-'!AF$2-[1]!tbl_gk[[#This Row],[SlidingTackle]])/('F+ , F-'!AF$2-'F+ , F-'!AF$3))</f>
        <v>9.7139715732897855E-3</v>
      </c>
      <c r="AG1865" s="2" cm="1">
        <f t="array" ref="AG1865">[1]!table_weight[GKDiving]*(('F+ , F-'!AG$2-[1]!tbl_gk[[#This Row],[GKDiving]])/('F+ , F-'!AG$2-'F+ , F-'!AG$3))</f>
        <v>5.6367888652266468E-2</v>
      </c>
      <c r="AH1865" s="2" cm="1">
        <f t="array" ref="AH1865">[1]!table_weight[GKHandling]*(('F+ , F-'!AH$2-[1]!tbl_gk[[#This Row],[GKHandling]])/('F+ , F-'!AH$2-'F+ , F-'!AH$3))</f>
        <v>5.7036282588854605E-2</v>
      </c>
      <c r="AI1865" s="2" cm="1">
        <f t="array" ref="AI1865">[1]!table_weight[GKKicking]*(('F+ , F-'!AI$2-[1]!tbl_gk[[#This Row],[GKKicking]])/('F+ , F-'!AI$2-'F+ , F-'!AI$3))</f>
        <v>3.3988439306358358E-2</v>
      </c>
      <c r="AJ1865" s="2" cm="1">
        <f t="array" ref="AJ1865">[1]!table_weight[GKPositioning]*(('F+ , F-'!AJ$2-[1]!tbl_gk[[#This Row],[GKPositioning]])/('F+ , F-'!AJ$2-'F+ , F-'!AJ$3))</f>
        <v>1.8290000234022125E-2</v>
      </c>
      <c r="AK1865" s="2" cm="1">
        <f t="array" ref="AK1865">[1]!table_weight[GKReflexes]*(('F+ , F-'!AK$2-[1]!tbl_gk[[#This Row],[GKReflexes]])/('F+ , F-'!AK$2-'F+ , F-'!AK$3))</f>
        <v>5.64817631747963E-2</v>
      </c>
    </row>
    <row r="1866" spans="1:37" x14ac:dyDescent="0.55000000000000004">
      <c r="A1866" s="7">
        <f>[1]!tbl_gk[[#This Row],[ID]]</f>
        <v>269127</v>
      </c>
      <c r="B1866" s="1" cm="1">
        <f t="array" ref="B1866">[1]!table_weight[ValueEUR]*(('F+ , F-'!B$2-[1]!tbl_gk[[#This Row],[ValueEUR]])/('F+ , F-'!B$2-'F+ , F-'!B$3))</f>
        <v>2.8088490721965849E-5</v>
      </c>
      <c r="C1866" s="1" cm="1">
        <f t="array" ref="C1866">[1]!table_weight[WageEUR]*(('F+ , F-'!C$2-[1]!tbl_gk[[#This Row],[WageEUR]])/('F+ , F-'!C$2-'F+ , F-'!C$3))</f>
        <v>0</v>
      </c>
      <c r="D1866" s="1" cm="1">
        <f t="array" ref="D1866">[1]!table_weight[Crossing]*(('F+ , F-'!D$2-[1]!tbl_gk[[#This Row],[Crossing]])/('F+ , F-'!D$2-'F+ , F-'!D$3))</f>
        <v>3.4746129089074922E-2</v>
      </c>
      <c r="E1866" s="1" cm="1">
        <f t="array" ref="E1866">[1]!table_weight[Finishing]*(('F+ , F-'!E$2-[1]!tbl_gk[[#This Row],[Finishing]])/('F+ , F-'!E$2-'F+ , F-'!E$3))</f>
        <v>1.7968512321265388E-2</v>
      </c>
      <c r="F1866" s="1" cm="1">
        <f t="array" ref="F1866">[1]!table_weight[HeadingAccuracy]*(('F+ , F-'!F$2-[1]!tbl_gk[[#This Row],[HeadingAccuracy]])/('F+ , F-'!F$2-'F+ , F-'!F$3))</f>
        <v>1.00216539308148E-2</v>
      </c>
      <c r="G1866" s="1" cm="1">
        <f t="array" ref="G1866">[1]!table_weight[ShortPassing]*(('F+ , F-'!G$2-[1]!tbl_gk[[#This Row],[ShortPassing]])/('F+ , F-'!G$2-'F+ , F-'!G$3))</f>
        <v>6.047264524054153E-2</v>
      </c>
      <c r="H1866" s="1" cm="1">
        <f t="array" ref="H1866">[1]!table_weight[Volleys]*(('F+ , F-'!H$2-[1]!tbl_gk[[#This Row],[Volleys]])/('F+ , F-'!H$2-'F+ , F-'!H$3))</f>
        <v>2.4305234057750281E-3</v>
      </c>
      <c r="I1866" s="1" cm="1">
        <f t="array" ref="I1866">[1]!table_weight[Dribbling]*(('F+ , F-'!I$2-[1]!tbl_gk[[#This Row],[Dribbling]])/('F+ , F-'!I$2-'F+ , F-'!I$3))</f>
        <v>2.2491199096005835E-2</v>
      </c>
      <c r="J1866" s="1" cm="1">
        <f t="array" ref="J1866">[1]!table_weight[Curve]*(('F+ , F-'!J$2-[1]!tbl_gk[[#This Row],[Curve]])/('F+ , F-'!J$2-'F+ , F-'!J$3))</f>
        <v>9.6339113680153961E-3</v>
      </c>
      <c r="K1866" s="1" cm="1">
        <f t="array" ref="K1866">[1]!table_weight[FKAccuracy]*(('F+ , F-'!K$2-[1]!tbl_gk[[#This Row],[FKAccuracy]])/('F+ , F-'!K$2-'F+ , F-'!K$3))</f>
        <v>9.5832065713416324E-3</v>
      </c>
      <c r="L1866" s="1" cm="1">
        <f t="array" ref="L1866">[1]!table_weight[LongPassing]*(('F+ , F-'!L$2-[1]!tbl_gk[[#This Row],[LongPassing]])/('F+ , F-'!L$2-'F+ , F-'!L$3))</f>
        <v>2.8154053203941515E-2</v>
      </c>
      <c r="M1866" s="1" cm="1">
        <f t="array" ref="M1866">[1]!table_weight[BallControl]*(('F+ , F-'!M$2-[1]!tbl_gk[[#This Row],[BallControl]])/('F+ , F-'!M$2-'F+ , F-'!M$3))</f>
        <v>1.3907601373375588E-2</v>
      </c>
      <c r="N1866" s="1" cm="1">
        <f t="array" ref="N1866">[1]!table_weight[Acceleration]*(('F+ , F-'!N$2-[1]!tbl_gk[[#This Row],[Acceleration]])/('F+ , F-'!N$2-'F+ , F-'!N$3))</f>
        <v>1.10488734587233E-2</v>
      </c>
      <c r="O1866" s="1" cm="1">
        <f t="array" ref="O1866">[1]!table_weight[SprintSpeed]*(('F+ , F-'!O$2-[1]!tbl_gk[[#This Row],[SprintSpeed]])/('F+ , F-'!O$2-'F+ , F-'!O$3))</f>
        <v>1.3493154852449027E-2</v>
      </c>
      <c r="P1866" s="1" cm="1">
        <f t="array" ref="P1866">[1]!table_weight[Agility]*(('F+ , F-'!P$2-[1]!tbl_gk[[#This Row],[Agility]])/('F+ , F-'!P$2-'F+ , F-'!P$3))</f>
        <v>4.095387423650264E-3</v>
      </c>
      <c r="Q1866" s="1" cm="1">
        <f t="array" ref="Q1866">[1]!table_weight[Reactions]*(('F+ , F-'!Q$2-[1]!tbl_gk[[#This Row],[Reactions]])/('F+ , F-'!Q$2-'F+ , F-'!Q$3))</f>
        <v>2.2688248003176282E-3</v>
      </c>
      <c r="R1866" s="1" cm="1">
        <f t="array" ref="R1866">[1]!table_weight[Balance]*(('F+ , F-'!R$2-[1]!tbl_gk[[#This Row],[Balance]])/('F+ , F-'!R$2-'F+ , F-'!R$3))</f>
        <v>2.5455877513767822E-3</v>
      </c>
      <c r="S1866" s="1" cm="1">
        <f t="array" ref="S1866">[1]!table_weight[ShotPower]*(('F+ , F-'!S$2-[1]!tbl_gk[[#This Row],[ShotPower]])/('F+ , F-'!S$2-'F+ , F-'!S$3))</f>
        <v>8.0509323499075268E-3</v>
      </c>
      <c r="T1866" s="1" cm="1">
        <f t="array" ref="T1866">[1]!table_weight[Jumping]*(('F+ , F-'!T$2-[1]!tbl_gk[[#This Row],[Jumping]])/('F+ , F-'!T$2-'F+ , F-'!T$3))</f>
        <v>4.2076803046213257E-3</v>
      </c>
      <c r="U1866" s="1" cm="1">
        <f t="array" ref="U1866">[1]!table_weight[Stamina]*(('F+ , F-'!U$2-[1]!tbl_gk[[#This Row],[Stamina]])/('F+ , F-'!U$2-'F+ , F-'!U$3))</f>
        <v>1.88916258574835E-2</v>
      </c>
      <c r="V1866" s="1" cm="1">
        <f t="array" ref="V1866">[1]!table_weight[Strength]*(('F+ , F-'!V$2-[1]!tbl_gk[[#This Row],[Strength]])/('F+ , F-'!V$2-'F+ , F-'!V$3))</f>
        <v>3.5493357671635667E-2</v>
      </c>
      <c r="W1866" s="1" cm="1">
        <f t="array" ref="W1866">[1]!table_weight[LongShots]*(('F+ , F-'!W$2-[1]!tbl_gk[[#This Row],[LongShots]])/('F+ , F-'!W$2-'F+ , F-'!W$3))</f>
        <v>1.0128592311173986E-2</v>
      </c>
      <c r="X1866" s="1" cm="1">
        <f t="array" ref="X1866">[1]!table_weight[Aggression]*(('F+ , F-'!X$2-[1]!tbl_gk[[#This Row],[Aggression]])/('F+ , F-'!X$2-'F+ , F-'!X$3))</f>
        <v>1.8253726802555489E-2</v>
      </c>
      <c r="Y1866" s="1" cm="1">
        <f t="array" ref="Y1866">[1]!table_weight[Interceptions]*(('F+ , F-'!Y$2-[1]!tbl_gk[[#This Row],[Interceptions]])/('F+ , F-'!Y$2-'F+ , F-'!Y$3))</f>
        <v>2.2161706253509151E-2</v>
      </c>
      <c r="Z1866" s="1" cm="1">
        <f t="array" ref="Z1866">[1]!table_weight[Positioning]*(('F+ , F-'!Z$2-[1]!tbl_gk[[#This Row],[Positioning]])/('F+ , F-'!Z$2-'F+ , F-'!Z$3))</f>
        <v>1.4788899029848058E-3</v>
      </c>
      <c r="AA1866" s="1" cm="1">
        <f t="array" ref="AA1866">[1]!table_weight[Vision]*(('F+ , F-'!AA$2-[1]!tbl_gk[[#This Row],[Vision]])/('F+ , F-'!AA$2-'F+ , F-'!AA$3))</f>
        <v>2.4845350370144972E-2</v>
      </c>
      <c r="AB1866" s="1" cm="1">
        <f t="array" ref="AB1866">[1]!table_weight[Penalties]*(('F+ , F-'!AB$2-[1]!tbl_gk[[#This Row],[Penalties]])/('F+ , F-'!AB$2-'F+ , F-'!AB$3))</f>
        <v>2.427119311369181E-3</v>
      </c>
      <c r="AC1866" s="1" cm="1">
        <f t="array" ref="AC1866">[1]!table_weight[Composure]*(('F+ , F-'!AC$2-[1]!tbl_gk[[#This Row],[Composure]])/('F+ , F-'!AC$2-'F+ , F-'!AC$3))</f>
        <v>1.814697986218964E-3</v>
      </c>
      <c r="AD1866" s="1" cm="1">
        <f t="array" ref="AD1866">[1]!table_weight[Marking]*(('F+ , F-'!AD$2-[1]!tbl_gk[[#This Row],[Marking]])/('F+ , F-'!AD$2-'F+ , F-'!AD$3))</f>
        <v>3.4704616390043845E-2</v>
      </c>
      <c r="AE1866" s="1" cm="1">
        <f t="array" ref="AE1866">[1]!table_weight[StandingTackle]*(('F+ , F-'!AE$2-[1]!tbl_gk[[#This Row],[StandingTackle]])/('F+ , F-'!AE$2-'F+ , F-'!AE$3))</f>
        <v>2.9141914719869356E-2</v>
      </c>
      <c r="AF1866" s="1" cm="1">
        <f t="array" ref="AF1866">[1]!table_weight[SlidingTackle]*(('F+ , F-'!AF$2-[1]!tbl_gk[[#This Row],[SlidingTackle]])/('F+ , F-'!AF$2-'F+ , F-'!AF$3))</f>
        <v>8.9667429907290316E-3</v>
      </c>
      <c r="AG1866" s="1" cm="1">
        <f t="array" ref="AG1866">[1]!table_weight[GKDiving]*(('F+ , F-'!AG$2-[1]!tbl_gk[[#This Row],[GKDiving]])/('F+ , F-'!AG$2-'F+ , F-'!AG$3))</f>
        <v>7.0032831355846217E-2</v>
      </c>
      <c r="AH1866" s="1" cm="1">
        <f t="array" ref="AH1866">[1]!table_weight[GKHandling]*(('F+ , F-'!AH$2-[1]!tbl_gk[[#This Row],[GKHandling]])/('F+ , F-'!AH$2-'F+ , F-'!AH$3))</f>
        <v>6.9512969405166547E-2</v>
      </c>
      <c r="AI1866" s="1" cm="1">
        <f t="array" ref="AI1866">[1]!table_weight[GKKicking]*(('F+ , F-'!AI$2-[1]!tbl_gk[[#This Row],[GKKicking]])/('F+ , F-'!AI$2-'F+ , F-'!AI$3))</f>
        <v>3.6671737146334017E-2</v>
      </c>
      <c r="AJ1866" s="1" cm="1">
        <f t="array" ref="AJ1866">[1]!table_weight[GKPositioning]*(('F+ , F-'!AJ$2-[1]!tbl_gk[[#This Row],[GKPositioning]])/('F+ , F-'!AJ$2-'F+ , F-'!AJ$3))</f>
        <v>2.8381034845896404E-2</v>
      </c>
      <c r="AK1866" s="1" cm="1">
        <f t="array" ref="AK1866">[1]!table_weight[GKReflexes]*(('F+ , F-'!AK$2-[1]!tbl_gk[[#This Row],[GKReflexes]])/('F+ , F-'!AK$2-'F+ , F-'!AK$3))</f>
        <v>7.1057702058614697E-2</v>
      </c>
    </row>
    <row r="1867" spans="1:37" x14ac:dyDescent="0.55000000000000004">
      <c r="A1867" s="8">
        <f>[1]!tbl_gk[[#This Row],[ID]]</f>
        <v>269137</v>
      </c>
      <c r="B1867" s="2" cm="1">
        <f t="array" ref="B1867">[1]!table_weight[ValueEUR]*(('F+ , F-'!B$2-[1]!tbl_gk[[#This Row],[ValueEUR]])/('F+ , F-'!B$2-'F+ , F-'!B$3))</f>
        <v>3.6761969725122341E-4</v>
      </c>
      <c r="C1867" s="2" cm="1">
        <f t="array" ref="C1867">[1]!table_weight[WageEUR]*(('F+ , F-'!C$2-[1]!tbl_gk[[#This Row],[WageEUR]])/('F+ , F-'!C$2-'F+ , F-'!C$3))</f>
        <v>0</v>
      </c>
      <c r="D1867" s="2" cm="1">
        <f t="array" ref="D1867">[1]!table_weight[Crossing]*(('F+ , F-'!D$2-[1]!tbl_gk[[#This Row],[Crossing]])/('F+ , F-'!D$2-'F+ , F-'!D$3))</f>
        <v>3.4746129089074922E-2</v>
      </c>
      <c r="E1867" s="2" cm="1">
        <f t="array" ref="E1867">[1]!table_weight[Finishing]*(('F+ , F-'!E$2-[1]!tbl_gk[[#This Row],[Finishing]])/('F+ , F-'!E$2-'F+ , F-'!E$3))</f>
        <v>1.8966763005780131E-2</v>
      </c>
      <c r="F1867" s="2" cm="1">
        <f t="array" ref="F1867">[1]!table_weight[HeadingAccuracy]*(('F+ , F-'!F$2-[1]!tbl_gk[[#This Row],[HeadingAccuracy]])/('F+ , F-'!F$2-'F+ , F-'!F$3))</f>
        <v>1.1691929585950599E-2</v>
      </c>
      <c r="G1867" s="2" cm="1">
        <f t="array" ref="G1867">[1]!table_weight[ShortPassing]*(('F+ , F-'!G$2-[1]!tbl_gk[[#This Row],[ShortPassing]])/('F+ , F-'!G$2-'F+ , F-'!G$3))</f>
        <v>4.9221920544626818E-2</v>
      </c>
      <c r="H1867" s="2" cm="1">
        <f t="array" ref="H1867">[1]!table_weight[Volleys]*(('F+ , F-'!H$2-[1]!tbl_gk[[#This Row],[Volleys]])/('F+ , F-'!H$2-'F+ , F-'!H$3))</f>
        <v>2.4305234057750281E-3</v>
      </c>
      <c r="I1867" s="2" cm="1">
        <f t="array" ref="I1867">[1]!table_weight[Dribbling]*(('F+ , F-'!I$2-[1]!tbl_gk[[#This Row],[Dribbling]])/('F+ , F-'!I$2-'F+ , F-'!I$3))</f>
        <v>1.6623929766613008E-2</v>
      </c>
      <c r="J1867" s="2" cm="1">
        <f t="array" ref="J1867">[1]!table_weight[Curve]*(('F+ , F-'!J$2-[1]!tbl_gk[[#This Row],[Curve]])/('F+ , F-'!J$2-'F+ , F-'!J$3))</f>
        <v>9.8029273569279467E-3</v>
      </c>
      <c r="K1867" s="2" cm="1">
        <f t="array" ref="K1867">[1]!table_weight[FKAccuracy]*(('F+ , F-'!K$2-[1]!tbl_gk[[#This Row],[FKAccuracy]])/('F+ , F-'!K$2-'F+ , F-'!K$3))</f>
        <v>9.5832065713416324E-3</v>
      </c>
      <c r="L1867" s="2" cm="1">
        <f t="array" ref="L1867">[1]!table_weight[LongPassing]*(('F+ , F-'!L$2-[1]!tbl_gk[[#This Row],[LongPassing]])/('F+ , F-'!L$2-'F+ , F-'!L$3))</f>
        <v>2.8154053203941515E-2</v>
      </c>
      <c r="M1867" s="2" cm="1">
        <f t="array" ref="M1867">[1]!table_weight[BallControl]*(('F+ , F-'!M$2-[1]!tbl_gk[[#This Row],[BallControl]])/('F+ , F-'!M$2-'F+ , F-'!M$3))</f>
        <v>1.4776826459211564E-2</v>
      </c>
      <c r="N1867" s="2" cm="1">
        <f t="array" ref="N1867">[1]!table_weight[Acceleration]*(('F+ , F-'!N$2-[1]!tbl_gk[[#This Row],[Acceleration]])/('F+ , F-'!N$2-'F+ , F-'!N$3))</f>
        <v>1.5784104941033285E-3</v>
      </c>
      <c r="O1867" s="2" cm="1">
        <f t="array" ref="O1867">[1]!table_weight[SprintSpeed]*(('F+ , F-'!O$2-[1]!tbl_gk[[#This Row],[SprintSpeed]])/('F+ , F-'!O$2-'F+ , F-'!O$3))</f>
        <v>8.4332217827806418E-3</v>
      </c>
      <c r="P1867" s="2" cm="1">
        <f t="array" ref="P1867">[1]!table_weight[Agility]*(('F+ , F-'!P$2-[1]!tbl_gk[[#This Row],[Agility]])/('F+ , F-'!P$2-'F+ , F-'!P$3))</f>
        <v>2.4572324541901583E-3</v>
      </c>
      <c r="Q1867" s="2" cm="1">
        <f t="array" ref="Q1867">[1]!table_weight[Reactions]*(('F+ , F-'!Q$2-[1]!tbl_gk[[#This Row],[Reactions]])/('F+ , F-'!Q$2-'F+ , F-'!Q$3))</f>
        <v>2.2688248003176282E-3</v>
      </c>
      <c r="R1867" s="2" cm="1">
        <f t="array" ref="R1867">[1]!table_weight[Balance]*(('F+ , F-'!R$2-[1]!tbl_gk[[#This Row],[Balance]])/('F+ , F-'!R$2-'F+ , F-'!R$3))</f>
        <v>1.1796626164916795E-3</v>
      </c>
      <c r="S1867" s="2" cm="1">
        <f t="array" ref="S1867">[1]!table_weight[ShotPower]*(('F+ , F-'!S$2-[1]!tbl_gk[[#This Row],[ShotPower]])/('F+ , F-'!S$2-'F+ , F-'!S$3))</f>
        <v>6.2329798837993753E-3</v>
      </c>
      <c r="T1867" s="2" cm="1">
        <f t="array" ref="T1867">[1]!table_weight[Jumping]*(('F+ , F-'!T$2-[1]!tbl_gk[[#This Row],[Jumping]])/('F+ , F-'!T$2-'F+ , F-'!T$3))</f>
        <v>1.6315495058735752E-3</v>
      </c>
      <c r="U1867" s="2" cm="1">
        <f t="array" ref="U1867">[1]!table_weight[Stamina]*(('F+ , F-'!U$2-[1]!tbl_gk[[#This Row],[Stamina]])/('F+ , F-'!U$2-'F+ , F-'!U$3))</f>
        <v>0</v>
      </c>
      <c r="V1867" s="2" cm="1">
        <f t="array" ref="V1867">[1]!table_weight[Strength]*(('F+ , F-'!V$2-[1]!tbl_gk[[#This Row],[Strength]])/('F+ , F-'!V$2-'F+ , F-'!V$3))</f>
        <v>1.5084677010445158E-2</v>
      </c>
      <c r="W1867" s="2" cm="1">
        <f t="array" ref="W1867">[1]!table_weight[LongShots]*(('F+ , F-'!W$2-[1]!tbl_gk[[#This Row],[LongShots]])/('F+ , F-'!W$2-'F+ , F-'!W$3))</f>
        <v>9.3494698256990638E-3</v>
      </c>
      <c r="X1867" s="2" cm="1">
        <f t="array" ref="X1867">[1]!table_weight[Aggression]*(('F+ , F-'!X$2-[1]!tbl_gk[[#This Row],[Aggression]])/('F+ , F-'!X$2-'F+ , F-'!X$3))</f>
        <v>1.5211439002129575E-2</v>
      </c>
      <c r="Y1867" s="2" cm="1">
        <f t="array" ref="Y1867">[1]!table_weight[Interceptions]*(('F+ , F-'!Y$2-[1]!tbl_gk[[#This Row],[Interceptions]])/('F+ , F-'!Y$2-'F+ , F-'!Y$3))</f>
        <v>2.2854259573931314E-2</v>
      </c>
      <c r="Z1867" s="2" cm="1">
        <f t="array" ref="Z1867">[1]!table_weight[Positioning]*(('F+ , F-'!Z$2-[1]!tbl_gk[[#This Row],[Positioning]])/('F+ , F-'!Z$2-'F+ , F-'!Z$3))</f>
        <v>2.3662238447756888E-3</v>
      </c>
      <c r="AA1867" s="2" cm="1">
        <f t="array" ref="AA1867">[1]!table_weight[Vision]*(('F+ , F-'!AA$2-[1]!tbl_gk[[#This Row],[Vision]])/('F+ , F-'!AA$2-'F+ , F-'!AA$3))</f>
        <v>2.3425616063279545E-2</v>
      </c>
      <c r="AB1867" s="2" cm="1">
        <f t="array" ref="AB1867">[1]!table_weight[Penalties]*(('F+ , F-'!AB$2-[1]!tbl_gk[[#This Row],[Penalties]])/('F+ , F-'!AB$2-'F+ , F-'!AB$3))</f>
        <v>2.4662663970364263E-3</v>
      </c>
      <c r="AC1867" s="2" cm="1">
        <f t="array" ref="AC1867">[1]!table_weight[Composure]*(('F+ , F-'!AC$2-[1]!tbl_gk[[#This Row],[Composure]])/('F+ , F-'!AC$2-'F+ , F-'!AC$3))</f>
        <v>1.9748183967676961E-3</v>
      </c>
      <c r="AD1867" s="2" cm="1">
        <f t="array" ref="AD1867">[1]!table_weight[Marking]*(('F+ , F-'!AD$2-[1]!tbl_gk[[#This Row],[Marking]])/('F+ , F-'!AD$2-'F+ , F-'!AD$3))</f>
        <v>3.6282098953227655E-2</v>
      </c>
      <c r="AE1867" s="2" cm="1">
        <f t="array" ref="AE1867">[1]!table_weight[StandingTackle]*(('F+ , F-'!AE$2-[1]!tbl_gk[[#This Row],[StandingTackle]])/('F+ , F-'!AE$2-'F+ , F-'!AE$3))</f>
        <v>2.465854322450484E-2</v>
      </c>
      <c r="AF1867" s="2" cm="1">
        <f t="array" ref="AF1867">[1]!table_weight[SlidingTackle]*(('F+ , F-'!AF$2-[1]!tbl_gk[[#This Row],[SlidingTackle]])/('F+ , F-'!AF$2-'F+ , F-'!AF$3))</f>
        <v>1.120842873841129E-2</v>
      </c>
      <c r="AG1867" s="2" cm="1">
        <f t="array" ref="AG1867">[1]!table_weight[GKDiving]*(('F+ , F-'!AG$2-[1]!tbl_gk[[#This Row],[GKDiving]])/('F+ , F-'!AG$2-'F+ , F-'!AG$3))</f>
        <v>4.4411063786634182E-2</v>
      </c>
      <c r="AH1867" s="2" cm="1">
        <f t="array" ref="AH1867">[1]!table_weight[GKHandling]*(('F+ , F-'!AH$2-[1]!tbl_gk[[#This Row],[GKHandling]])/('F+ , F-'!AH$2-'F+ , F-'!AH$3))</f>
        <v>3.9212444279837541E-2</v>
      </c>
      <c r="AI1867" s="2" cm="1">
        <f t="array" ref="AI1867">[1]!table_weight[GKKicking]*(('F+ , F-'!AI$2-[1]!tbl_gk[[#This Row],[GKKicking]])/('F+ , F-'!AI$2-'F+ , F-'!AI$3))</f>
        <v>2.8621843626407038E-2</v>
      </c>
      <c r="AJ1867" s="2" cm="1">
        <f t="array" ref="AJ1867">[1]!table_weight[GKPositioning]*(('F+ , F-'!AJ$2-[1]!tbl_gk[[#This Row],[GKPositioning]])/('F+ , F-'!AJ$2-'F+ , F-'!AJ$3))</f>
        <v>1.3875172591327129E-2</v>
      </c>
      <c r="AK1867" s="2" cm="1">
        <f t="array" ref="AK1867">[1]!table_weight[GKReflexes]*(('F+ , F-'!AK$2-[1]!tbl_gk[[#This Row],[GKReflexes]])/('F+ , F-'!AK$2-'F+ , F-'!AK$3))</f>
        <v>5.10157860933644E-2</v>
      </c>
    </row>
    <row r="1868" spans="1:37" x14ac:dyDescent="0.55000000000000004">
      <c r="A1868" s="7">
        <f>[1]!tbl_gk[[#This Row],[ID]]</f>
        <v>269146</v>
      </c>
      <c r="B1868" s="1" cm="1">
        <f t="array" ref="B1868">[1]!table_weight[ValueEUR]*(('F+ , F-'!B$2-[1]!tbl_gk[[#This Row],[ValueEUR]])/('F+ , F-'!B$2-'F+ , F-'!B$3))</f>
        <v>1.0525467402406984E-4</v>
      </c>
      <c r="C1868" s="1" cm="1">
        <f t="array" ref="C1868">[1]!table_weight[WageEUR]*(('F+ , F-'!C$2-[1]!tbl_gk[[#This Row],[WageEUR]])/('F+ , F-'!C$2-'F+ , F-'!C$3))</f>
        <v>0</v>
      </c>
      <c r="D1868" s="1" cm="1">
        <f t="array" ref="D1868">[1]!table_weight[Crossing]*(('F+ , F-'!D$2-[1]!tbl_gk[[#This Row],[Crossing]])/('F+ , F-'!D$2-'F+ , F-'!D$3))</f>
        <v>3.81086577105983E-2</v>
      </c>
      <c r="E1868" s="1" cm="1">
        <f t="array" ref="E1868">[1]!table_weight[Finishing]*(('F+ , F-'!E$2-[1]!tbl_gk[[#This Row],[Finishing]])/('F+ , F-'!E$2-'F+ , F-'!E$3))</f>
        <v>1.8966763005780131E-2</v>
      </c>
      <c r="F1868" s="1" cm="1">
        <f t="array" ref="F1868">[1]!table_weight[HeadingAccuracy]*(('F+ , F-'!F$2-[1]!tbl_gk[[#This Row],[HeadingAccuracy]])/('F+ , F-'!F$2-'F+ , F-'!F$3))</f>
        <v>1.1691929585950599E-2</v>
      </c>
      <c r="G1868" s="1" cm="1">
        <f t="array" ref="G1868">[1]!table_weight[ShortPassing]*(('F+ , F-'!G$2-[1]!tbl_gk[[#This Row],[ShortPassing]])/('F+ , F-'!G$2-'F+ , F-'!G$3))</f>
        <v>5.2034601718605494E-2</v>
      </c>
      <c r="H1868" s="1" cm="1">
        <f t="array" ref="H1868">[1]!table_weight[Volleys]*(('F+ , F-'!H$2-[1]!tbl_gk[[#This Row],[Volleys]])/('F+ , F-'!H$2-'F+ , F-'!H$3))</f>
        <v>2.3147841959762173E-3</v>
      </c>
      <c r="I1868" s="1" cm="1">
        <f t="array" ref="I1868">[1]!table_weight[Dribbling]*(('F+ , F-'!I$2-[1]!tbl_gk[[#This Row],[Dribbling]])/('F+ , F-'!I$2-'F+ , F-'!I$3))</f>
        <v>2.2491199096005835E-2</v>
      </c>
      <c r="J1868" s="1" cm="1">
        <f t="array" ref="J1868">[1]!table_weight[Curve]*(('F+ , F-'!J$2-[1]!tbl_gk[[#This Row],[Curve]])/('F+ , F-'!J$2-'F+ , F-'!J$3))</f>
        <v>9.9719433458404991E-3</v>
      </c>
      <c r="K1868" s="1" cm="1">
        <f t="array" ref="K1868">[1]!table_weight[FKAccuracy]*(('F+ , F-'!K$2-[1]!tbl_gk[[#This Row],[FKAccuracy]])/('F+ , F-'!K$2-'F+ , F-'!K$3))</f>
        <v>9.4310921813203358E-3</v>
      </c>
      <c r="L1868" s="1" cm="1">
        <f t="array" ref="L1868">[1]!table_weight[LongPassing]*(('F+ , F-'!L$2-[1]!tbl_gk[[#This Row],[LongPassing]])/('F+ , F-'!L$2-'F+ , F-'!L$3))</f>
        <v>2.1656964003031933E-2</v>
      </c>
      <c r="M1868" s="1" cm="1">
        <f t="array" ref="M1868">[1]!table_weight[BallControl]*(('F+ , F-'!M$2-[1]!tbl_gk[[#This Row],[BallControl]])/('F+ , F-'!M$2-'F+ , F-'!M$3))</f>
        <v>1.3907601373375588E-2</v>
      </c>
      <c r="N1868" s="1" cm="1">
        <f t="array" ref="N1868">[1]!table_weight[Acceleration]*(('F+ , F-'!N$2-[1]!tbl_gk[[#This Row],[Acceleration]])/('F+ , F-'!N$2-'F+ , F-'!N$3))</f>
        <v>5.8626675495266484E-3</v>
      </c>
      <c r="O1868" s="1" cm="1">
        <f t="array" ref="O1868">[1]!table_weight[SprintSpeed]*(('F+ , F-'!O$2-[1]!tbl_gk[[#This Row],[SprintSpeed]])/('F+ , F-'!O$2-'F+ , F-'!O$3))</f>
        <v>9.5576513538180603E-3</v>
      </c>
      <c r="P1868" s="1" cm="1">
        <f t="array" ref="P1868">[1]!table_weight[Agility]*(('F+ , F-'!P$2-[1]!tbl_gk[[#This Row],[Agility]])/('F+ , F-'!P$2-'F+ , F-'!P$3))</f>
        <v>4.095387423650264E-3</v>
      </c>
      <c r="Q1868" s="1" cm="1">
        <f t="array" ref="Q1868">[1]!table_weight[Reactions]*(('F+ , F-'!Q$2-[1]!tbl_gk[[#This Row],[Reactions]])/('F+ , F-'!Q$2-'F+ , F-'!Q$3))</f>
        <v>1.8047470002526586E-3</v>
      </c>
      <c r="R1868" s="1" cm="1">
        <f t="array" ref="R1868">[1]!table_weight[Balance]*(('F+ , F-'!R$2-[1]!tbl_gk[[#This Row],[Balance]])/('F+ , F-'!R$2-'F+ , F-'!R$3))</f>
        <v>1.6763626655408076E-3</v>
      </c>
      <c r="S1868" s="1" cm="1">
        <f t="array" ref="S1868">[1]!table_weight[ShotPower]*(('F+ , F-'!S$2-[1]!tbl_gk[[#This Row],[ShotPower]])/('F+ , F-'!S$2-'F+ , F-'!S$3))</f>
        <v>8.3106398450658349E-3</v>
      </c>
      <c r="T1868" s="1" cm="1">
        <f t="array" ref="T1868">[1]!table_weight[Jumping]*(('F+ , F-'!T$2-[1]!tbl_gk[[#This Row],[Jumping]])/('F+ , F-'!T$2-'F+ , F-'!T$3))</f>
        <v>2.2326466922480506E-3</v>
      </c>
      <c r="U1868" s="1" cm="1">
        <f t="array" ref="U1868">[1]!table_weight[Stamina]*(('F+ , F-'!U$2-[1]!tbl_gk[[#This Row],[Stamina]])/('F+ , F-'!U$2-'F+ , F-'!U$3))</f>
        <v>1.8032915591234249E-2</v>
      </c>
      <c r="V1868" s="1" cm="1">
        <f t="array" ref="V1868">[1]!table_weight[Strength]*(('F+ , F-'!V$2-[1]!tbl_gk[[#This Row],[Strength]])/('F+ , F-'!V$2-'F+ , F-'!V$3))</f>
        <v>4.0817361322381021E-2</v>
      </c>
      <c r="W1868" s="1" cm="1">
        <f t="array" ref="W1868">[1]!table_weight[LongShots]*(('F+ , F-'!W$2-[1]!tbl_gk[[#This Row],[LongShots]])/('F+ , F-'!W$2-'F+ , F-'!W$3))</f>
        <v>1.0128592311173986E-2</v>
      </c>
      <c r="X1868" s="1" cm="1">
        <f t="array" ref="X1868">[1]!table_weight[Aggression]*(('F+ , F-'!X$2-[1]!tbl_gk[[#This Row],[Aggression]])/('F+ , F-'!X$2-'F+ , F-'!X$3))</f>
        <v>1.5211439002129575E-2</v>
      </c>
      <c r="Y1868" s="1" cm="1">
        <f t="array" ref="Y1868">[1]!table_weight[Interceptions]*(('F+ , F-'!Y$2-[1]!tbl_gk[[#This Row],[Interceptions]])/('F+ , F-'!Y$2-'F+ , F-'!Y$3))</f>
        <v>2.4239366214775633E-2</v>
      </c>
      <c r="Z1868" s="1" cm="1">
        <f t="array" ref="Z1868">[1]!table_weight[Positioning]*(('F+ , F-'!Z$2-[1]!tbl_gk[[#This Row],[Positioning]])/('F+ , F-'!Z$2-'F+ , F-'!Z$3))</f>
        <v>1.9225568738802474E-3</v>
      </c>
      <c r="AA1868" s="1" cm="1">
        <f t="array" ref="AA1868">[1]!table_weight[Vision]*(('F+ , F-'!AA$2-[1]!tbl_gk[[#This Row],[Vision]])/('F+ , F-'!AA$2-'F+ , F-'!AA$3))</f>
        <v>2.4135483216712255E-2</v>
      </c>
      <c r="AB1868" s="1" cm="1">
        <f t="array" ref="AB1868">[1]!table_weight[Penalties]*(('F+ , F-'!AB$2-[1]!tbl_gk[[#This Row],[Penalties]])/('F+ , F-'!AB$2-'F+ , F-'!AB$3))</f>
        <v>2.3488251400346914E-3</v>
      </c>
      <c r="AC1868" s="1" cm="1">
        <f t="array" ref="AC1868">[1]!table_weight[Composure]*(('F+ , F-'!AC$2-[1]!tbl_gk[[#This Row],[Composure]])/('F+ , F-'!AC$2-'F+ , F-'!AC$3))</f>
        <v>2.0815653371335178E-3</v>
      </c>
      <c r="AD1868" s="1" cm="1">
        <f t="array" ref="AD1868">[1]!table_weight[Marking]*(('F+ , F-'!AD$2-[1]!tbl_gk[[#This Row],[Marking]])/('F+ , F-'!AD$2-'F+ , F-'!AD$3))</f>
        <v>3.6282098953227655E-2</v>
      </c>
      <c r="AE1868" s="1" cm="1">
        <f t="array" ref="AE1868">[1]!table_weight[StandingTackle]*(('F+ , F-'!AE$2-[1]!tbl_gk[[#This Row],[StandingTackle]])/('F+ , F-'!AE$2-'F+ , F-'!AE$3))</f>
        <v>2.9141914719869356E-2</v>
      </c>
      <c r="AF1868" s="1" cm="1">
        <f t="array" ref="AF1868">[1]!table_weight[SlidingTackle]*(('F+ , F-'!AF$2-[1]!tbl_gk[[#This Row],[SlidingTackle]])/('F+ , F-'!AF$2-'F+ , F-'!AF$3))</f>
        <v>1.120842873841129E-2</v>
      </c>
      <c r="AG1868" s="1" cm="1">
        <f t="array" ref="AG1868">[1]!table_weight[GKDiving]*(('F+ , F-'!AG$2-[1]!tbl_gk[[#This Row],[GKDiving]])/('F+ , F-'!AG$2-'F+ , F-'!AG$3))</f>
        <v>4.9535417300476586E-2</v>
      </c>
      <c r="AH1868" s="1" cm="1">
        <f t="array" ref="AH1868">[1]!table_weight[GKHandling]*(('F+ , F-'!AH$2-[1]!tbl_gk[[#This Row],[GKHandling]])/('F+ , F-'!AH$2-'F+ , F-'!AH$3))</f>
        <v>5.7036282588854605E-2</v>
      </c>
      <c r="AI1868" s="1" cm="1">
        <f t="array" ref="AI1868">[1]!table_weight[GKKicking]*(('F+ , F-'!AI$2-[1]!tbl_gk[[#This Row],[GKKicking]])/('F+ , F-'!AI$2-'F+ , F-'!AI$3))</f>
        <v>3.8460602372984459E-2</v>
      </c>
      <c r="AJ1868" s="1" cm="1">
        <f t="array" ref="AJ1868">[1]!table_weight[GKPositioning]*(('F+ , F-'!AJ$2-[1]!tbl_gk[[#This Row],[GKPositioning]])/('F+ , F-'!AJ$2-'F+ , F-'!AJ$3))</f>
        <v>2.3335517539959265E-2</v>
      </c>
      <c r="AK1868" s="1" cm="1">
        <f t="array" ref="AK1868">[1]!table_weight[GKReflexes]*(('F+ , F-'!AK$2-[1]!tbl_gk[[#This Row],[GKReflexes]])/('F+ , F-'!AK$2-'F+ , F-'!AK$3))</f>
        <v>5.4659770814318998E-2</v>
      </c>
    </row>
    <row r="1869" spans="1:37" x14ac:dyDescent="0.55000000000000004">
      <c r="A1869" s="8">
        <f>[1]!tbl_gk[[#This Row],[ID]]</f>
        <v>269189</v>
      </c>
      <c r="B1869" s="2" cm="1">
        <f t="array" ref="B1869">[1]!table_weight[ValueEUR]*(('F+ , F-'!B$2-[1]!tbl_gk[[#This Row],[ValueEUR]])/('F+ , F-'!B$2-'F+ , F-'!B$3))</f>
        <v>7.1301553371144074E-5</v>
      </c>
      <c r="C1869" s="2" cm="1">
        <f t="array" ref="C1869">[1]!table_weight[WageEUR]*(('F+ , F-'!C$2-[1]!tbl_gk[[#This Row],[WageEUR]])/('F+ , F-'!C$2-'F+ , F-'!C$3))</f>
        <v>2.3472561185650898E-4</v>
      </c>
      <c r="D1869" s="2" cm="1">
        <f t="array" ref="D1869">[1]!table_weight[Crossing]*(('F+ , F-'!D$2-[1]!tbl_gk[[#This Row],[Crossing]])/('F+ , F-'!D$2-'F+ , F-'!D$3))</f>
        <v>3.5866971962916043E-2</v>
      </c>
      <c r="E1869" s="2" cm="1">
        <f t="array" ref="E1869">[1]!table_weight[Finishing]*(('F+ , F-'!E$2-[1]!tbl_gk[[#This Row],[Finishing]])/('F+ , F-'!E$2-'F+ , F-'!E$3))</f>
        <v>1.9965013690294877E-2</v>
      </c>
      <c r="F1869" s="2" cm="1">
        <f t="array" ref="F1869">[1]!table_weight[HeadingAccuracy]*(('F+ , F-'!F$2-[1]!tbl_gk[[#This Row],[HeadingAccuracy]])/('F+ , F-'!F$2-'F+ , F-'!F$3))</f>
        <v>1.1691929585950599E-2</v>
      </c>
      <c r="G1869" s="2" cm="1">
        <f t="array" ref="G1869">[1]!table_weight[ShortPassing]*(('F+ , F-'!G$2-[1]!tbl_gk[[#This Row],[ShortPassing]])/('F+ , F-'!G$2-'F+ , F-'!G$3))</f>
        <v>5.6253623479573515E-2</v>
      </c>
      <c r="H1869" s="2" cm="1">
        <f t="array" ref="H1869">[1]!table_weight[Volleys]*(('F+ , F-'!H$2-[1]!tbl_gk[[#This Row],[Volleys]])/('F+ , F-'!H$2-'F+ , F-'!H$3))</f>
        <v>2.4305234057750281E-3</v>
      </c>
      <c r="I1869" s="2" cm="1">
        <f t="array" ref="I1869">[1]!table_weight[Dribbling]*(('F+ , F-'!I$2-[1]!tbl_gk[[#This Row],[Dribbling]])/('F+ , F-'!I$2-'F+ , F-'!I$3))</f>
        <v>2.1513320874440363E-2</v>
      </c>
      <c r="J1869" s="2" cm="1">
        <f t="array" ref="J1869">[1]!table_weight[Curve]*(('F+ , F-'!J$2-[1]!tbl_gk[[#This Row],[Curve]])/('F+ , F-'!J$2-'F+ , F-'!J$3))</f>
        <v>9.4648953791028455E-3</v>
      </c>
      <c r="K1869" s="2" cm="1">
        <f t="array" ref="K1869">[1]!table_weight[FKAccuracy]*(('F+ , F-'!K$2-[1]!tbl_gk[[#This Row],[FKAccuracy]])/('F+ , F-'!K$2-'F+ , F-'!K$3))</f>
        <v>9.5832065713416324E-3</v>
      </c>
      <c r="L1869" s="2" cm="1">
        <f t="array" ref="L1869">[1]!table_weight[LongPassing]*(('F+ , F-'!L$2-[1]!tbl_gk[[#This Row],[LongPassing]])/('F+ , F-'!L$2-'F+ , F-'!L$3))</f>
        <v>2.8695477304017315E-2</v>
      </c>
      <c r="M1869" s="2" cm="1">
        <f t="array" ref="M1869">[1]!table_weight[BallControl]*(('F+ , F-'!M$2-[1]!tbl_gk[[#This Row],[BallControl]])/('F+ , F-'!M$2-'F+ , F-'!M$3))</f>
        <v>1.2169151201703639E-2</v>
      </c>
      <c r="N1869" s="2" cm="1">
        <f t="array" ref="N1869">[1]!table_weight[Acceleration]*(('F+ , F-'!N$2-[1]!tbl_gk[[#This Row],[Acceleration]])/('F+ , F-'!N$2-'F+ , F-'!N$3))</f>
        <v>1.10488734587233E-2</v>
      </c>
      <c r="O1869" s="2" cm="1">
        <f t="array" ref="O1869">[1]!table_weight[SprintSpeed]*(('F+ , F-'!O$2-[1]!tbl_gk[[#This Row],[SprintSpeed]])/('F+ , F-'!O$2-'F+ , F-'!O$3))</f>
        <v>1.2649832674170962E-2</v>
      </c>
      <c r="P1869" s="2" cm="1">
        <f t="array" ref="P1869">[1]!table_weight[Agility]*(('F+ , F-'!P$2-[1]!tbl_gk[[#This Row],[Agility]])/('F+ , F-'!P$2-'F+ , F-'!P$3))</f>
        <v>5.0314759776274665E-3</v>
      </c>
      <c r="Q1869" s="2" cm="1">
        <f t="array" ref="Q1869">[1]!table_weight[Reactions]*(('F+ , F-'!Q$2-[1]!tbl_gk[[#This Row],[Reactions]])/('F+ , F-'!Q$2-'F+ , F-'!Q$3))</f>
        <v>2.0110038002815341E-3</v>
      </c>
      <c r="R1869" s="2" cm="1">
        <f t="array" ref="R1869">[1]!table_weight[Balance]*(('F+ , F-'!R$2-[1]!tbl_gk[[#This Row],[Balance]])/('F+ , F-'!R$2-'F+ , F-'!R$3))</f>
        <v>2.9181127881636282E-3</v>
      </c>
      <c r="S1869" s="2" cm="1">
        <f t="array" ref="S1869">[1]!table_weight[ShotPower]*(('F+ , F-'!S$2-[1]!tbl_gk[[#This Row],[ShotPower]])/('F+ , F-'!S$2-'F+ , F-'!S$3))</f>
        <v>6.7523948741159906E-3</v>
      </c>
      <c r="T1869" s="2" cm="1">
        <f t="array" ref="T1869">[1]!table_weight[Jumping]*(('F+ , F-'!T$2-[1]!tbl_gk[[#This Row],[Jumping]])/('F+ , F-'!T$2-'F+ , F-'!T$3))</f>
        <v>4.3794223578711763E-3</v>
      </c>
      <c r="U1869" s="2" cm="1">
        <f t="array" ref="U1869">[1]!table_weight[Stamina]*(('F+ , F-'!U$2-[1]!tbl_gk[[#This Row],[Stamina]])/('F+ , F-'!U$2-'F+ , F-'!U$3))</f>
        <v>1.88916258574835E-2</v>
      </c>
      <c r="V1869" s="2" cm="1">
        <f t="array" ref="V1869">[1]!table_weight[Strength]*(('F+ , F-'!V$2-[1]!tbl_gk[[#This Row],[Strength]])/('F+ , F-'!V$2-'F+ , F-'!V$3))</f>
        <v>2.0408680661190511E-2</v>
      </c>
      <c r="W1869" s="2" cm="1">
        <f t="array" ref="W1869">[1]!table_weight[LongShots]*(('F+ , F-'!W$2-[1]!tbl_gk[[#This Row],[LongShots]])/('F+ , F-'!W$2-'F+ , F-'!W$3))</f>
        <v>9.86888481601568E-3</v>
      </c>
      <c r="X1869" s="2" cm="1">
        <f t="array" ref="X1869">[1]!table_weight[Aggression]*(('F+ , F-'!X$2-[1]!tbl_gk[[#This Row],[Aggression]])/('F+ , F-'!X$2-'F+ , F-'!X$3))</f>
        <v>1.0952236081533291E-2</v>
      </c>
      <c r="Y1869" s="2" cm="1">
        <f t="array" ref="Y1869">[1]!table_weight[Interceptions]*(('F+ , F-'!Y$2-[1]!tbl_gk[[#This Row],[Interceptions]])/('F+ , F-'!Y$2-'F+ , F-'!Y$3))</f>
        <v>2.4239366214775633E-2</v>
      </c>
      <c r="Z1869" s="2" cm="1">
        <f t="array" ref="Z1869">[1]!table_weight[Positioning]*(('F+ , F-'!Z$2-[1]!tbl_gk[[#This Row],[Positioning]])/('F+ , F-'!Z$2-'F+ , F-'!Z$3))</f>
        <v>1.7746678835817667E-3</v>
      </c>
      <c r="AA1869" s="2" cm="1">
        <f t="array" ref="AA1869">[1]!table_weight[Vision]*(('F+ , F-'!AA$2-[1]!tbl_gk[[#This Row],[Vision]])/('F+ , F-'!AA$2-'F+ , F-'!AA$3))</f>
        <v>3.2653889057904818E-2</v>
      </c>
      <c r="AB1869" s="2" cm="1">
        <f t="array" ref="AB1869">[1]!table_weight[Penalties]*(('F+ , F-'!AB$2-[1]!tbl_gk[[#This Row],[Penalties]])/('F+ , F-'!AB$2-'F+ , F-'!AB$3))</f>
        <v>2.3488251400346914E-3</v>
      </c>
      <c r="AC1869" s="2" cm="1">
        <f t="array" ref="AC1869">[1]!table_weight[Composure]*(('F+ , F-'!AC$2-[1]!tbl_gk[[#This Row],[Composure]])/('F+ , F-'!AC$2-'F+ , F-'!AC$3))</f>
        <v>1.6545775756702319E-3</v>
      </c>
      <c r="AD1869" s="2" cm="1">
        <f t="array" ref="AD1869">[1]!table_weight[Marking]*(('F+ , F-'!AD$2-[1]!tbl_gk[[#This Row],[Marking]])/('F+ , F-'!AD$2-'F+ , F-'!AD$3))</f>
        <v>3.9437064079595283E-2</v>
      </c>
      <c r="AE1869" s="2" cm="1">
        <f t="array" ref="AE1869">[1]!table_weight[StandingTackle]*(('F+ , F-'!AE$2-[1]!tbl_gk[[#This Row],[StandingTackle]])/('F+ , F-'!AE$2-'F+ , F-'!AE$3))</f>
        <v>2.6900228972187096E-2</v>
      </c>
      <c r="AF1869" s="2" cm="1">
        <f t="array" ref="AF1869">[1]!table_weight[SlidingTackle]*(('F+ , F-'!AF$2-[1]!tbl_gk[[#This Row],[SlidingTackle]])/('F+ , F-'!AF$2-'F+ , F-'!AF$3))</f>
        <v>1.120842873841129E-2</v>
      </c>
      <c r="AG1869" s="2" cm="1">
        <f t="array" ref="AG1869">[1]!table_weight[GKDiving]*(('F+ , F-'!AG$2-[1]!tbl_gk[[#This Row],[GKDiving]])/('F+ , F-'!AG$2-'F+ , F-'!AG$3))</f>
        <v>4.7827299462529123E-2</v>
      </c>
      <c r="AH1869" s="2" cm="1">
        <f t="array" ref="AH1869">[1]!table_weight[GKHandling]*(('F+ , F-'!AH$2-[1]!tbl_gk[[#This Row],[GKHandling]])/('F+ , F-'!AH$2-'F+ , F-'!AH$3))</f>
        <v>5.5253898757952898E-2</v>
      </c>
      <c r="AI1869" s="2" cm="1">
        <f t="array" ref="AI1869">[1]!table_weight[GKKicking]*(('F+ , F-'!AI$2-[1]!tbl_gk[[#This Row],[GKKicking]])/('F+ , F-'!AI$2-'F+ , F-'!AI$3))</f>
        <v>3.1305141466382698E-2</v>
      </c>
      <c r="AJ1869" s="2" cm="1">
        <f t="array" ref="AJ1869">[1]!table_weight[GKPositioning]*(('F+ , F-'!AJ$2-[1]!tbl_gk[[#This Row],[GKPositioning]])/('F+ , F-'!AJ$2-'F+ , F-'!AJ$3))</f>
        <v>2.3335517539959265E-2</v>
      </c>
      <c r="AK1869" s="2" cm="1">
        <f t="array" ref="AK1869">[1]!table_weight[GKReflexes]*(('F+ , F-'!AK$2-[1]!tbl_gk[[#This Row],[GKReflexes]])/('F+ , F-'!AK$2-'F+ , F-'!AK$3))</f>
        <v>6.1947740256228193E-2</v>
      </c>
    </row>
    <row r="1870" spans="1:37" x14ac:dyDescent="0.55000000000000004">
      <c r="A1870" s="7">
        <f>[1]!tbl_gk[[#This Row],[ID]]</f>
        <v>269232</v>
      </c>
      <c r="B1870" s="1" cm="1">
        <f t="array" ref="B1870">[1]!table_weight[ValueEUR]*(('F+ , F-'!B$2-[1]!tbl_gk[[#This Row],[ValueEUR]])/('F+ , F-'!B$2-'F+ , F-'!B$3))</f>
        <v>1.0525467402406984E-4</v>
      </c>
      <c r="C1870" s="1" cm="1">
        <f t="array" ref="C1870">[1]!table_weight[WageEUR]*(('F+ , F-'!C$2-[1]!tbl_gk[[#This Row],[WageEUR]])/('F+ , F-'!C$2-'F+ , F-'!C$3))</f>
        <v>2.3472561185650895E-5</v>
      </c>
      <c r="D1870" s="1" cm="1">
        <f t="array" ref="D1870">[1]!table_weight[Crossing]*(('F+ , F-'!D$2-[1]!tbl_gk[[#This Row],[Crossing]])/('F+ , F-'!D$2-'F+ , F-'!D$3))</f>
        <v>3.81086577105983E-2</v>
      </c>
      <c r="E1870" s="1" cm="1">
        <f t="array" ref="E1870">[1]!table_weight[Finishing]*(('F+ , F-'!E$2-[1]!tbl_gk[[#This Row],[Finishing]])/('F+ , F-'!E$2-'F+ , F-'!E$3))</f>
        <v>1.9965013690294877E-2</v>
      </c>
      <c r="F1870" s="1" cm="1">
        <f t="array" ref="F1870">[1]!table_weight[HeadingAccuracy]*(('F+ , F-'!F$2-[1]!tbl_gk[[#This Row],[HeadingAccuracy]])/('F+ , F-'!F$2-'F+ , F-'!F$3))</f>
        <v>1.08567917583827E-2</v>
      </c>
      <c r="G1870" s="1" cm="1">
        <f t="array" ref="G1870">[1]!table_weight[ShortPassing]*(('F+ , F-'!G$2-[1]!tbl_gk[[#This Row],[ShortPassing]])/('F+ , F-'!G$2-'F+ , F-'!G$3))</f>
        <v>6.1878985827530868E-2</v>
      </c>
      <c r="H1870" s="1" cm="1">
        <f t="array" ref="H1870">[1]!table_weight[Volleys]*(('F+ , F-'!H$2-[1]!tbl_gk[[#This Row],[Volleys]])/('F+ , F-'!H$2-'F+ , F-'!H$3))</f>
        <v>2.1990449861774069E-3</v>
      </c>
      <c r="I1870" s="1" cm="1">
        <f t="array" ref="I1870">[1]!table_weight[Dribbling]*(('F+ , F-'!I$2-[1]!tbl_gk[[#This Row],[Dribbling]])/('F+ , F-'!I$2-'F+ , F-'!I$3))</f>
        <v>2.5424833760702249E-2</v>
      </c>
      <c r="J1870" s="1" cm="1">
        <f t="array" ref="J1870">[1]!table_weight[Curve]*(('F+ , F-'!J$2-[1]!tbl_gk[[#This Row],[Curve]])/('F+ , F-'!J$2-'F+ , F-'!J$3))</f>
        <v>9.9719433458404991E-3</v>
      </c>
      <c r="K1870" s="1" cm="1">
        <f t="array" ref="K1870">[1]!table_weight[FKAccuracy]*(('F+ , F-'!K$2-[1]!tbl_gk[[#This Row],[FKAccuracy]])/('F+ , F-'!K$2-'F+ , F-'!K$3))</f>
        <v>9.5832065713416324E-3</v>
      </c>
      <c r="L1870" s="1" cm="1">
        <f t="array" ref="L1870">[1]!table_weight[LongPassing]*(('F+ , F-'!L$2-[1]!tbl_gk[[#This Row],[LongPassing]])/('F+ , F-'!L$2-'F+ , F-'!L$3))</f>
        <v>2.2198388103107734E-2</v>
      </c>
      <c r="M1870" s="1" cm="1">
        <f t="array" ref="M1870">[1]!table_weight[BallControl]*(('F+ , F-'!M$2-[1]!tbl_gk[[#This Row],[BallControl]])/('F+ , F-'!M$2-'F+ , F-'!M$3))</f>
        <v>1.2603763744621627E-2</v>
      </c>
      <c r="N1870" s="1" cm="1">
        <f t="array" ref="N1870">[1]!table_weight[Acceleration]*(('F+ , F-'!N$2-[1]!tbl_gk[[#This Row],[Acceleration]])/('F+ , F-'!N$2-'F+ , F-'!N$3))</f>
        <v>1.0597899031836633E-2</v>
      </c>
      <c r="O1870" s="1" cm="1">
        <f t="array" ref="O1870">[1]!table_weight[SprintSpeed]*(('F+ , F-'!O$2-[1]!tbl_gk[[#This Row],[SprintSpeed]])/('F+ , F-'!O$2-'F+ , F-'!O$3))</f>
        <v>1.2649832674170962E-2</v>
      </c>
      <c r="P1870" s="1" cm="1">
        <f t="array" ref="P1870">[1]!table_weight[Agility]*(('F+ , F-'!P$2-[1]!tbl_gk[[#This Row],[Agility]])/('F+ , F-'!P$2-'F+ , F-'!P$3))</f>
        <v>3.9783763544031132E-3</v>
      </c>
      <c r="Q1870" s="1" cm="1">
        <f t="array" ref="Q1870">[1]!table_weight[Reactions]*(('F+ , F-'!Q$2-[1]!tbl_gk[[#This Row],[Reactions]])/('F+ , F-'!Q$2-'F+ , F-'!Q$3))</f>
        <v>2.1141322002959716E-3</v>
      </c>
      <c r="R1870" s="1" cm="1">
        <f t="array" ref="R1870">[1]!table_weight[Balance]*(('F+ , F-'!R$2-[1]!tbl_gk[[#This Row],[Balance]])/('F+ , F-'!R$2-'F+ , F-'!R$3))</f>
        <v>1.8626251839342308E-3</v>
      </c>
      <c r="S1870" s="1" cm="1">
        <f t="array" ref="S1870">[1]!table_weight[ShotPower]*(('F+ , F-'!S$2-[1]!tbl_gk[[#This Row],[ShotPower]])/('F+ , F-'!S$2-'F+ , F-'!S$3))</f>
        <v>7.5315173595909123E-3</v>
      </c>
      <c r="T1870" s="1" cm="1">
        <f t="array" ref="T1870">[1]!table_weight[Jumping]*(('F+ , F-'!T$2-[1]!tbl_gk[[#This Row],[Jumping]])/('F+ , F-'!T$2-'F+ , F-'!T$3))</f>
        <v>3.1772279851222255E-3</v>
      </c>
      <c r="U1870" s="1" cm="1">
        <f t="array" ref="U1870">[1]!table_weight[Stamina]*(('F+ , F-'!U$2-[1]!tbl_gk[[#This Row],[Stamina]])/('F+ , F-'!U$2-'F+ , F-'!U$3))</f>
        <v>2.4043887454978999E-2</v>
      </c>
      <c r="V1870" s="1" cm="1">
        <f t="array" ref="V1870">[1]!table_weight[Strength]*(('F+ , F-'!V$2-[1]!tbl_gk[[#This Row],[Strength]])/('F+ , F-'!V$2-'F+ , F-'!V$3))</f>
        <v>3.8155359497008344E-2</v>
      </c>
      <c r="W1870" s="1" cm="1">
        <f t="array" ref="W1870">[1]!table_weight[LongShots]*(('F+ , F-'!W$2-[1]!tbl_gk[[#This Row],[LongShots]])/('F+ , F-'!W$2-'F+ , F-'!W$3))</f>
        <v>9.3494698256990638E-3</v>
      </c>
      <c r="X1870" s="1" cm="1">
        <f t="array" ref="X1870">[1]!table_weight[Aggression]*(('F+ , F-'!X$2-[1]!tbl_gk[[#This Row],[Aggression]])/('F+ , F-'!X$2-'F+ , F-'!X$3))</f>
        <v>1.5211439002129575E-2</v>
      </c>
      <c r="Y1870" s="1" cm="1">
        <f t="array" ref="Y1870">[1]!table_weight[Interceptions]*(('F+ , F-'!Y$2-[1]!tbl_gk[[#This Row],[Interceptions]])/('F+ , F-'!Y$2-'F+ , F-'!Y$3))</f>
        <v>2.2161706253509151E-2</v>
      </c>
      <c r="Z1870" s="1" cm="1">
        <f t="array" ref="Z1870">[1]!table_weight[Positioning]*(('F+ , F-'!Z$2-[1]!tbl_gk[[#This Row],[Positioning]])/('F+ , F-'!Z$2-'F+ , F-'!Z$3))</f>
        <v>1.9225568738802474E-3</v>
      </c>
      <c r="AA1870" s="1" cm="1">
        <f t="array" ref="AA1870">[1]!table_weight[Vision]*(('F+ , F-'!AA$2-[1]!tbl_gk[[#This Row],[Vision]])/('F+ , F-'!AA$2-'F+ , F-'!AA$3))</f>
        <v>2.3425616063279545E-2</v>
      </c>
      <c r="AB1870" s="1" cm="1">
        <f t="array" ref="AB1870">[1]!table_weight[Penalties]*(('F+ , F-'!AB$2-[1]!tbl_gk[[#This Row],[Penalties]])/('F+ , F-'!AB$2-'F+ , F-'!AB$3))</f>
        <v>2.3096780543674466E-3</v>
      </c>
      <c r="AC1870" s="1" cm="1">
        <f t="array" ref="AC1870">[1]!table_weight[Composure]*(('F+ , F-'!AC$2-[1]!tbl_gk[[#This Row],[Composure]])/('F+ , F-'!AC$2-'F+ , F-'!AC$3))</f>
        <v>2.2416857476822497E-3</v>
      </c>
      <c r="AD1870" s="1" cm="1">
        <f t="array" ref="AD1870">[1]!table_weight[Marking]*(('F+ , F-'!AD$2-[1]!tbl_gk[[#This Row],[Marking]])/('F+ , F-'!AD$2-'F+ , F-'!AD$3))</f>
        <v>3.9437064079595283E-2</v>
      </c>
      <c r="AE1870" s="1" cm="1">
        <f t="array" ref="AE1870">[1]!table_weight[StandingTackle]*(('F+ , F-'!AE$2-[1]!tbl_gk[[#This Row],[StandingTackle]])/('F+ , F-'!AE$2-'F+ , F-'!AE$3))</f>
        <v>2.6900228972187096E-2</v>
      </c>
      <c r="AF1870" s="1" cm="1">
        <f t="array" ref="AF1870">[1]!table_weight[SlidingTackle]*(('F+ , F-'!AF$2-[1]!tbl_gk[[#This Row],[SlidingTackle]])/('F+ , F-'!AF$2-'F+ , F-'!AF$3))</f>
        <v>1.120842873841129E-2</v>
      </c>
      <c r="AG1870" s="1" cm="1">
        <f t="array" ref="AG1870">[1]!table_weight[GKDiving]*(('F+ , F-'!AG$2-[1]!tbl_gk[[#This Row],[GKDiving]])/('F+ , F-'!AG$2-'F+ , F-'!AG$3))</f>
        <v>5.6367888652266468E-2</v>
      </c>
      <c r="AH1870" s="1" cm="1">
        <f t="array" ref="AH1870">[1]!table_weight[GKHandling]*(('F+ , F-'!AH$2-[1]!tbl_gk[[#This Row],[GKHandling]])/('F+ , F-'!AH$2-'F+ , F-'!AH$3))</f>
        <v>5.5253898757952898E-2</v>
      </c>
      <c r="AI1870" s="1" cm="1">
        <f t="array" ref="AI1870">[1]!table_weight[GKKicking]*(('F+ , F-'!AI$2-[1]!tbl_gk[[#This Row],[GKKicking]])/('F+ , F-'!AI$2-'F+ , F-'!AI$3))</f>
        <v>3.4882871919683582E-2</v>
      </c>
      <c r="AJ1870" s="1" cm="1">
        <f t="array" ref="AJ1870">[1]!table_weight[GKPositioning]*(('F+ , F-'!AJ$2-[1]!tbl_gk[[#This Row],[GKPositioning]])/('F+ , F-'!AJ$2-'F+ , F-'!AJ$3))</f>
        <v>2.2704827876717123E-2</v>
      </c>
      <c r="AK1870" s="1" cm="1">
        <f t="array" ref="AK1870">[1]!table_weight[GKReflexes]*(('F+ , F-'!AK$2-[1]!tbl_gk[[#This Row],[GKReflexes]])/('F+ , F-'!AK$2-'F+ , F-'!AK$3))</f>
        <v>5.64817631747963E-2</v>
      </c>
    </row>
    <row r="1871" spans="1:37" x14ac:dyDescent="0.55000000000000004">
      <c r="A1871" s="8">
        <f>[1]!tbl_gk[[#This Row],[ID]]</f>
        <v>269244</v>
      </c>
      <c r="B1871" s="2" cm="1">
        <f t="array" ref="B1871">[1]!table_weight[ValueEUR]*(('F+ , F-'!B$2-[1]!tbl_gk[[#This Row],[ValueEUR]])/('F+ , F-'!B$2-'F+ , F-'!B$3))</f>
        <v>1.2068791068449063E-4</v>
      </c>
      <c r="C1871" s="2" cm="1">
        <f t="array" ref="C1871">[1]!table_weight[WageEUR]*(('F+ , F-'!C$2-[1]!tbl_gk[[#This Row],[WageEUR]])/('F+ , F-'!C$2-'F+ , F-'!C$3))</f>
        <v>7.04176835569527E-5</v>
      </c>
      <c r="D1871" s="2" cm="1">
        <f t="array" ref="D1871">[1]!table_weight[Crossing]*(('F+ , F-'!D$2-[1]!tbl_gk[[#This Row],[Crossing]])/('F+ , F-'!D$2-'F+ , F-'!D$3))</f>
        <v>3.4746129089074922E-2</v>
      </c>
      <c r="E1871" s="2" cm="1">
        <f t="array" ref="E1871">[1]!table_weight[Finishing]*(('F+ , F-'!E$2-[1]!tbl_gk[[#This Row],[Finishing]])/('F+ , F-'!E$2-'F+ , F-'!E$3))</f>
        <v>1.7968512321265388E-2</v>
      </c>
      <c r="F1871" s="2" cm="1">
        <f t="array" ref="F1871">[1]!table_weight[HeadingAccuracy]*(('F+ , F-'!F$2-[1]!tbl_gk[[#This Row],[HeadingAccuracy]])/('F+ , F-'!F$2-'F+ , F-'!F$3))</f>
        <v>1.08567917583827E-2</v>
      </c>
      <c r="G1871" s="2" cm="1">
        <f t="array" ref="G1871">[1]!table_weight[ShortPassing]*(('F+ , F-'!G$2-[1]!tbl_gk[[#This Row],[ShortPassing]])/('F+ , F-'!G$2-'F+ , F-'!G$3))</f>
        <v>5.7659964066562854E-2</v>
      </c>
      <c r="H1871" s="2" cm="1">
        <f t="array" ref="H1871">[1]!table_weight[Volleys]*(('F+ , F-'!H$2-[1]!tbl_gk[[#This Row],[Volleys]])/('F+ , F-'!H$2-'F+ , F-'!H$3))</f>
        <v>2.0833057763785961E-3</v>
      </c>
      <c r="I1871" s="2" cm="1">
        <f t="array" ref="I1871">[1]!table_weight[Dribbling]*(('F+ , F-'!I$2-[1]!tbl_gk[[#This Row],[Dribbling]])/('F+ , F-'!I$2-'F+ , F-'!I$3))</f>
        <v>2.4446955539136776E-2</v>
      </c>
      <c r="J1871" s="2" cm="1">
        <f t="array" ref="J1871">[1]!table_weight[Curve]*(('F+ , F-'!J$2-[1]!tbl_gk[[#This Row],[Curve]])/('F+ , F-'!J$2-'F+ , F-'!J$3))</f>
        <v>9.6339113680153961E-3</v>
      </c>
      <c r="K1871" s="2" cm="1">
        <f t="array" ref="K1871">[1]!table_weight[FKAccuracy]*(('F+ , F-'!K$2-[1]!tbl_gk[[#This Row],[FKAccuracy]])/('F+ , F-'!K$2-'F+ , F-'!K$3))</f>
        <v>9.5832065713416324E-3</v>
      </c>
      <c r="L1871" s="2" cm="1">
        <f t="array" ref="L1871">[1]!table_weight[LongPassing]*(('F+ , F-'!L$2-[1]!tbl_gk[[#This Row],[LongPassing]])/('F+ , F-'!L$2-'F+ , F-'!L$3))</f>
        <v>2.7071205003789917E-2</v>
      </c>
      <c r="M1871" s="2" cm="1">
        <f t="array" ref="M1871">[1]!table_weight[BallControl]*(('F+ , F-'!M$2-[1]!tbl_gk[[#This Row],[BallControl]])/('F+ , F-'!M$2-'F+ , F-'!M$3))</f>
        <v>1.2169151201703639E-2</v>
      </c>
      <c r="N1871" s="2" cm="1">
        <f t="array" ref="N1871">[1]!table_weight[Acceleration]*(('F+ , F-'!N$2-[1]!tbl_gk[[#This Row],[Acceleration]])/('F+ , F-'!N$2-'F+ , F-'!N$3))</f>
        <v>1.0597899031836633E-2</v>
      </c>
      <c r="O1871" s="2" cm="1">
        <f t="array" ref="O1871">[1]!table_weight[SprintSpeed]*(('F+ , F-'!O$2-[1]!tbl_gk[[#This Row],[SprintSpeed]])/('F+ , F-'!O$2-'F+ , F-'!O$3))</f>
        <v>1.4055369637967736E-2</v>
      </c>
      <c r="P1871" s="2" cm="1">
        <f t="array" ref="P1871">[1]!table_weight[Agility]*(('F+ , F-'!P$2-[1]!tbl_gk[[#This Row],[Agility]])/('F+ , F-'!P$2-'F+ , F-'!P$3))</f>
        <v>4.7974538391331659E-3</v>
      </c>
      <c r="Q1871" s="2" cm="1">
        <f t="array" ref="Q1871">[1]!table_weight[Reactions]*(('F+ , F-'!Q$2-[1]!tbl_gk[[#This Row],[Reactions]])/('F+ , F-'!Q$2-'F+ , F-'!Q$3))</f>
        <v>2.6297742003681597E-3</v>
      </c>
      <c r="R1871" s="2" cm="1">
        <f t="array" ref="R1871">[1]!table_weight[Balance]*(('F+ , F-'!R$2-[1]!tbl_gk[[#This Row],[Balance]])/('F+ , F-'!R$2-'F+ , F-'!R$3))</f>
        <v>2.1730627145899362E-3</v>
      </c>
      <c r="S1871" s="2" cm="1">
        <f t="array" ref="S1871">[1]!table_weight[ShotPower]*(('F+ , F-'!S$2-[1]!tbl_gk[[#This Row],[ShotPower]])/('F+ , F-'!S$2-'F+ , F-'!S$3))</f>
        <v>5.9732723886410689E-3</v>
      </c>
      <c r="T1871" s="2" cm="1">
        <f t="array" ref="T1871">[1]!table_weight[Jumping]*(('F+ , F-'!T$2-[1]!tbl_gk[[#This Row],[Jumping]])/('F+ , F-'!T$2-'F+ , F-'!T$3))</f>
        <v>3.1772279851222255E-3</v>
      </c>
      <c r="U1871" s="2" cm="1">
        <f t="array" ref="U1871">[1]!table_weight[Stamina]*(('F+ , F-'!U$2-[1]!tbl_gk[[#This Row],[Stamina]])/('F+ , F-'!U$2-'F+ , F-'!U$3))</f>
        <v>2.2326466922480501E-2</v>
      </c>
      <c r="V1871" s="2" cm="1">
        <f t="array" ref="V1871">[1]!table_weight[Strength]*(('F+ , F-'!V$2-[1]!tbl_gk[[#This Row],[Strength]])/('F+ , F-'!V$2-'F+ , F-'!V$3))</f>
        <v>3.0169354020890316E-2</v>
      </c>
      <c r="W1871" s="2" cm="1">
        <f t="array" ref="W1871">[1]!table_weight[LongShots]*(('F+ , F-'!W$2-[1]!tbl_gk[[#This Row],[LongShots]])/('F+ , F-'!W$2-'F+ , F-'!W$3))</f>
        <v>9.6091773208573719E-3</v>
      </c>
      <c r="X1871" s="2" cm="1">
        <f t="array" ref="X1871">[1]!table_weight[Aggression]*(('F+ , F-'!X$2-[1]!tbl_gk[[#This Row],[Aggression]])/('F+ , F-'!X$2-'F+ , F-'!X$3))</f>
        <v>1.3994523881959207E-2</v>
      </c>
      <c r="Y1871" s="2" cm="1">
        <f t="array" ref="Y1871">[1]!table_weight[Interceptions]*(('F+ , F-'!Y$2-[1]!tbl_gk[[#This Row],[Interceptions]])/('F+ , F-'!Y$2-'F+ , F-'!Y$3))</f>
        <v>2.4931919535197796E-2</v>
      </c>
      <c r="Z1871" s="2" cm="1">
        <f t="array" ref="Z1871">[1]!table_weight[Positioning]*(('F+ , F-'!Z$2-[1]!tbl_gk[[#This Row],[Positioning]])/('F+ , F-'!Z$2-'F+ , F-'!Z$3))</f>
        <v>2.2183348544772088E-3</v>
      </c>
      <c r="AA1871" s="2" cm="1">
        <f t="array" ref="AA1871">[1]!table_weight[Vision]*(('F+ , F-'!AA$2-[1]!tbl_gk[[#This Row],[Vision]])/('F+ , F-'!AA$2-'F+ , F-'!AA$3))</f>
        <v>3.2653889057904818E-2</v>
      </c>
      <c r="AB1871" s="2" cm="1">
        <f t="array" ref="AB1871">[1]!table_weight[Penalties]*(('F+ , F-'!AB$2-[1]!tbl_gk[[#This Row],[Penalties]])/('F+ , F-'!AB$2-'F+ , F-'!AB$3))</f>
        <v>2.2705309687002014E-3</v>
      </c>
      <c r="AC1871" s="2" cm="1">
        <f t="array" ref="AC1871">[1]!table_weight[Composure]*(('F+ , F-'!AC$2-[1]!tbl_gk[[#This Row],[Composure]])/('F+ , F-'!AC$2-'F+ , F-'!AC$3))</f>
        <v>2.134938807316428E-3</v>
      </c>
      <c r="AD1871" s="2" cm="1">
        <f t="array" ref="AD1871">[1]!table_weight[Marking]*(('F+ , F-'!AD$2-[1]!tbl_gk[[#This Row],[Marking]])/('F+ , F-'!AD$2-'F+ , F-'!AD$3))</f>
        <v>3.7859581516411465E-2</v>
      </c>
      <c r="AE1871" s="2" cm="1">
        <f t="array" ref="AE1871">[1]!table_weight[StandingTackle]*(('F+ , F-'!AE$2-[1]!tbl_gk[[#This Row],[StandingTackle]])/('F+ , F-'!AE$2-'F+ , F-'!AE$3))</f>
        <v>2.465854322450484E-2</v>
      </c>
      <c r="AF1871" s="2" cm="1">
        <f t="array" ref="AF1871">[1]!table_weight[SlidingTackle]*(('F+ , F-'!AF$2-[1]!tbl_gk[[#This Row],[SlidingTackle]])/('F+ , F-'!AF$2-'F+ , F-'!AF$3))</f>
        <v>1.120842873841129E-2</v>
      </c>
      <c r="AG1871" s="2" cm="1">
        <f t="array" ref="AG1871">[1]!table_weight[GKDiving]*(('F+ , F-'!AG$2-[1]!tbl_gk[[#This Row],[GKDiving]])/('F+ , F-'!AG$2-'F+ , F-'!AG$3))</f>
        <v>4.7827299462529123E-2</v>
      </c>
      <c r="AH1871" s="2" cm="1">
        <f t="array" ref="AH1871">[1]!table_weight[GKHandling]*(('F+ , F-'!AH$2-[1]!tbl_gk[[#This Row],[GKHandling]])/('F+ , F-'!AH$2-'F+ , F-'!AH$3))</f>
        <v>5.168913109614949E-2</v>
      </c>
      <c r="AI1871" s="2" cm="1">
        <f t="array" ref="AI1871">[1]!table_weight[GKKicking]*(('F+ , F-'!AI$2-[1]!tbl_gk[[#This Row],[GKKicking]])/('F+ , F-'!AI$2-'F+ , F-'!AI$3))</f>
        <v>2.7727411013081817E-2</v>
      </c>
      <c r="AJ1871" s="2" cm="1">
        <f t="array" ref="AJ1871">[1]!table_weight[GKPositioning]*(('F+ , F-'!AJ$2-[1]!tbl_gk[[#This Row],[GKPositioning]])/('F+ , F-'!AJ$2-'F+ , F-'!AJ$3))</f>
        <v>1.7028620907537841E-2</v>
      </c>
      <c r="AK1871" s="2" cm="1">
        <f t="array" ref="AK1871">[1]!table_weight[GKReflexes]*(('F+ , F-'!AK$2-[1]!tbl_gk[[#This Row],[GKReflexes]])/('F+ , F-'!AK$2-'F+ , F-'!AK$3))</f>
        <v>5.10157860933644E-2</v>
      </c>
    </row>
    <row r="1872" spans="1:37" x14ac:dyDescent="0.55000000000000004">
      <c r="A1872" s="7">
        <f>[1]!tbl_gk[[#This Row],[ID]]</f>
        <v>269251</v>
      </c>
      <c r="B1872" s="1" cm="1">
        <f t="array" ref="B1872">[1]!table_weight[ValueEUR]*(('F+ , F-'!B$2-[1]!tbl_gk[[#This Row],[ValueEUR]])/('F+ , F-'!B$2-'F+ , F-'!B$3))</f>
        <v>1.3612114734491143E-4</v>
      </c>
      <c r="C1872" s="1" cm="1">
        <f t="array" ref="C1872">[1]!table_weight[WageEUR]*(('F+ , F-'!C$2-[1]!tbl_gk[[#This Row],[WageEUR]])/('F+ , F-'!C$2-'F+ , F-'!C$3))</f>
        <v>0</v>
      </c>
      <c r="D1872" s="1" cm="1">
        <f t="array" ref="D1872">[1]!table_weight[Crossing]*(('F+ , F-'!D$2-[1]!tbl_gk[[#This Row],[Crossing]])/('F+ , F-'!D$2-'F+ , F-'!D$3))</f>
        <v>3.3625286215233793E-2</v>
      </c>
      <c r="E1872" s="1" cm="1">
        <f t="array" ref="E1872">[1]!table_weight[Finishing]*(('F+ , F-'!E$2-[1]!tbl_gk[[#This Row],[Finishing]])/('F+ , F-'!E$2-'F+ , F-'!E$3))</f>
        <v>1.4973760267721157E-2</v>
      </c>
      <c r="F1872" s="1" cm="1">
        <f t="array" ref="F1872">[1]!table_weight[HeadingAccuracy]*(('F+ , F-'!F$2-[1]!tbl_gk[[#This Row],[HeadingAccuracy]])/('F+ , F-'!F$2-'F+ , F-'!F$3))</f>
        <v>1.210949849973455E-2</v>
      </c>
      <c r="G1872" s="1" cm="1">
        <f t="array" ref="G1872">[1]!table_weight[ShortPassing]*(('F+ , F-'!G$2-[1]!tbl_gk[[#This Row],[ShortPassing]])/('F+ , F-'!G$2-'F+ , F-'!G$3))</f>
        <v>6.4691667001509537E-2</v>
      </c>
      <c r="H1872" s="1" cm="1">
        <f t="array" ref="H1872">[1]!table_weight[Volleys]*(('F+ , F-'!H$2-[1]!tbl_gk[[#This Row],[Volleys]])/('F+ , F-'!H$2-'F+ , F-'!H$3))</f>
        <v>1.7360881469821632E-3</v>
      </c>
      <c r="I1872" s="1" cm="1">
        <f t="array" ref="I1872">[1]!table_weight[Dribbling]*(('F+ , F-'!I$2-[1]!tbl_gk[[#This Row],[Dribbling]])/('F+ , F-'!I$2-'F+ , F-'!I$3))</f>
        <v>2.1513320874440363E-2</v>
      </c>
      <c r="J1872" s="1" cm="1">
        <f t="array" ref="J1872">[1]!table_weight[Curve]*(('F+ , F-'!J$2-[1]!tbl_gk[[#This Row],[Curve]])/('F+ , F-'!J$2-'F+ , F-'!J$3))</f>
        <v>9.6339113680153961E-3</v>
      </c>
      <c r="K1872" s="1" cm="1">
        <f t="array" ref="K1872">[1]!table_weight[FKAccuracy]*(('F+ , F-'!K$2-[1]!tbl_gk[[#This Row],[FKAccuracy]])/('F+ , F-'!K$2-'F+ , F-'!K$3))</f>
        <v>9.5832065713416324E-3</v>
      </c>
      <c r="L1872" s="1" cm="1">
        <f t="array" ref="L1872">[1]!table_weight[LongPassing]*(('F+ , F-'!L$2-[1]!tbl_gk[[#This Row],[LongPassing]])/('F+ , F-'!L$2-'F+ , F-'!L$3))</f>
        <v>2.8154053203941515E-2</v>
      </c>
      <c r="M1872" s="1" cm="1">
        <f t="array" ref="M1872">[1]!table_weight[BallControl]*(('F+ , F-'!M$2-[1]!tbl_gk[[#This Row],[BallControl]])/('F+ , F-'!M$2-'F+ , F-'!M$3))</f>
        <v>1.3907601373375588E-2</v>
      </c>
      <c r="N1872" s="1" cm="1">
        <f t="array" ref="N1872">[1]!table_weight[Acceleration]*(('F+ , F-'!N$2-[1]!tbl_gk[[#This Row],[Acceleration]])/('F+ , F-'!N$2-'F+ , F-'!N$3))</f>
        <v>6.9901036167433111E-3</v>
      </c>
      <c r="O1872" s="1" cm="1">
        <f t="array" ref="O1872">[1]!table_weight[SprintSpeed]*(('F+ , F-'!O$2-[1]!tbl_gk[[#This Row],[SprintSpeed]])/('F+ , F-'!O$2-'F+ , F-'!O$3))</f>
        <v>1.0119866139336769E-2</v>
      </c>
      <c r="P1872" s="1" cm="1">
        <f t="array" ref="P1872">[1]!table_weight[Agility]*(('F+ , F-'!P$2-[1]!tbl_gk[[#This Row],[Agility]])/('F+ , F-'!P$2-'F+ , F-'!P$3))</f>
        <v>4.4464206313917145E-3</v>
      </c>
      <c r="Q1872" s="1" cm="1">
        <f t="array" ref="Q1872">[1]!table_weight[Reactions]*(('F+ , F-'!Q$2-[1]!tbl_gk[[#This Row],[Reactions]])/('F+ , F-'!Q$2-'F+ , F-'!Q$3))</f>
        <v>2.7844668003898163E-3</v>
      </c>
      <c r="R1872" s="1" cm="1">
        <f t="array" ref="R1872">[1]!table_weight[Balance]*(('F+ , F-'!R$2-[1]!tbl_gk[[#This Row],[Balance]])/('F+ , F-'!R$2-'F+ , F-'!R$3))</f>
        <v>9.9340009809825627E-4</v>
      </c>
      <c r="S1872" s="1" cm="1">
        <f t="array" ref="S1872">[1]!table_weight[ShotPower]*(('F+ , F-'!S$2-[1]!tbl_gk[[#This Row],[ShotPower]])/('F+ , F-'!S$2-'F+ , F-'!S$3))</f>
        <v>5.9732723886410689E-3</v>
      </c>
      <c r="T1872" s="1" cm="1">
        <f t="array" ref="T1872">[1]!table_weight[Jumping]*(('F+ , F-'!T$2-[1]!tbl_gk[[#This Row],[Jumping]])/('F+ , F-'!T$2-'F+ , F-'!T$3))</f>
        <v>2.2326466922480506E-3</v>
      </c>
      <c r="U1872" s="1" cm="1">
        <f t="array" ref="U1872">[1]!table_weight[Stamina]*(('F+ , F-'!U$2-[1]!tbl_gk[[#This Row],[Stamina]])/('F+ , F-'!U$2-'F+ , F-'!U$3))</f>
        <v>1.288065399373875E-2</v>
      </c>
      <c r="V1872" s="1" cm="1">
        <f t="array" ref="V1872">[1]!table_weight[Strength]*(('F+ , F-'!V$2-[1]!tbl_gk[[#This Row],[Strength]])/('F+ , F-'!V$2-'F+ , F-'!V$3))</f>
        <v>2.7507352195517646E-2</v>
      </c>
      <c r="W1872" s="1" cm="1">
        <f t="array" ref="W1872">[1]!table_weight[LongShots]*(('F+ , F-'!W$2-[1]!tbl_gk[[#This Row],[LongShots]])/('F+ , F-'!W$2-'F+ , F-'!W$3))</f>
        <v>8.3106398450658349E-3</v>
      </c>
      <c r="X1872" s="1" cm="1">
        <f t="array" ref="X1872">[1]!table_weight[Aggression]*(('F+ , F-'!X$2-[1]!tbl_gk[[#This Row],[Aggression]])/('F+ , F-'!X$2-'F+ , F-'!X$3))</f>
        <v>1.034377852144811E-2</v>
      </c>
      <c r="Y1872" s="1" cm="1">
        <f t="array" ref="Y1872">[1]!table_weight[Interceptions]*(('F+ , F-'!Y$2-[1]!tbl_gk[[#This Row],[Interceptions]])/('F+ , F-'!Y$2-'F+ , F-'!Y$3))</f>
        <v>2.3546812894353474E-2</v>
      </c>
      <c r="Z1872" s="1" cm="1">
        <f t="array" ref="Z1872">[1]!table_weight[Positioning]*(('F+ , F-'!Z$2-[1]!tbl_gk[[#This Row],[Positioning]])/('F+ , F-'!Z$2-'F+ , F-'!Z$3))</f>
        <v>2.2183348544772088E-3</v>
      </c>
      <c r="AA1872" s="1" cm="1">
        <f t="array" ref="AA1872">[1]!table_weight[Vision]*(('F+ , F-'!AA$2-[1]!tbl_gk[[#This Row],[Vision]])/('F+ , F-'!AA$2-'F+ , F-'!AA$3))</f>
        <v>2.9104553290741252E-2</v>
      </c>
      <c r="AB1872" s="1" cm="1">
        <f t="array" ref="AB1872">[1]!table_weight[Penalties]*(('F+ , F-'!AB$2-[1]!tbl_gk[[#This Row],[Penalties]])/('F+ , F-'!AB$2-'F+ , F-'!AB$3))</f>
        <v>2.2705309687002014E-3</v>
      </c>
      <c r="AC1872" s="1" cm="1">
        <f t="array" ref="AC1872">[1]!table_weight[Composure]*(('F+ , F-'!AC$2-[1]!tbl_gk[[#This Row],[Composure]])/('F+ , F-'!AC$2-'F+ , F-'!AC$3))</f>
        <v>2.134938807316428E-3</v>
      </c>
      <c r="AD1872" s="1" cm="1">
        <f t="array" ref="AD1872">[1]!table_weight[Marking]*(('F+ , F-'!AD$2-[1]!tbl_gk[[#This Row],[Marking]])/('F+ , F-'!AD$2-'F+ , F-'!AD$3))</f>
        <v>3.3127133826860035E-2</v>
      </c>
      <c r="AE1872" s="1" cm="1">
        <f t="array" ref="AE1872">[1]!table_weight[StandingTackle]*(('F+ , F-'!AE$2-[1]!tbl_gk[[#This Row],[StandingTackle]])/('F+ , F-'!AE$2-'F+ , F-'!AE$3))</f>
        <v>2.465854322450484E-2</v>
      </c>
      <c r="AF1872" s="1" cm="1">
        <f t="array" ref="AF1872">[1]!table_weight[SlidingTackle]*(('F+ , F-'!AF$2-[1]!tbl_gk[[#This Row],[SlidingTackle]])/('F+ , F-'!AF$2-'F+ , F-'!AF$3))</f>
        <v>8.2195144081682794E-3</v>
      </c>
      <c r="AG1872" s="1" cm="1">
        <f t="array" ref="AG1872">[1]!table_weight[GKDiving]*(('F+ , F-'!AG$2-[1]!tbl_gk[[#This Row],[GKDiving]])/('F+ , F-'!AG$2-'F+ , F-'!AG$3))</f>
        <v>4.7827299462529123E-2</v>
      </c>
      <c r="AH1872" s="1" cm="1">
        <f t="array" ref="AH1872">[1]!table_weight[GKHandling]*(('F+ , F-'!AH$2-[1]!tbl_gk[[#This Row],[GKHandling]])/('F+ , F-'!AH$2-'F+ , F-'!AH$3))</f>
        <v>4.9906747265247783E-2</v>
      </c>
      <c r="AI1872" s="1" cm="1">
        <f t="array" ref="AI1872">[1]!table_weight[GKKicking]*(('F+ , F-'!AI$2-[1]!tbl_gk[[#This Row],[GKKicking]])/('F+ , F-'!AI$2-'F+ , F-'!AI$3))</f>
        <v>2.6832978399756596E-2</v>
      </c>
      <c r="AJ1872" s="1" cm="1">
        <f t="array" ref="AJ1872">[1]!table_weight[GKPositioning]*(('F+ , F-'!AJ$2-[1]!tbl_gk[[#This Row],[GKPositioning]])/('F+ , F-'!AJ$2-'F+ , F-'!AJ$3))</f>
        <v>2.3335517539959265E-2</v>
      </c>
      <c r="AK1872" s="1" cm="1">
        <f t="array" ref="AK1872">[1]!table_weight[GKReflexes]*(('F+ , F-'!AK$2-[1]!tbl_gk[[#This Row],[GKReflexes]])/('F+ , F-'!AK$2-'F+ , F-'!AK$3))</f>
        <v>5.64817631747963E-2</v>
      </c>
    </row>
    <row r="1873" spans="1:37" x14ac:dyDescent="0.55000000000000004">
      <c r="A1873" s="8">
        <f>[1]!tbl_gk[[#This Row],[ID]]</f>
        <v>269269</v>
      </c>
      <c r="B1873" s="2" cm="1">
        <f t="array" ref="B1873">[1]!table_weight[ValueEUR]*(('F+ , F-'!B$2-[1]!tbl_gk[[#This Row],[ValueEUR]])/('F+ , F-'!B$2-'F+ , F-'!B$3))</f>
        <v>1.7470423899596343E-4</v>
      </c>
      <c r="C1873" s="2" cm="1">
        <f t="array" ref="C1873">[1]!table_weight[WageEUR]*(('F+ , F-'!C$2-[1]!tbl_gk[[#This Row],[WageEUR]])/('F+ , F-'!C$2-'F+ , F-'!C$3))</f>
        <v>5.4769309433185425E-5</v>
      </c>
      <c r="D1873" s="2" cm="1">
        <f t="array" ref="D1873">[1]!table_weight[Crossing]*(('F+ , F-'!D$2-[1]!tbl_gk[[#This Row],[Crossing]])/('F+ , F-'!D$2-'F+ , F-'!D$3))</f>
        <v>3.6987814836757178E-2</v>
      </c>
      <c r="E1873" s="2" cm="1">
        <f t="array" ref="E1873">[1]!table_weight[Finishing]*(('F+ , F-'!E$2-[1]!tbl_gk[[#This Row],[Finishing]])/('F+ , F-'!E$2-'F+ , F-'!E$3))</f>
        <v>1.7968512321265388E-2</v>
      </c>
      <c r="F1873" s="2" cm="1">
        <f t="array" ref="F1873">[1]!table_weight[HeadingAccuracy]*(('F+ , F-'!F$2-[1]!tbl_gk[[#This Row],[HeadingAccuracy]])/('F+ , F-'!F$2-'F+ , F-'!F$3))</f>
        <v>1.1691929585950599E-2</v>
      </c>
      <c r="G1873" s="2" cm="1">
        <f t="array" ref="G1873">[1]!table_weight[ShortPassing]*(('F+ , F-'!G$2-[1]!tbl_gk[[#This Row],[ShortPassing]])/('F+ , F-'!G$2-'F+ , F-'!G$3))</f>
        <v>5.6253623479573515E-2</v>
      </c>
      <c r="H1873" s="2" cm="1">
        <f t="array" ref="H1873">[1]!table_weight[Volleys]*(('F+ , F-'!H$2-[1]!tbl_gk[[#This Row],[Volleys]])/('F+ , F-'!H$2-'F+ , F-'!H$3))</f>
        <v>1.9675665665797848E-3</v>
      </c>
      <c r="I1873" s="2" cm="1">
        <f t="array" ref="I1873">[1]!table_weight[Dribbling]*(('F+ , F-'!I$2-[1]!tbl_gk[[#This Row],[Dribbling]])/('F+ , F-'!I$2-'F+ , F-'!I$3))</f>
        <v>1.6623929766613008E-2</v>
      </c>
      <c r="J1873" s="2" cm="1">
        <f t="array" ref="J1873">[1]!table_weight[Curve]*(('F+ , F-'!J$2-[1]!tbl_gk[[#This Row],[Curve]])/('F+ , F-'!J$2-'F+ , F-'!J$3))</f>
        <v>9.9719433458404991E-3</v>
      </c>
      <c r="K1873" s="2" cm="1">
        <f t="array" ref="K1873">[1]!table_weight[FKAccuracy]*(('F+ , F-'!K$2-[1]!tbl_gk[[#This Row],[FKAccuracy]])/('F+ , F-'!K$2-'F+ , F-'!K$3))</f>
        <v>9.5832065713416324E-3</v>
      </c>
      <c r="L1873" s="2" cm="1">
        <f t="array" ref="L1873">[1]!table_weight[LongPassing]*(('F+ , F-'!L$2-[1]!tbl_gk[[#This Row],[LongPassing]])/('F+ , F-'!L$2-'F+ , F-'!L$3))</f>
        <v>2.1656964003031933E-2</v>
      </c>
      <c r="M1873" s="2" cm="1">
        <f t="array" ref="M1873">[1]!table_weight[BallControl]*(('F+ , F-'!M$2-[1]!tbl_gk[[#This Row],[BallControl]])/('F+ , F-'!M$2-'F+ , F-'!M$3))</f>
        <v>1.3472988830457604E-2</v>
      </c>
      <c r="N1873" s="2" cm="1">
        <f t="array" ref="N1873">[1]!table_weight[Acceleration]*(('F+ , F-'!N$2-[1]!tbl_gk[[#This Row],[Acceleration]])/('F+ , F-'!N$2-'F+ , F-'!N$3))</f>
        <v>1.0372411818393301E-2</v>
      </c>
      <c r="O1873" s="2" cm="1">
        <f t="array" ref="O1873">[1]!table_weight[SprintSpeed]*(('F+ , F-'!O$2-[1]!tbl_gk[[#This Row],[SprintSpeed]])/('F+ , F-'!O$2-'F+ , F-'!O$3))</f>
        <v>1.3212047459689671E-2</v>
      </c>
      <c r="P1873" s="2" cm="1">
        <f t="array" ref="P1873">[1]!table_weight[Agility]*(('F+ , F-'!P$2-[1]!tbl_gk[[#This Row],[Agility]])/('F+ , F-'!P$2-'F+ , F-'!P$3))</f>
        <v>4.5634317006388652E-3</v>
      </c>
      <c r="Q1873" s="2" cm="1">
        <f t="array" ref="Q1873">[1]!table_weight[Reactions]*(('F+ , F-'!Q$2-[1]!tbl_gk[[#This Row],[Reactions]])/('F+ , F-'!Q$2-'F+ , F-'!Q$3))</f>
        <v>1.3922334001949081E-3</v>
      </c>
      <c r="R1873" s="2" cm="1">
        <f t="array" ref="R1873">[1]!table_weight[Balance]*(('F+ , F-'!R$2-[1]!tbl_gk[[#This Row],[Balance]])/('F+ , F-'!R$2-'F+ , F-'!R$3))</f>
        <v>1.8626251839342308E-3</v>
      </c>
      <c r="S1873" s="2" cm="1">
        <f t="array" ref="S1873">[1]!table_weight[ShotPower]*(('F+ , F-'!S$2-[1]!tbl_gk[[#This Row],[ShotPower]])/('F+ , F-'!S$2-'F+ , F-'!S$3))</f>
        <v>7.0121023692742987E-3</v>
      </c>
      <c r="T1873" s="2" cm="1">
        <f t="array" ref="T1873">[1]!table_weight[Jumping]*(('F+ , F-'!T$2-[1]!tbl_gk[[#This Row],[Jumping]])/('F+ , F-'!T$2-'F+ , F-'!T$3))</f>
        <v>3.3489700383720756E-3</v>
      </c>
      <c r="U1873" s="2" cm="1">
        <f t="array" ref="U1873">[1]!table_weight[Stamina]*(('F+ , F-'!U$2-[1]!tbl_gk[[#This Row],[Stamina]])/('F+ , F-'!U$2-'F+ , F-'!U$3))</f>
        <v>2.4043887454978999E-2</v>
      </c>
      <c r="V1873" s="2" cm="1">
        <f t="array" ref="V1873">[1]!table_weight[Strength]*(('F+ , F-'!V$2-[1]!tbl_gk[[#This Row],[Strength]])/('F+ , F-'!V$2-'F+ , F-'!V$3))</f>
        <v>2.2183348544772292E-2</v>
      </c>
      <c r="W1873" s="2" cm="1">
        <f t="array" ref="W1873">[1]!table_weight[LongShots]*(('F+ , F-'!W$2-[1]!tbl_gk[[#This Row],[LongShots]])/('F+ , F-'!W$2-'F+ , F-'!W$3))</f>
        <v>9.6091773208573719E-3</v>
      </c>
      <c r="X1873" s="2" cm="1">
        <f t="array" ref="X1873">[1]!table_weight[Aggression]*(('F+ , F-'!X$2-[1]!tbl_gk[[#This Row],[Aggression]])/('F+ , F-'!X$2-'F+ , F-'!X$3))</f>
        <v>1.1560693641618476E-2</v>
      </c>
      <c r="Y1873" s="2" cm="1">
        <f t="array" ref="Y1873">[1]!table_weight[Interceptions]*(('F+ , F-'!Y$2-[1]!tbl_gk[[#This Row],[Interceptions]])/('F+ , F-'!Y$2-'F+ , F-'!Y$3))</f>
        <v>2.1469152933086991E-2</v>
      </c>
      <c r="Z1873" s="2" cm="1">
        <f t="array" ref="Z1873">[1]!table_weight[Positioning]*(('F+ , F-'!Z$2-[1]!tbl_gk[[#This Row],[Positioning]])/('F+ , F-'!Z$2-'F+ , F-'!Z$3))</f>
        <v>2.0704458641787279E-3</v>
      </c>
      <c r="AA1873" s="2" cm="1">
        <f t="array" ref="AA1873">[1]!table_weight[Vision]*(('F+ , F-'!AA$2-[1]!tbl_gk[[#This Row],[Vision]])/('F+ , F-'!AA$2-'F+ , F-'!AA$3))</f>
        <v>3.4073623364770246E-2</v>
      </c>
      <c r="AB1873" s="2" cm="1">
        <f t="array" ref="AB1873">[1]!table_weight[Penalties]*(('F+ , F-'!AB$2-[1]!tbl_gk[[#This Row],[Penalties]])/('F+ , F-'!AB$2-'F+ , F-'!AB$3))</f>
        <v>2.4662663970364263E-3</v>
      </c>
      <c r="AC1873" s="2" cm="1">
        <f t="array" ref="AC1873">[1]!table_weight[Composure]*(('F+ , F-'!AC$2-[1]!tbl_gk[[#This Row],[Composure]])/('F+ , F-'!AC$2-'F+ , F-'!AC$3))</f>
        <v>1.814697986218964E-3</v>
      </c>
      <c r="AD1873" s="2" cm="1">
        <f t="array" ref="AD1873">[1]!table_weight[Marking]*(('F+ , F-'!AD$2-[1]!tbl_gk[[#This Row],[Marking]])/('F+ , F-'!AD$2-'F+ , F-'!AD$3))</f>
        <v>3.3127133826860035E-2</v>
      </c>
      <c r="AE1873" s="2" cm="1">
        <f t="array" ref="AE1873">[1]!table_weight[StandingTackle]*(('F+ , F-'!AE$2-[1]!tbl_gk[[#This Row],[StandingTackle]])/('F+ , F-'!AE$2-'F+ , F-'!AE$3))</f>
        <v>3.362528621523387E-2</v>
      </c>
      <c r="AF1873" s="2" cm="1">
        <f t="array" ref="AF1873">[1]!table_weight[SlidingTackle]*(('F+ , F-'!AF$2-[1]!tbl_gk[[#This Row],[SlidingTackle]])/('F+ , F-'!AF$2-'F+ , F-'!AF$3))</f>
        <v>8.9667429907290316E-3</v>
      </c>
      <c r="AG1873" s="2" cm="1">
        <f t="array" ref="AG1873">[1]!table_weight[GKDiving]*(('F+ , F-'!AG$2-[1]!tbl_gk[[#This Row],[GKDiving]])/('F+ , F-'!AG$2-'F+ , F-'!AG$3))</f>
        <v>4.7827299462529123E-2</v>
      </c>
      <c r="AH1873" s="2" cm="1">
        <f t="array" ref="AH1873">[1]!table_weight[GKHandling]*(('F+ , F-'!AH$2-[1]!tbl_gk[[#This Row],[GKHandling]])/('F+ , F-'!AH$2-'F+ , F-'!AH$3))</f>
        <v>4.9906747265247783E-2</v>
      </c>
      <c r="AI1873" s="2" cm="1">
        <f t="array" ref="AI1873">[1]!table_weight[GKKicking]*(('F+ , F-'!AI$2-[1]!tbl_gk[[#This Row],[GKKicking]])/('F+ , F-'!AI$2-'F+ , F-'!AI$3))</f>
        <v>3.2199574079707916E-2</v>
      </c>
      <c r="AJ1873" s="2" cm="1">
        <f t="array" ref="AJ1873">[1]!table_weight[GKPositioning]*(('F+ , F-'!AJ$2-[1]!tbl_gk[[#This Row],[GKPositioning]])/('F+ , F-'!AJ$2-'F+ , F-'!AJ$3))</f>
        <v>1.7659310570779983E-2</v>
      </c>
      <c r="AK1873" s="2" cm="1">
        <f t="array" ref="AK1873">[1]!table_weight[GKReflexes]*(('F+ , F-'!AK$2-[1]!tbl_gk[[#This Row],[GKReflexes]])/('F+ , F-'!AK$2-'F+ , F-'!AK$3))</f>
        <v>4.9193793732887098E-2</v>
      </c>
    </row>
    <row r="1874" spans="1:37" x14ac:dyDescent="0.55000000000000004">
      <c r="A1874" s="7">
        <f>[1]!tbl_gk[[#This Row],[ID]]</f>
        <v>269271</v>
      </c>
      <c r="B1874" s="1" cm="1">
        <f t="array" ref="B1874">[1]!table_weight[ValueEUR]*(('F+ , F-'!B$2-[1]!tbl_gk[[#This Row],[ValueEUR]])/('F+ , F-'!B$2-'F+ , F-'!B$3))</f>
        <v>4.9108559053458981E-4</v>
      </c>
      <c r="C1874" s="1" cm="1">
        <f t="array" ref="C1874">[1]!table_weight[WageEUR]*(('F+ , F-'!C$2-[1]!tbl_gk[[#This Row],[WageEUR]])/('F+ , F-'!C$2-'F+ , F-'!C$3))</f>
        <v>1.0171443180448721E-3</v>
      </c>
      <c r="D1874" s="1" cm="1">
        <f t="array" ref="D1874">[1]!table_weight[Crossing]*(('F+ , F-'!D$2-[1]!tbl_gk[[#This Row],[Crossing]])/('F+ , F-'!D$2-'F+ , F-'!D$3))</f>
        <v>3.6987814836757178E-2</v>
      </c>
      <c r="E1874" s="1" cm="1">
        <f t="array" ref="E1874">[1]!table_weight[Finishing]*(('F+ , F-'!E$2-[1]!tbl_gk[[#This Row],[Finishing]])/('F+ , F-'!E$2-'F+ , F-'!E$3))</f>
        <v>2.096326437480962E-2</v>
      </c>
      <c r="F1874" s="1" cm="1">
        <f t="array" ref="F1874">[1]!table_weight[HeadingAccuracy]*(('F+ , F-'!F$2-[1]!tbl_gk[[#This Row],[HeadingAccuracy]])/('F+ , F-'!F$2-'F+ , F-'!F$3))</f>
        <v>1.210949849973455E-2</v>
      </c>
      <c r="G1874" s="1" cm="1">
        <f t="array" ref="G1874">[1]!table_weight[ShortPassing]*(('F+ , F-'!G$2-[1]!tbl_gk[[#This Row],[ShortPassing]])/('F+ , F-'!G$2-'F+ , F-'!G$3))</f>
        <v>6.7504348175488213E-2</v>
      </c>
      <c r="H1874" s="1" cm="1">
        <f t="array" ref="H1874">[1]!table_weight[Volleys]*(('F+ , F-'!H$2-[1]!tbl_gk[[#This Row],[Volleys]])/('F+ , F-'!H$2-'F+ , F-'!H$3))</f>
        <v>2.3147841959762173E-3</v>
      </c>
      <c r="I1874" s="1" cm="1">
        <f t="array" ref="I1874">[1]!table_weight[Dribbling]*(('F+ , F-'!I$2-[1]!tbl_gk[[#This Row],[Dribbling]])/('F+ , F-'!I$2-'F+ , F-'!I$3))</f>
        <v>2.1513320874440363E-2</v>
      </c>
      <c r="J1874" s="1" cm="1">
        <f t="array" ref="J1874">[1]!table_weight[Curve]*(('F+ , F-'!J$2-[1]!tbl_gk[[#This Row],[Curve]])/('F+ , F-'!J$2-'F+ , F-'!J$3))</f>
        <v>9.8029273569279467E-3</v>
      </c>
      <c r="K1874" s="1" cm="1">
        <f t="array" ref="K1874">[1]!table_weight[FKAccuracy]*(('F+ , F-'!K$2-[1]!tbl_gk[[#This Row],[FKAccuracy]])/('F+ , F-'!K$2-'F+ , F-'!K$3))</f>
        <v>9.5832065713416324E-3</v>
      </c>
      <c r="L1874" s="1" cm="1">
        <f t="array" ref="L1874">[1]!table_weight[LongPassing]*(('F+ , F-'!L$2-[1]!tbl_gk[[#This Row],[LongPassing]])/('F+ , F-'!L$2-'F+ , F-'!L$3))</f>
        <v>2.3281236303259328E-2</v>
      </c>
      <c r="M1874" s="1" cm="1">
        <f t="array" ref="M1874">[1]!table_weight[BallControl]*(('F+ , F-'!M$2-[1]!tbl_gk[[#This Row],[BallControl]])/('F+ , F-'!M$2-'F+ , F-'!M$3))</f>
        <v>1.5211439002129552E-2</v>
      </c>
      <c r="N1874" s="1" cm="1">
        <f t="array" ref="N1874">[1]!table_weight[Acceleration]*(('F+ , F-'!N$2-[1]!tbl_gk[[#This Row],[Acceleration]])/('F+ , F-'!N$2-'F+ , F-'!N$3))</f>
        <v>1.0597899031836633E-2</v>
      </c>
      <c r="O1874" s="1" cm="1">
        <f t="array" ref="O1874">[1]!table_weight[SprintSpeed]*(('F+ , F-'!O$2-[1]!tbl_gk[[#This Row],[SprintSpeed]])/('F+ , F-'!O$2-'F+ , F-'!O$3))</f>
        <v>1.3212047459689671E-2</v>
      </c>
      <c r="P1874" s="1" cm="1">
        <f t="array" ref="P1874">[1]!table_weight[Agility]*(('F+ , F-'!P$2-[1]!tbl_gk[[#This Row],[Agility]])/('F+ , F-'!P$2-'F+ , F-'!P$3))</f>
        <v>4.4464206313917145E-3</v>
      </c>
      <c r="Q1874" s="1" cm="1">
        <f t="array" ref="Q1874">[1]!table_weight[Reactions]*(('F+ , F-'!Q$2-[1]!tbl_gk[[#This Row],[Reactions]])/('F+ , F-'!Q$2-'F+ , F-'!Q$3))</f>
        <v>1.7016186002382209E-3</v>
      </c>
      <c r="R1874" s="1" cm="1">
        <f t="array" ref="R1874">[1]!table_weight[Balance]*(('F+ , F-'!R$2-[1]!tbl_gk[[#This Row],[Balance]])/('F+ , F-'!R$2-'F+ , F-'!R$3))</f>
        <v>1.9868001961965125E-3</v>
      </c>
      <c r="S1874" s="1" cm="1">
        <f t="array" ref="S1874">[1]!table_weight[ShotPower]*(('F+ , F-'!S$2-[1]!tbl_gk[[#This Row],[ShotPower]])/('F+ , F-'!S$2-'F+ , F-'!S$3))</f>
        <v>5.4538573983244545E-3</v>
      </c>
      <c r="T1874" s="1" cm="1">
        <f t="array" ref="T1874">[1]!table_weight[Jumping]*(('F+ , F-'!T$2-[1]!tbl_gk[[#This Row],[Jumping]])/('F+ , F-'!T$2-'F+ , F-'!T$3))</f>
        <v>3.5207120916219254E-3</v>
      </c>
      <c r="U1874" s="1" cm="1">
        <f t="array" ref="U1874">[1]!table_weight[Stamina]*(('F+ , F-'!U$2-[1]!tbl_gk[[#This Row],[Stamina]])/('F+ , F-'!U$2-'F+ , F-'!U$3))</f>
        <v>1.8032915591234249E-2</v>
      </c>
      <c r="V1874" s="1" cm="1">
        <f t="array" ref="V1874">[1]!table_weight[Strength]*(('F+ , F-'!V$2-[1]!tbl_gk[[#This Row],[Strength]])/('F+ , F-'!V$2-'F+ , F-'!V$3))</f>
        <v>3.5493357671635667E-2</v>
      </c>
      <c r="W1874" s="1" cm="1">
        <f t="array" ref="W1874">[1]!table_weight[LongShots]*(('F+ , F-'!W$2-[1]!tbl_gk[[#This Row],[LongShots]])/('F+ , F-'!W$2-'F+ , F-'!W$3))</f>
        <v>9.6091773208573719E-3</v>
      </c>
      <c r="X1874" s="1" cm="1">
        <f t="array" ref="X1874">[1]!table_weight[Aggression]*(('F+ , F-'!X$2-[1]!tbl_gk[[#This Row],[Aggression]])/('F+ , F-'!X$2-'F+ , F-'!X$3))</f>
        <v>1.2777608761788841E-2</v>
      </c>
      <c r="Y1874" s="1" cm="1">
        <f t="array" ref="Y1874">[1]!table_weight[Interceptions]*(('F+ , F-'!Y$2-[1]!tbl_gk[[#This Row],[Interceptions]])/('F+ , F-'!Y$2-'F+ , F-'!Y$3))</f>
        <v>2.2854259573931314E-2</v>
      </c>
      <c r="Z1874" s="1" cm="1">
        <f t="array" ref="Z1874">[1]!table_weight[Positioning]*(('F+ , F-'!Z$2-[1]!tbl_gk[[#This Row],[Positioning]])/('F+ , F-'!Z$2-'F+ , F-'!Z$3))</f>
        <v>2.0704458641787279E-3</v>
      </c>
      <c r="AA1874" s="1" cm="1">
        <f t="array" ref="AA1874">[1]!table_weight[Vision]*(('F+ , F-'!AA$2-[1]!tbl_gk[[#This Row],[Vision]])/('F+ , F-'!AA$2-'F+ , F-'!AA$3))</f>
        <v>3.478349051820296E-2</v>
      </c>
      <c r="AB1874" s="1" cm="1">
        <f t="array" ref="AB1874">[1]!table_weight[Penalties]*(('F+ , F-'!AB$2-[1]!tbl_gk[[#This Row],[Penalties]])/('F+ , F-'!AB$2-'F+ , F-'!AB$3))</f>
        <v>2.153089711698467E-3</v>
      </c>
      <c r="AC1874" s="1" cm="1">
        <f t="array" ref="AC1874">[1]!table_weight[Composure]*(('F+ , F-'!AC$2-[1]!tbl_gk[[#This Row],[Composure]])/('F+ , F-'!AC$2-'F+ , F-'!AC$3))</f>
        <v>2.134938807316428E-3</v>
      </c>
      <c r="AD1874" s="1" cm="1">
        <f t="array" ref="AD1874">[1]!table_weight[Marking]*(('F+ , F-'!AD$2-[1]!tbl_gk[[#This Row],[Marking]])/('F+ , F-'!AD$2-'F+ , F-'!AD$3))</f>
        <v>3.7859581516411465E-2</v>
      </c>
      <c r="AE1874" s="1" cm="1">
        <f t="array" ref="AE1874">[1]!table_weight[StandingTackle]*(('F+ , F-'!AE$2-[1]!tbl_gk[[#This Row],[StandingTackle]])/('F+ , F-'!AE$2-'F+ , F-'!AE$3))</f>
        <v>3.1383600467551613E-2</v>
      </c>
      <c r="AF1874" s="1" cm="1">
        <f t="array" ref="AF1874">[1]!table_weight[SlidingTackle]*(('F+ , F-'!AF$2-[1]!tbl_gk[[#This Row],[SlidingTackle]])/('F+ , F-'!AF$2-'F+ , F-'!AF$3))</f>
        <v>1.0461200155850536E-2</v>
      </c>
      <c r="AG1874" s="1" cm="1">
        <f t="array" ref="AG1874">[1]!table_weight[GKDiving]*(('F+ , F-'!AG$2-[1]!tbl_gk[[#This Row],[GKDiving]])/('F+ , F-'!AG$2-'F+ , F-'!AG$3))</f>
        <v>3.7578592434844307E-2</v>
      </c>
      <c r="AH1874" s="1" cm="1">
        <f t="array" ref="AH1874">[1]!table_weight[GKHandling]*(('F+ , F-'!AH$2-[1]!tbl_gk[[#This Row],[GKHandling]])/('F+ , F-'!AH$2-'F+ , F-'!AH$3))</f>
        <v>4.6341979603444362E-2</v>
      </c>
      <c r="AI1874" s="1" cm="1">
        <f t="array" ref="AI1874">[1]!table_weight[GKKicking]*(('F+ , F-'!AI$2-[1]!tbl_gk[[#This Row],[GKKicking]])/('F+ , F-'!AI$2-'F+ , F-'!AI$3))</f>
        <v>2.5044113173106158E-2</v>
      </c>
      <c r="AJ1874" s="1" cm="1">
        <f t="array" ref="AJ1874">[1]!table_weight[GKPositioning]*(('F+ , F-'!AJ$2-[1]!tbl_gk[[#This Row],[GKPositioning]])/('F+ , F-'!AJ$2-'F+ , F-'!AJ$3))</f>
        <v>1.7028620907537841E-2</v>
      </c>
      <c r="AK1874" s="1" cm="1">
        <f t="array" ref="AK1874">[1]!table_weight[GKReflexes]*(('F+ , F-'!AK$2-[1]!tbl_gk[[#This Row],[GKReflexes]])/('F+ , F-'!AK$2-'F+ , F-'!AK$3))</f>
        <v>4.1905824290977896E-2</v>
      </c>
    </row>
    <row r="1875" spans="1:37" x14ac:dyDescent="0.55000000000000004">
      <c r="A1875" s="8">
        <f>[1]!tbl_gk[[#This Row],[ID]]</f>
        <v>269286</v>
      </c>
      <c r="B1875" s="2" cm="1">
        <f t="array" ref="B1875">[1]!table_weight[ValueEUR]*(('F+ , F-'!B$2-[1]!tbl_gk[[#This Row],[ValueEUR]])/('F+ , F-'!B$2-'F+ , F-'!B$3))</f>
        <v>7.4388200703228241E-5</v>
      </c>
      <c r="C1875" s="2" cm="1">
        <f t="array" ref="C1875">[1]!table_weight[WageEUR]*(('F+ , F-'!C$2-[1]!tbl_gk[[#This Row],[WageEUR]])/('F+ , F-'!C$2-'F+ , F-'!C$3))</f>
        <v>1.5648374123767265E-5</v>
      </c>
      <c r="D1875" s="2" cm="1">
        <f t="array" ref="D1875">[1]!table_weight[Crossing]*(('F+ , F-'!D$2-[1]!tbl_gk[[#This Row],[Crossing]])/('F+ , F-'!D$2-'F+ , F-'!D$3))</f>
        <v>3.6987814836757178E-2</v>
      </c>
      <c r="E1875" s="2" cm="1">
        <f t="array" ref="E1875">[1]!table_weight[Finishing]*(('F+ , F-'!E$2-[1]!tbl_gk[[#This Row],[Finishing]])/('F+ , F-'!E$2-'F+ , F-'!E$3))</f>
        <v>1.9965013690294877E-2</v>
      </c>
      <c r="F1875" s="2" cm="1">
        <f t="array" ref="F1875">[1]!table_weight[HeadingAccuracy]*(('F+ , F-'!F$2-[1]!tbl_gk[[#This Row],[HeadingAccuracy]])/('F+ , F-'!F$2-'F+ , F-'!F$3))</f>
        <v>1.1274360672166649E-2</v>
      </c>
      <c r="G1875" s="2" cm="1">
        <f t="array" ref="G1875">[1]!table_weight[ShortPassing]*(('F+ , F-'!G$2-[1]!tbl_gk[[#This Row],[ShortPassing]])/('F+ , F-'!G$2-'F+ , F-'!G$3))</f>
        <v>6.1878985827530868E-2</v>
      </c>
      <c r="H1875" s="2" cm="1">
        <f t="array" ref="H1875">[1]!table_weight[Volleys]*(('F+ , F-'!H$2-[1]!tbl_gk[[#This Row],[Volleys]])/('F+ , F-'!H$2-'F+ , F-'!H$3))</f>
        <v>2.4305234057750281E-3</v>
      </c>
      <c r="I1875" s="2" cm="1">
        <f t="array" ref="I1875">[1]!table_weight[Dribbling]*(('F+ , F-'!I$2-[1]!tbl_gk[[#This Row],[Dribbling]])/('F+ , F-'!I$2-'F+ , F-'!I$3))</f>
        <v>2.1513320874440363E-2</v>
      </c>
      <c r="J1875" s="2" cm="1">
        <f t="array" ref="J1875">[1]!table_weight[Curve]*(('F+ , F-'!J$2-[1]!tbl_gk[[#This Row],[Curve]])/('F+ , F-'!J$2-'F+ , F-'!J$3))</f>
        <v>9.295879390190295E-3</v>
      </c>
      <c r="K1875" s="2" cm="1">
        <f t="array" ref="K1875">[1]!table_weight[FKAccuracy]*(('F+ , F-'!K$2-[1]!tbl_gk[[#This Row],[FKAccuracy]])/('F+ , F-'!K$2-'F+ , F-'!K$3))</f>
        <v>9.5832065713416324E-3</v>
      </c>
      <c r="L1875" s="2" cm="1">
        <f t="array" ref="L1875">[1]!table_weight[LongPassing]*(('F+ , F-'!L$2-[1]!tbl_gk[[#This Row],[LongPassing]])/('F+ , F-'!L$2-'F+ , F-'!L$3))</f>
        <v>2.3281236303259328E-2</v>
      </c>
      <c r="M1875" s="2" cm="1">
        <f t="array" ref="M1875">[1]!table_weight[BallControl]*(('F+ , F-'!M$2-[1]!tbl_gk[[#This Row],[BallControl]])/('F+ , F-'!M$2-'F+ , F-'!M$3))</f>
        <v>1.3472988830457604E-2</v>
      </c>
      <c r="N1875" s="2" cm="1">
        <f t="array" ref="N1875">[1]!table_weight[Acceleration]*(('F+ , F-'!N$2-[1]!tbl_gk[[#This Row],[Acceleration]])/('F+ , F-'!N$2-'F+ , F-'!N$3))</f>
        <v>9.4704629646199696E-3</v>
      </c>
      <c r="O1875" s="2" cm="1">
        <f t="array" ref="O1875">[1]!table_weight[SprintSpeed]*(('F+ , F-'!O$2-[1]!tbl_gk[[#This Row],[SprintSpeed]])/('F+ , F-'!O$2-'F+ , F-'!O$3))</f>
        <v>1.4055369637967736E-2</v>
      </c>
      <c r="P1875" s="2" cm="1">
        <f t="array" ref="P1875">[1]!table_weight[Agility]*(('F+ , F-'!P$2-[1]!tbl_gk[[#This Row],[Agility]])/('F+ , F-'!P$2-'F+ , F-'!P$3))</f>
        <v>4.5634317006388652E-3</v>
      </c>
      <c r="Q1875" s="2" cm="1">
        <f t="array" ref="Q1875">[1]!table_weight[Reactions]*(('F+ , F-'!Q$2-[1]!tbl_gk[[#This Row],[Reactions]])/('F+ , F-'!Q$2-'F+ , F-'!Q$3))</f>
        <v>2.4750816003465035E-3</v>
      </c>
      <c r="R1875" s="2" cm="1">
        <f t="array" ref="R1875">[1]!table_weight[Balance]*(('F+ , F-'!R$2-[1]!tbl_gk[[#This Row],[Balance]])/('F+ , F-'!R$2-'F+ , F-'!R$3))</f>
        <v>1.2417501226228205E-3</v>
      </c>
      <c r="S1875" s="2" cm="1">
        <f t="array" ref="S1875">[1]!table_weight[ShotPower]*(('F+ , F-'!S$2-[1]!tbl_gk[[#This Row],[ShotPower]])/('F+ , F-'!S$2-'F+ , F-'!S$3))</f>
        <v>7.7912248547492196E-3</v>
      </c>
      <c r="T1875" s="2" cm="1">
        <f t="array" ref="T1875">[1]!table_weight[Jumping]*(('F+ , F-'!T$2-[1]!tbl_gk[[#This Row],[Jumping]])/('F+ , F-'!T$2-'F+ , F-'!T$3))</f>
        <v>1.7174205324985003E-3</v>
      </c>
      <c r="U1875" s="2" cm="1">
        <f t="array" ref="U1875">[1]!table_weight[Stamina]*(('F+ , F-'!U$2-[1]!tbl_gk[[#This Row],[Stamina]])/('F+ , F-'!U$2-'F+ , F-'!U$3))</f>
        <v>2.4902597721228249E-2</v>
      </c>
      <c r="V1875" s="2" cm="1">
        <f t="array" ref="V1875">[1]!table_weight[Strength]*(('F+ , F-'!V$2-[1]!tbl_gk[[#This Row],[Strength]])/('F+ , F-'!V$2-'F+ , F-'!V$3))</f>
        <v>3.9042693438799229E-2</v>
      </c>
      <c r="W1875" s="2" cm="1">
        <f t="array" ref="W1875">[1]!table_weight[LongShots]*(('F+ , F-'!W$2-[1]!tbl_gk[[#This Row],[LongShots]])/('F+ , F-'!W$2-'F+ , F-'!W$3))</f>
        <v>9.86888481601568E-3</v>
      </c>
      <c r="X1875" s="2" cm="1">
        <f t="array" ref="X1875">[1]!table_weight[Aggression]*(('F+ , F-'!X$2-[1]!tbl_gk[[#This Row],[Aggression]])/('F+ , F-'!X$2-'F+ , F-'!X$3))</f>
        <v>1.034377852144811E-2</v>
      </c>
      <c r="Y1875" s="2" cm="1">
        <f t="array" ref="Y1875">[1]!table_weight[Interceptions]*(('F+ , F-'!Y$2-[1]!tbl_gk[[#This Row],[Interceptions]])/('F+ , F-'!Y$2-'F+ , F-'!Y$3))</f>
        <v>2.5624472855619959E-2</v>
      </c>
      <c r="Z1875" s="2" cm="1">
        <f t="array" ref="Z1875">[1]!table_weight[Positioning]*(('F+ , F-'!Z$2-[1]!tbl_gk[[#This Row],[Positioning]])/('F+ , F-'!Z$2-'F+ , F-'!Z$3))</f>
        <v>2.2183348544772088E-3</v>
      </c>
      <c r="AA1875" s="2" cm="1">
        <f t="array" ref="AA1875">[1]!table_weight[Vision]*(('F+ , F-'!AA$2-[1]!tbl_gk[[#This Row],[Vision]])/('F+ , F-'!AA$2-'F+ , F-'!AA$3))</f>
        <v>2.4135483216712255E-2</v>
      </c>
      <c r="AB1875" s="2" cm="1">
        <f t="array" ref="AB1875">[1]!table_weight[Penalties]*(('F+ , F-'!AB$2-[1]!tbl_gk[[#This Row],[Penalties]])/('F+ , F-'!AB$2-'F+ , F-'!AB$3))</f>
        <v>2.153089711698467E-3</v>
      </c>
      <c r="AC1875" s="2" cm="1">
        <f t="array" ref="AC1875">[1]!table_weight[Composure]*(('F+ , F-'!AC$2-[1]!tbl_gk[[#This Row],[Composure]])/('F+ , F-'!AC$2-'F+ , F-'!AC$3))</f>
        <v>2.4551796284138926E-3</v>
      </c>
      <c r="AD1875" s="2" cm="1">
        <f t="array" ref="AD1875">[1]!table_weight[Marking]*(('F+ , F-'!AD$2-[1]!tbl_gk[[#This Row],[Marking]])/('F+ , F-'!AD$2-'F+ , F-'!AD$3))</f>
        <v>3.6282098953227655E-2</v>
      </c>
      <c r="AE1875" s="2" cm="1">
        <f t="array" ref="AE1875">[1]!table_weight[StandingTackle]*(('F+ , F-'!AE$2-[1]!tbl_gk[[#This Row],[StandingTackle]])/('F+ , F-'!AE$2-'F+ , F-'!AE$3))</f>
        <v>2.9141914719869356E-2</v>
      </c>
      <c r="AF1875" s="2" cm="1">
        <f t="array" ref="AF1875">[1]!table_weight[SlidingTackle]*(('F+ , F-'!AF$2-[1]!tbl_gk[[#This Row],[SlidingTackle]])/('F+ , F-'!AF$2-'F+ , F-'!AF$3))</f>
        <v>8.2195144081682794E-3</v>
      </c>
      <c r="AG1875" s="2" cm="1">
        <f t="array" ref="AG1875">[1]!table_weight[GKDiving]*(('F+ , F-'!AG$2-[1]!tbl_gk[[#This Row],[GKDiving]])/('F+ , F-'!AG$2-'F+ , F-'!AG$3))</f>
        <v>5.8076006490213938E-2</v>
      </c>
      <c r="AH1875" s="2" cm="1">
        <f t="array" ref="AH1875">[1]!table_weight[GKHandling]*(('F+ , F-'!AH$2-[1]!tbl_gk[[#This Row],[GKHandling]])/('F+ , F-'!AH$2-'F+ , F-'!AH$3))</f>
        <v>6.416581791246144E-2</v>
      </c>
      <c r="AI1875" s="2" cm="1">
        <f t="array" ref="AI1875">[1]!table_weight[GKKicking]*(('F+ , F-'!AI$2-[1]!tbl_gk[[#This Row],[GKKicking]])/('F+ , F-'!AI$2-'F+ , F-'!AI$3))</f>
        <v>3.57773045330088E-2</v>
      </c>
      <c r="AJ1875" s="2" cm="1">
        <f t="array" ref="AJ1875">[1]!table_weight[GKPositioning]*(('F+ , F-'!AJ$2-[1]!tbl_gk[[#This Row],[GKPositioning]])/('F+ , F-'!AJ$2-'F+ , F-'!AJ$3))</f>
        <v>2.1443448550232839E-2</v>
      </c>
      <c r="AK1875" s="2" cm="1">
        <f t="array" ref="AK1875">[1]!table_weight[GKReflexes]*(('F+ , F-'!AK$2-[1]!tbl_gk[[#This Row],[GKReflexes]])/('F+ , F-'!AK$2-'F+ , F-'!AK$3))</f>
        <v>6.3769732616705502E-2</v>
      </c>
    </row>
    <row r="1876" spans="1:37" x14ac:dyDescent="0.55000000000000004">
      <c r="A1876" s="7">
        <f>[1]!tbl_gk[[#This Row],[ID]]</f>
        <v>269301</v>
      </c>
      <c r="B1876" s="1" cm="1">
        <f t="array" ref="B1876">[1]!table_weight[ValueEUR]*(('F+ , F-'!B$2-[1]!tbl_gk[[#This Row],[ValueEUR]])/('F+ , F-'!B$2-'F+ , F-'!B$3))</f>
        <v>1.4383776567512181E-4</v>
      </c>
      <c r="C1876" s="1" cm="1">
        <f t="array" ref="C1876">[1]!table_weight[WageEUR]*(('F+ , F-'!C$2-[1]!tbl_gk[[#This Row],[WageEUR]])/('F+ , F-'!C$2-'F+ , F-'!C$3))</f>
        <v>0</v>
      </c>
      <c r="D1876" s="1" cm="1">
        <f t="array" ref="D1876">[1]!table_weight[Crossing]*(('F+ , F-'!D$2-[1]!tbl_gk[[#This Row],[Crossing]])/('F+ , F-'!D$2-'F+ , F-'!D$3))</f>
        <v>3.5866971962916043E-2</v>
      </c>
      <c r="E1876" s="1" cm="1">
        <f t="array" ref="E1876">[1]!table_weight[Finishing]*(('F+ , F-'!E$2-[1]!tbl_gk[[#This Row],[Finishing]])/('F+ , F-'!E$2-'F+ , F-'!E$3))</f>
        <v>1.8966763005780131E-2</v>
      </c>
      <c r="F1876" s="1" cm="1">
        <f t="array" ref="F1876">[1]!table_weight[HeadingAccuracy]*(('F+ , F-'!F$2-[1]!tbl_gk[[#This Row],[HeadingAccuracy]])/('F+ , F-'!F$2-'F+ , F-'!F$3))</f>
        <v>1.1691929585950599E-2</v>
      </c>
      <c r="G1876" s="1" cm="1">
        <f t="array" ref="G1876">[1]!table_weight[ShortPassing]*(('F+ , F-'!G$2-[1]!tbl_gk[[#This Row],[ShortPassing]])/('F+ , F-'!G$2-'F+ , F-'!G$3))</f>
        <v>5.9066304653552192E-2</v>
      </c>
      <c r="H1876" s="1" cm="1">
        <f t="array" ref="H1876">[1]!table_weight[Volleys]*(('F+ , F-'!H$2-[1]!tbl_gk[[#This Row],[Volleys]])/('F+ , F-'!H$2-'F+ , F-'!H$3))</f>
        <v>2.0833057763785961E-3</v>
      </c>
      <c r="I1876" s="1" cm="1">
        <f t="array" ref="I1876">[1]!table_weight[Dribbling]*(('F+ , F-'!I$2-[1]!tbl_gk[[#This Row],[Dribbling]])/('F+ , F-'!I$2-'F+ , F-'!I$3))</f>
        <v>1.8579686209743949E-2</v>
      </c>
      <c r="J1876" s="1" cm="1">
        <f t="array" ref="J1876">[1]!table_weight[Curve]*(('F+ , F-'!J$2-[1]!tbl_gk[[#This Row],[Curve]])/('F+ , F-'!J$2-'F+ , F-'!J$3))</f>
        <v>9.9719433458404991E-3</v>
      </c>
      <c r="K1876" s="1" cm="1">
        <f t="array" ref="K1876">[1]!table_weight[FKAccuracy]*(('F+ , F-'!K$2-[1]!tbl_gk[[#This Row],[FKAccuracy]])/('F+ , F-'!K$2-'F+ , F-'!K$3))</f>
        <v>9.2789777912990392E-3</v>
      </c>
      <c r="L1876" s="1" cm="1">
        <f t="array" ref="L1876">[1]!table_weight[LongPassing]*(('F+ , F-'!L$2-[1]!tbl_gk[[#This Row],[LongPassing]])/('F+ , F-'!L$2-'F+ , F-'!L$3))</f>
        <v>2.5988356803638323E-2</v>
      </c>
      <c r="M1876" s="1" cm="1">
        <f t="array" ref="M1876">[1]!table_weight[BallControl]*(('F+ , F-'!M$2-[1]!tbl_gk[[#This Row],[BallControl]])/('F+ , F-'!M$2-'F+ , F-'!M$3))</f>
        <v>1.4342213916293577E-2</v>
      </c>
      <c r="N1876" s="1" cm="1">
        <f t="array" ref="N1876">[1]!table_weight[Acceleration]*(('F+ , F-'!N$2-[1]!tbl_gk[[#This Row],[Acceleration]])/('F+ , F-'!N$2-'F+ , F-'!N$3))</f>
        <v>8.7940013242899726E-3</v>
      </c>
      <c r="O1876" s="1" cm="1">
        <f t="array" ref="O1876">[1]!table_weight[SprintSpeed]*(('F+ , F-'!O$2-[1]!tbl_gk[[#This Row],[SprintSpeed]])/('F+ , F-'!O$2-'F+ , F-'!O$3))</f>
        <v>1.3493154852449027E-2</v>
      </c>
      <c r="P1876" s="1" cm="1">
        <f t="array" ref="P1876">[1]!table_weight[Agility]*(('F+ , F-'!P$2-[1]!tbl_gk[[#This Row],[Agility]])/('F+ , F-'!P$2-'F+ , F-'!P$3))</f>
        <v>4.680442769886016E-3</v>
      </c>
      <c r="Q1876" s="1" cm="1">
        <f t="array" ref="Q1876">[1]!table_weight[Reactions]*(('F+ , F-'!Q$2-[1]!tbl_gk[[#This Row],[Reactions]])/('F+ , F-'!Q$2-'F+ , F-'!Q$3))</f>
        <v>2.5782100003609409E-3</v>
      </c>
      <c r="R1876" s="1" cm="1">
        <f t="array" ref="R1876">[1]!table_weight[Balance]*(('F+ , F-'!R$2-[1]!tbl_gk[[#This Row],[Balance]])/('F+ , F-'!R$2-'F+ , F-'!R$3))</f>
        <v>2.4214127391145E-3</v>
      </c>
      <c r="S1876" s="1" cm="1">
        <f t="array" ref="S1876">[1]!table_weight[ShotPower]*(('F+ , F-'!S$2-[1]!tbl_gk[[#This Row],[ShotPower]])/('F+ , F-'!S$2-'F+ , F-'!S$3))</f>
        <v>6.4926873789576834E-3</v>
      </c>
      <c r="T1876" s="1" cm="1">
        <f t="array" ref="T1876">[1]!table_weight[Jumping]*(('F+ , F-'!T$2-[1]!tbl_gk[[#This Row],[Jumping]])/('F+ , F-'!T$2-'F+ , F-'!T$3))</f>
        <v>3.5207120916219254E-3</v>
      </c>
      <c r="U1876" s="1" cm="1">
        <f t="array" ref="U1876">[1]!table_weight[Stamina]*(('F+ , F-'!U$2-[1]!tbl_gk[[#This Row],[Stamina]])/('F+ , F-'!U$2-'F+ , F-'!U$3))</f>
        <v>2.2326466922480501E-2</v>
      </c>
      <c r="V1876" s="1" cm="1">
        <f t="array" ref="V1876">[1]!table_weight[Strength]*(('F+ , F-'!V$2-[1]!tbl_gk[[#This Row],[Strength]])/('F+ , F-'!V$2-'F+ , F-'!V$3))</f>
        <v>1.8634012777608722E-2</v>
      </c>
      <c r="W1876" s="1" cm="1">
        <f t="array" ref="W1876">[1]!table_weight[LongShots]*(('F+ , F-'!W$2-[1]!tbl_gk[[#This Row],[LongShots]])/('F+ , F-'!W$2-'F+ , F-'!W$3))</f>
        <v>9.86888481601568E-3</v>
      </c>
      <c r="X1876" s="1" cm="1">
        <f t="array" ref="X1876">[1]!table_weight[Aggression]*(('F+ , F-'!X$2-[1]!tbl_gk[[#This Row],[Aggression]])/('F+ , F-'!X$2-'F+ , F-'!X$3))</f>
        <v>1.3386066321874024E-2</v>
      </c>
      <c r="Y1876" s="1" cm="1">
        <f t="array" ref="Y1876">[1]!table_weight[Interceptions]*(('F+ , F-'!Y$2-[1]!tbl_gk[[#This Row],[Interceptions]])/('F+ , F-'!Y$2-'F+ , F-'!Y$3))</f>
        <v>1.7313833010554024E-2</v>
      </c>
      <c r="Z1876" s="1" cm="1">
        <f t="array" ref="Z1876">[1]!table_weight[Positioning]*(('F+ , F-'!Z$2-[1]!tbl_gk[[#This Row],[Positioning]])/('F+ , F-'!Z$2-'F+ , F-'!Z$3))</f>
        <v>2.3662238447756888E-3</v>
      </c>
      <c r="AA1876" s="1" cm="1">
        <f t="array" ref="AA1876">[1]!table_weight[Vision]*(('F+ , F-'!AA$2-[1]!tbl_gk[[#This Row],[Vision]])/('F+ , F-'!AA$2-'F+ , F-'!AA$3))</f>
        <v>2.2715748909846831E-2</v>
      </c>
      <c r="AB1876" s="1" cm="1">
        <f t="array" ref="AB1876">[1]!table_weight[Penalties]*(('F+ , F-'!AB$2-[1]!tbl_gk[[#This Row],[Penalties]])/('F+ , F-'!AB$2-'F+ , F-'!AB$3))</f>
        <v>2.3488251400346914E-3</v>
      </c>
      <c r="AC1876" s="1" cm="1">
        <f t="array" ref="AC1876">[1]!table_weight[Composure]*(('F+ , F-'!AC$2-[1]!tbl_gk[[#This Row],[Composure]])/('F+ , F-'!AC$2-'F+ , F-'!AC$3))</f>
        <v>2.2950592178651603E-3</v>
      </c>
      <c r="AD1876" s="1" cm="1">
        <f t="array" ref="AD1876">[1]!table_weight[Marking]*(('F+ , F-'!AD$2-[1]!tbl_gk[[#This Row],[Marking]])/('F+ , F-'!AD$2-'F+ , F-'!AD$3))</f>
        <v>1.8929790758205733E-2</v>
      </c>
      <c r="AE1876" s="1" cm="1">
        <f t="array" ref="AE1876">[1]!table_weight[StandingTackle]*(('F+ , F-'!AE$2-[1]!tbl_gk[[#This Row],[StandingTackle]])/('F+ , F-'!AE$2-'F+ , F-'!AE$3))</f>
        <v>2.9141914719869356E-2</v>
      </c>
      <c r="AF1876" s="1" cm="1">
        <f t="array" ref="AF1876">[1]!table_weight[SlidingTackle]*(('F+ , F-'!AF$2-[1]!tbl_gk[[#This Row],[SlidingTackle]])/('F+ , F-'!AF$2-'F+ , F-'!AF$3))</f>
        <v>9.7139715732897855E-3</v>
      </c>
      <c r="AG1876" s="1" cm="1">
        <f t="array" ref="AG1876">[1]!table_weight[GKDiving]*(('F+ , F-'!AG$2-[1]!tbl_gk[[#This Row],[GKDiving]])/('F+ , F-'!AG$2-'F+ , F-'!AG$3))</f>
        <v>4.7827299462529123E-2</v>
      </c>
      <c r="AH1876" s="1" cm="1">
        <f t="array" ref="AH1876">[1]!table_weight[GKHandling]*(('F+ , F-'!AH$2-[1]!tbl_gk[[#This Row],[GKHandling]])/('F+ , F-'!AH$2-'F+ , F-'!AH$3))</f>
        <v>5.168913109614949E-2</v>
      </c>
      <c r="AI1876" s="1" cm="1">
        <f t="array" ref="AI1876">[1]!table_weight[GKKicking]*(('F+ , F-'!AI$2-[1]!tbl_gk[[#This Row],[GKKicking]])/('F+ , F-'!AI$2-'F+ , F-'!AI$3))</f>
        <v>2.9516276239732256E-2</v>
      </c>
      <c r="AJ1876" s="1" cm="1">
        <f t="array" ref="AJ1876">[1]!table_weight[GKPositioning]*(('F+ , F-'!AJ$2-[1]!tbl_gk[[#This Row],[GKPositioning]])/('F+ , F-'!AJ$2-'F+ , F-'!AJ$3))</f>
        <v>2.0182069223748555E-2</v>
      </c>
      <c r="AK1876" s="1" cm="1">
        <f t="array" ref="AK1876">[1]!table_weight[GKReflexes]*(('F+ , F-'!AK$2-[1]!tbl_gk[[#This Row],[GKReflexes]])/('F+ , F-'!AK$2-'F+ , F-'!AK$3))</f>
        <v>5.10157860933644E-2</v>
      </c>
    </row>
    <row r="1877" spans="1:37" x14ac:dyDescent="0.55000000000000004">
      <c r="A1877" s="8">
        <f>[1]!tbl_gk[[#This Row],[ID]]</f>
        <v>269324</v>
      </c>
      <c r="B1877" s="2" cm="1">
        <f t="array" ref="B1877">[1]!table_weight[ValueEUR]*(('F+ , F-'!B$2-[1]!tbl_gk[[#This Row],[ValueEUR]])/('F+ , F-'!B$2-'F+ , F-'!B$3))</f>
        <v>1.2068791068449063E-4</v>
      </c>
      <c r="C1877" s="2" cm="1">
        <f t="array" ref="C1877">[1]!table_weight[WageEUR]*(('F+ , F-'!C$2-[1]!tbl_gk[[#This Row],[WageEUR]])/('F+ , F-'!C$2-'F+ , F-'!C$3))</f>
        <v>0</v>
      </c>
      <c r="D1877" s="2" cm="1">
        <f t="array" ref="D1877">[1]!table_weight[Crossing]*(('F+ , F-'!D$2-[1]!tbl_gk[[#This Row],[Crossing]])/('F+ , F-'!D$2-'F+ , F-'!D$3))</f>
        <v>3.3625286215233793E-2</v>
      </c>
      <c r="E1877" s="2" cm="1">
        <f t="array" ref="E1877">[1]!table_weight[Finishing]*(('F+ , F-'!E$2-[1]!tbl_gk[[#This Row],[Finishing]])/('F+ , F-'!E$2-'F+ , F-'!E$3))</f>
        <v>1.9965013690294877E-2</v>
      </c>
      <c r="F1877" s="2" cm="1">
        <f t="array" ref="F1877">[1]!table_weight[HeadingAccuracy]*(('F+ , F-'!F$2-[1]!tbl_gk[[#This Row],[HeadingAccuracy]])/('F+ , F-'!F$2-'F+ , F-'!F$3))</f>
        <v>1.1274360672166649E-2</v>
      </c>
      <c r="G1877" s="2" cm="1">
        <f t="array" ref="G1877">[1]!table_weight[ShortPassing]*(('F+ , F-'!G$2-[1]!tbl_gk[[#This Row],[ShortPassing]])/('F+ , F-'!G$2-'F+ , F-'!G$3))</f>
        <v>6.1878985827530868E-2</v>
      </c>
      <c r="H1877" s="2" cm="1">
        <f t="array" ref="H1877">[1]!table_weight[Volleys]*(('F+ , F-'!H$2-[1]!tbl_gk[[#This Row],[Volleys]])/('F+ , F-'!H$2-'F+ , F-'!H$3))</f>
        <v>2.0833057763785961E-3</v>
      </c>
      <c r="I1877" s="2" cm="1">
        <f t="array" ref="I1877">[1]!table_weight[Dribbling]*(('F+ , F-'!I$2-[1]!tbl_gk[[#This Row],[Dribbling]])/('F+ , F-'!I$2-'F+ , F-'!I$3))</f>
        <v>2.4446955539136776E-2</v>
      </c>
      <c r="J1877" s="2" cm="1">
        <f t="array" ref="J1877">[1]!table_weight[Curve]*(('F+ , F-'!J$2-[1]!tbl_gk[[#This Row],[Curve]])/('F+ , F-'!J$2-'F+ , F-'!J$3))</f>
        <v>9.295879390190295E-3</v>
      </c>
      <c r="K1877" s="2" cm="1">
        <f t="array" ref="K1877">[1]!table_weight[FKAccuracy]*(('F+ , F-'!K$2-[1]!tbl_gk[[#This Row],[FKAccuracy]])/('F+ , F-'!K$2-'F+ , F-'!K$3))</f>
        <v>9.1268634012777444E-3</v>
      </c>
      <c r="L1877" s="2" cm="1">
        <f t="array" ref="L1877">[1]!table_weight[LongPassing]*(('F+ , F-'!L$2-[1]!tbl_gk[[#This Row],[LongPassing]])/('F+ , F-'!L$2-'F+ , F-'!L$3))</f>
        <v>2.1656964003031933E-2</v>
      </c>
      <c r="M1877" s="2" cm="1">
        <f t="array" ref="M1877">[1]!table_weight[BallControl]*(('F+ , F-'!M$2-[1]!tbl_gk[[#This Row],[BallControl]])/('F+ , F-'!M$2-'F+ , F-'!M$3))</f>
        <v>1.3038376287539614E-2</v>
      </c>
      <c r="N1877" s="2" cm="1">
        <f t="array" ref="N1877">[1]!table_weight[Acceleration]*(('F+ , F-'!N$2-[1]!tbl_gk[[#This Row],[Acceleration]])/('F+ , F-'!N$2-'F+ , F-'!N$3))</f>
        <v>9.4704629646199696E-3</v>
      </c>
      <c r="O1877" s="2" cm="1">
        <f t="array" ref="O1877">[1]!table_weight[SprintSpeed]*(('F+ , F-'!O$2-[1]!tbl_gk[[#This Row],[SprintSpeed]])/('F+ , F-'!O$2-'F+ , F-'!O$3))</f>
        <v>1.2368725281411608E-2</v>
      </c>
      <c r="P1877" s="2" cm="1">
        <f t="array" ref="P1877">[1]!table_weight[Agility]*(('F+ , F-'!P$2-[1]!tbl_gk[[#This Row],[Agility]])/('F+ , F-'!P$2-'F+ , F-'!P$3))</f>
        <v>3.744354215908813E-3</v>
      </c>
      <c r="Q1877" s="2" cm="1">
        <f t="array" ref="Q1877">[1]!table_weight[Reactions]*(('F+ , F-'!Q$2-[1]!tbl_gk[[#This Row],[Reactions]])/('F+ , F-'!Q$2-'F+ , F-'!Q$3))</f>
        <v>2.1656964003031903E-3</v>
      </c>
      <c r="R1877" s="2" cm="1">
        <f t="array" ref="R1877">[1]!table_weight[Balance]*(('F+ , F-'!R$2-[1]!tbl_gk[[#This Row],[Balance]])/('F+ , F-'!R$2-'F+ , F-'!R$3))</f>
        <v>2.7318502697702049E-3</v>
      </c>
      <c r="S1877" s="2" cm="1">
        <f t="array" ref="S1877">[1]!table_weight[ShotPower]*(('F+ , F-'!S$2-[1]!tbl_gk[[#This Row],[ShotPower]])/('F+ , F-'!S$2-'F+ , F-'!S$3))</f>
        <v>8.3106398450658349E-3</v>
      </c>
      <c r="T1877" s="2" cm="1">
        <f t="array" ref="T1877">[1]!table_weight[Jumping]*(('F+ , F-'!T$2-[1]!tbl_gk[[#This Row],[Jumping]])/('F+ , F-'!T$2-'F+ , F-'!T$3))</f>
        <v>4.3794223578711763E-3</v>
      </c>
      <c r="U1877" s="2" cm="1">
        <f t="array" ref="U1877">[1]!table_weight[Stamina]*(('F+ , F-'!U$2-[1]!tbl_gk[[#This Row],[Stamina]])/('F+ , F-'!U$2-'F+ , F-'!U$3))</f>
        <v>8.5871026624924993E-3</v>
      </c>
      <c r="V1877" s="2" cm="1">
        <f t="array" ref="V1877">[1]!table_weight[Strength]*(('F+ , F-'!V$2-[1]!tbl_gk[[#This Row],[Strength]])/('F+ , F-'!V$2-'F+ , F-'!V$3))</f>
        <v>1.4197343068654266E-2</v>
      </c>
      <c r="W1877" s="2" cm="1">
        <f t="array" ref="W1877">[1]!table_weight[LongShots]*(('F+ , F-'!W$2-[1]!tbl_gk[[#This Row],[LongShots]])/('F+ , F-'!W$2-'F+ , F-'!W$3))</f>
        <v>9.3494698256990638E-3</v>
      </c>
      <c r="X1877" s="2" cm="1">
        <f t="array" ref="X1877">[1]!table_weight[Aggression]*(('F+ , F-'!X$2-[1]!tbl_gk[[#This Row],[Aggression]])/('F+ , F-'!X$2-'F+ , F-'!X$3))</f>
        <v>1.5819896562214757E-2</v>
      </c>
      <c r="Y1877" s="2" cm="1">
        <f t="array" ref="Y1877">[1]!table_weight[Interceptions]*(('F+ , F-'!Y$2-[1]!tbl_gk[[#This Row],[Interceptions]])/('F+ , F-'!Y$2-'F+ , F-'!Y$3))</f>
        <v>2.0776599612664828E-2</v>
      </c>
      <c r="Z1877" s="2" cm="1">
        <f t="array" ref="Z1877">[1]!table_weight[Positioning]*(('F+ , F-'!Z$2-[1]!tbl_gk[[#This Row],[Positioning]])/('F+ , F-'!Z$2-'F+ , F-'!Z$3))</f>
        <v>1.9225568738802474E-3</v>
      </c>
      <c r="AA1877" s="2" cm="1">
        <f t="array" ref="AA1877">[1]!table_weight[Vision]*(('F+ , F-'!AA$2-[1]!tbl_gk[[#This Row],[Vision]])/('F+ , F-'!AA$2-'F+ , F-'!AA$3))</f>
        <v>2.9814420444173963E-2</v>
      </c>
      <c r="AB1877" s="2" cm="1">
        <f t="array" ref="AB1877">[1]!table_weight[Penalties]*(('F+ , F-'!AB$2-[1]!tbl_gk[[#This Row],[Penalties]])/('F+ , F-'!AB$2-'F+ , F-'!AB$3))</f>
        <v>2.3488251400346914E-3</v>
      </c>
      <c r="AC1877" s="2" cm="1">
        <f t="array" ref="AC1877">[1]!table_weight[Composure]*(('F+ , F-'!AC$2-[1]!tbl_gk[[#This Row],[Composure]])/('F+ , F-'!AC$2-'F+ , F-'!AC$3))</f>
        <v>2.2416857476822497E-3</v>
      </c>
      <c r="AD1877" s="2" cm="1">
        <f t="array" ref="AD1877">[1]!table_weight[Marking]*(('F+ , F-'!AD$2-[1]!tbl_gk[[#This Row],[Marking]])/('F+ , F-'!AD$2-'F+ , F-'!AD$3))</f>
        <v>3.3127133826860035E-2</v>
      </c>
      <c r="AE1877" s="2" cm="1">
        <f t="array" ref="AE1877">[1]!table_weight[StandingTackle]*(('F+ , F-'!AE$2-[1]!tbl_gk[[#This Row],[StandingTackle]])/('F+ , F-'!AE$2-'F+ , F-'!AE$3))</f>
        <v>2.465854322450484E-2</v>
      </c>
      <c r="AF1877" s="2" cm="1">
        <f t="array" ref="AF1877">[1]!table_weight[SlidingTackle]*(('F+ , F-'!AF$2-[1]!tbl_gk[[#This Row],[SlidingTackle]])/('F+ , F-'!AF$2-'F+ , F-'!AF$3))</f>
        <v>8.9667429907290316E-3</v>
      </c>
      <c r="AG1877" s="2" cm="1">
        <f t="array" ref="AG1877">[1]!table_weight[GKDiving]*(('F+ , F-'!AG$2-[1]!tbl_gk[[#This Row],[GKDiving]])/('F+ , F-'!AG$2-'F+ , F-'!AG$3))</f>
        <v>5.1243535138424057E-2</v>
      </c>
      <c r="AH1877" s="2" cm="1">
        <f t="array" ref="AH1877">[1]!table_weight[GKHandling]*(('F+ , F-'!AH$2-[1]!tbl_gk[[#This Row],[GKHandling]])/('F+ , F-'!AH$2-'F+ , F-'!AH$3))</f>
        <v>6.416581791246144E-2</v>
      </c>
      <c r="AI1877" s="2" cm="1">
        <f t="array" ref="AI1877">[1]!table_weight[GKKicking]*(('F+ , F-'!AI$2-[1]!tbl_gk[[#This Row],[GKKicking]])/('F+ , F-'!AI$2-'F+ , F-'!AI$3))</f>
        <v>3.8460602372984459E-2</v>
      </c>
      <c r="AJ1877" s="2" cm="1">
        <f t="array" ref="AJ1877">[1]!table_weight[GKPositioning]*(('F+ , F-'!AJ$2-[1]!tbl_gk[[#This Row],[GKPositioning]])/('F+ , F-'!AJ$2-'F+ , F-'!AJ$3))</f>
        <v>2.1443448550232839E-2</v>
      </c>
      <c r="AK1877" s="2" cm="1">
        <f t="array" ref="AK1877">[1]!table_weight[GKReflexes]*(('F+ , F-'!AK$2-[1]!tbl_gk[[#This Row],[GKReflexes]])/('F+ , F-'!AK$2-'F+ , F-'!AK$3))</f>
        <v>4.7371801372409796E-2</v>
      </c>
    </row>
    <row r="1878" spans="1:37" x14ac:dyDescent="0.55000000000000004">
      <c r="A1878" s="7">
        <f>[1]!tbl_gk[[#This Row],[ID]]</f>
        <v>269388</v>
      </c>
      <c r="B1878" s="1" cm="1">
        <f t="array" ref="B1878">[1]!table_weight[ValueEUR]*(('F+ , F-'!B$2-[1]!tbl_gk[[#This Row],[ValueEUR]])/('F+ , F-'!B$2-'F+ , F-'!B$3))</f>
        <v>4.3521727382386649E-5</v>
      </c>
      <c r="C1878" s="1" cm="1">
        <f t="array" ref="C1878">[1]!table_weight[WageEUR]*(('F+ , F-'!C$2-[1]!tbl_gk[[#This Row],[WageEUR]])/('F+ , F-'!C$2-'F+ , F-'!C$3))</f>
        <v>7.8241870618836313E-5</v>
      </c>
      <c r="D1878" s="1" cm="1">
        <f t="array" ref="D1878">[1]!table_weight[Crossing]*(('F+ , F-'!D$2-[1]!tbl_gk[[#This Row],[Crossing]])/('F+ , F-'!D$2-'F+ , F-'!D$3))</f>
        <v>3.4746129089074922E-2</v>
      </c>
      <c r="E1878" s="1" cm="1">
        <f t="array" ref="E1878">[1]!table_weight[Finishing]*(('F+ , F-'!E$2-[1]!tbl_gk[[#This Row],[Finishing]])/('F+ , F-'!E$2-'F+ , F-'!E$3))</f>
        <v>2.1961515059324362E-2</v>
      </c>
      <c r="F1878" s="1" cm="1">
        <f t="array" ref="F1878">[1]!table_weight[HeadingAccuracy]*(('F+ , F-'!F$2-[1]!tbl_gk[[#This Row],[HeadingAccuracy]])/('F+ , F-'!F$2-'F+ , F-'!F$3))</f>
        <v>1.1274360672166649E-2</v>
      </c>
      <c r="G1878" s="1" cm="1">
        <f t="array" ref="G1878">[1]!table_weight[ShortPassing]*(('F+ , F-'!G$2-[1]!tbl_gk[[#This Row],[ShortPassing]])/('F+ , F-'!G$2-'F+ , F-'!G$3))</f>
        <v>3.7971195848712121E-2</v>
      </c>
      <c r="H1878" s="1" cm="1">
        <f t="array" ref="H1878">[1]!table_weight[Volleys]*(('F+ , F-'!H$2-[1]!tbl_gk[[#This Row],[Volleys]])/('F+ , F-'!H$2-'F+ , F-'!H$3))</f>
        <v>2.4305234057750281E-3</v>
      </c>
      <c r="I1878" s="1" cm="1">
        <f t="array" ref="I1878">[1]!table_weight[Dribbling]*(('F+ , F-'!I$2-[1]!tbl_gk[[#This Row],[Dribbling]])/('F+ , F-'!I$2-'F+ , F-'!I$3))</f>
        <v>2.0535442652874894E-2</v>
      </c>
      <c r="J1878" s="1" cm="1">
        <f t="array" ref="J1878">[1]!table_weight[Curve]*(('F+ , F-'!J$2-[1]!tbl_gk[[#This Row],[Curve]])/('F+ , F-'!J$2-'F+ , F-'!J$3))</f>
        <v>9.295879390190295E-3</v>
      </c>
      <c r="K1878" s="1" cm="1">
        <f t="array" ref="K1878">[1]!table_weight[FKAccuracy]*(('F+ , F-'!K$2-[1]!tbl_gk[[#This Row],[FKAccuracy]])/('F+ , F-'!K$2-'F+ , F-'!K$3))</f>
        <v>9.7353209613629272E-3</v>
      </c>
      <c r="L1878" s="1" cm="1">
        <f t="array" ref="L1878">[1]!table_weight[LongPassing]*(('F+ , F-'!L$2-[1]!tbl_gk[[#This Row],[LongPassing]])/('F+ , F-'!L$2-'F+ , F-'!L$3))</f>
        <v>1.5701298902198155E-2</v>
      </c>
      <c r="M1878" s="1" cm="1">
        <f t="array" ref="M1878">[1]!table_weight[BallControl]*(('F+ , F-'!M$2-[1]!tbl_gk[[#This Row],[BallControl]])/('F+ , F-'!M$2-'F+ , F-'!M$3))</f>
        <v>1.4776826459211564E-2</v>
      </c>
      <c r="N1878" s="1" cm="1">
        <f t="array" ref="N1878">[1]!table_weight[Acceleration]*(('F+ , F-'!N$2-[1]!tbl_gk[[#This Row],[Acceleration]])/('F+ , F-'!N$2-'F+ , F-'!N$3))</f>
        <v>9.0194885377333049E-3</v>
      </c>
      <c r="O1878" s="1" cm="1">
        <f t="array" ref="O1878">[1]!table_weight[SprintSpeed]*(('F+ , F-'!O$2-[1]!tbl_gk[[#This Row],[SprintSpeed]])/('F+ , F-'!O$2-'F+ , F-'!O$3))</f>
        <v>1.3212047459689671E-2</v>
      </c>
      <c r="P1878" s="1" cm="1">
        <f t="array" ref="P1878">[1]!table_weight[Agility]*(('F+ , F-'!P$2-[1]!tbl_gk[[#This Row],[Agility]])/('F+ , F-'!P$2-'F+ , F-'!P$3))</f>
        <v>5.1484870468746172E-3</v>
      </c>
      <c r="Q1878" s="1" cm="1">
        <f t="array" ref="Q1878">[1]!table_weight[Reactions]*(('F+ , F-'!Q$2-[1]!tbl_gk[[#This Row],[Reactions]])/('F+ , F-'!Q$2-'F+ , F-'!Q$3))</f>
        <v>1.8563112002598775E-3</v>
      </c>
      <c r="R1878" s="1" cm="1">
        <f t="array" ref="R1878">[1]!table_weight[Balance]*(('F+ , F-'!R$2-[1]!tbl_gk[[#This Row],[Balance]])/('F+ , F-'!R$2-'F+ , F-'!R$3))</f>
        <v>2.6697627636390639E-3</v>
      </c>
      <c r="S1878" s="1" cm="1">
        <f t="array" ref="S1878">[1]!table_weight[ShotPower]*(('F+ , F-'!S$2-[1]!tbl_gk[[#This Row],[ShotPower]])/('F+ , F-'!S$2-'F+ , F-'!S$3))</f>
        <v>7.0121023692742987E-3</v>
      </c>
      <c r="T1878" s="1" cm="1">
        <f t="array" ref="T1878">[1]!table_weight[Jumping]*(('F+ , F-'!T$2-[1]!tbl_gk[[#This Row],[Jumping]])/('F+ , F-'!T$2-'F+ , F-'!T$3))</f>
        <v>4.0359382513714759E-3</v>
      </c>
      <c r="U1878" s="1" cm="1">
        <f t="array" ref="U1878">[1]!table_weight[Stamina]*(('F+ , F-'!U$2-[1]!tbl_gk[[#This Row],[Stamina]])/('F+ , F-'!U$2-'F+ , F-'!U$3))</f>
        <v>1.5456784792486501E-2</v>
      </c>
      <c r="V1878" s="1" cm="1">
        <f t="array" ref="V1878">[1]!table_weight[Strength]*(('F+ , F-'!V$2-[1]!tbl_gk[[#This Row],[Strength]])/('F+ , F-'!V$2-'F+ , F-'!V$3))</f>
        <v>2.3958016428354077E-2</v>
      </c>
      <c r="W1878" s="1" cm="1">
        <f t="array" ref="W1878">[1]!table_weight[LongShots]*(('F+ , F-'!W$2-[1]!tbl_gk[[#This Row],[LongShots]])/('F+ , F-'!W$2-'F+ , F-'!W$3))</f>
        <v>9.3494698256990638E-3</v>
      </c>
      <c r="X1878" s="1" cm="1">
        <f t="array" ref="X1878">[1]!table_weight[Aggression]*(('F+ , F-'!X$2-[1]!tbl_gk[[#This Row],[Aggression]])/('F+ , F-'!X$2-'F+ , F-'!X$3))</f>
        <v>1.2169151201703659E-2</v>
      </c>
      <c r="Y1878" s="1" cm="1">
        <f t="array" ref="Y1878">[1]!table_weight[Interceptions]*(('F+ , F-'!Y$2-[1]!tbl_gk[[#This Row],[Interceptions]])/('F+ , F-'!Y$2-'F+ , F-'!Y$3))</f>
        <v>2.2161706253509151E-2</v>
      </c>
      <c r="Z1878" s="1" cm="1">
        <f t="array" ref="Z1878">[1]!table_weight[Positioning]*(('F+ , F-'!Z$2-[1]!tbl_gk[[#This Row],[Positioning]])/('F+ , F-'!Z$2-'F+ , F-'!Z$3))</f>
        <v>2.3662238447756888E-3</v>
      </c>
      <c r="AA1878" s="1" cm="1">
        <f t="array" ref="AA1878">[1]!table_weight[Vision]*(('F+ , F-'!AA$2-[1]!tbl_gk[[#This Row],[Vision]])/('F+ , F-'!AA$2-'F+ , F-'!AA$3))</f>
        <v>2.9104553290741252E-2</v>
      </c>
      <c r="AB1878" s="1" cm="1">
        <f t="array" ref="AB1878">[1]!table_weight[Penalties]*(('F+ , F-'!AB$2-[1]!tbl_gk[[#This Row],[Penalties]])/('F+ , F-'!AB$2-'F+ , F-'!AB$3))</f>
        <v>2.5054134827036706E-3</v>
      </c>
      <c r="AC1878" s="1" cm="1">
        <f t="array" ref="AC1878">[1]!table_weight[Composure]*(('F+ , F-'!AC$2-[1]!tbl_gk[[#This Row],[Composure]])/('F+ , F-'!AC$2-'F+ , F-'!AC$3))</f>
        <v>1.7079510458531426E-3</v>
      </c>
      <c r="AD1878" s="1" cm="1">
        <f t="array" ref="AD1878">[1]!table_weight[Marking]*(('F+ , F-'!AD$2-[1]!tbl_gk[[#This Row],[Marking]])/('F+ , F-'!AD$2-'F+ , F-'!AD$3))</f>
        <v>3.4704616390043845E-2</v>
      </c>
      <c r="AE1878" s="1" cm="1">
        <f t="array" ref="AE1878">[1]!table_weight[StandingTackle]*(('F+ , F-'!AE$2-[1]!tbl_gk[[#This Row],[StandingTackle]])/('F+ , F-'!AE$2-'F+ , F-'!AE$3))</f>
        <v>2.9141914719869356E-2</v>
      </c>
      <c r="AF1878" s="1" cm="1">
        <f t="array" ref="AF1878">[1]!table_weight[SlidingTackle]*(('F+ , F-'!AF$2-[1]!tbl_gk[[#This Row],[SlidingTackle]])/('F+ , F-'!AF$2-'F+ , F-'!AF$3))</f>
        <v>1.120842873841129E-2</v>
      </c>
      <c r="AG1878" s="1" cm="1">
        <f t="array" ref="AG1878">[1]!table_weight[GKDiving]*(('F+ , F-'!AG$2-[1]!tbl_gk[[#This Row],[GKDiving]])/('F+ , F-'!AG$2-'F+ , F-'!AG$3))</f>
        <v>5.2951652976371534E-2</v>
      </c>
      <c r="AH1878" s="1" cm="1">
        <f t="array" ref="AH1878">[1]!table_weight[GKHandling]*(('F+ , F-'!AH$2-[1]!tbl_gk[[#This Row],[GKHandling]])/('F+ , F-'!AH$2-'F+ , F-'!AH$3))</f>
        <v>5.3471514927051197E-2</v>
      </c>
      <c r="AI1878" s="1" cm="1">
        <f t="array" ref="AI1878">[1]!table_weight[GKKicking]*(('F+ , F-'!AI$2-[1]!tbl_gk[[#This Row],[GKKicking]])/('F+ , F-'!AI$2-'F+ , F-'!AI$3))</f>
        <v>3.2199574079707916E-2</v>
      </c>
      <c r="AJ1878" s="1" cm="1">
        <f t="array" ref="AJ1878">[1]!table_weight[GKPositioning]*(('F+ , F-'!AJ$2-[1]!tbl_gk[[#This Row],[GKPositioning]])/('F+ , F-'!AJ$2-'F+ , F-'!AJ$3))</f>
        <v>2.0812758886990693E-2</v>
      </c>
      <c r="AK1878" s="1" cm="1">
        <f t="array" ref="AK1878">[1]!table_weight[GKReflexes]*(('F+ , F-'!AK$2-[1]!tbl_gk[[#This Row],[GKReflexes]])/('F+ , F-'!AK$2-'F+ , F-'!AK$3))</f>
        <v>5.64817631747963E-2</v>
      </c>
    </row>
    <row r="1879" spans="1:37" x14ac:dyDescent="0.55000000000000004">
      <c r="A1879" s="8">
        <f>[1]!tbl_gk[[#This Row],[ID]]</f>
        <v>269406</v>
      </c>
      <c r="B1879" s="2" cm="1">
        <f t="array" ref="B1879">[1]!table_weight[ValueEUR]*(('F+ , F-'!B$2-[1]!tbl_gk[[#This Row],[ValueEUR]])/('F+ , F-'!B$2-'F+ , F-'!B$3))</f>
        <v>1.0525467402406984E-4</v>
      </c>
      <c r="C1879" s="2" cm="1">
        <f t="array" ref="C1879">[1]!table_weight[WageEUR]*(('F+ , F-'!C$2-[1]!tbl_gk[[#This Row],[WageEUR]])/('F+ , F-'!C$2-'F+ , F-'!C$3))</f>
        <v>7.8241870618836323E-6</v>
      </c>
      <c r="D1879" s="2" cm="1">
        <f t="array" ref="D1879">[1]!table_weight[Crossing]*(('F+ , F-'!D$2-[1]!tbl_gk[[#This Row],[Crossing]])/('F+ , F-'!D$2-'F+ , F-'!D$3))</f>
        <v>3.6987814836757178E-2</v>
      </c>
      <c r="E1879" s="2" cm="1">
        <f t="array" ref="E1879">[1]!table_weight[Finishing]*(('F+ , F-'!E$2-[1]!tbl_gk[[#This Row],[Finishing]])/('F+ , F-'!E$2-'F+ , F-'!E$3))</f>
        <v>2.096326437480962E-2</v>
      </c>
      <c r="F1879" s="2" cm="1">
        <f t="array" ref="F1879">[1]!table_weight[HeadingAccuracy]*(('F+ , F-'!F$2-[1]!tbl_gk[[#This Row],[HeadingAccuracy]])/('F+ , F-'!F$2-'F+ , F-'!F$3))</f>
        <v>1.1274360672166649E-2</v>
      </c>
      <c r="G1879" s="2" cm="1">
        <f t="array" ref="G1879">[1]!table_weight[ShortPassing]*(('F+ , F-'!G$2-[1]!tbl_gk[[#This Row],[ShortPassing]])/('F+ , F-'!G$2-'F+ , F-'!G$3))</f>
        <v>6.3285326414520199E-2</v>
      </c>
      <c r="H1879" s="2" cm="1">
        <f t="array" ref="H1879">[1]!table_weight[Volleys]*(('F+ , F-'!H$2-[1]!tbl_gk[[#This Row],[Volleys]])/('F+ , F-'!H$2-'F+ , F-'!H$3))</f>
        <v>2.1990449861774069E-3</v>
      </c>
      <c r="I1879" s="2" cm="1">
        <f t="array" ref="I1879">[1]!table_weight[Dribbling]*(('F+ , F-'!I$2-[1]!tbl_gk[[#This Row],[Dribbling]])/('F+ , F-'!I$2-'F+ , F-'!I$3))</f>
        <v>2.0535442652874894E-2</v>
      </c>
      <c r="J1879" s="2" cm="1">
        <f t="array" ref="J1879">[1]!table_weight[Curve]*(('F+ , F-'!J$2-[1]!tbl_gk[[#This Row],[Curve]])/('F+ , F-'!J$2-'F+ , F-'!J$3))</f>
        <v>9.9719433458404991E-3</v>
      </c>
      <c r="K1879" s="2" cm="1">
        <f t="array" ref="K1879">[1]!table_weight[FKAccuracy]*(('F+ , F-'!K$2-[1]!tbl_gk[[#This Row],[FKAccuracy]])/('F+ , F-'!K$2-'F+ , F-'!K$3))</f>
        <v>9.7353209613629272E-3</v>
      </c>
      <c r="L1879" s="2" cm="1">
        <f t="array" ref="L1879">[1]!table_weight[LongPassing]*(('F+ , F-'!L$2-[1]!tbl_gk[[#This Row],[LongPassing]])/('F+ , F-'!L$2-'F+ , F-'!L$3))</f>
        <v>2.1656964003031933E-2</v>
      </c>
      <c r="M1879" s="2" cm="1">
        <f t="array" ref="M1879">[1]!table_weight[BallControl]*(('F+ , F-'!M$2-[1]!tbl_gk[[#This Row],[BallControl]])/('F+ , F-'!M$2-'F+ , F-'!M$3))</f>
        <v>1.5211439002129552E-2</v>
      </c>
      <c r="N1879" s="2" cm="1">
        <f t="array" ref="N1879">[1]!table_weight[Acceleration]*(('F+ , F-'!N$2-[1]!tbl_gk[[#This Row],[Acceleration]])/('F+ , F-'!N$2-'F+ , F-'!N$3))</f>
        <v>8.5685141108466402E-3</v>
      </c>
      <c r="O1879" s="2" cm="1">
        <f t="array" ref="O1879">[1]!table_weight[SprintSpeed]*(('F+ , F-'!O$2-[1]!tbl_gk[[#This Row],[SprintSpeed]])/('F+ , F-'!O$2-'F+ , F-'!O$3))</f>
        <v>9.838758746577414E-3</v>
      </c>
      <c r="P1879" s="2" cm="1">
        <f t="array" ref="P1879">[1]!table_weight[Agility]*(('F+ , F-'!P$2-[1]!tbl_gk[[#This Row],[Agility]])/('F+ , F-'!P$2-'F+ , F-'!P$3))</f>
        <v>4.9144649083803166E-3</v>
      </c>
      <c r="Q1879" s="2" cm="1">
        <f t="array" ref="Q1879">[1]!table_weight[Reactions]*(('F+ , F-'!Q$2-[1]!tbl_gk[[#This Row],[Reactions]])/('F+ , F-'!Q$2-'F+ , F-'!Q$3))</f>
        <v>1.8563112002598775E-3</v>
      </c>
      <c r="R1879" s="2" cm="1">
        <f t="array" ref="R1879">[1]!table_weight[Balance]*(('F+ , F-'!R$2-[1]!tbl_gk[[#This Row],[Balance]])/('F+ , F-'!R$2-'F+ , F-'!R$3))</f>
        <v>1.2417501226228205E-3</v>
      </c>
      <c r="S1879" s="2" cm="1">
        <f t="array" ref="S1879">[1]!table_weight[ShotPower]*(('F+ , F-'!S$2-[1]!tbl_gk[[#This Row],[ShotPower]])/('F+ , F-'!S$2-'F+ , F-'!S$3))</f>
        <v>8.570347340224143E-3</v>
      </c>
      <c r="T1879" s="2" cm="1">
        <f t="array" ref="T1879">[1]!table_weight[Jumping]*(('F+ , F-'!T$2-[1]!tbl_gk[[#This Row],[Jumping]])/('F+ , F-'!T$2-'F+ , F-'!T$3))</f>
        <v>2.1467756656231253E-3</v>
      </c>
      <c r="U1879" s="2" cm="1">
        <f t="array" ref="U1879">[1]!table_weight[Stamina]*(('F+ , F-'!U$2-[1]!tbl_gk[[#This Row],[Stamina]])/('F+ , F-'!U$2-'F+ , F-'!U$3))</f>
        <v>2.4043887454978999E-2</v>
      </c>
      <c r="V1879" s="2" cm="1">
        <f t="array" ref="V1879">[1]!table_weight[Strength]*(('F+ , F-'!V$2-[1]!tbl_gk[[#This Row],[Strength]])/('F+ , F-'!V$2-'F+ , F-'!V$3))</f>
        <v>2.7507352195517646E-2</v>
      </c>
      <c r="W1879" s="2" cm="1">
        <f t="array" ref="W1879">[1]!table_weight[LongShots]*(('F+ , F-'!W$2-[1]!tbl_gk[[#This Row],[LongShots]])/('F+ , F-'!W$2-'F+ , F-'!W$3))</f>
        <v>9.86888481601568E-3</v>
      </c>
      <c r="X1879" s="2" cm="1">
        <f t="array" ref="X1879">[1]!table_weight[Aggression]*(('F+ , F-'!X$2-[1]!tbl_gk[[#This Row],[Aggression]])/('F+ , F-'!X$2-'F+ , F-'!X$3))</f>
        <v>1.5211439002129575E-2</v>
      </c>
      <c r="Y1879" s="2" cm="1">
        <f t="array" ref="Y1879">[1]!table_weight[Interceptions]*(('F+ , F-'!Y$2-[1]!tbl_gk[[#This Row],[Interceptions]])/('F+ , F-'!Y$2-'F+ , F-'!Y$3))</f>
        <v>2.1469152933086991E-2</v>
      </c>
      <c r="Z1879" s="2" cm="1">
        <f t="array" ref="Z1879">[1]!table_weight[Positioning]*(('F+ , F-'!Z$2-[1]!tbl_gk[[#This Row],[Positioning]])/('F+ , F-'!Z$2-'F+ , F-'!Z$3))</f>
        <v>2.2183348544772088E-3</v>
      </c>
      <c r="AA1879" s="2" cm="1">
        <f t="array" ref="AA1879">[1]!table_weight[Vision]*(('F+ , F-'!AA$2-[1]!tbl_gk[[#This Row],[Vision]])/('F+ , F-'!AA$2-'F+ , F-'!AA$3))</f>
        <v>2.2715748909846831E-2</v>
      </c>
      <c r="AB1879" s="2" cm="1">
        <f t="array" ref="AB1879">[1]!table_weight[Penalties]*(('F+ , F-'!AB$2-[1]!tbl_gk[[#This Row],[Penalties]])/('F+ , F-'!AB$2-'F+ , F-'!AB$3))</f>
        <v>2.3879722257019362E-3</v>
      </c>
      <c r="AC1879" s="2" cm="1">
        <f t="array" ref="AC1879">[1]!table_weight[Composure]*(('F+ , F-'!AC$2-[1]!tbl_gk[[#This Row],[Composure]])/('F+ , F-'!AC$2-'F+ , F-'!AC$3))</f>
        <v>1.9748183967676961E-3</v>
      </c>
      <c r="AD1879" s="2" cm="1">
        <f t="array" ref="AD1879">[1]!table_weight[Marking]*(('F+ , F-'!AD$2-[1]!tbl_gk[[#This Row],[Marking]])/('F+ , F-'!AD$2-'F+ , F-'!AD$3))</f>
        <v>3.3127133826860035E-2</v>
      </c>
      <c r="AE1879" s="2" cm="1">
        <f t="array" ref="AE1879">[1]!table_weight[StandingTackle]*(('F+ , F-'!AE$2-[1]!tbl_gk[[#This Row],[StandingTackle]])/('F+ , F-'!AE$2-'F+ , F-'!AE$3))</f>
        <v>2.6900228972187096E-2</v>
      </c>
      <c r="AF1879" s="2" cm="1">
        <f t="array" ref="AF1879">[1]!table_weight[SlidingTackle]*(('F+ , F-'!AF$2-[1]!tbl_gk[[#This Row],[SlidingTackle]])/('F+ , F-'!AF$2-'F+ , F-'!AF$3))</f>
        <v>1.0461200155850536E-2</v>
      </c>
      <c r="AG1879" s="2" cm="1">
        <f t="array" ref="AG1879">[1]!table_weight[GKDiving]*(('F+ , F-'!AG$2-[1]!tbl_gk[[#This Row],[GKDiving]])/('F+ , F-'!AG$2-'F+ , F-'!AG$3))</f>
        <v>5.9784124328161402E-2</v>
      </c>
      <c r="AH1879" s="2" cm="1">
        <f t="array" ref="AH1879">[1]!table_weight[GKHandling]*(('F+ , F-'!AH$2-[1]!tbl_gk[[#This Row],[GKHandling]])/('F+ , F-'!AH$2-'F+ , F-'!AH$3))</f>
        <v>6.2383434081559733E-2</v>
      </c>
      <c r="AI1879" s="2" cm="1">
        <f t="array" ref="AI1879">[1]!table_weight[GKKicking]*(('F+ , F-'!AI$2-[1]!tbl_gk[[#This Row],[GKKicking]])/('F+ , F-'!AI$2-'F+ , F-'!AI$3))</f>
        <v>3.9355034986309684E-2</v>
      </c>
      <c r="AJ1879" s="2" cm="1">
        <f t="array" ref="AJ1879">[1]!table_weight[GKPositioning]*(('F+ , F-'!AJ$2-[1]!tbl_gk[[#This Row],[GKPositioning]])/('F+ , F-'!AJ$2-'F+ , F-'!AJ$3))</f>
        <v>2.3966207203201407E-2</v>
      </c>
      <c r="AK1879" s="2" cm="1">
        <f t="array" ref="AK1879">[1]!table_weight[GKReflexes]*(('F+ , F-'!AK$2-[1]!tbl_gk[[#This Row],[GKReflexes]])/('F+ , F-'!AK$2-'F+ , F-'!AK$3))</f>
        <v>5.10157860933644E-2</v>
      </c>
    </row>
    <row r="1880" spans="1:37" x14ac:dyDescent="0.55000000000000004">
      <c r="A1880" s="7">
        <f>[1]!tbl_gk[[#This Row],[ID]]</f>
        <v>269410</v>
      </c>
      <c r="B1880" s="1" cm="1">
        <f t="array" ref="B1880">[1]!table_weight[ValueEUR]*(('F+ , F-'!B$2-[1]!tbl_gk[[#This Row],[ValueEUR]])/('F+ , F-'!B$2-'F+ , F-'!B$3))</f>
        <v>4.9695022046554962E-5</v>
      </c>
      <c r="C1880" s="1" cm="1">
        <f t="array" ref="C1880">[1]!table_weight[WageEUR]*(('F+ , F-'!C$2-[1]!tbl_gk[[#This Row],[WageEUR]])/('F+ , F-'!C$2-'F+ , F-'!C$3))</f>
        <v>7.8241870618836313E-5</v>
      </c>
      <c r="D1880" s="1" cm="1">
        <f t="array" ref="D1880">[1]!table_weight[Crossing]*(('F+ , F-'!D$2-[1]!tbl_gk[[#This Row],[Crossing]])/('F+ , F-'!D$2-'F+ , F-'!D$3))</f>
        <v>3.81086577105983E-2</v>
      </c>
      <c r="E1880" s="1" cm="1">
        <f t="array" ref="E1880">[1]!table_weight[Finishing]*(('F+ , F-'!E$2-[1]!tbl_gk[[#This Row],[Finishing]])/('F+ , F-'!E$2-'F+ , F-'!E$3))</f>
        <v>1.7968512321265388E-2</v>
      </c>
      <c r="F1880" s="1" cm="1">
        <f t="array" ref="F1880">[1]!table_weight[HeadingAccuracy]*(('F+ , F-'!F$2-[1]!tbl_gk[[#This Row],[HeadingAccuracy]])/('F+ , F-'!F$2-'F+ , F-'!F$3))</f>
        <v>5.8459647929752995E-3</v>
      </c>
      <c r="G1880" s="1" cm="1">
        <f t="array" ref="G1880">[1]!table_weight[ShortPassing]*(('F+ , F-'!G$2-[1]!tbl_gk[[#This Row],[ShortPassing]])/('F+ , F-'!G$2-'F+ , F-'!G$3))</f>
        <v>4.6409239370648142E-2</v>
      </c>
      <c r="H1880" s="1" cm="1">
        <f t="array" ref="H1880">[1]!table_weight[Volleys]*(('F+ , F-'!H$2-[1]!tbl_gk[[#This Row],[Volleys]])/('F+ , F-'!H$2-'F+ , F-'!H$3))</f>
        <v>2.0833057763785961E-3</v>
      </c>
      <c r="I1880" s="1" cm="1">
        <f t="array" ref="I1880">[1]!table_weight[Dribbling]*(('F+ , F-'!I$2-[1]!tbl_gk[[#This Row],[Dribbling]])/('F+ , F-'!I$2-'F+ , F-'!I$3))</f>
        <v>1.7601807988178481E-2</v>
      </c>
      <c r="J1880" s="1" cm="1">
        <f t="array" ref="J1880">[1]!table_weight[Curve]*(('F+ , F-'!J$2-[1]!tbl_gk[[#This Row],[Curve]])/('F+ , F-'!J$2-'F+ , F-'!J$3))</f>
        <v>9.9719433458404991E-3</v>
      </c>
      <c r="K1880" s="1" cm="1">
        <f t="array" ref="K1880">[1]!table_weight[FKAccuracy]*(('F+ , F-'!K$2-[1]!tbl_gk[[#This Row],[FKAccuracy]])/('F+ , F-'!K$2-'F+ , F-'!K$3))</f>
        <v>9.7353209613629272E-3</v>
      </c>
      <c r="L1880" s="1" cm="1">
        <f t="array" ref="L1880">[1]!table_weight[LongPassing]*(('F+ , F-'!L$2-[1]!tbl_gk[[#This Row],[LongPassing]])/('F+ , F-'!L$2-'F+ , F-'!L$3))</f>
        <v>2.0574115802880336E-2</v>
      </c>
      <c r="M1880" s="1" cm="1">
        <f t="array" ref="M1880">[1]!table_weight[BallControl]*(('F+ , F-'!M$2-[1]!tbl_gk[[#This Row],[BallControl]])/('F+ , F-'!M$2-'F+ , F-'!M$3))</f>
        <v>1.1734538658785654E-2</v>
      </c>
      <c r="N1880" s="1" cm="1">
        <f t="array" ref="N1880">[1]!table_weight[Acceleration]*(('F+ , F-'!N$2-[1]!tbl_gk[[#This Row],[Acceleration]])/('F+ , F-'!N$2-'F+ , F-'!N$3))</f>
        <v>7.8920524705166431E-3</v>
      </c>
      <c r="O1880" s="1" cm="1">
        <f t="array" ref="O1880">[1]!table_weight[SprintSpeed]*(('F+ , F-'!O$2-[1]!tbl_gk[[#This Row],[SprintSpeed]])/('F+ , F-'!O$2-'F+ , F-'!O$3))</f>
        <v>1.124429571037419E-2</v>
      </c>
      <c r="P1880" s="1" cm="1">
        <f t="array" ref="P1880">[1]!table_weight[Agility]*(('F+ , F-'!P$2-[1]!tbl_gk[[#This Row],[Agility]])/('F+ , F-'!P$2-'F+ , F-'!P$3))</f>
        <v>3.8613652851559629E-3</v>
      </c>
      <c r="Q1880" s="1" cm="1">
        <f t="array" ref="Q1880">[1]!table_weight[Reactions]*(('F+ , F-'!Q$2-[1]!tbl_gk[[#This Row],[Reactions]])/('F+ , F-'!Q$2-'F+ , F-'!Q$3))</f>
        <v>1.7016186002382209E-3</v>
      </c>
      <c r="R1880" s="1" cm="1">
        <f t="array" ref="R1880">[1]!table_weight[Balance]*(('F+ , F-'!R$2-[1]!tbl_gk[[#This Row],[Balance]])/('F+ , F-'!R$2-'F+ , F-'!R$3))</f>
        <v>2.8560252820324875E-3</v>
      </c>
      <c r="S1880" s="1" cm="1">
        <f t="array" ref="S1880">[1]!table_weight[ShotPower]*(('F+ , F-'!S$2-[1]!tbl_gk[[#This Row],[ShotPower]])/('F+ , F-'!S$2-'F+ , F-'!S$3))</f>
        <v>6.7523948741159906E-3</v>
      </c>
      <c r="T1880" s="1" cm="1">
        <f t="array" ref="T1880">[1]!table_weight[Jumping]*(('F+ , F-'!T$2-[1]!tbl_gk[[#This Row],[Jumping]])/('F+ , F-'!T$2-'F+ , F-'!T$3))</f>
        <v>2.91961490524745E-3</v>
      </c>
      <c r="U1880" s="1" cm="1">
        <f t="array" ref="U1880">[1]!table_weight[Stamina]*(('F+ , F-'!U$2-[1]!tbl_gk[[#This Row],[Stamina]])/('F+ , F-'!U$2-'F+ , F-'!U$3))</f>
        <v>8.5871026624924993E-3</v>
      </c>
      <c r="V1880" s="1" cm="1">
        <f t="array" ref="V1880">[1]!table_weight[Strength]*(('F+ , F-'!V$2-[1]!tbl_gk[[#This Row],[Strength]])/('F+ , F-'!V$2-'F+ , F-'!V$3))</f>
        <v>8.8733394179089167E-3</v>
      </c>
      <c r="W1880" s="1" cm="1">
        <f t="array" ref="W1880">[1]!table_weight[LongShots]*(('F+ , F-'!W$2-[1]!tbl_gk[[#This Row],[LongShots]])/('F+ , F-'!W$2-'F+ , F-'!W$3))</f>
        <v>1.0388299806332293E-2</v>
      </c>
      <c r="X1880" s="1" cm="1">
        <f t="array" ref="X1880">[1]!table_weight[Aggression]*(('F+ , F-'!X$2-[1]!tbl_gk[[#This Row],[Aggression]])/('F+ , F-'!X$2-'F+ , F-'!X$3))</f>
        <v>1.2777608761788841E-2</v>
      </c>
      <c r="Y1880" s="1" cm="1">
        <f t="array" ref="Y1880">[1]!table_weight[Interceptions]*(('F+ , F-'!Y$2-[1]!tbl_gk[[#This Row],[Interceptions]])/('F+ , F-'!Y$2-'F+ , F-'!Y$3))</f>
        <v>2.3546812894353474E-2</v>
      </c>
      <c r="Z1880" s="1" cm="1">
        <f t="array" ref="Z1880">[1]!table_weight[Positioning]*(('F+ , F-'!Z$2-[1]!tbl_gk[[#This Row],[Positioning]])/('F+ , F-'!Z$2-'F+ , F-'!Z$3))</f>
        <v>2.3662238447756888E-3</v>
      </c>
      <c r="AA1880" s="1" cm="1">
        <f t="array" ref="AA1880">[1]!table_weight[Vision]*(('F+ , F-'!AA$2-[1]!tbl_gk[[#This Row],[Vision]])/('F+ , F-'!AA$2-'F+ , F-'!AA$3))</f>
        <v>1.7746678835817837E-2</v>
      </c>
      <c r="AB1880" s="1" cm="1">
        <f t="array" ref="AB1880">[1]!table_weight[Penalties]*(('F+ , F-'!AB$2-[1]!tbl_gk[[#This Row],[Penalties]])/('F+ , F-'!AB$2-'F+ , F-'!AB$3))</f>
        <v>2.1139426260312223E-3</v>
      </c>
      <c r="AC1880" s="1" cm="1">
        <f t="array" ref="AC1880">[1]!table_weight[Composure]*(('F+ , F-'!AC$2-[1]!tbl_gk[[#This Row],[Composure]])/('F+ , F-'!AC$2-'F+ , F-'!AC$3))</f>
        <v>2.401806158230982E-3</v>
      </c>
      <c r="AD1880" s="1" cm="1">
        <f t="array" ref="AD1880">[1]!table_weight[Marking]*(('F+ , F-'!AD$2-[1]!tbl_gk[[#This Row],[Marking]])/('F+ , F-'!AD$2-'F+ , F-'!AD$3))</f>
        <v>3.7859581516411465E-2</v>
      </c>
      <c r="AE1880" s="1" cm="1">
        <f t="array" ref="AE1880">[1]!table_weight[StandingTackle]*(('F+ , F-'!AE$2-[1]!tbl_gk[[#This Row],[StandingTackle]])/('F+ , F-'!AE$2-'F+ , F-'!AE$3))</f>
        <v>1.120842873841129E-2</v>
      </c>
      <c r="AF1880" s="1" cm="1">
        <f t="array" ref="AF1880">[1]!table_weight[SlidingTackle]*(('F+ , F-'!AF$2-[1]!tbl_gk[[#This Row],[SlidingTackle]])/('F+ , F-'!AF$2-'F+ , F-'!AF$3))</f>
        <v>4.4833714953645158E-3</v>
      </c>
      <c r="AG1880" s="1" cm="1">
        <f t="array" ref="AG1880">[1]!table_weight[GKDiving]*(('F+ , F-'!AG$2-[1]!tbl_gk[[#This Row],[GKDiving]])/('F+ , F-'!AG$2-'F+ , F-'!AG$3))</f>
        <v>5.2951652976371534E-2</v>
      </c>
      <c r="AH1880" s="1" cm="1">
        <f t="array" ref="AH1880">[1]!table_weight[GKHandling]*(('F+ , F-'!AH$2-[1]!tbl_gk[[#This Row],[GKHandling]])/('F+ , F-'!AH$2-'F+ , F-'!AH$3))</f>
        <v>5.168913109614949E-2</v>
      </c>
      <c r="AI1880" s="1" cm="1">
        <f t="array" ref="AI1880">[1]!table_weight[GKKicking]*(('F+ , F-'!AI$2-[1]!tbl_gk[[#This Row],[GKKicking]])/('F+ , F-'!AI$2-'F+ , F-'!AI$3))</f>
        <v>3.1305141466382698E-2</v>
      </c>
      <c r="AJ1880" s="1" cm="1">
        <f t="array" ref="AJ1880">[1]!table_weight[GKPositioning]*(('F+ , F-'!AJ$2-[1]!tbl_gk[[#This Row],[GKPositioning]])/('F+ , F-'!AJ$2-'F+ , F-'!AJ$3))</f>
        <v>2.0182069223748555E-2</v>
      </c>
      <c r="AK1880" s="1" cm="1">
        <f t="array" ref="AK1880">[1]!table_weight[GKReflexes]*(('F+ , F-'!AK$2-[1]!tbl_gk[[#This Row],[GKReflexes]])/('F+ , F-'!AK$2-'F+ , F-'!AK$3))</f>
        <v>5.2837778453841702E-2</v>
      </c>
    </row>
    <row r="1881" spans="1:37" x14ac:dyDescent="0.55000000000000004">
      <c r="A1881" s="8">
        <f>[1]!tbl_gk[[#This Row],[ID]]</f>
        <v>269418</v>
      </c>
      <c r="B1881" s="2" cm="1">
        <f t="array" ref="B1881">[1]!table_weight[ValueEUR]*(('F+ , F-'!B$2-[1]!tbl_gk[[#This Row],[ValueEUR]])/('F+ , F-'!B$2-'F+ , F-'!B$3))</f>
        <v>6.2041611374891601E-5</v>
      </c>
      <c r="C1881" s="2" cm="1">
        <f t="array" ref="C1881">[1]!table_weight[WageEUR]*(('F+ , F-'!C$2-[1]!tbl_gk[[#This Row],[WageEUR]])/('F+ , F-'!C$2-'F+ , F-'!C$3))</f>
        <v>0</v>
      </c>
      <c r="D1881" s="2" cm="1">
        <f t="array" ref="D1881">[1]!table_weight[Crossing]*(('F+ , F-'!D$2-[1]!tbl_gk[[#This Row],[Crossing]])/('F+ , F-'!D$2-'F+ , F-'!D$3))</f>
        <v>3.4746129089074922E-2</v>
      </c>
      <c r="E1881" s="2" cm="1">
        <f t="array" ref="E1881">[1]!table_weight[Finishing]*(('F+ , F-'!E$2-[1]!tbl_gk[[#This Row],[Finishing]])/('F+ , F-'!E$2-'F+ , F-'!E$3))</f>
        <v>1.9965013690294877E-2</v>
      </c>
      <c r="F1881" s="2" cm="1">
        <f t="array" ref="F1881">[1]!table_weight[HeadingAccuracy]*(('F+ , F-'!F$2-[1]!tbl_gk[[#This Row],[HeadingAccuracy]])/('F+ , F-'!F$2-'F+ , F-'!F$3))</f>
        <v>1.1274360672166649E-2</v>
      </c>
      <c r="G1881" s="2" cm="1">
        <f t="array" ref="G1881">[1]!table_weight[ShortPassing]*(('F+ , F-'!G$2-[1]!tbl_gk[[#This Row],[ShortPassing]])/('F+ , F-'!G$2-'F+ , F-'!G$3))</f>
        <v>6.6098007588498875E-2</v>
      </c>
      <c r="H1881" s="2" cm="1">
        <f t="array" ref="H1881">[1]!table_weight[Volleys]*(('F+ , F-'!H$2-[1]!tbl_gk[[#This Row],[Volleys]])/('F+ , F-'!H$2-'F+ , F-'!H$3))</f>
        <v>2.4305234057750281E-3</v>
      </c>
      <c r="I1881" s="2" cm="1">
        <f t="array" ref="I1881">[1]!table_weight[Dribbling]*(('F+ , F-'!I$2-[1]!tbl_gk[[#This Row],[Dribbling]])/('F+ , F-'!I$2-'F+ , F-'!I$3))</f>
        <v>2.0535442652874894E-2</v>
      </c>
      <c r="J1881" s="2" cm="1">
        <f t="array" ref="J1881">[1]!table_weight[Curve]*(('F+ , F-'!J$2-[1]!tbl_gk[[#This Row],[Curve]])/('F+ , F-'!J$2-'F+ , F-'!J$3))</f>
        <v>9.6339113680153961E-3</v>
      </c>
      <c r="K1881" s="2" cm="1">
        <f t="array" ref="K1881">[1]!table_weight[FKAccuracy]*(('F+ , F-'!K$2-[1]!tbl_gk[[#This Row],[FKAccuracy]])/('F+ , F-'!K$2-'F+ , F-'!K$3))</f>
        <v>9.1268634012777444E-3</v>
      </c>
      <c r="L1881" s="2" cm="1">
        <f t="array" ref="L1881">[1]!table_weight[LongPassing]*(('F+ , F-'!L$2-[1]!tbl_gk[[#This Row],[LongPassing]])/('F+ , F-'!L$2-'F+ , F-'!L$3))</f>
        <v>2.1115539902956136E-2</v>
      </c>
      <c r="M1881" s="2" cm="1">
        <f t="array" ref="M1881">[1]!table_weight[BallControl]*(('F+ , F-'!M$2-[1]!tbl_gk[[#This Row],[BallControl]])/('F+ , F-'!M$2-'F+ , F-'!M$3))</f>
        <v>1.5211439002129552E-2</v>
      </c>
      <c r="N1881" s="2" cm="1">
        <f t="array" ref="N1881">[1]!table_weight[Acceleration]*(('F+ , F-'!N$2-[1]!tbl_gk[[#This Row],[Acceleration]])/('F+ , F-'!N$2-'F+ , F-'!N$3))</f>
        <v>9.0194885377333049E-3</v>
      </c>
      <c r="O1881" s="2" cm="1">
        <f t="array" ref="O1881">[1]!table_weight[SprintSpeed]*(('F+ , F-'!O$2-[1]!tbl_gk[[#This Row],[SprintSpeed]])/('F+ , F-'!O$2-'F+ , F-'!O$3))</f>
        <v>1.4055369637967736E-2</v>
      </c>
      <c r="P1881" s="2" cm="1">
        <f t="array" ref="P1881">[1]!table_weight[Agility]*(('F+ , F-'!P$2-[1]!tbl_gk[[#This Row],[Agility]])/('F+ , F-'!P$2-'F+ , F-'!P$3))</f>
        <v>5.1484870468746172E-3</v>
      </c>
      <c r="Q1881" s="2" cm="1">
        <f t="array" ref="Q1881">[1]!table_weight[Reactions]*(('F+ , F-'!Q$2-[1]!tbl_gk[[#This Row],[Reactions]])/('F+ , F-'!Q$2-'F+ , F-'!Q$3))</f>
        <v>2.7844668003898163E-3</v>
      </c>
      <c r="R1881" s="2" cm="1">
        <f t="array" ref="R1881">[1]!table_weight[Balance]*(('F+ , F-'!R$2-[1]!tbl_gk[[#This Row],[Balance]])/('F+ , F-'!R$2-'F+ , F-'!R$3))</f>
        <v>1.2417501226228205E-3</v>
      </c>
      <c r="S1881" s="2" cm="1">
        <f t="array" ref="S1881">[1]!table_weight[ShotPower]*(('F+ , F-'!S$2-[1]!tbl_gk[[#This Row],[ShotPower]])/('F+ , F-'!S$2-'F+ , F-'!S$3))</f>
        <v>6.7523948741159906E-3</v>
      </c>
      <c r="T1881" s="2" cm="1">
        <f t="array" ref="T1881">[1]!table_weight[Jumping]*(('F+ , F-'!T$2-[1]!tbl_gk[[#This Row],[Jumping]])/('F+ , F-'!T$2-'F+ , F-'!T$3))</f>
        <v>1.6315495058735752E-3</v>
      </c>
      <c r="U1881" s="2" cm="1">
        <f t="array" ref="U1881">[1]!table_weight[Stamina]*(('F+ , F-'!U$2-[1]!tbl_gk[[#This Row],[Stamina]])/('F+ , F-'!U$2-'F+ , F-'!U$3))</f>
        <v>8.5871026624924993E-3</v>
      </c>
      <c r="V1881" s="2" cm="1">
        <f t="array" ref="V1881">[1]!table_weight[Strength]*(('F+ , F-'!V$2-[1]!tbl_gk[[#This Row],[Strength]])/('F+ , F-'!V$2-'F+ , F-'!V$3))</f>
        <v>3.8155359497008344E-2</v>
      </c>
      <c r="W1881" s="2" cm="1">
        <f t="array" ref="W1881">[1]!table_weight[LongShots]*(('F+ , F-'!W$2-[1]!tbl_gk[[#This Row],[LongShots]])/('F+ , F-'!W$2-'F+ , F-'!W$3))</f>
        <v>9.86888481601568E-3</v>
      </c>
      <c r="X1881" s="2" cm="1">
        <f t="array" ref="X1881">[1]!table_weight[Aggression]*(('F+ , F-'!X$2-[1]!tbl_gk[[#This Row],[Aggression]])/('F+ , F-'!X$2-'F+ , F-'!X$3))</f>
        <v>1.5819896562214757E-2</v>
      </c>
      <c r="Y1881" s="2" cm="1">
        <f t="array" ref="Y1881">[1]!table_weight[Interceptions]*(('F+ , F-'!Y$2-[1]!tbl_gk[[#This Row],[Interceptions]])/('F+ , F-'!Y$2-'F+ , F-'!Y$3))</f>
        <v>2.1469152933086991E-2</v>
      </c>
      <c r="Z1881" s="2" cm="1">
        <f t="array" ref="Z1881">[1]!table_weight[Positioning]*(('F+ , F-'!Z$2-[1]!tbl_gk[[#This Row],[Positioning]])/('F+ , F-'!Z$2-'F+ , F-'!Z$3))</f>
        <v>2.2183348544772088E-3</v>
      </c>
      <c r="AA1881" s="2" cm="1">
        <f t="array" ref="AA1881">[1]!table_weight[Vision]*(('F+ , F-'!AA$2-[1]!tbl_gk[[#This Row],[Vision]])/('F+ , F-'!AA$2-'F+ , F-'!AA$3))</f>
        <v>2.7684818983875824E-2</v>
      </c>
      <c r="AB1881" s="2" cm="1">
        <f t="array" ref="AB1881">[1]!table_weight[Penalties]*(('F+ , F-'!AB$2-[1]!tbl_gk[[#This Row],[Penalties]])/('F+ , F-'!AB$2-'F+ , F-'!AB$3))</f>
        <v>2.2313838830329571E-3</v>
      </c>
      <c r="AC1881" s="2" cm="1">
        <f t="array" ref="AC1881">[1]!table_weight[Composure]*(('F+ , F-'!AC$2-[1]!tbl_gk[[#This Row],[Composure]])/('F+ , F-'!AC$2-'F+ , F-'!AC$3))</f>
        <v>2.0815653371335178E-3</v>
      </c>
      <c r="AD1881" s="2" cm="1">
        <f t="array" ref="AD1881">[1]!table_weight[Marking]*(('F+ , F-'!AD$2-[1]!tbl_gk[[#This Row],[Marking]])/('F+ , F-'!AD$2-'F+ , F-'!AD$3))</f>
        <v>3.4704616390043845E-2</v>
      </c>
      <c r="AE1881" s="2" cm="1">
        <f t="array" ref="AE1881">[1]!table_weight[StandingTackle]*(('F+ , F-'!AE$2-[1]!tbl_gk[[#This Row],[StandingTackle]])/('F+ , F-'!AE$2-'F+ , F-'!AE$3))</f>
        <v>2.6900228972187096E-2</v>
      </c>
      <c r="AF1881" s="2" cm="1">
        <f t="array" ref="AF1881">[1]!table_weight[SlidingTackle]*(('F+ , F-'!AF$2-[1]!tbl_gk[[#This Row],[SlidingTackle]])/('F+ , F-'!AF$2-'F+ , F-'!AF$3))</f>
        <v>8.2195144081682794E-3</v>
      </c>
      <c r="AG1881" s="2" cm="1">
        <f t="array" ref="AG1881">[1]!table_weight[GKDiving]*(('F+ , F-'!AG$2-[1]!tbl_gk[[#This Row],[GKDiving]])/('F+ , F-'!AG$2-'F+ , F-'!AG$3))</f>
        <v>6.1492242166108872E-2</v>
      </c>
      <c r="AH1881" s="2" cm="1">
        <f t="array" ref="AH1881">[1]!table_weight[GKHandling]*(('F+ , F-'!AH$2-[1]!tbl_gk[[#This Row],[GKHandling]])/('F+ , F-'!AH$2-'F+ , F-'!AH$3))</f>
        <v>5.8818666419756312E-2</v>
      </c>
      <c r="AI1881" s="2" cm="1">
        <f t="array" ref="AI1881">[1]!table_weight[GKKicking]*(('F+ , F-'!AI$2-[1]!tbl_gk[[#This Row],[GKKicking]])/('F+ , F-'!AI$2-'F+ , F-'!AI$3))</f>
        <v>3.1305141466382698E-2</v>
      </c>
      <c r="AJ1881" s="2" cm="1">
        <f t="array" ref="AJ1881">[1]!table_weight[GKPositioning]*(('F+ , F-'!AJ$2-[1]!tbl_gk[[#This Row],[GKPositioning]])/('F+ , F-'!AJ$2-'F+ , F-'!AJ$3))</f>
        <v>2.7750345182654259E-2</v>
      </c>
      <c r="AK1881" s="2" cm="1">
        <f t="array" ref="AK1881">[1]!table_weight[GKReflexes]*(('F+ , F-'!AK$2-[1]!tbl_gk[[#This Row],[GKReflexes]])/('F+ , F-'!AK$2-'F+ , F-'!AK$3))</f>
        <v>6.012574789575089E-2</v>
      </c>
    </row>
    <row r="1882" spans="1:37" x14ac:dyDescent="0.55000000000000004">
      <c r="A1882" s="7">
        <f>[1]!tbl_gk[[#This Row],[ID]]</f>
        <v>269434</v>
      </c>
      <c r="B1882" s="1" cm="1">
        <f t="array" ref="B1882">[1]!table_weight[ValueEUR]*(('F+ , F-'!B$2-[1]!tbl_gk[[#This Row],[ValueEUR]])/('F+ , F-'!B$2-'F+ , F-'!B$3))</f>
        <v>2.981701322793298E-4</v>
      </c>
      <c r="C1882" s="1" cm="1">
        <f t="array" ref="C1882">[1]!table_weight[WageEUR]*(('F+ , F-'!C$2-[1]!tbl_gk[[#This Row],[WageEUR]])/('F+ , F-'!C$2-'F+ , F-'!C$3))</f>
        <v>2.3472561185650898E-4</v>
      </c>
      <c r="D1882" s="1" cm="1">
        <f t="array" ref="D1882">[1]!table_weight[Crossing]*(('F+ , F-'!D$2-[1]!tbl_gk[[#This Row],[Crossing]])/('F+ , F-'!D$2-'F+ , F-'!D$3))</f>
        <v>3.4746129089074922E-2</v>
      </c>
      <c r="E1882" s="1" cm="1">
        <f t="array" ref="E1882">[1]!table_weight[Finishing]*(('F+ , F-'!E$2-[1]!tbl_gk[[#This Row],[Finishing]])/('F+ , F-'!E$2-'F+ , F-'!E$3))</f>
        <v>1.7968512321265388E-2</v>
      </c>
      <c r="F1882" s="1" cm="1">
        <f t="array" ref="F1882">[1]!table_weight[HeadingAccuracy]*(('F+ , F-'!F$2-[1]!tbl_gk[[#This Row],[HeadingAccuracy]])/('F+ , F-'!F$2-'F+ , F-'!F$3))</f>
        <v>1.0439222844598752E-2</v>
      </c>
      <c r="G1882" s="1" cm="1">
        <f t="array" ref="G1882">[1]!table_weight[ShortPassing]*(('F+ , F-'!G$2-[1]!tbl_gk[[#This Row],[ShortPassing]])/('F+ , F-'!G$2-'F+ , F-'!G$3))</f>
        <v>5.9066304653552192E-2</v>
      </c>
      <c r="H1882" s="1" cm="1">
        <f t="array" ref="H1882">[1]!table_weight[Volleys]*(('F+ , F-'!H$2-[1]!tbl_gk[[#This Row],[Volleys]])/('F+ , F-'!H$2-'F+ , F-'!H$3))</f>
        <v>2.1990449861774069E-3</v>
      </c>
      <c r="I1882" s="1" cm="1">
        <f t="array" ref="I1882">[1]!table_weight[Dribbling]*(('F+ , F-'!I$2-[1]!tbl_gk[[#This Row],[Dribbling]])/('F+ , F-'!I$2-'F+ , F-'!I$3))</f>
        <v>1.7601807988178481E-2</v>
      </c>
      <c r="J1882" s="1" cm="1">
        <f t="array" ref="J1882">[1]!table_weight[Curve]*(('F+ , F-'!J$2-[1]!tbl_gk[[#This Row],[Curve]])/('F+ , F-'!J$2-'F+ , F-'!J$3))</f>
        <v>8.9578474123651938E-3</v>
      </c>
      <c r="K1882" s="1" cm="1">
        <f t="array" ref="K1882">[1]!table_weight[FKAccuracy]*(('F+ , F-'!K$2-[1]!tbl_gk[[#This Row],[FKAccuracy]])/('F+ , F-'!K$2-'F+ , F-'!K$3))</f>
        <v>9.2789777912990392E-3</v>
      </c>
      <c r="L1882" s="1" cm="1">
        <f t="array" ref="L1882">[1]!table_weight[LongPassing]*(('F+ , F-'!L$2-[1]!tbl_gk[[#This Row],[LongPassing]])/('F+ , F-'!L$2-'F+ , F-'!L$3))</f>
        <v>2.652978090371412E-2</v>
      </c>
      <c r="M1882" s="1" cm="1">
        <f t="array" ref="M1882">[1]!table_weight[BallControl]*(('F+ , F-'!M$2-[1]!tbl_gk[[#This Row],[BallControl]])/('F+ , F-'!M$2-'F+ , F-'!M$3))</f>
        <v>1.3038376287539614E-2</v>
      </c>
      <c r="N1882" s="1" cm="1">
        <f t="array" ref="N1882">[1]!table_weight[Acceleration]*(('F+ , F-'!N$2-[1]!tbl_gk[[#This Row],[Acceleration]])/('F+ , F-'!N$2-'F+ , F-'!N$3))</f>
        <v>9.9214373915066361E-3</v>
      </c>
      <c r="O1882" s="1" cm="1">
        <f t="array" ref="O1882">[1]!table_weight[SprintSpeed]*(('F+ , F-'!O$2-[1]!tbl_gk[[#This Row],[SprintSpeed]])/('F+ , F-'!O$2-'F+ , F-'!O$3))</f>
        <v>1.0682080924855479E-2</v>
      </c>
      <c r="P1882" s="1" cm="1">
        <f t="array" ref="P1882">[1]!table_weight[Agility]*(('F+ , F-'!P$2-[1]!tbl_gk[[#This Row],[Agility]])/('F+ , F-'!P$2-'F+ , F-'!P$3))</f>
        <v>3.744354215908813E-3</v>
      </c>
      <c r="Q1882" s="1" cm="1">
        <f t="array" ref="Q1882">[1]!table_weight[Reactions]*(('F+ , F-'!Q$2-[1]!tbl_gk[[#This Row],[Reactions]])/('F+ , F-'!Q$2-'F+ , F-'!Q$3))</f>
        <v>1.5469260002165645E-3</v>
      </c>
      <c r="R1882" s="1" cm="1">
        <f t="array" ref="R1882">[1]!table_weight[Balance]*(('F+ , F-'!R$2-[1]!tbl_gk[[#This Row],[Balance]])/('F+ , F-'!R$2-'F+ , F-'!R$3))</f>
        <v>1.8626251839342308E-3</v>
      </c>
      <c r="S1882" s="1" cm="1">
        <f t="array" ref="S1882">[1]!table_weight[ShotPower]*(('F+ , F-'!S$2-[1]!tbl_gk[[#This Row],[ShotPower]])/('F+ , F-'!S$2-'F+ , F-'!S$3))</f>
        <v>6.4926873789576834E-3</v>
      </c>
      <c r="T1882" s="1" cm="1">
        <f t="array" ref="T1882">[1]!table_weight[Jumping]*(('F+ , F-'!T$2-[1]!tbl_gk[[#This Row],[Jumping]])/('F+ , F-'!T$2-'F+ , F-'!T$3))</f>
        <v>2.4043887454979003E-3</v>
      </c>
      <c r="U1882" s="1" cm="1">
        <f t="array" ref="U1882">[1]!table_weight[Stamina]*(('F+ , F-'!U$2-[1]!tbl_gk[[#This Row],[Stamina]])/('F+ , F-'!U$2-'F+ , F-'!U$3))</f>
        <v>8.5871026624924993E-3</v>
      </c>
      <c r="V1882" s="1" cm="1">
        <f t="array" ref="V1882">[1]!table_weight[Strength]*(('F+ , F-'!V$2-[1]!tbl_gk[[#This Row],[Strength]])/('F+ , F-'!V$2-'F+ , F-'!V$3))</f>
        <v>1.5972010952236049E-2</v>
      </c>
      <c r="W1882" s="1" cm="1">
        <f t="array" ref="W1882">[1]!table_weight[LongShots]*(('F+ , F-'!W$2-[1]!tbl_gk[[#This Row],[LongShots]])/('F+ , F-'!W$2-'F+ , F-'!W$3))</f>
        <v>9.6091773208573719E-3</v>
      </c>
      <c r="X1882" s="1" cm="1">
        <f t="array" ref="X1882">[1]!table_weight[Aggression]*(('F+ , F-'!X$2-[1]!tbl_gk[[#This Row],[Aggression]])/('F+ , F-'!X$2-'F+ , F-'!X$3))</f>
        <v>1.034377852144811E-2</v>
      </c>
      <c r="Y1882" s="1" cm="1">
        <f t="array" ref="Y1882">[1]!table_weight[Interceptions]*(('F+ , F-'!Y$2-[1]!tbl_gk[[#This Row],[Interceptions]])/('F+ , F-'!Y$2-'F+ , F-'!Y$3))</f>
        <v>2.0776599612664828E-2</v>
      </c>
      <c r="Z1882" s="1" cm="1">
        <f t="array" ref="Z1882">[1]!table_weight[Positioning]*(('F+ , F-'!Z$2-[1]!tbl_gk[[#This Row],[Positioning]])/('F+ , F-'!Z$2-'F+ , F-'!Z$3))</f>
        <v>2.0704458641787279E-3</v>
      </c>
      <c r="AA1882" s="1" cm="1">
        <f t="array" ref="AA1882">[1]!table_weight[Vision]*(('F+ , F-'!AA$2-[1]!tbl_gk[[#This Row],[Vision]])/('F+ , F-'!AA$2-'F+ , F-'!AA$3))</f>
        <v>2.200588175641412E-2</v>
      </c>
      <c r="AB1882" s="1" cm="1">
        <f t="array" ref="AB1882">[1]!table_weight[Penalties]*(('F+ , F-'!AB$2-[1]!tbl_gk[[#This Row],[Penalties]])/('F+ , F-'!AB$2-'F+ , F-'!AB$3))</f>
        <v>2.3488251400346914E-3</v>
      </c>
      <c r="AC1882" s="1" cm="1">
        <f t="array" ref="AC1882">[1]!table_weight[Composure]*(('F+ , F-'!AC$2-[1]!tbl_gk[[#This Row],[Composure]])/('F+ , F-'!AC$2-'F+ , F-'!AC$3))</f>
        <v>1.5478306353044107E-3</v>
      </c>
      <c r="AD1882" s="1" cm="1">
        <f t="array" ref="AD1882">[1]!table_weight[Marking]*(('F+ , F-'!AD$2-[1]!tbl_gk[[#This Row],[Marking]])/('F+ , F-'!AD$2-'F+ , F-'!AD$3))</f>
        <v>3.3127133826860035E-2</v>
      </c>
      <c r="AE1882" s="1" cm="1">
        <f t="array" ref="AE1882">[1]!table_weight[StandingTackle]*(('F+ , F-'!AE$2-[1]!tbl_gk[[#This Row],[StandingTackle]])/('F+ , F-'!AE$2-'F+ , F-'!AE$3))</f>
        <v>2.9141914719869356E-2</v>
      </c>
      <c r="AF1882" s="1" cm="1">
        <f t="array" ref="AF1882">[1]!table_weight[SlidingTackle]*(('F+ , F-'!AF$2-[1]!tbl_gk[[#This Row],[SlidingTackle]])/('F+ , F-'!AF$2-'F+ , F-'!AF$3))</f>
        <v>8.9667429907290316E-3</v>
      </c>
      <c r="AG1882" s="1" cm="1">
        <f t="array" ref="AG1882">[1]!table_weight[GKDiving]*(('F+ , F-'!AG$2-[1]!tbl_gk[[#This Row],[GKDiving]])/('F+ , F-'!AG$2-'F+ , F-'!AG$3))</f>
        <v>3.9286710272791778E-2</v>
      </c>
      <c r="AH1882" s="1" cm="1">
        <f t="array" ref="AH1882">[1]!table_weight[GKHandling]*(('F+ , F-'!AH$2-[1]!tbl_gk[[#This Row],[GKHandling]])/('F+ , F-'!AH$2-'F+ , F-'!AH$3))</f>
        <v>4.4559595772542655E-2</v>
      </c>
      <c r="AI1882" s="1" cm="1">
        <f t="array" ref="AI1882">[1]!table_weight[GKKicking]*(('F+ , F-'!AI$2-[1]!tbl_gk[[#This Row],[GKKicking]])/('F+ , F-'!AI$2-'F+ , F-'!AI$3))</f>
        <v>2.9516276239732256E-2</v>
      </c>
      <c r="AJ1882" s="1" cm="1">
        <f t="array" ref="AJ1882">[1]!table_weight[GKPositioning]*(('F+ , F-'!AJ$2-[1]!tbl_gk[[#This Row],[GKPositioning]])/('F+ , F-'!AJ$2-'F+ , F-'!AJ$3))</f>
        <v>1.5136551917811415E-2</v>
      </c>
      <c r="AK1882" s="1" cm="1">
        <f t="array" ref="AK1882">[1]!table_weight[GKReflexes]*(('F+ , F-'!AK$2-[1]!tbl_gk[[#This Row],[GKReflexes]])/('F+ , F-'!AK$2-'F+ , F-'!AK$3))</f>
        <v>3.8261839570023298E-2</v>
      </c>
    </row>
    <row r="1883" spans="1:37" x14ac:dyDescent="0.55000000000000004">
      <c r="A1883" s="8">
        <f>[1]!tbl_gk[[#This Row],[ID]]</f>
        <v>269435</v>
      </c>
      <c r="B1883" s="2" cm="1">
        <f t="array" ref="B1883">[1]!table_weight[ValueEUR]*(('F+ , F-'!B$2-[1]!tbl_gk[[#This Row],[ValueEUR]])/('F+ , F-'!B$2-'F+ , F-'!B$3))</f>
        <v>1.6698762066575301E-4</v>
      </c>
      <c r="C1883" s="2" cm="1">
        <f t="array" ref="C1883">[1]!table_weight[WageEUR]*(('F+ , F-'!C$2-[1]!tbl_gk[[#This Row],[WageEUR]])/('F+ , F-'!C$2-'F+ , F-'!C$3))</f>
        <v>0</v>
      </c>
      <c r="D1883" s="2" cm="1">
        <f t="array" ref="D1883">[1]!table_weight[Crossing]*(('F+ , F-'!D$2-[1]!tbl_gk[[#This Row],[Crossing]])/('F+ , F-'!D$2-'F+ , F-'!D$3))</f>
        <v>3.81086577105983E-2</v>
      </c>
      <c r="E1883" s="2" cm="1">
        <f t="array" ref="E1883">[1]!table_weight[Finishing]*(('F+ , F-'!E$2-[1]!tbl_gk[[#This Row],[Finishing]])/('F+ , F-'!E$2-'F+ , F-'!E$3))</f>
        <v>1.7968512321265388E-2</v>
      </c>
      <c r="F1883" s="2" cm="1">
        <f t="array" ref="F1883">[1]!table_weight[HeadingAccuracy]*(('F+ , F-'!F$2-[1]!tbl_gk[[#This Row],[HeadingAccuracy]])/('F+ , F-'!F$2-'F+ , F-'!F$3))</f>
        <v>1.08567917583827E-2</v>
      </c>
      <c r="G1883" s="2" cm="1">
        <f t="array" ref="G1883">[1]!table_weight[ShortPassing]*(('F+ , F-'!G$2-[1]!tbl_gk[[#This Row],[ShortPassing]])/('F+ , F-'!G$2-'F+ , F-'!G$3))</f>
        <v>5.6253623479573515E-2</v>
      </c>
      <c r="H1883" s="2" cm="1">
        <f t="array" ref="H1883">[1]!table_weight[Volleys]*(('F+ , F-'!H$2-[1]!tbl_gk[[#This Row],[Volleys]])/('F+ , F-'!H$2-'F+ , F-'!H$3))</f>
        <v>2.1990449861774069E-3</v>
      </c>
      <c r="I1883" s="2" cm="1">
        <f t="array" ref="I1883">[1]!table_weight[Dribbling]*(('F+ , F-'!I$2-[1]!tbl_gk[[#This Row],[Dribbling]])/('F+ , F-'!I$2-'F+ , F-'!I$3))</f>
        <v>1.7601807988178481E-2</v>
      </c>
      <c r="J1883" s="2" cm="1">
        <f t="array" ref="J1883">[1]!table_weight[Curve]*(('F+ , F-'!J$2-[1]!tbl_gk[[#This Row],[Curve]])/('F+ , F-'!J$2-'F+ , F-'!J$3))</f>
        <v>9.295879390190295E-3</v>
      </c>
      <c r="K1883" s="2" cm="1">
        <f t="array" ref="K1883">[1]!table_weight[FKAccuracy]*(('F+ , F-'!K$2-[1]!tbl_gk[[#This Row],[FKAccuracy]])/('F+ , F-'!K$2-'F+ , F-'!K$3))</f>
        <v>9.2789777912990392E-3</v>
      </c>
      <c r="L1883" s="2" cm="1">
        <f t="array" ref="L1883">[1]!table_weight[LongPassing]*(('F+ , F-'!L$2-[1]!tbl_gk[[#This Row],[LongPassing]])/('F+ , F-'!L$2-'F+ , F-'!L$3))</f>
        <v>2.8695477304017315E-2</v>
      </c>
      <c r="M1883" s="2" cm="1">
        <f t="array" ref="M1883">[1]!table_weight[BallControl]*(('F+ , F-'!M$2-[1]!tbl_gk[[#This Row],[BallControl]])/('F+ , F-'!M$2-'F+ , F-'!M$3))</f>
        <v>1.5646051545047536E-2</v>
      </c>
      <c r="N1883" s="2" cm="1">
        <f t="array" ref="N1883">[1]!table_weight[Acceleration]*(('F+ , F-'!N$2-[1]!tbl_gk[[#This Row],[Acceleration]])/('F+ , F-'!N$2-'F+ , F-'!N$3))</f>
        <v>9.244975751176639E-3</v>
      </c>
      <c r="O1883" s="2" cm="1">
        <f t="array" ref="O1883">[1]!table_weight[SprintSpeed]*(('F+ , F-'!O$2-[1]!tbl_gk[[#This Row],[SprintSpeed]])/('F+ , F-'!O$2-'F+ , F-'!O$3))</f>
        <v>1.0682080924855479E-2</v>
      </c>
      <c r="P1883" s="2" cm="1">
        <f t="array" ref="P1883">[1]!table_weight[Agility]*(('F+ , F-'!P$2-[1]!tbl_gk[[#This Row],[Agility]])/('F+ , F-'!P$2-'F+ , F-'!P$3))</f>
        <v>5.0314759776274665E-3</v>
      </c>
      <c r="Q1883" s="2" cm="1">
        <f t="array" ref="Q1883">[1]!table_weight[Reactions]*(('F+ , F-'!Q$2-[1]!tbl_gk[[#This Row],[Reactions]])/('F+ , F-'!Q$2-'F+ , F-'!Q$3))</f>
        <v>2.1141322002959716E-3</v>
      </c>
      <c r="R1883" s="2" cm="1">
        <f t="array" ref="R1883">[1]!table_weight[Balance]*(('F+ , F-'!R$2-[1]!tbl_gk[[#This Row],[Balance]])/('F+ , F-'!R$2-'F+ , F-'!R$3))</f>
        <v>2.9181127881636282E-3</v>
      </c>
      <c r="S1883" s="2" cm="1">
        <f t="array" ref="S1883">[1]!table_weight[ShotPower]*(('F+ , F-'!S$2-[1]!tbl_gk[[#This Row],[ShotPower]])/('F+ , F-'!S$2-'F+ , F-'!S$3))</f>
        <v>7.0121023692742987E-3</v>
      </c>
      <c r="T1883" s="2" cm="1">
        <f t="array" ref="T1883">[1]!table_weight[Jumping]*(('F+ , F-'!T$2-[1]!tbl_gk[[#This Row],[Jumping]])/('F+ , F-'!T$2-'F+ , F-'!T$3))</f>
        <v>4.2076803046213257E-3</v>
      </c>
      <c r="U1883" s="2" cm="1">
        <f t="array" ref="U1883">[1]!table_weight[Stamina]*(('F+ , F-'!U$2-[1]!tbl_gk[[#This Row],[Stamina]])/('F+ , F-'!U$2-'F+ , F-'!U$3))</f>
        <v>2.1467756656231247E-2</v>
      </c>
      <c r="V1883" s="2" cm="1">
        <f t="array" ref="V1883">[1]!table_weight[Strength]*(('F+ , F-'!V$2-[1]!tbl_gk[[#This Row],[Strength]])/('F+ , F-'!V$2-'F+ , F-'!V$3))</f>
        <v>2.5732684311935858E-2</v>
      </c>
      <c r="W1883" s="2" cm="1">
        <f t="array" ref="W1883">[1]!table_weight[LongShots]*(('F+ , F-'!W$2-[1]!tbl_gk[[#This Row],[LongShots]])/('F+ , F-'!W$2-'F+ , F-'!W$3))</f>
        <v>9.3494698256990638E-3</v>
      </c>
      <c r="X1883" s="2" cm="1">
        <f t="array" ref="X1883">[1]!table_weight[Aggression]*(('F+ , F-'!X$2-[1]!tbl_gk[[#This Row],[Aggression]])/('F+ , F-'!X$2-'F+ , F-'!X$3))</f>
        <v>1.2777608761788841E-2</v>
      </c>
      <c r="Y1883" s="2" cm="1">
        <f t="array" ref="Y1883">[1]!table_weight[Interceptions]*(('F+ , F-'!Y$2-[1]!tbl_gk[[#This Row],[Interceptions]])/('F+ , F-'!Y$2-'F+ , F-'!Y$3))</f>
        <v>2.0776599612664828E-2</v>
      </c>
      <c r="Z1883" s="2" cm="1">
        <f t="array" ref="Z1883">[1]!table_weight[Positioning]*(('F+ , F-'!Z$2-[1]!tbl_gk[[#This Row],[Positioning]])/('F+ , F-'!Z$2-'F+ , F-'!Z$3))</f>
        <v>2.3662238447756888E-3</v>
      </c>
      <c r="AA1883" s="2" cm="1">
        <f t="array" ref="AA1883">[1]!table_weight[Vision]*(('F+ , F-'!AA$2-[1]!tbl_gk[[#This Row],[Vision]])/('F+ , F-'!AA$2-'F+ , F-'!AA$3))</f>
        <v>2.9104553290741252E-2</v>
      </c>
      <c r="AB1883" s="2" cm="1">
        <f t="array" ref="AB1883">[1]!table_weight[Penalties]*(('F+ , F-'!AB$2-[1]!tbl_gk[[#This Row],[Penalties]])/('F+ , F-'!AB$2-'F+ , F-'!AB$3))</f>
        <v>2.3879722257019362E-3</v>
      </c>
      <c r="AC1883" s="2" cm="1">
        <f t="array" ref="AC1883">[1]!table_weight[Composure]*(('F+ , F-'!AC$2-[1]!tbl_gk[[#This Row],[Composure]])/('F+ , F-'!AC$2-'F+ , F-'!AC$3))</f>
        <v>1.814697986218964E-3</v>
      </c>
      <c r="AD1883" s="2" cm="1">
        <f t="array" ref="AD1883">[1]!table_weight[Marking]*(('F+ , F-'!AD$2-[1]!tbl_gk[[#This Row],[Marking]])/('F+ , F-'!AD$2-'F+ , F-'!AD$3))</f>
        <v>3.9437064079595283E-2</v>
      </c>
      <c r="AE1883" s="2" cm="1">
        <f t="array" ref="AE1883">[1]!table_weight[StandingTackle]*(('F+ , F-'!AE$2-[1]!tbl_gk[[#This Row],[StandingTackle]])/('F+ , F-'!AE$2-'F+ , F-'!AE$3))</f>
        <v>3.362528621523387E-2</v>
      </c>
      <c r="AF1883" s="2" cm="1">
        <f t="array" ref="AF1883">[1]!table_weight[SlidingTackle]*(('F+ , F-'!AF$2-[1]!tbl_gk[[#This Row],[SlidingTackle]])/('F+ , F-'!AF$2-'F+ , F-'!AF$3))</f>
        <v>9.7139715732897855E-3</v>
      </c>
      <c r="AG1883" s="2" cm="1">
        <f t="array" ref="AG1883">[1]!table_weight[GKDiving]*(('F+ , F-'!AG$2-[1]!tbl_gk[[#This Row],[GKDiving]])/('F+ , F-'!AG$2-'F+ , F-'!AG$3))</f>
        <v>4.2702945948686719E-2</v>
      </c>
      <c r="AH1883" s="2" cm="1">
        <f t="array" ref="AH1883">[1]!table_weight[GKHandling]*(('F+ , F-'!AH$2-[1]!tbl_gk[[#This Row],[GKHandling]])/('F+ , F-'!AH$2-'F+ , F-'!AH$3))</f>
        <v>5.7036282588854605E-2</v>
      </c>
      <c r="AI1883" s="2" cm="1">
        <f t="array" ref="AI1883">[1]!table_weight[GKKicking]*(('F+ , F-'!AI$2-[1]!tbl_gk[[#This Row],[GKKicking]])/('F+ , F-'!AI$2-'F+ , F-'!AI$3))</f>
        <v>3.2199574079707916E-2</v>
      </c>
      <c r="AJ1883" s="2" cm="1">
        <f t="array" ref="AJ1883">[1]!table_weight[GKPositioning]*(('F+ , F-'!AJ$2-[1]!tbl_gk[[#This Row],[GKPositioning]])/('F+ , F-'!AJ$2-'F+ , F-'!AJ$3))</f>
        <v>2.0182069223748555E-2</v>
      </c>
      <c r="AK1883" s="2" cm="1">
        <f t="array" ref="AK1883">[1]!table_weight[GKReflexes]*(('F+ , F-'!AK$2-[1]!tbl_gk[[#This Row],[GKReflexes]])/('F+ , F-'!AK$2-'F+ , F-'!AK$3))</f>
        <v>5.10157860933644E-2</v>
      </c>
    </row>
    <row r="1884" spans="1:37" x14ac:dyDescent="0.55000000000000004">
      <c r="A1884" s="7">
        <f>[1]!tbl_gk[[#This Row],[ID]]</f>
        <v>269480</v>
      </c>
      <c r="B1884" s="1" cm="1">
        <f t="array" ref="B1884">[1]!table_weight[ValueEUR]*(('F+ , F-'!B$2-[1]!tbl_gk[[#This Row],[ValueEUR]])/('F+ , F-'!B$2-'F+ , F-'!B$3))</f>
        <v>2.1915196057797529E-5</v>
      </c>
      <c r="C1884" s="1" cm="1">
        <f t="array" ref="C1884">[1]!table_weight[WageEUR]*(('F+ , F-'!C$2-[1]!tbl_gk[[#This Row],[WageEUR]])/('F+ , F-'!C$2-'F+ , F-'!C$3))</f>
        <v>3.1296748247534529E-5</v>
      </c>
      <c r="D1884" s="1" cm="1">
        <f t="array" ref="D1884">[1]!table_weight[Crossing]*(('F+ , F-'!D$2-[1]!tbl_gk[[#This Row],[Crossing]])/('F+ , F-'!D$2-'F+ , F-'!D$3))</f>
        <v>3.6987814836757178E-2</v>
      </c>
      <c r="E1884" s="1" cm="1">
        <f t="array" ref="E1884">[1]!table_weight[Finishing]*(('F+ , F-'!E$2-[1]!tbl_gk[[#This Row],[Finishing]])/('F+ , F-'!E$2-'F+ , F-'!E$3))</f>
        <v>1.7968512321265388E-2</v>
      </c>
      <c r="F1884" s="1" cm="1">
        <f t="array" ref="F1884">[1]!table_weight[HeadingAccuracy]*(('F+ , F-'!F$2-[1]!tbl_gk[[#This Row],[HeadingAccuracy]])/('F+ , F-'!F$2-'F+ , F-'!F$3))</f>
        <v>1.210949849973455E-2</v>
      </c>
      <c r="G1884" s="1" cm="1">
        <f t="array" ref="G1884">[1]!table_weight[ShortPassing]*(('F+ , F-'!G$2-[1]!tbl_gk[[#This Row],[ShortPassing]])/('F+ , F-'!G$2-'F+ , F-'!G$3))</f>
        <v>6.7504348175488213E-2</v>
      </c>
      <c r="H1884" s="1" cm="1">
        <f t="array" ref="H1884">[1]!table_weight[Volleys]*(('F+ , F-'!H$2-[1]!tbl_gk[[#This Row],[Volleys]])/('F+ , F-'!H$2-'F+ , F-'!H$3))</f>
        <v>1.9675665665797848E-3</v>
      </c>
      <c r="I1884" s="1" cm="1">
        <f t="array" ref="I1884">[1]!table_weight[Dribbling]*(('F+ , F-'!I$2-[1]!tbl_gk[[#This Row],[Dribbling]])/('F+ , F-'!I$2-'F+ , F-'!I$3))</f>
        <v>1.8579686209743949E-2</v>
      </c>
      <c r="J1884" s="1" cm="1">
        <f t="array" ref="J1884">[1]!table_weight[Curve]*(('F+ , F-'!J$2-[1]!tbl_gk[[#This Row],[Curve]])/('F+ , F-'!J$2-'F+ , F-'!J$3))</f>
        <v>9.4648953791028455E-3</v>
      </c>
      <c r="K1884" s="1" cm="1">
        <f t="array" ref="K1884">[1]!table_weight[FKAccuracy]*(('F+ , F-'!K$2-[1]!tbl_gk[[#This Row],[FKAccuracy]])/('F+ , F-'!K$2-'F+ , F-'!K$3))</f>
        <v>9.8874353513842238E-3</v>
      </c>
      <c r="L1884" s="1" cm="1">
        <f t="array" ref="L1884">[1]!table_weight[LongPassing]*(('F+ , F-'!L$2-[1]!tbl_gk[[#This Row],[LongPassing]])/('F+ , F-'!L$2-'F+ , F-'!L$3))</f>
        <v>2.8154053203941515E-2</v>
      </c>
      <c r="M1884" s="1" cm="1">
        <f t="array" ref="M1884">[1]!table_weight[BallControl]*(('F+ , F-'!M$2-[1]!tbl_gk[[#This Row],[BallControl]])/('F+ , F-'!M$2-'F+ , F-'!M$3))</f>
        <v>1.3472988830457604E-2</v>
      </c>
      <c r="N1884" s="1" cm="1">
        <f t="array" ref="N1884">[1]!table_weight[Acceleration]*(('F+ , F-'!N$2-[1]!tbl_gk[[#This Row],[Acceleration]])/('F+ , F-'!N$2-'F+ , F-'!N$3))</f>
        <v>9.9214373915066361E-3</v>
      </c>
      <c r="O1884" s="1" cm="1">
        <f t="array" ref="O1884">[1]!table_weight[SprintSpeed]*(('F+ , F-'!O$2-[1]!tbl_gk[[#This Row],[SprintSpeed]])/('F+ , F-'!O$2-'F+ , F-'!O$3))</f>
        <v>1.0400973532096125E-2</v>
      </c>
      <c r="P1884" s="1" cm="1">
        <f t="array" ref="P1884">[1]!table_weight[Agility]*(('F+ , F-'!P$2-[1]!tbl_gk[[#This Row],[Agility]])/('F+ , F-'!P$2-'F+ , F-'!P$3))</f>
        <v>5.1484870468746172E-3</v>
      </c>
      <c r="Q1884" s="1" cm="1">
        <f t="array" ref="Q1884">[1]!table_weight[Reactions]*(('F+ , F-'!Q$2-[1]!tbl_gk[[#This Row],[Reactions]])/('F+ , F-'!Q$2-'F+ , F-'!Q$3))</f>
        <v>2.836031000397035E-3</v>
      </c>
      <c r="R1884" s="1" cm="1">
        <f t="array" ref="R1884">[1]!table_weight[Balance]*(('F+ , F-'!R$2-[1]!tbl_gk[[#This Row],[Balance]])/('F+ , F-'!R$2-'F+ , F-'!R$3))</f>
        <v>2.1109752084587947E-3</v>
      </c>
      <c r="S1884" s="1" cm="1">
        <f t="array" ref="S1884">[1]!table_weight[ShotPower]*(('F+ , F-'!S$2-[1]!tbl_gk[[#This Row],[ShotPower]])/('F+ , F-'!S$2-'F+ , F-'!S$3))</f>
        <v>7.7912248547492196E-3</v>
      </c>
      <c r="T1884" s="1" cm="1">
        <f t="array" ref="T1884">[1]!table_weight[Jumping]*(('F+ , F-'!T$2-[1]!tbl_gk[[#This Row],[Jumping]])/('F+ , F-'!T$2-'F+ , F-'!T$3))</f>
        <v>3.6065831182468503E-3</v>
      </c>
      <c r="U1884" s="1" cm="1">
        <f t="array" ref="U1884">[1]!table_weight[Stamina]*(('F+ , F-'!U$2-[1]!tbl_gk[[#This Row],[Stamina]])/('F+ , F-'!U$2-'F+ , F-'!U$3))</f>
        <v>1.6315495058735752E-2</v>
      </c>
      <c r="V1884" s="1" cm="1">
        <f t="array" ref="V1884">[1]!table_weight[Strength]*(('F+ , F-'!V$2-[1]!tbl_gk[[#This Row],[Strength]])/('F+ , F-'!V$2-'F+ , F-'!V$3))</f>
        <v>2.662001825372675E-2</v>
      </c>
      <c r="W1884" s="1" cm="1">
        <f t="array" ref="W1884">[1]!table_weight[LongShots]*(('F+ , F-'!W$2-[1]!tbl_gk[[#This Row],[LongShots]])/('F+ , F-'!W$2-'F+ , F-'!W$3))</f>
        <v>9.6091773208573719E-3</v>
      </c>
      <c r="X1884" s="1" cm="1">
        <f t="array" ref="X1884">[1]!table_weight[Aggression]*(('F+ , F-'!X$2-[1]!tbl_gk[[#This Row],[Aggression]])/('F+ , F-'!X$2-'F+ , F-'!X$3))</f>
        <v>1.3386066321874024E-2</v>
      </c>
      <c r="Y1884" s="1" cm="1">
        <f t="array" ref="Y1884">[1]!table_weight[Interceptions]*(('F+ , F-'!Y$2-[1]!tbl_gk[[#This Row],[Interceptions]])/('F+ , F-'!Y$2-'F+ , F-'!Y$3))</f>
        <v>2.2161706253509151E-2</v>
      </c>
      <c r="Z1884" s="1" cm="1">
        <f t="array" ref="Z1884">[1]!table_weight[Positioning]*(('F+ , F-'!Z$2-[1]!tbl_gk[[#This Row],[Positioning]])/('F+ , F-'!Z$2-'F+ , F-'!Z$3))</f>
        <v>1.7746678835817667E-3</v>
      </c>
      <c r="AA1884" s="1" cm="1">
        <f t="array" ref="AA1884">[1]!table_weight[Vision]*(('F+ , F-'!AA$2-[1]!tbl_gk[[#This Row],[Vision]])/('F+ , F-'!AA$2-'F+ , F-'!AA$3))</f>
        <v>3.1944021904472104E-2</v>
      </c>
      <c r="AB1884" s="1" cm="1">
        <f t="array" ref="AB1884">[1]!table_weight[Penalties]*(('F+ , F-'!AB$2-[1]!tbl_gk[[#This Row],[Penalties]])/('F+ , F-'!AB$2-'F+ , F-'!AB$3))</f>
        <v>2.5837076540381606E-3</v>
      </c>
      <c r="AC1884" s="1" cm="1">
        <f t="array" ref="AC1884">[1]!table_weight[Composure]*(('F+ , F-'!AC$2-[1]!tbl_gk[[#This Row],[Composure]])/('F+ , F-'!AC$2-'F+ , F-'!AC$3))</f>
        <v>2.0281918669506067E-3</v>
      </c>
      <c r="AD1884" s="1" cm="1">
        <f t="array" ref="AD1884">[1]!table_weight[Marking]*(('F+ , F-'!AD$2-[1]!tbl_gk[[#This Row],[Marking]])/('F+ , F-'!AD$2-'F+ , F-'!AD$3))</f>
        <v>3.4704616390043845E-2</v>
      </c>
      <c r="AE1884" s="1" cm="1">
        <f t="array" ref="AE1884">[1]!table_weight[StandingTackle]*(('F+ , F-'!AE$2-[1]!tbl_gk[[#This Row],[StandingTackle]])/('F+ , F-'!AE$2-'F+ , F-'!AE$3))</f>
        <v>3.1383600467551613E-2</v>
      </c>
      <c r="AF1884" s="1" cm="1">
        <f t="array" ref="AF1884">[1]!table_weight[SlidingTackle]*(('F+ , F-'!AF$2-[1]!tbl_gk[[#This Row],[SlidingTackle]])/('F+ , F-'!AF$2-'F+ , F-'!AF$3))</f>
        <v>1.1955657320972042E-2</v>
      </c>
      <c r="AG1884" s="1" cm="1">
        <f t="array" ref="AG1884">[1]!table_weight[GKDiving]*(('F+ , F-'!AG$2-[1]!tbl_gk[[#This Row],[GKDiving]])/('F+ , F-'!AG$2-'F+ , F-'!AG$3))</f>
        <v>6.6616595679951277E-2</v>
      </c>
      <c r="AH1884" s="1" cm="1">
        <f t="array" ref="AH1884">[1]!table_weight[GKHandling]*(('F+ , F-'!AH$2-[1]!tbl_gk[[#This Row],[GKHandling]])/('F+ , F-'!AH$2-'F+ , F-'!AH$3))</f>
        <v>7.1295353236068254E-2</v>
      </c>
      <c r="AI1884" s="1" cm="1">
        <f t="array" ref="AI1884">[1]!table_weight[GKKicking]*(('F+ , F-'!AI$2-[1]!tbl_gk[[#This Row],[GKKicking]])/('F+ , F-'!AI$2-'F+ , F-'!AI$3))</f>
        <v>3.57773045330088E-2</v>
      </c>
      <c r="AJ1884" s="1" cm="1">
        <f t="array" ref="AJ1884">[1]!table_weight[GKPositioning]*(('F+ , F-'!AJ$2-[1]!tbl_gk[[#This Row],[GKPositioning]])/('F+ , F-'!AJ$2-'F+ , F-'!AJ$3))</f>
        <v>2.7119655519412117E-2</v>
      </c>
      <c r="AK1884" s="1" cm="1">
        <f t="array" ref="AK1884">[1]!table_weight[GKReflexes]*(('F+ , F-'!AK$2-[1]!tbl_gk[[#This Row],[GKReflexes]])/('F+ , F-'!AK$2-'F+ , F-'!AK$3))</f>
        <v>6.9235709698137402E-2</v>
      </c>
    </row>
    <row r="1885" spans="1:37" x14ac:dyDescent="0.55000000000000004">
      <c r="A1885" s="8">
        <f>[1]!tbl_gk[[#This Row],[ID]]</f>
        <v>269490</v>
      </c>
      <c r="B1885" s="2" cm="1">
        <f t="array" ref="B1885">[1]!table_weight[ValueEUR]*(('F+ , F-'!B$2-[1]!tbl_gk[[#This Row],[ValueEUR]])/('F+ , F-'!B$2-'F+ , F-'!B$3))</f>
        <v>2.8273689561890902E-4</v>
      </c>
      <c r="C1885" s="2" cm="1">
        <f t="array" ref="C1885">[1]!table_weight[WageEUR]*(('F+ , F-'!C$2-[1]!tbl_gk[[#This Row],[WageEUR]])/('F+ , F-'!C$2-'F+ , F-'!C$3))</f>
        <v>7.8241870618836313E-5</v>
      </c>
      <c r="D1885" s="2" cm="1">
        <f t="array" ref="D1885">[1]!table_weight[Crossing]*(('F+ , F-'!D$2-[1]!tbl_gk[[#This Row],[Crossing]])/('F+ , F-'!D$2-'F+ , F-'!D$3))</f>
        <v>3.81086577105983E-2</v>
      </c>
      <c r="E1885" s="2" cm="1">
        <f t="array" ref="E1885">[1]!table_weight[Finishing]*(('F+ , F-'!E$2-[1]!tbl_gk[[#This Row],[Finishing]])/('F+ , F-'!E$2-'F+ , F-'!E$3))</f>
        <v>1.8966763005780131E-2</v>
      </c>
      <c r="F1885" s="2" cm="1">
        <f t="array" ref="F1885">[1]!table_weight[HeadingAccuracy]*(('F+ , F-'!F$2-[1]!tbl_gk[[#This Row],[HeadingAccuracy]])/('F+ , F-'!F$2-'F+ , F-'!F$3))</f>
        <v>1.1274360672166649E-2</v>
      </c>
      <c r="G1885" s="2" cm="1">
        <f t="array" ref="G1885">[1]!table_weight[ShortPassing]*(('F+ , F-'!G$2-[1]!tbl_gk[[#This Row],[ShortPassing]])/('F+ , F-'!G$2-'F+ , F-'!G$3))</f>
        <v>5.7659964066562854E-2</v>
      </c>
      <c r="H1885" s="2" cm="1">
        <f t="array" ref="H1885">[1]!table_weight[Volleys]*(('F+ , F-'!H$2-[1]!tbl_gk[[#This Row],[Volleys]])/('F+ , F-'!H$2-'F+ , F-'!H$3))</f>
        <v>1.9675665665797848E-3</v>
      </c>
      <c r="I1885" s="2" cm="1">
        <f t="array" ref="I1885">[1]!table_weight[Dribbling]*(('F+ , F-'!I$2-[1]!tbl_gk[[#This Row],[Dribbling]])/('F+ , F-'!I$2-'F+ , F-'!I$3))</f>
        <v>1.5646051545047536E-2</v>
      </c>
      <c r="J1885" s="2" cm="1">
        <f t="array" ref="J1885">[1]!table_weight[Curve]*(('F+ , F-'!J$2-[1]!tbl_gk[[#This Row],[Curve]])/('F+ , F-'!J$2-'F+ , F-'!J$3))</f>
        <v>9.6339113680153961E-3</v>
      </c>
      <c r="K1885" s="2" cm="1">
        <f t="array" ref="K1885">[1]!table_weight[FKAccuracy]*(('F+ , F-'!K$2-[1]!tbl_gk[[#This Row],[FKAccuracy]])/('F+ , F-'!K$2-'F+ , F-'!K$3))</f>
        <v>9.4310921813203358E-3</v>
      </c>
      <c r="L1885" s="2" cm="1">
        <f t="array" ref="L1885">[1]!table_weight[LongPassing]*(('F+ , F-'!L$2-[1]!tbl_gk[[#This Row],[LongPassing]])/('F+ , F-'!L$2-'F+ , F-'!L$3))</f>
        <v>2.5446932703562523E-2</v>
      </c>
      <c r="M1885" s="2" cm="1">
        <f t="array" ref="M1885">[1]!table_weight[BallControl]*(('F+ , F-'!M$2-[1]!tbl_gk[[#This Row],[BallControl]])/('F+ , F-'!M$2-'F+ , F-'!M$3))</f>
        <v>1.3038376287539614E-2</v>
      </c>
      <c r="N1885" s="2" cm="1">
        <f t="array" ref="N1885">[1]!table_weight[Acceleration]*(('F+ , F-'!N$2-[1]!tbl_gk[[#This Row],[Acceleration]])/('F+ , F-'!N$2-'F+ , F-'!N$3))</f>
        <v>8.7940013242899726E-3</v>
      </c>
      <c r="O1885" s="2" cm="1">
        <f t="array" ref="O1885">[1]!table_weight[SprintSpeed]*(('F+ , F-'!O$2-[1]!tbl_gk[[#This Row],[SprintSpeed]])/('F+ , F-'!O$2-'F+ , F-'!O$3))</f>
        <v>1.2368725281411608E-2</v>
      </c>
      <c r="P1885" s="2" cm="1">
        <f t="array" ref="P1885">[1]!table_weight[Agility]*(('F+ , F-'!P$2-[1]!tbl_gk[[#This Row],[Agility]])/('F+ , F-'!P$2-'F+ , F-'!P$3))</f>
        <v>3.9783763544031132E-3</v>
      </c>
      <c r="Q1885" s="2" cm="1">
        <f t="array" ref="Q1885">[1]!table_weight[Reactions]*(('F+ , F-'!Q$2-[1]!tbl_gk[[#This Row],[Reactions]])/('F+ , F-'!Q$2-'F+ , F-'!Q$3))</f>
        <v>1.3922334001949081E-3</v>
      </c>
      <c r="R1885" s="2" cm="1">
        <f t="array" ref="R1885">[1]!table_weight[Balance]*(('F+ , F-'!R$2-[1]!tbl_gk[[#This Row],[Balance]])/('F+ , F-'!R$2-'F+ , F-'!R$3))</f>
        <v>2.8560252820324875E-3</v>
      </c>
      <c r="S1885" s="2" cm="1">
        <f t="array" ref="S1885">[1]!table_weight[ShotPower]*(('F+ , F-'!S$2-[1]!tbl_gk[[#This Row],[ShotPower]])/('F+ , F-'!S$2-'F+ , F-'!S$3))</f>
        <v>6.7523948741159906E-3</v>
      </c>
      <c r="T1885" s="2" cm="1">
        <f t="array" ref="T1885">[1]!table_weight[Jumping]*(('F+ , F-'!T$2-[1]!tbl_gk[[#This Row],[Jumping]])/('F+ , F-'!T$2-'F+ , F-'!T$3))</f>
        <v>4.551164411121026E-3</v>
      </c>
      <c r="U1885" s="2" cm="1">
        <f t="array" ref="U1885">[1]!table_weight[Stamina]*(('F+ , F-'!U$2-[1]!tbl_gk[[#This Row],[Stamina]])/('F+ , F-'!U$2-'F+ , F-'!U$3))</f>
        <v>2.4043887454978999E-2</v>
      </c>
      <c r="V1885" s="2" cm="1">
        <f t="array" ref="V1885">[1]!table_weight[Strength]*(('F+ , F-'!V$2-[1]!tbl_gk[[#This Row],[Strength]])/('F+ , F-'!V$2-'F+ , F-'!V$3))</f>
        <v>1.4197343068654266E-2</v>
      </c>
      <c r="W1885" s="2" cm="1">
        <f t="array" ref="W1885">[1]!table_weight[LongShots]*(('F+ , F-'!W$2-[1]!tbl_gk[[#This Row],[LongShots]])/('F+ , F-'!W$2-'F+ , F-'!W$3))</f>
        <v>9.0897623305407575E-3</v>
      </c>
      <c r="X1885" s="2" cm="1">
        <f t="array" ref="X1885">[1]!table_weight[Aggression]*(('F+ , F-'!X$2-[1]!tbl_gk[[#This Row],[Aggression]])/('F+ , F-'!X$2-'F+ , F-'!X$3))</f>
        <v>1.2777608761788841E-2</v>
      </c>
      <c r="Y1885" s="2" cm="1">
        <f t="array" ref="Y1885">[1]!table_weight[Interceptions]*(('F+ , F-'!Y$2-[1]!tbl_gk[[#This Row],[Interceptions]])/('F+ , F-'!Y$2-'F+ , F-'!Y$3))</f>
        <v>2.1469152933086991E-2</v>
      </c>
      <c r="Z1885" s="2" cm="1">
        <f t="array" ref="Z1885">[1]!table_weight[Positioning]*(('F+ , F-'!Z$2-[1]!tbl_gk[[#This Row],[Positioning]])/('F+ , F-'!Z$2-'F+ , F-'!Z$3))</f>
        <v>2.0704458641787279E-3</v>
      </c>
      <c r="AA1885" s="2" cm="1">
        <f t="array" ref="AA1885">[1]!table_weight[Vision]*(('F+ , F-'!AA$2-[1]!tbl_gk[[#This Row],[Vision]])/('F+ , F-'!AA$2-'F+ , F-'!AA$3))</f>
        <v>3.4073623364770246E-2</v>
      </c>
      <c r="AB1885" s="2" cm="1">
        <f t="array" ref="AB1885">[1]!table_weight[Penalties]*(('F+ , F-'!AB$2-[1]!tbl_gk[[#This Row],[Penalties]])/('F+ , F-'!AB$2-'F+ , F-'!AB$3))</f>
        <v>2.3096780543674466E-3</v>
      </c>
      <c r="AC1885" s="2" cm="1">
        <f t="array" ref="AC1885">[1]!table_weight[Composure]*(('F+ , F-'!AC$2-[1]!tbl_gk[[#This Row],[Composure]])/('F+ , F-'!AC$2-'F+ , F-'!AC$3))</f>
        <v>1.9214449265847853E-3</v>
      </c>
      <c r="AD1885" s="2" cm="1">
        <f t="array" ref="AD1885">[1]!table_weight[Marking]*(('F+ , F-'!AD$2-[1]!tbl_gk[[#This Row],[Marking]])/('F+ , F-'!AD$2-'F+ , F-'!AD$3))</f>
        <v>3.1549651263676225E-2</v>
      </c>
      <c r="AE1885" s="2" cm="1">
        <f t="array" ref="AE1885">[1]!table_weight[StandingTackle]*(('F+ , F-'!AE$2-[1]!tbl_gk[[#This Row],[StandingTackle]])/('F+ , F-'!AE$2-'F+ , F-'!AE$3))</f>
        <v>2.9141914719869356E-2</v>
      </c>
      <c r="AF1885" s="2" cm="1">
        <f t="array" ref="AF1885">[1]!table_weight[SlidingTackle]*(('F+ , F-'!AF$2-[1]!tbl_gk[[#This Row],[SlidingTackle]])/('F+ , F-'!AF$2-'F+ , F-'!AF$3))</f>
        <v>8.9667429907290316E-3</v>
      </c>
      <c r="AG1885" s="2" cm="1">
        <f t="array" ref="AG1885">[1]!table_weight[GKDiving]*(('F+ , F-'!AG$2-[1]!tbl_gk[[#This Row],[GKDiving]])/('F+ , F-'!AG$2-'F+ , F-'!AG$3))</f>
        <v>3.9286710272791778E-2</v>
      </c>
      <c r="AH1885" s="2" cm="1">
        <f t="array" ref="AH1885">[1]!table_weight[GKHandling]*(('F+ , F-'!AH$2-[1]!tbl_gk[[#This Row],[GKHandling]])/('F+ , F-'!AH$2-'F+ , F-'!AH$3))</f>
        <v>5.5253898757952898E-2</v>
      </c>
      <c r="AI1885" s="2" cm="1">
        <f t="array" ref="AI1885">[1]!table_weight[GKKicking]*(('F+ , F-'!AI$2-[1]!tbl_gk[[#This Row],[GKKicking]])/('F+ , F-'!AI$2-'F+ , F-'!AI$3))</f>
        <v>3.1305141466382698E-2</v>
      </c>
      <c r="AJ1885" s="2" cm="1">
        <f t="array" ref="AJ1885">[1]!table_weight[GKPositioning]*(('F+ , F-'!AJ$2-[1]!tbl_gk[[#This Row],[GKPositioning]])/('F+ , F-'!AJ$2-'F+ , F-'!AJ$3))</f>
        <v>2.1443448550232839E-2</v>
      </c>
      <c r="AK1885" s="2" cm="1">
        <f t="array" ref="AK1885">[1]!table_weight[GKReflexes]*(('F+ , F-'!AK$2-[1]!tbl_gk[[#This Row],[GKReflexes]])/('F+ , F-'!AK$2-'F+ , F-'!AK$3))</f>
        <v>4.55498090119325E-2</v>
      </c>
    </row>
    <row r="1886" spans="1:37" x14ac:dyDescent="0.55000000000000004">
      <c r="A1886" s="7">
        <f>[1]!tbl_gk[[#This Row],[ID]]</f>
        <v>269502</v>
      </c>
      <c r="B1886" s="1" cm="1">
        <f t="array" ref="B1886">[1]!table_weight[ValueEUR]*(('F+ , F-'!B$2-[1]!tbl_gk[[#This Row],[ValueEUR]])/('F+ , F-'!B$2-'F+ , F-'!B$3))</f>
        <v>1.978540939865946E-4</v>
      </c>
      <c r="C1886" s="1" cm="1">
        <f t="array" ref="C1886">[1]!table_weight[WageEUR]*(('F+ , F-'!C$2-[1]!tbl_gk[[#This Row],[WageEUR]])/('F+ , F-'!C$2-'F+ , F-'!C$3))</f>
        <v>7.8241870618836313E-5</v>
      </c>
      <c r="D1886" s="1" cm="1">
        <f t="array" ref="D1886">[1]!table_weight[Crossing]*(('F+ , F-'!D$2-[1]!tbl_gk[[#This Row],[Crossing]])/('F+ , F-'!D$2-'F+ , F-'!D$3))</f>
        <v>3.5866971962916043E-2</v>
      </c>
      <c r="E1886" s="1" cm="1">
        <f t="array" ref="E1886">[1]!table_weight[Finishing]*(('F+ , F-'!E$2-[1]!tbl_gk[[#This Row],[Finishing]])/('F+ , F-'!E$2-'F+ , F-'!E$3))</f>
        <v>2.096326437480962E-2</v>
      </c>
      <c r="F1886" s="1" cm="1">
        <f t="array" ref="F1886">[1]!table_weight[HeadingAccuracy]*(('F+ , F-'!F$2-[1]!tbl_gk[[#This Row],[HeadingAccuracy]])/('F+ , F-'!F$2-'F+ , F-'!F$3))</f>
        <v>1.210949849973455E-2</v>
      </c>
      <c r="G1886" s="1" cm="1">
        <f t="array" ref="G1886">[1]!table_weight[ShortPassing]*(('F+ , F-'!G$2-[1]!tbl_gk[[#This Row],[ShortPassing]])/('F+ , F-'!G$2-'F+ , F-'!G$3))</f>
        <v>5.0628261131616156E-2</v>
      </c>
      <c r="H1886" s="1" cm="1">
        <f t="array" ref="H1886">[1]!table_weight[Volleys]*(('F+ , F-'!H$2-[1]!tbl_gk[[#This Row],[Volleys]])/('F+ , F-'!H$2-'F+ , F-'!H$3))</f>
        <v>1.9675665665797848E-3</v>
      </c>
      <c r="I1886" s="1" cm="1">
        <f t="array" ref="I1886">[1]!table_weight[Dribbling]*(('F+ , F-'!I$2-[1]!tbl_gk[[#This Row],[Dribbling]])/('F+ , F-'!I$2-'F+ , F-'!I$3))</f>
        <v>2.4446955539136776E-2</v>
      </c>
      <c r="J1886" s="1" cm="1">
        <f t="array" ref="J1886">[1]!table_weight[Curve]*(('F+ , F-'!J$2-[1]!tbl_gk[[#This Row],[Curve]])/('F+ , F-'!J$2-'F+ , F-'!J$3))</f>
        <v>9.6339113680153961E-3</v>
      </c>
      <c r="K1886" s="1" cm="1">
        <f t="array" ref="K1886">[1]!table_weight[FKAccuracy]*(('F+ , F-'!K$2-[1]!tbl_gk[[#This Row],[FKAccuracy]])/('F+ , F-'!K$2-'F+ , F-'!K$3))</f>
        <v>9.8874353513842238E-3</v>
      </c>
      <c r="L1886" s="1" cm="1">
        <f t="array" ref="L1886">[1]!table_weight[LongPassing]*(('F+ , F-'!L$2-[1]!tbl_gk[[#This Row],[LongPassing]])/('F+ , F-'!L$2-'F+ , F-'!L$3))</f>
        <v>2.2198388103107734E-2</v>
      </c>
      <c r="M1886" s="1" cm="1">
        <f t="array" ref="M1886">[1]!table_weight[BallControl]*(('F+ , F-'!M$2-[1]!tbl_gk[[#This Row],[BallControl]])/('F+ , F-'!M$2-'F+ , F-'!M$3))</f>
        <v>1.3038376287539614E-2</v>
      </c>
      <c r="N1886" s="1" cm="1">
        <f t="array" ref="N1886">[1]!table_weight[Acceleration]*(('F+ , F-'!N$2-[1]!tbl_gk[[#This Row],[Acceleration]])/('F+ , F-'!N$2-'F+ , F-'!N$3))</f>
        <v>7.2155908301866443E-3</v>
      </c>
      <c r="O1886" s="1" cm="1">
        <f t="array" ref="O1886">[1]!table_weight[SprintSpeed]*(('F+ , F-'!O$2-[1]!tbl_gk[[#This Row],[SprintSpeed]])/('F+ , F-'!O$2-'F+ , F-'!O$3))</f>
        <v>9.5576513538180603E-3</v>
      </c>
      <c r="P1886" s="1" cm="1">
        <f t="array" ref="P1886">[1]!table_weight[Agility]*(('F+ , F-'!P$2-[1]!tbl_gk[[#This Row],[Agility]])/('F+ , F-'!P$2-'F+ , F-'!P$3))</f>
        <v>3.5103320774145116E-3</v>
      </c>
      <c r="Q1886" s="1" cm="1">
        <f t="array" ref="Q1886">[1]!table_weight[Reactions]*(('F+ , F-'!Q$2-[1]!tbl_gk[[#This Row],[Reactions]])/('F+ , F-'!Q$2-'F+ , F-'!Q$3))</f>
        <v>2.0110038002815341E-3</v>
      </c>
      <c r="R1886" s="1" cm="1">
        <f t="array" ref="R1886">[1]!table_weight[Balance]*(('F+ , F-'!R$2-[1]!tbl_gk[[#This Row],[Balance]])/('F+ , F-'!R$2-'F+ , F-'!R$3))</f>
        <v>9.3131259196711541E-4</v>
      </c>
      <c r="S1886" s="1" cm="1">
        <f t="array" ref="S1886">[1]!table_weight[ShotPower]*(('F+ , F-'!S$2-[1]!tbl_gk[[#This Row],[ShotPower]])/('F+ , F-'!S$2-'F+ , F-'!S$3))</f>
        <v>5.9732723886410689E-3</v>
      </c>
      <c r="T1886" s="1" cm="1">
        <f t="array" ref="T1886">[1]!table_weight[Jumping]*(('F+ , F-'!T$2-[1]!tbl_gk[[#This Row],[Jumping]])/('F+ , F-'!T$2-'F+ , F-'!T$3))</f>
        <v>2.0609046389982004E-3</v>
      </c>
      <c r="U1886" s="1" cm="1">
        <f t="array" ref="U1886">[1]!table_weight[Stamina]*(('F+ , F-'!U$2-[1]!tbl_gk[[#This Row],[Stamina]])/('F+ , F-'!U$2-'F+ , F-'!U$3))</f>
        <v>8.5871026624924993E-3</v>
      </c>
      <c r="V1886" s="1" cm="1">
        <f t="array" ref="V1886">[1]!table_weight[Strength]*(('F+ , F-'!V$2-[1]!tbl_gk[[#This Row],[Strength]])/('F+ , F-'!V$2-'F+ , F-'!V$3))</f>
        <v>2.8394686137308531E-2</v>
      </c>
      <c r="W1886" s="1" cm="1">
        <f t="array" ref="W1886">[1]!table_weight[LongShots]*(('F+ , F-'!W$2-[1]!tbl_gk[[#This Row],[LongShots]])/('F+ , F-'!W$2-'F+ , F-'!W$3))</f>
        <v>9.0897623305407575E-3</v>
      </c>
      <c r="X1886" s="1" cm="1">
        <f t="array" ref="X1886">[1]!table_weight[Aggression]*(('F+ , F-'!X$2-[1]!tbl_gk[[#This Row],[Aggression]])/('F+ , F-'!X$2-'F+ , F-'!X$3))</f>
        <v>1.5211439002129575E-2</v>
      </c>
      <c r="Y1886" s="1" cm="1">
        <f t="array" ref="Y1886">[1]!table_weight[Interceptions]*(('F+ , F-'!Y$2-[1]!tbl_gk[[#This Row],[Interceptions]])/('F+ , F-'!Y$2-'F+ , F-'!Y$3))</f>
        <v>2.3546812894353474E-2</v>
      </c>
      <c r="Z1886" s="1" cm="1">
        <f t="array" ref="Z1886">[1]!table_weight[Positioning]*(('F+ , F-'!Z$2-[1]!tbl_gk[[#This Row],[Positioning]])/('F+ , F-'!Z$2-'F+ , F-'!Z$3))</f>
        <v>1.7746678835817667E-3</v>
      </c>
      <c r="AA1886" s="1" cm="1">
        <f t="array" ref="AA1886">[1]!table_weight[Vision]*(('F+ , F-'!AA$2-[1]!tbl_gk[[#This Row],[Vision]])/('F+ , F-'!AA$2-'F+ , F-'!AA$3))</f>
        <v>2.8394686137308535E-2</v>
      </c>
      <c r="AB1886" s="1" cm="1">
        <f t="array" ref="AB1886">[1]!table_weight[Penalties]*(('F+ , F-'!AB$2-[1]!tbl_gk[[#This Row],[Penalties]])/('F+ , F-'!AB$2-'F+ , F-'!AB$3))</f>
        <v>2.1922367973657118E-3</v>
      </c>
      <c r="AC1886" s="1" cm="1">
        <f t="array" ref="AC1886">[1]!table_weight[Composure]*(('F+ , F-'!AC$2-[1]!tbl_gk[[#This Row],[Composure]])/('F+ , F-'!AC$2-'F+ , F-'!AC$3))</f>
        <v>2.134938807316428E-3</v>
      </c>
      <c r="AD1886" s="1" cm="1">
        <f t="array" ref="AD1886">[1]!table_weight[Marking]*(('F+ , F-'!AD$2-[1]!tbl_gk[[#This Row],[Marking]])/('F+ , F-'!AD$2-'F+ , F-'!AD$3))</f>
        <v>3.1549651263676225E-2</v>
      </c>
      <c r="AE1886" s="1" cm="1">
        <f t="array" ref="AE1886">[1]!table_weight[StandingTackle]*(('F+ , F-'!AE$2-[1]!tbl_gk[[#This Row],[StandingTackle]])/('F+ , F-'!AE$2-'F+ , F-'!AE$3))</f>
        <v>3.1383600467551613E-2</v>
      </c>
      <c r="AF1886" s="1" cm="1">
        <f t="array" ref="AF1886">[1]!table_weight[SlidingTackle]*(('F+ , F-'!AF$2-[1]!tbl_gk[[#This Row],[SlidingTackle]])/('F+ , F-'!AF$2-'F+ , F-'!AF$3))</f>
        <v>1.0461200155850536E-2</v>
      </c>
      <c r="AG1886" s="1" cm="1">
        <f t="array" ref="AG1886">[1]!table_weight[GKDiving]*(('F+ , F-'!AG$2-[1]!tbl_gk[[#This Row],[GKDiving]])/('F+ , F-'!AG$2-'F+ , F-'!AG$3))</f>
        <v>4.6119181624581652E-2</v>
      </c>
      <c r="AH1886" s="1" cm="1">
        <f t="array" ref="AH1886">[1]!table_weight[GKHandling]*(('F+ , F-'!AH$2-[1]!tbl_gk[[#This Row],[GKHandling]])/('F+ , F-'!AH$2-'F+ , F-'!AH$3))</f>
        <v>5.3471514927051197E-2</v>
      </c>
      <c r="AI1886" s="1" cm="1">
        <f t="array" ref="AI1886">[1]!table_weight[GKKicking]*(('F+ , F-'!AI$2-[1]!tbl_gk[[#This Row],[GKKicking]])/('F+ , F-'!AI$2-'F+ , F-'!AI$3))</f>
        <v>2.7727411013081817E-2</v>
      </c>
      <c r="AJ1886" s="1" cm="1">
        <f t="array" ref="AJ1886">[1]!table_weight[GKPositioning]*(('F+ , F-'!AJ$2-[1]!tbl_gk[[#This Row],[GKPositioning]])/('F+ , F-'!AJ$2-'F+ , F-'!AJ$3))</f>
        <v>1.9551379560506409E-2</v>
      </c>
      <c r="AK1886" s="1" cm="1">
        <f t="array" ref="AK1886">[1]!table_weight[GKReflexes]*(('F+ , F-'!AK$2-[1]!tbl_gk[[#This Row],[GKReflexes]])/('F+ , F-'!AK$2-'F+ , F-'!AK$3))</f>
        <v>5.4659770814318998E-2</v>
      </c>
    </row>
    <row r="1887" spans="1:37" x14ac:dyDescent="0.55000000000000004">
      <c r="A1887" s="8">
        <f>[1]!tbl_gk[[#This Row],[ID]]</f>
        <v>269504</v>
      </c>
      <c r="B1887" s="2" cm="1">
        <f t="array" ref="B1887">[1]!table_weight[ValueEUR]*(('F+ , F-'!B$2-[1]!tbl_gk[[#This Row],[ValueEUR]])/('F+ , F-'!B$2-'F+ , F-'!B$3))</f>
        <v>8.9821437363649033E-5</v>
      </c>
      <c r="C1887" s="2" cm="1">
        <f t="array" ref="C1887">[1]!table_weight[WageEUR]*(('F+ , F-'!C$2-[1]!tbl_gk[[#This Row],[WageEUR]])/('F+ , F-'!C$2-'F+ , F-'!C$3))</f>
        <v>0</v>
      </c>
      <c r="D1887" s="2" cm="1">
        <f t="array" ref="D1887">[1]!table_weight[Crossing]*(('F+ , F-'!D$2-[1]!tbl_gk[[#This Row],[Crossing]])/('F+ , F-'!D$2-'F+ , F-'!D$3))</f>
        <v>3.5866971962916043E-2</v>
      </c>
      <c r="E1887" s="2" cm="1">
        <f t="array" ref="E1887">[1]!table_weight[Finishing]*(('F+ , F-'!E$2-[1]!tbl_gk[[#This Row],[Finishing]])/('F+ , F-'!E$2-'F+ , F-'!E$3))</f>
        <v>2.096326437480962E-2</v>
      </c>
      <c r="F1887" s="2" cm="1">
        <f t="array" ref="F1887">[1]!table_weight[HeadingAccuracy]*(('F+ , F-'!F$2-[1]!tbl_gk[[#This Row],[HeadingAccuracy]])/('F+ , F-'!F$2-'F+ , F-'!F$3))</f>
        <v>1.0439222844598752E-2</v>
      </c>
      <c r="G1887" s="2" cm="1">
        <f t="array" ref="G1887">[1]!table_weight[ShortPassing]*(('F+ , F-'!G$2-[1]!tbl_gk[[#This Row],[ShortPassing]])/('F+ , F-'!G$2-'F+ , F-'!G$3))</f>
        <v>6.047264524054153E-2</v>
      </c>
      <c r="H1887" s="2" cm="1">
        <f t="array" ref="H1887">[1]!table_weight[Volleys]*(('F+ , F-'!H$2-[1]!tbl_gk[[#This Row],[Volleys]])/('F+ , F-'!H$2-'F+ , F-'!H$3))</f>
        <v>2.4305234057750281E-3</v>
      </c>
      <c r="I1887" s="2" cm="1">
        <f t="array" ref="I1887">[1]!table_weight[Dribbling]*(('F+ , F-'!I$2-[1]!tbl_gk[[#This Row],[Dribbling]])/('F+ , F-'!I$2-'F+ , F-'!I$3))</f>
        <v>2.3469077317571304E-2</v>
      </c>
      <c r="J1887" s="2" cm="1">
        <f t="array" ref="J1887">[1]!table_weight[Curve]*(('F+ , F-'!J$2-[1]!tbl_gk[[#This Row],[Curve]])/('F+ , F-'!J$2-'F+ , F-'!J$3))</f>
        <v>9.295879390190295E-3</v>
      </c>
      <c r="K1887" s="2" cm="1">
        <f t="array" ref="K1887">[1]!table_weight[FKAccuracy]*(('F+ , F-'!K$2-[1]!tbl_gk[[#This Row],[FKAccuracy]])/('F+ , F-'!K$2-'F+ , F-'!K$3))</f>
        <v>9.2789777912990392E-3</v>
      </c>
      <c r="L1887" s="2" cm="1">
        <f t="array" ref="L1887">[1]!table_weight[LongPassing]*(('F+ , F-'!L$2-[1]!tbl_gk[[#This Row],[LongPassing]])/('F+ , F-'!L$2-'F+ , F-'!L$3))</f>
        <v>2.8695477304017315E-2</v>
      </c>
      <c r="M1887" s="2" cm="1">
        <f t="array" ref="M1887">[1]!table_weight[BallControl]*(('F+ , F-'!M$2-[1]!tbl_gk[[#This Row],[BallControl]])/('F+ , F-'!M$2-'F+ , F-'!M$3))</f>
        <v>1.3038376287539614E-2</v>
      </c>
      <c r="N1887" s="2" cm="1">
        <f t="array" ref="N1887">[1]!table_weight[Acceleration]*(('F+ , F-'!N$2-[1]!tbl_gk[[#This Row],[Acceleration]])/('F+ , F-'!N$2-'F+ , F-'!N$3))</f>
        <v>1.0597899031836633E-2</v>
      </c>
      <c r="O1887" s="2" cm="1">
        <f t="array" ref="O1887">[1]!table_weight[SprintSpeed]*(('F+ , F-'!O$2-[1]!tbl_gk[[#This Row],[SprintSpeed]])/('F+ , F-'!O$2-'F+ , F-'!O$3))</f>
        <v>1.0682080924855479E-2</v>
      </c>
      <c r="P1887" s="2" cm="1">
        <f t="array" ref="P1887">[1]!table_weight[Agility]*(('F+ , F-'!P$2-[1]!tbl_gk[[#This Row],[Agility]])/('F+ , F-'!P$2-'F+ , F-'!P$3))</f>
        <v>3.8613652851559629E-3</v>
      </c>
      <c r="Q1887" s="2" cm="1">
        <f t="array" ref="Q1887">[1]!table_weight[Reactions]*(('F+ , F-'!Q$2-[1]!tbl_gk[[#This Row],[Reactions]])/('F+ , F-'!Q$2-'F+ , F-'!Q$3))</f>
        <v>2.6813384003753784E-3</v>
      </c>
      <c r="R1887" s="2" cm="1">
        <f t="array" ref="R1887">[1]!table_weight[Balance]*(('F+ , F-'!R$2-[1]!tbl_gk[[#This Row],[Balance]])/('F+ , F-'!R$2-'F+ , F-'!R$3))</f>
        <v>2.6076752575079228E-3</v>
      </c>
      <c r="S1887" s="2" cm="1">
        <f t="array" ref="S1887">[1]!table_weight[ShotPower]*(('F+ , F-'!S$2-[1]!tbl_gk[[#This Row],[ShotPower]])/('F+ , F-'!S$2-'F+ , F-'!S$3))</f>
        <v>7.271809864432606E-3</v>
      </c>
      <c r="T1887" s="2" cm="1">
        <f t="array" ref="T1887">[1]!table_weight[Jumping]*(('F+ , F-'!T$2-[1]!tbl_gk[[#This Row],[Jumping]])/('F+ , F-'!T$2-'F+ , F-'!T$3))</f>
        <v>4.6370354377459509E-3</v>
      </c>
      <c r="U1887" s="2" cm="1">
        <f t="array" ref="U1887">[1]!table_weight[Stamina]*(('F+ , F-'!U$2-[1]!tbl_gk[[#This Row],[Stamina]])/('F+ , F-'!U$2-'F+ , F-'!U$3))</f>
        <v>1.88916258574835E-2</v>
      </c>
      <c r="V1887" s="2" cm="1">
        <f t="array" ref="V1887">[1]!table_weight[Strength]*(('F+ , F-'!V$2-[1]!tbl_gk[[#This Row],[Strength]])/('F+ , F-'!V$2-'F+ , F-'!V$3))</f>
        <v>2.1296014602981403E-2</v>
      </c>
      <c r="W1887" s="2" cm="1">
        <f t="array" ref="W1887">[1]!table_weight[LongShots]*(('F+ , F-'!W$2-[1]!tbl_gk[[#This Row],[LongShots]])/('F+ , F-'!W$2-'F+ , F-'!W$3))</f>
        <v>1.0388299806332293E-2</v>
      </c>
      <c r="X1887" s="2" cm="1">
        <f t="array" ref="X1887">[1]!table_weight[Aggression]*(('F+ , F-'!X$2-[1]!tbl_gk[[#This Row],[Aggression]])/('F+ , F-'!X$2-'F+ , F-'!X$3))</f>
        <v>1.3386066321874024E-2</v>
      </c>
      <c r="Y1887" s="2" cm="1">
        <f t="array" ref="Y1887">[1]!table_weight[Interceptions]*(('F+ , F-'!Y$2-[1]!tbl_gk[[#This Row],[Interceptions]])/('F+ , F-'!Y$2-'F+ , F-'!Y$3))</f>
        <v>2.5624472855619959E-2</v>
      </c>
      <c r="Z1887" s="2" cm="1">
        <f t="array" ref="Z1887">[1]!table_weight[Positioning]*(('F+ , F-'!Z$2-[1]!tbl_gk[[#This Row],[Positioning]])/('F+ , F-'!Z$2-'F+ , F-'!Z$3))</f>
        <v>2.0704458641787279E-3</v>
      </c>
      <c r="AA1887" s="2" cm="1">
        <f t="array" ref="AA1887">[1]!table_weight[Vision]*(('F+ , F-'!AA$2-[1]!tbl_gk[[#This Row],[Vision]])/('F+ , F-'!AA$2-'F+ , F-'!AA$3))</f>
        <v>2.9814420444173963E-2</v>
      </c>
      <c r="AB1887" s="2" cm="1">
        <f t="array" ref="AB1887">[1]!table_weight[Penalties]*(('F+ , F-'!AB$2-[1]!tbl_gk[[#This Row],[Penalties]])/('F+ , F-'!AB$2-'F+ , F-'!AB$3))</f>
        <v>2.1922367973657118E-3</v>
      </c>
      <c r="AC1887" s="2" cm="1">
        <f t="array" ref="AC1887">[1]!table_weight[Composure]*(('F+ , F-'!AC$2-[1]!tbl_gk[[#This Row],[Composure]])/('F+ , F-'!AC$2-'F+ , F-'!AC$3))</f>
        <v>1.6545775756702319E-3</v>
      </c>
      <c r="AD1887" s="2" cm="1">
        <f t="array" ref="AD1887">[1]!table_weight[Marking]*(('F+ , F-'!AD$2-[1]!tbl_gk[[#This Row],[Marking]])/('F+ , F-'!AD$2-'F+ , F-'!AD$3))</f>
        <v>3.9437064079595283E-2</v>
      </c>
      <c r="AE1887" s="2" cm="1">
        <f t="array" ref="AE1887">[1]!table_weight[StandingTackle]*(('F+ , F-'!AE$2-[1]!tbl_gk[[#This Row],[StandingTackle]])/('F+ , F-'!AE$2-'F+ , F-'!AE$3))</f>
        <v>2.465854322450484E-2</v>
      </c>
      <c r="AF1887" s="2" cm="1">
        <f t="array" ref="AF1887">[1]!table_weight[SlidingTackle]*(('F+ , F-'!AF$2-[1]!tbl_gk[[#This Row],[SlidingTackle]])/('F+ , F-'!AF$2-'F+ , F-'!AF$3))</f>
        <v>8.2195144081682794E-3</v>
      </c>
      <c r="AG1887" s="2" cm="1">
        <f t="array" ref="AG1887">[1]!table_weight[GKDiving]*(('F+ , F-'!AG$2-[1]!tbl_gk[[#This Row],[GKDiving]])/('F+ , F-'!AG$2-'F+ , F-'!AG$3))</f>
        <v>5.6367888652266468E-2</v>
      </c>
      <c r="AH1887" s="2" cm="1">
        <f t="array" ref="AH1887">[1]!table_weight[GKHandling]*(('F+ , F-'!AH$2-[1]!tbl_gk[[#This Row],[GKHandling]])/('F+ , F-'!AH$2-'F+ , F-'!AH$3))</f>
        <v>5.168913109614949E-2</v>
      </c>
      <c r="AI1887" s="2" cm="1">
        <f t="array" ref="AI1887">[1]!table_weight[GKKicking]*(('F+ , F-'!AI$2-[1]!tbl_gk[[#This Row],[GKKicking]])/('F+ , F-'!AI$2-'F+ , F-'!AI$3))</f>
        <v>3.309400669303314E-2</v>
      </c>
      <c r="AJ1887" s="2" cm="1">
        <f t="array" ref="AJ1887">[1]!table_weight[GKPositioning]*(('F+ , F-'!AJ$2-[1]!tbl_gk[[#This Row],[GKPositioning]])/('F+ , F-'!AJ$2-'F+ , F-'!AJ$3))</f>
        <v>2.2704827876717123E-2</v>
      </c>
      <c r="AK1887" s="2" cm="1">
        <f t="array" ref="AK1887">[1]!table_weight[GKReflexes]*(('F+ , F-'!AK$2-[1]!tbl_gk[[#This Row],[GKReflexes]])/('F+ , F-'!AK$2-'F+ , F-'!AK$3))</f>
        <v>6.012574789575089E-2</v>
      </c>
    </row>
    <row r="1888" spans="1:37" x14ac:dyDescent="0.55000000000000004">
      <c r="A1888" s="7">
        <f>[1]!tbl_gk[[#This Row],[ID]]</f>
        <v>269511</v>
      </c>
      <c r="B1888" s="1" cm="1">
        <f t="array" ref="B1888">[1]!table_weight[ValueEUR]*(('F+ , F-'!B$2-[1]!tbl_gk[[#This Row],[ValueEUR]])/('F+ , F-'!B$2-'F+ , F-'!B$3))</f>
        <v>5.5281853717627303E-4</v>
      </c>
      <c r="C1888" s="1" cm="1">
        <f t="array" ref="C1888">[1]!table_weight[WageEUR]*(('F+ , F-'!C$2-[1]!tbl_gk[[#This Row],[WageEUR]])/('F+ , F-'!C$2-'F+ , F-'!C$3))</f>
        <v>0</v>
      </c>
      <c r="D1888" s="1" cm="1">
        <f t="array" ref="D1888">[1]!table_weight[Crossing]*(('F+ , F-'!D$2-[1]!tbl_gk[[#This Row],[Crossing]])/('F+ , F-'!D$2-'F+ , F-'!D$3))</f>
        <v>3.6987814836757178E-2</v>
      </c>
      <c r="E1888" s="1" cm="1">
        <f t="array" ref="E1888">[1]!table_weight[Finishing]*(('F+ , F-'!E$2-[1]!tbl_gk[[#This Row],[Finishing]])/('F+ , F-'!E$2-'F+ , F-'!E$3))</f>
        <v>2.096326437480962E-2</v>
      </c>
      <c r="F1888" s="1" cm="1">
        <f t="array" ref="F1888">[1]!table_weight[HeadingAccuracy]*(('F+ , F-'!F$2-[1]!tbl_gk[[#This Row],[HeadingAccuracy]])/('F+ , F-'!F$2-'F+ , F-'!F$3))</f>
        <v>9.6040850170308507E-3</v>
      </c>
      <c r="G1888" s="1" cm="1">
        <f t="array" ref="G1888">[1]!table_weight[ShortPassing]*(('F+ , F-'!G$2-[1]!tbl_gk[[#This Row],[ShortPassing]])/('F+ , F-'!G$2-'F+ , F-'!G$3))</f>
        <v>4.5002898783658811E-2</v>
      </c>
      <c r="H1888" s="1" cm="1">
        <f t="array" ref="H1888">[1]!table_weight[Volleys]*(('F+ , F-'!H$2-[1]!tbl_gk[[#This Row],[Volleys]])/('F+ , F-'!H$2-'F+ , F-'!H$3))</f>
        <v>2.3147841959762173E-3</v>
      </c>
      <c r="I1888" s="1" cm="1">
        <f t="array" ref="I1888">[1]!table_weight[Dribbling]*(('F+ , F-'!I$2-[1]!tbl_gk[[#This Row],[Dribbling]])/('F+ , F-'!I$2-'F+ , F-'!I$3))</f>
        <v>1.9557564431309422E-2</v>
      </c>
      <c r="J1888" s="1" cm="1">
        <f t="array" ref="J1888">[1]!table_weight[Curve]*(('F+ , F-'!J$2-[1]!tbl_gk[[#This Row],[Curve]])/('F+ , F-'!J$2-'F+ , F-'!J$3))</f>
        <v>9.4648953791028455E-3</v>
      </c>
      <c r="K1888" s="1" cm="1">
        <f t="array" ref="K1888">[1]!table_weight[FKAccuracy]*(('F+ , F-'!K$2-[1]!tbl_gk[[#This Row],[FKAccuracy]])/('F+ , F-'!K$2-'F+ , F-'!K$3))</f>
        <v>9.1268634012777444E-3</v>
      </c>
      <c r="L1888" s="1" cm="1">
        <f t="array" ref="L1888">[1]!table_weight[LongPassing]*(('F+ , F-'!L$2-[1]!tbl_gk[[#This Row],[LongPassing]])/('F+ , F-'!L$2-'F+ , F-'!L$3))</f>
        <v>7.0385133009853787E-3</v>
      </c>
      <c r="M1888" s="1" cm="1">
        <f t="array" ref="M1888">[1]!table_weight[BallControl]*(('F+ , F-'!M$2-[1]!tbl_gk[[#This Row],[BallControl]])/('F+ , F-'!M$2-'F+ , F-'!M$3))</f>
        <v>1.0865313572949679E-2</v>
      </c>
      <c r="N1888" s="1" cm="1">
        <f t="array" ref="N1888">[1]!table_weight[Acceleration]*(('F+ , F-'!N$2-[1]!tbl_gk[[#This Row],[Acceleration]])/('F+ , F-'!N$2-'F+ , F-'!N$3))</f>
        <v>7.2155908301866443E-3</v>
      </c>
      <c r="O1888" s="1" cm="1">
        <f t="array" ref="O1888">[1]!table_weight[SprintSpeed]*(('F+ , F-'!O$2-[1]!tbl_gk[[#This Row],[SprintSpeed]])/('F+ , F-'!O$2-'F+ , F-'!O$3))</f>
        <v>7.8710069972619326E-3</v>
      </c>
      <c r="P1888" s="1" cm="1">
        <f t="array" ref="P1888">[1]!table_weight[Agility]*(('F+ , F-'!P$2-[1]!tbl_gk[[#This Row],[Agility]])/('F+ , F-'!P$2-'F+ , F-'!P$3))</f>
        <v>4.9144649083803166E-3</v>
      </c>
      <c r="Q1888" s="1" cm="1">
        <f t="array" ref="Q1888">[1]!table_weight[Reactions]*(('F+ , F-'!Q$2-[1]!tbl_gk[[#This Row],[Reactions]])/('F+ , F-'!Q$2-'F+ , F-'!Q$3))</f>
        <v>1.0828482001515951E-3</v>
      </c>
      <c r="R1888" s="1" cm="1">
        <f t="array" ref="R1888">[1]!table_weight[Balance]*(('F+ , F-'!R$2-[1]!tbl_gk[[#This Row],[Balance]])/('F+ , F-'!R$2-'F+ , F-'!R$3))</f>
        <v>2.6697627636390639E-3</v>
      </c>
      <c r="S1888" s="1" cm="1">
        <f t="array" ref="S1888">[1]!table_weight[ShotPower]*(('F+ , F-'!S$2-[1]!tbl_gk[[#This Row],[ShotPower]])/('F+ , F-'!S$2-'F+ , F-'!S$3))</f>
        <v>5.1941499031661464E-3</v>
      </c>
      <c r="T1888" s="1" cm="1">
        <f t="array" ref="T1888">[1]!table_weight[Jumping]*(('F+ , F-'!T$2-[1]!tbl_gk[[#This Row],[Jumping]])/('F+ , F-'!T$2-'F+ , F-'!T$3))</f>
        <v>3.4348410649970005E-3</v>
      </c>
      <c r="U1888" s="1" cm="1">
        <f t="array" ref="U1888">[1]!table_weight[Stamina]*(('F+ , F-'!U$2-[1]!tbl_gk[[#This Row],[Stamina]])/('F+ , F-'!U$2-'F+ , F-'!U$3))</f>
        <v>1.975033612373275E-2</v>
      </c>
      <c r="V1888" s="1" cm="1">
        <f t="array" ref="V1888">[1]!table_weight[Strength]*(('F+ , F-'!V$2-[1]!tbl_gk[[#This Row],[Strength]])/('F+ , F-'!V$2-'F+ , F-'!V$3))</f>
        <v>2.0408680661190511E-2</v>
      </c>
      <c r="W1888" s="1" cm="1">
        <f t="array" ref="W1888">[1]!table_weight[LongShots]*(('F+ , F-'!W$2-[1]!tbl_gk[[#This Row],[LongShots]])/('F+ , F-'!W$2-'F+ , F-'!W$3))</f>
        <v>9.6091773208573719E-3</v>
      </c>
      <c r="X1888" s="1" cm="1">
        <f t="array" ref="X1888">[1]!table_weight[Aggression]*(('F+ , F-'!X$2-[1]!tbl_gk[[#This Row],[Aggression]])/('F+ , F-'!X$2-'F+ , F-'!X$3))</f>
        <v>6.6930331609370121E-3</v>
      </c>
      <c r="Y1888" s="1" cm="1">
        <f t="array" ref="Y1888">[1]!table_weight[Interceptions]*(('F+ , F-'!Y$2-[1]!tbl_gk[[#This Row],[Interceptions]])/('F+ , F-'!Y$2-'F+ , F-'!Y$3))</f>
        <v>2.2161706253509151E-2</v>
      </c>
      <c r="Z1888" s="1" cm="1">
        <f t="array" ref="Z1888">[1]!table_weight[Positioning]*(('F+ , F-'!Z$2-[1]!tbl_gk[[#This Row],[Positioning]])/('F+ , F-'!Z$2-'F+ , F-'!Z$3))</f>
        <v>1.6267788932832863E-3</v>
      </c>
      <c r="AA1888" s="1" cm="1">
        <f t="array" ref="AA1888">[1]!table_weight[Vision]*(('F+ , F-'!AA$2-[1]!tbl_gk[[#This Row],[Vision]])/('F+ , F-'!AA$2-'F+ , F-'!AA$3))</f>
        <v>2.0586147449548689E-2</v>
      </c>
      <c r="AB1888" s="1" cm="1">
        <f t="array" ref="AB1888">[1]!table_weight[Penalties]*(('F+ , F-'!AB$2-[1]!tbl_gk[[#This Row],[Penalties]])/('F+ , F-'!AB$2-'F+ , F-'!AB$3))</f>
        <v>2.427119311369181E-3</v>
      </c>
      <c r="AC1888" s="1" cm="1">
        <f t="array" ref="AC1888">[1]!table_weight[Composure]*(('F+ , F-'!AC$2-[1]!tbl_gk[[#This Row],[Composure]])/('F+ , F-'!AC$2-'F+ , F-'!AC$3))</f>
        <v>1.7079510458531426E-3</v>
      </c>
      <c r="AD1888" s="1" cm="1">
        <f t="array" ref="AD1888">[1]!table_weight[Marking]*(('F+ , F-'!AD$2-[1]!tbl_gk[[#This Row],[Marking]])/('F+ , F-'!AD$2-'F+ , F-'!AD$3))</f>
        <v>2.9972168700492414E-2</v>
      </c>
      <c r="AE1888" s="1" cm="1">
        <f t="array" ref="AE1888">[1]!table_weight[StandingTackle]*(('F+ , F-'!AE$2-[1]!tbl_gk[[#This Row],[StandingTackle]])/('F+ , F-'!AE$2-'F+ , F-'!AE$3))</f>
        <v>2.9141914719869356E-2</v>
      </c>
      <c r="AF1888" s="1" cm="1">
        <f t="array" ref="AF1888">[1]!table_weight[SlidingTackle]*(('F+ , F-'!AF$2-[1]!tbl_gk[[#This Row],[SlidingTackle]])/('F+ , F-'!AF$2-'F+ , F-'!AF$3))</f>
        <v>8.9667429907290316E-3</v>
      </c>
      <c r="AG1888" s="1" cm="1">
        <f t="array" ref="AG1888">[1]!table_weight[GKDiving]*(('F+ , F-'!AG$2-[1]!tbl_gk[[#This Row],[GKDiving]])/('F+ , F-'!AG$2-'F+ , F-'!AG$3))</f>
        <v>3.7578592434844307E-2</v>
      </c>
      <c r="AH1888" s="1" cm="1">
        <f t="array" ref="AH1888">[1]!table_weight[GKHandling]*(('F+ , F-'!AH$2-[1]!tbl_gk[[#This Row],[GKHandling]])/('F+ , F-'!AH$2-'F+ , F-'!AH$3))</f>
        <v>3.7430060448935834E-2</v>
      </c>
      <c r="AI1888" s="1" cm="1">
        <f t="array" ref="AI1888">[1]!table_weight[GKKicking]*(('F+ , F-'!AI$2-[1]!tbl_gk[[#This Row],[GKKicking]])/('F+ , F-'!AI$2-'F+ , F-'!AI$3))</f>
        <v>2.414968055978094E-2</v>
      </c>
      <c r="AJ1888" s="1" cm="1">
        <f t="array" ref="AJ1888">[1]!table_weight[GKPositioning]*(('F+ , F-'!AJ$2-[1]!tbl_gk[[#This Row],[GKPositioning]])/('F+ , F-'!AJ$2-'F+ , F-'!AJ$3))</f>
        <v>1.5136551917811415E-2</v>
      </c>
      <c r="AK1888" s="1" cm="1">
        <f t="array" ref="AK1888">[1]!table_weight[GKReflexes]*(('F+ , F-'!AK$2-[1]!tbl_gk[[#This Row],[GKReflexes]])/('F+ , F-'!AK$2-'F+ , F-'!AK$3))</f>
        <v>3.4617854849068701E-2</v>
      </c>
    </row>
    <row r="1889" spans="1:37" x14ac:dyDescent="0.55000000000000004">
      <c r="A1889" s="8">
        <f>[1]!tbl_gk[[#This Row],[ID]]</f>
        <v>269514</v>
      </c>
      <c r="B1889" s="2" cm="1">
        <f t="array" ref="B1889">[1]!table_weight[ValueEUR]*(('F+ , F-'!B$2-[1]!tbl_gk[[#This Row],[ValueEUR]])/('F+ , F-'!B$2-'F+ , F-'!B$3))</f>
        <v>2.5001843389881692E-5</v>
      </c>
      <c r="C1889" s="2" cm="1">
        <f t="array" ref="C1889">[1]!table_weight[WageEUR]*(('F+ , F-'!C$2-[1]!tbl_gk[[#This Row],[WageEUR]])/('F+ , F-'!C$2-'F+ , F-'!C$3))</f>
        <v>6.2593496495069059E-5</v>
      </c>
      <c r="D1889" s="2" cm="1">
        <f t="array" ref="D1889">[1]!table_weight[Crossing]*(('F+ , F-'!D$2-[1]!tbl_gk[[#This Row],[Crossing]])/('F+ , F-'!D$2-'F+ , F-'!D$3))</f>
        <v>3.3625286215233793E-2</v>
      </c>
      <c r="E1889" s="2" cm="1">
        <f t="array" ref="E1889">[1]!table_weight[Finishing]*(('F+ , F-'!E$2-[1]!tbl_gk[[#This Row],[Finishing]])/('F+ , F-'!E$2-'F+ , F-'!E$3))</f>
        <v>1.9965013690294877E-2</v>
      </c>
      <c r="F1889" s="2" cm="1">
        <f t="array" ref="F1889">[1]!table_weight[HeadingAccuracy]*(('F+ , F-'!F$2-[1]!tbl_gk[[#This Row],[HeadingAccuracy]])/('F+ , F-'!F$2-'F+ , F-'!F$3))</f>
        <v>1.1274360672166649E-2</v>
      </c>
      <c r="G1889" s="2" cm="1">
        <f t="array" ref="G1889">[1]!table_weight[ShortPassing]*(('F+ , F-'!G$2-[1]!tbl_gk[[#This Row],[ShortPassing]])/('F+ , F-'!G$2-'F+ , F-'!G$3))</f>
        <v>5.6253623479573515E-2</v>
      </c>
      <c r="H1889" s="2" cm="1">
        <f t="array" ref="H1889">[1]!table_weight[Volleys]*(('F+ , F-'!H$2-[1]!tbl_gk[[#This Row],[Volleys]])/('F+ , F-'!H$2-'F+ , F-'!H$3))</f>
        <v>2.0833057763785961E-3</v>
      </c>
      <c r="I1889" s="2" cm="1">
        <f t="array" ref="I1889">[1]!table_weight[Dribbling]*(('F+ , F-'!I$2-[1]!tbl_gk[[#This Row],[Dribbling]])/('F+ , F-'!I$2-'F+ , F-'!I$3))</f>
        <v>1.8579686209743949E-2</v>
      </c>
      <c r="J1889" s="2" cm="1">
        <f t="array" ref="J1889">[1]!table_weight[Curve]*(('F+ , F-'!J$2-[1]!tbl_gk[[#This Row],[Curve]])/('F+ , F-'!J$2-'F+ , F-'!J$3))</f>
        <v>9.6339113680153961E-3</v>
      </c>
      <c r="K1889" s="2" cm="1">
        <f t="array" ref="K1889">[1]!table_weight[FKAccuracy]*(('F+ , F-'!K$2-[1]!tbl_gk[[#This Row],[FKAccuracy]])/('F+ , F-'!K$2-'F+ , F-'!K$3))</f>
        <v>9.2789777912990392E-3</v>
      </c>
      <c r="L1889" s="2" cm="1">
        <f t="array" ref="L1889">[1]!table_weight[LongPassing]*(('F+ , F-'!L$2-[1]!tbl_gk[[#This Row],[LongPassing]])/('F+ , F-'!L$2-'F+ , F-'!L$3))</f>
        <v>2.5446932703562523E-2</v>
      </c>
      <c r="M1889" s="2" cm="1">
        <f t="array" ref="M1889">[1]!table_weight[BallControl]*(('F+ , F-'!M$2-[1]!tbl_gk[[#This Row],[BallControl]])/('F+ , F-'!M$2-'F+ , F-'!M$3))</f>
        <v>1.3038376287539614E-2</v>
      </c>
      <c r="N1889" s="2" cm="1">
        <f t="array" ref="N1889">[1]!table_weight[Acceleration]*(('F+ , F-'!N$2-[1]!tbl_gk[[#This Row],[Acceleration]])/('F+ , F-'!N$2-'F+ , F-'!N$3))</f>
        <v>7.666565257073309E-3</v>
      </c>
      <c r="O1889" s="2" cm="1">
        <f t="array" ref="O1889">[1]!table_weight[SprintSpeed]*(('F+ , F-'!O$2-[1]!tbl_gk[[#This Row],[SprintSpeed]])/('F+ , F-'!O$2-'F+ , F-'!O$3))</f>
        <v>1.0963188317614834E-2</v>
      </c>
      <c r="P1889" s="2" cm="1">
        <f t="array" ref="P1889">[1]!table_weight[Agility]*(('F+ , F-'!P$2-[1]!tbl_gk[[#This Row],[Agility]])/('F+ , F-'!P$2-'F+ , F-'!P$3))</f>
        <v>4.680442769886016E-3</v>
      </c>
      <c r="Q1889" s="2" cm="1">
        <f t="array" ref="Q1889">[1]!table_weight[Reactions]*(('F+ , F-'!Q$2-[1]!tbl_gk[[#This Row],[Reactions]])/('F+ , F-'!Q$2-'F+ , F-'!Q$3))</f>
        <v>2.4235174003392843E-3</v>
      </c>
      <c r="R1889" s="2" cm="1">
        <f t="array" ref="R1889">[1]!table_weight[Balance]*(('F+ , F-'!R$2-[1]!tbl_gk[[#This Row],[Balance]])/('F+ , F-'!R$2-'F+ , F-'!R$3))</f>
        <v>2.359325232983359E-3</v>
      </c>
      <c r="S1889" s="2" cm="1">
        <f t="array" ref="S1889">[1]!table_weight[ShotPower]*(('F+ , F-'!S$2-[1]!tbl_gk[[#This Row],[ShotPower]])/('F+ , F-'!S$2-'F+ , F-'!S$3))</f>
        <v>8.3106398450658349E-3</v>
      </c>
      <c r="T1889" s="2" cm="1">
        <f t="array" ref="T1889">[1]!table_weight[Jumping]*(('F+ , F-'!T$2-[1]!tbl_gk[[#This Row],[Jumping]])/('F+ , F-'!T$2-'F+ , F-'!T$3))</f>
        <v>3.6065831182468503E-3</v>
      </c>
      <c r="U1889" s="2" cm="1">
        <f t="array" ref="U1889">[1]!table_weight[Stamina]*(('F+ , F-'!U$2-[1]!tbl_gk[[#This Row],[Stamina]])/('F+ , F-'!U$2-'F+ , F-'!U$3))</f>
        <v>1.3739364259988E-2</v>
      </c>
      <c r="V1889" s="2" cm="1">
        <f t="array" ref="V1889">[1]!table_weight[Strength]*(('F+ , F-'!V$2-[1]!tbl_gk[[#This Row],[Strength]])/('F+ , F-'!V$2-'F+ , F-'!V$3))</f>
        <v>2.9282020079099427E-2</v>
      </c>
      <c r="W1889" s="2" cm="1">
        <f t="array" ref="W1889">[1]!table_weight[LongShots]*(('F+ , F-'!W$2-[1]!tbl_gk[[#This Row],[LongShots]])/('F+ , F-'!W$2-'F+ , F-'!W$3))</f>
        <v>9.6091773208573719E-3</v>
      </c>
      <c r="X1889" s="2" cm="1">
        <f t="array" ref="X1889">[1]!table_weight[Aggression]*(('F+ , F-'!X$2-[1]!tbl_gk[[#This Row],[Aggression]])/('F+ , F-'!X$2-'F+ , F-'!X$3))</f>
        <v>1.2777608761788841E-2</v>
      </c>
      <c r="Y1889" s="2" cm="1">
        <f t="array" ref="Y1889">[1]!table_weight[Interceptions]*(('F+ , F-'!Y$2-[1]!tbl_gk[[#This Row],[Interceptions]])/('F+ , F-'!Y$2-'F+ , F-'!Y$3))</f>
        <v>2.0084046292242669E-2</v>
      </c>
      <c r="Z1889" s="2" cm="1">
        <f t="array" ref="Z1889">[1]!table_weight[Positioning]*(('F+ , F-'!Z$2-[1]!tbl_gk[[#This Row],[Positioning]])/('F+ , F-'!Z$2-'F+ , F-'!Z$3))</f>
        <v>1.7746678835817667E-3</v>
      </c>
      <c r="AA1889" s="2" cm="1">
        <f t="array" ref="AA1889">[1]!table_weight[Vision]*(('F+ , F-'!AA$2-[1]!tbl_gk[[#This Row],[Vision]])/('F+ , F-'!AA$2-'F+ , F-'!AA$3))</f>
        <v>2.7684818983875824E-2</v>
      </c>
      <c r="AB1889" s="2" cm="1">
        <f t="array" ref="AB1889">[1]!table_weight[Penalties]*(('F+ , F-'!AB$2-[1]!tbl_gk[[#This Row],[Penalties]])/('F+ , F-'!AB$2-'F+ , F-'!AB$3))</f>
        <v>2.3879722257019362E-3</v>
      </c>
      <c r="AC1889" s="2" cm="1">
        <f t="array" ref="AC1889">[1]!table_weight[Composure]*(('F+ , F-'!AC$2-[1]!tbl_gk[[#This Row],[Composure]])/('F+ , F-'!AC$2-'F+ , F-'!AC$3))</f>
        <v>2.0281918669506067E-3</v>
      </c>
      <c r="AD1889" s="2" cm="1">
        <f t="array" ref="AD1889">[1]!table_weight[Marking]*(('F+ , F-'!AD$2-[1]!tbl_gk[[#This Row],[Marking]])/('F+ , F-'!AD$2-'F+ , F-'!AD$3))</f>
        <v>2.8394686137308601E-2</v>
      </c>
      <c r="AE1889" s="2" cm="1">
        <f t="array" ref="AE1889">[1]!table_weight[StandingTackle]*(('F+ , F-'!AE$2-[1]!tbl_gk[[#This Row],[StandingTackle]])/('F+ , F-'!AE$2-'F+ , F-'!AE$3))</f>
        <v>2.465854322450484E-2</v>
      </c>
      <c r="AF1889" s="2" cm="1">
        <f t="array" ref="AF1889">[1]!table_weight[SlidingTackle]*(('F+ , F-'!AF$2-[1]!tbl_gk[[#This Row],[SlidingTackle]])/('F+ , F-'!AF$2-'F+ , F-'!AF$3))</f>
        <v>6.7250572430467732E-3</v>
      </c>
      <c r="AG1889" s="2" cm="1">
        <f t="array" ref="AG1889">[1]!table_weight[GKDiving]*(('F+ , F-'!AG$2-[1]!tbl_gk[[#This Row],[GKDiving]])/('F+ , F-'!AG$2-'F+ , F-'!AG$3))</f>
        <v>7.1740949193793688E-2</v>
      </c>
      <c r="AH1889" s="2" cm="1">
        <f t="array" ref="AH1889">[1]!table_weight[GKHandling]*(('F+ , F-'!AH$2-[1]!tbl_gk[[#This Row],[GKHandling]])/('F+ , F-'!AH$2-'F+ , F-'!AH$3))</f>
        <v>6.773058557426484E-2</v>
      </c>
      <c r="AI1889" s="2" cm="1">
        <f t="array" ref="AI1889">[1]!table_weight[GKKicking]*(('F+ , F-'!AI$2-[1]!tbl_gk[[#This Row],[GKKicking]])/('F+ , F-'!AI$2-'F+ , F-'!AI$3))</f>
        <v>3.7566169759659242E-2</v>
      </c>
      <c r="AJ1889" s="2" cm="1">
        <f t="array" ref="AJ1889">[1]!table_weight[GKPositioning]*(('F+ , F-'!AJ$2-[1]!tbl_gk[[#This Row],[GKPositioning]])/('F+ , F-'!AJ$2-'F+ , F-'!AJ$3))</f>
        <v>2.7119655519412117E-2</v>
      </c>
      <c r="AK1889" s="2" cm="1">
        <f t="array" ref="AK1889">[1]!table_weight[GKReflexes]*(('F+ , F-'!AK$2-[1]!tbl_gk[[#This Row],[GKReflexes]])/('F+ , F-'!AK$2-'F+ , F-'!AK$3))</f>
        <v>7.1057702058614697E-2</v>
      </c>
    </row>
    <row r="1890" spans="1:37" x14ac:dyDescent="0.55000000000000004">
      <c r="A1890" s="7">
        <f>[1]!tbl_gk[[#This Row],[ID]]</f>
        <v>269521</v>
      </c>
      <c r="B1890" s="1" cm="1">
        <f t="array" ref="B1890">[1]!table_weight[ValueEUR]*(('F+ , F-'!B$2-[1]!tbl_gk[[#This Row],[ValueEUR]])/('F+ , F-'!B$2-'F+ , F-'!B$3))</f>
        <v>3.7348432718218329E-5</v>
      </c>
      <c r="C1890" s="1" cm="1">
        <f t="array" ref="C1890">[1]!table_weight[WageEUR]*(('F+ , F-'!C$2-[1]!tbl_gk[[#This Row],[WageEUR]])/('F+ , F-'!C$2-'F+ , F-'!C$3))</f>
        <v>7.8241870618836313E-5</v>
      </c>
      <c r="D1890" s="1" cm="1">
        <f t="array" ref="D1890">[1]!table_weight[Crossing]*(('F+ , F-'!D$2-[1]!tbl_gk[[#This Row],[Crossing]])/('F+ , F-'!D$2-'F+ , F-'!D$3))</f>
        <v>3.5866971962916043E-2</v>
      </c>
      <c r="E1890" s="1" cm="1">
        <f t="array" ref="E1890">[1]!table_weight[Finishing]*(('F+ , F-'!E$2-[1]!tbl_gk[[#This Row],[Finishing]])/('F+ , F-'!E$2-'F+ , F-'!E$3))</f>
        <v>1.8966763005780131E-2</v>
      </c>
      <c r="F1890" s="1" cm="1">
        <f t="array" ref="F1890">[1]!table_weight[HeadingAccuracy]*(('F+ , F-'!F$2-[1]!tbl_gk[[#This Row],[HeadingAccuracy]])/('F+ , F-'!F$2-'F+ , F-'!F$3))</f>
        <v>1.1691929585950599E-2</v>
      </c>
      <c r="G1890" s="1" cm="1">
        <f t="array" ref="G1890">[1]!table_weight[ShortPassing]*(('F+ , F-'!G$2-[1]!tbl_gk[[#This Row],[ShortPassing]])/('F+ , F-'!G$2-'F+ , F-'!G$3))</f>
        <v>6.1878985827530868E-2</v>
      </c>
      <c r="H1890" s="1" cm="1">
        <f t="array" ref="H1890">[1]!table_weight[Volleys]*(('F+ , F-'!H$2-[1]!tbl_gk[[#This Row],[Volleys]])/('F+ , F-'!H$2-'F+ , F-'!H$3))</f>
        <v>2.4305234057750281E-3</v>
      </c>
      <c r="I1890" s="1" cm="1">
        <f t="array" ref="I1890">[1]!table_weight[Dribbling]*(('F+ , F-'!I$2-[1]!tbl_gk[[#This Row],[Dribbling]])/('F+ , F-'!I$2-'F+ , F-'!I$3))</f>
        <v>2.3469077317571304E-2</v>
      </c>
      <c r="J1890" s="1" cm="1">
        <f t="array" ref="J1890">[1]!table_weight[Curve]*(('F+ , F-'!J$2-[1]!tbl_gk[[#This Row],[Curve]])/('F+ , F-'!J$2-'F+ , F-'!J$3))</f>
        <v>9.4648953791028455E-3</v>
      </c>
      <c r="K1890" s="1" cm="1">
        <f t="array" ref="K1890">[1]!table_weight[FKAccuracy]*(('F+ , F-'!K$2-[1]!tbl_gk[[#This Row],[FKAccuracy]])/('F+ , F-'!K$2-'F+ , F-'!K$3))</f>
        <v>9.7353209613629272E-3</v>
      </c>
      <c r="L1890" s="1" cm="1">
        <f t="array" ref="L1890">[1]!table_weight[LongPassing]*(('F+ , F-'!L$2-[1]!tbl_gk[[#This Row],[LongPassing]])/('F+ , F-'!L$2-'F+ , F-'!L$3))</f>
        <v>2.1115539902956136E-2</v>
      </c>
      <c r="M1890" s="1" cm="1">
        <f t="array" ref="M1890">[1]!table_weight[BallControl]*(('F+ , F-'!M$2-[1]!tbl_gk[[#This Row],[BallControl]])/('F+ , F-'!M$2-'F+ , F-'!M$3))</f>
        <v>1.3472988830457604E-2</v>
      </c>
      <c r="N1890" s="1" cm="1">
        <f t="array" ref="N1890">[1]!table_weight[Acceleration]*(('F+ , F-'!N$2-[1]!tbl_gk[[#This Row],[Acceleration]])/('F+ , F-'!N$2-'F+ , F-'!N$3))</f>
        <v>1.1274360672166632E-2</v>
      </c>
      <c r="O1890" s="1" cm="1">
        <f t="array" ref="O1890">[1]!table_weight[SprintSpeed]*(('F+ , F-'!O$2-[1]!tbl_gk[[#This Row],[SprintSpeed]])/('F+ , F-'!O$2-'F+ , F-'!O$3))</f>
        <v>1.0682080924855479E-2</v>
      </c>
      <c r="P1890" s="1" cm="1">
        <f t="array" ref="P1890">[1]!table_weight[Agility]*(('F+ , F-'!P$2-[1]!tbl_gk[[#This Row],[Agility]])/('F+ , F-'!P$2-'F+ , F-'!P$3))</f>
        <v>5.3825091853689179E-3</v>
      </c>
      <c r="Q1890" s="1" cm="1">
        <f t="array" ref="Q1890">[1]!table_weight[Reactions]*(('F+ , F-'!Q$2-[1]!tbl_gk[[#This Row],[Reactions]])/('F+ , F-'!Q$2-'F+ , F-'!Q$3))</f>
        <v>2.217260600310409E-3</v>
      </c>
      <c r="R1890" s="1" cm="1">
        <f t="array" ref="R1890">[1]!table_weight[Balance]*(('F+ , F-'!R$2-[1]!tbl_gk[[#This Row],[Balance]])/('F+ , F-'!R$2-'F+ , F-'!R$3))</f>
        <v>2.7939377759013465E-3</v>
      </c>
      <c r="S1890" s="1" cm="1">
        <f t="array" ref="S1890">[1]!table_weight[ShotPower]*(('F+ , F-'!S$2-[1]!tbl_gk[[#This Row],[ShotPower]])/('F+ , F-'!S$2-'F+ , F-'!S$3))</f>
        <v>8.570347340224143E-3</v>
      </c>
      <c r="T1890" s="1" cm="1">
        <f t="array" ref="T1890">[1]!table_weight[Jumping]*(('F+ , F-'!T$2-[1]!tbl_gk[[#This Row],[Jumping]])/('F+ , F-'!T$2-'F+ , F-'!T$3))</f>
        <v>4.3794223578711763E-3</v>
      </c>
      <c r="U1890" s="1" cm="1">
        <f t="array" ref="U1890">[1]!table_weight[Stamina]*(('F+ , F-'!U$2-[1]!tbl_gk[[#This Row],[Stamina]])/('F+ , F-'!U$2-'F+ , F-'!U$3))</f>
        <v>2.3185177188729752E-2</v>
      </c>
      <c r="V1890" s="1" cm="1">
        <f t="array" ref="V1890">[1]!table_weight[Strength]*(('F+ , F-'!V$2-[1]!tbl_gk[[#This Row],[Strength]])/('F+ , F-'!V$2-'F+ , F-'!V$3))</f>
        <v>1.8634012777608722E-2</v>
      </c>
      <c r="W1890" s="1" cm="1">
        <f t="array" ref="W1890">[1]!table_weight[LongShots]*(('F+ , F-'!W$2-[1]!tbl_gk[[#This Row],[LongShots]])/('F+ , F-'!W$2-'F+ , F-'!W$3))</f>
        <v>1.0388299806332293E-2</v>
      </c>
      <c r="X1890" s="1" cm="1">
        <f t="array" ref="X1890">[1]!table_weight[Aggression]*(('F+ , F-'!X$2-[1]!tbl_gk[[#This Row],[Aggression]])/('F+ , F-'!X$2-'F+ , F-'!X$3))</f>
        <v>1.034377852144811E-2</v>
      </c>
      <c r="Y1890" s="1" cm="1">
        <f t="array" ref="Y1890">[1]!table_weight[Interceptions]*(('F+ , F-'!Y$2-[1]!tbl_gk[[#This Row],[Interceptions]])/('F+ , F-'!Y$2-'F+ , F-'!Y$3))</f>
        <v>2.2854259573931314E-2</v>
      </c>
      <c r="Z1890" s="1" cm="1">
        <f t="array" ref="Z1890">[1]!table_weight[Positioning]*(('F+ , F-'!Z$2-[1]!tbl_gk[[#This Row],[Positioning]])/('F+ , F-'!Z$2-'F+ , F-'!Z$3))</f>
        <v>1.7746678835817667E-3</v>
      </c>
      <c r="AA1890" s="1" cm="1">
        <f t="array" ref="AA1890">[1]!table_weight[Vision]*(('F+ , F-'!AA$2-[1]!tbl_gk[[#This Row],[Vision]])/('F+ , F-'!AA$2-'F+ , F-'!AA$3))</f>
        <v>2.5555217523577683E-2</v>
      </c>
      <c r="AB1890" s="1" cm="1">
        <f t="array" ref="AB1890">[1]!table_weight[Penalties]*(('F+ , F-'!AB$2-[1]!tbl_gk[[#This Row],[Penalties]])/('F+ , F-'!AB$2-'F+ , F-'!AB$3))</f>
        <v>2.5054134827036706E-3</v>
      </c>
      <c r="AC1890" s="1" cm="1">
        <f t="array" ref="AC1890">[1]!table_weight[Composure]*(('F+ , F-'!AC$2-[1]!tbl_gk[[#This Row],[Composure]])/('F+ , F-'!AC$2-'F+ , F-'!AC$3))</f>
        <v>2.3484326880480709E-3</v>
      </c>
      <c r="AD1890" s="1" cm="1">
        <f t="array" ref="AD1890">[1]!table_weight[Marking]*(('F+ , F-'!AD$2-[1]!tbl_gk[[#This Row],[Marking]])/('F+ , F-'!AD$2-'F+ , F-'!AD$3))</f>
        <v>3.3127133826860035E-2</v>
      </c>
      <c r="AE1890" s="1" cm="1">
        <f t="array" ref="AE1890">[1]!table_weight[StandingTackle]*(('F+ , F-'!AE$2-[1]!tbl_gk[[#This Row],[StandingTackle]])/('F+ , F-'!AE$2-'F+ , F-'!AE$3))</f>
        <v>2.6900228972187096E-2</v>
      </c>
      <c r="AF1890" s="1" cm="1">
        <f t="array" ref="AF1890">[1]!table_weight[SlidingTackle]*(('F+ , F-'!AF$2-[1]!tbl_gk[[#This Row],[SlidingTackle]])/('F+ , F-'!AF$2-'F+ , F-'!AF$3))</f>
        <v>9.7139715732897855E-3</v>
      </c>
      <c r="AG1890" s="1" cm="1">
        <f t="array" ref="AG1890">[1]!table_weight[GKDiving]*(('F+ , F-'!AG$2-[1]!tbl_gk[[#This Row],[GKDiving]])/('F+ , F-'!AG$2-'F+ , F-'!AG$3))</f>
        <v>4.4411063786634182E-2</v>
      </c>
      <c r="AH1890" s="1" cm="1">
        <f t="array" ref="AH1890">[1]!table_weight[GKHandling]*(('F+ , F-'!AH$2-[1]!tbl_gk[[#This Row],[GKHandling]])/('F+ , F-'!AH$2-'F+ , F-'!AH$3))</f>
        <v>5.5253898757952898E-2</v>
      </c>
      <c r="AI1890" s="1" cm="1">
        <f t="array" ref="AI1890">[1]!table_weight[GKKicking]*(('F+ , F-'!AI$2-[1]!tbl_gk[[#This Row],[GKKicking]])/('F+ , F-'!AI$2-'F+ , F-'!AI$3))</f>
        <v>3.9355034986309684E-2</v>
      </c>
      <c r="AJ1890" s="1" cm="1">
        <f t="array" ref="AJ1890">[1]!table_weight[GKPositioning]*(('F+ , F-'!AJ$2-[1]!tbl_gk[[#This Row],[GKPositioning]])/('F+ , F-'!AJ$2-'F+ , F-'!AJ$3))</f>
        <v>2.0812758886990693E-2</v>
      </c>
      <c r="AK1890" s="1" cm="1">
        <f t="array" ref="AK1890">[1]!table_weight[GKReflexes]*(('F+ , F-'!AK$2-[1]!tbl_gk[[#This Row],[GKReflexes]])/('F+ , F-'!AK$2-'F+ , F-'!AK$3))</f>
        <v>4.9193793732887098E-2</v>
      </c>
    </row>
    <row r="1891" spans="1:37" x14ac:dyDescent="0.55000000000000004">
      <c r="A1891" s="8">
        <f>[1]!tbl_gk[[#This Row],[ID]]</f>
        <v>269526</v>
      </c>
      <c r="B1891" s="2" cm="1">
        <f t="array" ref="B1891">[1]!table_weight[ValueEUR]*(('F+ , F-'!B$2-[1]!tbl_gk[[#This Row],[ValueEUR]])/('F+ , F-'!B$2-'F+ , F-'!B$3))</f>
        <v>2.8088490721965849E-5</v>
      </c>
      <c r="C1891" s="2" cm="1">
        <f t="array" ref="C1891">[1]!table_weight[WageEUR]*(('F+ , F-'!C$2-[1]!tbl_gk[[#This Row],[WageEUR]])/('F+ , F-'!C$2-'F+ , F-'!C$3))</f>
        <v>0</v>
      </c>
      <c r="D1891" s="2" cm="1">
        <f t="array" ref="D1891">[1]!table_weight[Crossing]*(('F+ , F-'!D$2-[1]!tbl_gk[[#This Row],[Crossing]])/('F+ , F-'!D$2-'F+ , F-'!D$3))</f>
        <v>3.5866971962916043E-2</v>
      </c>
      <c r="E1891" s="2" cm="1">
        <f t="array" ref="E1891">[1]!table_weight[Finishing]*(('F+ , F-'!E$2-[1]!tbl_gk[[#This Row],[Finishing]])/('F+ , F-'!E$2-'F+ , F-'!E$3))</f>
        <v>1.7968512321265388E-2</v>
      </c>
      <c r="F1891" s="2" cm="1">
        <f t="array" ref="F1891">[1]!table_weight[HeadingAccuracy]*(('F+ , F-'!F$2-[1]!tbl_gk[[#This Row],[HeadingAccuracy]])/('F+ , F-'!F$2-'F+ , F-'!F$3))</f>
        <v>1.08567917583827E-2</v>
      </c>
      <c r="G1891" s="2" cm="1">
        <f t="array" ref="G1891">[1]!table_weight[ShortPassing]*(('F+ , F-'!G$2-[1]!tbl_gk[[#This Row],[ShortPassing]])/('F+ , F-'!G$2-'F+ , F-'!G$3))</f>
        <v>5.9066304653552192E-2</v>
      </c>
      <c r="H1891" s="2" cm="1">
        <f t="array" ref="H1891">[1]!table_weight[Volleys]*(('F+ , F-'!H$2-[1]!tbl_gk[[#This Row],[Volleys]])/('F+ , F-'!H$2-'F+ , F-'!H$3))</f>
        <v>2.0833057763785961E-3</v>
      </c>
      <c r="I1891" s="2" cm="1">
        <f t="array" ref="I1891">[1]!table_weight[Dribbling]*(('F+ , F-'!I$2-[1]!tbl_gk[[#This Row],[Dribbling]])/('F+ , F-'!I$2-'F+ , F-'!I$3))</f>
        <v>2.1513320874440363E-2</v>
      </c>
      <c r="J1891" s="2" cm="1">
        <f t="array" ref="J1891">[1]!table_weight[Curve]*(('F+ , F-'!J$2-[1]!tbl_gk[[#This Row],[Curve]])/('F+ , F-'!J$2-'F+ , F-'!J$3))</f>
        <v>1.0140959334753048E-2</v>
      </c>
      <c r="K1891" s="2" cm="1">
        <f t="array" ref="K1891">[1]!table_weight[FKAccuracy]*(('F+ , F-'!K$2-[1]!tbl_gk[[#This Row],[FKAccuracy]])/('F+ , F-'!K$2-'F+ , F-'!K$3))</f>
        <v>1.0039549741405519E-2</v>
      </c>
      <c r="L1891" s="2" cm="1">
        <f t="array" ref="L1891">[1]!table_weight[LongPassing]*(('F+ , F-'!L$2-[1]!tbl_gk[[#This Row],[LongPassing]])/('F+ , F-'!L$2-'F+ , F-'!L$3))</f>
        <v>2.2739812203183531E-2</v>
      </c>
      <c r="M1891" s="2" cm="1">
        <f t="array" ref="M1891">[1]!table_weight[BallControl]*(('F+ , F-'!M$2-[1]!tbl_gk[[#This Row],[BallControl]])/('F+ , F-'!M$2-'F+ , F-'!M$3))</f>
        <v>1.5211439002129552E-2</v>
      </c>
      <c r="N1891" s="2" cm="1">
        <f t="array" ref="N1891">[1]!table_weight[Acceleration]*(('F+ , F-'!N$2-[1]!tbl_gk[[#This Row],[Acceleration]])/('F+ , F-'!N$2-'F+ , F-'!N$3))</f>
        <v>9.6959501780633037E-3</v>
      </c>
      <c r="O1891" s="2" cm="1">
        <f t="array" ref="O1891">[1]!table_weight[SprintSpeed]*(('F+ , F-'!O$2-[1]!tbl_gk[[#This Row],[SprintSpeed]])/('F+ , F-'!O$2-'F+ , F-'!O$3))</f>
        <v>1.3212047459689671E-2</v>
      </c>
      <c r="P1891" s="2" cm="1">
        <f t="array" ref="P1891">[1]!table_weight[Agility]*(('F+ , F-'!P$2-[1]!tbl_gk[[#This Row],[Agility]])/('F+ , F-'!P$2-'F+ , F-'!P$3))</f>
        <v>4.680442769886016E-3</v>
      </c>
      <c r="Q1891" s="2" cm="1">
        <f t="array" ref="Q1891">[1]!table_weight[Reactions]*(('F+ , F-'!Q$2-[1]!tbl_gk[[#This Row],[Reactions]])/('F+ , F-'!Q$2-'F+ , F-'!Q$3))</f>
        <v>2.9391594004114724E-3</v>
      </c>
      <c r="R1891" s="2" cm="1">
        <f t="array" ref="R1891">[1]!table_weight[Balance]*(('F+ , F-'!R$2-[1]!tbl_gk[[#This Row],[Balance]])/('F+ , F-'!R$2-'F+ , F-'!R$3))</f>
        <v>2.6697627636390639E-3</v>
      </c>
      <c r="S1891" s="2" cm="1">
        <f t="array" ref="S1891">[1]!table_weight[ShotPower]*(('F+ , F-'!S$2-[1]!tbl_gk[[#This Row],[ShotPower]])/('F+ , F-'!S$2-'F+ , F-'!S$3))</f>
        <v>7.7912248547492196E-3</v>
      </c>
      <c r="T1891" s="2" cm="1">
        <f t="array" ref="T1891">[1]!table_weight[Jumping]*(('F+ , F-'!T$2-[1]!tbl_gk[[#This Row],[Jumping]])/('F+ , F-'!T$2-'F+ , F-'!T$3))</f>
        <v>4.4652933844961011E-3</v>
      </c>
      <c r="U1891" s="2" cm="1">
        <f t="array" ref="U1891">[1]!table_weight[Stamina]*(('F+ , F-'!U$2-[1]!tbl_gk[[#This Row],[Stamina]])/('F+ , F-'!U$2-'F+ , F-'!U$3))</f>
        <v>2.57613079874775E-2</v>
      </c>
      <c r="V1891" s="2" cm="1">
        <f t="array" ref="V1891">[1]!table_weight[Strength]*(('F+ , F-'!V$2-[1]!tbl_gk[[#This Row],[Strength]])/('F+ , F-'!V$2-'F+ , F-'!V$3))</f>
        <v>2.2183348544772292E-2</v>
      </c>
      <c r="W1891" s="2" cm="1">
        <f t="array" ref="W1891">[1]!table_weight[LongShots]*(('F+ , F-'!W$2-[1]!tbl_gk[[#This Row],[LongShots]])/('F+ , F-'!W$2-'F+ , F-'!W$3))</f>
        <v>9.0897623305407575E-3</v>
      </c>
      <c r="X1891" s="2" cm="1">
        <f t="array" ref="X1891">[1]!table_weight[Aggression]*(('F+ , F-'!X$2-[1]!tbl_gk[[#This Row],[Aggression]])/('F+ , F-'!X$2-'F+ , F-'!X$3))</f>
        <v>1.3386066321874024E-2</v>
      </c>
      <c r="Y1891" s="2" cm="1">
        <f t="array" ref="Y1891">[1]!table_weight[Interceptions]*(('F+ , F-'!Y$2-[1]!tbl_gk[[#This Row],[Interceptions]])/('F+ , F-'!Y$2-'F+ , F-'!Y$3))</f>
        <v>2.2161706253509151E-2</v>
      </c>
      <c r="Z1891" s="2" cm="1">
        <f t="array" ref="Z1891">[1]!table_weight[Positioning]*(('F+ , F-'!Z$2-[1]!tbl_gk[[#This Row],[Positioning]])/('F+ , F-'!Z$2-'F+ , F-'!Z$3))</f>
        <v>1.7746678835817667E-3</v>
      </c>
      <c r="AA1891" s="2" cm="1">
        <f t="array" ref="AA1891">[1]!table_weight[Vision]*(('F+ , F-'!AA$2-[1]!tbl_gk[[#This Row],[Vision]])/('F+ , F-'!AA$2-'F+ , F-'!AA$3))</f>
        <v>3.1944021904472104E-2</v>
      </c>
      <c r="AB1891" s="2" cm="1">
        <f t="array" ref="AB1891">[1]!table_weight[Penalties]*(('F+ , F-'!AB$2-[1]!tbl_gk[[#This Row],[Penalties]])/('F+ , F-'!AB$2-'F+ , F-'!AB$3))</f>
        <v>2.6620018253726502E-3</v>
      </c>
      <c r="AC1891" s="2" cm="1">
        <f t="array" ref="AC1891">[1]!table_weight[Composure]*(('F+ , F-'!AC$2-[1]!tbl_gk[[#This Row],[Composure]])/('F+ , F-'!AC$2-'F+ , F-'!AC$3))</f>
        <v>2.3484326880480709E-3</v>
      </c>
      <c r="AD1891" s="2" cm="1">
        <f t="array" ref="AD1891">[1]!table_weight[Marking]*(('F+ , F-'!AD$2-[1]!tbl_gk[[#This Row],[Marking]])/('F+ , F-'!AD$2-'F+ , F-'!AD$3))</f>
        <v>3.3127133826860035E-2</v>
      </c>
      <c r="AE1891" s="2" cm="1">
        <f t="array" ref="AE1891">[1]!table_weight[StandingTackle]*(('F+ , F-'!AE$2-[1]!tbl_gk[[#This Row],[StandingTackle]])/('F+ , F-'!AE$2-'F+ , F-'!AE$3))</f>
        <v>3.5866971962916126E-2</v>
      </c>
      <c r="AF1891" s="2" cm="1">
        <f t="array" ref="AF1891">[1]!table_weight[SlidingTackle]*(('F+ , F-'!AF$2-[1]!tbl_gk[[#This Row],[SlidingTackle]])/('F+ , F-'!AF$2-'F+ , F-'!AF$3))</f>
        <v>1.120842873841129E-2</v>
      </c>
      <c r="AG1891" s="2" cm="1">
        <f t="array" ref="AG1891">[1]!table_weight[GKDiving]*(('F+ , F-'!AG$2-[1]!tbl_gk[[#This Row],[GKDiving]])/('F+ , F-'!AG$2-'F+ , F-'!AG$3))</f>
        <v>7.1740949193793688E-2</v>
      </c>
      <c r="AH1891" s="2" cm="1">
        <f t="array" ref="AH1891">[1]!table_weight[GKHandling]*(('F+ , F-'!AH$2-[1]!tbl_gk[[#This Row],[GKHandling]])/('F+ , F-'!AH$2-'F+ , F-'!AH$3))</f>
        <v>7.3077737066969961E-2</v>
      </c>
      <c r="AI1891" s="2" cm="1">
        <f t="array" ref="AI1891">[1]!table_weight[GKKicking]*(('F+ , F-'!AI$2-[1]!tbl_gk[[#This Row],[GKKicking]])/('F+ , F-'!AI$2-'F+ , F-'!AI$3))</f>
        <v>3.57773045330088E-2</v>
      </c>
      <c r="AJ1891" s="2" cm="1">
        <f t="array" ref="AJ1891">[1]!table_weight[GKPositioning]*(('F+ , F-'!AJ$2-[1]!tbl_gk[[#This Row],[GKPositioning]])/('F+ , F-'!AJ$2-'F+ , F-'!AJ$3))</f>
        <v>2.5858276192927833E-2</v>
      </c>
      <c r="AK1891" s="2" cm="1">
        <f t="array" ref="AK1891">[1]!table_weight[GKReflexes]*(('F+ , F-'!AK$2-[1]!tbl_gk[[#This Row],[GKReflexes]])/('F+ , F-'!AK$2-'F+ , F-'!AK$3))</f>
        <v>7.6523679140046597E-2</v>
      </c>
    </row>
    <row r="1892" spans="1:37" x14ac:dyDescent="0.55000000000000004">
      <c r="A1892" s="7">
        <f>[1]!tbl_gk[[#This Row],[ID]]</f>
        <v>269536</v>
      </c>
      <c r="B1892" s="1" cm="1">
        <f t="array" ref="B1892">[1]!table_weight[ValueEUR]*(('F+ , F-'!B$2-[1]!tbl_gk[[#This Row],[ValueEUR]])/('F+ , F-'!B$2-'F+ , F-'!B$3))</f>
        <v>6.2041611374891601E-5</v>
      </c>
      <c r="C1892" s="1" cm="1">
        <f t="array" ref="C1892">[1]!table_weight[WageEUR]*(('F+ , F-'!C$2-[1]!tbl_gk[[#This Row],[WageEUR]])/('F+ , F-'!C$2-'F+ , F-'!C$3))</f>
        <v>7.8241870618836313E-5</v>
      </c>
      <c r="D1892" s="1" cm="1">
        <f t="array" ref="D1892">[1]!table_weight[Crossing]*(('F+ , F-'!D$2-[1]!tbl_gk[[#This Row],[Crossing]])/('F+ , F-'!D$2-'F+ , F-'!D$3))</f>
        <v>3.4746129089074922E-2</v>
      </c>
      <c r="E1892" s="1" cm="1">
        <f t="array" ref="E1892">[1]!table_weight[Finishing]*(('F+ , F-'!E$2-[1]!tbl_gk[[#This Row],[Finishing]])/('F+ , F-'!E$2-'F+ , F-'!E$3))</f>
        <v>1.7968512321265388E-2</v>
      </c>
      <c r="F1892" s="1" cm="1">
        <f t="array" ref="F1892">[1]!table_weight[HeadingAccuracy]*(('F+ , F-'!F$2-[1]!tbl_gk[[#This Row],[HeadingAccuracy]])/('F+ , F-'!F$2-'F+ , F-'!F$3))</f>
        <v>1.08567917583827E-2</v>
      </c>
      <c r="G1892" s="1" cm="1">
        <f t="array" ref="G1892">[1]!table_weight[ShortPassing]*(('F+ , F-'!G$2-[1]!tbl_gk[[#This Row],[ShortPassing]])/('F+ , F-'!G$2-'F+ , F-'!G$3))</f>
        <v>6.6098007588498875E-2</v>
      </c>
      <c r="H1892" s="1" cm="1">
        <f t="array" ref="H1892">[1]!table_weight[Volleys]*(('F+ , F-'!H$2-[1]!tbl_gk[[#This Row],[Volleys]])/('F+ , F-'!H$2-'F+ , F-'!H$3))</f>
        <v>1.9675665665797848E-3</v>
      </c>
      <c r="I1892" s="1" cm="1">
        <f t="array" ref="I1892">[1]!table_weight[Dribbling]*(('F+ , F-'!I$2-[1]!tbl_gk[[#This Row],[Dribbling]])/('F+ , F-'!I$2-'F+ , F-'!I$3))</f>
        <v>2.2491199096005835E-2</v>
      </c>
      <c r="J1892" s="1" cm="1">
        <f t="array" ref="J1892">[1]!table_weight[Curve]*(('F+ , F-'!J$2-[1]!tbl_gk[[#This Row],[Curve]])/('F+ , F-'!J$2-'F+ , F-'!J$3))</f>
        <v>9.6339113680153961E-3</v>
      </c>
      <c r="K1892" s="1" cm="1">
        <f t="array" ref="K1892">[1]!table_weight[FKAccuracy]*(('F+ , F-'!K$2-[1]!tbl_gk[[#This Row],[FKAccuracy]])/('F+ , F-'!K$2-'F+ , F-'!K$3))</f>
        <v>9.2789777912990392E-3</v>
      </c>
      <c r="L1892" s="1" cm="1">
        <f t="array" ref="L1892">[1]!table_weight[LongPassing]*(('F+ , F-'!L$2-[1]!tbl_gk[[#This Row],[LongPassing]])/('F+ , F-'!L$2-'F+ , F-'!L$3))</f>
        <v>2.4905508603486726E-2</v>
      </c>
      <c r="M1892" s="1" cm="1">
        <f t="array" ref="M1892">[1]!table_weight[BallControl]*(('F+ , F-'!M$2-[1]!tbl_gk[[#This Row],[BallControl]])/('F+ , F-'!M$2-'F+ , F-'!M$3))</f>
        <v>1.4776826459211564E-2</v>
      </c>
      <c r="N1892" s="1" cm="1">
        <f t="array" ref="N1892">[1]!table_weight[Acceleration]*(('F+ , F-'!N$2-[1]!tbl_gk[[#This Row],[Acceleration]])/('F+ , F-'!N$2-'F+ , F-'!N$3))</f>
        <v>9.9214373915066361E-3</v>
      </c>
      <c r="O1892" s="1" cm="1">
        <f t="array" ref="O1892">[1]!table_weight[SprintSpeed]*(('F+ , F-'!O$2-[1]!tbl_gk[[#This Row],[SprintSpeed]])/('F+ , F-'!O$2-'F+ , F-'!O$3))</f>
        <v>1.377426224520838E-2</v>
      </c>
      <c r="P1892" s="1" cm="1">
        <f t="array" ref="P1892">[1]!table_weight[Agility]*(('F+ , F-'!P$2-[1]!tbl_gk[[#This Row],[Agility]])/('F+ , F-'!P$2-'F+ , F-'!P$3))</f>
        <v>4.4464206313917145E-3</v>
      </c>
      <c r="Q1892" s="1" cm="1">
        <f t="array" ref="Q1892">[1]!table_weight[Reactions]*(('F+ , F-'!Q$2-[1]!tbl_gk[[#This Row],[Reactions]])/('F+ , F-'!Q$2-'F+ , F-'!Q$3))</f>
        <v>2.217260600310409E-3</v>
      </c>
      <c r="R1892" s="1" cm="1">
        <f t="array" ref="R1892">[1]!table_weight[Balance]*(('F+ , F-'!R$2-[1]!tbl_gk[[#This Row],[Balance]])/('F+ , F-'!R$2-'F+ , F-'!R$3))</f>
        <v>2.2351502207210773E-3</v>
      </c>
      <c r="S1892" s="1" cm="1">
        <f t="array" ref="S1892">[1]!table_weight[ShotPower]*(('F+ , F-'!S$2-[1]!tbl_gk[[#This Row],[ShotPower]])/('F+ , F-'!S$2-'F+ , F-'!S$3))</f>
        <v>7.7912248547492196E-3</v>
      </c>
      <c r="T1892" s="1" cm="1">
        <f t="array" ref="T1892">[1]!table_weight[Jumping]*(('F+ , F-'!T$2-[1]!tbl_gk[[#This Row],[Jumping]])/('F+ , F-'!T$2-'F+ , F-'!T$3))</f>
        <v>2.91961490524745E-3</v>
      </c>
      <c r="U1892" s="1" cm="1">
        <f t="array" ref="U1892">[1]!table_weight[Stamina]*(('F+ , F-'!U$2-[1]!tbl_gk[[#This Row],[Stamina]])/('F+ , F-'!U$2-'F+ , F-'!U$3))</f>
        <v>1.6315495058735752E-2</v>
      </c>
      <c r="V1892" s="1" cm="1">
        <f t="array" ref="V1892">[1]!table_weight[Strength]*(('F+ , F-'!V$2-[1]!tbl_gk[[#This Row],[Strength]])/('F+ , F-'!V$2-'F+ , F-'!V$3))</f>
        <v>2.8394686137308531E-2</v>
      </c>
      <c r="W1892" s="1" cm="1">
        <f t="array" ref="W1892">[1]!table_weight[LongShots]*(('F+ , F-'!W$2-[1]!tbl_gk[[#This Row],[LongShots]])/('F+ , F-'!W$2-'F+ , F-'!W$3))</f>
        <v>9.86888481601568E-3</v>
      </c>
      <c r="X1892" s="1" cm="1">
        <f t="array" ref="X1892">[1]!table_weight[Aggression]*(('F+ , F-'!X$2-[1]!tbl_gk[[#This Row],[Aggression]])/('F+ , F-'!X$2-'F+ , F-'!X$3))</f>
        <v>1.642835412229994E-2</v>
      </c>
      <c r="Y1892" s="1" cm="1">
        <f t="array" ref="Y1892">[1]!table_weight[Interceptions]*(('F+ , F-'!Y$2-[1]!tbl_gk[[#This Row],[Interceptions]])/('F+ , F-'!Y$2-'F+ , F-'!Y$3))</f>
        <v>2.1469152933086991E-2</v>
      </c>
      <c r="Z1892" s="1" cm="1">
        <f t="array" ref="Z1892">[1]!table_weight[Positioning]*(('F+ , F-'!Z$2-[1]!tbl_gk[[#This Row],[Positioning]])/('F+ , F-'!Z$2-'F+ , F-'!Z$3))</f>
        <v>1.1831119223878444E-3</v>
      </c>
      <c r="AA1892" s="1" cm="1">
        <f t="array" ref="AA1892">[1]!table_weight[Vision]*(('F+ , F-'!AA$2-[1]!tbl_gk[[#This Row],[Vision]])/('F+ , F-'!AA$2-'F+ , F-'!AA$3))</f>
        <v>2.2715748909846831E-2</v>
      </c>
      <c r="AB1892" s="1" cm="1">
        <f t="array" ref="AB1892">[1]!table_weight[Penalties]*(('F+ , F-'!AB$2-[1]!tbl_gk[[#This Row],[Penalties]])/('F+ , F-'!AB$2-'F+ , F-'!AB$3))</f>
        <v>2.3096780543674466E-3</v>
      </c>
      <c r="AC1892" s="1" cm="1">
        <f t="array" ref="AC1892">[1]!table_weight[Composure]*(('F+ , F-'!AC$2-[1]!tbl_gk[[#This Row],[Composure]])/('F+ , F-'!AC$2-'F+ , F-'!AC$3))</f>
        <v>2.0815653371335178E-3</v>
      </c>
      <c r="AD1892" s="1" cm="1">
        <f t="array" ref="AD1892">[1]!table_weight[Marking]*(('F+ , F-'!AD$2-[1]!tbl_gk[[#This Row],[Marking]])/('F+ , F-'!AD$2-'F+ , F-'!AD$3))</f>
        <v>2.8394686137308601E-2</v>
      </c>
      <c r="AE1892" s="1" cm="1">
        <f t="array" ref="AE1892">[1]!table_weight[StandingTackle]*(('F+ , F-'!AE$2-[1]!tbl_gk[[#This Row],[StandingTackle]])/('F+ , F-'!AE$2-'F+ , F-'!AE$3))</f>
        <v>2.6900228972187096E-2</v>
      </c>
      <c r="AF1892" s="1" cm="1">
        <f t="array" ref="AF1892">[1]!table_weight[SlidingTackle]*(('F+ , F-'!AF$2-[1]!tbl_gk[[#This Row],[SlidingTackle]])/('F+ , F-'!AF$2-'F+ , F-'!AF$3))</f>
        <v>7.4722858256075263E-3</v>
      </c>
      <c r="AG1892" s="1" cm="1">
        <f t="array" ref="AG1892">[1]!table_weight[GKDiving]*(('F+ , F-'!AG$2-[1]!tbl_gk[[#This Row],[GKDiving]])/('F+ , F-'!AG$2-'F+ , F-'!AG$3))</f>
        <v>5.1243535138424057E-2</v>
      </c>
      <c r="AH1892" s="1" cm="1">
        <f t="array" ref="AH1892">[1]!table_weight[GKHandling]*(('F+ , F-'!AH$2-[1]!tbl_gk[[#This Row],[GKHandling]])/('F+ , F-'!AH$2-'F+ , F-'!AH$3))</f>
        <v>5.8818666419756312E-2</v>
      </c>
      <c r="AI1892" s="1" cm="1">
        <f t="array" ref="AI1892">[1]!table_weight[GKKicking]*(('F+ , F-'!AI$2-[1]!tbl_gk[[#This Row],[GKKicking]])/('F+ , F-'!AI$2-'F+ , F-'!AI$3))</f>
        <v>3.57773045330088E-2</v>
      </c>
      <c r="AJ1892" s="1" cm="1">
        <f t="array" ref="AJ1892">[1]!table_weight[GKPositioning]*(('F+ , F-'!AJ$2-[1]!tbl_gk[[#This Row],[GKPositioning]])/('F+ , F-'!AJ$2-'F+ , F-'!AJ$3))</f>
        <v>2.0812758886990693E-2</v>
      </c>
      <c r="AK1892" s="1" cm="1">
        <f t="array" ref="AK1892">[1]!table_weight[GKReflexes]*(('F+ , F-'!AK$2-[1]!tbl_gk[[#This Row],[GKReflexes]])/('F+ , F-'!AK$2-'F+ , F-'!AK$3))</f>
        <v>4.1905824290977896E-2</v>
      </c>
    </row>
    <row r="1893" spans="1:37" x14ac:dyDescent="0.55000000000000004">
      <c r="A1893" s="8">
        <f>[1]!tbl_gk[[#This Row],[ID]]</f>
        <v>269542</v>
      </c>
      <c r="B1893" s="2" cm="1">
        <f t="array" ref="B1893">[1]!table_weight[ValueEUR]*(('F+ , F-'!B$2-[1]!tbl_gk[[#This Row],[ValueEUR]])/('F+ , F-'!B$2-'F+ , F-'!B$3))</f>
        <v>1.8828548725713373E-5</v>
      </c>
      <c r="C1893" s="2" cm="1">
        <f t="array" ref="C1893">[1]!table_weight[WageEUR]*(('F+ , F-'!C$2-[1]!tbl_gk[[#This Row],[WageEUR]])/('F+ , F-'!C$2-'F+ , F-'!C$3))</f>
        <v>4.6945122371301791E-5</v>
      </c>
      <c r="D1893" s="2" cm="1">
        <f t="array" ref="D1893">[1]!table_weight[Crossing]*(('F+ , F-'!D$2-[1]!tbl_gk[[#This Row],[Crossing]])/('F+ , F-'!D$2-'F+ , F-'!D$3))</f>
        <v>3.5866971962916043E-2</v>
      </c>
      <c r="E1893" s="2" cm="1">
        <f t="array" ref="E1893">[1]!table_weight[Finishing]*(('F+ , F-'!E$2-[1]!tbl_gk[[#This Row],[Finishing]])/('F+ , F-'!E$2-'F+ , F-'!E$3))</f>
        <v>1.3975509583206414E-2</v>
      </c>
      <c r="F1893" s="2" cm="1">
        <f t="array" ref="F1893">[1]!table_weight[HeadingAccuracy]*(('F+ , F-'!F$2-[1]!tbl_gk[[#This Row],[HeadingAccuracy]])/('F+ , F-'!F$2-'F+ , F-'!F$3))</f>
        <v>1.00216539308148E-2</v>
      </c>
      <c r="G1893" s="2" cm="1">
        <f t="array" ref="G1893">[1]!table_weight[ShortPassing]*(('F+ , F-'!G$2-[1]!tbl_gk[[#This Row],[ShortPassing]])/('F+ , F-'!G$2-'F+ , F-'!G$3))</f>
        <v>5.7659964066562854E-2</v>
      </c>
      <c r="H1893" s="2" cm="1">
        <f t="array" ref="H1893">[1]!table_weight[Volleys]*(('F+ , F-'!H$2-[1]!tbl_gk[[#This Row],[Volleys]])/('F+ , F-'!H$2-'F+ , F-'!H$3))</f>
        <v>2.0833057763785961E-3</v>
      </c>
      <c r="I1893" s="2" cm="1">
        <f t="array" ref="I1893">[1]!table_weight[Dribbling]*(('F+ , F-'!I$2-[1]!tbl_gk[[#This Row],[Dribbling]])/('F+ , F-'!I$2-'F+ , F-'!I$3))</f>
        <v>2.0535442652874894E-2</v>
      </c>
      <c r="J1893" s="2" cm="1">
        <f t="array" ref="J1893">[1]!table_weight[Curve]*(('F+ , F-'!J$2-[1]!tbl_gk[[#This Row],[Curve]])/('F+ , F-'!J$2-'F+ , F-'!J$3))</f>
        <v>9.4648953791028455E-3</v>
      </c>
      <c r="K1893" s="2" cm="1">
        <f t="array" ref="K1893">[1]!table_weight[FKAccuracy]*(('F+ , F-'!K$2-[1]!tbl_gk[[#This Row],[FKAccuracy]])/('F+ , F-'!K$2-'F+ , F-'!K$3))</f>
        <v>9.4310921813203358E-3</v>
      </c>
      <c r="L1893" s="2" cm="1">
        <f t="array" ref="L1893">[1]!table_weight[LongPassing]*(('F+ , F-'!L$2-[1]!tbl_gk[[#This Row],[LongPassing]])/('F+ , F-'!L$2-'F+ , F-'!L$3))</f>
        <v>2.8154053203941515E-2</v>
      </c>
      <c r="M1893" s="2" cm="1">
        <f t="array" ref="M1893">[1]!table_weight[BallControl]*(('F+ , F-'!M$2-[1]!tbl_gk[[#This Row],[BallControl]])/('F+ , F-'!M$2-'F+ , F-'!M$3))</f>
        <v>1.5211439002129552E-2</v>
      </c>
      <c r="N1893" s="2" cm="1">
        <f t="array" ref="N1893">[1]!table_weight[Acceleration]*(('F+ , F-'!N$2-[1]!tbl_gk[[#This Row],[Acceleration]])/('F+ , F-'!N$2-'F+ , F-'!N$3))</f>
        <v>1.1274360672166632E-2</v>
      </c>
      <c r="O1893" s="2" cm="1">
        <f t="array" ref="O1893">[1]!table_weight[SprintSpeed]*(('F+ , F-'!O$2-[1]!tbl_gk[[#This Row],[SprintSpeed]])/('F+ , F-'!O$2-'F+ , F-'!O$3))</f>
        <v>1.377426224520838E-2</v>
      </c>
      <c r="P1893" s="2" cm="1">
        <f t="array" ref="P1893">[1]!table_weight[Agility]*(('F+ , F-'!P$2-[1]!tbl_gk[[#This Row],[Agility]])/('F+ , F-'!P$2-'F+ , F-'!P$3))</f>
        <v>4.3294095621445646E-3</v>
      </c>
      <c r="Q1893" s="2" cm="1">
        <f t="array" ref="Q1893">[1]!table_weight[Reactions]*(('F+ , F-'!Q$2-[1]!tbl_gk[[#This Row],[Reactions]])/('F+ , F-'!Q$2-'F+ , F-'!Q$3))</f>
        <v>2.3203890003248469E-3</v>
      </c>
      <c r="R1893" s="2" cm="1">
        <f t="array" ref="R1893">[1]!table_weight[Balance]*(('F+ , F-'!R$2-[1]!tbl_gk[[#This Row],[Balance]])/('F+ , F-'!R$2-'F+ , F-'!R$3))</f>
        <v>2.2972377268522179E-3</v>
      </c>
      <c r="S1893" s="2" cm="1">
        <f t="array" ref="S1893">[1]!table_weight[ShotPower]*(('F+ , F-'!S$2-[1]!tbl_gk[[#This Row],[ShotPower]])/('F+ , F-'!S$2-'F+ , F-'!S$3))</f>
        <v>8.0509323499075268E-3</v>
      </c>
      <c r="T1893" s="2" cm="1">
        <f t="array" ref="T1893">[1]!table_weight[Jumping]*(('F+ , F-'!T$2-[1]!tbl_gk[[#This Row],[Jumping]])/('F+ , F-'!T$2-'F+ , F-'!T$3))</f>
        <v>3.7783251714967009E-3</v>
      </c>
      <c r="U1893" s="2" cm="1">
        <f t="array" ref="U1893">[1]!table_weight[Stamina]*(('F+ , F-'!U$2-[1]!tbl_gk[[#This Row],[Stamina]])/('F+ , F-'!U$2-'F+ , F-'!U$3))</f>
        <v>1.4598074526237249E-2</v>
      </c>
      <c r="V1893" s="2" cm="1">
        <f t="array" ref="V1893">[1]!table_weight[Strength]*(('F+ , F-'!V$2-[1]!tbl_gk[[#This Row],[Strength]])/('F+ , F-'!V$2-'F+ , F-'!V$3))</f>
        <v>2.662001825372675E-2</v>
      </c>
      <c r="W1893" s="2" cm="1">
        <f t="array" ref="W1893">[1]!table_weight[LongShots]*(('F+ , F-'!W$2-[1]!tbl_gk[[#This Row],[LongShots]])/('F+ , F-'!W$2-'F+ , F-'!W$3))</f>
        <v>9.0897623305407575E-3</v>
      </c>
      <c r="X1893" s="2" cm="1">
        <f t="array" ref="X1893">[1]!table_weight[Aggression]*(('F+ , F-'!X$2-[1]!tbl_gk[[#This Row],[Aggression]])/('F+ , F-'!X$2-'F+ , F-'!X$3))</f>
        <v>1.3994523881959207E-2</v>
      </c>
      <c r="Y1893" s="2" cm="1">
        <f t="array" ref="Y1893">[1]!table_weight[Interceptions]*(('F+ , F-'!Y$2-[1]!tbl_gk[[#This Row],[Interceptions]])/('F+ , F-'!Y$2-'F+ , F-'!Y$3))</f>
        <v>2.1469152933086991E-2</v>
      </c>
      <c r="Z1893" s="2" cm="1">
        <f t="array" ref="Z1893">[1]!table_weight[Positioning]*(('F+ , F-'!Z$2-[1]!tbl_gk[[#This Row],[Positioning]])/('F+ , F-'!Z$2-'F+ , F-'!Z$3))</f>
        <v>1.9225568738802474E-3</v>
      </c>
      <c r="AA1893" s="2" cm="1">
        <f t="array" ref="AA1893">[1]!table_weight[Vision]*(('F+ , F-'!AA$2-[1]!tbl_gk[[#This Row],[Vision]])/('F+ , F-'!AA$2-'F+ , F-'!AA$3))</f>
        <v>3.1234154751039387E-2</v>
      </c>
      <c r="AB1893" s="2" cm="1">
        <f t="array" ref="AB1893">[1]!table_weight[Penalties]*(('F+ , F-'!AB$2-[1]!tbl_gk[[#This Row],[Penalties]])/('F+ , F-'!AB$2-'F+ , F-'!AB$3))</f>
        <v>2.3096780543674466E-3</v>
      </c>
      <c r="AC1893" s="2" cm="1">
        <f t="array" ref="AC1893">[1]!table_weight[Composure]*(('F+ , F-'!AC$2-[1]!tbl_gk[[#This Row],[Composure]])/('F+ , F-'!AC$2-'F+ , F-'!AC$3))</f>
        <v>2.6153000389626249E-3</v>
      </c>
      <c r="AD1893" s="2" cm="1">
        <f t="array" ref="AD1893">[1]!table_weight[Marking]*(('F+ , F-'!AD$2-[1]!tbl_gk[[#This Row],[Marking]])/('F+ , F-'!AD$2-'F+ , F-'!AD$3))</f>
        <v>2.366223844775717E-2</v>
      </c>
      <c r="AE1893" s="2" cm="1">
        <f t="array" ref="AE1893">[1]!table_weight[StandingTackle]*(('F+ , F-'!AE$2-[1]!tbl_gk[[#This Row],[StandingTackle]])/('F+ , F-'!AE$2-'F+ , F-'!AE$3))</f>
        <v>2.241685747682258E-2</v>
      </c>
      <c r="AF1893" s="2" cm="1">
        <f t="array" ref="AF1893">[1]!table_weight[SlidingTackle]*(('F+ , F-'!AF$2-[1]!tbl_gk[[#This Row],[SlidingTackle]])/('F+ , F-'!AF$2-'F+ , F-'!AF$3))</f>
        <v>8.9667429907290316E-3</v>
      </c>
      <c r="AG1893" s="2" cm="1">
        <f t="array" ref="AG1893">[1]!table_weight[GKDiving]*(('F+ , F-'!AG$2-[1]!tbl_gk[[#This Row],[GKDiving]])/('F+ , F-'!AG$2-'F+ , F-'!AG$3))</f>
        <v>6.6616595679951277E-2</v>
      </c>
      <c r="AH1893" s="2" cm="1">
        <f t="array" ref="AH1893">[1]!table_weight[GKHandling]*(('F+ , F-'!AH$2-[1]!tbl_gk[[#This Row],[GKHandling]])/('F+ , F-'!AH$2-'F+ , F-'!AH$3))</f>
        <v>6.5948201743363147E-2</v>
      </c>
      <c r="AI1893" s="2" cm="1">
        <f t="array" ref="AI1893">[1]!table_weight[GKKicking]*(('F+ , F-'!AI$2-[1]!tbl_gk[[#This Row],[GKKicking]])/('F+ , F-'!AI$2-'F+ , F-'!AI$3))</f>
        <v>3.6671737146334017E-2</v>
      </c>
      <c r="AJ1893" s="2" cm="1">
        <f t="array" ref="AJ1893">[1]!table_weight[GKPositioning]*(('F+ , F-'!AJ$2-[1]!tbl_gk[[#This Row],[GKPositioning]])/('F+ , F-'!AJ$2-'F+ , F-'!AJ$3))</f>
        <v>2.5227586529685691E-2</v>
      </c>
      <c r="AK1893" s="2" cm="1">
        <f t="array" ref="AK1893">[1]!table_weight[GKReflexes]*(('F+ , F-'!AK$2-[1]!tbl_gk[[#This Row],[GKReflexes]])/('F+ , F-'!AK$2-'F+ , F-'!AK$3))</f>
        <v>7.2879694419091992E-2</v>
      </c>
    </row>
    <row r="1894" spans="1:37" x14ac:dyDescent="0.55000000000000004">
      <c r="A1894" s="7">
        <f>[1]!tbl_gk[[#This Row],[ID]]</f>
        <v>269546</v>
      </c>
      <c r="B1894" s="1" cm="1">
        <f t="array" ref="B1894">[1]!table_weight[ValueEUR]*(('F+ , F-'!B$2-[1]!tbl_gk[[#This Row],[ValueEUR]])/('F+ , F-'!B$2-'F+ , F-'!B$3))</f>
        <v>6.4819593973767348E-6</v>
      </c>
      <c r="C1894" s="1" cm="1">
        <f t="array" ref="C1894">[1]!table_weight[WageEUR]*(('F+ , F-'!C$2-[1]!tbl_gk[[#This Row],[WageEUR]])/('F+ , F-'!C$2-'F+ , F-'!C$3))</f>
        <v>2.3472561185650898E-4</v>
      </c>
      <c r="D1894" s="1" cm="1">
        <f t="array" ref="D1894">[1]!table_weight[Crossing]*(('F+ , F-'!D$2-[1]!tbl_gk[[#This Row],[Crossing]])/('F+ , F-'!D$2-'F+ , F-'!D$3))</f>
        <v>3.81086577105983E-2</v>
      </c>
      <c r="E1894" s="1" cm="1">
        <f t="array" ref="E1894">[1]!table_weight[Finishing]*(('F+ , F-'!E$2-[1]!tbl_gk[[#This Row],[Finishing]])/('F+ , F-'!E$2-'F+ , F-'!E$3))</f>
        <v>1.59720109522359E-2</v>
      </c>
      <c r="F1894" s="1" cm="1">
        <f t="array" ref="F1894">[1]!table_weight[HeadingAccuracy]*(('F+ , F-'!F$2-[1]!tbl_gk[[#This Row],[HeadingAccuracy]])/('F+ , F-'!F$2-'F+ , F-'!F$3))</f>
        <v>9.6040850170308507E-3</v>
      </c>
      <c r="G1894" s="1" cm="1">
        <f t="array" ref="G1894">[1]!table_weight[ShortPassing]*(('F+ , F-'!G$2-[1]!tbl_gk[[#This Row],[ShortPassing]])/('F+ , F-'!G$2-'F+ , F-'!G$3))</f>
        <v>5.6253623479573515E-2</v>
      </c>
      <c r="H1894" s="1" cm="1">
        <f t="array" ref="H1894">[1]!table_weight[Volleys]*(('F+ , F-'!H$2-[1]!tbl_gk[[#This Row],[Volleys]])/('F+ , F-'!H$2-'F+ , F-'!H$3))</f>
        <v>2.1990449861774069E-3</v>
      </c>
      <c r="I1894" s="1" cm="1">
        <f t="array" ref="I1894">[1]!table_weight[Dribbling]*(('F+ , F-'!I$2-[1]!tbl_gk[[#This Row],[Dribbling]])/('F+ , F-'!I$2-'F+ , F-'!I$3))</f>
        <v>2.2491199096005835E-2</v>
      </c>
      <c r="J1894" s="1" cm="1">
        <f t="array" ref="J1894">[1]!table_weight[Curve]*(('F+ , F-'!J$2-[1]!tbl_gk[[#This Row],[Curve]])/('F+ , F-'!J$2-'F+ , F-'!J$3))</f>
        <v>1.0140959334753048E-2</v>
      </c>
      <c r="K1894" s="1" cm="1">
        <f t="array" ref="K1894">[1]!table_weight[FKAccuracy]*(('F+ , F-'!K$2-[1]!tbl_gk[[#This Row],[FKAccuracy]])/('F+ , F-'!K$2-'F+ , F-'!K$3))</f>
        <v>1.034377852144811E-2</v>
      </c>
      <c r="L1894" s="1" cm="1">
        <f t="array" ref="L1894">[1]!table_weight[LongPassing]*(('F+ , F-'!L$2-[1]!tbl_gk[[#This Row],[LongPassing]])/('F+ , F-'!L$2-'F+ , F-'!L$3))</f>
        <v>2.2739812203183531E-2</v>
      </c>
      <c r="M1894" s="1" cm="1">
        <f t="array" ref="M1894">[1]!table_weight[BallControl]*(('F+ , F-'!M$2-[1]!tbl_gk[[#This Row],[BallControl]])/('F+ , F-'!M$2-'F+ , F-'!M$3))</f>
        <v>1.6515276630883511E-2</v>
      </c>
      <c r="N1894" s="1" cm="1">
        <f t="array" ref="N1894">[1]!table_weight[Acceleration]*(('F+ , F-'!N$2-[1]!tbl_gk[[#This Row],[Acceleration]])/('F+ , F-'!N$2-'F+ , F-'!N$3))</f>
        <v>1.10488734587233E-2</v>
      </c>
      <c r="O1894" s="1" cm="1">
        <f t="array" ref="O1894">[1]!table_weight[SprintSpeed]*(('F+ , F-'!O$2-[1]!tbl_gk[[#This Row],[SprintSpeed]])/('F+ , F-'!O$2-'F+ , F-'!O$3))</f>
        <v>1.2368725281411608E-2</v>
      </c>
      <c r="P1894" s="1" cm="1">
        <f t="array" ref="P1894">[1]!table_weight[Agility]*(('F+ , F-'!P$2-[1]!tbl_gk[[#This Row],[Agility]])/('F+ , F-'!P$2-'F+ , F-'!P$3))</f>
        <v>5.4995202546160686E-3</v>
      </c>
      <c r="Q1894" s="1" cm="1">
        <f t="array" ref="Q1894">[1]!table_weight[Reactions]*(('F+ , F-'!Q$2-[1]!tbl_gk[[#This Row],[Reactions]])/('F+ , F-'!Q$2-'F+ , F-'!Q$3))</f>
        <v>2.2688248003176282E-3</v>
      </c>
      <c r="R1894" s="1" cm="1">
        <f t="array" ref="R1894">[1]!table_weight[Balance]*(('F+ , F-'!R$2-[1]!tbl_gk[[#This Row],[Balance]])/('F+ , F-'!R$2-'F+ , F-'!R$3))</f>
        <v>2.2351502207210773E-3</v>
      </c>
      <c r="S1894" s="1" cm="1">
        <f t="array" ref="S1894">[1]!table_weight[ShotPower]*(('F+ , F-'!S$2-[1]!tbl_gk[[#This Row],[ShotPower]])/('F+ , F-'!S$2-'F+ , F-'!S$3))</f>
        <v>8.570347340224143E-3</v>
      </c>
      <c r="T1894" s="1" cm="1">
        <f t="array" ref="T1894">[1]!table_weight[Jumping]*(('F+ , F-'!T$2-[1]!tbl_gk[[#This Row],[Jumping]])/('F+ , F-'!T$2-'F+ , F-'!T$3))</f>
        <v>3.3489700383720756E-3</v>
      </c>
      <c r="U1894" s="1" cm="1">
        <f t="array" ref="U1894">[1]!table_weight[Stamina]*(('F+ , F-'!U$2-[1]!tbl_gk[[#This Row],[Stamina]])/('F+ , F-'!U$2-'F+ , F-'!U$3))</f>
        <v>2.2326466922480501E-2</v>
      </c>
      <c r="V1894" s="1" cm="1">
        <f t="array" ref="V1894">[1]!table_weight[Strength]*(('F+ , F-'!V$2-[1]!tbl_gk[[#This Row],[Strength]])/('F+ , F-'!V$2-'F+ , F-'!V$3))</f>
        <v>3.7268025555217445E-2</v>
      </c>
      <c r="W1894" s="1" cm="1">
        <f t="array" ref="W1894">[1]!table_weight[LongShots]*(('F+ , F-'!W$2-[1]!tbl_gk[[#This Row],[LongShots]])/('F+ , F-'!W$2-'F+ , F-'!W$3))</f>
        <v>9.0897623305407575E-3</v>
      </c>
      <c r="X1894" s="1" cm="1">
        <f t="array" ref="X1894">[1]!table_weight[Aggression]*(('F+ , F-'!X$2-[1]!tbl_gk[[#This Row],[Aggression]])/('F+ , F-'!X$2-'F+ , F-'!X$3))</f>
        <v>1.8253726802555489E-2</v>
      </c>
      <c r="Y1894" s="1" cm="1">
        <f t="array" ref="Y1894">[1]!table_weight[Interceptions]*(('F+ , F-'!Y$2-[1]!tbl_gk[[#This Row],[Interceptions]])/('F+ , F-'!Y$2-'F+ , F-'!Y$3))</f>
        <v>2.0776599612664828E-2</v>
      </c>
      <c r="Z1894" s="1" cm="1">
        <f t="array" ref="Z1894">[1]!table_weight[Positioning]*(('F+ , F-'!Z$2-[1]!tbl_gk[[#This Row],[Positioning]])/('F+ , F-'!Z$2-'F+ , F-'!Z$3))</f>
        <v>1.9225568738802474E-3</v>
      </c>
      <c r="AA1894" s="1" cm="1">
        <f t="array" ref="AA1894">[1]!table_weight[Vision]*(('F+ , F-'!AA$2-[1]!tbl_gk[[#This Row],[Vision]])/('F+ , F-'!AA$2-'F+ , F-'!AA$3))</f>
        <v>3.1944021904472104E-2</v>
      </c>
      <c r="AB1894" s="1" cm="1">
        <f t="array" ref="AB1894">[1]!table_weight[Penalties]*(('F+ , F-'!AB$2-[1]!tbl_gk[[#This Row],[Penalties]])/('F+ , F-'!AB$2-'F+ , F-'!AB$3))</f>
        <v>2.427119311369181E-3</v>
      </c>
      <c r="AC1894" s="1" cm="1">
        <f t="array" ref="AC1894">[1]!table_weight[Composure]*(('F+ , F-'!AC$2-[1]!tbl_gk[[#This Row],[Composure]])/('F+ , F-'!AC$2-'F+ , F-'!AC$3))</f>
        <v>2.5619265687797138E-3</v>
      </c>
      <c r="AD1894" s="1" cm="1">
        <f t="array" ref="AD1894">[1]!table_weight[Marking]*(('F+ , F-'!AD$2-[1]!tbl_gk[[#This Row],[Marking]])/('F+ , F-'!AD$2-'F+ , F-'!AD$3))</f>
        <v>2.6817203574124791E-2</v>
      </c>
      <c r="AE1894" s="1" cm="1">
        <f t="array" ref="AE1894">[1]!table_weight[StandingTackle]*(('F+ , F-'!AE$2-[1]!tbl_gk[[#This Row],[StandingTackle]])/('F+ , F-'!AE$2-'F+ , F-'!AE$3))</f>
        <v>3.362528621523387E-2</v>
      </c>
      <c r="AF1894" s="1" cm="1">
        <f t="array" ref="AF1894">[1]!table_weight[SlidingTackle]*(('F+ , F-'!AF$2-[1]!tbl_gk[[#This Row],[SlidingTackle]])/('F+ , F-'!AF$2-'F+ , F-'!AF$3))</f>
        <v>9.7139715732897855E-3</v>
      </c>
      <c r="AG1894" s="1" cm="1">
        <f t="array" ref="AG1894">[1]!table_weight[GKDiving]*(('F+ , F-'!AG$2-[1]!tbl_gk[[#This Row],[GKDiving]])/('F+ , F-'!AG$2-'F+ , F-'!AG$3))</f>
        <v>5.8076006490213938E-2</v>
      </c>
      <c r="AH1894" s="1" cm="1">
        <f t="array" ref="AH1894">[1]!table_weight[GKHandling]*(('F+ , F-'!AH$2-[1]!tbl_gk[[#This Row],[GKHandling]])/('F+ , F-'!AH$2-'F+ , F-'!AH$3))</f>
        <v>7.1295353236068254E-2</v>
      </c>
      <c r="AI1894" s="1" cm="1">
        <f t="array" ref="AI1894">[1]!table_weight[GKKicking]*(('F+ , F-'!AI$2-[1]!tbl_gk[[#This Row],[GKKicking]])/('F+ , F-'!AI$2-'F+ , F-'!AI$3))</f>
        <v>3.9355034986309684E-2</v>
      </c>
      <c r="AJ1894" s="1" cm="1">
        <f t="array" ref="AJ1894">[1]!table_weight[GKPositioning]*(('F+ , F-'!AJ$2-[1]!tbl_gk[[#This Row],[GKPositioning]])/('F+ , F-'!AJ$2-'F+ , F-'!AJ$3))</f>
        <v>2.8381034845896404E-2</v>
      </c>
      <c r="AK1894" s="1" cm="1">
        <f t="array" ref="AK1894">[1]!table_weight[GKReflexes]*(('F+ , F-'!AK$2-[1]!tbl_gk[[#This Row],[GKReflexes]])/('F+ , F-'!AK$2-'F+ , F-'!AK$3))</f>
        <v>7.1057702058614697E-2</v>
      </c>
    </row>
    <row r="1895" spans="1:37" x14ac:dyDescent="0.55000000000000004">
      <c r="A1895" s="8">
        <f>[1]!tbl_gk[[#This Row],[ID]]</f>
        <v>269557</v>
      </c>
      <c r="B1895" s="2" cm="1">
        <f t="array" ref="B1895">[1]!table_weight[ValueEUR]*(('F+ , F-'!B$2-[1]!tbl_gk[[#This Row],[ValueEUR]])/('F+ , F-'!B$2-'F+ , F-'!B$3))</f>
        <v>4.2935264389290658E-4</v>
      </c>
      <c r="C1895" s="2" cm="1">
        <f t="array" ref="C1895">[1]!table_weight[WageEUR]*(('F+ , F-'!C$2-[1]!tbl_gk[[#This Row],[WageEUR]])/('F+ , F-'!C$2-'F+ , F-'!C$3))</f>
        <v>2.3472561185650898E-4</v>
      </c>
      <c r="D1895" s="2" cm="1">
        <f t="array" ref="D1895">[1]!table_weight[Crossing]*(('F+ , F-'!D$2-[1]!tbl_gk[[#This Row],[Crossing]])/('F+ , F-'!D$2-'F+ , F-'!D$3))</f>
        <v>3.81086577105983E-2</v>
      </c>
      <c r="E1895" s="2" cm="1">
        <f t="array" ref="E1895">[1]!table_weight[Finishing]*(('F+ , F-'!E$2-[1]!tbl_gk[[#This Row],[Finishing]])/('F+ , F-'!E$2-'F+ , F-'!E$3))</f>
        <v>1.8966763005780131E-2</v>
      </c>
      <c r="F1895" s="2" cm="1">
        <f t="array" ref="F1895">[1]!table_weight[HeadingAccuracy]*(('F+ , F-'!F$2-[1]!tbl_gk[[#This Row],[HeadingAccuracy]])/('F+ , F-'!F$2-'F+ , F-'!F$3))</f>
        <v>1.1274360672166649E-2</v>
      </c>
      <c r="G1895" s="2" cm="1">
        <f t="array" ref="G1895">[1]!table_weight[ShortPassing]*(('F+ , F-'!G$2-[1]!tbl_gk[[#This Row],[ShortPassing]])/('F+ , F-'!G$2-'F+ , F-'!G$3))</f>
        <v>4.0783877022690797E-2</v>
      </c>
      <c r="H1895" s="2" cm="1">
        <f t="array" ref="H1895">[1]!table_weight[Volleys]*(('F+ , F-'!H$2-[1]!tbl_gk[[#This Row],[Volleys]])/('F+ , F-'!H$2-'F+ , F-'!H$3))</f>
        <v>2.4305234057750281E-3</v>
      </c>
      <c r="I1895" s="2" cm="1">
        <f t="array" ref="I1895">[1]!table_weight[Dribbling]*(('F+ , F-'!I$2-[1]!tbl_gk[[#This Row],[Dribbling]])/('F+ , F-'!I$2-'F+ , F-'!I$3))</f>
        <v>1.5646051545047536E-2</v>
      </c>
      <c r="J1895" s="2" cm="1">
        <f t="array" ref="J1895">[1]!table_weight[Curve]*(('F+ , F-'!J$2-[1]!tbl_gk[[#This Row],[Curve]])/('F+ , F-'!J$2-'F+ , F-'!J$3))</f>
        <v>9.295879390190295E-3</v>
      </c>
      <c r="K1895" s="2" cm="1">
        <f t="array" ref="K1895">[1]!table_weight[FKAccuracy]*(('F+ , F-'!K$2-[1]!tbl_gk[[#This Row],[FKAccuracy]])/('F+ , F-'!K$2-'F+ , F-'!K$3))</f>
        <v>9.1268634012777444E-3</v>
      </c>
      <c r="L1895" s="2" cm="1">
        <f t="array" ref="L1895">[1]!table_weight[LongPassing]*(('F+ , F-'!L$2-[1]!tbl_gk[[#This Row],[LongPassing]])/('F+ , F-'!L$2-'F+ , F-'!L$3))</f>
        <v>2.3281236303259328E-2</v>
      </c>
      <c r="M1895" s="2" cm="1">
        <f t="array" ref="M1895">[1]!table_weight[BallControl]*(('F+ , F-'!M$2-[1]!tbl_gk[[#This Row],[BallControl]])/('F+ , F-'!M$2-'F+ , F-'!M$3))</f>
        <v>9.9960884871137055E-3</v>
      </c>
      <c r="N1895" s="2" cm="1">
        <f t="array" ref="N1895">[1]!table_weight[Acceleration]*(('F+ , F-'!N$2-[1]!tbl_gk[[#This Row],[Acceleration]])/('F+ , F-'!N$2-'F+ , F-'!N$3))</f>
        <v>1.0146924604949968E-2</v>
      </c>
      <c r="O1895" s="2" cm="1">
        <f t="array" ref="O1895">[1]!table_weight[SprintSpeed]*(('F+ , F-'!O$2-[1]!tbl_gk[[#This Row],[SprintSpeed]])/('F+ , F-'!O$2-'F+ , F-'!O$3))</f>
        <v>9.838758746577414E-3</v>
      </c>
      <c r="P1895" s="2" cm="1">
        <f t="array" ref="P1895">[1]!table_weight[Agility]*(('F+ , F-'!P$2-[1]!tbl_gk[[#This Row],[Agility]])/('F+ , F-'!P$2-'F+ , F-'!P$3))</f>
        <v>3.5103320774145116E-3</v>
      </c>
      <c r="Q1895" s="2" cm="1">
        <f t="array" ref="Q1895">[1]!table_weight[Reactions]*(('F+ , F-'!Q$2-[1]!tbl_gk[[#This Row],[Reactions]])/('F+ , F-'!Q$2-'F+ , F-'!Q$3))</f>
        <v>1.7531828002454398E-3</v>
      </c>
      <c r="R1895" s="2" cm="1">
        <f t="array" ref="R1895">[1]!table_weight[Balance]*(('F+ , F-'!R$2-[1]!tbl_gk[[#This Row],[Balance]])/('F+ , F-'!R$2-'F+ , F-'!R$3))</f>
        <v>1.3038376287539614E-3</v>
      </c>
      <c r="S1895" s="2" cm="1">
        <f t="array" ref="S1895">[1]!table_weight[ShotPower]*(('F+ , F-'!S$2-[1]!tbl_gk[[#This Row],[ShotPower]])/('F+ , F-'!S$2-'F+ , F-'!S$3))</f>
        <v>5.9732723886410689E-3</v>
      </c>
      <c r="T1895" s="2" cm="1">
        <f t="array" ref="T1895">[1]!table_weight[Jumping]*(('F+ , F-'!T$2-[1]!tbl_gk[[#This Row],[Jumping]])/('F+ , F-'!T$2-'F+ , F-'!T$3))</f>
        <v>2.3185177188729754E-3</v>
      </c>
      <c r="U1895" s="2" cm="1">
        <f t="array" ref="U1895">[1]!table_weight[Stamina]*(('F+ , F-'!U$2-[1]!tbl_gk[[#This Row],[Stamina]])/('F+ , F-'!U$2-'F+ , F-'!U$3))</f>
        <v>1.88916258574835E-2</v>
      </c>
      <c r="V1895" s="2" cm="1">
        <f t="array" ref="V1895">[1]!table_weight[Strength]*(('F+ , F-'!V$2-[1]!tbl_gk[[#This Row],[Strength]])/('F+ , F-'!V$2-'F+ , F-'!V$3))</f>
        <v>2.9282020079099427E-2</v>
      </c>
      <c r="W1895" s="2" cm="1">
        <f t="array" ref="W1895">[1]!table_weight[LongShots]*(('F+ , F-'!W$2-[1]!tbl_gk[[#This Row],[LongShots]])/('F+ , F-'!W$2-'F+ , F-'!W$3))</f>
        <v>9.6091773208573719E-3</v>
      </c>
      <c r="X1895" s="2" cm="1">
        <f t="array" ref="X1895">[1]!table_weight[Aggression]*(('F+ , F-'!X$2-[1]!tbl_gk[[#This Row],[Aggression]])/('F+ , F-'!X$2-'F+ , F-'!X$3))</f>
        <v>1.1560693641618476E-2</v>
      </c>
      <c r="Y1895" s="2" cm="1">
        <f t="array" ref="Y1895">[1]!table_weight[Interceptions]*(('F+ , F-'!Y$2-[1]!tbl_gk[[#This Row],[Interceptions]])/('F+ , F-'!Y$2-'F+ , F-'!Y$3))</f>
        <v>2.0776599612664828E-2</v>
      </c>
      <c r="Z1895" s="2" cm="1">
        <f t="array" ref="Z1895">[1]!table_weight[Positioning]*(('F+ , F-'!Z$2-[1]!tbl_gk[[#This Row],[Positioning]])/('F+ , F-'!Z$2-'F+ , F-'!Z$3))</f>
        <v>2.2183348544772088E-3</v>
      </c>
      <c r="AA1895" s="2" cm="1">
        <f t="array" ref="AA1895">[1]!table_weight[Vision]*(('F+ , F-'!AA$2-[1]!tbl_gk[[#This Row],[Vision]])/('F+ , F-'!AA$2-'F+ , F-'!AA$3))</f>
        <v>2.200588175641412E-2</v>
      </c>
      <c r="AB1895" s="2" cm="1">
        <f t="array" ref="AB1895">[1]!table_weight[Penalties]*(('F+ , F-'!AB$2-[1]!tbl_gk[[#This Row],[Penalties]])/('F+ , F-'!AB$2-'F+ , F-'!AB$3))</f>
        <v>2.153089711698467E-3</v>
      </c>
      <c r="AC1895" s="2" cm="1">
        <f t="array" ref="AC1895">[1]!table_weight[Composure]*(('F+ , F-'!AC$2-[1]!tbl_gk[[#This Row],[Composure]])/('F+ , F-'!AC$2-'F+ , F-'!AC$3))</f>
        <v>1.7079510458531426E-3</v>
      </c>
      <c r="AD1895" s="2" cm="1">
        <f t="array" ref="AD1895">[1]!table_weight[Marking]*(('F+ , F-'!AD$2-[1]!tbl_gk[[#This Row],[Marking]])/('F+ , F-'!AD$2-'F+ , F-'!AD$3))</f>
        <v>3.7859581516411465E-2</v>
      </c>
      <c r="AE1895" s="2" cm="1">
        <f t="array" ref="AE1895">[1]!table_weight[StandingTackle]*(('F+ , F-'!AE$2-[1]!tbl_gk[[#This Row],[StandingTackle]])/('F+ , F-'!AE$2-'F+ , F-'!AE$3))</f>
        <v>2.6900228972187096E-2</v>
      </c>
      <c r="AF1895" s="2" cm="1">
        <f t="array" ref="AF1895">[1]!table_weight[SlidingTackle]*(('F+ , F-'!AF$2-[1]!tbl_gk[[#This Row],[SlidingTackle]])/('F+ , F-'!AF$2-'F+ , F-'!AF$3))</f>
        <v>8.9667429907290316E-3</v>
      </c>
      <c r="AG1895" s="2" cm="1">
        <f t="array" ref="AG1895">[1]!table_weight[GKDiving]*(('F+ , F-'!AG$2-[1]!tbl_gk[[#This Row],[GKDiving]])/('F+ , F-'!AG$2-'F+ , F-'!AG$3))</f>
        <v>4.6119181624581652E-2</v>
      </c>
      <c r="AH1895" s="2" cm="1">
        <f t="array" ref="AH1895">[1]!table_weight[GKHandling]*(('F+ , F-'!AH$2-[1]!tbl_gk[[#This Row],[GKHandling]])/('F+ , F-'!AH$2-'F+ , F-'!AH$3))</f>
        <v>5.168913109614949E-2</v>
      </c>
      <c r="AI1895" s="2" cm="1">
        <f t="array" ref="AI1895">[1]!table_weight[GKKicking]*(('F+ , F-'!AI$2-[1]!tbl_gk[[#This Row],[GKKicking]])/('F+ , F-'!AI$2-'F+ , F-'!AI$3))</f>
        <v>2.6832978399756596E-2</v>
      </c>
      <c r="AJ1895" s="2" cm="1">
        <f t="array" ref="AJ1895">[1]!table_weight[GKPositioning]*(('F+ , F-'!AJ$2-[1]!tbl_gk[[#This Row],[GKPositioning]])/('F+ , F-'!AJ$2-'F+ , F-'!AJ$3))</f>
        <v>1.4505862254569271E-2</v>
      </c>
      <c r="AK1895" s="2" cm="1">
        <f t="array" ref="AK1895">[1]!table_weight[GKReflexes]*(('F+ , F-'!AK$2-[1]!tbl_gk[[#This Row],[GKReflexes]])/('F+ , F-'!AK$2-'F+ , F-'!AK$3))</f>
        <v>4.0083831930500594E-2</v>
      </c>
    </row>
    <row r="1896" spans="1:37" x14ac:dyDescent="0.55000000000000004">
      <c r="A1896" s="7">
        <f>[1]!tbl_gk[[#This Row],[ID]]</f>
        <v>269560</v>
      </c>
      <c r="B1896" s="1" cm="1">
        <f t="array" ref="B1896">[1]!table_weight[ValueEUR]*(('F+ , F-'!B$2-[1]!tbl_gk[[#This Row],[ValueEUR]])/('F+ , F-'!B$2-'F+ , F-'!B$3))</f>
        <v>1.2840452901470104E-4</v>
      </c>
      <c r="C1896" s="1" cm="1">
        <f t="array" ref="C1896">[1]!table_weight[WageEUR]*(('F+ , F-'!C$2-[1]!tbl_gk[[#This Row],[WageEUR]])/('F+ , F-'!C$2-'F+ , F-'!C$3))</f>
        <v>3.9120935309418161E-4</v>
      </c>
      <c r="D1896" s="1" cm="1">
        <f t="array" ref="D1896">[1]!table_weight[Crossing]*(('F+ , F-'!D$2-[1]!tbl_gk[[#This Row],[Crossing]])/('F+ , F-'!D$2-'F+ , F-'!D$3))</f>
        <v>3.6987814836757178E-2</v>
      </c>
      <c r="E1896" s="1" cm="1">
        <f t="array" ref="E1896">[1]!table_weight[Finishing]*(('F+ , F-'!E$2-[1]!tbl_gk[[#This Row],[Finishing]])/('F+ , F-'!E$2-'F+ , F-'!E$3))</f>
        <v>1.8966763005780131E-2</v>
      </c>
      <c r="F1896" s="1" cm="1">
        <f t="array" ref="F1896">[1]!table_weight[HeadingAccuracy]*(('F+ , F-'!F$2-[1]!tbl_gk[[#This Row],[HeadingAccuracy]])/('F+ , F-'!F$2-'F+ , F-'!F$3))</f>
        <v>1.1274360672166649E-2</v>
      </c>
      <c r="G1896" s="1" cm="1">
        <f t="array" ref="G1896">[1]!table_weight[ShortPassing]*(('F+ , F-'!G$2-[1]!tbl_gk[[#This Row],[ShortPassing]])/('F+ , F-'!G$2-'F+ , F-'!G$3))</f>
        <v>5.484728289258417E-2</v>
      </c>
      <c r="H1896" s="1" cm="1">
        <f t="array" ref="H1896">[1]!table_weight[Volleys]*(('F+ , F-'!H$2-[1]!tbl_gk[[#This Row],[Volleys]])/('F+ , F-'!H$2-'F+ , F-'!H$3))</f>
        <v>1.9675665665797848E-3</v>
      </c>
      <c r="I1896" s="1" cm="1">
        <f t="array" ref="I1896">[1]!table_weight[Dribbling]*(('F+ , F-'!I$2-[1]!tbl_gk[[#This Row],[Dribbling]])/('F+ , F-'!I$2-'F+ , F-'!I$3))</f>
        <v>2.0535442652874894E-2</v>
      </c>
      <c r="J1896" s="1" cm="1">
        <f t="array" ref="J1896">[1]!table_weight[Curve]*(('F+ , F-'!J$2-[1]!tbl_gk[[#This Row],[Curve]])/('F+ , F-'!J$2-'F+ , F-'!J$3))</f>
        <v>9.4648953791028455E-3</v>
      </c>
      <c r="K1896" s="1" cm="1">
        <f t="array" ref="K1896">[1]!table_weight[FKAccuracy]*(('F+ , F-'!K$2-[1]!tbl_gk[[#This Row],[FKAccuracy]])/('F+ , F-'!K$2-'F+ , F-'!K$3))</f>
        <v>9.1268634012777444E-3</v>
      </c>
      <c r="L1896" s="1" cm="1">
        <f t="array" ref="L1896">[1]!table_weight[LongPassing]*(('F+ , F-'!L$2-[1]!tbl_gk[[#This Row],[LongPassing]])/('F+ , F-'!L$2-'F+ , F-'!L$3))</f>
        <v>2.3281236303259328E-2</v>
      </c>
      <c r="M1896" s="1" cm="1">
        <f t="array" ref="M1896">[1]!table_weight[BallControl]*(('F+ , F-'!M$2-[1]!tbl_gk[[#This Row],[BallControl]])/('F+ , F-'!M$2-'F+ , F-'!M$3))</f>
        <v>1.3472988830457604E-2</v>
      </c>
      <c r="N1896" s="1" cm="1">
        <f t="array" ref="N1896">[1]!table_weight[Acceleration]*(('F+ , F-'!N$2-[1]!tbl_gk[[#This Row],[Acceleration]])/('F+ , F-'!N$2-'F+ , F-'!N$3))</f>
        <v>9.6959501780633037E-3</v>
      </c>
      <c r="O1896" s="1" cm="1">
        <f t="array" ref="O1896">[1]!table_weight[SprintSpeed]*(('F+ , F-'!O$2-[1]!tbl_gk[[#This Row],[SprintSpeed]])/('F+ , F-'!O$2-'F+ , F-'!O$3))</f>
        <v>1.0119866139336769E-2</v>
      </c>
      <c r="P1896" s="1" cm="1">
        <f t="array" ref="P1896">[1]!table_weight[Agility]*(('F+ , F-'!P$2-[1]!tbl_gk[[#This Row],[Agility]])/('F+ , F-'!P$2-'F+ , F-'!P$3))</f>
        <v>5.4995202546160686E-3</v>
      </c>
      <c r="Q1896" s="1" cm="1">
        <f t="array" ref="Q1896">[1]!table_weight[Reactions]*(('F+ , F-'!Q$2-[1]!tbl_gk[[#This Row],[Reactions]])/('F+ , F-'!Q$2-'F+ , F-'!Q$3))</f>
        <v>1.8563112002598775E-3</v>
      </c>
      <c r="R1896" s="1" cm="1">
        <f t="array" ref="R1896">[1]!table_weight[Balance]*(('F+ , F-'!R$2-[1]!tbl_gk[[#This Row],[Balance]])/('F+ , F-'!R$2-'F+ , F-'!R$3))</f>
        <v>2.7939377759013465E-3</v>
      </c>
      <c r="S1896" s="1" cm="1">
        <f t="array" ref="S1896">[1]!table_weight[ShotPower]*(('F+ , F-'!S$2-[1]!tbl_gk[[#This Row],[ShotPower]])/('F+ , F-'!S$2-'F+ , F-'!S$3))</f>
        <v>6.2329798837993753E-3</v>
      </c>
      <c r="T1896" s="1" cm="1">
        <f t="array" ref="T1896">[1]!table_weight[Jumping]*(('F+ , F-'!T$2-[1]!tbl_gk[[#This Row],[Jumping]])/('F+ , F-'!T$2-'F+ , F-'!T$3))</f>
        <v>4.6370354377459509E-3</v>
      </c>
      <c r="U1896" s="1" cm="1">
        <f t="array" ref="U1896">[1]!table_weight[Stamina]*(('F+ , F-'!U$2-[1]!tbl_gk[[#This Row],[Stamina]])/('F+ , F-'!U$2-'F+ , F-'!U$3))</f>
        <v>1.88916258574835E-2</v>
      </c>
      <c r="V1896" s="1" cm="1">
        <f t="array" ref="V1896">[1]!table_weight[Strength]*(('F+ , F-'!V$2-[1]!tbl_gk[[#This Row],[Strength]])/('F+ , F-'!V$2-'F+ , F-'!V$3))</f>
        <v>4.4366697089544584E-2</v>
      </c>
      <c r="W1896" s="1" cm="1">
        <f t="array" ref="W1896">[1]!table_weight[LongShots]*(('F+ , F-'!W$2-[1]!tbl_gk[[#This Row],[LongShots]])/('F+ , F-'!W$2-'F+ , F-'!W$3))</f>
        <v>9.3494698256990638E-3</v>
      </c>
      <c r="X1896" s="1" cm="1">
        <f t="array" ref="X1896">[1]!table_weight[Aggression]*(('F+ , F-'!X$2-[1]!tbl_gk[[#This Row],[Aggression]])/('F+ , F-'!X$2-'F+ , F-'!X$3))</f>
        <v>1.5819896562214757E-2</v>
      </c>
      <c r="Y1896" s="1" cm="1">
        <f t="array" ref="Y1896">[1]!table_weight[Interceptions]*(('F+ , F-'!Y$2-[1]!tbl_gk[[#This Row],[Interceptions]])/('F+ , F-'!Y$2-'F+ , F-'!Y$3))</f>
        <v>2.4931919535197796E-2</v>
      </c>
      <c r="Z1896" s="1" cm="1">
        <f t="array" ref="Z1896">[1]!table_weight[Positioning]*(('F+ , F-'!Z$2-[1]!tbl_gk[[#This Row],[Positioning]])/('F+ , F-'!Z$2-'F+ , F-'!Z$3))</f>
        <v>2.0704458641787279E-3</v>
      </c>
      <c r="AA1896" s="1" cm="1">
        <f t="array" ref="AA1896">[1]!table_weight[Vision]*(('F+ , F-'!AA$2-[1]!tbl_gk[[#This Row],[Vision]])/('F+ , F-'!AA$2-'F+ , F-'!AA$3))</f>
        <v>2.1296014602981403E-2</v>
      </c>
      <c r="AB1896" s="1" cm="1">
        <f t="array" ref="AB1896">[1]!table_weight[Penalties]*(('F+ , F-'!AB$2-[1]!tbl_gk[[#This Row],[Penalties]])/('F+ , F-'!AB$2-'F+ , F-'!AB$3))</f>
        <v>2.5054134827036706E-3</v>
      </c>
      <c r="AC1896" s="1" cm="1">
        <f t="array" ref="AC1896">[1]!table_weight[Composure]*(('F+ , F-'!AC$2-[1]!tbl_gk[[#This Row],[Composure]])/('F+ , F-'!AC$2-'F+ , F-'!AC$3))</f>
        <v>1.9748183967676961E-3</v>
      </c>
      <c r="AD1896" s="1" cm="1">
        <f t="array" ref="AD1896">[1]!table_weight[Marking]*(('F+ , F-'!AD$2-[1]!tbl_gk[[#This Row],[Marking]])/('F+ , F-'!AD$2-'F+ , F-'!AD$3))</f>
        <v>3.7859581516411465E-2</v>
      </c>
      <c r="AE1896" s="1" cm="1">
        <f t="array" ref="AE1896">[1]!table_weight[StandingTackle]*(('F+ , F-'!AE$2-[1]!tbl_gk[[#This Row],[StandingTackle]])/('F+ , F-'!AE$2-'F+ , F-'!AE$3))</f>
        <v>2.465854322450484E-2</v>
      </c>
      <c r="AF1896" s="1" cm="1">
        <f t="array" ref="AF1896">[1]!table_weight[SlidingTackle]*(('F+ , F-'!AF$2-[1]!tbl_gk[[#This Row],[SlidingTackle]])/('F+ , F-'!AF$2-'F+ , F-'!AF$3))</f>
        <v>9.7139715732897855E-3</v>
      </c>
      <c r="AG1896" s="1" cm="1">
        <f t="array" ref="AG1896">[1]!table_weight[GKDiving]*(('F+ , F-'!AG$2-[1]!tbl_gk[[#This Row],[GKDiving]])/('F+ , F-'!AG$2-'F+ , F-'!AG$3))</f>
        <v>4.9535417300476586E-2</v>
      </c>
      <c r="AH1896" s="1" cm="1">
        <f t="array" ref="AH1896">[1]!table_weight[GKHandling]*(('F+ , F-'!AH$2-[1]!tbl_gk[[#This Row],[GKHandling]])/('F+ , F-'!AH$2-'F+ , F-'!AH$3))</f>
        <v>5.5253898757952898E-2</v>
      </c>
      <c r="AI1896" s="1" cm="1">
        <f t="array" ref="AI1896">[1]!table_weight[GKKicking]*(('F+ , F-'!AI$2-[1]!tbl_gk[[#This Row],[GKKicking]])/('F+ , F-'!AI$2-'F+ , F-'!AI$3))</f>
        <v>2.8621843626407038E-2</v>
      </c>
      <c r="AJ1896" s="1" cm="1">
        <f t="array" ref="AJ1896">[1]!table_weight[GKPositioning]*(('F+ , F-'!AJ$2-[1]!tbl_gk[[#This Row],[GKPositioning]])/('F+ , F-'!AJ$2-'F+ , F-'!AJ$3))</f>
        <v>2.0812758886990693E-2</v>
      </c>
      <c r="AK1896" s="1" cm="1">
        <f t="array" ref="AK1896">[1]!table_weight[GKReflexes]*(('F+ , F-'!AK$2-[1]!tbl_gk[[#This Row],[GKReflexes]])/('F+ , F-'!AK$2-'F+ , F-'!AK$3))</f>
        <v>5.10157860933644E-2</v>
      </c>
    </row>
    <row r="1897" spans="1:37" x14ac:dyDescent="0.55000000000000004">
      <c r="A1897" s="8">
        <f>[1]!tbl_gk[[#This Row],[ID]]</f>
        <v>269573</v>
      </c>
      <c r="B1897" s="2" cm="1">
        <f t="array" ref="B1897">[1]!table_weight[ValueEUR]*(('F+ , F-'!B$2-[1]!tbl_gk[[#This Row],[ValueEUR]])/('F+ , F-'!B$2-'F+ , F-'!B$3))</f>
        <v>8.210481903343863E-5</v>
      </c>
      <c r="C1897" s="2" cm="1">
        <f t="array" ref="C1897">[1]!table_weight[WageEUR]*(('F+ , F-'!C$2-[1]!tbl_gk[[#This Row],[WageEUR]])/('F+ , F-'!C$2-'F+ , F-'!C$3))</f>
        <v>0</v>
      </c>
      <c r="D1897" s="2" cm="1">
        <f t="array" ref="D1897">[1]!table_weight[Crossing]*(('F+ , F-'!D$2-[1]!tbl_gk[[#This Row],[Crossing]])/('F+ , F-'!D$2-'F+ , F-'!D$3))</f>
        <v>3.2504443341392672E-2</v>
      </c>
      <c r="E1897" s="2" cm="1">
        <f t="array" ref="E1897">[1]!table_weight[Finishing]*(('F+ , F-'!E$2-[1]!tbl_gk[[#This Row],[Finishing]])/('F+ , F-'!E$2-'F+ , F-'!E$3))</f>
        <v>1.6970261636750646E-2</v>
      </c>
      <c r="F1897" s="2" cm="1">
        <f t="array" ref="F1897">[1]!table_weight[HeadingAccuracy]*(('F+ , F-'!F$2-[1]!tbl_gk[[#This Row],[HeadingAccuracy]])/('F+ , F-'!F$2-'F+ , F-'!F$3))</f>
        <v>1.00216539308148E-2</v>
      </c>
      <c r="G1897" s="2" cm="1">
        <f t="array" ref="G1897">[1]!table_weight[ShortPassing]*(('F+ , F-'!G$2-[1]!tbl_gk[[#This Row],[ShortPassing]])/('F+ , F-'!G$2-'F+ , F-'!G$3))</f>
        <v>4.6409239370648142E-2</v>
      </c>
      <c r="H1897" s="2" cm="1">
        <f t="array" ref="H1897">[1]!table_weight[Volleys]*(('F+ , F-'!H$2-[1]!tbl_gk[[#This Row],[Volleys]])/('F+ , F-'!H$2-'F+ , F-'!H$3))</f>
        <v>1.851827356780974E-3</v>
      </c>
      <c r="I1897" s="2" cm="1">
        <f t="array" ref="I1897">[1]!table_weight[Dribbling]*(('F+ , F-'!I$2-[1]!tbl_gk[[#This Row],[Dribbling]])/('F+ , F-'!I$2-'F+ , F-'!I$3))</f>
        <v>1.5646051545047536E-2</v>
      </c>
      <c r="J1897" s="2" cm="1">
        <f t="array" ref="J1897">[1]!table_weight[Curve]*(('F+ , F-'!J$2-[1]!tbl_gk[[#This Row],[Curve]])/('F+ , F-'!J$2-'F+ , F-'!J$3))</f>
        <v>9.1268634012777444E-3</v>
      </c>
      <c r="K1897" s="2" cm="1">
        <f t="array" ref="K1897">[1]!table_weight[FKAccuracy]*(('F+ , F-'!K$2-[1]!tbl_gk[[#This Row],[FKAccuracy]])/('F+ , F-'!K$2-'F+ , F-'!K$3))</f>
        <v>9.1268634012777444E-3</v>
      </c>
      <c r="L1897" s="2" cm="1">
        <f t="array" ref="L1897">[1]!table_weight[LongPassing]*(('F+ , F-'!L$2-[1]!tbl_gk[[#This Row],[LongPassing]])/('F+ , F-'!L$2-'F+ , F-'!L$3))</f>
        <v>1.9491267602728742E-2</v>
      </c>
      <c r="M1897" s="2" cm="1">
        <f t="array" ref="M1897">[1]!table_weight[BallControl]*(('F+ , F-'!M$2-[1]!tbl_gk[[#This Row],[BallControl]])/('F+ , F-'!M$2-'F+ , F-'!M$3))</f>
        <v>1.1299926115867666E-2</v>
      </c>
      <c r="N1897" s="2" cm="1">
        <f t="array" ref="N1897">[1]!table_weight[Acceleration]*(('F+ , F-'!N$2-[1]!tbl_gk[[#This Row],[Acceleration]])/('F+ , F-'!N$2-'F+ , F-'!N$3))</f>
        <v>5.637180336083316E-3</v>
      </c>
      <c r="O1897" s="2" cm="1">
        <f t="array" ref="O1897">[1]!table_weight[SprintSpeed]*(('F+ , F-'!O$2-[1]!tbl_gk[[#This Row],[SprintSpeed]])/('F+ , F-'!O$2-'F+ , F-'!O$3))</f>
        <v>8.1521143900212863E-3</v>
      </c>
      <c r="P1897" s="2" cm="1">
        <f t="array" ref="P1897">[1]!table_weight[Agility]*(('F+ , F-'!P$2-[1]!tbl_gk[[#This Row],[Agility]])/('F+ , F-'!P$2-'F+ , F-'!P$3))</f>
        <v>3.8613652851559629E-3</v>
      </c>
      <c r="Q1897" s="2" cm="1">
        <f t="array" ref="Q1897">[1]!table_weight[Reactions]*(('F+ , F-'!Q$2-[1]!tbl_gk[[#This Row],[Reactions]])/('F+ , F-'!Q$2-'F+ , F-'!Q$3))</f>
        <v>2.4235174003392843E-3</v>
      </c>
      <c r="R1897" s="2" cm="1">
        <f t="array" ref="R1897">[1]!table_weight[Balance]*(('F+ , F-'!R$2-[1]!tbl_gk[[#This Row],[Balance]])/('F+ , F-'!R$2-'F+ , F-'!R$3))</f>
        <v>1.8005376778030898E-3</v>
      </c>
      <c r="S1897" s="2" cm="1">
        <f t="array" ref="S1897">[1]!table_weight[ShotPower]*(('F+ , F-'!S$2-[1]!tbl_gk[[#This Row],[ShotPower]])/('F+ , F-'!S$2-'F+ , F-'!S$3))</f>
        <v>7.271809864432606E-3</v>
      </c>
      <c r="T1897" s="2" cm="1">
        <f t="array" ref="T1897">[1]!table_weight[Jumping]*(('F+ , F-'!T$2-[1]!tbl_gk[[#This Row],[Jumping]])/('F+ , F-'!T$2-'F+ , F-'!T$3))</f>
        <v>3.3489700383720756E-3</v>
      </c>
      <c r="U1897" s="2" cm="1">
        <f t="array" ref="U1897">[1]!table_weight[Stamina]*(('F+ , F-'!U$2-[1]!tbl_gk[[#This Row],[Stamina]])/('F+ , F-'!U$2-'F+ , F-'!U$3))</f>
        <v>1.7174205324984999E-2</v>
      </c>
      <c r="V1897" s="2" cm="1">
        <f t="array" ref="V1897">[1]!table_weight[Strength]*(('F+ , F-'!V$2-[1]!tbl_gk[[#This Row],[Strength]])/('F+ , F-'!V$2-'F+ , F-'!V$3))</f>
        <v>2.9282020079099427E-2</v>
      </c>
      <c r="W1897" s="2" cm="1">
        <f t="array" ref="W1897">[1]!table_weight[LongShots]*(('F+ , F-'!W$2-[1]!tbl_gk[[#This Row],[LongShots]])/('F+ , F-'!W$2-'F+ , F-'!W$3))</f>
        <v>9.0897623305407575E-3</v>
      </c>
      <c r="X1897" s="2" cm="1">
        <f t="array" ref="X1897">[1]!table_weight[Aggression]*(('F+ , F-'!X$2-[1]!tbl_gk[[#This Row],[Aggression]])/('F+ , F-'!X$2-'F+ , F-'!X$3))</f>
        <v>1.3994523881959207E-2</v>
      </c>
      <c r="Y1897" s="2" cm="1">
        <f t="array" ref="Y1897">[1]!table_weight[Interceptions]*(('F+ , F-'!Y$2-[1]!tbl_gk[[#This Row],[Interceptions]])/('F+ , F-'!Y$2-'F+ , F-'!Y$3))</f>
        <v>2.0776599612664828E-2</v>
      </c>
      <c r="Z1897" s="2" cm="1">
        <f t="array" ref="Z1897">[1]!table_weight[Positioning]*(('F+ , F-'!Z$2-[1]!tbl_gk[[#This Row],[Positioning]])/('F+ , F-'!Z$2-'F+ , F-'!Z$3))</f>
        <v>1.6267788932832863E-3</v>
      </c>
      <c r="AA1897" s="2" cm="1">
        <f t="array" ref="AA1897">[1]!table_weight[Vision]*(('F+ , F-'!AA$2-[1]!tbl_gk[[#This Row],[Vision]])/('F+ , F-'!AA$2-'F+ , F-'!AA$3))</f>
        <v>1.9876280296115975E-2</v>
      </c>
      <c r="AB1897" s="2" cm="1">
        <f t="array" ref="AB1897">[1]!table_weight[Penalties]*(('F+ , F-'!AB$2-[1]!tbl_gk[[#This Row],[Penalties]])/('F+ , F-'!AB$2-'F+ , F-'!AB$3))</f>
        <v>2.3096780543674466E-3</v>
      </c>
      <c r="AC1897" s="2" cm="1">
        <f t="array" ref="AC1897">[1]!table_weight[Composure]*(('F+ , F-'!AC$2-[1]!tbl_gk[[#This Row],[Composure]])/('F+ , F-'!AC$2-'F+ , F-'!AC$3))</f>
        <v>1.3877102247556784E-3</v>
      </c>
      <c r="AD1897" s="2" cm="1">
        <f t="array" ref="AD1897">[1]!table_weight[Marking]*(('F+ , F-'!AD$2-[1]!tbl_gk[[#This Row],[Marking]])/('F+ , F-'!AD$2-'F+ , F-'!AD$3))</f>
        <v>2.5239721010940977E-2</v>
      </c>
      <c r="AE1897" s="2" cm="1">
        <f t="array" ref="AE1897">[1]!table_weight[StandingTackle]*(('F+ , F-'!AE$2-[1]!tbl_gk[[#This Row],[StandingTackle]])/('F+ , F-'!AE$2-'F+ , F-'!AE$3))</f>
        <v>2.465854322450484E-2</v>
      </c>
      <c r="AF1897" s="2" cm="1">
        <f t="array" ref="AF1897">[1]!table_weight[SlidingTackle]*(('F+ , F-'!AF$2-[1]!tbl_gk[[#This Row],[SlidingTackle]])/('F+ , F-'!AF$2-'F+ , F-'!AF$3))</f>
        <v>9.7139715732897855E-3</v>
      </c>
      <c r="AG1897" s="2" cm="1">
        <f t="array" ref="AG1897">[1]!table_weight[GKDiving]*(('F+ , F-'!AG$2-[1]!tbl_gk[[#This Row],[GKDiving]])/('F+ , F-'!AG$2-'F+ , F-'!AG$3))</f>
        <v>5.8076006490213938E-2</v>
      </c>
      <c r="AH1897" s="2" cm="1">
        <f t="array" ref="AH1897">[1]!table_weight[GKHandling]*(('F+ , F-'!AH$2-[1]!tbl_gk[[#This Row],[GKHandling]])/('F+ , F-'!AH$2-'F+ , F-'!AH$3))</f>
        <v>6.773058557426484E-2</v>
      </c>
      <c r="AI1897" s="2" cm="1">
        <f t="array" ref="AI1897">[1]!table_weight[GKKicking]*(('F+ , F-'!AI$2-[1]!tbl_gk[[#This Row],[GKKicking]])/('F+ , F-'!AI$2-'F+ , F-'!AI$3))</f>
        <v>3.309400669303314E-2</v>
      </c>
      <c r="AJ1897" s="2" cm="1">
        <f t="array" ref="AJ1897">[1]!table_weight[GKPositioning]*(('F+ , F-'!AJ$2-[1]!tbl_gk[[#This Row],[GKPositioning]])/('F+ , F-'!AJ$2-'F+ , F-'!AJ$3))</f>
        <v>2.5227586529685691E-2</v>
      </c>
      <c r="AK1897" s="2" cm="1">
        <f t="array" ref="AK1897">[1]!table_weight[GKReflexes]*(('F+ , F-'!AK$2-[1]!tbl_gk[[#This Row],[GKReflexes]])/('F+ , F-'!AK$2-'F+ , F-'!AK$3))</f>
        <v>6.7413717337660092E-2</v>
      </c>
    </row>
    <row r="1898" spans="1:37" x14ac:dyDescent="0.55000000000000004">
      <c r="A1898" s="7">
        <f>[1]!tbl_gk[[#This Row],[ID]]</f>
        <v>269575</v>
      </c>
      <c r="B1898" s="1" cm="1">
        <f t="array" ref="B1898">[1]!table_weight[ValueEUR]*(('F+ , F-'!B$2-[1]!tbl_gk[[#This Row],[ValueEUR]])/('F+ , F-'!B$2-'F+ , F-'!B$3))</f>
        <v>4.3521727382386649E-5</v>
      </c>
      <c r="C1898" s="1" cm="1">
        <f t="array" ref="C1898">[1]!table_weight[WageEUR]*(('F+ , F-'!C$2-[1]!tbl_gk[[#This Row],[WageEUR]])/('F+ , F-'!C$2-'F+ , F-'!C$3))</f>
        <v>5.4769309433185425E-5</v>
      </c>
      <c r="D1898" s="1" cm="1">
        <f t="array" ref="D1898">[1]!table_weight[Crossing]*(('F+ , F-'!D$2-[1]!tbl_gk[[#This Row],[Crossing]])/('F+ , F-'!D$2-'F+ , F-'!D$3))</f>
        <v>3.6987814836757178E-2</v>
      </c>
      <c r="E1898" s="1" cm="1">
        <f t="array" ref="E1898">[1]!table_weight[Finishing]*(('F+ , F-'!E$2-[1]!tbl_gk[[#This Row],[Finishing]])/('F+ , F-'!E$2-'F+ , F-'!E$3))</f>
        <v>1.8966763005780131E-2</v>
      </c>
      <c r="F1898" s="1" cm="1">
        <f t="array" ref="F1898">[1]!table_weight[HeadingAccuracy]*(('F+ , F-'!F$2-[1]!tbl_gk[[#This Row],[HeadingAccuracy]])/('F+ , F-'!F$2-'F+ , F-'!F$3))</f>
        <v>1.210949849973455E-2</v>
      </c>
      <c r="G1898" s="1" cm="1">
        <f t="array" ref="G1898">[1]!table_weight[ShortPassing]*(('F+ , F-'!G$2-[1]!tbl_gk[[#This Row],[ShortPassing]])/('F+ , F-'!G$2-'F+ , F-'!G$3))</f>
        <v>5.3440942305594832E-2</v>
      </c>
      <c r="H1898" s="1" cm="1">
        <f t="array" ref="H1898">[1]!table_weight[Volleys]*(('F+ , F-'!H$2-[1]!tbl_gk[[#This Row],[Volleys]])/('F+ , F-'!H$2-'F+ , F-'!H$3))</f>
        <v>2.4305234057750281E-3</v>
      </c>
      <c r="I1898" s="1" cm="1">
        <f t="array" ref="I1898">[1]!table_weight[Dribbling]*(('F+ , F-'!I$2-[1]!tbl_gk[[#This Row],[Dribbling]])/('F+ , F-'!I$2-'F+ , F-'!I$3))</f>
        <v>1.9557564431309422E-2</v>
      </c>
      <c r="J1898" s="1" cm="1">
        <f t="array" ref="J1898">[1]!table_weight[Curve]*(('F+ , F-'!J$2-[1]!tbl_gk[[#This Row],[Curve]])/('F+ , F-'!J$2-'F+ , F-'!J$3))</f>
        <v>9.295879390190295E-3</v>
      </c>
      <c r="K1898" s="1" cm="1">
        <f t="array" ref="K1898">[1]!table_weight[FKAccuracy]*(('F+ , F-'!K$2-[1]!tbl_gk[[#This Row],[FKAccuracy]])/('F+ , F-'!K$2-'F+ , F-'!K$3))</f>
        <v>9.1268634012777444E-3</v>
      </c>
      <c r="L1898" s="1" cm="1">
        <f t="array" ref="L1898">[1]!table_weight[LongPassing]*(('F+ , F-'!L$2-[1]!tbl_gk[[#This Row],[LongPassing]])/('F+ , F-'!L$2-'F+ , F-'!L$3))</f>
        <v>2.5446932703562523E-2</v>
      </c>
      <c r="M1898" s="1" cm="1">
        <f t="array" ref="M1898">[1]!table_weight[BallControl]*(('F+ , F-'!M$2-[1]!tbl_gk[[#This Row],[BallControl]])/('F+ , F-'!M$2-'F+ , F-'!M$3))</f>
        <v>1.3907601373375588E-2</v>
      </c>
      <c r="N1898" s="1" cm="1">
        <f t="array" ref="N1898">[1]!table_weight[Acceleration]*(('F+ , F-'!N$2-[1]!tbl_gk[[#This Row],[Acceleration]])/('F+ , F-'!N$2-'F+ , F-'!N$3))</f>
        <v>8.5685141108466402E-3</v>
      </c>
      <c r="O1898" s="1" cm="1">
        <f t="array" ref="O1898">[1]!table_weight[SprintSpeed]*(('F+ , F-'!O$2-[1]!tbl_gk[[#This Row],[SprintSpeed]])/('F+ , F-'!O$2-'F+ , F-'!O$3))</f>
        <v>1.2930940066930317E-2</v>
      </c>
      <c r="P1898" s="1" cm="1">
        <f t="array" ref="P1898">[1]!table_weight[Agility]*(('F+ , F-'!P$2-[1]!tbl_gk[[#This Row],[Agility]])/('F+ , F-'!P$2-'F+ , F-'!P$3))</f>
        <v>5.1484870468746172E-3</v>
      </c>
      <c r="Q1898" s="1" cm="1">
        <f t="array" ref="Q1898">[1]!table_weight[Reactions]*(('F+ , F-'!Q$2-[1]!tbl_gk[[#This Row],[Reactions]])/('F+ , F-'!Q$2-'F+ , F-'!Q$3))</f>
        <v>2.217260600310409E-3</v>
      </c>
      <c r="R1898" s="1" cm="1">
        <f t="array" ref="R1898">[1]!table_weight[Balance]*(('F+ , F-'!R$2-[1]!tbl_gk[[#This Row],[Balance]])/('F+ , F-'!R$2-'F+ , F-'!R$3))</f>
        <v>2.4835002452456411E-3</v>
      </c>
      <c r="S1898" s="1" cm="1">
        <f t="array" ref="S1898">[1]!table_weight[ShotPower]*(('F+ , F-'!S$2-[1]!tbl_gk[[#This Row],[ShotPower]])/('F+ , F-'!S$2-'F+ , F-'!S$3))</f>
        <v>8.0509323499075268E-3</v>
      </c>
      <c r="T1898" s="1" cm="1">
        <f t="array" ref="T1898">[1]!table_weight[Jumping]*(('F+ , F-'!T$2-[1]!tbl_gk[[#This Row],[Jumping]])/('F+ , F-'!T$2-'F+ , F-'!T$3))</f>
        <v>4.2076803046213257E-3</v>
      </c>
      <c r="U1898" s="1" cm="1">
        <f t="array" ref="U1898">[1]!table_weight[Stamina]*(('F+ , F-'!U$2-[1]!tbl_gk[[#This Row],[Stamina]])/('F+ , F-'!U$2-'F+ , F-'!U$3))</f>
        <v>1.7174205324984999E-2</v>
      </c>
      <c r="V1898" s="1" cm="1">
        <f t="array" ref="V1898">[1]!table_weight[Strength]*(('F+ , F-'!V$2-[1]!tbl_gk[[#This Row],[Strength]])/('F+ , F-'!V$2-'F+ , F-'!V$3))</f>
        <v>9.7606733596998074E-3</v>
      </c>
      <c r="W1898" s="1" cm="1">
        <f t="array" ref="W1898">[1]!table_weight[LongShots]*(('F+ , F-'!W$2-[1]!tbl_gk[[#This Row],[LongShots]])/('F+ , F-'!W$2-'F+ , F-'!W$3))</f>
        <v>1.0128592311173986E-2</v>
      </c>
      <c r="X1898" s="1" cm="1">
        <f t="array" ref="X1898">[1]!table_weight[Aggression]*(('F+ , F-'!X$2-[1]!tbl_gk[[#This Row],[Aggression]])/('F+ , F-'!X$2-'F+ , F-'!X$3))</f>
        <v>1.5211439002129575E-2</v>
      </c>
      <c r="Y1898" s="1" cm="1">
        <f t="array" ref="Y1898">[1]!table_weight[Interceptions]*(('F+ , F-'!Y$2-[1]!tbl_gk[[#This Row],[Interceptions]])/('F+ , F-'!Y$2-'F+ , F-'!Y$3))</f>
        <v>2.0776599612664828E-2</v>
      </c>
      <c r="Z1898" s="1" cm="1">
        <f t="array" ref="Z1898">[1]!table_weight[Positioning]*(('F+ , F-'!Z$2-[1]!tbl_gk[[#This Row],[Positioning]])/('F+ , F-'!Z$2-'F+ , F-'!Z$3))</f>
        <v>1.9225568738802474E-3</v>
      </c>
      <c r="AA1898" s="1" cm="1">
        <f t="array" ref="AA1898">[1]!table_weight[Vision]*(('F+ , F-'!AA$2-[1]!tbl_gk[[#This Row],[Vision]])/('F+ , F-'!AA$2-'F+ , F-'!AA$3))</f>
        <v>2.4135483216712255E-2</v>
      </c>
      <c r="AB1898" s="1" cm="1">
        <f t="array" ref="AB1898">[1]!table_weight[Penalties]*(('F+ , F-'!AB$2-[1]!tbl_gk[[#This Row],[Penalties]])/('F+ , F-'!AB$2-'F+ , F-'!AB$3))</f>
        <v>2.2705309687002014E-3</v>
      </c>
      <c r="AC1898" s="1" cm="1">
        <f t="array" ref="AC1898">[1]!table_weight[Composure]*(('F+ , F-'!AC$2-[1]!tbl_gk[[#This Row],[Composure]])/('F+ , F-'!AC$2-'F+ , F-'!AC$3))</f>
        <v>1.9748183967676961E-3</v>
      </c>
      <c r="AD1898" s="1" cm="1">
        <f t="array" ref="AD1898">[1]!table_weight[Marking]*(('F+ , F-'!AD$2-[1]!tbl_gk[[#This Row],[Marking]])/('F+ , F-'!AD$2-'F+ , F-'!AD$3))</f>
        <v>3.3127133826860035E-2</v>
      </c>
      <c r="AE1898" s="1" cm="1">
        <f t="array" ref="AE1898">[1]!table_weight[StandingTackle]*(('F+ , F-'!AE$2-[1]!tbl_gk[[#This Row],[StandingTackle]])/('F+ , F-'!AE$2-'F+ , F-'!AE$3))</f>
        <v>2.6900228972187096E-2</v>
      </c>
      <c r="AF1898" s="1" cm="1">
        <f t="array" ref="AF1898">[1]!table_weight[SlidingTackle]*(('F+ , F-'!AF$2-[1]!tbl_gk[[#This Row],[SlidingTackle]])/('F+ , F-'!AF$2-'F+ , F-'!AF$3))</f>
        <v>1.120842873841129E-2</v>
      </c>
      <c r="AG1898" s="1" cm="1">
        <f t="array" ref="AG1898">[1]!table_weight[GKDiving]*(('F+ , F-'!AG$2-[1]!tbl_gk[[#This Row],[GKDiving]])/('F+ , F-'!AG$2-'F+ , F-'!AG$3))</f>
        <v>5.2951652976371534E-2</v>
      </c>
      <c r="AH1898" s="1" cm="1">
        <f t="array" ref="AH1898">[1]!table_weight[GKHandling]*(('F+ , F-'!AH$2-[1]!tbl_gk[[#This Row],[GKHandling]])/('F+ , F-'!AH$2-'F+ , F-'!AH$3))</f>
        <v>5.3471514927051197E-2</v>
      </c>
      <c r="AI1898" s="1" cm="1">
        <f t="array" ref="AI1898">[1]!table_weight[GKKicking]*(('F+ , F-'!AI$2-[1]!tbl_gk[[#This Row],[GKKicking]])/('F+ , F-'!AI$2-'F+ , F-'!AI$3))</f>
        <v>3.6671737146334017E-2</v>
      </c>
      <c r="AJ1898" s="1" cm="1">
        <f t="array" ref="AJ1898">[1]!table_weight[GKPositioning]*(('F+ , F-'!AJ$2-[1]!tbl_gk[[#This Row],[GKPositioning]])/('F+ , F-'!AJ$2-'F+ , F-'!AJ$3))</f>
        <v>2.1443448550232839E-2</v>
      </c>
      <c r="AK1898" s="1" cm="1">
        <f t="array" ref="AK1898">[1]!table_weight[GKReflexes]*(('F+ , F-'!AK$2-[1]!tbl_gk[[#This Row],[GKReflexes]])/('F+ , F-'!AK$2-'F+ , F-'!AK$3))</f>
        <v>5.8303755535273602E-2</v>
      </c>
    </row>
    <row r="1899" spans="1:37" x14ac:dyDescent="0.55000000000000004">
      <c r="A1899" s="8">
        <f>[1]!tbl_gk[[#This Row],[ID]]</f>
        <v>269598</v>
      </c>
      <c r="B1899" s="2" cm="1">
        <f t="array" ref="B1899">[1]!table_weight[ValueEUR]*(('F+ , F-'!B$2-[1]!tbl_gk[[#This Row],[ValueEUR]])/('F+ , F-'!B$2-'F+ , F-'!B$3))</f>
        <v>3.7348432718218329E-5</v>
      </c>
      <c r="C1899" s="2" cm="1">
        <f t="array" ref="C1899">[1]!table_weight[WageEUR]*(('F+ , F-'!C$2-[1]!tbl_gk[[#This Row],[WageEUR]])/('F+ , F-'!C$2-'F+ , F-'!C$3))</f>
        <v>0</v>
      </c>
      <c r="D1899" s="2" cm="1">
        <f t="array" ref="D1899">[1]!table_weight[Crossing]*(('F+ , F-'!D$2-[1]!tbl_gk[[#This Row],[Crossing]])/('F+ , F-'!D$2-'F+ , F-'!D$3))</f>
        <v>3.6987814836757178E-2</v>
      </c>
      <c r="E1899" s="2" cm="1">
        <f t="array" ref="E1899">[1]!table_weight[Finishing]*(('F+ , F-'!E$2-[1]!tbl_gk[[#This Row],[Finishing]])/('F+ , F-'!E$2-'F+ , F-'!E$3))</f>
        <v>1.8966763005780131E-2</v>
      </c>
      <c r="F1899" s="2" cm="1">
        <f t="array" ref="F1899">[1]!table_weight[HeadingAccuracy]*(('F+ , F-'!F$2-[1]!tbl_gk[[#This Row],[HeadingAccuracy]])/('F+ , F-'!F$2-'F+ , F-'!F$3))</f>
        <v>1.210949849973455E-2</v>
      </c>
      <c r="G1899" s="2" cm="1">
        <f t="array" ref="G1899">[1]!table_weight[ShortPassing]*(('F+ , F-'!G$2-[1]!tbl_gk[[#This Row],[ShortPassing]])/('F+ , F-'!G$2-'F+ , F-'!G$3))</f>
        <v>4.6409239370648142E-2</v>
      </c>
      <c r="H1899" s="2" cm="1">
        <f t="array" ref="H1899">[1]!table_weight[Volleys]*(('F+ , F-'!H$2-[1]!tbl_gk[[#This Row],[Volleys]])/('F+ , F-'!H$2-'F+ , F-'!H$3))</f>
        <v>2.1990449861774069E-3</v>
      </c>
      <c r="I1899" s="2" cm="1">
        <f t="array" ref="I1899">[1]!table_weight[Dribbling]*(('F+ , F-'!I$2-[1]!tbl_gk[[#This Row],[Dribbling]])/('F+ , F-'!I$2-'F+ , F-'!I$3))</f>
        <v>2.1513320874440363E-2</v>
      </c>
      <c r="J1899" s="2" cm="1">
        <f t="array" ref="J1899">[1]!table_weight[Curve]*(('F+ , F-'!J$2-[1]!tbl_gk[[#This Row],[Curve]])/('F+ , F-'!J$2-'F+ , F-'!J$3))</f>
        <v>9.9719433458404991E-3</v>
      </c>
      <c r="K1899" s="2" cm="1">
        <f t="array" ref="K1899">[1]!table_weight[FKAccuracy]*(('F+ , F-'!K$2-[1]!tbl_gk[[#This Row],[FKAccuracy]])/('F+ , F-'!K$2-'F+ , F-'!K$3))</f>
        <v>9.1268634012777444E-3</v>
      </c>
      <c r="L1899" s="2" cm="1">
        <f t="array" ref="L1899">[1]!table_weight[LongPassing]*(('F+ , F-'!L$2-[1]!tbl_gk[[#This Row],[LongPassing]])/('F+ , F-'!L$2-'F+ , F-'!L$3))</f>
        <v>2.1115539902956136E-2</v>
      </c>
      <c r="M1899" s="2" cm="1">
        <f t="array" ref="M1899">[1]!table_weight[BallControl]*(('F+ , F-'!M$2-[1]!tbl_gk[[#This Row],[BallControl]])/('F+ , F-'!M$2-'F+ , F-'!M$3))</f>
        <v>1.4776826459211564E-2</v>
      </c>
      <c r="N1899" s="2" cm="1">
        <f t="array" ref="N1899">[1]!table_weight[Acceleration]*(('F+ , F-'!N$2-[1]!tbl_gk[[#This Row],[Acceleration]])/('F+ , F-'!N$2-'F+ , F-'!N$3))</f>
        <v>9.0194885377333049E-3</v>
      </c>
      <c r="O1899" s="2" cm="1">
        <f t="array" ref="O1899">[1]!table_weight[SprintSpeed]*(('F+ , F-'!O$2-[1]!tbl_gk[[#This Row],[SprintSpeed]])/('F+ , F-'!O$2-'F+ , F-'!O$3))</f>
        <v>1.377426224520838E-2</v>
      </c>
      <c r="P1899" s="2" cm="1">
        <f t="array" ref="P1899">[1]!table_weight[Agility]*(('F+ , F-'!P$2-[1]!tbl_gk[[#This Row],[Agility]])/('F+ , F-'!P$2-'F+ , F-'!P$3))</f>
        <v>4.7974538391331659E-3</v>
      </c>
      <c r="Q1899" s="2" cm="1">
        <f t="array" ref="Q1899">[1]!table_weight[Reactions]*(('F+ , F-'!Q$2-[1]!tbl_gk[[#This Row],[Reactions]])/('F+ , F-'!Q$2-'F+ , F-'!Q$3))</f>
        <v>2.2688248003176282E-3</v>
      </c>
      <c r="R1899" s="2" cm="1">
        <f t="array" ref="R1899">[1]!table_weight[Balance]*(('F+ , F-'!R$2-[1]!tbl_gk[[#This Row],[Balance]])/('F+ , F-'!R$2-'F+ , F-'!R$3))</f>
        <v>1.9868001961965125E-3</v>
      </c>
      <c r="S1899" s="2" cm="1">
        <f t="array" ref="S1899">[1]!table_weight[ShotPower]*(('F+ , F-'!S$2-[1]!tbl_gk[[#This Row],[ShotPower]])/('F+ , F-'!S$2-'F+ , F-'!S$3))</f>
        <v>8.0509323499075268E-3</v>
      </c>
      <c r="T1899" s="2" cm="1">
        <f t="array" ref="T1899">[1]!table_weight[Jumping]*(('F+ , F-'!T$2-[1]!tbl_gk[[#This Row],[Jumping]])/('F+ , F-'!T$2-'F+ , F-'!T$3))</f>
        <v>3.7783251714967009E-3</v>
      </c>
      <c r="U1899" s="2" cm="1">
        <f t="array" ref="U1899">[1]!table_weight[Stamina]*(('F+ , F-'!U$2-[1]!tbl_gk[[#This Row],[Stamina]])/('F+ , F-'!U$2-'F+ , F-'!U$3))</f>
        <v>1.8032915591234249E-2</v>
      </c>
      <c r="V1899" s="2" cm="1">
        <f t="array" ref="V1899">[1]!table_weight[Strength]*(('F+ , F-'!V$2-[1]!tbl_gk[[#This Row],[Strength]])/('F+ , F-'!V$2-'F+ , F-'!V$3))</f>
        <v>3.5493357671635667E-2</v>
      </c>
      <c r="W1899" s="2" cm="1">
        <f t="array" ref="W1899">[1]!table_weight[LongShots]*(('F+ , F-'!W$2-[1]!tbl_gk[[#This Row],[LongShots]])/('F+ , F-'!W$2-'F+ , F-'!W$3))</f>
        <v>9.3494698256990638E-3</v>
      </c>
      <c r="X1899" s="2" cm="1">
        <f t="array" ref="X1899">[1]!table_weight[Aggression]*(('F+ , F-'!X$2-[1]!tbl_gk[[#This Row],[Aggression]])/('F+ , F-'!X$2-'F+ , F-'!X$3))</f>
        <v>1.2169151201703659E-2</v>
      </c>
      <c r="Y1899" s="2" cm="1">
        <f t="array" ref="Y1899">[1]!table_weight[Interceptions]*(('F+ , F-'!Y$2-[1]!tbl_gk[[#This Row],[Interceptions]])/('F+ , F-'!Y$2-'F+ , F-'!Y$3))</f>
        <v>2.2161706253509151E-2</v>
      </c>
      <c r="Z1899" s="2" cm="1">
        <f t="array" ref="Z1899">[1]!table_weight[Positioning]*(('F+ , F-'!Z$2-[1]!tbl_gk[[#This Row],[Positioning]])/('F+ , F-'!Z$2-'F+ , F-'!Z$3))</f>
        <v>2.0704458641787279E-3</v>
      </c>
      <c r="AA1899" s="2" cm="1">
        <f t="array" ref="AA1899">[1]!table_weight[Vision]*(('F+ , F-'!AA$2-[1]!tbl_gk[[#This Row],[Vision]])/('F+ , F-'!AA$2-'F+ , F-'!AA$3))</f>
        <v>2.5555217523577683E-2</v>
      </c>
      <c r="AB1899" s="2" cm="1">
        <f t="array" ref="AB1899">[1]!table_weight[Penalties]*(('F+ , F-'!AB$2-[1]!tbl_gk[[#This Row],[Penalties]])/('F+ , F-'!AB$2-'F+ , F-'!AB$3))</f>
        <v>2.1922367973657118E-3</v>
      </c>
      <c r="AC1899" s="2" cm="1">
        <f t="array" ref="AC1899">[1]!table_weight[Composure]*(('F+ , F-'!AC$2-[1]!tbl_gk[[#This Row],[Composure]])/('F+ , F-'!AC$2-'F+ , F-'!AC$3))</f>
        <v>1.9748183967676961E-3</v>
      </c>
      <c r="AD1899" s="2" cm="1">
        <f t="array" ref="AD1899">[1]!table_weight[Marking]*(('F+ , F-'!AD$2-[1]!tbl_gk[[#This Row],[Marking]])/('F+ , F-'!AD$2-'F+ , F-'!AD$3))</f>
        <v>3.3127133826860035E-2</v>
      </c>
      <c r="AE1899" s="2" cm="1">
        <f t="array" ref="AE1899">[1]!table_weight[StandingTackle]*(('F+ , F-'!AE$2-[1]!tbl_gk[[#This Row],[StandingTackle]])/('F+ , F-'!AE$2-'F+ , F-'!AE$3))</f>
        <v>3.1383600467551613E-2</v>
      </c>
      <c r="AF1899" s="2" cm="1">
        <f t="array" ref="AF1899">[1]!table_weight[SlidingTackle]*(('F+ , F-'!AF$2-[1]!tbl_gk[[#This Row],[SlidingTackle]])/('F+ , F-'!AF$2-'F+ , F-'!AF$3))</f>
        <v>8.9667429907290316E-3</v>
      </c>
      <c r="AG1899" s="2" cm="1">
        <f t="array" ref="AG1899">[1]!table_weight[GKDiving]*(('F+ , F-'!AG$2-[1]!tbl_gk[[#This Row],[GKDiving]])/('F+ , F-'!AG$2-'F+ , F-'!AG$3))</f>
        <v>6.320036000405635E-2</v>
      </c>
      <c r="AH1899" s="2" cm="1">
        <f t="array" ref="AH1899">[1]!table_weight[GKHandling]*(('F+ , F-'!AH$2-[1]!tbl_gk[[#This Row],[GKHandling]])/('F+ , F-'!AH$2-'F+ , F-'!AH$3))</f>
        <v>7.3077737066969961E-2</v>
      </c>
      <c r="AI1899" s="2" cm="1">
        <f t="array" ref="AI1899">[1]!table_weight[GKKicking]*(('F+ , F-'!AI$2-[1]!tbl_gk[[#This Row],[GKKicking]])/('F+ , F-'!AI$2-'F+ , F-'!AI$3))</f>
        <v>3.6671737146334017E-2</v>
      </c>
      <c r="AJ1899" s="2" cm="1">
        <f t="array" ref="AJ1899">[1]!table_weight[GKPositioning]*(('F+ , F-'!AJ$2-[1]!tbl_gk[[#This Row],[GKPositioning]])/('F+ , F-'!AJ$2-'F+ , F-'!AJ$3))</f>
        <v>2.9642414172380688E-2</v>
      </c>
      <c r="AK1899" s="2" cm="1">
        <f t="array" ref="AK1899">[1]!table_weight[GKReflexes]*(('F+ , F-'!AK$2-[1]!tbl_gk[[#This Row],[GKReflexes]])/('F+ , F-'!AK$2-'F+ , F-'!AK$3))</f>
        <v>6.012574789575089E-2</v>
      </c>
    </row>
    <row r="1900" spans="1:37" x14ac:dyDescent="0.55000000000000004">
      <c r="A1900" s="7">
        <f>[1]!tbl_gk[[#This Row],[ID]]</f>
        <v>269613</v>
      </c>
      <c r="B1900" s="1" cm="1">
        <f t="array" ref="B1900">[1]!table_weight[ValueEUR]*(('F+ , F-'!B$2-[1]!tbl_gk[[#This Row],[ValueEUR]])/('F+ , F-'!B$2-'F+ , F-'!B$3))</f>
        <v>6.5128258706975768E-5</v>
      </c>
      <c r="C1900" s="1" cm="1">
        <f t="array" ref="C1900">[1]!table_weight[WageEUR]*(('F+ , F-'!C$2-[1]!tbl_gk[[#This Row],[WageEUR]])/('F+ , F-'!C$2-'F+ , F-'!C$3))</f>
        <v>2.3472561185650898E-4</v>
      </c>
      <c r="D1900" s="1" cm="1">
        <f t="array" ref="D1900">[1]!table_weight[Crossing]*(('F+ , F-'!D$2-[1]!tbl_gk[[#This Row],[Crossing]])/('F+ , F-'!D$2-'F+ , F-'!D$3))</f>
        <v>3.5866971962916043E-2</v>
      </c>
      <c r="E1900" s="1" cm="1">
        <f t="array" ref="E1900">[1]!table_weight[Finishing]*(('F+ , F-'!E$2-[1]!tbl_gk[[#This Row],[Finishing]])/('F+ , F-'!E$2-'F+ , F-'!E$3))</f>
        <v>2.096326437480962E-2</v>
      </c>
      <c r="F1900" s="1" cm="1">
        <f t="array" ref="F1900">[1]!table_weight[HeadingAccuracy]*(('F+ , F-'!F$2-[1]!tbl_gk[[#This Row],[HeadingAccuracy]])/('F+ , F-'!F$2-'F+ , F-'!F$3))</f>
        <v>1.210949849973455E-2</v>
      </c>
      <c r="G1900" s="1" cm="1">
        <f t="array" ref="G1900">[1]!table_weight[ShortPassing]*(('F+ , F-'!G$2-[1]!tbl_gk[[#This Row],[ShortPassing]])/('F+ , F-'!G$2-'F+ , F-'!G$3))</f>
        <v>6.047264524054153E-2</v>
      </c>
      <c r="H1900" s="1" cm="1">
        <f t="array" ref="H1900">[1]!table_weight[Volleys]*(('F+ , F-'!H$2-[1]!tbl_gk[[#This Row],[Volleys]])/('F+ , F-'!H$2-'F+ , F-'!H$3))</f>
        <v>2.1990449861774069E-3</v>
      </c>
      <c r="I1900" s="1" cm="1">
        <f t="array" ref="I1900">[1]!table_weight[Dribbling]*(('F+ , F-'!I$2-[1]!tbl_gk[[#This Row],[Dribbling]])/('F+ , F-'!I$2-'F+ , F-'!I$3))</f>
        <v>2.2491199096005835E-2</v>
      </c>
      <c r="J1900" s="1" cm="1">
        <f t="array" ref="J1900">[1]!table_weight[Curve]*(('F+ , F-'!J$2-[1]!tbl_gk[[#This Row],[Curve]])/('F+ , F-'!J$2-'F+ , F-'!J$3))</f>
        <v>9.4648953791028455E-3</v>
      </c>
      <c r="K1900" s="1" cm="1">
        <f t="array" ref="K1900">[1]!table_weight[FKAccuracy]*(('F+ , F-'!K$2-[1]!tbl_gk[[#This Row],[FKAccuracy]])/('F+ , F-'!K$2-'F+ , F-'!K$3))</f>
        <v>9.4310921813203358E-3</v>
      </c>
      <c r="L1900" s="1" cm="1">
        <f t="array" ref="L1900">[1]!table_weight[LongPassing]*(('F+ , F-'!L$2-[1]!tbl_gk[[#This Row],[LongPassing]])/('F+ , F-'!L$2-'F+ , F-'!L$3))</f>
        <v>2.2739812203183531E-2</v>
      </c>
      <c r="M1900" s="1" cm="1">
        <f t="array" ref="M1900">[1]!table_weight[BallControl]*(('F+ , F-'!M$2-[1]!tbl_gk[[#This Row],[BallControl]])/('F+ , F-'!M$2-'F+ , F-'!M$3))</f>
        <v>1.6080664087965525E-2</v>
      </c>
      <c r="N1900" s="1" cm="1">
        <f t="array" ref="N1900">[1]!table_weight[Acceleration]*(('F+ , F-'!N$2-[1]!tbl_gk[[#This Row],[Acceleration]])/('F+ , F-'!N$2-'F+ , F-'!N$3))</f>
        <v>1.0146924604949968E-2</v>
      </c>
      <c r="O1900" s="1" cm="1">
        <f t="array" ref="O1900">[1]!table_weight[SprintSpeed]*(('F+ , F-'!O$2-[1]!tbl_gk[[#This Row],[SprintSpeed]])/('F+ , F-'!O$2-'F+ , F-'!O$3))</f>
        <v>9.5576513538180603E-3</v>
      </c>
      <c r="P1900" s="1" cm="1">
        <f t="array" ref="P1900">[1]!table_weight[Agility]*(('F+ , F-'!P$2-[1]!tbl_gk[[#This Row],[Agility]])/('F+ , F-'!P$2-'F+ , F-'!P$3))</f>
        <v>4.4464206313917145E-3</v>
      </c>
      <c r="Q1900" s="1" cm="1">
        <f t="array" ref="Q1900">[1]!table_weight[Reactions]*(('F+ , F-'!Q$2-[1]!tbl_gk[[#This Row],[Reactions]])/('F+ , F-'!Q$2-'F+ , F-'!Q$3))</f>
        <v>2.1656964003031903E-3</v>
      </c>
      <c r="R1900" s="1" cm="1">
        <f t="array" ref="R1900">[1]!table_weight[Balance]*(('F+ , F-'!R$2-[1]!tbl_gk[[#This Row],[Balance]])/('F+ , F-'!R$2-'F+ , F-'!R$3))</f>
        <v>2.7318502697702049E-3</v>
      </c>
      <c r="S1900" s="1" cm="1">
        <f t="array" ref="S1900">[1]!table_weight[ShotPower]*(('F+ , F-'!S$2-[1]!tbl_gk[[#This Row],[ShotPower]])/('F+ , F-'!S$2-'F+ , F-'!S$3))</f>
        <v>9.0897623305407575E-3</v>
      </c>
      <c r="T1900" s="1" cm="1">
        <f t="array" ref="T1900">[1]!table_weight[Jumping]*(('F+ , F-'!T$2-[1]!tbl_gk[[#This Row],[Jumping]])/('F+ , F-'!T$2-'F+ , F-'!T$3))</f>
        <v>3.6065831182468503E-3</v>
      </c>
      <c r="U1900" s="1" cm="1">
        <f t="array" ref="U1900">[1]!table_weight[Stamina]*(('F+ , F-'!U$2-[1]!tbl_gk[[#This Row],[Stamina]])/('F+ , F-'!U$2-'F+ , F-'!U$3))</f>
        <v>1.7174205324984999E-2</v>
      </c>
      <c r="V1900" s="1" cm="1">
        <f t="array" ref="V1900">[1]!table_weight[Strength]*(('F+ , F-'!V$2-[1]!tbl_gk[[#This Row],[Strength]])/('F+ , F-'!V$2-'F+ , F-'!V$3))</f>
        <v>2.2183348544772292E-2</v>
      </c>
      <c r="W1900" s="1" cm="1">
        <f t="array" ref="W1900">[1]!table_weight[LongShots]*(('F+ , F-'!W$2-[1]!tbl_gk[[#This Row],[LongShots]])/('F+ , F-'!W$2-'F+ , F-'!W$3))</f>
        <v>1.0128592311173986E-2</v>
      </c>
      <c r="X1900" s="1" cm="1">
        <f t="array" ref="X1900">[1]!table_weight[Aggression]*(('F+ , F-'!X$2-[1]!tbl_gk[[#This Row],[Aggression]])/('F+ , F-'!X$2-'F+ , F-'!X$3))</f>
        <v>1.7645269242470306E-2</v>
      </c>
      <c r="Y1900" s="1" cm="1">
        <f t="array" ref="Y1900">[1]!table_weight[Interceptions]*(('F+ , F-'!Y$2-[1]!tbl_gk[[#This Row],[Interceptions]])/('F+ , F-'!Y$2-'F+ , F-'!Y$3))</f>
        <v>2.2854259573931314E-2</v>
      </c>
      <c r="Z1900" s="1" cm="1">
        <f t="array" ref="Z1900">[1]!table_weight[Positioning]*(('F+ , F-'!Z$2-[1]!tbl_gk[[#This Row],[Positioning]])/('F+ , F-'!Z$2-'F+ , F-'!Z$3))</f>
        <v>2.3662238447756888E-3</v>
      </c>
      <c r="AA1900" s="1" cm="1">
        <f t="array" ref="AA1900">[1]!table_weight[Vision]*(('F+ , F-'!AA$2-[1]!tbl_gk[[#This Row],[Vision]])/('F+ , F-'!AA$2-'F+ , F-'!AA$3))</f>
        <v>2.9104553290741252E-2</v>
      </c>
      <c r="AB1900" s="1" cm="1">
        <f t="array" ref="AB1900">[1]!table_weight[Penalties]*(('F+ , F-'!AB$2-[1]!tbl_gk[[#This Row],[Penalties]])/('F+ , F-'!AB$2-'F+ , F-'!AB$3))</f>
        <v>2.427119311369181E-3</v>
      </c>
      <c r="AC1900" s="1" cm="1">
        <f t="array" ref="AC1900">[1]!table_weight[Composure]*(('F+ , F-'!AC$2-[1]!tbl_gk[[#This Row],[Composure]])/('F+ , F-'!AC$2-'F+ , F-'!AC$3))</f>
        <v>2.6153000389626249E-3</v>
      </c>
      <c r="AD1900" s="1" cm="1">
        <f t="array" ref="AD1900">[1]!table_weight[Marking]*(('F+ , F-'!AD$2-[1]!tbl_gk[[#This Row],[Marking]])/('F+ , F-'!AD$2-'F+ , F-'!AD$3))</f>
        <v>3.9437064079595283E-2</v>
      </c>
      <c r="AE1900" s="1" cm="1">
        <f t="array" ref="AE1900">[1]!table_weight[StandingTackle]*(('F+ , F-'!AE$2-[1]!tbl_gk[[#This Row],[StandingTackle]])/('F+ , F-'!AE$2-'F+ , F-'!AE$3))</f>
        <v>2.465854322450484E-2</v>
      </c>
      <c r="AF1900" s="1" cm="1">
        <f t="array" ref="AF1900">[1]!table_weight[SlidingTackle]*(('F+ , F-'!AF$2-[1]!tbl_gk[[#This Row],[SlidingTackle]])/('F+ , F-'!AF$2-'F+ , F-'!AF$3))</f>
        <v>1.120842873841129E-2</v>
      </c>
      <c r="AG1900" s="1" cm="1">
        <f t="array" ref="AG1900">[1]!table_weight[GKDiving]*(('F+ , F-'!AG$2-[1]!tbl_gk[[#This Row],[GKDiving]])/('F+ , F-'!AG$2-'F+ , F-'!AG$3))</f>
        <v>6.8324713517898747E-2</v>
      </c>
      <c r="AH1900" s="1" cm="1">
        <f t="array" ref="AH1900">[1]!table_weight[GKHandling]*(('F+ , F-'!AH$2-[1]!tbl_gk[[#This Row],[GKHandling]])/('F+ , F-'!AH$2-'F+ , F-'!AH$3))</f>
        <v>7.3077737066969961E-2</v>
      </c>
      <c r="AI1900" s="1" cm="1">
        <f t="array" ref="AI1900">[1]!table_weight[GKKicking]*(('F+ , F-'!AI$2-[1]!tbl_gk[[#This Row],[GKKicking]])/('F+ , F-'!AI$2-'F+ , F-'!AI$3))</f>
        <v>4.1143900212960119E-2</v>
      </c>
      <c r="AJ1900" s="1" cm="1">
        <f t="array" ref="AJ1900">[1]!table_weight[GKPositioning]*(('F+ , F-'!AJ$2-[1]!tbl_gk[[#This Row],[GKPositioning]])/('F+ , F-'!AJ$2-'F+ , F-'!AJ$3))</f>
        <v>2.3966207203201407E-2</v>
      </c>
      <c r="AK1900" s="1" cm="1">
        <f t="array" ref="AK1900">[1]!table_weight[GKReflexes]*(('F+ , F-'!AK$2-[1]!tbl_gk[[#This Row],[GKReflexes]])/('F+ , F-'!AK$2-'F+ , F-'!AK$3))</f>
        <v>5.64817631747963E-2</v>
      </c>
    </row>
    <row r="1901" spans="1:37" x14ac:dyDescent="0.55000000000000004">
      <c r="A1901" s="8">
        <f>[1]!tbl_gk[[#This Row],[ID]]</f>
        <v>269623</v>
      </c>
      <c r="B1901" s="2" cm="1">
        <f t="array" ref="B1901">[1]!table_weight[ValueEUR]*(('F+ , F-'!B$2-[1]!tbl_gk[[#This Row],[ValueEUR]])/('F+ , F-'!B$2-'F+ , F-'!B$3))</f>
        <v>1.4383776567512181E-4</v>
      </c>
      <c r="C1901" s="2" cm="1">
        <f t="array" ref="C1901">[1]!table_weight[WageEUR]*(('F+ , F-'!C$2-[1]!tbl_gk[[#This Row],[WageEUR]])/('F+ , F-'!C$2-'F+ , F-'!C$3))</f>
        <v>7.8241870618836313E-5</v>
      </c>
      <c r="D1901" s="2" cm="1">
        <f t="array" ref="D1901">[1]!table_weight[Crossing]*(('F+ , F-'!D$2-[1]!tbl_gk[[#This Row],[Crossing]])/('F+ , F-'!D$2-'F+ , F-'!D$3))</f>
        <v>3.6987814836757178E-2</v>
      </c>
      <c r="E1901" s="2" cm="1">
        <f t="array" ref="E1901">[1]!table_weight[Finishing]*(('F+ , F-'!E$2-[1]!tbl_gk[[#This Row],[Finishing]])/('F+ , F-'!E$2-'F+ , F-'!E$3))</f>
        <v>1.7968512321265388E-2</v>
      </c>
      <c r="F1901" s="2" cm="1">
        <f t="array" ref="F1901">[1]!table_weight[HeadingAccuracy]*(('F+ , F-'!F$2-[1]!tbl_gk[[#This Row],[HeadingAccuracy]])/('F+ , F-'!F$2-'F+ , F-'!F$3))</f>
        <v>1.0439222844598752E-2</v>
      </c>
      <c r="G1901" s="2" cm="1">
        <f t="array" ref="G1901">[1]!table_weight[ShortPassing]*(('F+ , F-'!G$2-[1]!tbl_gk[[#This Row],[ShortPassing]])/('F+ , F-'!G$2-'F+ , F-'!G$3))</f>
        <v>4.9221920544626818E-2</v>
      </c>
      <c r="H1901" s="2" cm="1">
        <f t="array" ref="H1901">[1]!table_weight[Volleys]*(('F+ , F-'!H$2-[1]!tbl_gk[[#This Row],[Volleys]])/('F+ , F-'!H$2-'F+ , F-'!H$3))</f>
        <v>1.9675665665797848E-3</v>
      </c>
      <c r="I1901" s="2" cm="1">
        <f t="array" ref="I1901">[1]!table_weight[Dribbling]*(('F+ , F-'!I$2-[1]!tbl_gk[[#This Row],[Dribbling]])/('F+ , F-'!I$2-'F+ , F-'!I$3))</f>
        <v>1.9557564431309422E-2</v>
      </c>
      <c r="J1901" s="2" cm="1">
        <f t="array" ref="J1901">[1]!table_weight[Curve]*(('F+ , F-'!J$2-[1]!tbl_gk[[#This Row],[Curve]])/('F+ , F-'!J$2-'F+ , F-'!J$3))</f>
        <v>9.4648953791028455E-3</v>
      </c>
      <c r="K1901" s="2" cm="1">
        <f t="array" ref="K1901">[1]!table_weight[FKAccuracy]*(('F+ , F-'!K$2-[1]!tbl_gk[[#This Row],[FKAccuracy]])/('F+ , F-'!K$2-'F+ , F-'!K$3))</f>
        <v>9.1268634012777444E-3</v>
      </c>
      <c r="L1901" s="2" cm="1">
        <f t="array" ref="L1901">[1]!table_weight[LongPassing]*(('F+ , F-'!L$2-[1]!tbl_gk[[#This Row],[LongPassing]])/('F+ , F-'!L$2-'F+ , F-'!L$3))</f>
        <v>2.652978090371412E-2</v>
      </c>
      <c r="M1901" s="2" cm="1">
        <f t="array" ref="M1901">[1]!table_weight[BallControl]*(('F+ , F-'!M$2-[1]!tbl_gk[[#This Row],[BallControl]])/('F+ , F-'!M$2-'F+ , F-'!M$3))</f>
        <v>1.3472988830457604E-2</v>
      </c>
      <c r="N1901" s="2" cm="1">
        <f t="array" ref="N1901">[1]!table_weight[Acceleration]*(('F+ , F-'!N$2-[1]!tbl_gk[[#This Row],[Acceleration]])/('F+ , F-'!N$2-'F+ , F-'!N$3))</f>
        <v>4.7352314823099848E-3</v>
      </c>
      <c r="O1901" s="2" cm="1">
        <f t="array" ref="O1901">[1]!table_weight[SprintSpeed]*(('F+ , F-'!O$2-[1]!tbl_gk[[#This Row],[SprintSpeed]])/('F+ , F-'!O$2-'F+ , F-'!O$3))</f>
        <v>7.3087922117432225E-3</v>
      </c>
      <c r="P1901" s="2" cm="1">
        <f t="array" ref="P1901">[1]!table_weight[Agility]*(('F+ , F-'!P$2-[1]!tbl_gk[[#This Row],[Agility]])/('F+ , F-'!P$2-'F+ , F-'!P$3))</f>
        <v>3.0422878004259103E-3</v>
      </c>
      <c r="Q1901" s="2" cm="1">
        <f t="array" ref="Q1901">[1]!table_weight[Reactions]*(('F+ , F-'!Q$2-[1]!tbl_gk[[#This Row],[Reactions]])/('F+ , F-'!Q$2-'F+ , F-'!Q$3))</f>
        <v>1.5469260002165645E-3</v>
      </c>
      <c r="R1901" s="2" cm="1">
        <f t="array" ref="R1901">[1]!table_weight[Balance]*(('F+ , F-'!R$2-[1]!tbl_gk[[#This Row],[Balance]])/('F+ , F-'!R$2-'F+ , F-'!R$3))</f>
        <v>1.8626251839342308E-3</v>
      </c>
      <c r="S1901" s="2" cm="1">
        <f t="array" ref="S1901">[1]!table_weight[ShotPower]*(('F+ , F-'!S$2-[1]!tbl_gk[[#This Row],[ShotPower]])/('F+ , F-'!S$2-'F+ , F-'!S$3))</f>
        <v>6.7523948741159906E-3</v>
      </c>
      <c r="T1901" s="2" cm="1">
        <f t="array" ref="T1901">[1]!table_weight[Jumping]*(('F+ , F-'!T$2-[1]!tbl_gk[[#This Row],[Jumping]])/('F+ , F-'!T$2-'F+ , F-'!T$3))</f>
        <v>9.4458129287417522E-4</v>
      </c>
      <c r="U1901" s="2" cm="1">
        <f t="array" ref="U1901">[1]!table_weight[Stamina]*(('F+ , F-'!U$2-[1]!tbl_gk[[#This Row],[Stamina]])/('F+ , F-'!U$2-'F+ , F-'!U$3))</f>
        <v>1.88916258574835E-2</v>
      </c>
      <c r="V1901" s="2" cm="1">
        <f t="array" ref="V1901">[1]!table_weight[Strength]*(('F+ , F-'!V$2-[1]!tbl_gk[[#This Row],[Strength]])/('F+ , F-'!V$2-'F+ , F-'!V$3))</f>
        <v>1.7746678835817833E-2</v>
      </c>
      <c r="W1901" s="2" cm="1">
        <f t="array" ref="W1901">[1]!table_weight[LongShots]*(('F+ , F-'!W$2-[1]!tbl_gk[[#This Row],[LongShots]])/('F+ , F-'!W$2-'F+ , F-'!W$3))</f>
        <v>9.6091773208573719E-3</v>
      </c>
      <c r="X1901" s="2" cm="1">
        <f t="array" ref="X1901">[1]!table_weight[Aggression]*(('F+ , F-'!X$2-[1]!tbl_gk[[#This Row],[Aggression]])/('F+ , F-'!X$2-'F+ , F-'!X$3))</f>
        <v>1.460298144204439E-2</v>
      </c>
      <c r="Y1901" s="2" cm="1">
        <f t="array" ref="Y1901">[1]!table_weight[Interceptions]*(('F+ , F-'!Y$2-[1]!tbl_gk[[#This Row],[Interceptions]])/('F+ , F-'!Y$2-'F+ , F-'!Y$3))</f>
        <v>2.1469152933086991E-2</v>
      </c>
      <c r="Z1901" s="2" cm="1">
        <f t="array" ref="Z1901">[1]!table_weight[Positioning]*(('F+ , F-'!Z$2-[1]!tbl_gk[[#This Row],[Positioning]])/('F+ , F-'!Z$2-'F+ , F-'!Z$3))</f>
        <v>2.2183348544772088E-3</v>
      </c>
      <c r="AA1901" s="2" cm="1">
        <f t="array" ref="AA1901">[1]!table_weight[Vision]*(('F+ , F-'!AA$2-[1]!tbl_gk[[#This Row],[Vision]])/('F+ , F-'!AA$2-'F+ , F-'!AA$3))</f>
        <v>2.7684818983875824E-2</v>
      </c>
      <c r="AB1901" s="2" cm="1">
        <f t="array" ref="AB1901">[1]!table_weight[Penalties]*(('F+ , F-'!AB$2-[1]!tbl_gk[[#This Row],[Penalties]])/('F+ , F-'!AB$2-'F+ , F-'!AB$3))</f>
        <v>2.4662663970364263E-3</v>
      </c>
      <c r="AC1901" s="2" cm="1">
        <f t="array" ref="AC1901">[1]!table_weight[Composure]*(('F+ , F-'!AC$2-[1]!tbl_gk[[#This Row],[Composure]])/('F+ , F-'!AC$2-'F+ , F-'!AC$3))</f>
        <v>1.7613245160360534E-3</v>
      </c>
      <c r="AD1901" s="2" cm="1">
        <f t="array" ref="AD1901">[1]!table_weight[Marking]*(('F+ , F-'!AD$2-[1]!tbl_gk[[#This Row],[Marking]])/('F+ , F-'!AD$2-'F+ , F-'!AD$3))</f>
        <v>3.6282098953227655E-2</v>
      </c>
      <c r="AE1901" s="2" cm="1">
        <f t="array" ref="AE1901">[1]!table_weight[StandingTackle]*(('F+ , F-'!AE$2-[1]!tbl_gk[[#This Row],[StandingTackle]])/('F+ , F-'!AE$2-'F+ , F-'!AE$3))</f>
        <v>3.1383600467551613E-2</v>
      </c>
      <c r="AF1901" s="2" cm="1">
        <f t="array" ref="AF1901">[1]!table_weight[SlidingTackle]*(('F+ , F-'!AF$2-[1]!tbl_gk[[#This Row],[SlidingTackle]])/('F+ , F-'!AF$2-'F+ , F-'!AF$3))</f>
        <v>1.120842873841129E-2</v>
      </c>
      <c r="AG1901" s="2" cm="1">
        <f t="array" ref="AG1901">[1]!table_weight[GKDiving]*(('F+ , F-'!AG$2-[1]!tbl_gk[[#This Row],[GKDiving]])/('F+ , F-'!AG$2-'F+ , F-'!AG$3))</f>
        <v>4.4411063786634182E-2</v>
      </c>
      <c r="AH1901" s="2" cm="1">
        <f t="array" ref="AH1901">[1]!table_weight[GKHandling]*(('F+ , F-'!AH$2-[1]!tbl_gk[[#This Row],[GKHandling]])/('F+ , F-'!AH$2-'F+ , F-'!AH$3))</f>
        <v>5.8818666419756312E-2</v>
      </c>
      <c r="AI1901" s="2" cm="1">
        <f t="array" ref="AI1901">[1]!table_weight[GKKicking]*(('F+ , F-'!AI$2-[1]!tbl_gk[[#This Row],[GKKicking]])/('F+ , F-'!AI$2-'F+ , F-'!AI$3))</f>
        <v>3.0410708853057477E-2</v>
      </c>
      <c r="AJ1901" s="2" cm="1">
        <f t="array" ref="AJ1901">[1]!table_weight[GKPositioning]*(('F+ , F-'!AJ$2-[1]!tbl_gk[[#This Row],[GKPositioning]])/('F+ , F-'!AJ$2-'F+ , F-'!AJ$3))</f>
        <v>2.2704827876717123E-2</v>
      </c>
      <c r="AK1901" s="2" cm="1">
        <f t="array" ref="AK1901">[1]!table_weight[GKReflexes]*(('F+ , F-'!AK$2-[1]!tbl_gk[[#This Row],[GKReflexes]])/('F+ , F-'!AK$2-'F+ , F-'!AK$3))</f>
        <v>5.8303755535273602E-2</v>
      </c>
    </row>
    <row r="1902" spans="1:37" x14ac:dyDescent="0.55000000000000004">
      <c r="A1902" s="7">
        <f>[1]!tbl_gk[[#This Row],[ID]]</f>
        <v>269626</v>
      </c>
      <c r="B1902" s="1" cm="1">
        <f t="array" ref="B1902">[1]!table_weight[ValueEUR]*(('F+ , F-'!B$2-[1]!tbl_gk[[#This Row],[ValueEUR]])/('F+ , F-'!B$2-'F+ , F-'!B$3))</f>
        <v>6.1455148381795615E-4</v>
      </c>
      <c r="C1902" s="1" cm="1">
        <f t="array" ref="C1902">[1]!table_weight[WageEUR]*(('F+ , F-'!C$2-[1]!tbl_gk[[#This Row],[WageEUR]])/('F+ , F-'!C$2-'F+ , F-'!C$3))</f>
        <v>2.3472561185650898E-4</v>
      </c>
      <c r="D1902" s="1" cm="1">
        <f t="array" ref="D1902">[1]!table_weight[Crossing]*(('F+ , F-'!D$2-[1]!tbl_gk[[#This Row],[Crossing]])/('F+ , F-'!D$2-'F+ , F-'!D$3))</f>
        <v>3.4746129089074922E-2</v>
      </c>
      <c r="E1902" s="1" cm="1">
        <f t="array" ref="E1902">[1]!table_weight[Finishing]*(('F+ , F-'!E$2-[1]!tbl_gk[[#This Row],[Finishing]])/('F+ , F-'!E$2-'F+ , F-'!E$3))</f>
        <v>1.7968512321265388E-2</v>
      </c>
      <c r="F1902" s="1" cm="1">
        <f t="array" ref="F1902">[1]!table_weight[HeadingAccuracy]*(('F+ , F-'!F$2-[1]!tbl_gk[[#This Row],[HeadingAccuracy]])/('F+ , F-'!F$2-'F+ , F-'!F$3))</f>
        <v>8.351378275679E-3</v>
      </c>
      <c r="G1902" s="1" cm="1">
        <f t="array" ref="G1902">[1]!table_weight[ShortPassing]*(('F+ , F-'!G$2-[1]!tbl_gk[[#This Row],[ShortPassing]])/('F+ , F-'!G$2-'F+ , F-'!G$3))</f>
        <v>4.9221920544626818E-2</v>
      </c>
      <c r="H1902" s="1" cm="1">
        <f t="array" ref="H1902">[1]!table_weight[Volleys]*(('F+ , F-'!H$2-[1]!tbl_gk[[#This Row],[Volleys]])/('F+ , F-'!H$2-'F+ , F-'!H$3))</f>
        <v>2.0833057763785961E-3</v>
      </c>
      <c r="I1902" s="1" cm="1">
        <f t="array" ref="I1902">[1]!table_weight[Dribbling]*(('F+ , F-'!I$2-[1]!tbl_gk[[#This Row],[Dribbling]])/('F+ , F-'!I$2-'F+ , F-'!I$3))</f>
        <v>1.9557564431309422E-2</v>
      </c>
      <c r="J1902" s="1" cm="1">
        <f t="array" ref="J1902">[1]!table_weight[Curve]*(('F+ , F-'!J$2-[1]!tbl_gk[[#This Row],[Curve]])/('F+ , F-'!J$2-'F+ , F-'!J$3))</f>
        <v>9.9719433458404991E-3</v>
      </c>
      <c r="K1902" s="1" cm="1">
        <f t="array" ref="K1902">[1]!table_weight[FKAccuracy]*(('F+ , F-'!K$2-[1]!tbl_gk[[#This Row],[FKAccuracy]])/('F+ , F-'!K$2-'F+ , F-'!K$3))</f>
        <v>9.2789777912990392E-3</v>
      </c>
      <c r="L1902" s="1" cm="1">
        <f t="array" ref="L1902">[1]!table_weight[LongPassing]*(('F+ , F-'!L$2-[1]!tbl_gk[[#This Row],[LongPassing]])/('F+ , F-'!L$2-'F+ , F-'!L$3))</f>
        <v>2.0574115802880336E-2</v>
      </c>
      <c r="M1902" s="1" cm="1">
        <f t="array" ref="M1902">[1]!table_weight[BallControl]*(('F+ , F-'!M$2-[1]!tbl_gk[[#This Row],[BallControl]])/('F+ , F-'!M$2-'F+ , F-'!M$3))</f>
        <v>1.3038376287539614E-2</v>
      </c>
      <c r="N1902" s="1" cm="1">
        <f t="array" ref="N1902">[1]!table_weight[Acceleration]*(('F+ , F-'!N$2-[1]!tbl_gk[[#This Row],[Acceleration]])/('F+ , F-'!N$2-'F+ , F-'!N$3))</f>
        <v>7.4410780436299775E-3</v>
      </c>
      <c r="O1902" s="1" cm="1">
        <f t="array" ref="O1902">[1]!table_weight[SprintSpeed]*(('F+ , F-'!O$2-[1]!tbl_gk[[#This Row],[SprintSpeed]])/('F+ , F-'!O$2-'F+ , F-'!O$3))</f>
        <v>1.0119866139336769E-2</v>
      </c>
      <c r="P1902" s="1" cm="1">
        <f t="array" ref="P1902">[1]!table_weight[Agility]*(('F+ , F-'!P$2-[1]!tbl_gk[[#This Row],[Agility]])/('F+ , F-'!P$2-'F+ , F-'!P$3))</f>
        <v>3.744354215908813E-3</v>
      </c>
      <c r="Q1902" s="1" cm="1">
        <f t="array" ref="Q1902">[1]!table_weight[Reactions]*(('F+ , F-'!Q$2-[1]!tbl_gk[[#This Row],[Reactions]])/('F+ , F-'!Q$2-'F+ , F-'!Q$3))</f>
        <v>7.2189880010106353E-4</v>
      </c>
      <c r="R1902" s="1" cm="1">
        <f t="array" ref="R1902">[1]!table_weight[Balance]*(('F+ , F-'!R$2-[1]!tbl_gk[[#This Row],[Balance]])/('F+ , F-'!R$2-'F+ , F-'!R$3))</f>
        <v>2.4835002452456411E-3</v>
      </c>
      <c r="S1902" s="1" cm="1">
        <f t="array" ref="S1902">[1]!table_weight[ShotPower]*(('F+ , F-'!S$2-[1]!tbl_gk[[#This Row],[ShotPower]])/('F+ , F-'!S$2-'F+ , F-'!S$3))</f>
        <v>6.2329798837993753E-3</v>
      </c>
      <c r="T1902" s="1" cm="1">
        <f t="array" ref="T1902">[1]!table_weight[Jumping]*(('F+ , F-'!T$2-[1]!tbl_gk[[#This Row],[Jumping]])/('F+ , F-'!T$2-'F+ , F-'!T$3))</f>
        <v>1.2021943727489502E-3</v>
      </c>
      <c r="U1902" s="1" cm="1">
        <f t="array" ref="U1902">[1]!table_weight[Stamina]*(('F+ , F-'!U$2-[1]!tbl_gk[[#This Row],[Stamina]])/('F+ , F-'!U$2-'F+ , F-'!U$3))</f>
        <v>1.7174205324984999E-2</v>
      </c>
      <c r="V1902" s="1" cm="1">
        <f t="array" ref="V1902">[1]!table_weight[Strength]*(('F+ , F-'!V$2-[1]!tbl_gk[[#This Row],[Strength]])/('F+ , F-'!V$2-'F+ , F-'!V$3))</f>
        <v>5.3240036507453507E-3</v>
      </c>
      <c r="W1902" s="1" cm="1">
        <f t="array" ref="W1902">[1]!table_weight[LongShots]*(('F+ , F-'!W$2-[1]!tbl_gk[[#This Row],[LongShots]])/('F+ , F-'!W$2-'F+ , F-'!W$3))</f>
        <v>1.0388299806332293E-2</v>
      </c>
      <c r="X1902" s="1" cm="1">
        <f t="array" ref="X1902">[1]!table_weight[Aggression]*(('F+ , F-'!X$2-[1]!tbl_gk[[#This Row],[Aggression]])/('F+ , F-'!X$2-'F+ , F-'!X$3))</f>
        <v>1.5819896562214757E-2</v>
      </c>
      <c r="Y1902" s="1" cm="1">
        <f t="array" ref="Y1902">[1]!table_weight[Interceptions]*(('F+ , F-'!Y$2-[1]!tbl_gk[[#This Row],[Interceptions]])/('F+ , F-'!Y$2-'F+ , F-'!Y$3))</f>
        <v>2.4239366214775633E-2</v>
      </c>
      <c r="Z1902" s="1" cm="1">
        <f t="array" ref="Z1902">[1]!table_weight[Positioning]*(('F+ , F-'!Z$2-[1]!tbl_gk[[#This Row],[Positioning]])/('F+ , F-'!Z$2-'F+ , F-'!Z$3))</f>
        <v>2.3662238447756888E-3</v>
      </c>
      <c r="AA1902" s="1" cm="1">
        <f t="array" ref="AA1902">[1]!table_weight[Vision]*(('F+ , F-'!AA$2-[1]!tbl_gk[[#This Row],[Vision]])/('F+ , F-'!AA$2-'F+ , F-'!AA$3))</f>
        <v>1.8456545989250551E-2</v>
      </c>
      <c r="AB1902" s="1" cm="1">
        <f t="array" ref="AB1902">[1]!table_weight[Penalties]*(('F+ , F-'!AB$2-[1]!tbl_gk[[#This Row],[Penalties]])/('F+ , F-'!AB$2-'F+ , F-'!AB$3))</f>
        <v>2.427119311369181E-3</v>
      </c>
      <c r="AC1902" s="1" cm="1">
        <f t="array" ref="AC1902">[1]!table_weight[Composure]*(('F+ , F-'!AC$2-[1]!tbl_gk[[#This Row],[Composure]])/('F+ , F-'!AC$2-'F+ , F-'!AC$3))</f>
        <v>2.5085530985968032E-3</v>
      </c>
      <c r="AD1902" s="1" cm="1">
        <f t="array" ref="AD1902">[1]!table_weight[Marking]*(('F+ , F-'!AD$2-[1]!tbl_gk[[#This Row],[Marking]])/('F+ , F-'!AD$2-'F+ , F-'!AD$3))</f>
        <v>3.7859581516411465E-2</v>
      </c>
      <c r="AE1902" s="1" cm="1">
        <f t="array" ref="AE1902">[1]!table_weight[StandingTackle]*(('F+ , F-'!AE$2-[1]!tbl_gk[[#This Row],[StandingTackle]])/('F+ , F-'!AE$2-'F+ , F-'!AE$3))</f>
        <v>2.6900228972187096E-2</v>
      </c>
      <c r="AF1902" s="1" cm="1">
        <f t="array" ref="AF1902">[1]!table_weight[SlidingTackle]*(('F+ , F-'!AF$2-[1]!tbl_gk[[#This Row],[SlidingTackle]])/('F+ , F-'!AF$2-'F+ , F-'!AF$3))</f>
        <v>8.9667429907290316E-3</v>
      </c>
      <c r="AG1902" s="1" cm="1">
        <f t="array" ref="AG1902">[1]!table_weight[GKDiving]*(('F+ , F-'!AG$2-[1]!tbl_gk[[#This Row],[GKDiving]])/('F+ , F-'!AG$2-'F+ , F-'!AG$3))</f>
        <v>3.5870474596896844E-2</v>
      </c>
      <c r="AH1902" s="1" cm="1">
        <f t="array" ref="AH1902">[1]!table_weight[GKHandling]*(('F+ , F-'!AH$2-[1]!tbl_gk[[#This Row],[GKHandling]])/('F+ , F-'!AH$2-'F+ , F-'!AH$3))</f>
        <v>5.3471514927051197E-2</v>
      </c>
      <c r="AI1902" s="1" cm="1">
        <f t="array" ref="AI1902">[1]!table_weight[GKKicking]*(('F+ , F-'!AI$2-[1]!tbl_gk[[#This Row],[GKKicking]])/('F+ , F-'!AI$2-'F+ , F-'!AI$3))</f>
        <v>2.8621843626407038E-2</v>
      </c>
      <c r="AJ1902" s="1" cm="1">
        <f t="array" ref="AJ1902">[1]!table_weight[GKPositioning]*(('F+ , F-'!AJ$2-[1]!tbl_gk[[#This Row],[GKPositioning]])/('F+ , F-'!AJ$2-'F+ , F-'!AJ$3))</f>
        <v>1.8290000234022125E-2</v>
      </c>
      <c r="AK1902" s="1" cm="1">
        <f t="array" ref="AK1902">[1]!table_weight[GKReflexes]*(('F+ , F-'!AK$2-[1]!tbl_gk[[#This Row],[GKReflexes]])/('F+ , F-'!AK$2-'F+ , F-'!AK$3))</f>
        <v>3.6439847209545996E-2</v>
      </c>
    </row>
    <row r="1903" spans="1:37" x14ac:dyDescent="0.55000000000000004">
      <c r="A1903" s="8">
        <f>[1]!tbl_gk[[#This Row],[ID]]</f>
        <v>269641</v>
      </c>
      <c r="B1903" s="2" cm="1">
        <f t="array" ref="B1903">[1]!table_weight[ValueEUR]*(('F+ , F-'!B$2-[1]!tbl_gk[[#This Row],[ValueEUR]])/('F+ , F-'!B$2-'F+ , F-'!B$3))</f>
        <v>2.5958704062827779E-4</v>
      </c>
      <c r="C1903" s="2" cm="1">
        <f t="array" ref="C1903">[1]!table_weight[WageEUR]*(('F+ , F-'!C$2-[1]!tbl_gk[[#This Row],[WageEUR]])/('F+ , F-'!C$2-'F+ , F-'!C$3))</f>
        <v>2.3472561185650898E-4</v>
      </c>
      <c r="D1903" s="2" cm="1">
        <f t="array" ref="D1903">[1]!table_weight[Crossing]*(('F+ , F-'!D$2-[1]!tbl_gk[[#This Row],[Crossing]])/('F+ , F-'!D$2-'F+ , F-'!D$3))</f>
        <v>2.6900228972187034E-2</v>
      </c>
      <c r="E1903" s="2" cm="1">
        <f t="array" ref="E1903">[1]!table_weight[Finishing]*(('F+ , F-'!E$2-[1]!tbl_gk[[#This Row],[Finishing]])/('F+ , F-'!E$2-'F+ , F-'!E$3))</f>
        <v>1.9965013690294877E-2</v>
      </c>
      <c r="F1903" s="2" cm="1">
        <f t="array" ref="F1903">[1]!table_weight[HeadingAccuracy]*(('F+ , F-'!F$2-[1]!tbl_gk[[#This Row],[HeadingAccuracy]])/('F+ , F-'!F$2-'F+ , F-'!F$3))</f>
        <v>1.210949849973455E-2</v>
      </c>
      <c r="G1903" s="2" cm="1">
        <f t="array" ref="G1903">[1]!table_weight[ShortPassing]*(('F+ , F-'!G$2-[1]!tbl_gk[[#This Row],[ShortPassing]])/('F+ , F-'!G$2-'F+ , F-'!G$3))</f>
        <v>4.9221920544626818E-2</v>
      </c>
      <c r="H1903" s="2" cm="1">
        <f t="array" ref="H1903">[1]!table_weight[Volleys]*(('F+ , F-'!H$2-[1]!tbl_gk[[#This Row],[Volleys]])/('F+ , F-'!H$2-'F+ , F-'!H$3))</f>
        <v>1.851827356780974E-3</v>
      </c>
      <c r="I1903" s="2" cm="1">
        <f t="array" ref="I1903">[1]!table_weight[Dribbling]*(('F+ , F-'!I$2-[1]!tbl_gk[[#This Row],[Dribbling]])/('F+ , F-'!I$2-'F+ , F-'!I$3))</f>
        <v>2.2491199096005835E-2</v>
      </c>
      <c r="J1903" s="2" cm="1">
        <f t="array" ref="J1903">[1]!table_weight[Curve]*(('F+ , F-'!J$2-[1]!tbl_gk[[#This Row],[Curve]])/('F+ , F-'!J$2-'F+ , F-'!J$3))</f>
        <v>9.6339113680153961E-3</v>
      </c>
      <c r="K1903" s="2" cm="1">
        <f t="array" ref="K1903">[1]!table_weight[FKAccuracy]*(('F+ , F-'!K$2-[1]!tbl_gk[[#This Row],[FKAccuracy]])/('F+ , F-'!K$2-'F+ , F-'!K$3))</f>
        <v>9.4310921813203358E-3</v>
      </c>
      <c r="L1903" s="2" cm="1">
        <f t="array" ref="L1903">[1]!table_weight[LongPassing]*(('F+ , F-'!L$2-[1]!tbl_gk[[#This Row],[LongPassing]])/('F+ , F-'!L$2-'F+ , F-'!L$3))</f>
        <v>2.2739812203183531E-2</v>
      </c>
      <c r="M1903" s="2" cm="1">
        <f t="array" ref="M1903">[1]!table_weight[BallControl]*(('F+ , F-'!M$2-[1]!tbl_gk[[#This Row],[BallControl]])/('F+ , F-'!M$2-'F+ , F-'!M$3))</f>
        <v>1.3472988830457604E-2</v>
      </c>
      <c r="N1903" s="2" cm="1">
        <f t="array" ref="N1903">[1]!table_weight[Acceleration]*(('F+ , F-'!N$2-[1]!tbl_gk[[#This Row],[Acceleration]])/('F+ , F-'!N$2-'F+ , F-'!N$3))</f>
        <v>6.0881547629699816E-3</v>
      </c>
      <c r="O1903" s="2" cm="1">
        <f t="array" ref="O1903">[1]!table_weight[SprintSpeed]*(('F+ , F-'!O$2-[1]!tbl_gk[[#This Row],[SprintSpeed]])/('F+ , F-'!O$2-'F+ , F-'!O$3))</f>
        <v>1.0119866139336769E-2</v>
      </c>
      <c r="P1903" s="2" cm="1">
        <f t="array" ref="P1903">[1]!table_weight[Agility]*(('F+ , F-'!P$2-[1]!tbl_gk[[#This Row],[Agility]])/('F+ , F-'!P$2-'F+ , F-'!P$3))</f>
        <v>3.1592988696730611E-3</v>
      </c>
      <c r="Q1903" s="2" cm="1">
        <f t="array" ref="Q1903">[1]!table_weight[Reactions]*(('F+ , F-'!Q$2-[1]!tbl_gk[[#This Row],[Reactions]])/('F+ , F-'!Q$2-'F+ , F-'!Q$3))</f>
        <v>1.5469260002165645E-3</v>
      </c>
      <c r="R1903" s="2" cm="1">
        <f t="array" ref="R1903">[1]!table_weight[Balance]*(('F+ , F-'!R$2-[1]!tbl_gk[[#This Row],[Balance]])/('F+ , F-'!R$2-'F+ , F-'!R$3))</f>
        <v>1.8005376778030898E-3</v>
      </c>
      <c r="S1903" s="2" cm="1">
        <f t="array" ref="S1903">[1]!table_weight[ShotPower]*(('F+ , F-'!S$2-[1]!tbl_gk[[#This Row],[ShotPower]])/('F+ , F-'!S$2-'F+ , F-'!S$3))</f>
        <v>5.7135648934827617E-3</v>
      </c>
      <c r="T1903" s="2" cm="1">
        <f t="array" ref="T1903">[1]!table_weight[Jumping]*(('F+ , F-'!T$2-[1]!tbl_gk[[#This Row],[Jumping]])/('F+ , F-'!T$2-'F+ , F-'!T$3))</f>
        <v>1.6315495058735752E-3</v>
      </c>
      <c r="U1903" s="2" cm="1">
        <f t="array" ref="U1903">[1]!table_weight[Stamina]*(('F+ , F-'!U$2-[1]!tbl_gk[[#This Row],[Stamina]])/('F+ , F-'!U$2-'F+ , F-'!U$3))</f>
        <v>8.5871026624924993E-3</v>
      </c>
      <c r="V1903" s="2" cm="1">
        <f t="array" ref="V1903">[1]!table_weight[Strength]*(('F+ , F-'!V$2-[1]!tbl_gk[[#This Row],[Strength]])/('F+ , F-'!V$2-'F+ , F-'!V$3))</f>
        <v>2.4845350370144969E-2</v>
      </c>
      <c r="W1903" s="2" cm="1">
        <f t="array" ref="W1903">[1]!table_weight[LongShots]*(('F+ , F-'!W$2-[1]!tbl_gk[[#This Row],[LongShots]])/('F+ , F-'!W$2-'F+ , F-'!W$3))</f>
        <v>6.4926873789576834E-3</v>
      </c>
      <c r="X1903" s="2" cm="1">
        <f t="array" ref="X1903">[1]!table_weight[Aggression]*(('F+ , F-'!X$2-[1]!tbl_gk[[#This Row],[Aggression]])/('F+ , F-'!X$2-'F+ , F-'!X$3))</f>
        <v>1.642835412229994E-2</v>
      </c>
      <c r="Y1903" s="2" cm="1">
        <f t="array" ref="Y1903">[1]!table_weight[Interceptions]*(('F+ , F-'!Y$2-[1]!tbl_gk[[#This Row],[Interceptions]])/('F+ , F-'!Y$2-'F+ , F-'!Y$3))</f>
        <v>1.8006386330976187E-2</v>
      </c>
      <c r="Z1903" s="2" cm="1">
        <f t="array" ref="Z1903">[1]!table_weight[Positioning]*(('F+ , F-'!Z$2-[1]!tbl_gk[[#This Row],[Positioning]])/('F+ , F-'!Z$2-'F+ , F-'!Z$3))</f>
        <v>2.0704458641787279E-3</v>
      </c>
      <c r="AA1903" s="2" cm="1">
        <f t="array" ref="AA1903">[1]!table_weight[Vision]*(('F+ , F-'!AA$2-[1]!tbl_gk[[#This Row],[Vision]])/('F+ , F-'!AA$2-'F+ , F-'!AA$3))</f>
        <v>9.2282729946252754E-3</v>
      </c>
      <c r="AB1903" s="2" cm="1">
        <f t="array" ref="AB1903">[1]!table_weight[Penalties]*(('F+ , F-'!AB$2-[1]!tbl_gk[[#This Row],[Penalties]])/('F+ , F-'!AB$2-'F+ , F-'!AB$3))</f>
        <v>2.3879722257019362E-3</v>
      </c>
      <c r="AC1903" s="2" cm="1">
        <f t="array" ref="AC1903">[1]!table_weight[Composure]*(('F+ , F-'!AC$2-[1]!tbl_gk[[#This Row],[Composure]])/('F+ , F-'!AC$2-'F+ , F-'!AC$3))</f>
        <v>8.0060205274366054E-4</v>
      </c>
      <c r="AD1903" s="2" cm="1">
        <f t="array" ref="AD1903">[1]!table_weight[Marking]*(('F+ , F-'!AD$2-[1]!tbl_gk[[#This Row],[Marking]])/('F+ , F-'!AD$2-'F+ , F-'!AD$3))</f>
        <v>3.7859581516411465E-2</v>
      </c>
      <c r="AE1903" s="2" cm="1">
        <f t="array" ref="AE1903">[1]!table_weight[StandingTackle]*(('F+ , F-'!AE$2-[1]!tbl_gk[[#This Row],[StandingTackle]])/('F+ , F-'!AE$2-'F+ , F-'!AE$3))</f>
        <v>2.465854322450484E-2</v>
      </c>
      <c r="AF1903" s="2" cm="1">
        <f t="array" ref="AF1903">[1]!table_weight[SlidingTackle]*(('F+ , F-'!AF$2-[1]!tbl_gk[[#This Row],[SlidingTackle]])/('F+ , F-'!AF$2-'F+ , F-'!AF$3))</f>
        <v>1.120842873841129E-2</v>
      </c>
      <c r="AG1903" s="2" cm="1">
        <f t="array" ref="AG1903">[1]!table_weight[GKDiving]*(('F+ , F-'!AG$2-[1]!tbl_gk[[#This Row],[GKDiving]])/('F+ , F-'!AG$2-'F+ , F-'!AG$3))</f>
        <v>4.9535417300476586E-2</v>
      </c>
      <c r="AH1903" s="2" cm="1">
        <f t="array" ref="AH1903">[1]!table_weight[GKHandling]*(('F+ , F-'!AH$2-[1]!tbl_gk[[#This Row],[GKHandling]])/('F+ , F-'!AH$2-'F+ , F-'!AH$3))</f>
        <v>4.9906747265247783E-2</v>
      </c>
      <c r="AI1903" s="2" cm="1">
        <f t="array" ref="AI1903">[1]!table_weight[GKKicking]*(('F+ , F-'!AI$2-[1]!tbl_gk[[#This Row],[GKKicking]])/('F+ , F-'!AI$2-'F+ , F-'!AI$3))</f>
        <v>2.5938545786431375E-2</v>
      </c>
      <c r="AJ1903" s="2" cm="1">
        <f t="array" ref="AJ1903">[1]!table_weight[GKPositioning]*(('F+ , F-'!AJ$2-[1]!tbl_gk[[#This Row],[GKPositioning]])/('F+ , F-'!AJ$2-'F+ , F-'!AJ$3))</f>
        <v>1.8290000234022125E-2</v>
      </c>
      <c r="AK1903" s="2" cm="1">
        <f t="array" ref="AK1903">[1]!table_weight[GKReflexes]*(('F+ , F-'!AK$2-[1]!tbl_gk[[#This Row],[GKReflexes]])/('F+ , F-'!AK$2-'F+ , F-'!AK$3))</f>
        <v>5.2837778453841702E-2</v>
      </c>
    </row>
    <row r="1904" spans="1:37" x14ac:dyDescent="0.55000000000000004">
      <c r="A1904" s="7">
        <f>[1]!tbl_gk[[#This Row],[ID]]</f>
        <v>269695</v>
      </c>
      <c r="B1904" s="1" cm="1">
        <f t="array" ref="B1904">[1]!table_weight[ValueEUR]*(('F+ , F-'!B$2-[1]!tbl_gk[[#This Row],[ValueEUR]])/('F+ , F-'!B$2-'F+ , F-'!B$3))</f>
        <v>7.4388200703228241E-5</v>
      </c>
      <c r="C1904" s="1" cm="1">
        <f t="array" ref="C1904">[1]!table_weight[WageEUR]*(('F+ , F-'!C$2-[1]!tbl_gk[[#This Row],[WageEUR]])/('F+ , F-'!C$2-'F+ , F-'!C$3))</f>
        <v>7.8241870618836313E-5</v>
      </c>
      <c r="D1904" s="1" cm="1">
        <f t="array" ref="D1904">[1]!table_weight[Crossing]*(('F+ , F-'!D$2-[1]!tbl_gk[[#This Row],[Crossing]])/('F+ , F-'!D$2-'F+ , F-'!D$3))</f>
        <v>3.6987814836757178E-2</v>
      </c>
      <c r="E1904" s="1" cm="1">
        <f t="array" ref="E1904">[1]!table_weight[Finishing]*(('F+ , F-'!E$2-[1]!tbl_gk[[#This Row],[Finishing]])/('F+ , F-'!E$2-'F+ , F-'!E$3))</f>
        <v>2.1961515059324362E-2</v>
      </c>
      <c r="F1904" s="1" cm="1">
        <f t="array" ref="F1904">[1]!table_weight[HeadingAccuracy]*(('F+ , F-'!F$2-[1]!tbl_gk[[#This Row],[HeadingAccuracy]])/('F+ , F-'!F$2-'F+ , F-'!F$3))</f>
        <v>1.1274360672166649E-2</v>
      </c>
      <c r="G1904" s="1" cm="1">
        <f t="array" ref="G1904">[1]!table_weight[ShortPassing]*(('F+ , F-'!G$2-[1]!tbl_gk[[#This Row],[ShortPassing]])/('F+ , F-'!G$2-'F+ , F-'!G$3))</f>
        <v>3.9377536435701459E-2</v>
      </c>
      <c r="H1904" s="1" cm="1">
        <f t="array" ref="H1904">[1]!table_weight[Volleys]*(('F+ , F-'!H$2-[1]!tbl_gk[[#This Row],[Volleys]])/('F+ , F-'!H$2-'F+ , F-'!H$3))</f>
        <v>2.3147841959762173E-3</v>
      </c>
      <c r="I1904" s="1" cm="1">
        <f t="array" ref="I1904">[1]!table_weight[Dribbling]*(('F+ , F-'!I$2-[1]!tbl_gk[[#This Row],[Dribbling]])/('F+ , F-'!I$2-'F+ , F-'!I$3))</f>
        <v>2.6402711982267717E-2</v>
      </c>
      <c r="J1904" s="1" cm="1">
        <f t="array" ref="J1904">[1]!table_weight[Curve]*(('F+ , F-'!J$2-[1]!tbl_gk[[#This Row],[Curve]])/('F+ , F-'!J$2-'F+ , F-'!J$3))</f>
        <v>9.8029273569279467E-3</v>
      </c>
      <c r="K1904" s="1" cm="1">
        <f t="array" ref="K1904">[1]!table_weight[FKAccuracy]*(('F+ , F-'!K$2-[1]!tbl_gk[[#This Row],[FKAccuracy]])/('F+ , F-'!K$2-'F+ , F-'!K$3))</f>
        <v>9.5832065713416324E-3</v>
      </c>
      <c r="L1904" s="1" cm="1">
        <f t="array" ref="L1904">[1]!table_weight[LongPassing]*(('F+ , F-'!L$2-[1]!tbl_gk[[#This Row],[LongPassing]])/('F+ , F-'!L$2-'F+ , F-'!L$3))</f>
        <v>2.3281236303259328E-2</v>
      </c>
      <c r="M1904" s="1" cm="1">
        <f t="array" ref="M1904">[1]!table_weight[BallControl]*(('F+ , F-'!M$2-[1]!tbl_gk[[#This Row],[BallControl]])/('F+ , F-'!M$2-'F+ , F-'!M$3))</f>
        <v>1.3038376287539614E-2</v>
      </c>
      <c r="N1904" s="1" cm="1">
        <f t="array" ref="N1904">[1]!table_weight[Acceleration]*(('F+ , F-'!N$2-[1]!tbl_gk[[#This Row],[Acceleration]])/('F+ , F-'!N$2-'F+ , F-'!N$3))</f>
        <v>9.9214373915066361E-3</v>
      </c>
      <c r="O1904" s="1" cm="1">
        <f t="array" ref="O1904">[1]!table_weight[SprintSpeed]*(('F+ , F-'!O$2-[1]!tbl_gk[[#This Row],[SprintSpeed]])/('F+ , F-'!O$2-'F+ , F-'!O$3))</f>
        <v>1.4055369637967736E-2</v>
      </c>
      <c r="P1904" s="1" cm="1">
        <f t="array" ref="P1904">[1]!table_weight[Agility]*(('F+ , F-'!P$2-[1]!tbl_gk[[#This Row],[Agility]])/('F+ , F-'!P$2-'F+ , F-'!P$3))</f>
        <v>4.7974538391331659E-3</v>
      </c>
      <c r="Q1904" s="1" cm="1">
        <f t="array" ref="Q1904">[1]!table_weight[Reactions]*(('F+ , F-'!Q$2-[1]!tbl_gk[[#This Row],[Reactions]])/('F+ , F-'!Q$2-'F+ , F-'!Q$3))</f>
        <v>2.3719532003320656E-3</v>
      </c>
      <c r="R1904" s="1" cm="1">
        <f t="array" ref="R1904">[1]!table_weight[Balance]*(('F+ , F-'!R$2-[1]!tbl_gk[[#This Row],[Balance]])/('F+ , F-'!R$2-'F+ , F-'!R$3))</f>
        <v>1.6142751594096668E-3</v>
      </c>
      <c r="S1904" s="1" cm="1">
        <f t="array" ref="S1904">[1]!table_weight[ShotPower]*(('F+ , F-'!S$2-[1]!tbl_gk[[#This Row],[ShotPower]])/('F+ , F-'!S$2-'F+ , F-'!S$3))</f>
        <v>7.0121023692742987E-3</v>
      </c>
      <c r="T1904" s="1" cm="1">
        <f t="array" ref="T1904">[1]!table_weight[Jumping]*(('F+ , F-'!T$2-[1]!tbl_gk[[#This Row],[Jumping]])/('F+ , F-'!T$2-'F+ , F-'!T$3))</f>
        <v>2.0609046389982004E-3</v>
      </c>
      <c r="U1904" s="1" cm="1">
        <f t="array" ref="U1904">[1]!table_weight[Stamina]*(('F+ , F-'!U$2-[1]!tbl_gk[[#This Row],[Stamina]])/('F+ , F-'!U$2-'F+ , F-'!U$3))</f>
        <v>1.975033612373275E-2</v>
      </c>
      <c r="V1904" s="1" cm="1">
        <f t="array" ref="V1904">[1]!table_weight[Strength]*(('F+ , F-'!V$2-[1]!tbl_gk[[#This Row],[Strength]])/('F+ , F-'!V$2-'F+ , F-'!V$3))</f>
        <v>4.4366697089544584E-2</v>
      </c>
      <c r="W1904" s="1" cm="1">
        <f t="array" ref="W1904">[1]!table_weight[LongShots]*(('F+ , F-'!W$2-[1]!tbl_gk[[#This Row],[LongShots]])/('F+ , F-'!W$2-'F+ , F-'!W$3))</f>
        <v>9.86888481601568E-3</v>
      </c>
      <c r="X1904" s="1" cm="1">
        <f t="array" ref="X1904">[1]!table_weight[Aggression]*(('F+ , F-'!X$2-[1]!tbl_gk[[#This Row],[Aggression]])/('F+ , F-'!X$2-'F+ , F-'!X$3))</f>
        <v>1.3994523881959207E-2</v>
      </c>
      <c r="Y1904" s="1" cm="1">
        <f t="array" ref="Y1904">[1]!table_weight[Interceptions]*(('F+ , F-'!Y$2-[1]!tbl_gk[[#This Row],[Interceptions]])/('F+ , F-'!Y$2-'F+ , F-'!Y$3))</f>
        <v>2.2161706253509151E-2</v>
      </c>
      <c r="Z1904" s="1" cm="1">
        <f t="array" ref="Z1904">[1]!table_weight[Positioning]*(('F+ , F-'!Z$2-[1]!tbl_gk[[#This Row],[Positioning]])/('F+ , F-'!Z$2-'F+ , F-'!Z$3))</f>
        <v>1.9225568738802474E-3</v>
      </c>
      <c r="AA1904" s="1" cm="1">
        <f t="array" ref="AA1904">[1]!table_weight[Vision]*(('F+ , F-'!AA$2-[1]!tbl_gk[[#This Row],[Vision]])/('F+ , F-'!AA$2-'F+ , F-'!AA$3))</f>
        <v>2.8394686137308535E-2</v>
      </c>
      <c r="AB1904" s="1" cm="1">
        <f t="array" ref="AB1904">[1]!table_weight[Penalties]*(('F+ , F-'!AB$2-[1]!tbl_gk[[#This Row],[Penalties]])/('F+ , F-'!AB$2-'F+ , F-'!AB$3))</f>
        <v>2.427119311369181E-3</v>
      </c>
      <c r="AC1904" s="1" cm="1">
        <f t="array" ref="AC1904">[1]!table_weight[Composure]*(('F+ , F-'!AC$2-[1]!tbl_gk[[#This Row],[Composure]])/('F+ , F-'!AC$2-'F+ , F-'!AC$3))</f>
        <v>2.0281918669506067E-3</v>
      </c>
      <c r="AD1904" s="1" cm="1">
        <f t="array" ref="AD1904">[1]!table_weight[Marking]*(('F+ , F-'!AD$2-[1]!tbl_gk[[#This Row],[Marking]])/('F+ , F-'!AD$2-'F+ , F-'!AD$3))</f>
        <v>3.1549651263676225E-2</v>
      </c>
      <c r="AE1904" s="1" cm="1">
        <f t="array" ref="AE1904">[1]!table_weight[StandingTackle]*(('F+ , F-'!AE$2-[1]!tbl_gk[[#This Row],[StandingTackle]])/('F+ , F-'!AE$2-'F+ , F-'!AE$3))</f>
        <v>2.9141914719869356E-2</v>
      </c>
      <c r="AF1904" s="1" cm="1">
        <f t="array" ref="AF1904">[1]!table_weight[SlidingTackle]*(('F+ , F-'!AF$2-[1]!tbl_gk[[#This Row],[SlidingTackle]])/('F+ , F-'!AF$2-'F+ , F-'!AF$3))</f>
        <v>9.7139715732897855E-3</v>
      </c>
      <c r="AG1904" s="1" cm="1">
        <f t="array" ref="AG1904">[1]!table_weight[GKDiving]*(('F+ , F-'!AG$2-[1]!tbl_gk[[#This Row],[GKDiving]])/('F+ , F-'!AG$2-'F+ , F-'!AG$3))</f>
        <v>5.8076006490213938E-2</v>
      </c>
      <c r="AH1904" s="1" cm="1">
        <f t="array" ref="AH1904">[1]!table_weight[GKHandling]*(('F+ , F-'!AH$2-[1]!tbl_gk[[#This Row],[GKHandling]])/('F+ , F-'!AH$2-'F+ , F-'!AH$3))</f>
        <v>6.0601050250658012E-2</v>
      </c>
      <c r="AI1904" s="1" cm="1">
        <f t="array" ref="AI1904">[1]!table_weight[GKKicking]*(('F+ , F-'!AI$2-[1]!tbl_gk[[#This Row],[GKKicking]])/('F+ , F-'!AI$2-'F+ , F-'!AI$3))</f>
        <v>3.2199574079707916E-2</v>
      </c>
      <c r="AJ1904" s="1" cm="1">
        <f t="array" ref="AJ1904">[1]!table_weight[GKPositioning]*(('F+ , F-'!AJ$2-[1]!tbl_gk[[#This Row],[GKPositioning]])/('F+ , F-'!AJ$2-'F+ , F-'!AJ$3))</f>
        <v>2.5858276192927833E-2</v>
      </c>
      <c r="AK1904" s="1" cm="1">
        <f t="array" ref="AK1904">[1]!table_weight[GKReflexes]*(('F+ , F-'!AK$2-[1]!tbl_gk[[#This Row],[GKReflexes]])/('F+ , F-'!AK$2-'F+ , F-'!AK$3))</f>
        <v>5.2837778453841702E-2</v>
      </c>
    </row>
    <row r="1905" spans="1:37" x14ac:dyDescent="0.55000000000000004">
      <c r="A1905" s="8">
        <f>[1]!tbl_gk[[#This Row],[ID]]</f>
        <v>269702</v>
      </c>
      <c r="B1905" s="2" cm="1">
        <f t="array" ref="B1905">[1]!table_weight[ValueEUR]*(('F+ , F-'!B$2-[1]!tbl_gk[[#This Row],[ValueEUR]])/('F+ , F-'!B$2-'F+ , F-'!B$3))</f>
        <v>3.4261785386134169E-5</v>
      </c>
      <c r="C1905" s="2" cm="1">
        <f t="array" ref="C1905">[1]!table_weight[WageEUR]*(('F+ , F-'!C$2-[1]!tbl_gk[[#This Row],[WageEUR]])/('F+ , F-'!C$2-'F+ , F-'!C$3))</f>
        <v>0</v>
      </c>
      <c r="D1905" s="2" cm="1">
        <f t="array" ref="D1905">[1]!table_weight[Crossing]*(('F+ , F-'!D$2-[1]!tbl_gk[[#This Row],[Crossing]])/('F+ , F-'!D$2-'F+ , F-'!D$3))</f>
        <v>3.4746129089074922E-2</v>
      </c>
      <c r="E1905" s="2" cm="1">
        <f t="array" ref="E1905">[1]!table_weight[Finishing]*(('F+ , F-'!E$2-[1]!tbl_gk[[#This Row],[Finishing]])/('F+ , F-'!E$2-'F+ , F-'!E$3))</f>
        <v>2.1961515059324362E-2</v>
      </c>
      <c r="F1905" s="2" cm="1">
        <f t="array" ref="F1905">[1]!table_weight[HeadingAccuracy]*(('F+ , F-'!F$2-[1]!tbl_gk[[#This Row],[HeadingAccuracy]])/('F+ , F-'!F$2-'F+ , F-'!F$3))</f>
        <v>1.08567917583827E-2</v>
      </c>
      <c r="G1905" s="2" cm="1">
        <f t="array" ref="G1905">[1]!table_weight[ShortPassing]*(('F+ , F-'!G$2-[1]!tbl_gk[[#This Row],[ShortPassing]])/('F+ , F-'!G$2-'F+ , F-'!G$3))</f>
        <v>5.9066304653552192E-2</v>
      </c>
      <c r="H1905" s="2" cm="1">
        <f t="array" ref="H1905">[1]!table_weight[Volleys]*(('F+ , F-'!H$2-[1]!tbl_gk[[#This Row],[Volleys]])/('F+ , F-'!H$2-'F+ , F-'!H$3))</f>
        <v>2.4305234057750281E-3</v>
      </c>
      <c r="I1905" s="2" cm="1">
        <f t="array" ref="I1905">[1]!table_weight[Dribbling]*(('F+ , F-'!I$2-[1]!tbl_gk[[#This Row],[Dribbling]])/('F+ , F-'!I$2-'F+ , F-'!I$3))</f>
        <v>1.7601807988178481E-2</v>
      </c>
      <c r="J1905" s="2" cm="1">
        <f t="array" ref="J1905">[1]!table_weight[Curve]*(('F+ , F-'!J$2-[1]!tbl_gk[[#This Row],[Curve]])/('F+ , F-'!J$2-'F+ , F-'!J$3))</f>
        <v>9.8029273569279467E-3</v>
      </c>
      <c r="K1905" s="2" cm="1">
        <f t="array" ref="K1905">[1]!table_weight[FKAccuracy]*(('F+ , F-'!K$2-[1]!tbl_gk[[#This Row],[FKAccuracy]])/('F+ , F-'!K$2-'F+ , F-'!K$3))</f>
        <v>9.2789777912990392E-3</v>
      </c>
      <c r="L1905" s="2" cm="1">
        <f t="array" ref="L1905">[1]!table_weight[LongPassing]*(('F+ , F-'!L$2-[1]!tbl_gk[[#This Row],[LongPassing]])/('F+ , F-'!L$2-'F+ , F-'!L$3))</f>
        <v>2.4364084503410925E-2</v>
      </c>
      <c r="M1905" s="2" cm="1">
        <f t="array" ref="M1905">[1]!table_weight[BallControl]*(('F+ , F-'!M$2-[1]!tbl_gk[[#This Row],[BallControl]])/('F+ , F-'!M$2-'F+ , F-'!M$3))</f>
        <v>1.4342213916293577E-2</v>
      </c>
      <c r="N1905" s="2" cm="1">
        <f t="array" ref="N1905">[1]!table_weight[Acceleration]*(('F+ , F-'!N$2-[1]!tbl_gk[[#This Row],[Acceleration]])/('F+ , F-'!N$2-'F+ , F-'!N$3))</f>
        <v>8.7940013242899726E-3</v>
      </c>
      <c r="O1905" s="2" cm="1">
        <f t="array" ref="O1905">[1]!table_weight[SprintSpeed]*(('F+ , F-'!O$2-[1]!tbl_gk[[#This Row],[SprintSpeed]])/('F+ , F-'!O$2-'F+ , F-'!O$3))</f>
        <v>1.1525403103133543E-2</v>
      </c>
      <c r="P1905" s="2" cm="1">
        <f t="array" ref="P1905">[1]!table_weight[Agility]*(('F+ , F-'!P$2-[1]!tbl_gk[[#This Row],[Agility]])/('F+ , F-'!P$2-'F+ , F-'!P$3))</f>
        <v>4.2123984928974139E-3</v>
      </c>
      <c r="Q1905" s="2" cm="1">
        <f t="array" ref="Q1905">[1]!table_weight[Reactions]*(('F+ , F-'!Q$2-[1]!tbl_gk[[#This Row],[Reactions]])/('F+ , F-'!Q$2-'F+ , F-'!Q$3))</f>
        <v>2.4235174003392843E-3</v>
      </c>
      <c r="R1905" s="2" cm="1">
        <f t="array" ref="R1905">[1]!table_weight[Balance]*(('F+ , F-'!R$2-[1]!tbl_gk[[#This Row],[Balance]])/('F+ , F-'!R$2-'F+ , F-'!R$3))</f>
        <v>2.5455877513767822E-3</v>
      </c>
      <c r="S1905" s="2" cm="1">
        <f t="array" ref="S1905">[1]!table_weight[ShotPower]*(('F+ , F-'!S$2-[1]!tbl_gk[[#This Row],[ShotPower]])/('F+ , F-'!S$2-'F+ , F-'!S$3))</f>
        <v>8.0509323499075268E-3</v>
      </c>
      <c r="T1905" s="2" cm="1">
        <f t="array" ref="T1905">[1]!table_weight[Jumping]*(('F+ , F-'!T$2-[1]!tbl_gk[[#This Row],[Jumping]])/('F+ , F-'!T$2-'F+ , F-'!T$3))</f>
        <v>4.3794223578711763E-3</v>
      </c>
      <c r="U1905" s="2" cm="1">
        <f t="array" ref="U1905">[1]!table_weight[Stamina]*(('F+ , F-'!U$2-[1]!tbl_gk[[#This Row],[Stamina]])/('F+ , F-'!U$2-'F+ , F-'!U$3))</f>
        <v>1.7174205324984999E-2</v>
      </c>
      <c r="V1905" s="2" cm="1">
        <f t="array" ref="V1905">[1]!table_weight[Strength]*(('F+ , F-'!V$2-[1]!tbl_gk[[#This Row],[Strength]])/('F+ , F-'!V$2-'F+ , F-'!V$3))</f>
        <v>2.5732684311935858E-2</v>
      </c>
      <c r="W1905" s="2" cm="1">
        <f t="array" ref="W1905">[1]!table_weight[LongShots]*(('F+ , F-'!W$2-[1]!tbl_gk[[#This Row],[LongShots]])/('F+ , F-'!W$2-'F+ , F-'!W$3))</f>
        <v>1.0388299806332293E-2</v>
      </c>
      <c r="X1905" s="2" cm="1">
        <f t="array" ref="X1905">[1]!table_weight[Aggression]*(('F+ , F-'!X$2-[1]!tbl_gk[[#This Row],[Aggression]])/('F+ , F-'!X$2-'F+ , F-'!X$3))</f>
        <v>1.460298144204439E-2</v>
      </c>
      <c r="Y1905" s="2" cm="1">
        <f t="array" ref="Y1905">[1]!table_weight[Interceptions]*(('F+ , F-'!Y$2-[1]!tbl_gk[[#This Row],[Interceptions]])/('F+ , F-'!Y$2-'F+ , F-'!Y$3))</f>
        <v>2.4931919535197796E-2</v>
      </c>
      <c r="Z1905" s="2" cm="1">
        <f t="array" ref="Z1905">[1]!table_weight[Positioning]*(('F+ , F-'!Z$2-[1]!tbl_gk[[#This Row],[Positioning]])/('F+ , F-'!Z$2-'F+ , F-'!Z$3))</f>
        <v>1.9225568738802474E-3</v>
      </c>
      <c r="AA1905" s="2" cm="1">
        <f t="array" ref="AA1905">[1]!table_weight[Vision]*(('F+ , F-'!AA$2-[1]!tbl_gk[[#This Row],[Vision]])/('F+ , F-'!AA$2-'F+ , F-'!AA$3))</f>
        <v>3.4073623364770246E-2</v>
      </c>
      <c r="AB1905" s="2" cm="1">
        <f t="array" ref="AB1905">[1]!table_weight[Penalties]*(('F+ , F-'!AB$2-[1]!tbl_gk[[#This Row],[Penalties]])/('F+ , F-'!AB$2-'F+ , F-'!AB$3))</f>
        <v>2.3879722257019362E-3</v>
      </c>
      <c r="AC1905" s="2" cm="1">
        <f t="array" ref="AC1905">[1]!table_weight[Composure]*(('F+ , F-'!AC$2-[1]!tbl_gk[[#This Row],[Composure]])/('F+ , F-'!AC$2-'F+ , F-'!AC$3))</f>
        <v>2.2416857476822497E-3</v>
      </c>
      <c r="AD1905" s="2" cm="1">
        <f t="array" ref="AD1905">[1]!table_weight[Marking]*(('F+ , F-'!AD$2-[1]!tbl_gk[[#This Row],[Marking]])/('F+ , F-'!AD$2-'F+ , F-'!AD$3))</f>
        <v>3.4704616390043845E-2</v>
      </c>
      <c r="AE1905" s="2" cm="1">
        <f t="array" ref="AE1905">[1]!table_weight[StandingTackle]*(('F+ , F-'!AE$2-[1]!tbl_gk[[#This Row],[StandingTackle]])/('F+ , F-'!AE$2-'F+ , F-'!AE$3))</f>
        <v>2.6900228972187096E-2</v>
      </c>
      <c r="AF1905" s="2" cm="1">
        <f t="array" ref="AF1905">[1]!table_weight[SlidingTackle]*(('F+ , F-'!AF$2-[1]!tbl_gk[[#This Row],[SlidingTackle]])/('F+ , F-'!AF$2-'F+ , F-'!AF$3))</f>
        <v>8.9667429907290316E-3</v>
      </c>
      <c r="AG1905" s="2" cm="1">
        <f t="array" ref="AG1905">[1]!table_weight[GKDiving]*(('F+ , F-'!AG$2-[1]!tbl_gk[[#This Row],[GKDiving]])/('F+ , F-'!AG$2-'F+ , F-'!AG$3))</f>
        <v>6.320036000405635E-2</v>
      </c>
      <c r="AH1905" s="2" cm="1">
        <f t="array" ref="AH1905">[1]!table_weight[GKHandling]*(('F+ , F-'!AH$2-[1]!tbl_gk[[#This Row],[GKHandling]])/('F+ , F-'!AH$2-'F+ , F-'!AH$3))</f>
        <v>6.773058557426484E-2</v>
      </c>
      <c r="AI1905" s="2" cm="1">
        <f t="array" ref="AI1905">[1]!table_weight[GKKicking]*(('F+ , F-'!AI$2-[1]!tbl_gk[[#This Row],[GKKicking]])/('F+ , F-'!AI$2-'F+ , F-'!AI$3))</f>
        <v>3.6671737146334017E-2</v>
      </c>
      <c r="AJ1905" s="2" cm="1">
        <f t="array" ref="AJ1905">[1]!table_weight[GKPositioning]*(('F+ , F-'!AJ$2-[1]!tbl_gk[[#This Row],[GKPositioning]])/('F+ , F-'!AJ$2-'F+ , F-'!AJ$3))</f>
        <v>2.5858276192927833E-2</v>
      </c>
      <c r="AK1905" s="2" cm="1">
        <f t="array" ref="AK1905">[1]!table_weight[GKReflexes]*(('F+ , F-'!AK$2-[1]!tbl_gk[[#This Row],[GKReflexes]])/('F+ , F-'!AK$2-'F+ , F-'!AK$3))</f>
        <v>7.1057702058614697E-2</v>
      </c>
    </row>
    <row r="1906" spans="1:37" x14ac:dyDescent="0.55000000000000004">
      <c r="A1906" s="7">
        <f>[1]!tbl_gk[[#This Row],[ID]]</f>
        <v>269707</v>
      </c>
      <c r="B1906" s="1" cm="1">
        <f t="array" ref="B1906">[1]!table_weight[ValueEUR]*(('F+ , F-'!B$2-[1]!tbl_gk[[#This Row],[ValueEUR]])/('F+ , F-'!B$2-'F+ , F-'!B$3))</f>
        <v>2.132873306470154E-4</v>
      </c>
      <c r="C1906" s="1" cm="1">
        <f t="array" ref="C1906">[1]!table_weight[WageEUR]*(('F+ , F-'!C$2-[1]!tbl_gk[[#This Row],[WageEUR]])/('F+ , F-'!C$2-'F+ , F-'!C$3))</f>
        <v>6.2593496495069059E-5</v>
      </c>
      <c r="D1906" s="1" cm="1">
        <f t="array" ref="D1906">[1]!table_weight[Crossing]*(('F+ , F-'!D$2-[1]!tbl_gk[[#This Row],[Crossing]])/('F+ , F-'!D$2-'F+ , F-'!D$3))</f>
        <v>3.4746129089074922E-2</v>
      </c>
      <c r="E1906" s="1" cm="1">
        <f t="array" ref="E1906">[1]!table_weight[Finishing]*(('F+ , F-'!E$2-[1]!tbl_gk[[#This Row],[Finishing]])/('F+ , F-'!E$2-'F+ , F-'!E$3))</f>
        <v>1.7968512321265388E-2</v>
      </c>
      <c r="F1906" s="1" cm="1">
        <f t="array" ref="F1906">[1]!table_weight[HeadingAccuracy]*(('F+ , F-'!F$2-[1]!tbl_gk[[#This Row],[HeadingAccuracy]])/('F+ , F-'!F$2-'F+ , F-'!F$3))</f>
        <v>6.6811026205431997E-3</v>
      </c>
      <c r="G1906" s="1" cm="1">
        <f t="array" ref="G1906">[1]!table_weight[ShortPassing]*(('F+ , F-'!G$2-[1]!tbl_gk[[#This Row],[ShortPassing]])/('F+ , F-'!G$2-'F+ , F-'!G$3))</f>
        <v>4.781557995763748E-2</v>
      </c>
      <c r="H1906" s="1" cm="1">
        <f t="array" ref="H1906">[1]!table_weight[Volleys]*(('F+ , F-'!H$2-[1]!tbl_gk[[#This Row],[Volleys]])/('F+ , F-'!H$2-'F+ , F-'!H$3))</f>
        <v>1.851827356780974E-3</v>
      </c>
      <c r="I1906" s="1" cm="1">
        <f t="array" ref="I1906">[1]!table_weight[Dribbling]*(('F+ , F-'!I$2-[1]!tbl_gk[[#This Row],[Dribbling]])/('F+ , F-'!I$2-'F+ , F-'!I$3))</f>
        <v>1.9557564431309422E-2</v>
      </c>
      <c r="J1906" s="1" cm="1">
        <f t="array" ref="J1906">[1]!table_weight[Curve]*(('F+ , F-'!J$2-[1]!tbl_gk[[#This Row],[Curve]])/('F+ , F-'!J$2-'F+ , F-'!J$3))</f>
        <v>9.6339113680153961E-3</v>
      </c>
      <c r="K1906" s="1" cm="1">
        <f t="array" ref="K1906">[1]!table_weight[FKAccuracy]*(('F+ , F-'!K$2-[1]!tbl_gk[[#This Row],[FKAccuracy]])/('F+ , F-'!K$2-'F+ , F-'!K$3))</f>
        <v>9.2789777912990392E-3</v>
      </c>
      <c r="L1906" s="1" cm="1">
        <f t="array" ref="L1906">[1]!table_weight[LongPassing]*(('F+ , F-'!L$2-[1]!tbl_gk[[#This Row],[LongPassing]])/('F+ , F-'!L$2-'F+ , F-'!L$3))</f>
        <v>1.9491267602728742E-2</v>
      </c>
      <c r="M1906" s="1" cm="1">
        <f t="array" ref="M1906">[1]!table_weight[BallControl]*(('F+ , F-'!M$2-[1]!tbl_gk[[#This Row],[BallControl]])/('F+ , F-'!M$2-'F+ , F-'!M$3))</f>
        <v>1.2169151201703639E-2</v>
      </c>
      <c r="N1906" s="1" cm="1">
        <f t="array" ref="N1906">[1]!table_weight[Acceleration]*(('F+ , F-'!N$2-[1]!tbl_gk[[#This Row],[Acceleration]])/('F+ , F-'!N$2-'F+ , F-'!N$3))</f>
        <v>7.4410780436299775E-3</v>
      </c>
      <c r="O1906" s="1" cm="1">
        <f t="array" ref="O1906">[1]!table_weight[SprintSpeed]*(('F+ , F-'!O$2-[1]!tbl_gk[[#This Row],[SprintSpeed]])/('F+ , F-'!O$2-'F+ , F-'!O$3))</f>
        <v>8.995436568299351E-3</v>
      </c>
      <c r="P1906" s="1" cm="1">
        <f t="array" ref="P1906">[1]!table_weight[Agility]*(('F+ , F-'!P$2-[1]!tbl_gk[[#This Row],[Agility]])/('F+ , F-'!P$2-'F+ , F-'!P$3))</f>
        <v>5.265498116121768E-3</v>
      </c>
      <c r="Q1906" s="1" cm="1">
        <f t="array" ref="Q1906">[1]!table_weight[Reactions]*(('F+ , F-'!Q$2-[1]!tbl_gk[[#This Row],[Reactions]])/('F+ , F-'!Q$2-'F+ , F-'!Q$3))</f>
        <v>2.1141322002959716E-3</v>
      </c>
      <c r="R1906" s="1" cm="1">
        <f t="array" ref="R1906">[1]!table_weight[Balance]*(('F+ , F-'!R$2-[1]!tbl_gk[[#This Row],[Balance]])/('F+ , F-'!R$2-'F+ , F-'!R$3))</f>
        <v>2.7318502697702049E-3</v>
      </c>
      <c r="S1906" s="1" cm="1">
        <f t="array" ref="S1906">[1]!table_weight[ShotPower]*(('F+ , F-'!S$2-[1]!tbl_gk[[#This Row],[ShotPower]])/('F+ , F-'!S$2-'F+ , F-'!S$3))</f>
        <v>6.7523948741159906E-3</v>
      </c>
      <c r="T1906" s="1" cm="1">
        <f t="array" ref="T1906">[1]!table_weight[Jumping]*(('F+ , F-'!T$2-[1]!tbl_gk[[#This Row],[Jumping]])/('F+ , F-'!T$2-'F+ , F-'!T$3))</f>
        <v>3.6924541448717756E-3</v>
      </c>
      <c r="U1906" s="1" cm="1">
        <f t="array" ref="U1906">[1]!table_weight[Stamina]*(('F+ , F-'!U$2-[1]!tbl_gk[[#This Row],[Stamina]])/('F+ , F-'!U$2-'F+ , F-'!U$3))</f>
        <v>1.0304523194991E-2</v>
      </c>
      <c r="V1906" s="1" cm="1">
        <f t="array" ref="V1906">[1]!table_weight[Strength]*(('F+ , F-'!V$2-[1]!tbl_gk[[#This Row],[Strength]])/('F+ , F-'!V$2-'F+ , F-'!V$3))</f>
        <v>1.5972010952236049E-2</v>
      </c>
      <c r="W1906" s="1" cm="1">
        <f t="array" ref="W1906">[1]!table_weight[LongShots]*(('F+ , F-'!W$2-[1]!tbl_gk[[#This Row],[LongShots]])/('F+ , F-'!W$2-'F+ , F-'!W$3))</f>
        <v>9.0897623305407575E-3</v>
      </c>
      <c r="X1906" s="1" cm="1">
        <f t="array" ref="X1906">[1]!table_weight[Aggression]*(('F+ , F-'!X$2-[1]!tbl_gk[[#This Row],[Aggression]])/('F+ , F-'!X$2-'F+ , F-'!X$3))</f>
        <v>6.0845756008518295E-4</v>
      </c>
      <c r="Y1906" s="1" cm="1">
        <f t="array" ref="Y1906">[1]!table_weight[Interceptions]*(('F+ , F-'!Y$2-[1]!tbl_gk[[#This Row],[Interceptions]])/('F+ , F-'!Y$2-'F+ , F-'!Y$3))</f>
        <v>2.0776599612664828E-2</v>
      </c>
      <c r="Z1906" s="1" cm="1">
        <f t="array" ref="Z1906">[1]!table_weight[Positioning]*(('F+ , F-'!Z$2-[1]!tbl_gk[[#This Row],[Positioning]])/('F+ , F-'!Z$2-'F+ , F-'!Z$3))</f>
        <v>1.6267788932832863E-3</v>
      </c>
      <c r="AA1906" s="1" cm="1">
        <f t="array" ref="AA1906">[1]!table_weight[Vision]*(('F+ , F-'!AA$2-[1]!tbl_gk[[#This Row],[Vision]])/('F+ , F-'!AA$2-'F+ , F-'!AA$3))</f>
        <v>1.8456545989250551E-2</v>
      </c>
      <c r="AB1906" s="1" cm="1">
        <f t="array" ref="AB1906">[1]!table_weight[Penalties]*(('F+ , F-'!AB$2-[1]!tbl_gk[[#This Row],[Penalties]])/('F+ , F-'!AB$2-'F+ , F-'!AB$3))</f>
        <v>2.1922367973657118E-3</v>
      </c>
      <c r="AC1906" s="1" cm="1">
        <f t="array" ref="AC1906">[1]!table_weight[Composure]*(('F+ , F-'!AC$2-[1]!tbl_gk[[#This Row],[Composure]])/('F+ , F-'!AC$2-'F+ , F-'!AC$3))</f>
        <v>1.7079510458531426E-3</v>
      </c>
      <c r="AD1906" s="1" cm="1">
        <f t="array" ref="AD1906">[1]!table_weight[Marking]*(('F+ , F-'!AD$2-[1]!tbl_gk[[#This Row],[Marking]])/('F+ , F-'!AD$2-'F+ , F-'!AD$3))</f>
        <v>2.9972168700492414E-2</v>
      </c>
      <c r="AE1906" s="1" cm="1">
        <f t="array" ref="AE1906">[1]!table_weight[StandingTackle]*(('F+ , F-'!AE$2-[1]!tbl_gk[[#This Row],[StandingTackle]])/('F+ , F-'!AE$2-'F+ , F-'!AE$3))</f>
        <v>2.9141914719869356E-2</v>
      </c>
      <c r="AF1906" s="1" cm="1">
        <f t="array" ref="AF1906">[1]!table_weight[SlidingTackle]*(('F+ , F-'!AF$2-[1]!tbl_gk[[#This Row],[SlidingTackle]])/('F+ , F-'!AF$2-'F+ , F-'!AF$3))</f>
        <v>9.7139715732897855E-3</v>
      </c>
      <c r="AG1906" s="1" cm="1">
        <f t="array" ref="AG1906">[1]!table_weight[GKDiving]*(('F+ , F-'!AG$2-[1]!tbl_gk[[#This Row],[GKDiving]])/('F+ , F-'!AG$2-'F+ , F-'!AG$3))</f>
        <v>5.2951652976371534E-2</v>
      </c>
      <c r="AH1906" s="1" cm="1">
        <f t="array" ref="AH1906">[1]!table_weight[GKHandling]*(('F+ , F-'!AH$2-[1]!tbl_gk[[#This Row],[GKHandling]])/('F+ , F-'!AH$2-'F+ , F-'!AH$3))</f>
        <v>5.5253898757952898E-2</v>
      </c>
      <c r="AI1906" s="1" cm="1">
        <f t="array" ref="AI1906">[1]!table_weight[GKKicking]*(('F+ , F-'!AI$2-[1]!tbl_gk[[#This Row],[GKKicking]])/('F+ , F-'!AI$2-'F+ , F-'!AI$3))</f>
        <v>3.1305141466382698E-2</v>
      </c>
      <c r="AJ1906" s="1" cm="1">
        <f t="array" ref="AJ1906">[1]!table_weight[GKPositioning]*(('F+ , F-'!AJ$2-[1]!tbl_gk[[#This Row],[GKPositioning]])/('F+ , F-'!AJ$2-'F+ , F-'!AJ$3))</f>
        <v>1.7028620907537841E-2</v>
      </c>
      <c r="AK1906" s="1" cm="1">
        <f t="array" ref="AK1906">[1]!table_weight[GKReflexes]*(('F+ , F-'!AK$2-[1]!tbl_gk[[#This Row],[GKReflexes]])/('F+ , F-'!AK$2-'F+ , F-'!AK$3))</f>
        <v>4.9193793732887098E-2</v>
      </c>
    </row>
    <row r="1907" spans="1:37" x14ac:dyDescent="0.55000000000000004">
      <c r="A1907" s="8">
        <f>[1]!tbl_gk[[#This Row],[ID]]</f>
        <v>269715</v>
      </c>
      <c r="B1907" s="2" cm="1">
        <f t="array" ref="B1907">[1]!table_weight[ValueEUR]*(('F+ , F-'!B$2-[1]!tbl_gk[[#This Row],[ValueEUR]])/('F+ , F-'!B$2-'F+ , F-'!B$3))</f>
        <v>7.1301553371144074E-5</v>
      </c>
      <c r="C1907" s="2" cm="1">
        <f t="array" ref="C1907">[1]!table_weight[WageEUR]*(('F+ , F-'!C$2-[1]!tbl_gk[[#This Row],[WageEUR]])/('F+ , F-'!C$2-'F+ , F-'!C$3))</f>
        <v>0</v>
      </c>
      <c r="D1907" s="2" cm="1">
        <f t="array" ref="D1907">[1]!table_weight[Crossing]*(('F+ , F-'!D$2-[1]!tbl_gk[[#This Row],[Crossing]])/('F+ , F-'!D$2-'F+ , F-'!D$3))</f>
        <v>3.6987814836757178E-2</v>
      </c>
      <c r="E1907" s="2" cm="1">
        <f t="array" ref="E1907">[1]!table_weight[Finishing]*(('F+ , F-'!E$2-[1]!tbl_gk[[#This Row],[Finishing]])/('F+ , F-'!E$2-'F+ , F-'!E$3))</f>
        <v>2.096326437480962E-2</v>
      </c>
      <c r="F1907" s="2" cm="1">
        <f t="array" ref="F1907">[1]!table_weight[HeadingAccuracy]*(('F+ , F-'!F$2-[1]!tbl_gk[[#This Row],[HeadingAccuracy]])/('F+ , F-'!F$2-'F+ , F-'!F$3))</f>
        <v>1.08567917583827E-2</v>
      </c>
      <c r="G1907" s="2" cm="1">
        <f t="array" ref="G1907">[1]!table_weight[ShortPassing]*(('F+ , F-'!G$2-[1]!tbl_gk[[#This Row],[ShortPassing]])/('F+ , F-'!G$2-'F+ , F-'!G$3))</f>
        <v>5.9066304653552192E-2</v>
      </c>
      <c r="H1907" s="2" cm="1">
        <f t="array" ref="H1907">[1]!table_weight[Volleys]*(('F+ , F-'!H$2-[1]!tbl_gk[[#This Row],[Volleys]])/('F+ , F-'!H$2-'F+ , F-'!H$3))</f>
        <v>2.1990449861774069E-3</v>
      </c>
      <c r="I1907" s="2" cm="1">
        <f t="array" ref="I1907">[1]!table_weight[Dribbling]*(('F+ , F-'!I$2-[1]!tbl_gk[[#This Row],[Dribbling]])/('F+ , F-'!I$2-'F+ , F-'!I$3))</f>
        <v>2.3469077317571304E-2</v>
      </c>
      <c r="J1907" s="2" cm="1">
        <f t="array" ref="J1907">[1]!table_weight[Curve]*(('F+ , F-'!J$2-[1]!tbl_gk[[#This Row],[Curve]])/('F+ , F-'!J$2-'F+ , F-'!J$3))</f>
        <v>9.9719433458404991E-3</v>
      </c>
      <c r="K1907" s="2" cm="1">
        <f t="array" ref="K1907">[1]!table_weight[FKAccuracy]*(('F+ , F-'!K$2-[1]!tbl_gk[[#This Row],[FKAccuracy]])/('F+ , F-'!K$2-'F+ , F-'!K$3))</f>
        <v>9.7353209613629272E-3</v>
      </c>
      <c r="L1907" s="2" cm="1">
        <f t="array" ref="L1907">[1]!table_weight[LongPassing]*(('F+ , F-'!L$2-[1]!tbl_gk[[#This Row],[LongPassing]])/('F+ , F-'!L$2-'F+ , F-'!L$3))</f>
        <v>2.1115539902956136E-2</v>
      </c>
      <c r="M1907" s="2" cm="1">
        <f t="array" ref="M1907">[1]!table_weight[BallControl]*(('F+ , F-'!M$2-[1]!tbl_gk[[#This Row],[BallControl]])/('F+ , F-'!M$2-'F+ , F-'!M$3))</f>
        <v>1.4342213916293577E-2</v>
      </c>
      <c r="N1907" s="2" cm="1">
        <f t="array" ref="N1907">[1]!table_weight[Acceleration]*(('F+ , F-'!N$2-[1]!tbl_gk[[#This Row],[Acceleration]])/('F+ , F-'!N$2-'F+ , F-'!N$3))</f>
        <v>1.0146924604949968E-2</v>
      </c>
      <c r="O1907" s="2" cm="1">
        <f t="array" ref="O1907">[1]!table_weight[SprintSpeed]*(('F+ , F-'!O$2-[1]!tbl_gk[[#This Row],[SprintSpeed]])/('F+ , F-'!O$2-'F+ , F-'!O$3))</f>
        <v>1.2087617888652253E-2</v>
      </c>
      <c r="P1907" s="2" cm="1">
        <f t="array" ref="P1907">[1]!table_weight[Agility]*(('F+ , F-'!P$2-[1]!tbl_gk[[#This Row],[Agility]])/('F+ , F-'!P$2-'F+ , F-'!P$3))</f>
        <v>4.5634317006388652E-3</v>
      </c>
      <c r="Q1907" s="2" cm="1">
        <f t="array" ref="Q1907">[1]!table_weight[Reactions]*(('F+ , F-'!Q$2-[1]!tbl_gk[[#This Row],[Reactions]])/('F+ , F-'!Q$2-'F+ , F-'!Q$3))</f>
        <v>2.1656964003031903E-3</v>
      </c>
      <c r="R1907" s="2" cm="1">
        <f t="array" ref="R1907">[1]!table_weight[Balance]*(('F+ , F-'!R$2-[1]!tbl_gk[[#This Row],[Balance]])/('F+ , F-'!R$2-'F+ , F-'!R$3))</f>
        <v>1.3659251348851025E-3</v>
      </c>
      <c r="S1907" s="2" cm="1">
        <f t="array" ref="S1907">[1]!table_weight[ShotPower]*(('F+ , F-'!S$2-[1]!tbl_gk[[#This Row],[ShotPower]])/('F+ , F-'!S$2-'F+ , F-'!S$3))</f>
        <v>7.7912248547492196E-3</v>
      </c>
      <c r="T1907" s="2" cm="1">
        <f t="array" ref="T1907">[1]!table_weight[Jumping]*(('F+ , F-'!T$2-[1]!tbl_gk[[#This Row],[Jumping]])/('F+ , F-'!T$2-'F+ , F-'!T$3))</f>
        <v>2.3185177188729754E-3</v>
      </c>
      <c r="U1907" s="2" cm="1">
        <f t="array" ref="U1907">[1]!table_weight[Stamina]*(('F+ , F-'!U$2-[1]!tbl_gk[[#This Row],[Stamina]])/('F+ , F-'!U$2-'F+ , F-'!U$3))</f>
        <v>1.4598074526237249E-2</v>
      </c>
      <c r="V1907" s="2" cm="1">
        <f t="array" ref="V1907">[1]!table_weight[Strength]*(('F+ , F-'!V$2-[1]!tbl_gk[[#This Row],[Strength]])/('F+ , F-'!V$2-'F+ , F-'!V$3))</f>
        <v>3.3718689788053882E-2</v>
      </c>
      <c r="W1907" s="2" cm="1">
        <f t="array" ref="W1907">[1]!table_weight[LongShots]*(('F+ , F-'!W$2-[1]!tbl_gk[[#This Row],[LongShots]])/('F+ , F-'!W$2-'F+ , F-'!W$3))</f>
        <v>1.0128592311173986E-2</v>
      </c>
      <c r="X1907" s="2" cm="1">
        <f t="array" ref="X1907">[1]!table_weight[Aggression]*(('F+ , F-'!X$2-[1]!tbl_gk[[#This Row],[Aggression]])/('F+ , F-'!X$2-'F+ , F-'!X$3))</f>
        <v>1.1560693641618476E-2</v>
      </c>
      <c r="Y1907" s="2" cm="1">
        <f t="array" ref="Y1907">[1]!table_weight[Interceptions]*(('F+ , F-'!Y$2-[1]!tbl_gk[[#This Row],[Interceptions]])/('F+ , F-'!Y$2-'F+ , F-'!Y$3))</f>
        <v>2.6317026176042119E-2</v>
      </c>
      <c r="Z1907" s="2" cm="1">
        <f t="array" ref="Z1907">[1]!table_weight[Positioning]*(('F+ , F-'!Z$2-[1]!tbl_gk[[#This Row],[Positioning]])/('F+ , F-'!Z$2-'F+ , F-'!Z$3))</f>
        <v>2.0704458641787279E-3</v>
      </c>
      <c r="AA1907" s="2" cm="1">
        <f t="array" ref="AA1907">[1]!table_weight[Vision]*(('F+ , F-'!AA$2-[1]!tbl_gk[[#This Row],[Vision]])/('F+ , F-'!AA$2-'F+ , F-'!AA$3))</f>
        <v>2.3425616063279545E-2</v>
      </c>
      <c r="AB1907" s="2" cm="1">
        <f t="array" ref="AB1907">[1]!table_weight[Penalties]*(('F+ , F-'!AB$2-[1]!tbl_gk[[#This Row],[Penalties]])/('F+ , F-'!AB$2-'F+ , F-'!AB$3))</f>
        <v>2.1922367973657118E-3</v>
      </c>
      <c r="AC1907" s="2" cm="1">
        <f t="array" ref="AC1907">[1]!table_weight[Composure]*(('F+ , F-'!AC$2-[1]!tbl_gk[[#This Row],[Composure]])/('F+ , F-'!AC$2-'F+ , F-'!AC$3))</f>
        <v>1.8680714564018749E-3</v>
      </c>
      <c r="AD1907" s="2" cm="1">
        <f t="array" ref="AD1907">[1]!table_weight[Marking]*(('F+ , F-'!AD$2-[1]!tbl_gk[[#This Row],[Marking]])/('F+ , F-'!AD$2-'F+ , F-'!AD$3))</f>
        <v>3.4704616390043845E-2</v>
      </c>
      <c r="AE1907" s="2" cm="1">
        <f t="array" ref="AE1907">[1]!table_weight[StandingTackle]*(('F+ , F-'!AE$2-[1]!tbl_gk[[#This Row],[StandingTackle]])/('F+ , F-'!AE$2-'F+ , F-'!AE$3))</f>
        <v>3.1383600467551613E-2</v>
      </c>
      <c r="AF1907" s="2" cm="1">
        <f t="array" ref="AF1907">[1]!table_weight[SlidingTackle]*(('F+ , F-'!AF$2-[1]!tbl_gk[[#This Row],[SlidingTackle]])/('F+ , F-'!AF$2-'F+ , F-'!AF$3))</f>
        <v>8.2195144081682794E-3</v>
      </c>
      <c r="AG1907" s="2" cm="1">
        <f t="array" ref="AG1907">[1]!table_weight[GKDiving]*(('F+ , F-'!AG$2-[1]!tbl_gk[[#This Row],[GKDiving]])/('F+ , F-'!AG$2-'F+ , F-'!AG$3))</f>
        <v>5.9784124328161402E-2</v>
      </c>
      <c r="AH1907" s="2" cm="1">
        <f t="array" ref="AH1907">[1]!table_weight[GKHandling]*(('F+ , F-'!AH$2-[1]!tbl_gk[[#This Row],[GKHandling]])/('F+ , F-'!AH$2-'F+ , F-'!AH$3))</f>
        <v>6.5948201743363147E-2</v>
      </c>
      <c r="AI1907" s="2" cm="1">
        <f t="array" ref="AI1907">[1]!table_weight[GKKicking]*(('F+ , F-'!AI$2-[1]!tbl_gk[[#This Row],[GKKicking]])/('F+ , F-'!AI$2-'F+ , F-'!AI$3))</f>
        <v>3.57773045330088E-2</v>
      </c>
      <c r="AJ1907" s="2" cm="1">
        <f t="array" ref="AJ1907">[1]!table_weight[GKPositioning]*(('F+ , F-'!AJ$2-[1]!tbl_gk[[#This Row],[GKPositioning]])/('F+ , F-'!AJ$2-'F+ , F-'!AJ$3))</f>
        <v>2.5858276192927833E-2</v>
      </c>
      <c r="AK1907" s="2" cm="1">
        <f t="array" ref="AK1907">[1]!table_weight[GKReflexes]*(('F+ , F-'!AK$2-[1]!tbl_gk[[#This Row],[GKReflexes]])/('F+ , F-'!AK$2-'F+ , F-'!AK$3))</f>
        <v>6.3769732616705502E-2</v>
      </c>
    </row>
    <row r="1908" spans="1:37" x14ac:dyDescent="0.55000000000000004">
      <c r="A1908" s="7">
        <f>[1]!tbl_gk[[#This Row],[ID]]</f>
        <v>269732</v>
      </c>
      <c r="B1908" s="1" cm="1">
        <f t="array" ref="B1908">[1]!table_weight[ValueEUR]*(('F+ , F-'!B$2-[1]!tbl_gk[[#This Row],[ValueEUR]])/('F+ , F-'!B$2-'F+ , F-'!B$3))</f>
        <v>1.1297129235428024E-4</v>
      </c>
      <c r="C1908" s="1" cm="1">
        <f t="array" ref="C1908">[1]!table_weight[WageEUR]*(('F+ , F-'!C$2-[1]!tbl_gk[[#This Row],[WageEUR]])/('F+ , F-'!C$2-'F+ , F-'!C$3))</f>
        <v>2.3472561185650895E-5</v>
      </c>
      <c r="D1908" s="1" cm="1">
        <f t="array" ref="D1908">[1]!table_weight[Crossing]*(('F+ , F-'!D$2-[1]!tbl_gk[[#This Row],[Crossing]])/('F+ , F-'!D$2-'F+ , F-'!D$3))</f>
        <v>3.81086577105983E-2</v>
      </c>
      <c r="E1908" s="1" cm="1">
        <f t="array" ref="E1908">[1]!table_weight[Finishing]*(('F+ , F-'!E$2-[1]!tbl_gk[[#This Row],[Finishing]])/('F+ , F-'!E$2-'F+ , F-'!E$3))</f>
        <v>1.9965013690294877E-2</v>
      </c>
      <c r="F1908" s="1" cm="1">
        <f t="array" ref="F1908">[1]!table_weight[HeadingAccuracy]*(('F+ , F-'!F$2-[1]!tbl_gk[[#This Row],[HeadingAccuracy]])/('F+ , F-'!F$2-'F+ , F-'!F$3))</f>
        <v>1.210949849973455E-2</v>
      </c>
      <c r="G1908" s="1" cm="1">
        <f t="array" ref="G1908">[1]!table_weight[ShortPassing]*(('F+ , F-'!G$2-[1]!tbl_gk[[#This Row],[ShortPassing]])/('F+ , F-'!G$2-'F+ , F-'!G$3))</f>
        <v>5.9066304653552192E-2</v>
      </c>
      <c r="H1908" s="1" cm="1">
        <f t="array" ref="H1908">[1]!table_weight[Volleys]*(('F+ , F-'!H$2-[1]!tbl_gk[[#This Row],[Volleys]])/('F+ , F-'!H$2-'F+ , F-'!H$3))</f>
        <v>2.3147841959762173E-3</v>
      </c>
      <c r="I1908" s="1" cm="1">
        <f t="array" ref="I1908">[1]!table_weight[Dribbling]*(('F+ , F-'!I$2-[1]!tbl_gk[[#This Row],[Dribbling]])/('F+ , F-'!I$2-'F+ , F-'!I$3))</f>
        <v>2.0535442652874894E-2</v>
      </c>
      <c r="J1908" s="1" cm="1">
        <f t="array" ref="J1908">[1]!table_weight[Curve]*(('F+ , F-'!J$2-[1]!tbl_gk[[#This Row],[Curve]])/('F+ , F-'!J$2-'F+ , F-'!J$3))</f>
        <v>9.9719433458404991E-3</v>
      </c>
      <c r="K1908" s="1" cm="1">
        <f t="array" ref="K1908">[1]!table_weight[FKAccuracy]*(('F+ , F-'!K$2-[1]!tbl_gk[[#This Row],[FKAccuracy]])/('F+ , F-'!K$2-'F+ , F-'!K$3))</f>
        <v>9.1268634012777444E-3</v>
      </c>
      <c r="L1908" s="1" cm="1">
        <f t="array" ref="L1908">[1]!table_weight[LongPassing]*(('F+ , F-'!L$2-[1]!tbl_gk[[#This Row],[LongPassing]])/('F+ , F-'!L$2-'F+ , F-'!L$3))</f>
        <v>2.7612629103865718E-2</v>
      </c>
      <c r="M1908" s="1" cm="1">
        <f t="array" ref="M1908">[1]!table_weight[BallControl]*(('F+ , F-'!M$2-[1]!tbl_gk[[#This Row],[BallControl]])/('F+ , F-'!M$2-'F+ , F-'!M$3))</f>
        <v>1.5646051545047536E-2</v>
      </c>
      <c r="N1908" s="1" cm="1">
        <f t="array" ref="N1908">[1]!table_weight[Acceleration]*(('F+ , F-'!N$2-[1]!tbl_gk[[#This Row],[Acceleration]])/('F+ , F-'!N$2-'F+ , F-'!N$3))</f>
        <v>1.0597899031836633E-2</v>
      </c>
      <c r="O1908" s="1" cm="1">
        <f t="array" ref="O1908">[1]!table_weight[SprintSpeed]*(('F+ , F-'!O$2-[1]!tbl_gk[[#This Row],[SprintSpeed]])/('F+ , F-'!O$2-'F+ , F-'!O$3))</f>
        <v>9.2765439610587065E-3</v>
      </c>
      <c r="P1908" s="1" cm="1">
        <f t="array" ref="P1908">[1]!table_weight[Agility]*(('F+ , F-'!P$2-[1]!tbl_gk[[#This Row],[Agility]])/('F+ , F-'!P$2-'F+ , F-'!P$3))</f>
        <v>5.265498116121768E-3</v>
      </c>
      <c r="Q1908" s="1" cm="1">
        <f t="array" ref="Q1908">[1]!table_weight[Reactions]*(('F+ , F-'!Q$2-[1]!tbl_gk[[#This Row],[Reactions]])/('F+ , F-'!Q$2-'F+ , F-'!Q$3))</f>
        <v>1.2375408001732517E-3</v>
      </c>
      <c r="R1908" s="1" cm="1">
        <f t="array" ref="R1908">[1]!table_weight[Balance]*(('F+ , F-'!R$2-[1]!tbl_gk[[#This Row],[Balance]])/('F+ , F-'!R$2-'F+ , F-'!R$3))</f>
        <v>1.2417501226228205E-3</v>
      </c>
      <c r="S1908" s="1" cm="1">
        <f t="array" ref="S1908">[1]!table_weight[ShotPower]*(('F+ , F-'!S$2-[1]!tbl_gk[[#This Row],[ShotPower]])/('F+ , F-'!S$2-'F+ , F-'!S$3))</f>
        <v>8.3106398450658349E-3</v>
      </c>
      <c r="T1908" s="1" cm="1">
        <f t="array" ref="T1908">[1]!table_weight[Jumping]*(('F+ , F-'!T$2-[1]!tbl_gk[[#This Row],[Jumping]])/('F+ , F-'!T$2-'F+ , F-'!T$3))</f>
        <v>2.0609046389982004E-3</v>
      </c>
      <c r="U1908" s="1" cm="1">
        <f t="array" ref="U1908">[1]!table_weight[Stamina]*(('F+ , F-'!U$2-[1]!tbl_gk[[#This Row],[Stamina]])/('F+ , F-'!U$2-'F+ , F-'!U$3))</f>
        <v>2.4043887454978999E-2</v>
      </c>
      <c r="V1908" s="1" cm="1">
        <f t="array" ref="V1908">[1]!table_weight[Strength]*(('F+ , F-'!V$2-[1]!tbl_gk[[#This Row],[Strength]])/('F+ , F-'!V$2-'F+ , F-'!V$3))</f>
        <v>4.7916032856708153E-2</v>
      </c>
      <c r="W1908" s="1" cm="1">
        <f t="array" ref="W1908">[1]!table_weight[LongShots]*(('F+ , F-'!W$2-[1]!tbl_gk[[#This Row],[LongShots]])/('F+ , F-'!W$2-'F+ , F-'!W$3))</f>
        <v>1.0128592311173986E-2</v>
      </c>
      <c r="X1908" s="1" cm="1">
        <f t="array" ref="X1908">[1]!table_weight[Aggression]*(('F+ , F-'!X$2-[1]!tbl_gk[[#This Row],[Aggression]])/('F+ , F-'!X$2-'F+ , F-'!X$3))</f>
        <v>1.5819896562214757E-2</v>
      </c>
      <c r="Y1908" s="1" cm="1">
        <f t="array" ref="Y1908">[1]!table_weight[Interceptions]*(('F+ , F-'!Y$2-[1]!tbl_gk[[#This Row],[Interceptions]])/('F+ , F-'!Y$2-'F+ , F-'!Y$3))</f>
        <v>2.4239366214775633E-2</v>
      </c>
      <c r="Z1908" s="1" cm="1">
        <f t="array" ref="Z1908">[1]!table_weight[Positioning]*(('F+ , F-'!Z$2-[1]!tbl_gk[[#This Row],[Positioning]])/('F+ , F-'!Z$2-'F+ , F-'!Z$3))</f>
        <v>1.9225568738802474E-3</v>
      </c>
      <c r="AA1908" s="1" cm="1">
        <f t="array" ref="AA1908">[1]!table_weight[Vision]*(('F+ , F-'!AA$2-[1]!tbl_gk[[#This Row],[Vision]])/('F+ , F-'!AA$2-'F+ , F-'!AA$3))</f>
        <v>3.4073623364770246E-2</v>
      </c>
      <c r="AB1908" s="1" cm="1">
        <f t="array" ref="AB1908">[1]!table_weight[Penalties]*(('F+ , F-'!AB$2-[1]!tbl_gk[[#This Row],[Penalties]])/('F+ , F-'!AB$2-'F+ , F-'!AB$3))</f>
        <v>2.4662663970364263E-3</v>
      </c>
      <c r="AC1908" s="1" cm="1">
        <f t="array" ref="AC1908">[1]!table_weight[Composure]*(('F+ , F-'!AC$2-[1]!tbl_gk[[#This Row],[Composure]])/('F+ , F-'!AC$2-'F+ , F-'!AC$3))</f>
        <v>1.814697986218964E-3</v>
      </c>
      <c r="AD1908" s="1" cm="1">
        <f t="array" ref="AD1908">[1]!table_weight[Marking]*(('F+ , F-'!AD$2-[1]!tbl_gk[[#This Row],[Marking]])/('F+ , F-'!AD$2-'F+ , F-'!AD$3))</f>
        <v>3.3127133826860035E-2</v>
      </c>
      <c r="AE1908" s="1" cm="1">
        <f t="array" ref="AE1908">[1]!table_weight[StandingTackle]*(('F+ , F-'!AE$2-[1]!tbl_gk[[#This Row],[StandingTackle]])/('F+ , F-'!AE$2-'F+ , F-'!AE$3))</f>
        <v>3.1383600467551613E-2</v>
      </c>
      <c r="AF1908" s="1" cm="1">
        <f t="array" ref="AF1908">[1]!table_weight[SlidingTackle]*(('F+ , F-'!AF$2-[1]!tbl_gk[[#This Row],[SlidingTackle]])/('F+ , F-'!AF$2-'F+ , F-'!AF$3))</f>
        <v>1.0461200155850536E-2</v>
      </c>
      <c r="AG1908" s="1" cm="1">
        <f t="array" ref="AG1908">[1]!table_weight[GKDiving]*(('F+ , F-'!AG$2-[1]!tbl_gk[[#This Row],[GKDiving]])/('F+ , F-'!AG$2-'F+ , F-'!AG$3))</f>
        <v>5.2951652976371534E-2</v>
      </c>
      <c r="AH1908" s="1" cm="1">
        <f t="array" ref="AH1908">[1]!table_weight[GKHandling]*(('F+ , F-'!AH$2-[1]!tbl_gk[[#This Row],[GKHandling]])/('F+ , F-'!AH$2-'F+ , F-'!AH$3))</f>
        <v>6.5948201743363147E-2</v>
      </c>
      <c r="AI1908" s="1" cm="1">
        <f t="array" ref="AI1908">[1]!table_weight[GKKicking]*(('F+ , F-'!AI$2-[1]!tbl_gk[[#This Row],[GKKicking]])/('F+ , F-'!AI$2-'F+ , F-'!AI$3))</f>
        <v>3.8460602372984459E-2</v>
      </c>
      <c r="AJ1908" s="1" cm="1">
        <f t="array" ref="AJ1908">[1]!table_weight[GKPositioning]*(('F+ , F-'!AJ$2-[1]!tbl_gk[[#This Row],[GKPositioning]])/('F+ , F-'!AJ$2-'F+ , F-'!AJ$3))</f>
        <v>2.5227586529685691E-2</v>
      </c>
      <c r="AK1908" s="1" cm="1">
        <f t="array" ref="AK1908">[1]!table_weight[GKReflexes]*(('F+ , F-'!AK$2-[1]!tbl_gk[[#This Row],[GKReflexes]])/('F+ , F-'!AK$2-'F+ , F-'!AK$3))</f>
        <v>4.9193793732887098E-2</v>
      </c>
    </row>
    <row r="1909" spans="1:37" x14ac:dyDescent="0.55000000000000004">
      <c r="A1909" s="8">
        <f>[1]!tbl_gk[[#This Row],[ID]]</f>
        <v>269746</v>
      </c>
      <c r="B1909" s="2" cm="1">
        <f t="array" ref="B1909">[1]!table_weight[ValueEUR]*(('F+ , F-'!B$2-[1]!tbl_gk[[#This Row],[ValueEUR]])/('F+ , F-'!B$2-'F+ , F-'!B$3))</f>
        <v>1.2068791068449063E-4</v>
      </c>
      <c r="C1909" s="2" cm="1">
        <f t="array" ref="C1909">[1]!table_weight[WageEUR]*(('F+ , F-'!C$2-[1]!tbl_gk[[#This Row],[WageEUR]])/('F+ , F-'!C$2-'F+ , F-'!C$3))</f>
        <v>7.8241870618836313E-5</v>
      </c>
      <c r="D1909" s="2" cm="1">
        <f t="array" ref="D1909">[1]!table_weight[Crossing]*(('F+ , F-'!D$2-[1]!tbl_gk[[#This Row],[Crossing]])/('F+ , F-'!D$2-'F+ , F-'!D$3))</f>
        <v>3.81086577105983E-2</v>
      </c>
      <c r="E1909" s="2" cm="1">
        <f t="array" ref="E1909">[1]!table_weight[Finishing]*(('F+ , F-'!E$2-[1]!tbl_gk[[#This Row],[Finishing]])/('F+ , F-'!E$2-'F+ , F-'!E$3))</f>
        <v>1.7968512321265388E-2</v>
      </c>
      <c r="F1909" s="2" cm="1">
        <f t="array" ref="F1909">[1]!table_weight[HeadingAccuracy]*(('F+ , F-'!F$2-[1]!tbl_gk[[#This Row],[HeadingAccuracy]])/('F+ , F-'!F$2-'F+ , F-'!F$3))</f>
        <v>1.210949849973455E-2</v>
      </c>
      <c r="G1909" s="2" cm="1">
        <f t="array" ref="G1909">[1]!table_weight[ShortPassing]*(('F+ , F-'!G$2-[1]!tbl_gk[[#This Row],[ShortPassing]])/('F+ , F-'!G$2-'F+ , F-'!G$3))</f>
        <v>6.4691667001509537E-2</v>
      </c>
      <c r="H1909" s="2" cm="1">
        <f t="array" ref="H1909">[1]!table_weight[Volleys]*(('F+ , F-'!H$2-[1]!tbl_gk[[#This Row],[Volleys]])/('F+ , F-'!H$2-'F+ , F-'!H$3))</f>
        <v>1.9675665665797848E-3</v>
      </c>
      <c r="I1909" s="2" cm="1">
        <f t="array" ref="I1909">[1]!table_weight[Dribbling]*(('F+ , F-'!I$2-[1]!tbl_gk[[#This Row],[Dribbling]])/('F+ , F-'!I$2-'F+ , F-'!I$3))</f>
        <v>1.6623929766613008E-2</v>
      </c>
      <c r="J1909" s="2" cm="1">
        <f t="array" ref="J1909">[1]!table_weight[Curve]*(('F+ , F-'!J$2-[1]!tbl_gk[[#This Row],[Curve]])/('F+ , F-'!J$2-'F+ , F-'!J$3))</f>
        <v>9.6339113680153961E-3</v>
      </c>
      <c r="K1909" s="2" cm="1">
        <f t="array" ref="K1909">[1]!table_weight[FKAccuracy]*(('F+ , F-'!K$2-[1]!tbl_gk[[#This Row],[FKAccuracy]])/('F+ , F-'!K$2-'F+ , F-'!K$3))</f>
        <v>9.5832065713416324E-3</v>
      </c>
      <c r="L1909" s="2" cm="1">
        <f t="array" ref="L1909">[1]!table_weight[LongPassing]*(('F+ , F-'!L$2-[1]!tbl_gk[[#This Row],[LongPassing]])/('F+ , F-'!L$2-'F+ , F-'!L$3))</f>
        <v>2.8695477304017315E-2</v>
      </c>
      <c r="M1909" s="2" cm="1">
        <f t="array" ref="M1909">[1]!table_weight[BallControl]*(('F+ , F-'!M$2-[1]!tbl_gk[[#This Row],[BallControl]])/('F+ , F-'!M$2-'F+ , F-'!M$3))</f>
        <v>1.5646051545047536E-2</v>
      </c>
      <c r="N1909" s="2" cm="1">
        <f t="array" ref="N1909">[1]!table_weight[Acceleration]*(('F+ , F-'!N$2-[1]!tbl_gk[[#This Row],[Acceleration]])/('F+ , F-'!N$2-'F+ , F-'!N$3))</f>
        <v>9.0194885377333049E-3</v>
      </c>
      <c r="O1909" s="2" cm="1">
        <f t="array" ref="O1909">[1]!table_weight[SprintSpeed]*(('F+ , F-'!O$2-[1]!tbl_gk[[#This Row],[SprintSpeed]])/('F+ , F-'!O$2-'F+ , F-'!O$3))</f>
        <v>1.124429571037419E-2</v>
      </c>
      <c r="P1909" s="2" cm="1">
        <f t="array" ref="P1909">[1]!table_weight[Agility]*(('F+ , F-'!P$2-[1]!tbl_gk[[#This Row],[Agility]])/('F+ , F-'!P$2-'F+ , F-'!P$3))</f>
        <v>5.0314759776274665E-3</v>
      </c>
      <c r="Q1909" s="2" cm="1">
        <f t="array" ref="Q1909">[1]!table_weight[Reactions]*(('F+ , F-'!Q$2-[1]!tbl_gk[[#This Row],[Reactions]])/('F+ , F-'!Q$2-'F+ , F-'!Q$3))</f>
        <v>1.8047470002526586E-3</v>
      </c>
      <c r="R1909" s="2" cm="1">
        <f t="array" ref="R1909">[1]!table_weight[Balance]*(('F+ , F-'!R$2-[1]!tbl_gk[[#This Row],[Balance]])/('F+ , F-'!R$2-'F+ , F-'!R$3))</f>
        <v>2.359325232983359E-3</v>
      </c>
      <c r="S1909" s="2" cm="1">
        <f t="array" ref="S1909">[1]!table_weight[ShotPower]*(('F+ , F-'!S$2-[1]!tbl_gk[[#This Row],[ShotPower]])/('F+ , F-'!S$2-'F+ , F-'!S$3))</f>
        <v>7.5315173595909123E-3</v>
      </c>
      <c r="T1909" s="2" cm="1">
        <f t="array" ref="T1909">[1]!table_weight[Jumping]*(('F+ , F-'!T$2-[1]!tbl_gk[[#This Row],[Jumping]])/('F+ , F-'!T$2-'F+ , F-'!T$3))</f>
        <v>3.4348410649970005E-3</v>
      </c>
      <c r="U1909" s="2" cm="1">
        <f t="array" ref="U1909">[1]!table_weight[Stamina]*(('F+ , F-'!U$2-[1]!tbl_gk[[#This Row],[Stamina]])/('F+ , F-'!U$2-'F+ , F-'!U$3))</f>
        <v>1.975033612373275E-2</v>
      </c>
      <c r="V1909" s="2" cm="1">
        <f t="array" ref="V1909">[1]!table_weight[Strength]*(('F+ , F-'!V$2-[1]!tbl_gk[[#This Row],[Strength]])/('F+ , F-'!V$2-'F+ , F-'!V$3))</f>
        <v>2.4845350370144969E-2</v>
      </c>
      <c r="W1909" s="2" cm="1">
        <f t="array" ref="W1909">[1]!table_weight[LongShots]*(('F+ , F-'!W$2-[1]!tbl_gk[[#This Row],[LongShots]])/('F+ , F-'!W$2-'F+ , F-'!W$3))</f>
        <v>9.6091773208573719E-3</v>
      </c>
      <c r="X1909" s="2" cm="1">
        <f t="array" ref="X1909">[1]!table_weight[Aggression]*(('F+ , F-'!X$2-[1]!tbl_gk[[#This Row],[Aggression]])/('F+ , F-'!X$2-'F+ , F-'!X$3))</f>
        <v>1.2777608761788841E-2</v>
      </c>
      <c r="Y1909" s="2" cm="1">
        <f t="array" ref="Y1909">[1]!table_weight[Interceptions]*(('F+ , F-'!Y$2-[1]!tbl_gk[[#This Row],[Interceptions]])/('F+ , F-'!Y$2-'F+ , F-'!Y$3))</f>
        <v>2.2161706253509151E-2</v>
      </c>
      <c r="Z1909" s="2" cm="1">
        <f t="array" ref="Z1909">[1]!table_weight[Positioning]*(('F+ , F-'!Z$2-[1]!tbl_gk[[#This Row],[Positioning]])/('F+ , F-'!Z$2-'F+ , F-'!Z$3))</f>
        <v>2.3662238447756888E-3</v>
      </c>
      <c r="AA1909" s="2" cm="1">
        <f t="array" ref="AA1909">[1]!table_weight[Vision]*(('F+ , F-'!AA$2-[1]!tbl_gk[[#This Row],[Vision]])/('F+ , F-'!AA$2-'F+ , F-'!AA$3))</f>
        <v>3.3363756211337532E-2</v>
      </c>
      <c r="AB1909" s="2" cm="1">
        <f t="array" ref="AB1909">[1]!table_weight[Penalties]*(('F+ , F-'!AB$2-[1]!tbl_gk[[#This Row],[Penalties]])/('F+ , F-'!AB$2-'F+ , F-'!AB$3))</f>
        <v>2.2313838830329571E-3</v>
      </c>
      <c r="AC1909" s="2" cm="1">
        <f t="array" ref="AC1909">[1]!table_weight[Composure]*(('F+ , F-'!AC$2-[1]!tbl_gk[[#This Row],[Composure]])/('F+ , F-'!AC$2-'F+ , F-'!AC$3))</f>
        <v>1.7613245160360534E-3</v>
      </c>
      <c r="AD1909" s="2" cm="1">
        <f t="array" ref="AD1909">[1]!table_weight[Marking]*(('F+ , F-'!AD$2-[1]!tbl_gk[[#This Row],[Marking]])/('F+ , F-'!AD$2-'F+ , F-'!AD$3))</f>
        <v>3.6282098953227655E-2</v>
      </c>
      <c r="AE1909" s="2" cm="1">
        <f t="array" ref="AE1909">[1]!table_weight[StandingTackle]*(('F+ , F-'!AE$2-[1]!tbl_gk[[#This Row],[StandingTackle]])/('F+ , F-'!AE$2-'F+ , F-'!AE$3))</f>
        <v>2.9141914719869356E-2</v>
      </c>
      <c r="AF1909" s="2" cm="1">
        <f t="array" ref="AF1909">[1]!table_weight[SlidingTackle]*(('F+ , F-'!AF$2-[1]!tbl_gk[[#This Row],[SlidingTackle]])/('F+ , F-'!AF$2-'F+ , F-'!AF$3))</f>
        <v>9.7139715732897855E-3</v>
      </c>
      <c r="AG1909" s="2" cm="1">
        <f t="array" ref="AG1909">[1]!table_weight[GKDiving]*(('F+ , F-'!AG$2-[1]!tbl_gk[[#This Row],[GKDiving]])/('F+ , F-'!AG$2-'F+ , F-'!AG$3))</f>
        <v>4.9535417300476586E-2</v>
      </c>
      <c r="AH1909" s="2" cm="1">
        <f t="array" ref="AH1909">[1]!table_weight[GKHandling]*(('F+ , F-'!AH$2-[1]!tbl_gk[[#This Row],[GKHandling]])/('F+ , F-'!AH$2-'F+ , F-'!AH$3))</f>
        <v>6.0601050250658012E-2</v>
      </c>
      <c r="AI1909" s="2" cm="1">
        <f t="array" ref="AI1909">[1]!table_weight[GKKicking]*(('F+ , F-'!AI$2-[1]!tbl_gk[[#This Row],[GKKicking]])/('F+ , F-'!AI$2-'F+ , F-'!AI$3))</f>
        <v>3.3988439306358358E-2</v>
      </c>
      <c r="AJ1909" s="2" cm="1">
        <f t="array" ref="AJ1909">[1]!table_weight[GKPositioning]*(('F+ , F-'!AJ$2-[1]!tbl_gk[[#This Row],[GKPositioning]])/('F+ , F-'!AJ$2-'F+ , F-'!AJ$3))</f>
        <v>2.4596896866443549E-2</v>
      </c>
      <c r="AK1909" s="2" cm="1">
        <f t="array" ref="AK1909">[1]!table_weight[GKReflexes]*(('F+ , F-'!AK$2-[1]!tbl_gk[[#This Row],[GKReflexes]])/('F+ , F-'!AK$2-'F+ , F-'!AK$3))</f>
        <v>5.64817631747963E-2</v>
      </c>
    </row>
    <row r="1910" spans="1:37" x14ac:dyDescent="0.55000000000000004">
      <c r="A1910" s="7">
        <f>[1]!tbl_gk[[#This Row],[ID]]</f>
        <v>269752</v>
      </c>
      <c r="B1910" s="1" cm="1">
        <f t="array" ref="B1910">[1]!table_weight[ValueEUR]*(('F+ , F-'!B$2-[1]!tbl_gk[[#This Row],[ValueEUR]])/('F+ , F-'!B$2-'F+ , F-'!B$3))</f>
        <v>1.5155438400533223E-4</v>
      </c>
      <c r="C1910" s="1" cm="1">
        <f t="array" ref="C1910">[1]!table_weight[WageEUR]*(('F+ , F-'!C$2-[1]!tbl_gk[[#This Row],[WageEUR]])/('F+ , F-'!C$2-'F+ , F-'!C$3))</f>
        <v>3.9120935309418161E-4</v>
      </c>
      <c r="D1910" s="1" cm="1">
        <f t="array" ref="D1910">[1]!table_weight[Crossing]*(('F+ , F-'!D$2-[1]!tbl_gk[[#This Row],[Crossing]])/('F+ , F-'!D$2-'F+ , F-'!D$3))</f>
        <v>3.3625286215233793E-2</v>
      </c>
      <c r="E1910" s="1" cm="1">
        <f t="array" ref="E1910">[1]!table_weight[Finishing]*(('F+ , F-'!E$2-[1]!tbl_gk[[#This Row],[Finishing]])/('F+ , F-'!E$2-'F+ , F-'!E$3))</f>
        <v>1.9965013690294877E-2</v>
      </c>
      <c r="F1910" s="1" cm="1">
        <f t="array" ref="F1910">[1]!table_weight[HeadingAccuracy]*(('F+ , F-'!F$2-[1]!tbl_gk[[#This Row],[HeadingAccuracy]])/('F+ , F-'!F$2-'F+ , F-'!F$3))</f>
        <v>1.1691929585950599E-2</v>
      </c>
      <c r="G1910" s="1" cm="1">
        <f t="array" ref="G1910">[1]!table_weight[ShortPassing]*(('F+ , F-'!G$2-[1]!tbl_gk[[#This Row],[ShortPassing]])/('F+ , F-'!G$2-'F+ , F-'!G$3))</f>
        <v>5.3440942305594832E-2</v>
      </c>
      <c r="H1910" s="1" cm="1">
        <f t="array" ref="H1910">[1]!table_weight[Volleys]*(('F+ , F-'!H$2-[1]!tbl_gk[[#This Row],[Volleys]])/('F+ , F-'!H$2-'F+ , F-'!H$3))</f>
        <v>2.4305234057750281E-3</v>
      </c>
      <c r="I1910" s="1" cm="1">
        <f t="array" ref="I1910">[1]!table_weight[Dribbling]*(('F+ , F-'!I$2-[1]!tbl_gk[[#This Row],[Dribbling]])/('F+ , F-'!I$2-'F+ , F-'!I$3))</f>
        <v>1.9557564431309422E-2</v>
      </c>
      <c r="J1910" s="1" cm="1">
        <f t="array" ref="J1910">[1]!table_weight[Curve]*(('F+ , F-'!J$2-[1]!tbl_gk[[#This Row],[Curve]])/('F+ , F-'!J$2-'F+ , F-'!J$3))</f>
        <v>9.6339113680153961E-3</v>
      </c>
      <c r="K1910" s="1" cm="1">
        <f t="array" ref="K1910">[1]!table_weight[FKAccuracy]*(('F+ , F-'!K$2-[1]!tbl_gk[[#This Row],[FKAccuracy]])/('F+ , F-'!K$2-'F+ , F-'!K$3))</f>
        <v>9.1268634012777444E-3</v>
      </c>
      <c r="L1910" s="1" cm="1">
        <f t="array" ref="L1910">[1]!table_weight[LongPassing]*(('F+ , F-'!L$2-[1]!tbl_gk[[#This Row],[LongPassing]])/('F+ , F-'!L$2-'F+ , F-'!L$3))</f>
        <v>2.3822660403335128E-2</v>
      </c>
      <c r="M1910" s="1" cm="1">
        <f t="array" ref="M1910">[1]!table_weight[BallControl]*(('F+ , F-'!M$2-[1]!tbl_gk[[#This Row],[BallControl]])/('F+ , F-'!M$2-'F+ , F-'!M$3))</f>
        <v>1.2169151201703639E-2</v>
      </c>
      <c r="N1910" s="1" cm="1">
        <f t="array" ref="N1910">[1]!table_weight[Acceleration]*(('F+ , F-'!N$2-[1]!tbl_gk[[#This Row],[Acceleration]])/('F+ , F-'!N$2-'F+ , F-'!N$3))</f>
        <v>7.666565257073309E-3</v>
      </c>
      <c r="O1910" s="1" cm="1">
        <f t="array" ref="O1910">[1]!table_weight[SprintSpeed]*(('F+ , F-'!O$2-[1]!tbl_gk[[#This Row],[SprintSpeed]])/('F+ , F-'!O$2-'F+ , F-'!O$3))</f>
        <v>1.124429571037419E-2</v>
      </c>
      <c r="P1910" s="1" cm="1">
        <f t="array" ref="P1910">[1]!table_weight[Agility]*(('F+ , F-'!P$2-[1]!tbl_gk[[#This Row],[Agility]])/('F+ , F-'!P$2-'F+ , F-'!P$3))</f>
        <v>4.2123984928974139E-3</v>
      </c>
      <c r="Q1910" s="1" cm="1">
        <f t="array" ref="Q1910">[1]!table_weight[Reactions]*(('F+ , F-'!Q$2-[1]!tbl_gk[[#This Row],[Reactions]])/('F+ , F-'!Q$2-'F+ , F-'!Q$3))</f>
        <v>1.4953618002093458E-3</v>
      </c>
      <c r="R1910" s="1" cm="1">
        <f t="array" ref="R1910">[1]!table_weight[Balance]*(('F+ , F-'!R$2-[1]!tbl_gk[[#This Row],[Balance]])/('F+ , F-'!R$2-'F+ , F-'!R$3))</f>
        <v>2.1109752084587947E-3</v>
      </c>
      <c r="S1910" s="1" cm="1">
        <f t="array" ref="S1910">[1]!table_weight[ShotPower]*(('F+ , F-'!S$2-[1]!tbl_gk[[#This Row],[ShotPower]])/('F+ , F-'!S$2-'F+ , F-'!S$3))</f>
        <v>6.7523948741159906E-3</v>
      </c>
      <c r="T1910" s="1" cm="1">
        <f t="array" ref="T1910">[1]!table_weight[Jumping]*(('F+ , F-'!T$2-[1]!tbl_gk[[#This Row],[Jumping]])/('F+ , F-'!T$2-'F+ , F-'!T$3))</f>
        <v>2.8337438786225251E-3</v>
      </c>
      <c r="U1910" s="1" cm="1">
        <f t="array" ref="U1910">[1]!table_weight[Stamina]*(('F+ , F-'!U$2-[1]!tbl_gk[[#This Row],[Stamina]])/('F+ , F-'!U$2-'F+ , F-'!U$3))</f>
        <v>1.6315495058735752E-2</v>
      </c>
      <c r="V1910" s="1" cm="1">
        <f t="array" ref="V1910">[1]!table_weight[Strength]*(('F+ , F-'!V$2-[1]!tbl_gk[[#This Row],[Strength]])/('F+ , F-'!V$2-'F+ , F-'!V$3))</f>
        <v>1.5972010952236049E-2</v>
      </c>
      <c r="W1910" s="1" cm="1">
        <f t="array" ref="W1910">[1]!table_weight[LongShots]*(('F+ , F-'!W$2-[1]!tbl_gk[[#This Row],[LongShots]])/('F+ , F-'!W$2-'F+ , F-'!W$3))</f>
        <v>1.0388299806332293E-2</v>
      </c>
      <c r="X1910" s="1" cm="1">
        <f t="array" ref="X1910">[1]!table_weight[Aggression]*(('F+ , F-'!X$2-[1]!tbl_gk[[#This Row],[Aggression]])/('F+ , F-'!X$2-'F+ , F-'!X$3))</f>
        <v>1.642835412229994E-2</v>
      </c>
      <c r="Y1910" s="1" cm="1">
        <f t="array" ref="Y1910">[1]!table_weight[Interceptions]*(('F+ , F-'!Y$2-[1]!tbl_gk[[#This Row],[Interceptions]])/('F+ , F-'!Y$2-'F+ , F-'!Y$3))</f>
        <v>2.6317026176042119E-2</v>
      </c>
      <c r="Z1910" s="1" cm="1">
        <f t="array" ref="Z1910">[1]!table_weight[Positioning]*(('F+ , F-'!Z$2-[1]!tbl_gk[[#This Row],[Positioning]])/('F+ , F-'!Z$2-'F+ , F-'!Z$3))</f>
        <v>2.2183348544772088E-3</v>
      </c>
      <c r="AA1910" s="1" cm="1">
        <f t="array" ref="AA1910">[1]!table_weight[Vision]*(('F+ , F-'!AA$2-[1]!tbl_gk[[#This Row],[Vision]])/('F+ , F-'!AA$2-'F+ , F-'!AA$3))</f>
        <v>2.7684818983875824E-2</v>
      </c>
      <c r="AB1910" s="1" cm="1">
        <f t="array" ref="AB1910">[1]!table_weight[Penalties]*(('F+ , F-'!AB$2-[1]!tbl_gk[[#This Row],[Penalties]])/('F+ , F-'!AB$2-'F+ , F-'!AB$3))</f>
        <v>2.1922367973657118E-3</v>
      </c>
      <c r="AC1910" s="1" cm="1">
        <f t="array" ref="AC1910">[1]!table_weight[Composure]*(('F+ , F-'!AC$2-[1]!tbl_gk[[#This Row],[Composure]])/('F+ , F-'!AC$2-'F+ , F-'!AC$3))</f>
        <v>2.134938807316428E-3</v>
      </c>
      <c r="AD1910" s="1" cm="1">
        <f t="array" ref="AD1910">[1]!table_weight[Marking]*(('F+ , F-'!AD$2-[1]!tbl_gk[[#This Row],[Marking]])/('F+ , F-'!AD$2-'F+ , F-'!AD$3))</f>
        <v>3.9437064079595283E-2</v>
      </c>
      <c r="AE1910" s="1" cm="1">
        <f t="array" ref="AE1910">[1]!table_weight[StandingTackle]*(('F+ , F-'!AE$2-[1]!tbl_gk[[#This Row],[StandingTackle]])/('F+ , F-'!AE$2-'F+ , F-'!AE$3))</f>
        <v>2.9141914719869356E-2</v>
      </c>
      <c r="AF1910" s="1" cm="1">
        <f t="array" ref="AF1910">[1]!table_weight[SlidingTackle]*(('F+ , F-'!AF$2-[1]!tbl_gk[[#This Row],[SlidingTackle]])/('F+ , F-'!AF$2-'F+ , F-'!AF$3))</f>
        <v>9.7139715732897855E-3</v>
      </c>
      <c r="AG1910" s="1" cm="1">
        <f t="array" ref="AG1910">[1]!table_weight[GKDiving]*(('F+ , F-'!AG$2-[1]!tbl_gk[[#This Row],[GKDiving]])/('F+ , F-'!AG$2-'F+ , F-'!AG$3))</f>
        <v>4.6119181624581652E-2</v>
      </c>
      <c r="AH1910" s="1" cm="1">
        <f t="array" ref="AH1910">[1]!table_weight[GKHandling]*(('F+ , F-'!AH$2-[1]!tbl_gk[[#This Row],[GKHandling]])/('F+ , F-'!AH$2-'F+ , F-'!AH$3))</f>
        <v>4.6341979603444362E-2</v>
      </c>
      <c r="AI1910" s="1" cm="1">
        <f t="array" ref="AI1910">[1]!table_weight[GKKicking]*(('F+ , F-'!AI$2-[1]!tbl_gk[[#This Row],[GKKicking]])/('F+ , F-'!AI$2-'F+ , F-'!AI$3))</f>
        <v>3.0410708853057477E-2</v>
      </c>
      <c r="AJ1910" s="1" cm="1">
        <f t="array" ref="AJ1910">[1]!table_weight[GKPositioning]*(('F+ , F-'!AJ$2-[1]!tbl_gk[[#This Row],[GKPositioning]])/('F+ , F-'!AJ$2-'F+ , F-'!AJ$3))</f>
        <v>1.5767241581053557E-2</v>
      </c>
      <c r="AK1910" s="1" cm="1">
        <f t="array" ref="AK1910">[1]!table_weight[GKReflexes]*(('F+ , F-'!AK$2-[1]!tbl_gk[[#This Row],[GKReflexes]])/('F+ , F-'!AK$2-'F+ , F-'!AK$3))</f>
        <v>4.55498090119325E-2</v>
      </c>
    </row>
    <row r="1911" spans="1:37" x14ac:dyDescent="0.55000000000000004">
      <c r="A1911" s="8">
        <f>[1]!tbl_gk[[#This Row],[ID]]</f>
        <v>269754</v>
      </c>
      <c r="B1911" s="2" cm="1">
        <f t="array" ref="B1911">[1]!table_weight[ValueEUR]*(('F+ , F-'!B$2-[1]!tbl_gk[[#This Row],[ValueEUR]])/('F+ , F-'!B$2-'F+ , F-'!B$3))</f>
        <v>5.2781669378639128E-5</v>
      </c>
      <c r="C1911" s="2" cm="1">
        <f t="array" ref="C1911">[1]!table_weight[WageEUR]*(('F+ , F-'!C$2-[1]!tbl_gk[[#This Row],[WageEUR]])/('F+ , F-'!C$2-'F+ , F-'!C$3))</f>
        <v>0</v>
      </c>
      <c r="D1911" s="2" cm="1">
        <f t="array" ref="D1911">[1]!table_weight[Crossing]*(('F+ , F-'!D$2-[1]!tbl_gk[[#This Row],[Crossing]])/('F+ , F-'!D$2-'F+ , F-'!D$3))</f>
        <v>3.4746129089074922E-2</v>
      </c>
      <c r="E1911" s="2" cm="1">
        <f t="array" ref="E1911">[1]!table_weight[Finishing]*(('F+ , F-'!E$2-[1]!tbl_gk[[#This Row],[Finishing]])/('F+ , F-'!E$2-'F+ , F-'!E$3))</f>
        <v>1.7968512321265388E-2</v>
      </c>
      <c r="F1911" s="2" cm="1">
        <f t="array" ref="F1911">[1]!table_weight[HeadingAccuracy]*(('F+ , F-'!F$2-[1]!tbl_gk[[#This Row],[HeadingAccuracy]])/('F+ , F-'!F$2-'F+ , F-'!F$3))</f>
        <v>1.00216539308148E-2</v>
      </c>
      <c r="G1911" s="2" cm="1">
        <f t="array" ref="G1911">[1]!table_weight[ShortPassing]*(('F+ , F-'!G$2-[1]!tbl_gk[[#This Row],[ShortPassing]])/('F+ , F-'!G$2-'F+ , F-'!G$3))</f>
        <v>5.2034601718605494E-2</v>
      </c>
      <c r="H1911" s="2" cm="1">
        <f t="array" ref="H1911">[1]!table_weight[Volleys]*(('F+ , F-'!H$2-[1]!tbl_gk[[#This Row],[Volleys]])/('F+ , F-'!H$2-'F+ , F-'!H$3))</f>
        <v>1.851827356780974E-3</v>
      </c>
      <c r="I1911" s="2" cm="1">
        <f t="array" ref="I1911">[1]!table_weight[Dribbling]*(('F+ , F-'!I$2-[1]!tbl_gk[[#This Row],[Dribbling]])/('F+ , F-'!I$2-'F+ , F-'!I$3))</f>
        <v>1.9557564431309422E-2</v>
      </c>
      <c r="J1911" s="2" cm="1">
        <f t="array" ref="J1911">[1]!table_weight[Curve]*(('F+ , F-'!J$2-[1]!tbl_gk[[#This Row],[Curve]])/('F+ , F-'!J$2-'F+ , F-'!J$3))</f>
        <v>9.6339113680153961E-3</v>
      </c>
      <c r="K1911" s="2" cm="1">
        <f t="array" ref="K1911">[1]!table_weight[FKAccuracy]*(('F+ , F-'!K$2-[1]!tbl_gk[[#This Row],[FKAccuracy]])/('F+ , F-'!K$2-'F+ , F-'!K$3))</f>
        <v>9.1268634012777444E-3</v>
      </c>
      <c r="L1911" s="2" cm="1">
        <f t="array" ref="L1911">[1]!table_weight[LongPassing]*(('F+ , F-'!L$2-[1]!tbl_gk[[#This Row],[LongPassing]])/('F+ , F-'!L$2-'F+ , F-'!L$3))</f>
        <v>2.1656964003031933E-2</v>
      </c>
      <c r="M1911" s="2" cm="1">
        <f t="array" ref="M1911">[1]!table_weight[BallControl]*(('F+ , F-'!M$2-[1]!tbl_gk[[#This Row],[BallControl]])/('F+ , F-'!M$2-'F+ , F-'!M$3))</f>
        <v>1.3907601373375588E-2</v>
      </c>
      <c r="N1911" s="2" cm="1">
        <f t="array" ref="N1911">[1]!table_weight[Acceleration]*(('F+ , F-'!N$2-[1]!tbl_gk[[#This Row],[Acceleration]])/('F+ , F-'!N$2-'F+ , F-'!N$3))</f>
        <v>9.244975751176639E-3</v>
      </c>
      <c r="O1911" s="2" cm="1">
        <f t="array" ref="O1911">[1]!table_weight[SprintSpeed]*(('F+ , F-'!O$2-[1]!tbl_gk[[#This Row],[SprintSpeed]])/('F+ , F-'!O$2-'F+ , F-'!O$3))</f>
        <v>1.2087617888652253E-2</v>
      </c>
      <c r="P1911" s="2" cm="1">
        <f t="array" ref="P1911">[1]!table_weight[Agility]*(('F+ , F-'!P$2-[1]!tbl_gk[[#This Row],[Agility]])/('F+ , F-'!P$2-'F+ , F-'!P$3))</f>
        <v>3.9783763544031132E-3</v>
      </c>
      <c r="Q1911" s="2" cm="1">
        <f t="array" ref="Q1911">[1]!table_weight[Reactions]*(('F+ , F-'!Q$2-[1]!tbl_gk[[#This Row],[Reactions]])/('F+ , F-'!Q$2-'F+ , F-'!Q$3))</f>
        <v>2.4235174003392843E-3</v>
      </c>
      <c r="R1911" s="2" cm="1">
        <f t="array" ref="R1911">[1]!table_weight[Balance]*(('F+ , F-'!R$2-[1]!tbl_gk[[#This Row],[Balance]])/('F+ , F-'!R$2-'F+ , F-'!R$3))</f>
        <v>2.4214127391145E-3</v>
      </c>
      <c r="S1911" s="2" cm="1">
        <f t="array" ref="S1911">[1]!table_weight[ShotPower]*(('F+ , F-'!S$2-[1]!tbl_gk[[#This Row],[ShotPower]])/('F+ , F-'!S$2-'F+ , F-'!S$3))</f>
        <v>7.7912248547492196E-3</v>
      </c>
      <c r="T1911" s="2" cm="1">
        <f t="array" ref="T1911">[1]!table_weight[Jumping]*(('F+ , F-'!T$2-[1]!tbl_gk[[#This Row],[Jumping]])/('F+ , F-'!T$2-'F+ , F-'!T$3))</f>
        <v>3.9500672247465502E-3</v>
      </c>
      <c r="U1911" s="2" cm="1">
        <f t="array" ref="U1911">[1]!table_weight[Stamina]*(('F+ , F-'!U$2-[1]!tbl_gk[[#This Row],[Stamina]])/('F+ , F-'!U$2-'F+ , F-'!U$3))</f>
        <v>2.3185177188729752E-2</v>
      </c>
      <c r="V1911" s="2" cm="1">
        <f t="array" ref="V1911">[1]!table_weight[Strength]*(('F+ , F-'!V$2-[1]!tbl_gk[[#This Row],[Strength]])/('F+ , F-'!V$2-'F+ , F-'!V$3))</f>
        <v>2.3958016428354077E-2</v>
      </c>
      <c r="W1911" s="2" cm="1">
        <f t="array" ref="W1911">[1]!table_weight[LongShots]*(('F+ , F-'!W$2-[1]!tbl_gk[[#This Row],[LongShots]])/('F+ , F-'!W$2-'F+ , F-'!W$3))</f>
        <v>9.3494698256990638E-3</v>
      </c>
      <c r="X1911" s="2" cm="1">
        <f t="array" ref="X1911">[1]!table_weight[Aggression]*(('F+ , F-'!X$2-[1]!tbl_gk[[#This Row],[Aggression]])/('F+ , F-'!X$2-'F+ , F-'!X$3))</f>
        <v>1.3994523881959207E-2</v>
      </c>
      <c r="Y1911" s="2" cm="1">
        <f t="array" ref="Y1911">[1]!table_weight[Interceptions]*(('F+ , F-'!Y$2-[1]!tbl_gk[[#This Row],[Interceptions]])/('F+ , F-'!Y$2-'F+ , F-'!Y$3))</f>
        <v>2.2161706253509151E-2</v>
      </c>
      <c r="Z1911" s="2" cm="1">
        <f t="array" ref="Z1911">[1]!table_weight[Positioning]*(('F+ , F-'!Z$2-[1]!tbl_gk[[#This Row],[Positioning]])/('F+ , F-'!Z$2-'F+ , F-'!Z$3))</f>
        <v>1.6267788932832863E-3</v>
      </c>
      <c r="AA1911" s="2" cm="1">
        <f t="array" ref="AA1911">[1]!table_weight[Vision]*(('F+ , F-'!AA$2-[1]!tbl_gk[[#This Row],[Vision]])/('F+ , F-'!AA$2-'F+ , F-'!AA$3))</f>
        <v>2.4135483216712255E-2</v>
      </c>
      <c r="AB1911" s="2" cm="1">
        <f t="array" ref="AB1911">[1]!table_weight[Penalties]*(('F+ , F-'!AB$2-[1]!tbl_gk[[#This Row],[Penalties]])/('F+ , F-'!AB$2-'F+ , F-'!AB$3))</f>
        <v>2.2313838830329571E-3</v>
      </c>
      <c r="AC1911" s="2" cm="1">
        <f t="array" ref="AC1911">[1]!table_weight[Composure]*(('F+ , F-'!AC$2-[1]!tbl_gk[[#This Row],[Composure]])/('F+ , F-'!AC$2-'F+ , F-'!AC$3))</f>
        <v>1.9214449265847853E-3</v>
      </c>
      <c r="AD1911" s="2" cm="1">
        <f t="array" ref="AD1911">[1]!table_weight[Marking]*(('F+ , F-'!AD$2-[1]!tbl_gk[[#This Row],[Marking]])/('F+ , F-'!AD$2-'F+ , F-'!AD$3))</f>
        <v>2.8394686137308601E-2</v>
      </c>
      <c r="AE1911" s="2" cm="1">
        <f t="array" ref="AE1911">[1]!table_weight[StandingTackle]*(('F+ , F-'!AE$2-[1]!tbl_gk[[#This Row],[StandingTackle]])/('F+ , F-'!AE$2-'F+ , F-'!AE$3))</f>
        <v>2.6900228972187096E-2</v>
      </c>
      <c r="AF1911" s="2" cm="1">
        <f t="array" ref="AF1911">[1]!table_weight[SlidingTackle]*(('F+ , F-'!AF$2-[1]!tbl_gk[[#This Row],[SlidingTackle]])/('F+ , F-'!AF$2-'F+ , F-'!AF$3))</f>
        <v>9.7139715732897855E-3</v>
      </c>
      <c r="AG1911" s="2" cm="1">
        <f t="array" ref="AG1911">[1]!table_weight[GKDiving]*(('F+ , F-'!AG$2-[1]!tbl_gk[[#This Row],[GKDiving]])/('F+ , F-'!AG$2-'F+ , F-'!AG$3))</f>
        <v>5.9784124328161402E-2</v>
      </c>
      <c r="AH1911" s="2" cm="1">
        <f t="array" ref="AH1911">[1]!table_weight[GKHandling]*(('F+ , F-'!AH$2-[1]!tbl_gk[[#This Row],[GKHandling]])/('F+ , F-'!AH$2-'F+ , F-'!AH$3))</f>
        <v>6.773058557426484E-2</v>
      </c>
      <c r="AI1911" s="2" cm="1">
        <f t="array" ref="AI1911">[1]!table_weight[GKKicking]*(('F+ , F-'!AI$2-[1]!tbl_gk[[#This Row],[GKKicking]])/('F+ , F-'!AI$2-'F+ , F-'!AI$3))</f>
        <v>3.57773045330088E-2</v>
      </c>
      <c r="AJ1911" s="2" cm="1">
        <f t="array" ref="AJ1911">[1]!table_weight[GKPositioning]*(('F+ , F-'!AJ$2-[1]!tbl_gk[[#This Row],[GKPositioning]])/('F+ , F-'!AJ$2-'F+ , F-'!AJ$3))</f>
        <v>2.5227586529685691E-2</v>
      </c>
      <c r="AK1911" s="2" cm="1">
        <f t="array" ref="AK1911">[1]!table_weight[GKReflexes]*(('F+ , F-'!AK$2-[1]!tbl_gk[[#This Row],[GKReflexes]])/('F+ , F-'!AK$2-'F+ , F-'!AK$3))</f>
        <v>6.5591724977182797E-2</v>
      </c>
    </row>
    <row r="1912" spans="1:37" x14ac:dyDescent="0.55000000000000004">
      <c r="A1912" s="7">
        <f>[1]!tbl_gk[[#This Row],[ID]]</f>
        <v>269769</v>
      </c>
      <c r="B1912" s="1" cm="1">
        <f t="array" ref="B1912">[1]!table_weight[ValueEUR]*(('F+ , F-'!B$2-[1]!tbl_gk[[#This Row],[ValueEUR]])/('F+ , F-'!B$2-'F+ , F-'!B$3))</f>
        <v>1.8492104166516199E-3</v>
      </c>
      <c r="C1912" s="1" cm="1">
        <f t="array" ref="C1912">[1]!table_weight[WageEUR]*(('F+ , F-'!C$2-[1]!tbl_gk[[#This Row],[WageEUR]])/('F+ , F-'!C$2-'F+ , F-'!C$3))</f>
        <v>5.3986890726997064E-3</v>
      </c>
      <c r="D1912" s="1" cm="1">
        <f t="array" ref="D1912">[1]!table_weight[Crossing]*(('F+ , F-'!D$2-[1]!tbl_gk[[#This Row],[Crossing]])/('F+ , F-'!D$2-'F+ , F-'!D$3))</f>
        <v>2.5779386098345909E-2</v>
      </c>
      <c r="E1912" s="1" cm="1">
        <f t="array" ref="E1912">[1]!table_weight[Finishing]*(('F+ , F-'!E$2-[1]!tbl_gk[[#This Row],[Finishing]])/('F+ , F-'!E$2-'F+ , F-'!E$3))</f>
        <v>1.59720109522359E-2</v>
      </c>
      <c r="F1912" s="1" cm="1">
        <f t="array" ref="F1912">[1]!table_weight[HeadingAccuracy]*(('F+ , F-'!F$2-[1]!tbl_gk[[#This Row],[HeadingAccuracy]])/('F+ , F-'!F$2-'F+ , F-'!F$3))</f>
        <v>9.6040850170308507E-3</v>
      </c>
      <c r="G1912" s="1" cm="1">
        <f t="array" ref="G1912">[1]!table_weight[ShortPassing]*(('F+ , F-'!G$2-[1]!tbl_gk[[#This Row],[ShortPassing]])/('F+ , F-'!G$2-'F+ , F-'!G$3))</f>
        <v>3.0939492913765434E-2</v>
      </c>
      <c r="H1912" s="1" cm="1">
        <f t="array" ref="H1912">[1]!table_weight[Volleys]*(('F+ , F-'!H$2-[1]!tbl_gk[[#This Row],[Volleys]])/('F+ , F-'!H$2-'F+ , F-'!H$3))</f>
        <v>2.1990449861774069E-3</v>
      </c>
      <c r="I1912" s="1" cm="1">
        <f t="array" ref="I1912">[1]!table_weight[Dribbling]*(('F+ , F-'!I$2-[1]!tbl_gk[[#This Row],[Dribbling]])/('F+ , F-'!I$2-'F+ , F-'!I$3))</f>
        <v>1.6623929766613008E-2</v>
      </c>
      <c r="J1912" s="1" cm="1">
        <f t="array" ref="J1912">[1]!table_weight[Curve]*(('F+ , F-'!J$2-[1]!tbl_gk[[#This Row],[Curve]])/('F+ , F-'!J$2-'F+ , F-'!J$3))</f>
        <v>6.929655545414584E-3</v>
      </c>
      <c r="K1912" s="1" cm="1">
        <f t="array" ref="K1912">[1]!table_weight[FKAccuracy]*(('F+ , F-'!K$2-[1]!tbl_gk[[#This Row],[FKAccuracy]])/('F+ , F-'!K$2-'F+ , F-'!K$3))</f>
        <v>8.3662914511712649E-3</v>
      </c>
      <c r="L1912" s="1" cm="1">
        <f t="array" ref="L1912">[1]!table_weight[LongPassing]*(('F+ , F-'!L$2-[1]!tbl_gk[[#This Row],[LongPassing]])/('F+ , F-'!L$2-'F+ , F-'!L$3))</f>
        <v>1.5701298902198155E-2</v>
      </c>
      <c r="M1912" s="1" cm="1">
        <f t="array" ref="M1912">[1]!table_weight[BallControl]*(('F+ , F-'!M$2-[1]!tbl_gk[[#This Row],[BallControl]])/('F+ , F-'!M$2-'F+ , F-'!M$3))</f>
        <v>7.823025772523768E-3</v>
      </c>
      <c r="N1912" s="1" cm="1">
        <f t="array" ref="N1912">[1]!table_weight[Acceleration]*(('F+ , F-'!N$2-[1]!tbl_gk[[#This Row],[Acceleration]])/('F+ , F-'!N$2-'F+ , F-'!N$3))</f>
        <v>6.9901036167433111E-3</v>
      </c>
      <c r="O1912" s="1" cm="1">
        <f t="array" ref="O1912">[1]!table_weight[SprintSpeed]*(('F+ , F-'!O$2-[1]!tbl_gk[[#This Row],[SprintSpeed]])/('F+ , F-'!O$2-'F+ , F-'!O$3))</f>
        <v>6.7465774262245133E-3</v>
      </c>
      <c r="P1912" s="1" cm="1">
        <f t="array" ref="P1912">[1]!table_weight[Agility]*(('F+ , F-'!P$2-[1]!tbl_gk[[#This Row],[Agility]])/('F+ , F-'!P$2-'F+ , F-'!P$3))</f>
        <v>3.0422878004259103E-3</v>
      </c>
      <c r="Q1912" s="1" cm="1">
        <f t="array" ref="Q1912">[1]!table_weight[Reactions]*(('F+ , F-'!Q$2-[1]!tbl_gk[[#This Row],[Reactions]])/('F+ , F-'!Q$2-'F+ , F-'!Q$3))</f>
        <v>8.2502720011550109E-4</v>
      </c>
      <c r="R1912" s="1" cm="1">
        <f t="array" ref="R1912">[1]!table_weight[Balance]*(('F+ , F-'!R$2-[1]!tbl_gk[[#This Row],[Balance]])/('F+ , F-'!R$2-'F+ , F-'!R$3))</f>
        <v>1.9247126900653719E-3</v>
      </c>
      <c r="S1912" s="1" cm="1">
        <f t="array" ref="S1912">[1]!table_weight[ShotPower]*(('F+ , F-'!S$2-[1]!tbl_gk[[#This Row],[ShotPower]])/('F+ , F-'!S$2-'F+ , F-'!S$3))</f>
        <v>4.1553199225329174E-3</v>
      </c>
      <c r="T1912" s="1" cm="1">
        <f t="array" ref="T1912">[1]!table_weight[Jumping]*(('F+ , F-'!T$2-[1]!tbl_gk[[#This Row],[Jumping]])/('F+ , F-'!T$2-'F+ , F-'!T$3))</f>
        <v>1.8891625857483504E-3</v>
      </c>
      <c r="U1912" s="1" cm="1">
        <f t="array" ref="U1912">[1]!table_weight[Stamina]*(('F+ , F-'!U$2-[1]!tbl_gk[[#This Row],[Stamina]])/('F+ , F-'!U$2-'F+ , F-'!U$3))</f>
        <v>4.2935513312462497E-3</v>
      </c>
      <c r="V1912" s="1" cm="1">
        <f t="array" ref="V1912">[1]!table_weight[Strength]*(('F+ , F-'!V$2-[1]!tbl_gk[[#This Row],[Strength]])/('F+ , F-'!V$2-'F+ , F-'!V$3))</f>
        <v>9.7606733596998074E-3</v>
      </c>
      <c r="W1912" s="1" cm="1">
        <f t="array" ref="W1912">[1]!table_weight[LongShots]*(('F+ , F-'!W$2-[1]!tbl_gk[[#This Row],[LongShots]])/('F+ , F-'!W$2-'F+ , F-'!W$3))</f>
        <v>8.570347340224143E-3</v>
      </c>
      <c r="X1912" s="1" cm="1">
        <f t="array" ref="X1912">[1]!table_weight[Aggression]*(('F+ , F-'!X$2-[1]!tbl_gk[[#This Row],[Aggression]])/('F+ , F-'!X$2-'F+ , F-'!X$3))</f>
        <v>5.4761180407666456E-3</v>
      </c>
      <c r="Y1912" s="1" cm="1">
        <f t="array" ref="Y1912">[1]!table_weight[Interceptions]*(('F+ , F-'!Y$2-[1]!tbl_gk[[#This Row],[Interceptions]])/('F+ , F-'!Y$2-'F+ , F-'!Y$3))</f>
        <v>1.8698939651398346E-2</v>
      </c>
      <c r="Z1912" s="1" cm="1">
        <f t="array" ref="Z1912">[1]!table_weight[Positioning]*(('F+ , F-'!Z$2-[1]!tbl_gk[[#This Row],[Positioning]])/('F+ , F-'!Z$2-'F+ , F-'!Z$3))</f>
        <v>1.1831119223878444E-3</v>
      </c>
      <c r="AA1912" s="1" cm="1">
        <f t="array" ref="AA1912">[1]!table_weight[Vision]*(('F+ , F-'!AA$2-[1]!tbl_gk[[#This Row],[Vision]])/('F+ , F-'!AA$2-'F+ , F-'!AA$3))</f>
        <v>1.3487475915221555E-2</v>
      </c>
      <c r="AB1912" s="1" cm="1">
        <f t="array" ref="AB1912">[1]!table_weight[Penalties]*(('F+ , F-'!AB$2-[1]!tbl_gk[[#This Row],[Penalties]])/('F+ , F-'!AB$2-'F+ , F-'!AB$3))</f>
        <v>2.2313838830329571E-3</v>
      </c>
      <c r="AC1912" s="1" cm="1">
        <f t="array" ref="AC1912">[1]!table_weight[Composure]*(('F+ , F-'!AC$2-[1]!tbl_gk[[#This Row],[Composure]])/('F+ , F-'!AC$2-'F+ , F-'!AC$3))</f>
        <v>5.8710817201201772E-4</v>
      </c>
      <c r="AD1912" s="1" cm="1">
        <f t="array" ref="AD1912">[1]!table_weight[Marking]*(('F+ , F-'!AD$2-[1]!tbl_gk[[#This Row],[Marking]])/('F+ , F-'!AD$2-'F+ , F-'!AD$3))</f>
        <v>2.2084755884573357E-2</v>
      </c>
      <c r="AE1912" s="1" cm="1">
        <f t="array" ref="AE1912">[1]!table_weight[StandingTackle]*(('F+ , F-'!AE$2-[1]!tbl_gk[[#This Row],[StandingTackle]])/('F+ , F-'!AE$2-'F+ , F-'!AE$3))</f>
        <v>3.1383600467551613E-2</v>
      </c>
      <c r="AF1912" s="1" cm="1">
        <f t="array" ref="AF1912">[1]!table_weight[SlidingTackle]*(('F+ , F-'!AF$2-[1]!tbl_gk[[#This Row],[SlidingTackle]])/('F+ , F-'!AF$2-'F+ , F-'!AF$3))</f>
        <v>8.9667429907290316E-3</v>
      </c>
      <c r="AG1912" s="1" cm="1">
        <f t="array" ref="AG1912">[1]!table_weight[GKDiving]*(('F+ , F-'!AG$2-[1]!tbl_gk[[#This Row],[GKDiving]])/('F+ , F-'!AG$2-'F+ , F-'!AG$3))</f>
        <v>2.3913649731264561E-2</v>
      </c>
      <c r="AH1912" s="1" cm="1">
        <f t="array" ref="AH1912">[1]!table_weight[GKHandling]*(('F+ , F-'!AH$2-[1]!tbl_gk[[#This Row],[GKHandling]])/('F+ , F-'!AH$2-'F+ , F-'!AH$3))</f>
        <v>2.3170989801722181E-2</v>
      </c>
      <c r="AI1912" s="1" cm="1">
        <f t="array" ref="AI1912">[1]!table_weight[GKKicking]*(('F+ , F-'!AI$2-[1]!tbl_gk[[#This Row],[GKKicking]])/('F+ , F-'!AI$2-'F+ , F-'!AI$3))</f>
        <v>1.8783084879829621E-2</v>
      </c>
      <c r="AJ1912" s="1" cm="1">
        <f t="array" ref="AJ1912">[1]!table_weight[GKPositioning]*(('F+ , F-'!AJ$2-[1]!tbl_gk[[#This Row],[GKPositioning]])/('F+ , F-'!AJ$2-'F+ , F-'!AJ$3))</f>
        <v>1.2613793264842845E-2</v>
      </c>
      <c r="AK1912" s="1" cm="1">
        <f t="array" ref="AK1912">[1]!table_weight[GKReflexes]*(('F+ , F-'!AK$2-[1]!tbl_gk[[#This Row],[GKReflexes]])/('F+ , F-'!AK$2-'F+ , F-'!AK$3))</f>
        <v>1.8219923604772998E-2</v>
      </c>
    </row>
    <row r="1913" spans="1:37" x14ac:dyDescent="0.55000000000000004">
      <c r="A1913" s="8">
        <f>[1]!tbl_gk[[#This Row],[ID]]</f>
        <v>269774</v>
      </c>
      <c r="B1913" s="2" cm="1">
        <f t="array" ref="B1913">[1]!table_weight[ValueEUR]*(('F+ , F-'!B$2-[1]!tbl_gk[[#This Row],[ValueEUR]])/('F+ , F-'!B$2-'F+ , F-'!B$3))</f>
        <v>1.6948780500474119E-3</v>
      </c>
      <c r="C1913" s="2" cm="1">
        <f t="array" ref="C1913">[1]!table_weight[WageEUR]*(('F+ , F-'!C$2-[1]!tbl_gk[[#This Row],[WageEUR]])/('F+ , F-'!C$2-'F+ , F-'!C$3))</f>
        <v>4.772754107749016E-3</v>
      </c>
      <c r="D1913" s="2" cm="1">
        <f t="array" ref="D1913">[1]!table_weight[Crossing]*(('F+ , F-'!D$2-[1]!tbl_gk[[#This Row],[Crossing]])/('F+ , F-'!D$2-'F+ , F-'!D$3))</f>
        <v>3.2504443341392672E-2</v>
      </c>
      <c r="E1913" s="2" cm="1">
        <f t="array" ref="E1913">[1]!table_weight[Finishing]*(('F+ , F-'!E$2-[1]!tbl_gk[[#This Row],[Finishing]])/('F+ , F-'!E$2-'F+ , F-'!E$3))</f>
        <v>1.4973760267721157E-2</v>
      </c>
      <c r="F1913" s="2" cm="1">
        <f t="array" ref="F1913">[1]!table_weight[HeadingAccuracy]*(('F+ , F-'!F$2-[1]!tbl_gk[[#This Row],[HeadingAccuracy]])/('F+ , F-'!F$2-'F+ , F-'!F$3))</f>
        <v>1.0439222844598752E-2</v>
      </c>
      <c r="G1913" s="2" cm="1">
        <f t="array" ref="G1913">[1]!table_weight[ShortPassing]*(('F+ , F-'!G$2-[1]!tbl_gk[[#This Row],[ShortPassing]])/('F+ , F-'!G$2-'F+ , F-'!G$3))</f>
        <v>4.3596558196669473E-2</v>
      </c>
      <c r="H1913" s="2" cm="1">
        <f t="array" ref="H1913">[1]!table_weight[Volleys]*(('F+ , F-'!H$2-[1]!tbl_gk[[#This Row],[Volleys]])/('F+ , F-'!H$2-'F+ , F-'!H$3))</f>
        <v>2.0833057763785961E-3</v>
      </c>
      <c r="I1913" s="2" cm="1">
        <f t="array" ref="I1913">[1]!table_weight[Dribbling]*(('F+ , F-'!I$2-[1]!tbl_gk[[#This Row],[Dribbling]])/('F+ , F-'!I$2-'F+ , F-'!I$3))</f>
        <v>1.5646051545047536E-2</v>
      </c>
      <c r="J1913" s="2" cm="1">
        <f t="array" ref="J1913">[1]!table_weight[Curve]*(('F+ , F-'!J$2-[1]!tbl_gk[[#This Row],[Curve]])/('F+ , F-'!J$2-'F+ , F-'!J$3))</f>
        <v>7.4367035121522358E-3</v>
      </c>
      <c r="K1913" s="2" cm="1">
        <f t="array" ref="K1913">[1]!table_weight[FKAccuracy]*(('F+ , F-'!K$2-[1]!tbl_gk[[#This Row],[FKAccuracy]])/('F+ , F-'!K$2-'F+ , F-'!K$3))</f>
        <v>9.2789777912990392E-3</v>
      </c>
      <c r="L1913" s="2" cm="1">
        <f t="array" ref="L1913">[1]!table_weight[LongPassing]*(('F+ , F-'!L$2-[1]!tbl_gk[[#This Row],[LongPassing]])/('F+ , F-'!L$2-'F+ , F-'!L$3))</f>
        <v>2.1656964003031933E-2</v>
      </c>
      <c r="M1913" s="2" cm="1">
        <f t="array" ref="M1913">[1]!table_weight[BallControl]*(('F+ , F-'!M$2-[1]!tbl_gk[[#This Row],[BallControl]])/('F+ , F-'!M$2-'F+ , F-'!M$3))</f>
        <v>1.0865313572949679E-2</v>
      </c>
      <c r="N1913" s="2" cm="1">
        <f t="array" ref="N1913">[1]!table_weight[Acceleration]*(('F+ , F-'!N$2-[1]!tbl_gk[[#This Row],[Acceleration]])/('F+ , F-'!N$2-'F+ , F-'!N$3))</f>
        <v>6.0881547629699816E-3</v>
      </c>
      <c r="O1913" s="2" cm="1">
        <f t="array" ref="O1913">[1]!table_weight[SprintSpeed]*(('F+ , F-'!O$2-[1]!tbl_gk[[#This Row],[SprintSpeed]])/('F+ , F-'!O$2-'F+ , F-'!O$3))</f>
        <v>5.9032552479464486E-3</v>
      </c>
      <c r="P1913" s="2" cm="1">
        <f t="array" ref="P1913">[1]!table_weight[Agility]*(('F+ , F-'!P$2-[1]!tbl_gk[[#This Row],[Agility]])/('F+ , F-'!P$2-'F+ , F-'!P$3))</f>
        <v>3.8613652851559629E-3</v>
      </c>
      <c r="Q1913" s="2" cm="1">
        <f t="array" ref="Q1913">[1]!table_weight[Reactions]*(('F+ , F-'!Q$2-[1]!tbl_gk[[#This Row],[Reactions]])/('F+ , F-'!Q$2-'F+ , F-'!Q$3))</f>
        <v>1.2891050001804705E-3</v>
      </c>
      <c r="R1913" s="2" cm="1">
        <f t="array" ref="R1913">[1]!table_weight[Balance]*(('F+ , F-'!R$2-[1]!tbl_gk[[#This Row],[Balance]])/('F+ , F-'!R$2-'F+ , F-'!R$3))</f>
        <v>2.2351502207210773E-3</v>
      </c>
      <c r="S1913" s="2" cm="1">
        <f t="array" ref="S1913">[1]!table_weight[ShotPower]*(('F+ , F-'!S$2-[1]!tbl_gk[[#This Row],[ShotPower]])/('F+ , F-'!S$2-'F+ , F-'!S$3))</f>
        <v>4.1553199225329174E-3</v>
      </c>
      <c r="T1913" s="2" cm="1">
        <f t="array" ref="T1913">[1]!table_weight[Jumping]*(('F+ , F-'!T$2-[1]!tbl_gk[[#This Row],[Jumping]])/('F+ , F-'!T$2-'F+ , F-'!T$3))</f>
        <v>2.4902597721228252E-3</v>
      </c>
      <c r="U1913" s="2" cm="1">
        <f t="array" ref="U1913">[1]!table_weight[Stamina]*(('F+ , F-'!U$2-[1]!tbl_gk[[#This Row],[Stamina]])/('F+ , F-'!U$2-'F+ , F-'!U$3))</f>
        <v>7.7283923962432506E-3</v>
      </c>
      <c r="V1913" s="2" cm="1">
        <f t="array" ref="V1913">[1]!table_weight[Strength]*(('F+ , F-'!V$2-[1]!tbl_gk[[#This Row],[Strength]])/('F+ , F-'!V$2-'F+ , F-'!V$3))</f>
        <v>1.5084677010445158E-2</v>
      </c>
      <c r="W1913" s="2" cm="1">
        <f t="array" ref="W1913">[1]!table_weight[LongShots]*(('F+ , F-'!W$2-[1]!tbl_gk[[#This Row],[LongShots]])/('F+ , F-'!W$2-'F+ , F-'!W$3))</f>
        <v>9.0897623305407575E-3</v>
      </c>
      <c r="X1913" s="2" cm="1">
        <f t="array" ref="X1913">[1]!table_weight[Aggression]*(('F+ , F-'!X$2-[1]!tbl_gk[[#This Row],[Aggression]])/('F+ , F-'!X$2-'F+ , F-'!X$3))</f>
        <v>8.5184058411925615E-3</v>
      </c>
      <c r="Y1913" s="2" cm="1">
        <f t="array" ref="Y1913">[1]!table_weight[Interceptions]*(('F+ , F-'!Y$2-[1]!tbl_gk[[#This Row],[Interceptions]])/('F+ , F-'!Y$2-'F+ , F-'!Y$3))</f>
        <v>1.9391492971820509E-2</v>
      </c>
      <c r="Z1913" s="2" cm="1">
        <f t="array" ref="Z1913">[1]!table_weight[Positioning]*(('F+ , F-'!Z$2-[1]!tbl_gk[[#This Row],[Positioning]])/('F+ , F-'!Z$2-'F+ , F-'!Z$3))</f>
        <v>1.3310009126863251E-3</v>
      </c>
      <c r="AA1913" s="2" cm="1">
        <f t="array" ref="AA1913">[1]!table_weight[Vision]*(('F+ , F-'!AA$2-[1]!tbl_gk[[#This Row],[Vision]])/('F+ , F-'!AA$2-'F+ , F-'!AA$3))</f>
        <v>1.7746678835817837E-2</v>
      </c>
      <c r="AB1913" s="2" cm="1">
        <f t="array" ref="AB1913">[1]!table_weight[Penalties]*(('F+ , F-'!AB$2-[1]!tbl_gk[[#This Row],[Penalties]])/('F+ , F-'!AB$2-'F+ , F-'!AB$3))</f>
        <v>2.2313838830329571E-3</v>
      </c>
      <c r="AC1913" s="2" cm="1">
        <f t="array" ref="AC1913">[1]!table_weight[Composure]*(('F+ , F-'!AC$2-[1]!tbl_gk[[#This Row],[Composure]])/('F+ , F-'!AC$2-'F+ , F-'!AC$3))</f>
        <v>1.4944571651214996E-3</v>
      </c>
      <c r="AD1913" s="2" cm="1">
        <f t="array" ref="AD1913">[1]!table_weight[Marking]*(('F+ , F-'!AD$2-[1]!tbl_gk[[#This Row],[Marking]])/('F+ , F-'!AD$2-'F+ , F-'!AD$3))</f>
        <v>2.5239721010940977E-2</v>
      </c>
      <c r="AE1913" s="2" cm="1">
        <f t="array" ref="AE1913">[1]!table_weight[StandingTackle]*(('F+ , F-'!AE$2-[1]!tbl_gk[[#This Row],[StandingTackle]])/('F+ , F-'!AE$2-'F+ , F-'!AE$3))</f>
        <v>2.017517172914032E-2</v>
      </c>
      <c r="AF1913" s="2" cm="1">
        <f t="array" ref="AF1913">[1]!table_weight[SlidingTackle]*(('F+ , F-'!AF$2-[1]!tbl_gk[[#This Row],[SlidingTackle]])/('F+ , F-'!AF$2-'F+ , F-'!AF$3))</f>
        <v>1.0461200155850536E-2</v>
      </c>
      <c r="AG1913" s="2" cm="1">
        <f t="array" ref="AG1913">[1]!table_weight[GKDiving]*(('F+ , F-'!AG$2-[1]!tbl_gk[[#This Row],[GKDiving]])/('F+ , F-'!AG$2-'F+ , F-'!AG$3))</f>
        <v>2.2205531893317091E-2</v>
      </c>
      <c r="AH1913" s="2" cm="1">
        <f t="array" ref="AH1913">[1]!table_weight[GKHandling]*(('F+ , F-'!AH$2-[1]!tbl_gk[[#This Row],[GKHandling]])/('F+ , F-'!AH$2-'F+ , F-'!AH$3))</f>
        <v>2.8518141294427302E-2</v>
      </c>
      <c r="AI1913" s="2" cm="1">
        <f t="array" ref="AI1913">[1]!table_weight[GKKicking]*(('F+ , F-'!AI$2-[1]!tbl_gk[[#This Row],[GKKicking]])/('F+ , F-'!AI$2-'F+ , F-'!AI$3))</f>
        <v>1.8783084879829621E-2</v>
      </c>
      <c r="AJ1913" s="2" cm="1">
        <f t="array" ref="AJ1913">[1]!table_weight[GKPositioning]*(('F+ , F-'!AJ$2-[1]!tbl_gk[[#This Row],[GKPositioning]])/('F+ , F-'!AJ$2-'F+ , F-'!AJ$3))</f>
        <v>1.0721724275116419E-2</v>
      </c>
      <c r="AK1913" s="2" cm="1">
        <f t="array" ref="AK1913">[1]!table_weight[GKReflexes]*(('F+ , F-'!AK$2-[1]!tbl_gk[[#This Row],[GKReflexes]])/('F+ , F-'!AK$2-'F+ , F-'!AK$3))</f>
        <v>2.1863908325727599E-2</v>
      </c>
    </row>
    <row r="1914" spans="1:37" x14ac:dyDescent="0.55000000000000004">
      <c r="A1914" s="7">
        <f>[1]!tbl_gk[[#This Row],[ID]]</f>
        <v>269774</v>
      </c>
      <c r="B1914" s="1" cm="1">
        <f t="array" ref="B1914">[1]!table_weight[ValueEUR]*(('F+ , F-'!B$2-[1]!tbl_gk[[#This Row],[ValueEUR]])/('F+ , F-'!B$2-'F+ , F-'!B$3))</f>
        <v>1.6948780500474119E-3</v>
      </c>
      <c r="C1914" s="1" cm="1">
        <f t="array" ref="C1914">[1]!table_weight[WageEUR]*(('F+ , F-'!C$2-[1]!tbl_gk[[#This Row],[WageEUR]])/('F+ , F-'!C$2-'F+ , F-'!C$3))</f>
        <v>4.772754107749016E-3</v>
      </c>
      <c r="D1914" s="1" cm="1">
        <f t="array" ref="D1914">[1]!table_weight[Crossing]*(('F+ , F-'!D$2-[1]!tbl_gk[[#This Row],[Crossing]])/('F+ , F-'!D$2-'F+ , F-'!D$3))</f>
        <v>3.2504443341392672E-2</v>
      </c>
      <c r="E1914" s="1" cm="1">
        <f t="array" ref="E1914">[1]!table_weight[Finishing]*(('F+ , F-'!E$2-[1]!tbl_gk[[#This Row],[Finishing]])/('F+ , F-'!E$2-'F+ , F-'!E$3))</f>
        <v>1.4973760267721157E-2</v>
      </c>
      <c r="F1914" s="1" cm="1">
        <f t="array" ref="F1914">[1]!table_weight[HeadingAccuracy]*(('F+ , F-'!F$2-[1]!tbl_gk[[#This Row],[HeadingAccuracy]])/('F+ , F-'!F$2-'F+ , F-'!F$3))</f>
        <v>1.0439222844598752E-2</v>
      </c>
      <c r="G1914" s="1" cm="1">
        <f t="array" ref="G1914">[1]!table_weight[ShortPassing]*(('F+ , F-'!G$2-[1]!tbl_gk[[#This Row],[ShortPassing]])/('F+ , F-'!G$2-'F+ , F-'!G$3))</f>
        <v>4.3596558196669473E-2</v>
      </c>
      <c r="H1914" s="1" cm="1">
        <f t="array" ref="H1914">[1]!table_weight[Volleys]*(('F+ , F-'!H$2-[1]!tbl_gk[[#This Row],[Volleys]])/('F+ , F-'!H$2-'F+ , F-'!H$3))</f>
        <v>2.0833057763785961E-3</v>
      </c>
      <c r="I1914" s="1" cm="1">
        <f t="array" ref="I1914">[1]!table_weight[Dribbling]*(('F+ , F-'!I$2-[1]!tbl_gk[[#This Row],[Dribbling]])/('F+ , F-'!I$2-'F+ , F-'!I$3))</f>
        <v>1.5646051545047536E-2</v>
      </c>
      <c r="J1914" s="1" cm="1">
        <f t="array" ref="J1914">[1]!table_weight[Curve]*(('F+ , F-'!J$2-[1]!tbl_gk[[#This Row],[Curve]])/('F+ , F-'!J$2-'F+ , F-'!J$3))</f>
        <v>7.4367035121522358E-3</v>
      </c>
      <c r="K1914" s="1" cm="1">
        <f t="array" ref="K1914">[1]!table_weight[FKAccuracy]*(('F+ , F-'!K$2-[1]!tbl_gk[[#This Row],[FKAccuracy]])/('F+ , F-'!K$2-'F+ , F-'!K$3))</f>
        <v>9.2789777912990392E-3</v>
      </c>
      <c r="L1914" s="1" cm="1">
        <f t="array" ref="L1914">[1]!table_weight[LongPassing]*(('F+ , F-'!L$2-[1]!tbl_gk[[#This Row],[LongPassing]])/('F+ , F-'!L$2-'F+ , F-'!L$3))</f>
        <v>2.1656964003031933E-2</v>
      </c>
      <c r="M1914" s="1" cm="1">
        <f t="array" ref="M1914">[1]!table_weight[BallControl]*(('F+ , F-'!M$2-[1]!tbl_gk[[#This Row],[BallControl]])/('F+ , F-'!M$2-'F+ , F-'!M$3))</f>
        <v>1.0865313572949679E-2</v>
      </c>
      <c r="N1914" s="1" cm="1">
        <f t="array" ref="N1914">[1]!table_weight[Acceleration]*(('F+ , F-'!N$2-[1]!tbl_gk[[#This Row],[Acceleration]])/('F+ , F-'!N$2-'F+ , F-'!N$3))</f>
        <v>6.0881547629699816E-3</v>
      </c>
      <c r="O1914" s="1" cm="1">
        <f t="array" ref="O1914">[1]!table_weight[SprintSpeed]*(('F+ , F-'!O$2-[1]!tbl_gk[[#This Row],[SprintSpeed]])/('F+ , F-'!O$2-'F+ , F-'!O$3))</f>
        <v>5.9032552479464486E-3</v>
      </c>
      <c r="P1914" s="1" cm="1">
        <f t="array" ref="P1914">[1]!table_weight[Agility]*(('F+ , F-'!P$2-[1]!tbl_gk[[#This Row],[Agility]])/('F+ , F-'!P$2-'F+ , F-'!P$3))</f>
        <v>3.8613652851559629E-3</v>
      </c>
      <c r="Q1914" s="1" cm="1">
        <f t="array" ref="Q1914">[1]!table_weight[Reactions]*(('F+ , F-'!Q$2-[1]!tbl_gk[[#This Row],[Reactions]])/('F+ , F-'!Q$2-'F+ , F-'!Q$3))</f>
        <v>1.2891050001804705E-3</v>
      </c>
      <c r="R1914" s="1" cm="1">
        <f t="array" ref="R1914">[1]!table_weight[Balance]*(('F+ , F-'!R$2-[1]!tbl_gk[[#This Row],[Balance]])/('F+ , F-'!R$2-'F+ , F-'!R$3))</f>
        <v>2.2351502207210773E-3</v>
      </c>
      <c r="S1914" s="1" cm="1">
        <f t="array" ref="S1914">[1]!table_weight[ShotPower]*(('F+ , F-'!S$2-[1]!tbl_gk[[#This Row],[ShotPower]])/('F+ , F-'!S$2-'F+ , F-'!S$3))</f>
        <v>4.1553199225329174E-3</v>
      </c>
      <c r="T1914" s="1" cm="1">
        <f t="array" ref="T1914">[1]!table_weight[Jumping]*(('F+ , F-'!T$2-[1]!tbl_gk[[#This Row],[Jumping]])/('F+ , F-'!T$2-'F+ , F-'!T$3))</f>
        <v>2.4902597721228252E-3</v>
      </c>
      <c r="U1914" s="1" cm="1">
        <f t="array" ref="U1914">[1]!table_weight[Stamina]*(('F+ , F-'!U$2-[1]!tbl_gk[[#This Row],[Stamina]])/('F+ , F-'!U$2-'F+ , F-'!U$3))</f>
        <v>7.7283923962432506E-3</v>
      </c>
      <c r="V1914" s="1" cm="1">
        <f t="array" ref="V1914">[1]!table_weight[Strength]*(('F+ , F-'!V$2-[1]!tbl_gk[[#This Row],[Strength]])/('F+ , F-'!V$2-'F+ , F-'!V$3))</f>
        <v>1.5084677010445158E-2</v>
      </c>
      <c r="W1914" s="1" cm="1">
        <f t="array" ref="W1914">[1]!table_weight[LongShots]*(('F+ , F-'!W$2-[1]!tbl_gk[[#This Row],[LongShots]])/('F+ , F-'!W$2-'F+ , F-'!W$3))</f>
        <v>9.0897623305407575E-3</v>
      </c>
      <c r="X1914" s="1" cm="1">
        <f t="array" ref="X1914">[1]!table_weight[Aggression]*(('F+ , F-'!X$2-[1]!tbl_gk[[#This Row],[Aggression]])/('F+ , F-'!X$2-'F+ , F-'!X$3))</f>
        <v>8.5184058411925615E-3</v>
      </c>
      <c r="Y1914" s="1" cm="1">
        <f t="array" ref="Y1914">[1]!table_weight[Interceptions]*(('F+ , F-'!Y$2-[1]!tbl_gk[[#This Row],[Interceptions]])/('F+ , F-'!Y$2-'F+ , F-'!Y$3))</f>
        <v>1.9391492971820509E-2</v>
      </c>
      <c r="Z1914" s="1" cm="1">
        <f t="array" ref="Z1914">[1]!table_weight[Positioning]*(('F+ , F-'!Z$2-[1]!tbl_gk[[#This Row],[Positioning]])/('F+ , F-'!Z$2-'F+ , F-'!Z$3))</f>
        <v>1.3310009126863251E-3</v>
      </c>
      <c r="AA1914" s="1" cm="1">
        <f t="array" ref="AA1914">[1]!table_weight[Vision]*(('F+ , F-'!AA$2-[1]!tbl_gk[[#This Row],[Vision]])/('F+ , F-'!AA$2-'F+ , F-'!AA$3))</f>
        <v>1.7746678835817837E-2</v>
      </c>
      <c r="AB1914" s="1" cm="1">
        <f t="array" ref="AB1914">[1]!table_weight[Penalties]*(('F+ , F-'!AB$2-[1]!tbl_gk[[#This Row],[Penalties]])/('F+ , F-'!AB$2-'F+ , F-'!AB$3))</f>
        <v>2.2313838830329571E-3</v>
      </c>
      <c r="AC1914" s="1" cm="1">
        <f t="array" ref="AC1914">[1]!table_weight[Composure]*(('F+ , F-'!AC$2-[1]!tbl_gk[[#This Row],[Composure]])/('F+ , F-'!AC$2-'F+ , F-'!AC$3))</f>
        <v>1.4944571651214996E-3</v>
      </c>
      <c r="AD1914" s="1" cm="1">
        <f t="array" ref="AD1914">[1]!table_weight[Marking]*(('F+ , F-'!AD$2-[1]!tbl_gk[[#This Row],[Marking]])/('F+ , F-'!AD$2-'F+ , F-'!AD$3))</f>
        <v>2.5239721010940977E-2</v>
      </c>
      <c r="AE1914" s="1" cm="1">
        <f t="array" ref="AE1914">[1]!table_weight[StandingTackle]*(('F+ , F-'!AE$2-[1]!tbl_gk[[#This Row],[StandingTackle]])/('F+ , F-'!AE$2-'F+ , F-'!AE$3))</f>
        <v>2.017517172914032E-2</v>
      </c>
      <c r="AF1914" s="1" cm="1">
        <f t="array" ref="AF1914">[1]!table_weight[SlidingTackle]*(('F+ , F-'!AF$2-[1]!tbl_gk[[#This Row],[SlidingTackle]])/('F+ , F-'!AF$2-'F+ , F-'!AF$3))</f>
        <v>1.0461200155850536E-2</v>
      </c>
      <c r="AG1914" s="1" cm="1">
        <f t="array" ref="AG1914">[1]!table_weight[GKDiving]*(('F+ , F-'!AG$2-[1]!tbl_gk[[#This Row],[GKDiving]])/('F+ , F-'!AG$2-'F+ , F-'!AG$3))</f>
        <v>2.2205531893317091E-2</v>
      </c>
      <c r="AH1914" s="1" cm="1">
        <f t="array" ref="AH1914">[1]!table_weight[GKHandling]*(('F+ , F-'!AH$2-[1]!tbl_gk[[#This Row],[GKHandling]])/('F+ , F-'!AH$2-'F+ , F-'!AH$3))</f>
        <v>2.8518141294427302E-2</v>
      </c>
      <c r="AI1914" s="1" cm="1">
        <f t="array" ref="AI1914">[1]!table_weight[GKKicking]*(('F+ , F-'!AI$2-[1]!tbl_gk[[#This Row],[GKKicking]])/('F+ , F-'!AI$2-'F+ , F-'!AI$3))</f>
        <v>1.8783084879829621E-2</v>
      </c>
      <c r="AJ1914" s="1" cm="1">
        <f t="array" ref="AJ1914">[1]!table_weight[GKPositioning]*(('F+ , F-'!AJ$2-[1]!tbl_gk[[#This Row],[GKPositioning]])/('F+ , F-'!AJ$2-'F+ , F-'!AJ$3))</f>
        <v>1.0721724275116419E-2</v>
      </c>
      <c r="AK1914" s="1" cm="1">
        <f t="array" ref="AK1914">[1]!table_weight[GKReflexes]*(('F+ , F-'!AK$2-[1]!tbl_gk[[#This Row],[GKReflexes]])/('F+ , F-'!AK$2-'F+ , F-'!AK$3))</f>
        <v>2.1863908325727599E-2</v>
      </c>
    </row>
    <row r="1915" spans="1:37" x14ac:dyDescent="0.55000000000000004">
      <c r="A1915" s="8">
        <f>[1]!tbl_gk[[#This Row],[ID]]</f>
        <v>269791</v>
      </c>
      <c r="B1915" s="2" cm="1">
        <f t="array" ref="B1915">[1]!table_weight[ValueEUR]*(('F+ , F-'!B$2-[1]!tbl_gk[[#This Row],[ValueEUR]])/('F+ , F-'!B$2-'F+ , F-'!B$3))</f>
        <v>9.7538055693859437E-5</v>
      </c>
      <c r="C1915" s="2" cm="1">
        <f t="array" ref="C1915">[1]!table_weight[WageEUR]*(('F+ , F-'!C$2-[1]!tbl_gk[[#This Row],[WageEUR]])/('F+ , F-'!C$2-'F+ , F-'!C$3))</f>
        <v>0</v>
      </c>
      <c r="D1915" s="2" cm="1">
        <f t="array" ref="D1915">[1]!table_weight[Crossing]*(('F+ , F-'!D$2-[1]!tbl_gk[[#This Row],[Crossing]])/('F+ , F-'!D$2-'F+ , F-'!D$3))</f>
        <v>3.6987814836757178E-2</v>
      </c>
      <c r="E1915" s="2" cm="1">
        <f t="array" ref="E1915">[1]!table_weight[Finishing]*(('F+ , F-'!E$2-[1]!tbl_gk[[#This Row],[Finishing]])/('F+ , F-'!E$2-'F+ , F-'!E$3))</f>
        <v>1.59720109522359E-2</v>
      </c>
      <c r="F1915" s="2" cm="1">
        <f t="array" ref="F1915">[1]!table_weight[HeadingAccuracy]*(('F+ , F-'!F$2-[1]!tbl_gk[[#This Row],[HeadingAccuracy]])/('F+ , F-'!F$2-'F+ , F-'!F$3))</f>
        <v>1.08567917583827E-2</v>
      </c>
      <c r="G1915" s="2" cm="1">
        <f t="array" ref="G1915">[1]!table_weight[ShortPassing]*(('F+ , F-'!G$2-[1]!tbl_gk[[#This Row],[ShortPassing]])/('F+ , F-'!G$2-'F+ , F-'!G$3))</f>
        <v>4.9221920544626818E-2</v>
      </c>
      <c r="H1915" s="2" cm="1">
        <f t="array" ref="H1915">[1]!table_weight[Volleys]*(('F+ , F-'!H$2-[1]!tbl_gk[[#This Row],[Volleys]])/('F+ , F-'!H$2-'F+ , F-'!H$3))</f>
        <v>2.0833057763785961E-3</v>
      </c>
      <c r="I1915" s="2" cm="1">
        <f t="array" ref="I1915">[1]!table_weight[Dribbling]*(('F+ , F-'!I$2-[1]!tbl_gk[[#This Row],[Dribbling]])/('F+ , F-'!I$2-'F+ , F-'!I$3))</f>
        <v>1.7601807988178481E-2</v>
      </c>
      <c r="J1915" s="2" cm="1">
        <f t="array" ref="J1915">[1]!table_weight[Curve]*(('F+ , F-'!J$2-[1]!tbl_gk[[#This Row],[Curve]])/('F+ , F-'!J$2-'F+ , F-'!J$3))</f>
        <v>9.6339113680153961E-3</v>
      </c>
      <c r="K1915" s="2" cm="1">
        <f t="array" ref="K1915">[1]!table_weight[FKAccuracy]*(('F+ , F-'!K$2-[1]!tbl_gk[[#This Row],[FKAccuracy]])/('F+ , F-'!K$2-'F+ , F-'!K$3))</f>
        <v>9.1268634012777444E-3</v>
      </c>
      <c r="L1915" s="2" cm="1">
        <f t="array" ref="L1915">[1]!table_weight[LongPassing]*(('F+ , F-'!L$2-[1]!tbl_gk[[#This Row],[LongPassing]])/('F+ , F-'!L$2-'F+ , F-'!L$3))</f>
        <v>2.2739812203183531E-2</v>
      </c>
      <c r="M1915" s="2" cm="1">
        <f t="array" ref="M1915">[1]!table_weight[BallControl]*(('F+ , F-'!M$2-[1]!tbl_gk[[#This Row],[BallControl]])/('F+ , F-'!M$2-'F+ , F-'!M$3))</f>
        <v>1.5211439002129552E-2</v>
      </c>
      <c r="N1915" s="2" cm="1">
        <f t="array" ref="N1915">[1]!table_weight[Acceleration]*(('F+ , F-'!N$2-[1]!tbl_gk[[#This Row],[Acceleration]])/('F+ , F-'!N$2-'F+ , F-'!N$3))</f>
        <v>8.1175396839599755E-3</v>
      </c>
      <c r="O1915" s="2" cm="1">
        <f t="array" ref="O1915">[1]!table_weight[SprintSpeed]*(('F+ , F-'!O$2-[1]!tbl_gk[[#This Row],[SprintSpeed]])/('F+ , F-'!O$2-'F+ , F-'!O$3))</f>
        <v>1.3212047459689671E-2</v>
      </c>
      <c r="P1915" s="2" cm="1">
        <f t="array" ref="P1915">[1]!table_weight[Agility]*(('F+ , F-'!P$2-[1]!tbl_gk[[#This Row],[Agility]])/('F+ , F-'!P$2-'F+ , F-'!P$3))</f>
        <v>5.1484870468746172E-3</v>
      </c>
      <c r="Q1915" s="2" cm="1">
        <f t="array" ref="Q1915">[1]!table_weight[Reactions]*(('F+ , F-'!Q$2-[1]!tbl_gk[[#This Row],[Reactions]])/('F+ , F-'!Q$2-'F+ , F-'!Q$3))</f>
        <v>2.7844668003898163E-3</v>
      </c>
      <c r="R1915" s="2" cm="1">
        <f t="array" ref="R1915">[1]!table_weight[Balance]*(('F+ , F-'!R$2-[1]!tbl_gk[[#This Row],[Balance]])/('F+ , F-'!R$2-'F+ , F-'!R$3))</f>
        <v>2.6076752575079228E-3</v>
      </c>
      <c r="S1915" s="2" cm="1">
        <f t="array" ref="S1915">[1]!table_weight[ShotPower]*(('F+ , F-'!S$2-[1]!tbl_gk[[#This Row],[ShotPower]])/('F+ , F-'!S$2-'F+ , F-'!S$3))</f>
        <v>7.0121023692742987E-3</v>
      </c>
      <c r="T1915" s="2" cm="1">
        <f t="array" ref="T1915">[1]!table_weight[Jumping]*(('F+ , F-'!T$2-[1]!tbl_gk[[#This Row],[Jumping]])/('F+ , F-'!T$2-'F+ , F-'!T$3))</f>
        <v>3.8641961981216257E-3</v>
      </c>
      <c r="U1915" s="2" cm="1">
        <f t="array" ref="U1915">[1]!table_weight[Stamina]*(('F+ , F-'!U$2-[1]!tbl_gk[[#This Row],[Stamina]])/('F+ , F-'!U$2-'F+ , F-'!U$3))</f>
        <v>1.3739364259988E-2</v>
      </c>
      <c r="V1915" s="2" cm="1">
        <f t="array" ref="V1915">[1]!table_weight[Strength]*(('F+ , F-'!V$2-[1]!tbl_gk[[#This Row],[Strength]])/('F+ , F-'!V$2-'F+ , F-'!V$3))</f>
        <v>3.1944021904472097E-2</v>
      </c>
      <c r="W1915" s="2" cm="1">
        <f t="array" ref="W1915">[1]!table_weight[LongShots]*(('F+ , F-'!W$2-[1]!tbl_gk[[#This Row],[LongShots]])/('F+ , F-'!W$2-'F+ , F-'!W$3))</f>
        <v>1.0128592311173986E-2</v>
      </c>
      <c r="X1915" s="2" cm="1">
        <f t="array" ref="X1915">[1]!table_weight[Aggression]*(('F+ , F-'!X$2-[1]!tbl_gk[[#This Row],[Aggression]])/('F+ , F-'!X$2-'F+ , F-'!X$3))</f>
        <v>9.1268634012777444E-3</v>
      </c>
      <c r="Y1915" s="2" cm="1">
        <f t="array" ref="Y1915">[1]!table_weight[Interceptions]*(('F+ , F-'!Y$2-[1]!tbl_gk[[#This Row],[Interceptions]])/('F+ , F-'!Y$2-'F+ , F-'!Y$3))</f>
        <v>2.4239366214775633E-2</v>
      </c>
      <c r="Z1915" s="2" cm="1">
        <f t="array" ref="Z1915">[1]!table_weight[Positioning]*(('F+ , F-'!Z$2-[1]!tbl_gk[[#This Row],[Positioning]])/('F+ , F-'!Z$2-'F+ , F-'!Z$3))</f>
        <v>1.7746678835817667E-3</v>
      </c>
      <c r="AA1915" s="2" cm="1">
        <f t="array" ref="AA1915">[1]!table_weight[Vision]*(('F+ , F-'!AA$2-[1]!tbl_gk[[#This Row],[Vision]])/('F+ , F-'!AA$2-'F+ , F-'!AA$3))</f>
        <v>2.1296014602981403E-2</v>
      </c>
      <c r="AB1915" s="2" cm="1">
        <f t="array" ref="AB1915">[1]!table_weight[Penalties]*(('F+ , F-'!AB$2-[1]!tbl_gk[[#This Row],[Penalties]])/('F+ , F-'!AB$2-'F+ , F-'!AB$3))</f>
        <v>2.3096780543674466E-3</v>
      </c>
      <c r="AC1915" s="2" cm="1">
        <f t="array" ref="AC1915">[1]!table_weight[Composure]*(('F+ , F-'!AC$2-[1]!tbl_gk[[#This Row],[Composure]])/('F+ , F-'!AC$2-'F+ , F-'!AC$3))</f>
        <v>1.9748183967676961E-3</v>
      </c>
      <c r="AD1915" s="2" cm="1">
        <f t="array" ref="AD1915">[1]!table_weight[Marking]*(('F+ , F-'!AD$2-[1]!tbl_gk[[#This Row],[Marking]])/('F+ , F-'!AD$2-'F+ , F-'!AD$3))</f>
        <v>3.4704616390043845E-2</v>
      </c>
      <c r="AE1915" s="2" cm="1">
        <f t="array" ref="AE1915">[1]!table_weight[StandingTackle]*(('F+ , F-'!AE$2-[1]!tbl_gk[[#This Row],[StandingTackle]])/('F+ , F-'!AE$2-'F+ , F-'!AE$3))</f>
        <v>1.7933485981458063E-2</v>
      </c>
      <c r="AF1915" s="2" cm="1">
        <f t="array" ref="AF1915">[1]!table_weight[SlidingTackle]*(('F+ , F-'!AF$2-[1]!tbl_gk[[#This Row],[SlidingTackle]])/('F+ , F-'!AF$2-'F+ , F-'!AF$3))</f>
        <v>5.977828660486021E-3</v>
      </c>
      <c r="AG1915" s="2" cm="1">
        <f t="array" ref="AG1915">[1]!table_weight[GKDiving]*(('F+ , F-'!AG$2-[1]!tbl_gk[[#This Row],[GKDiving]])/('F+ , F-'!AG$2-'F+ , F-'!AG$3))</f>
        <v>5.8076006490213938E-2</v>
      </c>
      <c r="AH1915" s="2" cm="1">
        <f t="array" ref="AH1915">[1]!table_weight[GKHandling]*(('F+ , F-'!AH$2-[1]!tbl_gk[[#This Row],[GKHandling]])/('F+ , F-'!AH$2-'F+ , F-'!AH$3))</f>
        <v>6.0601050250658012E-2</v>
      </c>
      <c r="AI1915" s="2" cm="1">
        <f t="array" ref="AI1915">[1]!table_weight[GKKicking]*(('F+ , F-'!AI$2-[1]!tbl_gk[[#This Row],[GKKicking]])/('F+ , F-'!AI$2-'F+ , F-'!AI$3))</f>
        <v>3.2199574079707916E-2</v>
      </c>
      <c r="AJ1915" s="2" cm="1">
        <f t="array" ref="AJ1915">[1]!table_weight[GKPositioning]*(('F+ , F-'!AJ$2-[1]!tbl_gk[[#This Row],[GKPositioning]])/('F+ , F-'!AJ$2-'F+ , F-'!AJ$3))</f>
        <v>2.0812758886990693E-2</v>
      </c>
      <c r="AK1915" s="2" cm="1">
        <f t="array" ref="AK1915">[1]!table_weight[GKReflexes]*(('F+ , F-'!AK$2-[1]!tbl_gk[[#This Row],[GKReflexes]])/('F+ , F-'!AK$2-'F+ , F-'!AK$3))</f>
        <v>5.4659770814318998E-2</v>
      </c>
    </row>
    <row r="1916" spans="1:37" x14ac:dyDescent="0.55000000000000004">
      <c r="A1916" s="7">
        <f>[1]!tbl_gk[[#This Row],[ID]]</f>
        <v>269795</v>
      </c>
      <c r="B1916" s="1" cm="1">
        <f t="array" ref="B1916">[1]!table_weight[ValueEUR]*(('F+ , F-'!B$2-[1]!tbl_gk[[#This Row],[ValueEUR]])/('F+ , F-'!B$2-'F+ , F-'!B$3))</f>
        <v>8.9821437363649033E-5</v>
      </c>
      <c r="C1916" s="1" cm="1">
        <f t="array" ref="C1916">[1]!table_weight[WageEUR]*(('F+ , F-'!C$2-[1]!tbl_gk[[#This Row],[WageEUR]])/('F+ , F-'!C$2-'F+ , F-'!C$3))</f>
        <v>0</v>
      </c>
      <c r="D1916" s="1" cm="1">
        <f t="array" ref="D1916">[1]!table_weight[Crossing]*(('F+ , F-'!D$2-[1]!tbl_gk[[#This Row],[Crossing]])/('F+ , F-'!D$2-'F+ , F-'!D$3))</f>
        <v>3.4746129089074922E-2</v>
      </c>
      <c r="E1916" s="1" cm="1">
        <f t="array" ref="E1916">[1]!table_weight[Finishing]*(('F+ , F-'!E$2-[1]!tbl_gk[[#This Row],[Finishing]])/('F+ , F-'!E$2-'F+ , F-'!E$3))</f>
        <v>2.096326437480962E-2</v>
      </c>
      <c r="F1916" s="1" cm="1">
        <f t="array" ref="F1916">[1]!table_weight[HeadingAccuracy]*(('F+ , F-'!F$2-[1]!tbl_gk[[#This Row],[HeadingAccuracy]])/('F+ , F-'!F$2-'F+ , F-'!F$3))</f>
        <v>9.6040850170308507E-3</v>
      </c>
      <c r="G1916" s="1" cm="1">
        <f t="array" ref="G1916">[1]!table_weight[ShortPassing]*(('F+ , F-'!G$2-[1]!tbl_gk[[#This Row],[ShortPassing]])/('F+ , F-'!G$2-'F+ , F-'!G$3))</f>
        <v>3.9377536435701459E-2</v>
      </c>
      <c r="H1916" s="1" cm="1">
        <f t="array" ref="H1916">[1]!table_weight[Volleys]*(('F+ , F-'!H$2-[1]!tbl_gk[[#This Row],[Volleys]])/('F+ , F-'!H$2-'F+ , F-'!H$3))</f>
        <v>2.0833057763785961E-3</v>
      </c>
      <c r="I1916" s="1" cm="1">
        <f t="array" ref="I1916">[1]!table_weight[Dribbling]*(('F+ , F-'!I$2-[1]!tbl_gk[[#This Row],[Dribbling]])/('F+ , F-'!I$2-'F+ , F-'!I$3))</f>
        <v>1.0756660437220181E-2</v>
      </c>
      <c r="J1916" s="1" cm="1">
        <f t="array" ref="J1916">[1]!table_weight[Curve]*(('F+ , F-'!J$2-[1]!tbl_gk[[#This Row],[Curve]])/('F+ , F-'!J$2-'F+ , F-'!J$3))</f>
        <v>8.6198154345400926E-3</v>
      </c>
      <c r="K1916" s="1" cm="1">
        <f t="array" ref="K1916">[1]!table_weight[FKAccuracy]*(('F+ , F-'!K$2-[1]!tbl_gk[[#This Row],[FKAccuracy]])/('F+ , F-'!K$2-'F+ , F-'!K$3))</f>
        <v>9.7353209613629272E-3</v>
      </c>
      <c r="L1916" s="1" cm="1">
        <f t="array" ref="L1916">[1]!table_weight[LongPassing]*(('F+ , F-'!L$2-[1]!tbl_gk[[#This Row],[LongPassing]])/('F+ , F-'!L$2-'F+ , F-'!L$3))</f>
        <v>1.4077026601970757E-2</v>
      </c>
      <c r="M1916" s="1" cm="1">
        <f t="array" ref="M1916">[1]!table_weight[BallControl]*(('F+ , F-'!M$2-[1]!tbl_gk[[#This Row],[BallControl]])/('F+ , F-'!M$2-'F+ , F-'!M$3))</f>
        <v>1.3907601373375588E-2</v>
      </c>
      <c r="N1916" s="1" cm="1">
        <f t="array" ref="N1916">[1]!table_weight[Acceleration]*(('F+ , F-'!N$2-[1]!tbl_gk[[#This Row],[Acceleration]])/('F+ , F-'!N$2-'F+ , F-'!N$3))</f>
        <v>4.0587698419799877E-3</v>
      </c>
      <c r="O1916" s="1" cm="1">
        <f t="array" ref="O1916">[1]!table_weight[SprintSpeed]*(('F+ , F-'!O$2-[1]!tbl_gk[[#This Row],[SprintSpeed]])/('F+ , F-'!O$2-'F+ , F-'!O$3))</f>
        <v>5.9032552479464486E-3</v>
      </c>
      <c r="P1916" s="1" cm="1">
        <f t="array" ref="P1916">[1]!table_weight[Agility]*(('F+ , F-'!P$2-[1]!tbl_gk[[#This Row],[Agility]])/('F+ , F-'!P$2-'F+ , F-'!P$3))</f>
        <v>2.2232103156958572E-3</v>
      </c>
      <c r="Q1916" s="1" cm="1">
        <f t="array" ref="Q1916">[1]!table_weight[Reactions]*(('F+ , F-'!Q$2-[1]!tbl_gk[[#This Row],[Reactions]])/('F+ , F-'!Q$2-'F+ , F-'!Q$3))</f>
        <v>1.9594396002743149E-3</v>
      </c>
      <c r="R1916" s="1" cm="1">
        <f t="array" ref="R1916">[1]!table_weight[Balance]*(('F+ , F-'!R$2-[1]!tbl_gk[[#This Row],[Balance]])/('F+ , F-'!R$2-'F+ , F-'!R$3))</f>
        <v>1.5521876532785257E-3</v>
      </c>
      <c r="S1916" s="1" cm="1">
        <f t="array" ref="S1916">[1]!table_weight[ShotPower]*(('F+ , F-'!S$2-[1]!tbl_gk[[#This Row],[ShotPower]])/('F+ , F-'!S$2-'F+ , F-'!S$3))</f>
        <v>5.9732723886410689E-3</v>
      </c>
      <c r="T1916" s="1" cm="1">
        <f t="array" ref="T1916">[1]!table_weight[Jumping]*(('F+ , F-'!T$2-[1]!tbl_gk[[#This Row],[Jumping]])/('F+ , F-'!T$2-'F+ , F-'!T$3))</f>
        <v>1.8891625857483504E-3</v>
      </c>
      <c r="U1916" s="1" cm="1">
        <f t="array" ref="U1916">[1]!table_weight[Stamina]*(('F+ , F-'!U$2-[1]!tbl_gk[[#This Row],[Stamina]])/('F+ , F-'!U$2-'F+ , F-'!U$3))</f>
        <v>2.1467756656231247E-2</v>
      </c>
      <c r="V1916" s="1" cm="1">
        <f t="array" ref="V1916">[1]!table_weight[Strength]*(('F+ , F-'!V$2-[1]!tbl_gk[[#This Row],[Strength]])/('F+ , F-'!V$2-'F+ , F-'!V$3))</f>
        <v>2.9282020079099427E-2</v>
      </c>
      <c r="W1916" s="1" cm="1">
        <f t="array" ref="W1916">[1]!table_weight[LongShots]*(('F+ , F-'!W$2-[1]!tbl_gk[[#This Row],[LongShots]])/('F+ , F-'!W$2-'F+ , F-'!W$3))</f>
        <v>9.6091773208573719E-3</v>
      </c>
      <c r="X1916" s="1" cm="1">
        <f t="array" ref="X1916">[1]!table_weight[Aggression]*(('F+ , F-'!X$2-[1]!tbl_gk[[#This Row],[Aggression]])/('F+ , F-'!X$2-'F+ , F-'!X$3))</f>
        <v>9.1268634012777444E-3</v>
      </c>
      <c r="Y1916" s="1" cm="1">
        <f t="array" ref="Y1916">[1]!table_weight[Interceptions]*(('F+ , F-'!Y$2-[1]!tbl_gk[[#This Row],[Interceptions]])/('F+ , F-'!Y$2-'F+ , F-'!Y$3))</f>
        <v>1.7313833010554024E-2</v>
      </c>
      <c r="Z1916" s="1" cm="1">
        <f t="array" ref="Z1916">[1]!table_weight[Positioning]*(('F+ , F-'!Z$2-[1]!tbl_gk[[#This Row],[Positioning]])/('F+ , F-'!Z$2-'F+ , F-'!Z$3))</f>
        <v>1.9225568738802474E-3</v>
      </c>
      <c r="AA1916" s="1" cm="1">
        <f t="array" ref="AA1916">[1]!table_weight[Vision]*(('F+ , F-'!AA$2-[1]!tbl_gk[[#This Row],[Vision]])/('F+ , F-'!AA$2-'F+ , F-'!AA$3))</f>
        <v>2.200588175641412E-2</v>
      </c>
      <c r="AB1916" s="1" cm="1">
        <f t="array" ref="AB1916">[1]!table_weight[Penalties]*(('F+ , F-'!AB$2-[1]!tbl_gk[[#This Row],[Penalties]])/('F+ , F-'!AB$2-'F+ , F-'!AB$3))</f>
        <v>2.2313838830329571E-3</v>
      </c>
      <c r="AC1916" s="1" cm="1">
        <f t="array" ref="AC1916">[1]!table_weight[Composure]*(('F+ , F-'!AC$2-[1]!tbl_gk[[#This Row],[Composure]])/('F+ , F-'!AC$2-'F+ , F-'!AC$3))</f>
        <v>1.6012041054873211E-3</v>
      </c>
      <c r="AD1916" s="1" cm="1">
        <f t="array" ref="AD1916">[1]!table_weight[Marking]*(('F+ , F-'!AD$2-[1]!tbl_gk[[#This Row],[Marking]])/('F+ , F-'!AD$2-'F+ , F-'!AD$3))</f>
        <v>2.2084755884573357E-2</v>
      </c>
      <c r="AE1916" s="1" cm="1">
        <f t="array" ref="AE1916">[1]!table_weight[StandingTackle]*(('F+ , F-'!AE$2-[1]!tbl_gk[[#This Row],[StandingTackle]])/('F+ , F-'!AE$2-'F+ , F-'!AE$3))</f>
        <v>2.9141914719869356E-2</v>
      </c>
      <c r="AF1916" s="1" cm="1">
        <f t="array" ref="AF1916">[1]!table_weight[SlidingTackle]*(('F+ , F-'!AF$2-[1]!tbl_gk[[#This Row],[SlidingTackle]])/('F+ , F-'!AF$2-'F+ , F-'!AF$3))</f>
        <v>7.4722858256075263E-3</v>
      </c>
      <c r="AG1916" s="1" cm="1">
        <f t="array" ref="AG1916">[1]!table_weight[GKDiving]*(('F+ , F-'!AG$2-[1]!tbl_gk[[#This Row],[GKDiving]])/('F+ , F-'!AG$2-'F+ , F-'!AG$3))</f>
        <v>5.6367888652266468E-2</v>
      </c>
      <c r="AH1916" s="1" cm="1">
        <f t="array" ref="AH1916">[1]!table_weight[GKHandling]*(('F+ , F-'!AH$2-[1]!tbl_gk[[#This Row],[GKHandling]])/('F+ , F-'!AH$2-'F+ , F-'!AH$3))</f>
        <v>6.5948201743363147E-2</v>
      </c>
      <c r="AI1916" s="1" cm="1">
        <f t="array" ref="AI1916">[1]!table_weight[GKKicking]*(('F+ , F-'!AI$2-[1]!tbl_gk[[#This Row],[GKKicking]])/('F+ , F-'!AI$2-'F+ , F-'!AI$3))</f>
        <v>2.7727411013081817E-2</v>
      </c>
      <c r="AJ1916" s="1" cm="1">
        <f t="array" ref="AJ1916">[1]!table_weight[GKPositioning]*(('F+ , F-'!AJ$2-[1]!tbl_gk[[#This Row],[GKPositioning]])/('F+ , F-'!AJ$2-'F+ , F-'!AJ$3))</f>
        <v>2.2704827876717123E-2</v>
      </c>
      <c r="AK1916" s="1" cm="1">
        <f t="array" ref="AK1916">[1]!table_weight[GKReflexes]*(('F+ , F-'!AK$2-[1]!tbl_gk[[#This Row],[GKReflexes]])/('F+ , F-'!AK$2-'F+ , F-'!AK$3))</f>
        <v>6.5591724977182797E-2</v>
      </c>
    </row>
    <row r="1917" spans="1:37" x14ac:dyDescent="0.55000000000000004">
      <c r="A1917" s="8">
        <f>[1]!tbl_gk[[#This Row],[ID]]</f>
        <v>269827</v>
      </c>
      <c r="B1917" s="2" cm="1">
        <f t="array" ref="B1917">[1]!table_weight[ValueEUR]*(('F+ , F-'!B$2-[1]!tbl_gk[[#This Row],[ValueEUR]])/('F+ , F-'!B$2-'F+ , F-'!B$3))</f>
        <v>7.4388200703228241E-5</v>
      </c>
      <c r="C1917" s="2" cm="1">
        <f t="array" ref="C1917">[1]!table_weight[WageEUR]*(('F+ , F-'!C$2-[1]!tbl_gk[[#This Row],[WageEUR]])/('F+ , F-'!C$2-'F+ , F-'!C$3))</f>
        <v>2.3472561185650898E-4</v>
      </c>
      <c r="D1917" s="2" cm="1">
        <f t="array" ref="D1917">[1]!table_weight[Crossing]*(('F+ , F-'!D$2-[1]!tbl_gk[[#This Row],[Crossing]])/('F+ , F-'!D$2-'F+ , F-'!D$3))</f>
        <v>3.5866971962916043E-2</v>
      </c>
      <c r="E1917" s="2" cm="1">
        <f t="array" ref="E1917">[1]!table_weight[Finishing]*(('F+ , F-'!E$2-[1]!tbl_gk[[#This Row],[Finishing]])/('F+ , F-'!E$2-'F+ , F-'!E$3))</f>
        <v>2.096326437480962E-2</v>
      </c>
      <c r="F1917" s="2" cm="1">
        <f t="array" ref="F1917">[1]!table_weight[HeadingAccuracy]*(('F+ , F-'!F$2-[1]!tbl_gk[[#This Row],[HeadingAccuracy]])/('F+ , F-'!F$2-'F+ , F-'!F$3))</f>
        <v>1.1691929585950599E-2</v>
      </c>
      <c r="G1917" s="2" cm="1">
        <f t="array" ref="G1917">[1]!table_weight[ShortPassing]*(('F+ , F-'!G$2-[1]!tbl_gk[[#This Row],[ShortPassing]])/('F+ , F-'!G$2-'F+ , F-'!G$3))</f>
        <v>6.047264524054153E-2</v>
      </c>
      <c r="H1917" s="2" cm="1">
        <f t="array" ref="H1917">[1]!table_weight[Volleys]*(('F+ , F-'!H$2-[1]!tbl_gk[[#This Row],[Volleys]])/('F+ , F-'!H$2-'F+ , F-'!H$3))</f>
        <v>1.9675665665797848E-3</v>
      </c>
      <c r="I1917" s="2" cm="1">
        <f t="array" ref="I1917">[1]!table_weight[Dribbling]*(('F+ , F-'!I$2-[1]!tbl_gk[[#This Row],[Dribbling]])/('F+ , F-'!I$2-'F+ , F-'!I$3))</f>
        <v>2.4446955539136776E-2</v>
      </c>
      <c r="J1917" s="2" cm="1">
        <f t="array" ref="J1917">[1]!table_weight[Curve]*(('F+ , F-'!J$2-[1]!tbl_gk[[#This Row],[Curve]])/('F+ , F-'!J$2-'F+ , F-'!J$3))</f>
        <v>9.295879390190295E-3</v>
      </c>
      <c r="K1917" s="2" cm="1">
        <f t="array" ref="K1917">[1]!table_weight[FKAccuracy]*(('F+ , F-'!K$2-[1]!tbl_gk[[#This Row],[FKAccuracy]])/('F+ , F-'!K$2-'F+ , F-'!K$3))</f>
        <v>9.7353209613629272E-3</v>
      </c>
      <c r="L1917" s="2" cm="1">
        <f t="array" ref="L1917">[1]!table_weight[LongPassing]*(('F+ , F-'!L$2-[1]!tbl_gk[[#This Row],[LongPassing]])/('F+ , F-'!L$2-'F+ , F-'!L$3))</f>
        <v>2.3822660403335128E-2</v>
      </c>
      <c r="M1917" s="2" cm="1">
        <f t="array" ref="M1917">[1]!table_weight[BallControl]*(('F+ , F-'!M$2-[1]!tbl_gk[[#This Row],[BallControl]])/('F+ , F-'!M$2-'F+ , F-'!M$3))</f>
        <v>1.4342213916293577E-2</v>
      </c>
      <c r="N1917" s="2" cm="1">
        <f t="array" ref="N1917">[1]!table_weight[Acceleration]*(('F+ , F-'!N$2-[1]!tbl_gk[[#This Row],[Acceleration]])/('F+ , F-'!N$2-'F+ , F-'!N$3))</f>
        <v>8.1175396839599755E-3</v>
      </c>
      <c r="O1917" s="2" cm="1">
        <f t="array" ref="O1917">[1]!table_weight[SprintSpeed]*(('F+ , F-'!O$2-[1]!tbl_gk[[#This Row],[SprintSpeed]])/('F+ , F-'!O$2-'F+ , F-'!O$3))</f>
        <v>1.2649832674170962E-2</v>
      </c>
      <c r="P1917" s="2" cm="1">
        <f t="array" ref="P1917">[1]!table_weight[Agility]*(('F+ , F-'!P$2-[1]!tbl_gk[[#This Row],[Agility]])/('F+ , F-'!P$2-'F+ , F-'!P$3))</f>
        <v>3.6273431466616623E-3</v>
      </c>
      <c r="Q1917" s="2" cm="1">
        <f t="array" ref="Q1917">[1]!table_weight[Reactions]*(('F+ , F-'!Q$2-[1]!tbl_gk[[#This Row],[Reactions]])/('F+ , F-'!Q$2-'F+ , F-'!Q$3))</f>
        <v>2.2688248003176282E-3</v>
      </c>
      <c r="R1917" s="2" cm="1">
        <f t="array" ref="R1917">[1]!table_weight[Balance]*(('F+ , F-'!R$2-[1]!tbl_gk[[#This Row],[Balance]])/('F+ , F-'!R$2-'F+ , F-'!R$3))</f>
        <v>2.5455877513767822E-3</v>
      </c>
      <c r="S1917" s="2" cm="1">
        <f t="array" ref="S1917">[1]!table_weight[ShotPower]*(('F+ , F-'!S$2-[1]!tbl_gk[[#This Row],[ShotPower]])/('F+ , F-'!S$2-'F+ , F-'!S$3))</f>
        <v>6.4926873789576834E-3</v>
      </c>
      <c r="T1917" s="2" cm="1">
        <f t="array" ref="T1917">[1]!table_weight[Jumping]*(('F+ , F-'!T$2-[1]!tbl_gk[[#This Row],[Jumping]])/('F+ , F-'!T$2-'F+ , F-'!T$3))</f>
        <v>4.4652933844961011E-3</v>
      </c>
      <c r="U1917" s="2" cm="1">
        <f t="array" ref="U1917">[1]!table_weight[Stamina]*(('F+ , F-'!U$2-[1]!tbl_gk[[#This Row],[Stamina]])/('F+ , F-'!U$2-'F+ , F-'!U$3))</f>
        <v>1.8032915591234249E-2</v>
      </c>
      <c r="V1917" s="2" cm="1">
        <f t="array" ref="V1917">[1]!table_weight[Strength]*(('F+ , F-'!V$2-[1]!tbl_gk[[#This Row],[Strength]])/('F+ , F-'!V$2-'F+ , F-'!V$3))</f>
        <v>2.5732684311935858E-2</v>
      </c>
      <c r="W1917" s="2" cm="1">
        <f t="array" ref="W1917">[1]!table_weight[LongShots]*(('F+ , F-'!W$2-[1]!tbl_gk[[#This Row],[LongShots]])/('F+ , F-'!W$2-'F+ , F-'!W$3))</f>
        <v>9.6091773208573719E-3</v>
      </c>
      <c r="X1917" s="2" cm="1">
        <f t="array" ref="X1917">[1]!table_weight[Aggression]*(('F+ , F-'!X$2-[1]!tbl_gk[[#This Row],[Aggression]])/('F+ , F-'!X$2-'F+ , F-'!X$3))</f>
        <v>1.1560693641618476E-2</v>
      </c>
      <c r="Y1917" s="2" cm="1">
        <f t="array" ref="Y1917">[1]!table_weight[Interceptions]*(('F+ , F-'!Y$2-[1]!tbl_gk[[#This Row],[Interceptions]])/('F+ , F-'!Y$2-'F+ , F-'!Y$3))</f>
        <v>2.2854259573931314E-2</v>
      </c>
      <c r="Z1917" s="2" cm="1">
        <f t="array" ref="Z1917">[1]!table_weight[Positioning]*(('F+ , F-'!Z$2-[1]!tbl_gk[[#This Row],[Positioning]])/('F+ , F-'!Z$2-'F+ , F-'!Z$3))</f>
        <v>2.3662238447756888E-3</v>
      </c>
      <c r="AA1917" s="2" cm="1">
        <f t="array" ref="AA1917">[1]!table_weight[Vision]*(('F+ , F-'!AA$2-[1]!tbl_gk[[#This Row],[Vision]])/('F+ , F-'!AA$2-'F+ , F-'!AA$3))</f>
        <v>2.6265084677010397E-2</v>
      </c>
      <c r="AB1917" s="2" cm="1">
        <f t="array" ref="AB1917">[1]!table_weight[Penalties]*(('F+ , F-'!AB$2-[1]!tbl_gk[[#This Row],[Penalties]])/('F+ , F-'!AB$2-'F+ , F-'!AB$3))</f>
        <v>2.1922367973657118E-3</v>
      </c>
      <c r="AC1917" s="2" cm="1">
        <f t="array" ref="AC1917">[1]!table_weight[Composure]*(('F+ , F-'!AC$2-[1]!tbl_gk[[#This Row],[Composure]])/('F+ , F-'!AC$2-'F+ , F-'!AC$3))</f>
        <v>2.0815653371335178E-3</v>
      </c>
      <c r="AD1917" s="2" cm="1">
        <f t="array" ref="AD1917">[1]!table_weight[Marking]*(('F+ , F-'!AD$2-[1]!tbl_gk[[#This Row],[Marking]])/('F+ , F-'!AD$2-'F+ , F-'!AD$3))</f>
        <v>3.7859581516411465E-2</v>
      </c>
      <c r="AE1917" s="2" cm="1">
        <f t="array" ref="AE1917">[1]!table_weight[StandingTackle]*(('F+ , F-'!AE$2-[1]!tbl_gk[[#This Row],[StandingTackle]])/('F+ , F-'!AE$2-'F+ , F-'!AE$3))</f>
        <v>2.6900228972187096E-2</v>
      </c>
      <c r="AF1917" s="2" cm="1">
        <f t="array" ref="AF1917">[1]!table_weight[SlidingTackle]*(('F+ , F-'!AF$2-[1]!tbl_gk[[#This Row],[SlidingTackle]])/('F+ , F-'!AF$2-'F+ , F-'!AF$3))</f>
        <v>8.9667429907290316E-3</v>
      </c>
      <c r="AG1917" s="2" cm="1">
        <f t="array" ref="AG1917">[1]!table_weight[GKDiving]*(('F+ , F-'!AG$2-[1]!tbl_gk[[#This Row],[GKDiving]])/('F+ , F-'!AG$2-'F+ , F-'!AG$3))</f>
        <v>4.4411063786634182E-2</v>
      </c>
      <c r="AH1917" s="2" cm="1">
        <f t="array" ref="AH1917">[1]!table_weight[GKHandling]*(('F+ , F-'!AH$2-[1]!tbl_gk[[#This Row],[GKHandling]])/('F+ , F-'!AH$2-'F+ , F-'!AH$3))</f>
        <v>5.168913109614949E-2</v>
      </c>
      <c r="AI1917" s="2" cm="1">
        <f t="array" ref="AI1917">[1]!table_weight[GKKicking]*(('F+ , F-'!AI$2-[1]!tbl_gk[[#This Row],[GKKicking]])/('F+ , F-'!AI$2-'F+ , F-'!AI$3))</f>
        <v>2.9516276239732256E-2</v>
      </c>
      <c r="AJ1917" s="2" cm="1">
        <f t="array" ref="AJ1917">[1]!table_weight[GKPositioning]*(('F+ , F-'!AJ$2-[1]!tbl_gk[[#This Row],[GKPositioning]])/('F+ , F-'!AJ$2-'F+ , F-'!AJ$3))</f>
        <v>2.3335517539959265E-2</v>
      </c>
      <c r="AK1917" s="2" cm="1">
        <f t="array" ref="AK1917">[1]!table_weight[GKReflexes]*(('F+ , F-'!AK$2-[1]!tbl_gk[[#This Row],[GKReflexes]])/('F+ , F-'!AK$2-'F+ , F-'!AK$3))</f>
        <v>4.9193793732887098E-2</v>
      </c>
    </row>
    <row r="1918" spans="1:37" x14ac:dyDescent="0.55000000000000004">
      <c r="A1918" s="7">
        <f>[1]!tbl_gk[[#This Row],[ID]]</f>
        <v>269833</v>
      </c>
      <c r="B1918" s="1" cm="1">
        <f t="array" ref="B1918">[1]!table_weight[ValueEUR]*(('F+ , F-'!B$2-[1]!tbl_gk[[#This Row],[ValueEUR]])/('F+ , F-'!B$2-'F+ , F-'!B$3))</f>
        <v>1.5927100233554262E-4</v>
      </c>
      <c r="C1918" s="1" cm="1">
        <f t="array" ref="C1918">[1]!table_weight[WageEUR]*(('F+ , F-'!C$2-[1]!tbl_gk[[#This Row],[WageEUR]])/('F+ , F-'!C$2-'F+ , F-'!C$3))</f>
        <v>0</v>
      </c>
      <c r="D1918" s="1" cm="1">
        <f t="array" ref="D1918">[1]!table_weight[Crossing]*(('F+ , F-'!D$2-[1]!tbl_gk[[#This Row],[Crossing]])/('F+ , F-'!D$2-'F+ , F-'!D$3))</f>
        <v>3.81086577105983E-2</v>
      </c>
      <c r="E1918" s="1" cm="1">
        <f t="array" ref="E1918">[1]!table_weight[Finishing]*(('F+ , F-'!E$2-[1]!tbl_gk[[#This Row],[Finishing]])/('F+ , F-'!E$2-'F+ , F-'!E$3))</f>
        <v>2.1961515059324362E-2</v>
      </c>
      <c r="F1918" s="1" cm="1">
        <f t="array" ref="F1918">[1]!table_weight[HeadingAccuracy]*(('F+ , F-'!F$2-[1]!tbl_gk[[#This Row],[HeadingAccuracy]])/('F+ , F-'!F$2-'F+ , F-'!F$3))</f>
        <v>1.1691929585950599E-2</v>
      </c>
      <c r="G1918" s="1" cm="1">
        <f t="array" ref="G1918">[1]!table_weight[ShortPassing]*(('F+ , F-'!G$2-[1]!tbl_gk[[#This Row],[ShortPassing]])/('F+ , F-'!G$2-'F+ , F-'!G$3))</f>
        <v>5.3440942305594832E-2</v>
      </c>
      <c r="H1918" s="1" cm="1">
        <f t="array" ref="H1918">[1]!table_weight[Volleys]*(('F+ , F-'!H$2-[1]!tbl_gk[[#This Row],[Volleys]])/('F+ , F-'!H$2-'F+ , F-'!H$3))</f>
        <v>2.3147841959762173E-3</v>
      </c>
      <c r="I1918" s="1" cm="1">
        <f t="array" ref="I1918">[1]!table_weight[Dribbling]*(('F+ , F-'!I$2-[1]!tbl_gk[[#This Row],[Dribbling]])/('F+ , F-'!I$2-'F+ , F-'!I$3))</f>
        <v>2.1513320874440363E-2</v>
      </c>
      <c r="J1918" s="1" cm="1">
        <f t="array" ref="J1918">[1]!table_weight[Curve]*(('F+ , F-'!J$2-[1]!tbl_gk[[#This Row],[Curve]])/('F+ , F-'!J$2-'F+ , F-'!J$3))</f>
        <v>9.295879390190295E-3</v>
      </c>
      <c r="K1918" s="1" cm="1">
        <f t="array" ref="K1918">[1]!table_weight[FKAccuracy]*(('F+ , F-'!K$2-[1]!tbl_gk[[#This Row],[FKAccuracy]])/('F+ , F-'!K$2-'F+ , F-'!K$3))</f>
        <v>9.2789777912990392E-3</v>
      </c>
      <c r="L1918" s="1" cm="1">
        <f t="array" ref="L1918">[1]!table_weight[LongPassing]*(('F+ , F-'!L$2-[1]!tbl_gk[[#This Row],[LongPassing]])/('F+ , F-'!L$2-'F+ , F-'!L$3))</f>
        <v>2.652978090371412E-2</v>
      </c>
      <c r="M1918" s="1" cm="1">
        <f t="array" ref="M1918">[1]!table_weight[BallControl]*(('F+ , F-'!M$2-[1]!tbl_gk[[#This Row],[BallControl]])/('F+ , F-'!M$2-'F+ , F-'!M$3))</f>
        <v>1.4342213916293577E-2</v>
      </c>
      <c r="N1918" s="1" cm="1">
        <f t="array" ref="N1918">[1]!table_weight[Acceleration]*(('F+ , F-'!N$2-[1]!tbl_gk[[#This Row],[Acceleration]])/('F+ , F-'!N$2-'F+ , F-'!N$3))</f>
        <v>9.0194885377333049E-3</v>
      </c>
      <c r="O1918" s="1" cm="1">
        <f t="array" ref="O1918">[1]!table_weight[SprintSpeed]*(('F+ , F-'!O$2-[1]!tbl_gk[[#This Row],[SprintSpeed]])/('F+ , F-'!O$2-'F+ , F-'!O$3))</f>
        <v>1.0963188317614834E-2</v>
      </c>
      <c r="P1918" s="1" cm="1">
        <f t="array" ref="P1918">[1]!table_weight[Agility]*(('F+ , F-'!P$2-[1]!tbl_gk[[#This Row],[Agility]])/('F+ , F-'!P$2-'F+ , F-'!P$3))</f>
        <v>3.744354215908813E-3</v>
      </c>
      <c r="Q1918" s="1" cm="1">
        <f t="array" ref="Q1918">[1]!table_weight[Reactions]*(('F+ , F-'!Q$2-[1]!tbl_gk[[#This Row],[Reactions]])/('F+ , F-'!Q$2-'F+ , F-'!Q$3))</f>
        <v>1.9078754002670962E-3</v>
      </c>
      <c r="R1918" s="1" cm="1">
        <f t="array" ref="R1918">[1]!table_weight[Balance]*(('F+ , F-'!R$2-[1]!tbl_gk[[#This Row],[Balance]])/('F+ , F-'!R$2-'F+ , F-'!R$3))</f>
        <v>2.0488877023276536E-3</v>
      </c>
      <c r="S1918" s="1" cm="1">
        <f t="array" ref="S1918">[1]!table_weight[ShotPower]*(('F+ , F-'!S$2-[1]!tbl_gk[[#This Row],[ShotPower]])/('F+ , F-'!S$2-'F+ , F-'!S$3))</f>
        <v>6.7523948741159906E-3</v>
      </c>
      <c r="T1918" s="1" cm="1">
        <f t="array" ref="T1918">[1]!table_weight[Jumping]*(('F+ , F-'!T$2-[1]!tbl_gk[[#This Row],[Jumping]])/('F+ , F-'!T$2-'F+ , F-'!T$3))</f>
        <v>3.4348410649970005E-3</v>
      </c>
      <c r="U1918" s="1" cm="1">
        <f t="array" ref="U1918">[1]!table_weight[Stamina]*(('F+ , F-'!U$2-[1]!tbl_gk[[#This Row],[Stamina]])/('F+ , F-'!U$2-'F+ , F-'!U$3))</f>
        <v>1.8032915591234249E-2</v>
      </c>
      <c r="V1918" s="1" cm="1">
        <f t="array" ref="V1918">[1]!table_weight[Strength]*(('F+ , F-'!V$2-[1]!tbl_gk[[#This Row],[Strength]])/('F+ , F-'!V$2-'F+ , F-'!V$3))</f>
        <v>1.8634012777608722E-2</v>
      </c>
      <c r="W1918" s="1" cm="1">
        <f t="array" ref="W1918">[1]!table_weight[LongShots]*(('F+ , F-'!W$2-[1]!tbl_gk[[#This Row],[LongShots]])/('F+ , F-'!W$2-'F+ , F-'!W$3))</f>
        <v>9.86888481601568E-3</v>
      </c>
      <c r="X1918" s="1" cm="1">
        <f t="array" ref="X1918">[1]!table_weight[Aggression]*(('F+ , F-'!X$2-[1]!tbl_gk[[#This Row],[Aggression]])/('F+ , F-'!X$2-'F+ , F-'!X$3))</f>
        <v>1.3994523881959207E-2</v>
      </c>
      <c r="Y1918" s="1" cm="1">
        <f t="array" ref="Y1918">[1]!table_weight[Interceptions]*(('F+ , F-'!Y$2-[1]!tbl_gk[[#This Row],[Interceptions]])/('F+ , F-'!Y$2-'F+ , F-'!Y$3))</f>
        <v>2.2161706253509151E-2</v>
      </c>
      <c r="Z1918" s="1" cm="1">
        <f t="array" ref="Z1918">[1]!table_weight[Positioning]*(('F+ , F-'!Z$2-[1]!tbl_gk[[#This Row],[Positioning]])/('F+ , F-'!Z$2-'F+ , F-'!Z$3))</f>
        <v>2.2183348544772088E-3</v>
      </c>
      <c r="AA1918" s="1" cm="1">
        <f t="array" ref="AA1918">[1]!table_weight[Vision]*(('F+ , F-'!AA$2-[1]!tbl_gk[[#This Row],[Vision]])/('F+ , F-'!AA$2-'F+ , F-'!AA$3))</f>
        <v>2.9814420444173963E-2</v>
      </c>
      <c r="AB1918" s="1" cm="1">
        <f t="array" ref="AB1918">[1]!table_weight[Penalties]*(('F+ , F-'!AB$2-[1]!tbl_gk[[#This Row],[Penalties]])/('F+ , F-'!AB$2-'F+ , F-'!AB$3))</f>
        <v>2.3488251400346914E-3</v>
      </c>
      <c r="AC1918" s="1" cm="1">
        <f t="array" ref="AC1918">[1]!table_weight[Composure]*(('F+ , F-'!AC$2-[1]!tbl_gk[[#This Row],[Composure]])/('F+ , F-'!AC$2-'F+ , F-'!AC$3))</f>
        <v>2.3484326880480709E-3</v>
      </c>
      <c r="AD1918" s="1" cm="1">
        <f t="array" ref="AD1918">[1]!table_weight[Marking]*(('F+ , F-'!AD$2-[1]!tbl_gk[[#This Row],[Marking]])/('F+ , F-'!AD$2-'F+ , F-'!AD$3))</f>
        <v>2.6817203574124791E-2</v>
      </c>
      <c r="AE1918" s="1" cm="1">
        <f t="array" ref="AE1918">[1]!table_weight[StandingTackle]*(('F+ , F-'!AE$2-[1]!tbl_gk[[#This Row],[StandingTackle]])/('F+ , F-'!AE$2-'F+ , F-'!AE$3))</f>
        <v>2.6900228972187096E-2</v>
      </c>
      <c r="AF1918" s="1" cm="1">
        <f t="array" ref="AF1918">[1]!table_weight[SlidingTackle]*(('F+ , F-'!AF$2-[1]!tbl_gk[[#This Row],[SlidingTackle]])/('F+ , F-'!AF$2-'F+ , F-'!AF$3))</f>
        <v>8.9667429907290316E-3</v>
      </c>
      <c r="AG1918" s="1" cm="1">
        <f t="array" ref="AG1918">[1]!table_weight[GKDiving]*(('F+ , F-'!AG$2-[1]!tbl_gk[[#This Row],[GKDiving]])/('F+ , F-'!AG$2-'F+ , F-'!AG$3))</f>
        <v>4.9535417300476586E-2</v>
      </c>
      <c r="AH1918" s="1" cm="1">
        <f t="array" ref="AH1918">[1]!table_weight[GKHandling]*(('F+ , F-'!AH$2-[1]!tbl_gk[[#This Row],[GKHandling]])/('F+ , F-'!AH$2-'F+ , F-'!AH$3))</f>
        <v>4.8124363434346076E-2</v>
      </c>
      <c r="AI1918" s="1" cm="1">
        <f t="array" ref="AI1918">[1]!table_weight[GKKicking]*(('F+ , F-'!AI$2-[1]!tbl_gk[[#This Row],[GKKicking]])/('F+ , F-'!AI$2-'F+ , F-'!AI$3))</f>
        <v>3.0410708853057477E-2</v>
      </c>
      <c r="AJ1918" s="1" cm="1">
        <f t="array" ref="AJ1918">[1]!table_weight[GKPositioning]*(('F+ , F-'!AJ$2-[1]!tbl_gk[[#This Row],[GKPositioning]])/('F+ , F-'!AJ$2-'F+ , F-'!AJ$3))</f>
        <v>1.7659310570779983E-2</v>
      </c>
      <c r="AK1918" s="1" cm="1">
        <f t="array" ref="AK1918">[1]!table_weight[GKReflexes]*(('F+ , F-'!AK$2-[1]!tbl_gk[[#This Row],[GKReflexes]])/('F+ , F-'!AK$2-'F+ , F-'!AK$3))</f>
        <v>4.3727816651455198E-2</v>
      </c>
    </row>
    <row r="1919" spans="1:37" x14ac:dyDescent="0.55000000000000004">
      <c r="A1919" s="8">
        <f>[1]!tbl_gk[[#This Row],[ID]]</f>
        <v>269834</v>
      </c>
      <c r="B1919" s="2" cm="1">
        <f t="array" ref="B1919">[1]!table_weight[ValueEUR]*(('F+ , F-'!B$2-[1]!tbl_gk[[#This Row],[ValueEUR]])/('F+ , F-'!B$2-'F+ , F-'!B$3))</f>
        <v>5.5868316710723288E-5</v>
      </c>
      <c r="C1919" s="2" cm="1">
        <f t="array" ref="C1919">[1]!table_weight[WageEUR]*(('F+ , F-'!C$2-[1]!tbl_gk[[#This Row],[WageEUR]])/('F+ , F-'!C$2-'F+ , F-'!C$3))</f>
        <v>0</v>
      </c>
      <c r="D1919" s="2" cm="1">
        <f t="array" ref="D1919">[1]!table_weight[Crossing]*(('F+ , F-'!D$2-[1]!tbl_gk[[#This Row],[Crossing]])/('F+ , F-'!D$2-'F+ , F-'!D$3))</f>
        <v>3.4746129089074922E-2</v>
      </c>
      <c r="E1919" s="2" cm="1">
        <f t="array" ref="E1919">[1]!table_weight[Finishing]*(('F+ , F-'!E$2-[1]!tbl_gk[[#This Row],[Finishing]])/('F+ , F-'!E$2-'F+ , F-'!E$3))</f>
        <v>2.1961515059324362E-2</v>
      </c>
      <c r="F1919" s="2" cm="1">
        <f t="array" ref="F1919">[1]!table_weight[HeadingAccuracy]*(('F+ , F-'!F$2-[1]!tbl_gk[[#This Row],[HeadingAccuracy]])/('F+ , F-'!F$2-'F+ , F-'!F$3))</f>
        <v>1.1691929585950599E-2</v>
      </c>
      <c r="G1919" s="2" cm="1">
        <f t="array" ref="G1919">[1]!table_weight[ShortPassing]*(('F+ , F-'!G$2-[1]!tbl_gk[[#This Row],[ShortPassing]])/('F+ , F-'!G$2-'F+ , F-'!G$3))</f>
        <v>5.2034601718605494E-2</v>
      </c>
      <c r="H1919" s="2" cm="1">
        <f t="array" ref="H1919">[1]!table_weight[Volleys]*(('F+ , F-'!H$2-[1]!tbl_gk[[#This Row],[Volleys]])/('F+ , F-'!H$2-'F+ , F-'!H$3))</f>
        <v>1.9675665665797848E-3</v>
      </c>
      <c r="I1919" s="2" cm="1">
        <f t="array" ref="I1919">[1]!table_weight[Dribbling]*(('F+ , F-'!I$2-[1]!tbl_gk[[#This Row],[Dribbling]])/('F+ , F-'!I$2-'F+ , F-'!I$3))</f>
        <v>2.5424833760702249E-2</v>
      </c>
      <c r="J1919" s="2" cm="1">
        <f t="array" ref="J1919">[1]!table_weight[Curve]*(('F+ , F-'!J$2-[1]!tbl_gk[[#This Row],[Curve]])/('F+ , F-'!J$2-'F+ , F-'!J$3))</f>
        <v>9.9719433458404991E-3</v>
      </c>
      <c r="K1919" s="2" cm="1">
        <f t="array" ref="K1919">[1]!table_weight[FKAccuracy]*(('F+ , F-'!K$2-[1]!tbl_gk[[#This Row],[FKAccuracy]])/('F+ , F-'!K$2-'F+ , F-'!K$3))</f>
        <v>9.7353209613629272E-3</v>
      </c>
      <c r="L1919" s="2" cm="1">
        <f t="array" ref="L1919">[1]!table_weight[LongPassing]*(('F+ , F-'!L$2-[1]!tbl_gk[[#This Row],[LongPassing]])/('F+ , F-'!L$2-'F+ , F-'!L$3))</f>
        <v>2.4364084503410925E-2</v>
      </c>
      <c r="M1919" s="2" cm="1">
        <f t="array" ref="M1919">[1]!table_weight[BallControl]*(('F+ , F-'!M$2-[1]!tbl_gk[[#This Row],[BallControl]])/('F+ , F-'!M$2-'F+ , F-'!M$3))</f>
        <v>1.3907601373375588E-2</v>
      </c>
      <c r="N1919" s="2" cm="1">
        <f t="array" ref="N1919">[1]!table_weight[Acceleration]*(('F+ , F-'!N$2-[1]!tbl_gk[[#This Row],[Acceleration]])/('F+ , F-'!N$2-'F+ , F-'!N$3))</f>
        <v>1.0823386245279966E-2</v>
      </c>
      <c r="O1919" s="2" cm="1">
        <f t="array" ref="O1919">[1]!table_weight[SprintSpeed]*(('F+ , F-'!O$2-[1]!tbl_gk[[#This Row],[SprintSpeed]])/('F+ , F-'!O$2-'F+ , F-'!O$3))</f>
        <v>1.3493154852449027E-2</v>
      </c>
      <c r="P1919" s="2" cm="1">
        <f t="array" ref="P1919">[1]!table_weight[Agility]*(('F+ , F-'!P$2-[1]!tbl_gk[[#This Row],[Agility]])/('F+ , F-'!P$2-'F+ , F-'!P$3))</f>
        <v>5.6165313238632194E-3</v>
      </c>
      <c r="Q1919" s="2" cm="1">
        <f t="array" ref="Q1919">[1]!table_weight[Reactions]*(('F+ , F-'!Q$2-[1]!tbl_gk[[#This Row],[Reactions]])/('F+ , F-'!Q$2-'F+ , F-'!Q$3))</f>
        <v>2.5266458003537222E-3</v>
      </c>
      <c r="R1919" s="2" cm="1">
        <f t="array" ref="R1919">[1]!table_weight[Balance]*(('F+ , F-'!R$2-[1]!tbl_gk[[#This Row],[Balance]])/('F+ , F-'!R$2-'F+ , F-'!R$3))</f>
        <v>1.2417501226228205E-3</v>
      </c>
      <c r="S1919" s="2" cm="1">
        <f t="array" ref="S1919">[1]!table_weight[ShotPower]*(('F+ , F-'!S$2-[1]!tbl_gk[[#This Row],[ShotPower]])/('F+ , F-'!S$2-'F+ , F-'!S$3))</f>
        <v>9.86888481601568E-3</v>
      </c>
      <c r="T1919" s="2" cm="1">
        <f t="array" ref="T1919">[1]!table_weight[Jumping]*(('F+ , F-'!T$2-[1]!tbl_gk[[#This Row],[Jumping]])/('F+ , F-'!T$2-'F+ , F-'!T$3))</f>
        <v>2.8337438786225251E-3</v>
      </c>
      <c r="U1919" s="2" cm="1">
        <f t="array" ref="U1919">[1]!table_weight[Stamina]*(('F+ , F-'!U$2-[1]!tbl_gk[[#This Row],[Stamina]])/('F+ , F-'!U$2-'F+ , F-'!U$3))</f>
        <v>1.88916258574835E-2</v>
      </c>
      <c r="V1919" s="2" cm="1">
        <f t="array" ref="V1919">[1]!table_weight[Strength]*(('F+ , F-'!V$2-[1]!tbl_gk[[#This Row],[Strength]])/('F+ , F-'!V$2-'F+ , F-'!V$3))</f>
        <v>2.3958016428354077E-2</v>
      </c>
      <c r="W1919" s="2" cm="1">
        <f t="array" ref="W1919">[1]!table_weight[LongShots]*(('F+ , F-'!W$2-[1]!tbl_gk[[#This Row],[LongShots]])/('F+ , F-'!W$2-'F+ , F-'!W$3))</f>
        <v>9.86888481601568E-3</v>
      </c>
      <c r="X1919" s="2" cm="1">
        <f t="array" ref="X1919">[1]!table_weight[Aggression]*(('F+ , F-'!X$2-[1]!tbl_gk[[#This Row],[Aggression]])/('F+ , F-'!X$2-'F+ , F-'!X$3))</f>
        <v>1.0952236081533291E-2</v>
      </c>
      <c r="Y1919" s="2" cm="1">
        <f t="array" ref="Y1919">[1]!table_weight[Interceptions]*(('F+ , F-'!Y$2-[1]!tbl_gk[[#This Row],[Interceptions]])/('F+ , F-'!Y$2-'F+ , F-'!Y$3))</f>
        <v>2.1469152933086991E-2</v>
      </c>
      <c r="Z1919" s="2" cm="1">
        <f t="array" ref="Z1919">[1]!table_weight[Positioning]*(('F+ , F-'!Z$2-[1]!tbl_gk[[#This Row],[Positioning]])/('F+ , F-'!Z$2-'F+ , F-'!Z$3))</f>
        <v>1.9225568738802474E-3</v>
      </c>
      <c r="AA1919" s="2" cm="1">
        <f t="array" ref="AA1919">[1]!table_weight[Vision]*(('F+ , F-'!AA$2-[1]!tbl_gk[[#This Row],[Vision]])/('F+ , F-'!AA$2-'F+ , F-'!AA$3))</f>
        <v>3.1944021904472104E-2</v>
      </c>
      <c r="AB1919" s="2" cm="1">
        <f t="array" ref="AB1919">[1]!table_weight[Penalties]*(('F+ , F-'!AB$2-[1]!tbl_gk[[#This Row],[Penalties]])/('F+ , F-'!AB$2-'F+ , F-'!AB$3))</f>
        <v>2.4662663970364263E-3</v>
      </c>
      <c r="AC1919" s="2" cm="1">
        <f t="array" ref="AC1919">[1]!table_weight[Composure]*(('F+ , F-'!AC$2-[1]!tbl_gk[[#This Row],[Composure]])/('F+ , F-'!AC$2-'F+ , F-'!AC$3))</f>
        <v>2.3484326880480709E-3</v>
      </c>
      <c r="AD1919" s="2" cm="1">
        <f t="array" ref="AD1919">[1]!table_weight[Marking]*(('F+ , F-'!AD$2-[1]!tbl_gk[[#This Row],[Marking]])/('F+ , F-'!AD$2-'F+ , F-'!AD$3))</f>
        <v>3.4704616390043845E-2</v>
      </c>
      <c r="AE1919" s="2" cm="1">
        <f t="array" ref="AE1919">[1]!table_weight[StandingTackle]*(('F+ , F-'!AE$2-[1]!tbl_gk[[#This Row],[StandingTackle]])/('F+ , F-'!AE$2-'F+ , F-'!AE$3))</f>
        <v>2.465854322450484E-2</v>
      </c>
      <c r="AF1919" s="2" cm="1">
        <f t="array" ref="AF1919">[1]!table_weight[SlidingTackle]*(('F+ , F-'!AF$2-[1]!tbl_gk[[#This Row],[SlidingTackle]])/('F+ , F-'!AF$2-'F+ , F-'!AF$3))</f>
        <v>9.7139715732897855E-3</v>
      </c>
      <c r="AG1919" s="2" cm="1">
        <f t="array" ref="AG1919">[1]!table_weight[GKDiving]*(('F+ , F-'!AG$2-[1]!tbl_gk[[#This Row],[GKDiving]])/('F+ , F-'!AG$2-'F+ , F-'!AG$3))</f>
        <v>6.4908477842003806E-2</v>
      </c>
      <c r="AH1919" s="2" cm="1">
        <f t="array" ref="AH1919">[1]!table_weight[GKHandling]*(('F+ , F-'!AH$2-[1]!tbl_gk[[#This Row],[GKHandling]])/('F+ , F-'!AH$2-'F+ , F-'!AH$3))</f>
        <v>6.2383434081559733E-2</v>
      </c>
      <c r="AI1919" s="2" cm="1">
        <f t="array" ref="AI1919">[1]!table_weight[GKKicking]*(('F+ , F-'!AI$2-[1]!tbl_gk[[#This Row],[GKKicking]])/('F+ , F-'!AI$2-'F+ , F-'!AI$3))</f>
        <v>4.5616063279586214E-2</v>
      </c>
      <c r="AJ1919" s="2" cm="1">
        <f t="array" ref="AJ1919">[1]!table_weight[GKPositioning]*(('F+ , F-'!AJ$2-[1]!tbl_gk[[#This Row],[GKPositioning]])/('F+ , F-'!AJ$2-'F+ , F-'!AJ$3))</f>
        <v>2.7750345182654259E-2</v>
      </c>
      <c r="AK1919" s="2" cm="1">
        <f t="array" ref="AK1919">[1]!table_weight[GKReflexes]*(('F+ , F-'!AK$2-[1]!tbl_gk[[#This Row],[GKReflexes]])/('F+ , F-'!AK$2-'F+ , F-'!AK$3))</f>
        <v>4.7371801372409796E-2</v>
      </c>
    </row>
    <row r="1920" spans="1:37" x14ac:dyDescent="0.55000000000000004">
      <c r="A1920" s="7">
        <f>[1]!tbl_gk[[#This Row],[ID]]</f>
        <v>269839</v>
      </c>
      <c r="B1920" s="1" cm="1">
        <f t="array" ref="B1920">[1]!table_weight[ValueEUR]*(('F+ , F-'!B$2-[1]!tbl_gk[[#This Row],[ValueEUR]])/('F+ , F-'!B$2-'F+ , F-'!B$3))</f>
        <v>8.210481903343863E-5</v>
      </c>
      <c r="C1920" s="1" cm="1">
        <f t="array" ref="C1920">[1]!table_weight[WageEUR]*(('F+ , F-'!C$2-[1]!tbl_gk[[#This Row],[WageEUR]])/('F+ , F-'!C$2-'F+ , F-'!C$3))</f>
        <v>0</v>
      </c>
      <c r="D1920" s="1" cm="1">
        <f t="array" ref="D1920">[1]!table_weight[Crossing]*(('F+ , F-'!D$2-[1]!tbl_gk[[#This Row],[Crossing]])/('F+ , F-'!D$2-'F+ , F-'!D$3))</f>
        <v>3.6987814836757178E-2</v>
      </c>
      <c r="E1920" s="1" cm="1">
        <f t="array" ref="E1920">[1]!table_weight[Finishing]*(('F+ , F-'!E$2-[1]!tbl_gk[[#This Row],[Finishing]])/('F+ , F-'!E$2-'F+ , F-'!E$3))</f>
        <v>2.096326437480962E-2</v>
      </c>
      <c r="F1920" s="1" cm="1">
        <f t="array" ref="F1920">[1]!table_weight[HeadingAccuracy]*(('F+ , F-'!F$2-[1]!tbl_gk[[#This Row],[HeadingAccuracy]])/('F+ , F-'!F$2-'F+ , F-'!F$3))</f>
        <v>1.210949849973455E-2</v>
      </c>
      <c r="G1920" s="1" cm="1">
        <f t="array" ref="G1920">[1]!table_weight[ShortPassing]*(('F+ , F-'!G$2-[1]!tbl_gk[[#This Row],[ShortPassing]])/('F+ , F-'!G$2-'F+ , F-'!G$3))</f>
        <v>5.2034601718605494E-2</v>
      </c>
      <c r="H1920" s="1" cm="1">
        <f t="array" ref="H1920">[1]!table_weight[Volleys]*(('F+ , F-'!H$2-[1]!tbl_gk[[#This Row],[Volleys]])/('F+ , F-'!H$2-'F+ , F-'!H$3))</f>
        <v>2.0833057763785961E-3</v>
      </c>
      <c r="I1920" s="1" cm="1">
        <f t="array" ref="I1920">[1]!table_weight[Dribbling]*(('F+ , F-'!I$2-[1]!tbl_gk[[#This Row],[Dribbling]])/('F+ , F-'!I$2-'F+ , F-'!I$3))</f>
        <v>1.8579686209743949E-2</v>
      </c>
      <c r="J1920" s="1" cm="1">
        <f t="array" ref="J1920">[1]!table_weight[Curve]*(('F+ , F-'!J$2-[1]!tbl_gk[[#This Row],[Curve]])/('F+ , F-'!J$2-'F+ , F-'!J$3))</f>
        <v>9.295879390190295E-3</v>
      </c>
      <c r="K1920" s="1" cm="1">
        <f t="array" ref="K1920">[1]!table_weight[FKAccuracy]*(('F+ , F-'!K$2-[1]!tbl_gk[[#This Row],[FKAccuracy]])/('F+ , F-'!K$2-'F+ , F-'!K$3))</f>
        <v>9.1268634012777444E-3</v>
      </c>
      <c r="L1920" s="1" cm="1">
        <f t="array" ref="L1920">[1]!table_weight[LongPassing]*(('F+ , F-'!L$2-[1]!tbl_gk[[#This Row],[LongPassing]])/('F+ , F-'!L$2-'F+ , F-'!L$3))</f>
        <v>2.1115539902956136E-2</v>
      </c>
      <c r="M1920" s="1" cm="1">
        <f t="array" ref="M1920">[1]!table_weight[BallControl]*(('F+ , F-'!M$2-[1]!tbl_gk[[#This Row],[BallControl]])/('F+ , F-'!M$2-'F+ , F-'!M$3))</f>
        <v>1.2169151201703639E-2</v>
      </c>
      <c r="N1920" s="1" cm="1">
        <f t="array" ref="N1920">[1]!table_weight[Acceleration]*(('F+ , F-'!N$2-[1]!tbl_gk[[#This Row],[Acceleration]])/('F+ , F-'!N$2-'F+ , F-'!N$3))</f>
        <v>7.8920524705166431E-3</v>
      </c>
      <c r="O1920" s="1" cm="1">
        <f t="array" ref="O1920">[1]!table_weight[SprintSpeed]*(('F+ , F-'!O$2-[1]!tbl_gk[[#This Row],[SprintSpeed]])/('F+ , F-'!O$2-'F+ , F-'!O$3))</f>
        <v>1.0400973532096125E-2</v>
      </c>
      <c r="P1920" s="1" cm="1">
        <f t="array" ref="P1920">[1]!table_weight[Agility]*(('F+ , F-'!P$2-[1]!tbl_gk[[#This Row],[Agility]])/('F+ , F-'!P$2-'F+ , F-'!P$3))</f>
        <v>4.680442769886016E-3</v>
      </c>
      <c r="Q1920" s="1" cm="1">
        <f t="array" ref="Q1920">[1]!table_weight[Reactions]*(('F+ , F-'!Q$2-[1]!tbl_gk[[#This Row],[Reactions]])/('F+ , F-'!Q$2-'F+ , F-'!Q$3))</f>
        <v>2.217260600310409E-3</v>
      </c>
      <c r="R1920" s="1" cm="1">
        <f t="array" ref="R1920">[1]!table_weight[Balance]*(('F+ , F-'!R$2-[1]!tbl_gk[[#This Row],[Balance]])/('F+ , F-'!R$2-'F+ , F-'!R$3))</f>
        <v>2.2351502207210773E-3</v>
      </c>
      <c r="S1920" s="1" cm="1">
        <f t="array" ref="S1920">[1]!table_weight[ShotPower]*(('F+ , F-'!S$2-[1]!tbl_gk[[#This Row],[ShotPower]])/('F+ , F-'!S$2-'F+ , F-'!S$3))</f>
        <v>7.271809864432606E-3</v>
      </c>
      <c r="T1920" s="1" cm="1">
        <f t="array" ref="T1920">[1]!table_weight[Jumping]*(('F+ , F-'!T$2-[1]!tbl_gk[[#This Row],[Jumping]])/('F+ , F-'!T$2-'F+ , F-'!T$3))</f>
        <v>2.8337438786225251E-3</v>
      </c>
      <c r="U1920" s="1" cm="1">
        <f t="array" ref="U1920">[1]!table_weight[Stamina]*(('F+ , F-'!U$2-[1]!tbl_gk[[#This Row],[Stamina]])/('F+ , F-'!U$2-'F+ , F-'!U$3))</f>
        <v>2.4902597721228249E-2</v>
      </c>
      <c r="V1920" s="1" cm="1">
        <f t="array" ref="V1920">[1]!table_weight[Strength]*(('F+ , F-'!V$2-[1]!tbl_gk[[#This Row],[Strength]])/('F+ , F-'!V$2-'F+ , F-'!V$3))</f>
        <v>4.3479363147753691E-2</v>
      </c>
      <c r="W1920" s="1" cm="1">
        <f t="array" ref="W1920">[1]!table_weight[LongShots]*(('F+ , F-'!W$2-[1]!tbl_gk[[#This Row],[LongShots]])/('F+ , F-'!W$2-'F+ , F-'!W$3))</f>
        <v>1.0388299806332293E-2</v>
      </c>
      <c r="X1920" s="1" cm="1">
        <f t="array" ref="X1920">[1]!table_weight[Aggression]*(('F+ , F-'!X$2-[1]!tbl_gk[[#This Row],[Aggression]])/('F+ , F-'!X$2-'F+ , F-'!X$3))</f>
        <v>1.2777608761788841E-2</v>
      </c>
      <c r="Y1920" s="1" cm="1">
        <f t="array" ref="Y1920">[1]!table_weight[Interceptions]*(('F+ , F-'!Y$2-[1]!tbl_gk[[#This Row],[Interceptions]])/('F+ , F-'!Y$2-'F+ , F-'!Y$3))</f>
        <v>2.2161706253509151E-2</v>
      </c>
      <c r="Z1920" s="1" cm="1">
        <f t="array" ref="Z1920">[1]!table_weight[Positioning]*(('F+ , F-'!Z$2-[1]!tbl_gk[[#This Row],[Positioning]])/('F+ , F-'!Z$2-'F+ , F-'!Z$3))</f>
        <v>1.7746678835817667E-3</v>
      </c>
      <c r="AA1920" s="1" cm="1">
        <f t="array" ref="AA1920">[1]!table_weight[Vision]*(('F+ , F-'!AA$2-[1]!tbl_gk[[#This Row],[Vision]])/('F+ , F-'!AA$2-'F+ , F-'!AA$3))</f>
        <v>2.7684818983875824E-2</v>
      </c>
      <c r="AB1920" s="1" cm="1">
        <f t="array" ref="AB1920">[1]!table_weight[Penalties]*(('F+ , F-'!AB$2-[1]!tbl_gk[[#This Row],[Penalties]])/('F+ , F-'!AB$2-'F+ , F-'!AB$3))</f>
        <v>2.427119311369181E-3</v>
      </c>
      <c r="AC1920" s="1" cm="1">
        <f t="array" ref="AC1920">[1]!table_weight[Composure]*(('F+ , F-'!AC$2-[1]!tbl_gk[[#This Row],[Composure]])/('F+ , F-'!AC$2-'F+ , F-'!AC$3))</f>
        <v>1.7079510458531426E-3</v>
      </c>
      <c r="AD1920" s="1" cm="1">
        <f t="array" ref="AD1920">[1]!table_weight[Marking]*(('F+ , F-'!AD$2-[1]!tbl_gk[[#This Row],[Marking]])/('F+ , F-'!AD$2-'F+ , F-'!AD$3))</f>
        <v>3.9437064079595283E-2</v>
      </c>
      <c r="AE1920" s="1" cm="1">
        <f t="array" ref="AE1920">[1]!table_weight[StandingTackle]*(('F+ , F-'!AE$2-[1]!tbl_gk[[#This Row],[StandingTackle]])/('F+ , F-'!AE$2-'F+ , F-'!AE$3))</f>
        <v>2.465854322450484E-2</v>
      </c>
      <c r="AF1920" s="1" cm="1">
        <f t="array" ref="AF1920">[1]!table_weight[SlidingTackle]*(('F+ , F-'!AF$2-[1]!tbl_gk[[#This Row],[SlidingTackle]])/('F+ , F-'!AF$2-'F+ , F-'!AF$3))</f>
        <v>9.7139715732897855E-3</v>
      </c>
      <c r="AG1920" s="1" cm="1">
        <f t="array" ref="AG1920">[1]!table_weight[GKDiving]*(('F+ , F-'!AG$2-[1]!tbl_gk[[#This Row],[GKDiving]])/('F+ , F-'!AG$2-'F+ , F-'!AG$3))</f>
        <v>5.4659770814318998E-2</v>
      </c>
      <c r="AH1920" s="1" cm="1">
        <f t="array" ref="AH1920">[1]!table_weight[GKHandling]*(('F+ , F-'!AH$2-[1]!tbl_gk[[#This Row],[GKHandling]])/('F+ , F-'!AH$2-'F+ , F-'!AH$3))</f>
        <v>6.0601050250658012E-2</v>
      </c>
      <c r="AI1920" s="1" cm="1">
        <f t="array" ref="AI1920">[1]!table_weight[GKKicking]*(('F+ , F-'!AI$2-[1]!tbl_gk[[#This Row],[GKKicking]])/('F+ , F-'!AI$2-'F+ , F-'!AI$3))</f>
        <v>3.309400669303314E-2</v>
      </c>
      <c r="AJ1920" s="1" cm="1">
        <f t="array" ref="AJ1920">[1]!table_weight[GKPositioning]*(('F+ , F-'!AJ$2-[1]!tbl_gk[[#This Row],[GKPositioning]])/('F+ , F-'!AJ$2-'F+ , F-'!AJ$3))</f>
        <v>2.0812758886990693E-2</v>
      </c>
      <c r="AK1920" s="1" cm="1">
        <f t="array" ref="AK1920">[1]!table_weight[GKReflexes]*(('F+ , F-'!AK$2-[1]!tbl_gk[[#This Row],[GKReflexes]])/('F+ , F-'!AK$2-'F+ , F-'!AK$3))</f>
        <v>5.64817631747963E-2</v>
      </c>
    </row>
    <row r="1921" spans="1:37" x14ac:dyDescent="0.55000000000000004">
      <c r="A1921" s="8">
        <f>[1]!tbl_gk[[#This Row],[ID]]</f>
        <v>269864</v>
      </c>
      <c r="B1921" s="2" cm="1">
        <f t="array" ref="B1921">[1]!table_weight[ValueEUR]*(('F+ , F-'!B$2-[1]!tbl_gk[[#This Row],[ValueEUR]])/('F+ , F-'!B$2-'F+ , F-'!B$3))</f>
        <v>1.2840452901470104E-4</v>
      </c>
      <c r="C1921" s="2" cm="1">
        <f t="array" ref="C1921">[1]!table_weight[WageEUR]*(('F+ , F-'!C$2-[1]!tbl_gk[[#This Row],[WageEUR]])/('F+ , F-'!C$2-'F+ , F-'!C$3))</f>
        <v>7.8241870618836323E-6</v>
      </c>
      <c r="D1921" s="2" cm="1">
        <f t="array" ref="D1921">[1]!table_weight[Crossing]*(('F+ , F-'!D$2-[1]!tbl_gk[[#This Row],[Crossing]])/('F+ , F-'!D$2-'F+ , F-'!D$3))</f>
        <v>3.6987814836757178E-2</v>
      </c>
      <c r="E1921" s="2" cm="1">
        <f t="array" ref="E1921">[1]!table_weight[Finishing]*(('F+ , F-'!E$2-[1]!tbl_gk[[#This Row],[Finishing]])/('F+ , F-'!E$2-'F+ , F-'!E$3))</f>
        <v>1.9965013690294877E-2</v>
      </c>
      <c r="F1921" s="2" cm="1">
        <f t="array" ref="F1921">[1]!table_weight[HeadingAccuracy]*(('F+ , F-'!F$2-[1]!tbl_gk[[#This Row],[HeadingAccuracy]])/('F+ , F-'!F$2-'F+ , F-'!F$3))</f>
        <v>1.210949849973455E-2</v>
      </c>
      <c r="G1921" s="2" cm="1">
        <f t="array" ref="G1921">[1]!table_weight[ShortPassing]*(('F+ , F-'!G$2-[1]!tbl_gk[[#This Row],[ShortPassing]])/('F+ , F-'!G$2-'F+ , F-'!G$3))</f>
        <v>5.3440942305594832E-2</v>
      </c>
      <c r="H1921" s="2" cm="1">
        <f t="array" ref="H1921">[1]!table_weight[Volleys]*(('F+ , F-'!H$2-[1]!tbl_gk[[#This Row],[Volleys]])/('F+ , F-'!H$2-'F+ , F-'!H$3))</f>
        <v>2.3147841959762173E-3</v>
      </c>
      <c r="I1921" s="2" cm="1">
        <f t="array" ref="I1921">[1]!table_weight[Dribbling]*(('F+ , F-'!I$2-[1]!tbl_gk[[#This Row],[Dribbling]])/('F+ , F-'!I$2-'F+ , F-'!I$3))</f>
        <v>2.3469077317571304E-2</v>
      </c>
      <c r="J1921" s="2" cm="1">
        <f t="array" ref="J1921">[1]!table_weight[Curve]*(('F+ , F-'!J$2-[1]!tbl_gk[[#This Row],[Curve]])/('F+ , F-'!J$2-'F+ , F-'!J$3))</f>
        <v>9.9719433458404991E-3</v>
      </c>
      <c r="K1921" s="2" cm="1">
        <f t="array" ref="K1921">[1]!table_weight[FKAccuracy]*(('F+ , F-'!K$2-[1]!tbl_gk[[#This Row],[FKAccuracy]])/('F+ , F-'!K$2-'F+ , F-'!K$3))</f>
        <v>9.5832065713416324E-3</v>
      </c>
      <c r="L1921" s="2" cm="1">
        <f t="array" ref="L1921">[1]!table_weight[LongPassing]*(('F+ , F-'!L$2-[1]!tbl_gk[[#This Row],[LongPassing]])/('F+ , F-'!L$2-'F+ , F-'!L$3))</f>
        <v>2.4905508603486726E-2</v>
      </c>
      <c r="M1921" s="2" cm="1">
        <f t="array" ref="M1921">[1]!table_weight[BallControl]*(('F+ , F-'!M$2-[1]!tbl_gk[[#This Row],[BallControl]])/('F+ , F-'!M$2-'F+ , F-'!M$3))</f>
        <v>1.5211439002129552E-2</v>
      </c>
      <c r="N1921" s="2" cm="1">
        <f t="array" ref="N1921">[1]!table_weight[Acceleration]*(('F+ , F-'!N$2-[1]!tbl_gk[[#This Row],[Acceleration]])/('F+ , F-'!N$2-'F+ , F-'!N$3))</f>
        <v>7.666565257073309E-3</v>
      </c>
      <c r="O1921" s="2" cm="1">
        <f t="array" ref="O1921">[1]!table_weight[SprintSpeed]*(('F+ , F-'!O$2-[1]!tbl_gk[[#This Row],[SprintSpeed]])/('F+ , F-'!O$2-'F+ , F-'!O$3))</f>
        <v>7.3087922117432225E-3</v>
      </c>
      <c r="P1921" s="2" cm="1">
        <f t="array" ref="P1921">[1]!table_weight[Agility]*(('F+ , F-'!P$2-[1]!tbl_gk[[#This Row],[Agility]])/('F+ , F-'!P$2-'F+ , F-'!P$3))</f>
        <v>3.5103320774145116E-3</v>
      </c>
      <c r="Q1921" s="2" cm="1">
        <f t="array" ref="Q1921">[1]!table_weight[Reactions]*(('F+ , F-'!Q$2-[1]!tbl_gk[[#This Row],[Reactions]])/('F+ , F-'!Q$2-'F+ , F-'!Q$3))</f>
        <v>1.5469260002165645E-3</v>
      </c>
      <c r="R1921" s="2" cm="1">
        <f t="array" ref="R1921">[1]!table_weight[Balance]*(('F+ , F-'!R$2-[1]!tbl_gk[[#This Row],[Balance]])/('F+ , F-'!R$2-'F+ , F-'!R$3))</f>
        <v>1.8626251839342308E-3</v>
      </c>
      <c r="S1921" s="2" cm="1">
        <f t="array" ref="S1921">[1]!table_weight[ShotPower]*(('F+ , F-'!S$2-[1]!tbl_gk[[#This Row],[ShotPower]])/('F+ , F-'!S$2-'F+ , F-'!S$3))</f>
        <v>6.7523948741159906E-3</v>
      </c>
      <c r="T1921" s="2" cm="1">
        <f t="array" ref="T1921">[1]!table_weight[Jumping]*(('F+ , F-'!T$2-[1]!tbl_gk[[#This Row],[Jumping]])/('F+ , F-'!T$2-'F+ , F-'!T$3))</f>
        <v>1.1163233461240253E-3</v>
      </c>
      <c r="U1921" s="2" cm="1">
        <f t="array" ref="U1921">[1]!table_weight[Stamina]*(('F+ , F-'!U$2-[1]!tbl_gk[[#This Row],[Stamina]])/('F+ , F-'!U$2-'F+ , F-'!U$3))</f>
        <v>1.4598074526237249E-2</v>
      </c>
      <c r="V1921" s="2" cm="1">
        <f t="array" ref="V1921">[1]!table_weight[Strength]*(('F+ , F-'!V$2-[1]!tbl_gk[[#This Row],[Strength]])/('F+ , F-'!V$2-'F+ , F-'!V$3))</f>
        <v>1.2422675185072484E-2</v>
      </c>
      <c r="W1921" s="2" cm="1">
        <f t="array" ref="W1921">[1]!table_weight[LongShots]*(('F+ , F-'!W$2-[1]!tbl_gk[[#This Row],[LongShots]])/('F+ , F-'!W$2-'F+ , F-'!W$3))</f>
        <v>1.0128592311173986E-2</v>
      </c>
      <c r="X1921" s="2" cm="1">
        <f t="array" ref="X1921">[1]!table_weight[Aggression]*(('F+ , F-'!X$2-[1]!tbl_gk[[#This Row],[Aggression]])/('F+ , F-'!X$2-'F+ , F-'!X$3))</f>
        <v>1.5211439002129575E-2</v>
      </c>
      <c r="Y1921" s="2" cm="1">
        <f t="array" ref="Y1921">[1]!table_weight[Interceptions]*(('F+ , F-'!Y$2-[1]!tbl_gk[[#This Row],[Interceptions]])/('F+ , F-'!Y$2-'F+ , F-'!Y$3))</f>
        <v>2.2854259573931314E-2</v>
      </c>
      <c r="Z1921" s="2" cm="1">
        <f t="array" ref="Z1921">[1]!table_weight[Positioning]*(('F+ , F-'!Z$2-[1]!tbl_gk[[#This Row],[Positioning]])/('F+ , F-'!Z$2-'F+ , F-'!Z$3))</f>
        <v>1.7746678835817667E-3</v>
      </c>
      <c r="AA1921" s="2" cm="1">
        <f t="array" ref="AA1921">[1]!table_weight[Vision]*(('F+ , F-'!AA$2-[1]!tbl_gk[[#This Row],[Vision]])/('F+ , F-'!AA$2-'F+ , F-'!AA$3))</f>
        <v>3.0524287597606677E-2</v>
      </c>
      <c r="AB1921" s="2" cm="1">
        <f t="array" ref="AB1921">[1]!table_weight[Penalties]*(('F+ , F-'!AB$2-[1]!tbl_gk[[#This Row],[Penalties]])/('F+ , F-'!AB$2-'F+ , F-'!AB$3))</f>
        <v>2.5445605683709158E-3</v>
      </c>
      <c r="AC1921" s="2" cm="1">
        <f t="array" ref="AC1921">[1]!table_weight[Composure]*(('F+ , F-'!AC$2-[1]!tbl_gk[[#This Row],[Composure]])/('F+ , F-'!AC$2-'F+ , F-'!AC$3))</f>
        <v>1.6545775756702319E-3</v>
      </c>
      <c r="AD1921" s="2" cm="1">
        <f t="array" ref="AD1921">[1]!table_weight[Marking]*(('F+ , F-'!AD$2-[1]!tbl_gk[[#This Row],[Marking]])/('F+ , F-'!AD$2-'F+ , F-'!AD$3))</f>
        <v>3.1549651263676225E-2</v>
      </c>
      <c r="AE1921" s="2" cm="1">
        <f t="array" ref="AE1921">[1]!table_weight[StandingTackle]*(('F+ , F-'!AE$2-[1]!tbl_gk[[#This Row],[StandingTackle]])/('F+ , F-'!AE$2-'F+ , F-'!AE$3))</f>
        <v>3.362528621523387E-2</v>
      </c>
      <c r="AF1921" s="2" cm="1">
        <f t="array" ref="AF1921">[1]!table_weight[SlidingTackle]*(('F+ , F-'!AF$2-[1]!tbl_gk[[#This Row],[SlidingTackle]])/('F+ , F-'!AF$2-'F+ , F-'!AF$3))</f>
        <v>1.0461200155850536E-2</v>
      </c>
      <c r="AG1921" s="2" cm="1">
        <f t="array" ref="AG1921">[1]!table_weight[GKDiving]*(('F+ , F-'!AG$2-[1]!tbl_gk[[#This Row],[GKDiving]])/('F+ , F-'!AG$2-'F+ , F-'!AG$3))</f>
        <v>4.7827299462529123E-2</v>
      </c>
      <c r="AH1921" s="2" cm="1">
        <f t="array" ref="AH1921">[1]!table_weight[GKHandling]*(('F+ , F-'!AH$2-[1]!tbl_gk[[#This Row],[GKHandling]])/('F+ , F-'!AH$2-'F+ , F-'!AH$3))</f>
        <v>5.3471514927051197E-2</v>
      </c>
      <c r="AI1921" s="2" cm="1">
        <f t="array" ref="AI1921">[1]!table_weight[GKKicking]*(('F+ , F-'!AI$2-[1]!tbl_gk[[#This Row],[GKKicking]])/('F+ , F-'!AI$2-'F+ , F-'!AI$3))</f>
        <v>3.1305141466382698E-2</v>
      </c>
      <c r="AJ1921" s="2" cm="1">
        <f t="array" ref="AJ1921">[1]!table_weight[GKPositioning]*(('F+ , F-'!AJ$2-[1]!tbl_gk[[#This Row],[GKPositioning]])/('F+ , F-'!AJ$2-'F+ , F-'!AJ$3))</f>
        <v>2.1443448550232839E-2</v>
      </c>
      <c r="AK1921" s="2" cm="1">
        <f t="array" ref="AK1921">[1]!table_weight[GKReflexes]*(('F+ , F-'!AK$2-[1]!tbl_gk[[#This Row],[GKReflexes]])/('F+ , F-'!AK$2-'F+ , F-'!AK$3))</f>
        <v>5.64817631747963E-2</v>
      </c>
    </row>
    <row r="1922" spans="1:37" x14ac:dyDescent="0.55000000000000004">
      <c r="A1922" s="7">
        <f>[1]!tbl_gk[[#This Row],[ID]]</f>
        <v>269880</v>
      </c>
      <c r="B1922" s="1" cm="1">
        <f t="array" ref="B1922">[1]!table_weight[ValueEUR]*(('F+ , F-'!B$2-[1]!tbl_gk[[#This Row],[ValueEUR]])/('F+ , F-'!B$2-'F+ , F-'!B$3))</f>
        <v>2.0557071231680501E-4</v>
      </c>
      <c r="C1922" s="1" cm="1">
        <f t="array" ref="C1922">[1]!table_weight[WageEUR]*(('F+ , F-'!C$2-[1]!tbl_gk[[#This Row],[WageEUR]])/('F+ , F-'!C$2-'F+ , F-'!C$3))</f>
        <v>0</v>
      </c>
      <c r="D1922" s="1" cm="1">
        <f t="array" ref="D1922">[1]!table_weight[Crossing]*(('F+ , F-'!D$2-[1]!tbl_gk[[#This Row],[Crossing]])/('F+ , F-'!D$2-'F+ , F-'!D$3))</f>
        <v>3.9229500584439428E-2</v>
      </c>
      <c r="E1922" s="1" cm="1">
        <f t="array" ref="E1922">[1]!table_weight[Finishing]*(('F+ , F-'!E$2-[1]!tbl_gk[[#This Row],[Finishing]])/('F+ , F-'!E$2-'F+ , F-'!E$3))</f>
        <v>1.8966763005780131E-2</v>
      </c>
      <c r="F1922" s="1" cm="1">
        <f t="array" ref="F1922">[1]!table_weight[HeadingAccuracy]*(('F+ , F-'!F$2-[1]!tbl_gk[[#This Row],[HeadingAccuracy]])/('F+ , F-'!F$2-'F+ , F-'!F$3))</f>
        <v>7.9338093618950504E-3</v>
      </c>
      <c r="G1922" s="1" cm="1">
        <f t="array" ref="G1922">[1]!table_weight[ShortPassing]*(('F+ , F-'!G$2-[1]!tbl_gk[[#This Row],[ShortPassing]])/('F+ , F-'!G$2-'F+ , F-'!G$3))</f>
        <v>5.3440942305594832E-2</v>
      </c>
      <c r="H1922" s="1" cm="1">
        <f t="array" ref="H1922">[1]!table_weight[Volleys]*(('F+ , F-'!H$2-[1]!tbl_gk[[#This Row],[Volleys]])/('F+ , F-'!H$2-'F+ , F-'!H$3))</f>
        <v>2.3147841959762173E-3</v>
      </c>
      <c r="I1922" s="1" cm="1">
        <f t="array" ref="I1922">[1]!table_weight[Dribbling]*(('F+ , F-'!I$2-[1]!tbl_gk[[#This Row],[Dribbling]])/('F+ , F-'!I$2-'F+ , F-'!I$3))</f>
        <v>1.0756660437220181E-2</v>
      </c>
      <c r="J1922" s="1" cm="1">
        <f t="array" ref="J1922">[1]!table_weight[Curve]*(('F+ , F-'!J$2-[1]!tbl_gk[[#This Row],[Curve]])/('F+ , F-'!J$2-'F+ , F-'!J$3))</f>
        <v>7.9437514788898884E-3</v>
      </c>
      <c r="K1922" s="1" cm="1">
        <f t="array" ref="K1922">[1]!table_weight[FKAccuracy]*(('F+ , F-'!K$2-[1]!tbl_gk[[#This Row],[FKAccuracy]])/('F+ , F-'!K$2-'F+ , F-'!K$3))</f>
        <v>9.8874353513842238E-3</v>
      </c>
      <c r="L1922" s="1" cm="1">
        <f t="array" ref="L1922">[1]!table_weight[LongPassing]*(('F+ , F-'!L$2-[1]!tbl_gk[[#This Row],[LongPassing]])/('F+ , F-'!L$2-'F+ , F-'!L$3))</f>
        <v>2.5446932703562523E-2</v>
      </c>
      <c r="M1922" s="1" cm="1">
        <f t="array" ref="M1922">[1]!table_weight[BallControl]*(('F+ , F-'!M$2-[1]!tbl_gk[[#This Row],[BallControl]])/('F+ , F-'!M$2-'F+ , F-'!M$3))</f>
        <v>1.1299926115867666E-2</v>
      </c>
      <c r="N1922" s="1" cm="1">
        <f t="array" ref="N1922">[1]!table_weight[Acceleration]*(('F+ , F-'!N$2-[1]!tbl_gk[[#This Row],[Acceleration]])/('F+ , F-'!N$2-'F+ , F-'!N$3))</f>
        <v>4.5097442688666525E-3</v>
      </c>
      <c r="O1922" s="1" cm="1">
        <f t="array" ref="O1922">[1]!table_weight[SprintSpeed]*(('F+ , F-'!O$2-[1]!tbl_gk[[#This Row],[SprintSpeed]])/('F+ , F-'!O$2-'F+ , F-'!O$3))</f>
        <v>7.3087922117432225E-3</v>
      </c>
      <c r="P1922" s="1" cm="1">
        <f t="array" ref="P1922">[1]!table_weight[Agility]*(('F+ , F-'!P$2-[1]!tbl_gk[[#This Row],[Agility]])/('F+ , F-'!P$2-'F+ , F-'!P$3))</f>
        <v>3.6273431466616623E-3</v>
      </c>
      <c r="Q1922" s="1" cm="1">
        <f t="array" ref="Q1922">[1]!table_weight[Reactions]*(('F+ , F-'!Q$2-[1]!tbl_gk[[#This Row],[Reactions]])/('F+ , F-'!Q$2-'F+ , F-'!Q$3))</f>
        <v>2.2688248003176282E-3</v>
      </c>
      <c r="R1922" s="1" cm="1">
        <f t="array" ref="R1922">[1]!table_weight[Balance]*(('F+ , F-'!R$2-[1]!tbl_gk[[#This Row],[Balance]])/('F+ , F-'!R$2-'F+ , F-'!R$3))</f>
        <v>1.4901001471473846E-3</v>
      </c>
      <c r="S1922" s="1" cm="1">
        <f t="array" ref="S1922">[1]!table_weight[ShotPower]*(('F+ , F-'!S$2-[1]!tbl_gk[[#This Row],[ShotPower]])/('F+ , F-'!S$2-'F+ , F-'!S$3))</f>
        <v>6.4926873789576834E-3</v>
      </c>
      <c r="T1922" s="1" cm="1">
        <f t="array" ref="T1922">[1]!table_weight[Jumping]*(('F+ , F-'!T$2-[1]!tbl_gk[[#This Row],[Jumping]])/('F+ , F-'!T$2-'F+ , F-'!T$3))</f>
        <v>2.91961490524745E-3</v>
      </c>
      <c r="U1922" s="1" cm="1">
        <f t="array" ref="U1922">[1]!table_weight[Stamina]*(('F+ , F-'!U$2-[1]!tbl_gk[[#This Row],[Stamina]])/('F+ , F-'!U$2-'F+ , F-'!U$3))</f>
        <v>1.8032915591234249E-2</v>
      </c>
      <c r="V1922" s="1" cm="1">
        <f t="array" ref="V1922">[1]!table_weight[Strength]*(('F+ , F-'!V$2-[1]!tbl_gk[[#This Row],[Strength]])/('F+ , F-'!V$2-'F+ , F-'!V$3))</f>
        <v>2.3958016428354077E-2</v>
      </c>
      <c r="W1922" s="1" cm="1">
        <f t="array" ref="W1922">[1]!table_weight[LongShots]*(('F+ , F-'!W$2-[1]!tbl_gk[[#This Row],[LongShots]])/('F+ , F-'!W$2-'F+ , F-'!W$3))</f>
        <v>9.6091773208573719E-3</v>
      </c>
      <c r="X1922" s="1" cm="1">
        <f t="array" ref="X1922">[1]!table_weight[Aggression]*(('F+ , F-'!X$2-[1]!tbl_gk[[#This Row],[Aggression]])/('F+ , F-'!X$2-'F+ , F-'!X$3))</f>
        <v>1.5211439002129575E-2</v>
      </c>
      <c r="Y1922" s="1" cm="1">
        <f t="array" ref="Y1922">[1]!table_weight[Interceptions]*(('F+ , F-'!Y$2-[1]!tbl_gk[[#This Row],[Interceptions]])/('F+ , F-'!Y$2-'F+ , F-'!Y$3))</f>
        <v>2.4931919535197796E-2</v>
      </c>
      <c r="Z1922" s="1" cm="1">
        <f t="array" ref="Z1922">[1]!table_weight[Positioning]*(('F+ , F-'!Z$2-[1]!tbl_gk[[#This Row],[Positioning]])/('F+ , F-'!Z$2-'F+ , F-'!Z$3))</f>
        <v>1.6267788932832863E-3</v>
      </c>
      <c r="AA1922" s="1" cm="1">
        <f t="array" ref="AA1922">[1]!table_weight[Vision]*(('F+ , F-'!AA$2-[1]!tbl_gk[[#This Row],[Vision]])/('F+ , F-'!AA$2-'F+ , F-'!AA$3))</f>
        <v>2.6974951830443111E-2</v>
      </c>
      <c r="AB1922" s="1" cm="1">
        <f t="array" ref="AB1922">[1]!table_weight[Penalties]*(('F+ , F-'!AB$2-[1]!tbl_gk[[#This Row],[Penalties]])/('F+ , F-'!AB$2-'F+ , F-'!AB$3))</f>
        <v>2.3096780543674466E-3</v>
      </c>
      <c r="AC1922" s="1" cm="1">
        <f t="array" ref="AC1922">[1]!table_weight[Composure]*(('F+ , F-'!AC$2-[1]!tbl_gk[[#This Row],[Composure]])/('F+ , F-'!AC$2-'F+ , F-'!AC$3))</f>
        <v>1.8680714564018749E-3</v>
      </c>
      <c r="AD1922" s="1" cm="1">
        <f t="array" ref="AD1922">[1]!table_weight[Marking]*(('F+ , F-'!AD$2-[1]!tbl_gk[[#This Row],[Marking]])/('F+ , F-'!AD$2-'F+ , F-'!AD$3))</f>
        <v>3.3127133826860035E-2</v>
      </c>
      <c r="AE1922" s="1" cm="1">
        <f t="array" ref="AE1922">[1]!table_weight[StandingTackle]*(('F+ , F-'!AE$2-[1]!tbl_gk[[#This Row],[StandingTackle]])/('F+ , F-'!AE$2-'F+ , F-'!AE$3))</f>
        <v>2.9141914719869356E-2</v>
      </c>
      <c r="AF1922" s="1" cm="1">
        <f t="array" ref="AF1922">[1]!table_weight[SlidingTackle]*(('F+ , F-'!AF$2-[1]!tbl_gk[[#This Row],[SlidingTackle]])/('F+ , F-'!AF$2-'F+ , F-'!AF$3))</f>
        <v>1.2702885903532796E-2</v>
      </c>
      <c r="AG1922" s="1" cm="1">
        <f t="array" ref="AG1922">[1]!table_weight[GKDiving]*(('F+ , F-'!AG$2-[1]!tbl_gk[[#This Row],[GKDiving]])/('F+ , F-'!AG$2-'F+ , F-'!AG$3))</f>
        <v>3.5870474596896844E-2</v>
      </c>
      <c r="AH1922" s="1" cm="1">
        <f t="array" ref="AH1922">[1]!table_weight[GKHandling]*(('F+ , F-'!AH$2-[1]!tbl_gk[[#This Row],[GKHandling]])/('F+ , F-'!AH$2-'F+ , F-'!AH$3))</f>
        <v>4.4559595772542655E-2</v>
      </c>
      <c r="AI1922" s="1" cm="1">
        <f t="array" ref="AI1922">[1]!table_weight[GKKicking]*(('F+ , F-'!AI$2-[1]!tbl_gk[[#This Row],[GKKicking]])/('F+ , F-'!AI$2-'F+ , F-'!AI$3))</f>
        <v>2.9516276239732256E-2</v>
      </c>
      <c r="AJ1922" s="1" cm="1">
        <f t="array" ref="AJ1922">[1]!table_weight[GKPositioning]*(('F+ , F-'!AJ$2-[1]!tbl_gk[[#This Row],[GKPositioning]])/('F+ , F-'!AJ$2-'F+ , F-'!AJ$3))</f>
        <v>1.7028620907537841E-2</v>
      </c>
      <c r="AK1922" s="1" cm="1">
        <f t="array" ref="AK1922">[1]!table_weight[GKReflexes]*(('F+ , F-'!AK$2-[1]!tbl_gk[[#This Row],[GKReflexes]])/('F+ , F-'!AK$2-'F+ , F-'!AK$3))</f>
        <v>4.1905824290977896E-2</v>
      </c>
    </row>
    <row r="1923" spans="1:37" x14ac:dyDescent="0.55000000000000004">
      <c r="A1923" s="8">
        <f>[1]!tbl_gk[[#This Row],[ID]]</f>
        <v>269893</v>
      </c>
      <c r="B1923" s="2" cm="1">
        <f t="array" ref="B1923">[1]!table_weight[ValueEUR]*(('F+ , F-'!B$2-[1]!tbl_gk[[#This Row],[ValueEUR]])/('F+ , F-'!B$2-'F+ , F-'!B$3))</f>
        <v>6.2041611374891601E-5</v>
      </c>
      <c r="C1923" s="2" cm="1">
        <f t="array" ref="C1923">[1]!table_weight[WageEUR]*(('F+ , F-'!C$2-[1]!tbl_gk[[#This Row],[WageEUR]])/('F+ , F-'!C$2-'F+ , F-'!C$3))</f>
        <v>0</v>
      </c>
      <c r="D1923" s="2" cm="1">
        <f t="array" ref="D1923">[1]!table_weight[Crossing]*(('F+ , F-'!D$2-[1]!tbl_gk[[#This Row],[Crossing]])/('F+ , F-'!D$2-'F+ , F-'!D$3))</f>
        <v>3.1383600467551537E-2</v>
      </c>
      <c r="E1923" s="2" cm="1">
        <f t="array" ref="E1923">[1]!table_weight[Finishing]*(('F+ , F-'!E$2-[1]!tbl_gk[[#This Row],[Finishing]])/('F+ , F-'!E$2-'F+ , F-'!E$3))</f>
        <v>1.8966763005780131E-2</v>
      </c>
      <c r="F1923" s="2" cm="1">
        <f t="array" ref="F1923">[1]!table_weight[HeadingAccuracy]*(('F+ , F-'!F$2-[1]!tbl_gk[[#This Row],[HeadingAccuracy]])/('F+ , F-'!F$2-'F+ , F-'!F$3))</f>
        <v>1.1274360672166649E-2</v>
      </c>
      <c r="G1923" s="2" cm="1">
        <f t="array" ref="G1923">[1]!table_weight[ShortPassing]*(('F+ , F-'!G$2-[1]!tbl_gk[[#This Row],[ShortPassing]])/('F+ , F-'!G$2-'F+ , F-'!G$3))</f>
        <v>5.9066304653552192E-2</v>
      </c>
      <c r="H1923" s="2" cm="1">
        <f t="array" ref="H1923">[1]!table_weight[Volleys]*(('F+ , F-'!H$2-[1]!tbl_gk[[#This Row],[Volleys]])/('F+ , F-'!H$2-'F+ , F-'!H$3))</f>
        <v>2.1990449861774069E-3</v>
      </c>
      <c r="I1923" s="2" cm="1">
        <f t="array" ref="I1923">[1]!table_weight[Dribbling]*(('F+ , F-'!I$2-[1]!tbl_gk[[#This Row],[Dribbling]])/('F+ , F-'!I$2-'F+ , F-'!I$3))</f>
        <v>1.7601807988178481E-2</v>
      </c>
      <c r="J1923" s="2" cm="1">
        <f t="array" ref="J1923">[1]!table_weight[Curve]*(('F+ , F-'!J$2-[1]!tbl_gk[[#This Row],[Curve]])/('F+ , F-'!J$2-'F+ , F-'!J$3))</f>
        <v>9.9719433458404991E-3</v>
      </c>
      <c r="K1923" s="2" cm="1">
        <f t="array" ref="K1923">[1]!table_weight[FKAccuracy]*(('F+ , F-'!K$2-[1]!tbl_gk[[#This Row],[FKAccuracy]])/('F+ , F-'!K$2-'F+ , F-'!K$3))</f>
        <v>9.5832065713416324E-3</v>
      </c>
      <c r="L1923" s="2" cm="1">
        <f t="array" ref="L1923">[1]!table_weight[LongPassing]*(('F+ , F-'!L$2-[1]!tbl_gk[[#This Row],[LongPassing]])/('F+ , F-'!L$2-'F+ , F-'!L$3))</f>
        <v>2.5988356803638323E-2</v>
      </c>
      <c r="M1923" s="2" cm="1">
        <f t="array" ref="M1923">[1]!table_weight[BallControl]*(('F+ , F-'!M$2-[1]!tbl_gk[[#This Row],[BallControl]])/('F+ , F-'!M$2-'F+ , F-'!M$3))</f>
        <v>1.3907601373375588E-2</v>
      </c>
      <c r="N1923" s="2" cm="1">
        <f t="array" ref="N1923">[1]!table_weight[Acceleration]*(('F+ , F-'!N$2-[1]!tbl_gk[[#This Row],[Acceleration]])/('F+ , F-'!N$2-'F+ , F-'!N$3))</f>
        <v>6.9901036167433111E-3</v>
      </c>
      <c r="O1923" s="2" cm="1">
        <f t="array" ref="O1923">[1]!table_weight[SprintSpeed]*(('F+ , F-'!O$2-[1]!tbl_gk[[#This Row],[SprintSpeed]])/('F+ , F-'!O$2-'F+ , F-'!O$3))</f>
        <v>9.838758746577414E-3</v>
      </c>
      <c r="P1923" s="2" cm="1">
        <f t="array" ref="P1923">[1]!table_weight[Agility]*(('F+ , F-'!P$2-[1]!tbl_gk[[#This Row],[Agility]])/('F+ , F-'!P$2-'F+ , F-'!P$3))</f>
        <v>4.4464206313917145E-3</v>
      </c>
      <c r="Q1923" s="2" cm="1">
        <f t="array" ref="Q1923">[1]!table_weight[Reactions]*(('F+ , F-'!Q$2-[1]!tbl_gk[[#This Row],[Reactions]])/('F+ , F-'!Q$2-'F+ , F-'!Q$3))</f>
        <v>2.5266458003537222E-3</v>
      </c>
      <c r="R1923" s="2" cm="1">
        <f t="array" ref="R1923">[1]!table_weight[Balance]*(('F+ , F-'!R$2-[1]!tbl_gk[[#This Row],[Balance]])/('F+ , F-'!R$2-'F+ , F-'!R$3))</f>
        <v>2.1730627145899362E-3</v>
      </c>
      <c r="S1923" s="2" cm="1">
        <f t="array" ref="S1923">[1]!table_weight[ShotPower]*(('F+ , F-'!S$2-[1]!tbl_gk[[#This Row],[ShotPower]])/('F+ , F-'!S$2-'F+ , F-'!S$3))</f>
        <v>7.7912248547492196E-3</v>
      </c>
      <c r="T1923" s="2" cm="1">
        <f t="array" ref="T1923">[1]!table_weight[Jumping]*(('F+ , F-'!T$2-[1]!tbl_gk[[#This Row],[Jumping]])/('F+ , F-'!T$2-'F+ , F-'!T$3))</f>
        <v>3.7783251714967009E-3</v>
      </c>
      <c r="U1923" s="2" cm="1">
        <f t="array" ref="U1923">[1]!table_weight[Stamina]*(('F+ , F-'!U$2-[1]!tbl_gk[[#This Row],[Stamina]])/('F+ , F-'!U$2-'F+ , F-'!U$3))</f>
        <v>2.57613079874775E-2</v>
      </c>
      <c r="V1923" s="2" cm="1">
        <f t="array" ref="V1923">[1]!table_weight[Strength]*(('F+ , F-'!V$2-[1]!tbl_gk[[#This Row],[Strength]])/('F+ , F-'!V$2-'F+ , F-'!V$3))</f>
        <v>2.662001825372675E-2</v>
      </c>
      <c r="W1923" s="2" cm="1">
        <f t="array" ref="W1923">[1]!table_weight[LongShots]*(('F+ , F-'!W$2-[1]!tbl_gk[[#This Row],[LongShots]])/('F+ , F-'!W$2-'F+ , F-'!W$3))</f>
        <v>9.6091773208573719E-3</v>
      </c>
      <c r="X1923" s="2" cm="1">
        <f t="array" ref="X1923">[1]!table_weight[Aggression]*(('F+ , F-'!X$2-[1]!tbl_gk[[#This Row],[Aggression]])/('F+ , F-'!X$2-'F+ , F-'!X$3))</f>
        <v>1.3386066321874024E-2</v>
      </c>
      <c r="Y1923" s="2" cm="1">
        <f t="array" ref="Y1923">[1]!table_weight[Interceptions]*(('F+ , F-'!Y$2-[1]!tbl_gk[[#This Row],[Interceptions]])/('F+ , F-'!Y$2-'F+ , F-'!Y$3))</f>
        <v>2.2161706253509151E-2</v>
      </c>
      <c r="Z1923" s="2" cm="1">
        <f t="array" ref="Z1923">[1]!table_weight[Positioning]*(('F+ , F-'!Z$2-[1]!tbl_gk[[#This Row],[Positioning]])/('F+ , F-'!Z$2-'F+ , F-'!Z$3))</f>
        <v>1.7746678835817667E-3</v>
      </c>
      <c r="AA1923" s="2" cm="1">
        <f t="array" ref="AA1923">[1]!table_weight[Vision]*(('F+ , F-'!AA$2-[1]!tbl_gk[[#This Row],[Vision]])/('F+ , F-'!AA$2-'F+ , F-'!AA$3))</f>
        <v>2.4845350370144972E-2</v>
      </c>
      <c r="AB1923" s="2" cm="1">
        <f t="array" ref="AB1923">[1]!table_weight[Penalties]*(('F+ , F-'!AB$2-[1]!tbl_gk[[#This Row],[Penalties]])/('F+ , F-'!AB$2-'F+ , F-'!AB$3))</f>
        <v>2.427119311369181E-3</v>
      </c>
      <c r="AC1923" s="2" cm="1">
        <f t="array" ref="AC1923">[1]!table_weight[Composure]*(('F+ , F-'!AC$2-[1]!tbl_gk[[#This Row],[Composure]])/('F+ , F-'!AC$2-'F+ , F-'!AC$3))</f>
        <v>2.134938807316428E-3</v>
      </c>
      <c r="AD1923" s="2" cm="1">
        <f t="array" ref="AD1923">[1]!table_weight[Marking]*(('F+ , F-'!AD$2-[1]!tbl_gk[[#This Row],[Marking]])/('F+ , F-'!AD$2-'F+ , F-'!AD$3))</f>
        <v>2.8394686137308601E-2</v>
      </c>
      <c r="AE1923" s="2" cm="1">
        <f t="array" ref="AE1923">[1]!table_weight[StandingTackle]*(('F+ , F-'!AE$2-[1]!tbl_gk[[#This Row],[StandingTackle]])/('F+ , F-'!AE$2-'F+ , F-'!AE$3))</f>
        <v>2.465854322450484E-2</v>
      </c>
      <c r="AF1923" s="2" cm="1">
        <f t="array" ref="AF1923">[1]!table_weight[SlidingTackle]*(('F+ , F-'!AF$2-[1]!tbl_gk[[#This Row],[SlidingTackle]])/('F+ , F-'!AF$2-'F+ , F-'!AF$3))</f>
        <v>8.9667429907290316E-3</v>
      </c>
      <c r="AG1923" s="2" cm="1">
        <f t="array" ref="AG1923">[1]!table_weight[GKDiving]*(('F+ , F-'!AG$2-[1]!tbl_gk[[#This Row],[GKDiving]])/('F+ , F-'!AG$2-'F+ , F-'!AG$3))</f>
        <v>5.6367888652266468E-2</v>
      </c>
      <c r="AH1923" s="2" cm="1">
        <f t="array" ref="AH1923">[1]!table_weight[GKHandling]*(('F+ , F-'!AH$2-[1]!tbl_gk[[#This Row],[GKHandling]])/('F+ , F-'!AH$2-'F+ , F-'!AH$3))</f>
        <v>6.416581791246144E-2</v>
      </c>
      <c r="AI1923" s="2" cm="1">
        <f t="array" ref="AI1923">[1]!table_weight[GKKicking]*(('F+ , F-'!AI$2-[1]!tbl_gk[[#This Row],[GKKicking]])/('F+ , F-'!AI$2-'F+ , F-'!AI$3))</f>
        <v>3.57773045330088E-2</v>
      </c>
      <c r="AJ1923" s="2" cm="1">
        <f t="array" ref="AJ1923">[1]!table_weight[GKPositioning]*(('F+ , F-'!AJ$2-[1]!tbl_gk[[#This Row],[GKPositioning]])/('F+ , F-'!AJ$2-'F+ , F-'!AJ$3))</f>
        <v>2.5227586529685691E-2</v>
      </c>
      <c r="AK1923" s="2" cm="1">
        <f t="array" ref="AK1923">[1]!table_weight[GKReflexes]*(('F+ , F-'!AK$2-[1]!tbl_gk[[#This Row],[GKReflexes]])/('F+ , F-'!AK$2-'F+ , F-'!AK$3))</f>
        <v>6.9235709698137402E-2</v>
      </c>
    </row>
    <row r="1924" spans="1:37" x14ac:dyDescent="0.55000000000000004">
      <c r="A1924" s="7">
        <f>[1]!tbl_gk[[#This Row],[ID]]</f>
        <v>269916</v>
      </c>
      <c r="B1924" s="1" cm="1">
        <f t="array" ref="B1924">[1]!table_weight[ValueEUR]*(('F+ , F-'!B$2-[1]!tbl_gk[[#This Row],[ValueEUR]])/('F+ , F-'!B$2-'F+ , F-'!B$3))</f>
        <v>1.2840452901470104E-4</v>
      </c>
      <c r="C1924" s="1" cm="1">
        <f t="array" ref="C1924">[1]!table_weight[WageEUR]*(('F+ , F-'!C$2-[1]!tbl_gk[[#This Row],[WageEUR]])/('F+ , F-'!C$2-'F+ , F-'!C$3))</f>
        <v>3.1296748247534529E-5</v>
      </c>
      <c r="D1924" s="1" cm="1">
        <f t="array" ref="D1924">[1]!table_weight[Crossing]*(('F+ , F-'!D$2-[1]!tbl_gk[[#This Row],[Crossing]])/('F+ , F-'!D$2-'F+ , F-'!D$3))</f>
        <v>3.5866971962916043E-2</v>
      </c>
      <c r="E1924" s="1" cm="1">
        <f t="array" ref="E1924">[1]!table_weight[Finishing]*(('F+ , F-'!E$2-[1]!tbl_gk[[#This Row],[Finishing]])/('F+ , F-'!E$2-'F+ , F-'!E$3))</f>
        <v>1.8966763005780131E-2</v>
      </c>
      <c r="F1924" s="1" cm="1">
        <f t="array" ref="F1924">[1]!table_weight[HeadingAccuracy]*(('F+ , F-'!F$2-[1]!tbl_gk[[#This Row],[HeadingAccuracy]])/('F+ , F-'!F$2-'F+ , F-'!F$3))</f>
        <v>1.0439222844598752E-2</v>
      </c>
      <c r="G1924" s="1" cm="1">
        <f t="array" ref="G1924">[1]!table_weight[ShortPassing]*(('F+ , F-'!G$2-[1]!tbl_gk[[#This Row],[ShortPassing]])/('F+ , F-'!G$2-'F+ , F-'!G$3))</f>
        <v>5.6253623479573515E-2</v>
      </c>
      <c r="H1924" s="1" cm="1">
        <f t="array" ref="H1924">[1]!table_weight[Volleys]*(('F+ , F-'!H$2-[1]!tbl_gk[[#This Row],[Volleys]])/('F+ , F-'!H$2-'F+ , F-'!H$3))</f>
        <v>2.1990449861774069E-3</v>
      </c>
      <c r="I1924" s="1" cm="1">
        <f t="array" ref="I1924">[1]!table_weight[Dribbling]*(('F+ , F-'!I$2-[1]!tbl_gk[[#This Row],[Dribbling]])/('F+ , F-'!I$2-'F+ , F-'!I$3))</f>
        <v>1.6623929766613008E-2</v>
      </c>
      <c r="J1924" s="1" cm="1">
        <f t="array" ref="J1924">[1]!table_weight[Curve]*(('F+ , F-'!J$2-[1]!tbl_gk[[#This Row],[Curve]])/('F+ , F-'!J$2-'F+ , F-'!J$3))</f>
        <v>9.9719433458404991E-3</v>
      </c>
      <c r="K1924" s="1" cm="1">
        <f t="array" ref="K1924">[1]!table_weight[FKAccuracy]*(('F+ , F-'!K$2-[1]!tbl_gk[[#This Row],[FKAccuracy]])/('F+ , F-'!K$2-'F+ , F-'!K$3))</f>
        <v>9.2789777912990392E-3</v>
      </c>
      <c r="L1924" s="1" cm="1">
        <f t="array" ref="L1924">[1]!table_weight[LongPassing]*(('F+ , F-'!L$2-[1]!tbl_gk[[#This Row],[LongPassing]])/('F+ , F-'!L$2-'F+ , F-'!L$3))</f>
        <v>2.652978090371412E-2</v>
      </c>
      <c r="M1924" s="1" cm="1">
        <f t="array" ref="M1924">[1]!table_weight[BallControl]*(('F+ , F-'!M$2-[1]!tbl_gk[[#This Row],[BallControl]])/('F+ , F-'!M$2-'F+ , F-'!M$3))</f>
        <v>1.5211439002129552E-2</v>
      </c>
      <c r="N1924" s="1" cm="1">
        <f t="array" ref="N1924">[1]!table_weight[Acceleration]*(('F+ , F-'!N$2-[1]!tbl_gk[[#This Row],[Acceleration]])/('F+ , F-'!N$2-'F+ , F-'!N$3))</f>
        <v>8.3430268974033078E-3</v>
      </c>
      <c r="O1924" s="1" cm="1">
        <f t="array" ref="O1924">[1]!table_weight[SprintSpeed]*(('F+ , F-'!O$2-[1]!tbl_gk[[#This Row],[SprintSpeed]])/('F+ , F-'!O$2-'F+ , F-'!O$3))</f>
        <v>1.3493154852449027E-2</v>
      </c>
      <c r="P1924" s="1" cm="1">
        <f t="array" ref="P1924">[1]!table_weight[Agility]*(('F+ , F-'!P$2-[1]!tbl_gk[[#This Row],[Agility]])/('F+ , F-'!P$2-'F+ , F-'!P$3))</f>
        <v>5.3825091853689179E-3</v>
      </c>
      <c r="Q1924" s="1" cm="1">
        <f t="array" ref="Q1924">[1]!table_weight[Reactions]*(('F+ , F-'!Q$2-[1]!tbl_gk[[#This Row],[Reactions]])/('F+ , F-'!Q$2-'F+ , F-'!Q$3))</f>
        <v>2.217260600310409E-3</v>
      </c>
      <c r="R1924" s="1" cm="1">
        <f t="array" ref="R1924">[1]!table_weight[Balance]*(('F+ , F-'!R$2-[1]!tbl_gk[[#This Row],[Balance]])/('F+ , F-'!R$2-'F+ , F-'!R$3))</f>
        <v>2.5455877513767822E-3</v>
      </c>
      <c r="S1924" s="1" cm="1">
        <f t="array" ref="S1924">[1]!table_weight[ShotPower]*(('F+ , F-'!S$2-[1]!tbl_gk[[#This Row],[ShotPower]])/('F+ , F-'!S$2-'F+ , F-'!S$3))</f>
        <v>6.7523948741159906E-3</v>
      </c>
      <c r="T1924" s="1" cm="1">
        <f t="array" ref="T1924">[1]!table_weight[Jumping]*(('F+ , F-'!T$2-[1]!tbl_gk[[#This Row],[Jumping]])/('F+ , F-'!T$2-'F+ , F-'!T$3))</f>
        <v>4.2935513312462505E-3</v>
      </c>
      <c r="U1924" s="1" cm="1">
        <f t="array" ref="U1924">[1]!table_weight[Stamina]*(('F+ , F-'!U$2-[1]!tbl_gk[[#This Row],[Stamina]])/('F+ , F-'!U$2-'F+ , F-'!U$3))</f>
        <v>1.4598074526237249E-2</v>
      </c>
      <c r="V1924" s="1" cm="1">
        <f t="array" ref="V1924">[1]!table_weight[Strength]*(('F+ , F-'!V$2-[1]!tbl_gk[[#This Row],[Strength]])/('F+ , F-'!V$2-'F+ , F-'!V$3))</f>
        <v>1.9521346719399615E-2</v>
      </c>
      <c r="W1924" s="1" cm="1">
        <f t="array" ref="W1924">[1]!table_weight[LongShots]*(('F+ , F-'!W$2-[1]!tbl_gk[[#This Row],[LongShots]])/('F+ , F-'!W$2-'F+ , F-'!W$3))</f>
        <v>1.0128592311173986E-2</v>
      </c>
      <c r="X1924" s="1" cm="1">
        <f t="array" ref="X1924">[1]!table_weight[Aggression]*(('F+ , F-'!X$2-[1]!tbl_gk[[#This Row],[Aggression]])/('F+ , F-'!X$2-'F+ , F-'!X$3))</f>
        <v>1.2169151201703659E-2</v>
      </c>
      <c r="Y1924" s="1" cm="1">
        <f t="array" ref="Y1924">[1]!table_weight[Interceptions]*(('F+ , F-'!Y$2-[1]!tbl_gk[[#This Row],[Interceptions]])/('F+ , F-'!Y$2-'F+ , F-'!Y$3))</f>
        <v>2.2161706253509151E-2</v>
      </c>
      <c r="Z1924" s="1" cm="1">
        <f t="array" ref="Z1924">[1]!table_weight[Positioning]*(('F+ , F-'!Z$2-[1]!tbl_gk[[#This Row],[Positioning]])/('F+ , F-'!Z$2-'F+ , F-'!Z$3))</f>
        <v>1.9225568738802474E-3</v>
      </c>
      <c r="AA1924" s="1" cm="1">
        <f t="array" ref="AA1924">[1]!table_weight[Vision]*(('F+ , F-'!AA$2-[1]!tbl_gk[[#This Row],[Vision]])/('F+ , F-'!AA$2-'F+ , F-'!AA$3))</f>
        <v>2.200588175641412E-2</v>
      </c>
      <c r="AB1924" s="1" cm="1">
        <f t="array" ref="AB1924">[1]!table_weight[Penalties]*(('F+ , F-'!AB$2-[1]!tbl_gk[[#This Row],[Penalties]])/('F+ , F-'!AB$2-'F+ , F-'!AB$3))</f>
        <v>2.3879722257019362E-3</v>
      </c>
      <c r="AC1924" s="1" cm="1">
        <f t="array" ref="AC1924">[1]!table_weight[Composure]*(('F+ , F-'!AC$2-[1]!tbl_gk[[#This Row],[Composure]])/('F+ , F-'!AC$2-'F+ , F-'!AC$3))</f>
        <v>2.134938807316428E-3</v>
      </c>
      <c r="AD1924" s="1" cm="1">
        <f t="array" ref="AD1924">[1]!table_weight[Marking]*(('F+ , F-'!AD$2-[1]!tbl_gk[[#This Row],[Marking]])/('F+ , F-'!AD$2-'F+ , F-'!AD$3))</f>
        <v>3.6282098953227655E-2</v>
      </c>
      <c r="AE1924" s="1" cm="1">
        <f t="array" ref="AE1924">[1]!table_weight[StandingTackle]*(('F+ , F-'!AE$2-[1]!tbl_gk[[#This Row],[StandingTackle]])/('F+ , F-'!AE$2-'F+ , F-'!AE$3))</f>
        <v>3.362528621523387E-2</v>
      </c>
      <c r="AF1924" s="1" cm="1">
        <f t="array" ref="AF1924">[1]!table_weight[SlidingTackle]*(('F+ , F-'!AF$2-[1]!tbl_gk[[#This Row],[SlidingTackle]])/('F+ , F-'!AF$2-'F+ , F-'!AF$3))</f>
        <v>8.2195144081682794E-3</v>
      </c>
      <c r="AG1924" s="1" cm="1">
        <f t="array" ref="AG1924">[1]!table_weight[GKDiving]*(('F+ , F-'!AG$2-[1]!tbl_gk[[#This Row],[GKDiving]])/('F+ , F-'!AG$2-'F+ , F-'!AG$3))</f>
        <v>5.2951652976371534E-2</v>
      </c>
      <c r="AH1924" s="1" cm="1">
        <f t="array" ref="AH1924">[1]!table_weight[GKHandling]*(('F+ , F-'!AH$2-[1]!tbl_gk[[#This Row],[GKHandling]])/('F+ , F-'!AH$2-'F+ , F-'!AH$3))</f>
        <v>6.0601050250658012E-2</v>
      </c>
      <c r="AI1924" s="1" cm="1">
        <f t="array" ref="AI1924">[1]!table_weight[GKKicking]*(('F+ , F-'!AI$2-[1]!tbl_gk[[#This Row],[GKKicking]])/('F+ , F-'!AI$2-'F+ , F-'!AI$3))</f>
        <v>3.1305141466382698E-2</v>
      </c>
      <c r="AJ1924" s="1" cm="1">
        <f t="array" ref="AJ1924">[1]!table_weight[GKPositioning]*(('F+ , F-'!AJ$2-[1]!tbl_gk[[#This Row],[GKPositioning]])/('F+ , F-'!AJ$2-'F+ , F-'!AJ$3))</f>
        <v>2.1443448550232839E-2</v>
      </c>
      <c r="AK1924" s="1" cm="1">
        <f t="array" ref="AK1924">[1]!table_weight[GKReflexes]*(('F+ , F-'!AK$2-[1]!tbl_gk[[#This Row],[GKReflexes]])/('F+ , F-'!AK$2-'F+ , F-'!AK$3))</f>
        <v>5.4659770814318998E-2</v>
      </c>
    </row>
    <row r="1925" spans="1:37" x14ac:dyDescent="0.55000000000000004">
      <c r="A1925" s="8">
        <f>[1]!tbl_gk[[#This Row],[ID]]</f>
        <v>269929</v>
      </c>
      <c r="B1925" s="2" cm="1">
        <f t="array" ref="B1925">[1]!table_weight[ValueEUR]*(('F+ , F-'!B$2-[1]!tbl_gk[[#This Row],[ValueEUR]])/('F+ , F-'!B$2-'F+ , F-'!B$3))</f>
        <v>1.2068791068449063E-4</v>
      </c>
      <c r="C1925" s="2" cm="1">
        <f t="array" ref="C1925">[1]!table_weight[WageEUR]*(('F+ , F-'!C$2-[1]!tbl_gk[[#This Row],[WageEUR]])/('F+ , F-'!C$2-'F+ , F-'!C$3))</f>
        <v>0</v>
      </c>
      <c r="D1925" s="2" cm="1">
        <f t="array" ref="D1925">[1]!table_weight[Crossing]*(('F+ , F-'!D$2-[1]!tbl_gk[[#This Row],[Crossing]])/('F+ , F-'!D$2-'F+ , F-'!D$3))</f>
        <v>3.3625286215233793E-2</v>
      </c>
      <c r="E1925" s="2" cm="1">
        <f t="array" ref="E1925">[1]!table_weight[Finishing]*(('F+ , F-'!E$2-[1]!tbl_gk[[#This Row],[Finishing]])/('F+ , F-'!E$2-'F+ , F-'!E$3))</f>
        <v>1.9965013690294877E-2</v>
      </c>
      <c r="F1925" s="2" cm="1">
        <f t="array" ref="F1925">[1]!table_weight[HeadingAccuracy]*(('F+ , F-'!F$2-[1]!tbl_gk[[#This Row],[HeadingAccuracy]])/('F+ , F-'!F$2-'F+ , F-'!F$3))</f>
        <v>1.1691929585950599E-2</v>
      </c>
      <c r="G1925" s="2" cm="1">
        <f t="array" ref="G1925">[1]!table_weight[ShortPassing]*(('F+ , F-'!G$2-[1]!tbl_gk[[#This Row],[ShortPassing]])/('F+ , F-'!G$2-'F+ , F-'!G$3))</f>
        <v>6.3285326414520199E-2</v>
      </c>
      <c r="H1925" s="2" cm="1">
        <f t="array" ref="H1925">[1]!table_weight[Volleys]*(('F+ , F-'!H$2-[1]!tbl_gk[[#This Row],[Volleys]])/('F+ , F-'!H$2-'F+ , F-'!H$3))</f>
        <v>2.1990449861774069E-3</v>
      </c>
      <c r="I1925" s="2" cm="1">
        <f t="array" ref="I1925">[1]!table_weight[Dribbling]*(('F+ , F-'!I$2-[1]!tbl_gk[[#This Row],[Dribbling]])/('F+ , F-'!I$2-'F+ , F-'!I$3))</f>
        <v>1.8579686209743949E-2</v>
      </c>
      <c r="J1925" s="2" cm="1">
        <f t="array" ref="J1925">[1]!table_weight[Curve]*(('F+ , F-'!J$2-[1]!tbl_gk[[#This Row],[Curve]])/('F+ , F-'!J$2-'F+ , F-'!J$3))</f>
        <v>9.8029273569279467E-3</v>
      </c>
      <c r="K1925" s="2" cm="1">
        <f t="array" ref="K1925">[1]!table_weight[FKAccuracy]*(('F+ , F-'!K$2-[1]!tbl_gk[[#This Row],[FKAccuracy]])/('F+ , F-'!K$2-'F+ , F-'!K$3))</f>
        <v>9.2789777912990392E-3</v>
      </c>
      <c r="L1925" s="2" cm="1">
        <f t="array" ref="L1925">[1]!table_weight[LongPassing]*(('F+ , F-'!L$2-[1]!tbl_gk[[#This Row],[LongPassing]])/('F+ , F-'!L$2-'F+ , F-'!L$3))</f>
        <v>2.5988356803638323E-2</v>
      </c>
      <c r="M1925" s="2" cm="1">
        <f t="array" ref="M1925">[1]!table_weight[BallControl]*(('F+ , F-'!M$2-[1]!tbl_gk[[#This Row],[BallControl]])/('F+ , F-'!M$2-'F+ , F-'!M$3))</f>
        <v>1.3038376287539614E-2</v>
      </c>
      <c r="N1925" s="2" cm="1">
        <f t="array" ref="N1925">[1]!table_weight[Acceleration]*(('F+ , F-'!N$2-[1]!tbl_gk[[#This Row],[Acceleration]])/('F+ , F-'!N$2-'F+ , F-'!N$3))</f>
        <v>8.7940013242899726E-3</v>
      </c>
      <c r="O1925" s="2" cm="1">
        <f t="array" ref="O1925">[1]!table_weight[SprintSpeed]*(('F+ , F-'!O$2-[1]!tbl_gk[[#This Row],[SprintSpeed]])/('F+ , F-'!O$2-'F+ , F-'!O$3))</f>
        <v>1.0682080924855479E-2</v>
      </c>
      <c r="P1925" s="2" cm="1">
        <f t="array" ref="P1925">[1]!table_weight[Agility]*(('F+ , F-'!P$2-[1]!tbl_gk[[#This Row],[Agility]])/('F+ , F-'!P$2-'F+ , F-'!P$3))</f>
        <v>3.6273431466616623E-3</v>
      </c>
      <c r="Q1925" s="2" cm="1">
        <f t="array" ref="Q1925">[1]!table_weight[Reactions]*(('F+ , F-'!Q$2-[1]!tbl_gk[[#This Row],[Reactions]])/('F+ , F-'!Q$2-'F+ , F-'!Q$3))</f>
        <v>1.5984902002237835E-3</v>
      </c>
      <c r="R1925" s="2" cm="1">
        <f t="array" ref="R1925">[1]!table_weight[Balance]*(('F+ , F-'!R$2-[1]!tbl_gk[[#This Row],[Balance]])/('F+ , F-'!R$2-'F+ , F-'!R$3))</f>
        <v>1.3659251348851025E-3</v>
      </c>
      <c r="S1925" s="2" cm="1">
        <f t="array" ref="S1925">[1]!table_weight[ShotPower]*(('F+ , F-'!S$2-[1]!tbl_gk[[#This Row],[ShotPower]])/('F+ , F-'!S$2-'F+ , F-'!S$3))</f>
        <v>7.5315173595909123E-3</v>
      </c>
      <c r="T1925" s="2" cm="1">
        <f t="array" ref="T1925">[1]!table_weight[Jumping]*(('F+ , F-'!T$2-[1]!tbl_gk[[#This Row],[Jumping]])/('F+ , F-'!T$2-'F+ , F-'!T$3))</f>
        <v>2.0609046389982004E-3</v>
      </c>
      <c r="U1925" s="2" cm="1">
        <f t="array" ref="U1925">[1]!table_weight[Stamina]*(('F+ , F-'!U$2-[1]!tbl_gk[[#This Row],[Stamina]])/('F+ , F-'!U$2-'F+ , F-'!U$3))</f>
        <v>1.8032915591234249E-2</v>
      </c>
      <c r="V1925" s="2" cm="1">
        <f t="array" ref="V1925">[1]!table_weight[Strength]*(('F+ , F-'!V$2-[1]!tbl_gk[[#This Row],[Strength]])/('F+ , F-'!V$2-'F+ , F-'!V$3))</f>
        <v>3.9930027380590122E-2</v>
      </c>
      <c r="W1925" s="2" cm="1">
        <f t="array" ref="W1925">[1]!table_weight[LongShots]*(('F+ , F-'!W$2-[1]!tbl_gk[[#This Row],[LongShots]])/('F+ , F-'!W$2-'F+ , F-'!W$3))</f>
        <v>1.0128592311173986E-2</v>
      </c>
      <c r="X1925" s="2" cm="1">
        <f t="array" ref="X1925">[1]!table_weight[Aggression]*(('F+ , F-'!X$2-[1]!tbl_gk[[#This Row],[Aggression]])/('F+ , F-'!X$2-'F+ , F-'!X$3))</f>
        <v>1.3994523881959207E-2</v>
      </c>
      <c r="Y1925" s="2" cm="1">
        <f t="array" ref="Y1925">[1]!table_weight[Interceptions]*(('F+ , F-'!Y$2-[1]!tbl_gk[[#This Row],[Interceptions]])/('F+ , F-'!Y$2-'F+ , F-'!Y$3))</f>
        <v>2.3546812894353474E-2</v>
      </c>
      <c r="Z1925" s="2" cm="1">
        <f t="array" ref="Z1925">[1]!table_weight[Positioning]*(('F+ , F-'!Z$2-[1]!tbl_gk[[#This Row],[Positioning]])/('F+ , F-'!Z$2-'F+ , F-'!Z$3))</f>
        <v>1.7746678835817667E-3</v>
      </c>
      <c r="AA1925" s="2" cm="1">
        <f t="array" ref="AA1925">[1]!table_weight[Vision]*(('F+ , F-'!AA$2-[1]!tbl_gk[[#This Row],[Vision]])/('F+ , F-'!AA$2-'F+ , F-'!AA$3))</f>
        <v>3.0524287597606677E-2</v>
      </c>
      <c r="AB1925" s="2" cm="1">
        <f t="array" ref="AB1925">[1]!table_weight[Penalties]*(('F+ , F-'!AB$2-[1]!tbl_gk[[#This Row],[Penalties]])/('F+ , F-'!AB$2-'F+ , F-'!AB$3))</f>
        <v>2.3488251400346914E-3</v>
      </c>
      <c r="AC1925" s="2" cm="1">
        <f t="array" ref="AC1925">[1]!table_weight[Composure]*(('F+ , F-'!AC$2-[1]!tbl_gk[[#This Row],[Composure]])/('F+ , F-'!AC$2-'F+ , F-'!AC$3))</f>
        <v>1.8680714564018749E-3</v>
      </c>
      <c r="AD1925" s="2" cm="1">
        <f t="array" ref="AD1925">[1]!table_weight[Marking]*(('F+ , F-'!AD$2-[1]!tbl_gk[[#This Row],[Marking]])/('F+ , F-'!AD$2-'F+ , F-'!AD$3))</f>
        <v>3.7859581516411465E-2</v>
      </c>
      <c r="AE1925" s="2" cm="1">
        <f t="array" ref="AE1925">[1]!table_weight[StandingTackle]*(('F+ , F-'!AE$2-[1]!tbl_gk[[#This Row],[StandingTackle]])/('F+ , F-'!AE$2-'F+ , F-'!AE$3))</f>
        <v>2.9141914719869356E-2</v>
      </c>
      <c r="AF1925" s="2" cm="1">
        <f t="array" ref="AF1925">[1]!table_weight[SlidingTackle]*(('F+ , F-'!AF$2-[1]!tbl_gk[[#This Row],[SlidingTackle]])/('F+ , F-'!AF$2-'F+ , F-'!AF$3))</f>
        <v>8.2195144081682794E-3</v>
      </c>
      <c r="AG1925" s="2" cm="1">
        <f t="array" ref="AG1925">[1]!table_weight[GKDiving]*(('F+ , F-'!AG$2-[1]!tbl_gk[[#This Row],[GKDiving]])/('F+ , F-'!AG$2-'F+ , F-'!AG$3))</f>
        <v>5.6367888652266468E-2</v>
      </c>
      <c r="AH1925" s="2" cm="1">
        <f t="array" ref="AH1925">[1]!table_weight[GKHandling]*(('F+ , F-'!AH$2-[1]!tbl_gk[[#This Row],[GKHandling]])/('F+ , F-'!AH$2-'F+ , F-'!AH$3))</f>
        <v>6.0601050250658012E-2</v>
      </c>
      <c r="AI1925" s="2" cm="1">
        <f t="array" ref="AI1925">[1]!table_weight[GKKicking]*(('F+ , F-'!AI$2-[1]!tbl_gk[[#This Row],[GKKicking]])/('F+ , F-'!AI$2-'F+ , F-'!AI$3))</f>
        <v>3.3988439306358358E-2</v>
      </c>
      <c r="AJ1925" s="2" cm="1">
        <f t="array" ref="AJ1925">[1]!table_weight[GKPositioning]*(('F+ , F-'!AJ$2-[1]!tbl_gk[[#This Row],[GKPositioning]])/('F+ , F-'!AJ$2-'F+ , F-'!AJ$3))</f>
        <v>2.4596896866443549E-2</v>
      </c>
      <c r="AK1925" s="2" cm="1">
        <f t="array" ref="AK1925">[1]!table_weight[GKReflexes]*(('F+ , F-'!AK$2-[1]!tbl_gk[[#This Row],[GKReflexes]])/('F+ , F-'!AK$2-'F+ , F-'!AK$3))</f>
        <v>4.55498090119325E-2</v>
      </c>
    </row>
    <row r="1926" spans="1:37" x14ac:dyDescent="0.55000000000000004">
      <c r="A1926" s="7">
        <f>[1]!tbl_gk[[#This Row],[ID]]</f>
        <v>269955</v>
      </c>
      <c r="B1926" s="1" cm="1">
        <f t="array" ref="B1926">[1]!table_weight[ValueEUR]*(('F+ , F-'!B$2-[1]!tbl_gk[[#This Row],[ValueEUR]])/('F+ , F-'!B$2-'F+ , F-'!B$3))</f>
        <v>2.8273689561890902E-4</v>
      </c>
      <c r="C1926" s="1" cm="1">
        <f t="array" ref="C1926">[1]!table_weight[WageEUR]*(('F+ , F-'!C$2-[1]!tbl_gk[[#This Row],[WageEUR]])/('F+ , F-'!C$2-'F+ , F-'!C$3))</f>
        <v>2.3472561185650898E-4</v>
      </c>
      <c r="D1926" s="1" cm="1">
        <f t="array" ref="D1926">[1]!table_weight[Crossing]*(('F+ , F-'!D$2-[1]!tbl_gk[[#This Row],[Crossing]])/('F+ , F-'!D$2-'F+ , F-'!D$3))</f>
        <v>3.6987814836757178E-2</v>
      </c>
      <c r="E1926" s="1" cm="1">
        <f t="array" ref="E1926">[1]!table_weight[Finishing]*(('F+ , F-'!E$2-[1]!tbl_gk[[#This Row],[Finishing]])/('F+ , F-'!E$2-'F+ , F-'!E$3))</f>
        <v>1.4973760267721157E-2</v>
      </c>
      <c r="F1926" s="1" cm="1">
        <f t="array" ref="F1926">[1]!table_weight[HeadingAccuracy]*(('F+ , F-'!F$2-[1]!tbl_gk[[#This Row],[HeadingAccuracy]])/('F+ , F-'!F$2-'F+ , F-'!F$3))</f>
        <v>7.9338093618950504E-3</v>
      </c>
      <c r="G1926" s="1" cm="1">
        <f t="array" ref="G1926">[1]!table_weight[ShortPassing]*(('F+ , F-'!G$2-[1]!tbl_gk[[#This Row],[ShortPassing]])/('F+ , F-'!G$2-'F+ , F-'!G$3))</f>
        <v>5.0628261131616156E-2</v>
      </c>
      <c r="H1926" s="1" cm="1">
        <f t="array" ref="H1926">[1]!table_weight[Volleys]*(('F+ , F-'!H$2-[1]!tbl_gk[[#This Row],[Volleys]])/('F+ , F-'!H$2-'F+ , F-'!H$3))</f>
        <v>1.6203489371833524E-3</v>
      </c>
      <c r="I1926" s="1" cm="1">
        <f t="array" ref="I1926">[1]!table_weight[Dribbling]*(('F+ , F-'!I$2-[1]!tbl_gk[[#This Row],[Dribbling]])/('F+ , F-'!I$2-'F+ , F-'!I$3))</f>
        <v>1.6623929766613008E-2</v>
      </c>
      <c r="J1926" s="1" cm="1">
        <f t="array" ref="J1926">[1]!table_weight[Curve]*(('F+ , F-'!J$2-[1]!tbl_gk[[#This Row],[Curve]])/('F+ , F-'!J$2-'F+ , F-'!J$3))</f>
        <v>9.295879390190295E-3</v>
      </c>
      <c r="K1926" s="1" cm="1">
        <f t="array" ref="K1926">[1]!table_weight[FKAccuracy]*(('F+ , F-'!K$2-[1]!tbl_gk[[#This Row],[FKAccuracy]])/('F+ , F-'!K$2-'F+ , F-'!K$3))</f>
        <v>9.2789777912990392E-3</v>
      </c>
      <c r="L1926" s="1" cm="1">
        <f t="array" ref="L1926">[1]!table_weight[LongPassing]*(('F+ , F-'!L$2-[1]!tbl_gk[[#This Row],[LongPassing]])/('F+ , F-'!L$2-'F+ , F-'!L$3))</f>
        <v>2.4364084503410925E-2</v>
      </c>
      <c r="M1926" s="1" cm="1">
        <f t="array" ref="M1926">[1]!table_weight[BallControl]*(('F+ , F-'!M$2-[1]!tbl_gk[[#This Row],[BallControl]])/('F+ , F-'!M$2-'F+ , F-'!M$3))</f>
        <v>1.2603763744621627E-2</v>
      </c>
      <c r="N1926" s="1" cm="1">
        <f t="array" ref="N1926">[1]!table_weight[Acceleration]*(('F+ , F-'!N$2-[1]!tbl_gk[[#This Row],[Acceleration]])/('F+ , F-'!N$2-'F+ , F-'!N$3))</f>
        <v>6.0881547629699816E-3</v>
      </c>
      <c r="O1926" s="1" cm="1">
        <f t="array" ref="O1926">[1]!table_weight[SprintSpeed]*(('F+ , F-'!O$2-[1]!tbl_gk[[#This Row],[SprintSpeed]])/('F+ , F-'!O$2-'F+ , F-'!O$3))</f>
        <v>7.0276848189838679E-3</v>
      </c>
      <c r="P1926" s="1" cm="1">
        <f t="array" ref="P1926">[1]!table_weight[Agility]*(('F+ , F-'!P$2-[1]!tbl_gk[[#This Row],[Agility]])/('F+ , F-'!P$2-'F+ , F-'!P$3))</f>
        <v>3.9783763544031132E-3</v>
      </c>
      <c r="Q1926" s="1" cm="1">
        <f t="array" ref="Q1926">[1]!table_weight[Reactions]*(('F+ , F-'!Q$2-[1]!tbl_gk[[#This Row],[Reactions]])/('F+ , F-'!Q$2-'F+ , F-'!Q$3))</f>
        <v>1.5469260002165645E-3</v>
      </c>
      <c r="R1926" s="1" cm="1">
        <f t="array" ref="R1926">[1]!table_weight[Balance]*(('F+ , F-'!R$2-[1]!tbl_gk[[#This Row],[Balance]])/('F+ , F-'!R$2-'F+ , F-'!R$3))</f>
        <v>2.1109752084587947E-3</v>
      </c>
      <c r="S1926" s="1" cm="1">
        <f t="array" ref="S1926">[1]!table_weight[ShotPower]*(('F+ , F-'!S$2-[1]!tbl_gk[[#This Row],[ShotPower]])/('F+ , F-'!S$2-'F+ , F-'!S$3))</f>
        <v>6.2329798837993753E-3</v>
      </c>
      <c r="T1926" s="1" cm="1">
        <f t="array" ref="T1926">[1]!table_weight[Jumping]*(('F+ , F-'!T$2-[1]!tbl_gk[[#This Row],[Jumping]])/('F+ , F-'!T$2-'F+ , F-'!T$3))</f>
        <v>2.0609046389982004E-3</v>
      </c>
      <c r="U1926" s="1" cm="1">
        <f t="array" ref="U1926">[1]!table_weight[Stamina]*(('F+ , F-'!U$2-[1]!tbl_gk[[#This Row],[Stamina]])/('F+ , F-'!U$2-'F+ , F-'!U$3))</f>
        <v>1.1163233461240251E-2</v>
      </c>
      <c r="V1926" s="1" cm="1">
        <f t="array" ref="V1926">[1]!table_weight[Strength]*(('F+ , F-'!V$2-[1]!tbl_gk[[#This Row],[Strength]])/('F+ , F-'!V$2-'F+ , F-'!V$3))</f>
        <v>1.5084677010445158E-2</v>
      </c>
      <c r="W1926" s="1" cm="1">
        <f t="array" ref="W1926">[1]!table_weight[LongShots]*(('F+ , F-'!W$2-[1]!tbl_gk[[#This Row],[LongShots]])/('F+ , F-'!W$2-'F+ , F-'!W$3))</f>
        <v>8.3106398450658349E-3</v>
      </c>
      <c r="X1926" s="1" cm="1">
        <f t="array" ref="X1926">[1]!table_weight[Aggression]*(('F+ , F-'!X$2-[1]!tbl_gk[[#This Row],[Aggression]])/('F+ , F-'!X$2-'F+ , F-'!X$3))</f>
        <v>8.5184058411925615E-3</v>
      </c>
      <c r="Y1926" s="1" cm="1">
        <f t="array" ref="Y1926">[1]!table_weight[Interceptions]*(('F+ , F-'!Y$2-[1]!tbl_gk[[#This Row],[Interceptions]])/('F+ , F-'!Y$2-'F+ , F-'!Y$3))</f>
        <v>2.2161706253509151E-2</v>
      </c>
      <c r="Z1926" s="1" cm="1">
        <f t="array" ref="Z1926">[1]!table_weight[Positioning]*(('F+ , F-'!Z$2-[1]!tbl_gk[[#This Row],[Positioning]])/('F+ , F-'!Z$2-'F+ , F-'!Z$3))</f>
        <v>4.4366697089544168E-4</v>
      </c>
      <c r="AA1926" s="1" cm="1">
        <f t="array" ref="AA1926">[1]!table_weight[Vision]*(('F+ , F-'!AA$2-[1]!tbl_gk[[#This Row],[Vision]])/('F+ , F-'!AA$2-'F+ , F-'!AA$3))</f>
        <v>2.2715748909846831E-2</v>
      </c>
      <c r="AB1926" s="1" cm="1">
        <f t="array" ref="AB1926">[1]!table_weight[Penalties]*(('F+ , F-'!AB$2-[1]!tbl_gk[[#This Row],[Penalties]])/('F+ , F-'!AB$2-'F+ , F-'!AB$3))</f>
        <v>2.4662663970364263E-3</v>
      </c>
      <c r="AC1926" s="1" cm="1">
        <f t="array" ref="AC1926">[1]!table_weight[Composure]*(('F+ , F-'!AC$2-[1]!tbl_gk[[#This Row],[Composure]])/('F+ , F-'!AC$2-'F+ , F-'!AC$3))</f>
        <v>1.7079510458531426E-3</v>
      </c>
      <c r="AD1926" s="1" cm="1">
        <f t="array" ref="AD1926">[1]!table_weight[Marking]*(('F+ , F-'!AD$2-[1]!tbl_gk[[#This Row],[Marking]])/('F+ , F-'!AD$2-'F+ , F-'!AD$3))</f>
        <v>2.366223844775717E-2</v>
      </c>
      <c r="AE1926" s="1" cm="1">
        <f t="array" ref="AE1926">[1]!table_weight[StandingTackle]*(('F+ , F-'!AE$2-[1]!tbl_gk[[#This Row],[StandingTackle]])/('F+ , F-'!AE$2-'F+ , F-'!AE$3))</f>
        <v>2.9141914719869356E-2</v>
      </c>
      <c r="AF1926" s="1" cm="1">
        <f t="array" ref="AF1926">[1]!table_weight[SlidingTackle]*(('F+ , F-'!AF$2-[1]!tbl_gk[[#This Row],[SlidingTackle]])/('F+ , F-'!AF$2-'F+ , F-'!AF$3))</f>
        <v>8.2195144081682794E-3</v>
      </c>
      <c r="AG1926" s="1" cm="1">
        <f t="array" ref="AG1926">[1]!table_weight[GKDiving]*(('F+ , F-'!AG$2-[1]!tbl_gk[[#This Row],[GKDiving]])/('F+ , F-'!AG$2-'F+ , F-'!AG$3))</f>
        <v>4.6119181624581652E-2</v>
      </c>
      <c r="AH1926" s="1" cm="1">
        <f t="array" ref="AH1926">[1]!table_weight[GKHandling]*(('F+ , F-'!AH$2-[1]!tbl_gk[[#This Row],[GKHandling]])/('F+ , F-'!AH$2-'F+ , F-'!AH$3))</f>
        <v>5.168913109614949E-2</v>
      </c>
      <c r="AI1926" s="1" cm="1">
        <f t="array" ref="AI1926">[1]!table_weight[GKKicking]*(('F+ , F-'!AI$2-[1]!tbl_gk[[#This Row],[GKKicking]])/('F+ , F-'!AI$2-'F+ , F-'!AI$3))</f>
        <v>2.8621843626407038E-2</v>
      </c>
      <c r="AJ1926" s="1" cm="1">
        <f t="array" ref="AJ1926">[1]!table_weight[GKPositioning]*(('F+ , F-'!AJ$2-[1]!tbl_gk[[#This Row],[GKPositioning]])/('F+ , F-'!AJ$2-'F+ , F-'!AJ$3))</f>
        <v>1.8290000234022125E-2</v>
      </c>
      <c r="AK1926" s="1" cm="1">
        <f t="array" ref="AK1926">[1]!table_weight[GKReflexes]*(('F+ , F-'!AK$2-[1]!tbl_gk[[#This Row],[GKReflexes]])/('F+ , F-'!AK$2-'F+ , F-'!AK$3))</f>
        <v>4.3727816651455198E-2</v>
      </c>
    </row>
    <row r="1927" spans="1:37" x14ac:dyDescent="0.55000000000000004">
      <c r="A1927" s="8">
        <f>[1]!tbl_gk[[#This Row],[ID]]</f>
        <v>269967</v>
      </c>
      <c r="B1927" s="2" cm="1">
        <f t="array" ref="B1927">[1]!table_weight[ValueEUR]*(('F+ , F-'!B$2-[1]!tbl_gk[[#This Row],[ValueEUR]])/('F+ , F-'!B$2-'F+ , F-'!B$3))</f>
        <v>1.0525467402406984E-4</v>
      </c>
      <c r="C1927" s="2" cm="1">
        <f t="array" ref="C1927">[1]!table_weight[WageEUR]*(('F+ , F-'!C$2-[1]!tbl_gk[[#This Row],[WageEUR]])/('F+ , F-'!C$2-'F+ , F-'!C$3))</f>
        <v>1.5648374123767265E-5</v>
      </c>
      <c r="D1927" s="2" cm="1">
        <f t="array" ref="D1927">[1]!table_weight[Crossing]*(('F+ , F-'!D$2-[1]!tbl_gk[[#This Row],[Crossing]])/('F+ , F-'!D$2-'F+ , F-'!D$3))</f>
        <v>2.1296014602981403E-2</v>
      </c>
      <c r="E1927" s="2" cm="1">
        <f t="array" ref="E1927">[1]!table_weight[Finishing]*(('F+ , F-'!E$2-[1]!tbl_gk[[#This Row],[Finishing]])/('F+ , F-'!E$2-'F+ , F-'!E$3))</f>
        <v>6.9877547916032071E-3</v>
      </c>
      <c r="F1927" s="2" cm="1">
        <f t="array" ref="F1927">[1]!table_weight[HeadingAccuracy]*(('F+ , F-'!F$2-[1]!tbl_gk[[#This Row],[HeadingAccuracy]])/('F+ , F-'!F$2-'F+ , F-'!F$3))</f>
        <v>1.08567917583827E-2</v>
      </c>
      <c r="G1927" s="2" cm="1">
        <f t="array" ref="G1927">[1]!table_weight[ShortPassing]*(('F+ , F-'!G$2-[1]!tbl_gk[[#This Row],[ShortPassing]])/('F+ , F-'!G$2-'F+ , F-'!G$3))</f>
        <v>2.9533152326776096E-2</v>
      </c>
      <c r="H1927" s="2" cm="1">
        <f t="array" ref="H1927">[1]!table_weight[Volleys]*(('F+ , F-'!H$2-[1]!tbl_gk[[#This Row],[Volleys]])/('F+ , F-'!H$2-'F+ , F-'!H$3))</f>
        <v>9.2591367839048701E-4</v>
      </c>
      <c r="I1927" s="2" cm="1">
        <f t="array" ref="I1927">[1]!table_weight[Dribbling]*(('F+ , F-'!I$2-[1]!tbl_gk[[#This Row],[Dribbling]])/('F+ , F-'!I$2-'F+ , F-'!I$3))</f>
        <v>9.77878221565471E-4</v>
      </c>
      <c r="J1927" s="2" cm="1">
        <f t="array" ref="J1927">[1]!table_weight[Curve]*(('F+ , F-'!J$2-[1]!tbl_gk[[#This Row],[Curve]])/('F+ , F-'!J$2-'F+ , F-'!J$3))</f>
        <v>7.9437514788898884E-3</v>
      </c>
      <c r="K1927" s="2" cm="1">
        <f t="array" ref="K1927">[1]!table_weight[FKAccuracy]*(('F+ , F-'!K$2-[1]!tbl_gk[[#This Row],[FKAccuracy]])/('F+ , F-'!K$2-'F+ , F-'!K$3))</f>
        <v>8.8226346212351529E-3</v>
      </c>
      <c r="L1927" s="2" cm="1">
        <f t="array" ref="L1927">[1]!table_weight[LongPassing]*(('F+ , F-'!L$2-[1]!tbl_gk[[#This Row],[LongPassing]])/('F+ , F-'!L$2-'F+ , F-'!L$3))</f>
        <v>1.5159874802122355E-2</v>
      </c>
      <c r="M1927" s="2" cm="1">
        <f t="array" ref="M1927">[1]!table_weight[BallControl]*(('F+ , F-'!M$2-[1]!tbl_gk[[#This Row],[BallControl]])/('F+ , F-'!M$2-'F+ , F-'!M$3))</f>
        <v>6.5191881437698072E-3</v>
      </c>
      <c r="N1927" s="2" cm="1">
        <f t="array" ref="N1927">[1]!table_weight[Acceleration]*(('F+ , F-'!N$2-[1]!tbl_gk[[#This Row],[Acceleration]])/('F+ , F-'!N$2-'F+ , F-'!N$3))</f>
        <v>7.4410780436299775E-3</v>
      </c>
      <c r="O1927" s="2" cm="1">
        <f t="array" ref="O1927">[1]!table_weight[SprintSpeed]*(('F+ , F-'!O$2-[1]!tbl_gk[[#This Row],[SprintSpeed]])/('F+ , F-'!O$2-'F+ , F-'!O$3))</f>
        <v>8.4332217827806418E-3</v>
      </c>
      <c r="P1927" s="2" cm="1">
        <f t="array" ref="P1927">[1]!table_weight[Agility]*(('F+ , F-'!P$2-[1]!tbl_gk[[#This Row],[Agility]])/('F+ , F-'!P$2-'F+ , F-'!P$3))</f>
        <v>4.9144649083803166E-3</v>
      </c>
      <c r="Q1927" s="2" cm="1">
        <f t="array" ref="Q1927">[1]!table_weight[Reactions]*(('F+ , F-'!Q$2-[1]!tbl_gk[[#This Row],[Reactions]])/('F+ , F-'!Q$2-'F+ , F-'!Q$3))</f>
        <v>2.2688248003176282E-3</v>
      </c>
      <c r="R1927" s="2" cm="1">
        <f t="array" ref="R1927">[1]!table_weight[Balance]*(('F+ , F-'!R$2-[1]!tbl_gk[[#This Row],[Balance]])/('F+ , F-'!R$2-'F+ , F-'!R$3))</f>
        <v>1.4901001471473846E-3</v>
      </c>
      <c r="S1927" s="2" cm="1">
        <f t="array" ref="S1927">[1]!table_weight[ShotPower]*(('F+ , F-'!S$2-[1]!tbl_gk[[#This Row],[ShotPower]])/('F+ , F-'!S$2-'F+ , F-'!S$3))</f>
        <v>6.7523948741159906E-3</v>
      </c>
      <c r="T1927" s="2" cm="1">
        <f t="array" ref="T1927">[1]!table_weight[Jumping]*(('F+ , F-'!T$2-[1]!tbl_gk[[#This Row],[Jumping]])/('F+ , F-'!T$2-'F+ , F-'!T$3))</f>
        <v>1.5456784792486503E-3</v>
      </c>
      <c r="U1927" s="2" cm="1">
        <f t="array" ref="U1927">[1]!table_weight[Stamina]*(('F+ , F-'!U$2-[1]!tbl_gk[[#This Row],[Stamina]])/('F+ , F-'!U$2-'F+ , F-'!U$3))</f>
        <v>9.4458129287417498E-3</v>
      </c>
      <c r="V1927" s="2" cm="1">
        <f t="array" ref="V1927">[1]!table_weight[Strength]*(('F+ , F-'!V$2-[1]!tbl_gk[[#This Row],[Strength]])/('F+ , F-'!V$2-'F+ , F-'!V$3))</f>
        <v>4.1704695264171907E-2</v>
      </c>
      <c r="W1927" s="2" cm="1">
        <f t="array" ref="W1927">[1]!table_weight[LongShots]*(('F+ , F-'!W$2-[1]!tbl_gk[[#This Row],[LongShots]])/('F+ , F-'!W$2-'F+ , F-'!W$3))</f>
        <v>6.7523948741159906E-3</v>
      </c>
      <c r="X1927" s="2" cm="1">
        <f t="array" ref="X1927">[1]!table_weight[Aggression]*(('F+ , F-'!X$2-[1]!tbl_gk[[#This Row],[Aggression]])/('F+ , F-'!X$2-'F+ , F-'!X$3))</f>
        <v>1.2169151201703659E-2</v>
      </c>
      <c r="Y1927" s="2" cm="1">
        <f t="array" ref="Y1927">[1]!table_weight[Interceptions]*(('F+ , F-'!Y$2-[1]!tbl_gk[[#This Row],[Interceptions]])/('F+ , F-'!Y$2-'F+ , F-'!Y$3))</f>
        <v>2.1469152933086991E-2</v>
      </c>
      <c r="Z1927" s="2" cm="1">
        <f t="array" ref="Z1927">[1]!table_weight[Positioning]*(('F+ , F-'!Z$2-[1]!tbl_gk[[#This Row],[Positioning]])/('F+ , F-'!Z$2-'F+ , F-'!Z$3))</f>
        <v>1.6267788932832863E-3</v>
      </c>
      <c r="AA1927" s="2" cm="1">
        <f t="array" ref="AA1927">[1]!table_weight[Vision]*(('F+ , F-'!AA$2-[1]!tbl_gk[[#This Row],[Vision]])/('F+ , F-'!AA$2-'F+ , F-'!AA$3))</f>
        <v>2.1296014602981403E-2</v>
      </c>
      <c r="AB1927" s="2" cm="1">
        <f t="array" ref="AB1927">[1]!table_weight[Penalties]*(('F+ , F-'!AB$2-[1]!tbl_gk[[#This Row],[Penalties]])/('F+ , F-'!AB$2-'F+ , F-'!AB$3))</f>
        <v>2.3488251400346914E-3</v>
      </c>
      <c r="AC1927" s="2" cm="1">
        <f t="array" ref="AC1927">[1]!table_weight[Composure]*(('F+ , F-'!AC$2-[1]!tbl_gk[[#This Row],[Composure]])/('F+ , F-'!AC$2-'F+ , F-'!AC$3))</f>
        <v>1.4944571651214996E-3</v>
      </c>
      <c r="AD1927" s="2" cm="1">
        <f t="array" ref="AD1927">[1]!table_weight[Marking]*(('F+ , F-'!AD$2-[1]!tbl_gk[[#This Row],[Marking]])/('F+ , F-'!AD$2-'F+ , F-'!AD$3))</f>
        <v>2.366223844775717E-2</v>
      </c>
      <c r="AE1927" s="2" cm="1">
        <f t="array" ref="AE1927">[1]!table_weight[StandingTackle]*(('F+ , F-'!AE$2-[1]!tbl_gk[[#This Row],[StandingTackle]])/('F+ , F-'!AE$2-'F+ , F-'!AE$3))</f>
        <v>2.241685747682258E-2</v>
      </c>
      <c r="AF1927" s="2" cm="1">
        <f t="array" ref="AF1927">[1]!table_weight[SlidingTackle]*(('F+ , F-'!AF$2-[1]!tbl_gk[[#This Row],[SlidingTackle]])/('F+ , F-'!AF$2-'F+ , F-'!AF$3))</f>
        <v>9.7139715732897855E-3</v>
      </c>
      <c r="AG1927" s="2" cm="1">
        <f t="array" ref="AG1927">[1]!table_weight[GKDiving]*(('F+ , F-'!AG$2-[1]!tbl_gk[[#This Row],[GKDiving]])/('F+ , F-'!AG$2-'F+ , F-'!AG$3))</f>
        <v>5.4659770814318998E-2</v>
      </c>
      <c r="AH1927" s="2" cm="1">
        <f t="array" ref="AH1927">[1]!table_weight[GKHandling]*(('F+ , F-'!AH$2-[1]!tbl_gk[[#This Row],[GKHandling]])/('F+ , F-'!AH$2-'F+ , F-'!AH$3))</f>
        <v>6.2383434081559733E-2</v>
      </c>
      <c r="AI1927" s="2" cm="1">
        <f t="array" ref="AI1927">[1]!table_weight[GKKicking]*(('F+ , F-'!AI$2-[1]!tbl_gk[[#This Row],[GKKicking]])/('F+ , F-'!AI$2-'F+ , F-'!AI$3))</f>
        <v>3.1305141466382698E-2</v>
      </c>
      <c r="AJ1927" s="2" cm="1">
        <f t="array" ref="AJ1927">[1]!table_weight[GKPositioning]*(('F+ , F-'!AJ$2-[1]!tbl_gk[[#This Row],[GKPositioning]])/('F+ , F-'!AJ$2-'F+ , F-'!AJ$3))</f>
        <v>2.2704827876717123E-2</v>
      </c>
      <c r="AK1927" s="2" cm="1">
        <f t="array" ref="AK1927">[1]!table_weight[GKReflexes]*(('F+ , F-'!AK$2-[1]!tbl_gk[[#This Row],[GKReflexes]])/('F+ , F-'!AK$2-'F+ , F-'!AK$3))</f>
        <v>5.4659770814318998E-2</v>
      </c>
    </row>
    <row r="1928" spans="1:37" x14ac:dyDescent="0.55000000000000004">
      <c r="A1928" s="7">
        <f>[1]!tbl_gk[[#This Row],[ID]]</f>
        <v>269990</v>
      </c>
      <c r="B1928" s="1" cm="1">
        <f t="array" ref="B1928">[1]!table_weight[ValueEUR]*(('F+ , F-'!B$2-[1]!tbl_gk[[#This Row],[ValueEUR]])/('F+ , F-'!B$2-'F+ , F-'!B$3))</f>
        <v>3.1175138054050009E-5</v>
      </c>
      <c r="C1928" s="1" cm="1">
        <f t="array" ref="C1928">[1]!table_weight[WageEUR]*(('F+ , F-'!C$2-[1]!tbl_gk[[#This Row],[WageEUR]])/('F+ , F-'!C$2-'F+ , F-'!C$3))</f>
        <v>0</v>
      </c>
      <c r="D1928" s="1" cm="1">
        <f t="array" ref="D1928">[1]!table_weight[Crossing]*(('F+ , F-'!D$2-[1]!tbl_gk[[#This Row],[Crossing]])/('F+ , F-'!D$2-'F+ , F-'!D$3))</f>
        <v>3.5866971962916043E-2</v>
      </c>
      <c r="E1928" s="1" cm="1">
        <f t="array" ref="E1928">[1]!table_weight[Finishing]*(('F+ , F-'!E$2-[1]!tbl_gk[[#This Row],[Finishing]])/('F+ , F-'!E$2-'F+ , F-'!E$3))</f>
        <v>1.9965013690294877E-2</v>
      </c>
      <c r="F1928" s="1" cm="1">
        <f t="array" ref="F1928">[1]!table_weight[HeadingAccuracy]*(('F+ , F-'!F$2-[1]!tbl_gk[[#This Row],[HeadingAccuracy]])/('F+ , F-'!F$2-'F+ , F-'!F$3))</f>
        <v>1.0439222844598752E-2</v>
      </c>
      <c r="G1928" s="1" cm="1">
        <f t="array" ref="G1928">[1]!table_weight[ShortPassing]*(('F+ , F-'!G$2-[1]!tbl_gk[[#This Row],[ShortPassing]])/('F+ , F-'!G$2-'F+ , F-'!G$3))</f>
        <v>5.9066304653552192E-2</v>
      </c>
      <c r="H1928" s="1" cm="1">
        <f t="array" ref="H1928">[1]!table_weight[Volleys]*(('F+ , F-'!H$2-[1]!tbl_gk[[#This Row],[Volleys]])/('F+ , F-'!H$2-'F+ , F-'!H$3))</f>
        <v>1.9675665665797848E-3</v>
      </c>
      <c r="I1928" s="1" cm="1">
        <f t="array" ref="I1928">[1]!table_weight[Dribbling]*(('F+ , F-'!I$2-[1]!tbl_gk[[#This Row],[Dribbling]])/('F+ , F-'!I$2-'F+ , F-'!I$3))</f>
        <v>2.3469077317571304E-2</v>
      </c>
      <c r="J1928" s="1" cm="1">
        <f t="array" ref="J1928">[1]!table_weight[Curve]*(('F+ , F-'!J$2-[1]!tbl_gk[[#This Row],[Curve]])/('F+ , F-'!J$2-'F+ , F-'!J$3))</f>
        <v>9.4648953791028455E-3</v>
      </c>
      <c r="K1928" s="1" cm="1">
        <f t="array" ref="K1928">[1]!table_weight[FKAccuracy]*(('F+ , F-'!K$2-[1]!tbl_gk[[#This Row],[FKAccuracy]])/('F+ , F-'!K$2-'F+ , F-'!K$3))</f>
        <v>9.1268634012777444E-3</v>
      </c>
      <c r="L1928" s="1" cm="1">
        <f t="array" ref="L1928">[1]!table_weight[LongPassing]*(('F+ , F-'!L$2-[1]!tbl_gk[[#This Row],[LongPassing]])/('F+ , F-'!L$2-'F+ , F-'!L$3))</f>
        <v>2.5446932703562523E-2</v>
      </c>
      <c r="M1928" s="1" cm="1">
        <f t="array" ref="M1928">[1]!table_weight[BallControl]*(('F+ , F-'!M$2-[1]!tbl_gk[[#This Row],[BallControl]])/('F+ , F-'!M$2-'F+ , F-'!M$3))</f>
        <v>1.2169151201703639E-2</v>
      </c>
      <c r="N1928" s="1" cm="1">
        <f t="array" ref="N1928">[1]!table_weight[Acceleration]*(('F+ , F-'!N$2-[1]!tbl_gk[[#This Row],[Acceleration]])/('F+ , F-'!N$2-'F+ , F-'!N$3))</f>
        <v>7.4410780436299775E-3</v>
      </c>
      <c r="O1928" s="1" cm="1">
        <f t="array" ref="O1928">[1]!table_weight[SprintSpeed]*(('F+ , F-'!O$2-[1]!tbl_gk[[#This Row],[SprintSpeed]])/('F+ , F-'!O$2-'F+ , F-'!O$3))</f>
        <v>1.1525403103133543E-2</v>
      </c>
      <c r="P1928" s="1" cm="1">
        <f t="array" ref="P1928">[1]!table_weight[Agility]*(('F+ , F-'!P$2-[1]!tbl_gk[[#This Row],[Agility]])/('F+ , F-'!P$2-'F+ , F-'!P$3))</f>
        <v>3.6273431466616623E-3</v>
      </c>
      <c r="Q1928" s="1" cm="1">
        <f t="array" ref="Q1928">[1]!table_weight[Reactions]*(('F+ , F-'!Q$2-[1]!tbl_gk[[#This Row],[Reactions]])/('F+ , F-'!Q$2-'F+ , F-'!Q$3))</f>
        <v>2.6297742003681597E-3</v>
      </c>
      <c r="R1928" s="1" cm="1">
        <f t="array" ref="R1928">[1]!table_weight[Balance]*(('F+ , F-'!R$2-[1]!tbl_gk[[#This Row],[Balance]])/('F+ , F-'!R$2-'F+ , F-'!R$3))</f>
        <v>1.3038376287539614E-3</v>
      </c>
      <c r="S1928" s="1" cm="1">
        <f t="array" ref="S1928">[1]!table_weight[ShotPower]*(('F+ , F-'!S$2-[1]!tbl_gk[[#This Row],[ShotPower]])/('F+ , F-'!S$2-'F+ , F-'!S$3))</f>
        <v>8.3106398450658349E-3</v>
      </c>
      <c r="T1928" s="1" cm="1">
        <f t="array" ref="T1928">[1]!table_weight[Jumping]*(('F+ , F-'!T$2-[1]!tbl_gk[[#This Row],[Jumping]])/('F+ , F-'!T$2-'F+ , F-'!T$3))</f>
        <v>2.0609046389982004E-3</v>
      </c>
      <c r="U1928" s="1" cm="1">
        <f t="array" ref="U1928">[1]!table_weight[Stamina]*(('F+ , F-'!U$2-[1]!tbl_gk[[#This Row],[Stamina]])/('F+ , F-'!U$2-'F+ , F-'!U$3))</f>
        <v>2.4902597721228249E-2</v>
      </c>
      <c r="V1928" s="1" cm="1">
        <f t="array" ref="V1928">[1]!table_weight[Strength]*(('F+ , F-'!V$2-[1]!tbl_gk[[#This Row],[Strength]])/('F+ , F-'!V$2-'F+ , F-'!V$3))</f>
        <v>4.4366697089544584E-2</v>
      </c>
      <c r="W1928" s="1" cm="1">
        <f t="array" ref="W1928">[1]!table_weight[LongShots]*(('F+ , F-'!W$2-[1]!tbl_gk[[#This Row],[LongShots]])/('F+ , F-'!W$2-'F+ , F-'!W$3))</f>
        <v>9.86888481601568E-3</v>
      </c>
      <c r="X1928" s="1" cm="1">
        <f t="array" ref="X1928">[1]!table_weight[Aggression]*(('F+ , F-'!X$2-[1]!tbl_gk[[#This Row],[Aggression]])/('F+ , F-'!X$2-'F+ , F-'!X$3))</f>
        <v>1.7645269242470306E-2</v>
      </c>
      <c r="Y1928" s="1" cm="1">
        <f t="array" ref="Y1928">[1]!table_weight[Interceptions]*(('F+ , F-'!Y$2-[1]!tbl_gk[[#This Row],[Interceptions]])/('F+ , F-'!Y$2-'F+ , F-'!Y$3))</f>
        <v>2.3546812894353474E-2</v>
      </c>
      <c r="Z1928" s="1" cm="1">
        <f t="array" ref="Z1928">[1]!table_weight[Positioning]*(('F+ , F-'!Z$2-[1]!tbl_gk[[#This Row],[Positioning]])/('F+ , F-'!Z$2-'F+ , F-'!Z$3))</f>
        <v>1.7746678835817667E-3</v>
      </c>
      <c r="AA1928" s="1" cm="1">
        <f t="array" ref="AA1928">[1]!table_weight[Vision]*(('F+ , F-'!AA$2-[1]!tbl_gk[[#This Row],[Vision]])/('F+ , F-'!AA$2-'F+ , F-'!AA$3))</f>
        <v>3.3363756211337532E-2</v>
      </c>
      <c r="AB1928" s="1" cm="1">
        <f t="array" ref="AB1928">[1]!table_weight[Penalties]*(('F+ , F-'!AB$2-[1]!tbl_gk[[#This Row],[Penalties]])/('F+ , F-'!AB$2-'F+ , F-'!AB$3))</f>
        <v>2.3488251400346914E-3</v>
      </c>
      <c r="AC1928" s="1" cm="1">
        <f t="array" ref="AC1928">[1]!table_weight[Composure]*(('F+ , F-'!AC$2-[1]!tbl_gk[[#This Row],[Composure]])/('F+ , F-'!AC$2-'F+ , F-'!AC$3))</f>
        <v>2.5085530985968032E-3</v>
      </c>
      <c r="AD1928" s="1" cm="1">
        <f t="array" ref="AD1928">[1]!table_weight[Marking]*(('F+ , F-'!AD$2-[1]!tbl_gk[[#This Row],[Marking]])/('F+ , F-'!AD$2-'F+ , F-'!AD$3))</f>
        <v>3.7859581516411465E-2</v>
      </c>
      <c r="AE1928" s="1" cm="1">
        <f t="array" ref="AE1928">[1]!table_weight[StandingTackle]*(('F+ , F-'!AE$2-[1]!tbl_gk[[#This Row],[StandingTackle]])/('F+ , F-'!AE$2-'F+ , F-'!AE$3))</f>
        <v>2.6900228972187096E-2</v>
      </c>
      <c r="AF1928" s="1" cm="1">
        <f t="array" ref="AF1928">[1]!table_weight[SlidingTackle]*(('F+ , F-'!AF$2-[1]!tbl_gk[[#This Row],[SlidingTackle]])/('F+ , F-'!AF$2-'F+ , F-'!AF$3))</f>
        <v>8.2195144081682794E-3</v>
      </c>
      <c r="AG1928" s="1" cm="1">
        <f t="array" ref="AG1928">[1]!table_weight[GKDiving]*(('F+ , F-'!AG$2-[1]!tbl_gk[[#This Row],[GKDiving]])/('F+ , F-'!AG$2-'F+ , F-'!AG$3))</f>
        <v>6.320036000405635E-2</v>
      </c>
      <c r="AH1928" s="1" cm="1">
        <f t="array" ref="AH1928">[1]!table_weight[GKHandling]*(('F+ , F-'!AH$2-[1]!tbl_gk[[#This Row],[GKHandling]])/('F+ , F-'!AH$2-'F+ , F-'!AH$3))</f>
        <v>7.1295353236068254E-2</v>
      </c>
      <c r="AI1928" s="1" cm="1">
        <f t="array" ref="AI1928">[1]!table_weight[GKKicking]*(('F+ , F-'!AI$2-[1]!tbl_gk[[#This Row],[GKKicking]])/('F+ , F-'!AI$2-'F+ , F-'!AI$3))</f>
        <v>3.8460602372984459E-2</v>
      </c>
      <c r="AJ1928" s="1" cm="1">
        <f t="array" ref="AJ1928">[1]!table_weight[GKPositioning]*(('F+ , F-'!AJ$2-[1]!tbl_gk[[#This Row],[GKPositioning]])/('F+ , F-'!AJ$2-'F+ , F-'!AJ$3))</f>
        <v>2.5227586529685691E-2</v>
      </c>
      <c r="AK1928" s="1" cm="1">
        <f t="array" ref="AK1928">[1]!table_weight[GKReflexes]*(('F+ , F-'!AK$2-[1]!tbl_gk[[#This Row],[GKReflexes]])/('F+ , F-'!AK$2-'F+ , F-'!AK$3))</f>
        <v>6.9235709698137402E-2</v>
      </c>
    </row>
    <row r="1929" spans="1:37" x14ac:dyDescent="0.55000000000000004">
      <c r="A1929" s="8">
        <f>[1]!tbl_gk[[#This Row],[ID]]</f>
        <v>269991</v>
      </c>
      <c r="B1929" s="2" cm="1">
        <f t="array" ref="B1929">[1]!table_weight[ValueEUR]*(('F+ , F-'!B$2-[1]!tbl_gk[[#This Row],[ValueEUR]])/('F+ , F-'!B$2-'F+ , F-'!B$3))</f>
        <v>3.367532239303818E-4</v>
      </c>
      <c r="C1929" s="2" cm="1">
        <f t="array" ref="C1929">[1]!table_weight[WageEUR]*(('F+ , F-'!C$2-[1]!tbl_gk[[#This Row],[WageEUR]])/('F+ , F-'!C$2-'F+ , F-'!C$3))</f>
        <v>0</v>
      </c>
      <c r="D1929" s="2" cm="1">
        <f t="array" ref="D1929">[1]!table_weight[Crossing]*(('F+ , F-'!D$2-[1]!tbl_gk[[#This Row],[Crossing]])/('F+ , F-'!D$2-'F+ , F-'!D$3))</f>
        <v>3.6987814836757178E-2</v>
      </c>
      <c r="E1929" s="2" cm="1">
        <f t="array" ref="E1929">[1]!table_weight[Finishing]*(('F+ , F-'!E$2-[1]!tbl_gk[[#This Row],[Finishing]])/('F+ , F-'!E$2-'F+ , F-'!E$3))</f>
        <v>2.096326437480962E-2</v>
      </c>
      <c r="F1929" s="2" cm="1">
        <f t="array" ref="F1929">[1]!table_weight[HeadingAccuracy]*(('F+ , F-'!F$2-[1]!tbl_gk[[#This Row],[HeadingAccuracy]])/('F+ , F-'!F$2-'F+ , F-'!F$3))</f>
        <v>1.210949849973455E-2</v>
      </c>
      <c r="G1929" s="2" cm="1">
        <f t="array" ref="G1929">[1]!table_weight[ShortPassing]*(('F+ , F-'!G$2-[1]!tbl_gk[[#This Row],[ShortPassing]])/('F+ , F-'!G$2-'F+ , F-'!G$3))</f>
        <v>5.6253623479573515E-2</v>
      </c>
      <c r="H1929" s="2" cm="1">
        <f t="array" ref="H1929">[1]!table_weight[Volleys]*(('F+ , F-'!H$2-[1]!tbl_gk[[#This Row],[Volleys]])/('F+ , F-'!H$2-'F+ , F-'!H$3))</f>
        <v>2.1990449861774069E-3</v>
      </c>
      <c r="I1929" s="2" cm="1">
        <f t="array" ref="I1929">[1]!table_weight[Dribbling]*(('F+ , F-'!I$2-[1]!tbl_gk[[#This Row],[Dribbling]])/('F+ , F-'!I$2-'F+ , F-'!I$3))</f>
        <v>1.6623929766613008E-2</v>
      </c>
      <c r="J1929" s="2" cm="1">
        <f t="array" ref="J1929">[1]!table_weight[Curve]*(('F+ , F-'!J$2-[1]!tbl_gk[[#This Row],[Curve]])/('F+ , F-'!J$2-'F+ , F-'!J$3))</f>
        <v>9.4648953791028455E-3</v>
      </c>
      <c r="K1929" s="2" cm="1">
        <f t="array" ref="K1929">[1]!table_weight[FKAccuracy]*(('F+ , F-'!K$2-[1]!tbl_gk[[#This Row],[FKAccuracy]])/('F+ , F-'!K$2-'F+ , F-'!K$3))</f>
        <v>8.9747490112564478E-3</v>
      </c>
      <c r="L1929" s="2" cm="1">
        <f t="array" ref="L1929">[1]!table_weight[LongPassing]*(('F+ , F-'!L$2-[1]!tbl_gk[[#This Row],[LongPassing]])/('F+ , F-'!L$2-'F+ , F-'!L$3))</f>
        <v>2.3281236303259328E-2</v>
      </c>
      <c r="M1929" s="2" cm="1">
        <f t="array" ref="M1929">[1]!table_weight[BallControl]*(('F+ , F-'!M$2-[1]!tbl_gk[[#This Row],[BallControl]])/('F+ , F-'!M$2-'F+ , F-'!M$3))</f>
        <v>1.3472988830457604E-2</v>
      </c>
      <c r="N1929" s="2" cm="1">
        <f t="array" ref="N1929">[1]!table_weight[Acceleration]*(('F+ , F-'!N$2-[1]!tbl_gk[[#This Row],[Acceleration]])/('F+ , F-'!N$2-'F+ , F-'!N$3))</f>
        <v>1.0597899031836633E-2</v>
      </c>
      <c r="O1929" s="2" cm="1">
        <f t="array" ref="O1929">[1]!table_weight[SprintSpeed]*(('F+ , F-'!O$2-[1]!tbl_gk[[#This Row],[SprintSpeed]])/('F+ , F-'!O$2-'F+ , F-'!O$3))</f>
        <v>1.2930940066930317E-2</v>
      </c>
      <c r="P1929" s="2" cm="1">
        <f t="array" ref="P1929">[1]!table_weight[Agility]*(('F+ , F-'!P$2-[1]!tbl_gk[[#This Row],[Agility]])/('F+ , F-'!P$2-'F+ , F-'!P$3))</f>
        <v>3.8613652851559629E-3</v>
      </c>
      <c r="Q1929" s="2" cm="1">
        <f t="array" ref="Q1929">[1]!table_weight[Reactions]*(('F+ , F-'!Q$2-[1]!tbl_gk[[#This Row],[Reactions]])/('F+ , F-'!Q$2-'F+ , F-'!Q$3))</f>
        <v>1.7531828002454398E-3</v>
      </c>
      <c r="R1929" s="2" cm="1">
        <f t="array" ref="R1929">[1]!table_weight[Balance]*(('F+ , F-'!R$2-[1]!tbl_gk[[#This Row],[Balance]])/('F+ , F-'!R$2-'F+ , F-'!R$3))</f>
        <v>2.6697627636390639E-3</v>
      </c>
      <c r="S1929" s="2" cm="1">
        <f t="array" ref="S1929">[1]!table_weight[ShotPower]*(('F+ , F-'!S$2-[1]!tbl_gk[[#This Row],[ShotPower]])/('F+ , F-'!S$2-'F+ , F-'!S$3))</f>
        <v>6.4926873789576834E-3</v>
      </c>
      <c r="T1929" s="2" cm="1">
        <f t="array" ref="T1929">[1]!table_weight[Jumping]*(('F+ , F-'!T$2-[1]!tbl_gk[[#This Row],[Jumping]])/('F+ , F-'!T$2-'F+ , F-'!T$3))</f>
        <v>3.6924541448717756E-3</v>
      </c>
      <c r="U1929" s="2" cm="1">
        <f t="array" ref="U1929">[1]!table_weight[Stamina]*(('F+ , F-'!U$2-[1]!tbl_gk[[#This Row],[Stamina]])/('F+ , F-'!U$2-'F+ , F-'!U$3))</f>
        <v>1.4598074526237249E-2</v>
      </c>
      <c r="V1929" s="2" cm="1">
        <f t="array" ref="V1929">[1]!table_weight[Strength]*(('F+ , F-'!V$2-[1]!tbl_gk[[#This Row],[Strength]])/('F+ , F-'!V$2-'F+ , F-'!V$3))</f>
        <v>8.8733394179089167E-3</v>
      </c>
      <c r="W1929" s="2" cm="1">
        <f t="array" ref="W1929">[1]!table_weight[LongShots]*(('F+ , F-'!W$2-[1]!tbl_gk[[#This Row],[LongShots]])/('F+ , F-'!W$2-'F+ , F-'!W$3))</f>
        <v>9.3494698256990638E-3</v>
      </c>
      <c r="X1929" s="2" cm="1">
        <f t="array" ref="X1929">[1]!table_weight[Aggression]*(('F+ , F-'!X$2-[1]!tbl_gk[[#This Row],[Aggression]])/('F+ , F-'!X$2-'F+ , F-'!X$3))</f>
        <v>1.642835412229994E-2</v>
      </c>
      <c r="Y1929" s="2" cm="1">
        <f t="array" ref="Y1929">[1]!table_weight[Interceptions]*(('F+ , F-'!Y$2-[1]!tbl_gk[[#This Row],[Interceptions]])/('F+ , F-'!Y$2-'F+ , F-'!Y$3))</f>
        <v>2.2161706253509151E-2</v>
      </c>
      <c r="Z1929" s="2" cm="1">
        <f t="array" ref="Z1929">[1]!table_weight[Positioning]*(('F+ , F-'!Z$2-[1]!tbl_gk[[#This Row],[Positioning]])/('F+ , F-'!Z$2-'F+ , F-'!Z$3))</f>
        <v>2.0704458641787279E-3</v>
      </c>
      <c r="AA1929" s="2" cm="1">
        <f t="array" ref="AA1929">[1]!table_weight[Vision]*(('F+ , F-'!AA$2-[1]!tbl_gk[[#This Row],[Vision]])/('F+ , F-'!AA$2-'F+ , F-'!AA$3))</f>
        <v>2.3425616063279545E-2</v>
      </c>
      <c r="AB1929" s="2" cm="1">
        <f t="array" ref="AB1929">[1]!table_weight[Penalties]*(('F+ , F-'!AB$2-[1]!tbl_gk[[#This Row],[Penalties]])/('F+ , F-'!AB$2-'F+ , F-'!AB$3))</f>
        <v>2.427119311369181E-3</v>
      </c>
      <c r="AC1929" s="2" cm="1">
        <f t="array" ref="AC1929">[1]!table_weight[Composure]*(('F+ , F-'!AC$2-[1]!tbl_gk[[#This Row],[Composure]])/('F+ , F-'!AC$2-'F+ , F-'!AC$3))</f>
        <v>2.4551796284138926E-3</v>
      </c>
      <c r="AD1929" s="2" cm="1">
        <f t="array" ref="AD1929">[1]!table_weight[Marking]*(('F+ , F-'!AD$2-[1]!tbl_gk[[#This Row],[Marking]])/('F+ , F-'!AD$2-'F+ , F-'!AD$3))</f>
        <v>3.7859581516411465E-2</v>
      </c>
      <c r="AE1929" s="2" cm="1">
        <f t="array" ref="AE1929">[1]!table_weight[StandingTackle]*(('F+ , F-'!AE$2-[1]!tbl_gk[[#This Row],[StandingTackle]])/('F+ , F-'!AE$2-'F+ , F-'!AE$3))</f>
        <v>2.9141914719869356E-2</v>
      </c>
      <c r="AF1929" s="2" cm="1">
        <f t="array" ref="AF1929">[1]!table_weight[SlidingTackle]*(('F+ , F-'!AF$2-[1]!tbl_gk[[#This Row],[SlidingTackle]])/('F+ , F-'!AF$2-'F+ , F-'!AF$3))</f>
        <v>8.9667429907290316E-3</v>
      </c>
      <c r="AG1929" s="2" cm="1">
        <f t="array" ref="AG1929">[1]!table_weight[GKDiving]*(('F+ , F-'!AG$2-[1]!tbl_gk[[#This Row],[GKDiving]])/('F+ , F-'!AG$2-'F+ , F-'!AG$3))</f>
        <v>4.6119181624581652E-2</v>
      </c>
      <c r="AH1929" s="2" cm="1">
        <f t="array" ref="AH1929">[1]!table_weight[GKHandling]*(('F+ , F-'!AH$2-[1]!tbl_gk[[#This Row],[GKHandling]])/('F+ , F-'!AH$2-'F+ , F-'!AH$3))</f>
        <v>4.8124363434346076E-2</v>
      </c>
      <c r="AI1929" s="2" cm="1">
        <f t="array" ref="AI1929">[1]!table_weight[GKKicking]*(('F+ , F-'!AI$2-[1]!tbl_gk[[#This Row],[GKKicking]])/('F+ , F-'!AI$2-'F+ , F-'!AI$3))</f>
        <v>2.9516276239732256E-2</v>
      </c>
      <c r="AJ1929" s="2" cm="1">
        <f t="array" ref="AJ1929">[1]!table_weight[GKPositioning]*(('F+ , F-'!AJ$2-[1]!tbl_gk[[#This Row],[GKPositioning]])/('F+ , F-'!AJ$2-'F+ , F-'!AJ$3))</f>
        <v>1.8290000234022125E-2</v>
      </c>
      <c r="AK1929" s="2" cm="1">
        <f t="array" ref="AK1929">[1]!table_weight[GKReflexes]*(('F+ , F-'!AK$2-[1]!tbl_gk[[#This Row],[GKReflexes]])/('F+ , F-'!AK$2-'F+ , F-'!AK$3))</f>
        <v>4.0083831930500594E-2</v>
      </c>
    </row>
    <row r="1930" spans="1:37" x14ac:dyDescent="0.55000000000000004">
      <c r="A1930" s="7">
        <f>[1]!tbl_gk[[#This Row],[ID]]</f>
        <v>270003</v>
      </c>
      <c r="B1930" s="1" cm="1">
        <f t="array" ref="B1930">[1]!table_weight[ValueEUR]*(('F+ , F-'!B$2-[1]!tbl_gk[[#This Row],[ValueEUR]])/('F+ , F-'!B$2-'F+ , F-'!B$3))</f>
        <v>9.7538055693859437E-5</v>
      </c>
      <c r="C1930" s="1" cm="1">
        <f t="array" ref="C1930">[1]!table_weight[WageEUR]*(('F+ , F-'!C$2-[1]!tbl_gk[[#This Row],[WageEUR]])/('F+ , F-'!C$2-'F+ , F-'!C$3))</f>
        <v>7.8241870618836313E-5</v>
      </c>
      <c r="D1930" s="1" cm="1">
        <f t="array" ref="D1930">[1]!table_weight[Crossing]*(('F+ , F-'!D$2-[1]!tbl_gk[[#This Row],[Crossing]])/('F+ , F-'!D$2-'F+ , F-'!D$3))</f>
        <v>3.5866971962916043E-2</v>
      </c>
      <c r="E1930" s="1" cm="1">
        <f t="array" ref="E1930">[1]!table_weight[Finishing]*(('F+ , F-'!E$2-[1]!tbl_gk[[#This Row],[Finishing]])/('F+ , F-'!E$2-'F+ , F-'!E$3))</f>
        <v>1.9965013690294877E-2</v>
      </c>
      <c r="F1930" s="1" cm="1">
        <f t="array" ref="F1930">[1]!table_weight[HeadingAccuracy]*(('F+ , F-'!F$2-[1]!tbl_gk[[#This Row],[HeadingAccuracy]])/('F+ , F-'!F$2-'F+ , F-'!F$3))</f>
        <v>1.1274360672166649E-2</v>
      </c>
      <c r="G1930" s="1" cm="1">
        <f t="array" ref="G1930">[1]!table_weight[ShortPassing]*(('F+ , F-'!G$2-[1]!tbl_gk[[#This Row],[ShortPassing]])/('F+ , F-'!G$2-'F+ , F-'!G$3))</f>
        <v>5.7659964066562854E-2</v>
      </c>
      <c r="H1930" s="1" cm="1">
        <f t="array" ref="H1930">[1]!table_weight[Volleys]*(('F+ , F-'!H$2-[1]!tbl_gk[[#This Row],[Volleys]])/('F+ , F-'!H$2-'F+ , F-'!H$3))</f>
        <v>2.3147841959762173E-3</v>
      </c>
      <c r="I1930" s="1" cm="1">
        <f t="array" ref="I1930">[1]!table_weight[Dribbling]*(('F+ , F-'!I$2-[1]!tbl_gk[[#This Row],[Dribbling]])/('F+ , F-'!I$2-'F+ , F-'!I$3))</f>
        <v>2.1513320874440363E-2</v>
      </c>
      <c r="J1930" s="1" cm="1">
        <f t="array" ref="J1930">[1]!table_weight[Curve]*(('F+ , F-'!J$2-[1]!tbl_gk[[#This Row],[Curve]])/('F+ , F-'!J$2-'F+ , F-'!J$3))</f>
        <v>9.9719433458404991E-3</v>
      </c>
      <c r="K1930" s="1" cm="1">
        <f t="array" ref="K1930">[1]!table_weight[FKAccuracy]*(('F+ , F-'!K$2-[1]!tbl_gk[[#This Row],[FKAccuracy]])/('F+ , F-'!K$2-'F+ , F-'!K$3))</f>
        <v>9.4310921813203358E-3</v>
      </c>
      <c r="L1930" s="1" cm="1">
        <f t="array" ref="L1930">[1]!table_weight[LongPassing]*(('F+ , F-'!L$2-[1]!tbl_gk[[#This Row],[LongPassing]])/('F+ , F-'!L$2-'F+ , F-'!L$3))</f>
        <v>2.4364084503410925E-2</v>
      </c>
      <c r="M1930" s="1" cm="1">
        <f t="array" ref="M1930">[1]!table_weight[BallControl]*(('F+ , F-'!M$2-[1]!tbl_gk[[#This Row],[BallControl]])/('F+ , F-'!M$2-'F+ , F-'!M$3))</f>
        <v>1.4776826459211564E-2</v>
      </c>
      <c r="N1930" s="1" cm="1">
        <f t="array" ref="N1930">[1]!table_weight[Acceleration]*(('F+ , F-'!N$2-[1]!tbl_gk[[#This Row],[Acceleration]])/('F+ , F-'!N$2-'F+ , F-'!N$3))</f>
        <v>7.666565257073309E-3</v>
      </c>
      <c r="O1930" s="1" cm="1">
        <f t="array" ref="O1930">[1]!table_weight[SprintSpeed]*(('F+ , F-'!O$2-[1]!tbl_gk[[#This Row],[SprintSpeed]])/('F+ , F-'!O$2-'F+ , F-'!O$3))</f>
        <v>8.995436568299351E-3</v>
      </c>
      <c r="P1930" s="1" cm="1">
        <f t="array" ref="P1930">[1]!table_weight[Agility]*(('F+ , F-'!P$2-[1]!tbl_gk[[#This Row],[Agility]])/('F+ , F-'!P$2-'F+ , F-'!P$3))</f>
        <v>5.1484870468746172E-3</v>
      </c>
      <c r="Q1930" s="1" cm="1">
        <f t="array" ref="Q1930">[1]!table_weight[Reactions]*(('F+ , F-'!Q$2-[1]!tbl_gk[[#This Row],[Reactions]])/('F+ , F-'!Q$2-'F+ , F-'!Q$3))</f>
        <v>1.8563112002598775E-3</v>
      </c>
      <c r="R1930" s="1" cm="1">
        <f t="array" ref="R1930">[1]!table_weight[Balance]*(('F+ , F-'!R$2-[1]!tbl_gk[[#This Row],[Balance]])/('F+ , F-'!R$2-'F+ , F-'!R$3))</f>
        <v>1.4280126410162438E-3</v>
      </c>
      <c r="S1930" s="1" cm="1">
        <f t="array" ref="S1930">[1]!table_weight[ShotPower]*(('F+ , F-'!S$2-[1]!tbl_gk[[#This Row],[ShotPower]])/('F+ , F-'!S$2-'F+ , F-'!S$3))</f>
        <v>7.271809864432606E-3</v>
      </c>
      <c r="T1930" s="1" cm="1">
        <f t="array" ref="T1930">[1]!table_weight[Jumping]*(('F+ , F-'!T$2-[1]!tbl_gk[[#This Row],[Jumping]])/('F+ , F-'!T$2-'F+ , F-'!T$3))</f>
        <v>1.8891625857483504E-3</v>
      </c>
      <c r="U1930" s="1" cm="1">
        <f t="array" ref="U1930">[1]!table_weight[Stamina]*(('F+ , F-'!U$2-[1]!tbl_gk[[#This Row],[Stamina]])/('F+ , F-'!U$2-'F+ , F-'!U$3))</f>
        <v>1.6315495058735752E-2</v>
      </c>
      <c r="V1930" s="1" cm="1">
        <f t="array" ref="V1930">[1]!table_weight[Strength]*(('F+ , F-'!V$2-[1]!tbl_gk[[#This Row],[Strength]])/('F+ , F-'!V$2-'F+ , F-'!V$3))</f>
        <v>1.6859344894026941E-2</v>
      </c>
      <c r="W1930" s="1" cm="1">
        <f t="array" ref="W1930">[1]!table_weight[LongShots]*(('F+ , F-'!W$2-[1]!tbl_gk[[#This Row],[LongShots]])/('F+ , F-'!W$2-'F+ , F-'!W$3))</f>
        <v>9.6091773208573719E-3</v>
      </c>
      <c r="X1930" s="1" cm="1">
        <f t="array" ref="X1930">[1]!table_weight[Aggression]*(('F+ , F-'!X$2-[1]!tbl_gk[[#This Row],[Aggression]])/('F+ , F-'!X$2-'F+ , F-'!X$3))</f>
        <v>1.2777608761788841E-2</v>
      </c>
      <c r="Y1930" s="1" cm="1">
        <f t="array" ref="Y1930">[1]!table_weight[Interceptions]*(('F+ , F-'!Y$2-[1]!tbl_gk[[#This Row],[Interceptions]])/('F+ , F-'!Y$2-'F+ , F-'!Y$3))</f>
        <v>2.0776599612664828E-2</v>
      </c>
      <c r="Z1930" s="1" cm="1">
        <f t="array" ref="Z1930">[1]!table_weight[Positioning]*(('F+ , F-'!Z$2-[1]!tbl_gk[[#This Row],[Positioning]])/('F+ , F-'!Z$2-'F+ , F-'!Z$3))</f>
        <v>2.2183348544772088E-3</v>
      </c>
      <c r="AA1930" s="1" cm="1">
        <f t="array" ref="AA1930">[1]!table_weight[Vision]*(('F+ , F-'!AA$2-[1]!tbl_gk[[#This Row],[Vision]])/('F+ , F-'!AA$2-'F+ , F-'!AA$3))</f>
        <v>2.5555217523577683E-2</v>
      </c>
      <c r="AB1930" s="1" cm="1">
        <f t="array" ref="AB1930">[1]!table_weight[Penalties]*(('F+ , F-'!AB$2-[1]!tbl_gk[[#This Row],[Penalties]])/('F+ , F-'!AB$2-'F+ , F-'!AB$3))</f>
        <v>2.2705309687002014E-3</v>
      </c>
      <c r="AC1930" s="1" cm="1">
        <f t="array" ref="AC1930">[1]!table_weight[Composure]*(('F+ , F-'!AC$2-[1]!tbl_gk[[#This Row],[Composure]])/('F+ , F-'!AC$2-'F+ , F-'!AC$3))</f>
        <v>1.814697986218964E-3</v>
      </c>
      <c r="AD1930" s="1" cm="1">
        <f t="array" ref="AD1930">[1]!table_weight[Marking]*(('F+ , F-'!AD$2-[1]!tbl_gk[[#This Row],[Marking]])/('F+ , F-'!AD$2-'F+ , F-'!AD$3))</f>
        <v>3.3127133826860035E-2</v>
      </c>
      <c r="AE1930" s="1" cm="1">
        <f t="array" ref="AE1930">[1]!table_weight[StandingTackle]*(('F+ , F-'!AE$2-[1]!tbl_gk[[#This Row],[StandingTackle]])/('F+ , F-'!AE$2-'F+ , F-'!AE$3))</f>
        <v>3.1383600467551613E-2</v>
      </c>
      <c r="AF1930" s="1" cm="1">
        <f t="array" ref="AF1930">[1]!table_weight[SlidingTackle]*(('F+ , F-'!AF$2-[1]!tbl_gk[[#This Row],[SlidingTackle]])/('F+ , F-'!AF$2-'F+ , F-'!AF$3))</f>
        <v>9.7139715732897855E-3</v>
      </c>
      <c r="AG1930" s="1" cm="1">
        <f t="array" ref="AG1930">[1]!table_weight[GKDiving]*(('F+ , F-'!AG$2-[1]!tbl_gk[[#This Row],[GKDiving]])/('F+ , F-'!AG$2-'F+ , F-'!AG$3))</f>
        <v>5.4659770814318998E-2</v>
      </c>
      <c r="AH1930" s="1" cm="1">
        <f t="array" ref="AH1930">[1]!table_weight[GKHandling]*(('F+ , F-'!AH$2-[1]!tbl_gk[[#This Row],[GKHandling]])/('F+ , F-'!AH$2-'F+ , F-'!AH$3))</f>
        <v>6.0601050250658012E-2</v>
      </c>
      <c r="AI1930" s="1" cm="1">
        <f t="array" ref="AI1930">[1]!table_weight[GKKicking]*(('F+ , F-'!AI$2-[1]!tbl_gk[[#This Row],[GKKicking]])/('F+ , F-'!AI$2-'F+ , F-'!AI$3))</f>
        <v>3.309400669303314E-2</v>
      </c>
      <c r="AJ1930" s="1" cm="1">
        <f t="array" ref="AJ1930">[1]!table_weight[GKPositioning]*(('F+ , F-'!AJ$2-[1]!tbl_gk[[#This Row],[GKPositioning]])/('F+ , F-'!AJ$2-'F+ , F-'!AJ$3))</f>
        <v>2.3335517539959265E-2</v>
      </c>
      <c r="AK1930" s="1" cm="1">
        <f t="array" ref="AK1930">[1]!table_weight[GKReflexes]*(('F+ , F-'!AK$2-[1]!tbl_gk[[#This Row],[GKReflexes]])/('F+ , F-'!AK$2-'F+ , F-'!AK$3))</f>
        <v>5.64817631747963E-2</v>
      </c>
    </row>
    <row r="1931" spans="1:37" x14ac:dyDescent="0.55000000000000004">
      <c r="A1931" s="8">
        <f>[1]!tbl_gk[[#This Row],[ID]]</f>
        <v>270035</v>
      </c>
      <c r="B1931" s="2" cm="1">
        <f t="array" ref="B1931">[1]!table_weight[ValueEUR]*(('F+ , F-'!B$2-[1]!tbl_gk[[#This Row],[ValueEUR]])/('F+ , F-'!B$2-'F+ , F-'!B$3))</f>
        <v>6.2041611374891601E-5</v>
      </c>
      <c r="C1931" s="2" cm="1">
        <f t="array" ref="C1931">[1]!table_weight[WageEUR]*(('F+ , F-'!C$2-[1]!tbl_gk[[#This Row],[WageEUR]])/('F+ , F-'!C$2-'F+ , F-'!C$3))</f>
        <v>0</v>
      </c>
      <c r="D1931" s="2" cm="1">
        <f t="array" ref="D1931">[1]!table_weight[Crossing]*(('F+ , F-'!D$2-[1]!tbl_gk[[#This Row],[Crossing]])/('F+ , F-'!D$2-'F+ , F-'!D$3))</f>
        <v>3.5866971962916043E-2</v>
      </c>
      <c r="E1931" s="2" cm="1">
        <f t="array" ref="E1931">[1]!table_weight[Finishing]*(('F+ , F-'!E$2-[1]!tbl_gk[[#This Row],[Finishing]])/('F+ , F-'!E$2-'F+ , F-'!E$3))</f>
        <v>2.096326437480962E-2</v>
      </c>
      <c r="F1931" s="2" cm="1">
        <f t="array" ref="F1931">[1]!table_weight[HeadingAccuracy]*(('F+ , F-'!F$2-[1]!tbl_gk[[#This Row],[HeadingAccuracy]])/('F+ , F-'!F$2-'F+ , F-'!F$3))</f>
        <v>1.1274360672166649E-2</v>
      </c>
      <c r="G1931" s="2" cm="1">
        <f t="array" ref="G1931">[1]!table_weight[ShortPassing]*(('F+ , F-'!G$2-[1]!tbl_gk[[#This Row],[ShortPassing]])/('F+ , F-'!G$2-'F+ , F-'!G$3))</f>
        <v>4.5002898783658811E-2</v>
      </c>
      <c r="H1931" s="2" cm="1">
        <f t="array" ref="H1931">[1]!table_weight[Volleys]*(('F+ , F-'!H$2-[1]!tbl_gk[[#This Row],[Volleys]])/('F+ , F-'!H$2-'F+ , F-'!H$3))</f>
        <v>2.1990449861774069E-3</v>
      </c>
      <c r="I1931" s="2" cm="1">
        <f t="array" ref="I1931">[1]!table_weight[Dribbling]*(('F+ , F-'!I$2-[1]!tbl_gk[[#This Row],[Dribbling]])/('F+ , F-'!I$2-'F+ , F-'!I$3))</f>
        <v>1.9557564431309422E-2</v>
      </c>
      <c r="J1931" s="2" cm="1">
        <f t="array" ref="J1931">[1]!table_weight[Curve]*(('F+ , F-'!J$2-[1]!tbl_gk[[#This Row],[Curve]])/('F+ , F-'!J$2-'F+ , F-'!J$3))</f>
        <v>9.6339113680153961E-3</v>
      </c>
      <c r="K1931" s="2" cm="1">
        <f t="array" ref="K1931">[1]!table_weight[FKAccuracy]*(('F+ , F-'!K$2-[1]!tbl_gk[[#This Row],[FKAccuracy]])/('F+ , F-'!K$2-'F+ , F-'!K$3))</f>
        <v>9.7353209613629272E-3</v>
      </c>
      <c r="L1931" s="2" cm="1">
        <f t="array" ref="L1931">[1]!table_weight[LongPassing]*(('F+ , F-'!L$2-[1]!tbl_gk[[#This Row],[LongPassing]])/('F+ , F-'!L$2-'F+ , F-'!L$3))</f>
        <v>2.4905508603486726E-2</v>
      </c>
      <c r="M1931" s="2" cm="1">
        <f t="array" ref="M1931">[1]!table_weight[BallControl]*(('F+ , F-'!M$2-[1]!tbl_gk[[#This Row],[BallControl]])/('F+ , F-'!M$2-'F+ , F-'!M$3))</f>
        <v>1.2169151201703639E-2</v>
      </c>
      <c r="N1931" s="2" cm="1">
        <f t="array" ref="N1931">[1]!table_weight[Acceleration]*(('F+ , F-'!N$2-[1]!tbl_gk[[#This Row],[Acceleration]])/('F+ , F-'!N$2-'F+ , F-'!N$3))</f>
        <v>7.666565257073309E-3</v>
      </c>
      <c r="O1931" s="2" cm="1">
        <f t="array" ref="O1931">[1]!table_weight[SprintSpeed]*(('F+ , F-'!O$2-[1]!tbl_gk[[#This Row],[SprintSpeed]])/('F+ , F-'!O$2-'F+ , F-'!O$3))</f>
        <v>1.2368725281411608E-2</v>
      </c>
      <c r="P1931" s="2" cm="1">
        <f t="array" ref="P1931">[1]!table_weight[Agility]*(('F+ , F-'!P$2-[1]!tbl_gk[[#This Row],[Agility]])/('F+ , F-'!P$2-'F+ , F-'!P$3))</f>
        <v>3.8613652851559629E-3</v>
      </c>
      <c r="Q1931" s="2" cm="1">
        <f t="array" ref="Q1931">[1]!table_weight[Reactions]*(('F+ , F-'!Q$2-[1]!tbl_gk[[#This Row],[Reactions]])/('F+ , F-'!Q$2-'F+ , F-'!Q$3))</f>
        <v>2.1656964003031903E-3</v>
      </c>
      <c r="R1931" s="2" cm="1">
        <f t="array" ref="R1931">[1]!table_weight[Balance]*(('F+ , F-'!R$2-[1]!tbl_gk[[#This Row],[Balance]])/('F+ , F-'!R$2-'F+ , F-'!R$3))</f>
        <v>2.6076752575079228E-3</v>
      </c>
      <c r="S1931" s="2" cm="1">
        <f t="array" ref="S1931">[1]!table_weight[ShotPower]*(('F+ , F-'!S$2-[1]!tbl_gk[[#This Row],[ShotPower]])/('F+ , F-'!S$2-'F+ , F-'!S$3))</f>
        <v>8.3106398450658349E-3</v>
      </c>
      <c r="T1931" s="2" cm="1">
        <f t="array" ref="T1931">[1]!table_weight[Jumping]*(('F+ , F-'!T$2-[1]!tbl_gk[[#This Row],[Jumping]])/('F+ , F-'!T$2-'F+ , F-'!T$3))</f>
        <v>4.2076803046213257E-3</v>
      </c>
      <c r="U1931" s="2" cm="1">
        <f t="array" ref="U1931">[1]!table_weight[Stamina]*(('F+ , F-'!U$2-[1]!tbl_gk[[#This Row],[Stamina]])/('F+ , F-'!U$2-'F+ , F-'!U$3))</f>
        <v>2.3185177188729752E-2</v>
      </c>
      <c r="V1931" s="2" cm="1">
        <f t="array" ref="V1931">[1]!table_weight[Strength]*(('F+ , F-'!V$2-[1]!tbl_gk[[#This Row],[Strength]])/('F+ , F-'!V$2-'F+ , F-'!V$3))</f>
        <v>1.3310009126863375E-2</v>
      </c>
      <c r="W1931" s="2" cm="1">
        <f t="array" ref="W1931">[1]!table_weight[LongShots]*(('F+ , F-'!W$2-[1]!tbl_gk[[#This Row],[LongShots]])/('F+ , F-'!W$2-'F+ , F-'!W$3))</f>
        <v>9.86888481601568E-3</v>
      </c>
      <c r="X1931" s="2" cm="1">
        <f t="array" ref="X1931">[1]!table_weight[Aggression]*(('F+ , F-'!X$2-[1]!tbl_gk[[#This Row],[Aggression]])/('F+ , F-'!X$2-'F+ , F-'!X$3))</f>
        <v>1.034377852144811E-2</v>
      </c>
      <c r="Y1931" s="2" cm="1">
        <f t="array" ref="Y1931">[1]!table_weight[Interceptions]*(('F+ , F-'!Y$2-[1]!tbl_gk[[#This Row],[Interceptions]])/('F+ , F-'!Y$2-'F+ , F-'!Y$3))</f>
        <v>2.2161706253509151E-2</v>
      </c>
      <c r="Z1931" s="2" cm="1">
        <f t="array" ref="Z1931">[1]!table_weight[Positioning]*(('F+ , F-'!Z$2-[1]!tbl_gk[[#This Row],[Positioning]])/('F+ , F-'!Z$2-'F+ , F-'!Z$3))</f>
        <v>2.3662238447756888E-3</v>
      </c>
      <c r="AA1931" s="2" cm="1">
        <f t="array" ref="AA1931">[1]!table_weight[Vision]*(('F+ , F-'!AA$2-[1]!tbl_gk[[#This Row],[Vision]])/('F+ , F-'!AA$2-'F+ , F-'!AA$3))</f>
        <v>2.3425616063279545E-2</v>
      </c>
      <c r="AB1931" s="2" cm="1">
        <f t="array" ref="AB1931">[1]!table_weight[Penalties]*(('F+ , F-'!AB$2-[1]!tbl_gk[[#This Row],[Penalties]])/('F+ , F-'!AB$2-'F+ , F-'!AB$3))</f>
        <v>2.153089711698467E-3</v>
      </c>
      <c r="AC1931" s="2" cm="1">
        <f t="array" ref="AC1931">[1]!table_weight[Composure]*(('F+ , F-'!AC$2-[1]!tbl_gk[[#This Row],[Composure]])/('F+ , F-'!AC$2-'F+ , F-'!AC$3))</f>
        <v>1.9748183967676961E-3</v>
      </c>
      <c r="AD1931" s="2" cm="1">
        <f t="array" ref="AD1931">[1]!table_weight[Marking]*(('F+ , F-'!AD$2-[1]!tbl_gk[[#This Row],[Marking]])/('F+ , F-'!AD$2-'F+ , F-'!AD$3))</f>
        <v>3.7859581516411465E-2</v>
      </c>
      <c r="AE1931" s="2" cm="1">
        <f t="array" ref="AE1931">[1]!table_weight[StandingTackle]*(('F+ , F-'!AE$2-[1]!tbl_gk[[#This Row],[StandingTackle]])/('F+ , F-'!AE$2-'F+ , F-'!AE$3))</f>
        <v>3.1383600467551613E-2</v>
      </c>
      <c r="AF1931" s="2" cm="1">
        <f t="array" ref="AF1931">[1]!table_weight[SlidingTackle]*(('F+ , F-'!AF$2-[1]!tbl_gk[[#This Row],[SlidingTackle]])/('F+ , F-'!AF$2-'F+ , F-'!AF$3))</f>
        <v>8.9667429907290316E-3</v>
      </c>
      <c r="AG1931" s="2" cm="1">
        <f t="array" ref="AG1931">[1]!table_weight[GKDiving]*(('F+ , F-'!AG$2-[1]!tbl_gk[[#This Row],[GKDiving]])/('F+ , F-'!AG$2-'F+ , F-'!AG$3))</f>
        <v>6.6616595679951277E-2</v>
      </c>
      <c r="AH1931" s="2" cm="1">
        <f t="array" ref="AH1931">[1]!table_weight[GKHandling]*(('F+ , F-'!AH$2-[1]!tbl_gk[[#This Row],[GKHandling]])/('F+ , F-'!AH$2-'F+ , F-'!AH$3))</f>
        <v>5.7036282588854605E-2</v>
      </c>
      <c r="AI1931" s="2" cm="1">
        <f t="array" ref="AI1931">[1]!table_weight[GKKicking]*(('F+ , F-'!AI$2-[1]!tbl_gk[[#This Row],[GKKicking]])/('F+ , F-'!AI$2-'F+ , F-'!AI$3))</f>
        <v>3.7566169759659242E-2</v>
      </c>
      <c r="AJ1931" s="2" cm="1">
        <f t="array" ref="AJ1931">[1]!table_weight[GKPositioning]*(('F+ , F-'!AJ$2-[1]!tbl_gk[[#This Row],[GKPositioning]])/('F+ , F-'!AJ$2-'F+ , F-'!AJ$3))</f>
        <v>2.5858276192927833E-2</v>
      </c>
      <c r="AK1931" s="2" cm="1">
        <f t="array" ref="AK1931">[1]!table_weight[GKReflexes]*(('F+ , F-'!AK$2-[1]!tbl_gk[[#This Row],[GKReflexes]])/('F+ , F-'!AK$2-'F+ , F-'!AK$3))</f>
        <v>6.9235709698137402E-2</v>
      </c>
    </row>
    <row r="1932" spans="1:37" x14ac:dyDescent="0.55000000000000004">
      <c r="A1932" s="7">
        <f>[1]!tbl_gk[[#This Row],[ID]]</f>
        <v>270038</v>
      </c>
      <c r="B1932" s="1" cm="1">
        <f t="array" ref="B1932">[1]!table_weight[ValueEUR]*(('F+ , F-'!B$2-[1]!tbl_gk[[#This Row],[ValueEUR]])/('F+ , F-'!B$2-'F+ , F-'!B$3))</f>
        <v>7.4388200703228241E-5</v>
      </c>
      <c r="C1932" s="1" cm="1">
        <f t="array" ref="C1932">[1]!table_weight[WageEUR]*(('F+ , F-'!C$2-[1]!tbl_gk[[#This Row],[WageEUR]])/('F+ , F-'!C$2-'F+ , F-'!C$3))</f>
        <v>7.8241870618836313E-5</v>
      </c>
      <c r="D1932" s="1" cm="1">
        <f t="array" ref="D1932">[1]!table_weight[Crossing]*(('F+ , F-'!D$2-[1]!tbl_gk[[#This Row],[Crossing]])/('F+ , F-'!D$2-'F+ , F-'!D$3))</f>
        <v>3.2504443341392672E-2</v>
      </c>
      <c r="E1932" s="1" cm="1">
        <f t="array" ref="E1932">[1]!table_weight[Finishing]*(('F+ , F-'!E$2-[1]!tbl_gk[[#This Row],[Finishing]])/('F+ , F-'!E$2-'F+ , F-'!E$3))</f>
        <v>1.9965013690294877E-2</v>
      </c>
      <c r="F1932" s="1" cm="1">
        <f t="array" ref="F1932">[1]!table_weight[HeadingAccuracy]*(('F+ , F-'!F$2-[1]!tbl_gk[[#This Row],[HeadingAccuracy]])/('F+ , F-'!F$2-'F+ , F-'!F$3))</f>
        <v>1.1691929585950599E-2</v>
      </c>
      <c r="G1932" s="1" cm="1">
        <f t="array" ref="G1932">[1]!table_weight[ShortPassing]*(('F+ , F-'!G$2-[1]!tbl_gk[[#This Row],[ShortPassing]])/('F+ , F-'!G$2-'F+ , F-'!G$3))</f>
        <v>4.5002898783658811E-2</v>
      </c>
      <c r="H1932" s="1" cm="1">
        <f t="array" ref="H1932">[1]!table_weight[Volleys]*(('F+ , F-'!H$2-[1]!tbl_gk[[#This Row],[Volleys]])/('F+ , F-'!H$2-'F+ , F-'!H$3))</f>
        <v>2.3147841959762173E-3</v>
      </c>
      <c r="I1932" s="1" cm="1">
        <f t="array" ref="I1932">[1]!table_weight[Dribbling]*(('F+ , F-'!I$2-[1]!tbl_gk[[#This Row],[Dribbling]])/('F+ , F-'!I$2-'F+ , F-'!I$3))</f>
        <v>2.3469077317571304E-2</v>
      </c>
      <c r="J1932" s="1" cm="1">
        <f t="array" ref="J1932">[1]!table_weight[Curve]*(('F+ , F-'!J$2-[1]!tbl_gk[[#This Row],[Curve]])/('F+ , F-'!J$2-'F+ , F-'!J$3))</f>
        <v>9.6339113680153961E-3</v>
      </c>
      <c r="K1932" s="1" cm="1">
        <f t="array" ref="K1932">[1]!table_weight[FKAccuracy]*(('F+ , F-'!K$2-[1]!tbl_gk[[#This Row],[FKAccuracy]])/('F+ , F-'!K$2-'F+ , F-'!K$3))</f>
        <v>9.5832065713416324E-3</v>
      </c>
      <c r="L1932" s="1" cm="1">
        <f t="array" ref="L1932">[1]!table_weight[LongPassing]*(('F+ , F-'!L$2-[1]!tbl_gk[[#This Row],[LongPassing]])/('F+ , F-'!L$2-'F+ , F-'!L$3))</f>
        <v>2.3822660403335128E-2</v>
      </c>
      <c r="M1932" s="1" cm="1">
        <f t="array" ref="M1932">[1]!table_weight[BallControl]*(('F+ , F-'!M$2-[1]!tbl_gk[[#This Row],[BallControl]])/('F+ , F-'!M$2-'F+ , F-'!M$3))</f>
        <v>1.2169151201703639E-2</v>
      </c>
      <c r="N1932" s="1" cm="1">
        <f t="array" ref="N1932">[1]!table_weight[Acceleration]*(('F+ , F-'!N$2-[1]!tbl_gk[[#This Row],[Acceleration]])/('F+ , F-'!N$2-'F+ , F-'!N$3))</f>
        <v>1.0597899031836633E-2</v>
      </c>
      <c r="O1932" s="1" cm="1">
        <f t="array" ref="O1932">[1]!table_weight[SprintSpeed]*(('F+ , F-'!O$2-[1]!tbl_gk[[#This Row],[SprintSpeed]])/('F+ , F-'!O$2-'F+ , F-'!O$3))</f>
        <v>1.2930940066930317E-2</v>
      </c>
      <c r="P1932" s="1" cm="1">
        <f t="array" ref="P1932">[1]!table_weight[Agility]*(('F+ , F-'!P$2-[1]!tbl_gk[[#This Row],[Agility]])/('F+ , F-'!P$2-'F+ , F-'!P$3))</f>
        <v>4.9144649083803166E-3</v>
      </c>
      <c r="Q1932" s="1" cm="1">
        <f t="array" ref="Q1932">[1]!table_weight[Reactions]*(('F+ , F-'!Q$2-[1]!tbl_gk[[#This Row],[Reactions]])/('F+ , F-'!Q$2-'F+ , F-'!Q$3))</f>
        <v>2.217260600310409E-3</v>
      </c>
      <c r="R1932" s="1" cm="1">
        <f t="array" ref="R1932">[1]!table_weight[Balance]*(('F+ , F-'!R$2-[1]!tbl_gk[[#This Row],[Balance]])/('F+ , F-'!R$2-'F+ , F-'!R$3))</f>
        <v>1.5521876532785257E-3</v>
      </c>
      <c r="S1932" s="1" cm="1">
        <f t="array" ref="S1932">[1]!table_weight[ShotPower]*(('F+ , F-'!S$2-[1]!tbl_gk[[#This Row],[ShotPower]])/('F+ , F-'!S$2-'F+ , F-'!S$3))</f>
        <v>7.5315173595909123E-3</v>
      </c>
      <c r="T1932" s="1" cm="1">
        <f t="array" ref="T1932">[1]!table_weight[Jumping]*(('F+ , F-'!T$2-[1]!tbl_gk[[#This Row],[Jumping]])/('F+ , F-'!T$2-'F+ , F-'!T$3))</f>
        <v>2.0609046389982004E-3</v>
      </c>
      <c r="U1932" s="1" cm="1">
        <f t="array" ref="U1932">[1]!table_weight[Stamina]*(('F+ , F-'!U$2-[1]!tbl_gk[[#This Row],[Stamina]])/('F+ , F-'!U$2-'F+ , F-'!U$3))</f>
        <v>1.7174205324984999E-2</v>
      </c>
      <c r="V1932" s="1" cm="1">
        <f t="array" ref="V1932">[1]!table_weight[Strength]*(('F+ , F-'!V$2-[1]!tbl_gk[[#This Row],[Strength]])/('F+ , F-'!V$2-'F+ , F-'!V$3))</f>
        <v>2.2183348544772292E-2</v>
      </c>
      <c r="W1932" s="1" cm="1">
        <f t="array" ref="W1932">[1]!table_weight[LongShots]*(('F+ , F-'!W$2-[1]!tbl_gk[[#This Row],[LongShots]])/('F+ , F-'!W$2-'F+ , F-'!W$3))</f>
        <v>1.0388299806332293E-2</v>
      </c>
      <c r="X1932" s="1" cm="1">
        <f t="array" ref="X1932">[1]!table_weight[Aggression]*(('F+ , F-'!X$2-[1]!tbl_gk[[#This Row],[Aggression]])/('F+ , F-'!X$2-'F+ , F-'!X$3))</f>
        <v>9.7353209613629272E-3</v>
      </c>
      <c r="Y1932" s="1" cm="1">
        <f t="array" ref="Y1932">[1]!table_weight[Interceptions]*(('F+ , F-'!Y$2-[1]!tbl_gk[[#This Row],[Interceptions]])/('F+ , F-'!Y$2-'F+ , F-'!Y$3))</f>
        <v>2.2161706253509151E-2</v>
      </c>
      <c r="Z1932" s="1" cm="1">
        <f t="array" ref="Z1932">[1]!table_weight[Positioning]*(('F+ , F-'!Z$2-[1]!tbl_gk[[#This Row],[Positioning]])/('F+ , F-'!Z$2-'F+ , F-'!Z$3))</f>
        <v>2.2183348544772088E-3</v>
      </c>
      <c r="AA1932" s="1" cm="1">
        <f t="array" ref="AA1932">[1]!table_weight[Vision]*(('F+ , F-'!AA$2-[1]!tbl_gk[[#This Row],[Vision]])/('F+ , F-'!AA$2-'F+ , F-'!AA$3))</f>
        <v>2.9814420444173963E-2</v>
      </c>
      <c r="AB1932" s="1" cm="1">
        <f t="array" ref="AB1932">[1]!table_weight[Penalties]*(('F+ , F-'!AB$2-[1]!tbl_gk[[#This Row],[Penalties]])/('F+ , F-'!AB$2-'F+ , F-'!AB$3))</f>
        <v>2.3096780543674466E-3</v>
      </c>
      <c r="AC1932" s="1" cm="1">
        <f t="array" ref="AC1932">[1]!table_weight[Composure]*(('F+ , F-'!AC$2-[1]!tbl_gk[[#This Row],[Composure]])/('F+ , F-'!AC$2-'F+ , F-'!AC$3))</f>
        <v>2.401806158230982E-3</v>
      </c>
      <c r="AD1932" s="1" cm="1">
        <f t="array" ref="AD1932">[1]!table_weight[Marking]*(('F+ , F-'!AD$2-[1]!tbl_gk[[#This Row],[Marking]])/('F+ , F-'!AD$2-'F+ , F-'!AD$3))</f>
        <v>3.6282098953227655E-2</v>
      </c>
      <c r="AE1932" s="1" cm="1">
        <f t="array" ref="AE1932">[1]!table_weight[StandingTackle]*(('F+ , F-'!AE$2-[1]!tbl_gk[[#This Row],[StandingTackle]])/('F+ , F-'!AE$2-'F+ , F-'!AE$3))</f>
        <v>2.465854322450484E-2</v>
      </c>
      <c r="AF1932" s="1" cm="1">
        <f t="array" ref="AF1932">[1]!table_weight[SlidingTackle]*(('F+ , F-'!AF$2-[1]!tbl_gk[[#This Row],[SlidingTackle]])/('F+ , F-'!AF$2-'F+ , F-'!AF$3))</f>
        <v>8.9667429907290316E-3</v>
      </c>
      <c r="AG1932" s="1" cm="1">
        <f t="array" ref="AG1932">[1]!table_weight[GKDiving]*(('F+ , F-'!AG$2-[1]!tbl_gk[[#This Row],[GKDiving]])/('F+ , F-'!AG$2-'F+ , F-'!AG$3))</f>
        <v>5.4659770814318998E-2</v>
      </c>
      <c r="AH1932" s="1" cm="1">
        <f t="array" ref="AH1932">[1]!table_weight[GKHandling]*(('F+ , F-'!AH$2-[1]!tbl_gk[[#This Row],[GKHandling]])/('F+ , F-'!AH$2-'F+ , F-'!AH$3))</f>
        <v>6.416581791246144E-2</v>
      </c>
      <c r="AI1932" s="1" cm="1">
        <f t="array" ref="AI1932">[1]!table_weight[GKKicking]*(('F+ , F-'!AI$2-[1]!tbl_gk[[#This Row],[GKKicking]])/('F+ , F-'!AI$2-'F+ , F-'!AI$3))</f>
        <v>3.3988439306358358E-2</v>
      </c>
      <c r="AJ1932" s="1" cm="1">
        <f t="array" ref="AJ1932">[1]!table_weight[GKPositioning]*(('F+ , F-'!AJ$2-[1]!tbl_gk[[#This Row],[GKPositioning]])/('F+ , F-'!AJ$2-'F+ , F-'!AJ$3))</f>
        <v>2.6488965856169975E-2</v>
      </c>
      <c r="AK1932" s="1" cm="1">
        <f t="array" ref="AK1932">[1]!table_weight[GKReflexes]*(('F+ , F-'!AK$2-[1]!tbl_gk[[#This Row],[GKReflexes]])/('F+ , F-'!AK$2-'F+ , F-'!AK$3))</f>
        <v>6.012574789575089E-2</v>
      </c>
    </row>
    <row r="1933" spans="1:37" x14ac:dyDescent="0.55000000000000004">
      <c r="A1933" s="8">
        <f>[1]!tbl_gk[[#This Row],[ID]]</f>
        <v>270054</v>
      </c>
      <c r="B1933" s="2" cm="1">
        <f t="array" ref="B1933">[1]!table_weight[ValueEUR]*(('F+ , F-'!B$2-[1]!tbl_gk[[#This Row],[ValueEUR]])/('F+ , F-'!B$2-'F+ , F-'!B$3))</f>
        <v>2.0557071231680501E-4</v>
      </c>
      <c r="C1933" s="2" cm="1">
        <f t="array" ref="C1933">[1]!table_weight[WageEUR]*(('F+ , F-'!C$2-[1]!tbl_gk[[#This Row],[WageEUR]])/('F+ , F-'!C$2-'F+ , F-'!C$3))</f>
        <v>7.8241870618836313E-5</v>
      </c>
      <c r="D1933" s="2" cm="1">
        <f t="array" ref="D1933">[1]!table_weight[Crossing]*(('F+ , F-'!D$2-[1]!tbl_gk[[#This Row],[Crossing]])/('F+ , F-'!D$2-'F+ , F-'!D$3))</f>
        <v>2.353770035066366E-2</v>
      </c>
      <c r="E1933" s="2" cm="1">
        <f t="array" ref="E1933">[1]!table_weight[Finishing]*(('F+ , F-'!E$2-[1]!tbl_gk[[#This Row],[Finishing]])/('F+ , F-'!E$2-'F+ , F-'!E$3))</f>
        <v>2.096326437480962E-2</v>
      </c>
      <c r="F1933" s="2" cm="1">
        <f t="array" ref="F1933">[1]!table_weight[HeadingAccuracy]*(('F+ , F-'!F$2-[1]!tbl_gk[[#This Row],[HeadingAccuracy]])/('F+ , F-'!F$2-'F+ , F-'!F$3))</f>
        <v>1.1691929585950599E-2</v>
      </c>
      <c r="G1933" s="2" cm="1">
        <f t="array" ref="G1933">[1]!table_weight[ShortPassing]*(('F+ , F-'!G$2-[1]!tbl_gk[[#This Row],[ShortPassing]])/('F+ , F-'!G$2-'F+ , F-'!G$3))</f>
        <v>4.6409239370648142E-2</v>
      </c>
      <c r="H1933" s="2" cm="1">
        <f t="array" ref="H1933">[1]!table_weight[Volleys]*(('F+ , F-'!H$2-[1]!tbl_gk[[#This Row],[Volleys]])/('F+ , F-'!H$2-'F+ , F-'!H$3))</f>
        <v>1.9675665665797848E-3</v>
      </c>
      <c r="I1933" s="2" cm="1">
        <f t="array" ref="I1933">[1]!table_weight[Dribbling]*(('F+ , F-'!I$2-[1]!tbl_gk[[#This Row],[Dribbling]])/('F+ , F-'!I$2-'F+ , F-'!I$3))</f>
        <v>2.5424833760702249E-2</v>
      </c>
      <c r="J1933" s="2" cm="1">
        <f t="array" ref="J1933">[1]!table_weight[Curve]*(('F+ , F-'!J$2-[1]!tbl_gk[[#This Row],[Curve]])/('F+ , F-'!J$2-'F+ , F-'!J$3))</f>
        <v>9.6339113680153961E-3</v>
      </c>
      <c r="K1933" s="2" cm="1">
        <f t="array" ref="K1933">[1]!table_weight[FKAccuracy]*(('F+ , F-'!K$2-[1]!tbl_gk[[#This Row],[FKAccuracy]])/('F+ , F-'!K$2-'F+ , F-'!K$3))</f>
        <v>9.4310921813203358E-3</v>
      </c>
      <c r="L1933" s="2" cm="1">
        <f t="array" ref="L1933">[1]!table_weight[LongPassing]*(('F+ , F-'!L$2-[1]!tbl_gk[[#This Row],[LongPassing]])/('F+ , F-'!L$2-'F+ , F-'!L$3))</f>
        <v>2.1656964003031933E-2</v>
      </c>
      <c r="M1933" s="2" cm="1">
        <f t="array" ref="M1933">[1]!table_weight[BallControl]*(('F+ , F-'!M$2-[1]!tbl_gk[[#This Row],[BallControl]])/('F+ , F-'!M$2-'F+ , F-'!M$3))</f>
        <v>1.5646051545047536E-2</v>
      </c>
      <c r="N1933" s="2" cm="1">
        <f t="array" ref="N1933">[1]!table_weight[Acceleration]*(('F+ , F-'!N$2-[1]!tbl_gk[[#This Row],[Acceleration]])/('F+ , F-'!N$2-'F+ , F-'!N$3))</f>
        <v>6.0881547629699816E-3</v>
      </c>
      <c r="O1933" s="2" cm="1">
        <f t="array" ref="O1933">[1]!table_weight[SprintSpeed]*(('F+ , F-'!O$2-[1]!tbl_gk[[#This Row],[SprintSpeed]])/('F+ , F-'!O$2-'F+ , F-'!O$3))</f>
        <v>9.838758746577414E-3</v>
      </c>
      <c r="P1933" s="2" cm="1">
        <f t="array" ref="P1933">[1]!table_weight[Agility]*(('F+ , F-'!P$2-[1]!tbl_gk[[#This Row],[Agility]])/('F+ , F-'!P$2-'F+ , F-'!P$3))</f>
        <v>2.6912545926844589E-3</v>
      </c>
      <c r="Q1933" s="2" cm="1">
        <f t="array" ref="Q1933">[1]!table_weight[Reactions]*(('F+ , F-'!Q$2-[1]!tbl_gk[[#This Row],[Reactions]])/('F+ , F-'!Q$2-'F+ , F-'!Q$3))</f>
        <v>1.4953618002093458E-3</v>
      </c>
      <c r="R1933" s="2" cm="1">
        <f t="array" ref="R1933">[1]!table_weight[Balance]*(('F+ , F-'!R$2-[1]!tbl_gk[[#This Row],[Balance]])/('F+ , F-'!R$2-'F+ , F-'!R$3))</f>
        <v>1.1796626164916795E-3</v>
      </c>
      <c r="S1933" s="2" cm="1">
        <f t="array" ref="S1933">[1]!table_weight[ShotPower]*(('F+ , F-'!S$2-[1]!tbl_gk[[#This Row],[ShotPower]])/('F+ , F-'!S$2-'F+ , F-'!S$3))</f>
        <v>5.7135648934827617E-3</v>
      </c>
      <c r="T1933" s="2" cm="1">
        <f t="array" ref="T1933">[1]!table_weight[Jumping]*(('F+ , F-'!T$2-[1]!tbl_gk[[#This Row],[Jumping]])/('F+ , F-'!T$2-'F+ , F-'!T$3))</f>
        <v>2.0609046389982004E-3</v>
      </c>
      <c r="U1933" s="2" cm="1">
        <f t="array" ref="U1933">[1]!table_weight[Stamina]*(('F+ , F-'!U$2-[1]!tbl_gk[[#This Row],[Stamina]])/('F+ , F-'!U$2-'F+ , F-'!U$3))</f>
        <v>1.7174205324984999E-2</v>
      </c>
      <c r="V1933" s="2" cm="1">
        <f t="array" ref="V1933">[1]!table_weight[Strength]*(('F+ , F-'!V$2-[1]!tbl_gk[[#This Row],[Strength]])/('F+ , F-'!V$2-'F+ , F-'!V$3))</f>
        <v>2.2183348544772292E-2</v>
      </c>
      <c r="W1933" s="2" cm="1">
        <f t="array" ref="W1933">[1]!table_weight[LongShots]*(('F+ , F-'!W$2-[1]!tbl_gk[[#This Row],[LongShots]])/('F+ , F-'!W$2-'F+ , F-'!W$3))</f>
        <v>1.0388299806332293E-2</v>
      </c>
      <c r="X1933" s="2" cm="1">
        <f t="array" ref="X1933">[1]!table_weight[Aggression]*(('F+ , F-'!X$2-[1]!tbl_gk[[#This Row],[Aggression]])/('F+ , F-'!X$2-'F+ , F-'!X$3))</f>
        <v>1.0952236081533291E-2</v>
      </c>
      <c r="Y1933" s="2" cm="1">
        <f t="array" ref="Y1933">[1]!table_weight[Interceptions]*(('F+ , F-'!Y$2-[1]!tbl_gk[[#This Row],[Interceptions]])/('F+ , F-'!Y$2-'F+ , F-'!Y$3))</f>
        <v>1.8698939651398346E-2</v>
      </c>
      <c r="Z1933" s="2" cm="1">
        <f t="array" ref="Z1933">[1]!table_weight[Positioning]*(('F+ , F-'!Z$2-[1]!tbl_gk[[#This Row],[Positioning]])/('F+ , F-'!Z$2-'F+ , F-'!Z$3))</f>
        <v>2.2183348544772088E-3</v>
      </c>
      <c r="AA1933" s="2" cm="1">
        <f t="array" ref="AA1933">[1]!table_weight[Vision]*(('F+ , F-'!AA$2-[1]!tbl_gk[[#This Row],[Vision]])/('F+ , F-'!AA$2-'F+ , F-'!AA$3))</f>
        <v>1.4907210222086981E-2</v>
      </c>
      <c r="AB1933" s="2" cm="1">
        <f t="array" ref="AB1933">[1]!table_weight[Penalties]*(('F+ , F-'!AB$2-[1]!tbl_gk[[#This Row],[Penalties]])/('F+ , F-'!AB$2-'F+ , F-'!AB$3))</f>
        <v>2.153089711698467E-3</v>
      </c>
      <c r="AC1933" s="2" cm="1">
        <f t="array" ref="AC1933">[1]!table_weight[Composure]*(('F+ , F-'!AC$2-[1]!tbl_gk[[#This Row],[Composure]])/('F+ , F-'!AC$2-'F+ , F-'!AC$3))</f>
        <v>1.4944571651214996E-3</v>
      </c>
      <c r="AD1933" s="2" cm="1">
        <f t="array" ref="AD1933">[1]!table_weight[Marking]*(('F+ , F-'!AD$2-[1]!tbl_gk[[#This Row],[Marking]])/('F+ , F-'!AD$2-'F+ , F-'!AD$3))</f>
        <v>2.8394686137308601E-2</v>
      </c>
      <c r="AE1933" s="2" cm="1">
        <f t="array" ref="AE1933">[1]!table_weight[StandingTackle]*(('F+ , F-'!AE$2-[1]!tbl_gk[[#This Row],[StandingTackle]])/('F+ , F-'!AE$2-'F+ , F-'!AE$3))</f>
        <v>2.6900228972187096E-2</v>
      </c>
      <c r="AF1933" s="2" cm="1">
        <f t="array" ref="AF1933">[1]!table_weight[SlidingTackle]*(('F+ , F-'!AF$2-[1]!tbl_gk[[#This Row],[SlidingTackle]])/('F+ , F-'!AF$2-'F+ , F-'!AF$3))</f>
        <v>1.120842873841129E-2</v>
      </c>
      <c r="AG1933" s="2" cm="1">
        <f t="array" ref="AG1933">[1]!table_weight[GKDiving]*(('F+ , F-'!AG$2-[1]!tbl_gk[[#This Row],[GKDiving]])/('F+ , F-'!AG$2-'F+ , F-'!AG$3))</f>
        <v>3.5870474596896844E-2</v>
      </c>
      <c r="AH1933" s="2" cm="1">
        <f t="array" ref="AH1933">[1]!table_weight[GKHandling]*(('F+ , F-'!AH$2-[1]!tbl_gk[[#This Row],[GKHandling]])/('F+ , F-'!AH$2-'F+ , F-'!AH$3))</f>
        <v>4.9906747265247783E-2</v>
      </c>
      <c r="AI1933" s="2" cm="1">
        <f t="array" ref="AI1933">[1]!table_weight[GKKicking]*(('F+ , F-'!AI$2-[1]!tbl_gk[[#This Row],[GKKicking]])/('F+ , F-'!AI$2-'F+ , F-'!AI$3))</f>
        <v>2.5938545786431375E-2</v>
      </c>
      <c r="AJ1933" s="2" cm="1">
        <f t="array" ref="AJ1933">[1]!table_weight[GKPositioning]*(('F+ , F-'!AJ$2-[1]!tbl_gk[[#This Row],[GKPositioning]])/('F+ , F-'!AJ$2-'F+ , F-'!AJ$3))</f>
        <v>2.2074138213474981E-2</v>
      </c>
      <c r="AK1933" s="2" cm="1">
        <f t="array" ref="AK1933">[1]!table_weight[GKReflexes]*(('F+ , F-'!AK$2-[1]!tbl_gk[[#This Row],[GKReflexes]])/('F+ , F-'!AK$2-'F+ , F-'!AK$3))</f>
        <v>5.64817631747963E-2</v>
      </c>
    </row>
    <row r="1934" spans="1:37" x14ac:dyDescent="0.55000000000000004">
      <c r="A1934" s="7">
        <f>[1]!tbl_gk[[#This Row],[ID]]</f>
        <v>270056</v>
      </c>
      <c r="B1934" s="1" cm="1">
        <f t="array" ref="B1934">[1]!table_weight[ValueEUR]*(('F+ , F-'!B$2-[1]!tbl_gk[[#This Row],[ValueEUR]])/('F+ , F-'!B$2-'F+ , F-'!B$3))</f>
        <v>2.8273689561890902E-4</v>
      </c>
      <c r="C1934" s="1" cm="1">
        <f t="array" ref="C1934">[1]!table_weight[WageEUR]*(('F+ , F-'!C$2-[1]!tbl_gk[[#This Row],[WageEUR]])/('F+ , F-'!C$2-'F+ , F-'!C$3))</f>
        <v>7.8241870618836313E-5</v>
      </c>
      <c r="D1934" s="1" cm="1">
        <f t="array" ref="D1934">[1]!table_weight[Crossing]*(('F+ , F-'!D$2-[1]!tbl_gk[[#This Row],[Crossing]])/('F+ , F-'!D$2-'F+ , F-'!D$3))</f>
        <v>3.4746129089074922E-2</v>
      </c>
      <c r="E1934" s="1" cm="1">
        <f t="array" ref="E1934">[1]!table_weight[Finishing]*(('F+ , F-'!E$2-[1]!tbl_gk[[#This Row],[Finishing]])/('F+ , F-'!E$2-'F+ , F-'!E$3))</f>
        <v>1.59720109522359E-2</v>
      </c>
      <c r="F1934" s="1" cm="1">
        <f t="array" ref="F1934">[1]!table_weight[HeadingAccuracy]*(('F+ , F-'!F$2-[1]!tbl_gk[[#This Row],[HeadingAccuracy]])/('F+ , F-'!F$2-'F+ , F-'!F$3))</f>
        <v>1.1274360672166649E-2</v>
      </c>
      <c r="G1934" s="1" cm="1">
        <f t="array" ref="G1934">[1]!table_weight[ShortPassing]*(('F+ , F-'!G$2-[1]!tbl_gk[[#This Row],[ShortPassing]])/('F+ , F-'!G$2-'F+ , F-'!G$3))</f>
        <v>4.6409239370648142E-2</v>
      </c>
      <c r="H1934" s="1" cm="1">
        <f t="array" ref="H1934">[1]!table_weight[Volleys]*(('F+ , F-'!H$2-[1]!tbl_gk[[#This Row],[Volleys]])/('F+ , F-'!H$2-'F+ , F-'!H$3))</f>
        <v>1.851827356780974E-3</v>
      </c>
      <c r="I1934" s="1" cm="1">
        <f t="array" ref="I1934">[1]!table_weight[Dribbling]*(('F+ , F-'!I$2-[1]!tbl_gk[[#This Row],[Dribbling]])/('F+ , F-'!I$2-'F+ , F-'!I$3))</f>
        <v>1.1734538658785652E-2</v>
      </c>
      <c r="J1934" s="1" cm="1">
        <f t="array" ref="J1934">[1]!table_weight[Curve]*(('F+ , F-'!J$2-[1]!tbl_gk[[#This Row],[Curve]])/('F+ , F-'!J$2-'F+ , F-'!J$3))</f>
        <v>9.4648953791028455E-3</v>
      </c>
      <c r="K1934" s="1" cm="1">
        <f t="array" ref="K1934">[1]!table_weight[FKAccuracy]*(('F+ , F-'!K$2-[1]!tbl_gk[[#This Row],[FKAccuracy]])/('F+ , F-'!K$2-'F+ , F-'!K$3))</f>
        <v>9.4310921813203358E-3</v>
      </c>
      <c r="L1934" s="1" cm="1">
        <f t="array" ref="L1934">[1]!table_weight[LongPassing]*(('F+ , F-'!L$2-[1]!tbl_gk[[#This Row],[LongPassing]])/('F+ , F-'!L$2-'F+ , F-'!L$3))</f>
        <v>2.2739812203183531E-2</v>
      </c>
      <c r="M1934" s="1" cm="1">
        <f t="array" ref="M1934">[1]!table_weight[BallControl]*(('F+ , F-'!M$2-[1]!tbl_gk[[#This Row],[BallControl]])/('F+ , F-'!M$2-'F+ , F-'!M$3))</f>
        <v>1.1734538658785654E-2</v>
      </c>
      <c r="N1934" s="1" cm="1">
        <f t="array" ref="N1934">[1]!table_weight[Acceleration]*(('F+ , F-'!N$2-[1]!tbl_gk[[#This Row],[Acceleration]])/('F+ , F-'!N$2-'F+ , F-'!N$3))</f>
        <v>5.637180336083316E-3</v>
      </c>
      <c r="O1934" s="1" cm="1">
        <f t="array" ref="O1934">[1]!table_weight[SprintSpeed]*(('F+ , F-'!O$2-[1]!tbl_gk[[#This Row],[SprintSpeed]])/('F+ , F-'!O$2-'F+ , F-'!O$3))</f>
        <v>7.3087922117432225E-3</v>
      </c>
      <c r="P1934" s="1" cm="1">
        <f t="array" ref="P1934">[1]!table_weight[Agility]*(('F+ , F-'!P$2-[1]!tbl_gk[[#This Row],[Agility]])/('F+ , F-'!P$2-'F+ , F-'!P$3))</f>
        <v>2.92527673117876E-3</v>
      </c>
      <c r="Q1934" s="1" cm="1">
        <f t="array" ref="Q1934">[1]!table_weight[Reactions]*(('F+ , F-'!Q$2-[1]!tbl_gk[[#This Row],[Reactions]])/('F+ , F-'!Q$2-'F+ , F-'!Q$3))</f>
        <v>1.5469260002165645E-3</v>
      </c>
      <c r="R1934" s="1" cm="1">
        <f t="array" ref="R1934">[1]!table_weight[Balance]*(('F+ , F-'!R$2-[1]!tbl_gk[[#This Row],[Balance]])/('F+ , F-'!R$2-'F+ , F-'!R$3))</f>
        <v>2.2351502207210773E-3</v>
      </c>
      <c r="S1934" s="1" cm="1">
        <f t="array" ref="S1934">[1]!table_weight[ShotPower]*(('F+ , F-'!S$2-[1]!tbl_gk[[#This Row],[ShotPower]])/('F+ , F-'!S$2-'F+ , F-'!S$3))</f>
        <v>7.271809864432606E-3</v>
      </c>
      <c r="T1934" s="1" cm="1">
        <f t="array" ref="T1934">[1]!table_weight[Jumping]*(('F+ , F-'!T$2-[1]!tbl_gk[[#This Row],[Jumping]])/('F+ , F-'!T$2-'F+ , F-'!T$3))</f>
        <v>3.6924541448717756E-3</v>
      </c>
      <c r="U1934" s="1" cm="1">
        <f t="array" ref="U1934">[1]!table_weight[Stamina]*(('F+ , F-'!U$2-[1]!tbl_gk[[#This Row],[Stamina]])/('F+ , F-'!U$2-'F+ , F-'!U$3))</f>
        <v>2.1467756656231247E-2</v>
      </c>
      <c r="V1934" s="1" cm="1">
        <f t="array" ref="V1934">[1]!table_weight[Strength]*(('F+ , F-'!V$2-[1]!tbl_gk[[#This Row],[Strength]])/('F+ , F-'!V$2-'F+ , F-'!V$3))</f>
        <v>2.2183348544772292E-2</v>
      </c>
      <c r="W1934" s="1" cm="1">
        <f t="array" ref="W1934">[1]!table_weight[LongShots]*(('F+ , F-'!W$2-[1]!tbl_gk[[#This Row],[LongShots]])/('F+ , F-'!W$2-'F+ , F-'!W$3))</f>
        <v>9.0897623305407575E-3</v>
      </c>
      <c r="X1934" s="1" cm="1">
        <f t="array" ref="X1934">[1]!table_weight[Aggression]*(('F+ , F-'!X$2-[1]!tbl_gk[[#This Row],[Aggression]])/('F+ , F-'!X$2-'F+ , F-'!X$3))</f>
        <v>1.3994523881959207E-2</v>
      </c>
      <c r="Y1934" s="1" cm="1">
        <f t="array" ref="Y1934">[1]!table_weight[Interceptions]*(('F+ , F-'!Y$2-[1]!tbl_gk[[#This Row],[Interceptions]])/('F+ , F-'!Y$2-'F+ , F-'!Y$3))</f>
        <v>2.1469152933086991E-2</v>
      </c>
      <c r="Z1934" s="1" cm="1">
        <f t="array" ref="Z1934">[1]!table_weight[Positioning]*(('F+ , F-'!Z$2-[1]!tbl_gk[[#This Row],[Positioning]])/('F+ , F-'!Z$2-'F+ , F-'!Z$3))</f>
        <v>1.9225568738802474E-3</v>
      </c>
      <c r="AA1934" s="1" cm="1">
        <f t="array" ref="AA1934">[1]!table_weight[Vision]*(('F+ , F-'!AA$2-[1]!tbl_gk[[#This Row],[Vision]])/('F+ , F-'!AA$2-'F+ , F-'!AA$3))</f>
        <v>1.7036811682385123E-2</v>
      </c>
      <c r="AB1934" s="1" cm="1">
        <f t="array" ref="AB1934">[1]!table_weight[Penalties]*(('F+ , F-'!AB$2-[1]!tbl_gk[[#This Row],[Penalties]])/('F+ , F-'!AB$2-'F+ , F-'!AB$3))</f>
        <v>1.7616188550260185E-3</v>
      </c>
      <c r="AC1934" s="1" cm="1">
        <f t="array" ref="AC1934">[1]!table_weight[Composure]*(('F+ , F-'!AC$2-[1]!tbl_gk[[#This Row],[Composure]])/('F+ , F-'!AC$2-'F+ , F-'!AC$3))</f>
        <v>1.9748183967676961E-3</v>
      </c>
      <c r="AD1934" s="1" cm="1">
        <f t="array" ref="AD1934">[1]!table_weight[Marking]*(('F+ , F-'!AD$2-[1]!tbl_gk[[#This Row],[Marking]])/('F+ , F-'!AD$2-'F+ , F-'!AD$3))</f>
        <v>3.4704616390043845E-2</v>
      </c>
      <c r="AE1934" s="1" cm="1">
        <f t="array" ref="AE1934">[1]!table_weight[StandingTackle]*(('F+ , F-'!AE$2-[1]!tbl_gk[[#This Row],[StandingTackle]])/('F+ , F-'!AE$2-'F+ , F-'!AE$3))</f>
        <v>3.362528621523387E-2</v>
      </c>
      <c r="AF1934" s="1" cm="1">
        <f t="array" ref="AF1934">[1]!table_weight[SlidingTackle]*(('F+ , F-'!AF$2-[1]!tbl_gk[[#This Row],[SlidingTackle]])/('F+ , F-'!AF$2-'F+ , F-'!AF$3))</f>
        <v>1.0461200155850536E-2</v>
      </c>
      <c r="AG1934" s="1" cm="1">
        <f t="array" ref="AG1934">[1]!table_weight[GKDiving]*(('F+ , F-'!AG$2-[1]!tbl_gk[[#This Row],[GKDiving]])/('F+ , F-'!AG$2-'F+ , F-'!AG$3))</f>
        <v>4.2702945948686719E-2</v>
      </c>
      <c r="AH1934" s="1" cm="1">
        <f t="array" ref="AH1934">[1]!table_weight[GKHandling]*(('F+ , F-'!AH$2-[1]!tbl_gk[[#This Row],[GKHandling]])/('F+ , F-'!AH$2-'F+ , F-'!AH$3))</f>
        <v>4.8124363434346076E-2</v>
      </c>
      <c r="AI1934" s="1" cm="1">
        <f t="array" ref="AI1934">[1]!table_weight[GKKicking]*(('F+ , F-'!AI$2-[1]!tbl_gk[[#This Row],[GKKicking]])/('F+ , F-'!AI$2-'F+ , F-'!AI$3))</f>
        <v>3.309400669303314E-2</v>
      </c>
      <c r="AJ1934" s="1" cm="1">
        <f t="array" ref="AJ1934">[1]!table_weight[GKPositioning]*(('F+ , F-'!AJ$2-[1]!tbl_gk[[#This Row],[GKPositioning]])/('F+ , F-'!AJ$2-'F+ , F-'!AJ$3))</f>
        <v>1.7028620907537841E-2</v>
      </c>
      <c r="AK1934" s="1" cm="1">
        <f t="array" ref="AK1934">[1]!table_weight[GKReflexes]*(('F+ , F-'!AK$2-[1]!tbl_gk[[#This Row],[GKReflexes]])/('F+ , F-'!AK$2-'F+ , F-'!AK$3))</f>
        <v>3.8261839570023298E-2</v>
      </c>
    </row>
    <row r="1935" spans="1:37" x14ac:dyDescent="0.55000000000000004">
      <c r="A1935" s="8">
        <f>[1]!tbl_gk[[#This Row],[ID]]</f>
        <v>270060</v>
      </c>
      <c r="B1935" s="2" cm="1">
        <f t="array" ref="B1935">[1]!table_weight[ValueEUR]*(('F+ , F-'!B$2-[1]!tbl_gk[[#This Row],[ValueEUR]])/('F+ , F-'!B$2-'F+ , F-'!B$3))</f>
        <v>5.2195206385543126E-4</v>
      </c>
      <c r="C1935" s="2" cm="1">
        <f t="array" ref="C1935">[1]!table_weight[WageEUR]*(('F+ , F-'!C$2-[1]!tbl_gk[[#This Row],[WageEUR]])/('F+ , F-'!C$2-'F+ , F-'!C$3))</f>
        <v>2.3472561185650898E-4</v>
      </c>
      <c r="D1935" s="2" cm="1">
        <f t="array" ref="D1935">[1]!table_weight[Crossing]*(('F+ , F-'!D$2-[1]!tbl_gk[[#This Row],[Crossing]])/('F+ , F-'!D$2-'F+ , F-'!D$3))</f>
        <v>3.5866971962916043E-2</v>
      </c>
      <c r="E1935" s="2" cm="1">
        <f t="array" ref="E1935">[1]!table_weight[Finishing]*(('F+ , F-'!E$2-[1]!tbl_gk[[#This Row],[Finishing]])/('F+ , F-'!E$2-'F+ , F-'!E$3))</f>
        <v>1.7968512321265388E-2</v>
      </c>
      <c r="F1935" s="2" cm="1">
        <f t="array" ref="F1935">[1]!table_weight[HeadingAccuracy]*(('F+ , F-'!F$2-[1]!tbl_gk[[#This Row],[HeadingAccuracy]])/('F+ , F-'!F$2-'F+ , F-'!F$3))</f>
        <v>1.0439222844598752E-2</v>
      </c>
      <c r="G1935" s="2" cm="1">
        <f t="array" ref="G1935">[1]!table_weight[ShortPassing]*(('F+ , F-'!G$2-[1]!tbl_gk[[#This Row],[ShortPassing]])/('F+ , F-'!G$2-'F+ , F-'!G$3))</f>
        <v>2.8126811739786758E-2</v>
      </c>
      <c r="H1935" s="2" cm="1">
        <f t="array" ref="H1935">[1]!table_weight[Volleys]*(('F+ , F-'!H$2-[1]!tbl_gk[[#This Row],[Volleys]])/('F+ , F-'!H$2-'F+ , F-'!H$3))</f>
        <v>2.0833057763785961E-3</v>
      </c>
      <c r="I1935" s="2" cm="1">
        <f t="array" ref="I1935">[1]!table_weight[Dribbling]*(('F+ , F-'!I$2-[1]!tbl_gk[[#This Row],[Dribbling]])/('F+ , F-'!I$2-'F+ , F-'!I$3))</f>
        <v>1.6623929766613008E-2</v>
      </c>
      <c r="J1935" s="2" cm="1">
        <f t="array" ref="J1935">[1]!table_weight[Curve]*(('F+ , F-'!J$2-[1]!tbl_gk[[#This Row],[Curve]])/('F+ , F-'!J$2-'F+ , F-'!J$3))</f>
        <v>9.4648953791028455E-3</v>
      </c>
      <c r="K1935" s="2" cm="1">
        <f t="array" ref="K1935">[1]!table_weight[FKAccuracy]*(('F+ , F-'!K$2-[1]!tbl_gk[[#This Row],[FKAccuracy]])/('F+ , F-'!K$2-'F+ , F-'!K$3))</f>
        <v>9.2789777912990392E-3</v>
      </c>
      <c r="L1935" s="2" cm="1">
        <f t="array" ref="L1935">[1]!table_weight[LongPassing]*(('F+ , F-'!L$2-[1]!tbl_gk[[#This Row],[LongPassing]])/('F+ , F-'!L$2-'F+ , F-'!L$3))</f>
        <v>1.4618450702046556E-2</v>
      </c>
      <c r="M1935" s="2" cm="1">
        <f t="array" ref="M1935">[1]!table_weight[BallControl]*(('F+ , F-'!M$2-[1]!tbl_gk[[#This Row],[BallControl]])/('F+ , F-'!M$2-'F+ , F-'!M$3))</f>
        <v>1.1734538658785654E-2</v>
      </c>
      <c r="N1935" s="2" cm="1">
        <f t="array" ref="N1935">[1]!table_weight[Acceleration]*(('F+ , F-'!N$2-[1]!tbl_gk[[#This Row],[Acceleration]])/('F+ , F-'!N$2-'F+ , F-'!N$3))</f>
        <v>1.1274360672166631E-3</v>
      </c>
      <c r="O1935" s="2" cm="1">
        <f t="array" ref="O1935">[1]!table_weight[SprintSpeed]*(('F+ , F-'!O$2-[1]!tbl_gk[[#This Row],[SprintSpeed]])/('F+ , F-'!O$2-'F+ , F-'!O$3))</f>
        <v>2.2488591420748378E-3</v>
      </c>
      <c r="P1935" s="2" cm="1">
        <f t="array" ref="P1935">[1]!table_weight[Agility]*(('F+ , F-'!P$2-[1]!tbl_gk[[#This Row],[Agility]])/('F+ , F-'!P$2-'F+ , F-'!P$3))</f>
        <v>1.5211439002129552E-3</v>
      </c>
      <c r="Q1935" s="2" cm="1">
        <f t="array" ref="Q1935">[1]!table_weight[Reactions]*(('F+ , F-'!Q$2-[1]!tbl_gk[[#This Row],[Reactions]])/('F+ , F-'!Q$2-'F+ , F-'!Q$3))</f>
        <v>1.3922334001949081E-3</v>
      </c>
      <c r="R1935" s="2" cm="1">
        <f t="array" ref="R1935">[1]!table_weight[Balance]*(('F+ , F-'!R$2-[1]!tbl_gk[[#This Row],[Balance]])/('F+ , F-'!R$2-'F+ , F-'!R$3))</f>
        <v>2.6076752575079228E-3</v>
      </c>
      <c r="S1935" s="2" cm="1">
        <f t="array" ref="S1935">[1]!table_weight[ShotPower]*(('F+ , F-'!S$2-[1]!tbl_gk[[#This Row],[ShotPower]])/('F+ , F-'!S$2-'F+ , F-'!S$3))</f>
        <v>4.4150274176912247E-3</v>
      </c>
      <c r="T1935" s="2" cm="1">
        <f t="array" ref="T1935">[1]!table_weight[Jumping]*(('F+ , F-'!T$2-[1]!tbl_gk[[#This Row],[Jumping]])/('F+ , F-'!T$2-'F+ , F-'!T$3))</f>
        <v>1.8891625857483504E-3</v>
      </c>
      <c r="U1935" s="2" cm="1">
        <f t="array" ref="U1935">[1]!table_weight[Stamina]*(('F+ , F-'!U$2-[1]!tbl_gk[[#This Row],[Stamina]])/('F+ , F-'!U$2-'F+ , F-'!U$3))</f>
        <v>1.0304523194991E-2</v>
      </c>
      <c r="V1935" s="2" cm="1">
        <f t="array" ref="V1935">[1]!table_weight[Strength]*(('F+ , F-'!V$2-[1]!tbl_gk[[#This Row],[Strength]])/('F+ , F-'!V$2-'F+ , F-'!V$3))</f>
        <v>8.8733394179089167E-3</v>
      </c>
      <c r="W1935" s="2" cm="1">
        <f t="array" ref="W1935">[1]!table_weight[LongShots]*(('F+ , F-'!W$2-[1]!tbl_gk[[#This Row],[LongShots]])/('F+ , F-'!W$2-'F+ , F-'!W$3))</f>
        <v>7.0121023692742987E-3</v>
      </c>
      <c r="X1935" s="2" cm="1">
        <f t="array" ref="X1935">[1]!table_weight[Aggression]*(('F+ , F-'!X$2-[1]!tbl_gk[[#This Row],[Aggression]])/('F+ , F-'!X$2-'F+ , F-'!X$3))</f>
        <v>8.5184058411925615E-3</v>
      </c>
      <c r="Y1935" s="2" cm="1">
        <f t="array" ref="Y1935">[1]!table_weight[Interceptions]*(('F+ , F-'!Y$2-[1]!tbl_gk[[#This Row],[Interceptions]])/('F+ , F-'!Y$2-'F+ , F-'!Y$3))</f>
        <v>1.5236173049287543E-2</v>
      </c>
      <c r="Z1935" s="2" cm="1">
        <f t="array" ref="Z1935">[1]!table_weight[Positioning]*(('F+ , F-'!Z$2-[1]!tbl_gk[[#This Row],[Positioning]])/('F+ , F-'!Z$2-'F+ , F-'!Z$3))</f>
        <v>1.7746678835817667E-3</v>
      </c>
      <c r="AA1935" s="2" cm="1">
        <f t="array" ref="AA1935">[1]!table_weight[Vision]*(('F+ , F-'!AA$2-[1]!tbl_gk[[#This Row],[Vision]])/('F+ , F-'!AA$2-'F+ , F-'!AA$3))</f>
        <v>1.0648007301490701E-2</v>
      </c>
      <c r="AB1935" s="2" cm="1">
        <f t="array" ref="AB1935">[1]!table_weight[Penalties]*(('F+ , F-'!AB$2-[1]!tbl_gk[[#This Row],[Penalties]])/('F+ , F-'!AB$2-'F+ , F-'!AB$3))</f>
        <v>2.3096780543674466E-3</v>
      </c>
      <c r="AC1935" s="2" cm="1">
        <f t="array" ref="AC1935">[1]!table_weight[Composure]*(('F+ , F-'!AC$2-[1]!tbl_gk[[#This Row],[Composure]])/('F+ , F-'!AC$2-'F+ , F-'!AC$3))</f>
        <v>2.4551796284138926E-3</v>
      </c>
      <c r="AD1935" s="2" cm="1">
        <f t="array" ref="AD1935">[1]!table_weight[Marking]*(('F+ , F-'!AD$2-[1]!tbl_gk[[#This Row],[Marking]])/('F+ , F-'!AD$2-'F+ , F-'!AD$3))</f>
        <v>2.5239721010940977E-2</v>
      </c>
      <c r="AE1935" s="2" cm="1">
        <f t="array" ref="AE1935">[1]!table_weight[StandingTackle]*(('F+ , F-'!AE$2-[1]!tbl_gk[[#This Row],[StandingTackle]])/('F+ , F-'!AE$2-'F+ , F-'!AE$3))</f>
        <v>2.6900228972187096E-2</v>
      </c>
      <c r="AF1935" s="2" cm="1">
        <f t="array" ref="AF1935">[1]!table_weight[SlidingTackle]*(('F+ , F-'!AF$2-[1]!tbl_gk[[#This Row],[SlidingTackle]])/('F+ , F-'!AF$2-'F+ , F-'!AF$3))</f>
        <v>8.2195144081682794E-3</v>
      </c>
      <c r="AG1935" s="2" cm="1">
        <f t="array" ref="AG1935">[1]!table_weight[GKDiving]*(('F+ , F-'!AG$2-[1]!tbl_gk[[#This Row],[GKDiving]])/('F+ , F-'!AG$2-'F+ , F-'!AG$3))</f>
        <v>4.2702945948686719E-2</v>
      </c>
      <c r="AH1935" s="2" cm="1">
        <f t="array" ref="AH1935">[1]!table_weight[GKHandling]*(('F+ , F-'!AH$2-[1]!tbl_gk[[#This Row],[GKHandling]])/('F+ , F-'!AH$2-'F+ , F-'!AH$3))</f>
        <v>5.3471514927051197E-2</v>
      </c>
      <c r="AI1935" s="2" cm="1">
        <f t="array" ref="AI1935">[1]!table_weight[GKKicking]*(('F+ , F-'!AI$2-[1]!tbl_gk[[#This Row],[GKKicking]])/('F+ , F-'!AI$2-'F+ , F-'!AI$3))</f>
        <v>2.0571950106480059E-2</v>
      </c>
      <c r="AJ1935" s="2" cm="1">
        <f t="array" ref="AJ1935">[1]!table_weight[GKPositioning]*(('F+ , F-'!AJ$2-[1]!tbl_gk[[#This Row],[GKPositioning]])/('F+ , F-'!AJ$2-'F+ , F-'!AJ$3))</f>
        <v>1.8920689897264267E-2</v>
      </c>
      <c r="AK1935" s="2" cm="1">
        <f t="array" ref="AK1935">[1]!table_weight[GKReflexes]*(('F+ , F-'!AK$2-[1]!tbl_gk[[#This Row],[GKReflexes]])/('F+ , F-'!AK$2-'F+ , F-'!AK$3))</f>
        <v>3.8261839570023298E-2</v>
      </c>
    </row>
    <row r="1936" spans="1:37" x14ac:dyDescent="0.55000000000000004">
      <c r="A1936" s="7">
        <f>[1]!tbl_gk[[#This Row],[ID]]</f>
        <v>270069</v>
      </c>
      <c r="B1936" s="1" cm="1">
        <f t="array" ref="B1936">[1]!table_weight[ValueEUR]*(('F+ , F-'!B$2-[1]!tbl_gk[[#This Row],[ValueEUR]])/('F+ , F-'!B$2-'F+ , F-'!B$3))</f>
        <v>3.9848617057206497E-4</v>
      </c>
      <c r="C1936" s="1" cm="1">
        <f t="array" ref="C1936">[1]!table_weight[WageEUR]*(('F+ , F-'!C$2-[1]!tbl_gk[[#This Row],[WageEUR]])/('F+ , F-'!C$2-'F+ , F-'!C$3))</f>
        <v>3.9120935309418161E-4</v>
      </c>
      <c r="D1936" s="1" cm="1">
        <f t="array" ref="D1936">[1]!table_weight[Crossing]*(('F+ , F-'!D$2-[1]!tbl_gk[[#This Row],[Crossing]])/('F+ , F-'!D$2-'F+ , F-'!D$3))</f>
        <v>3.4746129089074922E-2</v>
      </c>
      <c r="E1936" s="1" cm="1">
        <f t="array" ref="E1936">[1]!table_weight[Finishing]*(('F+ , F-'!E$2-[1]!tbl_gk[[#This Row],[Finishing]])/('F+ , F-'!E$2-'F+ , F-'!E$3))</f>
        <v>1.8966763005780131E-2</v>
      </c>
      <c r="F1936" s="1" cm="1">
        <f t="array" ref="F1936">[1]!table_weight[HeadingAccuracy]*(('F+ , F-'!F$2-[1]!tbl_gk[[#This Row],[HeadingAccuracy]])/('F+ , F-'!F$2-'F+ , F-'!F$3))</f>
        <v>1.00216539308148E-2</v>
      </c>
      <c r="G1936" s="1" cm="1">
        <f t="array" ref="G1936">[1]!table_weight[ShortPassing]*(('F+ , F-'!G$2-[1]!tbl_gk[[#This Row],[ShortPassing]])/('F+ , F-'!G$2-'F+ , F-'!G$3))</f>
        <v>5.0628261131616156E-2</v>
      </c>
      <c r="H1936" s="1" cm="1">
        <f t="array" ref="H1936">[1]!table_weight[Volleys]*(('F+ , F-'!H$2-[1]!tbl_gk[[#This Row],[Volleys]])/('F+ , F-'!H$2-'F+ , F-'!H$3))</f>
        <v>2.0833057763785961E-3</v>
      </c>
      <c r="I1936" s="1" cm="1">
        <f t="array" ref="I1936">[1]!table_weight[Dribbling]*(('F+ , F-'!I$2-[1]!tbl_gk[[#This Row],[Dribbling]])/('F+ , F-'!I$2-'F+ , F-'!I$3))</f>
        <v>1.8579686209743949E-2</v>
      </c>
      <c r="J1936" s="1" cm="1">
        <f t="array" ref="J1936">[1]!table_weight[Curve]*(('F+ , F-'!J$2-[1]!tbl_gk[[#This Row],[Curve]])/('F+ , F-'!J$2-'F+ , F-'!J$3))</f>
        <v>9.1268634012777444E-3</v>
      </c>
      <c r="K1936" s="1" cm="1">
        <f t="array" ref="K1936">[1]!table_weight[FKAccuracy]*(('F+ , F-'!K$2-[1]!tbl_gk[[#This Row],[FKAccuracy]])/('F+ , F-'!K$2-'F+ , F-'!K$3))</f>
        <v>9.1268634012777444E-3</v>
      </c>
      <c r="L1936" s="1" cm="1">
        <f t="array" ref="L1936">[1]!table_weight[LongPassing]*(('F+ , F-'!L$2-[1]!tbl_gk[[#This Row],[LongPassing]])/('F+ , F-'!L$2-'F+ , F-'!L$3))</f>
        <v>2.2739812203183531E-2</v>
      </c>
      <c r="M1936" s="1" cm="1">
        <f t="array" ref="M1936">[1]!table_weight[BallControl]*(('F+ , F-'!M$2-[1]!tbl_gk[[#This Row],[BallControl]])/('F+ , F-'!M$2-'F+ , F-'!M$3))</f>
        <v>1.3472988830457604E-2</v>
      </c>
      <c r="N1936" s="1" cm="1">
        <f t="array" ref="N1936">[1]!table_weight[Acceleration]*(('F+ , F-'!N$2-[1]!tbl_gk[[#This Row],[Acceleration]])/('F+ , F-'!N$2-'F+ , F-'!N$3))</f>
        <v>1.10488734587233E-2</v>
      </c>
      <c r="O1936" s="1" cm="1">
        <f t="array" ref="O1936">[1]!table_weight[SprintSpeed]*(('F+ , F-'!O$2-[1]!tbl_gk[[#This Row],[SprintSpeed]])/('F+ , F-'!O$2-'F+ , F-'!O$3))</f>
        <v>1.0682080924855479E-2</v>
      </c>
      <c r="P1936" s="1" cm="1">
        <f t="array" ref="P1936">[1]!table_weight[Agility]*(('F+ , F-'!P$2-[1]!tbl_gk[[#This Row],[Agility]])/('F+ , F-'!P$2-'F+ , F-'!P$3))</f>
        <v>5.265498116121768E-3</v>
      </c>
      <c r="Q1936" s="1" cm="1">
        <f t="array" ref="Q1936">[1]!table_weight[Reactions]*(('F+ , F-'!Q$2-[1]!tbl_gk[[#This Row],[Reactions]])/('F+ , F-'!Q$2-'F+ , F-'!Q$3))</f>
        <v>1.7531828002454398E-3</v>
      </c>
      <c r="R1936" s="1" cm="1">
        <f t="array" ref="R1936">[1]!table_weight[Balance]*(('F+ , F-'!R$2-[1]!tbl_gk[[#This Row],[Balance]])/('F+ , F-'!R$2-'F+ , F-'!R$3))</f>
        <v>2.9181127881636282E-3</v>
      </c>
      <c r="S1936" s="1" cm="1">
        <f t="array" ref="S1936">[1]!table_weight[ShotPower]*(('F+ , F-'!S$2-[1]!tbl_gk[[#This Row],[ShotPower]])/('F+ , F-'!S$2-'F+ , F-'!S$3))</f>
        <v>4.93444240800784E-3</v>
      </c>
      <c r="T1936" s="1" cm="1">
        <f t="array" ref="T1936">[1]!table_weight[Jumping]*(('F+ , F-'!T$2-[1]!tbl_gk[[#This Row],[Jumping]])/('F+ , F-'!T$2-'F+ , F-'!T$3))</f>
        <v>4.2076803046213257E-3</v>
      </c>
      <c r="U1936" s="1" cm="1">
        <f t="array" ref="U1936">[1]!table_weight[Stamina]*(('F+ , F-'!U$2-[1]!tbl_gk[[#This Row],[Stamina]])/('F+ , F-'!U$2-'F+ , F-'!U$3))</f>
        <v>1.975033612373275E-2</v>
      </c>
      <c r="V1936" s="1" cm="1">
        <f t="array" ref="V1936">[1]!table_weight[Strength]*(('F+ , F-'!V$2-[1]!tbl_gk[[#This Row],[Strength]])/('F+ , F-'!V$2-'F+ , F-'!V$3))</f>
        <v>2.2183348544772292E-2</v>
      </c>
      <c r="W1936" s="1" cm="1">
        <f t="array" ref="W1936">[1]!table_weight[LongShots]*(('F+ , F-'!W$2-[1]!tbl_gk[[#This Row],[LongShots]])/('F+ , F-'!W$2-'F+ , F-'!W$3))</f>
        <v>9.3494698256990638E-3</v>
      </c>
      <c r="X1936" s="1" cm="1">
        <f t="array" ref="X1936">[1]!table_weight[Aggression]*(('F+ , F-'!X$2-[1]!tbl_gk[[#This Row],[Aggression]])/('F+ , F-'!X$2-'F+ , F-'!X$3))</f>
        <v>1.1560693641618476E-2</v>
      </c>
      <c r="Y1936" s="1" cm="1">
        <f t="array" ref="Y1936">[1]!table_weight[Interceptions]*(('F+ , F-'!Y$2-[1]!tbl_gk[[#This Row],[Interceptions]])/('F+ , F-'!Y$2-'F+ , F-'!Y$3))</f>
        <v>2.5624472855619959E-2</v>
      </c>
      <c r="Z1936" s="1" cm="1">
        <f t="array" ref="Z1936">[1]!table_weight[Positioning]*(('F+ , F-'!Z$2-[1]!tbl_gk[[#This Row],[Positioning]])/('F+ , F-'!Z$2-'F+ , F-'!Z$3))</f>
        <v>1.7746678835817667E-3</v>
      </c>
      <c r="AA1936" s="1" cm="1">
        <f t="array" ref="AA1936">[1]!table_weight[Vision]*(('F+ , F-'!AA$2-[1]!tbl_gk[[#This Row],[Vision]])/('F+ , F-'!AA$2-'F+ , F-'!AA$3))</f>
        <v>3.0524287597606677E-2</v>
      </c>
      <c r="AB1936" s="1" cm="1">
        <f t="array" ref="AB1936">[1]!table_weight[Penalties]*(('F+ , F-'!AB$2-[1]!tbl_gk[[#This Row],[Penalties]])/('F+ , F-'!AB$2-'F+ , F-'!AB$3))</f>
        <v>2.3096780543674466E-3</v>
      </c>
      <c r="AC1936" s="1" cm="1">
        <f t="array" ref="AC1936">[1]!table_weight[Composure]*(('F+ , F-'!AC$2-[1]!tbl_gk[[#This Row],[Composure]])/('F+ , F-'!AC$2-'F+ , F-'!AC$3))</f>
        <v>2.401806158230982E-3</v>
      </c>
      <c r="AD1936" s="1" cm="1">
        <f t="array" ref="AD1936">[1]!table_weight[Marking]*(('F+ , F-'!AD$2-[1]!tbl_gk[[#This Row],[Marking]])/('F+ , F-'!AD$2-'F+ , F-'!AD$3))</f>
        <v>3.4704616390043845E-2</v>
      </c>
      <c r="AE1936" s="1" cm="1">
        <f t="array" ref="AE1936">[1]!table_weight[StandingTackle]*(('F+ , F-'!AE$2-[1]!tbl_gk[[#This Row],[StandingTackle]])/('F+ , F-'!AE$2-'F+ , F-'!AE$3))</f>
        <v>3.1383600467551613E-2</v>
      </c>
      <c r="AF1936" s="1" cm="1">
        <f t="array" ref="AF1936">[1]!table_weight[SlidingTackle]*(('F+ , F-'!AF$2-[1]!tbl_gk[[#This Row],[SlidingTackle]])/('F+ , F-'!AF$2-'F+ , F-'!AF$3))</f>
        <v>5.230600077925268E-3</v>
      </c>
      <c r="AG1936" s="1" cm="1">
        <f t="array" ref="AG1936">[1]!table_weight[GKDiving]*(('F+ , F-'!AG$2-[1]!tbl_gk[[#This Row],[GKDiving]])/('F+ , F-'!AG$2-'F+ , F-'!AG$3))</f>
        <v>3.7578592434844307E-2</v>
      </c>
      <c r="AH1936" s="1" cm="1">
        <f t="array" ref="AH1936">[1]!table_weight[GKHandling]*(('F+ , F-'!AH$2-[1]!tbl_gk[[#This Row],[GKHandling]])/('F+ , F-'!AH$2-'F+ , F-'!AH$3))</f>
        <v>3.7430060448935834E-2</v>
      </c>
      <c r="AI1936" s="1" cm="1">
        <f t="array" ref="AI1936">[1]!table_weight[GKKicking]*(('F+ , F-'!AI$2-[1]!tbl_gk[[#This Row],[GKKicking]])/('F+ , F-'!AI$2-'F+ , F-'!AI$3))</f>
        <v>2.2360815333130498E-2</v>
      </c>
      <c r="AJ1936" s="1" cm="1">
        <f t="array" ref="AJ1936">[1]!table_weight[GKPositioning]*(('F+ , F-'!AJ$2-[1]!tbl_gk[[#This Row],[GKPositioning]])/('F+ , F-'!AJ$2-'F+ , F-'!AJ$3))</f>
        <v>1.4505862254569271E-2</v>
      </c>
      <c r="AK1936" s="1" cm="1">
        <f t="array" ref="AK1936">[1]!table_weight[GKReflexes]*(('F+ , F-'!AK$2-[1]!tbl_gk[[#This Row],[GKReflexes]])/('F+ , F-'!AK$2-'F+ , F-'!AK$3))</f>
        <v>4.1905824290977896E-2</v>
      </c>
    </row>
    <row r="1937" spans="1:37" x14ac:dyDescent="0.55000000000000004">
      <c r="A1937" s="8">
        <f>[1]!tbl_gk[[#This Row],[ID]]</f>
        <v>270106</v>
      </c>
      <c r="B1937" s="2" cm="1">
        <f t="array" ref="B1937">[1]!table_weight[ValueEUR]*(('F+ , F-'!B$2-[1]!tbl_gk[[#This Row],[ValueEUR]])/('F+ , F-'!B$2-'F+ , F-'!B$3))</f>
        <v>5.5868316710723288E-5</v>
      </c>
      <c r="C1937" s="2" cm="1">
        <f t="array" ref="C1937">[1]!table_weight[WageEUR]*(('F+ , F-'!C$2-[1]!tbl_gk[[#This Row],[WageEUR]])/('F+ , F-'!C$2-'F+ , F-'!C$3))</f>
        <v>0</v>
      </c>
      <c r="D1937" s="2" cm="1">
        <f t="array" ref="D1937">[1]!table_weight[Crossing]*(('F+ , F-'!D$2-[1]!tbl_gk[[#This Row],[Crossing]])/('F+ , F-'!D$2-'F+ , F-'!D$3))</f>
        <v>3.4746129089074922E-2</v>
      </c>
      <c r="E1937" s="2" cm="1">
        <f t="array" ref="E1937">[1]!table_weight[Finishing]*(('F+ , F-'!E$2-[1]!tbl_gk[[#This Row],[Finishing]])/('F+ , F-'!E$2-'F+ , F-'!E$3))</f>
        <v>1.8966763005780131E-2</v>
      </c>
      <c r="F1937" s="2" cm="1">
        <f t="array" ref="F1937">[1]!table_weight[HeadingAccuracy]*(('F+ , F-'!F$2-[1]!tbl_gk[[#This Row],[HeadingAccuracy]])/('F+ , F-'!F$2-'F+ , F-'!F$3))</f>
        <v>1.1691929585950599E-2</v>
      </c>
      <c r="G1937" s="2" cm="1">
        <f t="array" ref="G1937">[1]!table_weight[ShortPassing]*(('F+ , F-'!G$2-[1]!tbl_gk[[#This Row],[ShortPassing]])/('F+ , F-'!G$2-'F+ , F-'!G$3))</f>
        <v>6.047264524054153E-2</v>
      </c>
      <c r="H1937" s="2" cm="1">
        <f t="array" ref="H1937">[1]!table_weight[Volleys]*(('F+ , F-'!H$2-[1]!tbl_gk[[#This Row],[Volleys]])/('F+ , F-'!H$2-'F+ , F-'!H$3))</f>
        <v>1.9675665665797848E-3</v>
      </c>
      <c r="I1937" s="2" cm="1">
        <f t="array" ref="I1937">[1]!table_weight[Dribbling]*(('F+ , F-'!I$2-[1]!tbl_gk[[#This Row],[Dribbling]])/('F+ , F-'!I$2-'F+ , F-'!I$3))</f>
        <v>1.7601807988178481E-2</v>
      </c>
      <c r="J1937" s="2" cm="1">
        <f t="array" ref="J1937">[1]!table_weight[Curve]*(('F+ , F-'!J$2-[1]!tbl_gk[[#This Row],[Curve]])/('F+ , F-'!J$2-'F+ , F-'!J$3))</f>
        <v>9.6339113680153961E-3</v>
      </c>
      <c r="K1937" s="2" cm="1">
        <f t="array" ref="K1937">[1]!table_weight[FKAccuracy]*(('F+ , F-'!K$2-[1]!tbl_gk[[#This Row],[FKAccuracy]])/('F+ , F-'!K$2-'F+ , F-'!K$3))</f>
        <v>8.9747490112564478E-3</v>
      </c>
      <c r="L1937" s="2" cm="1">
        <f t="array" ref="L1937">[1]!table_weight[LongPassing]*(('F+ , F-'!L$2-[1]!tbl_gk[[#This Row],[LongPassing]])/('F+ , F-'!L$2-'F+ , F-'!L$3))</f>
        <v>2.5446932703562523E-2</v>
      </c>
      <c r="M1937" s="2" cm="1">
        <f t="array" ref="M1937">[1]!table_weight[BallControl]*(('F+ , F-'!M$2-[1]!tbl_gk[[#This Row],[BallControl]])/('F+ , F-'!M$2-'F+ , F-'!M$3))</f>
        <v>1.3472988830457604E-2</v>
      </c>
      <c r="N1937" s="2" cm="1">
        <f t="array" ref="N1937">[1]!table_weight[Acceleration]*(('F+ , F-'!N$2-[1]!tbl_gk[[#This Row],[Acceleration]])/('F+ , F-'!N$2-'F+ , F-'!N$3))</f>
        <v>7.666565257073309E-3</v>
      </c>
      <c r="O1937" s="2" cm="1">
        <f t="array" ref="O1937">[1]!table_weight[SprintSpeed]*(('F+ , F-'!O$2-[1]!tbl_gk[[#This Row],[SprintSpeed]])/('F+ , F-'!O$2-'F+ , F-'!O$3))</f>
        <v>8.7143291755399956E-3</v>
      </c>
      <c r="P1937" s="2" cm="1">
        <f t="array" ref="P1937">[1]!table_weight[Agility]*(('F+ , F-'!P$2-[1]!tbl_gk[[#This Row],[Agility]])/('F+ , F-'!P$2-'F+ , F-'!P$3))</f>
        <v>4.4464206313917145E-3</v>
      </c>
      <c r="Q1937" s="2" cm="1">
        <f t="array" ref="Q1937">[1]!table_weight[Reactions]*(('F+ , F-'!Q$2-[1]!tbl_gk[[#This Row],[Reactions]])/('F+ , F-'!Q$2-'F+ , F-'!Q$3))</f>
        <v>2.2688248003176282E-3</v>
      </c>
      <c r="R1937" s="2" cm="1">
        <f t="array" ref="R1937">[1]!table_weight[Balance]*(('F+ , F-'!R$2-[1]!tbl_gk[[#This Row],[Balance]])/('F+ , F-'!R$2-'F+ , F-'!R$3))</f>
        <v>2.4835002452456411E-3</v>
      </c>
      <c r="S1937" s="2" cm="1">
        <f t="array" ref="S1937">[1]!table_weight[ShotPower]*(('F+ , F-'!S$2-[1]!tbl_gk[[#This Row],[ShotPower]])/('F+ , F-'!S$2-'F+ , F-'!S$3))</f>
        <v>7.7912248547492196E-3</v>
      </c>
      <c r="T1937" s="2" cm="1">
        <f t="array" ref="T1937">[1]!table_weight[Jumping]*(('F+ , F-'!T$2-[1]!tbl_gk[[#This Row],[Jumping]])/('F+ , F-'!T$2-'F+ , F-'!T$3))</f>
        <v>1.6315495058735752E-3</v>
      </c>
      <c r="U1937" s="2" cm="1">
        <f t="array" ref="U1937">[1]!table_weight[Stamina]*(('F+ , F-'!U$2-[1]!tbl_gk[[#This Row],[Stamina]])/('F+ , F-'!U$2-'F+ , F-'!U$3))</f>
        <v>1.7174205324984999E-2</v>
      </c>
      <c r="V1937" s="2" cm="1">
        <f t="array" ref="V1937">[1]!table_weight[Strength]*(('F+ , F-'!V$2-[1]!tbl_gk[[#This Row],[Strength]])/('F+ , F-'!V$2-'F+ , F-'!V$3))</f>
        <v>2.4845350370144969E-2</v>
      </c>
      <c r="W1937" s="2" cm="1">
        <f t="array" ref="W1937">[1]!table_weight[LongShots]*(('F+ , F-'!W$2-[1]!tbl_gk[[#This Row],[LongShots]])/('F+ , F-'!W$2-'F+ , F-'!W$3))</f>
        <v>9.0897623305407575E-3</v>
      </c>
      <c r="X1937" s="2" cm="1">
        <f t="array" ref="X1937">[1]!table_weight[Aggression]*(('F+ , F-'!X$2-[1]!tbl_gk[[#This Row],[Aggression]])/('F+ , F-'!X$2-'F+ , F-'!X$3))</f>
        <v>1.1560693641618476E-2</v>
      </c>
      <c r="Y1937" s="2" cm="1">
        <f t="array" ref="Y1937">[1]!table_weight[Interceptions]*(('F+ , F-'!Y$2-[1]!tbl_gk[[#This Row],[Interceptions]])/('F+ , F-'!Y$2-'F+ , F-'!Y$3))</f>
        <v>2.2854259573931314E-2</v>
      </c>
      <c r="Z1937" s="2" cm="1">
        <f t="array" ref="Z1937">[1]!table_weight[Positioning]*(('F+ , F-'!Z$2-[1]!tbl_gk[[#This Row],[Positioning]])/('F+ , F-'!Z$2-'F+ , F-'!Z$3))</f>
        <v>1.6267788932832863E-3</v>
      </c>
      <c r="AA1937" s="2" cm="1">
        <f t="array" ref="AA1937">[1]!table_weight[Vision]*(('F+ , F-'!AA$2-[1]!tbl_gk[[#This Row],[Vision]])/('F+ , F-'!AA$2-'F+ , F-'!AA$3))</f>
        <v>2.9814420444173963E-2</v>
      </c>
      <c r="AB1937" s="2" cm="1">
        <f t="array" ref="AB1937">[1]!table_weight[Penalties]*(('F+ , F-'!AB$2-[1]!tbl_gk[[#This Row],[Penalties]])/('F+ , F-'!AB$2-'F+ , F-'!AB$3))</f>
        <v>2.2313838830329571E-3</v>
      </c>
      <c r="AC1937" s="2" cm="1">
        <f t="array" ref="AC1937">[1]!table_weight[Composure]*(('F+ , F-'!AC$2-[1]!tbl_gk[[#This Row],[Composure]])/('F+ , F-'!AC$2-'F+ , F-'!AC$3))</f>
        <v>2.2950592178651603E-3</v>
      </c>
      <c r="AD1937" s="2" cm="1">
        <f t="array" ref="AD1937">[1]!table_weight[Marking]*(('F+ , F-'!AD$2-[1]!tbl_gk[[#This Row],[Marking]])/('F+ , F-'!AD$2-'F+ , F-'!AD$3))</f>
        <v>3.1549651263676225E-2</v>
      </c>
      <c r="AE1937" s="2" cm="1">
        <f t="array" ref="AE1937">[1]!table_weight[StandingTackle]*(('F+ , F-'!AE$2-[1]!tbl_gk[[#This Row],[StandingTackle]])/('F+ , F-'!AE$2-'F+ , F-'!AE$3))</f>
        <v>2.465854322450484E-2</v>
      </c>
      <c r="AF1937" s="2" cm="1">
        <f t="array" ref="AF1937">[1]!table_weight[SlidingTackle]*(('F+ , F-'!AF$2-[1]!tbl_gk[[#This Row],[SlidingTackle]])/('F+ , F-'!AF$2-'F+ , F-'!AF$3))</f>
        <v>9.7139715732897855E-3</v>
      </c>
      <c r="AG1937" s="2" cm="1">
        <f t="array" ref="AG1937">[1]!table_weight[GKDiving]*(('F+ , F-'!AG$2-[1]!tbl_gk[[#This Row],[GKDiving]])/('F+ , F-'!AG$2-'F+ , F-'!AG$3))</f>
        <v>5.9784124328161402E-2</v>
      </c>
      <c r="AH1937" s="2" cm="1">
        <f t="array" ref="AH1937">[1]!table_weight[GKHandling]*(('F+ , F-'!AH$2-[1]!tbl_gk[[#This Row],[GKHandling]])/('F+ , F-'!AH$2-'F+ , F-'!AH$3))</f>
        <v>6.773058557426484E-2</v>
      </c>
      <c r="AI1937" s="2" cm="1">
        <f t="array" ref="AI1937">[1]!table_weight[GKKicking]*(('F+ , F-'!AI$2-[1]!tbl_gk[[#This Row],[GKKicking]])/('F+ , F-'!AI$2-'F+ , F-'!AI$3))</f>
        <v>3.57773045330088E-2</v>
      </c>
      <c r="AJ1937" s="2" cm="1">
        <f t="array" ref="AJ1937">[1]!table_weight[GKPositioning]*(('F+ , F-'!AJ$2-[1]!tbl_gk[[#This Row],[GKPositioning]])/('F+ , F-'!AJ$2-'F+ , F-'!AJ$3))</f>
        <v>2.5858276192927833E-2</v>
      </c>
      <c r="AK1937" s="2" cm="1">
        <f t="array" ref="AK1937">[1]!table_weight[GKReflexes]*(('F+ , F-'!AK$2-[1]!tbl_gk[[#This Row],[GKReflexes]])/('F+ , F-'!AK$2-'F+ , F-'!AK$3))</f>
        <v>6.1947740256228193E-2</v>
      </c>
    </row>
    <row r="1938" spans="1:37" x14ac:dyDescent="0.55000000000000004">
      <c r="A1938" s="7">
        <f>[1]!tbl_gk[[#This Row],[ID]]</f>
        <v>270117</v>
      </c>
      <c r="B1938" s="1" cm="1">
        <f t="array" ref="B1938">[1]!table_weight[ValueEUR]*(('F+ , F-'!B$2-[1]!tbl_gk[[#This Row],[ValueEUR]])/('F+ , F-'!B$2-'F+ , F-'!B$3))</f>
        <v>3.4261785386134169E-5</v>
      </c>
      <c r="C1938" s="1" cm="1">
        <f t="array" ref="C1938">[1]!table_weight[WageEUR]*(('F+ , F-'!C$2-[1]!tbl_gk[[#This Row],[WageEUR]])/('F+ , F-'!C$2-'F+ , F-'!C$3))</f>
        <v>0</v>
      </c>
      <c r="D1938" s="1" cm="1">
        <f t="array" ref="D1938">[1]!table_weight[Crossing]*(('F+ , F-'!D$2-[1]!tbl_gk[[#This Row],[Crossing]])/('F+ , F-'!D$2-'F+ , F-'!D$3))</f>
        <v>3.6987814836757178E-2</v>
      </c>
      <c r="E1938" s="1" cm="1">
        <f t="array" ref="E1938">[1]!table_weight[Finishing]*(('F+ , F-'!E$2-[1]!tbl_gk[[#This Row],[Finishing]])/('F+ , F-'!E$2-'F+ , F-'!E$3))</f>
        <v>2.1961515059324362E-2</v>
      </c>
      <c r="F1938" s="1" cm="1">
        <f t="array" ref="F1938">[1]!table_weight[HeadingAccuracy]*(('F+ , F-'!F$2-[1]!tbl_gk[[#This Row],[HeadingAccuracy]])/('F+ , F-'!F$2-'F+ , F-'!F$3))</f>
        <v>1.08567917583827E-2</v>
      </c>
      <c r="G1938" s="1" cm="1">
        <f t="array" ref="G1938">[1]!table_weight[ShortPassing]*(('F+ , F-'!G$2-[1]!tbl_gk[[#This Row],[ShortPassing]])/('F+ , F-'!G$2-'F+ , F-'!G$3))</f>
        <v>6.3285326414520199E-2</v>
      </c>
      <c r="H1938" s="1" cm="1">
        <f t="array" ref="H1938">[1]!table_weight[Volleys]*(('F+ , F-'!H$2-[1]!tbl_gk[[#This Row],[Volleys]])/('F+ , F-'!H$2-'F+ , F-'!H$3))</f>
        <v>2.3147841959762173E-3</v>
      </c>
      <c r="I1938" s="1" cm="1">
        <f t="array" ref="I1938">[1]!table_weight[Dribbling]*(('F+ , F-'!I$2-[1]!tbl_gk[[#This Row],[Dribbling]])/('F+ , F-'!I$2-'F+ , F-'!I$3))</f>
        <v>2.1513320874440363E-2</v>
      </c>
      <c r="J1938" s="1" cm="1">
        <f t="array" ref="J1938">[1]!table_weight[Curve]*(('F+ , F-'!J$2-[1]!tbl_gk[[#This Row],[Curve]])/('F+ , F-'!J$2-'F+ , F-'!J$3))</f>
        <v>9.9719433458404991E-3</v>
      </c>
      <c r="K1938" s="1" cm="1">
        <f t="array" ref="K1938">[1]!table_weight[FKAccuracy]*(('F+ , F-'!K$2-[1]!tbl_gk[[#This Row],[FKAccuracy]])/('F+ , F-'!K$2-'F+ , F-'!K$3))</f>
        <v>9.1268634012777444E-3</v>
      </c>
      <c r="L1938" s="1" cm="1">
        <f t="array" ref="L1938">[1]!table_weight[LongPassing]*(('F+ , F-'!L$2-[1]!tbl_gk[[#This Row],[LongPassing]])/('F+ , F-'!L$2-'F+ , F-'!L$3))</f>
        <v>2.3822660403335128E-2</v>
      </c>
      <c r="M1938" s="1" cm="1">
        <f t="array" ref="M1938">[1]!table_weight[BallControl]*(('F+ , F-'!M$2-[1]!tbl_gk[[#This Row],[BallControl]])/('F+ , F-'!M$2-'F+ , F-'!M$3))</f>
        <v>1.4342213916293577E-2</v>
      </c>
      <c r="N1938" s="1" cm="1">
        <f t="array" ref="N1938">[1]!table_weight[Acceleration]*(('F+ , F-'!N$2-[1]!tbl_gk[[#This Row],[Acceleration]])/('F+ , F-'!N$2-'F+ , F-'!N$3))</f>
        <v>8.5685141108466402E-3</v>
      </c>
      <c r="O1938" s="1" cm="1">
        <f t="array" ref="O1938">[1]!table_weight[SprintSpeed]*(('F+ , F-'!O$2-[1]!tbl_gk[[#This Row],[SprintSpeed]])/('F+ , F-'!O$2-'F+ , F-'!O$3))</f>
        <v>1.0963188317614834E-2</v>
      </c>
      <c r="P1938" s="1" cm="1">
        <f t="array" ref="P1938">[1]!table_weight[Agility]*(('F+ , F-'!P$2-[1]!tbl_gk[[#This Row],[Agility]])/('F+ , F-'!P$2-'F+ , F-'!P$3))</f>
        <v>5.6165313238632194E-3</v>
      </c>
      <c r="Q1938" s="1" cm="1">
        <f t="array" ref="Q1938">[1]!table_weight[Reactions]*(('F+ , F-'!Q$2-[1]!tbl_gk[[#This Row],[Reactions]])/('F+ , F-'!Q$2-'F+ , F-'!Q$3))</f>
        <v>2.1656964003031903E-3</v>
      </c>
      <c r="R1938" s="1" cm="1">
        <f t="array" ref="R1938">[1]!table_weight[Balance]*(('F+ , F-'!R$2-[1]!tbl_gk[[#This Row],[Balance]])/('F+ , F-'!R$2-'F+ , F-'!R$3))</f>
        <v>1.3038376287539614E-3</v>
      </c>
      <c r="S1938" s="1" cm="1">
        <f t="array" ref="S1938">[1]!table_weight[ShotPower]*(('F+ , F-'!S$2-[1]!tbl_gk[[#This Row],[ShotPower]])/('F+ , F-'!S$2-'F+ , F-'!S$3))</f>
        <v>8.0509323499075268E-3</v>
      </c>
      <c r="T1938" s="1" cm="1">
        <f t="array" ref="T1938">[1]!table_weight[Jumping]*(('F+ , F-'!T$2-[1]!tbl_gk[[#This Row],[Jumping]])/('F+ , F-'!T$2-'F+ , F-'!T$3))</f>
        <v>2.1467756656231253E-3</v>
      </c>
      <c r="U1938" s="1" cm="1">
        <f t="array" ref="U1938">[1]!table_weight[Stamina]*(('F+ , F-'!U$2-[1]!tbl_gk[[#This Row],[Stamina]])/('F+ , F-'!U$2-'F+ , F-'!U$3))</f>
        <v>1.975033612373275E-2</v>
      </c>
      <c r="V1938" s="1" cm="1">
        <f t="array" ref="V1938">[1]!table_weight[Strength]*(('F+ , F-'!V$2-[1]!tbl_gk[[#This Row],[Strength]])/('F+ , F-'!V$2-'F+ , F-'!V$3))</f>
        <v>2.3070682486563184E-2</v>
      </c>
      <c r="W1938" s="1" cm="1">
        <f t="array" ref="W1938">[1]!table_weight[LongShots]*(('F+ , F-'!W$2-[1]!tbl_gk[[#This Row],[LongShots]])/('F+ , F-'!W$2-'F+ , F-'!W$3))</f>
        <v>9.3494698256990638E-3</v>
      </c>
      <c r="X1938" s="1" cm="1">
        <f t="array" ref="X1938">[1]!table_weight[Aggression]*(('F+ , F-'!X$2-[1]!tbl_gk[[#This Row],[Aggression]])/('F+ , F-'!X$2-'F+ , F-'!X$3))</f>
        <v>1.5819896562214757E-2</v>
      </c>
      <c r="Y1938" s="1" cm="1">
        <f t="array" ref="Y1938">[1]!table_weight[Interceptions]*(('F+ , F-'!Y$2-[1]!tbl_gk[[#This Row],[Interceptions]])/('F+ , F-'!Y$2-'F+ , F-'!Y$3))</f>
        <v>2.0776599612664828E-2</v>
      </c>
      <c r="Z1938" s="1" cm="1">
        <f t="array" ref="Z1938">[1]!table_weight[Positioning]*(('F+ , F-'!Z$2-[1]!tbl_gk[[#This Row],[Positioning]])/('F+ , F-'!Z$2-'F+ , F-'!Z$3))</f>
        <v>1.9225568738802474E-3</v>
      </c>
      <c r="AA1938" s="1" cm="1">
        <f t="array" ref="AA1938">[1]!table_weight[Vision]*(('F+ , F-'!AA$2-[1]!tbl_gk[[#This Row],[Vision]])/('F+ , F-'!AA$2-'F+ , F-'!AA$3))</f>
        <v>1.5617077375519694E-2</v>
      </c>
      <c r="AB1938" s="1" cm="1">
        <f t="array" ref="AB1938">[1]!table_weight[Penalties]*(('F+ , F-'!AB$2-[1]!tbl_gk[[#This Row],[Penalties]])/('F+ , F-'!AB$2-'F+ , F-'!AB$3))</f>
        <v>2.427119311369181E-3</v>
      </c>
      <c r="AC1938" s="1" cm="1">
        <f t="array" ref="AC1938">[1]!table_weight[Composure]*(('F+ , F-'!AC$2-[1]!tbl_gk[[#This Row],[Composure]])/('F+ , F-'!AC$2-'F+ , F-'!AC$3))</f>
        <v>2.6153000389626249E-3</v>
      </c>
      <c r="AD1938" s="1" cm="1">
        <f t="array" ref="AD1938">[1]!table_weight[Marking]*(('F+ , F-'!AD$2-[1]!tbl_gk[[#This Row],[Marking]])/('F+ , F-'!AD$2-'F+ , F-'!AD$3))</f>
        <v>3.6282098953227655E-2</v>
      </c>
      <c r="AE1938" s="1" cm="1">
        <f t="array" ref="AE1938">[1]!table_weight[StandingTackle]*(('F+ , F-'!AE$2-[1]!tbl_gk[[#This Row],[StandingTackle]])/('F+ , F-'!AE$2-'F+ , F-'!AE$3))</f>
        <v>2.465854322450484E-2</v>
      </c>
      <c r="AF1938" s="1" cm="1">
        <f t="array" ref="AF1938">[1]!table_weight[SlidingTackle]*(('F+ , F-'!AF$2-[1]!tbl_gk[[#This Row],[SlidingTackle]])/('F+ , F-'!AF$2-'F+ , F-'!AF$3))</f>
        <v>8.9667429907290316E-3</v>
      </c>
      <c r="AG1938" s="1" cm="1">
        <f t="array" ref="AG1938">[1]!table_weight[GKDiving]*(('F+ , F-'!AG$2-[1]!tbl_gk[[#This Row],[GKDiving]])/('F+ , F-'!AG$2-'F+ , F-'!AG$3))</f>
        <v>6.320036000405635E-2</v>
      </c>
      <c r="AH1938" s="1" cm="1">
        <f t="array" ref="AH1938">[1]!table_weight[GKHandling]*(('F+ , F-'!AH$2-[1]!tbl_gk[[#This Row],[GKHandling]])/('F+ , F-'!AH$2-'F+ , F-'!AH$3))</f>
        <v>6.2383434081559733E-2</v>
      </c>
      <c r="AI1938" s="1" cm="1">
        <f t="array" ref="AI1938">[1]!table_weight[GKKicking]*(('F+ , F-'!AI$2-[1]!tbl_gk[[#This Row],[GKKicking]])/('F+ , F-'!AI$2-'F+ , F-'!AI$3))</f>
        <v>3.6671737146334017E-2</v>
      </c>
      <c r="AJ1938" s="1" cm="1">
        <f t="array" ref="AJ1938">[1]!table_weight[GKPositioning]*(('F+ , F-'!AJ$2-[1]!tbl_gk[[#This Row],[GKPositioning]])/('F+ , F-'!AJ$2-'F+ , F-'!AJ$3))</f>
        <v>2.4596896866443549E-2</v>
      </c>
      <c r="AK1938" s="1" cm="1">
        <f t="array" ref="AK1938">[1]!table_weight[GKReflexes]*(('F+ , F-'!AK$2-[1]!tbl_gk[[#This Row],[GKReflexes]])/('F+ , F-'!AK$2-'F+ , F-'!AK$3))</f>
        <v>7.2879694419091992E-2</v>
      </c>
    </row>
    <row r="1939" spans="1:37" x14ac:dyDescent="0.55000000000000004">
      <c r="A1939" s="8">
        <f>[1]!tbl_gk[[#This Row],[ID]]</f>
        <v>270122</v>
      </c>
      <c r="B1939" s="2" cm="1">
        <f t="array" ref="B1939">[1]!table_weight[ValueEUR]*(('F+ , F-'!B$2-[1]!tbl_gk[[#This Row],[ValueEUR]])/('F+ , F-'!B$2-'F+ , F-'!B$3))</f>
        <v>4.9695022046554962E-5</v>
      </c>
      <c r="C1939" s="2" cm="1">
        <f t="array" ref="C1939">[1]!table_weight[WageEUR]*(('F+ , F-'!C$2-[1]!tbl_gk[[#This Row],[WageEUR]])/('F+ , F-'!C$2-'F+ , F-'!C$3))</f>
        <v>0</v>
      </c>
      <c r="D1939" s="2" cm="1">
        <f t="array" ref="D1939">[1]!table_weight[Crossing]*(('F+ , F-'!D$2-[1]!tbl_gk[[#This Row],[Crossing]])/('F+ , F-'!D$2-'F+ , F-'!D$3))</f>
        <v>3.81086577105983E-2</v>
      </c>
      <c r="E1939" s="2" cm="1">
        <f t="array" ref="E1939">[1]!table_weight[Finishing]*(('F+ , F-'!E$2-[1]!tbl_gk[[#This Row],[Finishing]])/('F+ , F-'!E$2-'F+ , F-'!E$3))</f>
        <v>1.9965013690294877E-2</v>
      </c>
      <c r="F1939" s="2" cm="1">
        <f t="array" ref="F1939">[1]!table_weight[HeadingAccuracy]*(('F+ , F-'!F$2-[1]!tbl_gk[[#This Row],[HeadingAccuracy]])/('F+ , F-'!F$2-'F+ , F-'!F$3))</f>
        <v>1.08567917583827E-2</v>
      </c>
      <c r="G1939" s="2" cm="1">
        <f t="array" ref="G1939">[1]!table_weight[ShortPassing]*(('F+ , F-'!G$2-[1]!tbl_gk[[#This Row],[ShortPassing]])/('F+ , F-'!G$2-'F+ , F-'!G$3))</f>
        <v>6.047264524054153E-2</v>
      </c>
      <c r="H1939" s="2" cm="1">
        <f t="array" ref="H1939">[1]!table_weight[Volleys]*(('F+ , F-'!H$2-[1]!tbl_gk[[#This Row],[Volleys]])/('F+ , F-'!H$2-'F+ , F-'!H$3))</f>
        <v>2.3147841959762173E-3</v>
      </c>
      <c r="I1939" s="2" cm="1">
        <f t="array" ref="I1939">[1]!table_weight[Dribbling]*(('F+ , F-'!I$2-[1]!tbl_gk[[#This Row],[Dribbling]])/('F+ , F-'!I$2-'F+ , F-'!I$3))</f>
        <v>2.2491199096005835E-2</v>
      </c>
      <c r="J1939" s="2" cm="1">
        <f t="array" ref="J1939">[1]!table_weight[Curve]*(('F+ , F-'!J$2-[1]!tbl_gk[[#This Row],[Curve]])/('F+ , F-'!J$2-'F+ , F-'!J$3))</f>
        <v>9.295879390190295E-3</v>
      </c>
      <c r="K1939" s="2" cm="1">
        <f t="array" ref="K1939">[1]!table_weight[FKAccuracy]*(('F+ , F-'!K$2-[1]!tbl_gk[[#This Row],[FKAccuracy]])/('F+ , F-'!K$2-'F+ , F-'!K$3))</f>
        <v>9.4310921813203358E-3</v>
      </c>
      <c r="L1939" s="2" cm="1">
        <f t="array" ref="L1939">[1]!table_weight[LongPassing]*(('F+ , F-'!L$2-[1]!tbl_gk[[#This Row],[LongPassing]])/('F+ , F-'!L$2-'F+ , F-'!L$3))</f>
        <v>2.4364084503410925E-2</v>
      </c>
      <c r="M1939" s="2" cm="1">
        <f t="array" ref="M1939">[1]!table_weight[BallControl]*(('F+ , F-'!M$2-[1]!tbl_gk[[#This Row],[BallControl]])/('F+ , F-'!M$2-'F+ , F-'!M$3))</f>
        <v>1.5211439002129552E-2</v>
      </c>
      <c r="N1939" s="2" cm="1">
        <f t="array" ref="N1939">[1]!table_weight[Acceleration]*(('F+ , F-'!N$2-[1]!tbl_gk[[#This Row],[Acceleration]])/('F+ , F-'!N$2-'F+ , F-'!N$3))</f>
        <v>1.0372411818393301E-2</v>
      </c>
      <c r="O1939" s="2" cm="1">
        <f t="array" ref="O1939">[1]!table_weight[SprintSpeed]*(('F+ , F-'!O$2-[1]!tbl_gk[[#This Row],[SprintSpeed]])/('F+ , F-'!O$2-'F+ , F-'!O$3))</f>
        <v>8.995436568299351E-3</v>
      </c>
      <c r="P1939" s="2" cm="1">
        <f t="array" ref="P1939">[1]!table_weight[Agility]*(('F+ , F-'!P$2-[1]!tbl_gk[[#This Row],[Agility]])/('F+ , F-'!P$2-'F+ , F-'!P$3))</f>
        <v>4.5634317006388652E-3</v>
      </c>
      <c r="Q1939" s="2" cm="1">
        <f t="array" ref="Q1939">[1]!table_weight[Reactions]*(('F+ , F-'!Q$2-[1]!tbl_gk[[#This Row],[Reactions]])/('F+ , F-'!Q$2-'F+ , F-'!Q$3))</f>
        <v>2.5782100003609409E-3</v>
      </c>
      <c r="R1939" s="2" cm="1">
        <f t="array" ref="R1939">[1]!table_weight[Balance]*(('F+ , F-'!R$2-[1]!tbl_gk[[#This Row],[Balance]])/('F+ , F-'!R$2-'F+ , F-'!R$3))</f>
        <v>1.3659251348851025E-3</v>
      </c>
      <c r="S1939" s="2" cm="1">
        <f t="array" ref="S1939">[1]!table_weight[ShotPower]*(('F+ , F-'!S$2-[1]!tbl_gk[[#This Row],[ShotPower]])/('F+ , F-'!S$2-'F+ , F-'!S$3))</f>
        <v>8.3106398450658349E-3</v>
      </c>
      <c r="T1939" s="2" cm="1">
        <f t="array" ref="T1939">[1]!table_weight[Jumping]*(('F+ , F-'!T$2-[1]!tbl_gk[[#This Row],[Jumping]])/('F+ , F-'!T$2-'F+ , F-'!T$3))</f>
        <v>1.9750336123732751E-3</v>
      </c>
      <c r="U1939" s="2" cm="1">
        <f t="array" ref="U1939">[1]!table_weight[Stamina]*(('F+ , F-'!U$2-[1]!tbl_gk[[#This Row],[Stamina]])/('F+ , F-'!U$2-'F+ , F-'!U$3))</f>
        <v>1.7174205324984999E-2</v>
      </c>
      <c r="V1939" s="2" cm="1">
        <f t="array" ref="V1939">[1]!table_weight[Strength]*(('F+ , F-'!V$2-[1]!tbl_gk[[#This Row],[Strength]])/('F+ , F-'!V$2-'F+ , F-'!V$3))</f>
        <v>3.0169354020890316E-2</v>
      </c>
      <c r="W1939" s="2" cm="1">
        <f t="array" ref="W1939">[1]!table_weight[LongShots]*(('F+ , F-'!W$2-[1]!tbl_gk[[#This Row],[LongShots]])/('F+ , F-'!W$2-'F+ , F-'!W$3))</f>
        <v>1.0128592311173986E-2</v>
      </c>
      <c r="X1939" s="2" cm="1">
        <f t="array" ref="X1939">[1]!table_weight[Aggression]*(('F+ , F-'!X$2-[1]!tbl_gk[[#This Row],[Aggression]])/('F+ , F-'!X$2-'F+ , F-'!X$3))</f>
        <v>1.460298144204439E-2</v>
      </c>
      <c r="Y1939" s="2" cm="1">
        <f t="array" ref="Y1939">[1]!table_weight[Interceptions]*(('F+ , F-'!Y$2-[1]!tbl_gk[[#This Row],[Interceptions]])/('F+ , F-'!Y$2-'F+ , F-'!Y$3))</f>
        <v>2.1469152933086991E-2</v>
      </c>
      <c r="Z1939" s="2" cm="1">
        <f t="array" ref="Z1939">[1]!table_weight[Positioning]*(('F+ , F-'!Z$2-[1]!tbl_gk[[#This Row],[Positioning]])/('F+ , F-'!Z$2-'F+ , F-'!Z$3))</f>
        <v>2.2183348544772088E-3</v>
      </c>
      <c r="AA1939" s="2" cm="1">
        <f t="array" ref="AA1939">[1]!table_weight[Vision]*(('F+ , F-'!AA$2-[1]!tbl_gk[[#This Row],[Vision]])/('F+ , F-'!AA$2-'F+ , F-'!AA$3))</f>
        <v>3.4073623364770246E-2</v>
      </c>
      <c r="AB1939" s="2" cm="1">
        <f t="array" ref="AB1939">[1]!table_weight[Penalties]*(('F+ , F-'!AB$2-[1]!tbl_gk[[#This Row],[Penalties]])/('F+ , F-'!AB$2-'F+ , F-'!AB$3))</f>
        <v>2.3879722257019362E-3</v>
      </c>
      <c r="AC1939" s="2" cm="1">
        <f t="array" ref="AC1939">[1]!table_weight[Composure]*(('F+ , F-'!AC$2-[1]!tbl_gk[[#This Row],[Composure]])/('F+ , F-'!AC$2-'F+ , F-'!AC$3))</f>
        <v>1.9748183967676961E-3</v>
      </c>
      <c r="AD1939" s="2" cm="1">
        <f t="array" ref="AD1939">[1]!table_weight[Marking]*(('F+ , F-'!AD$2-[1]!tbl_gk[[#This Row],[Marking]])/('F+ , F-'!AD$2-'F+ , F-'!AD$3))</f>
        <v>3.7859581516411465E-2</v>
      </c>
      <c r="AE1939" s="2" cm="1">
        <f t="array" ref="AE1939">[1]!table_weight[StandingTackle]*(('F+ , F-'!AE$2-[1]!tbl_gk[[#This Row],[StandingTackle]])/('F+ , F-'!AE$2-'F+ , F-'!AE$3))</f>
        <v>2.6900228972187096E-2</v>
      </c>
      <c r="AF1939" s="2" cm="1">
        <f t="array" ref="AF1939">[1]!table_weight[SlidingTackle]*(('F+ , F-'!AF$2-[1]!tbl_gk[[#This Row],[SlidingTackle]])/('F+ , F-'!AF$2-'F+ , F-'!AF$3))</f>
        <v>9.7139715732897855E-3</v>
      </c>
      <c r="AG1939" s="2" cm="1">
        <f t="array" ref="AG1939">[1]!table_weight[GKDiving]*(('F+ , F-'!AG$2-[1]!tbl_gk[[#This Row],[GKDiving]])/('F+ , F-'!AG$2-'F+ , F-'!AG$3))</f>
        <v>5.8076006490213938E-2</v>
      </c>
      <c r="AH1939" s="2" cm="1">
        <f t="array" ref="AH1939">[1]!table_weight[GKHandling]*(('F+ , F-'!AH$2-[1]!tbl_gk[[#This Row],[GKHandling]])/('F+ , F-'!AH$2-'F+ , F-'!AH$3))</f>
        <v>7.6642504728773375E-2</v>
      </c>
      <c r="AI1939" s="2" cm="1">
        <f t="array" ref="AI1939">[1]!table_weight[GKKicking]*(('F+ , F-'!AI$2-[1]!tbl_gk[[#This Row],[GKKicking]])/('F+ , F-'!AI$2-'F+ , F-'!AI$3))</f>
        <v>3.7566169759659242E-2</v>
      </c>
      <c r="AJ1939" s="2" cm="1">
        <f t="array" ref="AJ1939">[1]!table_weight[GKPositioning]*(('F+ , F-'!AJ$2-[1]!tbl_gk[[#This Row],[GKPositioning]])/('F+ , F-'!AJ$2-'F+ , F-'!AJ$3))</f>
        <v>2.3966207203201407E-2</v>
      </c>
      <c r="AK1939" s="2" cm="1">
        <f t="array" ref="AK1939">[1]!table_weight[GKReflexes]*(('F+ , F-'!AK$2-[1]!tbl_gk[[#This Row],[GKReflexes]])/('F+ , F-'!AK$2-'F+ , F-'!AK$3))</f>
        <v>6.1947740256228193E-2</v>
      </c>
    </row>
    <row r="1940" spans="1:37" x14ac:dyDescent="0.55000000000000004">
      <c r="A1940" s="7">
        <f>[1]!tbl_gk[[#This Row],[ID]]</f>
        <v>270125</v>
      </c>
      <c r="B1940" s="1" cm="1">
        <f t="array" ref="B1940">[1]!table_weight[ValueEUR]*(('F+ , F-'!B$2-[1]!tbl_gk[[#This Row],[ValueEUR]])/('F+ , F-'!B$2-'F+ , F-'!B$3))</f>
        <v>8.9821437363649033E-5</v>
      </c>
      <c r="C1940" s="1" cm="1">
        <f t="array" ref="C1940">[1]!table_weight[WageEUR]*(('F+ , F-'!C$2-[1]!tbl_gk[[#This Row],[WageEUR]])/('F+ , F-'!C$2-'F+ , F-'!C$3))</f>
        <v>5.4769309433185425E-5</v>
      </c>
      <c r="D1940" s="1" cm="1">
        <f t="array" ref="D1940">[1]!table_weight[Crossing]*(('F+ , F-'!D$2-[1]!tbl_gk[[#This Row],[Crossing]])/('F+ , F-'!D$2-'F+ , F-'!D$3))</f>
        <v>3.81086577105983E-2</v>
      </c>
      <c r="E1940" s="1" cm="1">
        <f t="array" ref="E1940">[1]!table_weight[Finishing]*(('F+ , F-'!E$2-[1]!tbl_gk[[#This Row],[Finishing]])/('F+ , F-'!E$2-'F+ , F-'!E$3))</f>
        <v>2.1961515059324362E-2</v>
      </c>
      <c r="F1940" s="1" cm="1">
        <f t="array" ref="F1940">[1]!table_weight[HeadingAccuracy]*(('F+ , F-'!F$2-[1]!tbl_gk[[#This Row],[HeadingAccuracy]])/('F+ , F-'!F$2-'F+ , F-'!F$3))</f>
        <v>1.1691929585950599E-2</v>
      </c>
      <c r="G1940" s="1" cm="1">
        <f t="array" ref="G1940">[1]!table_weight[ShortPassing]*(('F+ , F-'!G$2-[1]!tbl_gk[[#This Row],[ShortPassing]])/('F+ , F-'!G$2-'F+ , F-'!G$3))</f>
        <v>6.047264524054153E-2</v>
      </c>
      <c r="H1940" s="1" cm="1">
        <f t="array" ref="H1940">[1]!table_weight[Volleys]*(('F+ , F-'!H$2-[1]!tbl_gk[[#This Row],[Volleys]])/('F+ , F-'!H$2-'F+ , F-'!H$3))</f>
        <v>2.4305234057750281E-3</v>
      </c>
      <c r="I1940" s="1" cm="1">
        <f t="array" ref="I1940">[1]!table_weight[Dribbling]*(('F+ , F-'!I$2-[1]!tbl_gk[[#This Row],[Dribbling]])/('F+ , F-'!I$2-'F+ , F-'!I$3))</f>
        <v>5.867269329392826E-3</v>
      </c>
      <c r="J1940" s="1" cm="1">
        <f t="array" ref="J1940">[1]!table_weight[Curve]*(('F+ , F-'!J$2-[1]!tbl_gk[[#This Row],[Curve]])/('F+ , F-'!J$2-'F+ , F-'!J$3))</f>
        <v>9.9719433458404991E-3</v>
      </c>
      <c r="K1940" s="1" cm="1">
        <f t="array" ref="K1940">[1]!table_weight[FKAccuracy]*(('F+ , F-'!K$2-[1]!tbl_gk[[#This Row],[FKAccuracy]])/('F+ , F-'!K$2-'F+ , F-'!K$3))</f>
        <v>9.2789777912990392E-3</v>
      </c>
      <c r="L1940" s="1" cm="1">
        <f t="array" ref="L1940">[1]!table_weight[LongPassing]*(('F+ , F-'!L$2-[1]!tbl_gk[[#This Row],[LongPassing]])/('F+ , F-'!L$2-'F+ , F-'!L$3))</f>
        <v>2.4364084503410925E-2</v>
      </c>
      <c r="M1940" s="1" cm="1">
        <f t="array" ref="M1940">[1]!table_weight[BallControl]*(('F+ , F-'!M$2-[1]!tbl_gk[[#This Row],[BallControl]])/('F+ , F-'!M$2-'F+ , F-'!M$3))</f>
        <v>7.3884132296057822E-3</v>
      </c>
      <c r="N1940" s="1" cm="1">
        <f t="array" ref="N1940">[1]!table_weight[Acceleration]*(('F+ , F-'!N$2-[1]!tbl_gk[[#This Row],[Acceleration]])/('F+ , F-'!N$2-'F+ , F-'!N$3))</f>
        <v>6.7646164032999796E-3</v>
      </c>
      <c r="O1940" s="1" cm="1">
        <f t="array" ref="O1940">[1]!table_weight[SprintSpeed]*(('F+ , F-'!O$2-[1]!tbl_gk[[#This Row],[SprintSpeed]])/('F+ , F-'!O$2-'F+ , F-'!O$3))</f>
        <v>7.0276848189838679E-3</v>
      </c>
      <c r="P1940" s="1" cm="1">
        <f t="array" ref="P1940">[1]!table_weight[Agility]*(('F+ , F-'!P$2-[1]!tbl_gk[[#This Row],[Agility]])/('F+ , F-'!P$2-'F+ , F-'!P$3))</f>
        <v>3.9783763544031132E-3</v>
      </c>
      <c r="Q1940" s="1" cm="1">
        <f t="array" ref="Q1940">[1]!table_weight[Reactions]*(('F+ , F-'!Q$2-[1]!tbl_gk[[#This Row],[Reactions]])/('F+ , F-'!Q$2-'F+ , F-'!Q$3))</f>
        <v>2.4235174003392843E-3</v>
      </c>
      <c r="R1940" s="1" cm="1">
        <f t="array" ref="R1940">[1]!table_weight[Balance]*(('F+ , F-'!R$2-[1]!tbl_gk[[#This Row],[Balance]])/('F+ , F-'!R$2-'F+ , F-'!R$3))</f>
        <v>1.6142751594096668E-3</v>
      </c>
      <c r="S1940" s="1" cm="1">
        <f t="array" ref="S1940">[1]!table_weight[ShotPower]*(('F+ , F-'!S$2-[1]!tbl_gk[[#This Row],[ShotPower]])/('F+ , F-'!S$2-'F+ , F-'!S$3))</f>
        <v>6.7523948741159906E-3</v>
      </c>
      <c r="T1940" s="1" cm="1">
        <f t="array" ref="T1940">[1]!table_weight[Jumping]*(('F+ , F-'!T$2-[1]!tbl_gk[[#This Row],[Jumping]])/('F+ , F-'!T$2-'F+ , F-'!T$3))</f>
        <v>1.7174205324985003E-3</v>
      </c>
      <c r="U1940" s="1" cm="1">
        <f t="array" ref="U1940">[1]!table_weight[Stamina]*(('F+ , F-'!U$2-[1]!tbl_gk[[#This Row],[Stamina]])/('F+ , F-'!U$2-'F+ , F-'!U$3))</f>
        <v>4.2935513312462497E-3</v>
      </c>
      <c r="V1940" s="1" cm="1">
        <f t="array" ref="V1940">[1]!table_weight[Strength]*(('F+ , F-'!V$2-[1]!tbl_gk[[#This Row],[Strength]])/('F+ , F-'!V$2-'F+ , F-'!V$3))</f>
        <v>2.662001825372675E-2</v>
      </c>
      <c r="W1940" s="1" cm="1">
        <f t="array" ref="W1940">[1]!table_weight[LongShots]*(('F+ , F-'!W$2-[1]!tbl_gk[[#This Row],[LongShots]])/('F+ , F-'!W$2-'F+ , F-'!W$3))</f>
        <v>1.0388299806332293E-2</v>
      </c>
      <c r="X1940" s="1" cm="1">
        <f t="array" ref="X1940">[1]!table_weight[Aggression]*(('F+ , F-'!X$2-[1]!tbl_gk[[#This Row],[Aggression]])/('F+ , F-'!X$2-'F+ , F-'!X$3))</f>
        <v>1.642835412229994E-2</v>
      </c>
      <c r="Y1940" s="1" cm="1">
        <f t="array" ref="Y1940">[1]!table_weight[Interceptions]*(('F+ , F-'!Y$2-[1]!tbl_gk[[#This Row],[Interceptions]])/('F+ , F-'!Y$2-'F+ , F-'!Y$3))</f>
        <v>2.2161706253509151E-2</v>
      </c>
      <c r="Z1940" s="1" cm="1">
        <f t="array" ref="Z1940">[1]!table_weight[Positioning]*(('F+ , F-'!Z$2-[1]!tbl_gk[[#This Row],[Positioning]])/('F+ , F-'!Z$2-'F+ , F-'!Z$3))</f>
        <v>1.7746678835817667E-3</v>
      </c>
      <c r="AA1940" s="1" cm="1">
        <f t="array" ref="AA1940">[1]!table_weight[Vision]*(('F+ , F-'!AA$2-[1]!tbl_gk[[#This Row],[Vision]])/('F+ , F-'!AA$2-'F+ , F-'!AA$3))</f>
        <v>2.0586147449548689E-2</v>
      </c>
      <c r="AB1940" s="1" cm="1">
        <f t="array" ref="AB1940">[1]!table_weight[Penalties]*(('F+ , F-'!AB$2-[1]!tbl_gk[[#This Row],[Penalties]])/('F+ , F-'!AB$2-'F+ , F-'!AB$3))</f>
        <v>2.1922367973657118E-3</v>
      </c>
      <c r="AC1940" s="1" cm="1">
        <f t="array" ref="AC1940">[1]!table_weight[Composure]*(('F+ , F-'!AC$2-[1]!tbl_gk[[#This Row],[Composure]])/('F+ , F-'!AC$2-'F+ , F-'!AC$3))</f>
        <v>1.8680714564018749E-3</v>
      </c>
      <c r="AD1940" s="1" cm="1">
        <f t="array" ref="AD1940">[1]!table_weight[Marking]*(('F+ , F-'!AD$2-[1]!tbl_gk[[#This Row],[Marking]])/('F+ , F-'!AD$2-'F+ , F-'!AD$3))</f>
        <v>3.4704616390043845E-2</v>
      </c>
      <c r="AE1940" s="1" cm="1">
        <f t="array" ref="AE1940">[1]!table_weight[StandingTackle]*(('F+ , F-'!AE$2-[1]!tbl_gk[[#This Row],[StandingTackle]])/('F+ , F-'!AE$2-'F+ , F-'!AE$3))</f>
        <v>3.1383600467551613E-2</v>
      </c>
      <c r="AF1940" s="1" cm="1">
        <f t="array" ref="AF1940">[1]!table_weight[SlidingTackle]*(('F+ , F-'!AF$2-[1]!tbl_gk[[#This Row],[SlidingTackle]])/('F+ , F-'!AF$2-'F+ , F-'!AF$3))</f>
        <v>1.120842873841129E-2</v>
      </c>
      <c r="AG1940" s="1" cm="1">
        <f t="array" ref="AG1940">[1]!table_weight[GKDiving]*(('F+ , F-'!AG$2-[1]!tbl_gk[[#This Row],[GKDiving]])/('F+ , F-'!AG$2-'F+ , F-'!AG$3))</f>
        <v>5.1243535138424057E-2</v>
      </c>
      <c r="AH1940" s="1" cm="1">
        <f t="array" ref="AH1940">[1]!table_weight[GKHandling]*(('F+ , F-'!AH$2-[1]!tbl_gk[[#This Row],[GKHandling]])/('F+ , F-'!AH$2-'F+ , F-'!AH$3))</f>
        <v>5.168913109614949E-2</v>
      </c>
      <c r="AI1940" s="1" cm="1">
        <f t="array" ref="AI1940">[1]!table_weight[GKKicking]*(('F+ , F-'!AI$2-[1]!tbl_gk[[#This Row],[GKKicking]])/('F+ , F-'!AI$2-'F+ , F-'!AI$3))</f>
        <v>3.0410708853057477E-2</v>
      </c>
      <c r="AJ1940" s="1" cm="1">
        <f t="array" ref="AJ1940">[1]!table_weight[GKPositioning]*(('F+ , F-'!AJ$2-[1]!tbl_gk[[#This Row],[GKPositioning]])/('F+ , F-'!AJ$2-'F+ , F-'!AJ$3))</f>
        <v>2.0182069223748555E-2</v>
      </c>
      <c r="AK1940" s="1" cm="1">
        <f t="array" ref="AK1940">[1]!table_weight[GKReflexes]*(('F+ , F-'!AK$2-[1]!tbl_gk[[#This Row],[GKReflexes]])/('F+ , F-'!AK$2-'F+ , F-'!AK$3))</f>
        <v>5.2837778453841702E-2</v>
      </c>
    </row>
    <row r="1941" spans="1:37" x14ac:dyDescent="0.55000000000000004">
      <c r="A1941" s="8">
        <f>[1]!tbl_gk[[#This Row],[ID]]</f>
        <v>270139</v>
      </c>
      <c r="B1941" s="2" cm="1">
        <f t="array" ref="B1941">[1]!table_weight[ValueEUR]*(('F+ , F-'!B$2-[1]!tbl_gk[[#This Row],[ValueEUR]])/('F+ , F-'!B$2-'F+ , F-'!B$3))</f>
        <v>9.7538055693859437E-5</v>
      </c>
      <c r="C1941" s="2" cm="1">
        <f t="array" ref="C1941">[1]!table_weight[WageEUR]*(('F+ , F-'!C$2-[1]!tbl_gk[[#This Row],[WageEUR]])/('F+ , F-'!C$2-'F+ , F-'!C$3))</f>
        <v>0</v>
      </c>
      <c r="D1941" s="2" cm="1">
        <f t="array" ref="D1941">[1]!table_weight[Crossing]*(('F+ , F-'!D$2-[1]!tbl_gk[[#This Row],[Crossing]])/('F+ , F-'!D$2-'F+ , F-'!D$3))</f>
        <v>3.81086577105983E-2</v>
      </c>
      <c r="E1941" s="2" cm="1">
        <f t="array" ref="E1941">[1]!table_weight[Finishing]*(('F+ , F-'!E$2-[1]!tbl_gk[[#This Row],[Finishing]])/('F+ , F-'!E$2-'F+ , F-'!E$3))</f>
        <v>2.1961515059324362E-2</v>
      </c>
      <c r="F1941" s="2" cm="1">
        <f t="array" ref="F1941">[1]!table_weight[HeadingAccuracy]*(('F+ , F-'!F$2-[1]!tbl_gk[[#This Row],[HeadingAccuracy]])/('F+ , F-'!F$2-'F+ , F-'!F$3))</f>
        <v>1.1274360672166649E-2</v>
      </c>
      <c r="G1941" s="2" cm="1">
        <f t="array" ref="G1941">[1]!table_weight[ShortPassing]*(('F+ , F-'!G$2-[1]!tbl_gk[[#This Row],[ShortPassing]])/('F+ , F-'!G$2-'F+ , F-'!G$3))</f>
        <v>6.3285326414520199E-2</v>
      </c>
      <c r="H1941" s="2" cm="1">
        <f t="array" ref="H1941">[1]!table_weight[Volleys]*(('F+ , F-'!H$2-[1]!tbl_gk[[#This Row],[Volleys]])/('F+ , F-'!H$2-'F+ , F-'!H$3))</f>
        <v>1.9675665665797848E-3</v>
      </c>
      <c r="I1941" s="2" cm="1">
        <f t="array" ref="I1941">[1]!table_weight[Dribbling]*(('F+ , F-'!I$2-[1]!tbl_gk[[#This Row],[Dribbling]])/('F+ , F-'!I$2-'F+ , F-'!I$3))</f>
        <v>2.0535442652874894E-2</v>
      </c>
      <c r="J1941" s="2" cm="1">
        <f t="array" ref="J1941">[1]!table_weight[Curve]*(('F+ , F-'!J$2-[1]!tbl_gk[[#This Row],[Curve]])/('F+ , F-'!J$2-'F+ , F-'!J$3))</f>
        <v>9.6339113680153961E-3</v>
      </c>
      <c r="K1941" s="2" cm="1">
        <f t="array" ref="K1941">[1]!table_weight[FKAccuracy]*(('F+ , F-'!K$2-[1]!tbl_gk[[#This Row],[FKAccuracy]])/('F+ , F-'!K$2-'F+ , F-'!K$3))</f>
        <v>9.7353209613629272E-3</v>
      </c>
      <c r="L1941" s="2" cm="1">
        <f t="array" ref="L1941">[1]!table_weight[LongPassing]*(('F+ , F-'!L$2-[1]!tbl_gk[[#This Row],[LongPassing]])/('F+ , F-'!L$2-'F+ , F-'!L$3))</f>
        <v>2.4364084503410925E-2</v>
      </c>
      <c r="M1941" s="2" cm="1">
        <f t="array" ref="M1941">[1]!table_weight[BallControl]*(('F+ , F-'!M$2-[1]!tbl_gk[[#This Row],[BallControl]])/('F+ , F-'!M$2-'F+ , F-'!M$3))</f>
        <v>1.3472988830457604E-2</v>
      </c>
      <c r="N1941" s="2" cm="1">
        <f t="array" ref="N1941">[1]!table_weight[Acceleration]*(('F+ , F-'!N$2-[1]!tbl_gk[[#This Row],[Acceleration]])/('F+ , F-'!N$2-'F+ , F-'!N$3))</f>
        <v>7.8920524705166431E-3</v>
      </c>
      <c r="O1941" s="2" cm="1">
        <f t="array" ref="O1941">[1]!table_weight[SprintSpeed]*(('F+ , F-'!O$2-[1]!tbl_gk[[#This Row],[SprintSpeed]])/('F+ , F-'!O$2-'F+ , F-'!O$3))</f>
        <v>9.838758746577414E-3</v>
      </c>
      <c r="P1941" s="2" cm="1">
        <f t="array" ref="P1941">[1]!table_weight[Agility]*(('F+ , F-'!P$2-[1]!tbl_gk[[#This Row],[Agility]])/('F+ , F-'!P$2-'F+ , F-'!P$3))</f>
        <v>5.6165313238632194E-3</v>
      </c>
      <c r="Q1941" s="2" cm="1">
        <f t="array" ref="Q1941">[1]!table_weight[Reactions]*(('F+ , F-'!Q$2-[1]!tbl_gk[[#This Row],[Reactions]])/('F+ , F-'!Q$2-'F+ , F-'!Q$3))</f>
        <v>1.8563112002598775E-3</v>
      </c>
      <c r="R1941" s="2" cm="1">
        <f t="array" ref="R1941">[1]!table_weight[Balance]*(('F+ , F-'!R$2-[1]!tbl_gk[[#This Row],[Balance]])/('F+ , F-'!R$2-'F+ , F-'!R$3))</f>
        <v>2.6076752575079228E-3</v>
      </c>
      <c r="S1941" s="2" cm="1">
        <f t="array" ref="S1941">[1]!table_weight[ShotPower]*(('F+ , F-'!S$2-[1]!tbl_gk[[#This Row],[ShotPower]])/('F+ , F-'!S$2-'F+ , F-'!S$3))</f>
        <v>8.0509323499075268E-3</v>
      </c>
      <c r="T1941" s="2" cm="1">
        <f t="array" ref="T1941">[1]!table_weight[Jumping]*(('F+ , F-'!T$2-[1]!tbl_gk[[#This Row],[Jumping]])/('F+ , F-'!T$2-'F+ , F-'!T$3))</f>
        <v>3.7783251714967009E-3</v>
      </c>
      <c r="U1941" s="2" cm="1">
        <f t="array" ref="U1941">[1]!table_weight[Stamina]*(('F+ , F-'!U$2-[1]!tbl_gk[[#This Row],[Stamina]])/('F+ , F-'!U$2-'F+ , F-'!U$3))</f>
        <v>1.975033612373275E-2</v>
      </c>
      <c r="V1941" s="2" cm="1">
        <f t="array" ref="V1941">[1]!table_weight[Strength]*(('F+ , F-'!V$2-[1]!tbl_gk[[#This Row],[Strength]])/('F+ , F-'!V$2-'F+ , F-'!V$3))</f>
        <v>2.5732684311935858E-2</v>
      </c>
      <c r="W1941" s="2" cm="1">
        <f t="array" ref="W1941">[1]!table_weight[LongShots]*(('F+ , F-'!W$2-[1]!tbl_gk[[#This Row],[LongShots]])/('F+ , F-'!W$2-'F+ , F-'!W$3))</f>
        <v>9.6091773208573719E-3</v>
      </c>
      <c r="X1941" s="2" cm="1">
        <f t="array" ref="X1941">[1]!table_weight[Aggression]*(('F+ , F-'!X$2-[1]!tbl_gk[[#This Row],[Aggression]])/('F+ , F-'!X$2-'F+ , F-'!X$3))</f>
        <v>1.2777608761788841E-2</v>
      </c>
      <c r="Y1941" s="2" cm="1">
        <f t="array" ref="Y1941">[1]!table_weight[Interceptions]*(('F+ , F-'!Y$2-[1]!tbl_gk[[#This Row],[Interceptions]])/('F+ , F-'!Y$2-'F+ , F-'!Y$3))</f>
        <v>2.4931919535197796E-2</v>
      </c>
      <c r="Z1941" s="2" cm="1">
        <f t="array" ref="Z1941">[1]!table_weight[Positioning]*(('F+ , F-'!Z$2-[1]!tbl_gk[[#This Row],[Positioning]])/('F+ , F-'!Z$2-'F+ , F-'!Z$3))</f>
        <v>1.9225568738802474E-3</v>
      </c>
      <c r="AA1941" s="2" cm="1">
        <f t="array" ref="AA1941">[1]!table_weight[Vision]*(('F+ , F-'!AA$2-[1]!tbl_gk[[#This Row],[Vision]])/('F+ , F-'!AA$2-'F+ , F-'!AA$3))</f>
        <v>3.2653889057904818E-2</v>
      </c>
      <c r="AB1941" s="2" cm="1">
        <f t="array" ref="AB1941">[1]!table_weight[Penalties]*(('F+ , F-'!AB$2-[1]!tbl_gk[[#This Row],[Penalties]])/('F+ , F-'!AB$2-'F+ , F-'!AB$3))</f>
        <v>2.427119311369181E-3</v>
      </c>
      <c r="AC1941" s="2" cm="1">
        <f t="array" ref="AC1941">[1]!table_weight[Composure]*(('F+ , F-'!AC$2-[1]!tbl_gk[[#This Row],[Composure]])/('F+ , F-'!AC$2-'F+ , F-'!AC$3))</f>
        <v>1.9214449265847853E-3</v>
      </c>
      <c r="AD1941" s="2" cm="1">
        <f t="array" ref="AD1941">[1]!table_weight[Marking]*(('F+ , F-'!AD$2-[1]!tbl_gk[[#This Row],[Marking]])/('F+ , F-'!AD$2-'F+ , F-'!AD$3))</f>
        <v>2.8394686137308601E-2</v>
      </c>
      <c r="AE1941" s="2" cm="1">
        <f t="array" ref="AE1941">[1]!table_weight[StandingTackle]*(('F+ , F-'!AE$2-[1]!tbl_gk[[#This Row],[StandingTackle]])/('F+ , F-'!AE$2-'F+ , F-'!AE$3))</f>
        <v>2.9141914719869356E-2</v>
      </c>
      <c r="AF1941" s="2" cm="1">
        <f t="array" ref="AF1941">[1]!table_weight[SlidingTackle]*(('F+ , F-'!AF$2-[1]!tbl_gk[[#This Row],[SlidingTackle]])/('F+ , F-'!AF$2-'F+ , F-'!AF$3))</f>
        <v>1.0461200155850536E-2</v>
      </c>
      <c r="AG1941" s="2" cm="1">
        <f t="array" ref="AG1941">[1]!table_weight[GKDiving]*(('F+ , F-'!AG$2-[1]!tbl_gk[[#This Row],[GKDiving]])/('F+ , F-'!AG$2-'F+ , F-'!AG$3))</f>
        <v>5.8076006490213938E-2</v>
      </c>
      <c r="AH1941" s="2" cm="1">
        <f t="array" ref="AH1941">[1]!table_weight[GKHandling]*(('F+ , F-'!AH$2-[1]!tbl_gk[[#This Row],[GKHandling]])/('F+ , F-'!AH$2-'F+ , F-'!AH$3))</f>
        <v>6.0601050250658012E-2</v>
      </c>
      <c r="AI1941" s="2" cm="1">
        <f t="array" ref="AI1941">[1]!table_weight[GKKicking]*(('F+ , F-'!AI$2-[1]!tbl_gk[[#This Row],[GKKicking]])/('F+ , F-'!AI$2-'F+ , F-'!AI$3))</f>
        <v>3.6671737146334017E-2</v>
      </c>
      <c r="AJ1941" s="2" cm="1">
        <f t="array" ref="AJ1941">[1]!table_weight[GKPositioning]*(('F+ , F-'!AJ$2-[1]!tbl_gk[[#This Row],[GKPositioning]])/('F+ , F-'!AJ$2-'F+ , F-'!AJ$3))</f>
        <v>2.4596896866443549E-2</v>
      </c>
      <c r="AK1941" s="2" cm="1">
        <f t="array" ref="AK1941">[1]!table_weight[GKReflexes]*(('F+ , F-'!AK$2-[1]!tbl_gk[[#This Row],[GKReflexes]])/('F+ , F-'!AK$2-'F+ , F-'!AK$3))</f>
        <v>5.4659770814318998E-2</v>
      </c>
    </row>
    <row r="1942" spans="1:37" x14ac:dyDescent="0.55000000000000004">
      <c r="A1942" s="7">
        <f>[1]!tbl_gk[[#This Row],[ID]]</f>
        <v>270141</v>
      </c>
      <c r="B1942" s="1" cm="1">
        <f t="array" ref="B1942">[1]!table_weight[ValueEUR]*(('F+ , F-'!B$2-[1]!tbl_gk[[#This Row],[ValueEUR]])/('F+ , F-'!B$2-'F+ , F-'!B$3))</f>
        <v>6.7628443045963937E-4</v>
      </c>
      <c r="C1942" s="1" cm="1">
        <f t="array" ref="C1942">[1]!table_weight[WageEUR]*(('F+ , F-'!C$2-[1]!tbl_gk[[#This Row],[WageEUR]])/('F+ , F-'!C$2-'F+ , F-'!C$3))</f>
        <v>3.9120935309418161E-4</v>
      </c>
      <c r="D1942" s="1" cm="1">
        <f t="array" ref="D1942">[1]!table_weight[Crossing]*(('F+ , F-'!D$2-[1]!tbl_gk[[#This Row],[Crossing]])/('F+ , F-'!D$2-'F+ , F-'!D$3))</f>
        <v>3.6987814836757178E-2</v>
      </c>
      <c r="E1942" s="1" cm="1">
        <f t="array" ref="E1942">[1]!table_weight[Finishing]*(('F+ , F-'!E$2-[1]!tbl_gk[[#This Row],[Finishing]])/('F+ , F-'!E$2-'F+ , F-'!E$3))</f>
        <v>2.096326437480962E-2</v>
      </c>
      <c r="F1942" s="1" cm="1">
        <f t="array" ref="F1942">[1]!table_weight[HeadingAccuracy]*(('F+ , F-'!F$2-[1]!tbl_gk[[#This Row],[HeadingAccuracy]])/('F+ , F-'!F$2-'F+ , F-'!F$3))</f>
        <v>1.210949849973455E-2</v>
      </c>
      <c r="G1942" s="1" cm="1">
        <f t="array" ref="G1942">[1]!table_weight[ShortPassing]*(('F+ , F-'!G$2-[1]!tbl_gk[[#This Row],[ShortPassing]])/('F+ , F-'!G$2-'F+ , F-'!G$3))</f>
        <v>4.781557995763748E-2</v>
      </c>
      <c r="H1942" s="1" cm="1">
        <f t="array" ref="H1942">[1]!table_weight[Volleys]*(('F+ , F-'!H$2-[1]!tbl_gk[[#This Row],[Volleys]])/('F+ , F-'!H$2-'F+ , F-'!H$3))</f>
        <v>2.4305234057750281E-3</v>
      </c>
      <c r="I1942" s="1" cm="1">
        <f t="array" ref="I1942">[1]!table_weight[Dribbling]*(('F+ , F-'!I$2-[1]!tbl_gk[[#This Row],[Dribbling]])/('F+ , F-'!I$2-'F+ , F-'!I$3))</f>
        <v>1.8579686209743949E-2</v>
      </c>
      <c r="J1942" s="1" cm="1">
        <f t="array" ref="J1942">[1]!table_weight[Curve]*(('F+ , F-'!J$2-[1]!tbl_gk[[#This Row],[Curve]])/('F+ , F-'!J$2-'F+ , F-'!J$3))</f>
        <v>9.295879390190295E-3</v>
      </c>
      <c r="K1942" s="1" cm="1">
        <f t="array" ref="K1942">[1]!table_weight[FKAccuracy]*(('F+ , F-'!K$2-[1]!tbl_gk[[#This Row],[FKAccuracy]])/('F+ , F-'!K$2-'F+ , F-'!K$3))</f>
        <v>9.7353209613629272E-3</v>
      </c>
      <c r="L1942" s="1" cm="1">
        <f t="array" ref="L1942">[1]!table_weight[LongPassing]*(('F+ , F-'!L$2-[1]!tbl_gk[[#This Row],[LongPassing]])/('F+ , F-'!L$2-'F+ , F-'!L$3))</f>
        <v>2.4364084503410925E-2</v>
      </c>
      <c r="M1942" s="1" cm="1">
        <f t="array" ref="M1942">[1]!table_weight[BallControl]*(('F+ , F-'!M$2-[1]!tbl_gk[[#This Row],[BallControl]])/('F+ , F-'!M$2-'F+ , F-'!M$3))</f>
        <v>1.5211439002129552E-2</v>
      </c>
      <c r="N1942" s="1" cm="1">
        <f t="array" ref="N1942">[1]!table_weight[Acceleration]*(('F+ , F-'!N$2-[1]!tbl_gk[[#This Row],[Acceleration]])/('F+ , F-'!N$2-'F+ , F-'!N$3))</f>
        <v>7.8920524705166431E-3</v>
      </c>
      <c r="O1942" s="1" cm="1">
        <f t="array" ref="O1942">[1]!table_weight[SprintSpeed]*(('F+ , F-'!O$2-[1]!tbl_gk[[#This Row],[SprintSpeed]])/('F+ , F-'!O$2-'F+ , F-'!O$3))</f>
        <v>9.2765439610587065E-3</v>
      </c>
      <c r="P1942" s="1" cm="1">
        <f t="array" ref="P1942">[1]!table_weight[Agility]*(('F+ , F-'!P$2-[1]!tbl_gk[[#This Row],[Agility]])/('F+ , F-'!P$2-'F+ , F-'!P$3))</f>
        <v>4.3294095621445646E-3</v>
      </c>
      <c r="Q1942" s="1" cm="1">
        <f t="array" ref="Q1942">[1]!table_weight[Reactions]*(('F+ , F-'!Q$2-[1]!tbl_gk[[#This Row],[Reactions]])/('F+ , F-'!Q$2-'F+ , F-'!Q$3))</f>
        <v>2.1656964003031903E-3</v>
      </c>
      <c r="R1942" s="1" cm="1">
        <f t="array" ref="R1942">[1]!table_weight[Balance]*(('F+ , F-'!R$2-[1]!tbl_gk[[#This Row],[Balance]])/('F+ , F-'!R$2-'F+ , F-'!R$3))</f>
        <v>1.9868001961965125E-3</v>
      </c>
      <c r="S1942" s="1" cm="1">
        <f t="array" ref="S1942">[1]!table_weight[ShotPower]*(('F+ , F-'!S$2-[1]!tbl_gk[[#This Row],[ShotPower]])/('F+ , F-'!S$2-'F+ , F-'!S$3))</f>
        <v>5.1941499031661464E-3</v>
      </c>
      <c r="T1942" s="1" cm="1">
        <f t="array" ref="T1942">[1]!table_weight[Jumping]*(('F+ , F-'!T$2-[1]!tbl_gk[[#This Row],[Jumping]])/('F+ , F-'!T$2-'F+ , F-'!T$3))</f>
        <v>3.3489700383720756E-3</v>
      </c>
      <c r="U1942" s="1" cm="1">
        <f t="array" ref="U1942">[1]!table_weight[Stamina]*(('F+ , F-'!U$2-[1]!tbl_gk[[#This Row],[Stamina]])/('F+ , F-'!U$2-'F+ , F-'!U$3))</f>
        <v>1.88916258574835E-2</v>
      </c>
      <c r="V1942" s="1" cm="1">
        <f t="array" ref="V1942">[1]!table_weight[Strength]*(('F+ , F-'!V$2-[1]!tbl_gk[[#This Row],[Strength]])/('F+ , F-'!V$2-'F+ , F-'!V$3))</f>
        <v>4.4366697089544584E-3</v>
      </c>
      <c r="W1942" s="1" cm="1">
        <f t="array" ref="W1942">[1]!table_weight[LongShots]*(('F+ , F-'!W$2-[1]!tbl_gk[[#This Row],[LongShots]])/('F+ , F-'!W$2-'F+ , F-'!W$3))</f>
        <v>9.6091773208573719E-3</v>
      </c>
      <c r="X1942" s="1" cm="1">
        <f t="array" ref="X1942">[1]!table_weight[Aggression]*(('F+ , F-'!X$2-[1]!tbl_gk[[#This Row],[Aggression]])/('F+ , F-'!X$2-'F+ , F-'!X$3))</f>
        <v>1.7645269242470306E-2</v>
      </c>
      <c r="Y1942" s="1" cm="1">
        <f t="array" ref="Y1942">[1]!table_weight[Interceptions]*(('F+ , F-'!Y$2-[1]!tbl_gk[[#This Row],[Interceptions]])/('F+ , F-'!Y$2-'F+ , F-'!Y$3))</f>
        <v>2.2854259573931314E-2</v>
      </c>
      <c r="Z1942" s="1" cm="1">
        <f t="array" ref="Z1942">[1]!table_weight[Positioning]*(('F+ , F-'!Z$2-[1]!tbl_gk[[#This Row],[Positioning]])/('F+ , F-'!Z$2-'F+ , F-'!Z$3))</f>
        <v>1.7746678835817667E-3</v>
      </c>
      <c r="AA1942" s="1" cm="1">
        <f t="array" ref="AA1942">[1]!table_weight[Vision]*(('F+ , F-'!AA$2-[1]!tbl_gk[[#This Row],[Vision]])/('F+ , F-'!AA$2-'F+ , F-'!AA$3))</f>
        <v>2.3425616063279545E-2</v>
      </c>
      <c r="AB1942" s="1" cm="1">
        <f t="array" ref="AB1942">[1]!table_weight[Penalties]*(('F+ , F-'!AB$2-[1]!tbl_gk[[#This Row],[Penalties]])/('F+ , F-'!AB$2-'F+ , F-'!AB$3))</f>
        <v>2.4662663970364263E-3</v>
      </c>
      <c r="AC1942" s="1" cm="1">
        <f t="array" ref="AC1942">[1]!table_weight[Composure]*(('F+ , F-'!AC$2-[1]!tbl_gk[[#This Row],[Composure]])/('F+ , F-'!AC$2-'F+ , F-'!AC$3))</f>
        <v>1.7079510458531426E-3</v>
      </c>
      <c r="AD1942" s="1" cm="1">
        <f t="array" ref="AD1942">[1]!table_weight[Marking]*(('F+ , F-'!AD$2-[1]!tbl_gk[[#This Row],[Marking]])/('F+ , F-'!AD$2-'F+ , F-'!AD$3))</f>
        <v>3.6282098953227655E-2</v>
      </c>
      <c r="AE1942" s="1" cm="1">
        <f t="array" ref="AE1942">[1]!table_weight[StandingTackle]*(('F+ , F-'!AE$2-[1]!tbl_gk[[#This Row],[StandingTackle]])/('F+ , F-'!AE$2-'F+ , F-'!AE$3))</f>
        <v>2.9141914719869356E-2</v>
      </c>
      <c r="AF1942" s="1" cm="1">
        <f t="array" ref="AF1942">[1]!table_weight[SlidingTackle]*(('F+ , F-'!AF$2-[1]!tbl_gk[[#This Row],[SlidingTackle]])/('F+ , F-'!AF$2-'F+ , F-'!AF$3))</f>
        <v>1.0461200155850536E-2</v>
      </c>
      <c r="AG1942" s="1" cm="1">
        <f t="array" ref="AG1942">[1]!table_weight[GKDiving]*(('F+ , F-'!AG$2-[1]!tbl_gk[[#This Row],[GKDiving]])/('F+ , F-'!AG$2-'F+ , F-'!AG$3))</f>
        <v>3.4162356758949373E-2</v>
      </c>
      <c r="AH1942" s="1" cm="1">
        <f t="array" ref="AH1942">[1]!table_weight[GKHandling]*(('F+ , F-'!AH$2-[1]!tbl_gk[[#This Row],[GKHandling]])/('F+ , F-'!AH$2-'F+ , F-'!AH$3))</f>
        <v>3.7430060448935834E-2</v>
      </c>
      <c r="AI1942" s="1" cm="1">
        <f t="array" ref="AI1942">[1]!table_weight[GKKicking]*(('F+ , F-'!AI$2-[1]!tbl_gk[[#This Row],[GKKicking]])/('F+ , F-'!AI$2-'F+ , F-'!AI$3))</f>
        <v>2.414968055978094E-2</v>
      </c>
      <c r="AJ1942" s="1" cm="1">
        <f t="array" ref="AJ1942">[1]!table_weight[GKPositioning]*(('F+ , F-'!AJ$2-[1]!tbl_gk[[#This Row],[GKPositioning]])/('F+ , F-'!AJ$2-'F+ , F-'!AJ$3))</f>
        <v>1.3875172591327129E-2</v>
      </c>
      <c r="AK1942" s="1" cm="1">
        <f t="array" ref="AK1942">[1]!table_weight[GKReflexes]*(('F+ , F-'!AK$2-[1]!tbl_gk[[#This Row],[GKReflexes]])/('F+ , F-'!AK$2-'F+ , F-'!AK$3))</f>
        <v>4.0083831930500594E-2</v>
      </c>
    </row>
    <row r="1943" spans="1:37" x14ac:dyDescent="0.55000000000000004">
      <c r="A1943" s="8">
        <f>[1]!tbl_gk[[#This Row],[ID]]</f>
        <v>270351</v>
      </c>
      <c r="B1943" s="2" cm="1">
        <f t="array" ref="B1943">[1]!table_weight[ValueEUR]*(('F+ , F-'!B$2-[1]!tbl_gk[[#This Row],[ValueEUR]])/('F+ , F-'!B$2-'F+ , F-'!B$3))</f>
        <v>2.132873306470154E-4</v>
      </c>
      <c r="C1943" s="2" cm="1">
        <f t="array" ref="C1943">[1]!table_weight[WageEUR]*(('F+ , F-'!C$2-[1]!tbl_gk[[#This Row],[WageEUR]])/('F+ , F-'!C$2-'F+ , F-'!C$3))</f>
        <v>0</v>
      </c>
      <c r="D1943" s="2" cm="1">
        <f t="array" ref="D1943">[1]!table_weight[Crossing]*(('F+ , F-'!D$2-[1]!tbl_gk[[#This Row],[Crossing]])/('F+ , F-'!D$2-'F+ , F-'!D$3))</f>
        <v>3.81086577105983E-2</v>
      </c>
      <c r="E1943" s="2" cm="1">
        <f t="array" ref="E1943">[1]!table_weight[Finishing]*(('F+ , F-'!E$2-[1]!tbl_gk[[#This Row],[Finishing]])/('F+ , F-'!E$2-'F+ , F-'!E$3))</f>
        <v>1.8966763005780131E-2</v>
      </c>
      <c r="F1943" s="2" cm="1">
        <f t="array" ref="F1943">[1]!table_weight[HeadingAccuracy]*(('F+ , F-'!F$2-[1]!tbl_gk[[#This Row],[HeadingAccuracy]])/('F+ , F-'!F$2-'F+ , F-'!F$3))</f>
        <v>1.0439222844598752E-2</v>
      </c>
      <c r="G1943" s="2" cm="1">
        <f t="array" ref="G1943">[1]!table_weight[ShortPassing]*(('F+ , F-'!G$2-[1]!tbl_gk[[#This Row],[ShortPassing]])/('F+ , F-'!G$2-'F+ , F-'!G$3))</f>
        <v>4.781557995763748E-2</v>
      </c>
      <c r="H1943" s="2" cm="1">
        <f t="array" ref="H1943">[1]!table_weight[Volleys]*(('F+ , F-'!H$2-[1]!tbl_gk[[#This Row],[Volleys]])/('F+ , F-'!H$2-'F+ , F-'!H$3))</f>
        <v>1.9675665665797848E-3</v>
      </c>
      <c r="I1943" s="2" cm="1">
        <f t="array" ref="I1943">[1]!table_weight[Dribbling]*(('F+ , F-'!I$2-[1]!tbl_gk[[#This Row],[Dribbling]])/('F+ , F-'!I$2-'F+ , F-'!I$3))</f>
        <v>2.1513320874440363E-2</v>
      </c>
      <c r="J1943" s="2" cm="1">
        <f t="array" ref="J1943">[1]!table_weight[Curve]*(('F+ , F-'!J$2-[1]!tbl_gk[[#This Row],[Curve]])/('F+ , F-'!J$2-'F+ , F-'!J$3))</f>
        <v>9.4648953791028455E-3</v>
      </c>
      <c r="K1943" s="2" cm="1">
        <f t="array" ref="K1943">[1]!table_weight[FKAccuracy]*(('F+ , F-'!K$2-[1]!tbl_gk[[#This Row],[FKAccuracy]])/('F+ , F-'!K$2-'F+ , F-'!K$3))</f>
        <v>9.4310921813203358E-3</v>
      </c>
      <c r="L1943" s="2" cm="1">
        <f t="array" ref="L1943">[1]!table_weight[LongPassing]*(('F+ , F-'!L$2-[1]!tbl_gk[[#This Row],[LongPassing]])/('F+ , F-'!L$2-'F+ , F-'!L$3))</f>
        <v>2.8154053203941515E-2</v>
      </c>
      <c r="M1943" s="2" cm="1">
        <f t="array" ref="M1943">[1]!table_weight[BallControl]*(('F+ , F-'!M$2-[1]!tbl_gk[[#This Row],[BallControl]])/('F+ , F-'!M$2-'F+ , F-'!M$3))</f>
        <v>1.5646051545047536E-2</v>
      </c>
      <c r="N1943" s="2" cm="1">
        <f t="array" ref="N1943">[1]!table_weight[Acceleration]*(('F+ , F-'!N$2-[1]!tbl_gk[[#This Row],[Acceleration]])/('F+ , F-'!N$2-'F+ , F-'!N$3))</f>
        <v>1.1274360672166632E-2</v>
      </c>
      <c r="O1943" s="2" cm="1">
        <f t="array" ref="O1943">[1]!table_weight[SprintSpeed]*(('F+ , F-'!O$2-[1]!tbl_gk[[#This Row],[SprintSpeed]])/('F+ , F-'!O$2-'F+ , F-'!O$3))</f>
        <v>9.5576513538180603E-3</v>
      </c>
      <c r="P1943" s="2" cm="1">
        <f t="array" ref="P1943">[1]!table_weight[Agility]*(('F+ , F-'!P$2-[1]!tbl_gk[[#This Row],[Agility]])/('F+ , F-'!P$2-'F+ , F-'!P$3))</f>
        <v>5.4995202546160686E-3</v>
      </c>
      <c r="Q1943" s="2" cm="1">
        <f t="array" ref="Q1943">[1]!table_weight[Reactions]*(('F+ , F-'!Q$2-[1]!tbl_gk[[#This Row],[Reactions]])/('F+ , F-'!Q$2-'F+ , F-'!Q$3))</f>
        <v>2.3203890003248469E-3</v>
      </c>
      <c r="R1943" s="2" cm="1">
        <f t="array" ref="R1943">[1]!table_weight[Balance]*(('F+ , F-'!R$2-[1]!tbl_gk[[#This Row],[Balance]])/('F+ , F-'!R$2-'F+ , F-'!R$3))</f>
        <v>2.9181127881636282E-3</v>
      </c>
      <c r="S1943" s="2" cm="1">
        <f t="array" ref="S1943">[1]!table_weight[ShotPower]*(('F+ , F-'!S$2-[1]!tbl_gk[[#This Row],[ShotPower]])/('F+ , F-'!S$2-'F+ , F-'!S$3))</f>
        <v>6.2329798837993753E-3</v>
      </c>
      <c r="T1943" s="2" cm="1">
        <f t="array" ref="T1943">[1]!table_weight[Jumping]*(('F+ , F-'!T$2-[1]!tbl_gk[[#This Row],[Jumping]])/('F+ , F-'!T$2-'F+ , F-'!T$3))</f>
        <v>4.3794223578711763E-3</v>
      </c>
      <c r="U1943" s="2" cm="1">
        <f t="array" ref="U1943">[1]!table_weight[Stamina]*(('F+ , F-'!U$2-[1]!tbl_gk[[#This Row],[Stamina]])/('F+ , F-'!U$2-'F+ , F-'!U$3))</f>
        <v>1.88916258574835E-2</v>
      </c>
      <c r="V1943" s="2" cm="1">
        <f t="array" ref="V1943">[1]!table_weight[Strength]*(('F+ , F-'!V$2-[1]!tbl_gk[[#This Row],[Strength]])/('F+ , F-'!V$2-'F+ , F-'!V$3))</f>
        <v>3.8155359497008344E-2</v>
      </c>
      <c r="W1943" s="2" cm="1">
        <f t="array" ref="W1943">[1]!table_weight[LongShots]*(('F+ , F-'!W$2-[1]!tbl_gk[[#This Row],[LongShots]])/('F+ , F-'!W$2-'F+ , F-'!W$3))</f>
        <v>1.0388299806332293E-2</v>
      </c>
      <c r="X1943" s="2" cm="1">
        <f t="array" ref="X1943">[1]!table_weight[Aggression]*(('F+ , F-'!X$2-[1]!tbl_gk[[#This Row],[Aggression]])/('F+ , F-'!X$2-'F+ , F-'!X$3))</f>
        <v>1.7036811682385123E-2</v>
      </c>
      <c r="Y1943" s="2" cm="1">
        <f t="array" ref="Y1943">[1]!table_weight[Interceptions]*(('F+ , F-'!Y$2-[1]!tbl_gk[[#This Row],[Interceptions]])/('F+ , F-'!Y$2-'F+ , F-'!Y$3))</f>
        <v>2.2854259573931314E-2</v>
      </c>
      <c r="Z1943" s="2" cm="1">
        <f t="array" ref="Z1943">[1]!table_weight[Positioning]*(('F+ , F-'!Z$2-[1]!tbl_gk[[#This Row],[Positioning]])/('F+ , F-'!Z$2-'F+ , F-'!Z$3))</f>
        <v>1.9225568738802474E-3</v>
      </c>
      <c r="AA1943" s="2" cm="1">
        <f t="array" ref="AA1943">[1]!table_weight[Vision]*(('F+ , F-'!AA$2-[1]!tbl_gk[[#This Row],[Vision]])/('F+ , F-'!AA$2-'F+ , F-'!AA$3))</f>
        <v>2.4135483216712255E-2</v>
      </c>
      <c r="AB1943" s="2" cm="1">
        <f t="array" ref="AB1943">[1]!table_weight[Penalties]*(('F+ , F-'!AB$2-[1]!tbl_gk[[#This Row],[Penalties]])/('F+ , F-'!AB$2-'F+ , F-'!AB$3))</f>
        <v>2.5054134827036706E-3</v>
      </c>
      <c r="AC1943" s="2" cm="1">
        <f t="array" ref="AC1943">[1]!table_weight[Composure]*(('F+ , F-'!AC$2-[1]!tbl_gk[[#This Row],[Composure]])/('F+ , F-'!AC$2-'F+ , F-'!AC$3))</f>
        <v>2.401806158230982E-3</v>
      </c>
      <c r="AD1943" s="2" cm="1">
        <f t="array" ref="AD1943">[1]!table_weight[Marking]*(('F+ , F-'!AD$2-[1]!tbl_gk[[#This Row],[Marking]])/('F+ , F-'!AD$2-'F+ , F-'!AD$3))</f>
        <v>3.4704616390043845E-2</v>
      </c>
      <c r="AE1943" s="2" cm="1">
        <f t="array" ref="AE1943">[1]!table_weight[StandingTackle]*(('F+ , F-'!AE$2-[1]!tbl_gk[[#This Row],[StandingTackle]])/('F+ , F-'!AE$2-'F+ , F-'!AE$3))</f>
        <v>2.6900228972187096E-2</v>
      </c>
      <c r="AF1943" s="2" cm="1">
        <f t="array" ref="AF1943">[1]!table_weight[SlidingTackle]*(('F+ , F-'!AF$2-[1]!tbl_gk[[#This Row],[SlidingTackle]])/('F+ , F-'!AF$2-'F+ , F-'!AF$3))</f>
        <v>1.0461200155850536E-2</v>
      </c>
      <c r="AG1943" s="2" cm="1">
        <f t="array" ref="AG1943">[1]!table_weight[GKDiving]*(('F+ , F-'!AG$2-[1]!tbl_gk[[#This Row],[GKDiving]])/('F+ , F-'!AG$2-'F+ , F-'!AG$3))</f>
        <v>5.2951652976371534E-2</v>
      </c>
      <c r="AH1943" s="2" cm="1">
        <f t="array" ref="AH1943">[1]!table_weight[GKHandling]*(('F+ , F-'!AH$2-[1]!tbl_gk[[#This Row],[GKHandling]])/('F+ , F-'!AH$2-'F+ , F-'!AH$3))</f>
        <v>4.9906747265247783E-2</v>
      </c>
      <c r="AI1943" s="2" cm="1">
        <f t="array" ref="AI1943">[1]!table_weight[GKKicking]*(('F+ , F-'!AI$2-[1]!tbl_gk[[#This Row],[GKKicking]])/('F+ , F-'!AI$2-'F+ , F-'!AI$3))</f>
        <v>2.8621843626407038E-2</v>
      </c>
      <c r="AJ1943" s="2" cm="1">
        <f t="array" ref="AJ1943">[1]!table_weight[GKPositioning]*(('F+ , F-'!AJ$2-[1]!tbl_gk[[#This Row],[GKPositioning]])/('F+ , F-'!AJ$2-'F+ , F-'!AJ$3))</f>
        <v>2.0182069223748555E-2</v>
      </c>
      <c r="AK1943" s="2" cm="1">
        <f t="array" ref="AK1943">[1]!table_weight[GKReflexes]*(('F+ , F-'!AK$2-[1]!tbl_gk[[#This Row],[GKReflexes]])/('F+ , F-'!AK$2-'F+ , F-'!AK$3))</f>
        <v>5.2837778453841702E-2</v>
      </c>
    </row>
    <row r="1944" spans="1:37" x14ac:dyDescent="0.55000000000000004">
      <c r="A1944" s="7">
        <f>[1]!tbl_gk[[#This Row],[ID]]</f>
        <v>270365</v>
      </c>
      <c r="B1944" s="1" cm="1">
        <f t="array" ref="B1944">[1]!table_weight[ValueEUR]*(('F+ , F-'!B$2-[1]!tbl_gk[[#This Row],[ValueEUR]])/('F+ , F-'!B$2-'F+ , F-'!B$3))</f>
        <v>1.3612114734491143E-4</v>
      </c>
      <c r="C1944" s="1" cm="1">
        <f t="array" ref="C1944">[1]!table_weight[WageEUR]*(('F+ , F-'!C$2-[1]!tbl_gk[[#This Row],[WageEUR]])/('F+ , F-'!C$2-'F+ , F-'!C$3))</f>
        <v>7.8241870618836313E-5</v>
      </c>
      <c r="D1944" s="1" cm="1">
        <f t="array" ref="D1944">[1]!table_weight[Crossing]*(('F+ , F-'!D$2-[1]!tbl_gk[[#This Row],[Crossing]])/('F+ , F-'!D$2-'F+ , F-'!D$3))</f>
        <v>3.81086577105983E-2</v>
      </c>
      <c r="E1944" s="1" cm="1">
        <f t="array" ref="E1944">[1]!table_weight[Finishing]*(('F+ , F-'!E$2-[1]!tbl_gk[[#This Row],[Finishing]])/('F+ , F-'!E$2-'F+ , F-'!E$3))</f>
        <v>2.096326437480962E-2</v>
      </c>
      <c r="F1944" s="1" cm="1">
        <f t="array" ref="F1944">[1]!table_weight[HeadingAccuracy]*(('F+ , F-'!F$2-[1]!tbl_gk[[#This Row],[HeadingAccuracy]])/('F+ , F-'!F$2-'F+ , F-'!F$3))</f>
        <v>1.210949849973455E-2</v>
      </c>
      <c r="G1944" s="1" cm="1">
        <f t="array" ref="G1944">[1]!table_weight[ShortPassing]*(('F+ , F-'!G$2-[1]!tbl_gk[[#This Row],[ShortPassing]])/('F+ , F-'!G$2-'F+ , F-'!G$3))</f>
        <v>5.3440942305594832E-2</v>
      </c>
      <c r="H1944" s="1" cm="1">
        <f t="array" ref="H1944">[1]!table_weight[Volleys]*(('F+ , F-'!H$2-[1]!tbl_gk[[#This Row],[Volleys]])/('F+ , F-'!H$2-'F+ , F-'!H$3))</f>
        <v>1.9675665665797848E-3</v>
      </c>
      <c r="I1944" s="1" cm="1">
        <f t="array" ref="I1944">[1]!table_weight[Dribbling]*(('F+ , F-'!I$2-[1]!tbl_gk[[#This Row],[Dribbling]])/('F+ , F-'!I$2-'F+ , F-'!I$3))</f>
        <v>2.1513320874440363E-2</v>
      </c>
      <c r="J1944" s="1" cm="1">
        <f t="array" ref="J1944">[1]!table_weight[Curve]*(('F+ , F-'!J$2-[1]!tbl_gk[[#This Row],[Curve]])/('F+ , F-'!J$2-'F+ , F-'!J$3))</f>
        <v>9.9719433458404991E-3</v>
      </c>
      <c r="K1944" s="1" cm="1">
        <f t="array" ref="K1944">[1]!table_weight[FKAccuracy]*(('F+ , F-'!K$2-[1]!tbl_gk[[#This Row],[FKAccuracy]])/('F+ , F-'!K$2-'F+ , F-'!K$3))</f>
        <v>9.5832065713416324E-3</v>
      </c>
      <c r="L1944" s="1" cm="1">
        <f t="array" ref="L1944">[1]!table_weight[LongPassing]*(('F+ , F-'!L$2-[1]!tbl_gk[[#This Row],[LongPassing]])/('F+ , F-'!L$2-'F+ , F-'!L$3))</f>
        <v>2.5988356803638323E-2</v>
      </c>
      <c r="M1944" s="1" cm="1">
        <f t="array" ref="M1944">[1]!table_weight[BallControl]*(('F+ , F-'!M$2-[1]!tbl_gk[[#This Row],[BallControl]])/('F+ , F-'!M$2-'F+ , F-'!M$3))</f>
        <v>1.2603763744621627E-2</v>
      </c>
      <c r="N1944" s="1" cm="1">
        <f t="array" ref="N1944">[1]!table_weight[Acceleration]*(('F+ , F-'!N$2-[1]!tbl_gk[[#This Row],[Acceleration]])/('F+ , F-'!N$2-'F+ , F-'!N$3))</f>
        <v>2.2548721344333262E-3</v>
      </c>
      <c r="O1944" s="1" cm="1">
        <f t="array" ref="O1944">[1]!table_weight[SprintSpeed]*(('F+ , F-'!O$2-[1]!tbl_gk[[#This Row],[SprintSpeed]])/('F+ , F-'!O$2-'F+ , F-'!O$3))</f>
        <v>9.838758746577414E-3</v>
      </c>
      <c r="P1944" s="1" cm="1">
        <f t="array" ref="P1944">[1]!table_weight[Agility]*(('F+ , F-'!P$2-[1]!tbl_gk[[#This Row],[Agility]])/('F+ , F-'!P$2-'F+ , F-'!P$3))</f>
        <v>3.744354215908813E-3</v>
      </c>
      <c r="Q1944" s="1" cm="1">
        <f t="array" ref="Q1944">[1]!table_weight[Reactions]*(('F+ , F-'!Q$2-[1]!tbl_gk[[#This Row],[Reactions]])/('F+ , F-'!Q$2-'F+ , F-'!Q$3))</f>
        <v>2.0110038002815341E-3</v>
      </c>
      <c r="R1944" s="1" cm="1">
        <f t="array" ref="R1944">[1]!table_weight[Balance]*(('F+ , F-'!R$2-[1]!tbl_gk[[#This Row],[Balance]])/('F+ , F-'!R$2-'F+ , F-'!R$3))</f>
        <v>1.9247126900653719E-3</v>
      </c>
      <c r="S1944" s="1" cm="1">
        <f t="array" ref="S1944">[1]!table_weight[ShotPower]*(('F+ , F-'!S$2-[1]!tbl_gk[[#This Row],[ShotPower]])/('F+ , F-'!S$2-'F+ , F-'!S$3))</f>
        <v>7.0121023692742987E-3</v>
      </c>
      <c r="T1944" s="1" cm="1">
        <f t="array" ref="T1944">[1]!table_weight[Jumping]*(('F+ , F-'!T$2-[1]!tbl_gk[[#This Row],[Jumping]])/('F+ , F-'!T$2-'F+ , F-'!T$3))</f>
        <v>3.1772279851222255E-3</v>
      </c>
      <c r="U1944" s="1" cm="1">
        <f t="array" ref="U1944">[1]!table_weight[Stamina]*(('F+ , F-'!U$2-[1]!tbl_gk[[#This Row],[Stamina]])/('F+ , F-'!U$2-'F+ , F-'!U$3))</f>
        <v>2.4043887454978999E-2</v>
      </c>
      <c r="V1944" s="1" cm="1">
        <f t="array" ref="V1944">[1]!table_weight[Strength]*(('F+ , F-'!V$2-[1]!tbl_gk[[#This Row],[Strength]])/('F+ , F-'!V$2-'F+ , F-'!V$3))</f>
        <v>2.9282020079099427E-2</v>
      </c>
      <c r="W1944" s="1" cm="1">
        <f t="array" ref="W1944">[1]!table_weight[LongShots]*(('F+ , F-'!W$2-[1]!tbl_gk[[#This Row],[LongShots]])/('F+ , F-'!W$2-'F+ , F-'!W$3))</f>
        <v>1.0128592311173986E-2</v>
      </c>
      <c r="X1944" s="1" cm="1">
        <f t="array" ref="X1944">[1]!table_weight[Aggression]*(('F+ , F-'!X$2-[1]!tbl_gk[[#This Row],[Aggression]])/('F+ , F-'!X$2-'F+ , F-'!X$3))</f>
        <v>1.7036811682385123E-2</v>
      </c>
      <c r="Y1944" s="1" cm="1">
        <f t="array" ref="Y1944">[1]!table_weight[Interceptions]*(('F+ , F-'!Y$2-[1]!tbl_gk[[#This Row],[Interceptions]])/('F+ , F-'!Y$2-'F+ , F-'!Y$3))</f>
        <v>2.2854259573931314E-2</v>
      </c>
      <c r="Z1944" s="1" cm="1">
        <f t="array" ref="Z1944">[1]!table_weight[Positioning]*(('F+ , F-'!Z$2-[1]!tbl_gk[[#This Row],[Positioning]])/('F+ , F-'!Z$2-'F+ , F-'!Z$3))</f>
        <v>1.7746678835817667E-3</v>
      </c>
      <c r="AA1944" s="1" cm="1">
        <f t="array" ref="AA1944">[1]!table_weight[Vision]*(('F+ , F-'!AA$2-[1]!tbl_gk[[#This Row],[Vision]])/('F+ , F-'!AA$2-'F+ , F-'!AA$3))</f>
        <v>2.6974951830443111E-2</v>
      </c>
      <c r="AB1944" s="1" cm="1">
        <f t="array" ref="AB1944">[1]!table_weight[Penalties]*(('F+ , F-'!AB$2-[1]!tbl_gk[[#This Row],[Penalties]])/('F+ , F-'!AB$2-'F+ , F-'!AB$3))</f>
        <v>2.3488251400346914E-3</v>
      </c>
      <c r="AC1944" s="1" cm="1">
        <f t="array" ref="AC1944">[1]!table_weight[Composure]*(('F+ , F-'!AC$2-[1]!tbl_gk[[#This Row],[Composure]])/('F+ , F-'!AC$2-'F+ , F-'!AC$3))</f>
        <v>2.5619265687797138E-3</v>
      </c>
      <c r="AD1944" s="1" cm="1">
        <f t="array" ref="AD1944">[1]!table_weight[Marking]*(('F+ , F-'!AD$2-[1]!tbl_gk[[#This Row],[Marking]])/('F+ , F-'!AD$2-'F+ , F-'!AD$3))</f>
        <v>3.7859581516411465E-2</v>
      </c>
      <c r="AE1944" s="1" cm="1">
        <f t="array" ref="AE1944">[1]!table_weight[StandingTackle]*(('F+ , F-'!AE$2-[1]!tbl_gk[[#This Row],[StandingTackle]])/('F+ , F-'!AE$2-'F+ , F-'!AE$3))</f>
        <v>2.465854322450484E-2</v>
      </c>
      <c r="AF1944" s="1" cm="1">
        <f t="array" ref="AF1944">[1]!table_weight[SlidingTackle]*(('F+ , F-'!AF$2-[1]!tbl_gk[[#This Row],[SlidingTackle]])/('F+ , F-'!AF$2-'F+ , F-'!AF$3))</f>
        <v>1.0461200155850536E-2</v>
      </c>
      <c r="AG1944" s="1" cm="1">
        <f t="array" ref="AG1944">[1]!table_weight[GKDiving]*(('F+ , F-'!AG$2-[1]!tbl_gk[[#This Row],[GKDiving]])/('F+ , F-'!AG$2-'F+ , F-'!AG$3))</f>
        <v>4.7827299462529123E-2</v>
      </c>
      <c r="AH1944" s="1" cm="1">
        <f t="array" ref="AH1944">[1]!table_weight[GKHandling]*(('F+ , F-'!AH$2-[1]!tbl_gk[[#This Row],[GKHandling]])/('F+ , F-'!AH$2-'F+ , F-'!AH$3))</f>
        <v>5.5253898757952898E-2</v>
      </c>
      <c r="AI1944" s="1" cm="1">
        <f t="array" ref="AI1944">[1]!table_weight[GKKicking]*(('F+ , F-'!AI$2-[1]!tbl_gk[[#This Row],[GKKicking]])/('F+ , F-'!AI$2-'F+ , F-'!AI$3))</f>
        <v>3.2199574079707916E-2</v>
      </c>
      <c r="AJ1944" s="1" cm="1">
        <f t="array" ref="AJ1944">[1]!table_weight[GKPositioning]*(('F+ , F-'!AJ$2-[1]!tbl_gk[[#This Row],[GKPositioning]])/('F+ , F-'!AJ$2-'F+ , F-'!AJ$3))</f>
        <v>2.2074138213474981E-2</v>
      </c>
      <c r="AK1944" s="1" cm="1">
        <f t="array" ref="AK1944">[1]!table_weight[GKReflexes]*(('F+ , F-'!AK$2-[1]!tbl_gk[[#This Row],[GKReflexes]])/('F+ , F-'!AK$2-'F+ , F-'!AK$3))</f>
        <v>5.4659770814318998E-2</v>
      </c>
    </row>
    <row r="1945" spans="1:37" x14ac:dyDescent="0.55000000000000004">
      <c r="A1945" s="8">
        <f>[1]!tbl_gk[[#This Row],[ID]]</f>
        <v>270372</v>
      </c>
      <c r="B1945" s="2" cm="1">
        <f t="array" ref="B1945">[1]!table_weight[ValueEUR]*(('F+ , F-'!B$2-[1]!tbl_gk[[#This Row],[ValueEUR]])/('F+ , F-'!B$2-'F+ , F-'!B$3))</f>
        <v>1.9013747565638421E-4</v>
      </c>
      <c r="C1945" s="2" cm="1">
        <f t="array" ref="C1945">[1]!table_weight[WageEUR]*(('F+ , F-'!C$2-[1]!tbl_gk[[#This Row],[WageEUR]])/('F+ , F-'!C$2-'F+ , F-'!C$3))</f>
        <v>7.8241870618836313E-5</v>
      </c>
      <c r="D1945" s="2" cm="1">
        <f t="array" ref="D1945">[1]!table_weight[Crossing]*(('F+ , F-'!D$2-[1]!tbl_gk[[#This Row],[Crossing]])/('F+ , F-'!D$2-'F+ , F-'!D$3))</f>
        <v>3.81086577105983E-2</v>
      </c>
      <c r="E1945" s="2" cm="1">
        <f t="array" ref="E1945">[1]!table_weight[Finishing]*(('F+ , F-'!E$2-[1]!tbl_gk[[#This Row],[Finishing]])/('F+ , F-'!E$2-'F+ , F-'!E$3))</f>
        <v>1.9965013690294877E-2</v>
      </c>
      <c r="F1945" s="2" cm="1">
        <f t="array" ref="F1945">[1]!table_weight[HeadingAccuracy]*(('F+ , F-'!F$2-[1]!tbl_gk[[#This Row],[HeadingAccuracy]])/('F+ , F-'!F$2-'F+ , F-'!F$3))</f>
        <v>1.1274360672166649E-2</v>
      </c>
      <c r="G1945" s="2" cm="1">
        <f t="array" ref="G1945">[1]!table_weight[ShortPassing]*(('F+ , F-'!G$2-[1]!tbl_gk[[#This Row],[ShortPassing]])/('F+ , F-'!G$2-'F+ , F-'!G$3))</f>
        <v>4.9221920544626818E-2</v>
      </c>
      <c r="H1945" s="2" cm="1">
        <f t="array" ref="H1945">[1]!table_weight[Volleys]*(('F+ , F-'!H$2-[1]!tbl_gk[[#This Row],[Volleys]])/('F+ , F-'!H$2-'F+ , F-'!H$3))</f>
        <v>2.3147841959762173E-3</v>
      </c>
      <c r="I1945" s="2" cm="1">
        <f t="array" ref="I1945">[1]!table_weight[Dribbling]*(('F+ , F-'!I$2-[1]!tbl_gk[[#This Row],[Dribbling]])/('F+ , F-'!I$2-'F+ , F-'!I$3))</f>
        <v>1.7601807988178481E-2</v>
      </c>
      <c r="J1945" s="2" cm="1">
        <f t="array" ref="J1945">[1]!table_weight[Curve]*(('F+ , F-'!J$2-[1]!tbl_gk[[#This Row],[Curve]])/('F+ , F-'!J$2-'F+ , F-'!J$3))</f>
        <v>9.4648953791028455E-3</v>
      </c>
      <c r="K1945" s="2" cm="1">
        <f t="array" ref="K1945">[1]!table_weight[FKAccuracy]*(('F+ , F-'!K$2-[1]!tbl_gk[[#This Row],[FKAccuracy]])/('F+ , F-'!K$2-'F+ , F-'!K$3))</f>
        <v>9.1268634012777444E-3</v>
      </c>
      <c r="L1945" s="2" cm="1">
        <f t="array" ref="L1945">[1]!table_weight[LongPassing]*(('F+ , F-'!L$2-[1]!tbl_gk[[#This Row],[LongPassing]])/('F+ , F-'!L$2-'F+ , F-'!L$3))</f>
        <v>2.7612629103865718E-2</v>
      </c>
      <c r="M1945" s="2" cm="1">
        <f t="array" ref="M1945">[1]!table_weight[BallControl]*(('F+ , F-'!M$2-[1]!tbl_gk[[#This Row],[BallControl]])/('F+ , F-'!M$2-'F+ , F-'!M$3))</f>
        <v>1.3472988830457604E-2</v>
      </c>
      <c r="N1945" s="2" cm="1">
        <f t="array" ref="N1945">[1]!table_weight[Acceleration]*(('F+ , F-'!N$2-[1]!tbl_gk[[#This Row],[Acceleration]])/('F+ , F-'!N$2-'F+ , F-'!N$3))</f>
        <v>8.3430268974033078E-3</v>
      </c>
      <c r="O1945" s="2" cm="1">
        <f t="array" ref="O1945">[1]!table_weight[SprintSpeed]*(('F+ , F-'!O$2-[1]!tbl_gk[[#This Row],[SprintSpeed]])/('F+ , F-'!O$2-'F+ , F-'!O$3))</f>
        <v>1.0400973532096125E-2</v>
      </c>
      <c r="P1945" s="2" cm="1">
        <f t="array" ref="P1945">[1]!table_weight[Agility]*(('F+ , F-'!P$2-[1]!tbl_gk[[#This Row],[Agility]])/('F+ , F-'!P$2-'F+ , F-'!P$3))</f>
        <v>5.4995202546160686E-3</v>
      </c>
      <c r="Q1945" s="2" cm="1">
        <f t="array" ref="Q1945">[1]!table_weight[Reactions]*(('F+ , F-'!Q$2-[1]!tbl_gk[[#This Row],[Reactions]])/('F+ , F-'!Q$2-'F+ , F-'!Q$3))</f>
        <v>1.6500544002310022E-3</v>
      </c>
      <c r="R1945" s="2" cm="1">
        <f t="array" ref="R1945">[1]!table_weight[Balance]*(('F+ , F-'!R$2-[1]!tbl_gk[[#This Row],[Balance]])/('F+ , F-'!R$2-'F+ , F-'!R$3))</f>
        <v>2.9181127881636282E-3</v>
      </c>
      <c r="S1945" s="2" cm="1">
        <f t="array" ref="S1945">[1]!table_weight[ShotPower]*(('F+ , F-'!S$2-[1]!tbl_gk[[#This Row],[ShotPower]])/('F+ , F-'!S$2-'F+ , F-'!S$3))</f>
        <v>7.5315173595909123E-3</v>
      </c>
      <c r="T1945" s="2" cm="1">
        <f t="array" ref="T1945">[1]!table_weight[Jumping]*(('F+ , F-'!T$2-[1]!tbl_gk[[#This Row],[Jumping]])/('F+ , F-'!T$2-'F+ , F-'!T$3))</f>
        <v>4.0359382513714759E-3</v>
      </c>
      <c r="U1945" s="2" cm="1">
        <f t="array" ref="U1945">[1]!table_weight[Stamina]*(('F+ , F-'!U$2-[1]!tbl_gk[[#This Row],[Stamina]])/('F+ , F-'!U$2-'F+ , F-'!U$3))</f>
        <v>1.88916258574835E-2</v>
      </c>
      <c r="V1945" s="2" cm="1">
        <f t="array" ref="V1945">[1]!table_weight[Strength]*(('F+ , F-'!V$2-[1]!tbl_gk[[#This Row],[Strength]])/('F+ , F-'!V$2-'F+ , F-'!V$3))</f>
        <v>1.1535341243281592E-2</v>
      </c>
      <c r="W1945" s="2" cm="1">
        <f t="array" ref="W1945">[1]!table_weight[LongShots]*(('F+ , F-'!W$2-[1]!tbl_gk[[#This Row],[LongShots]])/('F+ , F-'!W$2-'F+ , F-'!W$3))</f>
        <v>1.0128592311173986E-2</v>
      </c>
      <c r="X1945" s="2" cm="1">
        <f t="array" ref="X1945">[1]!table_weight[Aggression]*(('F+ , F-'!X$2-[1]!tbl_gk[[#This Row],[Aggression]])/('F+ , F-'!X$2-'F+ , F-'!X$3))</f>
        <v>1.5211439002129575E-2</v>
      </c>
      <c r="Y1945" s="2" cm="1">
        <f t="array" ref="Y1945">[1]!table_weight[Interceptions]*(('F+ , F-'!Y$2-[1]!tbl_gk[[#This Row],[Interceptions]])/('F+ , F-'!Y$2-'F+ , F-'!Y$3))</f>
        <v>2.0776599612664828E-2</v>
      </c>
      <c r="Z1945" s="2" cm="1">
        <f t="array" ref="Z1945">[1]!table_weight[Positioning]*(('F+ , F-'!Z$2-[1]!tbl_gk[[#This Row],[Positioning]])/('F+ , F-'!Z$2-'F+ , F-'!Z$3))</f>
        <v>2.0704458641787279E-3</v>
      </c>
      <c r="AA1945" s="2" cm="1">
        <f t="array" ref="AA1945">[1]!table_weight[Vision]*(('F+ , F-'!AA$2-[1]!tbl_gk[[#This Row],[Vision]])/('F+ , F-'!AA$2-'F+ , F-'!AA$3))</f>
        <v>2.9814420444173963E-2</v>
      </c>
      <c r="AB1945" s="2" cm="1">
        <f t="array" ref="AB1945">[1]!table_weight[Penalties]*(('F+ , F-'!AB$2-[1]!tbl_gk[[#This Row],[Penalties]])/('F+ , F-'!AB$2-'F+ , F-'!AB$3))</f>
        <v>2.3096780543674466E-3</v>
      </c>
      <c r="AC1945" s="2" cm="1">
        <f t="array" ref="AC1945">[1]!table_weight[Composure]*(('F+ , F-'!AC$2-[1]!tbl_gk[[#This Row],[Composure]])/('F+ , F-'!AC$2-'F+ , F-'!AC$3))</f>
        <v>2.188312277499339E-3</v>
      </c>
      <c r="AD1945" s="2" cm="1">
        <f t="array" ref="AD1945">[1]!table_weight[Marking]*(('F+ , F-'!AD$2-[1]!tbl_gk[[#This Row],[Marking]])/('F+ , F-'!AD$2-'F+ , F-'!AD$3))</f>
        <v>3.7859581516411465E-2</v>
      </c>
      <c r="AE1945" s="2" cm="1">
        <f t="array" ref="AE1945">[1]!table_weight[StandingTackle]*(('F+ , F-'!AE$2-[1]!tbl_gk[[#This Row],[StandingTackle]])/('F+ , F-'!AE$2-'F+ , F-'!AE$3))</f>
        <v>3.1383600467551613E-2</v>
      </c>
      <c r="AF1945" s="2" cm="1">
        <f t="array" ref="AF1945">[1]!table_weight[SlidingTackle]*(('F+ , F-'!AF$2-[1]!tbl_gk[[#This Row],[SlidingTackle]])/('F+ , F-'!AF$2-'F+ , F-'!AF$3))</f>
        <v>1.120842873841129E-2</v>
      </c>
      <c r="AG1945" s="2" cm="1">
        <f t="array" ref="AG1945">[1]!table_weight[GKDiving]*(('F+ , F-'!AG$2-[1]!tbl_gk[[#This Row],[GKDiving]])/('F+ , F-'!AG$2-'F+ , F-'!AG$3))</f>
        <v>4.9535417300476586E-2</v>
      </c>
      <c r="AH1945" s="2" cm="1">
        <f t="array" ref="AH1945">[1]!table_weight[GKHandling]*(('F+ , F-'!AH$2-[1]!tbl_gk[[#This Row],[GKHandling]])/('F+ , F-'!AH$2-'F+ , F-'!AH$3))</f>
        <v>4.4559595772542655E-2</v>
      </c>
      <c r="AI1945" s="2" cm="1">
        <f t="array" ref="AI1945">[1]!table_weight[GKKicking]*(('F+ , F-'!AI$2-[1]!tbl_gk[[#This Row],[GKKicking]])/('F+ , F-'!AI$2-'F+ , F-'!AI$3))</f>
        <v>3.3988439306358358E-2</v>
      </c>
      <c r="AJ1945" s="2" cm="1">
        <f t="array" ref="AJ1945">[1]!table_weight[GKPositioning]*(('F+ , F-'!AJ$2-[1]!tbl_gk[[#This Row],[GKPositioning]])/('F+ , F-'!AJ$2-'F+ , F-'!AJ$3))</f>
        <v>2.0812758886990693E-2</v>
      </c>
      <c r="AK1945" s="2" cm="1">
        <f t="array" ref="AK1945">[1]!table_weight[GKReflexes]*(('F+ , F-'!AK$2-[1]!tbl_gk[[#This Row],[GKReflexes]])/('F+ , F-'!AK$2-'F+ , F-'!AK$3))</f>
        <v>5.4659770814318998E-2</v>
      </c>
    </row>
    <row r="1946" spans="1:37" x14ac:dyDescent="0.55000000000000004">
      <c r="A1946" s="7">
        <f>[1]!tbl_gk[[#This Row],[ID]]</f>
        <v>270404</v>
      </c>
      <c r="B1946" s="1" cm="1">
        <f t="array" ref="B1946">[1]!table_weight[ValueEUR]*(('F+ , F-'!B$2-[1]!tbl_gk[[#This Row],[ValueEUR]])/('F+ , F-'!B$2-'F+ , F-'!B$3))</f>
        <v>1.3612114734491143E-4</v>
      </c>
      <c r="C1946" s="1" cm="1">
        <f t="array" ref="C1946">[1]!table_weight[WageEUR]*(('F+ , F-'!C$2-[1]!tbl_gk[[#This Row],[WageEUR]])/('F+ , F-'!C$2-'F+ , F-'!C$3))</f>
        <v>0</v>
      </c>
      <c r="D1946" s="1" cm="1">
        <f t="array" ref="D1946">[1]!table_weight[Crossing]*(('F+ , F-'!D$2-[1]!tbl_gk[[#This Row],[Crossing]])/('F+ , F-'!D$2-'F+ , F-'!D$3))</f>
        <v>3.4746129089074922E-2</v>
      </c>
      <c r="E1946" s="1" cm="1">
        <f t="array" ref="E1946">[1]!table_weight[Finishing]*(('F+ , F-'!E$2-[1]!tbl_gk[[#This Row],[Finishing]])/('F+ , F-'!E$2-'F+ , F-'!E$3))</f>
        <v>2.096326437480962E-2</v>
      </c>
      <c r="F1946" s="1" cm="1">
        <f t="array" ref="F1946">[1]!table_weight[HeadingAccuracy]*(('F+ , F-'!F$2-[1]!tbl_gk[[#This Row],[HeadingAccuracy]])/('F+ , F-'!F$2-'F+ , F-'!F$3))</f>
        <v>1.00216539308148E-2</v>
      </c>
      <c r="G1946" s="1" cm="1">
        <f t="array" ref="G1946">[1]!table_weight[ShortPassing]*(('F+ , F-'!G$2-[1]!tbl_gk[[#This Row],[ShortPassing]])/('F+ , F-'!G$2-'F+ , F-'!G$3))</f>
        <v>6.4691667001509537E-2</v>
      </c>
      <c r="H1946" s="1" cm="1">
        <f t="array" ref="H1946">[1]!table_weight[Volleys]*(('F+ , F-'!H$2-[1]!tbl_gk[[#This Row],[Volleys]])/('F+ , F-'!H$2-'F+ , F-'!H$3))</f>
        <v>2.3147841959762173E-3</v>
      </c>
      <c r="I1946" s="1" cm="1">
        <f t="array" ref="I1946">[1]!table_weight[Dribbling]*(('F+ , F-'!I$2-[1]!tbl_gk[[#This Row],[Dribbling]])/('F+ , F-'!I$2-'F+ , F-'!I$3))</f>
        <v>1.9557564431309422E-2</v>
      </c>
      <c r="J1946" s="1" cm="1">
        <f t="array" ref="J1946">[1]!table_weight[Curve]*(('F+ , F-'!J$2-[1]!tbl_gk[[#This Row],[Curve]])/('F+ , F-'!J$2-'F+ , F-'!J$3))</f>
        <v>9.8029273569279467E-3</v>
      </c>
      <c r="K1946" s="1" cm="1">
        <f t="array" ref="K1946">[1]!table_weight[FKAccuracy]*(('F+ , F-'!K$2-[1]!tbl_gk[[#This Row],[FKAccuracy]])/('F+ , F-'!K$2-'F+ , F-'!K$3))</f>
        <v>9.2789777912990392E-3</v>
      </c>
      <c r="L1946" s="1" cm="1">
        <f t="array" ref="L1946">[1]!table_weight[LongPassing]*(('F+ , F-'!L$2-[1]!tbl_gk[[#This Row],[LongPassing]])/('F+ , F-'!L$2-'F+ , F-'!L$3))</f>
        <v>2.4364084503410925E-2</v>
      </c>
      <c r="M1946" s="1" cm="1">
        <f t="array" ref="M1946">[1]!table_weight[BallControl]*(('F+ , F-'!M$2-[1]!tbl_gk[[#This Row],[BallControl]])/('F+ , F-'!M$2-'F+ , F-'!M$3))</f>
        <v>1.5211439002129552E-2</v>
      </c>
      <c r="N1946" s="1" cm="1">
        <f t="array" ref="N1946">[1]!table_weight[Acceleration]*(('F+ , F-'!N$2-[1]!tbl_gk[[#This Row],[Acceleration]])/('F+ , F-'!N$2-'F+ , F-'!N$3))</f>
        <v>1.10488734587233E-2</v>
      </c>
      <c r="O1946" s="1" cm="1">
        <f t="array" ref="O1946">[1]!table_weight[SprintSpeed]*(('F+ , F-'!O$2-[1]!tbl_gk[[#This Row],[SprintSpeed]])/('F+ , F-'!O$2-'F+ , F-'!O$3))</f>
        <v>1.2368725281411608E-2</v>
      </c>
      <c r="P1946" s="1" cm="1">
        <f t="array" ref="P1946">[1]!table_weight[Agility]*(('F+ , F-'!P$2-[1]!tbl_gk[[#This Row],[Agility]])/('F+ , F-'!P$2-'F+ , F-'!P$3))</f>
        <v>3.9783763544031132E-3</v>
      </c>
      <c r="Q1946" s="1" cm="1">
        <f t="array" ref="Q1946">[1]!table_weight[Reactions]*(('F+ , F-'!Q$2-[1]!tbl_gk[[#This Row],[Reactions]])/('F+ , F-'!Q$2-'F+ , F-'!Q$3))</f>
        <v>1.6500544002310022E-3</v>
      </c>
      <c r="R1946" s="1" cm="1">
        <f t="array" ref="R1946">[1]!table_weight[Balance]*(('F+ , F-'!R$2-[1]!tbl_gk[[#This Row],[Balance]])/('F+ , F-'!R$2-'F+ , F-'!R$3))</f>
        <v>2.7318502697702049E-3</v>
      </c>
      <c r="S1946" s="1" cm="1">
        <f t="array" ref="S1946">[1]!table_weight[ShotPower]*(('F+ , F-'!S$2-[1]!tbl_gk[[#This Row],[ShotPower]])/('F+ , F-'!S$2-'F+ , F-'!S$3))</f>
        <v>7.271809864432606E-3</v>
      </c>
      <c r="T1946" s="1" cm="1">
        <f t="array" ref="T1946">[1]!table_weight[Jumping]*(('F+ , F-'!T$2-[1]!tbl_gk[[#This Row],[Jumping]])/('F+ , F-'!T$2-'F+ , F-'!T$3))</f>
        <v>4.1218092779964008E-3</v>
      </c>
      <c r="U1946" s="1" cm="1">
        <f t="array" ref="U1946">[1]!table_weight[Stamina]*(('F+ , F-'!U$2-[1]!tbl_gk[[#This Row],[Stamina]])/('F+ , F-'!U$2-'F+ , F-'!U$3))</f>
        <v>1.3739364259988E-2</v>
      </c>
      <c r="V1946" s="1" cm="1">
        <f t="array" ref="V1946">[1]!table_weight[Strength]*(('F+ , F-'!V$2-[1]!tbl_gk[[#This Row],[Strength]])/('F+ , F-'!V$2-'F+ , F-'!V$3))</f>
        <v>1.4197343068654266E-2</v>
      </c>
      <c r="W1946" s="1" cm="1">
        <f t="array" ref="W1946">[1]!table_weight[LongShots]*(('F+ , F-'!W$2-[1]!tbl_gk[[#This Row],[LongShots]])/('F+ , F-'!W$2-'F+ , F-'!W$3))</f>
        <v>1.0128592311173986E-2</v>
      </c>
      <c r="X1946" s="1" cm="1">
        <f t="array" ref="X1946">[1]!table_weight[Aggression]*(('F+ , F-'!X$2-[1]!tbl_gk[[#This Row],[Aggression]])/('F+ , F-'!X$2-'F+ , F-'!X$3))</f>
        <v>1.3386066321874024E-2</v>
      </c>
      <c r="Y1946" s="1" cm="1">
        <f t="array" ref="Y1946">[1]!table_weight[Interceptions]*(('F+ , F-'!Y$2-[1]!tbl_gk[[#This Row],[Interceptions]])/('F+ , F-'!Y$2-'F+ , F-'!Y$3))</f>
        <v>2.4239366214775633E-2</v>
      </c>
      <c r="Z1946" s="1" cm="1">
        <f t="array" ref="Z1946">[1]!table_weight[Positioning]*(('F+ , F-'!Z$2-[1]!tbl_gk[[#This Row],[Positioning]])/('F+ , F-'!Z$2-'F+ , F-'!Z$3))</f>
        <v>1.9225568738802474E-3</v>
      </c>
      <c r="AA1946" s="1" cm="1">
        <f t="array" ref="AA1946">[1]!table_weight[Vision]*(('F+ , F-'!AA$2-[1]!tbl_gk[[#This Row],[Vision]])/('F+ , F-'!AA$2-'F+ , F-'!AA$3))</f>
        <v>3.3363756211337532E-2</v>
      </c>
      <c r="AB1946" s="1" cm="1">
        <f t="array" ref="AB1946">[1]!table_weight[Penalties]*(('F+ , F-'!AB$2-[1]!tbl_gk[[#This Row],[Penalties]])/('F+ , F-'!AB$2-'F+ , F-'!AB$3))</f>
        <v>2.4662663970364263E-3</v>
      </c>
      <c r="AC1946" s="1" cm="1">
        <f t="array" ref="AC1946">[1]!table_weight[Composure]*(('F+ , F-'!AC$2-[1]!tbl_gk[[#This Row],[Composure]])/('F+ , F-'!AC$2-'F+ , F-'!AC$3))</f>
        <v>2.401806158230982E-3</v>
      </c>
      <c r="AD1946" s="1" cm="1">
        <f t="array" ref="AD1946">[1]!table_weight[Marking]*(('F+ , F-'!AD$2-[1]!tbl_gk[[#This Row],[Marking]])/('F+ , F-'!AD$2-'F+ , F-'!AD$3))</f>
        <v>3.3127133826860035E-2</v>
      </c>
      <c r="AE1946" s="1" cm="1">
        <f t="array" ref="AE1946">[1]!table_weight[StandingTackle]*(('F+ , F-'!AE$2-[1]!tbl_gk[[#This Row],[StandingTackle]])/('F+ , F-'!AE$2-'F+ , F-'!AE$3))</f>
        <v>2.9141914719869356E-2</v>
      </c>
      <c r="AF1946" s="1" cm="1">
        <f t="array" ref="AF1946">[1]!table_weight[SlidingTackle]*(('F+ , F-'!AF$2-[1]!tbl_gk[[#This Row],[SlidingTackle]])/('F+ , F-'!AF$2-'F+ , F-'!AF$3))</f>
        <v>1.0461200155850536E-2</v>
      </c>
      <c r="AG1946" s="1" cm="1">
        <f t="array" ref="AG1946">[1]!table_weight[GKDiving]*(('F+ , F-'!AG$2-[1]!tbl_gk[[#This Row],[GKDiving]])/('F+ , F-'!AG$2-'F+ , F-'!AG$3))</f>
        <v>4.6119181624581652E-2</v>
      </c>
      <c r="AH1946" s="1" cm="1">
        <f t="array" ref="AH1946">[1]!table_weight[GKHandling]*(('F+ , F-'!AH$2-[1]!tbl_gk[[#This Row],[GKHandling]])/('F+ , F-'!AH$2-'F+ , F-'!AH$3))</f>
        <v>7.3077737066969961E-2</v>
      </c>
      <c r="AI1946" s="1" cm="1">
        <f t="array" ref="AI1946">[1]!table_weight[GKKicking]*(('F+ , F-'!AI$2-[1]!tbl_gk[[#This Row],[GKKicking]])/('F+ , F-'!AI$2-'F+ , F-'!AI$3))</f>
        <v>3.309400669303314E-2</v>
      </c>
      <c r="AJ1946" s="1" cm="1">
        <f t="array" ref="AJ1946">[1]!table_weight[GKPositioning]*(('F+ , F-'!AJ$2-[1]!tbl_gk[[#This Row],[GKPositioning]])/('F+ , F-'!AJ$2-'F+ , F-'!AJ$3))</f>
        <v>1.5767241581053557E-2</v>
      </c>
      <c r="AK1946" s="1" cm="1">
        <f t="array" ref="AK1946">[1]!table_weight[GKReflexes]*(('F+ , F-'!AK$2-[1]!tbl_gk[[#This Row],[GKReflexes]])/('F+ , F-'!AK$2-'F+ , F-'!AK$3))</f>
        <v>5.4659770814318998E-2</v>
      </c>
    </row>
    <row r="1947" spans="1:37" x14ac:dyDescent="0.55000000000000004">
      <c r="A1947" s="8">
        <f>[1]!tbl_gk[[#This Row],[ID]]</f>
        <v>270452</v>
      </c>
      <c r="B1947" s="2" cm="1">
        <f t="array" ref="B1947">[1]!table_weight[ValueEUR]*(('F+ , F-'!B$2-[1]!tbl_gk[[#This Row],[ValueEUR]])/('F+ , F-'!B$2-'F+ , F-'!B$3))</f>
        <v>1.2840452901470104E-4</v>
      </c>
      <c r="C1947" s="2" cm="1">
        <f t="array" ref="C1947">[1]!table_weight[WageEUR]*(('F+ , F-'!C$2-[1]!tbl_gk[[#This Row],[WageEUR]])/('F+ , F-'!C$2-'F+ , F-'!C$3))</f>
        <v>0</v>
      </c>
      <c r="D1947" s="2" cm="1">
        <f t="array" ref="D1947">[1]!table_weight[Crossing]*(('F+ , F-'!D$2-[1]!tbl_gk[[#This Row],[Crossing]])/('F+ , F-'!D$2-'F+ , F-'!D$3))</f>
        <v>3.3625286215233793E-2</v>
      </c>
      <c r="E1947" s="2" cm="1">
        <f t="array" ref="E1947">[1]!table_weight[Finishing]*(('F+ , F-'!E$2-[1]!tbl_gk[[#This Row],[Finishing]])/('F+ , F-'!E$2-'F+ , F-'!E$3))</f>
        <v>1.7968512321265388E-2</v>
      </c>
      <c r="F1947" s="2" cm="1">
        <f t="array" ref="F1947">[1]!table_weight[HeadingAccuracy]*(('F+ , F-'!F$2-[1]!tbl_gk[[#This Row],[HeadingAccuracy]])/('F+ , F-'!F$2-'F+ , F-'!F$3))</f>
        <v>1.0439222844598752E-2</v>
      </c>
      <c r="G1947" s="2" cm="1">
        <f t="array" ref="G1947">[1]!table_weight[ShortPassing]*(('F+ , F-'!G$2-[1]!tbl_gk[[#This Row],[ShortPassing]])/('F+ , F-'!G$2-'F+ , F-'!G$3))</f>
        <v>5.9066304653552192E-2</v>
      </c>
      <c r="H1947" s="2" cm="1">
        <f t="array" ref="H1947">[1]!table_weight[Volleys]*(('F+ , F-'!H$2-[1]!tbl_gk[[#This Row],[Volleys]])/('F+ , F-'!H$2-'F+ , F-'!H$3))</f>
        <v>2.0833057763785961E-3</v>
      </c>
      <c r="I1947" s="2" cm="1">
        <f t="array" ref="I1947">[1]!table_weight[Dribbling]*(('F+ , F-'!I$2-[1]!tbl_gk[[#This Row],[Dribbling]])/('F+ , F-'!I$2-'F+ , F-'!I$3))</f>
        <v>2.1513320874440363E-2</v>
      </c>
      <c r="J1947" s="2" cm="1">
        <f t="array" ref="J1947">[1]!table_weight[Curve]*(('F+ , F-'!J$2-[1]!tbl_gk[[#This Row],[Curve]])/('F+ , F-'!J$2-'F+ , F-'!J$3))</f>
        <v>9.4648953791028455E-3</v>
      </c>
      <c r="K1947" s="2" cm="1">
        <f t="array" ref="K1947">[1]!table_weight[FKAccuracy]*(('F+ , F-'!K$2-[1]!tbl_gk[[#This Row],[FKAccuracy]])/('F+ , F-'!K$2-'F+ , F-'!K$3))</f>
        <v>9.4310921813203358E-3</v>
      </c>
      <c r="L1947" s="2" cm="1">
        <f t="array" ref="L1947">[1]!table_weight[LongPassing]*(('F+ , F-'!L$2-[1]!tbl_gk[[#This Row],[LongPassing]])/('F+ , F-'!L$2-'F+ , F-'!L$3))</f>
        <v>2.4905508603486726E-2</v>
      </c>
      <c r="M1947" s="2" cm="1">
        <f t="array" ref="M1947">[1]!table_weight[BallControl]*(('F+ , F-'!M$2-[1]!tbl_gk[[#This Row],[BallControl]])/('F+ , F-'!M$2-'F+ , F-'!M$3))</f>
        <v>1.3472988830457604E-2</v>
      </c>
      <c r="N1947" s="2" cm="1">
        <f t="array" ref="N1947">[1]!table_weight[Acceleration]*(('F+ , F-'!N$2-[1]!tbl_gk[[#This Row],[Acceleration]])/('F+ , F-'!N$2-'F+ , F-'!N$3))</f>
        <v>9.0194885377333049E-3</v>
      </c>
      <c r="O1947" s="2" cm="1">
        <f t="array" ref="O1947">[1]!table_weight[SprintSpeed]*(('F+ , F-'!O$2-[1]!tbl_gk[[#This Row],[SprintSpeed]])/('F+ , F-'!O$2-'F+ , F-'!O$3))</f>
        <v>1.0400973532096125E-2</v>
      </c>
      <c r="P1947" s="2" cm="1">
        <f t="array" ref="P1947">[1]!table_weight[Agility]*(('F+ , F-'!P$2-[1]!tbl_gk[[#This Row],[Agility]])/('F+ , F-'!P$2-'F+ , F-'!P$3))</f>
        <v>3.744354215908813E-3</v>
      </c>
      <c r="Q1947" s="2" cm="1">
        <f t="array" ref="Q1947">[1]!table_weight[Reactions]*(('F+ , F-'!Q$2-[1]!tbl_gk[[#This Row],[Reactions]])/('F+ , F-'!Q$2-'F+ , F-'!Q$3))</f>
        <v>2.5266458003537222E-3</v>
      </c>
      <c r="R1947" s="2" cm="1">
        <f t="array" ref="R1947">[1]!table_weight[Balance]*(('F+ , F-'!R$2-[1]!tbl_gk[[#This Row],[Balance]])/('F+ , F-'!R$2-'F+ , F-'!R$3))</f>
        <v>1.9868001961965125E-3</v>
      </c>
      <c r="S1947" s="2" cm="1">
        <f t="array" ref="S1947">[1]!table_weight[ShotPower]*(('F+ , F-'!S$2-[1]!tbl_gk[[#This Row],[ShotPower]])/('F+ , F-'!S$2-'F+ , F-'!S$3))</f>
        <v>6.2329798837993753E-3</v>
      </c>
      <c r="T1947" s="2" cm="1">
        <f t="array" ref="T1947">[1]!table_weight[Jumping]*(('F+ , F-'!T$2-[1]!tbl_gk[[#This Row],[Jumping]])/('F+ , F-'!T$2-'F+ , F-'!T$3))</f>
        <v>2.8337438786225251E-3</v>
      </c>
      <c r="U1947" s="2" cm="1">
        <f t="array" ref="U1947">[1]!table_weight[Stamina]*(('F+ , F-'!U$2-[1]!tbl_gk[[#This Row],[Stamina]])/('F+ , F-'!U$2-'F+ , F-'!U$3))</f>
        <v>2.3185177188729752E-2</v>
      </c>
      <c r="V1947" s="2" cm="1">
        <f t="array" ref="V1947">[1]!table_weight[Strength]*(('F+ , F-'!V$2-[1]!tbl_gk[[#This Row],[Strength]])/('F+ , F-'!V$2-'F+ , F-'!V$3))</f>
        <v>2.2183348544772292E-2</v>
      </c>
      <c r="W1947" s="2" cm="1">
        <f t="array" ref="W1947">[1]!table_weight[LongShots]*(('F+ , F-'!W$2-[1]!tbl_gk[[#This Row],[LongShots]])/('F+ , F-'!W$2-'F+ , F-'!W$3))</f>
        <v>9.6091773208573719E-3</v>
      </c>
      <c r="X1947" s="2" cm="1">
        <f t="array" ref="X1947">[1]!table_weight[Aggression]*(('F+ , F-'!X$2-[1]!tbl_gk[[#This Row],[Aggression]])/('F+ , F-'!X$2-'F+ , F-'!X$3))</f>
        <v>1.2169151201703659E-2</v>
      </c>
      <c r="Y1947" s="2" cm="1">
        <f t="array" ref="Y1947">[1]!table_weight[Interceptions]*(('F+ , F-'!Y$2-[1]!tbl_gk[[#This Row],[Interceptions]])/('F+ , F-'!Y$2-'F+ , F-'!Y$3))</f>
        <v>2.2161706253509151E-2</v>
      </c>
      <c r="Z1947" s="2" cm="1">
        <f t="array" ref="Z1947">[1]!table_weight[Positioning]*(('F+ , F-'!Z$2-[1]!tbl_gk[[#This Row],[Positioning]])/('F+ , F-'!Z$2-'F+ , F-'!Z$3))</f>
        <v>1.9225568738802474E-3</v>
      </c>
      <c r="AA1947" s="2" cm="1">
        <f t="array" ref="AA1947">[1]!table_weight[Vision]*(('F+ , F-'!AA$2-[1]!tbl_gk[[#This Row],[Vision]])/('F+ , F-'!AA$2-'F+ , F-'!AA$3))</f>
        <v>2.6265084677010397E-2</v>
      </c>
      <c r="AB1947" s="2" cm="1">
        <f t="array" ref="AB1947">[1]!table_weight[Penalties]*(('F+ , F-'!AB$2-[1]!tbl_gk[[#This Row],[Penalties]])/('F+ , F-'!AB$2-'F+ , F-'!AB$3))</f>
        <v>2.2705309687002014E-3</v>
      </c>
      <c r="AC1947" s="2" cm="1">
        <f t="array" ref="AC1947">[1]!table_weight[Composure]*(('F+ , F-'!AC$2-[1]!tbl_gk[[#This Row],[Composure]])/('F+ , F-'!AC$2-'F+ , F-'!AC$3))</f>
        <v>1.7079510458531426E-3</v>
      </c>
      <c r="AD1947" s="2" cm="1">
        <f t="array" ref="AD1947">[1]!table_weight[Marking]*(('F+ , F-'!AD$2-[1]!tbl_gk[[#This Row],[Marking]])/('F+ , F-'!AD$2-'F+ , F-'!AD$3))</f>
        <v>3.4704616390043845E-2</v>
      </c>
      <c r="AE1947" s="2" cm="1">
        <f t="array" ref="AE1947">[1]!table_weight[StandingTackle]*(('F+ , F-'!AE$2-[1]!tbl_gk[[#This Row],[StandingTackle]])/('F+ , F-'!AE$2-'F+ , F-'!AE$3))</f>
        <v>2.465854322450484E-2</v>
      </c>
      <c r="AF1947" s="2" cm="1">
        <f t="array" ref="AF1947">[1]!table_weight[SlidingTackle]*(('F+ , F-'!AF$2-[1]!tbl_gk[[#This Row],[SlidingTackle]])/('F+ , F-'!AF$2-'F+ , F-'!AF$3))</f>
        <v>9.7139715732897855E-3</v>
      </c>
      <c r="AG1947" s="2" cm="1">
        <f t="array" ref="AG1947">[1]!table_weight[GKDiving]*(('F+ , F-'!AG$2-[1]!tbl_gk[[#This Row],[GKDiving]])/('F+ , F-'!AG$2-'F+ , F-'!AG$3))</f>
        <v>5.2951652976371534E-2</v>
      </c>
      <c r="AH1947" s="2" cm="1">
        <f t="array" ref="AH1947">[1]!table_weight[GKHandling]*(('F+ , F-'!AH$2-[1]!tbl_gk[[#This Row],[GKHandling]])/('F+ , F-'!AH$2-'F+ , F-'!AH$3))</f>
        <v>5.5253898757952898E-2</v>
      </c>
      <c r="AI1947" s="2" cm="1">
        <f t="array" ref="AI1947">[1]!table_weight[GKKicking]*(('F+ , F-'!AI$2-[1]!tbl_gk[[#This Row],[GKKicking]])/('F+ , F-'!AI$2-'F+ , F-'!AI$3))</f>
        <v>2.8621843626407038E-2</v>
      </c>
      <c r="AJ1947" s="2" cm="1">
        <f t="array" ref="AJ1947">[1]!table_weight[GKPositioning]*(('F+ , F-'!AJ$2-[1]!tbl_gk[[#This Row],[GKPositioning]])/('F+ , F-'!AJ$2-'F+ , F-'!AJ$3))</f>
        <v>2.0812758886990693E-2</v>
      </c>
      <c r="AK1947" s="2" cm="1">
        <f t="array" ref="AK1947">[1]!table_weight[GKReflexes]*(('F+ , F-'!AK$2-[1]!tbl_gk[[#This Row],[GKReflexes]])/('F+ , F-'!AK$2-'F+ , F-'!AK$3))</f>
        <v>5.10157860933644E-2</v>
      </c>
    </row>
    <row r="1948" spans="1:37" x14ac:dyDescent="0.55000000000000004">
      <c r="A1948" s="7">
        <f>[1]!tbl_gk[[#This Row],[ID]]</f>
        <v>270470</v>
      </c>
      <c r="B1948" s="1" cm="1">
        <f t="array" ref="B1948">[1]!table_weight[ValueEUR]*(('F+ , F-'!B$2-[1]!tbl_gk[[#This Row],[ValueEUR]])/('F+ , F-'!B$2-'F+ , F-'!B$3))</f>
        <v>9.7538055693859437E-5</v>
      </c>
      <c r="C1948" s="1" cm="1">
        <f t="array" ref="C1948">[1]!table_weight[WageEUR]*(('F+ , F-'!C$2-[1]!tbl_gk[[#This Row],[WageEUR]])/('F+ , F-'!C$2-'F+ , F-'!C$3))</f>
        <v>0</v>
      </c>
      <c r="D1948" s="1" cm="1">
        <f t="array" ref="D1948">[1]!table_weight[Crossing]*(('F+ , F-'!D$2-[1]!tbl_gk[[#This Row],[Crossing]])/('F+ , F-'!D$2-'F+ , F-'!D$3))</f>
        <v>3.5866971962916043E-2</v>
      </c>
      <c r="E1948" s="1" cm="1">
        <f t="array" ref="E1948">[1]!table_weight[Finishing]*(('F+ , F-'!E$2-[1]!tbl_gk[[#This Row],[Finishing]])/('F+ , F-'!E$2-'F+ , F-'!E$3))</f>
        <v>2.096326437480962E-2</v>
      </c>
      <c r="F1948" s="1" cm="1">
        <f t="array" ref="F1948">[1]!table_weight[HeadingAccuracy]*(('F+ , F-'!F$2-[1]!tbl_gk[[#This Row],[HeadingAccuracy]])/('F+ , F-'!F$2-'F+ , F-'!F$3))</f>
        <v>1.210949849973455E-2</v>
      </c>
      <c r="G1948" s="1" cm="1">
        <f t="array" ref="G1948">[1]!table_weight[ShortPassing]*(('F+ , F-'!G$2-[1]!tbl_gk[[#This Row],[ShortPassing]])/('F+ , F-'!G$2-'F+ , F-'!G$3))</f>
        <v>5.7659964066562854E-2</v>
      </c>
      <c r="H1948" s="1" cm="1">
        <f t="array" ref="H1948">[1]!table_weight[Volleys]*(('F+ , F-'!H$2-[1]!tbl_gk[[#This Row],[Volleys]])/('F+ , F-'!H$2-'F+ , F-'!H$3))</f>
        <v>2.0833057763785961E-3</v>
      </c>
      <c r="I1948" s="1" cm="1">
        <f t="array" ref="I1948">[1]!table_weight[Dribbling]*(('F+ , F-'!I$2-[1]!tbl_gk[[#This Row],[Dribbling]])/('F+ , F-'!I$2-'F+ , F-'!I$3))</f>
        <v>2.4446955539136776E-2</v>
      </c>
      <c r="J1948" s="1" cm="1">
        <f t="array" ref="J1948">[1]!table_weight[Curve]*(('F+ , F-'!J$2-[1]!tbl_gk[[#This Row],[Curve]])/('F+ , F-'!J$2-'F+ , F-'!J$3))</f>
        <v>9.6339113680153961E-3</v>
      </c>
      <c r="K1948" s="1" cm="1">
        <f t="array" ref="K1948">[1]!table_weight[FKAccuracy]*(('F+ , F-'!K$2-[1]!tbl_gk[[#This Row],[FKAccuracy]])/('F+ , F-'!K$2-'F+ , F-'!K$3))</f>
        <v>9.2789777912990392E-3</v>
      </c>
      <c r="L1948" s="1" cm="1">
        <f t="array" ref="L1948">[1]!table_weight[LongPassing]*(('F+ , F-'!L$2-[1]!tbl_gk[[#This Row],[LongPassing]])/('F+ , F-'!L$2-'F+ , F-'!L$3))</f>
        <v>2.7071205003789917E-2</v>
      </c>
      <c r="M1948" s="1" cm="1">
        <f t="array" ref="M1948">[1]!table_weight[BallControl]*(('F+ , F-'!M$2-[1]!tbl_gk[[#This Row],[BallControl]])/('F+ , F-'!M$2-'F+ , F-'!M$3))</f>
        <v>1.3038376287539614E-2</v>
      </c>
      <c r="N1948" s="1" cm="1">
        <f t="array" ref="N1948">[1]!table_weight[Acceleration]*(('F+ , F-'!N$2-[1]!tbl_gk[[#This Row],[Acceleration]])/('F+ , F-'!N$2-'F+ , F-'!N$3))</f>
        <v>1.0146924604949968E-2</v>
      </c>
      <c r="O1948" s="1" cm="1">
        <f t="array" ref="O1948">[1]!table_weight[SprintSpeed]*(('F+ , F-'!O$2-[1]!tbl_gk[[#This Row],[SprintSpeed]])/('F+ , F-'!O$2-'F+ , F-'!O$3))</f>
        <v>9.2765439610587065E-3</v>
      </c>
      <c r="P1948" s="1" cm="1">
        <f t="array" ref="P1948">[1]!table_weight[Agility]*(('F+ , F-'!P$2-[1]!tbl_gk[[#This Row],[Agility]])/('F+ , F-'!P$2-'F+ , F-'!P$3))</f>
        <v>4.3294095621445646E-3</v>
      </c>
      <c r="Q1948" s="1" cm="1">
        <f t="array" ref="Q1948">[1]!table_weight[Reactions]*(('F+ , F-'!Q$2-[1]!tbl_gk[[#This Row],[Reactions]])/('F+ , F-'!Q$2-'F+ , F-'!Q$3))</f>
        <v>1.7016186002382209E-3</v>
      </c>
      <c r="R1948" s="1" cm="1">
        <f t="array" ref="R1948">[1]!table_weight[Balance]*(('F+ , F-'!R$2-[1]!tbl_gk[[#This Row],[Balance]])/('F+ , F-'!R$2-'F+ , F-'!R$3))</f>
        <v>2.4835002452456411E-3</v>
      </c>
      <c r="S1948" s="1" cm="1">
        <f t="array" ref="S1948">[1]!table_weight[ShotPower]*(('F+ , F-'!S$2-[1]!tbl_gk[[#This Row],[ShotPower]])/('F+ , F-'!S$2-'F+ , F-'!S$3))</f>
        <v>7.0121023692742987E-3</v>
      </c>
      <c r="T1948" s="1" cm="1">
        <f t="array" ref="T1948">[1]!table_weight[Jumping]*(('F+ , F-'!T$2-[1]!tbl_gk[[#This Row],[Jumping]])/('F+ , F-'!T$2-'F+ , F-'!T$3))</f>
        <v>4.551164411121026E-3</v>
      </c>
      <c r="U1948" s="1" cm="1">
        <f t="array" ref="U1948">[1]!table_weight[Stamina]*(('F+ , F-'!U$2-[1]!tbl_gk[[#This Row],[Stamina]])/('F+ , F-'!U$2-'F+ , F-'!U$3))</f>
        <v>2.4043887454978999E-2</v>
      </c>
      <c r="V1948" s="1" cm="1">
        <f t="array" ref="V1948">[1]!table_weight[Strength]*(('F+ , F-'!V$2-[1]!tbl_gk[[#This Row],[Strength]])/('F+ , F-'!V$2-'F+ , F-'!V$3))</f>
        <v>2.4845350370144969E-2</v>
      </c>
      <c r="W1948" s="1" cm="1">
        <f t="array" ref="W1948">[1]!table_weight[LongShots]*(('F+ , F-'!W$2-[1]!tbl_gk[[#This Row],[LongShots]])/('F+ , F-'!W$2-'F+ , F-'!W$3))</f>
        <v>9.6091773208573719E-3</v>
      </c>
      <c r="X1948" s="1" cm="1">
        <f t="array" ref="X1948">[1]!table_weight[Aggression]*(('F+ , F-'!X$2-[1]!tbl_gk[[#This Row],[Aggression]])/('F+ , F-'!X$2-'F+ , F-'!X$3))</f>
        <v>1.3994523881959207E-2</v>
      </c>
      <c r="Y1948" s="1" cm="1">
        <f t="array" ref="Y1948">[1]!table_weight[Interceptions]*(('F+ , F-'!Y$2-[1]!tbl_gk[[#This Row],[Interceptions]])/('F+ , F-'!Y$2-'F+ , F-'!Y$3))</f>
        <v>2.5624472855619959E-2</v>
      </c>
      <c r="Z1948" s="1" cm="1">
        <f t="array" ref="Z1948">[1]!table_weight[Positioning]*(('F+ , F-'!Z$2-[1]!tbl_gk[[#This Row],[Positioning]])/('F+ , F-'!Z$2-'F+ , F-'!Z$3))</f>
        <v>2.3662238447756888E-3</v>
      </c>
      <c r="AA1948" s="1" cm="1">
        <f t="array" ref="AA1948">[1]!table_weight[Vision]*(('F+ , F-'!AA$2-[1]!tbl_gk[[#This Row],[Vision]])/('F+ , F-'!AA$2-'F+ , F-'!AA$3))</f>
        <v>2.7684818983875824E-2</v>
      </c>
      <c r="AB1948" s="1" cm="1">
        <f t="array" ref="AB1948">[1]!table_weight[Penalties]*(('F+ , F-'!AB$2-[1]!tbl_gk[[#This Row],[Penalties]])/('F+ , F-'!AB$2-'F+ , F-'!AB$3))</f>
        <v>2.1922367973657118E-3</v>
      </c>
      <c r="AC1948" s="1" cm="1">
        <f t="array" ref="AC1948">[1]!table_weight[Composure]*(('F+ , F-'!AC$2-[1]!tbl_gk[[#This Row],[Composure]])/('F+ , F-'!AC$2-'F+ , F-'!AC$3))</f>
        <v>2.5619265687797138E-3</v>
      </c>
      <c r="AD1948" s="1" cm="1">
        <f t="array" ref="AD1948">[1]!table_weight[Marking]*(('F+ , F-'!AD$2-[1]!tbl_gk[[#This Row],[Marking]])/('F+ , F-'!AD$2-'F+ , F-'!AD$3))</f>
        <v>3.7859581516411465E-2</v>
      </c>
      <c r="AE1948" s="1" cm="1">
        <f t="array" ref="AE1948">[1]!table_weight[StandingTackle]*(('F+ , F-'!AE$2-[1]!tbl_gk[[#This Row],[StandingTackle]])/('F+ , F-'!AE$2-'F+ , F-'!AE$3))</f>
        <v>2.465854322450484E-2</v>
      </c>
      <c r="AF1948" s="1" cm="1">
        <f t="array" ref="AF1948">[1]!table_weight[SlidingTackle]*(('F+ , F-'!AF$2-[1]!tbl_gk[[#This Row],[SlidingTackle]])/('F+ , F-'!AF$2-'F+ , F-'!AF$3))</f>
        <v>9.7139715732897855E-3</v>
      </c>
      <c r="AG1948" s="1" cm="1">
        <f t="array" ref="AG1948">[1]!table_weight[GKDiving]*(('F+ , F-'!AG$2-[1]!tbl_gk[[#This Row],[GKDiving]])/('F+ , F-'!AG$2-'F+ , F-'!AG$3))</f>
        <v>5.4659770814318998E-2</v>
      </c>
      <c r="AH1948" s="1" cm="1">
        <f t="array" ref="AH1948">[1]!table_weight[GKHandling]*(('F+ , F-'!AH$2-[1]!tbl_gk[[#This Row],[GKHandling]])/('F+ , F-'!AH$2-'F+ , F-'!AH$3))</f>
        <v>6.416581791246144E-2</v>
      </c>
      <c r="AI1948" s="1" cm="1">
        <f t="array" ref="AI1948">[1]!table_weight[GKKicking]*(('F+ , F-'!AI$2-[1]!tbl_gk[[#This Row],[GKKicking]])/('F+ , F-'!AI$2-'F+ , F-'!AI$3))</f>
        <v>3.2199574079707916E-2</v>
      </c>
      <c r="AJ1948" s="1" cm="1">
        <f t="array" ref="AJ1948">[1]!table_weight[GKPositioning]*(('F+ , F-'!AJ$2-[1]!tbl_gk[[#This Row],[GKPositioning]])/('F+ , F-'!AJ$2-'F+ , F-'!AJ$3))</f>
        <v>2.6488965856169975E-2</v>
      </c>
      <c r="AK1948" s="1" cm="1">
        <f t="array" ref="AK1948">[1]!table_weight[GKReflexes]*(('F+ , F-'!AK$2-[1]!tbl_gk[[#This Row],[GKReflexes]])/('F+ , F-'!AK$2-'F+ , F-'!AK$3))</f>
        <v>5.64817631747963E-2</v>
      </c>
    </row>
    <row r="1949" spans="1:37" x14ac:dyDescent="0.55000000000000004">
      <c r="A1949" s="8">
        <f>[1]!tbl_gk[[#This Row],[ID]]</f>
        <v>270488</v>
      </c>
      <c r="B1949" s="2" cm="1">
        <f t="array" ref="B1949">[1]!table_weight[ValueEUR]*(('F+ , F-'!B$2-[1]!tbl_gk[[#This Row],[ValueEUR]])/('F+ , F-'!B$2-'F+ , F-'!B$3))</f>
        <v>2.5001843389881692E-5</v>
      </c>
      <c r="C1949" s="2" cm="1">
        <f t="array" ref="C1949">[1]!table_weight[WageEUR]*(('F+ , F-'!C$2-[1]!tbl_gk[[#This Row],[WageEUR]])/('F+ , F-'!C$2-'F+ , F-'!C$3))</f>
        <v>7.8241870618836313E-5</v>
      </c>
      <c r="D1949" s="2" cm="1">
        <f t="array" ref="D1949">[1]!table_weight[Crossing]*(('F+ , F-'!D$2-[1]!tbl_gk[[#This Row],[Crossing]])/('F+ , F-'!D$2-'F+ , F-'!D$3))</f>
        <v>3.81086577105983E-2</v>
      </c>
      <c r="E1949" s="2" cm="1">
        <f t="array" ref="E1949">[1]!table_weight[Finishing]*(('F+ , F-'!E$2-[1]!tbl_gk[[#This Row],[Finishing]])/('F+ , F-'!E$2-'F+ , F-'!E$3))</f>
        <v>1.7968512321265388E-2</v>
      </c>
      <c r="F1949" s="2" cm="1">
        <f t="array" ref="F1949">[1]!table_weight[HeadingAccuracy]*(('F+ , F-'!F$2-[1]!tbl_gk[[#This Row],[HeadingAccuracy]])/('F+ , F-'!F$2-'F+ , F-'!F$3))</f>
        <v>1.1691929585950599E-2</v>
      </c>
      <c r="G1949" s="2" cm="1">
        <f t="array" ref="G1949">[1]!table_weight[ShortPassing]*(('F+ , F-'!G$2-[1]!tbl_gk[[#This Row],[ShortPassing]])/('F+ , F-'!G$2-'F+ , F-'!G$3))</f>
        <v>6.3285326414520199E-2</v>
      </c>
      <c r="H1949" s="2" cm="1">
        <f t="array" ref="H1949">[1]!table_weight[Volleys]*(('F+ , F-'!H$2-[1]!tbl_gk[[#This Row],[Volleys]])/('F+ , F-'!H$2-'F+ , F-'!H$3))</f>
        <v>2.0833057763785961E-3</v>
      </c>
      <c r="I1949" s="2" cm="1">
        <f t="array" ref="I1949">[1]!table_weight[Dribbling]*(('F+ , F-'!I$2-[1]!tbl_gk[[#This Row],[Dribbling]])/('F+ , F-'!I$2-'F+ , F-'!I$3))</f>
        <v>1.7601807988178481E-2</v>
      </c>
      <c r="J1949" s="2" cm="1">
        <f t="array" ref="J1949">[1]!table_weight[Curve]*(('F+ , F-'!J$2-[1]!tbl_gk[[#This Row],[Curve]])/('F+ , F-'!J$2-'F+ , F-'!J$3))</f>
        <v>9.1268634012777444E-3</v>
      </c>
      <c r="K1949" s="2" cm="1">
        <f t="array" ref="K1949">[1]!table_weight[FKAccuracy]*(('F+ , F-'!K$2-[1]!tbl_gk[[#This Row],[FKAccuracy]])/('F+ , F-'!K$2-'F+ , F-'!K$3))</f>
        <v>9.4310921813203358E-3</v>
      </c>
      <c r="L1949" s="2" cm="1">
        <f t="array" ref="L1949">[1]!table_weight[LongPassing]*(('F+ , F-'!L$2-[1]!tbl_gk[[#This Row],[LongPassing]])/('F+ , F-'!L$2-'F+ , F-'!L$3))</f>
        <v>2.3281236303259328E-2</v>
      </c>
      <c r="M1949" s="2" cm="1">
        <f t="array" ref="M1949">[1]!table_weight[BallControl]*(('F+ , F-'!M$2-[1]!tbl_gk[[#This Row],[BallControl]])/('F+ , F-'!M$2-'F+ , F-'!M$3))</f>
        <v>1.3038376287539614E-2</v>
      </c>
      <c r="N1949" s="2" cm="1">
        <f t="array" ref="N1949">[1]!table_weight[Acceleration]*(('F+ , F-'!N$2-[1]!tbl_gk[[#This Row],[Acceleration]])/('F+ , F-'!N$2-'F+ , F-'!N$3))</f>
        <v>6.7646164032999796E-3</v>
      </c>
      <c r="O1949" s="2" cm="1">
        <f t="array" ref="O1949">[1]!table_weight[SprintSpeed]*(('F+ , F-'!O$2-[1]!tbl_gk[[#This Row],[SprintSpeed]])/('F+ , F-'!O$2-'F+ , F-'!O$3))</f>
        <v>8.1521143900212863E-3</v>
      </c>
      <c r="P1949" s="2" cm="1">
        <f t="array" ref="P1949">[1]!table_weight[Agility]*(('F+ , F-'!P$2-[1]!tbl_gk[[#This Row],[Agility]])/('F+ , F-'!P$2-'F+ , F-'!P$3))</f>
        <v>4.3294095621445646E-3</v>
      </c>
      <c r="Q1949" s="2" cm="1">
        <f t="array" ref="Q1949">[1]!table_weight[Reactions]*(('F+ , F-'!Q$2-[1]!tbl_gk[[#This Row],[Reactions]])/('F+ , F-'!Q$2-'F+ , F-'!Q$3))</f>
        <v>2.217260600310409E-3</v>
      </c>
      <c r="R1949" s="2" cm="1">
        <f t="array" ref="R1949">[1]!table_weight[Balance]*(('F+ , F-'!R$2-[1]!tbl_gk[[#This Row],[Balance]])/('F+ , F-'!R$2-'F+ , F-'!R$3))</f>
        <v>7.4505007357369231E-4</v>
      </c>
      <c r="S1949" s="2" cm="1">
        <f t="array" ref="S1949">[1]!table_weight[ShotPower]*(('F+ , F-'!S$2-[1]!tbl_gk[[#This Row],[ShotPower]])/('F+ , F-'!S$2-'F+ , F-'!S$3))</f>
        <v>8.3106398450658349E-3</v>
      </c>
      <c r="T1949" s="2" cm="1">
        <f t="array" ref="T1949">[1]!table_weight[Jumping]*(('F+ , F-'!T$2-[1]!tbl_gk[[#This Row],[Jumping]])/('F+ , F-'!T$2-'F+ , F-'!T$3))</f>
        <v>2.4902597721228252E-3</v>
      </c>
      <c r="U1949" s="2" cm="1">
        <f t="array" ref="U1949">[1]!table_weight[Stamina]*(('F+ , F-'!U$2-[1]!tbl_gk[[#This Row],[Stamina]])/('F+ , F-'!U$2-'F+ , F-'!U$3))</f>
        <v>2.1467756656231247E-2</v>
      </c>
      <c r="V1949" s="2" cm="1">
        <f t="array" ref="V1949">[1]!table_weight[Strength]*(('F+ , F-'!V$2-[1]!tbl_gk[[#This Row],[Strength]])/('F+ , F-'!V$2-'F+ , F-'!V$3))</f>
        <v>2.7507352195517646E-2</v>
      </c>
      <c r="W1949" s="2" cm="1">
        <f t="array" ref="W1949">[1]!table_weight[LongShots]*(('F+ , F-'!W$2-[1]!tbl_gk[[#This Row],[LongShots]])/('F+ , F-'!W$2-'F+ , F-'!W$3))</f>
        <v>8.8300548353824494E-3</v>
      </c>
      <c r="X1949" s="2" cm="1">
        <f t="array" ref="X1949">[1]!table_weight[Aggression]*(('F+ , F-'!X$2-[1]!tbl_gk[[#This Row],[Aggression]])/('F+ , F-'!X$2-'F+ , F-'!X$3))</f>
        <v>1.5819896562214757E-2</v>
      </c>
      <c r="Y1949" s="2" cm="1">
        <f t="array" ref="Y1949">[1]!table_weight[Interceptions]*(('F+ , F-'!Y$2-[1]!tbl_gk[[#This Row],[Interceptions]])/('F+ , F-'!Y$2-'F+ , F-'!Y$3))</f>
        <v>2.0776599612664828E-2</v>
      </c>
      <c r="Z1949" s="2" cm="1">
        <f t="array" ref="Z1949">[1]!table_weight[Positioning]*(('F+ , F-'!Z$2-[1]!tbl_gk[[#This Row],[Positioning]])/('F+ , F-'!Z$2-'F+ , F-'!Z$3))</f>
        <v>1.7746678835817667E-3</v>
      </c>
      <c r="AA1949" s="2" cm="1">
        <f t="array" ref="AA1949">[1]!table_weight[Vision]*(('F+ , F-'!AA$2-[1]!tbl_gk[[#This Row],[Vision]])/('F+ , F-'!AA$2-'F+ , F-'!AA$3))</f>
        <v>2.6265084677010397E-2</v>
      </c>
      <c r="AB1949" s="2" cm="1">
        <f t="array" ref="AB1949">[1]!table_weight[Penalties]*(('F+ , F-'!AB$2-[1]!tbl_gk[[#This Row],[Penalties]])/('F+ , F-'!AB$2-'F+ , F-'!AB$3))</f>
        <v>2.3879722257019362E-3</v>
      </c>
      <c r="AC1949" s="2" cm="1">
        <f t="array" ref="AC1949">[1]!table_weight[Composure]*(('F+ , F-'!AC$2-[1]!tbl_gk[[#This Row],[Composure]])/('F+ , F-'!AC$2-'F+ , F-'!AC$3))</f>
        <v>2.6153000389626249E-3</v>
      </c>
      <c r="AD1949" s="2" cm="1">
        <f t="array" ref="AD1949">[1]!table_weight[Marking]*(('F+ , F-'!AD$2-[1]!tbl_gk[[#This Row],[Marking]])/('F+ , F-'!AD$2-'F+ , F-'!AD$3))</f>
        <v>3.3127133826860035E-2</v>
      </c>
      <c r="AE1949" s="2" cm="1">
        <f t="array" ref="AE1949">[1]!table_weight[StandingTackle]*(('F+ , F-'!AE$2-[1]!tbl_gk[[#This Row],[StandingTackle]])/('F+ , F-'!AE$2-'F+ , F-'!AE$3))</f>
        <v>3.362528621523387E-2</v>
      </c>
      <c r="AF1949" s="2" cm="1">
        <f t="array" ref="AF1949">[1]!table_weight[SlidingTackle]*(('F+ , F-'!AF$2-[1]!tbl_gk[[#This Row],[SlidingTackle]])/('F+ , F-'!AF$2-'F+ , F-'!AF$3))</f>
        <v>8.2195144081682794E-3</v>
      </c>
      <c r="AG1949" s="2" cm="1">
        <f t="array" ref="AG1949">[1]!table_weight[GKDiving]*(('F+ , F-'!AG$2-[1]!tbl_gk[[#This Row],[GKDiving]])/('F+ , F-'!AG$2-'F+ , F-'!AG$3))</f>
        <v>6.4908477842003806E-2</v>
      </c>
      <c r="AH1949" s="2" cm="1">
        <f t="array" ref="AH1949">[1]!table_weight[GKHandling]*(('F+ , F-'!AH$2-[1]!tbl_gk[[#This Row],[GKHandling]])/('F+ , F-'!AH$2-'F+ , F-'!AH$3))</f>
        <v>7.4860120897871668E-2</v>
      </c>
      <c r="AI1949" s="2" cm="1">
        <f t="array" ref="AI1949">[1]!table_weight[GKKicking]*(('F+ , F-'!AI$2-[1]!tbl_gk[[#This Row],[GKKicking]])/('F+ , F-'!AI$2-'F+ , F-'!AI$3))</f>
        <v>3.8460602372984459E-2</v>
      </c>
      <c r="AJ1949" s="2" cm="1">
        <f t="array" ref="AJ1949">[1]!table_weight[GKPositioning]*(('F+ , F-'!AJ$2-[1]!tbl_gk[[#This Row],[GKPositioning]])/('F+ , F-'!AJ$2-'F+ , F-'!AJ$3))</f>
        <v>2.7750345182654259E-2</v>
      </c>
      <c r="AK1949" s="2" cm="1">
        <f t="array" ref="AK1949">[1]!table_weight[GKReflexes]*(('F+ , F-'!AK$2-[1]!tbl_gk[[#This Row],[GKReflexes]])/('F+ , F-'!AK$2-'F+ , F-'!AK$3))</f>
        <v>7.1057702058614697E-2</v>
      </c>
    </row>
    <row r="1950" spans="1:37" x14ac:dyDescent="0.55000000000000004">
      <c r="A1950" s="7">
        <f>[1]!tbl_gk[[#This Row],[ID]]</f>
        <v>270495</v>
      </c>
      <c r="B1950" s="1" cm="1">
        <f t="array" ref="B1950">[1]!table_weight[ValueEUR]*(('F+ , F-'!B$2-[1]!tbl_gk[[#This Row],[ValueEUR]])/('F+ , F-'!B$2-'F+ , F-'!B$3))</f>
        <v>4.3521727382386649E-5</v>
      </c>
      <c r="C1950" s="1" cm="1">
        <f t="array" ref="C1950">[1]!table_weight[WageEUR]*(('F+ , F-'!C$2-[1]!tbl_gk[[#This Row],[WageEUR]])/('F+ , F-'!C$2-'F+ , F-'!C$3))</f>
        <v>7.0417683556952691E-4</v>
      </c>
      <c r="D1950" s="1" cm="1">
        <f t="array" ref="D1950">[1]!table_weight[Crossing]*(('F+ , F-'!D$2-[1]!tbl_gk[[#This Row],[Crossing]])/('F+ , F-'!D$2-'F+ , F-'!D$3))</f>
        <v>3.4746129089074922E-2</v>
      </c>
      <c r="E1950" s="1" cm="1">
        <f t="array" ref="E1950">[1]!table_weight[Finishing]*(('F+ , F-'!E$2-[1]!tbl_gk[[#This Row],[Finishing]])/('F+ , F-'!E$2-'F+ , F-'!E$3))</f>
        <v>1.6970261636750646E-2</v>
      </c>
      <c r="F1950" s="1" cm="1">
        <f t="array" ref="F1950">[1]!table_weight[HeadingAccuracy]*(('F+ , F-'!F$2-[1]!tbl_gk[[#This Row],[HeadingAccuracy]])/('F+ , F-'!F$2-'F+ , F-'!F$3))</f>
        <v>1.00216539308148E-2</v>
      </c>
      <c r="G1950" s="1" cm="1">
        <f t="array" ref="G1950">[1]!table_weight[ShortPassing]*(('F+ , F-'!G$2-[1]!tbl_gk[[#This Row],[ShortPassing]])/('F+ , F-'!G$2-'F+ , F-'!G$3))</f>
        <v>4.6409239370648142E-2</v>
      </c>
      <c r="H1950" s="1" cm="1">
        <f t="array" ref="H1950">[1]!table_weight[Volleys]*(('F+ , F-'!H$2-[1]!tbl_gk[[#This Row],[Volleys]])/('F+ , F-'!H$2-'F+ , F-'!H$3))</f>
        <v>2.0833057763785961E-3</v>
      </c>
      <c r="I1950" s="1" cm="1">
        <f t="array" ref="I1950">[1]!table_weight[Dribbling]*(('F+ , F-'!I$2-[1]!tbl_gk[[#This Row],[Dribbling]])/('F+ , F-'!I$2-'F+ , F-'!I$3))</f>
        <v>1.9557564431309422E-2</v>
      </c>
      <c r="J1950" s="1" cm="1">
        <f t="array" ref="J1950">[1]!table_weight[Curve]*(('F+ , F-'!J$2-[1]!tbl_gk[[#This Row],[Curve]])/('F+ , F-'!J$2-'F+ , F-'!J$3))</f>
        <v>9.4648953791028455E-3</v>
      </c>
      <c r="K1950" s="1" cm="1">
        <f t="array" ref="K1950">[1]!table_weight[FKAccuracy]*(('F+ , F-'!K$2-[1]!tbl_gk[[#This Row],[FKAccuracy]])/('F+ , F-'!K$2-'F+ , F-'!K$3))</f>
        <v>9.1268634012777444E-3</v>
      </c>
      <c r="L1950" s="1" cm="1">
        <f t="array" ref="L1950">[1]!table_weight[LongPassing]*(('F+ , F-'!L$2-[1]!tbl_gk[[#This Row],[LongPassing]])/('F+ , F-'!L$2-'F+ , F-'!L$3))</f>
        <v>2.0574115802880336E-2</v>
      </c>
      <c r="M1950" s="1" cm="1">
        <f t="array" ref="M1950">[1]!table_weight[BallControl]*(('F+ , F-'!M$2-[1]!tbl_gk[[#This Row],[BallControl]])/('F+ , F-'!M$2-'F+ , F-'!M$3))</f>
        <v>1.3907601373375588E-2</v>
      </c>
      <c r="N1950" s="1" cm="1">
        <f t="array" ref="N1950">[1]!table_weight[Acceleration]*(('F+ , F-'!N$2-[1]!tbl_gk[[#This Row],[Acceleration]])/('F+ , F-'!N$2-'F+ , F-'!N$3))</f>
        <v>7.666565257073309E-3</v>
      </c>
      <c r="O1950" s="1" cm="1">
        <f t="array" ref="O1950">[1]!table_weight[SprintSpeed]*(('F+ , F-'!O$2-[1]!tbl_gk[[#This Row],[SprintSpeed]])/('F+ , F-'!O$2-'F+ , F-'!O$3))</f>
        <v>9.2765439610587065E-3</v>
      </c>
      <c r="P1950" s="1" cm="1">
        <f t="array" ref="P1950">[1]!table_weight[Agility]*(('F+ , F-'!P$2-[1]!tbl_gk[[#This Row],[Agility]])/('F+ , F-'!P$2-'F+ , F-'!P$3))</f>
        <v>3.9783763544031132E-3</v>
      </c>
      <c r="Q1950" s="1" cm="1">
        <f t="array" ref="Q1950">[1]!table_weight[Reactions]*(('F+ , F-'!Q$2-[1]!tbl_gk[[#This Row],[Reactions]])/('F+ , F-'!Q$2-'F+ , F-'!Q$3))</f>
        <v>1.8047470002526586E-3</v>
      </c>
      <c r="R1950" s="1" cm="1">
        <f t="array" ref="R1950">[1]!table_weight[Balance]*(('F+ , F-'!R$2-[1]!tbl_gk[[#This Row],[Balance]])/('F+ , F-'!R$2-'F+ , F-'!R$3))</f>
        <v>2.1730627145899362E-3</v>
      </c>
      <c r="S1950" s="1" cm="1">
        <f t="array" ref="S1950">[1]!table_weight[ShotPower]*(('F+ , F-'!S$2-[1]!tbl_gk[[#This Row],[ShotPower]])/('F+ , F-'!S$2-'F+ , F-'!S$3))</f>
        <v>5.9732723886410689E-3</v>
      </c>
      <c r="T1950" s="1" cm="1">
        <f t="array" ref="T1950">[1]!table_weight[Jumping]*(('F+ , F-'!T$2-[1]!tbl_gk[[#This Row],[Jumping]])/('F+ , F-'!T$2-'F+ , F-'!T$3))</f>
        <v>3.5207120916219254E-3</v>
      </c>
      <c r="U1950" s="1" cm="1">
        <f t="array" ref="U1950">[1]!table_weight[Stamina]*(('F+ , F-'!U$2-[1]!tbl_gk[[#This Row],[Stamina]])/('F+ , F-'!U$2-'F+ , F-'!U$3))</f>
        <v>1.0304523194991E-2</v>
      </c>
      <c r="V1950" s="1" cm="1">
        <f t="array" ref="V1950">[1]!table_weight[Strength]*(('F+ , F-'!V$2-[1]!tbl_gk[[#This Row],[Strength]])/('F+ , F-'!V$2-'F+ , F-'!V$3))</f>
        <v>2.0408680661190511E-2</v>
      </c>
      <c r="W1950" s="1" cm="1">
        <f t="array" ref="W1950">[1]!table_weight[LongShots]*(('F+ , F-'!W$2-[1]!tbl_gk[[#This Row],[LongShots]])/('F+ , F-'!W$2-'F+ , F-'!W$3))</f>
        <v>8.8300548353824494E-3</v>
      </c>
      <c r="X1950" s="1" cm="1">
        <f t="array" ref="X1950">[1]!table_weight[Aggression]*(('F+ , F-'!X$2-[1]!tbl_gk[[#This Row],[Aggression]])/('F+ , F-'!X$2-'F+ , F-'!X$3))</f>
        <v>1.1560693641618476E-2</v>
      </c>
      <c r="Y1950" s="1" cm="1">
        <f t="array" ref="Y1950">[1]!table_weight[Interceptions]*(('F+ , F-'!Y$2-[1]!tbl_gk[[#This Row],[Interceptions]])/('F+ , F-'!Y$2-'F+ , F-'!Y$3))</f>
        <v>2.5624472855619959E-2</v>
      </c>
      <c r="Z1950" s="1" cm="1">
        <f t="array" ref="Z1950">[1]!table_weight[Positioning]*(('F+ , F-'!Z$2-[1]!tbl_gk[[#This Row],[Positioning]])/('F+ , F-'!Z$2-'F+ , F-'!Z$3))</f>
        <v>1.7746678835817667E-3</v>
      </c>
      <c r="AA1950" s="1" cm="1">
        <f t="array" ref="AA1950">[1]!table_weight[Vision]*(('F+ , F-'!AA$2-[1]!tbl_gk[[#This Row],[Vision]])/('F+ , F-'!AA$2-'F+ , F-'!AA$3))</f>
        <v>2.2715748909846831E-2</v>
      </c>
      <c r="AB1950" s="1" cm="1">
        <f t="array" ref="AB1950">[1]!table_weight[Penalties]*(('F+ , F-'!AB$2-[1]!tbl_gk[[#This Row],[Penalties]])/('F+ , F-'!AB$2-'F+ , F-'!AB$3))</f>
        <v>2.153089711698467E-3</v>
      </c>
      <c r="AC1950" s="1" cm="1">
        <f t="array" ref="AC1950">[1]!table_weight[Composure]*(('F+ , F-'!AC$2-[1]!tbl_gk[[#This Row],[Composure]])/('F+ , F-'!AC$2-'F+ , F-'!AC$3))</f>
        <v>2.401806158230982E-3</v>
      </c>
      <c r="AD1950" s="1" cm="1">
        <f t="array" ref="AD1950">[1]!table_weight[Marking]*(('F+ , F-'!AD$2-[1]!tbl_gk[[#This Row],[Marking]])/('F+ , F-'!AD$2-'F+ , F-'!AD$3))</f>
        <v>3.7859581516411465E-2</v>
      </c>
      <c r="AE1950" s="1" cm="1">
        <f t="array" ref="AE1950">[1]!table_weight[StandingTackle]*(('F+ , F-'!AE$2-[1]!tbl_gk[[#This Row],[StandingTackle]])/('F+ , F-'!AE$2-'F+ , F-'!AE$3))</f>
        <v>3.362528621523387E-2</v>
      </c>
      <c r="AF1950" s="1" cm="1">
        <f t="array" ref="AF1950">[1]!table_weight[SlidingTackle]*(('F+ , F-'!AF$2-[1]!tbl_gk[[#This Row],[SlidingTackle]])/('F+ , F-'!AF$2-'F+ , F-'!AF$3))</f>
        <v>1.3450114486093546E-2</v>
      </c>
      <c r="AG1950" s="1" cm="1">
        <f t="array" ref="AG1950">[1]!table_weight[GKDiving]*(('F+ , F-'!AG$2-[1]!tbl_gk[[#This Row],[GKDiving]])/('F+ , F-'!AG$2-'F+ , F-'!AG$3))</f>
        <v>3.5870474596896844E-2</v>
      </c>
      <c r="AH1950" s="1" cm="1">
        <f t="array" ref="AH1950">[1]!table_weight[GKHandling]*(('F+ , F-'!AH$2-[1]!tbl_gk[[#This Row],[GKHandling]])/('F+ , F-'!AH$2-'F+ , F-'!AH$3))</f>
        <v>4.4559595772542655E-2</v>
      </c>
      <c r="AI1950" s="1" cm="1">
        <f t="array" ref="AI1950">[1]!table_weight[GKKicking]*(('F+ , F-'!AI$2-[1]!tbl_gk[[#This Row],[GKKicking]])/('F+ , F-'!AI$2-'F+ , F-'!AI$3))</f>
        <v>2.6832978399756596E-2</v>
      </c>
      <c r="AJ1950" s="1" cm="1">
        <f t="array" ref="AJ1950">[1]!table_weight[GKPositioning]*(('F+ , F-'!AJ$2-[1]!tbl_gk[[#This Row],[GKPositioning]])/('F+ , F-'!AJ$2-'F+ , F-'!AJ$3))</f>
        <v>1.5136551917811415E-2</v>
      </c>
      <c r="AK1950" s="1" cm="1">
        <f t="array" ref="AK1950">[1]!table_weight[GKReflexes]*(('F+ , F-'!AK$2-[1]!tbl_gk[[#This Row],[GKReflexes]])/('F+ , F-'!AK$2-'F+ , F-'!AK$3))</f>
        <v>4.3727816651455198E-2</v>
      </c>
    </row>
    <row r="1951" spans="1:37" x14ac:dyDescent="0.55000000000000004">
      <c r="A1951" s="8">
        <f>[1]!tbl_gk[[#This Row],[ID]]</f>
        <v>270499</v>
      </c>
      <c r="B1951" s="2" cm="1">
        <f t="array" ref="B1951">[1]!table_weight[ValueEUR]*(('F+ , F-'!B$2-[1]!tbl_gk[[#This Row],[ValueEUR]])/('F+ , F-'!B$2-'F+ , F-'!B$3))</f>
        <v>6.2041611374891601E-5</v>
      </c>
      <c r="C1951" s="2" cm="1">
        <f t="array" ref="C1951">[1]!table_weight[WageEUR]*(('F+ , F-'!C$2-[1]!tbl_gk[[#This Row],[WageEUR]])/('F+ , F-'!C$2-'F+ , F-'!C$3))</f>
        <v>0</v>
      </c>
      <c r="D1951" s="2" cm="1">
        <f t="array" ref="D1951">[1]!table_weight[Crossing]*(('F+ , F-'!D$2-[1]!tbl_gk[[#This Row],[Crossing]])/('F+ , F-'!D$2-'F+ , F-'!D$3))</f>
        <v>3.5866971962916043E-2</v>
      </c>
      <c r="E1951" s="2" cm="1">
        <f t="array" ref="E1951">[1]!table_weight[Finishing]*(('F+ , F-'!E$2-[1]!tbl_gk[[#This Row],[Finishing]])/('F+ , F-'!E$2-'F+ , F-'!E$3))</f>
        <v>1.9965013690294877E-2</v>
      </c>
      <c r="F1951" s="2" cm="1">
        <f t="array" ref="F1951">[1]!table_weight[HeadingAccuracy]*(('F+ , F-'!F$2-[1]!tbl_gk[[#This Row],[HeadingAccuracy]])/('F+ , F-'!F$2-'F+ , F-'!F$3))</f>
        <v>1.1691929585950599E-2</v>
      </c>
      <c r="G1951" s="2" cm="1">
        <f t="array" ref="G1951">[1]!table_weight[ShortPassing]*(('F+ , F-'!G$2-[1]!tbl_gk[[#This Row],[ShortPassing]])/('F+ , F-'!G$2-'F+ , F-'!G$3))</f>
        <v>6.047264524054153E-2</v>
      </c>
      <c r="H1951" s="2" cm="1">
        <f t="array" ref="H1951">[1]!table_weight[Volleys]*(('F+ , F-'!H$2-[1]!tbl_gk[[#This Row],[Volleys]])/('F+ , F-'!H$2-'F+ , F-'!H$3))</f>
        <v>2.3147841959762173E-3</v>
      </c>
      <c r="I1951" s="2" cm="1">
        <f t="array" ref="I1951">[1]!table_weight[Dribbling]*(('F+ , F-'!I$2-[1]!tbl_gk[[#This Row],[Dribbling]])/('F+ , F-'!I$2-'F+ , F-'!I$3))</f>
        <v>1.9557564431309422E-2</v>
      </c>
      <c r="J1951" s="2" cm="1">
        <f t="array" ref="J1951">[1]!table_weight[Curve]*(('F+ , F-'!J$2-[1]!tbl_gk[[#This Row],[Curve]])/('F+ , F-'!J$2-'F+ , F-'!J$3))</f>
        <v>9.9719433458404991E-3</v>
      </c>
      <c r="K1951" s="2" cm="1">
        <f t="array" ref="K1951">[1]!table_weight[FKAccuracy]*(('F+ , F-'!K$2-[1]!tbl_gk[[#This Row],[FKAccuracy]])/('F+ , F-'!K$2-'F+ , F-'!K$3))</f>
        <v>9.1268634012777444E-3</v>
      </c>
      <c r="L1951" s="2" cm="1">
        <f t="array" ref="L1951">[1]!table_weight[LongPassing]*(('F+ , F-'!L$2-[1]!tbl_gk[[#This Row],[LongPassing]])/('F+ , F-'!L$2-'F+ , F-'!L$3))</f>
        <v>2.7071205003789917E-2</v>
      </c>
      <c r="M1951" s="2" cm="1">
        <f t="array" ref="M1951">[1]!table_weight[BallControl]*(('F+ , F-'!M$2-[1]!tbl_gk[[#This Row],[BallControl]])/('F+ , F-'!M$2-'F+ , F-'!M$3))</f>
        <v>1.5211439002129552E-2</v>
      </c>
      <c r="N1951" s="2" cm="1">
        <f t="array" ref="N1951">[1]!table_weight[Acceleration]*(('F+ , F-'!N$2-[1]!tbl_gk[[#This Row],[Acceleration]])/('F+ , F-'!N$2-'F+ , F-'!N$3))</f>
        <v>8.3430268974033078E-3</v>
      </c>
      <c r="O1951" s="2" cm="1">
        <f t="array" ref="O1951">[1]!table_weight[SprintSpeed]*(('F+ , F-'!O$2-[1]!tbl_gk[[#This Row],[SprintSpeed]])/('F+ , F-'!O$2-'F+ , F-'!O$3))</f>
        <v>1.2649832674170962E-2</v>
      </c>
      <c r="P1951" s="2" cm="1">
        <f t="array" ref="P1951">[1]!table_weight[Agility]*(('F+ , F-'!P$2-[1]!tbl_gk[[#This Row],[Agility]])/('F+ , F-'!P$2-'F+ , F-'!P$3))</f>
        <v>4.5634317006388652E-3</v>
      </c>
      <c r="Q1951" s="2" cm="1">
        <f t="array" ref="Q1951">[1]!table_weight[Reactions]*(('F+ , F-'!Q$2-[1]!tbl_gk[[#This Row],[Reactions]])/('F+ , F-'!Q$2-'F+ , F-'!Q$3))</f>
        <v>2.1656964003031903E-3</v>
      </c>
      <c r="R1951" s="2" cm="1">
        <f t="array" ref="R1951">[1]!table_weight[Balance]*(('F+ , F-'!R$2-[1]!tbl_gk[[#This Row],[Balance]])/('F+ , F-'!R$2-'F+ , F-'!R$3))</f>
        <v>1.9868001961965125E-3</v>
      </c>
      <c r="S1951" s="2" cm="1">
        <f t="array" ref="S1951">[1]!table_weight[ShotPower]*(('F+ , F-'!S$2-[1]!tbl_gk[[#This Row],[ShotPower]])/('F+ , F-'!S$2-'F+ , F-'!S$3))</f>
        <v>7.7912248547492196E-3</v>
      </c>
      <c r="T1951" s="2" cm="1">
        <f t="array" ref="T1951">[1]!table_weight[Jumping]*(('F+ , F-'!T$2-[1]!tbl_gk[[#This Row],[Jumping]])/('F+ , F-'!T$2-'F+ , F-'!T$3))</f>
        <v>3.5207120916219254E-3</v>
      </c>
      <c r="U1951" s="2" cm="1">
        <f t="array" ref="U1951">[1]!table_weight[Stamina]*(('F+ , F-'!U$2-[1]!tbl_gk[[#This Row],[Stamina]])/('F+ , F-'!U$2-'F+ , F-'!U$3))</f>
        <v>2.0609046389982E-2</v>
      </c>
      <c r="V1951" s="2" cm="1">
        <f t="array" ref="V1951">[1]!table_weight[Strength]*(('F+ , F-'!V$2-[1]!tbl_gk[[#This Row],[Strength]])/('F+ , F-'!V$2-'F+ , F-'!V$3))</f>
        <v>3.1944021904472097E-2</v>
      </c>
      <c r="W1951" s="2" cm="1">
        <f t="array" ref="W1951">[1]!table_weight[LongShots]*(('F+ , F-'!W$2-[1]!tbl_gk[[#This Row],[LongShots]])/('F+ , F-'!W$2-'F+ , F-'!W$3))</f>
        <v>1.0388299806332293E-2</v>
      </c>
      <c r="X1951" s="2" cm="1">
        <f t="array" ref="X1951">[1]!table_weight[Aggression]*(('F+ , F-'!X$2-[1]!tbl_gk[[#This Row],[Aggression]])/('F+ , F-'!X$2-'F+ , F-'!X$3))</f>
        <v>1.1560693641618476E-2</v>
      </c>
      <c r="Y1951" s="2" cm="1">
        <f t="array" ref="Y1951">[1]!table_weight[Interceptions]*(('F+ , F-'!Y$2-[1]!tbl_gk[[#This Row],[Interceptions]])/('F+ , F-'!Y$2-'F+ , F-'!Y$3))</f>
        <v>2.3546812894353474E-2</v>
      </c>
      <c r="Z1951" s="2" cm="1">
        <f t="array" ref="Z1951">[1]!table_weight[Positioning]*(('F+ , F-'!Z$2-[1]!tbl_gk[[#This Row],[Positioning]])/('F+ , F-'!Z$2-'F+ , F-'!Z$3))</f>
        <v>2.3662238447756888E-3</v>
      </c>
      <c r="AA1951" s="2" cm="1">
        <f t="array" ref="AA1951">[1]!table_weight[Vision]*(('F+ , F-'!AA$2-[1]!tbl_gk[[#This Row],[Vision]])/('F+ , F-'!AA$2-'F+ , F-'!AA$3))</f>
        <v>2.9814420444173963E-2</v>
      </c>
      <c r="AB1951" s="2" cm="1">
        <f t="array" ref="AB1951">[1]!table_weight[Penalties]*(('F+ , F-'!AB$2-[1]!tbl_gk[[#This Row],[Penalties]])/('F+ , F-'!AB$2-'F+ , F-'!AB$3))</f>
        <v>2.427119311369181E-3</v>
      </c>
      <c r="AC1951" s="2" cm="1">
        <f t="array" ref="AC1951">[1]!table_weight[Composure]*(('F+ , F-'!AC$2-[1]!tbl_gk[[#This Row],[Composure]])/('F+ , F-'!AC$2-'F+ , F-'!AC$3))</f>
        <v>2.2416857476822497E-3</v>
      </c>
      <c r="AD1951" s="2" cm="1">
        <f t="array" ref="AD1951">[1]!table_weight[Marking]*(('F+ , F-'!AD$2-[1]!tbl_gk[[#This Row],[Marking]])/('F+ , F-'!AD$2-'F+ , F-'!AD$3))</f>
        <v>3.7859581516411465E-2</v>
      </c>
      <c r="AE1951" s="2" cm="1">
        <f t="array" ref="AE1951">[1]!table_weight[StandingTackle]*(('F+ , F-'!AE$2-[1]!tbl_gk[[#This Row],[StandingTackle]])/('F+ , F-'!AE$2-'F+ , F-'!AE$3))</f>
        <v>2.465854322450484E-2</v>
      </c>
      <c r="AF1951" s="2" cm="1">
        <f t="array" ref="AF1951">[1]!table_weight[SlidingTackle]*(('F+ , F-'!AF$2-[1]!tbl_gk[[#This Row],[SlidingTackle]])/('F+ , F-'!AF$2-'F+ , F-'!AF$3))</f>
        <v>1.0461200155850536E-2</v>
      </c>
      <c r="AG1951" s="2" cm="1">
        <f t="array" ref="AG1951">[1]!table_weight[GKDiving]*(('F+ , F-'!AG$2-[1]!tbl_gk[[#This Row],[GKDiving]])/('F+ , F-'!AG$2-'F+ , F-'!AG$3))</f>
        <v>6.6616595679951277E-2</v>
      </c>
      <c r="AH1951" s="2" cm="1">
        <f t="array" ref="AH1951">[1]!table_weight[GKHandling]*(('F+ , F-'!AH$2-[1]!tbl_gk[[#This Row],[GKHandling]])/('F+ , F-'!AH$2-'F+ , F-'!AH$3))</f>
        <v>7.3077737066969961E-2</v>
      </c>
      <c r="AI1951" s="2" cm="1">
        <f t="array" ref="AI1951">[1]!table_weight[GKKicking]*(('F+ , F-'!AI$2-[1]!tbl_gk[[#This Row],[GKKicking]])/('F+ , F-'!AI$2-'F+ , F-'!AI$3))</f>
        <v>3.57773045330088E-2</v>
      </c>
      <c r="AJ1951" s="2" cm="1">
        <f t="array" ref="AJ1951">[1]!table_weight[GKPositioning]*(('F+ , F-'!AJ$2-[1]!tbl_gk[[#This Row],[GKPositioning]])/('F+ , F-'!AJ$2-'F+ , F-'!AJ$3))</f>
        <v>2.4596896866443549E-2</v>
      </c>
      <c r="AK1951" s="2" cm="1">
        <f t="array" ref="AK1951">[1]!table_weight[GKReflexes]*(('F+ , F-'!AK$2-[1]!tbl_gk[[#This Row],[GKReflexes]])/('F+ , F-'!AK$2-'F+ , F-'!AK$3))</f>
        <v>6.1947740256228193E-2</v>
      </c>
    </row>
    <row r="1952" spans="1:37" x14ac:dyDescent="0.55000000000000004">
      <c r="A1952" s="7">
        <f>[1]!tbl_gk[[#This Row],[ID]]</f>
        <v>270500</v>
      </c>
      <c r="B1952" s="1" cm="1">
        <f t="array" ref="B1952">[1]!table_weight[ValueEUR]*(('F+ , F-'!B$2-[1]!tbl_gk[[#This Row],[ValueEUR]])/('F+ , F-'!B$2-'F+ , F-'!B$3))</f>
        <v>9.7538055693859437E-5</v>
      </c>
      <c r="C1952" s="1" cm="1">
        <f t="array" ref="C1952">[1]!table_weight[WageEUR]*(('F+ , F-'!C$2-[1]!tbl_gk[[#This Row],[WageEUR]])/('F+ , F-'!C$2-'F+ , F-'!C$3))</f>
        <v>0</v>
      </c>
      <c r="D1952" s="1" cm="1">
        <f t="array" ref="D1952">[1]!table_weight[Crossing]*(('F+ , F-'!D$2-[1]!tbl_gk[[#This Row],[Crossing]])/('F+ , F-'!D$2-'F+ , F-'!D$3))</f>
        <v>3.81086577105983E-2</v>
      </c>
      <c r="E1952" s="1" cm="1">
        <f t="array" ref="E1952">[1]!table_weight[Finishing]*(('F+ , F-'!E$2-[1]!tbl_gk[[#This Row],[Finishing]])/('F+ , F-'!E$2-'F+ , F-'!E$3))</f>
        <v>1.8966763005780131E-2</v>
      </c>
      <c r="F1952" s="1" cm="1">
        <f t="array" ref="F1952">[1]!table_weight[HeadingAccuracy]*(('F+ , F-'!F$2-[1]!tbl_gk[[#This Row],[HeadingAccuracy]])/('F+ , F-'!F$2-'F+ , F-'!F$3))</f>
        <v>1.08567917583827E-2</v>
      </c>
      <c r="G1952" s="1" cm="1">
        <f t="array" ref="G1952">[1]!table_weight[ShortPassing]*(('F+ , F-'!G$2-[1]!tbl_gk[[#This Row],[ShortPassing]])/('F+ , F-'!G$2-'F+ , F-'!G$3))</f>
        <v>5.7659964066562854E-2</v>
      </c>
      <c r="H1952" s="1" cm="1">
        <f t="array" ref="H1952">[1]!table_weight[Volleys]*(('F+ , F-'!H$2-[1]!tbl_gk[[#This Row],[Volleys]])/('F+ , F-'!H$2-'F+ , F-'!H$3))</f>
        <v>1.9675665665797848E-3</v>
      </c>
      <c r="I1952" s="1" cm="1">
        <f t="array" ref="I1952">[1]!table_weight[Dribbling]*(('F+ , F-'!I$2-[1]!tbl_gk[[#This Row],[Dribbling]])/('F+ , F-'!I$2-'F+ , F-'!I$3))</f>
        <v>2.0535442652874894E-2</v>
      </c>
      <c r="J1952" s="1" cm="1">
        <f t="array" ref="J1952">[1]!table_weight[Curve]*(('F+ , F-'!J$2-[1]!tbl_gk[[#This Row],[Curve]])/('F+ , F-'!J$2-'F+ , F-'!J$3))</f>
        <v>9.9719433458404991E-3</v>
      </c>
      <c r="K1952" s="1" cm="1">
        <f t="array" ref="K1952">[1]!table_weight[FKAccuracy]*(('F+ , F-'!K$2-[1]!tbl_gk[[#This Row],[FKAccuracy]])/('F+ , F-'!K$2-'F+ , F-'!K$3))</f>
        <v>9.7353209613629272E-3</v>
      </c>
      <c r="L1952" s="1" cm="1">
        <f t="array" ref="L1952">[1]!table_weight[LongPassing]*(('F+ , F-'!L$2-[1]!tbl_gk[[#This Row],[LongPassing]])/('F+ , F-'!L$2-'F+ , F-'!L$3))</f>
        <v>2.1656964003031933E-2</v>
      </c>
      <c r="M1952" s="1" cm="1">
        <f t="array" ref="M1952">[1]!table_weight[BallControl]*(('F+ , F-'!M$2-[1]!tbl_gk[[#This Row],[BallControl]])/('F+ , F-'!M$2-'F+ , F-'!M$3))</f>
        <v>1.5646051545047536E-2</v>
      </c>
      <c r="N1952" s="1" cm="1">
        <f t="array" ref="N1952">[1]!table_weight[Acceleration]*(('F+ , F-'!N$2-[1]!tbl_gk[[#This Row],[Acceleration]])/('F+ , F-'!N$2-'F+ , F-'!N$3))</f>
        <v>7.4410780436299775E-3</v>
      </c>
      <c r="O1952" s="1" cm="1">
        <f t="array" ref="O1952">[1]!table_weight[SprintSpeed]*(('F+ , F-'!O$2-[1]!tbl_gk[[#This Row],[SprintSpeed]])/('F+ , F-'!O$2-'F+ , F-'!O$3))</f>
        <v>9.838758746577414E-3</v>
      </c>
      <c r="P1952" s="1" cm="1">
        <f t="array" ref="P1952">[1]!table_weight[Agility]*(('F+ , F-'!P$2-[1]!tbl_gk[[#This Row],[Agility]])/('F+ , F-'!P$2-'F+ , F-'!P$3))</f>
        <v>4.095387423650264E-3</v>
      </c>
      <c r="Q1952" s="1" cm="1">
        <f t="array" ref="Q1952">[1]!table_weight[Reactions]*(('F+ , F-'!Q$2-[1]!tbl_gk[[#This Row],[Reactions]])/('F+ , F-'!Q$2-'F+ , F-'!Q$3))</f>
        <v>2.1141322002959716E-3</v>
      </c>
      <c r="R1952" s="1" cm="1">
        <f t="array" ref="R1952">[1]!table_weight[Balance]*(('F+ , F-'!R$2-[1]!tbl_gk[[#This Row],[Balance]])/('F+ , F-'!R$2-'F+ , F-'!R$3))</f>
        <v>2.4835002452456411E-3</v>
      </c>
      <c r="S1952" s="1" cm="1">
        <f t="array" ref="S1952">[1]!table_weight[ShotPower]*(('F+ , F-'!S$2-[1]!tbl_gk[[#This Row],[ShotPower]])/('F+ , F-'!S$2-'F+ , F-'!S$3))</f>
        <v>6.7523948741159906E-3</v>
      </c>
      <c r="T1952" s="1" cm="1">
        <f t="array" ref="T1952">[1]!table_weight[Jumping]*(('F+ , F-'!T$2-[1]!tbl_gk[[#This Row],[Jumping]])/('F+ , F-'!T$2-'F+ , F-'!T$3))</f>
        <v>4.6370354377459509E-3</v>
      </c>
      <c r="U1952" s="1" cm="1">
        <f t="array" ref="U1952">[1]!table_weight[Stamina]*(('F+ , F-'!U$2-[1]!tbl_gk[[#This Row],[Stamina]])/('F+ , F-'!U$2-'F+ , F-'!U$3))</f>
        <v>2.0609046389982E-2</v>
      </c>
      <c r="V1952" s="1" cm="1">
        <f t="array" ref="V1952">[1]!table_weight[Strength]*(('F+ , F-'!V$2-[1]!tbl_gk[[#This Row],[Strength]])/('F+ , F-'!V$2-'F+ , F-'!V$3))</f>
        <v>2.3070682486563184E-2</v>
      </c>
      <c r="W1952" s="1" cm="1">
        <f t="array" ref="W1952">[1]!table_weight[LongShots]*(('F+ , F-'!W$2-[1]!tbl_gk[[#This Row],[LongShots]])/('F+ , F-'!W$2-'F+ , F-'!W$3))</f>
        <v>1.0388299806332293E-2</v>
      </c>
      <c r="X1952" s="1" cm="1">
        <f t="array" ref="X1952">[1]!table_weight[Aggression]*(('F+ , F-'!X$2-[1]!tbl_gk[[#This Row],[Aggression]])/('F+ , F-'!X$2-'F+ , F-'!X$3))</f>
        <v>1.3386066321874024E-2</v>
      </c>
      <c r="Y1952" s="1" cm="1">
        <f t="array" ref="Y1952">[1]!table_weight[Interceptions]*(('F+ , F-'!Y$2-[1]!tbl_gk[[#This Row],[Interceptions]])/('F+ , F-'!Y$2-'F+ , F-'!Y$3))</f>
        <v>2.4931919535197796E-2</v>
      </c>
      <c r="Z1952" s="1" cm="1">
        <f t="array" ref="Z1952">[1]!table_weight[Positioning]*(('F+ , F-'!Z$2-[1]!tbl_gk[[#This Row],[Positioning]])/('F+ , F-'!Z$2-'F+ , F-'!Z$3))</f>
        <v>2.3662238447756888E-3</v>
      </c>
      <c r="AA1952" s="1" cm="1">
        <f t="array" ref="AA1952">[1]!table_weight[Vision]*(('F+ , F-'!AA$2-[1]!tbl_gk[[#This Row],[Vision]])/('F+ , F-'!AA$2-'F+ , F-'!AA$3))</f>
        <v>2.8394686137308535E-2</v>
      </c>
      <c r="AB1952" s="1" cm="1">
        <f t="array" ref="AB1952">[1]!table_weight[Penalties]*(('F+ , F-'!AB$2-[1]!tbl_gk[[#This Row],[Penalties]])/('F+ , F-'!AB$2-'F+ , F-'!AB$3))</f>
        <v>2.3096780543674466E-3</v>
      </c>
      <c r="AC1952" s="1" cm="1">
        <f t="array" ref="AC1952">[1]!table_weight[Composure]*(('F+ , F-'!AC$2-[1]!tbl_gk[[#This Row],[Composure]])/('F+ , F-'!AC$2-'F+ , F-'!AC$3))</f>
        <v>2.5619265687797138E-3</v>
      </c>
      <c r="AD1952" s="1" cm="1">
        <f t="array" ref="AD1952">[1]!table_weight[Marking]*(('F+ , F-'!AD$2-[1]!tbl_gk[[#This Row],[Marking]])/('F+ , F-'!AD$2-'F+ , F-'!AD$3))</f>
        <v>3.4704616390043845E-2</v>
      </c>
      <c r="AE1952" s="1" cm="1">
        <f t="array" ref="AE1952">[1]!table_weight[StandingTackle]*(('F+ , F-'!AE$2-[1]!tbl_gk[[#This Row],[StandingTackle]])/('F+ , F-'!AE$2-'F+ , F-'!AE$3))</f>
        <v>3.362528621523387E-2</v>
      </c>
      <c r="AF1952" s="1" cm="1">
        <f t="array" ref="AF1952">[1]!table_weight[SlidingTackle]*(('F+ , F-'!AF$2-[1]!tbl_gk[[#This Row],[SlidingTackle]])/('F+ , F-'!AF$2-'F+ , F-'!AF$3))</f>
        <v>9.7139715732897855E-3</v>
      </c>
      <c r="AG1952" s="1" cm="1">
        <f t="array" ref="AG1952">[1]!table_weight[GKDiving]*(('F+ , F-'!AG$2-[1]!tbl_gk[[#This Row],[GKDiving]])/('F+ , F-'!AG$2-'F+ , F-'!AG$3))</f>
        <v>5.8076006490213938E-2</v>
      </c>
      <c r="AH1952" s="1" cm="1">
        <f t="array" ref="AH1952">[1]!table_weight[GKHandling]*(('F+ , F-'!AH$2-[1]!tbl_gk[[#This Row],[GKHandling]])/('F+ , F-'!AH$2-'F+ , F-'!AH$3))</f>
        <v>6.0601050250658012E-2</v>
      </c>
      <c r="AI1952" s="1" cm="1">
        <f t="array" ref="AI1952">[1]!table_weight[GKKicking]*(('F+ , F-'!AI$2-[1]!tbl_gk[[#This Row],[GKKicking]])/('F+ , F-'!AI$2-'F+ , F-'!AI$3))</f>
        <v>3.0410708853057477E-2</v>
      </c>
      <c r="AJ1952" s="1" cm="1">
        <f t="array" ref="AJ1952">[1]!table_weight[GKPositioning]*(('F+ , F-'!AJ$2-[1]!tbl_gk[[#This Row],[GKPositioning]])/('F+ , F-'!AJ$2-'F+ , F-'!AJ$3))</f>
        <v>2.5227586529685691E-2</v>
      </c>
      <c r="AK1952" s="1" cm="1">
        <f t="array" ref="AK1952">[1]!table_weight[GKReflexes]*(('F+ , F-'!AK$2-[1]!tbl_gk[[#This Row],[GKReflexes]])/('F+ , F-'!AK$2-'F+ , F-'!AK$3))</f>
        <v>4.9193793732887098E-2</v>
      </c>
    </row>
    <row r="1953" spans="1:37" x14ac:dyDescent="0.55000000000000004">
      <c r="A1953" s="8">
        <f>[1]!tbl_gk[[#This Row],[ID]]</f>
        <v>270529</v>
      </c>
      <c r="B1953" s="2" cm="1">
        <f t="array" ref="B1953">[1]!table_weight[ValueEUR]*(('F+ , F-'!B$2-[1]!tbl_gk[[#This Row],[ValueEUR]])/('F+ , F-'!B$2-'F+ , F-'!B$3))</f>
        <v>2.981701322793298E-4</v>
      </c>
      <c r="C1953" s="2" cm="1">
        <f t="array" ref="C1953">[1]!table_weight[WageEUR]*(('F+ , F-'!C$2-[1]!tbl_gk[[#This Row],[WageEUR]])/('F+ , F-'!C$2-'F+ , F-'!C$3))</f>
        <v>0</v>
      </c>
      <c r="D1953" s="2" cm="1">
        <f t="array" ref="D1953">[1]!table_weight[Crossing]*(('F+ , F-'!D$2-[1]!tbl_gk[[#This Row],[Crossing]])/('F+ , F-'!D$2-'F+ , F-'!D$3))</f>
        <v>3.2504443341392672E-2</v>
      </c>
      <c r="E1953" s="2" cm="1">
        <f t="array" ref="E1953">[1]!table_weight[Finishing]*(('F+ , F-'!E$2-[1]!tbl_gk[[#This Row],[Finishing]])/('F+ , F-'!E$2-'F+ , F-'!E$3))</f>
        <v>1.6970261636750646E-2</v>
      </c>
      <c r="F1953" s="2" cm="1">
        <f t="array" ref="F1953">[1]!table_weight[HeadingAccuracy]*(('F+ , F-'!F$2-[1]!tbl_gk[[#This Row],[HeadingAccuracy]])/('F+ , F-'!F$2-'F+ , F-'!F$3))</f>
        <v>1.210949849973455E-2</v>
      </c>
      <c r="G1953" s="2" cm="1">
        <f t="array" ref="G1953">[1]!table_weight[ShortPassing]*(('F+ , F-'!G$2-[1]!tbl_gk[[#This Row],[ShortPassing]])/('F+ , F-'!G$2-'F+ , F-'!G$3))</f>
        <v>5.484728289258417E-2</v>
      </c>
      <c r="H1953" s="2" cm="1">
        <f t="array" ref="H1953">[1]!table_weight[Volleys]*(('F+ , F-'!H$2-[1]!tbl_gk[[#This Row],[Volleys]])/('F+ , F-'!H$2-'F+ , F-'!H$3))</f>
        <v>1.7360881469821632E-3</v>
      </c>
      <c r="I1953" s="2" cm="1">
        <f t="array" ref="I1953">[1]!table_weight[Dribbling]*(('F+ , F-'!I$2-[1]!tbl_gk[[#This Row],[Dribbling]])/('F+ , F-'!I$2-'F+ , F-'!I$3))</f>
        <v>2.1513320874440363E-2</v>
      </c>
      <c r="J1953" s="2" cm="1">
        <f t="array" ref="J1953">[1]!table_weight[Curve]*(('F+ , F-'!J$2-[1]!tbl_gk[[#This Row],[Curve]])/('F+ , F-'!J$2-'F+ , F-'!J$3))</f>
        <v>8.9578474123651938E-3</v>
      </c>
      <c r="K1953" s="2" cm="1">
        <f t="array" ref="K1953">[1]!table_weight[FKAccuracy]*(('F+ , F-'!K$2-[1]!tbl_gk[[#This Row],[FKAccuracy]])/('F+ , F-'!K$2-'F+ , F-'!K$3))</f>
        <v>8.9747490112564478E-3</v>
      </c>
      <c r="L1953" s="2" cm="1">
        <f t="array" ref="L1953">[1]!table_weight[LongPassing]*(('F+ , F-'!L$2-[1]!tbl_gk[[#This Row],[LongPassing]])/('F+ , F-'!L$2-'F+ , F-'!L$3))</f>
        <v>2.3281236303259328E-2</v>
      </c>
      <c r="M1953" s="2" cm="1">
        <f t="array" ref="M1953">[1]!table_weight[BallControl]*(('F+ , F-'!M$2-[1]!tbl_gk[[#This Row],[BallControl]])/('F+ , F-'!M$2-'F+ , F-'!M$3))</f>
        <v>1.3907601373375588E-2</v>
      </c>
      <c r="N1953" s="2" cm="1">
        <f t="array" ref="N1953">[1]!table_weight[Acceleration]*(('F+ , F-'!N$2-[1]!tbl_gk[[#This Row],[Acceleration]])/('F+ , F-'!N$2-'F+ , F-'!N$3))</f>
        <v>1.0146924604949968E-2</v>
      </c>
      <c r="O1953" s="2" cm="1">
        <f t="array" ref="O1953">[1]!table_weight[SprintSpeed]*(('F+ , F-'!O$2-[1]!tbl_gk[[#This Row],[SprintSpeed]])/('F+ , F-'!O$2-'F+ , F-'!O$3))</f>
        <v>9.5576513538180603E-3</v>
      </c>
      <c r="P1953" s="2" cm="1">
        <f t="array" ref="P1953">[1]!table_weight[Agility]*(('F+ , F-'!P$2-[1]!tbl_gk[[#This Row],[Agility]])/('F+ , F-'!P$2-'F+ , F-'!P$3))</f>
        <v>4.680442769886016E-3</v>
      </c>
      <c r="Q1953" s="2" cm="1">
        <f t="array" ref="Q1953">[1]!table_weight[Reactions]*(('F+ , F-'!Q$2-[1]!tbl_gk[[#This Row],[Reactions]])/('F+ , F-'!Q$2-'F+ , F-'!Q$3))</f>
        <v>1.8047470002526586E-3</v>
      </c>
      <c r="R1953" s="2" cm="1">
        <f t="array" ref="R1953">[1]!table_weight[Balance]*(('F+ , F-'!R$2-[1]!tbl_gk[[#This Row],[Balance]])/('F+ , F-'!R$2-'F+ , F-'!R$3))</f>
        <v>1.1796626164916795E-3</v>
      </c>
      <c r="S1953" s="2" cm="1">
        <f t="array" ref="S1953">[1]!table_weight[ShotPower]*(('F+ , F-'!S$2-[1]!tbl_gk[[#This Row],[ShotPower]])/('F+ , F-'!S$2-'F+ , F-'!S$3))</f>
        <v>5.7135648934827617E-3</v>
      </c>
      <c r="T1953" s="2" cm="1">
        <f t="array" ref="T1953">[1]!table_weight[Jumping]*(('F+ , F-'!T$2-[1]!tbl_gk[[#This Row],[Jumping]])/('F+ , F-'!T$2-'F+ , F-'!T$3))</f>
        <v>1.7174205324985003E-3</v>
      </c>
      <c r="U1953" s="2" cm="1">
        <f t="array" ref="U1953">[1]!table_weight[Stamina]*(('F+ , F-'!U$2-[1]!tbl_gk[[#This Row],[Stamina]])/('F+ , F-'!U$2-'F+ , F-'!U$3))</f>
        <v>1.5456784792486501E-2</v>
      </c>
      <c r="V1953" s="2" cm="1">
        <f t="array" ref="V1953">[1]!table_weight[Strength]*(('F+ , F-'!V$2-[1]!tbl_gk[[#This Row],[Strength]])/('F+ , F-'!V$2-'F+ , F-'!V$3))</f>
        <v>8.8733394179089167E-3</v>
      </c>
      <c r="W1953" s="2" cm="1">
        <f t="array" ref="W1953">[1]!table_weight[LongShots]*(('F+ , F-'!W$2-[1]!tbl_gk[[#This Row],[LongShots]])/('F+ , F-'!W$2-'F+ , F-'!W$3))</f>
        <v>8.570347340224143E-3</v>
      </c>
      <c r="X1953" s="2" cm="1">
        <f t="array" ref="X1953">[1]!table_weight[Aggression]*(('F+ , F-'!X$2-[1]!tbl_gk[[#This Row],[Aggression]])/('F+ , F-'!X$2-'F+ , F-'!X$3))</f>
        <v>1.0952236081533291E-2</v>
      </c>
      <c r="Y1953" s="2" cm="1">
        <f t="array" ref="Y1953">[1]!table_weight[Interceptions]*(('F+ , F-'!Y$2-[1]!tbl_gk[[#This Row],[Interceptions]])/('F+ , F-'!Y$2-'F+ , F-'!Y$3))</f>
        <v>2.0084046292242669E-2</v>
      </c>
      <c r="Z1953" s="2" cm="1">
        <f t="array" ref="Z1953">[1]!table_weight[Positioning]*(('F+ , F-'!Z$2-[1]!tbl_gk[[#This Row],[Positioning]])/('F+ , F-'!Z$2-'F+ , F-'!Z$3))</f>
        <v>1.7746678835817667E-3</v>
      </c>
      <c r="AA1953" s="2" cm="1">
        <f t="array" ref="AA1953">[1]!table_weight[Vision]*(('F+ , F-'!AA$2-[1]!tbl_gk[[#This Row],[Vision]])/('F+ , F-'!AA$2-'F+ , F-'!AA$3))</f>
        <v>2.0586147449548689E-2</v>
      </c>
      <c r="AB1953" s="2" cm="1">
        <f t="array" ref="AB1953">[1]!table_weight[Penalties]*(('F+ , F-'!AB$2-[1]!tbl_gk[[#This Row],[Penalties]])/('F+ , F-'!AB$2-'F+ , F-'!AB$3))</f>
        <v>2.3488251400346914E-3</v>
      </c>
      <c r="AC1953" s="2" cm="1">
        <f t="array" ref="AC1953">[1]!table_weight[Composure]*(('F+ , F-'!AC$2-[1]!tbl_gk[[#This Row],[Composure]])/('F+ , F-'!AC$2-'F+ , F-'!AC$3))</f>
        <v>1.7613245160360534E-3</v>
      </c>
      <c r="AD1953" s="2" cm="1">
        <f t="array" ref="AD1953">[1]!table_weight[Marking]*(('F+ , F-'!AD$2-[1]!tbl_gk[[#This Row],[Marking]])/('F+ , F-'!AD$2-'F+ , F-'!AD$3))</f>
        <v>1.5774825631838112E-2</v>
      </c>
      <c r="AE1953" s="2" cm="1">
        <f t="array" ref="AE1953">[1]!table_weight[StandingTackle]*(('F+ , F-'!AE$2-[1]!tbl_gk[[#This Row],[StandingTackle]])/('F+ , F-'!AE$2-'F+ , F-'!AE$3))</f>
        <v>2.465854322450484E-2</v>
      </c>
      <c r="AF1953" s="2" cm="1">
        <f t="array" ref="AF1953">[1]!table_weight[SlidingTackle]*(('F+ , F-'!AF$2-[1]!tbl_gk[[#This Row],[SlidingTackle]])/('F+ , F-'!AF$2-'F+ , F-'!AF$3))</f>
        <v>8.9667429907290316E-3</v>
      </c>
      <c r="AG1953" s="2" cm="1">
        <f t="array" ref="AG1953">[1]!table_weight[GKDiving]*(('F+ , F-'!AG$2-[1]!tbl_gk[[#This Row],[GKDiving]])/('F+ , F-'!AG$2-'F+ , F-'!AG$3))</f>
        <v>4.0994828110739248E-2</v>
      </c>
      <c r="AH1953" s="2" cm="1">
        <f t="array" ref="AH1953">[1]!table_weight[GKHandling]*(('F+ , F-'!AH$2-[1]!tbl_gk[[#This Row],[GKHandling]])/('F+ , F-'!AH$2-'F+ , F-'!AH$3))</f>
        <v>5.5253898757952898E-2</v>
      </c>
      <c r="AI1953" s="2" cm="1">
        <f t="array" ref="AI1953">[1]!table_weight[GKKicking]*(('F+ , F-'!AI$2-[1]!tbl_gk[[#This Row],[GKKicking]])/('F+ , F-'!AI$2-'F+ , F-'!AI$3))</f>
        <v>2.5938545786431375E-2</v>
      </c>
      <c r="AJ1953" s="2" cm="1">
        <f t="array" ref="AJ1953">[1]!table_weight[GKPositioning]*(('F+ , F-'!AJ$2-[1]!tbl_gk[[#This Row],[GKPositioning]])/('F+ , F-'!AJ$2-'F+ , F-'!AJ$3))</f>
        <v>2.0812758886990693E-2</v>
      </c>
      <c r="AK1953" s="2" cm="1">
        <f t="array" ref="AK1953">[1]!table_weight[GKReflexes]*(('F+ , F-'!AK$2-[1]!tbl_gk[[#This Row],[GKReflexes]])/('F+ , F-'!AK$2-'F+ , F-'!AK$3))</f>
        <v>4.1905824290977896E-2</v>
      </c>
    </row>
    <row r="1954" spans="1:37" x14ac:dyDescent="0.55000000000000004">
      <c r="A1954" s="7">
        <f>[1]!tbl_gk[[#This Row],[ID]]</f>
        <v>270543</v>
      </c>
      <c r="B1954" s="1" cm="1">
        <f t="array" ref="B1954">[1]!table_weight[ValueEUR]*(('F+ , F-'!B$2-[1]!tbl_gk[[#This Row],[ValueEUR]])/('F+ , F-'!B$2-'F+ , F-'!B$3))</f>
        <v>5.5868316710723288E-5</v>
      </c>
      <c r="C1954" s="1" cm="1">
        <f t="array" ref="C1954">[1]!table_weight[WageEUR]*(('F+ , F-'!C$2-[1]!tbl_gk[[#This Row],[WageEUR]])/('F+ , F-'!C$2-'F+ , F-'!C$3))</f>
        <v>0</v>
      </c>
      <c r="D1954" s="1" cm="1">
        <f t="array" ref="D1954">[1]!table_weight[Crossing]*(('F+ , F-'!D$2-[1]!tbl_gk[[#This Row],[Crossing]])/('F+ , F-'!D$2-'F+ , F-'!D$3))</f>
        <v>3.5866971962916043E-2</v>
      </c>
      <c r="E1954" s="1" cm="1">
        <f t="array" ref="E1954">[1]!table_weight[Finishing]*(('F+ , F-'!E$2-[1]!tbl_gk[[#This Row],[Finishing]])/('F+ , F-'!E$2-'F+ , F-'!E$3))</f>
        <v>2.096326437480962E-2</v>
      </c>
      <c r="F1954" s="1" cm="1">
        <f t="array" ref="F1954">[1]!table_weight[HeadingAccuracy]*(('F+ , F-'!F$2-[1]!tbl_gk[[#This Row],[HeadingAccuracy]])/('F+ , F-'!F$2-'F+ , F-'!F$3))</f>
        <v>1.0439222844598752E-2</v>
      </c>
      <c r="G1954" s="1" cm="1">
        <f t="array" ref="G1954">[1]!table_weight[ShortPassing]*(('F+ , F-'!G$2-[1]!tbl_gk[[#This Row],[ShortPassing]])/('F+ , F-'!G$2-'F+ , F-'!G$3))</f>
        <v>6.3285326414520199E-2</v>
      </c>
      <c r="H1954" s="1" cm="1">
        <f t="array" ref="H1954">[1]!table_weight[Volleys]*(('F+ , F-'!H$2-[1]!tbl_gk[[#This Row],[Volleys]])/('F+ , F-'!H$2-'F+ , F-'!H$3))</f>
        <v>1.9675665665797848E-3</v>
      </c>
      <c r="I1954" s="1" cm="1">
        <f t="array" ref="I1954">[1]!table_weight[Dribbling]*(('F+ , F-'!I$2-[1]!tbl_gk[[#This Row],[Dribbling]])/('F+ , F-'!I$2-'F+ , F-'!I$3))</f>
        <v>2.2491199096005835E-2</v>
      </c>
      <c r="J1954" s="1" cm="1">
        <f t="array" ref="J1954">[1]!table_weight[Curve]*(('F+ , F-'!J$2-[1]!tbl_gk[[#This Row],[Curve]])/('F+ , F-'!J$2-'F+ , F-'!J$3))</f>
        <v>9.8029273569279467E-3</v>
      </c>
      <c r="K1954" s="1" cm="1">
        <f t="array" ref="K1954">[1]!table_weight[FKAccuracy]*(('F+ , F-'!K$2-[1]!tbl_gk[[#This Row],[FKAccuracy]])/('F+ , F-'!K$2-'F+ , F-'!K$3))</f>
        <v>9.2789777912990392E-3</v>
      </c>
      <c r="L1954" s="1" cm="1">
        <f t="array" ref="L1954">[1]!table_weight[LongPassing]*(('F+ , F-'!L$2-[1]!tbl_gk[[#This Row],[LongPassing]])/('F+ , F-'!L$2-'F+ , F-'!L$3))</f>
        <v>2.652978090371412E-2</v>
      </c>
      <c r="M1954" s="1" cm="1">
        <f t="array" ref="M1954">[1]!table_weight[BallControl]*(('F+ , F-'!M$2-[1]!tbl_gk[[#This Row],[BallControl]])/('F+ , F-'!M$2-'F+ , F-'!M$3))</f>
        <v>1.3472988830457604E-2</v>
      </c>
      <c r="N1954" s="1" cm="1">
        <f t="array" ref="N1954">[1]!table_weight[Acceleration]*(('F+ , F-'!N$2-[1]!tbl_gk[[#This Row],[Acceleration]])/('F+ , F-'!N$2-'F+ , F-'!N$3))</f>
        <v>7.4410780436299775E-3</v>
      </c>
      <c r="O1954" s="1" cm="1">
        <f t="array" ref="O1954">[1]!table_weight[SprintSpeed]*(('F+ , F-'!O$2-[1]!tbl_gk[[#This Row],[SprintSpeed]])/('F+ , F-'!O$2-'F+ , F-'!O$3))</f>
        <v>8.995436568299351E-3</v>
      </c>
      <c r="P1954" s="1" cm="1">
        <f t="array" ref="P1954">[1]!table_weight[Agility]*(('F+ , F-'!P$2-[1]!tbl_gk[[#This Row],[Agility]])/('F+ , F-'!P$2-'F+ , F-'!P$3))</f>
        <v>4.680442769886016E-3</v>
      </c>
      <c r="Q1954" s="1" cm="1">
        <f t="array" ref="Q1954">[1]!table_weight[Reactions]*(('F+ , F-'!Q$2-[1]!tbl_gk[[#This Row],[Reactions]])/('F+ , F-'!Q$2-'F+ , F-'!Q$3))</f>
        <v>2.5266458003537222E-3</v>
      </c>
      <c r="R1954" s="1" cm="1">
        <f t="array" ref="R1954">[1]!table_weight[Balance]*(('F+ , F-'!R$2-[1]!tbl_gk[[#This Row],[Balance]])/('F+ , F-'!R$2-'F+ , F-'!R$3))</f>
        <v>1.5521876532785257E-3</v>
      </c>
      <c r="S1954" s="1" cm="1">
        <f t="array" ref="S1954">[1]!table_weight[ShotPower]*(('F+ , F-'!S$2-[1]!tbl_gk[[#This Row],[ShotPower]])/('F+ , F-'!S$2-'F+ , F-'!S$3))</f>
        <v>8.0509323499075268E-3</v>
      </c>
      <c r="T1954" s="1" cm="1">
        <f t="array" ref="T1954">[1]!table_weight[Jumping]*(('F+ , F-'!T$2-[1]!tbl_gk[[#This Row],[Jumping]])/('F+ , F-'!T$2-'F+ , F-'!T$3))</f>
        <v>2.4043887454979003E-3</v>
      </c>
      <c r="U1954" s="1" cm="1">
        <f t="array" ref="U1954">[1]!table_weight[Stamina]*(('F+ , F-'!U$2-[1]!tbl_gk[[#This Row],[Stamina]])/('F+ , F-'!U$2-'F+ , F-'!U$3))</f>
        <v>1.975033612373275E-2</v>
      </c>
      <c r="V1954" s="1" cm="1">
        <f t="array" ref="V1954">[1]!table_weight[Strength]*(('F+ , F-'!V$2-[1]!tbl_gk[[#This Row],[Strength]])/('F+ , F-'!V$2-'F+ , F-'!V$3))</f>
        <v>3.9930027380590122E-2</v>
      </c>
      <c r="W1954" s="1" cm="1">
        <f t="array" ref="W1954">[1]!table_weight[LongShots]*(('F+ , F-'!W$2-[1]!tbl_gk[[#This Row],[LongShots]])/('F+ , F-'!W$2-'F+ , F-'!W$3))</f>
        <v>9.6091773208573719E-3</v>
      </c>
      <c r="X1954" s="1" cm="1">
        <f t="array" ref="X1954">[1]!table_weight[Aggression]*(('F+ , F-'!X$2-[1]!tbl_gk[[#This Row],[Aggression]])/('F+ , F-'!X$2-'F+ , F-'!X$3))</f>
        <v>1.460298144204439E-2</v>
      </c>
      <c r="Y1954" s="1" cm="1">
        <f t="array" ref="Y1954">[1]!table_weight[Interceptions]*(('F+ , F-'!Y$2-[1]!tbl_gk[[#This Row],[Interceptions]])/('F+ , F-'!Y$2-'F+ , F-'!Y$3))</f>
        <v>2.4239366214775633E-2</v>
      </c>
      <c r="Z1954" s="1" cm="1">
        <f t="array" ref="Z1954">[1]!table_weight[Positioning]*(('F+ , F-'!Z$2-[1]!tbl_gk[[#This Row],[Positioning]])/('F+ , F-'!Z$2-'F+ , F-'!Z$3))</f>
        <v>1.7746678835817667E-3</v>
      </c>
      <c r="AA1954" s="1" cm="1">
        <f t="array" ref="AA1954">[1]!table_weight[Vision]*(('F+ , F-'!AA$2-[1]!tbl_gk[[#This Row],[Vision]])/('F+ , F-'!AA$2-'F+ , F-'!AA$3))</f>
        <v>3.3363756211337532E-2</v>
      </c>
      <c r="AB1954" s="1" cm="1">
        <f t="array" ref="AB1954">[1]!table_weight[Penalties]*(('F+ , F-'!AB$2-[1]!tbl_gk[[#This Row],[Penalties]])/('F+ , F-'!AB$2-'F+ , F-'!AB$3))</f>
        <v>2.2313838830329571E-3</v>
      </c>
      <c r="AC1954" s="1" cm="1">
        <f t="array" ref="AC1954">[1]!table_weight[Composure]*(('F+ , F-'!AC$2-[1]!tbl_gk[[#This Row],[Composure]])/('F+ , F-'!AC$2-'F+ , F-'!AC$3))</f>
        <v>1.814697986218964E-3</v>
      </c>
      <c r="AD1954" s="1" cm="1">
        <f t="array" ref="AD1954">[1]!table_weight[Marking]*(('F+ , F-'!AD$2-[1]!tbl_gk[[#This Row],[Marking]])/('F+ , F-'!AD$2-'F+ , F-'!AD$3))</f>
        <v>3.7859581516411465E-2</v>
      </c>
      <c r="AE1954" s="1" cm="1">
        <f t="array" ref="AE1954">[1]!table_weight[StandingTackle]*(('F+ , F-'!AE$2-[1]!tbl_gk[[#This Row],[StandingTackle]])/('F+ , F-'!AE$2-'F+ , F-'!AE$3))</f>
        <v>3.362528621523387E-2</v>
      </c>
      <c r="AF1954" s="1" cm="1">
        <f t="array" ref="AF1954">[1]!table_weight[SlidingTackle]*(('F+ , F-'!AF$2-[1]!tbl_gk[[#This Row],[SlidingTackle]])/('F+ , F-'!AF$2-'F+ , F-'!AF$3))</f>
        <v>8.9667429907290316E-3</v>
      </c>
      <c r="AG1954" s="1" cm="1">
        <f t="array" ref="AG1954">[1]!table_weight[GKDiving]*(('F+ , F-'!AG$2-[1]!tbl_gk[[#This Row],[GKDiving]])/('F+ , F-'!AG$2-'F+ , F-'!AG$3))</f>
        <v>5.9784124328161402E-2</v>
      </c>
      <c r="AH1954" s="1" cm="1">
        <f t="array" ref="AH1954">[1]!table_weight[GKHandling]*(('F+ , F-'!AH$2-[1]!tbl_gk[[#This Row],[GKHandling]])/('F+ , F-'!AH$2-'F+ , F-'!AH$3))</f>
        <v>6.773058557426484E-2</v>
      </c>
      <c r="AI1954" s="1" cm="1">
        <f t="array" ref="AI1954">[1]!table_weight[GKKicking]*(('F+ , F-'!AI$2-[1]!tbl_gk[[#This Row],[GKKicking]])/('F+ , F-'!AI$2-'F+ , F-'!AI$3))</f>
        <v>3.6671737146334017E-2</v>
      </c>
      <c r="AJ1954" s="1" cm="1">
        <f t="array" ref="AJ1954">[1]!table_weight[GKPositioning]*(('F+ , F-'!AJ$2-[1]!tbl_gk[[#This Row],[GKPositioning]])/('F+ , F-'!AJ$2-'F+ , F-'!AJ$3))</f>
        <v>2.5858276192927833E-2</v>
      </c>
      <c r="AK1954" s="1" cm="1">
        <f t="array" ref="AK1954">[1]!table_weight[GKReflexes]*(('F+ , F-'!AK$2-[1]!tbl_gk[[#This Row],[GKReflexes]])/('F+ , F-'!AK$2-'F+ , F-'!AK$3))</f>
        <v>6.3769732616705502E-2</v>
      </c>
    </row>
    <row r="1955" spans="1:37" x14ac:dyDescent="0.55000000000000004">
      <c r="A1955" s="8">
        <f>[1]!tbl_gk[[#This Row],[ID]]</f>
        <v>270549</v>
      </c>
      <c r="B1955" s="2" cm="1">
        <f t="array" ref="B1955">[1]!table_weight[ValueEUR]*(('F+ , F-'!B$2-[1]!tbl_gk[[#This Row],[ValueEUR]])/('F+ , F-'!B$2-'F+ , F-'!B$3))</f>
        <v>7.1301553371144074E-5</v>
      </c>
      <c r="C1955" s="2" cm="1">
        <f t="array" ref="C1955">[1]!table_weight[WageEUR]*(('F+ , F-'!C$2-[1]!tbl_gk[[#This Row],[WageEUR]])/('F+ , F-'!C$2-'F+ , F-'!C$3))</f>
        <v>0</v>
      </c>
      <c r="D1955" s="2" cm="1">
        <f t="array" ref="D1955">[1]!table_weight[Crossing]*(('F+ , F-'!D$2-[1]!tbl_gk[[#This Row],[Crossing]])/('F+ , F-'!D$2-'F+ , F-'!D$3))</f>
        <v>3.2504443341392672E-2</v>
      </c>
      <c r="E1955" s="2" cm="1">
        <f t="array" ref="E1955">[1]!table_weight[Finishing]*(('F+ , F-'!E$2-[1]!tbl_gk[[#This Row],[Finishing]])/('F+ , F-'!E$2-'F+ , F-'!E$3))</f>
        <v>1.59720109522359E-2</v>
      </c>
      <c r="F1955" s="2" cm="1">
        <f t="array" ref="F1955">[1]!table_weight[HeadingAccuracy]*(('F+ , F-'!F$2-[1]!tbl_gk[[#This Row],[HeadingAccuracy]])/('F+ , F-'!F$2-'F+ , F-'!F$3))</f>
        <v>1.0439222844598752E-2</v>
      </c>
      <c r="G1955" s="2" cm="1">
        <f t="array" ref="G1955">[1]!table_weight[ShortPassing]*(('F+ , F-'!G$2-[1]!tbl_gk[[#This Row],[ShortPassing]])/('F+ , F-'!G$2-'F+ , F-'!G$3))</f>
        <v>4.5002898783658811E-2</v>
      </c>
      <c r="H1955" s="2" cm="1">
        <f t="array" ref="H1955">[1]!table_weight[Volleys]*(('F+ , F-'!H$2-[1]!tbl_gk[[#This Row],[Volleys]])/('F+ , F-'!H$2-'F+ , F-'!H$3))</f>
        <v>1.9675665665797848E-3</v>
      </c>
      <c r="I1955" s="2" cm="1">
        <f t="array" ref="I1955">[1]!table_weight[Dribbling]*(('F+ , F-'!I$2-[1]!tbl_gk[[#This Row],[Dribbling]])/('F+ , F-'!I$2-'F+ , F-'!I$3))</f>
        <v>2.1513320874440363E-2</v>
      </c>
      <c r="J1955" s="2" cm="1">
        <f t="array" ref="J1955">[1]!table_weight[Curve]*(('F+ , F-'!J$2-[1]!tbl_gk[[#This Row],[Curve]])/('F+ , F-'!J$2-'F+ , F-'!J$3))</f>
        <v>9.1268634012777444E-3</v>
      </c>
      <c r="K1955" s="2" cm="1">
        <f t="array" ref="K1955">[1]!table_weight[FKAccuracy]*(('F+ , F-'!K$2-[1]!tbl_gk[[#This Row],[FKAccuracy]])/('F+ , F-'!K$2-'F+ , F-'!K$3))</f>
        <v>8.8226346212351529E-3</v>
      </c>
      <c r="L1955" s="2" cm="1">
        <f t="array" ref="L1955">[1]!table_weight[LongPassing]*(('F+ , F-'!L$2-[1]!tbl_gk[[#This Row],[LongPassing]])/('F+ , F-'!L$2-'F+ , F-'!L$3))</f>
        <v>2.1115539902956136E-2</v>
      </c>
      <c r="M1955" s="2" cm="1">
        <f t="array" ref="M1955">[1]!table_weight[BallControl]*(('F+ , F-'!M$2-[1]!tbl_gk[[#This Row],[BallControl]])/('F+ , F-'!M$2-'F+ , F-'!M$3))</f>
        <v>1.2603763744621627E-2</v>
      </c>
      <c r="N1955" s="2" cm="1">
        <f t="array" ref="N1955">[1]!table_weight[Acceleration]*(('F+ , F-'!N$2-[1]!tbl_gk[[#This Row],[Acceleration]])/('F+ , F-'!N$2-'F+ , F-'!N$3))</f>
        <v>6.7646164032999796E-3</v>
      </c>
      <c r="O1955" s="2" cm="1">
        <f t="array" ref="O1955">[1]!table_weight[SprintSpeed]*(('F+ , F-'!O$2-[1]!tbl_gk[[#This Row],[SprintSpeed]])/('F+ , F-'!O$2-'F+ , F-'!O$3))</f>
        <v>8.995436568299351E-3</v>
      </c>
      <c r="P1955" s="2" cm="1">
        <f t="array" ref="P1955">[1]!table_weight[Agility]*(('F+ , F-'!P$2-[1]!tbl_gk[[#This Row],[Agility]])/('F+ , F-'!P$2-'F+ , F-'!P$3))</f>
        <v>5.0314759776274665E-3</v>
      </c>
      <c r="Q1955" s="2" cm="1">
        <f t="array" ref="Q1955">[1]!table_weight[Reactions]*(('F+ , F-'!Q$2-[1]!tbl_gk[[#This Row],[Reactions]])/('F+ , F-'!Q$2-'F+ , F-'!Q$3))</f>
        <v>2.6297742003681597E-3</v>
      </c>
      <c r="R1955" s="2" cm="1">
        <f t="array" ref="R1955">[1]!table_weight[Balance]*(('F+ , F-'!R$2-[1]!tbl_gk[[#This Row],[Balance]])/('F+ , F-'!R$2-'F+ , F-'!R$3))</f>
        <v>2.5455877513767822E-3</v>
      </c>
      <c r="S1955" s="2" cm="1">
        <f t="array" ref="S1955">[1]!table_weight[ShotPower]*(('F+ , F-'!S$2-[1]!tbl_gk[[#This Row],[ShotPower]])/('F+ , F-'!S$2-'F+ , F-'!S$3))</f>
        <v>7.5315173595909123E-3</v>
      </c>
      <c r="T1955" s="2" cm="1">
        <f t="array" ref="T1955">[1]!table_weight[Jumping]*(('F+ , F-'!T$2-[1]!tbl_gk[[#This Row],[Jumping]])/('F+ , F-'!T$2-'F+ , F-'!T$3))</f>
        <v>3.9500672247465502E-3</v>
      </c>
      <c r="U1955" s="2" cm="1">
        <f t="array" ref="U1955">[1]!table_weight[Stamina]*(('F+ , F-'!U$2-[1]!tbl_gk[[#This Row],[Stamina]])/('F+ , F-'!U$2-'F+ , F-'!U$3))</f>
        <v>1.7174205324984999E-2</v>
      </c>
      <c r="V1955" s="2" cm="1">
        <f t="array" ref="V1955">[1]!table_weight[Strength]*(('F+ , F-'!V$2-[1]!tbl_gk[[#This Row],[Strength]])/('F+ , F-'!V$2-'F+ , F-'!V$3))</f>
        <v>1.1535341243281592E-2</v>
      </c>
      <c r="W1955" s="2" cm="1">
        <f t="array" ref="W1955">[1]!table_weight[LongShots]*(('F+ , F-'!W$2-[1]!tbl_gk[[#This Row],[LongShots]])/('F+ , F-'!W$2-'F+ , F-'!W$3))</f>
        <v>9.3494698256990638E-3</v>
      </c>
      <c r="X1955" s="2" cm="1">
        <f t="array" ref="X1955">[1]!table_weight[Aggression]*(('F+ , F-'!X$2-[1]!tbl_gk[[#This Row],[Aggression]])/('F+ , F-'!X$2-'F+ , F-'!X$3))</f>
        <v>1.1560693641618476E-2</v>
      </c>
      <c r="Y1955" s="2" cm="1">
        <f t="array" ref="Y1955">[1]!table_weight[Interceptions]*(('F+ , F-'!Y$2-[1]!tbl_gk[[#This Row],[Interceptions]])/('F+ , F-'!Y$2-'F+ , F-'!Y$3))</f>
        <v>2.3546812894353474E-2</v>
      </c>
      <c r="Z1955" s="2" cm="1">
        <f t="array" ref="Z1955">[1]!table_weight[Positioning]*(('F+ , F-'!Z$2-[1]!tbl_gk[[#This Row],[Positioning]])/('F+ , F-'!Z$2-'F+ , F-'!Z$3))</f>
        <v>1.9225568738802474E-3</v>
      </c>
      <c r="AA1955" s="2" cm="1">
        <f t="array" ref="AA1955">[1]!table_weight[Vision]*(('F+ , F-'!AA$2-[1]!tbl_gk[[#This Row],[Vision]])/('F+ , F-'!AA$2-'F+ , F-'!AA$3))</f>
        <v>1.9876280296115975E-2</v>
      </c>
      <c r="AB1955" s="2" cm="1">
        <f t="array" ref="AB1955">[1]!table_weight[Penalties]*(('F+ , F-'!AB$2-[1]!tbl_gk[[#This Row],[Penalties]])/('F+ , F-'!AB$2-'F+ , F-'!AB$3))</f>
        <v>2.1922367973657118E-3</v>
      </c>
      <c r="AC1955" s="2" cm="1">
        <f t="array" ref="AC1955">[1]!table_weight[Composure]*(('F+ , F-'!AC$2-[1]!tbl_gk[[#This Row],[Composure]])/('F+ , F-'!AC$2-'F+ , F-'!AC$3))</f>
        <v>1.7613245160360534E-3</v>
      </c>
      <c r="AD1955" s="2" cm="1">
        <f t="array" ref="AD1955">[1]!table_weight[Marking]*(('F+ , F-'!AD$2-[1]!tbl_gk[[#This Row],[Marking]])/('F+ , F-'!AD$2-'F+ , F-'!AD$3))</f>
        <v>2.9972168700492414E-2</v>
      </c>
      <c r="AE1955" s="2" cm="1">
        <f t="array" ref="AE1955">[1]!table_weight[StandingTackle]*(('F+ , F-'!AE$2-[1]!tbl_gk[[#This Row],[StandingTackle]])/('F+ , F-'!AE$2-'F+ , F-'!AE$3))</f>
        <v>2.9141914719869356E-2</v>
      </c>
      <c r="AF1955" s="2" cm="1">
        <f t="array" ref="AF1955">[1]!table_weight[SlidingTackle]*(('F+ , F-'!AF$2-[1]!tbl_gk[[#This Row],[SlidingTackle]])/('F+ , F-'!AF$2-'F+ , F-'!AF$3))</f>
        <v>7.4722858256075263E-3</v>
      </c>
      <c r="AG1955" s="2" cm="1">
        <f t="array" ref="AG1955">[1]!table_weight[GKDiving]*(('F+ , F-'!AG$2-[1]!tbl_gk[[#This Row],[GKDiving]])/('F+ , F-'!AG$2-'F+ , F-'!AG$3))</f>
        <v>6.1492242166108872E-2</v>
      </c>
      <c r="AH1955" s="2" cm="1">
        <f t="array" ref="AH1955">[1]!table_weight[GKHandling]*(('F+ , F-'!AH$2-[1]!tbl_gk[[#This Row],[GKHandling]])/('F+ , F-'!AH$2-'F+ , F-'!AH$3))</f>
        <v>6.2383434081559733E-2</v>
      </c>
      <c r="AI1955" s="2" cm="1">
        <f t="array" ref="AI1955">[1]!table_weight[GKKicking]*(('F+ , F-'!AI$2-[1]!tbl_gk[[#This Row],[GKKicking]])/('F+ , F-'!AI$2-'F+ , F-'!AI$3))</f>
        <v>3.3988439306358358E-2</v>
      </c>
      <c r="AJ1955" s="2" cm="1">
        <f t="array" ref="AJ1955">[1]!table_weight[GKPositioning]*(('F+ , F-'!AJ$2-[1]!tbl_gk[[#This Row],[GKPositioning]])/('F+ , F-'!AJ$2-'F+ , F-'!AJ$3))</f>
        <v>2.2074138213474981E-2</v>
      </c>
      <c r="AK1955" s="2" cm="1">
        <f t="array" ref="AK1955">[1]!table_weight[GKReflexes]*(('F+ , F-'!AK$2-[1]!tbl_gk[[#This Row],[GKReflexes]])/('F+ , F-'!AK$2-'F+ , F-'!AK$3))</f>
        <v>6.7413717337660092E-2</v>
      </c>
    </row>
    <row r="1956" spans="1:37" x14ac:dyDescent="0.55000000000000004">
      <c r="A1956" s="7">
        <f>[1]!tbl_gk[[#This Row],[ID]]</f>
        <v>270552</v>
      </c>
      <c r="B1956" s="1" cm="1">
        <f t="array" ref="B1956">[1]!table_weight[ValueEUR]*(('F+ , F-'!B$2-[1]!tbl_gk[[#This Row],[ValueEUR]])/('F+ , F-'!B$2-'F+ , F-'!B$3))</f>
        <v>6.2041611374891601E-5</v>
      </c>
      <c r="C1956" s="1" cm="1">
        <f t="array" ref="C1956">[1]!table_weight[WageEUR]*(('F+ , F-'!C$2-[1]!tbl_gk[[#This Row],[WageEUR]])/('F+ , F-'!C$2-'F+ , F-'!C$3))</f>
        <v>0</v>
      </c>
      <c r="D1956" s="1" cm="1">
        <f t="array" ref="D1956">[1]!table_weight[Crossing]*(('F+ , F-'!D$2-[1]!tbl_gk[[#This Row],[Crossing]])/('F+ , F-'!D$2-'F+ , F-'!D$3))</f>
        <v>3.3625286215233793E-2</v>
      </c>
      <c r="E1956" s="1" cm="1">
        <f t="array" ref="E1956">[1]!table_weight[Finishing]*(('F+ , F-'!E$2-[1]!tbl_gk[[#This Row],[Finishing]])/('F+ , F-'!E$2-'F+ , F-'!E$3))</f>
        <v>2.2959765743839108E-2</v>
      </c>
      <c r="F1956" s="1" cm="1">
        <f t="array" ref="F1956">[1]!table_weight[HeadingAccuracy]*(('F+ , F-'!F$2-[1]!tbl_gk[[#This Row],[HeadingAccuracy]])/('F+ , F-'!F$2-'F+ , F-'!F$3))</f>
        <v>1.1691929585950599E-2</v>
      </c>
      <c r="G1956" s="1" cm="1">
        <f t="array" ref="G1956">[1]!table_weight[ShortPassing]*(('F+ , F-'!G$2-[1]!tbl_gk[[#This Row],[ShortPassing]])/('F+ , F-'!G$2-'F+ , F-'!G$3))</f>
        <v>2.6720471152797416E-2</v>
      </c>
      <c r="H1956" s="1" cm="1">
        <f t="array" ref="H1956">[1]!table_weight[Volleys]*(('F+ , F-'!H$2-[1]!tbl_gk[[#This Row],[Volleys]])/('F+ , F-'!H$2-'F+ , F-'!H$3))</f>
        <v>2.1990449861774069E-3</v>
      </c>
      <c r="I1956" s="1" cm="1">
        <f t="array" ref="I1956">[1]!table_weight[Dribbling]*(('F+ , F-'!I$2-[1]!tbl_gk[[#This Row],[Dribbling]])/('F+ , F-'!I$2-'F+ , F-'!I$3))</f>
        <v>1.9557564431309422E-2</v>
      </c>
      <c r="J1956" s="1" cm="1">
        <f t="array" ref="J1956">[1]!table_weight[Curve]*(('F+ , F-'!J$2-[1]!tbl_gk[[#This Row],[Curve]])/('F+ , F-'!J$2-'F+ , F-'!J$3))</f>
        <v>9.8029273569279467E-3</v>
      </c>
      <c r="K1956" s="1" cm="1">
        <f t="array" ref="K1956">[1]!table_weight[FKAccuracy]*(('F+ , F-'!K$2-[1]!tbl_gk[[#This Row],[FKAccuracy]])/('F+ , F-'!K$2-'F+ , F-'!K$3))</f>
        <v>8.0620626711286735E-3</v>
      </c>
      <c r="L1956" s="1" cm="1">
        <f t="array" ref="L1956">[1]!table_weight[LongPassing]*(('F+ , F-'!L$2-[1]!tbl_gk[[#This Row],[LongPassing]])/('F+ , F-'!L$2-'F+ , F-'!L$3))</f>
        <v>2.0032691702804539E-2</v>
      </c>
      <c r="M1956" s="1" cm="1">
        <f t="array" ref="M1956">[1]!table_weight[BallControl]*(('F+ , F-'!M$2-[1]!tbl_gk[[#This Row],[BallControl]])/('F+ , F-'!M$2-'F+ , F-'!M$3))</f>
        <v>5.2153505150158456E-3</v>
      </c>
      <c r="N1956" s="1" cm="1">
        <f t="array" ref="N1956">[1]!table_weight[Acceleration]*(('F+ , F-'!N$2-[1]!tbl_gk[[#This Row],[Acceleration]])/('F+ , F-'!N$2-'F+ , F-'!N$3))</f>
        <v>9.4704629646199696E-3</v>
      </c>
      <c r="O1956" s="1" cm="1">
        <f t="array" ref="O1956">[1]!table_weight[SprintSpeed]*(('F+ , F-'!O$2-[1]!tbl_gk[[#This Row],[SprintSpeed]])/('F+ , F-'!O$2-'F+ , F-'!O$3))</f>
        <v>1.0682080924855479E-2</v>
      </c>
      <c r="P1956" s="1" cm="1">
        <f t="array" ref="P1956">[1]!table_weight[Agility]*(('F+ , F-'!P$2-[1]!tbl_gk[[#This Row],[Agility]])/('F+ , F-'!P$2-'F+ , F-'!P$3))</f>
        <v>4.3294095621445646E-3</v>
      </c>
      <c r="Q1956" s="1" cm="1">
        <f t="array" ref="Q1956">[1]!table_weight[Reactions]*(('F+ , F-'!Q$2-[1]!tbl_gk[[#This Row],[Reactions]])/('F+ , F-'!Q$2-'F+ , F-'!Q$3))</f>
        <v>2.4750816003465035E-3</v>
      </c>
      <c r="R1956" s="1" cm="1">
        <f t="array" ref="R1956">[1]!table_weight[Balance]*(('F+ , F-'!R$2-[1]!tbl_gk[[#This Row],[Balance]])/('F+ , F-'!R$2-'F+ , F-'!R$3))</f>
        <v>2.9802002942947692E-3</v>
      </c>
      <c r="S1956" s="1" cm="1">
        <f t="array" ref="S1956">[1]!table_weight[ShotPower]*(('F+ , F-'!S$2-[1]!tbl_gk[[#This Row],[ShotPower]])/('F+ , F-'!S$2-'F+ , F-'!S$3))</f>
        <v>8.8300548353824494E-3</v>
      </c>
      <c r="T1956" s="1" cm="1">
        <f t="array" ref="T1956">[1]!table_weight[Jumping]*(('F+ , F-'!T$2-[1]!tbl_gk[[#This Row],[Jumping]])/('F+ , F-'!T$2-'F+ , F-'!T$3))</f>
        <v>3.9500672247465502E-3</v>
      </c>
      <c r="U1956" s="1" cm="1">
        <f t="array" ref="U1956">[1]!table_weight[Stamina]*(('F+ , F-'!U$2-[1]!tbl_gk[[#This Row],[Stamina]])/('F+ , F-'!U$2-'F+ , F-'!U$3))</f>
        <v>1.3739364259988E-2</v>
      </c>
      <c r="V1956" s="1" cm="1">
        <f t="array" ref="V1956">[1]!table_weight[Strength]*(('F+ , F-'!V$2-[1]!tbl_gk[[#This Row],[Strength]])/('F+ , F-'!V$2-'F+ , F-'!V$3))</f>
        <v>3.9042693438799229E-2</v>
      </c>
      <c r="W1956" s="1" cm="1">
        <f t="array" ref="W1956">[1]!table_weight[LongShots]*(('F+ , F-'!W$2-[1]!tbl_gk[[#This Row],[LongShots]])/('F+ , F-'!W$2-'F+ , F-'!W$3))</f>
        <v>6.2329798837993753E-3</v>
      </c>
      <c r="X1956" s="1" cm="1">
        <f t="array" ref="X1956">[1]!table_weight[Aggression]*(('F+ , F-'!X$2-[1]!tbl_gk[[#This Row],[Aggression]])/('F+ , F-'!X$2-'F+ , F-'!X$3))</f>
        <v>2.4338302403407318E-3</v>
      </c>
      <c r="Y1956" s="1" cm="1">
        <f t="array" ref="Y1956">[1]!table_weight[Interceptions]*(('F+ , F-'!Y$2-[1]!tbl_gk[[#This Row],[Interceptions]])/('F+ , F-'!Y$2-'F+ , F-'!Y$3))</f>
        <v>1.9391492971820509E-2</v>
      </c>
      <c r="Z1956" s="1" cm="1">
        <f t="array" ref="Z1956">[1]!table_weight[Positioning]*(('F+ , F-'!Z$2-[1]!tbl_gk[[#This Row],[Positioning]])/('F+ , F-'!Z$2-'F+ , F-'!Z$3))</f>
        <v>1.7746678835817667E-3</v>
      </c>
      <c r="AA1956" s="1" cm="1">
        <f t="array" ref="AA1956">[1]!table_weight[Vision]*(('F+ , F-'!AA$2-[1]!tbl_gk[[#This Row],[Vision]])/('F+ , F-'!AA$2-'F+ , F-'!AA$3))</f>
        <v>1.8456545989250551E-2</v>
      </c>
      <c r="AB1956" s="1" cm="1">
        <f t="array" ref="AB1956">[1]!table_weight[Penalties]*(('F+ , F-'!AB$2-[1]!tbl_gk[[#This Row],[Penalties]])/('F+ , F-'!AB$2-'F+ , F-'!AB$3))</f>
        <v>2.153089711698467E-3</v>
      </c>
      <c r="AC1956" s="1" cm="1">
        <f t="array" ref="AC1956">[1]!table_weight[Composure]*(('F+ , F-'!AC$2-[1]!tbl_gk[[#This Row],[Composure]])/('F+ , F-'!AC$2-'F+ , F-'!AC$3))</f>
        <v>1.8680714564018749E-3</v>
      </c>
      <c r="AD1956" s="1" cm="1">
        <f t="array" ref="AD1956">[1]!table_weight[Marking]*(('F+ , F-'!AD$2-[1]!tbl_gk[[#This Row],[Marking]])/('F+ , F-'!AD$2-'F+ , F-'!AD$3))</f>
        <v>2.9972168700492414E-2</v>
      </c>
      <c r="AE1956" s="1" cm="1">
        <f t="array" ref="AE1956">[1]!table_weight[StandingTackle]*(('F+ , F-'!AE$2-[1]!tbl_gk[[#This Row],[StandingTackle]])/('F+ , F-'!AE$2-'F+ , F-'!AE$3))</f>
        <v>2.465854322450484E-2</v>
      </c>
      <c r="AF1956" s="1" cm="1">
        <f t="array" ref="AF1956">[1]!table_weight[SlidingTackle]*(('F+ , F-'!AF$2-[1]!tbl_gk[[#This Row],[SlidingTackle]])/('F+ , F-'!AF$2-'F+ , F-'!AF$3))</f>
        <v>1.0461200155850536E-2</v>
      </c>
      <c r="AG1956" s="1" cm="1">
        <f t="array" ref="AG1956">[1]!table_weight[GKDiving]*(('F+ , F-'!AG$2-[1]!tbl_gk[[#This Row],[GKDiving]])/('F+ , F-'!AG$2-'F+ , F-'!AG$3))</f>
        <v>5.6367888652266468E-2</v>
      </c>
      <c r="AH1956" s="1" cm="1">
        <f t="array" ref="AH1956">[1]!table_weight[GKHandling]*(('F+ , F-'!AH$2-[1]!tbl_gk[[#This Row],[GKHandling]])/('F+ , F-'!AH$2-'F+ , F-'!AH$3))</f>
        <v>6.9512969405166547E-2</v>
      </c>
      <c r="AI1956" s="1" cm="1">
        <f t="array" ref="AI1956">[1]!table_weight[GKKicking]*(('F+ , F-'!AI$2-[1]!tbl_gk[[#This Row],[GKKicking]])/('F+ , F-'!AI$2-'F+ , F-'!AI$3))</f>
        <v>4.0249467599634901E-2</v>
      </c>
      <c r="AJ1956" s="1" cm="1">
        <f t="array" ref="AJ1956">[1]!table_weight[GKPositioning]*(('F+ , F-'!AJ$2-[1]!tbl_gk[[#This Row],[GKPositioning]])/('F+ , F-'!AJ$2-'F+ , F-'!AJ$3))</f>
        <v>2.6488965856169975E-2</v>
      </c>
      <c r="AK1956" s="1" cm="1">
        <f t="array" ref="AK1956">[1]!table_weight[GKReflexes]*(('F+ , F-'!AK$2-[1]!tbl_gk[[#This Row],[GKReflexes]])/('F+ , F-'!AK$2-'F+ , F-'!AK$3))</f>
        <v>6.1947740256228193E-2</v>
      </c>
    </row>
    <row r="1957" spans="1:37" x14ac:dyDescent="0.55000000000000004">
      <c r="A1957" s="8">
        <f>[1]!tbl_gk[[#This Row],[ID]]</f>
        <v>270557</v>
      </c>
      <c r="B1957" s="2" cm="1">
        <f t="array" ref="B1957">[1]!table_weight[ValueEUR]*(('F+ , F-'!B$2-[1]!tbl_gk[[#This Row],[ValueEUR]])/('F+ , F-'!B$2-'F+ , F-'!B$3))</f>
        <v>1.5155438400533223E-4</v>
      </c>
      <c r="C1957" s="2" cm="1">
        <f t="array" ref="C1957">[1]!table_weight[WageEUR]*(('F+ , F-'!C$2-[1]!tbl_gk[[#This Row],[WageEUR]])/('F+ , F-'!C$2-'F+ , F-'!C$3))</f>
        <v>0</v>
      </c>
      <c r="D1957" s="2" cm="1">
        <f t="array" ref="D1957">[1]!table_weight[Crossing]*(('F+ , F-'!D$2-[1]!tbl_gk[[#This Row],[Crossing]])/('F+ , F-'!D$2-'F+ , F-'!D$3))</f>
        <v>2.1296014602981403E-2</v>
      </c>
      <c r="E1957" s="2" cm="1">
        <f t="array" ref="E1957">[1]!table_weight[Finishing]*(('F+ , F-'!E$2-[1]!tbl_gk[[#This Row],[Finishing]])/('F+ , F-'!E$2-'F+ , F-'!E$3))</f>
        <v>1.6970261636750646E-2</v>
      </c>
      <c r="F1957" s="2" cm="1">
        <f t="array" ref="F1957">[1]!table_weight[HeadingAccuracy]*(('F+ , F-'!F$2-[1]!tbl_gk[[#This Row],[HeadingAccuracy]])/('F+ , F-'!F$2-'F+ , F-'!F$3))</f>
        <v>1.0439222844598752E-2</v>
      </c>
      <c r="G1957" s="2" cm="1">
        <f t="array" ref="G1957">[1]!table_weight[ShortPassing]*(('F+ , F-'!G$2-[1]!tbl_gk[[#This Row],[ShortPassing]])/('F+ , F-'!G$2-'F+ , F-'!G$3))</f>
        <v>4.2190217609680135E-2</v>
      </c>
      <c r="H1957" s="2" cm="1">
        <f t="array" ref="H1957">[1]!table_weight[Volleys]*(('F+ , F-'!H$2-[1]!tbl_gk[[#This Row],[Volleys]])/('F+ , F-'!H$2-'F+ , F-'!H$3))</f>
        <v>1.851827356780974E-3</v>
      </c>
      <c r="I1957" s="2" cm="1">
        <f t="array" ref="I1957">[1]!table_weight[Dribbling]*(('F+ , F-'!I$2-[1]!tbl_gk[[#This Row],[Dribbling]])/('F+ , F-'!I$2-'F+ , F-'!I$3))</f>
        <v>1.7601807988178481E-2</v>
      </c>
      <c r="J1957" s="2" cm="1">
        <f t="array" ref="J1957">[1]!table_weight[Curve]*(('F+ , F-'!J$2-[1]!tbl_gk[[#This Row],[Curve]])/('F+ , F-'!J$2-'F+ , F-'!J$3))</f>
        <v>6.5916235675894819E-3</v>
      </c>
      <c r="K1957" s="2" cm="1">
        <f t="array" ref="K1957">[1]!table_weight[FKAccuracy]*(('F+ , F-'!K$2-[1]!tbl_gk[[#This Row],[FKAccuracy]])/('F+ , F-'!K$2-'F+ , F-'!K$3))</f>
        <v>9.1268634012777444E-3</v>
      </c>
      <c r="L1957" s="2" cm="1">
        <f t="array" ref="L1957">[1]!table_weight[LongPassing]*(('F+ , F-'!L$2-[1]!tbl_gk[[#This Row],[LongPassing]])/('F+ , F-'!L$2-'F+ , F-'!L$3))</f>
        <v>1.7866995302501344E-2</v>
      </c>
      <c r="M1957" s="2" cm="1">
        <f t="array" ref="M1957">[1]!table_weight[BallControl]*(('F+ , F-'!M$2-[1]!tbl_gk[[#This Row],[BallControl]])/('F+ , F-'!M$2-'F+ , F-'!M$3))</f>
        <v>1.3907601373375588E-2</v>
      </c>
      <c r="N1957" s="2" cm="1">
        <f t="array" ref="N1957">[1]!table_weight[Acceleration]*(('F+ , F-'!N$2-[1]!tbl_gk[[#This Row],[Acceleration]])/('F+ , F-'!N$2-'F+ , F-'!N$3))</f>
        <v>9.6959501780633037E-3</v>
      </c>
      <c r="O1957" s="2" cm="1">
        <f t="array" ref="O1957">[1]!table_weight[SprintSpeed]*(('F+ , F-'!O$2-[1]!tbl_gk[[#This Row],[SprintSpeed]])/('F+ , F-'!O$2-'F+ , F-'!O$3))</f>
        <v>1.2368725281411608E-2</v>
      </c>
      <c r="P1957" s="2" cm="1">
        <f t="array" ref="P1957">[1]!table_weight[Agility]*(('F+ , F-'!P$2-[1]!tbl_gk[[#This Row],[Agility]])/('F+ , F-'!P$2-'F+ , F-'!P$3))</f>
        <v>5.1484870468746172E-3</v>
      </c>
      <c r="Q1957" s="2" cm="1">
        <f t="array" ref="Q1957">[1]!table_weight[Reactions]*(('F+ , F-'!Q$2-[1]!tbl_gk[[#This Row],[Reactions]])/('F+ , F-'!Q$2-'F+ , F-'!Q$3))</f>
        <v>1.5469260002165645E-3</v>
      </c>
      <c r="R1957" s="2" cm="1">
        <f t="array" ref="R1957">[1]!table_weight[Balance]*(('F+ , F-'!R$2-[1]!tbl_gk[[#This Row],[Balance]])/('F+ , F-'!R$2-'F+ , F-'!R$3))</f>
        <v>1.6142751594096668E-3</v>
      </c>
      <c r="S1957" s="2" cm="1">
        <f t="array" ref="S1957">[1]!table_weight[ShotPower]*(('F+ , F-'!S$2-[1]!tbl_gk[[#This Row],[ShotPower]])/('F+ , F-'!S$2-'F+ , F-'!S$3))</f>
        <v>7.5315173595909123E-3</v>
      </c>
      <c r="T1957" s="2" cm="1">
        <f t="array" ref="T1957">[1]!table_weight[Jumping]*(('F+ , F-'!T$2-[1]!tbl_gk[[#This Row],[Jumping]])/('F+ , F-'!T$2-'F+ , F-'!T$3))</f>
        <v>1.2880653993738752E-3</v>
      </c>
      <c r="U1957" s="2" cm="1">
        <f t="array" ref="U1957">[1]!table_weight[Stamina]*(('F+ , F-'!U$2-[1]!tbl_gk[[#This Row],[Stamina]])/('F+ , F-'!U$2-'F+ , F-'!U$3))</f>
        <v>2.2326466922480501E-2</v>
      </c>
      <c r="V1957" s="2" cm="1">
        <f t="array" ref="V1957">[1]!table_weight[Strength]*(('F+ , F-'!V$2-[1]!tbl_gk[[#This Row],[Strength]])/('F+ , F-'!V$2-'F+ , F-'!V$3))</f>
        <v>3.1056687962681212E-2</v>
      </c>
      <c r="W1957" s="2" cm="1">
        <f t="array" ref="W1957">[1]!table_weight[LongShots]*(('F+ , F-'!W$2-[1]!tbl_gk[[#This Row],[LongShots]])/('F+ , F-'!W$2-'F+ , F-'!W$3))</f>
        <v>7.5315173595909123E-3</v>
      </c>
      <c r="X1957" s="2" cm="1">
        <f t="array" ref="X1957">[1]!table_weight[Aggression]*(('F+ , F-'!X$2-[1]!tbl_gk[[#This Row],[Aggression]])/('F+ , F-'!X$2-'F+ , F-'!X$3))</f>
        <v>1.5211439002129575E-2</v>
      </c>
      <c r="Y1957" s="2" cm="1">
        <f t="array" ref="Y1957">[1]!table_weight[Interceptions]*(('F+ , F-'!Y$2-[1]!tbl_gk[[#This Row],[Interceptions]])/('F+ , F-'!Y$2-'F+ , F-'!Y$3))</f>
        <v>2.2854259573931314E-2</v>
      </c>
      <c r="Z1957" s="2" cm="1">
        <f t="array" ref="Z1957">[1]!table_weight[Positioning]*(('F+ , F-'!Z$2-[1]!tbl_gk[[#This Row],[Positioning]])/('F+ , F-'!Z$2-'F+ , F-'!Z$3))</f>
        <v>1.4788899029848058E-3</v>
      </c>
      <c r="AA1957" s="2" cm="1">
        <f t="array" ref="AA1957">[1]!table_weight[Vision]*(('F+ , F-'!AA$2-[1]!tbl_gk[[#This Row],[Vision]])/('F+ , F-'!AA$2-'F+ , F-'!AA$3))</f>
        <v>1.9166413142683265E-2</v>
      </c>
      <c r="AB1957" s="2" cm="1">
        <f t="array" ref="AB1957">[1]!table_weight[Penalties]*(('F+ , F-'!AB$2-[1]!tbl_gk[[#This Row],[Penalties]])/('F+ , F-'!AB$2-'F+ , F-'!AB$3))</f>
        <v>1.9573542833622431E-3</v>
      </c>
      <c r="AC1957" s="2" cm="1">
        <f t="array" ref="AC1957">[1]!table_weight[Composure]*(('F+ , F-'!AC$2-[1]!tbl_gk[[#This Row],[Composure]])/('F+ , F-'!AC$2-'F+ , F-'!AC$3))</f>
        <v>1.9748183967676961E-3</v>
      </c>
      <c r="AD1957" s="2" cm="1">
        <f t="array" ref="AD1957">[1]!table_weight[Marking]*(('F+ , F-'!AD$2-[1]!tbl_gk[[#This Row],[Marking]])/('F+ , F-'!AD$2-'F+ , F-'!AD$3))</f>
        <v>3.1549651263676225E-2</v>
      </c>
      <c r="AE1957" s="2" cm="1">
        <f t="array" ref="AE1957">[1]!table_weight[StandingTackle]*(('F+ , F-'!AE$2-[1]!tbl_gk[[#This Row],[StandingTackle]])/('F+ , F-'!AE$2-'F+ , F-'!AE$3))</f>
        <v>2.9141914719869356E-2</v>
      </c>
      <c r="AF1957" s="2" cm="1">
        <f t="array" ref="AF1957">[1]!table_weight[SlidingTackle]*(('F+ , F-'!AF$2-[1]!tbl_gk[[#This Row],[SlidingTackle]])/('F+ , F-'!AF$2-'F+ , F-'!AF$3))</f>
        <v>8.2195144081682794E-3</v>
      </c>
      <c r="AG1957" s="2" cm="1">
        <f t="array" ref="AG1957">[1]!table_weight[GKDiving]*(('F+ , F-'!AG$2-[1]!tbl_gk[[#This Row],[GKDiving]])/('F+ , F-'!AG$2-'F+ , F-'!AG$3))</f>
        <v>5.1243535138424057E-2</v>
      </c>
      <c r="AH1957" s="2" cm="1">
        <f t="array" ref="AH1957">[1]!table_weight[GKHandling]*(('F+ , F-'!AH$2-[1]!tbl_gk[[#This Row],[GKHandling]])/('F+ , F-'!AH$2-'F+ , F-'!AH$3))</f>
        <v>5.8818666419756312E-2</v>
      </c>
      <c r="AI1957" s="2" cm="1">
        <f t="array" ref="AI1957">[1]!table_weight[GKKicking]*(('F+ , F-'!AI$2-[1]!tbl_gk[[#This Row],[GKKicking]])/('F+ , F-'!AI$2-'F+ , F-'!AI$3))</f>
        <v>3.3988439306358358E-2</v>
      </c>
      <c r="AJ1957" s="2" cm="1">
        <f t="array" ref="AJ1957">[1]!table_weight[GKPositioning]*(('F+ , F-'!AJ$2-[1]!tbl_gk[[#This Row],[GKPositioning]])/('F+ , F-'!AJ$2-'F+ , F-'!AJ$3))</f>
        <v>2.2704827876717123E-2</v>
      </c>
      <c r="AK1957" s="2" cm="1">
        <f t="array" ref="AK1957">[1]!table_weight[GKReflexes]*(('F+ , F-'!AK$2-[1]!tbl_gk[[#This Row],[GKReflexes]])/('F+ , F-'!AK$2-'F+ , F-'!AK$3))</f>
        <v>4.7371801372409796E-2</v>
      </c>
    </row>
    <row r="1958" spans="1:37" x14ac:dyDescent="0.55000000000000004">
      <c r="A1958" s="7">
        <f>[1]!tbl_gk[[#This Row],[ID]]</f>
        <v>270565</v>
      </c>
      <c r="B1958" s="1" cm="1">
        <f t="array" ref="B1958">[1]!table_weight[ValueEUR]*(('F+ , F-'!B$2-[1]!tbl_gk[[#This Row],[ValueEUR]])/('F+ , F-'!B$2-'F+ , F-'!B$3))</f>
        <v>7.1301553371144074E-5</v>
      </c>
      <c r="C1958" s="1" cm="1">
        <f t="array" ref="C1958">[1]!table_weight[WageEUR]*(('F+ , F-'!C$2-[1]!tbl_gk[[#This Row],[WageEUR]])/('F+ , F-'!C$2-'F+ , F-'!C$3))</f>
        <v>2.3472561185650898E-4</v>
      </c>
      <c r="D1958" s="1" cm="1">
        <f t="array" ref="D1958">[1]!table_weight[Crossing]*(('F+ , F-'!D$2-[1]!tbl_gk[[#This Row],[Crossing]])/('F+ , F-'!D$2-'F+ , F-'!D$3))</f>
        <v>3.81086577105983E-2</v>
      </c>
      <c r="E1958" s="1" cm="1">
        <f t="array" ref="E1958">[1]!table_weight[Finishing]*(('F+ , F-'!E$2-[1]!tbl_gk[[#This Row],[Finishing]])/('F+ , F-'!E$2-'F+ , F-'!E$3))</f>
        <v>2.1961515059324362E-2</v>
      </c>
      <c r="F1958" s="1" cm="1">
        <f t="array" ref="F1958">[1]!table_weight[HeadingAccuracy]*(('F+ , F-'!F$2-[1]!tbl_gk[[#This Row],[HeadingAccuracy]])/('F+ , F-'!F$2-'F+ , F-'!F$3))</f>
        <v>1.210949849973455E-2</v>
      </c>
      <c r="G1958" s="1" cm="1">
        <f t="array" ref="G1958">[1]!table_weight[ShortPassing]*(('F+ , F-'!G$2-[1]!tbl_gk[[#This Row],[ShortPassing]])/('F+ , F-'!G$2-'F+ , F-'!G$3))</f>
        <v>6.047264524054153E-2</v>
      </c>
      <c r="H1958" s="1" cm="1">
        <f t="array" ref="H1958">[1]!table_weight[Volleys]*(('F+ , F-'!H$2-[1]!tbl_gk[[#This Row],[Volleys]])/('F+ , F-'!H$2-'F+ , F-'!H$3))</f>
        <v>1.9675665665797848E-3</v>
      </c>
      <c r="I1958" s="1" cm="1">
        <f t="array" ref="I1958">[1]!table_weight[Dribbling]*(('F+ , F-'!I$2-[1]!tbl_gk[[#This Row],[Dribbling]])/('F+ , F-'!I$2-'F+ , F-'!I$3))</f>
        <v>2.4446955539136776E-2</v>
      </c>
      <c r="J1958" s="1" cm="1">
        <f t="array" ref="J1958">[1]!table_weight[Curve]*(('F+ , F-'!J$2-[1]!tbl_gk[[#This Row],[Curve]])/('F+ , F-'!J$2-'F+ , F-'!J$3))</f>
        <v>9.8029273569279467E-3</v>
      </c>
      <c r="K1958" s="1" cm="1">
        <f t="array" ref="K1958">[1]!table_weight[FKAccuracy]*(('F+ , F-'!K$2-[1]!tbl_gk[[#This Row],[FKAccuracy]])/('F+ , F-'!K$2-'F+ , F-'!K$3))</f>
        <v>9.1268634012777444E-3</v>
      </c>
      <c r="L1958" s="1" cm="1">
        <f t="array" ref="L1958">[1]!table_weight[LongPassing]*(('F+ , F-'!L$2-[1]!tbl_gk[[#This Row],[LongPassing]])/('F+ , F-'!L$2-'F+ , F-'!L$3))</f>
        <v>2.8154053203941515E-2</v>
      </c>
      <c r="M1958" s="1" cm="1">
        <f t="array" ref="M1958">[1]!table_weight[BallControl]*(('F+ , F-'!M$2-[1]!tbl_gk[[#This Row],[BallControl]])/('F+ , F-'!M$2-'F+ , F-'!M$3))</f>
        <v>1.2169151201703639E-2</v>
      </c>
      <c r="N1958" s="1" cm="1">
        <f t="array" ref="N1958">[1]!table_weight[Acceleration]*(('F+ , F-'!N$2-[1]!tbl_gk[[#This Row],[Acceleration]])/('F+ , F-'!N$2-'F+ , F-'!N$3))</f>
        <v>9.9214373915066361E-3</v>
      </c>
      <c r="O1958" s="1" cm="1">
        <f t="array" ref="O1958">[1]!table_weight[SprintSpeed]*(('F+ , F-'!O$2-[1]!tbl_gk[[#This Row],[SprintSpeed]])/('F+ , F-'!O$2-'F+ , F-'!O$3))</f>
        <v>1.0119866139336769E-2</v>
      </c>
      <c r="P1958" s="1" cm="1">
        <f t="array" ref="P1958">[1]!table_weight[Agility]*(('F+ , F-'!P$2-[1]!tbl_gk[[#This Row],[Agility]])/('F+ , F-'!P$2-'F+ , F-'!P$3))</f>
        <v>4.680442769886016E-3</v>
      </c>
      <c r="Q1958" s="1" cm="1">
        <f t="array" ref="Q1958">[1]!table_weight[Reactions]*(('F+ , F-'!Q$2-[1]!tbl_gk[[#This Row],[Reactions]])/('F+ , F-'!Q$2-'F+ , F-'!Q$3))</f>
        <v>2.5266458003537222E-3</v>
      </c>
      <c r="R1958" s="1" cm="1">
        <f t="array" ref="R1958">[1]!table_weight[Balance]*(('F+ , F-'!R$2-[1]!tbl_gk[[#This Row],[Balance]])/('F+ , F-'!R$2-'F+ , F-'!R$3))</f>
        <v>2.7939377759013465E-3</v>
      </c>
      <c r="S1958" s="1" cm="1">
        <f t="array" ref="S1958">[1]!table_weight[ShotPower]*(('F+ , F-'!S$2-[1]!tbl_gk[[#This Row],[ShotPower]])/('F+ , F-'!S$2-'F+ , F-'!S$3))</f>
        <v>8.0509323499075268E-3</v>
      </c>
      <c r="T1958" s="1" cm="1">
        <f t="array" ref="T1958">[1]!table_weight[Jumping]*(('F+ , F-'!T$2-[1]!tbl_gk[[#This Row],[Jumping]])/('F+ , F-'!T$2-'F+ , F-'!T$3))</f>
        <v>4.2076803046213257E-3</v>
      </c>
      <c r="U1958" s="1" cm="1">
        <f t="array" ref="U1958">[1]!table_weight[Stamina]*(('F+ , F-'!U$2-[1]!tbl_gk[[#This Row],[Stamina]])/('F+ , F-'!U$2-'F+ , F-'!U$3))</f>
        <v>1.4598074526237249E-2</v>
      </c>
      <c r="V1958" s="1" cm="1">
        <f t="array" ref="V1958">[1]!table_weight[Strength]*(('F+ , F-'!V$2-[1]!tbl_gk[[#This Row],[Strength]])/('F+ , F-'!V$2-'F+ , F-'!V$3))</f>
        <v>1.1535341243281592E-2</v>
      </c>
      <c r="W1958" s="1" cm="1">
        <f t="array" ref="W1958">[1]!table_weight[LongShots]*(('F+ , F-'!W$2-[1]!tbl_gk[[#This Row],[LongShots]])/('F+ , F-'!W$2-'F+ , F-'!W$3))</f>
        <v>9.6091773208573719E-3</v>
      </c>
      <c r="X1958" s="1" cm="1">
        <f t="array" ref="X1958">[1]!table_weight[Aggression]*(('F+ , F-'!X$2-[1]!tbl_gk[[#This Row],[Aggression]])/('F+ , F-'!X$2-'F+ , F-'!X$3))</f>
        <v>1.3994523881959207E-2</v>
      </c>
      <c r="Y1958" s="1" cm="1">
        <f t="array" ref="Y1958">[1]!table_weight[Interceptions]*(('F+ , F-'!Y$2-[1]!tbl_gk[[#This Row],[Interceptions]])/('F+ , F-'!Y$2-'F+ , F-'!Y$3))</f>
        <v>2.5624472855619959E-2</v>
      </c>
      <c r="Z1958" s="1" cm="1">
        <f t="array" ref="Z1958">[1]!table_weight[Positioning]*(('F+ , F-'!Z$2-[1]!tbl_gk[[#This Row],[Positioning]])/('F+ , F-'!Z$2-'F+ , F-'!Z$3))</f>
        <v>2.2183348544772088E-3</v>
      </c>
      <c r="AA1958" s="1" cm="1">
        <f t="array" ref="AA1958">[1]!table_weight[Vision]*(('F+ , F-'!AA$2-[1]!tbl_gk[[#This Row],[Vision]])/('F+ , F-'!AA$2-'F+ , F-'!AA$3))</f>
        <v>2.6974951830443111E-2</v>
      </c>
      <c r="AB1958" s="1" cm="1">
        <f t="array" ref="AB1958">[1]!table_weight[Penalties]*(('F+ , F-'!AB$2-[1]!tbl_gk[[#This Row],[Penalties]])/('F+ , F-'!AB$2-'F+ , F-'!AB$3))</f>
        <v>2.427119311369181E-3</v>
      </c>
      <c r="AC1958" s="1" cm="1">
        <f t="array" ref="AC1958">[1]!table_weight[Composure]*(('F+ , F-'!AC$2-[1]!tbl_gk[[#This Row],[Composure]])/('F+ , F-'!AC$2-'F+ , F-'!AC$3))</f>
        <v>1.9214449265847853E-3</v>
      </c>
      <c r="AD1958" s="1" cm="1">
        <f t="array" ref="AD1958">[1]!table_weight[Marking]*(('F+ , F-'!AD$2-[1]!tbl_gk[[#This Row],[Marking]])/('F+ , F-'!AD$2-'F+ , F-'!AD$3))</f>
        <v>3.3127133826860035E-2</v>
      </c>
      <c r="AE1958" s="1" cm="1">
        <f t="array" ref="AE1958">[1]!table_weight[StandingTackle]*(('F+ , F-'!AE$2-[1]!tbl_gk[[#This Row],[StandingTackle]])/('F+ , F-'!AE$2-'F+ , F-'!AE$3))</f>
        <v>2.9141914719869356E-2</v>
      </c>
      <c r="AF1958" s="1" cm="1">
        <f t="array" ref="AF1958">[1]!table_weight[SlidingTackle]*(('F+ , F-'!AF$2-[1]!tbl_gk[[#This Row],[SlidingTackle]])/('F+ , F-'!AF$2-'F+ , F-'!AF$3))</f>
        <v>9.7139715732897855E-3</v>
      </c>
      <c r="AG1958" s="1" cm="1">
        <f t="array" ref="AG1958">[1]!table_weight[GKDiving]*(('F+ , F-'!AG$2-[1]!tbl_gk[[#This Row],[GKDiving]])/('F+ , F-'!AG$2-'F+ , F-'!AG$3))</f>
        <v>4.4411063786634182E-2</v>
      </c>
      <c r="AH1958" s="1" cm="1">
        <f t="array" ref="AH1958">[1]!table_weight[GKHandling]*(('F+ , F-'!AH$2-[1]!tbl_gk[[#This Row],[GKHandling]])/('F+ , F-'!AH$2-'F+ , F-'!AH$3))</f>
        <v>5.7036282588854605E-2</v>
      </c>
      <c r="AI1958" s="1" cm="1">
        <f t="array" ref="AI1958">[1]!table_weight[GKKicking]*(('F+ , F-'!AI$2-[1]!tbl_gk[[#This Row],[GKKicking]])/('F+ , F-'!AI$2-'F+ , F-'!AI$3))</f>
        <v>3.6671737146334017E-2</v>
      </c>
      <c r="AJ1958" s="1" cm="1">
        <f t="array" ref="AJ1958">[1]!table_weight[GKPositioning]*(('F+ , F-'!AJ$2-[1]!tbl_gk[[#This Row],[GKPositioning]])/('F+ , F-'!AJ$2-'F+ , F-'!AJ$3))</f>
        <v>1.9551379560506409E-2</v>
      </c>
      <c r="AK1958" s="1" cm="1">
        <f t="array" ref="AK1958">[1]!table_weight[GKReflexes]*(('F+ , F-'!AK$2-[1]!tbl_gk[[#This Row],[GKReflexes]])/('F+ , F-'!AK$2-'F+ , F-'!AK$3))</f>
        <v>4.7371801372409796E-2</v>
      </c>
    </row>
    <row r="1959" spans="1:37" x14ac:dyDescent="0.55000000000000004">
      <c r="A1959" s="8">
        <f>[1]!tbl_gk[[#This Row],[ID]]</f>
        <v>270567</v>
      </c>
      <c r="B1959" s="2" cm="1">
        <f t="array" ref="B1959">[1]!table_weight[ValueEUR]*(('F+ , F-'!B$2-[1]!tbl_gk[[#This Row],[ValueEUR]])/('F+ , F-'!B$2-'F+ , F-'!B$3))</f>
        <v>1.8828548725713373E-5</v>
      </c>
      <c r="C1959" s="2" cm="1">
        <f t="array" ref="C1959">[1]!table_weight[WageEUR]*(('F+ , F-'!C$2-[1]!tbl_gk[[#This Row],[WageEUR]])/('F+ , F-'!C$2-'F+ , F-'!C$3))</f>
        <v>2.3472561185650898E-4</v>
      </c>
      <c r="D1959" s="2" cm="1">
        <f t="array" ref="D1959">[1]!table_weight[Crossing]*(('F+ , F-'!D$2-[1]!tbl_gk[[#This Row],[Crossing]])/('F+ , F-'!D$2-'F+ , F-'!D$3))</f>
        <v>3.81086577105983E-2</v>
      </c>
      <c r="E1959" s="2" cm="1">
        <f t="array" ref="E1959">[1]!table_weight[Finishing]*(('F+ , F-'!E$2-[1]!tbl_gk[[#This Row],[Finishing]])/('F+ , F-'!E$2-'F+ , F-'!E$3))</f>
        <v>2.096326437480962E-2</v>
      </c>
      <c r="F1959" s="2" cm="1">
        <f t="array" ref="F1959">[1]!table_weight[HeadingAccuracy]*(('F+ , F-'!F$2-[1]!tbl_gk[[#This Row],[HeadingAccuracy]])/('F+ , F-'!F$2-'F+ , F-'!F$3))</f>
        <v>1.0439222844598752E-2</v>
      </c>
      <c r="G1959" s="2" cm="1">
        <f t="array" ref="G1959">[1]!table_weight[ShortPassing]*(('F+ , F-'!G$2-[1]!tbl_gk[[#This Row],[ShortPassing]])/('F+ , F-'!G$2-'F+ , F-'!G$3))</f>
        <v>6.1878985827530868E-2</v>
      </c>
      <c r="H1959" s="2" cm="1">
        <f t="array" ref="H1959">[1]!table_weight[Volleys]*(('F+ , F-'!H$2-[1]!tbl_gk[[#This Row],[Volleys]])/('F+ , F-'!H$2-'F+ , F-'!H$3))</f>
        <v>2.4305234057750281E-3</v>
      </c>
      <c r="I1959" s="2" cm="1">
        <f t="array" ref="I1959">[1]!table_weight[Dribbling]*(('F+ , F-'!I$2-[1]!tbl_gk[[#This Row],[Dribbling]])/('F+ , F-'!I$2-'F+ , F-'!I$3))</f>
        <v>2.0535442652874894E-2</v>
      </c>
      <c r="J1959" s="2" cm="1">
        <f t="array" ref="J1959">[1]!table_weight[Curve]*(('F+ , F-'!J$2-[1]!tbl_gk[[#This Row],[Curve]])/('F+ , F-'!J$2-'F+ , F-'!J$3))</f>
        <v>9.4648953791028455E-3</v>
      </c>
      <c r="K1959" s="2" cm="1">
        <f t="array" ref="K1959">[1]!table_weight[FKAccuracy]*(('F+ , F-'!K$2-[1]!tbl_gk[[#This Row],[FKAccuracy]])/('F+ , F-'!K$2-'F+ , F-'!K$3))</f>
        <v>9.7353209613629272E-3</v>
      </c>
      <c r="L1959" s="2" cm="1">
        <f t="array" ref="L1959">[1]!table_weight[LongPassing]*(('F+ , F-'!L$2-[1]!tbl_gk[[#This Row],[LongPassing]])/('F+ , F-'!L$2-'F+ , F-'!L$3))</f>
        <v>2.5446932703562523E-2</v>
      </c>
      <c r="M1959" s="2" cm="1">
        <f t="array" ref="M1959">[1]!table_weight[BallControl]*(('F+ , F-'!M$2-[1]!tbl_gk[[#This Row],[BallControl]])/('F+ , F-'!M$2-'F+ , F-'!M$3))</f>
        <v>1.4776826459211564E-2</v>
      </c>
      <c r="N1959" s="2" cm="1">
        <f t="array" ref="N1959">[1]!table_weight[Acceleration]*(('F+ , F-'!N$2-[1]!tbl_gk[[#This Row],[Acceleration]])/('F+ , F-'!N$2-'F+ , F-'!N$3))</f>
        <v>1.0597899031836633E-2</v>
      </c>
      <c r="O1959" s="2" cm="1">
        <f t="array" ref="O1959">[1]!table_weight[SprintSpeed]*(('F+ , F-'!O$2-[1]!tbl_gk[[#This Row],[SprintSpeed]])/('F+ , F-'!O$2-'F+ , F-'!O$3))</f>
        <v>1.2368725281411608E-2</v>
      </c>
      <c r="P1959" s="2" cm="1">
        <f t="array" ref="P1959">[1]!table_weight[Agility]*(('F+ , F-'!P$2-[1]!tbl_gk[[#This Row],[Agility]])/('F+ , F-'!P$2-'F+ , F-'!P$3))</f>
        <v>5.4995202546160686E-3</v>
      </c>
      <c r="Q1959" s="2" cm="1">
        <f t="array" ref="Q1959">[1]!table_weight[Reactions]*(('F+ , F-'!Q$2-[1]!tbl_gk[[#This Row],[Reactions]])/('F+ , F-'!Q$2-'F+ , F-'!Q$3))</f>
        <v>2.4750816003465035E-3</v>
      </c>
      <c r="R1959" s="2" cm="1">
        <f t="array" ref="R1959">[1]!table_weight[Balance]*(('F+ , F-'!R$2-[1]!tbl_gk[[#This Row],[Balance]])/('F+ , F-'!R$2-'F+ , F-'!R$3))</f>
        <v>2.8560252820324875E-3</v>
      </c>
      <c r="S1959" s="2" cm="1">
        <f t="array" ref="S1959">[1]!table_weight[ShotPower]*(('F+ , F-'!S$2-[1]!tbl_gk[[#This Row],[ShotPower]])/('F+ , F-'!S$2-'F+ , F-'!S$3))</f>
        <v>9.6091773208573719E-3</v>
      </c>
      <c r="T1959" s="2" cm="1">
        <f t="array" ref="T1959">[1]!table_weight[Jumping]*(('F+ , F-'!T$2-[1]!tbl_gk[[#This Row],[Jumping]])/('F+ , F-'!T$2-'F+ , F-'!T$3))</f>
        <v>4.2076803046213257E-3</v>
      </c>
      <c r="U1959" s="2" cm="1">
        <f t="array" ref="U1959">[1]!table_weight[Stamina]*(('F+ , F-'!U$2-[1]!tbl_gk[[#This Row],[Stamina]])/('F+ , F-'!U$2-'F+ , F-'!U$3))</f>
        <v>2.1467756656231247E-2</v>
      </c>
      <c r="V1959" s="2" cm="1">
        <f t="array" ref="V1959">[1]!table_weight[Strength]*(('F+ , F-'!V$2-[1]!tbl_gk[[#This Row],[Strength]])/('F+ , F-'!V$2-'F+ , F-'!V$3))</f>
        <v>1.8634012777608722E-2</v>
      </c>
      <c r="W1959" s="2" cm="1">
        <f t="array" ref="W1959">[1]!table_weight[LongShots]*(('F+ , F-'!W$2-[1]!tbl_gk[[#This Row],[LongShots]])/('F+ , F-'!W$2-'F+ , F-'!W$3))</f>
        <v>1.0388299806332293E-2</v>
      </c>
      <c r="X1959" s="2" cm="1">
        <f t="array" ref="X1959">[1]!table_weight[Aggression]*(('F+ , F-'!X$2-[1]!tbl_gk[[#This Row],[Aggression]])/('F+ , F-'!X$2-'F+ , F-'!X$3))</f>
        <v>1.7645269242470306E-2</v>
      </c>
      <c r="Y1959" s="2" cm="1">
        <f t="array" ref="Y1959">[1]!table_weight[Interceptions]*(('F+ , F-'!Y$2-[1]!tbl_gk[[#This Row],[Interceptions]])/('F+ , F-'!Y$2-'F+ , F-'!Y$3))</f>
        <v>2.1469152933086991E-2</v>
      </c>
      <c r="Z1959" s="2" cm="1">
        <f t="array" ref="Z1959">[1]!table_weight[Positioning]*(('F+ , F-'!Z$2-[1]!tbl_gk[[#This Row],[Positioning]])/('F+ , F-'!Z$2-'F+ , F-'!Z$3))</f>
        <v>2.2183348544772088E-3</v>
      </c>
      <c r="AA1959" s="2" cm="1">
        <f t="array" ref="AA1959">[1]!table_weight[Vision]*(('F+ , F-'!AA$2-[1]!tbl_gk[[#This Row],[Vision]])/('F+ , F-'!AA$2-'F+ , F-'!AA$3))</f>
        <v>3.1944021904472104E-2</v>
      </c>
      <c r="AB1959" s="2" cm="1">
        <f t="array" ref="AB1959">[1]!table_weight[Penalties]*(('F+ , F-'!AB$2-[1]!tbl_gk[[#This Row],[Penalties]])/('F+ , F-'!AB$2-'F+ , F-'!AB$3))</f>
        <v>2.1922367973657118E-3</v>
      </c>
      <c r="AC1959" s="2" cm="1">
        <f t="array" ref="AC1959">[1]!table_weight[Composure]*(('F+ , F-'!AC$2-[1]!tbl_gk[[#This Row],[Composure]])/('F+ , F-'!AC$2-'F+ , F-'!AC$3))</f>
        <v>2.2416857476822497E-3</v>
      </c>
      <c r="AD1959" s="2" cm="1">
        <f t="array" ref="AD1959">[1]!table_weight[Marking]*(('F+ , F-'!AD$2-[1]!tbl_gk[[#This Row],[Marking]])/('F+ , F-'!AD$2-'F+ , F-'!AD$3))</f>
        <v>3.4704616390043845E-2</v>
      </c>
      <c r="AE1959" s="2" cm="1">
        <f t="array" ref="AE1959">[1]!table_weight[StandingTackle]*(('F+ , F-'!AE$2-[1]!tbl_gk[[#This Row],[StandingTackle]])/('F+ , F-'!AE$2-'F+ , F-'!AE$3))</f>
        <v>3.1383600467551613E-2</v>
      </c>
      <c r="AF1959" s="2" cm="1">
        <f t="array" ref="AF1959">[1]!table_weight[SlidingTackle]*(('F+ , F-'!AF$2-[1]!tbl_gk[[#This Row],[SlidingTackle]])/('F+ , F-'!AF$2-'F+ , F-'!AF$3))</f>
        <v>1.0461200155850536E-2</v>
      </c>
      <c r="AG1959" s="2" cm="1">
        <f t="array" ref="AG1959">[1]!table_weight[GKDiving]*(('F+ , F-'!AG$2-[1]!tbl_gk[[#This Row],[GKDiving]])/('F+ , F-'!AG$2-'F+ , F-'!AG$3))</f>
        <v>5.9784124328161402E-2</v>
      </c>
      <c r="AH1959" s="2" cm="1">
        <f t="array" ref="AH1959">[1]!table_weight[GKHandling]*(('F+ , F-'!AH$2-[1]!tbl_gk[[#This Row],[GKHandling]])/('F+ , F-'!AH$2-'F+ , F-'!AH$3))</f>
        <v>6.5948201743363147E-2</v>
      </c>
      <c r="AI1959" s="2" cm="1">
        <f t="array" ref="AI1959">[1]!table_weight[GKKicking]*(('F+ , F-'!AI$2-[1]!tbl_gk[[#This Row],[GKKicking]])/('F+ , F-'!AI$2-'F+ , F-'!AI$3))</f>
        <v>4.3827198052935779E-2</v>
      </c>
      <c r="AJ1959" s="2" cm="1">
        <f t="array" ref="AJ1959">[1]!table_weight[GKPositioning]*(('F+ , F-'!AJ$2-[1]!tbl_gk[[#This Row],[GKPositioning]])/('F+ , F-'!AJ$2-'F+ , F-'!AJ$3))</f>
        <v>2.9642414172380688E-2</v>
      </c>
      <c r="AK1959" s="2" cm="1">
        <f t="array" ref="AK1959">[1]!table_weight[GKReflexes]*(('F+ , F-'!AK$2-[1]!tbl_gk[[#This Row],[GKReflexes]])/('F+ , F-'!AK$2-'F+ , F-'!AK$3))</f>
        <v>6.9235709698137402E-2</v>
      </c>
    </row>
    <row r="1960" spans="1:37" x14ac:dyDescent="0.55000000000000004">
      <c r="A1960" s="7">
        <f>[1]!tbl_gk[[#This Row],[ID]]</f>
        <v>270575</v>
      </c>
      <c r="B1960" s="1" cm="1">
        <f t="array" ref="B1960">[1]!table_weight[ValueEUR]*(('F+ , F-'!B$2-[1]!tbl_gk[[#This Row],[ValueEUR]])/('F+ , F-'!B$2-'F+ , F-'!B$3))</f>
        <v>8.210481903343863E-5</v>
      </c>
      <c r="C1960" s="1" cm="1">
        <f t="array" ref="C1960">[1]!table_weight[WageEUR]*(('F+ , F-'!C$2-[1]!tbl_gk[[#This Row],[WageEUR]])/('F+ , F-'!C$2-'F+ , F-'!C$3))</f>
        <v>0</v>
      </c>
      <c r="D1960" s="1" cm="1">
        <f t="array" ref="D1960">[1]!table_weight[Crossing]*(('F+ , F-'!D$2-[1]!tbl_gk[[#This Row],[Crossing]])/('F+ , F-'!D$2-'F+ , F-'!D$3))</f>
        <v>3.81086577105983E-2</v>
      </c>
      <c r="E1960" s="1" cm="1">
        <f t="array" ref="E1960">[1]!table_weight[Finishing]*(('F+ , F-'!E$2-[1]!tbl_gk[[#This Row],[Finishing]])/('F+ , F-'!E$2-'F+ , F-'!E$3))</f>
        <v>2.096326437480962E-2</v>
      </c>
      <c r="F1960" s="1" cm="1">
        <f t="array" ref="F1960">[1]!table_weight[HeadingAccuracy]*(('F+ , F-'!F$2-[1]!tbl_gk[[#This Row],[HeadingAccuracy]])/('F+ , F-'!F$2-'F+ , F-'!F$3))</f>
        <v>1.0439222844598752E-2</v>
      </c>
      <c r="G1960" s="1" cm="1">
        <f t="array" ref="G1960">[1]!table_weight[ShortPassing]*(('F+ , F-'!G$2-[1]!tbl_gk[[#This Row],[ShortPassing]])/('F+ , F-'!G$2-'F+ , F-'!G$3))</f>
        <v>6.4691667001509537E-2</v>
      </c>
      <c r="H1960" s="1" cm="1">
        <f t="array" ref="H1960">[1]!table_weight[Volleys]*(('F+ , F-'!H$2-[1]!tbl_gk[[#This Row],[Volleys]])/('F+ , F-'!H$2-'F+ , F-'!H$3))</f>
        <v>2.1990449861774069E-3</v>
      </c>
      <c r="I1960" s="1" cm="1">
        <f t="array" ref="I1960">[1]!table_weight[Dribbling]*(('F+ , F-'!I$2-[1]!tbl_gk[[#This Row],[Dribbling]])/('F+ , F-'!I$2-'F+ , F-'!I$3))</f>
        <v>2.0535442652874894E-2</v>
      </c>
      <c r="J1960" s="1" cm="1">
        <f t="array" ref="J1960">[1]!table_weight[Curve]*(('F+ , F-'!J$2-[1]!tbl_gk[[#This Row],[Curve]])/('F+ , F-'!J$2-'F+ , F-'!J$3))</f>
        <v>9.295879390190295E-3</v>
      </c>
      <c r="K1960" s="1" cm="1">
        <f t="array" ref="K1960">[1]!table_weight[FKAccuracy]*(('F+ , F-'!K$2-[1]!tbl_gk[[#This Row],[FKAccuracy]])/('F+ , F-'!K$2-'F+ , F-'!K$3))</f>
        <v>9.2789777912990392E-3</v>
      </c>
      <c r="L1960" s="1" cm="1">
        <f t="array" ref="L1960">[1]!table_weight[LongPassing]*(('F+ , F-'!L$2-[1]!tbl_gk[[#This Row],[LongPassing]])/('F+ , F-'!L$2-'F+ , F-'!L$3))</f>
        <v>2.2739812203183531E-2</v>
      </c>
      <c r="M1960" s="1" cm="1">
        <f t="array" ref="M1960">[1]!table_weight[BallControl]*(('F+ , F-'!M$2-[1]!tbl_gk[[#This Row],[BallControl]])/('F+ , F-'!M$2-'F+ , F-'!M$3))</f>
        <v>1.4342213916293577E-2</v>
      </c>
      <c r="N1960" s="1" cm="1">
        <f t="array" ref="N1960">[1]!table_weight[Acceleration]*(('F+ , F-'!N$2-[1]!tbl_gk[[#This Row],[Acceleration]])/('F+ , F-'!N$2-'F+ , F-'!N$3))</f>
        <v>8.5685141108466402E-3</v>
      </c>
      <c r="O1960" s="1" cm="1">
        <f t="array" ref="O1960">[1]!table_weight[SprintSpeed]*(('F+ , F-'!O$2-[1]!tbl_gk[[#This Row],[SprintSpeed]])/('F+ , F-'!O$2-'F+ , F-'!O$3))</f>
        <v>1.0963188317614834E-2</v>
      </c>
      <c r="P1960" s="1" cm="1">
        <f t="array" ref="P1960">[1]!table_weight[Agility]*(('F+ , F-'!P$2-[1]!tbl_gk[[#This Row],[Agility]])/('F+ , F-'!P$2-'F+ , F-'!P$3))</f>
        <v>4.095387423650264E-3</v>
      </c>
      <c r="Q1960" s="1" cm="1">
        <f t="array" ref="Q1960">[1]!table_weight[Reactions]*(('F+ , F-'!Q$2-[1]!tbl_gk[[#This Row],[Reactions]])/('F+ , F-'!Q$2-'F+ , F-'!Q$3))</f>
        <v>2.1141322002959716E-3</v>
      </c>
      <c r="R1960" s="1" cm="1">
        <f t="array" ref="R1960">[1]!table_weight[Balance]*(('F+ , F-'!R$2-[1]!tbl_gk[[#This Row],[Balance]])/('F+ , F-'!R$2-'F+ , F-'!R$3))</f>
        <v>1.9247126900653719E-3</v>
      </c>
      <c r="S1960" s="1" cm="1">
        <f t="array" ref="S1960">[1]!table_weight[ShotPower]*(('F+ , F-'!S$2-[1]!tbl_gk[[#This Row],[ShotPower]])/('F+ , F-'!S$2-'F+ , F-'!S$3))</f>
        <v>7.5315173595909123E-3</v>
      </c>
      <c r="T1960" s="1" cm="1">
        <f t="array" ref="T1960">[1]!table_weight[Jumping]*(('F+ , F-'!T$2-[1]!tbl_gk[[#This Row],[Jumping]])/('F+ , F-'!T$2-'F+ , F-'!T$3))</f>
        <v>2.91961490524745E-3</v>
      </c>
      <c r="U1960" s="1" cm="1">
        <f t="array" ref="U1960">[1]!table_weight[Stamina]*(('F+ , F-'!U$2-[1]!tbl_gk[[#This Row],[Stamina]])/('F+ , F-'!U$2-'F+ , F-'!U$3))</f>
        <v>1.4598074526237249E-2</v>
      </c>
      <c r="V1960" s="1" cm="1">
        <f t="array" ref="V1960">[1]!table_weight[Strength]*(('F+ , F-'!V$2-[1]!tbl_gk[[#This Row],[Strength]])/('F+ , F-'!V$2-'F+ , F-'!V$3))</f>
        <v>1.7746678835817833E-2</v>
      </c>
      <c r="W1960" s="1" cm="1">
        <f t="array" ref="W1960">[1]!table_weight[LongShots]*(('F+ , F-'!W$2-[1]!tbl_gk[[#This Row],[LongShots]])/('F+ , F-'!W$2-'F+ , F-'!W$3))</f>
        <v>9.6091773208573719E-3</v>
      </c>
      <c r="X1960" s="1" cm="1">
        <f t="array" ref="X1960">[1]!table_weight[Aggression]*(('F+ , F-'!X$2-[1]!tbl_gk[[#This Row],[Aggression]])/('F+ , F-'!X$2-'F+ , F-'!X$3))</f>
        <v>1.034377852144811E-2</v>
      </c>
      <c r="Y1960" s="1" cm="1">
        <f t="array" ref="Y1960">[1]!table_weight[Interceptions]*(('F+ , F-'!Y$2-[1]!tbl_gk[[#This Row],[Interceptions]])/('F+ , F-'!Y$2-'F+ , F-'!Y$3))</f>
        <v>2.0084046292242669E-2</v>
      </c>
      <c r="Z1960" s="1" cm="1">
        <f t="array" ref="Z1960">[1]!table_weight[Positioning]*(('F+ , F-'!Z$2-[1]!tbl_gk[[#This Row],[Positioning]])/('F+ , F-'!Z$2-'F+ , F-'!Z$3))</f>
        <v>1.7746678835817667E-3</v>
      </c>
      <c r="AA1960" s="1" cm="1">
        <f t="array" ref="AA1960">[1]!table_weight[Vision]*(('F+ , F-'!AA$2-[1]!tbl_gk[[#This Row],[Vision]])/('F+ , F-'!AA$2-'F+ , F-'!AA$3))</f>
        <v>2.200588175641412E-2</v>
      </c>
      <c r="AB1960" s="1" cm="1">
        <f t="array" ref="AB1960">[1]!table_weight[Penalties]*(('F+ , F-'!AB$2-[1]!tbl_gk[[#This Row],[Penalties]])/('F+ , F-'!AB$2-'F+ , F-'!AB$3))</f>
        <v>2.2705309687002014E-3</v>
      </c>
      <c r="AC1960" s="1" cm="1">
        <f t="array" ref="AC1960">[1]!table_weight[Composure]*(('F+ , F-'!AC$2-[1]!tbl_gk[[#This Row],[Composure]])/('F+ , F-'!AC$2-'F+ , F-'!AC$3))</f>
        <v>2.5085530985968032E-3</v>
      </c>
      <c r="AD1960" s="1" cm="1">
        <f t="array" ref="AD1960">[1]!table_weight[Marking]*(('F+ , F-'!AD$2-[1]!tbl_gk[[#This Row],[Marking]])/('F+ , F-'!AD$2-'F+ , F-'!AD$3))</f>
        <v>3.3127133826860035E-2</v>
      </c>
      <c r="AE1960" s="1" cm="1">
        <f t="array" ref="AE1960">[1]!table_weight[StandingTackle]*(('F+ , F-'!AE$2-[1]!tbl_gk[[#This Row],[StandingTackle]])/('F+ , F-'!AE$2-'F+ , F-'!AE$3))</f>
        <v>2.9141914719869356E-2</v>
      </c>
      <c r="AF1960" s="1" cm="1">
        <f t="array" ref="AF1960">[1]!table_weight[SlidingTackle]*(('F+ , F-'!AF$2-[1]!tbl_gk[[#This Row],[SlidingTackle]])/('F+ , F-'!AF$2-'F+ , F-'!AF$3))</f>
        <v>1.0461200155850536E-2</v>
      </c>
      <c r="AG1960" s="1" cm="1">
        <f t="array" ref="AG1960">[1]!table_weight[GKDiving]*(('F+ , F-'!AG$2-[1]!tbl_gk[[#This Row],[GKDiving]])/('F+ , F-'!AG$2-'F+ , F-'!AG$3))</f>
        <v>6.320036000405635E-2</v>
      </c>
      <c r="AH1960" s="1" cm="1">
        <f t="array" ref="AH1960">[1]!table_weight[GKHandling]*(('F+ , F-'!AH$2-[1]!tbl_gk[[#This Row],[GKHandling]])/('F+ , F-'!AH$2-'F+ , F-'!AH$3))</f>
        <v>5.8818666419756312E-2</v>
      </c>
      <c r="AI1960" s="1" cm="1">
        <f t="array" ref="AI1960">[1]!table_weight[GKKicking]*(('F+ , F-'!AI$2-[1]!tbl_gk[[#This Row],[GKKicking]])/('F+ , F-'!AI$2-'F+ , F-'!AI$3))</f>
        <v>3.3988439306358358E-2</v>
      </c>
      <c r="AJ1960" s="1" cm="1">
        <f t="array" ref="AJ1960">[1]!table_weight[GKPositioning]*(('F+ , F-'!AJ$2-[1]!tbl_gk[[#This Row],[GKPositioning]])/('F+ , F-'!AJ$2-'F+ , F-'!AJ$3))</f>
        <v>2.4596896866443549E-2</v>
      </c>
      <c r="AK1960" s="1" cm="1">
        <f t="array" ref="AK1960">[1]!table_weight[GKReflexes]*(('F+ , F-'!AK$2-[1]!tbl_gk[[#This Row],[GKReflexes]])/('F+ , F-'!AK$2-'F+ , F-'!AK$3))</f>
        <v>5.8303755535273602E-2</v>
      </c>
    </row>
    <row r="1961" spans="1:37" x14ac:dyDescent="0.55000000000000004">
      <c r="A1961" s="8">
        <f>[1]!tbl_gk[[#This Row],[ID]]</f>
        <v>270577</v>
      </c>
      <c r="B1961" s="2" cm="1">
        <f t="array" ref="B1961">[1]!table_weight[ValueEUR]*(('F+ , F-'!B$2-[1]!tbl_gk[[#This Row],[ValueEUR]])/('F+ , F-'!B$2-'F+ , F-'!B$3))</f>
        <v>7.1301553371144074E-5</v>
      </c>
      <c r="C1961" s="2" cm="1">
        <f t="array" ref="C1961">[1]!table_weight[WageEUR]*(('F+ , F-'!C$2-[1]!tbl_gk[[#This Row],[WageEUR]])/('F+ , F-'!C$2-'F+ , F-'!C$3))</f>
        <v>0</v>
      </c>
      <c r="D1961" s="2" cm="1">
        <f t="array" ref="D1961">[1]!table_weight[Crossing]*(('F+ , F-'!D$2-[1]!tbl_gk[[#This Row],[Crossing]])/('F+ , F-'!D$2-'F+ , F-'!D$3))</f>
        <v>3.5866971962916043E-2</v>
      </c>
      <c r="E1961" s="2" cm="1">
        <f t="array" ref="E1961">[1]!table_weight[Finishing]*(('F+ , F-'!E$2-[1]!tbl_gk[[#This Row],[Finishing]])/('F+ , F-'!E$2-'F+ , F-'!E$3))</f>
        <v>1.9965013690294877E-2</v>
      </c>
      <c r="F1961" s="2" cm="1">
        <f t="array" ref="F1961">[1]!table_weight[HeadingAccuracy]*(('F+ , F-'!F$2-[1]!tbl_gk[[#This Row],[HeadingAccuracy]])/('F+ , F-'!F$2-'F+ , F-'!F$3))</f>
        <v>1.0439222844598752E-2</v>
      </c>
      <c r="G1961" s="2" cm="1">
        <f t="array" ref="G1961">[1]!table_weight[ShortPassing]*(('F+ , F-'!G$2-[1]!tbl_gk[[#This Row],[ShortPassing]])/('F+ , F-'!G$2-'F+ , F-'!G$3))</f>
        <v>4.781557995763748E-2</v>
      </c>
      <c r="H1961" s="2" cm="1">
        <f t="array" ref="H1961">[1]!table_weight[Volleys]*(('F+ , F-'!H$2-[1]!tbl_gk[[#This Row],[Volleys]])/('F+ , F-'!H$2-'F+ , F-'!H$3))</f>
        <v>1.9675665665797848E-3</v>
      </c>
      <c r="I1961" s="2" cm="1">
        <f t="array" ref="I1961">[1]!table_weight[Dribbling]*(('F+ , F-'!I$2-[1]!tbl_gk[[#This Row],[Dribbling]])/('F+ , F-'!I$2-'F+ , F-'!I$3))</f>
        <v>2.2491199096005835E-2</v>
      </c>
      <c r="J1961" s="2" cm="1">
        <f t="array" ref="J1961">[1]!table_weight[Curve]*(('F+ , F-'!J$2-[1]!tbl_gk[[#This Row],[Curve]])/('F+ , F-'!J$2-'F+ , F-'!J$3))</f>
        <v>9.8029273569279467E-3</v>
      </c>
      <c r="K1961" s="2" cm="1">
        <f t="array" ref="K1961">[1]!table_weight[FKAccuracy]*(('F+ , F-'!K$2-[1]!tbl_gk[[#This Row],[FKAccuracy]])/('F+ , F-'!K$2-'F+ , F-'!K$3))</f>
        <v>8.3662914511712649E-3</v>
      </c>
      <c r="L1961" s="2" cm="1">
        <f t="array" ref="L1961">[1]!table_weight[LongPassing]*(('F+ , F-'!L$2-[1]!tbl_gk[[#This Row],[LongPassing]])/('F+ , F-'!L$2-'F+ , F-'!L$3))</f>
        <v>2.9236901404093112E-2</v>
      </c>
      <c r="M1961" s="2" cm="1">
        <f t="array" ref="M1961">[1]!table_weight[BallControl]*(('F+ , F-'!M$2-[1]!tbl_gk[[#This Row],[BallControl]])/('F+ , F-'!M$2-'F+ , F-'!M$3))</f>
        <v>3.4769003433438969E-3</v>
      </c>
      <c r="N1961" s="2" cm="1">
        <f t="array" ref="N1961">[1]!table_weight[Acceleration]*(('F+ , F-'!N$2-[1]!tbl_gk[[#This Row],[Acceleration]])/('F+ , F-'!N$2-'F+ , F-'!N$3))</f>
        <v>5.4116931226399828E-3</v>
      </c>
      <c r="O1961" s="2" cm="1">
        <f t="array" ref="O1961">[1]!table_weight[SprintSpeed]*(('F+ , F-'!O$2-[1]!tbl_gk[[#This Row],[SprintSpeed]])/('F+ , F-'!O$2-'F+ , F-'!O$3))</f>
        <v>7.3087922117432225E-3</v>
      </c>
      <c r="P1961" s="2" cm="1">
        <f t="array" ref="P1961">[1]!table_weight[Agility]*(('F+ , F-'!P$2-[1]!tbl_gk[[#This Row],[Agility]])/('F+ , F-'!P$2-'F+ , F-'!P$3))</f>
        <v>5.7335423931103692E-3</v>
      </c>
      <c r="Q1961" s="2" cm="1">
        <f t="array" ref="Q1961">[1]!table_weight[Reactions]*(('F+ , F-'!Q$2-[1]!tbl_gk[[#This Row],[Reactions]])/('F+ , F-'!Q$2-'F+ , F-'!Q$3))</f>
        <v>2.5782100003609409E-3</v>
      </c>
      <c r="R1961" s="2" cm="1">
        <f t="array" ref="R1961">[1]!table_weight[Balance]*(('F+ , F-'!R$2-[1]!tbl_gk[[#This Row],[Balance]])/('F+ , F-'!R$2-'F+ , F-'!R$3))</f>
        <v>2.9802002942947692E-3</v>
      </c>
      <c r="S1961" s="2" cm="1">
        <f t="array" ref="S1961">[1]!table_weight[ShotPower]*(('F+ , F-'!S$2-[1]!tbl_gk[[#This Row],[ShotPower]])/('F+ , F-'!S$2-'F+ , F-'!S$3))</f>
        <v>6.7523948741159906E-3</v>
      </c>
      <c r="T1961" s="2" cm="1">
        <f t="array" ref="T1961">[1]!table_weight[Jumping]*(('F+ , F-'!T$2-[1]!tbl_gk[[#This Row],[Jumping]])/('F+ , F-'!T$2-'F+ , F-'!T$3))</f>
        <v>3.4348410649970005E-3</v>
      </c>
      <c r="U1961" s="2" cm="1">
        <f t="array" ref="U1961">[1]!table_weight[Stamina]*(('F+ , F-'!U$2-[1]!tbl_gk[[#This Row],[Stamina]])/('F+ , F-'!U$2-'F+ , F-'!U$3))</f>
        <v>1.3739364259988E-2</v>
      </c>
      <c r="V1961" s="2" cm="1">
        <f t="array" ref="V1961">[1]!table_weight[Strength]*(('F+ , F-'!V$2-[1]!tbl_gk[[#This Row],[Strength]])/('F+ , F-'!V$2-'F+ , F-'!V$3))</f>
        <v>3.0169354020890316E-2</v>
      </c>
      <c r="W1961" s="2" cm="1">
        <f t="array" ref="W1961">[1]!table_weight[LongShots]*(('F+ , F-'!W$2-[1]!tbl_gk[[#This Row],[LongShots]])/('F+ , F-'!W$2-'F+ , F-'!W$3))</f>
        <v>8.8300548353824494E-3</v>
      </c>
      <c r="X1961" s="2" cm="1">
        <f t="array" ref="X1961">[1]!table_weight[Aggression]*(('F+ , F-'!X$2-[1]!tbl_gk[[#This Row],[Aggression]])/('F+ , F-'!X$2-'F+ , F-'!X$3))</f>
        <v>4.8676604806814636E-3</v>
      </c>
      <c r="Y1961" s="2" cm="1">
        <f t="array" ref="Y1961">[1]!table_weight[Interceptions]*(('F+ , F-'!Y$2-[1]!tbl_gk[[#This Row],[Interceptions]])/('F+ , F-'!Y$2-'F+ , F-'!Y$3))</f>
        <v>1.7313833010554024E-2</v>
      </c>
      <c r="Z1961" s="2" cm="1">
        <f t="array" ref="Z1961">[1]!table_weight[Positioning]*(('F+ , F-'!Z$2-[1]!tbl_gk[[#This Row],[Positioning]])/('F+ , F-'!Z$2-'F+ , F-'!Z$3))</f>
        <v>1.3310009126863251E-3</v>
      </c>
      <c r="AA1961" s="2" cm="1">
        <f t="array" ref="AA1961">[1]!table_weight[Vision]*(('F+ , F-'!AA$2-[1]!tbl_gk[[#This Row],[Vision]])/('F+ , F-'!AA$2-'F+ , F-'!AA$3))</f>
        <v>2.0586147449548689E-2</v>
      </c>
      <c r="AB1961" s="2" cm="1">
        <f t="array" ref="AB1961">[1]!table_weight[Penalties]*(('F+ , F-'!AB$2-[1]!tbl_gk[[#This Row],[Penalties]])/('F+ , F-'!AB$2-'F+ , F-'!AB$3))</f>
        <v>2.0747955403639775E-3</v>
      </c>
      <c r="AC1961" s="2" cm="1">
        <f t="array" ref="AC1961">[1]!table_weight[Composure]*(('F+ , F-'!AC$2-[1]!tbl_gk[[#This Row],[Composure]])/('F+ , F-'!AC$2-'F+ , F-'!AC$3))</f>
        <v>1.9214449265847853E-3</v>
      </c>
      <c r="AD1961" s="2" cm="1">
        <f t="array" ref="AD1961">[1]!table_weight[Marking]*(('F+ , F-'!AD$2-[1]!tbl_gk[[#This Row],[Marking]])/('F+ , F-'!AD$2-'F+ , F-'!AD$3))</f>
        <v>2.9972168700492414E-2</v>
      </c>
      <c r="AE1961" s="2" cm="1">
        <f t="array" ref="AE1961">[1]!table_weight[StandingTackle]*(('F+ , F-'!AE$2-[1]!tbl_gk[[#This Row],[StandingTackle]])/('F+ , F-'!AE$2-'F+ , F-'!AE$3))</f>
        <v>2.465854322450484E-2</v>
      </c>
      <c r="AF1961" s="2" cm="1">
        <f t="array" ref="AF1961">[1]!table_weight[SlidingTackle]*(('F+ , F-'!AF$2-[1]!tbl_gk[[#This Row],[SlidingTackle]])/('F+ , F-'!AF$2-'F+ , F-'!AF$3))</f>
        <v>9.7139715732897855E-3</v>
      </c>
      <c r="AG1961" s="2" cm="1">
        <f t="array" ref="AG1961">[1]!table_weight[GKDiving]*(('F+ , F-'!AG$2-[1]!tbl_gk[[#This Row],[GKDiving]])/('F+ , F-'!AG$2-'F+ , F-'!AG$3))</f>
        <v>5.8076006490213938E-2</v>
      </c>
      <c r="AH1961" s="2" cm="1">
        <f t="array" ref="AH1961">[1]!table_weight[GKHandling]*(('F+ , F-'!AH$2-[1]!tbl_gk[[#This Row],[GKHandling]])/('F+ , F-'!AH$2-'F+ , F-'!AH$3))</f>
        <v>6.416581791246144E-2</v>
      </c>
      <c r="AI1961" s="2" cm="1">
        <f t="array" ref="AI1961">[1]!table_weight[GKKicking]*(('F+ , F-'!AI$2-[1]!tbl_gk[[#This Row],[GKKicking]])/('F+ , F-'!AI$2-'F+ , F-'!AI$3))</f>
        <v>3.0410708853057477E-2</v>
      </c>
      <c r="AJ1961" s="2" cm="1">
        <f t="array" ref="AJ1961">[1]!table_weight[GKPositioning]*(('F+ , F-'!AJ$2-[1]!tbl_gk[[#This Row],[GKPositioning]])/('F+ , F-'!AJ$2-'F+ , F-'!AJ$3))</f>
        <v>2.0812758886990693E-2</v>
      </c>
      <c r="AK1961" s="2" cm="1">
        <f t="array" ref="AK1961">[1]!table_weight[GKReflexes]*(('F+ , F-'!AK$2-[1]!tbl_gk[[#This Row],[GKReflexes]])/('F+ , F-'!AK$2-'F+ , F-'!AK$3))</f>
        <v>6.1947740256228193E-2</v>
      </c>
    </row>
    <row r="1962" spans="1:37" x14ac:dyDescent="0.55000000000000004">
      <c r="A1962" s="7">
        <f>[1]!tbl_gk[[#This Row],[ID]]</f>
        <v>270590</v>
      </c>
      <c r="B1962" s="1" cm="1">
        <f t="array" ref="B1962">[1]!table_weight[ValueEUR]*(('F+ , F-'!B$2-[1]!tbl_gk[[#This Row],[ValueEUR]])/('F+ , F-'!B$2-'F+ , F-'!B$3))</f>
        <v>6.2041611374891601E-5</v>
      </c>
      <c r="C1962" s="1" cm="1">
        <f t="array" ref="C1962">[1]!table_weight[WageEUR]*(('F+ , F-'!C$2-[1]!tbl_gk[[#This Row],[WageEUR]])/('F+ , F-'!C$2-'F+ , F-'!C$3))</f>
        <v>0</v>
      </c>
      <c r="D1962" s="1" cm="1">
        <f t="array" ref="D1962">[1]!table_weight[Crossing]*(('F+ , F-'!D$2-[1]!tbl_gk[[#This Row],[Crossing]])/('F+ , F-'!D$2-'F+ , F-'!D$3))</f>
        <v>3.3625286215233793E-2</v>
      </c>
      <c r="E1962" s="1" cm="1">
        <f t="array" ref="E1962">[1]!table_weight[Finishing]*(('F+ , F-'!E$2-[1]!tbl_gk[[#This Row],[Finishing]])/('F+ , F-'!E$2-'F+ , F-'!E$3))</f>
        <v>1.9965013690294877E-2</v>
      </c>
      <c r="F1962" s="1" cm="1">
        <f t="array" ref="F1962">[1]!table_weight[HeadingAccuracy]*(('F+ , F-'!F$2-[1]!tbl_gk[[#This Row],[HeadingAccuracy]])/('F+ , F-'!F$2-'F+ , F-'!F$3))</f>
        <v>1.08567917583827E-2</v>
      </c>
      <c r="G1962" s="1" cm="1">
        <f t="array" ref="G1962">[1]!table_weight[ShortPassing]*(('F+ , F-'!G$2-[1]!tbl_gk[[#This Row],[ShortPassing]])/('F+ , F-'!G$2-'F+ , F-'!G$3))</f>
        <v>5.3440942305594832E-2</v>
      </c>
      <c r="H1962" s="1" cm="1">
        <f t="array" ref="H1962">[1]!table_weight[Volleys]*(('F+ , F-'!H$2-[1]!tbl_gk[[#This Row],[Volleys]])/('F+ , F-'!H$2-'F+ , F-'!H$3))</f>
        <v>2.0833057763785961E-3</v>
      </c>
      <c r="I1962" s="1" cm="1">
        <f t="array" ref="I1962">[1]!table_weight[Dribbling]*(('F+ , F-'!I$2-[1]!tbl_gk[[#This Row],[Dribbling]])/('F+ , F-'!I$2-'F+ , F-'!I$3))</f>
        <v>2.5424833760702249E-2</v>
      </c>
      <c r="J1962" s="1" cm="1">
        <f t="array" ref="J1962">[1]!table_weight[Curve]*(('F+ , F-'!J$2-[1]!tbl_gk[[#This Row],[Curve]])/('F+ , F-'!J$2-'F+ , F-'!J$3))</f>
        <v>9.295879390190295E-3</v>
      </c>
      <c r="K1962" s="1" cm="1">
        <f t="array" ref="K1962">[1]!table_weight[FKAccuracy]*(('F+ , F-'!K$2-[1]!tbl_gk[[#This Row],[FKAccuracy]])/('F+ , F-'!K$2-'F+ , F-'!K$3))</f>
        <v>9.2789777912990392E-3</v>
      </c>
      <c r="L1962" s="1" cm="1">
        <f t="array" ref="L1962">[1]!table_weight[LongPassing]*(('F+ , F-'!L$2-[1]!tbl_gk[[#This Row],[LongPassing]])/('F+ , F-'!L$2-'F+ , F-'!L$3))</f>
        <v>2.7612629103865718E-2</v>
      </c>
      <c r="M1962" s="1" cm="1">
        <f t="array" ref="M1962">[1]!table_weight[BallControl]*(('F+ , F-'!M$2-[1]!tbl_gk[[#This Row],[BallControl]])/('F+ , F-'!M$2-'F+ , F-'!M$3))</f>
        <v>1.2603763744621627E-2</v>
      </c>
      <c r="N1962" s="1" cm="1">
        <f t="array" ref="N1962">[1]!table_weight[Acceleration]*(('F+ , F-'!N$2-[1]!tbl_gk[[#This Row],[Acceleration]])/('F+ , F-'!N$2-'F+ , F-'!N$3))</f>
        <v>1.1274360672166632E-2</v>
      </c>
      <c r="O1962" s="1" cm="1">
        <f t="array" ref="O1962">[1]!table_weight[SprintSpeed]*(('F+ , F-'!O$2-[1]!tbl_gk[[#This Row],[SprintSpeed]])/('F+ , F-'!O$2-'F+ , F-'!O$3))</f>
        <v>1.2368725281411608E-2</v>
      </c>
      <c r="P1962" s="1" cm="1">
        <f t="array" ref="P1962">[1]!table_weight[Agility]*(('F+ , F-'!P$2-[1]!tbl_gk[[#This Row],[Agility]])/('F+ , F-'!P$2-'F+ , F-'!P$3))</f>
        <v>4.3294095621445646E-3</v>
      </c>
      <c r="Q1962" s="1" cm="1">
        <f t="array" ref="Q1962">[1]!table_weight[Reactions]*(('F+ , F-'!Q$2-[1]!tbl_gk[[#This Row],[Reactions]])/('F+ , F-'!Q$2-'F+ , F-'!Q$3))</f>
        <v>2.6297742003681597E-3</v>
      </c>
      <c r="R1962" s="1" cm="1">
        <f t="array" ref="R1962">[1]!table_weight[Balance]*(('F+ , F-'!R$2-[1]!tbl_gk[[#This Row],[Balance]])/('F+ , F-'!R$2-'F+ , F-'!R$3))</f>
        <v>2.1730627145899362E-3</v>
      </c>
      <c r="S1962" s="1" cm="1">
        <f t="array" ref="S1962">[1]!table_weight[ShotPower]*(('F+ , F-'!S$2-[1]!tbl_gk[[#This Row],[ShotPower]])/('F+ , F-'!S$2-'F+ , F-'!S$3))</f>
        <v>8.3106398450658349E-3</v>
      </c>
      <c r="T1962" s="1" cm="1">
        <f t="array" ref="T1962">[1]!table_weight[Jumping]*(('F+ , F-'!T$2-[1]!tbl_gk[[#This Row],[Jumping]])/('F+ , F-'!T$2-'F+ , F-'!T$3))</f>
        <v>2.91961490524745E-3</v>
      </c>
      <c r="U1962" s="1" cm="1">
        <f t="array" ref="U1962">[1]!table_weight[Stamina]*(('F+ , F-'!U$2-[1]!tbl_gk[[#This Row],[Stamina]])/('F+ , F-'!U$2-'F+ , F-'!U$3))</f>
        <v>1.4598074526237249E-2</v>
      </c>
      <c r="V1962" s="1" cm="1">
        <f t="array" ref="V1962">[1]!table_weight[Strength]*(('F+ , F-'!V$2-[1]!tbl_gk[[#This Row],[Strength]])/('F+ , F-'!V$2-'F+ , F-'!V$3))</f>
        <v>2.8394686137308531E-2</v>
      </c>
      <c r="W1962" s="1" cm="1">
        <f t="array" ref="W1962">[1]!table_weight[LongShots]*(('F+ , F-'!W$2-[1]!tbl_gk[[#This Row],[LongShots]])/('F+ , F-'!W$2-'F+ , F-'!W$3))</f>
        <v>9.6091773208573719E-3</v>
      </c>
      <c r="X1962" s="1" cm="1">
        <f t="array" ref="X1962">[1]!table_weight[Aggression]*(('F+ , F-'!X$2-[1]!tbl_gk[[#This Row],[Aggression]])/('F+ , F-'!X$2-'F+ , F-'!X$3))</f>
        <v>1.3994523881959207E-2</v>
      </c>
      <c r="Y1962" s="1" cm="1">
        <f t="array" ref="Y1962">[1]!table_weight[Interceptions]*(('F+ , F-'!Y$2-[1]!tbl_gk[[#This Row],[Interceptions]])/('F+ , F-'!Y$2-'F+ , F-'!Y$3))</f>
        <v>2.4239366214775633E-2</v>
      </c>
      <c r="Z1962" s="1" cm="1">
        <f t="array" ref="Z1962">[1]!table_weight[Positioning]*(('F+ , F-'!Z$2-[1]!tbl_gk[[#This Row],[Positioning]])/('F+ , F-'!Z$2-'F+ , F-'!Z$3))</f>
        <v>2.3662238447756888E-3</v>
      </c>
      <c r="AA1962" s="1" cm="1">
        <f t="array" ref="AA1962">[1]!table_weight[Vision]*(('F+ , F-'!AA$2-[1]!tbl_gk[[#This Row],[Vision]])/('F+ , F-'!AA$2-'F+ , F-'!AA$3))</f>
        <v>3.0524287597606677E-2</v>
      </c>
      <c r="AB1962" s="1" cm="1">
        <f t="array" ref="AB1962">[1]!table_weight[Penalties]*(('F+ , F-'!AB$2-[1]!tbl_gk[[#This Row],[Penalties]])/('F+ , F-'!AB$2-'F+ , F-'!AB$3))</f>
        <v>2.2313838830329571E-3</v>
      </c>
      <c r="AC1962" s="1" cm="1">
        <f t="array" ref="AC1962">[1]!table_weight[Composure]*(('F+ , F-'!AC$2-[1]!tbl_gk[[#This Row],[Composure]])/('F+ , F-'!AC$2-'F+ , F-'!AC$3))</f>
        <v>1.814697986218964E-3</v>
      </c>
      <c r="AD1962" s="1" cm="1">
        <f t="array" ref="AD1962">[1]!table_weight[Marking]*(('F+ , F-'!AD$2-[1]!tbl_gk[[#This Row],[Marking]])/('F+ , F-'!AD$2-'F+ , F-'!AD$3))</f>
        <v>3.3127133826860035E-2</v>
      </c>
      <c r="AE1962" s="1" cm="1">
        <f t="array" ref="AE1962">[1]!table_weight[StandingTackle]*(('F+ , F-'!AE$2-[1]!tbl_gk[[#This Row],[StandingTackle]])/('F+ , F-'!AE$2-'F+ , F-'!AE$3))</f>
        <v>2.465854322450484E-2</v>
      </c>
      <c r="AF1962" s="1" cm="1">
        <f t="array" ref="AF1962">[1]!table_weight[SlidingTackle]*(('F+ , F-'!AF$2-[1]!tbl_gk[[#This Row],[SlidingTackle]])/('F+ , F-'!AF$2-'F+ , F-'!AF$3))</f>
        <v>8.2195144081682794E-3</v>
      </c>
      <c r="AG1962" s="1" cm="1">
        <f t="array" ref="AG1962">[1]!table_weight[GKDiving]*(('F+ , F-'!AG$2-[1]!tbl_gk[[#This Row],[GKDiving]])/('F+ , F-'!AG$2-'F+ , F-'!AG$3))</f>
        <v>5.9784124328161402E-2</v>
      </c>
      <c r="AH1962" s="1" cm="1">
        <f t="array" ref="AH1962">[1]!table_weight[GKHandling]*(('F+ , F-'!AH$2-[1]!tbl_gk[[#This Row],[GKHandling]])/('F+ , F-'!AH$2-'F+ , F-'!AH$3))</f>
        <v>7.1295353236068254E-2</v>
      </c>
      <c r="AI1962" s="1" cm="1">
        <f t="array" ref="AI1962">[1]!table_weight[GKKicking]*(('F+ , F-'!AI$2-[1]!tbl_gk[[#This Row],[GKKicking]])/('F+ , F-'!AI$2-'F+ , F-'!AI$3))</f>
        <v>3.8460602372984459E-2</v>
      </c>
      <c r="AJ1962" s="1" cm="1">
        <f t="array" ref="AJ1962">[1]!table_weight[GKPositioning]*(('F+ , F-'!AJ$2-[1]!tbl_gk[[#This Row],[GKPositioning]])/('F+ , F-'!AJ$2-'F+ , F-'!AJ$3))</f>
        <v>2.1443448550232839E-2</v>
      </c>
      <c r="AK1962" s="1" cm="1">
        <f t="array" ref="AK1962">[1]!table_weight[GKReflexes]*(('F+ , F-'!AK$2-[1]!tbl_gk[[#This Row],[GKReflexes]])/('F+ , F-'!AK$2-'F+ , F-'!AK$3))</f>
        <v>5.8303755535273602E-2</v>
      </c>
    </row>
    <row r="1963" spans="1:37" x14ac:dyDescent="0.55000000000000004">
      <c r="A1963" s="8">
        <f>[1]!tbl_gk[[#This Row],[ID]]</f>
        <v>270615</v>
      </c>
      <c r="B1963" s="2" cm="1">
        <f t="array" ref="B1963">[1]!table_weight[ValueEUR]*(('F+ , F-'!B$2-[1]!tbl_gk[[#This Row],[ValueEUR]])/('F+ , F-'!B$2-'F+ , F-'!B$3))</f>
        <v>4.6608374714470808E-5</v>
      </c>
      <c r="C1963" s="2" cm="1">
        <f t="array" ref="C1963">[1]!table_weight[WageEUR]*(('F+ , F-'!C$2-[1]!tbl_gk[[#This Row],[WageEUR]])/('F+ , F-'!C$2-'F+ , F-'!C$3))</f>
        <v>0</v>
      </c>
      <c r="D1963" s="2" cm="1">
        <f t="array" ref="D1963">[1]!table_weight[Crossing]*(('F+ , F-'!D$2-[1]!tbl_gk[[#This Row],[Crossing]])/('F+ , F-'!D$2-'F+ , F-'!D$3))</f>
        <v>3.5866971962916043E-2</v>
      </c>
      <c r="E1963" s="2" cm="1">
        <f t="array" ref="E1963">[1]!table_weight[Finishing]*(('F+ , F-'!E$2-[1]!tbl_gk[[#This Row],[Finishing]])/('F+ , F-'!E$2-'F+ , F-'!E$3))</f>
        <v>2.1961515059324362E-2</v>
      </c>
      <c r="F1963" s="2" cm="1">
        <f t="array" ref="F1963">[1]!table_weight[HeadingAccuracy]*(('F+ , F-'!F$2-[1]!tbl_gk[[#This Row],[HeadingAccuracy]])/('F+ , F-'!F$2-'F+ , F-'!F$3))</f>
        <v>1.1274360672166649E-2</v>
      </c>
      <c r="G1963" s="2" cm="1">
        <f t="array" ref="G1963">[1]!table_weight[ShortPassing]*(('F+ , F-'!G$2-[1]!tbl_gk[[#This Row],[ShortPassing]])/('F+ , F-'!G$2-'F+ , F-'!G$3))</f>
        <v>6.3285326414520199E-2</v>
      </c>
      <c r="H1963" s="2" cm="1">
        <f t="array" ref="H1963">[1]!table_weight[Volleys]*(('F+ , F-'!H$2-[1]!tbl_gk[[#This Row],[Volleys]])/('F+ , F-'!H$2-'F+ , F-'!H$3))</f>
        <v>2.1990449861774069E-3</v>
      </c>
      <c r="I1963" s="2" cm="1">
        <f t="array" ref="I1963">[1]!table_weight[Dribbling]*(('F+ , F-'!I$2-[1]!tbl_gk[[#This Row],[Dribbling]])/('F+ , F-'!I$2-'F+ , F-'!I$3))</f>
        <v>1.6623929766613008E-2</v>
      </c>
      <c r="J1963" s="2" cm="1">
        <f t="array" ref="J1963">[1]!table_weight[Curve]*(('F+ , F-'!J$2-[1]!tbl_gk[[#This Row],[Curve]])/('F+ , F-'!J$2-'F+ , F-'!J$3))</f>
        <v>9.4648953791028455E-3</v>
      </c>
      <c r="K1963" s="2" cm="1">
        <f t="array" ref="K1963">[1]!table_weight[FKAccuracy]*(('F+ , F-'!K$2-[1]!tbl_gk[[#This Row],[FKAccuracy]])/('F+ , F-'!K$2-'F+ , F-'!K$3))</f>
        <v>9.2789777912990392E-3</v>
      </c>
      <c r="L1963" s="2" cm="1">
        <f t="array" ref="L1963">[1]!table_weight[LongPassing]*(('F+ , F-'!L$2-[1]!tbl_gk[[#This Row],[LongPassing]])/('F+ , F-'!L$2-'F+ , F-'!L$3))</f>
        <v>2.1115539902956136E-2</v>
      </c>
      <c r="M1963" s="2" cm="1">
        <f t="array" ref="M1963">[1]!table_weight[BallControl]*(('F+ , F-'!M$2-[1]!tbl_gk[[#This Row],[BallControl]])/('F+ , F-'!M$2-'F+ , F-'!M$3))</f>
        <v>1.3038376287539614E-2</v>
      </c>
      <c r="N1963" s="2" cm="1">
        <f t="array" ref="N1963">[1]!table_weight[Acceleration]*(('F+ , F-'!N$2-[1]!tbl_gk[[#This Row],[Acceleration]])/('F+ , F-'!N$2-'F+ , F-'!N$3))</f>
        <v>8.5685141108466402E-3</v>
      </c>
      <c r="O1963" s="2" cm="1">
        <f t="array" ref="O1963">[1]!table_weight[SprintSpeed]*(('F+ , F-'!O$2-[1]!tbl_gk[[#This Row],[SprintSpeed]])/('F+ , F-'!O$2-'F+ , F-'!O$3))</f>
        <v>8.995436568299351E-3</v>
      </c>
      <c r="P1963" s="2" cm="1">
        <f t="array" ref="P1963">[1]!table_weight[Agility]*(('F+ , F-'!P$2-[1]!tbl_gk[[#This Row],[Agility]])/('F+ , F-'!P$2-'F+ , F-'!P$3))</f>
        <v>5.7335423931103692E-3</v>
      </c>
      <c r="Q1963" s="2" cm="1">
        <f t="array" ref="Q1963">[1]!table_weight[Reactions]*(('F+ , F-'!Q$2-[1]!tbl_gk[[#This Row],[Reactions]])/('F+ , F-'!Q$2-'F+ , F-'!Q$3))</f>
        <v>2.3719532003320656E-3</v>
      </c>
      <c r="R1963" s="2" cm="1">
        <f t="array" ref="R1963">[1]!table_weight[Balance]*(('F+ , F-'!R$2-[1]!tbl_gk[[#This Row],[Balance]])/('F+ , F-'!R$2-'F+ , F-'!R$3))</f>
        <v>2.1730627145899362E-3</v>
      </c>
      <c r="S1963" s="2" cm="1">
        <f t="array" ref="S1963">[1]!table_weight[ShotPower]*(('F+ , F-'!S$2-[1]!tbl_gk[[#This Row],[ShotPower]])/('F+ , F-'!S$2-'F+ , F-'!S$3))</f>
        <v>8.3106398450658349E-3</v>
      </c>
      <c r="T1963" s="2" cm="1">
        <f t="array" ref="T1963">[1]!table_weight[Jumping]*(('F+ , F-'!T$2-[1]!tbl_gk[[#This Row],[Jumping]])/('F+ , F-'!T$2-'F+ , F-'!T$3))</f>
        <v>3.6924541448717756E-3</v>
      </c>
      <c r="U1963" s="2" cm="1">
        <f t="array" ref="U1963">[1]!table_weight[Stamina]*(('F+ , F-'!U$2-[1]!tbl_gk[[#This Row],[Stamina]])/('F+ , F-'!U$2-'F+ , F-'!U$3))</f>
        <v>1.975033612373275E-2</v>
      </c>
      <c r="V1963" s="2" cm="1">
        <f t="array" ref="V1963">[1]!table_weight[Strength]*(('F+ , F-'!V$2-[1]!tbl_gk[[#This Row],[Strength]])/('F+ , F-'!V$2-'F+ , F-'!V$3))</f>
        <v>3.6380691613426559E-2</v>
      </c>
      <c r="W1963" s="2" cm="1">
        <f t="array" ref="W1963">[1]!table_weight[LongShots]*(('F+ , F-'!W$2-[1]!tbl_gk[[#This Row],[LongShots]])/('F+ , F-'!W$2-'F+ , F-'!W$3))</f>
        <v>1.0128592311173986E-2</v>
      </c>
      <c r="X1963" s="2" cm="1">
        <f t="array" ref="X1963">[1]!table_weight[Aggression]*(('F+ , F-'!X$2-[1]!tbl_gk[[#This Row],[Aggression]])/('F+ , F-'!X$2-'F+ , F-'!X$3))</f>
        <v>1.2777608761788841E-2</v>
      </c>
      <c r="Y1963" s="2" cm="1">
        <f t="array" ref="Y1963">[1]!table_weight[Interceptions]*(('F+ , F-'!Y$2-[1]!tbl_gk[[#This Row],[Interceptions]])/('F+ , F-'!Y$2-'F+ , F-'!Y$3))</f>
        <v>2.2161706253509151E-2</v>
      </c>
      <c r="Z1963" s="2" cm="1">
        <f t="array" ref="Z1963">[1]!table_weight[Positioning]*(('F+ , F-'!Z$2-[1]!tbl_gk[[#This Row],[Positioning]])/('F+ , F-'!Z$2-'F+ , F-'!Z$3))</f>
        <v>1.7746678835817667E-3</v>
      </c>
      <c r="AA1963" s="2" cm="1">
        <f t="array" ref="AA1963">[1]!table_weight[Vision]*(('F+ , F-'!AA$2-[1]!tbl_gk[[#This Row],[Vision]])/('F+ , F-'!AA$2-'F+ , F-'!AA$3))</f>
        <v>2.9104553290741252E-2</v>
      </c>
      <c r="AB1963" s="2" cm="1">
        <f t="array" ref="AB1963">[1]!table_weight[Penalties]*(('F+ , F-'!AB$2-[1]!tbl_gk[[#This Row],[Penalties]])/('F+ , F-'!AB$2-'F+ , F-'!AB$3))</f>
        <v>2.153089711698467E-3</v>
      </c>
      <c r="AC1963" s="2" cm="1">
        <f t="array" ref="AC1963">[1]!table_weight[Composure]*(('F+ , F-'!AC$2-[1]!tbl_gk[[#This Row],[Composure]])/('F+ , F-'!AC$2-'F+ , F-'!AC$3))</f>
        <v>1.6545775756702319E-3</v>
      </c>
      <c r="AD1963" s="2" cm="1">
        <f t="array" ref="AD1963">[1]!table_weight[Marking]*(('F+ , F-'!AD$2-[1]!tbl_gk[[#This Row],[Marking]])/('F+ , F-'!AD$2-'F+ , F-'!AD$3))</f>
        <v>3.9437064079595283E-2</v>
      </c>
      <c r="AE1963" s="2" cm="1">
        <f t="array" ref="AE1963">[1]!table_weight[StandingTackle]*(('F+ , F-'!AE$2-[1]!tbl_gk[[#This Row],[StandingTackle]])/('F+ , F-'!AE$2-'F+ , F-'!AE$3))</f>
        <v>3.362528621523387E-2</v>
      </c>
      <c r="AF1963" s="2" cm="1">
        <f t="array" ref="AF1963">[1]!table_weight[SlidingTackle]*(('F+ , F-'!AF$2-[1]!tbl_gk[[#This Row],[SlidingTackle]])/('F+ , F-'!AF$2-'F+ , F-'!AF$3))</f>
        <v>1.120842873841129E-2</v>
      </c>
      <c r="AG1963" s="2" cm="1">
        <f t="array" ref="AG1963">[1]!table_weight[GKDiving]*(('F+ , F-'!AG$2-[1]!tbl_gk[[#This Row],[GKDiving]])/('F+ , F-'!AG$2-'F+ , F-'!AG$3))</f>
        <v>5.4659770814318998E-2</v>
      </c>
      <c r="AH1963" s="2" cm="1">
        <f t="array" ref="AH1963">[1]!table_weight[GKHandling]*(('F+ , F-'!AH$2-[1]!tbl_gk[[#This Row],[GKHandling]])/('F+ , F-'!AH$2-'F+ , F-'!AH$3))</f>
        <v>6.9512969405166547E-2</v>
      </c>
      <c r="AI1963" s="2" cm="1">
        <f t="array" ref="AI1963">[1]!table_weight[GKKicking]*(('F+ , F-'!AI$2-[1]!tbl_gk[[#This Row],[GKKicking]])/('F+ , F-'!AI$2-'F+ , F-'!AI$3))</f>
        <v>3.7566169759659242E-2</v>
      </c>
      <c r="AJ1963" s="2" cm="1">
        <f t="array" ref="AJ1963">[1]!table_weight[GKPositioning]*(('F+ , F-'!AJ$2-[1]!tbl_gk[[#This Row],[GKPositioning]])/('F+ , F-'!AJ$2-'F+ , F-'!AJ$3))</f>
        <v>2.4596896866443549E-2</v>
      </c>
      <c r="AK1963" s="2" cm="1">
        <f t="array" ref="AK1963">[1]!table_weight[GKReflexes]*(('F+ , F-'!AK$2-[1]!tbl_gk[[#This Row],[GKReflexes]])/('F+ , F-'!AK$2-'F+ , F-'!AK$3))</f>
        <v>6.5591724977182797E-2</v>
      </c>
    </row>
    <row r="1964" spans="1:37" x14ac:dyDescent="0.55000000000000004">
      <c r="A1964" s="7">
        <f>[1]!tbl_gk[[#This Row],[ID]]</f>
        <v>270640</v>
      </c>
      <c r="B1964" s="1" cm="1">
        <f t="array" ref="B1964">[1]!table_weight[ValueEUR]*(('F+ , F-'!B$2-[1]!tbl_gk[[#This Row],[ValueEUR]])/('F+ , F-'!B$2-'F+ , F-'!B$3))</f>
        <v>7.4388200703228241E-5</v>
      </c>
      <c r="C1964" s="1" cm="1">
        <f t="array" ref="C1964">[1]!table_weight[WageEUR]*(('F+ , F-'!C$2-[1]!tbl_gk[[#This Row],[WageEUR]])/('F+ , F-'!C$2-'F+ , F-'!C$3))</f>
        <v>7.8241870618836313E-5</v>
      </c>
      <c r="D1964" s="1" cm="1">
        <f t="array" ref="D1964">[1]!table_weight[Crossing]*(('F+ , F-'!D$2-[1]!tbl_gk[[#This Row],[Crossing]])/('F+ , F-'!D$2-'F+ , F-'!D$3))</f>
        <v>3.3625286215233793E-2</v>
      </c>
      <c r="E1964" s="1" cm="1">
        <f t="array" ref="E1964">[1]!table_weight[Finishing]*(('F+ , F-'!E$2-[1]!tbl_gk[[#This Row],[Finishing]])/('F+ , F-'!E$2-'F+ , F-'!E$3))</f>
        <v>2.096326437480962E-2</v>
      </c>
      <c r="F1964" s="1" cm="1">
        <f t="array" ref="F1964">[1]!table_weight[HeadingAccuracy]*(('F+ , F-'!F$2-[1]!tbl_gk[[#This Row],[HeadingAccuracy]])/('F+ , F-'!F$2-'F+ , F-'!F$3))</f>
        <v>1.1274360672166649E-2</v>
      </c>
      <c r="G1964" s="1" cm="1">
        <f t="array" ref="G1964">[1]!table_weight[ShortPassing]*(('F+ , F-'!G$2-[1]!tbl_gk[[#This Row],[ShortPassing]])/('F+ , F-'!G$2-'F+ , F-'!G$3))</f>
        <v>5.2034601718605494E-2</v>
      </c>
      <c r="H1964" s="1" cm="1">
        <f t="array" ref="H1964">[1]!table_weight[Volleys]*(('F+ , F-'!H$2-[1]!tbl_gk[[#This Row],[Volleys]])/('F+ , F-'!H$2-'F+ , F-'!H$3))</f>
        <v>2.1990449861774069E-3</v>
      </c>
      <c r="I1964" s="1" cm="1">
        <f t="array" ref="I1964">[1]!table_weight[Dribbling]*(('F+ , F-'!I$2-[1]!tbl_gk[[#This Row],[Dribbling]])/('F+ , F-'!I$2-'F+ , F-'!I$3))</f>
        <v>2.4446955539136776E-2</v>
      </c>
      <c r="J1964" s="1" cm="1">
        <f t="array" ref="J1964">[1]!table_weight[Curve]*(('F+ , F-'!J$2-[1]!tbl_gk[[#This Row],[Curve]])/('F+ , F-'!J$2-'F+ , F-'!J$3))</f>
        <v>9.9719433458404991E-3</v>
      </c>
      <c r="K1964" s="1" cm="1">
        <f t="array" ref="K1964">[1]!table_weight[FKAccuracy]*(('F+ , F-'!K$2-[1]!tbl_gk[[#This Row],[FKAccuracy]])/('F+ , F-'!K$2-'F+ , F-'!K$3))</f>
        <v>9.5832065713416324E-3</v>
      </c>
      <c r="L1964" s="1" cm="1">
        <f t="array" ref="L1964">[1]!table_weight[LongPassing]*(('F+ , F-'!L$2-[1]!tbl_gk[[#This Row],[LongPassing]])/('F+ , F-'!L$2-'F+ , F-'!L$3))</f>
        <v>2.8695477304017315E-2</v>
      </c>
      <c r="M1964" s="1" cm="1">
        <f t="array" ref="M1964">[1]!table_weight[BallControl]*(('F+ , F-'!M$2-[1]!tbl_gk[[#This Row],[BallControl]])/('F+ , F-'!M$2-'F+ , F-'!M$3))</f>
        <v>1.3038376287539614E-2</v>
      </c>
      <c r="N1964" s="1" cm="1">
        <f t="array" ref="N1964">[1]!table_weight[Acceleration]*(('F+ , F-'!N$2-[1]!tbl_gk[[#This Row],[Acceleration]])/('F+ , F-'!N$2-'F+ , F-'!N$3))</f>
        <v>7.2155908301866443E-3</v>
      </c>
      <c r="O1964" s="1" cm="1">
        <f t="array" ref="O1964">[1]!table_weight[SprintSpeed]*(('F+ , F-'!O$2-[1]!tbl_gk[[#This Row],[SprintSpeed]])/('F+ , F-'!O$2-'F+ , F-'!O$3))</f>
        <v>1.2368725281411608E-2</v>
      </c>
      <c r="P1964" s="1" cm="1">
        <f t="array" ref="P1964">[1]!table_weight[Agility]*(('F+ , F-'!P$2-[1]!tbl_gk[[#This Row],[Agility]])/('F+ , F-'!P$2-'F+ , F-'!P$3))</f>
        <v>3.8613652851559629E-3</v>
      </c>
      <c r="Q1964" s="1" cm="1">
        <f t="array" ref="Q1964">[1]!table_weight[Reactions]*(('F+ , F-'!Q$2-[1]!tbl_gk[[#This Row],[Reactions]])/('F+ , F-'!Q$2-'F+ , F-'!Q$3))</f>
        <v>2.217260600310409E-3</v>
      </c>
      <c r="R1964" s="1" cm="1">
        <f t="array" ref="R1964">[1]!table_weight[Balance]*(('F+ , F-'!R$2-[1]!tbl_gk[[#This Row],[Balance]])/('F+ , F-'!R$2-'F+ , F-'!R$3))</f>
        <v>2.6697627636390639E-3</v>
      </c>
      <c r="S1964" s="1" cm="1">
        <f t="array" ref="S1964">[1]!table_weight[ShotPower]*(('F+ , F-'!S$2-[1]!tbl_gk[[#This Row],[ShotPower]])/('F+ , F-'!S$2-'F+ , F-'!S$3))</f>
        <v>7.5315173595909123E-3</v>
      </c>
      <c r="T1964" s="1" cm="1">
        <f t="array" ref="T1964">[1]!table_weight[Jumping]*(('F+ , F-'!T$2-[1]!tbl_gk[[#This Row],[Jumping]])/('F+ , F-'!T$2-'F+ , F-'!T$3))</f>
        <v>4.0359382513714759E-3</v>
      </c>
      <c r="U1964" s="1" cm="1">
        <f t="array" ref="U1964">[1]!table_weight[Stamina]*(('F+ , F-'!U$2-[1]!tbl_gk[[#This Row],[Stamina]])/('F+ , F-'!U$2-'F+ , F-'!U$3))</f>
        <v>2.3185177188729752E-2</v>
      </c>
      <c r="V1964" s="1" cm="1">
        <f t="array" ref="V1964">[1]!table_weight[Strength]*(('F+ , F-'!V$2-[1]!tbl_gk[[#This Row],[Strength]])/('F+ , F-'!V$2-'F+ , F-'!V$3))</f>
        <v>2.0408680661190511E-2</v>
      </c>
      <c r="W1964" s="1" cm="1">
        <f t="array" ref="W1964">[1]!table_weight[LongShots]*(('F+ , F-'!W$2-[1]!tbl_gk[[#This Row],[LongShots]])/('F+ , F-'!W$2-'F+ , F-'!W$3))</f>
        <v>1.0388299806332293E-2</v>
      </c>
      <c r="X1964" s="1" cm="1">
        <f t="array" ref="X1964">[1]!table_weight[Aggression]*(('F+ , F-'!X$2-[1]!tbl_gk[[#This Row],[Aggression]])/('F+ , F-'!X$2-'F+ , F-'!X$3))</f>
        <v>1.2777608761788841E-2</v>
      </c>
      <c r="Y1964" s="1" cm="1">
        <f t="array" ref="Y1964">[1]!table_weight[Interceptions]*(('F+ , F-'!Y$2-[1]!tbl_gk[[#This Row],[Interceptions]])/('F+ , F-'!Y$2-'F+ , F-'!Y$3))</f>
        <v>2.3546812894353474E-2</v>
      </c>
      <c r="Z1964" s="1" cm="1">
        <f t="array" ref="Z1964">[1]!table_weight[Positioning]*(('F+ , F-'!Z$2-[1]!tbl_gk[[#This Row],[Positioning]])/('F+ , F-'!Z$2-'F+ , F-'!Z$3))</f>
        <v>2.2183348544772088E-3</v>
      </c>
      <c r="AA1964" s="1" cm="1">
        <f t="array" ref="AA1964">[1]!table_weight[Vision]*(('F+ , F-'!AA$2-[1]!tbl_gk[[#This Row],[Vision]])/('F+ , F-'!AA$2-'F+ , F-'!AA$3))</f>
        <v>2.8394686137308535E-2</v>
      </c>
      <c r="AB1964" s="1" cm="1">
        <f t="array" ref="AB1964">[1]!table_weight[Penalties]*(('F+ , F-'!AB$2-[1]!tbl_gk[[#This Row],[Penalties]])/('F+ , F-'!AB$2-'F+ , F-'!AB$3))</f>
        <v>2.4662663970364263E-3</v>
      </c>
      <c r="AC1964" s="1" cm="1">
        <f t="array" ref="AC1964">[1]!table_weight[Composure]*(('F+ , F-'!AC$2-[1]!tbl_gk[[#This Row],[Composure]])/('F+ , F-'!AC$2-'F+ , F-'!AC$3))</f>
        <v>1.8680714564018749E-3</v>
      </c>
      <c r="AD1964" s="1" cm="1">
        <f t="array" ref="AD1964">[1]!table_weight[Marking]*(('F+ , F-'!AD$2-[1]!tbl_gk[[#This Row],[Marking]])/('F+ , F-'!AD$2-'F+ , F-'!AD$3))</f>
        <v>3.6282098953227655E-2</v>
      </c>
      <c r="AE1964" s="1" cm="1">
        <f t="array" ref="AE1964">[1]!table_weight[StandingTackle]*(('F+ , F-'!AE$2-[1]!tbl_gk[[#This Row],[StandingTackle]])/('F+ , F-'!AE$2-'F+ , F-'!AE$3))</f>
        <v>3.1383600467551613E-2</v>
      </c>
      <c r="AF1964" s="1" cm="1">
        <f t="array" ref="AF1964">[1]!table_weight[SlidingTackle]*(('F+ , F-'!AF$2-[1]!tbl_gk[[#This Row],[SlidingTackle]])/('F+ , F-'!AF$2-'F+ , F-'!AF$3))</f>
        <v>1.0461200155850536E-2</v>
      </c>
      <c r="AG1964" s="1" cm="1">
        <f t="array" ref="AG1964">[1]!table_weight[GKDiving]*(('F+ , F-'!AG$2-[1]!tbl_gk[[#This Row],[GKDiving]])/('F+ , F-'!AG$2-'F+ , F-'!AG$3))</f>
        <v>5.2951652976371534E-2</v>
      </c>
      <c r="AH1964" s="1" cm="1">
        <f t="array" ref="AH1964">[1]!table_weight[GKHandling]*(('F+ , F-'!AH$2-[1]!tbl_gk[[#This Row],[GKHandling]])/('F+ , F-'!AH$2-'F+ , F-'!AH$3))</f>
        <v>5.7036282588854605E-2</v>
      </c>
      <c r="AI1964" s="1" cm="1">
        <f t="array" ref="AI1964">[1]!table_weight[GKKicking]*(('F+ , F-'!AI$2-[1]!tbl_gk[[#This Row],[GKKicking]])/('F+ , F-'!AI$2-'F+ , F-'!AI$3))</f>
        <v>3.4882871919683582E-2</v>
      </c>
      <c r="AJ1964" s="1" cm="1">
        <f t="array" ref="AJ1964">[1]!table_weight[GKPositioning]*(('F+ , F-'!AJ$2-[1]!tbl_gk[[#This Row],[GKPositioning]])/('F+ , F-'!AJ$2-'F+ , F-'!AJ$3))</f>
        <v>2.3966207203201407E-2</v>
      </c>
      <c r="AK1964" s="1" cm="1">
        <f t="array" ref="AK1964">[1]!table_weight[GKReflexes]*(('F+ , F-'!AK$2-[1]!tbl_gk[[#This Row],[GKReflexes]])/('F+ , F-'!AK$2-'F+ , F-'!AK$3))</f>
        <v>7.1057702058614697E-2</v>
      </c>
    </row>
    <row r="1965" spans="1:37" x14ac:dyDescent="0.55000000000000004">
      <c r="A1965" s="8">
        <f>[1]!tbl_gk[[#This Row],[ID]]</f>
        <v>270653</v>
      </c>
      <c r="B1965" s="2" cm="1">
        <f t="array" ref="B1965">[1]!table_weight[ValueEUR]*(('F+ , F-'!B$2-[1]!tbl_gk[[#This Row],[ValueEUR]])/('F+ , F-'!B$2-'F+ , F-'!B$3))</f>
        <v>2.5001843389881692E-5</v>
      </c>
      <c r="C1965" s="2" cm="1">
        <f t="array" ref="C1965">[1]!table_weight[WageEUR]*(('F+ , F-'!C$2-[1]!tbl_gk[[#This Row],[WageEUR]])/('F+ , F-'!C$2-'F+ , F-'!C$3))</f>
        <v>0</v>
      </c>
      <c r="D1965" s="2" cm="1">
        <f t="array" ref="D1965">[1]!table_weight[Crossing]*(('F+ , F-'!D$2-[1]!tbl_gk[[#This Row],[Crossing]])/('F+ , F-'!D$2-'F+ , F-'!D$3))</f>
        <v>3.4746129089074922E-2</v>
      </c>
      <c r="E1965" s="2" cm="1">
        <f t="array" ref="E1965">[1]!table_weight[Finishing]*(('F+ , F-'!E$2-[1]!tbl_gk[[#This Row],[Finishing]])/('F+ , F-'!E$2-'F+ , F-'!E$3))</f>
        <v>2.096326437480962E-2</v>
      </c>
      <c r="F1965" s="2" cm="1">
        <f t="array" ref="F1965">[1]!table_weight[HeadingAccuracy]*(('F+ , F-'!F$2-[1]!tbl_gk[[#This Row],[HeadingAccuracy]])/('F+ , F-'!F$2-'F+ , F-'!F$3))</f>
        <v>1.210949849973455E-2</v>
      </c>
      <c r="G1965" s="2" cm="1">
        <f t="array" ref="G1965">[1]!table_weight[ShortPassing]*(('F+ , F-'!G$2-[1]!tbl_gk[[#This Row],[ShortPassing]])/('F+ , F-'!G$2-'F+ , F-'!G$3))</f>
        <v>5.3440942305594832E-2</v>
      </c>
      <c r="H1965" s="2" cm="1">
        <f t="array" ref="H1965">[1]!table_weight[Volleys]*(('F+ , F-'!H$2-[1]!tbl_gk[[#This Row],[Volleys]])/('F+ , F-'!H$2-'F+ , F-'!H$3))</f>
        <v>2.3147841959762173E-3</v>
      </c>
      <c r="I1965" s="2" cm="1">
        <f t="array" ref="I1965">[1]!table_weight[Dribbling]*(('F+ , F-'!I$2-[1]!tbl_gk[[#This Row],[Dribbling]])/('F+ , F-'!I$2-'F+ , F-'!I$3))</f>
        <v>2.4446955539136776E-2</v>
      </c>
      <c r="J1965" s="2" cm="1">
        <f t="array" ref="J1965">[1]!table_weight[Curve]*(('F+ , F-'!J$2-[1]!tbl_gk[[#This Row],[Curve]])/('F+ , F-'!J$2-'F+ , F-'!J$3))</f>
        <v>9.4648953791028455E-3</v>
      </c>
      <c r="K1965" s="2" cm="1">
        <f t="array" ref="K1965">[1]!table_weight[FKAccuracy]*(('F+ , F-'!K$2-[1]!tbl_gk[[#This Row],[FKAccuracy]])/('F+ , F-'!K$2-'F+ , F-'!K$3))</f>
        <v>9.7353209613629272E-3</v>
      </c>
      <c r="L1965" s="2" cm="1">
        <f t="array" ref="L1965">[1]!table_weight[LongPassing]*(('F+ , F-'!L$2-[1]!tbl_gk[[#This Row],[LongPassing]])/('F+ , F-'!L$2-'F+ , F-'!L$3))</f>
        <v>2.8154053203941515E-2</v>
      </c>
      <c r="M1965" s="2" cm="1">
        <f t="array" ref="M1965">[1]!table_weight[BallControl]*(('F+ , F-'!M$2-[1]!tbl_gk[[#This Row],[BallControl]])/('F+ , F-'!M$2-'F+ , F-'!M$3))</f>
        <v>1.4776826459211564E-2</v>
      </c>
      <c r="N1965" s="2" cm="1">
        <f t="array" ref="N1965">[1]!table_weight[Acceleration]*(('F+ , F-'!N$2-[1]!tbl_gk[[#This Row],[Acceleration]])/('F+ , F-'!N$2-'F+ , F-'!N$3))</f>
        <v>7.8920524705166431E-3</v>
      </c>
      <c r="O1965" s="2" cm="1">
        <f t="array" ref="O1965">[1]!table_weight[SprintSpeed]*(('F+ , F-'!O$2-[1]!tbl_gk[[#This Row],[SprintSpeed]])/('F+ , F-'!O$2-'F+ , F-'!O$3))</f>
        <v>1.3212047459689671E-2</v>
      </c>
      <c r="P1965" s="2" cm="1">
        <f t="array" ref="P1965">[1]!table_weight[Agility]*(('F+ , F-'!P$2-[1]!tbl_gk[[#This Row],[Agility]])/('F+ , F-'!P$2-'F+ , F-'!P$3))</f>
        <v>4.095387423650264E-3</v>
      </c>
      <c r="Q1965" s="2" cm="1">
        <f t="array" ref="Q1965">[1]!table_weight[Reactions]*(('F+ , F-'!Q$2-[1]!tbl_gk[[#This Row],[Reactions]])/('F+ , F-'!Q$2-'F+ , F-'!Q$3))</f>
        <v>2.1141322002959716E-3</v>
      </c>
      <c r="R1965" s="2" cm="1">
        <f t="array" ref="R1965">[1]!table_weight[Balance]*(('F+ , F-'!R$2-[1]!tbl_gk[[#This Row],[Balance]])/('F+ , F-'!R$2-'F+ , F-'!R$3))</f>
        <v>1.5521876532785257E-3</v>
      </c>
      <c r="S1965" s="2" cm="1">
        <f t="array" ref="S1965">[1]!table_weight[ShotPower]*(('F+ , F-'!S$2-[1]!tbl_gk[[#This Row],[ShotPower]])/('F+ , F-'!S$2-'F+ , F-'!S$3))</f>
        <v>8.0509323499075268E-3</v>
      </c>
      <c r="T1965" s="2" cm="1">
        <f t="array" ref="T1965">[1]!table_weight[Jumping]*(('F+ , F-'!T$2-[1]!tbl_gk[[#This Row],[Jumping]])/('F+ , F-'!T$2-'F+ , F-'!T$3))</f>
        <v>2.4043887454979003E-3</v>
      </c>
      <c r="U1965" s="2" cm="1">
        <f t="array" ref="U1965">[1]!table_weight[Stamina]*(('F+ , F-'!U$2-[1]!tbl_gk[[#This Row],[Stamina]])/('F+ , F-'!U$2-'F+ , F-'!U$3))</f>
        <v>1.88916258574835E-2</v>
      </c>
      <c r="V1965" s="2" cm="1">
        <f t="array" ref="V1965">[1]!table_weight[Strength]*(('F+ , F-'!V$2-[1]!tbl_gk[[#This Row],[Strength]])/('F+ , F-'!V$2-'F+ , F-'!V$3))</f>
        <v>2.7507352195517646E-2</v>
      </c>
      <c r="W1965" s="2" cm="1">
        <f t="array" ref="W1965">[1]!table_weight[LongShots]*(('F+ , F-'!W$2-[1]!tbl_gk[[#This Row],[LongShots]])/('F+ , F-'!W$2-'F+ , F-'!W$3))</f>
        <v>9.6091773208573719E-3</v>
      </c>
      <c r="X1965" s="2" cm="1">
        <f t="array" ref="X1965">[1]!table_weight[Aggression]*(('F+ , F-'!X$2-[1]!tbl_gk[[#This Row],[Aggression]])/('F+ , F-'!X$2-'F+ , F-'!X$3))</f>
        <v>1.2777608761788841E-2</v>
      </c>
      <c r="Y1965" s="2" cm="1">
        <f t="array" ref="Y1965">[1]!table_weight[Interceptions]*(('F+ , F-'!Y$2-[1]!tbl_gk[[#This Row],[Interceptions]])/('F+ , F-'!Y$2-'F+ , F-'!Y$3))</f>
        <v>2.0776599612664828E-2</v>
      </c>
      <c r="Z1965" s="2" cm="1">
        <f t="array" ref="Z1965">[1]!table_weight[Positioning]*(('F+ , F-'!Z$2-[1]!tbl_gk[[#This Row],[Positioning]])/('F+ , F-'!Z$2-'F+ , F-'!Z$3))</f>
        <v>2.3662238447756888E-3</v>
      </c>
      <c r="AA1965" s="2" cm="1">
        <f t="array" ref="AA1965">[1]!table_weight[Vision]*(('F+ , F-'!AA$2-[1]!tbl_gk[[#This Row],[Vision]])/('F+ , F-'!AA$2-'F+ , F-'!AA$3))</f>
        <v>2.3425616063279545E-2</v>
      </c>
      <c r="AB1965" s="2" cm="1">
        <f t="array" ref="AB1965">[1]!table_weight[Penalties]*(('F+ , F-'!AB$2-[1]!tbl_gk[[#This Row],[Penalties]])/('F+ , F-'!AB$2-'F+ , F-'!AB$3))</f>
        <v>2.1922367973657118E-3</v>
      </c>
      <c r="AC1965" s="2" cm="1">
        <f t="array" ref="AC1965">[1]!table_weight[Composure]*(('F+ , F-'!AC$2-[1]!tbl_gk[[#This Row],[Composure]])/('F+ , F-'!AC$2-'F+ , F-'!AC$3))</f>
        <v>2.401806158230982E-3</v>
      </c>
      <c r="AD1965" s="2" cm="1">
        <f t="array" ref="AD1965">[1]!table_weight[Marking]*(('F+ , F-'!AD$2-[1]!tbl_gk[[#This Row],[Marking]])/('F+ , F-'!AD$2-'F+ , F-'!AD$3))</f>
        <v>3.6282098953227655E-2</v>
      </c>
      <c r="AE1965" s="2" cm="1">
        <f t="array" ref="AE1965">[1]!table_weight[StandingTackle]*(('F+ , F-'!AE$2-[1]!tbl_gk[[#This Row],[StandingTackle]])/('F+ , F-'!AE$2-'F+ , F-'!AE$3))</f>
        <v>3.1383600467551613E-2</v>
      </c>
      <c r="AF1965" s="2" cm="1">
        <f t="array" ref="AF1965">[1]!table_weight[SlidingTackle]*(('F+ , F-'!AF$2-[1]!tbl_gk[[#This Row],[SlidingTackle]])/('F+ , F-'!AF$2-'F+ , F-'!AF$3))</f>
        <v>8.2195144081682794E-3</v>
      </c>
      <c r="AG1965" s="2" cm="1">
        <f t="array" ref="AG1965">[1]!table_weight[GKDiving]*(('F+ , F-'!AG$2-[1]!tbl_gk[[#This Row],[GKDiving]])/('F+ , F-'!AG$2-'F+ , F-'!AG$3))</f>
        <v>6.4908477842003806E-2</v>
      </c>
      <c r="AH1965" s="2" cm="1">
        <f t="array" ref="AH1965">[1]!table_weight[GKHandling]*(('F+ , F-'!AH$2-[1]!tbl_gk[[#This Row],[GKHandling]])/('F+ , F-'!AH$2-'F+ , F-'!AH$3))</f>
        <v>7.4860120897871668E-2</v>
      </c>
      <c r="AI1965" s="2" cm="1">
        <f t="array" ref="AI1965">[1]!table_weight[GKKicking]*(('F+ , F-'!AI$2-[1]!tbl_gk[[#This Row],[GKKicking]])/('F+ , F-'!AI$2-'F+ , F-'!AI$3))</f>
        <v>3.6671737146334017E-2</v>
      </c>
      <c r="AJ1965" s="2" cm="1">
        <f t="array" ref="AJ1965">[1]!table_weight[GKPositioning]*(('F+ , F-'!AJ$2-[1]!tbl_gk[[#This Row],[GKPositioning]])/('F+ , F-'!AJ$2-'F+ , F-'!AJ$3))</f>
        <v>2.6488965856169975E-2</v>
      </c>
      <c r="AK1965" s="2" cm="1">
        <f t="array" ref="AK1965">[1]!table_weight[GKReflexes]*(('F+ , F-'!AK$2-[1]!tbl_gk[[#This Row],[GKReflexes]])/('F+ , F-'!AK$2-'F+ , F-'!AK$3))</f>
        <v>8.0167663861001187E-2</v>
      </c>
    </row>
    <row r="1966" spans="1:37" x14ac:dyDescent="0.55000000000000004">
      <c r="A1966" s="7">
        <f>[1]!tbl_gk[[#This Row],[ID]]</f>
        <v>270654</v>
      </c>
      <c r="B1966" s="1" cm="1">
        <f t="array" ref="B1966">[1]!table_weight[ValueEUR]*(('F+ , F-'!B$2-[1]!tbl_gk[[#This Row],[ValueEUR]])/('F+ , F-'!B$2-'F+ , F-'!B$3))</f>
        <v>2.6730365895848824E-4</v>
      </c>
      <c r="C1966" s="1" cm="1">
        <f t="array" ref="C1966">[1]!table_weight[WageEUR]*(('F+ , F-'!C$2-[1]!tbl_gk[[#This Row],[WageEUR]])/('F+ , F-'!C$2-'F+ , F-'!C$3))</f>
        <v>0</v>
      </c>
      <c r="D1966" s="1" cm="1">
        <f t="array" ref="D1966">[1]!table_weight[Crossing]*(('F+ , F-'!D$2-[1]!tbl_gk[[#This Row],[Crossing]])/('F+ , F-'!D$2-'F+ , F-'!D$3))</f>
        <v>3.5866971962916043E-2</v>
      </c>
      <c r="E1966" s="1" cm="1">
        <f t="array" ref="E1966">[1]!table_weight[Finishing]*(('F+ , F-'!E$2-[1]!tbl_gk[[#This Row],[Finishing]])/('F+ , F-'!E$2-'F+ , F-'!E$3))</f>
        <v>1.9965013690294877E-2</v>
      </c>
      <c r="F1966" s="1" cm="1">
        <f t="array" ref="F1966">[1]!table_weight[HeadingAccuracy]*(('F+ , F-'!F$2-[1]!tbl_gk[[#This Row],[HeadingAccuracy]])/('F+ , F-'!F$2-'F+ , F-'!F$3))</f>
        <v>1.1274360672166649E-2</v>
      </c>
      <c r="G1966" s="1" cm="1">
        <f t="array" ref="G1966">[1]!table_weight[ShortPassing]*(('F+ , F-'!G$2-[1]!tbl_gk[[#This Row],[ShortPassing]])/('F+ , F-'!G$2-'F+ , F-'!G$3))</f>
        <v>4.9221920544626818E-2</v>
      </c>
      <c r="H1966" s="1" cm="1">
        <f t="array" ref="H1966">[1]!table_weight[Volleys]*(('F+ , F-'!H$2-[1]!tbl_gk[[#This Row],[Volleys]])/('F+ , F-'!H$2-'F+ , F-'!H$3))</f>
        <v>2.0833057763785961E-3</v>
      </c>
      <c r="I1966" s="1" cm="1">
        <f t="array" ref="I1966">[1]!table_weight[Dribbling]*(('F+ , F-'!I$2-[1]!tbl_gk[[#This Row],[Dribbling]])/('F+ , F-'!I$2-'F+ , F-'!I$3))</f>
        <v>2.1513320874440363E-2</v>
      </c>
      <c r="J1966" s="1" cm="1">
        <f t="array" ref="J1966">[1]!table_weight[Curve]*(('F+ , F-'!J$2-[1]!tbl_gk[[#This Row],[Curve]])/('F+ , F-'!J$2-'F+ , F-'!J$3))</f>
        <v>9.4648953791028455E-3</v>
      </c>
      <c r="K1966" s="1" cm="1">
        <f t="array" ref="K1966">[1]!table_weight[FKAccuracy]*(('F+ , F-'!K$2-[1]!tbl_gk[[#This Row],[FKAccuracy]])/('F+ , F-'!K$2-'F+ , F-'!K$3))</f>
        <v>8.9747490112564478E-3</v>
      </c>
      <c r="L1966" s="1" cm="1">
        <f t="array" ref="L1966">[1]!table_weight[LongPassing]*(('F+ , F-'!L$2-[1]!tbl_gk[[#This Row],[LongPassing]])/('F+ , F-'!L$2-'F+ , F-'!L$3))</f>
        <v>2.2739812203183531E-2</v>
      </c>
      <c r="M1966" s="1" cm="1">
        <f t="array" ref="M1966">[1]!table_weight[BallControl]*(('F+ , F-'!M$2-[1]!tbl_gk[[#This Row],[BallControl]])/('F+ , F-'!M$2-'F+ , F-'!M$3))</f>
        <v>1.2603763744621627E-2</v>
      </c>
      <c r="N1966" s="1" cm="1">
        <f t="array" ref="N1966">[1]!table_weight[Acceleration]*(('F+ , F-'!N$2-[1]!tbl_gk[[#This Row],[Acceleration]])/('F+ , F-'!N$2-'F+ , F-'!N$3))</f>
        <v>8.1175396839599755E-3</v>
      </c>
      <c r="O1966" s="1" cm="1">
        <f t="array" ref="O1966">[1]!table_weight[SprintSpeed]*(('F+ , F-'!O$2-[1]!tbl_gk[[#This Row],[SprintSpeed]])/('F+ , F-'!O$2-'F+ , F-'!O$3))</f>
        <v>1.377426224520838E-2</v>
      </c>
      <c r="P1966" s="1" cm="1">
        <f t="array" ref="P1966">[1]!table_weight[Agility]*(('F+ , F-'!P$2-[1]!tbl_gk[[#This Row],[Agility]])/('F+ , F-'!P$2-'F+ , F-'!P$3))</f>
        <v>4.3294095621445646E-3</v>
      </c>
      <c r="Q1966" s="1" cm="1">
        <f t="array" ref="Q1966">[1]!table_weight[Reactions]*(('F+ , F-'!Q$2-[1]!tbl_gk[[#This Row],[Reactions]])/('F+ , F-'!Q$2-'F+ , F-'!Q$3))</f>
        <v>2.217260600310409E-3</v>
      </c>
      <c r="R1966" s="1" cm="1">
        <f t="array" ref="R1966">[1]!table_weight[Balance]*(('F+ , F-'!R$2-[1]!tbl_gk[[#This Row],[Balance]])/('F+ , F-'!R$2-'F+ , F-'!R$3))</f>
        <v>2.9181127881636282E-3</v>
      </c>
      <c r="S1966" s="1" cm="1">
        <f t="array" ref="S1966">[1]!table_weight[ShotPower]*(('F+ , F-'!S$2-[1]!tbl_gk[[#This Row],[ShotPower]])/('F+ , F-'!S$2-'F+ , F-'!S$3))</f>
        <v>7.271809864432606E-3</v>
      </c>
      <c r="T1966" s="1" cm="1">
        <f t="array" ref="T1966">[1]!table_weight[Jumping]*(('F+ , F-'!T$2-[1]!tbl_gk[[#This Row],[Jumping]])/('F+ , F-'!T$2-'F+ , F-'!T$3))</f>
        <v>4.4652933844961011E-3</v>
      </c>
      <c r="U1966" s="1" cm="1">
        <f t="array" ref="U1966">[1]!table_weight[Stamina]*(('F+ , F-'!U$2-[1]!tbl_gk[[#This Row],[Stamina]])/('F+ , F-'!U$2-'F+ , F-'!U$3))</f>
        <v>1.6315495058735752E-2</v>
      </c>
      <c r="V1966" s="1" cm="1">
        <f t="array" ref="V1966">[1]!table_weight[Strength]*(('F+ , F-'!V$2-[1]!tbl_gk[[#This Row],[Strength]])/('F+ , F-'!V$2-'F+ , F-'!V$3))</f>
        <v>2.2183348544772292E-2</v>
      </c>
      <c r="W1966" s="1" cm="1">
        <f t="array" ref="W1966">[1]!table_weight[LongShots]*(('F+ , F-'!W$2-[1]!tbl_gk[[#This Row],[LongShots]])/('F+ , F-'!W$2-'F+ , F-'!W$3))</f>
        <v>9.3494698256990638E-3</v>
      </c>
      <c r="X1966" s="1" cm="1">
        <f t="array" ref="X1966">[1]!table_weight[Aggression]*(('F+ , F-'!X$2-[1]!tbl_gk[[#This Row],[Aggression]])/('F+ , F-'!X$2-'F+ , F-'!X$3))</f>
        <v>1.5819896562214757E-2</v>
      </c>
      <c r="Y1966" s="1" cm="1">
        <f t="array" ref="Y1966">[1]!table_weight[Interceptions]*(('F+ , F-'!Y$2-[1]!tbl_gk[[#This Row],[Interceptions]])/('F+ , F-'!Y$2-'F+ , F-'!Y$3))</f>
        <v>2.0084046292242669E-2</v>
      </c>
      <c r="Z1966" s="1" cm="1">
        <f t="array" ref="Z1966">[1]!table_weight[Positioning]*(('F+ , F-'!Z$2-[1]!tbl_gk[[#This Row],[Positioning]])/('F+ , F-'!Z$2-'F+ , F-'!Z$3))</f>
        <v>1.6267788932832863E-3</v>
      </c>
      <c r="AA1966" s="1" cm="1">
        <f t="array" ref="AA1966">[1]!table_weight[Vision]*(('F+ , F-'!AA$2-[1]!tbl_gk[[#This Row],[Vision]])/('F+ , F-'!AA$2-'F+ , F-'!AA$3))</f>
        <v>2.0586147449548689E-2</v>
      </c>
      <c r="AB1966" s="1" cm="1">
        <f t="array" ref="AB1966">[1]!table_weight[Penalties]*(('F+ , F-'!AB$2-[1]!tbl_gk[[#This Row],[Penalties]])/('F+ , F-'!AB$2-'F+ , F-'!AB$3))</f>
        <v>2.2705309687002014E-3</v>
      </c>
      <c r="AC1966" s="1" cm="1">
        <f t="array" ref="AC1966">[1]!table_weight[Composure]*(('F+ , F-'!AC$2-[1]!tbl_gk[[#This Row],[Composure]])/('F+ , F-'!AC$2-'F+ , F-'!AC$3))</f>
        <v>1.8680714564018749E-3</v>
      </c>
      <c r="AD1966" s="1" cm="1">
        <f t="array" ref="AD1966">[1]!table_weight[Marking]*(('F+ , F-'!AD$2-[1]!tbl_gk[[#This Row],[Marking]])/('F+ , F-'!AD$2-'F+ , F-'!AD$3))</f>
        <v>3.4704616390043845E-2</v>
      </c>
      <c r="AE1966" s="1" cm="1">
        <f t="array" ref="AE1966">[1]!table_weight[StandingTackle]*(('F+ , F-'!AE$2-[1]!tbl_gk[[#This Row],[StandingTackle]])/('F+ , F-'!AE$2-'F+ , F-'!AE$3))</f>
        <v>2.241685747682258E-2</v>
      </c>
      <c r="AF1966" s="1" cm="1">
        <f t="array" ref="AF1966">[1]!table_weight[SlidingTackle]*(('F+ , F-'!AF$2-[1]!tbl_gk[[#This Row],[SlidingTackle]])/('F+ , F-'!AF$2-'F+ , F-'!AF$3))</f>
        <v>6.7250572430467732E-3</v>
      </c>
      <c r="AG1966" s="1" cm="1">
        <f t="array" ref="AG1966">[1]!table_weight[GKDiving]*(('F+ , F-'!AG$2-[1]!tbl_gk[[#This Row],[GKDiving]])/('F+ , F-'!AG$2-'F+ , F-'!AG$3))</f>
        <v>4.9535417300476586E-2</v>
      </c>
      <c r="AH1966" s="1" cm="1">
        <f t="array" ref="AH1966">[1]!table_weight[GKHandling]*(('F+ , F-'!AH$2-[1]!tbl_gk[[#This Row],[GKHandling]])/('F+ , F-'!AH$2-'F+ , F-'!AH$3))</f>
        <v>5.3471514927051197E-2</v>
      </c>
      <c r="AI1966" s="1" cm="1">
        <f t="array" ref="AI1966">[1]!table_weight[GKKicking]*(('F+ , F-'!AI$2-[1]!tbl_gk[[#This Row],[GKKicking]])/('F+ , F-'!AI$2-'F+ , F-'!AI$3))</f>
        <v>3.309400669303314E-2</v>
      </c>
      <c r="AJ1966" s="1" cm="1">
        <f t="array" ref="AJ1966">[1]!table_weight[GKPositioning]*(('F+ , F-'!AJ$2-[1]!tbl_gk[[#This Row],[GKPositioning]])/('F+ , F-'!AJ$2-'F+ , F-'!AJ$3))</f>
        <v>1.8290000234022125E-2</v>
      </c>
      <c r="AK1966" s="1" cm="1">
        <f t="array" ref="AK1966">[1]!table_weight[GKReflexes]*(('F+ , F-'!AK$2-[1]!tbl_gk[[#This Row],[GKReflexes]])/('F+ , F-'!AK$2-'F+ , F-'!AK$3))</f>
        <v>4.0083831930500594E-2</v>
      </c>
    </row>
    <row r="1967" spans="1:37" x14ac:dyDescent="0.55000000000000004">
      <c r="A1967" s="8">
        <f>[1]!tbl_gk[[#This Row],[ID]]</f>
        <v>270660</v>
      </c>
      <c r="B1967" s="2" cm="1">
        <f t="array" ref="B1967">[1]!table_weight[ValueEUR]*(('F+ , F-'!B$2-[1]!tbl_gk[[#This Row],[ValueEUR]])/('F+ , F-'!B$2-'F+ , F-'!B$3))</f>
        <v>9.7538055693859437E-5</v>
      </c>
      <c r="C1967" s="2" cm="1">
        <f t="array" ref="C1967">[1]!table_weight[WageEUR]*(('F+ , F-'!C$2-[1]!tbl_gk[[#This Row],[WageEUR]])/('F+ , F-'!C$2-'F+ , F-'!C$3))</f>
        <v>7.8241870618836313E-5</v>
      </c>
      <c r="D1967" s="2" cm="1">
        <f t="array" ref="D1967">[1]!table_weight[Crossing]*(('F+ , F-'!D$2-[1]!tbl_gk[[#This Row],[Crossing]])/('F+ , F-'!D$2-'F+ , F-'!D$3))</f>
        <v>3.5866971962916043E-2</v>
      </c>
      <c r="E1967" s="2" cm="1">
        <f t="array" ref="E1967">[1]!table_weight[Finishing]*(('F+ , F-'!E$2-[1]!tbl_gk[[#This Row],[Finishing]])/('F+ , F-'!E$2-'F+ , F-'!E$3))</f>
        <v>1.8966763005780131E-2</v>
      </c>
      <c r="F1967" s="2" cm="1">
        <f t="array" ref="F1967">[1]!table_weight[HeadingAccuracy]*(('F+ , F-'!F$2-[1]!tbl_gk[[#This Row],[HeadingAccuracy]])/('F+ , F-'!F$2-'F+ , F-'!F$3))</f>
        <v>1.1691929585950599E-2</v>
      </c>
      <c r="G1967" s="2" cm="1">
        <f t="array" ref="G1967">[1]!table_weight[ShortPassing]*(('F+ , F-'!G$2-[1]!tbl_gk[[#This Row],[ShortPassing]])/('F+ , F-'!G$2-'F+ , F-'!G$3))</f>
        <v>4.2190217609680135E-2</v>
      </c>
      <c r="H1967" s="2" cm="1">
        <f t="array" ref="H1967">[1]!table_weight[Volleys]*(('F+ , F-'!H$2-[1]!tbl_gk[[#This Row],[Volleys]])/('F+ , F-'!H$2-'F+ , F-'!H$3))</f>
        <v>1.9675665665797848E-3</v>
      </c>
      <c r="I1967" s="2" cm="1">
        <f t="array" ref="I1967">[1]!table_weight[Dribbling]*(('F+ , F-'!I$2-[1]!tbl_gk[[#This Row],[Dribbling]])/('F+ , F-'!I$2-'F+ , F-'!I$3))</f>
        <v>1.9557564431309422E-2</v>
      </c>
      <c r="J1967" s="2" cm="1">
        <f t="array" ref="J1967">[1]!table_weight[Curve]*(('F+ , F-'!J$2-[1]!tbl_gk[[#This Row],[Curve]])/('F+ , F-'!J$2-'F+ , F-'!J$3))</f>
        <v>9.8029273569279467E-3</v>
      </c>
      <c r="K1967" s="2" cm="1">
        <f t="array" ref="K1967">[1]!table_weight[FKAccuracy]*(('F+ , F-'!K$2-[1]!tbl_gk[[#This Row],[FKAccuracy]])/('F+ , F-'!K$2-'F+ , F-'!K$3))</f>
        <v>9.4310921813203358E-3</v>
      </c>
      <c r="L1967" s="2" cm="1">
        <f t="array" ref="L1967">[1]!table_weight[LongPassing]*(('F+ , F-'!L$2-[1]!tbl_gk[[#This Row],[LongPassing]])/('F+ , F-'!L$2-'F+ , F-'!L$3))</f>
        <v>1.6242723002273949E-2</v>
      </c>
      <c r="M1967" s="2" cm="1">
        <f t="array" ref="M1967">[1]!table_weight[BallControl]*(('F+ , F-'!M$2-[1]!tbl_gk[[#This Row],[BallControl]])/('F+ , F-'!M$2-'F+ , F-'!M$3))</f>
        <v>1.2169151201703639E-2</v>
      </c>
      <c r="N1967" s="2" cm="1">
        <f t="array" ref="N1967">[1]!table_weight[Acceleration]*(('F+ , F-'!N$2-[1]!tbl_gk[[#This Row],[Acceleration]])/('F+ , F-'!N$2-'F+ , F-'!N$3))</f>
        <v>2.7058465613199914E-3</v>
      </c>
      <c r="O1967" s="2" cm="1">
        <f t="array" ref="O1967">[1]!table_weight[SprintSpeed]*(('F+ , F-'!O$2-[1]!tbl_gk[[#This Row],[SprintSpeed]])/('F+ , F-'!O$2-'F+ , F-'!O$3))</f>
        <v>2.8110739275935474E-3</v>
      </c>
      <c r="P1967" s="2" cm="1">
        <f t="array" ref="P1967">[1]!table_weight[Agility]*(('F+ , F-'!P$2-[1]!tbl_gk[[#This Row],[Agility]])/('F+ , F-'!P$2-'F+ , F-'!P$3))</f>
        <v>3.8613652851559629E-3</v>
      </c>
      <c r="Q1967" s="2" cm="1">
        <f t="array" ref="Q1967">[1]!table_weight[Reactions]*(('F+ , F-'!Q$2-[1]!tbl_gk[[#This Row],[Reactions]])/('F+ , F-'!Q$2-'F+ , F-'!Q$3))</f>
        <v>1.8047470002526586E-3</v>
      </c>
      <c r="R1967" s="2" cm="1">
        <f t="array" ref="R1967">[1]!table_weight[Balance]*(('F+ , F-'!R$2-[1]!tbl_gk[[#This Row],[Balance]])/('F+ , F-'!R$2-'F+ , F-'!R$3))</f>
        <v>1.3038376287539614E-3</v>
      </c>
      <c r="S1967" s="2" cm="1">
        <f t="array" ref="S1967">[1]!table_weight[ShotPower]*(('F+ , F-'!S$2-[1]!tbl_gk[[#This Row],[ShotPower]])/('F+ , F-'!S$2-'F+ , F-'!S$3))</f>
        <v>6.2329798837993753E-3</v>
      </c>
      <c r="T1967" s="2" cm="1">
        <f t="array" ref="T1967">[1]!table_weight[Jumping]*(('F+ , F-'!T$2-[1]!tbl_gk[[#This Row],[Jumping]])/('F+ , F-'!T$2-'F+ , F-'!T$3))</f>
        <v>1.7174205324985003E-3</v>
      </c>
      <c r="U1967" s="2" cm="1">
        <f t="array" ref="U1967">[1]!table_weight[Stamina]*(('F+ , F-'!U$2-[1]!tbl_gk[[#This Row],[Stamina]])/('F+ , F-'!U$2-'F+ , F-'!U$3))</f>
        <v>1.5456784792486501E-2</v>
      </c>
      <c r="V1967" s="2" cm="1">
        <f t="array" ref="V1967">[1]!table_weight[Strength]*(('F+ , F-'!V$2-[1]!tbl_gk[[#This Row],[Strength]])/('F+ , F-'!V$2-'F+ , F-'!V$3))</f>
        <v>2.7507352195517646E-2</v>
      </c>
      <c r="W1967" s="2" cm="1">
        <f t="array" ref="W1967">[1]!table_weight[LongShots]*(('F+ , F-'!W$2-[1]!tbl_gk[[#This Row],[LongShots]])/('F+ , F-'!W$2-'F+ , F-'!W$3))</f>
        <v>9.6091773208573719E-3</v>
      </c>
      <c r="X1967" s="2" cm="1">
        <f t="array" ref="X1967">[1]!table_weight[Aggression]*(('F+ , F-'!X$2-[1]!tbl_gk[[#This Row],[Aggression]])/('F+ , F-'!X$2-'F+ , F-'!X$3))</f>
        <v>1.5211439002129575E-2</v>
      </c>
      <c r="Y1967" s="2" cm="1">
        <f t="array" ref="Y1967">[1]!table_weight[Interceptions]*(('F+ , F-'!Y$2-[1]!tbl_gk[[#This Row],[Interceptions]])/('F+ , F-'!Y$2-'F+ , F-'!Y$3))</f>
        <v>2.4931919535197796E-2</v>
      </c>
      <c r="Z1967" s="2" cm="1">
        <f t="array" ref="Z1967">[1]!table_weight[Positioning]*(('F+ , F-'!Z$2-[1]!tbl_gk[[#This Row],[Positioning]])/('F+ , F-'!Z$2-'F+ , F-'!Z$3))</f>
        <v>2.2183348544772088E-3</v>
      </c>
      <c r="AA1967" s="2" cm="1">
        <f t="array" ref="AA1967">[1]!table_weight[Vision]*(('F+ , F-'!AA$2-[1]!tbl_gk[[#This Row],[Vision]])/('F+ , F-'!AA$2-'F+ , F-'!AA$3))</f>
        <v>2.4135483216712255E-2</v>
      </c>
      <c r="AB1967" s="2" cm="1">
        <f t="array" ref="AB1967">[1]!table_weight[Penalties]*(('F+ , F-'!AB$2-[1]!tbl_gk[[#This Row],[Penalties]])/('F+ , F-'!AB$2-'F+ , F-'!AB$3))</f>
        <v>2.3096780543674466E-3</v>
      </c>
      <c r="AC1967" s="2" cm="1">
        <f t="array" ref="AC1967">[1]!table_weight[Composure]*(('F+ , F-'!AC$2-[1]!tbl_gk[[#This Row],[Composure]])/('F+ , F-'!AC$2-'F+ , F-'!AC$3))</f>
        <v>2.4551796284138926E-3</v>
      </c>
      <c r="AD1967" s="2" cm="1">
        <f t="array" ref="AD1967">[1]!table_weight[Marking]*(('F+ , F-'!AD$2-[1]!tbl_gk[[#This Row],[Marking]])/('F+ , F-'!AD$2-'F+ , F-'!AD$3))</f>
        <v>3.9437064079595283E-2</v>
      </c>
      <c r="AE1967" s="2" cm="1">
        <f t="array" ref="AE1967">[1]!table_weight[StandingTackle]*(('F+ , F-'!AE$2-[1]!tbl_gk[[#This Row],[StandingTackle]])/('F+ , F-'!AE$2-'F+ , F-'!AE$3))</f>
        <v>2.9141914719869356E-2</v>
      </c>
      <c r="AF1967" s="2" cm="1">
        <f t="array" ref="AF1967">[1]!table_weight[SlidingTackle]*(('F+ , F-'!AF$2-[1]!tbl_gk[[#This Row],[SlidingTackle]])/('F+ , F-'!AF$2-'F+ , F-'!AF$3))</f>
        <v>1.120842873841129E-2</v>
      </c>
      <c r="AG1967" s="2" cm="1">
        <f t="array" ref="AG1967">[1]!table_weight[GKDiving]*(('F+ , F-'!AG$2-[1]!tbl_gk[[#This Row],[GKDiving]])/('F+ , F-'!AG$2-'F+ , F-'!AG$3))</f>
        <v>5.1243535138424057E-2</v>
      </c>
      <c r="AH1967" s="2" cm="1">
        <f t="array" ref="AH1967">[1]!table_weight[GKHandling]*(('F+ , F-'!AH$2-[1]!tbl_gk[[#This Row],[GKHandling]])/('F+ , F-'!AH$2-'F+ , F-'!AH$3))</f>
        <v>5.3471514927051197E-2</v>
      </c>
      <c r="AI1967" s="2" cm="1">
        <f t="array" ref="AI1967">[1]!table_weight[GKKicking]*(('F+ , F-'!AI$2-[1]!tbl_gk[[#This Row],[GKKicking]])/('F+ , F-'!AI$2-'F+ , F-'!AI$3))</f>
        <v>2.8621843626407038E-2</v>
      </c>
      <c r="AJ1967" s="2" cm="1">
        <f t="array" ref="AJ1967">[1]!table_weight[GKPositioning]*(('F+ , F-'!AJ$2-[1]!tbl_gk[[#This Row],[GKPositioning]])/('F+ , F-'!AJ$2-'F+ , F-'!AJ$3))</f>
        <v>1.8290000234022125E-2</v>
      </c>
      <c r="AK1967" s="2" cm="1">
        <f t="array" ref="AK1967">[1]!table_weight[GKReflexes]*(('F+ , F-'!AK$2-[1]!tbl_gk[[#This Row],[GKReflexes]])/('F+ , F-'!AK$2-'F+ , F-'!AK$3))</f>
        <v>4.9193793732887098E-2</v>
      </c>
    </row>
    <row r="1968" spans="1:37" x14ac:dyDescent="0.55000000000000004">
      <c r="A1968" s="7">
        <f>[1]!tbl_gk[[#This Row],[ID]]</f>
        <v>270666</v>
      </c>
      <c r="B1968" s="1" cm="1">
        <f t="array" ref="B1968">[1]!table_weight[ValueEUR]*(('F+ , F-'!B$2-[1]!tbl_gk[[#This Row],[ValueEUR]])/('F+ , F-'!B$2-'F+ , F-'!B$3))</f>
        <v>2.5958704062827779E-4</v>
      </c>
      <c r="C1968" s="1" cm="1">
        <f t="array" ref="C1968">[1]!table_weight[WageEUR]*(('F+ , F-'!C$2-[1]!tbl_gk[[#This Row],[WageEUR]])/('F+ , F-'!C$2-'F+ , F-'!C$3))</f>
        <v>0</v>
      </c>
      <c r="D1968" s="1" cm="1">
        <f t="array" ref="D1968">[1]!table_weight[Crossing]*(('F+ , F-'!D$2-[1]!tbl_gk[[#This Row],[Crossing]])/('F+ , F-'!D$2-'F+ , F-'!D$3))</f>
        <v>2.8021071846028162E-2</v>
      </c>
      <c r="E1968" s="1" cm="1">
        <f t="array" ref="E1968">[1]!table_weight[Finishing]*(('F+ , F-'!E$2-[1]!tbl_gk[[#This Row],[Finishing]])/('F+ , F-'!E$2-'F+ , F-'!E$3))</f>
        <v>1.4973760267721157E-2</v>
      </c>
      <c r="F1968" s="1" cm="1">
        <f t="array" ref="F1968">[1]!table_weight[HeadingAccuracy]*(('F+ , F-'!F$2-[1]!tbl_gk[[#This Row],[HeadingAccuracy]])/('F+ , F-'!F$2-'F+ , F-'!F$3))</f>
        <v>7.9338093618950504E-3</v>
      </c>
      <c r="G1968" s="1" cm="1">
        <f t="array" ref="G1968">[1]!table_weight[ShortPassing]*(('F+ , F-'!G$2-[1]!tbl_gk[[#This Row],[ShortPassing]])/('F+ , F-'!G$2-'F+ , F-'!G$3))</f>
        <v>4.0783877022690797E-2</v>
      </c>
      <c r="H1968" s="1" cm="1">
        <f t="array" ref="H1968">[1]!table_weight[Volleys]*(('F+ , F-'!H$2-[1]!tbl_gk[[#This Row],[Volleys]])/('F+ , F-'!H$2-'F+ , F-'!H$3))</f>
        <v>1.7360881469821632E-3</v>
      </c>
      <c r="I1968" s="1" cm="1">
        <f t="array" ref="I1968">[1]!table_weight[Dribbling]*(('F+ , F-'!I$2-[1]!tbl_gk[[#This Row],[Dribbling]])/('F+ , F-'!I$2-'F+ , F-'!I$3))</f>
        <v>1.6623929766613008E-2</v>
      </c>
      <c r="J1968" s="1" cm="1">
        <f t="array" ref="J1968">[1]!table_weight[Curve]*(('F+ , F-'!J$2-[1]!tbl_gk[[#This Row],[Curve]])/('F+ , F-'!J$2-'F+ , F-'!J$3))</f>
        <v>9.295879390190295E-3</v>
      </c>
      <c r="K1968" s="1" cm="1">
        <f t="array" ref="K1968">[1]!table_weight[FKAccuracy]*(('F+ , F-'!K$2-[1]!tbl_gk[[#This Row],[FKAccuracy]])/('F+ , F-'!K$2-'F+ , F-'!K$3))</f>
        <v>8.2141770611499701E-3</v>
      </c>
      <c r="L1968" s="1" cm="1">
        <f t="array" ref="L1968">[1]!table_weight[LongPassing]*(('F+ , F-'!L$2-[1]!tbl_gk[[#This Row],[LongPassing]])/('F+ , F-'!L$2-'F+ , F-'!L$3))</f>
        <v>1.6784147102349749E-2</v>
      </c>
      <c r="M1968" s="1" cm="1">
        <f t="array" ref="M1968">[1]!table_weight[BallControl]*(('F+ , F-'!M$2-[1]!tbl_gk[[#This Row],[BallControl]])/('F+ , F-'!M$2-'F+ , F-'!M$3))</f>
        <v>1.2603763744621627E-2</v>
      </c>
      <c r="N1968" s="1" cm="1">
        <f t="array" ref="N1968">[1]!table_weight[Acceleration]*(('F+ , F-'!N$2-[1]!tbl_gk[[#This Row],[Acceleration]])/('F+ , F-'!N$2-'F+ , F-'!N$3))</f>
        <v>6.7646164032999796E-3</v>
      </c>
      <c r="O1968" s="1" cm="1">
        <f t="array" ref="O1968">[1]!table_weight[SprintSpeed]*(('F+ , F-'!O$2-[1]!tbl_gk[[#This Row],[SprintSpeed]])/('F+ , F-'!O$2-'F+ , F-'!O$3))</f>
        <v>9.838758746577414E-3</v>
      </c>
      <c r="P1968" s="1" cm="1">
        <f t="array" ref="P1968">[1]!table_weight[Agility]*(('F+ , F-'!P$2-[1]!tbl_gk[[#This Row],[Agility]])/('F+ , F-'!P$2-'F+ , F-'!P$3))</f>
        <v>4.3294095621445646E-3</v>
      </c>
      <c r="Q1968" s="1" cm="1">
        <f t="array" ref="Q1968">[1]!table_weight[Reactions]*(('F+ , F-'!Q$2-[1]!tbl_gk[[#This Row],[Reactions]])/('F+ , F-'!Q$2-'F+ , F-'!Q$3))</f>
        <v>1.8563112002598775E-3</v>
      </c>
      <c r="R1968" s="1" cm="1">
        <f t="array" ref="R1968">[1]!table_weight[Balance]*(('F+ , F-'!R$2-[1]!tbl_gk[[#This Row],[Balance]])/('F+ , F-'!R$2-'F+ , F-'!R$3))</f>
        <v>2.2972377268522179E-3</v>
      </c>
      <c r="S1968" s="1" cm="1">
        <f t="array" ref="S1968">[1]!table_weight[ShotPower]*(('F+ , F-'!S$2-[1]!tbl_gk[[#This Row],[ShotPower]])/('F+ , F-'!S$2-'F+ , F-'!S$3))</f>
        <v>6.2329798837993753E-3</v>
      </c>
      <c r="T1968" s="1" cm="1">
        <f t="array" ref="T1968">[1]!table_weight[Jumping]*(('F+ , F-'!T$2-[1]!tbl_gk[[#This Row],[Jumping]])/('F+ , F-'!T$2-'F+ , F-'!T$3))</f>
        <v>4.2935513312462505E-3</v>
      </c>
      <c r="U1968" s="1" cm="1">
        <f t="array" ref="U1968">[1]!table_weight[Stamina]*(('F+ , F-'!U$2-[1]!tbl_gk[[#This Row],[Stamina]])/('F+ , F-'!U$2-'F+ , F-'!U$3))</f>
        <v>5.1522615974955001E-3</v>
      </c>
      <c r="V1968" s="1" cm="1">
        <f t="array" ref="V1968">[1]!table_weight[Strength]*(('F+ , F-'!V$2-[1]!tbl_gk[[#This Row],[Strength]])/('F+ , F-'!V$2-'F+ , F-'!V$3))</f>
        <v>1.5084677010445158E-2</v>
      </c>
      <c r="W1968" s="1" cm="1">
        <f t="array" ref="W1968">[1]!table_weight[LongShots]*(('F+ , F-'!W$2-[1]!tbl_gk[[#This Row],[LongShots]])/('F+ , F-'!W$2-'F+ , F-'!W$3))</f>
        <v>9.0897623305407575E-3</v>
      </c>
      <c r="X1968" s="1" cm="1">
        <f t="array" ref="X1968">[1]!table_weight[Aggression]*(('F+ , F-'!X$2-[1]!tbl_gk[[#This Row],[Aggression]])/('F+ , F-'!X$2-'F+ , F-'!X$3))</f>
        <v>1.460298144204439E-2</v>
      </c>
      <c r="Y1968" s="1" cm="1">
        <f t="array" ref="Y1968">[1]!table_weight[Interceptions]*(('F+ , F-'!Y$2-[1]!tbl_gk[[#This Row],[Interceptions]])/('F+ , F-'!Y$2-'F+ , F-'!Y$3))</f>
        <v>1.8006386330976187E-2</v>
      </c>
      <c r="Z1968" s="1" cm="1">
        <f t="array" ref="Z1968">[1]!table_weight[Positioning]*(('F+ , F-'!Z$2-[1]!tbl_gk[[#This Row],[Positioning]])/('F+ , F-'!Z$2-'F+ , F-'!Z$3))</f>
        <v>2.957779805969611E-4</v>
      </c>
      <c r="AA1968" s="1" cm="1">
        <f t="array" ref="AA1968">[1]!table_weight[Vision]*(('F+ , F-'!AA$2-[1]!tbl_gk[[#This Row],[Vision]])/('F+ , F-'!AA$2-'F+ , F-'!AA$3))</f>
        <v>2.6265084677010397E-2</v>
      </c>
      <c r="AB1968" s="1" cm="1">
        <f t="array" ref="AB1968">[1]!table_weight[Penalties]*(('F+ , F-'!AB$2-[1]!tbl_gk[[#This Row],[Penalties]])/('F+ , F-'!AB$2-'F+ , F-'!AB$3))</f>
        <v>2.1922367973657118E-3</v>
      </c>
      <c r="AC1968" s="1" cm="1">
        <f t="array" ref="AC1968">[1]!table_weight[Composure]*(('F+ , F-'!AC$2-[1]!tbl_gk[[#This Row],[Composure]])/('F+ , F-'!AC$2-'F+ , F-'!AC$3))</f>
        <v>2.2416857476822497E-3</v>
      </c>
      <c r="AD1968" s="1" cm="1">
        <f t="array" ref="AD1968">[1]!table_weight[Marking]*(('F+ , F-'!AD$2-[1]!tbl_gk[[#This Row],[Marking]])/('F+ , F-'!AD$2-'F+ , F-'!AD$3))</f>
        <v>2.6817203574124791E-2</v>
      </c>
      <c r="AE1968" s="1" cm="1">
        <f t="array" ref="AE1968">[1]!table_weight[StandingTackle]*(('F+ , F-'!AE$2-[1]!tbl_gk[[#This Row],[StandingTackle]])/('F+ , F-'!AE$2-'F+ , F-'!AE$3))</f>
        <v>6.7250572430467741E-3</v>
      </c>
      <c r="AF1968" s="1" cm="1">
        <f t="array" ref="AF1968">[1]!table_weight[SlidingTackle]*(('F+ , F-'!AF$2-[1]!tbl_gk[[#This Row],[SlidingTackle]])/('F+ , F-'!AF$2-'F+ , F-'!AF$3))</f>
        <v>3.7361429128037632E-3</v>
      </c>
      <c r="AG1968" s="1" cm="1">
        <f t="array" ref="AG1968">[1]!table_weight[GKDiving]*(('F+ , F-'!AG$2-[1]!tbl_gk[[#This Row],[GKDiving]])/('F+ , F-'!AG$2-'F+ , F-'!AG$3))</f>
        <v>4.7827299462529123E-2</v>
      </c>
      <c r="AH1968" s="1" cm="1">
        <f t="array" ref="AH1968">[1]!table_weight[GKHandling]*(('F+ , F-'!AH$2-[1]!tbl_gk[[#This Row],[GKHandling]])/('F+ , F-'!AH$2-'F+ , F-'!AH$3))</f>
        <v>4.6341979603444362E-2</v>
      </c>
      <c r="AI1968" s="1" cm="1">
        <f t="array" ref="AI1968">[1]!table_weight[GKKicking]*(('F+ , F-'!AI$2-[1]!tbl_gk[[#This Row],[GKKicking]])/('F+ , F-'!AI$2-'F+ , F-'!AI$3))</f>
        <v>2.8621843626407038E-2</v>
      </c>
      <c r="AJ1968" s="1" cm="1">
        <f t="array" ref="AJ1968">[1]!table_weight[GKPositioning]*(('F+ , F-'!AJ$2-[1]!tbl_gk[[#This Row],[GKPositioning]])/('F+ , F-'!AJ$2-'F+ , F-'!AJ$3))</f>
        <v>1.8920689897264267E-2</v>
      </c>
      <c r="AK1968" s="1" cm="1">
        <f t="array" ref="AK1968">[1]!table_weight[GKReflexes]*(('F+ , F-'!AK$2-[1]!tbl_gk[[#This Row],[GKReflexes]])/('F+ , F-'!AK$2-'F+ , F-'!AK$3))</f>
        <v>5.10157860933644E-2</v>
      </c>
    </row>
    <row r="1969" spans="1:37" x14ac:dyDescent="0.55000000000000004">
      <c r="A1969" s="8">
        <f>[1]!tbl_gk[[#This Row],[ID]]</f>
        <v>270672</v>
      </c>
      <c r="B1969" s="2" cm="1">
        <f t="array" ref="B1969">[1]!table_weight[ValueEUR]*(('F+ , F-'!B$2-[1]!tbl_gk[[#This Row],[ValueEUR]])/('F+ , F-'!B$2-'F+ , F-'!B$3))</f>
        <v>1.2655254061545053E-5</v>
      </c>
      <c r="C1969" s="2" cm="1">
        <f t="array" ref="C1969">[1]!table_weight[WageEUR]*(('F+ , F-'!C$2-[1]!tbl_gk[[#This Row],[WageEUR]])/('F+ , F-'!C$2-'F+ , F-'!C$3))</f>
        <v>7.8241870618836313E-5</v>
      </c>
      <c r="D1969" s="2" cm="1">
        <f t="array" ref="D1969">[1]!table_weight[Crossing]*(('F+ , F-'!D$2-[1]!tbl_gk[[#This Row],[Crossing]])/('F+ , F-'!D$2-'F+ , F-'!D$3))</f>
        <v>3.4746129089074922E-2</v>
      </c>
      <c r="E1969" s="2" cm="1">
        <f t="array" ref="E1969">[1]!table_weight[Finishing]*(('F+ , F-'!E$2-[1]!tbl_gk[[#This Row],[Finishing]])/('F+ , F-'!E$2-'F+ , F-'!E$3))</f>
        <v>2.096326437480962E-2</v>
      </c>
      <c r="F1969" s="2" cm="1">
        <f t="array" ref="F1969">[1]!table_weight[HeadingAccuracy]*(('F+ , F-'!F$2-[1]!tbl_gk[[#This Row],[HeadingAccuracy]])/('F+ , F-'!F$2-'F+ , F-'!F$3))</f>
        <v>1.1274360672166649E-2</v>
      </c>
      <c r="G1969" s="2" cm="1">
        <f t="array" ref="G1969">[1]!table_weight[ShortPassing]*(('F+ , F-'!G$2-[1]!tbl_gk[[#This Row],[ShortPassing]])/('F+ , F-'!G$2-'F+ , F-'!G$3))</f>
        <v>5.6253623479573515E-2</v>
      </c>
      <c r="H1969" s="2" cm="1">
        <f t="array" ref="H1969">[1]!table_weight[Volleys]*(('F+ , F-'!H$2-[1]!tbl_gk[[#This Row],[Volleys]])/('F+ , F-'!H$2-'F+ , F-'!H$3))</f>
        <v>2.0833057763785961E-3</v>
      </c>
      <c r="I1969" s="2" cm="1">
        <f t="array" ref="I1969">[1]!table_weight[Dribbling]*(('F+ , F-'!I$2-[1]!tbl_gk[[#This Row],[Dribbling]])/('F+ , F-'!I$2-'F+ , F-'!I$3))</f>
        <v>2.3469077317571304E-2</v>
      </c>
      <c r="J1969" s="2" cm="1">
        <f t="array" ref="J1969">[1]!table_weight[Curve]*(('F+ , F-'!J$2-[1]!tbl_gk[[#This Row],[Curve]])/('F+ , F-'!J$2-'F+ , F-'!J$3))</f>
        <v>9.8029273569279467E-3</v>
      </c>
      <c r="K1969" s="2" cm="1">
        <f t="array" ref="K1969">[1]!table_weight[FKAccuracy]*(('F+ , F-'!K$2-[1]!tbl_gk[[#This Row],[FKAccuracy]])/('F+ , F-'!K$2-'F+ , F-'!K$3))</f>
        <v>9.4310921813203358E-3</v>
      </c>
      <c r="L1969" s="2" cm="1">
        <f t="array" ref="L1969">[1]!table_weight[LongPassing]*(('F+ , F-'!L$2-[1]!tbl_gk[[#This Row],[LongPassing]])/('F+ , F-'!L$2-'F+ , F-'!L$3))</f>
        <v>2.652978090371412E-2</v>
      </c>
      <c r="M1969" s="2" cm="1">
        <f t="array" ref="M1969">[1]!table_weight[BallControl]*(('F+ , F-'!M$2-[1]!tbl_gk[[#This Row],[BallControl]])/('F+ , F-'!M$2-'F+ , F-'!M$3))</f>
        <v>1.2169151201703639E-2</v>
      </c>
      <c r="N1969" s="2" cm="1">
        <f t="array" ref="N1969">[1]!table_weight[Acceleration]*(('F+ , F-'!N$2-[1]!tbl_gk[[#This Row],[Acceleration]])/('F+ , F-'!N$2-'F+ , F-'!N$3))</f>
        <v>1.10488734587233E-2</v>
      </c>
      <c r="O1969" s="2" cm="1">
        <f t="array" ref="O1969">[1]!table_weight[SprintSpeed]*(('F+ , F-'!O$2-[1]!tbl_gk[[#This Row],[SprintSpeed]])/('F+ , F-'!O$2-'F+ , F-'!O$3))</f>
        <v>1.0682080924855479E-2</v>
      </c>
      <c r="P1969" s="2" cm="1">
        <f t="array" ref="P1969">[1]!table_weight[Agility]*(('F+ , F-'!P$2-[1]!tbl_gk[[#This Row],[Agility]])/('F+ , F-'!P$2-'F+ , F-'!P$3))</f>
        <v>3.744354215908813E-3</v>
      </c>
      <c r="Q1969" s="2" cm="1">
        <f t="array" ref="Q1969">[1]!table_weight[Reactions]*(('F+ , F-'!Q$2-[1]!tbl_gk[[#This Row],[Reactions]])/('F+ , F-'!Q$2-'F+ , F-'!Q$3))</f>
        <v>2.5266458003537222E-3</v>
      </c>
      <c r="R1969" s="2" cm="1">
        <f t="array" ref="R1969">[1]!table_weight[Balance]*(('F+ , F-'!R$2-[1]!tbl_gk[[#This Row],[Balance]])/('F+ , F-'!R$2-'F+ , F-'!R$3))</f>
        <v>2.7939377759013465E-3</v>
      </c>
      <c r="S1969" s="2" cm="1">
        <f t="array" ref="S1969">[1]!table_weight[ShotPower]*(('F+ , F-'!S$2-[1]!tbl_gk[[#This Row],[ShotPower]])/('F+ , F-'!S$2-'F+ , F-'!S$3))</f>
        <v>8.8300548353824494E-3</v>
      </c>
      <c r="T1969" s="2" cm="1">
        <f t="array" ref="T1969">[1]!table_weight[Jumping]*(('F+ , F-'!T$2-[1]!tbl_gk[[#This Row],[Jumping]])/('F+ , F-'!T$2-'F+ , F-'!T$3))</f>
        <v>4.2076803046213257E-3</v>
      </c>
      <c r="U1969" s="2" cm="1">
        <f t="array" ref="U1969">[1]!table_weight[Stamina]*(('F+ , F-'!U$2-[1]!tbl_gk[[#This Row],[Stamina]])/('F+ , F-'!U$2-'F+ , F-'!U$3))</f>
        <v>4.2935513312462497E-3</v>
      </c>
      <c r="V1969" s="2" cm="1">
        <f t="array" ref="V1969">[1]!table_weight[Strength]*(('F+ , F-'!V$2-[1]!tbl_gk[[#This Row],[Strength]])/('F+ , F-'!V$2-'F+ , F-'!V$3))</f>
        <v>2.3958016428354077E-2</v>
      </c>
      <c r="W1969" s="2" cm="1">
        <f t="array" ref="W1969">[1]!table_weight[LongShots]*(('F+ , F-'!W$2-[1]!tbl_gk[[#This Row],[LongShots]])/('F+ , F-'!W$2-'F+ , F-'!W$3))</f>
        <v>9.86888481601568E-3</v>
      </c>
      <c r="X1969" s="2" cm="1">
        <f t="array" ref="X1969">[1]!table_weight[Aggression]*(('F+ , F-'!X$2-[1]!tbl_gk[[#This Row],[Aggression]])/('F+ , F-'!X$2-'F+ , F-'!X$3))</f>
        <v>1.2777608761788841E-2</v>
      </c>
      <c r="Y1969" s="2" cm="1">
        <f t="array" ref="Y1969">[1]!table_weight[Interceptions]*(('F+ , F-'!Y$2-[1]!tbl_gk[[#This Row],[Interceptions]])/('F+ , F-'!Y$2-'F+ , F-'!Y$3))</f>
        <v>2.5624472855619959E-2</v>
      </c>
      <c r="Z1969" s="2" cm="1">
        <f t="array" ref="Z1969">[1]!table_weight[Positioning]*(('F+ , F-'!Z$2-[1]!tbl_gk[[#This Row],[Positioning]])/('F+ , F-'!Z$2-'F+ , F-'!Z$3))</f>
        <v>1.9225568738802474E-3</v>
      </c>
      <c r="AA1969" s="2" cm="1">
        <f t="array" ref="AA1969">[1]!table_weight[Vision]*(('F+ , F-'!AA$2-[1]!tbl_gk[[#This Row],[Vision]])/('F+ , F-'!AA$2-'F+ , F-'!AA$3))</f>
        <v>2.0586147449548689E-2</v>
      </c>
      <c r="AB1969" s="2" cm="1">
        <f t="array" ref="AB1969">[1]!table_weight[Penalties]*(('F+ , F-'!AB$2-[1]!tbl_gk[[#This Row],[Penalties]])/('F+ , F-'!AB$2-'F+ , F-'!AB$3))</f>
        <v>2.153089711698467E-3</v>
      </c>
      <c r="AC1969" s="2" cm="1">
        <f t="array" ref="AC1969">[1]!table_weight[Composure]*(('F+ , F-'!AC$2-[1]!tbl_gk[[#This Row],[Composure]])/('F+ , F-'!AC$2-'F+ , F-'!AC$3))</f>
        <v>2.2416857476822497E-3</v>
      </c>
      <c r="AD1969" s="2" cm="1">
        <f t="array" ref="AD1969">[1]!table_weight[Marking]*(('F+ , F-'!AD$2-[1]!tbl_gk[[#This Row],[Marking]])/('F+ , F-'!AD$2-'F+ , F-'!AD$3))</f>
        <v>2.9972168700492414E-2</v>
      </c>
      <c r="AE1969" s="2" cm="1">
        <f t="array" ref="AE1969">[1]!table_weight[StandingTackle]*(('F+ , F-'!AE$2-[1]!tbl_gk[[#This Row],[StandingTackle]])/('F+ , F-'!AE$2-'F+ , F-'!AE$3))</f>
        <v>2.465854322450484E-2</v>
      </c>
      <c r="AF1969" s="2" cm="1">
        <f t="array" ref="AF1969">[1]!table_weight[SlidingTackle]*(('F+ , F-'!AF$2-[1]!tbl_gk[[#This Row],[SlidingTackle]])/('F+ , F-'!AF$2-'F+ , F-'!AF$3))</f>
        <v>9.7139715732897855E-3</v>
      </c>
      <c r="AG1969" s="2" cm="1">
        <f t="array" ref="AG1969">[1]!table_weight[GKDiving]*(('F+ , F-'!AG$2-[1]!tbl_gk[[#This Row],[GKDiving]])/('F+ , F-'!AG$2-'F+ , F-'!AG$3))</f>
        <v>6.6616595679951277E-2</v>
      </c>
      <c r="AH1969" s="2" cm="1">
        <f t="array" ref="AH1969">[1]!table_weight[GKHandling]*(('F+ , F-'!AH$2-[1]!tbl_gk[[#This Row],[GKHandling]])/('F+ , F-'!AH$2-'F+ , F-'!AH$3))</f>
        <v>7.4860120897871668E-2</v>
      </c>
      <c r="AI1969" s="2" cm="1">
        <f t="array" ref="AI1969">[1]!table_weight[GKKicking]*(('F+ , F-'!AI$2-[1]!tbl_gk[[#This Row],[GKKicking]])/('F+ , F-'!AI$2-'F+ , F-'!AI$3))</f>
        <v>4.0249467599634901E-2</v>
      </c>
      <c r="AJ1969" s="2" cm="1">
        <f t="array" ref="AJ1969">[1]!table_weight[GKPositioning]*(('F+ , F-'!AJ$2-[1]!tbl_gk[[#This Row],[GKPositioning]])/('F+ , F-'!AJ$2-'F+ , F-'!AJ$3))</f>
        <v>2.8381034845896404E-2</v>
      </c>
      <c r="AK1969" s="2" cm="1">
        <f t="array" ref="AK1969">[1]!table_weight[GKReflexes]*(('F+ , F-'!AK$2-[1]!tbl_gk[[#This Row],[GKReflexes]])/('F+ , F-'!AK$2-'F+ , F-'!AK$3))</f>
        <v>6.012574789575089E-2</v>
      </c>
    </row>
    <row r="1970" spans="1:37" x14ac:dyDescent="0.55000000000000004">
      <c r="A1970" s="7">
        <f>[1]!tbl_gk[[#This Row],[ID]]</f>
        <v>270721</v>
      </c>
      <c r="B1970" s="1" cm="1">
        <f t="array" ref="B1970">[1]!table_weight[ValueEUR]*(('F+ , F-'!B$2-[1]!tbl_gk[[#This Row],[ValueEUR]])/('F+ , F-'!B$2-'F+ , F-'!B$3))</f>
        <v>5.8954964042807441E-5</v>
      </c>
      <c r="C1970" s="1" cm="1">
        <f t="array" ref="C1970">[1]!table_weight[WageEUR]*(('F+ , F-'!C$2-[1]!tbl_gk[[#This Row],[WageEUR]])/('F+ , F-'!C$2-'F+ , F-'!C$3))</f>
        <v>7.8241870618836313E-5</v>
      </c>
      <c r="D1970" s="1" cm="1">
        <f t="array" ref="D1970">[1]!table_weight[Crossing]*(('F+ , F-'!D$2-[1]!tbl_gk[[#This Row],[Crossing]])/('F+ , F-'!D$2-'F+ , F-'!D$3))</f>
        <v>3.4746129089074922E-2</v>
      </c>
      <c r="E1970" s="1" cm="1">
        <f t="array" ref="E1970">[1]!table_weight[Finishing]*(('F+ , F-'!E$2-[1]!tbl_gk[[#This Row],[Finishing]])/('F+ , F-'!E$2-'F+ , F-'!E$3))</f>
        <v>1.8966763005780131E-2</v>
      </c>
      <c r="F1970" s="1" cm="1">
        <f t="array" ref="F1970">[1]!table_weight[HeadingAccuracy]*(('F+ , F-'!F$2-[1]!tbl_gk[[#This Row],[HeadingAccuracy]])/('F+ , F-'!F$2-'F+ , F-'!F$3))</f>
        <v>1.1691929585950599E-2</v>
      </c>
      <c r="G1970" s="1" cm="1">
        <f t="array" ref="G1970">[1]!table_weight[ShortPassing]*(('F+ , F-'!G$2-[1]!tbl_gk[[#This Row],[ShortPassing]])/('F+ , F-'!G$2-'F+ , F-'!G$3))</f>
        <v>4.6409239370648142E-2</v>
      </c>
      <c r="H1970" s="1" cm="1">
        <f t="array" ref="H1970">[1]!table_weight[Volleys]*(('F+ , F-'!H$2-[1]!tbl_gk[[#This Row],[Volleys]])/('F+ , F-'!H$2-'F+ , F-'!H$3))</f>
        <v>2.0833057763785961E-3</v>
      </c>
      <c r="I1970" s="1" cm="1">
        <f t="array" ref="I1970">[1]!table_weight[Dribbling]*(('F+ , F-'!I$2-[1]!tbl_gk[[#This Row],[Dribbling]])/('F+ , F-'!I$2-'F+ , F-'!I$3))</f>
        <v>2.3469077317571304E-2</v>
      </c>
      <c r="J1970" s="1" cm="1">
        <f t="array" ref="J1970">[1]!table_weight[Curve]*(('F+ , F-'!J$2-[1]!tbl_gk[[#This Row],[Curve]])/('F+ , F-'!J$2-'F+ , F-'!J$3))</f>
        <v>9.1268634012777444E-3</v>
      </c>
      <c r="K1970" s="1" cm="1">
        <f t="array" ref="K1970">[1]!table_weight[FKAccuracy]*(('F+ , F-'!K$2-[1]!tbl_gk[[#This Row],[FKAccuracy]])/('F+ , F-'!K$2-'F+ , F-'!K$3))</f>
        <v>9.2789777912990392E-3</v>
      </c>
      <c r="L1970" s="1" cm="1">
        <f t="array" ref="L1970">[1]!table_weight[LongPassing]*(('F+ , F-'!L$2-[1]!tbl_gk[[#This Row],[LongPassing]])/('F+ , F-'!L$2-'F+ , F-'!L$3))</f>
        <v>2.2198388103107734E-2</v>
      </c>
      <c r="M1970" s="1" cm="1">
        <f t="array" ref="M1970">[1]!table_weight[BallControl]*(('F+ , F-'!M$2-[1]!tbl_gk[[#This Row],[BallControl]])/('F+ , F-'!M$2-'F+ , F-'!M$3))</f>
        <v>7.3884132296057822E-3</v>
      </c>
      <c r="N1970" s="1" cm="1">
        <f t="array" ref="N1970">[1]!table_weight[Acceleration]*(('F+ , F-'!N$2-[1]!tbl_gk[[#This Row],[Acceleration]])/('F+ , F-'!N$2-'F+ , F-'!N$3))</f>
        <v>7.666565257073309E-3</v>
      </c>
      <c r="O1970" s="1" cm="1">
        <f t="array" ref="O1970">[1]!table_weight[SprintSpeed]*(('F+ , F-'!O$2-[1]!tbl_gk[[#This Row],[SprintSpeed]])/('F+ , F-'!O$2-'F+ , F-'!O$3))</f>
        <v>9.5576513538180603E-3</v>
      </c>
      <c r="P1970" s="1" cm="1">
        <f t="array" ref="P1970">[1]!table_weight[Agility]*(('F+ , F-'!P$2-[1]!tbl_gk[[#This Row],[Agility]])/('F+ , F-'!P$2-'F+ , F-'!P$3))</f>
        <v>4.4464206313917145E-3</v>
      </c>
      <c r="Q1970" s="1" cm="1">
        <f t="array" ref="Q1970">[1]!table_weight[Reactions]*(('F+ , F-'!Q$2-[1]!tbl_gk[[#This Row],[Reactions]])/('F+ , F-'!Q$2-'F+ , F-'!Q$3))</f>
        <v>2.1656964003031903E-3</v>
      </c>
      <c r="R1970" s="1" cm="1">
        <f t="array" ref="R1970">[1]!table_weight[Balance]*(('F+ , F-'!R$2-[1]!tbl_gk[[#This Row],[Balance]])/('F+ , F-'!R$2-'F+ , F-'!R$3))</f>
        <v>2.7318502697702049E-3</v>
      </c>
      <c r="S1970" s="1" cm="1">
        <f t="array" ref="S1970">[1]!table_weight[ShotPower]*(('F+ , F-'!S$2-[1]!tbl_gk[[#This Row],[ShotPower]])/('F+ , F-'!S$2-'F+ , F-'!S$3))</f>
        <v>7.271809864432606E-3</v>
      </c>
      <c r="T1970" s="1" cm="1">
        <f t="array" ref="T1970">[1]!table_weight[Jumping]*(('F+ , F-'!T$2-[1]!tbl_gk[[#This Row],[Jumping]])/('F+ , F-'!T$2-'F+ , F-'!T$3))</f>
        <v>1.2021943727489502E-3</v>
      </c>
      <c r="U1970" s="1" cm="1">
        <f t="array" ref="U1970">[1]!table_weight[Stamina]*(('F+ , F-'!U$2-[1]!tbl_gk[[#This Row],[Stamina]])/('F+ , F-'!U$2-'F+ , F-'!U$3))</f>
        <v>1.7174205324984999E-2</v>
      </c>
      <c r="V1970" s="1" cm="1">
        <f t="array" ref="V1970">[1]!table_weight[Strength]*(('F+ , F-'!V$2-[1]!tbl_gk[[#This Row],[Strength]])/('F+ , F-'!V$2-'F+ , F-'!V$3))</f>
        <v>1.3310009126863375E-2</v>
      </c>
      <c r="W1970" s="1" cm="1">
        <f t="array" ref="W1970">[1]!table_weight[LongShots]*(('F+ , F-'!W$2-[1]!tbl_gk[[#This Row],[LongShots]])/('F+ , F-'!W$2-'F+ , F-'!W$3))</f>
        <v>9.3494698256990638E-3</v>
      </c>
      <c r="X1970" s="1" cm="1">
        <f t="array" ref="X1970">[1]!table_weight[Aggression]*(('F+ , F-'!X$2-[1]!tbl_gk[[#This Row],[Aggression]])/('F+ , F-'!X$2-'F+ , F-'!X$3))</f>
        <v>1.3994523881959207E-2</v>
      </c>
      <c r="Y1970" s="1" cm="1">
        <f t="array" ref="Y1970">[1]!table_weight[Interceptions]*(('F+ , F-'!Y$2-[1]!tbl_gk[[#This Row],[Interceptions]])/('F+ , F-'!Y$2-'F+ , F-'!Y$3))</f>
        <v>1.4543619728865382E-2</v>
      </c>
      <c r="Z1970" s="1" cm="1">
        <f t="array" ref="Z1970">[1]!table_weight[Positioning]*(('F+ , F-'!Z$2-[1]!tbl_gk[[#This Row],[Positioning]])/('F+ , F-'!Z$2-'F+ , F-'!Z$3))</f>
        <v>2.0704458641787279E-3</v>
      </c>
      <c r="AA1970" s="1" cm="1">
        <f t="array" ref="AA1970">[1]!table_weight[Vision]*(('F+ , F-'!AA$2-[1]!tbl_gk[[#This Row],[Vision]])/('F+ , F-'!AA$2-'F+ , F-'!AA$3))</f>
        <v>2.8394686137308535E-2</v>
      </c>
      <c r="AB1970" s="1" cm="1">
        <f t="array" ref="AB1970">[1]!table_weight[Penalties]*(('F+ , F-'!AB$2-[1]!tbl_gk[[#This Row],[Penalties]])/('F+ , F-'!AB$2-'F+ , F-'!AB$3))</f>
        <v>2.427119311369181E-3</v>
      </c>
      <c r="AC1970" s="1" cm="1">
        <f t="array" ref="AC1970">[1]!table_weight[Composure]*(('F+ , F-'!AC$2-[1]!tbl_gk[[#This Row],[Composure]])/('F+ , F-'!AC$2-'F+ , F-'!AC$3))</f>
        <v>1.7613245160360534E-3</v>
      </c>
      <c r="AD1970" s="1" cm="1">
        <f t="array" ref="AD1970">[1]!table_weight[Marking]*(('F+ , F-'!AD$2-[1]!tbl_gk[[#This Row],[Marking]])/('F+ , F-'!AD$2-'F+ , F-'!AD$3))</f>
        <v>1.7352308195021923E-2</v>
      </c>
      <c r="AE1970" s="1" cm="1">
        <f t="array" ref="AE1970">[1]!table_weight[StandingTackle]*(('F+ , F-'!AE$2-[1]!tbl_gk[[#This Row],[StandingTackle]])/('F+ , F-'!AE$2-'F+ , F-'!AE$3))</f>
        <v>2.017517172914032E-2</v>
      </c>
      <c r="AF1970" s="1" cm="1">
        <f t="array" ref="AF1970">[1]!table_weight[SlidingTackle]*(('F+ , F-'!AF$2-[1]!tbl_gk[[#This Row],[SlidingTackle]])/('F+ , F-'!AF$2-'F+ , F-'!AF$3))</f>
        <v>0</v>
      </c>
      <c r="AG1970" s="1" cm="1">
        <f t="array" ref="AG1970">[1]!table_weight[GKDiving]*(('F+ , F-'!AG$2-[1]!tbl_gk[[#This Row],[GKDiving]])/('F+ , F-'!AG$2-'F+ , F-'!AG$3))</f>
        <v>5.8076006490213938E-2</v>
      </c>
      <c r="AH1970" s="1" cm="1">
        <f t="array" ref="AH1970">[1]!table_weight[GKHandling]*(('F+ , F-'!AH$2-[1]!tbl_gk[[#This Row],[GKHandling]])/('F+ , F-'!AH$2-'F+ , F-'!AH$3))</f>
        <v>5.7036282588854605E-2</v>
      </c>
      <c r="AI1970" s="1" cm="1">
        <f t="array" ref="AI1970">[1]!table_weight[GKKicking]*(('F+ , F-'!AI$2-[1]!tbl_gk[[#This Row],[GKKicking]])/('F+ , F-'!AI$2-'F+ , F-'!AI$3))</f>
        <v>3.309400669303314E-2</v>
      </c>
      <c r="AJ1970" s="1" cm="1">
        <f t="array" ref="AJ1970">[1]!table_weight[GKPositioning]*(('F+ , F-'!AJ$2-[1]!tbl_gk[[#This Row],[GKPositioning]])/('F+ , F-'!AJ$2-'F+ , F-'!AJ$3))</f>
        <v>2.0812758886990693E-2</v>
      </c>
      <c r="AK1970" s="1" cm="1">
        <f t="array" ref="AK1970">[1]!table_weight[GKReflexes]*(('F+ , F-'!AK$2-[1]!tbl_gk[[#This Row],[GKReflexes]])/('F+ , F-'!AK$2-'F+ , F-'!AK$3))</f>
        <v>5.64817631747963E-2</v>
      </c>
    </row>
    <row r="1971" spans="1:37" x14ac:dyDescent="0.55000000000000004">
      <c r="A1971" s="8">
        <f>[1]!tbl_gk[[#This Row],[ID]]</f>
        <v>270730</v>
      </c>
      <c r="B1971" s="2" cm="1">
        <f t="array" ref="B1971">[1]!table_weight[ValueEUR]*(('F+ , F-'!B$2-[1]!tbl_gk[[#This Row],[ValueEUR]])/('F+ , F-'!B$2-'F+ , F-'!B$3))</f>
        <v>9.7538055693859437E-5</v>
      </c>
      <c r="C1971" s="2" cm="1">
        <f t="array" ref="C1971">[1]!table_weight[WageEUR]*(('F+ , F-'!C$2-[1]!tbl_gk[[#This Row],[WageEUR]])/('F+ , F-'!C$2-'F+ , F-'!C$3))</f>
        <v>2.3472561185650898E-4</v>
      </c>
      <c r="D1971" s="2" cm="1">
        <f t="array" ref="D1971">[1]!table_weight[Crossing]*(('F+ , F-'!D$2-[1]!tbl_gk[[#This Row],[Crossing]])/('F+ , F-'!D$2-'F+ , F-'!D$3))</f>
        <v>2.6900228972187034E-2</v>
      </c>
      <c r="E1971" s="2" cm="1">
        <f t="array" ref="E1971">[1]!table_weight[Finishing]*(('F+ , F-'!E$2-[1]!tbl_gk[[#This Row],[Finishing]])/('F+ , F-'!E$2-'F+ , F-'!E$3))</f>
        <v>1.7968512321265388E-2</v>
      </c>
      <c r="F1971" s="2" cm="1">
        <f t="array" ref="F1971">[1]!table_weight[HeadingAccuracy]*(('F+ , F-'!F$2-[1]!tbl_gk[[#This Row],[HeadingAccuracy]])/('F+ , F-'!F$2-'F+ , F-'!F$3))</f>
        <v>1.294463632730245E-2</v>
      </c>
      <c r="G1971" s="2" cm="1">
        <f t="array" ref="G1971">[1]!table_weight[ShortPassing]*(('F+ , F-'!G$2-[1]!tbl_gk[[#This Row],[ShortPassing]])/('F+ , F-'!G$2-'F+ , F-'!G$3))</f>
        <v>4.6409239370648142E-2</v>
      </c>
      <c r="H1971" s="2" cm="1">
        <f t="array" ref="H1971">[1]!table_weight[Volleys]*(('F+ , F-'!H$2-[1]!tbl_gk[[#This Row],[Volleys]])/('F+ , F-'!H$2-'F+ , F-'!H$3))</f>
        <v>2.1990449861774069E-3</v>
      </c>
      <c r="I1971" s="2" cm="1">
        <f t="array" ref="I1971">[1]!table_weight[Dribbling]*(('F+ , F-'!I$2-[1]!tbl_gk[[#This Row],[Dribbling]])/('F+ , F-'!I$2-'F+ , F-'!I$3))</f>
        <v>1.7601807988178481E-2</v>
      </c>
      <c r="J1971" s="2" cm="1">
        <f t="array" ref="J1971">[1]!table_weight[Curve]*(('F+ , F-'!J$2-[1]!tbl_gk[[#This Row],[Curve]])/('F+ , F-'!J$2-'F+ , F-'!J$3))</f>
        <v>8.2817834567149896E-3</v>
      </c>
      <c r="K1971" s="2" cm="1">
        <f t="array" ref="K1971">[1]!table_weight[FKAccuracy]*(('F+ , F-'!K$2-[1]!tbl_gk[[#This Row],[FKAccuracy]])/('F+ , F-'!K$2-'F+ , F-'!K$3))</f>
        <v>1.0191664131426815E-2</v>
      </c>
      <c r="L1971" s="2" cm="1">
        <f t="array" ref="L1971">[1]!table_weight[LongPassing]*(('F+ , F-'!L$2-[1]!tbl_gk[[#This Row],[LongPassing]])/('F+ , F-'!L$2-'F+ , F-'!L$3))</f>
        <v>1.8408419402577144E-2</v>
      </c>
      <c r="M1971" s="2" cm="1">
        <f t="array" ref="M1971">[1]!table_weight[BallControl]*(('F+ , F-'!M$2-[1]!tbl_gk[[#This Row],[BallControl]])/('F+ , F-'!M$2-'F+ , F-'!M$3))</f>
        <v>1.5646051545047536E-2</v>
      </c>
      <c r="N1971" s="2" cm="1">
        <f t="array" ref="N1971">[1]!table_weight[Acceleration]*(('F+ , F-'!N$2-[1]!tbl_gk[[#This Row],[Acceleration]])/('F+ , F-'!N$2-'F+ , F-'!N$3))</f>
        <v>7.666565257073309E-3</v>
      </c>
      <c r="O1971" s="2" cm="1">
        <f t="array" ref="O1971">[1]!table_weight[SprintSpeed]*(('F+ , F-'!O$2-[1]!tbl_gk[[#This Row],[SprintSpeed]])/('F+ , F-'!O$2-'F+ , F-'!O$3))</f>
        <v>9.838758746577414E-3</v>
      </c>
      <c r="P1971" s="2" cm="1">
        <f t="array" ref="P1971">[1]!table_weight[Agility]*(('F+ , F-'!P$2-[1]!tbl_gk[[#This Row],[Agility]])/('F+ , F-'!P$2-'F+ , F-'!P$3))</f>
        <v>4.3294095621445646E-3</v>
      </c>
      <c r="Q1971" s="2" cm="1">
        <f t="array" ref="Q1971">[1]!table_weight[Reactions]*(('F+ , F-'!Q$2-[1]!tbl_gk[[#This Row],[Reactions]])/('F+ , F-'!Q$2-'F+ , F-'!Q$3))</f>
        <v>2.4235174003392843E-3</v>
      </c>
      <c r="R1971" s="2" cm="1">
        <f t="array" ref="R1971">[1]!table_weight[Balance]*(('F+ , F-'!R$2-[1]!tbl_gk[[#This Row],[Balance]])/('F+ , F-'!R$2-'F+ , F-'!R$3))</f>
        <v>2.6697627636390639E-3</v>
      </c>
      <c r="S1971" s="2" cm="1">
        <f t="array" ref="S1971">[1]!table_weight[ShotPower]*(('F+ , F-'!S$2-[1]!tbl_gk[[#This Row],[ShotPower]])/('F+ , F-'!S$2-'F+ , F-'!S$3))</f>
        <v>6.7523948741159906E-3</v>
      </c>
      <c r="T1971" s="2" cm="1">
        <f t="array" ref="T1971">[1]!table_weight[Jumping]*(('F+ , F-'!T$2-[1]!tbl_gk[[#This Row],[Jumping]])/('F+ , F-'!T$2-'F+ , F-'!T$3))</f>
        <v>2.91961490524745E-3</v>
      </c>
      <c r="U1971" s="2" cm="1">
        <f t="array" ref="U1971">[1]!table_weight[Stamina]*(('F+ , F-'!U$2-[1]!tbl_gk[[#This Row],[Stamina]])/('F+ , F-'!U$2-'F+ , F-'!U$3))</f>
        <v>6.0109718637447497E-3</v>
      </c>
      <c r="V1971" s="2" cm="1">
        <f t="array" ref="V1971">[1]!table_weight[Strength]*(('F+ , F-'!V$2-[1]!tbl_gk[[#This Row],[Strength]])/('F+ , F-'!V$2-'F+ , F-'!V$3))</f>
        <v>2.3070682486563184E-2</v>
      </c>
      <c r="W1971" s="2" cm="1">
        <f t="array" ref="W1971">[1]!table_weight[LongShots]*(('F+ , F-'!W$2-[1]!tbl_gk[[#This Row],[LongShots]])/('F+ , F-'!W$2-'F+ , F-'!W$3))</f>
        <v>9.3494698256990638E-3</v>
      </c>
      <c r="X1971" s="2" cm="1">
        <f t="array" ref="X1971">[1]!table_weight[Aggression]*(('F+ , F-'!X$2-[1]!tbl_gk[[#This Row],[Aggression]])/('F+ , F-'!X$2-'F+ , F-'!X$3))</f>
        <v>1.3994523881959207E-2</v>
      </c>
      <c r="Y1971" s="2" cm="1">
        <f t="array" ref="Y1971">[1]!table_weight[Interceptions]*(('F+ , F-'!Y$2-[1]!tbl_gk[[#This Row],[Interceptions]])/('F+ , F-'!Y$2-'F+ , F-'!Y$3))</f>
        <v>2.2854259573931314E-2</v>
      </c>
      <c r="Z1971" s="2" cm="1">
        <f t="array" ref="Z1971">[1]!table_weight[Positioning]*(('F+ , F-'!Z$2-[1]!tbl_gk[[#This Row],[Positioning]])/('F+ , F-'!Z$2-'F+ , F-'!Z$3))</f>
        <v>2.0704458641787279E-3</v>
      </c>
      <c r="AA1971" s="2" cm="1">
        <f t="array" ref="AA1971">[1]!table_weight[Vision]*(('F+ , F-'!AA$2-[1]!tbl_gk[[#This Row],[Vision]])/('F+ , F-'!AA$2-'F+ , F-'!AA$3))</f>
        <v>1.9876280296115975E-2</v>
      </c>
      <c r="AB1971" s="2" cm="1">
        <f t="array" ref="AB1971">[1]!table_weight[Penalties]*(('F+ , F-'!AB$2-[1]!tbl_gk[[#This Row],[Penalties]])/('F+ , F-'!AB$2-'F+ , F-'!AB$3))</f>
        <v>2.2313838830329571E-3</v>
      </c>
      <c r="AC1971" s="2" cm="1">
        <f t="array" ref="AC1971">[1]!table_weight[Composure]*(('F+ , F-'!AC$2-[1]!tbl_gk[[#This Row],[Composure]])/('F+ , F-'!AC$2-'F+ , F-'!AC$3))</f>
        <v>1.5478306353044107E-3</v>
      </c>
      <c r="AD1971" s="2" cm="1">
        <f t="array" ref="AD1971">[1]!table_weight[Marking]*(('F+ , F-'!AD$2-[1]!tbl_gk[[#This Row],[Marking]])/('F+ , F-'!AD$2-'F+ , F-'!AD$3))</f>
        <v>3.3127133826860035E-2</v>
      </c>
      <c r="AE1971" s="2" cm="1">
        <f t="array" ref="AE1971">[1]!table_weight[StandingTackle]*(('F+ , F-'!AE$2-[1]!tbl_gk[[#This Row],[StandingTackle]])/('F+ , F-'!AE$2-'F+ , F-'!AE$3))</f>
        <v>2.9141914719869356E-2</v>
      </c>
      <c r="AF1971" s="2" cm="1">
        <f t="array" ref="AF1971">[1]!table_weight[SlidingTackle]*(('F+ , F-'!AF$2-[1]!tbl_gk[[#This Row],[SlidingTackle]])/('F+ , F-'!AF$2-'F+ , F-'!AF$3))</f>
        <v>7.4722858256075263E-3</v>
      </c>
      <c r="AG1971" s="2" cm="1">
        <f t="array" ref="AG1971">[1]!table_weight[GKDiving]*(('F+ , F-'!AG$2-[1]!tbl_gk[[#This Row],[GKDiving]])/('F+ , F-'!AG$2-'F+ , F-'!AG$3))</f>
        <v>5.2951652976371534E-2</v>
      </c>
      <c r="AH1971" s="2" cm="1">
        <f t="array" ref="AH1971">[1]!table_weight[GKHandling]*(('F+ , F-'!AH$2-[1]!tbl_gk[[#This Row],[GKHandling]])/('F+ , F-'!AH$2-'F+ , F-'!AH$3))</f>
        <v>5.168913109614949E-2</v>
      </c>
      <c r="AI1971" s="2" cm="1">
        <f t="array" ref="AI1971">[1]!table_weight[GKKicking]*(('F+ , F-'!AI$2-[1]!tbl_gk[[#This Row],[GKKicking]])/('F+ , F-'!AI$2-'F+ , F-'!AI$3))</f>
        <v>3.1305141466382698E-2</v>
      </c>
      <c r="AJ1971" s="2" cm="1">
        <f t="array" ref="AJ1971">[1]!table_weight[GKPositioning]*(('F+ , F-'!AJ$2-[1]!tbl_gk[[#This Row],[GKPositioning]])/('F+ , F-'!AJ$2-'F+ , F-'!AJ$3))</f>
        <v>2.3335517539959265E-2</v>
      </c>
      <c r="AK1971" s="2" cm="1">
        <f t="array" ref="AK1971">[1]!table_weight[GKReflexes]*(('F+ , F-'!AK$2-[1]!tbl_gk[[#This Row],[GKReflexes]])/('F+ , F-'!AK$2-'F+ , F-'!AK$3))</f>
        <v>5.8303755535273602E-2</v>
      </c>
    </row>
    <row r="1972" spans="1:37" x14ac:dyDescent="0.55000000000000004">
      <c r="A1972" s="7">
        <f>[1]!tbl_gk[[#This Row],[ID]]</f>
        <v>270756</v>
      </c>
      <c r="B1972" s="1" cm="1">
        <f t="array" ref="B1972">[1]!table_weight[ValueEUR]*(('F+ , F-'!B$2-[1]!tbl_gk[[#This Row],[ValueEUR]])/('F+ , F-'!B$2-'F+ , F-'!B$3))</f>
        <v>2.1915196057797529E-5</v>
      </c>
      <c r="C1972" s="1" cm="1">
        <f t="array" ref="C1972">[1]!table_weight[WageEUR]*(('F+ , F-'!C$2-[1]!tbl_gk[[#This Row],[WageEUR]])/('F+ , F-'!C$2-'F+ , F-'!C$3))</f>
        <v>5.4769309433185431E-4</v>
      </c>
      <c r="D1972" s="1" cm="1">
        <f t="array" ref="D1972">[1]!table_weight[Crossing]*(('F+ , F-'!D$2-[1]!tbl_gk[[#This Row],[Crossing]])/('F+ , F-'!D$2-'F+ , F-'!D$3))</f>
        <v>3.81086577105983E-2</v>
      </c>
      <c r="E1972" s="1" cm="1">
        <f t="array" ref="E1972">[1]!table_weight[Finishing]*(('F+ , F-'!E$2-[1]!tbl_gk[[#This Row],[Finishing]])/('F+ , F-'!E$2-'F+ , F-'!E$3))</f>
        <v>1.8966763005780131E-2</v>
      </c>
      <c r="F1972" s="1" cm="1">
        <f t="array" ref="F1972">[1]!table_weight[HeadingAccuracy]*(('F+ , F-'!F$2-[1]!tbl_gk[[#This Row],[HeadingAccuracy]])/('F+ , F-'!F$2-'F+ , F-'!F$3))</f>
        <v>1.1691929585950599E-2</v>
      </c>
      <c r="G1972" s="1" cm="1">
        <f t="array" ref="G1972">[1]!table_weight[ShortPassing]*(('F+ , F-'!G$2-[1]!tbl_gk[[#This Row],[ShortPassing]])/('F+ , F-'!G$2-'F+ , F-'!G$3))</f>
        <v>4.9221920544626818E-2</v>
      </c>
      <c r="H1972" s="1" cm="1">
        <f t="array" ref="H1972">[1]!table_weight[Volleys]*(('F+ , F-'!H$2-[1]!tbl_gk[[#This Row],[Volleys]])/('F+ , F-'!H$2-'F+ , F-'!H$3))</f>
        <v>2.0833057763785961E-3</v>
      </c>
      <c r="I1972" s="1" cm="1">
        <f t="array" ref="I1972">[1]!table_weight[Dribbling]*(('F+ , F-'!I$2-[1]!tbl_gk[[#This Row],[Dribbling]])/('F+ , F-'!I$2-'F+ , F-'!I$3))</f>
        <v>1.9557564431309422E-2</v>
      </c>
      <c r="J1972" s="1" cm="1">
        <f t="array" ref="J1972">[1]!table_weight[Curve]*(('F+ , F-'!J$2-[1]!tbl_gk[[#This Row],[Curve]])/('F+ , F-'!J$2-'F+ , F-'!J$3))</f>
        <v>9.9719433458404991E-3</v>
      </c>
      <c r="K1972" s="1" cm="1">
        <f t="array" ref="K1972">[1]!table_weight[FKAccuracy]*(('F+ , F-'!K$2-[1]!tbl_gk[[#This Row],[FKAccuracy]])/('F+ , F-'!K$2-'F+ , F-'!K$3))</f>
        <v>9.4310921813203358E-3</v>
      </c>
      <c r="L1972" s="1" cm="1">
        <f t="array" ref="L1972">[1]!table_weight[LongPassing]*(('F+ , F-'!L$2-[1]!tbl_gk[[#This Row],[LongPassing]])/('F+ , F-'!L$2-'F+ , F-'!L$3))</f>
        <v>2.1656964003031933E-2</v>
      </c>
      <c r="M1972" s="1" cm="1">
        <f t="array" ref="M1972">[1]!table_weight[BallControl]*(('F+ , F-'!M$2-[1]!tbl_gk[[#This Row],[BallControl]])/('F+ , F-'!M$2-'F+ , F-'!M$3))</f>
        <v>1.5211439002129552E-2</v>
      </c>
      <c r="N1972" s="1" cm="1">
        <f t="array" ref="N1972">[1]!table_weight[Acceleration]*(('F+ , F-'!N$2-[1]!tbl_gk[[#This Row],[Acceleration]])/('F+ , F-'!N$2-'F+ , F-'!N$3))</f>
        <v>9.0194885377333049E-3</v>
      </c>
      <c r="O1972" s="1" cm="1">
        <f t="array" ref="O1972">[1]!table_weight[SprintSpeed]*(('F+ , F-'!O$2-[1]!tbl_gk[[#This Row],[SprintSpeed]])/('F+ , F-'!O$2-'F+ , F-'!O$3))</f>
        <v>1.0963188317614834E-2</v>
      </c>
      <c r="P1972" s="1" cm="1">
        <f t="array" ref="P1972">[1]!table_weight[Agility]*(('F+ , F-'!P$2-[1]!tbl_gk[[#This Row],[Agility]])/('F+ , F-'!P$2-'F+ , F-'!P$3))</f>
        <v>5.1484870468746172E-3</v>
      </c>
      <c r="Q1972" s="1" cm="1">
        <f t="array" ref="Q1972">[1]!table_weight[Reactions]*(('F+ , F-'!Q$2-[1]!tbl_gk[[#This Row],[Reactions]])/('F+ , F-'!Q$2-'F+ , F-'!Q$3))</f>
        <v>2.7844668003898163E-3</v>
      </c>
      <c r="R1972" s="1" cm="1">
        <f t="array" ref="R1972">[1]!table_weight[Balance]*(('F+ , F-'!R$2-[1]!tbl_gk[[#This Row],[Balance]])/('F+ , F-'!R$2-'F+ , F-'!R$3))</f>
        <v>2.4835002452456411E-3</v>
      </c>
      <c r="S1972" s="1" cm="1">
        <f t="array" ref="S1972">[1]!table_weight[ShotPower]*(('F+ , F-'!S$2-[1]!tbl_gk[[#This Row],[ShotPower]])/('F+ , F-'!S$2-'F+ , F-'!S$3))</f>
        <v>7.7912248547492196E-3</v>
      </c>
      <c r="T1972" s="1" cm="1">
        <f t="array" ref="T1972">[1]!table_weight[Jumping]*(('F+ , F-'!T$2-[1]!tbl_gk[[#This Row],[Jumping]])/('F+ , F-'!T$2-'F+ , F-'!T$3))</f>
        <v>4.4652933844961011E-3</v>
      </c>
      <c r="U1972" s="1" cm="1">
        <f t="array" ref="U1972">[1]!table_weight[Stamina]*(('F+ , F-'!U$2-[1]!tbl_gk[[#This Row],[Stamina]])/('F+ , F-'!U$2-'F+ , F-'!U$3))</f>
        <v>1.7174205324984999E-2</v>
      </c>
      <c r="V1972" s="1" cm="1">
        <f t="array" ref="V1972">[1]!table_weight[Strength]*(('F+ , F-'!V$2-[1]!tbl_gk[[#This Row],[Strength]])/('F+ , F-'!V$2-'F+ , F-'!V$3))</f>
        <v>2.4845350370144969E-2</v>
      </c>
      <c r="W1972" s="1" cm="1">
        <f t="array" ref="W1972">[1]!table_weight[LongShots]*(('F+ , F-'!W$2-[1]!tbl_gk[[#This Row],[LongShots]])/('F+ , F-'!W$2-'F+ , F-'!W$3))</f>
        <v>9.6091773208573719E-3</v>
      </c>
      <c r="X1972" s="1" cm="1">
        <f t="array" ref="X1972">[1]!table_weight[Aggression]*(('F+ , F-'!X$2-[1]!tbl_gk[[#This Row],[Aggression]])/('F+ , F-'!X$2-'F+ , F-'!X$3))</f>
        <v>1.642835412229994E-2</v>
      </c>
      <c r="Y1972" s="1" cm="1">
        <f t="array" ref="Y1972">[1]!table_weight[Interceptions]*(('F+ , F-'!Y$2-[1]!tbl_gk[[#This Row],[Interceptions]])/('F+ , F-'!Y$2-'F+ , F-'!Y$3))</f>
        <v>2.6317026176042119E-2</v>
      </c>
      <c r="Z1972" s="1" cm="1">
        <f t="array" ref="Z1972">[1]!table_weight[Positioning]*(('F+ , F-'!Z$2-[1]!tbl_gk[[#This Row],[Positioning]])/('F+ , F-'!Z$2-'F+ , F-'!Z$3))</f>
        <v>2.3662238447756888E-3</v>
      </c>
      <c r="AA1972" s="1" cm="1">
        <f t="array" ref="AA1972">[1]!table_weight[Vision]*(('F+ , F-'!AA$2-[1]!tbl_gk[[#This Row],[Vision]])/('F+ , F-'!AA$2-'F+ , F-'!AA$3))</f>
        <v>2.200588175641412E-2</v>
      </c>
      <c r="AB1972" s="1" cm="1">
        <f t="array" ref="AB1972">[1]!table_weight[Penalties]*(('F+ , F-'!AB$2-[1]!tbl_gk[[#This Row],[Penalties]])/('F+ , F-'!AB$2-'F+ , F-'!AB$3))</f>
        <v>2.2705309687002014E-3</v>
      </c>
      <c r="AC1972" s="1" cm="1">
        <f t="array" ref="AC1972">[1]!table_weight[Composure]*(('F+ , F-'!AC$2-[1]!tbl_gk[[#This Row],[Composure]])/('F+ , F-'!AC$2-'F+ , F-'!AC$3))</f>
        <v>1.9214449265847853E-3</v>
      </c>
      <c r="AD1972" s="1" cm="1">
        <f t="array" ref="AD1972">[1]!table_weight[Marking]*(('F+ , F-'!AD$2-[1]!tbl_gk[[#This Row],[Marking]])/('F+ , F-'!AD$2-'F+ , F-'!AD$3))</f>
        <v>3.7859581516411465E-2</v>
      </c>
      <c r="AE1972" s="1" cm="1">
        <f t="array" ref="AE1972">[1]!table_weight[StandingTackle]*(('F+ , F-'!AE$2-[1]!tbl_gk[[#This Row],[StandingTackle]])/('F+ , F-'!AE$2-'F+ , F-'!AE$3))</f>
        <v>2.6900228972187096E-2</v>
      </c>
      <c r="AF1972" s="1" cm="1">
        <f t="array" ref="AF1972">[1]!table_weight[SlidingTackle]*(('F+ , F-'!AF$2-[1]!tbl_gk[[#This Row],[SlidingTackle]])/('F+ , F-'!AF$2-'F+ , F-'!AF$3))</f>
        <v>1.120842873841129E-2</v>
      </c>
      <c r="AG1972" s="1" cm="1">
        <f t="array" ref="AG1972">[1]!table_weight[GKDiving]*(('F+ , F-'!AG$2-[1]!tbl_gk[[#This Row],[GKDiving]])/('F+ , F-'!AG$2-'F+ , F-'!AG$3))</f>
        <v>5.8076006490213938E-2</v>
      </c>
      <c r="AH1972" s="1" cm="1">
        <f t="array" ref="AH1972">[1]!table_weight[GKHandling]*(('F+ , F-'!AH$2-[1]!tbl_gk[[#This Row],[GKHandling]])/('F+ , F-'!AH$2-'F+ , F-'!AH$3))</f>
        <v>6.5948201743363147E-2</v>
      </c>
      <c r="AI1972" s="1" cm="1">
        <f t="array" ref="AI1972">[1]!table_weight[GKKicking]*(('F+ , F-'!AI$2-[1]!tbl_gk[[#This Row],[GKKicking]])/('F+ , F-'!AI$2-'F+ , F-'!AI$3))</f>
        <v>3.57773045330088E-2</v>
      </c>
      <c r="AJ1972" s="1" cm="1">
        <f t="array" ref="AJ1972">[1]!table_weight[GKPositioning]*(('F+ , F-'!AJ$2-[1]!tbl_gk[[#This Row],[GKPositioning]])/('F+ , F-'!AJ$2-'F+ , F-'!AJ$3))</f>
        <v>2.7750345182654259E-2</v>
      </c>
      <c r="AK1972" s="1" cm="1">
        <f t="array" ref="AK1972">[1]!table_weight[GKReflexes]*(('F+ , F-'!AK$2-[1]!tbl_gk[[#This Row],[GKReflexes]])/('F+ , F-'!AK$2-'F+ , F-'!AK$3))</f>
        <v>7.8345671500523906E-2</v>
      </c>
    </row>
    <row r="1973" spans="1:37" x14ac:dyDescent="0.55000000000000004">
      <c r="A1973" s="8">
        <f>[1]!tbl_gk[[#This Row],[ID]]</f>
        <v>270757</v>
      </c>
      <c r="B1973" s="2" cm="1">
        <f t="array" ref="B1973">[1]!table_weight[ValueEUR]*(('F+ , F-'!B$2-[1]!tbl_gk[[#This Row],[ValueEUR]])/('F+ , F-'!B$2-'F+ , F-'!B$3))</f>
        <v>8.210481903343863E-5</v>
      </c>
      <c r="C1973" s="2" cm="1">
        <f t="array" ref="C1973">[1]!table_weight[WageEUR]*(('F+ , F-'!C$2-[1]!tbl_gk[[#This Row],[WageEUR]])/('F+ , F-'!C$2-'F+ , F-'!C$3))</f>
        <v>0</v>
      </c>
      <c r="D1973" s="2" cm="1">
        <f t="array" ref="D1973">[1]!table_weight[Crossing]*(('F+ , F-'!D$2-[1]!tbl_gk[[#This Row],[Crossing]])/('F+ , F-'!D$2-'F+ , F-'!D$3))</f>
        <v>3.81086577105983E-2</v>
      </c>
      <c r="E1973" s="2" cm="1">
        <f t="array" ref="E1973">[1]!table_weight[Finishing]*(('F+ , F-'!E$2-[1]!tbl_gk[[#This Row],[Finishing]])/('F+ , F-'!E$2-'F+ , F-'!E$3))</f>
        <v>2.1961515059324362E-2</v>
      </c>
      <c r="F1973" s="2" cm="1">
        <f t="array" ref="F1973">[1]!table_weight[HeadingAccuracy]*(('F+ , F-'!F$2-[1]!tbl_gk[[#This Row],[HeadingAccuracy]])/('F+ , F-'!F$2-'F+ , F-'!F$3))</f>
        <v>1.210949849973455E-2</v>
      </c>
      <c r="G1973" s="2" cm="1">
        <f t="array" ref="G1973">[1]!table_weight[ShortPassing]*(('F+ , F-'!G$2-[1]!tbl_gk[[#This Row],[ShortPassing]])/('F+ , F-'!G$2-'F+ , F-'!G$3))</f>
        <v>6.4691667001509537E-2</v>
      </c>
      <c r="H1973" s="2" cm="1">
        <f t="array" ref="H1973">[1]!table_weight[Volleys]*(('F+ , F-'!H$2-[1]!tbl_gk[[#This Row],[Volleys]])/('F+ , F-'!H$2-'F+ , F-'!H$3))</f>
        <v>2.0833057763785961E-3</v>
      </c>
      <c r="I1973" s="2" cm="1">
        <f t="array" ref="I1973">[1]!table_weight[Dribbling]*(('F+ , F-'!I$2-[1]!tbl_gk[[#This Row],[Dribbling]])/('F+ , F-'!I$2-'F+ , F-'!I$3))</f>
        <v>2.3469077317571304E-2</v>
      </c>
      <c r="J1973" s="2" cm="1">
        <f t="array" ref="J1973">[1]!table_weight[Curve]*(('F+ , F-'!J$2-[1]!tbl_gk[[#This Row],[Curve]])/('F+ , F-'!J$2-'F+ , F-'!J$3))</f>
        <v>9.295879390190295E-3</v>
      </c>
      <c r="K1973" s="2" cm="1">
        <f t="array" ref="K1973">[1]!table_weight[FKAccuracy]*(('F+ , F-'!K$2-[1]!tbl_gk[[#This Row],[FKAccuracy]])/('F+ , F-'!K$2-'F+ , F-'!K$3))</f>
        <v>9.5832065713416324E-3</v>
      </c>
      <c r="L1973" s="2" cm="1">
        <f t="array" ref="L1973">[1]!table_weight[LongPassing]*(('F+ , F-'!L$2-[1]!tbl_gk[[#This Row],[LongPassing]])/('F+ , F-'!L$2-'F+ , F-'!L$3))</f>
        <v>2.0574115802880336E-2</v>
      </c>
      <c r="M1973" s="2" cm="1">
        <f t="array" ref="M1973">[1]!table_weight[BallControl]*(('F+ , F-'!M$2-[1]!tbl_gk[[#This Row],[BallControl]])/('F+ , F-'!M$2-'F+ , F-'!M$3))</f>
        <v>1.3038376287539614E-2</v>
      </c>
      <c r="N1973" s="2" cm="1">
        <f t="array" ref="N1973">[1]!table_weight[Acceleration]*(('F+ , F-'!N$2-[1]!tbl_gk[[#This Row],[Acceleration]])/('F+ , F-'!N$2-'F+ , F-'!N$3))</f>
        <v>7.2155908301866443E-3</v>
      </c>
      <c r="O1973" s="2" cm="1">
        <f t="array" ref="O1973">[1]!table_weight[SprintSpeed]*(('F+ , F-'!O$2-[1]!tbl_gk[[#This Row],[SprintSpeed]])/('F+ , F-'!O$2-'F+ , F-'!O$3))</f>
        <v>1.0963188317614834E-2</v>
      </c>
      <c r="P1973" s="2" cm="1">
        <f t="array" ref="P1973">[1]!table_weight[Agility]*(('F+ , F-'!P$2-[1]!tbl_gk[[#This Row],[Agility]])/('F+ , F-'!P$2-'F+ , F-'!P$3))</f>
        <v>4.5634317006388652E-3</v>
      </c>
      <c r="Q1973" s="2" cm="1">
        <f t="array" ref="Q1973">[1]!table_weight[Reactions]*(('F+ , F-'!Q$2-[1]!tbl_gk[[#This Row],[Reactions]])/('F+ , F-'!Q$2-'F+ , F-'!Q$3))</f>
        <v>2.3203890003248469E-3</v>
      </c>
      <c r="R1973" s="2" cm="1">
        <f t="array" ref="R1973">[1]!table_weight[Balance]*(('F+ , F-'!R$2-[1]!tbl_gk[[#This Row],[Balance]])/('F+ , F-'!R$2-'F+ , F-'!R$3))</f>
        <v>1.9247126900653719E-3</v>
      </c>
      <c r="S1973" s="2" cm="1">
        <f t="array" ref="S1973">[1]!table_weight[ShotPower]*(('F+ , F-'!S$2-[1]!tbl_gk[[#This Row],[ShotPower]])/('F+ , F-'!S$2-'F+ , F-'!S$3))</f>
        <v>9.0897623305407575E-3</v>
      </c>
      <c r="T1973" s="2" cm="1">
        <f t="array" ref="T1973">[1]!table_weight[Jumping]*(('F+ , F-'!T$2-[1]!tbl_gk[[#This Row],[Jumping]])/('F+ , F-'!T$2-'F+ , F-'!T$3))</f>
        <v>2.1467756656231253E-3</v>
      </c>
      <c r="U1973" s="2" cm="1">
        <f t="array" ref="U1973">[1]!table_weight[Stamina]*(('F+ , F-'!U$2-[1]!tbl_gk[[#This Row],[Stamina]])/('F+ , F-'!U$2-'F+ , F-'!U$3))</f>
        <v>2.3185177188729752E-2</v>
      </c>
      <c r="V1973" s="2" cm="1">
        <f t="array" ref="V1973">[1]!table_weight[Strength]*(('F+ , F-'!V$2-[1]!tbl_gk[[#This Row],[Strength]])/('F+ , F-'!V$2-'F+ , F-'!V$3))</f>
        <v>2.1296014602981403E-2</v>
      </c>
      <c r="W1973" s="2" cm="1">
        <f t="array" ref="W1973">[1]!table_weight[LongShots]*(('F+ , F-'!W$2-[1]!tbl_gk[[#This Row],[LongShots]])/('F+ , F-'!W$2-'F+ , F-'!W$3))</f>
        <v>9.3494698256990638E-3</v>
      </c>
      <c r="X1973" s="2" cm="1">
        <f t="array" ref="X1973">[1]!table_weight[Aggression]*(('F+ , F-'!X$2-[1]!tbl_gk[[#This Row],[Aggression]])/('F+ , F-'!X$2-'F+ , F-'!X$3))</f>
        <v>1.7036811682385123E-2</v>
      </c>
      <c r="Y1973" s="2" cm="1">
        <f t="array" ref="Y1973">[1]!table_weight[Interceptions]*(('F+ , F-'!Y$2-[1]!tbl_gk[[#This Row],[Interceptions]])/('F+ , F-'!Y$2-'F+ , F-'!Y$3))</f>
        <v>2.4239366214775633E-2</v>
      </c>
      <c r="Z1973" s="2" cm="1">
        <f t="array" ref="Z1973">[1]!table_weight[Positioning]*(('F+ , F-'!Z$2-[1]!tbl_gk[[#This Row],[Positioning]])/('F+ , F-'!Z$2-'F+ , F-'!Z$3))</f>
        <v>2.3662238447756888E-3</v>
      </c>
      <c r="AA1973" s="2" cm="1">
        <f t="array" ref="AA1973">[1]!table_weight[Vision]*(('F+ , F-'!AA$2-[1]!tbl_gk[[#This Row],[Vision]])/('F+ , F-'!AA$2-'F+ , F-'!AA$3))</f>
        <v>2.9814420444173963E-2</v>
      </c>
      <c r="AB1973" s="2" cm="1">
        <f t="array" ref="AB1973">[1]!table_weight[Penalties]*(('F+ , F-'!AB$2-[1]!tbl_gk[[#This Row],[Penalties]])/('F+ , F-'!AB$2-'F+ , F-'!AB$3))</f>
        <v>2.153089711698467E-3</v>
      </c>
      <c r="AC1973" s="2" cm="1">
        <f t="array" ref="AC1973">[1]!table_weight[Composure]*(('F+ , F-'!AC$2-[1]!tbl_gk[[#This Row],[Composure]])/('F+ , F-'!AC$2-'F+ , F-'!AC$3))</f>
        <v>2.0281918669506067E-3</v>
      </c>
      <c r="AD1973" s="2" cm="1">
        <f t="array" ref="AD1973">[1]!table_weight[Marking]*(('F+ , F-'!AD$2-[1]!tbl_gk[[#This Row],[Marking]])/('F+ , F-'!AD$2-'F+ , F-'!AD$3))</f>
        <v>3.9437064079595283E-2</v>
      </c>
      <c r="AE1973" s="2" cm="1">
        <f t="array" ref="AE1973">[1]!table_weight[StandingTackle]*(('F+ , F-'!AE$2-[1]!tbl_gk[[#This Row],[StandingTackle]])/('F+ , F-'!AE$2-'F+ , F-'!AE$3))</f>
        <v>3.1383600467551613E-2</v>
      </c>
      <c r="AF1973" s="2" cm="1">
        <f t="array" ref="AF1973">[1]!table_weight[SlidingTackle]*(('F+ , F-'!AF$2-[1]!tbl_gk[[#This Row],[SlidingTackle]])/('F+ , F-'!AF$2-'F+ , F-'!AF$3))</f>
        <v>8.2195144081682794E-3</v>
      </c>
      <c r="AG1973" s="2" cm="1">
        <f t="array" ref="AG1973">[1]!table_weight[GKDiving]*(('F+ , F-'!AG$2-[1]!tbl_gk[[#This Row],[GKDiving]])/('F+ , F-'!AG$2-'F+ , F-'!AG$3))</f>
        <v>6.1492242166108872E-2</v>
      </c>
      <c r="AH1973" s="2" cm="1">
        <f t="array" ref="AH1973">[1]!table_weight[GKHandling]*(('F+ , F-'!AH$2-[1]!tbl_gk[[#This Row],[GKHandling]])/('F+ , F-'!AH$2-'F+ , F-'!AH$3))</f>
        <v>6.0601050250658012E-2</v>
      </c>
      <c r="AI1973" s="2" cm="1">
        <f t="array" ref="AI1973">[1]!table_weight[GKKicking]*(('F+ , F-'!AI$2-[1]!tbl_gk[[#This Row],[GKKicking]])/('F+ , F-'!AI$2-'F+ , F-'!AI$3))</f>
        <v>4.2038332826285336E-2</v>
      </c>
      <c r="AJ1973" s="2" cm="1">
        <f t="array" ref="AJ1973">[1]!table_weight[GKPositioning]*(('F+ , F-'!AJ$2-[1]!tbl_gk[[#This Row],[GKPositioning]])/('F+ , F-'!AJ$2-'F+ , F-'!AJ$3))</f>
        <v>2.3966207203201407E-2</v>
      </c>
      <c r="AK1973" s="2" cm="1">
        <f t="array" ref="AK1973">[1]!table_weight[GKReflexes]*(('F+ , F-'!AK$2-[1]!tbl_gk[[#This Row],[GKReflexes]])/('F+ , F-'!AK$2-'F+ , F-'!AK$3))</f>
        <v>7.2879694419091992E-2</v>
      </c>
    </row>
    <row r="1974" spans="1:37" x14ac:dyDescent="0.55000000000000004">
      <c r="A1974" s="7">
        <f>[1]!tbl_gk[[#This Row],[ID]]</f>
        <v>270763</v>
      </c>
      <c r="B1974" s="1" cm="1">
        <f t="array" ref="B1974">[1]!table_weight[ValueEUR]*(('F+ , F-'!B$2-[1]!tbl_gk[[#This Row],[ValueEUR]])/('F+ , F-'!B$2-'F+ , F-'!B$3))</f>
        <v>6.5128258706975768E-5</v>
      </c>
      <c r="C1974" s="1" cm="1">
        <f t="array" ref="C1974">[1]!table_weight[WageEUR]*(('F+ , F-'!C$2-[1]!tbl_gk[[#This Row],[WageEUR]])/('F+ , F-'!C$2-'F+ , F-'!C$3))</f>
        <v>0</v>
      </c>
      <c r="D1974" s="1" cm="1">
        <f t="array" ref="D1974">[1]!table_weight[Crossing]*(('F+ , F-'!D$2-[1]!tbl_gk[[#This Row],[Crossing]])/('F+ , F-'!D$2-'F+ , F-'!D$3))</f>
        <v>3.6987814836757178E-2</v>
      </c>
      <c r="E1974" s="1" cm="1">
        <f t="array" ref="E1974">[1]!table_weight[Finishing]*(('F+ , F-'!E$2-[1]!tbl_gk[[#This Row],[Finishing]])/('F+ , F-'!E$2-'F+ , F-'!E$3))</f>
        <v>2.1961515059324362E-2</v>
      </c>
      <c r="F1974" s="1" cm="1">
        <f t="array" ref="F1974">[1]!table_weight[HeadingAccuracy]*(('F+ , F-'!F$2-[1]!tbl_gk[[#This Row],[HeadingAccuracy]])/('F+ , F-'!F$2-'F+ , F-'!F$3))</f>
        <v>1.1274360672166649E-2</v>
      </c>
      <c r="G1974" s="1" cm="1">
        <f t="array" ref="G1974">[1]!table_weight[ShortPassing]*(('F+ , F-'!G$2-[1]!tbl_gk[[#This Row],[ShortPassing]])/('F+ , F-'!G$2-'F+ , F-'!G$3))</f>
        <v>5.484728289258417E-2</v>
      </c>
      <c r="H1974" s="1" cm="1">
        <f t="array" ref="H1974">[1]!table_weight[Volleys]*(('F+ , F-'!H$2-[1]!tbl_gk[[#This Row],[Volleys]])/('F+ , F-'!H$2-'F+ , F-'!H$3))</f>
        <v>2.4305234057750281E-3</v>
      </c>
      <c r="I1974" s="1" cm="1">
        <f t="array" ref="I1974">[1]!table_weight[Dribbling]*(('F+ , F-'!I$2-[1]!tbl_gk[[#This Row],[Dribbling]])/('F+ , F-'!I$2-'F+ , F-'!I$3))</f>
        <v>2.0535442652874894E-2</v>
      </c>
      <c r="J1974" s="1" cm="1">
        <f t="array" ref="J1974">[1]!table_weight[Curve]*(('F+ , F-'!J$2-[1]!tbl_gk[[#This Row],[Curve]])/('F+ , F-'!J$2-'F+ , F-'!J$3))</f>
        <v>9.6339113680153961E-3</v>
      </c>
      <c r="K1974" s="1" cm="1">
        <f t="array" ref="K1974">[1]!table_weight[FKAccuracy]*(('F+ , F-'!K$2-[1]!tbl_gk[[#This Row],[FKAccuracy]])/('F+ , F-'!K$2-'F+ , F-'!K$3))</f>
        <v>9.2789777912990392E-3</v>
      </c>
      <c r="L1974" s="1" cm="1">
        <f t="array" ref="L1974">[1]!table_weight[LongPassing]*(('F+ , F-'!L$2-[1]!tbl_gk[[#This Row],[LongPassing]])/('F+ , F-'!L$2-'F+ , F-'!L$3))</f>
        <v>2.4905508603486726E-2</v>
      </c>
      <c r="M1974" s="1" cm="1">
        <f t="array" ref="M1974">[1]!table_weight[BallControl]*(('F+ , F-'!M$2-[1]!tbl_gk[[#This Row],[BallControl]])/('F+ , F-'!M$2-'F+ , F-'!M$3))</f>
        <v>1.5211439002129552E-2</v>
      </c>
      <c r="N1974" s="1" cm="1">
        <f t="array" ref="N1974">[1]!table_weight[Acceleration]*(('F+ , F-'!N$2-[1]!tbl_gk[[#This Row],[Acceleration]])/('F+ , F-'!N$2-'F+ , F-'!N$3))</f>
        <v>8.7940013242899726E-3</v>
      </c>
      <c r="O1974" s="1" cm="1">
        <f t="array" ref="O1974">[1]!table_weight[SprintSpeed]*(('F+ , F-'!O$2-[1]!tbl_gk[[#This Row],[SprintSpeed]])/('F+ , F-'!O$2-'F+ , F-'!O$3))</f>
        <v>8.995436568299351E-3</v>
      </c>
      <c r="P1974" s="1" cm="1">
        <f t="array" ref="P1974">[1]!table_weight[Agility]*(('F+ , F-'!P$2-[1]!tbl_gk[[#This Row],[Agility]])/('F+ , F-'!P$2-'F+ , F-'!P$3))</f>
        <v>5.4995202546160686E-3</v>
      </c>
      <c r="Q1974" s="1" cm="1">
        <f t="array" ref="Q1974">[1]!table_weight[Reactions]*(('F+ , F-'!Q$2-[1]!tbl_gk[[#This Row],[Reactions]])/('F+ , F-'!Q$2-'F+ , F-'!Q$3))</f>
        <v>2.5782100003609409E-3</v>
      </c>
      <c r="R1974" s="1" cm="1">
        <f t="array" ref="R1974">[1]!table_weight[Balance]*(('F+ , F-'!R$2-[1]!tbl_gk[[#This Row],[Balance]])/('F+ , F-'!R$2-'F+ , F-'!R$3))</f>
        <v>2.6697627636390639E-3</v>
      </c>
      <c r="S1974" s="1" cm="1">
        <f t="array" ref="S1974">[1]!table_weight[ShotPower]*(('F+ , F-'!S$2-[1]!tbl_gk[[#This Row],[ShotPower]])/('F+ , F-'!S$2-'F+ , F-'!S$3))</f>
        <v>7.0121023692742987E-3</v>
      </c>
      <c r="T1974" s="1" cm="1">
        <f t="array" ref="T1974">[1]!table_weight[Jumping]*(('F+ , F-'!T$2-[1]!tbl_gk[[#This Row],[Jumping]])/('F+ , F-'!T$2-'F+ , F-'!T$3))</f>
        <v>4.4652933844961011E-3</v>
      </c>
      <c r="U1974" s="1" cm="1">
        <f t="array" ref="U1974">[1]!table_weight[Stamina]*(('F+ , F-'!U$2-[1]!tbl_gk[[#This Row],[Stamina]])/('F+ , F-'!U$2-'F+ , F-'!U$3))</f>
        <v>2.1467756656231247E-2</v>
      </c>
      <c r="V1974" s="1" cm="1">
        <f t="array" ref="V1974">[1]!table_weight[Strength]*(('F+ , F-'!V$2-[1]!tbl_gk[[#This Row],[Strength]])/('F+ , F-'!V$2-'F+ , F-'!V$3))</f>
        <v>2.662001825372675E-2</v>
      </c>
      <c r="W1974" s="1" cm="1">
        <f t="array" ref="W1974">[1]!table_weight[LongShots]*(('F+ , F-'!W$2-[1]!tbl_gk[[#This Row],[LongShots]])/('F+ , F-'!W$2-'F+ , F-'!W$3))</f>
        <v>9.86888481601568E-3</v>
      </c>
      <c r="X1974" s="1" cm="1">
        <f t="array" ref="X1974">[1]!table_weight[Aggression]*(('F+ , F-'!X$2-[1]!tbl_gk[[#This Row],[Aggression]])/('F+ , F-'!X$2-'F+ , F-'!X$3))</f>
        <v>1.0952236081533291E-2</v>
      </c>
      <c r="Y1974" s="1" cm="1">
        <f t="array" ref="Y1974">[1]!table_weight[Interceptions]*(('F+ , F-'!Y$2-[1]!tbl_gk[[#This Row],[Interceptions]])/('F+ , F-'!Y$2-'F+ , F-'!Y$3))</f>
        <v>2.3546812894353474E-2</v>
      </c>
      <c r="Z1974" s="1" cm="1">
        <f t="array" ref="Z1974">[1]!table_weight[Positioning]*(('F+ , F-'!Z$2-[1]!tbl_gk[[#This Row],[Positioning]])/('F+ , F-'!Z$2-'F+ , F-'!Z$3))</f>
        <v>1.7746678835817667E-3</v>
      </c>
      <c r="AA1974" s="1" cm="1">
        <f t="array" ref="AA1974">[1]!table_weight[Vision]*(('F+ , F-'!AA$2-[1]!tbl_gk[[#This Row],[Vision]])/('F+ , F-'!AA$2-'F+ , F-'!AA$3))</f>
        <v>3.4073623364770246E-2</v>
      </c>
      <c r="AB1974" s="1" cm="1">
        <f t="array" ref="AB1974">[1]!table_weight[Penalties]*(('F+ , F-'!AB$2-[1]!tbl_gk[[#This Row],[Penalties]])/('F+ , F-'!AB$2-'F+ , F-'!AB$3))</f>
        <v>2.3096780543674466E-3</v>
      </c>
      <c r="AC1974" s="1" cm="1">
        <f t="array" ref="AC1974">[1]!table_weight[Composure]*(('F+ , F-'!AC$2-[1]!tbl_gk[[#This Row],[Composure]])/('F+ , F-'!AC$2-'F+ , F-'!AC$3))</f>
        <v>2.6153000389626249E-3</v>
      </c>
      <c r="AD1974" s="1" cm="1">
        <f t="array" ref="AD1974">[1]!table_weight[Marking]*(('F+ , F-'!AD$2-[1]!tbl_gk[[#This Row],[Marking]])/('F+ , F-'!AD$2-'F+ , F-'!AD$3))</f>
        <v>3.4704616390043845E-2</v>
      </c>
      <c r="AE1974" s="1" cm="1">
        <f t="array" ref="AE1974">[1]!table_weight[StandingTackle]*(('F+ , F-'!AE$2-[1]!tbl_gk[[#This Row],[StandingTackle]])/('F+ , F-'!AE$2-'F+ , F-'!AE$3))</f>
        <v>2.9141914719869356E-2</v>
      </c>
      <c r="AF1974" s="1" cm="1">
        <f t="array" ref="AF1974">[1]!table_weight[SlidingTackle]*(('F+ , F-'!AF$2-[1]!tbl_gk[[#This Row],[SlidingTackle]])/('F+ , F-'!AF$2-'F+ , F-'!AF$3))</f>
        <v>8.2195144081682794E-3</v>
      </c>
      <c r="AG1974" s="1" cm="1">
        <f t="array" ref="AG1974">[1]!table_weight[GKDiving]*(('F+ , F-'!AG$2-[1]!tbl_gk[[#This Row],[GKDiving]])/('F+ , F-'!AG$2-'F+ , F-'!AG$3))</f>
        <v>5.4659770814318998E-2</v>
      </c>
      <c r="AH1974" s="1" cm="1">
        <f t="array" ref="AH1974">[1]!table_weight[GKHandling]*(('F+ , F-'!AH$2-[1]!tbl_gk[[#This Row],[GKHandling]])/('F+ , F-'!AH$2-'F+ , F-'!AH$3))</f>
        <v>6.416581791246144E-2</v>
      </c>
      <c r="AI1974" s="1" cm="1">
        <f t="array" ref="AI1974">[1]!table_weight[GKKicking]*(('F+ , F-'!AI$2-[1]!tbl_gk[[#This Row],[GKKicking]])/('F+ , F-'!AI$2-'F+ , F-'!AI$3))</f>
        <v>3.2199574079707916E-2</v>
      </c>
      <c r="AJ1974" s="1" cm="1">
        <f t="array" ref="AJ1974">[1]!table_weight[GKPositioning]*(('F+ , F-'!AJ$2-[1]!tbl_gk[[#This Row],[GKPositioning]])/('F+ , F-'!AJ$2-'F+ , F-'!AJ$3))</f>
        <v>2.5227586529685691E-2</v>
      </c>
      <c r="AK1974" s="1" cm="1">
        <f t="array" ref="AK1974">[1]!table_weight[GKReflexes]*(('F+ , F-'!AK$2-[1]!tbl_gk[[#This Row],[GKReflexes]])/('F+ , F-'!AK$2-'F+ , F-'!AK$3))</f>
        <v>6.7413717337660092E-2</v>
      </c>
    </row>
    <row r="1975" spans="1:37" x14ac:dyDescent="0.55000000000000004">
      <c r="A1975" s="8">
        <f>[1]!tbl_gk[[#This Row],[ID]]</f>
        <v>270893</v>
      </c>
      <c r="B1975" s="2" cm="1">
        <f t="array" ref="B1975">[1]!table_weight[ValueEUR]*(('F+ , F-'!B$2-[1]!tbl_gk[[#This Row],[ValueEUR]])/('F+ , F-'!B$2-'F+ , F-'!B$3))</f>
        <v>4.6608374714470808E-5</v>
      </c>
      <c r="C1975" s="2" cm="1">
        <f t="array" ref="C1975">[1]!table_weight[WageEUR]*(('F+ , F-'!C$2-[1]!tbl_gk[[#This Row],[WageEUR]])/('F+ , F-'!C$2-'F+ , F-'!C$3))</f>
        <v>0</v>
      </c>
      <c r="D1975" s="2" cm="1">
        <f t="array" ref="D1975">[1]!table_weight[Crossing]*(('F+ , F-'!D$2-[1]!tbl_gk[[#This Row],[Crossing]])/('F+ , F-'!D$2-'F+ , F-'!D$3))</f>
        <v>3.6987814836757178E-2</v>
      </c>
      <c r="E1975" s="2" cm="1">
        <f t="array" ref="E1975">[1]!table_weight[Finishing]*(('F+ , F-'!E$2-[1]!tbl_gk[[#This Row],[Finishing]])/('F+ , F-'!E$2-'F+ , F-'!E$3))</f>
        <v>2.1961515059324362E-2</v>
      </c>
      <c r="F1975" s="2" cm="1">
        <f t="array" ref="F1975">[1]!table_weight[HeadingAccuracy]*(('F+ , F-'!F$2-[1]!tbl_gk[[#This Row],[HeadingAccuracy]])/('F+ , F-'!F$2-'F+ , F-'!F$3))</f>
        <v>1.1691929585950599E-2</v>
      </c>
      <c r="G1975" s="2" cm="1">
        <f t="array" ref="G1975">[1]!table_weight[ShortPassing]*(('F+ , F-'!G$2-[1]!tbl_gk[[#This Row],[ShortPassing]])/('F+ , F-'!G$2-'F+ , F-'!G$3))</f>
        <v>6.3285326414520199E-2</v>
      </c>
      <c r="H1975" s="2" cm="1">
        <f t="array" ref="H1975">[1]!table_weight[Volleys]*(('F+ , F-'!H$2-[1]!tbl_gk[[#This Row],[Volleys]])/('F+ , F-'!H$2-'F+ , F-'!H$3))</f>
        <v>1.851827356780974E-3</v>
      </c>
      <c r="I1975" s="2" cm="1">
        <f t="array" ref="I1975">[1]!table_weight[Dribbling]*(('F+ , F-'!I$2-[1]!tbl_gk[[#This Row],[Dribbling]])/('F+ , F-'!I$2-'F+ , F-'!I$3))</f>
        <v>1.9557564431309422E-2</v>
      </c>
      <c r="J1975" s="2" cm="1">
        <f t="array" ref="J1975">[1]!table_weight[Curve]*(('F+ , F-'!J$2-[1]!tbl_gk[[#This Row],[Curve]])/('F+ , F-'!J$2-'F+ , F-'!J$3))</f>
        <v>9.8029273569279467E-3</v>
      </c>
      <c r="K1975" s="2" cm="1">
        <f t="array" ref="K1975">[1]!table_weight[FKAccuracy]*(('F+ , F-'!K$2-[1]!tbl_gk[[#This Row],[FKAccuracy]])/('F+ , F-'!K$2-'F+ , F-'!K$3))</f>
        <v>9.4310921813203358E-3</v>
      </c>
      <c r="L1975" s="2" cm="1">
        <f t="array" ref="L1975">[1]!table_weight[LongPassing]*(('F+ , F-'!L$2-[1]!tbl_gk[[#This Row],[LongPassing]])/('F+ , F-'!L$2-'F+ , F-'!L$3))</f>
        <v>2.5988356803638323E-2</v>
      </c>
      <c r="M1975" s="2" cm="1">
        <f t="array" ref="M1975">[1]!table_weight[BallControl]*(('F+ , F-'!M$2-[1]!tbl_gk[[#This Row],[BallControl]])/('F+ , F-'!M$2-'F+ , F-'!M$3))</f>
        <v>1.3472988830457604E-2</v>
      </c>
      <c r="N1975" s="2" cm="1">
        <f t="array" ref="N1975">[1]!table_weight[Acceleration]*(('F+ , F-'!N$2-[1]!tbl_gk[[#This Row],[Acceleration]])/('F+ , F-'!N$2-'F+ , F-'!N$3))</f>
        <v>9.0194885377333049E-3</v>
      </c>
      <c r="O1975" s="2" cm="1">
        <f t="array" ref="O1975">[1]!table_weight[SprintSpeed]*(('F+ , F-'!O$2-[1]!tbl_gk[[#This Row],[SprintSpeed]])/('F+ , F-'!O$2-'F+ , F-'!O$3))</f>
        <v>1.0682080924855479E-2</v>
      </c>
      <c r="P1975" s="2" cm="1">
        <f t="array" ref="P1975">[1]!table_weight[Agility]*(('F+ , F-'!P$2-[1]!tbl_gk[[#This Row],[Agility]])/('F+ , F-'!P$2-'F+ , F-'!P$3))</f>
        <v>4.9144649083803166E-3</v>
      </c>
      <c r="Q1975" s="2" cm="1">
        <f t="array" ref="Q1975">[1]!table_weight[Reactions]*(('F+ , F-'!Q$2-[1]!tbl_gk[[#This Row],[Reactions]])/('F+ , F-'!Q$2-'F+ , F-'!Q$3))</f>
        <v>2.3203890003248469E-3</v>
      </c>
      <c r="R1975" s="2" cm="1">
        <f t="array" ref="R1975">[1]!table_weight[Balance]*(('F+ , F-'!R$2-[1]!tbl_gk[[#This Row],[Balance]])/('F+ , F-'!R$2-'F+ , F-'!R$3))</f>
        <v>1.4280126410162438E-3</v>
      </c>
      <c r="S1975" s="2" cm="1">
        <f t="array" ref="S1975">[1]!table_weight[ShotPower]*(('F+ , F-'!S$2-[1]!tbl_gk[[#This Row],[ShotPower]])/('F+ , F-'!S$2-'F+ , F-'!S$3))</f>
        <v>7.5315173595909123E-3</v>
      </c>
      <c r="T1975" s="2" cm="1">
        <f t="array" ref="T1975">[1]!table_weight[Jumping]*(('F+ , F-'!T$2-[1]!tbl_gk[[#This Row],[Jumping]])/('F+ , F-'!T$2-'F+ , F-'!T$3))</f>
        <v>1.8891625857483504E-3</v>
      </c>
      <c r="U1975" s="2" cm="1">
        <f t="array" ref="U1975">[1]!table_weight[Stamina]*(('F+ , F-'!U$2-[1]!tbl_gk[[#This Row],[Stamina]])/('F+ , F-'!U$2-'F+ , F-'!U$3))</f>
        <v>1.5456784792486501E-2</v>
      </c>
      <c r="V1975" s="2" cm="1">
        <f t="array" ref="V1975">[1]!table_weight[Strength]*(('F+ , F-'!V$2-[1]!tbl_gk[[#This Row],[Strength]])/('F+ , F-'!V$2-'F+ , F-'!V$3))</f>
        <v>3.9042693438799229E-2</v>
      </c>
      <c r="W1975" s="2" cm="1">
        <f t="array" ref="W1975">[1]!table_weight[LongShots]*(('F+ , F-'!W$2-[1]!tbl_gk[[#This Row],[LongShots]])/('F+ , F-'!W$2-'F+ , F-'!W$3))</f>
        <v>9.3494698256990638E-3</v>
      </c>
      <c r="X1975" s="2" cm="1">
        <f t="array" ref="X1975">[1]!table_weight[Aggression]*(('F+ , F-'!X$2-[1]!tbl_gk[[#This Row],[Aggression]])/('F+ , F-'!X$2-'F+ , F-'!X$3))</f>
        <v>1.3386066321874024E-2</v>
      </c>
      <c r="Y1975" s="2" cm="1">
        <f t="array" ref="Y1975">[1]!table_weight[Interceptions]*(('F+ , F-'!Y$2-[1]!tbl_gk[[#This Row],[Interceptions]])/('F+ , F-'!Y$2-'F+ , F-'!Y$3))</f>
        <v>2.5624472855619959E-2</v>
      </c>
      <c r="Z1975" s="2" cm="1">
        <f t="array" ref="Z1975">[1]!table_weight[Positioning]*(('F+ , F-'!Z$2-[1]!tbl_gk[[#This Row],[Positioning]])/('F+ , F-'!Z$2-'F+ , F-'!Z$3))</f>
        <v>2.2183348544772088E-3</v>
      </c>
      <c r="AA1975" s="2" cm="1">
        <f t="array" ref="AA1975">[1]!table_weight[Vision]*(('F+ , F-'!AA$2-[1]!tbl_gk[[#This Row],[Vision]])/('F+ , F-'!AA$2-'F+ , F-'!AA$3))</f>
        <v>3.2653889057904818E-2</v>
      </c>
      <c r="AB1975" s="2" cm="1">
        <f t="array" ref="AB1975">[1]!table_weight[Penalties]*(('F+ , F-'!AB$2-[1]!tbl_gk[[#This Row],[Penalties]])/('F+ , F-'!AB$2-'F+ , F-'!AB$3))</f>
        <v>2.3879722257019362E-3</v>
      </c>
      <c r="AC1975" s="2" cm="1">
        <f t="array" ref="AC1975">[1]!table_weight[Composure]*(('F+ , F-'!AC$2-[1]!tbl_gk[[#This Row],[Composure]])/('F+ , F-'!AC$2-'F+ , F-'!AC$3))</f>
        <v>1.6545775756702319E-3</v>
      </c>
      <c r="AD1975" s="2" cm="1">
        <f t="array" ref="AD1975">[1]!table_weight[Marking]*(('F+ , F-'!AD$2-[1]!tbl_gk[[#This Row],[Marking]])/('F+ , F-'!AD$2-'F+ , F-'!AD$3))</f>
        <v>3.6282098953227655E-2</v>
      </c>
      <c r="AE1975" s="2" cm="1">
        <f t="array" ref="AE1975">[1]!table_weight[StandingTackle]*(('F+ , F-'!AE$2-[1]!tbl_gk[[#This Row],[StandingTackle]])/('F+ , F-'!AE$2-'F+ , F-'!AE$3))</f>
        <v>3.1383600467551613E-2</v>
      </c>
      <c r="AF1975" s="2" cm="1">
        <f t="array" ref="AF1975">[1]!table_weight[SlidingTackle]*(('F+ , F-'!AF$2-[1]!tbl_gk[[#This Row],[SlidingTackle]])/('F+ , F-'!AF$2-'F+ , F-'!AF$3))</f>
        <v>1.1955657320972042E-2</v>
      </c>
      <c r="AG1975" s="2" cm="1">
        <f t="array" ref="AG1975">[1]!table_weight[GKDiving]*(('F+ , F-'!AG$2-[1]!tbl_gk[[#This Row],[GKDiving]])/('F+ , F-'!AG$2-'F+ , F-'!AG$3))</f>
        <v>6.4908477842003806E-2</v>
      </c>
      <c r="AH1975" s="2" cm="1">
        <f t="array" ref="AH1975">[1]!table_weight[GKHandling]*(('F+ , F-'!AH$2-[1]!tbl_gk[[#This Row],[GKHandling]])/('F+ , F-'!AH$2-'F+ , F-'!AH$3))</f>
        <v>7.1295353236068254E-2</v>
      </c>
      <c r="AI1975" s="2" cm="1">
        <f t="array" ref="AI1975">[1]!table_weight[GKKicking]*(('F+ , F-'!AI$2-[1]!tbl_gk[[#This Row],[GKKicking]])/('F+ , F-'!AI$2-'F+ , F-'!AI$3))</f>
        <v>3.3988439306358358E-2</v>
      </c>
      <c r="AJ1975" s="2" cm="1">
        <f t="array" ref="AJ1975">[1]!table_weight[GKPositioning]*(('F+ , F-'!AJ$2-[1]!tbl_gk[[#This Row],[GKPositioning]])/('F+ , F-'!AJ$2-'F+ , F-'!AJ$3))</f>
        <v>2.5858276192927833E-2</v>
      </c>
      <c r="AK1975" s="2" cm="1">
        <f t="array" ref="AK1975">[1]!table_weight[GKReflexes]*(('F+ , F-'!AK$2-[1]!tbl_gk[[#This Row],[GKReflexes]])/('F+ , F-'!AK$2-'F+ , F-'!AK$3))</f>
        <v>6.1947740256228193E-2</v>
      </c>
    </row>
    <row r="1976" spans="1:37" x14ac:dyDescent="0.55000000000000004">
      <c r="A1976" s="7">
        <f>[1]!tbl_gk[[#This Row],[ID]]</f>
        <v>270918</v>
      </c>
      <c r="B1976" s="1" cm="1">
        <f t="array" ref="B1976">[1]!table_weight[ValueEUR]*(('F+ , F-'!B$2-[1]!tbl_gk[[#This Row],[ValueEUR]])/('F+ , F-'!B$2-'F+ , F-'!B$3))</f>
        <v>7.4388200703228241E-5</v>
      </c>
      <c r="C1976" s="1" cm="1">
        <f t="array" ref="C1976">[1]!table_weight[WageEUR]*(('F+ , F-'!C$2-[1]!tbl_gk[[#This Row],[WageEUR]])/('F+ , F-'!C$2-'F+ , F-'!C$3))</f>
        <v>0</v>
      </c>
      <c r="D1976" s="1" cm="1">
        <f t="array" ref="D1976">[1]!table_weight[Crossing]*(('F+ , F-'!D$2-[1]!tbl_gk[[#This Row],[Crossing]])/('F+ , F-'!D$2-'F+ , F-'!D$3))</f>
        <v>3.2504443341392672E-2</v>
      </c>
      <c r="E1976" s="1" cm="1">
        <f t="array" ref="E1976">[1]!table_weight[Finishing]*(('F+ , F-'!E$2-[1]!tbl_gk[[#This Row],[Finishing]])/('F+ , F-'!E$2-'F+ , F-'!E$3))</f>
        <v>1.8966763005780131E-2</v>
      </c>
      <c r="F1976" s="1" cm="1">
        <f t="array" ref="F1976">[1]!table_weight[HeadingAccuracy]*(('F+ , F-'!F$2-[1]!tbl_gk[[#This Row],[HeadingAccuracy]])/('F+ , F-'!F$2-'F+ , F-'!F$3))</f>
        <v>1.25270674135185E-2</v>
      </c>
      <c r="G1976" s="1" cm="1">
        <f t="array" ref="G1976">[1]!table_weight[ShortPassing]*(('F+ , F-'!G$2-[1]!tbl_gk[[#This Row],[ShortPassing]])/('F+ , F-'!G$2-'F+ , F-'!G$3))</f>
        <v>5.3440942305594832E-2</v>
      </c>
      <c r="H1976" s="1" cm="1">
        <f t="array" ref="H1976">[1]!table_weight[Volleys]*(('F+ , F-'!H$2-[1]!tbl_gk[[#This Row],[Volleys]])/('F+ , F-'!H$2-'F+ , F-'!H$3))</f>
        <v>1.9675665665797848E-3</v>
      </c>
      <c r="I1976" s="1" cm="1">
        <f t="array" ref="I1976">[1]!table_weight[Dribbling]*(('F+ , F-'!I$2-[1]!tbl_gk[[#This Row],[Dribbling]])/('F+ , F-'!I$2-'F+ , F-'!I$3))</f>
        <v>2.0535442652874894E-2</v>
      </c>
      <c r="J1976" s="1" cm="1">
        <f t="array" ref="J1976">[1]!table_weight[Curve]*(('F+ , F-'!J$2-[1]!tbl_gk[[#This Row],[Curve]])/('F+ , F-'!J$2-'F+ , F-'!J$3))</f>
        <v>9.1268634012777444E-3</v>
      </c>
      <c r="K1976" s="1" cm="1">
        <f t="array" ref="K1976">[1]!table_weight[FKAccuracy]*(('F+ , F-'!K$2-[1]!tbl_gk[[#This Row],[FKAccuracy]])/('F+ , F-'!K$2-'F+ , F-'!K$3))</f>
        <v>9.2789777912990392E-3</v>
      </c>
      <c r="L1976" s="1" cm="1">
        <f t="array" ref="L1976">[1]!table_weight[LongPassing]*(('F+ , F-'!L$2-[1]!tbl_gk[[#This Row],[LongPassing]])/('F+ , F-'!L$2-'F+ , F-'!L$3))</f>
        <v>2.2739812203183531E-2</v>
      </c>
      <c r="M1976" s="1" cm="1">
        <f t="array" ref="M1976">[1]!table_weight[BallControl]*(('F+ , F-'!M$2-[1]!tbl_gk[[#This Row],[BallControl]])/('F+ , F-'!M$2-'F+ , F-'!M$3))</f>
        <v>1.4776826459211564E-2</v>
      </c>
      <c r="N1976" s="1" cm="1">
        <f t="array" ref="N1976">[1]!table_weight[Acceleration]*(('F+ , F-'!N$2-[1]!tbl_gk[[#This Row],[Acceleration]])/('F+ , F-'!N$2-'F+ , F-'!N$3))</f>
        <v>7.4410780436299775E-3</v>
      </c>
      <c r="O1976" s="1" cm="1">
        <f t="array" ref="O1976">[1]!table_weight[SprintSpeed]*(('F+ , F-'!O$2-[1]!tbl_gk[[#This Row],[SprintSpeed]])/('F+ , F-'!O$2-'F+ , F-'!O$3))</f>
        <v>9.838758746577414E-3</v>
      </c>
      <c r="P1976" s="1" cm="1">
        <f t="array" ref="P1976">[1]!table_weight[Agility]*(('F+ , F-'!P$2-[1]!tbl_gk[[#This Row],[Agility]])/('F+ , F-'!P$2-'F+ , F-'!P$3))</f>
        <v>4.5634317006388652E-3</v>
      </c>
      <c r="Q1976" s="1" cm="1">
        <f t="array" ref="Q1976">[1]!table_weight[Reactions]*(('F+ , F-'!Q$2-[1]!tbl_gk[[#This Row],[Reactions]])/('F+ , F-'!Q$2-'F+ , F-'!Q$3))</f>
        <v>2.2688248003176282E-3</v>
      </c>
      <c r="R1976" s="1" cm="1">
        <f t="array" ref="R1976">[1]!table_weight[Balance]*(('F+ , F-'!R$2-[1]!tbl_gk[[#This Row],[Balance]])/('F+ , F-'!R$2-'F+ , F-'!R$3))</f>
        <v>1.1796626164916795E-3</v>
      </c>
      <c r="S1976" s="1" cm="1">
        <f t="array" ref="S1976">[1]!table_weight[ShotPower]*(('F+ , F-'!S$2-[1]!tbl_gk[[#This Row],[ShotPower]])/('F+ , F-'!S$2-'F+ , F-'!S$3))</f>
        <v>8.0509323499075268E-3</v>
      </c>
      <c r="T1976" s="1" cm="1">
        <f t="array" ref="T1976">[1]!table_weight[Jumping]*(('F+ , F-'!T$2-[1]!tbl_gk[[#This Row],[Jumping]])/('F+ , F-'!T$2-'F+ , F-'!T$3))</f>
        <v>2.5761307987477505E-3</v>
      </c>
      <c r="U1976" s="1" cm="1">
        <f t="array" ref="U1976">[1]!table_weight[Stamina]*(('F+ , F-'!U$2-[1]!tbl_gk[[#This Row],[Stamina]])/('F+ , F-'!U$2-'F+ , F-'!U$3))</f>
        <v>2.57613079874775E-2</v>
      </c>
      <c r="V1976" s="1" cm="1">
        <f t="array" ref="V1976">[1]!table_weight[Strength]*(('F+ , F-'!V$2-[1]!tbl_gk[[#This Row],[Strength]])/('F+ , F-'!V$2-'F+ , F-'!V$3))</f>
        <v>3.1944021904472097E-2</v>
      </c>
      <c r="W1976" s="1" cm="1">
        <f t="array" ref="W1976">[1]!table_weight[LongShots]*(('F+ , F-'!W$2-[1]!tbl_gk[[#This Row],[LongShots]])/('F+ , F-'!W$2-'F+ , F-'!W$3))</f>
        <v>1.0128592311173986E-2</v>
      </c>
      <c r="X1976" s="1" cm="1">
        <f t="array" ref="X1976">[1]!table_weight[Aggression]*(('F+ , F-'!X$2-[1]!tbl_gk[[#This Row],[Aggression]])/('F+ , F-'!X$2-'F+ , F-'!X$3))</f>
        <v>1.2169151201703659E-2</v>
      </c>
      <c r="Y1976" s="1" cm="1">
        <f t="array" ref="Y1976">[1]!table_weight[Interceptions]*(('F+ , F-'!Y$2-[1]!tbl_gk[[#This Row],[Interceptions]])/('F+ , F-'!Y$2-'F+ , F-'!Y$3))</f>
        <v>2.0776599612664828E-2</v>
      </c>
      <c r="Z1976" s="1" cm="1">
        <f t="array" ref="Z1976">[1]!table_weight[Positioning]*(('F+ , F-'!Z$2-[1]!tbl_gk[[#This Row],[Positioning]])/('F+ , F-'!Z$2-'F+ , F-'!Z$3))</f>
        <v>1.4788899029848058E-3</v>
      </c>
      <c r="AA1976" s="1" cm="1">
        <f t="array" ref="AA1976">[1]!table_weight[Vision]*(('F+ , F-'!AA$2-[1]!tbl_gk[[#This Row],[Vision]])/('F+ , F-'!AA$2-'F+ , F-'!AA$3))</f>
        <v>2.8394686137308535E-2</v>
      </c>
      <c r="AB1976" s="1" cm="1">
        <f t="array" ref="AB1976">[1]!table_weight[Penalties]*(('F+ , F-'!AB$2-[1]!tbl_gk[[#This Row],[Penalties]])/('F+ , F-'!AB$2-'F+ , F-'!AB$3))</f>
        <v>2.3096780543674466E-3</v>
      </c>
      <c r="AC1976" s="1" cm="1">
        <f t="array" ref="AC1976">[1]!table_weight[Composure]*(('F+ , F-'!AC$2-[1]!tbl_gk[[#This Row],[Composure]])/('F+ , F-'!AC$2-'F+ , F-'!AC$3))</f>
        <v>2.401806158230982E-3</v>
      </c>
      <c r="AD1976" s="1" cm="1">
        <f t="array" ref="AD1976">[1]!table_weight[Marking]*(('F+ , F-'!AD$2-[1]!tbl_gk[[#This Row],[Marking]])/('F+ , F-'!AD$2-'F+ , F-'!AD$3))</f>
        <v>3.1549651263676225E-2</v>
      </c>
      <c r="AE1976" s="1" cm="1">
        <f t="array" ref="AE1976">[1]!table_weight[StandingTackle]*(('F+ , F-'!AE$2-[1]!tbl_gk[[#This Row],[StandingTackle]])/('F+ , F-'!AE$2-'F+ , F-'!AE$3))</f>
        <v>3.1383600467551613E-2</v>
      </c>
      <c r="AF1976" s="1" cm="1">
        <f t="array" ref="AF1976">[1]!table_weight[SlidingTackle]*(('F+ , F-'!AF$2-[1]!tbl_gk[[#This Row],[SlidingTackle]])/('F+ , F-'!AF$2-'F+ , F-'!AF$3))</f>
        <v>9.7139715732897855E-3</v>
      </c>
      <c r="AG1976" s="1" cm="1">
        <f t="array" ref="AG1976">[1]!table_weight[GKDiving]*(('F+ , F-'!AG$2-[1]!tbl_gk[[#This Row],[GKDiving]])/('F+ , F-'!AG$2-'F+ , F-'!AG$3))</f>
        <v>5.9784124328161402E-2</v>
      </c>
      <c r="AH1976" s="1" cm="1">
        <f t="array" ref="AH1976">[1]!table_weight[GKHandling]*(('F+ , F-'!AH$2-[1]!tbl_gk[[#This Row],[GKHandling]])/('F+ , F-'!AH$2-'F+ , F-'!AH$3))</f>
        <v>6.773058557426484E-2</v>
      </c>
      <c r="AI1976" s="1" cm="1">
        <f t="array" ref="AI1976">[1]!table_weight[GKKicking]*(('F+ , F-'!AI$2-[1]!tbl_gk[[#This Row],[GKKicking]])/('F+ , F-'!AI$2-'F+ , F-'!AI$3))</f>
        <v>3.6671737146334017E-2</v>
      </c>
      <c r="AJ1976" s="1" cm="1">
        <f t="array" ref="AJ1976">[1]!table_weight[GKPositioning]*(('F+ , F-'!AJ$2-[1]!tbl_gk[[#This Row],[GKPositioning]])/('F+ , F-'!AJ$2-'F+ , F-'!AJ$3))</f>
        <v>2.3966207203201407E-2</v>
      </c>
      <c r="AK1976" s="1" cm="1">
        <f t="array" ref="AK1976">[1]!table_weight[GKReflexes]*(('F+ , F-'!AK$2-[1]!tbl_gk[[#This Row],[GKReflexes]])/('F+ , F-'!AK$2-'F+ , F-'!AK$3))</f>
        <v>6.3769732616705502E-2</v>
      </c>
    </row>
    <row r="1977" spans="1:37" x14ac:dyDescent="0.55000000000000004">
      <c r="A1977" s="8">
        <f>[1]!tbl_gk[[#This Row],[ID]]</f>
        <v>270921</v>
      </c>
      <c r="B1977" s="2" cm="1">
        <f t="array" ref="B1977">[1]!table_weight[ValueEUR]*(('F+ , F-'!B$2-[1]!tbl_gk[[#This Row],[ValueEUR]])/('F+ , F-'!B$2-'F+ , F-'!B$3))</f>
        <v>6.2041611374891601E-5</v>
      </c>
      <c r="C1977" s="2" cm="1">
        <f t="array" ref="C1977">[1]!table_weight[WageEUR]*(('F+ , F-'!C$2-[1]!tbl_gk[[#This Row],[WageEUR]])/('F+ , F-'!C$2-'F+ , F-'!C$3))</f>
        <v>0</v>
      </c>
      <c r="D1977" s="2" cm="1">
        <f t="array" ref="D1977">[1]!table_weight[Crossing]*(('F+ , F-'!D$2-[1]!tbl_gk[[#This Row],[Crossing]])/('F+ , F-'!D$2-'F+ , F-'!D$3))</f>
        <v>3.3625286215233793E-2</v>
      </c>
      <c r="E1977" s="2" cm="1">
        <f t="array" ref="E1977">[1]!table_weight[Finishing]*(('F+ , F-'!E$2-[1]!tbl_gk[[#This Row],[Finishing]])/('F+ , F-'!E$2-'F+ , F-'!E$3))</f>
        <v>1.7968512321265388E-2</v>
      </c>
      <c r="F1977" s="2" cm="1">
        <f t="array" ref="F1977">[1]!table_weight[HeadingAccuracy]*(('F+ , F-'!F$2-[1]!tbl_gk[[#This Row],[HeadingAccuracy]])/('F+ , F-'!F$2-'F+ , F-'!F$3))</f>
        <v>1.1274360672166649E-2</v>
      </c>
      <c r="G1977" s="2" cm="1">
        <f t="array" ref="G1977">[1]!table_weight[ShortPassing]*(('F+ , F-'!G$2-[1]!tbl_gk[[#This Row],[ShortPassing]])/('F+ , F-'!G$2-'F+ , F-'!G$3))</f>
        <v>6.1878985827530868E-2</v>
      </c>
      <c r="H1977" s="2" cm="1">
        <f t="array" ref="H1977">[1]!table_weight[Volleys]*(('F+ , F-'!H$2-[1]!tbl_gk[[#This Row],[Volleys]])/('F+ , F-'!H$2-'F+ , F-'!H$3))</f>
        <v>2.3147841959762173E-3</v>
      </c>
      <c r="I1977" s="2" cm="1">
        <f t="array" ref="I1977">[1]!table_weight[Dribbling]*(('F+ , F-'!I$2-[1]!tbl_gk[[#This Row],[Dribbling]])/('F+ , F-'!I$2-'F+ , F-'!I$3))</f>
        <v>2.5424833760702249E-2</v>
      </c>
      <c r="J1977" s="2" cm="1">
        <f t="array" ref="J1977">[1]!table_weight[Curve]*(('F+ , F-'!J$2-[1]!tbl_gk[[#This Row],[Curve]])/('F+ , F-'!J$2-'F+ , F-'!J$3))</f>
        <v>9.8029273569279467E-3</v>
      </c>
      <c r="K1977" s="2" cm="1">
        <f t="array" ref="K1977">[1]!table_weight[FKAccuracy]*(('F+ , F-'!K$2-[1]!tbl_gk[[#This Row],[FKAccuracy]])/('F+ , F-'!K$2-'F+ , F-'!K$3))</f>
        <v>9.2789777912990392E-3</v>
      </c>
      <c r="L1977" s="2" cm="1">
        <f t="array" ref="L1977">[1]!table_weight[LongPassing]*(('F+ , F-'!L$2-[1]!tbl_gk[[#This Row],[LongPassing]])/('F+ , F-'!L$2-'F+ , F-'!L$3))</f>
        <v>2.8695477304017315E-2</v>
      </c>
      <c r="M1977" s="2" cm="1">
        <f t="array" ref="M1977">[1]!table_weight[BallControl]*(('F+ , F-'!M$2-[1]!tbl_gk[[#This Row],[BallControl]])/('F+ , F-'!M$2-'F+ , F-'!M$3))</f>
        <v>1.3038376287539614E-2</v>
      </c>
      <c r="N1977" s="2" cm="1">
        <f t="array" ref="N1977">[1]!table_weight[Acceleration]*(('F+ , F-'!N$2-[1]!tbl_gk[[#This Row],[Acceleration]])/('F+ , F-'!N$2-'F+ , F-'!N$3))</f>
        <v>7.8920524705166431E-3</v>
      </c>
      <c r="O1977" s="2" cm="1">
        <f t="array" ref="O1977">[1]!table_weight[SprintSpeed]*(('F+ , F-'!O$2-[1]!tbl_gk[[#This Row],[SprintSpeed]])/('F+ , F-'!O$2-'F+ , F-'!O$3))</f>
        <v>9.5576513538180603E-3</v>
      </c>
      <c r="P1977" s="2" cm="1">
        <f t="array" ref="P1977">[1]!table_weight[Agility]*(('F+ , F-'!P$2-[1]!tbl_gk[[#This Row],[Agility]])/('F+ , F-'!P$2-'F+ , F-'!P$3))</f>
        <v>4.5634317006388652E-3</v>
      </c>
      <c r="Q1977" s="2" cm="1">
        <f t="array" ref="Q1977">[1]!table_weight[Reactions]*(('F+ , F-'!Q$2-[1]!tbl_gk[[#This Row],[Reactions]])/('F+ , F-'!Q$2-'F+ , F-'!Q$3))</f>
        <v>2.4750816003465035E-3</v>
      </c>
      <c r="R1977" s="2" cm="1">
        <f t="array" ref="R1977">[1]!table_weight[Balance]*(('F+ , F-'!R$2-[1]!tbl_gk[[#This Row],[Balance]])/('F+ , F-'!R$2-'F+ , F-'!R$3))</f>
        <v>2.1730627145899362E-3</v>
      </c>
      <c r="S1977" s="2" cm="1">
        <f t="array" ref="S1977">[1]!table_weight[ShotPower]*(('F+ , F-'!S$2-[1]!tbl_gk[[#This Row],[ShotPower]])/('F+ , F-'!S$2-'F+ , F-'!S$3))</f>
        <v>7.7912248547492196E-3</v>
      </c>
      <c r="T1977" s="2" cm="1">
        <f t="array" ref="T1977">[1]!table_weight[Jumping]*(('F+ , F-'!T$2-[1]!tbl_gk[[#This Row],[Jumping]])/('F+ , F-'!T$2-'F+ , F-'!T$3))</f>
        <v>2.2326466922480506E-3</v>
      </c>
      <c r="U1977" s="2" cm="1">
        <f t="array" ref="U1977">[1]!table_weight[Stamina]*(('F+ , F-'!U$2-[1]!tbl_gk[[#This Row],[Stamina]])/('F+ , F-'!U$2-'F+ , F-'!U$3))</f>
        <v>1.88916258574835E-2</v>
      </c>
      <c r="V1977" s="2" cm="1">
        <f t="array" ref="V1977">[1]!table_weight[Strength]*(('F+ , F-'!V$2-[1]!tbl_gk[[#This Row],[Strength]])/('F+ , F-'!V$2-'F+ , F-'!V$3))</f>
        <v>2.7507352195517646E-2</v>
      </c>
      <c r="W1977" s="2" cm="1">
        <f t="array" ref="W1977">[1]!table_weight[LongShots]*(('F+ , F-'!W$2-[1]!tbl_gk[[#This Row],[LongShots]])/('F+ , F-'!W$2-'F+ , F-'!W$3))</f>
        <v>9.6091773208573719E-3</v>
      </c>
      <c r="X1977" s="2" cm="1">
        <f t="array" ref="X1977">[1]!table_weight[Aggression]*(('F+ , F-'!X$2-[1]!tbl_gk[[#This Row],[Aggression]])/('F+ , F-'!X$2-'F+ , F-'!X$3))</f>
        <v>1.1560693641618476E-2</v>
      </c>
      <c r="Y1977" s="2" cm="1">
        <f t="array" ref="Y1977">[1]!table_weight[Interceptions]*(('F+ , F-'!Y$2-[1]!tbl_gk[[#This Row],[Interceptions]])/('F+ , F-'!Y$2-'F+ , F-'!Y$3))</f>
        <v>2.6317026176042119E-2</v>
      </c>
      <c r="Z1977" s="2" cm="1">
        <f t="array" ref="Z1977">[1]!table_weight[Positioning]*(('F+ , F-'!Z$2-[1]!tbl_gk[[#This Row],[Positioning]])/('F+ , F-'!Z$2-'F+ , F-'!Z$3))</f>
        <v>2.3662238447756888E-3</v>
      </c>
      <c r="AA1977" s="2" cm="1">
        <f t="array" ref="AA1977">[1]!table_weight[Vision]*(('F+ , F-'!AA$2-[1]!tbl_gk[[#This Row],[Vision]])/('F+ , F-'!AA$2-'F+ , F-'!AA$3))</f>
        <v>3.1234154751039387E-2</v>
      </c>
      <c r="AB1977" s="2" cm="1">
        <f t="array" ref="AB1977">[1]!table_weight[Penalties]*(('F+ , F-'!AB$2-[1]!tbl_gk[[#This Row],[Penalties]])/('F+ , F-'!AB$2-'F+ , F-'!AB$3))</f>
        <v>2.2313838830329571E-3</v>
      </c>
      <c r="AC1977" s="2" cm="1">
        <f t="array" ref="AC1977">[1]!table_weight[Composure]*(('F+ , F-'!AC$2-[1]!tbl_gk[[#This Row],[Composure]])/('F+ , F-'!AC$2-'F+ , F-'!AC$3))</f>
        <v>2.2416857476822497E-3</v>
      </c>
      <c r="AD1977" s="2" cm="1">
        <f t="array" ref="AD1977">[1]!table_weight[Marking]*(('F+ , F-'!AD$2-[1]!tbl_gk[[#This Row],[Marking]])/('F+ , F-'!AD$2-'F+ , F-'!AD$3))</f>
        <v>3.3127133826860035E-2</v>
      </c>
      <c r="AE1977" s="2" cm="1">
        <f t="array" ref="AE1977">[1]!table_weight[StandingTackle]*(('F+ , F-'!AE$2-[1]!tbl_gk[[#This Row],[StandingTackle]])/('F+ , F-'!AE$2-'F+ , F-'!AE$3))</f>
        <v>3.362528621523387E-2</v>
      </c>
      <c r="AF1977" s="2" cm="1">
        <f t="array" ref="AF1977">[1]!table_weight[SlidingTackle]*(('F+ , F-'!AF$2-[1]!tbl_gk[[#This Row],[SlidingTackle]])/('F+ , F-'!AF$2-'F+ , F-'!AF$3))</f>
        <v>1.120842873841129E-2</v>
      </c>
      <c r="AG1977" s="2" cm="1">
        <f t="array" ref="AG1977">[1]!table_weight[GKDiving]*(('F+ , F-'!AG$2-[1]!tbl_gk[[#This Row],[GKDiving]])/('F+ , F-'!AG$2-'F+ , F-'!AG$3))</f>
        <v>5.9784124328161402E-2</v>
      </c>
      <c r="AH1977" s="2" cm="1">
        <f t="array" ref="AH1977">[1]!table_weight[GKHandling]*(('F+ , F-'!AH$2-[1]!tbl_gk[[#This Row],[GKHandling]])/('F+ , F-'!AH$2-'F+ , F-'!AH$3))</f>
        <v>6.9512969405166547E-2</v>
      </c>
      <c r="AI1977" s="2" cm="1">
        <f t="array" ref="AI1977">[1]!table_weight[GKKicking]*(('F+ , F-'!AI$2-[1]!tbl_gk[[#This Row],[GKKicking]])/('F+ , F-'!AI$2-'F+ , F-'!AI$3))</f>
        <v>3.57773045330088E-2</v>
      </c>
      <c r="AJ1977" s="2" cm="1">
        <f t="array" ref="AJ1977">[1]!table_weight[GKPositioning]*(('F+ , F-'!AJ$2-[1]!tbl_gk[[#This Row],[GKPositioning]])/('F+ , F-'!AJ$2-'F+ , F-'!AJ$3))</f>
        <v>2.3335517539959265E-2</v>
      </c>
      <c r="AK1977" s="2" cm="1">
        <f t="array" ref="AK1977">[1]!table_weight[GKReflexes]*(('F+ , F-'!AK$2-[1]!tbl_gk[[#This Row],[GKReflexes]])/('F+ , F-'!AK$2-'F+ , F-'!AK$3))</f>
        <v>6.9235709698137402E-2</v>
      </c>
    </row>
    <row r="1978" spans="1:37" x14ac:dyDescent="0.55000000000000004">
      <c r="A1978" s="7">
        <f>[1]!tbl_gk[[#This Row],[ID]]</f>
        <v>270939</v>
      </c>
      <c r="B1978" s="1" cm="1">
        <f t="array" ref="B1978">[1]!table_weight[ValueEUR]*(('F+ , F-'!B$2-[1]!tbl_gk[[#This Row],[ValueEUR]])/('F+ , F-'!B$2-'F+ , F-'!B$3))</f>
        <v>1.2840452901470104E-4</v>
      </c>
      <c r="C1978" s="1" cm="1">
        <f t="array" ref="C1978">[1]!table_weight[WageEUR]*(('F+ , F-'!C$2-[1]!tbl_gk[[#This Row],[WageEUR]])/('F+ , F-'!C$2-'F+ , F-'!C$3))</f>
        <v>0</v>
      </c>
      <c r="D1978" s="1" cm="1">
        <f t="array" ref="D1978">[1]!table_weight[Crossing]*(('F+ , F-'!D$2-[1]!tbl_gk[[#This Row],[Crossing]])/('F+ , F-'!D$2-'F+ , F-'!D$3))</f>
        <v>3.2504443341392672E-2</v>
      </c>
      <c r="E1978" s="1" cm="1">
        <f t="array" ref="E1978">[1]!table_weight[Finishing]*(('F+ , F-'!E$2-[1]!tbl_gk[[#This Row],[Finishing]])/('F+ , F-'!E$2-'F+ , F-'!E$3))</f>
        <v>1.7968512321265388E-2</v>
      </c>
      <c r="F1978" s="1" cm="1">
        <f t="array" ref="F1978">[1]!table_weight[HeadingAccuracy]*(('F+ , F-'!F$2-[1]!tbl_gk[[#This Row],[HeadingAccuracy]])/('F+ , F-'!F$2-'F+ , F-'!F$3))</f>
        <v>1.1691929585950599E-2</v>
      </c>
      <c r="G1978" s="1" cm="1">
        <f t="array" ref="G1978">[1]!table_weight[ShortPassing]*(('F+ , F-'!G$2-[1]!tbl_gk[[#This Row],[ShortPassing]])/('F+ , F-'!G$2-'F+ , F-'!G$3))</f>
        <v>5.7659964066562854E-2</v>
      </c>
      <c r="H1978" s="1" cm="1">
        <f t="array" ref="H1978">[1]!table_weight[Volleys]*(('F+ , F-'!H$2-[1]!tbl_gk[[#This Row],[Volleys]])/('F+ , F-'!H$2-'F+ , F-'!H$3))</f>
        <v>2.0833057763785961E-3</v>
      </c>
      <c r="I1978" s="1" cm="1">
        <f t="array" ref="I1978">[1]!table_weight[Dribbling]*(('F+ , F-'!I$2-[1]!tbl_gk[[#This Row],[Dribbling]])/('F+ , F-'!I$2-'F+ , F-'!I$3))</f>
        <v>1.7601807988178481E-2</v>
      </c>
      <c r="J1978" s="1" cm="1">
        <f t="array" ref="J1978">[1]!table_weight[Curve]*(('F+ , F-'!J$2-[1]!tbl_gk[[#This Row],[Curve]])/('F+ , F-'!J$2-'F+ , F-'!J$3))</f>
        <v>9.4648953791028455E-3</v>
      </c>
      <c r="K1978" s="1" cm="1">
        <f t="array" ref="K1978">[1]!table_weight[FKAccuracy]*(('F+ , F-'!K$2-[1]!tbl_gk[[#This Row],[FKAccuracy]])/('F+ , F-'!K$2-'F+ , F-'!K$3))</f>
        <v>8.9747490112564478E-3</v>
      </c>
      <c r="L1978" s="1" cm="1">
        <f t="array" ref="L1978">[1]!table_weight[LongPassing]*(('F+ , F-'!L$2-[1]!tbl_gk[[#This Row],[LongPassing]])/('F+ , F-'!L$2-'F+ , F-'!L$3))</f>
        <v>2.652978090371412E-2</v>
      </c>
      <c r="M1978" s="1" cm="1">
        <f t="array" ref="M1978">[1]!table_weight[BallControl]*(('F+ , F-'!M$2-[1]!tbl_gk[[#This Row],[BallControl]])/('F+ , F-'!M$2-'F+ , F-'!M$3))</f>
        <v>1.5211439002129552E-2</v>
      </c>
      <c r="N1978" s="1" cm="1">
        <f t="array" ref="N1978">[1]!table_weight[Acceleration]*(('F+ , F-'!N$2-[1]!tbl_gk[[#This Row],[Acceleration]])/('F+ , F-'!N$2-'F+ , F-'!N$3))</f>
        <v>1.0597899031836633E-2</v>
      </c>
      <c r="O1978" s="1" cm="1">
        <f t="array" ref="O1978">[1]!table_weight[SprintSpeed]*(('F+ , F-'!O$2-[1]!tbl_gk[[#This Row],[SprintSpeed]])/('F+ , F-'!O$2-'F+ , F-'!O$3))</f>
        <v>1.1806510495892897E-2</v>
      </c>
      <c r="P1978" s="1" cm="1">
        <f t="array" ref="P1978">[1]!table_weight[Agility]*(('F+ , F-'!P$2-[1]!tbl_gk[[#This Row],[Agility]])/('F+ , F-'!P$2-'F+ , F-'!P$3))</f>
        <v>4.680442769886016E-3</v>
      </c>
      <c r="Q1978" s="1" cm="1">
        <f t="array" ref="Q1978">[1]!table_weight[Reactions]*(('F+ , F-'!Q$2-[1]!tbl_gk[[#This Row],[Reactions]])/('F+ , F-'!Q$2-'F+ , F-'!Q$3))</f>
        <v>2.5266458003537222E-3</v>
      </c>
      <c r="R1978" s="1" cm="1">
        <f t="array" ref="R1978">[1]!table_weight[Balance]*(('F+ , F-'!R$2-[1]!tbl_gk[[#This Row],[Balance]])/('F+ , F-'!R$2-'F+ , F-'!R$3))</f>
        <v>2.7318502697702049E-3</v>
      </c>
      <c r="S1978" s="1" cm="1">
        <f t="array" ref="S1978">[1]!table_weight[ShotPower]*(('F+ , F-'!S$2-[1]!tbl_gk[[#This Row],[ShotPower]])/('F+ , F-'!S$2-'F+ , F-'!S$3))</f>
        <v>6.4926873789576834E-3</v>
      </c>
      <c r="T1978" s="1" cm="1">
        <f t="array" ref="T1978">[1]!table_weight[Jumping]*(('F+ , F-'!T$2-[1]!tbl_gk[[#This Row],[Jumping]])/('F+ , F-'!T$2-'F+ , F-'!T$3))</f>
        <v>4.2076803046213257E-3</v>
      </c>
      <c r="U1978" s="1" cm="1">
        <f t="array" ref="U1978">[1]!table_weight[Stamina]*(('F+ , F-'!U$2-[1]!tbl_gk[[#This Row],[Stamina]])/('F+ , F-'!U$2-'F+ , F-'!U$3))</f>
        <v>1.8032915591234249E-2</v>
      </c>
      <c r="V1978" s="1" cm="1">
        <f t="array" ref="V1978">[1]!table_weight[Strength]*(('F+ , F-'!V$2-[1]!tbl_gk[[#This Row],[Strength]])/('F+ , F-'!V$2-'F+ , F-'!V$3))</f>
        <v>2.2183348544772292E-2</v>
      </c>
      <c r="W1978" s="1" cm="1">
        <f t="array" ref="W1978">[1]!table_weight[LongShots]*(('F+ , F-'!W$2-[1]!tbl_gk[[#This Row],[LongShots]])/('F+ , F-'!W$2-'F+ , F-'!W$3))</f>
        <v>1.0128592311173986E-2</v>
      </c>
      <c r="X1978" s="1" cm="1">
        <f t="array" ref="X1978">[1]!table_weight[Aggression]*(('F+ , F-'!X$2-[1]!tbl_gk[[#This Row],[Aggression]])/('F+ , F-'!X$2-'F+ , F-'!X$3))</f>
        <v>1.1560693641618476E-2</v>
      </c>
      <c r="Y1978" s="1" cm="1">
        <f t="array" ref="Y1978">[1]!table_weight[Interceptions]*(('F+ , F-'!Y$2-[1]!tbl_gk[[#This Row],[Interceptions]])/('F+ , F-'!Y$2-'F+ , F-'!Y$3))</f>
        <v>2.0084046292242669E-2</v>
      </c>
      <c r="Z1978" s="1" cm="1">
        <f t="array" ref="Z1978">[1]!table_weight[Positioning]*(('F+ , F-'!Z$2-[1]!tbl_gk[[#This Row],[Positioning]])/('F+ , F-'!Z$2-'F+ , F-'!Z$3))</f>
        <v>1.6267788932832863E-3</v>
      </c>
      <c r="AA1978" s="1" cm="1">
        <f t="array" ref="AA1978">[1]!table_weight[Vision]*(('F+ , F-'!AA$2-[1]!tbl_gk[[#This Row],[Vision]])/('F+ , F-'!AA$2-'F+ , F-'!AA$3))</f>
        <v>8.5184058411925615E-3</v>
      </c>
      <c r="AB1978" s="1" cm="1">
        <f t="array" ref="AB1978">[1]!table_weight[Penalties]*(('F+ , F-'!AB$2-[1]!tbl_gk[[#This Row],[Penalties]])/('F+ , F-'!AB$2-'F+ , F-'!AB$3))</f>
        <v>2.1922367973657118E-3</v>
      </c>
      <c r="AC1978" s="1" cm="1">
        <f t="array" ref="AC1978">[1]!table_weight[Composure]*(('F+ , F-'!AC$2-[1]!tbl_gk[[#This Row],[Composure]])/('F+ , F-'!AC$2-'F+ , F-'!AC$3))</f>
        <v>2.2416857476822497E-3</v>
      </c>
      <c r="AD1978" s="1" cm="1">
        <f t="array" ref="AD1978">[1]!table_weight[Marking]*(('F+ , F-'!AD$2-[1]!tbl_gk[[#This Row],[Marking]])/('F+ , F-'!AD$2-'F+ , F-'!AD$3))</f>
        <v>2.6817203574124791E-2</v>
      </c>
      <c r="AE1978" s="1" cm="1">
        <f t="array" ref="AE1978">[1]!table_weight[StandingTackle]*(('F+ , F-'!AE$2-[1]!tbl_gk[[#This Row],[StandingTackle]])/('F+ , F-'!AE$2-'F+ , F-'!AE$3))</f>
        <v>2.017517172914032E-2</v>
      </c>
      <c r="AF1978" s="1" cm="1">
        <f t="array" ref="AF1978">[1]!table_weight[SlidingTackle]*(('F+ , F-'!AF$2-[1]!tbl_gk[[#This Row],[SlidingTackle]])/('F+ , F-'!AF$2-'F+ , F-'!AF$3))</f>
        <v>7.4722858256075263E-3</v>
      </c>
      <c r="AG1978" s="1" cm="1">
        <f t="array" ref="AG1978">[1]!table_weight[GKDiving]*(('F+ , F-'!AG$2-[1]!tbl_gk[[#This Row],[GKDiving]])/('F+ , F-'!AG$2-'F+ , F-'!AG$3))</f>
        <v>4.9535417300476586E-2</v>
      </c>
      <c r="AH1978" s="1" cm="1">
        <f t="array" ref="AH1978">[1]!table_weight[GKHandling]*(('F+ , F-'!AH$2-[1]!tbl_gk[[#This Row],[GKHandling]])/('F+ , F-'!AH$2-'F+ , F-'!AH$3))</f>
        <v>5.7036282588854605E-2</v>
      </c>
      <c r="AI1978" s="1" cm="1">
        <f t="array" ref="AI1978">[1]!table_weight[GKKicking]*(('F+ , F-'!AI$2-[1]!tbl_gk[[#This Row],[GKKicking]])/('F+ , F-'!AI$2-'F+ , F-'!AI$3))</f>
        <v>2.9516276239732256E-2</v>
      </c>
      <c r="AJ1978" s="1" cm="1">
        <f t="array" ref="AJ1978">[1]!table_weight[GKPositioning]*(('F+ , F-'!AJ$2-[1]!tbl_gk[[#This Row],[GKPositioning]])/('F+ , F-'!AJ$2-'F+ , F-'!AJ$3))</f>
        <v>1.8920689897264267E-2</v>
      </c>
      <c r="AK1978" s="1" cm="1">
        <f t="array" ref="AK1978">[1]!table_weight[GKReflexes]*(('F+ , F-'!AK$2-[1]!tbl_gk[[#This Row],[GKReflexes]])/('F+ , F-'!AK$2-'F+ , F-'!AK$3))</f>
        <v>5.64817631747963E-2</v>
      </c>
    </row>
    <row r="1979" spans="1:37" x14ac:dyDescent="0.55000000000000004">
      <c r="A1979" s="8">
        <f>[1]!tbl_gk[[#This Row],[ID]]</f>
        <v>270960</v>
      </c>
      <c r="B1979" s="2" cm="1">
        <f t="array" ref="B1979">[1]!table_weight[ValueEUR]*(('F+ , F-'!B$2-[1]!tbl_gk[[#This Row],[ValueEUR]])/('F+ , F-'!B$2-'F+ , F-'!B$3))</f>
        <v>8.210481903343863E-5</v>
      </c>
      <c r="C1979" s="2" cm="1">
        <f t="array" ref="C1979">[1]!table_weight[WageEUR]*(('F+ , F-'!C$2-[1]!tbl_gk[[#This Row],[WageEUR]])/('F+ , F-'!C$2-'F+ , F-'!C$3))</f>
        <v>2.3472561185650898E-4</v>
      </c>
      <c r="D1979" s="2" cm="1">
        <f t="array" ref="D1979">[1]!table_weight[Crossing]*(('F+ , F-'!D$2-[1]!tbl_gk[[#This Row],[Crossing]])/('F+ , F-'!D$2-'F+ , F-'!D$3))</f>
        <v>3.5866971962916043E-2</v>
      </c>
      <c r="E1979" s="2" cm="1">
        <f t="array" ref="E1979">[1]!table_weight[Finishing]*(('F+ , F-'!E$2-[1]!tbl_gk[[#This Row],[Finishing]])/('F+ , F-'!E$2-'F+ , F-'!E$3))</f>
        <v>1.9965013690294877E-2</v>
      </c>
      <c r="F1979" s="2" cm="1">
        <f t="array" ref="F1979">[1]!table_weight[HeadingAccuracy]*(('F+ , F-'!F$2-[1]!tbl_gk[[#This Row],[HeadingAccuracy]])/('F+ , F-'!F$2-'F+ , F-'!F$3))</f>
        <v>1.0439222844598752E-2</v>
      </c>
      <c r="G1979" s="2" cm="1">
        <f t="array" ref="G1979">[1]!table_weight[ShortPassing]*(('F+ , F-'!G$2-[1]!tbl_gk[[#This Row],[ShortPassing]])/('F+ , F-'!G$2-'F+ , F-'!G$3))</f>
        <v>5.3440942305594832E-2</v>
      </c>
      <c r="H1979" s="2" cm="1">
        <f t="array" ref="H1979">[1]!table_weight[Volleys]*(('F+ , F-'!H$2-[1]!tbl_gk[[#This Row],[Volleys]])/('F+ , F-'!H$2-'F+ , F-'!H$3))</f>
        <v>2.0833057763785961E-3</v>
      </c>
      <c r="I1979" s="2" cm="1">
        <f t="array" ref="I1979">[1]!table_weight[Dribbling]*(('F+ , F-'!I$2-[1]!tbl_gk[[#This Row],[Dribbling]])/('F+ , F-'!I$2-'F+ , F-'!I$3))</f>
        <v>2.1513320874440363E-2</v>
      </c>
      <c r="J1979" s="2" cm="1">
        <f t="array" ref="J1979">[1]!table_weight[Curve]*(('F+ , F-'!J$2-[1]!tbl_gk[[#This Row],[Curve]])/('F+ , F-'!J$2-'F+ , F-'!J$3))</f>
        <v>9.1268634012777444E-3</v>
      </c>
      <c r="K1979" s="2" cm="1">
        <f t="array" ref="K1979">[1]!table_weight[FKAccuracy]*(('F+ , F-'!K$2-[1]!tbl_gk[[#This Row],[FKAccuracy]])/('F+ , F-'!K$2-'F+ , F-'!K$3))</f>
        <v>9.5832065713416324E-3</v>
      </c>
      <c r="L1979" s="2" cm="1">
        <f t="array" ref="L1979">[1]!table_weight[LongPassing]*(('F+ , F-'!L$2-[1]!tbl_gk[[#This Row],[LongPassing]])/('F+ , F-'!L$2-'F+ , F-'!L$3))</f>
        <v>2.5446932703562523E-2</v>
      </c>
      <c r="M1979" s="2" cm="1">
        <f t="array" ref="M1979">[1]!table_weight[BallControl]*(('F+ , F-'!M$2-[1]!tbl_gk[[#This Row],[BallControl]])/('F+ , F-'!M$2-'F+ , F-'!M$3))</f>
        <v>1.4342213916293577E-2</v>
      </c>
      <c r="N1979" s="2" cm="1">
        <f t="array" ref="N1979">[1]!table_weight[Acceleration]*(('F+ , F-'!N$2-[1]!tbl_gk[[#This Row],[Acceleration]])/('F+ , F-'!N$2-'F+ , F-'!N$3))</f>
        <v>8.7940013242899726E-3</v>
      </c>
      <c r="O1979" s="2" cm="1">
        <f t="array" ref="O1979">[1]!table_weight[SprintSpeed]*(('F+ , F-'!O$2-[1]!tbl_gk[[#This Row],[SprintSpeed]])/('F+ , F-'!O$2-'F+ , F-'!O$3))</f>
        <v>8.7143291755399956E-3</v>
      </c>
      <c r="P1979" s="2" cm="1">
        <f t="array" ref="P1979">[1]!table_weight[Agility]*(('F+ , F-'!P$2-[1]!tbl_gk[[#This Row],[Agility]])/('F+ , F-'!P$2-'F+ , F-'!P$3))</f>
        <v>5.265498116121768E-3</v>
      </c>
      <c r="Q1979" s="2" cm="1">
        <f t="array" ref="Q1979">[1]!table_weight[Reactions]*(('F+ , F-'!Q$2-[1]!tbl_gk[[#This Row],[Reactions]])/('F+ , F-'!Q$2-'F+ , F-'!Q$3))</f>
        <v>1.5984902002237835E-3</v>
      </c>
      <c r="R1979" s="2" cm="1">
        <f t="array" ref="R1979">[1]!table_weight[Balance]*(('F+ , F-'!R$2-[1]!tbl_gk[[#This Row],[Balance]])/('F+ , F-'!R$2-'F+ , F-'!R$3))</f>
        <v>2.8560252820324875E-3</v>
      </c>
      <c r="S1979" s="2" cm="1">
        <f t="array" ref="S1979">[1]!table_weight[ShotPower]*(('F+ , F-'!S$2-[1]!tbl_gk[[#This Row],[ShotPower]])/('F+ , F-'!S$2-'F+ , F-'!S$3))</f>
        <v>7.0121023692742987E-3</v>
      </c>
      <c r="T1979" s="2" cm="1">
        <f t="array" ref="T1979">[1]!table_weight[Jumping]*(('F+ , F-'!T$2-[1]!tbl_gk[[#This Row],[Jumping]])/('F+ , F-'!T$2-'F+ , F-'!T$3))</f>
        <v>4.4652933844961011E-3</v>
      </c>
      <c r="U1979" s="2" cm="1">
        <f t="array" ref="U1979">[1]!table_weight[Stamina]*(('F+ , F-'!U$2-[1]!tbl_gk[[#This Row],[Stamina]])/('F+ , F-'!U$2-'F+ , F-'!U$3))</f>
        <v>2.2326466922480501E-2</v>
      </c>
      <c r="V1979" s="2" cm="1">
        <f t="array" ref="V1979">[1]!table_weight[Strength]*(('F+ , F-'!V$2-[1]!tbl_gk[[#This Row],[Strength]])/('F+ , F-'!V$2-'F+ , F-'!V$3))</f>
        <v>1.9521346719399615E-2</v>
      </c>
      <c r="W1979" s="2" cm="1">
        <f t="array" ref="W1979">[1]!table_weight[LongShots]*(('F+ , F-'!W$2-[1]!tbl_gk[[#This Row],[LongShots]])/('F+ , F-'!W$2-'F+ , F-'!W$3))</f>
        <v>9.86888481601568E-3</v>
      </c>
      <c r="X1979" s="2" cm="1">
        <f t="array" ref="X1979">[1]!table_weight[Aggression]*(('F+ , F-'!X$2-[1]!tbl_gk[[#This Row],[Aggression]])/('F+ , F-'!X$2-'F+ , F-'!X$3))</f>
        <v>1.0952236081533291E-2</v>
      </c>
      <c r="Y1979" s="2" cm="1">
        <f t="array" ref="Y1979">[1]!table_weight[Interceptions]*(('F+ , F-'!Y$2-[1]!tbl_gk[[#This Row],[Interceptions]])/('F+ , F-'!Y$2-'F+ , F-'!Y$3))</f>
        <v>2.5624472855619959E-2</v>
      </c>
      <c r="Z1979" s="2" cm="1">
        <f t="array" ref="Z1979">[1]!table_weight[Positioning]*(('F+ , F-'!Z$2-[1]!tbl_gk[[#This Row],[Positioning]])/('F+ , F-'!Z$2-'F+ , F-'!Z$3))</f>
        <v>1.9225568738802474E-3</v>
      </c>
      <c r="AA1979" s="2" cm="1">
        <f t="array" ref="AA1979">[1]!table_weight[Vision]*(('F+ , F-'!AA$2-[1]!tbl_gk[[#This Row],[Vision]])/('F+ , F-'!AA$2-'F+ , F-'!AA$3))</f>
        <v>2.200588175641412E-2</v>
      </c>
      <c r="AB1979" s="2" cm="1">
        <f t="array" ref="AB1979">[1]!table_weight[Penalties]*(('F+ , F-'!AB$2-[1]!tbl_gk[[#This Row],[Penalties]])/('F+ , F-'!AB$2-'F+ , F-'!AB$3))</f>
        <v>2.153089711698467E-3</v>
      </c>
      <c r="AC1979" s="2" cm="1">
        <f t="array" ref="AC1979">[1]!table_weight[Composure]*(('F+ , F-'!AC$2-[1]!tbl_gk[[#This Row],[Composure]])/('F+ , F-'!AC$2-'F+ , F-'!AC$3))</f>
        <v>1.814697986218964E-3</v>
      </c>
      <c r="AD1979" s="2" cm="1">
        <f t="array" ref="AD1979">[1]!table_weight[Marking]*(('F+ , F-'!AD$2-[1]!tbl_gk[[#This Row],[Marking]])/('F+ , F-'!AD$2-'F+ , F-'!AD$3))</f>
        <v>3.7859581516411465E-2</v>
      </c>
      <c r="AE1979" s="2" cm="1">
        <f t="array" ref="AE1979">[1]!table_weight[StandingTackle]*(('F+ , F-'!AE$2-[1]!tbl_gk[[#This Row],[StandingTackle]])/('F+ , F-'!AE$2-'F+ , F-'!AE$3))</f>
        <v>2.9141914719869356E-2</v>
      </c>
      <c r="AF1979" s="2" cm="1">
        <f t="array" ref="AF1979">[1]!table_weight[SlidingTackle]*(('F+ , F-'!AF$2-[1]!tbl_gk[[#This Row],[SlidingTackle]])/('F+ , F-'!AF$2-'F+ , F-'!AF$3))</f>
        <v>1.0461200155850536E-2</v>
      </c>
      <c r="AG1979" s="2" cm="1">
        <f t="array" ref="AG1979">[1]!table_weight[GKDiving]*(('F+ , F-'!AG$2-[1]!tbl_gk[[#This Row],[GKDiving]])/('F+ , F-'!AG$2-'F+ , F-'!AG$3))</f>
        <v>5.2951652976371534E-2</v>
      </c>
      <c r="AH1979" s="2" cm="1">
        <f t="array" ref="AH1979">[1]!table_weight[GKHandling]*(('F+ , F-'!AH$2-[1]!tbl_gk[[#This Row],[GKHandling]])/('F+ , F-'!AH$2-'F+ , F-'!AH$3))</f>
        <v>5.3471514927051197E-2</v>
      </c>
      <c r="AI1979" s="2" cm="1">
        <f t="array" ref="AI1979">[1]!table_weight[GKKicking]*(('F+ , F-'!AI$2-[1]!tbl_gk[[#This Row],[GKKicking]])/('F+ , F-'!AI$2-'F+ , F-'!AI$3))</f>
        <v>3.2199574079707916E-2</v>
      </c>
      <c r="AJ1979" s="2" cm="1">
        <f t="array" ref="AJ1979">[1]!table_weight[GKPositioning]*(('F+ , F-'!AJ$2-[1]!tbl_gk[[#This Row],[GKPositioning]])/('F+ , F-'!AJ$2-'F+ , F-'!AJ$3))</f>
        <v>2.2074138213474981E-2</v>
      </c>
      <c r="AK1979" s="2" cm="1">
        <f t="array" ref="AK1979">[1]!table_weight[GKReflexes]*(('F+ , F-'!AK$2-[1]!tbl_gk[[#This Row],[GKReflexes]])/('F+ , F-'!AK$2-'F+ , F-'!AK$3))</f>
        <v>5.2837778453841702E-2</v>
      </c>
    </row>
    <row r="1980" spans="1:37" x14ac:dyDescent="0.55000000000000004">
      <c r="A1980" s="7">
        <f>[1]!tbl_gk[[#This Row],[ID]]</f>
        <v>270977</v>
      </c>
      <c r="B1980" s="1" cm="1">
        <f t="array" ref="B1980">[1]!table_weight[ValueEUR]*(('F+ , F-'!B$2-[1]!tbl_gk[[#This Row],[ValueEUR]])/('F+ , F-'!B$2-'F+ , F-'!B$3))</f>
        <v>7.4388200703228241E-5</v>
      </c>
      <c r="C1980" s="1" cm="1">
        <f t="array" ref="C1980">[1]!table_weight[WageEUR]*(('F+ , F-'!C$2-[1]!tbl_gk[[#This Row],[WageEUR]])/('F+ , F-'!C$2-'F+ , F-'!C$3))</f>
        <v>0</v>
      </c>
      <c r="D1980" s="1" cm="1">
        <f t="array" ref="D1980">[1]!table_weight[Crossing]*(('F+ , F-'!D$2-[1]!tbl_gk[[#This Row],[Crossing]])/('F+ , F-'!D$2-'F+ , F-'!D$3))</f>
        <v>3.5866971962916043E-2</v>
      </c>
      <c r="E1980" s="1" cm="1">
        <f t="array" ref="E1980">[1]!table_weight[Finishing]*(('F+ , F-'!E$2-[1]!tbl_gk[[#This Row],[Finishing]])/('F+ , F-'!E$2-'F+ , F-'!E$3))</f>
        <v>1.8966763005780131E-2</v>
      </c>
      <c r="F1980" s="1" cm="1">
        <f t="array" ref="F1980">[1]!table_weight[HeadingAccuracy]*(('F+ , F-'!F$2-[1]!tbl_gk[[#This Row],[HeadingAccuracy]])/('F+ , F-'!F$2-'F+ , F-'!F$3))</f>
        <v>1.1274360672166649E-2</v>
      </c>
      <c r="G1980" s="1" cm="1">
        <f t="array" ref="G1980">[1]!table_weight[ShortPassing]*(('F+ , F-'!G$2-[1]!tbl_gk[[#This Row],[ShortPassing]])/('F+ , F-'!G$2-'F+ , F-'!G$3))</f>
        <v>5.2034601718605494E-2</v>
      </c>
      <c r="H1980" s="1" cm="1">
        <f t="array" ref="H1980">[1]!table_weight[Volleys]*(('F+ , F-'!H$2-[1]!tbl_gk[[#This Row],[Volleys]])/('F+ , F-'!H$2-'F+ , F-'!H$3))</f>
        <v>2.1990449861774069E-3</v>
      </c>
      <c r="I1980" s="1" cm="1">
        <f t="array" ref="I1980">[1]!table_weight[Dribbling]*(('F+ , F-'!I$2-[1]!tbl_gk[[#This Row],[Dribbling]])/('F+ , F-'!I$2-'F+ , F-'!I$3))</f>
        <v>1.9557564431309422E-2</v>
      </c>
      <c r="J1980" s="1" cm="1">
        <f t="array" ref="J1980">[1]!table_weight[Curve]*(('F+ , F-'!J$2-[1]!tbl_gk[[#This Row],[Curve]])/('F+ , F-'!J$2-'F+ , F-'!J$3))</f>
        <v>9.8029273569279467E-3</v>
      </c>
      <c r="K1980" s="1" cm="1">
        <f t="array" ref="K1980">[1]!table_weight[FKAccuracy]*(('F+ , F-'!K$2-[1]!tbl_gk[[#This Row],[FKAccuracy]])/('F+ , F-'!K$2-'F+ , F-'!K$3))</f>
        <v>9.7353209613629272E-3</v>
      </c>
      <c r="L1980" s="1" cm="1">
        <f t="array" ref="L1980">[1]!table_weight[LongPassing]*(('F+ , F-'!L$2-[1]!tbl_gk[[#This Row],[LongPassing]])/('F+ , F-'!L$2-'F+ , F-'!L$3))</f>
        <v>2.3822660403335128E-2</v>
      </c>
      <c r="M1980" s="1" cm="1">
        <f t="array" ref="M1980">[1]!table_weight[BallControl]*(('F+ , F-'!M$2-[1]!tbl_gk[[#This Row],[BallControl]])/('F+ , F-'!M$2-'F+ , F-'!M$3))</f>
        <v>1.4342213916293577E-2</v>
      </c>
      <c r="N1980" s="1" cm="1">
        <f t="array" ref="N1980">[1]!table_weight[Acceleration]*(('F+ , F-'!N$2-[1]!tbl_gk[[#This Row],[Acceleration]])/('F+ , F-'!N$2-'F+ , F-'!N$3))</f>
        <v>1.0823386245279966E-2</v>
      </c>
      <c r="O1980" s="1" cm="1">
        <f t="array" ref="O1980">[1]!table_weight[SprintSpeed]*(('F+ , F-'!O$2-[1]!tbl_gk[[#This Row],[SprintSpeed]])/('F+ , F-'!O$2-'F+ , F-'!O$3))</f>
        <v>1.2087617888652253E-2</v>
      </c>
      <c r="P1980" s="1" cm="1">
        <f t="array" ref="P1980">[1]!table_weight[Agility]*(('F+ , F-'!P$2-[1]!tbl_gk[[#This Row],[Agility]])/('F+ , F-'!P$2-'F+ , F-'!P$3))</f>
        <v>5.7335423931103692E-3</v>
      </c>
      <c r="Q1980" s="1" cm="1">
        <f t="array" ref="Q1980">[1]!table_weight[Reactions]*(('F+ , F-'!Q$2-[1]!tbl_gk[[#This Row],[Reactions]])/('F+ , F-'!Q$2-'F+ , F-'!Q$3))</f>
        <v>2.1656964003031903E-3</v>
      </c>
      <c r="R1980" s="1" cm="1">
        <f t="array" ref="R1980">[1]!table_weight[Balance]*(('F+ , F-'!R$2-[1]!tbl_gk[[#This Row],[Balance]])/('F+ , F-'!R$2-'F+ , F-'!R$3))</f>
        <v>1.6142751594096668E-3</v>
      </c>
      <c r="S1980" s="1" cm="1">
        <f t="array" ref="S1980">[1]!table_weight[ShotPower]*(('F+ , F-'!S$2-[1]!tbl_gk[[#This Row],[ShotPower]])/('F+ , F-'!S$2-'F+ , F-'!S$3))</f>
        <v>7.7912248547492196E-3</v>
      </c>
      <c r="T1980" s="1" cm="1">
        <f t="array" ref="T1980">[1]!table_weight[Jumping]*(('F+ , F-'!T$2-[1]!tbl_gk[[#This Row],[Jumping]])/('F+ , F-'!T$2-'F+ , F-'!T$3))</f>
        <v>2.4043887454979003E-3</v>
      </c>
      <c r="U1980" s="1" cm="1">
        <f t="array" ref="U1980">[1]!table_weight[Stamina]*(('F+ , F-'!U$2-[1]!tbl_gk[[#This Row],[Stamina]])/('F+ , F-'!U$2-'F+ , F-'!U$3))</f>
        <v>2.1467756656231247E-2</v>
      </c>
      <c r="V1980" s="1" cm="1">
        <f t="array" ref="V1980">[1]!table_weight[Strength]*(('F+ , F-'!V$2-[1]!tbl_gk[[#This Row],[Strength]])/('F+ , F-'!V$2-'F+ , F-'!V$3))</f>
        <v>3.7268025555217445E-2</v>
      </c>
      <c r="W1980" s="1" cm="1">
        <f t="array" ref="W1980">[1]!table_weight[LongShots]*(('F+ , F-'!W$2-[1]!tbl_gk[[#This Row],[LongShots]])/('F+ , F-'!W$2-'F+ , F-'!W$3))</f>
        <v>9.6091773208573719E-3</v>
      </c>
      <c r="X1980" s="1" cm="1">
        <f t="array" ref="X1980">[1]!table_weight[Aggression]*(('F+ , F-'!X$2-[1]!tbl_gk[[#This Row],[Aggression]])/('F+ , F-'!X$2-'F+ , F-'!X$3))</f>
        <v>1.3386066321874024E-2</v>
      </c>
      <c r="Y1980" s="1" cm="1">
        <f t="array" ref="Y1980">[1]!table_weight[Interceptions]*(('F+ , F-'!Y$2-[1]!tbl_gk[[#This Row],[Interceptions]])/('F+ , F-'!Y$2-'F+ , F-'!Y$3))</f>
        <v>2.1469152933086991E-2</v>
      </c>
      <c r="Z1980" s="1" cm="1">
        <f t="array" ref="Z1980">[1]!table_weight[Positioning]*(('F+ , F-'!Z$2-[1]!tbl_gk[[#This Row],[Positioning]])/('F+ , F-'!Z$2-'F+ , F-'!Z$3))</f>
        <v>2.2183348544772088E-3</v>
      </c>
      <c r="AA1980" s="1" cm="1">
        <f t="array" ref="AA1980">[1]!table_weight[Vision]*(('F+ , F-'!AA$2-[1]!tbl_gk[[#This Row],[Vision]])/('F+ , F-'!AA$2-'F+ , F-'!AA$3))</f>
        <v>2.6974951830443111E-2</v>
      </c>
      <c r="AB1980" s="1" cm="1">
        <f t="array" ref="AB1980">[1]!table_weight[Penalties]*(('F+ , F-'!AB$2-[1]!tbl_gk[[#This Row],[Penalties]])/('F+ , F-'!AB$2-'F+ , F-'!AB$3))</f>
        <v>2.3879722257019362E-3</v>
      </c>
      <c r="AC1980" s="1" cm="1">
        <f t="array" ref="AC1980">[1]!table_weight[Composure]*(('F+ , F-'!AC$2-[1]!tbl_gk[[#This Row],[Composure]])/('F+ , F-'!AC$2-'F+ , F-'!AC$3))</f>
        <v>1.7613245160360534E-3</v>
      </c>
      <c r="AD1980" s="1" cm="1">
        <f t="array" ref="AD1980">[1]!table_weight[Marking]*(('F+ , F-'!AD$2-[1]!tbl_gk[[#This Row],[Marking]])/('F+ , F-'!AD$2-'F+ , F-'!AD$3))</f>
        <v>3.6282098953227655E-2</v>
      </c>
      <c r="AE1980" s="1" cm="1">
        <f t="array" ref="AE1980">[1]!table_weight[StandingTackle]*(('F+ , F-'!AE$2-[1]!tbl_gk[[#This Row],[StandingTackle]])/('F+ , F-'!AE$2-'F+ , F-'!AE$3))</f>
        <v>2.6900228972187096E-2</v>
      </c>
      <c r="AF1980" s="1" cm="1">
        <f t="array" ref="AF1980">[1]!table_weight[SlidingTackle]*(('F+ , F-'!AF$2-[1]!tbl_gk[[#This Row],[SlidingTackle]])/('F+ , F-'!AF$2-'F+ , F-'!AF$3))</f>
        <v>1.0461200155850536E-2</v>
      </c>
      <c r="AG1980" s="1" cm="1">
        <f t="array" ref="AG1980">[1]!table_weight[GKDiving]*(('F+ , F-'!AG$2-[1]!tbl_gk[[#This Row],[GKDiving]])/('F+ , F-'!AG$2-'F+ , F-'!AG$3))</f>
        <v>5.9784124328161402E-2</v>
      </c>
      <c r="AH1980" s="1" cm="1">
        <f t="array" ref="AH1980">[1]!table_weight[GKHandling]*(('F+ , F-'!AH$2-[1]!tbl_gk[[#This Row],[GKHandling]])/('F+ , F-'!AH$2-'F+ , F-'!AH$3))</f>
        <v>6.0601050250658012E-2</v>
      </c>
      <c r="AI1980" s="1" cm="1">
        <f t="array" ref="AI1980">[1]!table_weight[GKKicking]*(('F+ , F-'!AI$2-[1]!tbl_gk[[#This Row],[GKKicking]])/('F+ , F-'!AI$2-'F+ , F-'!AI$3))</f>
        <v>3.57773045330088E-2</v>
      </c>
      <c r="AJ1980" s="1" cm="1">
        <f t="array" ref="AJ1980">[1]!table_weight[GKPositioning]*(('F+ , F-'!AJ$2-[1]!tbl_gk[[#This Row],[GKPositioning]])/('F+ , F-'!AJ$2-'F+ , F-'!AJ$3))</f>
        <v>2.5227586529685691E-2</v>
      </c>
      <c r="AK1980" s="1" cm="1">
        <f t="array" ref="AK1980">[1]!table_weight[GKReflexes]*(('F+ , F-'!AK$2-[1]!tbl_gk[[#This Row],[GKReflexes]])/('F+ , F-'!AK$2-'F+ , F-'!AK$3))</f>
        <v>5.64817631747963E-2</v>
      </c>
    </row>
    <row r="1981" spans="1:37" x14ac:dyDescent="0.55000000000000004">
      <c r="A1981" s="8">
        <f>[1]!tbl_gk[[#This Row],[ID]]</f>
        <v>270990</v>
      </c>
      <c r="B1981" s="2" cm="1">
        <f t="array" ref="B1981">[1]!table_weight[ValueEUR]*(('F+ , F-'!B$2-[1]!tbl_gk[[#This Row],[ValueEUR]])/('F+ , F-'!B$2-'F+ , F-'!B$3))</f>
        <v>8.9821437363649033E-5</v>
      </c>
      <c r="C1981" s="2" cm="1">
        <f t="array" ref="C1981">[1]!table_weight[WageEUR]*(('F+ , F-'!C$2-[1]!tbl_gk[[#This Row],[WageEUR]])/('F+ , F-'!C$2-'F+ , F-'!C$3))</f>
        <v>0</v>
      </c>
      <c r="D1981" s="2" cm="1">
        <f t="array" ref="D1981">[1]!table_weight[Crossing]*(('F+ , F-'!D$2-[1]!tbl_gk[[#This Row],[Crossing]])/('F+ , F-'!D$2-'F+ , F-'!D$3))</f>
        <v>3.5866971962916043E-2</v>
      </c>
      <c r="E1981" s="2" cm="1">
        <f t="array" ref="E1981">[1]!table_weight[Finishing]*(('F+ , F-'!E$2-[1]!tbl_gk[[#This Row],[Finishing]])/('F+ , F-'!E$2-'F+ , F-'!E$3))</f>
        <v>2.1961515059324362E-2</v>
      </c>
      <c r="F1981" s="2" cm="1">
        <f t="array" ref="F1981">[1]!table_weight[HeadingAccuracy]*(('F+ , F-'!F$2-[1]!tbl_gk[[#This Row],[HeadingAccuracy]])/('F+ , F-'!F$2-'F+ , F-'!F$3))</f>
        <v>1.0439222844598752E-2</v>
      </c>
      <c r="G1981" s="2" cm="1">
        <f t="array" ref="G1981">[1]!table_weight[ShortPassing]*(('F+ , F-'!G$2-[1]!tbl_gk[[#This Row],[ShortPassing]])/('F+ , F-'!G$2-'F+ , F-'!G$3))</f>
        <v>5.484728289258417E-2</v>
      </c>
      <c r="H1981" s="2" cm="1">
        <f t="array" ref="H1981">[1]!table_weight[Volleys]*(('F+ , F-'!H$2-[1]!tbl_gk[[#This Row],[Volleys]])/('F+ , F-'!H$2-'F+ , F-'!H$3))</f>
        <v>1.9675665665797848E-3</v>
      </c>
      <c r="I1981" s="2" cm="1">
        <f t="array" ref="I1981">[1]!table_weight[Dribbling]*(('F+ , F-'!I$2-[1]!tbl_gk[[#This Row],[Dribbling]])/('F+ , F-'!I$2-'F+ , F-'!I$3))</f>
        <v>2.4446955539136776E-2</v>
      </c>
      <c r="J1981" s="2" cm="1">
        <f t="array" ref="J1981">[1]!table_weight[Curve]*(('F+ , F-'!J$2-[1]!tbl_gk[[#This Row],[Curve]])/('F+ , F-'!J$2-'F+ , F-'!J$3))</f>
        <v>9.9719433458404991E-3</v>
      </c>
      <c r="K1981" s="2" cm="1">
        <f t="array" ref="K1981">[1]!table_weight[FKAccuracy]*(('F+ , F-'!K$2-[1]!tbl_gk[[#This Row],[FKAccuracy]])/('F+ , F-'!K$2-'F+ , F-'!K$3))</f>
        <v>9.5832065713416324E-3</v>
      </c>
      <c r="L1981" s="2" cm="1">
        <f t="array" ref="L1981">[1]!table_weight[LongPassing]*(('F+ , F-'!L$2-[1]!tbl_gk[[#This Row],[LongPassing]])/('F+ , F-'!L$2-'F+ , F-'!L$3))</f>
        <v>2.2198388103107734E-2</v>
      </c>
      <c r="M1981" s="2" cm="1">
        <f t="array" ref="M1981">[1]!table_weight[BallControl]*(('F+ , F-'!M$2-[1]!tbl_gk[[#This Row],[BallControl]])/('F+ , F-'!M$2-'F+ , F-'!M$3))</f>
        <v>1.4776826459211564E-2</v>
      </c>
      <c r="N1981" s="2" cm="1">
        <f t="array" ref="N1981">[1]!table_weight[Acceleration]*(('F+ , F-'!N$2-[1]!tbl_gk[[#This Row],[Acceleration]])/('F+ , F-'!N$2-'F+ , F-'!N$3))</f>
        <v>7.8920524705166431E-3</v>
      </c>
      <c r="O1981" s="2" cm="1">
        <f t="array" ref="O1981">[1]!table_weight[SprintSpeed]*(('F+ , F-'!O$2-[1]!tbl_gk[[#This Row],[SprintSpeed]])/('F+ , F-'!O$2-'F+ , F-'!O$3))</f>
        <v>1.4055369637967736E-2</v>
      </c>
      <c r="P1981" s="2" cm="1">
        <f t="array" ref="P1981">[1]!table_weight[Agility]*(('F+ , F-'!P$2-[1]!tbl_gk[[#This Row],[Agility]])/('F+ , F-'!P$2-'F+ , F-'!P$3))</f>
        <v>5.7335423931103692E-3</v>
      </c>
      <c r="Q1981" s="2" cm="1">
        <f t="array" ref="Q1981">[1]!table_weight[Reactions]*(('F+ , F-'!Q$2-[1]!tbl_gk[[#This Row],[Reactions]])/('F+ , F-'!Q$2-'F+ , F-'!Q$3))</f>
        <v>2.3203890003248469E-3</v>
      </c>
      <c r="R1981" s="2" cm="1">
        <f t="array" ref="R1981">[1]!table_weight[Balance]*(('F+ , F-'!R$2-[1]!tbl_gk[[#This Row],[Balance]])/('F+ , F-'!R$2-'F+ , F-'!R$3))</f>
        <v>2.4835002452456411E-3</v>
      </c>
      <c r="S1981" s="2" cm="1">
        <f t="array" ref="S1981">[1]!table_weight[ShotPower]*(('F+ , F-'!S$2-[1]!tbl_gk[[#This Row],[ShotPower]])/('F+ , F-'!S$2-'F+ , F-'!S$3))</f>
        <v>8.0509323499075268E-3</v>
      </c>
      <c r="T1981" s="2" cm="1">
        <f t="array" ref="T1981">[1]!table_weight[Jumping]*(('F+ , F-'!T$2-[1]!tbl_gk[[#This Row],[Jumping]])/('F+ , F-'!T$2-'F+ , F-'!T$3))</f>
        <v>4.6370354377459509E-3</v>
      </c>
      <c r="U1981" s="2" cm="1">
        <f t="array" ref="U1981">[1]!table_weight[Stamina]*(('F+ , F-'!U$2-[1]!tbl_gk[[#This Row],[Stamina]])/('F+ , F-'!U$2-'F+ , F-'!U$3))</f>
        <v>2.2326466922480501E-2</v>
      </c>
      <c r="V1981" s="2" cm="1">
        <f t="array" ref="V1981">[1]!table_weight[Strength]*(('F+ , F-'!V$2-[1]!tbl_gk[[#This Row],[Strength]])/('F+ , F-'!V$2-'F+ , F-'!V$3))</f>
        <v>2.4845350370144969E-2</v>
      </c>
      <c r="W1981" s="2" cm="1">
        <f t="array" ref="W1981">[1]!table_weight[LongShots]*(('F+ , F-'!W$2-[1]!tbl_gk[[#This Row],[LongShots]])/('F+ , F-'!W$2-'F+ , F-'!W$3))</f>
        <v>9.86888481601568E-3</v>
      </c>
      <c r="X1981" s="2" cm="1">
        <f t="array" ref="X1981">[1]!table_weight[Aggression]*(('F+ , F-'!X$2-[1]!tbl_gk[[#This Row],[Aggression]])/('F+ , F-'!X$2-'F+ , F-'!X$3))</f>
        <v>1.3386066321874024E-2</v>
      </c>
      <c r="Y1981" s="2" cm="1">
        <f t="array" ref="Y1981">[1]!table_weight[Interceptions]*(('F+ , F-'!Y$2-[1]!tbl_gk[[#This Row],[Interceptions]])/('F+ , F-'!Y$2-'F+ , F-'!Y$3))</f>
        <v>2.3546812894353474E-2</v>
      </c>
      <c r="Z1981" s="2" cm="1">
        <f t="array" ref="Z1981">[1]!table_weight[Positioning]*(('F+ , F-'!Z$2-[1]!tbl_gk[[#This Row],[Positioning]])/('F+ , F-'!Z$2-'F+ , F-'!Z$3))</f>
        <v>2.3662238447756888E-3</v>
      </c>
      <c r="AA1981" s="2" cm="1">
        <f t="array" ref="AA1981">[1]!table_weight[Vision]*(('F+ , F-'!AA$2-[1]!tbl_gk[[#This Row],[Vision]])/('F+ , F-'!AA$2-'F+ , F-'!AA$3))</f>
        <v>2.0586147449548689E-2</v>
      </c>
      <c r="AB1981" s="2" cm="1">
        <f t="array" ref="AB1981">[1]!table_weight[Penalties]*(('F+ , F-'!AB$2-[1]!tbl_gk[[#This Row],[Penalties]])/('F+ , F-'!AB$2-'F+ , F-'!AB$3))</f>
        <v>2.153089711698467E-3</v>
      </c>
      <c r="AC1981" s="2" cm="1">
        <f t="array" ref="AC1981">[1]!table_weight[Composure]*(('F+ , F-'!AC$2-[1]!tbl_gk[[#This Row],[Composure]])/('F+ , F-'!AC$2-'F+ , F-'!AC$3))</f>
        <v>1.6545775756702319E-3</v>
      </c>
      <c r="AD1981" s="2" cm="1">
        <f t="array" ref="AD1981">[1]!table_weight[Marking]*(('F+ , F-'!AD$2-[1]!tbl_gk[[#This Row],[Marking]])/('F+ , F-'!AD$2-'F+ , F-'!AD$3))</f>
        <v>3.4704616390043845E-2</v>
      </c>
      <c r="AE1981" s="2" cm="1">
        <f t="array" ref="AE1981">[1]!table_weight[StandingTackle]*(('F+ , F-'!AE$2-[1]!tbl_gk[[#This Row],[StandingTackle]])/('F+ , F-'!AE$2-'F+ , F-'!AE$3))</f>
        <v>2.6900228972187096E-2</v>
      </c>
      <c r="AF1981" s="2" cm="1">
        <f t="array" ref="AF1981">[1]!table_weight[SlidingTackle]*(('F+ , F-'!AF$2-[1]!tbl_gk[[#This Row],[SlidingTackle]])/('F+ , F-'!AF$2-'F+ , F-'!AF$3))</f>
        <v>1.0461200155850536E-2</v>
      </c>
      <c r="AG1981" s="2" cm="1">
        <f t="array" ref="AG1981">[1]!table_weight[GKDiving]*(('F+ , F-'!AG$2-[1]!tbl_gk[[#This Row],[GKDiving]])/('F+ , F-'!AG$2-'F+ , F-'!AG$3))</f>
        <v>5.4659770814318998E-2</v>
      </c>
      <c r="AH1981" s="2" cm="1">
        <f t="array" ref="AH1981">[1]!table_weight[GKHandling]*(('F+ , F-'!AH$2-[1]!tbl_gk[[#This Row],[GKHandling]])/('F+ , F-'!AH$2-'F+ , F-'!AH$3))</f>
        <v>6.2383434081559733E-2</v>
      </c>
      <c r="AI1981" s="2" cm="1">
        <f t="array" ref="AI1981">[1]!table_weight[GKKicking]*(('F+ , F-'!AI$2-[1]!tbl_gk[[#This Row],[GKKicking]])/('F+ , F-'!AI$2-'F+ , F-'!AI$3))</f>
        <v>3.6671737146334017E-2</v>
      </c>
      <c r="AJ1981" s="2" cm="1">
        <f t="array" ref="AJ1981">[1]!table_weight[GKPositioning]*(('F+ , F-'!AJ$2-[1]!tbl_gk[[#This Row],[GKPositioning]])/('F+ , F-'!AJ$2-'F+ , F-'!AJ$3))</f>
        <v>2.2704827876717123E-2</v>
      </c>
      <c r="AK1981" s="2" cm="1">
        <f t="array" ref="AK1981">[1]!table_weight[GKReflexes]*(('F+ , F-'!AK$2-[1]!tbl_gk[[#This Row],[GKReflexes]])/('F+ , F-'!AK$2-'F+ , F-'!AK$3))</f>
        <v>6.012574789575089E-2</v>
      </c>
    </row>
    <row r="1982" spans="1:37" x14ac:dyDescent="0.55000000000000004">
      <c r="A1982" s="7">
        <f>[1]!tbl_gk[[#This Row],[ID]]</f>
        <v>271012</v>
      </c>
      <c r="B1982" s="1" cm="1">
        <f t="array" ref="B1982">[1]!table_weight[ValueEUR]*(('F+ , F-'!B$2-[1]!tbl_gk[[#This Row],[ValueEUR]])/('F+ , F-'!B$2-'F+ , F-'!B$3))</f>
        <v>1.8828548725713373E-5</v>
      </c>
      <c r="C1982" s="1" cm="1">
        <f t="array" ref="C1982">[1]!table_weight[WageEUR]*(('F+ , F-'!C$2-[1]!tbl_gk[[#This Row],[WageEUR]])/('F+ , F-'!C$2-'F+ , F-'!C$3))</f>
        <v>0</v>
      </c>
      <c r="D1982" s="1" cm="1">
        <f t="array" ref="D1982">[1]!table_weight[Crossing]*(('F+ , F-'!D$2-[1]!tbl_gk[[#This Row],[Crossing]])/('F+ , F-'!D$2-'F+ , F-'!D$3))</f>
        <v>3.5866971962916043E-2</v>
      </c>
      <c r="E1982" s="1" cm="1">
        <f t="array" ref="E1982">[1]!table_weight[Finishing]*(('F+ , F-'!E$2-[1]!tbl_gk[[#This Row],[Finishing]])/('F+ , F-'!E$2-'F+ , F-'!E$3))</f>
        <v>2.1961515059324362E-2</v>
      </c>
      <c r="F1982" s="1" cm="1">
        <f t="array" ref="F1982">[1]!table_weight[HeadingAccuracy]*(('F+ , F-'!F$2-[1]!tbl_gk[[#This Row],[HeadingAccuracy]])/('F+ , F-'!F$2-'F+ , F-'!F$3))</f>
        <v>1.08567917583827E-2</v>
      </c>
      <c r="G1982" s="1" cm="1">
        <f t="array" ref="G1982">[1]!table_weight[ShortPassing]*(('F+ , F-'!G$2-[1]!tbl_gk[[#This Row],[ShortPassing]])/('F+ , F-'!G$2-'F+ , F-'!G$3))</f>
        <v>6.6098007588498875E-2</v>
      </c>
      <c r="H1982" s="1" cm="1">
        <f t="array" ref="H1982">[1]!table_weight[Volleys]*(('F+ , F-'!H$2-[1]!tbl_gk[[#This Row],[Volleys]])/('F+ , F-'!H$2-'F+ , F-'!H$3))</f>
        <v>1.9675665665797848E-3</v>
      </c>
      <c r="I1982" s="1" cm="1">
        <f t="array" ref="I1982">[1]!table_weight[Dribbling]*(('F+ , F-'!I$2-[1]!tbl_gk[[#This Row],[Dribbling]])/('F+ , F-'!I$2-'F+ , F-'!I$3))</f>
        <v>2.2491199096005835E-2</v>
      </c>
      <c r="J1982" s="1" cm="1">
        <f t="array" ref="J1982">[1]!table_weight[Curve]*(('F+ , F-'!J$2-[1]!tbl_gk[[#This Row],[Curve]])/('F+ , F-'!J$2-'F+ , F-'!J$3))</f>
        <v>9.6339113680153961E-3</v>
      </c>
      <c r="K1982" s="1" cm="1">
        <f t="array" ref="K1982">[1]!table_weight[FKAccuracy]*(('F+ , F-'!K$2-[1]!tbl_gk[[#This Row],[FKAccuracy]])/('F+ , F-'!K$2-'F+ , F-'!K$3))</f>
        <v>9.1268634012777444E-3</v>
      </c>
      <c r="L1982" s="1" cm="1">
        <f t="array" ref="L1982">[1]!table_weight[LongPassing]*(('F+ , F-'!L$2-[1]!tbl_gk[[#This Row],[LongPassing]])/('F+ , F-'!L$2-'F+ , F-'!L$3))</f>
        <v>2.3281236303259328E-2</v>
      </c>
      <c r="M1982" s="1" cm="1">
        <f t="array" ref="M1982">[1]!table_weight[BallControl]*(('F+ , F-'!M$2-[1]!tbl_gk[[#This Row],[BallControl]])/('F+ , F-'!M$2-'F+ , F-'!M$3))</f>
        <v>1.3038376287539614E-2</v>
      </c>
      <c r="N1982" s="1" cm="1">
        <f t="array" ref="N1982">[1]!table_weight[Acceleration]*(('F+ , F-'!N$2-[1]!tbl_gk[[#This Row],[Acceleration]])/('F+ , F-'!N$2-'F+ , F-'!N$3))</f>
        <v>7.8920524705166431E-3</v>
      </c>
      <c r="O1982" s="1" cm="1">
        <f t="array" ref="O1982">[1]!table_weight[SprintSpeed]*(('F+ , F-'!O$2-[1]!tbl_gk[[#This Row],[SprintSpeed]])/('F+ , F-'!O$2-'F+ , F-'!O$3))</f>
        <v>1.2368725281411608E-2</v>
      </c>
      <c r="P1982" s="1" cm="1">
        <f t="array" ref="P1982">[1]!table_weight[Agility]*(('F+ , F-'!P$2-[1]!tbl_gk[[#This Row],[Agility]])/('F+ , F-'!P$2-'F+ , F-'!P$3))</f>
        <v>4.680442769886016E-3</v>
      </c>
      <c r="Q1982" s="1" cm="1">
        <f t="array" ref="Q1982">[1]!table_weight[Reactions]*(('F+ , F-'!Q$2-[1]!tbl_gk[[#This Row],[Reactions]])/('F+ , F-'!Q$2-'F+ , F-'!Q$3))</f>
        <v>2.4235174003392843E-3</v>
      </c>
      <c r="R1982" s="1" cm="1">
        <f t="array" ref="R1982">[1]!table_weight[Balance]*(('F+ , F-'!R$2-[1]!tbl_gk[[#This Row],[Balance]])/('F+ , F-'!R$2-'F+ , F-'!R$3))</f>
        <v>1.4280126410162438E-3</v>
      </c>
      <c r="S1982" s="1" cm="1">
        <f t="array" ref="S1982">[1]!table_weight[ShotPower]*(('F+ , F-'!S$2-[1]!tbl_gk[[#This Row],[ShotPower]])/('F+ , F-'!S$2-'F+ , F-'!S$3))</f>
        <v>9.0897623305407575E-3</v>
      </c>
      <c r="T1982" s="1" cm="1">
        <f t="array" ref="T1982">[1]!table_weight[Jumping]*(('F+ , F-'!T$2-[1]!tbl_gk[[#This Row],[Jumping]])/('F+ , F-'!T$2-'F+ , F-'!T$3))</f>
        <v>1.8891625857483504E-3</v>
      </c>
      <c r="U1982" s="1" cm="1">
        <f t="array" ref="U1982">[1]!table_weight[Stamina]*(('F+ , F-'!U$2-[1]!tbl_gk[[#This Row],[Stamina]])/('F+ , F-'!U$2-'F+ , F-'!U$3))</f>
        <v>1.88916258574835E-2</v>
      </c>
      <c r="V1982" s="1" cm="1">
        <f t="array" ref="V1982">[1]!table_weight[Strength]*(('F+ , F-'!V$2-[1]!tbl_gk[[#This Row],[Strength]])/('F+ , F-'!V$2-'F+ , F-'!V$3))</f>
        <v>3.4606023729844775E-2</v>
      </c>
      <c r="W1982" s="1" cm="1">
        <f t="array" ref="W1982">[1]!table_weight[LongShots]*(('F+ , F-'!W$2-[1]!tbl_gk[[#This Row],[LongShots]])/('F+ , F-'!W$2-'F+ , F-'!W$3))</f>
        <v>9.6091773208573719E-3</v>
      </c>
      <c r="X1982" s="1" cm="1">
        <f t="array" ref="X1982">[1]!table_weight[Aggression]*(('F+ , F-'!X$2-[1]!tbl_gk[[#This Row],[Aggression]])/('F+ , F-'!X$2-'F+ , F-'!X$3))</f>
        <v>1.1560693641618476E-2</v>
      </c>
      <c r="Y1982" s="1" cm="1">
        <f t="array" ref="Y1982">[1]!table_weight[Interceptions]*(('F+ , F-'!Y$2-[1]!tbl_gk[[#This Row],[Interceptions]])/('F+ , F-'!Y$2-'F+ , F-'!Y$3))</f>
        <v>2.4931919535197796E-2</v>
      </c>
      <c r="Z1982" s="1" cm="1">
        <f t="array" ref="Z1982">[1]!table_weight[Positioning]*(('F+ , F-'!Z$2-[1]!tbl_gk[[#This Row],[Positioning]])/('F+ , F-'!Z$2-'F+ , F-'!Z$3))</f>
        <v>2.2183348544772088E-3</v>
      </c>
      <c r="AA1982" s="1" cm="1">
        <f t="array" ref="AA1982">[1]!table_weight[Vision]*(('F+ , F-'!AA$2-[1]!tbl_gk[[#This Row],[Vision]])/('F+ , F-'!AA$2-'F+ , F-'!AA$3))</f>
        <v>2.5555217523577683E-2</v>
      </c>
      <c r="AB1982" s="1" cm="1">
        <f t="array" ref="AB1982">[1]!table_weight[Penalties]*(('F+ , F-'!AB$2-[1]!tbl_gk[[#This Row],[Penalties]])/('F+ , F-'!AB$2-'F+ , F-'!AB$3))</f>
        <v>2.3879722257019362E-3</v>
      </c>
      <c r="AC1982" s="1" cm="1">
        <f t="array" ref="AC1982">[1]!table_weight[Composure]*(('F+ , F-'!AC$2-[1]!tbl_gk[[#This Row],[Composure]])/('F+ , F-'!AC$2-'F+ , F-'!AC$3))</f>
        <v>1.9748183967676961E-3</v>
      </c>
      <c r="AD1982" s="1" cm="1">
        <f t="array" ref="AD1982">[1]!table_weight[Marking]*(('F+ , F-'!AD$2-[1]!tbl_gk[[#This Row],[Marking]])/('F+ , F-'!AD$2-'F+ , F-'!AD$3))</f>
        <v>3.3127133826860035E-2</v>
      </c>
      <c r="AE1982" s="1" cm="1">
        <f t="array" ref="AE1982">[1]!table_weight[StandingTackle]*(('F+ , F-'!AE$2-[1]!tbl_gk[[#This Row],[StandingTackle]])/('F+ , F-'!AE$2-'F+ , F-'!AE$3))</f>
        <v>2.465854322450484E-2</v>
      </c>
      <c r="AF1982" s="1" cm="1">
        <f t="array" ref="AF1982">[1]!table_weight[SlidingTackle]*(('F+ , F-'!AF$2-[1]!tbl_gk[[#This Row],[SlidingTackle]])/('F+ , F-'!AF$2-'F+ , F-'!AF$3))</f>
        <v>8.2195144081682794E-3</v>
      </c>
      <c r="AG1982" s="1" cm="1">
        <f t="array" ref="AG1982">[1]!table_weight[GKDiving]*(('F+ , F-'!AG$2-[1]!tbl_gk[[#This Row],[GKDiving]])/('F+ , F-'!AG$2-'F+ , F-'!AG$3))</f>
        <v>5.9784124328161402E-2</v>
      </c>
      <c r="AH1982" s="1" cm="1">
        <f t="array" ref="AH1982">[1]!table_weight[GKHandling]*(('F+ , F-'!AH$2-[1]!tbl_gk[[#This Row],[GKHandling]])/('F+ , F-'!AH$2-'F+ , F-'!AH$3))</f>
        <v>5.5253898757952898E-2</v>
      </c>
      <c r="AI1982" s="1" cm="1">
        <f t="array" ref="AI1982">[1]!table_weight[GKKicking]*(('F+ , F-'!AI$2-[1]!tbl_gk[[#This Row],[GKKicking]])/('F+ , F-'!AI$2-'F+ , F-'!AI$3))</f>
        <v>4.2038332826285336E-2</v>
      </c>
      <c r="AJ1982" s="1" cm="1">
        <f t="array" ref="AJ1982">[1]!table_weight[GKPositioning]*(('F+ , F-'!AJ$2-[1]!tbl_gk[[#This Row],[GKPositioning]])/('F+ , F-'!AJ$2-'F+ , F-'!AJ$3))</f>
        <v>2.9642414172380688E-2</v>
      </c>
      <c r="AK1982" s="1" cm="1">
        <f t="array" ref="AK1982">[1]!table_weight[GKReflexes]*(('F+ , F-'!AK$2-[1]!tbl_gk[[#This Row],[GKReflexes]])/('F+ , F-'!AK$2-'F+ , F-'!AK$3))</f>
        <v>6.9235709698137402E-2</v>
      </c>
    </row>
    <row r="1983" spans="1:37" x14ac:dyDescent="0.55000000000000004">
      <c r="A1983" s="8">
        <f>[1]!tbl_gk[[#This Row],[ID]]</f>
        <v>271034</v>
      </c>
      <c r="B1983" s="2" cm="1">
        <f t="array" ref="B1983">[1]!table_weight[ValueEUR]*(('F+ , F-'!B$2-[1]!tbl_gk[[#This Row],[ValueEUR]])/('F+ , F-'!B$2-'F+ , F-'!B$3))</f>
        <v>2.7502027728869857E-4</v>
      </c>
      <c r="C1983" s="2" cm="1">
        <f t="array" ref="C1983">[1]!table_weight[WageEUR]*(('F+ , F-'!C$2-[1]!tbl_gk[[#This Row],[WageEUR]])/('F+ , F-'!C$2-'F+ , F-'!C$3))</f>
        <v>0</v>
      </c>
      <c r="D1983" s="2" cm="1">
        <f t="array" ref="D1983">[1]!table_weight[Crossing]*(('F+ , F-'!D$2-[1]!tbl_gk[[#This Row],[Crossing]])/('F+ , F-'!D$2-'F+ , F-'!D$3))</f>
        <v>3.4746129089074922E-2</v>
      </c>
      <c r="E1983" s="2" cm="1">
        <f t="array" ref="E1983">[1]!table_weight[Finishing]*(('F+ , F-'!E$2-[1]!tbl_gk[[#This Row],[Finishing]])/('F+ , F-'!E$2-'F+ , F-'!E$3))</f>
        <v>2.096326437480962E-2</v>
      </c>
      <c r="F1983" s="2" cm="1">
        <f t="array" ref="F1983">[1]!table_weight[HeadingAccuracy]*(('F+ , F-'!F$2-[1]!tbl_gk[[#This Row],[HeadingAccuracy]])/('F+ , F-'!F$2-'F+ , F-'!F$3))</f>
        <v>1.294463632730245E-2</v>
      </c>
      <c r="G1983" s="2" cm="1">
        <f t="array" ref="G1983">[1]!table_weight[ShortPassing]*(('F+ , F-'!G$2-[1]!tbl_gk[[#This Row],[ShortPassing]])/('F+ , F-'!G$2-'F+ , F-'!G$3))</f>
        <v>5.7659964066562854E-2</v>
      </c>
      <c r="H1983" s="2" cm="1">
        <f t="array" ref="H1983">[1]!table_weight[Volleys]*(('F+ , F-'!H$2-[1]!tbl_gk[[#This Row],[Volleys]])/('F+ , F-'!H$2-'F+ , F-'!H$3))</f>
        <v>2.4305234057750281E-3</v>
      </c>
      <c r="I1983" s="2" cm="1">
        <f t="array" ref="I1983">[1]!table_weight[Dribbling]*(('F+ , F-'!I$2-[1]!tbl_gk[[#This Row],[Dribbling]])/('F+ , F-'!I$2-'F+ , F-'!I$3))</f>
        <v>2.0535442652874894E-2</v>
      </c>
      <c r="J1983" s="2" cm="1">
        <f t="array" ref="J1983">[1]!table_weight[Curve]*(('F+ , F-'!J$2-[1]!tbl_gk[[#This Row],[Curve]])/('F+ , F-'!J$2-'F+ , F-'!J$3))</f>
        <v>9.6339113680153961E-3</v>
      </c>
      <c r="K1983" s="2" cm="1">
        <f t="array" ref="K1983">[1]!table_weight[FKAccuracy]*(('F+ , F-'!K$2-[1]!tbl_gk[[#This Row],[FKAccuracy]])/('F+ , F-'!K$2-'F+ , F-'!K$3))</f>
        <v>9.5832065713416324E-3</v>
      </c>
      <c r="L1983" s="2" cm="1">
        <f t="array" ref="L1983">[1]!table_weight[LongPassing]*(('F+ , F-'!L$2-[1]!tbl_gk[[#This Row],[LongPassing]])/('F+ , F-'!L$2-'F+ , F-'!L$3))</f>
        <v>2.5988356803638323E-2</v>
      </c>
      <c r="M1983" s="2" cm="1">
        <f t="array" ref="M1983">[1]!table_weight[BallControl]*(('F+ , F-'!M$2-[1]!tbl_gk[[#This Row],[BallControl]])/('F+ , F-'!M$2-'F+ , F-'!M$3))</f>
        <v>1.3907601373375588E-2</v>
      </c>
      <c r="N1983" s="2" cm="1">
        <f t="array" ref="N1983">[1]!table_weight[Acceleration]*(('F+ , F-'!N$2-[1]!tbl_gk[[#This Row],[Acceleration]])/('F+ , F-'!N$2-'F+ , F-'!N$3))</f>
        <v>6.9901036167433111E-3</v>
      </c>
      <c r="O1983" s="2" cm="1">
        <f t="array" ref="O1983">[1]!table_weight[SprintSpeed]*(('F+ , F-'!O$2-[1]!tbl_gk[[#This Row],[SprintSpeed]])/('F+ , F-'!O$2-'F+ , F-'!O$3))</f>
        <v>1.0682080924855479E-2</v>
      </c>
      <c r="P1983" s="2" cm="1">
        <f t="array" ref="P1983">[1]!table_weight[Agility]*(('F+ , F-'!P$2-[1]!tbl_gk[[#This Row],[Agility]])/('F+ , F-'!P$2-'F+ , F-'!P$3))</f>
        <v>4.5634317006388652E-3</v>
      </c>
      <c r="Q1983" s="2" cm="1">
        <f t="array" ref="Q1983">[1]!table_weight[Reactions]*(('F+ , F-'!Q$2-[1]!tbl_gk[[#This Row],[Reactions]])/('F+ , F-'!Q$2-'F+ , F-'!Q$3))</f>
        <v>2.1656964003031903E-3</v>
      </c>
      <c r="R1983" s="2" cm="1">
        <f t="array" ref="R1983">[1]!table_weight[Balance]*(('F+ , F-'!R$2-[1]!tbl_gk[[#This Row],[Balance]])/('F+ , F-'!R$2-'F+ , F-'!R$3))</f>
        <v>2.1730627145899362E-3</v>
      </c>
      <c r="S1983" s="2" cm="1">
        <f t="array" ref="S1983">[1]!table_weight[ShotPower]*(('F+ , F-'!S$2-[1]!tbl_gk[[#This Row],[ShotPower]])/('F+ , F-'!S$2-'F+ , F-'!S$3))</f>
        <v>5.9732723886410689E-3</v>
      </c>
      <c r="T1983" s="2" cm="1">
        <f t="array" ref="T1983">[1]!table_weight[Jumping]*(('F+ , F-'!T$2-[1]!tbl_gk[[#This Row],[Jumping]])/('F+ , F-'!T$2-'F+ , F-'!T$3))</f>
        <v>2.91961490524745E-3</v>
      </c>
      <c r="U1983" s="2" cm="1">
        <f t="array" ref="U1983">[1]!table_weight[Stamina]*(('F+ , F-'!U$2-[1]!tbl_gk[[#This Row],[Stamina]])/('F+ , F-'!U$2-'F+ , F-'!U$3))</f>
        <v>2.2326466922480501E-2</v>
      </c>
      <c r="V1983" s="2" cm="1">
        <f t="array" ref="V1983">[1]!table_weight[Strength]*(('F+ , F-'!V$2-[1]!tbl_gk[[#This Row],[Strength]])/('F+ , F-'!V$2-'F+ , F-'!V$3))</f>
        <v>2.9282020079099427E-2</v>
      </c>
      <c r="W1983" s="2" cm="1">
        <f t="array" ref="W1983">[1]!table_weight[LongShots]*(('F+ , F-'!W$2-[1]!tbl_gk[[#This Row],[LongShots]])/('F+ , F-'!W$2-'F+ , F-'!W$3))</f>
        <v>9.6091773208573719E-3</v>
      </c>
      <c r="X1983" s="2" cm="1">
        <f t="array" ref="X1983">[1]!table_weight[Aggression]*(('F+ , F-'!X$2-[1]!tbl_gk[[#This Row],[Aggression]])/('F+ , F-'!X$2-'F+ , F-'!X$3))</f>
        <v>1.2169151201703659E-2</v>
      </c>
      <c r="Y1983" s="2" cm="1">
        <f t="array" ref="Y1983">[1]!table_weight[Interceptions]*(('F+ , F-'!Y$2-[1]!tbl_gk[[#This Row],[Interceptions]])/('F+ , F-'!Y$2-'F+ , F-'!Y$3))</f>
        <v>2.5624472855619959E-2</v>
      </c>
      <c r="Z1983" s="2" cm="1">
        <f t="array" ref="Z1983">[1]!table_weight[Positioning]*(('F+ , F-'!Z$2-[1]!tbl_gk[[#This Row],[Positioning]])/('F+ , F-'!Z$2-'F+ , F-'!Z$3))</f>
        <v>1.9225568738802474E-3</v>
      </c>
      <c r="AA1983" s="2" cm="1">
        <f t="array" ref="AA1983">[1]!table_weight[Vision]*(('F+ , F-'!AA$2-[1]!tbl_gk[[#This Row],[Vision]])/('F+ , F-'!AA$2-'F+ , F-'!AA$3))</f>
        <v>3.4073623364770246E-2</v>
      </c>
      <c r="AB1983" s="2" cm="1">
        <f t="array" ref="AB1983">[1]!table_weight[Penalties]*(('F+ , F-'!AB$2-[1]!tbl_gk[[#This Row],[Penalties]])/('F+ , F-'!AB$2-'F+ , F-'!AB$3))</f>
        <v>2.2705309687002014E-3</v>
      </c>
      <c r="AC1983" s="2" cm="1">
        <f t="array" ref="AC1983">[1]!table_weight[Composure]*(('F+ , F-'!AC$2-[1]!tbl_gk[[#This Row],[Composure]])/('F+ , F-'!AC$2-'F+ , F-'!AC$3))</f>
        <v>2.6153000389626249E-3</v>
      </c>
      <c r="AD1983" s="2" cm="1">
        <f t="array" ref="AD1983">[1]!table_weight[Marking]*(('F+ , F-'!AD$2-[1]!tbl_gk[[#This Row],[Marking]])/('F+ , F-'!AD$2-'F+ , F-'!AD$3))</f>
        <v>3.9437064079595283E-2</v>
      </c>
      <c r="AE1983" s="2" cm="1">
        <f t="array" ref="AE1983">[1]!table_weight[StandingTackle]*(('F+ , F-'!AE$2-[1]!tbl_gk[[#This Row],[StandingTackle]])/('F+ , F-'!AE$2-'F+ , F-'!AE$3))</f>
        <v>2.241685747682258E-2</v>
      </c>
      <c r="AF1983" s="2" cm="1">
        <f t="array" ref="AF1983">[1]!table_weight[SlidingTackle]*(('F+ , F-'!AF$2-[1]!tbl_gk[[#This Row],[SlidingTackle]])/('F+ , F-'!AF$2-'F+ , F-'!AF$3))</f>
        <v>1.120842873841129E-2</v>
      </c>
      <c r="AG1983" s="2" cm="1">
        <f t="array" ref="AG1983">[1]!table_weight[GKDiving]*(('F+ , F-'!AG$2-[1]!tbl_gk[[#This Row],[GKDiving]])/('F+ , F-'!AG$2-'F+ , F-'!AG$3))</f>
        <v>4.4411063786634182E-2</v>
      </c>
      <c r="AH1983" s="2" cm="1">
        <f t="array" ref="AH1983">[1]!table_weight[GKHandling]*(('F+ , F-'!AH$2-[1]!tbl_gk[[#This Row],[GKHandling]])/('F+ , F-'!AH$2-'F+ , F-'!AH$3))</f>
        <v>4.4559595772542655E-2</v>
      </c>
      <c r="AI1983" s="2" cm="1">
        <f t="array" ref="AI1983">[1]!table_weight[GKKicking]*(('F+ , F-'!AI$2-[1]!tbl_gk[[#This Row],[GKKicking]])/('F+ , F-'!AI$2-'F+ , F-'!AI$3))</f>
        <v>2.7727411013081817E-2</v>
      </c>
      <c r="AJ1983" s="2" cm="1">
        <f t="array" ref="AJ1983">[1]!table_weight[GKPositioning]*(('F+ , F-'!AJ$2-[1]!tbl_gk[[#This Row],[GKPositioning]])/('F+ , F-'!AJ$2-'F+ , F-'!AJ$3))</f>
        <v>1.8920689897264267E-2</v>
      </c>
      <c r="AK1983" s="2" cm="1">
        <f t="array" ref="AK1983">[1]!table_weight[GKReflexes]*(('F+ , F-'!AK$2-[1]!tbl_gk[[#This Row],[GKReflexes]])/('F+ , F-'!AK$2-'F+ , F-'!AK$3))</f>
        <v>4.9193793732887098E-2</v>
      </c>
    </row>
    <row r="1984" spans="1:37" x14ac:dyDescent="0.55000000000000004">
      <c r="A1984" s="7">
        <f>[1]!tbl_gk[[#This Row],[ID]]</f>
        <v>271059</v>
      </c>
      <c r="B1984" s="1" cm="1">
        <f t="array" ref="B1984">[1]!table_weight[ValueEUR]*(('F+ , F-'!B$2-[1]!tbl_gk[[#This Row],[ValueEUR]])/('F+ , F-'!B$2-'F+ , F-'!B$3))</f>
        <v>6.2041611374891601E-5</v>
      </c>
      <c r="C1984" s="1" cm="1">
        <f t="array" ref="C1984">[1]!table_weight[WageEUR]*(('F+ , F-'!C$2-[1]!tbl_gk[[#This Row],[WageEUR]])/('F+ , F-'!C$2-'F+ , F-'!C$3))</f>
        <v>0</v>
      </c>
      <c r="D1984" s="1" cm="1">
        <f t="array" ref="D1984">[1]!table_weight[Crossing]*(('F+ , F-'!D$2-[1]!tbl_gk[[#This Row],[Crossing]])/('F+ , F-'!D$2-'F+ , F-'!D$3))</f>
        <v>3.4746129089074922E-2</v>
      </c>
      <c r="E1984" s="1" cm="1">
        <f t="array" ref="E1984">[1]!table_weight[Finishing]*(('F+ , F-'!E$2-[1]!tbl_gk[[#This Row],[Finishing]])/('F+ , F-'!E$2-'F+ , F-'!E$3))</f>
        <v>1.7968512321265388E-2</v>
      </c>
      <c r="F1984" s="1" cm="1">
        <f t="array" ref="F1984">[1]!table_weight[HeadingAccuracy]*(('F+ , F-'!F$2-[1]!tbl_gk[[#This Row],[HeadingAccuracy]])/('F+ , F-'!F$2-'F+ , F-'!F$3))</f>
        <v>1.25270674135185E-2</v>
      </c>
      <c r="G1984" s="1" cm="1">
        <f t="array" ref="G1984">[1]!table_weight[ShortPassing]*(('F+ , F-'!G$2-[1]!tbl_gk[[#This Row],[ShortPassing]])/('F+ , F-'!G$2-'F+ , F-'!G$3))</f>
        <v>5.0628261131616156E-2</v>
      </c>
      <c r="H1984" s="1" cm="1">
        <f t="array" ref="H1984">[1]!table_weight[Volleys]*(('F+ , F-'!H$2-[1]!tbl_gk[[#This Row],[Volleys]])/('F+ , F-'!H$2-'F+ , F-'!H$3))</f>
        <v>2.3147841959762173E-3</v>
      </c>
      <c r="I1984" s="1" cm="1">
        <f t="array" ref="I1984">[1]!table_weight[Dribbling]*(('F+ , F-'!I$2-[1]!tbl_gk[[#This Row],[Dribbling]])/('F+ , F-'!I$2-'F+ , F-'!I$3))</f>
        <v>2.2491199096005835E-2</v>
      </c>
      <c r="J1984" s="1" cm="1">
        <f t="array" ref="J1984">[1]!table_weight[Curve]*(('F+ , F-'!J$2-[1]!tbl_gk[[#This Row],[Curve]])/('F+ , F-'!J$2-'F+ , F-'!J$3))</f>
        <v>9.4648953791028455E-3</v>
      </c>
      <c r="K1984" s="1" cm="1">
        <f t="array" ref="K1984">[1]!table_weight[FKAccuracy]*(('F+ , F-'!K$2-[1]!tbl_gk[[#This Row],[FKAccuracy]])/('F+ , F-'!K$2-'F+ , F-'!K$3))</f>
        <v>9.2789777912990392E-3</v>
      </c>
      <c r="L1984" s="1" cm="1">
        <f t="array" ref="L1984">[1]!table_weight[LongPassing]*(('F+ , F-'!L$2-[1]!tbl_gk[[#This Row],[LongPassing]])/('F+ , F-'!L$2-'F+ , F-'!L$3))</f>
        <v>2.5446932703562523E-2</v>
      </c>
      <c r="M1984" s="1" cm="1">
        <f t="array" ref="M1984">[1]!table_weight[BallControl]*(('F+ , F-'!M$2-[1]!tbl_gk[[#This Row],[BallControl]])/('F+ , F-'!M$2-'F+ , F-'!M$3))</f>
        <v>1.4342213916293577E-2</v>
      </c>
      <c r="N1984" s="1" cm="1">
        <f t="array" ref="N1984">[1]!table_weight[Acceleration]*(('F+ , F-'!N$2-[1]!tbl_gk[[#This Row],[Acceleration]])/('F+ , F-'!N$2-'F+ , F-'!N$3))</f>
        <v>7.2155908301866443E-3</v>
      </c>
      <c r="O1984" s="1" cm="1">
        <f t="array" ref="O1984">[1]!table_weight[SprintSpeed]*(('F+ , F-'!O$2-[1]!tbl_gk[[#This Row],[SprintSpeed]])/('F+ , F-'!O$2-'F+ , F-'!O$3))</f>
        <v>8.7143291755399956E-3</v>
      </c>
      <c r="P1984" s="1" cm="1">
        <f t="array" ref="P1984">[1]!table_weight[Agility]*(('F+ , F-'!P$2-[1]!tbl_gk[[#This Row],[Agility]])/('F+ , F-'!P$2-'F+ , F-'!P$3))</f>
        <v>4.7974538391331659E-3</v>
      </c>
      <c r="Q1984" s="1" cm="1">
        <f t="array" ref="Q1984">[1]!table_weight[Reactions]*(('F+ , F-'!Q$2-[1]!tbl_gk[[#This Row],[Reactions]])/('F+ , F-'!Q$2-'F+ , F-'!Q$3))</f>
        <v>2.6297742003681597E-3</v>
      </c>
      <c r="R1984" s="1" cm="1">
        <f t="array" ref="R1984">[1]!table_weight[Balance]*(('F+ , F-'!R$2-[1]!tbl_gk[[#This Row],[Balance]])/('F+ , F-'!R$2-'F+ , F-'!R$3))</f>
        <v>1.6763626655408076E-3</v>
      </c>
      <c r="S1984" s="1" cm="1">
        <f t="array" ref="S1984">[1]!table_weight[ShotPower]*(('F+ , F-'!S$2-[1]!tbl_gk[[#This Row],[ShotPower]])/('F+ , F-'!S$2-'F+ , F-'!S$3))</f>
        <v>7.5315173595909123E-3</v>
      </c>
      <c r="T1984" s="1" cm="1">
        <f t="array" ref="T1984">[1]!table_weight[Jumping]*(('F+ , F-'!T$2-[1]!tbl_gk[[#This Row],[Jumping]])/('F+ , F-'!T$2-'F+ , F-'!T$3))</f>
        <v>2.2326466922480506E-3</v>
      </c>
      <c r="U1984" s="1" cm="1">
        <f t="array" ref="U1984">[1]!table_weight[Stamina]*(('F+ , F-'!U$2-[1]!tbl_gk[[#This Row],[Stamina]])/('F+ , F-'!U$2-'F+ , F-'!U$3))</f>
        <v>1.288065399373875E-2</v>
      </c>
      <c r="V1984" s="1" cm="1">
        <f t="array" ref="V1984">[1]!table_weight[Strength]*(('F+ , F-'!V$2-[1]!tbl_gk[[#This Row],[Strength]])/('F+ , F-'!V$2-'F+ , F-'!V$3))</f>
        <v>2.4845350370144969E-2</v>
      </c>
      <c r="W1984" s="1" cm="1">
        <f t="array" ref="W1984">[1]!table_weight[LongShots]*(('F+ , F-'!W$2-[1]!tbl_gk[[#This Row],[LongShots]])/('F+ , F-'!W$2-'F+ , F-'!W$3))</f>
        <v>9.86888481601568E-3</v>
      </c>
      <c r="X1984" s="1" cm="1">
        <f t="array" ref="X1984">[1]!table_weight[Aggression]*(('F+ , F-'!X$2-[1]!tbl_gk[[#This Row],[Aggression]])/('F+ , F-'!X$2-'F+ , F-'!X$3))</f>
        <v>1.2169151201703659E-2</v>
      </c>
      <c r="Y1984" s="1" cm="1">
        <f t="array" ref="Y1984">[1]!table_weight[Interceptions]*(('F+ , F-'!Y$2-[1]!tbl_gk[[#This Row],[Interceptions]])/('F+ , F-'!Y$2-'F+ , F-'!Y$3))</f>
        <v>2.5624472855619959E-2</v>
      </c>
      <c r="Z1984" s="1" cm="1">
        <f t="array" ref="Z1984">[1]!table_weight[Positioning]*(('F+ , F-'!Z$2-[1]!tbl_gk[[#This Row],[Positioning]])/('F+ , F-'!Z$2-'F+ , F-'!Z$3))</f>
        <v>1.7746678835817667E-3</v>
      </c>
      <c r="AA1984" s="1" cm="1">
        <f t="array" ref="AA1984">[1]!table_weight[Vision]*(('F+ , F-'!AA$2-[1]!tbl_gk[[#This Row],[Vision]])/('F+ , F-'!AA$2-'F+ , F-'!AA$3))</f>
        <v>2.9814420444173963E-2</v>
      </c>
      <c r="AB1984" s="1" cm="1">
        <f t="array" ref="AB1984">[1]!table_weight[Penalties]*(('F+ , F-'!AB$2-[1]!tbl_gk[[#This Row],[Penalties]])/('F+ , F-'!AB$2-'F+ , F-'!AB$3))</f>
        <v>2.2705309687002014E-3</v>
      </c>
      <c r="AC1984" s="1" cm="1">
        <f t="array" ref="AC1984">[1]!table_weight[Composure]*(('F+ , F-'!AC$2-[1]!tbl_gk[[#This Row],[Composure]])/('F+ , F-'!AC$2-'F+ , F-'!AC$3))</f>
        <v>2.2950592178651603E-3</v>
      </c>
      <c r="AD1984" s="1" cm="1">
        <f t="array" ref="AD1984">[1]!table_weight[Marking]*(('F+ , F-'!AD$2-[1]!tbl_gk[[#This Row],[Marking]])/('F+ , F-'!AD$2-'F+ , F-'!AD$3))</f>
        <v>3.6282098953227655E-2</v>
      </c>
      <c r="AE1984" s="1" cm="1">
        <f t="array" ref="AE1984">[1]!table_weight[StandingTackle]*(('F+ , F-'!AE$2-[1]!tbl_gk[[#This Row],[StandingTackle]])/('F+ , F-'!AE$2-'F+ , F-'!AE$3))</f>
        <v>2.6900228972187096E-2</v>
      </c>
      <c r="AF1984" s="1" cm="1">
        <f t="array" ref="AF1984">[1]!table_weight[SlidingTackle]*(('F+ , F-'!AF$2-[1]!tbl_gk[[#This Row],[SlidingTackle]])/('F+ , F-'!AF$2-'F+ , F-'!AF$3))</f>
        <v>1.2702885903532796E-2</v>
      </c>
      <c r="AG1984" s="1" cm="1">
        <f t="array" ref="AG1984">[1]!table_weight[GKDiving]*(('F+ , F-'!AG$2-[1]!tbl_gk[[#This Row],[GKDiving]])/('F+ , F-'!AG$2-'F+ , F-'!AG$3))</f>
        <v>5.6367888652266468E-2</v>
      </c>
      <c r="AH1984" s="1" cm="1">
        <f t="array" ref="AH1984">[1]!table_weight[GKHandling]*(('F+ , F-'!AH$2-[1]!tbl_gk[[#This Row],[GKHandling]])/('F+ , F-'!AH$2-'F+ , F-'!AH$3))</f>
        <v>6.773058557426484E-2</v>
      </c>
      <c r="AI1984" s="1" cm="1">
        <f t="array" ref="AI1984">[1]!table_weight[GKKicking]*(('F+ , F-'!AI$2-[1]!tbl_gk[[#This Row],[GKKicking]])/('F+ , F-'!AI$2-'F+ , F-'!AI$3))</f>
        <v>3.4882871919683582E-2</v>
      </c>
      <c r="AJ1984" s="1" cm="1">
        <f t="array" ref="AJ1984">[1]!table_weight[GKPositioning]*(('F+ , F-'!AJ$2-[1]!tbl_gk[[#This Row],[GKPositioning]])/('F+ , F-'!AJ$2-'F+ , F-'!AJ$3))</f>
        <v>2.3966207203201407E-2</v>
      </c>
      <c r="AK1984" s="1" cm="1">
        <f t="array" ref="AK1984">[1]!table_weight[GKReflexes]*(('F+ , F-'!AK$2-[1]!tbl_gk[[#This Row],[GKReflexes]])/('F+ , F-'!AK$2-'F+ , F-'!AK$3))</f>
        <v>5.64817631747963E-2</v>
      </c>
    </row>
    <row r="1985" spans="1:37" x14ac:dyDescent="0.55000000000000004">
      <c r="A1985" s="8">
        <f>[1]!tbl_gk[[#This Row],[ID]]</f>
        <v>271064</v>
      </c>
      <c r="B1985" s="2" cm="1">
        <f t="array" ref="B1985">[1]!table_weight[ValueEUR]*(('F+ , F-'!B$2-[1]!tbl_gk[[#This Row],[ValueEUR]])/('F+ , F-'!B$2-'F+ , F-'!B$3))</f>
        <v>4.9695022046554962E-5</v>
      </c>
      <c r="C1985" s="2" cm="1">
        <f t="array" ref="C1985">[1]!table_weight[WageEUR]*(('F+ , F-'!C$2-[1]!tbl_gk[[#This Row],[WageEUR]])/('F+ , F-'!C$2-'F+ , F-'!C$3))</f>
        <v>2.3472561185650898E-4</v>
      </c>
      <c r="D1985" s="2" cm="1">
        <f t="array" ref="D1985">[1]!table_weight[Crossing]*(('F+ , F-'!D$2-[1]!tbl_gk[[#This Row],[Crossing]])/('F+ , F-'!D$2-'F+ , F-'!D$3))</f>
        <v>3.4746129089074922E-2</v>
      </c>
      <c r="E1985" s="2" cm="1">
        <f t="array" ref="E1985">[1]!table_weight[Finishing]*(('F+ , F-'!E$2-[1]!tbl_gk[[#This Row],[Finishing]])/('F+ , F-'!E$2-'F+ , F-'!E$3))</f>
        <v>1.7968512321265388E-2</v>
      </c>
      <c r="F1985" s="2" cm="1">
        <f t="array" ref="F1985">[1]!table_weight[HeadingAccuracy]*(('F+ , F-'!F$2-[1]!tbl_gk[[#This Row],[HeadingAccuracy]])/('F+ , F-'!F$2-'F+ , F-'!F$3))</f>
        <v>1.08567917583827E-2</v>
      </c>
      <c r="G1985" s="2" cm="1">
        <f t="array" ref="G1985">[1]!table_weight[ShortPassing]*(('F+ , F-'!G$2-[1]!tbl_gk[[#This Row],[ShortPassing]])/('F+ , F-'!G$2-'F+ , F-'!G$3))</f>
        <v>6.6098007588498875E-2</v>
      </c>
      <c r="H1985" s="2" cm="1">
        <f t="array" ref="H1985">[1]!table_weight[Volleys]*(('F+ , F-'!H$2-[1]!tbl_gk[[#This Row],[Volleys]])/('F+ , F-'!H$2-'F+ , F-'!H$3))</f>
        <v>2.4305234057750281E-3</v>
      </c>
      <c r="I1985" s="2" cm="1">
        <f t="array" ref="I1985">[1]!table_weight[Dribbling]*(('F+ , F-'!I$2-[1]!tbl_gk[[#This Row],[Dribbling]])/('F+ , F-'!I$2-'F+ , F-'!I$3))</f>
        <v>1.6623929766613008E-2</v>
      </c>
      <c r="J1985" s="2" cm="1">
        <f t="array" ref="J1985">[1]!table_weight[Curve]*(('F+ , F-'!J$2-[1]!tbl_gk[[#This Row],[Curve]])/('F+ , F-'!J$2-'F+ , F-'!J$3))</f>
        <v>9.295879390190295E-3</v>
      </c>
      <c r="K1985" s="2" cm="1">
        <f t="array" ref="K1985">[1]!table_weight[FKAccuracy]*(('F+ , F-'!K$2-[1]!tbl_gk[[#This Row],[FKAccuracy]])/('F+ , F-'!K$2-'F+ , F-'!K$3))</f>
        <v>9.1268634012777444E-3</v>
      </c>
      <c r="L1985" s="2" cm="1">
        <f t="array" ref="L1985">[1]!table_weight[LongPassing]*(('F+ , F-'!L$2-[1]!tbl_gk[[#This Row],[LongPassing]])/('F+ , F-'!L$2-'F+ , F-'!L$3))</f>
        <v>2.3822660403335128E-2</v>
      </c>
      <c r="M1985" s="2" cm="1">
        <f t="array" ref="M1985">[1]!table_weight[BallControl]*(('F+ , F-'!M$2-[1]!tbl_gk[[#This Row],[BallControl]])/('F+ , F-'!M$2-'F+ , F-'!M$3))</f>
        <v>1.4776826459211564E-2</v>
      </c>
      <c r="N1985" s="2" cm="1">
        <f t="array" ref="N1985">[1]!table_weight[Acceleration]*(('F+ , F-'!N$2-[1]!tbl_gk[[#This Row],[Acceleration]])/('F+ , F-'!N$2-'F+ , F-'!N$3))</f>
        <v>9.9214373915066361E-3</v>
      </c>
      <c r="O1985" s="2" cm="1">
        <f t="array" ref="O1985">[1]!table_weight[SprintSpeed]*(('F+ , F-'!O$2-[1]!tbl_gk[[#This Row],[SprintSpeed]])/('F+ , F-'!O$2-'F+ , F-'!O$3))</f>
        <v>1.0682080924855479E-2</v>
      </c>
      <c r="P1985" s="2" cm="1">
        <f t="array" ref="P1985">[1]!table_weight[Agility]*(('F+ , F-'!P$2-[1]!tbl_gk[[#This Row],[Agility]])/('F+ , F-'!P$2-'F+ , F-'!P$3))</f>
        <v>3.8613652851559629E-3</v>
      </c>
      <c r="Q1985" s="2" cm="1">
        <f t="array" ref="Q1985">[1]!table_weight[Reactions]*(('F+ , F-'!Q$2-[1]!tbl_gk[[#This Row],[Reactions]])/('F+ , F-'!Q$2-'F+ , F-'!Q$3))</f>
        <v>2.217260600310409E-3</v>
      </c>
      <c r="R1985" s="2" cm="1">
        <f t="array" ref="R1985">[1]!table_weight[Balance]*(('F+ , F-'!R$2-[1]!tbl_gk[[#This Row],[Balance]])/('F+ , F-'!R$2-'F+ , F-'!R$3))</f>
        <v>2.2972377268522179E-3</v>
      </c>
      <c r="S1985" s="2" cm="1">
        <f t="array" ref="S1985">[1]!table_weight[ShotPower]*(('F+ , F-'!S$2-[1]!tbl_gk[[#This Row],[ShotPower]])/('F+ , F-'!S$2-'F+ , F-'!S$3))</f>
        <v>6.7523948741159906E-3</v>
      </c>
      <c r="T1985" s="2" cm="1">
        <f t="array" ref="T1985">[1]!table_weight[Jumping]*(('F+ , F-'!T$2-[1]!tbl_gk[[#This Row],[Jumping]])/('F+ , F-'!T$2-'F+ , F-'!T$3))</f>
        <v>4.2076803046213257E-3</v>
      </c>
      <c r="U1985" s="2" cm="1">
        <f t="array" ref="U1985">[1]!table_weight[Stamina]*(('F+ , F-'!U$2-[1]!tbl_gk[[#This Row],[Stamina]])/('F+ , F-'!U$2-'F+ , F-'!U$3))</f>
        <v>1.4598074526237249E-2</v>
      </c>
      <c r="V1985" s="2" cm="1">
        <f t="array" ref="V1985">[1]!table_weight[Strength]*(('F+ , F-'!V$2-[1]!tbl_gk[[#This Row],[Strength]])/('F+ , F-'!V$2-'F+ , F-'!V$3))</f>
        <v>2.2183348544772292E-2</v>
      </c>
      <c r="W1985" s="2" cm="1">
        <f t="array" ref="W1985">[1]!table_weight[LongShots]*(('F+ , F-'!W$2-[1]!tbl_gk[[#This Row],[LongShots]])/('F+ , F-'!W$2-'F+ , F-'!W$3))</f>
        <v>1.0128592311173986E-2</v>
      </c>
      <c r="X1985" s="2" cm="1">
        <f t="array" ref="X1985">[1]!table_weight[Aggression]*(('F+ , F-'!X$2-[1]!tbl_gk[[#This Row],[Aggression]])/('F+ , F-'!X$2-'F+ , F-'!X$3))</f>
        <v>1.7036811682385123E-2</v>
      </c>
      <c r="Y1985" s="2" cm="1">
        <f t="array" ref="Y1985">[1]!table_weight[Interceptions]*(('F+ , F-'!Y$2-[1]!tbl_gk[[#This Row],[Interceptions]])/('F+ , F-'!Y$2-'F+ , F-'!Y$3))</f>
        <v>2.0776599612664828E-2</v>
      </c>
      <c r="Z1985" s="2" cm="1">
        <f t="array" ref="Z1985">[1]!table_weight[Positioning]*(('F+ , F-'!Z$2-[1]!tbl_gk[[#This Row],[Positioning]])/('F+ , F-'!Z$2-'F+ , F-'!Z$3))</f>
        <v>2.3662238447756888E-3</v>
      </c>
      <c r="AA1985" s="2" cm="1">
        <f t="array" ref="AA1985">[1]!table_weight[Vision]*(('F+ , F-'!AA$2-[1]!tbl_gk[[#This Row],[Vision]])/('F+ , F-'!AA$2-'F+ , F-'!AA$3))</f>
        <v>2.5555217523577683E-2</v>
      </c>
      <c r="AB1985" s="2" cm="1">
        <f t="array" ref="AB1985">[1]!table_weight[Penalties]*(('F+ , F-'!AB$2-[1]!tbl_gk[[#This Row],[Penalties]])/('F+ , F-'!AB$2-'F+ , F-'!AB$3))</f>
        <v>2.3488251400346914E-3</v>
      </c>
      <c r="AC1985" s="2" cm="1">
        <f t="array" ref="AC1985">[1]!table_weight[Composure]*(('F+ , F-'!AC$2-[1]!tbl_gk[[#This Row],[Composure]])/('F+ , F-'!AC$2-'F+ , F-'!AC$3))</f>
        <v>1.8680714564018749E-3</v>
      </c>
      <c r="AD1985" s="2" cm="1">
        <f t="array" ref="AD1985">[1]!table_weight[Marking]*(('F+ , F-'!AD$2-[1]!tbl_gk[[#This Row],[Marking]])/('F+ , F-'!AD$2-'F+ , F-'!AD$3))</f>
        <v>3.3127133826860035E-2</v>
      </c>
      <c r="AE1985" s="2" cm="1">
        <f t="array" ref="AE1985">[1]!table_weight[StandingTackle]*(('F+ , F-'!AE$2-[1]!tbl_gk[[#This Row],[StandingTackle]])/('F+ , F-'!AE$2-'F+ , F-'!AE$3))</f>
        <v>3.362528621523387E-2</v>
      </c>
      <c r="AF1985" s="2" cm="1">
        <f t="array" ref="AF1985">[1]!table_weight[SlidingTackle]*(('F+ , F-'!AF$2-[1]!tbl_gk[[#This Row],[SlidingTackle]])/('F+ , F-'!AF$2-'F+ , F-'!AF$3))</f>
        <v>8.2195144081682794E-3</v>
      </c>
      <c r="AG1985" s="2" cm="1">
        <f t="array" ref="AG1985">[1]!table_weight[GKDiving]*(('F+ , F-'!AG$2-[1]!tbl_gk[[#This Row],[GKDiving]])/('F+ , F-'!AG$2-'F+ , F-'!AG$3))</f>
        <v>5.2951652976371534E-2</v>
      </c>
      <c r="AH1985" s="2" cm="1">
        <f t="array" ref="AH1985">[1]!table_weight[GKHandling]*(('F+ , F-'!AH$2-[1]!tbl_gk[[#This Row],[GKHandling]])/('F+ , F-'!AH$2-'F+ , F-'!AH$3))</f>
        <v>6.416581791246144E-2</v>
      </c>
      <c r="AI1985" s="2" cm="1">
        <f t="array" ref="AI1985">[1]!table_weight[GKKicking]*(('F+ , F-'!AI$2-[1]!tbl_gk[[#This Row],[GKKicking]])/('F+ , F-'!AI$2-'F+ , F-'!AI$3))</f>
        <v>3.0410708853057477E-2</v>
      </c>
      <c r="AJ1985" s="2" cm="1">
        <f t="array" ref="AJ1985">[1]!table_weight[GKPositioning]*(('F+ , F-'!AJ$2-[1]!tbl_gk[[#This Row],[GKPositioning]])/('F+ , F-'!AJ$2-'F+ , F-'!AJ$3))</f>
        <v>2.7750345182654259E-2</v>
      </c>
      <c r="AK1985" s="2" cm="1">
        <f t="array" ref="AK1985">[1]!table_weight[GKReflexes]*(('F+ , F-'!AK$2-[1]!tbl_gk[[#This Row],[GKReflexes]])/('F+ , F-'!AK$2-'F+ , F-'!AK$3))</f>
        <v>8.1989656221478496E-2</v>
      </c>
    </row>
    <row r="1986" spans="1:37" x14ac:dyDescent="0.55000000000000004">
      <c r="A1986" s="7">
        <f>[1]!tbl_gk[[#This Row],[ID]]</f>
        <v>271070</v>
      </c>
      <c r="B1986" s="1" cm="1">
        <f t="array" ref="B1986">[1]!table_weight[ValueEUR]*(('F+ , F-'!B$2-[1]!tbl_gk[[#This Row],[ValueEUR]])/('F+ , F-'!B$2-'F+ , F-'!B$3))</f>
        <v>4.0435080050302489E-5</v>
      </c>
      <c r="C1986" s="1" cm="1">
        <f t="array" ref="C1986">[1]!table_weight[WageEUR]*(('F+ , F-'!C$2-[1]!tbl_gk[[#This Row],[WageEUR]])/('F+ , F-'!C$2-'F+ , F-'!C$3))</f>
        <v>0</v>
      </c>
      <c r="D1986" s="1" cm="1">
        <f t="array" ref="D1986">[1]!table_weight[Crossing]*(('F+ , F-'!D$2-[1]!tbl_gk[[#This Row],[Crossing]])/('F+ , F-'!D$2-'F+ , F-'!D$3))</f>
        <v>3.4746129089074922E-2</v>
      </c>
      <c r="E1986" s="1" cm="1">
        <f t="array" ref="E1986">[1]!table_weight[Finishing]*(('F+ , F-'!E$2-[1]!tbl_gk[[#This Row],[Finishing]])/('F+ , F-'!E$2-'F+ , F-'!E$3))</f>
        <v>2.096326437480962E-2</v>
      </c>
      <c r="F1986" s="1" cm="1">
        <f t="array" ref="F1986">[1]!table_weight[HeadingAccuracy]*(('F+ , F-'!F$2-[1]!tbl_gk[[#This Row],[HeadingAccuracy]])/('F+ , F-'!F$2-'F+ , F-'!F$3))</f>
        <v>1.08567917583827E-2</v>
      </c>
      <c r="G1986" s="1" cm="1">
        <f t="array" ref="G1986">[1]!table_weight[ShortPassing]*(('F+ , F-'!G$2-[1]!tbl_gk[[#This Row],[ShortPassing]])/('F+ , F-'!G$2-'F+ , F-'!G$3))</f>
        <v>5.7659964066562854E-2</v>
      </c>
      <c r="H1986" s="1" cm="1">
        <f t="array" ref="H1986">[1]!table_weight[Volleys]*(('F+ , F-'!H$2-[1]!tbl_gk[[#This Row],[Volleys]])/('F+ , F-'!H$2-'F+ , F-'!H$3))</f>
        <v>2.0833057763785961E-3</v>
      </c>
      <c r="I1986" s="1" cm="1">
        <f t="array" ref="I1986">[1]!table_weight[Dribbling]*(('F+ , F-'!I$2-[1]!tbl_gk[[#This Row],[Dribbling]])/('F+ , F-'!I$2-'F+ , F-'!I$3))</f>
        <v>2.2491199096005835E-2</v>
      </c>
      <c r="J1986" s="1" cm="1">
        <f t="array" ref="J1986">[1]!table_weight[Curve]*(('F+ , F-'!J$2-[1]!tbl_gk[[#This Row],[Curve]])/('F+ , F-'!J$2-'F+ , F-'!J$3))</f>
        <v>9.8029273569279467E-3</v>
      </c>
      <c r="K1986" s="1" cm="1">
        <f t="array" ref="K1986">[1]!table_weight[FKAccuracy]*(('F+ , F-'!K$2-[1]!tbl_gk[[#This Row],[FKAccuracy]])/('F+ , F-'!K$2-'F+ , F-'!K$3))</f>
        <v>9.7353209613629272E-3</v>
      </c>
      <c r="L1986" s="1" cm="1">
        <f t="array" ref="L1986">[1]!table_weight[LongPassing]*(('F+ , F-'!L$2-[1]!tbl_gk[[#This Row],[LongPassing]])/('F+ , F-'!L$2-'F+ , F-'!L$3))</f>
        <v>2.1656964003031933E-2</v>
      </c>
      <c r="M1986" s="1" cm="1">
        <f t="array" ref="M1986">[1]!table_weight[BallControl]*(('F+ , F-'!M$2-[1]!tbl_gk[[#This Row],[BallControl]])/('F+ , F-'!M$2-'F+ , F-'!M$3))</f>
        <v>1.3038376287539614E-2</v>
      </c>
      <c r="N1986" s="1" cm="1">
        <f t="array" ref="N1986">[1]!table_weight[Acceleration]*(('F+ , F-'!N$2-[1]!tbl_gk[[#This Row],[Acceleration]])/('F+ , F-'!N$2-'F+ , F-'!N$3))</f>
        <v>4.9607186957533181E-3</v>
      </c>
      <c r="O1986" s="1" cm="1">
        <f t="array" ref="O1986">[1]!table_weight[SprintSpeed]*(('F+ , F-'!O$2-[1]!tbl_gk[[#This Row],[SprintSpeed]])/('F+ , F-'!O$2-'F+ , F-'!O$3))</f>
        <v>5.3410404624277394E-3</v>
      </c>
      <c r="P1986" s="1" cm="1">
        <f t="array" ref="P1986">[1]!table_weight[Agility]*(('F+ , F-'!P$2-[1]!tbl_gk[[#This Row],[Agility]])/('F+ , F-'!P$2-'F+ , F-'!P$3))</f>
        <v>2.5742435234373086E-3</v>
      </c>
      <c r="Q1986" s="1" cm="1">
        <f t="array" ref="Q1986">[1]!table_weight[Reactions]*(('F+ , F-'!Q$2-[1]!tbl_gk[[#This Row],[Reactions]])/('F+ , F-'!Q$2-'F+ , F-'!Q$3))</f>
        <v>2.5266458003537222E-3</v>
      </c>
      <c r="R1986" s="1" cm="1">
        <f t="array" ref="R1986">[1]!table_weight[Balance]*(('F+ , F-'!R$2-[1]!tbl_gk[[#This Row],[Balance]])/('F+ , F-'!R$2-'F+ , F-'!R$3))</f>
        <v>1.1175751103605386E-3</v>
      </c>
      <c r="S1986" s="1" cm="1">
        <f t="array" ref="S1986">[1]!table_weight[ShotPower]*(('F+ , F-'!S$2-[1]!tbl_gk[[#This Row],[ShotPower]])/('F+ , F-'!S$2-'F+ , F-'!S$3))</f>
        <v>7.7912248547492196E-3</v>
      </c>
      <c r="T1986" s="1" cm="1">
        <f t="array" ref="T1986">[1]!table_weight[Jumping]*(('F+ , F-'!T$2-[1]!tbl_gk[[#This Row],[Jumping]])/('F+ , F-'!T$2-'F+ , F-'!T$3))</f>
        <v>1.6315495058735752E-3</v>
      </c>
      <c r="U1986" s="1" cm="1">
        <f t="array" ref="U1986">[1]!table_weight[Stamina]*(('F+ , F-'!U$2-[1]!tbl_gk[[#This Row],[Stamina]])/('F+ , F-'!U$2-'F+ , F-'!U$3))</f>
        <v>1.8032915591234249E-2</v>
      </c>
      <c r="V1986" s="1" cm="1">
        <f t="array" ref="V1986">[1]!table_weight[Strength]*(('F+ , F-'!V$2-[1]!tbl_gk[[#This Row],[Strength]])/('F+ , F-'!V$2-'F+ , F-'!V$3))</f>
        <v>3.1944021904472097E-2</v>
      </c>
      <c r="W1986" s="1" cm="1">
        <f t="array" ref="W1986">[1]!table_weight[LongShots]*(('F+ , F-'!W$2-[1]!tbl_gk[[#This Row],[LongShots]])/('F+ , F-'!W$2-'F+ , F-'!W$3))</f>
        <v>9.3494698256990638E-3</v>
      </c>
      <c r="X1986" s="1" cm="1">
        <f t="array" ref="X1986">[1]!table_weight[Aggression]*(('F+ , F-'!X$2-[1]!tbl_gk[[#This Row],[Aggression]])/('F+ , F-'!X$2-'F+ , F-'!X$3))</f>
        <v>1.460298144204439E-2</v>
      </c>
      <c r="Y1986" s="1" cm="1">
        <f t="array" ref="Y1986">[1]!table_weight[Interceptions]*(('F+ , F-'!Y$2-[1]!tbl_gk[[#This Row],[Interceptions]])/('F+ , F-'!Y$2-'F+ , F-'!Y$3))</f>
        <v>2.3546812894353474E-2</v>
      </c>
      <c r="Z1986" s="1" cm="1">
        <f t="array" ref="Z1986">[1]!table_weight[Positioning]*(('F+ , F-'!Z$2-[1]!tbl_gk[[#This Row],[Positioning]])/('F+ , F-'!Z$2-'F+ , F-'!Z$3))</f>
        <v>2.0704458641787279E-3</v>
      </c>
      <c r="AA1986" s="1" cm="1">
        <f t="array" ref="AA1986">[1]!table_weight[Vision]*(('F+ , F-'!AA$2-[1]!tbl_gk[[#This Row],[Vision]])/('F+ , F-'!AA$2-'F+ , F-'!AA$3))</f>
        <v>3.2653889057904818E-2</v>
      </c>
      <c r="AB1986" s="1" cm="1">
        <f t="array" ref="AB1986">[1]!table_weight[Penalties]*(('F+ , F-'!AB$2-[1]!tbl_gk[[#This Row],[Penalties]])/('F+ , F-'!AB$2-'F+ , F-'!AB$3))</f>
        <v>2.3096780543674466E-3</v>
      </c>
      <c r="AC1986" s="1" cm="1">
        <f t="array" ref="AC1986">[1]!table_weight[Composure]*(('F+ , F-'!AC$2-[1]!tbl_gk[[#This Row],[Composure]])/('F+ , F-'!AC$2-'F+ , F-'!AC$3))</f>
        <v>2.2950592178651603E-3</v>
      </c>
      <c r="AD1986" s="1" cm="1">
        <f t="array" ref="AD1986">[1]!table_weight[Marking]*(('F+ , F-'!AD$2-[1]!tbl_gk[[#This Row],[Marking]])/('F+ , F-'!AD$2-'F+ , F-'!AD$3))</f>
        <v>3.1549651263676225E-2</v>
      </c>
      <c r="AE1986" s="1" cm="1">
        <f t="array" ref="AE1986">[1]!table_weight[StandingTackle]*(('F+ , F-'!AE$2-[1]!tbl_gk[[#This Row],[StandingTackle]])/('F+ , F-'!AE$2-'F+ , F-'!AE$3))</f>
        <v>2.9141914719869356E-2</v>
      </c>
      <c r="AF1986" s="1" cm="1">
        <f t="array" ref="AF1986">[1]!table_weight[SlidingTackle]*(('F+ , F-'!AF$2-[1]!tbl_gk[[#This Row],[SlidingTackle]])/('F+ , F-'!AF$2-'F+ , F-'!AF$3))</f>
        <v>1.1955657320972042E-2</v>
      </c>
      <c r="AG1986" s="1" cm="1">
        <f t="array" ref="AG1986">[1]!table_weight[GKDiving]*(('F+ , F-'!AG$2-[1]!tbl_gk[[#This Row],[GKDiving]])/('F+ , F-'!AG$2-'F+ , F-'!AG$3))</f>
        <v>6.1492242166108872E-2</v>
      </c>
      <c r="AH1986" s="1" cm="1">
        <f t="array" ref="AH1986">[1]!table_weight[GKHandling]*(('F+ , F-'!AH$2-[1]!tbl_gk[[#This Row],[GKHandling]])/('F+ , F-'!AH$2-'F+ , F-'!AH$3))</f>
        <v>6.773058557426484E-2</v>
      </c>
      <c r="AI1986" s="1" cm="1">
        <f t="array" ref="AI1986">[1]!table_weight[GKKicking]*(('F+ , F-'!AI$2-[1]!tbl_gk[[#This Row],[GKKicking]])/('F+ , F-'!AI$2-'F+ , F-'!AI$3))</f>
        <v>3.57773045330088E-2</v>
      </c>
      <c r="AJ1986" s="1" cm="1">
        <f t="array" ref="AJ1986">[1]!table_weight[GKPositioning]*(('F+ , F-'!AJ$2-[1]!tbl_gk[[#This Row],[GKPositioning]])/('F+ , F-'!AJ$2-'F+ , F-'!AJ$3))</f>
        <v>2.5858276192927833E-2</v>
      </c>
      <c r="AK1986" s="1" cm="1">
        <f t="array" ref="AK1986">[1]!table_weight[GKReflexes]*(('F+ , F-'!AK$2-[1]!tbl_gk[[#This Row],[GKReflexes]])/('F+ , F-'!AK$2-'F+ , F-'!AK$3))</f>
        <v>7.1057702058614697E-2</v>
      </c>
    </row>
    <row r="1987" spans="1:37" x14ac:dyDescent="0.55000000000000004">
      <c r="A1987" s="8">
        <f>[1]!tbl_gk[[#This Row],[ID]]</f>
        <v>271089</v>
      </c>
      <c r="B1987" s="2" cm="1">
        <f t="array" ref="B1987">[1]!table_weight[ValueEUR]*(('F+ , F-'!B$2-[1]!tbl_gk[[#This Row],[ValueEUR]])/('F+ , F-'!B$2-'F+ , F-'!B$3))</f>
        <v>1.978540939865946E-4</v>
      </c>
      <c r="C1987" s="2" cm="1">
        <f t="array" ref="C1987">[1]!table_weight[WageEUR]*(('F+ , F-'!C$2-[1]!tbl_gk[[#This Row],[WageEUR]])/('F+ , F-'!C$2-'F+ , F-'!C$3))</f>
        <v>3.9120935309418161E-4</v>
      </c>
      <c r="D1987" s="2" cm="1">
        <f t="array" ref="D1987">[1]!table_weight[Crossing]*(('F+ , F-'!D$2-[1]!tbl_gk[[#This Row],[Crossing]])/('F+ , F-'!D$2-'F+ , F-'!D$3))</f>
        <v>3.5866971962916043E-2</v>
      </c>
      <c r="E1987" s="2" cm="1">
        <f t="array" ref="E1987">[1]!table_weight[Finishing]*(('F+ , F-'!E$2-[1]!tbl_gk[[#This Row],[Finishing]])/('F+ , F-'!E$2-'F+ , F-'!E$3))</f>
        <v>7.9860054761179498E-3</v>
      </c>
      <c r="F1987" s="2" cm="1">
        <f t="array" ref="F1987">[1]!table_weight[HeadingAccuracy]*(('F+ , F-'!F$2-[1]!tbl_gk[[#This Row],[HeadingAccuracy]])/('F+ , F-'!F$2-'F+ , F-'!F$3))</f>
        <v>7.0986715343271502E-3</v>
      </c>
      <c r="G1987" s="2" cm="1">
        <f t="array" ref="G1987">[1]!table_weight[ShortPassing]*(('F+ , F-'!G$2-[1]!tbl_gk[[#This Row],[ShortPassing]])/('F+ , F-'!G$2-'F+ , F-'!G$3))</f>
        <v>4.0783877022690797E-2</v>
      </c>
      <c r="H1987" s="2" cm="1">
        <f t="array" ref="H1987">[1]!table_weight[Volleys]*(('F+ , F-'!H$2-[1]!tbl_gk[[#This Row],[Volleys]])/('F+ , F-'!H$2-'F+ , F-'!H$3))</f>
        <v>1.6203489371833524E-3</v>
      </c>
      <c r="I1987" s="2" cm="1">
        <f t="array" ref="I1987">[1]!table_weight[Dribbling]*(('F+ , F-'!I$2-[1]!tbl_gk[[#This Row],[Dribbling]])/('F+ , F-'!I$2-'F+ , F-'!I$3))</f>
        <v>8.8009039940892403E-3</v>
      </c>
      <c r="J1987" s="2" cm="1">
        <f t="array" ref="J1987">[1]!table_weight[Curve]*(('F+ , F-'!J$2-[1]!tbl_gk[[#This Row],[Curve]])/('F+ , F-'!J$2-'F+ , F-'!J$3))</f>
        <v>9.4648953791028455E-3</v>
      </c>
      <c r="K1987" s="2" cm="1">
        <f t="array" ref="K1987">[1]!table_weight[FKAccuracy]*(('F+ , F-'!K$2-[1]!tbl_gk[[#This Row],[FKAccuracy]])/('F+ , F-'!K$2-'F+ , F-'!K$3))</f>
        <v>9.1268634012777444E-3</v>
      </c>
      <c r="L1987" s="2" cm="1">
        <f t="array" ref="L1987">[1]!table_weight[LongPassing]*(('F+ , F-'!L$2-[1]!tbl_gk[[#This Row],[LongPassing]])/('F+ , F-'!L$2-'F+ , F-'!L$3))</f>
        <v>1.6784147102349749E-2</v>
      </c>
      <c r="M1987" s="2" cm="1">
        <f t="array" ref="M1987">[1]!table_weight[BallControl]*(('F+ , F-'!M$2-[1]!tbl_gk[[#This Row],[BallControl]])/('F+ , F-'!M$2-'F+ , F-'!M$3))</f>
        <v>4.780737972097859E-3</v>
      </c>
      <c r="N1987" s="2" cm="1">
        <f t="array" ref="N1987">[1]!table_weight[Acceleration]*(('F+ , F-'!N$2-[1]!tbl_gk[[#This Row],[Acceleration]])/('F+ , F-'!N$2-'F+ , F-'!N$3))</f>
        <v>1.0372411818393301E-2</v>
      </c>
      <c r="O1987" s="2" cm="1">
        <f t="array" ref="O1987">[1]!table_weight[SprintSpeed]*(('F+ , F-'!O$2-[1]!tbl_gk[[#This Row],[SprintSpeed]])/('F+ , F-'!O$2-'F+ , F-'!O$3))</f>
        <v>9.2765439610587065E-3</v>
      </c>
      <c r="P1987" s="2" cm="1">
        <f t="array" ref="P1987">[1]!table_weight[Agility]*(('F+ , F-'!P$2-[1]!tbl_gk[[#This Row],[Agility]])/('F+ , F-'!P$2-'F+ , F-'!P$3))</f>
        <v>3.6273431466616623E-3</v>
      </c>
      <c r="Q1987" s="2" cm="1">
        <f t="array" ref="Q1987">[1]!table_weight[Reactions]*(('F+ , F-'!Q$2-[1]!tbl_gk[[#This Row],[Reactions]])/('F+ , F-'!Q$2-'F+ , F-'!Q$3))</f>
        <v>1.7016186002382209E-3</v>
      </c>
      <c r="R1987" s="2" cm="1">
        <f t="array" ref="R1987">[1]!table_weight[Balance]*(('F+ , F-'!R$2-[1]!tbl_gk[[#This Row],[Balance]])/('F+ , F-'!R$2-'F+ , F-'!R$3))</f>
        <v>1.4280126410162438E-3</v>
      </c>
      <c r="S1987" s="2" cm="1">
        <f t="array" ref="S1987">[1]!table_weight[ShotPower]*(('F+ , F-'!S$2-[1]!tbl_gk[[#This Row],[ShotPower]])/('F+ , F-'!S$2-'F+ , F-'!S$3))</f>
        <v>7.5315173595909123E-3</v>
      </c>
      <c r="T1987" s="2" cm="1">
        <f t="array" ref="T1987">[1]!table_weight[Jumping]*(('F+ , F-'!T$2-[1]!tbl_gk[[#This Row],[Jumping]])/('F+ , F-'!T$2-'F+ , F-'!T$3))</f>
        <v>2.2326466922480506E-3</v>
      </c>
      <c r="U1987" s="2" cm="1">
        <f t="array" ref="U1987">[1]!table_weight[Stamina]*(('F+ , F-'!U$2-[1]!tbl_gk[[#This Row],[Stamina]])/('F+ , F-'!U$2-'F+ , F-'!U$3))</f>
        <v>1.7174205324984999E-2</v>
      </c>
      <c r="V1987" s="2" cm="1">
        <f t="array" ref="V1987">[1]!table_weight[Strength]*(('F+ , F-'!V$2-[1]!tbl_gk[[#This Row],[Strength]])/('F+ , F-'!V$2-'F+ , F-'!V$3))</f>
        <v>1.9521346719399615E-2</v>
      </c>
      <c r="W1987" s="2" cm="1">
        <f t="array" ref="W1987">[1]!table_weight[LongShots]*(('F+ , F-'!W$2-[1]!tbl_gk[[#This Row],[LongShots]])/('F+ , F-'!W$2-'F+ , F-'!W$3))</f>
        <v>5.4538573983244545E-3</v>
      </c>
      <c r="X1987" s="2" cm="1">
        <f t="array" ref="X1987">[1]!table_weight[Aggression]*(('F+ , F-'!X$2-[1]!tbl_gk[[#This Row],[Aggression]])/('F+ , F-'!X$2-'F+ , F-'!X$3))</f>
        <v>3.6507453605110975E-3</v>
      </c>
      <c r="Y1987" s="2" cm="1">
        <f t="array" ref="Y1987">[1]!table_weight[Interceptions]*(('F+ , F-'!Y$2-[1]!tbl_gk[[#This Row],[Interceptions]])/('F+ , F-'!Y$2-'F+ , F-'!Y$3))</f>
        <v>1.6621279690131864E-2</v>
      </c>
      <c r="Z1987" s="2" cm="1">
        <f t="array" ref="Z1987">[1]!table_weight[Positioning]*(('F+ , F-'!Z$2-[1]!tbl_gk[[#This Row],[Positioning]])/('F+ , F-'!Z$2-'F+ , F-'!Z$3))</f>
        <v>1.1831119223878444E-3</v>
      </c>
      <c r="AA1987" s="2" cm="1">
        <f t="array" ref="AA1987">[1]!table_weight[Vision]*(('F+ , F-'!AA$2-[1]!tbl_gk[[#This Row],[Vision]])/('F+ , F-'!AA$2-'F+ , F-'!AA$3))</f>
        <v>2.1296014602981403E-2</v>
      </c>
      <c r="AB1987" s="2" cm="1">
        <f t="array" ref="AB1987">[1]!table_weight[Penalties]*(('F+ , F-'!AB$2-[1]!tbl_gk[[#This Row],[Penalties]])/('F+ , F-'!AB$2-'F+ , F-'!AB$3))</f>
        <v>1.9965013690294879E-3</v>
      </c>
      <c r="AC1987" s="2" cm="1">
        <f t="array" ref="AC1987">[1]!table_weight[Composure]*(('F+ , F-'!AC$2-[1]!tbl_gk[[#This Row],[Composure]])/('F+ , F-'!AC$2-'F+ , F-'!AC$3))</f>
        <v>1.0140959334753034E-3</v>
      </c>
      <c r="AD1987" s="2" cm="1">
        <f t="array" ref="AD1987">[1]!table_weight[Marking]*(('F+ , F-'!AD$2-[1]!tbl_gk[[#This Row],[Marking]])/('F+ , F-'!AD$2-'F+ , F-'!AD$3))</f>
        <v>2.8394686137308601E-2</v>
      </c>
      <c r="AE1987" s="2" cm="1">
        <f t="array" ref="AE1987">[1]!table_weight[StandingTackle]*(('F+ , F-'!AE$2-[1]!tbl_gk[[#This Row],[StandingTackle]])/('F+ , F-'!AE$2-'F+ , F-'!AE$3))</f>
        <v>2.465854322450484E-2</v>
      </c>
      <c r="AF1987" s="2" cm="1">
        <f t="array" ref="AF1987">[1]!table_weight[SlidingTackle]*(('F+ , F-'!AF$2-[1]!tbl_gk[[#This Row],[SlidingTackle]])/('F+ , F-'!AF$2-'F+ , F-'!AF$3))</f>
        <v>5.230600077925268E-3</v>
      </c>
      <c r="AG1987" s="2" cm="1">
        <f t="array" ref="AG1987">[1]!table_weight[GKDiving]*(('F+ , F-'!AG$2-[1]!tbl_gk[[#This Row],[GKDiving]])/('F+ , F-'!AG$2-'F+ , F-'!AG$3))</f>
        <v>4.6119181624581652E-2</v>
      </c>
      <c r="AH1987" s="2" cm="1">
        <f t="array" ref="AH1987">[1]!table_weight[GKHandling]*(('F+ , F-'!AH$2-[1]!tbl_gk[[#This Row],[GKHandling]])/('F+ , F-'!AH$2-'F+ , F-'!AH$3))</f>
        <v>4.6341979603444362E-2</v>
      </c>
      <c r="AI1987" s="2" cm="1">
        <f t="array" ref="AI1987">[1]!table_weight[GKKicking]*(('F+ , F-'!AI$2-[1]!tbl_gk[[#This Row],[GKKicking]])/('F+ , F-'!AI$2-'F+ , F-'!AI$3))</f>
        <v>3.3988439306358358E-2</v>
      </c>
      <c r="AJ1987" s="2" cm="1">
        <f t="array" ref="AJ1987">[1]!table_weight[GKPositioning]*(('F+ , F-'!AJ$2-[1]!tbl_gk[[#This Row],[GKPositioning]])/('F+ , F-'!AJ$2-'F+ , F-'!AJ$3))</f>
        <v>2.2704827876717123E-2</v>
      </c>
      <c r="AK1987" s="2" cm="1">
        <f t="array" ref="AK1987">[1]!table_weight[GKReflexes]*(('F+ , F-'!AK$2-[1]!tbl_gk[[#This Row],[GKReflexes]])/('F+ , F-'!AK$2-'F+ , F-'!AK$3))</f>
        <v>5.10157860933644E-2</v>
      </c>
    </row>
    <row r="1988" spans="1:37" x14ac:dyDescent="0.55000000000000004">
      <c r="A1988" s="7">
        <f>[1]!tbl_gk[[#This Row],[ID]]</f>
        <v>271100</v>
      </c>
      <c r="B1988" s="1" cm="1">
        <f t="array" ref="B1988">[1]!table_weight[ValueEUR]*(('F+ , F-'!B$2-[1]!tbl_gk[[#This Row],[ValueEUR]])/('F+ , F-'!B$2-'F+ , F-'!B$3))</f>
        <v>5.5868316710723288E-5</v>
      </c>
      <c r="C1988" s="1" cm="1">
        <f t="array" ref="C1988">[1]!table_weight[WageEUR]*(('F+ , F-'!C$2-[1]!tbl_gk[[#This Row],[WageEUR]])/('F+ , F-'!C$2-'F+ , F-'!C$3))</f>
        <v>0</v>
      </c>
      <c r="D1988" s="1" cm="1">
        <f t="array" ref="D1988">[1]!table_weight[Crossing]*(('F+ , F-'!D$2-[1]!tbl_gk[[#This Row],[Crossing]])/('F+ , F-'!D$2-'F+ , F-'!D$3))</f>
        <v>3.4746129089074922E-2</v>
      </c>
      <c r="E1988" s="1" cm="1">
        <f t="array" ref="E1988">[1]!table_weight[Finishing]*(('F+ , F-'!E$2-[1]!tbl_gk[[#This Row],[Finishing]])/('F+ , F-'!E$2-'F+ , F-'!E$3))</f>
        <v>1.8966763005780131E-2</v>
      </c>
      <c r="F1988" s="1" cm="1">
        <f t="array" ref="F1988">[1]!table_weight[HeadingAccuracy]*(('F+ , F-'!F$2-[1]!tbl_gk[[#This Row],[HeadingAccuracy]])/('F+ , F-'!F$2-'F+ , F-'!F$3))</f>
        <v>1.1691929585950599E-2</v>
      </c>
      <c r="G1988" s="1" cm="1">
        <f t="array" ref="G1988">[1]!table_weight[ShortPassing]*(('F+ , F-'!G$2-[1]!tbl_gk[[#This Row],[ShortPassing]])/('F+ , F-'!G$2-'F+ , F-'!G$3))</f>
        <v>5.6253623479573515E-2</v>
      </c>
      <c r="H1988" s="1" cm="1">
        <f t="array" ref="H1988">[1]!table_weight[Volleys]*(('F+ , F-'!H$2-[1]!tbl_gk[[#This Row],[Volleys]])/('F+ , F-'!H$2-'F+ , F-'!H$3))</f>
        <v>2.1990449861774069E-3</v>
      </c>
      <c r="I1988" s="1" cm="1">
        <f t="array" ref="I1988">[1]!table_weight[Dribbling]*(('F+ , F-'!I$2-[1]!tbl_gk[[#This Row],[Dribbling]])/('F+ , F-'!I$2-'F+ , F-'!I$3))</f>
        <v>1.6623929766613008E-2</v>
      </c>
      <c r="J1988" s="1" cm="1">
        <f t="array" ref="J1988">[1]!table_weight[Curve]*(('F+ , F-'!J$2-[1]!tbl_gk[[#This Row],[Curve]])/('F+ , F-'!J$2-'F+ , F-'!J$3))</f>
        <v>9.4648953791028455E-3</v>
      </c>
      <c r="K1988" s="1" cm="1">
        <f t="array" ref="K1988">[1]!table_weight[FKAccuracy]*(('F+ , F-'!K$2-[1]!tbl_gk[[#This Row],[FKAccuracy]])/('F+ , F-'!K$2-'F+ , F-'!K$3))</f>
        <v>9.2789777912990392E-3</v>
      </c>
      <c r="L1988" s="1" cm="1">
        <f t="array" ref="L1988">[1]!table_weight[LongPassing]*(('F+ , F-'!L$2-[1]!tbl_gk[[#This Row],[LongPassing]])/('F+ , F-'!L$2-'F+ , F-'!L$3))</f>
        <v>2.2739812203183531E-2</v>
      </c>
      <c r="M1988" s="1" cm="1">
        <f t="array" ref="M1988">[1]!table_weight[BallControl]*(('F+ , F-'!M$2-[1]!tbl_gk[[#This Row],[BallControl]])/('F+ , F-'!M$2-'F+ , F-'!M$3))</f>
        <v>1.3472988830457604E-2</v>
      </c>
      <c r="N1988" s="1" cm="1">
        <f t="array" ref="N1988">[1]!table_weight[Acceleration]*(('F+ , F-'!N$2-[1]!tbl_gk[[#This Row],[Acceleration]])/('F+ , F-'!N$2-'F+ , F-'!N$3))</f>
        <v>8.3430268974033078E-3</v>
      </c>
      <c r="O1988" s="1" cm="1">
        <f t="array" ref="O1988">[1]!table_weight[SprintSpeed]*(('F+ , F-'!O$2-[1]!tbl_gk[[#This Row],[SprintSpeed]])/('F+ , F-'!O$2-'F+ , F-'!O$3))</f>
        <v>8.995436568299351E-3</v>
      </c>
      <c r="P1988" s="1" cm="1">
        <f t="array" ref="P1988">[1]!table_weight[Agility]*(('F+ , F-'!P$2-[1]!tbl_gk[[#This Row],[Agility]])/('F+ , F-'!P$2-'F+ , F-'!P$3))</f>
        <v>5.6165313238632194E-3</v>
      </c>
      <c r="Q1988" s="1" cm="1">
        <f t="array" ref="Q1988">[1]!table_weight[Reactions]*(('F+ , F-'!Q$2-[1]!tbl_gk[[#This Row],[Reactions]])/('F+ , F-'!Q$2-'F+ , F-'!Q$3))</f>
        <v>2.4750816003465035E-3</v>
      </c>
      <c r="R1988" s="1" cm="1">
        <f t="array" ref="R1988">[1]!table_weight[Balance]*(('F+ , F-'!R$2-[1]!tbl_gk[[#This Row],[Balance]])/('F+ , F-'!R$2-'F+ , F-'!R$3))</f>
        <v>2.7318502697702049E-3</v>
      </c>
      <c r="S1988" s="1" cm="1">
        <f t="array" ref="S1988">[1]!table_weight[ShotPower]*(('F+ , F-'!S$2-[1]!tbl_gk[[#This Row],[ShotPower]])/('F+ , F-'!S$2-'F+ , F-'!S$3))</f>
        <v>8.3106398450658349E-3</v>
      </c>
      <c r="T1988" s="1" cm="1">
        <f t="array" ref="T1988">[1]!table_weight[Jumping]*(('F+ , F-'!T$2-[1]!tbl_gk[[#This Row],[Jumping]])/('F+ , F-'!T$2-'F+ , F-'!T$3))</f>
        <v>4.3794223578711763E-3</v>
      </c>
      <c r="U1988" s="1" cm="1">
        <f t="array" ref="U1988">[1]!table_weight[Stamina]*(('F+ , F-'!U$2-[1]!tbl_gk[[#This Row],[Stamina]])/('F+ , F-'!U$2-'F+ , F-'!U$3))</f>
        <v>1.7174205324984999E-2</v>
      </c>
      <c r="V1988" s="1" cm="1">
        <f t="array" ref="V1988">[1]!table_weight[Strength]*(('F+ , F-'!V$2-[1]!tbl_gk[[#This Row],[Strength]])/('F+ , F-'!V$2-'F+ , F-'!V$3))</f>
        <v>2.2183348544772292E-2</v>
      </c>
      <c r="W1988" s="1" cm="1">
        <f t="array" ref="W1988">[1]!table_weight[LongShots]*(('F+ , F-'!W$2-[1]!tbl_gk[[#This Row],[LongShots]])/('F+ , F-'!W$2-'F+ , F-'!W$3))</f>
        <v>9.6091773208573719E-3</v>
      </c>
      <c r="X1988" s="1" cm="1">
        <f t="array" ref="X1988">[1]!table_weight[Aggression]*(('F+ , F-'!X$2-[1]!tbl_gk[[#This Row],[Aggression]])/('F+ , F-'!X$2-'F+ , F-'!X$3))</f>
        <v>1.7645269242470306E-2</v>
      </c>
      <c r="Y1988" s="1" cm="1">
        <f t="array" ref="Y1988">[1]!table_weight[Interceptions]*(('F+ , F-'!Y$2-[1]!tbl_gk[[#This Row],[Interceptions]])/('F+ , F-'!Y$2-'F+ , F-'!Y$3))</f>
        <v>2.1469152933086991E-2</v>
      </c>
      <c r="Z1988" s="1" cm="1">
        <f t="array" ref="Z1988">[1]!table_weight[Positioning]*(('F+ , F-'!Z$2-[1]!tbl_gk[[#This Row],[Positioning]])/('F+ , F-'!Z$2-'F+ , F-'!Z$3))</f>
        <v>2.2183348544772088E-3</v>
      </c>
      <c r="AA1988" s="1" cm="1">
        <f t="array" ref="AA1988">[1]!table_weight[Vision]*(('F+ , F-'!AA$2-[1]!tbl_gk[[#This Row],[Vision]])/('F+ , F-'!AA$2-'F+ , F-'!AA$3))</f>
        <v>3.1234154751039387E-2</v>
      </c>
      <c r="AB1988" s="1" cm="1">
        <f t="array" ref="AB1988">[1]!table_weight[Penalties]*(('F+ , F-'!AB$2-[1]!tbl_gk[[#This Row],[Penalties]])/('F+ , F-'!AB$2-'F+ , F-'!AB$3))</f>
        <v>2.3488251400346914E-3</v>
      </c>
      <c r="AC1988" s="1" cm="1">
        <f t="array" ref="AC1988">[1]!table_weight[Composure]*(('F+ , F-'!AC$2-[1]!tbl_gk[[#This Row],[Composure]])/('F+ , F-'!AC$2-'F+ , F-'!AC$3))</f>
        <v>2.401806158230982E-3</v>
      </c>
      <c r="AD1988" s="1" cm="1">
        <f t="array" ref="AD1988">[1]!table_weight[Marking]*(('F+ , F-'!AD$2-[1]!tbl_gk[[#This Row],[Marking]])/('F+ , F-'!AD$2-'F+ , F-'!AD$3))</f>
        <v>3.4704616390043845E-2</v>
      </c>
      <c r="AE1988" s="1" cm="1">
        <f t="array" ref="AE1988">[1]!table_weight[StandingTackle]*(('F+ , F-'!AE$2-[1]!tbl_gk[[#This Row],[StandingTackle]])/('F+ , F-'!AE$2-'F+ , F-'!AE$3))</f>
        <v>2.6900228972187096E-2</v>
      </c>
      <c r="AF1988" s="1" cm="1">
        <f t="array" ref="AF1988">[1]!table_weight[SlidingTackle]*(('F+ , F-'!AF$2-[1]!tbl_gk[[#This Row],[SlidingTackle]])/('F+ , F-'!AF$2-'F+ , F-'!AF$3))</f>
        <v>8.9667429907290316E-3</v>
      </c>
      <c r="AG1988" s="1" cm="1">
        <f t="array" ref="AG1988">[1]!table_weight[GKDiving]*(('F+ , F-'!AG$2-[1]!tbl_gk[[#This Row],[GKDiving]])/('F+ , F-'!AG$2-'F+ , F-'!AG$3))</f>
        <v>6.320036000405635E-2</v>
      </c>
      <c r="AH1988" s="1" cm="1">
        <f t="array" ref="AH1988">[1]!table_weight[GKHandling]*(('F+ , F-'!AH$2-[1]!tbl_gk[[#This Row],[GKHandling]])/('F+ , F-'!AH$2-'F+ , F-'!AH$3))</f>
        <v>7.6642504728773375E-2</v>
      </c>
      <c r="AI1988" s="1" cm="1">
        <f t="array" ref="AI1988">[1]!table_weight[GKKicking]*(('F+ , F-'!AI$2-[1]!tbl_gk[[#This Row],[GKKicking]])/('F+ , F-'!AI$2-'F+ , F-'!AI$3))</f>
        <v>3.8460602372984459E-2</v>
      </c>
      <c r="AJ1988" s="1" cm="1">
        <f t="array" ref="AJ1988">[1]!table_weight[GKPositioning]*(('F+ , F-'!AJ$2-[1]!tbl_gk[[#This Row],[GKPositioning]])/('F+ , F-'!AJ$2-'F+ , F-'!AJ$3))</f>
        <v>2.1443448550232839E-2</v>
      </c>
      <c r="AK1988" s="1" cm="1">
        <f t="array" ref="AK1988">[1]!table_weight[GKReflexes]*(('F+ , F-'!AK$2-[1]!tbl_gk[[#This Row],[GKReflexes]])/('F+ , F-'!AK$2-'F+ , F-'!AK$3))</f>
        <v>6.5591724977182797E-2</v>
      </c>
    </row>
    <row r="1989" spans="1:37" x14ac:dyDescent="0.55000000000000004">
      <c r="A1989" s="8">
        <f>[1]!tbl_gk[[#This Row],[ID]]</f>
        <v>271102</v>
      </c>
      <c r="B1989" s="2" cm="1">
        <f t="array" ref="B1989">[1]!table_weight[ValueEUR]*(('F+ , F-'!B$2-[1]!tbl_gk[[#This Row],[ValueEUR]])/('F+ , F-'!B$2-'F+ , F-'!B$3))</f>
        <v>3.4261785386134169E-5</v>
      </c>
      <c r="C1989" s="2" cm="1">
        <f t="array" ref="C1989">[1]!table_weight[WageEUR]*(('F+ , F-'!C$2-[1]!tbl_gk[[#This Row],[WageEUR]])/('F+ , F-'!C$2-'F+ , F-'!C$3))</f>
        <v>0</v>
      </c>
      <c r="D1989" s="2" cm="1">
        <f t="array" ref="D1989">[1]!table_weight[Crossing]*(('F+ , F-'!D$2-[1]!tbl_gk[[#This Row],[Crossing]])/('F+ , F-'!D$2-'F+ , F-'!D$3))</f>
        <v>3.4746129089074922E-2</v>
      </c>
      <c r="E1989" s="2" cm="1">
        <f t="array" ref="E1989">[1]!table_weight[Finishing]*(('F+ , F-'!E$2-[1]!tbl_gk[[#This Row],[Finishing]])/('F+ , F-'!E$2-'F+ , F-'!E$3))</f>
        <v>2.1961515059324362E-2</v>
      </c>
      <c r="F1989" s="2" cm="1">
        <f t="array" ref="F1989">[1]!table_weight[HeadingAccuracy]*(('F+ , F-'!F$2-[1]!tbl_gk[[#This Row],[HeadingAccuracy]])/('F+ , F-'!F$2-'F+ , F-'!F$3))</f>
        <v>1.08567917583827E-2</v>
      </c>
      <c r="G1989" s="2" cm="1">
        <f t="array" ref="G1989">[1]!table_weight[ShortPassing]*(('F+ , F-'!G$2-[1]!tbl_gk[[#This Row],[ShortPassing]])/('F+ , F-'!G$2-'F+ , F-'!G$3))</f>
        <v>6.047264524054153E-2</v>
      </c>
      <c r="H1989" s="2" cm="1">
        <f t="array" ref="H1989">[1]!table_weight[Volleys]*(('F+ , F-'!H$2-[1]!tbl_gk[[#This Row],[Volleys]])/('F+ , F-'!H$2-'F+ , F-'!H$3))</f>
        <v>1.9675665665797848E-3</v>
      </c>
      <c r="I1989" s="2" cm="1">
        <f t="array" ref="I1989">[1]!table_weight[Dribbling]*(('F+ , F-'!I$2-[1]!tbl_gk[[#This Row],[Dribbling]])/('F+ , F-'!I$2-'F+ , F-'!I$3))</f>
        <v>1.9557564431309422E-2</v>
      </c>
      <c r="J1989" s="2" cm="1">
        <f t="array" ref="J1989">[1]!table_weight[Curve]*(('F+ , F-'!J$2-[1]!tbl_gk[[#This Row],[Curve]])/('F+ , F-'!J$2-'F+ , F-'!J$3))</f>
        <v>9.6339113680153961E-3</v>
      </c>
      <c r="K1989" s="2" cm="1">
        <f t="array" ref="K1989">[1]!table_weight[FKAccuracy]*(('F+ , F-'!K$2-[1]!tbl_gk[[#This Row],[FKAccuracy]])/('F+ , F-'!K$2-'F+ , F-'!K$3))</f>
        <v>9.1268634012777444E-3</v>
      </c>
      <c r="L1989" s="2" cm="1">
        <f t="array" ref="L1989">[1]!table_weight[LongPassing]*(('F+ , F-'!L$2-[1]!tbl_gk[[#This Row],[LongPassing]])/('F+ , F-'!L$2-'F+ , F-'!L$3))</f>
        <v>2.8154053203941515E-2</v>
      </c>
      <c r="M1989" s="2" cm="1">
        <f t="array" ref="M1989">[1]!table_weight[BallControl]*(('F+ , F-'!M$2-[1]!tbl_gk[[#This Row],[BallControl]])/('F+ , F-'!M$2-'F+ , F-'!M$3))</f>
        <v>1.3038376287539614E-2</v>
      </c>
      <c r="N1989" s="2" cm="1">
        <f t="array" ref="N1989">[1]!table_weight[Acceleration]*(('F+ , F-'!N$2-[1]!tbl_gk[[#This Row],[Acceleration]])/('F+ , F-'!N$2-'F+ , F-'!N$3))</f>
        <v>7.2155908301866443E-3</v>
      </c>
      <c r="O1989" s="2" cm="1">
        <f t="array" ref="O1989">[1]!table_weight[SprintSpeed]*(('F+ , F-'!O$2-[1]!tbl_gk[[#This Row],[SprintSpeed]])/('F+ , F-'!O$2-'F+ , F-'!O$3))</f>
        <v>1.0400973532096125E-2</v>
      </c>
      <c r="P1989" s="2" cm="1">
        <f t="array" ref="P1989">[1]!table_weight[Agility]*(('F+ , F-'!P$2-[1]!tbl_gk[[#This Row],[Agility]])/('F+ , F-'!P$2-'F+ , F-'!P$3))</f>
        <v>3.3933210081673617E-3</v>
      </c>
      <c r="Q1989" s="2" cm="1">
        <f t="array" ref="Q1989">[1]!table_weight[Reactions]*(('F+ , F-'!Q$2-[1]!tbl_gk[[#This Row],[Reactions]])/('F+ , F-'!Q$2-'F+ , F-'!Q$3))</f>
        <v>2.9391594004114724E-3</v>
      </c>
      <c r="R1989" s="2" cm="1">
        <f t="array" ref="R1989">[1]!table_weight[Balance]*(('F+ , F-'!R$2-[1]!tbl_gk[[#This Row],[Balance]])/('F+ , F-'!R$2-'F+ , F-'!R$3))</f>
        <v>2.6076752575079228E-3</v>
      </c>
      <c r="S1989" s="2" cm="1">
        <f t="array" ref="S1989">[1]!table_weight[ShotPower]*(('F+ , F-'!S$2-[1]!tbl_gk[[#This Row],[ShotPower]])/('F+ , F-'!S$2-'F+ , F-'!S$3))</f>
        <v>7.5315173595909123E-3</v>
      </c>
      <c r="T1989" s="2" cm="1">
        <f t="array" ref="T1989">[1]!table_weight[Jumping]*(('F+ , F-'!T$2-[1]!tbl_gk[[#This Row],[Jumping]])/('F+ , F-'!T$2-'F+ , F-'!T$3))</f>
        <v>4.3794223578711763E-3</v>
      </c>
      <c r="U1989" s="2" cm="1">
        <f t="array" ref="U1989">[1]!table_weight[Stamina]*(('F+ , F-'!U$2-[1]!tbl_gk[[#This Row],[Stamina]])/('F+ , F-'!U$2-'F+ , F-'!U$3))</f>
        <v>2.4043887454978999E-2</v>
      </c>
      <c r="V1989" s="2" cm="1">
        <f t="array" ref="V1989">[1]!table_weight[Strength]*(('F+ , F-'!V$2-[1]!tbl_gk[[#This Row],[Strength]])/('F+ , F-'!V$2-'F+ , F-'!V$3))</f>
        <v>2.2183348544772292E-2</v>
      </c>
      <c r="W1989" s="2" cm="1">
        <f t="array" ref="W1989">[1]!table_weight[LongShots]*(('F+ , F-'!W$2-[1]!tbl_gk[[#This Row],[LongShots]])/('F+ , F-'!W$2-'F+ , F-'!W$3))</f>
        <v>1.0388299806332293E-2</v>
      </c>
      <c r="X1989" s="2" cm="1">
        <f t="array" ref="X1989">[1]!table_weight[Aggression]*(('F+ , F-'!X$2-[1]!tbl_gk[[#This Row],[Aggression]])/('F+ , F-'!X$2-'F+ , F-'!X$3))</f>
        <v>1.642835412229994E-2</v>
      </c>
      <c r="Y1989" s="2" cm="1">
        <f t="array" ref="Y1989">[1]!table_weight[Interceptions]*(('F+ , F-'!Y$2-[1]!tbl_gk[[#This Row],[Interceptions]])/('F+ , F-'!Y$2-'F+ , F-'!Y$3))</f>
        <v>2.4239366214775633E-2</v>
      </c>
      <c r="Z1989" s="2" cm="1">
        <f t="array" ref="Z1989">[1]!table_weight[Positioning]*(('F+ , F-'!Z$2-[1]!tbl_gk[[#This Row],[Positioning]])/('F+ , F-'!Z$2-'F+ , F-'!Z$3))</f>
        <v>2.0704458641787279E-3</v>
      </c>
      <c r="AA1989" s="2" cm="1">
        <f t="array" ref="AA1989">[1]!table_weight[Vision]*(('F+ , F-'!AA$2-[1]!tbl_gk[[#This Row],[Vision]])/('F+ , F-'!AA$2-'F+ , F-'!AA$3))</f>
        <v>2.2715748909846831E-2</v>
      </c>
      <c r="AB1989" s="2" cm="1">
        <f t="array" ref="AB1989">[1]!table_weight[Penalties]*(('F+ , F-'!AB$2-[1]!tbl_gk[[#This Row],[Penalties]])/('F+ , F-'!AB$2-'F+ , F-'!AB$3))</f>
        <v>2.3096780543674466E-3</v>
      </c>
      <c r="AC1989" s="2" cm="1">
        <f t="array" ref="AC1989">[1]!table_weight[Composure]*(('F+ , F-'!AC$2-[1]!tbl_gk[[#This Row],[Composure]])/('F+ , F-'!AC$2-'F+ , F-'!AC$3))</f>
        <v>1.9748183967676961E-3</v>
      </c>
      <c r="AD1989" s="2" cm="1">
        <f t="array" ref="AD1989">[1]!table_weight[Marking]*(('F+ , F-'!AD$2-[1]!tbl_gk[[#This Row],[Marking]])/('F+ , F-'!AD$2-'F+ , F-'!AD$3))</f>
        <v>3.3127133826860035E-2</v>
      </c>
      <c r="AE1989" s="2" cm="1">
        <f t="array" ref="AE1989">[1]!table_weight[StandingTackle]*(('F+ , F-'!AE$2-[1]!tbl_gk[[#This Row],[StandingTackle]])/('F+ , F-'!AE$2-'F+ , F-'!AE$3))</f>
        <v>2.9141914719869356E-2</v>
      </c>
      <c r="AF1989" s="2" cm="1">
        <f t="array" ref="AF1989">[1]!table_weight[SlidingTackle]*(('F+ , F-'!AF$2-[1]!tbl_gk[[#This Row],[SlidingTackle]])/('F+ , F-'!AF$2-'F+ , F-'!AF$3))</f>
        <v>1.120842873841129E-2</v>
      </c>
      <c r="AG1989" s="2" cm="1">
        <f t="array" ref="AG1989">[1]!table_weight[GKDiving]*(('F+ , F-'!AG$2-[1]!tbl_gk[[#This Row],[GKDiving]])/('F+ , F-'!AG$2-'F+ , F-'!AG$3))</f>
        <v>6.4908477842003806E-2</v>
      </c>
      <c r="AH1989" s="2" cm="1">
        <f t="array" ref="AH1989">[1]!table_weight[GKHandling]*(('F+ , F-'!AH$2-[1]!tbl_gk[[#This Row],[GKHandling]])/('F+ , F-'!AH$2-'F+ , F-'!AH$3))</f>
        <v>7.4860120897871668E-2</v>
      </c>
      <c r="AI1989" s="2" cm="1">
        <f t="array" ref="AI1989">[1]!table_weight[GKKicking]*(('F+ , F-'!AI$2-[1]!tbl_gk[[#This Row],[GKKicking]])/('F+ , F-'!AI$2-'F+ , F-'!AI$3))</f>
        <v>3.4882871919683582E-2</v>
      </c>
      <c r="AJ1989" s="2" cm="1">
        <f t="array" ref="AJ1989">[1]!table_weight[GKPositioning]*(('F+ , F-'!AJ$2-[1]!tbl_gk[[#This Row],[GKPositioning]])/('F+ , F-'!AJ$2-'F+ , F-'!AJ$3))</f>
        <v>2.3966207203201407E-2</v>
      </c>
      <c r="AK1989" s="2" cm="1">
        <f t="array" ref="AK1989">[1]!table_weight[GKReflexes]*(('F+ , F-'!AK$2-[1]!tbl_gk[[#This Row],[GKReflexes]])/('F+ , F-'!AK$2-'F+ , F-'!AK$3))</f>
        <v>6.3769732616705502E-2</v>
      </c>
    </row>
    <row r="1990" spans="1:37" x14ac:dyDescent="0.55000000000000004">
      <c r="A1990" s="7">
        <f>[1]!tbl_gk[[#This Row],[ID]]</f>
        <v>271110</v>
      </c>
      <c r="B1990" s="1" cm="1">
        <f t="array" ref="B1990">[1]!table_weight[ValueEUR]*(('F+ , F-'!B$2-[1]!tbl_gk[[#This Row],[ValueEUR]])/('F+ , F-'!B$2-'F+ , F-'!B$3))</f>
        <v>5.2781669378639128E-5</v>
      </c>
      <c r="C1990" s="1" cm="1">
        <f t="array" ref="C1990">[1]!table_weight[WageEUR]*(('F+ , F-'!C$2-[1]!tbl_gk[[#This Row],[WageEUR]])/('F+ , F-'!C$2-'F+ , F-'!C$3))</f>
        <v>0</v>
      </c>
      <c r="D1990" s="1" cm="1">
        <f t="array" ref="D1990">[1]!table_weight[Crossing]*(('F+ , F-'!D$2-[1]!tbl_gk[[#This Row],[Crossing]])/('F+ , F-'!D$2-'F+ , F-'!D$3))</f>
        <v>3.4746129089074922E-2</v>
      </c>
      <c r="E1990" s="1" cm="1">
        <f t="array" ref="E1990">[1]!table_weight[Finishing]*(('F+ , F-'!E$2-[1]!tbl_gk[[#This Row],[Finishing]])/('F+ , F-'!E$2-'F+ , F-'!E$3))</f>
        <v>2.096326437480962E-2</v>
      </c>
      <c r="F1990" s="1" cm="1">
        <f t="array" ref="F1990">[1]!table_weight[HeadingAccuracy]*(('F+ , F-'!F$2-[1]!tbl_gk[[#This Row],[HeadingAccuracy]])/('F+ , F-'!F$2-'F+ , F-'!F$3))</f>
        <v>1.08567917583827E-2</v>
      </c>
      <c r="G1990" s="1" cm="1">
        <f t="array" ref="G1990">[1]!table_weight[ShortPassing]*(('F+ , F-'!G$2-[1]!tbl_gk[[#This Row],[ShortPassing]])/('F+ , F-'!G$2-'F+ , F-'!G$3))</f>
        <v>5.0628261131616156E-2</v>
      </c>
      <c r="H1990" s="1" cm="1">
        <f t="array" ref="H1990">[1]!table_weight[Volleys]*(('F+ , F-'!H$2-[1]!tbl_gk[[#This Row],[Volleys]])/('F+ , F-'!H$2-'F+ , F-'!H$3))</f>
        <v>2.0833057763785961E-3</v>
      </c>
      <c r="I1990" s="1" cm="1">
        <f t="array" ref="I1990">[1]!table_weight[Dribbling]*(('F+ , F-'!I$2-[1]!tbl_gk[[#This Row],[Dribbling]])/('F+ , F-'!I$2-'F+ , F-'!I$3))</f>
        <v>2.4446955539136776E-2</v>
      </c>
      <c r="J1990" s="1" cm="1">
        <f t="array" ref="J1990">[1]!table_weight[Curve]*(('F+ , F-'!J$2-[1]!tbl_gk[[#This Row],[Curve]])/('F+ , F-'!J$2-'F+ , F-'!J$3))</f>
        <v>9.9719433458404991E-3</v>
      </c>
      <c r="K1990" s="1" cm="1">
        <f t="array" ref="K1990">[1]!table_weight[FKAccuracy]*(('F+ , F-'!K$2-[1]!tbl_gk[[#This Row],[FKAccuracy]])/('F+ , F-'!K$2-'F+ , F-'!K$3))</f>
        <v>9.2789777912990392E-3</v>
      </c>
      <c r="L1990" s="1" cm="1">
        <f t="array" ref="L1990">[1]!table_weight[LongPassing]*(('F+ , F-'!L$2-[1]!tbl_gk[[#This Row],[LongPassing]])/('F+ , F-'!L$2-'F+ , F-'!L$3))</f>
        <v>2.5988356803638323E-2</v>
      </c>
      <c r="M1990" s="1" cm="1">
        <f t="array" ref="M1990">[1]!table_weight[BallControl]*(('F+ , F-'!M$2-[1]!tbl_gk[[#This Row],[BallControl]])/('F+ , F-'!M$2-'F+ , F-'!M$3))</f>
        <v>1.2169151201703639E-2</v>
      </c>
      <c r="N1990" s="1" cm="1">
        <f t="array" ref="N1990">[1]!table_weight[Acceleration]*(('F+ , F-'!N$2-[1]!tbl_gk[[#This Row],[Acceleration]])/('F+ , F-'!N$2-'F+ , F-'!N$3))</f>
        <v>9.6959501780633037E-3</v>
      </c>
      <c r="O1990" s="1" cm="1">
        <f t="array" ref="O1990">[1]!table_weight[SprintSpeed]*(('F+ , F-'!O$2-[1]!tbl_gk[[#This Row],[SprintSpeed]])/('F+ , F-'!O$2-'F+ , F-'!O$3))</f>
        <v>1.4055369637967736E-2</v>
      </c>
      <c r="P1990" s="1" cm="1">
        <f t="array" ref="P1990">[1]!table_weight[Agility]*(('F+ , F-'!P$2-[1]!tbl_gk[[#This Row],[Agility]])/('F+ , F-'!P$2-'F+ , F-'!P$3))</f>
        <v>3.3933210081673617E-3</v>
      </c>
      <c r="Q1990" s="1" cm="1">
        <f t="array" ref="Q1990">[1]!table_weight[Reactions]*(('F+ , F-'!Q$2-[1]!tbl_gk[[#This Row],[Reactions]])/('F+ , F-'!Q$2-'F+ , F-'!Q$3))</f>
        <v>2.1656964003031903E-3</v>
      </c>
      <c r="R1990" s="1" cm="1">
        <f t="array" ref="R1990">[1]!table_weight[Balance]*(('F+ , F-'!R$2-[1]!tbl_gk[[#This Row],[Balance]])/('F+ , F-'!R$2-'F+ , F-'!R$3))</f>
        <v>1.2417501226228205E-3</v>
      </c>
      <c r="S1990" s="1" cm="1">
        <f t="array" ref="S1990">[1]!table_weight[ShotPower]*(('F+ , F-'!S$2-[1]!tbl_gk[[#This Row],[ShotPower]])/('F+ , F-'!S$2-'F+ , F-'!S$3))</f>
        <v>8.570347340224143E-3</v>
      </c>
      <c r="T1990" s="1" cm="1">
        <f t="array" ref="T1990">[1]!table_weight[Jumping]*(('F+ , F-'!T$2-[1]!tbl_gk[[#This Row],[Jumping]])/('F+ , F-'!T$2-'F+ , F-'!T$3))</f>
        <v>2.4043887454979003E-3</v>
      </c>
      <c r="U1990" s="1" cm="1">
        <f t="array" ref="U1990">[1]!table_weight[Stamina]*(('F+ , F-'!U$2-[1]!tbl_gk[[#This Row],[Stamina]])/('F+ , F-'!U$2-'F+ , F-'!U$3))</f>
        <v>1.975033612373275E-2</v>
      </c>
      <c r="V1990" s="1" cm="1">
        <f t="array" ref="V1990">[1]!table_weight[Strength]*(('F+ , F-'!V$2-[1]!tbl_gk[[#This Row],[Strength]])/('F+ , F-'!V$2-'F+ , F-'!V$3))</f>
        <v>3.8155359497008344E-2</v>
      </c>
      <c r="W1990" s="1" cm="1">
        <f t="array" ref="W1990">[1]!table_weight[LongShots]*(('F+ , F-'!W$2-[1]!tbl_gk[[#This Row],[LongShots]])/('F+ , F-'!W$2-'F+ , F-'!W$3))</f>
        <v>1.0388299806332293E-2</v>
      </c>
      <c r="X1990" s="1" cm="1">
        <f t="array" ref="X1990">[1]!table_weight[Aggression]*(('F+ , F-'!X$2-[1]!tbl_gk[[#This Row],[Aggression]])/('F+ , F-'!X$2-'F+ , F-'!X$3))</f>
        <v>1.2169151201703659E-2</v>
      </c>
      <c r="Y1990" s="1" cm="1">
        <f t="array" ref="Y1990">[1]!table_weight[Interceptions]*(('F+ , F-'!Y$2-[1]!tbl_gk[[#This Row],[Interceptions]])/('F+ , F-'!Y$2-'F+ , F-'!Y$3))</f>
        <v>2.3546812894353474E-2</v>
      </c>
      <c r="Z1990" s="1" cm="1">
        <f t="array" ref="Z1990">[1]!table_weight[Positioning]*(('F+ , F-'!Z$2-[1]!tbl_gk[[#This Row],[Positioning]])/('F+ , F-'!Z$2-'F+ , F-'!Z$3))</f>
        <v>2.2183348544772088E-3</v>
      </c>
      <c r="AA1990" s="1" cm="1">
        <f t="array" ref="AA1990">[1]!table_weight[Vision]*(('F+ , F-'!AA$2-[1]!tbl_gk[[#This Row],[Vision]])/('F+ , F-'!AA$2-'F+ , F-'!AA$3))</f>
        <v>2.9104553290741252E-2</v>
      </c>
      <c r="AB1990" s="1" cm="1">
        <f t="array" ref="AB1990">[1]!table_weight[Penalties]*(('F+ , F-'!AB$2-[1]!tbl_gk[[#This Row],[Penalties]])/('F+ , F-'!AB$2-'F+ , F-'!AB$3))</f>
        <v>2.427119311369181E-3</v>
      </c>
      <c r="AC1990" s="1" cm="1">
        <f t="array" ref="AC1990">[1]!table_weight[Composure]*(('F+ , F-'!AC$2-[1]!tbl_gk[[#This Row],[Composure]])/('F+ , F-'!AC$2-'F+ , F-'!AC$3))</f>
        <v>2.3484326880480709E-3</v>
      </c>
      <c r="AD1990" s="1" cm="1">
        <f t="array" ref="AD1990">[1]!table_weight[Marking]*(('F+ , F-'!AD$2-[1]!tbl_gk[[#This Row],[Marking]])/('F+ , F-'!AD$2-'F+ , F-'!AD$3))</f>
        <v>3.4704616390043845E-2</v>
      </c>
      <c r="AE1990" s="1" cm="1">
        <f t="array" ref="AE1990">[1]!table_weight[StandingTackle]*(('F+ , F-'!AE$2-[1]!tbl_gk[[#This Row],[StandingTackle]])/('F+ , F-'!AE$2-'F+ , F-'!AE$3))</f>
        <v>3.362528621523387E-2</v>
      </c>
      <c r="AF1990" s="1" cm="1">
        <f t="array" ref="AF1990">[1]!table_weight[SlidingTackle]*(('F+ , F-'!AF$2-[1]!tbl_gk[[#This Row],[SlidingTackle]])/('F+ , F-'!AF$2-'F+ , F-'!AF$3))</f>
        <v>8.2195144081682794E-3</v>
      </c>
      <c r="AG1990" s="1" cm="1">
        <f t="array" ref="AG1990">[1]!table_weight[GKDiving]*(('F+ , F-'!AG$2-[1]!tbl_gk[[#This Row],[GKDiving]])/('F+ , F-'!AG$2-'F+ , F-'!AG$3))</f>
        <v>6.4908477842003806E-2</v>
      </c>
      <c r="AH1990" s="1" cm="1">
        <f t="array" ref="AH1990">[1]!table_weight[GKHandling]*(('F+ , F-'!AH$2-[1]!tbl_gk[[#This Row],[GKHandling]])/('F+ , F-'!AH$2-'F+ , F-'!AH$3))</f>
        <v>7.1295353236068254E-2</v>
      </c>
      <c r="AI1990" s="1" cm="1">
        <f t="array" ref="AI1990">[1]!table_weight[GKKicking]*(('F+ , F-'!AI$2-[1]!tbl_gk[[#This Row],[GKKicking]])/('F+ , F-'!AI$2-'F+ , F-'!AI$3))</f>
        <v>3.9355034986309684E-2</v>
      </c>
      <c r="AJ1990" s="1" cm="1">
        <f t="array" ref="AJ1990">[1]!table_weight[GKPositioning]*(('F+ , F-'!AJ$2-[1]!tbl_gk[[#This Row],[GKPositioning]])/('F+ , F-'!AJ$2-'F+ , F-'!AJ$3))</f>
        <v>2.4596896866443549E-2</v>
      </c>
      <c r="AK1990" s="1" cm="1">
        <f t="array" ref="AK1990">[1]!table_weight[GKReflexes]*(('F+ , F-'!AK$2-[1]!tbl_gk[[#This Row],[GKReflexes]])/('F+ , F-'!AK$2-'F+ , F-'!AK$3))</f>
        <v>6.7413717337660092E-2</v>
      </c>
    </row>
    <row r="1991" spans="1:37" x14ac:dyDescent="0.55000000000000004">
      <c r="A1991" s="8">
        <f>[1]!tbl_gk[[#This Row],[ID]]</f>
        <v>271111</v>
      </c>
      <c r="B1991" s="2" cm="1">
        <f t="array" ref="B1991">[1]!table_weight[ValueEUR]*(('F+ , F-'!B$2-[1]!tbl_gk[[#This Row],[ValueEUR]])/('F+ , F-'!B$2-'F+ , F-'!B$3))</f>
        <v>3.4261785386134169E-5</v>
      </c>
      <c r="C1991" s="2" cm="1">
        <f t="array" ref="C1991">[1]!table_weight[WageEUR]*(('F+ , F-'!C$2-[1]!tbl_gk[[#This Row],[WageEUR]])/('F+ , F-'!C$2-'F+ , F-'!C$3))</f>
        <v>4.6945122371301791E-5</v>
      </c>
      <c r="D1991" s="2" cm="1">
        <f t="array" ref="D1991">[1]!table_weight[Crossing]*(('F+ , F-'!D$2-[1]!tbl_gk[[#This Row],[Crossing]])/('F+ , F-'!D$2-'F+ , F-'!D$3))</f>
        <v>3.5866971962916043E-2</v>
      </c>
      <c r="E1991" s="2" cm="1">
        <f t="array" ref="E1991">[1]!table_weight[Finishing]*(('F+ , F-'!E$2-[1]!tbl_gk[[#This Row],[Finishing]])/('F+ , F-'!E$2-'F+ , F-'!E$3))</f>
        <v>2.096326437480962E-2</v>
      </c>
      <c r="F1991" s="2" cm="1">
        <f t="array" ref="F1991">[1]!table_weight[HeadingAccuracy]*(('F+ , F-'!F$2-[1]!tbl_gk[[#This Row],[HeadingAccuracy]])/('F+ , F-'!F$2-'F+ , F-'!F$3))</f>
        <v>1.210949849973455E-2</v>
      </c>
      <c r="G1991" s="2" cm="1">
        <f t="array" ref="G1991">[1]!table_weight[ShortPassing]*(('F+ , F-'!G$2-[1]!tbl_gk[[#This Row],[ShortPassing]])/('F+ , F-'!G$2-'F+ , F-'!G$3))</f>
        <v>4.9221920544626818E-2</v>
      </c>
      <c r="H1991" s="2" cm="1">
        <f t="array" ref="H1991">[1]!table_weight[Volleys]*(('F+ , F-'!H$2-[1]!tbl_gk[[#This Row],[Volleys]])/('F+ , F-'!H$2-'F+ , F-'!H$3))</f>
        <v>2.3147841959762173E-3</v>
      </c>
      <c r="I1991" s="2" cm="1">
        <f t="array" ref="I1991">[1]!table_weight[Dribbling]*(('F+ , F-'!I$2-[1]!tbl_gk[[#This Row],[Dribbling]])/('F+ , F-'!I$2-'F+ , F-'!I$3))</f>
        <v>2.3469077317571304E-2</v>
      </c>
      <c r="J1991" s="2" cm="1">
        <f t="array" ref="J1991">[1]!table_weight[Curve]*(('F+ , F-'!J$2-[1]!tbl_gk[[#This Row],[Curve]])/('F+ , F-'!J$2-'F+ , F-'!J$3))</f>
        <v>9.295879390190295E-3</v>
      </c>
      <c r="K1991" s="2" cm="1">
        <f t="array" ref="K1991">[1]!table_weight[FKAccuracy]*(('F+ , F-'!K$2-[1]!tbl_gk[[#This Row],[FKAccuracy]])/('F+ , F-'!K$2-'F+ , F-'!K$3))</f>
        <v>9.7353209613629272E-3</v>
      </c>
      <c r="L1991" s="2" cm="1">
        <f t="array" ref="L1991">[1]!table_weight[LongPassing]*(('F+ , F-'!L$2-[1]!tbl_gk[[#This Row],[LongPassing]])/('F+ , F-'!L$2-'F+ , F-'!L$3))</f>
        <v>2.1115539902956136E-2</v>
      </c>
      <c r="M1991" s="2" cm="1">
        <f t="array" ref="M1991">[1]!table_weight[BallControl]*(('F+ , F-'!M$2-[1]!tbl_gk[[#This Row],[BallControl]])/('F+ , F-'!M$2-'F+ , F-'!M$3))</f>
        <v>1.2603763744621627E-2</v>
      </c>
      <c r="N1991" s="2" cm="1">
        <f t="array" ref="N1991">[1]!table_weight[Acceleration]*(('F+ , F-'!N$2-[1]!tbl_gk[[#This Row],[Acceleration]])/('F+ , F-'!N$2-'F+ , F-'!N$3))</f>
        <v>8.7940013242899726E-3</v>
      </c>
      <c r="O1991" s="2" cm="1">
        <f t="array" ref="O1991">[1]!table_weight[SprintSpeed]*(('F+ , F-'!O$2-[1]!tbl_gk[[#This Row],[SprintSpeed]])/('F+ , F-'!O$2-'F+ , F-'!O$3))</f>
        <v>1.1525403103133543E-2</v>
      </c>
      <c r="P1991" s="2" cm="1">
        <f t="array" ref="P1991">[1]!table_weight[Agility]*(('F+ , F-'!P$2-[1]!tbl_gk[[#This Row],[Agility]])/('F+ , F-'!P$2-'F+ , F-'!P$3))</f>
        <v>5.4995202546160686E-3</v>
      </c>
      <c r="Q1991" s="2" cm="1">
        <f t="array" ref="Q1991">[1]!table_weight[Reactions]*(('F+ , F-'!Q$2-[1]!tbl_gk[[#This Row],[Reactions]])/('F+ , F-'!Q$2-'F+ , F-'!Q$3))</f>
        <v>2.3203890003248469E-3</v>
      </c>
      <c r="R1991" s="2" cm="1">
        <f t="array" ref="R1991">[1]!table_weight[Balance]*(('F+ , F-'!R$2-[1]!tbl_gk[[#This Row],[Balance]])/('F+ , F-'!R$2-'F+ , F-'!R$3))</f>
        <v>1.9868001961965125E-3</v>
      </c>
      <c r="S1991" s="2" cm="1">
        <f t="array" ref="S1991">[1]!table_weight[ShotPower]*(('F+ , F-'!S$2-[1]!tbl_gk[[#This Row],[ShotPower]])/('F+ , F-'!S$2-'F+ , F-'!S$3))</f>
        <v>6.7523948741159906E-3</v>
      </c>
      <c r="T1991" s="2" cm="1">
        <f t="array" ref="T1991">[1]!table_weight[Jumping]*(('F+ , F-'!T$2-[1]!tbl_gk[[#This Row],[Jumping]])/('F+ , F-'!T$2-'F+ , F-'!T$3))</f>
        <v>3.6065831182468503E-3</v>
      </c>
      <c r="U1991" s="2" cm="1">
        <f t="array" ref="U1991">[1]!table_weight[Stamina]*(('F+ , F-'!U$2-[1]!tbl_gk[[#This Row],[Stamina]])/('F+ , F-'!U$2-'F+ , F-'!U$3))</f>
        <v>1.7174205324984999E-2</v>
      </c>
      <c r="V1991" s="2" cm="1">
        <f t="array" ref="V1991">[1]!table_weight[Strength]*(('F+ , F-'!V$2-[1]!tbl_gk[[#This Row],[Strength]])/('F+ , F-'!V$2-'F+ , F-'!V$3))</f>
        <v>2.3958016428354077E-2</v>
      </c>
      <c r="W1991" s="2" cm="1">
        <f t="array" ref="W1991">[1]!table_weight[LongShots]*(('F+ , F-'!W$2-[1]!tbl_gk[[#This Row],[LongShots]])/('F+ , F-'!W$2-'F+ , F-'!W$3))</f>
        <v>1.0128592311173986E-2</v>
      </c>
      <c r="X1991" s="2" cm="1">
        <f t="array" ref="X1991">[1]!table_weight[Aggression]*(('F+ , F-'!X$2-[1]!tbl_gk[[#This Row],[Aggression]])/('F+ , F-'!X$2-'F+ , F-'!X$3))</f>
        <v>1.5211439002129575E-2</v>
      </c>
      <c r="Y1991" s="2" cm="1">
        <f t="array" ref="Y1991">[1]!table_weight[Interceptions]*(('F+ , F-'!Y$2-[1]!tbl_gk[[#This Row],[Interceptions]])/('F+ , F-'!Y$2-'F+ , F-'!Y$3))</f>
        <v>2.6317026176042119E-2</v>
      </c>
      <c r="Z1991" s="2" cm="1">
        <f t="array" ref="Z1991">[1]!table_weight[Positioning]*(('F+ , F-'!Z$2-[1]!tbl_gk[[#This Row],[Positioning]])/('F+ , F-'!Z$2-'F+ , F-'!Z$3))</f>
        <v>2.0704458641787279E-3</v>
      </c>
      <c r="AA1991" s="2" cm="1">
        <f t="array" ref="AA1991">[1]!table_weight[Vision]*(('F+ , F-'!AA$2-[1]!tbl_gk[[#This Row],[Vision]])/('F+ , F-'!AA$2-'F+ , F-'!AA$3))</f>
        <v>2.9104553290741252E-2</v>
      </c>
      <c r="AB1991" s="2" cm="1">
        <f t="array" ref="AB1991">[1]!table_weight[Penalties]*(('F+ , F-'!AB$2-[1]!tbl_gk[[#This Row],[Penalties]])/('F+ , F-'!AB$2-'F+ , F-'!AB$3))</f>
        <v>2.3879722257019362E-3</v>
      </c>
      <c r="AC1991" s="2" cm="1">
        <f t="array" ref="AC1991">[1]!table_weight[Composure]*(('F+ , F-'!AC$2-[1]!tbl_gk[[#This Row],[Composure]])/('F+ , F-'!AC$2-'F+ , F-'!AC$3))</f>
        <v>2.6153000389626249E-3</v>
      </c>
      <c r="AD1991" s="2" cm="1">
        <f t="array" ref="AD1991">[1]!table_weight[Marking]*(('F+ , F-'!AD$2-[1]!tbl_gk[[#This Row],[Marking]])/('F+ , F-'!AD$2-'F+ , F-'!AD$3))</f>
        <v>3.6282098953227655E-2</v>
      </c>
      <c r="AE1991" s="2" cm="1">
        <f t="array" ref="AE1991">[1]!table_weight[StandingTackle]*(('F+ , F-'!AE$2-[1]!tbl_gk[[#This Row],[StandingTackle]])/('F+ , F-'!AE$2-'F+ , F-'!AE$3))</f>
        <v>2.9141914719869356E-2</v>
      </c>
      <c r="AF1991" s="2" cm="1">
        <f t="array" ref="AF1991">[1]!table_weight[SlidingTackle]*(('F+ , F-'!AF$2-[1]!tbl_gk[[#This Row],[SlidingTackle]])/('F+ , F-'!AF$2-'F+ , F-'!AF$3))</f>
        <v>8.2195144081682794E-3</v>
      </c>
      <c r="AG1991" s="2" cm="1">
        <f t="array" ref="AG1991">[1]!table_weight[GKDiving]*(('F+ , F-'!AG$2-[1]!tbl_gk[[#This Row],[GKDiving]])/('F+ , F-'!AG$2-'F+ , F-'!AG$3))</f>
        <v>6.8324713517898747E-2</v>
      </c>
      <c r="AH1991" s="2" cm="1">
        <f t="array" ref="AH1991">[1]!table_weight[GKHandling]*(('F+ , F-'!AH$2-[1]!tbl_gk[[#This Row],[GKHandling]])/('F+ , F-'!AH$2-'F+ , F-'!AH$3))</f>
        <v>6.773058557426484E-2</v>
      </c>
      <c r="AI1991" s="2" cm="1">
        <f t="array" ref="AI1991">[1]!table_weight[GKKicking]*(('F+ , F-'!AI$2-[1]!tbl_gk[[#This Row],[GKKicking]])/('F+ , F-'!AI$2-'F+ , F-'!AI$3))</f>
        <v>3.1305141466382698E-2</v>
      </c>
      <c r="AJ1991" s="2" cm="1">
        <f t="array" ref="AJ1991">[1]!table_weight[GKPositioning]*(('F+ , F-'!AJ$2-[1]!tbl_gk[[#This Row],[GKPositioning]])/('F+ , F-'!AJ$2-'F+ , F-'!AJ$3))</f>
        <v>2.3335517539959265E-2</v>
      </c>
      <c r="AK1991" s="2" cm="1">
        <f t="array" ref="AK1991">[1]!table_weight[GKReflexes]*(('F+ , F-'!AK$2-[1]!tbl_gk[[#This Row],[GKReflexes]])/('F+ , F-'!AK$2-'F+ , F-'!AK$3))</f>
        <v>5.8303755535273602E-2</v>
      </c>
    </row>
    <row r="1992" spans="1:37" x14ac:dyDescent="0.55000000000000004">
      <c r="A1992" s="7">
        <f>[1]!tbl_gk[[#This Row],[ID]]</f>
        <v>271112</v>
      </c>
      <c r="B1992" s="1" cm="1">
        <f t="array" ref="B1992">[1]!table_weight[ValueEUR]*(('F+ , F-'!B$2-[1]!tbl_gk[[#This Row],[ValueEUR]])/('F+ , F-'!B$2-'F+ , F-'!B$3))</f>
        <v>6.8214906039059921E-5</v>
      </c>
      <c r="C1992" s="1" cm="1">
        <f t="array" ref="C1992">[1]!table_weight[WageEUR]*(('F+ , F-'!C$2-[1]!tbl_gk[[#This Row],[WageEUR]])/('F+ , F-'!C$2-'F+ , F-'!C$3))</f>
        <v>0</v>
      </c>
      <c r="D1992" s="1" cm="1">
        <f t="array" ref="D1992">[1]!table_weight[Crossing]*(('F+ , F-'!D$2-[1]!tbl_gk[[#This Row],[Crossing]])/('F+ , F-'!D$2-'F+ , F-'!D$3))</f>
        <v>3.81086577105983E-2</v>
      </c>
      <c r="E1992" s="1" cm="1">
        <f t="array" ref="E1992">[1]!table_weight[Finishing]*(('F+ , F-'!E$2-[1]!tbl_gk[[#This Row],[Finishing]])/('F+ , F-'!E$2-'F+ , F-'!E$3))</f>
        <v>2.1961515059324362E-2</v>
      </c>
      <c r="F1992" s="1" cm="1">
        <f t="array" ref="F1992">[1]!table_weight[HeadingAccuracy]*(('F+ , F-'!F$2-[1]!tbl_gk[[#This Row],[HeadingAccuracy]])/('F+ , F-'!F$2-'F+ , F-'!F$3))</f>
        <v>1.1274360672166649E-2</v>
      </c>
      <c r="G1992" s="1" cm="1">
        <f t="array" ref="G1992">[1]!table_weight[ShortPassing]*(('F+ , F-'!G$2-[1]!tbl_gk[[#This Row],[ShortPassing]])/('F+ , F-'!G$2-'F+ , F-'!G$3))</f>
        <v>5.2034601718605494E-2</v>
      </c>
      <c r="H1992" s="1" cm="1">
        <f t="array" ref="H1992">[1]!table_weight[Volleys]*(('F+ , F-'!H$2-[1]!tbl_gk[[#This Row],[Volleys]])/('F+ , F-'!H$2-'F+ , F-'!H$3))</f>
        <v>2.0833057763785961E-3</v>
      </c>
      <c r="I1992" s="1" cm="1">
        <f t="array" ref="I1992">[1]!table_weight[Dribbling]*(('F+ , F-'!I$2-[1]!tbl_gk[[#This Row],[Dribbling]])/('F+ , F-'!I$2-'F+ , F-'!I$3))</f>
        <v>1.8579686209743949E-2</v>
      </c>
      <c r="J1992" s="1" cm="1">
        <f t="array" ref="J1992">[1]!table_weight[Curve]*(('F+ , F-'!J$2-[1]!tbl_gk[[#This Row],[Curve]])/('F+ , F-'!J$2-'F+ , F-'!J$3))</f>
        <v>9.9719433458404991E-3</v>
      </c>
      <c r="K1992" s="1" cm="1">
        <f t="array" ref="K1992">[1]!table_weight[FKAccuracy]*(('F+ , F-'!K$2-[1]!tbl_gk[[#This Row],[FKAccuracy]])/('F+ , F-'!K$2-'F+ , F-'!K$3))</f>
        <v>9.7353209613629272E-3</v>
      </c>
      <c r="L1992" s="1" cm="1">
        <f t="array" ref="L1992">[1]!table_weight[LongPassing]*(('F+ , F-'!L$2-[1]!tbl_gk[[#This Row],[LongPassing]])/('F+ , F-'!L$2-'F+ , F-'!L$3))</f>
        <v>2.7071205003789917E-2</v>
      </c>
      <c r="M1992" s="1" cm="1">
        <f t="array" ref="M1992">[1]!table_weight[BallControl]*(('F+ , F-'!M$2-[1]!tbl_gk[[#This Row],[BallControl]])/('F+ , F-'!M$2-'F+ , F-'!M$3))</f>
        <v>1.4342213916293577E-2</v>
      </c>
      <c r="N1992" s="1" cm="1">
        <f t="array" ref="N1992">[1]!table_weight[Acceleration]*(('F+ , F-'!N$2-[1]!tbl_gk[[#This Row],[Acceleration]])/('F+ , F-'!N$2-'F+ , F-'!N$3))</f>
        <v>1.10488734587233E-2</v>
      </c>
      <c r="O1992" s="1" cm="1">
        <f t="array" ref="O1992">[1]!table_weight[SprintSpeed]*(('F+ , F-'!O$2-[1]!tbl_gk[[#This Row],[SprintSpeed]])/('F+ , F-'!O$2-'F+ , F-'!O$3))</f>
        <v>9.838758746577414E-3</v>
      </c>
      <c r="P1992" s="1" cm="1">
        <f t="array" ref="P1992">[1]!table_weight[Agility]*(('F+ , F-'!P$2-[1]!tbl_gk[[#This Row],[Agility]])/('F+ , F-'!P$2-'F+ , F-'!P$3))</f>
        <v>4.5634317006388652E-3</v>
      </c>
      <c r="Q1992" s="1" cm="1">
        <f t="array" ref="Q1992">[1]!table_weight[Reactions]*(('F+ , F-'!Q$2-[1]!tbl_gk[[#This Row],[Reactions]])/('F+ , F-'!Q$2-'F+ , F-'!Q$3))</f>
        <v>2.6297742003681597E-3</v>
      </c>
      <c r="R1992" s="1" cm="1">
        <f t="array" ref="R1992">[1]!table_weight[Balance]*(('F+ , F-'!R$2-[1]!tbl_gk[[#This Row],[Balance]])/('F+ , F-'!R$2-'F+ , F-'!R$3))</f>
        <v>2.8560252820324875E-3</v>
      </c>
      <c r="S1992" s="1" cm="1">
        <f t="array" ref="S1992">[1]!table_weight[ShotPower]*(('F+ , F-'!S$2-[1]!tbl_gk[[#This Row],[ShotPower]])/('F+ , F-'!S$2-'F+ , F-'!S$3))</f>
        <v>6.7523948741159906E-3</v>
      </c>
      <c r="T1992" s="1" cm="1">
        <f t="array" ref="T1992">[1]!table_weight[Jumping]*(('F+ , F-'!T$2-[1]!tbl_gk[[#This Row],[Jumping]])/('F+ , F-'!T$2-'F+ , F-'!T$3))</f>
        <v>4.1218092779964008E-3</v>
      </c>
      <c r="U1992" s="1" cm="1">
        <f t="array" ref="U1992">[1]!table_weight[Stamina]*(('F+ , F-'!U$2-[1]!tbl_gk[[#This Row],[Stamina]])/('F+ , F-'!U$2-'F+ , F-'!U$3))</f>
        <v>1.88916258574835E-2</v>
      </c>
      <c r="V1992" s="1" cm="1">
        <f t="array" ref="V1992">[1]!table_weight[Strength]*(('F+ , F-'!V$2-[1]!tbl_gk[[#This Row],[Strength]])/('F+ , F-'!V$2-'F+ , F-'!V$3))</f>
        <v>2.0408680661190511E-2</v>
      </c>
      <c r="W1992" s="1" cm="1">
        <f t="array" ref="W1992">[1]!table_weight[LongShots]*(('F+ , F-'!W$2-[1]!tbl_gk[[#This Row],[LongShots]])/('F+ , F-'!W$2-'F+ , F-'!W$3))</f>
        <v>1.0388299806332293E-2</v>
      </c>
      <c r="X1992" s="1" cm="1">
        <f t="array" ref="X1992">[1]!table_weight[Aggression]*(('F+ , F-'!X$2-[1]!tbl_gk[[#This Row],[Aggression]])/('F+ , F-'!X$2-'F+ , F-'!X$3))</f>
        <v>1.5211439002129575E-2</v>
      </c>
      <c r="Y1992" s="1" cm="1">
        <f t="array" ref="Y1992">[1]!table_weight[Interceptions]*(('F+ , F-'!Y$2-[1]!tbl_gk[[#This Row],[Interceptions]])/('F+ , F-'!Y$2-'F+ , F-'!Y$3))</f>
        <v>2.2161706253509151E-2</v>
      </c>
      <c r="Z1992" s="1" cm="1">
        <f t="array" ref="Z1992">[1]!table_weight[Positioning]*(('F+ , F-'!Z$2-[1]!tbl_gk[[#This Row],[Positioning]])/('F+ , F-'!Z$2-'F+ , F-'!Z$3))</f>
        <v>1.9225568738802474E-3</v>
      </c>
      <c r="AA1992" s="1" cm="1">
        <f t="array" ref="AA1992">[1]!table_weight[Vision]*(('F+ , F-'!AA$2-[1]!tbl_gk[[#This Row],[Vision]])/('F+ , F-'!AA$2-'F+ , F-'!AA$3))</f>
        <v>3.3363756211337532E-2</v>
      </c>
      <c r="AB1992" s="1" cm="1">
        <f t="array" ref="AB1992">[1]!table_weight[Penalties]*(('F+ , F-'!AB$2-[1]!tbl_gk[[#This Row],[Penalties]])/('F+ , F-'!AB$2-'F+ , F-'!AB$3))</f>
        <v>2.2313838830329571E-3</v>
      </c>
      <c r="AC1992" s="1" cm="1">
        <f t="array" ref="AC1992">[1]!table_weight[Composure]*(('F+ , F-'!AC$2-[1]!tbl_gk[[#This Row],[Composure]])/('F+ , F-'!AC$2-'F+ , F-'!AC$3))</f>
        <v>1.7613245160360534E-3</v>
      </c>
      <c r="AD1992" s="1" cm="1">
        <f t="array" ref="AD1992">[1]!table_weight[Marking]*(('F+ , F-'!AD$2-[1]!tbl_gk[[#This Row],[Marking]])/('F+ , F-'!AD$2-'F+ , F-'!AD$3))</f>
        <v>3.7859581516411465E-2</v>
      </c>
      <c r="AE1992" s="1" cm="1">
        <f t="array" ref="AE1992">[1]!table_weight[StandingTackle]*(('F+ , F-'!AE$2-[1]!tbl_gk[[#This Row],[StandingTackle]])/('F+ , F-'!AE$2-'F+ , F-'!AE$3))</f>
        <v>3.362528621523387E-2</v>
      </c>
      <c r="AF1992" s="1" cm="1">
        <f t="array" ref="AF1992">[1]!table_weight[SlidingTackle]*(('F+ , F-'!AF$2-[1]!tbl_gk[[#This Row],[SlidingTackle]])/('F+ , F-'!AF$2-'F+ , F-'!AF$3))</f>
        <v>8.9667429907290316E-3</v>
      </c>
      <c r="AG1992" s="1" cm="1">
        <f t="array" ref="AG1992">[1]!table_weight[GKDiving]*(('F+ , F-'!AG$2-[1]!tbl_gk[[#This Row],[GKDiving]])/('F+ , F-'!AG$2-'F+ , F-'!AG$3))</f>
        <v>5.8076006490213938E-2</v>
      </c>
      <c r="AH1992" s="1" cm="1">
        <f t="array" ref="AH1992">[1]!table_weight[GKHandling]*(('F+ , F-'!AH$2-[1]!tbl_gk[[#This Row],[GKHandling]])/('F+ , F-'!AH$2-'F+ , F-'!AH$3))</f>
        <v>8.0207272390576789E-2</v>
      </c>
      <c r="AI1992" s="1" cm="1">
        <f t="array" ref="AI1992">[1]!table_weight[GKKicking]*(('F+ , F-'!AI$2-[1]!tbl_gk[[#This Row],[GKKicking]])/('F+ , F-'!AI$2-'F+ , F-'!AI$3))</f>
        <v>3.1305141466382698E-2</v>
      </c>
      <c r="AJ1992" s="1" cm="1">
        <f t="array" ref="AJ1992">[1]!table_weight[GKPositioning]*(('F+ , F-'!AJ$2-[1]!tbl_gk[[#This Row],[GKPositioning]])/('F+ , F-'!AJ$2-'F+ , F-'!AJ$3))</f>
        <v>2.7750345182654259E-2</v>
      </c>
      <c r="AK1992" s="1" cm="1">
        <f t="array" ref="AK1992">[1]!table_weight[GKReflexes]*(('F+ , F-'!AK$2-[1]!tbl_gk[[#This Row],[GKReflexes]])/('F+ , F-'!AK$2-'F+ , F-'!AK$3))</f>
        <v>5.64817631747963E-2</v>
      </c>
    </row>
    <row r="1993" spans="1:37" x14ac:dyDescent="0.55000000000000004">
      <c r="A1993" s="8">
        <f>[1]!tbl_gk[[#This Row],[ID]]</f>
        <v>271146</v>
      </c>
      <c r="B1993" s="2" cm="1">
        <f t="array" ref="B1993">[1]!table_weight[ValueEUR]*(('F+ , F-'!B$2-[1]!tbl_gk[[#This Row],[ValueEUR]])/('F+ , F-'!B$2-'F+ , F-'!B$3))</f>
        <v>3.0588675060954019E-4</v>
      </c>
      <c r="C1993" s="2" cm="1">
        <f t="array" ref="C1993">[1]!table_weight[WageEUR]*(('F+ , F-'!C$2-[1]!tbl_gk[[#This Row],[WageEUR]])/('F+ , F-'!C$2-'F+ , F-'!C$3))</f>
        <v>5.4769309433185431E-4</v>
      </c>
      <c r="D1993" s="2" cm="1">
        <f t="array" ref="D1993">[1]!table_weight[Crossing]*(('F+ , F-'!D$2-[1]!tbl_gk[[#This Row],[Crossing]])/('F+ , F-'!D$2-'F+ , F-'!D$3))</f>
        <v>3.4746129089074922E-2</v>
      </c>
      <c r="E1993" s="2" cm="1">
        <f t="array" ref="E1993">[1]!table_weight[Finishing]*(('F+ , F-'!E$2-[1]!tbl_gk[[#This Row],[Finishing]])/('F+ , F-'!E$2-'F+ , F-'!E$3))</f>
        <v>2.1961515059324362E-2</v>
      </c>
      <c r="F1993" s="2" cm="1">
        <f t="array" ref="F1993">[1]!table_weight[HeadingAccuracy]*(('F+ , F-'!F$2-[1]!tbl_gk[[#This Row],[HeadingAccuracy]])/('F+ , F-'!F$2-'F+ , F-'!F$3))</f>
        <v>1.210949849973455E-2</v>
      </c>
      <c r="G1993" s="2" cm="1">
        <f t="array" ref="G1993">[1]!table_weight[ShortPassing]*(('F+ , F-'!G$2-[1]!tbl_gk[[#This Row],[ShortPassing]])/('F+ , F-'!G$2-'F+ , F-'!G$3))</f>
        <v>5.9066304653552192E-2</v>
      </c>
      <c r="H1993" s="2" cm="1">
        <f t="array" ref="H1993">[1]!table_weight[Volleys]*(('F+ , F-'!H$2-[1]!tbl_gk[[#This Row],[Volleys]])/('F+ , F-'!H$2-'F+ , F-'!H$3))</f>
        <v>1.9675665665797848E-3</v>
      </c>
      <c r="I1993" s="2" cm="1">
        <f t="array" ref="I1993">[1]!table_weight[Dribbling]*(('F+ , F-'!I$2-[1]!tbl_gk[[#This Row],[Dribbling]])/('F+ , F-'!I$2-'F+ , F-'!I$3))</f>
        <v>1.8579686209743949E-2</v>
      </c>
      <c r="J1993" s="2" cm="1">
        <f t="array" ref="J1993">[1]!table_weight[Curve]*(('F+ , F-'!J$2-[1]!tbl_gk[[#This Row],[Curve]])/('F+ , F-'!J$2-'F+ , F-'!J$3))</f>
        <v>9.8029273569279467E-3</v>
      </c>
      <c r="K1993" s="2" cm="1">
        <f t="array" ref="K1993">[1]!table_weight[FKAccuracy]*(('F+ , F-'!K$2-[1]!tbl_gk[[#This Row],[FKAccuracy]])/('F+ , F-'!K$2-'F+ , F-'!K$3))</f>
        <v>9.4310921813203358E-3</v>
      </c>
      <c r="L1993" s="2" cm="1">
        <f t="array" ref="L1993">[1]!table_weight[LongPassing]*(('F+ , F-'!L$2-[1]!tbl_gk[[#This Row],[LongPassing]])/('F+ , F-'!L$2-'F+ , F-'!L$3))</f>
        <v>2.7071205003789917E-2</v>
      </c>
      <c r="M1993" s="2" cm="1">
        <f t="array" ref="M1993">[1]!table_weight[BallControl]*(('F+ , F-'!M$2-[1]!tbl_gk[[#This Row],[BallControl]])/('F+ , F-'!M$2-'F+ , F-'!M$3))</f>
        <v>1.4776826459211564E-2</v>
      </c>
      <c r="N1993" s="2" cm="1">
        <f t="array" ref="N1993">[1]!table_weight[Acceleration]*(('F+ , F-'!N$2-[1]!tbl_gk[[#This Row],[Acceleration]])/('F+ , F-'!N$2-'F+ , F-'!N$3))</f>
        <v>5.8626675495266484E-3</v>
      </c>
      <c r="O1993" s="2" cm="1">
        <f t="array" ref="O1993">[1]!table_weight[SprintSpeed]*(('F+ , F-'!O$2-[1]!tbl_gk[[#This Row],[SprintSpeed]])/('F+ , F-'!O$2-'F+ , F-'!O$3))</f>
        <v>6.7465774262245133E-3</v>
      </c>
      <c r="P1993" s="2" cm="1">
        <f t="array" ref="P1993">[1]!table_weight[Agility]*(('F+ , F-'!P$2-[1]!tbl_gk[[#This Row],[Agility]])/('F+ , F-'!P$2-'F+ , F-'!P$3))</f>
        <v>5.4995202546160686E-3</v>
      </c>
      <c r="Q1993" s="2" cm="1">
        <f t="array" ref="Q1993">[1]!table_weight[Reactions]*(('F+ , F-'!Q$2-[1]!tbl_gk[[#This Row],[Reactions]])/('F+ , F-'!Q$2-'F+ , F-'!Q$3))</f>
        <v>2.1141322002959716E-3</v>
      </c>
      <c r="R1993" s="2" cm="1">
        <f t="array" ref="R1993">[1]!table_weight[Balance]*(('F+ , F-'!R$2-[1]!tbl_gk[[#This Row],[Balance]])/('F+ , F-'!R$2-'F+ , F-'!R$3))</f>
        <v>2.6697627636390639E-3</v>
      </c>
      <c r="S1993" s="2" cm="1">
        <f t="array" ref="S1993">[1]!table_weight[ShotPower]*(('F+ , F-'!S$2-[1]!tbl_gk[[#This Row],[ShotPower]])/('F+ , F-'!S$2-'F+ , F-'!S$3))</f>
        <v>6.4926873789576834E-3</v>
      </c>
      <c r="T1993" s="2" cm="1">
        <f t="array" ref="T1993">[1]!table_weight[Jumping]*(('F+ , F-'!T$2-[1]!tbl_gk[[#This Row],[Jumping]])/('F+ , F-'!T$2-'F+ , F-'!T$3))</f>
        <v>3.9500672247465502E-3</v>
      </c>
      <c r="U1993" s="2" cm="1">
        <f t="array" ref="U1993">[1]!table_weight[Stamina]*(('F+ , F-'!U$2-[1]!tbl_gk[[#This Row],[Stamina]])/('F+ , F-'!U$2-'F+ , F-'!U$3))</f>
        <v>2.1467756656231247E-2</v>
      </c>
      <c r="V1993" s="2" cm="1">
        <f t="array" ref="V1993">[1]!table_weight[Strength]*(('F+ , F-'!V$2-[1]!tbl_gk[[#This Row],[Strength]])/('F+ , F-'!V$2-'F+ , F-'!V$3))</f>
        <v>1.8634012777608722E-2</v>
      </c>
      <c r="W1993" s="2" cm="1">
        <f t="array" ref="W1993">[1]!table_weight[LongShots]*(('F+ , F-'!W$2-[1]!tbl_gk[[#This Row],[LongShots]])/('F+ , F-'!W$2-'F+ , F-'!W$3))</f>
        <v>1.0128592311173986E-2</v>
      </c>
      <c r="X1993" s="2" cm="1">
        <f t="array" ref="X1993">[1]!table_weight[Aggression]*(('F+ , F-'!X$2-[1]!tbl_gk[[#This Row],[Aggression]])/('F+ , F-'!X$2-'F+ , F-'!X$3))</f>
        <v>1.1560693641618476E-2</v>
      </c>
      <c r="Y1993" s="2" cm="1">
        <f t="array" ref="Y1993">[1]!table_weight[Interceptions]*(('F+ , F-'!Y$2-[1]!tbl_gk[[#This Row],[Interceptions]])/('F+ , F-'!Y$2-'F+ , F-'!Y$3))</f>
        <v>2.3546812894353474E-2</v>
      </c>
      <c r="Z1993" s="2" cm="1">
        <f t="array" ref="Z1993">[1]!table_weight[Positioning]*(('F+ , F-'!Z$2-[1]!tbl_gk[[#This Row],[Positioning]])/('F+ , F-'!Z$2-'F+ , F-'!Z$3))</f>
        <v>2.2183348544772088E-3</v>
      </c>
      <c r="AA1993" s="2" cm="1">
        <f t="array" ref="AA1993">[1]!table_weight[Vision]*(('F+ , F-'!AA$2-[1]!tbl_gk[[#This Row],[Vision]])/('F+ , F-'!AA$2-'F+ , F-'!AA$3))</f>
        <v>2.6265084677010397E-2</v>
      </c>
      <c r="AB1993" s="2" cm="1">
        <f t="array" ref="AB1993">[1]!table_weight[Penalties]*(('F+ , F-'!AB$2-[1]!tbl_gk[[#This Row],[Penalties]])/('F+ , F-'!AB$2-'F+ , F-'!AB$3))</f>
        <v>2.3488251400346914E-3</v>
      </c>
      <c r="AC1993" s="2" cm="1">
        <f t="array" ref="AC1993">[1]!table_weight[Composure]*(('F+ , F-'!AC$2-[1]!tbl_gk[[#This Row],[Composure]])/('F+ , F-'!AC$2-'F+ , F-'!AC$3))</f>
        <v>1.9214449265847853E-3</v>
      </c>
      <c r="AD1993" s="2" cm="1">
        <f t="array" ref="AD1993">[1]!table_weight[Marking]*(('F+ , F-'!AD$2-[1]!tbl_gk[[#This Row],[Marking]])/('F+ , F-'!AD$2-'F+ , F-'!AD$3))</f>
        <v>3.7859581516411465E-2</v>
      </c>
      <c r="AE1993" s="2" cm="1">
        <f t="array" ref="AE1993">[1]!table_weight[StandingTackle]*(('F+ , F-'!AE$2-[1]!tbl_gk[[#This Row],[StandingTackle]])/('F+ , F-'!AE$2-'F+ , F-'!AE$3))</f>
        <v>2.9141914719869356E-2</v>
      </c>
      <c r="AF1993" s="2" cm="1">
        <f t="array" ref="AF1993">[1]!table_weight[SlidingTackle]*(('F+ , F-'!AF$2-[1]!tbl_gk[[#This Row],[SlidingTackle]])/('F+ , F-'!AF$2-'F+ , F-'!AF$3))</f>
        <v>1.120842873841129E-2</v>
      </c>
      <c r="AG1993" s="2" cm="1">
        <f t="array" ref="AG1993">[1]!table_weight[GKDiving]*(('F+ , F-'!AG$2-[1]!tbl_gk[[#This Row],[GKDiving]])/('F+ , F-'!AG$2-'F+ , F-'!AG$3))</f>
        <v>4.2702945948686719E-2</v>
      </c>
      <c r="AH1993" s="2" cm="1">
        <f t="array" ref="AH1993">[1]!table_weight[GKHandling]*(('F+ , F-'!AH$2-[1]!tbl_gk[[#This Row],[GKHandling]])/('F+ , F-'!AH$2-'F+ , F-'!AH$3))</f>
        <v>4.6341979603444362E-2</v>
      </c>
      <c r="AI1993" s="2" cm="1">
        <f t="array" ref="AI1993">[1]!table_weight[GKKicking]*(('F+ , F-'!AI$2-[1]!tbl_gk[[#This Row],[GKKicking]])/('F+ , F-'!AI$2-'F+ , F-'!AI$3))</f>
        <v>2.9516276239732256E-2</v>
      </c>
      <c r="AJ1993" s="2" cm="1">
        <f t="array" ref="AJ1993">[1]!table_weight[GKPositioning]*(('F+ , F-'!AJ$2-[1]!tbl_gk[[#This Row],[GKPositioning]])/('F+ , F-'!AJ$2-'F+ , F-'!AJ$3))</f>
        <v>1.8290000234022125E-2</v>
      </c>
      <c r="AK1993" s="2" cm="1">
        <f t="array" ref="AK1993">[1]!table_weight[GKReflexes]*(('F+ , F-'!AK$2-[1]!tbl_gk[[#This Row],[GKReflexes]])/('F+ , F-'!AK$2-'F+ , F-'!AK$3))</f>
        <v>4.1905824290977896E-2</v>
      </c>
    </row>
    <row r="1994" spans="1:37" x14ac:dyDescent="0.55000000000000004">
      <c r="A1994" s="7">
        <f>[1]!tbl_gk[[#This Row],[ID]]</f>
        <v>271150</v>
      </c>
      <c r="B1994" s="1" cm="1">
        <f t="array" ref="B1994">[1]!table_weight[ValueEUR]*(('F+ , F-'!B$2-[1]!tbl_gk[[#This Row],[ValueEUR]])/('F+ , F-'!B$2-'F+ , F-'!B$3))</f>
        <v>6.5128258706975768E-5</v>
      </c>
      <c r="C1994" s="1" cm="1">
        <f t="array" ref="C1994">[1]!table_weight[WageEUR]*(('F+ , F-'!C$2-[1]!tbl_gk[[#This Row],[WageEUR]])/('F+ , F-'!C$2-'F+ , F-'!C$3))</f>
        <v>0</v>
      </c>
      <c r="D1994" s="1" cm="1">
        <f t="array" ref="D1994">[1]!table_weight[Crossing]*(('F+ , F-'!D$2-[1]!tbl_gk[[#This Row],[Crossing]])/('F+ , F-'!D$2-'F+ , F-'!D$3))</f>
        <v>3.5866971962916043E-2</v>
      </c>
      <c r="E1994" s="1" cm="1">
        <f t="array" ref="E1994">[1]!table_weight[Finishing]*(('F+ , F-'!E$2-[1]!tbl_gk[[#This Row],[Finishing]])/('F+ , F-'!E$2-'F+ , F-'!E$3))</f>
        <v>1.7968512321265388E-2</v>
      </c>
      <c r="F1994" s="1" cm="1">
        <f t="array" ref="F1994">[1]!table_weight[HeadingAccuracy]*(('F+ , F-'!F$2-[1]!tbl_gk[[#This Row],[HeadingAccuracy]])/('F+ , F-'!F$2-'F+ , F-'!F$3))</f>
        <v>1.1691929585950599E-2</v>
      </c>
      <c r="G1994" s="1" cm="1">
        <f t="array" ref="G1994">[1]!table_weight[ShortPassing]*(('F+ , F-'!G$2-[1]!tbl_gk[[#This Row],[ShortPassing]])/('F+ , F-'!G$2-'F+ , F-'!G$3))</f>
        <v>5.3440942305594832E-2</v>
      </c>
      <c r="H1994" s="1" cm="1">
        <f t="array" ref="H1994">[1]!table_weight[Volleys]*(('F+ , F-'!H$2-[1]!tbl_gk[[#This Row],[Volleys]])/('F+ , F-'!H$2-'F+ , F-'!H$3))</f>
        <v>2.0833057763785961E-3</v>
      </c>
      <c r="I1994" s="1" cm="1">
        <f t="array" ref="I1994">[1]!table_weight[Dribbling]*(('F+ , F-'!I$2-[1]!tbl_gk[[#This Row],[Dribbling]])/('F+ , F-'!I$2-'F+ , F-'!I$3))</f>
        <v>2.4446955539136776E-2</v>
      </c>
      <c r="J1994" s="1" cm="1">
        <f t="array" ref="J1994">[1]!table_weight[Curve]*(('F+ , F-'!J$2-[1]!tbl_gk[[#This Row],[Curve]])/('F+ , F-'!J$2-'F+ , F-'!J$3))</f>
        <v>9.8029273569279467E-3</v>
      </c>
      <c r="K1994" s="1" cm="1">
        <f t="array" ref="K1994">[1]!table_weight[FKAccuracy]*(('F+ , F-'!K$2-[1]!tbl_gk[[#This Row],[FKAccuracy]])/('F+ , F-'!K$2-'F+ , F-'!K$3))</f>
        <v>9.4310921813203358E-3</v>
      </c>
      <c r="L1994" s="1" cm="1">
        <f t="array" ref="L1994">[1]!table_weight[LongPassing]*(('F+ , F-'!L$2-[1]!tbl_gk[[#This Row],[LongPassing]])/('F+ , F-'!L$2-'F+ , F-'!L$3))</f>
        <v>2.652978090371412E-2</v>
      </c>
      <c r="M1994" s="1" cm="1">
        <f t="array" ref="M1994">[1]!table_weight[BallControl]*(('F+ , F-'!M$2-[1]!tbl_gk[[#This Row],[BallControl]])/('F+ , F-'!M$2-'F+ , F-'!M$3))</f>
        <v>1.4776826459211564E-2</v>
      </c>
      <c r="N1994" s="1" cm="1">
        <f t="array" ref="N1994">[1]!table_weight[Acceleration]*(('F+ , F-'!N$2-[1]!tbl_gk[[#This Row],[Acceleration]])/('F+ , F-'!N$2-'F+ , F-'!N$3))</f>
        <v>8.1175396839599755E-3</v>
      </c>
      <c r="O1994" s="1" cm="1">
        <f t="array" ref="O1994">[1]!table_weight[SprintSpeed]*(('F+ , F-'!O$2-[1]!tbl_gk[[#This Row],[SprintSpeed]])/('F+ , F-'!O$2-'F+ , F-'!O$3))</f>
        <v>9.2765439610587065E-3</v>
      </c>
      <c r="P1994" s="1" cm="1">
        <f t="array" ref="P1994">[1]!table_weight[Agility]*(('F+ , F-'!P$2-[1]!tbl_gk[[#This Row],[Agility]])/('F+ , F-'!P$2-'F+ , F-'!P$3))</f>
        <v>5.3825091853689179E-3</v>
      </c>
      <c r="Q1994" s="1" cm="1">
        <f t="array" ref="Q1994">[1]!table_weight[Reactions]*(('F+ , F-'!Q$2-[1]!tbl_gk[[#This Row],[Reactions]])/('F+ , F-'!Q$2-'F+ , F-'!Q$3))</f>
        <v>2.0625680002887528E-3</v>
      </c>
      <c r="R1994" s="1" cm="1">
        <f t="array" ref="R1994">[1]!table_weight[Balance]*(('F+ , F-'!R$2-[1]!tbl_gk[[#This Row],[Balance]])/('F+ , F-'!R$2-'F+ , F-'!R$3))</f>
        <v>2.9802002942947692E-3</v>
      </c>
      <c r="S1994" s="1" cm="1">
        <f t="array" ref="S1994">[1]!table_weight[ShotPower]*(('F+ , F-'!S$2-[1]!tbl_gk[[#This Row],[ShotPower]])/('F+ , F-'!S$2-'F+ , F-'!S$3))</f>
        <v>7.7912248547492196E-3</v>
      </c>
      <c r="T1994" s="1" cm="1">
        <f t="array" ref="T1994">[1]!table_weight[Jumping]*(('F+ , F-'!T$2-[1]!tbl_gk[[#This Row],[Jumping]])/('F+ , F-'!T$2-'F+ , F-'!T$3))</f>
        <v>4.2076803046213257E-3</v>
      </c>
      <c r="U1994" s="1" cm="1">
        <f t="array" ref="U1994">[1]!table_weight[Stamina]*(('F+ , F-'!U$2-[1]!tbl_gk[[#This Row],[Stamina]])/('F+ , F-'!U$2-'F+ , F-'!U$3))</f>
        <v>2.0609046389982E-2</v>
      </c>
      <c r="V1994" s="1" cm="1">
        <f t="array" ref="V1994">[1]!table_weight[Strength]*(('F+ , F-'!V$2-[1]!tbl_gk[[#This Row],[Strength]])/('F+ , F-'!V$2-'F+ , F-'!V$3))</f>
        <v>1.3310009126863375E-2</v>
      </c>
      <c r="W1994" s="1" cm="1">
        <f t="array" ref="W1994">[1]!table_weight[LongShots]*(('F+ , F-'!W$2-[1]!tbl_gk[[#This Row],[LongShots]])/('F+ , F-'!W$2-'F+ , F-'!W$3))</f>
        <v>9.6091773208573719E-3</v>
      </c>
      <c r="X1994" s="1" cm="1">
        <f t="array" ref="X1994">[1]!table_weight[Aggression]*(('F+ , F-'!X$2-[1]!tbl_gk[[#This Row],[Aggression]])/('F+ , F-'!X$2-'F+ , F-'!X$3))</f>
        <v>1.2169151201703659E-2</v>
      </c>
      <c r="Y1994" s="1" cm="1">
        <f t="array" ref="Y1994">[1]!table_weight[Interceptions]*(('F+ , F-'!Y$2-[1]!tbl_gk[[#This Row],[Interceptions]])/('F+ , F-'!Y$2-'F+ , F-'!Y$3))</f>
        <v>2.3546812894353474E-2</v>
      </c>
      <c r="Z1994" s="1" cm="1">
        <f t="array" ref="Z1994">[1]!table_weight[Positioning]*(('F+ , F-'!Z$2-[1]!tbl_gk[[#This Row],[Positioning]])/('F+ , F-'!Z$2-'F+ , F-'!Z$3))</f>
        <v>2.2183348544772088E-3</v>
      </c>
      <c r="AA1994" s="1" cm="1">
        <f t="array" ref="AA1994">[1]!table_weight[Vision]*(('F+ , F-'!AA$2-[1]!tbl_gk[[#This Row],[Vision]])/('F+ , F-'!AA$2-'F+ , F-'!AA$3))</f>
        <v>2.6265084677010397E-2</v>
      </c>
      <c r="AB1994" s="1" cm="1">
        <f t="array" ref="AB1994">[1]!table_weight[Penalties]*(('F+ , F-'!AB$2-[1]!tbl_gk[[#This Row],[Penalties]])/('F+ , F-'!AB$2-'F+ , F-'!AB$3))</f>
        <v>2.3488251400346914E-3</v>
      </c>
      <c r="AC1994" s="1" cm="1">
        <f t="array" ref="AC1994">[1]!table_weight[Composure]*(('F+ , F-'!AC$2-[1]!tbl_gk[[#This Row],[Composure]])/('F+ , F-'!AC$2-'F+ , F-'!AC$3))</f>
        <v>2.2950592178651603E-3</v>
      </c>
      <c r="AD1994" s="1" cm="1">
        <f t="array" ref="AD1994">[1]!table_weight[Marking]*(('F+ , F-'!AD$2-[1]!tbl_gk[[#This Row],[Marking]])/('F+ , F-'!AD$2-'F+ , F-'!AD$3))</f>
        <v>3.4704616390043845E-2</v>
      </c>
      <c r="AE1994" s="1" cm="1">
        <f t="array" ref="AE1994">[1]!table_weight[StandingTackle]*(('F+ , F-'!AE$2-[1]!tbl_gk[[#This Row],[StandingTackle]])/('F+ , F-'!AE$2-'F+ , F-'!AE$3))</f>
        <v>2.9141914719869356E-2</v>
      </c>
      <c r="AF1994" s="1" cm="1">
        <f t="array" ref="AF1994">[1]!table_weight[SlidingTackle]*(('F+ , F-'!AF$2-[1]!tbl_gk[[#This Row],[SlidingTackle]])/('F+ , F-'!AF$2-'F+ , F-'!AF$3))</f>
        <v>8.2195144081682794E-3</v>
      </c>
      <c r="AG1994" s="1" cm="1">
        <f t="array" ref="AG1994">[1]!table_weight[GKDiving]*(('F+ , F-'!AG$2-[1]!tbl_gk[[#This Row],[GKDiving]])/('F+ , F-'!AG$2-'F+ , F-'!AG$3))</f>
        <v>5.8076006490213938E-2</v>
      </c>
      <c r="AH1994" s="1" cm="1">
        <f t="array" ref="AH1994">[1]!table_weight[GKHandling]*(('F+ , F-'!AH$2-[1]!tbl_gk[[#This Row],[GKHandling]])/('F+ , F-'!AH$2-'F+ , F-'!AH$3))</f>
        <v>6.773058557426484E-2</v>
      </c>
      <c r="AI1994" s="1" cm="1">
        <f t="array" ref="AI1994">[1]!table_weight[GKKicking]*(('F+ , F-'!AI$2-[1]!tbl_gk[[#This Row],[GKKicking]])/('F+ , F-'!AI$2-'F+ , F-'!AI$3))</f>
        <v>3.57773045330088E-2</v>
      </c>
      <c r="AJ1994" s="1" cm="1">
        <f t="array" ref="AJ1994">[1]!table_weight[GKPositioning]*(('F+ , F-'!AJ$2-[1]!tbl_gk[[#This Row],[GKPositioning]])/('F+ , F-'!AJ$2-'F+ , F-'!AJ$3))</f>
        <v>2.5227586529685691E-2</v>
      </c>
      <c r="AK1994" s="1" cm="1">
        <f t="array" ref="AK1994">[1]!table_weight[GKReflexes]*(('F+ , F-'!AK$2-[1]!tbl_gk[[#This Row],[GKReflexes]])/('F+ , F-'!AK$2-'F+ , F-'!AK$3))</f>
        <v>6.7413717337660092E-2</v>
      </c>
    </row>
    <row r="1995" spans="1:37" x14ac:dyDescent="0.55000000000000004">
      <c r="A1995" s="8">
        <f>[1]!tbl_gk[[#This Row],[ID]]</f>
        <v>271168</v>
      </c>
      <c r="B1995" s="2" cm="1">
        <f t="array" ref="B1995">[1]!table_weight[ValueEUR]*(('F+ , F-'!B$2-[1]!tbl_gk[[#This Row],[ValueEUR]])/('F+ , F-'!B$2-'F+ , F-'!B$3))</f>
        <v>4.9695022046554962E-5</v>
      </c>
      <c r="C1995" s="2" cm="1">
        <f t="array" ref="C1995">[1]!table_weight[WageEUR]*(('F+ , F-'!C$2-[1]!tbl_gk[[#This Row],[WageEUR]])/('F+ , F-'!C$2-'F+ , F-'!C$3))</f>
        <v>2.3472561185650895E-5</v>
      </c>
      <c r="D1995" s="2" cm="1">
        <f t="array" ref="D1995">[1]!table_weight[Crossing]*(('F+ , F-'!D$2-[1]!tbl_gk[[#This Row],[Crossing]])/('F+ , F-'!D$2-'F+ , F-'!D$3))</f>
        <v>3.81086577105983E-2</v>
      </c>
      <c r="E1995" s="2" cm="1">
        <f t="array" ref="E1995">[1]!table_weight[Finishing]*(('F+ , F-'!E$2-[1]!tbl_gk[[#This Row],[Finishing]])/('F+ , F-'!E$2-'F+ , F-'!E$3))</f>
        <v>2.096326437480962E-2</v>
      </c>
      <c r="F1995" s="2" cm="1">
        <f t="array" ref="F1995">[1]!table_weight[HeadingAccuracy]*(('F+ , F-'!F$2-[1]!tbl_gk[[#This Row],[HeadingAccuracy]])/('F+ , F-'!F$2-'F+ , F-'!F$3))</f>
        <v>1.0439222844598752E-2</v>
      </c>
      <c r="G1995" s="2" cm="1">
        <f t="array" ref="G1995">[1]!table_weight[ShortPassing]*(('F+ , F-'!G$2-[1]!tbl_gk[[#This Row],[ShortPassing]])/('F+ , F-'!G$2-'F+ , F-'!G$3))</f>
        <v>6.3285326414520199E-2</v>
      </c>
      <c r="H1995" s="2" cm="1">
        <f t="array" ref="H1995">[1]!table_weight[Volleys]*(('F+ , F-'!H$2-[1]!tbl_gk[[#This Row],[Volleys]])/('F+ , F-'!H$2-'F+ , F-'!H$3))</f>
        <v>1.9675665665797848E-3</v>
      </c>
      <c r="I1995" s="2" cm="1">
        <f t="array" ref="I1995">[1]!table_weight[Dribbling]*(('F+ , F-'!I$2-[1]!tbl_gk[[#This Row],[Dribbling]])/('F+ , F-'!I$2-'F+ , F-'!I$3))</f>
        <v>2.2491199096005835E-2</v>
      </c>
      <c r="J1995" s="2" cm="1">
        <f t="array" ref="J1995">[1]!table_weight[Curve]*(('F+ , F-'!J$2-[1]!tbl_gk[[#This Row],[Curve]])/('F+ , F-'!J$2-'F+ , F-'!J$3))</f>
        <v>9.295879390190295E-3</v>
      </c>
      <c r="K1995" s="2" cm="1">
        <f t="array" ref="K1995">[1]!table_weight[FKAccuracy]*(('F+ , F-'!K$2-[1]!tbl_gk[[#This Row],[FKAccuracy]])/('F+ , F-'!K$2-'F+ , F-'!K$3))</f>
        <v>9.1268634012777444E-3</v>
      </c>
      <c r="L1995" s="2" cm="1">
        <f t="array" ref="L1995">[1]!table_weight[LongPassing]*(('F+ , F-'!L$2-[1]!tbl_gk[[#This Row],[LongPassing]])/('F+ , F-'!L$2-'F+ , F-'!L$3))</f>
        <v>2.2739812203183531E-2</v>
      </c>
      <c r="M1995" s="2" cm="1">
        <f t="array" ref="M1995">[1]!table_weight[BallControl]*(('F+ , F-'!M$2-[1]!tbl_gk[[#This Row],[BallControl]])/('F+ , F-'!M$2-'F+ , F-'!M$3))</f>
        <v>1.3038376287539614E-2</v>
      </c>
      <c r="N1995" s="2" cm="1">
        <f t="array" ref="N1995">[1]!table_weight[Acceleration]*(('F+ , F-'!N$2-[1]!tbl_gk[[#This Row],[Acceleration]])/('F+ , F-'!N$2-'F+ , F-'!N$3))</f>
        <v>1.0372411818393301E-2</v>
      </c>
      <c r="O1995" s="2" cm="1">
        <f t="array" ref="O1995">[1]!table_weight[SprintSpeed]*(('F+ , F-'!O$2-[1]!tbl_gk[[#This Row],[SprintSpeed]])/('F+ , F-'!O$2-'F+ , F-'!O$3))</f>
        <v>1.1525403103133543E-2</v>
      </c>
      <c r="P1995" s="2" cm="1">
        <f t="array" ref="P1995">[1]!table_weight[Agility]*(('F+ , F-'!P$2-[1]!tbl_gk[[#This Row],[Agility]])/('F+ , F-'!P$2-'F+ , F-'!P$3))</f>
        <v>5.7335423931103692E-3</v>
      </c>
      <c r="Q1995" s="2" cm="1">
        <f t="array" ref="Q1995">[1]!table_weight[Reactions]*(('F+ , F-'!Q$2-[1]!tbl_gk[[#This Row],[Reactions]])/('F+ , F-'!Q$2-'F+ , F-'!Q$3))</f>
        <v>2.1141322002959716E-3</v>
      </c>
      <c r="R1995" s="2" cm="1">
        <f t="array" ref="R1995">[1]!table_weight[Balance]*(('F+ , F-'!R$2-[1]!tbl_gk[[#This Row],[Balance]])/('F+ , F-'!R$2-'F+ , F-'!R$3))</f>
        <v>1.7384501716719487E-3</v>
      </c>
      <c r="S1995" s="2" cm="1">
        <f t="array" ref="S1995">[1]!table_weight[ShotPower]*(('F+ , F-'!S$2-[1]!tbl_gk[[#This Row],[ShotPower]])/('F+ , F-'!S$2-'F+ , F-'!S$3))</f>
        <v>7.7912248547492196E-3</v>
      </c>
      <c r="T1995" s="2" cm="1">
        <f t="array" ref="T1995">[1]!table_weight[Jumping]*(('F+ , F-'!T$2-[1]!tbl_gk[[#This Row],[Jumping]])/('F+ , F-'!T$2-'F+ , F-'!T$3))</f>
        <v>1.8891625857483504E-3</v>
      </c>
      <c r="U1995" s="2" cm="1">
        <f t="array" ref="U1995">[1]!table_weight[Stamina]*(('F+ , F-'!U$2-[1]!tbl_gk[[#This Row],[Stamina]])/('F+ , F-'!U$2-'F+ , F-'!U$3))</f>
        <v>1.4598074526237249E-2</v>
      </c>
      <c r="V1995" s="2" cm="1">
        <f t="array" ref="V1995">[1]!table_weight[Strength]*(('F+ , F-'!V$2-[1]!tbl_gk[[#This Row],[Strength]])/('F+ , F-'!V$2-'F+ , F-'!V$3))</f>
        <v>2.8394686137308531E-2</v>
      </c>
      <c r="W1995" s="2" cm="1">
        <f t="array" ref="W1995">[1]!table_weight[LongShots]*(('F+ , F-'!W$2-[1]!tbl_gk[[#This Row],[LongShots]])/('F+ , F-'!W$2-'F+ , F-'!W$3))</f>
        <v>9.86888481601568E-3</v>
      </c>
      <c r="X1995" s="2" cm="1">
        <f t="array" ref="X1995">[1]!table_weight[Aggression]*(('F+ , F-'!X$2-[1]!tbl_gk[[#This Row],[Aggression]])/('F+ , F-'!X$2-'F+ , F-'!X$3))</f>
        <v>1.7645269242470306E-2</v>
      </c>
      <c r="Y1995" s="2" cm="1">
        <f t="array" ref="Y1995">[1]!table_weight[Interceptions]*(('F+ , F-'!Y$2-[1]!tbl_gk[[#This Row],[Interceptions]])/('F+ , F-'!Y$2-'F+ , F-'!Y$3))</f>
        <v>1.3158513088021059E-2</v>
      </c>
      <c r="Z1995" s="2" cm="1">
        <f t="array" ref="Z1995">[1]!table_weight[Positioning]*(('F+ , F-'!Z$2-[1]!tbl_gk[[#This Row],[Positioning]])/('F+ , F-'!Z$2-'F+ , F-'!Z$3))</f>
        <v>1.9225568738802474E-3</v>
      </c>
      <c r="AA1995" s="2" cm="1">
        <f t="array" ref="AA1995">[1]!table_weight[Vision]*(('F+ , F-'!AA$2-[1]!tbl_gk[[#This Row],[Vision]])/('F+ , F-'!AA$2-'F+ , F-'!AA$3))</f>
        <v>3.0524287597606677E-2</v>
      </c>
      <c r="AB1995" s="2" cm="1">
        <f t="array" ref="AB1995">[1]!table_weight[Penalties]*(('F+ , F-'!AB$2-[1]!tbl_gk[[#This Row],[Penalties]])/('F+ , F-'!AB$2-'F+ , F-'!AB$3))</f>
        <v>2.5054134827036706E-3</v>
      </c>
      <c r="AC1995" s="2" cm="1">
        <f t="array" ref="AC1995">[1]!table_weight[Composure]*(('F+ , F-'!AC$2-[1]!tbl_gk[[#This Row],[Composure]])/('F+ , F-'!AC$2-'F+ , F-'!AC$3))</f>
        <v>1.7613245160360534E-3</v>
      </c>
      <c r="AD1995" s="2" cm="1">
        <f t="array" ref="AD1995">[1]!table_weight[Marking]*(('F+ , F-'!AD$2-[1]!tbl_gk[[#This Row],[Marking]])/('F+ , F-'!AD$2-'F+ , F-'!AD$3))</f>
        <v>3.3127133826860035E-2</v>
      </c>
      <c r="AE1995" s="2" cm="1">
        <f t="array" ref="AE1995">[1]!table_weight[StandingTackle]*(('F+ , F-'!AE$2-[1]!tbl_gk[[#This Row],[StandingTackle]])/('F+ , F-'!AE$2-'F+ , F-'!AE$3))</f>
        <v>2.6900228972187096E-2</v>
      </c>
      <c r="AF1995" s="2" cm="1">
        <f t="array" ref="AF1995">[1]!table_weight[SlidingTackle]*(('F+ , F-'!AF$2-[1]!tbl_gk[[#This Row],[SlidingTackle]])/('F+ , F-'!AF$2-'F+ , F-'!AF$3))</f>
        <v>8.9667429907290316E-3</v>
      </c>
      <c r="AG1995" s="2" cm="1">
        <f t="array" ref="AG1995">[1]!table_weight[GKDiving]*(('F+ , F-'!AG$2-[1]!tbl_gk[[#This Row],[GKDiving]])/('F+ , F-'!AG$2-'F+ , F-'!AG$3))</f>
        <v>7.0032831355846217E-2</v>
      </c>
      <c r="AH1995" s="2" cm="1">
        <f t="array" ref="AH1995">[1]!table_weight[GKHandling]*(('F+ , F-'!AH$2-[1]!tbl_gk[[#This Row],[GKHandling]])/('F+ , F-'!AH$2-'F+ , F-'!AH$3))</f>
        <v>6.416581791246144E-2</v>
      </c>
      <c r="AI1995" s="2" cm="1">
        <f t="array" ref="AI1995">[1]!table_weight[GKKicking]*(('F+ , F-'!AI$2-[1]!tbl_gk[[#This Row],[GKKicking]])/('F+ , F-'!AI$2-'F+ , F-'!AI$3))</f>
        <v>3.57773045330088E-2</v>
      </c>
      <c r="AJ1995" s="2" cm="1">
        <f t="array" ref="AJ1995">[1]!table_weight[GKPositioning]*(('F+ , F-'!AJ$2-[1]!tbl_gk[[#This Row],[GKPositioning]])/('F+ , F-'!AJ$2-'F+ , F-'!AJ$3))</f>
        <v>2.3966207203201407E-2</v>
      </c>
      <c r="AK1995" s="2" cm="1">
        <f t="array" ref="AK1995">[1]!table_weight[GKReflexes]*(('F+ , F-'!AK$2-[1]!tbl_gk[[#This Row],[GKReflexes]])/('F+ , F-'!AK$2-'F+ , F-'!AK$3))</f>
        <v>6.5591724977182797E-2</v>
      </c>
    </row>
    <row r="1996" spans="1:37" x14ac:dyDescent="0.55000000000000004">
      <c r="A1996" s="7">
        <f>[1]!tbl_gk[[#This Row],[ID]]</f>
        <v>271171</v>
      </c>
      <c r="B1996" s="1" cm="1">
        <f t="array" ref="B1996">[1]!table_weight[ValueEUR]*(('F+ , F-'!B$2-[1]!tbl_gk[[#This Row],[ValueEUR]])/('F+ , F-'!B$2-'F+ , F-'!B$3))</f>
        <v>1.3612114734491143E-4</v>
      </c>
      <c r="C1996" s="1" cm="1">
        <f t="array" ref="C1996">[1]!table_weight[WageEUR]*(('F+ , F-'!C$2-[1]!tbl_gk[[#This Row],[WageEUR]])/('F+ , F-'!C$2-'F+ , F-'!C$3))</f>
        <v>0</v>
      </c>
      <c r="D1996" s="1" cm="1">
        <f t="array" ref="D1996">[1]!table_weight[Crossing]*(('F+ , F-'!D$2-[1]!tbl_gk[[#This Row],[Crossing]])/('F+ , F-'!D$2-'F+ , F-'!D$3))</f>
        <v>3.81086577105983E-2</v>
      </c>
      <c r="E1996" s="1" cm="1">
        <f t="array" ref="E1996">[1]!table_weight[Finishing]*(('F+ , F-'!E$2-[1]!tbl_gk[[#This Row],[Finishing]])/('F+ , F-'!E$2-'F+ , F-'!E$3))</f>
        <v>1.9965013690294877E-2</v>
      </c>
      <c r="F1996" s="1" cm="1">
        <f t="array" ref="F1996">[1]!table_weight[HeadingAccuracy]*(('F+ , F-'!F$2-[1]!tbl_gk[[#This Row],[HeadingAccuracy]])/('F+ , F-'!F$2-'F+ , F-'!F$3))</f>
        <v>1.08567917583827E-2</v>
      </c>
      <c r="G1996" s="1" cm="1">
        <f t="array" ref="G1996">[1]!table_weight[ShortPassing]*(('F+ , F-'!G$2-[1]!tbl_gk[[#This Row],[ShortPassing]])/('F+ , F-'!G$2-'F+ , F-'!G$3))</f>
        <v>4.9221920544626818E-2</v>
      </c>
      <c r="H1996" s="1" cm="1">
        <f t="array" ref="H1996">[1]!table_weight[Volleys]*(('F+ , F-'!H$2-[1]!tbl_gk[[#This Row],[Volleys]])/('F+ , F-'!H$2-'F+ , F-'!H$3))</f>
        <v>2.0833057763785961E-3</v>
      </c>
      <c r="I1996" s="1" cm="1">
        <f t="array" ref="I1996">[1]!table_weight[Dribbling]*(('F+ , F-'!I$2-[1]!tbl_gk[[#This Row],[Dribbling]])/('F+ , F-'!I$2-'F+ , F-'!I$3))</f>
        <v>1.8579686209743949E-2</v>
      </c>
      <c r="J1996" s="1" cm="1">
        <f t="array" ref="J1996">[1]!table_weight[Curve]*(('F+ , F-'!J$2-[1]!tbl_gk[[#This Row],[Curve]])/('F+ , F-'!J$2-'F+ , F-'!J$3))</f>
        <v>9.4648953791028455E-3</v>
      </c>
      <c r="K1996" s="1" cm="1">
        <f t="array" ref="K1996">[1]!table_weight[FKAccuracy]*(('F+ , F-'!K$2-[1]!tbl_gk[[#This Row],[FKAccuracy]])/('F+ , F-'!K$2-'F+ , F-'!K$3))</f>
        <v>9.7353209613629272E-3</v>
      </c>
      <c r="L1996" s="1" cm="1">
        <f t="array" ref="L1996">[1]!table_weight[LongPassing]*(('F+ , F-'!L$2-[1]!tbl_gk[[#This Row],[LongPassing]])/('F+ , F-'!L$2-'F+ , F-'!L$3))</f>
        <v>2.2198388103107734E-2</v>
      </c>
      <c r="M1996" s="1" cm="1">
        <f t="array" ref="M1996">[1]!table_weight[BallControl]*(('F+ , F-'!M$2-[1]!tbl_gk[[#This Row],[BallControl]])/('F+ , F-'!M$2-'F+ , F-'!M$3))</f>
        <v>1.2169151201703639E-2</v>
      </c>
      <c r="N1996" s="1" cm="1">
        <f t="array" ref="N1996">[1]!table_weight[Acceleration]*(('F+ , F-'!N$2-[1]!tbl_gk[[#This Row],[Acceleration]])/('F+ , F-'!N$2-'F+ , F-'!N$3))</f>
        <v>8.3430268974033078E-3</v>
      </c>
      <c r="O1996" s="1" cm="1">
        <f t="array" ref="O1996">[1]!table_weight[SprintSpeed]*(('F+ , F-'!O$2-[1]!tbl_gk[[#This Row],[SprintSpeed]])/('F+ , F-'!O$2-'F+ , F-'!O$3))</f>
        <v>1.124429571037419E-2</v>
      </c>
      <c r="P1996" s="1" cm="1">
        <f t="array" ref="P1996">[1]!table_weight[Agility]*(('F+ , F-'!P$2-[1]!tbl_gk[[#This Row],[Agility]])/('F+ , F-'!P$2-'F+ , F-'!P$3))</f>
        <v>4.5634317006388652E-3</v>
      </c>
      <c r="Q1996" s="1" cm="1">
        <f t="array" ref="Q1996">[1]!table_weight[Reactions]*(('F+ , F-'!Q$2-[1]!tbl_gk[[#This Row],[Reactions]])/('F+ , F-'!Q$2-'F+ , F-'!Q$3))</f>
        <v>2.4235174003392843E-3</v>
      </c>
      <c r="R1996" s="1" cm="1">
        <f t="array" ref="R1996">[1]!table_weight[Balance]*(('F+ , F-'!R$2-[1]!tbl_gk[[#This Row],[Balance]])/('F+ , F-'!R$2-'F+ , F-'!R$3))</f>
        <v>2.6697627636390639E-3</v>
      </c>
      <c r="S1996" s="1" cm="1">
        <f t="array" ref="S1996">[1]!table_weight[ShotPower]*(('F+ , F-'!S$2-[1]!tbl_gk[[#This Row],[ShotPower]])/('F+ , F-'!S$2-'F+ , F-'!S$3))</f>
        <v>7.271809864432606E-3</v>
      </c>
      <c r="T1996" s="1" cm="1">
        <f t="array" ref="T1996">[1]!table_weight[Jumping]*(('F+ , F-'!T$2-[1]!tbl_gk[[#This Row],[Jumping]])/('F+ , F-'!T$2-'F+ , F-'!T$3))</f>
        <v>4.2076803046213257E-3</v>
      </c>
      <c r="U1996" s="1" cm="1">
        <f t="array" ref="U1996">[1]!table_weight[Stamina]*(('F+ , F-'!U$2-[1]!tbl_gk[[#This Row],[Stamina]])/('F+ , F-'!U$2-'F+ , F-'!U$3))</f>
        <v>1.7174205324984999E-2</v>
      </c>
      <c r="V1996" s="1" cm="1">
        <f t="array" ref="V1996">[1]!table_weight[Strength]*(('F+ , F-'!V$2-[1]!tbl_gk[[#This Row],[Strength]])/('F+ , F-'!V$2-'F+ , F-'!V$3))</f>
        <v>1.2422675185072484E-2</v>
      </c>
      <c r="W1996" s="1" cm="1">
        <f t="array" ref="W1996">[1]!table_weight[LongShots]*(('F+ , F-'!W$2-[1]!tbl_gk[[#This Row],[LongShots]])/('F+ , F-'!W$2-'F+ , F-'!W$3))</f>
        <v>9.86888481601568E-3</v>
      </c>
      <c r="X1996" s="1" cm="1">
        <f t="array" ref="X1996">[1]!table_weight[Aggression]*(('F+ , F-'!X$2-[1]!tbl_gk[[#This Row],[Aggression]])/('F+ , F-'!X$2-'F+ , F-'!X$3))</f>
        <v>1.3994523881959207E-2</v>
      </c>
      <c r="Y1996" s="1" cm="1">
        <f t="array" ref="Y1996">[1]!table_weight[Interceptions]*(('F+ , F-'!Y$2-[1]!tbl_gk[[#This Row],[Interceptions]])/('F+ , F-'!Y$2-'F+ , F-'!Y$3))</f>
        <v>2.0776599612664828E-2</v>
      </c>
      <c r="Z1996" s="1" cm="1">
        <f t="array" ref="Z1996">[1]!table_weight[Positioning]*(('F+ , F-'!Z$2-[1]!tbl_gk[[#This Row],[Positioning]])/('F+ , F-'!Z$2-'F+ , F-'!Z$3))</f>
        <v>2.2183348544772088E-3</v>
      </c>
      <c r="AA1996" s="1" cm="1">
        <f t="array" ref="AA1996">[1]!table_weight[Vision]*(('F+ , F-'!AA$2-[1]!tbl_gk[[#This Row],[Vision]])/('F+ , F-'!AA$2-'F+ , F-'!AA$3))</f>
        <v>2.9814420444173963E-2</v>
      </c>
      <c r="AB1996" s="1" cm="1">
        <f t="array" ref="AB1996">[1]!table_weight[Penalties]*(('F+ , F-'!AB$2-[1]!tbl_gk[[#This Row],[Penalties]])/('F+ , F-'!AB$2-'F+ , F-'!AB$3))</f>
        <v>2.4662663970364263E-3</v>
      </c>
      <c r="AC1996" s="1" cm="1">
        <f t="array" ref="AC1996">[1]!table_weight[Composure]*(('F+ , F-'!AC$2-[1]!tbl_gk[[#This Row],[Composure]])/('F+ , F-'!AC$2-'F+ , F-'!AC$3))</f>
        <v>2.188312277499339E-3</v>
      </c>
      <c r="AD1996" s="1" cm="1">
        <f t="array" ref="AD1996">[1]!table_weight[Marking]*(('F+ , F-'!AD$2-[1]!tbl_gk[[#This Row],[Marking]])/('F+ , F-'!AD$2-'F+ , F-'!AD$3))</f>
        <v>3.4704616390043845E-2</v>
      </c>
      <c r="AE1996" s="1" cm="1">
        <f t="array" ref="AE1996">[1]!table_weight[StandingTackle]*(('F+ , F-'!AE$2-[1]!tbl_gk[[#This Row],[StandingTackle]])/('F+ , F-'!AE$2-'F+ , F-'!AE$3))</f>
        <v>3.362528621523387E-2</v>
      </c>
      <c r="AF1996" s="1" cm="1">
        <f t="array" ref="AF1996">[1]!table_weight[SlidingTackle]*(('F+ , F-'!AF$2-[1]!tbl_gk[[#This Row],[SlidingTackle]])/('F+ , F-'!AF$2-'F+ , F-'!AF$3))</f>
        <v>8.2195144081682794E-3</v>
      </c>
      <c r="AG1996" s="1" cm="1">
        <f t="array" ref="AG1996">[1]!table_weight[GKDiving]*(('F+ , F-'!AG$2-[1]!tbl_gk[[#This Row],[GKDiving]])/('F+ , F-'!AG$2-'F+ , F-'!AG$3))</f>
        <v>4.7827299462529123E-2</v>
      </c>
      <c r="AH1996" s="1" cm="1">
        <f t="array" ref="AH1996">[1]!table_weight[GKHandling]*(('F+ , F-'!AH$2-[1]!tbl_gk[[#This Row],[GKHandling]])/('F+ , F-'!AH$2-'F+ , F-'!AH$3))</f>
        <v>6.0601050250658012E-2</v>
      </c>
      <c r="AI1996" s="1" cm="1">
        <f t="array" ref="AI1996">[1]!table_weight[GKKicking]*(('F+ , F-'!AI$2-[1]!tbl_gk[[#This Row],[GKKicking]])/('F+ , F-'!AI$2-'F+ , F-'!AI$3))</f>
        <v>3.309400669303314E-2</v>
      </c>
      <c r="AJ1996" s="1" cm="1">
        <f t="array" ref="AJ1996">[1]!table_weight[GKPositioning]*(('F+ , F-'!AJ$2-[1]!tbl_gk[[#This Row],[GKPositioning]])/('F+ , F-'!AJ$2-'F+ , F-'!AJ$3))</f>
        <v>2.0812758886990693E-2</v>
      </c>
      <c r="AK1996" s="1" cm="1">
        <f t="array" ref="AK1996">[1]!table_weight[GKReflexes]*(('F+ , F-'!AK$2-[1]!tbl_gk[[#This Row],[GKReflexes]])/('F+ , F-'!AK$2-'F+ , F-'!AK$3))</f>
        <v>5.4659770814318998E-2</v>
      </c>
    </row>
    <row r="1997" spans="1:37" x14ac:dyDescent="0.55000000000000004">
      <c r="A1997" s="8">
        <f>[1]!tbl_gk[[#This Row],[ID]]</f>
        <v>271179</v>
      </c>
      <c r="B1997" s="2" cm="1">
        <f t="array" ref="B1997">[1]!table_weight[ValueEUR]*(('F+ , F-'!B$2-[1]!tbl_gk[[#This Row],[ValueEUR]])/('F+ , F-'!B$2-'F+ , F-'!B$3))</f>
        <v>3.7348432718218329E-5</v>
      </c>
      <c r="C1997" s="2" cm="1">
        <f t="array" ref="C1997">[1]!table_weight[WageEUR]*(('F+ , F-'!C$2-[1]!tbl_gk[[#This Row],[WageEUR]])/('F+ , F-'!C$2-'F+ , F-'!C$3))</f>
        <v>0</v>
      </c>
      <c r="D1997" s="2" cm="1">
        <f t="array" ref="D1997">[1]!table_weight[Crossing]*(('F+ , F-'!D$2-[1]!tbl_gk[[#This Row],[Crossing]])/('F+ , F-'!D$2-'F+ , F-'!D$3))</f>
        <v>3.3625286215233793E-2</v>
      </c>
      <c r="E1997" s="2" cm="1">
        <f t="array" ref="E1997">[1]!table_weight[Finishing]*(('F+ , F-'!E$2-[1]!tbl_gk[[#This Row],[Finishing]])/('F+ , F-'!E$2-'F+ , F-'!E$3))</f>
        <v>1.7968512321265388E-2</v>
      </c>
      <c r="F1997" s="2" cm="1">
        <f t="array" ref="F1997">[1]!table_weight[HeadingAccuracy]*(('F+ , F-'!F$2-[1]!tbl_gk[[#This Row],[HeadingAccuracy]])/('F+ , F-'!F$2-'F+ , F-'!F$3))</f>
        <v>1.210949849973455E-2</v>
      </c>
      <c r="G1997" s="2" cm="1">
        <f t="array" ref="G1997">[1]!table_weight[ShortPassing]*(('F+ , F-'!G$2-[1]!tbl_gk[[#This Row],[ShortPassing]])/('F+ , F-'!G$2-'F+ , F-'!G$3))</f>
        <v>5.2034601718605494E-2</v>
      </c>
      <c r="H1997" s="2" cm="1">
        <f t="array" ref="H1997">[1]!table_weight[Volleys]*(('F+ , F-'!H$2-[1]!tbl_gk[[#This Row],[Volleys]])/('F+ , F-'!H$2-'F+ , F-'!H$3))</f>
        <v>2.1990449861774069E-3</v>
      </c>
      <c r="I1997" s="2" cm="1">
        <f t="array" ref="I1997">[1]!table_weight[Dribbling]*(('F+ , F-'!I$2-[1]!tbl_gk[[#This Row],[Dribbling]])/('F+ , F-'!I$2-'F+ , F-'!I$3))</f>
        <v>2.3469077317571304E-2</v>
      </c>
      <c r="J1997" s="2" cm="1">
        <f t="array" ref="J1997">[1]!table_weight[Curve]*(('F+ , F-'!J$2-[1]!tbl_gk[[#This Row],[Curve]])/('F+ , F-'!J$2-'F+ , F-'!J$3))</f>
        <v>9.8029273569279467E-3</v>
      </c>
      <c r="K1997" s="2" cm="1">
        <f t="array" ref="K1997">[1]!table_weight[FKAccuracy]*(('F+ , F-'!K$2-[1]!tbl_gk[[#This Row],[FKAccuracy]])/('F+ , F-'!K$2-'F+ , F-'!K$3))</f>
        <v>9.5832065713416324E-3</v>
      </c>
      <c r="L1997" s="2" cm="1">
        <f t="array" ref="L1997">[1]!table_weight[LongPassing]*(('F+ , F-'!L$2-[1]!tbl_gk[[#This Row],[LongPassing]])/('F+ , F-'!L$2-'F+ , F-'!L$3))</f>
        <v>2.2198388103107734E-2</v>
      </c>
      <c r="M1997" s="2" cm="1">
        <f t="array" ref="M1997">[1]!table_weight[BallControl]*(('F+ , F-'!M$2-[1]!tbl_gk[[#This Row],[BallControl]])/('F+ , F-'!M$2-'F+ , F-'!M$3))</f>
        <v>1.2603763744621627E-2</v>
      </c>
      <c r="N1997" s="2" cm="1">
        <f t="array" ref="N1997">[1]!table_weight[Acceleration]*(('F+ , F-'!N$2-[1]!tbl_gk[[#This Row],[Acceleration]])/('F+ , F-'!N$2-'F+ , F-'!N$3))</f>
        <v>1.1274360672166632E-2</v>
      </c>
      <c r="O1997" s="2" cm="1">
        <f t="array" ref="O1997">[1]!table_weight[SprintSpeed]*(('F+ , F-'!O$2-[1]!tbl_gk[[#This Row],[SprintSpeed]])/('F+ , F-'!O$2-'F+ , F-'!O$3))</f>
        <v>1.2649832674170962E-2</v>
      </c>
      <c r="P1997" s="2" cm="1">
        <f t="array" ref="P1997">[1]!table_weight[Agility]*(('F+ , F-'!P$2-[1]!tbl_gk[[#This Row],[Agility]])/('F+ , F-'!P$2-'F+ , F-'!P$3))</f>
        <v>3.8613652851559629E-3</v>
      </c>
      <c r="Q1997" s="2" cm="1">
        <f t="array" ref="Q1997">[1]!table_weight[Reactions]*(('F+ , F-'!Q$2-[1]!tbl_gk[[#This Row],[Reactions]])/('F+ , F-'!Q$2-'F+ , F-'!Q$3))</f>
        <v>2.3719532003320656E-3</v>
      </c>
      <c r="R1997" s="2" cm="1">
        <f t="array" ref="R1997">[1]!table_weight[Balance]*(('F+ , F-'!R$2-[1]!tbl_gk[[#This Row],[Balance]])/('F+ , F-'!R$2-'F+ , F-'!R$3))</f>
        <v>1.8626251839342308E-3</v>
      </c>
      <c r="S1997" s="2" cm="1">
        <f t="array" ref="S1997">[1]!table_weight[ShotPower]*(('F+ , F-'!S$2-[1]!tbl_gk[[#This Row],[ShotPower]])/('F+ , F-'!S$2-'F+ , F-'!S$3))</f>
        <v>9.0897623305407575E-3</v>
      </c>
      <c r="T1997" s="2" cm="1">
        <f t="array" ref="T1997">[1]!table_weight[Jumping]*(('F+ , F-'!T$2-[1]!tbl_gk[[#This Row],[Jumping]])/('F+ , F-'!T$2-'F+ , F-'!T$3))</f>
        <v>3.4348410649970005E-3</v>
      </c>
      <c r="U1997" s="2" cm="1">
        <f t="array" ref="U1997">[1]!table_weight[Stamina]*(('F+ , F-'!U$2-[1]!tbl_gk[[#This Row],[Stamina]])/('F+ , F-'!U$2-'F+ , F-'!U$3))</f>
        <v>1.975033612373275E-2</v>
      </c>
      <c r="V1997" s="2" cm="1">
        <f t="array" ref="V1997">[1]!table_weight[Strength]*(('F+ , F-'!V$2-[1]!tbl_gk[[#This Row],[Strength]])/('F+ , F-'!V$2-'F+ , F-'!V$3))</f>
        <v>3.1056687962681212E-2</v>
      </c>
      <c r="W1997" s="2" cm="1">
        <f t="array" ref="W1997">[1]!table_weight[LongShots]*(('F+ , F-'!W$2-[1]!tbl_gk[[#This Row],[LongShots]])/('F+ , F-'!W$2-'F+ , F-'!W$3))</f>
        <v>9.86888481601568E-3</v>
      </c>
      <c r="X1997" s="2" cm="1">
        <f t="array" ref="X1997">[1]!table_weight[Aggression]*(('F+ , F-'!X$2-[1]!tbl_gk[[#This Row],[Aggression]])/('F+ , F-'!X$2-'F+ , F-'!X$3))</f>
        <v>1.2777608761788841E-2</v>
      </c>
      <c r="Y1997" s="2" cm="1">
        <f t="array" ref="Y1997">[1]!table_weight[Interceptions]*(('F+ , F-'!Y$2-[1]!tbl_gk[[#This Row],[Interceptions]])/('F+ , F-'!Y$2-'F+ , F-'!Y$3))</f>
        <v>2.4239366214775633E-2</v>
      </c>
      <c r="Z1997" s="2" cm="1">
        <f t="array" ref="Z1997">[1]!table_weight[Positioning]*(('F+ , F-'!Z$2-[1]!tbl_gk[[#This Row],[Positioning]])/('F+ , F-'!Z$2-'F+ , F-'!Z$3))</f>
        <v>1.9225568738802474E-3</v>
      </c>
      <c r="AA1997" s="2" cm="1">
        <f t="array" ref="AA1997">[1]!table_weight[Vision]*(('F+ , F-'!AA$2-[1]!tbl_gk[[#This Row],[Vision]])/('F+ , F-'!AA$2-'F+ , F-'!AA$3))</f>
        <v>2.7684818983875824E-2</v>
      </c>
      <c r="AB1997" s="2" cm="1">
        <f t="array" ref="AB1997">[1]!table_weight[Penalties]*(('F+ , F-'!AB$2-[1]!tbl_gk[[#This Row],[Penalties]])/('F+ , F-'!AB$2-'F+ , F-'!AB$3))</f>
        <v>2.427119311369181E-3</v>
      </c>
      <c r="AC1997" s="2" cm="1">
        <f t="array" ref="AC1997">[1]!table_weight[Composure]*(('F+ , F-'!AC$2-[1]!tbl_gk[[#This Row],[Composure]])/('F+ , F-'!AC$2-'F+ , F-'!AC$3))</f>
        <v>1.814697986218964E-3</v>
      </c>
      <c r="AD1997" s="2" cm="1">
        <f t="array" ref="AD1997">[1]!table_weight[Marking]*(('F+ , F-'!AD$2-[1]!tbl_gk[[#This Row],[Marking]])/('F+ , F-'!AD$2-'F+ , F-'!AD$3))</f>
        <v>3.4704616390043845E-2</v>
      </c>
      <c r="AE1997" s="2" cm="1">
        <f t="array" ref="AE1997">[1]!table_weight[StandingTackle]*(('F+ , F-'!AE$2-[1]!tbl_gk[[#This Row],[StandingTackle]])/('F+ , F-'!AE$2-'F+ , F-'!AE$3))</f>
        <v>2.465854322450484E-2</v>
      </c>
      <c r="AF1997" s="2" cm="1">
        <f t="array" ref="AF1997">[1]!table_weight[SlidingTackle]*(('F+ , F-'!AF$2-[1]!tbl_gk[[#This Row],[SlidingTackle]])/('F+ , F-'!AF$2-'F+ , F-'!AF$3))</f>
        <v>1.120842873841129E-2</v>
      </c>
      <c r="AG1997" s="2" cm="1">
        <f t="array" ref="AG1997">[1]!table_weight[GKDiving]*(('F+ , F-'!AG$2-[1]!tbl_gk[[#This Row],[GKDiving]])/('F+ , F-'!AG$2-'F+ , F-'!AG$3))</f>
        <v>6.6616595679951277E-2</v>
      </c>
      <c r="AH1997" s="2" cm="1">
        <f t="array" ref="AH1997">[1]!table_weight[GKHandling]*(('F+ , F-'!AH$2-[1]!tbl_gk[[#This Row],[GKHandling]])/('F+ , F-'!AH$2-'F+ , F-'!AH$3))</f>
        <v>8.1989656221478496E-2</v>
      </c>
      <c r="AI1997" s="2" cm="1">
        <f t="array" ref="AI1997">[1]!table_weight[GKKicking]*(('F+ , F-'!AI$2-[1]!tbl_gk[[#This Row],[GKKicking]])/('F+ , F-'!AI$2-'F+ , F-'!AI$3))</f>
        <v>4.2038332826285336E-2</v>
      </c>
      <c r="AJ1997" s="2" cm="1">
        <f t="array" ref="AJ1997">[1]!table_weight[GKPositioning]*(('F+ , F-'!AJ$2-[1]!tbl_gk[[#This Row],[GKPositioning]])/('F+ , F-'!AJ$2-'F+ , F-'!AJ$3))</f>
        <v>2.7119655519412117E-2</v>
      </c>
      <c r="AK1997" s="2" cm="1">
        <f t="array" ref="AK1997">[1]!table_weight[GKReflexes]*(('F+ , F-'!AK$2-[1]!tbl_gk[[#This Row],[GKReflexes]])/('F+ , F-'!AK$2-'F+ , F-'!AK$3))</f>
        <v>7.4701686779569301E-2</v>
      </c>
    </row>
    <row r="1998" spans="1:37" x14ac:dyDescent="0.55000000000000004">
      <c r="A1998" s="7">
        <f>[1]!tbl_gk[[#This Row],[ID]]</f>
        <v>271186</v>
      </c>
      <c r="B1998" s="1" cm="1">
        <f t="array" ref="B1998">[1]!table_weight[ValueEUR]*(('F+ , F-'!B$2-[1]!tbl_gk[[#This Row],[ValueEUR]])/('F+ , F-'!B$2-'F+ , F-'!B$3))</f>
        <v>3.7348432718218329E-5</v>
      </c>
      <c r="C1998" s="1" cm="1">
        <f t="array" ref="C1998">[1]!table_weight[WageEUR]*(('F+ , F-'!C$2-[1]!tbl_gk[[#This Row],[WageEUR]])/('F+ , F-'!C$2-'F+ , F-'!C$3))</f>
        <v>0</v>
      </c>
      <c r="D1998" s="1" cm="1">
        <f t="array" ref="D1998">[1]!table_weight[Crossing]*(('F+ , F-'!D$2-[1]!tbl_gk[[#This Row],[Crossing]])/('F+ , F-'!D$2-'F+ , F-'!D$3))</f>
        <v>3.81086577105983E-2</v>
      </c>
      <c r="E1998" s="1" cm="1">
        <f t="array" ref="E1998">[1]!table_weight[Finishing]*(('F+ , F-'!E$2-[1]!tbl_gk[[#This Row],[Finishing]])/('F+ , F-'!E$2-'F+ , F-'!E$3))</f>
        <v>1.6970261636750646E-2</v>
      </c>
      <c r="F1998" s="1" cm="1">
        <f t="array" ref="F1998">[1]!table_weight[HeadingAccuracy]*(('F+ , F-'!F$2-[1]!tbl_gk[[#This Row],[HeadingAccuracy]])/('F+ , F-'!F$2-'F+ , F-'!F$3))</f>
        <v>1.0439222844598752E-2</v>
      </c>
      <c r="G1998" s="1" cm="1">
        <f t="array" ref="G1998">[1]!table_weight[ShortPassing]*(('F+ , F-'!G$2-[1]!tbl_gk[[#This Row],[ShortPassing]])/('F+ , F-'!G$2-'F+ , F-'!G$3))</f>
        <v>4.6409239370648142E-2</v>
      </c>
      <c r="H1998" s="1" cm="1">
        <f t="array" ref="H1998">[1]!table_weight[Volleys]*(('F+ , F-'!H$2-[1]!tbl_gk[[#This Row],[Volleys]])/('F+ , F-'!H$2-'F+ , F-'!H$3))</f>
        <v>2.1990449861774069E-3</v>
      </c>
      <c r="I1998" s="1" cm="1">
        <f t="array" ref="I1998">[1]!table_weight[Dribbling]*(('F+ , F-'!I$2-[1]!tbl_gk[[#This Row],[Dribbling]])/('F+ , F-'!I$2-'F+ , F-'!I$3))</f>
        <v>1.9557564431309422E-2</v>
      </c>
      <c r="J1998" s="1" cm="1">
        <f t="array" ref="J1998">[1]!table_weight[Curve]*(('F+ , F-'!J$2-[1]!tbl_gk[[#This Row],[Curve]])/('F+ , F-'!J$2-'F+ , F-'!J$3))</f>
        <v>9.9719433458404991E-3</v>
      </c>
      <c r="K1998" s="1" cm="1">
        <f t="array" ref="K1998">[1]!table_weight[FKAccuracy]*(('F+ , F-'!K$2-[1]!tbl_gk[[#This Row],[FKAccuracy]])/('F+ , F-'!K$2-'F+ , F-'!K$3))</f>
        <v>9.7353209613629272E-3</v>
      </c>
      <c r="L1998" s="1" cm="1">
        <f t="array" ref="L1998">[1]!table_weight[LongPassing]*(('F+ , F-'!L$2-[1]!tbl_gk[[#This Row],[LongPassing]])/('F+ , F-'!L$2-'F+ , F-'!L$3))</f>
        <v>2.0574115802880336E-2</v>
      </c>
      <c r="M1998" s="1" cm="1">
        <f t="array" ref="M1998">[1]!table_weight[BallControl]*(('F+ , F-'!M$2-[1]!tbl_gk[[#This Row],[BallControl]])/('F+ , F-'!M$2-'F+ , F-'!M$3))</f>
        <v>1.5646051545047536E-2</v>
      </c>
      <c r="N1998" s="1" cm="1">
        <f t="array" ref="N1998">[1]!table_weight[Acceleration]*(('F+ , F-'!N$2-[1]!tbl_gk[[#This Row],[Acceleration]])/('F+ , F-'!N$2-'F+ , F-'!N$3))</f>
        <v>8.7940013242899726E-3</v>
      </c>
      <c r="O1998" s="1" cm="1">
        <f t="array" ref="O1998">[1]!table_weight[SprintSpeed]*(('F+ , F-'!O$2-[1]!tbl_gk[[#This Row],[SprintSpeed]])/('F+ , F-'!O$2-'F+ , F-'!O$3))</f>
        <v>9.838758746577414E-3</v>
      </c>
      <c r="P1998" s="1" cm="1">
        <f t="array" ref="P1998">[1]!table_weight[Agility]*(('F+ , F-'!P$2-[1]!tbl_gk[[#This Row],[Agility]])/('F+ , F-'!P$2-'F+ , F-'!P$3))</f>
        <v>5.265498116121768E-3</v>
      </c>
      <c r="Q1998" s="1" cm="1">
        <f t="array" ref="Q1998">[1]!table_weight[Reactions]*(('F+ , F-'!Q$2-[1]!tbl_gk[[#This Row],[Reactions]])/('F+ , F-'!Q$2-'F+ , F-'!Q$3))</f>
        <v>2.5266458003537222E-3</v>
      </c>
      <c r="R1998" s="1" cm="1">
        <f t="array" ref="R1998">[1]!table_weight[Balance]*(('F+ , F-'!R$2-[1]!tbl_gk[[#This Row],[Balance]])/('F+ , F-'!R$2-'F+ , F-'!R$3))</f>
        <v>8.6922508583597434E-4</v>
      </c>
      <c r="S1998" s="1" cm="1">
        <f t="array" ref="S1998">[1]!table_weight[ShotPower]*(('F+ , F-'!S$2-[1]!tbl_gk[[#This Row],[ShotPower]])/('F+ , F-'!S$2-'F+ , F-'!S$3))</f>
        <v>8.570347340224143E-3</v>
      </c>
      <c r="T1998" s="1" cm="1">
        <f t="array" ref="T1998">[1]!table_weight[Jumping]*(('F+ , F-'!T$2-[1]!tbl_gk[[#This Row],[Jumping]])/('F+ , F-'!T$2-'F+ , F-'!T$3))</f>
        <v>2.4902597721228252E-3</v>
      </c>
      <c r="U1998" s="1" cm="1">
        <f t="array" ref="U1998">[1]!table_weight[Stamina]*(('F+ , F-'!U$2-[1]!tbl_gk[[#This Row],[Stamina]])/('F+ , F-'!U$2-'F+ , F-'!U$3))</f>
        <v>1.288065399373875E-2</v>
      </c>
      <c r="V1998" s="1" cm="1">
        <f t="array" ref="V1998">[1]!table_weight[Strength]*(('F+ , F-'!V$2-[1]!tbl_gk[[#This Row],[Strength]])/('F+ , F-'!V$2-'F+ , F-'!V$3))</f>
        <v>3.1056687962681212E-2</v>
      </c>
      <c r="W1998" s="1" cm="1">
        <f t="array" ref="W1998">[1]!table_weight[LongShots]*(('F+ , F-'!W$2-[1]!tbl_gk[[#This Row],[LongShots]])/('F+ , F-'!W$2-'F+ , F-'!W$3))</f>
        <v>1.0388299806332293E-2</v>
      </c>
      <c r="X1998" s="1" cm="1">
        <f t="array" ref="X1998">[1]!table_weight[Aggression]*(('F+ , F-'!X$2-[1]!tbl_gk[[#This Row],[Aggression]])/('F+ , F-'!X$2-'F+ , F-'!X$3))</f>
        <v>1.5819896562214757E-2</v>
      </c>
      <c r="Y1998" s="1" cm="1">
        <f t="array" ref="Y1998">[1]!table_weight[Interceptions]*(('F+ , F-'!Y$2-[1]!tbl_gk[[#This Row],[Interceptions]])/('F+ , F-'!Y$2-'F+ , F-'!Y$3))</f>
        <v>2.2854259573931314E-2</v>
      </c>
      <c r="Z1998" s="1" cm="1">
        <f t="array" ref="Z1998">[1]!table_weight[Positioning]*(('F+ , F-'!Z$2-[1]!tbl_gk[[#This Row],[Positioning]])/('F+ , F-'!Z$2-'F+ , F-'!Z$3))</f>
        <v>1.7746678835817667E-3</v>
      </c>
      <c r="AA1998" s="1" cm="1">
        <f t="array" ref="AA1998">[1]!table_weight[Vision]*(('F+ , F-'!AA$2-[1]!tbl_gk[[#This Row],[Vision]])/('F+ , F-'!AA$2-'F+ , F-'!AA$3))</f>
        <v>3.2653889057904818E-2</v>
      </c>
      <c r="AB1998" s="1" cm="1">
        <f t="array" ref="AB1998">[1]!table_weight[Penalties]*(('F+ , F-'!AB$2-[1]!tbl_gk[[#This Row],[Penalties]])/('F+ , F-'!AB$2-'F+ , F-'!AB$3))</f>
        <v>2.2705309687002014E-3</v>
      </c>
      <c r="AC1998" s="1" cm="1">
        <f t="array" ref="AC1998">[1]!table_weight[Composure]*(('F+ , F-'!AC$2-[1]!tbl_gk[[#This Row],[Composure]])/('F+ , F-'!AC$2-'F+ , F-'!AC$3))</f>
        <v>2.5085530985968032E-3</v>
      </c>
      <c r="AD1998" s="1" cm="1">
        <f t="array" ref="AD1998">[1]!table_weight[Marking]*(('F+ , F-'!AD$2-[1]!tbl_gk[[#This Row],[Marking]])/('F+ , F-'!AD$2-'F+ , F-'!AD$3))</f>
        <v>3.4704616390043845E-2</v>
      </c>
      <c r="AE1998" s="1" cm="1">
        <f t="array" ref="AE1998">[1]!table_weight[StandingTackle]*(('F+ , F-'!AE$2-[1]!tbl_gk[[#This Row],[StandingTackle]])/('F+ , F-'!AE$2-'F+ , F-'!AE$3))</f>
        <v>2.6900228972187096E-2</v>
      </c>
      <c r="AF1998" s="1" cm="1">
        <f t="array" ref="AF1998">[1]!table_weight[SlidingTackle]*(('F+ , F-'!AF$2-[1]!tbl_gk[[#This Row],[SlidingTackle]])/('F+ , F-'!AF$2-'F+ , F-'!AF$3))</f>
        <v>1.0461200155850536E-2</v>
      </c>
      <c r="AG1998" s="1" cm="1">
        <f t="array" ref="AG1998">[1]!table_weight[GKDiving]*(('F+ , F-'!AG$2-[1]!tbl_gk[[#This Row],[GKDiving]])/('F+ , F-'!AG$2-'F+ , F-'!AG$3))</f>
        <v>6.6616595679951277E-2</v>
      </c>
      <c r="AH1998" s="1" cm="1">
        <f t="array" ref="AH1998">[1]!table_weight[GKHandling]*(('F+ , F-'!AH$2-[1]!tbl_gk[[#This Row],[GKHandling]])/('F+ , F-'!AH$2-'F+ , F-'!AH$3))</f>
        <v>7.1295353236068254E-2</v>
      </c>
      <c r="AI1998" s="1" cm="1">
        <f t="array" ref="AI1998">[1]!table_weight[GKKicking]*(('F+ , F-'!AI$2-[1]!tbl_gk[[#This Row],[GKKicking]])/('F+ , F-'!AI$2-'F+ , F-'!AI$3))</f>
        <v>3.9355034986309684E-2</v>
      </c>
      <c r="AJ1998" s="1" cm="1">
        <f t="array" ref="AJ1998">[1]!table_weight[GKPositioning]*(('F+ , F-'!AJ$2-[1]!tbl_gk[[#This Row],[GKPositioning]])/('F+ , F-'!AJ$2-'F+ , F-'!AJ$3))</f>
        <v>2.5227586529685691E-2</v>
      </c>
      <c r="AK1998" s="1" cm="1">
        <f t="array" ref="AK1998">[1]!table_weight[GKReflexes]*(('F+ , F-'!AK$2-[1]!tbl_gk[[#This Row],[GKReflexes]])/('F+ , F-'!AK$2-'F+ , F-'!AK$3))</f>
        <v>6.7413717337660092E-2</v>
      </c>
    </row>
    <row r="1999" spans="1:37" x14ac:dyDescent="0.55000000000000004">
      <c r="A1999" s="8">
        <f>[1]!tbl_gk[[#This Row],[ID]]</f>
        <v>271191</v>
      </c>
      <c r="B1999" s="2" cm="1">
        <f t="array" ref="B1999">[1]!table_weight[ValueEUR]*(('F+ , F-'!B$2-[1]!tbl_gk[[#This Row],[ValueEUR]])/('F+ , F-'!B$2-'F+ , F-'!B$3))</f>
        <v>8.210481903343863E-5</v>
      </c>
      <c r="C1999" s="2" cm="1">
        <f t="array" ref="C1999">[1]!table_weight[WageEUR]*(('F+ , F-'!C$2-[1]!tbl_gk[[#This Row],[WageEUR]])/('F+ , F-'!C$2-'F+ , F-'!C$3))</f>
        <v>1.5648374123767265E-5</v>
      </c>
      <c r="D1999" s="2" cm="1">
        <f t="array" ref="D1999">[1]!table_weight[Crossing]*(('F+ , F-'!D$2-[1]!tbl_gk[[#This Row],[Crossing]])/('F+ , F-'!D$2-'F+ , F-'!D$3))</f>
        <v>3.4746129089074922E-2</v>
      </c>
      <c r="E1999" s="2" cm="1">
        <f t="array" ref="E1999">[1]!table_weight[Finishing]*(('F+ , F-'!E$2-[1]!tbl_gk[[#This Row],[Finishing]])/('F+ , F-'!E$2-'F+ , F-'!E$3))</f>
        <v>1.8966763005780131E-2</v>
      </c>
      <c r="F1999" s="2" cm="1">
        <f t="array" ref="F1999">[1]!table_weight[HeadingAccuracy]*(('F+ , F-'!F$2-[1]!tbl_gk[[#This Row],[HeadingAccuracy]])/('F+ , F-'!F$2-'F+ , F-'!F$3))</f>
        <v>1.1274360672166649E-2</v>
      </c>
      <c r="G1999" s="2" cm="1">
        <f t="array" ref="G1999">[1]!table_weight[ShortPassing]*(('F+ , F-'!G$2-[1]!tbl_gk[[#This Row],[ShortPassing]])/('F+ , F-'!G$2-'F+ , F-'!G$3))</f>
        <v>5.3440942305594832E-2</v>
      </c>
      <c r="H1999" s="2" cm="1">
        <f t="array" ref="H1999">[1]!table_weight[Volleys]*(('F+ , F-'!H$2-[1]!tbl_gk[[#This Row],[Volleys]])/('F+ , F-'!H$2-'F+ , F-'!H$3))</f>
        <v>2.4305234057750281E-3</v>
      </c>
      <c r="I1999" s="2" cm="1">
        <f t="array" ref="I1999">[1]!table_weight[Dribbling]*(('F+ , F-'!I$2-[1]!tbl_gk[[#This Row],[Dribbling]])/('F+ , F-'!I$2-'F+ , F-'!I$3))</f>
        <v>2.1513320874440363E-2</v>
      </c>
      <c r="J1999" s="2" cm="1">
        <f t="array" ref="J1999">[1]!table_weight[Curve]*(('F+ , F-'!J$2-[1]!tbl_gk[[#This Row],[Curve]])/('F+ , F-'!J$2-'F+ , F-'!J$3))</f>
        <v>9.4648953791028455E-3</v>
      </c>
      <c r="K1999" s="2" cm="1">
        <f t="array" ref="K1999">[1]!table_weight[FKAccuracy]*(('F+ , F-'!K$2-[1]!tbl_gk[[#This Row],[FKAccuracy]])/('F+ , F-'!K$2-'F+ , F-'!K$3))</f>
        <v>9.1268634012777444E-3</v>
      </c>
      <c r="L1999" s="2" cm="1">
        <f t="array" ref="L1999">[1]!table_weight[LongPassing]*(('F+ , F-'!L$2-[1]!tbl_gk[[#This Row],[LongPassing]])/('F+ , F-'!L$2-'F+ , F-'!L$3))</f>
        <v>2.652978090371412E-2</v>
      </c>
      <c r="M1999" s="2" cm="1">
        <f t="array" ref="M1999">[1]!table_weight[BallControl]*(('F+ , F-'!M$2-[1]!tbl_gk[[#This Row],[BallControl]])/('F+ , F-'!M$2-'F+ , F-'!M$3))</f>
        <v>1.6080664087965525E-2</v>
      </c>
      <c r="N1999" s="2" cm="1">
        <f t="array" ref="N1999">[1]!table_weight[Acceleration]*(('F+ , F-'!N$2-[1]!tbl_gk[[#This Row],[Acceleration]])/('F+ , F-'!N$2-'F+ , F-'!N$3))</f>
        <v>1.0146924604949968E-2</v>
      </c>
      <c r="O1999" s="2" cm="1">
        <f t="array" ref="O1999">[1]!table_weight[SprintSpeed]*(('F+ , F-'!O$2-[1]!tbl_gk[[#This Row],[SprintSpeed]])/('F+ , F-'!O$2-'F+ , F-'!O$3))</f>
        <v>1.0119866139336769E-2</v>
      </c>
      <c r="P1999" s="2" cm="1">
        <f t="array" ref="P1999">[1]!table_weight[Agility]*(('F+ , F-'!P$2-[1]!tbl_gk[[#This Row],[Agility]])/('F+ , F-'!P$2-'F+ , F-'!P$3))</f>
        <v>4.4464206313917145E-3</v>
      </c>
      <c r="Q1999" s="2" cm="1">
        <f t="array" ref="Q1999">[1]!table_weight[Reactions]*(('F+ , F-'!Q$2-[1]!tbl_gk[[#This Row],[Reactions]])/('F+ , F-'!Q$2-'F+ , F-'!Q$3))</f>
        <v>2.5782100003609409E-3</v>
      </c>
      <c r="R1999" s="2" cm="1">
        <f t="array" ref="R1999">[1]!table_weight[Balance]*(('F+ , F-'!R$2-[1]!tbl_gk[[#This Row],[Balance]])/('F+ , F-'!R$2-'F+ , F-'!R$3))</f>
        <v>1.4901001471473846E-3</v>
      </c>
      <c r="S1999" s="2" cm="1">
        <f t="array" ref="S1999">[1]!table_weight[ShotPower]*(('F+ , F-'!S$2-[1]!tbl_gk[[#This Row],[ShotPower]])/('F+ , F-'!S$2-'F+ , F-'!S$3))</f>
        <v>7.271809864432606E-3</v>
      </c>
      <c r="T1999" s="2" cm="1">
        <f t="array" ref="T1999">[1]!table_weight[Jumping]*(('F+ , F-'!T$2-[1]!tbl_gk[[#This Row],[Jumping]])/('F+ , F-'!T$2-'F+ , F-'!T$3))</f>
        <v>1.7174205324985003E-3</v>
      </c>
      <c r="U1999" s="2" cm="1">
        <f t="array" ref="U1999">[1]!table_weight[Stamina]*(('F+ , F-'!U$2-[1]!tbl_gk[[#This Row],[Stamina]])/('F+ , F-'!U$2-'F+ , F-'!U$3))</f>
        <v>2.4043887454978999E-2</v>
      </c>
      <c r="V1999" s="2" cm="1">
        <f t="array" ref="V1999">[1]!table_weight[Strength]*(('F+ , F-'!V$2-[1]!tbl_gk[[#This Row],[Strength]])/('F+ , F-'!V$2-'F+ , F-'!V$3))</f>
        <v>2.7507352195517646E-2</v>
      </c>
      <c r="W1999" s="2" cm="1">
        <f t="array" ref="W1999">[1]!table_weight[LongShots]*(('F+ , F-'!W$2-[1]!tbl_gk[[#This Row],[LongShots]])/('F+ , F-'!W$2-'F+ , F-'!W$3))</f>
        <v>9.6091773208573719E-3</v>
      </c>
      <c r="X1999" s="2" cm="1">
        <f t="array" ref="X1999">[1]!table_weight[Aggression]*(('F+ , F-'!X$2-[1]!tbl_gk[[#This Row],[Aggression]])/('F+ , F-'!X$2-'F+ , F-'!X$3))</f>
        <v>1.3994523881959207E-2</v>
      </c>
      <c r="Y1999" s="2" cm="1">
        <f t="array" ref="Y1999">[1]!table_weight[Interceptions]*(('F+ , F-'!Y$2-[1]!tbl_gk[[#This Row],[Interceptions]])/('F+ , F-'!Y$2-'F+ , F-'!Y$3))</f>
        <v>2.0776599612664828E-2</v>
      </c>
      <c r="Z1999" s="2" cm="1">
        <f t="array" ref="Z1999">[1]!table_weight[Positioning]*(('F+ , F-'!Z$2-[1]!tbl_gk[[#This Row],[Positioning]])/('F+ , F-'!Z$2-'F+ , F-'!Z$3))</f>
        <v>2.3662238447756888E-3</v>
      </c>
      <c r="AA1999" s="2" cm="1">
        <f t="array" ref="AA1999">[1]!table_weight[Vision]*(('F+ , F-'!AA$2-[1]!tbl_gk[[#This Row],[Vision]])/('F+ , F-'!AA$2-'F+ , F-'!AA$3))</f>
        <v>3.1944021904472104E-2</v>
      </c>
      <c r="AB1999" s="2" cm="1">
        <f t="array" ref="AB1999">[1]!table_weight[Penalties]*(('F+ , F-'!AB$2-[1]!tbl_gk[[#This Row],[Penalties]])/('F+ , F-'!AB$2-'F+ , F-'!AB$3))</f>
        <v>2.1922367973657118E-3</v>
      </c>
      <c r="AC1999" s="2" cm="1">
        <f t="array" ref="AC1999">[1]!table_weight[Composure]*(('F+ , F-'!AC$2-[1]!tbl_gk[[#This Row],[Composure]])/('F+ , F-'!AC$2-'F+ , F-'!AC$3))</f>
        <v>1.7613245160360534E-3</v>
      </c>
      <c r="AD1999" s="2" cm="1">
        <f t="array" ref="AD1999">[1]!table_weight[Marking]*(('F+ , F-'!AD$2-[1]!tbl_gk[[#This Row],[Marking]])/('F+ , F-'!AD$2-'F+ , F-'!AD$3))</f>
        <v>3.7859581516411465E-2</v>
      </c>
      <c r="AE1999" s="2" cm="1">
        <f t="array" ref="AE1999">[1]!table_weight[StandingTackle]*(('F+ , F-'!AE$2-[1]!tbl_gk[[#This Row],[StandingTackle]])/('F+ , F-'!AE$2-'F+ , F-'!AE$3))</f>
        <v>3.1383600467551613E-2</v>
      </c>
      <c r="AF1999" s="2" cm="1">
        <f t="array" ref="AF1999">[1]!table_weight[SlidingTackle]*(('F+ , F-'!AF$2-[1]!tbl_gk[[#This Row],[SlidingTackle]])/('F+ , F-'!AF$2-'F+ , F-'!AF$3))</f>
        <v>1.120842873841129E-2</v>
      </c>
      <c r="AG1999" s="2" cm="1">
        <f t="array" ref="AG1999">[1]!table_weight[GKDiving]*(('F+ , F-'!AG$2-[1]!tbl_gk[[#This Row],[GKDiving]])/('F+ , F-'!AG$2-'F+ , F-'!AG$3))</f>
        <v>5.8076006490213938E-2</v>
      </c>
      <c r="AH1999" s="2" cm="1">
        <f t="array" ref="AH1999">[1]!table_weight[GKHandling]*(('F+ , F-'!AH$2-[1]!tbl_gk[[#This Row],[GKHandling]])/('F+ , F-'!AH$2-'F+ , F-'!AH$3))</f>
        <v>5.8818666419756312E-2</v>
      </c>
      <c r="AI1999" s="2" cm="1">
        <f t="array" ref="AI1999">[1]!table_weight[GKKicking]*(('F+ , F-'!AI$2-[1]!tbl_gk[[#This Row],[GKKicking]])/('F+ , F-'!AI$2-'F+ , F-'!AI$3))</f>
        <v>3.309400669303314E-2</v>
      </c>
      <c r="AJ1999" s="2" cm="1">
        <f t="array" ref="AJ1999">[1]!table_weight[GKPositioning]*(('F+ , F-'!AJ$2-[1]!tbl_gk[[#This Row],[GKPositioning]])/('F+ , F-'!AJ$2-'F+ , F-'!AJ$3))</f>
        <v>3.0903793498864972E-2</v>
      </c>
      <c r="AK1999" s="2" cm="1">
        <f t="array" ref="AK1999">[1]!table_weight[GKReflexes]*(('F+ , F-'!AK$2-[1]!tbl_gk[[#This Row],[GKReflexes]])/('F+ , F-'!AK$2-'F+ , F-'!AK$3))</f>
        <v>5.64817631747963E-2</v>
      </c>
    </row>
    <row r="2000" spans="1:37" x14ac:dyDescent="0.55000000000000004">
      <c r="A2000" s="7">
        <f>[1]!tbl_gk[[#This Row],[ID]]</f>
        <v>271193</v>
      </c>
      <c r="B2000" s="1" cm="1">
        <f t="array" ref="B2000">[1]!table_weight[ValueEUR]*(('F+ , F-'!B$2-[1]!tbl_gk[[#This Row],[ValueEUR]])/('F+ , F-'!B$2-'F+ , F-'!B$3))</f>
        <v>3.0588675060954019E-4</v>
      </c>
      <c r="C2000" s="1" cm="1">
        <f t="array" ref="C2000">[1]!table_weight[WageEUR]*(('F+ , F-'!C$2-[1]!tbl_gk[[#This Row],[WageEUR]])/('F+ , F-'!C$2-'F+ , F-'!C$3))</f>
        <v>3.9120935309418161E-4</v>
      </c>
      <c r="D2000" s="1" cm="1">
        <f t="array" ref="D2000">[1]!table_weight[Crossing]*(('F+ , F-'!D$2-[1]!tbl_gk[[#This Row],[Crossing]])/('F+ , F-'!D$2-'F+ , F-'!D$3))</f>
        <v>3.5866971962916043E-2</v>
      </c>
      <c r="E2000" s="1" cm="1">
        <f t="array" ref="E2000">[1]!table_weight[Finishing]*(('F+ , F-'!E$2-[1]!tbl_gk[[#This Row],[Finishing]])/('F+ , F-'!E$2-'F+ , F-'!E$3))</f>
        <v>1.7968512321265388E-2</v>
      </c>
      <c r="F2000" s="1" cm="1">
        <f t="array" ref="F2000">[1]!table_weight[HeadingAccuracy]*(('F+ , F-'!F$2-[1]!tbl_gk[[#This Row],[HeadingAccuracy]])/('F+ , F-'!F$2-'F+ , F-'!F$3))</f>
        <v>1.0439222844598752E-2</v>
      </c>
      <c r="G2000" s="1" cm="1">
        <f t="array" ref="G2000">[1]!table_weight[ShortPassing]*(('F+ , F-'!G$2-[1]!tbl_gk[[#This Row],[ShortPassing]])/('F+ , F-'!G$2-'F+ , F-'!G$3))</f>
        <v>4.781557995763748E-2</v>
      </c>
      <c r="H2000" s="1" cm="1">
        <f t="array" ref="H2000">[1]!table_weight[Volleys]*(('F+ , F-'!H$2-[1]!tbl_gk[[#This Row],[Volleys]])/('F+ , F-'!H$2-'F+ , F-'!H$3))</f>
        <v>1.9675665665797848E-3</v>
      </c>
      <c r="I2000" s="1" cm="1">
        <f t="array" ref="I2000">[1]!table_weight[Dribbling]*(('F+ , F-'!I$2-[1]!tbl_gk[[#This Row],[Dribbling]])/('F+ , F-'!I$2-'F+ , F-'!I$3))</f>
        <v>1.9557564431309422E-2</v>
      </c>
      <c r="J2000" s="1" cm="1">
        <f t="array" ref="J2000">[1]!table_weight[Curve]*(('F+ , F-'!J$2-[1]!tbl_gk[[#This Row],[Curve]])/('F+ , F-'!J$2-'F+ , F-'!J$3))</f>
        <v>9.6339113680153961E-3</v>
      </c>
      <c r="K2000" s="1" cm="1">
        <f t="array" ref="K2000">[1]!table_weight[FKAccuracy]*(('F+ , F-'!K$2-[1]!tbl_gk[[#This Row],[FKAccuracy]])/('F+ , F-'!K$2-'F+ , F-'!K$3))</f>
        <v>9.5832065713416324E-3</v>
      </c>
      <c r="L2000" s="1" cm="1">
        <f t="array" ref="L2000">[1]!table_weight[LongPassing]*(('F+ , F-'!L$2-[1]!tbl_gk[[#This Row],[LongPassing]])/('F+ , F-'!L$2-'F+ , F-'!L$3))</f>
        <v>2.2198388103107734E-2</v>
      </c>
      <c r="M2000" s="1" cm="1">
        <f t="array" ref="M2000">[1]!table_weight[BallControl]*(('F+ , F-'!M$2-[1]!tbl_gk[[#This Row],[BallControl]])/('F+ , F-'!M$2-'F+ , F-'!M$3))</f>
        <v>1.2603763744621627E-2</v>
      </c>
      <c r="N2000" s="1" cm="1">
        <f t="array" ref="N2000">[1]!table_weight[Acceleration]*(('F+ , F-'!N$2-[1]!tbl_gk[[#This Row],[Acceleration]])/('F+ , F-'!N$2-'F+ , F-'!N$3))</f>
        <v>3.3823082016499898E-3</v>
      </c>
      <c r="O2000" s="1" cm="1">
        <f t="array" ref="O2000">[1]!table_weight[SprintSpeed]*(('F+ , F-'!O$2-[1]!tbl_gk[[#This Row],[SprintSpeed]])/('F+ , F-'!O$2-'F+ , F-'!O$3))</f>
        <v>6.1843626407058041E-3</v>
      </c>
      <c r="P2000" s="1" cm="1">
        <f t="array" ref="P2000">[1]!table_weight[Agility]*(('F+ , F-'!P$2-[1]!tbl_gk[[#This Row],[Agility]])/('F+ , F-'!P$2-'F+ , F-'!P$3))</f>
        <v>2.5742435234373086E-3</v>
      </c>
      <c r="Q2000" s="1" cm="1">
        <f t="array" ref="Q2000">[1]!table_weight[Reactions]*(('F+ , F-'!Q$2-[1]!tbl_gk[[#This Row],[Reactions]])/('F+ , F-'!Q$2-'F+ , F-'!Q$3))</f>
        <v>1.9078754002670962E-3</v>
      </c>
      <c r="R2000" s="1" cm="1">
        <f t="array" ref="R2000">[1]!table_weight[Balance]*(('F+ , F-'!R$2-[1]!tbl_gk[[#This Row],[Balance]])/('F+ , F-'!R$2-'F+ , F-'!R$3))</f>
        <v>1.3659251348851025E-3</v>
      </c>
      <c r="S2000" s="1" cm="1">
        <f t="array" ref="S2000">[1]!table_weight[ShotPower]*(('F+ , F-'!S$2-[1]!tbl_gk[[#This Row],[ShotPower]])/('F+ , F-'!S$2-'F+ , F-'!S$3))</f>
        <v>5.9732723886410689E-3</v>
      </c>
      <c r="T2000" s="1" cm="1">
        <f t="array" ref="T2000">[1]!table_weight[Jumping]*(('F+ , F-'!T$2-[1]!tbl_gk[[#This Row],[Jumping]])/('F+ , F-'!T$2-'F+ , F-'!T$3))</f>
        <v>2.4902597721228252E-3</v>
      </c>
      <c r="U2000" s="1" cm="1">
        <f t="array" ref="U2000">[1]!table_weight[Stamina]*(('F+ , F-'!U$2-[1]!tbl_gk[[#This Row],[Stamina]])/('F+ , F-'!U$2-'F+ , F-'!U$3))</f>
        <v>1.288065399373875E-2</v>
      </c>
      <c r="V2000" s="1" cm="1">
        <f t="array" ref="V2000">[1]!table_weight[Strength]*(('F+ , F-'!V$2-[1]!tbl_gk[[#This Row],[Strength]])/('F+ , F-'!V$2-'F+ , F-'!V$3))</f>
        <v>2.2183348544772292E-2</v>
      </c>
      <c r="W2000" s="1" cm="1">
        <f t="array" ref="W2000">[1]!table_weight[LongShots]*(('F+ , F-'!W$2-[1]!tbl_gk[[#This Row],[LongShots]])/('F+ , F-'!W$2-'F+ , F-'!W$3))</f>
        <v>9.86888481601568E-3</v>
      </c>
      <c r="X2000" s="1" cm="1">
        <f t="array" ref="X2000">[1]!table_weight[Aggression]*(('F+ , F-'!X$2-[1]!tbl_gk[[#This Row],[Aggression]])/('F+ , F-'!X$2-'F+ , F-'!X$3))</f>
        <v>1.5211439002129575E-2</v>
      </c>
      <c r="Y2000" s="1" cm="1">
        <f t="array" ref="Y2000">[1]!table_weight[Interceptions]*(('F+ , F-'!Y$2-[1]!tbl_gk[[#This Row],[Interceptions]])/('F+ , F-'!Y$2-'F+ , F-'!Y$3))</f>
        <v>2.4239366214775633E-2</v>
      </c>
      <c r="Z2000" s="1" cm="1">
        <f t="array" ref="Z2000">[1]!table_weight[Positioning]*(('F+ , F-'!Z$2-[1]!tbl_gk[[#This Row],[Positioning]])/('F+ , F-'!Z$2-'F+ , F-'!Z$3))</f>
        <v>1.9225568738802474E-3</v>
      </c>
      <c r="AA2000" s="1" cm="1">
        <f t="array" ref="AA2000">[1]!table_weight[Vision]*(('F+ , F-'!AA$2-[1]!tbl_gk[[#This Row],[Vision]])/('F+ , F-'!AA$2-'F+ , F-'!AA$3))</f>
        <v>2.3425616063279545E-2</v>
      </c>
      <c r="AB2000" s="1" cm="1">
        <f t="array" ref="AB2000">[1]!table_weight[Penalties]*(('F+ , F-'!AB$2-[1]!tbl_gk[[#This Row],[Penalties]])/('F+ , F-'!AB$2-'F+ , F-'!AB$3))</f>
        <v>2.153089711698467E-3</v>
      </c>
      <c r="AC2000" s="1" cm="1">
        <f t="array" ref="AC2000">[1]!table_weight[Composure]*(('F+ , F-'!AC$2-[1]!tbl_gk[[#This Row],[Composure]])/('F+ , F-'!AC$2-'F+ , F-'!AC$3))</f>
        <v>1.9748183967676961E-3</v>
      </c>
      <c r="AD2000" s="1" cm="1">
        <f t="array" ref="AD2000">[1]!table_weight[Marking]*(('F+ , F-'!AD$2-[1]!tbl_gk[[#This Row],[Marking]])/('F+ , F-'!AD$2-'F+ , F-'!AD$3))</f>
        <v>3.7859581516411465E-2</v>
      </c>
      <c r="AE2000" s="1" cm="1">
        <f t="array" ref="AE2000">[1]!table_weight[StandingTackle]*(('F+ , F-'!AE$2-[1]!tbl_gk[[#This Row],[StandingTackle]])/('F+ , F-'!AE$2-'F+ , F-'!AE$3))</f>
        <v>2.9141914719869356E-2</v>
      </c>
      <c r="AF2000" s="1" cm="1">
        <f t="array" ref="AF2000">[1]!table_weight[SlidingTackle]*(('F+ , F-'!AF$2-[1]!tbl_gk[[#This Row],[SlidingTackle]])/('F+ , F-'!AF$2-'F+ , F-'!AF$3))</f>
        <v>7.4722858256075263E-3</v>
      </c>
      <c r="AG2000" s="1" cm="1">
        <f t="array" ref="AG2000">[1]!table_weight[GKDiving]*(('F+ , F-'!AG$2-[1]!tbl_gk[[#This Row],[GKDiving]])/('F+ , F-'!AG$2-'F+ , F-'!AG$3))</f>
        <v>4.4411063786634182E-2</v>
      </c>
      <c r="AH2000" s="1" cm="1">
        <f t="array" ref="AH2000">[1]!table_weight[GKHandling]*(('F+ , F-'!AH$2-[1]!tbl_gk[[#This Row],[GKHandling]])/('F+ , F-'!AH$2-'F+ , F-'!AH$3))</f>
        <v>5.168913109614949E-2</v>
      </c>
      <c r="AI2000" s="1" cm="1">
        <f t="array" ref="AI2000">[1]!table_weight[GKKicking]*(('F+ , F-'!AI$2-[1]!tbl_gk[[#This Row],[GKKicking]])/('F+ , F-'!AI$2-'F+ , F-'!AI$3))</f>
        <v>2.7727411013081817E-2</v>
      </c>
      <c r="AJ2000" s="1" cm="1">
        <f t="array" ref="AJ2000">[1]!table_weight[GKPositioning]*(('F+ , F-'!AJ$2-[1]!tbl_gk[[#This Row],[GKPositioning]])/('F+ , F-'!AJ$2-'F+ , F-'!AJ$3))</f>
        <v>1.7659310570779983E-2</v>
      </c>
      <c r="AK2000" s="1" cm="1">
        <f t="array" ref="AK2000">[1]!table_weight[GKReflexes]*(('F+ , F-'!AK$2-[1]!tbl_gk[[#This Row],[GKReflexes]])/('F+ , F-'!AK$2-'F+ , F-'!AK$3))</f>
        <v>4.55498090119325E-2</v>
      </c>
    </row>
    <row r="2001" spans="1:37" x14ac:dyDescent="0.55000000000000004">
      <c r="A2001" s="8">
        <f>[1]!tbl_gk[[#This Row],[ID]]</f>
        <v>271199</v>
      </c>
      <c r="B2001" s="2" cm="1">
        <f t="array" ref="B2001">[1]!table_weight[ValueEUR]*(('F+ , F-'!B$2-[1]!tbl_gk[[#This Row],[ValueEUR]])/('F+ , F-'!B$2-'F+ , F-'!B$3))</f>
        <v>5.5868316710723288E-5</v>
      </c>
      <c r="C2001" s="2" cm="1">
        <f t="array" ref="C2001">[1]!table_weight[WageEUR]*(('F+ , F-'!C$2-[1]!tbl_gk[[#This Row],[WageEUR]])/('F+ , F-'!C$2-'F+ , F-'!C$3))</f>
        <v>0</v>
      </c>
      <c r="D2001" s="2" cm="1">
        <f t="array" ref="D2001">[1]!table_weight[Crossing]*(('F+ , F-'!D$2-[1]!tbl_gk[[#This Row],[Crossing]])/('F+ , F-'!D$2-'F+ , F-'!D$3))</f>
        <v>3.4746129089074922E-2</v>
      </c>
      <c r="E2001" s="2" cm="1">
        <f t="array" ref="E2001">[1]!table_weight[Finishing]*(('F+ , F-'!E$2-[1]!tbl_gk[[#This Row],[Finishing]])/('F+ , F-'!E$2-'F+ , F-'!E$3))</f>
        <v>1.9965013690294877E-2</v>
      </c>
      <c r="F2001" s="2" cm="1">
        <f t="array" ref="F2001">[1]!table_weight[HeadingAccuracy]*(('F+ , F-'!F$2-[1]!tbl_gk[[#This Row],[HeadingAccuracy]])/('F+ , F-'!F$2-'F+ , F-'!F$3))</f>
        <v>1.1274360672166649E-2</v>
      </c>
      <c r="G2001" s="2" cm="1">
        <f t="array" ref="G2001">[1]!table_weight[ShortPassing]*(('F+ , F-'!G$2-[1]!tbl_gk[[#This Row],[ShortPassing]])/('F+ , F-'!G$2-'F+ , F-'!G$3))</f>
        <v>5.484728289258417E-2</v>
      </c>
      <c r="H2001" s="2" cm="1">
        <f t="array" ref="H2001">[1]!table_weight[Volleys]*(('F+ , F-'!H$2-[1]!tbl_gk[[#This Row],[Volleys]])/('F+ , F-'!H$2-'F+ , F-'!H$3))</f>
        <v>2.1990449861774069E-3</v>
      </c>
      <c r="I2001" s="2" cm="1">
        <f t="array" ref="I2001">[1]!table_weight[Dribbling]*(('F+ , F-'!I$2-[1]!tbl_gk[[#This Row],[Dribbling]])/('F+ , F-'!I$2-'F+ , F-'!I$3))</f>
        <v>2.1513320874440363E-2</v>
      </c>
      <c r="J2001" s="2" cm="1">
        <f t="array" ref="J2001">[1]!table_weight[Curve]*(('F+ , F-'!J$2-[1]!tbl_gk[[#This Row],[Curve]])/('F+ , F-'!J$2-'F+ , F-'!J$3))</f>
        <v>1.03099753236656E-2</v>
      </c>
      <c r="K2001" s="2" cm="1">
        <f t="array" ref="K2001">[1]!table_weight[FKAccuracy]*(('F+ , F-'!K$2-[1]!tbl_gk[[#This Row],[FKAccuracy]])/('F+ , F-'!K$2-'F+ , F-'!K$3))</f>
        <v>9.5832065713416324E-3</v>
      </c>
      <c r="L2001" s="2" cm="1">
        <f t="array" ref="L2001">[1]!table_weight[LongPassing]*(('F+ , F-'!L$2-[1]!tbl_gk[[#This Row],[LongPassing]])/('F+ , F-'!L$2-'F+ , F-'!L$3))</f>
        <v>2.2739812203183531E-2</v>
      </c>
      <c r="M2001" s="2" cm="1">
        <f t="array" ref="M2001">[1]!table_weight[BallControl]*(('F+ , F-'!M$2-[1]!tbl_gk[[#This Row],[BallControl]])/('F+ , F-'!M$2-'F+ , F-'!M$3))</f>
        <v>1.5646051545047536E-2</v>
      </c>
      <c r="N2001" s="2" cm="1">
        <f t="array" ref="N2001">[1]!table_weight[Acceleration]*(('F+ , F-'!N$2-[1]!tbl_gk[[#This Row],[Acceleration]])/('F+ , F-'!N$2-'F+ , F-'!N$3))</f>
        <v>1.0823386245279966E-2</v>
      </c>
      <c r="O2001" s="2" cm="1">
        <f t="array" ref="O2001">[1]!table_weight[SprintSpeed]*(('F+ , F-'!O$2-[1]!tbl_gk[[#This Row],[SprintSpeed]])/('F+ , F-'!O$2-'F+ , F-'!O$3))</f>
        <v>1.0682080924855479E-2</v>
      </c>
      <c r="P2001" s="2" cm="1">
        <f t="array" ref="P2001">[1]!table_weight[Agility]*(('F+ , F-'!P$2-[1]!tbl_gk[[#This Row],[Agility]])/('F+ , F-'!P$2-'F+ , F-'!P$3))</f>
        <v>5.6165313238632194E-3</v>
      </c>
      <c r="Q2001" s="2" cm="1">
        <f t="array" ref="Q2001">[1]!table_weight[Reactions]*(('F+ , F-'!Q$2-[1]!tbl_gk[[#This Row],[Reactions]])/('F+ , F-'!Q$2-'F+ , F-'!Q$3))</f>
        <v>2.3719532003320656E-3</v>
      </c>
      <c r="R2001" s="2" cm="1">
        <f t="array" ref="R2001">[1]!table_weight[Balance]*(('F+ , F-'!R$2-[1]!tbl_gk[[#This Row],[Balance]])/('F+ , F-'!R$2-'F+ , F-'!R$3))</f>
        <v>2.8560252820324875E-3</v>
      </c>
      <c r="S2001" s="2" cm="1">
        <f t="array" ref="S2001">[1]!table_weight[ShotPower]*(('F+ , F-'!S$2-[1]!tbl_gk[[#This Row],[ShotPower]])/('F+ , F-'!S$2-'F+ , F-'!S$3))</f>
        <v>7.5315173595909123E-3</v>
      </c>
      <c r="T2001" s="2" cm="1">
        <f t="array" ref="T2001">[1]!table_weight[Jumping]*(('F+ , F-'!T$2-[1]!tbl_gk[[#This Row],[Jumping]])/('F+ , F-'!T$2-'F+ , F-'!T$3))</f>
        <v>4.551164411121026E-3</v>
      </c>
      <c r="U2001" s="2" cm="1">
        <f t="array" ref="U2001">[1]!table_weight[Stamina]*(('F+ , F-'!U$2-[1]!tbl_gk[[#This Row],[Stamina]])/('F+ , F-'!U$2-'F+ , F-'!U$3))</f>
        <v>1.0304523194991E-2</v>
      </c>
      <c r="V2001" s="2" cm="1">
        <f t="array" ref="V2001">[1]!table_weight[Strength]*(('F+ , F-'!V$2-[1]!tbl_gk[[#This Row],[Strength]])/('F+ , F-'!V$2-'F+ , F-'!V$3))</f>
        <v>9.7606733596998074E-3</v>
      </c>
      <c r="W2001" s="2" cm="1">
        <f t="array" ref="W2001">[1]!table_weight[LongShots]*(('F+ , F-'!W$2-[1]!tbl_gk[[#This Row],[LongShots]])/('F+ , F-'!W$2-'F+ , F-'!W$3))</f>
        <v>9.6091773208573719E-3</v>
      </c>
      <c r="X2001" s="2" cm="1">
        <f t="array" ref="X2001">[1]!table_weight[Aggression]*(('F+ , F-'!X$2-[1]!tbl_gk[[#This Row],[Aggression]])/('F+ , F-'!X$2-'F+ , F-'!X$3))</f>
        <v>1.5211439002129575E-2</v>
      </c>
      <c r="Y2001" s="2" cm="1">
        <f t="array" ref="Y2001">[1]!table_weight[Interceptions]*(('F+ , F-'!Y$2-[1]!tbl_gk[[#This Row],[Interceptions]])/('F+ , F-'!Y$2-'F+ , F-'!Y$3))</f>
        <v>2.0084046292242669E-2</v>
      </c>
      <c r="Z2001" s="2" cm="1">
        <f t="array" ref="Z2001">[1]!table_weight[Positioning]*(('F+ , F-'!Z$2-[1]!tbl_gk[[#This Row],[Positioning]])/('F+ , F-'!Z$2-'F+ , F-'!Z$3))</f>
        <v>1.7746678835817667E-3</v>
      </c>
      <c r="AA2001" s="2" cm="1">
        <f t="array" ref="AA2001">[1]!table_weight[Vision]*(('F+ , F-'!AA$2-[1]!tbl_gk[[#This Row],[Vision]])/('F+ , F-'!AA$2-'F+ , F-'!AA$3))</f>
        <v>2.4135483216712255E-2</v>
      </c>
      <c r="AB2001" s="2" cm="1">
        <f t="array" ref="AB2001">[1]!table_weight[Penalties]*(('F+ , F-'!AB$2-[1]!tbl_gk[[#This Row],[Penalties]])/('F+ , F-'!AB$2-'F+ , F-'!AB$3))</f>
        <v>2.427119311369181E-3</v>
      </c>
      <c r="AC2001" s="2" cm="1">
        <f t="array" ref="AC2001">[1]!table_weight[Composure]*(('F+ , F-'!AC$2-[1]!tbl_gk[[#This Row],[Composure]])/('F+ , F-'!AC$2-'F+ , F-'!AC$3))</f>
        <v>1.7079510458531426E-3</v>
      </c>
      <c r="AD2001" s="2" cm="1">
        <f t="array" ref="AD2001">[1]!table_weight[Marking]*(('F+ , F-'!AD$2-[1]!tbl_gk[[#This Row],[Marking]])/('F+ , F-'!AD$2-'F+ , F-'!AD$3))</f>
        <v>3.6282098953227655E-2</v>
      </c>
      <c r="AE2001" s="2" cm="1">
        <f t="array" ref="AE2001">[1]!table_weight[StandingTackle]*(('F+ , F-'!AE$2-[1]!tbl_gk[[#This Row],[StandingTackle]])/('F+ , F-'!AE$2-'F+ , F-'!AE$3))</f>
        <v>2.9141914719869356E-2</v>
      </c>
      <c r="AF2001" s="2" cm="1">
        <f t="array" ref="AF2001">[1]!table_weight[SlidingTackle]*(('F+ , F-'!AF$2-[1]!tbl_gk[[#This Row],[SlidingTackle]])/('F+ , F-'!AF$2-'F+ , F-'!AF$3))</f>
        <v>8.9667429907290316E-3</v>
      </c>
      <c r="AG2001" s="2" cm="1">
        <f t="array" ref="AG2001">[1]!table_weight[GKDiving]*(('F+ , F-'!AG$2-[1]!tbl_gk[[#This Row],[GKDiving]])/('F+ , F-'!AG$2-'F+ , F-'!AG$3))</f>
        <v>4.9535417300476586E-2</v>
      </c>
      <c r="AH2001" s="2" cm="1">
        <f t="array" ref="AH2001">[1]!table_weight[GKHandling]*(('F+ , F-'!AH$2-[1]!tbl_gk[[#This Row],[GKHandling]])/('F+ , F-'!AH$2-'F+ , F-'!AH$3))</f>
        <v>7.1295353236068254E-2</v>
      </c>
      <c r="AI2001" s="2" cm="1">
        <f t="array" ref="AI2001">[1]!table_weight[GKKicking]*(('F+ , F-'!AI$2-[1]!tbl_gk[[#This Row],[GKKicking]])/('F+ , F-'!AI$2-'F+ , F-'!AI$3))</f>
        <v>3.3988439306358358E-2</v>
      </c>
      <c r="AJ2001" s="2" cm="1">
        <f t="array" ref="AJ2001">[1]!table_weight[GKPositioning]*(('F+ , F-'!AJ$2-[1]!tbl_gk[[#This Row],[GKPositioning]])/('F+ , F-'!AJ$2-'F+ , F-'!AJ$3))</f>
        <v>2.5227586529685691E-2</v>
      </c>
      <c r="AK2001" s="2" cm="1">
        <f t="array" ref="AK2001">[1]!table_weight[GKReflexes]*(('F+ , F-'!AK$2-[1]!tbl_gk[[#This Row],[GKReflexes]])/('F+ , F-'!AK$2-'F+ , F-'!AK$3))</f>
        <v>6.012574789575089E-2</v>
      </c>
    </row>
    <row r="2002" spans="1:37" x14ac:dyDescent="0.55000000000000004">
      <c r="A2002" s="7">
        <f>[1]!tbl_gk[[#This Row],[ID]]</f>
        <v>271210</v>
      </c>
      <c r="B2002" s="1" cm="1">
        <f t="array" ref="B2002">[1]!table_weight[ValueEUR]*(('F+ , F-'!B$2-[1]!tbl_gk[[#This Row],[ValueEUR]])/('F+ , F-'!B$2-'F+ , F-'!B$3))</f>
        <v>5.5868316710723288E-5</v>
      </c>
      <c r="C2002" s="1" cm="1">
        <f t="array" ref="C2002">[1]!table_weight[WageEUR]*(('F+ , F-'!C$2-[1]!tbl_gk[[#This Row],[WageEUR]])/('F+ , F-'!C$2-'F+ , F-'!C$3))</f>
        <v>0</v>
      </c>
      <c r="D2002" s="1" cm="1">
        <f t="array" ref="D2002">[1]!table_weight[Crossing]*(('F+ , F-'!D$2-[1]!tbl_gk[[#This Row],[Crossing]])/('F+ , F-'!D$2-'F+ , F-'!D$3))</f>
        <v>4.1471186332121678E-2</v>
      </c>
      <c r="E2002" s="1" cm="1">
        <f t="array" ref="E2002">[1]!table_weight[Finishing]*(('F+ , F-'!E$2-[1]!tbl_gk[[#This Row],[Finishing]])/('F+ , F-'!E$2-'F+ , F-'!E$3))</f>
        <v>2.096326437480962E-2</v>
      </c>
      <c r="F2002" s="1" cm="1">
        <f t="array" ref="F2002">[1]!table_weight[HeadingAccuracy]*(('F+ , F-'!F$2-[1]!tbl_gk[[#This Row],[HeadingAccuracy]])/('F+ , F-'!F$2-'F+ , F-'!F$3))</f>
        <v>1.3779774154870351E-2</v>
      </c>
      <c r="G2002" s="1" cm="1">
        <f t="array" ref="G2002">[1]!table_weight[ShortPassing]*(('F+ , F-'!G$2-[1]!tbl_gk[[#This Row],[ShortPassing]])/('F+ , F-'!G$2-'F+ , F-'!G$3))</f>
        <v>5.0628261131616156E-2</v>
      </c>
      <c r="H2002" s="1" cm="1">
        <f t="array" ref="H2002">[1]!table_weight[Volleys]*(('F+ , F-'!H$2-[1]!tbl_gk[[#This Row],[Volleys]])/('F+ , F-'!H$2-'F+ , F-'!H$3))</f>
        <v>2.4305234057750281E-3</v>
      </c>
      <c r="I2002" s="1" cm="1">
        <f t="array" ref="I2002">[1]!table_weight[Dribbling]*(('F+ , F-'!I$2-[1]!tbl_gk[[#This Row],[Dribbling]])/('F+ , F-'!I$2-'F+ , F-'!I$3))</f>
        <v>2.3469077317571304E-2</v>
      </c>
      <c r="J2002" s="1" cm="1">
        <f t="array" ref="J2002">[1]!table_weight[Curve]*(('F+ , F-'!J$2-[1]!tbl_gk[[#This Row],[Curve]])/('F+ , F-'!J$2-'F+ , F-'!J$3))</f>
        <v>9.6339113680153961E-3</v>
      </c>
      <c r="K2002" s="1" cm="1">
        <f t="array" ref="K2002">[1]!table_weight[FKAccuracy]*(('F+ , F-'!K$2-[1]!tbl_gk[[#This Row],[FKAccuracy]])/('F+ , F-'!K$2-'F+ , F-'!K$3))</f>
        <v>9.5832065713416324E-3</v>
      </c>
      <c r="L2002" s="1" cm="1">
        <f t="array" ref="L2002">[1]!table_weight[LongPassing]*(('F+ , F-'!L$2-[1]!tbl_gk[[#This Row],[LongPassing]])/('F+ , F-'!L$2-'F+ , F-'!L$3))</f>
        <v>2.5988356803638323E-2</v>
      </c>
      <c r="M2002" s="1" cm="1">
        <f t="array" ref="M2002">[1]!table_weight[BallControl]*(('F+ , F-'!M$2-[1]!tbl_gk[[#This Row],[BallControl]])/('F+ , F-'!M$2-'F+ , F-'!M$3))</f>
        <v>1.4776826459211564E-2</v>
      </c>
      <c r="N2002" s="1" cm="1">
        <f t="array" ref="N2002">[1]!table_weight[Acceleration]*(('F+ , F-'!N$2-[1]!tbl_gk[[#This Row],[Acceleration]])/('F+ , F-'!N$2-'F+ , F-'!N$3))</f>
        <v>6.9901036167433111E-3</v>
      </c>
      <c r="O2002" s="1" cm="1">
        <f t="array" ref="O2002">[1]!table_weight[SprintSpeed]*(('F+ , F-'!O$2-[1]!tbl_gk[[#This Row],[SprintSpeed]])/('F+ , F-'!O$2-'F+ , F-'!O$3))</f>
        <v>6.1843626407058041E-3</v>
      </c>
      <c r="P2002" s="1" cm="1">
        <f t="array" ref="P2002">[1]!table_weight[Agility]*(('F+ , F-'!P$2-[1]!tbl_gk[[#This Row],[Agility]])/('F+ , F-'!P$2-'F+ , F-'!P$3))</f>
        <v>4.680442769886016E-3</v>
      </c>
      <c r="Q2002" s="1" cm="1">
        <f t="array" ref="Q2002">[1]!table_weight[Reactions]*(('F+ , F-'!Q$2-[1]!tbl_gk[[#This Row],[Reactions]])/('F+ , F-'!Q$2-'F+ , F-'!Q$3))</f>
        <v>2.1656964003031903E-3</v>
      </c>
      <c r="R2002" s="1" cm="1">
        <f t="array" ref="R2002">[1]!table_weight[Balance]*(('F+ , F-'!R$2-[1]!tbl_gk[[#This Row],[Balance]])/('F+ , F-'!R$2-'F+ , F-'!R$3))</f>
        <v>1.1796626164916795E-3</v>
      </c>
      <c r="S2002" s="1" cm="1">
        <f t="array" ref="S2002">[1]!table_weight[ShotPower]*(('F+ , F-'!S$2-[1]!tbl_gk[[#This Row],[ShotPower]])/('F+ , F-'!S$2-'F+ , F-'!S$3))</f>
        <v>7.5315173595909123E-3</v>
      </c>
      <c r="T2002" s="1" cm="1">
        <f t="array" ref="T2002">[1]!table_weight[Jumping]*(('F+ , F-'!T$2-[1]!tbl_gk[[#This Row],[Jumping]])/('F+ , F-'!T$2-'F+ , F-'!T$3))</f>
        <v>1.3739364259988001E-3</v>
      </c>
      <c r="U2002" s="1" cm="1">
        <f t="array" ref="U2002">[1]!table_weight[Stamina]*(('F+ , F-'!U$2-[1]!tbl_gk[[#This Row],[Stamina]])/('F+ , F-'!U$2-'F+ , F-'!U$3))</f>
        <v>9.4458129287417498E-3</v>
      </c>
      <c r="V2002" s="1" cm="1">
        <f t="array" ref="V2002">[1]!table_weight[Strength]*(('F+ , F-'!V$2-[1]!tbl_gk[[#This Row],[Strength]])/('F+ , F-'!V$2-'F+ , F-'!V$3))</f>
        <v>3.0169354020890316E-2</v>
      </c>
      <c r="W2002" s="1" cm="1">
        <f t="array" ref="W2002">[1]!table_weight[LongShots]*(('F+ , F-'!W$2-[1]!tbl_gk[[#This Row],[LongShots]])/('F+ , F-'!W$2-'F+ , F-'!W$3))</f>
        <v>1.0388299806332293E-2</v>
      </c>
      <c r="X2002" s="1" cm="1">
        <f t="array" ref="X2002">[1]!table_weight[Aggression]*(('F+ , F-'!X$2-[1]!tbl_gk[[#This Row],[Aggression]])/('F+ , F-'!X$2-'F+ , F-'!X$3))</f>
        <v>6.6930331609370121E-3</v>
      </c>
      <c r="Y2002" s="1" cm="1">
        <f t="array" ref="Y2002">[1]!table_weight[Interceptions]*(('F+ , F-'!Y$2-[1]!tbl_gk[[#This Row],[Interceptions]])/('F+ , F-'!Y$2-'F+ , F-'!Y$3))</f>
        <v>2.6317026176042119E-2</v>
      </c>
      <c r="Z2002" s="1" cm="1">
        <f t="array" ref="Z2002">[1]!table_weight[Positioning]*(('F+ , F-'!Z$2-[1]!tbl_gk[[#This Row],[Positioning]])/('F+ , F-'!Z$2-'F+ , F-'!Z$3))</f>
        <v>2.0704458641787279E-3</v>
      </c>
      <c r="AA2002" s="1" cm="1">
        <f t="array" ref="AA2002">[1]!table_weight[Vision]*(('F+ , F-'!AA$2-[1]!tbl_gk[[#This Row],[Vision]])/('F+ , F-'!AA$2-'F+ , F-'!AA$3))</f>
        <v>2.9104553290741252E-2</v>
      </c>
      <c r="AB2002" s="1" cm="1">
        <f t="array" ref="AB2002">[1]!table_weight[Penalties]*(('F+ , F-'!AB$2-[1]!tbl_gk[[#This Row],[Penalties]])/('F+ , F-'!AB$2-'F+ , F-'!AB$3))</f>
        <v>2.3096780543674466E-3</v>
      </c>
      <c r="AC2002" s="1" cm="1">
        <f t="array" ref="AC2002">[1]!table_weight[Composure]*(('F+ , F-'!AC$2-[1]!tbl_gk[[#This Row],[Composure]])/('F+ , F-'!AC$2-'F+ , F-'!AC$3))</f>
        <v>2.0281918669506067E-3</v>
      </c>
      <c r="AD2002" s="1" cm="1">
        <f t="array" ref="AD2002">[1]!table_weight[Marking]*(('F+ , F-'!AD$2-[1]!tbl_gk[[#This Row],[Marking]])/('F+ , F-'!AD$2-'F+ , F-'!AD$3))</f>
        <v>3.9437064079595283E-2</v>
      </c>
      <c r="AE2002" s="1" cm="1">
        <f t="array" ref="AE2002">[1]!table_weight[StandingTackle]*(('F+ , F-'!AE$2-[1]!tbl_gk[[#This Row],[StandingTackle]])/('F+ , F-'!AE$2-'F+ , F-'!AE$3))</f>
        <v>3.5866971962916126E-2</v>
      </c>
      <c r="AF2002" s="1" cm="1">
        <f t="array" ref="AF2002">[1]!table_weight[SlidingTackle]*(('F+ , F-'!AF$2-[1]!tbl_gk[[#This Row],[SlidingTackle]])/('F+ , F-'!AF$2-'F+ , F-'!AF$3))</f>
        <v>1.2702885903532796E-2</v>
      </c>
      <c r="AG2002" s="1" cm="1">
        <f t="array" ref="AG2002">[1]!table_weight[GKDiving]*(('F+ , F-'!AG$2-[1]!tbl_gk[[#This Row],[GKDiving]])/('F+ , F-'!AG$2-'F+ , F-'!AG$3))</f>
        <v>5.8076006490213938E-2</v>
      </c>
      <c r="AH2002" s="1" cm="1">
        <f t="array" ref="AH2002">[1]!table_weight[GKHandling]*(('F+ , F-'!AH$2-[1]!tbl_gk[[#This Row],[GKHandling]])/('F+ , F-'!AH$2-'F+ , F-'!AH$3))</f>
        <v>7.3077737066969961E-2</v>
      </c>
      <c r="AI2002" s="1" cm="1">
        <f t="array" ref="AI2002">[1]!table_weight[GKKicking]*(('F+ , F-'!AI$2-[1]!tbl_gk[[#This Row],[GKKicking]])/('F+ , F-'!AI$2-'F+ , F-'!AI$3))</f>
        <v>3.3988439306358358E-2</v>
      </c>
      <c r="AJ2002" s="1" cm="1">
        <f t="array" ref="AJ2002">[1]!table_weight[GKPositioning]*(('F+ , F-'!AJ$2-[1]!tbl_gk[[#This Row],[GKPositioning]])/('F+ , F-'!AJ$2-'F+ , F-'!AJ$3))</f>
        <v>2.5227586529685691E-2</v>
      </c>
      <c r="AK2002" s="1" cm="1">
        <f t="array" ref="AK2002">[1]!table_weight[GKReflexes]*(('F+ , F-'!AK$2-[1]!tbl_gk[[#This Row],[GKReflexes]])/('F+ , F-'!AK$2-'F+ , F-'!AK$3))</f>
        <v>6.1947740256228193E-2</v>
      </c>
    </row>
    <row r="2003" spans="1:37" x14ac:dyDescent="0.55000000000000004">
      <c r="A2003" s="8">
        <f>[1]!tbl_gk[[#This Row],[ID]]</f>
        <v>271211</v>
      </c>
      <c r="B2003" s="2" cm="1">
        <f t="array" ref="B2003">[1]!table_weight[ValueEUR]*(('F+ , F-'!B$2-[1]!tbl_gk[[#This Row],[ValueEUR]])/('F+ , F-'!B$2-'F+ , F-'!B$3))</f>
        <v>1.0525467402406984E-4</v>
      </c>
      <c r="C2003" s="2" cm="1">
        <f t="array" ref="C2003">[1]!table_weight[WageEUR]*(('F+ , F-'!C$2-[1]!tbl_gk[[#This Row],[WageEUR]])/('F+ , F-'!C$2-'F+ , F-'!C$3))</f>
        <v>0</v>
      </c>
      <c r="D2003" s="2" cm="1">
        <f t="array" ref="D2003">[1]!table_weight[Crossing]*(('F+ , F-'!D$2-[1]!tbl_gk[[#This Row],[Crossing]])/('F+ , F-'!D$2-'F+ , F-'!D$3))</f>
        <v>3.81086577105983E-2</v>
      </c>
      <c r="E2003" s="2" cm="1">
        <f t="array" ref="E2003">[1]!table_weight[Finishing]*(('F+ , F-'!E$2-[1]!tbl_gk[[#This Row],[Finishing]])/('F+ , F-'!E$2-'F+ , F-'!E$3))</f>
        <v>2.096326437480962E-2</v>
      </c>
      <c r="F2003" s="2" cm="1">
        <f t="array" ref="F2003">[1]!table_weight[HeadingAccuracy]*(('F+ , F-'!F$2-[1]!tbl_gk[[#This Row],[HeadingAccuracy]])/('F+ , F-'!F$2-'F+ , F-'!F$3))</f>
        <v>1.1274360672166649E-2</v>
      </c>
      <c r="G2003" s="2" cm="1">
        <f t="array" ref="G2003">[1]!table_weight[ShortPassing]*(('F+ , F-'!G$2-[1]!tbl_gk[[#This Row],[ShortPassing]])/('F+ , F-'!G$2-'F+ , F-'!G$3))</f>
        <v>5.7659964066562854E-2</v>
      </c>
      <c r="H2003" s="2" cm="1">
        <f t="array" ref="H2003">[1]!table_weight[Volleys]*(('F+ , F-'!H$2-[1]!tbl_gk[[#This Row],[Volleys]])/('F+ , F-'!H$2-'F+ , F-'!H$3))</f>
        <v>2.4305234057750281E-3</v>
      </c>
      <c r="I2003" s="2" cm="1">
        <f t="array" ref="I2003">[1]!table_weight[Dribbling]*(('F+ , F-'!I$2-[1]!tbl_gk[[#This Row],[Dribbling]])/('F+ , F-'!I$2-'F+ , F-'!I$3))</f>
        <v>2.0535442652874894E-2</v>
      </c>
      <c r="J2003" s="2" cm="1">
        <f t="array" ref="J2003">[1]!table_weight[Curve]*(('F+ , F-'!J$2-[1]!tbl_gk[[#This Row],[Curve]])/('F+ , F-'!J$2-'F+ , F-'!J$3))</f>
        <v>9.6339113680153961E-3</v>
      </c>
      <c r="K2003" s="2" cm="1">
        <f t="array" ref="K2003">[1]!table_weight[FKAccuracy]*(('F+ , F-'!K$2-[1]!tbl_gk[[#This Row],[FKAccuracy]])/('F+ , F-'!K$2-'F+ , F-'!K$3))</f>
        <v>9.2789777912990392E-3</v>
      </c>
      <c r="L2003" s="2" cm="1">
        <f t="array" ref="L2003">[1]!table_weight[LongPassing]*(('F+ , F-'!L$2-[1]!tbl_gk[[#This Row],[LongPassing]])/('F+ , F-'!L$2-'F+ , F-'!L$3))</f>
        <v>2.5446932703562523E-2</v>
      </c>
      <c r="M2003" s="2" cm="1">
        <f t="array" ref="M2003">[1]!table_weight[BallControl]*(('F+ , F-'!M$2-[1]!tbl_gk[[#This Row],[BallControl]])/('F+ , F-'!M$2-'F+ , F-'!M$3))</f>
        <v>1.4776826459211564E-2</v>
      </c>
      <c r="N2003" s="2" cm="1">
        <f t="array" ref="N2003">[1]!table_weight[Acceleration]*(('F+ , F-'!N$2-[1]!tbl_gk[[#This Row],[Acceleration]])/('F+ , F-'!N$2-'F+ , F-'!N$3))</f>
        <v>8.5685141108466402E-3</v>
      </c>
      <c r="O2003" s="2" cm="1">
        <f t="array" ref="O2003">[1]!table_weight[SprintSpeed]*(('F+ , F-'!O$2-[1]!tbl_gk[[#This Row],[SprintSpeed]])/('F+ , F-'!O$2-'F+ , F-'!O$3))</f>
        <v>1.1525403103133543E-2</v>
      </c>
      <c r="P2003" s="2" cm="1">
        <f t="array" ref="P2003">[1]!table_weight[Agility]*(('F+ , F-'!P$2-[1]!tbl_gk[[#This Row],[Agility]])/('F+ , F-'!P$2-'F+ , F-'!P$3))</f>
        <v>5.3825091853689179E-3</v>
      </c>
      <c r="Q2003" s="2" cm="1">
        <f t="array" ref="Q2003">[1]!table_weight[Reactions]*(('F+ , F-'!Q$2-[1]!tbl_gk[[#This Row],[Reactions]])/('F+ , F-'!Q$2-'F+ , F-'!Q$3))</f>
        <v>2.0110038002815341E-3</v>
      </c>
      <c r="R2003" s="2" cm="1">
        <f t="array" ref="R2003">[1]!table_weight[Balance]*(('F+ , F-'!R$2-[1]!tbl_gk[[#This Row],[Balance]])/('F+ , F-'!R$2-'F+ , F-'!R$3))</f>
        <v>2.7939377759013465E-3</v>
      </c>
      <c r="S2003" s="2" cm="1">
        <f t="array" ref="S2003">[1]!table_weight[ShotPower]*(('F+ , F-'!S$2-[1]!tbl_gk[[#This Row],[ShotPower]])/('F+ , F-'!S$2-'F+ , F-'!S$3))</f>
        <v>9.0897623305407575E-3</v>
      </c>
      <c r="T2003" s="2" cm="1">
        <f t="array" ref="T2003">[1]!table_weight[Jumping]*(('F+ , F-'!T$2-[1]!tbl_gk[[#This Row],[Jumping]])/('F+ , F-'!T$2-'F+ , F-'!T$3))</f>
        <v>4.3794223578711763E-3</v>
      </c>
      <c r="U2003" s="2" cm="1">
        <f t="array" ref="U2003">[1]!table_weight[Stamina]*(('F+ , F-'!U$2-[1]!tbl_gk[[#This Row],[Stamina]])/('F+ , F-'!U$2-'F+ , F-'!U$3))</f>
        <v>2.0609046389982E-2</v>
      </c>
      <c r="V2003" s="2" cm="1">
        <f t="array" ref="V2003">[1]!table_weight[Strength]*(('F+ , F-'!V$2-[1]!tbl_gk[[#This Row],[Strength]])/('F+ , F-'!V$2-'F+ , F-'!V$3))</f>
        <v>2.1296014602981403E-2</v>
      </c>
      <c r="W2003" s="2" cm="1">
        <f t="array" ref="W2003">[1]!table_weight[LongShots]*(('F+ , F-'!W$2-[1]!tbl_gk[[#This Row],[LongShots]])/('F+ , F-'!W$2-'F+ , F-'!W$3))</f>
        <v>1.0128592311173986E-2</v>
      </c>
      <c r="X2003" s="2" cm="1">
        <f t="array" ref="X2003">[1]!table_weight[Aggression]*(('F+ , F-'!X$2-[1]!tbl_gk[[#This Row],[Aggression]])/('F+ , F-'!X$2-'F+ , F-'!X$3))</f>
        <v>1.5211439002129575E-2</v>
      </c>
      <c r="Y2003" s="2" cm="1">
        <f t="array" ref="Y2003">[1]!table_weight[Interceptions]*(('F+ , F-'!Y$2-[1]!tbl_gk[[#This Row],[Interceptions]])/('F+ , F-'!Y$2-'F+ , F-'!Y$3))</f>
        <v>2.1469152933086991E-2</v>
      </c>
      <c r="Z2003" s="2" cm="1">
        <f t="array" ref="Z2003">[1]!table_weight[Positioning]*(('F+ , F-'!Z$2-[1]!tbl_gk[[#This Row],[Positioning]])/('F+ , F-'!Z$2-'F+ , F-'!Z$3))</f>
        <v>2.0704458641787279E-3</v>
      </c>
      <c r="AA2003" s="2" cm="1">
        <f t="array" ref="AA2003">[1]!table_weight[Vision]*(('F+ , F-'!AA$2-[1]!tbl_gk[[#This Row],[Vision]])/('F+ , F-'!AA$2-'F+ , F-'!AA$3))</f>
        <v>3.1944021904472104E-2</v>
      </c>
      <c r="AB2003" s="2" cm="1">
        <f t="array" ref="AB2003">[1]!table_weight[Penalties]*(('F+ , F-'!AB$2-[1]!tbl_gk[[#This Row],[Penalties]])/('F+ , F-'!AB$2-'F+ , F-'!AB$3))</f>
        <v>2.2313838830329571E-3</v>
      </c>
      <c r="AC2003" s="2" cm="1">
        <f t="array" ref="AC2003">[1]!table_weight[Composure]*(('F+ , F-'!AC$2-[1]!tbl_gk[[#This Row],[Composure]])/('F+ , F-'!AC$2-'F+ , F-'!AC$3))</f>
        <v>2.5619265687797138E-3</v>
      </c>
      <c r="AD2003" s="2" cm="1">
        <f t="array" ref="AD2003">[1]!table_weight[Marking]*(('F+ , F-'!AD$2-[1]!tbl_gk[[#This Row],[Marking]])/('F+ , F-'!AD$2-'F+ , F-'!AD$3))</f>
        <v>3.6282098953227655E-2</v>
      </c>
      <c r="AE2003" s="2" cm="1">
        <f t="array" ref="AE2003">[1]!table_weight[StandingTackle]*(('F+ , F-'!AE$2-[1]!tbl_gk[[#This Row],[StandingTackle]])/('F+ , F-'!AE$2-'F+ , F-'!AE$3))</f>
        <v>3.362528621523387E-2</v>
      </c>
      <c r="AF2003" s="2" cm="1">
        <f t="array" ref="AF2003">[1]!table_weight[SlidingTackle]*(('F+ , F-'!AF$2-[1]!tbl_gk[[#This Row],[SlidingTackle]])/('F+ , F-'!AF$2-'F+ , F-'!AF$3))</f>
        <v>1.0461200155850536E-2</v>
      </c>
      <c r="AG2003" s="2" cm="1">
        <f t="array" ref="AG2003">[1]!table_weight[GKDiving]*(('F+ , F-'!AG$2-[1]!tbl_gk[[#This Row],[GKDiving]])/('F+ , F-'!AG$2-'F+ , F-'!AG$3))</f>
        <v>4.7827299462529123E-2</v>
      </c>
      <c r="AH2003" s="2" cm="1">
        <f t="array" ref="AH2003">[1]!table_weight[GKHandling]*(('F+ , F-'!AH$2-[1]!tbl_gk[[#This Row],[GKHandling]])/('F+ , F-'!AH$2-'F+ , F-'!AH$3))</f>
        <v>6.416581791246144E-2</v>
      </c>
      <c r="AI2003" s="2" cm="1">
        <f t="array" ref="AI2003">[1]!table_weight[GKKicking]*(('F+ , F-'!AI$2-[1]!tbl_gk[[#This Row],[GKKicking]])/('F+ , F-'!AI$2-'F+ , F-'!AI$3))</f>
        <v>4.2038332826285336E-2</v>
      </c>
      <c r="AJ2003" s="2" cm="1">
        <f t="array" ref="AJ2003">[1]!table_weight[GKPositioning]*(('F+ , F-'!AJ$2-[1]!tbl_gk[[#This Row],[GKPositioning]])/('F+ , F-'!AJ$2-'F+ , F-'!AJ$3))</f>
        <v>2.3966207203201407E-2</v>
      </c>
      <c r="AK2003" s="2" cm="1">
        <f t="array" ref="AK2003">[1]!table_weight[GKReflexes]*(('F+ , F-'!AK$2-[1]!tbl_gk[[#This Row],[GKReflexes]])/('F+ , F-'!AK$2-'F+ , F-'!AK$3))</f>
        <v>5.64817631747963E-2</v>
      </c>
    </row>
    <row r="2004" spans="1:37" x14ac:dyDescent="0.55000000000000004">
      <c r="A2004" s="7">
        <f>[1]!tbl_gk[[#This Row],[ID]]</f>
        <v>271236</v>
      </c>
      <c r="B2004" s="1" cm="1">
        <f t="array" ref="B2004">[1]!table_weight[ValueEUR]*(('F+ , F-'!B$2-[1]!tbl_gk[[#This Row],[ValueEUR]])/('F+ , F-'!B$2-'F+ , F-'!B$3))</f>
        <v>9.7538055693859437E-5</v>
      </c>
      <c r="C2004" s="1" cm="1">
        <f t="array" ref="C2004">[1]!table_weight[WageEUR]*(('F+ , F-'!C$2-[1]!tbl_gk[[#This Row],[WageEUR]])/('F+ , F-'!C$2-'F+ , F-'!C$3))</f>
        <v>0</v>
      </c>
      <c r="D2004" s="1" cm="1">
        <f t="array" ref="D2004">[1]!table_weight[Crossing]*(('F+ , F-'!D$2-[1]!tbl_gk[[#This Row],[Crossing]])/('F+ , F-'!D$2-'F+ , F-'!D$3))</f>
        <v>3.6987814836757178E-2</v>
      </c>
      <c r="E2004" s="1" cm="1">
        <f t="array" ref="E2004">[1]!table_weight[Finishing]*(('F+ , F-'!E$2-[1]!tbl_gk[[#This Row],[Finishing]])/('F+ , F-'!E$2-'F+ , F-'!E$3))</f>
        <v>1.9965013690294877E-2</v>
      </c>
      <c r="F2004" s="1" cm="1">
        <f t="array" ref="F2004">[1]!table_weight[HeadingAccuracy]*(('F+ , F-'!F$2-[1]!tbl_gk[[#This Row],[HeadingAccuracy]])/('F+ , F-'!F$2-'F+ , F-'!F$3))</f>
        <v>1.08567917583827E-2</v>
      </c>
      <c r="G2004" s="1" cm="1">
        <f t="array" ref="G2004">[1]!table_weight[ShortPassing]*(('F+ , F-'!G$2-[1]!tbl_gk[[#This Row],[ShortPassing]])/('F+ , F-'!G$2-'F+ , F-'!G$3))</f>
        <v>5.484728289258417E-2</v>
      </c>
      <c r="H2004" s="1" cm="1">
        <f t="array" ref="H2004">[1]!table_weight[Volleys]*(('F+ , F-'!H$2-[1]!tbl_gk[[#This Row],[Volleys]])/('F+ , F-'!H$2-'F+ , F-'!H$3))</f>
        <v>1.851827356780974E-3</v>
      </c>
      <c r="I2004" s="1" cm="1">
        <f t="array" ref="I2004">[1]!table_weight[Dribbling]*(('F+ , F-'!I$2-[1]!tbl_gk[[#This Row],[Dribbling]])/('F+ , F-'!I$2-'F+ , F-'!I$3))</f>
        <v>2.0535442652874894E-2</v>
      </c>
      <c r="J2004" s="1" cm="1">
        <f t="array" ref="J2004">[1]!table_weight[Curve]*(('F+ , F-'!J$2-[1]!tbl_gk[[#This Row],[Curve]])/('F+ , F-'!J$2-'F+ , F-'!J$3))</f>
        <v>9.8029273569279467E-3</v>
      </c>
      <c r="K2004" s="1" cm="1">
        <f t="array" ref="K2004">[1]!table_weight[FKAccuracy]*(('F+ , F-'!K$2-[1]!tbl_gk[[#This Row],[FKAccuracy]])/('F+ , F-'!K$2-'F+ , F-'!K$3))</f>
        <v>9.1268634012777444E-3</v>
      </c>
      <c r="L2004" s="1" cm="1">
        <f t="array" ref="L2004">[1]!table_weight[LongPassing]*(('F+ , F-'!L$2-[1]!tbl_gk[[#This Row],[LongPassing]])/('F+ , F-'!L$2-'F+ , F-'!L$3))</f>
        <v>2.5988356803638323E-2</v>
      </c>
      <c r="M2004" s="1" cm="1">
        <f t="array" ref="M2004">[1]!table_weight[BallControl]*(('F+ , F-'!M$2-[1]!tbl_gk[[#This Row],[BallControl]])/('F+ , F-'!M$2-'F+ , F-'!M$3))</f>
        <v>1.3907601373375588E-2</v>
      </c>
      <c r="N2004" s="1" cm="1">
        <f t="array" ref="N2004">[1]!table_weight[Acceleration]*(('F+ , F-'!N$2-[1]!tbl_gk[[#This Row],[Acceleration]])/('F+ , F-'!N$2-'F+ , F-'!N$3))</f>
        <v>9.6959501780633037E-3</v>
      </c>
      <c r="O2004" s="1" cm="1">
        <f t="array" ref="O2004">[1]!table_weight[SprintSpeed]*(('F+ , F-'!O$2-[1]!tbl_gk[[#This Row],[SprintSpeed]])/('F+ , F-'!O$2-'F+ , F-'!O$3))</f>
        <v>1.3212047459689671E-2</v>
      </c>
      <c r="P2004" s="1" cm="1">
        <f t="array" ref="P2004">[1]!table_weight[Agility]*(('F+ , F-'!P$2-[1]!tbl_gk[[#This Row],[Agility]])/('F+ , F-'!P$2-'F+ , F-'!P$3))</f>
        <v>5.9675645316046699E-3</v>
      </c>
      <c r="Q2004" s="1" cm="1">
        <f t="array" ref="Q2004">[1]!table_weight[Reactions]*(('F+ , F-'!Q$2-[1]!tbl_gk[[#This Row],[Reactions]])/('F+ , F-'!Q$2-'F+ , F-'!Q$3))</f>
        <v>2.2688248003176282E-3</v>
      </c>
      <c r="R2004" s="1" cm="1">
        <f t="array" ref="R2004">[1]!table_weight[Balance]*(('F+ , F-'!R$2-[1]!tbl_gk[[#This Row],[Balance]])/('F+ , F-'!R$2-'F+ , F-'!R$3))</f>
        <v>9.9340009809825627E-4</v>
      </c>
      <c r="S2004" s="1" cm="1">
        <f t="array" ref="S2004">[1]!table_weight[ShotPower]*(('F+ , F-'!S$2-[1]!tbl_gk[[#This Row],[ShotPower]])/('F+ , F-'!S$2-'F+ , F-'!S$3))</f>
        <v>6.7523948741159906E-3</v>
      </c>
      <c r="T2004" s="1" cm="1">
        <f t="array" ref="T2004">[1]!table_weight[Jumping]*(('F+ , F-'!T$2-[1]!tbl_gk[[#This Row],[Jumping]])/('F+ , F-'!T$2-'F+ , F-'!T$3))</f>
        <v>2.4043887454979003E-3</v>
      </c>
      <c r="U2004" s="1" cm="1">
        <f t="array" ref="U2004">[1]!table_weight[Stamina]*(('F+ , F-'!U$2-[1]!tbl_gk[[#This Row],[Stamina]])/('F+ , F-'!U$2-'F+ , F-'!U$3))</f>
        <v>2.1467756656231247E-2</v>
      </c>
      <c r="V2004" s="1" cm="1">
        <f t="array" ref="V2004">[1]!table_weight[Strength]*(('F+ , F-'!V$2-[1]!tbl_gk[[#This Row],[Strength]])/('F+ , F-'!V$2-'F+ , F-'!V$3))</f>
        <v>3.1944021904472097E-2</v>
      </c>
      <c r="W2004" s="1" cm="1">
        <f t="array" ref="W2004">[1]!table_weight[LongShots]*(('F+ , F-'!W$2-[1]!tbl_gk[[#This Row],[LongShots]])/('F+ , F-'!W$2-'F+ , F-'!W$3))</f>
        <v>1.0128592311173986E-2</v>
      </c>
      <c r="X2004" s="1" cm="1">
        <f t="array" ref="X2004">[1]!table_weight[Aggression]*(('F+ , F-'!X$2-[1]!tbl_gk[[#This Row],[Aggression]])/('F+ , F-'!X$2-'F+ , F-'!X$3))</f>
        <v>1.3994523881959207E-2</v>
      </c>
      <c r="Y2004" s="1" cm="1">
        <f t="array" ref="Y2004">[1]!table_weight[Interceptions]*(('F+ , F-'!Y$2-[1]!tbl_gk[[#This Row],[Interceptions]])/('F+ , F-'!Y$2-'F+ , F-'!Y$3))</f>
        <v>2.4239366214775633E-2</v>
      </c>
      <c r="Z2004" s="1" cm="1">
        <f t="array" ref="Z2004">[1]!table_weight[Positioning]*(('F+ , F-'!Z$2-[1]!tbl_gk[[#This Row],[Positioning]])/('F+ , F-'!Z$2-'F+ , F-'!Z$3))</f>
        <v>1.9225568738802474E-3</v>
      </c>
      <c r="AA2004" s="1" cm="1">
        <f t="array" ref="AA2004">[1]!table_weight[Vision]*(('F+ , F-'!AA$2-[1]!tbl_gk[[#This Row],[Vision]])/('F+ , F-'!AA$2-'F+ , F-'!AA$3))</f>
        <v>2.2715748909846831E-2</v>
      </c>
      <c r="AB2004" s="1" cm="1">
        <f t="array" ref="AB2004">[1]!table_weight[Penalties]*(('F+ , F-'!AB$2-[1]!tbl_gk[[#This Row],[Penalties]])/('F+ , F-'!AB$2-'F+ , F-'!AB$3))</f>
        <v>2.2313838830329571E-3</v>
      </c>
      <c r="AC2004" s="1" cm="1">
        <f t="array" ref="AC2004">[1]!table_weight[Composure]*(('F+ , F-'!AC$2-[1]!tbl_gk[[#This Row],[Composure]])/('F+ , F-'!AC$2-'F+ , F-'!AC$3))</f>
        <v>2.2416857476822497E-3</v>
      </c>
      <c r="AD2004" s="1" cm="1">
        <f t="array" ref="AD2004">[1]!table_weight[Marking]*(('F+ , F-'!AD$2-[1]!tbl_gk[[#This Row],[Marking]])/('F+ , F-'!AD$2-'F+ , F-'!AD$3))</f>
        <v>3.6282098953227655E-2</v>
      </c>
      <c r="AE2004" s="1" cm="1">
        <f t="array" ref="AE2004">[1]!table_weight[StandingTackle]*(('F+ , F-'!AE$2-[1]!tbl_gk[[#This Row],[StandingTackle]])/('F+ , F-'!AE$2-'F+ , F-'!AE$3))</f>
        <v>2.6900228972187096E-2</v>
      </c>
      <c r="AF2004" s="1" cm="1">
        <f t="array" ref="AF2004">[1]!table_weight[SlidingTackle]*(('F+ , F-'!AF$2-[1]!tbl_gk[[#This Row],[SlidingTackle]])/('F+ , F-'!AF$2-'F+ , F-'!AF$3))</f>
        <v>1.0461200155850536E-2</v>
      </c>
      <c r="AG2004" s="1" cm="1">
        <f t="array" ref="AG2004">[1]!table_weight[GKDiving]*(('F+ , F-'!AG$2-[1]!tbl_gk[[#This Row],[GKDiving]])/('F+ , F-'!AG$2-'F+ , F-'!AG$3))</f>
        <v>6.1492242166108872E-2</v>
      </c>
      <c r="AH2004" s="1" cm="1">
        <f t="array" ref="AH2004">[1]!table_weight[GKHandling]*(('F+ , F-'!AH$2-[1]!tbl_gk[[#This Row],[GKHandling]])/('F+ , F-'!AH$2-'F+ , F-'!AH$3))</f>
        <v>6.773058557426484E-2</v>
      </c>
      <c r="AI2004" s="1" cm="1">
        <f t="array" ref="AI2004">[1]!table_weight[GKKicking]*(('F+ , F-'!AI$2-[1]!tbl_gk[[#This Row],[GKKicking]])/('F+ , F-'!AI$2-'F+ , F-'!AI$3))</f>
        <v>3.0410708853057477E-2</v>
      </c>
      <c r="AJ2004" s="1" cm="1">
        <f t="array" ref="AJ2004">[1]!table_weight[GKPositioning]*(('F+ , F-'!AJ$2-[1]!tbl_gk[[#This Row],[GKPositioning]])/('F+ , F-'!AJ$2-'F+ , F-'!AJ$3))</f>
        <v>2.2074138213474981E-2</v>
      </c>
      <c r="AK2004" s="1" cm="1">
        <f t="array" ref="AK2004">[1]!table_weight[GKReflexes]*(('F+ , F-'!AK$2-[1]!tbl_gk[[#This Row],[GKReflexes]])/('F+ , F-'!AK$2-'F+ , F-'!AK$3))</f>
        <v>5.4659770814318998E-2</v>
      </c>
    </row>
    <row r="2005" spans="1:37" x14ac:dyDescent="0.55000000000000004">
      <c r="A2005" s="8">
        <f>[1]!tbl_gk[[#This Row],[ID]]</f>
        <v>271239</v>
      </c>
      <c r="B2005" s="2" cm="1">
        <f t="array" ref="B2005">[1]!table_weight[ValueEUR]*(('F+ , F-'!B$2-[1]!tbl_gk[[#This Row],[ValueEUR]])/('F+ , F-'!B$2-'F+ , F-'!B$3))</f>
        <v>1.8828548725713373E-5</v>
      </c>
      <c r="C2005" s="2" cm="1">
        <f t="array" ref="C2005">[1]!table_weight[WageEUR]*(('F+ , F-'!C$2-[1]!tbl_gk[[#This Row],[WageEUR]])/('F+ , F-'!C$2-'F+ , F-'!C$3))</f>
        <v>0</v>
      </c>
      <c r="D2005" s="2" cm="1">
        <f t="array" ref="D2005">[1]!table_weight[Crossing]*(('F+ , F-'!D$2-[1]!tbl_gk[[#This Row],[Crossing]])/('F+ , F-'!D$2-'F+ , F-'!D$3))</f>
        <v>3.6987814836757178E-2</v>
      </c>
      <c r="E2005" s="2" cm="1">
        <f t="array" ref="E2005">[1]!table_weight[Finishing]*(('F+ , F-'!E$2-[1]!tbl_gk[[#This Row],[Finishing]])/('F+ , F-'!E$2-'F+ , F-'!E$3))</f>
        <v>1.8966763005780131E-2</v>
      </c>
      <c r="F2005" s="2" cm="1">
        <f t="array" ref="F2005">[1]!table_weight[HeadingAccuracy]*(('F+ , F-'!F$2-[1]!tbl_gk[[#This Row],[HeadingAccuracy]])/('F+ , F-'!F$2-'F+ , F-'!F$3))</f>
        <v>1.1691929585950599E-2</v>
      </c>
      <c r="G2005" s="2" cm="1">
        <f t="array" ref="G2005">[1]!table_weight[ShortPassing]*(('F+ , F-'!G$2-[1]!tbl_gk[[#This Row],[ShortPassing]])/('F+ , F-'!G$2-'F+ , F-'!G$3))</f>
        <v>4.781557995763748E-2</v>
      </c>
      <c r="H2005" s="2" cm="1">
        <f t="array" ref="H2005">[1]!table_weight[Volleys]*(('F+ , F-'!H$2-[1]!tbl_gk[[#This Row],[Volleys]])/('F+ , F-'!H$2-'F+ , F-'!H$3))</f>
        <v>1.9675665665797848E-3</v>
      </c>
      <c r="I2005" s="2" cm="1">
        <f t="array" ref="I2005">[1]!table_weight[Dribbling]*(('F+ , F-'!I$2-[1]!tbl_gk[[#This Row],[Dribbling]])/('F+ , F-'!I$2-'F+ , F-'!I$3))</f>
        <v>2.0535442652874894E-2</v>
      </c>
      <c r="J2005" s="2" cm="1">
        <f t="array" ref="J2005">[1]!table_weight[Curve]*(('F+ , F-'!J$2-[1]!tbl_gk[[#This Row],[Curve]])/('F+ , F-'!J$2-'F+ , F-'!J$3))</f>
        <v>9.4648953791028455E-3</v>
      </c>
      <c r="K2005" s="2" cm="1">
        <f t="array" ref="K2005">[1]!table_weight[FKAccuracy]*(('F+ , F-'!K$2-[1]!tbl_gk[[#This Row],[FKAccuracy]])/('F+ , F-'!K$2-'F+ , F-'!K$3))</f>
        <v>9.2789777912990392E-3</v>
      </c>
      <c r="L2005" s="2" cm="1">
        <f t="array" ref="L2005">[1]!table_weight[LongPassing]*(('F+ , F-'!L$2-[1]!tbl_gk[[#This Row],[LongPassing]])/('F+ , F-'!L$2-'F+ , F-'!L$3))</f>
        <v>2.4364084503410925E-2</v>
      </c>
      <c r="M2005" s="2" cm="1">
        <f t="array" ref="M2005">[1]!table_weight[BallControl]*(('F+ , F-'!M$2-[1]!tbl_gk[[#This Row],[BallControl]])/('F+ , F-'!M$2-'F+ , F-'!M$3))</f>
        <v>1.4342213916293577E-2</v>
      </c>
      <c r="N2005" s="2" cm="1">
        <f t="array" ref="N2005">[1]!table_weight[Acceleration]*(('F+ , F-'!N$2-[1]!tbl_gk[[#This Row],[Acceleration]])/('F+ , F-'!N$2-'F+ , F-'!N$3))</f>
        <v>8.7940013242899726E-3</v>
      </c>
      <c r="O2005" s="2" cm="1">
        <f t="array" ref="O2005">[1]!table_weight[SprintSpeed]*(('F+ , F-'!O$2-[1]!tbl_gk[[#This Row],[SprintSpeed]])/('F+ , F-'!O$2-'F+ , F-'!O$3))</f>
        <v>9.838758746577414E-3</v>
      </c>
      <c r="P2005" s="2" cm="1">
        <f t="array" ref="P2005">[1]!table_weight[Agility]*(('F+ , F-'!P$2-[1]!tbl_gk[[#This Row],[Agility]])/('F+ , F-'!P$2-'F+ , F-'!P$3))</f>
        <v>5.0314759776274665E-3</v>
      </c>
      <c r="Q2005" s="2" cm="1">
        <f t="array" ref="Q2005">[1]!table_weight[Reactions]*(('F+ , F-'!Q$2-[1]!tbl_gk[[#This Row],[Reactions]])/('F+ , F-'!Q$2-'F+ , F-'!Q$3))</f>
        <v>2.3719532003320656E-3</v>
      </c>
      <c r="R2005" s="2" cm="1">
        <f t="array" ref="R2005">[1]!table_weight[Balance]*(('F+ , F-'!R$2-[1]!tbl_gk[[#This Row],[Balance]])/('F+ , F-'!R$2-'F+ , F-'!R$3))</f>
        <v>1.6142751594096668E-3</v>
      </c>
      <c r="S2005" s="2" cm="1">
        <f t="array" ref="S2005">[1]!table_weight[ShotPower]*(('F+ , F-'!S$2-[1]!tbl_gk[[#This Row],[ShotPower]])/('F+ , F-'!S$2-'F+ , F-'!S$3))</f>
        <v>7.7912248547492196E-3</v>
      </c>
      <c r="T2005" s="2" cm="1">
        <f t="array" ref="T2005">[1]!table_weight[Jumping]*(('F+ , F-'!T$2-[1]!tbl_gk[[#This Row],[Jumping]])/('F+ , F-'!T$2-'F+ , F-'!T$3))</f>
        <v>2.4043887454979003E-3</v>
      </c>
      <c r="U2005" s="2" cm="1">
        <f t="array" ref="U2005">[1]!table_weight[Stamina]*(('F+ , F-'!U$2-[1]!tbl_gk[[#This Row],[Stamina]])/('F+ , F-'!U$2-'F+ , F-'!U$3))</f>
        <v>1.4598074526237249E-2</v>
      </c>
      <c r="V2005" s="2" cm="1">
        <f t="array" ref="V2005">[1]!table_weight[Strength]*(('F+ , F-'!V$2-[1]!tbl_gk[[#This Row],[Strength]])/('F+ , F-'!V$2-'F+ , F-'!V$3))</f>
        <v>3.4606023729844775E-2</v>
      </c>
      <c r="W2005" s="2" cm="1">
        <f t="array" ref="W2005">[1]!table_weight[LongShots]*(('F+ , F-'!W$2-[1]!tbl_gk[[#This Row],[LongShots]])/('F+ , F-'!W$2-'F+ , F-'!W$3))</f>
        <v>1.0128592311173986E-2</v>
      </c>
      <c r="X2005" s="2" cm="1">
        <f t="array" ref="X2005">[1]!table_weight[Aggression]*(('F+ , F-'!X$2-[1]!tbl_gk[[#This Row],[Aggression]])/('F+ , F-'!X$2-'F+ , F-'!X$3))</f>
        <v>1.3994523881959207E-2</v>
      </c>
      <c r="Y2005" s="2" cm="1">
        <f t="array" ref="Y2005">[1]!table_weight[Interceptions]*(('F+ , F-'!Y$2-[1]!tbl_gk[[#This Row],[Interceptions]])/('F+ , F-'!Y$2-'F+ , F-'!Y$3))</f>
        <v>2.2161706253509151E-2</v>
      </c>
      <c r="Z2005" s="2" cm="1">
        <f t="array" ref="Z2005">[1]!table_weight[Positioning]*(('F+ , F-'!Z$2-[1]!tbl_gk[[#This Row],[Positioning]])/('F+ , F-'!Z$2-'F+ , F-'!Z$3))</f>
        <v>1.7746678835817667E-3</v>
      </c>
      <c r="AA2005" s="2" cm="1">
        <f t="array" ref="AA2005">[1]!table_weight[Vision]*(('F+ , F-'!AA$2-[1]!tbl_gk[[#This Row],[Vision]])/('F+ , F-'!AA$2-'F+ , F-'!AA$3))</f>
        <v>3.0524287597606677E-2</v>
      </c>
      <c r="AB2005" s="2" cm="1">
        <f t="array" ref="AB2005">[1]!table_weight[Penalties]*(('F+ , F-'!AB$2-[1]!tbl_gk[[#This Row],[Penalties]])/('F+ , F-'!AB$2-'F+ , F-'!AB$3))</f>
        <v>2.4662663970364263E-3</v>
      </c>
      <c r="AC2005" s="2" cm="1">
        <f t="array" ref="AC2005">[1]!table_weight[Composure]*(('F+ , F-'!AC$2-[1]!tbl_gk[[#This Row],[Composure]])/('F+ , F-'!AC$2-'F+ , F-'!AC$3))</f>
        <v>2.4551796284138926E-3</v>
      </c>
      <c r="AD2005" s="2" cm="1">
        <f t="array" ref="AD2005">[1]!table_weight[Marking]*(('F+ , F-'!AD$2-[1]!tbl_gk[[#This Row],[Marking]])/('F+ , F-'!AD$2-'F+ , F-'!AD$3))</f>
        <v>3.6282098953227655E-2</v>
      </c>
      <c r="AE2005" s="2" cm="1">
        <f t="array" ref="AE2005">[1]!table_weight[StandingTackle]*(('F+ , F-'!AE$2-[1]!tbl_gk[[#This Row],[StandingTackle]])/('F+ , F-'!AE$2-'F+ , F-'!AE$3))</f>
        <v>2.465854322450484E-2</v>
      </c>
      <c r="AF2005" s="2" cm="1">
        <f t="array" ref="AF2005">[1]!table_weight[SlidingTackle]*(('F+ , F-'!AF$2-[1]!tbl_gk[[#This Row],[SlidingTackle]])/('F+ , F-'!AF$2-'F+ , F-'!AF$3))</f>
        <v>9.7139715732897855E-3</v>
      </c>
      <c r="AG2005" s="2" cm="1">
        <f t="array" ref="AG2005">[1]!table_weight[GKDiving]*(('F+ , F-'!AG$2-[1]!tbl_gk[[#This Row],[GKDiving]])/('F+ , F-'!AG$2-'F+ , F-'!AG$3))</f>
        <v>6.1492242166108872E-2</v>
      </c>
      <c r="AH2005" s="2" cm="1">
        <f t="array" ref="AH2005">[1]!table_weight[GKHandling]*(('F+ , F-'!AH$2-[1]!tbl_gk[[#This Row],[GKHandling]])/('F+ , F-'!AH$2-'F+ , F-'!AH$3))</f>
        <v>6.2383434081559733E-2</v>
      </c>
      <c r="AI2005" s="2" cm="1">
        <f t="array" ref="AI2005">[1]!table_weight[GKKicking]*(('F+ , F-'!AI$2-[1]!tbl_gk[[#This Row],[GKKicking]])/('F+ , F-'!AI$2-'F+ , F-'!AI$3))</f>
        <v>3.57773045330088E-2</v>
      </c>
      <c r="AJ2005" s="2" cm="1">
        <f t="array" ref="AJ2005">[1]!table_weight[GKPositioning]*(('F+ , F-'!AJ$2-[1]!tbl_gk[[#This Row],[GKPositioning]])/('F+ , F-'!AJ$2-'F+ , F-'!AJ$3))</f>
        <v>2.3335517539959265E-2</v>
      </c>
      <c r="AK2005" s="2" cm="1">
        <f t="array" ref="AK2005">[1]!table_weight[GKReflexes]*(('F+ , F-'!AK$2-[1]!tbl_gk[[#This Row],[GKReflexes]])/('F+ , F-'!AK$2-'F+ , F-'!AK$3))</f>
        <v>6.9235709698137402E-2</v>
      </c>
    </row>
    <row r="2006" spans="1:37" x14ac:dyDescent="0.55000000000000004">
      <c r="A2006" s="7">
        <f>[1]!tbl_gk[[#This Row],[ID]]</f>
        <v>271245</v>
      </c>
      <c r="B2006" s="1" cm="1">
        <f t="array" ref="B2006">[1]!table_weight[ValueEUR]*(('F+ , F-'!B$2-[1]!tbl_gk[[#This Row],[ValueEUR]])/('F+ , F-'!B$2-'F+ , F-'!B$3))</f>
        <v>5.2781669378639128E-5</v>
      </c>
      <c r="C2006" s="1" cm="1">
        <f t="array" ref="C2006">[1]!table_weight[WageEUR]*(('F+ , F-'!C$2-[1]!tbl_gk[[#This Row],[WageEUR]])/('F+ , F-'!C$2-'F+ , F-'!C$3))</f>
        <v>1.5648374123767265E-5</v>
      </c>
      <c r="D2006" s="1" cm="1">
        <f t="array" ref="D2006">[1]!table_weight[Crossing]*(('F+ , F-'!D$2-[1]!tbl_gk[[#This Row],[Crossing]])/('F+ , F-'!D$2-'F+ , F-'!D$3))</f>
        <v>3.3625286215233793E-2</v>
      </c>
      <c r="E2006" s="1" cm="1">
        <f t="array" ref="E2006">[1]!table_weight[Finishing]*(('F+ , F-'!E$2-[1]!tbl_gk[[#This Row],[Finishing]])/('F+ , F-'!E$2-'F+ , F-'!E$3))</f>
        <v>1.8966763005780131E-2</v>
      </c>
      <c r="F2006" s="1" cm="1">
        <f t="array" ref="F2006">[1]!table_weight[HeadingAccuracy]*(('F+ , F-'!F$2-[1]!tbl_gk[[#This Row],[HeadingAccuracy]])/('F+ , F-'!F$2-'F+ , F-'!F$3))</f>
        <v>1.08567917583827E-2</v>
      </c>
      <c r="G2006" s="1" cm="1">
        <f t="array" ref="G2006">[1]!table_weight[ShortPassing]*(('F+ , F-'!G$2-[1]!tbl_gk[[#This Row],[ShortPassing]])/('F+ , F-'!G$2-'F+ , F-'!G$3))</f>
        <v>6.3285326414520199E-2</v>
      </c>
      <c r="H2006" s="1" cm="1">
        <f t="array" ref="H2006">[1]!table_weight[Volleys]*(('F+ , F-'!H$2-[1]!tbl_gk[[#This Row],[Volleys]])/('F+ , F-'!H$2-'F+ , F-'!H$3))</f>
        <v>2.3147841959762173E-3</v>
      </c>
      <c r="I2006" s="1" cm="1">
        <f t="array" ref="I2006">[1]!table_weight[Dribbling]*(('F+ , F-'!I$2-[1]!tbl_gk[[#This Row],[Dribbling]])/('F+ , F-'!I$2-'F+ , F-'!I$3))</f>
        <v>2.5424833760702249E-2</v>
      </c>
      <c r="J2006" s="1" cm="1">
        <f t="array" ref="J2006">[1]!table_weight[Curve]*(('F+ , F-'!J$2-[1]!tbl_gk[[#This Row],[Curve]])/('F+ , F-'!J$2-'F+ , F-'!J$3))</f>
        <v>9.6339113680153961E-3</v>
      </c>
      <c r="K2006" s="1" cm="1">
        <f t="array" ref="K2006">[1]!table_weight[FKAccuracy]*(('F+ , F-'!K$2-[1]!tbl_gk[[#This Row],[FKAccuracy]])/('F+ , F-'!K$2-'F+ , F-'!K$3))</f>
        <v>9.1268634012777444E-3</v>
      </c>
      <c r="L2006" s="1" cm="1">
        <f t="array" ref="L2006">[1]!table_weight[LongPassing]*(('F+ , F-'!L$2-[1]!tbl_gk[[#This Row],[LongPassing]])/('F+ , F-'!L$2-'F+ , F-'!L$3))</f>
        <v>2.2739812203183531E-2</v>
      </c>
      <c r="M2006" s="1" cm="1">
        <f t="array" ref="M2006">[1]!table_weight[BallControl]*(('F+ , F-'!M$2-[1]!tbl_gk[[#This Row],[BallControl]])/('F+ , F-'!M$2-'F+ , F-'!M$3))</f>
        <v>1.6080664087965525E-2</v>
      </c>
      <c r="N2006" s="1" cm="1">
        <f t="array" ref="N2006">[1]!table_weight[Acceleration]*(('F+ , F-'!N$2-[1]!tbl_gk[[#This Row],[Acceleration]])/('F+ , F-'!N$2-'F+ , F-'!N$3))</f>
        <v>8.1175396839599755E-3</v>
      </c>
      <c r="O2006" s="1" cm="1">
        <f t="array" ref="O2006">[1]!table_weight[SprintSpeed]*(('F+ , F-'!O$2-[1]!tbl_gk[[#This Row],[SprintSpeed]])/('F+ , F-'!O$2-'F+ , F-'!O$3))</f>
        <v>1.4055369637967736E-2</v>
      </c>
      <c r="P2006" s="1" cm="1">
        <f t="array" ref="P2006">[1]!table_weight[Agility]*(('F+ , F-'!P$2-[1]!tbl_gk[[#This Row],[Agility]])/('F+ , F-'!P$2-'F+ , F-'!P$3))</f>
        <v>4.2123984928974139E-3</v>
      </c>
      <c r="Q2006" s="1" cm="1">
        <f t="array" ref="Q2006">[1]!table_weight[Reactions]*(('F+ , F-'!Q$2-[1]!tbl_gk[[#This Row],[Reactions]])/('F+ , F-'!Q$2-'F+ , F-'!Q$3))</f>
        <v>2.8875952004042541E-3</v>
      </c>
      <c r="R2006" s="1" cm="1">
        <f t="array" ref="R2006">[1]!table_weight[Balance]*(('F+ , F-'!R$2-[1]!tbl_gk[[#This Row],[Balance]])/('F+ , F-'!R$2-'F+ , F-'!R$3))</f>
        <v>2.7939377759013465E-3</v>
      </c>
      <c r="S2006" s="1" cm="1">
        <f t="array" ref="S2006">[1]!table_weight[ShotPower]*(('F+ , F-'!S$2-[1]!tbl_gk[[#This Row],[ShotPower]])/('F+ , F-'!S$2-'F+ , F-'!S$3))</f>
        <v>7.0121023692742987E-3</v>
      </c>
      <c r="T2006" s="1" cm="1">
        <f t="array" ref="T2006">[1]!table_weight[Jumping]*(('F+ , F-'!T$2-[1]!tbl_gk[[#This Row],[Jumping]])/('F+ , F-'!T$2-'F+ , F-'!T$3))</f>
        <v>4.551164411121026E-3</v>
      </c>
      <c r="U2006" s="1" cm="1">
        <f t="array" ref="U2006">[1]!table_weight[Stamina]*(('F+ , F-'!U$2-[1]!tbl_gk[[#This Row],[Stamina]])/('F+ , F-'!U$2-'F+ , F-'!U$3))</f>
        <v>1.6315495058735752E-2</v>
      </c>
      <c r="V2006" s="1" cm="1">
        <f t="array" ref="V2006">[1]!table_weight[Strength]*(('F+ , F-'!V$2-[1]!tbl_gk[[#This Row],[Strength]])/('F+ , F-'!V$2-'F+ , F-'!V$3))</f>
        <v>1.3310009126863375E-2</v>
      </c>
      <c r="W2006" s="1" cm="1">
        <f t="array" ref="W2006">[1]!table_weight[LongShots]*(('F+ , F-'!W$2-[1]!tbl_gk[[#This Row],[LongShots]])/('F+ , F-'!W$2-'F+ , F-'!W$3))</f>
        <v>1.0388299806332293E-2</v>
      </c>
      <c r="X2006" s="1" cm="1">
        <f t="array" ref="X2006">[1]!table_weight[Aggression]*(('F+ , F-'!X$2-[1]!tbl_gk[[#This Row],[Aggression]])/('F+ , F-'!X$2-'F+ , F-'!X$3))</f>
        <v>1.642835412229994E-2</v>
      </c>
      <c r="Y2006" s="1" cm="1">
        <f t="array" ref="Y2006">[1]!table_weight[Interceptions]*(('F+ , F-'!Y$2-[1]!tbl_gk[[#This Row],[Interceptions]])/('F+ , F-'!Y$2-'F+ , F-'!Y$3))</f>
        <v>2.3546812894353474E-2</v>
      </c>
      <c r="Z2006" s="1" cm="1">
        <f t="array" ref="Z2006">[1]!table_weight[Positioning]*(('F+ , F-'!Z$2-[1]!tbl_gk[[#This Row],[Positioning]])/('F+ , F-'!Z$2-'F+ , F-'!Z$3))</f>
        <v>2.2183348544772088E-3</v>
      </c>
      <c r="AA2006" s="1" cm="1">
        <f t="array" ref="AA2006">[1]!table_weight[Vision]*(('F+ , F-'!AA$2-[1]!tbl_gk[[#This Row],[Vision]])/('F+ , F-'!AA$2-'F+ , F-'!AA$3))</f>
        <v>3.1234154751039387E-2</v>
      </c>
      <c r="AB2006" s="1" cm="1">
        <f t="array" ref="AB2006">[1]!table_weight[Penalties]*(('F+ , F-'!AB$2-[1]!tbl_gk[[#This Row],[Penalties]])/('F+ , F-'!AB$2-'F+ , F-'!AB$3))</f>
        <v>2.4662663970364263E-3</v>
      </c>
      <c r="AC2006" s="1" cm="1">
        <f t="array" ref="AC2006">[1]!table_weight[Composure]*(('F+ , F-'!AC$2-[1]!tbl_gk[[#This Row],[Composure]])/('F+ , F-'!AC$2-'F+ , F-'!AC$3))</f>
        <v>2.401806158230982E-3</v>
      </c>
      <c r="AD2006" s="1" cm="1">
        <f t="array" ref="AD2006">[1]!table_weight[Marking]*(('F+ , F-'!AD$2-[1]!tbl_gk[[#This Row],[Marking]])/('F+ , F-'!AD$2-'F+ , F-'!AD$3))</f>
        <v>3.9437064079595283E-2</v>
      </c>
      <c r="AE2006" s="1" cm="1">
        <f t="array" ref="AE2006">[1]!table_weight[StandingTackle]*(('F+ , F-'!AE$2-[1]!tbl_gk[[#This Row],[StandingTackle]])/('F+ , F-'!AE$2-'F+ , F-'!AE$3))</f>
        <v>3.362528621523387E-2</v>
      </c>
      <c r="AF2006" s="1" cm="1">
        <f t="array" ref="AF2006">[1]!table_weight[SlidingTackle]*(('F+ , F-'!AF$2-[1]!tbl_gk[[#This Row],[SlidingTackle]])/('F+ , F-'!AF$2-'F+ , F-'!AF$3))</f>
        <v>8.2195144081682794E-3</v>
      </c>
      <c r="AG2006" s="1" cm="1">
        <f t="array" ref="AG2006">[1]!table_weight[GKDiving]*(('F+ , F-'!AG$2-[1]!tbl_gk[[#This Row],[GKDiving]])/('F+ , F-'!AG$2-'F+ , F-'!AG$3))</f>
        <v>6.1492242166108872E-2</v>
      </c>
      <c r="AH2006" s="1" cm="1">
        <f t="array" ref="AH2006">[1]!table_weight[GKHandling]*(('F+ , F-'!AH$2-[1]!tbl_gk[[#This Row],[GKHandling]])/('F+ , F-'!AH$2-'F+ , F-'!AH$3))</f>
        <v>6.0601050250658012E-2</v>
      </c>
      <c r="AI2006" s="1" cm="1">
        <f t="array" ref="AI2006">[1]!table_weight[GKKicking]*(('F+ , F-'!AI$2-[1]!tbl_gk[[#This Row],[GKKicking]])/('F+ , F-'!AI$2-'F+ , F-'!AI$3))</f>
        <v>3.2199574079707916E-2</v>
      </c>
      <c r="AJ2006" s="1" cm="1">
        <f t="array" ref="AJ2006">[1]!table_weight[GKPositioning]*(('F+ , F-'!AJ$2-[1]!tbl_gk[[#This Row],[GKPositioning]])/('F+ , F-'!AJ$2-'F+ , F-'!AJ$3))</f>
        <v>2.3966207203201407E-2</v>
      </c>
      <c r="AK2006" s="1" cm="1">
        <f t="array" ref="AK2006">[1]!table_weight[GKReflexes]*(('F+ , F-'!AK$2-[1]!tbl_gk[[#This Row],[GKReflexes]])/('F+ , F-'!AK$2-'F+ , F-'!AK$3))</f>
        <v>6.1947740256228193E-2</v>
      </c>
    </row>
    <row r="2007" spans="1:37" x14ac:dyDescent="0.55000000000000004">
      <c r="A2007" s="8">
        <f>[1]!tbl_gk[[#This Row],[ID]]</f>
        <v>271313</v>
      </c>
      <c r="B2007" s="2" cm="1">
        <f t="array" ref="B2007">[1]!table_weight[ValueEUR]*(('F+ , F-'!B$2-[1]!tbl_gk[[#This Row],[ValueEUR]])/('F+ , F-'!B$2-'F+ , F-'!B$3))</f>
        <v>8.210481903343863E-5</v>
      </c>
      <c r="C2007" s="2" cm="1">
        <f t="array" ref="C2007">[1]!table_weight[WageEUR]*(('F+ , F-'!C$2-[1]!tbl_gk[[#This Row],[WageEUR]])/('F+ , F-'!C$2-'F+ , F-'!C$3))</f>
        <v>4.6945122371301791E-5</v>
      </c>
      <c r="D2007" s="2" cm="1">
        <f t="array" ref="D2007">[1]!table_weight[Crossing]*(('F+ , F-'!D$2-[1]!tbl_gk[[#This Row],[Crossing]])/('F+ , F-'!D$2-'F+ , F-'!D$3))</f>
        <v>3.6987814836757178E-2</v>
      </c>
      <c r="E2007" s="2" cm="1">
        <f t="array" ref="E2007">[1]!table_weight[Finishing]*(('F+ , F-'!E$2-[1]!tbl_gk[[#This Row],[Finishing]])/('F+ , F-'!E$2-'F+ , F-'!E$3))</f>
        <v>1.9965013690294877E-2</v>
      </c>
      <c r="F2007" s="2" cm="1">
        <f t="array" ref="F2007">[1]!table_weight[HeadingAccuracy]*(('F+ , F-'!F$2-[1]!tbl_gk[[#This Row],[HeadingAccuracy]])/('F+ , F-'!F$2-'F+ , F-'!F$3))</f>
        <v>1.1691929585950599E-2</v>
      </c>
      <c r="G2007" s="2" cm="1">
        <f t="array" ref="G2007">[1]!table_weight[ShortPassing]*(('F+ , F-'!G$2-[1]!tbl_gk[[#This Row],[ShortPassing]])/('F+ , F-'!G$2-'F+ , F-'!G$3))</f>
        <v>6.6098007588498875E-2</v>
      </c>
      <c r="H2007" s="2" cm="1">
        <f t="array" ref="H2007">[1]!table_weight[Volleys]*(('F+ , F-'!H$2-[1]!tbl_gk[[#This Row],[Volleys]])/('F+ , F-'!H$2-'F+ , F-'!H$3))</f>
        <v>2.1990449861774069E-3</v>
      </c>
      <c r="I2007" s="2" cm="1">
        <f t="array" ref="I2007">[1]!table_weight[Dribbling]*(('F+ , F-'!I$2-[1]!tbl_gk[[#This Row],[Dribbling]])/('F+ , F-'!I$2-'F+ , F-'!I$3))</f>
        <v>1.7601807988178481E-2</v>
      </c>
      <c r="J2007" s="2" cm="1">
        <f t="array" ref="J2007">[1]!table_weight[Curve]*(('F+ , F-'!J$2-[1]!tbl_gk[[#This Row],[Curve]])/('F+ , F-'!J$2-'F+ , F-'!J$3))</f>
        <v>9.295879390190295E-3</v>
      </c>
      <c r="K2007" s="2" cm="1">
        <f t="array" ref="K2007">[1]!table_weight[FKAccuracy]*(('F+ , F-'!K$2-[1]!tbl_gk[[#This Row],[FKAccuracy]])/('F+ , F-'!K$2-'F+ , F-'!K$3))</f>
        <v>9.2789777912990392E-3</v>
      </c>
      <c r="L2007" s="2" cm="1">
        <f t="array" ref="L2007">[1]!table_weight[LongPassing]*(('F+ , F-'!L$2-[1]!tbl_gk[[#This Row],[LongPassing]])/('F+ , F-'!L$2-'F+ , F-'!L$3))</f>
        <v>2.1115539902956136E-2</v>
      </c>
      <c r="M2007" s="2" cm="1">
        <f t="array" ref="M2007">[1]!table_weight[BallControl]*(('F+ , F-'!M$2-[1]!tbl_gk[[#This Row],[BallControl]])/('F+ , F-'!M$2-'F+ , F-'!M$3))</f>
        <v>1.4776826459211564E-2</v>
      </c>
      <c r="N2007" s="2" cm="1">
        <f t="array" ref="N2007">[1]!table_weight[Acceleration]*(('F+ , F-'!N$2-[1]!tbl_gk[[#This Row],[Acceleration]])/('F+ , F-'!N$2-'F+ , F-'!N$3))</f>
        <v>1.0146924604949968E-2</v>
      </c>
      <c r="O2007" s="2" cm="1">
        <f t="array" ref="O2007">[1]!table_weight[SprintSpeed]*(('F+ , F-'!O$2-[1]!tbl_gk[[#This Row],[SprintSpeed]])/('F+ , F-'!O$2-'F+ , F-'!O$3))</f>
        <v>9.2765439610587065E-3</v>
      </c>
      <c r="P2007" s="2" cm="1">
        <f t="array" ref="P2007">[1]!table_weight[Agility]*(('F+ , F-'!P$2-[1]!tbl_gk[[#This Row],[Agility]])/('F+ , F-'!P$2-'F+ , F-'!P$3))</f>
        <v>4.4464206313917145E-3</v>
      </c>
      <c r="Q2007" s="2" cm="1">
        <f t="array" ref="Q2007">[1]!table_weight[Reactions]*(('F+ , F-'!Q$2-[1]!tbl_gk[[#This Row],[Reactions]])/('F+ , F-'!Q$2-'F+ , F-'!Q$3))</f>
        <v>1.9078754002670962E-3</v>
      </c>
      <c r="R2007" s="2" cm="1">
        <f t="array" ref="R2007">[1]!table_weight[Balance]*(('F+ , F-'!R$2-[1]!tbl_gk[[#This Row],[Balance]])/('F+ , F-'!R$2-'F+ , F-'!R$3))</f>
        <v>2.5455877513767822E-3</v>
      </c>
      <c r="S2007" s="2" cm="1">
        <f t="array" ref="S2007">[1]!table_weight[ShotPower]*(('F+ , F-'!S$2-[1]!tbl_gk[[#This Row],[ShotPower]])/('F+ , F-'!S$2-'F+ , F-'!S$3))</f>
        <v>8.3106398450658349E-3</v>
      </c>
      <c r="T2007" s="2" cm="1">
        <f t="array" ref="T2007">[1]!table_weight[Jumping]*(('F+ , F-'!T$2-[1]!tbl_gk[[#This Row],[Jumping]])/('F+ , F-'!T$2-'F+ , F-'!T$3))</f>
        <v>4.551164411121026E-3</v>
      </c>
      <c r="U2007" s="2" cm="1">
        <f t="array" ref="U2007">[1]!table_weight[Stamina]*(('F+ , F-'!U$2-[1]!tbl_gk[[#This Row],[Stamina]])/('F+ , F-'!U$2-'F+ , F-'!U$3))</f>
        <v>1.6315495058735752E-2</v>
      </c>
      <c r="V2007" s="2" cm="1">
        <f t="array" ref="V2007">[1]!table_weight[Strength]*(('F+ , F-'!V$2-[1]!tbl_gk[[#This Row],[Strength]])/('F+ , F-'!V$2-'F+ , F-'!V$3))</f>
        <v>3.6380691613426559E-2</v>
      </c>
      <c r="W2007" s="2" cm="1">
        <f t="array" ref="W2007">[1]!table_weight[LongShots]*(('F+ , F-'!W$2-[1]!tbl_gk[[#This Row],[LongShots]])/('F+ , F-'!W$2-'F+ , F-'!W$3))</f>
        <v>1.0388299806332293E-2</v>
      </c>
      <c r="X2007" s="2" cm="1">
        <f t="array" ref="X2007">[1]!table_weight[Aggression]*(('F+ , F-'!X$2-[1]!tbl_gk[[#This Row],[Aggression]])/('F+ , F-'!X$2-'F+ , F-'!X$3))</f>
        <v>1.3386066321874024E-2</v>
      </c>
      <c r="Y2007" s="2" cm="1">
        <f t="array" ref="Y2007">[1]!table_weight[Interceptions]*(('F+ , F-'!Y$2-[1]!tbl_gk[[#This Row],[Interceptions]])/('F+ , F-'!Y$2-'F+ , F-'!Y$3))</f>
        <v>2.4239366214775633E-2</v>
      </c>
      <c r="Z2007" s="2" cm="1">
        <f t="array" ref="Z2007">[1]!table_weight[Positioning]*(('F+ , F-'!Z$2-[1]!tbl_gk[[#This Row],[Positioning]])/('F+ , F-'!Z$2-'F+ , F-'!Z$3))</f>
        <v>1.9225568738802474E-3</v>
      </c>
      <c r="AA2007" s="2" cm="1">
        <f t="array" ref="AA2007">[1]!table_weight[Vision]*(('F+ , F-'!AA$2-[1]!tbl_gk[[#This Row],[Vision]])/('F+ , F-'!AA$2-'F+ , F-'!AA$3))</f>
        <v>2.7684818983875824E-2</v>
      </c>
      <c r="AB2007" s="2" cm="1">
        <f t="array" ref="AB2007">[1]!table_weight[Penalties]*(('F+ , F-'!AB$2-[1]!tbl_gk[[#This Row],[Penalties]])/('F+ , F-'!AB$2-'F+ , F-'!AB$3))</f>
        <v>2.4662663970364263E-3</v>
      </c>
      <c r="AC2007" s="2" cm="1">
        <f t="array" ref="AC2007">[1]!table_weight[Composure]*(('F+ , F-'!AC$2-[1]!tbl_gk[[#This Row],[Composure]])/('F+ , F-'!AC$2-'F+ , F-'!AC$3))</f>
        <v>1.814697986218964E-3</v>
      </c>
      <c r="AD2007" s="2" cm="1">
        <f t="array" ref="AD2007">[1]!table_weight[Marking]*(('F+ , F-'!AD$2-[1]!tbl_gk[[#This Row],[Marking]])/('F+ , F-'!AD$2-'F+ , F-'!AD$3))</f>
        <v>3.4704616390043845E-2</v>
      </c>
      <c r="AE2007" s="2" cm="1">
        <f t="array" ref="AE2007">[1]!table_weight[StandingTackle]*(('F+ , F-'!AE$2-[1]!tbl_gk[[#This Row],[StandingTackle]])/('F+ , F-'!AE$2-'F+ , F-'!AE$3))</f>
        <v>3.1383600467551613E-2</v>
      </c>
      <c r="AF2007" s="2" cm="1">
        <f t="array" ref="AF2007">[1]!table_weight[SlidingTackle]*(('F+ , F-'!AF$2-[1]!tbl_gk[[#This Row],[SlidingTackle]])/('F+ , F-'!AF$2-'F+ , F-'!AF$3))</f>
        <v>1.0461200155850536E-2</v>
      </c>
      <c r="AG2007" s="2" cm="1">
        <f t="array" ref="AG2007">[1]!table_weight[GKDiving]*(('F+ , F-'!AG$2-[1]!tbl_gk[[#This Row],[GKDiving]])/('F+ , F-'!AG$2-'F+ , F-'!AG$3))</f>
        <v>5.9784124328161402E-2</v>
      </c>
      <c r="AH2007" s="2" cm="1">
        <f t="array" ref="AH2007">[1]!table_weight[GKHandling]*(('F+ , F-'!AH$2-[1]!tbl_gk[[#This Row],[GKHandling]])/('F+ , F-'!AH$2-'F+ , F-'!AH$3))</f>
        <v>7.1295353236068254E-2</v>
      </c>
      <c r="AI2007" s="2" cm="1">
        <f t="array" ref="AI2007">[1]!table_weight[GKKicking]*(('F+ , F-'!AI$2-[1]!tbl_gk[[#This Row],[GKKicking]])/('F+ , F-'!AI$2-'F+ , F-'!AI$3))</f>
        <v>3.7566169759659242E-2</v>
      </c>
      <c r="AJ2007" s="2" cm="1">
        <f t="array" ref="AJ2007">[1]!table_weight[GKPositioning]*(('F+ , F-'!AJ$2-[1]!tbl_gk[[#This Row],[GKPositioning]])/('F+ , F-'!AJ$2-'F+ , F-'!AJ$3))</f>
        <v>2.2074138213474981E-2</v>
      </c>
      <c r="AK2007" s="2" cm="1">
        <f t="array" ref="AK2007">[1]!table_weight[GKReflexes]*(('F+ , F-'!AK$2-[1]!tbl_gk[[#This Row],[GKReflexes]])/('F+ , F-'!AK$2-'F+ , F-'!AK$3))</f>
        <v>5.10157860933644E-2</v>
      </c>
    </row>
    <row r="2008" spans="1:37" x14ac:dyDescent="0.55000000000000004">
      <c r="A2008" s="7">
        <f>[1]!tbl_gk[[#This Row],[ID]]</f>
        <v>271315</v>
      </c>
      <c r="B2008" s="1" cm="1">
        <f t="array" ref="B2008">[1]!table_weight[ValueEUR]*(('F+ , F-'!B$2-[1]!tbl_gk[[#This Row],[ValueEUR]])/('F+ , F-'!B$2-'F+ , F-'!B$3))</f>
        <v>7.4388200703228241E-5</v>
      </c>
      <c r="C2008" s="1" cm="1">
        <f t="array" ref="C2008">[1]!table_weight[WageEUR]*(('F+ , F-'!C$2-[1]!tbl_gk[[#This Row],[WageEUR]])/('F+ , F-'!C$2-'F+ , F-'!C$3))</f>
        <v>0</v>
      </c>
      <c r="D2008" s="1" cm="1">
        <f t="array" ref="D2008">[1]!table_weight[Crossing]*(('F+ , F-'!D$2-[1]!tbl_gk[[#This Row],[Crossing]])/('F+ , F-'!D$2-'F+ , F-'!D$3))</f>
        <v>3.3625286215233793E-2</v>
      </c>
      <c r="E2008" s="1" cm="1">
        <f t="array" ref="E2008">[1]!table_weight[Finishing]*(('F+ , F-'!E$2-[1]!tbl_gk[[#This Row],[Finishing]])/('F+ , F-'!E$2-'F+ , F-'!E$3))</f>
        <v>1.9965013690294877E-2</v>
      </c>
      <c r="F2008" s="1" cm="1">
        <f t="array" ref="F2008">[1]!table_weight[HeadingAccuracy]*(('F+ , F-'!F$2-[1]!tbl_gk[[#This Row],[HeadingAccuracy]])/('F+ , F-'!F$2-'F+ , F-'!F$3))</f>
        <v>1.0439222844598752E-2</v>
      </c>
      <c r="G2008" s="1" cm="1">
        <f t="array" ref="G2008">[1]!table_weight[ShortPassing]*(('F+ , F-'!G$2-[1]!tbl_gk[[#This Row],[ShortPassing]])/('F+ , F-'!G$2-'F+ , F-'!G$3))</f>
        <v>5.6253623479573515E-2</v>
      </c>
      <c r="H2008" s="1" cm="1">
        <f t="array" ref="H2008">[1]!table_weight[Volleys]*(('F+ , F-'!H$2-[1]!tbl_gk[[#This Row],[Volleys]])/('F+ , F-'!H$2-'F+ , F-'!H$3))</f>
        <v>2.0833057763785961E-3</v>
      </c>
      <c r="I2008" s="1" cm="1">
        <f t="array" ref="I2008">[1]!table_weight[Dribbling]*(('F+ , F-'!I$2-[1]!tbl_gk[[#This Row],[Dribbling]])/('F+ , F-'!I$2-'F+ , F-'!I$3))</f>
        <v>2.5424833760702249E-2</v>
      </c>
      <c r="J2008" s="1" cm="1">
        <f t="array" ref="J2008">[1]!table_weight[Curve]*(('F+ , F-'!J$2-[1]!tbl_gk[[#This Row],[Curve]])/('F+ , F-'!J$2-'F+ , F-'!J$3))</f>
        <v>9.8029273569279467E-3</v>
      </c>
      <c r="K2008" s="1" cm="1">
        <f t="array" ref="K2008">[1]!table_weight[FKAccuracy]*(('F+ , F-'!K$2-[1]!tbl_gk[[#This Row],[FKAccuracy]])/('F+ , F-'!K$2-'F+ , F-'!K$3))</f>
        <v>9.7353209613629272E-3</v>
      </c>
      <c r="L2008" s="1" cm="1">
        <f t="array" ref="L2008">[1]!table_weight[LongPassing]*(('F+ , F-'!L$2-[1]!tbl_gk[[#This Row],[LongPassing]])/('F+ , F-'!L$2-'F+ , F-'!L$3))</f>
        <v>2.7612629103865718E-2</v>
      </c>
      <c r="M2008" s="1" cm="1">
        <f t="array" ref="M2008">[1]!table_weight[BallControl]*(('F+ , F-'!M$2-[1]!tbl_gk[[#This Row],[BallControl]])/('F+ , F-'!M$2-'F+ , F-'!M$3))</f>
        <v>1.3038376287539614E-2</v>
      </c>
      <c r="N2008" s="1" cm="1">
        <f t="array" ref="N2008">[1]!table_weight[Acceleration]*(('F+ , F-'!N$2-[1]!tbl_gk[[#This Row],[Acceleration]])/('F+ , F-'!N$2-'F+ , F-'!N$3))</f>
        <v>7.4410780436299775E-3</v>
      </c>
      <c r="O2008" s="1" cm="1">
        <f t="array" ref="O2008">[1]!table_weight[SprintSpeed]*(('F+ , F-'!O$2-[1]!tbl_gk[[#This Row],[SprintSpeed]])/('F+ , F-'!O$2-'F+ , F-'!O$3))</f>
        <v>9.838758746577414E-3</v>
      </c>
      <c r="P2008" s="1" cm="1">
        <f t="array" ref="P2008">[1]!table_weight[Agility]*(('F+ , F-'!P$2-[1]!tbl_gk[[#This Row],[Agility]])/('F+ , F-'!P$2-'F+ , F-'!P$3))</f>
        <v>5.4995202546160686E-3</v>
      </c>
      <c r="Q2008" s="1" cm="1">
        <f t="array" ref="Q2008">[1]!table_weight[Reactions]*(('F+ , F-'!Q$2-[1]!tbl_gk[[#This Row],[Reactions]])/('F+ , F-'!Q$2-'F+ , F-'!Q$3))</f>
        <v>2.5782100003609409E-3</v>
      </c>
      <c r="R2008" s="1" cm="1">
        <f t="array" ref="R2008">[1]!table_weight[Balance]*(('F+ , F-'!R$2-[1]!tbl_gk[[#This Row],[Balance]])/('F+ , F-'!R$2-'F+ , F-'!R$3))</f>
        <v>1.3659251348851025E-3</v>
      </c>
      <c r="S2008" s="1" cm="1">
        <f t="array" ref="S2008">[1]!table_weight[ShotPower]*(('F+ , F-'!S$2-[1]!tbl_gk[[#This Row],[ShotPower]])/('F+ , F-'!S$2-'F+ , F-'!S$3))</f>
        <v>8.570347340224143E-3</v>
      </c>
      <c r="T2008" s="1" cm="1">
        <f t="array" ref="T2008">[1]!table_weight[Jumping]*(('F+ , F-'!T$2-[1]!tbl_gk[[#This Row],[Jumping]])/('F+ , F-'!T$2-'F+ , F-'!T$3))</f>
        <v>1.8032915591234251E-3</v>
      </c>
      <c r="U2008" s="1" cm="1">
        <f t="array" ref="U2008">[1]!table_weight[Stamina]*(('F+ , F-'!U$2-[1]!tbl_gk[[#This Row],[Stamina]])/('F+ , F-'!U$2-'F+ , F-'!U$3))</f>
        <v>2.3185177188729752E-2</v>
      </c>
      <c r="V2008" s="1" cm="1">
        <f t="array" ref="V2008">[1]!table_weight[Strength]*(('F+ , F-'!V$2-[1]!tbl_gk[[#This Row],[Strength]])/('F+ , F-'!V$2-'F+ , F-'!V$3))</f>
        <v>3.0169354020890316E-2</v>
      </c>
      <c r="W2008" s="1" cm="1">
        <f t="array" ref="W2008">[1]!table_weight[LongShots]*(('F+ , F-'!W$2-[1]!tbl_gk[[#This Row],[LongShots]])/('F+ , F-'!W$2-'F+ , F-'!W$3))</f>
        <v>9.6091773208573719E-3</v>
      </c>
      <c r="X2008" s="1" cm="1">
        <f t="array" ref="X2008">[1]!table_weight[Aggression]*(('F+ , F-'!X$2-[1]!tbl_gk[[#This Row],[Aggression]])/('F+ , F-'!X$2-'F+ , F-'!X$3))</f>
        <v>1.5211439002129575E-2</v>
      </c>
      <c r="Y2008" s="1" cm="1">
        <f t="array" ref="Y2008">[1]!table_weight[Interceptions]*(('F+ , F-'!Y$2-[1]!tbl_gk[[#This Row],[Interceptions]])/('F+ , F-'!Y$2-'F+ , F-'!Y$3))</f>
        <v>2.1469152933086991E-2</v>
      </c>
      <c r="Z2008" s="1" cm="1">
        <f t="array" ref="Z2008">[1]!table_weight[Positioning]*(('F+ , F-'!Z$2-[1]!tbl_gk[[#This Row],[Positioning]])/('F+ , F-'!Z$2-'F+ , F-'!Z$3))</f>
        <v>2.3662238447756888E-3</v>
      </c>
      <c r="AA2008" s="1" cm="1">
        <f t="array" ref="AA2008">[1]!table_weight[Vision]*(('F+ , F-'!AA$2-[1]!tbl_gk[[#This Row],[Vision]])/('F+ , F-'!AA$2-'F+ , F-'!AA$3))</f>
        <v>2.5555217523577683E-2</v>
      </c>
      <c r="AB2008" s="1" cm="1">
        <f t="array" ref="AB2008">[1]!table_weight[Penalties]*(('F+ , F-'!AB$2-[1]!tbl_gk[[#This Row],[Penalties]])/('F+ , F-'!AB$2-'F+ , F-'!AB$3))</f>
        <v>2.3096780543674466E-3</v>
      </c>
      <c r="AC2008" s="1" cm="1">
        <f t="array" ref="AC2008">[1]!table_weight[Composure]*(('F+ , F-'!AC$2-[1]!tbl_gk[[#This Row],[Composure]])/('F+ , F-'!AC$2-'F+ , F-'!AC$3))</f>
        <v>1.9214449265847853E-3</v>
      </c>
      <c r="AD2008" s="1" cm="1">
        <f t="array" ref="AD2008">[1]!table_weight[Marking]*(('F+ , F-'!AD$2-[1]!tbl_gk[[#This Row],[Marking]])/('F+ , F-'!AD$2-'F+ , F-'!AD$3))</f>
        <v>3.6282098953227655E-2</v>
      </c>
      <c r="AE2008" s="1" cm="1">
        <f t="array" ref="AE2008">[1]!table_weight[StandingTackle]*(('F+ , F-'!AE$2-[1]!tbl_gk[[#This Row],[StandingTackle]])/('F+ , F-'!AE$2-'F+ , F-'!AE$3))</f>
        <v>3.1383600467551613E-2</v>
      </c>
      <c r="AF2008" s="1" cm="1">
        <f t="array" ref="AF2008">[1]!table_weight[SlidingTackle]*(('F+ , F-'!AF$2-[1]!tbl_gk[[#This Row],[SlidingTackle]])/('F+ , F-'!AF$2-'F+ , F-'!AF$3))</f>
        <v>9.7139715732897855E-3</v>
      </c>
      <c r="AG2008" s="1" cm="1">
        <f t="array" ref="AG2008">[1]!table_weight[GKDiving]*(('F+ , F-'!AG$2-[1]!tbl_gk[[#This Row],[GKDiving]])/('F+ , F-'!AG$2-'F+ , F-'!AG$3))</f>
        <v>6.1492242166108872E-2</v>
      </c>
      <c r="AH2008" s="1" cm="1">
        <f t="array" ref="AH2008">[1]!table_weight[GKHandling]*(('F+ , F-'!AH$2-[1]!tbl_gk[[#This Row],[GKHandling]])/('F+ , F-'!AH$2-'F+ , F-'!AH$3))</f>
        <v>5.7036282588854605E-2</v>
      </c>
      <c r="AI2008" s="1" cm="1">
        <f t="array" ref="AI2008">[1]!table_weight[GKKicking]*(('F+ , F-'!AI$2-[1]!tbl_gk[[#This Row],[GKKicking]])/('F+ , F-'!AI$2-'F+ , F-'!AI$3))</f>
        <v>3.9355034986309684E-2</v>
      </c>
      <c r="AJ2008" s="1" cm="1">
        <f t="array" ref="AJ2008">[1]!table_weight[GKPositioning]*(('F+ , F-'!AJ$2-[1]!tbl_gk[[#This Row],[GKPositioning]])/('F+ , F-'!AJ$2-'F+ , F-'!AJ$3))</f>
        <v>2.2704827876717123E-2</v>
      </c>
      <c r="AK2008" s="1" cm="1">
        <f t="array" ref="AK2008">[1]!table_weight[GKReflexes]*(('F+ , F-'!AK$2-[1]!tbl_gk[[#This Row],[GKReflexes]])/('F+ , F-'!AK$2-'F+ , F-'!AK$3))</f>
        <v>6.1947740256228193E-2</v>
      </c>
    </row>
    <row r="2009" spans="1:37" x14ac:dyDescent="0.55000000000000004">
      <c r="A2009" s="8">
        <f>[1]!tbl_gk[[#This Row],[ID]]</f>
        <v>271328</v>
      </c>
      <c r="B2009" s="2" cm="1">
        <f t="array" ref="B2009">[1]!table_weight[ValueEUR]*(('F+ , F-'!B$2-[1]!tbl_gk[[#This Row],[ValueEUR]])/('F+ , F-'!B$2-'F+ , F-'!B$3))</f>
        <v>2.8088490721965849E-5</v>
      </c>
      <c r="C2009" s="2" cm="1">
        <f t="array" ref="C2009">[1]!table_weight[WageEUR]*(('F+ , F-'!C$2-[1]!tbl_gk[[#This Row],[WageEUR]])/('F+ , F-'!C$2-'F+ , F-'!C$3))</f>
        <v>2.3472561185650898E-4</v>
      </c>
      <c r="D2009" s="2" cm="1">
        <f t="array" ref="D2009">[1]!table_weight[Crossing]*(('F+ , F-'!D$2-[1]!tbl_gk[[#This Row],[Crossing]])/('F+ , F-'!D$2-'F+ , F-'!D$3))</f>
        <v>3.3625286215233793E-2</v>
      </c>
      <c r="E2009" s="2" cm="1">
        <f t="array" ref="E2009">[1]!table_weight[Finishing]*(('F+ , F-'!E$2-[1]!tbl_gk[[#This Row],[Finishing]])/('F+ , F-'!E$2-'F+ , F-'!E$3))</f>
        <v>1.9965013690294877E-2</v>
      </c>
      <c r="F2009" s="2" cm="1">
        <f t="array" ref="F2009">[1]!table_weight[HeadingAccuracy]*(('F+ , F-'!F$2-[1]!tbl_gk[[#This Row],[HeadingAccuracy]])/('F+ , F-'!F$2-'F+ , F-'!F$3))</f>
        <v>1.1274360672166649E-2</v>
      </c>
      <c r="G2009" s="2" cm="1">
        <f t="array" ref="G2009">[1]!table_weight[ShortPassing]*(('F+ , F-'!G$2-[1]!tbl_gk[[#This Row],[ShortPassing]])/('F+ , F-'!G$2-'F+ , F-'!G$3))</f>
        <v>4.781557995763748E-2</v>
      </c>
      <c r="H2009" s="2" cm="1">
        <f t="array" ref="H2009">[1]!table_weight[Volleys]*(('F+ , F-'!H$2-[1]!tbl_gk[[#This Row],[Volleys]])/('F+ , F-'!H$2-'F+ , F-'!H$3))</f>
        <v>1.9675665665797848E-3</v>
      </c>
      <c r="I2009" s="2" cm="1">
        <f t="array" ref="I2009">[1]!table_weight[Dribbling]*(('F+ , F-'!I$2-[1]!tbl_gk[[#This Row],[Dribbling]])/('F+ , F-'!I$2-'F+ , F-'!I$3))</f>
        <v>1.9557564431309422E-2</v>
      </c>
      <c r="J2009" s="2" cm="1">
        <f t="array" ref="J2009">[1]!table_weight[Curve]*(('F+ , F-'!J$2-[1]!tbl_gk[[#This Row],[Curve]])/('F+ , F-'!J$2-'F+ , F-'!J$3))</f>
        <v>9.4648953791028455E-3</v>
      </c>
      <c r="K2009" s="2" cm="1">
        <f t="array" ref="K2009">[1]!table_weight[FKAccuracy]*(('F+ , F-'!K$2-[1]!tbl_gk[[#This Row],[FKAccuracy]])/('F+ , F-'!K$2-'F+ , F-'!K$3))</f>
        <v>9.1268634012777444E-3</v>
      </c>
      <c r="L2009" s="2" cm="1">
        <f t="array" ref="L2009">[1]!table_weight[LongPassing]*(('F+ , F-'!L$2-[1]!tbl_gk[[#This Row],[LongPassing]])/('F+ , F-'!L$2-'F+ , F-'!L$3))</f>
        <v>2.5988356803638323E-2</v>
      </c>
      <c r="M2009" s="2" cm="1">
        <f t="array" ref="M2009">[1]!table_weight[BallControl]*(('F+ , F-'!M$2-[1]!tbl_gk[[#This Row],[BallControl]])/('F+ , F-'!M$2-'F+ , F-'!M$3))</f>
        <v>1.3907601373375588E-2</v>
      </c>
      <c r="N2009" s="2" cm="1">
        <f t="array" ref="N2009">[1]!table_weight[Acceleration]*(('F+ , F-'!N$2-[1]!tbl_gk[[#This Row],[Acceleration]])/('F+ , F-'!N$2-'F+ , F-'!N$3))</f>
        <v>7.8920524705166431E-3</v>
      </c>
      <c r="O2009" s="2" cm="1">
        <f t="array" ref="O2009">[1]!table_weight[SprintSpeed]*(('F+ , F-'!O$2-[1]!tbl_gk[[#This Row],[SprintSpeed]])/('F+ , F-'!O$2-'F+ , F-'!O$3))</f>
        <v>1.0400973532096125E-2</v>
      </c>
      <c r="P2009" s="2" cm="1">
        <f t="array" ref="P2009">[1]!table_weight[Agility]*(('F+ , F-'!P$2-[1]!tbl_gk[[#This Row],[Agility]])/('F+ , F-'!P$2-'F+ , F-'!P$3))</f>
        <v>5.3825091853689179E-3</v>
      </c>
      <c r="Q2009" s="2" cm="1">
        <f t="array" ref="Q2009">[1]!table_weight[Reactions]*(('F+ , F-'!Q$2-[1]!tbl_gk[[#This Row],[Reactions]])/('F+ , F-'!Q$2-'F+ , F-'!Q$3))</f>
        <v>2.0625680002887528E-3</v>
      </c>
      <c r="R2009" s="2" cm="1">
        <f t="array" ref="R2009">[1]!table_weight[Balance]*(('F+ , F-'!R$2-[1]!tbl_gk[[#This Row],[Balance]])/('F+ , F-'!R$2-'F+ , F-'!R$3))</f>
        <v>1.3038376287539614E-3</v>
      </c>
      <c r="S2009" s="2" cm="1">
        <f t="array" ref="S2009">[1]!table_weight[ShotPower]*(('F+ , F-'!S$2-[1]!tbl_gk[[#This Row],[ShotPower]])/('F+ , F-'!S$2-'F+ , F-'!S$3))</f>
        <v>7.7912248547492196E-3</v>
      </c>
      <c r="T2009" s="2" cm="1">
        <f t="array" ref="T2009">[1]!table_weight[Jumping]*(('F+ , F-'!T$2-[1]!tbl_gk[[#This Row],[Jumping]])/('F+ , F-'!T$2-'F+ , F-'!T$3))</f>
        <v>1.7174205324985003E-3</v>
      </c>
      <c r="U2009" s="2" cm="1">
        <f t="array" ref="U2009">[1]!table_weight[Stamina]*(('F+ , F-'!U$2-[1]!tbl_gk[[#This Row],[Stamina]])/('F+ , F-'!U$2-'F+ , F-'!U$3))</f>
        <v>2.3185177188729752E-2</v>
      </c>
      <c r="V2009" s="2" cm="1">
        <f t="array" ref="V2009">[1]!table_weight[Strength]*(('F+ , F-'!V$2-[1]!tbl_gk[[#This Row],[Strength]])/('F+ , F-'!V$2-'F+ , F-'!V$3))</f>
        <v>3.6380691613426559E-2</v>
      </c>
      <c r="W2009" s="2" cm="1">
        <f t="array" ref="W2009">[1]!table_weight[LongShots]*(('F+ , F-'!W$2-[1]!tbl_gk[[#This Row],[LongShots]])/('F+ , F-'!W$2-'F+ , F-'!W$3))</f>
        <v>1.0388299806332293E-2</v>
      </c>
      <c r="X2009" s="2" cm="1">
        <f t="array" ref="X2009">[1]!table_weight[Aggression]*(('F+ , F-'!X$2-[1]!tbl_gk[[#This Row],[Aggression]])/('F+ , F-'!X$2-'F+ , F-'!X$3))</f>
        <v>1.034377852144811E-2</v>
      </c>
      <c r="Y2009" s="2" cm="1">
        <f t="array" ref="Y2009">[1]!table_weight[Interceptions]*(('F+ , F-'!Y$2-[1]!tbl_gk[[#This Row],[Interceptions]])/('F+ , F-'!Y$2-'F+ , F-'!Y$3))</f>
        <v>2.6317026176042119E-2</v>
      </c>
      <c r="Z2009" s="2" cm="1">
        <f t="array" ref="Z2009">[1]!table_weight[Positioning]*(('F+ , F-'!Z$2-[1]!tbl_gk[[#This Row],[Positioning]])/('F+ , F-'!Z$2-'F+ , F-'!Z$3))</f>
        <v>1.9225568738802474E-3</v>
      </c>
      <c r="AA2009" s="2" cm="1">
        <f t="array" ref="AA2009">[1]!table_weight[Vision]*(('F+ , F-'!AA$2-[1]!tbl_gk[[#This Row],[Vision]])/('F+ , F-'!AA$2-'F+ , F-'!AA$3))</f>
        <v>3.4073623364770246E-2</v>
      </c>
      <c r="AB2009" s="2" cm="1">
        <f t="array" ref="AB2009">[1]!table_weight[Penalties]*(('F+ , F-'!AB$2-[1]!tbl_gk[[#This Row],[Penalties]])/('F+ , F-'!AB$2-'F+ , F-'!AB$3))</f>
        <v>2.1922367973657118E-3</v>
      </c>
      <c r="AC2009" s="2" cm="1">
        <f t="array" ref="AC2009">[1]!table_weight[Composure]*(('F+ , F-'!AC$2-[1]!tbl_gk[[#This Row],[Composure]])/('F+ , F-'!AC$2-'F+ , F-'!AC$3))</f>
        <v>2.6153000389626249E-3</v>
      </c>
      <c r="AD2009" s="2" cm="1">
        <f t="array" ref="AD2009">[1]!table_weight[Marking]*(('F+ , F-'!AD$2-[1]!tbl_gk[[#This Row],[Marking]])/('F+ , F-'!AD$2-'F+ , F-'!AD$3))</f>
        <v>3.6282098953227655E-2</v>
      </c>
      <c r="AE2009" s="2" cm="1">
        <f t="array" ref="AE2009">[1]!table_weight[StandingTackle]*(('F+ , F-'!AE$2-[1]!tbl_gk[[#This Row],[StandingTackle]])/('F+ , F-'!AE$2-'F+ , F-'!AE$3))</f>
        <v>2.9141914719869356E-2</v>
      </c>
      <c r="AF2009" s="2" cm="1">
        <f t="array" ref="AF2009">[1]!table_weight[SlidingTackle]*(('F+ , F-'!AF$2-[1]!tbl_gk[[#This Row],[SlidingTackle]])/('F+ , F-'!AF$2-'F+ , F-'!AF$3))</f>
        <v>1.120842873841129E-2</v>
      </c>
      <c r="AG2009" s="2" cm="1">
        <f t="array" ref="AG2009">[1]!table_weight[GKDiving]*(('F+ , F-'!AG$2-[1]!tbl_gk[[#This Row],[GKDiving]])/('F+ , F-'!AG$2-'F+ , F-'!AG$3))</f>
        <v>6.8324713517898747E-2</v>
      </c>
      <c r="AH2009" s="2" cm="1">
        <f t="array" ref="AH2009">[1]!table_weight[GKHandling]*(('F+ , F-'!AH$2-[1]!tbl_gk[[#This Row],[GKHandling]])/('F+ , F-'!AH$2-'F+ , F-'!AH$3))</f>
        <v>6.9512969405166547E-2</v>
      </c>
      <c r="AI2009" s="2" cm="1">
        <f t="array" ref="AI2009">[1]!table_weight[GKKicking]*(('F+ , F-'!AI$2-[1]!tbl_gk[[#This Row],[GKKicking]])/('F+ , F-'!AI$2-'F+ , F-'!AI$3))</f>
        <v>3.57773045330088E-2</v>
      </c>
      <c r="AJ2009" s="2" cm="1">
        <f t="array" ref="AJ2009">[1]!table_weight[GKPositioning]*(('F+ , F-'!AJ$2-[1]!tbl_gk[[#This Row],[GKPositioning]])/('F+ , F-'!AJ$2-'F+ , F-'!AJ$3))</f>
        <v>2.5858276192927833E-2</v>
      </c>
      <c r="AK2009" s="2" cm="1">
        <f t="array" ref="AK2009">[1]!table_weight[GKReflexes]*(('F+ , F-'!AK$2-[1]!tbl_gk[[#This Row],[GKReflexes]])/('F+ , F-'!AK$2-'F+ , F-'!AK$3))</f>
        <v>6.5591724977182797E-2</v>
      </c>
    </row>
    <row r="2010" spans="1:37" x14ac:dyDescent="0.55000000000000004">
      <c r="A2010" s="7">
        <f>[1]!tbl_gk[[#This Row],[ID]]</f>
        <v>271335</v>
      </c>
      <c r="B2010" s="1" cm="1">
        <f t="array" ref="B2010">[1]!table_weight[ValueEUR]*(('F+ , F-'!B$2-[1]!tbl_gk[[#This Row],[ValueEUR]])/('F+ , F-'!B$2-'F+ , F-'!B$3))</f>
        <v>1.0525467402406984E-4</v>
      </c>
      <c r="C2010" s="1" cm="1">
        <f t="array" ref="C2010">[1]!table_weight[WageEUR]*(('F+ , F-'!C$2-[1]!tbl_gk[[#This Row],[WageEUR]])/('F+ , F-'!C$2-'F+ , F-'!C$3))</f>
        <v>0</v>
      </c>
      <c r="D2010" s="1" cm="1">
        <f t="array" ref="D2010">[1]!table_weight[Crossing]*(('F+ , F-'!D$2-[1]!tbl_gk[[#This Row],[Crossing]])/('F+ , F-'!D$2-'F+ , F-'!D$3))</f>
        <v>3.5866971962916043E-2</v>
      </c>
      <c r="E2010" s="1" cm="1">
        <f t="array" ref="E2010">[1]!table_weight[Finishing]*(('F+ , F-'!E$2-[1]!tbl_gk[[#This Row],[Finishing]])/('F+ , F-'!E$2-'F+ , F-'!E$3))</f>
        <v>1.9965013690294877E-2</v>
      </c>
      <c r="F2010" s="1" cm="1">
        <f t="array" ref="F2010">[1]!table_weight[HeadingAccuracy]*(('F+ , F-'!F$2-[1]!tbl_gk[[#This Row],[HeadingAccuracy]])/('F+ , F-'!F$2-'F+ , F-'!F$3))</f>
        <v>1.0439222844598752E-2</v>
      </c>
      <c r="G2010" s="1" cm="1">
        <f t="array" ref="G2010">[1]!table_weight[ShortPassing]*(('F+ , F-'!G$2-[1]!tbl_gk[[#This Row],[ShortPassing]])/('F+ , F-'!G$2-'F+ , F-'!G$3))</f>
        <v>6.7504348175488213E-2</v>
      </c>
      <c r="H2010" s="1" cm="1">
        <f t="array" ref="H2010">[1]!table_weight[Volleys]*(('F+ , F-'!H$2-[1]!tbl_gk[[#This Row],[Volleys]])/('F+ , F-'!H$2-'F+ , F-'!H$3))</f>
        <v>2.4305234057750281E-3</v>
      </c>
      <c r="I2010" s="1" cm="1">
        <f t="array" ref="I2010">[1]!table_weight[Dribbling]*(('F+ , F-'!I$2-[1]!tbl_gk[[#This Row],[Dribbling]])/('F+ , F-'!I$2-'F+ , F-'!I$3))</f>
        <v>2.3469077317571304E-2</v>
      </c>
      <c r="J2010" s="1" cm="1">
        <f t="array" ref="J2010">[1]!table_weight[Curve]*(('F+ , F-'!J$2-[1]!tbl_gk[[#This Row],[Curve]])/('F+ , F-'!J$2-'F+ , F-'!J$3))</f>
        <v>9.4648953791028455E-3</v>
      </c>
      <c r="K2010" s="1" cm="1">
        <f t="array" ref="K2010">[1]!table_weight[FKAccuracy]*(('F+ , F-'!K$2-[1]!tbl_gk[[#This Row],[FKAccuracy]])/('F+ , F-'!K$2-'F+ , F-'!K$3))</f>
        <v>9.4310921813203358E-3</v>
      </c>
      <c r="L2010" s="1" cm="1">
        <f t="array" ref="L2010">[1]!table_weight[LongPassing]*(('F+ , F-'!L$2-[1]!tbl_gk[[#This Row],[LongPassing]])/('F+ , F-'!L$2-'F+ , F-'!L$3))</f>
        <v>2.652978090371412E-2</v>
      </c>
      <c r="M2010" s="1" cm="1">
        <f t="array" ref="M2010">[1]!table_weight[BallControl]*(('F+ , F-'!M$2-[1]!tbl_gk[[#This Row],[BallControl]])/('F+ , F-'!M$2-'F+ , F-'!M$3))</f>
        <v>1.2169151201703639E-2</v>
      </c>
      <c r="N2010" s="1" cm="1">
        <f t="array" ref="N2010">[1]!table_weight[Acceleration]*(('F+ , F-'!N$2-[1]!tbl_gk[[#This Row],[Acceleration]])/('F+ , F-'!N$2-'F+ , F-'!N$3))</f>
        <v>5.4116931226399828E-3</v>
      </c>
      <c r="O2010" s="1" cm="1">
        <f t="array" ref="O2010">[1]!table_weight[SprintSpeed]*(('F+ , F-'!O$2-[1]!tbl_gk[[#This Row],[SprintSpeed]])/('F+ , F-'!O$2-'F+ , F-'!O$3))</f>
        <v>7.589899604502578E-3</v>
      </c>
      <c r="P2010" s="1" cm="1">
        <f t="array" ref="P2010">[1]!table_weight[Agility]*(('F+ , F-'!P$2-[1]!tbl_gk[[#This Row],[Agility]])/('F+ , F-'!P$2-'F+ , F-'!P$3))</f>
        <v>2.4572324541901583E-3</v>
      </c>
      <c r="Q2010" s="1" cm="1">
        <f t="array" ref="Q2010">[1]!table_weight[Reactions]*(('F+ , F-'!Q$2-[1]!tbl_gk[[#This Row],[Reactions]])/('F+ , F-'!Q$2-'F+ , F-'!Q$3))</f>
        <v>2.1656964003031903E-3</v>
      </c>
      <c r="R2010" s="1" cm="1">
        <f t="array" ref="R2010">[1]!table_weight[Balance]*(('F+ , F-'!R$2-[1]!tbl_gk[[#This Row],[Balance]])/('F+ , F-'!R$2-'F+ , F-'!R$3))</f>
        <v>1.1796626164916795E-3</v>
      </c>
      <c r="S2010" s="1" cm="1">
        <f t="array" ref="S2010">[1]!table_weight[ShotPower]*(('F+ , F-'!S$2-[1]!tbl_gk[[#This Row],[ShotPower]])/('F+ , F-'!S$2-'F+ , F-'!S$3))</f>
        <v>7.0121023692742987E-3</v>
      </c>
      <c r="T2010" s="1" cm="1">
        <f t="array" ref="T2010">[1]!table_weight[Jumping]*(('F+ , F-'!T$2-[1]!tbl_gk[[#This Row],[Jumping]])/('F+ , F-'!T$2-'F+ , F-'!T$3))</f>
        <v>1.459807452623725E-3</v>
      </c>
      <c r="U2010" s="1" cm="1">
        <f t="array" ref="U2010">[1]!table_weight[Stamina]*(('F+ , F-'!U$2-[1]!tbl_gk[[#This Row],[Stamina]])/('F+ , F-'!U$2-'F+ , F-'!U$3))</f>
        <v>1.4598074526237249E-2</v>
      </c>
      <c r="V2010" s="1" cm="1">
        <f t="array" ref="V2010">[1]!table_weight[Strength]*(('F+ , F-'!V$2-[1]!tbl_gk[[#This Row],[Strength]])/('F+ , F-'!V$2-'F+ , F-'!V$3))</f>
        <v>2.5732684311935858E-2</v>
      </c>
      <c r="W2010" s="1" cm="1">
        <f t="array" ref="W2010">[1]!table_weight[LongShots]*(('F+ , F-'!W$2-[1]!tbl_gk[[#This Row],[LongShots]])/('F+ , F-'!W$2-'F+ , F-'!W$3))</f>
        <v>9.3494698256990638E-3</v>
      </c>
      <c r="X2010" s="1" cm="1">
        <f t="array" ref="X2010">[1]!table_weight[Aggression]*(('F+ , F-'!X$2-[1]!tbl_gk[[#This Row],[Aggression]])/('F+ , F-'!X$2-'F+ , F-'!X$3))</f>
        <v>1.1560693641618476E-2</v>
      </c>
      <c r="Y2010" s="1" cm="1">
        <f t="array" ref="Y2010">[1]!table_weight[Interceptions]*(('F+ , F-'!Y$2-[1]!tbl_gk[[#This Row],[Interceptions]])/('F+ , F-'!Y$2-'F+ , F-'!Y$3))</f>
        <v>2.0776599612664828E-2</v>
      </c>
      <c r="Z2010" s="1" cm="1">
        <f t="array" ref="Z2010">[1]!table_weight[Positioning]*(('F+ , F-'!Z$2-[1]!tbl_gk[[#This Row],[Positioning]])/('F+ , F-'!Z$2-'F+ , F-'!Z$3))</f>
        <v>2.0704458641787279E-3</v>
      </c>
      <c r="AA2010" s="1" cm="1">
        <f t="array" ref="AA2010">[1]!table_weight[Vision]*(('F+ , F-'!AA$2-[1]!tbl_gk[[#This Row],[Vision]])/('F+ , F-'!AA$2-'F+ , F-'!AA$3))</f>
        <v>2.8394686137308535E-2</v>
      </c>
      <c r="AB2010" s="1" cm="1">
        <f t="array" ref="AB2010">[1]!table_weight[Penalties]*(('F+ , F-'!AB$2-[1]!tbl_gk[[#This Row],[Penalties]])/('F+ , F-'!AB$2-'F+ , F-'!AB$3))</f>
        <v>2.3488251400346914E-3</v>
      </c>
      <c r="AC2010" s="1" cm="1">
        <f t="array" ref="AC2010">[1]!table_weight[Composure]*(('F+ , F-'!AC$2-[1]!tbl_gk[[#This Row],[Composure]])/('F+ , F-'!AC$2-'F+ , F-'!AC$3))</f>
        <v>1.6545775756702319E-3</v>
      </c>
      <c r="AD2010" s="1" cm="1">
        <f t="array" ref="AD2010">[1]!table_weight[Marking]*(('F+ , F-'!AD$2-[1]!tbl_gk[[#This Row],[Marking]])/('F+ , F-'!AD$2-'F+ , F-'!AD$3))</f>
        <v>3.9437064079595283E-2</v>
      </c>
      <c r="AE2010" s="1" cm="1">
        <f t="array" ref="AE2010">[1]!table_weight[StandingTackle]*(('F+ , F-'!AE$2-[1]!tbl_gk[[#This Row],[StandingTackle]])/('F+ , F-'!AE$2-'F+ , F-'!AE$3))</f>
        <v>2.465854322450484E-2</v>
      </c>
      <c r="AF2010" s="1" cm="1">
        <f t="array" ref="AF2010">[1]!table_weight[SlidingTackle]*(('F+ , F-'!AF$2-[1]!tbl_gk[[#This Row],[SlidingTackle]])/('F+ , F-'!AF$2-'F+ , F-'!AF$3))</f>
        <v>8.2195144081682794E-3</v>
      </c>
      <c r="AG2010" s="1" cm="1">
        <f t="array" ref="AG2010">[1]!table_weight[GKDiving]*(('F+ , F-'!AG$2-[1]!tbl_gk[[#This Row],[GKDiving]])/('F+ , F-'!AG$2-'F+ , F-'!AG$3))</f>
        <v>5.4659770814318998E-2</v>
      </c>
      <c r="AH2010" s="1" cm="1">
        <f t="array" ref="AH2010">[1]!table_weight[GKHandling]*(('F+ , F-'!AH$2-[1]!tbl_gk[[#This Row],[GKHandling]])/('F+ , F-'!AH$2-'F+ , F-'!AH$3))</f>
        <v>6.773058557426484E-2</v>
      </c>
      <c r="AI2010" s="1" cm="1">
        <f t="array" ref="AI2010">[1]!table_weight[GKKicking]*(('F+ , F-'!AI$2-[1]!tbl_gk[[#This Row],[GKKicking]])/('F+ , F-'!AI$2-'F+ , F-'!AI$3))</f>
        <v>3.2199574079707916E-2</v>
      </c>
      <c r="AJ2010" s="1" cm="1">
        <f t="array" ref="AJ2010">[1]!table_weight[GKPositioning]*(('F+ , F-'!AJ$2-[1]!tbl_gk[[#This Row],[GKPositioning]])/('F+ , F-'!AJ$2-'F+ , F-'!AJ$3))</f>
        <v>2.3335517539959265E-2</v>
      </c>
      <c r="AK2010" s="1" cm="1">
        <f t="array" ref="AK2010">[1]!table_weight[GKReflexes]*(('F+ , F-'!AK$2-[1]!tbl_gk[[#This Row],[GKReflexes]])/('F+ , F-'!AK$2-'F+ , F-'!AK$3))</f>
        <v>5.4659770814318998E-2</v>
      </c>
    </row>
    <row r="2011" spans="1:37" x14ac:dyDescent="0.55000000000000004">
      <c r="A2011" s="8">
        <f>[1]!tbl_gk[[#This Row],[ID]]</f>
        <v>271364</v>
      </c>
      <c r="B2011" s="2" cm="1">
        <f t="array" ref="B2011">[1]!table_weight[ValueEUR]*(('F+ , F-'!B$2-[1]!tbl_gk[[#This Row],[ValueEUR]])/('F+ , F-'!B$2-'F+ , F-'!B$3))</f>
        <v>7.4388200703228241E-5</v>
      </c>
      <c r="C2011" s="2" cm="1">
        <f t="array" ref="C2011">[1]!table_weight[WageEUR]*(('F+ , F-'!C$2-[1]!tbl_gk[[#This Row],[WageEUR]])/('F+ , F-'!C$2-'F+ , F-'!C$3))</f>
        <v>4.6945122371301791E-5</v>
      </c>
      <c r="D2011" s="2" cm="1">
        <f t="array" ref="D2011">[1]!table_weight[Crossing]*(('F+ , F-'!D$2-[1]!tbl_gk[[#This Row],[Crossing]])/('F+ , F-'!D$2-'F+ , F-'!D$3))</f>
        <v>3.4746129089074922E-2</v>
      </c>
      <c r="E2011" s="2" cm="1">
        <f t="array" ref="E2011">[1]!table_weight[Finishing]*(('F+ , F-'!E$2-[1]!tbl_gk[[#This Row],[Finishing]])/('F+ , F-'!E$2-'F+ , F-'!E$3))</f>
        <v>1.7968512321265388E-2</v>
      </c>
      <c r="F2011" s="2" cm="1">
        <f t="array" ref="F2011">[1]!table_weight[HeadingAccuracy]*(('F+ , F-'!F$2-[1]!tbl_gk[[#This Row],[HeadingAccuracy]])/('F+ , F-'!F$2-'F+ , F-'!F$3))</f>
        <v>1.1691929585950599E-2</v>
      </c>
      <c r="G2011" s="2" cm="1">
        <f t="array" ref="G2011">[1]!table_weight[ShortPassing]*(('F+ , F-'!G$2-[1]!tbl_gk[[#This Row],[ShortPassing]])/('F+ , F-'!G$2-'F+ , F-'!G$3))</f>
        <v>4.781557995763748E-2</v>
      </c>
      <c r="H2011" s="2" cm="1">
        <f t="array" ref="H2011">[1]!table_weight[Volleys]*(('F+ , F-'!H$2-[1]!tbl_gk[[#This Row],[Volleys]])/('F+ , F-'!H$2-'F+ , F-'!H$3))</f>
        <v>2.0833057763785961E-3</v>
      </c>
      <c r="I2011" s="2" cm="1">
        <f t="array" ref="I2011">[1]!table_weight[Dribbling]*(('F+ , F-'!I$2-[1]!tbl_gk[[#This Row],[Dribbling]])/('F+ , F-'!I$2-'F+ , F-'!I$3))</f>
        <v>1.8579686209743949E-2</v>
      </c>
      <c r="J2011" s="2" cm="1">
        <f t="array" ref="J2011">[1]!table_weight[Curve]*(('F+ , F-'!J$2-[1]!tbl_gk[[#This Row],[Curve]])/('F+ , F-'!J$2-'F+ , F-'!J$3))</f>
        <v>9.6339113680153961E-3</v>
      </c>
      <c r="K2011" s="2" cm="1">
        <f t="array" ref="K2011">[1]!table_weight[FKAccuracy]*(('F+ , F-'!K$2-[1]!tbl_gk[[#This Row],[FKAccuracy]])/('F+ , F-'!K$2-'F+ , F-'!K$3))</f>
        <v>9.1268634012777444E-3</v>
      </c>
      <c r="L2011" s="2" cm="1">
        <f t="array" ref="L2011">[1]!table_weight[LongPassing]*(('F+ , F-'!L$2-[1]!tbl_gk[[#This Row],[LongPassing]])/('F+ , F-'!L$2-'F+ , F-'!L$3))</f>
        <v>2.652978090371412E-2</v>
      </c>
      <c r="M2011" s="2" cm="1">
        <f t="array" ref="M2011">[1]!table_weight[BallControl]*(('F+ , F-'!M$2-[1]!tbl_gk[[#This Row],[BallControl]])/('F+ , F-'!M$2-'F+ , F-'!M$3))</f>
        <v>1.2603763744621627E-2</v>
      </c>
      <c r="N2011" s="2" cm="1">
        <f t="array" ref="N2011">[1]!table_weight[Acceleration]*(('F+ , F-'!N$2-[1]!tbl_gk[[#This Row],[Acceleration]])/('F+ , F-'!N$2-'F+ , F-'!N$3))</f>
        <v>1.0372411818393301E-2</v>
      </c>
      <c r="O2011" s="2" cm="1">
        <f t="array" ref="O2011">[1]!table_weight[SprintSpeed]*(('F+ , F-'!O$2-[1]!tbl_gk[[#This Row],[SprintSpeed]])/('F+ , F-'!O$2-'F+ , F-'!O$3))</f>
        <v>1.0400973532096125E-2</v>
      </c>
      <c r="P2011" s="2" cm="1">
        <f t="array" ref="P2011">[1]!table_weight[Agility]*(('F+ , F-'!P$2-[1]!tbl_gk[[#This Row],[Agility]])/('F+ , F-'!P$2-'F+ , F-'!P$3))</f>
        <v>5.6165313238632194E-3</v>
      </c>
      <c r="Q2011" s="2" cm="1">
        <f t="array" ref="Q2011">[1]!table_weight[Reactions]*(('F+ , F-'!Q$2-[1]!tbl_gk[[#This Row],[Reactions]])/('F+ , F-'!Q$2-'F+ , F-'!Q$3))</f>
        <v>2.2688248003176282E-3</v>
      </c>
      <c r="R2011" s="2" cm="1">
        <f t="array" ref="R2011">[1]!table_weight[Balance]*(('F+ , F-'!R$2-[1]!tbl_gk[[#This Row],[Balance]])/('F+ , F-'!R$2-'F+ , F-'!R$3))</f>
        <v>2.8560252820324875E-3</v>
      </c>
      <c r="S2011" s="2" cm="1">
        <f t="array" ref="S2011">[1]!table_weight[ShotPower]*(('F+ , F-'!S$2-[1]!tbl_gk[[#This Row],[ShotPower]])/('F+ , F-'!S$2-'F+ , F-'!S$3))</f>
        <v>8.0509323499075268E-3</v>
      </c>
      <c r="T2011" s="2" cm="1">
        <f t="array" ref="T2011">[1]!table_weight[Jumping]*(('F+ , F-'!T$2-[1]!tbl_gk[[#This Row],[Jumping]])/('F+ , F-'!T$2-'F+ , F-'!T$3))</f>
        <v>4.6370354377459509E-3</v>
      </c>
      <c r="U2011" s="2" cm="1">
        <f t="array" ref="U2011">[1]!table_weight[Stamina]*(('F+ , F-'!U$2-[1]!tbl_gk[[#This Row],[Stamina]])/('F+ , F-'!U$2-'F+ , F-'!U$3))</f>
        <v>1.8032915591234249E-2</v>
      </c>
      <c r="V2011" s="2" cm="1">
        <f t="array" ref="V2011">[1]!table_weight[Strength]*(('F+ , F-'!V$2-[1]!tbl_gk[[#This Row],[Strength]])/('F+ , F-'!V$2-'F+ , F-'!V$3))</f>
        <v>1.9521346719399615E-2</v>
      </c>
      <c r="W2011" s="2" cm="1">
        <f t="array" ref="W2011">[1]!table_weight[LongShots]*(('F+ , F-'!W$2-[1]!tbl_gk[[#This Row],[LongShots]])/('F+ , F-'!W$2-'F+ , F-'!W$3))</f>
        <v>1.0128592311173986E-2</v>
      </c>
      <c r="X2011" s="2" cm="1">
        <f t="array" ref="X2011">[1]!table_weight[Aggression]*(('F+ , F-'!X$2-[1]!tbl_gk[[#This Row],[Aggression]])/('F+ , F-'!X$2-'F+ , F-'!X$3))</f>
        <v>1.3386066321874024E-2</v>
      </c>
      <c r="Y2011" s="2" cm="1">
        <f t="array" ref="Y2011">[1]!table_weight[Interceptions]*(('F+ , F-'!Y$2-[1]!tbl_gk[[#This Row],[Interceptions]])/('F+ , F-'!Y$2-'F+ , F-'!Y$3))</f>
        <v>2.2161706253509151E-2</v>
      </c>
      <c r="Z2011" s="2" cm="1">
        <f t="array" ref="Z2011">[1]!table_weight[Positioning]*(('F+ , F-'!Z$2-[1]!tbl_gk[[#This Row],[Positioning]])/('F+ , F-'!Z$2-'F+ , F-'!Z$3))</f>
        <v>1.9225568738802474E-3</v>
      </c>
      <c r="AA2011" s="2" cm="1">
        <f t="array" ref="AA2011">[1]!table_weight[Vision]*(('F+ , F-'!AA$2-[1]!tbl_gk[[#This Row],[Vision]])/('F+ , F-'!AA$2-'F+ , F-'!AA$3))</f>
        <v>2.6265084677010397E-2</v>
      </c>
      <c r="AB2011" s="2" cm="1">
        <f t="array" ref="AB2011">[1]!table_weight[Penalties]*(('F+ , F-'!AB$2-[1]!tbl_gk[[#This Row],[Penalties]])/('F+ , F-'!AB$2-'F+ , F-'!AB$3))</f>
        <v>2.1922367973657118E-3</v>
      </c>
      <c r="AC2011" s="2" cm="1">
        <f t="array" ref="AC2011">[1]!table_weight[Composure]*(('F+ , F-'!AC$2-[1]!tbl_gk[[#This Row],[Composure]])/('F+ , F-'!AC$2-'F+ , F-'!AC$3))</f>
        <v>2.134938807316428E-3</v>
      </c>
      <c r="AD2011" s="2" cm="1">
        <f t="array" ref="AD2011">[1]!table_weight[Marking]*(('F+ , F-'!AD$2-[1]!tbl_gk[[#This Row],[Marking]])/('F+ , F-'!AD$2-'F+ , F-'!AD$3))</f>
        <v>3.4704616390043845E-2</v>
      </c>
      <c r="AE2011" s="2" cm="1">
        <f t="array" ref="AE2011">[1]!table_weight[StandingTackle]*(('F+ , F-'!AE$2-[1]!tbl_gk[[#This Row],[StandingTackle]])/('F+ , F-'!AE$2-'F+ , F-'!AE$3))</f>
        <v>2.6900228972187096E-2</v>
      </c>
      <c r="AF2011" s="2" cm="1">
        <f t="array" ref="AF2011">[1]!table_weight[SlidingTackle]*(('F+ , F-'!AF$2-[1]!tbl_gk[[#This Row],[SlidingTackle]])/('F+ , F-'!AF$2-'F+ , F-'!AF$3))</f>
        <v>8.2195144081682794E-3</v>
      </c>
      <c r="AG2011" s="2" cm="1">
        <f t="array" ref="AG2011">[1]!table_weight[GKDiving]*(('F+ , F-'!AG$2-[1]!tbl_gk[[#This Row],[GKDiving]])/('F+ , F-'!AG$2-'F+ , F-'!AG$3))</f>
        <v>5.8076006490213938E-2</v>
      </c>
      <c r="AH2011" s="2" cm="1">
        <f t="array" ref="AH2011">[1]!table_weight[GKHandling]*(('F+ , F-'!AH$2-[1]!tbl_gk[[#This Row],[GKHandling]])/('F+ , F-'!AH$2-'F+ , F-'!AH$3))</f>
        <v>5.5253898757952898E-2</v>
      </c>
      <c r="AI2011" s="2" cm="1">
        <f t="array" ref="AI2011">[1]!table_weight[GKKicking]*(('F+ , F-'!AI$2-[1]!tbl_gk[[#This Row],[GKKicking]])/('F+ , F-'!AI$2-'F+ , F-'!AI$3))</f>
        <v>3.6671737146334017E-2</v>
      </c>
      <c r="AJ2011" s="2" cm="1">
        <f t="array" ref="AJ2011">[1]!table_weight[GKPositioning]*(('F+ , F-'!AJ$2-[1]!tbl_gk[[#This Row],[GKPositioning]])/('F+ , F-'!AJ$2-'F+ , F-'!AJ$3))</f>
        <v>2.5858276192927833E-2</v>
      </c>
      <c r="AK2011" s="2" cm="1">
        <f t="array" ref="AK2011">[1]!table_weight[GKReflexes]*(('F+ , F-'!AK$2-[1]!tbl_gk[[#This Row],[GKReflexes]])/('F+ , F-'!AK$2-'F+ , F-'!AK$3))</f>
        <v>5.8303755535273602E-2</v>
      </c>
    </row>
    <row r="2012" spans="1:37" x14ac:dyDescent="0.55000000000000004">
      <c r="A2012" s="7">
        <f>[1]!tbl_gk[[#This Row],[ID]]</f>
        <v>271374</v>
      </c>
      <c r="B2012" s="1" cm="1">
        <f t="array" ref="B2012">[1]!table_weight[ValueEUR]*(('F+ , F-'!B$2-[1]!tbl_gk[[#This Row],[ValueEUR]])/('F+ , F-'!B$2-'F+ , F-'!B$3))</f>
        <v>4.9695022046554962E-5</v>
      </c>
      <c r="C2012" s="1" cm="1">
        <f t="array" ref="C2012">[1]!table_weight[WageEUR]*(('F+ , F-'!C$2-[1]!tbl_gk[[#This Row],[WageEUR]])/('F+ , F-'!C$2-'F+ , F-'!C$3))</f>
        <v>0</v>
      </c>
      <c r="D2012" s="1" cm="1">
        <f t="array" ref="D2012">[1]!table_weight[Crossing]*(('F+ , F-'!D$2-[1]!tbl_gk[[#This Row],[Crossing]])/('F+ , F-'!D$2-'F+ , F-'!D$3))</f>
        <v>3.9229500584439428E-2</v>
      </c>
      <c r="E2012" s="1" cm="1">
        <f t="array" ref="E2012">[1]!table_weight[Finishing]*(('F+ , F-'!E$2-[1]!tbl_gk[[#This Row],[Finishing]])/('F+ , F-'!E$2-'F+ , F-'!E$3))</f>
        <v>1.9965013690294877E-2</v>
      </c>
      <c r="F2012" s="1" cm="1">
        <f t="array" ref="F2012">[1]!table_weight[HeadingAccuracy]*(('F+ , F-'!F$2-[1]!tbl_gk[[#This Row],[HeadingAccuracy]])/('F+ , F-'!F$2-'F+ , F-'!F$3))</f>
        <v>1.1691929585950599E-2</v>
      </c>
      <c r="G2012" s="1" cm="1">
        <f t="array" ref="G2012">[1]!table_weight[ShortPassing]*(('F+ , F-'!G$2-[1]!tbl_gk[[#This Row],[ShortPassing]])/('F+ , F-'!G$2-'F+ , F-'!G$3))</f>
        <v>5.7659964066562854E-2</v>
      </c>
      <c r="H2012" s="1" cm="1">
        <f t="array" ref="H2012">[1]!table_weight[Volleys]*(('F+ , F-'!H$2-[1]!tbl_gk[[#This Row],[Volleys]])/('F+ , F-'!H$2-'F+ , F-'!H$3))</f>
        <v>2.0833057763785961E-3</v>
      </c>
      <c r="I2012" s="1" cm="1">
        <f t="array" ref="I2012">[1]!table_weight[Dribbling]*(('F+ , F-'!I$2-[1]!tbl_gk[[#This Row],[Dribbling]])/('F+ , F-'!I$2-'F+ , F-'!I$3))</f>
        <v>1.7601807988178481E-2</v>
      </c>
      <c r="J2012" s="1" cm="1">
        <f t="array" ref="J2012">[1]!table_weight[Curve]*(('F+ , F-'!J$2-[1]!tbl_gk[[#This Row],[Curve]])/('F+ , F-'!J$2-'F+ , F-'!J$3))</f>
        <v>8.9578474123651938E-3</v>
      </c>
      <c r="K2012" s="1" cm="1">
        <f t="array" ref="K2012">[1]!table_weight[FKAccuracy]*(('F+ , F-'!K$2-[1]!tbl_gk[[#This Row],[FKAccuracy]])/('F+ , F-'!K$2-'F+ , F-'!K$3))</f>
        <v>9.2789777912990392E-3</v>
      </c>
      <c r="L2012" s="1" cm="1">
        <f t="array" ref="L2012">[1]!table_weight[LongPassing]*(('F+ , F-'!L$2-[1]!tbl_gk[[#This Row],[LongPassing]])/('F+ , F-'!L$2-'F+ , F-'!L$3))</f>
        <v>2.3281236303259328E-2</v>
      </c>
      <c r="M2012" s="1" cm="1">
        <f t="array" ref="M2012">[1]!table_weight[BallControl]*(('F+ , F-'!M$2-[1]!tbl_gk[[#This Row],[BallControl]])/('F+ , F-'!M$2-'F+ , F-'!M$3))</f>
        <v>1.3907601373375588E-2</v>
      </c>
      <c r="N2012" s="1" cm="1">
        <f t="array" ref="N2012">[1]!table_weight[Acceleration]*(('F+ , F-'!N$2-[1]!tbl_gk[[#This Row],[Acceleration]])/('F+ , F-'!N$2-'F+ , F-'!N$3))</f>
        <v>8.3430268974033078E-3</v>
      </c>
      <c r="O2012" s="1" cm="1">
        <f t="array" ref="O2012">[1]!table_weight[SprintSpeed]*(('F+ , F-'!O$2-[1]!tbl_gk[[#This Row],[SprintSpeed]])/('F+ , F-'!O$2-'F+ , F-'!O$3))</f>
        <v>1.3493154852449027E-2</v>
      </c>
      <c r="P2012" s="1" cm="1">
        <f t="array" ref="P2012">[1]!table_weight[Agility]*(('F+ , F-'!P$2-[1]!tbl_gk[[#This Row],[Agility]])/('F+ , F-'!P$2-'F+ , F-'!P$3))</f>
        <v>5.3825091853689179E-3</v>
      </c>
      <c r="Q2012" s="1" cm="1">
        <f t="array" ref="Q2012">[1]!table_weight[Reactions]*(('F+ , F-'!Q$2-[1]!tbl_gk[[#This Row],[Reactions]])/('F+ , F-'!Q$2-'F+ , F-'!Q$3))</f>
        <v>1.9078754002670962E-3</v>
      </c>
      <c r="R2012" s="1" cm="1">
        <f t="array" ref="R2012">[1]!table_weight[Balance]*(('F+ , F-'!R$2-[1]!tbl_gk[[#This Row],[Balance]])/('F+ , F-'!R$2-'F+ , F-'!R$3))</f>
        <v>2.5455877513767822E-3</v>
      </c>
      <c r="S2012" s="1" cm="1">
        <f t="array" ref="S2012">[1]!table_weight[ShotPower]*(('F+ , F-'!S$2-[1]!tbl_gk[[#This Row],[ShotPower]])/('F+ , F-'!S$2-'F+ , F-'!S$3))</f>
        <v>8.3106398450658349E-3</v>
      </c>
      <c r="T2012" s="1" cm="1">
        <f t="array" ref="T2012">[1]!table_weight[Jumping]*(('F+ , F-'!T$2-[1]!tbl_gk[[#This Row],[Jumping]])/('F+ , F-'!T$2-'F+ , F-'!T$3))</f>
        <v>4.3794223578711763E-3</v>
      </c>
      <c r="U2012" s="1" cm="1">
        <f t="array" ref="U2012">[1]!table_weight[Stamina]*(('F+ , F-'!U$2-[1]!tbl_gk[[#This Row],[Stamina]])/('F+ , F-'!U$2-'F+ , F-'!U$3))</f>
        <v>2.2326466922480501E-2</v>
      </c>
      <c r="V2012" s="1" cm="1">
        <f t="array" ref="V2012">[1]!table_weight[Strength]*(('F+ , F-'!V$2-[1]!tbl_gk[[#This Row],[Strength]])/('F+ , F-'!V$2-'F+ , F-'!V$3))</f>
        <v>1.2422675185072484E-2</v>
      </c>
      <c r="W2012" s="1" cm="1">
        <f t="array" ref="W2012">[1]!table_weight[LongShots]*(('F+ , F-'!W$2-[1]!tbl_gk[[#This Row],[LongShots]])/('F+ , F-'!W$2-'F+ , F-'!W$3))</f>
        <v>9.3494698256990638E-3</v>
      </c>
      <c r="X2012" s="1" cm="1">
        <f t="array" ref="X2012">[1]!table_weight[Aggression]*(('F+ , F-'!X$2-[1]!tbl_gk[[#This Row],[Aggression]])/('F+ , F-'!X$2-'F+ , F-'!X$3))</f>
        <v>1.0952236081533291E-2</v>
      </c>
      <c r="Y2012" s="1" cm="1">
        <f t="array" ref="Y2012">[1]!table_weight[Interceptions]*(('F+ , F-'!Y$2-[1]!tbl_gk[[#This Row],[Interceptions]])/('F+ , F-'!Y$2-'F+ , F-'!Y$3))</f>
        <v>2.2161706253509151E-2</v>
      </c>
      <c r="Z2012" s="1" cm="1">
        <f t="array" ref="Z2012">[1]!table_weight[Positioning]*(('F+ , F-'!Z$2-[1]!tbl_gk[[#This Row],[Positioning]])/('F+ , F-'!Z$2-'F+ , F-'!Z$3))</f>
        <v>2.2183348544772088E-3</v>
      </c>
      <c r="AA2012" s="1" cm="1">
        <f t="array" ref="AA2012">[1]!table_weight[Vision]*(('F+ , F-'!AA$2-[1]!tbl_gk[[#This Row],[Vision]])/('F+ , F-'!AA$2-'F+ , F-'!AA$3))</f>
        <v>3.1234154751039387E-2</v>
      </c>
      <c r="AB2012" s="1" cm="1">
        <f t="array" ref="AB2012">[1]!table_weight[Penalties]*(('F+ , F-'!AB$2-[1]!tbl_gk[[#This Row],[Penalties]])/('F+ , F-'!AB$2-'F+ , F-'!AB$3))</f>
        <v>2.3488251400346914E-3</v>
      </c>
      <c r="AC2012" s="1" cm="1">
        <f t="array" ref="AC2012">[1]!table_weight[Composure]*(('F+ , F-'!AC$2-[1]!tbl_gk[[#This Row],[Composure]])/('F+ , F-'!AC$2-'F+ , F-'!AC$3))</f>
        <v>2.2950592178651603E-3</v>
      </c>
      <c r="AD2012" s="1" cm="1">
        <f t="array" ref="AD2012">[1]!table_weight[Marking]*(('F+ , F-'!AD$2-[1]!tbl_gk[[#This Row],[Marking]])/('F+ , F-'!AD$2-'F+ , F-'!AD$3))</f>
        <v>2.9972168700492414E-2</v>
      </c>
      <c r="AE2012" s="1" cm="1">
        <f t="array" ref="AE2012">[1]!table_weight[StandingTackle]*(('F+ , F-'!AE$2-[1]!tbl_gk[[#This Row],[StandingTackle]])/('F+ , F-'!AE$2-'F+ , F-'!AE$3))</f>
        <v>2.017517172914032E-2</v>
      </c>
      <c r="AF2012" s="1" cm="1">
        <f t="array" ref="AF2012">[1]!table_weight[SlidingTackle]*(('F+ , F-'!AF$2-[1]!tbl_gk[[#This Row],[SlidingTackle]])/('F+ , F-'!AF$2-'F+ , F-'!AF$3))</f>
        <v>9.7139715732897855E-3</v>
      </c>
      <c r="AG2012" s="1" cm="1">
        <f t="array" ref="AG2012">[1]!table_weight[GKDiving]*(('F+ , F-'!AG$2-[1]!tbl_gk[[#This Row],[GKDiving]])/('F+ , F-'!AG$2-'F+ , F-'!AG$3))</f>
        <v>6.320036000405635E-2</v>
      </c>
      <c r="AH2012" s="1" cm="1">
        <f t="array" ref="AH2012">[1]!table_weight[GKHandling]*(('F+ , F-'!AH$2-[1]!tbl_gk[[#This Row],[GKHandling]])/('F+ , F-'!AH$2-'F+ , F-'!AH$3))</f>
        <v>6.9512969405166547E-2</v>
      </c>
      <c r="AI2012" s="1" cm="1">
        <f t="array" ref="AI2012">[1]!table_weight[GKKicking]*(('F+ , F-'!AI$2-[1]!tbl_gk[[#This Row],[GKKicking]])/('F+ , F-'!AI$2-'F+ , F-'!AI$3))</f>
        <v>3.7566169759659242E-2</v>
      </c>
      <c r="AJ2012" s="1" cm="1">
        <f t="array" ref="AJ2012">[1]!table_weight[GKPositioning]*(('F+ , F-'!AJ$2-[1]!tbl_gk[[#This Row],[GKPositioning]])/('F+ , F-'!AJ$2-'F+ , F-'!AJ$3))</f>
        <v>2.4596896866443549E-2</v>
      </c>
      <c r="AK2012" s="1" cm="1">
        <f t="array" ref="AK2012">[1]!table_weight[GKReflexes]*(('F+ , F-'!AK$2-[1]!tbl_gk[[#This Row],[GKReflexes]])/('F+ , F-'!AK$2-'F+ , F-'!AK$3))</f>
        <v>6.5591724977182797E-2</v>
      </c>
    </row>
    <row r="2013" spans="1:37" x14ac:dyDescent="0.55000000000000004">
      <c r="A2013" s="8">
        <f>[1]!tbl_gk[[#This Row],[ID]]</f>
        <v>271377</v>
      </c>
      <c r="B2013" s="2" cm="1">
        <f t="array" ref="B2013">[1]!table_weight[ValueEUR]*(('F+ , F-'!B$2-[1]!tbl_gk[[#This Row],[ValueEUR]])/('F+ , F-'!B$2-'F+ , F-'!B$3))</f>
        <v>3.1175138054050009E-5</v>
      </c>
      <c r="C2013" s="2" cm="1">
        <f t="array" ref="C2013">[1]!table_weight[WageEUR]*(('F+ , F-'!C$2-[1]!tbl_gk[[#This Row],[WageEUR]])/('F+ , F-'!C$2-'F+ , F-'!C$3))</f>
        <v>0</v>
      </c>
      <c r="D2013" s="2" cm="1">
        <f t="array" ref="D2013">[1]!table_weight[Crossing]*(('F+ , F-'!D$2-[1]!tbl_gk[[#This Row],[Crossing]])/('F+ , F-'!D$2-'F+ , F-'!D$3))</f>
        <v>3.4746129089074922E-2</v>
      </c>
      <c r="E2013" s="2" cm="1">
        <f t="array" ref="E2013">[1]!table_weight[Finishing]*(('F+ , F-'!E$2-[1]!tbl_gk[[#This Row],[Finishing]])/('F+ , F-'!E$2-'F+ , F-'!E$3))</f>
        <v>2.096326437480962E-2</v>
      </c>
      <c r="F2013" s="2" cm="1">
        <f t="array" ref="F2013">[1]!table_weight[HeadingAccuracy]*(('F+ , F-'!F$2-[1]!tbl_gk[[#This Row],[HeadingAccuracy]])/('F+ , F-'!F$2-'F+ , F-'!F$3))</f>
        <v>1.210949849973455E-2</v>
      </c>
      <c r="G2013" s="2" cm="1">
        <f t="array" ref="G2013">[1]!table_weight[ShortPassing]*(('F+ , F-'!G$2-[1]!tbl_gk[[#This Row],[ShortPassing]])/('F+ , F-'!G$2-'F+ , F-'!G$3))</f>
        <v>6.3285326414520199E-2</v>
      </c>
      <c r="H2013" s="2" cm="1">
        <f t="array" ref="H2013">[1]!table_weight[Volleys]*(('F+ , F-'!H$2-[1]!tbl_gk[[#This Row],[Volleys]])/('F+ , F-'!H$2-'F+ , F-'!H$3))</f>
        <v>2.0833057763785961E-3</v>
      </c>
      <c r="I2013" s="2" cm="1">
        <f t="array" ref="I2013">[1]!table_weight[Dribbling]*(('F+ , F-'!I$2-[1]!tbl_gk[[#This Row],[Dribbling]])/('F+ , F-'!I$2-'F+ , F-'!I$3))</f>
        <v>2.0535442652874894E-2</v>
      </c>
      <c r="J2013" s="2" cm="1">
        <f t="array" ref="J2013">[1]!table_weight[Curve]*(('F+ , F-'!J$2-[1]!tbl_gk[[#This Row],[Curve]])/('F+ , F-'!J$2-'F+ , F-'!J$3))</f>
        <v>9.9719433458404991E-3</v>
      </c>
      <c r="K2013" s="2" cm="1">
        <f t="array" ref="K2013">[1]!table_weight[FKAccuracy]*(('F+ , F-'!K$2-[1]!tbl_gk[[#This Row],[FKAccuracy]])/('F+ , F-'!K$2-'F+ , F-'!K$3))</f>
        <v>9.2789777912990392E-3</v>
      </c>
      <c r="L2013" s="2" cm="1">
        <f t="array" ref="L2013">[1]!table_weight[LongPassing]*(('F+ , F-'!L$2-[1]!tbl_gk[[#This Row],[LongPassing]])/('F+ , F-'!L$2-'F+ , F-'!L$3))</f>
        <v>2.3822660403335128E-2</v>
      </c>
      <c r="M2013" s="2" cm="1">
        <f t="array" ref="M2013">[1]!table_weight[BallControl]*(('F+ , F-'!M$2-[1]!tbl_gk[[#This Row],[BallControl]])/('F+ , F-'!M$2-'F+ , F-'!M$3))</f>
        <v>1.3472988830457604E-2</v>
      </c>
      <c r="N2013" s="2" cm="1">
        <f t="array" ref="N2013">[1]!table_weight[Acceleration]*(('F+ , F-'!N$2-[1]!tbl_gk[[#This Row],[Acceleration]])/('F+ , F-'!N$2-'F+ , F-'!N$3))</f>
        <v>8.7940013242899726E-3</v>
      </c>
      <c r="O2013" s="2" cm="1">
        <f t="array" ref="O2013">[1]!table_weight[SprintSpeed]*(('F+ , F-'!O$2-[1]!tbl_gk[[#This Row],[SprintSpeed]])/('F+ , F-'!O$2-'F+ , F-'!O$3))</f>
        <v>1.1525403103133543E-2</v>
      </c>
      <c r="P2013" s="2" cm="1">
        <f t="array" ref="P2013">[1]!table_weight[Agility]*(('F+ , F-'!P$2-[1]!tbl_gk[[#This Row],[Agility]])/('F+ , F-'!P$2-'F+ , F-'!P$3))</f>
        <v>3.9783763544031132E-3</v>
      </c>
      <c r="Q2013" s="2" cm="1">
        <f t="array" ref="Q2013">[1]!table_weight[Reactions]*(('F+ , F-'!Q$2-[1]!tbl_gk[[#This Row],[Reactions]])/('F+ , F-'!Q$2-'F+ , F-'!Q$3))</f>
        <v>2.3203890003248469E-3</v>
      </c>
      <c r="R2013" s="2" cm="1">
        <f t="array" ref="R2013">[1]!table_weight[Balance]*(('F+ , F-'!R$2-[1]!tbl_gk[[#This Row],[Balance]])/('F+ , F-'!R$2-'F+ , F-'!R$3))</f>
        <v>2.5455877513767822E-3</v>
      </c>
      <c r="S2013" s="2" cm="1">
        <f t="array" ref="S2013">[1]!table_weight[ShotPower]*(('F+ , F-'!S$2-[1]!tbl_gk[[#This Row],[ShotPower]])/('F+ , F-'!S$2-'F+ , F-'!S$3))</f>
        <v>9.0897623305407575E-3</v>
      </c>
      <c r="T2013" s="2" cm="1">
        <f t="array" ref="T2013">[1]!table_weight[Jumping]*(('F+ , F-'!T$2-[1]!tbl_gk[[#This Row],[Jumping]])/('F+ , F-'!T$2-'F+ , F-'!T$3))</f>
        <v>4.1218092779964008E-3</v>
      </c>
      <c r="U2013" s="2" cm="1">
        <f t="array" ref="U2013">[1]!table_weight[Stamina]*(('F+ , F-'!U$2-[1]!tbl_gk[[#This Row],[Stamina]])/('F+ , F-'!U$2-'F+ , F-'!U$3))</f>
        <v>1.975033612373275E-2</v>
      </c>
      <c r="V2013" s="2" cm="1">
        <f t="array" ref="V2013">[1]!table_weight[Strength]*(('F+ , F-'!V$2-[1]!tbl_gk[[#This Row],[Strength]])/('F+ , F-'!V$2-'F+ , F-'!V$3))</f>
        <v>1.1535341243281592E-2</v>
      </c>
      <c r="W2013" s="2" cm="1">
        <f t="array" ref="W2013">[1]!table_weight[LongShots]*(('F+ , F-'!W$2-[1]!tbl_gk[[#This Row],[LongShots]])/('F+ , F-'!W$2-'F+ , F-'!W$3))</f>
        <v>9.86888481601568E-3</v>
      </c>
      <c r="X2013" s="2" cm="1">
        <f t="array" ref="X2013">[1]!table_weight[Aggression]*(('F+ , F-'!X$2-[1]!tbl_gk[[#This Row],[Aggression]])/('F+ , F-'!X$2-'F+ , F-'!X$3))</f>
        <v>1.0952236081533291E-2</v>
      </c>
      <c r="Y2013" s="2" cm="1">
        <f t="array" ref="Y2013">[1]!table_weight[Interceptions]*(('F+ , F-'!Y$2-[1]!tbl_gk[[#This Row],[Interceptions]])/('F+ , F-'!Y$2-'F+ , F-'!Y$3))</f>
        <v>2.6317026176042119E-2</v>
      </c>
      <c r="Z2013" s="2" cm="1">
        <f t="array" ref="Z2013">[1]!table_weight[Positioning]*(('F+ , F-'!Z$2-[1]!tbl_gk[[#This Row],[Positioning]])/('F+ , F-'!Z$2-'F+ , F-'!Z$3))</f>
        <v>2.3662238447756888E-3</v>
      </c>
      <c r="AA2013" s="2" cm="1">
        <f t="array" ref="AA2013">[1]!table_weight[Vision]*(('F+ , F-'!AA$2-[1]!tbl_gk[[#This Row],[Vision]])/('F+ , F-'!AA$2-'F+ , F-'!AA$3))</f>
        <v>3.1944021904472104E-2</v>
      </c>
      <c r="AB2013" s="2" cm="1">
        <f t="array" ref="AB2013">[1]!table_weight[Penalties]*(('F+ , F-'!AB$2-[1]!tbl_gk[[#This Row],[Penalties]])/('F+ , F-'!AB$2-'F+ , F-'!AB$3))</f>
        <v>2.3879722257019362E-3</v>
      </c>
      <c r="AC2013" s="2" cm="1">
        <f t="array" ref="AC2013">[1]!table_weight[Composure]*(('F+ , F-'!AC$2-[1]!tbl_gk[[#This Row],[Composure]])/('F+ , F-'!AC$2-'F+ , F-'!AC$3))</f>
        <v>1.7079510458531426E-3</v>
      </c>
      <c r="AD2013" s="2" cm="1">
        <f t="array" ref="AD2013">[1]!table_weight[Marking]*(('F+ , F-'!AD$2-[1]!tbl_gk[[#This Row],[Marking]])/('F+ , F-'!AD$2-'F+ , F-'!AD$3))</f>
        <v>3.3127133826860035E-2</v>
      </c>
      <c r="AE2013" s="2" cm="1">
        <f t="array" ref="AE2013">[1]!table_weight[StandingTackle]*(('F+ , F-'!AE$2-[1]!tbl_gk[[#This Row],[StandingTackle]])/('F+ , F-'!AE$2-'F+ , F-'!AE$3))</f>
        <v>2.465854322450484E-2</v>
      </c>
      <c r="AF2013" s="2" cm="1">
        <f t="array" ref="AF2013">[1]!table_weight[SlidingTackle]*(('F+ , F-'!AF$2-[1]!tbl_gk[[#This Row],[SlidingTackle]])/('F+ , F-'!AF$2-'F+ , F-'!AF$3))</f>
        <v>1.0461200155850536E-2</v>
      </c>
      <c r="AG2013" s="2" cm="1">
        <f t="array" ref="AG2013">[1]!table_weight[GKDiving]*(('F+ , F-'!AG$2-[1]!tbl_gk[[#This Row],[GKDiving]])/('F+ , F-'!AG$2-'F+ , F-'!AG$3))</f>
        <v>5.4659770814318998E-2</v>
      </c>
      <c r="AH2013" s="2" cm="1">
        <f t="array" ref="AH2013">[1]!table_weight[GKHandling]*(('F+ , F-'!AH$2-[1]!tbl_gk[[#This Row],[GKHandling]])/('F+ , F-'!AH$2-'F+ , F-'!AH$3))</f>
        <v>8.0207272390576789E-2</v>
      </c>
      <c r="AI2013" s="2" cm="1">
        <f t="array" ref="AI2013">[1]!table_weight[GKKicking]*(('F+ , F-'!AI$2-[1]!tbl_gk[[#This Row],[GKKicking]])/('F+ , F-'!AI$2-'F+ , F-'!AI$3))</f>
        <v>4.1143900212960119E-2</v>
      </c>
      <c r="AJ2013" s="2" cm="1">
        <f t="array" ref="AJ2013">[1]!table_weight[GKPositioning]*(('F+ , F-'!AJ$2-[1]!tbl_gk[[#This Row],[GKPositioning]])/('F+ , F-'!AJ$2-'F+ , F-'!AJ$3))</f>
        <v>2.8381034845896404E-2</v>
      </c>
      <c r="AK2013" s="2" cm="1">
        <f t="array" ref="AK2013">[1]!table_weight[GKReflexes]*(('F+ , F-'!AK$2-[1]!tbl_gk[[#This Row],[GKReflexes]])/('F+ , F-'!AK$2-'F+ , F-'!AK$3))</f>
        <v>6.5591724977182797E-2</v>
      </c>
    </row>
    <row r="2014" spans="1:37" x14ac:dyDescent="0.55000000000000004">
      <c r="A2014" s="7">
        <f>[1]!tbl_gk[[#This Row],[ID]]</f>
        <v>271385</v>
      </c>
      <c r="B2014" s="1" cm="1">
        <f t="array" ref="B2014">[1]!table_weight[ValueEUR]*(('F+ , F-'!B$2-[1]!tbl_gk[[#This Row],[ValueEUR]])/('F+ , F-'!B$2-'F+ , F-'!B$3))</f>
        <v>2.8088490721965849E-5</v>
      </c>
      <c r="C2014" s="1" cm="1">
        <f t="array" ref="C2014">[1]!table_weight[WageEUR]*(('F+ , F-'!C$2-[1]!tbl_gk[[#This Row],[WageEUR]])/('F+ , F-'!C$2-'F+ , F-'!C$3))</f>
        <v>0</v>
      </c>
      <c r="D2014" s="1" cm="1">
        <f t="array" ref="D2014">[1]!table_weight[Crossing]*(('F+ , F-'!D$2-[1]!tbl_gk[[#This Row],[Crossing]])/('F+ , F-'!D$2-'F+ , F-'!D$3))</f>
        <v>3.4746129089074922E-2</v>
      </c>
      <c r="E2014" s="1" cm="1">
        <f t="array" ref="E2014">[1]!table_weight[Finishing]*(('F+ , F-'!E$2-[1]!tbl_gk[[#This Row],[Finishing]])/('F+ , F-'!E$2-'F+ , F-'!E$3))</f>
        <v>1.8966763005780131E-2</v>
      </c>
      <c r="F2014" s="1" cm="1">
        <f t="array" ref="F2014">[1]!table_weight[HeadingAccuracy]*(('F+ , F-'!F$2-[1]!tbl_gk[[#This Row],[HeadingAccuracy]])/('F+ , F-'!F$2-'F+ , F-'!F$3))</f>
        <v>1.1691929585950599E-2</v>
      </c>
      <c r="G2014" s="1" cm="1">
        <f t="array" ref="G2014">[1]!table_weight[ShortPassing]*(('F+ , F-'!G$2-[1]!tbl_gk[[#This Row],[ShortPassing]])/('F+ , F-'!G$2-'F+ , F-'!G$3))</f>
        <v>4.3596558196669473E-2</v>
      </c>
      <c r="H2014" s="1" cm="1">
        <f t="array" ref="H2014">[1]!table_weight[Volleys]*(('F+ , F-'!H$2-[1]!tbl_gk[[#This Row],[Volleys]])/('F+ , F-'!H$2-'F+ , F-'!H$3))</f>
        <v>1.9675665665797848E-3</v>
      </c>
      <c r="I2014" s="1" cm="1">
        <f t="array" ref="I2014">[1]!table_weight[Dribbling]*(('F+ , F-'!I$2-[1]!tbl_gk[[#This Row],[Dribbling]])/('F+ , F-'!I$2-'F+ , F-'!I$3))</f>
        <v>2.3469077317571304E-2</v>
      </c>
      <c r="J2014" s="1" cm="1">
        <f t="array" ref="J2014">[1]!table_weight[Curve]*(('F+ , F-'!J$2-[1]!tbl_gk[[#This Row],[Curve]])/('F+ , F-'!J$2-'F+ , F-'!J$3))</f>
        <v>9.4648953791028455E-3</v>
      </c>
      <c r="K2014" s="1" cm="1">
        <f t="array" ref="K2014">[1]!table_weight[FKAccuracy]*(('F+ , F-'!K$2-[1]!tbl_gk[[#This Row],[FKAccuracy]])/('F+ , F-'!K$2-'F+ , F-'!K$3))</f>
        <v>8.5184058411925615E-3</v>
      </c>
      <c r="L2014" s="1" cm="1">
        <f t="array" ref="L2014">[1]!table_weight[LongPassing]*(('F+ , F-'!L$2-[1]!tbl_gk[[#This Row],[LongPassing]])/('F+ , F-'!L$2-'F+ , F-'!L$3))</f>
        <v>1.6784147102349749E-2</v>
      </c>
      <c r="M2014" s="1" cm="1">
        <f t="array" ref="M2014">[1]!table_weight[BallControl]*(('F+ , F-'!M$2-[1]!tbl_gk[[#This Row],[BallControl]])/('F+ , F-'!M$2-'F+ , F-'!M$3))</f>
        <v>1.3472988830457604E-2</v>
      </c>
      <c r="N2014" s="1" cm="1">
        <f t="array" ref="N2014">[1]!table_weight[Acceleration]*(('F+ , F-'!N$2-[1]!tbl_gk[[#This Row],[Acceleration]])/('F+ , F-'!N$2-'F+ , F-'!N$3))</f>
        <v>9.0194885377333049E-3</v>
      </c>
      <c r="O2014" s="1" cm="1">
        <f t="array" ref="O2014">[1]!table_weight[SprintSpeed]*(('F+ , F-'!O$2-[1]!tbl_gk[[#This Row],[SprintSpeed]])/('F+ , F-'!O$2-'F+ , F-'!O$3))</f>
        <v>1.0963188317614834E-2</v>
      </c>
      <c r="P2014" s="1" cm="1">
        <f t="array" ref="P2014">[1]!table_weight[Agility]*(('F+ , F-'!P$2-[1]!tbl_gk[[#This Row],[Agility]])/('F+ , F-'!P$2-'F+ , F-'!P$3))</f>
        <v>3.744354215908813E-3</v>
      </c>
      <c r="Q2014" s="1" cm="1">
        <f t="array" ref="Q2014">[1]!table_weight[Reactions]*(('F+ , F-'!Q$2-[1]!tbl_gk[[#This Row],[Reactions]])/('F+ , F-'!Q$2-'F+ , F-'!Q$3))</f>
        <v>2.7844668003898163E-3</v>
      </c>
      <c r="R2014" s="1" cm="1">
        <f t="array" ref="R2014">[1]!table_weight[Balance]*(('F+ , F-'!R$2-[1]!tbl_gk[[#This Row],[Balance]])/('F+ , F-'!R$2-'F+ , F-'!R$3))</f>
        <v>1.2417501226228205E-3</v>
      </c>
      <c r="S2014" s="1" cm="1">
        <f t="array" ref="S2014">[1]!table_weight[ShotPower]*(('F+ , F-'!S$2-[1]!tbl_gk[[#This Row],[ShotPower]])/('F+ , F-'!S$2-'F+ , F-'!S$3))</f>
        <v>8.3106398450658349E-3</v>
      </c>
      <c r="T2014" s="1" cm="1">
        <f t="array" ref="T2014">[1]!table_weight[Jumping]*(('F+ , F-'!T$2-[1]!tbl_gk[[#This Row],[Jumping]])/('F+ , F-'!T$2-'F+ , F-'!T$3))</f>
        <v>1.7174205324985003E-3</v>
      </c>
      <c r="U2014" s="1" cm="1">
        <f t="array" ref="U2014">[1]!table_weight[Stamina]*(('F+ , F-'!U$2-[1]!tbl_gk[[#This Row],[Stamina]])/('F+ , F-'!U$2-'F+ , F-'!U$3))</f>
        <v>1.8032915591234249E-2</v>
      </c>
      <c r="V2014" s="1" cm="1">
        <f t="array" ref="V2014">[1]!table_weight[Strength]*(('F+ , F-'!V$2-[1]!tbl_gk[[#This Row],[Strength]])/('F+ , F-'!V$2-'F+ , F-'!V$3))</f>
        <v>2.7507352195517646E-2</v>
      </c>
      <c r="W2014" s="1" cm="1">
        <f t="array" ref="W2014">[1]!table_weight[LongShots]*(('F+ , F-'!W$2-[1]!tbl_gk[[#This Row],[LongShots]])/('F+ , F-'!W$2-'F+ , F-'!W$3))</f>
        <v>9.3494698256990638E-3</v>
      </c>
      <c r="X2014" s="1" cm="1">
        <f t="array" ref="X2014">[1]!table_weight[Aggression]*(('F+ , F-'!X$2-[1]!tbl_gk[[#This Row],[Aggression]])/('F+ , F-'!X$2-'F+ , F-'!X$3))</f>
        <v>1.034377852144811E-2</v>
      </c>
      <c r="Y2014" s="1" cm="1">
        <f t="array" ref="Y2014">[1]!table_weight[Interceptions]*(('F+ , F-'!Y$2-[1]!tbl_gk[[#This Row],[Interceptions]])/('F+ , F-'!Y$2-'F+ , F-'!Y$3))</f>
        <v>2.6317026176042119E-2</v>
      </c>
      <c r="Z2014" s="1" cm="1">
        <f t="array" ref="Z2014">[1]!table_weight[Positioning]*(('F+ , F-'!Z$2-[1]!tbl_gk[[#This Row],[Positioning]])/('F+ , F-'!Z$2-'F+ , F-'!Z$3))</f>
        <v>1.6267788932832863E-3</v>
      </c>
      <c r="AA2014" s="1" cm="1">
        <f t="array" ref="AA2014">[1]!table_weight[Vision]*(('F+ , F-'!AA$2-[1]!tbl_gk[[#This Row],[Vision]])/('F+ , F-'!AA$2-'F+ , F-'!AA$3))</f>
        <v>2.200588175641412E-2</v>
      </c>
      <c r="AB2014" s="1" cm="1">
        <f t="array" ref="AB2014">[1]!table_weight[Penalties]*(('F+ , F-'!AB$2-[1]!tbl_gk[[#This Row],[Penalties]])/('F+ , F-'!AB$2-'F+ , F-'!AB$3))</f>
        <v>2.427119311369181E-3</v>
      </c>
      <c r="AC2014" s="1" cm="1">
        <f t="array" ref="AC2014">[1]!table_weight[Composure]*(('F+ , F-'!AC$2-[1]!tbl_gk[[#This Row],[Composure]])/('F+ , F-'!AC$2-'F+ , F-'!AC$3))</f>
        <v>2.401806158230982E-3</v>
      </c>
      <c r="AD2014" s="1" cm="1">
        <f t="array" ref="AD2014">[1]!table_weight[Marking]*(('F+ , F-'!AD$2-[1]!tbl_gk[[#This Row],[Marking]])/('F+ , F-'!AD$2-'F+ , F-'!AD$3))</f>
        <v>3.6282098953227655E-2</v>
      </c>
      <c r="AE2014" s="1" cm="1">
        <f t="array" ref="AE2014">[1]!table_weight[StandingTackle]*(('F+ , F-'!AE$2-[1]!tbl_gk[[#This Row],[StandingTackle]])/('F+ , F-'!AE$2-'F+ , F-'!AE$3))</f>
        <v>1.7933485981458063E-2</v>
      </c>
      <c r="AF2014" s="1" cm="1">
        <f t="array" ref="AF2014">[1]!table_weight[SlidingTackle]*(('F+ , F-'!AF$2-[1]!tbl_gk[[#This Row],[SlidingTackle]])/('F+ , F-'!AF$2-'F+ , F-'!AF$3))</f>
        <v>8.9667429907290316E-3</v>
      </c>
      <c r="AG2014" s="1" cm="1">
        <f t="array" ref="AG2014">[1]!table_weight[GKDiving]*(('F+ , F-'!AG$2-[1]!tbl_gk[[#This Row],[GKDiving]])/('F+ , F-'!AG$2-'F+ , F-'!AG$3))</f>
        <v>5.4659770814318998E-2</v>
      </c>
      <c r="AH2014" s="1" cm="1">
        <f t="array" ref="AH2014">[1]!table_weight[GKHandling]*(('F+ , F-'!AH$2-[1]!tbl_gk[[#This Row],[GKHandling]])/('F+ , F-'!AH$2-'F+ , F-'!AH$3))</f>
        <v>6.0601050250658012E-2</v>
      </c>
      <c r="AI2014" s="1" cm="1">
        <f t="array" ref="AI2014">[1]!table_weight[GKKicking]*(('F+ , F-'!AI$2-[1]!tbl_gk[[#This Row],[GKKicking]])/('F+ , F-'!AI$2-'F+ , F-'!AI$3))</f>
        <v>3.8460602372984459E-2</v>
      </c>
      <c r="AJ2014" s="1" cm="1">
        <f t="array" ref="AJ2014">[1]!table_weight[GKPositioning]*(('F+ , F-'!AJ$2-[1]!tbl_gk[[#This Row],[GKPositioning]])/('F+ , F-'!AJ$2-'F+ , F-'!AJ$3))</f>
        <v>2.8381034845896404E-2</v>
      </c>
      <c r="AK2014" s="1" cm="1">
        <f t="array" ref="AK2014">[1]!table_weight[GKReflexes]*(('F+ , F-'!AK$2-[1]!tbl_gk[[#This Row],[GKReflexes]])/('F+ , F-'!AK$2-'F+ , F-'!AK$3))</f>
        <v>7.4701686779569301E-2</v>
      </c>
    </row>
    <row r="2015" spans="1:37" x14ac:dyDescent="0.55000000000000004">
      <c r="A2015" s="8">
        <f>[1]!tbl_gk[[#This Row],[ID]]</f>
        <v>271407</v>
      </c>
      <c r="B2015" s="2" cm="1">
        <f t="array" ref="B2015">[1]!table_weight[ValueEUR]*(('F+ , F-'!B$2-[1]!tbl_gk[[#This Row],[ValueEUR]])/('F+ , F-'!B$2-'F+ , F-'!B$3))</f>
        <v>1.2840452901470104E-4</v>
      </c>
      <c r="C2015" s="2" cm="1">
        <f t="array" ref="C2015">[1]!table_weight[WageEUR]*(('F+ , F-'!C$2-[1]!tbl_gk[[#This Row],[WageEUR]])/('F+ , F-'!C$2-'F+ , F-'!C$3))</f>
        <v>0</v>
      </c>
      <c r="D2015" s="2" cm="1">
        <f t="array" ref="D2015">[1]!table_weight[Crossing]*(('F+ , F-'!D$2-[1]!tbl_gk[[#This Row],[Crossing]])/('F+ , F-'!D$2-'F+ , F-'!D$3))</f>
        <v>2.5779386098345909E-2</v>
      </c>
      <c r="E2015" s="2" cm="1">
        <f t="array" ref="E2015">[1]!table_weight[Finishing]*(('F+ , F-'!E$2-[1]!tbl_gk[[#This Row],[Finishing]])/('F+ , F-'!E$2-'F+ , F-'!E$3))</f>
        <v>1.7968512321265388E-2</v>
      </c>
      <c r="F2015" s="2" cm="1">
        <f t="array" ref="F2015">[1]!table_weight[HeadingAccuracy]*(('F+ , F-'!F$2-[1]!tbl_gk[[#This Row],[HeadingAccuracy]])/('F+ , F-'!F$2-'F+ , F-'!F$3))</f>
        <v>7.9338093618950504E-3</v>
      </c>
      <c r="G2015" s="2" cm="1">
        <f t="array" ref="G2015">[1]!table_weight[ShortPassing]*(('F+ , F-'!G$2-[1]!tbl_gk[[#This Row],[ShortPassing]])/('F+ , F-'!G$2-'F+ , F-'!G$3))</f>
        <v>5.484728289258417E-2</v>
      </c>
      <c r="H2015" s="2" cm="1">
        <f t="array" ref="H2015">[1]!table_weight[Volleys]*(('F+ , F-'!H$2-[1]!tbl_gk[[#This Row],[Volleys]])/('F+ , F-'!H$2-'F+ , F-'!H$3))</f>
        <v>6.9443525879286526E-4</v>
      </c>
      <c r="I2015" s="2" cm="1">
        <f t="array" ref="I2015">[1]!table_weight[Dribbling]*(('F+ , F-'!I$2-[1]!tbl_gk[[#This Row],[Dribbling]])/('F+ , F-'!I$2-'F+ , F-'!I$3))</f>
        <v>2.4446955539136776E-2</v>
      </c>
      <c r="J2015" s="2" cm="1">
        <f t="array" ref="J2015">[1]!table_weight[Curve]*(('F+ , F-'!J$2-[1]!tbl_gk[[#This Row],[Curve]])/('F+ , F-'!J$2-'F+ , F-'!J$3))</f>
        <v>1.03099753236656E-2</v>
      </c>
      <c r="K2015" s="2" cm="1">
        <f t="array" ref="K2015">[1]!table_weight[FKAccuracy]*(('F+ , F-'!K$2-[1]!tbl_gk[[#This Row],[FKAccuracy]])/('F+ , F-'!K$2-'F+ , F-'!K$3))</f>
        <v>9.2789777912990392E-3</v>
      </c>
      <c r="L2015" s="2" cm="1">
        <f t="array" ref="L2015">[1]!table_weight[LongPassing]*(('F+ , F-'!L$2-[1]!tbl_gk[[#This Row],[LongPassing]])/('F+ , F-'!L$2-'F+ , F-'!L$3))</f>
        <v>2.4905508603486726E-2</v>
      </c>
      <c r="M2015" s="2" cm="1">
        <f t="array" ref="M2015">[1]!table_weight[BallControl]*(('F+ , F-'!M$2-[1]!tbl_gk[[#This Row],[BallControl]])/('F+ , F-'!M$2-'F+ , F-'!M$3))</f>
        <v>1.4776826459211564E-2</v>
      </c>
      <c r="N2015" s="2" cm="1">
        <f t="array" ref="N2015">[1]!table_weight[Acceleration]*(('F+ , F-'!N$2-[1]!tbl_gk[[#This Row],[Acceleration]])/('F+ , F-'!N$2-'F+ , F-'!N$3))</f>
        <v>9.0194885377333049E-3</v>
      </c>
      <c r="O2015" s="2" cm="1">
        <f t="array" ref="O2015">[1]!table_weight[SprintSpeed]*(('F+ , F-'!O$2-[1]!tbl_gk[[#This Row],[SprintSpeed]])/('F+ , F-'!O$2-'F+ , F-'!O$3))</f>
        <v>9.2765439610587065E-3</v>
      </c>
      <c r="P2015" s="2" cm="1">
        <f t="array" ref="P2015">[1]!table_weight[Agility]*(('F+ , F-'!P$2-[1]!tbl_gk[[#This Row],[Agility]])/('F+ , F-'!P$2-'F+ , F-'!P$3))</f>
        <v>3.9783763544031132E-3</v>
      </c>
      <c r="Q2015" s="2" cm="1">
        <f t="array" ref="Q2015">[1]!table_weight[Reactions]*(('F+ , F-'!Q$2-[1]!tbl_gk[[#This Row],[Reactions]])/('F+ , F-'!Q$2-'F+ , F-'!Q$3))</f>
        <v>1.4437976002021271E-3</v>
      </c>
      <c r="R2015" s="2" cm="1">
        <f t="array" ref="R2015">[1]!table_weight[Balance]*(('F+ , F-'!R$2-[1]!tbl_gk[[#This Row],[Balance]])/('F+ , F-'!R$2-'F+ , F-'!R$3))</f>
        <v>2.1109752084587947E-3</v>
      </c>
      <c r="S2015" s="2" cm="1">
        <f t="array" ref="S2015">[1]!table_weight[ShotPower]*(('F+ , F-'!S$2-[1]!tbl_gk[[#This Row],[ShotPower]])/('F+ , F-'!S$2-'F+ , F-'!S$3))</f>
        <v>7.5315173595909123E-3</v>
      </c>
      <c r="T2015" s="2" cm="1">
        <f t="array" ref="T2015">[1]!table_weight[Jumping]*(('F+ , F-'!T$2-[1]!tbl_gk[[#This Row],[Jumping]])/('F+ , F-'!T$2-'F+ , F-'!T$3))</f>
        <v>3.0913569584973006E-3</v>
      </c>
      <c r="U2015" s="2" cm="1">
        <f t="array" ref="U2015">[1]!table_weight[Stamina]*(('F+ , F-'!U$2-[1]!tbl_gk[[#This Row],[Stamina]])/('F+ , F-'!U$2-'F+ , F-'!U$3))</f>
        <v>1.6315495058735752E-2</v>
      </c>
      <c r="V2015" s="2" cm="1">
        <f t="array" ref="V2015">[1]!table_weight[Strength]*(('F+ , F-'!V$2-[1]!tbl_gk[[#This Row],[Strength]])/('F+ , F-'!V$2-'F+ , F-'!V$3))</f>
        <v>2.3070682486563184E-2</v>
      </c>
      <c r="W2015" s="2" cm="1">
        <f t="array" ref="W2015">[1]!table_weight[LongShots]*(('F+ , F-'!W$2-[1]!tbl_gk[[#This Row],[LongShots]])/('F+ , F-'!W$2-'F+ , F-'!W$3))</f>
        <v>1.0128592311173986E-2</v>
      </c>
      <c r="X2015" s="2" cm="1">
        <f t="array" ref="X2015">[1]!table_weight[Aggression]*(('F+ , F-'!X$2-[1]!tbl_gk[[#This Row],[Aggression]])/('F+ , F-'!X$2-'F+ , F-'!X$3))</f>
        <v>1.3994523881959207E-2</v>
      </c>
      <c r="Y2015" s="2" cm="1">
        <f t="array" ref="Y2015">[1]!table_weight[Interceptions]*(('F+ , F-'!Y$2-[1]!tbl_gk[[#This Row],[Interceptions]])/('F+ , F-'!Y$2-'F+ , F-'!Y$3))</f>
        <v>2.4239366214775633E-2</v>
      </c>
      <c r="Z2015" s="2" cm="1">
        <f t="array" ref="Z2015">[1]!table_weight[Positioning]*(('F+ , F-'!Z$2-[1]!tbl_gk[[#This Row],[Positioning]])/('F+ , F-'!Z$2-'F+ , F-'!Z$3))</f>
        <v>1.6267788932832863E-3</v>
      </c>
      <c r="AA2015" s="2" cm="1">
        <f t="array" ref="AA2015">[1]!table_weight[Vision]*(('F+ , F-'!AA$2-[1]!tbl_gk[[#This Row],[Vision]])/('F+ , F-'!AA$2-'F+ , F-'!AA$3))</f>
        <v>2.5555217523577683E-2</v>
      </c>
      <c r="AB2015" s="2" cm="1">
        <f t="array" ref="AB2015">[1]!table_weight[Penalties]*(('F+ , F-'!AB$2-[1]!tbl_gk[[#This Row],[Penalties]])/('F+ , F-'!AB$2-'F+ , F-'!AB$3))</f>
        <v>2.3096780543674466E-3</v>
      </c>
      <c r="AC2015" s="2" cm="1">
        <f t="array" ref="AC2015">[1]!table_weight[Composure]*(('F+ , F-'!AC$2-[1]!tbl_gk[[#This Row],[Composure]])/('F+ , F-'!AC$2-'F+ , F-'!AC$3))</f>
        <v>1.8680714564018749E-3</v>
      </c>
      <c r="AD2015" s="2" cm="1">
        <f t="array" ref="AD2015">[1]!table_weight[Marking]*(('F+ , F-'!AD$2-[1]!tbl_gk[[#This Row],[Marking]])/('F+ , F-'!AD$2-'F+ , F-'!AD$3))</f>
        <v>3.3127133826860035E-2</v>
      </c>
      <c r="AE2015" s="2" cm="1">
        <f t="array" ref="AE2015">[1]!table_weight[StandingTackle]*(('F+ , F-'!AE$2-[1]!tbl_gk[[#This Row],[StandingTackle]])/('F+ , F-'!AE$2-'F+ , F-'!AE$3))</f>
        <v>3.1383600467551613E-2</v>
      </c>
      <c r="AF2015" s="2" cm="1">
        <f t="array" ref="AF2015">[1]!table_weight[SlidingTackle]*(('F+ , F-'!AF$2-[1]!tbl_gk[[#This Row],[SlidingTackle]])/('F+ , F-'!AF$2-'F+ , F-'!AF$3))</f>
        <v>1.120842873841129E-2</v>
      </c>
      <c r="AG2015" s="2" cm="1">
        <f t="array" ref="AG2015">[1]!table_weight[GKDiving]*(('F+ , F-'!AG$2-[1]!tbl_gk[[#This Row],[GKDiving]])/('F+ , F-'!AG$2-'F+ , F-'!AG$3))</f>
        <v>6.1492242166108872E-2</v>
      </c>
      <c r="AH2015" s="2" cm="1">
        <f t="array" ref="AH2015">[1]!table_weight[GKHandling]*(('F+ , F-'!AH$2-[1]!tbl_gk[[#This Row],[GKHandling]])/('F+ , F-'!AH$2-'F+ , F-'!AH$3))</f>
        <v>5.8818666419756312E-2</v>
      </c>
      <c r="AI2015" s="2" cm="1">
        <f t="array" ref="AI2015">[1]!table_weight[GKKicking]*(('F+ , F-'!AI$2-[1]!tbl_gk[[#This Row],[GKKicking]])/('F+ , F-'!AI$2-'F+ , F-'!AI$3))</f>
        <v>3.4882871919683582E-2</v>
      </c>
      <c r="AJ2015" s="2" cm="1">
        <f t="array" ref="AJ2015">[1]!table_weight[GKPositioning]*(('F+ , F-'!AJ$2-[1]!tbl_gk[[#This Row],[GKPositioning]])/('F+ , F-'!AJ$2-'F+ , F-'!AJ$3))</f>
        <v>2.5858276192927833E-2</v>
      </c>
      <c r="AK2015" s="2" cm="1">
        <f t="array" ref="AK2015">[1]!table_weight[GKReflexes]*(('F+ , F-'!AK$2-[1]!tbl_gk[[#This Row],[GKReflexes]])/('F+ , F-'!AK$2-'F+ , F-'!AK$3))</f>
        <v>4.55498090119325E-2</v>
      </c>
    </row>
    <row r="2016" spans="1:37" x14ac:dyDescent="0.55000000000000004">
      <c r="A2016" s="7">
        <f>[1]!tbl_gk[[#This Row],[ID]]</f>
        <v>271411</v>
      </c>
      <c r="B2016" s="1" cm="1">
        <f t="array" ref="B2016">[1]!table_weight[ValueEUR]*(('F+ , F-'!B$2-[1]!tbl_gk[[#This Row],[ValueEUR]])/('F+ , F-'!B$2-'F+ , F-'!B$3))</f>
        <v>7.1301553371144074E-5</v>
      </c>
      <c r="C2016" s="1" cm="1">
        <f t="array" ref="C2016">[1]!table_weight[WageEUR]*(('F+ , F-'!C$2-[1]!tbl_gk[[#This Row],[WageEUR]])/('F+ , F-'!C$2-'F+ , F-'!C$3))</f>
        <v>4.6945122371301791E-5</v>
      </c>
      <c r="D2016" s="1" cm="1">
        <f t="array" ref="D2016">[1]!table_weight[Crossing]*(('F+ , F-'!D$2-[1]!tbl_gk[[#This Row],[Crossing]])/('F+ , F-'!D$2-'F+ , F-'!D$3))</f>
        <v>3.3625286215233793E-2</v>
      </c>
      <c r="E2016" s="1" cm="1">
        <f t="array" ref="E2016">[1]!table_weight[Finishing]*(('F+ , F-'!E$2-[1]!tbl_gk[[#This Row],[Finishing]])/('F+ , F-'!E$2-'F+ , F-'!E$3))</f>
        <v>1.7968512321265388E-2</v>
      </c>
      <c r="F2016" s="1" cm="1">
        <f t="array" ref="F2016">[1]!table_weight[HeadingAccuracy]*(('F+ , F-'!F$2-[1]!tbl_gk[[#This Row],[HeadingAccuracy]])/('F+ , F-'!F$2-'F+ , F-'!F$3))</f>
        <v>1.08567917583827E-2</v>
      </c>
      <c r="G2016" s="1" cm="1">
        <f t="array" ref="G2016">[1]!table_weight[ShortPassing]*(('F+ , F-'!G$2-[1]!tbl_gk[[#This Row],[ShortPassing]])/('F+ , F-'!G$2-'F+ , F-'!G$3))</f>
        <v>5.484728289258417E-2</v>
      </c>
      <c r="H2016" s="1" cm="1">
        <f t="array" ref="H2016">[1]!table_weight[Volleys]*(('F+ , F-'!H$2-[1]!tbl_gk[[#This Row],[Volleys]])/('F+ , F-'!H$2-'F+ , F-'!H$3))</f>
        <v>2.1990449861774069E-3</v>
      </c>
      <c r="I2016" s="1" cm="1">
        <f t="array" ref="I2016">[1]!table_weight[Dribbling]*(('F+ , F-'!I$2-[1]!tbl_gk[[#This Row],[Dribbling]])/('F+ , F-'!I$2-'F+ , F-'!I$3))</f>
        <v>1.7601807988178481E-2</v>
      </c>
      <c r="J2016" s="1" cm="1">
        <f t="array" ref="J2016">[1]!table_weight[Curve]*(('F+ , F-'!J$2-[1]!tbl_gk[[#This Row],[Curve]])/('F+ , F-'!J$2-'F+ , F-'!J$3))</f>
        <v>9.4648953791028455E-3</v>
      </c>
      <c r="K2016" s="1" cm="1">
        <f t="array" ref="K2016">[1]!table_weight[FKAccuracy]*(('F+ , F-'!K$2-[1]!tbl_gk[[#This Row],[FKAccuracy]])/('F+ , F-'!K$2-'F+ , F-'!K$3))</f>
        <v>9.5832065713416324E-3</v>
      </c>
      <c r="L2016" s="1" cm="1">
        <f t="array" ref="L2016">[1]!table_weight[LongPassing]*(('F+ , F-'!L$2-[1]!tbl_gk[[#This Row],[LongPassing]])/('F+ , F-'!L$2-'F+ , F-'!L$3))</f>
        <v>2.8695477304017315E-2</v>
      </c>
      <c r="M2016" s="1" cm="1">
        <f t="array" ref="M2016">[1]!table_weight[BallControl]*(('F+ , F-'!M$2-[1]!tbl_gk[[#This Row],[BallControl]])/('F+ , F-'!M$2-'F+ , F-'!M$3))</f>
        <v>1.3907601373375588E-2</v>
      </c>
      <c r="N2016" s="1" cm="1">
        <f t="array" ref="N2016">[1]!table_weight[Acceleration]*(('F+ , F-'!N$2-[1]!tbl_gk[[#This Row],[Acceleration]])/('F+ , F-'!N$2-'F+ , F-'!N$3))</f>
        <v>1.0823386245279966E-2</v>
      </c>
      <c r="O2016" s="1" cm="1">
        <f t="array" ref="O2016">[1]!table_weight[SprintSpeed]*(('F+ , F-'!O$2-[1]!tbl_gk[[#This Row],[SprintSpeed]])/('F+ , F-'!O$2-'F+ , F-'!O$3))</f>
        <v>9.5576513538180603E-3</v>
      </c>
      <c r="P2016" s="1" cm="1">
        <f t="array" ref="P2016">[1]!table_weight[Agility]*(('F+ , F-'!P$2-[1]!tbl_gk[[#This Row],[Agility]])/('F+ , F-'!P$2-'F+ , F-'!P$3))</f>
        <v>4.7974538391331659E-3</v>
      </c>
      <c r="Q2016" s="1" cm="1">
        <f t="array" ref="Q2016">[1]!table_weight[Reactions]*(('F+ , F-'!Q$2-[1]!tbl_gk[[#This Row],[Reactions]])/('F+ , F-'!Q$2-'F+ , F-'!Q$3))</f>
        <v>2.2688248003176282E-3</v>
      </c>
      <c r="R2016" s="1" cm="1">
        <f t="array" ref="R2016">[1]!table_weight[Balance]*(('F+ , F-'!R$2-[1]!tbl_gk[[#This Row],[Balance]])/('F+ , F-'!R$2-'F+ , F-'!R$3))</f>
        <v>2.7939377759013465E-3</v>
      </c>
      <c r="S2016" s="1" cm="1">
        <f t="array" ref="S2016">[1]!table_weight[ShotPower]*(('F+ , F-'!S$2-[1]!tbl_gk[[#This Row],[ShotPower]])/('F+ , F-'!S$2-'F+ , F-'!S$3))</f>
        <v>7.271809864432606E-3</v>
      </c>
      <c r="T2016" s="1" cm="1">
        <f t="array" ref="T2016">[1]!table_weight[Jumping]*(('F+ , F-'!T$2-[1]!tbl_gk[[#This Row],[Jumping]])/('F+ , F-'!T$2-'F+ , F-'!T$3))</f>
        <v>4.2076803046213257E-3</v>
      </c>
      <c r="U2016" s="1" cm="1">
        <f t="array" ref="U2016">[1]!table_weight[Stamina]*(('F+ , F-'!U$2-[1]!tbl_gk[[#This Row],[Stamina]])/('F+ , F-'!U$2-'F+ , F-'!U$3))</f>
        <v>1.7174205324984999E-2</v>
      </c>
      <c r="V2016" s="1" cm="1">
        <f t="array" ref="V2016">[1]!table_weight[Strength]*(('F+ , F-'!V$2-[1]!tbl_gk[[#This Row],[Strength]])/('F+ , F-'!V$2-'F+ , F-'!V$3))</f>
        <v>2.0408680661190511E-2</v>
      </c>
      <c r="W2016" s="1" cm="1">
        <f t="array" ref="W2016">[1]!table_weight[LongShots]*(('F+ , F-'!W$2-[1]!tbl_gk[[#This Row],[LongShots]])/('F+ , F-'!W$2-'F+ , F-'!W$3))</f>
        <v>9.6091773208573719E-3</v>
      </c>
      <c r="X2016" s="1" cm="1">
        <f t="array" ref="X2016">[1]!table_weight[Aggression]*(('F+ , F-'!X$2-[1]!tbl_gk[[#This Row],[Aggression]])/('F+ , F-'!X$2-'F+ , F-'!X$3))</f>
        <v>1.5211439002129575E-2</v>
      </c>
      <c r="Y2016" s="1" cm="1">
        <f t="array" ref="Y2016">[1]!table_weight[Interceptions]*(('F+ , F-'!Y$2-[1]!tbl_gk[[#This Row],[Interceptions]])/('F+ , F-'!Y$2-'F+ , F-'!Y$3))</f>
        <v>2.4931919535197796E-2</v>
      </c>
      <c r="Z2016" s="1" cm="1">
        <f t="array" ref="Z2016">[1]!table_weight[Positioning]*(('F+ , F-'!Z$2-[1]!tbl_gk[[#This Row],[Positioning]])/('F+ , F-'!Z$2-'F+ , F-'!Z$3))</f>
        <v>1.7746678835817667E-3</v>
      </c>
      <c r="AA2016" s="1" cm="1">
        <f t="array" ref="AA2016">[1]!table_weight[Vision]*(('F+ , F-'!AA$2-[1]!tbl_gk[[#This Row],[Vision]])/('F+ , F-'!AA$2-'F+ , F-'!AA$3))</f>
        <v>2.9104553290741252E-2</v>
      </c>
      <c r="AB2016" s="1" cm="1">
        <f t="array" ref="AB2016">[1]!table_weight[Penalties]*(('F+ , F-'!AB$2-[1]!tbl_gk[[#This Row],[Penalties]])/('F+ , F-'!AB$2-'F+ , F-'!AB$3))</f>
        <v>2.3096780543674466E-3</v>
      </c>
      <c r="AC2016" s="1" cm="1">
        <f t="array" ref="AC2016">[1]!table_weight[Composure]*(('F+ , F-'!AC$2-[1]!tbl_gk[[#This Row],[Composure]])/('F+ , F-'!AC$2-'F+ , F-'!AC$3))</f>
        <v>2.134938807316428E-3</v>
      </c>
      <c r="AD2016" s="1" cm="1">
        <f t="array" ref="AD2016">[1]!table_weight[Marking]*(('F+ , F-'!AD$2-[1]!tbl_gk[[#This Row],[Marking]])/('F+ , F-'!AD$2-'F+ , F-'!AD$3))</f>
        <v>3.9437064079595283E-2</v>
      </c>
      <c r="AE2016" s="1" cm="1">
        <f t="array" ref="AE2016">[1]!table_weight[StandingTackle]*(('F+ , F-'!AE$2-[1]!tbl_gk[[#This Row],[StandingTackle]])/('F+ , F-'!AE$2-'F+ , F-'!AE$3))</f>
        <v>3.1383600467551613E-2</v>
      </c>
      <c r="AF2016" s="1" cm="1">
        <f t="array" ref="AF2016">[1]!table_weight[SlidingTackle]*(('F+ , F-'!AF$2-[1]!tbl_gk[[#This Row],[SlidingTackle]])/('F+ , F-'!AF$2-'F+ , F-'!AF$3))</f>
        <v>1.0461200155850536E-2</v>
      </c>
      <c r="AG2016" s="1" cm="1">
        <f t="array" ref="AG2016">[1]!table_weight[GKDiving]*(('F+ , F-'!AG$2-[1]!tbl_gk[[#This Row],[GKDiving]])/('F+ , F-'!AG$2-'F+ , F-'!AG$3))</f>
        <v>5.8076006490213938E-2</v>
      </c>
      <c r="AH2016" s="1" cm="1">
        <f t="array" ref="AH2016">[1]!table_weight[GKHandling]*(('F+ , F-'!AH$2-[1]!tbl_gk[[#This Row],[GKHandling]])/('F+ , F-'!AH$2-'F+ , F-'!AH$3))</f>
        <v>5.8818666419756312E-2</v>
      </c>
      <c r="AI2016" s="1" cm="1">
        <f t="array" ref="AI2016">[1]!table_weight[GKKicking]*(('F+ , F-'!AI$2-[1]!tbl_gk[[#This Row],[GKKicking]])/('F+ , F-'!AI$2-'F+ , F-'!AI$3))</f>
        <v>3.309400669303314E-2</v>
      </c>
      <c r="AJ2016" s="1" cm="1">
        <f t="array" ref="AJ2016">[1]!table_weight[GKPositioning]*(('F+ , F-'!AJ$2-[1]!tbl_gk[[#This Row],[GKPositioning]])/('F+ , F-'!AJ$2-'F+ , F-'!AJ$3))</f>
        <v>2.6488965856169975E-2</v>
      </c>
      <c r="AK2016" s="1" cm="1">
        <f t="array" ref="AK2016">[1]!table_weight[GKReflexes]*(('F+ , F-'!AK$2-[1]!tbl_gk[[#This Row],[GKReflexes]])/('F+ , F-'!AK$2-'F+ , F-'!AK$3))</f>
        <v>6.5591724977182797E-2</v>
      </c>
    </row>
    <row r="2017" spans="1:37" x14ac:dyDescent="0.55000000000000004">
      <c r="A2017" s="8">
        <f>[1]!tbl_gk[[#This Row],[ID]]</f>
        <v>271420</v>
      </c>
      <c r="B2017" s="2" cm="1">
        <f t="array" ref="B2017">[1]!table_weight[ValueEUR]*(('F+ , F-'!B$2-[1]!tbl_gk[[#This Row],[ValueEUR]])/('F+ , F-'!B$2-'F+ , F-'!B$3))</f>
        <v>8.210481903343863E-5</v>
      </c>
      <c r="C2017" s="2" cm="1">
        <f t="array" ref="C2017">[1]!table_weight[WageEUR]*(('F+ , F-'!C$2-[1]!tbl_gk[[#This Row],[WageEUR]])/('F+ , F-'!C$2-'F+ , F-'!C$3))</f>
        <v>0</v>
      </c>
      <c r="D2017" s="2" cm="1">
        <f t="array" ref="D2017">[1]!table_weight[Crossing]*(('F+ , F-'!D$2-[1]!tbl_gk[[#This Row],[Crossing]])/('F+ , F-'!D$2-'F+ , F-'!D$3))</f>
        <v>3.9229500584439428E-2</v>
      </c>
      <c r="E2017" s="2" cm="1">
        <f t="array" ref="E2017">[1]!table_weight[Finishing]*(('F+ , F-'!E$2-[1]!tbl_gk[[#This Row],[Finishing]])/('F+ , F-'!E$2-'F+ , F-'!E$3))</f>
        <v>1.8966763005780131E-2</v>
      </c>
      <c r="F2017" s="2" cm="1">
        <f t="array" ref="F2017">[1]!table_weight[HeadingAccuracy]*(('F+ , F-'!F$2-[1]!tbl_gk[[#This Row],[HeadingAccuracy]])/('F+ , F-'!F$2-'F+ , F-'!F$3))</f>
        <v>1.25270674135185E-2</v>
      </c>
      <c r="G2017" s="2" cm="1">
        <f t="array" ref="G2017">[1]!table_weight[ShortPassing]*(('F+ , F-'!G$2-[1]!tbl_gk[[#This Row],[ShortPassing]])/('F+ , F-'!G$2-'F+ , F-'!G$3))</f>
        <v>4.3596558196669473E-2</v>
      </c>
      <c r="H2017" s="2" cm="1">
        <f t="array" ref="H2017">[1]!table_weight[Volleys]*(('F+ , F-'!H$2-[1]!tbl_gk[[#This Row],[Volleys]])/('F+ , F-'!H$2-'F+ , F-'!H$3))</f>
        <v>2.1990449861774069E-3</v>
      </c>
      <c r="I2017" s="2" cm="1">
        <f t="array" ref="I2017">[1]!table_weight[Dribbling]*(('F+ , F-'!I$2-[1]!tbl_gk[[#This Row],[Dribbling]])/('F+ , F-'!I$2-'F+ , F-'!I$3))</f>
        <v>1.9557564431309422E-2</v>
      </c>
      <c r="J2017" s="2" cm="1">
        <f t="array" ref="J2017">[1]!table_weight[Curve]*(('F+ , F-'!J$2-[1]!tbl_gk[[#This Row],[Curve]])/('F+ , F-'!J$2-'F+ , F-'!J$3))</f>
        <v>1.0140959334753048E-2</v>
      </c>
      <c r="K2017" s="2" cm="1">
        <f t="array" ref="K2017">[1]!table_weight[FKAccuracy]*(('F+ , F-'!K$2-[1]!tbl_gk[[#This Row],[FKAccuracy]])/('F+ , F-'!K$2-'F+ , F-'!K$3))</f>
        <v>8.9747490112564478E-3</v>
      </c>
      <c r="L2017" s="2" cm="1">
        <f t="array" ref="L2017">[1]!table_weight[LongPassing]*(('F+ , F-'!L$2-[1]!tbl_gk[[#This Row],[LongPassing]])/('F+ , F-'!L$2-'F+ , F-'!L$3))</f>
        <v>2.1656964003031933E-2</v>
      </c>
      <c r="M2017" s="2" cm="1">
        <f t="array" ref="M2017">[1]!table_weight[BallControl]*(('F+ , F-'!M$2-[1]!tbl_gk[[#This Row],[BallControl]])/('F+ , F-'!M$2-'F+ , F-'!M$3))</f>
        <v>1.2603763744621627E-2</v>
      </c>
      <c r="N2017" s="2" cm="1">
        <f t="array" ref="N2017">[1]!table_weight[Acceleration]*(('F+ , F-'!N$2-[1]!tbl_gk[[#This Row],[Acceleration]])/('F+ , F-'!N$2-'F+ , F-'!N$3))</f>
        <v>7.666565257073309E-3</v>
      </c>
      <c r="O2017" s="2" cm="1">
        <f t="array" ref="O2017">[1]!table_weight[SprintSpeed]*(('F+ , F-'!O$2-[1]!tbl_gk[[#This Row],[SprintSpeed]])/('F+ , F-'!O$2-'F+ , F-'!O$3))</f>
        <v>7.589899604502578E-3</v>
      </c>
      <c r="P2017" s="2" cm="1">
        <f t="array" ref="P2017">[1]!table_weight[Agility]*(('F+ , F-'!P$2-[1]!tbl_gk[[#This Row],[Agility]])/('F+ , F-'!P$2-'F+ , F-'!P$3))</f>
        <v>4.4464206313917145E-3</v>
      </c>
      <c r="Q2017" s="2" cm="1">
        <f t="array" ref="Q2017">[1]!table_weight[Reactions]*(('F+ , F-'!Q$2-[1]!tbl_gk[[#This Row],[Reactions]])/('F+ , F-'!Q$2-'F+ , F-'!Q$3))</f>
        <v>2.3203890003248469E-3</v>
      </c>
      <c r="R2017" s="2" cm="1">
        <f t="array" ref="R2017">[1]!table_weight[Balance]*(('F+ , F-'!R$2-[1]!tbl_gk[[#This Row],[Balance]])/('F+ , F-'!R$2-'F+ , F-'!R$3))</f>
        <v>1.7384501716719487E-3</v>
      </c>
      <c r="S2017" s="2" cm="1">
        <f t="array" ref="S2017">[1]!table_weight[ShotPower]*(('F+ , F-'!S$2-[1]!tbl_gk[[#This Row],[ShotPower]])/('F+ , F-'!S$2-'F+ , F-'!S$3))</f>
        <v>6.4926873789576834E-3</v>
      </c>
      <c r="T2017" s="2" cm="1">
        <f t="array" ref="T2017">[1]!table_weight[Jumping]*(('F+ , F-'!T$2-[1]!tbl_gk[[#This Row],[Jumping]])/('F+ , F-'!T$2-'F+ , F-'!T$3))</f>
        <v>2.7478728519976002E-3</v>
      </c>
      <c r="U2017" s="2" cm="1">
        <f t="array" ref="U2017">[1]!table_weight[Stamina]*(('F+ , F-'!U$2-[1]!tbl_gk[[#This Row],[Stamina]])/('F+ , F-'!U$2-'F+ , F-'!U$3))</f>
        <v>1.288065399373875E-2</v>
      </c>
      <c r="V2017" s="2" cm="1">
        <f t="array" ref="V2017">[1]!table_weight[Strength]*(('F+ , F-'!V$2-[1]!tbl_gk[[#This Row],[Strength]])/('F+ , F-'!V$2-'F+ , F-'!V$3))</f>
        <v>1.5972010952236049E-2</v>
      </c>
      <c r="W2017" s="2" cm="1">
        <f t="array" ref="W2017">[1]!table_weight[LongShots]*(('F+ , F-'!W$2-[1]!tbl_gk[[#This Row],[LongShots]])/('F+ , F-'!W$2-'F+ , F-'!W$3))</f>
        <v>9.6091773208573719E-3</v>
      </c>
      <c r="X2017" s="2" cm="1">
        <f t="array" ref="X2017">[1]!table_weight[Aggression]*(('F+ , F-'!X$2-[1]!tbl_gk[[#This Row],[Aggression]])/('F+ , F-'!X$2-'F+ , F-'!X$3))</f>
        <v>1.3994523881959207E-2</v>
      </c>
      <c r="Y2017" s="2" cm="1">
        <f t="array" ref="Y2017">[1]!table_weight[Interceptions]*(('F+ , F-'!Y$2-[1]!tbl_gk[[#This Row],[Interceptions]])/('F+ , F-'!Y$2-'F+ , F-'!Y$3))</f>
        <v>2.4239366214775633E-2</v>
      </c>
      <c r="Z2017" s="2" cm="1">
        <f t="array" ref="Z2017">[1]!table_weight[Positioning]*(('F+ , F-'!Z$2-[1]!tbl_gk[[#This Row],[Positioning]])/('F+ , F-'!Z$2-'F+ , F-'!Z$3))</f>
        <v>1.6267788932832863E-3</v>
      </c>
      <c r="AA2017" s="2" cm="1">
        <f t="array" ref="AA2017">[1]!table_weight[Vision]*(('F+ , F-'!AA$2-[1]!tbl_gk[[#This Row],[Vision]])/('F+ , F-'!AA$2-'F+ , F-'!AA$3))</f>
        <v>2.6974951830443111E-2</v>
      </c>
      <c r="AB2017" s="2" cm="1">
        <f t="array" ref="AB2017">[1]!table_weight[Penalties]*(('F+ , F-'!AB$2-[1]!tbl_gk[[#This Row],[Penalties]])/('F+ , F-'!AB$2-'F+ , F-'!AB$3))</f>
        <v>2.1922367973657118E-3</v>
      </c>
      <c r="AC2017" s="2" cm="1">
        <f t="array" ref="AC2017">[1]!table_weight[Composure]*(('F+ , F-'!AC$2-[1]!tbl_gk[[#This Row],[Composure]])/('F+ , F-'!AC$2-'F+ , F-'!AC$3))</f>
        <v>2.134938807316428E-3</v>
      </c>
      <c r="AD2017" s="2" cm="1">
        <f t="array" ref="AD2017">[1]!table_weight[Marking]*(('F+ , F-'!AD$2-[1]!tbl_gk[[#This Row],[Marking]])/('F+ , F-'!AD$2-'F+ , F-'!AD$3))</f>
        <v>3.6282098953227655E-2</v>
      </c>
      <c r="AE2017" s="2" cm="1">
        <f t="array" ref="AE2017">[1]!table_weight[StandingTackle]*(('F+ , F-'!AE$2-[1]!tbl_gk[[#This Row],[StandingTackle]])/('F+ , F-'!AE$2-'F+ , F-'!AE$3))</f>
        <v>2.9141914719869356E-2</v>
      </c>
      <c r="AF2017" s="2" cm="1">
        <f t="array" ref="AF2017">[1]!table_weight[SlidingTackle]*(('F+ , F-'!AF$2-[1]!tbl_gk[[#This Row],[SlidingTackle]])/('F+ , F-'!AF$2-'F+ , F-'!AF$3))</f>
        <v>9.7139715732897855E-3</v>
      </c>
      <c r="AG2017" s="2" cm="1">
        <f t="array" ref="AG2017">[1]!table_weight[GKDiving]*(('F+ , F-'!AG$2-[1]!tbl_gk[[#This Row],[GKDiving]])/('F+ , F-'!AG$2-'F+ , F-'!AG$3))</f>
        <v>6.4908477842003806E-2</v>
      </c>
      <c r="AH2017" s="2" cm="1">
        <f t="array" ref="AH2017">[1]!table_weight[GKHandling]*(('F+ , F-'!AH$2-[1]!tbl_gk[[#This Row],[GKHandling]])/('F+ , F-'!AH$2-'F+ , F-'!AH$3))</f>
        <v>5.8818666419756312E-2</v>
      </c>
      <c r="AI2017" s="2" cm="1">
        <f t="array" ref="AI2017">[1]!table_weight[GKKicking]*(('F+ , F-'!AI$2-[1]!tbl_gk[[#This Row],[GKKicking]])/('F+ , F-'!AI$2-'F+ , F-'!AI$3))</f>
        <v>2.9516276239732256E-2</v>
      </c>
      <c r="AJ2017" s="2" cm="1">
        <f t="array" ref="AJ2017">[1]!table_weight[GKPositioning]*(('F+ , F-'!AJ$2-[1]!tbl_gk[[#This Row],[GKPositioning]])/('F+ , F-'!AJ$2-'F+ , F-'!AJ$3))</f>
        <v>2.3966207203201407E-2</v>
      </c>
      <c r="AK2017" s="2" cm="1">
        <f t="array" ref="AK2017">[1]!table_weight[GKReflexes]*(('F+ , F-'!AK$2-[1]!tbl_gk[[#This Row],[GKReflexes]])/('F+ , F-'!AK$2-'F+ , F-'!AK$3))</f>
        <v>6.1947740256228193E-2</v>
      </c>
    </row>
    <row r="2018" spans="1:37" x14ac:dyDescent="0.55000000000000004">
      <c r="A2018" s="7">
        <f>[1]!tbl_gk[[#This Row],[ID]]</f>
        <v>271428</v>
      </c>
      <c r="B2018" s="1" cm="1">
        <f t="array" ref="B2018">[1]!table_weight[ValueEUR]*(('F+ , F-'!B$2-[1]!tbl_gk[[#This Row],[ValueEUR]])/('F+ , F-'!B$2-'F+ , F-'!B$3))</f>
        <v>6.2041611374891601E-5</v>
      </c>
      <c r="C2018" s="1" cm="1">
        <f t="array" ref="C2018">[1]!table_weight[WageEUR]*(('F+ , F-'!C$2-[1]!tbl_gk[[#This Row],[WageEUR]])/('F+ , F-'!C$2-'F+ , F-'!C$3))</f>
        <v>0</v>
      </c>
      <c r="D2018" s="1" cm="1">
        <f t="array" ref="D2018">[1]!table_weight[Crossing]*(('F+ , F-'!D$2-[1]!tbl_gk[[#This Row],[Crossing]])/('F+ , F-'!D$2-'F+ , F-'!D$3))</f>
        <v>3.3625286215233793E-2</v>
      </c>
      <c r="E2018" s="1" cm="1">
        <f t="array" ref="E2018">[1]!table_weight[Finishing]*(('F+ , F-'!E$2-[1]!tbl_gk[[#This Row],[Finishing]])/('F+ , F-'!E$2-'F+ , F-'!E$3))</f>
        <v>1.9965013690294877E-2</v>
      </c>
      <c r="F2018" s="1" cm="1">
        <f t="array" ref="F2018">[1]!table_weight[HeadingAccuracy]*(('F+ , F-'!F$2-[1]!tbl_gk[[#This Row],[HeadingAccuracy]])/('F+ , F-'!F$2-'F+ , F-'!F$3))</f>
        <v>1.1274360672166649E-2</v>
      </c>
      <c r="G2018" s="1" cm="1">
        <f t="array" ref="G2018">[1]!table_weight[ShortPassing]*(('F+ , F-'!G$2-[1]!tbl_gk[[#This Row],[ShortPassing]])/('F+ , F-'!G$2-'F+ , F-'!G$3))</f>
        <v>5.3440942305594832E-2</v>
      </c>
      <c r="H2018" s="1" cm="1">
        <f t="array" ref="H2018">[1]!table_weight[Volleys]*(('F+ , F-'!H$2-[1]!tbl_gk[[#This Row],[Volleys]])/('F+ , F-'!H$2-'F+ , F-'!H$3))</f>
        <v>2.4305234057750281E-3</v>
      </c>
      <c r="I2018" s="1" cm="1">
        <f t="array" ref="I2018">[1]!table_weight[Dribbling]*(('F+ , F-'!I$2-[1]!tbl_gk[[#This Row],[Dribbling]])/('F+ , F-'!I$2-'F+ , F-'!I$3))</f>
        <v>2.0535442652874894E-2</v>
      </c>
      <c r="J2018" s="1" cm="1">
        <f t="array" ref="J2018">[1]!table_weight[Curve]*(('F+ , F-'!J$2-[1]!tbl_gk[[#This Row],[Curve]])/('F+ , F-'!J$2-'F+ , F-'!J$3))</f>
        <v>9.295879390190295E-3</v>
      </c>
      <c r="K2018" s="1" cm="1">
        <f t="array" ref="K2018">[1]!table_weight[FKAccuracy]*(('F+ , F-'!K$2-[1]!tbl_gk[[#This Row],[FKAccuracy]])/('F+ , F-'!K$2-'F+ , F-'!K$3))</f>
        <v>9.1268634012777444E-3</v>
      </c>
      <c r="L2018" s="1" cm="1">
        <f t="array" ref="L2018">[1]!table_weight[LongPassing]*(('F+ , F-'!L$2-[1]!tbl_gk[[#This Row],[LongPassing]])/('F+ , F-'!L$2-'F+ , F-'!L$3))</f>
        <v>2.652978090371412E-2</v>
      </c>
      <c r="M2018" s="1" cm="1">
        <f t="array" ref="M2018">[1]!table_weight[BallControl]*(('F+ , F-'!M$2-[1]!tbl_gk[[#This Row],[BallControl]])/('F+ , F-'!M$2-'F+ , F-'!M$3))</f>
        <v>1.1734538658785654E-2</v>
      </c>
      <c r="N2018" s="1" cm="1">
        <f t="array" ref="N2018">[1]!table_weight[Acceleration]*(('F+ , F-'!N$2-[1]!tbl_gk[[#This Row],[Acceleration]])/('F+ , F-'!N$2-'F+ , F-'!N$3))</f>
        <v>7.666565257073309E-3</v>
      </c>
      <c r="O2018" s="1" cm="1">
        <f t="array" ref="O2018">[1]!table_weight[SprintSpeed]*(('F+ , F-'!O$2-[1]!tbl_gk[[#This Row],[SprintSpeed]])/('F+ , F-'!O$2-'F+ , F-'!O$3))</f>
        <v>9.838758746577414E-3</v>
      </c>
      <c r="P2018" s="1" cm="1">
        <f t="array" ref="P2018">[1]!table_weight[Agility]*(('F+ , F-'!P$2-[1]!tbl_gk[[#This Row],[Agility]])/('F+ , F-'!P$2-'F+ , F-'!P$3))</f>
        <v>4.9144649083803166E-3</v>
      </c>
      <c r="Q2018" s="1" cm="1">
        <f t="array" ref="Q2018">[1]!table_weight[Reactions]*(('F+ , F-'!Q$2-[1]!tbl_gk[[#This Row],[Reactions]])/('F+ , F-'!Q$2-'F+ , F-'!Q$3))</f>
        <v>2.7844668003898163E-3</v>
      </c>
      <c r="R2018" s="1" cm="1">
        <f t="array" ref="R2018">[1]!table_weight[Balance]*(('F+ , F-'!R$2-[1]!tbl_gk[[#This Row],[Balance]])/('F+ , F-'!R$2-'F+ , F-'!R$3))</f>
        <v>2.1730627145899362E-3</v>
      </c>
      <c r="S2018" s="1" cm="1">
        <f t="array" ref="S2018">[1]!table_weight[ShotPower]*(('F+ , F-'!S$2-[1]!tbl_gk[[#This Row],[ShotPower]])/('F+ , F-'!S$2-'F+ , F-'!S$3))</f>
        <v>8.3106398450658349E-3</v>
      </c>
      <c r="T2018" s="1" cm="1">
        <f t="array" ref="T2018">[1]!table_weight[Jumping]*(('F+ , F-'!T$2-[1]!tbl_gk[[#This Row],[Jumping]])/('F+ , F-'!T$2-'F+ , F-'!T$3))</f>
        <v>3.2630990117471503E-3</v>
      </c>
      <c r="U2018" s="1" cm="1">
        <f t="array" ref="U2018">[1]!table_weight[Stamina]*(('F+ , F-'!U$2-[1]!tbl_gk[[#This Row],[Stamina]])/('F+ , F-'!U$2-'F+ , F-'!U$3))</f>
        <v>1.6315495058735752E-2</v>
      </c>
      <c r="V2018" s="1" cm="1">
        <f t="array" ref="V2018">[1]!table_weight[Strength]*(('F+ , F-'!V$2-[1]!tbl_gk[[#This Row],[Strength]])/('F+ , F-'!V$2-'F+ , F-'!V$3))</f>
        <v>3.8155359497008344E-2</v>
      </c>
      <c r="W2018" s="1" cm="1">
        <f t="array" ref="W2018">[1]!table_weight[LongShots]*(('F+ , F-'!W$2-[1]!tbl_gk[[#This Row],[LongShots]])/('F+ , F-'!W$2-'F+ , F-'!W$3))</f>
        <v>9.3494698256990638E-3</v>
      </c>
      <c r="X2018" s="1" cm="1">
        <f t="array" ref="X2018">[1]!table_weight[Aggression]*(('F+ , F-'!X$2-[1]!tbl_gk[[#This Row],[Aggression]])/('F+ , F-'!X$2-'F+ , F-'!X$3))</f>
        <v>1.8253726802555489E-2</v>
      </c>
      <c r="Y2018" s="1" cm="1">
        <f t="array" ref="Y2018">[1]!table_weight[Interceptions]*(('F+ , F-'!Y$2-[1]!tbl_gk[[#This Row],[Interceptions]])/('F+ , F-'!Y$2-'F+ , F-'!Y$3))</f>
        <v>2.5624472855619959E-2</v>
      </c>
      <c r="Z2018" s="1" cm="1">
        <f t="array" ref="Z2018">[1]!table_weight[Positioning]*(('F+ , F-'!Z$2-[1]!tbl_gk[[#This Row],[Positioning]])/('F+ , F-'!Z$2-'F+ , F-'!Z$3))</f>
        <v>2.0704458641787279E-3</v>
      </c>
      <c r="AA2018" s="1" cm="1">
        <f t="array" ref="AA2018">[1]!table_weight[Vision]*(('F+ , F-'!AA$2-[1]!tbl_gk[[#This Row],[Vision]])/('F+ , F-'!AA$2-'F+ , F-'!AA$3))</f>
        <v>2.4135483216712255E-2</v>
      </c>
      <c r="AB2018" s="1" cm="1">
        <f t="array" ref="AB2018">[1]!table_weight[Penalties]*(('F+ , F-'!AB$2-[1]!tbl_gk[[#This Row],[Penalties]])/('F+ , F-'!AB$2-'F+ , F-'!AB$3))</f>
        <v>2.2313838830329571E-3</v>
      </c>
      <c r="AC2018" s="1" cm="1">
        <f t="array" ref="AC2018">[1]!table_weight[Composure]*(('F+ , F-'!AC$2-[1]!tbl_gk[[#This Row],[Composure]])/('F+ , F-'!AC$2-'F+ , F-'!AC$3))</f>
        <v>1.7613245160360534E-3</v>
      </c>
      <c r="AD2018" s="1" cm="1">
        <f t="array" ref="AD2018">[1]!table_weight[Marking]*(('F+ , F-'!AD$2-[1]!tbl_gk[[#This Row],[Marking]])/('F+ , F-'!AD$2-'F+ , F-'!AD$3))</f>
        <v>3.6282098953227655E-2</v>
      </c>
      <c r="AE2018" s="1" cm="1">
        <f t="array" ref="AE2018">[1]!table_weight[StandingTackle]*(('F+ , F-'!AE$2-[1]!tbl_gk[[#This Row],[StandingTackle]])/('F+ , F-'!AE$2-'F+ , F-'!AE$3))</f>
        <v>2.6900228972187096E-2</v>
      </c>
      <c r="AF2018" s="1" cm="1">
        <f t="array" ref="AF2018">[1]!table_weight[SlidingTackle]*(('F+ , F-'!AF$2-[1]!tbl_gk[[#This Row],[SlidingTackle]])/('F+ , F-'!AF$2-'F+ , F-'!AF$3))</f>
        <v>1.0461200155850536E-2</v>
      </c>
      <c r="AG2018" s="1" cm="1">
        <f t="array" ref="AG2018">[1]!table_weight[GKDiving]*(('F+ , F-'!AG$2-[1]!tbl_gk[[#This Row],[GKDiving]])/('F+ , F-'!AG$2-'F+ , F-'!AG$3))</f>
        <v>5.4659770814318998E-2</v>
      </c>
      <c r="AH2018" s="1" cm="1">
        <f t="array" ref="AH2018">[1]!table_weight[GKHandling]*(('F+ , F-'!AH$2-[1]!tbl_gk[[#This Row],[GKHandling]])/('F+ , F-'!AH$2-'F+ , F-'!AH$3))</f>
        <v>7.1295353236068254E-2</v>
      </c>
      <c r="AI2018" s="1" cm="1">
        <f t="array" ref="AI2018">[1]!table_weight[GKKicking]*(('F+ , F-'!AI$2-[1]!tbl_gk[[#This Row],[GKKicking]])/('F+ , F-'!AI$2-'F+ , F-'!AI$3))</f>
        <v>3.8460602372984459E-2</v>
      </c>
      <c r="AJ2018" s="1" cm="1">
        <f t="array" ref="AJ2018">[1]!table_weight[GKPositioning]*(('F+ , F-'!AJ$2-[1]!tbl_gk[[#This Row],[GKPositioning]])/('F+ , F-'!AJ$2-'F+ , F-'!AJ$3))</f>
        <v>2.3335517539959265E-2</v>
      </c>
      <c r="AK2018" s="1" cm="1">
        <f t="array" ref="AK2018">[1]!table_weight[GKReflexes]*(('F+ , F-'!AK$2-[1]!tbl_gk[[#This Row],[GKReflexes]])/('F+ , F-'!AK$2-'F+ , F-'!AK$3))</f>
        <v>6.1947740256228193E-2</v>
      </c>
    </row>
    <row r="2019" spans="1:37" x14ac:dyDescent="0.55000000000000004">
      <c r="A2019" s="8">
        <f>[1]!tbl_gk[[#This Row],[ID]]</f>
        <v>271442</v>
      </c>
      <c r="B2019" s="2" cm="1">
        <f t="array" ref="B2019">[1]!table_weight[ValueEUR]*(('F+ , F-'!B$2-[1]!tbl_gk[[#This Row],[ValueEUR]])/('F+ , F-'!B$2-'F+ , F-'!B$3))</f>
        <v>1.4383776567512181E-4</v>
      </c>
      <c r="C2019" s="2" cm="1">
        <f t="array" ref="C2019">[1]!table_weight[WageEUR]*(('F+ , F-'!C$2-[1]!tbl_gk[[#This Row],[WageEUR]])/('F+ , F-'!C$2-'F+ , F-'!C$3))</f>
        <v>2.3472561185650898E-4</v>
      </c>
      <c r="D2019" s="2" cm="1">
        <f t="array" ref="D2019">[1]!table_weight[Crossing]*(('F+ , F-'!D$2-[1]!tbl_gk[[#This Row],[Crossing]])/('F+ , F-'!D$2-'F+ , F-'!D$3))</f>
        <v>3.81086577105983E-2</v>
      </c>
      <c r="E2019" s="2" cm="1">
        <f t="array" ref="E2019">[1]!table_weight[Finishing]*(('F+ , F-'!E$2-[1]!tbl_gk[[#This Row],[Finishing]])/('F+ , F-'!E$2-'F+ , F-'!E$3))</f>
        <v>1.7968512321265388E-2</v>
      </c>
      <c r="F2019" s="2" cm="1">
        <f t="array" ref="F2019">[1]!table_weight[HeadingAccuracy]*(('F+ , F-'!F$2-[1]!tbl_gk[[#This Row],[HeadingAccuracy]])/('F+ , F-'!F$2-'F+ , F-'!F$3))</f>
        <v>1.0439222844598752E-2</v>
      </c>
      <c r="G2019" s="2" cm="1">
        <f t="array" ref="G2019">[1]!table_weight[ShortPassing]*(('F+ , F-'!G$2-[1]!tbl_gk[[#This Row],[ShortPassing]])/('F+ , F-'!G$2-'F+ , F-'!G$3))</f>
        <v>6.047264524054153E-2</v>
      </c>
      <c r="H2019" s="2" cm="1">
        <f t="array" ref="H2019">[1]!table_weight[Volleys]*(('F+ , F-'!H$2-[1]!tbl_gk[[#This Row],[Volleys]])/('F+ , F-'!H$2-'F+ , F-'!H$3))</f>
        <v>1.9675665665797848E-3</v>
      </c>
      <c r="I2019" s="2" cm="1">
        <f t="array" ref="I2019">[1]!table_weight[Dribbling]*(('F+ , F-'!I$2-[1]!tbl_gk[[#This Row],[Dribbling]])/('F+ , F-'!I$2-'F+ , F-'!I$3))</f>
        <v>2.3469077317571304E-2</v>
      </c>
      <c r="J2019" s="2" cm="1">
        <f t="array" ref="J2019">[1]!table_weight[Curve]*(('F+ , F-'!J$2-[1]!tbl_gk[[#This Row],[Curve]])/('F+ , F-'!J$2-'F+ , F-'!J$3))</f>
        <v>9.9719433458404991E-3</v>
      </c>
      <c r="K2019" s="2" cm="1">
        <f t="array" ref="K2019">[1]!table_weight[FKAccuracy]*(('F+ , F-'!K$2-[1]!tbl_gk[[#This Row],[FKAccuracy]])/('F+ , F-'!K$2-'F+ , F-'!K$3))</f>
        <v>9.2789777912990392E-3</v>
      </c>
      <c r="L2019" s="2" cm="1">
        <f t="array" ref="L2019">[1]!table_weight[LongPassing]*(('F+ , F-'!L$2-[1]!tbl_gk[[#This Row],[LongPassing]])/('F+ , F-'!L$2-'F+ , F-'!L$3))</f>
        <v>2.4905508603486726E-2</v>
      </c>
      <c r="M2019" s="2" cm="1">
        <f t="array" ref="M2019">[1]!table_weight[BallControl]*(('F+ , F-'!M$2-[1]!tbl_gk[[#This Row],[BallControl]])/('F+ , F-'!M$2-'F+ , F-'!M$3))</f>
        <v>1.3907601373375588E-2</v>
      </c>
      <c r="N2019" s="2" cm="1">
        <f t="array" ref="N2019">[1]!table_weight[Acceleration]*(('F+ , F-'!N$2-[1]!tbl_gk[[#This Row],[Acceleration]])/('F+ , F-'!N$2-'F+ , F-'!N$3))</f>
        <v>8.7940013242899726E-3</v>
      </c>
      <c r="O2019" s="2" cm="1">
        <f t="array" ref="O2019">[1]!table_weight[SprintSpeed]*(('F+ , F-'!O$2-[1]!tbl_gk[[#This Row],[SprintSpeed]])/('F+ , F-'!O$2-'F+ , F-'!O$3))</f>
        <v>1.2649832674170962E-2</v>
      </c>
      <c r="P2019" s="2" cm="1">
        <f t="array" ref="P2019">[1]!table_weight[Agility]*(('F+ , F-'!P$2-[1]!tbl_gk[[#This Row],[Agility]])/('F+ , F-'!P$2-'F+ , F-'!P$3))</f>
        <v>3.744354215908813E-3</v>
      </c>
      <c r="Q2019" s="2" cm="1">
        <f t="array" ref="Q2019">[1]!table_weight[Reactions]*(('F+ , F-'!Q$2-[1]!tbl_gk[[#This Row],[Reactions]])/('F+ , F-'!Q$2-'F+ , F-'!Q$3))</f>
        <v>2.217260600310409E-3</v>
      </c>
      <c r="R2019" s="2" cm="1">
        <f t="array" ref="R2019">[1]!table_weight[Balance]*(('F+ , F-'!R$2-[1]!tbl_gk[[#This Row],[Balance]])/('F+ , F-'!R$2-'F+ , F-'!R$3))</f>
        <v>1.8626251839342308E-3</v>
      </c>
      <c r="S2019" s="2" cm="1">
        <f t="array" ref="S2019">[1]!table_weight[ShotPower]*(('F+ , F-'!S$2-[1]!tbl_gk[[#This Row],[ShotPower]])/('F+ , F-'!S$2-'F+ , F-'!S$3))</f>
        <v>5.9732723886410689E-3</v>
      </c>
      <c r="T2019" s="2" cm="1">
        <f t="array" ref="T2019">[1]!table_weight[Jumping]*(('F+ , F-'!T$2-[1]!tbl_gk[[#This Row],[Jumping]])/('F+ , F-'!T$2-'F+ , F-'!T$3))</f>
        <v>2.7478728519976002E-3</v>
      </c>
      <c r="U2019" s="2" cm="1">
        <f t="array" ref="U2019">[1]!table_weight[Stamina]*(('F+ , F-'!U$2-[1]!tbl_gk[[#This Row],[Stamina]])/('F+ , F-'!U$2-'F+ , F-'!U$3))</f>
        <v>1.7174205324984999E-2</v>
      </c>
      <c r="V2019" s="2" cm="1">
        <f t="array" ref="V2019">[1]!table_weight[Strength]*(('F+ , F-'!V$2-[1]!tbl_gk[[#This Row],[Strength]])/('F+ , F-'!V$2-'F+ , F-'!V$3))</f>
        <v>3.9930027380590122E-2</v>
      </c>
      <c r="W2019" s="2" cm="1">
        <f t="array" ref="W2019">[1]!table_weight[LongShots]*(('F+ , F-'!W$2-[1]!tbl_gk[[#This Row],[LongShots]])/('F+ , F-'!W$2-'F+ , F-'!W$3))</f>
        <v>1.0388299806332293E-2</v>
      </c>
      <c r="X2019" s="2" cm="1">
        <f t="array" ref="X2019">[1]!table_weight[Aggression]*(('F+ , F-'!X$2-[1]!tbl_gk[[#This Row],[Aggression]])/('F+ , F-'!X$2-'F+ , F-'!X$3))</f>
        <v>1.3994523881959207E-2</v>
      </c>
      <c r="Y2019" s="2" cm="1">
        <f t="array" ref="Y2019">[1]!table_weight[Interceptions]*(('F+ , F-'!Y$2-[1]!tbl_gk[[#This Row],[Interceptions]])/('F+ , F-'!Y$2-'F+ , F-'!Y$3))</f>
        <v>2.6317026176042119E-2</v>
      </c>
      <c r="Z2019" s="2" cm="1">
        <f t="array" ref="Z2019">[1]!table_weight[Positioning]*(('F+ , F-'!Z$2-[1]!tbl_gk[[#This Row],[Positioning]])/('F+ , F-'!Z$2-'F+ , F-'!Z$3))</f>
        <v>1.9225568738802474E-3</v>
      </c>
      <c r="AA2019" s="2" cm="1">
        <f t="array" ref="AA2019">[1]!table_weight[Vision]*(('F+ , F-'!AA$2-[1]!tbl_gk[[#This Row],[Vision]])/('F+ , F-'!AA$2-'F+ , F-'!AA$3))</f>
        <v>3.478349051820296E-2</v>
      </c>
      <c r="AB2019" s="2" cm="1">
        <f t="array" ref="AB2019">[1]!table_weight[Penalties]*(('F+ , F-'!AB$2-[1]!tbl_gk[[#This Row],[Penalties]])/('F+ , F-'!AB$2-'F+ , F-'!AB$3))</f>
        <v>2.1922367973657118E-3</v>
      </c>
      <c r="AC2019" s="2" cm="1">
        <f t="array" ref="AC2019">[1]!table_weight[Composure]*(('F+ , F-'!AC$2-[1]!tbl_gk[[#This Row],[Composure]])/('F+ , F-'!AC$2-'F+ , F-'!AC$3))</f>
        <v>2.0815653371335178E-3</v>
      </c>
      <c r="AD2019" s="2" cm="1">
        <f t="array" ref="AD2019">[1]!table_weight[Marking]*(('F+ , F-'!AD$2-[1]!tbl_gk[[#This Row],[Marking]])/('F+ , F-'!AD$2-'F+ , F-'!AD$3))</f>
        <v>3.7859581516411465E-2</v>
      </c>
      <c r="AE2019" s="2" cm="1">
        <f t="array" ref="AE2019">[1]!table_weight[StandingTackle]*(('F+ , F-'!AE$2-[1]!tbl_gk[[#This Row],[StandingTackle]])/('F+ , F-'!AE$2-'F+ , F-'!AE$3))</f>
        <v>2.9141914719869356E-2</v>
      </c>
      <c r="AF2019" s="2" cm="1">
        <f t="array" ref="AF2019">[1]!table_weight[SlidingTackle]*(('F+ , F-'!AF$2-[1]!tbl_gk[[#This Row],[SlidingTackle]])/('F+ , F-'!AF$2-'F+ , F-'!AF$3))</f>
        <v>9.7139715732897855E-3</v>
      </c>
      <c r="AG2019" s="2" cm="1">
        <f t="array" ref="AG2019">[1]!table_weight[GKDiving]*(('F+ , F-'!AG$2-[1]!tbl_gk[[#This Row],[GKDiving]])/('F+ , F-'!AG$2-'F+ , F-'!AG$3))</f>
        <v>3.7578592434844307E-2</v>
      </c>
      <c r="AH2019" s="2" cm="1">
        <f t="array" ref="AH2019">[1]!table_weight[GKHandling]*(('F+ , F-'!AH$2-[1]!tbl_gk[[#This Row],[GKHandling]])/('F+ , F-'!AH$2-'F+ , F-'!AH$3))</f>
        <v>5.5253898757952898E-2</v>
      </c>
      <c r="AI2019" s="2" cm="1">
        <f t="array" ref="AI2019">[1]!table_weight[GKKicking]*(('F+ , F-'!AI$2-[1]!tbl_gk[[#This Row],[GKKicking]])/('F+ , F-'!AI$2-'F+ , F-'!AI$3))</f>
        <v>2.7727411013081817E-2</v>
      </c>
      <c r="AJ2019" s="2" cm="1">
        <f t="array" ref="AJ2019">[1]!table_weight[GKPositioning]*(('F+ , F-'!AJ$2-[1]!tbl_gk[[#This Row],[GKPositioning]])/('F+ , F-'!AJ$2-'F+ , F-'!AJ$3))</f>
        <v>2.2074138213474981E-2</v>
      </c>
      <c r="AK2019" s="2" cm="1">
        <f t="array" ref="AK2019">[1]!table_weight[GKReflexes]*(('F+ , F-'!AK$2-[1]!tbl_gk[[#This Row],[GKReflexes]])/('F+ , F-'!AK$2-'F+ , F-'!AK$3))</f>
        <v>5.4659770814318998E-2</v>
      </c>
    </row>
    <row r="2020" spans="1:37" x14ac:dyDescent="0.55000000000000004">
      <c r="A2020" s="7">
        <f>[1]!tbl_gk[[#This Row],[ID]]</f>
        <v>271459</v>
      </c>
      <c r="B2020" s="1" cm="1">
        <f t="array" ref="B2020">[1]!table_weight[ValueEUR]*(('F+ , F-'!B$2-[1]!tbl_gk[[#This Row],[ValueEUR]])/('F+ , F-'!B$2-'F+ , F-'!B$3))</f>
        <v>2.518704222980674E-4</v>
      </c>
      <c r="C2020" s="1" cm="1">
        <f t="array" ref="C2020">[1]!table_weight[WageEUR]*(('F+ , F-'!C$2-[1]!tbl_gk[[#This Row],[WageEUR]])/('F+ , F-'!C$2-'F+ , F-'!C$3))</f>
        <v>2.3472561185650898E-4</v>
      </c>
      <c r="D2020" s="1" cm="1">
        <f t="array" ref="D2020">[1]!table_weight[Crossing]*(('F+ , F-'!D$2-[1]!tbl_gk[[#This Row],[Crossing]])/('F+ , F-'!D$2-'F+ , F-'!D$3))</f>
        <v>3.4746129089074922E-2</v>
      </c>
      <c r="E2020" s="1" cm="1">
        <f t="array" ref="E2020">[1]!table_weight[Finishing]*(('F+ , F-'!E$2-[1]!tbl_gk[[#This Row],[Finishing]])/('F+ , F-'!E$2-'F+ , F-'!E$3))</f>
        <v>1.9965013690294877E-2</v>
      </c>
      <c r="F2020" s="1" cm="1">
        <f t="array" ref="F2020">[1]!table_weight[HeadingAccuracy]*(('F+ , F-'!F$2-[1]!tbl_gk[[#This Row],[HeadingAccuracy]])/('F+ , F-'!F$2-'F+ , F-'!F$3))</f>
        <v>8.351378275679E-3</v>
      </c>
      <c r="G2020" s="1" cm="1">
        <f t="array" ref="G2020">[1]!table_weight[ShortPassing]*(('F+ , F-'!G$2-[1]!tbl_gk[[#This Row],[ShortPassing]])/('F+ , F-'!G$2-'F+ , F-'!G$3))</f>
        <v>3.9377536435701459E-2</v>
      </c>
      <c r="H2020" s="1" cm="1">
        <f t="array" ref="H2020">[1]!table_weight[Volleys]*(('F+ , F-'!H$2-[1]!tbl_gk[[#This Row],[Volleys]])/('F+ , F-'!H$2-'F+ , F-'!H$3))</f>
        <v>1.7360881469821632E-3</v>
      </c>
      <c r="I2020" s="1" cm="1">
        <f t="array" ref="I2020">[1]!table_weight[Dribbling]*(('F+ , F-'!I$2-[1]!tbl_gk[[#This Row],[Dribbling]])/('F+ , F-'!I$2-'F+ , F-'!I$3))</f>
        <v>1.6623929766613008E-2</v>
      </c>
      <c r="J2020" s="1" cm="1">
        <f t="array" ref="J2020">[1]!table_weight[Curve]*(('F+ , F-'!J$2-[1]!tbl_gk[[#This Row],[Curve]])/('F+ , F-'!J$2-'F+ , F-'!J$3))</f>
        <v>9.295879390190295E-3</v>
      </c>
      <c r="K2020" s="1" cm="1">
        <f t="array" ref="K2020">[1]!table_weight[FKAccuracy]*(('F+ , F-'!K$2-[1]!tbl_gk[[#This Row],[FKAccuracy]])/('F+ , F-'!K$2-'F+ , F-'!K$3))</f>
        <v>9.2789777912990392E-3</v>
      </c>
      <c r="L2020" s="1" cm="1">
        <f t="array" ref="L2020">[1]!table_weight[LongPassing]*(('F+ , F-'!L$2-[1]!tbl_gk[[#This Row],[LongPassing]])/('F+ , F-'!L$2-'F+ , F-'!L$3))</f>
        <v>2.1656964003031933E-2</v>
      </c>
      <c r="M2020" s="1" cm="1">
        <f t="array" ref="M2020">[1]!table_weight[BallControl]*(('F+ , F-'!M$2-[1]!tbl_gk[[#This Row],[BallControl]])/('F+ , F-'!M$2-'F+ , F-'!M$3))</f>
        <v>1.2603763744621627E-2</v>
      </c>
      <c r="N2020" s="1" cm="1">
        <f t="array" ref="N2020">[1]!table_weight[Acceleration]*(('F+ , F-'!N$2-[1]!tbl_gk[[#This Row],[Acceleration]])/('F+ , F-'!N$2-'F+ , F-'!N$3))</f>
        <v>7.8920524705166431E-3</v>
      </c>
      <c r="O2020" s="1" cm="1">
        <f t="array" ref="O2020">[1]!table_weight[SprintSpeed]*(('F+ , F-'!O$2-[1]!tbl_gk[[#This Row],[SprintSpeed]])/('F+ , F-'!O$2-'F+ , F-'!O$3))</f>
        <v>1.0400973532096125E-2</v>
      </c>
      <c r="P2020" s="1" cm="1">
        <f t="array" ref="P2020">[1]!table_weight[Agility]*(('F+ , F-'!P$2-[1]!tbl_gk[[#This Row],[Agility]])/('F+ , F-'!P$2-'F+ , F-'!P$3))</f>
        <v>4.095387423650264E-3</v>
      </c>
      <c r="Q2020" s="1" cm="1">
        <f t="array" ref="Q2020">[1]!table_weight[Reactions]*(('F+ , F-'!Q$2-[1]!tbl_gk[[#This Row],[Reactions]])/('F+ , F-'!Q$2-'F+ , F-'!Q$3))</f>
        <v>2.0625680002887528E-3</v>
      </c>
      <c r="R2020" s="1" cm="1">
        <f t="array" ref="R2020">[1]!table_weight[Balance]*(('F+ , F-'!R$2-[1]!tbl_gk[[#This Row],[Balance]])/('F+ , F-'!R$2-'F+ , F-'!R$3))</f>
        <v>1.4901001471473846E-3</v>
      </c>
      <c r="S2020" s="1" cm="1">
        <f t="array" ref="S2020">[1]!table_weight[ShotPower]*(('F+ , F-'!S$2-[1]!tbl_gk[[#This Row],[ShotPower]])/('F+ , F-'!S$2-'F+ , F-'!S$3))</f>
        <v>5.9732723886410689E-3</v>
      </c>
      <c r="T2020" s="1" cm="1">
        <f t="array" ref="T2020">[1]!table_weight[Jumping]*(('F+ , F-'!T$2-[1]!tbl_gk[[#This Row],[Jumping]])/('F+ , F-'!T$2-'F+ , F-'!T$3))</f>
        <v>1.8891625857483504E-3</v>
      </c>
      <c r="U2020" s="1" cm="1">
        <f t="array" ref="U2020">[1]!table_weight[Stamina]*(('F+ , F-'!U$2-[1]!tbl_gk[[#This Row],[Stamina]])/('F+ , F-'!U$2-'F+ , F-'!U$3))</f>
        <v>1.5456784792486501E-2</v>
      </c>
      <c r="V2020" s="1" cm="1">
        <f t="array" ref="V2020">[1]!table_weight[Strength]*(('F+ , F-'!V$2-[1]!tbl_gk[[#This Row],[Strength]])/('F+ , F-'!V$2-'F+ , F-'!V$3))</f>
        <v>1.3310009126863375E-2</v>
      </c>
      <c r="W2020" s="1" cm="1">
        <f t="array" ref="W2020">[1]!table_weight[LongShots]*(('F+ , F-'!W$2-[1]!tbl_gk[[#This Row],[LongShots]])/('F+ , F-'!W$2-'F+ , F-'!W$3))</f>
        <v>1.0388299806332293E-2</v>
      </c>
      <c r="X2020" s="1" cm="1">
        <f t="array" ref="X2020">[1]!table_weight[Aggression]*(('F+ , F-'!X$2-[1]!tbl_gk[[#This Row],[Aggression]])/('F+ , F-'!X$2-'F+ , F-'!X$3))</f>
        <v>1.1560693641618476E-2</v>
      </c>
      <c r="Y2020" s="1" cm="1">
        <f t="array" ref="Y2020">[1]!table_weight[Interceptions]*(('F+ , F-'!Y$2-[1]!tbl_gk[[#This Row],[Interceptions]])/('F+ , F-'!Y$2-'F+ , F-'!Y$3))</f>
        <v>2.0084046292242669E-2</v>
      </c>
      <c r="Z2020" s="1" cm="1">
        <f t="array" ref="Z2020">[1]!table_weight[Positioning]*(('F+ , F-'!Z$2-[1]!tbl_gk[[#This Row],[Positioning]])/('F+ , F-'!Z$2-'F+ , F-'!Z$3))</f>
        <v>2.0704458641787279E-3</v>
      </c>
      <c r="AA2020" s="1" cm="1">
        <f t="array" ref="AA2020">[1]!table_weight[Vision]*(('F+ , F-'!AA$2-[1]!tbl_gk[[#This Row],[Vision]])/('F+ , F-'!AA$2-'F+ , F-'!AA$3))</f>
        <v>2.200588175641412E-2</v>
      </c>
      <c r="AB2020" s="1" cm="1">
        <f t="array" ref="AB2020">[1]!table_weight[Penalties]*(('F+ , F-'!AB$2-[1]!tbl_gk[[#This Row],[Penalties]])/('F+ , F-'!AB$2-'F+ , F-'!AB$3))</f>
        <v>2.1139426260312223E-3</v>
      </c>
      <c r="AC2020" s="1" cm="1">
        <f t="array" ref="AC2020">[1]!table_weight[Composure]*(('F+ , F-'!AC$2-[1]!tbl_gk[[#This Row],[Composure]])/('F+ , F-'!AC$2-'F+ , F-'!AC$3))</f>
        <v>2.0815653371335178E-3</v>
      </c>
      <c r="AD2020" s="1" cm="1">
        <f t="array" ref="AD2020">[1]!table_weight[Marking]*(('F+ , F-'!AD$2-[1]!tbl_gk[[#This Row],[Marking]])/('F+ , F-'!AD$2-'F+ , F-'!AD$3))</f>
        <v>3.6282098953227655E-2</v>
      </c>
      <c r="AE2020" s="1" cm="1">
        <f t="array" ref="AE2020">[1]!table_weight[StandingTackle]*(('F+ , F-'!AE$2-[1]!tbl_gk[[#This Row],[StandingTackle]])/('F+ , F-'!AE$2-'F+ , F-'!AE$3))</f>
        <v>1.5691800233775807E-2</v>
      </c>
      <c r="AF2020" s="1" cm="1">
        <f t="array" ref="AF2020">[1]!table_weight[SlidingTackle]*(('F+ , F-'!AF$2-[1]!tbl_gk[[#This Row],[SlidingTackle]])/('F+ , F-'!AF$2-'F+ , F-'!AF$3))</f>
        <v>2.2416857476822579E-3</v>
      </c>
      <c r="AG2020" s="1" cm="1">
        <f t="array" ref="AG2020">[1]!table_weight[GKDiving]*(('F+ , F-'!AG$2-[1]!tbl_gk[[#This Row],[GKDiving]])/('F+ , F-'!AG$2-'F+ , F-'!AG$3))</f>
        <v>4.7827299462529123E-2</v>
      </c>
      <c r="AH2020" s="1" cm="1">
        <f t="array" ref="AH2020">[1]!table_weight[GKHandling]*(('F+ , F-'!AH$2-[1]!tbl_gk[[#This Row],[GKHandling]])/('F+ , F-'!AH$2-'F+ , F-'!AH$3))</f>
        <v>5.3471514927051197E-2</v>
      </c>
      <c r="AI2020" s="1" cm="1">
        <f t="array" ref="AI2020">[1]!table_weight[GKKicking]*(('F+ , F-'!AI$2-[1]!tbl_gk[[#This Row],[GKKicking]])/('F+ , F-'!AI$2-'F+ , F-'!AI$3))</f>
        <v>2.7727411013081817E-2</v>
      </c>
      <c r="AJ2020" s="1" cm="1">
        <f t="array" ref="AJ2020">[1]!table_weight[GKPositioning]*(('F+ , F-'!AJ$2-[1]!tbl_gk[[#This Row],[GKPositioning]])/('F+ , F-'!AJ$2-'F+ , F-'!AJ$3))</f>
        <v>1.7659310570779983E-2</v>
      </c>
      <c r="AK2020" s="1" cm="1">
        <f t="array" ref="AK2020">[1]!table_weight[GKReflexes]*(('F+ , F-'!AK$2-[1]!tbl_gk[[#This Row],[GKReflexes]])/('F+ , F-'!AK$2-'F+ , F-'!AK$3))</f>
        <v>4.55498090119325E-2</v>
      </c>
    </row>
    <row r="2021" spans="1:37" x14ac:dyDescent="0.55000000000000004">
      <c r="A2021" s="8">
        <f>[1]!tbl_gk[[#This Row],[ID]]</f>
        <v>271487</v>
      </c>
      <c r="B2021" s="2" cm="1">
        <f t="array" ref="B2021">[1]!table_weight[ValueEUR]*(('F+ , F-'!B$2-[1]!tbl_gk[[#This Row],[ValueEUR]])/('F+ , F-'!B$2-'F+ , F-'!B$3))</f>
        <v>7.4388200703228241E-5</v>
      </c>
      <c r="C2021" s="2" cm="1">
        <f t="array" ref="C2021">[1]!table_weight[WageEUR]*(('F+ , F-'!C$2-[1]!tbl_gk[[#This Row],[WageEUR]])/('F+ , F-'!C$2-'F+ , F-'!C$3))</f>
        <v>2.3472561185650898E-4</v>
      </c>
      <c r="D2021" s="2" cm="1">
        <f t="array" ref="D2021">[1]!table_weight[Crossing]*(('F+ , F-'!D$2-[1]!tbl_gk[[#This Row],[Crossing]])/('F+ , F-'!D$2-'F+ , F-'!D$3))</f>
        <v>3.4746129089074922E-2</v>
      </c>
      <c r="E2021" s="2" cm="1">
        <f t="array" ref="E2021">[1]!table_weight[Finishing]*(('F+ , F-'!E$2-[1]!tbl_gk[[#This Row],[Finishing]])/('F+ , F-'!E$2-'F+ , F-'!E$3))</f>
        <v>1.7968512321265388E-2</v>
      </c>
      <c r="F2021" s="2" cm="1">
        <f t="array" ref="F2021">[1]!table_weight[HeadingAccuracy]*(('F+ , F-'!F$2-[1]!tbl_gk[[#This Row],[HeadingAccuracy]])/('F+ , F-'!F$2-'F+ , F-'!F$3))</f>
        <v>1.1691929585950599E-2</v>
      </c>
      <c r="G2021" s="2" cm="1">
        <f t="array" ref="G2021">[1]!table_weight[ShortPassing]*(('F+ , F-'!G$2-[1]!tbl_gk[[#This Row],[ShortPassing]])/('F+ , F-'!G$2-'F+ , F-'!G$3))</f>
        <v>5.484728289258417E-2</v>
      </c>
      <c r="H2021" s="2" cm="1">
        <f t="array" ref="H2021">[1]!table_weight[Volleys]*(('F+ , F-'!H$2-[1]!tbl_gk[[#This Row],[Volleys]])/('F+ , F-'!H$2-'F+ , F-'!H$3))</f>
        <v>2.0833057763785961E-3</v>
      </c>
      <c r="I2021" s="2" cm="1">
        <f t="array" ref="I2021">[1]!table_weight[Dribbling]*(('F+ , F-'!I$2-[1]!tbl_gk[[#This Row],[Dribbling]])/('F+ , F-'!I$2-'F+ , F-'!I$3))</f>
        <v>2.4446955539136776E-2</v>
      </c>
      <c r="J2021" s="2" cm="1">
        <f t="array" ref="J2021">[1]!table_weight[Curve]*(('F+ , F-'!J$2-[1]!tbl_gk[[#This Row],[Curve]])/('F+ , F-'!J$2-'F+ , F-'!J$3))</f>
        <v>9.295879390190295E-3</v>
      </c>
      <c r="K2021" s="2" cm="1">
        <f t="array" ref="K2021">[1]!table_weight[FKAccuracy]*(('F+ , F-'!K$2-[1]!tbl_gk[[#This Row],[FKAccuracy]])/('F+ , F-'!K$2-'F+ , F-'!K$3))</f>
        <v>9.5832065713416324E-3</v>
      </c>
      <c r="L2021" s="2" cm="1">
        <f t="array" ref="L2021">[1]!table_weight[LongPassing]*(('F+ , F-'!L$2-[1]!tbl_gk[[#This Row],[LongPassing]])/('F+ , F-'!L$2-'F+ , F-'!L$3))</f>
        <v>2.2739812203183531E-2</v>
      </c>
      <c r="M2021" s="2" cm="1">
        <f t="array" ref="M2021">[1]!table_weight[BallControl]*(('F+ , F-'!M$2-[1]!tbl_gk[[#This Row],[BallControl]])/('F+ , F-'!M$2-'F+ , F-'!M$3))</f>
        <v>1.4342213916293577E-2</v>
      </c>
      <c r="N2021" s="2" cm="1">
        <f t="array" ref="N2021">[1]!table_weight[Acceleration]*(('F+ , F-'!N$2-[1]!tbl_gk[[#This Row],[Acceleration]])/('F+ , F-'!N$2-'F+ , F-'!N$3))</f>
        <v>7.666565257073309E-3</v>
      </c>
      <c r="O2021" s="2" cm="1">
        <f t="array" ref="O2021">[1]!table_weight[SprintSpeed]*(('F+ , F-'!O$2-[1]!tbl_gk[[#This Row],[SprintSpeed]])/('F+ , F-'!O$2-'F+ , F-'!O$3))</f>
        <v>1.0119866139336769E-2</v>
      </c>
      <c r="P2021" s="2" cm="1">
        <f t="array" ref="P2021">[1]!table_weight[Agility]*(('F+ , F-'!P$2-[1]!tbl_gk[[#This Row],[Agility]])/('F+ , F-'!P$2-'F+ , F-'!P$3))</f>
        <v>4.9144649083803166E-3</v>
      </c>
      <c r="Q2021" s="2" cm="1">
        <f t="array" ref="Q2021">[1]!table_weight[Reactions]*(('F+ , F-'!Q$2-[1]!tbl_gk[[#This Row],[Reactions]])/('F+ , F-'!Q$2-'F+ , F-'!Q$3))</f>
        <v>2.4750816003465035E-3</v>
      </c>
      <c r="R2021" s="2" cm="1">
        <f t="array" ref="R2021">[1]!table_weight[Balance]*(('F+ , F-'!R$2-[1]!tbl_gk[[#This Row],[Balance]])/('F+ , F-'!R$2-'F+ , F-'!R$3))</f>
        <v>1.8005376778030898E-3</v>
      </c>
      <c r="S2021" s="2" cm="1">
        <f t="array" ref="S2021">[1]!table_weight[ShotPower]*(('F+ , F-'!S$2-[1]!tbl_gk[[#This Row],[ShotPower]])/('F+ , F-'!S$2-'F+ , F-'!S$3))</f>
        <v>6.2329798837993753E-3</v>
      </c>
      <c r="T2021" s="2" cm="1">
        <f t="array" ref="T2021">[1]!table_weight[Jumping]*(('F+ , F-'!T$2-[1]!tbl_gk[[#This Row],[Jumping]])/('F+ , F-'!T$2-'F+ , F-'!T$3))</f>
        <v>2.4902597721228252E-3</v>
      </c>
      <c r="U2021" s="2" cm="1">
        <f t="array" ref="U2021">[1]!table_weight[Stamina]*(('F+ , F-'!U$2-[1]!tbl_gk[[#This Row],[Stamina]])/('F+ , F-'!U$2-'F+ , F-'!U$3))</f>
        <v>1.3739364259988E-2</v>
      </c>
      <c r="V2021" s="2" cm="1">
        <f t="array" ref="V2021">[1]!table_weight[Strength]*(('F+ , F-'!V$2-[1]!tbl_gk[[#This Row],[Strength]])/('F+ , F-'!V$2-'F+ , F-'!V$3))</f>
        <v>3.1944021904472097E-2</v>
      </c>
      <c r="W2021" s="2" cm="1">
        <f t="array" ref="W2021">[1]!table_weight[LongShots]*(('F+ , F-'!W$2-[1]!tbl_gk[[#This Row],[LongShots]])/('F+ , F-'!W$2-'F+ , F-'!W$3))</f>
        <v>9.6091773208573719E-3</v>
      </c>
      <c r="X2021" s="2" cm="1">
        <f t="array" ref="X2021">[1]!table_weight[Aggression]*(('F+ , F-'!X$2-[1]!tbl_gk[[#This Row],[Aggression]])/('F+ , F-'!X$2-'F+ , F-'!X$3))</f>
        <v>1.5819896562214757E-2</v>
      </c>
      <c r="Y2021" s="2" cm="1">
        <f t="array" ref="Y2021">[1]!table_weight[Interceptions]*(('F+ , F-'!Y$2-[1]!tbl_gk[[#This Row],[Interceptions]])/('F+ , F-'!Y$2-'F+ , F-'!Y$3))</f>
        <v>2.4931919535197796E-2</v>
      </c>
      <c r="Z2021" s="2" cm="1">
        <f t="array" ref="Z2021">[1]!table_weight[Positioning]*(('F+ , F-'!Z$2-[1]!tbl_gk[[#This Row],[Positioning]])/('F+ , F-'!Z$2-'F+ , F-'!Z$3))</f>
        <v>2.0704458641787279E-3</v>
      </c>
      <c r="AA2021" s="2" cm="1">
        <f t="array" ref="AA2021">[1]!table_weight[Vision]*(('F+ , F-'!AA$2-[1]!tbl_gk[[#This Row],[Vision]])/('F+ , F-'!AA$2-'F+ , F-'!AA$3))</f>
        <v>2.3425616063279545E-2</v>
      </c>
      <c r="AB2021" s="2" cm="1">
        <f t="array" ref="AB2021">[1]!table_weight[Penalties]*(('F+ , F-'!AB$2-[1]!tbl_gk[[#This Row],[Penalties]])/('F+ , F-'!AB$2-'F+ , F-'!AB$3))</f>
        <v>2.3488251400346914E-3</v>
      </c>
      <c r="AC2021" s="2" cm="1">
        <f t="array" ref="AC2021">[1]!table_weight[Composure]*(('F+ , F-'!AC$2-[1]!tbl_gk[[#This Row],[Composure]])/('F+ , F-'!AC$2-'F+ , F-'!AC$3))</f>
        <v>1.7079510458531426E-3</v>
      </c>
      <c r="AD2021" s="2" cm="1">
        <f t="array" ref="AD2021">[1]!table_weight[Marking]*(('F+ , F-'!AD$2-[1]!tbl_gk[[#This Row],[Marking]])/('F+ , F-'!AD$2-'F+ , F-'!AD$3))</f>
        <v>3.1549651263676225E-2</v>
      </c>
      <c r="AE2021" s="2" cm="1">
        <f t="array" ref="AE2021">[1]!table_weight[StandingTackle]*(('F+ , F-'!AE$2-[1]!tbl_gk[[#This Row],[StandingTackle]])/('F+ , F-'!AE$2-'F+ , F-'!AE$3))</f>
        <v>2.6900228972187096E-2</v>
      </c>
      <c r="AF2021" s="2" cm="1">
        <f t="array" ref="AF2021">[1]!table_weight[SlidingTackle]*(('F+ , F-'!AF$2-[1]!tbl_gk[[#This Row],[SlidingTackle]])/('F+ , F-'!AF$2-'F+ , F-'!AF$3))</f>
        <v>9.7139715732897855E-3</v>
      </c>
      <c r="AG2021" s="2" cm="1">
        <f t="array" ref="AG2021">[1]!table_weight[GKDiving]*(('F+ , F-'!AG$2-[1]!tbl_gk[[#This Row],[GKDiving]])/('F+ , F-'!AG$2-'F+ , F-'!AG$3))</f>
        <v>4.9535417300476586E-2</v>
      </c>
      <c r="AH2021" s="2" cm="1">
        <f t="array" ref="AH2021">[1]!table_weight[GKHandling]*(('F+ , F-'!AH$2-[1]!tbl_gk[[#This Row],[GKHandling]])/('F+ , F-'!AH$2-'F+ , F-'!AH$3))</f>
        <v>5.8818666419756312E-2</v>
      </c>
      <c r="AI2021" s="2" cm="1">
        <f t="array" ref="AI2021">[1]!table_weight[GKKicking]*(('F+ , F-'!AI$2-[1]!tbl_gk[[#This Row],[GKKicking]])/('F+ , F-'!AI$2-'F+ , F-'!AI$3))</f>
        <v>2.8621843626407038E-2</v>
      </c>
      <c r="AJ2021" s="2" cm="1">
        <f t="array" ref="AJ2021">[1]!table_weight[GKPositioning]*(('F+ , F-'!AJ$2-[1]!tbl_gk[[#This Row],[GKPositioning]])/('F+ , F-'!AJ$2-'F+ , F-'!AJ$3))</f>
        <v>2.1443448550232839E-2</v>
      </c>
      <c r="AK2021" s="2" cm="1">
        <f t="array" ref="AK2021">[1]!table_weight[GKReflexes]*(('F+ , F-'!AK$2-[1]!tbl_gk[[#This Row],[GKReflexes]])/('F+ , F-'!AK$2-'F+ , F-'!AK$3))</f>
        <v>5.4659770814318998E-2</v>
      </c>
    </row>
    <row r="2022" spans="1:37" x14ac:dyDescent="0.55000000000000004">
      <c r="A2022" s="7">
        <f>[1]!tbl_gk[[#This Row],[ID]]</f>
        <v>271488</v>
      </c>
      <c r="B2022" s="1" cm="1">
        <f t="array" ref="B2022">[1]!table_weight[ValueEUR]*(('F+ , F-'!B$2-[1]!tbl_gk[[#This Row],[ValueEUR]])/('F+ , F-'!B$2-'F+ , F-'!B$3))</f>
        <v>1.3612114734491143E-4</v>
      </c>
      <c r="C2022" s="1" cm="1">
        <f t="array" ref="C2022">[1]!table_weight[WageEUR]*(('F+ , F-'!C$2-[1]!tbl_gk[[#This Row],[WageEUR]])/('F+ , F-'!C$2-'F+ , F-'!C$3))</f>
        <v>2.3472561185650898E-4</v>
      </c>
      <c r="D2022" s="1" cm="1">
        <f t="array" ref="D2022">[1]!table_weight[Crossing]*(('F+ , F-'!D$2-[1]!tbl_gk[[#This Row],[Crossing]])/('F+ , F-'!D$2-'F+ , F-'!D$3))</f>
        <v>3.2504443341392672E-2</v>
      </c>
      <c r="E2022" s="1" cm="1">
        <f t="array" ref="E2022">[1]!table_weight[Finishing]*(('F+ , F-'!E$2-[1]!tbl_gk[[#This Row],[Finishing]])/('F+ , F-'!E$2-'F+ , F-'!E$3))</f>
        <v>2.096326437480962E-2</v>
      </c>
      <c r="F2022" s="1" cm="1">
        <f t="array" ref="F2022">[1]!table_weight[HeadingAccuracy]*(('F+ , F-'!F$2-[1]!tbl_gk[[#This Row],[HeadingAccuracy]])/('F+ , F-'!F$2-'F+ , F-'!F$3))</f>
        <v>1.1691929585950599E-2</v>
      </c>
      <c r="G2022" s="1" cm="1">
        <f t="array" ref="G2022">[1]!table_weight[ShortPassing]*(('F+ , F-'!G$2-[1]!tbl_gk[[#This Row],[ShortPassing]])/('F+ , F-'!G$2-'F+ , F-'!G$3))</f>
        <v>5.6253623479573515E-2</v>
      </c>
      <c r="H2022" s="1" cm="1">
        <f t="array" ref="H2022">[1]!table_weight[Volleys]*(('F+ , F-'!H$2-[1]!tbl_gk[[#This Row],[Volleys]])/('F+ , F-'!H$2-'F+ , F-'!H$3))</f>
        <v>2.1990449861774069E-3</v>
      </c>
      <c r="I2022" s="1" cm="1">
        <f t="array" ref="I2022">[1]!table_weight[Dribbling]*(('F+ , F-'!I$2-[1]!tbl_gk[[#This Row],[Dribbling]])/('F+ , F-'!I$2-'F+ , F-'!I$3))</f>
        <v>1.5646051545047536E-2</v>
      </c>
      <c r="J2022" s="1" cm="1">
        <f t="array" ref="J2022">[1]!table_weight[Curve]*(('F+ , F-'!J$2-[1]!tbl_gk[[#This Row],[Curve]])/('F+ , F-'!J$2-'F+ , F-'!J$3))</f>
        <v>9.6339113680153961E-3</v>
      </c>
      <c r="K2022" s="1" cm="1">
        <f t="array" ref="K2022">[1]!table_weight[FKAccuracy]*(('F+ , F-'!K$2-[1]!tbl_gk[[#This Row],[FKAccuracy]])/('F+ , F-'!K$2-'F+ , F-'!K$3))</f>
        <v>8.9747490112564478E-3</v>
      </c>
      <c r="L2022" s="1" cm="1">
        <f t="array" ref="L2022">[1]!table_weight[LongPassing]*(('F+ , F-'!L$2-[1]!tbl_gk[[#This Row],[LongPassing]])/('F+ , F-'!L$2-'F+ , F-'!L$3))</f>
        <v>2.5446932703562523E-2</v>
      </c>
      <c r="M2022" s="1" cm="1">
        <f t="array" ref="M2022">[1]!table_weight[BallControl]*(('F+ , F-'!M$2-[1]!tbl_gk[[#This Row],[BallControl]])/('F+ , F-'!M$2-'F+ , F-'!M$3))</f>
        <v>1.4342213916293577E-2</v>
      </c>
      <c r="N2022" s="1" cm="1">
        <f t="array" ref="N2022">[1]!table_weight[Acceleration]*(('F+ , F-'!N$2-[1]!tbl_gk[[#This Row],[Acceleration]])/('F+ , F-'!N$2-'F+ , F-'!N$3))</f>
        <v>1.10488734587233E-2</v>
      </c>
      <c r="O2022" s="1" cm="1">
        <f t="array" ref="O2022">[1]!table_weight[SprintSpeed]*(('F+ , F-'!O$2-[1]!tbl_gk[[#This Row],[SprintSpeed]])/('F+ , F-'!O$2-'F+ , F-'!O$3))</f>
        <v>1.1806510495892897E-2</v>
      </c>
      <c r="P2022" s="1" cm="1">
        <f t="array" ref="P2022">[1]!table_weight[Agility]*(('F+ , F-'!P$2-[1]!tbl_gk[[#This Row],[Agility]])/('F+ , F-'!P$2-'F+ , F-'!P$3))</f>
        <v>4.9144649083803166E-3</v>
      </c>
      <c r="Q2022" s="1" cm="1">
        <f t="array" ref="Q2022">[1]!table_weight[Reactions]*(('F+ , F-'!Q$2-[1]!tbl_gk[[#This Row],[Reactions]])/('F+ , F-'!Q$2-'F+ , F-'!Q$3))</f>
        <v>1.8047470002526586E-3</v>
      </c>
      <c r="R2022" s="1" cm="1">
        <f t="array" ref="R2022">[1]!table_weight[Balance]*(('F+ , F-'!R$2-[1]!tbl_gk[[#This Row],[Balance]])/('F+ , F-'!R$2-'F+ , F-'!R$3))</f>
        <v>2.2351502207210773E-3</v>
      </c>
      <c r="S2022" s="1" cm="1">
        <f t="array" ref="S2022">[1]!table_weight[ShotPower]*(('F+ , F-'!S$2-[1]!tbl_gk[[#This Row],[ShotPower]])/('F+ , F-'!S$2-'F+ , F-'!S$3))</f>
        <v>6.4926873789576834E-3</v>
      </c>
      <c r="T2022" s="1" cm="1">
        <f t="array" ref="T2022">[1]!table_weight[Jumping]*(('F+ , F-'!T$2-[1]!tbl_gk[[#This Row],[Jumping]])/('F+ , F-'!T$2-'F+ , F-'!T$3))</f>
        <v>2.8337438786225251E-3</v>
      </c>
      <c r="U2022" s="1" cm="1">
        <f t="array" ref="U2022">[1]!table_weight[Stamina]*(('F+ , F-'!U$2-[1]!tbl_gk[[#This Row],[Stamina]])/('F+ , F-'!U$2-'F+ , F-'!U$3))</f>
        <v>1.5456784792486501E-2</v>
      </c>
      <c r="V2022" s="1" cm="1">
        <f t="array" ref="V2022">[1]!table_weight[Strength]*(('F+ , F-'!V$2-[1]!tbl_gk[[#This Row],[Strength]])/('F+ , F-'!V$2-'F+ , F-'!V$3))</f>
        <v>2.5732684311935858E-2</v>
      </c>
      <c r="W2022" s="1" cm="1">
        <f t="array" ref="W2022">[1]!table_weight[LongShots]*(('F+ , F-'!W$2-[1]!tbl_gk[[#This Row],[LongShots]])/('F+ , F-'!W$2-'F+ , F-'!W$3))</f>
        <v>9.3494698256990638E-3</v>
      </c>
      <c r="X2022" s="1" cm="1">
        <f t="array" ref="X2022">[1]!table_weight[Aggression]*(('F+ , F-'!X$2-[1]!tbl_gk[[#This Row],[Aggression]])/('F+ , F-'!X$2-'F+ , F-'!X$3))</f>
        <v>1.642835412229994E-2</v>
      </c>
      <c r="Y2022" s="1" cm="1">
        <f t="array" ref="Y2022">[1]!table_weight[Interceptions]*(('F+ , F-'!Y$2-[1]!tbl_gk[[#This Row],[Interceptions]])/('F+ , F-'!Y$2-'F+ , F-'!Y$3))</f>
        <v>2.5624472855619959E-2</v>
      </c>
      <c r="Z2022" s="1" cm="1">
        <f t="array" ref="Z2022">[1]!table_weight[Positioning]*(('F+ , F-'!Z$2-[1]!tbl_gk[[#This Row],[Positioning]])/('F+ , F-'!Z$2-'F+ , F-'!Z$3))</f>
        <v>2.2183348544772088E-3</v>
      </c>
      <c r="AA2022" s="1" cm="1">
        <f t="array" ref="AA2022">[1]!table_weight[Vision]*(('F+ , F-'!AA$2-[1]!tbl_gk[[#This Row],[Vision]])/('F+ , F-'!AA$2-'F+ , F-'!AA$3))</f>
        <v>3.2653889057904818E-2</v>
      </c>
      <c r="AB2022" s="1" cm="1">
        <f t="array" ref="AB2022">[1]!table_weight[Penalties]*(('F+ , F-'!AB$2-[1]!tbl_gk[[#This Row],[Penalties]])/('F+ , F-'!AB$2-'F+ , F-'!AB$3))</f>
        <v>2.1922367973657118E-3</v>
      </c>
      <c r="AC2022" s="1" cm="1">
        <f t="array" ref="AC2022">[1]!table_weight[Composure]*(('F+ , F-'!AC$2-[1]!tbl_gk[[#This Row],[Composure]])/('F+ , F-'!AC$2-'F+ , F-'!AC$3))</f>
        <v>2.5619265687797138E-3</v>
      </c>
      <c r="AD2022" s="1" cm="1">
        <f t="array" ref="AD2022">[1]!table_weight[Marking]*(('F+ , F-'!AD$2-[1]!tbl_gk[[#This Row],[Marking]])/('F+ , F-'!AD$2-'F+ , F-'!AD$3))</f>
        <v>3.3127133826860035E-2</v>
      </c>
      <c r="AE2022" s="1" cm="1">
        <f t="array" ref="AE2022">[1]!table_weight[StandingTackle]*(('F+ , F-'!AE$2-[1]!tbl_gk[[#This Row],[StandingTackle]])/('F+ , F-'!AE$2-'F+ , F-'!AE$3))</f>
        <v>2.465854322450484E-2</v>
      </c>
      <c r="AF2022" s="1" cm="1">
        <f t="array" ref="AF2022">[1]!table_weight[SlidingTackle]*(('F+ , F-'!AF$2-[1]!tbl_gk[[#This Row],[SlidingTackle]])/('F+ , F-'!AF$2-'F+ , F-'!AF$3))</f>
        <v>8.9667429907290316E-3</v>
      </c>
      <c r="AG2022" s="1" cm="1">
        <f t="array" ref="AG2022">[1]!table_weight[GKDiving]*(('F+ , F-'!AG$2-[1]!tbl_gk[[#This Row],[GKDiving]])/('F+ , F-'!AG$2-'F+ , F-'!AG$3))</f>
        <v>5.9784124328161402E-2</v>
      </c>
      <c r="AH2022" s="1" cm="1">
        <f t="array" ref="AH2022">[1]!table_weight[GKHandling]*(('F+ , F-'!AH$2-[1]!tbl_gk[[#This Row],[GKHandling]])/('F+ , F-'!AH$2-'F+ , F-'!AH$3))</f>
        <v>5.5253898757952898E-2</v>
      </c>
      <c r="AI2022" s="1" cm="1">
        <f t="array" ref="AI2022">[1]!table_weight[GKKicking]*(('F+ , F-'!AI$2-[1]!tbl_gk[[#This Row],[GKKicking]])/('F+ , F-'!AI$2-'F+ , F-'!AI$3))</f>
        <v>2.9516276239732256E-2</v>
      </c>
      <c r="AJ2022" s="1" cm="1">
        <f t="array" ref="AJ2022">[1]!table_weight[GKPositioning]*(('F+ , F-'!AJ$2-[1]!tbl_gk[[#This Row],[GKPositioning]])/('F+ , F-'!AJ$2-'F+ , F-'!AJ$3))</f>
        <v>2.2074138213474981E-2</v>
      </c>
      <c r="AK2022" s="1" cm="1">
        <f t="array" ref="AK2022">[1]!table_weight[GKReflexes]*(('F+ , F-'!AK$2-[1]!tbl_gk[[#This Row],[GKReflexes]])/('F+ , F-'!AK$2-'F+ , F-'!AK$3))</f>
        <v>4.9193793732887098E-2</v>
      </c>
    </row>
    <row r="2023" spans="1:37" x14ac:dyDescent="0.55000000000000004">
      <c r="A2023" s="8">
        <f>[1]!tbl_gk[[#This Row],[ID]]</f>
        <v>271489</v>
      </c>
      <c r="B2023" s="2" cm="1">
        <f t="array" ref="B2023">[1]!table_weight[ValueEUR]*(('F+ , F-'!B$2-[1]!tbl_gk[[#This Row],[ValueEUR]])/('F+ , F-'!B$2-'F+ , F-'!B$3))</f>
        <v>1.0525467402406984E-4</v>
      </c>
      <c r="C2023" s="2" cm="1">
        <f t="array" ref="C2023">[1]!table_weight[WageEUR]*(('F+ , F-'!C$2-[1]!tbl_gk[[#This Row],[WageEUR]])/('F+ , F-'!C$2-'F+ , F-'!C$3))</f>
        <v>0</v>
      </c>
      <c r="D2023" s="2" cm="1">
        <f t="array" ref="D2023">[1]!table_weight[Crossing]*(('F+ , F-'!D$2-[1]!tbl_gk[[#This Row],[Crossing]])/('F+ , F-'!D$2-'F+ , F-'!D$3))</f>
        <v>3.5866971962916043E-2</v>
      </c>
      <c r="E2023" s="2" cm="1">
        <f t="array" ref="E2023">[1]!table_weight[Finishing]*(('F+ , F-'!E$2-[1]!tbl_gk[[#This Row],[Finishing]])/('F+ , F-'!E$2-'F+ , F-'!E$3))</f>
        <v>1.7968512321265388E-2</v>
      </c>
      <c r="F2023" s="2" cm="1">
        <f t="array" ref="F2023">[1]!table_weight[HeadingAccuracy]*(('F+ , F-'!F$2-[1]!tbl_gk[[#This Row],[HeadingAccuracy]])/('F+ , F-'!F$2-'F+ , F-'!F$3))</f>
        <v>1.00216539308148E-2</v>
      </c>
      <c r="G2023" s="2" cm="1">
        <f t="array" ref="G2023">[1]!table_weight[ShortPassing]*(('F+ , F-'!G$2-[1]!tbl_gk[[#This Row],[ShortPassing]])/('F+ , F-'!G$2-'F+ , F-'!G$3))</f>
        <v>5.6253623479573515E-2</v>
      </c>
      <c r="H2023" s="2" cm="1">
        <f t="array" ref="H2023">[1]!table_weight[Volleys]*(('F+ , F-'!H$2-[1]!tbl_gk[[#This Row],[Volleys]])/('F+ , F-'!H$2-'F+ , F-'!H$3))</f>
        <v>2.0833057763785961E-3</v>
      </c>
      <c r="I2023" s="2" cm="1">
        <f t="array" ref="I2023">[1]!table_weight[Dribbling]*(('F+ , F-'!I$2-[1]!tbl_gk[[#This Row],[Dribbling]])/('F+ , F-'!I$2-'F+ , F-'!I$3))</f>
        <v>1.8579686209743949E-2</v>
      </c>
      <c r="J2023" s="2" cm="1">
        <f t="array" ref="J2023">[1]!table_weight[Curve]*(('F+ , F-'!J$2-[1]!tbl_gk[[#This Row],[Curve]])/('F+ , F-'!J$2-'F+ , F-'!J$3))</f>
        <v>9.6339113680153961E-3</v>
      </c>
      <c r="K2023" s="2" cm="1">
        <f t="array" ref="K2023">[1]!table_weight[FKAccuracy]*(('F+ , F-'!K$2-[1]!tbl_gk[[#This Row],[FKAccuracy]])/('F+ , F-'!K$2-'F+ , F-'!K$3))</f>
        <v>8.9747490112564478E-3</v>
      </c>
      <c r="L2023" s="2" cm="1">
        <f t="array" ref="L2023">[1]!table_weight[LongPassing]*(('F+ , F-'!L$2-[1]!tbl_gk[[#This Row],[LongPassing]])/('F+ , F-'!L$2-'F+ , F-'!L$3))</f>
        <v>2.1115539902956136E-2</v>
      </c>
      <c r="M2023" s="2" cm="1">
        <f t="array" ref="M2023">[1]!table_weight[BallControl]*(('F+ , F-'!M$2-[1]!tbl_gk[[#This Row],[BallControl]])/('F+ , F-'!M$2-'F+ , F-'!M$3))</f>
        <v>1.4342213916293577E-2</v>
      </c>
      <c r="N2023" s="2" cm="1">
        <f t="array" ref="N2023">[1]!table_weight[Acceleration]*(('F+ , F-'!N$2-[1]!tbl_gk[[#This Row],[Acceleration]])/('F+ , F-'!N$2-'F+ , F-'!N$3))</f>
        <v>8.3430268974033078E-3</v>
      </c>
      <c r="O2023" s="2" cm="1">
        <f t="array" ref="O2023">[1]!table_weight[SprintSpeed]*(('F+ , F-'!O$2-[1]!tbl_gk[[#This Row],[SprintSpeed]])/('F+ , F-'!O$2-'F+ , F-'!O$3))</f>
        <v>1.0400973532096125E-2</v>
      </c>
      <c r="P2023" s="2" cm="1">
        <f t="array" ref="P2023">[1]!table_weight[Agility]*(('F+ , F-'!P$2-[1]!tbl_gk[[#This Row],[Agility]])/('F+ , F-'!P$2-'F+ , F-'!P$3))</f>
        <v>3.9783763544031132E-3</v>
      </c>
      <c r="Q2023" s="2" cm="1">
        <f t="array" ref="Q2023">[1]!table_weight[Reactions]*(('F+ , F-'!Q$2-[1]!tbl_gk[[#This Row],[Reactions]])/('F+ , F-'!Q$2-'F+ , F-'!Q$3))</f>
        <v>2.217260600310409E-3</v>
      </c>
      <c r="R2023" s="2" cm="1">
        <f t="array" ref="R2023">[1]!table_weight[Balance]*(('F+ , F-'!R$2-[1]!tbl_gk[[#This Row],[Balance]])/('F+ , F-'!R$2-'F+ , F-'!R$3))</f>
        <v>1.6142751594096668E-3</v>
      </c>
      <c r="S2023" s="2" cm="1">
        <f t="array" ref="S2023">[1]!table_weight[ShotPower]*(('F+ , F-'!S$2-[1]!tbl_gk[[#This Row],[ShotPower]])/('F+ , F-'!S$2-'F+ , F-'!S$3))</f>
        <v>5.9732723886410689E-3</v>
      </c>
      <c r="T2023" s="2" cm="1">
        <f t="array" ref="T2023">[1]!table_weight[Jumping]*(('F+ , F-'!T$2-[1]!tbl_gk[[#This Row],[Jumping]])/('F+ , F-'!T$2-'F+ , F-'!T$3))</f>
        <v>2.1467756656231253E-3</v>
      </c>
      <c r="U2023" s="2" cm="1">
        <f t="array" ref="U2023">[1]!table_weight[Stamina]*(('F+ , F-'!U$2-[1]!tbl_gk[[#This Row],[Stamina]])/('F+ , F-'!U$2-'F+ , F-'!U$3))</f>
        <v>2.1467756656231247E-2</v>
      </c>
      <c r="V2023" s="2" cm="1">
        <f t="array" ref="V2023">[1]!table_weight[Strength]*(('F+ , F-'!V$2-[1]!tbl_gk[[#This Row],[Strength]])/('F+ , F-'!V$2-'F+ , F-'!V$3))</f>
        <v>2.9282020079099427E-2</v>
      </c>
      <c r="W2023" s="2" cm="1">
        <f t="array" ref="W2023">[1]!table_weight[LongShots]*(('F+ , F-'!W$2-[1]!tbl_gk[[#This Row],[LongShots]])/('F+ , F-'!W$2-'F+ , F-'!W$3))</f>
        <v>9.6091773208573719E-3</v>
      </c>
      <c r="X2023" s="2" cm="1">
        <f t="array" ref="X2023">[1]!table_weight[Aggression]*(('F+ , F-'!X$2-[1]!tbl_gk[[#This Row],[Aggression]])/('F+ , F-'!X$2-'F+ , F-'!X$3))</f>
        <v>1.2169151201703659E-2</v>
      </c>
      <c r="Y2023" s="2" cm="1">
        <f t="array" ref="Y2023">[1]!table_weight[Interceptions]*(('F+ , F-'!Y$2-[1]!tbl_gk[[#This Row],[Interceptions]])/('F+ , F-'!Y$2-'F+ , F-'!Y$3))</f>
        <v>2.4931919535197796E-2</v>
      </c>
      <c r="Z2023" s="2" cm="1">
        <f t="array" ref="Z2023">[1]!table_weight[Positioning]*(('F+ , F-'!Z$2-[1]!tbl_gk[[#This Row],[Positioning]])/('F+ , F-'!Z$2-'F+ , F-'!Z$3))</f>
        <v>2.0704458641787279E-3</v>
      </c>
      <c r="AA2023" s="2" cm="1">
        <f t="array" ref="AA2023">[1]!table_weight[Vision]*(('F+ , F-'!AA$2-[1]!tbl_gk[[#This Row],[Vision]])/('F+ , F-'!AA$2-'F+ , F-'!AA$3))</f>
        <v>3.2653889057904818E-2</v>
      </c>
      <c r="AB2023" s="2" cm="1">
        <f t="array" ref="AB2023">[1]!table_weight[Penalties]*(('F+ , F-'!AB$2-[1]!tbl_gk[[#This Row],[Penalties]])/('F+ , F-'!AB$2-'F+ , F-'!AB$3))</f>
        <v>2.1139426260312223E-3</v>
      </c>
      <c r="AC2023" s="2" cm="1">
        <f t="array" ref="AC2023">[1]!table_weight[Composure]*(('F+ , F-'!AC$2-[1]!tbl_gk[[#This Row],[Composure]])/('F+ , F-'!AC$2-'F+ , F-'!AC$3))</f>
        <v>2.6153000389626249E-3</v>
      </c>
      <c r="AD2023" s="2" cm="1">
        <f t="array" ref="AD2023">[1]!table_weight[Marking]*(('F+ , F-'!AD$2-[1]!tbl_gk[[#This Row],[Marking]])/('F+ , F-'!AD$2-'F+ , F-'!AD$3))</f>
        <v>3.9437064079595283E-2</v>
      </c>
      <c r="AE2023" s="2" cm="1">
        <f t="array" ref="AE2023">[1]!table_weight[StandingTackle]*(('F+ , F-'!AE$2-[1]!tbl_gk[[#This Row],[StandingTackle]])/('F+ , F-'!AE$2-'F+ , F-'!AE$3))</f>
        <v>2.6900228972187096E-2</v>
      </c>
      <c r="AF2023" s="2" cm="1">
        <f t="array" ref="AF2023">[1]!table_weight[SlidingTackle]*(('F+ , F-'!AF$2-[1]!tbl_gk[[#This Row],[SlidingTackle]])/('F+ , F-'!AF$2-'F+ , F-'!AF$3))</f>
        <v>1.0461200155850536E-2</v>
      </c>
      <c r="AG2023" s="2" cm="1">
        <f t="array" ref="AG2023">[1]!table_weight[GKDiving]*(('F+ , F-'!AG$2-[1]!tbl_gk[[#This Row],[GKDiving]])/('F+ , F-'!AG$2-'F+ , F-'!AG$3))</f>
        <v>4.9535417300476586E-2</v>
      </c>
      <c r="AH2023" s="2" cm="1">
        <f t="array" ref="AH2023">[1]!table_weight[GKHandling]*(('F+ , F-'!AH$2-[1]!tbl_gk[[#This Row],[GKHandling]])/('F+ , F-'!AH$2-'F+ , F-'!AH$3))</f>
        <v>5.7036282588854605E-2</v>
      </c>
      <c r="AI2023" s="2" cm="1">
        <f t="array" ref="AI2023">[1]!table_weight[GKKicking]*(('F+ , F-'!AI$2-[1]!tbl_gk[[#This Row],[GKKicking]])/('F+ , F-'!AI$2-'F+ , F-'!AI$3))</f>
        <v>2.7727411013081817E-2</v>
      </c>
      <c r="AJ2023" s="2" cm="1">
        <f t="array" ref="AJ2023">[1]!table_weight[GKPositioning]*(('F+ , F-'!AJ$2-[1]!tbl_gk[[#This Row],[GKPositioning]])/('F+ , F-'!AJ$2-'F+ , F-'!AJ$3))</f>
        <v>2.5858276192927833E-2</v>
      </c>
      <c r="AK2023" s="2" cm="1">
        <f t="array" ref="AK2023">[1]!table_weight[GKReflexes]*(('F+ , F-'!AK$2-[1]!tbl_gk[[#This Row],[GKReflexes]])/('F+ , F-'!AK$2-'F+ , F-'!AK$3))</f>
        <v>5.4659770814318998E-2</v>
      </c>
    </row>
    <row r="2024" spans="1:37" x14ac:dyDescent="0.55000000000000004">
      <c r="A2024" s="7">
        <f>[1]!tbl_gk[[#This Row],[ID]]</f>
        <v>271490</v>
      </c>
      <c r="B2024" s="1" cm="1">
        <f t="array" ref="B2024">[1]!table_weight[ValueEUR]*(('F+ , F-'!B$2-[1]!tbl_gk[[#This Row],[ValueEUR]])/('F+ , F-'!B$2-'F+ , F-'!B$3))</f>
        <v>1.6698762066575301E-4</v>
      </c>
      <c r="C2024" s="1" cm="1">
        <f t="array" ref="C2024">[1]!table_weight[WageEUR]*(('F+ , F-'!C$2-[1]!tbl_gk[[#This Row],[WageEUR]])/('F+ , F-'!C$2-'F+ , F-'!C$3))</f>
        <v>0</v>
      </c>
      <c r="D2024" s="1" cm="1">
        <f t="array" ref="D2024">[1]!table_weight[Crossing]*(('F+ , F-'!D$2-[1]!tbl_gk[[#This Row],[Crossing]])/('F+ , F-'!D$2-'F+ , F-'!D$3))</f>
        <v>3.6987814836757178E-2</v>
      </c>
      <c r="E2024" s="1" cm="1">
        <f t="array" ref="E2024">[1]!table_weight[Finishing]*(('F+ , F-'!E$2-[1]!tbl_gk[[#This Row],[Finishing]])/('F+ , F-'!E$2-'F+ , F-'!E$3))</f>
        <v>1.9965013690294877E-2</v>
      </c>
      <c r="F2024" s="1" cm="1">
        <f t="array" ref="F2024">[1]!table_weight[HeadingAccuracy]*(('F+ , F-'!F$2-[1]!tbl_gk[[#This Row],[HeadingAccuracy]])/('F+ , F-'!F$2-'F+ , F-'!F$3))</f>
        <v>1.1274360672166649E-2</v>
      </c>
      <c r="G2024" s="1" cm="1">
        <f t="array" ref="G2024">[1]!table_weight[ShortPassing]*(('F+ , F-'!G$2-[1]!tbl_gk[[#This Row],[ShortPassing]])/('F+ , F-'!G$2-'F+ , F-'!G$3))</f>
        <v>5.9066304653552192E-2</v>
      </c>
      <c r="H2024" s="1" cm="1">
        <f t="array" ref="H2024">[1]!table_weight[Volleys]*(('F+ , F-'!H$2-[1]!tbl_gk[[#This Row],[Volleys]])/('F+ , F-'!H$2-'F+ , F-'!H$3))</f>
        <v>2.3147841959762173E-3</v>
      </c>
      <c r="I2024" s="1" cm="1">
        <f t="array" ref="I2024">[1]!table_weight[Dribbling]*(('F+ , F-'!I$2-[1]!tbl_gk[[#This Row],[Dribbling]])/('F+ , F-'!I$2-'F+ , F-'!I$3))</f>
        <v>2.1513320874440363E-2</v>
      </c>
      <c r="J2024" s="1" cm="1">
        <f t="array" ref="J2024">[1]!table_weight[Curve]*(('F+ , F-'!J$2-[1]!tbl_gk[[#This Row],[Curve]])/('F+ , F-'!J$2-'F+ , F-'!J$3))</f>
        <v>9.295879390190295E-3</v>
      </c>
      <c r="K2024" s="1" cm="1">
        <f t="array" ref="K2024">[1]!table_weight[FKAccuracy]*(('F+ , F-'!K$2-[1]!tbl_gk[[#This Row],[FKAccuracy]])/('F+ , F-'!K$2-'F+ , F-'!K$3))</f>
        <v>9.2789777912990392E-3</v>
      </c>
      <c r="L2024" s="1" cm="1">
        <f t="array" ref="L2024">[1]!table_weight[LongPassing]*(('F+ , F-'!L$2-[1]!tbl_gk[[#This Row],[LongPassing]])/('F+ , F-'!L$2-'F+ , F-'!L$3))</f>
        <v>2.5988356803638323E-2</v>
      </c>
      <c r="M2024" s="1" cm="1">
        <f t="array" ref="M2024">[1]!table_weight[BallControl]*(('F+ , F-'!M$2-[1]!tbl_gk[[#This Row],[BallControl]])/('F+ , F-'!M$2-'F+ , F-'!M$3))</f>
        <v>1.2169151201703639E-2</v>
      </c>
      <c r="N2024" s="1" cm="1">
        <f t="array" ref="N2024">[1]!table_weight[Acceleration]*(('F+ , F-'!N$2-[1]!tbl_gk[[#This Row],[Acceleration]])/('F+ , F-'!N$2-'F+ , F-'!N$3))</f>
        <v>8.5685141108466402E-3</v>
      </c>
      <c r="O2024" s="1" cm="1">
        <f t="array" ref="O2024">[1]!table_weight[SprintSpeed]*(('F+ , F-'!O$2-[1]!tbl_gk[[#This Row],[SprintSpeed]])/('F+ , F-'!O$2-'F+ , F-'!O$3))</f>
        <v>1.0119866139336769E-2</v>
      </c>
      <c r="P2024" s="1" cm="1">
        <f t="array" ref="P2024">[1]!table_weight[Agility]*(('F+ , F-'!P$2-[1]!tbl_gk[[#This Row],[Agility]])/('F+ , F-'!P$2-'F+ , F-'!P$3))</f>
        <v>5.3825091853689179E-3</v>
      </c>
      <c r="Q2024" s="1" cm="1">
        <f t="array" ref="Q2024">[1]!table_weight[Reactions]*(('F+ , F-'!Q$2-[1]!tbl_gk[[#This Row],[Reactions]])/('F+ , F-'!Q$2-'F+ , F-'!Q$3))</f>
        <v>2.2688248003176282E-3</v>
      </c>
      <c r="R2024" s="1" cm="1">
        <f t="array" ref="R2024">[1]!table_weight[Balance]*(('F+ , F-'!R$2-[1]!tbl_gk[[#This Row],[Balance]])/('F+ , F-'!R$2-'F+ , F-'!R$3))</f>
        <v>1.9247126900653719E-3</v>
      </c>
      <c r="S2024" s="1" cm="1">
        <f t="array" ref="S2024">[1]!table_weight[ShotPower]*(('F+ , F-'!S$2-[1]!tbl_gk[[#This Row],[ShotPower]])/('F+ , F-'!S$2-'F+ , F-'!S$3))</f>
        <v>5.1941499031661464E-3</v>
      </c>
      <c r="T2024" s="1" cm="1">
        <f t="array" ref="T2024">[1]!table_weight[Jumping]*(('F+ , F-'!T$2-[1]!tbl_gk[[#This Row],[Jumping]])/('F+ , F-'!T$2-'F+ , F-'!T$3))</f>
        <v>3.1772279851222255E-3</v>
      </c>
      <c r="U2024" s="1" cm="1">
        <f t="array" ref="U2024">[1]!table_weight[Stamina]*(('F+ , F-'!U$2-[1]!tbl_gk[[#This Row],[Stamina]])/('F+ , F-'!U$2-'F+ , F-'!U$3))</f>
        <v>1.88916258574835E-2</v>
      </c>
      <c r="V2024" s="1" cm="1">
        <f t="array" ref="V2024">[1]!table_weight[Strength]*(('F+ , F-'!V$2-[1]!tbl_gk[[#This Row],[Strength]])/('F+ , F-'!V$2-'F+ , F-'!V$3))</f>
        <v>3.7268025555217445E-2</v>
      </c>
      <c r="W2024" s="1" cm="1">
        <f t="array" ref="W2024">[1]!table_weight[LongShots]*(('F+ , F-'!W$2-[1]!tbl_gk[[#This Row],[LongShots]])/('F+ , F-'!W$2-'F+ , F-'!W$3))</f>
        <v>1.0128592311173986E-2</v>
      </c>
      <c r="X2024" s="1" cm="1">
        <f t="array" ref="X2024">[1]!table_weight[Aggression]*(('F+ , F-'!X$2-[1]!tbl_gk[[#This Row],[Aggression]])/('F+ , F-'!X$2-'F+ , F-'!X$3))</f>
        <v>1.5211439002129575E-2</v>
      </c>
      <c r="Y2024" s="1" cm="1">
        <f t="array" ref="Y2024">[1]!table_weight[Interceptions]*(('F+ , F-'!Y$2-[1]!tbl_gk[[#This Row],[Interceptions]])/('F+ , F-'!Y$2-'F+ , F-'!Y$3))</f>
        <v>2.5624472855619959E-2</v>
      </c>
      <c r="Z2024" s="1" cm="1">
        <f t="array" ref="Z2024">[1]!table_weight[Positioning]*(('F+ , F-'!Z$2-[1]!tbl_gk[[#This Row],[Positioning]])/('F+ , F-'!Z$2-'F+ , F-'!Z$3))</f>
        <v>1.9225568738802474E-3</v>
      </c>
      <c r="AA2024" s="1" cm="1">
        <f t="array" ref="AA2024">[1]!table_weight[Vision]*(('F+ , F-'!AA$2-[1]!tbl_gk[[#This Row],[Vision]])/('F+ , F-'!AA$2-'F+ , F-'!AA$3))</f>
        <v>2.9814420444173963E-2</v>
      </c>
      <c r="AB2024" s="1" cm="1">
        <f t="array" ref="AB2024">[1]!table_weight[Penalties]*(('F+ , F-'!AB$2-[1]!tbl_gk[[#This Row],[Penalties]])/('F+ , F-'!AB$2-'F+ , F-'!AB$3))</f>
        <v>2.2705309687002014E-3</v>
      </c>
      <c r="AC2024" s="1" cm="1">
        <f t="array" ref="AC2024">[1]!table_weight[Composure]*(('F+ , F-'!AC$2-[1]!tbl_gk[[#This Row],[Composure]])/('F+ , F-'!AC$2-'F+ , F-'!AC$3))</f>
        <v>1.814697986218964E-3</v>
      </c>
      <c r="AD2024" s="1" cm="1">
        <f t="array" ref="AD2024">[1]!table_weight[Marking]*(('F+ , F-'!AD$2-[1]!tbl_gk[[#This Row],[Marking]])/('F+ , F-'!AD$2-'F+ , F-'!AD$3))</f>
        <v>3.4704616390043845E-2</v>
      </c>
      <c r="AE2024" s="1" cm="1">
        <f t="array" ref="AE2024">[1]!table_weight[StandingTackle]*(('F+ , F-'!AE$2-[1]!tbl_gk[[#This Row],[StandingTackle]])/('F+ , F-'!AE$2-'F+ , F-'!AE$3))</f>
        <v>3.1383600467551613E-2</v>
      </c>
      <c r="AF2024" s="1" cm="1">
        <f t="array" ref="AF2024">[1]!table_weight[SlidingTackle]*(('F+ , F-'!AF$2-[1]!tbl_gk[[#This Row],[SlidingTackle]])/('F+ , F-'!AF$2-'F+ , F-'!AF$3))</f>
        <v>6.7250572430467732E-3</v>
      </c>
      <c r="AG2024" s="1" cm="1">
        <f t="array" ref="AG2024">[1]!table_weight[GKDiving]*(('F+ , F-'!AG$2-[1]!tbl_gk[[#This Row],[GKDiving]])/('F+ , F-'!AG$2-'F+ , F-'!AG$3))</f>
        <v>5.1243535138424057E-2</v>
      </c>
      <c r="AH2024" s="1" cm="1">
        <f t="array" ref="AH2024">[1]!table_weight[GKHandling]*(('F+ , F-'!AH$2-[1]!tbl_gk[[#This Row],[GKHandling]])/('F+ , F-'!AH$2-'F+ , F-'!AH$3))</f>
        <v>6.5948201743363147E-2</v>
      </c>
      <c r="AI2024" s="1" cm="1">
        <f t="array" ref="AI2024">[1]!table_weight[GKKicking]*(('F+ , F-'!AI$2-[1]!tbl_gk[[#This Row],[GKKicking]])/('F+ , F-'!AI$2-'F+ , F-'!AI$3))</f>
        <v>2.3255247946455719E-2</v>
      </c>
      <c r="AJ2024" s="1" cm="1">
        <f t="array" ref="AJ2024">[1]!table_weight[GKPositioning]*(('F+ , F-'!AJ$2-[1]!tbl_gk[[#This Row],[GKPositioning]])/('F+ , F-'!AJ$2-'F+ , F-'!AJ$3))</f>
        <v>2.1443448550232839E-2</v>
      </c>
      <c r="AK2024" s="1" cm="1">
        <f t="array" ref="AK2024">[1]!table_weight[GKReflexes]*(('F+ , F-'!AK$2-[1]!tbl_gk[[#This Row],[GKReflexes]])/('F+ , F-'!AK$2-'F+ , F-'!AK$3))</f>
        <v>4.55498090119325E-2</v>
      </c>
    </row>
    <row r="2025" spans="1:37" x14ac:dyDescent="0.55000000000000004">
      <c r="A2025" s="8">
        <f>[1]!tbl_gk[[#This Row],[ID]]</f>
        <v>271492</v>
      </c>
      <c r="B2025" s="2" cm="1">
        <f t="array" ref="B2025">[1]!table_weight[ValueEUR]*(('F+ , F-'!B$2-[1]!tbl_gk[[#This Row],[ValueEUR]])/('F+ , F-'!B$2-'F+ , F-'!B$3))</f>
        <v>1.3612114734491143E-4</v>
      </c>
      <c r="C2025" s="2" cm="1">
        <f t="array" ref="C2025">[1]!table_weight[WageEUR]*(('F+ , F-'!C$2-[1]!tbl_gk[[#This Row],[WageEUR]])/('F+ , F-'!C$2-'F+ , F-'!C$3))</f>
        <v>7.8241870618836313E-5</v>
      </c>
      <c r="D2025" s="2" cm="1">
        <f t="array" ref="D2025">[1]!table_weight[Crossing]*(('F+ , F-'!D$2-[1]!tbl_gk[[#This Row],[Crossing]])/('F+ , F-'!D$2-'F+ , F-'!D$3))</f>
        <v>3.3625286215233793E-2</v>
      </c>
      <c r="E2025" s="2" cm="1">
        <f t="array" ref="E2025">[1]!table_weight[Finishing]*(('F+ , F-'!E$2-[1]!tbl_gk[[#This Row],[Finishing]])/('F+ , F-'!E$2-'F+ , F-'!E$3))</f>
        <v>2.096326437480962E-2</v>
      </c>
      <c r="F2025" s="2" cm="1">
        <f t="array" ref="F2025">[1]!table_weight[HeadingAccuracy]*(('F+ , F-'!F$2-[1]!tbl_gk[[#This Row],[HeadingAccuracy]])/('F+ , F-'!F$2-'F+ , F-'!F$3))</f>
        <v>1.1274360672166649E-2</v>
      </c>
      <c r="G2025" s="2" cm="1">
        <f t="array" ref="G2025">[1]!table_weight[ShortPassing]*(('F+ , F-'!G$2-[1]!tbl_gk[[#This Row],[ShortPassing]])/('F+ , F-'!G$2-'F+ , F-'!G$3))</f>
        <v>6.047264524054153E-2</v>
      </c>
      <c r="H2025" s="2" cm="1">
        <f t="array" ref="H2025">[1]!table_weight[Volleys]*(('F+ , F-'!H$2-[1]!tbl_gk[[#This Row],[Volleys]])/('F+ , F-'!H$2-'F+ , F-'!H$3))</f>
        <v>2.4305234057750281E-3</v>
      </c>
      <c r="I2025" s="2" cm="1">
        <f t="array" ref="I2025">[1]!table_weight[Dribbling]*(('F+ , F-'!I$2-[1]!tbl_gk[[#This Row],[Dribbling]])/('F+ , F-'!I$2-'F+ , F-'!I$3))</f>
        <v>2.3469077317571304E-2</v>
      </c>
      <c r="J2025" s="2" cm="1">
        <f t="array" ref="J2025">[1]!table_weight[Curve]*(('F+ , F-'!J$2-[1]!tbl_gk[[#This Row],[Curve]])/('F+ , F-'!J$2-'F+ , F-'!J$3))</f>
        <v>9.9719433458404991E-3</v>
      </c>
      <c r="K2025" s="2" cm="1">
        <f t="array" ref="K2025">[1]!table_weight[FKAccuracy]*(('F+ , F-'!K$2-[1]!tbl_gk[[#This Row],[FKAccuracy]])/('F+ , F-'!K$2-'F+ , F-'!K$3))</f>
        <v>9.5832065713416324E-3</v>
      </c>
      <c r="L2025" s="2" cm="1">
        <f t="array" ref="L2025">[1]!table_weight[LongPassing]*(('F+ , F-'!L$2-[1]!tbl_gk[[#This Row],[LongPassing]])/('F+ , F-'!L$2-'F+ , F-'!L$3))</f>
        <v>2.5988356803638323E-2</v>
      </c>
      <c r="M2025" s="2" cm="1">
        <f t="array" ref="M2025">[1]!table_weight[BallControl]*(('F+ , F-'!M$2-[1]!tbl_gk[[#This Row],[BallControl]])/('F+ , F-'!M$2-'F+ , F-'!M$3))</f>
        <v>1.4776826459211564E-2</v>
      </c>
      <c r="N2025" s="2" cm="1">
        <f t="array" ref="N2025">[1]!table_weight[Acceleration]*(('F+ , F-'!N$2-[1]!tbl_gk[[#This Row],[Acceleration]])/('F+ , F-'!N$2-'F+ , F-'!N$3))</f>
        <v>6.9901036167433111E-3</v>
      </c>
      <c r="O2025" s="2" cm="1">
        <f t="array" ref="O2025">[1]!table_weight[SprintSpeed]*(('F+ , F-'!O$2-[1]!tbl_gk[[#This Row],[SprintSpeed]])/('F+ , F-'!O$2-'F+ , F-'!O$3))</f>
        <v>1.0963188317614834E-2</v>
      </c>
      <c r="P2025" s="2" cm="1">
        <f t="array" ref="P2025">[1]!table_weight[Agility]*(('F+ , F-'!P$2-[1]!tbl_gk[[#This Row],[Agility]])/('F+ , F-'!P$2-'F+ , F-'!P$3))</f>
        <v>4.3294095621445646E-3</v>
      </c>
      <c r="Q2025" s="2" cm="1">
        <f t="array" ref="Q2025">[1]!table_weight[Reactions]*(('F+ , F-'!Q$2-[1]!tbl_gk[[#This Row],[Reactions]])/('F+ , F-'!Q$2-'F+ , F-'!Q$3))</f>
        <v>2.0110038002815341E-3</v>
      </c>
      <c r="R2025" s="2" cm="1">
        <f t="array" ref="R2025">[1]!table_weight[Balance]*(('F+ , F-'!R$2-[1]!tbl_gk[[#This Row],[Balance]])/('F+ , F-'!R$2-'F+ , F-'!R$3))</f>
        <v>2.0488877023276536E-3</v>
      </c>
      <c r="S2025" s="2" cm="1">
        <f t="array" ref="S2025">[1]!table_weight[ShotPower]*(('F+ , F-'!S$2-[1]!tbl_gk[[#This Row],[ShotPower]])/('F+ , F-'!S$2-'F+ , F-'!S$3))</f>
        <v>6.7523948741159906E-3</v>
      </c>
      <c r="T2025" s="2" cm="1">
        <f t="array" ref="T2025">[1]!table_weight[Jumping]*(('F+ , F-'!T$2-[1]!tbl_gk[[#This Row],[Jumping]])/('F+ , F-'!T$2-'F+ , F-'!T$3))</f>
        <v>2.91961490524745E-3</v>
      </c>
      <c r="U2025" s="2" cm="1">
        <f t="array" ref="U2025">[1]!table_weight[Stamina]*(('F+ , F-'!U$2-[1]!tbl_gk[[#This Row],[Stamina]])/('F+ , F-'!U$2-'F+ , F-'!U$3))</f>
        <v>1.88916258574835E-2</v>
      </c>
      <c r="V2025" s="2" cm="1">
        <f t="array" ref="V2025">[1]!table_weight[Strength]*(('F+ , F-'!V$2-[1]!tbl_gk[[#This Row],[Strength]])/('F+ , F-'!V$2-'F+ , F-'!V$3))</f>
        <v>2.0408680661190511E-2</v>
      </c>
      <c r="W2025" s="2" cm="1">
        <f t="array" ref="W2025">[1]!table_weight[LongShots]*(('F+ , F-'!W$2-[1]!tbl_gk[[#This Row],[LongShots]])/('F+ , F-'!W$2-'F+ , F-'!W$3))</f>
        <v>1.0128592311173986E-2</v>
      </c>
      <c r="X2025" s="2" cm="1">
        <f t="array" ref="X2025">[1]!table_weight[Aggression]*(('F+ , F-'!X$2-[1]!tbl_gk[[#This Row],[Aggression]])/('F+ , F-'!X$2-'F+ , F-'!X$3))</f>
        <v>1.0952236081533291E-2</v>
      </c>
      <c r="Y2025" s="2" cm="1">
        <f t="array" ref="Y2025">[1]!table_weight[Interceptions]*(('F+ , F-'!Y$2-[1]!tbl_gk[[#This Row],[Interceptions]])/('F+ , F-'!Y$2-'F+ , F-'!Y$3))</f>
        <v>2.2161706253509151E-2</v>
      </c>
      <c r="Z2025" s="2" cm="1">
        <f t="array" ref="Z2025">[1]!table_weight[Positioning]*(('F+ , F-'!Z$2-[1]!tbl_gk[[#This Row],[Positioning]])/('F+ , F-'!Z$2-'F+ , F-'!Z$3))</f>
        <v>1.7746678835817667E-3</v>
      </c>
      <c r="AA2025" s="2" cm="1">
        <f t="array" ref="AA2025">[1]!table_weight[Vision]*(('F+ , F-'!AA$2-[1]!tbl_gk[[#This Row],[Vision]])/('F+ , F-'!AA$2-'F+ , F-'!AA$3))</f>
        <v>2.200588175641412E-2</v>
      </c>
      <c r="AB2025" s="2" cm="1">
        <f t="array" ref="AB2025">[1]!table_weight[Penalties]*(('F+ , F-'!AB$2-[1]!tbl_gk[[#This Row],[Penalties]])/('F+ , F-'!AB$2-'F+ , F-'!AB$3))</f>
        <v>2.4662663970364263E-3</v>
      </c>
      <c r="AC2025" s="2" cm="1">
        <f t="array" ref="AC2025">[1]!table_weight[Composure]*(('F+ , F-'!AC$2-[1]!tbl_gk[[#This Row],[Composure]])/('F+ , F-'!AC$2-'F+ , F-'!AC$3))</f>
        <v>2.5619265687797138E-3</v>
      </c>
      <c r="AD2025" s="2" cm="1">
        <f t="array" ref="AD2025">[1]!table_weight[Marking]*(('F+ , F-'!AD$2-[1]!tbl_gk[[#This Row],[Marking]])/('F+ , F-'!AD$2-'F+ , F-'!AD$3))</f>
        <v>3.6282098953227655E-2</v>
      </c>
      <c r="AE2025" s="2" cm="1">
        <f t="array" ref="AE2025">[1]!table_weight[StandingTackle]*(('F+ , F-'!AE$2-[1]!tbl_gk[[#This Row],[StandingTackle]])/('F+ , F-'!AE$2-'F+ , F-'!AE$3))</f>
        <v>2.9141914719869356E-2</v>
      </c>
      <c r="AF2025" s="2" cm="1">
        <f t="array" ref="AF2025">[1]!table_weight[SlidingTackle]*(('F+ , F-'!AF$2-[1]!tbl_gk[[#This Row],[SlidingTackle]])/('F+ , F-'!AF$2-'F+ , F-'!AF$3))</f>
        <v>8.2195144081682794E-3</v>
      </c>
      <c r="AG2025" s="2" cm="1">
        <f t="array" ref="AG2025">[1]!table_weight[GKDiving]*(('F+ , F-'!AG$2-[1]!tbl_gk[[#This Row],[GKDiving]])/('F+ , F-'!AG$2-'F+ , F-'!AG$3))</f>
        <v>4.6119181624581652E-2</v>
      </c>
      <c r="AH2025" s="2" cm="1">
        <f t="array" ref="AH2025">[1]!table_weight[GKHandling]*(('F+ , F-'!AH$2-[1]!tbl_gk[[#This Row],[GKHandling]])/('F+ , F-'!AH$2-'F+ , F-'!AH$3))</f>
        <v>5.168913109614949E-2</v>
      </c>
      <c r="AI2025" s="2" cm="1">
        <f t="array" ref="AI2025">[1]!table_weight[GKKicking]*(('F+ , F-'!AI$2-[1]!tbl_gk[[#This Row],[GKKicking]])/('F+ , F-'!AI$2-'F+ , F-'!AI$3))</f>
        <v>3.0410708853057477E-2</v>
      </c>
      <c r="AJ2025" s="2" cm="1">
        <f t="array" ref="AJ2025">[1]!table_weight[GKPositioning]*(('F+ , F-'!AJ$2-[1]!tbl_gk[[#This Row],[GKPositioning]])/('F+ , F-'!AJ$2-'F+ , F-'!AJ$3))</f>
        <v>2.3966207203201407E-2</v>
      </c>
      <c r="AK2025" s="2" cm="1">
        <f t="array" ref="AK2025">[1]!table_weight[GKReflexes]*(('F+ , F-'!AK$2-[1]!tbl_gk[[#This Row],[GKReflexes]])/('F+ , F-'!AK$2-'F+ , F-'!AK$3))</f>
        <v>5.8303755535273602E-2</v>
      </c>
    </row>
    <row r="2026" spans="1:37" x14ac:dyDescent="0.55000000000000004">
      <c r="A2026" s="7">
        <f>[1]!tbl_gk[[#This Row],[ID]]</f>
        <v>271505</v>
      </c>
      <c r="B2026" s="1" cm="1">
        <f t="array" ref="B2026">[1]!table_weight[ValueEUR]*(('F+ , F-'!B$2-[1]!tbl_gk[[#This Row],[ValueEUR]])/('F+ , F-'!B$2-'F+ , F-'!B$3))</f>
        <v>5.5868316710723288E-5</v>
      </c>
      <c r="C2026" s="1" cm="1">
        <f t="array" ref="C2026">[1]!table_weight[WageEUR]*(('F+ , F-'!C$2-[1]!tbl_gk[[#This Row],[WageEUR]])/('F+ , F-'!C$2-'F+ , F-'!C$3))</f>
        <v>0</v>
      </c>
      <c r="D2026" s="1" cm="1">
        <f t="array" ref="D2026">[1]!table_weight[Crossing]*(('F+ , F-'!D$2-[1]!tbl_gk[[#This Row],[Crossing]])/('F+ , F-'!D$2-'F+ , F-'!D$3))</f>
        <v>3.6987814836757178E-2</v>
      </c>
      <c r="E2026" s="1" cm="1">
        <f t="array" ref="E2026">[1]!table_weight[Finishing]*(('F+ , F-'!E$2-[1]!tbl_gk[[#This Row],[Finishing]])/('F+ , F-'!E$2-'F+ , F-'!E$3))</f>
        <v>1.8966763005780131E-2</v>
      </c>
      <c r="F2026" s="1" cm="1">
        <f t="array" ref="F2026">[1]!table_weight[HeadingAccuracy]*(('F+ , F-'!F$2-[1]!tbl_gk[[#This Row],[HeadingAccuracy]])/('F+ , F-'!F$2-'F+ , F-'!F$3))</f>
        <v>1.1691929585950599E-2</v>
      </c>
      <c r="G2026" s="1" cm="1">
        <f t="array" ref="G2026">[1]!table_weight[ShortPassing]*(('F+ , F-'!G$2-[1]!tbl_gk[[#This Row],[ShortPassing]])/('F+ , F-'!G$2-'F+ , F-'!G$3))</f>
        <v>6.4691667001509537E-2</v>
      </c>
      <c r="H2026" s="1" cm="1">
        <f t="array" ref="H2026">[1]!table_weight[Volleys]*(('F+ , F-'!H$2-[1]!tbl_gk[[#This Row],[Volleys]])/('F+ , F-'!H$2-'F+ , F-'!H$3))</f>
        <v>2.3147841959762173E-3</v>
      </c>
      <c r="I2026" s="1" cm="1">
        <f t="array" ref="I2026">[1]!table_weight[Dribbling]*(('F+ , F-'!I$2-[1]!tbl_gk[[#This Row],[Dribbling]])/('F+ , F-'!I$2-'F+ , F-'!I$3))</f>
        <v>2.1513320874440363E-2</v>
      </c>
      <c r="J2026" s="1" cm="1">
        <f t="array" ref="J2026">[1]!table_weight[Curve]*(('F+ , F-'!J$2-[1]!tbl_gk[[#This Row],[Curve]])/('F+ , F-'!J$2-'F+ , F-'!J$3))</f>
        <v>9.295879390190295E-3</v>
      </c>
      <c r="K2026" s="1" cm="1">
        <f t="array" ref="K2026">[1]!table_weight[FKAccuracy]*(('F+ , F-'!K$2-[1]!tbl_gk[[#This Row],[FKAccuracy]])/('F+ , F-'!K$2-'F+ , F-'!K$3))</f>
        <v>9.7353209613629272E-3</v>
      </c>
      <c r="L2026" s="1" cm="1">
        <f t="array" ref="L2026">[1]!table_weight[LongPassing]*(('F+ , F-'!L$2-[1]!tbl_gk[[#This Row],[LongPassing]])/('F+ , F-'!L$2-'F+ , F-'!L$3))</f>
        <v>2.5988356803638323E-2</v>
      </c>
      <c r="M2026" s="1" cm="1">
        <f t="array" ref="M2026">[1]!table_weight[BallControl]*(('F+ , F-'!M$2-[1]!tbl_gk[[#This Row],[BallControl]])/('F+ , F-'!M$2-'F+ , F-'!M$3))</f>
        <v>1.3472988830457604E-2</v>
      </c>
      <c r="N2026" s="1" cm="1">
        <f t="array" ref="N2026">[1]!table_weight[Acceleration]*(('F+ , F-'!N$2-[1]!tbl_gk[[#This Row],[Acceleration]])/('F+ , F-'!N$2-'F+ , F-'!N$3))</f>
        <v>8.5685141108466402E-3</v>
      </c>
      <c r="O2026" s="1" cm="1">
        <f t="array" ref="O2026">[1]!table_weight[SprintSpeed]*(('F+ , F-'!O$2-[1]!tbl_gk[[#This Row],[SprintSpeed]])/('F+ , F-'!O$2-'F+ , F-'!O$3))</f>
        <v>9.5576513538180603E-3</v>
      </c>
      <c r="P2026" s="1" cm="1">
        <f t="array" ref="P2026">[1]!table_weight[Agility]*(('F+ , F-'!P$2-[1]!tbl_gk[[#This Row],[Agility]])/('F+ , F-'!P$2-'F+ , F-'!P$3))</f>
        <v>4.3294095621445646E-3</v>
      </c>
      <c r="Q2026" s="1" cm="1">
        <f t="array" ref="Q2026">[1]!table_weight[Reactions]*(('F+ , F-'!Q$2-[1]!tbl_gk[[#This Row],[Reactions]])/('F+ , F-'!Q$2-'F+ , F-'!Q$3))</f>
        <v>2.3719532003320656E-3</v>
      </c>
      <c r="R2026" s="1" cm="1">
        <f t="array" ref="R2026">[1]!table_weight[Balance]*(('F+ , F-'!R$2-[1]!tbl_gk[[#This Row],[Balance]])/('F+ , F-'!R$2-'F+ , F-'!R$3))</f>
        <v>1.6142751594096668E-3</v>
      </c>
      <c r="S2026" s="1" cm="1">
        <f t="array" ref="S2026">[1]!table_weight[ShotPower]*(('F+ , F-'!S$2-[1]!tbl_gk[[#This Row],[ShotPower]])/('F+ , F-'!S$2-'F+ , F-'!S$3))</f>
        <v>8.570347340224143E-3</v>
      </c>
      <c r="T2026" s="1" cm="1">
        <f t="array" ref="T2026">[1]!table_weight[Jumping]*(('F+ , F-'!T$2-[1]!tbl_gk[[#This Row],[Jumping]])/('F+ , F-'!T$2-'F+ , F-'!T$3))</f>
        <v>2.8337438786225251E-3</v>
      </c>
      <c r="U2026" s="1" cm="1">
        <f t="array" ref="U2026">[1]!table_weight[Stamina]*(('F+ , F-'!U$2-[1]!tbl_gk[[#This Row],[Stamina]])/('F+ , F-'!U$2-'F+ , F-'!U$3))</f>
        <v>2.2326466922480501E-2</v>
      </c>
      <c r="V2026" s="1" cm="1">
        <f t="array" ref="V2026">[1]!table_weight[Strength]*(('F+ , F-'!V$2-[1]!tbl_gk[[#This Row],[Strength]])/('F+ , F-'!V$2-'F+ , F-'!V$3))</f>
        <v>3.4606023729844775E-2</v>
      </c>
      <c r="W2026" s="1" cm="1">
        <f t="array" ref="W2026">[1]!table_weight[LongShots]*(('F+ , F-'!W$2-[1]!tbl_gk[[#This Row],[LongShots]])/('F+ , F-'!W$2-'F+ , F-'!W$3))</f>
        <v>9.3494698256990638E-3</v>
      </c>
      <c r="X2026" s="1" cm="1">
        <f t="array" ref="X2026">[1]!table_weight[Aggression]*(('F+ , F-'!X$2-[1]!tbl_gk[[#This Row],[Aggression]])/('F+ , F-'!X$2-'F+ , F-'!X$3))</f>
        <v>1.5211439002129575E-2</v>
      </c>
      <c r="Y2026" s="1" cm="1">
        <f t="array" ref="Y2026">[1]!table_weight[Interceptions]*(('F+ , F-'!Y$2-[1]!tbl_gk[[#This Row],[Interceptions]])/('F+ , F-'!Y$2-'F+ , F-'!Y$3))</f>
        <v>2.4931919535197796E-2</v>
      </c>
      <c r="Z2026" s="1" cm="1">
        <f t="array" ref="Z2026">[1]!table_weight[Positioning]*(('F+ , F-'!Z$2-[1]!tbl_gk[[#This Row],[Positioning]])/('F+ , F-'!Z$2-'F+ , F-'!Z$3))</f>
        <v>2.0704458641787279E-3</v>
      </c>
      <c r="AA2026" s="1" cm="1">
        <f t="array" ref="AA2026">[1]!table_weight[Vision]*(('F+ , F-'!AA$2-[1]!tbl_gk[[#This Row],[Vision]])/('F+ , F-'!AA$2-'F+ , F-'!AA$3))</f>
        <v>2.8394686137308535E-2</v>
      </c>
      <c r="AB2026" s="1" cm="1">
        <f t="array" ref="AB2026">[1]!table_weight[Penalties]*(('F+ , F-'!AB$2-[1]!tbl_gk[[#This Row],[Penalties]])/('F+ , F-'!AB$2-'F+ , F-'!AB$3))</f>
        <v>2.3096780543674466E-3</v>
      </c>
      <c r="AC2026" s="1" cm="1">
        <f t="array" ref="AC2026">[1]!table_weight[Composure]*(('F+ , F-'!AC$2-[1]!tbl_gk[[#This Row],[Composure]])/('F+ , F-'!AC$2-'F+ , F-'!AC$3))</f>
        <v>1.6545775756702319E-3</v>
      </c>
      <c r="AD2026" s="1" cm="1">
        <f t="array" ref="AD2026">[1]!table_weight[Marking]*(('F+ , F-'!AD$2-[1]!tbl_gk[[#This Row],[Marking]])/('F+ , F-'!AD$2-'F+ , F-'!AD$3))</f>
        <v>3.7859581516411465E-2</v>
      </c>
      <c r="AE2026" s="1" cm="1">
        <f t="array" ref="AE2026">[1]!table_weight[StandingTackle]*(('F+ , F-'!AE$2-[1]!tbl_gk[[#This Row],[StandingTackle]])/('F+ , F-'!AE$2-'F+ , F-'!AE$3))</f>
        <v>3.362528621523387E-2</v>
      </c>
      <c r="AF2026" s="1" cm="1">
        <f t="array" ref="AF2026">[1]!table_weight[SlidingTackle]*(('F+ , F-'!AF$2-[1]!tbl_gk[[#This Row],[SlidingTackle]])/('F+ , F-'!AF$2-'F+ , F-'!AF$3))</f>
        <v>8.2195144081682794E-3</v>
      </c>
      <c r="AG2026" s="1" cm="1">
        <f t="array" ref="AG2026">[1]!table_weight[GKDiving]*(('F+ , F-'!AG$2-[1]!tbl_gk[[#This Row],[GKDiving]])/('F+ , F-'!AG$2-'F+ , F-'!AG$3))</f>
        <v>5.9784124328161402E-2</v>
      </c>
      <c r="AH2026" s="1" cm="1">
        <f t="array" ref="AH2026">[1]!table_weight[GKHandling]*(('F+ , F-'!AH$2-[1]!tbl_gk[[#This Row],[GKHandling]])/('F+ , F-'!AH$2-'F+ , F-'!AH$3))</f>
        <v>7.1295353236068254E-2</v>
      </c>
      <c r="AI2026" s="1" cm="1">
        <f t="array" ref="AI2026">[1]!table_weight[GKKicking]*(('F+ , F-'!AI$2-[1]!tbl_gk[[#This Row],[GKKicking]])/('F+ , F-'!AI$2-'F+ , F-'!AI$3))</f>
        <v>3.9355034986309684E-2</v>
      </c>
      <c r="AJ2026" s="1" cm="1">
        <f t="array" ref="AJ2026">[1]!table_weight[GKPositioning]*(('F+ , F-'!AJ$2-[1]!tbl_gk[[#This Row],[GKPositioning]])/('F+ , F-'!AJ$2-'F+ , F-'!AJ$3))</f>
        <v>2.5227586529685691E-2</v>
      </c>
      <c r="AK2026" s="1" cm="1">
        <f t="array" ref="AK2026">[1]!table_weight[GKReflexes]*(('F+ , F-'!AK$2-[1]!tbl_gk[[#This Row],[GKReflexes]])/('F+ , F-'!AK$2-'F+ , F-'!AK$3))</f>
        <v>5.8303755535273602E-2</v>
      </c>
    </row>
    <row r="2027" spans="1:37" x14ac:dyDescent="0.55000000000000004">
      <c r="A2027" s="8">
        <f>[1]!tbl_gk[[#This Row],[ID]]</f>
        <v>271523</v>
      </c>
      <c r="B2027" s="2" cm="1">
        <f t="array" ref="B2027">[1]!table_weight[ValueEUR]*(('F+ , F-'!B$2-[1]!tbl_gk[[#This Row],[ValueEUR]])/('F+ , F-'!B$2-'F+ , F-'!B$3))</f>
        <v>4.6608374714470808E-5</v>
      </c>
      <c r="C2027" s="2" cm="1">
        <f t="array" ref="C2027">[1]!table_weight[WageEUR]*(('F+ , F-'!C$2-[1]!tbl_gk[[#This Row],[WageEUR]])/('F+ , F-'!C$2-'F+ , F-'!C$3))</f>
        <v>0</v>
      </c>
      <c r="D2027" s="2" cm="1">
        <f t="array" ref="D2027">[1]!table_weight[Crossing]*(('F+ , F-'!D$2-[1]!tbl_gk[[#This Row],[Crossing]])/('F+ , F-'!D$2-'F+ , F-'!D$3))</f>
        <v>3.3625286215233793E-2</v>
      </c>
      <c r="E2027" s="2" cm="1">
        <f t="array" ref="E2027">[1]!table_weight[Finishing]*(('F+ , F-'!E$2-[1]!tbl_gk[[#This Row],[Finishing]])/('F+ , F-'!E$2-'F+ , F-'!E$3))</f>
        <v>1.9965013690294877E-2</v>
      </c>
      <c r="F2027" s="2" cm="1">
        <f t="array" ref="F2027">[1]!table_weight[HeadingAccuracy]*(('F+ , F-'!F$2-[1]!tbl_gk[[#This Row],[HeadingAccuracy]])/('F+ , F-'!F$2-'F+ , F-'!F$3))</f>
        <v>1.0439222844598752E-2</v>
      </c>
      <c r="G2027" s="2" cm="1">
        <f t="array" ref="G2027">[1]!table_weight[ShortPassing]*(('F+ , F-'!G$2-[1]!tbl_gk[[#This Row],[ShortPassing]])/('F+ , F-'!G$2-'F+ , F-'!G$3))</f>
        <v>6.047264524054153E-2</v>
      </c>
      <c r="H2027" s="2" cm="1">
        <f t="array" ref="H2027">[1]!table_weight[Volleys]*(('F+ , F-'!H$2-[1]!tbl_gk[[#This Row],[Volleys]])/('F+ , F-'!H$2-'F+ , F-'!H$3))</f>
        <v>1.9675665665797848E-3</v>
      </c>
      <c r="I2027" s="2" cm="1">
        <f t="array" ref="I2027">[1]!table_weight[Dribbling]*(('F+ , F-'!I$2-[1]!tbl_gk[[#This Row],[Dribbling]])/('F+ , F-'!I$2-'F+ , F-'!I$3))</f>
        <v>2.2491199096005835E-2</v>
      </c>
      <c r="J2027" s="2" cm="1">
        <f t="array" ref="J2027">[1]!table_weight[Curve]*(('F+ , F-'!J$2-[1]!tbl_gk[[#This Row],[Curve]])/('F+ , F-'!J$2-'F+ , F-'!J$3))</f>
        <v>9.295879390190295E-3</v>
      </c>
      <c r="K2027" s="2" cm="1">
        <f t="array" ref="K2027">[1]!table_weight[FKAccuracy]*(('F+ , F-'!K$2-[1]!tbl_gk[[#This Row],[FKAccuracy]])/('F+ , F-'!K$2-'F+ , F-'!K$3))</f>
        <v>9.7353209613629272E-3</v>
      </c>
      <c r="L2027" s="2" cm="1">
        <f t="array" ref="L2027">[1]!table_weight[LongPassing]*(('F+ , F-'!L$2-[1]!tbl_gk[[#This Row],[LongPassing]])/('F+ , F-'!L$2-'F+ , F-'!L$3))</f>
        <v>2.652978090371412E-2</v>
      </c>
      <c r="M2027" s="2" cm="1">
        <f t="array" ref="M2027">[1]!table_weight[BallControl]*(('F+ , F-'!M$2-[1]!tbl_gk[[#This Row],[BallControl]])/('F+ , F-'!M$2-'F+ , F-'!M$3))</f>
        <v>1.3038376287539614E-2</v>
      </c>
      <c r="N2027" s="2" cm="1">
        <f t="array" ref="N2027">[1]!table_weight[Acceleration]*(('F+ , F-'!N$2-[1]!tbl_gk[[#This Row],[Acceleration]])/('F+ , F-'!N$2-'F+ , F-'!N$3))</f>
        <v>8.7940013242899726E-3</v>
      </c>
      <c r="O2027" s="2" cm="1">
        <f t="array" ref="O2027">[1]!table_weight[SprintSpeed]*(('F+ , F-'!O$2-[1]!tbl_gk[[#This Row],[SprintSpeed]])/('F+ , F-'!O$2-'F+ , F-'!O$3))</f>
        <v>1.3212047459689671E-2</v>
      </c>
      <c r="P2027" s="2" cm="1">
        <f t="array" ref="P2027">[1]!table_weight[Agility]*(('F+ , F-'!P$2-[1]!tbl_gk[[#This Row],[Agility]])/('F+ , F-'!P$2-'F+ , F-'!P$3))</f>
        <v>3.6273431466616623E-3</v>
      </c>
      <c r="Q2027" s="2" cm="1">
        <f t="array" ref="Q2027">[1]!table_weight[Reactions]*(('F+ , F-'!Q$2-[1]!tbl_gk[[#This Row],[Reactions]])/('F+ , F-'!Q$2-'F+ , F-'!Q$3))</f>
        <v>2.7329026003825975E-3</v>
      </c>
      <c r="R2027" s="2" cm="1">
        <f t="array" ref="R2027">[1]!table_weight[Balance]*(('F+ , F-'!R$2-[1]!tbl_gk[[#This Row],[Balance]])/('F+ , F-'!R$2-'F+ , F-'!R$3))</f>
        <v>1.9247126900653719E-3</v>
      </c>
      <c r="S2027" s="2" cm="1">
        <f t="array" ref="S2027">[1]!table_weight[ShotPower]*(('F+ , F-'!S$2-[1]!tbl_gk[[#This Row],[ShotPower]])/('F+ , F-'!S$2-'F+ , F-'!S$3))</f>
        <v>9.0897623305407575E-3</v>
      </c>
      <c r="T2027" s="2" cm="1">
        <f t="array" ref="T2027">[1]!table_weight[Jumping]*(('F+ , F-'!T$2-[1]!tbl_gk[[#This Row],[Jumping]])/('F+ , F-'!T$2-'F+ , F-'!T$3))</f>
        <v>2.2326466922480506E-3</v>
      </c>
      <c r="U2027" s="2" cm="1">
        <f t="array" ref="U2027">[1]!table_weight[Stamina]*(('F+ , F-'!U$2-[1]!tbl_gk[[#This Row],[Stamina]])/('F+ , F-'!U$2-'F+ , F-'!U$3))</f>
        <v>2.2326466922480501E-2</v>
      </c>
      <c r="V2027" s="2" cm="1">
        <f t="array" ref="V2027">[1]!table_weight[Strength]*(('F+ , F-'!V$2-[1]!tbl_gk[[#This Row],[Strength]])/('F+ , F-'!V$2-'F+ , F-'!V$3))</f>
        <v>3.7268025555217445E-2</v>
      </c>
      <c r="W2027" s="2" cm="1">
        <f t="array" ref="W2027">[1]!table_weight[LongShots]*(('F+ , F-'!W$2-[1]!tbl_gk[[#This Row],[LongShots]])/('F+ , F-'!W$2-'F+ , F-'!W$3))</f>
        <v>9.6091773208573719E-3</v>
      </c>
      <c r="X2027" s="2" cm="1">
        <f t="array" ref="X2027">[1]!table_weight[Aggression]*(('F+ , F-'!X$2-[1]!tbl_gk[[#This Row],[Aggression]])/('F+ , F-'!X$2-'F+ , F-'!X$3))</f>
        <v>1.7036811682385123E-2</v>
      </c>
      <c r="Y2027" s="2" cm="1">
        <f t="array" ref="Y2027">[1]!table_weight[Interceptions]*(('F+ , F-'!Y$2-[1]!tbl_gk[[#This Row],[Interceptions]])/('F+ , F-'!Y$2-'F+ , F-'!Y$3))</f>
        <v>2.0776599612664828E-2</v>
      </c>
      <c r="Z2027" s="2" cm="1">
        <f t="array" ref="Z2027">[1]!table_weight[Positioning]*(('F+ , F-'!Z$2-[1]!tbl_gk[[#This Row],[Positioning]])/('F+ , F-'!Z$2-'F+ , F-'!Z$3))</f>
        <v>2.3662238447756888E-3</v>
      </c>
      <c r="AA2027" s="2" cm="1">
        <f t="array" ref="AA2027">[1]!table_weight[Vision]*(('F+ , F-'!AA$2-[1]!tbl_gk[[#This Row],[Vision]])/('F+ , F-'!AA$2-'F+ , F-'!AA$3))</f>
        <v>3.3363756211337532E-2</v>
      </c>
      <c r="AB2027" s="2" cm="1">
        <f t="array" ref="AB2027">[1]!table_weight[Penalties]*(('F+ , F-'!AB$2-[1]!tbl_gk[[#This Row],[Penalties]])/('F+ , F-'!AB$2-'F+ , F-'!AB$3))</f>
        <v>2.4662663970364263E-3</v>
      </c>
      <c r="AC2027" s="2" cm="1">
        <f t="array" ref="AC2027">[1]!table_weight[Composure]*(('F+ , F-'!AC$2-[1]!tbl_gk[[#This Row],[Composure]])/('F+ , F-'!AC$2-'F+ , F-'!AC$3))</f>
        <v>2.3484326880480709E-3</v>
      </c>
      <c r="AD2027" s="2" cm="1">
        <f t="array" ref="AD2027">[1]!table_weight[Marking]*(('F+ , F-'!AD$2-[1]!tbl_gk[[#This Row],[Marking]])/('F+ , F-'!AD$2-'F+ , F-'!AD$3))</f>
        <v>3.7859581516411465E-2</v>
      </c>
      <c r="AE2027" s="2" cm="1">
        <f t="array" ref="AE2027">[1]!table_weight[StandingTackle]*(('F+ , F-'!AE$2-[1]!tbl_gk[[#This Row],[StandingTackle]])/('F+ , F-'!AE$2-'F+ , F-'!AE$3))</f>
        <v>3.1383600467551613E-2</v>
      </c>
      <c r="AF2027" s="2" cm="1">
        <f t="array" ref="AF2027">[1]!table_weight[SlidingTackle]*(('F+ , F-'!AF$2-[1]!tbl_gk[[#This Row],[SlidingTackle]])/('F+ , F-'!AF$2-'F+ , F-'!AF$3))</f>
        <v>9.7139715732897855E-3</v>
      </c>
      <c r="AG2027" s="2" cm="1">
        <f t="array" ref="AG2027">[1]!table_weight[GKDiving]*(('F+ , F-'!AG$2-[1]!tbl_gk[[#This Row],[GKDiving]])/('F+ , F-'!AG$2-'F+ , F-'!AG$3))</f>
        <v>5.4659770814318998E-2</v>
      </c>
      <c r="AH2027" s="2" cm="1">
        <f t="array" ref="AH2027">[1]!table_weight[GKHandling]*(('F+ , F-'!AH$2-[1]!tbl_gk[[#This Row],[GKHandling]])/('F+ , F-'!AH$2-'F+ , F-'!AH$3))</f>
        <v>6.416581791246144E-2</v>
      </c>
      <c r="AI2027" s="2" cm="1">
        <f t="array" ref="AI2027">[1]!table_weight[GKKicking]*(('F+ , F-'!AI$2-[1]!tbl_gk[[#This Row],[GKKicking]])/('F+ , F-'!AI$2-'F+ , F-'!AI$3))</f>
        <v>4.1143900212960119E-2</v>
      </c>
      <c r="AJ2027" s="2" cm="1">
        <f t="array" ref="AJ2027">[1]!table_weight[GKPositioning]*(('F+ , F-'!AJ$2-[1]!tbl_gk[[#This Row],[GKPositioning]])/('F+ , F-'!AJ$2-'F+ , F-'!AJ$3))</f>
        <v>3.1534483162107114E-2</v>
      </c>
      <c r="AK2027" s="2" cm="1">
        <f t="array" ref="AK2027">[1]!table_weight[GKReflexes]*(('F+ , F-'!AK$2-[1]!tbl_gk[[#This Row],[GKReflexes]])/('F+ , F-'!AK$2-'F+ , F-'!AK$3))</f>
        <v>5.4659770814318998E-2</v>
      </c>
    </row>
    <row r="2028" spans="1:37" x14ac:dyDescent="0.55000000000000004">
      <c r="A2028" s="7">
        <f>[1]!tbl_gk[[#This Row],[ID]]</f>
        <v>271532</v>
      </c>
      <c r="B2028" s="1" cm="1">
        <f t="array" ref="B2028">[1]!table_weight[ValueEUR]*(('F+ , F-'!B$2-[1]!tbl_gk[[#This Row],[ValueEUR]])/('F+ , F-'!B$2-'F+ , F-'!B$3))</f>
        <v>2.7502027728869857E-4</v>
      </c>
      <c r="C2028" s="1" cm="1">
        <f t="array" ref="C2028">[1]!table_weight[WageEUR]*(('F+ , F-'!C$2-[1]!tbl_gk[[#This Row],[WageEUR]])/('F+ , F-'!C$2-'F+ , F-'!C$3))</f>
        <v>7.8241870618836313E-5</v>
      </c>
      <c r="D2028" s="1" cm="1">
        <f t="array" ref="D2028">[1]!table_weight[Crossing]*(('F+ , F-'!D$2-[1]!tbl_gk[[#This Row],[Crossing]])/('F+ , F-'!D$2-'F+ , F-'!D$3))</f>
        <v>3.3625286215233793E-2</v>
      </c>
      <c r="E2028" s="1" cm="1">
        <f t="array" ref="E2028">[1]!table_weight[Finishing]*(('F+ , F-'!E$2-[1]!tbl_gk[[#This Row],[Finishing]])/('F+ , F-'!E$2-'F+ , F-'!E$3))</f>
        <v>1.9965013690294877E-2</v>
      </c>
      <c r="F2028" s="1" cm="1">
        <f t="array" ref="F2028">[1]!table_weight[HeadingAccuracy]*(('F+ , F-'!F$2-[1]!tbl_gk[[#This Row],[HeadingAccuracy]])/('F+ , F-'!F$2-'F+ , F-'!F$3))</f>
        <v>1.08567917583827E-2</v>
      </c>
      <c r="G2028" s="1" cm="1">
        <f t="array" ref="G2028">[1]!table_weight[ShortPassing]*(('F+ , F-'!G$2-[1]!tbl_gk[[#This Row],[ShortPassing]])/('F+ , F-'!G$2-'F+ , F-'!G$3))</f>
        <v>4.781557995763748E-2</v>
      </c>
      <c r="H2028" s="1" cm="1">
        <f t="array" ref="H2028">[1]!table_weight[Volleys]*(('F+ , F-'!H$2-[1]!tbl_gk[[#This Row],[Volleys]])/('F+ , F-'!H$2-'F+ , F-'!H$3))</f>
        <v>1.9675665665797848E-3</v>
      </c>
      <c r="I2028" s="1" cm="1">
        <f t="array" ref="I2028">[1]!table_weight[Dribbling]*(('F+ , F-'!I$2-[1]!tbl_gk[[#This Row],[Dribbling]])/('F+ , F-'!I$2-'F+ , F-'!I$3))</f>
        <v>1.9557564431309422E-2</v>
      </c>
      <c r="J2028" s="1" cm="1">
        <f t="array" ref="J2028">[1]!table_weight[Curve]*(('F+ , F-'!J$2-[1]!tbl_gk[[#This Row],[Curve]])/('F+ , F-'!J$2-'F+ , F-'!J$3))</f>
        <v>9.295879390190295E-3</v>
      </c>
      <c r="K2028" s="1" cm="1">
        <f t="array" ref="K2028">[1]!table_weight[FKAccuracy]*(('F+ , F-'!K$2-[1]!tbl_gk[[#This Row],[FKAccuracy]])/('F+ , F-'!K$2-'F+ , F-'!K$3))</f>
        <v>9.5832065713416324E-3</v>
      </c>
      <c r="L2028" s="1" cm="1">
        <f t="array" ref="L2028">[1]!table_weight[LongPassing]*(('F+ , F-'!L$2-[1]!tbl_gk[[#This Row],[LongPassing]])/('F+ , F-'!L$2-'F+ , F-'!L$3))</f>
        <v>2.2739812203183531E-2</v>
      </c>
      <c r="M2028" s="1" cm="1">
        <f t="array" ref="M2028">[1]!table_weight[BallControl]*(('F+ , F-'!M$2-[1]!tbl_gk[[#This Row],[BallControl]])/('F+ , F-'!M$2-'F+ , F-'!M$3))</f>
        <v>1.3907601373375588E-2</v>
      </c>
      <c r="N2028" s="1" cm="1">
        <f t="array" ref="N2028">[1]!table_weight[Acceleration]*(('F+ , F-'!N$2-[1]!tbl_gk[[#This Row],[Acceleration]])/('F+ , F-'!N$2-'F+ , F-'!N$3))</f>
        <v>9.6959501780633037E-3</v>
      </c>
      <c r="O2028" s="1" cm="1">
        <f t="array" ref="O2028">[1]!table_weight[SprintSpeed]*(('F+ , F-'!O$2-[1]!tbl_gk[[#This Row],[SprintSpeed]])/('F+ , F-'!O$2-'F+ , F-'!O$3))</f>
        <v>1.0119866139336769E-2</v>
      </c>
      <c r="P2028" s="1" cm="1">
        <f t="array" ref="P2028">[1]!table_weight[Agility]*(('F+ , F-'!P$2-[1]!tbl_gk[[#This Row],[Agility]])/('F+ , F-'!P$2-'F+ , F-'!P$3))</f>
        <v>4.9144649083803166E-3</v>
      </c>
      <c r="Q2028" s="1" cm="1">
        <f t="array" ref="Q2028">[1]!table_weight[Reactions]*(('F+ , F-'!Q$2-[1]!tbl_gk[[#This Row],[Reactions]])/('F+ , F-'!Q$2-'F+ , F-'!Q$3))</f>
        <v>1.3922334001949081E-3</v>
      </c>
      <c r="R2028" s="1" cm="1">
        <f t="array" ref="R2028">[1]!table_weight[Balance]*(('F+ , F-'!R$2-[1]!tbl_gk[[#This Row],[Balance]])/('F+ , F-'!R$2-'F+ , F-'!R$3))</f>
        <v>2.0488877023276536E-3</v>
      </c>
      <c r="S2028" s="1" cm="1">
        <f t="array" ref="S2028">[1]!table_weight[ShotPower]*(('F+ , F-'!S$2-[1]!tbl_gk[[#This Row],[ShotPower]])/('F+ , F-'!S$2-'F+ , F-'!S$3))</f>
        <v>7.271809864432606E-3</v>
      </c>
      <c r="T2028" s="1" cm="1">
        <f t="array" ref="T2028">[1]!table_weight[Jumping]*(('F+ , F-'!T$2-[1]!tbl_gk[[#This Row],[Jumping]])/('F+ , F-'!T$2-'F+ , F-'!T$3))</f>
        <v>2.1467756656231253E-3</v>
      </c>
      <c r="U2028" s="1" cm="1">
        <f t="array" ref="U2028">[1]!table_weight[Stamina]*(('F+ , F-'!U$2-[1]!tbl_gk[[#This Row],[Stamina]])/('F+ , F-'!U$2-'F+ , F-'!U$3))</f>
        <v>2.2326466922480501E-2</v>
      </c>
      <c r="V2028" s="1" cm="1">
        <f t="array" ref="V2028">[1]!table_weight[Strength]*(('F+ , F-'!V$2-[1]!tbl_gk[[#This Row],[Strength]])/('F+ , F-'!V$2-'F+ , F-'!V$3))</f>
        <v>1.9521346719399615E-2</v>
      </c>
      <c r="W2028" s="1" cm="1">
        <f t="array" ref="W2028">[1]!table_weight[LongShots]*(('F+ , F-'!W$2-[1]!tbl_gk[[#This Row],[LongShots]])/('F+ , F-'!W$2-'F+ , F-'!W$3))</f>
        <v>9.6091773208573719E-3</v>
      </c>
      <c r="X2028" s="1" cm="1">
        <f t="array" ref="X2028">[1]!table_weight[Aggression]*(('F+ , F-'!X$2-[1]!tbl_gk[[#This Row],[Aggression]])/('F+ , F-'!X$2-'F+ , F-'!X$3))</f>
        <v>1.1560693641618476E-2</v>
      </c>
      <c r="Y2028" s="1" cm="1">
        <f t="array" ref="Y2028">[1]!table_weight[Interceptions]*(('F+ , F-'!Y$2-[1]!tbl_gk[[#This Row],[Interceptions]])/('F+ , F-'!Y$2-'F+ , F-'!Y$3))</f>
        <v>2.0776599612664828E-2</v>
      </c>
      <c r="Z2028" s="1" cm="1">
        <f t="array" ref="Z2028">[1]!table_weight[Positioning]*(('F+ , F-'!Z$2-[1]!tbl_gk[[#This Row],[Positioning]])/('F+ , F-'!Z$2-'F+ , F-'!Z$3))</f>
        <v>2.2183348544772088E-3</v>
      </c>
      <c r="AA2028" s="1" cm="1">
        <f t="array" ref="AA2028">[1]!table_weight[Vision]*(('F+ , F-'!AA$2-[1]!tbl_gk[[#This Row],[Vision]])/('F+ , F-'!AA$2-'F+ , F-'!AA$3))</f>
        <v>9.9381401480579876E-3</v>
      </c>
      <c r="AB2028" s="1" cm="1">
        <f t="array" ref="AB2028">[1]!table_weight[Penalties]*(('F+ , F-'!AB$2-[1]!tbl_gk[[#This Row],[Penalties]])/('F+ , F-'!AB$2-'F+ , F-'!AB$3))</f>
        <v>2.4662663970364263E-3</v>
      </c>
      <c r="AC2028" s="1" cm="1">
        <f t="array" ref="AC2028">[1]!table_weight[Composure]*(('F+ , F-'!AC$2-[1]!tbl_gk[[#This Row],[Composure]])/('F+ , F-'!AC$2-'F+ , F-'!AC$3))</f>
        <v>9.6072246329239263E-4</v>
      </c>
      <c r="AD2028" s="1" cm="1">
        <f t="array" ref="AD2028">[1]!table_weight[Marking]*(('F+ , F-'!AD$2-[1]!tbl_gk[[#This Row],[Marking]])/('F+ , F-'!AD$2-'F+ , F-'!AD$3))</f>
        <v>3.4704616390043845E-2</v>
      </c>
      <c r="AE2028" s="1" cm="1">
        <f t="array" ref="AE2028">[1]!table_weight[StandingTackle]*(('F+ , F-'!AE$2-[1]!tbl_gk[[#This Row],[StandingTackle]])/('F+ , F-'!AE$2-'F+ , F-'!AE$3))</f>
        <v>2.9141914719869356E-2</v>
      </c>
      <c r="AF2028" s="1" cm="1">
        <f t="array" ref="AF2028">[1]!table_weight[SlidingTackle]*(('F+ , F-'!AF$2-[1]!tbl_gk[[#This Row],[SlidingTackle]])/('F+ , F-'!AF$2-'F+ , F-'!AF$3))</f>
        <v>8.9667429907290316E-3</v>
      </c>
      <c r="AG2028" s="1" cm="1">
        <f t="array" ref="AG2028">[1]!table_weight[GKDiving]*(('F+ , F-'!AG$2-[1]!tbl_gk[[#This Row],[GKDiving]])/('F+ , F-'!AG$2-'F+ , F-'!AG$3))</f>
        <v>4.2702945948686719E-2</v>
      </c>
      <c r="AH2028" s="1" cm="1">
        <f t="array" ref="AH2028">[1]!table_weight[GKHandling]*(('F+ , F-'!AH$2-[1]!tbl_gk[[#This Row],[GKHandling]])/('F+ , F-'!AH$2-'F+ , F-'!AH$3))</f>
        <v>4.8124363434346076E-2</v>
      </c>
      <c r="AI2028" s="1" cm="1">
        <f t="array" ref="AI2028">[1]!table_weight[GKKicking]*(('F+ , F-'!AI$2-[1]!tbl_gk[[#This Row],[GKKicking]])/('F+ , F-'!AI$2-'F+ , F-'!AI$3))</f>
        <v>3.309400669303314E-2</v>
      </c>
      <c r="AJ2028" s="1" cm="1">
        <f t="array" ref="AJ2028">[1]!table_weight[GKPositioning]*(('F+ , F-'!AJ$2-[1]!tbl_gk[[#This Row],[GKPositioning]])/('F+ , F-'!AJ$2-'F+ , F-'!AJ$3))</f>
        <v>1.8920689897264267E-2</v>
      </c>
      <c r="AK2028" s="1" cm="1">
        <f t="array" ref="AK2028">[1]!table_weight[GKReflexes]*(('F+ , F-'!AK$2-[1]!tbl_gk[[#This Row],[GKReflexes]])/('F+ , F-'!AK$2-'F+ , F-'!AK$3))</f>
        <v>5.2837778453841702E-2</v>
      </c>
    </row>
    <row r="2029" spans="1:37" x14ac:dyDescent="0.55000000000000004">
      <c r="A2029" s="8">
        <f>[1]!tbl_gk[[#This Row],[ID]]</f>
        <v>271535</v>
      </c>
      <c r="B2029" s="2" cm="1">
        <f t="array" ref="B2029">[1]!table_weight[ValueEUR]*(('F+ , F-'!B$2-[1]!tbl_gk[[#This Row],[ValueEUR]])/('F+ , F-'!B$2-'F+ , F-'!B$3))</f>
        <v>1.2840452901470104E-4</v>
      </c>
      <c r="C2029" s="2" cm="1">
        <f t="array" ref="C2029">[1]!table_weight[WageEUR]*(('F+ , F-'!C$2-[1]!tbl_gk[[#This Row],[WageEUR]])/('F+ , F-'!C$2-'F+ , F-'!C$3))</f>
        <v>7.04176835569527E-5</v>
      </c>
      <c r="D2029" s="2" cm="1">
        <f t="array" ref="D2029">[1]!table_weight[Crossing]*(('F+ , F-'!D$2-[1]!tbl_gk[[#This Row],[Crossing]])/('F+ , F-'!D$2-'F+ , F-'!D$3))</f>
        <v>3.3625286215233793E-2</v>
      </c>
      <c r="E2029" s="2" cm="1">
        <f t="array" ref="E2029">[1]!table_weight[Finishing]*(('F+ , F-'!E$2-[1]!tbl_gk[[#This Row],[Finishing]])/('F+ , F-'!E$2-'F+ , F-'!E$3))</f>
        <v>1.8966763005780131E-2</v>
      </c>
      <c r="F2029" s="2" cm="1">
        <f t="array" ref="F2029">[1]!table_weight[HeadingAccuracy]*(('F+ , F-'!F$2-[1]!tbl_gk[[#This Row],[HeadingAccuracy]])/('F+ , F-'!F$2-'F+ , F-'!F$3))</f>
        <v>1.08567917583827E-2</v>
      </c>
      <c r="G2029" s="2" cm="1">
        <f t="array" ref="G2029">[1]!table_weight[ShortPassing]*(('F+ , F-'!G$2-[1]!tbl_gk[[#This Row],[ShortPassing]])/('F+ , F-'!G$2-'F+ , F-'!G$3))</f>
        <v>6.6098007588498875E-2</v>
      </c>
      <c r="H2029" s="2" cm="1">
        <f t="array" ref="H2029">[1]!table_weight[Volleys]*(('F+ , F-'!H$2-[1]!tbl_gk[[#This Row],[Volleys]])/('F+ , F-'!H$2-'F+ , F-'!H$3))</f>
        <v>2.1990449861774069E-3</v>
      </c>
      <c r="I2029" s="2" cm="1">
        <f t="array" ref="I2029">[1]!table_weight[Dribbling]*(('F+ , F-'!I$2-[1]!tbl_gk[[#This Row],[Dribbling]])/('F+ , F-'!I$2-'F+ , F-'!I$3))</f>
        <v>2.4446955539136776E-2</v>
      </c>
      <c r="J2029" s="2" cm="1">
        <f t="array" ref="J2029">[1]!table_weight[Curve]*(('F+ , F-'!J$2-[1]!tbl_gk[[#This Row],[Curve]])/('F+ , F-'!J$2-'F+ , F-'!J$3))</f>
        <v>9.4648953791028455E-3</v>
      </c>
      <c r="K2029" s="2" cm="1">
        <f t="array" ref="K2029">[1]!table_weight[FKAccuracy]*(('F+ , F-'!K$2-[1]!tbl_gk[[#This Row],[FKAccuracy]])/('F+ , F-'!K$2-'F+ , F-'!K$3))</f>
        <v>8.9747490112564478E-3</v>
      </c>
      <c r="L2029" s="2" cm="1">
        <f t="array" ref="L2029">[1]!table_weight[LongPassing]*(('F+ , F-'!L$2-[1]!tbl_gk[[#This Row],[LongPassing]])/('F+ , F-'!L$2-'F+ , F-'!L$3))</f>
        <v>2.3281236303259328E-2</v>
      </c>
      <c r="M2029" s="2" cm="1">
        <f t="array" ref="M2029">[1]!table_weight[BallControl]*(('F+ , F-'!M$2-[1]!tbl_gk[[#This Row],[BallControl]])/('F+ , F-'!M$2-'F+ , F-'!M$3))</f>
        <v>1.2603763744621627E-2</v>
      </c>
      <c r="N2029" s="2" cm="1">
        <f t="array" ref="N2029">[1]!table_weight[Acceleration]*(('F+ , F-'!N$2-[1]!tbl_gk[[#This Row],[Acceleration]])/('F+ , F-'!N$2-'F+ , F-'!N$3))</f>
        <v>8.7940013242899726E-3</v>
      </c>
      <c r="O2029" s="2" cm="1">
        <f t="array" ref="O2029">[1]!table_weight[SprintSpeed]*(('F+ , F-'!O$2-[1]!tbl_gk[[#This Row],[SprintSpeed]])/('F+ , F-'!O$2-'F+ , F-'!O$3))</f>
        <v>8.995436568299351E-3</v>
      </c>
      <c r="P2029" s="2" cm="1">
        <f t="array" ref="P2029">[1]!table_weight[Agility]*(('F+ , F-'!P$2-[1]!tbl_gk[[#This Row],[Agility]])/('F+ , F-'!P$2-'F+ , F-'!P$3))</f>
        <v>4.4464206313917145E-3</v>
      </c>
      <c r="Q2029" s="2" cm="1">
        <f t="array" ref="Q2029">[1]!table_weight[Reactions]*(('F+ , F-'!Q$2-[1]!tbl_gk[[#This Row],[Reactions]])/('F+ , F-'!Q$2-'F+ , F-'!Q$3))</f>
        <v>2.0110038002815341E-3</v>
      </c>
      <c r="R2029" s="2" cm="1">
        <f t="array" ref="R2029">[1]!table_weight[Balance]*(('F+ , F-'!R$2-[1]!tbl_gk[[#This Row],[Balance]])/('F+ , F-'!R$2-'F+ , F-'!R$3))</f>
        <v>2.4835002452456411E-3</v>
      </c>
      <c r="S2029" s="2" cm="1">
        <f t="array" ref="S2029">[1]!table_weight[ShotPower]*(('F+ , F-'!S$2-[1]!tbl_gk[[#This Row],[ShotPower]])/('F+ , F-'!S$2-'F+ , F-'!S$3))</f>
        <v>6.2329798837993753E-3</v>
      </c>
      <c r="T2029" s="2" cm="1">
        <f t="array" ref="T2029">[1]!table_weight[Jumping]*(('F+ , F-'!T$2-[1]!tbl_gk[[#This Row],[Jumping]])/('F+ , F-'!T$2-'F+ , F-'!T$3))</f>
        <v>3.9500672247465502E-3</v>
      </c>
      <c r="U2029" s="2" cm="1">
        <f t="array" ref="U2029">[1]!table_weight[Stamina]*(('F+ , F-'!U$2-[1]!tbl_gk[[#This Row],[Stamina]])/('F+ , F-'!U$2-'F+ , F-'!U$3))</f>
        <v>2.3185177188729752E-2</v>
      </c>
      <c r="V2029" s="2" cm="1">
        <f t="array" ref="V2029">[1]!table_weight[Strength]*(('F+ , F-'!V$2-[1]!tbl_gk[[#This Row],[Strength]])/('F+ , F-'!V$2-'F+ , F-'!V$3))</f>
        <v>1.7746678835817833E-2</v>
      </c>
      <c r="W2029" s="2" cm="1">
        <f t="array" ref="W2029">[1]!table_weight[LongShots]*(('F+ , F-'!W$2-[1]!tbl_gk[[#This Row],[LongShots]])/('F+ , F-'!W$2-'F+ , F-'!W$3))</f>
        <v>9.6091773208573719E-3</v>
      </c>
      <c r="X2029" s="2" cm="1">
        <f t="array" ref="X2029">[1]!table_weight[Aggression]*(('F+ , F-'!X$2-[1]!tbl_gk[[#This Row],[Aggression]])/('F+ , F-'!X$2-'F+ , F-'!X$3))</f>
        <v>1.3386066321874024E-2</v>
      </c>
      <c r="Y2029" s="2" cm="1">
        <f t="array" ref="Y2029">[1]!table_weight[Interceptions]*(('F+ , F-'!Y$2-[1]!tbl_gk[[#This Row],[Interceptions]])/('F+ , F-'!Y$2-'F+ , F-'!Y$3))</f>
        <v>2.5624472855619959E-2</v>
      </c>
      <c r="Z2029" s="2" cm="1">
        <f t="array" ref="Z2029">[1]!table_weight[Positioning]*(('F+ , F-'!Z$2-[1]!tbl_gk[[#This Row],[Positioning]])/('F+ , F-'!Z$2-'F+ , F-'!Z$3))</f>
        <v>1.9225568738802474E-3</v>
      </c>
      <c r="AA2029" s="2" cm="1">
        <f t="array" ref="AA2029">[1]!table_weight[Vision]*(('F+ , F-'!AA$2-[1]!tbl_gk[[#This Row],[Vision]])/('F+ , F-'!AA$2-'F+ , F-'!AA$3))</f>
        <v>1.5617077375519694E-2</v>
      </c>
      <c r="AB2029" s="2" cm="1">
        <f t="array" ref="AB2029">[1]!table_weight[Penalties]*(('F+ , F-'!AB$2-[1]!tbl_gk[[#This Row],[Penalties]])/('F+ , F-'!AB$2-'F+ , F-'!AB$3))</f>
        <v>2.2313838830329571E-3</v>
      </c>
      <c r="AC2029" s="2" cm="1">
        <f t="array" ref="AC2029">[1]!table_weight[Composure]*(('F+ , F-'!AC$2-[1]!tbl_gk[[#This Row],[Composure]])/('F+ , F-'!AC$2-'F+ , F-'!AC$3))</f>
        <v>1.7079510458531426E-3</v>
      </c>
      <c r="AD2029" s="2" cm="1">
        <f t="array" ref="AD2029">[1]!table_weight[Marking]*(('F+ , F-'!AD$2-[1]!tbl_gk[[#This Row],[Marking]])/('F+ , F-'!AD$2-'F+ , F-'!AD$3))</f>
        <v>3.4704616390043845E-2</v>
      </c>
      <c r="AE2029" s="2" cm="1">
        <f t="array" ref="AE2029">[1]!table_weight[StandingTackle]*(('F+ , F-'!AE$2-[1]!tbl_gk[[#This Row],[StandingTackle]])/('F+ , F-'!AE$2-'F+ , F-'!AE$3))</f>
        <v>2.241685747682258E-2</v>
      </c>
      <c r="AF2029" s="2" cm="1">
        <f t="array" ref="AF2029">[1]!table_weight[SlidingTackle]*(('F+ , F-'!AF$2-[1]!tbl_gk[[#This Row],[SlidingTackle]])/('F+ , F-'!AF$2-'F+ , F-'!AF$3))</f>
        <v>8.2195144081682794E-3</v>
      </c>
      <c r="AG2029" s="2" cm="1">
        <f t="array" ref="AG2029">[1]!table_weight[GKDiving]*(('F+ , F-'!AG$2-[1]!tbl_gk[[#This Row],[GKDiving]])/('F+ , F-'!AG$2-'F+ , F-'!AG$3))</f>
        <v>4.9535417300476586E-2</v>
      </c>
      <c r="AH2029" s="2" cm="1">
        <f t="array" ref="AH2029">[1]!table_weight[GKHandling]*(('F+ , F-'!AH$2-[1]!tbl_gk[[#This Row],[GKHandling]])/('F+ , F-'!AH$2-'F+ , F-'!AH$3))</f>
        <v>4.6341979603444362E-2</v>
      </c>
      <c r="AI2029" s="2" cm="1">
        <f t="array" ref="AI2029">[1]!table_weight[GKKicking]*(('F+ , F-'!AI$2-[1]!tbl_gk[[#This Row],[GKKicking]])/('F+ , F-'!AI$2-'F+ , F-'!AI$3))</f>
        <v>2.8621843626407038E-2</v>
      </c>
      <c r="AJ2029" s="2" cm="1">
        <f t="array" ref="AJ2029">[1]!table_weight[GKPositioning]*(('F+ , F-'!AJ$2-[1]!tbl_gk[[#This Row],[GKPositioning]])/('F+ , F-'!AJ$2-'F+ , F-'!AJ$3))</f>
        <v>1.9551379560506409E-2</v>
      </c>
      <c r="AK2029" s="2" cm="1">
        <f t="array" ref="AK2029">[1]!table_weight[GKReflexes]*(('F+ , F-'!AK$2-[1]!tbl_gk[[#This Row],[GKReflexes]])/('F+ , F-'!AK$2-'F+ , F-'!AK$3))</f>
        <v>5.10157860933644E-2</v>
      </c>
    </row>
    <row r="2030" spans="1:37" x14ac:dyDescent="0.55000000000000004">
      <c r="A2030" s="7">
        <f>[1]!tbl_gk[[#This Row],[ID]]</f>
        <v>271554</v>
      </c>
      <c r="B2030" s="1" cm="1">
        <f t="array" ref="B2030">[1]!table_weight[ValueEUR]*(('F+ , F-'!B$2-[1]!tbl_gk[[#This Row],[ValueEUR]])/('F+ , F-'!B$2-'F+ , F-'!B$3))</f>
        <v>2.8088490721965849E-5</v>
      </c>
      <c r="C2030" s="1" cm="1">
        <f t="array" ref="C2030">[1]!table_weight[WageEUR]*(('F+ , F-'!C$2-[1]!tbl_gk[[#This Row],[WageEUR]])/('F+ , F-'!C$2-'F+ , F-'!C$3))</f>
        <v>0</v>
      </c>
      <c r="D2030" s="1" cm="1">
        <f t="array" ref="D2030">[1]!table_weight[Crossing]*(('F+ , F-'!D$2-[1]!tbl_gk[[#This Row],[Crossing]])/('F+ , F-'!D$2-'F+ , F-'!D$3))</f>
        <v>3.5866971962916043E-2</v>
      </c>
      <c r="E2030" s="1" cm="1">
        <f t="array" ref="E2030">[1]!table_weight[Finishing]*(('F+ , F-'!E$2-[1]!tbl_gk[[#This Row],[Finishing]])/('F+ , F-'!E$2-'F+ , F-'!E$3))</f>
        <v>1.8966763005780131E-2</v>
      </c>
      <c r="F2030" s="1" cm="1">
        <f t="array" ref="F2030">[1]!table_weight[HeadingAccuracy]*(('F+ , F-'!F$2-[1]!tbl_gk[[#This Row],[HeadingAccuracy]])/('F+ , F-'!F$2-'F+ , F-'!F$3))</f>
        <v>1.1691929585950599E-2</v>
      </c>
      <c r="G2030" s="1" cm="1">
        <f t="array" ref="G2030">[1]!table_weight[ShortPassing]*(('F+ , F-'!G$2-[1]!tbl_gk[[#This Row],[ShortPassing]])/('F+ , F-'!G$2-'F+ , F-'!G$3))</f>
        <v>5.0628261131616156E-2</v>
      </c>
      <c r="H2030" s="1" cm="1">
        <f t="array" ref="H2030">[1]!table_weight[Volleys]*(('F+ , F-'!H$2-[1]!tbl_gk[[#This Row],[Volleys]])/('F+ , F-'!H$2-'F+ , F-'!H$3))</f>
        <v>2.3147841959762173E-3</v>
      </c>
      <c r="I2030" s="1" cm="1">
        <f t="array" ref="I2030">[1]!table_weight[Dribbling]*(('F+ , F-'!I$2-[1]!tbl_gk[[#This Row],[Dribbling]])/('F+ , F-'!I$2-'F+ , F-'!I$3))</f>
        <v>2.1513320874440363E-2</v>
      </c>
      <c r="J2030" s="1" cm="1">
        <f t="array" ref="J2030">[1]!table_weight[Curve]*(('F+ , F-'!J$2-[1]!tbl_gk[[#This Row],[Curve]])/('F+ , F-'!J$2-'F+ , F-'!J$3))</f>
        <v>9.4648953791028455E-3</v>
      </c>
      <c r="K2030" s="1" cm="1">
        <f t="array" ref="K2030">[1]!table_weight[FKAccuracy]*(('F+ , F-'!K$2-[1]!tbl_gk[[#This Row],[FKAccuracy]])/('F+ , F-'!K$2-'F+ , F-'!K$3))</f>
        <v>9.1268634012777444E-3</v>
      </c>
      <c r="L2030" s="1" cm="1">
        <f t="array" ref="L2030">[1]!table_weight[LongPassing]*(('F+ , F-'!L$2-[1]!tbl_gk[[#This Row],[LongPassing]])/('F+ , F-'!L$2-'F+ , F-'!L$3))</f>
        <v>2.1656964003031933E-2</v>
      </c>
      <c r="M2030" s="1" cm="1">
        <f t="array" ref="M2030">[1]!table_weight[BallControl]*(('F+ , F-'!M$2-[1]!tbl_gk[[#This Row],[BallControl]])/('F+ , F-'!M$2-'F+ , F-'!M$3))</f>
        <v>1.4776826459211564E-2</v>
      </c>
      <c r="N2030" s="1" cm="1">
        <f t="array" ref="N2030">[1]!table_weight[Acceleration]*(('F+ , F-'!N$2-[1]!tbl_gk[[#This Row],[Acceleration]])/('F+ , F-'!N$2-'F+ , F-'!N$3))</f>
        <v>1.0146924604949968E-2</v>
      </c>
      <c r="O2030" s="1" cm="1">
        <f t="array" ref="O2030">[1]!table_weight[SprintSpeed]*(('F+ , F-'!O$2-[1]!tbl_gk[[#This Row],[SprintSpeed]])/('F+ , F-'!O$2-'F+ , F-'!O$3))</f>
        <v>1.4055369637967736E-2</v>
      </c>
      <c r="P2030" s="1" cm="1">
        <f t="array" ref="P2030">[1]!table_weight[Agility]*(('F+ , F-'!P$2-[1]!tbl_gk[[#This Row],[Agility]])/('F+ , F-'!P$2-'F+ , F-'!P$3))</f>
        <v>4.4464206313917145E-3</v>
      </c>
      <c r="Q2030" s="1" cm="1">
        <f t="array" ref="Q2030">[1]!table_weight[Reactions]*(('F+ , F-'!Q$2-[1]!tbl_gk[[#This Row],[Reactions]])/('F+ , F-'!Q$2-'F+ , F-'!Q$3))</f>
        <v>2.5782100003609409E-3</v>
      </c>
      <c r="R2030" s="1" cm="1">
        <f t="array" ref="R2030">[1]!table_weight[Balance]*(('F+ , F-'!R$2-[1]!tbl_gk[[#This Row],[Balance]])/('F+ , F-'!R$2-'F+ , F-'!R$3))</f>
        <v>9.3131259196711541E-4</v>
      </c>
      <c r="S2030" s="1" cm="1">
        <f t="array" ref="S2030">[1]!table_weight[ShotPower]*(('F+ , F-'!S$2-[1]!tbl_gk[[#This Row],[ShotPower]])/('F+ , F-'!S$2-'F+ , F-'!S$3))</f>
        <v>7.271809864432606E-3</v>
      </c>
      <c r="T2030" s="1" cm="1">
        <f t="array" ref="T2030">[1]!table_weight[Jumping]*(('F+ , F-'!T$2-[1]!tbl_gk[[#This Row],[Jumping]])/('F+ , F-'!T$2-'F+ , F-'!T$3))</f>
        <v>2.3185177188729754E-3</v>
      </c>
      <c r="U2030" s="1" cm="1">
        <f t="array" ref="U2030">[1]!table_weight[Stamina]*(('F+ , F-'!U$2-[1]!tbl_gk[[#This Row],[Stamina]])/('F+ , F-'!U$2-'F+ , F-'!U$3))</f>
        <v>2.4043887454978999E-2</v>
      </c>
      <c r="V2030" s="1" cm="1">
        <f t="array" ref="V2030">[1]!table_weight[Strength]*(('F+ , F-'!V$2-[1]!tbl_gk[[#This Row],[Strength]])/('F+ , F-'!V$2-'F+ , F-'!V$3))</f>
        <v>2.662001825372675E-2</v>
      </c>
      <c r="W2030" s="1" cm="1">
        <f t="array" ref="W2030">[1]!table_weight[LongShots]*(('F+ , F-'!W$2-[1]!tbl_gk[[#This Row],[LongShots]])/('F+ , F-'!W$2-'F+ , F-'!W$3))</f>
        <v>1.0388299806332293E-2</v>
      </c>
      <c r="X2030" s="1" cm="1">
        <f t="array" ref="X2030">[1]!table_weight[Aggression]*(('F+ , F-'!X$2-[1]!tbl_gk[[#This Row],[Aggression]])/('F+ , F-'!X$2-'F+ , F-'!X$3))</f>
        <v>1.3386066321874024E-2</v>
      </c>
      <c r="Y2030" s="1" cm="1">
        <f t="array" ref="Y2030">[1]!table_weight[Interceptions]*(('F+ , F-'!Y$2-[1]!tbl_gk[[#This Row],[Interceptions]])/('F+ , F-'!Y$2-'F+ , F-'!Y$3))</f>
        <v>2.3546812894353474E-2</v>
      </c>
      <c r="Z2030" s="1" cm="1">
        <f t="array" ref="Z2030">[1]!table_weight[Positioning]*(('F+ , F-'!Z$2-[1]!tbl_gk[[#This Row],[Positioning]])/('F+ , F-'!Z$2-'F+ , F-'!Z$3))</f>
        <v>2.3662238447756888E-3</v>
      </c>
      <c r="AA2030" s="1" cm="1">
        <f t="array" ref="AA2030">[1]!table_weight[Vision]*(('F+ , F-'!AA$2-[1]!tbl_gk[[#This Row],[Vision]])/('F+ , F-'!AA$2-'F+ , F-'!AA$3))</f>
        <v>2.200588175641412E-2</v>
      </c>
      <c r="AB2030" s="1" cm="1">
        <f t="array" ref="AB2030">[1]!table_weight[Penalties]*(('F+ , F-'!AB$2-[1]!tbl_gk[[#This Row],[Penalties]])/('F+ , F-'!AB$2-'F+ , F-'!AB$3))</f>
        <v>2.5054134827036706E-3</v>
      </c>
      <c r="AC2030" s="1" cm="1">
        <f t="array" ref="AC2030">[1]!table_weight[Composure]*(('F+ , F-'!AC$2-[1]!tbl_gk[[#This Row],[Composure]])/('F+ , F-'!AC$2-'F+ , F-'!AC$3))</f>
        <v>1.6545775756702319E-3</v>
      </c>
      <c r="AD2030" s="1" cm="1">
        <f t="array" ref="AD2030">[1]!table_weight[Marking]*(('F+ , F-'!AD$2-[1]!tbl_gk[[#This Row],[Marking]])/('F+ , F-'!AD$2-'F+ , F-'!AD$3))</f>
        <v>3.4704616390043845E-2</v>
      </c>
      <c r="AE2030" s="1" cm="1">
        <f t="array" ref="AE2030">[1]!table_weight[StandingTackle]*(('F+ , F-'!AE$2-[1]!tbl_gk[[#This Row],[StandingTackle]])/('F+ , F-'!AE$2-'F+ , F-'!AE$3))</f>
        <v>3.362528621523387E-2</v>
      </c>
      <c r="AF2030" s="1" cm="1">
        <f t="array" ref="AF2030">[1]!table_weight[SlidingTackle]*(('F+ , F-'!AF$2-[1]!tbl_gk[[#This Row],[SlidingTackle]])/('F+ , F-'!AF$2-'F+ , F-'!AF$3))</f>
        <v>1.0461200155850536E-2</v>
      </c>
      <c r="AG2030" s="1" cm="1">
        <f t="array" ref="AG2030">[1]!table_weight[GKDiving]*(('F+ , F-'!AG$2-[1]!tbl_gk[[#This Row],[GKDiving]])/('F+ , F-'!AG$2-'F+ , F-'!AG$3))</f>
        <v>7.3449067031741158E-2</v>
      </c>
      <c r="AH2030" s="1" cm="1">
        <f t="array" ref="AH2030">[1]!table_weight[GKHandling]*(('F+ , F-'!AH$2-[1]!tbl_gk[[#This Row],[GKHandling]])/('F+ , F-'!AH$2-'F+ , F-'!AH$3))</f>
        <v>6.2383434081559733E-2</v>
      </c>
      <c r="AI2030" s="1" cm="1">
        <f t="array" ref="AI2030">[1]!table_weight[GKKicking]*(('F+ , F-'!AI$2-[1]!tbl_gk[[#This Row],[GKKicking]])/('F+ , F-'!AI$2-'F+ , F-'!AI$3))</f>
        <v>3.309400669303314E-2</v>
      </c>
      <c r="AJ2030" s="1" cm="1">
        <f t="array" ref="AJ2030">[1]!table_weight[GKPositioning]*(('F+ , F-'!AJ$2-[1]!tbl_gk[[#This Row],[GKPositioning]])/('F+ , F-'!AJ$2-'F+ , F-'!AJ$3))</f>
        <v>3.2165172825349253E-2</v>
      </c>
      <c r="AK2030" s="1" cm="1">
        <f t="array" ref="AK2030">[1]!table_weight[GKReflexes]*(('F+ , F-'!AK$2-[1]!tbl_gk[[#This Row],[GKReflexes]])/('F+ , F-'!AK$2-'F+ , F-'!AK$3))</f>
        <v>6.9235709698137402E-2</v>
      </c>
    </row>
    <row r="2031" spans="1:37" x14ac:dyDescent="0.55000000000000004">
      <c r="A2031" s="8">
        <f>[1]!tbl_gk[[#This Row],[ID]]</f>
        <v>271569</v>
      </c>
      <c r="B2031" s="2" cm="1">
        <f t="array" ref="B2031">[1]!table_weight[ValueEUR]*(('F+ , F-'!B$2-[1]!tbl_gk[[#This Row],[ValueEUR]])/('F+ , F-'!B$2-'F+ , F-'!B$3))</f>
        <v>3.4261785386134169E-5</v>
      </c>
      <c r="C2031" s="2" cm="1">
        <f t="array" ref="C2031">[1]!table_weight[WageEUR]*(('F+ , F-'!C$2-[1]!tbl_gk[[#This Row],[WageEUR]])/('F+ , F-'!C$2-'F+ , F-'!C$3))</f>
        <v>0</v>
      </c>
      <c r="D2031" s="2" cm="1">
        <f t="array" ref="D2031">[1]!table_weight[Crossing]*(('F+ , F-'!D$2-[1]!tbl_gk[[#This Row],[Crossing]])/('F+ , F-'!D$2-'F+ , F-'!D$3))</f>
        <v>3.5866971962916043E-2</v>
      </c>
      <c r="E2031" s="2" cm="1">
        <f t="array" ref="E2031">[1]!table_weight[Finishing]*(('F+ , F-'!E$2-[1]!tbl_gk[[#This Row],[Finishing]])/('F+ , F-'!E$2-'F+ , F-'!E$3))</f>
        <v>1.7968512321265388E-2</v>
      </c>
      <c r="F2031" s="2" cm="1">
        <f t="array" ref="F2031">[1]!table_weight[HeadingAccuracy]*(('F+ , F-'!F$2-[1]!tbl_gk[[#This Row],[HeadingAccuracy]])/('F+ , F-'!F$2-'F+ , F-'!F$3))</f>
        <v>1.08567917583827E-2</v>
      </c>
      <c r="G2031" s="2" cm="1">
        <f t="array" ref="G2031">[1]!table_weight[ShortPassing]*(('F+ , F-'!G$2-[1]!tbl_gk[[#This Row],[ShortPassing]])/('F+ , F-'!G$2-'F+ , F-'!G$3))</f>
        <v>6.1878985827530868E-2</v>
      </c>
      <c r="H2031" s="2" cm="1">
        <f t="array" ref="H2031">[1]!table_weight[Volleys]*(('F+ , F-'!H$2-[1]!tbl_gk[[#This Row],[Volleys]])/('F+ , F-'!H$2-'F+ , F-'!H$3))</f>
        <v>2.3147841959762173E-3</v>
      </c>
      <c r="I2031" s="2" cm="1">
        <f t="array" ref="I2031">[1]!table_weight[Dribbling]*(('F+ , F-'!I$2-[1]!tbl_gk[[#This Row],[Dribbling]])/('F+ , F-'!I$2-'F+ , F-'!I$3))</f>
        <v>2.1513320874440363E-2</v>
      </c>
      <c r="J2031" s="2" cm="1">
        <f t="array" ref="J2031">[1]!table_weight[Curve]*(('F+ , F-'!J$2-[1]!tbl_gk[[#This Row],[Curve]])/('F+ , F-'!J$2-'F+ , F-'!J$3))</f>
        <v>9.4648953791028455E-3</v>
      </c>
      <c r="K2031" s="2" cm="1">
        <f t="array" ref="K2031">[1]!table_weight[FKAccuracy]*(('F+ , F-'!K$2-[1]!tbl_gk[[#This Row],[FKAccuracy]])/('F+ , F-'!K$2-'F+ , F-'!K$3))</f>
        <v>9.5832065713416324E-3</v>
      </c>
      <c r="L2031" s="2" cm="1">
        <f t="array" ref="L2031">[1]!table_weight[LongPassing]*(('F+ , F-'!L$2-[1]!tbl_gk[[#This Row],[LongPassing]])/('F+ , F-'!L$2-'F+ , F-'!L$3))</f>
        <v>2.3281236303259328E-2</v>
      </c>
      <c r="M2031" s="2" cm="1">
        <f t="array" ref="M2031">[1]!table_weight[BallControl]*(('F+ , F-'!M$2-[1]!tbl_gk[[#This Row],[BallControl]])/('F+ , F-'!M$2-'F+ , F-'!M$3))</f>
        <v>1.5211439002129552E-2</v>
      </c>
      <c r="N2031" s="2" cm="1">
        <f t="array" ref="N2031">[1]!table_weight[Acceleration]*(('F+ , F-'!N$2-[1]!tbl_gk[[#This Row],[Acceleration]])/('F+ , F-'!N$2-'F+ , F-'!N$3))</f>
        <v>6.7646164032999796E-3</v>
      </c>
      <c r="O2031" s="2" cm="1">
        <f t="array" ref="O2031">[1]!table_weight[SprintSpeed]*(('F+ , F-'!O$2-[1]!tbl_gk[[#This Row],[SprintSpeed]])/('F+ , F-'!O$2-'F+ , F-'!O$3))</f>
        <v>8.995436568299351E-3</v>
      </c>
      <c r="P2031" s="2" cm="1">
        <f t="array" ref="P2031">[1]!table_weight[Agility]*(('F+ , F-'!P$2-[1]!tbl_gk[[#This Row],[Agility]])/('F+ , F-'!P$2-'F+ , F-'!P$3))</f>
        <v>4.680442769886016E-3</v>
      </c>
      <c r="Q2031" s="2" cm="1">
        <f t="array" ref="Q2031">[1]!table_weight[Reactions]*(('F+ , F-'!Q$2-[1]!tbl_gk[[#This Row],[Reactions]])/('F+ , F-'!Q$2-'F+ , F-'!Q$3))</f>
        <v>2.2688248003176282E-3</v>
      </c>
      <c r="R2031" s="2" cm="1">
        <f t="array" ref="R2031">[1]!table_weight[Balance]*(('F+ , F-'!R$2-[1]!tbl_gk[[#This Row],[Balance]])/('F+ , F-'!R$2-'F+ , F-'!R$3))</f>
        <v>1.4280126410162438E-3</v>
      </c>
      <c r="S2031" s="2" cm="1">
        <f t="array" ref="S2031">[1]!table_weight[ShotPower]*(('F+ , F-'!S$2-[1]!tbl_gk[[#This Row],[ShotPower]])/('F+ , F-'!S$2-'F+ , F-'!S$3))</f>
        <v>8.8300548353824494E-3</v>
      </c>
      <c r="T2031" s="2" cm="1">
        <f t="array" ref="T2031">[1]!table_weight[Jumping]*(('F+ , F-'!T$2-[1]!tbl_gk[[#This Row],[Jumping]])/('F+ , F-'!T$2-'F+ , F-'!T$3))</f>
        <v>2.3185177188729754E-3</v>
      </c>
      <c r="U2031" s="2" cm="1">
        <f t="array" ref="U2031">[1]!table_weight[Stamina]*(('F+ , F-'!U$2-[1]!tbl_gk[[#This Row],[Stamina]])/('F+ , F-'!U$2-'F+ , F-'!U$3))</f>
        <v>2.1467756656231247E-2</v>
      </c>
      <c r="V2031" s="2" cm="1">
        <f t="array" ref="V2031">[1]!table_weight[Strength]*(('F+ , F-'!V$2-[1]!tbl_gk[[#This Row],[Strength]])/('F+ , F-'!V$2-'F+ , F-'!V$3))</f>
        <v>2.7507352195517646E-2</v>
      </c>
      <c r="W2031" s="2" cm="1">
        <f t="array" ref="W2031">[1]!table_weight[LongShots]*(('F+ , F-'!W$2-[1]!tbl_gk[[#This Row],[LongShots]])/('F+ , F-'!W$2-'F+ , F-'!W$3))</f>
        <v>9.3494698256990638E-3</v>
      </c>
      <c r="X2031" s="2" cm="1">
        <f t="array" ref="X2031">[1]!table_weight[Aggression]*(('F+ , F-'!X$2-[1]!tbl_gk[[#This Row],[Aggression]])/('F+ , F-'!X$2-'F+ , F-'!X$3))</f>
        <v>1.5211439002129575E-2</v>
      </c>
      <c r="Y2031" s="2" cm="1">
        <f t="array" ref="Y2031">[1]!table_weight[Interceptions]*(('F+ , F-'!Y$2-[1]!tbl_gk[[#This Row],[Interceptions]])/('F+ , F-'!Y$2-'F+ , F-'!Y$3))</f>
        <v>2.0776599612664828E-2</v>
      </c>
      <c r="Z2031" s="2" cm="1">
        <f t="array" ref="Z2031">[1]!table_weight[Positioning]*(('F+ , F-'!Z$2-[1]!tbl_gk[[#This Row],[Positioning]])/('F+ , F-'!Z$2-'F+ , F-'!Z$3))</f>
        <v>2.3662238447756888E-3</v>
      </c>
      <c r="AA2031" s="2" cm="1">
        <f t="array" ref="AA2031">[1]!table_weight[Vision]*(('F+ , F-'!AA$2-[1]!tbl_gk[[#This Row],[Vision]])/('F+ , F-'!AA$2-'F+ , F-'!AA$3))</f>
        <v>2.5555217523577683E-2</v>
      </c>
      <c r="AB2031" s="2" cm="1">
        <f t="array" ref="AB2031">[1]!table_weight[Penalties]*(('F+ , F-'!AB$2-[1]!tbl_gk[[#This Row],[Penalties]])/('F+ , F-'!AB$2-'F+ , F-'!AB$3))</f>
        <v>2.3879722257019362E-3</v>
      </c>
      <c r="AC2031" s="2" cm="1">
        <f t="array" ref="AC2031">[1]!table_weight[Composure]*(('F+ , F-'!AC$2-[1]!tbl_gk[[#This Row],[Composure]])/('F+ , F-'!AC$2-'F+ , F-'!AC$3))</f>
        <v>1.814697986218964E-3</v>
      </c>
      <c r="AD2031" s="2" cm="1">
        <f t="array" ref="AD2031">[1]!table_weight[Marking]*(('F+ , F-'!AD$2-[1]!tbl_gk[[#This Row],[Marking]])/('F+ , F-'!AD$2-'F+ , F-'!AD$3))</f>
        <v>3.4704616390043845E-2</v>
      </c>
      <c r="AE2031" s="2" cm="1">
        <f t="array" ref="AE2031">[1]!table_weight[StandingTackle]*(('F+ , F-'!AE$2-[1]!tbl_gk[[#This Row],[StandingTackle]])/('F+ , F-'!AE$2-'F+ , F-'!AE$3))</f>
        <v>2.9141914719869356E-2</v>
      </c>
      <c r="AF2031" s="2" cm="1">
        <f t="array" ref="AF2031">[1]!table_weight[SlidingTackle]*(('F+ , F-'!AF$2-[1]!tbl_gk[[#This Row],[SlidingTackle]])/('F+ , F-'!AF$2-'F+ , F-'!AF$3))</f>
        <v>1.120842873841129E-2</v>
      </c>
      <c r="AG2031" s="2" cm="1">
        <f t="array" ref="AG2031">[1]!table_weight[GKDiving]*(('F+ , F-'!AG$2-[1]!tbl_gk[[#This Row],[GKDiving]])/('F+ , F-'!AG$2-'F+ , F-'!AG$3))</f>
        <v>6.320036000405635E-2</v>
      </c>
      <c r="AH2031" s="2" cm="1">
        <f t="array" ref="AH2031">[1]!table_weight[GKHandling]*(('F+ , F-'!AH$2-[1]!tbl_gk[[#This Row],[GKHandling]])/('F+ , F-'!AH$2-'F+ , F-'!AH$3))</f>
        <v>7.6642504728773375E-2</v>
      </c>
      <c r="AI2031" s="2" cm="1">
        <f t="array" ref="AI2031">[1]!table_weight[GKKicking]*(('F+ , F-'!AI$2-[1]!tbl_gk[[#This Row],[GKKicking]])/('F+ , F-'!AI$2-'F+ , F-'!AI$3))</f>
        <v>4.0249467599634901E-2</v>
      </c>
      <c r="AJ2031" s="2" cm="1">
        <f t="array" ref="AJ2031">[1]!table_weight[GKPositioning]*(('F+ , F-'!AJ$2-[1]!tbl_gk[[#This Row],[GKPositioning]])/('F+ , F-'!AJ$2-'F+ , F-'!AJ$3))</f>
        <v>2.5858276192927833E-2</v>
      </c>
      <c r="AK2031" s="2" cm="1">
        <f t="array" ref="AK2031">[1]!table_weight[GKReflexes]*(('F+ , F-'!AK$2-[1]!tbl_gk[[#This Row],[GKReflexes]])/('F+ , F-'!AK$2-'F+ , F-'!AK$3))</f>
        <v>6.3769732616705502E-2</v>
      </c>
    </row>
    <row r="2032" spans="1:37" x14ac:dyDescent="0.55000000000000004">
      <c r="A2032" s="7">
        <f>[1]!tbl_gk[[#This Row],[ID]]</f>
        <v>271571</v>
      </c>
      <c r="B2032" s="1" cm="1">
        <f t="array" ref="B2032">[1]!table_weight[ValueEUR]*(('F+ , F-'!B$2-[1]!tbl_gk[[#This Row],[ValueEUR]])/('F+ , F-'!B$2-'F+ , F-'!B$3))</f>
        <v>3.367532239303818E-4</v>
      </c>
      <c r="C2032" s="1" cm="1">
        <f t="array" ref="C2032">[1]!table_weight[WageEUR]*(('F+ , F-'!C$2-[1]!tbl_gk[[#This Row],[WageEUR]])/('F+ , F-'!C$2-'F+ , F-'!C$3))</f>
        <v>7.8241870618836313E-5</v>
      </c>
      <c r="D2032" s="1" cm="1">
        <f t="array" ref="D2032">[1]!table_weight[Crossing]*(('F+ , F-'!D$2-[1]!tbl_gk[[#This Row],[Crossing]])/('F+ , F-'!D$2-'F+ , F-'!D$3))</f>
        <v>3.2504443341392672E-2</v>
      </c>
      <c r="E2032" s="1" cm="1">
        <f t="array" ref="E2032">[1]!table_weight[Finishing]*(('F+ , F-'!E$2-[1]!tbl_gk[[#This Row],[Finishing]])/('F+ , F-'!E$2-'F+ , F-'!E$3))</f>
        <v>1.6970261636750646E-2</v>
      </c>
      <c r="F2032" s="1" cm="1">
        <f t="array" ref="F2032">[1]!table_weight[HeadingAccuracy]*(('F+ , F-'!F$2-[1]!tbl_gk[[#This Row],[HeadingAccuracy]])/('F+ , F-'!F$2-'F+ , F-'!F$3))</f>
        <v>1.210949849973455E-2</v>
      </c>
      <c r="G2032" s="1" cm="1">
        <f t="array" ref="G2032">[1]!table_weight[ShortPassing]*(('F+ , F-'!G$2-[1]!tbl_gk[[#This Row],[ShortPassing]])/('F+ , F-'!G$2-'F+ , F-'!G$3))</f>
        <v>1.5469746456882717E-2</v>
      </c>
      <c r="H2032" s="1" cm="1">
        <f t="array" ref="H2032">[1]!table_weight[Volleys]*(('F+ , F-'!H$2-[1]!tbl_gk[[#This Row],[Volleys]])/('F+ , F-'!H$2-'F+ , F-'!H$3))</f>
        <v>1.9675665665797848E-3</v>
      </c>
      <c r="I2032" s="1" cm="1">
        <f t="array" ref="I2032">[1]!table_weight[Dribbling]*(('F+ , F-'!I$2-[1]!tbl_gk[[#This Row],[Dribbling]])/('F+ , F-'!I$2-'F+ , F-'!I$3))</f>
        <v>1.1734538658785652E-2</v>
      </c>
      <c r="J2032" s="1" cm="1">
        <f t="array" ref="J2032">[1]!table_weight[Curve]*(('F+ , F-'!J$2-[1]!tbl_gk[[#This Row],[Curve]])/('F+ , F-'!J$2-'F+ , F-'!J$3))</f>
        <v>9.295879390190295E-3</v>
      </c>
      <c r="K2032" s="1" cm="1">
        <f t="array" ref="K2032">[1]!table_weight[FKAccuracy]*(('F+ , F-'!K$2-[1]!tbl_gk[[#This Row],[FKAccuracy]])/('F+ , F-'!K$2-'F+ , F-'!K$3))</f>
        <v>6.6930331609370121E-3</v>
      </c>
      <c r="L2032" s="1" cm="1">
        <f t="array" ref="L2032">[1]!table_weight[LongPassing]*(('F+ , F-'!L$2-[1]!tbl_gk[[#This Row],[LongPassing]])/('F+ , F-'!L$2-'F+ , F-'!L$3))</f>
        <v>8.1213615011369745E-3</v>
      </c>
      <c r="M2032" s="1" cm="1">
        <f t="array" ref="M2032">[1]!table_weight[BallControl]*(('F+ , F-'!M$2-[1]!tbl_gk[[#This Row],[BallControl]])/('F+ , F-'!M$2-'F+ , F-'!M$3))</f>
        <v>1.1734538658785654E-2</v>
      </c>
      <c r="N2032" s="1" cm="1">
        <f t="array" ref="N2032">[1]!table_weight[Acceleration]*(('F+ , F-'!N$2-[1]!tbl_gk[[#This Row],[Acceleration]])/('F+ , F-'!N$2-'F+ , F-'!N$3))</f>
        <v>5.8626675495266484E-3</v>
      </c>
      <c r="O2032" s="1" cm="1">
        <f t="array" ref="O2032">[1]!table_weight[SprintSpeed]*(('F+ , F-'!O$2-[1]!tbl_gk[[#This Row],[SprintSpeed]])/('F+ , F-'!O$2-'F+ , F-'!O$3))</f>
        <v>9.2765439610587065E-3</v>
      </c>
      <c r="P2032" s="1" cm="1">
        <f t="array" ref="P2032">[1]!table_weight[Agility]*(('F+ , F-'!P$2-[1]!tbl_gk[[#This Row],[Agility]])/('F+ , F-'!P$2-'F+ , F-'!P$3))</f>
        <v>4.3294095621445646E-3</v>
      </c>
      <c r="Q2032" s="1" cm="1">
        <f t="array" ref="Q2032">[1]!table_weight[Reactions]*(('F+ , F-'!Q$2-[1]!tbl_gk[[#This Row],[Reactions]])/('F+ , F-'!Q$2-'F+ , F-'!Q$3))</f>
        <v>1.8563112002598775E-3</v>
      </c>
      <c r="R2032" s="1" cm="1">
        <f t="array" ref="R2032">[1]!table_weight[Balance]*(('F+ , F-'!R$2-[1]!tbl_gk[[#This Row],[Balance]])/('F+ , F-'!R$2-'F+ , F-'!R$3))</f>
        <v>1.8005376778030898E-3</v>
      </c>
      <c r="S2032" s="1" cm="1">
        <f t="array" ref="S2032">[1]!table_weight[ShotPower]*(('F+ , F-'!S$2-[1]!tbl_gk[[#This Row],[ShotPower]])/('F+ , F-'!S$2-'F+ , F-'!S$3))</f>
        <v>4.1553199225329174E-3</v>
      </c>
      <c r="T2032" s="1" cm="1">
        <f t="array" ref="T2032">[1]!table_weight[Jumping]*(('F+ , F-'!T$2-[1]!tbl_gk[[#This Row],[Jumping]])/('F+ , F-'!T$2-'F+ , F-'!T$3))</f>
        <v>2.3185177188729754E-3</v>
      </c>
      <c r="U2032" s="1" cm="1">
        <f t="array" ref="U2032">[1]!table_weight[Stamina]*(('F+ , F-'!U$2-[1]!tbl_gk[[#This Row],[Stamina]])/('F+ , F-'!U$2-'F+ , F-'!U$3))</f>
        <v>1.4598074526237249E-2</v>
      </c>
      <c r="V2032" s="1" cm="1">
        <f t="array" ref="V2032">[1]!table_weight[Strength]*(('F+ , F-'!V$2-[1]!tbl_gk[[#This Row],[Strength]])/('F+ , F-'!V$2-'F+ , F-'!V$3))</f>
        <v>2.2183348544772292E-2</v>
      </c>
      <c r="W2032" s="1" cm="1">
        <f t="array" ref="W2032">[1]!table_weight[LongShots]*(('F+ , F-'!W$2-[1]!tbl_gk[[#This Row],[LongShots]])/('F+ , F-'!W$2-'F+ , F-'!W$3))</f>
        <v>9.0897623305407575E-3</v>
      </c>
      <c r="X2032" s="1" cm="1">
        <f t="array" ref="X2032">[1]!table_weight[Aggression]*(('F+ , F-'!X$2-[1]!tbl_gk[[#This Row],[Aggression]])/('F+ , F-'!X$2-'F+ , F-'!X$3))</f>
        <v>1.460298144204439E-2</v>
      </c>
      <c r="Y2032" s="1" cm="1">
        <f t="array" ref="Y2032">[1]!table_weight[Interceptions]*(('F+ , F-'!Y$2-[1]!tbl_gk[[#This Row],[Interceptions]])/('F+ , F-'!Y$2-'F+ , F-'!Y$3))</f>
        <v>2.2854259573931314E-2</v>
      </c>
      <c r="Z2032" s="1" cm="1">
        <f t="array" ref="Z2032">[1]!table_weight[Positioning]*(('F+ , F-'!Z$2-[1]!tbl_gk[[#This Row],[Positioning]])/('F+ , F-'!Z$2-'F+ , F-'!Z$3))</f>
        <v>2.3662238447756888E-3</v>
      </c>
      <c r="AA2032" s="1" cm="1">
        <f t="array" ref="AA2032">[1]!table_weight[Vision]*(('F+ , F-'!AA$2-[1]!tbl_gk[[#This Row],[Vision]])/('F+ , F-'!AA$2-'F+ , F-'!AA$3))</f>
        <v>9.2282729946252754E-3</v>
      </c>
      <c r="AB2032" s="1" cm="1">
        <f t="array" ref="AB2032">[1]!table_weight[Penalties]*(('F+ , F-'!AB$2-[1]!tbl_gk[[#This Row],[Penalties]])/('F+ , F-'!AB$2-'F+ , F-'!AB$3))</f>
        <v>1.1744125700173457E-3</v>
      </c>
      <c r="AC2032" s="1" cm="1">
        <f t="array" ref="AC2032">[1]!table_weight[Composure]*(('F+ , F-'!AC$2-[1]!tbl_gk[[#This Row],[Composure]])/('F+ , F-'!AC$2-'F+ , F-'!AC$3))</f>
        <v>2.0815653371335178E-3</v>
      </c>
      <c r="AD2032" s="1" cm="1">
        <f t="array" ref="AD2032">[1]!table_weight[Marking]*(('F+ , F-'!AD$2-[1]!tbl_gk[[#This Row],[Marking]])/('F+ , F-'!AD$2-'F+ , F-'!AD$3))</f>
        <v>3.9437064079595283E-2</v>
      </c>
      <c r="AE2032" s="1" cm="1">
        <f t="array" ref="AE2032">[1]!table_weight[StandingTackle]*(('F+ , F-'!AE$2-[1]!tbl_gk[[#This Row],[StandingTackle]])/('F+ , F-'!AE$2-'F+ , F-'!AE$3))</f>
        <v>2.6900228972187096E-2</v>
      </c>
      <c r="AF2032" s="1" cm="1">
        <f t="array" ref="AF2032">[1]!table_weight[SlidingTackle]*(('F+ , F-'!AF$2-[1]!tbl_gk[[#This Row],[SlidingTackle]])/('F+ , F-'!AF$2-'F+ , F-'!AF$3))</f>
        <v>8.9667429907290316E-3</v>
      </c>
      <c r="AG2032" s="1" cm="1">
        <f t="array" ref="AG2032">[1]!table_weight[GKDiving]*(('F+ , F-'!AG$2-[1]!tbl_gk[[#This Row],[GKDiving]])/('F+ , F-'!AG$2-'F+ , F-'!AG$3))</f>
        <v>4.2702945948686719E-2</v>
      </c>
      <c r="AH2032" s="1" cm="1">
        <f t="array" ref="AH2032">[1]!table_weight[GKHandling]*(('F+ , F-'!AH$2-[1]!tbl_gk[[#This Row],[GKHandling]])/('F+ , F-'!AH$2-'F+ , F-'!AH$3))</f>
        <v>4.9906747265247783E-2</v>
      </c>
      <c r="AI2032" s="1" cm="1">
        <f t="array" ref="AI2032">[1]!table_weight[GKKicking]*(('F+ , F-'!AI$2-[1]!tbl_gk[[#This Row],[GKKicking]])/('F+ , F-'!AI$2-'F+ , F-'!AI$3))</f>
        <v>1.8783084879829621E-2</v>
      </c>
      <c r="AJ2032" s="1" cm="1">
        <f t="array" ref="AJ2032">[1]!table_weight[GKPositioning]*(('F+ , F-'!AJ$2-[1]!tbl_gk[[#This Row],[GKPositioning]])/('F+ , F-'!AJ$2-'F+ , F-'!AJ$3))</f>
        <v>1.7659310570779983E-2</v>
      </c>
      <c r="AK2032" s="1" cm="1">
        <f t="array" ref="AK2032">[1]!table_weight[GKReflexes]*(('F+ , F-'!AK$2-[1]!tbl_gk[[#This Row],[GKReflexes]])/('F+ , F-'!AK$2-'F+ , F-'!AK$3))</f>
        <v>4.3727816651455198E-2</v>
      </c>
    </row>
    <row r="2033" spans="1:37" x14ac:dyDescent="0.55000000000000004">
      <c r="A2033" s="8">
        <f>[1]!tbl_gk[[#This Row],[ID]]</f>
        <v>271578</v>
      </c>
      <c r="B2033" s="2" cm="1">
        <f t="array" ref="B2033">[1]!table_weight[ValueEUR]*(('F+ , F-'!B$2-[1]!tbl_gk[[#This Row],[ValueEUR]])/('F+ , F-'!B$2-'F+ , F-'!B$3))</f>
        <v>4.2935264389290658E-4</v>
      </c>
      <c r="C2033" s="2" cm="1">
        <f t="array" ref="C2033">[1]!table_weight[WageEUR]*(('F+ , F-'!C$2-[1]!tbl_gk[[#This Row],[WageEUR]])/('F+ , F-'!C$2-'F+ , F-'!C$3))</f>
        <v>3.9120935309418161E-4</v>
      </c>
      <c r="D2033" s="2" cm="1">
        <f t="array" ref="D2033">[1]!table_weight[Crossing]*(('F+ , F-'!D$2-[1]!tbl_gk[[#This Row],[Crossing]])/('F+ , F-'!D$2-'F+ , F-'!D$3))</f>
        <v>3.3625286215233793E-2</v>
      </c>
      <c r="E2033" s="2" cm="1">
        <f t="array" ref="E2033">[1]!table_weight[Finishing]*(('F+ , F-'!E$2-[1]!tbl_gk[[#This Row],[Finishing]])/('F+ , F-'!E$2-'F+ , F-'!E$3))</f>
        <v>1.6970261636750646E-2</v>
      </c>
      <c r="F2033" s="2" cm="1">
        <f t="array" ref="F2033">[1]!table_weight[HeadingAccuracy]*(('F+ , F-'!F$2-[1]!tbl_gk[[#This Row],[HeadingAccuracy]])/('F+ , F-'!F$2-'F+ , F-'!F$3))</f>
        <v>1.1274360672166649E-2</v>
      </c>
      <c r="G2033" s="2" cm="1">
        <f t="array" ref="G2033">[1]!table_weight[ShortPassing]*(('F+ , F-'!G$2-[1]!tbl_gk[[#This Row],[ShortPassing]])/('F+ , F-'!G$2-'F+ , F-'!G$3))</f>
        <v>4.6409239370648142E-2</v>
      </c>
      <c r="H2033" s="2" cm="1">
        <f t="array" ref="H2033">[1]!table_weight[Volleys]*(('F+ , F-'!H$2-[1]!tbl_gk[[#This Row],[Volleys]])/('F+ , F-'!H$2-'F+ , F-'!H$3))</f>
        <v>1.7360881469821632E-3</v>
      </c>
      <c r="I2033" s="2" cm="1">
        <f t="array" ref="I2033">[1]!table_weight[Dribbling]*(('F+ , F-'!I$2-[1]!tbl_gk[[#This Row],[Dribbling]])/('F+ , F-'!I$2-'F+ , F-'!I$3))</f>
        <v>1.3690295101916595E-2</v>
      </c>
      <c r="J2033" s="2" cm="1">
        <f t="array" ref="J2033">[1]!table_weight[Curve]*(('F+ , F-'!J$2-[1]!tbl_gk[[#This Row],[Curve]])/('F+ , F-'!J$2-'F+ , F-'!J$3))</f>
        <v>8.4507994456275402E-3</v>
      </c>
      <c r="K2033" s="2" cm="1">
        <f t="array" ref="K2033">[1]!table_weight[FKAccuracy]*(('F+ , F-'!K$2-[1]!tbl_gk[[#This Row],[FKAccuracy]])/('F+ , F-'!K$2-'F+ , F-'!K$3))</f>
        <v>8.2141770611499701E-3</v>
      </c>
      <c r="L2033" s="2" cm="1">
        <f t="array" ref="L2033">[1]!table_weight[LongPassing]*(('F+ , F-'!L$2-[1]!tbl_gk[[#This Row],[LongPassing]])/('F+ , F-'!L$2-'F+ , F-'!L$3))</f>
        <v>2.0032691702804539E-2</v>
      </c>
      <c r="M2033" s="2" cm="1">
        <f t="array" ref="M2033">[1]!table_weight[BallControl]*(('F+ , F-'!M$2-[1]!tbl_gk[[#This Row],[BallControl]])/('F+ , F-'!M$2-'F+ , F-'!M$3))</f>
        <v>1.2603763744621627E-2</v>
      </c>
      <c r="N2033" s="2" cm="1">
        <f t="array" ref="N2033">[1]!table_weight[Acceleration]*(('F+ , F-'!N$2-[1]!tbl_gk[[#This Row],[Acceleration]])/('F+ , F-'!N$2-'F+ , F-'!N$3))</f>
        <v>5.8626675495266484E-3</v>
      </c>
      <c r="O2033" s="2" cm="1">
        <f t="array" ref="O2033">[1]!table_weight[SprintSpeed]*(('F+ , F-'!O$2-[1]!tbl_gk[[#This Row],[SprintSpeed]])/('F+ , F-'!O$2-'F+ , F-'!O$3))</f>
        <v>7.0276848189838679E-3</v>
      </c>
      <c r="P2033" s="2" cm="1">
        <f t="array" ref="P2033">[1]!table_weight[Agility]*(('F+ , F-'!P$2-[1]!tbl_gk[[#This Row],[Agility]])/('F+ , F-'!P$2-'F+ , F-'!P$3))</f>
        <v>2.2232103156958572E-3</v>
      </c>
      <c r="Q2033" s="2" cm="1">
        <f t="array" ref="Q2033">[1]!table_weight[Reactions]*(('F+ , F-'!Q$2-[1]!tbl_gk[[#This Row],[Reactions]])/('F+ , F-'!Q$2-'F+ , F-'!Q$3))</f>
        <v>1.3406692001876892E-3</v>
      </c>
      <c r="R2033" s="2" cm="1">
        <f t="array" ref="R2033">[1]!table_weight[Balance]*(('F+ , F-'!R$2-[1]!tbl_gk[[#This Row],[Balance]])/('F+ , F-'!R$2-'F+ , F-'!R$3))</f>
        <v>1.4901001471473846E-3</v>
      </c>
      <c r="S2033" s="2" cm="1">
        <f t="array" ref="S2033">[1]!table_weight[ShotPower]*(('F+ , F-'!S$2-[1]!tbl_gk[[#This Row],[ShotPower]])/('F+ , F-'!S$2-'F+ , F-'!S$3))</f>
        <v>5.1941499031661464E-3</v>
      </c>
      <c r="T2033" s="2" cm="1">
        <f t="array" ref="T2033">[1]!table_weight[Jumping]*(('F+ , F-'!T$2-[1]!tbl_gk[[#This Row],[Jumping]])/('F+ , F-'!T$2-'F+ , F-'!T$3))</f>
        <v>3.0054859318723757E-3</v>
      </c>
      <c r="U2033" s="2" cm="1">
        <f t="array" ref="U2033">[1]!table_weight[Stamina]*(('F+ , F-'!U$2-[1]!tbl_gk[[#This Row],[Stamina]])/('F+ , F-'!U$2-'F+ , F-'!U$3))</f>
        <v>1.4598074526237249E-2</v>
      </c>
      <c r="V2033" s="2" cm="1">
        <f t="array" ref="V2033">[1]!table_weight[Strength]*(('F+ , F-'!V$2-[1]!tbl_gk[[#This Row],[Strength]])/('F+ , F-'!V$2-'F+ , F-'!V$3))</f>
        <v>1.4197343068654266E-2</v>
      </c>
      <c r="W2033" s="2" cm="1">
        <f t="array" ref="W2033">[1]!table_weight[LongShots]*(('F+ , F-'!W$2-[1]!tbl_gk[[#This Row],[LongShots]])/('F+ , F-'!W$2-'F+ , F-'!W$3))</f>
        <v>8.570347340224143E-3</v>
      </c>
      <c r="X2033" s="2" cm="1">
        <f t="array" ref="X2033">[1]!table_weight[Aggression]*(('F+ , F-'!X$2-[1]!tbl_gk[[#This Row],[Aggression]])/('F+ , F-'!X$2-'F+ , F-'!X$3))</f>
        <v>9.7353209613629272E-3</v>
      </c>
      <c r="Y2033" s="2" cm="1">
        <f t="array" ref="Y2033">[1]!table_weight[Interceptions]*(('F+ , F-'!Y$2-[1]!tbl_gk[[#This Row],[Interceptions]])/('F+ , F-'!Y$2-'F+ , F-'!Y$3))</f>
        <v>2.1469152933086991E-2</v>
      </c>
      <c r="Z2033" s="2" cm="1">
        <f t="array" ref="Z2033">[1]!table_weight[Positioning]*(('F+ , F-'!Z$2-[1]!tbl_gk[[#This Row],[Positioning]])/('F+ , F-'!Z$2-'F+ , F-'!Z$3))</f>
        <v>1.3310009126863251E-3</v>
      </c>
      <c r="AA2033" s="2" cm="1">
        <f t="array" ref="AA2033">[1]!table_weight[Vision]*(('F+ , F-'!AA$2-[1]!tbl_gk[[#This Row],[Vision]])/('F+ , F-'!AA$2-'F+ , F-'!AA$3))</f>
        <v>2.3425616063279545E-2</v>
      </c>
      <c r="AB2033" s="2" cm="1">
        <f t="array" ref="AB2033">[1]!table_weight[Penalties]*(('F+ , F-'!AB$2-[1]!tbl_gk[[#This Row],[Penalties]])/('F+ , F-'!AB$2-'F+ , F-'!AB$3))</f>
        <v>2.0747955403639775E-3</v>
      </c>
      <c r="AC2033" s="2" cm="1">
        <f t="array" ref="AC2033">[1]!table_weight[Composure]*(('F+ , F-'!AC$2-[1]!tbl_gk[[#This Row],[Composure]])/('F+ , F-'!AC$2-'F+ , F-'!AC$3))</f>
        <v>1.1208428738411248E-3</v>
      </c>
      <c r="AD2033" s="2" cm="1">
        <f t="array" ref="AD2033">[1]!table_weight[Marking]*(('F+ , F-'!AD$2-[1]!tbl_gk[[#This Row],[Marking]])/('F+ , F-'!AD$2-'F+ , F-'!AD$3))</f>
        <v>3.4704616390043845E-2</v>
      </c>
      <c r="AE2033" s="2" cm="1">
        <f t="array" ref="AE2033">[1]!table_weight[StandingTackle]*(('F+ , F-'!AE$2-[1]!tbl_gk[[#This Row],[StandingTackle]])/('F+ , F-'!AE$2-'F+ , F-'!AE$3))</f>
        <v>1.120842873841129E-2</v>
      </c>
      <c r="AF2033" s="2" cm="1">
        <f t="array" ref="AF2033">[1]!table_weight[SlidingTackle]*(('F+ , F-'!AF$2-[1]!tbl_gk[[#This Row],[SlidingTackle]])/('F+ , F-'!AF$2-'F+ , F-'!AF$3))</f>
        <v>4.4833714953645158E-3</v>
      </c>
      <c r="AG2033" s="2" cm="1">
        <f t="array" ref="AG2033">[1]!table_weight[GKDiving]*(('F+ , F-'!AG$2-[1]!tbl_gk[[#This Row],[GKDiving]])/('F+ , F-'!AG$2-'F+ , F-'!AG$3))</f>
        <v>3.9286710272791778E-2</v>
      </c>
      <c r="AH2033" s="2" cm="1">
        <f t="array" ref="AH2033">[1]!table_weight[GKHandling]*(('F+ , F-'!AH$2-[1]!tbl_gk[[#This Row],[GKHandling]])/('F+ , F-'!AH$2-'F+ , F-'!AH$3))</f>
        <v>4.9906747265247783E-2</v>
      </c>
      <c r="AI2033" s="2" cm="1">
        <f t="array" ref="AI2033">[1]!table_weight[GKKicking]*(('F+ , F-'!AI$2-[1]!tbl_gk[[#This Row],[GKKicking]])/('F+ , F-'!AI$2-'F+ , F-'!AI$3))</f>
        <v>2.3255247946455719E-2</v>
      </c>
      <c r="AJ2033" s="2" cm="1">
        <f t="array" ref="AJ2033">[1]!table_weight[GKPositioning]*(('F+ , F-'!AJ$2-[1]!tbl_gk[[#This Row],[GKPositioning]])/('F+ , F-'!AJ$2-'F+ , F-'!AJ$3))</f>
        <v>1.8920689897264267E-2</v>
      </c>
      <c r="AK2033" s="2" cm="1">
        <f t="array" ref="AK2033">[1]!table_weight[GKReflexes]*(('F+ , F-'!AK$2-[1]!tbl_gk[[#This Row],[GKReflexes]])/('F+ , F-'!AK$2-'F+ , F-'!AK$3))</f>
        <v>4.55498090119325E-2</v>
      </c>
    </row>
    <row r="2034" spans="1:37" x14ac:dyDescent="0.55000000000000004">
      <c r="A2034" s="7">
        <f>[1]!tbl_gk[[#This Row],[ID]]</f>
        <v>271583</v>
      </c>
      <c r="B2034" s="1" cm="1">
        <f t="array" ref="B2034">[1]!table_weight[ValueEUR]*(('F+ , F-'!B$2-[1]!tbl_gk[[#This Row],[ValueEUR]])/('F+ , F-'!B$2-'F+ , F-'!B$3))</f>
        <v>2.518704222980674E-4</v>
      </c>
      <c r="C2034" s="1" cm="1">
        <f t="array" ref="C2034">[1]!table_weight[WageEUR]*(('F+ , F-'!C$2-[1]!tbl_gk[[#This Row],[WageEUR]])/('F+ , F-'!C$2-'F+ , F-'!C$3))</f>
        <v>5.4769309433185431E-4</v>
      </c>
      <c r="D2034" s="1" cm="1">
        <f t="array" ref="D2034">[1]!table_weight[Crossing]*(('F+ , F-'!D$2-[1]!tbl_gk[[#This Row],[Crossing]])/('F+ , F-'!D$2-'F+ , F-'!D$3))</f>
        <v>3.5866971962916043E-2</v>
      </c>
      <c r="E2034" s="1" cm="1">
        <f t="array" ref="E2034">[1]!table_weight[Finishing]*(('F+ , F-'!E$2-[1]!tbl_gk[[#This Row],[Finishing]])/('F+ , F-'!E$2-'F+ , F-'!E$3))</f>
        <v>2.096326437480962E-2</v>
      </c>
      <c r="F2034" s="1" cm="1">
        <f t="array" ref="F2034">[1]!table_weight[HeadingAccuracy]*(('F+ , F-'!F$2-[1]!tbl_gk[[#This Row],[HeadingAccuracy]])/('F+ , F-'!F$2-'F+ , F-'!F$3))</f>
        <v>1.1274360672166649E-2</v>
      </c>
      <c r="G2034" s="1" cm="1">
        <f t="array" ref="G2034">[1]!table_weight[ShortPassing]*(('F+ , F-'!G$2-[1]!tbl_gk[[#This Row],[ShortPassing]])/('F+ , F-'!G$2-'F+ , F-'!G$3))</f>
        <v>5.3440942305594832E-2</v>
      </c>
      <c r="H2034" s="1" cm="1">
        <f t="array" ref="H2034">[1]!table_weight[Volleys]*(('F+ , F-'!H$2-[1]!tbl_gk[[#This Row],[Volleys]])/('F+ , F-'!H$2-'F+ , F-'!H$3))</f>
        <v>2.3147841959762173E-3</v>
      </c>
      <c r="I2034" s="1" cm="1">
        <f t="array" ref="I2034">[1]!table_weight[Dribbling]*(('F+ , F-'!I$2-[1]!tbl_gk[[#This Row],[Dribbling]])/('F+ , F-'!I$2-'F+ , F-'!I$3))</f>
        <v>1.6623929766613008E-2</v>
      </c>
      <c r="J2034" s="1" cm="1">
        <f t="array" ref="J2034">[1]!table_weight[Curve]*(('F+ , F-'!J$2-[1]!tbl_gk[[#This Row],[Curve]])/('F+ , F-'!J$2-'F+ , F-'!J$3))</f>
        <v>9.295879390190295E-3</v>
      </c>
      <c r="K2034" s="1" cm="1">
        <f t="array" ref="K2034">[1]!table_weight[FKAccuracy]*(('F+ , F-'!K$2-[1]!tbl_gk[[#This Row],[FKAccuracy]])/('F+ , F-'!K$2-'F+ , F-'!K$3))</f>
        <v>9.5832065713416324E-3</v>
      </c>
      <c r="L2034" s="1" cm="1">
        <f t="array" ref="L2034">[1]!table_weight[LongPassing]*(('F+ , F-'!L$2-[1]!tbl_gk[[#This Row],[LongPassing]])/('F+ , F-'!L$2-'F+ , F-'!L$3))</f>
        <v>2.4905508603486726E-2</v>
      </c>
      <c r="M2034" s="1" cm="1">
        <f t="array" ref="M2034">[1]!table_weight[BallControl]*(('F+ , F-'!M$2-[1]!tbl_gk[[#This Row],[BallControl]])/('F+ , F-'!M$2-'F+ , F-'!M$3))</f>
        <v>1.2169151201703639E-2</v>
      </c>
      <c r="N2034" s="1" cm="1">
        <f t="array" ref="N2034">[1]!table_weight[Acceleration]*(('F+ , F-'!N$2-[1]!tbl_gk[[#This Row],[Acceleration]])/('F+ , F-'!N$2-'F+ , F-'!N$3))</f>
        <v>6.7646164032999796E-3</v>
      </c>
      <c r="O2034" s="1" cm="1">
        <f t="array" ref="O2034">[1]!table_weight[SprintSpeed]*(('F+ , F-'!O$2-[1]!tbl_gk[[#This Row],[SprintSpeed]])/('F+ , F-'!O$2-'F+ , F-'!O$3))</f>
        <v>9.2765439610587065E-3</v>
      </c>
      <c r="P2034" s="1" cm="1">
        <f t="array" ref="P2034">[1]!table_weight[Agility]*(('F+ , F-'!P$2-[1]!tbl_gk[[#This Row],[Agility]])/('F+ , F-'!P$2-'F+ , F-'!P$3))</f>
        <v>4.2123984928974139E-3</v>
      </c>
      <c r="Q2034" s="1" cm="1">
        <f t="array" ref="Q2034">[1]!table_weight[Reactions]*(('F+ , F-'!Q$2-[1]!tbl_gk[[#This Row],[Reactions]])/('F+ , F-'!Q$2-'F+ , F-'!Q$3))</f>
        <v>2.4235174003392843E-3</v>
      </c>
      <c r="R2034" s="1" cm="1">
        <f t="array" ref="R2034">[1]!table_weight[Balance]*(('F+ , F-'!R$2-[1]!tbl_gk[[#This Row],[Balance]])/('F+ , F-'!R$2-'F+ , F-'!R$3))</f>
        <v>2.0488877023276536E-3</v>
      </c>
      <c r="S2034" s="1" cm="1">
        <f t="array" ref="S2034">[1]!table_weight[ShotPower]*(('F+ , F-'!S$2-[1]!tbl_gk[[#This Row],[ShotPower]])/('F+ , F-'!S$2-'F+ , F-'!S$3))</f>
        <v>6.7523948741159906E-3</v>
      </c>
      <c r="T2034" s="1" cm="1">
        <f t="array" ref="T2034">[1]!table_weight[Jumping]*(('F+ , F-'!T$2-[1]!tbl_gk[[#This Row],[Jumping]])/('F+ , F-'!T$2-'F+ , F-'!T$3))</f>
        <v>2.91961490524745E-3</v>
      </c>
      <c r="U2034" s="1" cm="1">
        <f t="array" ref="U2034">[1]!table_weight[Stamina]*(('F+ , F-'!U$2-[1]!tbl_gk[[#This Row],[Stamina]])/('F+ , F-'!U$2-'F+ , F-'!U$3))</f>
        <v>1.4598074526237249E-2</v>
      </c>
      <c r="V2034" s="1" cm="1">
        <f t="array" ref="V2034">[1]!table_weight[Strength]*(('F+ , F-'!V$2-[1]!tbl_gk[[#This Row],[Strength]])/('F+ , F-'!V$2-'F+ , F-'!V$3))</f>
        <v>1.9521346719399615E-2</v>
      </c>
      <c r="W2034" s="1" cm="1">
        <f t="array" ref="W2034">[1]!table_weight[LongShots]*(('F+ , F-'!W$2-[1]!tbl_gk[[#This Row],[LongShots]])/('F+ , F-'!W$2-'F+ , F-'!W$3))</f>
        <v>1.0128592311173986E-2</v>
      </c>
      <c r="X2034" s="1" cm="1">
        <f t="array" ref="X2034">[1]!table_weight[Aggression]*(('F+ , F-'!X$2-[1]!tbl_gk[[#This Row],[Aggression]])/('F+ , F-'!X$2-'F+ , F-'!X$3))</f>
        <v>1.7645269242470306E-2</v>
      </c>
      <c r="Y2034" s="1" cm="1">
        <f t="array" ref="Y2034">[1]!table_weight[Interceptions]*(('F+ , F-'!Y$2-[1]!tbl_gk[[#This Row],[Interceptions]])/('F+ , F-'!Y$2-'F+ , F-'!Y$3))</f>
        <v>2.5624472855619959E-2</v>
      </c>
      <c r="Z2034" s="1" cm="1">
        <f t="array" ref="Z2034">[1]!table_weight[Positioning]*(('F+ , F-'!Z$2-[1]!tbl_gk[[#This Row],[Positioning]])/('F+ , F-'!Z$2-'F+ , F-'!Z$3))</f>
        <v>2.0704458641787279E-3</v>
      </c>
      <c r="AA2034" s="1" cm="1">
        <f t="array" ref="AA2034">[1]!table_weight[Vision]*(('F+ , F-'!AA$2-[1]!tbl_gk[[#This Row],[Vision]])/('F+ , F-'!AA$2-'F+ , F-'!AA$3))</f>
        <v>3.478349051820296E-2</v>
      </c>
      <c r="AB2034" s="1" cm="1">
        <f t="array" ref="AB2034">[1]!table_weight[Penalties]*(('F+ , F-'!AB$2-[1]!tbl_gk[[#This Row],[Penalties]])/('F+ , F-'!AB$2-'F+ , F-'!AB$3))</f>
        <v>2.3096780543674466E-3</v>
      </c>
      <c r="AC2034" s="1" cm="1">
        <f t="array" ref="AC2034">[1]!table_weight[Composure]*(('F+ , F-'!AC$2-[1]!tbl_gk[[#This Row],[Composure]])/('F+ , F-'!AC$2-'F+ , F-'!AC$3))</f>
        <v>2.0815653371335178E-3</v>
      </c>
      <c r="AD2034" s="1" cm="1">
        <f t="array" ref="AD2034">[1]!table_weight[Marking]*(('F+ , F-'!AD$2-[1]!tbl_gk[[#This Row],[Marking]])/('F+ , F-'!AD$2-'F+ , F-'!AD$3))</f>
        <v>3.7859581516411465E-2</v>
      </c>
      <c r="AE2034" s="1" cm="1">
        <f t="array" ref="AE2034">[1]!table_weight[StandingTackle]*(('F+ , F-'!AE$2-[1]!tbl_gk[[#This Row],[StandingTackle]])/('F+ , F-'!AE$2-'F+ , F-'!AE$3))</f>
        <v>2.6900228972187096E-2</v>
      </c>
      <c r="AF2034" s="1" cm="1">
        <f t="array" ref="AF2034">[1]!table_weight[SlidingTackle]*(('F+ , F-'!AF$2-[1]!tbl_gk[[#This Row],[SlidingTackle]])/('F+ , F-'!AF$2-'F+ , F-'!AF$3))</f>
        <v>1.120842873841129E-2</v>
      </c>
      <c r="AG2034" s="1" cm="1">
        <f t="array" ref="AG2034">[1]!table_weight[GKDiving]*(('F+ , F-'!AG$2-[1]!tbl_gk[[#This Row],[GKDiving]])/('F+ , F-'!AG$2-'F+ , F-'!AG$3))</f>
        <v>4.2702945948686719E-2</v>
      </c>
      <c r="AH2034" s="1" cm="1">
        <f t="array" ref="AH2034">[1]!table_weight[GKHandling]*(('F+ , F-'!AH$2-[1]!tbl_gk[[#This Row],[GKHandling]])/('F+ , F-'!AH$2-'F+ , F-'!AH$3))</f>
        <v>4.6341979603444362E-2</v>
      </c>
      <c r="AI2034" s="1" cm="1">
        <f t="array" ref="AI2034">[1]!table_weight[GKKicking]*(('F+ , F-'!AI$2-[1]!tbl_gk[[#This Row],[GKKicking]])/('F+ , F-'!AI$2-'F+ , F-'!AI$3))</f>
        <v>3.1305141466382698E-2</v>
      </c>
      <c r="AJ2034" s="1" cm="1">
        <f t="array" ref="AJ2034">[1]!table_weight[GKPositioning]*(('F+ , F-'!AJ$2-[1]!tbl_gk[[#This Row],[GKPositioning]])/('F+ , F-'!AJ$2-'F+ , F-'!AJ$3))</f>
        <v>2.0812758886990693E-2</v>
      </c>
      <c r="AK2034" s="1" cm="1">
        <f t="array" ref="AK2034">[1]!table_weight[GKReflexes]*(('F+ , F-'!AK$2-[1]!tbl_gk[[#This Row],[GKReflexes]])/('F+ , F-'!AK$2-'F+ , F-'!AK$3))</f>
        <v>4.55498090119325E-2</v>
      </c>
    </row>
    <row r="2035" spans="1:37" x14ac:dyDescent="0.55000000000000004">
      <c r="A2035" s="8">
        <f>[1]!tbl_gk[[#This Row],[ID]]</f>
        <v>271585</v>
      </c>
      <c r="B2035" s="2" cm="1">
        <f t="array" ref="B2035">[1]!table_weight[ValueEUR]*(('F+ , F-'!B$2-[1]!tbl_gk[[#This Row],[ValueEUR]])/('F+ , F-'!B$2-'F+ , F-'!B$3))</f>
        <v>5.2781669378639128E-5</v>
      </c>
      <c r="C2035" s="2" cm="1">
        <f t="array" ref="C2035">[1]!table_weight[WageEUR]*(('F+ , F-'!C$2-[1]!tbl_gk[[#This Row],[WageEUR]])/('F+ , F-'!C$2-'F+ , F-'!C$3))</f>
        <v>3.9120935309418157E-5</v>
      </c>
      <c r="D2035" s="2" cm="1">
        <f t="array" ref="D2035">[1]!table_weight[Crossing]*(('F+ , F-'!D$2-[1]!tbl_gk[[#This Row],[Crossing]])/('F+ , F-'!D$2-'F+ , F-'!D$3))</f>
        <v>3.6987814836757178E-2</v>
      </c>
      <c r="E2035" s="2" cm="1">
        <f t="array" ref="E2035">[1]!table_weight[Finishing]*(('F+ , F-'!E$2-[1]!tbl_gk[[#This Row],[Finishing]])/('F+ , F-'!E$2-'F+ , F-'!E$3))</f>
        <v>1.8966763005780131E-2</v>
      </c>
      <c r="F2035" s="2" cm="1">
        <f t="array" ref="F2035">[1]!table_weight[HeadingAccuracy]*(('F+ , F-'!F$2-[1]!tbl_gk[[#This Row],[HeadingAccuracy]])/('F+ , F-'!F$2-'F+ , F-'!F$3))</f>
        <v>1.08567917583827E-2</v>
      </c>
      <c r="G2035" s="2" cm="1">
        <f t="array" ref="G2035">[1]!table_weight[ShortPassing]*(('F+ , F-'!G$2-[1]!tbl_gk[[#This Row],[ShortPassing]])/('F+ , F-'!G$2-'F+ , F-'!G$3))</f>
        <v>6.6098007588498875E-2</v>
      </c>
      <c r="H2035" s="2" cm="1">
        <f t="array" ref="H2035">[1]!table_weight[Volleys]*(('F+ , F-'!H$2-[1]!tbl_gk[[#This Row],[Volleys]])/('F+ , F-'!H$2-'F+ , F-'!H$3))</f>
        <v>2.3147841959762173E-3</v>
      </c>
      <c r="I2035" s="2" cm="1">
        <f t="array" ref="I2035">[1]!table_weight[Dribbling]*(('F+ , F-'!I$2-[1]!tbl_gk[[#This Row],[Dribbling]])/('F+ , F-'!I$2-'F+ , F-'!I$3))</f>
        <v>2.2491199096005835E-2</v>
      </c>
      <c r="J2035" s="2" cm="1">
        <f t="array" ref="J2035">[1]!table_weight[Curve]*(('F+ , F-'!J$2-[1]!tbl_gk[[#This Row],[Curve]])/('F+ , F-'!J$2-'F+ , F-'!J$3))</f>
        <v>9.8029273569279467E-3</v>
      </c>
      <c r="K2035" s="2" cm="1">
        <f t="array" ref="K2035">[1]!table_weight[FKAccuracy]*(('F+ , F-'!K$2-[1]!tbl_gk[[#This Row],[FKAccuracy]])/('F+ , F-'!K$2-'F+ , F-'!K$3))</f>
        <v>9.7353209613629272E-3</v>
      </c>
      <c r="L2035" s="2" cm="1">
        <f t="array" ref="L2035">[1]!table_weight[LongPassing]*(('F+ , F-'!L$2-[1]!tbl_gk[[#This Row],[LongPassing]])/('F+ , F-'!L$2-'F+ , F-'!L$3))</f>
        <v>2.5988356803638323E-2</v>
      </c>
      <c r="M2035" s="2" cm="1">
        <f t="array" ref="M2035">[1]!table_weight[BallControl]*(('F+ , F-'!M$2-[1]!tbl_gk[[#This Row],[BallControl]])/('F+ , F-'!M$2-'F+ , F-'!M$3))</f>
        <v>1.4776826459211564E-2</v>
      </c>
      <c r="N2035" s="2" cm="1">
        <f t="array" ref="N2035">[1]!table_weight[Acceleration]*(('F+ , F-'!N$2-[1]!tbl_gk[[#This Row],[Acceleration]])/('F+ , F-'!N$2-'F+ , F-'!N$3))</f>
        <v>1.10488734587233E-2</v>
      </c>
      <c r="O2035" s="2" cm="1">
        <f t="array" ref="O2035">[1]!table_weight[SprintSpeed]*(('F+ , F-'!O$2-[1]!tbl_gk[[#This Row],[SprintSpeed]])/('F+ , F-'!O$2-'F+ , F-'!O$3))</f>
        <v>9.838758746577414E-3</v>
      </c>
      <c r="P2035" s="2" cm="1">
        <f t="array" ref="P2035">[1]!table_weight[Agility]*(('F+ , F-'!P$2-[1]!tbl_gk[[#This Row],[Agility]])/('F+ , F-'!P$2-'F+ , F-'!P$3))</f>
        <v>5.7335423931103692E-3</v>
      </c>
      <c r="Q2035" s="2" cm="1">
        <f t="array" ref="Q2035">[1]!table_weight[Reactions]*(('F+ , F-'!Q$2-[1]!tbl_gk[[#This Row],[Reactions]])/('F+ , F-'!Q$2-'F+ , F-'!Q$3))</f>
        <v>2.4750816003465035E-3</v>
      </c>
      <c r="R2035" s="2" cm="1">
        <f t="array" ref="R2035">[1]!table_weight[Balance]*(('F+ , F-'!R$2-[1]!tbl_gk[[#This Row],[Balance]])/('F+ , F-'!R$2-'F+ , F-'!R$3))</f>
        <v>2.6076752575079228E-3</v>
      </c>
      <c r="S2035" s="2" cm="1">
        <f t="array" ref="S2035">[1]!table_weight[ShotPower]*(('F+ , F-'!S$2-[1]!tbl_gk[[#This Row],[ShotPower]])/('F+ , F-'!S$2-'F+ , F-'!S$3))</f>
        <v>7.271809864432606E-3</v>
      </c>
      <c r="T2035" s="2" cm="1">
        <f t="array" ref="T2035">[1]!table_weight[Jumping]*(('F+ , F-'!T$2-[1]!tbl_gk[[#This Row],[Jumping]])/('F+ , F-'!T$2-'F+ , F-'!T$3))</f>
        <v>4.0359382513714759E-3</v>
      </c>
      <c r="U2035" s="2" cm="1">
        <f t="array" ref="U2035">[1]!table_weight[Stamina]*(('F+ , F-'!U$2-[1]!tbl_gk[[#This Row],[Stamina]])/('F+ , F-'!U$2-'F+ , F-'!U$3))</f>
        <v>1.6315495058735752E-2</v>
      </c>
      <c r="V2035" s="2" cm="1">
        <f t="array" ref="V2035">[1]!table_weight[Strength]*(('F+ , F-'!V$2-[1]!tbl_gk[[#This Row],[Strength]])/('F+ , F-'!V$2-'F+ , F-'!V$3))</f>
        <v>1.5972010952236049E-2</v>
      </c>
      <c r="W2035" s="2" cm="1">
        <f t="array" ref="W2035">[1]!table_weight[LongShots]*(('F+ , F-'!W$2-[1]!tbl_gk[[#This Row],[LongShots]])/('F+ , F-'!W$2-'F+ , F-'!W$3))</f>
        <v>9.86888481601568E-3</v>
      </c>
      <c r="X2035" s="2" cm="1">
        <f t="array" ref="X2035">[1]!table_weight[Aggression]*(('F+ , F-'!X$2-[1]!tbl_gk[[#This Row],[Aggression]])/('F+ , F-'!X$2-'F+ , F-'!X$3))</f>
        <v>1.7645269242470306E-2</v>
      </c>
      <c r="Y2035" s="2" cm="1">
        <f t="array" ref="Y2035">[1]!table_weight[Interceptions]*(('F+ , F-'!Y$2-[1]!tbl_gk[[#This Row],[Interceptions]])/('F+ , F-'!Y$2-'F+ , F-'!Y$3))</f>
        <v>2.1469152933086991E-2</v>
      </c>
      <c r="Z2035" s="2" cm="1">
        <f t="array" ref="Z2035">[1]!table_weight[Positioning]*(('F+ , F-'!Z$2-[1]!tbl_gk[[#This Row],[Positioning]])/('F+ , F-'!Z$2-'F+ , F-'!Z$3))</f>
        <v>2.3662238447756888E-3</v>
      </c>
      <c r="AA2035" s="2" cm="1">
        <f t="array" ref="AA2035">[1]!table_weight[Vision]*(('F+ , F-'!AA$2-[1]!tbl_gk[[#This Row],[Vision]])/('F+ , F-'!AA$2-'F+ , F-'!AA$3))</f>
        <v>3.2653889057904818E-2</v>
      </c>
      <c r="AB2035" s="2" cm="1">
        <f t="array" ref="AB2035">[1]!table_weight[Penalties]*(('F+ , F-'!AB$2-[1]!tbl_gk[[#This Row],[Penalties]])/('F+ , F-'!AB$2-'F+ , F-'!AB$3))</f>
        <v>2.5054134827036706E-3</v>
      </c>
      <c r="AC2035" s="2" cm="1">
        <f t="array" ref="AC2035">[1]!table_weight[Composure]*(('F+ , F-'!AC$2-[1]!tbl_gk[[#This Row],[Composure]])/('F+ , F-'!AC$2-'F+ , F-'!AC$3))</f>
        <v>2.3484326880480709E-3</v>
      </c>
      <c r="AD2035" s="2" cm="1">
        <f t="array" ref="AD2035">[1]!table_weight[Marking]*(('F+ , F-'!AD$2-[1]!tbl_gk[[#This Row],[Marking]])/('F+ , F-'!AD$2-'F+ , F-'!AD$3))</f>
        <v>3.9437064079595283E-2</v>
      </c>
      <c r="AE2035" s="2" cm="1">
        <f t="array" ref="AE2035">[1]!table_weight[StandingTackle]*(('F+ , F-'!AE$2-[1]!tbl_gk[[#This Row],[StandingTackle]])/('F+ , F-'!AE$2-'F+ , F-'!AE$3))</f>
        <v>2.9141914719869356E-2</v>
      </c>
      <c r="AF2035" s="2" cm="1">
        <f t="array" ref="AF2035">[1]!table_weight[SlidingTackle]*(('F+ , F-'!AF$2-[1]!tbl_gk[[#This Row],[SlidingTackle]])/('F+ , F-'!AF$2-'F+ , F-'!AF$3))</f>
        <v>1.120842873841129E-2</v>
      </c>
      <c r="AG2035" s="2" cm="1">
        <f t="array" ref="AG2035">[1]!table_weight[GKDiving]*(('F+ , F-'!AG$2-[1]!tbl_gk[[#This Row],[GKDiving]])/('F+ , F-'!AG$2-'F+ , F-'!AG$3))</f>
        <v>5.9784124328161402E-2</v>
      </c>
      <c r="AH2035" s="2" cm="1">
        <f t="array" ref="AH2035">[1]!table_weight[GKHandling]*(('F+ , F-'!AH$2-[1]!tbl_gk[[#This Row],[GKHandling]])/('F+ , F-'!AH$2-'F+ , F-'!AH$3))</f>
        <v>6.5948201743363147E-2</v>
      </c>
      <c r="AI2035" s="2" cm="1">
        <f t="array" ref="AI2035">[1]!table_weight[GKKicking]*(('F+ , F-'!AI$2-[1]!tbl_gk[[#This Row],[GKKicking]])/('F+ , F-'!AI$2-'F+ , F-'!AI$3))</f>
        <v>3.309400669303314E-2</v>
      </c>
      <c r="AJ2035" s="2" cm="1">
        <f t="array" ref="AJ2035">[1]!table_weight[GKPositioning]*(('F+ , F-'!AJ$2-[1]!tbl_gk[[#This Row],[GKPositioning]])/('F+ , F-'!AJ$2-'F+ , F-'!AJ$3))</f>
        <v>2.3335517539959265E-2</v>
      </c>
      <c r="AK2035" s="2" cm="1">
        <f t="array" ref="AK2035">[1]!table_weight[GKReflexes]*(('F+ , F-'!AK$2-[1]!tbl_gk[[#This Row],[GKReflexes]])/('F+ , F-'!AK$2-'F+ , F-'!AK$3))</f>
        <v>6.9235709698137402E-2</v>
      </c>
    </row>
    <row r="2036" spans="1:37" x14ac:dyDescent="0.55000000000000004">
      <c r="A2036" s="7">
        <f>[1]!tbl_gk[[#This Row],[ID]]</f>
        <v>271641</v>
      </c>
      <c r="B2036" s="1" cm="1">
        <f t="array" ref="B2036">[1]!table_weight[ValueEUR]*(('F+ , F-'!B$2-[1]!tbl_gk[[#This Row],[ValueEUR]])/('F+ , F-'!B$2-'F+ , F-'!B$3))</f>
        <v>3.7348432718218329E-5</v>
      </c>
      <c r="C2036" s="1" cm="1">
        <f t="array" ref="C2036">[1]!table_weight[WageEUR]*(('F+ , F-'!C$2-[1]!tbl_gk[[#This Row],[WageEUR]])/('F+ , F-'!C$2-'F+ , F-'!C$3))</f>
        <v>5.4769309433185425E-5</v>
      </c>
      <c r="D2036" s="1" cm="1">
        <f t="array" ref="D2036">[1]!table_weight[Crossing]*(('F+ , F-'!D$2-[1]!tbl_gk[[#This Row],[Crossing]])/('F+ , F-'!D$2-'F+ , F-'!D$3))</f>
        <v>3.3625286215233793E-2</v>
      </c>
      <c r="E2036" s="1" cm="1">
        <f t="array" ref="E2036">[1]!table_weight[Finishing]*(('F+ , F-'!E$2-[1]!tbl_gk[[#This Row],[Finishing]])/('F+ , F-'!E$2-'F+ , F-'!E$3))</f>
        <v>1.6970261636750646E-2</v>
      </c>
      <c r="F2036" s="1" cm="1">
        <f t="array" ref="F2036">[1]!table_weight[HeadingAccuracy]*(('F+ , F-'!F$2-[1]!tbl_gk[[#This Row],[HeadingAccuracy]])/('F+ , F-'!F$2-'F+ , F-'!F$3))</f>
        <v>1.08567917583827E-2</v>
      </c>
      <c r="G2036" s="1" cm="1">
        <f t="array" ref="G2036">[1]!table_weight[ShortPassing]*(('F+ , F-'!G$2-[1]!tbl_gk[[#This Row],[ShortPassing]])/('F+ , F-'!G$2-'F+ , F-'!G$3))</f>
        <v>5.3440942305594832E-2</v>
      </c>
      <c r="H2036" s="1" cm="1">
        <f t="array" ref="H2036">[1]!table_weight[Volleys]*(('F+ , F-'!H$2-[1]!tbl_gk[[#This Row],[Volleys]])/('F+ , F-'!H$2-'F+ , F-'!H$3))</f>
        <v>2.1990449861774069E-3</v>
      </c>
      <c r="I2036" s="1" cm="1">
        <f t="array" ref="I2036">[1]!table_weight[Dribbling]*(('F+ , F-'!I$2-[1]!tbl_gk[[#This Row],[Dribbling]])/('F+ , F-'!I$2-'F+ , F-'!I$3))</f>
        <v>1.6623929766613008E-2</v>
      </c>
      <c r="J2036" s="1" cm="1">
        <f t="array" ref="J2036">[1]!table_weight[Curve]*(('F+ , F-'!J$2-[1]!tbl_gk[[#This Row],[Curve]])/('F+ , F-'!J$2-'F+ , F-'!J$3))</f>
        <v>6.5916235675894819E-3</v>
      </c>
      <c r="K2036" s="1" cm="1">
        <f t="array" ref="K2036">[1]!table_weight[FKAccuracy]*(('F+ , F-'!K$2-[1]!tbl_gk[[#This Row],[FKAccuracy]])/('F+ , F-'!K$2-'F+ , F-'!K$3))</f>
        <v>9.1268634012777444E-3</v>
      </c>
      <c r="L2036" s="1" cm="1">
        <f t="array" ref="L2036">[1]!table_weight[LongPassing]*(('F+ , F-'!L$2-[1]!tbl_gk[[#This Row],[LongPassing]])/('F+ , F-'!L$2-'F+ , F-'!L$3))</f>
        <v>2.5988356803638323E-2</v>
      </c>
      <c r="M2036" s="1" cm="1">
        <f t="array" ref="M2036">[1]!table_weight[BallControl]*(('F+ , F-'!M$2-[1]!tbl_gk[[#This Row],[BallControl]])/('F+ , F-'!M$2-'F+ , F-'!M$3))</f>
        <v>9.561475944195718E-3</v>
      </c>
      <c r="N2036" s="1" cm="1">
        <f t="array" ref="N2036">[1]!table_weight[Acceleration]*(('F+ , F-'!N$2-[1]!tbl_gk[[#This Row],[Acceleration]])/('F+ , F-'!N$2-'F+ , F-'!N$3))</f>
        <v>7.666565257073309E-3</v>
      </c>
      <c r="O2036" s="1" cm="1">
        <f t="array" ref="O2036">[1]!table_weight[SprintSpeed]*(('F+ , F-'!O$2-[1]!tbl_gk[[#This Row],[SprintSpeed]])/('F+ , F-'!O$2-'F+ , F-'!O$3))</f>
        <v>8.4332217827806418E-3</v>
      </c>
      <c r="P2036" s="1" cm="1">
        <f t="array" ref="P2036">[1]!table_weight[Agility]*(('F+ , F-'!P$2-[1]!tbl_gk[[#This Row],[Agility]])/('F+ , F-'!P$2-'F+ , F-'!P$3))</f>
        <v>4.680442769886016E-3</v>
      </c>
      <c r="Q2036" s="1" cm="1">
        <f t="array" ref="Q2036">[1]!table_weight[Reactions]*(('F+ , F-'!Q$2-[1]!tbl_gk[[#This Row],[Reactions]])/('F+ , F-'!Q$2-'F+ , F-'!Q$3))</f>
        <v>2.1656964003031903E-3</v>
      </c>
      <c r="R2036" s="1" cm="1">
        <f t="array" ref="R2036">[1]!table_weight[Balance]*(('F+ , F-'!R$2-[1]!tbl_gk[[#This Row],[Balance]])/('F+ , F-'!R$2-'F+ , F-'!R$3))</f>
        <v>2.9802002942947692E-3</v>
      </c>
      <c r="S2036" s="1" cm="1">
        <f t="array" ref="S2036">[1]!table_weight[ShotPower]*(('F+ , F-'!S$2-[1]!tbl_gk[[#This Row],[ShotPower]])/('F+ , F-'!S$2-'F+ , F-'!S$3))</f>
        <v>7.5315173595909123E-3</v>
      </c>
      <c r="T2036" s="1" cm="1">
        <f t="array" ref="T2036">[1]!table_weight[Jumping]*(('F+ , F-'!T$2-[1]!tbl_gk[[#This Row],[Jumping]])/('F+ , F-'!T$2-'F+ , F-'!T$3))</f>
        <v>4.0359382513714759E-3</v>
      </c>
      <c r="U2036" s="1" cm="1">
        <f t="array" ref="U2036">[1]!table_weight[Stamina]*(('F+ , F-'!U$2-[1]!tbl_gk[[#This Row],[Stamina]])/('F+ , F-'!U$2-'F+ , F-'!U$3))</f>
        <v>1.288065399373875E-2</v>
      </c>
      <c r="V2036" s="1" cm="1">
        <f t="array" ref="V2036">[1]!table_weight[Strength]*(('F+ , F-'!V$2-[1]!tbl_gk[[#This Row],[Strength]])/('F+ , F-'!V$2-'F+ , F-'!V$3))</f>
        <v>1.4197343068654266E-2</v>
      </c>
      <c r="W2036" s="1" cm="1">
        <f t="array" ref="W2036">[1]!table_weight[LongShots]*(('F+ , F-'!W$2-[1]!tbl_gk[[#This Row],[LongShots]])/('F+ , F-'!W$2-'F+ , F-'!W$3))</f>
        <v>8.570347340224143E-3</v>
      </c>
      <c r="X2036" s="1" cm="1">
        <f t="array" ref="X2036">[1]!table_weight[Aggression]*(('F+ , F-'!X$2-[1]!tbl_gk[[#This Row],[Aggression]])/('F+ , F-'!X$2-'F+ , F-'!X$3))</f>
        <v>1.0952236081533291E-2</v>
      </c>
      <c r="Y2036" s="1" cm="1">
        <f t="array" ref="Y2036">[1]!table_weight[Interceptions]*(('F+ , F-'!Y$2-[1]!tbl_gk[[#This Row],[Interceptions]])/('F+ , F-'!Y$2-'F+ , F-'!Y$3))</f>
        <v>2.1469152933086991E-2</v>
      </c>
      <c r="Z2036" s="1" cm="1">
        <f t="array" ref="Z2036">[1]!table_weight[Positioning]*(('F+ , F-'!Z$2-[1]!tbl_gk[[#This Row],[Positioning]])/('F+ , F-'!Z$2-'F+ , F-'!Z$3))</f>
        <v>2.3662238447756888E-3</v>
      </c>
      <c r="AA2036" s="1" cm="1">
        <f t="array" ref="AA2036">[1]!table_weight[Vision]*(('F+ , F-'!AA$2-[1]!tbl_gk[[#This Row],[Vision]])/('F+ , F-'!AA$2-'F+ , F-'!AA$3))</f>
        <v>2.6974951830443111E-2</v>
      </c>
      <c r="AB2036" s="1" cm="1">
        <f t="array" ref="AB2036">[1]!table_weight[Penalties]*(('F+ , F-'!AB$2-[1]!tbl_gk[[#This Row],[Penalties]])/('F+ , F-'!AB$2-'F+ , F-'!AB$3))</f>
        <v>2.153089711698467E-3</v>
      </c>
      <c r="AC2036" s="1" cm="1">
        <f t="array" ref="AC2036">[1]!table_weight[Composure]*(('F+ , F-'!AC$2-[1]!tbl_gk[[#This Row],[Composure]])/('F+ , F-'!AC$2-'F+ , F-'!AC$3))</f>
        <v>2.2416857476822497E-3</v>
      </c>
      <c r="AD2036" s="1" cm="1">
        <f t="array" ref="AD2036">[1]!table_weight[Marking]*(('F+ , F-'!AD$2-[1]!tbl_gk[[#This Row],[Marking]])/('F+ , F-'!AD$2-'F+ , F-'!AD$3))</f>
        <v>3.6282098953227655E-2</v>
      </c>
      <c r="AE2036" s="1" cm="1">
        <f t="array" ref="AE2036">[1]!table_weight[StandingTackle]*(('F+ , F-'!AE$2-[1]!tbl_gk[[#This Row],[StandingTackle]])/('F+ , F-'!AE$2-'F+ , F-'!AE$3))</f>
        <v>3.1383600467551613E-2</v>
      </c>
      <c r="AF2036" s="1" cm="1">
        <f t="array" ref="AF2036">[1]!table_weight[SlidingTackle]*(('F+ , F-'!AF$2-[1]!tbl_gk[[#This Row],[SlidingTackle]])/('F+ , F-'!AF$2-'F+ , F-'!AF$3))</f>
        <v>8.2195144081682794E-3</v>
      </c>
      <c r="AG2036" s="1" cm="1">
        <f t="array" ref="AG2036">[1]!table_weight[GKDiving]*(('F+ , F-'!AG$2-[1]!tbl_gk[[#This Row],[GKDiving]])/('F+ , F-'!AG$2-'F+ , F-'!AG$3))</f>
        <v>6.8324713517898747E-2</v>
      </c>
      <c r="AH2036" s="1" cm="1">
        <f t="array" ref="AH2036">[1]!table_weight[GKHandling]*(('F+ , F-'!AH$2-[1]!tbl_gk[[#This Row],[GKHandling]])/('F+ , F-'!AH$2-'F+ , F-'!AH$3))</f>
        <v>7.3077737066969961E-2</v>
      </c>
      <c r="AI2036" s="1" cm="1">
        <f t="array" ref="AI2036">[1]!table_weight[GKKicking]*(('F+ , F-'!AI$2-[1]!tbl_gk[[#This Row],[GKKicking]])/('F+ , F-'!AI$2-'F+ , F-'!AI$3))</f>
        <v>3.3988439306358358E-2</v>
      </c>
      <c r="AJ2036" s="1" cm="1">
        <f t="array" ref="AJ2036">[1]!table_weight[GKPositioning]*(('F+ , F-'!AJ$2-[1]!tbl_gk[[#This Row],[GKPositioning]])/('F+ , F-'!AJ$2-'F+ , F-'!AJ$3))</f>
        <v>2.6488965856169975E-2</v>
      </c>
      <c r="AK2036" s="1" cm="1">
        <f t="array" ref="AK2036">[1]!table_weight[GKReflexes]*(('F+ , F-'!AK$2-[1]!tbl_gk[[#This Row],[GKReflexes]])/('F+ , F-'!AK$2-'F+ , F-'!AK$3))</f>
        <v>6.9235709698137402E-2</v>
      </c>
    </row>
    <row r="2037" spans="1:37" x14ac:dyDescent="0.55000000000000004">
      <c r="A2037" s="8">
        <f>[1]!tbl_gk[[#This Row],[ID]]</f>
        <v>271661</v>
      </c>
      <c r="B2037" s="2" cm="1">
        <f t="array" ref="B2037">[1]!table_weight[ValueEUR]*(('F+ , F-'!B$2-[1]!tbl_gk[[#This Row],[ValueEUR]])/('F+ , F-'!B$2-'F+ , F-'!B$3))</f>
        <v>1.7470423899596343E-4</v>
      </c>
      <c r="C2037" s="2" cm="1">
        <f t="array" ref="C2037">[1]!table_weight[WageEUR]*(('F+ , F-'!C$2-[1]!tbl_gk[[#This Row],[WageEUR]])/('F+ , F-'!C$2-'F+ , F-'!C$3))</f>
        <v>2.3472561185650898E-4</v>
      </c>
      <c r="D2037" s="2" cm="1">
        <f t="array" ref="D2037">[1]!table_weight[Crossing]*(('F+ , F-'!D$2-[1]!tbl_gk[[#This Row],[Crossing]])/('F+ , F-'!D$2-'F+ , F-'!D$3))</f>
        <v>3.9229500584439428E-2</v>
      </c>
      <c r="E2037" s="2" cm="1">
        <f t="array" ref="E2037">[1]!table_weight[Finishing]*(('F+ , F-'!E$2-[1]!tbl_gk[[#This Row],[Finishing]])/('F+ , F-'!E$2-'F+ , F-'!E$3))</f>
        <v>2.3958016428353851E-2</v>
      </c>
      <c r="F2037" s="2" cm="1">
        <f t="array" ref="F2037">[1]!table_weight[HeadingAccuracy]*(('F+ , F-'!F$2-[1]!tbl_gk[[#This Row],[HeadingAccuracy]])/('F+ , F-'!F$2-'F+ , F-'!F$3))</f>
        <v>1.1274360672166649E-2</v>
      </c>
      <c r="G2037" s="2" cm="1">
        <f t="array" ref="G2037">[1]!table_weight[ShortPassing]*(('F+ , F-'!G$2-[1]!tbl_gk[[#This Row],[ShortPassing]])/('F+ , F-'!G$2-'F+ , F-'!G$3))</f>
        <v>4.6409239370648142E-2</v>
      </c>
      <c r="H2037" s="2" cm="1">
        <f t="array" ref="H2037">[1]!table_weight[Volleys]*(('F+ , F-'!H$2-[1]!tbl_gk[[#This Row],[Volleys]])/('F+ , F-'!H$2-'F+ , F-'!H$3))</f>
        <v>2.5462626155738394E-3</v>
      </c>
      <c r="I2037" s="2" cm="1">
        <f t="array" ref="I2037">[1]!table_weight[Dribbling]*(('F+ , F-'!I$2-[1]!tbl_gk[[#This Row],[Dribbling]])/('F+ , F-'!I$2-'F+ , F-'!I$3))</f>
        <v>2.4446955539136776E-2</v>
      </c>
      <c r="J2037" s="2" cm="1">
        <f t="array" ref="J2037">[1]!table_weight[Curve]*(('F+ , F-'!J$2-[1]!tbl_gk[[#This Row],[Curve]])/('F+ , F-'!J$2-'F+ , F-'!J$3))</f>
        <v>5.9155596119392787E-3</v>
      </c>
      <c r="K2037" s="2" cm="1">
        <f t="array" ref="K2037">[1]!table_weight[FKAccuracy]*(('F+ , F-'!K$2-[1]!tbl_gk[[#This Row],[FKAccuracy]])/('F+ , F-'!K$2-'F+ , F-'!K$3))</f>
        <v>8.5184058411925615E-3</v>
      </c>
      <c r="L2037" s="2" cm="1">
        <f t="array" ref="L2037">[1]!table_weight[LongPassing]*(('F+ , F-'!L$2-[1]!tbl_gk[[#This Row],[LongPassing]])/('F+ , F-'!L$2-'F+ , F-'!L$3))</f>
        <v>2.5446932703562523E-2</v>
      </c>
      <c r="M2037" s="2" cm="1">
        <f t="array" ref="M2037">[1]!table_weight[BallControl]*(('F+ , F-'!M$2-[1]!tbl_gk[[#This Row],[BallControl]])/('F+ , F-'!M$2-'F+ , F-'!M$3))</f>
        <v>1.4776826459211564E-2</v>
      </c>
      <c r="N2037" s="2" cm="1">
        <f t="array" ref="N2037">[1]!table_weight[Acceleration]*(('F+ , F-'!N$2-[1]!tbl_gk[[#This Row],[Acceleration]])/('F+ , F-'!N$2-'F+ , F-'!N$3))</f>
        <v>9.4704629646199696E-3</v>
      </c>
      <c r="O2037" s="2" cm="1">
        <f t="array" ref="O2037">[1]!table_weight[SprintSpeed]*(('F+ , F-'!O$2-[1]!tbl_gk[[#This Row],[SprintSpeed]])/('F+ , F-'!O$2-'F+ , F-'!O$3))</f>
        <v>1.2087617888652253E-2</v>
      </c>
      <c r="P2037" s="2" cm="1">
        <f t="array" ref="P2037">[1]!table_weight[Agility]*(('F+ , F-'!P$2-[1]!tbl_gk[[#This Row],[Agility]])/('F+ , F-'!P$2-'F+ , F-'!P$3))</f>
        <v>4.3294095621445646E-3</v>
      </c>
      <c r="Q2037" s="2" cm="1">
        <f t="array" ref="Q2037">[1]!table_weight[Reactions]*(('F+ , F-'!Q$2-[1]!tbl_gk[[#This Row],[Reactions]])/('F+ , F-'!Q$2-'F+ , F-'!Q$3))</f>
        <v>2.2688248003176282E-3</v>
      </c>
      <c r="R2037" s="2" cm="1">
        <f t="array" ref="R2037">[1]!table_weight[Balance]*(('F+ , F-'!R$2-[1]!tbl_gk[[#This Row],[Balance]])/('F+ , F-'!R$2-'F+ , F-'!R$3))</f>
        <v>2.6697627636390639E-3</v>
      </c>
      <c r="S2037" s="2" cm="1">
        <f t="array" ref="S2037">[1]!table_weight[ShotPower]*(('F+ , F-'!S$2-[1]!tbl_gk[[#This Row],[ShotPower]])/('F+ , F-'!S$2-'F+ , F-'!S$3))</f>
        <v>6.4926873789576834E-3</v>
      </c>
      <c r="T2037" s="2" cm="1">
        <f t="array" ref="T2037">[1]!table_weight[Jumping]*(('F+ , F-'!T$2-[1]!tbl_gk[[#This Row],[Jumping]])/('F+ , F-'!T$2-'F+ , F-'!T$3))</f>
        <v>3.8641961981216257E-3</v>
      </c>
      <c r="U2037" s="2" cm="1">
        <f t="array" ref="U2037">[1]!table_weight[Stamina]*(('F+ , F-'!U$2-[1]!tbl_gk[[#This Row],[Stamina]])/('F+ , F-'!U$2-'F+ , F-'!U$3))</f>
        <v>1.5456784792486501E-2</v>
      </c>
      <c r="V2037" s="2" cm="1">
        <f t="array" ref="V2037">[1]!table_weight[Strength]*(('F+ , F-'!V$2-[1]!tbl_gk[[#This Row],[Strength]])/('F+ , F-'!V$2-'F+ , F-'!V$3))</f>
        <v>1.6859344894026941E-2</v>
      </c>
      <c r="W2037" s="2" cm="1">
        <f t="array" ref="W2037">[1]!table_weight[LongShots]*(('F+ , F-'!W$2-[1]!tbl_gk[[#This Row],[LongShots]])/('F+ , F-'!W$2-'F+ , F-'!W$3))</f>
        <v>9.6091773208573719E-3</v>
      </c>
      <c r="X2037" s="2" cm="1">
        <f t="array" ref="X2037">[1]!table_weight[Aggression]*(('F+ , F-'!X$2-[1]!tbl_gk[[#This Row],[Aggression]])/('F+ , F-'!X$2-'F+ , F-'!X$3))</f>
        <v>1.460298144204439E-2</v>
      </c>
      <c r="Y2037" s="2" cm="1">
        <f t="array" ref="Y2037">[1]!table_weight[Interceptions]*(('F+ , F-'!Y$2-[1]!tbl_gk[[#This Row],[Interceptions]])/('F+ , F-'!Y$2-'F+ , F-'!Y$3))</f>
        <v>2.5624472855619959E-2</v>
      </c>
      <c r="Z2037" s="2" cm="1">
        <f t="array" ref="Z2037">[1]!table_weight[Positioning]*(('F+ , F-'!Z$2-[1]!tbl_gk[[#This Row],[Positioning]])/('F+ , F-'!Z$2-'F+ , F-'!Z$3))</f>
        <v>2.5141128350741697E-3</v>
      </c>
      <c r="AA2037" s="2" cm="1">
        <f t="array" ref="AA2037">[1]!table_weight[Vision]*(('F+ , F-'!AA$2-[1]!tbl_gk[[#This Row],[Vision]])/('F+ , F-'!AA$2-'F+ , F-'!AA$3))</f>
        <v>2.7684818983875824E-2</v>
      </c>
      <c r="AB2037" s="2" cm="1">
        <f t="array" ref="AB2037">[1]!table_weight[Penalties]*(('F+ , F-'!AB$2-[1]!tbl_gk[[#This Row],[Penalties]])/('F+ , F-'!AB$2-'F+ , F-'!AB$3))</f>
        <v>2.4662663970364263E-3</v>
      </c>
      <c r="AC2037" s="2" cm="1">
        <f t="array" ref="AC2037">[1]!table_weight[Composure]*(('F+ , F-'!AC$2-[1]!tbl_gk[[#This Row],[Composure]])/('F+ , F-'!AC$2-'F+ , F-'!AC$3))</f>
        <v>1.814697986218964E-3</v>
      </c>
      <c r="AD2037" s="2" cm="1">
        <f t="array" ref="AD2037">[1]!table_weight[Marking]*(('F+ , F-'!AD$2-[1]!tbl_gk[[#This Row],[Marking]])/('F+ , F-'!AD$2-'F+ , F-'!AD$3))</f>
        <v>4.1014546642779093E-2</v>
      </c>
      <c r="AE2037" s="2" cm="1">
        <f t="array" ref="AE2037">[1]!table_weight[StandingTackle]*(('F+ , F-'!AE$2-[1]!tbl_gk[[#This Row],[StandingTackle]])/('F+ , F-'!AE$2-'F+ , F-'!AE$3))</f>
        <v>2.6900228972187096E-2</v>
      </c>
      <c r="AF2037" s="2" cm="1">
        <f t="array" ref="AF2037">[1]!table_weight[SlidingTackle]*(('F+ , F-'!AF$2-[1]!tbl_gk[[#This Row],[SlidingTackle]])/('F+ , F-'!AF$2-'F+ , F-'!AF$3))</f>
        <v>1.0461200155850536E-2</v>
      </c>
      <c r="AG2037" s="2" cm="1">
        <f t="array" ref="AG2037">[1]!table_weight[GKDiving]*(('F+ , F-'!AG$2-[1]!tbl_gk[[#This Row],[GKDiving]])/('F+ , F-'!AG$2-'F+ , F-'!AG$3))</f>
        <v>5.2951652976371534E-2</v>
      </c>
      <c r="AH2037" s="2" cm="1">
        <f t="array" ref="AH2037">[1]!table_weight[GKHandling]*(('F+ , F-'!AH$2-[1]!tbl_gk[[#This Row],[GKHandling]])/('F+ , F-'!AH$2-'F+ , F-'!AH$3))</f>
        <v>5.168913109614949E-2</v>
      </c>
      <c r="AI2037" s="2" cm="1">
        <f t="array" ref="AI2037">[1]!table_weight[GKKicking]*(('F+ , F-'!AI$2-[1]!tbl_gk[[#This Row],[GKKicking]])/('F+ , F-'!AI$2-'F+ , F-'!AI$3))</f>
        <v>2.9516276239732256E-2</v>
      </c>
      <c r="AJ2037" s="2" cm="1">
        <f t="array" ref="AJ2037">[1]!table_weight[GKPositioning]*(('F+ , F-'!AJ$2-[1]!tbl_gk[[#This Row],[GKPositioning]])/('F+ , F-'!AJ$2-'F+ , F-'!AJ$3))</f>
        <v>1.7659310570779983E-2</v>
      </c>
      <c r="AK2037" s="2" cm="1">
        <f t="array" ref="AK2037">[1]!table_weight[GKReflexes]*(('F+ , F-'!AK$2-[1]!tbl_gk[[#This Row],[GKReflexes]])/('F+ , F-'!AK$2-'F+ , F-'!AK$3))</f>
        <v>5.2837778453841702E-2</v>
      </c>
    </row>
    <row r="2038" spans="1:37" x14ac:dyDescent="0.55000000000000004">
      <c r="A2038" s="7">
        <f>[1]!tbl_gk[[#This Row],[ID]]</f>
        <v>271667</v>
      </c>
      <c r="B2038" s="1" cm="1">
        <f t="array" ref="B2038">[1]!table_weight[ValueEUR]*(('F+ , F-'!B$2-[1]!tbl_gk[[#This Row],[ValueEUR]])/('F+ , F-'!B$2-'F+ , F-'!B$3))</f>
        <v>5.2781669378639128E-5</v>
      </c>
      <c r="C2038" s="1" cm="1">
        <f t="array" ref="C2038">[1]!table_weight[WageEUR]*(('F+ , F-'!C$2-[1]!tbl_gk[[#This Row],[WageEUR]])/('F+ , F-'!C$2-'F+ , F-'!C$3))</f>
        <v>3.9120935309418157E-5</v>
      </c>
      <c r="D2038" s="1" cm="1">
        <f t="array" ref="D2038">[1]!table_weight[Crossing]*(('F+ , F-'!D$2-[1]!tbl_gk[[#This Row],[Crossing]])/('F+ , F-'!D$2-'F+ , F-'!D$3))</f>
        <v>3.5866971962916043E-2</v>
      </c>
      <c r="E2038" s="1" cm="1">
        <f t="array" ref="E2038">[1]!table_weight[Finishing]*(('F+ , F-'!E$2-[1]!tbl_gk[[#This Row],[Finishing]])/('F+ , F-'!E$2-'F+ , F-'!E$3))</f>
        <v>1.9965013690294877E-2</v>
      </c>
      <c r="F2038" s="1" cm="1">
        <f t="array" ref="F2038">[1]!table_weight[HeadingAccuracy]*(('F+ , F-'!F$2-[1]!tbl_gk[[#This Row],[HeadingAccuracy]])/('F+ , F-'!F$2-'F+ , F-'!F$3))</f>
        <v>1.08567917583827E-2</v>
      </c>
      <c r="G2038" s="1" cm="1">
        <f t="array" ref="G2038">[1]!table_weight[ShortPassing]*(('F+ , F-'!G$2-[1]!tbl_gk[[#This Row],[ShortPassing]])/('F+ , F-'!G$2-'F+ , F-'!G$3))</f>
        <v>4.781557995763748E-2</v>
      </c>
      <c r="H2038" s="1" cm="1">
        <f t="array" ref="H2038">[1]!table_weight[Volleys]*(('F+ , F-'!H$2-[1]!tbl_gk[[#This Row],[Volleys]])/('F+ , F-'!H$2-'F+ , F-'!H$3))</f>
        <v>2.3147841959762173E-3</v>
      </c>
      <c r="I2038" s="1" cm="1">
        <f t="array" ref="I2038">[1]!table_weight[Dribbling]*(('F+ , F-'!I$2-[1]!tbl_gk[[#This Row],[Dribbling]])/('F+ , F-'!I$2-'F+ , F-'!I$3))</f>
        <v>1.8579686209743949E-2</v>
      </c>
      <c r="J2038" s="1" cm="1">
        <f t="array" ref="J2038">[1]!table_weight[Curve]*(('F+ , F-'!J$2-[1]!tbl_gk[[#This Row],[Curve]])/('F+ , F-'!J$2-'F+ , F-'!J$3))</f>
        <v>9.6339113680153961E-3</v>
      </c>
      <c r="K2038" s="1" cm="1">
        <f t="array" ref="K2038">[1]!table_weight[FKAccuracy]*(('F+ , F-'!K$2-[1]!tbl_gk[[#This Row],[FKAccuracy]])/('F+ , F-'!K$2-'F+ , F-'!K$3))</f>
        <v>9.1268634012777444E-3</v>
      </c>
      <c r="L2038" s="1" cm="1">
        <f t="array" ref="L2038">[1]!table_weight[LongPassing]*(('F+ , F-'!L$2-[1]!tbl_gk[[#This Row],[LongPassing]])/('F+ , F-'!L$2-'F+ , F-'!L$3))</f>
        <v>2.5988356803638323E-2</v>
      </c>
      <c r="M2038" s="1" cm="1">
        <f t="array" ref="M2038">[1]!table_weight[BallControl]*(('F+ , F-'!M$2-[1]!tbl_gk[[#This Row],[BallControl]])/('F+ , F-'!M$2-'F+ , F-'!M$3))</f>
        <v>1.3472988830457604E-2</v>
      </c>
      <c r="N2038" s="1" cm="1">
        <f t="array" ref="N2038">[1]!table_weight[Acceleration]*(('F+ , F-'!N$2-[1]!tbl_gk[[#This Row],[Acceleration]])/('F+ , F-'!N$2-'F+ , F-'!N$3))</f>
        <v>7.4410780436299775E-3</v>
      </c>
      <c r="O2038" s="1" cm="1">
        <f t="array" ref="O2038">[1]!table_weight[SprintSpeed]*(('F+ , F-'!O$2-[1]!tbl_gk[[#This Row],[SprintSpeed]])/('F+ , F-'!O$2-'F+ , F-'!O$3))</f>
        <v>8.4332217827806418E-3</v>
      </c>
      <c r="P2038" s="1" cm="1">
        <f t="array" ref="P2038">[1]!table_weight[Agility]*(('F+ , F-'!P$2-[1]!tbl_gk[[#This Row],[Agility]])/('F+ , F-'!P$2-'F+ , F-'!P$3))</f>
        <v>3.9783763544031132E-3</v>
      </c>
      <c r="Q2038" s="1" cm="1">
        <f t="array" ref="Q2038">[1]!table_weight[Reactions]*(('F+ , F-'!Q$2-[1]!tbl_gk[[#This Row],[Reactions]])/('F+ , F-'!Q$2-'F+ , F-'!Q$3))</f>
        <v>2.3203890003248469E-3</v>
      </c>
      <c r="R2038" s="1" cm="1">
        <f t="array" ref="R2038">[1]!table_weight[Balance]*(('F+ , F-'!R$2-[1]!tbl_gk[[#This Row],[Balance]])/('F+ , F-'!R$2-'F+ , F-'!R$3))</f>
        <v>1.2417501226228205E-3</v>
      </c>
      <c r="S2038" s="1" cm="1">
        <f t="array" ref="S2038">[1]!table_weight[ShotPower]*(('F+ , F-'!S$2-[1]!tbl_gk[[#This Row],[ShotPower]])/('F+ , F-'!S$2-'F+ , F-'!S$3))</f>
        <v>8.3106398450658349E-3</v>
      </c>
      <c r="T2038" s="1" cm="1">
        <f t="array" ref="T2038">[1]!table_weight[Jumping]*(('F+ , F-'!T$2-[1]!tbl_gk[[#This Row],[Jumping]])/('F+ , F-'!T$2-'F+ , F-'!T$3))</f>
        <v>2.6620018253726754E-3</v>
      </c>
      <c r="U2038" s="1" cm="1">
        <f t="array" ref="U2038">[1]!table_weight[Stamina]*(('F+ , F-'!U$2-[1]!tbl_gk[[#This Row],[Stamina]])/('F+ , F-'!U$2-'F+ , F-'!U$3))</f>
        <v>1.3739364259988E-2</v>
      </c>
      <c r="V2038" s="1" cm="1">
        <f t="array" ref="V2038">[1]!table_weight[Strength]*(('F+ , F-'!V$2-[1]!tbl_gk[[#This Row],[Strength]])/('F+ , F-'!V$2-'F+ , F-'!V$3))</f>
        <v>2.7507352195517646E-2</v>
      </c>
      <c r="W2038" s="1" cm="1">
        <f t="array" ref="W2038">[1]!table_weight[LongShots]*(('F+ , F-'!W$2-[1]!tbl_gk[[#This Row],[LongShots]])/('F+ , F-'!W$2-'F+ , F-'!W$3))</f>
        <v>1.0128592311173986E-2</v>
      </c>
      <c r="X2038" s="1" cm="1">
        <f t="array" ref="X2038">[1]!table_weight[Aggression]*(('F+ , F-'!X$2-[1]!tbl_gk[[#This Row],[Aggression]])/('F+ , F-'!X$2-'F+ , F-'!X$3))</f>
        <v>1.2169151201703659E-2</v>
      </c>
      <c r="Y2038" s="1" cm="1">
        <f t="array" ref="Y2038">[1]!table_weight[Interceptions]*(('F+ , F-'!Y$2-[1]!tbl_gk[[#This Row],[Interceptions]])/('F+ , F-'!Y$2-'F+ , F-'!Y$3))</f>
        <v>2.0776599612664828E-2</v>
      </c>
      <c r="Z2038" s="1" cm="1">
        <f t="array" ref="Z2038">[1]!table_weight[Positioning]*(('F+ , F-'!Z$2-[1]!tbl_gk[[#This Row],[Positioning]])/('F+ , F-'!Z$2-'F+ , F-'!Z$3))</f>
        <v>2.2183348544772088E-3</v>
      </c>
      <c r="AA2038" s="1" cm="1">
        <f t="array" ref="AA2038">[1]!table_weight[Vision]*(('F+ , F-'!AA$2-[1]!tbl_gk[[#This Row],[Vision]])/('F+ , F-'!AA$2-'F+ , F-'!AA$3))</f>
        <v>3.2653889057904818E-2</v>
      </c>
      <c r="AB2038" s="1" cm="1">
        <f t="array" ref="AB2038">[1]!table_weight[Penalties]*(('F+ , F-'!AB$2-[1]!tbl_gk[[#This Row],[Penalties]])/('F+ , F-'!AB$2-'F+ , F-'!AB$3))</f>
        <v>2.3096780543674466E-3</v>
      </c>
      <c r="AC2038" s="1" cm="1">
        <f t="array" ref="AC2038">[1]!table_weight[Composure]*(('F+ , F-'!AC$2-[1]!tbl_gk[[#This Row],[Composure]])/('F+ , F-'!AC$2-'F+ , F-'!AC$3))</f>
        <v>2.6153000389626249E-3</v>
      </c>
      <c r="AD2038" s="1" cm="1">
        <f t="array" ref="AD2038">[1]!table_weight[Marking]*(('F+ , F-'!AD$2-[1]!tbl_gk[[#This Row],[Marking]])/('F+ , F-'!AD$2-'F+ , F-'!AD$3))</f>
        <v>3.6282098953227655E-2</v>
      </c>
      <c r="AE2038" s="1" cm="1">
        <f t="array" ref="AE2038">[1]!table_weight[StandingTackle]*(('F+ , F-'!AE$2-[1]!tbl_gk[[#This Row],[StandingTackle]])/('F+ , F-'!AE$2-'F+ , F-'!AE$3))</f>
        <v>2.465854322450484E-2</v>
      </c>
      <c r="AF2038" s="1" cm="1">
        <f t="array" ref="AF2038">[1]!table_weight[SlidingTackle]*(('F+ , F-'!AF$2-[1]!tbl_gk[[#This Row],[SlidingTackle]])/('F+ , F-'!AF$2-'F+ , F-'!AF$3))</f>
        <v>1.0461200155850536E-2</v>
      </c>
      <c r="AG2038" s="1" cm="1">
        <f t="array" ref="AG2038">[1]!table_weight[GKDiving]*(('F+ , F-'!AG$2-[1]!tbl_gk[[#This Row],[GKDiving]])/('F+ , F-'!AG$2-'F+ , F-'!AG$3))</f>
        <v>6.320036000405635E-2</v>
      </c>
      <c r="AH2038" s="1" cm="1">
        <f t="array" ref="AH2038">[1]!table_weight[GKHandling]*(('F+ , F-'!AH$2-[1]!tbl_gk[[#This Row],[GKHandling]])/('F+ , F-'!AH$2-'F+ , F-'!AH$3))</f>
        <v>6.9512969405166547E-2</v>
      </c>
      <c r="AI2038" s="1" cm="1">
        <f t="array" ref="AI2038">[1]!table_weight[GKKicking]*(('F+ , F-'!AI$2-[1]!tbl_gk[[#This Row],[GKKicking]])/('F+ , F-'!AI$2-'F+ , F-'!AI$3))</f>
        <v>3.8460602372984459E-2</v>
      </c>
      <c r="AJ2038" s="1" cm="1">
        <f t="array" ref="AJ2038">[1]!table_weight[GKPositioning]*(('F+ , F-'!AJ$2-[1]!tbl_gk[[#This Row],[GKPositioning]])/('F+ , F-'!AJ$2-'F+ , F-'!AJ$3))</f>
        <v>2.4596896866443549E-2</v>
      </c>
      <c r="AK2038" s="1" cm="1">
        <f t="array" ref="AK2038">[1]!table_weight[GKReflexes]*(('F+ , F-'!AK$2-[1]!tbl_gk[[#This Row],[GKReflexes]])/('F+ , F-'!AK$2-'F+ , F-'!AK$3))</f>
        <v>6.5591724977182797E-2</v>
      </c>
    </row>
    <row r="2039" spans="1:37" x14ac:dyDescent="0.55000000000000004">
      <c r="A2039" s="8">
        <f>[1]!tbl_gk[[#This Row],[ID]]</f>
        <v>271674</v>
      </c>
      <c r="B2039" s="2" cm="1">
        <f t="array" ref="B2039">[1]!table_weight[ValueEUR]*(('F+ , F-'!B$2-[1]!tbl_gk[[#This Row],[ValueEUR]])/('F+ , F-'!B$2-'F+ , F-'!B$3))</f>
        <v>4.6608374714470808E-5</v>
      </c>
      <c r="C2039" s="2" cm="1">
        <f t="array" ref="C2039">[1]!table_weight[WageEUR]*(('F+ , F-'!C$2-[1]!tbl_gk[[#This Row],[WageEUR]])/('F+ , F-'!C$2-'F+ , F-'!C$3))</f>
        <v>0</v>
      </c>
      <c r="D2039" s="2" cm="1">
        <f t="array" ref="D2039">[1]!table_weight[Crossing]*(('F+ , F-'!D$2-[1]!tbl_gk[[#This Row],[Crossing]])/('F+ , F-'!D$2-'F+ , F-'!D$3))</f>
        <v>3.4746129089074922E-2</v>
      </c>
      <c r="E2039" s="2" cm="1">
        <f t="array" ref="E2039">[1]!table_weight[Finishing]*(('F+ , F-'!E$2-[1]!tbl_gk[[#This Row],[Finishing]])/('F+ , F-'!E$2-'F+ , F-'!E$3))</f>
        <v>1.9965013690294877E-2</v>
      </c>
      <c r="F2039" s="2" cm="1">
        <f t="array" ref="F2039">[1]!table_weight[HeadingAccuracy]*(('F+ , F-'!F$2-[1]!tbl_gk[[#This Row],[HeadingAccuracy]])/('F+ , F-'!F$2-'F+ , F-'!F$3))</f>
        <v>1.1691929585950599E-2</v>
      </c>
      <c r="G2039" s="2" cm="1">
        <f t="array" ref="G2039">[1]!table_weight[ShortPassing]*(('F+ , F-'!G$2-[1]!tbl_gk[[#This Row],[ShortPassing]])/('F+ , F-'!G$2-'F+ , F-'!G$3))</f>
        <v>4.9221920544626818E-2</v>
      </c>
      <c r="H2039" s="2" cm="1">
        <f t="array" ref="H2039">[1]!table_weight[Volleys]*(('F+ , F-'!H$2-[1]!tbl_gk[[#This Row],[Volleys]])/('F+ , F-'!H$2-'F+ , F-'!H$3))</f>
        <v>2.4305234057750281E-3</v>
      </c>
      <c r="I2039" s="2" cm="1">
        <f t="array" ref="I2039">[1]!table_weight[Dribbling]*(('F+ , F-'!I$2-[1]!tbl_gk[[#This Row],[Dribbling]])/('F+ , F-'!I$2-'F+ , F-'!I$3))</f>
        <v>1.6623929766613008E-2</v>
      </c>
      <c r="J2039" s="2" cm="1">
        <f t="array" ref="J2039">[1]!table_weight[Curve]*(('F+ , F-'!J$2-[1]!tbl_gk[[#This Row],[Curve]])/('F+ , F-'!J$2-'F+ , F-'!J$3))</f>
        <v>9.9719433458404991E-3</v>
      </c>
      <c r="K2039" s="2" cm="1">
        <f t="array" ref="K2039">[1]!table_weight[FKAccuracy]*(('F+ , F-'!K$2-[1]!tbl_gk[[#This Row],[FKAccuracy]])/('F+ , F-'!K$2-'F+ , F-'!K$3))</f>
        <v>9.4310921813203358E-3</v>
      </c>
      <c r="L2039" s="2" cm="1">
        <f t="array" ref="L2039">[1]!table_weight[LongPassing]*(('F+ , F-'!L$2-[1]!tbl_gk[[#This Row],[LongPassing]])/('F+ , F-'!L$2-'F+ , F-'!L$3))</f>
        <v>2.1656964003031933E-2</v>
      </c>
      <c r="M2039" s="2" cm="1">
        <f t="array" ref="M2039">[1]!table_weight[BallControl]*(('F+ , F-'!M$2-[1]!tbl_gk[[#This Row],[BallControl]])/('F+ , F-'!M$2-'F+ , F-'!M$3))</f>
        <v>1.3472988830457604E-2</v>
      </c>
      <c r="N2039" s="2" cm="1">
        <f t="array" ref="N2039">[1]!table_weight[Acceleration]*(('F+ , F-'!N$2-[1]!tbl_gk[[#This Row],[Acceleration]])/('F+ , F-'!N$2-'F+ , F-'!N$3))</f>
        <v>8.3430268974033078E-3</v>
      </c>
      <c r="O2039" s="2" cm="1">
        <f t="array" ref="O2039">[1]!table_weight[SprintSpeed]*(('F+ , F-'!O$2-[1]!tbl_gk[[#This Row],[SprintSpeed]])/('F+ , F-'!O$2-'F+ , F-'!O$3))</f>
        <v>1.2087617888652253E-2</v>
      </c>
      <c r="P2039" s="2" cm="1">
        <f t="array" ref="P2039">[1]!table_weight[Agility]*(('F+ , F-'!P$2-[1]!tbl_gk[[#This Row],[Agility]])/('F+ , F-'!P$2-'F+ , F-'!P$3))</f>
        <v>4.095387423650264E-3</v>
      </c>
      <c r="Q2039" s="2" cm="1">
        <f t="array" ref="Q2039">[1]!table_weight[Reactions]*(('F+ , F-'!Q$2-[1]!tbl_gk[[#This Row],[Reactions]])/('F+ , F-'!Q$2-'F+ , F-'!Q$3))</f>
        <v>2.8875952004042541E-3</v>
      </c>
      <c r="R2039" s="2" cm="1">
        <f t="array" ref="R2039">[1]!table_weight[Balance]*(('F+ , F-'!R$2-[1]!tbl_gk[[#This Row],[Balance]])/('F+ , F-'!R$2-'F+ , F-'!R$3))</f>
        <v>1.5521876532785257E-3</v>
      </c>
      <c r="S2039" s="2" cm="1">
        <f t="array" ref="S2039">[1]!table_weight[ShotPower]*(('F+ , F-'!S$2-[1]!tbl_gk[[#This Row],[ShotPower]])/('F+ , F-'!S$2-'F+ , F-'!S$3))</f>
        <v>7.7912248547492196E-3</v>
      </c>
      <c r="T2039" s="2" cm="1">
        <f t="array" ref="T2039">[1]!table_weight[Jumping]*(('F+ , F-'!T$2-[1]!tbl_gk[[#This Row],[Jumping]])/('F+ , F-'!T$2-'F+ , F-'!T$3))</f>
        <v>2.4043887454979003E-3</v>
      </c>
      <c r="U2039" s="2" cm="1">
        <f t="array" ref="U2039">[1]!table_weight[Stamina]*(('F+ , F-'!U$2-[1]!tbl_gk[[#This Row],[Stamina]])/('F+ , F-'!U$2-'F+ , F-'!U$3))</f>
        <v>2.2326466922480501E-2</v>
      </c>
      <c r="V2039" s="2" cm="1">
        <f t="array" ref="V2039">[1]!table_weight[Strength]*(('F+ , F-'!V$2-[1]!tbl_gk[[#This Row],[Strength]])/('F+ , F-'!V$2-'F+ , F-'!V$3))</f>
        <v>4.7916032856708153E-2</v>
      </c>
      <c r="W2039" s="2" cm="1">
        <f t="array" ref="W2039">[1]!table_weight[LongShots]*(('F+ , F-'!W$2-[1]!tbl_gk[[#This Row],[LongShots]])/('F+ , F-'!W$2-'F+ , F-'!W$3))</f>
        <v>1.0388299806332293E-2</v>
      </c>
      <c r="X2039" s="2" cm="1">
        <f t="array" ref="X2039">[1]!table_weight[Aggression]*(('F+ , F-'!X$2-[1]!tbl_gk[[#This Row],[Aggression]])/('F+ , F-'!X$2-'F+ , F-'!X$3))</f>
        <v>1.2169151201703659E-2</v>
      </c>
      <c r="Y2039" s="2" cm="1">
        <f t="array" ref="Y2039">[1]!table_weight[Interceptions]*(('F+ , F-'!Y$2-[1]!tbl_gk[[#This Row],[Interceptions]])/('F+ , F-'!Y$2-'F+ , F-'!Y$3))</f>
        <v>2.5624472855619959E-2</v>
      </c>
      <c r="Z2039" s="2" cm="1">
        <f t="array" ref="Z2039">[1]!table_weight[Positioning]*(('F+ , F-'!Z$2-[1]!tbl_gk[[#This Row],[Positioning]])/('F+ , F-'!Z$2-'F+ , F-'!Z$3))</f>
        <v>1.7746678835817667E-3</v>
      </c>
      <c r="AA2039" s="2" cm="1">
        <f t="array" ref="AA2039">[1]!table_weight[Vision]*(('F+ , F-'!AA$2-[1]!tbl_gk[[#This Row],[Vision]])/('F+ , F-'!AA$2-'F+ , F-'!AA$3))</f>
        <v>3.2653889057904818E-2</v>
      </c>
      <c r="AB2039" s="2" cm="1">
        <f t="array" ref="AB2039">[1]!table_weight[Penalties]*(('F+ , F-'!AB$2-[1]!tbl_gk[[#This Row],[Penalties]])/('F+ , F-'!AB$2-'F+ , F-'!AB$3))</f>
        <v>2.3879722257019362E-3</v>
      </c>
      <c r="AC2039" s="2" cm="1">
        <f t="array" ref="AC2039">[1]!table_weight[Composure]*(('F+ , F-'!AC$2-[1]!tbl_gk[[#This Row],[Composure]])/('F+ , F-'!AC$2-'F+ , F-'!AC$3))</f>
        <v>2.188312277499339E-3</v>
      </c>
      <c r="AD2039" s="2" cm="1">
        <f t="array" ref="AD2039">[1]!table_weight[Marking]*(('F+ , F-'!AD$2-[1]!tbl_gk[[#This Row],[Marking]])/('F+ , F-'!AD$2-'F+ , F-'!AD$3))</f>
        <v>3.4704616390043845E-2</v>
      </c>
      <c r="AE2039" s="2" cm="1">
        <f t="array" ref="AE2039">[1]!table_weight[StandingTackle]*(('F+ , F-'!AE$2-[1]!tbl_gk[[#This Row],[StandingTackle]])/('F+ , F-'!AE$2-'F+ , F-'!AE$3))</f>
        <v>3.362528621523387E-2</v>
      </c>
      <c r="AF2039" s="2" cm="1">
        <f t="array" ref="AF2039">[1]!table_weight[SlidingTackle]*(('F+ , F-'!AF$2-[1]!tbl_gk[[#This Row],[SlidingTackle]])/('F+ , F-'!AF$2-'F+ , F-'!AF$3))</f>
        <v>9.7139715732897855E-3</v>
      </c>
      <c r="AG2039" s="2" cm="1">
        <f t="array" ref="AG2039">[1]!table_weight[GKDiving]*(('F+ , F-'!AG$2-[1]!tbl_gk[[#This Row],[GKDiving]])/('F+ , F-'!AG$2-'F+ , F-'!AG$3))</f>
        <v>5.9784124328161402E-2</v>
      </c>
      <c r="AH2039" s="2" cm="1">
        <f t="array" ref="AH2039">[1]!table_weight[GKHandling]*(('F+ , F-'!AH$2-[1]!tbl_gk[[#This Row],[GKHandling]])/('F+ , F-'!AH$2-'F+ , F-'!AH$3))</f>
        <v>6.773058557426484E-2</v>
      </c>
      <c r="AI2039" s="2" cm="1">
        <f t="array" ref="AI2039">[1]!table_weight[GKKicking]*(('F+ , F-'!AI$2-[1]!tbl_gk[[#This Row],[GKKicking]])/('F+ , F-'!AI$2-'F+ , F-'!AI$3))</f>
        <v>3.57773045330088E-2</v>
      </c>
      <c r="AJ2039" s="2" cm="1">
        <f t="array" ref="AJ2039">[1]!table_weight[GKPositioning]*(('F+ , F-'!AJ$2-[1]!tbl_gk[[#This Row],[GKPositioning]])/('F+ , F-'!AJ$2-'F+ , F-'!AJ$3))</f>
        <v>2.5858276192927833E-2</v>
      </c>
      <c r="AK2039" s="2" cm="1">
        <f t="array" ref="AK2039">[1]!table_weight[GKReflexes]*(('F+ , F-'!AK$2-[1]!tbl_gk[[#This Row],[GKReflexes]])/('F+ , F-'!AK$2-'F+ , F-'!AK$3))</f>
        <v>6.3769732616705502E-2</v>
      </c>
    </row>
    <row r="2040" spans="1:37" x14ac:dyDescent="0.55000000000000004">
      <c r="A2040" s="7">
        <f>[1]!tbl_gk[[#This Row],[ID]]</f>
        <v>271698</v>
      </c>
      <c r="B2040" s="1" cm="1">
        <f t="array" ref="B2040">[1]!table_weight[ValueEUR]*(('F+ , F-'!B$2-[1]!tbl_gk[[#This Row],[ValueEUR]])/('F+ , F-'!B$2-'F+ , F-'!B$3))</f>
        <v>1.3612114734491143E-4</v>
      </c>
      <c r="C2040" s="1" cm="1">
        <f t="array" ref="C2040">[1]!table_weight[WageEUR]*(('F+ , F-'!C$2-[1]!tbl_gk[[#This Row],[WageEUR]])/('F+ , F-'!C$2-'F+ , F-'!C$3))</f>
        <v>7.8241870618836313E-5</v>
      </c>
      <c r="D2040" s="1" cm="1">
        <f t="array" ref="D2040">[1]!table_weight[Crossing]*(('F+ , F-'!D$2-[1]!tbl_gk[[#This Row],[Crossing]])/('F+ , F-'!D$2-'F+ , F-'!D$3))</f>
        <v>3.6987814836757178E-2</v>
      </c>
      <c r="E2040" s="1" cm="1">
        <f t="array" ref="E2040">[1]!table_weight[Finishing]*(('F+ , F-'!E$2-[1]!tbl_gk[[#This Row],[Finishing]])/('F+ , F-'!E$2-'F+ , F-'!E$3))</f>
        <v>1.8966763005780131E-2</v>
      </c>
      <c r="F2040" s="1" cm="1">
        <f t="array" ref="F2040">[1]!table_weight[HeadingAccuracy]*(('F+ , F-'!F$2-[1]!tbl_gk[[#This Row],[HeadingAccuracy]])/('F+ , F-'!F$2-'F+ , F-'!F$3))</f>
        <v>1.210949849973455E-2</v>
      </c>
      <c r="G2040" s="1" cm="1">
        <f t="array" ref="G2040">[1]!table_weight[ShortPassing]*(('F+ , F-'!G$2-[1]!tbl_gk[[#This Row],[ShortPassing]])/('F+ , F-'!G$2-'F+ , F-'!G$3))</f>
        <v>4.781557995763748E-2</v>
      </c>
      <c r="H2040" s="1" cm="1">
        <f t="array" ref="H2040">[1]!table_weight[Volleys]*(('F+ , F-'!H$2-[1]!tbl_gk[[#This Row],[Volleys]])/('F+ , F-'!H$2-'F+ , F-'!H$3))</f>
        <v>2.0833057763785961E-3</v>
      </c>
      <c r="I2040" s="1" cm="1">
        <f t="array" ref="I2040">[1]!table_weight[Dribbling]*(('F+ , F-'!I$2-[1]!tbl_gk[[#This Row],[Dribbling]])/('F+ , F-'!I$2-'F+ , F-'!I$3))</f>
        <v>2.4446955539136776E-2</v>
      </c>
      <c r="J2040" s="1" cm="1">
        <f t="array" ref="J2040">[1]!table_weight[Curve]*(('F+ , F-'!J$2-[1]!tbl_gk[[#This Row],[Curve]])/('F+ , F-'!J$2-'F+ , F-'!J$3))</f>
        <v>9.295879390190295E-3</v>
      </c>
      <c r="K2040" s="1" cm="1">
        <f t="array" ref="K2040">[1]!table_weight[FKAccuracy]*(('F+ , F-'!K$2-[1]!tbl_gk[[#This Row],[FKAccuracy]])/('F+ , F-'!K$2-'F+ , F-'!K$3))</f>
        <v>9.5832065713416324E-3</v>
      </c>
      <c r="L2040" s="1" cm="1">
        <f t="array" ref="L2040">[1]!table_weight[LongPassing]*(('F+ , F-'!L$2-[1]!tbl_gk[[#This Row],[LongPassing]])/('F+ , F-'!L$2-'F+ , F-'!L$3))</f>
        <v>2.4364084503410925E-2</v>
      </c>
      <c r="M2040" s="1" cm="1">
        <f t="array" ref="M2040">[1]!table_weight[BallControl]*(('F+ , F-'!M$2-[1]!tbl_gk[[#This Row],[BallControl]])/('F+ , F-'!M$2-'F+ , F-'!M$3))</f>
        <v>1.5211439002129552E-2</v>
      </c>
      <c r="N2040" s="1" cm="1">
        <f t="array" ref="N2040">[1]!table_weight[Acceleration]*(('F+ , F-'!N$2-[1]!tbl_gk[[#This Row],[Acceleration]])/('F+ , F-'!N$2-'F+ , F-'!N$3))</f>
        <v>1.0372411818393301E-2</v>
      </c>
      <c r="O2040" s="1" cm="1">
        <f t="array" ref="O2040">[1]!table_weight[SprintSpeed]*(('F+ , F-'!O$2-[1]!tbl_gk[[#This Row],[SprintSpeed]])/('F+ , F-'!O$2-'F+ , F-'!O$3))</f>
        <v>9.2765439610587065E-3</v>
      </c>
      <c r="P2040" s="1" cm="1">
        <f t="array" ref="P2040">[1]!table_weight[Agility]*(('F+ , F-'!P$2-[1]!tbl_gk[[#This Row],[Agility]])/('F+ , F-'!P$2-'F+ , F-'!P$3))</f>
        <v>5.265498116121768E-3</v>
      </c>
      <c r="Q2040" s="1" cm="1">
        <f t="array" ref="Q2040">[1]!table_weight[Reactions]*(('F+ , F-'!Q$2-[1]!tbl_gk[[#This Row],[Reactions]])/('F+ , F-'!Q$2-'F+ , F-'!Q$3))</f>
        <v>1.9594396002743149E-3</v>
      </c>
      <c r="R2040" s="1" cm="1">
        <f t="array" ref="R2040">[1]!table_weight[Balance]*(('F+ , F-'!R$2-[1]!tbl_gk[[#This Row],[Balance]])/('F+ , F-'!R$2-'F+ , F-'!R$3))</f>
        <v>2.6697627636390639E-3</v>
      </c>
      <c r="S2040" s="1" cm="1">
        <f t="array" ref="S2040">[1]!table_weight[ShotPower]*(('F+ , F-'!S$2-[1]!tbl_gk[[#This Row],[ShotPower]])/('F+ , F-'!S$2-'F+ , F-'!S$3))</f>
        <v>4.93444240800784E-3</v>
      </c>
      <c r="T2040" s="1" cm="1">
        <f t="array" ref="T2040">[1]!table_weight[Jumping]*(('F+ , F-'!T$2-[1]!tbl_gk[[#This Row],[Jumping]])/('F+ , F-'!T$2-'F+ , F-'!T$3))</f>
        <v>4.1218092779964008E-3</v>
      </c>
      <c r="U2040" s="1" cm="1">
        <f t="array" ref="U2040">[1]!table_weight[Stamina]*(('F+ , F-'!U$2-[1]!tbl_gk[[#This Row],[Stamina]])/('F+ , F-'!U$2-'F+ , F-'!U$3))</f>
        <v>1.5456784792486501E-2</v>
      </c>
      <c r="V2040" s="1" cm="1">
        <f t="array" ref="V2040">[1]!table_weight[Strength]*(('F+ , F-'!V$2-[1]!tbl_gk[[#This Row],[Strength]])/('F+ , F-'!V$2-'F+ , F-'!V$3))</f>
        <v>1.6859344894026941E-2</v>
      </c>
      <c r="W2040" s="1" cm="1">
        <f t="array" ref="W2040">[1]!table_weight[LongShots]*(('F+ , F-'!W$2-[1]!tbl_gk[[#This Row],[LongShots]])/('F+ , F-'!W$2-'F+ , F-'!W$3))</f>
        <v>1.0388299806332293E-2</v>
      </c>
      <c r="X2040" s="1" cm="1">
        <f t="array" ref="X2040">[1]!table_weight[Aggression]*(('F+ , F-'!X$2-[1]!tbl_gk[[#This Row],[Aggression]])/('F+ , F-'!X$2-'F+ , F-'!X$3))</f>
        <v>1.2169151201703659E-2</v>
      </c>
      <c r="Y2040" s="1" cm="1">
        <f t="array" ref="Y2040">[1]!table_weight[Interceptions]*(('F+ , F-'!Y$2-[1]!tbl_gk[[#This Row],[Interceptions]])/('F+ , F-'!Y$2-'F+ , F-'!Y$3))</f>
        <v>2.4239366214775633E-2</v>
      </c>
      <c r="Z2040" s="1" cm="1">
        <f t="array" ref="Z2040">[1]!table_weight[Positioning]*(('F+ , F-'!Z$2-[1]!tbl_gk[[#This Row],[Positioning]])/('F+ , F-'!Z$2-'F+ , F-'!Z$3))</f>
        <v>2.3662238447756888E-3</v>
      </c>
      <c r="AA2040" s="1" cm="1">
        <f t="array" ref="AA2040">[1]!table_weight[Vision]*(('F+ , F-'!AA$2-[1]!tbl_gk[[#This Row],[Vision]])/('F+ , F-'!AA$2-'F+ , F-'!AA$3))</f>
        <v>3.1234154751039387E-2</v>
      </c>
      <c r="AB2040" s="1" cm="1">
        <f t="array" ref="AB2040">[1]!table_weight[Penalties]*(('F+ , F-'!AB$2-[1]!tbl_gk[[#This Row],[Penalties]])/('F+ , F-'!AB$2-'F+ , F-'!AB$3))</f>
        <v>2.3096780543674466E-3</v>
      </c>
      <c r="AC2040" s="1" cm="1">
        <f t="array" ref="AC2040">[1]!table_weight[Composure]*(('F+ , F-'!AC$2-[1]!tbl_gk[[#This Row],[Composure]])/('F+ , F-'!AC$2-'F+ , F-'!AC$3))</f>
        <v>2.4551796284138926E-3</v>
      </c>
      <c r="AD2040" s="1" cm="1">
        <f t="array" ref="AD2040">[1]!table_weight[Marking]*(('F+ , F-'!AD$2-[1]!tbl_gk[[#This Row],[Marking]])/('F+ , F-'!AD$2-'F+ , F-'!AD$3))</f>
        <v>3.9437064079595283E-2</v>
      </c>
      <c r="AE2040" s="1" cm="1">
        <f t="array" ref="AE2040">[1]!table_weight[StandingTackle]*(('F+ , F-'!AE$2-[1]!tbl_gk[[#This Row],[StandingTackle]])/('F+ , F-'!AE$2-'F+ , F-'!AE$3))</f>
        <v>2.9141914719869356E-2</v>
      </c>
      <c r="AF2040" s="1" cm="1">
        <f t="array" ref="AF2040">[1]!table_weight[SlidingTackle]*(('F+ , F-'!AF$2-[1]!tbl_gk[[#This Row],[SlidingTackle]])/('F+ , F-'!AF$2-'F+ , F-'!AF$3))</f>
        <v>1.0461200155850536E-2</v>
      </c>
      <c r="AG2040" s="1" cm="1">
        <f t="array" ref="AG2040">[1]!table_weight[GKDiving]*(('F+ , F-'!AG$2-[1]!tbl_gk[[#This Row],[GKDiving]])/('F+ , F-'!AG$2-'F+ , F-'!AG$3))</f>
        <v>5.2951652976371534E-2</v>
      </c>
      <c r="AH2040" s="1" cm="1">
        <f t="array" ref="AH2040">[1]!table_weight[GKHandling]*(('F+ , F-'!AH$2-[1]!tbl_gk[[#This Row],[GKHandling]])/('F+ , F-'!AH$2-'F+ , F-'!AH$3))</f>
        <v>5.8818666419756312E-2</v>
      </c>
      <c r="AI2040" s="1" cm="1">
        <f t="array" ref="AI2040">[1]!table_weight[GKKicking]*(('F+ , F-'!AI$2-[1]!tbl_gk[[#This Row],[GKKicking]])/('F+ , F-'!AI$2-'F+ , F-'!AI$3))</f>
        <v>2.2360815333130498E-2</v>
      </c>
      <c r="AJ2040" s="1" cm="1">
        <f t="array" ref="AJ2040">[1]!table_weight[GKPositioning]*(('F+ , F-'!AJ$2-[1]!tbl_gk[[#This Row],[GKPositioning]])/('F+ , F-'!AJ$2-'F+ , F-'!AJ$3))</f>
        <v>2.3966207203201407E-2</v>
      </c>
      <c r="AK2040" s="1" cm="1">
        <f t="array" ref="AK2040">[1]!table_weight[GKReflexes]*(('F+ , F-'!AK$2-[1]!tbl_gk[[#This Row],[GKReflexes]])/('F+ , F-'!AK$2-'F+ , F-'!AK$3))</f>
        <v>5.10157860933644E-2</v>
      </c>
    </row>
    <row r="2041" spans="1:37" x14ac:dyDescent="0.55000000000000004">
      <c r="A2041" s="8">
        <f>[1]!tbl_gk[[#This Row],[ID]]</f>
        <v>271723</v>
      </c>
      <c r="B2041" s="2" cm="1">
        <f t="array" ref="B2041">[1]!table_weight[ValueEUR]*(('F+ , F-'!B$2-[1]!tbl_gk[[#This Row],[ValueEUR]])/('F+ , F-'!B$2-'F+ , F-'!B$3))</f>
        <v>2.0557071231680501E-4</v>
      </c>
      <c r="C2041" s="2" cm="1">
        <f t="array" ref="C2041">[1]!table_weight[WageEUR]*(('F+ , F-'!C$2-[1]!tbl_gk[[#This Row],[WageEUR]])/('F+ , F-'!C$2-'F+ , F-'!C$3))</f>
        <v>3.9120935309418161E-4</v>
      </c>
      <c r="D2041" s="2" cm="1">
        <f t="array" ref="D2041">[1]!table_weight[Crossing]*(('F+ , F-'!D$2-[1]!tbl_gk[[#This Row],[Crossing]])/('F+ , F-'!D$2-'F+ , F-'!D$3))</f>
        <v>3.5866971962916043E-2</v>
      </c>
      <c r="E2041" s="2" cm="1">
        <f t="array" ref="E2041">[1]!table_weight[Finishing]*(('F+ , F-'!E$2-[1]!tbl_gk[[#This Row],[Finishing]])/('F+ , F-'!E$2-'F+ , F-'!E$3))</f>
        <v>1.8966763005780131E-2</v>
      </c>
      <c r="F2041" s="2" cm="1">
        <f t="array" ref="F2041">[1]!table_weight[HeadingAccuracy]*(('F+ , F-'!F$2-[1]!tbl_gk[[#This Row],[HeadingAccuracy]])/('F+ , F-'!F$2-'F+ , F-'!F$3))</f>
        <v>1.1274360672166649E-2</v>
      </c>
      <c r="G2041" s="2" cm="1">
        <f t="array" ref="G2041">[1]!table_weight[ShortPassing]*(('F+ , F-'!G$2-[1]!tbl_gk[[#This Row],[ShortPassing]])/('F+ , F-'!G$2-'F+ , F-'!G$3))</f>
        <v>5.3440942305594832E-2</v>
      </c>
      <c r="H2041" s="2" cm="1">
        <f t="array" ref="H2041">[1]!table_weight[Volleys]*(('F+ , F-'!H$2-[1]!tbl_gk[[#This Row],[Volleys]])/('F+ , F-'!H$2-'F+ , F-'!H$3))</f>
        <v>2.3147841959762173E-3</v>
      </c>
      <c r="I2041" s="2" cm="1">
        <f t="array" ref="I2041">[1]!table_weight[Dribbling]*(('F+ , F-'!I$2-[1]!tbl_gk[[#This Row],[Dribbling]])/('F+ , F-'!I$2-'F+ , F-'!I$3))</f>
        <v>2.0535442652874894E-2</v>
      </c>
      <c r="J2041" s="2" cm="1">
        <f t="array" ref="J2041">[1]!table_weight[Curve]*(('F+ , F-'!J$2-[1]!tbl_gk[[#This Row],[Curve]])/('F+ , F-'!J$2-'F+ , F-'!J$3))</f>
        <v>9.4648953791028455E-3</v>
      </c>
      <c r="K2041" s="2" cm="1">
        <f t="array" ref="K2041">[1]!table_weight[FKAccuracy]*(('F+ , F-'!K$2-[1]!tbl_gk[[#This Row],[FKAccuracy]])/('F+ , F-'!K$2-'F+ , F-'!K$3))</f>
        <v>9.5832065713416324E-3</v>
      </c>
      <c r="L2041" s="2" cm="1">
        <f t="array" ref="L2041">[1]!table_weight[LongPassing]*(('F+ , F-'!L$2-[1]!tbl_gk[[#This Row],[LongPassing]])/('F+ , F-'!L$2-'F+ , F-'!L$3))</f>
        <v>2.7612629103865718E-2</v>
      </c>
      <c r="M2041" s="2" cm="1">
        <f t="array" ref="M2041">[1]!table_weight[BallControl]*(('F+ , F-'!M$2-[1]!tbl_gk[[#This Row],[BallControl]])/('F+ , F-'!M$2-'F+ , F-'!M$3))</f>
        <v>1.1734538658785654E-2</v>
      </c>
      <c r="N2041" s="2" cm="1">
        <f t="array" ref="N2041">[1]!table_weight[Acceleration]*(('F+ , F-'!N$2-[1]!tbl_gk[[#This Row],[Acceleration]])/('F+ , F-'!N$2-'F+ , F-'!N$3))</f>
        <v>9.0194885377333049E-3</v>
      </c>
      <c r="O2041" s="2" cm="1">
        <f t="array" ref="O2041">[1]!table_weight[SprintSpeed]*(('F+ , F-'!O$2-[1]!tbl_gk[[#This Row],[SprintSpeed]])/('F+ , F-'!O$2-'F+ , F-'!O$3))</f>
        <v>9.838758746577414E-3</v>
      </c>
      <c r="P2041" s="2" cm="1">
        <f t="array" ref="P2041">[1]!table_weight[Agility]*(('F+ , F-'!P$2-[1]!tbl_gk[[#This Row],[Agility]])/('F+ , F-'!P$2-'F+ , F-'!P$3))</f>
        <v>2.340221384943008E-3</v>
      </c>
      <c r="Q2041" s="2" cm="1">
        <f t="array" ref="Q2041">[1]!table_weight[Reactions]*(('F+ , F-'!Q$2-[1]!tbl_gk[[#This Row],[Reactions]])/('F+ , F-'!Q$2-'F+ , F-'!Q$3))</f>
        <v>1.2891050001804705E-3</v>
      </c>
      <c r="R2041" s="2" cm="1">
        <f t="array" ref="R2041">[1]!table_weight[Balance]*(('F+ , F-'!R$2-[1]!tbl_gk[[#This Row],[Balance]])/('F+ , F-'!R$2-'F+ , F-'!R$3))</f>
        <v>1.2417501226228205E-3</v>
      </c>
      <c r="S2041" s="2" cm="1">
        <f t="array" ref="S2041">[1]!table_weight[ShotPower]*(('F+ , F-'!S$2-[1]!tbl_gk[[#This Row],[ShotPower]])/('F+ , F-'!S$2-'F+ , F-'!S$3))</f>
        <v>5.4538573983244545E-3</v>
      </c>
      <c r="T2041" s="2" cm="1">
        <f t="array" ref="T2041">[1]!table_weight[Jumping]*(('F+ , F-'!T$2-[1]!tbl_gk[[#This Row],[Jumping]])/('F+ , F-'!T$2-'F+ , F-'!T$3))</f>
        <v>1.3739364259988001E-3</v>
      </c>
      <c r="U2041" s="2" cm="1">
        <f t="array" ref="U2041">[1]!table_weight[Stamina]*(('F+ , F-'!U$2-[1]!tbl_gk[[#This Row],[Stamina]])/('F+ , F-'!U$2-'F+ , F-'!U$3))</f>
        <v>9.4458129287417498E-3</v>
      </c>
      <c r="V2041" s="2" cm="1">
        <f t="array" ref="V2041">[1]!table_weight[Strength]*(('F+ , F-'!V$2-[1]!tbl_gk[[#This Row],[Strength]])/('F+ , F-'!V$2-'F+ , F-'!V$3))</f>
        <v>1.8634012777608722E-2</v>
      </c>
      <c r="W2041" s="2" cm="1">
        <f t="array" ref="W2041">[1]!table_weight[LongShots]*(('F+ , F-'!W$2-[1]!tbl_gk[[#This Row],[LongShots]])/('F+ , F-'!W$2-'F+ , F-'!W$3))</f>
        <v>9.0897623305407575E-3</v>
      </c>
      <c r="X2041" s="2" cm="1">
        <f t="array" ref="X2041">[1]!table_weight[Aggression]*(('F+ , F-'!X$2-[1]!tbl_gk[[#This Row],[Aggression]])/('F+ , F-'!X$2-'F+ , F-'!X$3))</f>
        <v>1.460298144204439E-2</v>
      </c>
      <c r="Y2041" s="2" cm="1">
        <f t="array" ref="Y2041">[1]!table_weight[Interceptions]*(('F+ , F-'!Y$2-[1]!tbl_gk[[#This Row],[Interceptions]])/('F+ , F-'!Y$2-'F+ , F-'!Y$3))</f>
        <v>2.1469152933086991E-2</v>
      </c>
      <c r="Z2041" s="2" cm="1">
        <f t="array" ref="Z2041">[1]!table_weight[Positioning]*(('F+ , F-'!Z$2-[1]!tbl_gk[[#This Row],[Positioning]])/('F+ , F-'!Z$2-'F+ , F-'!Z$3))</f>
        <v>1.7746678835817667E-3</v>
      </c>
      <c r="AA2041" s="2" cm="1">
        <f t="array" ref="AA2041">[1]!table_weight[Vision]*(('F+ , F-'!AA$2-[1]!tbl_gk[[#This Row],[Vision]])/('F+ , F-'!AA$2-'F+ , F-'!AA$3))</f>
        <v>7.8085386877598468E-3</v>
      </c>
      <c r="AB2041" s="2" cm="1">
        <f t="array" ref="AB2041">[1]!table_weight[Penalties]*(('F+ , F-'!AB$2-[1]!tbl_gk[[#This Row],[Penalties]])/('F+ , F-'!AB$2-'F+ , F-'!AB$3))</f>
        <v>2.153089711698467E-3</v>
      </c>
      <c r="AC2041" s="2" cm="1">
        <f t="array" ref="AC2041">[1]!table_weight[Composure]*(('F+ , F-'!AC$2-[1]!tbl_gk[[#This Row],[Composure]])/('F+ , F-'!AC$2-'F+ , F-'!AC$3))</f>
        <v>1.1208428738411248E-3</v>
      </c>
      <c r="AD2041" s="2" cm="1">
        <f t="array" ref="AD2041">[1]!table_weight[Marking]*(('F+ , F-'!AD$2-[1]!tbl_gk[[#This Row],[Marking]])/('F+ , F-'!AD$2-'F+ , F-'!AD$3))</f>
        <v>2.9972168700492414E-2</v>
      </c>
      <c r="AE2041" s="2" cm="1">
        <f t="array" ref="AE2041">[1]!table_weight[StandingTackle]*(('F+ , F-'!AE$2-[1]!tbl_gk[[#This Row],[StandingTackle]])/('F+ , F-'!AE$2-'F+ , F-'!AE$3))</f>
        <v>2.017517172914032E-2</v>
      </c>
      <c r="AF2041" s="2" cm="1">
        <f t="array" ref="AF2041">[1]!table_weight[SlidingTackle]*(('F+ , F-'!AF$2-[1]!tbl_gk[[#This Row],[SlidingTackle]])/('F+ , F-'!AF$2-'F+ , F-'!AF$3))</f>
        <v>7.4722858256075263E-3</v>
      </c>
      <c r="AG2041" s="2" cm="1">
        <f t="array" ref="AG2041">[1]!table_weight[GKDiving]*(('F+ , F-'!AG$2-[1]!tbl_gk[[#This Row],[GKDiving]])/('F+ , F-'!AG$2-'F+ , F-'!AG$3))</f>
        <v>4.7827299462529123E-2</v>
      </c>
      <c r="AH2041" s="2" cm="1">
        <f t="array" ref="AH2041">[1]!table_weight[GKHandling]*(('F+ , F-'!AH$2-[1]!tbl_gk[[#This Row],[GKHandling]])/('F+ , F-'!AH$2-'F+ , F-'!AH$3))</f>
        <v>4.4559595772542655E-2</v>
      </c>
      <c r="AI2041" s="2" cm="1">
        <f t="array" ref="AI2041">[1]!table_weight[GKKicking]*(('F+ , F-'!AI$2-[1]!tbl_gk[[#This Row],[GKKicking]])/('F+ , F-'!AI$2-'F+ , F-'!AI$3))</f>
        <v>2.5044113173106158E-2</v>
      </c>
      <c r="AJ2041" s="2" cm="1">
        <f t="array" ref="AJ2041">[1]!table_weight[GKPositioning]*(('F+ , F-'!AJ$2-[1]!tbl_gk[[#This Row],[GKPositioning]])/('F+ , F-'!AJ$2-'F+ , F-'!AJ$3))</f>
        <v>1.5767241581053557E-2</v>
      </c>
      <c r="AK2041" s="2" cm="1">
        <f t="array" ref="AK2041">[1]!table_weight[GKReflexes]*(('F+ , F-'!AK$2-[1]!tbl_gk[[#This Row],[GKReflexes]])/('F+ , F-'!AK$2-'F+ , F-'!AK$3))</f>
        <v>4.3727816651455198E-2</v>
      </c>
    </row>
    <row r="2042" spans="1:37" x14ac:dyDescent="0.55000000000000004">
      <c r="A2042" s="7">
        <f>[1]!tbl_gk[[#This Row],[ID]]</f>
        <v>271757</v>
      </c>
      <c r="B2042" s="1" cm="1">
        <f t="array" ref="B2042">[1]!table_weight[ValueEUR]*(('F+ , F-'!B$2-[1]!tbl_gk[[#This Row],[ValueEUR]])/('F+ , F-'!B$2-'F+ , F-'!B$3))</f>
        <v>1.4383776567512181E-4</v>
      </c>
      <c r="C2042" s="1" cm="1">
        <f t="array" ref="C2042">[1]!table_weight[WageEUR]*(('F+ , F-'!C$2-[1]!tbl_gk[[#This Row],[WageEUR]])/('F+ , F-'!C$2-'F+ , F-'!C$3))</f>
        <v>2.3472561185650895E-5</v>
      </c>
      <c r="D2042" s="1" cm="1">
        <f t="array" ref="D2042">[1]!table_weight[Crossing]*(('F+ , F-'!D$2-[1]!tbl_gk[[#This Row],[Crossing]])/('F+ , F-'!D$2-'F+ , F-'!D$3))</f>
        <v>2.353770035066366E-2</v>
      </c>
      <c r="E2042" s="1" cm="1">
        <f t="array" ref="E2042">[1]!table_weight[Finishing]*(('F+ , F-'!E$2-[1]!tbl_gk[[#This Row],[Finishing]])/('F+ , F-'!E$2-'F+ , F-'!E$3))</f>
        <v>2.096326437480962E-2</v>
      </c>
      <c r="F2042" s="1" cm="1">
        <f t="array" ref="F2042">[1]!table_weight[HeadingAccuracy]*(('F+ , F-'!F$2-[1]!tbl_gk[[#This Row],[HeadingAccuracy]])/('F+ , F-'!F$2-'F+ , F-'!F$3))</f>
        <v>1.210949849973455E-2</v>
      </c>
      <c r="G2042" s="1" cm="1">
        <f t="array" ref="G2042">[1]!table_weight[ShortPassing]*(('F+ , F-'!G$2-[1]!tbl_gk[[#This Row],[ShortPassing]])/('F+ , F-'!G$2-'F+ , F-'!G$3))</f>
        <v>5.2034601718605494E-2</v>
      </c>
      <c r="H2042" s="1" cm="1">
        <f t="array" ref="H2042">[1]!table_weight[Volleys]*(('F+ , F-'!H$2-[1]!tbl_gk[[#This Row],[Volleys]])/('F+ , F-'!H$2-'F+ , F-'!H$3))</f>
        <v>2.1990449861774069E-3</v>
      </c>
      <c r="I2042" s="1" cm="1">
        <f t="array" ref="I2042">[1]!table_weight[Dribbling]*(('F+ , F-'!I$2-[1]!tbl_gk[[#This Row],[Dribbling]])/('F+ , F-'!I$2-'F+ , F-'!I$3))</f>
        <v>2.2491199096005835E-2</v>
      </c>
      <c r="J2042" s="1" cm="1">
        <f t="array" ref="J2042">[1]!table_weight[Curve]*(('F+ , F-'!J$2-[1]!tbl_gk[[#This Row],[Curve]])/('F+ , F-'!J$2-'F+ , F-'!J$3))</f>
        <v>9.8029273569279467E-3</v>
      </c>
      <c r="K2042" s="1" cm="1">
        <f t="array" ref="K2042">[1]!table_weight[FKAccuracy]*(('F+ , F-'!K$2-[1]!tbl_gk[[#This Row],[FKAccuracy]])/('F+ , F-'!K$2-'F+ , F-'!K$3))</f>
        <v>9.4310921813203358E-3</v>
      </c>
      <c r="L2042" s="1" cm="1">
        <f t="array" ref="L2042">[1]!table_weight[LongPassing]*(('F+ , F-'!L$2-[1]!tbl_gk[[#This Row],[LongPassing]])/('F+ , F-'!L$2-'F+ , F-'!L$3))</f>
        <v>2.3281236303259328E-2</v>
      </c>
      <c r="M2042" s="1" cm="1">
        <f t="array" ref="M2042">[1]!table_weight[BallControl]*(('F+ , F-'!M$2-[1]!tbl_gk[[#This Row],[BallControl]])/('F+ , F-'!M$2-'F+ , F-'!M$3))</f>
        <v>1.6080664087965525E-2</v>
      </c>
      <c r="N2042" s="1" cm="1">
        <f t="array" ref="N2042">[1]!table_weight[Acceleration]*(('F+ , F-'!N$2-[1]!tbl_gk[[#This Row],[Acceleration]])/('F+ , F-'!N$2-'F+ , F-'!N$3))</f>
        <v>8.1175396839599755E-3</v>
      </c>
      <c r="O2042" s="1" cm="1">
        <f t="array" ref="O2042">[1]!table_weight[SprintSpeed]*(('F+ , F-'!O$2-[1]!tbl_gk[[#This Row],[SprintSpeed]])/('F+ , F-'!O$2-'F+ , F-'!O$3))</f>
        <v>1.0119866139336769E-2</v>
      </c>
      <c r="P2042" s="1" cm="1">
        <f t="array" ref="P2042">[1]!table_weight[Agility]*(('F+ , F-'!P$2-[1]!tbl_gk[[#This Row],[Agility]])/('F+ , F-'!P$2-'F+ , F-'!P$3))</f>
        <v>1.170110692471504E-3</v>
      </c>
      <c r="Q2042" s="1" cm="1">
        <f t="array" ref="Q2042">[1]!table_weight[Reactions]*(('F+ , F-'!Q$2-[1]!tbl_gk[[#This Row],[Reactions]])/('F+ , F-'!Q$2-'F+ , F-'!Q$3))</f>
        <v>1.6500544002310022E-3</v>
      </c>
      <c r="R2042" s="1" cm="1">
        <f t="array" ref="R2042">[1]!table_weight[Balance]*(('F+ , F-'!R$2-[1]!tbl_gk[[#This Row],[Balance]])/('F+ , F-'!R$2-'F+ , F-'!R$3))</f>
        <v>1.6763626655408076E-3</v>
      </c>
      <c r="S2042" s="1" cm="1">
        <f t="array" ref="S2042">[1]!table_weight[ShotPower]*(('F+ , F-'!S$2-[1]!tbl_gk[[#This Row],[ShotPower]])/('F+ , F-'!S$2-'F+ , F-'!S$3))</f>
        <v>7.5315173595909123E-3</v>
      </c>
      <c r="T2042" s="1" cm="1">
        <f t="array" ref="T2042">[1]!table_weight[Jumping]*(('F+ , F-'!T$2-[1]!tbl_gk[[#This Row],[Jumping]])/('F+ , F-'!T$2-'F+ , F-'!T$3))</f>
        <v>1.5456784792486503E-3</v>
      </c>
      <c r="U2042" s="1" cm="1">
        <f t="array" ref="U2042">[1]!table_weight[Stamina]*(('F+ , F-'!U$2-[1]!tbl_gk[[#This Row],[Stamina]])/('F+ , F-'!U$2-'F+ , F-'!U$3))</f>
        <v>1.4598074526237249E-2</v>
      </c>
      <c r="V2042" s="1" cm="1">
        <f t="array" ref="V2042">[1]!table_weight[Strength]*(('F+ , F-'!V$2-[1]!tbl_gk[[#This Row],[Strength]])/('F+ , F-'!V$2-'F+ , F-'!V$3))</f>
        <v>3.4606023729844775E-2</v>
      </c>
      <c r="W2042" s="1" cm="1">
        <f t="array" ref="W2042">[1]!table_weight[LongShots]*(('F+ , F-'!W$2-[1]!tbl_gk[[#This Row],[LongShots]])/('F+ , F-'!W$2-'F+ , F-'!W$3))</f>
        <v>1.0128592311173986E-2</v>
      </c>
      <c r="X2042" s="1" cm="1">
        <f t="array" ref="X2042">[1]!table_weight[Aggression]*(('F+ , F-'!X$2-[1]!tbl_gk[[#This Row],[Aggression]])/('F+ , F-'!X$2-'F+ , F-'!X$3))</f>
        <v>1.5211439002129575E-2</v>
      </c>
      <c r="Y2042" s="1" cm="1">
        <f t="array" ref="Y2042">[1]!table_weight[Interceptions]*(('F+ , F-'!Y$2-[1]!tbl_gk[[#This Row],[Interceptions]])/('F+ , F-'!Y$2-'F+ , F-'!Y$3))</f>
        <v>1.6621279690131864E-2</v>
      </c>
      <c r="Z2042" s="1" cm="1">
        <f t="array" ref="Z2042">[1]!table_weight[Positioning]*(('F+ , F-'!Z$2-[1]!tbl_gk[[#This Row],[Positioning]])/('F+ , F-'!Z$2-'F+ , F-'!Z$3))</f>
        <v>2.0704458641787279E-3</v>
      </c>
      <c r="AA2042" s="1" cm="1">
        <f t="array" ref="AA2042">[1]!table_weight[Vision]*(('F+ , F-'!AA$2-[1]!tbl_gk[[#This Row],[Vision]])/('F+ , F-'!AA$2-'F+ , F-'!AA$3))</f>
        <v>2.1296014602981403E-2</v>
      </c>
      <c r="AB2042" s="1" cm="1">
        <f t="array" ref="AB2042">[1]!table_weight[Penalties]*(('F+ , F-'!AB$2-[1]!tbl_gk[[#This Row],[Penalties]])/('F+ , F-'!AB$2-'F+ , F-'!AB$3))</f>
        <v>2.427119311369181E-3</v>
      </c>
      <c r="AC2042" s="1" cm="1">
        <f t="array" ref="AC2042">[1]!table_weight[Composure]*(('F+ , F-'!AC$2-[1]!tbl_gk[[#This Row],[Composure]])/('F+ , F-'!AC$2-'F+ , F-'!AC$3))</f>
        <v>2.5619265687797138E-3</v>
      </c>
      <c r="AD2042" s="1" cm="1">
        <f t="array" ref="AD2042">[1]!table_weight[Marking]*(('F+ , F-'!AD$2-[1]!tbl_gk[[#This Row],[Marking]])/('F+ , F-'!AD$2-'F+ , F-'!AD$3))</f>
        <v>3.1549651263676225E-2</v>
      </c>
      <c r="AE2042" s="1" cm="1">
        <f t="array" ref="AE2042">[1]!table_weight[StandingTackle]*(('F+ , F-'!AE$2-[1]!tbl_gk[[#This Row],[StandingTackle]])/('F+ , F-'!AE$2-'F+ , F-'!AE$3))</f>
        <v>3.1383600467551613E-2</v>
      </c>
      <c r="AF2042" s="1" cm="1">
        <f t="array" ref="AF2042">[1]!table_weight[SlidingTackle]*(('F+ , F-'!AF$2-[1]!tbl_gk[[#This Row],[SlidingTackle]])/('F+ , F-'!AF$2-'F+ , F-'!AF$3))</f>
        <v>8.2195144081682794E-3</v>
      </c>
      <c r="AG2042" s="1" cm="1">
        <f t="array" ref="AG2042">[1]!table_weight[GKDiving]*(('F+ , F-'!AG$2-[1]!tbl_gk[[#This Row],[GKDiving]])/('F+ , F-'!AG$2-'F+ , F-'!AG$3))</f>
        <v>5.2951652976371534E-2</v>
      </c>
      <c r="AH2042" s="1" cm="1">
        <f t="array" ref="AH2042">[1]!table_weight[GKHandling]*(('F+ , F-'!AH$2-[1]!tbl_gk[[#This Row],[GKHandling]])/('F+ , F-'!AH$2-'F+ , F-'!AH$3))</f>
        <v>5.8818666419756312E-2</v>
      </c>
      <c r="AI2042" s="1" cm="1">
        <f t="array" ref="AI2042">[1]!table_weight[GKKicking]*(('F+ , F-'!AI$2-[1]!tbl_gk[[#This Row],[GKKicking]])/('F+ , F-'!AI$2-'F+ , F-'!AI$3))</f>
        <v>3.3988439306358358E-2</v>
      </c>
      <c r="AJ2042" s="1" cm="1">
        <f t="array" ref="AJ2042">[1]!table_weight[GKPositioning]*(('F+ , F-'!AJ$2-[1]!tbl_gk[[#This Row],[GKPositioning]])/('F+ , F-'!AJ$2-'F+ , F-'!AJ$3))</f>
        <v>2.0182069223748555E-2</v>
      </c>
      <c r="AK2042" s="1" cm="1">
        <f t="array" ref="AK2042">[1]!table_weight[GKReflexes]*(('F+ , F-'!AK$2-[1]!tbl_gk[[#This Row],[GKReflexes]])/('F+ , F-'!AK$2-'F+ , F-'!AK$3))</f>
        <v>6.012574789575089E-2</v>
      </c>
    </row>
    <row r="2043" spans="1:37" x14ac:dyDescent="0.55000000000000004">
      <c r="A2043" s="8">
        <f>[1]!tbl_gk[[#This Row],[ID]]</f>
        <v>271761</v>
      </c>
      <c r="B2043" s="2" cm="1">
        <f t="array" ref="B2043">[1]!table_weight[ValueEUR]*(('F+ , F-'!B$2-[1]!tbl_gk[[#This Row],[ValueEUR]])/('F+ , F-'!B$2-'F+ , F-'!B$3))</f>
        <v>1.1297129235428024E-4</v>
      </c>
      <c r="C2043" s="2" cm="1">
        <f t="array" ref="C2043">[1]!table_weight[WageEUR]*(('F+ , F-'!C$2-[1]!tbl_gk[[#This Row],[WageEUR]])/('F+ , F-'!C$2-'F+ , F-'!C$3))</f>
        <v>0</v>
      </c>
      <c r="D2043" s="2" cm="1">
        <f t="array" ref="D2043">[1]!table_weight[Crossing]*(('F+ , F-'!D$2-[1]!tbl_gk[[#This Row],[Crossing]])/('F+ , F-'!D$2-'F+ , F-'!D$3))</f>
        <v>3.4746129089074922E-2</v>
      </c>
      <c r="E2043" s="2" cm="1">
        <f t="array" ref="E2043">[1]!table_weight[Finishing]*(('F+ , F-'!E$2-[1]!tbl_gk[[#This Row],[Finishing]])/('F+ , F-'!E$2-'F+ , F-'!E$3))</f>
        <v>1.7968512321265388E-2</v>
      </c>
      <c r="F2043" s="2" cm="1">
        <f t="array" ref="F2043">[1]!table_weight[HeadingAccuracy]*(('F+ , F-'!F$2-[1]!tbl_gk[[#This Row],[HeadingAccuracy]])/('F+ , F-'!F$2-'F+ , F-'!F$3))</f>
        <v>1.08567917583827E-2</v>
      </c>
      <c r="G2043" s="2" cm="1">
        <f t="array" ref="G2043">[1]!table_weight[ShortPassing]*(('F+ , F-'!G$2-[1]!tbl_gk[[#This Row],[ShortPassing]])/('F+ , F-'!G$2-'F+ , F-'!G$3))</f>
        <v>5.0628261131616156E-2</v>
      </c>
      <c r="H2043" s="2" cm="1">
        <f t="array" ref="H2043">[1]!table_weight[Volleys]*(('F+ , F-'!H$2-[1]!tbl_gk[[#This Row],[Volleys]])/('F+ , F-'!H$2-'F+ , F-'!H$3))</f>
        <v>1.9675665665797848E-3</v>
      </c>
      <c r="I2043" s="2" cm="1">
        <f t="array" ref="I2043">[1]!table_weight[Dribbling]*(('F+ , F-'!I$2-[1]!tbl_gk[[#This Row],[Dribbling]])/('F+ , F-'!I$2-'F+ , F-'!I$3))</f>
        <v>1.8579686209743949E-2</v>
      </c>
      <c r="J2043" s="2" cm="1">
        <f t="array" ref="J2043">[1]!table_weight[Curve]*(('F+ , F-'!J$2-[1]!tbl_gk[[#This Row],[Curve]])/('F+ , F-'!J$2-'F+ , F-'!J$3))</f>
        <v>9.295879390190295E-3</v>
      </c>
      <c r="K2043" s="2" cm="1">
        <f t="array" ref="K2043">[1]!table_weight[FKAccuracy]*(('F+ , F-'!K$2-[1]!tbl_gk[[#This Row],[FKAccuracy]])/('F+ , F-'!K$2-'F+ , F-'!K$3))</f>
        <v>9.2789777912990392E-3</v>
      </c>
      <c r="L2043" s="2" cm="1">
        <f t="array" ref="L2043">[1]!table_weight[LongPassing]*(('F+ , F-'!L$2-[1]!tbl_gk[[#This Row],[LongPassing]])/('F+ , F-'!L$2-'F+ , F-'!L$3))</f>
        <v>2.5446932703562523E-2</v>
      </c>
      <c r="M2043" s="2" cm="1">
        <f t="array" ref="M2043">[1]!table_weight[BallControl]*(('F+ , F-'!M$2-[1]!tbl_gk[[#This Row],[BallControl]])/('F+ , F-'!M$2-'F+ , F-'!M$3))</f>
        <v>1.2603763744621627E-2</v>
      </c>
      <c r="N2043" s="2" cm="1">
        <f t="array" ref="N2043">[1]!table_weight[Acceleration]*(('F+ , F-'!N$2-[1]!tbl_gk[[#This Row],[Acceleration]])/('F+ , F-'!N$2-'F+ , F-'!N$3))</f>
        <v>8.3430268974033078E-3</v>
      </c>
      <c r="O2043" s="2" cm="1">
        <f t="array" ref="O2043">[1]!table_weight[SprintSpeed]*(('F+ , F-'!O$2-[1]!tbl_gk[[#This Row],[SprintSpeed]])/('F+ , F-'!O$2-'F+ , F-'!O$3))</f>
        <v>1.2649832674170962E-2</v>
      </c>
      <c r="P2043" s="2" cm="1">
        <f t="array" ref="P2043">[1]!table_weight[Agility]*(('F+ , F-'!P$2-[1]!tbl_gk[[#This Row],[Agility]])/('F+ , F-'!P$2-'F+ , F-'!P$3))</f>
        <v>4.2123984928974139E-3</v>
      </c>
      <c r="Q2043" s="2" cm="1">
        <f t="array" ref="Q2043">[1]!table_weight[Reactions]*(('F+ , F-'!Q$2-[1]!tbl_gk[[#This Row],[Reactions]])/('F+ , F-'!Q$2-'F+ , F-'!Q$3))</f>
        <v>2.3719532003320656E-3</v>
      </c>
      <c r="R2043" s="2" cm="1">
        <f t="array" ref="R2043">[1]!table_weight[Balance]*(('F+ , F-'!R$2-[1]!tbl_gk[[#This Row],[Balance]])/('F+ , F-'!R$2-'F+ , F-'!R$3))</f>
        <v>2.9802002942947692E-3</v>
      </c>
      <c r="S2043" s="2" cm="1">
        <f t="array" ref="S2043">[1]!table_weight[ShotPower]*(('F+ , F-'!S$2-[1]!tbl_gk[[#This Row],[ShotPower]])/('F+ , F-'!S$2-'F+ , F-'!S$3))</f>
        <v>5.7135648934827617E-3</v>
      </c>
      <c r="T2043" s="2" cm="1">
        <f t="array" ref="T2043">[1]!table_weight[Jumping]*(('F+ , F-'!T$2-[1]!tbl_gk[[#This Row],[Jumping]])/('F+ , F-'!T$2-'F+ , F-'!T$3))</f>
        <v>4.3794223578711763E-3</v>
      </c>
      <c r="U2043" s="2" cm="1">
        <f t="array" ref="U2043">[1]!table_weight[Stamina]*(('F+ , F-'!U$2-[1]!tbl_gk[[#This Row],[Stamina]])/('F+ , F-'!U$2-'F+ , F-'!U$3))</f>
        <v>1.6315495058735752E-2</v>
      </c>
      <c r="V2043" s="2" cm="1">
        <f t="array" ref="V2043">[1]!table_weight[Strength]*(('F+ , F-'!V$2-[1]!tbl_gk[[#This Row],[Strength]])/('F+ , F-'!V$2-'F+ , F-'!V$3))</f>
        <v>1.9521346719399615E-2</v>
      </c>
      <c r="W2043" s="2" cm="1">
        <f t="array" ref="W2043">[1]!table_weight[LongShots]*(('F+ , F-'!W$2-[1]!tbl_gk[[#This Row],[LongShots]])/('F+ , F-'!W$2-'F+ , F-'!W$3))</f>
        <v>9.6091773208573719E-3</v>
      </c>
      <c r="X2043" s="2" cm="1">
        <f t="array" ref="X2043">[1]!table_weight[Aggression]*(('F+ , F-'!X$2-[1]!tbl_gk[[#This Row],[Aggression]])/('F+ , F-'!X$2-'F+ , F-'!X$3))</f>
        <v>1.3386066321874024E-2</v>
      </c>
      <c r="Y2043" s="2" cm="1">
        <f t="array" ref="Y2043">[1]!table_weight[Interceptions]*(('F+ , F-'!Y$2-[1]!tbl_gk[[#This Row],[Interceptions]])/('F+ , F-'!Y$2-'F+ , F-'!Y$3))</f>
        <v>2.5624472855619959E-2</v>
      </c>
      <c r="Z2043" s="2" cm="1">
        <f t="array" ref="Z2043">[1]!table_weight[Positioning]*(('F+ , F-'!Z$2-[1]!tbl_gk[[#This Row],[Positioning]])/('F+ , F-'!Z$2-'F+ , F-'!Z$3))</f>
        <v>2.3662238447756888E-3</v>
      </c>
      <c r="AA2043" s="2" cm="1">
        <f t="array" ref="AA2043">[1]!table_weight[Vision]*(('F+ , F-'!AA$2-[1]!tbl_gk[[#This Row],[Vision]])/('F+ , F-'!AA$2-'F+ , F-'!AA$3))</f>
        <v>2.2715748909846831E-2</v>
      </c>
      <c r="AB2043" s="2" cm="1">
        <f t="array" ref="AB2043">[1]!table_weight[Penalties]*(('F+ , F-'!AB$2-[1]!tbl_gk[[#This Row],[Penalties]])/('F+ , F-'!AB$2-'F+ , F-'!AB$3))</f>
        <v>2.3879722257019362E-3</v>
      </c>
      <c r="AC2043" s="2" cm="1">
        <f t="array" ref="AC2043">[1]!table_weight[Composure]*(('F+ , F-'!AC$2-[1]!tbl_gk[[#This Row],[Composure]])/('F+ , F-'!AC$2-'F+ , F-'!AC$3))</f>
        <v>1.9748183967676961E-3</v>
      </c>
      <c r="AD2043" s="2" cm="1">
        <f t="array" ref="AD2043">[1]!table_weight[Marking]*(('F+ , F-'!AD$2-[1]!tbl_gk[[#This Row],[Marking]])/('F+ , F-'!AD$2-'F+ , F-'!AD$3))</f>
        <v>3.4704616390043845E-2</v>
      </c>
      <c r="AE2043" s="2" cm="1">
        <f t="array" ref="AE2043">[1]!table_weight[StandingTackle]*(('F+ , F-'!AE$2-[1]!tbl_gk[[#This Row],[StandingTackle]])/('F+ , F-'!AE$2-'F+ , F-'!AE$3))</f>
        <v>2.6900228972187096E-2</v>
      </c>
      <c r="AF2043" s="2" cm="1">
        <f t="array" ref="AF2043">[1]!table_weight[SlidingTackle]*(('F+ , F-'!AF$2-[1]!tbl_gk[[#This Row],[SlidingTackle]])/('F+ , F-'!AF$2-'F+ , F-'!AF$3))</f>
        <v>9.7139715732897855E-3</v>
      </c>
      <c r="AG2043" s="2" cm="1">
        <f t="array" ref="AG2043">[1]!table_weight[GKDiving]*(('F+ , F-'!AG$2-[1]!tbl_gk[[#This Row],[GKDiving]])/('F+ , F-'!AG$2-'F+ , F-'!AG$3))</f>
        <v>5.6367888652266468E-2</v>
      </c>
      <c r="AH2043" s="2" cm="1">
        <f t="array" ref="AH2043">[1]!table_weight[GKHandling]*(('F+ , F-'!AH$2-[1]!tbl_gk[[#This Row],[GKHandling]])/('F+ , F-'!AH$2-'F+ , F-'!AH$3))</f>
        <v>4.2777211941640955E-2</v>
      </c>
      <c r="AI2043" s="2" cm="1">
        <f t="array" ref="AI2043">[1]!table_weight[GKKicking]*(('F+ , F-'!AI$2-[1]!tbl_gk[[#This Row],[GKKicking]])/('F+ , F-'!AI$2-'F+ , F-'!AI$3))</f>
        <v>2.5938545786431375E-2</v>
      </c>
      <c r="AJ2043" s="2" cm="1">
        <f t="array" ref="AJ2043">[1]!table_weight[GKPositioning]*(('F+ , F-'!AJ$2-[1]!tbl_gk[[#This Row],[GKPositioning]])/('F+ , F-'!AJ$2-'F+ , F-'!AJ$3))</f>
        <v>2.3335517539959265E-2</v>
      </c>
      <c r="AK2043" s="2" cm="1">
        <f t="array" ref="AK2043">[1]!table_weight[GKReflexes]*(('F+ , F-'!AK$2-[1]!tbl_gk[[#This Row],[GKReflexes]])/('F+ , F-'!AK$2-'F+ , F-'!AK$3))</f>
        <v>6.3769732616705502E-2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1B69-6F11-4118-99F8-FAF476BF6236}">
  <dimension ref="A1:C2043"/>
  <sheetViews>
    <sheetView workbookViewId="0"/>
  </sheetViews>
  <sheetFormatPr defaultRowHeight="14.4" x14ac:dyDescent="0.55000000000000004"/>
  <cols>
    <col min="1" max="1" width="6.83984375" style="6" bestFit="1" customWidth="1"/>
    <col min="2" max="3" width="13.05078125" bestFit="1" customWidth="1"/>
  </cols>
  <sheetData>
    <row r="1" spans="1:3" ht="16.5" x14ac:dyDescent="0.55000000000000004">
      <c r="A1" s="20" t="s">
        <v>0</v>
      </c>
      <c r="B1" s="18" t="s">
        <v>40</v>
      </c>
      <c r="C1" s="4" t="s">
        <v>41</v>
      </c>
    </row>
    <row r="2" spans="1:3" x14ac:dyDescent="0.55000000000000004">
      <c r="A2" s="7">
        <f>[1]!tbl_gk[[#This Row],[ID]]</f>
        <v>1179</v>
      </c>
      <c r="B2" s="9">
        <f>SUM(tbl_vikor_1[[#This Row],[ValueEUR]:[GKReflexes]])</f>
        <v>0.41033406280191498</v>
      </c>
      <c r="C2" s="1">
        <f>MAX(tbl_vikor_1[[#This Row],[ValueEUR]:[GKReflexes]])</f>
        <v>3.6564855261722783E-2</v>
      </c>
    </row>
    <row r="3" spans="1:3" x14ac:dyDescent="0.55000000000000004">
      <c r="A3" s="8">
        <f>[1]!tbl_gk[[#This Row],[ID]]</f>
        <v>2147</v>
      </c>
      <c r="B3" s="19">
        <f>SUM(tbl_vikor_1[[#This Row],[ValueEUR]:[GKReflexes]])</f>
        <v>0.43820090619366225</v>
      </c>
      <c r="C3" s="2">
        <f>MAX(tbl_vikor_1[[#This Row],[ValueEUR]:[GKReflexes]])</f>
        <v>3.4162356758949373E-2</v>
      </c>
    </row>
    <row r="4" spans="1:3" x14ac:dyDescent="0.55000000000000004">
      <c r="A4" s="7">
        <f>[1]!tbl_gk[[#This Row],[ID]]</f>
        <v>18122</v>
      </c>
      <c r="B4" s="9">
        <f>SUM(tbl_vikor_1[[#This Row],[ValueEUR]:[GKReflexes]])</f>
        <v>0.5245673673246366</v>
      </c>
      <c r="C4" s="1">
        <f>MAX(tbl_vikor_1[[#This Row],[ValueEUR]:[GKReflexes]])</f>
        <v>4.7371801372409796E-2</v>
      </c>
    </row>
    <row r="5" spans="1:3" x14ac:dyDescent="0.55000000000000004">
      <c r="A5" s="8">
        <f>[1]!tbl_gk[[#This Row],[ID]]</f>
        <v>19541</v>
      </c>
      <c r="B5" s="19">
        <f>SUM(tbl_vikor_1[[#This Row],[ValueEUR]:[GKReflexes]])</f>
        <v>0.47930422410547435</v>
      </c>
      <c r="C5" s="2">
        <f>MAX(tbl_vikor_1[[#This Row],[ValueEUR]:[GKReflexes]])</f>
        <v>4.9906747265247783E-2</v>
      </c>
    </row>
    <row r="6" spans="1:3" x14ac:dyDescent="0.55000000000000004">
      <c r="A6" s="7">
        <f>[1]!tbl_gk[[#This Row],[ID]]</f>
        <v>24630</v>
      </c>
      <c r="B6" s="9">
        <f>SUM(tbl_vikor_1[[#This Row],[ValueEUR]:[GKReflexes]])</f>
        <v>0.36305709519786772</v>
      </c>
      <c r="C6" s="1">
        <f>MAX(tbl_vikor_1[[#This Row],[ValueEUR]:[GKReflexes]])</f>
        <v>3.6987814836757178E-2</v>
      </c>
    </row>
    <row r="7" spans="1:3" x14ac:dyDescent="0.55000000000000004">
      <c r="A7" s="8">
        <f>[1]!tbl_gk[[#This Row],[ID]]</f>
        <v>49000</v>
      </c>
      <c r="B7" s="19">
        <f>SUM(tbl_vikor_1[[#This Row],[ValueEUR]:[GKReflexes]])</f>
        <v>0.41106296392897795</v>
      </c>
      <c r="C7" s="2">
        <f>MAX(tbl_vikor_1[[#This Row],[ValueEUR]:[GKReflexes]])</f>
        <v>3.7971195848712121E-2</v>
      </c>
    </row>
    <row r="8" spans="1:3" x14ac:dyDescent="0.55000000000000004">
      <c r="A8" s="7">
        <f>[1]!tbl_gk[[#This Row],[ID]]</f>
        <v>52326</v>
      </c>
      <c r="B8" s="9">
        <f>SUM(tbl_vikor_1[[#This Row],[ValueEUR]:[GKReflexes]])</f>
        <v>0.53862977387013655</v>
      </c>
      <c r="C8" s="1">
        <f>MAX(tbl_vikor_1[[#This Row],[ValueEUR]:[GKReflexes]])</f>
        <v>5.8303755535273602E-2</v>
      </c>
    </row>
    <row r="9" spans="1:3" x14ac:dyDescent="0.55000000000000004">
      <c r="A9" s="8">
        <f>[1]!tbl_gk[[#This Row],[ID]]</f>
        <v>52679</v>
      </c>
      <c r="B9" s="19">
        <f>SUM(tbl_vikor_1[[#This Row],[ValueEUR]:[GKReflexes]])</f>
        <v>0.49446605641427227</v>
      </c>
      <c r="C9" s="2">
        <f>MAX(tbl_vikor_1[[#This Row],[ValueEUR]:[GKReflexes]])</f>
        <v>5.3471514927051197E-2</v>
      </c>
    </row>
    <row r="10" spans="1:3" x14ac:dyDescent="0.55000000000000004">
      <c r="A10" s="7">
        <f>[1]!tbl_gk[[#This Row],[ID]]</f>
        <v>53110</v>
      </c>
      <c r="B10" s="9">
        <f>SUM(tbl_vikor_1[[#This Row],[ValueEUR]:[GKReflexes]])</f>
        <v>0.44105639818643888</v>
      </c>
      <c r="C10" s="1">
        <f>MAX(tbl_vikor_1[[#This Row],[ValueEUR]:[GKReflexes]])</f>
        <v>4.0783877022690797E-2</v>
      </c>
    </row>
    <row r="11" spans="1:3" x14ac:dyDescent="0.55000000000000004">
      <c r="A11" s="8">
        <f>[1]!tbl_gk[[#This Row],[ID]]</f>
        <v>104389</v>
      </c>
      <c r="B11" s="19">
        <f>SUM(tbl_vikor_1[[#This Row],[ValueEUR]:[GKReflexes]])</f>
        <v>0.47855727340010584</v>
      </c>
      <c r="C11" s="2">
        <f>MAX(tbl_vikor_1[[#This Row],[ValueEUR]:[GKReflexes]])</f>
        <v>4.781557995763748E-2</v>
      </c>
    </row>
    <row r="12" spans="1:3" x14ac:dyDescent="0.55000000000000004">
      <c r="A12" s="7">
        <f>[1]!tbl_gk[[#This Row],[ID]]</f>
        <v>106795</v>
      </c>
      <c r="B12" s="9">
        <f>SUM(tbl_vikor_1[[#This Row],[ValueEUR]:[GKReflexes]])</f>
        <v>0.52523985065840018</v>
      </c>
      <c r="C12" s="1">
        <f>MAX(tbl_vikor_1[[#This Row],[ValueEUR]:[GKReflexes]])</f>
        <v>3.9377536435701459E-2</v>
      </c>
    </row>
    <row r="13" spans="1:3" x14ac:dyDescent="0.55000000000000004">
      <c r="A13" s="8">
        <f>[1]!tbl_gk[[#This Row],[ID]]</f>
        <v>107084</v>
      </c>
      <c r="B13" s="19">
        <f>SUM(tbl_vikor_1[[#This Row],[ValueEUR]:[GKReflexes]])</f>
        <v>0.52670163730516517</v>
      </c>
      <c r="C13" s="2">
        <f>MAX(tbl_vikor_1[[#This Row],[ValueEUR]:[GKReflexes]])</f>
        <v>4.781557995763748E-2</v>
      </c>
    </row>
    <row r="14" spans="1:3" x14ac:dyDescent="0.55000000000000004">
      <c r="A14" s="7">
        <f>[1]!tbl_gk[[#This Row],[ID]]</f>
        <v>110606</v>
      </c>
      <c r="B14" s="9">
        <f>SUM(tbl_vikor_1[[#This Row],[ValueEUR]:[GKReflexes]])</f>
        <v>0.52537001612862566</v>
      </c>
      <c r="C14" s="1">
        <f>MAX(tbl_vikor_1[[#This Row],[ValueEUR]:[GKReflexes]])</f>
        <v>7.3129710523445565E-2</v>
      </c>
    </row>
    <row r="15" spans="1:3" x14ac:dyDescent="0.55000000000000004">
      <c r="A15" s="8">
        <f>[1]!tbl_gk[[#This Row],[ID]]</f>
        <v>110974</v>
      </c>
      <c r="B15" s="19">
        <f>SUM(tbl_vikor_1[[#This Row],[ValueEUR]:[GKReflexes]])</f>
        <v>0.47459480281154753</v>
      </c>
      <c r="C15" s="2">
        <f>MAX(tbl_vikor_1[[#This Row],[ValueEUR]:[GKReflexes]])</f>
        <v>4.3727816651455198E-2</v>
      </c>
    </row>
    <row r="16" spans="1:3" x14ac:dyDescent="0.55000000000000004">
      <c r="A16" s="7">
        <f>[1]!tbl_gk[[#This Row],[ID]]</f>
        <v>118794</v>
      </c>
      <c r="B16" s="9">
        <f>SUM(tbl_vikor_1[[#This Row],[ValueEUR]:[GKReflexes]])</f>
        <v>0.58107969509280111</v>
      </c>
      <c r="C16" s="1">
        <f>MAX(tbl_vikor_1[[#This Row],[ValueEUR]:[GKReflexes]])</f>
        <v>4.9906747265247783E-2</v>
      </c>
    </row>
    <row r="17" spans="1:3" x14ac:dyDescent="0.55000000000000004">
      <c r="A17" s="8">
        <f>[1]!tbl_gk[[#This Row],[ID]]</f>
        <v>121134</v>
      </c>
      <c r="B17" s="19">
        <f>SUM(tbl_vikor_1[[#This Row],[ValueEUR]:[GKReflexes]])</f>
        <v>0.4938374235588211</v>
      </c>
      <c r="C17" s="2">
        <f>MAX(tbl_vikor_1[[#This Row],[ValueEUR]:[GKReflexes]])</f>
        <v>6.3285326414520199E-2</v>
      </c>
    </row>
    <row r="18" spans="1:3" x14ac:dyDescent="0.55000000000000004">
      <c r="A18" s="7">
        <f>[1]!tbl_gk[[#This Row],[ID]]</f>
        <v>132740</v>
      </c>
      <c r="B18" s="9">
        <f>SUM(tbl_vikor_1[[#This Row],[ValueEUR]:[GKReflexes]])</f>
        <v>0.35315162862836574</v>
      </c>
      <c r="C18" s="1">
        <f>MAX(tbl_vikor_1[[#This Row],[ValueEUR]:[GKReflexes]])</f>
        <v>3.5647676618034127E-2</v>
      </c>
    </row>
    <row r="19" spans="1:3" x14ac:dyDescent="0.55000000000000004">
      <c r="A19" s="8">
        <f>[1]!tbl_gk[[#This Row],[ID]]</f>
        <v>135043</v>
      </c>
      <c r="B19" s="19">
        <f>SUM(tbl_vikor_1[[#This Row],[ValueEUR]:[GKReflexes]])</f>
        <v>0.49813063160927784</v>
      </c>
      <c r="C19" s="2">
        <f>MAX(tbl_vikor_1[[#This Row],[ValueEUR]:[GKReflexes]])</f>
        <v>6.1878985827530868E-2</v>
      </c>
    </row>
    <row r="20" spans="1:3" x14ac:dyDescent="0.55000000000000004">
      <c r="A20" s="7">
        <f>[1]!tbl_gk[[#This Row],[ID]]</f>
        <v>135587</v>
      </c>
      <c r="B20" s="9">
        <f>SUM(tbl_vikor_1[[#This Row],[ValueEUR]:[GKReflexes]])</f>
        <v>0.53685465349923522</v>
      </c>
      <c r="C20" s="1">
        <f>MAX(tbl_vikor_1[[#This Row],[ValueEUR]:[GKReflexes]])</f>
        <v>4.5002898783658811E-2</v>
      </c>
    </row>
    <row r="21" spans="1:3" x14ac:dyDescent="0.55000000000000004">
      <c r="A21" s="8">
        <f>[1]!tbl_gk[[#This Row],[ID]]</f>
        <v>136686</v>
      </c>
      <c r="B21" s="19">
        <f>SUM(tbl_vikor_1[[#This Row],[ValueEUR]:[GKReflexes]])</f>
        <v>0.46661015460032218</v>
      </c>
      <c r="C21" s="2">
        <f>MAX(tbl_vikor_1[[#This Row],[ValueEUR]:[GKReflexes]])</f>
        <v>4.1905824290977896E-2</v>
      </c>
    </row>
    <row r="22" spans="1:3" x14ac:dyDescent="0.55000000000000004">
      <c r="A22" s="7">
        <f>[1]!tbl_gk[[#This Row],[ID]]</f>
        <v>137552</v>
      </c>
      <c r="B22" s="9">
        <f>SUM(tbl_vikor_1[[#This Row],[ValueEUR]:[GKReflexes]])</f>
        <v>0.46720562443117819</v>
      </c>
      <c r="C22" s="1">
        <f>MAX(tbl_vikor_1[[#This Row],[ValueEUR]:[GKReflexes]])</f>
        <v>4.3727816651455198E-2</v>
      </c>
    </row>
    <row r="23" spans="1:3" x14ac:dyDescent="0.55000000000000004">
      <c r="A23" s="8">
        <f>[1]!tbl_gk[[#This Row],[ID]]</f>
        <v>138026</v>
      </c>
      <c r="B23" s="19">
        <f>SUM(tbl_vikor_1[[#This Row],[ValueEUR]:[GKReflexes]])</f>
        <v>0.52429518146371046</v>
      </c>
      <c r="C23" s="2">
        <f>MAX(tbl_vikor_1[[#This Row],[ValueEUR]:[GKReflexes]])</f>
        <v>5.0628261131616156E-2</v>
      </c>
    </row>
    <row r="24" spans="1:3" x14ac:dyDescent="0.55000000000000004">
      <c r="A24" s="7">
        <f>[1]!tbl_gk[[#This Row],[ID]]</f>
        <v>138431</v>
      </c>
      <c r="B24" s="9">
        <f>SUM(tbl_vikor_1[[#This Row],[ValueEUR]:[GKReflexes]])</f>
        <v>0.61530842797109164</v>
      </c>
      <c r="C24" s="1">
        <f>MAX(tbl_vikor_1[[#This Row],[ValueEUR]:[GKReflexes]])</f>
        <v>6.416581791246144E-2</v>
      </c>
    </row>
    <row r="25" spans="1:3" x14ac:dyDescent="0.55000000000000004">
      <c r="A25" s="8">
        <f>[1]!tbl_gk[[#This Row],[ID]]</f>
        <v>139062</v>
      </c>
      <c r="B25" s="19">
        <f>SUM(tbl_vikor_1[[#This Row],[ValueEUR]:[GKReflexes]])</f>
        <v>0.47760958542156207</v>
      </c>
      <c r="C25" s="2">
        <f>MAX(tbl_vikor_1[[#This Row],[ValueEUR]:[GKReflexes]])</f>
        <v>4.2190217609680135E-2</v>
      </c>
    </row>
    <row r="26" spans="1:3" x14ac:dyDescent="0.55000000000000004">
      <c r="A26" s="7">
        <f>[1]!tbl_gk[[#This Row],[ID]]</f>
        <v>140293</v>
      </c>
      <c r="B26" s="9">
        <f>SUM(tbl_vikor_1[[#This Row],[ValueEUR]:[GKReflexes]])</f>
        <v>0.46939320295871434</v>
      </c>
      <c r="C26" s="1">
        <f>MAX(tbl_vikor_1[[#This Row],[ValueEUR]:[GKReflexes]])</f>
        <v>3.9377536435701459E-2</v>
      </c>
    </row>
    <row r="27" spans="1:3" x14ac:dyDescent="0.55000000000000004">
      <c r="A27" s="8">
        <f>[1]!tbl_gk[[#This Row],[ID]]</f>
        <v>140300</v>
      </c>
      <c r="B27" s="19">
        <f>SUM(tbl_vikor_1[[#This Row],[ValueEUR]:[GKReflexes]])</f>
        <v>0.62825540073709341</v>
      </c>
      <c r="C27" s="2">
        <f>MAX(tbl_vikor_1[[#This Row],[ValueEUR]:[GKReflexes]])</f>
        <v>6.7504348175488213E-2</v>
      </c>
    </row>
    <row r="28" spans="1:3" x14ac:dyDescent="0.55000000000000004">
      <c r="A28" s="7">
        <f>[1]!tbl_gk[[#This Row],[ID]]</f>
        <v>140498</v>
      </c>
      <c r="B28" s="9">
        <f>SUM(tbl_vikor_1[[#This Row],[ValueEUR]:[GKReflexes]])</f>
        <v>0.45674874390660647</v>
      </c>
      <c r="C28" s="1">
        <f>MAX(tbl_vikor_1[[#This Row],[ValueEUR]:[GKReflexes]])</f>
        <v>4.2777211941640955E-2</v>
      </c>
    </row>
    <row r="29" spans="1:3" x14ac:dyDescent="0.55000000000000004">
      <c r="A29" s="8">
        <f>[1]!tbl_gk[[#This Row],[ID]]</f>
        <v>142258</v>
      </c>
      <c r="B29" s="19">
        <f>SUM(tbl_vikor_1[[#This Row],[ValueEUR]:[GKReflexes]])</f>
        <v>0.47500751317222972</v>
      </c>
      <c r="C29" s="2">
        <f>MAX(tbl_vikor_1[[#This Row],[ValueEUR]:[GKReflexes]])</f>
        <v>4.0083831930500594E-2</v>
      </c>
    </row>
    <row r="30" spans="1:3" x14ac:dyDescent="0.55000000000000004">
      <c r="A30" s="7">
        <f>[1]!tbl_gk[[#This Row],[ID]]</f>
        <v>142902</v>
      </c>
      <c r="B30" s="9">
        <f>SUM(tbl_vikor_1[[#This Row],[ValueEUR]:[GKReflexes]])</f>
        <v>0.44598716179121911</v>
      </c>
      <c r="C30" s="1">
        <f>MAX(tbl_vikor_1[[#This Row],[ValueEUR]:[GKReflexes]])</f>
        <v>4.781557995763748E-2</v>
      </c>
    </row>
    <row r="31" spans="1:3" x14ac:dyDescent="0.55000000000000004">
      <c r="A31" s="8">
        <f>[1]!tbl_gk[[#This Row],[ID]]</f>
        <v>142962</v>
      </c>
      <c r="B31" s="19">
        <f>SUM(tbl_vikor_1[[#This Row],[ValueEUR]:[GKReflexes]])</f>
        <v>0.42080833590374717</v>
      </c>
      <c r="C31" s="2">
        <f>MAX(tbl_vikor_1[[#This Row],[ValueEUR]:[GKReflexes]])</f>
        <v>4.0994828110739248E-2</v>
      </c>
    </row>
    <row r="32" spans="1:3" x14ac:dyDescent="0.55000000000000004">
      <c r="A32" s="7">
        <f>[1]!tbl_gk[[#This Row],[ID]]</f>
        <v>144172</v>
      </c>
      <c r="B32" s="9">
        <f>SUM(tbl_vikor_1[[#This Row],[ValueEUR]:[GKReflexes]])</f>
        <v>0.5317479992080858</v>
      </c>
      <c r="C32" s="1">
        <f>MAX(tbl_vikor_1[[#This Row],[ValueEUR]:[GKReflexes]])</f>
        <v>5.484728289258417E-2</v>
      </c>
    </row>
    <row r="33" spans="1:3" x14ac:dyDescent="0.55000000000000004">
      <c r="A33" s="8">
        <f>[1]!tbl_gk[[#This Row],[ID]]</f>
        <v>146296</v>
      </c>
      <c r="B33" s="19">
        <f>SUM(tbl_vikor_1[[#This Row],[ValueEUR]:[GKReflexes]])</f>
        <v>0.40132065818181195</v>
      </c>
      <c r="C33" s="2">
        <f>MAX(tbl_vikor_1[[#This Row],[ValueEUR]:[GKReflexes]])</f>
        <v>3.9377536435701459E-2</v>
      </c>
    </row>
    <row r="34" spans="1:3" x14ac:dyDescent="0.55000000000000004">
      <c r="A34" s="7">
        <f>[1]!tbl_gk[[#This Row],[ID]]</f>
        <v>146748</v>
      </c>
      <c r="B34" s="9">
        <f>SUM(tbl_vikor_1[[#This Row],[ValueEUR]:[GKReflexes]])</f>
        <v>0.42789755640319443</v>
      </c>
      <c r="C34" s="1">
        <f>MAX(tbl_vikor_1[[#This Row],[ValueEUR]:[GKReflexes]])</f>
        <v>4.9221920544626818E-2</v>
      </c>
    </row>
    <row r="35" spans="1:3" x14ac:dyDescent="0.55000000000000004">
      <c r="A35" s="8">
        <f>[1]!tbl_gk[[#This Row],[ID]]</f>
        <v>146952</v>
      </c>
      <c r="B35" s="19">
        <f>SUM(tbl_vikor_1[[#This Row],[ValueEUR]:[GKReflexes]])</f>
        <v>0.45310358780139315</v>
      </c>
      <c r="C35" s="2">
        <f>MAX(tbl_vikor_1[[#This Row],[ValueEUR]:[GKReflexes]])</f>
        <v>5.3440942305594832E-2</v>
      </c>
    </row>
    <row r="36" spans="1:3" x14ac:dyDescent="0.55000000000000004">
      <c r="A36" s="7">
        <f>[1]!tbl_gk[[#This Row],[ID]]</f>
        <v>149258</v>
      </c>
      <c r="B36" s="9">
        <f>SUM(tbl_vikor_1[[#This Row],[ValueEUR]:[GKReflexes]])</f>
        <v>0.58437141446975804</v>
      </c>
      <c r="C36" s="1">
        <f>MAX(tbl_vikor_1[[#This Row],[ValueEUR]:[GKReflexes]])</f>
        <v>7.1723369936456227E-2</v>
      </c>
    </row>
    <row r="37" spans="1:3" x14ac:dyDescent="0.55000000000000004">
      <c r="A37" s="8">
        <f>[1]!tbl_gk[[#This Row],[ID]]</f>
        <v>150477</v>
      </c>
      <c r="B37" s="19">
        <f>SUM(tbl_vikor_1[[#This Row],[ValueEUR]:[GKReflexes]])</f>
        <v>0.46807029556885343</v>
      </c>
      <c r="C37" s="2">
        <f>MAX(tbl_vikor_1[[#This Row],[ValueEUR]:[GKReflexes]])</f>
        <v>3.7971195848712121E-2</v>
      </c>
    </row>
    <row r="38" spans="1:3" x14ac:dyDescent="0.55000000000000004">
      <c r="A38" s="7">
        <f>[1]!tbl_gk[[#This Row],[ID]]</f>
        <v>150659</v>
      </c>
      <c r="B38" s="9">
        <f>SUM(tbl_vikor_1[[#This Row],[ValueEUR]:[GKReflexes]])</f>
        <v>0.45979755230179031</v>
      </c>
      <c r="C38" s="1">
        <f>MAX(tbl_vikor_1[[#This Row],[ValueEUR]:[GKReflexes]])</f>
        <v>3.8261839570023298E-2</v>
      </c>
    </row>
    <row r="39" spans="1:3" x14ac:dyDescent="0.55000000000000004">
      <c r="A39" s="8">
        <f>[1]!tbl_gk[[#This Row],[ID]]</f>
        <v>150724</v>
      </c>
      <c r="B39" s="19">
        <f>SUM(tbl_vikor_1[[#This Row],[ValueEUR]:[GKReflexes]])</f>
        <v>0.39241785740199947</v>
      </c>
      <c r="C39" s="2">
        <f>MAX(tbl_vikor_1[[#This Row],[ValueEUR]:[GKReflexes]])</f>
        <v>3.9377536435701459E-2</v>
      </c>
    </row>
    <row r="40" spans="1:3" x14ac:dyDescent="0.55000000000000004">
      <c r="A40" s="7">
        <f>[1]!tbl_gk[[#This Row],[ID]]</f>
        <v>152456</v>
      </c>
      <c r="B40" s="9">
        <f>SUM(tbl_vikor_1[[#This Row],[ValueEUR]:[GKReflexes]])</f>
        <v>0.59539138152440996</v>
      </c>
      <c r="C40" s="1">
        <f>MAX(tbl_vikor_1[[#This Row],[ValueEUR]:[GKReflexes]])</f>
        <v>6.1947740256228193E-2</v>
      </c>
    </row>
    <row r="41" spans="1:3" x14ac:dyDescent="0.55000000000000004">
      <c r="A41" s="8">
        <f>[1]!tbl_gk[[#This Row],[ID]]</f>
        <v>152523</v>
      </c>
      <c r="B41" s="19">
        <f>SUM(tbl_vikor_1[[#This Row],[ValueEUR]:[GKReflexes]])</f>
        <v>0.52018977827219515</v>
      </c>
      <c r="C41" s="2">
        <f>MAX(tbl_vikor_1[[#This Row],[ValueEUR]:[GKReflexes]])</f>
        <v>5.7036282588854605E-2</v>
      </c>
    </row>
    <row r="42" spans="1:3" x14ac:dyDescent="0.55000000000000004">
      <c r="A42" s="7">
        <f>[1]!tbl_gk[[#This Row],[ID]]</f>
        <v>153275</v>
      </c>
      <c r="B42" s="9">
        <f>SUM(tbl_vikor_1[[#This Row],[ValueEUR]:[GKReflexes]])</f>
        <v>0.4441270273452369</v>
      </c>
      <c r="C42" s="1">
        <f>MAX(tbl_vikor_1[[#This Row],[ValueEUR]:[GKReflexes]])</f>
        <v>4.2190217609680135E-2</v>
      </c>
    </row>
    <row r="43" spans="1:3" x14ac:dyDescent="0.55000000000000004">
      <c r="A43" s="8">
        <f>[1]!tbl_gk[[#This Row],[ID]]</f>
        <v>155422</v>
      </c>
      <c r="B43" s="19">
        <f>SUM(tbl_vikor_1[[#This Row],[ValueEUR]:[GKReflexes]])</f>
        <v>0.60421999168781504</v>
      </c>
      <c r="C43" s="2">
        <f>MAX(tbl_vikor_1[[#This Row],[ValueEUR]:[GKReflexes]])</f>
        <v>6.1947740256228193E-2</v>
      </c>
    </row>
    <row r="44" spans="1:3" x14ac:dyDescent="0.55000000000000004">
      <c r="A44" s="7">
        <f>[1]!tbl_gk[[#This Row],[ID]]</f>
        <v>155871</v>
      </c>
      <c r="B44" s="9">
        <f>SUM(tbl_vikor_1[[#This Row],[ValueEUR]:[GKReflexes]])</f>
        <v>0.44609287789562013</v>
      </c>
      <c r="C44" s="1">
        <f>MAX(tbl_vikor_1[[#This Row],[ValueEUR]:[GKReflexes]])</f>
        <v>4.0994828110739248E-2</v>
      </c>
    </row>
    <row r="45" spans="1:3" x14ac:dyDescent="0.55000000000000004">
      <c r="A45" s="8">
        <f>[1]!tbl_gk[[#This Row],[ID]]</f>
        <v>156253</v>
      </c>
      <c r="B45" s="19">
        <f>SUM(tbl_vikor_1[[#This Row],[ValueEUR]:[GKReflexes]])</f>
        <v>0.50080159045756933</v>
      </c>
      <c r="C45" s="2">
        <f>MAX(tbl_vikor_1[[#This Row],[ValueEUR]:[GKReflexes]])</f>
        <v>5.6253623479573515E-2</v>
      </c>
    </row>
    <row r="46" spans="1:3" x14ac:dyDescent="0.55000000000000004">
      <c r="A46" s="7">
        <f>[1]!tbl_gk[[#This Row],[ID]]</f>
        <v>156437</v>
      </c>
      <c r="B46" s="9">
        <f>SUM(tbl_vikor_1[[#This Row],[ValueEUR]:[GKReflexes]])</f>
        <v>0.4160827031893134</v>
      </c>
      <c r="C46" s="1">
        <f>MAX(tbl_vikor_1[[#This Row],[ValueEUR]:[GKReflexes]])</f>
        <v>4.6409239370648142E-2</v>
      </c>
    </row>
    <row r="47" spans="1:3" x14ac:dyDescent="0.55000000000000004">
      <c r="A47" s="8">
        <f>[1]!tbl_gk[[#This Row],[ID]]</f>
        <v>156438</v>
      </c>
      <c r="B47" s="19">
        <f>SUM(tbl_vikor_1[[#This Row],[ValueEUR]:[GKReflexes]])</f>
        <v>0.53549106726431472</v>
      </c>
      <c r="C47" s="2">
        <f>MAX(tbl_vikor_1[[#This Row],[ValueEUR]:[GKReflexes]])</f>
        <v>5.6253623479573515E-2</v>
      </c>
    </row>
    <row r="48" spans="1:3" x14ac:dyDescent="0.55000000000000004">
      <c r="A48" s="7">
        <f>[1]!tbl_gk[[#This Row],[ID]]</f>
        <v>157407</v>
      </c>
      <c r="B48" s="9">
        <f>SUM(tbl_vikor_1[[#This Row],[ValueEUR]:[GKReflexes]])</f>
        <v>0.54596281142330205</v>
      </c>
      <c r="C48" s="1">
        <f>MAX(tbl_vikor_1[[#This Row],[ValueEUR]:[GKReflexes]])</f>
        <v>5.8303755535273602E-2</v>
      </c>
    </row>
    <row r="49" spans="1:3" x14ac:dyDescent="0.55000000000000004">
      <c r="A49" s="8">
        <f>[1]!tbl_gk[[#This Row],[ID]]</f>
        <v>157734</v>
      </c>
      <c r="B49" s="19">
        <f>SUM(tbl_vikor_1[[#This Row],[ValueEUR]:[GKReflexes]])</f>
        <v>0.51111455092838387</v>
      </c>
      <c r="C49" s="2">
        <f>MAX(tbl_vikor_1[[#This Row],[ValueEUR]:[GKReflexes]])</f>
        <v>4.9906747265247783E-2</v>
      </c>
    </row>
    <row r="50" spans="1:3" x14ac:dyDescent="0.55000000000000004">
      <c r="A50" s="7">
        <f>[1]!tbl_gk[[#This Row],[ID]]</f>
        <v>157804</v>
      </c>
      <c r="B50" s="9">
        <f>SUM(tbl_vikor_1[[#This Row],[ValueEUR]:[GKReflexes]])</f>
        <v>0.53431345265646168</v>
      </c>
      <c r="C50" s="1">
        <f>MAX(tbl_vikor_1[[#This Row],[ValueEUR]:[GKReflexes]])</f>
        <v>5.3440942305594832E-2</v>
      </c>
    </row>
    <row r="51" spans="1:3" x14ac:dyDescent="0.55000000000000004">
      <c r="A51" s="8">
        <f>[1]!tbl_gk[[#This Row],[ID]]</f>
        <v>157888</v>
      </c>
      <c r="B51" s="19">
        <f>SUM(tbl_vikor_1[[#This Row],[ValueEUR]:[GKReflexes]])</f>
        <v>0.56281172776398147</v>
      </c>
      <c r="C51" s="2">
        <f>MAX(tbl_vikor_1[[#This Row],[ValueEUR]:[GKReflexes]])</f>
        <v>4.9221920544626818E-2</v>
      </c>
    </row>
    <row r="52" spans="1:3" x14ac:dyDescent="0.55000000000000004">
      <c r="A52" s="7">
        <f>[1]!tbl_gk[[#This Row],[ID]]</f>
        <v>157970</v>
      </c>
      <c r="B52" s="9">
        <f>SUM(tbl_vikor_1[[#This Row],[ValueEUR]:[GKReflexes]])</f>
        <v>0.49625183163583458</v>
      </c>
      <c r="C52" s="1">
        <f>MAX(tbl_vikor_1[[#This Row],[ValueEUR]:[GKReflexes]])</f>
        <v>4.9906747265247783E-2</v>
      </c>
    </row>
    <row r="53" spans="1:3" x14ac:dyDescent="0.55000000000000004">
      <c r="A53" s="8">
        <f>[1]!tbl_gk[[#This Row],[ID]]</f>
        <v>158121</v>
      </c>
      <c r="B53" s="19">
        <f>SUM(tbl_vikor_1[[#This Row],[ValueEUR]:[GKReflexes]])</f>
        <v>0.45636557229799679</v>
      </c>
      <c r="C53" s="2">
        <f>MAX(tbl_vikor_1[[#This Row],[ValueEUR]:[GKReflexes]])</f>
        <v>3.9377536435701459E-2</v>
      </c>
    </row>
    <row r="54" spans="1:3" x14ac:dyDescent="0.55000000000000004">
      <c r="A54" s="7">
        <f>[1]!tbl_gk[[#This Row],[ID]]</f>
        <v>159233</v>
      </c>
      <c r="B54" s="9">
        <f>SUM(tbl_vikor_1[[#This Row],[ValueEUR]:[GKReflexes]])</f>
        <v>0.54625316731211215</v>
      </c>
      <c r="C54" s="1">
        <f>MAX(tbl_vikor_1[[#This Row],[ValueEUR]:[GKReflexes]])</f>
        <v>4.9906747265247783E-2</v>
      </c>
    </row>
    <row r="55" spans="1:3" x14ac:dyDescent="0.55000000000000004">
      <c r="A55" s="8">
        <f>[1]!tbl_gk[[#This Row],[ID]]</f>
        <v>160016</v>
      </c>
      <c r="B55" s="19">
        <f>SUM(tbl_vikor_1[[#This Row],[ValueEUR]:[GKReflexes]])</f>
        <v>0.53157655843376872</v>
      </c>
      <c r="C55" s="2">
        <f>MAX(tbl_vikor_1[[#This Row],[ValueEUR]:[GKReflexes]])</f>
        <v>5.6253623479573515E-2</v>
      </c>
    </row>
    <row r="56" spans="1:3" x14ac:dyDescent="0.55000000000000004">
      <c r="A56" s="7">
        <f>[1]!tbl_gk[[#This Row],[ID]]</f>
        <v>161663</v>
      </c>
      <c r="B56" s="9">
        <f>SUM(tbl_vikor_1[[#This Row],[ValueEUR]:[GKReflexes]])</f>
        <v>0.44094087754487032</v>
      </c>
      <c r="C56" s="1">
        <f>MAX(tbl_vikor_1[[#This Row],[ValueEUR]:[GKReflexes]])</f>
        <v>6.8910688762477551E-2</v>
      </c>
    </row>
    <row r="57" spans="1:3" x14ac:dyDescent="0.55000000000000004">
      <c r="A57" s="8">
        <f>[1]!tbl_gk[[#This Row],[ID]]</f>
        <v>162220</v>
      </c>
      <c r="B57" s="19">
        <f>SUM(tbl_vikor_1[[#This Row],[ValueEUR]:[GKReflexes]])</f>
        <v>0.42454133008064215</v>
      </c>
      <c r="C57" s="2">
        <f>MAX(tbl_vikor_1[[#This Row],[ValueEUR]:[GKReflexes]])</f>
        <v>4.0083831930500594E-2</v>
      </c>
    </row>
    <row r="58" spans="1:3" x14ac:dyDescent="0.55000000000000004">
      <c r="A58" s="7">
        <f>[1]!tbl_gk[[#This Row],[ID]]</f>
        <v>162297</v>
      </c>
      <c r="B58" s="9">
        <f>SUM(tbl_vikor_1[[#This Row],[ValueEUR]:[GKReflexes]])</f>
        <v>0.56263210809209863</v>
      </c>
      <c r="C58" s="1">
        <f>MAX(tbl_vikor_1[[#This Row],[ValueEUR]:[GKReflexes]])</f>
        <v>5.2034601718605494E-2</v>
      </c>
    </row>
    <row r="59" spans="1:3" x14ac:dyDescent="0.55000000000000004">
      <c r="A59" s="8">
        <f>[1]!tbl_gk[[#This Row],[ID]]</f>
        <v>162835</v>
      </c>
      <c r="B59" s="19">
        <f>SUM(tbl_vikor_1[[#This Row],[ValueEUR]:[GKReflexes]])</f>
        <v>0.38389287434374897</v>
      </c>
      <c r="C59" s="2">
        <f>MAX(tbl_vikor_1[[#This Row],[ValueEUR]:[GKReflexes]])</f>
        <v>3.5866971962916043E-2</v>
      </c>
    </row>
    <row r="60" spans="1:3" x14ac:dyDescent="0.55000000000000004">
      <c r="A60" s="7">
        <f>[1]!tbl_gk[[#This Row],[ID]]</f>
        <v>162901</v>
      </c>
      <c r="B60" s="9">
        <f>SUM(tbl_vikor_1[[#This Row],[ValueEUR]:[GKReflexes]])</f>
        <v>0.55337030101335383</v>
      </c>
      <c r="C60" s="1">
        <f>MAX(tbl_vikor_1[[#This Row],[ValueEUR]:[GKReflexes]])</f>
        <v>5.3440942305594832E-2</v>
      </c>
    </row>
    <row r="61" spans="1:3" x14ac:dyDescent="0.55000000000000004">
      <c r="A61" s="8">
        <f>[1]!tbl_gk[[#This Row],[ID]]</f>
        <v>163201</v>
      </c>
      <c r="B61" s="19">
        <f>SUM(tbl_vikor_1[[#This Row],[ValueEUR]:[GKReflexes]])</f>
        <v>0.58724662646932235</v>
      </c>
      <c r="C61" s="2">
        <f>MAX(tbl_vikor_1[[#This Row],[ValueEUR]:[GKReflexes]])</f>
        <v>6.8910688762477551E-2</v>
      </c>
    </row>
    <row r="62" spans="1:3" x14ac:dyDescent="0.55000000000000004">
      <c r="A62" s="7">
        <f>[1]!tbl_gk[[#This Row],[ID]]</f>
        <v>163264</v>
      </c>
      <c r="B62" s="9">
        <f>SUM(tbl_vikor_1[[#This Row],[ValueEUR]:[GKReflexes]])</f>
        <v>0.43171553140076274</v>
      </c>
      <c r="C62" s="1">
        <f>MAX(tbl_vikor_1[[#This Row],[ValueEUR]:[GKReflexes]])</f>
        <v>4.3596558196669473E-2</v>
      </c>
    </row>
    <row r="63" spans="1:3" x14ac:dyDescent="0.55000000000000004">
      <c r="A63" s="8">
        <f>[1]!tbl_gk[[#This Row],[ID]]</f>
        <v>163489</v>
      </c>
      <c r="B63" s="19">
        <f>SUM(tbl_vikor_1[[#This Row],[ValueEUR]:[GKReflexes]])</f>
        <v>0.45141888619451842</v>
      </c>
      <c r="C63" s="2">
        <f>MAX(tbl_vikor_1[[#This Row],[ValueEUR]:[GKReflexes]])</f>
        <v>4.5002898783658811E-2</v>
      </c>
    </row>
    <row r="64" spans="1:3" x14ac:dyDescent="0.55000000000000004">
      <c r="A64" s="7">
        <f>[1]!tbl_gk[[#This Row],[ID]]</f>
        <v>163587</v>
      </c>
      <c r="B64" s="9">
        <f>SUM(tbl_vikor_1[[#This Row],[ValueEUR]:[GKReflexes]])</f>
        <v>0.3535411185104736</v>
      </c>
      <c r="C64" s="1">
        <f>MAX(tbl_vikor_1[[#This Row],[ValueEUR]:[GKReflexes]])</f>
        <v>3.2345833500754768E-2</v>
      </c>
    </row>
    <row r="65" spans="1:3" x14ac:dyDescent="0.55000000000000004">
      <c r="A65" s="8">
        <f>[1]!tbl_gk[[#This Row],[ID]]</f>
        <v>163600</v>
      </c>
      <c r="B65" s="19">
        <f>SUM(tbl_vikor_1[[#This Row],[ValueEUR]:[GKReflexes]])</f>
        <v>0.5189228816574406</v>
      </c>
      <c r="C65" s="2">
        <f>MAX(tbl_vikor_1[[#This Row],[ValueEUR]:[GKReflexes]])</f>
        <v>5.3440942305594832E-2</v>
      </c>
    </row>
    <row r="66" spans="1:3" x14ac:dyDescent="0.55000000000000004">
      <c r="A66" s="7">
        <f>[1]!tbl_gk[[#This Row],[ID]]</f>
        <v>163616</v>
      </c>
      <c r="B66" s="9">
        <f>SUM(tbl_vikor_1[[#This Row],[ValueEUR]:[GKReflexes]])</f>
        <v>0.44200893107909683</v>
      </c>
      <c r="C66" s="1">
        <f>MAX(tbl_vikor_1[[#This Row],[ValueEUR]:[GKReflexes]])</f>
        <v>4.6409239370648142E-2</v>
      </c>
    </row>
    <row r="67" spans="1:3" x14ac:dyDescent="0.55000000000000004">
      <c r="A67" s="8">
        <f>[1]!tbl_gk[[#This Row],[ID]]</f>
        <v>163705</v>
      </c>
      <c r="B67" s="19">
        <f>SUM(tbl_vikor_1[[#This Row],[ValueEUR]:[GKReflexes]])</f>
        <v>0.36054572965120335</v>
      </c>
      <c r="C67" s="2">
        <f>MAX(tbl_vikor_1[[#This Row],[ValueEUR]:[GKReflexes]])</f>
        <v>3.3625286215233793E-2</v>
      </c>
    </row>
    <row r="68" spans="1:3" x14ac:dyDescent="0.55000000000000004">
      <c r="A68" s="7">
        <f>[1]!tbl_gk[[#This Row],[ID]]</f>
        <v>164484</v>
      </c>
      <c r="B68" s="9">
        <f>SUM(tbl_vikor_1[[#This Row],[ValueEUR]:[GKReflexes]])</f>
        <v>0.47527136764193262</v>
      </c>
      <c r="C68" s="1">
        <f>MAX(tbl_vikor_1[[#This Row],[ValueEUR]:[GKReflexes]])</f>
        <v>5.484728289258417E-2</v>
      </c>
    </row>
    <row r="69" spans="1:3" x14ac:dyDescent="0.55000000000000004">
      <c r="A69" s="8">
        <f>[1]!tbl_gk[[#This Row],[ID]]</f>
        <v>164505</v>
      </c>
      <c r="B69" s="19">
        <f>SUM(tbl_vikor_1[[#This Row],[ValueEUR]:[GKReflexes]])</f>
        <v>0.50638989391208533</v>
      </c>
      <c r="C69" s="2">
        <f>MAX(tbl_vikor_1[[#This Row],[ValueEUR]:[GKReflexes]])</f>
        <v>5.2034601718605494E-2</v>
      </c>
    </row>
    <row r="70" spans="1:3" x14ac:dyDescent="0.55000000000000004">
      <c r="A70" s="7">
        <f>[1]!tbl_gk[[#This Row],[ID]]</f>
        <v>164835</v>
      </c>
      <c r="B70" s="9">
        <f>SUM(tbl_vikor_1[[#This Row],[ValueEUR]:[GKReflexes]])</f>
        <v>0.42051551794940911</v>
      </c>
      <c r="C70" s="1">
        <f>MAX(tbl_vikor_1[[#This Row],[ValueEUR]:[GKReflexes]])</f>
        <v>6.047264524054153E-2</v>
      </c>
    </row>
    <row r="71" spans="1:3" x14ac:dyDescent="0.55000000000000004">
      <c r="A71" s="8">
        <f>[1]!tbl_gk[[#This Row],[ID]]</f>
        <v>165247</v>
      </c>
      <c r="B71" s="19">
        <f>SUM(tbl_vikor_1[[#This Row],[ValueEUR]:[GKReflexes]])</f>
        <v>0.38507146457930397</v>
      </c>
      <c r="C71" s="2">
        <f>MAX(tbl_vikor_1[[#This Row],[ValueEUR]:[GKReflexes]])</f>
        <v>4.5002898783658811E-2</v>
      </c>
    </row>
    <row r="72" spans="1:3" x14ac:dyDescent="0.55000000000000004">
      <c r="A72" s="7">
        <f>[1]!tbl_gk[[#This Row],[ID]]</f>
        <v>165502</v>
      </c>
      <c r="B72" s="9">
        <f>SUM(tbl_vikor_1[[#This Row],[ValueEUR]:[GKReflexes]])</f>
        <v>0.55994664845525444</v>
      </c>
      <c r="C72" s="1">
        <f>MAX(tbl_vikor_1[[#This Row],[ValueEUR]:[GKReflexes]])</f>
        <v>6.0601050250658012E-2</v>
      </c>
    </row>
    <row r="73" spans="1:3" x14ac:dyDescent="0.55000000000000004">
      <c r="A73" s="8">
        <f>[1]!tbl_gk[[#This Row],[ID]]</f>
        <v>165735</v>
      </c>
      <c r="B73" s="19">
        <f>SUM(tbl_vikor_1[[#This Row],[ValueEUR]:[GKReflexes]])</f>
        <v>0.51933626876436734</v>
      </c>
      <c r="C73" s="2">
        <f>MAX(tbl_vikor_1[[#This Row],[ValueEUR]:[GKReflexes]])</f>
        <v>4.9221920544626818E-2</v>
      </c>
    </row>
    <row r="74" spans="1:3" x14ac:dyDescent="0.55000000000000004">
      <c r="A74" s="7">
        <f>[1]!tbl_gk[[#This Row],[ID]]</f>
        <v>166764</v>
      </c>
      <c r="B74" s="9">
        <f>SUM(tbl_vikor_1[[#This Row],[ValueEUR]:[GKReflexes]])</f>
        <v>0.49686577918786867</v>
      </c>
      <c r="C74" s="1">
        <f>MAX(tbl_vikor_1[[#This Row],[ValueEUR]:[GKReflexes]])</f>
        <v>4.8124363434346076E-2</v>
      </c>
    </row>
    <row r="75" spans="1:3" x14ac:dyDescent="0.55000000000000004">
      <c r="A75" s="8">
        <f>[1]!tbl_gk[[#This Row],[ID]]</f>
        <v>167495</v>
      </c>
      <c r="B75" s="19">
        <f>SUM(tbl_vikor_1[[#This Row],[ValueEUR]:[GKReflexes]])</f>
        <v>0.21744159927772724</v>
      </c>
      <c r="C75" s="2">
        <f>MAX(tbl_vikor_1[[#This Row],[ValueEUR]:[GKReflexes]])</f>
        <v>3.362528621523387E-2</v>
      </c>
    </row>
    <row r="76" spans="1:3" x14ac:dyDescent="0.55000000000000004">
      <c r="A76" s="7">
        <f>[1]!tbl_gk[[#This Row],[ID]]</f>
        <v>167803</v>
      </c>
      <c r="B76" s="9">
        <f>SUM(tbl_vikor_1[[#This Row],[ValueEUR]:[GKReflexes]])</f>
        <v>0.53856310293367371</v>
      </c>
      <c r="C76" s="1">
        <f>MAX(tbl_vikor_1[[#This Row],[ValueEUR]:[GKReflexes]])</f>
        <v>5.7659964066562854E-2</v>
      </c>
    </row>
    <row r="77" spans="1:3" x14ac:dyDescent="0.55000000000000004">
      <c r="A77" s="8">
        <f>[1]!tbl_gk[[#This Row],[ID]]</f>
        <v>167948</v>
      </c>
      <c r="B77" s="19">
        <f>SUM(tbl_vikor_1[[#This Row],[ValueEUR]:[GKReflexes]])</f>
        <v>0.32194430555656073</v>
      </c>
      <c r="C77" s="2">
        <f>MAX(tbl_vikor_1[[#This Row],[ValueEUR]:[GKReflexes]])</f>
        <v>3.7268025555217445E-2</v>
      </c>
    </row>
    <row r="78" spans="1:3" x14ac:dyDescent="0.55000000000000004">
      <c r="A78" s="7">
        <f>[1]!tbl_gk[[#This Row],[ID]]</f>
        <v>168354</v>
      </c>
      <c r="B78" s="9">
        <f>SUM(tbl_vikor_1[[#This Row],[ValueEUR]:[GKReflexes]])</f>
        <v>0.44719254880908199</v>
      </c>
      <c r="C78" s="1">
        <f>MAX(tbl_vikor_1[[#This Row],[ValueEUR]:[GKReflexes]])</f>
        <v>3.7971195848712121E-2</v>
      </c>
    </row>
    <row r="79" spans="1:3" x14ac:dyDescent="0.55000000000000004">
      <c r="A79" s="8">
        <f>[1]!tbl_gk[[#This Row],[ID]]</f>
        <v>168435</v>
      </c>
      <c r="B79" s="19">
        <f>SUM(tbl_vikor_1[[#This Row],[ValueEUR]:[GKReflexes]])</f>
        <v>0.45978399202593445</v>
      </c>
      <c r="C79" s="2">
        <f>MAX(tbl_vikor_1[[#This Row],[ValueEUR]:[GKReflexes]])</f>
        <v>5.6253623479573515E-2</v>
      </c>
    </row>
    <row r="80" spans="1:3" x14ac:dyDescent="0.55000000000000004">
      <c r="A80" s="7">
        <f>[1]!tbl_gk[[#This Row],[ID]]</f>
        <v>168965</v>
      </c>
      <c r="B80" s="9">
        <f>SUM(tbl_vikor_1[[#This Row],[ValueEUR]:[GKReflexes]])</f>
        <v>0.46460791960819309</v>
      </c>
      <c r="C80" s="1">
        <f>MAX(tbl_vikor_1[[#This Row],[ValueEUR]:[GKReflexes]])</f>
        <v>4.2777211941640955E-2</v>
      </c>
    </row>
    <row r="81" spans="1:3" x14ac:dyDescent="0.55000000000000004">
      <c r="A81" s="8">
        <f>[1]!tbl_gk[[#This Row],[ID]]</f>
        <v>169181</v>
      </c>
      <c r="B81" s="19">
        <f>SUM(tbl_vikor_1[[#This Row],[ValueEUR]:[GKReflexes]])</f>
        <v>0.46037942527823855</v>
      </c>
      <c r="C81" s="2">
        <f>MAX(tbl_vikor_1[[#This Row],[ValueEUR]:[GKReflexes]])</f>
        <v>5.168913109614949E-2</v>
      </c>
    </row>
    <row r="82" spans="1:3" x14ac:dyDescent="0.55000000000000004">
      <c r="A82" s="7">
        <f>[1]!tbl_gk[[#This Row],[ID]]</f>
        <v>169404</v>
      </c>
      <c r="B82" s="9">
        <f>SUM(tbl_vikor_1[[#This Row],[ValueEUR]:[GKReflexes]])</f>
        <v>0.55626703512054676</v>
      </c>
      <c r="C82" s="1">
        <f>MAX(tbl_vikor_1[[#This Row],[ValueEUR]:[GKReflexes]])</f>
        <v>5.6253623479573515E-2</v>
      </c>
    </row>
    <row r="83" spans="1:3" x14ac:dyDescent="0.55000000000000004">
      <c r="A83" s="8">
        <f>[1]!tbl_gk[[#This Row],[ID]]</f>
        <v>169493</v>
      </c>
      <c r="B83" s="19">
        <f>SUM(tbl_vikor_1[[#This Row],[ValueEUR]:[GKReflexes]])</f>
        <v>0.51320001416802274</v>
      </c>
      <c r="C83" s="2">
        <f>MAX(tbl_vikor_1[[#This Row],[ValueEUR]:[GKReflexes]])</f>
        <v>4.2777211941640955E-2</v>
      </c>
    </row>
    <row r="84" spans="1:3" x14ac:dyDescent="0.55000000000000004">
      <c r="A84" s="7">
        <f>[1]!tbl_gk[[#This Row],[ID]]</f>
        <v>169697</v>
      </c>
      <c r="B84" s="9">
        <f>SUM(tbl_vikor_1[[#This Row],[ValueEUR]:[GKReflexes]])</f>
        <v>0.47081232698255832</v>
      </c>
      <c r="C84" s="1">
        <f>MAX(tbl_vikor_1[[#This Row],[ValueEUR]:[GKReflexes]])</f>
        <v>4.2190217609680135E-2</v>
      </c>
    </row>
    <row r="85" spans="1:3" x14ac:dyDescent="0.55000000000000004">
      <c r="A85" s="8">
        <f>[1]!tbl_gk[[#This Row],[ID]]</f>
        <v>169798</v>
      </c>
      <c r="B85" s="19">
        <f>SUM(tbl_vikor_1[[#This Row],[ValueEUR]:[GKReflexes]])</f>
        <v>0.46841115952657769</v>
      </c>
      <c r="C85" s="2">
        <f>MAX(tbl_vikor_1[[#This Row],[ValueEUR]:[GKReflexes]])</f>
        <v>5.3471514927051197E-2</v>
      </c>
    </row>
    <row r="86" spans="1:3" x14ac:dyDescent="0.55000000000000004">
      <c r="A86" s="7">
        <f>[1]!tbl_gk[[#This Row],[ID]]</f>
        <v>170008</v>
      </c>
      <c r="B86" s="9">
        <f>SUM(tbl_vikor_1[[#This Row],[ValueEUR]:[GKReflexes]])</f>
        <v>0.49113919977333842</v>
      </c>
      <c r="C86" s="1">
        <f>MAX(tbl_vikor_1[[#This Row],[ValueEUR]:[GKReflexes]])</f>
        <v>4.9906747265247783E-2</v>
      </c>
    </row>
    <row r="87" spans="1:3" x14ac:dyDescent="0.55000000000000004">
      <c r="A87" s="8">
        <f>[1]!tbl_gk[[#This Row],[ID]]</f>
        <v>170084</v>
      </c>
      <c r="B87" s="19">
        <f>SUM(tbl_vikor_1[[#This Row],[ValueEUR]:[GKReflexes]])</f>
        <v>0.45030961563027871</v>
      </c>
      <c r="C87" s="2">
        <f>MAX(tbl_vikor_1[[#This Row],[ValueEUR]:[GKReflexes]])</f>
        <v>4.781557995763748E-2</v>
      </c>
    </row>
    <row r="88" spans="1:3" x14ac:dyDescent="0.55000000000000004">
      <c r="A88" s="7">
        <f>[1]!tbl_gk[[#This Row],[ID]]</f>
        <v>170280</v>
      </c>
      <c r="B88" s="9">
        <f>SUM(tbl_vikor_1[[#This Row],[ValueEUR]:[GKReflexes]])</f>
        <v>0.50041299349316382</v>
      </c>
      <c r="C88" s="1">
        <f>MAX(tbl_vikor_1[[#This Row],[ValueEUR]:[GKReflexes]])</f>
        <v>5.168913109614949E-2</v>
      </c>
    </row>
    <row r="89" spans="1:3" x14ac:dyDescent="0.55000000000000004">
      <c r="A89" s="8">
        <f>[1]!tbl_gk[[#This Row],[ID]]</f>
        <v>170597</v>
      </c>
      <c r="B89" s="19">
        <f>SUM(tbl_vikor_1[[#This Row],[ValueEUR]:[GKReflexes]])</f>
        <v>0.43042910777583554</v>
      </c>
      <c r="C89" s="2">
        <f>MAX(tbl_vikor_1[[#This Row],[ValueEUR]:[GKReflexes]])</f>
        <v>4.5002898783658811E-2</v>
      </c>
    </row>
    <row r="90" spans="1:3" x14ac:dyDescent="0.55000000000000004">
      <c r="A90" s="7">
        <f>[1]!tbl_gk[[#This Row],[ID]]</f>
        <v>170877</v>
      </c>
      <c r="B90" s="9">
        <f>SUM(tbl_vikor_1[[#This Row],[ValueEUR]:[GKReflexes]])</f>
        <v>0.58876782860001842</v>
      </c>
      <c r="C90" s="1">
        <f>MAX(tbl_vikor_1[[#This Row],[ValueEUR]:[GKReflexes]])</f>
        <v>6.1878985827530868E-2</v>
      </c>
    </row>
    <row r="91" spans="1:3" x14ac:dyDescent="0.55000000000000004">
      <c r="A91" s="8">
        <f>[1]!tbl_gk[[#This Row],[ID]]</f>
        <v>171033</v>
      </c>
      <c r="B91" s="19">
        <f>SUM(tbl_vikor_1[[#This Row],[ValueEUR]:[GKReflexes]])</f>
        <v>0.50794333299493111</v>
      </c>
      <c r="C91" s="2">
        <f>MAX(tbl_vikor_1[[#This Row],[ValueEUR]:[GKReflexes]])</f>
        <v>5.3471514927051197E-2</v>
      </c>
    </row>
    <row r="92" spans="1:3" x14ac:dyDescent="0.55000000000000004">
      <c r="A92" s="7">
        <f>[1]!tbl_gk[[#This Row],[ID]]</f>
        <v>171490</v>
      </c>
      <c r="B92" s="9">
        <f>SUM(tbl_vikor_1[[#This Row],[ValueEUR]:[GKReflexes]])</f>
        <v>0.52163021579145108</v>
      </c>
      <c r="C92" s="1">
        <f>MAX(tbl_vikor_1[[#This Row],[ValueEUR]:[GKReflexes]])</f>
        <v>4.8124363434346076E-2</v>
      </c>
    </row>
    <row r="93" spans="1:3" x14ac:dyDescent="0.55000000000000004">
      <c r="A93" s="8">
        <f>[1]!tbl_gk[[#This Row],[ID]]</f>
        <v>172198</v>
      </c>
      <c r="B93" s="19">
        <f>SUM(tbl_vikor_1[[#This Row],[ValueEUR]:[GKReflexes]])</f>
        <v>0.51192622893224649</v>
      </c>
      <c r="C93" s="2">
        <f>MAX(tbl_vikor_1[[#This Row],[ValueEUR]:[GKReflexes]])</f>
        <v>4.3596558196669473E-2</v>
      </c>
    </row>
    <row r="94" spans="1:3" x14ac:dyDescent="0.55000000000000004">
      <c r="A94" s="7">
        <f>[1]!tbl_gk[[#This Row],[ID]]</f>
        <v>172203</v>
      </c>
      <c r="B94" s="9">
        <f>SUM(tbl_vikor_1[[#This Row],[ValueEUR]:[GKReflexes]])</f>
        <v>0.42912213628522311</v>
      </c>
      <c r="C94" s="1">
        <f>MAX(tbl_vikor_1[[#This Row],[ValueEUR]:[GKReflexes]])</f>
        <v>5.0628261131616156E-2</v>
      </c>
    </row>
    <row r="95" spans="1:3" x14ac:dyDescent="0.55000000000000004">
      <c r="A95" s="8">
        <f>[1]!tbl_gk[[#This Row],[ID]]</f>
        <v>172553</v>
      </c>
      <c r="B95" s="19">
        <f>SUM(tbl_vikor_1[[#This Row],[ValueEUR]:[GKReflexes]])</f>
        <v>0.45104039867700624</v>
      </c>
      <c r="C95" s="2">
        <f>MAX(tbl_vikor_1[[#This Row],[ValueEUR]:[GKReflexes]])</f>
        <v>4.2190217609680135E-2</v>
      </c>
    </row>
    <row r="96" spans="1:3" x14ac:dyDescent="0.55000000000000004">
      <c r="A96" s="7">
        <f>[1]!tbl_gk[[#This Row],[ID]]</f>
        <v>172723</v>
      </c>
      <c r="B96" s="9">
        <f>SUM(tbl_vikor_1[[#This Row],[ValueEUR]:[GKReflexes]])</f>
        <v>0.43713712495177975</v>
      </c>
      <c r="C96" s="1">
        <f>MAX(tbl_vikor_1[[#This Row],[ValueEUR]:[GKReflexes]])</f>
        <v>5.2034601718605494E-2</v>
      </c>
    </row>
    <row r="97" spans="1:3" x14ac:dyDescent="0.55000000000000004">
      <c r="A97" s="8">
        <f>[1]!tbl_gk[[#This Row],[ID]]</f>
        <v>172837</v>
      </c>
      <c r="B97" s="19">
        <f>SUM(tbl_vikor_1[[#This Row],[ValueEUR]:[GKReflexes]])</f>
        <v>0.45317993257163119</v>
      </c>
      <c r="C97" s="2">
        <f>MAX(tbl_vikor_1[[#This Row],[ValueEUR]:[GKReflexes]])</f>
        <v>4.7371801372409796E-2</v>
      </c>
    </row>
    <row r="98" spans="1:3" x14ac:dyDescent="0.55000000000000004">
      <c r="A98" s="7">
        <f>[1]!tbl_gk[[#This Row],[ID]]</f>
        <v>173165</v>
      </c>
      <c r="B98" s="9">
        <f>SUM(tbl_vikor_1[[#This Row],[ValueEUR]:[GKReflexes]])</f>
        <v>0.54686504273293968</v>
      </c>
      <c r="C98" s="1">
        <f>MAX(tbl_vikor_1[[#This Row],[ValueEUR]:[GKReflexes]])</f>
        <v>4.4559595772542655E-2</v>
      </c>
    </row>
    <row r="99" spans="1:3" x14ac:dyDescent="0.55000000000000004">
      <c r="A99" s="8">
        <f>[1]!tbl_gk[[#This Row],[ID]]</f>
        <v>173178</v>
      </c>
      <c r="B99" s="19">
        <f>SUM(tbl_vikor_1[[#This Row],[ValueEUR]:[GKReflexes]])</f>
        <v>0.48452093884565367</v>
      </c>
      <c r="C99" s="2">
        <f>MAX(tbl_vikor_1[[#This Row],[ValueEUR]:[GKReflexes]])</f>
        <v>4.6409239370648142E-2</v>
      </c>
    </row>
    <row r="100" spans="1:3" x14ac:dyDescent="0.55000000000000004">
      <c r="A100" s="7">
        <f>[1]!tbl_gk[[#This Row],[ID]]</f>
        <v>173373</v>
      </c>
      <c r="B100" s="9">
        <f>SUM(tbl_vikor_1[[#This Row],[ValueEUR]:[GKReflexes]])</f>
        <v>0.38287302172881543</v>
      </c>
      <c r="C100" s="1">
        <f>MAX(tbl_vikor_1[[#This Row],[ValueEUR]:[GKReflexes]])</f>
        <v>3.6987814836757178E-2</v>
      </c>
    </row>
    <row r="101" spans="1:3" x14ac:dyDescent="0.55000000000000004">
      <c r="A101" s="8">
        <f>[1]!tbl_gk[[#This Row],[ID]]</f>
        <v>173415</v>
      </c>
      <c r="B101" s="19">
        <f>SUM(tbl_vikor_1[[#This Row],[ValueEUR]:[GKReflexes]])</f>
        <v>0.58535222833128198</v>
      </c>
      <c r="C101" s="2">
        <f>MAX(tbl_vikor_1[[#This Row],[ValueEUR]:[GKReflexes]])</f>
        <v>7.0317029349466889E-2</v>
      </c>
    </row>
    <row r="102" spans="1:3" x14ac:dyDescent="0.55000000000000004">
      <c r="A102" s="7">
        <f>[1]!tbl_gk[[#This Row],[ID]]</f>
        <v>173426</v>
      </c>
      <c r="B102" s="9">
        <f>SUM(tbl_vikor_1[[#This Row],[ValueEUR]:[GKReflexes]])</f>
        <v>0.38404238667128787</v>
      </c>
      <c r="C102" s="1">
        <f>MAX(tbl_vikor_1[[#This Row],[ValueEUR]:[GKReflexes]])</f>
        <v>3.6987814836757178E-2</v>
      </c>
    </row>
    <row r="103" spans="1:3" x14ac:dyDescent="0.55000000000000004">
      <c r="A103" s="8">
        <f>[1]!tbl_gk[[#This Row],[ID]]</f>
        <v>173531</v>
      </c>
      <c r="B103" s="19">
        <f>SUM(tbl_vikor_1[[#This Row],[ValueEUR]:[GKReflexes]])</f>
        <v>0.45780980183774345</v>
      </c>
      <c r="C103" s="2">
        <f>MAX(tbl_vikor_1[[#This Row],[ValueEUR]:[GKReflexes]])</f>
        <v>4.1905824290977896E-2</v>
      </c>
    </row>
    <row r="104" spans="1:3" x14ac:dyDescent="0.55000000000000004">
      <c r="A104" s="7">
        <f>[1]!tbl_gk[[#This Row],[ID]]</f>
        <v>173533</v>
      </c>
      <c r="B104" s="9">
        <f>SUM(tbl_vikor_1[[#This Row],[ValueEUR]:[GKReflexes]])</f>
        <v>0.49233740241731616</v>
      </c>
      <c r="C104" s="1">
        <f>MAX(tbl_vikor_1[[#This Row],[ValueEUR]:[GKReflexes]])</f>
        <v>4.0994828110739248E-2</v>
      </c>
    </row>
    <row r="105" spans="1:3" x14ac:dyDescent="0.55000000000000004">
      <c r="A105" s="8">
        <f>[1]!tbl_gk[[#This Row],[ID]]</f>
        <v>173895</v>
      </c>
      <c r="B105" s="19">
        <f>SUM(tbl_vikor_1[[#This Row],[ValueEUR]:[GKReflexes]])</f>
        <v>0.46852428682259006</v>
      </c>
      <c r="C105" s="2">
        <f>MAX(tbl_vikor_1[[#This Row],[ValueEUR]:[GKReflexes]])</f>
        <v>5.168913109614949E-2</v>
      </c>
    </row>
    <row r="106" spans="1:3" x14ac:dyDescent="0.55000000000000004">
      <c r="A106" s="7">
        <f>[1]!tbl_gk[[#This Row],[ID]]</f>
        <v>174543</v>
      </c>
      <c r="B106" s="9">
        <f>SUM(tbl_vikor_1[[#This Row],[ValueEUR]:[GKReflexes]])</f>
        <v>0.28876088631830943</v>
      </c>
      <c r="C106" s="1">
        <f>MAX(tbl_vikor_1[[#This Row],[ValueEUR]:[GKReflexes]])</f>
        <v>3.5866971962916043E-2</v>
      </c>
    </row>
    <row r="107" spans="1:3" x14ac:dyDescent="0.55000000000000004">
      <c r="A107" s="8">
        <f>[1]!tbl_gk[[#This Row],[ID]]</f>
        <v>175224</v>
      </c>
      <c r="B107" s="19">
        <f>SUM(tbl_vikor_1[[#This Row],[ValueEUR]:[GKReflexes]])</f>
        <v>0.53606174527763961</v>
      </c>
      <c r="C107" s="2">
        <f>MAX(tbl_vikor_1[[#This Row],[ValueEUR]:[GKReflexes]])</f>
        <v>6.1878985827530868E-2</v>
      </c>
    </row>
    <row r="108" spans="1:3" x14ac:dyDescent="0.55000000000000004">
      <c r="A108" s="7">
        <f>[1]!tbl_gk[[#This Row],[ID]]</f>
        <v>175281</v>
      </c>
      <c r="B108" s="9">
        <f>SUM(tbl_vikor_1[[#This Row],[ValueEUR]:[GKReflexes]])</f>
        <v>0.29328142762400999</v>
      </c>
      <c r="C108" s="1">
        <f>MAX(tbl_vikor_1[[#This Row],[ValueEUR]:[GKReflexes]])</f>
        <v>4.9221920544626818E-2</v>
      </c>
    </row>
    <row r="109" spans="1:3" x14ac:dyDescent="0.55000000000000004">
      <c r="A109" s="8">
        <f>[1]!tbl_gk[[#This Row],[ID]]</f>
        <v>175897</v>
      </c>
      <c r="B109" s="19">
        <f>SUM(tbl_vikor_1[[#This Row],[ValueEUR]:[GKReflexes]])</f>
        <v>0.53716145713716057</v>
      </c>
      <c r="C109" s="2">
        <f>MAX(tbl_vikor_1[[#This Row],[ValueEUR]:[GKReflexes]])</f>
        <v>4.1905824290977896E-2</v>
      </c>
    </row>
    <row r="110" spans="1:3" x14ac:dyDescent="0.55000000000000004">
      <c r="A110" s="7">
        <f>[1]!tbl_gk[[#This Row],[ID]]</f>
        <v>175934</v>
      </c>
      <c r="B110" s="9">
        <f>SUM(tbl_vikor_1[[#This Row],[ValueEUR]:[GKReflexes]])</f>
        <v>0.49644822876563766</v>
      </c>
      <c r="C110" s="1">
        <f>MAX(tbl_vikor_1[[#This Row],[ValueEUR]:[GKReflexes]])</f>
        <v>4.2777211941640955E-2</v>
      </c>
    </row>
    <row r="111" spans="1:3" x14ac:dyDescent="0.55000000000000004">
      <c r="A111" s="8">
        <f>[1]!tbl_gk[[#This Row],[ID]]</f>
        <v>176094</v>
      </c>
      <c r="B111" s="19">
        <f>SUM(tbl_vikor_1[[#This Row],[ValueEUR]:[GKReflexes]])</f>
        <v>0.50762498785986165</v>
      </c>
      <c r="C111" s="2">
        <f>MAX(tbl_vikor_1[[#This Row],[ValueEUR]:[GKReflexes]])</f>
        <v>4.6341979603444362E-2</v>
      </c>
    </row>
    <row r="112" spans="1:3" x14ac:dyDescent="0.55000000000000004">
      <c r="A112" s="7">
        <f>[1]!tbl_gk[[#This Row],[ID]]</f>
        <v>176526</v>
      </c>
      <c r="B112" s="9">
        <f>SUM(tbl_vikor_1[[#This Row],[ValueEUR]:[GKReflexes]])</f>
        <v>0.38741934536264216</v>
      </c>
      <c r="C112" s="1">
        <f>MAX(tbl_vikor_1[[#This Row],[ValueEUR]:[GKReflexes]])</f>
        <v>3.5158514674733445E-2</v>
      </c>
    </row>
    <row r="113" spans="1:3" x14ac:dyDescent="0.55000000000000004">
      <c r="A113" s="8">
        <f>[1]!tbl_gk[[#This Row],[ID]]</f>
        <v>176550</v>
      </c>
      <c r="B113" s="19">
        <f>SUM(tbl_vikor_1[[#This Row],[ValueEUR]:[GKReflexes]])</f>
        <v>0.45204329265980353</v>
      </c>
      <c r="C113" s="2">
        <f>MAX(tbl_vikor_1[[#This Row],[ValueEUR]:[GKReflexes]])</f>
        <v>4.1704695264171907E-2</v>
      </c>
    </row>
    <row r="114" spans="1:3" x14ac:dyDescent="0.55000000000000004">
      <c r="A114" s="7">
        <f>[1]!tbl_gk[[#This Row],[ID]]</f>
        <v>176583</v>
      </c>
      <c r="B114" s="9">
        <f>SUM(tbl_vikor_1[[#This Row],[ValueEUR]:[GKReflexes]])</f>
        <v>0.52688930386083099</v>
      </c>
      <c r="C114" s="1">
        <f>MAX(tbl_vikor_1[[#This Row],[ValueEUR]:[GKReflexes]])</f>
        <v>5.3440942305594832E-2</v>
      </c>
    </row>
    <row r="115" spans="1:3" x14ac:dyDescent="0.55000000000000004">
      <c r="A115" s="8">
        <f>[1]!tbl_gk[[#This Row],[ID]]</f>
        <v>176630</v>
      </c>
      <c r="B115" s="19">
        <f>SUM(tbl_vikor_1[[#This Row],[ValueEUR]:[GKReflexes]])</f>
        <v>0.31196704107672552</v>
      </c>
      <c r="C115" s="2">
        <f>MAX(tbl_vikor_1[[#This Row],[ValueEUR]:[GKReflexes]])</f>
        <v>3.7430060448935834E-2</v>
      </c>
    </row>
    <row r="116" spans="1:3" x14ac:dyDescent="0.55000000000000004">
      <c r="A116" s="7">
        <f>[1]!tbl_gk[[#This Row],[ID]]</f>
        <v>176772</v>
      </c>
      <c r="B116" s="9">
        <f>SUM(tbl_vikor_1[[#This Row],[ValueEUR]:[GKReflexes]])</f>
        <v>0.48011194970571636</v>
      </c>
      <c r="C116" s="1">
        <f>MAX(tbl_vikor_1[[#This Row],[ValueEUR]:[GKReflexes]])</f>
        <v>5.3440942305594832E-2</v>
      </c>
    </row>
    <row r="117" spans="1:3" x14ac:dyDescent="0.55000000000000004">
      <c r="A117" s="8">
        <f>[1]!tbl_gk[[#This Row],[ID]]</f>
        <v>176895</v>
      </c>
      <c r="B117" s="19">
        <f>SUM(tbl_vikor_1[[#This Row],[ValueEUR]:[GKReflexes]])</f>
        <v>0.44959895942811218</v>
      </c>
      <c r="C117" s="2">
        <f>MAX(tbl_vikor_1[[#This Row],[ValueEUR]:[GKReflexes]])</f>
        <v>5.168913109614949E-2</v>
      </c>
    </row>
    <row r="118" spans="1:3" x14ac:dyDescent="0.55000000000000004">
      <c r="A118" s="7">
        <f>[1]!tbl_gk[[#This Row],[ID]]</f>
        <v>176994</v>
      </c>
      <c r="B118" s="9">
        <f>SUM(tbl_vikor_1[[#This Row],[ValueEUR]:[GKReflexes]])</f>
        <v>0.53306067700030624</v>
      </c>
      <c r="C118" s="1">
        <f>MAX(tbl_vikor_1[[#This Row],[ValueEUR]:[GKReflexes]])</f>
        <v>4.781557995763748E-2</v>
      </c>
    </row>
    <row r="119" spans="1:3" x14ac:dyDescent="0.55000000000000004">
      <c r="A119" s="8">
        <f>[1]!tbl_gk[[#This Row],[ID]]</f>
        <v>177299</v>
      </c>
      <c r="B119" s="19">
        <f>SUM(tbl_vikor_1[[#This Row],[ValueEUR]:[GKReflexes]])</f>
        <v>0.52536790337090633</v>
      </c>
      <c r="C119" s="2">
        <f>MAX(tbl_vikor_1[[#This Row],[ValueEUR]:[GKReflexes]])</f>
        <v>5.7659964066562854E-2</v>
      </c>
    </row>
    <row r="120" spans="1:3" x14ac:dyDescent="0.55000000000000004">
      <c r="A120" s="7">
        <f>[1]!tbl_gk[[#This Row],[ID]]</f>
        <v>177340</v>
      </c>
      <c r="B120" s="9">
        <f>SUM(tbl_vikor_1[[#This Row],[ValueEUR]:[GKReflexes]])</f>
        <v>0.50343745126319339</v>
      </c>
      <c r="C120" s="1">
        <f>MAX(tbl_vikor_1[[#This Row],[ValueEUR]:[GKReflexes]])</f>
        <v>4.781557995763748E-2</v>
      </c>
    </row>
    <row r="121" spans="1:3" x14ac:dyDescent="0.55000000000000004">
      <c r="A121" s="8">
        <f>[1]!tbl_gk[[#This Row],[ID]]</f>
        <v>177475</v>
      </c>
      <c r="B121" s="19">
        <f>SUM(tbl_vikor_1[[#This Row],[ValueEUR]:[GKReflexes]])</f>
        <v>0.46248955186978336</v>
      </c>
      <c r="C121" s="2">
        <f>MAX(tbl_vikor_1[[#This Row],[ValueEUR]:[GKReflexes]])</f>
        <v>4.2190217609680135E-2</v>
      </c>
    </row>
    <row r="122" spans="1:3" x14ac:dyDescent="0.55000000000000004">
      <c r="A122" s="7">
        <f>[1]!tbl_gk[[#This Row],[ID]]</f>
        <v>177644</v>
      </c>
      <c r="B122" s="9">
        <f>SUM(tbl_vikor_1[[#This Row],[ValueEUR]:[GKReflexes]])</f>
        <v>0.36849779370746305</v>
      </c>
      <c r="C122" s="1">
        <f>MAX(tbl_vikor_1[[#This Row],[ValueEUR]:[GKReflexes]])</f>
        <v>4.0783877022690797E-2</v>
      </c>
    </row>
    <row r="123" spans="1:3" x14ac:dyDescent="0.55000000000000004">
      <c r="A123" s="8">
        <f>[1]!tbl_gk[[#This Row],[ID]]</f>
        <v>177683</v>
      </c>
      <c r="B123" s="19">
        <f>SUM(tbl_vikor_1[[#This Row],[ValueEUR]:[GKReflexes]])</f>
        <v>0.34105523702849905</v>
      </c>
      <c r="C123" s="2">
        <f>MAX(tbl_vikor_1[[#This Row],[ValueEUR]:[GKReflexes]])</f>
        <v>3.4746129089074922E-2</v>
      </c>
    </row>
    <row r="124" spans="1:3" x14ac:dyDescent="0.55000000000000004">
      <c r="A124" s="7">
        <f>[1]!tbl_gk[[#This Row],[ID]]</f>
        <v>178005</v>
      </c>
      <c r="B124" s="9">
        <f>SUM(tbl_vikor_1[[#This Row],[ValueEUR]:[GKReflexes]])</f>
        <v>0.3555125447225202</v>
      </c>
      <c r="C124" s="1">
        <f>MAX(tbl_vikor_1[[#This Row],[ValueEUR]:[GKReflexes]])</f>
        <v>4.0783877022690797E-2</v>
      </c>
    </row>
    <row r="125" spans="1:3" x14ac:dyDescent="0.55000000000000004">
      <c r="A125" s="8">
        <f>[1]!tbl_gk[[#This Row],[ID]]</f>
        <v>178022</v>
      </c>
      <c r="B125" s="19">
        <f>SUM(tbl_vikor_1[[#This Row],[ValueEUR]:[GKReflexes]])</f>
        <v>0.51742472924761229</v>
      </c>
      <c r="C125" s="2">
        <f>MAX(tbl_vikor_1[[#This Row],[ValueEUR]:[GKReflexes]])</f>
        <v>5.3471514927051197E-2</v>
      </c>
    </row>
    <row r="126" spans="1:3" x14ac:dyDescent="0.55000000000000004">
      <c r="A126" s="7">
        <f>[1]!tbl_gk[[#This Row],[ID]]</f>
        <v>178086</v>
      </c>
      <c r="B126" s="9">
        <f>SUM(tbl_vikor_1[[#This Row],[ValueEUR]:[GKReflexes]])</f>
        <v>0.36547494369056566</v>
      </c>
      <c r="C126" s="1">
        <f>MAX(tbl_vikor_1[[#This Row],[ValueEUR]:[GKReflexes]])</f>
        <v>4.0783877022690797E-2</v>
      </c>
    </row>
    <row r="127" spans="1:3" x14ac:dyDescent="0.55000000000000004">
      <c r="A127" s="8">
        <f>[1]!tbl_gk[[#This Row],[ID]]</f>
        <v>178283</v>
      </c>
      <c r="B127" s="19">
        <f>SUM(tbl_vikor_1[[#This Row],[ValueEUR]:[GKReflexes]])</f>
        <v>0.47971789889606747</v>
      </c>
      <c r="C127" s="2">
        <f>MAX(tbl_vikor_1[[#This Row],[ValueEUR]:[GKReflexes]])</f>
        <v>6.3285326414520199E-2</v>
      </c>
    </row>
    <row r="128" spans="1:3" x14ac:dyDescent="0.55000000000000004">
      <c r="A128" s="7">
        <f>[1]!tbl_gk[[#This Row],[ID]]</f>
        <v>178363</v>
      </c>
      <c r="B128" s="9">
        <f>SUM(tbl_vikor_1[[#This Row],[ValueEUR]:[GKReflexes]])</f>
        <v>0.53266327909975153</v>
      </c>
      <c r="C128" s="1">
        <f>MAX(tbl_vikor_1[[#This Row],[ValueEUR]:[GKReflexes]])</f>
        <v>4.8124363434346076E-2</v>
      </c>
    </row>
    <row r="129" spans="1:3" x14ac:dyDescent="0.55000000000000004">
      <c r="A129" s="8">
        <f>[1]!tbl_gk[[#This Row],[ID]]</f>
        <v>178434</v>
      </c>
      <c r="B129" s="19">
        <f>SUM(tbl_vikor_1[[#This Row],[ValueEUR]:[GKReflexes]])</f>
        <v>0.56911791398950151</v>
      </c>
      <c r="C129" s="2">
        <f>MAX(tbl_vikor_1[[#This Row],[ValueEUR]:[GKReflexes]])</f>
        <v>5.5253898757952898E-2</v>
      </c>
    </row>
    <row r="130" spans="1:3" x14ac:dyDescent="0.55000000000000004">
      <c r="A130" s="7">
        <f>[1]!tbl_gk[[#This Row],[ID]]</f>
        <v>178566</v>
      </c>
      <c r="B130" s="9">
        <f>SUM(tbl_vikor_1[[#This Row],[ValueEUR]:[GKReflexes]])</f>
        <v>0.5190966087843526</v>
      </c>
      <c r="C130" s="1">
        <f>MAX(tbl_vikor_1[[#This Row],[ValueEUR]:[GKReflexes]])</f>
        <v>7.0317029349466889E-2</v>
      </c>
    </row>
    <row r="131" spans="1:3" x14ac:dyDescent="0.55000000000000004">
      <c r="A131" s="8">
        <f>[1]!tbl_gk[[#This Row],[ID]]</f>
        <v>178571</v>
      </c>
      <c r="B131" s="19">
        <f>SUM(tbl_vikor_1[[#This Row],[ValueEUR]:[GKReflexes]])</f>
        <v>0.46340166680257366</v>
      </c>
      <c r="C131" s="2">
        <f>MAX(tbl_vikor_1[[#This Row],[ValueEUR]:[GKReflexes]])</f>
        <v>3.8261839570023298E-2</v>
      </c>
    </row>
    <row r="132" spans="1:3" x14ac:dyDescent="0.55000000000000004">
      <c r="A132" s="7">
        <f>[1]!tbl_gk[[#This Row],[ID]]</f>
        <v>178750</v>
      </c>
      <c r="B132" s="9">
        <f>SUM(tbl_vikor_1[[#This Row],[ValueEUR]:[GKReflexes]])</f>
        <v>0.35785783360359269</v>
      </c>
      <c r="C132" s="1">
        <f>MAX(tbl_vikor_1[[#This Row],[ValueEUR]:[GKReflexes]])</f>
        <v>3.3752174087744106E-2</v>
      </c>
    </row>
    <row r="133" spans="1:3" x14ac:dyDescent="0.55000000000000004">
      <c r="A133" s="8">
        <f>[1]!tbl_gk[[#This Row],[ID]]</f>
        <v>179547</v>
      </c>
      <c r="B133" s="19">
        <f>SUM(tbl_vikor_1[[#This Row],[ValueEUR]:[GKReflexes]])</f>
        <v>0.43551404105076896</v>
      </c>
      <c r="C133" s="2">
        <f>MAX(tbl_vikor_1[[#This Row],[ValueEUR]:[GKReflexes]])</f>
        <v>4.0994828110739248E-2</v>
      </c>
    </row>
    <row r="134" spans="1:3" x14ac:dyDescent="0.55000000000000004">
      <c r="A134" s="7">
        <f>[1]!tbl_gk[[#This Row],[ID]]</f>
        <v>179573</v>
      </c>
      <c r="B134" s="9">
        <f>SUM(tbl_vikor_1[[#This Row],[ValueEUR]:[GKReflexes]])</f>
        <v>0.56204217563484893</v>
      </c>
      <c r="C134" s="1">
        <f>MAX(tbl_vikor_1[[#This Row],[ValueEUR]:[GKReflexes]])</f>
        <v>7.0317029349466889E-2</v>
      </c>
    </row>
    <row r="135" spans="1:3" x14ac:dyDescent="0.55000000000000004">
      <c r="A135" s="8">
        <f>[1]!tbl_gk[[#This Row],[ID]]</f>
        <v>179783</v>
      </c>
      <c r="B135" s="19">
        <f>SUM(tbl_vikor_1[[#This Row],[ValueEUR]:[GKReflexes]])</f>
        <v>0.52430993437320383</v>
      </c>
      <c r="C135" s="2">
        <f>MAX(tbl_vikor_1[[#This Row],[ValueEUR]:[GKReflexes]])</f>
        <v>5.3440942305594832E-2</v>
      </c>
    </row>
    <row r="136" spans="1:3" x14ac:dyDescent="0.55000000000000004">
      <c r="A136" s="7">
        <f>[1]!tbl_gk[[#This Row],[ID]]</f>
        <v>180717</v>
      </c>
      <c r="B136" s="9">
        <f>SUM(tbl_vikor_1[[#This Row],[ValueEUR]:[GKReflexes]])</f>
        <v>0.58729284350707178</v>
      </c>
      <c r="C136" s="1">
        <f>MAX(tbl_vikor_1[[#This Row],[ValueEUR]:[GKReflexes]])</f>
        <v>6.4691667001509537E-2</v>
      </c>
    </row>
    <row r="137" spans="1:3" x14ac:dyDescent="0.55000000000000004">
      <c r="A137" s="8">
        <f>[1]!tbl_gk[[#This Row],[ID]]</f>
        <v>180739</v>
      </c>
      <c r="B137" s="19">
        <f>SUM(tbl_vikor_1[[#This Row],[ValueEUR]:[GKReflexes]])</f>
        <v>0.49273962041418268</v>
      </c>
      <c r="C137" s="2">
        <f>MAX(tbl_vikor_1[[#This Row],[ValueEUR]:[GKReflexes]])</f>
        <v>4.2190217609680135E-2</v>
      </c>
    </row>
    <row r="138" spans="1:3" x14ac:dyDescent="0.55000000000000004">
      <c r="A138" s="7">
        <f>[1]!tbl_gk[[#This Row],[ID]]</f>
        <v>181001</v>
      </c>
      <c r="B138" s="9">
        <f>SUM(tbl_vikor_1[[#This Row],[ValueEUR]:[GKReflexes]])</f>
        <v>0.56339839792002733</v>
      </c>
      <c r="C138" s="1">
        <f>MAX(tbl_vikor_1[[#This Row],[ValueEUR]:[GKReflexes]])</f>
        <v>5.8303755535273602E-2</v>
      </c>
    </row>
    <row r="139" spans="1:3" x14ac:dyDescent="0.55000000000000004">
      <c r="A139" s="8">
        <f>[1]!tbl_gk[[#This Row],[ID]]</f>
        <v>181468</v>
      </c>
      <c r="B139" s="19">
        <f>SUM(tbl_vikor_1[[#This Row],[ValueEUR]:[GKReflexes]])</f>
        <v>0.47210940353723585</v>
      </c>
      <c r="C139" s="2">
        <f>MAX(tbl_vikor_1[[#This Row],[ValueEUR]:[GKReflexes]])</f>
        <v>4.9906747265247783E-2</v>
      </c>
    </row>
    <row r="140" spans="1:3" x14ac:dyDescent="0.55000000000000004">
      <c r="A140" s="7">
        <f>[1]!tbl_gk[[#This Row],[ID]]</f>
        <v>181481</v>
      </c>
      <c r="B140" s="9">
        <f>SUM(tbl_vikor_1[[#This Row],[ValueEUR]:[GKReflexes]])</f>
        <v>0.48673667671934856</v>
      </c>
      <c r="C140" s="1">
        <f>MAX(tbl_vikor_1[[#This Row],[ValueEUR]:[GKReflexes]])</f>
        <v>5.3440942305594832E-2</v>
      </c>
    </row>
    <row r="141" spans="1:3" x14ac:dyDescent="0.55000000000000004">
      <c r="A141" s="8">
        <f>[1]!tbl_gk[[#This Row],[ID]]</f>
        <v>182043</v>
      </c>
      <c r="B141" s="19">
        <f>SUM(tbl_vikor_1[[#This Row],[ValueEUR]:[GKReflexes]])</f>
        <v>0.46785898284228611</v>
      </c>
      <c r="C141" s="2">
        <f>MAX(tbl_vikor_1[[#This Row],[ValueEUR]:[GKReflexes]])</f>
        <v>5.6253623479573515E-2</v>
      </c>
    </row>
    <row r="142" spans="1:3" x14ac:dyDescent="0.55000000000000004">
      <c r="A142" s="7">
        <f>[1]!tbl_gk[[#This Row],[ID]]</f>
        <v>182206</v>
      </c>
      <c r="B142" s="9">
        <f>SUM(tbl_vikor_1[[#This Row],[ValueEUR]:[GKReflexes]])</f>
        <v>0.50158363727674793</v>
      </c>
      <c r="C142" s="1">
        <f>MAX(tbl_vikor_1[[#This Row],[ValueEUR]:[GKReflexes]])</f>
        <v>5.4659770814318998E-2</v>
      </c>
    </row>
    <row r="143" spans="1:3" x14ac:dyDescent="0.55000000000000004">
      <c r="A143" s="8">
        <f>[1]!tbl_gk[[#This Row],[ID]]</f>
        <v>182207</v>
      </c>
      <c r="B143" s="19">
        <f>SUM(tbl_vikor_1[[#This Row],[ValueEUR]:[GKReflexes]])</f>
        <v>0.46089513936002691</v>
      </c>
      <c r="C143" s="2">
        <f>MAX(tbl_vikor_1[[#This Row],[ValueEUR]:[GKReflexes]])</f>
        <v>4.2777211941640955E-2</v>
      </c>
    </row>
    <row r="144" spans="1:3" x14ac:dyDescent="0.55000000000000004">
      <c r="A144" s="7">
        <f>[1]!tbl_gk[[#This Row],[ID]]</f>
        <v>182224</v>
      </c>
      <c r="B144" s="9">
        <f>SUM(tbl_vikor_1[[#This Row],[ValueEUR]:[GKReflexes]])</f>
        <v>0.41329913360626053</v>
      </c>
      <c r="C144" s="1">
        <f>MAX(tbl_vikor_1[[#This Row],[ValueEUR]:[GKReflexes]])</f>
        <v>4.6409239370648142E-2</v>
      </c>
    </row>
    <row r="145" spans="1:3" x14ac:dyDescent="0.55000000000000004">
      <c r="A145" s="8">
        <f>[1]!tbl_gk[[#This Row],[ID]]</f>
        <v>182365</v>
      </c>
      <c r="B145" s="19">
        <f>SUM(tbl_vikor_1[[#This Row],[ValueEUR]:[GKReflexes]])</f>
        <v>0.55710608138326345</v>
      </c>
      <c r="C145" s="2">
        <f>MAX(tbl_vikor_1[[#This Row],[ValueEUR]:[GKReflexes]])</f>
        <v>4.8124363434346076E-2</v>
      </c>
    </row>
    <row r="146" spans="1:3" x14ac:dyDescent="0.55000000000000004">
      <c r="A146" s="7">
        <f>[1]!tbl_gk[[#This Row],[ID]]</f>
        <v>182422</v>
      </c>
      <c r="B146" s="9">
        <f>SUM(tbl_vikor_1[[#This Row],[ValueEUR]:[GKReflexes]])</f>
        <v>0.51067159236468007</v>
      </c>
      <c r="C146" s="1">
        <f>MAX(tbl_vikor_1[[#This Row],[ValueEUR]:[GKReflexes]])</f>
        <v>7.0317029349466889E-2</v>
      </c>
    </row>
    <row r="147" spans="1:3" x14ac:dyDescent="0.55000000000000004">
      <c r="A147" s="8">
        <f>[1]!tbl_gk[[#This Row],[ID]]</f>
        <v>182451</v>
      </c>
      <c r="B147" s="19">
        <f>SUM(tbl_vikor_1[[#This Row],[ValueEUR]:[GKReflexes]])</f>
        <v>0.64286690108808997</v>
      </c>
      <c r="C147" s="2">
        <f>MAX(tbl_vikor_1[[#This Row],[ValueEUR]:[GKReflexes]])</f>
        <v>7.4536051110434903E-2</v>
      </c>
    </row>
    <row r="148" spans="1:3" x14ac:dyDescent="0.55000000000000004">
      <c r="A148" s="7">
        <f>[1]!tbl_gk[[#This Row],[ID]]</f>
        <v>182474</v>
      </c>
      <c r="B148" s="9">
        <f>SUM(tbl_vikor_1[[#This Row],[ValueEUR]:[GKReflexes]])</f>
        <v>0.59739974704426224</v>
      </c>
      <c r="C148" s="1">
        <f>MAX(tbl_vikor_1[[#This Row],[ValueEUR]:[GKReflexes]])</f>
        <v>7.4536051110434903E-2</v>
      </c>
    </row>
    <row r="149" spans="1:3" x14ac:dyDescent="0.55000000000000004">
      <c r="A149" s="8">
        <f>[1]!tbl_gk[[#This Row],[ID]]</f>
        <v>182494</v>
      </c>
      <c r="B149" s="19">
        <f>SUM(tbl_vikor_1[[#This Row],[ValueEUR]:[GKReflexes]])</f>
        <v>0.35830819404321845</v>
      </c>
      <c r="C149" s="2">
        <f>MAX(tbl_vikor_1[[#This Row],[ValueEUR]:[GKReflexes]])</f>
        <v>3.2504443341392672E-2</v>
      </c>
    </row>
    <row r="150" spans="1:3" x14ac:dyDescent="0.55000000000000004">
      <c r="A150" s="7">
        <f>[1]!tbl_gk[[#This Row],[ID]]</f>
        <v>182520</v>
      </c>
      <c r="B150" s="9">
        <f>SUM(tbl_vikor_1[[#This Row],[ValueEUR]:[GKReflexes]])</f>
        <v>0.47878319472448755</v>
      </c>
      <c r="C150" s="1">
        <f>MAX(tbl_vikor_1[[#This Row],[ValueEUR]:[GKReflexes]])</f>
        <v>4.0783877022690797E-2</v>
      </c>
    </row>
    <row r="151" spans="1:3" x14ac:dyDescent="0.55000000000000004">
      <c r="A151" s="8">
        <f>[1]!tbl_gk[[#This Row],[ID]]</f>
        <v>182743</v>
      </c>
      <c r="B151" s="19">
        <f>SUM(tbl_vikor_1[[#This Row],[ValueEUR]:[GKReflexes]])</f>
        <v>0.52649099935991095</v>
      </c>
      <c r="C151" s="2">
        <f>MAX(tbl_vikor_1[[#This Row],[ValueEUR]:[GKReflexes]])</f>
        <v>4.3596558196669473E-2</v>
      </c>
    </row>
    <row r="152" spans="1:3" x14ac:dyDescent="0.55000000000000004">
      <c r="A152" s="7">
        <f>[1]!tbl_gk[[#This Row],[ID]]</f>
        <v>182897</v>
      </c>
      <c r="B152" s="9">
        <f>SUM(tbl_vikor_1[[#This Row],[ValueEUR]:[GKReflexes]])</f>
        <v>0.5321752884268417</v>
      </c>
      <c r="C152" s="1">
        <f>MAX(tbl_vikor_1[[#This Row],[ValueEUR]:[GKReflexes]])</f>
        <v>4.9193793732887098E-2</v>
      </c>
    </row>
    <row r="153" spans="1:3" x14ac:dyDescent="0.55000000000000004">
      <c r="A153" s="8">
        <f>[1]!tbl_gk[[#This Row],[ID]]</f>
        <v>183031</v>
      </c>
      <c r="B153" s="19">
        <f>SUM(tbl_vikor_1[[#This Row],[ValueEUR]:[GKReflexes]])</f>
        <v>0.48633525210373824</v>
      </c>
      <c r="C153" s="2">
        <f>MAX(tbl_vikor_1[[#This Row],[ValueEUR]:[GKReflexes]])</f>
        <v>6.5591724977182797E-2</v>
      </c>
    </row>
    <row r="154" spans="1:3" x14ac:dyDescent="0.55000000000000004">
      <c r="A154" s="7">
        <f>[1]!tbl_gk[[#This Row],[ID]]</f>
        <v>183244</v>
      </c>
      <c r="B154" s="9">
        <f>SUM(tbl_vikor_1[[#This Row],[ValueEUR]:[GKReflexes]])</f>
        <v>0.55252102000413217</v>
      </c>
      <c r="C154" s="1">
        <f>MAX(tbl_vikor_1[[#This Row],[ValueEUR]:[GKReflexes]])</f>
        <v>5.9066304653552192E-2</v>
      </c>
    </row>
    <row r="155" spans="1:3" x14ac:dyDescent="0.55000000000000004">
      <c r="A155" s="8">
        <f>[1]!tbl_gk[[#This Row],[ID]]</f>
        <v>183475</v>
      </c>
      <c r="B155" s="19">
        <f>SUM(tbl_vikor_1[[#This Row],[ValueEUR]:[GKReflexes]])</f>
        <v>0.4498048001006637</v>
      </c>
      <c r="C155" s="2">
        <f>MAX(tbl_vikor_1[[#This Row],[ValueEUR]:[GKReflexes]])</f>
        <v>4.0994828110739248E-2</v>
      </c>
    </row>
    <row r="156" spans="1:3" x14ac:dyDescent="0.55000000000000004">
      <c r="A156" s="7">
        <f>[1]!tbl_gk[[#This Row],[ID]]</f>
        <v>183513</v>
      </c>
      <c r="B156" s="9">
        <f>SUM(tbl_vikor_1[[#This Row],[ValueEUR]:[GKReflexes]])</f>
        <v>0.51079344717801023</v>
      </c>
      <c r="C156" s="1">
        <f>MAX(tbl_vikor_1[[#This Row],[ValueEUR]:[GKReflexes]])</f>
        <v>5.7659964066562854E-2</v>
      </c>
    </row>
    <row r="157" spans="1:3" x14ac:dyDescent="0.55000000000000004">
      <c r="A157" s="8">
        <f>[1]!tbl_gk[[#This Row],[ID]]</f>
        <v>183533</v>
      </c>
      <c r="B157" s="19">
        <f>SUM(tbl_vikor_1[[#This Row],[ValueEUR]:[GKReflexes]])</f>
        <v>0.57238188696732817</v>
      </c>
      <c r="C157" s="2">
        <f>MAX(tbl_vikor_1[[#This Row],[ValueEUR]:[GKReflexes]])</f>
        <v>5.484728289258417E-2</v>
      </c>
    </row>
    <row r="158" spans="1:3" x14ac:dyDescent="0.55000000000000004">
      <c r="A158" s="7">
        <f>[1]!tbl_gk[[#This Row],[ID]]</f>
        <v>183549</v>
      </c>
      <c r="B158" s="9">
        <f>SUM(tbl_vikor_1[[#This Row],[ValueEUR]:[GKReflexes]])</f>
        <v>0.59866444083959824</v>
      </c>
      <c r="C158" s="1">
        <f>MAX(tbl_vikor_1[[#This Row],[ValueEUR]:[GKReflexes]])</f>
        <v>5.7036282588854605E-2</v>
      </c>
    </row>
    <row r="159" spans="1:3" x14ac:dyDescent="0.55000000000000004">
      <c r="A159" s="8">
        <f>[1]!tbl_gk[[#This Row],[ID]]</f>
        <v>183567</v>
      </c>
      <c r="B159" s="19">
        <f>SUM(tbl_vikor_1[[#This Row],[ValueEUR]:[GKReflexes]])</f>
        <v>0.45941742863956891</v>
      </c>
      <c r="C159" s="2">
        <f>MAX(tbl_vikor_1[[#This Row],[ValueEUR]:[GKReflexes]])</f>
        <v>4.6341979603444362E-2</v>
      </c>
    </row>
    <row r="160" spans="1:3" x14ac:dyDescent="0.55000000000000004">
      <c r="A160" s="7">
        <f>[1]!tbl_gk[[#This Row],[ID]]</f>
        <v>183596</v>
      </c>
      <c r="B160" s="9">
        <f>SUM(tbl_vikor_1[[#This Row],[ValueEUR]:[GKReflexes]])</f>
        <v>0.55443157551620026</v>
      </c>
      <c r="C160" s="1">
        <f>MAX(tbl_vikor_1[[#This Row],[ValueEUR]:[GKReflexes]])</f>
        <v>5.6253623479573515E-2</v>
      </c>
    </row>
    <row r="161" spans="1:3" x14ac:dyDescent="0.55000000000000004">
      <c r="A161" s="8">
        <f>[1]!tbl_gk[[#This Row],[ID]]</f>
        <v>183789</v>
      </c>
      <c r="B161" s="19">
        <f>SUM(tbl_vikor_1[[#This Row],[ValueEUR]:[GKReflexes]])</f>
        <v>0.54118514076200741</v>
      </c>
      <c r="C161" s="2">
        <f>MAX(tbl_vikor_1[[#This Row],[ValueEUR]:[GKReflexes]])</f>
        <v>4.9906747265247783E-2</v>
      </c>
    </row>
    <row r="162" spans="1:3" x14ac:dyDescent="0.55000000000000004">
      <c r="A162" s="7">
        <f>[1]!tbl_gk[[#This Row],[ID]]</f>
        <v>184040</v>
      </c>
      <c r="B162" s="9">
        <f>SUM(tbl_vikor_1[[#This Row],[ValueEUR]:[GKReflexes]])</f>
        <v>0.53056582604622049</v>
      </c>
      <c r="C162" s="1">
        <f>MAX(tbl_vikor_1[[#This Row],[ValueEUR]:[GKReflexes]])</f>
        <v>7.1723369936456227E-2</v>
      </c>
    </row>
    <row r="163" spans="1:3" x14ac:dyDescent="0.55000000000000004">
      <c r="A163" s="8">
        <f>[1]!tbl_gk[[#This Row],[ID]]</f>
        <v>184084</v>
      </c>
      <c r="B163" s="19">
        <f>SUM(tbl_vikor_1[[#This Row],[ValueEUR]:[GKReflexes]])</f>
        <v>0.50032109431691996</v>
      </c>
      <c r="C163" s="2">
        <f>MAX(tbl_vikor_1[[#This Row],[ValueEUR]:[GKReflexes]])</f>
        <v>4.5002898783658811E-2</v>
      </c>
    </row>
    <row r="164" spans="1:3" x14ac:dyDescent="0.55000000000000004">
      <c r="A164" s="7">
        <f>[1]!tbl_gk[[#This Row],[ID]]</f>
        <v>184148</v>
      </c>
      <c r="B164" s="9">
        <f>SUM(tbl_vikor_1[[#This Row],[ValueEUR]:[GKReflexes]])</f>
        <v>0.56506145988192058</v>
      </c>
      <c r="C164" s="1">
        <f>MAX(tbl_vikor_1[[#This Row],[ValueEUR]:[GKReflexes]])</f>
        <v>5.3471514927051197E-2</v>
      </c>
    </row>
    <row r="165" spans="1:3" x14ac:dyDescent="0.55000000000000004">
      <c r="A165" s="8">
        <f>[1]!tbl_gk[[#This Row],[ID]]</f>
        <v>184167</v>
      </c>
      <c r="B165" s="19">
        <f>SUM(tbl_vikor_1[[#This Row],[ValueEUR]:[GKReflexes]])</f>
        <v>0.40060622293039139</v>
      </c>
      <c r="C165" s="2">
        <f>MAX(tbl_vikor_1[[#This Row],[ValueEUR]:[GKReflexes]])</f>
        <v>3.7971195848712121E-2</v>
      </c>
    </row>
    <row r="166" spans="1:3" x14ac:dyDescent="0.55000000000000004">
      <c r="A166" s="7">
        <f>[1]!tbl_gk[[#This Row],[ID]]</f>
        <v>184254</v>
      </c>
      <c r="B166" s="9">
        <f>SUM(tbl_vikor_1[[#This Row],[ValueEUR]:[GKReflexes]])</f>
        <v>0.57652403673742003</v>
      </c>
      <c r="C166" s="1">
        <f>MAX(tbl_vikor_1[[#This Row],[ValueEUR]:[GKReflexes]])</f>
        <v>6.047264524054153E-2</v>
      </c>
    </row>
    <row r="167" spans="1:3" x14ac:dyDescent="0.55000000000000004">
      <c r="A167" s="8">
        <f>[1]!tbl_gk[[#This Row],[ID]]</f>
        <v>184282</v>
      </c>
      <c r="B167" s="19">
        <f>SUM(tbl_vikor_1[[#This Row],[ValueEUR]:[GKReflexes]])</f>
        <v>0.55748226231194975</v>
      </c>
      <c r="C167" s="2">
        <f>MAX(tbl_vikor_1[[#This Row],[ValueEUR]:[GKReflexes]])</f>
        <v>5.3471514927051197E-2</v>
      </c>
    </row>
    <row r="168" spans="1:3" x14ac:dyDescent="0.55000000000000004">
      <c r="A168" s="7">
        <f>[1]!tbl_gk[[#This Row],[ID]]</f>
        <v>184436</v>
      </c>
      <c r="B168" s="9">
        <f>SUM(tbl_vikor_1[[#This Row],[ValueEUR]:[GKReflexes]])</f>
        <v>0.46233991184292444</v>
      </c>
      <c r="C168" s="1">
        <f>MAX(tbl_vikor_1[[#This Row],[ValueEUR]:[GKReflexes]])</f>
        <v>4.6409239370648142E-2</v>
      </c>
    </row>
    <row r="169" spans="1:3" x14ac:dyDescent="0.55000000000000004">
      <c r="A169" s="8">
        <f>[1]!tbl_gk[[#This Row],[ID]]</f>
        <v>184585</v>
      </c>
      <c r="B169" s="19">
        <f>SUM(tbl_vikor_1[[#This Row],[ValueEUR]:[GKReflexes]])</f>
        <v>0.55206587489613757</v>
      </c>
      <c r="C169" s="2">
        <f>MAX(tbl_vikor_1[[#This Row],[ValueEUR]:[GKReflexes]])</f>
        <v>6.6098007588498875E-2</v>
      </c>
    </row>
    <row r="170" spans="1:3" x14ac:dyDescent="0.55000000000000004">
      <c r="A170" s="7">
        <f>[1]!tbl_gk[[#This Row],[ID]]</f>
        <v>184630</v>
      </c>
      <c r="B170" s="9">
        <f>SUM(tbl_vikor_1[[#This Row],[ValueEUR]:[GKReflexes]])</f>
        <v>0.45787967782632488</v>
      </c>
      <c r="C170" s="1">
        <f>MAX(tbl_vikor_1[[#This Row],[ValueEUR]:[GKReflexes]])</f>
        <v>4.6341979603444362E-2</v>
      </c>
    </row>
    <row r="171" spans="1:3" x14ac:dyDescent="0.55000000000000004">
      <c r="A171" s="8">
        <f>[1]!tbl_gk[[#This Row],[ID]]</f>
        <v>184763</v>
      </c>
      <c r="B171" s="19">
        <f>SUM(tbl_vikor_1[[#This Row],[ValueEUR]:[GKReflexes]])</f>
        <v>0.53452590550703416</v>
      </c>
      <c r="C171" s="2">
        <f>MAX(tbl_vikor_1[[#This Row],[ValueEUR]:[GKReflexes]])</f>
        <v>5.3471514927051197E-2</v>
      </c>
    </row>
    <row r="172" spans="1:3" x14ac:dyDescent="0.55000000000000004">
      <c r="A172" s="7">
        <f>[1]!tbl_gk[[#This Row],[ID]]</f>
        <v>184781</v>
      </c>
      <c r="B172" s="9">
        <f>SUM(tbl_vikor_1[[#This Row],[ValueEUR]:[GKReflexes]])</f>
        <v>0.58268547041120256</v>
      </c>
      <c r="C172" s="1">
        <f>MAX(tbl_vikor_1[[#This Row],[ValueEUR]:[GKReflexes]])</f>
        <v>6.3285326414520199E-2</v>
      </c>
    </row>
    <row r="173" spans="1:3" x14ac:dyDescent="0.55000000000000004">
      <c r="A173" s="8">
        <f>[1]!tbl_gk[[#This Row],[ID]]</f>
        <v>185122</v>
      </c>
      <c r="B173" s="19">
        <f>SUM(tbl_vikor_1[[#This Row],[ValueEUR]:[GKReflexes]])</f>
        <v>0.34538480573429547</v>
      </c>
      <c r="C173" s="2">
        <f>MAX(tbl_vikor_1[[#This Row],[ValueEUR]:[GKReflexes]])</f>
        <v>3.9377536435701459E-2</v>
      </c>
    </row>
    <row r="174" spans="1:3" x14ac:dyDescent="0.55000000000000004">
      <c r="A174" s="7">
        <f>[1]!tbl_gk[[#This Row],[ID]]</f>
        <v>185172</v>
      </c>
      <c r="B174" s="9">
        <f>SUM(tbl_vikor_1[[#This Row],[ValueEUR]:[GKReflexes]])</f>
        <v>0.53678986288805008</v>
      </c>
      <c r="C174" s="1">
        <f>MAX(tbl_vikor_1[[#This Row],[ValueEUR]:[GKReflexes]])</f>
        <v>4.9221920544626818E-2</v>
      </c>
    </row>
    <row r="175" spans="1:3" x14ac:dyDescent="0.55000000000000004">
      <c r="A175" s="8">
        <f>[1]!tbl_gk[[#This Row],[ID]]</f>
        <v>185181</v>
      </c>
      <c r="B175" s="19">
        <f>SUM(tbl_vikor_1[[#This Row],[ValueEUR]:[GKReflexes]])</f>
        <v>0.43719934923874176</v>
      </c>
      <c r="C175" s="2">
        <f>MAX(tbl_vikor_1[[#This Row],[ValueEUR]:[GKReflexes]])</f>
        <v>4.5002898783658811E-2</v>
      </c>
    </row>
    <row r="176" spans="1:3" x14ac:dyDescent="0.55000000000000004">
      <c r="A176" s="7">
        <f>[1]!tbl_gk[[#This Row],[ID]]</f>
        <v>185405</v>
      </c>
      <c r="B176" s="9">
        <f>SUM(tbl_vikor_1[[#This Row],[ValueEUR]:[GKReflexes]])</f>
        <v>0.52542947063235079</v>
      </c>
      <c r="C176" s="1">
        <f>MAX(tbl_vikor_1[[#This Row],[ValueEUR]:[GKReflexes]])</f>
        <v>5.9066304653552192E-2</v>
      </c>
    </row>
    <row r="177" spans="1:3" x14ac:dyDescent="0.55000000000000004">
      <c r="A177" s="8">
        <f>[1]!tbl_gk[[#This Row],[ID]]</f>
        <v>186148</v>
      </c>
      <c r="B177" s="19">
        <f>SUM(tbl_vikor_1[[#This Row],[ValueEUR]:[GKReflexes]])</f>
        <v>0.49143158402178572</v>
      </c>
      <c r="C177" s="2">
        <f>MAX(tbl_vikor_1[[#This Row],[ValueEUR]:[GKReflexes]])</f>
        <v>5.3440942305594832E-2</v>
      </c>
    </row>
    <row r="178" spans="1:3" x14ac:dyDescent="0.55000000000000004">
      <c r="A178" s="7">
        <f>[1]!tbl_gk[[#This Row],[ID]]</f>
        <v>186153</v>
      </c>
      <c r="B178" s="9">
        <f>SUM(tbl_vikor_1[[#This Row],[ValueEUR]:[GKReflexes]])</f>
        <v>0.3872039931420681</v>
      </c>
      <c r="C178" s="1">
        <f>MAX(tbl_vikor_1[[#This Row],[ValueEUR]:[GKReflexes]])</f>
        <v>4.3596558196669473E-2</v>
      </c>
    </row>
    <row r="179" spans="1:3" x14ac:dyDescent="0.55000000000000004">
      <c r="A179" s="8">
        <f>[1]!tbl_gk[[#This Row],[ID]]</f>
        <v>186494</v>
      </c>
      <c r="B179" s="19">
        <f>SUM(tbl_vikor_1[[#This Row],[ValueEUR]:[GKReflexes]])</f>
        <v>0.52902648564231458</v>
      </c>
      <c r="C179" s="2">
        <f>MAX(tbl_vikor_1[[#This Row],[ValueEUR]:[GKReflexes]])</f>
        <v>5.4659770814318998E-2</v>
      </c>
    </row>
    <row r="180" spans="1:3" x14ac:dyDescent="0.55000000000000004">
      <c r="A180" s="7">
        <f>[1]!tbl_gk[[#This Row],[ID]]</f>
        <v>186508</v>
      </c>
      <c r="B180" s="9">
        <f>SUM(tbl_vikor_1[[#This Row],[ValueEUR]:[GKReflexes]])</f>
        <v>0.56491899091222164</v>
      </c>
      <c r="C180" s="1">
        <f>MAX(tbl_vikor_1[[#This Row],[ValueEUR]:[GKReflexes]])</f>
        <v>5.7659964066562854E-2</v>
      </c>
    </row>
    <row r="181" spans="1:3" x14ac:dyDescent="0.55000000000000004">
      <c r="A181" s="8">
        <f>[1]!tbl_gk[[#This Row],[ID]]</f>
        <v>186569</v>
      </c>
      <c r="B181" s="19">
        <f>SUM(tbl_vikor_1[[#This Row],[ValueEUR]:[GKReflexes]])</f>
        <v>0.47061906921267577</v>
      </c>
      <c r="C181" s="2">
        <f>MAX(tbl_vikor_1[[#This Row],[ValueEUR]:[GKReflexes]])</f>
        <v>3.9377536435701459E-2</v>
      </c>
    </row>
    <row r="182" spans="1:3" x14ac:dyDescent="0.55000000000000004">
      <c r="A182" s="7">
        <f>[1]!tbl_gk[[#This Row],[ID]]</f>
        <v>186611</v>
      </c>
      <c r="B182" s="9">
        <f>SUM(tbl_vikor_1[[#This Row],[ValueEUR]:[GKReflexes]])</f>
        <v>0.5356016590146806</v>
      </c>
      <c r="C182" s="1">
        <f>MAX(tbl_vikor_1[[#This Row],[ValueEUR]:[GKReflexes]])</f>
        <v>4.9906747265247783E-2</v>
      </c>
    </row>
    <row r="183" spans="1:3" x14ac:dyDescent="0.55000000000000004">
      <c r="A183" s="8">
        <f>[1]!tbl_gk[[#This Row],[ID]]</f>
        <v>186680</v>
      </c>
      <c r="B183" s="19">
        <f>SUM(tbl_vikor_1[[#This Row],[ValueEUR]:[GKReflexes]])</f>
        <v>0.49075018685800742</v>
      </c>
      <c r="C183" s="2">
        <f>MAX(tbl_vikor_1[[#This Row],[ValueEUR]:[GKReflexes]])</f>
        <v>4.781557995763748E-2</v>
      </c>
    </row>
    <row r="184" spans="1:3" x14ac:dyDescent="0.55000000000000004">
      <c r="A184" s="7">
        <f>[1]!tbl_gk[[#This Row],[ID]]</f>
        <v>186941</v>
      </c>
      <c r="B184" s="9">
        <f>SUM(tbl_vikor_1[[#This Row],[ValueEUR]:[GKReflexes]])</f>
        <v>0.54917841254671962</v>
      </c>
      <c r="C184" s="1">
        <f>MAX(tbl_vikor_1[[#This Row],[ValueEUR]:[GKReflexes]])</f>
        <v>6.1878985827530868E-2</v>
      </c>
    </row>
    <row r="185" spans="1:3" x14ac:dyDescent="0.55000000000000004">
      <c r="A185" s="8">
        <f>[1]!tbl_gk[[#This Row],[ID]]</f>
        <v>186998</v>
      </c>
      <c r="B185" s="19">
        <f>SUM(tbl_vikor_1[[#This Row],[ValueEUR]:[GKReflexes]])</f>
        <v>0.44639877542832179</v>
      </c>
      <c r="C185" s="2">
        <f>MAX(tbl_vikor_1[[#This Row],[ValueEUR]:[GKReflexes]])</f>
        <v>4.6341979603444362E-2</v>
      </c>
    </row>
    <row r="186" spans="1:3" x14ac:dyDescent="0.55000000000000004">
      <c r="A186" s="7">
        <f>[1]!tbl_gk[[#This Row],[ID]]</f>
        <v>187144</v>
      </c>
      <c r="B186" s="9">
        <f>SUM(tbl_vikor_1[[#This Row],[ValueEUR]:[GKReflexes]])</f>
        <v>0.5851548666870694</v>
      </c>
      <c r="C186" s="1">
        <f>MAX(tbl_vikor_1[[#This Row],[ValueEUR]:[GKReflexes]])</f>
        <v>7.1723369936456227E-2</v>
      </c>
    </row>
    <row r="187" spans="1:3" x14ac:dyDescent="0.55000000000000004">
      <c r="A187" s="8">
        <f>[1]!tbl_gk[[#This Row],[ID]]</f>
        <v>188017</v>
      </c>
      <c r="B187" s="19">
        <f>SUM(tbl_vikor_1[[#This Row],[ValueEUR]:[GKReflexes]])</f>
        <v>0.54249750342506609</v>
      </c>
      <c r="C187" s="2">
        <f>MAX(tbl_vikor_1[[#This Row],[ValueEUR]:[GKReflexes]])</f>
        <v>5.1243535138424057E-2</v>
      </c>
    </row>
    <row r="188" spans="1:3" x14ac:dyDescent="0.55000000000000004">
      <c r="A188" s="7">
        <f>[1]!tbl_gk[[#This Row],[ID]]</f>
        <v>188094</v>
      </c>
      <c r="B188" s="9">
        <f>SUM(tbl_vikor_1[[#This Row],[ValueEUR]:[GKReflexes]])</f>
        <v>0.42174127654691129</v>
      </c>
      <c r="C188" s="1">
        <f>MAX(tbl_vikor_1[[#This Row],[ValueEUR]:[GKReflexes]])</f>
        <v>4.6409239370648142E-2</v>
      </c>
    </row>
    <row r="189" spans="1:3" x14ac:dyDescent="0.55000000000000004">
      <c r="A189" s="8">
        <f>[1]!tbl_gk[[#This Row],[ID]]</f>
        <v>188104</v>
      </c>
      <c r="B189" s="19">
        <f>SUM(tbl_vikor_1[[#This Row],[ValueEUR]:[GKReflexes]])</f>
        <v>0.60005983636827709</v>
      </c>
      <c r="C189" s="2">
        <f>MAX(tbl_vikor_1[[#This Row],[ValueEUR]:[GKReflexes]])</f>
        <v>6.773058557426484E-2</v>
      </c>
    </row>
    <row r="190" spans="1:3" x14ac:dyDescent="0.55000000000000004">
      <c r="A190" s="7">
        <f>[1]!tbl_gk[[#This Row],[ID]]</f>
        <v>188202</v>
      </c>
      <c r="B190" s="9">
        <f>SUM(tbl_vikor_1[[#This Row],[ValueEUR]:[GKReflexes]])</f>
        <v>0.52930396147684988</v>
      </c>
      <c r="C190" s="1">
        <f>MAX(tbl_vikor_1[[#This Row],[ValueEUR]:[GKReflexes]])</f>
        <v>5.2034601718605494E-2</v>
      </c>
    </row>
    <row r="191" spans="1:3" x14ac:dyDescent="0.55000000000000004">
      <c r="A191" s="8">
        <f>[1]!tbl_gk[[#This Row],[ID]]</f>
        <v>188278</v>
      </c>
      <c r="B191" s="19">
        <f>SUM(tbl_vikor_1[[#This Row],[ValueEUR]:[GKReflexes]])</f>
        <v>0.51203549893926026</v>
      </c>
      <c r="C191" s="2">
        <f>MAX(tbl_vikor_1[[#This Row],[ValueEUR]:[GKReflexes]])</f>
        <v>4.781557995763748E-2</v>
      </c>
    </row>
    <row r="192" spans="1:3" x14ac:dyDescent="0.55000000000000004">
      <c r="A192" s="7">
        <f>[1]!tbl_gk[[#This Row],[ID]]</f>
        <v>188400</v>
      </c>
      <c r="B192" s="9">
        <f>SUM(tbl_vikor_1[[#This Row],[ValueEUR]:[GKReflexes]])</f>
        <v>0.44109152606603735</v>
      </c>
      <c r="C192" s="1">
        <f>MAX(tbl_vikor_1[[#This Row],[ValueEUR]:[GKReflexes]])</f>
        <v>3.2345833500754768E-2</v>
      </c>
    </row>
    <row r="193" spans="1:3" x14ac:dyDescent="0.55000000000000004">
      <c r="A193" s="8">
        <f>[1]!tbl_gk[[#This Row],[ID]]</f>
        <v>188524</v>
      </c>
      <c r="B193" s="19">
        <f>SUM(tbl_vikor_1[[#This Row],[ValueEUR]:[GKReflexes]])</f>
        <v>0.43063170615726964</v>
      </c>
      <c r="C193" s="2">
        <f>MAX(tbl_vikor_1[[#This Row],[ValueEUR]:[GKReflexes]])</f>
        <v>4.0783877022690797E-2</v>
      </c>
    </row>
    <row r="194" spans="1:3" x14ac:dyDescent="0.55000000000000004">
      <c r="A194" s="7">
        <f>[1]!tbl_gk[[#This Row],[ID]]</f>
        <v>188836</v>
      </c>
      <c r="B194" s="9">
        <f>SUM(tbl_vikor_1[[#This Row],[ValueEUR]:[GKReflexes]])</f>
        <v>0.48727494336155053</v>
      </c>
      <c r="C194" s="1">
        <f>MAX(tbl_vikor_1[[#This Row],[ValueEUR]:[GKReflexes]])</f>
        <v>4.7371801372409796E-2</v>
      </c>
    </row>
    <row r="195" spans="1:3" x14ac:dyDescent="0.55000000000000004">
      <c r="A195" s="8">
        <f>[1]!tbl_gk[[#This Row],[ID]]</f>
        <v>188938</v>
      </c>
      <c r="B195" s="19">
        <f>SUM(tbl_vikor_1[[#This Row],[ValueEUR]:[GKReflexes]])</f>
        <v>0.4772519445080492</v>
      </c>
      <c r="C195" s="2">
        <f>MAX(tbl_vikor_1[[#This Row],[ValueEUR]:[GKReflexes]])</f>
        <v>5.3440942305594832E-2</v>
      </c>
    </row>
    <row r="196" spans="1:3" x14ac:dyDescent="0.55000000000000004">
      <c r="A196" s="7">
        <f>[1]!tbl_gk[[#This Row],[ID]]</f>
        <v>188943</v>
      </c>
      <c r="B196" s="9">
        <f>SUM(tbl_vikor_1[[#This Row],[ValueEUR]:[GKReflexes]])</f>
        <v>0.39923412256975677</v>
      </c>
      <c r="C196" s="1">
        <f>MAX(tbl_vikor_1[[#This Row],[ValueEUR]:[GKReflexes]])</f>
        <v>5.3440942305594832E-2</v>
      </c>
    </row>
    <row r="197" spans="1:3" x14ac:dyDescent="0.55000000000000004">
      <c r="A197" s="8">
        <f>[1]!tbl_gk[[#This Row],[ID]]</f>
        <v>188968</v>
      </c>
      <c r="B197" s="19">
        <f>SUM(tbl_vikor_1[[#This Row],[ValueEUR]:[GKReflexes]])</f>
        <v>0.49312014591485004</v>
      </c>
      <c r="C197" s="2">
        <f>MAX(tbl_vikor_1[[#This Row],[ValueEUR]:[GKReflexes]])</f>
        <v>5.0578034682080823E-2</v>
      </c>
    </row>
    <row r="198" spans="1:3" x14ac:dyDescent="0.55000000000000004">
      <c r="A198" s="7">
        <f>[1]!tbl_gk[[#This Row],[ID]]</f>
        <v>189013</v>
      </c>
      <c r="B198" s="9">
        <f>SUM(tbl_vikor_1[[#This Row],[ValueEUR]:[GKReflexes]])</f>
        <v>0.50945704257465152</v>
      </c>
      <c r="C198" s="1">
        <f>MAX(tbl_vikor_1[[#This Row],[ValueEUR]:[GKReflexes]])</f>
        <v>5.4659770814318998E-2</v>
      </c>
    </row>
    <row r="199" spans="1:3" x14ac:dyDescent="0.55000000000000004">
      <c r="A199" s="8">
        <f>[1]!tbl_gk[[#This Row],[ID]]</f>
        <v>189024</v>
      </c>
      <c r="B199" s="19">
        <f>SUM(tbl_vikor_1[[#This Row],[ValueEUR]:[GKReflexes]])</f>
        <v>0.54169597687251658</v>
      </c>
      <c r="C199" s="2">
        <f>MAX(tbl_vikor_1[[#This Row],[ValueEUR]:[GKReflexes]])</f>
        <v>6.8910688762477551E-2</v>
      </c>
    </row>
    <row r="200" spans="1:3" x14ac:dyDescent="0.55000000000000004">
      <c r="A200" s="7">
        <f>[1]!tbl_gk[[#This Row],[ID]]</f>
        <v>189061</v>
      </c>
      <c r="B200" s="9">
        <f>SUM(tbl_vikor_1[[#This Row],[ValueEUR]:[GKReflexes]])</f>
        <v>0.52046714216339762</v>
      </c>
      <c r="C200" s="1">
        <f>MAX(tbl_vikor_1[[#This Row],[ValueEUR]:[GKReflexes]])</f>
        <v>5.6253623479573515E-2</v>
      </c>
    </row>
    <row r="201" spans="1:3" x14ac:dyDescent="0.55000000000000004">
      <c r="A201" s="8">
        <f>[1]!tbl_gk[[#This Row],[ID]]</f>
        <v>189084</v>
      </c>
      <c r="B201" s="19">
        <f>SUM(tbl_vikor_1[[#This Row],[ValueEUR]:[GKReflexes]])</f>
        <v>0.41153542848374236</v>
      </c>
      <c r="C201" s="2">
        <f>MAX(tbl_vikor_1[[#This Row],[ValueEUR]:[GKReflexes]])</f>
        <v>3.7430060448935834E-2</v>
      </c>
    </row>
    <row r="202" spans="1:3" x14ac:dyDescent="0.55000000000000004">
      <c r="A202" s="7">
        <f>[1]!tbl_gk[[#This Row],[ID]]</f>
        <v>189233</v>
      </c>
      <c r="B202" s="9">
        <f>SUM(tbl_vikor_1[[#This Row],[ValueEUR]:[GKReflexes]])</f>
        <v>0.55268216902686973</v>
      </c>
      <c r="C202" s="1">
        <f>MAX(tbl_vikor_1[[#This Row],[ValueEUR]:[GKReflexes]])</f>
        <v>6.3285326414520199E-2</v>
      </c>
    </row>
    <row r="203" spans="1:3" x14ac:dyDescent="0.55000000000000004">
      <c r="A203" s="8">
        <f>[1]!tbl_gk[[#This Row],[ID]]</f>
        <v>189296</v>
      </c>
      <c r="B203" s="19">
        <f>SUM(tbl_vikor_1[[#This Row],[ValueEUR]:[GKReflexes]])</f>
        <v>0.50887688486766169</v>
      </c>
      <c r="C203" s="2">
        <f>MAX(tbl_vikor_1[[#This Row],[ValueEUR]:[GKReflexes]])</f>
        <v>6.047264524054153E-2</v>
      </c>
    </row>
    <row r="204" spans="1:3" x14ac:dyDescent="0.55000000000000004">
      <c r="A204" s="7">
        <f>[1]!tbl_gk[[#This Row],[ID]]</f>
        <v>189324</v>
      </c>
      <c r="B204" s="9">
        <f>SUM(tbl_vikor_1[[#This Row],[ValueEUR]:[GKReflexes]])</f>
        <v>0.44263833049020251</v>
      </c>
      <c r="C204" s="1">
        <f>MAX(tbl_vikor_1[[#This Row],[ValueEUR]:[GKReflexes]])</f>
        <v>4.2190217609680135E-2</v>
      </c>
    </row>
    <row r="205" spans="1:3" x14ac:dyDescent="0.55000000000000004">
      <c r="A205" s="8">
        <f>[1]!tbl_gk[[#This Row],[ID]]</f>
        <v>189342</v>
      </c>
      <c r="B205" s="19">
        <f>SUM(tbl_vikor_1[[#This Row],[ValueEUR]:[GKReflexes]])</f>
        <v>0.48922593549312332</v>
      </c>
      <c r="C205" s="2">
        <f>MAX(tbl_vikor_1[[#This Row],[ValueEUR]:[GKReflexes]])</f>
        <v>5.484728289258417E-2</v>
      </c>
    </row>
    <row r="206" spans="1:3" x14ac:dyDescent="0.55000000000000004">
      <c r="A206" s="7">
        <f>[1]!tbl_gk[[#This Row],[ID]]</f>
        <v>189357</v>
      </c>
      <c r="B206" s="9">
        <f>SUM(tbl_vikor_1[[#This Row],[ValueEUR]:[GKReflexes]])</f>
        <v>0.37786670726112342</v>
      </c>
      <c r="C206" s="1">
        <f>MAX(tbl_vikor_1[[#This Row],[ValueEUR]:[GKReflexes]])</f>
        <v>3.9212444279837541E-2</v>
      </c>
    </row>
    <row r="207" spans="1:3" x14ac:dyDescent="0.55000000000000004">
      <c r="A207" s="8">
        <f>[1]!tbl_gk[[#This Row],[ID]]</f>
        <v>189387</v>
      </c>
      <c r="B207" s="19">
        <f>SUM(tbl_vikor_1[[#This Row],[ValueEUR]:[GKReflexes]])</f>
        <v>0.55653475616303216</v>
      </c>
      <c r="C207" s="2">
        <f>MAX(tbl_vikor_1[[#This Row],[ValueEUR]:[GKReflexes]])</f>
        <v>4.9906747265247783E-2</v>
      </c>
    </row>
    <row r="208" spans="1:3" x14ac:dyDescent="0.55000000000000004">
      <c r="A208" s="7">
        <f>[1]!tbl_gk[[#This Row],[ID]]</f>
        <v>189430</v>
      </c>
      <c r="B208" s="9">
        <f>SUM(tbl_vikor_1[[#This Row],[ValueEUR]:[GKReflexes]])</f>
        <v>0.52906195703965719</v>
      </c>
      <c r="C208" s="1">
        <f>MAX(tbl_vikor_1[[#This Row],[ValueEUR]:[GKReflexes]])</f>
        <v>4.4559595772542655E-2</v>
      </c>
    </row>
    <row r="209" spans="1:3" x14ac:dyDescent="0.55000000000000004">
      <c r="A209" s="8">
        <f>[1]!tbl_gk[[#This Row],[ID]]</f>
        <v>189690</v>
      </c>
      <c r="B209" s="19">
        <f>SUM(tbl_vikor_1[[#This Row],[ValueEUR]:[GKReflexes]])</f>
        <v>0.32787949109660197</v>
      </c>
      <c r="C209" s="2">
        <f>MAX(tbl_vikor_1[[#This Row],[ValueEUR]:[GKReflexes]])</f>
        <v>2.6720471152797416E-2</v>
      </c>
    </row>
    <row r="210" spans="1:3" x14ac:dyDescent="0.55000000000000004">
      <c r="A210" s="7">
        <f>[1]!tbl_gk[[#This Row],[ID]]</f>
        <v>189908</v>
      </c>
      <c r="B210" s="9">
        <f>SUM(tbl_vikor_1[[#This Row],[ValueEUR]:[GKReflexes]])</f>
        <v>0.46083043010544467</v>
      </c>
      <c r="C210" s="1">
        <f>MAX(tbl_vikor_1[[#This Row],[ValueEUR]:[GKReflexes]])</f>
        <v>4.781557995763748E-2</v>
      </c>
    </row>
    <row r="211" spans="1:3" x14ac:dyDescent="0.55000000000000004">
      <c r="A211" s="8">
        <f>[1]!tbl_gk[[#This Row],[ID]]</f>
        <v>189917</v>
      </c>
      <c r="B211" s="19">
        <f>SUM(tbl_vikor_1[[#This Row],[ValueEUR]:[GKReflexes]])</f>
        <v>0.52409480989029977</v>
      </c>
      <c r="C211" s="2">
        <f>MAX(tbl_vikor_1[[#This Row],[ValueEUR]:[GKReflexes]])</f>
        <v>5.4659770814318998E-2</v>
      </c>
    </row>
    <row r="212" spans="1:3" x14ac:dyDescent="0.55000000000000004">
      <c r="A212" s="7">
        <f>[1]!tbl_gk[[#This Row],[ID]]</f>
        <v>189936</v>
      </c>
      <c r="B212" s="9">
        <f>SUM(tbl_vikor_1[[#This Row],[ValueEUR]:[GKReflexes]])</f>
        <v>0.50113833122953466</v>
      </c>
      <c r="C212" s="1">
        <f>MAX(tbl_vikor_1[[#This Row],[ValueEUR]:[GKReflexes]])</f>
        <v>5.3471514927051197E-2</v>
      </c>
    </row>
    <row r="213" spans="1:3" x14ac:dyDescent="0.55000000000000004">
      <c r="A213" s="8">
        <f>[1]!tbl_gk[[#This Row],[ID]]</f>
        <v>190061</v>
      </c>
      <c r="B213" s="19">
        <f>SUM(tbl_vikor_1[[#This Row],[ValueEUR]:[GKReflexes]])</f>
        <v>0.55619372523359512</v>
      </c>
      <c r="C213" s="2">
        <f>MAX(tbl_vikor_1[[#This Row],[ValueEUR]:[GKReflexes]])</f>
        <v>5.5253898757952898E-2</v>
      </c>
    </row>
    <row r="214" spans="1:3" x14ac:dyDescent="0.55000000000000004">
      <c r="A214" s="7">
        <f>[1]!tbl_gk[[#This Row],[ID]]</f>
        <v>190113</v>
      </c>
      <c r="B214" s="9">
        <f>SUM(tbl_vikor_1[[#This Row],[ValueEUR]:[GKReflexes]])</f>
        <v>0.42528669582323209</v>
      </c>
      <c r="C214" s="1">
        <f>MAX(tbl_vikor_1[[#This Row],[ValueEUR]:[GKReflexes]])</f>
        <v>5.0628261131616156E-2</v>
      </c>
    </row>
    <row r="215" spans="1:3" x14ac:dyDescent="0.55000000000000004">
      <c r="A215" s="8">
        <f>[1]!tbl_gk[[#This Row],[ID]]</f>
        <v>190120</v>
      </c>
      <c r="B215" s="19">
        <f>SUM(tbl_vikor_1[[#This Row],[ValueEUR]:[GKReflexes]])</f>
        <v>0.43148880723339184</v>
      </c>
      <c r="C215" s="2">
        <f>MAX(tbl_vikor_1[[#This Row],[ValueEUR]:[GKReflexes]])</f>
        <v>3.7430060448935834E-2</v>
      </c>
    </row>
    <row r="216" spans="1:3" x14ac:dyDescent="0.55000000000000004">
      <c r="A216" s="7">
        <f>[1]!tbl_gk[[#This Row],[ID]]</f>
        <v>190179</v>
      </c>
      <c r="B216" s="9">
        <f>SUM(tbl_vikor_1[[#This Row],[ValueEUR]:[GKReflexes]])</f>
        <v>0.56820303530028138</v>
      </c>
      <c r="C216" s="1">
        <f>MAX(tbl_vikor_1[[#This Row],[ValueEUR]:[GKReflexes]])</f>
        <v>4.8124363434346076E-2</v>
      </c>
    </row>
    <row r="217" spans="1:3" x14ac:dyDescent="0.55000000000000004">
      <c r="A217" s="8">
        <f>[1]!tbl_gk[[#This Row],[ID]]</f>
        <v>190243</v>
      </c>
      <c r="B217" s="19">
        <f>SUM(tbl_vikor_1[[#This Row],[ValueEUR]:[GKReflexes]])</f>
        <v>0.41419965892529015</v>
      </c>
      <c r="C217" s="2">
        <f>MAX(tbl_vikor_1[[#This Row],[ValueEUR]:[GKReflexes]])</f>
        <v>4.781557995763748E-2</v>
      </c>
    </row>
    <row r="218" spans="1:3" x14ac:dyDescent="0.55000000000000004">
      <c r="A218" s="7">
        <f>[1]!tbl_gk[[#This Row],[ID]]</f>
        <v>190435</v>
      </c>
      <c r="B218" s="9">
        <f>SUM(tbl_vikor_1[[#This Row],[ValueEUR]:[GKReflexes]])</f>
        <v>0.49036046564081137</v>
      </c>
      <c r="C218" s="1">
        <f>MAX(tbl_vikor_1[[#This Row],[ValueEUR]:[GKReflexes]])</f>
        <v>4.781557995763748E-2</v>
      </c>
    </row>
    <row r="219" spans="1:3" x14ac:dyDescent="0.55000000000000004">
      <c r="A219" s="8">
        <f>[1]!tbl_gk[[#This Row],[ID]]</f>
        <v>190459</v>
      </c>
      <c r="B219" s="19">
        <f>SUM(tbl_vikor_1[[#This Row],[ValueEUR]:[GKReflexes]])</f>
        <v>0.39020965881988562</v>
      </c>
      <c r="C219" s="2">
        <f>MAX(tbl_vikor_1[[#This Row],[ValueEUR]:[GKReflexes]])</f>
        <v>3.5647676618034127E-2</v>
      </c>
    </row>
    <row r="220" spans="1:3" x14ac:dyDescent="0.55000000000000004">
      <c r="A220" s="7">
        <f>[1]!tbl_gk[[#This Row],[ID]]</f>
        <v>190569</v>
      </c>
      <c r="B220" s="9">
        <f>SUM(tbl_vikor_1[[#This Row],[ValueEUR]:[GKReflexes]])</f>
        <v>0.44802355061994958</v>
      </c>
      <c r="C220" s="1">
        <f>MAX(tbl_vikor_1[[#This Row],[ValueEUR]:[GKReflexes]])</f>
        <v>4.3596558196669473E-2</v>
      </c>
    </row>
    <row r="221" spans="1:3" x14ac:dyDescent="0.55000000000000004">
      <c r="A221" s="8">
        <f>[1]!tbl_gk[[#This Row],[ID]]</f>
        <v>190669</v>
      </c>
      <c r="B221" s="19">
        <f>SUM(tbl_vikor_1[[#This Row],[ValueEUR]:[GKReflexes]])</f>
        <v>0.47307158543501704</v>
      </c>
      <c r="C221" s="2">
        <f>MAX(tbl_vikor_1[[#This Row],[ValueEUR]:[GKReflexes]])</f>
        <v>4.6409239370648142E-2</v>
      </c>
    </row>
    <row r="222" spans="1:3" x14ac:dyDescent="0.55000000000000004">
      <c r="A222" s="7">
        <f>[1]!tbl_gk[[#This Row],[ID]]</f>
        <v>190698</v>
      </c>
      <c r="B222" s="9">
        <f>SUM(tbl_vikor_1[[#This Row],[ValueEUR]:[GKReflexes]])</f>
        <v>0.57862776238303093</v>
      </c>
      <c r="C222" s="1">
        <f>MAX(tbl_vikor_1[[#This Row],[ValueEUR]:[GKReflexes]])</f>
        <v>5.6253623479573515E-2</v>
      </c>
    </row>
    <row r="223" spans="1:3" x14ac:dyDescent="0.55000000000000004">
      <c r="A223" s="8">
        <f>[1]!tbl_gk[[#This Row],[ID]]</f>
        <v>190734</v>
      </c>
      <c r="B223" s="19">
        <f>SUM(tbl_vikor_1[[#This Row],[ValueEUR]:[GKReflexes]])</f>
        <v>0.47635439878280716</v>
      </c>
      <c r="C223" s="2">
        <f>MAX(tbl_vikor_1[[#This Row],[ValueEUR]:[GKReflexes]])</f>
        <v>6.047264524054153E-2</v>
      </c>
    </row>
    <row r="224" spans="1:3" x14ac:dyDescent="0.55000000000000004">
      <c r="A224" s="7">
        <f>[1]!tbl_gk[[#This Row],[ID]]</f>
        <v>190745</v>
      </c>
      <c r="B224" s="9">
        <f>SUM(tbl_vikor_1[[#This Row],[ValueEUR]:[GKReflexes]])</f>
        <v>0.43678303240316535</v>
      </c>
      <c r="C224" s="1">
        <f>MAX(tbl_vikor_1[[#This Row],[ValueEUR]:[GKReflexes]])</f>
        <v>5.7659964066562854E-2</v>
      </c>
    </row>
    <row r="225" spans="1:3" x14ac:dyDescent="0.55000000000000004">
      <c r="A225" s="8">
        <f>[1]!tbl_gk[[#This Row],[ID]]</f>
        <v>190778</v>
      </c>
      <c r="B225" s="19">
        <f>SUM(tbl_vikor_1[[#This Row],[ValueEUR]:[GKReflexes]])</f>
        <v>0.4054796827387957</v>
      </c>
      <c r="C225" s="2">
        <f>MAX(tbl_vikor_1[[#This Row],[ValueEUR]:[GKReflexes]])</f>
        <v>3.6564855261722783E-2</v>
      </c>
    </row>
    <row r="226" spans="1:3" x14ac:dyDescent="0.55000000000000004">
      <c r="A226" s="7">
        <f>[1]!tbl_gk[[#This Row],[ID]]</f>
        <v>190780</v>
      </c>
      <c r="B226" s="9">
        <f>SUM(tbl_vikor_1[[#This Row],[ValueEUR]:[GKReflexes]])</f>
        <v>0.42982845174046452</v>
      </c>
      <c r="C226" s="1">
        <f>MAX(tbl_vikor_1[[#This Row],[ValueEUR]:[GKReflexes]])</f>
        <v>4.0994828110739248E-2</v>
      </c>
    </row>
    <row r="227" spans="1:3" x14ac:dyDescent="0.55000000000000004">
      <c r="A227" s="8">
        <f>[1]!tbl_gk[[#This Row],[ID]]</f>
        <v>190941</v>
      </c>
      <c r="B227" s="19">
        <f>SUM(tbl_vikor_1[[#This Row],[ValueEUR]:[GKReflexes]])</f>
        <v>0.4481873124297675</v>
      </c>
      <c r="C227" s="2">
        <f>MAX(tbl_vikor_1[[#This Row],[ValueEUR]:[GKReflexes]])</f>
        <v>4.6409239370648142E-2</v>
      </c>
    </row>
    <row r="228" spans="1:3" x14ac:dyDescent="0.55000000000000004">
      <c r="A228" s="7">
        <f>[1]!tbl_gk[[#This Row],[ID]]</f>
        <v>190947</v>
      </c>
      <c r="B228" s="9">
        <f>SUM(tbl_vikor_1[[#This Row],[ValueEUR]:[GKReflexes]])</f>
        <v>0.49177979912578229</v>
      </c>
      <c r="C228" s="1">
        <f>MAX(tbl_vikor_1[[#This Row],[ValueEUR]:[GKReflexes]])</f>
        <v>5.6253623479573515E-2</v>
      </c>
    </row>
    <row r="229" spans="1:3" x14ac:dyDescent="0.55000000000000004">
      <c r="A229" s="8">
        <f>[1]!tbl_gk[[#This Row],[ID]]</f>
        <v>191011</v>
      </c>
      <c r="B229" s="19">
        <f>SUM(tbl_vikor_1[[#This Row],[ValueEUR]:[GKReflexes]])</f>
        <v>0.4378844336074334</v>
      </c>
      <c r="C229" s="2">
        <f>MAX(tbl_vikor_1[[#This Row],[ValueEUR]:[GKReflexes]])</f>
        <v>4.3596558196669473E-2</v>
      </c>
    </row>
    <row r="230" spans="1:3" x14ac:dyDescent="0.55000000000000004">
      <c r="A230" s="7">
        <f>[1]!tbl_gk[[#This Row],[ID]]</f>
        <v>191528</v>
      </c>
      <c r="B230" s="9">
        <f>SUM(tbl_vikor_1[[#This Row],[ValueEUR]:[GKReflexes]])</f>
        <v>0.51436344356517727</v>
      </c>
      <c r="C230" s="1">
        <f>MAX(tbl_vikor_1[[#This Row],[ValueEUR]:[GKReflexes]])</f>
        <v>5.3471514927051197E-2</v>
      </c>
    </row>
    <row r="231" spans="1:3" x14ac:dyDescent="0.55000000000000004">
      <c r="A231" s="8">
        <f>[1]!tbl_gk[[#This Row],[ID]]</f>
        <v>191628</v>
      </c>
      <c r="B231" s="19">
        <f>SUM(tbl_vikor_1[[#This Row],[ValueEUR]:[GKReflexes]])</f>
        <v>0.53254995007446038</v>
      </c>
      <c r="C231" s="2">
        <f>MAX(tbl_vikor_1[[#This Row],[ValueEUR]:[GKReflexes]])</f>
        <v>6.8910688762477551E-2</v>
      </c>
    </row>
    <row r="232" spans="1:3" x14ac:dyDescent="0.55000000000000004">
      <c r="A232" s="7">
        <f>[1]!tbl_gk[[#This Row],[ID]]</f>
        <v>191655</v>
      </c>
      <c r="B232" s="9">
        <f>SUM(tbl_vikor_1[[#This Row],[ValueEUR]:[GKReflexes]])</f>
        <v>0.46211062802926828</v>
      </c>
      <c r="C232" s="1">
        <f>MAX(tbl_vikor_1[[#This Row],[ValueEUR]:[GKReflexes]])</f>
        <v>4.4559595772542655E-2</v>
      </c>
    </row>
    <row r="233" spans="1:3" x14ac:dyDescent="0.55000000000000004">
      <c r="A233" s="8">
        <f>[1]!tbl_gk[[#This Row],[ID]]</f>
        <v>191685</v>
      </c>
      <c r="B233" s="19">
        <f>SUM(tbl_vikor_1[[#This Row],[ValueEUR]:[GKReflexes]])</f>
        <v>0.57058743101954512</v>
      </c>
      <c r="C233" s="2">
        <f>MAX(tbl_vikor_1[[#This Row],[ValueEUR]:[GKReflexes]])</f>
        <v>5.8818666419756312E-2</v>
      </c>
    </row>
    <row r="234" spans="1:3" x14ac:dyDescent="0.55000000000000004">
      <c r="A234" s="7">
        <f>[1]!tbl_gk[[#This Row],[ID]]</f>
        <v>191827</v>
      </c>
      <c r="B234" s="9">
        <f>SUM(tbl_vikor_1[[#This Row],[ValueEUR]:[GKReflexes]])</f>
        <v>0.50306856001083222</v>
      </c>
      <c r="C234" s="1">
        <f>MAX(tbl_vikor_1[[#This Row],[ValueEUR]:[GKReflexes]])</f>
        <v>6.0601050250658012E-2</v>
      </c>
    </row>
    <row r="235" spans="1:3" x14ac:dyDescent="0.55000000000000004">
      <c r="A235" s="8">
        <f>[1]!tbl_gk[[#This Row],[ID]]</f>
        <v>191848</v>
      </c>
      <c r="B235" s="19">
        <f>SUM(tbl_vikor_1[[#This Row],[ValueEUR]:[GKReflexes]])</f>
        <v>0.54004836062650408</v>
      </c>
      <c r="C235" s="2">
        <f>MAX(tbl_vikor_1[[#This Row],[ValueEUR]:[GKReflexes]])</f>
        <v>5.7659964066562854E-2</v>
      </c>
    </row>
    <row r="236" spans="1:3" x14ac:dyDescent="0.55000000000000004">
      <c r="A236" s="7">
        <f>[1]!tbl_gk[[#This Row],[ID]]</f>
        <v>191924</v>
      </c>
      <c r="B236" s="9">
        <f>SUM(tbl_vikor_1[[#This Row],[ValueEUR]:[GKReflexes]])</f>
        <v>0.57445526310032125</v>
      </c>
      <c r="C236" s="1">
        <f>MAX(tbl_vikor_1[[#This Row],[ValueEUR]:[GKReflexes]])</f>
        <v>5.8818666419756312E-2</v>
      </c>
    </row>
    <row r="237" spans="1:3" x14ac:dyDescent="0.55000000000000004">
      <c r="A237" s="8">
        <f>[1]!tbl_gk[[#This Row],[ID]]</f>
        <v>192119</v>
      </c>
      <c r="B237" s="19">
        <f>SUM(tbl_vikor_1[[#This Row],[ValueEUR]:[GKReflexes]])</f>
        <v>0.3962635873279905</v>
      </c>
      <c r="C237" s="2">
        <f>MAX(tbl_vikor_1[[#This Row],[ValueEUR]:[GKReflexes]])</f>
        <v>4.2190217609680135E-2</v>
      </c>
    </row>
    <row r="238" spans="1:3" x14ac:dyDescent="0.55000000000000004">
      <c r="A238" s="7">
        <f>[1]!tbl_gk[[#This Row],[ID]]</f>
        <v>192120</v>
      </c>
      <c r="B238" s="9">
        <f>SUM(tbl_vikor_1[[#This Row],[ValueEUR]:[GKReflexes]])</f>
        <v>0.61239477611645199</v>
      </c>
      <c r="C238" s="1">
        <f>MAX(tbl_vikor_1[[#This Row],[ValueEUR]:[GKReflexes]])</f>
        <v>6.1947740256228193E-2</v>
      </c>
    </row>
    <row r="239" spans="1:3" x14ac:dyDescent="0.55000000000000004">
      <c r="A239" s="8">
        <f>[1]!tbl_gk[[#This Row],[ID]]</f>
        <v>192129</v>
      </c>
      <c r="B239" s="19">
        <f>SUM(tbl_vikor_1[[#This Row],[ValueEUR]:[GKReflexes]])</f>
        <v>0.45503631364277586</v>
      </c>
      <c r="C239" s="2">
        <f>MAX(tbl_vikor_1[[#This Row],[ValueEUR]:[GKReflexes]])</f>
        <v>3.6987814836757178E-2</v>
      </c>
    </row>
    <row r="240" spans="1:3" x14ac:dyDescent="0.55000000000000004">
      <c r="A240" s="7">
        <f>[1]!tbl_gk[[#This Row],[ID]]</f>
        <v>192201</v>
      </c>
      <c r="B240" s="9">
        <f>SUM(tbl_vikor_1[[#This Row],[ValueEUR]:[GKReflexes]])</f>
        <v>0.47512815387899998</v>
      </c>
      <c r="C240" s="1">
        <f>MAX(tbl_vikor_1[[#This Row],[ValueEUR]:[GKReflexes]])</f>
        <v>6.047264524054153E-2</v>
      </c>
    </row>
    <row r="241" spans="1:3" x14ac:dyDescent="0.55000000000000004">
      <c r="A241" s="8">
        <f>[1]!tbl_gk[[#This Row],[ID]]</f>
        <v>192297</v>
      </c>
      <c r="B241" s="19">
        <f>SUM(tbl_vikor_1[[#This Row],[ValueEUR]:[GKReflexes]])</f>
        <v>0.53921222519062684</v>
      </c>
      <c r="C241" s="2">
        <f>MAX(tbl_vikor_1[[#This Row],[ValueEUR]:[GKReflexes]])</f>
        <v>6.7504348175488213E-2</v>
      </c>
    </row>
    <row r="242" spans="1:3" x14ac:dyDescent="0.55000000000000004">
      <c r="A242" s="7">
        <f>[1]!tbl_gk[[#This Row],[ID]]</f>
        <v>192317</v>
      </c>
      <c r="B242" s="9">
        <f>SUM(tbl_vikor_1[[#This Row],[ValueEUR]:[GKReflexes]])</f>
        <v>0.48815294011387456</v>
      </c>
      <c r="C242" s="1">
        <f>MAX(tbl_vikor_1[[#This Row],[ValueEUR]:[GKReflexes]])</f>
        <v>3.6987814836757178E-2</v>
      </c>
    </row>
    <row r="243" spans="1:3" x14ac:dyDescent="0.55000000000000004">
      <c r="A243" s="8">
        <f>[1]!tbl_gk[[#This Row],[ID]]</f>
        <v>192448</v>
      </c>
      <c r="B243" s="19">
        <f>SUM(tbl_vikor_1[[#This Row],[ValueEUR]:[GKReflexes]])</f>
        <v>0.28024579492194801</v>
      </c>
      <c r="C243" s="2">
        <f>MAX(tbl_vikor_1[[#This Row],[ValueEUR]:[GKReflexes]])</f>
        <v>3.2783343789292416E-2</v>
      </c>
    </row>
    <row r="244" spans="1:3" x14ac:dyDescent="0.55000000000000004">
      <c r="A244" s="7">
        <f>[1]!tbl_gk[[#This Row],[ID]]</f>
        <v>192563</v>
      </c>
      <c r="B244" s="9">
        <f>SUM(tbl_vikor_1[[#This Row],[ValueEUR]:[GKReflexes]])</f>
        <v>0.33232838682144467</v>
      </c>
      <c r="C244" s="1">
        <f>MAX(tbl_vikor_1[[#This Row],[ValueEUR]:[GKReflexes]])</f>
        <v>3.9229500584439428E-2</v>
      </c>
    </row>
    <row r="245" spans="1:3" x14ac:dyDescent="0.55000000000000004">
      <c r="A245" s="8">
        <f>[1]!tbl_gk[[#This Row],[ID]]</f>
        <v>192593</v>
      </c>
      <c r="B245" s="19">
        <f>SUM(tbl_vikor_1[[#This Row],[ValueEUR]:[GKReflexes]])</f>
        <v>0.50462003307573577</v>
      </c>
      <c r="C245" s="2">
        <f>MAX(tbl_vikor_1[[#This Row],[ValueEUR]:[GKReflexes]])</f>
        <v>5.484728289258417E-2</v>
      </c>
    </row>
    <row r="246" spans="1:3" x14ac:dyDescent="0.55000000000000004">
      <c r="A246" s="7">
        <f>[1]!tbl_gk[[#This Row],[ID]]</f>
        <v>192665</v>
      </c>
      <c r="B246" s="9">
        <f>SUM(tbl_vikor_1[[#This Row],[ValueEUR]:[GKReflexes]])</f>
        <v>0.47668316939191824</v>
      </c>
      <c r="C246" s="1">
        <f>MAX(tbl_vikor_1[[#This Row],[ValueEUR]:[GKReflexes]])</f>
        <v>5.484728289258417E-2</v>
      </c>
    </row>
    <row r="247" spans="1:3" x14ac:dyDescent="0.55000000000000004">
      <c r="A247" s="8">
        <f>[1]!tbl_gk[[#This Row],[ID]]</f>
        <v>192792</v>
      </c>
      <c r="B247" s="19">
        <f>SUM(tbl_vikor_1[[#This Row],[ValueEUR]:[GKReflexes]])</f>
        <v>0.54542630599588315</v>
      </c>
      <c r="C247" s="2">
        <f>MAX(tbl_vikor_1[[#This Row],[ValueEUR]:[GKReflexes]])</f>
        <v>5.3440942305594832E-2</v>
      </c>
    </row>
    <row r="248" spans="1:3" x14ac:dyDescent="0.55000000000000004">
      <c r="A248" s="7">
        <f>[1]!tbl_gk[[#This Row],[ID]]</f>
        <v>192984</v>
      </c>
      <c r="B248" s="9">
        <f>SUM(tbl_vikor_1[[#This Row],[ValueEUR]:[GKReflexes]])</f>
        <v>0.36359991289322946</v>
      </c>
      <c r="C248" s="1">
        <f>MAX(tbl_vikor_1[[#This Row],[ValueEUR]:[GKReflexes]])</f>
        <v>3.9377536435701459E-2</v>
      </c>
    </row>
    <row r="249" spans="1:3" x14ac:dyDescent="0.55000000000000004">
      <c r="A249" s="8">
        <f>[1]!tbl_gk[[#This Row],[ID]]</f>
        <v>193013</v>
      </c>
      <c r="B249" s="19">
        <f>SUM(tbl_vikor_1[[#This Row],[ValueEUR]:[GKReflexes]])</f>
        <v>0.58053357354776214</v>
      </c>
      <c r="C249" s="2">
        <f>MAX(tbl_vikor_1[[#This Row],[ValueEUR]:[GKReflexes]])</f>
        <v>5.9066304653552192E-2</v>
      </c>
    </row>
    <row r="250" spans="1:3" x14ac:dyDescent="0.55000000000000004">
      <c r="A250" s="7">
        <f>[1]!tbl_gk[[#This Row],[ID]]</f>
        <v>193041</v>
      </c>
      <c r="B250" s="9">
        <f>SUM(tbl_vikor_1[[#This Row],[ValueEUR]:[GKReflexes]])</f>
        <v>0.28982593663453338</v>
      </c>
      <c r="C250" s="1">
        <f>MAX(tbl_vikor_1[[#This Row],[ValueEUR]:[GKReflexes]])</f>
        <v>3.6987814836757178E-2</v>
      </c>
    </row>
    <row r="251" spans="1:3" x14ac:dyDescent="0.55000000000000004">
      <c r="A251" s="8">
        <f>[1]!tbl_gk[[#This Row],[ID]]</f>
        <v>193080</v>
      </c>
      <c r="B251" s="19">
        <f>SUM(tbl_vikor_1[[#This Row],[ValueEUR]:[GKReflexes]])</f>
        <v>0.30960055839662987</v>
      </c>
      <c r="C251" s="2">
        <f>MAX(tbl_vikor_1[[#This Row],[ValueEUR]:[GKReflexes]])</f>
        <v>3.0262757593710415E-2</v>
      </c>
    </row>
    <row r="252" spans="1:3" x14ac:dyDescent="0.55000000000000004">
      <c r="A252" s="7">
        <f>[1]!tbl_gk[[#This Row],[ID]]</f>
        <v>193105</v>
      </c>
      <c r="B252" s="9">
        <f>SUM(tbl_vikor_1[[#This Row],[ValueEUR]:[GKReflexes]])</f>
        <v>0.33373107612512071</v>
      </c>
      <c r="C252" s="1">
        <f>MAX(tbl_vikor_1[[#This Row],[ValueEUR]:[GKReflexes]])</f>
        <v>2.6900228972187034E-2</v>
      </c>
    </row>
    <row r="253" spans="1:3" x14ac:dyDescent="0.55000000000000004">
      <c r="A253" s="8">
        <f>[1]!tbl_gk[[#This Row],[ID]]</f>
        <v>193107</v>
      </c>
      <c r="B253" s="19">
        <f>SUM(tbl_vikor_1[[#This Row],[ValueEUR]:[GKReflexes]])</f>
        <v>0.505508266483784</v>
      </c>
      <c r="C253" s="2">
        <f>MAX(tbl_vikor_1[[#This Row],[ValueEUR]:[GKReflexes]])</f>
        <v>4.6409239370648142E-2</v>
      </c>
    </row>
    <row r="254" spans="1:3" x14ac:dyDescent="0.55000000000000004">
      <c r="A254" s="7">
        <f>[1]!tbl_gk[[#This Row],[ID]]</f>
        <v>193182</v>
      </c>
      <c r="B254" s="9">
        <f>SUM(tbl_vikor_1[[#This Row],[ValueEUR]:[GKReflexes]])</f>
        <v>0.38454707818673017</v>
      </c>
      <c r="C254" s="1">
        <f>MAX(tbl_vikor_1[[#This Row],[ValueEUR]:[GKReflexes]])</f>
        <v>3.386529278713242E-2</v>
      </c>
    </row>
    <row r="255" spans="1:3" x14ac:dyDescent="0.55000000000000004">
      <c r="A255" s="8">
        <f>[1]!tbl_gk[[#This Row],[ID]]</f>
        <v>193186</v>
      </c>
      <c r="B255" s="19">
        <f>SUM(tbl_vikor_1[[#This Row],[ValueEUR]:[GKReflexes]])</f>
        <v>0.48852870739803567</v>
      </c>
      <c r="C255" s="2">
        <f>MAX(tbl_vikor_1[[#This Row],[ValueEUR]:[GKReflexes]])</f>
        <v>4.9906747265247783E-2</v>
      </c>
    </row>
    <row r="256" spans="1:3" x14ac:dyDescent="0.55000000000000004">
      <c r="A256" s="7">
        <f>[1]!tbl_gk[[#This Row],[ID]]</f>
        <v>193247</v>
      </c>
      <c r="B256" s="9">
        <f>SUM(tbl_vikor_1[[#This Row],[ValueEUR]:[GKReflexes]])</f>
        <v>0.49827709134294285</v>
      </c>
      <c r="C256" s="1">
        <f>MAX(tbl_vikor_1[[#This Row],[ValueEUR]:[GKReflexes]])</f>
        <v>5.484728289258417E-2</v>
      </c>
    </row>
    <row r="257" spans="1:3" x14ac:dyDescent="0.55000000000000004">
      <c r="A257" s="8">
        <f>[1]!tbl_gk[[#This Row],[ID]]</f>
        <v>193272</v>
      </c>
      <c r="B257" s="19">
        <f>SUM(tbl_vikor_1[[#This Row],[ValueEUR]:[GKReflexes]])</f>
        <v>0.54814328700368853</v>
      </c>
      <c r="C257" s="2">
        <f>MAX(tbl_vikor_1[[#This Row],[ValueEUR]:[GKReflexes]])</f>
        <v>5.484728289258417E-2</v>
      </c>
    </row>
    <row r="258" spans="1:3" x14ac:dyDescent="0.55000000000000004">
      <c r="A258" s="7">
        <f>[1]!tbl_gk[[#This Row],[ID]]</f>
        <v>193277</v>
      </c>
      <c r="B258" s="9">
        <f>SUM(tbl_vikor_1[[#This Row],[ValueEUR]:[GKReflexes]])</f>
        <v>0.42428400222502638</v>
      </c>
      <c r="C258" s="1">
        <f>MAX(tbl_vikor_1[[#This Row],[ValueEUR]:[GKReflexes]])</f>
        <v>4.5002898783658811E-2</v>
      </c>
    </row>
    <row r="259" spans="1:3" x14ac:dyDescent="0.55000000000000004">
      <c r="A259" s="8">
        <f>[1]!tbl_gk[[#This Row],[ID]]</f>
        <v>193302</v>
      </c>
      <c r="B259" s="19">
        <f>SUM(tbl_vikor_1[[#This Row],[ValueEUR]:[GKReflexes]])</f>
        <v>0.54135647202297432</v>
      </c>
      <c r="C259" s="2">
        <f>MAX(tbl_vikor_1[[#This Row],[ValueEUR]:[GKReflexes]])</f>
        <v>5.2034601718605494E-2</v>
      </c>
    </row>
    <row r="260" spans="1:3" x14ac:dyDescent="0.55000000000000004">
      <c r="A260" s="7">
        <f>[1]!tbl_gk[[#This Row],[ID]]</f>
        <v>193312</v>
      </c>
      <c r="B260" s="9">
        <f>SUM(tbl_vikor_1[[#This Row],[ValueEUR]:[GKReflexes]])</f>
        <v>0.52095080402998239</v>
      </c>
      <c r="C260" s="1">
        <f>MAX(tbl_vikor_1[[#This Row],[ValueEUR]:[GKReflexes]])</f>
        <v>5.484728289258417E-2</v>
      </c>
    </row>
    <row r="261" spans="1:3" x14ac:dyDescent="0.55000000000000004">
      <c r="A261" s="8">
        <f>[1]!tbl_gk[[#This Row],[ID]]</f>
        <v>193314</v>
      </c>
      <c r="B261" s="19">
        <f>SUM(tbl_vikor_1[[#This Row],[ValueEUR]:[GKReflexes]])</f>
        <v>0.40873378740961885</v>
      </c>
      <c r="C261" s="2">
        <f>MAX(tbl_vikor_1[[#This Row],[ValueEUR]:[GKReflexes]])</f>
        <v>3.5158514674733445E-2</v>
      </c>
    </row>
    <row r="262" spans="1:3" x14ac:dyDescent="0.55000000000000004">
      <c r="A262" s="7">
        <f>[1]!tbl_gk[[#This Row],[ID]]</f>
        <v>193336</v>
      </c>
      <c r="B262" s="9">
        <f>SUM(tbl_vikor_1[[#This Row],[ValueEUR]:[GKReflexes]])</f>
        <v>0.53525410445810451</v>
      </c>
      <c r="C262" s="1">
        <f>MAX(tbl_vikor_1[[#This Row],[ValueEUR]:[GKReflexes]])</f>
        <v>5.484728289258417E-2</v>
      </c>
    </row>
    <row r="263" spans="1:3" x14ac:dyDescent="0.55000000000000004">
      <c r="A263" s="8">
        <f>[1]!tbl_gk[[#This Row],[ID]]</f>
        <v>193359</v>
      </c>
      <c r="B263" s="19">
        <f>SUM(tbl_vikor_1[[#This Row],[ValueEUR]:[GKReflexes]])</f>
        <v>0.53263055505621726</v>
      </c>
      <c r="C263" s="2">
        <f>MAX(tbl_vikor_1[[#This Row],[ValueEUR]:[GKReflexes]])</f>
        <v>5.7659964066562854E-2</v>
      </c>
    </row>
    <row r="264" spans="1:3" x14ac:dyDescent="0.55000000000000004">
      <c r="A264" s="7">
        <f>[1]!tbl_gk[[#This Row],[ID]]</f>
        <v>193411</v>
      </c>
      <c r="B264" s="9">
        <f>SUM(tbl_vikor_1[[#This Row],[ValueEUR]:[GKReflexes]])</f>
        <v>0.46843086602367839</v>
      </c>
      <c r="C264" s="1">
        <f>MAX(tbl_vikor_1[[#This Row],[ValueEUR]:[GKReflexes]])</f>
        <v>4.781557995763748E-2</v>
      </c>
    </row>
    <row r="265" spans="1:3" x14ac:dyDescent="0.55000000000000004">
      <c r="A265" s="8">
        <f>[1]!tbl_gk[[#This Row],[ID]]</f>
        <v>193443</v>
      </c>
      <c r="B265" s="19">
        <f>SUM(tbl_vikor_1[[#This Row],[ValueEUR]:[GKReflexes]])</f>
        <v>0.55196697291775865</v>
      </c>
      <c r="C265" s="2">
        <f>MAX(tbl_vikor_1[[#This Row],[ValueEUR]:[GKReflexes]])</f>
        <v>4.9906747265247783E-2</v>
      </c>
    </row>
    <row r="266" spans="1:3" x14ac:dyDescent="0.55000000000000004">
      <c r="A266" s="7">
        <f>[1]!tbl_gk[[#This Row],[ID]]</f>
        <v>193512</v>
      </c>
      <c r="B266" s="9">
        <f>SUM(tbl_vikor_1[[#This Row],[ValueEUR]:[GKReflexes]])</f>
        <v>0.48409993501825616</v>
      </c>
      <c r="C266" s="1">
        <f>MAX(tbl_vikor_1[[#This Row],[ValueEUR]:[GKReflexes]])</f>
        <v>5.9066304653552192E-2</v>
      </c>
    </row>
    <row r="267" spans="1:3" x14ac:dyDescent="0.55000000000000004">
      <c r="A267" s="8">
        <f>[1]!tbl_gk[[#This Row],[ID]]</f>
        <v>193698</v>
      </c>
      <c r="B267" s="19">
        <f>SUM(tbl_vikor_1[[#This Row],[ValueEUR]:[GKReflexes]])</f>
        <v>0.38442047499940357</v>
      </c>
      <c r="C267" s="2">
        <f>MAX(tbl_vikor_1[[#This Row],[ValueEUR]:[GKReflexes]])</f>
        <v>4.6409239370648142E-2</v>
      </c>
    </row>
    <row r="268" spans="1:3" x14ac:dyDescent="0.55000000000000004">
      <c r="A268" s="7">
        <f>[1]!tbl_gk[[#This Row],[ID]]</f>
        <v>193786</v>
      </c>
      <c r="B268" s="9">
        <f>SUM(tbl_vikor_1[[#This Row],[ValueEUR]:[GKReflexes]])</f>
        <v>0.49840207088379235</v>
      </c>
      <c r="C268" s="1">
        <f>MAX(tbl_vikor_1[[#This Row],[ValueEUR]:[GKReflexes]])</f>
        <v>4.5002898783658811E-2</v>
      </c>
    </row>
    <row r="269" spans="1:3" x14ac:dyDescent="0.55000000000000004">
      <c r="A269" s="8">
        <f>[1]!tbl_gk[[#This Row],[ID]]</f>
        <v>193913</v>
      </c>
      <c r="B269" s="19">
        <f>SUM(tbl_vikor_1[[#This Row],[ValueEUR]:[GKReflexes]])</f>
        <v>0.52866615482502666</v>
      </c>
      <c r="C269" s="2">
        <f>MAX(tbl_vikor_1[[#This Row],[ValueEUR]:[GKReflexes]])</f>
        <v>6.0601050250658012E-2</v>
      </c>
    </row>
    <row r="270" spans="1:3" x14ac:dyDescent="0.55000000000000004">
      <c r="A270" s="7">
        <f>[1]!tbl_gk[[#This Row],[ID]]</f>
        <v>194094</v>
      </c>
      <c r="B270" s="9">
        <f>SUM(tbl_vikor_1[[#This Row],[ValueEUR]:[GKReflexes]])</f>
        <v>0.46578326926314972</v>
      </c>
      <c r="C270" s="1">
        <f>MAX(tbl_vikor_1[[#This Row],[ValueEUR]:[GKReflexes]])</f>
        <v>5.5253898757952898E-2</v>
      </c>
    </row>
    <row r="271" spans="1:3" x14ac:dyDescent="0.55000000000000004">
      <c r="A271" s="8">
        <f>[1]!tbl_gk[[#This Row],[ID]]</f>
        <v>194150</v>
      </c>
      <c r="B271" s="19">
        <f>SUM(tbl_vikor_1[[#This Row],[ValueEUR]:[GKReflexes]])</f>
        <v>0.4106087800472778</v>
      </c>
      <c r="C271" s="2">
        <f>MAX(tbl_vikor_1[[#This Row],[ValueEUR]:[GKReflexes]])</f>
        <v>3.7430060448935834E-2</v>
      </c>
    </row>
    <row r="272" spans="1:3" x14ac:dyDescent="0.55000000000000004">
      <c r="A272" s="7">
        <f>[1]!tbl_gk[[#This Row],[ID]]</f>
        <v>194333</v>
      </c>
      <c r="B272" s="9">
        <f>SUM(tbl_vikor_1[[#This Row],[ValueEUR]:[GKReflexes]])</f>
        <v>0.46902734110167055</v>
      </c>
      <c r="C272" s="1">
        <f>MAX(tbl_vikor_1[[#This Row],[ValueEUR]:[GKReflexes]])</f>
        <v>5.484728289258417E-2</v>
      </c>
    </row>
    <row r="273" spans="1:3" x14ac:dyDescent="0.55000000000000004">
      <c r="A273" s="8">
        <f>[1]!tbl_gk[[#This Row],[ID]]</f>
        <v>194372</v>
      </c>
      <c r="B273" s="19">
        <f>SUM(tbl_vikor_1[[#This Row],[ValueEUR]:[GKReflexes]])</f>
        <v>0.53420099268808563</v>
      </c>
      <c r="C273" s="2">
        <f>MAX(tbl_vikor_1[[#This Row],[ValueEUR]:[GKReflexes]])</f>
        <v>6.8910688762477551E-2</v>
      </c>
    </row>
    <row r="274" spans="1:3" x14ac:dyDescent="0.55000000000000004">
      <c r="A274" s="7">
        <f>[1]!tbl_gk[[#This Row],[ID]]</f>
        <v>194404</v>
      </c>
      <c r="B274" s="9">
        <f>SUM(tbl_vikor_1[[#This Row],[ValueEUR]:[GKReflexes]])</f>
        <v>0.38477291946164227</v>
      </c>
      <c r="C274" s="1">
        <f>MAX(tbl_vikor_1[[#This Row],[ValueEUR]:[GKReflexes]])</f>
        <v>3.7971195848712121E-2</v>
      </c>
    </row>
    <row r="275" spans="1:3" x14ac:dyDescent="0.55000000000000004">
      <c r="A275" s="8">
        <f>[1]!tbl_gk[[#This Row],[ID]]</f>
        <v>194730</v>
      </c>
      <c r="B275" s="19">
        <f>SUM(tbl_vikor_1[[#This Row],[ValueEUR]:[GKReflexes]])</f>
        <v>0.39883680208274858</v>
      </c>
      <c r="C275" s="2">
        <f>MAX(tbl_vikor_1[[#This Row],[ValueEUR]:[GKReflexes]])</f>
        <v>5.3440942305594832E-2</v>
      </c>
    </row>
    <row r="276" spans="1:3" x14ac:dyDescent="0.55000000000000004">
      <c r="A276" s="7">
        <f>[1]!tbl_gk[[#This Row],[ID]]</f>
        <v>194894</v>
      </c>
      <c r="B276" s="9">
        <f>SUM(tbl_vikor_1[[#This Row],[ValueEUR]:[GKReflexes]])</f>
        <v>0.61065832208226256</v>
      </c>
      <c r="C276" s="1">
        <f>MAX(tbl_vikor_1[[#This Row],[ValueEUR]:[GKReflexes]])</f>
        <v>6.4691667001509537E-2</v>
      </c>
    </row>
    <row r="277" spans="1:3" x14ac:dyDescent="0.55000000000000004">
      <c r="A277" s="8">
        <f>[1]!tbl_gk[[#This Row],[ID]]</f>
        <v>194904</v>
      </c>
      <c r="B277" s="19">
        <f>SUM(tbl_vikor_1[[#This Row],[ValueEUR]:[GKReflexes]])</f>
        <v>0.45983462799960645</v>
      </c>
      <c r="C277" s="2">
        <f>MAX(tbl_vikor_1[[#This Row],[ValueEUR]:[GKReflexes]])</f>
        <v>4.2777211941640955E-2</v>
      </c>
    </row>
    <row r="278" spans="1:3" x14ac:dyDescent="0.55000000000000004">
      <c r="A278" s="7">
        <f>[1]!tbl_gk[[#This Row],[ID]]</f>
        <v>194911</v>
      </c>
      <c r="B278" s="9">
        <f>SUM(tbl_vikor_1[[#This Row],[ValueEUR]:[GKReflexes]])</f>
        <v>0.45874672932727945</v>
      </c>
      <c r="C278" s="1">
        <f>MAX(tbl_vikor_1[[#This Row],[ValueEUR]:[GKReflexes]])</f>
        <v>5.9066304653552192E-2</v>
      </c>
    </row>
    <row r="279" spans="1:3" x14ac:dyDescent="0.55000000000000004">
      <c r="A279" s="8">
        <f>[1]!tbl_gk[[#This Row],[ID]]</f>
        <v>194934</v>
      </c>
      <c r="B279" s="19">
        <f>SUM(tbl_vikor_1[[#This Row],[ValueEUR]:[GKReflexes]])</f>
        <v>0.4697388991380278</v>
      </c>
      <c r="C279" s="2">
        <f>MAX(tbl_vikor_1[[#This Row],[ValueEUR]:[GKReflexes]])</f>
        <v>4.6341979603444362E-2</v>
      </c>
    </row>
    <row r="280" spans="1:3" x14ac:dyDescent="0.55000000000000004">
      <c r="A280" s="7">
        <f>[1]!tbl_gk[[#This Row],[ID]]</f>
        <v>195356</v>
      </c>
      <c r="B280" s="9">
        <f>SUM(tbl_vikor_1[[#This Row],[ValueEUR]:[GKReflexes]])</f>
        <v>0.54815793748490427</v>
      </c>
      <c r="C280" s="1">
        <f>MAX(tbl_vikor_1[[#This Row],[ValueEUR]:[GKReflexes]])</f>
        <v>5.168913109614949E-2</v>
      </c>
    </row>
    <row r="281" spans="1:3" x14ac:dyDescent="0.55000000000000004">
      <c r="A281" s="8">
        <f>[1]!tbl_gk[[#This Row],[ID]]</f>
        <v>196316</v>
      </c>
      <c r="B281" s="19">
        <f>SUM(tbl_vikor_1[[#This Row],[ValueEUR]:[GKReflexes]])</f>
        <v>0.52392143384276724</v>
      </c>
      <c r="C281" s="2">
        <f>MAX(tbl_vikor_1[[#This Row],[ValueEUR]:[GKReflexes]])</f>
        <v>4.0994828110739248E-2</v>
      </c>
    </row>
    <row r="282" spans="1:3" x14ac:dyDescent="0.55000000000000004">
      <c r="A282" s="7">
        <f>[1]!tbl_gk[[#This Row],[ID]]</f>
        <v>196885</v>
      </c>
      <c r="B282" s="9">
        <f>SUM(tbl_vikor_1[[#This Row],[ValueEUR]:[GKReflexes]])</f>
        <v>0.40589997239605663</v>
      </c>
      <c r="C282" s="1">
        <f>MAX(tbl_vikor_1[[#This Row],[ValueEUR]:[GKReflexes]])</f>
        <v>5.3440942305594832E-2</v>
      </c>
    </row>
    <row r="283" spans="1:3" x14ac:dyDescent="0.55000000000000004">
      <c r="A283" s="8">
        <f>[1]!tbl_gk[[#This Row],[ID]]</f>
        <v>197641</v>
      </c>
      <c r="B283" s="19">
        <f>SUM(tbl_vikor_1[[#This Row],[ValueEUR]:[GKReflexes]])</f>
        <v>0.52243290753861793</v>
      </c>
      <c r="C283" s="2">
        <f>MAX(tbl_vikor_1[[#This Row],[ValueEUR]:[GKReflexes]])</f>
        <v>5.6253623479573515E-2</v>
      </c>
    </row>
    <row r="284" spans="1:3" x14ac:dyDescent="0.55000000000000004">
      <c r="A284" s="7">
        <f>[1]!tbl_gk[[#This Row],[ID]]</f>
        <v>197689</v>
      </c>
      <c r="B284" s="9">
        <f>SUM(tbl_vikor_1[[#This Row],[ValueEUR]:[GKReflexes]])</f>
        <v>0.54473989203644835</v>
      </c>
      <c r="C284" s="1">
        <f>MAX(tbl_vikor_1[[#This Row],[ValueEUR]:[GKReflexes]])</f>
        <v>4.9906747265247783E-2</v>
      </c>
    </row>
    <row r="285" spans="1:3" x14ac:dyDescent="0.55000000000000004">
      <c r="A285" s="8">
        <f>[1]!tbl_gk[[#This Row],[ID]]</f>
        <v>197928</v>
      </c>
      <c r="B285" s="19">
        <f>SUM(tbl_vikor_1[[#This Row],[ValueEUR]:[GKReflexes]])</f>
        <v>0.47570525437861999</v>
      </c>
      <c r="C285" s="2">
        <f>MAX(tbl_vikor_1[[#This Row],[ValueEUR]:[GKReflexes]])</f>
        <v>4.2777211941640955E-2</v>
      </c>
    </row>
    <row r="286" spans="1:3" x14ac:dyDescent="0.55000000000000004">
      <c r="A286" s="7">
        <f>[1]!tbl_gk[[#This Row],[ID]]</f>
        <v>197998</v>
      </c>
      <c r="B286" s="9">
        <f>SUM(tbl_vikor_1[[#This Row],[ValueEUR]:[GKReflexes]])</f>
        <v>0.57308957511691461</v>
      </c>
      <c r="C286" s="1">
        <f>MAX(tbl_vikor_1[[#This Row],[ValueEUR]:[GKReflexes]])</f>
        <v>5.484728289258417E-2</v>
      </c>
    </row>
    <row r="287" spans="1:3" x14ac:dyDescent="0.55000000000000004">
      <c r="A287" s="8">
        <f>[1]!tbl_gk[[#This Row],[ID]]</f>
        <v>198009</v>
      </c>
      <c r="B287" s="19">
        <f>SUM(tbl_vikor_1[[#This Row],[ValueEUR]:[GKReflexes]])</f>
        <v>0.43117397565459992</v>
      </c>
      <c r="C287" s="2">
        <f>MAX(tbl_vikor_1[[#This Row],[ValueEUR]:[GKReflexes]])</f>
        <v>4.2190217609680135E-2</v>
      </c>
    </row>
    <row r="288" spans="1:3" x14ac:dyDescent="0.55000000000000004">
      <c r="A288" s="7">
        <f>[1]!tbl_gk[[#This Row],[ID]]</f>
        <v>198039</v>
      </c>
      <c r="B288" s="9">
        <f>SUM(tbl_vikor_1[[#This Row],[ValueEUR]:[GKReflexes]])</f>
        <v>0.50876276861715608</v>
      </c>
      <c r="C288" s="1">
        <f>MAX(tbl_vikor_1[[#This Row],[ValueEUR]:[GKReflexes]])</f>
        <v>4.4559595772542655E-2</v>
      </c>
    </row>
    <row r="289" spans="1:3" x14ac:dyDescent="0.55000000000000004">
      <c r="A289" s="8">
        <f>[1]!tbl_gk[[#This Row],[ID]]</f>
        <v>198285</v>
      </c>
      <c r="B289" s="19">
        <f>SUM(tbl_vikor_1[[#This Row],[ValueEUR]:[GKReflexes]])</f>
        <v>0.47525720617717637</v>
      </c>
      <c r="C289" s="2">
        <f>MAX(tbl_vikor_1[[#This Row],[ValueEUR]:[GKReflexes]])</f>
        <v>3.386529278713242E-2</v>
      </c>
    </row>
    <row r="290" spans="1:3" x14ac:dyDescent="0.55000000000000004">
      <c r="A290" s="7">
        <f>[1]!tbl_gk[[#This Row],[ID]]</f>
        <v>198350</v>
      </c>
      <c r="B290" s="9">
        <f>SUM(tbl_vikor_1[[#This Row],[ValueEUR]:[GKReflexes]])</f>
        <v>0.42607994845593761</v>
      </c>
      <c r="C290" s="1">
        <f>MAX(tbl_vikor_1[[#This Row],[ValueEUR]:[GKReflexes]])</f>
        <v>4.2777211941640955E-2</v>
      </c>
    </row>
    <row r="291" spans="1:3" x14ac:dyDescent="0.55000000000000004">
      <c r="A291" s="8">
        <f>[1]!tbl_gk[[#This Row],[ID]]</f>
        <v>198355</v>
      </c>
      <c r="B291" s="19">
        <f>SUM(tbl_vikor_1[[#This Row],[ValueEUR]:[GKReflexes]])</f>
        <v>0.45821281014299997</v>
      </c>
      <c r="C291" s="2">
        <f>MAX(tbl_vikor_1[[#This Row],[ValueEUR]:[GKReflexes]])</f>
        <v>3.9212444279837541E-2</v>
      </c>
    </row>
    <row r="292" spans="1:3" x14ac:dyDescent="0.55000000000000004">
      <c r="A292" s="7">
        <f>[1]!tbl_gk[[#This Row],[ID]]</f>
        <v>198513</v>
      </c>
      <c r="B292" s="9">
        <f>SUM(tbl_vikor_1[[#This Row],[ValueEUR]:[GKReflexes]])</f>
        <v>0.4192924075463238</v>
      </c>
      <c r="C292" s="1">
        <f>MAX(tbl_vikor_1[[#This Row],[ValueEUR]:[GKReflexes]])</f>
        <v>5.3440942305594832E-2</v>
      </c>
    </row>
    <row r="293" spans="1:3" x14ac:dyDescent="0.55000000000000004">
      <c r="A293" s="8">
        <f>[1]!tbl_gk[[#This Row],[ID]]</f>
        <v>198625</v>
      </c>
      <c r="B293" s="19">
        <f>SUM(tbl_vikor_1[[#This Row],[ValueEUR]:[GKReflexes]])</f>
        <v>0.43308836576630882</v>
      </c>
      <c r="C293" s="2">
        <f>MAX(tbl_vikor_1[[#This Row],[ValueEUR]:[GKReflexes]])</f>
        <v>4.9906747265247783E-2</v>
      </c>
    </row>
    <row r="294" spans="1:3" x14ac:dyDescent="0.55000000000000004">
      <c r="A294" s="7">
        <f>[1]!tbl_gk[[#This Row],[ID]]</f>
        <v>198633</v>
      </c>
      <c r="B294" s="9">
        <f>SUM(tbl_vikor_1[[#This Row],[ValueEUR]:[GKReflexes]])</f>
        <v>0.46344134894937161</v>
      </c>
      <c r="C294" s="1">
        <f>MAX(tbl_vikor_1[[#This Row],[ValueEUR]:[GKReflexes]])</f>
        <v>4.9193793732887098E-2</v>
      </c>
    </row>
    <row r="295" spans="1:3" x14ac:dyDescent="0.55000000000000004">
      <c r="A295" s="8">
        <f>[1]!tbl_gk[[#This Row],[ID]]</f>
        <v>198653</v>
      </c>
      <c r="B295" s="19">
        <f>SUM(tbl_vikor_1[[#This Row],[ValueEUR]:[GKReflexes]])</f>
        <v>0.44182604678734216</v>
      </c>
      <c r="C295" s="2">
        <f>MAX(tbl_vikor_1[[#This Row],[ValueEUR]:[GKReflexes]])</f>
        <v>3.9229500584439428E-2</v>
      </c>
    </row>
    <row r="296" spans="1:3" x14ac:dyDescent="0.55000000000000004">
      <c r="A296" s="7">
        <f>[1]!tbl_gk[[#This Row],[ID]]</f>
        <v>199005</v>
      </c>
      <c r="B296" s="9">
        <f>SUM(tbl_vikor_1[[#This Row],[ValueEUR]:[GKReflexes]])</f>
        <v>0.35081948190606349</v>
      </c>
      <c r="C296" s="1">
        <f>MAX(tbl_vikor_1[[#This Row],[ValueEUR]:[GKReflexes]])</f>
        <v>3.2345833500754768E-2</v>
      </c>
    </row>
    <row r="297" spans="1:3" x14ac:dyDescent="0.55000000000000004">
      <c r="A297" s="8">
        <f>[1]!tbl_gk[[#This Row],[ID]]</f>
        <v>199007</v>
      </c>
      <c r="B297" s="19">
        <f>SUM(tbl_vikor_1[[#This Row],[ValueEUR]:[GKReflexes]])</f>
        <v>0.59785036860450547</v>
      </c>
      <c r="C297" s="2">
        <f>MAX(tbl_vikor_1[[#This Row],[ValueEUR]:[GKReflexes]])</f>
        <v>6.7504348175488213E-2</v>
      </c>
    </row>
    <row r="298" spans="1:3" x14ac:dyDescent="0.55000000000000004">
      <c r="A298" s="7">
        <f>[1]!tbl_gk[[#This Row],[ID]]</f>
        <v>199101</v>
      </c>
      <c r="B298" s="9">
        <f>SUM(tbl_vikor_1[[#This Row],[ValueEUR]:[GKReflexes]])</f>
        <v>0.53362214564948862</v>
      </c>
      <c r="C298" s="1">
        <f>MAX(tbl_vikor_1[[#This Row],[ValueEUR]:[GKReflexes]])</f>
        <v>6.7504348175488213E-2</v>
      </c>
    </row>
    <row r="299" spans="1:3" x14ac:dyDescent="0.55000000000000004">
      <c r="A299" s="8">
        <f>[1]!tbl_gk[[#This Row],[ID]]</f>
        <v>199321</v>
      </c>
      <c r="B299" s="19">
        <f>SUM(tbl_vikor_1[[#This Row],[ValueEUR]:[GKReflexes]])</f>
        <v>0.5305282863647407</v>
      </c>
      <c r="C299" s="2">
        <f>MAX(tbl_vikor_1[[#This Row],[ValueEUR]:[GKReflexes]])</f>
        <v>6.3285326414520199E-2</v>
      </c>
    </row>
    <row r="300" spans="1:3" x14ac:dyDescent="0.55000000000000004">
      <c r="A300" s="7">
        <f>[1]!tbl_gk[[#This Row],[ID]]</f>
        <v>199339</v>
      </c>
      <c r="B300" s="9">
        <f>SUM(tbl_vikor_1[[#This Row],[ValueEUR]:[GKReflexes]])</f>
        <v>0.25294706781948778</v>
      </c>
      <c r="C300" s="1">
        <f>MAX(tbl_vikor_1[[#This Row],[ValueEUR]:[GKReflexes]])</f>
        <v>3.0262757593710415E-2</v>
      </c>
    </row>
    <row r="301" spans="1:3" x14ac:dyDescent="0.55000000000000004">
      <c r="A301" s="8">
        <f>[1]!tbl_gk[[#This Row],[ID]]</f>
        <v>199482</v>
      </c>
      <c r="B301" s="19">
        <f>SUM(tbl_vikor_1[[#This Row],[ValueEUR]:[GKReflexes]])</f>
        <v>0.35972452392205168</v>
      </c>
      <c r="C301" s="2">
        <f>MAX(tbl_vikor_1[[#This Row],[ValueEUR]:[GKReflexes]])</f>
        <v>4.3596558196669473E-2</v>
      </c>
    </row>
    <row r="302" spans="1:3" x14ac:dyDescent="0.55000000000000004">
      <c r="A302" s="7">
        <f>[1]!tbl_gk[[#This Row],[ID]]</f>
        <v>199493</v>
      </c>
      <c r="B302" s="9">
        <f>SUM(tbl_vikor_1[[#This Row],[ValueEUR]:[GKReflexes]])</f>
        <v>0.41043014773722009</v>
      </c>
      <c r="C302" s="1">
        <f>MAX(tbl_vikor_1[[#This Row],[ValueEUR]:[GKReflexes]])</f>
        <v>3.9377536435701459E-2</v>
      </c>
    </row>
    <row r="303" spans="1:3" x14ac:dyDescent="0.55000000000000004">
      <c r="A303" s="8">
        <f>[1]!tbl_gk[[#This Row],[ID]]</f>
        <v>199574</v>
      </c>
      <c r="B303" s="19">
        <f>SUM(tbl_vikor_1[[#This Row],[ValueEUR]:[GKReflexes]])</f>
        <v>0.54045699829858584</v>
      </c>
      <c r="C303" s="2">
        <f>MAX(tbl_vikor_1[[#This Row],[ValueEUR]:[GKReflexes]])</f>
        <v>4.9221920544626818E-2</v>
      </c>
    </row>
    <row r="304" spans="1:3" x14ac:dyDescent="0.55000000000000004">
      <c r="A304" s="7">
        <f>[1]!tbl_gk[[#This Row],[ID]]</f>
        <v>199575</v>
      </c>
      <c r="B304" s="9">
        <f>SUM(tbl_vikor_1[[#This Row],[ValueEUR]:[GKReflexes]])</f>
        <v>0.40526366983218309</v>
      </c>
      <c r="C304" s="1">
        <f>MAX(tbl_vikor_1[[#This Row],[ValueEUR]:[GKReflexes]])</f>
        <v>3.208290895623072E-2</v>
      </c>
    </row>
    <row r="305" spans="1:3" x14ac:dyDescent="0.55000000000000004">
      <c r="A305" s="8">
        <f>[1]!tbl_gk[[#This Row],[ID]]</f>
        <v>199641</v>
      </c>
      <c r="B305" s="19">
        <f>SUM(tbl_vikor_1[[#This Row],[ValueEUR]:[GKReflexes]])</f>
        <v>0.40365986441580903</v>
      </c>
      <c r="C305" s="2">
        <f>MAX(tbl_vikor_1[[#This Row],[ValueEUR]:[GKReflexes]])</f>
        <v>3.5158514674733445E-2</v>
      </c>
    </row>
    <row r="306" spans="1:3" x14ac:dyDescent="0.55000000000000004">
      <c r="A306" s="7">
        <f>[1]!tbl_gk[[#This Row],[ID]]</f>
        <v>199705</v>
      </c>
      <c r="B306" s="9">
        <f>SUM(tbl_vikor_1[[#This Row],[ValueEUR]:[GKReflexes]])</f>
        <v>0.58846732347556163</v>
      </c>
      <c r="C306" s="1">
        <f>MAX(tbl_vikor_1[[#This Row],[ValueEUR]:[GKReflexes]])</f>
        <v>5.2951652976371534E-2</v>
      </c>
    </row>
    <row r="307" spans="1:3" x14ac:dyDescent="0.55000000000000004">
      <c r="A307" s="8">
        <f>[1]!tbl_gk[[#This Row],[ID]]</f>
        <v>199721</v>
      </c>
      <c r="B307" s="19">
        <f>SUM(tbl_vikor_1[[#This Row],[ValueEUR]:[GKReflexes]])</f>
        <v>0.57528741892033208</v>
      </c>
      <c r="C307" s="2">
        <f>MAX(tbl_vikor_1[[#This Row],[ValueEUR]:[GKReflexes]])</f>
        <v>7.1723369936456227E-2</v>
      </c>
    </row>
    <row r="308" spans="1:3" x14ac:dyDescent="0.55000000000000004">
      <c r="A308" s="7">
        <f>[1]!tbl_gk[[#This Row],[ID]]</f>
        <v>199730</v>
      </c>
      <c r="B308" s="9">
        <f>SUM(tbl_vikor_1[[#This Row],[ValueEUR]:[GKReflexes]])</f>
        <v>0.5395983265038824</v>
      </c>
      <c r="C308" s="1">
        <f>MAX(tbl_vikor_1[[#This Row],[ValueEUR]:[GKReflexes]])</f>
        <v>5.484728289258417E-2</v>
      </c>
    </row>
    <row r="309" spans="1:3" x14ac:dyDescent="0.55000000000000004">
      <c r="A309" s="8">
        <f>[1]!tbl_gk[[#This Row],[ID]]</f>
        <v>199803</v>
      </c>
      <c r="B309" s="19">
        <f>SUM(tbl_vikor_1[[#This Row],[ValueEUR]:[GKReflexes]])</f>
        <v>0.4879604067558676</v>
      </c>
      <c r="C309" s="2">
        <f>MAX(tbl_vikor_1[[#This Row],[ValueEUR]:[GKReflexes]])</f>
        <v>4.6341979603444362E-2</v>
      </c>
    </row>
    <row r="310" spans="1:3" x14ac:dyDescent="0.55000000000000004">
      <c r="A310" s="7">
        <f>[1]!tbl_gk[[#This Row],[ID]]</f>
        <v>199812</v>
      </c>
      <c r="B310" s="9">
        <f>SUM(tbl_vikor_1[[#This Row],[ValueEUR]:[GKReflexes]])</f>
        <v>0.4565310413324245</v>
      </c>
      <c r="C310" s="1">
        <f>MAX(tbl_vikor_1[[#This Row],[ValueEUR]:[GKReflexes]])</f>
        <v>3.9286710272791778E-2</v>
      </c>
    </row>
    <row r="311" spans="1:3" x14ac:dyDescent="0.55000000000000004">
      <c r="A311" s="8">
        <f>[1]!tbl_gk[[#This Row],[ID]]</f>
        <v>199833</v>
      </c>
      <c r="B311" s="19">
        <f>SUM(tbl_vikor_1[[#This Row],[ValueEUR]:[GKReflexes]])</f>
        <v>0.44246130913153947</v>
      </c>
      <c r="C311" s="2">
        <f>MAX(tbl_vikor_1[[#This Row],[ValueEUR]:[GKReflexes]])</f>
        <v>5.2034601718605494E-2</v>
      </c>
    </row>
    <row r="312" spans="1:3" x14ac:dyDescent="0.55000000000000004">
      <c r="A312" s="7">
        <f>[1]!tbl_gk[[#This Row],[ID]]</f>
        <v>199904</v>
      </c>
      <c r="B312" s="9">
        <f>SUM(tbl_vikor_1[[#This Row],[ValueEUR]:[GKReflexes]])</f>
        <v>0.47826066013454799</v>
      </c>
      <c r="C312" s="1">
        <f>MAX(tbl_vikor_1[[#This Row],[ValueEUR]:[GKReflexes]])</f>
        <v>6.047264524054153E-2</v>
      </c>
    </row>
    <row r="313" spans="1:3" x14ac:dyDescent="0.55000000000000004">
      <c r="A313" s="8">
        <f>[1]!tbl_gk[[#This Row],[ID]]</f>
        <v>199909</v>
      </c>
      <c r="B313" s="19">
        <f>SUM(tbl_vikor_1[[#This Row],[ValueEUR]:[GKReflexes]])</f>
        <v>0.49733268951035992</v>
      </c>
      <c r="C313" s="2">
        <f>MAX(tbl_vikor_1[[#This Row],[ValueEUR]:[GKReflexes]])</f>
        <v>5.7659964066562854E-2</v>
      </c>
    </row>
    <row r="314" spans="1:3" x14ac:dyDescent="0.55000000000000004">
      <c r="A314" s="7">
        <f>[1]!tbl_gk[[#This Row],[ID]]</f>
        <v>199987</v>
      </c>
      <c r="B314" s="9">
        <f>SUM(tbl_vikor_1[[#This Row],[ValueEUR]:[GKReflexes]])</f>
        <v>0.36427567876839301</v>
      </c>
      <c r="C314" s="1">
        <f>MAX(tbl_vikor_1[[#This Row],[ValueEUR]:[GKReflexes]])</f>
        <v>3.0262757593710415E-2</v>
      </c>
    </row>
    <row r="315" spans="1:3" x14ac:dyDescent="0.55000000000000004">
      <c r="A315" s="8">
        <f>[1]!tbl_gk[[#This Row],[ID]]</f>
        <v>200059</v>
      </c>
      <c r="B315" s="19">
        <f>SUM(tbl_vikor_1[[#This Row],[ValueEUR]:[GKReflexes]])</f>
        <v>0.48822545850802979</v>
      </c>
      <c r="C315" s="2">
        <f>MAX(tbl_vikor_1[[#This Row],[ValueEUR]:[GKReflexes]])</f>
        <v>4.8124363434346076E-2</v>
      </c>
    </row>
    <row r="316" spans="1:3" x14ac:dyDescent="0.55000000000000004">
      <c r="A316" s="7">
        <f>[1]!tbl_gk[[#This Row],[ID]]</f>
        <v>200076</v>
      </c>
      <c r="B316" s="9">
        <f>SUM(tbl_vikor_1[[#This Row],[ValueEUR]:[GKReflexes]])</f>
        <v>0.45818525108574304</v>
      </c>
      <c r="C316" s="1">
        <f>MAX(tbl_vikor_1[[#This Row],[ValueEUR]:[GKReflexes]])</f>
        <v>4.3727816651455198E-2</v>
      </c>
    </row>
    <row r="317" spans="1:3" x14ac:dyDescent="0.55000000000000004">
      <c r="A317" s="8">
        <f>[1]!tbl_gk[[#This Row],[ID]]</f>
        <v>200110</v>
      </c>
      <c r="B317" s="19">
        <f>SUM(tbl_vikor_1[[#This Row],[ValueEUR]:[GKReflexes]])</f>
        <v>0.43865978272796907</v>
      </c>
      <c r="C317" s="2">
        <f>MAX(tbl_vikor_1[[#This Row],[ValueEUR]:[GKReflexes]])</f>
        <v>4.9221920544626818E-2</v>
      </c>
    </row>
    <row r="318" spans="1:3" x14ac:dyDescent="0.55000000000000004">
      <c r="A318" s="7">
        <f>[1]!tbl_gk[[#This Row],[ID]]</f>
        <v>200159</v>
      </c>
      <c r="B318" s="9">
        <f>SUM(tbl_vikor_1[[#This Row],[ValueEUR]:[GKReflexes]])</f>
        <v>0.32618929737556857</v>
      </c>
      <c r="C318" s="1">
        <f>MAX(tbl_vikor_1[[#This Row],[ValueEUR]:[GKReflexes]])</f>
        <v>3.2345833500754768E-2</v>
      </c>
    </row>
    <row r="319" spans="1:3" x14ac:dyDescent="0.55000000000000004">
      <c r="A319" s="8">
        <f>[1]!tbl_gk[[#This Row],[ID]]</f>
        <v>200209</v>
      </c>
      <c r="B319" s="19">
        <f>SUM(tbl_vikor_1[[#This Row],[ValueEUR]:[GKReflexes]])</f>
        <v>0.39638874141975711</v>
      </c>
      <c r="C319" s="2">
        <f>MAX(tbl_vikor_1[[#This Row],[ValueEUR]:[GKReflexes]])</f>
        <v>3.9286710272791778E-2</v>
      </c>
    </row>
    <row r="320" spans="1:3" x14ac:dyDescent="0.55000000000000004">
      <c r="A320" s="7">
        <f>[1]!tbl_gk[[#This Row],[ID]]</f>
        <v>200212</v>
      </c>
      <c r="B320" s="9">
        <f>SUM(tbl_vikor_1[[#This Row],[ValueEUR]:[GKReflexes]])</f>
        <v>0.41629485935116045</v>
      </c>
      <c r="C320" s="1">
        <f>MAX(tbl_vikor_1[[#This Row],[ValueEUR]:[GKReflexes]])</f>
        <v>3.81086577105983E-2</v>
      </c>
    </row>
    <row r="321" spans="1:3" x14ac:dyDescent="0.55000000000000004">
      <c r="A321" s="8">
        <f>[1]!tbl_gk[[#This Row],[ID]]</f>
        <v>200316</v>
      </c>
      <c r="B321" s="19">
        <f>SUM(tbl_vikor_1[[#This Row],[ValueEUR]:[GKReflexes]])</f>
        <v>0.44536388175647545</v>
      </c>
      <c r="C321" s="2">
        <f>MAX(tbl_vikor_1[[#This Row],[ValueEUR]:[GKReflexes]])</f>
        <v>4.6409239370648142E-2</v>
      </c>
    </row>
    <row r="322" spans="1:3" x14ac:dyDescent="0.55000000000000004">
      <c r="A322" s="7">
        <f>[1]!tbl_gk[[#This Row],[ID]]</f>
        <v>200332</v>
      </c>
      <c r="B322" s="9">
        <f>SUM(tbl_vikor_1[[#This Row],[ValueEUR]:[GKReflexes]])</f>
        <v>0.51679893156001722</v>
      </c>
      <c r="C322" s="1">
        <f>MAX(tbl_vikor_1[[#This Row],[ValueEUR]:[GKReflexes]])</f>
        <v>6.8910688762477551E-2</v>
      </c>
    </row>
    <row r="323" spans="1:3" x14ac:dyDescent="0.55000000000000004">
      <c r="A323" s="8">
        <f>[1]!tbl_gk[[#This Row],[ID]]</f>
        <v>200389</v>
      </c>
      <c r="B323" s="19">
        <f>SUM(tbl_vikor_1[[#This Row],[ValueEUR]:[GKReflexes]])</f>
        <v>0.31635573096619279</v>
      </c>
      <c r="C323" s="2">
        <f>MAX(tbl_vikor_1[[#This Row],[ValueEUR]:[GKReflexes]])</f>
        <v>3.4746129089074922E-2</v>
      </c>
    </row>
    <row r="324" spans="1:3" x14ac:dyDescent="0.55000000000000004">
      <c r="A324" s="7">
        <f>[1]!tbl_gk[[#This Row],[ID]]</f>
        <v>200463</v>
      </c>
      <c r="B324" s="9">
        <f>SUM(tbl_vikor_1[[#This Row],[ValueEUR]:[GKReflexes]])</f>
        <v>0.42710483849396724</v>
      </c>
      <c r="C324" s="1">
        <f>MAX(tbl_vikor_1[[#This Row],[ValueEUR]:[GKReflexes]])</f>
        <v>4.55498090119325E-2</v>
      </c>
    </row>
    <row r="325" spans="1:3" x14ac:dyDescent="0.55000000000000004">
      <c r="A325" s="8">
        <f>[1]!tbl_gk[[#This Row],[ID]]</f>
        <v>200466</v>
      </c>
      <c r="B325" s="19">
        <f>SUM(tbl_vikor_1[[#This Row],[ValueEUR]:[GKReflexes]])</f>
        <v>0.53471975622884038</v>
      </c>
      <c r="C325" s="2">
        <f>MAX(tbl_vikor_1[[#This Row],[ValueEUR]:[GKReflexes]])</f>
        <v>5.3440942305594832E-2</v>
      </c>
    </row>
    <row r="326" spans="1:3" x14ac:dyDescent="0.55000000000000004">
      <c r="A326" s="7">
        <f>[1]!tbl_gk[[#This Row],[ID]]</f>
        <v>200502</v>
      </c>
      <c r="B326" s="9">
        <f>SUM(tbl_vikor_1[[#This Row],[ValueEUR]:[GKReflexes]])</f>
        <v>0.44938402702134855</v>
      </c>
      <c r="C326" s="1">
        <f>MAX(tbl_vikor_1[[#This Row],[ValueEUR]:[GKReflexes]])</f>
        <v>4.3596558196669473E-2</v>
      </c>
    </row>
    <row r="327" spans="1:3" x14ac:dyDescent="0.55000000000000004">
      <c r="A327" s="8">
        <f>[1]!tbl_gk[[#This Row],[ID]]</f>
        <v>200525</v>
      </c>
      <c r="B327" s="19">
        <f>SUM(tbl_vikor_1[[#This Row],[ValueEUR]:[GKReflexes]])</f>
        <v>0.53974052294614405</v>
      </c>
      <c r="C327" s="2">
        <f>MAX(tbl_vikor_1[[#This Row],[ValueEUR]:[GKReflexes]])</f>
        <v>5.3440942305594832E-2</v>
      </c>
    </row>
    <row r="328" spans="1:3" x14ac:dyDescent="0.55000000000000004">
      <c r="A328" s="7">
        <f>[1]!tbl_gk[[#This Row],[ID]]</f>
        <v>200696</v>
      </c>
      <c r="B328" s="9">
        <f>SUM(tbl_vikor_1[[#This Row],[ValueEUR]:[GKReflexes]])</f>
        <v>0.48140299769071387</v>
      </c>
      <c r="C328" s="1">
        <f>MAX(tbl_vikor_1[[#This Row],[ValueEUR]:[GKReflexes]])</f>
        <v>4.781557995763748E-2</v>
      </c>
    </row>
    <row r="329" spans="1:3" x14ac:dyDescent="0.55000000000000004">
      <c r="A329" s="8">
        <f>[1]!tbl_gk[[#This Row],[ID]]</f>
        <v>200698</v>
      </c>
      <c r="B329" s="19">
        <f>SUM(tbl_vikor_1[[#This Row],[ValueEUR]:[GKReflexes]])</f>
        <v>0.45491569280057098</v>
      </c>
      <c r="C329" s="2">
        <f>MAX(tbl_vikor_1[[#This Row],[ValueEUR]:[GKReflexes]])</f>
        <v>4.9906747265247783E-2</v>
      </c>
    </row>
    <row r="330" spans="1:3" x14ac:dyDescent="0.55000000000000004">
      <c r="A330" s="7">
        <f>[1]!tbl_gk[[#This Row],[ID]]</f>
        <v>200715</v>
      </c>
      <c r="B330" s="9">
        <f>SUM(tbl_vikor_1[[#This Row],[ValueEUR]:[GKReflexes]])</f>
        <v>0.52930081239986526</v>
      </c>
      <c r="C330" s="1">
        <f>MAX(tbl_vikor_1[[#This Row],[ValueEUR]:[GKReflexes]])</f>
        <v>5.3440942305594832E-2</v>
      </c>
    </row>
    <row r="331" spans="1:3" x14ac:dyDescent="0.55000000000000004">
      <c r="A331" s="8">
        <f>[1]!tbl_gk[[#This Row],[ID]]</f>
        <v>200726</v>
      </c>
      <c r="B331" s="19">
        <f>SUM(tbl_vikor_1[[#This Row],[ValueEUR]:[GKReflexes]])</f>
        <v>0.47148892748036064</v>
      </c>
      <c r="C331" s="2">
        <f>MAX(tbl_vikor_1[[#This Row],[ValueEUR]:[GKReflexes]])</f>
        <v>5.7659964066562854E-2</v>
      </c>
    </row>
    <row r="332" spans="1:3" x14ac:dyDescent="0.55000000000000004">
      <c r="A332" s="7">
        <f>[1]!tbl_gk[[#This Row],[ID]]</f>
        <v>200798</v>
      </c>
      <c r="B332" s="9">
        <f>SUM(tbl_vikor_1[[#This Row],[ValueEUR]:[GKReflexes]])</f>
        <v>0.48941497884837404</v>
      </c>
      <c r="C332" s="1">
        <f>MAX(tbl_vikor_1[[#This Row],[ValueEUR]:[GKReflexes]])</f>
        <v>4.9193793732887098E-2</v>
      </c>
    </row>
    <row r="333" spans="1:3" x14ac:dyDescent="0.55000000000000004">
      <c r="A333" s="8">
        <f>[1]!tbl_gk[[#This Row],[ID]]</f>
        <v>201035</v>
      </c>
      <c r="B333" s="19">
        <f>SUM(tbl_vikor_1[[#This Row],[ValueEUR]:[GKReflexes]])</f>
        <v>0.47978544726758504</v>
      </c>
      <c r="C333" s="2">
        <f>MAX(tbl_vikor_1[[#This Row],[ValueEUR]:[GKReflexes]])</f>
        <v>4.9906747265247783E-2</v>
      </c>
    </row>
    <row r="334" spans="1:3" x14ac:dyDescent="0.55000000000000004">
      <c r="A334" s="7">
        <f>[1]!tbl_gk[[#This Row],[ID]]</f>
        <v>201094</v>
      </c>
      <c r="B334" s="9">
        <f>SUM(tbl_vikor_1[[#This Row],[ValueEUR]:[GKReflexes]])</f>
        <v>0.51830434228977129</v>
      </c>
      <c r="C334" s="1">
        <f>MAX(tbl_vikor_1[[#This Row],[ValueEUR]:[GKReflexes]])</f>
        <v>4.8124363434346076E-2</v>
      </c>
    </row>
    <row r="335" spans="1:3" x14ac:dyDescent="0.55000000000000004">
      <c r="A335" s="8">
        <f>[1]!tbl_gk[[#This Row],[ID]]</f>
        <v>201095</v>
      </c>
      <c r="B335" s="19">
        <f>SUM(tbl_vikor_1[[#This Row],[ValueEUR]:[GKReflexes]])</f>
        <v>0.3508016670650892</v>
      </c>
      <c r="C335" s="2">
        <f>MAX(tbl_vikor_1[[#This Row],[ValueEUR]:[GKReflexes]])</f>
        <v>3.6564855261722783E-2</v>
      </c>
    </row>
    <row r="336" spans="1:3" x14ac:dyDescent="0.55000000000000004">
      <c r="A336" s="7">
        <f>[1]!tbl_gk[[#This Row],[ID]]</f>
        <v>201138</v>
      </c>
      <c r="B336" s="9">
        <f>SUM(tbl_vikor_1[[#This Row],[ValueEUR]:[GKReflexes]])</f>
        <v>0.52860956388780878</v>
      </c>
      <c r="C336" s="1">
        <f>MAX(tbl_vikor_1[[#This Row],[ValueEUR]:[GKReflexes]])</f>
        <v>6.047264524054153E-2</v>
      </c>
    </row>
    <row r="337" spans="1:3" x14ac:dyDescent="0.55000000000000004">
      <c r="A337" s="8">
        <f>[1]!tbl_gk[[#This Row],[ID]]</f>
        <v>201169</v>
      </c>
      <c r="B337" s="19">
        <f>SUM(tbl_vikor_1[[#This Row],[ValueEUR]:[GKReflexes]])</f>
        <v>0.54612814585681313</v>
      </c>
      <c r="C337" s="2">
        <f>MAX(tbl_vikor_1[[#This Row],[ValueEUR]:[GKReflexes]])</f>
        <v>5.6253623479573515E-2</v>
      </c>
    </row>
    <row r="338" spans="1:3" x14ac:dyDescent="0.55000000000000004">
      <c r="A338" s="7">
        <f>[1]!tbl_gk[[#This Row],[ID]]</f>
        <v>201299</v>
      </c>
      <c r="B338" s="9">
        <f>SUM(tbl_vikor_1[[#This Row],[ValueEUR]:[GKReflexes]])</f>
        <v>0.52456742180938065</v>
      </c>
      <c r="C338" s="1">
        <f>MAX(tbl_vikor_1[[#This Row],[ValueEUR]:[GKReflexes]])</f>
        <v>7.1723369936456227E-2</v>
      </c>
    </row>
    <row r="339" spans="1:3" x14ac:dyDescent="0.55000000000000004">
      <c r="A339" s="8">
        <f>[1]!tbl_gk[[#This Row],[ID]]</f>
        <v>201325</v>
      </c>
      <c r="B339" s="19">
        <f>SUM(tbl_vikor_1[[#This Row],[ValueEUR]:[GKReflexes]])</f>
        <v>0.41036790065702522</v>
      </c>
      <c r="C339" s="2">
        <f>MAX(tbl_vikor_1[[#This Row],[ValueEUR]:[GKReflexes]])</f>
        <v>3.6564855261722783E-2</v>
      </c>
    </row>
    <row r="340" spans="1:3" x14ac:dyDescent="0.55000000000000004">
      <c r="A340" s="7">
        <f>[1]!tbl_gk[[#This Row],[ID]]</f>
        <v>201352</v>
      </c>
      <c r="B340" s="9">
        <f>SUM(tbl_vikor_1[[#This Row],[ValueEUR]:[GKReflexes]])</f>
        <v>0.51750219401496766</v>
      </c>
      <c r="C340" s="1">
        <f>MAX(tbl_vikor_1[[#This Row],[ValueEUR]:[GKReflexes]])</f>
        <v>5.0628261131616156E-2</v>
      </c>
    </row>
    <row r="341" spans="1:3" x14ac:dyDescent="0.55000000000000004">
      <c r="A341" s="8">
        <f>[1]!tbl_gk[[#This Row],[ID]]</f>
        <v>201353</v>
      </c>
      <c r="B341" s="19">
        <f>SUM(tbl_vikor_1[[#This Row],[ValueEUR]:[GKReflexes]])</f>
        <v>0.5532947074929655</v>
      </c>
      <c r="C341" s="2">
        <f>MAX(tbl_vikor_1[[#This Row],[ValueEUR]:[GKReflexes]])</f>
        <v>6.2383434081559733E-2</v>
      </c>
    </row>
    <row r="342" spans="1:3" x14ac:dyDescent="0.55000000000000004">
      <c r="A342" s="7">
        <f>[1]!tbl_gk[[#This Row],[ID]]</f>
        <v>201847</v>
      </c>
      <c r="B342" s="9">
        <f>SUM(tbl_vikor_1[[#This Row],[ValueEUR]:[GKReflexes]])</f>
        <v>0.5850008980467073</v>
      </c>
      <c r="C342" s="1">
        <f>MAX(tbl_vikor_1[[#This Row],[ValueEUR]:[GKReflexes]])</f>
        <v>6.047264524054153E-2</v>
      </c>
    </row>
    <row r="343" spans="1:3" x14ac:dyDescent="0.55000000000000004">
      <c r="A343" s="8">
        <f>[1]!tbl_gk[[#This Row],[ID]]</f>
        <v>201864</v>
      </c>
      <c r="B343" s="19">
        <f>SUM(tbl_vikor_1[[#This Row],[ValueEUR]:[GKReflexes]])</f>
        <v>0.53038390115511613</v>
      </c>
      <c r="C343" s="2">
        <f>MAX(tbl_vikor_1[[#This Row],[ValueEUR]:[GKReflexes]])</f>
        <v>5.3471514927051197E-2</v>
      </c>
    </row>
    <row r="344" spans="1:3" x14ac:dyDescent="0.55000000000000004">
      <c r="A344" s="7">
        <f>[1]!tbl_gk[[#This Row],[ID]]</f>
        <v>201873</v>
      </c>
      <c r="B344" s="9">
        <f>SUM(tbl_vikor_1[[#This Row],[ValueEUR]:[GKReflexes]])</f>
        <v>0.61234104911733744</v>
      </c>
      <c r="C344" s="1">
        <f>MAX(tbl_vikor_1[[#This Row],[ValueEUR]:[GKReflexes]])</f>
        <v>6.4691667001509537E-2</v>
      </c>
    </row>
    <row r="345" spans="1:3" x14ac:dyDescent="0.55000000000000004">
      <c r="A345" s="8">
        <f>[1]!tbl_gk[[#This Row],[ID]]</f>
        <v>201903</v>
      </c>
      <c r="B345" s="19">
        <f>SUM(tbl_vikor_1[[#This Row],[ValueEUR]:[GKReflexes]])</f>
        <v>0.49826400107574687</v>
      </c>
      <c r="C345" s="2">
        <f>MAX(tbl_vikor_1[[#This Row],[ValueEUR]:[GKReflexes]])</f>
        <v>4.8124363434346076E-2</v>
      </c>
    </row>
    <row r="346" spans="1:3" x14ac:dyDescent="0.55000000000000004">
      <c r="A346" s="7">
        <f>[1]!tbl_gk[[#This Row],[ID]]</f>
        <v>201940</v>
      </c>
      <c r="B346" s="9">
        <f>SUM(tbl_vikor_1[[#This Row],[ValueEUR]:[GKReflexes]])</f>
        <v>0.51962541667701045</v>
      </c>
      <c r="C346" s="1">
        <f>MAX(tbl_vikor_1[[#This Row],[ValueEUR]:[GKReflexes]])</f>
        <v>4.781557995763748E-2</v>
      </c>
    </row>
    <row r="347" spans="1:3" x14ac:dyDescent="0.55000000000000004">
      <c r="A347" s="8">
        <f>[1]!tbl_gk[[#This Row],[ID]]</f>
        <v>201976</v>
      </c>
      <c r="B347" s="19">
        <f>SUM(tbl_vikor_1[[#This Row],[ValueEUR]:[GKReflexes]])</f>
        <v>0.42029266309869934</v>
      </c>
      <c r="C347" s="2">
        <f>MAX(tbl_vikor_1[[#This Row],[ValueEUR]:[GKReflexes]])</f>
        <v>4.0783877022690797E-2</v>
      </c>
    </row>
    <row r="348" spans="1:3" x14ac:dyDescent="0.55000000000000004">
      <c r="A348" s="7">
        <f>[1]!tbl_gk[[#This Row],[ID]]</f>
        <v>202079</v>
      </c>
      <c r="B348" s="9">
        <f>SUM(tbl_vikor_1[[#This Row],[ValueEUR]:[GKReflexes]])</f>
        <v>0.61303438890886319</v>
      </c>
      <c r="C348" s="1">
        <f>MAX(tbl_vikor_1[[#This Row],[ValueEUR]:[GKReflexes]])</f>
        <v>6.6098007588498875E-2</v>
      </c>
    </row>
    <row r="349" spans="1:3" x14ac:dyDescent="0.55000000000000004">
      <c r="A349" s="8">
        <f>[1]!tbl_gk[[#This Row],[ID]]</f>
        <v>202089</v>
      </c>
      <c r="B349" s="19">
        <f>SUM(tbl_vikor_1[[#This Row],[ValueEUR]:[GKReflexes]])</f>
        <v>0.42151147894752339</v>
      </c>
      <c r="C349" s="2">
        <f>MAX(tbl_vikor_1[[#This Row],[ValueEUR]:[GKReflexes]])</f>
        <v>5.484728289258417E-2</v>
      </c>
    </row>
    <row r="350" spans="1:3" x14ac:dyDescent="0.55000000000000004">
      <c r="A350" s="7">
        <f>[1]!tbl_gk[[#This Row],[ID]]</f>
        <v>202125</v>
      </c>
      <c r="B350" s="9">
        <f>SUM(tbl_vikor_1[[#This Row],[ValueEUR]:[GKReflexes]])</f>
        <v>0.46821818244831187</v>
      </c>
      <c r="C350" s="1">
        <f>MAX(tbl_vikor_1[[#This Row],[ValueEUR]:[GKReflexes]])</f>
        <v>4.6341979603444362E-2</v>
      </c>
    </row>
    <row r="351" spans="1:3" x14ac:dyDescent="0.55000000000000004">
      <c r="A351" s="8">
        <f>[1]!tbl_gk[[#This Row],[ID]]</f>
        <v>202199</v>
      </c>
      <c r="B351" s="19">
        <f>SUM(tbl_vikor_1[[#This Row],[ValueEUR]:[GKReflexes]])</f>
        <v>0.52097146759864255</v>
      </c>
      <c r="C351" s="2">
        <f>MAX(tbl_vikor_1[[#This Row],[ValueEUR]:[GKReflexes]])</f>
        <v>4.781557995763748E-2</v>
      </c>
    </row>
    <row r="352" spans="1:3" x14ac:dyDescent="0.55000000000000004">
      <c r="A352" s="7">
        <f>[1]!tbl_gk[[#This Row],[ID]]</f>
        <v>202215</v>
      </c>
      <c r="B352" s="9">
        <f>SUM(tbl_vikor_1[[#This Row],[ValueEUR]:[GKReflexes]])</f>
        <v>0.49086433697685322</v>
      </c>
      <c r="C352" s="1">
        <f>MAX(tbl_vikor_1[[#This Row],[ValueEUR]:[GKReflexes]])</f>
        <v>4.0783877022690797E-2</v>
      </c>
    </row>
    <row r="353" spans="1:3" x14ac:dyDescent="0.55000000000000004">
      <c r="A353" s="8">
        <f>[1]!tbl_gk[[#This Row],[ID]]</f>
        <v>202244</v>
      </c>
      <c r="B353" s="19">
        <f>SUM(tbl_vikor_1[[#This Row],[ValueEUR]:[GKReflexes]])</f>
        <v>0.5076792332316058</v>
      </c>
      <c r="C353" s="2">
        <f>MAX(tbl_vikor_1[[#This Row],[ValueEUR]:[GKReflexes]])</f>
        <v>5.3471514927051197E-2</v>
      </c>
    </row>
    <row r="354" spans="1:3" x14ac:dyDescent="0.55000000000000004">
      <c r="A354" s="7">
        <f>[1]!tbl_gk[[#This Row],[ID]]</f>
        <v>202469</v>
      </c>
      <c r="B354" s="9">
        <f>SUM(tbl_vikor_1[[#This Row],[ValueEUR]:[GKReflexes]])</f>
        <v>0.50382451764245861</v>
      </c>
      <c r="C354" s="1">
        <f>MAX(tbl_vikor_1[[#This Row],[ValueEUR]:[GKReflexes]])</f>
        <v>4.8124363434346076E-2</v>
      </c>
    </row>
    <row r="355" spans="1:3" x14ac:dyDescent="0.55000000000000004">
      <c r="A355" s="8">
        <f>[1]!tbl_gk[[#This Row],[ID]]</f>
        <v>202570</v>
      </c>
      <c r="B355" s="19">
        <f>SUM(tbl_vikor_1[[#This Row],[ValueEUR]:[GKReflexes]])</f>
        <v>0.4782570836782184</v>
      </c>
      <c r="C355" s="2">
        <f>MAX(tbl_vikor_1[[#This Row],[ValueEUR]:[GKReflexes]])</f>
        <v>4.781557995763748E-2</v>
      </c>
    </row>
    <row r="356" spans="1:3" x14ac:dyDescent="0.55000000000000004">
      <c r="A356" s="7">
        <f>[1]!tbl_gk[[#This Row],[ID]]</f>
        <v>202617</v>
      </c>
      <c r="B356" s="9">
        <f>SUM(tbl_vikor_1[[#This Row],[ValueEUR]:[GKReflexes]])</f>
        <v>0.44554060539584134</v>
      </c>
      <c r="C356" s="1">
        <f>MAX(tbl_vikor_1[[#This Row],[ValueEUR]:[GKReflexes]])</f>
        <v>5.168913109614949E-2</v>
      </c>
    </row>
    <row r="357" spans="1:3" x14ac:dyDescent="0.55000000000000004">
      <c r="A357" s="8">
        <f>[1]!tbl_gk[[#This Row],[ID]]</f>
        <v>202770</v>
      </c>
      <c r="B357" s="19">
        <f>SUM(tbl_vikor_1[[#This Row],[ValueEUR]:[GKReflexes]])</f>
        <v>0.55732074492779116</v>
      </c>
      <c r="C357" s="2">
        <f>MAX(tbl_vikor_1[[#This Row],[ValueEUR]:[GKReflexes]])</f>
        <v>4.9906747265247783E-2</v>
      </c>
    </row>
    <row r="358" spans="1:3" x14ac:dyDescent="0.55000000000000004">
      <c r="A358" s="7">
        <f>[1]!tbl_gk[[#This Row],[ID]]</f>
        <v>202778</v>
      </c>
      <c r="B358" s="9">
        <f>SUM(tbl_vikor_1[[#This Row],[ValueEUR]:[GKReflexes]])</f>
        <v>0.52770287429570939</v>
      </c>
      <c r="C358" s="1">
        <f>MAX(tbl_vikor_1[[#This Row],[ValueEUR]:[GKReflexes]])</f>
        <v>5.7659964066562854E-2</v>
      </c>
    </row>
    <row r="359" spans="1:3" x14ac:dyDescent="0.55000000000000004">
      <c r="A359" s="8">
        <f>[1]!tbl_gk[[#This Row],[ID]]</f>
        <v>202786</v>
      </c>
      <c r="B359" s="19">
        <f>SUM(tbl_vikor_1[[#This Row],[ValueEUR]:[GKReflexes]])</f>
        <v>0.56359453842096308</v>
      </c>
      <c r="C359" s="2">
        <f>MAX(tbl_vikor_1[[#This Row],[ValueEUR]:[GKReflexes]])</f>
        <v>5.2837778453841702E-2</v>
      </c>
    </row>
    <row r="360" spans="1:3" x14ac:dyDescent="0.55000000000000004">
      <c r="A360" s="7">
        <f>[1]!tbl_gk[[#This Row],[ID]]</f>
        <v>202793</v>
      </c>
      <c r="B360" s="9">
        <f>SUM(tbl_vikor_1[[#This Row],[ValueEUR]:[GKReflexes]])</f>
        <v>0.53492220752860453</v>
      </c>
      <c r="C360" s="1">
        <f>MAX(tbl_vikor_1[[#This Row],[ValueEUR]:[GKReflexes]])</f>
        <v>5.7036282588854605E-2</v>
      </c>
    </row>
    <row r="361" spans="1:3" x14ac:dyDescent="0.55000000000000004">
      <c r="A361" s="8">
        <f>[1]!tbl_gk[[#This Row],[ID]]</f>
        <v>202810</v>
      </c>
      <c r="B361" s="19">
        <f>SUM(tbl_vikor_1[[#This Row],[ValueEUR]:[GKReflexes]])</f>
        <v>0.51384776474033234</v>
      </c>
      <c r="C361" s="2">
        <f>MAX(tbl_vikor_1[[#This Row],[ValueEUR]:[GKReflexes]])</f>
        <v>4.9221920544626818E-2</v>
      </c>
    </row>
    <row r="362" spans="1:3" x14ac:dyDescent="0.55000000000000004">
      <c r="A362" s="7">
        <f>[1]!tbl_gk[[#This Row],[ID]]</f>
        <v>202811</v>
      </c>
      <c r="B362" s="9">
        <f>SUM(tbl_vikor_1[[#This Row],[ValueEUR]:[GKReflexes]])</f>
        <v>0.28755142558622976</v>
      </c>
      <c r="C362" s="1">
        <f>MAX(tbl_vikor_1[[#This Row],[ValueEUR]:[GKReflexes]])</f>
        <v>2.9972168700492414E-2</v>
      </c>
    </row>
    <row r="363" spans="1:3" x14ac:dyDescent="0.55000000000000004">
      <c r="A363" s="8">
        <f>[1]!tbl_gk[[#This Row],[ID]]</f>
        <v>202873</v>
      </c>
      <c r="B363" s="19">
        <f>SUM(tbl_vikor_1[[#This Row],[ValueEUR]:[GKReflexes]])</f>
        <v>0.51713668541396507</v>
      </c>
      <c r="C363" s="2">
        <f>MAX(tbl_vikor_1[[#This Row],[ValueEUR]:[GKReflexes]])</f>
        <v>5.0628261131616156E-2</v>
      </c>
    </row>
    <row r="364" spans="1:3" x14ac:dyDescent="0.55000000000000004">
      <c r="A364" s="7">
        <f>[1]!tbl_gk[[#This Row],[ID]]</f>
        <v>202886</v>
      </c>
      <c r="B364" s="9">
        <f>SUM(tbl_vikor_1[[#This Row],[ValueEUR]:[GKReflexes]])</f>
        <v>0.50706951616676399</v>
      </c>
      <c r="C364" s="1">
        <f>MAX(tbl_vikor_1[[#This Row],[ValueEUR]:[GKReflexes]])</f>
        <v>6.4691667001509537E-2</v>
      </c>
    </row>
    <row r="365" spans="1:3" x14ac:dyDescent="0.55000000000000004">
      <c r="A365" s="8">
        <f>[1]!tbl_gk[[#This Row],[ID]]</f>
        <v>202910</v>
      </c>
      <c r="B365" s="19">
        <f>SUM(tbl_vikor_1[[#This Row],[ValueEUR]:[GKReflexes]])</f>
        <v>0.5225837404555862</v>
      </c>
      <c r="C365" s="2">
        <f>MAX(tbl_vikor_1[[#This Row],[ValueEUR]:[GKReflexes]])</f>
        <v>4.9906747265247783E-2</v>
      </c>
    </row>
    <row r="366" spans="1:3" x14ac:dyDescent="0.55000000000000004">
      <c r="A366" s="7">
        <f>[1]!tbl_gk[[#This Row],[ID]]</f>
        <v>203004</v>
      </c>
      <c r="B366" s="9">
        <f>SUM(tbl_vikor_1[[#This Row],[ValueEUR]:[GKReflexes]])</f>
        <v>0.47533577906575403</v>
      </c>
      <c r="C366" s="1">
        <f>MAX(tbl_vikor_1[[#This Row],[ValueEUR]:[GKReflexes]])</f>
        <v>4.8124363434346076E-2</v>
      </c>
    </row>
    <row r="367" spans="1:3" x14ac:dyDescent="0.55000000000000004">
      <c r="A367" s="8">
        <f>[1]!tbl_gk[[#This Row],[ID]]</f>
        <v>203034</v>
      </c>
      <c r="B367" s="19">
        <f>SUM(tbl_vikor_1[[#This Row],[ValueEUR]:[GKReflexes]])</f>
        <v>0.50052701397855859</v>
      </c>
      <c r="C367" s="2">
        <f>MAX(tbl_vikor_1[[#This Row],[ValueEUR]:[GKReflexes]])</f>
        <v>5.5253898757952898E-2</v>
      </c>
    </row>
    <row r="368" spans="1:3" x14ac:dyDescent="0.55000000000000004">
      <c r="A368" s="7">
        <f>[1]!tbl_gk[[#This Row],[ID]]</f>
        <v>203042</v>
      </c>
      <c r="B368" s="9">
        <f>SUM(tbl_vikor_1[[#This Row],[ValueEUR]:[GKReflexes]])</f>
        <v>0.40310396231433543</v>
      </c>
      <c r="C368" s="1">
        <f>MAX(tbl_vikor_1[[#This Row],[ValueEUR]:[GKReflexes]])</f>
        <v>3.9212444279837541E-2</v>
      </c>
    </row>
    <row r="369" spans="1:3" x14ac:dyDescent="0.55000000000000004">
      <c r="A369" s="8">
        <f>[1]!tbl_gk[[#This Row],[ID]]</f>
        <v>203175</v>
      </c>
      <c r="B369" s="19">
        <f>SUM(tbl_vikor_1[[#This Row],[ValueEUR]:[GKReflexes]])</f>
        <v>0.5357314478141515</v>
      </c>
      <c r="C369" s="2">
        <f>MAX(tbl_vikor_1[[#This Row],[ValueEUR]:[GKReflexes]])</f>
        <v>4.9906747265247783E-2</v>
      </c>
    </row>
    <row r="370" spans="1:3" x14ac:dyDescent="0.55000000000000004">
      <c r="A370" s="7">
        <f>[1]!tbl_gk[[#This Row],[ID]]</f>
        <v>203215</v>
      </c>
      <c r="B370" s="9">
        <f>SUM(tbl_vikor_1[[#This Row],[ValueEUR]:[GKReflexes]])</f>
        <v>0.56489999121769818</v>
      </c>
      <c r="C370" s="1">
        <f>MAX(tbl_vikor_1[[#This Row],[ValueEUR]:[GKReflexes]])</f>
        <v>5.3471514927051197E-2</v>
      </c>
    </row>
    <row r="371" spans="1:3" x14ac:dyDescent="0.55000000000000004">
      <c r="A371" s="8">
        <f>[1]!tbl_gk[[#This Row],[ID]]</f>
        <v>203237</v>
      </c>
      <c r="B371" s="19">
        <f>SUM(tbl_vikor_1[[#This Row],[ValueEUR]:[GKReflexes]])</f>
        <v>0.48671167406037275</v>
      </c>
      <c r="C371" s="2">
        <f>MAX(tbl_vikor_1[[#This Row],[ValueEUR]:[GKReflexes]])</f>
        <v>4.4411063786634182E-2</v>
      </c>
    </row>
    <row r="372" spans="1:3" x14ac:dyDescent="0.55000000000000004">
      <c r="A372" s="7">
        <f>[1]!tbl_gk[[#This Row],[ID]]</f>
        <v>203316</v>
      </c>
      <c r="B372" s="9">
        <f>SUM(tbl_vikor_1[[#This Row],[ValueEUR]:[GKReflexes]])</f>
        <v>0.60216692022761287</v>
      </c>
      <c r="C372" s="1">
        <f>MAX(tbl_vikor_1[[#This Row],[ValueEUR]:[GKReflexes]])</f>
        <v>6.0601050250658012E-2</v>
      </c>
    </row>
    <row r="373" spans="1:3" x14ac:dyDescent="0.55000000000000004">
      <c r="A373" s="8">
        <f>[1]!tbl_gk[[#This Row],[ID]]</f>
        <v>203423</v>
      </c>
      <c r="B373" s="19">
        <f>SUM(tbl_vikor_1[[#This Row],[ValueEUR]:[GKReflexes]])</f>
        <v>0.4417600523859867</v>
      </c>
      <c r="C373" s="2">
        <f>MAX(tbl_vikor_1[[#This Row],[ValueEUR]:[GKReflexes]])</f>
        <v>4.0083831930500594E-2</v>
      </c>
    </row>
    <row r="374" spans="1:3" x14ac:dyDescent="0.55000000000000004">
      <c r="A374" s="7">
        <f>[1]!tbl_gk[[#This Row],[ID]]</f>
        <v>203775</v>
      </c>
      <c r="B374" s="9">
        <f>SUM(tbl_vikor_1[[#This Row],[ValueEUR]:[GKReflexes]])</f>
        <v>0.4598350990112845</v>
      </c>
      <c r="C374" s="1">
        <f>MAX(tbl_vikor_1[[#This Row],[ValueEUR]:[GKReflexes]])</f>
        <v>4.2777211941640955E-2</v>
      </c>
    </row>
    <row r="375" spans="1:3" x14ac:dyDescent="0.55000000000000004">
      <c r="A375" s="8">
        <f>[1]!tbl_gk[[#This Row],[ID]]</f>
        <v>203824</v>
      </c>
      <c r="B375" s="19">
        <f>SUM(tbl_vikor_1[[#This Row],[ValueEUR]:[GKReflexes]])</f>
        <v>0.50849793303697699</v>
      </c>
      <c r="C375" s="2">
        <f>MAX(tbl_vikor_1[[#This Row],[ValueEUR]:[GKReflexes]])</f>
        <v>4.8124363434346076E-2</v>
      </c>
    </row>
    <row r="376" spans="1:3" x14ac:dyDescent="0.55000000000000004">
      <c r="A376" s="7">
        <f>[1]!tbl_gk[[#This Row],[ID]]</f>
        <v>203841</v>
      </c>
      <c r="B376" s="9">
        <f>SUM(tbl_vikor_1[[#This Row],[ValueEUR]:[GKReflexes]])</f>
        <v>0.38598718167897023</v>
      </c>
      <c r="C376" s="1">
        <f>MAX(tbl_vikor_1[[#This Row],[ValueEUR]:[GKReflexes]])</f>
        <v>4.781557995763748E-2</v>
      </c>
    </row>
    <row r="377" spans="1:3" x14ac:dyDescent="0.55000000000000004">
      <c r="A377" s="8">
        <f>[1]!tbl_gk[[#This Row],[ID]]</f>
        <v>203849</v>
      </c>
      <c r="B377" s="19">
        <f>SUM(tbl_vikor_1[[#This Row],[ValueEUR]:[GKReflexes]])</f>
        <v>0.5776254536729567</v>
      </c>
      <c r="C377" s="2">
        <f>MAX(tbl_vikor_1[[#This Row],[ValueEUR]:[GKReflexes]])</f>
        <v>6.7504348175488213E-2</v>
      </c>
    </row>
    <row r="378" spans="1:3" x14ac:dyDescent="0.55000000000000004">
      <c r="A378" s="7">
        <f>[1]!tbl_gk[[#This Row],[ID]]</f>
        <v>204034</v>
      </c>
      <c r="B378" s="9">
        <f>SUM(tbl_vikor_1[[#This Row],[ValueEUR]:[GKReflexes]])</f>
        <v>0.56088876167306412</v>
      </c>
      <c r="C378" s="1">
        <f>MAX(tbl_vikor_1[[#This Row],[ValueEUR]:[GKReflexes]])</f>
        <v>6.047264524054153E-2</v>
      </c>
    </row>
    <row r="379" spans="1:3" x14ac:dyDescent="0.55000000000000004">
      <c r="A379" s="8">
        <f>[1]!tbl_gk[[#This Row],[ID]]</f>
        <v>204092</v>
      </c>
      <c r="B379" s="19">
        <f>SUM(tbl_vikor_1[[#This Row],[ValueEUR]:[GKReflexes]])</f>
        <v>0.43262883068821933</v>
      </c>
      <c r="C379" s="2">
        <f>MAX(tbl_vikor_1[[#This Row],[ValueEUR]:[GKReflexes]])</f>
        <v>3.5647676618034127E-2</v>
      </c>
    </row>
    <row r="380" spans="1:3" x14ac:dyDescent="0.55000000000000004">
      <c r="A380" s="7">
        <f>[1]!tbl_gk[[#This Row],[ID]]</f>
        <v>204234</v>
      </c>
      <c r="B380" s="9">
        <f>SUM(tbl_vikor_1[[#This Row],[ValueEUR]:[GKReflexes]])</f>
        <v>0.40360114456756269</v>
      </c>
      <c r="C380" s="1">
        <f>MAX(tbl_vikor_1[[#This Row],[ValueEUR]:[GKReflexes]])</f>
        <v>4.6409239370648142E-2</v>
      </c>
    </row>
    <row r="381" spans="1:3" x14ac:dyDescent="0.55000000000000004">
      <c r="A381" s="8">
        <f>[1]!tbl_gk[[#This Row],[ID]]</f>
        <v>204240</v>
      </c>
      <c r="B381" s="19">
        <f>SUM(tbl_vikor_1[[#This Row],[ValueEUR]:[GKReflexes]])</f>
        <v>0.47008445086377715</v>
      </c>
      <c r="C381" s="2">
        <f>MAX(tbl_vikor_1[[#This Row],[ValueEUR]:[GKReflexes]])</f>
        <v>4.1905824290977896E-2</v>
      </c>
    </row>
    <row r="382" spans="1:3" x14ac:dyDescent="0.55000000000000004">
      <c r="A382" s="7">
        <f>[1]!tbl_gk[[#This Row],[ID]]</f>
        <v>204246</v>
      </c>
      <c r="B382" s="9">
        <f>SUM(tbl_vikor_1[[#This Row],[ValueEUR]:[GKReflexes]])</f>
        <v>0.48559309396849798</v>
      </c>
      <c r="C382" s="1">
        <f>MAX(tbl_vikor_1[[#This Row],[ValueEUR]:[GKReflexes]])</f>
        <v>3.9930027380590122E-2</v>
      </c>
    </row>
    <row r="383" spans="1:3" x14ac:dyDescent="0.55000000000000004">
      <c r="A383" s="8">
        <f>[1]!tbl_gk[[#This Row],[ID]]</f>
        <v>204269</v>
      </c>
      <c r="B383" s="19">
        <f>SUM(tbl_vikor_1[[#This Row],[ValueEUR]:[GKReflexes]])</f>
        <v>0.48395377672745377</v>
      </c>
      <c r="C383" s="2">
        <f>MAX(tbl_vikor_1[[#This Row],[ValueEUR]:[GKReflexes]])</f>
        <v>4.6409239370648142E-2</v>
      </c>
    </row>
    <row r="384" spans="1:3" x14ac:dyDescent="0.55000000000000004">
      <c r="A384" s="7">
        <f>[1]!tbl_gk[[#This Row],[ID]]</f>
        <v>204308</v>
      </c>
      <c r="B384" s="9">
        <f>SUM(tbl_vikor_1[[#This Row],[ValueEUR]:[GKReflexes]])</f>
        <v>0.35205635026081289</v>
      </c>
      <c r="C384" s="1">
        <f>MAX(tbl_vikor_1[[#This Row],[ValueEUR]:[GKReflexes]])</f>
        <v>3.5866971962916043E-2</v>
      </c>
    </row>
    <row r="385" spans="1:3" x14ac:dyDescent="0.55000000000000004">
      <c r="A385" s="8">
        <f>[1]!tbl_gk[[#This Row],[ID]]</f>
        <v>204349</v>
      </c>
      <c r="B385" s="19">
        <f>SUM(tbl_vikor_1[[#This Row],[ValueEUR]:[GKReflexes]])</f>
        <v>0.55524962065597261</v>
      </c>
      <c r="C385" s="2">
        <f>MAX(tbl_vikor_1[[#This Row],[ValueEUR]:[GKReflexes]])</f>
        <v>6.6098007588498875E-2</v>
      </c>
    </row>
    <row r="386" spans="1:3" x14ac:dyDescent="0.55000000000000004">
      <c r="A386" s="7">
        <f>[1]!tbl_gk[[#This Row],[ID]]</f>
        <v>204354</v>
      </c>
      <c r="B386" s="9">
        <f>SUM(tbl_vikor_1[[#This Row],[ValueEUR]:[GKReflexes]])</f>
        <v>0.46109811287334113</v>
      </c>
      <c r="C386" s="1">
        <f>MAX(tbl_vikor_1[[#This Row],[ValueEUR]:[GKReflexes]])</f>
        <v>4.781557995763748E-2</v>
      </c>
    </row>
    <row r="387" spans="1:3" x14ac:dyDescent="0.55000000000000004">
      <c r="A387" s="8">
        <f>[1]!tbl_gk[[#This Row],[ID]]</f>
        <v>204380</v>
      </c>
      <c r="B387" s="19">
        <f>SUM(tbl_vikor_1[[#This Row],[ValueEUR]:[GKReflexes]])</f>
        <v>0.49263467254498355</v>
      </c>
      <c r="C387" s="2">
        <f>MAX(tbl_vikor_1[[#This Row],[ValueEUR]:[GKReflexes]])</f>
        <v>4.6341979603444362E-2</v>
      </c>
    </row>
    <row r="388" spans="1:3" x14ac:dyDescent="0.55000000000000004">
      <c r="A388" s="7">
        <f>[1]!tbl_gk[[#This Row],[ID]]</f>
        <v>204424</v>
      </c>
      <c r="B388" s="9">
        <f>SUM(tbl_vikor_1[[#This Row],[ValueEUR]:[GKReflexes]])</f>
        <v>0.46265499410619426</v>
      </c>
      <c r="C388" s="1">
        <f>MAX(tbl_vikor_1[[#This Row],[ValueEUR]:[GKReflexes]])</f>
        <v>4.8124363434346076E-2</v>
      </c>
    </row>
    <row r="389" spans="1:3" x14ac:dyDescent="0.55000000000000004">
      <c r="A389" s="8">
        <f>[1]!tbl_gk[[#This Row],[ID]]</f>
        <v>204438</v>
      </c>
      <c r="B389" s="19">
        <f>SUM(tbl_vikor_1[[#This Row],[ValueEUR]:[GKReflexes]])</f>
        <v>0.55363834242353982</v>
      </c>
      <c r="C389" s="2">
        <f>MAX(tbl_vikor_1[[#This Row],[ValueEUR]:[GKReflexes]])</f>
        <v>5.6253623479573515E-2</v>
      </c>
    </row>
    <row r="390" spans="1:3" x14ac:dyDescent="0.55000000000000004">
      <c r="A390" s="7">
        <f>[1]!tbl_gk[[#This Row],[ID]]</f>
        <v>204502</v>
      </c>
      <c r="B390" s="9">
        <f>SUM(tbl_vikor_1[[#This Row],[ValueEUR]:[GKReflexes]])</f>
        <v>0.54644339964091404</v>
      </c>
      <c r="C390" s="1">
        <f>MAX(tbl_vikor_1[[#This Row],[ValueEUR]:[GKReflexes]])</f>
        <v>6.1878985827530868E-2</v>
      </c>
    </row>
    <row r="391" spans="1:3" x14ac:dyDescent="0.55000000000000004">
      <c r="A391" s="8">
        <f>[1]!tbl_gk[[#This Row],[ID]]</f>
        <v>204513</v>
      </c>
      <c r="B391" s="19">
        <f>SUM(tbl_vikor_1[[#This Row],[ValueEUR]:[GKReflexes]])</f>
        <v>0.49446196291902178</v>
      </c>
      <c r="C391" s="2">
        <f>MAX(tbl_vikor_1[[#This Row],[ValueEUR]:[GKReflexes]])</f>
        <v>4.0783877022690797E-2</v>
      </c>
    </row>
    <row r="392" spans="1:3" x14ac:dyDescent="0.55000000000000004">
      <c r="A392" s="7">
        <f>[1]!tbl_gk[[#This Row],[ID]]</f>
        <v>204549</v>
      </c>
      <c r="B392" s="9">
        <f>SUM(tbl_vikor_1[[#This Row],[ValueEUR]:[GKReflexes]])</f>
        <v>0.43851259651957958</v>
      </c>
      <c r="C392" s="1">
        <f>MAX(tbl_vikor_1[[#This Row],[ValueEUR]:[GKReflexes]])</f>
        <v>3.6987814836757178E-2</v>
      </c>
    </row>
    <row r="393" spans="1:3" x14ac:dyDescent="0.55000000000000004">
      <c r="A393" s="8">
        <f>[1]!tbl_gk[[#This Row],[ID]]</f>
        <v>204725</v>
      </c>
      <c r="B393" s="19">
        <f>SUM(tbl_vikor_1[[#This Row],[ValueEUR]:[GKReflexes]])</f>
        <v>0.54249587101632246</v>
      </c>
      <c r="C393" s="2">
        <f>MAX(tbl_vikor_1[[#This Row],[ValueEUR]:[GKReflexes]])</f>
        <v>5.168913109614949E-2</v>
      </c>
    </row>
    <row r="394" spans="1:3" x14ac:dyDescent="0.55000000000000004">
      <c r="A394" s="7">
        <f>[1]!tbl_gk[[#This Row],[ID]]</f>
        <v>204773</v>
      </c>
      <c r="B394" s="9">
        <f>SUM(tbl_vikor_1[[#This Row],[ValueEUR]:[GKReflexes]])</f>
        <v>0.55018454519091631</v>
      </c>
      <c r="C394" s="1">
        <f>MAX(tbl_vikor_1[[#This Row],[ValueEUR]:[GKReflexes]])</f>
        <v>4.9906747265247783E-2</v>
      </c>
    </row>
    <row r="395" spans="1:3" x14ac:dyDescent="0.55000000000000004">
      <c r="A395" s="8">
        <f>[1]!tbl_gk[[#This Row],[ID]]</f>
        <v>204825</v>
      </c>
      <c r="B395" s="19">
        <f>SUM(tbl_vikor_1[[#This Row],[ValueEUR]:[GKReflexes]])</f>
        <v>0.53244292975165741</v>
      </c>
      <c r="C395" s="2">
        <f>MAX(tbl_vikor_1[[#This Row],[ValueEUR]:[GKReflexes]])</f>
        <v>5.3440942305594832E-2</v>
      </c>
    </row>
    <row r="396" spans="1:3" x14ac:dyDescent="0.55000000000000004">
      <c r="A396" s="7">
        <f>[1]!tbl_gk[[#This Row],[ID]]</f>
        <v>204842</v>
      </c>
      <c r="B396" s="9">
        <f>SUM(tbl_vikor_1[[#This Row],[ValueEUR]:[GKReflexes]])</f>
        <v>0.4078591631027505</v>
      </c>
      <c r="C396" s="1">
        <f>MAX(tbl_vikor_1[[#This Row],[ValueEUR]:[GKReflexes]])</f>
        <v>3.6564855261722783E-2</v>
      </c>
    </row>
    <row r="397" spans="1:3" x14ac:dyDescent="0.55000000000000004">
      <c r="A397" s="8">
        <f>[1]!tbl_gk[[#This Row],[ID]]</f>
        <v>204846</v>
      </c>
      <c r="B397" s="19">
        <f>SUM(tbl_vikor_1[[#This Row],[ValueEUR]:[GKReflexes]])</f>
        <v>0.50901424796180639</v>
      </c>
      <c r="C397" s="2">
        <f>MAX(tbl_vikor_1[[#This Row],[ValueEUR]:[GKReflexes]])</f>
        <v>4.0994828110739248E-2</v>
      </c>
    </row>
    <row r="398" spans="1:3" x14ac:dyDescent="0.55000000000000004">
      <c r="A398" s="7">
        <f>[1]!tbl_gk[[#This Row],[ID]]</f>
        <v>204883</v>
      </c>
      <c r="B398" s="9">
        <f>SUM(tbl_vikor_1[[#This Row],[ValueEUR]:[GKReflexes]])</f>
        <v>0.42936148289171316</v>
      </c>
      <c r="C398" s="1">
        <f>MAX(tbl_vikor_1[[#This Row],[ValueEUR]:[GKReflexes]])</f>
        <v>3.81086577105983E-2</v>
      </c>
    </row>
    <row r="399" spans="1:3" x14ac:dyDescent="0.55000000000000004">
      <c r="A399" s="8">
        <f>[1]!tbl_gk[[#This Row],[ID]]</f>
        <v>204922</v>
      </c>
      <c r="B399" s="19">
        <f>SUM(tbl_vikor_1[[#This Row],[ValueEUR]:[GKReflexes]])</f>
        <v>0.5544355597346452</v>
      </c>
      <c r="C399" s="2">
        <f>MAX(tbl_vikor_1[[#This Row],[ValueEUR]:[GKReflexes]])</f>
        <v>4.5002898783658811E-2</v>
      </c>
    </row>
    <row r="400" spans="1:3" x14ac:dyDescent="0.55000000000000004">
      <c r="A400" s="7">
        <f>[1]!tbl_gk[[#This Row],[ID]]</f>
        <v>204935</v>
      </c>
      <c r="B400" s="9">
        <f>SUM(tbl_vikor_1[[#This Row],[ValueEUR]:[GKReflexes]])</f>
        <v>0.24955628241742803</v>
      </c>
      <c r="C400" s="1">
        <f>MAX(tbl_vikor_1[[#This Row],[ValueEUR]:[GKReflexes]])</f>
        <v>3.0262757593710415E-2</v>
      </c>
    </row>
    <row r="401" spans="1:3" x14ac:dyDescent="0.55000000000000004">
      <c r="A401" s="8">
        <f>[1]!tbl_gk[[#This Row],[ID]]</f>
        <v>205186</v>
      </c>
      <c r="B401" s="19">
        <f>SUM(tbl_vikor_1[[#This Row],[ValueEUR]:[GKReflexes]])</f>
        <v>0.32039332946120463</v>
      </c>
      <c r="C401" s="2">
        <f>MAX(tbl_vikor_1[[#This Row],[ValueEUR]:[GKReflexes]])</f>
        <v>2.8518141294427302E-2</v>
      </c>
    </row>
    <row r="402" spans="1:3" x14ac:dyDescent="0.55000000000000004">
      <c r="A402" s="7">
        <f>[1]!tbl_gk[[#This Row],[ID]]</f>
        <v>205288</v>
      </c>
      <c r="B402" s="9">
        <f>SUM(tbl_vikor_1[[#This Row],[ValueEUR]:[GKReflexes]])</f>
        <v>0.44023976538864823</v>
      </c>
      <c r="C402" s="1">
        <f>MAX(tbl_vikor_1[[#This Row],[ValueEUR]:[GKReflexes]])</f>
        <v>4.3596558196669473E-2</v>
      </c>
    </row>
    <row r="403" spans="1:3" x14ac:dyDescent="0.55000000000000004">
      <c r="A403" s="8">
        <f>[1]!tbl_gk[[#This Row],[ID]]</f>
        <v>205352</v>
      </c>
      <c r="B403" s="19">
        <f>SUM(tbl_vikor_1[[#This Row],[ValueEUR]:[GKReflexes]])</f>
        <v>0.51415629111011174</v>
      </c>
      <c r="C403" s="2">
        <f>MAX(tbl_vikor_1[[#This Row],[ValueEUR]:[GKReflexes]])</f>
        <v>4.6409239370648142E-2</v>
      </c>
    </row>
    <row r="404" spans="1:3" x14ac:dyDescent="0.55000000000000004">
      <c r="A404" s="7">
        <f>[1]!tbl_gk[[#This Row],[ID]]</f>
        <v>205377</v>
      </c>
      <c r="B404" s="9">
        <f>SUM(tbl_vikor_1[[#This Row],[ValueEUR]:[GKReflexes]])</f>
        <v>0.46003923789496443</v>
      </c>
      <c r="C404" s="1">
        <f>MAX(tbl_vikor_1[[#This Row],[ValueEUR]:[GKReflexes]])</f>
        <v>3.9212444279837541E-2</v>
      </c>
    </row>
    <row r="405" spans="1:3" x14ac:dyDescent="0.55000000000000004">
      <c r="A405" s="8">
        <f>[1]!tbl_gk[[#This Row],[ID]]</f>
        <v>205386</v>
      </c>
      <c r="B405" s="19">
        <f>SUM(tbl_vikor_1[[#This Row],[ValueEUR]:[GKReflexes]])</f>
        <v>0.49302453888608277</v>
      </c>
      <c r="C405" s="2">
        <f>MAX(tbl_vikor_1[[#This Row],[ValueEUR]:[GKReflexes]])</f>
        <v>4.781557995763748E-2</v>
      </c>
    </row>
    <row r="406" spans="1:3" x14ac:dyDescent="0.55000000000000004">
      <c r="A406" s="7">
        <f>[1]!tbl_gk[[#This Row],[ID]]</f>
        <v>205496</v>
      </c>
      <c r="B406" s="9">
        <f>SUM(tbl_vikor_1[[#This Row],[ValueEUR]:[GKReflexes]])</f>
        <v>0.47885867433979235</v>
      </c>
      <c r="C406" s="1">
        <f>MAX(tbl_vikor_1[[#This Row],[ValueEUR]:[GKReflexes]])</f>
        <v>4.5002898783658811E-2</v>
      </c>
    </row>
    <row r="407" spans="1:3" x14ac:dyDescent="0.55000000000000004">
      <c r="A407" s="8">
        <f>[1]!tbl_gk[[#This Row],[ID]]</f>
        <v>205530</v>
      </c>
      <c r="B407" s="19">
        <f>SUM(tbl_vikor_1[[#This Row],[ValueEUR]:[GKReflexes]])</f>
        <v>0.36347900881360817</v>
      </c>
      <c r="C407" s="2">
        <f>MAX(tbl_vikor_1[[#This Row],[ValueEUR]:[GKReflexes]])</f>
        <v>3.5870474596896844E-2</v>
      </c>
    </row>
    <row r="408" spans="1:3" x14ac:dyDescent="0.55000000000000004">
      <c r="A408" s="7">
        <f>[1]!tbl_gk[[#This Row],[ID]]</f>
        <v>205659</v>
      </c>
      <c r="B408" s="9">
        <f>SUM(tbl_vikor_1[[#This Row],[ValueEUR]:[GKReflexes]])</f>
        <v>0.41958902256517677</v>
      </c>
      <c r="C408" s="1">
        <f>MAX(tbl_vikor_1[[#This Row],[ValueEUR]:[GKReflexes]])</f>
        <v>4.5002898783658811E-2</v>
      </c>
    </row>
    <row r="409" spans="1:3" x14ac:dyDescent="0.55000000000000004">
      <c r="A409" s="8">
        <f>[1]!tbl_gk[[#This Row],[ID]]</f>
        <v>205727</v>
      </c>
      <c r="B409" s="19">
        <f>SUM(tbl_vikor_1[[#This Row],[ValueEUR]:[GKReflexes]])</f>
        <v>0.59035640468623862</v>
      </c>
      <c r="C409" s="2">
        <f>MAX(tbl_vikor_1[[#This Row],[ValueEUR]:[GKReflexes]])</f>
        <v>5.8818666419756312E-2</v>
      </c>
    </row>
    <row r="410" spans="1:3" x14ac:dyDescent="0.55000000000000004">
      <c r="A410" s="7">
        <f>[1]!tbl_gk[[#This Row],[ID]]</f>
        <v>205759</v>
      </c>
      <c r="B410" s="9">
        <f>SUM(tbl_vikor_1[[#This Row],[ValueEUR]:[GKReflexes]])</f>
        <v>0.52575226849837309</v>
      </c>
      <c r="C410" s="1">
        <f>MAX(tbl_vikor_1[[#This Row],[ValueEUR]:[GKReflexes]])</f>
        <v>4.6409239370648142E-2</v>
      </c>
    </row>
    <row r="411" spans="1:3" x14ac:dyDescent="0.55000000000000004">
      <c r="A411" s="8">
        <f>[1]!tbl_gk[[#This Row],[ID]]</f>
        <v>205812</v>
      </c>
      <c r="B411" s="19">
        <f>SUM(tbl_vikor_1[[#This Row],[ValueEUR]:[GKReflexes]])</f>
        <v>0.46957121756807652</v>
      </c>
      <c r="C411" s="2">
        <f>MAX(tbl_vikor_1[[#This Row],[ValueEUR]:[GKReflexes]])</f>
        <v>5.0628261131616156E-2</v>
      </c>
    </row>
    <row r="412" spans="1:3" x14ac:dyDescent="0.55000000000000004">
      <c r="A412" s="7">
        <f>[1]!tbl_gk[[#This Row],[ID]]</f>
        <v>205874</v>
      </c>
      <c r="B412" s="9">
        <f>SUM(tbl_vikor_1[[#This Row],[ValueEUR]:[GKReflexes]])</f>
        <v>0.49926442249756636</v>
      </c>
      <c r="C412" s="1">
        <f>MAX(tbl_vikor_1[[#This Row],[ValueEUR]:[GKReflexes]])</f>
        <v>5.3440942305594832E-2</v>
      </c>
    </row>
    <row r="413" spans="1:3" x14ac:dyDescent="0.55000000000000004">
      <c r="A413" s="8">
        <f>[1]!tbl_gk[[#This Row],[ID]]</f>
        <v>205878</v>
      </c>
      <c r="B413" s="19">
        <f>SUM(tbl_vikor_1[[#This Row],[ValueEUR]:[GKReflexes]])</f>
        <v>0.4655605991138636</v>
      </c>
      <c r="C413" s="2">
        <f>MAX(tbl_vikor_1[[#This Row],[ValueEUR]:[GKReflexes]])</f>
        <v>5.2034601718605494E-2</v>
      </c>
    </row>
    <row r="414" spans="1:3" x14ac:dyDescent="0.55000000000000004">
      <c r="A414" s="7">
        <f>[1]!tbl_gk[[#This Row],[ID]]</f>
        <v>205894</v>
      </c>
      <c r="B414" s="9">
        <f>SUM(tbl_vikor_1[[#This Row],[ValueEUR]:[GKReflexes]])</f>
        <v>0.49687989325141207</v>
      </c>
      <c r="C414" s="1">
        <f>MAX(tbl_vikor_1[[#This Row],[ValueEUR]:[GKReflexes]])</f>
        <v>5.0628261131616156E-2</v>
      </c>
    </row>
    <row r="415" spans="1:3" x14ac:dyDescent="0.55000000000000004">
      <c r="A415" s="8">
        <f>[1]!tbl_gk[[#This Row],[ID]]</f>
        <v>205942</v>
      </c>
      <c r="B415" s="19">
        <f>SUM(tbl_vikor_1[[#This Row],[ValueEUR]:[GKReflexes]])</f>
        <v>0.44378126456998201</v>
      </c>
      <c r="C415" s="2">
        <f>MAX(tbl_vikor_1[[#This Row],[ValueEUR]:[GKReflexes]])</f>
        <v>4.6409239370648142E-2</v>
      </c>
    </row>
    <row r="416" spans="1:3" x14ac:dyDescent="0.55000000000000004">
      <c r="A416" s="7">
        <f>[1]!tbl_gk[[#This Row],[ID]]</f>
        <v>206003</v>
      </c>
      <c r="B416" s="9">
        <f>SUM(tbl_vikor_1[[#This Row],[ValueEUR]:[GKReflexes]])</f>
        <v>0.41257854876368888</v>
      </c>
      <c r="C416" s="1">
        <f>MAX(tbl_vikor_1[[#This Row],[ValueEUR]:[GKReflexes]])</f>
        <v>5.484728289258417E-2</v>
      </c>
    </row>
    <row r="417" spans="1:3" x14ac:dyDescent="0.55000000000000004">
      <c r="A417" s="8">
        <f>[1]!tbl_gk[[#This Row],[ID]]</f>
        <v>206075</v>
      </c>
      <c r="B417" s="19">
        <f>SUM(tbl_vikor_1[[#This Row],[ValueEUR]:[GKReflexes]])</f>
        <v>0.42362038453927714</v>
      </c>
      <c r="C417" s="2">
        <f>MAX(tbl_vikor_1[[#This Row],[ValueEUR]:[GKReflexes]])</f>
        <v>5.0628261131616156E-2</v>
      </c>
    </row>
    <row r="418" spans="1:3" x14ac:dyDescent="0.55000000000000004">
      <c r="A418" s="7">
        <f>[1]!tbl_gk[[#This Row],[ID]]</f>
        <v>206145</v>
      </c>
      <c r="B418" s="9">
        <f>SUM(tbl_vikor_1[[#This Row],[ValueEUR]:[GKReflexes]])</f>
        <v>0.55050608736281326</v>
      </c>
      <c r="C418" s="1">
        <f>MAX(tbl_vikor_1[[#This Row],[ValueEUR]:[GKReflexes]])</f>
        <v>3.7971195848712121E-2</v>
      </c>
    </row>
    <row r="419" spans="1:3" x14ac:dyDescent="0.55000000000000004">
      <c r="A419" s="8">
        <f>[1]!tbl_gk[[#This Row],[ID]]</f>
        <v>206165</v>
      </c>
      <c r="B419" s="19">
        <f>SUM(tbl_vikor_1[[#This Row],[ValueEUR]:[GKReflexes]])</f>
        <v>0.54999863790403436</v>
      </c>
      <c r="C419" s="2">
        <f>MAX(tbl_vikor_1[[#This Row],[ValueEUR]:[GKReflexes]])</f>
        <v>4.9221920544626818E-2</v>
      </c>
    </row>
    <row r="420" spans="1:3" x14ac:dyDescent="0.55000000000000004">
      <c r="A420" s="7">
        <f>[1]!tbl_gk[[#This Row],[ID]]</f>
        <v>206218</v>
      </c>
      <c r="B420" s="9">
        <f>SUM(tbl_vikor_1[[#This Row],[ValueEUR]:[GKReflexes]])</f>
        <v>0.49092313211420785</v>
      </c>
      <c r="C420" s="1">
        <f>MAX(tbl_vikor_1[[#This Row],[ValueEUR]:[GKReflexes]])</f>
        <v>4.2777211941640955E-2</v>
      </c>
    </row>
    <row r="421" spans="1:3" x14ac:dyDescent="0.55000000000000004">
      <c r="A421" s="8">
        <f>[1]!tbl_gk[[#This Row],[ID]]</f>
        <v>206262</v>
      </c>
      <c r="B421" s="19">
        <f>SUM(tbl_vikor_1[[#This Row],[ValueEUR]:[GKReflexes]])</f>
        <v>0.52926213625975449</v>
      </c>
      <c r="C421" s="2">
        <f>MAX(tbl_vikor_1[[#This Row],[ValueEUR]:[GKReflexes]])</f>
        <v>5.484728289258417E-2</v>
      </c>
    </row>
    <row r="422" spans="1:3" x14ac:dyDescent="0.55000000000000004">
      <c r="A422" s="7">
        <f>[1]!tbl_gk[[#This Row],[ID]]</f>
        <v>206272</v>
      </c>
      <c r="B422" s="9">
        <f>SUM(tbl_vikor_1[[#This Row],[ValueEUR]:[GKReflexes]])</f>
        <v>0.44224814284316871</v>
      </c>
      <c r="C422" s="1">
        <f>MAX(tbl_vikor_1[[#This Row],[ValueEUR]:[GKReflexes]])</f>
        <v>4.55498090119325E-2</v>
      </c>
    </row>
    <row r="423" spans="1:3" x14ac:dyDescent="0.55000000000000004">
      <c r="A423" s="8">
        <f>[1]!tbl_gk[[#This Row],[ID]]</f>
        <v>206307</v>
      </c>
      <c r="B423" s="19">
        <f>SUM(tbl_vikor_1[[#This Row],[ValueEUR]:[GKReflexes]])</f>
        <v>0.51347400564268608</v>
      </c>
      <c r="C423" s="2">
        <f>MAX(tbl_vikor_1[[#This Row],[ValueEUR]:[GKReflexes]])</f>
        <v>4.2190217609680135E-2</v>
      </c>
    </row>
    <row r="424" spans="1:3" x14ac:dyDescent="0.55000000000000004">
      <c r="A424" s="7">
        <f>[1]!tbl_gk[[#This Row],[ID]]</f>
        <v>206500</v>
      </c>
      <c r="B424" s="9">
        <f>SUM(tbl_vikor_1[[#This Row],[ValueEUR]:[GKReflexes]])</f>
        <v>0.56869057760428221</v>
      </c>
      <c r="C424" s="1">
        <f>MAX(tbl_vikor_1[[#This Row],[ValueEUR]:[GKReflexes]])</f>
        <v>5.5253898757952898E-2</v>
      </c>
    </row>
    <row r="425" spans="1:3" x14ac:dyDescent="0.55000000000000004">
      <c r="A425" s="8">
        <f>[1]!tbl_gk[[#This Row],[ID]]</f>
        <v>206549</v>
      </c>
      <c r="B425" s="19">
        <f>SUM(tbl_vikor_1[[#This Row],[ValueEUR]:[GKReflexes]])</f>
        <v>0.49667192199197496</v>
      </c>
      <c r="C425" s="2">
        <f>MAX(tbl_vikor_1[[#This Row],[ValueEUR]:[GKReflexes]])</f>
        <v>5.2837778453841702E-2</v>
      </c>
    </row>
    <row r="426" spans="1:3" x14ac:dyDescent="0.55000000000000004">
      <c r="A426" s="7">
        <f>[1]!tbl_gk[[#This Row],[ID]]</f>
        <v>206555</v>
      </c>
      <c r="B426" s="9">
        <f>SUM(tbl_vikor_1[[#This Row],[ValueEUR]:[GKReflexes]])</f>
        <v>0.53795868000831637</v>
      </c>
      <c r="C426" s="1">
        <f>MAX(tbl_vikor_1[[#This Row],[ValueEUR]:[GKReflexes]])</f>
        <v>4.9906747265247783E-2</v>
      </c>
    </row>
    <row r="427" spans="1:3" x14ac:dyDescent="0.55000000000000004">
      <c r="A427" s="8">
        <f>[1]!tbl_gk[[#This Row],[ID]]</f>
        <v>206561</v>
      </c>
      <c r="B427" s="19">
        <f>SUM(tbl_vikor_1[[#This Row],[ValueEUR]:[GKReflexes]])</f>
        <v>0.50186276532576601</v>
      </c>
      <c r="C427" s="2">
        <f>MAX(tbl_vikor_1[[#This Row],[ValueEUR]:[GKReflexes]])</f>
        <v>3.7430060448935834E-2</v>
      </c>
    </row>
    <row r="428" spans="1:3" x14ac:dyDescent="0.55000000000000004">
      <c r="A428" s="7">
        <f>[1]!tbl_gk[[#This Row],[ID]]</f>
        <v>206566</v>
      </c>
      <c r="B428" s="9">
        <f>SUM(tbl_vikor_1[[#This Row],[ValueEUR]:[GKReflexes]])</f>
        <v>0.49847582293702153</v>
      </c>
      <c r="C428" s="1">
        <f>MAX(tbl_vikor_1[[#This Row],[ValueEUR]:[GKReflexes]])</f>
        <v>5.3471514927051197E-2</v>
      </c>
    </row>
    <row r="429" spans="1:3" x14ac:dyDescent="0.55000000000000004">
      <c r="A429" s="8">
        <f>[1]!tbl_gk[[#This Row],[ID]]</f>
        <v>206585</v>
      </c>
      <c r="B429" s="19">
        <f>SUM(tbl_vikor_1[[#This Row],[ValueEUR]:[GKReflexes]])</f>
        <v>0.35546962291940265</v>
      </c>
      <c r="C429" s="2">
        <f>MAX(tbl_vikor_1[[#This Row],[ValueEUR]:[GKReflexes]])</f>
        <v>3.0169354020890316E-2</v>
      </c>
    </row>
    <row r="430" spans="1:3" x14ac:dyDescent="0.55000000000000004">
      <c r="A430" s="7">
        <f>[1]!tbl_gk[[#This Row],[ID]]</f>
        <v>206652</v>
      </c>
      <c r="B430" s="9">
        <f>SUM(tbl_vikor_1[[#This Row],[ValueEUR]:[GKReflexes]])</f>
        <v>0.45272433178951527</v>
      </c>
      <c r="C430" s="1">
        <f>MAX(tbl_vikor_1[[#This Row],[ValueEUR]:[GKReflexes]])</f>
        <v>4.9221920544626818E-2</v>
      </c>
    </row>
    <row r="431" spans="1:3" x14ac:dyDescent="0.55000000000000004">
      <c r="A431" s="8">
        <f>[1]!tbl_gk[[#This Row],[ID]]</f>
        <v>207443</v>
      </c>
      <c r="B431" s="19">
        <f>SUM(tbl_vikor_1[[#This Row],[ValueEUR]:[GKReflexes]])</f>
        <v>0.58636776586661532</v>
      </c>
      <c r="C431" s="2">
        <f>MAX(tbl_vikor_1[[#This Row],[ValueEUR]:[GKReflexes]])</f>
        <v>6.3285326414520199E-2</v>
      </c>
    </row>
    <row r="432" spans="1:3" x14ac:dyDescent="0.55000000000000004">
      <c r="A432" s="7">
        <f>[1]!tbl_gk[[#This Row],[ID]]</f>
        <v>207557</v>
      </c>
      <c r="B432" s="9">
        <f>SUM(tbl_vikor_1[[#This Row],[ValueEUR]:[GKReflexes]])</f>
        <v>0.40899210212259407</v>
      </c>
      <c r="C432" s="1">
        <f>MAX(tbl_vikor_1[[#This Row],[ValueEUR]:[GKReflexes]])</f>
        <v>4.3596558196669473E-2</v>
      </c>
    </row>
    <row r="433" spans="1:3" x14ac:dyDescent="0.55000000000000004">
      <c r="A433" s="8">
        <f>[1]!tbl_gk[[#This Row],[ID]]</f>
        <v>207606</v>
      </c>
      <c r="B433" s="19">
        <f>SUM(tbl_vikor_1[[#This Row],[ValueEUR]:[GKReflexes]])</f>
        <v>0.4871264798164423</v>
      </c>
      <c r="C433" s="2">
        <f>MAX(tbl_vikor_1[[#This Row],[ValueEUR]:[GKReflexes]])</f>
        <v>5.5253898757952898E-2</v>
      </c>
    </row>
    <row r="434" spans="1:3" x14ac:dyDescent="0.55000000000000004">
      <c r="A434" s="7">
        <f>[1]!tbl_gk[[#This Row],[ID]]</f>
        <v>207610</v>
      </c>
      <c r="B434" s="9">
        <f>SUM(tbl_vikor_1[[#This Row],[ValueEUR]:[GKReflexes]])</f>
        <v>0.53346691114538636</v>
      </c>
      <c r="C434" s="1">
        <f>MAX(tbl_vikor_1[[#This Row],[ValueEUR]:[GKReflexes]])</f>
        <v>5.6253623479573515E-2</v>
      </c>
    </row>
    <row r="435" spans="1:3" x14ac:dyDescent="0.55000000000000004">
      <c r="A435" s="8">
        <f>[1]!tbl_gk[[#This Row],[ID]]</f>
        <v>207633</v>
      </c>
      <c r="B435" s="19">
        <f>SUM(tbl_vikor_1[[#This Row],[ValueEUR]:[GKReflexes]])</f>
        <v>0.45826651244555583</v>
      </c>
      <c r="C435" s="2">
        <f>MAX(tbl_vikor_1[[#This Row],[ValueEUR]:[GKReflexes]])</f>
        <v>4.9193793732887098E-2</v>
      </c>
    </row>
    <row r="436" spans="1:3" x14ac:dyDescent="0.55000000000000004">
      <c r="A436" s="7">
        <f>[1]!tbl_gk[[#This Row],[ID]]</f>
        <v>207683</v>
      </c>
      <c r="B436" s="9">
        <f>SUM(tbl_vikor_1[[#This Row],[ValueEUR]:[GKReflexes]])</f>
        <v>0.45113145704649321</v>
      </c>
      <c r="C436" s="1">
        <f>MAX(tbl_vikor_1[[#This Row],[ValueEUR]:[GKReflexes]])</f>
        <v>5.2034601718605494E-2</v>
      </c>
    </row>
    <row r="437" spans="1:3" x14ac:dyDescent="0.55000000000000004">
      <c r="A437" s="8">
        <f>[1]!tbl_gk[[#This Row],[ID]]</f>
        <v>207899</v>
      </c>
      <c r="B437" s="19">
        <f>SUM(tbl_vikor_1[[#This Row],[ValueEUR]:[GKReflexes]])</f>
        <v>0.46000504164163503</v>
      </c>
      <c r="C437" s="2">
        <f>MAX(tbl_vikor_1[[#This Row],[ValueEUR]:[GKReflexes]])</f>
        <v>5.64817631747963E-2</v>
      </c>
    </row>
    <row r="438" spans="1:3" x14ac:dyDescent="0.55000000000000004">
      <c r="A438" s="7">
        <f>[1]!tbl_gk[[#This Row],[ID]]</f>
        <v>207926</v>
      </c>
      <c r="B438" s="9">
        <f>SUM(tbl_vikor_1[[#This Row],[ValueEUR]:[GKReflexes]])</f>
        <v>0.47410400244435902</v>
      </c>
      <c r="C438" s="1">
        <f>MAX(tbl_vikor_1[[#This Row],[ValueEUR]:[GKReflexes]])</f>
        <v>5.7659964066562854E-2</v>
      </c>
    </row>
    <row r="439" spans="1:3" x14ac:dyDescent="0.55000000000000004">
      <c r="A439" s="8">
        <f>[1]!tbl_gk[[#This Row],[ID]]</f>
        <v>207998</v>
      </c>
      <c r="B439" s="19">
        <f>SUM(tbl_vikor_1[[#This Row],[ValueEUR]:[GKReflexes]])</f>
        <v>0.46335003737882391</v>
      </c>
      <c r="C439" s="2">
        <f>MAX(tbl_vikor_1[[#This Row],[ValueEUR]:[GKReflexes]])</f>
        <v>4.6409239370648142E-2</v>
      </c>
    </row>
    <row r="440" spans="1:3" x14ac:dyDescent="0.55000000000000004">
      <c r="A440" s="7">
        <f>[1]!tbl_gk[[#This Row],[ID]]</f>
        <v>208104</v>
      </c>
      <c r="B440" s="9">
        <f>SUM(tbl_vikor_1[[#This Row],[ValueEUR]:[GKReflexes]])</f>
        <v>0.39663922994690509</v>
      </c>
      <c r="C440" s="1">
        <f>MAX(tbl_vikor_1[[#This Row],[ValueEUR]:[GKReflexes]])</f>
        <v>5.0628261131616156E-2</v>
      </c>
    </row>
    <row r="441" spans="1:3" x14ac:dyDescent="0.55000000000000004">
      <c r="A441" s="8">
        <f>[1]!tbl_gk[[#This Row],[ID]]</f>
        <v>208375</v>
      </c>
      <c r="B441" s="19">
        <f>SUM(tbl_vikor_1[[#This Row],[ValueEUR]:[GKReflexes]])</f>
        <v>0.47789170324384089</v>
      </c>
      <c r="C441" s="2">
        <f>MAX(tbl_vikor_1[[#This Row],[ValueEUR]:[GKReflexes]])</f>
        <v>5.0628261131616156E-2</v>
      </c>
    </row>
    <row r="442" spans="1:3" x14ac:dyDescent="0.55000000000000004">
      <c r="A442" s="7">
        <f>[1]!tbl_gk[[#This Row],[ID]]</f>
        <v>208481</v>
      </c>
      <c r="B442" s="9">
        <f>SUM(tbl_vikor_1[[#This Row],[ValueEUR]:[GKReflexes]])</f>
        <v>0.64352220565338758</v>
      </c>
      <c r="C442" s="1">
        <f>MAX(tbl_vikor_1[[#This Row],[ValueEUR]:[GKReflexes]])</f>
        <v>7.1295353236068254E-2</v>
      </c>
    </row>
    <row r="443" spans="1:3" x14ac:dyDescent="0.55000000000000004">
      <c r="A443" s="8">
        <f>[1]!tbl_gk[[#This Row],[ID]]</f>
        <v>208507</v>
      </c>
      <c r="B443" s="19">
        <f>SUM(tbl_vikor_1[[#This Row],[ValueEUR]:[GKReflexes]])</f>
        <v>0.44761554356603228</v>
      </c>
      <c r="C443" s="2">
        <f>MAX(tbl_vikor_1[[#This Row],[ValueEUR]:[GKReflexes]])</f>
        <v>4.6409239370648142E-2</v>
      </c>
    </row>
    <row r="444" spans="1:3" x14ac:dyDescent="0.55000000000000004">
      <c r="A444" s="7">
        <f>[1]!tbl_gk[[#This Row],[ID]]</f>
        <v>208697</v>
      </c>
      <c r="B444" s="9">
        <f>SUM(tbl_vikor_1[[#This Row],[ValueEUR]:[GKReflexes]])</f>
        <v>0.52963666585349289</v>
      </c>
      <c r="C444" s="1">
        <f>MAX(tbl_vikor_1[[#This Row],[ValueEUR]:[GKReflexes]])</f>
        <v>5.168913109614949E-2</v>
      </c>
    </row>
    <row r="445" spans="1:3" x14ac:dyDescent="0.55000000000000004">
      <c r="A445" s="8">
        <f>[1]!tbl_gk[[#This Row],[ID]]</f>
        <v>208719</v>
      </c>
      <c r="B445" s="19">
        <f>SUM(tbl_vikor_1[[#This Row],[ValueEUR]:[GKReflexes]])</f>
        <v>0.48024989749815439</v>
      </c>
      <c r="C445" s="2">
        <f>MAX(tbl_vikor_1[[#This Row],[ValueEUR]:[GKReflexes]])</f>
        <v>5.6253623479573515E-2</v>
      </c>
    </row>
    <row r="446" spans="1:3" x14ac:dyDescent="0.55000000000000004">
      <c r="A446" s="7">
        <f>[1]!tbl_gk[[#This Row],[ID]]</f>
        <v>208764</v>
      </c>
      <c r="B446" s="9">
        <f>SUM(tbl_vikor_1[[#This Row],[ValueEUR]:[GKReflexes]])</f>
        <v>0.53868203719436103</v>
      </c>
      <c r="C446" s="1">
        <f>MAX(tbl_vikor_1[[#This Row],[ValueEUR]:[GKReflexes]])</f>
        <v>4.5002898783658811E-2</v>
      </c>
    </row>
    <row r="447" spans="1:3" x14ac:dyDescent="0.55000000000000004">
      <c r="A447" s="8">
        <f>[1]!tbl_gk[[#This Row],[ID]]</f>
        <v>208776</v>
      </c>
      <c r="B447" s="19">
        <f>SUM(tbl_vikor_1[[#This Row],[ValueEUR]:[GKReflexes]])</f>
        <v>0.62536913717998444</v>
      </c>
      <c r="C447" s="2">
        <f>MAX(tbl_vikor_1[[#This Row],[ValueEUR]:[GKReflexes]])</f>
        <v>5.7659964066562854E-2</v>
      </c>
    </row>
    <row r="448" spans="1:3" x14ac:dyDescent="0.55000000000000004">
      <c r="A448" s="7">
        <f>[1]!tbl_gk[[#This Row],[ID]]</f>
        <v>208778</v>
      </c>
      <c r="B448" s="9">
        <f>SUM(tbl_vikor_1[[#This Row],[ValueEUR]:[GKReflexes]])</f>
        <v>0.53850207065632938</v>
      </c>
      <c r="C448" s="1">
        <f>MAX(tbl_vikor_1[[#This Row],[ValueEUR]:[GKReflexes]])</f>
        <v>5.3440942305594832E-2</v>
      </c>
    </row>
    <row r="449" spans="1:3" x14ac:dyDescent="0.55000000000000004">
      <c r="A449" s="8">
        <f>[1]!tbl_gk[[#This Row],[ID]]</f>
        <v>208782</v>
      </c>
      <c r="B449" s="19">
        <f>SUM(tbl_vikor_1[[#This Row],[ValueEUR]:[GKReflexes]])</f>
        <v>0.49351768135040219</v>
      </c>
      <c r="C449" s="2">
        <f>MAX(tbl_vikor_1[[#This Row],[ValueEUR]:[GKReflexes]])</f>
        <v>5.3440942305594832E-2</v>
      </c>
    </row>
    <row r="450" spans="1:3" x14ac:dyDescent="0.55000000000000004">
      <c r="A450" s="7">
        <f>[1]!tbl_gk[[#This Row],[ID]]</f>
        <v>208842</v>
      </c>
      <c r="B450" s="9">
        <f>SUM(tbl_vikor_1[[#This Row],[ValueEUR]:[GKReflexes]])</f>
        <v>0.54174905455070321</v>
      </c>
      <c r="C450" s="1">
        <f>MAX(tbl_vikor_1[[#This Row],[ValueEUR]:[GKReflexes]])</f>
        <v>6.0601050250658012E-2</v>
      </c>
    </row>
    <row r="451" spans="1:3" x14ac:dyDescent="0.55000000000000004">
      <c r="A451" s="8">
        <f>[1]!tbl_gk[[#This Row],[ID]]</f>
        <v>208894</v>
      </c>
      <c r="B451" s="19">
        <f>SUM(tbl_vikor_1[[#This Row],[ValueEUR]:[GKReflexes]])</f>
        <v>0.49856172435363488</v>
      </c>
      <c r="C451" s="2">
        <f>MAX(tbl_vikor_1[[#This Row],[ValueEUR]:[GKReflexes]])</f>
        <v>5.484728289258417E-2</v>
      </c>
    </row>
    <row r="452" spans="1:3" x14ac:dyDescent="0.55000000000000004">
      <c r="A452" s="7">
        <f>[1]!tbl_gk[[#This Row],[ID]]</f>
        <v>208932</v>
      </c>
      <c r="B452" s="9">
        <f>SUM(tbl_vikor_1[[#This Row],[ValueEUR]:[GKReflexes]])</f>
        <v>0.57444865701670877</v>
      </c>
      <c r="C452" s="1">
        <f>MAX(tbl_vikor_1[[#This Row],[ValueEUR]:[GKReflexes]])</f>
        <v>6.2383434081559733E-2</v>
      </c>
    </row>
    <row r="453" spans="1:3" x14ac:dyDescent="0.55000000000000004">
      <c r="A453" s="8">
        <f>[1]!tbl_gk[[#This Row],[ID]]</f>
        <v>208968</v>
      </c>
      <c r="B453" s="19">
        <f>SUM(tbl_vikor_1[[#This Row],[ValueEUR]:[GKReflexes]])</f>
        <v>0.52336946777006021</v>
      </c>
      <c r="C453" s="2">
        <f>MAX(tbl_vikor_1[[#This Row],[ValueEUR]:[GKReflexes]])</f>
        <v>5.168913109614949E-2</v>
      </c>
    </row>
    <row r="454" spans="1:3" x14ac:dyDescent="0.55000000000000004">
      <c r="A454" s="7">
        <f>[1]!tbl_gk[[#This Row],[ID]]</f>
        <v>208988</v>
      </c>
      <c r="B454" s="9">
        <f>SUM(tbl_vikor_1[[#This Row],[ValueEUR]:[GKReflexes]])</f>
        <v>0.58987798327231244</v>
      </c>
      <c r="C454" s="1">
        <f>MAX(tbl_vikor_1[[#This Row],[ValueEUR]:[GKReflexes]])</f>
        <v>5.9784124328161402E-2</v>
      </c>
    </row>
    <row r="455" spans="1:3" x14ac:dyDescent="0.55000000000000004">
      <c r="A455" s="8">
        <f>[1]!tbl_gk[[#This Row],[ID]]</f>
        <v>209166</v>
      </c>
      <c r="B455" s="19">
        <f>SUM(tbl_vikor_1[[#This Row],[ValueEUR]:[GKReflexes]])</f>
        <v>0.51664456045096019</v>
      </c>
      <c r="C455" s="2">
        <f>MAX(tbl_vikor_1[[#This Row],[ValueEUR]:[GKReflexes]])</f>
        <v>4.781557995763748E-2</v>
      </c>
    </row>
    <row r="456" spans="1:3" x14ac:dyDescent="0.55000000000000004">
      <c r="A456" s="7">
        <f>[1]!tbl_gk[[#This Row],[ID]]</f>
        <v>209293</v>
      </c>
      <c r="B456" s="9">
        <f>SUM(tbl_vikor_1[[#This Row],[ValueEUR]:[GKReflexes]])</f>
        <v>0.51468981178808704</v>
      </c>
      <c r="C456" s="1">
        <f>MAX(tbl_vikor_1[[#This Row],[ValueEUR]:[GKReflexes]])</f>
        <v>5.10157860933644E-2</v>
      </c>
    </row>
    <row r="457" spans="1:3" x14ac:dyDescent="0.55000000000000004">
      <c r="A457" s="8">
        <f>[1]!tbl_gk[[#This Row],[ID]]</f>
        <v>209332</v>
      </c>
      <c r="B457" s="19">
        <f>SUM(tbl_vikor_1[[#This Row],[ValueEUR]:[GKReflexes]])</f>
        <v>0.54483620490153439</v>
      </c>
      <c r="C457" s="2">
        <f>MAX(tbl_vikor_1[[#This Row],[ValueEUR]:[GKReflexes]])</f>
        <v>5.9066304653552192E-2</v>
      </c>
    </row>
    <row r="458" spans="1:3" x14ac:dyDescent="0.55000000000000004">
      <c r="A458" s="7">
        <f>[1]!tbl_gk[[#This Row],[ID]]</f>
        <v>209333</v>
      </c>
      <c r="B458" s="9">
        <f>SUM(tbl_vikor_1[[#This Row],[ValueEUR]:[GKReflexes]])</f>
        <v>0.52986919278112588</v>
      </c>
      <c r="C458" s="1">
        <f>MAX(tbl_vikor_1[[#This Row],[ValueEUR]:[GKReflexes]])</f>
        <v>5.6253623479573515E-2</v>
      </c>
    </row>
    <row r="459" spans="1:3" x14ac:dyDescent="0.55000000000000004">
      <c r="A459" s="8">
        <f>[1]!tbl_gk[[#This Row],[ID]]</f>
        <v>209423</v>
      </c>
      <c r="B459" s="19">
        <f>SUM(tbl_vikor_1[[#This Row],[ValueEUR]:[GKReflexes]])</f>
        <v>0.53072859991107491</v>
      </c>
      <c r="C459" s="2">
        <f>MAX(tbl_vikor_1[[#This Row],[ValueEUR]:[GKReflexes]])</f>
        <v>5.484728289258417E-2</v>
      </c>
    </row>
    <row r="460" spans="1:3" x14ac:dyDescent="0.55000000000000004">
      <c r="A460" s="7">
        <f>[1]!tbl_gk[[#This Row],[ID]]</f>
        <v>209532</v>
      </c>
      <c r="B460" s="9">
        <f>SUM(tbl_vikor_1[[#This Row],[ValueEUR]:[GKReflexes]])</f>
        <v>0.45424657111405553</v>
      </c>
      <c r="C460" s="1">
        <f>MAX(tbl_vikor_1[[#This Row],[ValueEUR]:[GKReflexes]])</f>
        <v>4.0994828110739248E-2</v>
      </c>
    </row>
    <row r="461" spans="1:3" x14ac:dyDescent="0.55000000000000004">
      <c r="A461" s="8">
        <f>[1]!tbl_gk[[#This Row],[ID]]</f>
        <v>209572</v>
      </c>
      <c r="B461" s="19">
        <f>SUM(tbl_vikor_1[[#This Row],[ValueEUR]:[GKReflexes]])</f>
        <v>0.51199557344386248</v>
      </c>
      <c r="C461" s="2">
        <f>MAX(tbl_vikor_1[[#This Row],[ValueEUR]:[GKReflexes]])</f>
        <v>5.8818666419756312E-2</v>
      </c>
    </row>
    <row r="462" spans="1:3" x14ac:dyDescent="0.55000000000000004">
      <c r="A462" s="7">
        <f>[1]!tbl_gk[[#This Row],[ID]]</f>
        <v>209895</v>
      </c>
      <c r="B462" s="9">
        <f>SUM(tbl_vikor_1[[#This Row],[ValueEUR]:[GKReflexes]])</f>
        <v>0.55091524451985086</v>
      </c>
      <c r="C462" s="1">
        <f>MAX(tbl_vikor_1[[#This Row],[ValueEUR]:[GKReflexes]])</f>
        <v>5.2034601718605494E-2</v>
      </c>
    </row>
    <row r="463" spans="1:3" x14ac:dyDescent="0.55000000000000004">
      <c r="A463" s="8">
        <f>[1]!tbl_gk[[#This Row],[ID]]</f>
        <v>209957</v>
      </c>
      <c r="B463" s="19">
        <f>SUM(tbl_vikor_1[[#This Row],[ValueEUR]:[GKReflexes]])</f>
        <v>0.53959270731088693</v>
      </c>
      <c r="C463" s="2">
        <f>MAX(tbl_vikor_1[[#This Row],[ValueEUR]:[GKReflexes]])</f>
        <v>5.484728289258417E-2</v>
      </c>
    </row>
    <row r="464" spans="1:3" x14ac:dyDescent="0.55000000000000004">
      <c r="A464" s="7">
        <f>[1]!tbl_gk[[#This Row],[ID]]</f>
        <v>209960</v>
      </c>
      <c r="B464" s="9">
        <f>SUM(tbl_vikor_1[[#This Row],[ValueEUR]:[GKReflexes]])</f>
        <v>0.40123294971829221</v>
      </c>
      <c r="C464" s="1">
        <f>MAX(tbl_vikor_1[[#This Row],[ValueEUR]:[GKReflexes]])</f>
        <v>4.9221920544626818E-2</v>
      </c>
    </row>
    <row r="465" spans="1:3" x14ac:dyDescent="0.55000000000000004">
      <c r="A465" s="8">
        <f>[1]!tbl_gk[[#This Row],[ID]]</f>
        <v>209981</v>
      </c>
      <c r="B465" s="19">
        <f>SUM(tbl_vikor_1[[#This Row],[ValueEUR]:[GKReflexes]])</f>
        <v>0.34640320875654623</v>
      </c>
      <c r="C465" s="2">
        <f>MAX(tbl_vikor_1[[#This Row],[ValueEUR]:[GKReflexes]])</f>
        <v>3.3752174087744106E-2</v>
      </c>
    </row>
    <row r="466" spans="1:3" x14ac:dyDescent="0.55000000000000004">
      <c r="A466" s="7">
        <f>[1]!tbl_gk[[#This Row],[ID]]</f>
        <v>209987</v>
      </c>
      <c r="B466" s="9">
        <f>SUM(tbl_vikor_1[[#This Row],[ValueEUR]:[GKReflexes]])</f>
        <v>0.39680993488258881</v>
      </c>
      <c r="C466" s="1">
        <f>MAX(tbl_vikor_1[[#This Row],[ValueEUR]:[GKReflexes]])</f>
        <v>4.6409239370648142E-2</v>
      </c>
    </row>
    <row r="467" spans="1:3" x14ac:dyDescent="0.55000000000000004">
      <c r="A467" s="8">
        <f>[1]!tbl_gk[[#This Row],[ID]]</f>
        <v>210006</v>
      </c>
      <c r="B467" s="19">
        <f>SUM(tbl_vikor_1[[#This Row],[ValueEUR]:[GKReflexes]])</f>
        <v>0.46525315413420998</v>
      </c>
      <c r="C467" s="2">
        <f>MAX(tbl_vikor_1[[#This Row],[ValueEUR]:[GKReflexes]])</f>
        <v>4.4559595772542655E-2</v>
      </c>
    </row>
    <row r="468" spans="1:3" x14ac:dyDescent="0.55000000000000004">
      <c r="A468" s="7">
        <f>[1]!tbl_gk[[#This Row],[ID]]</f>
        <v>210019</v>
      </c>
      <c r="B468" s="9">
        <f>SUM(tbl_vikor_1[[#This Row],[ValueEUR]:[GKReflexes]])</f>
        <v>0.56373410359024367</v>
      </c>
      <c r="C468" s="1">
        <f>MAX(tbl_vikor_1[[#This Row],[ValueEUR]:[GKReflexes]])</f>
        <v>5.168913109614949E-2</v>
      </c>
    </row>
    <row r="469" spans="1:3" x14ac:dyDescent="0.55000000000000004">
      <c r="A469" s="8">
        <f>[1]!tbl_gk[[#This Row],[ID]]</f>
        <v>210140</v>
      </c>
      <c r="B469" s="19">
        <f>SUM(tbl_vikor_1[[#This Row],[ValueEUR]:[GKReflexes]])</f>
        <v>0.39243758636008536</v>
      </c>
      <c r="C469" s="2">
        <f>MAX(tbl_vikor_1[[#This Row],[ValueEUR]:[GKReflexes]])</f>
        <v>4.9535417300476586E-2</v>
      </c>
    </row>
    <row r="470" spans="1:3" x14ac:dyDescent="0.55000000000000004">
      <c r="A470" s="7">
        <f>[1]!tbl_gk[[#This Row],[ID]]</f>
        <v>210257</v>
      </c>
      <c r="B470" s="9">
        <f>SUM(tbl_vikor_1[[#This Row],[ValueEUR]:[GKReflexes]])</f>
        <v>0.24335444031205661</v>
      </c>
      <c r="C470" s="1">
        <f>MAX(tbl_vikor_1[[#This Row],[ValueEUR]:[GKReflexes]])</f>
        <v>3.2783343789292416E-2</v>
      </c>
    </row>
    <row r="471" spans="1:3" x14ac:dyDescent="0.55000000000000004">
      <c r="A471" s="8">
        <f>[1]!tbl_gk[[#This Row],[ID]]</f>
        <v>210358</v>
      </c>
      <c r="B471" s="19">
        <f>SUM(tbl_vikor_1[[#This Row],[ValueEUR]:[GKReflexes]])</f>
        <v>0.40834602553207561</v>
      </c>
      <c r="C471" s="2">
        <f>MAX(tbl_vikor_1[[#This Row],[ValueEUR]:[GKReflexes]])</f>
        <v>3.8155359497008344E-2</v>
      </c>
    </row>
    <row r="472" spans="1:3" x14ac:dyDescent="0.55000000000000004">
      <c r="A472" s="7">
        <f>[1]!tbl_gk[[#This Row],[ID]]</f>
        <v>210366</v>
      </c>
      <c r="B472" s="9">
        <f>SUM(tbl_vikor_1[[#This Row],[ValueEUR]:[GKReflexes]])</f>
        <v>0.527242394886554</v>
      </c>
      <c r="C472" s="1">
        <f>MAX(tbl_vikor_1[[#This Row],[ValueEUR]:[GKReflexes]])</f>
        <v>5.7036282588854605E-2</v>
      </c>
    </row>
    <row r="473" spans="1:3" x14ac:dyDescent="0.55000000000000004">
      <c r="A473" s="8">
        <f>[1]!tbl_gk[[#This Row],[ID]]</f>
        <v>210368</v>
      </c>
      <c r="B473" s="19">
        <f>SUM(tbl_vikor_1[[#This Row],[ValueEUR]:[GKReflexes]])</f>
        <v>0.51988962131995486</v>
      </c>
      <c r="C473" s="2">
        <f>MAX(tbl_vikor_1[[#This Row],[ValueEUR]:[GKReflexes]])</f>
        <v>5.4659770814318998E-2</v>
      </c>
    </row>
    <row r="474" spans="1:3" x14ac:dyDescent="0.55000000000000004">
      <c r="A474" s="7">
        <f>[1]!tbl_gk[[#This Row],[ID]]</f>
        <v>210385</v>
      </c>
      <c r="B474" s="9">
        <f>SUM(tbl_vikor_1[[#This Row],[ValueEUR]:[GKReflexes]])</f>
        <v>0.41447068488258193</v>
      </c>
      <c r="C474" s="1">
        <f>MAX(tbl_vikor_1[[#This Row],[ValueEUR]:[GKReflexes]])</f>
        <v>5.3440942305594832E-2</v>
      </c>
    </row>
    <row r="475" spans="1:3" x14ac:dyDescent="0.55000000000000004">
      <c r="A475" s="8">
        <f>[1]!tbl_gk[[#This Row],[ID]]</f>
        <v>210422</v>
      </c>
      <c r="B475" s="19">
        <f>SUM(tbl_vikor_1[[#This Row],[ValueEUR]:[GKReflexes]])</f>
        <v>0.5385787314278776</v>
      </c>
      <c r="C475" s="2">
        <f>MAX(tbl_vikor_1[[#This Row],[ValueEUR]:[GKReflexes]])</f>
        <v>5.2034601718605494E-2</v>
      </c>
    </row>
    <row r="476" spans="1:3" x14ac:dyDescent="0.55000000000000004">
      <c r="A476" s="7">
        <f>[1]!tbl_gk[[#This Row],[ID]]</f>
        <v>210676</v>
      </c>
      <c r="B476" s="9">
        <f>SUM(tbl_vikor_1[[#This Row],[ValueEUR]:[GKReflexes]])</f>
        <v>0.53781369438820958</v>
      </c>
      <c r="C476" s="1">
        <f>MAX(tbl_vikor_1[[#This Row],[ValueEUR]:[GKReflexes]])</f>
        <v>5.3440942305594832E-2</v>
      </c>
    </row>
    <row r="477" spans="1:3" x14ac:dyDescent="0.55000000000000004">
      <c r="A477" s="8">
        <f>[1]!tbl_gk[[#This Row],[ID]]</f>
        <v>210715</v>
      </c>
      <c r="B477" s="19">
        <f>SUM(tbl_vikor_1[[#This Row],[ValueEUR]:[GKReflexes]])</f>
        <v>0.44065906555760759</v>
      </c>
      <c r="C477" s="2">
        <f>MAX(tbl_vikor_1[[#This Row],[ValueEUR]:[GKReflexes]])</f>
        <v>4.4559595772542655E-2</v>
      </c>
    </row>
    <row r="478" spans="1:3" x14ac:dyDescent="0.55000000000000004">
      <c r="A478" s="7">
        <f>[1]!tbl_gk[[#This Row],[ID]]</f>
        <v>210772</v>
      </c>
      <c r="B478" s="9">
        <f>SUM(tbl_vikor_1[[#This Row],[ValueEUR]:[GKReflexes]])</f>
        <v>0.4662463659224918</v>
      </c>
      <c r="C478" s="1">
        <f>MAX(tbl_vikor_1[[#This Row],[ValueEUR]:[GKReflexes]])</f>
        <v>5.3440942305594832E-2</v>
      </c>
    </row>
    <row r="479" spans="1:3" x14ac:dyDescent="0.55000000000000004">
      <c r="A479" s="8">
        <f>[1]!tbl_gk[[#This Row],[ID]]</f>
        <v>210785</v>
      </c>
      <c r="B479" s="19">
        <f>SUM(tbl_vikor_1[[#This Row],[ValueEUR]:[GKReflexes]])</f>
        <v>0.61471141840126275</v>
      </c>
      <c r="C479" s="2">
        <f>MAX(tbl_vikor_1[[#This Row],[ValueEUR]:[GKReflexes]])</f>
        <v>6.5948201743363147E-2</v>
      </c>
    </row>
    <row r="480" spans="1:3" x14ac:dyDescent="0.55000000000000004">
      <c r="A480" s="7">
        <f>[1]!tbl_gk[[#This Row],[ID]]</f>
        <v>210832</v>
      </c>
      <c r="B480" s="9">
        <f>SUM(tbl_vikor_1[[#This Row],[ValueEUR]:[GKReflexes]])</f>
        <v>0.50573583873656303</v>
      </c>
      <c r="C480" s="1">
        <f>MAX(tbl_vikor_1[[#This Row],[ValueEUR]:[GKReflexes]])</f>
        <v>5.2034601718605494E-2</v>
      </c>
    </row>
    <row r="481" spans="1:3" x14ac:dyDescent="0.55000000000000004">
      <c r="A481" s="8">
        <f>[1]!tbl_gk[[#This Row],[ID]]</f>
        <v>210923</v>
      </c>
      <c r="B481" s="19">
        <f>SUM(tbl_vikor_1[[#This Row],[ValueEUR]:[GKReflexes]])</f>
        <v>0.48302769818938834</v>
      </c>
      <c r="C481" s="2">
        <f>MAX(tbl_vikor_1[[#This Row],[ValueEUR]:[GKReflexes]])</f>
        <v>5.0628261131616156E-2</v>
      </c>
    </row>
    <row r="482" spans="1:3" x14ac:dyDescent="0.55000000000000004">
      <c r="A482" s="7">
        <f>[1]!tbl_gk[[#This Row],[ID]]</f>
        <v>210940</v>
      </c>
      <c r="B482" s="9">
        <f>SUM(tbl_vikor_1[[#This Row],[ValueEUR]:[GKReflexes]])</f>
        <v>0.51573624170476018</v>
      </c>
      <c r="C482" s="1">
        <f>MAX(tbl_vikor_1[[#This Row],[ValueEUR]:[GKReflexes]])</f>
        <v>5.3440942305594832E-2</v>
      </c>
    </row>
    <row r="483" spans="1:3" x14ac:dyDescent="0.55000000000000004">
      <c r="A483" s="8">
        <f>[1]!tbl_gk[[#This Row],[ID]]</f>
        <v>211021</v>
      </c>
      <c r="B483" s="19">
        <f>SUM(tbl_vikor_1[[#This Row],[ValueEUR]:[GKReflexes]])</f>
        <v>0.50461959736024431</v>
      </c>
      <c r="C483" s="2">
        <f>MAX(tbl_vikor_1[[#This Row],[ValueEUR]:[GKReflexes]])</f>
        <v>4.5002898783658811E-2</v>
      </c>
    </row>
    <row r="484" spans="1:3" x14ac:dyDescent="0.55000000000000004">
      <c r="A484" s="7">
        <f>[1]!tbl_gk[[#This Row],[ID]]</f>
        <v>211101</v>
      </c>
      <c r="B484" s="9">
        <f>SUM(tbl_vikor_1[[#This Row],[ValueEUR]:[GKReflexes]])</f>
        <v>0.4473556932461627</v>
      </c>
      <c r="C484" s="1">
        <f>MAX(tbl_vikor_1[[#This Row],[ValueEUR]:[GKReflexes]])</f>
        <v>4.4366697089544584E-2</v>
      </c>
    </row>
    <row r="485" spans="1:3" x14ac:dyDescent="0.55000000000000004">
      <c r="A485" s="8">
        <f>[1]!tbl_gk[[#This Row],[ID]]</f>
        <v>211264</v>
      </c>
      <c r="B485" s="19">
        <f>SUM(tbl_vikor_1[[#This Row],[ValueEUR]:[GKReflexes]])</f>
        <v>0.45735205982055799</v>
      </c>
      <c r="C485" s="2">
        <f>MAX(tbl_vikor_1[[#This Row],[ValueEUR]:[GKReflexes]])</f>
        <v>4.0783877022690797E-2</v>
      </c>
    </row>
    <row r="486" spans="1:3" x14ac:dyDescent="0.55000000000000004">
      <c r="A486" s="7">
        <f>[1]!tbl_gk[[#This Row],[ID]]</f>
        <v>211299</v>
      </c>
      <c r="B486" s="9">
        <f>SUM(tbl_vikor_1[[#This Row],[ValueEUR]:[GKReflexes]])</f>
        <v>0.48558088660350002</v>
      </c>
      <c r="C486" s="1">
        <f>MAX(tbl_vikor_1[[#This Row],[ValueEUR]:[GKReflexes]])</f>
        <v>4.9221920544626818E-2</v>
      </c>
    </row>
    <row r="487" spans="1:3" x14ac:dyDescent="0.55000000000000004">
      <c r="A487" s="8">
        <f>[1]!tbl_gk[[#This Row],[ID]]</f>
        <v>211348</v>
      </c>
      <c r="B487" s="19">
        <f>SUM(tbl_vikor_1[[#This Row],[ValueEUR]:[GKReflexes]])</f>
        <v>0.39952124079416884</v>
      </c>
      <c r="C487" s="2">
        <f>MAX(tbl_vikor_1[[#This Row],[ValueEUR]:[GKReflexes]])</f>
        <v>5.6253623479573515E-2</v>
      </c>
    </row>
    <row r="488" spans="1:3" x14ac:dyDescent="0.55000000000000004">
      <c r="A488" s="7">
        <f>[1]!tbl_gk[[#This Row],[ID]]</f>
        <v>211353</v>
      </c>
      <c r="B488" s="9">
        <f>SUM(tbl_vikor_1[[#This Row],[ValueEUR]:[GKReflexes]])</f>
        <v>0.52778484174420437</v>
      </c>
      <c r="C488" s="1">
        <f>MAX(tbl_vikor_1[[#This Row],[ValueEUR]:[GKReflexes]])</f>
        <v>5.3471514927051197E-2</v>
      </c>
    </row>
    <row r="489" spans="1:3" x14ac:dyDescent="0.55000000000000004">
      <c r="A489" s="8">
        <f>[1]!tbl_gk[[#This Row],[ID]]</f>
        <v>211358</v>
      </c>
      <c r="B489" s="19">
        <f>SUM(tbl_vikor_1[[#This Row],[ValueEUR]:[GKReflexes]])</f>
        <v>0.57414899343837345</v>
      </c>
      <c r="C489" s="2">
        <f>MAX(tbl_vikor_1[[#This Row],[ValueEUR]:[GKReflexes]])</f>
        <v>5.4659770814318998E-2</v>
      </c>
    </row>
    <row r="490" spans="1:3" x14ac:dyDescent="0.55000000000000004">
      <c r="A490" s="7">
        <f>[1]!tbl_gk[[#This Row],[ID]]</f>
        <v>211398</v>
      </c>
      <c r="B490" s="9">
        <f>SUM(tbl_vikor_1[[#This Row],[ValueEUR]:[GKReflexes]])</f>
        <v>0.53551056351851734</v>
      </c>
      <c r="C490" s="1">
        <f>MAX(tbl_vikor_1[[#This Row],[ValueEUR]:[GKReflexes]])</f>
        <v>4.3596558196669473E-2</v>
      </c>
    </row>
    <row r="491" spans="1:3" x14ac:dyDescent="0.55000000000000004">
      <c r="A491" s="8">
        <f>[1]!tbl_gk[[#This Row],[ID]]</f>
        <v>211515</v>
      </c>
      <c r="B491" s="19">
        <f>SUM(tbl_vikor_1[[#This Row],[ValueEUR]:[GKReflexes]])</f>
        <v>0.41846537504552422</v>
      </c>
      <c r="C491" s="2">
        <f>MAX(tbl_vikor_1[[#This Row],[ValueEUR]:[GKReflexes]])</f>
        <v>4.5002898783658811E-2</v>
      </c>
    </row>
    <row r="492" spans="1:3" x14ac:dyDescent="0.55000000000000004">
      <c r="A492" s="7">
        <f>[1]!tbl_gk[[#This Row],[ID]]</f>
        <v>211537</v>
      </c>
      <c r="B492" s="9">
        <f>SUM(tbl_vikor_1[[#This Row],[ValueEUR]:[GKReflexes]])</f>
        <v>0.56989264579193732</v>
      </c>
      <c r="C492" s="1">
        <f>MAX(tbl_vikor_1[[#This Row],[ValueEUR]:[GKReflexes]])</f>
        <v>5.168913109614949E-2</v>
      </c>
    </row>
    <row r="493" spans="1:3" x14ac:dyDescent="0.55000000000000004">
      <c r="A493" s="8">
        <f>[1]!tbl_gk[[#This Row],[ID]]</f>
        <v>211604</v>
      </c>
      <c r="B493" s="19">
        <f>SUM(tbl_vikor_1[[#This Row],[ValueEUR]:[GKReflexes]])</f>
        <v>0.49485219482866</v>
      </c>
      <c r="C493" s="2">
        <f>MAX(tbl_vikor_1[[#This Row],[ValueEUR]:[GKReflexes]])</f>
        <v>4.9906747265247783E-2</v>
      </c>
    </row>
    <row r="494" spans="1:3" x14ac:dyDescent="0.55000000000000004">
      <c r="A494" s="7">
        <f>[1]!tbl_gk[[#This Row],[ID]]</f>
        <v>211738</v>
      </c>
      <c r="B494" s="9">
        <f>SUM(tbl_vikor_1[[#This Row],[ValueEUR]:[GKReflexes]])</f>
        <v>0.40287865850734172</v>
      </c>
      <c r="C494" s="1">
        <f>MAX(tbl_vikor_1[[#This Row],[ValueEUR]:[GKReflexes]])</f>
        <v>3.3752174087744106E-2</v>
      </c>
    </row>
    <row r="495" spans="1:3" x14ac:dyDescent="0.55000000000000004">
      <c r="A495" s="8">
        <f>[1]!tbl_gk[[#This Row],[ID]]</f>
        <v>211827</v>
      </c>
      <c r="B495" s="19">
        <f>SUM(tbl_vikor_1[[#This Row],[ValueEUR]:[GKReflexes]])</f>
        <v>0.52310113579619477</v>
      </c>
      <c r="C495" s="2">
        <f>MAX(tbl_vikor_1[[#This Row],[ValueEUR]:[GKReflexes]])</f>
        <v>5.6253623479573515E-2</v>
      </c>
    </row>
    <row r="496" spans="1:3" x14ac:dyDescent="0.55000000000000004">
      <c r="A496" s="7">
        <f>[1]!tbl_gk[[#This Row],[ID]]</f>
        <v>211908</v>
      </c>
      <c r="B496" s="9">
        <f>SUM(tbl_vikor_1[[#This Row],[ValueEUR]:[GKReflexes]])</f>
        <v>0.4024335501185895</v>
      </c>
      <c r="C496" s="1">
        <f>MAX(tbl_vikor_1[[#This Row],[ValueEUR]:[GKReflexes]])</f>
        <v>3.5647676618034127E-2</v>
      </c>
    </row>
    <row r="497" spans="1:3" x14ac:dyDescent="0.55000000000000004">
      <c r="A497" s="8">
        <f>[1]!tbl_gk[[#This Row],[ID]]</f>
        <v>211946</v>
      </c>
      <c r="B497" s="19">
        <f>SUM(tbl_vikor_1[[#This Row],[ValueEUR]:[GKReflexes]])</f>
        <v>0.48291045963091206</v>
      </c>
      <c r="C497" s="2">
        <f>MAX(tbl_vikor_1[[#This Row],[ValueEUR]:[GKReflexes]])</f>
        <v>5.484728289258417E-2</v>
      </c>
    </row>
    <row r="498" spans="1:3" x14ac:dyDescent="0.55000000000000004">
      <c r="A498" s="7">
        <f>[1]!tbl_gk[[#This Row],[ID]]</f>
        <v>211990</v>
      </c>
      <c r="B498" s="9">
        <f>SUM(tbl_vikor_1[[#This Row],[ValueEUR]:[GKReflexes]])</f>
        <v>0.40909988650410739</v>
      </c>
      <c r="C498" s="1">
        <f>MAX(tbl_vikor_1[[#This Row],[ValueEUR]:[GKReflexes]])</f>
        <v>5.0628261131616156E-2</v>
      </c>
    </row>
    <row r="499" spans="1:3" x14ac:dyDescent="0.55000000000000004">
      <c r="A499" s="8">
        <f>[1]!tbl_gk[[#This Row],[ID]]</f>
        <v>212022</v>
      </c>
      <c r="B499" s="19">
        <f>SUM(tbl_vikor_1[[#This Row],[ValueEUR]:[GKReflexes]])</f>
        <v>0.56839716537429497</v>
      </c>
      <c r="C499" s="2">
        <f>MAX(tbl_vikor_1[[#This Row],[ValueEUR]:[GKReflexes]])</f>
        <v>5.7659964066562854E-2</v>
      </c>
    </row>
    <row r="500" spans="1:3" x14ac:dyDescent="0.55000000000000004">
      <c r="A500" s="7">
        <f>[1]!tbl_gk[[#This Row],[ID]]</f>
        <v>212038</v>
      </c>
      <c r="B500" s="9">
        <f>SUM(tbl_vikor_1[[#This Row],[ValueEUR]:[GKReflexes]])</f>
        <v>0.53161361184269385</v>
      </c>
      <c r="C500" s="1">
        <f>MAX(tbl_vikor_1[[#This Row],[ValueEUR]:[GKReflexes]])</f>
        <v>5.8818666419756312E-2</v>
      </c>
    </row>
    <row r="501" spans="1:3" x14ac:dyDescent="0.55000000000000004">
      <c r="A501" s="8">
        <f>[1]!tbl_gk[[#This Row],[ID]]</f>
        <v>212069</v>
      </c>
      <c r="B501" s="19">
        <f>SUM(tbl_vikor_1[[#This Row],[ValueEUR]:[GKReflexes]])</f>
        <v>0.59800640046595688</v>
      </c>
      <c r="C501" s="2">
        <f>MAX(tbl_vikor_1[[#This Row],[ValueEUR]:[GKReflexes]])</f>
        <v>6.0601050250658012E-2</v>
      </c>
    </row>
    <row r="502" spans="1:3" x14ac:dyDescent="0.55000000000000004">
      <c r="A502" s="7">
        <f>[1]!tbl_gk[[#This Row],[ID]]</f>
        <v>212151</v>
      </c>
      <c r="B502" s="9">
        <f>SUM(tbl_vikor_1[[#This Row],[ValueEUR]:[GKReflexes]])</f>
        <v>0.43054505703044754</v>
      </c>
      <c r="C502" s="1">
        <f>MAX(tbl_vikor_1[[#This Row],[ValueEUR]:[GKReflexes]])</f>
        <v>5.2034601718605494E-2</v>
      </c>
    </row>
    <row r="503" spans="1:3" x14ac:dyDescent="0.55000000000000004">
      <c r="A503" s="8">
        <f>[1]!tbl_gk[[#This Row],[ID]]</f>
        <v>212175</v>
      </c>
      <c r="B503" s="19">
        <f>SUM(tbl_vikor_1[[#This Row],[ValueEUR]:[GKReflexes]])</f>
        <v>0.50260459308972782</v>
      </c>
      <c r="C503" s="2">
        <f>MAX(tbl_vikor_1[[#This Row],[ValueEUR]:[GKReflexes]])</f>
        <v>5.168913109614949E-2</v>
      </c>
    </row>
    <row r="504" spans="1:3" x14ac:dyDescent="0.55000000000000004">
      <c r="A504" s="7">
        <f>[1]!tbl_gk[[#This Row],[ID]]</f>
        <v>212197</v>
      </c>
      <c r="B504" s="9">
        <f>SUM(tbl_vikor_1[[#This Row],[ValueEUR]:[GKReflexes]])</f>
        <v>0.44791847235096649</v>
      </c>
      <c r="C504" s="1">
        <f>MAX(tbl_vikor_1[[#This Row],[ValueEUR]:[GKReflexes]])</f>
        <v>4.1471186332121678E-2</v>
      </c>
    </row>
    <row r="505" spans="1:3" x14ac:dyDescent="0.55000000000000004">
      <c r="A505" s="8">
        <f>[1]!tbl_gk[[#This Row],[ID]]</f>
        <v>212392</v>
      </c>
      <c r="B505" s="19">
        <f>SUM(tbl_vikor_1[[#This Row],[ValueEUR]:[GKReflexes]])</f>
        <v>0.53986671279373311</v>
      </c>
      <c r="C505" s="2">
        <f>MAX(tbl_vikor_1[[#This Row],[ValueEUR]:[GKReflexes]])</f>
        <v>5.3471514927051197E-2</v>
      </c>
    </row>
    <row r="506" spans="1:3" x14ac:dyDescent="0.55000000000000004">
      <c r="A506" s="7">
        <f>[1]!tbl_gk[[#This Row],[ID]]</f>
        <v>212406</v>
      </c>
      <c r="B506" s="9">
        <f>SUM(tbl_vikor_1[[#This Row],[ValueEUR]:[GKReflexes]])</f>
        <v>0.48296995636111023</v>
      </c>
      <c r="C506" s="1">
        <f>MAX(tbl_vikor_1[[#This Row],[ValueEUR]:[GKReflexes]])</f>
        <v>5.3440942305594832E-2</v>
      </c>
    </row>
    <row r="507" spans="1:3" x14ac:dyDescent="0.55000000000000004">
      <c r="A507" s="8">
        <f>[1]!tbl_gk[[#This Row],[ID]]</f>
        <v>212432</v>
      </c>
      <c r="B507" s="19">
        <f>SUM(tbl_vikor_1[[#This Row],[ValueEUR]:[GKReflexes]])</f>
        <v>0.46656078616729663</v>
      </c>
      <c r="C507" s="2">
        <f>MAX(tbl_vikor_1[[#This Row],[ValueEUR]:[GKReflexes]])</f>
        <v>4.9221920544626818E-2</v>
      </c>
    </row>
    <row r="508" spans="1:3" x14ac:dyDescent="0.55000000000000004">
      <c r="A508" s="7">
        <f>[1]!tbl_gk[[#This Row],[ID]]</f>
        <v>212442</v>
      </c>
      <c r="B508" s="9">
        <f>SUM(tbl_vikor_1[[#This Row],[ValueEUR]:[GKReflexes]])</f>
        <v>0.34918681614555003</v>
      </c>
      <c r="C508" s="1">
        <f>MAX(tbl_vikor_1[[#This Row],[ValueEUR]:[GKReflexes]])</f>
        <v>2.9141914719869291E-2</v>
      </c>
    </row>
    <row r="509" spans="1:3" x14ac:dyDescent="0.55000000000000004">
      <c r="A509" s="8">
        <f>[1]!tbl_gk[[#This Row],[ID]]</f>
        <v>212453</v>
      </c>
      <c r="B509" s="19">
        <f>SUM(tbl_vikor_1[[#This Row],[ValueEUR]:[GKReflexes]])</f>
        <v>0.46324029296236879</v>
      </c>
      <c r="C509" s="2">
        <f>MAX(tbl_vikor_1[[#This Row],[ValueEUR]:[GKReflexes]])</f>
        <v>4.4411063786634182E-2</v>
      </c>
    </row>
    <row r="510" spans="1:3" x14ac:dyDescent="0.55000000000000004">
      <c r="A510" s="7">
        <f>[1]!tbl_gk[[#This Row],[ID]]</f>
        <v>212560</v>
      </c>
      <c r="B510" s="9">
        <f>SUM(tbl_vikor_1[[#This Row],[ValueEUR]:[GKReflexes]])</f>
        <v>0.47723852976863956</v>
      </c>
      <c r="C510" s="1">
        <f>MAX(tbl_vikor_1[[#This Row],[ValueEUR]:[GKReflexes]])</f>
        <v>4.9535417300476586E-2</v>
      </c>
    </row>
    <row r="511" spans="1:3" x14ac:dyDescent="0.55000000000000004">
      <c r="A511" s="8">
        <f>[1]!tbl_gk[[#This Row],[ID]]</f>
        <v>212710</v>
      </c>
      <c r="B511" s="19">
        <f>SUM(tbl_vikor_1[[#This Row],[ValueEUR]:[GKReflexes]])</f>
        <v>0.53965962076054053</v>
      </c>
      <c r="C511" s="2">
        <f>MAX(tbl_vikor_1[[#This Row],[ValueEUR]:[GKReflexes]])</f>
        <v>4.6341979603444362E-2</v>
      </c>
    </row>
    <row r="512" spans="1:3" x14ac:dyDescent="0.55000000000000004">
      <c r="A512" s="7">
        <f>[1]!tbl_gk[[#This Row],[ID]]</f>
        <v>212735</v>
      </c>
      <c r="B512" s="9">
        <f>SUM(tbl_vikor_1[[#This Row],[ValueEUR]:[GKReflexes]])</f>
        <v>0.54537590738754826</v>
      </c>
      <c r="C512" s="1">
        <f>MAX(tbl_vikor_1[[#This Row],[ValueEUR]:[GKReflexes]])</f>
        <v>4.781557995763748E-2</v>
      </c>
    </row>
    <row r="513" spans="1:3" x14ac:dyDescent="0.55000000000000004">
      <c r="A513" s="8">
        <f>[1]!tbl_gk[[#This Row],[ID]]</f>
        <v>212831</v>
      </c>
      <c r="B513" s="19">
        <f>SUM(tbl_vikor_1[[#This Row],[ValueEUR]:[GKReflexes]])</f>
        <v>0.28708245501689522</v>
      </c>
      <c r="C513" s="2">
        <f>MAX(tbl_vikor_1[[#This Row],[ValueEUR]:[GKReflexes]])</f>
        <v>3.0262757593710415E-2</v>
      </c>
    </row>
    <row r="514" spans="1:3" x14ac:dyDescent="0.55000000000000004">
      <c r="A514" s="7">
        <f>[1]!tbl_gk[[#This Row],[ID]]</f>
        <v>212915</v>
      </c>
      <c r="B514" s="9">
        <f>SUM(tbl_vikor_1[[#This Row],[ValueEUR]:[GKReflexes]])</f>
        <v>0.5033075641374104</v>
      </c>
      <c r="C514" s="1">
        <f>MAX(tbl_vikor_1[[#This Row],[ValueEUR]:[GKReflexes]])</f>
        <v>5.0628261131616156E-2</v>
      </c>
    </row>
    <row r="515" spans="1:3" x14ac:dyDescent="0.55000000000000004">
      <c r="A515" s="8">
        <f>[1]!tbl_gk[[#This Row],[ID]]</f>
        <v>213076</v>
      </c>
      <c r="B515" s="19">
        <f>SUM(tbl_vikor_1[[#This Row],[ValueEUR]:[GKReflexes]])</f>
        <v>0.57837234209551391</v>
      </c>
      <c r="C515" s="2">
        <f>MAX(tbl_vikor_1[[#This Row],[ValueEUR]:[GKReflexes]])</f>
        <v>6.3769732616705502E-2</v>
      </c>
    </row>
    <row r="516" spans="1:3" x14ac:dyDescent="0.55000000000000004">
      <c r="A516" s="7">
        <f>[1]!tbl_gk[[#This Row],[ID]]</f>
        <v>213150</v>
      </c>
      <c r="B516" s="9">
        <f>SUM(tbl_vikor_1[[#This Row],[ValueEUR]:[GKReflexes]])</f>
        <v>0.41857028848013572</v>
      </c>
      <c r="C516" s="1">
        <f>MAX(tbl_vikor_1[[#This Row],[ValueEUR]:[GKReflexes]])</f>
        <v>4.5002898783658811E-2</v>
      </c>
    </row>
    <row r="517" spans="1:3" x14ac:dyDescent="0.55000000000000004">
      <c r="A517" s="8">
        <f>[1]!tbl_gk[[#This Row],[ID]]</f>
        <v>213206</v>
      </c>
      <c r="B517" s="19">
        <f>SUM(tbl_vikor_1[[#This Row],[ValueEUR]:[GKReflexes]])</f>
        <v>0.50177674662003136</v>
      </c>
      <c r="C517" s="2">
        <f>MAX(tbl_vikor_1[[#This Row],[ValueEUR]:[GKReflexes]])</f>
        <v>5.484728289258417E-2</v>
      </c>
    </row>
    <row r="518" spans="1:3" x14ac:dyDescent="0.55000000000000004">
      <c r="A518" s="7">
        <f>[1]!tbl_gk[[#This Row],[ID]]</f>
        <v>213272</v>
      </c>
      <c r="B518" s="9">
        <f>SUM(tbl_vikor_1[[#This Row],[ValueEUR]:[GKReflexes]])</f>
        <v>0.46074983721442142</v>
      </c>
      <c r="C518" s="1">
        <f>MAX(tbl_vikor_1[[#This Row],[ValueEUR]:[GKReflexes]])</f>
        <v>5.2034601718605494E-2</v>
      </c>
    </row>
    <row r="519" spans="1:3" x14ac:dyDescent="0.55000000000000004">
      <c r="A519" s="8">
        <f>[1]!tbl_gk[[#This Row],[ID]]</f>
        <v>213274</v>
      </c>
      <c r="B519" s="19">
        <f>SUM(tbl_vikor_1[[#This Row],[ValueEUR]:[GKReflexes]])</f>
        <v>0.49233547653948972</v>
      </c>
      <c r="C519" s="2">
        <f>MAX(tbl_vikor_1[[#This Row],[ValueEUR]:[GKReflexes]])</f>
        <v>4.8124363434346076E-2</v>
      </c>
    </row>
    <row r="520" spans="1:3" x14ac:dyDescent="0.55000000000000004">
      <c r="A520" s="7">
        <f>[1]!tbl_gk[[#This Row],[ID]]</f>
        <v>213283</v>
      </c>
      <c r="B520" s="9">
        <f>SUM(tbl_vikor_1[[#This Row],[ValueEUR]:[GKReflexes]])</f>
        <v>0.54685278733527987</v>
      </c>
      <c r="C520" s="1">
        <f>MAX(tbl_vikor_1[[#This Row],[ValueEUR]:[GKReflexes]])</f>
        <v>5.6253623479573515E-2</v>
      </c>
    </row>
    <row r="521" spans="1:3" x14ac:dyDescent="0.55000000000000004">
      <c r="A521" s="8">
        <f>[1]!tbl_gk[[#This Row],[ID]]</f>
        <v>213379</v>
      </c>
      <c r="B521" s="19">
        <f>SUM(tbl_vikor_1[[#This Row],[ValueEUR]:[GKReflexes]])</f>
        <v>0.53518540666047643</v>
      </c>
      <c r="C521" s="2">
        <f>MAX(tbl_vikor_1[[#This Row],[ValueEUR]:[GKReflexes]])</f>
        <v>5.7659964066562854E-2</v>
      </c>
    </row>
    <row r="522" spans="1:3" x14ac:dyDescent="0.55000000000000004">
      <c r="A522" s="7">
        <f>[1]!tbl_gk[[#This Row],[ID]]</f>
        <v>213407</v>
      </c>
      <c r="B522" s="9">
        <f>SUM(tbl_vikor_1[[#This Row],[ValueEUR]:[GKReflexes]])</f>
        <v>0.52685713809952905</v>
      </c>
      <c r="C522" s="1">
        <f>MAX(tbl_vikor_1[[#This Row],[ValueEUR]:[GKReflexes]])</f>
        <v>5.0628261131616156E-2</v>
      </c>
    </row>
    <row r="523" spans="1:3" x14ac:dyDescent="0.55000000000000004">
      <c r="A523" s="8">
        <f>[1]!tbl_gk[[#This Row],[ID]]</f>
        <v>213413</v>
      </c>
      <c r="B523" s="19">
        <f>SUM(tbl_vikor_1[[#This Row],[ValueEUR]:[GKReflexes]])</f>
        <v>0.49798094612493199</v>
      </c>
      <c r="C523" s="2">
        <f>MAX(tbl_vikor_1[[#This Row],[ValueEUR]:[GKReflexes]])</f>
        <v>4.8124363434346076E-2</v>
      </c>
    </row>
    <row r="524" spans="1:3" x14ac:dyDescent="0.55000000000000004">
      <c r="A524" s="7">
        <f>[1]!tbl_gk[[#This Row],[ID]]</f>
        <v>213428</v>
      </c>
      <c r="B524" s="9">
        <f>SUM(tbl_vikor_1[[#This Row],[ValueEUR]:[GKReflexes]])</f>
        <v>0.48810716108430297</v>
      </c>
      <c r="C524" s="1">
        <f>MAX(tbl_vikor_1[[#This Row],[ValueEUR]:[GKReflexes]])</f>
        <v>5.10157860933644E-2</v>
      </c>
    </row>
    <row r="525" spans="1:3" x14ac:dyDescent="0.55000000000000004">
      <c r="A525" s="8">
        <f>[1]!tbl_gk[[#This Row],[ID]]</f>
        <v>213483</v>
      </c>
      <c r="B525" s="19">
        <f>SUM(tbl_vikor_1[[#This Row],[ValueEUR]:[GKReflexes]])</f>
        <v>0.550864458109533</v>
      </c>
      <c r="C525" s="2">
        <f>MAX(tbl_vikor_1[[#This Row],[ValueEUR]:[GKReflexes]])</f>
        <v>5.4659770814318998E-2</v>
      </c>
    </row>
    <row r="526" spans="1:3" x14ac:dyDescent="0.55000000000000004">
      <c r="A526" s="7">
        <f>[1]!tbl_gk[[#This Row],[ID]]</f>
        <v>213536</v>
      </c>
      <c r="B526" s="9">
        <f>SUM(tbl_vikor_1[[#This Row],[ValueEUR]:[GKReflexes]])</f>
        <v>0.39781906663666367</v>
      </c>
      <c r="C526" s="1">
        <f>MAX(tbl_vikor_1[[#This Row],[ValueEUR]:[GKReflexes]])</f>
        <v>4.0783877022690797E-2</v>
      </c>
    </row>
    <row r="527" spans="1:3" x14ac:dyDescent="0.55000000000000004">
      <c r="A527" s="8">
        <f>[1]!tbl_gk[[#This Row],[ID]]</f>
        <v>213573</v>
      </c>
      <c r="B527" s="19">
        <f>SUM(tbl_vikor_1[[#This Row],[ValueEUR]:[GKReflexes]])</f>
        <v>0.44829253420499493</v>
      </c>
      <c r="C527" s="2">
        <f>MAX(tbl_vikor_1[[#This Row],[ValueEUR]:[GKReflexes]])</f>
        <v>3.9286710272791778E-2</v>
      </c>
    </row>
    <row r="528" spans="1:3" x14ac:dyDescent="0.55000000000000004">
      <c r="A528" s="7">
        <f>[1]!tbl_gk[[#This Row],[ID]]</f>
        <v>213588</v>
      </c>
      <c r="B528" s="9">
        <f>SUM(tbl_vikor_1[[#This Row],[ValueEUR]:[GKReflexes]])</f>
        <v>0.54271318732894047</v>
      </c>
      <c r="C528" s="1">
        <f>MAX(tbl_vikor_1[[#This Row],[ValueEUR]:[GKReflexes]])</f>
        <v>5.484728289258417E-2</v>
      </c>
    </row>
    <row r="529" spans="1:3" x14ac:dyDescent="0.55000000000000004">
      <c r="A529" s="8">
        <f>[1]!tbl_gk[[#This Row],[ID]]</f>
        <v>213615</v>
      </c>
      <c r="B529" s="19">
        <f>SUM(tbl_vikor_1[[#This Row],[ValueEUR]:[GKReflexes]])</f>
        <v>0.42425234226056657</v>
      </c>
      <c r="C529" s="2">
        <f>MAX(tbl_vikor_1[[#This Row],[ValueEUR]:[GKReflexes]])</f>
        <v>4.3596558196669473E-2</v>
      </c>
    </row>
    <row r="530" spans="1:3" x14ac:dyDescent="0.55000000000000004">
      <c r="A530" s="7">
        <f>[1]!tbl_gk[[#This Row],[ID]]</f>
        <v>213677</v>
      </c>
      <c r="B530" s="9">
        <f>SUM(tbl_vikor_1[[#This Row],[ValueEUR]:[GKReflexes]])</f>
        <v>0.54715911904349723</v>
      </c>
      <c r="C530" s="1">
        <f>MAX(tbl_vikor_1[[#This Row],[ValueEUR]:[GKReflexes]])</f>
        <v>5.168913109614949E-2</v>
      </c>
    </row>
    <row r="531" spans="1:3" x14ac:dyDescent="0.55000000000000004">
      <c r="A531" s="8">
        <f>[1]!tbl_gk[[#This Row],[ID]]</f>
        <v>213678</v>
      </c>
      <c r="B531" s="19">
        <f>SUM(tbl_vikor_1[[#This Row],[ValueEUR]:[GKReflexes]])</f>
        <v>0.55729428171938866</v>
      </c>
      <c r="C531" s="2">
        <f>MAX(tbl_vikor_1[[#This Row],[ValueEUR]:[GKReflexes]])</f>
        <v>5.5253898757952898E-2</v>
      </c>
    </row>
    <row r="532" spans="1:3" x14ac:dyDescent="0.55000000000000004">
      <c r="A532" s="7">
        <f>[1]!tbl_gk[[#This Row],[ID]]</f>
        <v>213719</v>
      </c>
      <c r="B532" s="9">
        <f>SUM(tbl_vikor_1[[#This Row],[ValueEUR]:[GKReflexes]])</f>
        <v>0.50322792437057329</v>
      </c>
      <c r="C532" s="1">
        <f>MAX(tbl_vikor_1[[#This Row],[ValueEUR]:[GKReflexes]])</f>
        <v>5.0628261131616156E-2</v>
      </c>
    </row>
    <row r="533" spans="1:3" x14ac:dyDescent="0.55000000000000004">
      <c r="A533" s="8">
        <f>[1]!tbl_gk[[#This Row],[ID]]</f>
        <v>213729</v>
      </c>
      <c r="B533" s="19">
        <f>SUM(tbl_vikor_1[[#This Row],[ValueEUR]:[GKReflexes]])</f>
        <v>0.46492554861514657</v>
      </c>
      <c r="C533" s="2">
        <f>MAX(tbl_vikor_1[[#This Row],[ValueEUR]:[GKReflexes]])</f>
        <v>4.8124363434346076E-2</v>
      </c>
    </row>
    <row r="534" spans="1:3" x14ac:dyDescent="0.55000000000000004">
      <c r="A534" s="7">
        <f>[1]!tbl_gk[[#This Row],[ID]]</f>
        <v>213951</v>
      </c>
      <c r="B534" s="9">
        <f>SUM(tbl_vikor_1[[#This Row],[ValueEUR]:[GKReflexes]])</f>
        <v>0.49569176464948045</v>
      </c>
      <c r="C534" s="1">
        <f>MAX(tbl_vikor_1[[#This Row],[ValueEUR]:[GKReflexes]])</f>
        <v>5.0628261131616156E-2</v>
      </c>
    </row>
    <row r="535" spans="1:3" x14ac:dyDescent="0.55000000000000004">
      <c r="A535" s="8">
        <f>[1]!tbl_gk[[#This Row],[ID]]</f>
        <v>214035</v>
      </c>
      <c r="B535" s="19">
        <f>SUM(tbl_vikor_1[[#This Row],[ValueEUR]:[GKReflexes]])</f>
        <v>0.50906017682083782</v>
      </c>
      <c r="C535" s="2">
        <f>MAX(tbl_vikor_1[[#This Row],[ValueEUR]:[GKReflexes]])</f>
        <v>5.0628261131616156E-2</v>
      </c>
    </row>
    <row r="536" spans="1:3" x14ac:dyDescent="0.55000000000000004">
      <c r="A536" s="7">
        <f>[1]!tbl_gk[[#This Row],[ID]]</f>
        <v>214088</v>
      </c>
      <c r="B536" s="9">
        <f>SUM(tbl_vikor_1[[#This Row],[ValueEUR]:[GKReflexes]])</f>
        <v>0.47525675706130982</v>
      </c>
      <c r="C536" s="1">
        <f>MAX(tbl_vikor_1[[#This Row],[ValueEUR]:[GKReflexes]])</f>
        <v>4.9906747265247783E-2</v>
      </c>
    </row>
    <row r="537" spans="1:3" x14ac:dyDescent="0.55000000000000004">
      <c r="A537" s="8">
        <f>[1]!tbl_gk[[#This Row],[ID]]</f>
        <v>214351</v>
      </c>
      <c r="B537" s="19">
        <f>SUM(tbl_vikor_1[[#This Row],[ValueEUR]:[GKReflexes]])</f>
        <v>0.51003602331418663</v>
      </c>
      <c r="C537" s="2">
        <f>MAX(tbl_vikor_1[[#This Row],[ValueEUR]:[GKReflexes]])</f>
        <v>5.2034601718605494E-2</v>
      </c>
    </row>
    <row r="538" spans="1:3" x14ac:dyDescent="0.55000000000000004">
      <c r="A538" s="7">
        <f>[1]!tbl_gk[[#This Row],[ID]]</f>
        <v>214353</v>
      </c>
      <c r="B538" s="9">
        <f>SUM(tbl_vikor_1[[#This Row],[ValueEUR]:[GKReflexes]])</f>
        <v>0.48908639555193778</v>
      </c>
      <c r="C538" s="1">
        <f>MAX(tbl_vikor_1[[#This Row],[ValueEUR]:[GKReflexes]])</f>
        <v>5.484728289258417E-2</v>
      </c>
    </row>
    <row r="539" spans="1:3" x14ac:dyDescent="0.55000000000000004">
      <c r="A539" s="8">
        <f>[1]!tbl_gk[[#This Row],[ID]]</f>
        <v>214525</v>
      </c>
      <c r="B539" s="19">
        <f>SUM(tbl_vikor_1[[#This Row],[ValueEUR]:[GKReflexes]])</f>
        <v>0.55932942610213887</v>
      </c>
      <c r="C539" s="2">
        <f>MAX(tbl_vikor_1[[#This Row],[ValueEUR]:[GKReflexes]])</f>
        <v>5.7036282588854605E-2</v>
      </c>
    </row>
    <row r="540" spans="1:3" x14ac:dyDescent="0.55000000000000004">
      <c r="A540" s="7">
        <f>[1]!tbl_gk[[#This Row],[ID]]</f>
        <v>214584</v>
      </c>
      <c r="B540" s="9">
        <f>SUM(tbl_vikor_1[[#This Row],[ValueEUR]:[GKReflexes]])</f>
        <v>0.37055330546987847</v>
      </c>
      <c r="C540" s="1">
        <f>MAX(tbl_vikor_1[[#This Row],[ValueEUR]:[GKReflexes]])</f>
        <v>3.9377536435701459E-2</v>
      </c>
    </row>
    <row r="541" spans="1:3" x14ac:dyDescent="0.55000000000000004">
      <c r="A541" s="8">
        <f>[1]!tbl_gk[[#This Row],[ID]]</f>
        <v>214680</v>
      </c>
      <c r="B541" s="19">
        <f>SUM(tbl_vikor_1[[#This Row],[ValueEUR]:[GKReflexes]])</f>
        <v>0.4562903431481598</v>
      </c>
      <c r="C541" s="2">
        <f>MAX(tbl_vikor_1[[#This Row],[ValueEUR]:[GKReflexes]])</f>
        <v>4.781557995763748E-2</v>
      </c>
    </row>
    <row r="542" spans="1:3" x14ac:dyDescent="0.55000000000000004">
      <c r="A542" s="7">
        <f>[1]!tbl_gk[[#This Row],[ID]]</f>
        <v>214703</v>
      </c>
      <c r="B542" s="9">
        <f>SUM(tbl_vikor_1[[#This Row],[ValueEUR]:[GKReflexes]])</f>
        <v>0.40174105368166407</v>
      </c>
      <c r="C542" s="1">
        <f>MAX(tbl_vikor_1[[#This Row],[ValueEUR]:[GKReflexes]])</f>
        <v>3.9212444279837541E-2</v>
      </c>
    </row>
    <row r="543" spans="1:3" x14ac:dyDescent="0.55000000000000004">
      <c r="A543" s="8">
        <f>[1]!tbl_gk[[#This Row],[ID]]</f>
        <v>214730</v>
      </c>
      <c r="B543" s="19">
        <f>SUM(tbl_vikor_1[[#This Row],[ValueEUR]:[GKReflexes]])</f>
        <v>0.48032426792014643</v>
      </c>
      <c r="C543" s="2">
        <f>MAX(tbl_vikor_1[[#This Row],[ValueEUR]:[GKReflexes]])</f>
        <v>4.9221920544626818E-2</v>
      </c>
    </row>
    <row r="544" spans="1:3" x14ac:dyDescent="0.55000000000000004">
      <c r="A544" s="7">
        <f>[1]!tbl_gk[[#This Row],[ID]]</f>
        <v>214933</v>
      </c>
      <c r="B544" s="9">
        <f>SUM(tbl_vikor_1[[#This Row],[ValueEUR]:[GKReflexes]])</f>
        <v>0.44947077517572231</v>
      </c>
      <c r="C544" s="1">
        <f>MAX(tbl_vikor_1[[#This Row],[ValueEUR]:[GKReflexes]])</f>
        <v>4.3596558196669473E-2</v>
      </c>
    </row>
    <row r="545" spans="1:3" x14ac:dyDescent="0.55000000000000004">
      <c r="A545" s="8">
        <f>[1]!tbl_gk[[#This Row],[ID]]</f>
        <v>214979</v>
      </c>
      <c r="B545" s="19">
        <f>SUM(tbl_vikor_1[[#This Row],[ValueEUR]:[GKReflexes]])</f>
        <v>0.40154873344312364</v>
      </c>
      <c r="C545" s="2">
        <f>MAX(tbl_vikor_1[[#This Row],[ValueEUR]:[GKReflexes]])</f>
        <v>4.5002898783658811E-2</v>
      </c>
    </row>
    <row r="546" spans="1:3" x14ac:dyDescent="0.55000000000000004">
      <c r="A546" s="7">
        <f>[1]!tbl_gk[[#This Row],[ID]]</f>
        <v>214983</v>
      </c>
      <c r="B546" s="9">
        <f>SUM(tbl_vikor_1[[#This Row],[ValueEUR]:[GKReflexes]])</f>
        <v>0.50628408486872489</v>
      </c>
      <c r="C546" s="1">
        <f>MAX(tbl_vikor_1[[#This Row],[ValueEUR]:[GKReflexes]])</f>
        <v>5.7659964066562854E-2</v>
      </c>
    </row>
    <row r="547" spans="1:3" x14ac:dyDescent="0.55000000000000004">
      <c r="A547" s="8">
        <f>[1]!tbl_gk[[#This Row],[ID]]</f>
        <v>215069</v>
      </c>
      <c r="B547" s="19">
        <f>SUM(tbl_vikor_1[[#This Row],[ValueEUR]:[GKReflexes]])</f>
        <v>0.43863956957706435</v>
      </c>
      <c r="C547" s="2">
        <f>MAX(tbl_vikor_1[[#This Row],[ValueEUR]:[GKReflexes]])</f>
        <v>4.781557995763748E-2</v>
      </c>
    </row>
    <row r="548" spans="1:3" x14ac:dyDescent="0.55000000000000004">
      <c r="A548" s="7">
        <f>[1]!tbl_gk[[#This Row],[ID]]</f>
        <v>215086</v>
      </c>
      <c r="B548" s="9">
        <f>SUM(tbl_vikor_1[[#This Row],[ValueEUR]:[GKReflexes]])</f>
        <v>0.34560996546712275</v>
      </c>
      <c r="C548" s="1">
        <f>MAX(tbl_vikor_1[[#This Row],[ValueEUR]:[GKReflexes]])</f>
        <v>3.7430060448935834E-2</v>
      </c>
    </row>
    <row r="549" spans="1:3" x14ac:dyDescent="0.55000000000000004">
      <c r="A549" s="8">
        <f>[1]!tbl_gk[[#This Row],[ID]]</f>
        <v>215097</v>
      </c>
      <c r="B549" s="19">
        <f>SUM(tbl_vikor_1[[#This Row],[ValueEUR]:[GKReflexes]])</f>
        <v>0.52258043214008409</v>
      </c>
      <c r="C549" s="2">
        <f>MAX(tbl_vikor_1[[#This Row],[ValueEUR]:[GKReflexes]])</f>
        <v>4.8124363434346076E-2</v>
      </c>
    </row>
    <row r="550" spans="1:3" x14ac:dyDescent="0.55000000000000004">
      <c r="A550" s="7">
        <f>[1]!tbl_gk[[#This Row],[ID]]</f>
        <v>215123</v>
      </c>
      <c r="B550" s="9">
        <f>SUM(tbl_vikor_1[[#This Row],[ValueEUR]:[GKReflexes]])</f>
        <v>0.45305791561544723</v>
      </c>
      <c r="C550" s="1">
        <f>MAX(tbl_vikor_1[[#This Row],[ValueEUR]:[GKReflexes]])</f>
        <v>5.0628261131616156E-2</v>
      </c>
    </row>
    <row r="551" spans="1:3" x14ac:dyDescent="0.55000000000000004">
      <c r="A551" s="8">
        <f>[1]!tbl_gk[[#This Row],[ID]]</f>
        <v>215132</v>
      </c>
      <c r="B551" s="19">
        <f>SUM(tbl_vikor_1[[#This Row],[ValueEUR]:[GKReflexes]])</f>
        <v>0.40667155268619726</v>
      </c>
      <c r="C551" s="2">
        <f>MAX(tbl_vikor_1[[#This Row],[ValueEUR]:[GKReflexes]])</f>
        <v>4.0783877022690797E-2</v>
      </c>
    </row>
    <row r="552" spans="1:3" x14ac:dyDescent="0.55000000000000004">
      <c r="A552" s="7">
        <f>[1]!tbl_gk[[#This Row],[ID]]</f>
        <v>215213</v>
      </c>
      <c r="B552" s="9">
        <f>SUM(tbl_vikor_1[[#This Row],[ValueEUR]:[GKReflexes]])</f>
        <v>0.45095632454290729</v>
      </c>
      <c r="C552" s="1">
        <f>MAX(tbl_vikor_1[[#This Row],[ValueEUR]:[GKReflexes]])</f>
        <v>5.3440942305594832E-2</v>
      </c>
    </row>
    <row r="553" spans="1:3" x14ac:dyDescent="0.55000000000000004">
      <c r="A553" s="8">
        <f>[1]!tbl_gk[[#This Row],[ID]]</f>
        <v>215223</v>
      </c>
      <c r="B553" s="19">
        <f>SUM(tbl_vikor_1[[#This Row],[ValueEUR]:[GKReflexes]])</f>
        <v>0.37663585124793431</v>
      </c>
      <c r="C553" s="2">
        <f>MAX(tbl_vikor_1[[#This Row],[ValueEUR]:[GKReflexes]])</f>
        <v>4.9221920544626818E-2</v>
      </c>
    </row>
    <row r="554" spans="1:3" x14ac:dyDescent="0.55000000000000004">
      <c r="A554" s="7">
        <f>[1]!tbl_gk[[#This Row],[ID]]</f>
        <v>215250</v>
      </c>
      <c r="B554" s="9">
        <f>SUM(tbl_vikor_1[[#This Row],[ValueEUR]:[GKReflexes]])</f>
        <v>0.49452514645690515</v>
      </c>
      <c r="C554" s="1">
        <f>MAX(tbl_vikor_1[[#This Row],[ValueEUR]:[GKReflexes]])</f>
        <v>4.6409239370648142E-2</v>
      </c>
    </row>
    <row r="555" spans="1:3" x14ac:dyDescent="0.55000000000000004">
      <c r="A555" s="8">
        <f>[1]!tbl_gk[[#This Row],[ID]]</f>
        <v>215251</v>
      </c>
      <c r="B555" s="19">
        <f>SUM(tbl_vikor_1[[#This Row],[ValueEUR]:[GKReflexes]])</f>
        <v>0.39415806336287562</v>
      </c>
      <c r="C555" s="2">
        <f>MAX(tbl_vikor_1[[#This Row],[ValueEUR]:[GKReflexes]])</f>
        <v>4.781557995763748E-2</v>
      </c>
    </row>
    <row r="556" spans="1:3" x14ac:dyDescent="0.55000000000000004">
      <c r="A556" s="7">
        <f>[1]!tbl_gk[[#This Row],[ID]]</f>
        <v>215316</v>
      </c>
      <c r="B556" s="9">
        <f>SUM(tbl_vikor_1[[#This Row],[ValueEUR]:[GKReflexes]])</f>
        <v>0.3683835102508663</v>
      </c>
      <c r="C556" s="1">
        <f>MAX(tbl_vikor_1[[#This Row],[ValueEUR]:[GKReflexes]])</f>
        <v>3.7971195848712121E-2</v>
      </c>
    </row>
    <row r="557" spans="1:3" x14ac:dyDescent="0.55000000000000004">
      <c r="A557" s="8">
        <f>[1]!tbl_gk[[#This Row],[ID]]</f>
        <v>215363</v>
      </c>
      <c r="B557" s="19">
        <f>SUM(tbl_vikor_1[[#This Row],[ValueEUR]:[GKReflexes]])</f>
        <v>0.44147622368744011</v>
      </c>
      <c r="C557" s="2">
        <f>MAX(tbl_vikor_1[[#This Row],[ValueEUR]:[GKReflexes]])</f>
        <v>4.6409239370648142E-2</v>
      </c>
    </row>
    <row r="558" spans="1:3" x14ac:dyDescent="0.55000000000000004">
      <c r="A558" s="7">
        <f>[1]!tbl_gk[[#This Row],[ID]]</f>
        <v>215408</v>
      </c>
      <c r="B558" s="9">
        <f>SUM(tbl_vikor_1[[#This Row],[ValueEUR]:[GKReflexes]])</f>
        <v>0.55964217768737134</v>
      </c>
      <c r="C558" s="1">
        <f>MAX(tbl_vikor_1[[#This Row],[ValueEUR]:[GKReflexes]])</f>
        <v>5.5253898757952898E-2</v>
      </c>
    </row>
    <row r="559" spans="1:3" x14ac:dyDescent="0.55000000000000004">
      <c r="A559" s="8">
        <f>[1]!tbl_gk[[#This Row],[ID]]</f>
        <v>215417</v>
      </c>
      <c r="B559" s="19">
        <f>SUM(tbl_vikor_1[[#This Row],[ValueEUR]:[GKReflexes]])</f>
        <v>0.46818910514139822</v>
      </c>
      <c r="C559" s="2">
        <f>MAX(tbl_vikor_1[[#This Row],[ValueEUR]:[GKReflexes]])</f>
        <v>4.2190217609680135E-2</v>
      </c>
    </row>
    <row r="560" spans="1:3" x14ac:dyDescent="0.55000000000000004">
      <c r="A560" s="7">
        <f>[1]!tbl_gk[[#This Row],[ID]]</f>
        <v>215502</v>
      </c>
      <c r="B560" s="9">
        <f>SUM(tbl_vikor_1[[#This Row],[ValueEUR]:[GKReflexes]])</f>
        <v>0.41804906725734242</v>
      </c>
      <c r="C560" s="1">
        <f>MAX(tbl_vikor_1[[#This Row],[ValueEUR]:[GKReflexes]])</f>
        <v>3.9377536435701459E-2</v>
      </c>
    </row>
    <row r="561" spans="1:3" x14ac:dyDescent="0.55000000000000004">
      <c r="A561" s="8">
        <f>[1]!tbl_gk[[#This Row],[ID]]</f>
        <v>215522</v>
      </c>
      <c r="B561" s="19">
        <f>SUM(tbl_vikor_1[[#This Row],[ValueEUR]:[GKReflexes]])</f>
        <v>0.48695722343440806</v>
      </c>
      <c r="C561" s="2">
        <f>MAX(tbl_vikor_1[[#This Row],[ValueEUR]:[GKReflexes]])</f>
        <v>5.3440942305594832E-2</v>
      </c>
    </row>
    <row r="562" spans="1:3" x14ac:dyDescent="0.55000000000000004">
      <c r="A562" s="7">
        <f>[1]!tbl_gk[[#This Row],[ID]]</f>
        <v>215693</v>
      </c>
      <c r="B562" s="9">
        <f>SUM(tbl_vikor_1[[#This Row],[ValueEUR]:[GKReflexes]])</f>
        <v>0.42738370137098408</v>
      </c>
      <c r="C562" s="1">
        <f>MAX(tbl_vikor_1[[#This Row],[ValueEUR]:[GKReflexes]])</f>
        <v>4.6341979603444362E-2</v>
      </c>
    </row>
    <row r="563" spans="1:3" x14ac:dyDescent="0.55000000000000004">
      <c r="A563" s="8">
        <f>[1]!tbl_gk[[#This Row],[ID]]</f>
        <v>215698</v>
      </c>
      <c r="B563" s="19">
        <f>SUM(tbl_vikor_1[[#This Row],[ValueEUR]:[GKReflexes]])</f>
        <v>0.25541658606663553</v>
      </c>
      <c r="C563" s="2">
        <f>MAX(tbl_vikor_1[[#This Row],[ValueEUR]:[GKReflexes]])</f>
        <v>2.9141914719869291E-2</v>
      </c>
    </row>
    <row r="564" spans="1:3" x14ac:dyDescent="0.55000000000000004">
      <c r="A564" s="7">
        <f>[1]!tbl_gk[[#This Row],[ID]]</f>
        <v>215985</v>
      </c>
      <c r="B564" s="9">
        <f>SUM(tbl_vikor_1[[#This Row],[ValueEUR]:[GKReflexes]])</f>
        <v>0.36812134278384689</v>
      </c>
      <c r="C564" s="1">
        <f>MAX(tbl_vikor_1[[#This Row],[ValueEUR]:[GKReflexes]])</f>
        <v>4.0994828110739248E-2</v>
      </c>
    </row>
    <row r="565" spans="1:3" x14ac:dyDescent="0.55000000000000004">
      <c r="A565" s="8">
        <f>[1]!tbl_gk[[#This Row],[ID]]</f>
        <v>216033</v>
      </c>
      <c r="B565" s="19">
        <f>SUM(tbl_vikor_1[[#This Row],[ValueEUR]:[GKReflexes]])</f>
        <v>0.45736932147066967</v>
      </c>
      <c r="C565" s="2">
        <f>MAX(tbl_vikor_1[[#This Row],[ValueEUR]:[GKReflexes]])</f>
        <v>5.484728289258417E-2</v>
      </c>
    </row>
    <row r="566" spans="1:3" x14ac:dyDescent="0.55000000000000004">
      <c r="A566" s="7">
        <f>[1]!tbl_gk[[#This Row],[ID]]</f>
        <v>216175</v>
      </c>
      <c r="B566" s="9">
        <f>SUM(tbl_vikor_1[[#This Row],[ValueEUR]:[GKReflexes]])</f>
        <v>0.47170099181393976</v>
      </c>
      <c r="C566" s="1">
        <f>MAX(tbl_vikor_1[[#This Row],[ValueEUR]:[GKReflexes]])</f>
        <v>5.7659964066562854E-2</v>
      </c>
    </row>
    <row r="567" spans="1:3" x14ac:dyDescent="0.55000000000000004">
      <c r="A567" s="8">
        <f>[1]!tbl_gk[[#This Row],[ID]]</f>
        <v>216264</v>
      </c>
      <c r="B567" s="19">
        <f>SUM(tbl_vikor_1[[#This Row],[ValueEUR]:[GKReflexes]])</f>
        <v>0.52887118194925264</v>
      </c>
      <c r="C567" s="2">
        <f>MAX(tbl_vikor_1[[#This Row],[ValueEUR]:[GKReflexes]])</f>
        <v>5.3471514927051197E-2</v>
      </c>
    </row>
    <row r="568" spans="1:3" x14ac:dyDescent="0.55000000000000004">
      <c r="A568" s="7">
        <f>[1]!tbl_gk[[#This Row],[ID]]</f>
        <v>216325</v>
      </c>
      <c r="B568" s="9">
        <f>SUM(tbl_vikor_1[[#This Row],[ValueEUR]:[GKReflexes]])</f>
        <v>0.43311412089539081</v>
      </c>
      <c r="C568" s="1">
        <f>MAX(tbl_vikor_1[[#This Row],[ValueEUR]:[GKReflexes]])</f>
        <v>4.3596558196669473E-2</v>
      </c>
    </row>
    <row r="569" spans="1:3" x14ac:dyDescent="0.55000000000000004">
      <c r="A569" s="8">
        <f>[1]!tbl_gk[[#This Row],[ID]]</f>
        <v>216336</v>
      </c>
      <c r="B569" s="19">
        <f>SUM(tbl_vikor_1[[#This Row],[ValueEUR]:[GKReflexes]])</f>
        <v>0.43628228986219547</v>
      </c>
      <c r="C569" s="2">
        <f>MAX(tbl_vikor_1[[#This Row],[ValueEUR]:[GKReflexes]])</f>
        <v>5.3440942305594832E-2</v>
      </c>
    </row>
    <row r="570" spans="1:3" x14ac:dyDescent="0.55000000000000004">
      <c r="A570" s="7">
        <f>[1]!tbl_gk[[#This Row],[ID]]</f>
        <v>216348</v>
      </c>
      <c r="B570" s="9">
        <f>SUM(tbl_vikor_1[[#This Row],[ValueEUR]:[GKReflexes]])</f>
        <v>0.53312417864434902</v>
      </c>
      <c r="C570" s="1">
        <f>MAX(tbl_vikor_1[[#This Row],[ValueEUR]:[GKReflexes]])</f>
        <v>5.484728289258417E-2</v>
      </c>
    </row>
    <row r="571" spans="1:3" x14ac:dyDescent="0.55000000000000004">
      <c r="A571" s="8">
        <f>[1]!tbl_gk[[#This Row],[ID]]</f>
        <v>216478</v>
      </c>
      <c r="B571" s="19">
        <f>SUM(tbl_vikor_1[[#This Row],[ValueEUR]:[GKReflexes]])</f>
        <v>0.53453114518473799</v>
      </c>
      <c r="C571" s="2">
        <f>MAX(tbl_vikor_1[[#This Row],[ValueEUR]:[GKReflexes]])</f>
        <v>5.10157860933644E-2</v>
      </c>
    </row>
    <row r="572" spans="1:3" x14ac:dyDescent="0.55000000000000004">
      <c r="A572" s="7">
        <f>[1]!tbl_gk[[#This Row],[ID]]</f>
        <v>216518</v>
      </c>
      <c r="B572" s="9">
        <f>SUM(tbl_vikor_1[[#This Row],[ValueEUR]:[GKReflexes]])</f>
        <v>0.57044564085648819</v>
      </c>
      <c r="C572" s="1">
        <f>MAX(tbl_vikor_1[[#This Row],[ValueEUR]:[GKReflexes]])</f>
        <v>5.3440942305594832E-2</v>
      </c>
    </row>
    <row r="573" spans="1:3" x14ac:dyDescent="0.55000000000000004">
      <c r="A573" s="8">
        <f>[1]!tbl_gk[[#This Row],[ID]]</f>
        <v>216692</v>
      </c>
      <c r="B573" s="19">
        <f>SUM(tbl_vikor_1[[#This Row],[ValueEUR]:[GKReflexes]])</f>
        <v>0.48300577264225864</v>
      </c>
      <c r="C573" s="2">
        <f>MAX(tbl_vikor_1[[#This Row],[ValueEUR]:[GKReflexes]])</f>
        <v>5.2034601718605494E-2</v>
      </c>
    </row>
    <row r="574" spans="1:3" x14ac:dyDescent="0.55000000000000004">
      <c r="A574" s="7">
        <f>[1]!tbl_gk[[#This Row],[ID]]</f>
        <v>216750</v>
      </c>
      <c r="B574" s="9">
        <f>SUM(tbl_vikor_1[[#This Row],[ValueEUR]:[GKReflexes]])</f>
        <v>0.40281639569426159</v>
      </c>
      <c r="C574" s="1">
        <f>MAX(tbl_vikor_1[[#This Row],[ValueEUR]:[GKReflexes]])</f>
        <v>3.7430060448935834E-2</v>
      </c>
    </row>
    <row r="575" spans="1:3" x14ac:dyDescent="0.55000000000000004">
      <c r="A575" s="8">
        <f>[1]!tbl_gk[[#This Row],[ID]]</f>
        <v>216833</v>
      </c>
      <c r="B575" s="19">
        <f>SUM(tbl_vikor_1[[#This Row],[ValueEUR]:[GKReflexes]])</f>
        <v>0.54549235065310964</v>
      </c>
      <c r="C575" s="2">
        <f>MAX(tbl_vikor_1[[#This Row],[ValueEUR]:[GKReflexes]])</f>
        <v>5.3440942305594832E-2</v>
      </c>
    </row>
    <row r="576" spans="1:3" x14ac:dyDescent="0.55000000000000004">
      <c r="A576" s="7">
        <f>[1]!tbl_gk[[#This Row],[ID]]</f>
        <v>216939</v>
      </c>
      <c r="B576" s="9">
        <f>SUM(tbl_vikor_1[[#This Row],[ValueEUR]:[GKReflexes]])</f>
        <v>0.44672575757560562</v>
      </c>
      <c r="C576" s="1">
        <f>MAX(tbl_vikor_1[[#This Row],[ValueEUR]:[GKReflexes]])</f>
        <v>4.3596558196669473E-2</v>
      </c>
    </row>
    <row r="577" spans="1:3" x14ac:dyDescent="0.55000000000000004">
      <c r="A577" s="8">
        <f>[1]!tbl_gk[[#This Row],[ID]]</f>
        <v>217095</v>
      </c>
      <c r="B577" s="19">
        <f>SUM(tbl_vikor_1[[#This Row],[ValueEUR]:[GKReflexes]])</f>
        <v>0.46690817241106569</v>
      </c>
      <c r="C577" s="2">
        <f>MAX(tbl_vikor_1[[#This Row],[ValueEUR]:[GKReflexes]])</f>
        <v>5.2034601718605494E-2</v>
      </c>
    </row>
    <row r="578" spans="1:3" x14ac:dyDescent="0.55000000000000004">
      <c r="A578" s="7">
        <f>[1]!tbl_gk[[#This Row],[ID]]</f>
        <v>217096</v>
      </c>
      <c r="B578" s="9">
        <f>SUM(tbl_vikor_1[[#This Row],[ValueEUR]:[GKReflexes]])</f>
        <v>0.48916786351627806</v>
      </c>
      <c r="C578" s="1">
        <f>MAX(tbl_vikor_1[[#This Row],[ValueEUR]:[GKReflexes]])</f>
        <v>5.9066304653552192E-2</v>
      </c>
    </row>
    <row r="579" spans="1:3" x14ac:dyDescent="0.55000000000000004">
      <c r="A579" s="8">
        <f>[1]!tbl_gk[[#This Row],[ID]]</f>
        <v>217231</v>
      </c>
      <c r="B579" s="19">
        <f>SUM(tbl_vikor_1[[#This Row],[ValueEUR]:[GKReflexes]])</f>
        <v>0.59790333370078774</v>
      </c>
      <c r="C579" s="2">
        <f>MAX(tbl_vikor_1[[#This Row],[ValueEUR]:[GKReflexes]])</f>
        <v>5.6367888652266468E-2</v>
      </c>
    </row>
    <row r="580" spans="1:3" x14ac:dyDescent="0.55000000000000004">
      <c r="A580" s="7">
        <f>[1]!tbl_gk[[#This Row],[ID]]</f>
        <v>218212</v>
      </c>
      <c r="B580" s="9">
        <f>SUM(tbl_vikor_1[[#This Row],[ValueEUR]:[GKReflexes]])</f>
        <v>0.48017979254610477</v>
      </c>
      <c r="C580" s="1">
        <f>MAX(tbl_vikor_1[[#This Row],[ValueEUR]:[GKReflexes]])</f>
        <v>4.9221920544626818E-2</v>
      </c>
    </row>
    <row r="581" spans="1:3" x14ac:dyDescent="0.55000000000000004">
      <c r="A581" s="8">
        <f>[1]!tbl_gk[[#This Row],[ID]]</f>
        <v>218298</v>
      </c>
      <c r="B581" s="19">
        <f>SUM(tbl_vikor_1[[#This Row],[ValueEUR]:[GKReflexes]])</f>
        <v>0.52343583369895297</v>
      </c>
      <c r="C581" s="2">
        <f>MAX(tbl_vikor_1[[#This Row],[ValueEUR]:[GKReflexes]])</f>
        <v>5.3440942305594832E-2</v>
      </c>
    </row>
    <row r="582" spans="1:3" x14ac:dyDescent="0.55000000000000004">
      <c r="A582" s="7">
        <f>[1]!tbl_gk[[#This Row],[ID]]</f>
        <v>218593</v>
      </c>
      <c r="B582" s="9">
        <f>SUM(tbl_vikor_1[[#This Row],[ValueEUR]:[GKReflexes]])</f>
        <v>0.52282496006849533</v>
      </c>
      <c r="C582" s="1">
        <f>MAX(tbl_vikor_1[[#This Row],[ValueEUR]:[GKReflexes]])</f>
        <v>5.7036282588854605E-2</v>
      </c>
    </row>
    <row r="583" spans="1:3" x14ac:dyDescent="0.55000000000000004">
      <c r="A583" s="8">
        <f>[1]!tbl_gk[[#This Row],[ID]]</f>
        <v>218867</v>
      </c>
      <c r="B583" s="19">
        <f>SUM(tbl_vikor_1[[#This Row],[ValueEUR]:[GKReflexes]])</f>
        <v>0.54470636218884982</v>
      </c>
      <c r="C583" s="2">
        <f>MAX(tbl_vikor_1[[#This Row],[ValueEUR]:[GKReflexes]])</f>
        <v>5.2837778453841702E-2</v>
      </c>
    </row>
    <row r="584" spans="1:3" x14ac:dyDescent="0.55000000000000004">
      <c r="A584" s="7">
        <f>[1]!tbl_gk[[#This Row],[ID]]</f>
        <v>218873</v>
      </c>
      <c r="B584" s="9">
        <f>SUM(tbl_vikor_1[[#This Row],[ValueEUR]:[GKReflexes]])</f>
        <v>0.56980080866488347</v>
      </c>
      <c r="C584" s="1">
        <f>MAX(tbl_vikor_1[[#This Row],[ValueEUR]:[GKReflexes]])</f>
        <v>5.168913109614949E-2</v>
      </c>
    </row>
    <row r="585" spans="1:3" x14ac:dyDescent="0.55000000000000004">
      <c r="A585" s="8">
        <f>[1]!tbl_gk[[#This Row],[ID]]</f>
        <v>218975</v>
      </c>
      <c r="B585" s="19">
        <f>SUM(tbl_vikor_1[[#This Row],[ValueEUR]:[GKReflexes]])</f>
        <v>0.56102077920700932</v>
      </c>
      <c r="C585" s="2">
        <f>MAX(tbl_vikor_1[[#This Row],[ValueEUR]:[GKReflexes]])</f>
        <v>6.047264524054153E-2</v>
      </c>
    </row>
    <row r="586" spans="1:3" x14ac:dyDescent="0.55000000000000004">
      <c r="A586" s="7">
        <f>[1]!tbl_gk[[#This Row],[ID]]</f>
        <v>219244</v>
      </c>
      <c r="B586" s="9">
        <f>SUM(tbl_vikor_1[[#This Row],[ValueEUR]:[GKReflexes]])</f>
        <v>0.40060709592066063</v>
      </c>
      <c r="C586" s="1">
        <f>MAX(tbl_vikor_1[[#This Row],[ValueEUR]:[GKReflexes]])</f>
        <v>3.9377536435701459E-2</v>
      </c>
    </row>
    <row r="587" spans="1:3" x14ac:dyDescent="0.55000000000000004">
      <c r="A587" s="8">
        <f>[1]!tbl_gk[[#This Row],[ID]]</f>
        <v>219522</v>
      </c>
      <c r="B587" s="19">
        <f>SUM(tbl_vikor_1[[#This Row],[ValueEUR]:[GKReflexes]])</f>
        <v>0.40065950371952413</v>
      </c>
      <c r="C587" s="2">
        <f>MAX(tbl_vikor_1[[#This Row],[ValueEUR]:[GKReflexes]])</f>
        <v>3.9377536435701459E-2</v>
      </c>
    </row>
    <row r="588" spans="1:3" x14ac:dyDescent="0.55000000000000004">
      <c r="A588" s="7">
        <f>[1]!tbl_gk[[#This Row],[ID]]</f>
        <v>219584</v>
      </c>
      <c r="B588" s="9">
        <f>SUM(tbl_vikor_1[[#This Row],[ValueEUR]:[GKReflexes]])</f>
        <v>0.4880913547773007</v>
      </c>
      <c r="C588" s="1">
        <f>MAX(tbl_vikor_1[[#This Row],[ValueEUR]:[GKReflexes]])</f>
        <v>4.5002898783658811E-2</v>
      </c>
    </row>
    <row r="589" spans="1:3" x14ac:dyDescent="0.55000000000000004">
      <c r="A589" s="8">
        <f>[1]!tbl_gk[[#This Row],[ID]]</f>
        <v>219637</v>
      </c>
      <c r="B589" s="19">
        <f>SUM(tbl_vikor_1[[#This Row],[ValueEUR]:[GKReflexes]])</f>
        <v>0.41801515631207548</v>
      </c>
      <c r="C589" s="2">
        <f>MAX(tbl_vikor_1[[#This Row],[ValueEUR]:[GKReflexes]])</f>
        <v>3.9377536435701459E-2</v>
      </c>
    </row>
    <row r="590" spans="1:3" x14ac:dyDescent="0.55000000000000004">
      <c r="A590" s="7">
        <f>[1]!tbl_gk[[#This Row],[ID]]</f>
        <v>219657</v>
      </c>
      <c r="B590" s="9">
        <f>SUM(tbl_vikor_1[[#This Row],[ValueEUR]:[GKReflexes]])</f>
        <v>0.59066829695816625</v>
      </c>
      <c r="C590" s="1">
        <f>MAX(tbl_vikor_1[[#This Row],[ValueEUR]:[GKReflexes]])</f>
        <v>6.2383434081559733E-2</v>
      </c>
    </row>
    <row r="591" spans="1:3" x14ac:dyDescent="0.55000000000000004">
      <c r="A591" s="8">
        <f>[1]!tbl_gk[[#This Row],[ID]]</f>
        <v>219701</v>
      </c>
      <c r="B591" s="19">
        <f>SUM(tbl_vikor_1[[#This Row],[ValueEUR]:[GKReflexes]])</f>
        <v>0.53862499587003188</v>
      </c>
      <c r="C591" s="2">
        <f>MAX(tbl_vikor_1[[#This Row],[ValueEUR]:[GKReflexes]])</f>
        <v>5.3440942305594832E-2</v>
      </c>
    </row>
    <row r="592" spans="1:3" x14ac:dyDescent="0.55000000000000004">
      <c r="A592" s="7">
        <f>[1]!tbl_gk[[#This Row],[ID]]</f>
        <v>219736</v>
      </c>
      <c r="B592" s="9">
        <f>SUM(tbl_vikor_1[[#This Row],[ValueEUR]:[GKReflexes]])</f>
        <v>0.50037201190298419</v>
      </c>
      <c r="C592" s="1">
        <f>MAX(tbl_vikor_1[[#This Row],[ValueEUR]:[GKReflexes]])</f>
        <v>4.5002898783658811E-2</v>
      </c>
    </row>
    <row r="593" spans="1:3" x14ac:dyDescent="0.55000000000000004">
      <c r="A593" s="8">
        <f>[1]!tbl_gk[[#This Row],[ID]]</f>
        <v>219754</v>
      </c>
      <c r="B593" s="19">
        <f>SUM(tbl_vikor_1[[#This Row],[ValueEUR]:[GKReflexes]])</f>
        <v>0.43210277286251242</v>
      </c>
      <c r="C593" s="2">
        <f>MAX(tbl_vikor_1[[#This Row],[ValueEUR]:[GKReflexes]])</f>
        <v>4.5002898783658811E-2</v>
      </c>
    </row>
    <row r="594" spans="1:3" x14ac:dyDescent="0.55000000000000004">
      <c r="A594" s="7">
        <f>[1]!tbl_gk[[#This Row],[ID]]</f>
        <v>219793</v>
      </c>
      <c r="B594" s="9">
        <f>SUM(tbl_vikor_1[[#This Row],[ValueEUR]:[GKReflexes]])</f>
        <v>0.43200886741649197</v>
      </c>
      <c r="C594" s="1">
        <f>MAX(tbl_vikor_1[[#This Row],[ValueEUR]:[GKReflexes]])</f>
        <v>4.0994828110739248E-2</v>
      </c>
    </row>
    <row r="595" spans="1:3" x14ac:dyDescent="0.55000000000000004">
      <c r="A595" s="8">
        <f>[1]!tbl_gk[[#This Row],[ID]]</f>
        <v>219800</v>
      </c>
      <c r="B595" s="19">
        <f>SUM(tbl_vikor_1[[#This Row],[ValueEUR]:[GKReflexes]])</f>
        <v>0.537665388183726</v>
      </c>
      <c r="C595" s="2">
        <f>MAX(tbl_vikor_1[[#This Row],[ValueEUR]:[GKReflexes]])</f>
        <v>5.2034601718605494E-2</v>
      </c>
    </row>
    <row r="596" spans="1:3" x14ac:dyDescent="0.55000000000000004">
      <c r="A596" s="7">
        <f>[1]!tbl_gk[[#This Row],[ID]]</f>
        <v>219836</v>
      </c>
      <c r="B596" s="9">
        <f>SUM(tbl_vikor_1[[#This Row],[ValueEUR]:[GKReflexes]])</f>
        <v>0.52657383030733651</v>
      </c>
      <c r="C596" s="1">
        <f>MAX(tbl_vikor_1[[#This Row],[ValueEUR]:[GKReflexes]])</f>
        <v>5.0628261131616156E-2</v>
      </c>
    </row>
    <row r="597" spans="1:3" x14ac:dyDescent="0.55000000000000004">
      <c r="A597" s="8">
        <f>[1]!tbl_gk[[#This Row],[ID]]</f>
        <v>219937</v>
      </c>
      <c r="B597" s="19">
        <f>SUM(tbl_vikor_1[[#This Row],[ValueEUR]:[GKReflexes]])</f>
        <v>0.56299862598357198</v>
      </c>
      <c r="C597" s="2">
        <f>MAX(tbl_vikor_1[[#This Row],[ValueEUR]:[GKReflexes]])</f>
        <v>5.484728289258417E-2</v>
      </c>
    </row>
    <row r="598" spans="1:3" x14ac:dyDescent="0.55000000000000004">
      <c r="A598" s="7">
        <f>[1]!tbl_gk[[#This Row],[ID]]</f>
        <v>219967</v>
      </c>
      <c r="B598" s="9">
        <f>SUM(tbl_vikor_1[[#This Row],[ValueEUR]:[GKReflexes]])</f>
        <v>0.55792407993999149</v>
      </c>
      <c r="C598" s="1">
        <f>MAX(tbl_vikor_1[[#This Row],[ValueEUR]:[GKReflexes]])</f>
        <v>6.1878985827530868E-2</v>
      </c>
    </row>
    <row r="599" spans="1:3" x14ac:dyDescent="0.55000000000000004">
      <c r="A599" s="8">
        <f>[1]!tbl_gk[[#This Row],[ID]]</f>
        <v>219969</v>
      </c>
      <c r="B599" s="19">
        <f>SUM(tbl_vikor_1[[#This Row],[ValueEUR]:[GKReflexes]])</f>
        <v>0.56060364527070905</v>
      </c>
      <c r="C599" s="2">
        <f>MAX(tbl_vikor_1[[#This Row],[ValueEUR]:[GKReflexes]])</f>
        <v>6.1878985827530868E-2</v>
      </c>
    </row>
    <row r="600" spans="1:3" x14ac:dyDescent="0.55000000000000004">
      <c r="A600" s="7">
        <f>[1]!tbl_gk[[#This Row],[ID]]</f>
        <v>220048</v>
      </c>
      <c r="B600" s="9">
        <f>SUM(tbl_vikor_1[[#This Row],[ValueEUR]:[GKReflexes]])</f>
        <v>0.43132508121868784</v>
      </c>
      <c r="C600" s="1">
        <f>MAX(tbl_vikor_1[[#This Row],[ValueEUR]:[GKReflexes]])</f>
        <v>4.6409239370648142E-2</v>
      </c>
    </row>
    <row r="601" spans="1:3" x14ac:dyDescent="0.55000000000000004">
      <c r="A601" s="8">
        <f>[1]!tbl_gk[[#This Row],[ID]]</f>
        <v>220058</v>
      </c>
      <c r="B601" s="19">
        <f>SUM(tbl_vikor_1[[#This Row],[ValueEUR]:[GKReflexes]])</f>
        <v>0.48471298752760561</v>
      </c>
      <c r="C601" s="2">
        <f>MAX(tbl_vikor_1[[#This Row],[ValueEUR]:[GKReflexes]])</f>
        <v>4.4559595772542655E-2</v>
      </c>
    </row>
    <row r="602" spans="1:3" x14ac:dyDescent="0.55000000000000004">
      <c r="A602" s="7">
        <f>[1]!tbl_gk[[#This Row],[ID]]</f>
        <v>220314</v>
      </c>
      <c r="B602" s="9">
        <f>SUM(tbl_vikor_1[[#This Row],[ValueEUR]:[GKReflexes]])</f>
        <v>0.48669388724790047</v>
      </c>
      <c r="C602" s="1">
        <f>MAX(tbl_vikor_1[[#This Row],[ValueEUR]:[GKReflexes]])</f>
        <v>5.0628261131616156E-2</v>
      </c>
    </row>
    <row r="603" spans="1:3" x14ac:dyDescent="0.55000000000000004">
      <c r="A603" s="8">
        <f>[1]!tbl_gk[[#This Row],[ID]]</f>
        <v>220383</v>
      </c>
      <c r="B603" s="19">
        <f>SUM(tbl_vikor_1[[#This Row],[ValueEUR]:[GKReflexes]])</f>
        <v>0.43966779789122146</v>
      </c>
      <c r="C603" s="2">
        <f>MAX(tbl_vikor_1[[#This Row],[ValueEUR]:[GKReflexes]])</f>
        <v>5.0628261131616156E-2</v>
      </c>
    </row>
    <row r="604" spans="1:3" x14ac:dyDescent="0.55000000000000004">
      <c r="A604" s="7">
        <f>[1]!tbl_gk[[#This Row],[ID]]</f>
        <v>220407</v>
      </c>
      <c r="B604" s="9">
        <f>SUM(tbl_vikor_1[[#This Row],[ValueEUR]:[GKReflexes]])</f>
        <v>0.36116126000817184</v>
      </c>
      <c r="C604" s="1">
        <f>MAX(tbl_vikor_1[[#This Row],[ValueEUR]:[GKReflexes]])</f>
        <v>3.5866971962916043E-2</v>
      </c>
    </row>
    <row r="605" spans="1:3" x14ac:dyDescent="0.55000000000000004">
      <c r="A605" s="8">
        <f>[1]!tbl_gk[[#This Row],[ID]]</f>
        <v>220433</v>
      </c>
      <c r="B605" s="19">
        <f>SUM(tbl_vikor_1[[#This Row],[ValueEUR]:[GKReflexes]])</f>
        <v>0.41478243314968916</v>
      </c>
      <c r="C605" s="2">
        <f>MAX(tbl_vikor_1[[#This Row],[ValueEUR]:[GKReflexes]])</f>
        <v>4.3596558196669473E-2</v>
      </c>
    </row>
    <row r="606" spans="1:3" x14ac:dyDescent="0.55000000000000004">
      <c r="A606" s="7">
        <f>[1]!tbl_gk[[#This Row],[ID]]</f>
        <v>220532</v>
      </c>
      <c r="B606" s="9">
        <f>SUM(tbl_vikor_1[[#This Row],[ValueEUR]:[GKReflexes]])</f>
        <v>0.54817137801622207</v>
      </c>
      <c r="C606" s="1">
        <f>MAX(tbl_vikor_1[[#This Row],[ValueEUR]:[GKReflexes]])</f>
        <v>5.2034601718605494E-2</v>
      </c>
    </row>
    <row r="607" spans="1:3" x14ac:dyDescent="0.55000000000000004">
      <c r="A607" s="8">
        <f>[1]!tbl_gk[[#This Row],[ID]]</f>
        <v>220584</v>
      </c>
      <c r="B607" s="19">
        <f>SUM(tbl_vikor_1[[#This Row],[ValueEUR]:[GKReflexes]])</f>
        <v>0.45799959725487749</v>
      </c>
      <c r="C607" s="2">
        <f>MAX(tbl_vikor_1[[#This Row],[ValueEUR]:[GKReflexes]])</f>
        <v>4.6409239370648142E-2</v>
      </c>
    </row>
    <row r="608" spans="1:3" x14ac:dyDescent="0.55000000000000004">
      <c r="A608" s="7">
        <f>[1]!tbl_gk[[#This Row],[ID]]</f>
        <v>220604</v>
      </c>
      <c r="B608" s="9">
        <f>SUM(tbl_vikor_1[[#This Row],[ValueEUR]:[GKReflexes]])</f>
        <v>0.35647352165074009</v>
      </c>
      <c r="C608" s="1">
        <f>MAX(tbl_vikor_1[[#This Row],[ValueEUR]:[GKReflexes]])</f>
        <v>3.2454238921001903E-2</v>
      </c>
    </row>
    <row r="609" spans="1:3" x14ac:dyDescent="0.55000000000000004">
      <c r="A609" s="8">
        <f>[1]!tbl_gk[[#This Row],[ID]]</f>
        <v>220624</v>
      </c>
      <c r="B609" s="19">
        <f>SUM(tbl_vikor_1[[#This Row],[ValueEUR]:[GKReflexes]])</f>
        <v>0.45972383362849412</v>
      </c>
      <c r="C609" s="2">
        <f>MAX(tbl_vikor_1[[#This Row],[ValueEUR]:[GKReflexes]])</f>
        <v>5.3440942305594832E-2</v>
      </c>
    </row>
    <row r="610" spans="1:3" x14ac:dyDescent="0.55000000000000004">
      <c r="A610" s="7">
        <f>[1]!tbl_gk[[#This Row],[ID]]</f>
        <v>220807</v>
      </c>
      <c r="B610" s="9">
        <f>SUM(tbl_vikor_1[[#This Row],[ValueEUR]:[GKReflexes]])</f>
        <v>0.51066962973120478</v>
      </c>
      <c r="C610" s="1">
        <f>MAX(tbl_vikor_1[[#This Row],[ValueEUR]:[GKReflexes]])</f>
        <v>4.6409239370648142E-2</v>
      </c>
    </row>
    <row r="611" spans="1:3" x14ac:dyDescent="0.55000000000000004">
      <c r="A611" s="8">
        <f>[1]!tbl_gk[[#This Row],[ID]]</f>
        <v>220820</v>
      </c>
      <c r="B611" s="19">
        <f>SUM(tbl_vikor_1[[#This Row],[ValueEUR]:[GKReflexes]])</f>
        <v>0.4394705095588527</v>
      </c>
      <c r="C611" s="2">
        <f>MAX(tbl_vikor_1[[#This Row],[ValueEUR]:[GKReflexes]])</f>
        <v>4.5002898783658811E-2</v>
      </c>
    </row>
    <row r="612" spans="1:3" x14ac:dyDescent="0.55000000000000004">
      <c r="A612" s="7">
        <f>[1]!tbl_gk[[#This Row],[ID]]</f>
        <v>220833</v>
      </c>
      <c r="B612" s="9">
        <f>SUM(tbl_vikor_1[[#This Row],[ValueEUR]:[GKReflexes]])</f>
        <v>0.51233824223130131</v>
      </c>
      <c r="C612" s="1">
        <f>MAX(tbl_vikor_1[[#This Row],[ValueEUR]:[GKReflexes]])</f>
        <v>4.9221920544626818E-2</v>
      </c>
    </row>
    <row r="613" spans="1:3" x14ac:dyDescent="0.55000000000000004">
      <c r="A613" s="8">
        <f>[1]!tbl_gk[[#This Row],[ID]]</f>
        <v>220901</v>
      </c>
      <c r="B613" s="19">
        <f>SUM(tbl_vikor_1[[#This Row],[ValueEUR]:[GKReflexes]])</f>
        <v>0.36877071977212444</v>
      </c>
      <c r="C613" s="2">
        <f>MAX(tbl_vikor_1[[#This Row],[ValueEUR]:[GKReflexes]])</f>
        <v>4.1704695264171907E-2</v>
      </c>
    </row>
    <row r="614" spans="1:3" x14ac:dyDescent="0.55000000000000004">
      <c r="A614" s="7">
        <f>[1]!tbl_gk[[#This Row],[ID]]</f>
        <v>220906</v>
      </c>
      <c r="B614" s="9">
        <f>SUM(tbl_vikor_1[[#This Row],[ValueEUR]:[GKReflexes]])</f>
        <v>0.51292999926426897</v>
      </c>
      <c r="C614" s="1">
        <f>MAX(tbl_vikor_1[[#This Row],[ValueEUR]:[GKReflexes]])</f>
        <v>4.8124363434346076E-2</v>
      </c>
    </row>
    <row r="615" spans="1:3" x14ac:dyDescent="0.55000000000000004">
      <c r="A615" s="8">
        <f>[1]!tbl_gk[[#This Row],[ID]]</f>
        <v>220944</v>
      </c>
      <c r="B615" s="19">
        <f>SUM(tbl_vikor_1[[#This Row],[ValueEUR]:[GKReflexes]])</f>
        <v>0.4546678200267702</v>
      </c>
      <c r="C615" s="2">
        <f>MAX(tbl_vikor_1[[#This Row],[ValueEUR]:[GKReflexes]])</f>
        <v>4.7371801372409796E-2</v>
      </c>
    </row>
    <row r="616" spans="1:3" x14ac:dyDescent="0.55000000000000004">
      <c r="A616" s="7">
        <f>[1]!tbl_gk[[#This Row],[ID]]</f>
        <v>220985</v>
      </c>
      <c r="B616" s="9">
        <f>SUM(tbl_vikor_1[[#This Row],[ValueEUR]:[GKReflexes]])</f>
        <v>0.55466731275938996</v>
      </c>
      <c r="C616" s="1">
        <f>MAX(tbl_vikor_1[[#This Row],[ValueEUR]:[GKReflexes]])</f>
        <v>5.5253898757952898E-2</v>
      </c>
    </row>
    <row r="617" spans="1:3" x14ac:dyDescent="0.55000000000000004">
      <c r="A617" s="8">
        <f>[1]!tbl_gk[[#This Row],[ID]]</f>
        <v>221009</v>
      </c>
      <c r="B617" s="19">
        <f>SUM(tbl_vikor_1[[#This Row],[ValueEUR]:[GKReflexes]])</f>
        <v>0.63753311774015997</v>
      </c>
      <c r="C617" s="2">
        <f>MAX(tbl_vikor_1[[#This Row],[ValueEUR]:[GKReflexes]])</f>
        <v>6.3285326414520199E-2</v>
      </c>
    </row>
    <row r="618" spans="1:3" x14ac:dyDescent="0.55000000000000004">
      <c r="A618" s="7">
        <f>[1]!tbl_gk[[#This Row],[ID]]</f>
        <v>221087</v>
      </c>
      <c r="B618" s="9">
        <f>SUM(tbl_vikor_1[[#This Row],[ValueEUR]:[GKReflexes]])</f>
        <v>0.28551810551624013</v>
      </c>
      <c r="C618" s="1">
        <f>MAX(tbl_vikor_1[[#This Row],[ValueEUR]:[GKReflexes]])</f>
        <v>2.9282020079099427E-2</v>
      </c>
    </row>
    <row r="619" spans="1:3" x14ac:dyDescent="0.55000000000000004">
      <c r="A619" s="8">
        <f>[1]!tbl_gk[[#This Row],[ID]]</f>
        <v>221235</v>
      </c>
      <c r="B619" s="19">
        <f>SUM(tbl_vikor_1[[#This Row],[ValueEUR]:[GKReflexes]])</f>
        <v>0.45844940860403682</v>
      </c>
      <c r="C619" s="2">
        <f>MAX(tbl_vikor_1[[#This Row],[ValueEUR]:[GKReflexes]])</f>
        <v>4.0994828110739248E-2</v>
      </c>
    </row>
    <row r="620" spans="1:3" x14ac:dyDescent="0.55000000000000004">
      <c r="A620" s="7">
        <f>[1]!tbl_gk[[#This Row],[ID]]</f>
        <v>221531</v>
      </c>
      <c r="B620" s="9">
        <f>SUM(tbl_vikor_1[[#This Row],[ValueEUR]:[GKReflexes]])</f>
        <v>0.47567962098547689</v>
      </c>
      <c r="C620" s="1">
        <f>MAX(tbl_vikor_1[[#This Row],[ValueEUR]:[GKReflexes]])</f>
        <v>4.4559595772542655E-2</v>
      </c>
    </row>
    <row r="621" spans="1:3" x14ac:dyDescent="0.55000000000000004">
      <c r="A621" s="8">
        <f>[1]!tbl_gk[[#This Row],[ID]]</f>
        <v>221584</v>
      </c>
      <c r="B621" s="19">
        <f>SUM(tbl_vikor_1[[#This Row],[ValueEUR]:[GKReflexes]])</f>
        <v>0.39548199802442607</v>
      </c>
      <c r="C621" s="2">
        <f>MAX(tbl_vikor_1[[#This Row],[ValueEUR]:[GKReflexes]])</f>
        <v>3.2504443341392672E-2</v>
      </c>
    </row>
    <row r="622" spans="1:3" x14ac:dyDescent="0.55000000000000004">
      <c r="A622" s="7">
        <f>[1]!tbl_gk[[#This Row],[ID]]</f>
        <v>221610</v>
      </c>
      <c r="B622" s="9">
        <f>SUM(tbl_vikor_1[[#This Row],[ValueEUR]:[GKReflexes]])</f>
        <v>0.53771183640868259</v>
      </c>
      <c r="C622" s="1">
        <f>MAX(tbl_vikor_1[[#This Row],[ValueEUR]:[GKReflexes]])</f>
        <v>5.6253623479573515E-2</v>
      </c>
    </row>
    <row r="623" spans="1:3" x14ac:dyDescent="0.55000000000000004">
      <c r="A623" s="8">
        <f>[1]!tbl_gk[[#This Row],[ID]]</f>
        <v>221700</v>
      </c>
      <c r="B623" s="19">
        <f>SUM(tbl_vikor_1[[#This Row],[ValueEUR]:[GKReflexes]])</f>
        <v>0.53239713255000987</v>
      </c>
      <c r="C623" s="2">
        <f>MAX(tbl_vikor_1[[#This Row],[ValueEUR]:[GKReflexes]])</f>
        <v>5.168913109614949E-2</v>
      </c>
    </row>
    <row r="624" spans="1:3" x14ac:dyDescent="0.55000000000000004">
      <c r="A624" s="7">
        <f>[1]!tbl_gk[[#This Row],[ID]]</f>
        <v>221704</v>
      </c>
      <c r="B624" s="9">
        <f>SUM(tbl_vikor_1[[#This Row],[ValueEUR]:[GKReflexes]])</f>
        <v>0.50673056001169736</v>
      </c>
      <c r="C624" s="1">
        <f>MAX(tbl_vikor_1[[#This Row],[ValueEUR]:[GKReflexes]])</f>
        <v>5.3471514927051197E-2</v>
      </c>
    </row>
    <row r="625" spans="1:3" x14ac:dyDescent="0.55000000000000004">
      <c r="A625" s="8">
        <f>[1]!tbl_gk[[#This Row],[ID]]</f>
        <v>221798</v>
      </c>
      <c r="B625" s="19">
        <f>SUM(tbl_vikor_1[[#This Row],[ValueEUR]:[GKReflexes]])</f>
        <v>0.56413111618369305</v>
      </c>
      <c r="C625" s="2">
        <f>MAX(tbl_vikor_1[[#This Row],[ValueEUR]:[GKReflexes]])</f>
        <v>5.7659964066562854E-2</v>
      </c>
    </row>
    <row r="626" spans="1:3" x14ac:dyDescent="0.55000000000000004">
      <c r="A626" s="7">
        <f>[1]!tbl_gk[[#This Row],[ID]]</f>
        <v>221844</v>
      </c>
      <c r="B626" s="9">
        <f>SUM(tbl_vikor_1[[#This Row],[ValueEUR]:[GKReflexes]])</f>
        <v>0.51278243299527138</v>
      </c>
      <c r="C626" s="1">
        <f>MAX(tbl_vikor_1[[#This Row],[ValueEUR]:[GKReflexes]])</f>
        <v>5.64817631747963E-2</v>
      </c>
    </row>
    <row r="627" spans="1:3" x14ac:dyDescent="0.55000000000000004">
      <c r="A627" s="8">
        <f>[1]!tbl_gk[[#This Row],[ID]]</f>
        <v>221845</v>
      </c>
      <c r="B627" s="19">
        <f>SUM(tbl_vikor_1[[#This Row],[ValueEUR]:[GKReflexes]])</f>
        <v>0.51206787480700655</v>
      </c>
      <c r="C627" s="2">
        <f>MAX(tbl_vikor_1[[#This Row],[ValueEUR]:[GKReflexes]])</f>
        <v>5.168913109614949E-2</v>
      </c>
    </row>
    <row r="628" spans="1:3" x14ac:dyDescent="0.55000000000000004">
      <c r="A628" s="7">
        <f>[1]!tbl_gk[[#This Row],[ID]]</f>
        <v>221909</v>
      </c>
      <c r="B628" s="9">
        <f>SUM(tbl_vikor_1[[#This Row],[ValueEUR]:[GKReflexes]])</f>
        <v>0.49113546264602026</v>
      </c>
      <c r="C628" s="1">
        <f>MAX(tbl_vikor_1[[#This Row],[ValueEUR]:[GKReflexes]])</f>
        <v>5.7659964066562854E-2</v>
      </c>
    </row>
    <row r="629" spans="1:3" x14ac:dyDescent="0.55000000000000004">
      <c r="A629" s="8">
        <f>[1]!tbl_gk[[#This Row],[ID]]</f>
        <v>221912</v>
      </c>
      <c r="B629" s="19">
        <f>SUM(tbl_vikor_1[[#This Row],[ValueEUR]:[GKReflexes]])</f>
        <v>0.46881423472122713</v>
      </c>
      <c r="C629" s="2">
        <f>MAX(tbl_vikor_1[[#This Row],[ValueEUR]:[GKReflexes]])</f>
        <v>4.781557995763748E-2</v>
      </c>
    </row>
    <row r="630" spans="1:3" x14ac:dyDescent="0.55000000000000004">
      <c r="A630" s="7">
        <f>[1]!tbl_gk[[#This Row],[ID]]</f>
        <v>221964</v>
      </c>
      <c r="B630" s="9">
        <f>SUM(tbl_vikor_1[[#This Row],[ValueEUR]:[GKReflexes]])</f>
        <v>0.54052048853526125</v>
      </c>
      <c r="C630" s="1">
        <f>MAX(tbl_vikor_1[[#This Row],[ValueEUR]:[GKReflexes]])</f>
        <v>5.3440942305594832E-2</v>
      </c>
    </row>
    <row r="631" spans="1:3" x14ac:dyDescent="0.55000000000000004">
      <c r="A631" s="8">
        <f>[1]!tbl_gk[[#This Row],[ID]]</f>
        <v>222024</v>
      </c>
      <c r="B631" s="19">
        <f>SUM(tbl_vikor_1[[#This Row],[ValueEUR]:[GKReflexes]])</f>
        <v>0.62006961092378854</v>
      </c>
      <c r="C631" s="2">
        <f>MAX(tbl_vikor_1[[#This Row],[ValueEUR]:[GKReflexes]])</f>
        <v>5.2034601718605494E-2</v>
      </c>
    </row>
    <row r="632" spans="1:3" x14ac:dyDescent="0.55000000000000004">
      <c r="A632" s="7">
        <f>[1]!tbl_gk[[#This Row],[ID]]</f>
        <v>222095</v>
      </c>
      <c r="B632" s="9">
        <f>SUM(tbl_vikor_1[[#This Row],[ValueEUR]:[GKReflexes]])</f>
        <v>0.57306479722000314</v>
      </c>
      <c r="C632" s="1">
        <f>MAX(tbl_vikor_1[[#This Row],[ValueEUR]:[GKReflexes]])</f>
        <v>5.9066304653552192E-2</v>
      </c>
    </row>
    <row r="633" spans="1:3" x14ac:dyDescent="0.55000000000000004">
      <c r="A633" s="8">
        <f>[1]!tbl_gk[[#This Row],[ID]]</f>
        <v>222096</v>
      </c>
      <c r="B633" s="19">
        <f>SUM(tbl_vikor_1[[#This Row],[ValueEUR]:[GKReflexes]])</f>
        <v>0.43276405585515032</v>
      </c>
      <c r="C633" s="2">
        <f>MAX(tbl_vikor_1[[#This Row],[ValueEUR]:[GKReflexes]])</f>
        <v>5.168913109614949E-2</v>
      </c>
    </row>
    <row r="634" spans="1:3" x14ac:dyDescent="0.55000000000000004">
      <c r="A634" s="7">
        <f>[1]!tbl_gk[[#This Row],[ID]]</f>
        <v>222176</v>
      </c>
      <c r="B634" s="9">
        <f>SUM(tbl_vikor_1[[#This Row],[ValueEUR]:[GKReflexes]])</f>
        <v>0.57245261652522661</v>
      </c>
      <c r="C634" s="1">
        <f>MAX(tbl_vikor_1[[#This Row],[ValueEUR]:[GKReflexes]])</f>
        <v>7.1295353236068254E-2</v>
      </c>
    </row>
    <row r="635" spans="1:3" x14ac:dyDescent="0.55000000000000004">
      <c r="A635" s="8">
        <f>[1]!tbl_gk[[#This Row],[ID]]</f>
        <v>222177</v>
      </c>
      <c r="B635" s="19">
        <f>SUM(tbl_vikor_1[[#This Row],[ValueEUR]:[GKReflexes]])</f>
        <v>0.57514561191611302</v>
      </c>
      <c r="C635" s="2">
        <f>MAX(tbl_vikor_1[[#This Row],[ValueEUR]:[GKReflexes]])</f>
        <v>6.773058557426484E-2</v>
      </c>
    </row>
    <row r="636" spans="1:3" x14ac:dyDescent="0.55000000000000004">
      <c r="A636" s="7">
        <f>[1]!tbl_gk[[#This Row],[ID]]</f>
        <v>222221</v>
      </c>
      <c r="B636" s="9">
        <f>SUM(tbl_vikor_1[[#This Row],[ValueEUR]:[GKReflexes]])</f>
        <v>0.59806669158724313</v>
      </c>
      <c r="C636" s="1">
        <f>MAX(tbl_vikor_1[[#This Row],[ValueEUR]:[GKReflexes]])</f>
        <v>5.7659964066562854E-2</v>
      </c>
    </row>
    <row r="637" spans="1:3" x14ac:dyDescent="0.55000000000000004">
      <c r="A637" s="8">
        <f>[1]!tbl_gk[[#This Row],[ID]]</f>
        <v>222229</v>
      </c>
      <c r="B637" s="19">
        <f>SUM(tbl_vikor_1[[#This Row],[ValueEUR]:[GKReflexes]])</f>
        <v>0.50160222517842679</v>
      </c>
      <c r="C637" s="2">
        <f>MAX(tbl_vikor_1[[#This Row],[ValueEUR]:[GKReflexes]])</f>
        <v>5.7659964066562854E-2</v>
      </c>
    </row>
    <row r="638" spans="1:3" x14ac:dyDescent="0.55000000000000004">
      <c r="A638" s="7">
        <f>[1]!tbl_gk[[#This Row],[ID]]</f>
        <v>222263</v>
      </c>
      <c r="B638" s="9">
        <f>SUM(tbl_vikor_1[[#This Row],[ValueEUR]:[GKReflexes]])</f>
        <v>0.53640675905575497</v>
      </c>
      <c r="C638" s="1">
        <f>MAX(tbl_vikor_1[[#This Row],[ValueEUR]:[GKReflexes]])</f>
        <v>5.0628261131616156E-2</v>
      </c>
    </row>
    <row r="639" spans="1:3" x14ac:dyDescent="0.55000000000000004">
      <c r="A639" s="8">
        <f>[1]!tbl_gk[[#This Row],[ID]]</f>
        <v>222274</v>
      </c>
      <c r="B639" s="19">
        <f>SUM(tbl_vikor_1[[#This Row],[ValueEUR]:[GKReflexes]])</f>
        <v>0.57716363687302275</v>
      </c>
      <c r="C639" s="2">
        <f>MAX(tbl_vikor_1[[#This Row],[ValueEUR]:[GKReflexes]])</f>
        <v>5.168913109614949E-2</v>
      </c>
    </row>
    <row r="640" spans="1:3" x14ac:dyDescent="0.55000000000000004">
      <c r="A640" s="7">
        <f>[1]!tbl_gk[[#This Row],[ID]]</f>
        <v>222342</v>
      </c>
      <c r="B640" s="9">
        <f>SUM(tbl_vikor_1[[#This Row],[ValueEUR]:[GKReflexes]])</f>
        <v>0.46453273832243236</v>
      </c>
      <c r="C640" s="1">
        <f>MAX(tbl_vikor_1[[#This Row],[ValueEUR]:[GKReflexes]])</f>
        <v>4.9221920544626818E-2</v>
      </c>
    </row>
    <row r="641" spans="1:3" x14ac:dyDescent="0.55000000000000004">
      <c r="A641" s="8">
        <f>[1]!tbl_gk[[#This Row],[ID]]</f>
        <v>222356</v>
      </c>
      <c r="B641" s="19">
        <f>SUM(tbl_vikor_1[[#This Row],[ValueEUR]:[GKReflexes]])</f>
        <v>0.56643050620092028</v>
      </c>
      <c r="C641" s="2">
        <f>MAX(tbl_vikor_1[[#This Row],[ValueEUR]:[GKReflexes]])</f>
        <v>5.2034601718605494E-2</v>
      </c>
    </row>
    <row r="642" spans="1:3" x14ac:dyDescent="0.55000000000000004">
      <c r="A642" s="7">
        <f>[1]!tbl_gk[[#This Row],[ID]]</f>
        <v>222389</v>
      </c>
      <c r="B642" s="9">
        <f>SUM(tbl_vikor_1[[#This Row],[ValueEUR]:[GKReflexes]])</f>
        <v>0.37960312905059906</v>
      </c>
      <c r="C642" s="1">
        <f>MAX(tbl_vikor_1[[#This Row],[ValueEUR]:[GKReflexes]])</f>
        <v>3.9212444279837541E-2</v>
      </c>
    </row>
    <row r="643" spans="1:3" x14ac:dyDescent="0.55000000000000004">
      <c r="A643" s="8">
        <f>[1]!tbl_gk[[#This Row],[ID]]</f>
        <v>222431</v>
      </c>
      <c r="B643" s="19">
        <f>SUM(tbl_vikor_1[[#This Row],[ValueEUR]:[GKReflexes]])</f>
        <v>0.52538744314402286</v>
      </c>
      <c r="C643" s="2">
        <f>MAX(tbl_vikor_1[[#This Row],[ValueEUR]:[GKReflexes]])</f>
        <v>4.8124363434346076E-2</v>
      </c>
    </row>
    <row r="644" spans="1:3" x14ac:dyDescent="0.55000000000000004">
      <c r="A644" s="7">
        <f>[1]!tbl_gk[[#This Row],[ID]]</f>
        <v>222438</v>
      </c>
      <c r="B644" s="9">
        <f>SUM(tbl_vikor_1[[#This Row],[ValueEUR]:[GKReflexes]])</f>
        <v>0.54580473599028612</v>
      </c>
      <c r="C644" s="1">
        <f>MAX(tbl_vikor_1[[#This Row],[ValueEUR]:[GKReflexes]])</f>
        <v>5.2951652976371534E-2</v>
      </c>
    </row>
    <row r="645" spans="1:3" x14ac:dyDescent="0.55000000000000004">
      <c r="A645" s="8">
        <f>[1]!tbl_gk[[#This Row],[ID]]</f>
        <v>222464</v>
      </c>
      <c r="B645" s="19">
        <f>SUM(tbl_vikor_1[[#This Row],[ValueEUR]:[GKReflexes]])</f>
        <v>0.43626420705000768</v>
      </c>
      <c r="C645" s="2">
        <f>MAX(tbl_vikor_1[[#This Row],[ValueEUR]:[GKReflexes]])</f>
        <v>4.4559595772542655E-2</v>
      </c>
    </row>
    <row r="646" spans="1:3" x14ac:dyDescent="0.55000000000000004">
      <c r="A646" s="7">
        <f>[1]!tbl_gk[[#This Row],[ID]]</f>
        <v>222471</v>
      </c>
      <c r="B646" s="9">
        <f>SUM(tbl_vikor_1[[#This Row],[ValueEUR]:[GKReflexes]])</f>
        <v>0.55175749957726494</v>
      </c>
      <c r="C646" s="1">
        <f>MAX(tbl_vikor_1[[#This Row],[ValueEUR]:[GKReflexes]])</f>
        <v>5.5253898757952898E-2</v>
      </c>
    </row>
    <row r="647" spans="1:3" x14ac:dyDescent="0.55000000000000004">
      <c r="A647" s="8">
        <f>[1]!tbl_gk[[#This Row],[ID]]</f>
        <v>222484</v>
      </c>
      <c r="B647" s="19">
        <f>SUM(tbl_vikor_1[[#This Row],[ValueEUR]:[GKReflexes]])</f>
        <v>0.54465657553307356</v>
      </c>
      <c r="C647" s="2">
        <f>MAX(tbl_vikor_1[[#This Row],[ValueEUR]:[GKReflexes]])</f>
        <v>5.10157860933644E-2</v>
      </c>
    </row>
    <row r="648" spans="1:3" x14ac:dyDescent="0.55000000000000004">
      <c r="A648" s="7">
        <f>[1]!tbl_gk[[#This Row],[ID]]</f>
        <v>222503</v>
      </c>
      <c r="B648" s="9">
        <f>SUM(tbl_vikor_1[[#This Row],[ValueEUR]:[GKReflexes]])</f>
        <v>0.62546747206480757</v>
      </c>
      <c r="C648" s="1">
        <f>MAX(tbl_vikor_1[[#This Row],[ValueEUR]:[GKReflexes]])</f>
        <v>5.7036282588854605E-2</v>
      </c>
    </row>
    <row r="649" spans="1:3" x14ac:dyDescent="0.55000000000000004">
      <c r="A649" s="8">
        <f>[1]!tbl_gk[[#This Row],[ID]]</f>
        <v>222514</v>
      </c>
      <c r="B649" s="19">
        <f>SUM(tbl_vikor_1[[#This Row],[ValueEUR]:[GKReflexes]])</f>
        <v>0.46896079165216631</v>
      </c>
      <c r="C649" s="2">
        <f>MAX(tbl_vikor_1[[#This Row],[ValueEUR]:[GKReflexes]])</f>
        <v>5.2034601718605494E-2</v>
      </c>
    </row>
    <row r="650" spans="1:3" x14ac:dyDescent="0.55000000000000004">
      <c r="A650" s="7">
        <f>[1]!tbl_gk[[#This Row],[ID]]</f>
        <v>222546</v>
      </c>
      <c r="B650" s="9">
        <f>SUM(tbl_vikor_1[[#This Row],[ValueEUR]:[GKReflexes]])</f>
        <v>0.56667388570044863</v>
      </c>
      <c r="C650" s="1">
        <f>MAX(tbl_vikor_1[[#This Row],[ValueEUR]:[GKReflexes]])</f>
        <v>4.9221920544626818E-2</v>
      </c>
    </row>
    <row r="651" spans="1:3" x14ac:dyDescent="0.55000000000000004">
      <c r="A651" s="8">
        <f>[1]!tbl_gk[[#This Row],[ID]]</f>
        <v>222562</v>
      </c>
      <c r="B651" s="19">
        <f>SUM(tbl_vikor_1[[#This Row],[ValueEUR]:[GKReflexes]])</f>
        <v>0.4839197063407179</v>
      </c>
      <c r="C651" s="2">
        <f>MAX(tbl_vikor_1[[#This Row],[ValueEUR]:[GKReflexes]])</f>
        <v>5.2034601718605494E-2</v>
      </c>
    </row>
    <row r="652" spans="1:3" x14ac:dyDescent="0.55000000000000004">
      <c r="A652" s="7">
        <f>[1]!tbl_gk[[#This Row],[ID]]</f>
        <v>222572</v>
      </c>
      <c r="B652" s="9">
        <f>SUM(tbl_vikor_1[[#This Row],[ValueEUR]:[GKReflexes]])</f>
        <v>0.51951916617302674</v>
      </c>
      <c r="C652" s="1">
        <f>MAX(tbl_vikor_1[[#This Row],[ValueEUR]:[GKReflexes]])</f>
        <v>5.6253623479573515E-2</v>
      </c>
    </row>
    <row r="653" spans="1:3" x14ac:dyDescent="0.55000000000000004">
      <c r="A653" s="8">
        <f>[1]!tbl_gk[[#This Row],[ID]]</f>
        <v>222600</v>
      </c>
      <c r="B653" s="19">
        <f>SUM(tbl_vikor_1[[#This Row],[ValueEUR]:[GKReflexes]])</f>
        <v>0.54199490945458495</v>
      </c>
      <c r="C653" s="2">
        <f>MAX(tbl_vikor_1[[#This Row],[ValueEUR]:[GKReflexes]])</f>
        <v>5.168913109614949E-2</v>
      </c>
    </row>
    <row r="654" spans="1:3" x14ac:dyDescent="0.55000000000000004">
      <c r="A654" s="7">
        <f>[1]!tbl_gk[[#This Row],[ID]]</f>
        <v>222612</v>
      </c>
      <c r="B654" s="9">
        <f>SUM(tbl_vikor_1[[#This Row],[ValueEUR]:[GKReflexes]])</f>
        <v>0.66237314710735806</v>
      </c>
      <c r="C654" s="1">
        <f>MAX(tbl_vikor_1[[#This Row],[ValueEUR]:[GKReflexes]])</f>
        <v>7.1057702058614697E-2</v>
      </c>
    </row>
    <row r="655" spans="1:3" x14ac:dyDescent="0.55000000000000004">
      <c r="A655" s="8">
        <f>[1]!tbl_gk[[#This Row],[ID]]</f>
        <v>222621</v>
      </c>
      <c r="B655" s="19">
        <f>SUM(tbl_vikor_1[[#This Row],[ValueEUR]:[GKReflexes]])</f>
        <v>0.55189918476820188</v>
      </c>
      <c r="C655" s="2">
        <f>MAX(tbl_vikor_1[[#This Row],[ValueEUR]:[GKReflexes]])</f>
        <v>6.2383434081559733E-2</v>
      </c>
    </row>
    <row r="656" spans="1:3" x14ac:dyDescent="0.55000000000000004">
      <c r="A656" s="7">
        <f>[1]!tbl_gk[[#This Row],[ID]]</f>
        <v>222639</v>
      </c>
      <c r="B656" s="9">
        <f>SUM(tbl_vikor_1[[#This Row],[ValueEUR]:[GKReflexes]])</f>
        <v>0.50426477195784702</v>
      </c>
      <c r="C656" s="1">
        <f>MAX(tbl_vikor_1[[#This Row],[ValueEUR]:[GKReflexes]])</f>
        <v>5.168913109614949E-2</v>
      </c>
    </row>
    <row r="657" spans="1:3" x14ac:dyDescent="0.55000000000000004">
      <c r="A657" s="8">
        <f>[1]!tbl_gk[[#This Row],[ID]]</f>
        <v>222703</v>
      </c>
      <c r="B657" s="19">
        <f>SUM(tbl_vikor_1[[#This Row],[ValueEUR]:[GKReflexes]])</f>
        <v>0.56397078116752597</v>
      </c>
      <c r="C657" s="2">
        <f>MAX(tbl_vikor_1[[#This Row],[ValueEUR]:[GKReflexes]])</f>
        <v>5.6253623479573515E-2</v>
      </c>
    </row>
    <row r="658" spans="1:3" x14ac:dyDescent="0.55000000000000004">
      <c r="A658" s="7">
        <f>[1]!tbl_gk[[#This Row],[ID]]</f>
        <v>222820</v>
      </c>
      <c r="B658" s="9">
        <f>SUM(tbl_vikor_1[[#This Row],[ValueEUR]:[GKReflexes]])</f>
        <v>0.55691641479391929</v>
      </c>
      <c r="C658" s="1">
        <f>MAX(tbl_vikor_1[[#This Row],[ValueEUR]:[GKReflexes]])</f>
        <v>5.484728289258417E-2</v>
      </c>
    </row>
    <row r="659" spans="1:3" x14ac:dyDescent="0.55000000000000004">
      <c r="A659" s="8">
        <f>[1]!tbl_gk[[#This Row],[ID]]</f>
        <v>222864</v>
      </c>
      <c r="B659" s="19">
        <f>SUM(tbl_vikor_1[[#This Row],[ValueEUR]:[GKReflexes]])</f>
        <v>0.56870034501490552</v>
      </c>
      <c r="C659" s="2">
        <f>MAX(tbl_vikor_1[[#This Row],[ValueEUR]:[GKReflexes]])</f>
        <v>5.7036282588854605E-2</v>
      </c>
    </row>
    <row r="660" spans="1:3" x14ac:dyDescent="0.55000000000000004">
      <c r="A660" s="7">
        <f>[1]!tbl_gk[[#This Row],[ID]]</f>
        <v>222876</v>
      </c>
      <c r="B660" s="9">
        <f>SUM(tbl_vikor_1[[#This Row],[ValueEUR]:[GKReflexes]])</f>
        <v>0.52609058923602858</v>
      </c>
      <c r="C660" s="1">
        <f>MAX(tbl_vikor_1[[#This Row],[ValueEUR]:[GKReflexes]])</f>
        <v>4.9221920544626818E-2</v>
      </c>
    </row>
    <row r="661" spans="1:3" x14ac:dyDescent="0.55000000000000004">
      <c r="A661" s="8">
        <f>[1]!tbl_gk[[#This Row],[ID]]</f>
        <v>222900</v>
      </c>
      <c r="B661" s="19">
        <f>SUM(tbl_vikor_1[[#This Row],[ValueEUR]:[GKReflexes]])</f>
        <v>0.41488189998068858</v>
      </c>
      <c r="C661" s="2">
        <f>MAX(tbl_vikor_1[[#This Row],[ValueEUR]:[GKReflexes]])</f>
        <v>4.4559595772542655E-2</v>
      </c>
    </row>
    <row r="662" spans="1:3" x14ac:dyDescent="0.55000000000000004">
      <c r="A662" s="7">
        <f>[1]!tbl_gk[[#This Row],[ID]]</f>
        <v>222951</v>
      </c>
      <c r="B662" s="9">
        <f>SUM(tbl_vikor_1[[#This Row],[ValueEUR]:[GKReflexes]])</f>
        <v>0.4593068087631243</v>
      </c>
      <c r="C662" s="1">
        <f>MAX(tbl_vikor_1[[#This Row],[ValueEUR]:[GKReflexes]])</f>
        <v>4.2190217609680135E-2</v>
      </c>
    </row>
    <row r="663" spans="1:3" x14ac:dyDescent="0.55000000000000004">
      <c r="A663" s="8">
        <f>[1]!tbl_gk[[#This Row],[ID]]</f>
        <v>222953</v>
      </c>
      <c r="B663" s="19">
        <f>SUM(tbl_vikor_1[[#This Row],[ValueEUR]:[GKReflexes]])</f>
        <v>0.56869917822701821</v>
      </c>
      <c r="C663" s="2">
        <f>MAX(tbl_vikor_1[[#This Row],[ValueEUR]:[GKReflexes]])</f>
        <v>5.5253898757952898E-2</v>
      </c>
    </row>
    <row r="664" spans="1:3" x14ac:dyDescent="0.55000000000000004">
      <c r="A664" s="7">
        <f>[1]!tbl_gk[[#This Row],[ID]]</f>
        <v>223011</v>
      </c>
      <c r="B664" s="9">
        <f>SUM(tbl_vikor_1[[#This Row],[ValueEUR]:[GKReflexes]])</f>
        <v>0.60806278160551452</v>
      </c>
      <c r="C664" s="1">
        <f>MAX(tbl_vikor_1[[#This Row],[ValueEUR]:[GKReflexes]])</f>
        <v>5.9066304653552192E-2</v>
      </c>
    </row>
    <row r="665" spans="1:3" x14ac:dyDescent="0.55000000000000004">
      <c r="A665" s="8">
        <f>[1]!tbl_gk[[#This Row],[ID]]</f>
        <v>223041</v>
      </c>
      <c r="B665" s="19">
        <f>SUM(tbl_vikor_1[[#This Row],[ValueEUR]:[GKReflexes]])</f>
        <v>0.53475428062411579</v>
      </c>
      <c r="C665" s="2">
        <f>MAX(tbl_vikor_1[[#This Row],[ValueEUR]:[GKReflexes]])</f>
        <v>5.168913109614949E-2</v>
      </c>
    </row>
    <row r="666" spans="1:3" x14ac:dyDescent="0.55000000000000004">
      <c r="A666" s="7">
        <f>[1]!tbl_gk[[#This Row],[ID]]</f>
        <v>223082</v>
      </c>
      <c r="B666" s="9">
        <f>SUM(tbl_vikor_1[[#This Row],[ValueEUR]:[GKReflexes]])</f>
        <v>0.53784133258870703</v>
      </c>
      <c r="C666" s="1">
        <f>MAX(tbl_vikor_1[[#This Row],[ValueEUR]:[GKReflexes]])</f>
        <v>4.9906747265247783E-2</v>
      </c>
    </row>
    <row r="667" spans="1:3" x14ac:dyDescent="0.55000000000000004">
      <c r="A667" s="8">
        <f>[1]!tbl_gk[[#This Row],[ID]]</f>
        <v>223107</v>
      </c>
      <c r="B667" s="19">
        <f>SUM(tbl_vikor_1[[#This Row],[ValueEUR]:[GKReflexes]])</f>
        <v>0.58743044529629829</v>
      </c>
      <c r="C667" s="2">
        <f>MAX(tbl_vikor_1[[#This Row],[ValueEUR]:[GKReflexes]])</f>
        <v>6.047264524054153E-2</v>
      </c>
    </row>
    <row r="668" spans="1:3" x14ac:dyDescent="0.55000000000000004">
      <c r="A668" s="7">
        <f>[1]!tbl_gk[[#This Row],[ID]]</f>
        <v>223150</v>
      </c>
      <c r="B668" s="9">
        <f>SUM(tbl_vikor_1[[#This Row],[ValueEUR]:[GKReflexes]])</f>
        <v>0.49114664903782279</v>
      </c>
      <c r="C668" s="1">
        <f>MAX(tbl_vikor_1[[#This Row],[ValueEUR]:[GKReflexes]])</f>
        <v>4.9906747265247783E-2</v>
      </c>
    </row>
    <row r="669" spans="1:3" x14ac:dyDescent="0.55000000000000004">
      <c r="A669" s="8">
        <f>[1]!tbl_gk[[#This Row],[ID]]</f>
        <v>223174</v>
      </c>
      <c r="B669" s="19">
        <f>SUM(tbl_vikor_1[[#This Row],[ValueEUR]:[GKReflexes]])</f>
        <v>0.6615344172322799</v>
      </c>
      <c r="C669" s="2">
        <f>MAX(tbl_vikor_1[[#This Row],[ValueEUR]:[GKReflexes]])</f>
        <v>5.168913109614949E-2</v>
      </c>
    </row>
    <row r="670" spans="1:3" x14ac:dyDescent="0.55000000000000004">
      <c r="A670" s="7">
        <f>[1]!tbl_gk[[#This Row],[ID]]</f>
        <v>223175</v>
      </c>
      <c r="B670" s="9">
        <f>SUM(tbl_vikor_1[[#This Row],[ValueEUR]:[GKReflexes]])</f>
        <v>0.58925488847895513</v>
      </c>
      <c r="C670" s="1">
        <f>MAX(tbl_vikor_1[[#This Row],[ValueEUR]:[GKReflexes]])</f>
        <v>4.5002898783658811E-2</v>
      </c>
    </row>
    <row r="671" spans="1:3" x14ac:dyDescent="0.55000000000000004">
      <c r="A671" s="8">
        <f>[1]!tbl_gk[[#This Row],[ID]]</f>
        <v>223249</v>
      </c>
      <c r="B671" s="19">
        <f>SUM(tbl_vikor_1[[#This Row],[ValueEUR]:[GKReflexes]])</f>
        <v>0.35804114222508493</v>
      </c>
      <c r="C671" s="2">
        <f>MAX(tbl_vikor_1[[#This Row],[ValueEUR]:[GKReflexes]])</f>
        <v>3.5158514674733445E-2</v>
      </c>
    </row>
    <row r="672" spans="1:3" x14ac:dyDescent="0.55000000000000004">
      <c r="A672" s="7">
        <f>[1]!tbl_gk[[#This Row],[ID]]</f>
        <v>223407</v>
      </c>
      <c r="B672" s="9">
        <f>SUM(tbl_vikor_1[[#This Row],[ValueEUR]:[GKReflexes]])</f>
        <v>0.54791592412927037</v>
      </c>
      <c r="C672" s="1">
        <f>MAX(tbl_vikor_1[[#This Row],[ValueEUR]:[GKReflexes]])</f>
        <v>6.0601050250658012E-2</v>
      </c>
    </row>
    <row r="673" spans="1:3" x14ac:dyDescent="0.55000000000000004">
      <c r="A673" s="8">
        <f>[1]!tbl_gk[[#This Row],[ID]]</f>
        <v>223488</v>
      </c>
      <c r="B673" s="19">
        <f>SUM(tbl_vikor_1[[#This Row],[ValueEUR]:[GKReflexes]])</f>
        <v>0.55996367690550608</v>
      </c>
      <c r="C673" s="2">
        <f>MAX(tbl_vikor_1[[#This Row],[ValueEUR]:[GKReflexes]])</f>
        <v>5.168913109614949E-2</v>
      </c>
    </row>
    <row r="674" spans="1:3" x14ac:dyDescent="0.55000000000000004">
      <c r="A674" s="7">
        <f>[1]!tbl_gk[[#This Row],[ID]]</f>
        <v>223550</v>
      </c>
      <c r="B674" s="9">
        <f>SUM(tbl_vikor_1[[#This Row],[ValueEUR]:[GKReflexes]])</f>
        <v>0.32145398554066956</v>
      </c>
      <c r="C674" s="1">
        <f>MAX(tbl_vikor_1[[#This Row],[ValueEUR]:[GKReflexes]])</f>
        <v>2.6735757463525599E-2</v>
      </c>
    </row>
    <row r="675" spans="1:3" x14ac:dyDescent="0.55000000000000004">
      <c r="A675" s="8">
        <f>[1]!tbl_gk[[#This Row],[ID]]</f>
        <v>223558</v>
      </c>
      <c r="B675" s="19">
        <f>SUM(tbl_vikor_1[[#This Row],[ValueEUR]:[GKReflexes]])</f>
        <v>0.53556625796312785</v>
      </c>
      <c r="C675" s="2">
        <f>MAX(tbl_vikor_1[[#This Row],[ValueEUR]:[GKReflexes]])</f>
        <v>5.168913109614949E-2</v>
      </c>
    </row>
    <row r="676" spans="1:3" x14ac:dyDescent="0.55000000000000004">
      <c r="A676" s="7">
        <f>[1]!tbl_gk[[#This Row],[ID]]</f>
        <v>223573</v>
      </c>
      <c r="B676" s="9">
        <f>SUM(tbl_vikor_1[[#This Row],[ValueEUR]:[GKReflexes]])</f>
        <v>0.39415965287221311</v>
      </c>
      <c r="C676" s="1">
        <f>MAX(tbl_vikor_1[[#This Row],[ValueEUR]:[GKReflexes]])</f>
        <v>4.6409239370648142E-2</v>
      </c>
    </row>
    <row r="677" spans="1:3" x14ac:dyDescent="0.55000000000000004">
      <c r="A677" s="8">
        <f>[1]!tbl_gk[[#This Row],[ID]]</f>
        <v>223603</v>
      </c>
      <c r="B677" s="19">
        <f>SUM(tbl_vikor_1[[#This Row],[ValueEUR]:[GKReflexes]])</f>
        <v>0.58588610910025607</v>
      </c>
      <c r="C677" s="2">
        <f>MAX(tbl_vikor_1[[#This Row],[ValueEUR]:[GKReflexes]])</f>
        <v>6.4691667001509537E-2</v>
      </c>
    </row>
    <row r="678" spans="1:3" x14ac:dyDescent="0.55000000000000004">
      <c r="A678" s="7">
        <f>[1]!tbl_gk[[#This Row],[ID]]</f>
        <v>223686</v>
      </c>
      <c r="B678" s="9">
        <f>SUM(tbl_vikor_1[[#This Row],[ValueEUR]:[GKReflexes]])</f>
        <v>0.51499296619617063</v>
      </c>
      <c r="C678" s="1">
        <f>MAX(tbl_vikor_1[[#This Row],[ValueEUR]:[GKReflexes]])</f>
        <v>4.3596558196669473E-2</v>
      </c>
    </row>
    <row r="679" spans="1:3" x14ac:dyDescent="0.55000000000000004">
      <c r="A679" s="8">
        <f>[1]!tbl_gk[[#This Row],[ID]]</f>
        <v>223690</v>
      </c>
      <c r="B679" s="19">
        <f>SUM(tbl_vikor_1[[#This Row],[ValueEUR]:[GKReflexes]])</f>
        <v>0.43421567284579149</v>
      </c>
      <c r="C679" s="2">
        <f>MAX(tbl_vikor_1[[#This Row],[ValueEUR]:[GKReflexes]])</f>
        <v>5.0628261131616156E-2</v>
      </c>
    </row>
    <row r="680" spans="1:3" x14ac:dyDescent="0.55000000000000004">
      <c r="A680" s="7">
        <f>[1]!tbl_gk[[#This Row],[ID]]</f>
        <v>223709</v>
      </c>
      <c r="B680" s="9">
        <f>SUM(tbl_vikor_1[[#This Row],[ValueEUR]:[GKReflexes]])</f>
        <v>0.47434352779300532</v>
      </c>
      <c r="C680" s="1">
        <f>MAX(tbl_vikor_1[[#This Row],[ValueEUR]:[GKReflexes]])</f>
        <v>4.5002898783658811E-2</v>
      </c>
    </row>
    <row r="681" spans="1:3" x14ac:dyDescent="0.55000000000000004">
      <c r="A681" s="8">
        <f>[1]!tbl_gk[[#This Row],[ID]]</f>
        <v>223727</v>
      </c>
      <c r="B681" s="19">
        <f>SUM(tbl_vikor_1[[#This Row],[ValueEUR]:[GKReflexes]])</f>
        <v>0.4586004985397048</v>
      </c>
      <c r="C681" s="2">
        <f>MAX(tbl_vikor_1[[#This Row],[ValueEUR]:[GKReflexes]])</f>
        <v>4.6341979603444362E-2</v>
      </c>
    </row>
    <row r="682" spans="1:3" x14ac:dyDescent="0.55000000000000004">
      <c r="A682" s="7">
        <f>[1]!tbl_gk[[#This Row],[ID]]</f>
        <v>223737</v>
      </c>
      <c r="B682" s="9">
        <f>SUM(tbl_vikor_1[[#This Row],[ValueEUR]:[GKReflexes]])</f>
        <v>0.47838641669586635</v>
      </c>
      <c r="C682" s="1">
        <f>MAX(tbl_vikor_1[[#This Row],[ValueEUR]:[GKReflexes]])</f>
        <v>4.4559595772542655E-2</v>
      </c>
    </row>
    <row r="683" spans="1:3" x14ac:dyDescent="0.55000000000000004">
      <c r="A683" s="8">
        <f>[1]!tbl_gk[[#This Row],[ID]]</f>
        <v>223738</v>
      </c>
      <c r="B683" s="19">
        <f>SUM(tbl_vikor_1[[#This Row],[ValueEUR]:[GKReflexes]])</f>
        <v>0.49346664740648272</v>
      </c>
      <c r="C683" s="2">
        <f>MAX(tbl_vikor_1[[#This Row],[ValueEUR]:[GKReflexes]])</f>
        <v>4.9221920544626818E-2</v>
      </c>
    </row>
    <row r="684" spans="1:3" x14ac:dyDescent="0.55000000000000004">
      <c r="A684" s="7">
        <f>[1]!tbl_gk[[#This Row],[ID]]</f>
        <v>223760</v>
      </c>
      <c r="B684" s="9">
        <f>SUM(tbl_vikor_1[[#This Row],[ValueEUR]:[GKReflexes]])</f>
        <v>0.55581865867033364</v>
      </c>
      <c r="C684" s="1">
        <f>MAX(tbl_vikor_1[[#This Row],[ValueEUR]:[GKReflexes]])</f>
        <v>6.2383434081559733E-2</v>
      </c>
    </row>
    <row r="685" spans="1:3" x14ac:dyDescent="0.55000000000000004">
      <c r="A685" s="8">
        <f>[1]!tbl_gk[[#This Row],[ID]]</f>
        <v>223773</v>
      </c>
      <c r="B685" s="19">
        <f>SUM(tbl_vikor_1[[#This Row],[ValueEUR]:[GKReflexes]])</f>
        <v>0.60743241717162122</v>
      </c>
      <c r="C685" s="2">
        <f>MAX(tbl_vikor_1[[#This Row],[ValueEUR]:[GKReflexes]])</f>
        <v>6.4691667001509537E-2</v>
      </c>
    </row>
    <row r="686" spans="1:3" x14ac:dyDescent="0.55000000000000004">
      <c r="A686" s="7">
        <f>[1]!tbl_gk[[#This Row],[ID]]</f>
        <v>223811</v>
      </c>
      <c r="B686" s="9">
        <f>SUM(tbl_vikor_1[[#This Row],[ValueEUR]:[GKReflexes]])</f>
        <v>0.51865039809817159</v>
      </c>
      <c r="C686" s="1">
        <f>MAX(tbl_vikor_1[[#This Row],[ValueEUR]:[GKReflexes]])</f>
        <v>5.0628261131616156E-2</v>
      </c>
    </row>
    <row r="687" spans="1:3" x14ac:dyDescent="0.55000000000000004">
      <c r="A687" s="8">
        <f>[1]!tbl_gk[[#This Row],[ID]]</f>
        <v>223868</v>
      </c>
      <c r="B687" s="19">
        <f>SUM(tbl_vikor_1[[#This Row],[ValueEUR]:[GKReflexes]])</f>
        <v>0.5466170964977507</v>
      </c>
      <c r="C687" s="2">
        <f>MAX(tbl_vikor_1[[#This Row],[ValueEUR]:[GKReflexes]])</f>
        <v>5.3440942305594832E-2</v>
      </c>
    </row>
    <row r="688" spans="1:3" x14ac:dyDescent="0.55000000000000004">
      <c r="A688" s="7">
        <f>[1]!tbl_gk[[#This Row],[ID]]</f>
        <v>223885</v>
      </c>
      <c r="B688" s="9">
        <f>SUM(tbl_vikor_1[[#This Row],[ValueEUR]:[GKReflexes]])</f>
        <v>0.43551582346702028</v>
      </c>
      <c r="C688" s="1">
        <f>MAX(tbl_vikor_1[[#This Row],[ValueEUR]:[GKReflexes]])</f>
        <v>4.781557995763748E-2</v>
      </c>
    </row>
    <row r="689" spans="1:3" x14ac:dyDescent="0.55000000000000004">
      <c r="A689" s="8">
        <f>[1]!tbl_gk[[#This Row],[ID]]</f>
        <v>223890</v>
      </c>
      <c r="B689" s="19">
        <f>SUM(tbl_vikor_1[[#This Row],[ValueEUR]:[GKReflexes]])</f>
        <v>0.53969682056831902</v>
      </c>
      <c r="C689" s="2">
        <f>MAX(tbl_vikor_1[[#This Row],[ValueEUR]:[GKReflexes]])</f>
        <v>5.6253623479573515E-2</v>
      </c>
    </row>
    <row r="690" spans="1:3" x14ac:dyDescent="0.55000000000000004">
      <c r="A690" s="7">
        <f>[1]!tbl_gk[[#This Row],[ID]]</f>
        <v>223898</v>
      </c>
      <c r="B690" s="9">
        <f>SUM(tbl_vikor_1[[#This Row],[ValueEUR]:[GKReflexes]])</f>
        <v>0.45567972027579545</v>
      </c>
      <c r="C690" s="1">
        <f>MAX(tbl_vikor_1[[#This Row],[ValueEUR]:[GKReflexes]])</f>
        <v>4.9221920544626818E-2</v>
      </c>
    </row>
    <row r="691" spans="1:3" x14ac:dyDescent="0.55000000000000004">
      <c r="A691" s="8">
        <f>[1]!tbl_gk[[#This Row],[ID]]</f>
        <v>223909</v>
      </c>
      <c r="B691" s="19">
        <f>SUM(tbl_vikor_1[[#This Row],[ValueEUR]:[GKReflexes]])</f>
        <v>0.54600499352969578</v>
      </c>
      <c r="C691" s="2">
        <f>MAX(tbl_vikor_1[[#This Row],[ValueEUR]:[GKReflexes]])</f>
        <v>4.6409239370648142E-2</v>
      </c>
    </row>
    <row r="692" spans="1:3" x14ac:dyDescent="0.55000000000000004">
      <c r="A692" s="7">
        <f>[1]!tbl_gk[[#This Row],[ID]]</f>
        <v>223925</v>
      </c>
      <c r="B692" s="9">
        <f>SUM(tbl_vikor_1[[#This Row],[ValueEUR]:[GKReflexes]])</f>
        <v>0.50536999224994417</v>
      </c>
      <c r="C692" s="1">
        <f>MAX(tbl_vikor_1[[#This Row],[ValueEUR]:[GKReflexes]])</f>
        <v>4.6341979603444362E-2</v>
      </c>
    </row>
    <row r="693" spans="1:3" x14ac:dyDescent="0.55000000000000004">
      <c r="A693" s="8">
        <f>[1]!tbl_gk[[#This Row],[ID]]</f>
        <v>223952</v>
      </c>
      <c r="B693" s="19">
        <f>SUM(tbl_vikor_1[[#This Row],[ValueEUR]:[GKReflexes]])</f>
        <v>0.38485176904277041</v>
      </c>
      <c r="C693" s="2">
        <f>MAX(tbl_vikor_1[[#This Row],[ValueEUR]:[GKReflexes]])</f>
        <v>5.484728289258417E-2</v>
      </c>
    </row>
    <row r="694" spans="1:3" x14ac:dyDescent="0.55000000000000004">
      <c r="A694" s="7">
        <f>[1]!tbl_gk[[#This Row],[ID]]</f>
        <v>223957</v>
      </c>
      <c r="B694" s="9">
        <f>SUM(tbl_vikor_1[[#This Row],[ValueEUR]:[GKReflexes]])</f>
        <v>0.58415260380899614</v>
      </c>
      <c r="C694" s="1">
        <f>MAX(tbl_vikor_1[[#This Row],[ValueEUR]:[GKReflexes]])</f>
        <v>6.4691667001509537E-2</v>
      </c>
    </row>
    <row r="695" spans="1:3" x14ac:dyDescent="0.55000000000000004">
      <c r="A695" s="8">
        <f>[1]!tbl_gk[[#This Row],[ID]]</f>
        <v>223968</v>
      </c>
      <c r="B695" s="19">
        <f>SUM(tbl_vikor_1[[#This Row],[ValueEUR]:[GKReflexes]])</f>
        <v>0.50459949894966272</v>
      </c>
      <c r="C695" s="2">
        <f>MAX(tbl_vikor_1[[#This Row],[ValueEUR]:[GKReflexes]])</f>
        <v>5.7659964066562854E-2</v>
      </c>
    </row>
    <row r="696" spans="1:3" x14ac:dyDescent="0.55000000000000004">
      <c r="A696" s="7">
        <f>[1]!tbl_gk[[#This Row],[ID]]</f>
        <v>223982</v>
      </c>
      <c r="B696" s="9">
        <f>SUM(tbl_vikor_1[[#This Row],[ValueEUR]:[GKReflexes]])</f>
        <v>0.53156962634567295</v>
      </c>
      <c r="C696" s="1">
        <f>MAX(tbl_vikor_1[[#This Row],[ValueEUR]:[GKReflexes]])</f>
        <v>5.7036282588854605E-2</v>
      </c>
    </row>
    <row r="697" spans="1:3" x14ac:dyDescent="0.55000000000000004">
      <c r="A697" s="8">
        <f>[1]!tbl_gk[[#This Row],[ID]]</f>
        <v>223988</v>
      </c>
      <c r="B697" s="19">
        <f>SUM(tbl_vikor_1[[#This Row],[ValueEUR]:[GKReflexes]])</f>
        <v>0.5136949294913532</v>
      </c>
      <c r="C697" s="2">
        <f>MAX(tbl_vikor_1[[#This Row],[ValueEUR]:[GKReflexes]])</f>
        <v>5.5253898757952898E-2</v>
      </c>
    </row>
    <row r="698" spans="1:3" x14ac:dyDescent="0.55000000000000004">
      <c r="A698" s="7">
        <f>[1]!tbl_gk[[#This Row],[ID]]</f>
        <v>224003</v>
      </c>
      <c r="B698" s="9">
        <f>SUM(tbl_vikor_1[[#This Row],[ValueEUR]:[GKReflexes]])</f>
        <v>0.42903355483622213</v>
      </c>
      <c r="C698" s="1">
        <f>MAX(tbl_vikor_1[[#This Row],[ValueEUR]:[GKReflexes]])</f>
        <v>5.484728289258417E-2</v>
      </c>
    </row>
    <row r="699" spans="1:3" x14ac:dyDescent="0.55000000000000004">
      <c r="A699" s="8">
        <f>[1]!tbl_gk[[#This Row],[ID]]</f>
        <v>224041</v>
      </c>
      <c r="B699" s="19">
        <f>SUM(tbl_vikor_1[[#This Row],[ValueEUR]:[GKReflexes]])</f>
        <v>0.33014083249224324</v>
      </c>
      <c r="C699" s="2">
        <f>MAX(tbl_vikor_1[[#This Row],[ValueEUR]:[GKReflexes]])</f>
        <v>3.0300525125329006E-2</v>
      </c>
    </row>
    <row r="700" spans="1:3" x14ac:dyDescent="0.55000000000000004">
      <c r="A700" s="7">
        <f>[1]!tbl_gk[[#This Row],[ID]]</f>
        <v>224068</v>
      </c>
      <c r="B700" s="9">
        <f>SUM(tbl_vikor_1[[#This Row],[ValueEUR]:[GKReflexes]])</f>
        <v>0.54402234040833652</v>
      </c>
      <c r="C700" s="1">
        <f>MAX(tbl_vikor_1[[#This Row],[ValueEUR]:[GKReflexes]])</f>
        <v>5.168913109614949E-2</v>
      </c>
    </row>
    <row r="701" spans="1:3" x14ac:dyDescent="0.55000000000000004">
      <c r="A701" s="8">
        <f>[1]!tbl_gk[[#This Row],[ID]]</f>
        <v>224130</v>
      </c>
      <c r="B701" s="19">
        <f>SUM(tbl_vikor_1[[#This Row],[ValueEUR]:[GKReflexes]])</f>
        <v>0.48339016192418949</v>
      </c>
      <c r="C701" s="2">
        <f>MAX(tbl_vikor_1[[#This Row],[ValueEUR]:[GKReflexes]])</f>
        <v>4.4559595772542655E-2</v>
      </c>
    </row>
    <row r="702" spans="1:3" x14ac:dyDescent="0.55000000000000004">
      <c r="A702" s="7">
        <f>[1]!tbl_gk[[#This Row],[ID]]</f>
        <v>224204</v>
      </c>
      <c r="B702" s="9">
        <f>SUM(tbl_vikor_1[[#This Row],[ValueEUR]:[GKReflexes]])</f>
        <v>0.56311432153368424</v>
      </c>
      <c r="C702" s="1">
        <f>MAX(tbl_vikor_1[[#This Row],[ValueEUR]:[GKReflexes]])</f>
        <v>5.168913109614949E-2</v>
      </c>
    </row>
    <row r="703" spans="1:3" x14ac:dyDescent="0.55000000000000004">
      <c r="A703" s="8">
        <f>[1]!tbl_gk[[#This Row],[ID]]</f>
        <v>224241</v>
      </c>
      <c r="B703" s="19">
        <f>SUM(tbl_vikor_1[[#This Row],[ValueEUR]:[GKReflexes]])</f>
        <v>0.52570295008133217</v>
      </c>
      <c r="C703" s="2">
        <f>MAX(tbl_vikor_1[[#This Row],[ValueEUR]:[GKReflexes]])</f>
        <v>5.2034601718605494E-2</v>
      </c>
    </row>
    <row r="704" spans="1:3" x14ac:dyDescent="0.55000000000000004">
      <c r="A704" s="7">
        <f>[1]!tbl_gk[[#This Row],[ID]]</f>
        <v>224251</v>
      </c>
      <c r="B704" s="9">
        <f>SUM(tbl_vikor_1[[#This Row],[ValueEUR]:[GKReflexes]])</f>
        <v>0.43611272768122322</v>
      </c>
      <c r="C704" s="1">
        <f>MAX(tbl_vikor_1[[#This Row],[ValueEUR]:[GKReflexes]])</f>
        <v>4.6409239370648142E-2</v>
      </c>
    </row>
    <row r="705" spans="1:3" x14ac:dyDescent="0.55000000000000004">
      <c r="A705" s="8">
        <f>[1]!tbl_gk[[#This Row],[ID]]</f>
        <v>224322</v>
      </c>
      <c r="B705" s="19">
        <f>SUM(tbl_vikor_1[[#This Row],[ValueEUR]:[GKReflexes]])</f>
        <v>0.46170200956293328</v>
      </c>
      <c r="C705" s="2">
        <f>MAX(tbl_vikor_1[[#This Row],[ValueEUR]:[GKReflexes]])</f>
        <v>4.0994828110739248E-2</v>
      </c>
    </row>
    <row r="706" spans="1:3" x14ac:dyDescent="0.55000000000000004">
      <c r="A706" s="7">
        <f>[1]!tbl_gk[[#This Row],[ID]]</f>
        <v>224348</v>
      </c>
      <c r="B706" s="9">
        <f>SUM(tbl_vikor_1[[#This Row],[ValueEUR]:[GKReflexes]])</f>
        <v>0.32177677890558126</v>
      </c>
      <c r="C706" s="1">
        <f>MAX(tbl_vikor_1[[#This Row],[ValueEUR]:[GKReflexes]])</f>
        <v>3.7430060448935834E-2</v>
      </c>
    </row>
    <row r="707" spans="1:3" x14ac:dyDescent="0.55000000000000004">
      <c r="A707" s="8">
        <f>[1]!tbl_gk[[#This Row],[ID]]</f>
        <v>224440</v>
      </c>
      <c r="B707" s="19">
        <f>SUM(tbl_vikor_1[[#This Row],[ValueEUR]:[GKReflexes]])</f>
        <v>0.46649644604524937</v>
      </c>
      <c r="C707" s="2">
        <f>MAX(tbl_vikor_1[[#This Row],[ValueEUR]:[GKReflexes]])</f>
        <v>4.2777211941640955E-2</v>
      </c>
    </row>
    <row r="708" spans="1:3" x14ac:dyDescent="0.55000000000000004">
      <c r="A708" s="7">
        <f>[1]!tbl_gk[[#This Row],[ID]]</f>
        <v>224442</v>
      </c>
      <c r="B708" s="9">
        <f>SUM(tbl_vikor_1[[#This Row],[ValueEUR]:[GKReflexes]])</f>
        <v>0.53109627490284184</v>
      </c>
      <c r="C708" s="1">
        <f>MAX(tbl_vikor_1[[#This Row],[ValueEUR]:[GKReflexes]])</f>
        <v>6.7504348175488213E-2</v>
      </c>
    </row>
    <row r="709" spans="1:3" x14ac:dyDescent="0.55000000000000004">
      <c r="A709" s="8">
        <f>[1]!tbl_gk[[#This Row],[ID]]</f>
        <v>224475</v>
      </c>
      <c r="B709" s="19">
        <f>SUM(tbl_vikor_1[[#This Row],[ValueEUR]:[GKReflexes]])</f>
        <v>0.50251330196671373</v>
      </c>
      <c r="C709" s="2">
        <f>MAX(tbl_vikor_1[[#This Row],[ValueEUR]:[GKReflexes]])</f>
        <v>4.8803366798499039E-2</v>
      </c>
    </row>
    <row r="710" spans="1:3" x14ac:dyDescent="0.55000000000000004">
      <c r="A710" s="7">
        <f>[1]!tbl_gk[[#This Row],[ID]]</f>
        <v>224543</v>
      </c>
      <c r="B710" s="9">
        <f>SUM(tbl_vikor_1[[#This Row],[ValueEUR]:[GKReflexes]])</f>
        <v>0.5166118294849974</v>
      </c>
      <c r="C710" s="1">
        <f>MAX(tbl_vikor_1[[#This Row],[ValueEUR]:[GKReflexes]])</f>
        <v>5.0628261131616156E-2</v>
      </c>
    </row>
    <row r="711" spans="1:3" x14ac:dyDescent="0.55000000000000004">
      <c r="A711" s="8">
        <f>[1]!tbl_gk[[#This Row],[ID]]</f>
        <v>224555</v>
      </c>
      <c r="B711" s="19">
        <f>SUM(tbl_vikor_1[[#This Row],[ValueEUR]:[GKReflexes]])</f>
        <v>0.62521395506500888</v>
      </c>
      <c r="C711" s="2">
        <f>MAX(tbl_vikor_1[[#This Row],[ValueEUR]:[GKReflexes]])</f>
        <v>6.773058557426484E-2</v>
      </c>
    </row>
    <row r="712" spans="1:3" x14ac:dyDescent="0.55000000000000004">
      <c r="A712" s="7">
        <f>[1]!tbl_gk[[#This Row],[ID]]</f>
        <v>224599</v>
      </c>
      <c r="B712" s="9">
        <f>SUM(tbl_vikor_1[[#This Row],[ValueEUR]:[GKReflexes]])</f>
        <v>0.43255848870079738</v>
      </c>
      <c r="C712" s="1">
        <f>MAX(tbl_vikor_1[[#This Row],[ValueEUR]:[GKReflexes]])</f>
        <v>4.6409239370648142E-2</v>
      </c>
    </row>
    <row r="713" spans="1:3" x14ac:dyDescent="0.55000000000000004">
      <c r="A713" s="8">
        <f>[1]!tbl_gk[[#This Row],[ID]]</f>
        <v>224702</v>
      </c>
      <c r="B713" s="19">
        <f>SUM(tbl_vikor_1[[#This Row],[ValueEUR]:[GKReflexes]])</f>
        <v>0.42116507278206861</v>
      </c>
      <c r="C713" s="2">
        <f>MAX(tbl_vikor_1[[#This Row],[ValueEUR]:[GKReflexes]])</f>
        <v>5.484728289258417E-2</v>
      </c>
    </row>
    <row r="714" spans="1:3" x14ac:dyDescent="0.55000000000000004">
      <c r="A714" s="7">
        <f>[1]!tbl_gk[[#This Row],[ID]]</f>
        <v>224836</v>
      </c>
      <c r="B714" s="9">
        <f>SUM(tbl_vikor_1[[#This Row],[ValueEUR]:[GKReflexes]])</f>
        <v>0.40493722088252126</v>
      </c>
      <c r="C714" s="1">
        <f>MAX(tbl_vikor_1[[#This Row],[ValueEUR]:[GKReflexes]])</f>
        <v>4.5002898783658811E-2</v>
      </c>
    </row>
    <row r="715" spans="1:3" x14ac:dyDescent="0.55000000000000004">
      <c r="A715" s="8">
        <f>[1]!tbl_gk[[#This Row],[ID]]</f>
        <v>224947</v>
      </c>
      <c r="B715" s="19">
        <f>SUM(tbl_vikor_1[[#This Row],[ValueEUR]:[GKReflexes]])</f>
        <v>0.49423074464017158</v>
      </c>
      <c r="C715" s="2">
        <f>MAX(tbl_vikor_1[[#This Row],[ValueEUR]:[GKReflexes]])</f>
        <v>5.168913109614949E-2</v>
      </c>
    </row>
    <row r="716" spans="1:3" x14ac:dyDescent="0.55000000000000004">
      <c r="A716" s="7">
        <f>[1]!tbl_gk[[#This Row],[ID]]</f>
        <v>224953</v>
      </c>
      <c r="B716" s="9">
        <f>SUM(tbl_vikor_1[[#This Row],[ValueEUR]:[GKReflexes]])</f>
        <v>0.48002492995752211</v>
      </c>
      <c r="C716" s="1">
        <f>MAX(tbl_vikor_1[[#This Row],[ValueEUR]:[GKReflexes]])</f>
        <v>5.484728289258417E-2</v>
      </c>
    </row>
    <row r="717" spans="1:3" x14ac:dyDescent="0.55000000000000004">
      <c r="A717" s="8">
        <f>[1]!tbl_gk[[#This Row],[ID]]</f>
        <v>224977</v>
      </c>
      <c r="B717" s="19">
        <f>SUM(tbl_vikor_1[[#This Row],[ValueEUR]:[GKReflexes]])</f>
        <v>0.50112138695929298</v>
      </c>
      <c r="C717" s="2">
        <f>MAX(tbl_vikor_1[[#This Row],[ValueEUR]:[GKReflexes]])</f>
        <v>5.2034601718605494E-2</v>
      </c>
    </row>
    <row r="718" spans="1:3" x14ac:dyDescent="0.55000000000000004">
      <c r="A718" s="7">
        <f>[1]!tbl_gk[[#This Row],[ID]]</f>
        <v>224987</v>
      </c>
      <c r="B718" s="9">
        <f>SUM(tbl_vikor_1[[#This Row],[ValueEUR]:[GKReflexes]])</f>
        <v>0.39705897797133455</v>
      </c>
      <c r="C718" s="1">
        <f>MAX(tbl_vikor_1[[#This Row],[ValueEUR]:[GKReflexes]])</f>
        <v>4.0783877022690797E-2</v>
      </c>
    </row>
    <row r="719" spans="1:3" x14ac:dyDescent="0.55000000000000004">
      <c r="A719" s="8">
        <f>[1]!tbl_gk[[#This Row],[ID]]</f>
        <v>225061</v>
      </c>
      <c r="B719" s="19">
        <f>SUM(tbl_vikor_1[[#This Row],[ValueEUR]:[GKReflexes]])</f>
        <v>0.56402862128072007</v>
      </c>
      <c r="C719" s="2">
        <f>MAX(tbl_vikor_1[[#This Row],[ValueEUR]:[GKReflexes]])</f>
        <v>6.012574789575089E-2</v>
      </c>
    </row>
    <row r="720" spans="1:3" x14ac:dyDescent="0.55000000000000004">
      <c r="A720" s="7">
        <f>[1]!tbl_gk[[#This Row],[ID]]</f>
        <v>225116</v>
      </c>
      <c r="B720" s="9">
        <f>SUM(tbl_vikor_1[[#This Row],[ValueEUR]:[GKReflexes]])</f>
        <v>0.44820404749374221</v>
      </c>
      <c r="C720" s="1">
        <f>MAX(tbl_vikor_1[[#This Row],[ValueEUR]:[GKReflexes]])</f>
        <v>4.781557995763748E-2</v>
      </c>
    </row>
    <row r="721" spans="1:3" x14ac:dyDescent="0.55000000000000004">
      <c r="A721" s="8">
        <f>[1]!tbl_gk[[#This Row],[ID]]</f>
        <v>225134</v>
      </c>
      <c r="B721" s="19">
        <f>SUM(tbl_vikor_1[[#This Row],[ValueEUR]:[GKReflexes]])</f>
        <v>0.482225035663156</v>
      </c>
      <c r="C721" s="2">
        <f>MAX(tbl_vikor_1[[#This Row],[ValueEUR]:[GKReflexes]])</f>
        <v>4.9906747265247783E-2</v>
      </c>
    </row>
    <row r="722" spans="1:3" x14ac:dyDescent="0.55000000000000004">
      <c r="A722" s="7">
        <f>[1]!tbl_gk[[#This Row],[ID]]</f>
        <v>225149</v>
      </c>
      <c r="B722" s="9">
        <f>SUM(tbl_vikor_1[[#This Row],[ValueEUR]:[GKReflexes]])</f>
        <v>0.3865562087541401</v>
      </c>
      <c r="C722" s="1">
        <f>MAX(tbl_vikor_1[[#This Row],[ValueEUR]:[GKReflexes]])</f>
        <v>3.5158514674733445E-2</v>
      </c>
    </row>
    <row r="723" spans="1:3" x14ac:dyDescent="0.55000000000000004">
      <c r="A723" s="8">
        <f>[1]!tbl_gk[[#This Row],[ID]]</f>
        <v>225203</v>
      </c>
      <c r="B723" s="19">
        <f>SUM(tbl_vikor_1[[#This Row],[ValueEUR]:[GKReflexes]])</f>
        <v>0.49224293719078521</v>
      </c>
      <c r="C723" s="2">
        <f>MAX(tbl_vikor_1[[#This Row],[ValueEUR]:[GKReflexes]])</f>
        <v>4.2592029205962806E-2</v>
      </c>
    </row>
    <row r="724" spans="1:3" x14ac:dyDescent="0.55000000000000004">
      <c r="A724" s="7">
        <f>[1]!tbl_gk[[#This Row],[ID]]</f>
        <v>225213</v>
      </c>
      <c r="B724" s="9">
        <f>SUM(tbl_vikor_1[[#This Row],[ValueEUR]:[GKReflexes]])</f>
        <v>0.53511674124804343</v>
      </c>
      <c r="C724" s="1">
        <f>MAX(tbl_vikor_1[[#This Row],[ValueEUR]:[GKReflexes]])</f>
        <v>5.5253898757952898E-2</v>
      </c>
    </row>
    <row r="725" spans="1:3" x14ac:dyDescent="0.55000000000000004">
      <c r="A725" s="8">
        <f>[1]!tbl_gk[[#This Row],[ID]]</f>
        <v>225280</v>
      </c>
      <c r="B725" s="19">
        <f>SUM(tbl_vikor_1[[#This Row],[ValueEUR]:[GKReflexes]])</f>
        <v>0.49047914070076898</v>
      </c>
      <c r="C725" s="2">
        <f>MAX(tbl_vikor_1[[#This Row],[ValueEUR]:[GKReflexes]])</f>
        <v>4.8124363434346076E-2</v>
      </c>
    </row>
    <row r="726" spans="1:3" x14ac:dyDescent="0.55000000000000004">
      <c r="A726" s="7">
        <f>[1]!tbl_gk[[#This Row],[ID]]</f>
        <v>225282</v>
      </c>
      <c r="B726" s="9">
        <f>SUM(tbl_vikor_1[[#This Row],[ValueEUR]:[GKReflexes]])</f>
        <v>0.44373468591118886</v>
      </c>
      <c r="C726" s="1">
        <f>MAX(tbl_vikor_1[[#This Row],[ValueEUR]:[GKReflexes]])</f>
        <v>5.3440942305594832E-2</v>
      </c>
    </row>
    <row r="727" spans="1:3" x14ac:dyDescent="0.55000000000000004">
      <c r="A727" s="8">
        <f>[1]!tbl_gk[[#This Row],[ID]]</f>
        <v>225342</v>
      </c>
      <c r="B727" s="19">
        <f>SUM(tbl_vikor_1[[#This Row],[ValueEUR]:[GKReflexes]])</f>
        <v>0.50739079998320369</v>
      </c>
      <c r="C727" s="2">
        <f>MAX(tbl_vikor_1[[#This Row],[ValueEUR]:[GKReflexes]])</f>
        <v>4.6341979603444362E-2</v>
      </c>
    </row>
    <row r="728" spans="1:3" x14ac:dyDescent="0.55000000000000004">
      <c r="A728" s="7">
        <f>[1]!tbl_gk[[#This Row],[ID]]</f>
        <v>225361</v>
      </c>
      <c r="B728" s="9">
        <f>SUM(tbl_vikor_1[[#This Row],[ValueEUR]:[GKReflexes]])</f>
        <v>0.50493110225800353</v>
      </c>
      <c r="C728" s="1">
        <f>MAX(tbl_vikor_1[[#This Row],[ValueEUR]:[GKReflexes]])</f>
        <v>4.8124363434346076E-2</v>
      </c>
    </row>
    <row r="729" spans="1:3" x14ac:dyDescent="0.55000000000000004">
      <c r="A729" s="8">
        <f>[1]!tbl_gk[[#This Row],[ID]]</f>
        <v>225395</v>
      </c>
      <c r="B729" s="19">
        <f>SUM(tbl_vikor_1[[#This Row],[ValueEUR]:[GKReflexes]])</f>
        <v>0.51313230031117385</v>
      </c>
      <c r="C729" s="2">
        <f>MAX(tbl_vikor_1[[#This Row],[ValueEUR]:[GKReflexes]])</f>
        <v>4.9221920544626818E-2</v>
      </c>
    </row>
    <row r="730" spans="1:3" x14ac:dyDescent="0.55000000000000004">
      <c r="A730" s="7">
        <f>[1]!tbl_gk[[#This Row],[ID]]</f>
        <v>225406</v>
      </c>
      <c r="B730" s="9">
        <f>SUM(tbl_vikor_1[[#This Row],[ValueEUR]:[GKReflexes]])</f>
        <v>0.48925189595415536</v>
      </c>
      <c r="C730" s="1">
        <f>MAX(tbl_vikor_1[[#This Row],[ValueEUR]:[GKReflexes]])</f>
        <v>4.5002898783658811E-2</v>
      </c>
    </row>
    <row r="731" spans="1:3" x14ac:dyDescent="0.55000000000000004">
      <c r="A731" s="8">
        <f>[1]!tbl_gk[[#This Row],[ID]]</f>
        <v>225511</v>
      </c>
      <c r="B731" s="19">
        <f>SUM(tbl_vikor_1[[#This Row],[ValueEUR]:[GKReflexes]])</f>
        <v>0.44437344255625677</v>
      </c>
      <c r="C731" s="2">
        <f>MAX(tbl_vikor_1[[#This Row],[ValueEUR]:[GKReflexes]])</f>
        <v>4.6341979603444362E-2</v>
      </c>
    </row>
    <row r="732" spans="1:3" x14ac:dyDescent="0.55000000000000004">
      <c r="A732" s="7">
        <f>[1]!tbl_gk[[#This Row],[ID]]</f>
        <v>225543</v>
      </c>
      <c r="B732" s="9">
        <f>SUM(tbl_vikor_1[[#This Row],[ValueEUR]:[GKReflexes]])</f>
        <v>0.46594790879732972</v>
      </c>
      <c r="C732" s="1">
        <f>MAX(tbl_vikor_1[[#This Row],[ValueEUR]:[GKReflexes]])</f>
        <v>4.4559595772542655E-2</v>
      </c>
    </row>
    <row r="733" spans="1:3" x14ac:dyDescent="0.55000000000000004">
      <c r="A733" s="8">
        <f>[1]!tbl_gk[[#This Row],[ID]]</f>
        <v>225610</v>
      </c>
      <c r="B733" s="19">
        <f>SUM(tbl_vikor_1[[#This Row],[ValueEUR]:[GKReflexes]])</f>
        <v>0.50952207892912738</v>
      </c>
      <c r="C733" s="2">
        <f>MAX(tbl_vikor_1[[#This Row],[ValueEUR]:[GKReflexes]])</f>
        <v>4.6341979603444362E-2</v>
      </c>
    </row>
    <row r="734" spans="1:3" x14ac:dyDescent="0.55000000000000004">
      <c r="A734" s="7">
        <f>[1]!tbl_gk[[#This Row],[ID]]</f>
        <v>225647</v>
      </c>
      <c r="B734" s="9">
        <f>SUM(tbl_vikor_1[[#This Row],[ValueEUR]:[GKReflexes]])</f>
        <v>0.39197140410870035</v>
      </c>
      <c r="C734" s="1">
        <f>MAX(tbl_vikor_1[[#This Row],[ValueEUR]:[GKReflexes]])</f>
        <v>4.3596558196669473E-2</v>
      </c>
    </row>
    <row r="735" spans="1:3" x14ac:dyDescent="0.55000000000000004">
      <c r="A735" s="8">
        <f>[1]!tbl_gk[[#This Row],[ID]]</f>
        <v>225650</v>
      </c>
      <c r="B735" s="19">
        <f>SUM(tbl_vikor_1[[#This Row],[ValueEUR]:[GKReflexes]])</f>
        <v>0.51907528246440016</v>
      </c>
      <c r="C735" s="2">
        <f>MAX(tbl_vikor_1[[#This Row],[ValueEUR]:[GKReflexes]])</f>
        <v>4.8124363434346076E-2</v>
      </c>
    </row>
    <row r="736" spans="1:3" x14ac:dyDescent="0.55000000000000004">
      <c r="A736" s="7">
        <f>[1]!tbl_gk[[#This Row],[ID]]</f>
        <v>225701</v>
      </c>
      <c r="B736" s="9">
        <f>SUM(tbl_vikor_1[[#This Row],[ValueEUR]:[GKReflexes]])</f>
        <v>0.40405598415142563</v>
      </c>
      <c r="C736" s="1">
        <f>MAX(tbl_vikor_1[[#This Row],[ValueEUR]:[GKReflexes]])</f>
        <v>4.5002898783658811E-2</v>
      </c>
    </row>
    <row r="737" spans="1:3" x14ac:dyDescent="0.55000000000000004">
      <c r="A737" s="8">
        <f>[1]!tbl_gk[[#This Row],[ID]]</f>
        <v>225751</v>
      </c>
      <c r="B737" s="19">
        <f>SUM(tbl_vikor_1[[#This Row],[ValueEUR]:[GKReflexes]])</f>
        <v>0.56719734468163741</v>
      </c>
      <c r="C737" s="2">
        <f>MAX(tbl_vikor_1[[#This Row],[ValueEUR]:[GKReflexes]])</f>
        <v>6.012574789575089E-2</v>
      </c>
    </row>
    <row r="738" spans="1:3" x14ac:dyDescent="0.55000000000000004">
      <c r="A738" s="7">
        <f>[1]!tbl_gk[[#This Row],[ID]]</f>
        <v>225766</v>
      </c>
      <c r="B738" s="9">
        <f>SUM(tbl_vikor_1[[#This Row],[ValueEUR]:[GKReflexes]])</f>
        <v>0.5591908247157511</v>
      </c>
      <c r="C738" s="1">
        <f>MAX(tbl_vikor_1[[#This Row],[ValueEUR]:[GKReflexes]])</f>
        <v>5.3471514927051197E-2</v>
      </c>
    </row>
    <row r="739" spans="1:3" x14ac:dyDescent="0.55000000000000004">
      <c r="A739" s="8">
        <f>[1]!tbl_gk[[#This Row],[ID]]</f>
        <v>225858</v>
      </c>
      <c r="B739" s="19">
        <f>SUM(tbl_vikor_1[[#This Row],[ValueEUR]:[GKReflexes]])</f>
        <v>0.4567267093605199</v>
      </c>
      <c r="C739" s="2">
        <f>MAX(tbl_vikor_1[[#This Row],[ValueEUR]:[GKReflexes]])</f>
        <v>4.781557995763748E-2</v>
      </c>
    </row>
    <row r="740" spans="1:3" x14ac:dyDescent="0.55000000000000004">
      <c r="A740" s="7">
        <f>[1]!tbl_gk[[#This Row],[ID]]</f>
        <v>225868</v>
      </c>
      <c r="B740" s="9">
        <f>SUM(tbl_vikor_1[[#This Row],[ValueEUR]:[GKReflexes]])</f>
        <v>0.44338754314997764</v>
      </c>
      <c r="C740" s="1">
        <f>MAX(tbl_vikor_1[[#This Row],[ValueEUR]:[GKReflexes]])</f>
        <v>4.6409239370648142E-2</v>
      </c>
    </row>
    <row r="741" spans="1:3" x14ac:dyDescent="0.55000000000000004">
      <c r="A741" s="8">
        <f>[1]!tbl_gk[[#This Row],[ID]]</f>
        <v>225916</v>
      </c>
      <c r="B741" s="19">
        <f>SUM(tbl_vikor_1[[#This Row],[ValueEUR]:[GKReflexes]])</f>
        <v>0.51210334623558518</v>
      </c>
      <c r="C741" s="2">
        <f>MAX(tbl_vikor_1[[#This Row],[ValueEUR]:[GKReflexes]])</f>
        <v>5.5253898757952898E-2</v>
      </c>
    </row>
    <row r="742" spans="1:3" x14ac:dyDescent="0.55000000000000004">
      <c r="A742" s="7">
        <f>[1]!tbl_gk[[#This Row],[ID]]</f>
        <v>225983</v>
      </c>
      <c r="B742" s="9">
        <f>SUM(tbl_vikor_1[[#This Row],[ValueEUR]:[GKReflexes]])</f>
        <v>0.4243744712596505</v>
      </c>
      <c r="C742" s="1">
        <f>MAX(tbl_vikor_1[[#This Row],[ValueEUR]:[GKReflexes]])</f>
        <v>4.4559595772542655E-2</v>
      </c>
    </row>
    <row r="743" spans="1:3" x14ac:dyDescent="0.55000000000000004">
      <c r="A743" s="8">
        <f>[1]!tbl_gk[[#This Row],[ID]]</f>
        <v>225993</v>
      </c>
      <c r="B743" s="19">
        <f>SUM(tbl_vikor_1[[#This Row],[ValueEUR]:[GKReflexes]])</f>
        <v>0.48671099947325586</v>
      </c>
      <c r="C743" s="2">
        <f>MAX(tbl_vikor_1[[#This Row],[ValueEUR]:[GKReflexes]])</f>
        <v>5.0628261131616156E-2</v>
      </c>
    </row>
    <row r="744" spans="1:3" x14ac:dyDescent="0.55000000000000004">
      <c r="A744" s="7">
        <f>[1]!tbl_gk[[#This Row],[ID]]</f>
        <v>226085</v>
      </c>
      <c r="B744" s="9">
        <f>SUM(tbl_vikor_1[[#This Row],[ValueEUR]:[GKReflexes]])</f>
        <v>0.46172341718062204</v>
      </c>
      <c r="C744" s="1">
        <f>MAX(tbl_vikor_1[[#This Row],[ValueEUR]:[GKReflexes]])</f>
        <v>5.0628261131616156E-2</v>
      </c>
    </row>
    <row r="745" spans="1:3" x14ac:dyDescent="0.55000000000000004">
      <c r="A745" s="8">
        <f>[1]!tbl_gk[[#This Row],[ID]]</f>
        <v>226259</v>
      </c>
      <c r="B745" s="19">
        <f>SUM(tbl_vikor_1[[#This Row],[ValueEUR]:[GKReflexes]])</f>
        <v>0.54900911703619026</v>
      </c>
      <c r="C745" s="2">
        <f>MAX(tbl_vikor_1[[#This Row],[ValueEUR]:[GKReflexes]])</f>
        <v>5.3440942305594832E-2</v>
      </c>
    </row>
    <row r="746" spans="1:3" x14ac:dyDescent="0.55000000000000004">
      <c r="A746" s="7">
        <f>[1]!tbl_gk[[#This Row],[ID]]</f>
        <v>226285</v>
      </c>
      <c r="B746" s="9">
        <f>SUM(tbl_vikor_1[[#This Row],[ValueEUR]:[GKReflexes]])</f>
        <v>0.42153823162076931</v>
      </c>
      <c r="C746" s="1">
        <f>MAX(tbl_vikor_1[[#This Row],[ValueEUR]:[GKReflexes]])</f>
        <v>5.484728289258417E-2</v>
      </c>
    </row>
    <row r="747" spans="1:3" x14ac:dyDescent="0.55000000000000004">
      <c r="A747" s="8">
        <f>[1]!tbl_gk[[#This Row],[ID]]</f>
        <v>226300</v>
      </c>
      <c r="B747" s="19">
        <f>SUM(tbl_vikor_1[[#This Row],[ValueEUR]:[GKReflexes]])</f>
        <v>0.37673378275188119</v>
      </c>
      <c r="C747" s="2">
        <f>MAX(tbl_vikor_1[[#This Row],[ValueEUR]:[GKReflexes]])</f>
        <v>4.3596558196669473E-2</v>
      </c>
    </row>
    <row r="748" spans="1:3" x14ac:dyDescent="0.55000000000000004">
      <c r="A748" s="7">
        <f>[1]!tbl_gk[[#This Row],[ID]]</f>
        <v>226524</v>
      </c>
      <c r="B748" s="9">
        <f>SUM(tbl_vikor_1[[#This Row],[ValueEUR]:[GKReflexes]])</f>
        <v>0.48359954951931972</v>
      </c>
      <c r="C748" s="1">
        <f>MAX(tbl_vikor_1[[#This Row],[ValueEUR]:[GKReflexes]])</f>
        <v>4.6341979603444362E-2</v>
      </c>
    </row>
    <row r="749" spans="1:3" x14ac:dyDescent="0.55000000000000004">
      <c r="A749" s="8">
        <f>[1]!tbl_gk[[#This Row],[ID]]</f>
        <v>226675</v>
      </c>
      <c r="B749" s="19">
        <f>SUM(tbl_vikor_1[[#This Row],[ValueEUR]:[GKReflexes]])</f>
        <v>0.476313709125465</v>
      </c>
      <c r="C749" s="2">
        <f>MAX(tbl_vikor_1[[#This Row],[ValueEUR]:[GKReflexes]])</f>
        <v>4.9221920544626818E-2</v>
      </c>
    </row>
    <row r="750" spans="1:3" x14ac:dyDescent="0.55000000000000004">
      <c r="A750" s="7">
        <f>[1]!tbl_gk[[#This Row],[ID]]</f>
        <v>226753</v>
      </c>
      <c r="B750" s="9">
        <f>SUM(tbl_vikor_1[[#This Row],[ValueEUR]:[GKReflexes]])</f>
        <v>0.30745582859140025</v>
      </c>
      <c r="C750" s="1">
        <f>MAX(tbl_vikor_1[[#This Row],[ValueEUR]:[GKReflexes]])</f>
        <v>3.2504443341392672E-2</v>
      </c>
    </row>
    <row r="751" spans="1:3" x14ac:dyDescent="0.55000000000000004">
      <c r="A751" s="8">
        <f>[1]!tbl_gk[[#This Row],[ID]]</f>
        <v>226786</v>
      </c>
      <c r="B751" s="19">
        <f>SUM(tbl_vikor_1[[#This Row],[ValueEUR]:[GKReflexes]])</f>
        <v>0.51293077246354513</v>
      </c>
      <c r="C751" s="2">
        <f>MAX(tbl_vikor_1[[#This Row],[ValueEUR]:[GKReflexes]])</f>
        <v>6.7504348175488213E-2</v>
      </c>
    </row>
    <row r="752" spans="1:3" x14ac:dyDescent="0.55000000000000004">
      <c r="A752" s="7">
        <f>[1]!tbl_gk[[#This Row],[ID]]</f>
        <v>226838</v>
      </c>
      <c r="B752" s="9">
        <f>SUM(tbl_vikor_1[[#This Row],[ValueEUR]:[GKReflexes]])</f>
        <v>0.53425765041385276</v>
      </c>
      <c r="C752" s="1">
        <f>MAX(tbl_vikor_1[[#This Row],[ValueEUR]:[GKReflexes]])</f>
        <v>5.7036282588854605E-2</v>
      </c>
    </row>
    <row r="753" spans="1:3" x14ac:dyDescent="0.55000000000000004">
      <c r="A753" s="8">
        <f>[1]!tbl_gk[[#This Row],[ID]]</f>
        <v>227127</v>
      </c>
      <c r="B753" s="19">
        <f>SUM(tbl_vikor_1[[#This Row],[ValueEUR]:[GKReflexes]])</f>
        <v>0.37859251469884903</v>
      </c>
      <c r="C753" s="2">
        <f>MAX(tbl_vikor_1[[#This Row],[ValueEUR]:[GKReflexes]])</f>
        <v>3.7971195848712121E-2</v>
      </c>
    </row>
    <row r="754" spans="1:3" x14ac:dyDescent="0.55000000000000004">
      <c r="A754" s="7">
        <f>[1]!tbl_gk[[#This Row],[ID]]</f>
        <v>227154</v>
      </c>
      <c r="B754" s="9">
        <f>SUM(tbl_vikor_1[[#This Row],[ValueEUR]:[GKReflexes]])</f>
        <v>0.55601697001528627</v>
      </c>
      <c r="C754" s="1">
        <f>MAX(tbl_vikor_1[[#This Row],[ValueEUR]:[GKReflexes]])</f>
        <v>6.416581791246144E-2</v>
      </c>
    </row>
    <row r="755" spans="1:3" x14ac:dyDescent="0.55000000000000004">
      <c r="A755" s="8">
        <f>[1]!tbl_gk[[#This Row],[ID]]</f>
        <v>227186</v>
      </c>
      <c r="B755" s="19">
        <f>SUM(tbl_vikor_1[[#This Row],[ValueEUR]:[GKReflexes]])</f>
        <v>0.49209178629967815</v>
      </c>
      <c r="C755" s="2">
        <f>MAX(tbl_vikor_1[[#This Row],[ValueEUR]:[GKReflexes]])</f>
        <v>5.3440942305594832E-2</v>
      </c>
    </row>
    <row r="756" spans="1:3" x14ac:dyDescent="0.55000000000000004">
      <c r="A756" s="7">
        <f>[1]!tbl_gk[[#This Row],[ID]]</f>
        <v>227275</v>
      </c>
      <c r="B756" s="9">
        <f>SUM(tbl_vikor_1[[#This Row],[ValueEUR]:[GKReflexes]])</f>
        <v>0.34948296343919705</v>
      </c>
      <c r="C756" s="1">
        <f>MAX(tbl_vikor_1[[#This Row],[ValueEUR]:[GKReflexes]])</f>
        <v>3.9377536435701459E-2</v>
      </c>
    </row>
    <row r="757" spans="1:3" x14ac:dyDescent="0.55000000000000004">
      <c r="A757" s="8">
        <f>[1]!tbl_gk[[#This Row],[ID]]</f>
        <v>227290</v>
      </c>
      <c r="B757" s="19">
        <f>SUM(tbl_vikor_1[[#This Row],[ValueEUR]:[GKReflexes]])</f>
        <v>0.34403610505921867</v>
      </c>
      <c r="C757" s="2">
        <f>MAX(tbl_vikor_1[[#This Row],[ValueEUR]:[GKReflexes]])</f>
        <v>3.2345833500754768E-2</v>
      </c>
    </row>
    <row r="758" spans="1:3" x14ac:dyDescent="0.55000000000000004">
      <c r="A758" s="7">
        <f>[1]!tbl_gk[[#This Row],[ID]]</f>
        <v>227370</v>
      </c>
      <c r="B758" s="9">
        <f>SUM(tbl_vikor_1[[#This Row],[ValueEUR]:[GKReflexes]])</f>
        <v>0.49599787095076003</v>
      </c>
      <c r="C758" s="1">
        <f>MAX(tbl_vikor_1[[#This Row],[ValueEUR]:[GKReflexes]])</f>
        <v>5.484728289258417E-2</v>
      </c>
    </row>
    <row r="759" spans="1:3" x14ac:dyDescent="0.55000000000000004">
      <c r="A759" s="8">
        <f>[1]!tbl_gk[[#This Row],[ID]]</f>
        <v>227477</v>
      </c>
      <c r="B759" s="19">
        <f>SUM(tbl_vikor_1[[#This Row],[ValueEUR]:[GKReflexes]])</f>
        <v>0.45337591160083507</v>
      </c>
      <c r="C759" s="2">
        <f>MAX(tbl_vikor_1[[#This Row],[ValueEUR]:[GKReflexes]])</f>
        <v>5.0628261131616156E-2</v>
      </c>
    </row>
    <row r="760" spans="1:3" x14ac:dyDescent="0.55000000000000004">
      <c r="A760" s="7">
        <f>[1]!tbl_gk[[#This Row],[ID]]</f>
        <v>227497</v>
      </c>
      <c r="B760" s="9">
        <f>SUM(tbl_vikor_1[[#This Row],[ValueEUR]:[GKReflexes]])</f>
        <v>0.42952887398560852</v>
      </c>
      <c r="C760" s="1">
        <f>MAX(tbl_vikor_1[[#This Row],[ValueEUR]:[GKReflexes]])</f>
        <v>4.2190217609680135E-2</v>
      </c>
    </row>
    <row r="761" spans="1:3" x14ac:dyDescent="0.55000000000000004">
      <c r="A761" s="8">
        <f>[1]!tbl_gk[[#This Row],[ID]]</f>
        <v>227545</v>
      </c>
      <c r="B761" s="19">
        <f>SUM(tbl_vikor_1[[#This Row],[ValueEUR]:[GKReflexes]])</f>
        <v>0.56319425775769971</v>
      </c>
      <c r="C761" s="2">
        <f>MAX(tbl_vikor_1[[#This Row],[ValueEUR]:[GKReflexes]])</f>
        <v>6.0601050250658012E-2</v>
      </c>
    </row>
    <row r="762" spans="1:3" x14ac:dyDescent="0.55000000000000004">
      <c r="A762" s="7">
        <f>[1]!tbl_gk[[#This Row],[ID]]</f>
        <v>227570</v>
      </c>
      <c r="B762" s="9">
        <f>SUM(tbl_vikor_1[[#This Row],[ValueEUR]:[GKReflexes]])</f>
        <v>0.61399740351030108</v>
      </c>
      <c r="C762" s="1">
        <f>MAX(tbl_vikor_1[[#This Row],[ValueEUR]:[GKReflexes]])</f>
        <v>6.012574789575089E-2</v>
      </c>
    </row>
    <row r="763" spans="1:3" x14ac:dyDescent="0.55000000000000004">
      <c r="A763" s="8">
        <f>[1]!tbl_gk[[#This Row],[ID]]</f>
        <v>227616</v>
      </c>
      <c r="B763" s="19">
        <f>SUM(tbl_vikor_1[[#This Row],[ValueEUR]:[GKReflexes]])</f>
        <v>0.54194591175055151</v>
      </c>
      <c r="C763" s="2">
        <f>MAX(tbl_vikor_1[[#This Row],[ValueEUR]:[GKReflexes]])</f>
        <v>6.0601050250658012E-2</v>
      </c>
    </row>
    <row r="764" spans="1:3" x14ac:dyDescent="0.55000000000000004">
      <c r="A764" s="7">
        <f>[1]!tbl_gk[[#This Row],[ID]]</f>
        <v>227653</v>
      </c>
      <c r="B764" s="9">
        <f>SUM(tbl_vikor_1[[#This Row],[ValueEUR]:[GKReflexes]])</f>
        <v>0.56275459880951906</v>
      </c>
      <c r="C764" s="1">
        <f>MAX(tbl_vikor_1[[#This Row],[ValueEUR]:[GKReflexes]])</f>
        <v>6.012574789575089E-2</v>
      </c>
    </row>
    <row r="765" spans="1:3" x14ac:dyDescent="0.55000000000000004">
      <c r="A765" s="8">
        <f>[1]!tbl_gk[[#This Row],[ID]]</f>
        <v>227668</v>
      </c>
      <c r="B765" s="19">
        <f>SUM(tbl_vikor_1[[#This Row],[ValueEUR]:[GKReflexes]])</f>
        <v>0.52580614369327472</v>
      </c>
      <c r="C765" s="2">
        <f>MAX(tbl_vikor_1[[#This Row],[ValueEUR]:[GKReflexes]])</f>
        <v>5.5253898757952898E-2</v>
      </c>
    </row>
    <row r="766" spans="1:3" x14ac:dyDescent="0.55000000000000004">
      <c r="A766" s="7">
        <f>[1]!tbl_gk[[#This Row],[ID]]</f>
        <v>227819</v>
      </c>
      <c r="B766" s="9">
        <f>SUM(tbl_vikor_1[[#This Row],[ValueEUR]:[GKReflexes]])</f>
        <v>0.4387053952773558</v>
      </c>
      <c r="C766" s="1">
        <f>MAX(tbl_vikor_1[[#This Row],[ValueEUR]:[GKReflexes]])</f>
        <v>4.6409239370648142E-2</v>
      </c>
    </row>
    <row r="767" spans="1:3" x14ac:dyDescent="0.55000000000000004">
      <c r="A767" s="8">
        <f>[1]!tbl_gk[[#This Row],[ID]]</f>
        <v>227879</v>
      </c>
      <c r="B767" s="19">
        <f>SUM(tbl_vikor_1[[#This Row],[ValueEUR]:[GKReflexes]])</f>
        <v>0.59600018102468477</v>
      </c>
      <c r="C767" s="2">
        <f>MAX(tbl_vikor_1[[#This Row],[ValueEUR]:[GKReflexes]])</f>
        <v>6.0601050250658012E-2</v>
      </c>
    </row>
    <row r="768" spans="1:3" x14ac:dyDescent="0.55000000000000004">
      <c r="A768" s="7">
        <f>[1]!tbl_gk[[#This Row],[ID]]</f>
        <v>227909</v>
      </c>
      <c r="B768" s="9">
        <f>SUM(tbl_vikor_1[[#This Row],[ValueEUR]:[GKReflexes]])</f>
        <v>0.5543140873455491</v>
      </c>
      <c r="C768" s="1">
        <f>MAX(tbl_vikor_1[[#This Row],[ValueEUR]:[GKReflexes]])</f>
        <v>5.0628261131616156E-2</v>
      </c>
    </row>
    <row r="769" spans="1:3" x14ac:dyDescent="0.55000000000000004">
      <c r="A769" s="8">
        <f>[1]!tbl_gk[[#This Row],[ID]]</f>
        <v>227966</v>
      </c>
      <c r="B769" s="19">
        <f>SUM(tbl_vikor_1[[#This Row],[ValueEUR]:[GKReflexes]])</f>
        <v>0.54107256738835685</v>
      </c>
      <c r="C769" s="2">
        <f>MAX(tbl_vikor_1[[#This Row],[ValueEUR]:[GKReflexes]])</f>
        <v>5.3471514927051197E-2</v>
      </c>
    </row>
    <row r="770" spans="1:3" x14ac:dyDescent="0.55000000000000004">
      <c r="A770" s="7">
        <f>[1]!tbl_gk[[#This Row],[ID]]</f>
        <v>228117</v>
      </c>
      <c r="B770" s="9">
        <f>SUM(tbl_vikor_1[[#This Row],[ValueEUR]:[GKReflexes]])</f>
        <v>0.59218714549509455</v>
      </c>
      <c r="C770" s="1">
        <f>MAX(tbl_vikor_1[[#This Row],[ValueEUR]:[GKReflexes]])</f>
        <v>6.0601050250658012E-2</v>
      </c>
    </row>
    <row r="771" spans="1:3" x14ac:dyDescent="0.55000000000000004">
      <c r="A771" s="8">
        <f>[1]!tbl_gk[[#This Row],[ID]]</f>
        <v>228130</v>
      </c>
      <c r="B771" s="19">
        <f>SUM(tbl_vikor_1[[#This Row],[ValueEUR]:[GKReflexes]])</f>
        <v>0.51254128019153722</v>
      </c>
      <c r="C771" s="2">
        <f>MAX(tbl_vikor_1[[#This Row],[ValueEUR]:[GKReflexes]])</f>
        <v>4.781557995763748E-2</v>
      </c>
    </row>
    <row r="772" spans="1:3" x14ac:dyDescent="0.55000000000000004">
      <c r="A772" s="7">
        <f>[1]!tbl_gk[[#This Row],[ID]]</f>
        <v>228221</v>
      </c>
      <c r="B772" s="9">
        <f>SUM(tbl_vikor_1[[#This Row],[ValueEUR]:[GKReflexes]])</f>
        <v>0.51764023692469074</v>
      </c>
      <c r="C772" s="1">
        <f>MAX(tbl_vikor_1[[#This Row],[ValueEUR]:[GKReflexes]])</f>
        <v>5.6253623479573515E-2</v>
      </c>
    </row>
    <row r="773" spans="1:3" x14ac:dyDescent="0.55000000000000004">
      <c r="A773" s="8">
        <f>[1]!tbl_gk[[#This Row],[ID]]</f>
        <v>228231</v>
      </c>
      <c r="B773" s="19">
        <f>SUM(tbl_vikor_1[[#This Row],[ValueEUR]:[GKReflexes]])</f>
        <v>0.44437489838030902</v>
      </c>
      <c r="C773" s="2">
        <f>MAX(tbl_vikor_1[[#This Row],[ValueEUR]:[GKReflexes]])</f>
        <v>5.3440942305594832E-2</v>
      </c>
    </row>
    <row r="774" spans="1:3" x14ac:dyDescent="0.55000000000000004">
      <c r="A774" s="7">
        <f>[1]!tbl_gk[[#This Row],[ID]]</f>
        <v>228253</v>
      </c>
      <c r="B774" s="9">
        <f>SUM(tbl_vikor_1[[#This Row],[ValueEUR]:[GKReflexes]])</f>
        <v>0.62684537887717418</v>
      </c>
      <c r="C774" s="1">
        <f>MAX(tbl_vikor_1[[#This Row],[ValueEUR]:[GKReflexes]])</f>
        <v>6.1947740256228193E-2</v>
      </c>
    </row>
    <row r="775" spans="1:3" x14ac:dyDescent="0.55000000000000004">
      <c r="A775" s="8">
        <f>[1]!tbl_gk[[#This Row],[ID]]</f>
        <v>228255</v>
      </c>
      <c r="B775" s="19">
        <f>SUM(tbl_vikor_1[[#This Row],[ValueEUR]:[GKReflexes]])</f>
        <v>0.57376023938525378</v>
      </c>
      <c r="C775" s="2">
        <f>MAX(tbl_vikor_1[[#This Row],[ValueEUR]:[GKReflexes]])</f>
        <v>5.2352702565662608E-2</v>
      </c>
    </row>
    <row r="776" spans="1:3" x14ac:dyDescent="0.55000000000000004">
      <c r="A776" s="7">
        <f>[1]!tbl_gk[[#This Row],[ID]]</f>
        <v>228279</v>
      </c>
      <c r="B776" s="9">
        <f>SUM(tbl_vikor_1[[#This Row],[ValueEUR]:[GKReflexes]])</f>
        <v>0.37673349329491623</v>
      </c>
      <c r="C776" s="1">
        <f>MAX(tbl_vikor_1[[#This Row],[ValueEUR]:[GKReflexes]])</f>
        <v>3.5866971962916043E-2</v>
      </c>
    </row>
    <row r="777" spans="1:3" x14ac:dyDescent="0.55000000000000004">
      <c r="A777" s="8">
        <f>[1]!tbl_gk[[#This Row],[ID]]</f>
        <v>228296</v>
      </c>
      <c r="B777" s="19">
        <f>SUM(tbl_vikor_1[[#This Row],[ValueEUR]:[GKReflexes]])</f>
        <v>0.54526394011722346</v>
      </c>
      <c r="C777" s="2">
        <f>MAX(tbl_vikor_1[[#This Row],[ValueEUR]:[GKReflexes]])</f>
        <v>5.9066304653552192E-2</v>
      </c>
    </row>
    <row r="778" spans="1:3" x14ac:dyDescent="0.55000000000000004">
      <c r="A778" s="7">
        <f>[1]!tbl_gk[[#This Row],[ID]]</f>
        <v>228355</v>
      </c>
      <c r="B778" s="9">
        <f>SUM(tbl_vikor_1[[#This Row],[ValueEUR]:[GKReflexes]])</f>
        <v>0.489112413962209</v>
      </c>
      <c r="C778" s="1">
        <f>MAX(tbl_vikor_1[[#This Row],[ValueEUR]:[GKReflexes]])</f>
        <v>5.3471514927051197E-2</v>
      </c>
    </row>
    <row r="779" spans="1:3" x14ac:dyDescent="0.55000000000000004">
      <c r="A779" s="8">
        <f>[1]!tbl_gk[[#This Row],[ID]]</f>
        <v>228369</v>
      </c>
      <c r="B779" s="19">
        <f>SUM(tbl_vikor_1[[#This Row],[ValueEUR]:[GKReflexes]])</f>
        <v>0.54749049267779915</v>
      </c>
      <c r="C779" s="2">
        <f>MAX(tbl_vikor_1[[#This Row],[ValueEUR]:[GKReflexes]])</f>
        <v>5.3440942305594832E-2</v>
      </c>
    </row>
    <row r="780" spans="1:3" x14ac:dyDescent="0.55000000000000004">
      <c r="A780" s="7">
        <f>[1]!tbl_gk[[#This Row],[ID]]</f>
        <v>228383</v>
      </c>
      <c r="B780" s="9">
        <f>SUM(tbl_vikor_1[[#This Row],[ValueEUR]:[GKReflexes]])</f>
        <v>0.38670211882843314</v>
      </c>
      <c r="C780" s="1">
        <f>MAX(tbl_vikor_1[[#This Row],[ValueEUR]:[GKReflexes]])</f>
        <v>3.2504443341392672E-2</v>
      </c>
    </row>
    <row r="781" spans="1:3" x14ac:dyDescent="0.55000000000000004">
      <c r="A781" s="8">
        <f>[1]!tbl_gk[[#This Row],[ID]]</f>
        <v>228385</v>
      </c>
      <c r="B781" s="19">
        <f>SUM(tbl_vikor_1[[#This Row],[ValueEUR]:[GKReflexes]])</f>
        <v>0.56423892076534821</v>
      </c>
      <c r="C781" s="2">
        <f>MAX(tbl_vikor_1[[#This Row],[ValueEUR]:[GKReflexes]])</f>
        <v>5.168913109614949E-2</v>
      </c>
    </row>
    <row r="782" spans="1:3" x14ac:dyDescent="0.55000000000000004">
      <c r="A782" s="7">
        <f>[1]!tbl_gk[[#This Row],[ID]]</f>
        <v>228410</v>
      </c>
      <c r="B782" s="9">
        <f>SUM(tbl_vikor_1[[#This Row],[ValueEUR]:[GKReflexes]])</f>
        <v>0.40685479883673858</v>
      </c>
      <c r="C782" s="1">
        <f>MAX(tbl_vikor_1[[#This Row],[ValueEUR]:[GKReflexes]])</f>
        <v>3.208290895623072E-2</v>
      </c>
    </row>
    <row r="783" spans="1:3" x14ac:dyDescent="0.55000000000000004">
      <c r="A783" s="8">
        <f>[1]!tbl_gk[[#This Row],[ID]]</f>
        <v>228413</v>
      </c>
      <c r="B783" s="19">
        <f>SUM(tbl_vikor_1[[#This Row],[ValueEUR]:[GKReflexes]])</f>
        <v>0.47865006931107817</v>
      </c>
      <c r="C783" s="2">
        <f>MAX(tbl_vikor_1[[#This Row],[ValueEUR]:[GKReflexes]])</f>
        <v>4.781557995763748E-2</v>
      </c>
    </row>
    <row r="784" spans="1:3" x14ac:dyDescent="0.55000000000000004">
      <c r="A784" s="7">
        <f>[1]!tbl_gk[[#This Row],[ID]]</f>
        <v>228456</v>
      </c>
      <c r="B784" s="9">
        <f>SUM(tbl_vikor_1[[#This Row],[ValueEUR]:[GKReflexes]])</f>
        <v>0.50875493805562222</v>
      </c>
      <c r="C784" s="1">
        <f>MAX(tbl_vikor_1[[#This Row],[ValueEUR]:[GKReflexes]])</f>
        <v>5.2034601718605494E-2</v>
      </c>
    </row>
    <row r="785" spans="1:3" x14ac:dyDescent="0.55000000000000004">
      <c r="A785" s="8">
        <f>[1]!tbl_gk[[#This Row],[ID]]</f>
        <v>228505</v>
      </c>
      <c r="B785" s="19">
        <f>SUM(tbl_vikor_1[[#This Row],[ValueEUR]:[GKReflexes]])</f>
        <v>0.42025420966712124</v>
      </c>
      <c r="C785" s="2">
        <f>MAX(tbl_vikor_1[[#This Row],[ValueEUR]:[GKReflexes]])</f>
        <v>4.5002898783658811E-2</v>
      </c>
    </row>
    <row r="786" spans="1:3" x14ac:dyDescent="0.55000000000000004">
      <c r="A786" s="7">
        <f>[1]!tbl_gk[[#This Row],[ID]]</f>
        <v>228514</v>
      </c>
      <c r="B786" s="9">
        <f>SUM(tbl_vikor_1[[#This Row],[ValueEUR]:[GKReflexes]])</f>
        <v>0.57550695728675305</v>
      </c>
      <c r="C786" s="1">
        <f>MAX(tbl_vikor_1[[#This Row],[ValueEUR]:[GKReflexes]])</f>
        <v>6.0601050250658012E-2</v>
      </c>
    </row>
    <row r="787" spans="1:3" x14ac:dyDescent="0.55000000000000004">
      <c r="A787" s="8">
        <f>[1]!tbl_gk[[#This Row],[ID]]</f>
        <v>228562</v>
      </c>
      <c r="B787" s="19">
        <f>SUM(tbl_vikor_1[[#This Row],[ValueEUR]:[GKReflexes]])</f>
        <v>0.51945929875934793</v>
      </c>
      <c r="C787" s="2">
        <f>MAX(tbl_vikor_1[[#This Row],[ValueEUR]:[GKReflexes]])</f>
        <v>5.3471514927051197E-2</v>
      </c>
    </row>
    <row r="788" spans="1:3" x14ac:dyDescent="0.55000000000000004">
      <c r="A788" s="7">
        <f>[1]!tbl_gk[[#This Row],[ID]]</f>
        <v>228582</v>
      </c>
      <c r="B788" s="9">
        <f>SUM(tbl_vikor_1[[#This Row],[ValueEUR]:[GKReflexes]])</f>
        <v>0.6428897379261852</v>
      </c>
      <c r="C788" s="1">
        <f>MAX(tbl_vikor_1[[#This Row],[ValueEUR]:[GKReflexes]])</f>
        <v>5.8818666419756312E-2</v>
      </c>
    </row>
    <row r="789" spans="1:3" x14ac:dyDescent="0.55000000000000004">
      <c r="A789" s="8">
        <f>[1]!tbl_gk[[#This Row],[ID]]</f>
        <v>228607</v>
      </c>
      <c r="B789" s="19">
        <f>SUM(tbl_vikor_1[[#This Row],[ValueEUR]:[GKReflexes]])</f>
        <v>0.50465966530895601</v>
      </c>
      <c r="C789" s="2">
        <f>MAX(tbl_vikor_1[[#This Row],[ValueEUR]:[GKReflexes]])</f>
        <v>4.2777211941640955E-2</v>
      </c>
    </row>
    <row r="790" spans="1:3" x14ac:dyDescent="0.55000000000000004">
      <c r="A790" s="7">
        <f>[1]!tbl_gk[[#This Row],[ID]]</f>
        <v>228613</v>
      </c>
      <c r="B790" s="9">
        <f>SUM(tbl_vikor_1[[#This Row],[ValueEUR]:[GKReflexes]])</f>
        <v>0.55244261466865774</v>
      </c>
      <c r="C790" s="1">
        <f>MAX(tbl_vikor_1[[#This Row],[ValueEUR]:[GKReflexes]])</f>
        <v>5.9066304653552192E-2</v>
      </c>
    </row>
    <row r="791" spans="1:3" x14ac:dyDescent="0.55000000000000004">
      <c r="A791" s="8">
        <f>[1]!tbl_gk[[#This Row],[ID]]</f>
        <v>228616</v>
      </c>
      <c r="B791" s="19">
        <f>SUM(tbl_vikor_1[[#This Row],[ValueEUR]:[GKReflexes]])</f>
        <v>0.41875260902702</v>
      </c>
      <c r="C791" s="2">
        <f>MAX(tbl_vikor_1[[#This Row],[ValueEUR]:[GKReflexes]])</f>
        <v>3.7430060448935834E-2</v>
      </c>
    </row>
    <row r="792" spans="1:3" x14ac:dyDescent="0.55000000000000004">
      <c r="A792" s="7">
        <f>[1]!tbl_gk[[#This Row],[ID]]</f>
        <v>228736</v>
      </c>
      <c r="B792" s="9">
        <f>SUM(tbl_vikor_1[[#This Row],[ValueEUR]:[GKReflexes]])</f>
        <v>0.41452123986565559</v>
      </c>
      <c r="C792" s="1">
        <f>MAX(tbl_vikor_1[[#This Row],[ValueEUR]:[GKReflexes]])</f>
        <v>5.3440942305594832E-2</v>
      </c>
    </row>
    <row r="793" spans="1:3" x14ac:dyDescent="0.55000000000000004">
      <c r="A793" s="8">
        <f>[1]!tbl_gk[[#This Row],[ID]]</f>
        <v>228789</v>
      </c>
      <c r="B793" s="19">
        <f>SUM(tbl_vikor_1[[#This Row],[ValueEUR]:[GKReflexes]])</f>
        <v>0.38667260878999238</v>
      </c>
      <c r="C793" s="2">
        <f>MAX(tbl_vikor_1[[#This Row],[ValueEUR]:[GKReflexes]])</f>
        <v>3.5866971962916043E-2</v>
      </c>
    </row>
    <row r="794" spans="1:3" x14ac:dyDescent="0.55000000000000004">
      <c r="A794" s="7">
        <f>[1]!tbl_gk[[#This Row],[ID]]</f>
        <v>228935</v>
      </c>
      <c r="B794" s="9">
        <f>SUM(tbl_vikor_1[[#This Row],[ValueEUR]:[GKReflexes]])</f>
        <v>0.48892535535726095</v>
      </c>
      <c r="C794" s="1">
        <f>MAX(tbl_vikor_1[[#This Row],[ValueEUR]:[GKReflexes]])</f>
        <v>5.7036282588854605E-2</v>
      </c>
    </row>
    <row r="795" spans="1:3" x14ac:dyDescent="0.55000000000000004">
      <c r="A795" s="8">
        <f>[1]!tbl_gk[[#This Row],[ID]]</f>
        <v>228998</v>
      </c>
      <c r="B795" s="19">
        <f>SUM(tbl_vikor_1[[#This Row],[ValueEUR]:[GKReflexes]])</f>
        <v>0.58365850259249141</v>
      </c>
      <c r="C795" s="2">
        <f>MAX(tbl_vikor_1[[#This Row],[ValueEUR]:[GKReflexes]])</f>
        <v>6.773058557426484E-2</v>
      </c>
    </row>
    <row r="796" spans="1:3" x14ac:dyDescent="0.55000000000000004">
      <c r="A796" s="7">
        <f>[1]!tbl_gk[[#This Row],[ID]]</f>
        <v>229046</v>
      </c>
      <c r="B796" s="9">
        <f>SUM(tbl_vikor_1[[#This Row],[ValueEUR]:[GKReflexes]])</f>
        <v>0.51698686352078926</v>
      </c>
      <c r="C796" s="1">
        <f>MAX(tbl_vikor_1[[#This Row],[ValueEUR]:[GKReflexes]])</f>
        <v>5.5253898757952898E-2</v>
      </c>
    </row>
    <row r="797" spans="1:3" x14ac:dyDescent="0.55000000000000004">
      <c r="A797" s="8">
        <f>[1]!tbl_gk[[#This Row],[ID]]</f>
        <v>229067</v>
      </c>
      <c r="B797" s="19">
        <f>SUM(tbl_vikor_1[[#This Row],[ValueEUR]:[GKReflexes]])</f>
        <v>0.6080489295812167</v>
      </c>
      <c r="C797" s="2">
        <f>MAX(tbl_vikor_1[[#This Row],[ValueEUR]:[GKReflexes]])</f>
        <v>5.7036282588854605E-2</v>
      </c>
    </row>
    <row r="798" spans="1:3" x14ac:dyDescent="0.55000000000000004">
      <c r="A798" s="7">
        <f>[1]!tbl_gk[[#This Row],[ID]]</f>
        <v>229091</v>
      </c>
      <c r="B798" s="9">
        <f>SUM(tbl_vikor_1[[#This Row],[ValueEUR]:[GKReflexes]])</f>
        <v>0.41272666245563638</v>
      </c>
      <c r="C798" s="1">
        <f>MAX(tbl_vikor_1[[#This Row],[ValueEUR]:[GKReflexes]])</f>
        <v>4.0994828110739248E-2</v>
      </c>
    </row>
    <row r="799" spans="1:3" x14ac:dyDescent="0.55000000000000004">
      <c r="A799" s="8">
        <f>[1]!tbl_gk[[#This Row],[ID]]</f>
        <v>229227</v>
      </c>
      <c r="B799" s="19">
        <f>SUM(tbl_vikor_1[[#This Row],[ValueEUR]:[GKReflexes]])</f>
        <v>0.53224536293783276</v>
      </c>
      <c r="C799" s="2">
        <f>MAX(tbl_vikor_1[[#This Row],[ValueEUR]:[GKReflexes]])</f>
        <v>5.3471514927051197E-2</v>
      </c>
    </row>
    <row r="800" spans="1:3" x14ac:dyDescent="0.55000000000000004">
      <c r="A800" s="7">
        <f>[1]!tbl_gk[[#This Row],[ID]]</f>
        <v>229243</v>
      </c>
      <c r="B800" s="9">
        <f>SUM(tbl_vikor_1[[#This Row],[ValueEUR]:[GKReflexes]])</f>
        <v>0.59435228942961116</v>
      </c>
      <c r="C800" s="1">
        <f>MAX(tbl_vikor_1[[#This Row],[ValueEUR]:[GKReflexes]])</f>
        <v>5.7659964066562854E-2</v>
      </c>
    </row>
    <row r="801" spans="1:3" x14ac:dyDescent="0.55000000000000004">
      <c r="A801" s="8">
        <f>[1]!tbl_gk[[#This Row],[ID]]</f>
        <v>229274</v>
      </c>
      <c r="B801" s="19">
        <f>SUM(tbl_vikor_1[[#This Row],[ValueEUR]:[GKReflexes]])</f>
        <v>0.56554664038955971</v>
      </c>
      <c r="C801" s="2">
        <f>MAX(tbl_vikor_1[[#This Row],[ValueEUR]:[GKReflexes]])</f>
        <v>5.5253898757952898E-2</v>
      </c>
    </row>
    <row r="802" spans="1:3" x14ac:dyDescent="0.55000000000000004">
      <c r="A802" s="7">
        <f>[1]!tbl_gk[[#This Row],[ID]]</f>
        <v>229345</v>
      </c>
      <c r="B802" s="9">
        <f>SUM(tbl_vikor_1[[#This Row],[ValueEUR]:[GKReflexes]])</f>
        <v>0.61910770861834163</v>
      </c>
      <c r="C802" s="1">
        <f>MAX(tbl_vikor_1[[#This Row],[ValueEUR]:[GKReflexes]])</f>
        <v>6.0601050250658012E-2</v>
      </c>
    </row>
    <row r="803" spans="1:3" x14ac:dyDescent="0.55000000000000004">
      <c r="A803" s="8">
        <f>[1]!tbl_gk[[#This Row],[ID]]</f>
        <v>229393</v>
      </c>
      <c r="B803" s="19">
        <f>SUM(tbl_vikor_1[[#This Row],[ValueEUR]:[GKReflexes]])</f>
        <v>0.5640005693632324</v>
      </c>
      <c r="C803" s="2">
        <f>MAX(tbl_vikor_1[[#This Row],[ValueEUR]:[GKReflexes]])</f>
        <v>6.0601050250658012E-2</v>
      </c>
    </row>
    <row r="804" spans="1:3" x14ac:dyDescent="0.55000000000000004">
      <c r="A804" s="7">
        <f>[1]!tbl_gk[[#This Row],[ID]]</f>
        <v>229397</v>
      </c>
      <c r="B804" s="9">
        <f>SUM(tbl_vikor_1[[#This Row],[ValueEUR]:[GKReflexes]])</f>
        <v>0.43494839218865422</v>
      </c>
      <c r="C804" s="1">
        <f>MAX(tbl_vikor_1[[#This Row],[ValueEUR]:[GKReflexes]])</f>
        <v>4.6119181624581652E-2</v>
      </c>
    </row>
    <row r="805" spans="1:3" x14ac:dyDescent="0.55000000000000004">
      <c r="A805" s="8">
        <f>[1]!tbl_gk[[#This Row],[ID]]</f>
        <v>229433</v>
      </c>
      <c r="B805" s="19">
        <f>SUM(tbl_vikor_1[[#This Row],[ValueEUR]:[GKReflexes]])</f>
        <v>0.55127495530309134</v>
      </c>
      <c r="C805" s="2">
        <f>MAX(tbl_vikor_1[[#This Row],[ValueEUR]:[GKReflexes]])</f>
        <v>5.168913109614949E-2</v>
      </c>
    </row>
    <row r="806" spans="1:3" x14ac:dyDescent="0.55000000000000004">
      <c r="A806" s="7">
        <f>[1]!tbl_gk[[#This Row],[ID]]</f>
        <v>229444</v>
      </c>
      <c r="B806" s="9">
        <f>SUM(tbl_vikor_1[[#This Row],[ValueEUR]:[GKReflexes]])</f>
        <v>0.44607411890693394</v>
      </c>
      <c r="C806" s="1">
        <f>MAX(tbl_vikor_1[[#This Row],[ValueEUR]:[GKReflexes]])</f>
        <v>4.2777211941640955E-2</v>
      </c>
    </row>
    <row r="807" spans="1:3" x14ac:dyDescent="0.55000000000000004">
      <c r="A807" s="8">
        <f>[1]!tbl_gk[[#This Row],[ID]]</f>
        <v>229501</v>
      </c>
      <c r="B807" s="19">
        <f>SUM(tbl_vikor_1[[#This Row],[ValueEUR]:[GKReflexes]])</f>
        <v>0.52296836425860294</v>
      </c>
      <c r="C807" s="2">
        <f>MAX(tbl_vikor_1[[#This Row],[ValueEUR]:[GKReflexes]])</f>
        <v>5.7659964066562854E-2</v>
      </c>
    </row>
    <row r="808" spans="1:3" x14ac:dyDescent="0.55000000000000004">
      <c r="A808" s="7">
        <f>[1]!tbl_gk[[#This Row],[ID]]</f>
        <v>229542</v>
      </c>
      <c r="B808" s="9">
        <f>SUM(tbl_vikor_1[[#This Row],[ValueEUR]:[GKReflexes]])</f>
        <v>0.51983714787193247</v>
      </c>
      <c r="C808" s="1">
        <f>MAX(tbl_vikor_1[[#This Row],[ValueEUR]:[GKReflexes]])</f>
        <v>5.6253623479573515E-2</v>
      </c>
    </row>
    <row r="809" spans="1:3" x14ac:dyDescent="0.55000000000000004">
      <c r="A809" s="8">
        <f>[1]!tbl_gk[[#This Row],[ID]]</f>
        <v>229637</v>
      </c>
      <c r="B809" s="19">
        <f>SUM(tbl_vikor_1[[#This Row],[ValueEUR]:[GKReflexes]])</f>
        <v>0.47791024548381544</v>
      </c>
      <c r="C809" s="2">
        <f>MAX(tbl_vikor_1[[#This Row],[ValueEUR]:[GKReflexes]])</f>
        <v>4.781557995763748E-2</v>
      </c>
    </row>
    <row r="810" spans="1:3" x14ac:dyDescent="0.55000000000000004">
      <c r="A810" s="7">
        <f>[1]!tbl_gk[[#This Row],[ID]]</f>
        <v>229692</v>
      </c>
      <c r="B810" s="9">
        <f>SUM(tbl_vikor_1[[#This Row],[ValueEUR]:[GKReflexes]])</f>
        <v>0.42377128683278481</v>
      </c>
      <c r="C810" s="1">
        <f>MAX(tbl_vikor_1[[#This Row],[ValueEUR]:[GKReflexes]])</f>
        <v>4.2777211941640955E-2</v>
      </c>
    </row>
    <row r="811" spans="1:3" x14ac:dyDescent="0.55000000000000004">
      <c r="A811" s="8">
        <f>[1]!tbl_gk[[#This Row],[ID]]</f>
        <v>229817</v>
      </c>
      <c r="B811" s="19">
        <f>SUM(tbl_vikor_1[[#This Row],[ValueEUR]:[GKReflexes]])</f>
        <v>0.49203984383017313</v>
      </c>
      <c r="C811" s="2">
        <f>MAX(tbl_vikor_1[[#This Row],[ValueEUR]:[GKReflexes]])</f>
        <v>5.0628261131616156E-2</v>
      </c>
    </row>
    <row r="812" spans="1:3" x14ac:dyDescent="0.55000000000000004">
      <c r="A812" s="7">
        <f>[1]!tbl_gk[[#This Row],[ID]]</f>
        <v>229860</v>
      </c>
      <c r="B812" s="9">
        <f>SUM(tbl_vikor_1[[#This Row],[ValueEUR]:[GKReflexes]])</f>
        <v>0.52208980196203547</v>
      </c>
      <c r="C812" s="1">
        <f>MAX(tbl_vikor_1[[#This Row],[ValueEUR]:[GKReflexes]])</f>
        <v>5.2034601718605494E-2</v>
      </c>
    </row>
    <row r="813" spans="1:3" x14ac:dyDescent="0.55000000000000004">
      <c r="A813" s="8">
        <f>[1]!tbl_gk[[#This Row],[ID]]</f>
        <v>229909</v>
      </c>
      <c r="B813" s="19">
        <f>SUM(tbl_vikor_1[[#This Row],[ValueEUR]:[GKReflexes]])</f>
        <v>0.42261224051978713</v>
      </c>
      <c r="C813" s="2">
        <f>MAX(tbl_vikor_1[[#This Row],[ValueEUR]:[GKReflexes]])</f>
        <v>5.3440942305594832E-2</v>
      </c>
    </row>
    <row r="814" spans="1:3" x14ac:dyDescent="0.55000000000000004">
      <c r="A814" s="7">
        <f>[1]!tbl_gk[[#This Row],[ID]]</f>
        <v>229956</v>
      </c>
      <c r="B814" s="9">
        <f>SUM(tbl_vikor_1[[#This Row],[ValueEUR]:[GKReflexes]])</f>
        <v>0.48434103668844741</v>
      </c>
      <c r="C814" s="1">
        <f>MAX(tbl_vikor_1[[#This Row],[ValueEUR]:[GKReflexes]])</f>
        <v>5.7659964066562854E-2</v>
      </c>
    </row>
    <row r="815" spans="1:3" x14ac:dyDescent="0.55000000000000004">
      <c r="A815" s="8">
        <f>[1]!tbl_gk[[#This Row],[ID]]</f>
        <v>230000</v>
      </c>
      <c r="B815" s="19">
        <f>SUM(tbl_vikor_1[[#This Row],[ValueEUR]:[GKReflexes]])</f>
        <v>0.55495089649475826</v>
      </c>
      <c r="C815" s="2">
        <f>MAX(tbl_vikor_1[[#This Row],[ValueEUR]:[GKReflexes]])</f>
        <v>5.5253898757952898E-2</v>
      </c>
    </row>
    <row r="816" spans="1:3" x14ac:dyDescent="0.55000000000000004">
      <c r="A816" s="7">
        <f>[1]!tbl_gk[[#This Row],[ID]]</f>
        <v>230117</v>
      </c>
      <c r="B816" s="9">
        <f>SUM(tbl_vikor_1[[#This Row],[ValueEUR]:[GKReflexes]])</f>
        <v>0.49145923603001734</v>
      </c>
      <c r="C816" s="1">
        <f>MAX(tbl_vikor_1[[#This Row],[ValueEUR]:[GKReflexes]])</f>
        <v>5.6253623479573515E-2</v>
      </c>
    </row>
    <row r="817" spans="1:3" x14ac:dyDescent="0.55000000000000004">
      <c r="A817" s="8">
        <f>[1]!tbl_gk[[#This Row],[ID]]</f>
        <v>230164</v>
      </c>
      <c r="B817" s="19">
        <f>SUM(tbl_vikor_1[[#This Row],[ValueEUR]:[GKReflexes]])</f>
        <v>0.5262417485294788</v>
      </c>
      <c r="C817" s="2">
        <f>MAX(tbl_vikor_1[[#This Row],[ValueEUR]:[GKReflexes]])</f>
        <v>6.6098007588498875E-2</v>
      </c>
    </row>
    <row r="818" spans="1:3" x14ac:dyDescent="0.55000000000000004">
      <c r="A818" s="7">
        <f>[1]!tbl_gk[[#This Row],[ID]]</f>
        <v>230165</v>
      </c>
      <c r="B818" s="9">
        <f>SUM(tbl_vikor_1[[#This Row],[ValueEUR]:[GKReflexes]])</f>
        <v>0.46236806490216487</v>
      </c>
      <c r="C818" s="1">
        <f>MAX(tbl_vikor_1[[#This Row],[ValueEUR]:[GKReflexes]])</f>
        <v>6.047264524054153E-2</v>
      </c>
    </row>
    <row r="819" spans="1:3" x14ac:dyDescent="0.55000000000000004">
      <c r="A819" s="8">
        <f>[1]!tbl_gk[[#This Row],[ID]]</f>
        <v>230168</v>
      </c>
      <c r="B819" s="19">
        <f>SUM(tbl_vikor_1[[#This Row],[ValueEUR]:[GKReflexes]])</f>
        <v>0.44420746867498195</v>
      </c>
      <c r="C819" s="2">
        <f>MAX(tbl_vikor_1[[#This Row],[ValueEUR]:[GKReflexes]])</f>
        <v>6.3285326414520199E-2</v>
      </c>
    </row>
    <row r="820" spans="1:3" x14ac:dyDescent="0.55000000000000004">
      <c r="A820" s="7">
        <f>[1]!tbl_gk[[#This Row],[ID]]</f>
        <v>230169</v>
      </c>
      <c r="B820" s="9">
        <f>SUM(tbl_vikor_1[[#This Row],[ValueEUR]:[GKReflexes]])</f>
        <v>0.51600052035360322</v>
      </c>
      <c r="C820" s="1">
        <f>MAX(tbl_vikor_1[[#This Row],[ValueEUR]:[GKReflexes]])</f>
        <v>6.047264524054153E-2</v>
      </c>
    </row>
    <row r="821" spans="1:3" x14ac:dyDescent="0.55000000000000004">
      <c r="A821" s="8">
        <f>[1]!tbl_gk[[#This Row],[ID]]</f>
        <v>230173</v>
      </c>
      <c r="B821" s="19">
        <f>SUM(tbl_vikor_1[[#This Row],[ValueEUR]:[GKReflexes]])</f>
        <v>0.43352707611662067</v>
      </c>
      <c r="C821" s="2">
        <f>MAX(tbl_vikor_1[[#This Row],[ValueEUR]:[GKReflexes]])</f>
        <v>3.7971195848712121E-2</v>
      </c>
    </row>
    <row r="822" spans="1:3" x14ac:dyDescent="0.55000000000000004">
      <c r="A822" s="7">
        <f>[1]!tbl_gk[[#This Row],[ID]]</f>
        <v>230174</v>
      </c>
      <c r="B822" s="9">
        <f>SUM(tbl_vikor_1[[#This Row],[ValueEUR]:[GKReflexes]])</f>
        <v>0.51970185954977677</v>
      </c>
      <c r="C822" s="1">
        <f>MAX(tbl_vikor_1[[#This Row],[ValueEUR]:[GKReflexes]])</f>
        <v>5.2034601718605494E-2</v>
      </c>
    </row>
    <row r="823" spans="1:3" x14ac:dyDescent="0.55000000000000004">
      <c r="A823" s="8">
        <f>[1]!tbl_gk[[#This Row],[ID]]</f>
        <v>230175</v>
      </c>
      <c r="B823" s="19">
        <f>SUM(tbl_vikor_1[[#This Row],[ValueEUR]:[GKReflexes]])</f>
        <v>0.48650398790915661</v>
      </c>
      <c r="C823" s="2">
        <f>MAX(tbl_vikor_1[[#This Row],[ValueEUR]:[GKReflexes]])</f>
        <v>6.8910688762477551E-2</v>
      </c>
    </row>
    <row r="824" spans="1:3" x14ac:dyDescent="0.55000000000000004">
      <c r="A824" s="7">
        <f>[1]!tbl_gk[[#This Row],[ID]]</f>
        <v>230176</v>
      </c>
      <c r="B824" s="9">
        <f>SUM(tbl_vikor_1[[#This Row],[ValueEUR]:[GKReflexes]])</f>
        <v>0.47030327633877933</v>
      </c>
      <c r="C824" s="1">
        <f>MAX(tbl_vikor_1[[#This Row],[ValueEUR]:[GKReflexes]])</f>
        <v>6.6098007588498875E-2</v>
      </c>
    </row>
    <row r="825" spans="1:3" x14ac:dyDescent="0.55000000000000004">
      <c r="A825" s="8">
        <f>[1]!tbl_gk[[#This Row],[ID]]</f>
        <v>230180</v>
      </c>
      <c r="B825" s="19">
        <f>SUM(tbl_vikor_1[[#This Row],[ValueEUR]:[GKReflexes]])</f>
        <v>0.5057076687460913</v>
      </c>
      <c r="C825" s="2">
        <f>MAX(tbl_vikor_1[[#This Row],[ValueEUR]:[GKReflexes]])</f>
        <v>5.484728289258417E-2</v>
      </c>
    </row>
    <row r="826" spans="1:3" x14ac:dyDescent="0.55000000000000004">
      <c r="A826" s="7">
        <f>[1]!tbl_gk[[#This Row],[ID]]</f>
        <v>230182</v>
      </c>
      <c r="B826" s="9">
        <f>SUM(tbl_vikor_1[[#This Row],[ValueEUR]:[GKReflexes]])</f>
        <v>0.35709414387023497</v>
      </c>
      <c r="C826" s="1">
        <f>MAX(tbl_vikor_1[[#This Row],[ValueEUR]:[GKReflexes]])</f>
        <v>4.781557995763748E-2</v>
      </c>
    </row>
    <row r="827" spans="1:3" x14ac:dyDescent="0.55000000000000004">
      <c r="A827" s="8">
        <f>[1]!tbl_gk[[#This Row],[ID]]</f>
        <v>230185</v>
      </c>
      <c r="B827" s="19">
        <f>SUM(tbl_vikor_1[[#This Row],[ValueEUR]:[GKReflexes]])</f>
        <v>0.42816394687267972</v>
      </c>
      <c r="C827" s="2">
        <f>MAX(tbl_vikor_1[[#This Row],[ValueEUR]:[GKReflexes]])</f>
        <v>5.2034601718605494E-2</v>
      </c>
    </row>
    <row r="828" spans="1:3" x14ac:dyDescent="0.55000000000000004">
      <c r="A828" s="7">
        <f>[1]!tbl_gk[[#This Row],[ID]]</f>
        <v>230191</v>
      </c>
      <c r="B828" s="9">
        <f>SUM(tbl_vikor_1[[#This Row],[ValueEUR]:[GKReflexes]])</f>
        <v>0.44812781215099118</v>
      </c>
      <c r="C828" s="1">
        <f>MAX(tbl_vikor_1[[#This Row],[ValueEUR]:[GKReflexes]])</f>
        <v>4.5002898783658811E-2</v>
      </c>
    </row>
    <row r="829" spans="1:3" x14ac:dyDescent="0.55000000000000004">
      <c r="A829" s="8">
        <f>[1]!tbl_gk[[#This Row],[ID]]</f>
        <v>230195</v>
      </c>
      <c r="B829" s="19">
        <f>SUM(tbl_vikor_1[[#This Row],[ValueEUR]:[GKReflexes]])</f>
        <v>0.42967043509864478</v>
      </c>
      <c r="C829" s="2">
        <f>MAX(tbl_vikor_1[[#This Row],[ValueEUR]:[GKReflexes]])</f>
        <v>4.6409239370648142E-2</v>
      </c>
    </row>
    <row r="830" spans="1:3" x14ac:dyDescent="0.55000000000000004">
      <c r="A830" s="7">
        <f>[1]!tbl_gk[[#This Row],[ID]]</f>
        <v>230204</v>
      </c>
      <c r="B830" s="9">
        <f>SUM(tbl_vikor_1[[#This Row],[ValueEUR]:[GKReflexes]])</f>
        <v>0.40617271117208048</v>
      </c>
      <c r="C830" s="1">
        <f>MAX(tbl_vikor_1[[#This Row],[ValueEUR]:[GKReflexes]])</f>
        <v>4.9221920544626818E-2</v>
      </c>
    </row>
    <row r="831" spans="1:3" x14ac:dyDescent="0.55000000000000004">
      <c r="A831" s="8">
        <f>[1]!tbl_gk[[#This Row],[ID]]</f>
        <v>230312</v>
      </c>
      <c r="B831" s="19">
        <f>SUM(tbl_vikor_1[[#This Row],[ValueEUR]:[GKReflexes]])</f>
        <v>0.46984705673829585</v>
      </c>
      <c r="C831" s="2">
        <f>MAX(tbl_vikor_1[[#This Row],[ValueEUR]:[GKReflexes]])</f>
        <v>7.3129710523445565E-2</v>
      </c>
    </row>
    <row r="832" spans="1:3" x14ac:dyDescent="0.55000000000000004">
      <c r="A832" s="7">
        <f>[1]!tbl_gk[[#This Row],[ID]]</f>
        <v>230314</v>
      </c>
      <c r="B832" s="9">
        <f>SUM(tbl_vikor_1[[#This Row],[ValueEUR]:[GKReflexes]])</f>
        <v>0.5057683411625139</v>
      </c>
      <c r="C832" s="1">
        <f>MAX(tbl_vikor_1[[#This Row],[ValueEUR]:[GKReflexes]])</f>
        <v>6.3285326414520199E-2</v>
      </c>
    </row>
    <row r="833" spans="1:3" x14ac:dyDescent="0.55000000000000004">
      <c r="A833" s="8">
        <f>[1]!tbl_gk[[#This Row],[ID]]</f>
        <v>230315</v>
      </c>
      <c r="B833" s="19">
        <f>SUM(tbl_vikor_1[[#This Row],[ValueEUR]:[GKReflexes]])</f>
        <v>0.51399018964846288</v>
      </c>
      <c r="C833" s="2">
        <f>MAX(tbl_vikor_1[[#This Row],[ValueEUR]:[GKReflexes]])</f>
        <v>6.047264524054153E-2</v>
      </c>
    </row>
    <row r="834" spans="1:3" x14ac:dyDescent="0.55000000000000004">
      <c r="A834" s="7">
        <f>[1]!tbl_gk[[#This Row],[ID]]</f>
        <v>230317</v>
      </c>
      <c r="B834" s="9">
        <f>SUM(tbl_vikor_1[[#This Row],[ValueEUR]:[GKReflexes]])</f>
        <v>0.49024931958262102</v>
      </c>
      <c r="C834" s="1">
        <f>MAX(tbl_vikor_1[[#This Row],[ValueEUR]:[GKReflexes]])</f>
        <v>6.7504348175488213E-2</v>
      </c>
    </row>
    <row r="835" spans="1:3" x14ac:dyDescent="0.55000000000000004">
      <c r="A835" s="8">
        <f>[1]!tbl_gk[[#This Row],[ID]]</f>
        <v>230318</v>
      </c>
      <c r="B835" s="19">
        <f>SUM(tbl_vikor_1[[#This Row],[ValueEUR]:[GKReflexes]])</f>
        <v>0.37541701604826572</v>
      </c>
      <c r="C835" s="2">
        <f>MAX(tbl_vikor_1[[#This Row],[ValueEUR]:[GKReflexes]])</f>
        <v>6.4691667001509537E-2</v>
      </c>
    </row>
    <row r="836" spans="1:3" x14ac:dyDescent="0.55000000000000004">
      <c r="A836" s="7">
        <f>[1]!tbl_gk[[#This Row],[ID]]</f>
        <v>230319</v>
      </c>
      <c r="B836" s="9">
        <f>SUM(tbl_vikor_1[[#This Row],[ValueEUR]:[GKReflexes]])</f>
        <v>0.50147357400596804</v>
      </c>
      <c r="C836" s="1">
        <f>MAX(tbl_vikor_1[[#This Row],[ValueEUR]:[GKReflexes]])</f>
        <v>6.1878985827530868E-2</v>
      </c>
    </row>
    <row r="837" spans="1:3" x14ac:dyDescent="0.55000000000000004">
      <c r="A837" s="8">
        <f>[1]!tbl_gk[[#This Row],[ID]]</f>
        <v>230321</v>
      </c>
      <c r="B837" s="19">
        <f>SUM(tbl_vikor_1[[#This Row],[ValueEUR]:[GKReflexes]])</f>
        <v>0.49919639622642858</v>
      </c>
      <c r="C837" s="2">
        <f>MAX(tbl_vikor_1[[#This Row],[ValueEUR]:[GKReflexes]])</f>
        <v>5.5253898757952898E-2</v>
      </c>
    </row>
    <row r="838" spans="1:3" x14ac:dyDescent="0.55000000000000004">
      <c r="A838" s="7">
        <f>[1]!tbl_gk[[#This Row],[ID]]</f>
        <v>230323</v>
      </c>
      <c r="B838" s="9">
        <f>SUM(tbl_vikor_1[[#This Row],[ValueEUR]:[GKReflexes]])</f>
        <v>0.47185339883471089</v>
      </c>
      <c r="C838" s="1">
        <f>MAX(tbl_vikor_1[[#This Row],[ValueEUR]:[GKReflexes]])</f>
        <v>6.047264524054153E-2</v>
      </c>
    </row>
    <row r="839" spans="1:3" x14ac:dyDescent="0.55000000000000004">
      <c r="A839" s="8">
        <f>[1]!tbl_gk[[#This Row],[ID]]</f>
        <v>230323</v>
      </c>
      <c r="B839" s="19">
        <f>SUM(tbl_vikor_1[[#This Row],[ValueEUR]:[GKReflexes]])</f>
        <v>0.47185339883471089</v>
      </c>
      <c r="C839" s="2">
        <f>MAX(tbl_vikor_1[[#This Row],[ValueEUR]:[GKReflexes]])</f>
        <v>6.047264524054153E-2</v>
      </c>
    </row>
    <row r="840" spans="1:3" x14ac:dyDescent="0.55000000000000004">
      <c r="A840" s="7">
        <f>[1]!tbl_gk[[#This Row],[ID]]</f>
        <v>230328</v>
      </c>
      <c r="B840" s="9">
        <f>SUM(tbl_vikor_1[[#This Row],[ValueEUR]:[GKReflexes]])</f>
        <v>0.42847742884911377</v>
      </c>
      <c r="C840" s="1">
        <f>MAX(tbl_vikor_1[[#This Row],[ValueEUR]:[GKReflexes]])</f>
        <v>4.3596558196669473E-2</v>
      </c>
    </row>
    <row r="841" spans="1:3" x14ac:dyDescent="0.55000000000000004">
      <c r="A841" s="8">
        <f>[1]!tbl_gk[[#This Row],[ID]]</f>
        <v>230332</v>
      </c>
      <c r="B841" s="19">
        <f>SUM(tbl_vikor_1[[#This Row],[ValueEUR]:[GKReflexes]])</f>
        <v>0.47598045163798064</v>
      </c>
      <c r="C841" s="2">
        <f>MAX(tbl_vikor_1[[#This Row],[ValueEUR]:[GKReflexes]])</f>
        <v>6.047264524054153E-2</v>
      </c>
    </row>
    <row r="842" spans="1:3" x14ac:dyDescent="0.55000000000000004">
      <c r="A842" s="7">
        <f>[1]!tbl_gk[[#This Row],[ID]]</f>
        <v>230525</v>
      </c>
      <c r="B842" s="9">
        <f>SUM(tbl_vikor_1[[#This Row],[ValueEUR]:[GKReflexes]])</f>
        <v>0.49219380968519733</v>
      </c>
      <c r="C842" s="1">
        <f>MAX(tbl_vikor_1[[#This Row],[ValueEUR]:[GKReflexes]])</f>
        <v>6.1878985827530868E-2</v>
      </c>
    </row>
    <row r="843" spans="1:3" x14ac:dyDescent="0.55000000000000004">
      <c r="A843" s="8">
        <f>[1]!tbl_gk[[#This Row],[ID]]</f>
        <v>230621</v>
      </c>
      <c r="B843" s="19">
        <f>SUM(tbl_vikor_1[[#This Row],[ValueEUR]:[GKReflexes]])</f>
        <v>0.34921308762787956</v>
      </c>
      <c r="C843" s="2">
        <f>MAX(tbl_vikor_1[[#This Row],[ValueEUR]:[GKReflexes]])</f>
        <v>3.7971195848712121E-2</v>
      </c>
    </row>
    <row r="844" spans="1:3" x14ac:dyDescent="0.55000000000000004">
      <c r="A844" s="7">
        <f>[1]!tbl_gk[[#This Row],[ID]]</f>
        <v>230653</v>
      </c>
      <c r="B844" s="9">
        <f>SUM(tbl_vikor_1[[#This Row],[ValueEUR]:[GKReflexes]])</f>
        <v>0.4870525798842314</v>
      </c>
      <c r="C844" s="1">
        <f>MAX(tbl_vikor_1[[#This Row],[ValueEUR]:[GKReflexes]])</f>
        <v>4.8124363434346076E-2</v>
      </c>
    </row>
    <row r="845" spans="1:3" x14ac:dyDescent="0.55000000000000004">
      <c r="A845" s="8">
        <f>[1]!tbl_gk[[#This Row],[ID]]</f>
        <v>230727</v>
      </c>
      <c r="B845" s="19">
        <f>SUM(tbl_vikor_1[[#This Row],[ValueEUR]:[GKReflexes]])</f>
        <v>0.4402442312236805</v>
      </c>
      <c r="C845" s="2">
        <f>MAX(tbl_vikor_1[[#This Row],[ValueEUR]:[GKReflexes]])</f>
        <v>4.3596558196669473E-2</v>
      </c>
    </row>
    <row r="846" spans="1:3" x14ac:dyDescent="0.55000000000000004">
      <c r="A846" s="7">
        <f>[1]!tbl_gk[[#This Row],[ID]]</f>
        <v>230749</v>
      </c>
      <c r="B846" s="9">
        <f>SUM(tbl_vikor_1[[#This Row],[ValueEUR]:[GKReflexes]])</f>
        <v>0.53187910692455476</v>
      </c>
      <c r="C846" s="1">
        <f>MAX(tbl_vikor_1[[#This Row],[ValueEUR]:[GKReflexes]])</f>
        <v>6.2383434081559733E-2</v>
      </c>
    </row>
    <row r="847" spans="1:3" x14ac:dyDescent="0.55000000000000004">
      <c r="A847" s="8">
        <f>[1]!tbl_gk[[#This Row],[ID]]</f>
        <v>230765</v>
      </c>
      <c r="B847" s="19">
        <f>SUM(tbl_vikor_1[[#This Row],[ValueEUR]:[GKReflexes]])</f>
        <v>0.55226449186509574</v>
      </c>
      <c r="C847" s="2">
        <f>MAX(tbl_vikor_1[[#This Row],[ValueEUR]:[GKReflexes]])</f>
        <v>5.7659964066562854E-2</v>
      </c>
    </row>
    <row r="848" spans="1:3" x14ac:dyDescent="0.55000000000000004">
      <c r="A848" s="7">
        <f>[1]!tbl_gk[[#This Row],[ID]]</f>
        <v>230787</v>
      </c>
      <c r="B848" s="9">
        <f>SUM(tbl_vikor_1[[#This Row],[ValueEUR]:[GKReflexes]])</f>
        <v>0.48801959831879693</v>
      </c>
      <c r="C848" s="1">
        <f>MAX(tbl_vikor_1[[#This Row],[ValueEUR]:[GKReflexes]])</f>
        <v>4.8124363434346076E-2</v>
      </c>
    </row>
    <row r="849" spans="1:3" x14ac:dyDescent="0.55000000000000004">
      <c r="A849" s="8">
        <f>[1]!tbl_gk[[#This Row],[ID]]</f>
        <v>230858</v>
      </c>
      <c r="B849" s="19">
        <f>SUM(tbl_vikor_1[[#This Row],[ValueEUR]:[GKReflexes]])</f>
        <v>0.57282784999925418</v>
      </c>
      <c r="C849" s="2">
        <f>MAX(tbl_vikor_1[[#This Row],[ValueEUR]:[GKReflexes]])</f>
        <v>5.7659964066562854E-2</v>
      </c>
    </row>
    <row r="850" spans="1:3" x14ac:dyDescent="0.55000000000000004">
      <c r="A850" s="7">
        <f>[1]!tbl_gk[[#This Row],[ID]]</f>
        <v>230869</v>
      </c>
      <c r="B850" s="9">
        <f>SUM(tbl_vikor_1[[#This Row],[ValueEUR]:[GKReflexes]])</f>
        <v>0.36090212377958891</v>
      </c>
      <c r="C850" s="1">
        <f>MAX(tbl_vikor_1[[#This Row],[ValueEUR]:[GKReflexes]])</f>
        <v>3.1383600467551537E-2</v>
      </c>
    </row>
    <row r="851" spans="1:3" x14ac:dyDescent="0.55000000000000004">
      <c r="A851" s="8">
        <f>[1]!tbl_gk[[#This Row],[ID]]</f>
        <v>230872</v>
      </c>
      <c r="B851" s="19">
        <f>SUM(tbl_vikor_1[[#This Row],[ValueEUR]:[GKReflexes]])</f>
        <v>0.44786294141509136</v>
      </c>
      <c r="C851" s="2">
        <f>MAX(tbl_vikor_1[[#This Row],[ValueEUR]:[GKReflexes]])</f>
        <v>4.4559595772542655E-2</v>
      </c>
    </row>
    <row r="852" spans="1:3" x14ac:dyDescent="0.55000000000000004">
      <c r="A852" s="7">
        <f>[1]!tbl_gk[[#This Row],[ID]]</f>
        <v>230893</v>
      </c>
      <c r="B852" s="9">
        <f>SUM(tbl_vikor_1[[#This Row],[ValueEUR]:[GKReflexes]])</f>
        <v>0.5451151245916015</v>
      </c>
      <c r="C852" s="1">
        <f>MAX(tbl_vikor_1[[#This Row],[ValueEUR]:[GKReflexes]])</f>
        <v>5.2837778453841702E-2</v>
      </c>
    </row>
    <row r="853" spans="1:3" x14ac:dyDescent="0.55000000000000004">
      <c r="A853" s="8">
        <f>[1]!tbl_gk[[#This Row],[ID]]</f>
        <v>230925</v>
      </c>
      <c r="B853" s="19">
        <f>SUM(tbl_vikor_1[[#This Row],[ValueEUR]:[GKReflexes]])</f>
        <v>0.53606977355656016</v>
      </c>
      <c r="C853" s="2">
        <f>MAX(tbl_vikor_1[[#This Row],[ValueEUR]:[GKReflexes]])</f>
        <v>5.0628261131616156E-2</v>
      </c>
    </row>
    <row r="854" spans="1:3" x14ac:dyDescent="0.55000000000000004">
      <c r="A854" s="7">
        <f>[1]!tbl_gk[[#This Row],[ID]]</f>
        <v>230971</v>
      </c>
      <c r="B854" s="9">
        <f>SUM(tbl_vikor_1[[#This Row],[ValueEUR]:[GKReflexes]])</f>
        <v>0.54209752804617906</v>
      </c>
      <c r="C854" s="1">
        <f>MAX(tbl_vikor_1[[#This Row],[ValueEUR]:[GKReflexes]])</f>
        <v>4.55498090119325E-2</v>
      </c>
    </row>
    <row r="855" spans="1:3" x14ac:dyDescent="0.55000000000000004">
      <c r="A855" s="8">
        <f>[1]!tbl_gk[[#This Row],[ID]]</f>
        <v>231028</v>
      </c>
      <c r="B855" s="19">
        <f>SUM(tbl_vikor_1[[#This Row],[ValueEUR]:[GKReflexes]])</f>
        <v>0.57073678257818994</v>
      </c>
      <c r="C855" s="2">
        <f>MAX(tbl_vikor_1[[#This Row],[ValueEUR]:[GKReflexes]])</f>
        <v>5.0628261131616156E-2</v>
      </c>
    </row>
    <row r="856" spans="1:3" x14ac:dyDescent="0.55000000000000004">
      <c r="A856" s="7">
        <f>[1]!tbl_gk[[#This Row],[ID]]</f>
        <v>231046</v>
      </c>
      <c r="B856" s="9">
        <f>SUM(tbl_vikor_1[[#This Row],[ValueEUR]:[GKReflexes]])</f>
        <v>0.57751225100130665</v>
      </c>
      <c r="C856" s="1">
        <f>MAX(tbl_vikor_1[[#This Row],[ValueEUR]:[GKReflexes]])</f>
        <v>5.484728289258417E-2</v>
      </c>
    </row>
    <row r="857" spans="1:3" x14ac:dyDescent="0.55000000000000004">
      <c r="A857" s="8">
        <f>[1]!tbl_gk[[#This Row],[ID]]</f>
        <v>231071</v>
      </c>
      <c r="B857" s="19">
        <f>SUM(tbl_vikor_1[[#This Row],[ValueEUR]:[GKReflexes]])</f>
        <v>0.5364710369216581</v>
      </c>
      <c r="C857" s="2">
        <f>MAX(tbl_vikor_1[[#This Row],[ValueEUR]:[GKReflexes]])</f>
        <v>6.047264524054153E-2</v>
      </c>
    </row>
    <row r="858" spans="1:3" x14ac:dyDescent="0.55000000000000004">
      <c r="A858" s="7">
        <f>[1]!tbl_gk[[#This Row],[ID]]</f>
        <v>231073</v>
      </c>
      <c r="B858" s="9">
        <f>SUM(tbl_vikor_1[[#This Row],[ValueEUR]:[GKReflexes]])</f>
        <v>0.48618277455696912</v>
      </c>
      <c r="C858" s="1">
        <f>MAX(tbl_vikor_1[[#This Row],[ValueEUR]:[GKReflexes]])</f>
        <v>4.5002898783658811E-2</v>
      </c>
    </row>
    <row r="859" spans="1:3" x14ac:dyDescent="0.55000000000000004">
      <c r="A859" s="8">
        <f>[1]!tbl_gk[[#This Row],[ID]]</f>
        <v>231105</v>
      </c>
      <c r="B859" s="19">
        <f>SUM(tbl_vikor_1[[#This Row],[ValueEUR]:[GKReflexes]])</f>
        <v>0.52184272598610271</v>
      </c>
      <c r="C859" s="2">
        <f>MAX(tbl_vikor_1[[#This Row],[ValueEUR]:[GKReflexes]])</f>
        <v>5.7659964066562854E-2</v>
      </c>
    </row>
    <row r="860" spans="1:3" x14ac:dyDescent="0.55000000000000004">
      <c r="A860" s="7">
        <f>[1]!tbl_gk[[#This Row],[ID]]</f>
        <v>231146</v>
      </c>
      <c r="B860" s="9">
        <f>SUM(tbl_vikor_1[[#This Row],[ValueEUR]:[GKReflexes]])</f>
        <v>0.65782741367353581</v>
      </c>
      <c r="C860" s="1">
        <f>MAX(tbl_vikor_1[[#This Row],[ValueEUR]:[GKReflexes]])</f>
        <v>6.5948201743363147E-2</v>
      </c>
    </row>
    <row r="861" spans="1:3" x14ac:dyDescent="0.55000000000000004">
      <c r="A861" s="8">
        <f>[1]!tbl_gk[[#This Row],[ID]]</f>
        <v>231167</v>
      </c>
      <c r="B861" s="19">
        <f>SUM(tbl_vikor_1[[#This Row],[ValueEUR]:[GKReflexes]])</f>
        <v>0.62933320420862915</v>
      </c>
      <c r="C861" s="2">
        <f>MAX(tbl_vikor_1[[#This Row],[ValueEUR]:[GKReflexes]])</f>
        <v>6.8910688762477551E-2</v>
      </c>
    </row>
    <row r="862" spans="1:3" x14ac:dyDescent="0.55000000000000004">
      <c r="A862" s="7">
        <f>[1]!tbl_gk[[#This Row],[ID]]</f>
        <v>231172</v>
      </c>
      <c r="B862" s="9">
        <f>SUM(tbl_vikor_1[[#This Row],[ValueEUR]:[GKReflexes]])</f>
        <v>0.57471522826671151</v>
      </c>
      <c r="C862" s="1">
        <f>MAX(tbl_vikor_1[[#This Row],[ValueEUR]:[GKReflexes]])</f>
        <v>5.7036282588854605E-2</v>
      </c>
    </row>
    <row r="863" spans="1:3" x14ac:dyDescent="0.55000000000000004">
      <c r="A863" s="8">
        <f>[1]!tbl_gk[[#This Row],[ID]]</f>
        <v>231237</v>
      </c>
      <c r="B863" s="19">
        <f>SUM(tbl_vikor_1[[#This Row],[ValueEUR]:[GKReflexes]])</f>
        <v>0.40727175015798334</v>
      </c>
      <c r="C863" s="2">
        <f>MAX(tbl_vikor_1[[#This Row],[ValueEUR]:[GKReflexes]])</f>
        <v>4.4559595772542655E-2</v>
      </c>
    </row>
    <row r="864" spans="1:3" x14ac:dyDescent="0.55000000000000004">
      <c r="A864" s="7">
        <f>[1]!tbl_gk[[#This Row],[ID]]</f>
        <v>231258</v>
      </c>
      <c r="B864" s="9">
        <f>SUM(tbl_vikor_1[[#This Row],[ValueEUR]:[GKReflexes]])</f>
        <v>0.56570062662970533</v>
      </c>
      <c r="C864" s="1">
        <f>MAX(tbl_vikor_1[[#This Row],[ValueEUR]:[GKReflexes]])</f>
        <v>5.9066304653552192E-2</v>
      </c>
    </row>
    <row r="865" spans="1:3" x14ac:dyDescent="0.55000000000000004">
      <c r="A865" s="8">
        <f>[1]!tbl_gk[[#This Row],[ID]]</f>
        <v>231413</v>
      </c>
      <c r="B865" s="19">
        <f>SUM(tbl_vikor_1[[#This Row],[ValueEUR]:[GKReflexes]])</f>
        <v>0.57228869712951358</v>
      </c>
      <c r="C865" s="2">
        <f>MAX(tbl_vikor_1[[#This Row],[ValueEUR]:[GKReflexes]])</f>
        <v>5.3440942305594832E-2</v>
      </c>
    </row>
    <row r="866" spans="1:3" x14ac:dyDescent="0.55000000000000004">
      <c r="A866" s="7">
        <f>[1]!tbl_gk[[#This Row],[ID]]</f>
        <v>231545</v>
      </c>
      <c r="B866" s="9">
        <f>SUM(tbl_vikor_1[[#This Row],[ValueEUR]:[GKReflexes]])</f>
        <v>0.53156247124665301</v>
      </c>
      <c r="C866" s="1">
        <f>MAX(tbl_vikor_1[[#This Row],[ValueEUR]:[GKReflexes]])</f>
        <v>5.2034601718605494E-2</v>
      </c>
    </row>
    <row r="867" spans="1:3" x14ac:dyDescent="0.55000000000000004">
      <c r="A867" s="8">
        <f>[1]!tbl_gk[[#This Row],[ID]]</f>
        <v>231681</v>
      </c>
      <c r="B867" s="19">
        <f>SUM(tbl_vikor_1[[#This Row],[ValueEUR]:[GKReflexes]])</f>
        <v>0.68663591177459249</v>
      </c>
      <c r="C867" s="2">
        <f>MAX(tbl_vikor_1[[#This Row],[ValueEUR]:[GKReflexes]])</f>
        <v>6.416581791246144E-2</v>
      </c>
    </row>
    <row r="868" spans="1:3" x14ac:dyDescent="0.55000000000000004">
      <c r="A868" s="7">
        <f>[1]!tbl_gk[[#This Row],[ID]]</f>
        <v>231682</v>
      </c>
      <c r="B868" s="9">
        <f>SUM(tbl_vikor_1[[#This Row],[ValueEUR]:[GKReflexes]])</f>
        <v>0.62178830632020043</v>
      </c>
      <c r="C868" s="1">
        <f>MAX(tbl_vikor_1[[#This Row],[ValueEUR]:[GKReflexes]])</f>
        <v>5.10157860933644E-2</v>
      </c>
    </row>
    <row r="869" spans="1:3" x14ac:dyDescent="0.55000000000000004">
      <c r="A869" s="8">
        <f>[1]!tbl_gk[[#This Row],[ID]]</f>
        <v>231691</v>
      </c>
      <c r="B869" s="19">
        <f>SUM(tbl_vikor_1[[#This Row],[ValueEUR]:[GKReflexes]])</f>
        <v>0.37532539838340129</v>
      </c>
      <c r="C869" s="2">
        <f>MAX(tbl_vikor_1[[#This Row],[ValueEUR]:[GKReflexes]])</f>
        <v>3.4746129089074922E-2</v>
      </c>
    </row>
    <row r="870" spans="1:3" x14ac:dyDescent="0.55000000000000004">
      <c r="A870" s="7">
        <f>[1]!tbl_gk[[#This Row],[ID]]</f>
        <v>231695</v>
      </c>
      <c r="B870" s="9">
        <f>SUM(tbl_vikor_1[[#This Row],[ValueEUR]:[GKReflexes]])</f>
        <v>0.58156139597135281</v>
      </c>
      <c r="C870" s="1">
        <f>MAX(tbl_vikor_1[[#This Row],[ValueEUR]:[GKReflexes]])</f>
        <v>6.047264524054153E-2</v>
      </c>
    </row>
    <row r="871" spans="1:3" x14ac:dyDescent="0.55000000000000004">
      <c r="A871" s="8">
        <f>[1]!tbl_gk[[#This Row],[ID]]</f>
        <v>231720</v>
      </c>
      <c r="B871" s="19">
        <f>SUM(tbl_vikor_1[[#This Row],[ValueEUR]:[GKReflexes]])</f>
        <v>0.58966758084954807</v>
      </c>
      <c r="C871" s="2">
        <f>MAX(tbl_vikor_1[[#This Row],[ValueEUR]:[GKReflexes]])</f>
        <v>4.6409239370648142E-2</v>
      </c>
    </row>
    <row r="872" spans="1:3" x14ac:dyDescent="0.55000000000000004">
      <c r="A872" s="7">
        <f>[1]!tbl_gk[[#This Row],[ID]]</f>
        <v>231841</v>
      </c>
      <c r="B872" s="9">
        <f>SUM(tbl_vikor_1[[#This Row],[ValueEUR]:[GKReflexes]])</f>
        <v>0.57260465274304784</v>
      </c>
      <c r="C872" s="1">
        <f>MAX(tbl_vikor_1[[#This Row],[ValueEUR]:[GKReflexes]])</f>
        <v>6.7504348175488213E-2</v>
      </c>
    </row>
    <row r="873" spans="1:3" x14ac:dyDescent="0.55000000000000004">
      <c r="A873" s="8">
        <f>[1]!tbl_gk[[#This Row],[ID]]</f>
        <v>231861</v>
      </c>
      <c r="B873" s="19">
        <f>SUM(tbl_vikor_1[[#This Row],[ValueEUR]:[GKReflexes]])</f>
        <v>0.64642636000677256</v>
      </c>
      <c r="C873" s="2">
        <f>MAX(tbl_vikor_1[[#This Row],[ValueEUR]:[GKReflexes]])</f>
        <v>6.416581791246144E-2</v>
      </c>
    </row>
    <row r="874" spans="1:3" x14ac:dyDescent="0.55000000000000004">
      <c r="A874" s="7">
        <f>[1]!tbl_gk[[#This Row],[ID]]</f>
        <v>231878</v>
      </c>
      <c r="B874" s="9">
        <f>SUM(tbl_vikor_1[[#This Row],[ValueEUR]:[GKReflexes]])</f>
        <v>0.52514222310407588</v>
      </c>
      <c r="C874" s="1">
        <f>MAX(tbl_vikor_1[[#This Row],[ValueEUR]:[GKReflexes]])</f>
        <v>5.9066304653552192E-2</v>
      </c>
    </row>
    <row r="875" spans="1:3" x14ac:dyDescent="0.55000000000000004">
      <c r="A875" s="8">
        <f>[1]!tbl_gk[[#This Row],[ID]]</f>
        <v>231914</v>
      </c>
      <c r="B875" s="19">
        <f>SUM(tbl_vikor_1[[#This Row],[ValueEUR]:[GKReflexes]])</f>
        <v>0.57859903289036907</v>
      </c>
      <c r="C875" s="2">
        <f>MAX(tbl_vikor_1[[#This Row],[ValueEUR]:[GKReflexes]])</f>
        <v>4.781557995763748E-2</v>
      </c>
    </row>
    <row r="876" spans="1:3" x14ac:dyDescent="0.55000000000000004">
      <c r="A876" s="7">
        <f>[1]!tbl_gk[[#This Row],[ID]]</f>
        <v>231915</v>
      </c>
      <c r="B876" s="9">
        <f>SUM(tbl_vikor_1[[#This Row],[ValueEUR]:[GKReflexes]])</f>
        <v>0.57700603724853072</v>
      </c>
      <c r="C876" s="1">
        <f>MAX(tbl_vikor_1[[#This Row],[ValueEUR]:[GKReflexes]])</f>
        <v>6.7504348175488213E-2</v>
      </c>
    </row>
    <row r="877" spans="1:3" x14ac:dyDescent="0.55000000000000004">
      <c r="A877" s="8">
        <f>[1]!tbl_gk[[#This Row],[ID]]</f>
        <v>232007</v>
      </c>
      <c r="B877" s="19">
        <f>SUM(tbl_vikor_1[[#This Row],[ValueEUR]:[GKReflexes]])</f>
        <v>0.55275934514503855</v>
      </c>
      <c r="C877" s="2">
        <f>MAX(tbl_vikor_1[[#This Row],[ValueEUR]:[GKReflexes]])</f>
        <v>5.7659964066562854E-2</v>
      </c>
    </row>
    <row r="878" spans="1:3" x14ac:dyDescent="0.55000000000000004">
      <c r="A878" s="7">
        <f>[1]!tbl_gk[[#This Row],[ID]]</f>
        <v>232065</v>
      </c>
      <c r="B878" s="9">
        <f>SUM(tbl_vikor_1[[#This Row],[ValueEUR]:[GKReflexes]])</f>
        <v>0.47072872771963314</v>
      </c>
      <c r="C878" s="1">
        <f>MAX(tbl_vikor_1[[#This Row],[ValueEUR]:[GKReflexes]])</f>
        <v>3.9212444279837541E-2</v>
      </c>
    </row>
    <row r="879" spans="1:3" x14ac:dyDescent="0.55000000000000004">
      <c r="A879" s="8">
        <f>[1]!tbl_gk[[#This Row],[ID]]</f>
        <v>232082</v>
      </c>
      <c r="B879" s="19">
        <f>SUM(tbl_vikor_1[[#This Row],[ValueEUR]:[GKReflexes]])</f>
        <v>0.57098802082328404</v>
      </c>
      <c r="C879" s="2">
        <f>MAX(tbl_vikor_1[[#This Row],[ValueEUR]:[GKReflexes]])</f>
        <v>5.7659964066562854E-2</v>
      </c>
    </row>
    <row r="880" spans="1:3" x14ac:dyDescent="0.55000000000000004">
      <c r="A880" s="7">
        <f>[1]!tbl_gk[[#This Row],[ID]]</f>
        <v>232107</v>
      </c>
      <c r="B880" s="9">
        <f>SUM(tbl_vikor_1[[#This Row],[ValueEUR]:[GKReflexes]])</f>
        <v>0.54595003592920455</v>
      </c>
      <c r="C880" s="1">
        <f>MAX(tbl_vikor_1[[#This Row],[ValueEUR]:[GKReflexes]])</f>
        <v>5.484728289258417E-2</v>
      </c>
    </row>
    <row r="881" spans="1:3" x14ac:dyDescent="0.55000000000000004">
      <c r="A881" s="8">
        <f>[1]!tbl_gk[[#This Row],[ID]]</f>
        <v>232110</v>
      </c>
      <c r="B881" s="19">
        <f>SUM(tbl_vikor_1[[#This Row],[ValueEUR]:[GKReflexes]])</f>
        <v>0.61179451860612932</v>
      </c>
      <c r="C881" s="2">
        <f>MAX(tbl_vikor_1[[#This Row],[ValueEUR]:[GKReflexes]])</f>
        <v>6.416581791246144E-2</v>
      </c>
    </row>
    <row r="882" spans="1:3" x14ac:dyDescent="0.55000000000000004">
      <c r="A882" s="7">
        <f>[1]!tbl_gk[[#This Row],[ID]]</f>
        <v>232131</v>
      </c>
      <c r="B882" s="9">
        <f>SUM(tbl_vikor_1[[#This Row],[ValueEUR]:[GKReflexes]])</f>
        <v>0.60504445373825178</v>
      </c>
      <c r="C882" s="1">
        <f>MAX(tbl_vikor_1[[#This Row],[ValueEUR]:[GKReflexes]])</f>
        <v>6.1878985827530868E-2</v>
      </c>
    </row>
    <row r="883" spans="1:3" x14ac:dyDescent="0.55000000000000004">
      <c r="A883" s="8">
        <f>[1]!tbl_gk[[#This Row],[ID]]</f>
        <v>232226</v>
      </c>
      <c r="B883" s="19">
        <f>SUM(tbl_vikor_1[[#This Row],[ValueEUR]:[GKReflexes]])</f>
        <v>0.43881123836623998</v>
      </c>
      <c r="C883" s="2">
        <f>MAX(tbl_vikor_1[[#This Row],[ValueEUR]:[GKReflexes]])</f>
        <v>4.781557995763748E-2</v>
      </c>
    </row>
    <row r="884" spans="1:3" x14ac:dyDescent="0.55000000000000004">
      <c r="A884" s="7">
        <f>[1]!tbl_gk[[#This Row],[ID]]</f>
        <v>232229</v>
      </c>
      <c r="B884" s="9">
        <f>SUM(tbl_vikor_1[[#This Row],[ValueEUR]:[GKReflexes]])</f>
        <v>0.42194824010651333</v>
      </c>
      <c r="C884" s="1">
        <f>MAX(tbl_vikor_1[[#This Row],[ValueEUR]:[GKReflexes]])</f>
        <v>4.2190217609680135E-2</v>
      </c>
    </row>
    <row r="885" spans="1:3" x14ac:dyDescent="0.55000000000000004">
      <c r="A885" s="8">
        <f>[1]!tbl_gk[[#This Row],[ID]]</f>
        <v>232284</v>
      </c>
      <c r="B885" s="19">
        <f>SUM(tbl_vikor_1[[#This Row],[ValueEUR]:[GKReflexes]])</f>
        <v>0.44459088851741946</v>
      </c>
      <c r="C885" s="2">
        <f>MAX(tbl_vikor_1[[#This Row],[ValueEUR]:[GKReflexes]])</f>
        <v>3.7430060448935834E-2</v>
      </c>
    </row>
    <row r="886" spans="1:3" x14ac:dyDescent="0.55000000000000004">
      <c r="A886" s="7">
        <f>[1]!tbl_gk[[#This Row],[ID]]</f>
        <v>232350</v>
      </c>
      <c r="B886" s="9">
        <f>SUM(tbl_vikor_1[[#This Row],[ValueEUR]:[GKReflexes]])</f>
        <v>0.54051975565777699</v>
      </c>
      <c r="C886" s="1">
        <f>MAX(tbl_vikor_1[[#This Row],[ValueEUR]:[GKReflexes]])</f>
        <v>5.7659964066562854E-2</v>
      </c>
    </row>
    <row r="887" spans="1:3" x14ac:dyDescent="0.55000000000000004">
      <c r="A887" s="8">
        <f>[1]!tbl_gk[[#This Row],[ID]]</f>
        <v>232410</v>
      </c>
      <c r="B887" s="19">
        <f>SUM(tbl_vikor_1[[#This Row],[ValueEUR]:[GKReflexes]])</f>
        <v>0.53281088909058072</v>
      </c>
      <c r="C887" s="2">
        <f>MAX(tbl_vikor_1[[#This Row],[ValueEUR]:[GKReflexes]])</f>
        <v>4.7371801372409796E-2</v>
      </c>
    </row>
    <row r="888" spans="1:3" x14ac:dyDescent="0.55000000000000004">
      <c r="A888" s="7">
        <f>[1]!tbl_gk[[#This Row],[ID]]</f>
        <v>232549</v>
      </c>
      <c r="B888" s="9">
        <f>SUM(tbl_vikor_1[[#This Row],[ValueEUR]:[GKReflexes]])</f>
        <v>0.55097060795538866</v>
      </c>
      <c r="C888" s="1">
        <f>MAX(tbl_vikor_1[[#This Row],[ValueEUR]:[GKReflexes]])</f>
        <v>4.9906747265247783E-2</v>
      </c>
    </row>
    <row r="889" spans="1:3" x14ac:dyDescent="0.55000000000000004">
      <c r="A889" s="8">
        <f>[1]!tbl_gk[[#This Row],[ID]]</f>
        <v>232562</v>
      </c>
      <c r="B889" s="19">
        <f>SUM(tbl_vikor_1[[#This Row],[ValueEUR]:[GKReflexes]])</f>
        <v>0.55534537034779252</v>
      </c>
      <c r="C889" s="2">
        <f>MAX(tbl_vikor_1[[#This Row],[ValueEUR]:[GKReflexes]])</f>
        <v>5.484728289258417E-2</v>
      </c>
    </row>
    <row r="890" spans="1:3" x14ac:dyDescent="0.55000000000000004">
      <c r="A890" s="7">
        <f>[1]!tbl_gk[[#This Row],[ID]]</f>
        <v>232645</v>
      </c>
      <c r="B890" s="9">
        <f>SUM(tbl_vikor_1[[#This Row],[ValueEUR]:[GKReflexes]])</f>
        <v>0.54433518961721161</v>
      </c>
      <c r="C890" s="1">
        <f>MAX(tbl_vikor_1[[#This Row],[ValueEUR]:[GKReflexes]])</f>
        <v>6.4691667001509537E-2</v>
      </c>
    </row>
    <row r="891" spans="1:3" x14ac:dyDescent="0.55000000000000004">
      <c r="A891" s="8">
        <f>[1]!tbl_gk[[#This Row],[ID]]</f>
        <v>232673</v>
      </c>
      <c r="B891" s="19">
        <f>SUM(tbl_vikor_1[[#This Row],[ValueEUR]:[GKReflexes]])</f>
        <v>0.62436774854198651</v>
      </c>
      <c r="C891" s="2">
        <f>MAX(tbl_vikor_1[[#This Row],[ValueEUR]:[GKReflexes]])</f>
        <v>6.4691667001509537E-2</v>
      </c>
    </row>
    <row r="892" spans="1:3" x14ac:dyDescent="0.55000000000000004">
      <c r="A892" s="7">
        <f>[1]!tbl_gk[[#This Row],[ID]]</f>
        <v>232817</v>
      </c>
      <c r="B892" s="9">
        <f>SUM(tbl_vikor_1[[#This Row],[ValueEUR]:[GKReflexes]])</f>
        <v>0.49838945540016166</v>
      </c>
      <c r="C892" s="1">
        <f>MAX(tbl_vikor_1[[#This Row],[ValueEUR]:[GKReflexes]])</f>
        <v>4.0350343458280549E-2</v>
      </c>
    </row>
    <row r="893" spans="1:3" x14ac:dyDescent="0.55000000000000004">
      <c r="A893" s="8">
        <f>[1]!tbl_gk[[#This Row],[ID]]</f>
        <v>233164</v>
      </c>
      <c r="B893" s="19">
        <f>SUM(tbl_vikor_1[[#This Row],[ValueEUR]:[GKReflexes]])</f>
        <v>0.44395365358580929</v>
      </c>
      <c r="C893" s="2">
        <f>MAX(tbl_vikor_1[[#This Row],[ValueEUR]:[GKReflexes]])</f>
        <v>3.4746129089074922E-2</v>
      </c>
    </row>
    <row r="894" spans="1:3" x14ac:dyDescent="0.55000000000000004">
      <c r="A894" s="7">
        <f>[1]!tbl_gk[[#This Row],[ID]]</f>
        <v>233211</v>
      </c>
      <c r="B894" s="9">
        <f>SUM(tbl_vikor_1[[#This Row],[ValueEUR]:[GKReflexes]])</f>
        <v>0.62301146985033085</v>
      </c>
      <c r="C894" s="1">
        <f>MAX(tbl_vikor_1[[#This Row],[ValueEUR]:[GKReflexes]])</f>
        <v>5.484728289258417E-2</v>
      </c>
    </row>
    <row r="895" spans="1:3" x14ac:dyDescent="0.55000000000000004">
      <c r="A895" s="8">
        <f>[1]!tbl_gk[[#This Row],[ID]]</f>
        <v>233215</v>
      </c>
      <c r="B895" s="19">
        <f>SUM(tbl_vikor_1[[#This Row],[ValueEUR]:[GKReflexes]])</f>
        <v>0.69867808273809084</v>
      </c>
      <c r="C895" s="2">
        <f>MAX(tbl_vikor_1[[#This Row],[ValueEUR]:[GKReflexes]])</f>
        <v>6.773058557426484E-2</v>
      </c>
    </row>
    <row r="896" spans="1:3" x14ac:dyDescent="0.55000000000000004">
      <c r="A896" s="7">
        <f>[1]!tbl_gk[[#This Row],[ID]]</f>
        <v>233267</v>
      </c>
      <c r="B896" s="9">
        <f>SUM(tbl_vikor_1[[#This Row],[ValueEUR]:[GKReflexes]])</f>
        <v>0.46473536822655259</v>
      </c>
      <c r="C896" s="1">
        <f>MAX(tbl_vikor_1[[#This Row],[ValueEUR]:[GKReflexes]])</f>
        <v>5.484728289258417E-2</v>
      </c>
    </row>
    <row r="897" spans="1:3" x14ac:dyDescent="0.55000000000000004">
      <c r="A897" s="8">
        <f>[1]!tbl_gk[[#This Row],[ID]]</f>
        <v>233286</v>
      </c>
      <c r="B897" s="19">
        <f>SUM(tbl_vikor_1[[#This Row],[ValueEUR]:[GKReflexes]])</f>
        <v>0.63693503322419665</v>
      </c>
      <c r="C897" s="2">
        <f>MAX(tbl_vikor_1[[#This Row],[ValueEUR]:[GKReflexes]])</f>
        <v>7.4701686779569301E-2</v>
      </c>
    </row>
    <row r="898" spans="1:3" x14ac:dyDescent="0.55000000000000004">
      <c r="A898" s="7">
        <f>[1]!tbl_gk[[#This Row],[ID]]</f>
        <v>233306</v>
      </c>
      <c r="B898" s="9">
        <f>SUM(tbl_vikor_1[[#This Row],[ValueEUR]:[GKReflexes]])</f>
        <v>0.39024267375044935</v>
      </c>
      <c r="C898" s="1">
        <f>MAX(tbl_vikor_1[[#This Row],[ValueEUR]:[GKReflexes]])</f>
        <v>3.3625286215233793E-2</v>
      </c>
    </row>
    <row r="899" spans="1:3" x14ac:dyDescent="0.55000000000000004">
      <c r="A899" s="8">
        <f>[1]!tbl_gk[[#This Row],[ID]]</f>
        <v>233407</v>
      </c>
      <c r="B899" s="19">
        <f>SUM(tbl_vikor_1[[#This Row],[ValueEUR]:[GKReflexes]])</f>
        <v>0.64969831351945506</v>
      </c>
      <c r="C899" s="2">
        <f>MAX(tbl_vikor_1[[#This Row],[ValueEUR]:[GKReflexes]])</f>
        <v>7.3077737066969961E-2</v>
      </c>
    </row>
    <row r="900" spans="1:3" x14ac:dyDescent="0.55000000000000004">
      <c r="A900" s="7">
        <f>[1]!tbl_gk[[#This Row],[ID]]</f>
        <v>233425</v>
      </c>
      <c r="B900" s="9">
        <f>SUM(tbl_vikor_1[[#This Row],[ValueEUR]:[GKReflexes]])</f>
        <v>0.6029542135510686</v>
      </c>
      <c r="C900" s="1">
        <f>MAX(tbl_vikor_1[[#This Row],[ValueEUR]:[GKReflexes]])</f>
        <v>5.6253623479573515E-2</v>
      </c>
    </row>
    <row r="901" spans="1:3" x14ac:dyDescent="0.55000000000000004">
      <c r="A901" s="8">
        <f>[1]!tbl_gk[[#This Row],[ID]]</f>
        <v>233668</v>
      </c>
      <c r="B901" s="19">
        <f>SUM(tbl_vikor_1[[#This Row],[ValueEUR]:[GKReflexes]])</f>
        <v>0.6080479790433746</v>
      </c>
      <c r="C901" s="2">
        <f>MAX(tbl_vikor_1[[#This Row],[ValueEUR]:[GKReflexes]])</f>
        <v>6.5948201743363147E-2</v>
      </c>
    </row>
    <row r="902" spans="1:3" x14ac:dyDescent="0.55000000000000004">
      <c r="A902" s="7">
        <f>[1]!tbl_gk[[#This Row],[ID]]</f>
        <v>233681</v>
      </c>
      <c r="B902" s="9">
        <f>SUM(tbl_vikor_1[[#This Row],[ValueEUR]:[GKReflexes]])</f>
        <v>0.58322850456287767</v>
      </c>
      <c r="C902" s="1">
        <f>MAX(tbl_vikor_1[[#This Row],[ValueEUR]:[GKReflexes]])</f>
        <v>6.4908477842003806E-2</v>
      </c>
    </row>
    <row r="903" spans="1:3" x14ac:dyDescent="0.55000000000000004">
      <c r="A903" s="8">
        <f>[1]!tbl_gk[[#This Row],[ID]]</f>
        <v>233689</v>
      </c>
      <c r="B903" s="19">
        <f>SUM(tbl_vikor_1[[#This Row],[ValueEUR]:[GKReflexes]])</f>
        <v>0.62805257942140491</v>
      </c>
      <c r="C903" s="2">
        <f>MAX(tbl_vikor_1[[#This Row],[ValueEUR]:[GKReflexes]])</f>
        <v>6.5591724977182797E-2</v>
      </c>
    </row>
    <row r="904" spans="1:3" x14ac:dyDescent="0.55000000000000004">
      <c r="A904" s="7">
        <f>[1]!tbl_gk[[#This Row],[ID]]</f>
        <v>233691</v>
      </c>
      <c r="B904" s="9">
        <f>SUM(tbl_vikor_1[[#This Row],[ValueEUR]:[GKReflexes]])</f>
        <v>0.60314249203831127</v>
      </c>
      <c r="C904" s="1">
        <f>MAX(tbl_vikor_1[[#This Row],[ValueEUR]:[GKReflexes]])</f>
        <v>6.047264524054153E-2</v>
      </c>
    </row>
    <row r="905" spans="1:3" x14ac:dyDescent="0.55000000000000004">
      <c r="A905" s="8">
        <f>[1]!tbl_gk[[#This Row],[ID]]</f>
        <v>233695</v>
      </c>
      <c r="B905" s="19">
        <f>SUM(tbl_vikor_1[[#This Row],[ValueEUR]:[GKReflexes]])</f>
        <v>0.70408123630412567</v>
      </c>
      <c r="C905" s="2">
        <f>MAX(tbl_vikor_1[[#This Row],[ValueEUR]:[GKReflexes]])</f>
        <v>6.1947740256228193E-2</v>
      </c>
    </row>
    <row r="906" spans="1:3" x14ac:dyDescent="0.55000000000000004">
      <c r="A906" s="7">
        <f>[1]!tbl_gk[[#This Row],[ID]]</f>
        <v>233725</v>
      </c>
      <c r="B906" s="9">
        <f>SUM(tbl_vikor_1[[#This Row],[ValueEUR]:[GKReflexes]])</f>
        <v>0.62239244254909076</v>
      </c>
      <c r="C906" s="1">
        <f>MAX(tbl_vikor_1[[#This Row],[ValueEUR]:[GKReflexes]])</f>
        <v>5.8818666419756312E-2</v>
      </c>
    </row>
    <row r="907" spans="1:3" x14ac:dyDescent="0.55000000000000004">
      <c r="A907" s="8">
        <f>[1]!tbl_gk[[#This Row],[ID]]</f>
        <v>233737</v>
      </c>
      <c r="B907" s="19">
        <f>SUM(tbl_vikor_1[[#This Row],[ValueEUR]:[GKReflexes]])</f>
        <v>0.57317169565588422</v>
      </c>
      <c r="C907" s="2">
        <f>MAX(tbl_vikor_1[[#This Row],[ValueEUR]:[GKReflexes]])</f>
        <v>5.484728289258417E-2</v>
      </c>
    </row>
    <row r="908" spans="1:3" x14ac:dyDescent="0.55000000000000004">
      <c r="A908" s="7">
        <f>[1]!tbl_gk[[#This Row],[ID]]</f>
        <v>233763</v>
      </c>
      <c r="B908" s="9">
        <f>SUM(tbl_vikor_1[[#This Row],[ValueEUR]:[GKReflexes]])</f>
        <v>0.54380013991582754</v>
      </c>
      <c r="C908" s="1">
        <f>MAX(tbl_vikor_1[[#This Row],[ValueEUR]:[GKReflexes]])</f>
        <v>5.168913109614949E-2</v>
      </c>
    </row>
    <row r="909" spans="1:3" x14ac:dyDescent="0.55000000000000004">
      <c r="A909" s="8">
        <f>[1]!tbl_gk[[#This Row],[ID]]</f>
        <v>233934</v>
      </c>
      <c r="B909" s="19">
        <f>SUM(tbl_vikor_1[[#This Row],[ValueEUR]:[GKReflexes]])</f>
        <v>0.31874239608403027</v>
      </c>
      <c r="C909" s="2">
        <f>MAX(tbl_vikor_1[[#This Row],[ValueEUR]:[GKReflexes]])</f>
        <v>3.2504443341392672E-2</v>
      </c>
    </row>
    <row r="910" spans="1:3" x14ac:dyDescent="0.55000000000000004">
      <c r="A910" s="7">
        <f>[1]!tbl_gk[[#This Row],[ID]]</f>
        <v>233970</v>
      </c>
      <c r="B910" s="9">
        <f>SUM(tbl_vikor_1[[#This Row],[ValueEUR]:[GKReflexes]])</f>
        <v>0.62271958011852757</v>
      </c>
      <c r="C910" s="1">
        <f>MAX(tbl_vikor_1[[#This Row],[ValueEUR]:[GKReflexes]])</f>
        <v>5.7036282588854605E-2</v>
      </c>
    </row>
    <row r="911" spans="1:3" x14ac:dyDescent="0.55000000000000004">
      <c r="A911" s="8">
        <f>[1]!tbl_gk[[#This Row],[ID]]</f>
        <v>233975</v>
      </c>
      <c r="B911" s="19">
        <f>SUM(tbl_vikor_1[[#This Row],[ValueEUR]:[GKReflexes]])</f>
        <v>0.53068556730865601</v>
      </c>
      <c r="C911" s="2">
        <f>MAX(tbl_vikor_1[[#This Row],[ValueEUR]:[GKReflexes]])</f>
        <v>6.047264524054153E-2</v>
      </c>
    </row>
    <row r="912" spans="1:3" x14ac:dyDescent="0.55000000000000004">
      <c r="A912" s="7">
        <f>[1]!tbl_gk[[#This Row],[ID]]</f>
        <v>233976</v>
      </c>
      <c r="B912" s="9">
        <f>SUM(tbl_vikor_1[[#This Row],[ValueEUR]:[GKReflexes]])</f>
        <v>0.60401986265008489</v>
      </c>
      <c r="C912" s="1">
        <f>MAX(tbl_vikor_1[[#This Row],[ValueEUR]:[GKReflexes]])</f>
        <v>7.6642504728773375E-2</v>
      </c>
    </row>
    <row r="913" spans="1:3" x14ac:dyDescent="0.55000000000000004">
      <c r="A913" s="8">
        <f>[1]!tbl_gk[[#This Row],[ID]]</f>
        <v>233977</v>
      </c>
      <c r="B913" s="19">
        <f>SUM(tbl_vikor_1[[#This Row],[ValueEUR]:[GKReflexes]])</f>
        <v>0.572900798904735</v>
      </c>
      <c r="C913" s="2">
        <f>MAX(tbl_vikor_1[[#This Row],[ValueEUR]:[GKReflexes]])</f>
        <v>6.7504348175488213E-2</v>
      </c>
    </row>
    <row r="914" spans="1:3" x14ac:dyDescent="0.55000000000000004">
      <c r="A914" s="7">
        <f>[1]!tbl_gk[[#This Row],[ID]]</f>
        <v>233997</v>
      </c>
      <c r="B914" s="9">
        <f>SUM(tbl_vikor_1[[#This Row],[ValueEUR]:[GKReflexes]])</f>
        <v>0.51153720374698319</v>
      </c>
      <c r="C914" s="1">
        <f>MAX(tbl_vikor_1[[#This Row],[ValueEUR]:[GKReflexes]])</f>
        <v>6.047264524054153E-2</v>
      </c>
    </row>
    <row r="915" spans="1:3" x14ac:dyDescent="0.55000000000000004">
      <c r="A915" s="8">
        <f>[1]!tbl_gk[[#This Row],[ID]]</f>
        <v>233999</v>
      </c>
      <c r="B915" s="19">
        <f>SUM(tbl_vikor_1[[#This Row],[ValueEUR]:[GKReflexes]])</f>
        <v>0.55587089882669227</v>
      </c>
      <c r="C915" s="2">
        <f>MAX(tbl_vikor_1[[#This Row],[ValueEUR]:[GKReflexes]])</f>
        <v>6.3285326414520199E-2</v>
      </c>
    </row>
    <row r="916" spans="1:3" x14ac:dyDescent="0.55000000000000004">
      <c r="A916" s="7">
        <f>[1]!tbl_gk[[#This Row],[ID]]</f>
        <v>234050</v>
      </c>
      <c r="B916" s="9">
        <f>SUM(tbl_vikor_1[[#This Row],[ValueEUR]:[GKReflexes]])</f>
        <v>0.53517924143306839</v>
      </c>
      <c r="C916" s="1">
        <f>MAX(tbl_vikor_1[[#This Row],[ValueEUR]:[GKReflexes]])</f>
        <v>5.168913109614949E-2</v>
      </c>
    </row>
    <row r="917" spans="1:3" x14ac:dyDescent="0.55000000000000004">
      <c r="A917" s="8">
        <f>[1]!tbl_gk[[#This Row],[ID]]</f>
        <v>234054</v>
      </c>
      <c r="B917" s="19">
        <f>SUM(tbl_vikor_1[[#This Row],[ValueEUR]:[GKReflexes]])</f>
        <v>0.52274804640988282</v>
      </c>
      <c r="C917" s="2">
        <f>MAX(tbl_vikor_1[[#This Row],[ValueEUR]:[GKReflexes]])</f>
        <v>5.6253623479573515E-2</v>
      </c>
    </row>
    <row r="918" spans="1:3" x14ac:dyDescent="0.55000000000000004">
      <c r="A918" s="7">
        <f>[1]!tbl_gk[[#This Row],[ID]]</f>
        <v>234102</v>
      </c>
      <c r="B918" s="9">
        <f>SUM(tbl_vikor_1[[#This Row],[ValueEUR]:[GKReflexes]])</f>
        <v>0.47481785244433206</v>
      </c>
      <c r="C918" s="1">
        <f>MAX(tbl_vikor_1[[#This Row],[ValueEUR]:[GKReflexes]])</f>
        <v>5.484728289258417E-2</v>
      </c>
    </row>
    <row r="919" spans="1:3" x14ac:dyDescent="0.55000000000000004">
      <c r="A919" s="8">
        <f>[1]!tbl_gk[[#This Row],[ID]]</f>
        <v>234228</v>
      </c>
      <c r="B919" s="19">
        <f>SUM(tbl_vikor_1[[#This Row],[ValueEUR]:[GKReflexes]])</f>
        <v>0.57410550053283949</v>
      </c>
      <c r="C919" s="2">
        <f>MAX(tbl_vikor_1[[#This Row],[ValueEUR]:[GKReflexes]])</f>
        <v>6.047264524054153E-2</v>
      </c>
    </row>
    <row r="920" spans="1:3" x14ac:dyDescent="0.55000000000000004">
      <c r="A920" s="7">
        <f>[1]!tbl_gk[[#This Row],[ID]]</f>
        <v>234260</v>
      </c>
      <c r="B920" s="9">
        <f>SUM(tbl_vikor_1[[#This Row],[ValueEUR]:[GKReflexes]])</f>
        <v>0.51373290921371695</v>
      </c>
      <c r="C920" s="1">
        <f>MAX(tbl_vikor_1[[#This Row],[ValueEUR]:[GKReflexes]])</f>
        <v>4.8124363434346076E-2</v>
      </c>
    </row>
    <row r="921" spans="1:3" x14ac:dyDescent="0.55000000000000004">
      <c r="A921" s="8">
        <f>[1]!tbl_gk[[#This Row],[ID]]</f>
        <v>234341</v>
      </c>
      <c r="B921" s="19">
        <f>SUM(tbl_vikor_1[[#This Row],[ValueEUR]:[GKReflexes]])</f>
        <v>0.4860115036775538</v>
      </c>
      <c r="C921" s="2">
        <f>MAX(tbl_vikor_1[[#This Row],[ValueEUR]:[GKReflexes]])</f>
        <v>3.7578592434844307E-2</v>
      </c>
    </row>
    <row r="922" spans="1:3" x14ac:dyDescent="0.55000000000000004">
      <c r="A922" s="7">
        <f>[1]!tbl_gk[[#This Row],[ID]]</f>
        <v>234371</v>
      </c>
      <c r="B922" s="9">
        <f>SUM(tbl_vikor_1[[#This Row],[ValueEUR]:[GKReflexes]])</f>
        <v>0.59801827695169218</v>
      </c>
      <c r="C922" s="1">
        <f>MAX(tbl_vikor_1[[#This Row],[ValueEUR]:[GKReflexes]])</f>
        <v>5.9066304653552192E-2</v>
      </c>
    </row>
    <row r="923" spans="1:3" x14ac:dyDescent="0.55000000000000004">
      <c r="A923" s="8">
        <f>[1]!tbl_gk[[#This Row],[ID]]</f>
        <v>234383</v>
      </c>
      <c r="B923" s="19">
        <f>SUM(tbl_vikor_1[[#This Row],[ValueEUR]:[GKReflexes]])</f>
        <v>0.51131112701826442</v>
      </c>
      <c r="C923" s="2">
        <f>MAX(tbl_vikor_1[[#This Row],[ValueEUR]:[GKReflexes]])</f>
        <v>4.6341979603444362E-2</v>
      </c>
    </row>
    <row r="924" spans="1:3" x14ac:dyDescent="0.55000000000000004">
      <c r="A924" s="7">
        <f>[1]!tbl_gk[[#This Row],[ID]]</f>
        <v>234471</v>
      </c>
      <c r="B924" s="9">
        <f>SUM(tbl_vikor_1[[#This Row],[ValueEUR]:[GKReflexes]])</f>
        <v>0.59979264934226173</v>
      </c>
      <c r="C924" s="1">
        <f>MAX(tbl_vikor_1[[#This Row],[ValueEUR]:[GKReflexes]])</f>
        <v>5.8303755535273602E-2</v>
      </c>
    </row>
    <row r="925" spans="1:3" x14ac:dyDescent="0.55000000000000004">
      <c r="A925" s="8">
        <f>[1]!tbl_gk[[#This Row],[ID]]</f>
        <v>234577</v>
      </c>
      <c r="B925" s="19">
        <f>SUM(tbl_vikor_1[[#This Row],[ValueEUR]:[GKReflexes]])</f>
        <v>0.46470087483627809</v>
      </c>
      <c r="C925" s="2">
        <f>MAX(tbl_vikor_1[[#This Row],[ValueEUR]:[GKReflexes]])</f>
        <v>4.9221920544626818E-2</v>
      </c>
    </row>
    <row r="926" spans="1:3" x14ac:dyDescent="0.55000000000000004">
      <c r="A926" s="7">
        <f>[1]!tbl_gk[[#This Row],[ID]]</f>
        <v>234642</v>
      </c>
      <c r="B926" s="9">
        <f>SUM(tbl_vikor_1[[#This Row],[ValueEUR]:[GKReflexes]])</f>
        <v>0.40055659532336124</v>
      </c>
      <c r="C926" s="1">
        <f>MAX(tbl_vikor_1[[#This Row],[ValueEUR]:[GKReflexes]])</f>
        <v>3.81086577105983E-2</v>
      </c>
    </row>
    <row r="927" spans="1:3" x14ac:dyDescent="0.55000000000000004">
      <c r="A927" s="8">
        <f>[1]!tbl_gk[[#This Row],[ID]]</f>
        <v>234658</v>
      </c>
      <c r="B927" s="19">
        <f>SUM(tbl_vikor_1[[#This Row],[ValueEUR]:[GKReflexes]])</f>
        <v>0.50066067363941302</v>
      </c>
      <c r="C927" s="2">
        <f>MAX(tbl_vikor_1[[#This Row],[ValueEUR]:[GKReflexes]])</f>
        <v>5.3471514927051197E-2</v>
      </c>
    </row>
    <row r="928" spans="1:3" x14ac:dyDescent="0.55000000000000004">
      <c r="A928" s="7">
        <f>[1]!tbl_gk[[#This Row],[ID]]</f>
        <v>234717</v>
      </c>
      <c r="B928" s="9">
        <f>SUM(tbl_vikor_1[[#This Row],[ValueEUR]:[GKReflexes]])</f>
        <v>0.48217075892107275</v>
      </c>
      <c r="C928" s="1">
        <f>MAX(tbl_vikor_1[[#This Row],[ValueEUR]:[GKReflexes]])</f>
        <v>4.2190217609680135E-2</v>
      </c>
    </row>
    <row r="929" spans="1:3" x14ac:dyDescent="0.55000000000000004">
      <c r="A929" s="8">
        <f>[1]!tbl_gk[[#This Row],[ID]]</f>
        <v>234777</v>
      </c>
      <c r="B929" s="19">
        <f>SUM(tbl_vikor_1[[#This Row],[ValueEUR]:[GKReflexes]])</f>
        <v>0.38078241606920687</v>
      </c>
      <c r="C929" s="2">
        <f>MAX(tbl_vikor_1[[#This Row],[ValueEUR]:[GKReflexes]])</f>
        <v>3.3625286215233793E-2</v>
      </c>
    </row>
    <row r="930" spans="1:3" x14ac:dyDescent="0.55000000000000004">
      <c r="A930" s="7">
        <f>[1]!tbl_gk[[#This Row],[ID]]</f>
        <v>234779</v>
      </c>
      <c r="B930" s="9">
        <f>SUM(tbl_vikor_1[[#This Row],[ValueEUR]:[GKReflexes]])</f>
        <v>0.44930289616386965</v>
      </c>
      <c r="C930" s="1">
        <f>MAX(tbl_vikor_1[[#This Row],[ValueEUR]:[GKReflexes]])</f>
        <v>4.781557995763748E-2</v>
      </c>
    </row>
    <row r="931" spans="1:3" x14ac:dyDescent="0.55000000000000004">
      <c r="A931" s="8">
        <f>[1]!tbl_gk[[#This Row],[ID]]</f>
        <v>234790</v>
      </c>
      <c r="B931" s="19">
        <f>SUM(tbl_vikor_1[[#This Row],[ValueEUR]:[GKReflexes]])</f>
        <v>0.48834855456574383</v>
      </c>
      <c r="C931" s="2">
        <f>MAX(tbl_vikor_1[[#This Row],[ValueEUR]:[GKReflexes]])</f>
        <v>5.6253623479573515E-2</v>
      </c>
    </row>
    <row r="932" spans="1:3" x14ac:dyDescent="0.55000000000000004">
      <c r="A932" s="7">
        <f>[1]!tbl_gk[[#This Row],[ID]]</f>
        <v>234796</v>
      </c>
      <c r="B932" s="9">
        <f>SUM(tbl_vikor_1[[#This Row],[ValueEUR]:[GKReflexes]])</f>
        <v>0.69449397887658071</v>
      </c>
      <c r="C932" s="1">
        <f>MAX(tbl_vikor_1[[#This Row],[ValueEUR]:[GKReflexes]])</f>
        <v>7.3077737066969961E-2</v>
      </c>
    </row>
    <row r="933" spans="1:3" x14ac:dyDescent="0.55000000000000004">
      <c r="A933" s="8">
        <f>[1]!tbl_gk[[#This Row],[ID]]</f>
        <v>234803</v>
      </c>
      <c r="B933" s="19">
        <f>SUM(tbl_vikor_1[[#This Row],[ValueEUR]:[GKReflexes]])</f>
        <v>0.52014500182318246</v>
      </c>
      <c r="C933" s="2">
        <f>MAX(tbl_vikor_1[[#This Row],[ValueEUR]:[GKReflexes]])</f>
        <v>4.6409239370648142E-2</v>
      </c>
    </row>
    <row r="934" spans="1:3" x14ac:dyDescent="0.55000000000000004">
      <c r="A934" s="7">
        <f>[1]!tbl_gk[[#This Row],[ID]]</f>
        <v>234833</v>
      </c>
      <c r="B934" s="9">
        <f>SUM(tbl_vikor_1[[#This Row],[ValueEUR]:[GKReflexes]])</f>
        <v>0.44884653286337056</v>
      </c>
      <c r="C934" s="1">
        <f>MAX(tbl_vikor_1[[#This Row],[ValueEUR]:[GKReflexes]])</f>
        <v>4.3596558196669473E-2</v>
      </c>
    </row>
    <row r="935" spans="1:3" x14ac:dyDescent="0.55000000000000004">
      <c r="A935" s="8">
        <f>[1]!tbl_gk[[#This Row],[ID]]</f>
        <v>234841</v>
      </c>
      <c r="B935" s="19">
        <f>SUM(tbl_vikor_1[[#This Row],[ValueEUR]:[GKReflexes]])</f>
        <v>0.53543137879505187</v>
      </c>
      <c r="C935" s="2">
        <f>MAX(tbl_vikor_1[[#This Row],[ValueEUR]:[GKReflexes]])</f>
        <v>4.781557995763748E-2</v>
      </c>
    </row>
    <row r="936" spans="1:3" x14ac:dyDescent="0.55000000000000004">
      <c r="A936" s="7">
        <f>[1]!tbl_gk[[#This Row],[ID]]</f>
        <v>234846</v>
      </c>
      <c r="B936" s="9">
        <f>SUM(tbl_vikor_1[[#This Row],[ValueEUR]:[GKReflexes]])</f>
        <v>0.57695892281166572</v>
      </c>
      <c r="C936" s="1">
        <f>MAX(tbl_vikor_1[[#This Row],[ValueEUR]:[GKReflexes]])</f>
        <v>4.6409239370648142E-2</v>
      </c>
    </row>
    <row r="937" spans="1:3" x14ac:dyDescent="0.55000000000000004">
      <c r="A937" s="8">
        <f>[1]!tbl_gk[[#This Row],[ID]]</f>
        <v>234858</v>
      </c>
      <c r="B937" s="19">
        <f>SUM(tbl_vikor_1[[#This Row],[ValueEUR]:[GKReflexes]])</f>
        <v>0.60707173914939594</v>
      </c>
      <c r="C937" s="2">
        <f>MAX(tbl_vikor_1[[#This Row],[ValueEUR]:[GKReflexes]])</f>
        <v>6.047264524054153E-2</v>
      </c>
    </row>
    <row r="938" spans="1:3" x14ac:dyDescent="0.55000000000000004">
      <c r="A938" s="7">
        <f>[1]!tbl_gk[[#This Row],[ID]]</f>
        <v>234877</v>
      </c>
      <c r="B938" s="9">
        <f>SUM(tbl_vikor_1[[#This Row],[ValueEUR]:[GKReflexes]])</f>
        <v>0.57307871254224418</v>
      </c>
      <c r="C938" s="1">
        <f>MAX(tbl_vikor_1[[#This Row],[ValueEUR]:[GKReflexes]])</f>
        <v>5.484728289258417E-2</v>
      </c>
    </row>
    <row r="939" spans="1:3" x14ac:dyDescent="0.55000000000000004">
      <c r="A939" s="8">
        <f>[1]!tbl_gk[[#This Row],[ID]]</f>
        <v>234903</v>
      </c>
      <c r="B939" s="19">
        <f>SUM(tbl_vikor_1[[#This Row],[ValueEUR]:[GKReflexes]])</f>
        <v>0.53342027389853264</v>
      </c>
      <c r="C939" s="2">
        <f>MAX(tbl_vikor_1[[#This Row],[ValueEUR]:[GKReflexes]])</f>
        <v>4.0783877022690797E-2</v>
      </c>
    </row>
    <row r="940" spans="1:3" x14ac:dyDescent="0.55000000000000004">
      <c r="A940" s="7">
        <f>[1]!tbl_gk[[#This Row],[ID]]</f>
        <v>234994</v>
      </c>
      <c r="B940" s="9">
        <f>SUM(tbl_vikor_1[[#This Row],[ValueEUR]:[GKReflexes]])</f>
        <v>0.52755779518280066</v>
      </c>
      <c r="C940" s="1">
        <f>MAX(tbl_vikor_1[[#This Row],[ValueEUR]:[GKReflexes]])</f>
        <v>4.6341979603444362E-2</v>
      </c>
    </row>
    <row r="941" spans="1:3" x14ac:dyDescent="0.55000000000000004">
      <c r="A941" s="8">
        <f>[1]!tbl_gk[[#This Row],[ID]]</f>
        <v>234999</v>
      </c>
      <c r="B941" s="19">
        <f>SUM(tbl_vikor_1[[#This Row],[ValueEUR]:[GKReflexes]])</f>
        <v>0.48250107091567601</v>
      </c>
      <c r="C941" s="2">
        <f>MAX(tbl_vikor_1[[#This Row],[ValueEUR]:[GKReflexes]])</f>
        <v>5.0628261131616156E-2</v>
      </c>
    </row>
    <row r="942" spans="1:3" x14ac:dyDescent="0.55000000000000004">
      <c r="A942" s="7">
        <f>[1]!tbl_gk[[#This Row],[ID]]</f>
        <v>234999</v>
      </c>
      <c r="B942" s="9">
        <f>SUM(tbl_vikor_1[[#This Row],[ValueEUR]:[GKReflexes]])</f>
        <v>0.48250107091567601</v>
      </c>
      <c r="C942" s="1">
        <f>MAX(tbl_vikor_1[[#This Row],[ValueEUR]:[GKReflexes]])</f>
        <v>5.0628261131616156E-2</v>
      </c>
    </row>
    <row r="943" spans="1:3" x14ac:dyDescent="0.55000000000000004">
      <c r="A943" s="8">
        <f>[1]!tbl_gk[[#This Row],[ID]]</f>
        <v>235027</v>
      </c>
      <c r="B943" s="19">
        <f>SUM(tbl_vikor_1[[#This Row],[ValueEUR]:[GKReflexes]])</f>
        <v>0.4473954434201613</v>
      </c>
      <c r="C943" s="2">
        <f>MAX(tbl_vikor_1[[#This Row],[ValueEUR]:[GKReflexes]])</f>
        <v>5.3471514927051197E-2</v>
      </c>
    </row>
    <row r="944" spans="1:3" x14ac:dyDescent="0.55000000000000004">
      <c r="A944" s="7">
        <f>[1]!tbl_gk[[#This Row],[ID]]</f>
        <v>235073</v>
      </c>
      <c r="B944" s="9">
        <f>SUM(tbl_vikor_1[[#This Row],[ValueEUR]:[GKReflexes]])</f>
        <v>0.37090099207710742</v>
      </c>
      <c r="C944" s="1">
        <f>MAX(tbl_vikor_1[[#This Row],[ValueEUR]:[GKReflexes]])</f>
        <v>3.4746129089074922E-2</v>
      </c>
    </row>
    <row r="945" spans="1:3" x14ac:dyDescent="0.55000000000000004">
      <c r="A945" s="8">
        <f>[1]!tbl_gk[[#This Row],[ID]]</f>
        <v>235141</v>
      </c>
      <c r="B945" s="19">
        <f>SUM(tbl_vikor_1[[#This Row],[ValueEUR]:[GKReflexes]])</f>
        <v>0.5844905191583003</v>
      </c>
      <c r="C945" s="2">
        <f>MAX(tbl_vikor_1[[#This Row],[ValueEUR]:[GKReflexes]])</f>
        <v>6.047264524054153E-2</v>
      </c>
    </row>
    <row r="946" spans="1:3" x14ac:dyDescent="0.55000000000000004">
      <c r="A946" s="7">
        <f>[1]!tbl_gk[[#This Row],[ID]]</f>
        <v>235155</v>
      </c>
      <c r="B946" s="9">
        <f>SUM(tbl_vikor_1[[#This Row],[ValueEUR]:[GKReflexes]])</f>
        <v>0.64064896610467803</v>
      </c>
      <c r="C946" s="1">
        <f>MAX(tbl_vikor_1[[#This Row],[ValueEUR]:[GKReflexes]])</f>
        <v>5.8818666419756312E-2</v>
      </c>
    </row>
    <row r="947" spans="1:3" x14ac:dyDescent="0.55000000000000004">
      <c r="A947" s="8">
        <f>[1]!tbl_gk[[#This Row],[ID]]</f>
        <v>235195</v>
      </c>
      <c r="B947" s="19">
        <f>SUM(tbl_vikor_1[[#This Row],[ValueEUR]:[GKReflexes]])</f>
        <v>0.64765877341422062</v>
      </c>
      <c r="C947" s="2">
        <f>MAX(tbl_vikor_1[[#This Row],[ValueEUR]:[GKReflexes]])</f>
        <v>6.3285326414520199E-2</v>
      </c>
    </row>
    <row r="948" spans="1:3" x14ac:dyDescent="0.55000000000000004">
      <c r="A948" s="7">
        <f>[1]!tbl_gk[[#This Row],[ID]]</f>
        <v>235213</v>
      </c>
      <c r="B948" s="9">
        <f>SUM(tbl_vikor_1[[#This Row],[ValueEUR]:[GKReflexes]])</f>
        <v>0.48008939553769087</v>
      </c>
      <c r="C948" s="1">
        <f>MAX(tbl_vikor_1[[#This Row],[ValueEUR]:[GKReflexes]])</f>
        <v>4.8124363434346076E-2</v>
      </c>
    </row>
    <row r="949" spans="1:3" x14ac:dyDescent="0.55000000000000004">
      <c r="A949" s="8">
        <f>[1]!tbl_gk[[#This Row],[ID]]</f>
        <v>235266</v>
      </c>
      <c r="B949" s="19">
        <f>SUM(tbl_vikor_1[[#This Row],[ValueEUR]:[GKReflexes]])</f>
        <v>0.57899440327964569</v>
      </c>
      <c r="C949" s="2">
        <f>MAX(tbl_vikor_1[[#This Row],[ValueEUR]:[GKReflexes]])</f>
        <v>4.781557995763748E-2</v>
      </c>
    </row>
    <row r="950" spans="1:3" x14ac:dyDescent="0.55000000000000004">
      <c r="A950" s="7">
        <f>[1]!tbl_gk[[#This Row],[ID]]</f>
        <v>235304</v>
      </c>
      <c r="B950" s="9">
        <f>SUM(tbl_vikor_1[[#This Row],[ValueEUR]:[GKReflexes]])</f>
        <v>0.58615300862127706</v>
      </c>
      <c r="C950" s="1">
        <f>MAX(tbl_vikor_1[[#This Row],[ValueEUR]:[GKReflexes]])</f>
        <v>6.047264524054153E-2</v>
      </c>
    </row>
    <row r="951" spans="1:3" x14ac:dyDescent="0.55000000000000004">
      <c r="A951" s="8">
        <f>[1]!tbl_gk[[#This Row],[ID]]</f>
        <v>235305</v>
      </c>
      <c r="B951" s="19">
        <f>SUM(tbl_vikor_1[[#This Row],[ValueEUR]:[GKReflexes]])</f>
        <v>0.52144125698320676</v>
      </c>
      <c r="C951" s="2">
        <f>MAX(tbl_vikor_1[[#This Row],[ValueEUR]:[GKReflexes]])</f>
        <v>6.3769732616705502E-2</v>
      </c>
    </row>
    <row r="952" spans="1:3" x14ac:dyDescent="0.55000000000000004">
      <c r="A952" s="7">
        <f>[1]!tbl_gk[[#This Row],[ID]]</f>
        <v>235312</v>
      </c>
      <c r="B952" s="9">
        <f>SUM(tbl_vikor_1[[#This Row],[ValueEUR]:[GKReflexes]])</f>
        <v>0.49029705746013136</v>
      </c>
      <c r="C952" s="1">
        <f>MAX(tbl_vikor_1[[#This Row],[ValueEUR]:[GKReflexes]])</f>
        <v>4.2777211941640955E-2</v>
      </c>
    </row>
    <row r="953" spans="1:3" x14ac:dyDescent="0.55000000000000004">
      <c r="A953" s="8">
        <f>[1]!tbl_gk[[#This Row],[ID]]</f>
        <v>235375</v>
      </c>
      <c r="B953" s="19">
        <f>SUM(tbl_vikor_1[[#This Row],[ValueEUR]:[GKReflexes]])</f>
        <v>0.56760305826580493</v>
      </c>
      <c r="C953" s="2">
        <f>MAX(tbl_vikor_1[[#This Row],[ValueEUR]:[GKReflexes]])</f>
        <v>6.4691667001509537E-2</v>
      </c>
    </row>
    <row r="954" spans="1:3" x14ac:dyDescent="0.55000000000000004">
      <c r="A954" s="7">
        <f>[1]!tbl_gk[[#This Row],[ID]]</f>
        <v>235413</v>
      </c>
      <c r="B954" s="9">
        <f>SUM(tbl_vikor_1[[#This Row],[ValueEUR]:[GKReflexes]])</f>
        <v>0.47075187323004836</v>
      </c>
      <c r="C954" s="1">
        <f>MAX(tbl_vikor_1[[#This Row],[ValueEUR]:[GKReflexes]])</f>
        <v>4.781557995763748E-2</v>
      </c>
    </row>
    <row r="955" spans="1:3" x14ac:dyDescent="0.55000000000000004">
      <c r="A955" s="8">
        <f>[1]!tbl_gk[[#This Row],[ID]]</f>
        <v>235421</v>
      </c>
      <c r="B955" s="19">
        <f>SUM(tbl_vikor_1[[#This Row],[ValueEUR]:[GKReflexes]])</f>
        <v>0.59180173991485419</v>
      </c>
      <c r="C955" s="2">
        <f>MAX(tbl_vikor_1[[#This Row],[ValueEUR]:[GKReflexes]])</f>
        <v>6.7504348175488213E-2</v>
      </c>
    </row>
    <row r="956" spans="1:3" x14ac:dyDescent="0.55000000000000004">
      <c r="A956" s="7">
        <f>[1]!tbl_gk[[#This Row],[ID]]</f>
        <v>235460</v>
      </c>
      <c r="B956" s="9">
        <f>SUM(tbl_vikor_1[[#This Row],[ValueEUR]:[GKReflexes]])</f>
        <v>0.60317980884716282</v>
      </c>
      <c r="C956" s="1">
        <f>MAX(tbl_vikor_1[[#This Row],[ValueEUR]:[GKReflexes]])</f>
        <v>5.484728289258417E-2</v>
      </c>
    </row>
    <row r="957" spans="1:3" x14ac:dyDescent="0.55000000000000004">
      <c r="A957" s="8">
        <f>[1]!tbl_gk[[#This Row],[ID]]</f>
        <v>235477</v>
      </c>
      <c r="B957" s="19">
        <f>SUM(tbl_vikor_1[[#This Row],[ValueEUR]:[GKReflexes]])</f>
        <v>0.67242093481076926</v>
      </c>
      <c r="C957" s="2">
        <f>MAX(tbl_vikor_1[[#This Row],[ValueEUR]:[GKReflexes]])</f>
        <v>6.2383434081559733E-2</v>
      </c>
    </row>
    <row r="958" spans="1:3" x14ac:dyDescent="0.55000000000000004">
      <c r="A958" s="7">
        <f>[1]!tbl_gk[[#This Row],[ID]]</f>
        <v>235545</v>
      </c>
      <c r="B958" s="9">
        <f>SUM(tbl_vikor_1[[#This Row],[ValueEUR]:[GKReflexes]])</f>
        <v>0.55312367049566724</v>
      </c>
      <c r="C958" s="1">
        <f>MAX(tbl_vikor_1[[#This Row],[ValueEUR]:[GKReflexes]])</f>
        <v>4.9906747265247783E-2</v>
      </c>
    </row>
    <row r="959" spans="1:3" x14ac:dyDescent="0.55000000000000004">
      <c r="A959" s="8">
        <f>[1]!tbl_gk[[#This Row],[ID]]</f>
        <v>235582</v>
      </c>
      <c r="B959" s="19">
        <f>SUM(tbl_vikor_1[[#This Row],[ValueEUR]:[GKReflexes]])</f>
        <v>0.46595236965546161</v>
      </c>
      <c r="C959" s="2">
        <f>MAX(tbl_vikor_1[[#This Row],[ValueEUR]:[GKReflexes]])</f>
        <v>4.6341979603444362E-2</v>
      </c>
    </row>
    <row r="960" spans="1:3" x14ac:dyDescent="0.55000000000000004">
      <c r="A960" s="7">
        <f>[1]!tbl_gk[[#This Row],[ID]]</f>
        <v>235590</v>
      </c>
      <c r="B960" s="9">
        <f>SUM(tbl_vikor_1[[#This Row],[ValueEUR]:[GKReflexes]])</f>
        <v>0.47053193337954158</v>
      </c>
      <c r="C960" s="1">
        <f>MAX(tbl_vikor_1[[#This Row],[ValueEUR]:[GKReflexes]])</f>
        <v>4.7371801372409796E-2</v>
      </c>
    </row>
    <row r="961" spans="1:3" x14ac:dyDescent="0.55000000000000004">
      <c r="A961" s="8">
        <f>[1]!tbl_gk[[#This Row],[ID]]</f>
        <v>235606</v>
      </c>
      <c r="B961" s="19">
        <f>SUM(tbl_vikor_1[[#This Row],[ValueEUR]:[GKReflexes]])</f>
        <v>0.51946118773859418</v>
      </c>
      <c r="C961" s="2">
        <f>MAX(tbl_vikor_1[[#This Row],[ValueEUR]:[GKReflexes]])</f>
        <v>4.9221920544626818E-2</v>
      </c>
    </row>
    <row r="962" spans="1:3" x14ac:dyDescent="0.55000000000000004">
      <c r="A962" s="7">
        <f>[1]!tbl_gk[[#This Row],[ID]]</f>
        <v>235629</v>
      </c>
      <c r="B962" s="9">
        <f>SUM(tbl_vikor_1[[#This Row],[ValueEUR]:[GKReflexes]])</f>
        <v>0.55257984948923833</v>
      </c>
      <c r="C962" s="1">
        <f>MAX(tbl_vikor_1[[#This Row],[ValueEUR]:[GKReflexes]])</f>
        <v>5.0628261131616156E-2</v>
      </c>
    </row>
    <row r="963" spans="1:3" x14ac:dyDescent="0.55000000000000004">
      <c r="A963" s="8">
        <f>[1]!tbl_gk[[#This Row],[ID]]</f>
        <v>235633</v>
      </c>
      <c r="B963" s="19">
        <f>SUM(tbl_vikor_1[[#This Row],[ValueEUR]:[GKReflexes]])</f>
        <v>0.51907344182135295</v>
      </c>
      <c r="C963" s="2">
        <f>MAX(tbl_vikor_1[[#This Row],[ValueEUR]:[GKReflexes]])</f>
        <v>3.9377536435701459E-2</v>
      </c>
    </row>
    <row r="964" spans="1:3" x14ac:dyDescent="0.55000000000000004">
      <c r="A964" s="7">
        <f>[1]!tbl_gk[[#This Row],[ID]]</f>
        <v>235740</v>
      </c>
      <c r="B964" s="9">
        <f>SUM(tbl_vikor_1[[#This Row],[ValueEUR]:[GKReflexes]])</f>
        <v>0.50800108463753713</v>
      </c>
      <c r="C964" s="1">
        <f>MAX(tbl_vikor_1[[#This Row],[ValueEUR]:[GKReflexes]])</f>
        <v>4.2190217609680135E-2</v>
      </c>
    </row>
    <row r="965" spans="1:3" x14ac:dyDescent="0.55000000000000004">
      <c r="A965" s="8">
        <f>[1]!tbl_gk[[#This Row],[ID]]</f>
        <v>235820</v>
      </c>
      <c r="B965" s="19">
        <f>SUM(tbl_vikor_1[[#This Row],[ValueEUR]:[GKReflexes]])</f>
        <v>0.61603459161628094</v>
      </c>
      <c r="C965" s="2">
        <f>MAX(tbl_vikor_1[[#This Row],[ValueEUR]:[GKReflexes]])</f>
        <v>6.7504348175488213E-2</v>
      </c>
    </row>
    <row r="966" spans="1:3" x14ac:dyDescent="0.55000000000000004">
      <c r="A966" s="7">
        <f>[1]!tbl_gk[[#This Row],[ID]]</f>
        <v>235840</v>
      </c>
      <c r="B966" s="9">
        <f>SUM(tbl_vikor_1[[#This Row],[ValueEUR]:[GKReflexes]])</f>
        <v>0.46164239133572282</v>
      </c>
      <c r="C966" s="1">
        <f>MAX(tbl_vikor_1[[#This Row],[ValueEUR]:[GKReflexes]])</f>
        <v>4.9221920544626818E-2</v>
      </c>
    </row>
    <row r="967" spans="1:3" x14ac:dyDescent="0.55000000000000004">
      <c r="A967" s="8">
        <f>[1]!tbl_gk[[#This Row],[ID]]</f>
        <v>235880</v>
      </c>
      <c r="B967" s="19">
        <f>SUM(tbl_vikor_1[[#This Row],[ValueEUR]:[GKReflexes]])</f>
        <v>0.59884081235142217</v>
      </c>
      <c r="C967" s="2">
        <f>MAX(tbl_vikor_1[[#This Row],[ValueEUR]:[GKReflexes]])</f>
        <v>5.6367888652266468E-2</v>
      </c>
    </row>
    <row r="968" spans="1:3" x14ac:dyDescent="0.55000000000000004">
      <c r="A968" s="7">
        <f>[1]!tbl_gk[[#This Row],[ID]]</f>
        <v>235925</v>
      </c>
      <c r="B968" s="9">
        <f>SUM(tbl_vikor_1[[#This Row],[ValueEUR]:[GKReflexes]])</f>
        <v>0.42806673210439716</v>
      </c>
      <c r="C968" s="1">
        <f>MAX(tbl_vikor_1[[#This Row],[ValueEUR]:[GKReflexes]])</f>
        <v>4.6409239370648142E-2</v>
      </c>
    </row>
    <row r="969" spans="1:3" x14ac:dyDescent="0.55000000000000004">
      <c r="A969" s="8">
        <f>[1]!tbl_gk[[#This Row],[ID]]</f>
        <v>235931</v>
      </c>
      <c r="B969" s="19">
        <f>SUM(tbl_vikor_1[[#This Row],[ValueEUR]:[GKReflexes]])</f>
        <v>0.57134119448568954</v>
      </c>
      <c r="C969" s="2">
        <f>MAX(tbl_vikor_1[[#This Row],[ValueEUR]:[GKReflexes]])</f>
        <v>4.6341979603444362E-2</v>
      </c>
    </row>
    <row r="970" spans="1:3" x14ac:dyDescent="0.55000000000000004">
      <c r="A970" s="7">
        <f>[1]!tbl_gk[[#This Row],[ID]]</f>
        <v>235932</v>
      </c>
      <c r="B970" s="9">
        <f>SUM(tbl_vikor_1[[#This Row],[ValueEUR]:[GKReflexes]])</f>
        <v>0.62986861537904804</v>
      </c>
      <c r="C970" s="1">
        <f>MAX(tbl_vikor_1[[#This Row],[ValueEUR]:[GKReflexes]])</f>
        <v>5.7659964066562854E-2</v>
      </c>
    </row>
    <row r="971" spans="1:3" x14ac:dyDescent="0.55000000000000004">
      <c r="A971" s="8">
        <f>[1]!tbl_gk[[#This Row],[ID]]</f>
        <v>236005</v>
      </c>
      <c r="B971" s="19">
        <f>SUM(tbl_vikor_1[[#This Row],[ValueEUR]:[GKReflexes]])</f>
        <v>0.65547240941627127</v>
      </c>
      <c r="C971" s="2">
        <f>MAX(tbl_vikor_1[[#This Row],[ValueEUR]:[GKReflexes]])</f>
        <v>6.012574789575089E-2</v>
      </c>
    </row>
    <row r="972" spans="1:3" x14ac:dyDescent="0.55000000000000004">
      <c r="A972" s="7">
        <f>[1]!tbl_gk[[#This Row],[ID]]</f>
        <v>236028</v>
      </c>
      <c r="B972" s="9">
        <f>SUM(tbl_vikor_1[[#This Row],[ValueEUR]:[GKReflexes]])</f>
        <v>0.52382741573831848</v>
      </c>
      <c r="C972" s="1">
        <f>MAX(tbl_vikor_1[[#This Row],[ValueEUR]:[GKReflexes]])</f>
        <v>5.168913109614949E-2</v>
      </c>
    </row>
    <row r="973" spans="1:3" x14ac:dyDescent="0.55000000000000004">
      <c r="A973" s="8">
        <f>[1]!tbl_gk[[#This Row],[ID]]</f>
        <v>236033</v>
      </c>
      <c r="B973" s="19">
        <f>SUM(tbl_vikor_1[[#This Row],[ValueEUR]:[GKReflexes]])</f>
        <v>0.49569874216268756</v>
      </c>
      <c r="C973" s="2">
        <f>MAX(tbl_vikor_1[[#This Row],[ValueEUR]:[GKReflexes]])</f>
        <v>3.81086577105983E-2</v>
      </c>
    </row>
    <row r="974" spans="1:3" x14ac:dyDescent="0.55000000000000004">
      <c r="A974" s="7">
        <f>[1]!tbl_gk[[#This Row],[ID]]</f>
        <v>236046</v>
      </c>
      <c r="B974" s="9">
        <f>SUM(tbl_vikor_1[[#This Row],[ValueEUR]:[GKReflexes]])</f>
        <v>0.57716419509641392</v>
      </c>
      <c r="C974" s="1">
        <f>MAX(tbl_vikor_1[[#This Row],[ValueEUR]:[GKReflexes]])</f>
        <v>5.2034601718605494E-2</v>
      </c>
    </row>
    <row r="975" spans="1:3" x14ac:dyDescent="0.55000000000000004">
      <c r="A975" s="8">
        <f>[1]!tbl_gk[[#This Row],[ID]]</f>
        <v>236239</v>
      </c>
      <c r="B975" s="19">
        <f>SUM(tbl_vikor_1[[#This Row],[ValueEUR]:[GKReflexes]])</f>
        <v>0.57924002789455453</v>
      </c>
      <c r="C975" s="2">
        <f>MAX(tbl_vikor_1[[#This Row],[ValueEUR]:[GKReflexes]])</f>
        <v>5.7036282588854605E-2</v>
      </c>
    </row>
    <row r="976" spans="1:3" x14ac:dyDescent="0.55000000000000004">
      <c r="A976" s="7">
        <f>[1]!tbl_gk[[#This Row],[ID]]</f>
        <v>236241</v>
      </c>
      <c r="B976" s="9">
        <f>SUM(tbl_vikor_1[[#This Row],[ValueEUR]:[GKReflexes]])</f>
        <v>0.62363194348147977</v>
      </c>
      <c r="C976" s="1">
        <f>MAX(tbl_vikor_1[[#This Row],[ValueEUR]:[GKReflexes]])</f>
        <v>5.484728289258417E-2</v>
      </c>
    </row>
    <row r="977" spans="1:3" x14ac:dyDescent="0.55000000000000004">
      <c r="A977" s="8">
        <f>[1]!tbl_gk[[#This Row],[ID]]</f>
        <v>236252</v>
      </c>
      <c r="B977" s="19">
        <f>SUM(tbl_vikor_1[[#This Row],[ValueEUR]:[GKReflexes]])</f>
        <v>0.60455418030929264</v>
      </c>
      <c r="C977" s="2">
        <f>MAX(tbl_vikor_1[[#This Row],[ValueEUR]:[GKReflexes]])</f>
        <v>5.5253898757952898E-2</v>
      </c>
    </row>
    <row r="978" spans="1:3" x14ac:dyDescent="0.55000000000000004">
      <c r="A978" s="7">
        <f>[1]!tbl_gk[[#This Row],[ID]]</f>
        <v>236330</v>
      </c>
      <c r="B978" s="9">
        <f>SUM(tbl_vikor_1[[#This Row],[ValueEUR]:[GKReflexes]])</f>
        <v>0.51401307833874166</v>
      </c>
      <c r="C978" s="1">
        <f>MAX(tbl_vikor_1[[#This Row],[ValueEUR]:[GKReflexes]])</f>
        <v>5.3440942305594832E-2</v>
      </c>
    </row>
    <row r="979" spans="1:3" x14ac:dyDescent="0.55000000000000004">
      <c r="A979" s="8">
        <f>[1]!tbl_gk[[#This Row],[ID]]</f>
        <v>236337</v>
      </c>
      <c r="B979" s="19">
        <f>SUM(tbl_vikor_1[[#This Row],[ValueEUR]:[GKReflexes]])</f>
        <v>0.64218053710612844</v>
      </c>
      <c r="C979" s="2">
        <f>MAX(tbl_vikor_1[[#This Row],[ValueEUR]:[GKReflexes]])</f>
        <v>5.484728289258417E-2</v>
      </c>
    </row>
    <row r="980" spans="1:3" x14ac:dyDescent="0.55000000000000004">
      <c r="A980" s="7">
        <f>[1]!tbl_gk[[#This Row],[ID]]</f>
        <v>236515</v>
      </c>
      <c r="B980" s="9">
        <f>SUM(tbl_vikor_1[[#This Row],[ValueEUR]:[GKReflexes]])</f>
        <v>0.51676819778418392</v>
      </c>
      <c r="C980" s="1">
        <f>MAX(tbl_vikor_1[[#This Row],[ValueEUR]:[GKReflexes]])</f>
        <v>4.781557995763748E-2</v>
      </c>
    </row>
    <row r="981" spans="1:3" x14ac:dyDescent="0.55000000000000004">
      <c r="A981" s="8">
        <f>[1]!tbl_gk[[#This Row],[ID]]</f>
        <v>236568</v>
      </c>
      <c r="B981" s="19">
        <f>SUM(tbl_vikor_1[[#This Row],[ValueEUR]:[GKReflexes]])</f>
        <v>0.62973836675486483</v>
      </c>
      <c r="C981" s="2">
        <f>MAX(tbl_vikor_1[[#This Row],[ValueEUR]:[GKReflexes]])</f>
        <v>6.1878985827530868E-2</v>
      </c>
    </row>
    <row r="982" spans="1:3" x14ac:dyDescent="0.55000000000000004">
      <c r="A982" s="7">
        <f>[1]!tbl_gk[[#This Row],[ID]]</f>
        <v>236571</v>
      </c>
      <c r="B982" s="9">
        <f>SUM(tbl_vikor_1[[#This Row],[ValueEUR]:[GKReflexes]])</f>
        <v>0.55503060698803353</v>
      </c>
      <c r="C982" s="1">
        <f>MAX(tbl_vikor_1[[#This Row],[ValueEUR]:[GKReflexes]])</f>
        <v>5.7659964066562854E-2</v>
      </c>
    </row>
    <row r="983" spans="1:3" x14ac:dyDescent="0.55000000000000004">
      <c r="A983" s="8">
        <f>[1]!tbl_gk[[#This Row],[ID]]</f>
        <v>236583</v>
      </c>
      <c r="B983" s="19">
        <f>SUM(tbl_vikor_1[[#This Row],[ValueEUR]:[GKReflexes]])</f>
        <v>0.5084585797827218</v>
      </c>
      <c r="C983" s="2">
        <f>MAX(tbl_vikor_1[[#This Row],[ValueEUR]:[GKReflexes]])</f>
        <v>4.9221920544626818E-2</v>
      </c>
    </row>
    <row r="984" spans="1:3" x14ac:dyDescent="0.55000000000000004">
      <c r="A984" s="7">
        <f>[1]!tbl_gk[[#This Row],[ID]]</f>
        <v>236603</v>
      </c>
      <c r="B984" s="9">
        <f>SUM(tbl_vikor_1[[#This Row],[ValueEUR]:[GKReflexes]])</f>
        <v>0.65961274265356962</v>
      </c>
      <c r="C984" s="1">
        <f>MAX(tbl_vikor_1[[#This Row],[ValueEUR]:[GKReflexes]])</f>
        <v>6.9235709698137402E-2</v>
      </c>
    </row>
    <row r="985" spans="1:3" x14ac:dyDescent="0.55000000000000004">
      <c r="A985" s="8">
        <f>[1]!tbl_gk[[#This Row],[ID]]</f>
        <v>236613</v>
      </c>
      <c r="B985" s="19">
        <f>SUM(tbl_vikor_1[[#This Row],[ValueEUR]:[GKReflexes]])</f>
        <v>0.54903519465247752</v>
      </c>
      <c r="C985" s="2">
        <f>MAX(tbl_vikor_1[[#This Row],[ValueEUR]:[GKReflexes]])</f>
        <v>4.781557995763748E-2</v>
      </c>
    </row>
    <row r="986" spans="1:3" x14ac:dyDescent="0.55000000000000004">
      <c r="A986" s="7">
        <f>[1]!tbl_gk[[#This Row],[ID]]</f>
        <v>236649</v>
      </c>
      <c r="B986" s="9">
        <f>SUM(tbl_vikor_1[[#This Row],[ValueEUR]:[GKReflexes]])</f>
        <v>0.47940555631003301</v>
      </c>
      <c r="C986" s="1">
        <f>MAX(tbl_vikor_1[[#This Row],[ValueEUR]:[GKReflexes]])</f>
        <v>4.2777211941640955E-2</v>
      </c>
    </row>
    <row r="987" spans="1:3" x14ac:dyDescent="0.55000000000000004">
      <c r="A987" s="8">
        <f>[1]!tbl_gk[[#This Row],[ID]]</f>
        <v>236663</v>
      </c>
      <c r="B987" s="19">
        <f>SUM(tbl_vikor_1[[#This Row],[ValueEUR]:[GKReflexes]])</f>
        <v>0.58365417759328075</v>
      </c>
      <c r="C987" s="2">
        <f>MAX(tbl_vikor_1[[#This Row],[ValueEUR]:[GKReflexes]])</f>
        <v>6.1878985827530868E-2</v>
      </c>
    </row>
    <row r="988" spans="1:3" x14ac:dyDescent="0.55000000000000004">
      <c r="A988" s="7">
        <f>[1]!tbl_gk[[#This Row],[ID]]</f>
        <v>236716</v>
      </c>
      <c r="B988" s="9">
        <f>SUM(tbl_vikor_1[[#This Row],[ValueEUR]:[GKReflexes]])</f>
        <v>0.60145385839936938</v>
      </c>
      <c r="C988" s="1">
        <f>MAX(tbl_vikor_1[[#This Row],[ValueEUR]:[GKReflexes]])</f>
        <v>5.6253623479573515E-2</v>
      </c>
    </row>
    <row r="989" spans="1:3" x14ac:dyDescent="0.55000000000000004">
      <c r="A989" s="8">
        <f>[1]!tbl_gk[[#This Row],[ID]]</f>
        <v>236758</v>
      </c>
      <c r="B989" s="19">
        <f>SUM(tbl_vikor_1[[#This Row],[ValueEUR]:[GKReflexes]])</f>
        <v>0.46070740762372409</v>
      </c>
      <c r="C989" s="2">
        <f>MAX(tbl_vikor_1[[#This Row],[ValueEUR]:[GKReflexes]])</f>
        <v>4.6341979603444362E-2</v>
      </c>
    </row>
    <row r="990" spans="1:3" x14ac:dyDescent="0.55000000000000004">
      <c r="A990" s="7">
        <f>[1]!tbl_gk[[#This Row],[ID]]</f>
        <v>236823</v>
      </c>
      <c r="B990" s="9">
        <f>SUM(tbl_vikor_1[[#This Row],[ValueEUR]:[GKReflexes]])</f>
        <v>0.40928315044055319</v>
      </c>
      <c r="C990" s="1">
        <f>MAX(tbl_vikor_1[[#This Row],[ValueEUR]:[GKReflexes]])</f>
        <v>4.9906747265247783E-2</v>
      </c>
    </row>
    <row r="991" spans="1:3" x14ac:dyDescent="0.55000000000000004">
      <c r="A991" s="8">
        <f>[1]!tbl_gk[[#This Row],[ID]]</f>
        <v>236867</v>
      </c>
      <c r="B991" s="19">
        <f>SUM(tbl_vikor_1[[#This Row],[ValueEUR]:[GKReflexes]])</f>
        <v>0.62223327381287818</v>
      </c>
      <c r="C991" s="2">
        <f>MAX(tbl_vikor_1[[#This Row],[ValueEUR]:[GKReflexes]])</f>
        <v>5.2034601718605494E-2</v>
      </c>
    </row>
    <row r="992" spans="1:3" x14ac:dyDescent="0.55000000000000004">
      <c r="A992" s="7">
        <f>[1]!tbl_gk[[#This Row],[ID]]</f>
        <v>236919</v>
      </c>
      <c r="B992" s="9">
        <f>SUM(tbl_vikor_1[[#This Row],[ValueEUR]:[GKReflexes]])</f>
        <v>0.68877705132862965</v>
      </c>
      <c r="C992" s="1">
        <f>MAX(tbl_vikor_1[[#This Row],[ValueEUR]:[GKReflexes]])</f>
        <v>6.5591724977182797E-2</v>
      </c>
    </row>
    <row r="993" spans="1:3" x14ac:dyDescent="0.55000000000000004">
      <c r="A993" s="8">
        <f>[1]!tbl_gk[[#This Row],[ID]]</f>
        <v>236963</v>
      </c>
      <c r="B993" s="19">
        <f>SUM(tbl_vikor_1[[#This Row],[ValueEUR]:[GKReflexes]])</f>
        <v>0.51324241317627139</v>
      </c>
      <c r="C993" s="2">
        <f>MAX(tbl_vikor_1[[#This Row],[ValueEUR]:[GKReflexes]])</f>
        <v>5.3440942305594832E-2</v>
      </c>
    </row>
    <row r="994" spans="1:3" x14ac:dyDescent="0.55000000000000004">
      <c r="A994" s="7">
        <f>[1]!tbl_gk[[#This Row],[ID]]</f>
        <v>236989</v>
      </c>
      <c r="B994" s="9">
        <f>SUM(tbl_vikor_1[[#This Row],[ValueEUR]:[GKReflexes]])</f>
        <v>0.49527019959234159</v>
      </c>
      <c r="C994" s="1">
        <f>MAX(tbl_vikor_1[[#This Row],[ValueEUR]:[GKReflexes]])</f>
        <v>5.3440942305594832E-2</v>
      </c>
    </row>
    <row r="995" spans="1:3" x14ac:dyDescent="0.55000000000000004">
      <c r="A995" s="8">
        <f>[1]!tbl_gk[[#This Row],[ID]]</f>
        <v>237081</v>
      </c>
      <c r="B995" s="19">
        <f>SUM(tbl_vikor_1[[#This Row],[ValueEUR]:[GKReflexes]])</f>
        <v>0.57202263277137511</v>
      </c>
      <c r="C995" s="2">
        <f>MAX(tbl_vikor_1[[#This Row],[ValueEUR]:[GKReflexes]])</f>
        <v>5.5253898757952898E-2</v>
      </c>
    </row>
    <row r="996" spans="1:3" x14ac:dyDescent="0.55000000000000004">
      <c r="A996" s="7">
        <f>[1]!tbl_gk[[#This Row],[ID]]</f>
        <v>237127</v>
      </c>
      <c r="B996" s="9">
        <f>SUM(tbl_vikor_1[[#This Row],[ValueEUR]:[GKReflexes]])</f>
        <v>0.5454551216342427</v>
      </c>
      <c r="C996" s="1">
        <f>MAX(tbl_vikor_1[[#This Row],[ValueEUR]:[GKReflexes]])</f>
        <v>6.4691667001509537E-2</v>
      </c>
    </row>
    <row r="997" spans="1:3" x14ac:dyDescent="0.55000000000000004">
      <c r="A997" s="8">
        <f>[1]!tbl_gk[[#This Row],[ID]]</f>
        <v>237171</v>
      </c>
      <c r="B997" s="19">
        <f>SUM(tbl_vikor_1[[#This Row],[ValueEUR]:[GKReflexes]])</f>
        <v>0.59484401373146756</v>
      </c>
      <c r="C997" s="2">
        <f>MAX(tbl_vikor_1[[#This Row],[ValueEUR]:[GKReflexes]])</f>
        <v>5.0628261131616156E-2</v>
      </c>
    </row>
    <row r="998" spans="1:3" x14ac:dyDescent="0.55000000000000004">
      <c r="A998" s="7">
        <f>[1]!tbl_gk[[#This Row],[ID]]</f>
        <v>237176</v>
      </c>
      <c r="B998" s="9">
        <f>SUM(tbl_vikor_1[[#This Row],[ValueEUR]:[GKReflexes]])</f>
        <v>0.60250509718961065</v>
      </c>
      <c r="C998" s="1">
        <f>MAX(tbl_vikor_1[[#This Row],[ValueEUR]:[GKReflexes]])</f>
        <v>4.9906747265247783E-2</v>
      </c>
    </row>
    <row r="999" spans="1:3" x14ac:dyDescent="0.55000000000000004">
      <c r="A999" s="8">
        <f>[1]!tbl_gk[[#This Row],[ID]]</f>
        <v>237201</v>
      </c>
      <c r="B999" s="19">
        <f>SUM(tbl_vikor_1[[#This Row],[ValueEUR]:[GKReflexes]])</f>
        <v>0.50571217500031485</v>
      </c>
      <c r="C999" s="2">
        <f>MAX(tbl_vikor_1[[#This Row],[ValueEUR]:[GKReflexes]])</f>
        <v>5.3471514927051197E-2</v>
      </c>
    </row>
    <row r="1000" spans="1:3" x14ac:dyDescent="0.55000000000000004">
      <c r="A1000" s="7">
        <f>[1]!tbl_gk[[#This Row],[ID]]</f>
        <v>237205</v>
      </c>
      <c r="B1000" s="9">
        <f>SUM(tbl_vikor_1[[#This Row],[ValueEUR]:[GKReflexes]])</f>
        <v>0.60345031232297108</v>
      </c>
      <c r="C1000" s="1">
        <f>MAX(tbl_vikor_1[[#This Row],[ValueEUR]:[GKReflexes]])</f>
        <v>5.2034601718605494E-2</v>
      </c>
    </row>
    <row r="1001" spans="1:3" x14ac:dyDescent="0.55000000000000004">
      <c r="A1001" s="8">
        <f>[1]!tbl_gk[[#This Row],[ID]]</f>
        <v>237232</v>
      </c>
      <c r="B1001" s="19">
        <f>SUM(tbl_vikor_1[[#This Row],[ValueEUR]:[GKReflexes]])</f>
        <v>0.63001903041384022</v>
      </c>
      <c r="C1001" s="2">
        <f>MAX(tbl_vikor_1[[#This Row],[ValueEUR]:[GKReflexes]])</f>
        <v>5.484728289258417E-2</v>
      </c>
    </row>
    <row r="1002" spans="1:3" x14ac:dyDescent="0.55000000000000004">
      <c r="A1002" s="7">
        <f>[1]!tbl_gk[[#This Row],[ID]]</f>
        <v>237250</v>
      </c>
      <c r="B1002" s="9">
        <f>SUM(tbl_vikor_1[[#This Row],[ValueEUR]:[GKReflexes]])</f>
        <v>0.48353777099531625</v>
      </c>
      <c r="C1002" s="1">
        <f>MAX(tbl_vikor_1[[#This Row],[ValueEUR]:[GKReflexes]])</f>
        <v>4.9906747265247783E-2</v>
      </c>
    </row>
    <row r="1003" spans="1:3" x14ac:dyDescent="0.55000000000000004">
      <c r="A1003" s="8">
        <f>[1]!tbl_gk[[#This Row],[ID]]</f>
        <v>237305</v>
      </c>
      <c r="B1003" s="19">
        <f>SUM(tbl_vikor_1[[#This Row],[ValueEUR]:[GKReflexes]])</f>
        <v>0.62009331304008541</v>
      </c>
      <c r="C1003" s="2">
        <f>MAX(tbl_vikor_1[[#This Row],[ValueEUR]:[GKReflexes]])</f>
        <v>6.9235709698137402E-2</v>
      </c>
    </row>
    <row r="1004" spans="1:3" x14ac:dyDescent="0.55000000000000004">
      <c r="A1004" s="7">
        <f>[1]!tbl_gk[[#This Row],[ID]]</f>
        <v>237399</v>
      </c>
      <c r="B1004" s="9">
        <f>SUM(tbl_vikor_1[[#This Row],[ValueEUR]:[GKReflexes]])</f>
        <v>0.57109272006700096</v>
      </c>
      <c r="C1004" s="1">
        <f>MAX(tbl_vikor_1[[#This Row],[ValueEUR]:[GKReflexes]])</f>
        <v>6.047264524054153E-2</v>
      </c>
    </row>
    <row r="1005" spans="1:3" x14ac:dyDescent="0.55000000000000004">
      <c r="A1005" s="8">
        <f>[1]!tbl_gk[[#This Row],[ID]]</f>
        <v>237419</v>
      </c>
      <c r="B1005" s="19">
        <f>SUM(tbl_vikor_1[[#This Row],[ValueEUR]:[GKReflexes]])</f>
        <v>0.51852830093178126</v>
      </c>
      <c r="C1005" s="2">
        <f>MAX(tbl_vikor_1[[#This Row],[ValueEUR]:[GKReflexes]])</f>
        <v>5.484728289258417E-2</v>
      </c>
    </row>
    <row r="1006" spans="1:3" x14ac:dyDescent="0.55000000000000004">
      <c r="A1006" s="7">
        <f>[1]!tbl_gk[[#This Row],[ID]]</f>
        <v>237525</v>
      </c>
      <c r="B1006" s="9">
        <f>SUM(tbl_vikor_1[[#This Row],[ValueEUR]:[GKReflexes]])</f>
        <v>0.45908379904571273</v>
      </c>
      <c r="C1006" s="1">
        <f>MAX(tbl_vikor_1[[#This Row],[ValueEUR]:[GKReflexes]])</f>
        <v>3.9377536435701459E-2</v>
      </c>
    </row>
    <row r="1007" spans="1:3" x14ac:dyDescent="0.55000000000000004">
      <c r="A1007" s="8">
        <f>[1]!tbl_gk[[#This Row],[ID]]</f>
        <v>237553</v>
      </c>
      <c r="B1007" s="19">
        <f>SUM(tbl_vikor_1[[#This Row],[ValueEUR]:[GKReflexes]])</f>
        <v>0.60265391778059851</v>
      </c>
      <c r="C1007" s="2">
        <f>MAX(tbl_vikor_1[[#This Row],[ValueEUR]:[GKReflexes]])</f>
        <v>5.484728289258417E-2</v>
      </c>
    </row>
    <row r="1008" spans="1:3" x14ac:dyDescent="0.55000000000000004">
      <c r="A1008" s="7">
        <f>[1]!tbl_gk[[#This Row],[ID]]</f>
        <v>237575</v>
      </c>
      <c r="B1008" s="9">
        <f>SUM(tbl_vikor_1[[#This Row],[ValueEUR]:[GKReflexes]])</f>
        <v>0.60144579971022327</v>
      </c>
      <c r="C1008" s="1">
        <f>MAX(tbl_vikor_1[[#This Row],[ValueEUR]:[GKReflexes]])</f>
        <v>5.7659964066562854E-2</v>
      </c>
    </row>
    <row r="1009" spans="1:3" x14ac:dyDescent="0.55000000000000004">
      <c r="A1009" s="8">
        <f>[1]!tbl_gk[[#This Row],[ID]]</f>
        <v>237580</v>
      </c>
      <c r="B1009" s="19">
        <f>SUM(tbl_vikor_1[[#This Row],[ValueEUR]:[GKReflexes]])</f>
        <v>0.54064845311903775</v>
      </c>
      <c r="C1009" s="2">
        <f>MAX(tbl_vikor_1[[#This Row],[ValueEUR]:[GKReflexes]])</f>
        <v>5.0628261131616156E-2</v>
      </c>
    </row>
    <row r="1010" spans="1:3" x14ac:dyDescent="0.55000000000000004">
      <c r="A1010" s="7">
        <f>[1]!tbl_gk[[#This Row],[ID]]</f>
        <v>237615</v>
      </c>
      <c r="B1010" s="9">
        <f>SUM(tbl_vikor_1[[#This Row],[ValueEUR]:[GKReflexes]])</f>
        <v>0.60333084339032761</v>
      </c>
      <c r="C1010" s="1">
        <f>MAX(tbl_vikor_1[[#This Row],[ValueEUR]:[GKReflexes]])</f>
        <v>6.047264524054153E-2</v>
      </c>
    </row>
    <row r="1011" spans="1:3" x14ac:dyDescent="0.55000000000000004">
      <c r="A1011" s="8">
        <f>[1]!tbl_gk[[#This Row],[ID]]</f>
        <v>237704</v>
      </c>
      <c r="B1011" s="19">
        <f>SUM(tbl_vikor_1[[#This Row],[ValueEUR]:[GKReflexes]])</f>
        <v>0.56038556444743881</v>
      </c>
      <c r="C1011" s="2">
        <f>MAX(tbl_vikor_1[[#This Row],[ValueEUR]:[GKReflexes]])</f>
        <v>4.3596558196669473E-2</v>
      </c>
    </row>
    <row r="1012" spans="1:3" x14ac:dyDescent="0.55000000000000004">
      <c r="A1012" s="7">
        <f>[1]!tbl_gk[[#This Row],[ID]]</f>
        <v>237927</v>
      </c>
      <c r="B1012" s="9">
        <f>SUM(tbl_vikor_1[[#This Row],[ValueEUR]:[GKReflexes]])</f>
        <v>0.52383555530133163</v>
      </c>
      <c r="C1012" s="1">
        <f>MAX(tbl_vikor_1[[#This Row],[ValueEUR]:[GKReflexes]])</f>
        <v>4.9221920544626818E-2</v>
      </c>
    </row>
    <row r="1013" spans="1:3" x14ac:dyDescent="0.55000000000000004">
      <c r="A1013" s="8">
        <f>[1]!tbl_gk[[#This Row],[ID]]</f>
        <v>237935</v>
      </c>
      <c r="B1013" s="19">
        <f>SUM(tbl_vikor_1[[#This Row],[ValueEUR]:[GKReflexes]])</f>
        <v>0.55345753614774296</v>
      </c>
      <c r="C1013" s="2">
        <f>MAX(tbl_vikor_1[[#This Row],[ValueEUR]:[GKReflexes]])</f>
        <v>5.3471514927051197E-2</v>
      </c>
    </row>
    <row r="1014" spans="1:3" x14ac:dyDescent="0.55000000000000004">
      <c r="A1014" s="7">
        <f>[1]!tbl_gk[[#This Row],[ID]]</f>
        <v>238070</v>
      </c>
      <c r="B1014" s="9">
        <f>SUM(tbl_vikor_1[[#This Row],[ValueEUR]:[GKReflexes]])</f>
        <v>0.48781901830971425</v>
      </c>
      <c r="C1014" s="1">
        <f>MAX(tbl_vikor_1[[#This Row],[ValueEUR]:[GKReflexes]])</f>
        <v>4.2777211941640955E-2</v>
      </c>
    </row>
    <row r="1015" spans="1:3" x14ac:dyDescent="0.55000000000000004">
      <c r="A1015" s="8">
        <f>[1]!tbl_gk[[#This Row],[ID]]</f>
        <v>238076</v>
      </c>
      <c r="B1015" s="19">
        <f>SUM(tbl_vikor_1[[#This Row],[ValueEUR]:[GKReflexes]])</f>
        <v>0.57477059375747042</v>
      </c>
      <c r="C1015" s="2">
        <f>MAX(tbl_vikor_1[[#This Row],[ValueEUR]:[GKReflexes]])</f>
        <v>6.9512969405166547E-2</v>
      </c>
    </row>
    <row r="1016" spans="1:3" x14ac:dyDescent="0.55000000000000004">
      <c r="A1016" s="7">
        <f>[1]!tbl_gk[[#This Row],[ID]]</f>
        <v>238093</v>
      </c>
      <c r="B1016" s="9">
        <f>SUM(tbl_vikor_1[[#This Row],[ValueEUR]:[GKReflexes]])</f>
        <v>0.51414739070182525</v>
      </c>
      <c r="C1016" s="1">
        <f>MAX(tbl_vikor_1[[#This Row],[ValueEUR]:[GKReflexes]])</f>
        <v>5.168913109614949E-2</v>
      </c>
    </row>
    <row r="1017" spans="1:3" x14ac:dyDescent="0.55000000000000004">
      <c r="A1017" s="8">
        <f>[1]!tbl_gk[[#This Row],[ID]]</f>
        <v>238167</v>
      </c>
      <c r="B1017" s="19">
        <f>SUM(tbl_vikor_1[[#This Row],[ValueEUR]:[GKReflexes]])</f>
        <v>0.61651178613496205</v>
      </c>
      <c r="C1017" s="2">
        <f>MAX(tbl_vikor_1[[#This Row],[ValueEUR]:[GKReflexes]])</f>
        <v>4.9906747265247783E-2</v>
      </c>
    </row>
    <row r="1018" spans="1:3" x14ac:dyDescent="0.55000000000000004">
      <c r="A1018" s="7">
        <f>[1]!tbl_gk[[#This Row],[ID]]</f>
        <v>238186</v>
      </c>
      <c r="B1018" s="9">
        <f>SUM(tbl_vikor_1[[#This Row],[ValueEUR]:[GKReflexes]])</f>
        <v>0.51716856109434439</v>
      </c>
      <c r="C1018" s="1">
        <f>MAX(tbl_vikor_1[[#This Row],[ValueEUR]:[GKReflexes]])</f>
        <v>4.9221920544626818E-2</v>
      </c>
    </row>
    <row r="1019" spans="1:3" x14ac:dyDescent="0.55000000000000004">
      <c r="A1019" s="8">
        <f>[1]!tbl_gk[[#This Row],[ID]]</f>
        <v>238223</v>
      </c>
      <c r="B1019" s="19">
        <f>SUM(tbl_vikor_1[[#This Row],[ValueEUR]:[GKReflexes]])</f>
        <v>0.49983521450886192</v>
      </c>
      <c r="C1019" s="2">
        <f>MAX(tbl_vikor_1[[#This Row],[ValueEUR]:[GKReflexes]])</f>
        <v>5.0628261131616156E-2</v>
      </c>
    </row>
    <row r="1020" spans="1:3" x14ac:dyDescent="0.55000000000000004">
      <c r="A1020" s="7">
        <f>[1]!tbl_gk[[#This Row],[ID]]</f>
        <v>238489</v>
      </c>
      <c r="B1020" s="9">
        <f>SUM(tbl_vikor_1[[#This Row],[ValueEUR]:[GKReflexes]])</f>
        <v>0.54573726415721424</v>
      </c>
      <c r="C1020" s="1">
        <f>MAX(tbl_vikor_1[[#This Row],[ValueEUR]:[GKReflexes]])</f>
        <v>4.9906747265247783E-2</v>
      </c>
    </row>
    <row r="1021" spans="1:3" x14ac:dyDescent="0.55000000000000004">
      <c r="A1021" s="8">
        <f>[1]!tbl_gk[[#This Row],[ID]]</f>
        <v>238503</v>
      </c>
      <c r="B1021" s="19">
        <f>SUM(tbl_vikor_1[[#This Row],[ValueEUR]:[GKReflexes]])</f>
        <v>0.60531665153418412</v>
      </c>
      <c r="C1021" s="2">
        <f>MAX(tbl_vikor_1[[#This Row],[ValueEUR]:[GKReflexes]])</f>
        <v>5.6253623479573515E-2</v>
      </c>
    </row>
    <row r="1022" spans="1:3" x14ac:dyDescent="0.55000000000000004">
      <c r="A1022" s="7">
        <f>[1]!tbl_gk[[#This Row],[ID]]</f>
        <v>238570</v>
      </c>
      <c r="B1022" s="9">
        <f>SUM(tbl_vikor_1[[#This Row],[ValueEUR]:[GKReflexes]])</f>
        <v>0.54811007429104919</v>
      </c>
      <c r="C1022" s="1">
        <f>MAX(tbl_vikor_1[[#This Row],[ValueEUR]:[GKReflexes]])</f>
        <v>6.8910688762477551E-2</v>
      </c>
    </row>
    <row r="1023" spans="1:3" x14ac:dyDescent="0.55000000000000004">
      <c r="A1023" s="8">
        <f>[1]!tbl_gk[[#This Row],[ID]]</f>
        <v>238674</v>
      </c>
      <c r="B1023" s="19">
        <f>SUM(tbl_vikor_1[[#This Row],[ValueEUR]:[GKReflexes]])</f>
        <v>0.59196302482172669</v>
      </c>
      <c r="C1023" s="2">
        <f>MAX(tbl_vikor_1[[#This Row],[ValueEUR]:[GKReflexes]])</f>
        <v>5.6253623479573515E-2</v>
      </c>
    </row>
    <row r="1024" spans="1:3" x14ac:dyDescent="0.55000000000000004">
      <c r="A1024" s="7">
        <f>[1]!tbl_gk[[#This Row],[ID]]</f>
        <v>238919</v>
      </c>
      <c r="B1024" s="9">
        <f>SUM(tbl_vikor_1[[#This Row],[ValueEUR]:[GKReflexes]])</f>
        <v>0.59576670273791943</v>
      </c>
      <c r="C1024" s="1">
        <f>MAX(tbl_vikor_1[[#This Row],[ValueEUR]:[GKReflexes]])</f>
        <v>4.8124363434346076E-2</v>
      </c>
    </row>
    <row r="1025" spans="1:3" x14ac:dyDescent="0.55000000000000004">
      <c r="A1025" s="8">
        <f>[1]!tbl_gk[[#This Row],[ID]]</f>
        <v>238969</v>
      </c>
      <c r="B1025" s="19">
        <f>SUM(tbl_vikor_1[[#This Row],[ValueEUR]:[GKReflexes]])</f>
        <v>0.60526050857622182</v>
      </c>
      <c r="C1025" s="2">
        <f>MAX(tbl_vikor_1[[#This Row],[ValueEUR]:[GKReflexes]])</f>
        <v>5.3471514927051197E-2</v>
      </c>
    </row>
    <row r="1026" spans="1:3" x14ac:dyDescent="0.55000000000000004">
      <c r="A1026" s="7">
        <f>[1]!tbl_gk[[#This Row],[ID]]</f>
        <v>239019</v>
      </c>
      <c r="B1026" s="9">
        <f>SUM(tbl_vikor_1[[#This Row],[ValueEUR]:[GKReflexes]])</f>
        <v>0.60476196933299697</v>
      </c>
      <c r="C1026" s="1">
        <f>MAX(tbl_vikor_1[[#This Row],[ValueEUR]:[GKReflexes]])</f>
        <v>5.5253898757952898E-2</v>
      </c>
    </row>
    <row r="1027" spans="1:3" x14ac:dyDescent="0.55000000000000004">
      <c r="A1027" s="8">
        <f>[1]!tbl_gk[[#This Row],[ID]]</f>
        <v>239076</v>
      </c>
      <c r="B1027" s="19">
        <f>SUM(tbl_vikor_1[[#This Row],[ValueEUR]:[GKReflexes]])</f>
        <v>0.62071413969927791</v>
      </c>
      <c r="C1027" s="2">
        <f>MAX(tbl_vikor_1[[#This Row],[ValueEUR]:[GKReflexes]])</f>
        <v>5.8818666419756312E-2</v>
      </c>
    </row>
    <row r="1028" spans="1:3" x14ac:dyDescent="0.55000000000000004">
      <c r="A1028" s="7">
        <f>[1]!tbl_gk[[#This Row],[ID]]</f>
        <v>239203</v>
      </c>
      <c r="B1028" s="9">
        <f>SUM(tbl_vikor_1[[#This Row],[ValueEUR]:[GKReflexes]])</f>
        <v>0.61757020763580317</v>
      </c>
      <c r="C1028" s="1">
        <f>MAX(tbl_vikor_1[[#This Row],[ValueEUR]:[GKReflexes]])</f>
        <v>6.0601050250658012E-2</v>
      </c>
    </row>
    <row r="1029" spans="1:3" x14ac:dyDescent="0.55000000000000004">
      <c r="A1029" s="8">
        <f>[1]!tbl_gk[[#This Row],[ID]]</f>
        <v>239254</v>
      </c>
      <c r="B1029" s="19">
        <f>SUM(tbl_vikor_1[[#This Row],[ValueEUR]:[GKReflexes]])</f>
        <v>0.48939793038984886</v>
      </c>
      <c r="C1029" s="2">
        <f>MAX(tbl_vikor_1[[#This Row],[ValueEUR]:[GKReflexes]])</f>
        <v>4.2190217609680135E-2</v>
      </c>
    </row>
    <row r="1030" spans="1:3" x14ac:dyDescent="0.55000000000000004">
      <c r="A1030" s="7">
        <f>[1]!tbl_gk[[#This Row],[ID]]</f>
        <v>239272</v>
      </c>
      <c r="B1030" s="9">
        <f>SUM(tbl_vikor_1[[#This Row],[ValueEUR]:[GKReflexes]])</f>
        <v>0.48850069344931341</v>
      </c>
      <c r="C1030" s="1">
        <f>MAX(tbl_vikor_1[[#This Row],[ValueEUR]:[GKReflexes]])</f>
        <v>4.5002898783658811E-2</v>
      </c>
    </row>
    <row r="1031" spans="1:3" x14ac:dyDescent="0.55000000000000004">
      <c r="A1031" s="8">
        <f>[1]!tbl_gk[[#This Row],[ID]]</f>
        <v>239320</v>
      </c>
      <c r="B1031" s="19">
        <f>SUM(tbl_vikor_1[[#This Row],[ValueEUR]:[GKReflexes]])</f>
        <v>0.69200056210539596</v>
      </c>
      <c r="C1031" s="2">
        <f>MAX(tbl_vikor_1[[#This Row],[ValueEUR]:[GKReflexes]])</f>
        <v>6.6098007588498875E-2</v>
      </c>
    </row>
    <row r="1032" spans="1:3" x14ac:dyDescent="0.55000000000000004">
      <c r="A1032" s="7">
        <f>[1]!tbl_gk[[#This Row],[ID]]</f>
        <v>239342</v>
      </c>
      <c r="B1032" s="9">
        <f>SUM(tbl_vikor_1[[#This Row],[ValueEUR]:[GKReflexes]])</f>
        <v>0.48309018553487904</v>
      </c>
      <c r="C1032" s="1">
        <f>MAX(tbl_vikor_1[[#This Row],[ValueEUR]:[GKReflexes]])</f>
        <v>5.6253623479573515E-2</v>
      </c>
    </row>
    <row r="1033" spans="1:3" x14ac:dyDescent="0.55000000000000004">
      <c r="A1033" s="8">
        <f>[1]!tbl_gk[[#This Row],[ID]]</f>
        <v>239358</v>
      </c>
      <c r="B1033" s="19">
        <f>SUM(tbl_vikor_1[[#This Row],[ValueEUR]:[GKReflexes]])</f>
        <v>0.50044024067619852</v>
      </c>
      <c r="C1033" s="2">
        <f>MAX(tbl_vikor_1[[#This Row],[ValueEUR]:[GKReflexes]])</f>
        <v>4.1471186332121678E-2</v>
      </c>
    </row>
    <row r="1034" spans="1:3" x14ac:dyDescent="0.55000000000000004">
      <c r="A1034" s="7">
        <f>[1]!tbl_gk[[#This Row],[ID]]</f>
        <v>239364</v>
      </c>
      <c r="B1034" s="9">
        <f>SUM(tbl_vikor_1[[#This Row],[ValueEUR]:[GKReflexes]])</f>
        <v>0.49508149970978477</v>
      </c>
      <c r="C1034" s="1">
        <f>MAX(tbl_vikor_1[[#This Row],[ValueEUR]:[GKReflexes]])</f>
        <v>4.8124363434346076E-2</v>
      </c>
    </row>
    <row r="1035" spans="1:3" x14ac:dyDescent="0.55000000000000004">
      <c r="A1035" s="8">
        <f>[1]!tbl_gk[[#This Row],[ID]]</f>
        <v>239371</v>
      </c>
      <c r="B1035" s="19">
        <f>SUM(tbl_vikor_1[[#This Row],[ValueEUR]:[GKReflexes]])</f>
        <v>0.59289867861688239</v>
      </c>
      <c r="C1035" s="2">
        <f>MAX(tbl_vikor_1[[#This Row],[ValueEUR]:[GKReflexes]])</f>
        <v>6.0601050250658012E-2</v>
      </c>
    </row>
    <row r="1036" spans="1:3" x14ac:dyDescent="0.55000000000000004">
      <c r="A1036" s="7">
        <f>[1]!tbl_gk[[#This Row],[ID]]</f>
        <v>239410</v>
      </c>
      <c r="B1036" s="9">
        <f>SUM(tbl_vikor_1[[#This Row],[ValueEUR]:[GKReflexes]])</f>
        <v>0.59897160807561278</v>
      </c>
      <c r="C1036" s="1">
        <f>MAX(tbl_vikor_1[[#This Row],[ValueEUR]:[GKReflexes]])</f>
        <v>5.7659964066562854E-2</v>
      </c>
    </row>
    <row r="1037" spans="1:3" x14ac:dyDescent="0.55000000000000004">
      <c r="A1037" s="8">
        <f>[1]!tbl_gk[[#This Row],[ID]]</f>
        <v>239499</v>
      </c>
      <c r="B1037" s="19">
        <f>SUM(tbl_vikor_1[[#This Row],[ValueEUR]:[GKReflexes]])</f>
        <v>0.61730506324649781</v>
      </c>
      <c r="C1037" s="2">
        <f>MAX(tbl_vikor_1[[#This Row],[ValueEUR]:[GKReflexes]])</f>
        <v>6.6098007588498875E-2</v>
      </c>
    </row>
    <row r="1038" spans="1:3" x14ac:dyDescent="0.55000000000000004">
      <c r="A1038" s="7">
        <f>[1]!tbl_gk[[#This Row],[ID]]</f>
        <v>239510</v>
      </c>
      <c r="B1038" s="9">
        <f>SUM(tbl_vikor_1[[#This Row],[ValueEUR]:[GKReflexes]])</f>
        <v>0.62636393226345455</v>
      </c>
      <c r="C1038" s="1">
        <f>MAX(tbl_vikor_1[[#This Row],[ValueEUR]:[GKReflexes]])</f>
        <v>6.1947740256228193E-2</v>
      </c>
    </row>
    <row r="1039" spans="1:3" x14ac:dyDescent="0.55000000000000004">
      <c r="A1039" s="8">
        <f>[1]!tbl_gk[[#This Row],[ID]]</f>
        <v>239559</v>
      </c>
      <c r="B1039" s="19">
        <f>SUM(tbl_vikor_1[[#This Row],[ValueEUR]:[GKReflexes]])</f>
        <v>0.62965502144568819</v>
      </c>
      <c r="C1039" s="2">
        <f>MAX(tbl_vikor_1[[#This Row],[ValueEUR]:[GKReflexes]])</f>
        <v>4.9906747265247783E-2</v>
      </c>
    </row>
    <row r="1040" spans="1:3" x14ac:dyDescent="0.55000000000000004">
      <c r="A1040" s="7">
        <f>[1]!tbl_gk[[#This Row],[ID]]</f>
        <v>239573</v>
      </c>
      <c r="B1040" s="9">
        <f>SUM(tbl_vikor_1[[#This Row],[ValueEUR]:[GKReflexes]])</f>
        <v>0.60463311275385667</v>
      </c>
      <c r="C1040" s="1">
        <f>MAX(tbl_vikor_1[[#This Row],[ValueEUR]:[GKReflexes]])</f>
        <v>6.1878985827530868E-2</v>
      </c>
    </row>
    <row r="1041" spans="1:3" x14ac:dyDescent="0.55000000000000004">
      <c r="A1041" s="8">
        <f>[1]!tbl_gk[[#This Row],[ID]]</f>
        <v>239594</v>
      </c>
      <c r="B1041" s="19">
        <f>SUM(tbl_vikor_1[[#This Row],[ValueEUR]:[GKReflexes]])</f>
        <v>0.6973169301410298</v>
      </c>
      <c r="C1041" s="2">
        <f>MAX(tbl_vikor_1[[#This Row],[ValueEUR]:[GKReflexes]])</f>
        <v>6.2383434081559733E-2</v>
      </c>
    </row>
    <row r="1042" spans="1:3" x14ac:dyDescent="0.55000000000000004">
      <c r="A1042" s="7">
        <f>[1]!tbl_gk[[#This Row],[ID]]</f>
        <v>239657</v>
      </c>
      <c r="B1042" s="9">
        <f>SUM(tbl_vikor_1[[#This Row],[ValueEUR]:[GKReflexes]])</f>
        <v>0.62526238773463816</v>
      </c>
      <c r="C1042" s="1">
        <f>MAX(tbl_vikor_1[[#This Row],[ValueEUR]:[GKReflexes]])</f>
        <v>5.6253623479573515E-2</v>
      </c>
    </row>
    <row r="1043" spans="1:3" x14ac:dyDescent="0.55000000000000004">
      <c r="A1043" s="8">
        <f>[1]!tbl_gk[[#This Row],[ID]]</f>
        <v>239689</v>
      </c>
      <c r="B1043" s="19">
        <f>SUM(tbl_vikor_1[[#This Row],[ValueEUR]:[GKReflexes]])</f>
        <v>0.66255683882840188</v>
      </c>
      <c r="C1043" s="2">
        <f>MAX(tbl_vikor_1[[#This Row],[ValueEUR]:[GKReflexes]])</f>
        <v>6.5591724977182797E-2</v>
      </c>
    </row>
    <row r="1044" spans="1:3" x14ac:dyDescent="0.55000000000000004">
      <c r="A1044" s="7">
        <f>[1]!tbl_gk[[#This Row],[ID]]</f>
        <v>239742</v>
      </c>
      <c r="B1044" s="9">
        <f>SUM(tbl_vikor_1[[#This Row],[ValueEUR]:[GKReflexes]])</f>
        <v>0.5745539275221061</v>
      </c>
      <c r="C1044" s="1">
        <f>MAX(tbl_vikor_1[[#This Row],[ValueEUR]:[GKReflexes]])</f>
        <v>5.2034601718605494E-2</v>
      </c>
    </row>
    <row r="1045" spans="1:3" x14ac:dyDescent="0.55000000000000004">
      <c r="A1045" s="8">
        <f>[1]!tbl_gk[[#This Row],[ID]]</f>
        <v>239746</v>
      </c>
      <c r="B1045" s="19">
        <f>SUM(tbl_vikor_1[[#This Row],[ValueEUR]:[GKReflexes]])</f>
        <v>0.6230775543753454</v>
      </c>
      <c r="C1045" s="2">
        <f>MAX(tbl_vikor_1[[#This Row],[ValueEUR]:[GKReflexes]])</f>
        <v>6.1878985827530868E-2</v>
      </c>
    </row>
    <row r="1046" spans="1:3" x14ac:dyDescent="0.55000000000000004">
      <c r="A1046" s="7">
        <f>[1]!tbl_gk[[#This Row],[ID]]</f>
        <v>239772</v>
      </c>
      <c r="B1046" s="9">
        <f>SUM(tbl_vikor_1[[#This Row],[ValueEUR]:[GKReflexes]])</f>
        <v>0.65870625443667608</v>
      </c>
      <c r="C1046" s="1">
        <f>MAX(tbl_vikor_1[[#This Row],[ValueEUR]:[GKReflexes]])</f>
        <v>6.0601050250658012E-2</v>
      </c>
    </row>
    <row r="1047" spans="1:3" x14ac:dyDescent="0.55000000000000004">
      <c r="A1047" s="8">
        <f>[1]!tbl_gk[[#This Row],[ID]]</f>
        <v>239797</v>
      </c>
      <c r="B1047" s="19">
        <f>SUM(tbl_vikor_1[[#This Row],[ValueEUR]:[GKReflexes]])</f>
        <v>0.50059416999157746</v>
      </c>
      <c r="C1047" s="2">
        <f>MAX(tbl_vikor_1[[#This Row],[ValueEUR]:[GKReflexes]])</f>
        <v>5.4659770814318998E-2</v>
      </c>
    </row>
    <row r="1048" spans="1:3" x14ac:dyDescent="0.55000000000000004">
      <c r="A1048" s="7">
        <f>[1]!tbl_gk[[#This Row],[ID]]</f>
        <v>239816</v>
      </c>
      <c r="B1048" s="9">
        <f>SUM(tbl_vikor_1[[#This Row],[ValueEUR]:[GKReflexes]])</f>
        <v>0.57016586588459572</v>
      </c>
      <c r="C1048" s="1">
        <f>MAX(tbl_vikor_1[[#This Row],[ValueEUR]:[GKReflexes]])</f>
        <v>6.3285326414520199E-2</v>
      </c>
    </row>
    <row r="1049" spans="1:3" x14ac:dyDescent="0.55000000000000004">
      <c r="A1049" s="8">
        <f>[1]!tbl_gk[[#This Row],[ID]]</f>
        <v>239999</v>
      </c>
      <c r="B1049" s="19">
        <f>SUM(tbl_vikor_1[[#This Row],[ValueEUR]:[GKReflexes]])</f>
        <v>0.57382820813218438</v>
      </c>
      <c r="C1049" s="2">
        <f>MAX(tbl_vikor_1[[#This Row],[ValueEUR]:[GKReflexes]])</f>
        <v>4.781557995763748E-2</v>
      </c>
    </row>
    <row r="1050" spans="1:3" x14ac:dyDescent="0.55000000000000004">
      <c r="A1050" s="7">
        <f>[1]!tbl_gk[[#This Row],[ID]]</f>
        <v>240091</v>
      </c>
      <c r="B1050" s="9">
        <f>SUM(tbl_vikor_1[[#This Row],[ValueEUR]:[GKReflexes]])</f>
        <v>0.47914307176230581</v>
      </c>
      <c r="C1050" s="1">
        <f>MAX(tbl_vikor_1[[#This Row],[ValueEUR]:[GKReflexes]])</f>
        <v>5.0628261131616156E-2</v>
      </c>
    </row>
    <row r="1051" spans="1:3" x14ac:dyDescent="0.55000000000000004">
      <c r="A1051" s="8">
        <f>[1]!tbl_gk[[#This Row],[ID]]</f>
        <v>240170</v>
      </c>
      <c r="B1051" s="19">
        <f>SUM(tbl_vikor_1[[#This Row],[ValueEUR]:[GKReflexes]])</f>
        <v>0.62452754021365675</v>
      </c>
      <c r="C1051" s="2">
        <f>MAX(tbl_vikor_1[[#This Row],[ValueEUR]:[GKReflexes]])</f>
        <v>6.1878985827530868E-2</v>
      </c>
    </row>
    <row r="1052" spans="1:3" x14ac:dyDescent="0.55000000000000004">
      <c r="A1052" s="7">
        <f>[1]!tbl_gk[[#This Row],[ID]]</f>
        <v>240218</v>
      </c>
      <c r="B1052" s="9">
        <f>SUM(tbl_vikor_1[[#This Row],[ValueEUR]:[GKReflexes]])</f>
        <v>0.61456111694073867</v>
      </c>
      <c r="C1052" s="1">
        <f>MAX(tbl_vikor_1[[#This Row],[ValueEUR]:[GKReflexes]])</f>
        <v>5.6253623479573515E-2</v>
      </c>
    </row>
    <row r="1053" spans="1:3" x14ac:dyDescent="0.55000000000000004">
      <c r="A1053" s="8">
        <f>[1]!tbl_gk[[#This Row],[ID]]</f>
        <v>240283</v>
      </c>
      <c r="B1053" s="19">
        <f>SUM(tbl_vikor_1[[#This Row],[ValueEUR]:[GKReflexes]])</f>
        <v>0.61048105751406379</v>
      </c>
      <c r="C1053" s="2">
        <f>MAX(tbl_vikor_1[[#This Row],[ValueEUR]:[GKReflexes]])</f>
        <v>5.484728289258417E-2</v>
      </c>
    </row>
    <row r="1054" spans="1:3" x14ac:dyDescent="0.55000000000000004">
      <c r="A1054" s="7">
        <f>[1]!tbl_gk[[#This Row],[ID]]</f>
        <v>240311</v>
      </c>
      <c r="B1054" s="9">
        <f>SUM(tbl_vikor_1[[#This Row],[ValueEUR]:[GKReflexes]])</f>
        <v>0.56064962811586971</v>
      </c>
      <c r="C1054" s="1">
        <f>MAX(tbl_vikor_1[[#This Row],[ValueEUR]:[GKReflexes]])</f>
        <v>5.7659964066562854E-2</v>
      </c>
    </row>
    <row r="1055" spans="1:3" x14ac:dyDescent="0.55000000000000004">
      <c r="A1055" s="8">
        <f>[1]!tbl_gk[[#This Row],[ID]]</f>
        <v>240346</v>
      </c>
      <c r="B1055" s="19">
        <f>SUM(tbl_vikor_1[[#This Row],[ValueEUR]:[GKReflexes]])</f>
        <v>0.48170270479377597</v>
      </c>
      <c r="C1055" s="2">
        <f>MAX(tbl_vikor_1[[#This Row],[ValueEUR]:[GKReflexes]])</f>
        <v>5.3471514927051197E-2</v>
      </c>
    </row>
    <row r="1056" spans="1:3" x14ac:dyDescent="0.55000000000000004">
      <c r="A1056" s="7">
        <f>[1]!tbl_gk[[#This Row],[ID]]</f>
        <v>240371</v>
      </c>
      <c r="B1056" s="9">
        <f>SUM(tbl_vikor_1[[#This Row],[ValueEUR]:[GKReflexes]])</f>
        <v>0.56293495828689455</v>
      </c>
      <c r="C1056" s="1">
        <f>MAX(tbl_vikor_1[[#This Row],[ValueEUR]:[GKReflexes]])</f>
        <v>5.3440942305594832E-2</v>
      </c>
    </row>
    <row r="1057" spans="1:3" x14ac:dyDescent="0.55000000000000004">
      <c r="A1057" s="8">
        <f>[1]!tbl_gk[[#This Row],[ID]]</f>
        <v>240460</v>
      </c>
      <c r="B1057" s="19">
        <f>SUM(tbl_vikor_1[[#This Row],[ValueEUR]:[GKReflexes]])</f>
        <v>0.67716424056980062</v>
      </c>
      <c r="C1057" s="2">
        <f>MAX(tbl_vikor_1[[#This Row],[ValueEUR]:[GKReflexes]])</f>
        <v>6.5591724977182797E-2</v>
      </c>
    </row>
    <row r="1058" spans="1:3" x14ac:dyDescent="0.55000000000000004">
      <c r="A1058" s="7">
        <f>[1]!tbl_gk[[#This Row],[ID]]</f>
        <v>240489</v>
      </c>
      <c r="B1058" s="9">
        <f>SUM(tbl_vikor_1[[#This Row],[ValueEUR]:[GKReflexes]])</f>
        <v>0.47159898701956854</v>
      </c>
      <c r="C1058" s="1">
        <f>MAX(tbl_vikor_1[[#This Row],[ValueEUR]:[GKReflexes]])</f>
        <v>4.3596558196669473E-2</v>
      </c>
    </row>
    <row r="1059" spans="1:3" x14ac:dyDescent="0.55000000000000004">
      <c r="A1059" s="8">
        <f>[1]!tbl_gk[[#This Row],[ID]]</f>
        <v>240531</v>
      </c>
      <c r="B1059" s="19">
        <f>SUM(tbl_vikor_1[[#This Row],[ValueEUR]:[GKReflexes]])</f>
        <v>0.63701624921717992</v>
      </c>
      <c r="C1059" s="2">
        <f>MAX(tbl_vikor_1[[#This Row],[ValueEUR]:[GKReflexes]])</f>
        <v>6.416581791246144E-2</v>
      </c>
    </row>
    <row r="1060" spans="1:3" x14ac:dyDescent="0.55000000000000004">
      <c r="A1060" s="7">
        <f>[1]!tbl_gk[[#This Row],[ID]]</f>
        <v>240595</v>
      </c>
      <c r="B1060" s="9">
        <f>SUM(tbl_vikor_1[[#This Row],[ValueEUR]:[GKReflexes]])</f>
        <v>0.61066785573924798</v>
      </c>
      <c r="C1060" s="1">
        <f>MAX(tbl_vikor_1[[#This Row],[ValueEUR]:[GKReflexes]])</f>
        <v>5.7659964066562854E-2</v>
      </c>
    </row>
    <row r="1061" spans="1:3" x14ac:dyDescent="0.55000000000000004">
      <c r="A1061" s="8">
        <f>[1]!tbl_gk[[#This Row],[ID]]</f>
        <v>240597</v>
      </c>
      <c r="B1061" s="19">
        <f>SUM(tbl_vikor_1[[#This Row],[ValueEUR]:[GKReflexes]])</f>
        <v>0.56572575104413114</v>
      </c>
      <c r="C1061" s="2">
        <f>MAX(tbl_vikor_1[[#This Row],[ValueEUR]:[GKReflexes]])</f>
        <v>4.8124363434346076E-2</v>
      </c>
    </row>
    <row r="1062" spans="1:3" x14ac:dyDescent="0.55000000000000004">
      <c r="A1062" s="7">
        <f>[1]!tbl_gk[[#This Row],[ID]]</f>
        <v>240657</v>
      </c>
      <c r="B1062" s="9">
        <f>SUM(tbl_vikor_1[[#This Row],[ValueEUR]:[GKReflexes]])</f>
        <v>0.61229919367216157</v>
      </c>
      <c r="C1062" s="1">
        <f>MAX(tbl_vikor_1[[#This Row],[ValueEUR]:[GKReflexes]])</f>
        <v>6.1878985827530868E-2</v>
      </c>
    </row>
    <row r="1063" spans="1:3" x14ac:dyDescent="0.55000000000000004">
      <c r="A1063" s="8">
        <f>[1]!tbl_gk[[#This Row],[ID]]</f>
        <v>240681</v>
      </c>
      <c r="B1063" s="19">
        <f>SUM(tbl_vikor_1[[#This Row],[ValueEUR]:[GKReflexes]])</f>
        <v>0.62602114790470942</v>
      </c>
      <c r="C1063" s="2">
        <f>MAX(tbl_vikor_1[[#This Row],[ValueEUR]:[GKReflexes]])</f>
        <v>5.3440942305594832E-2</v>
      </c>
    </row>
    <row r="1064" spans="1:3" x14ac:dyDescent="0.55000000000000004">
      <c r="A1064" s="7">
        <f>[1]!tbl_gk[[#This Row],[ID]]</f>
        <v>240704</v>
      </c>
      <c r="B1064" s="9">
        <f>SUM(tbl_vikor_1[[#This Row],[ValueEUR]:[GKReflexes]])</f>
        <v>0.42825353878445349</v>
      </c>
      <c r="C1064" s="1">
        <f>MAX(tbl_vikor_1[[#This Row],[ValueEUR]:[GKReflexes]])</f>
        <v>5.7036282588854605E-2</v>
      </c>
    </row>
    <row r="1065" spans="1:3" x14ac:dyDescent="0.55000000000000004">
      <c r="A1065" s="8">
        <f>[1]!tbl_gk[[#This Row],[ID]]</f>
        <v>240751</v>
      </c>
      <c r="B1065" s="19">
        <f>SUM(tbl_vikor_1[[#This Row],[ValueEUR]:[GKReflexes]])</f>
        <v>0.59796864375912295</v>
      </c>
      <c r="C1065" s="2">
        <f>MAX(tbl_vikor_1[[#This Row],[ValueEUR]:[GKReflexes]])</f>
        <v>4.781557995763748E-2</v>
      </c>
    </row>
    <row r="1066" spans="1:3" x14ac:dyDescent="0.55000000000000004">
      <c r="A1066" s="7">
        <f>[1]!tbl_gk[[#This Row],[ID]]</f>
        <v>240776</v>
      </c>
      <c r="B1066" s="9">
        <f>SUM(tbl_vikor_1[[#This Row],[ValueEUR]:[GKReflexes]])</f>
        <v>0.55235581826750657</v>
      </c>
      <c r="C1066" s="1">
        <f>MAX(tbl_vikor_1[[#This Row],[ValueEUR]:[GKReflexes]])</f>
        <v>6.4691667001509537E-2</v>
      </c>
    </row>
    <row r="1067" spans="1:3" x14ac:dyDescent="0.55000000000000004">
      <c r="A1067" s="8">
        <f>[1]!tbl_gk[[#This Row],[ID]]</f>
        <v>240784</v>
      </c>
      <c r="B1067" s="19">
        <f>SUM(tbl_vikor_1[[#This Row],[ValueEUR]:[GKReflexes]])</f>
        <v>0.43233224653341018</v>
      </c>
      <c r="C1067" s="2">
        <f>MAX(tbl_vikor_1[[#This Row],[ValueEUR]:[GKReflexes]])</f>
        <v>4.2777211941640955E-2</v>
      </c>
    </row>
    <row r="1068" spans="1:3" x14ac:dyDescent="0.55000000000000004">
      <c r="A1068" s="7">
        <f>[1]!tbl_gk[[#This Row],[ID]]</f>
        <v>240785</v>
      </c>
      <c r="B1068" s="9">
        <f>SUM(tbl_vikor_1[[#This Row],[ValueEUR]:[GKReflexes]])</f>
        <v>0.60898375276919792</v>
      </c>
      <c r="C1068" s="1">
        <f>MAX(tbl_vikor_1[[#This Row],[ValueEUR]:[GKReflexes]])</f>
        <v>6.6098007588498875E-2</v>
      </c>
    </row>
    <row r="1069" spans="1:3" x14ac:dyDescent="0.55000000000000004">
      <c r="A1069" s="8">
        <f>[1]!tbl_gk[[#This Row],[ID]]</f>
        <v>240796</v>
      </c>
      <c r="B1069" s="19">
        <f>SUM(tbl_vikor_1[[#This Row],[ValueEUR]:[GKReflexes]])</f>
        <v>0.59970151888909817</v>
      </c>
      <c r="C1069" s="2">
        <f>MAX(tbl_vikor_1[[#This Row],[ValueEUR]:[GKReflexes]])</f>
        <v>5.0628261131616156E-2</v>
      </c>
    </row>
    <row r="1070" spans="1:3" x14ac:dyDescent="0.55000000000000004">
      <c r="A1070" s="7">
        <f>[1]!tbl_gk[[#This Row],[ID]]</f>
        <v>240856</v>
      </c>
      <c r="B1070" s="9">
        <f>SUM(tbl_vikor_1[[#This Row],[ValueEUR]:[GKReflexes]])</f>
        <v>0.65105871843066232</v>
      </c>
      <c r="C1070" s="1">
        <f>MAX(tbl_vikor_1[[#This Row],[ValueEUR]:[GKReflexes]])</f>
        <v>6.6098007588498875E-2</v>
      </c>
    </row>
    <row r="1071" spans="1:3" x14ac:dyDescent="0.55000000000000004">
      <c r="A1071" s="8">
        <f>[1]!tbl_gk[[#This Row],[ID]]</f>
        <v>240913</v>
      </c>
      <c r="B1071" s="19">
        <f>SUM(tbl_vikor_1[[#This Row],[ValueEUR]:[GKReflexes]])</f>
        <v>0.48792930195377671</v>
      </c>
      <c r="C1071" s="2">
        <f>MAX(tbl_vikor_1[[#This Row],[ValueEUR]:[GKReflexes]])</f>
        <v>3.5158514674733445E-2</v>
      </c>
    </row>
    <row r="1072" spans="1:3" x14ac:dyDescent="0.55000000000000004">
      <c r="A1072" s="7">
        <f>[1]!tbl_gk[[#This Row],[ID]]</f>
        <v>240955</v>
      </c>
      <c r="B1072" s="9">
        <f>SUM(tbl_vikor_1[[#This Row],[ValueEUR]:[GKReflexes]])</f>
        <v>0.66047091489120113</v>
      </c>
      <c r="C1072" s="1">
        <f>MAX(tbl_vikor_1[[#This Row],[ValueEUR]:[GKReflexes]])</f>
        <v>6.4691667001509537E-2</v>
      </c>
    </row>
    <row r="1073" spans="1:3" x14ac:dyDescent="0.55000000000000004">
      <c r="A1073" s="8">
        <f>[1]!tbl_gk[[#This Row],[ID]]</f>
        <v>240987</v>
      </c>
      <c r="B1073" s="19">
        <f>SUM(tbl_vikor_1[[#This Row],[ValueEUR]:[GKReflexes]])</f>
        <v>0.51194004579708929</v>
      </c>
      <c r="C1073" s="2">
        <f>MAX(tbl_vikor_1[[#This Row],[ValueEUR]:[GKReflexes]])</f>
        <v>4.0994828110739248E-2</v>
      </c>
    </row>
    <row r="1074" spans="1:3" x14ac:dyDescent="0.55000000000000004">
      <c r="A1074" s="7">
        <f>[1]!tbl_gk[[#This Row],[ID]]</f>
        <v>241013</v>
      </c>
      <c r="B1074" s="9">
        <f>SUM(tbl_vikor_1[[#This Row],[ValueEUR]:[GKReflexes]])</f>
        <v>0.55713958164578692</v>
      </c>
      <c r="C1074" s="1">
        <f>MAX(tbl_vikor_1[[#This Row],[ValueEUR]:[GKReflexes]])</f>
        <v>5.3471514927051197E-2</v>
      </c>
    </row>
    <row r="1075" spans="1:3" x14ac:dyDescent="0.55000000000000004">
      <c r="A1075" s="8">
        <f>[1]!tbl_gk[[#This Row],[ID]]</f>
        <v>241050</v>
      </c>
      <c r="B1075" s="19">
        <f>SUM(tbl_vikor_1[[#This Row],[ValueEUR]:[GKReflexes]])</f>
        <v>0.52928462196828341</v>
      </c>
      <c r="C1075" s="2">
        <f>MAX(tbl_vikor_1[[#This Row],[ValueEUR]:[GKReflexes]])</f>
        <v>4.5002898783658811E-2</v>
      </c>
    </row>
    <row r="1076" spans="1:3" x14ac:dyDescent="0.55000000000000004">
      <c r="A1076" s="7">
        <f>[1]!tbl_gk[[#This Row],[ID]]</f>
        <v>241076</v>
      </c>
      <c r="B1076" s="9">
        <f>SUM(tbl_vikor_1[[#This Row],[ValueEUR]:[GKReflexes]])</f>
        <v>0.64442150674356369</v>
      </c>
      <c r="C1076" s="1">
        <f>MAX(tbl_vikor_1[[#This Row],[ValueEUR]:[GKReflexes]])</f>
        <v>5.484728289258417E-2</v>
      </c>
    </row>
    <row r="1077" spans="1:3" x14ac:dyDescent="0.55000000000000004">
      <c r="A1077" s="8">
        <f>[1]!tbl_gk[[#This Row],[ID]]</f>
        <v>241091</v>
      </c>
      <c r="B1077" s="19">
        <f>SUM(tbl_vikor_1[[#This Row],[ValueEUR]:[GKReflexes]])</f>
        <v>0.64265887463026972</v>
      </c>
      <c r="C1077" s="2">
        <f>MAX(tbl_vikor_1[[#This Row],[ValueEUR]:[GKReflexes]])</f>
        <v>5.64817631747963E-2</v>
      </c>
    </row>
    <row r="1078" spans="1:3" x14ac:dyDescent="0.55000000000000004">
      <c r="A1078" s="7">
        <f>[1]!tbl_gk[[#This Row],[ID]]</f>
        <v>241099</v>
      </c>
      <c r="B1078" s="9">
        <f>SUM(tbl_vikor_1[[#This Row],[ValueEUR]:[GKReflexes]])</f>
        <v>0.58818112318148219</v>
      </c>
      <c r="C1078" s="1">
        <f>MAX(tbl_vikor_1[[#This Row],[ValueEUR]:[GKReflexes]])</f>
        <v>5.3471514927051197E-2</v>
      </c>
    </row>
    <row r="1079" spans="1:3" x14ac:dyDescent="0.55000000000000004">
      <c r="A1079" s="8">
        <f>[1]!tbl_gk[[#This Row],[ID]]</f>
        <v>241119</v>
      </c>
      <c r="B1079" s="19">
        <f>SUM(tbl_vikor_1[[#This Row],[ValueEUR]:[GKReflexes]])</f>
        <v>0.48833662525436938</v>
      </c>
      <c r="C1079" s="2">
        <f>MAX(tbl_vikor_1[[#This Row],[ValueEUR]:[GKReflexes]])</f>
        <v>4.0783877022690797E-2</v>
      </c>
    </row>
    <row r="1080" spans="1:3" x14ac:dyDescent="0.55000000000000004">
      <c r="A1080" s="7">
        <f>[1]!tbl_gk[[#This Row],[ID]]</f>
        <v>241179</v>
      </c>
      <c r="B1080" s="9">
        <f>SUM(tbl_vikor_1[[#This Row],[ValueEUR]:[GKReflexes]])</f>
        <v>0.56789765161945538</v>
      </c>
      <c r="C1080" s="1">
        <f>MAX(tbl_vikor_1[[#This Row],[ValueEUR]:[GKReflexes]])</f>
        <v>4.9221920544626818E-2</v>
      </c>
    </row>
    <row r="1081" spans="1:3" x14ac:dyDescent="0.55000000000000004">
      <c r="A1081" s="8">
        <f>[1]!tbl_gk[[#This Row],[ID]]</f>
        <v>241210</v>
      </c>
      <c r="B1081" s="19">
        <f>SUM(tbl_vikor_1[[#This Row],[ValueEUR]:[GKReflexes]])</f>
        <v>0.55315136622651739</v>
      </c>
      <c r="C1081" s="2">
        <f>MAX(tbl_vikor_1[[#This Row],[ValueEUR]:[GKReflexes]])</f>
        <v>4.781557995763748E-2</v>
      </c>
    </row>
    <row r="1082" spans="1:3" x14ac:dyDescent="0.55000000000000004">
      <c r="A1082" s="7">
        <f>[1]!tbl_gk[[#This Row],[ID]]</f>
        <v>241327</v>
      </c>
      <c r="B1082" s="9">
        <f>SUM(tbl_vikor_1[[#This Row],[ValueEUR]:[GKReflexes]])</f>
        <v>0.64310785892836275</v>
      </c>
      <c r="C1082" s="1">
        <f>MAX(tbl_vikor_1[[#This Row],[ValueEUR]:[GKReflexes]])</f>
        <v>6.773058557426484E-2</v>
      </c>
    </row>
    <row r="1083" spans="1:3" x14ac:dyDescent="0.55000000000000004">
      <c r="A1083" s="8">
        <f>[1]!tbl_gk[[#This Row],[ID]]</f>
        <v>241388</v>
      </c>
      <c r="B1083" s="19">
        <f>SUM(tbl_vikor_1[[#This Row],[ValueEUR]:[GKReflexes]])</f>
        <v>0.60250295780986696</v>
      </c>
      <c r="C1083" s="2">
        <f>MAX(tbl_vikor_1[[#This Row],[ValueEUR]:[GKReflexes]])</f>
        <v>6.3285326414520199E-2</v>
      </c>
    </row>
    <row r="1084" spans="1:3" x14ac:dyDescent="0.55000000000000004">
      <c r="A1084" s="7">
        <f>[1]!tbl_gk[[#This Row],[ID]]</f>
        <v>241525</v>
      </c>
      <c r="B1084" s="9">
        <f>SUM(tbl_vikor_1[[#This Row],[ValueEUR]:[GKReflexes]])</f>
        <v>0.69361930559051532</v>
      </c>
      <c r="C1084" s="1">
        <f>MAX(tbl_vikor_1[[#This Row],[ValueEUR]:[GKReflexes]])</f>
        <v>6.4691667001509537E-2</v>
      </c>
    </row>
    <row r="1085" spans="1:3" x14ac:dyDescent="0.55000000000000004">
      <c r="A1085" s="8">
        <f>[1]!tbl_gk[[#This Row],[ID]]</f>
        <v>241532</v>
      </c>
      <c r="B1085" s="19">
        <f>SUM(tbl_vikor_1[[#This Row],[ValueEUR]:[GKReflexes]])</f>
        <v>0.60283994027597931</v>
      </c>
      <c r="C1085" s="2">
        <f>MAX(tbl_vikor_1[[#This Row],[ValueEUR]:[GKReflexes]])</f>
        <v>6.4691667001509537E-2</v>
      </c>
    </row>
    <row r="1086" spans="1:3" x14ac:dyDescent="0.55000000000000004">
      <c r="A1086" s="7">
        <f>[1]!tbl_gk[[#This Row],[ID]]</f>
        <v>241542</v>
      </c>
      <c r="B1086" s="9">
        <f>SUM(tbl_vikor_1[[#This Row],[ValueEUR]:[GKReflexes]])</f>
        <v>0.51266500912056778</v>
      </c>
      <c r="C1086" s="1">
        <f>MAX(tbl_vikor_1[[#This Row],[ValueEUR]:[GKReflexes]])</f>
        <v>6.0601050250658012E-2</v>
      </c>
    </row>
    <row r="1087" spans="1:3" x14ac:dyDescent="0.55000000000000004">
      <c r="A1087" s="8">
        <f>[1]!tbl_gk[[#This Row],[ID]]</f>
        <v>241643</v>
      </c>
      <c r="B1087" s="19">
        <f>SUM(tbl_vikor_1[[#This Row],[ValueEUR]:[GKReflexes]])</f>
        <v>0.60101484231781954</v>
      </c>
      <c r="C1087" s="2">
        <f>MAX(tbl_vikor_1[[#This Row],[ValueEUR]:[GKReflexes]])</f>
        <v>4.5002898783658811E-2</v>
      </c>
    </row>
    <row r="1088" spans="1:3" x14ac:dyDescent="0.55000000000000004">
      <c r="A1088" s="7">
        <f>[1]!tbl_gk[[#This Row],[ID]]</f>
        <v>241648</v>
      </c>
      <c r="B1088" s="9">
        <f>SUM(tbl_vikor_1[[#This Row],[ValueEUR]:[GKReflexes]])</f>
        <v>0.58805226538116817</v>
      </c>
      <c r="C1088" s="1">
        <f>MAX(tbl_vikor_1[[#This Row],[ValueEUR]:[GKReflexes]])</f>
        <v>6.047264524054153E-2</v>
      </c>
    </row>
    <row r="1089" spans="1:3" x14ac:dyDescent="0.55000000000000004">
      <c r="A1089" s="8">
        <f>[1]!tbl_gk[[#This Row],[ID]]</f>
        <v>241671</v>
      </c>
      <c r="B1089" s="19">
        <f>SUM(tbl_vikor_1[[#This Row],[ValueEUR]:[GKReflexes]])</f>
        <v>0.32642812346738509</v>
      </c>
      <c r="C1089" s="2">
        <f>MAX(tbl_vikor_1[[#This Row],[ValueEUR]:[GKReflexes]])</f>
        <v>3.4746129089074922E-2</v>
      </c>
    </row>
    <row r="1090" spans="1:3" x14ac:dyDescent="0.55000000000000004">
      <c r="A1090" s="7">
        <f>[1]!tbl_gk[[#This Row],[ID]]</f>
        <v>241727</v>
      </c>
      <c r="B1090" s="9">
        <f>SUM(tbl_vikor_1[[#This Row],[ValueEUR]:[GKReflexes]])</f>
        <v>0.49038032679409305</v>
      </c>
      <c r="C1090" s="1">
        <f>MAX(tbl_vikor_1[[#This Row],[ValueEUR]:[GKReflexes]])</f>
        <v>4.5002898783658811E-2</v>
      </c>
    </row>
    <row r="1091" spans="1:3" x14ac:dyDescent="0.55000000000000004">
      <c r="A1091" s="8">
        <f>[1]!tbl_gk[[#This Row],[ID]]</f>
        <v>241859</v>
      </c>
      <c r="B1091" s="19">
        <f>SUM(tbl_vikor_1[[#This Row],[ValueEUR]:[GKReflexes]])</f>
        <v>0.55989810799037076</v>
      </c>
      <c r="C1091" s="2">
        <f>MAX(tbl_vikor_1[[#This Row],[ValueEUR]:[GKReflexes]])</f>
        <v>4.8124363434346076E-2</v>
      </c>
    </row>
    <row r="1092" spans="1:3" x14ac:dyDescent="0.55000000000000004">
      <c r="A1092" s="7">
        <f>[1]!tbl_gk[[#This Row],[ID]]</f>
        <v>241976</v>
      </c>
      <c r="B1092" s="9">
        <f>SUM(tbl_vikor_1[[#This Row],[ValueEUR]:[GKReflexes]])</f>
        <v>0.50532233902371937</v>
      </c>
      <c r="C1092" s="1">
        <f>MAX(tbl_vikor_1[[#This Row],[ValueEUR]:[GKReflexes]])</f>
        <v>6.6098007588498875E-2</v>
      </c>
    </row>
    <row r="1093" spans="1:3" x14ac:dyDescent="0.55000000000000004">
      <c r="A1093" s="8">
        <f>[1]!tbl_gk[[#This Row],[ID]]</f>
        <v>242068</v>
      </c>
      <c r="B1093" s="19">
        <f>SUM(tbl_vikor_1[[#This Row],[ValueEUR]:[GKReflexes]])</f>
        <v>0.61187219725157405</v>
      </c>
      <c r="C1093" s="2">
        <f>MAX(tbl_vikor_1[[#This Row],[ValueEUR]:[GKReflexes]])</f>
        <v>5.7659964066562854E-2</v>
      </c>
    </row>
    <row r="1094" spans="1:3" x14ac:dyDescent="0.55000000000000004">
      <c r="A1094" s="7">
        <f>[1]!tbl_gk[[#This Row],[ID]]</f>
        <v>242073</v>
      </c>
      <c r="B1094" s="9">
        <f>SUM(tbl_vikor_1[[#This Row],[ValueEUR]:[GKReflexes]])</f>
        <v>0.61092099916228093</v>
      </c>
      <c r="C1094" s="1">
        <f>MAX(tbl_vikor_1[[#This Row],[ValueEUR]:[GKReflexes]])</f>
        <v>5.5253898757952898E-2</v>
      </c>
    </row>
    <row r="1095" spans="1:3" x14ac:dyDescent="0.55000000000000004">
      <c r="A1095" s="8">
        <f>[1]!tbl_gk[[#This Row],[ID]]</f>
        <v>242084</v>
      </c>
      <c r="B1095" s="19">
        <f>SUM(tbl_vikor_1[[#This Row],[ValueEUR]:[GKReflexes]])</f>
        <v>0.40995937816144357</v>
      </c>
      <c r="C1095" s="2">
        <f>MAX(tbl_vikor_1[[#This Row],[ValueEUR]:[GKReflexes]])</f>
        <v>3.5647676618034127E-2</v>
      </c>
    </row>
    <row r="1096" spans="1:3" x14ac:dyDescent="0.55000000000000004">
      <c r="A1096" s="7">
        <f>[1]!tbl_gk[[#This Row],[ID]]</f>
        <v>242086</v>
      </c>
      <c r="B1096" s="9">
        <f>SUM(tbl_vikor_1[[#This Row],[ValueEUR]:[GKReflexes]])</f>
        <v>0.71349644713262916</v>
      </c>
      <c r="C1096" s="1">
        <f>MAX(tbl_vikor_1[[#This Row],[ValueEUR]:[GKReflexes]])</f>
        <v>6.5948201743363147E-2</v>
      </c>
    </row>
    <row r="1097" spans="1:3" x14ac:dyDescent="0.55000000000000004">
      <c r="A1097" s="8">
        <f>[1]!tbl_gk[[#This Row],[ID]]</f>
        <v>242145</v>
      </c>
      <c r="B1097" s="19">
        <f>SUM(tbl_vikor_1[[#This Row],[ValueEUR]:[GKReflexes]])</f>
        <v>0.654061961318254</v>
      </c>
      <c r="C1097" s="2">
        <f>MAX(tbl_vikor_1[[#This Row],[ValueEUR]:[GKReflexes]])</f>
        <v>6.4691667001509537E-2</v>
      </c>
    </row>
    <row r="1098" spans="1:3" x14ac:dyDescent="0.55000000000000004">
      <c r="A1098" s="7">
        <f>[1]!tbl_gk[[#This Row],[ID]]</f>
        <v>242159</v>
      </c>
      <c r="B1098" s="9">
        <f>SUM(tbl_vikor_1[[#This Row],[ValueEUR]:[GKReflexes]])</f>
        <v>0.54575659708963264</v>
      </c>
      <c r="C1098" s="1">
        <f>MAX(tbl_vikor_1[[#This Row],[ValueEUR]:[GKReflexes]])</f>
        <v>6.3285326414520199E-2</v>
      </c>
    </row>
    <row r="1099" spans="1:3" x14ac:dyDescent="0.55000000000000004">
      <c r="A1099" s="8">
        <f>[1]!tbl_gk[[#This Row],[ID]]</f>
        <v>242179</v>
      </c>
      <c r="B1099" s="19">
        <f>SUM(tbl_vikor_1[[#This Row],[ValueEUR]:[GKReflexes]])</f>
        <v>0.57892225951123844</v>
      </c>
      <c r="C1099" s="2">
        <f>MAX(tbl_vikor_1[[#This Row],[ValueEUR]:[GKReflexes]])</f>
        <v>6.7504348175488213E-2</v>
      </c>
    </row>
    <row r="1100" spans="1:3" x14ac:dyDescent="0.55000000000000004">
      <c r="A1100" s="7">
        <f>[1]!tbl_gk[[#This Row],[ID]]</f>
        <v>242200</v>
      </c>
      <c r="B1100" s="9">
        <f>SUM(tbl_vikor_1[[#This Row],[ValueEUR]:[GKReflexes]])</f>
        <v>0.48919653133631624</v>
      </c>
      <c r="C1100" s="1">
        <f>MAX(tbl_vikor_1[[#This Row],[ValueEUR]:[GKReflexes]])</f>
        <v>3.7578592434844307E-2</v>
      </c>
    </row>
    <row r="1101" spans="1:3" x14ac:dyDescent="0.55000000000000004">
      <c r="A1101" s="8">
        <f>[1]!tbl_gk[[#This Row],[ID]]</f>
        <v>242229</v>
      </c>
      <c r="B1101" s="19">
        <f>SUM(tbl_vikor_1[[#This Row],[ValueEUR]:[GKReflexes]])</f>
        <v>0.51304177343692992</v>
      </c>
      <c r="C1101" s="2">
        <f>MAX(tbl_vikor_1[[#This Row],[ValueEUR]:[GKReflexes]])</f>
        <v>5.2837778453841702E-2</v>
      </c>
    </row>
    <row r="1102" spans="1:3" x14ac:dyDescent="0.55000000000000004">
      <c r="A1102" s="7">
        <f>[1]!tbl_gk[[#This Row],[ID]]</f>
        <v>242242</v>
      </c>
      <c r="B1102" s="9">
        <f>SUM(tbl_vikor_1[[#This Row],[ValueEUR]:[GKReflexes]])</f>
        <v>0.56964694169397934</v>
      </c>
      <c r="C1102" s="1">
        <f>MAX(tbl_vikor_1[[#This Row],[ValueEUR]:[GKReflexes]])</f>
        <v>4.9221920544626818E-2</v>
      </c>
    </row>
    <row r="1103" spans="1:3" x14ac:dyDescent="0.55000000000000004">
      <c r="A1103" s="8">
        <f>[1]!tbl_gk[[#This Row],[ID]]</f>
        <v>242289</v>
      </c>
      <c r="B1103" s="19">
        <f>SUM(tbl_vikor_1[[#This Row],[ValueEUR]:[GKReflexes]])</f>
        <v>0.57521166917404709</v>
      </c>
      <c r="C1103" s="2">
        <f>MAX(tbl_vikor_1[[#This Row],[ValueEUR]:[GKReflexes]])</f>
        <v>4.781557995763748E-2</v>
      </c>
    </row>
    <row r="1104" spans="1:3" x14ac:dyDescent="0.55000000000000004">
      <c r="A1104" s="7">
        <f>[1]!tbl_gk[[#This Row],[ID]]</f>
        <v>242352</v>
      </c>
      <c r="B1104" s="9">
        <f>SUM(tbl_vikor_1[[#This Row],[ValueEUR]:[GKReflexes]])</f>
        <v>0.65191524882327456</v>
      </c>
      <c r="C1104" s="1">
        <f>MAX(tbl_vikor_1[[#This Row],[ValueEUR]:[GKReflexes]])</f>
        <v>6.2383434081559733E-2</v>
      </c>
    </row>
    <row r="1105" spans="1:3" x14ac:dyDescent="0.55000000000000004">
      <c r="A1105" s="8">
        <f>[1]!tbl_gk[[#This Row],[ID]]</f>
        <v>242514</v>
      </c>
      <c r="B1105" s="19">
        <f>SUM(tbl_vikor_1[[#This Row],[ValueEUR]:[GKReflexes]])</f>
        <v>0.49878249486900406</v>
      </c>
      <c r="C1105" s="2">
        <f>MAX(tbl_vikor_1[[#This Row],[ValueEUR]:[GKReflexes]])</f>
        <v>5.484728289258417E-2</v>
      </c>
    </row>
    <row r="1106" spans="1:3" x14ac:dyDescent="0.55000000000000004">
      <c r="A1106" s="7">
        <f>[1]!tbl_gk[[#This Row],[ID]]</f>
        <v>242656</v>
      </c>
      <c r="B1106" s="9">
        <f>SUM(tbl_vikor_1[[#This Row],[ValueEUR]:[GKReflexes]])</f>
        <v>0.36164883537675441</v>
      </c>
      <c r="C1106" s="1">
        <f>MAX(tbl_vikor_1[[#This Row],[ValueEUR]:[GKReflexes]])</f>
        <v>2.9141914719869291E-2</v>
      </c>
    </row>
    <row r="1107" spans="1:3" x14ac:dyDescent="0.55000000000000004">
      <c r="A1107" s="8">
        <f>[1]!tbl_gk[[#This Row],[ID]]</f>
        <v>242703</v>
      </c>
      <c r="B1107" s="19">
        <f>SUM(tbl_vikor_1[[#This Row],[ValueEUR]:[GKReflexes]])</f>
        <v>0.50248231964288492</v>
      </c>
      <c r="C1107" s="2">
        <f>MAX(tbl_vikor_1[[#This Row],[ValueEUR]:[GKReflexes]])</f>
        <v>4.8124363434346076E-2</v>
      </c>
    </row>
    <row r="1108" spans="1:3" x14ac:dyDescent="0.55000000000000004">
      <c r="A1108" s="7">
        <f>[1]!tbl_gk[[#This Row],[ID]]</f>
        <v>242715</v>
      </c>
      <c r="B1108" s="9">
        <f>SUM(tbl_vikor_1[[#This Row],[ValueEUR]:[GKReflexes]])</f>
        <v>0.66794871480873419</v>
      </c>
      <c r="C1108" s="1">
        <f>MAX(tbl_vikor_1[[#This Row],[ValueEUR]:[GKReflexes]])</f>
        <v>6.416581791246144E-2</v>
      </c>
    </row>
    <row r="1109" spans="1:3" x14ac:dyDescent="0.55000000000000004">
      <c r="A1109" s="8">
        <f>[1]!tbl_gk[[#This Row],[ID]]</f>
        <v>242721</v>
      </c>
      <c r="B1109" s="19">
        <f>SUM(tbl_vikor_1[[#This Row],[ValueEUR]:[GKReflexes]])</f>
        <v>0.56157389073728581</v>
      </c>
      <c r="C1109" s="2">
        <f>MAX(tbl_vikor_1[[#This Row],[ValueEUR]:[GKReflexes]])</f>
        <v>6.3769732616705502E-2</v>
      </c>
    </row>
    <row r="1110" spans="1:3" x14ac:dyDescent="0.55000000000000004">
      <c r="A1110" s="7">
        <f>[1]!tbl_gk[[#This Row],[ID]]</f>
        <v>242802</v>
      </c>
      <c r="B1110" s="9">
        <f>SUM(tbl_vikor_1[[#This Row],[ValueEUR]:[GKReflexes]])</f>
        <v>0.60403268393459786</v>
      </c>
      <c r="C1110" s="1">
        <f>MAX(tbl_vikor_1[[#This Row],[ValueEUR]:[GKReflexes]])</f>
        <v>6.6098007588498875E-2</v>
      </c>
    </row>
    <row r="1111" spans="1:3" x14ac:dyDescent="0.55000000000000004">
      <c r="A1111" s="8">
        <f>[1]!tbl_gk[[#This Row],[ID]]</f>
        <v>242818</v>
      </c>
      <c r="B1111" s="19">
        <f>SUM(tbl_vikor_1[[#This Row],[ValueEUR]:[GKReflexes]])</f>
        <v>0.473844945599812</v>
      </c>
      <c r="C1111" s="2">
        <f>MAX(tbl_vikor_1[[#This Row],[ValueEUR]:[GKReflexes]])</f>
        <v>4.0994828110739248E-2</v>
      </c>
    </row>
    <row r="1112" spans="1:3" x14ac:dyDescent="0.55000000000000004">
      <c r="A1112" s="7">
        <f>[1]!tbl_gk[[#This Row],[ID]]</f>
        <v>242853</v>
      </c>
      <c r="B1112" s="9">
        <f>SUM(tbl_vikor_1[[#This Row],[ValueEUR]:[GKReflexes]])</f>
        <v>0.69155732624861166</v>
      </c>
      <c r="C1112" s="1">
        <f>MAX(tbl_vikor_1[[#This Row],[ValueEUR]:[GKReflexes]])</f>
        <v>6.6098007588498875E-2</v>
      </c>
    </row>
    <row r="1113" spans="1:3" x14ac:dyDescent="0.55000000000000004">
      <c r="A1113" s="8">
        <f>[1]!tbl_gk[[#This Row],[ID]]</f>
        <v>242864</v>
      </c>
      <c r="B1113" s="19">
        <f>SUM(tbl_vikor_1[[#This Row],[ValueEUR]:[GKReflexes]])</f>
        <v>0.69103912201620354</v>
      </c>
      <c r="C1113" s="2">
        <f>MAX(tbl_vikor_1[[#This Row],[ValueEUR]:[GKReflexes]])</f>
        <v>6.5948201743363147E-2</v>
      </c>
    </row>
    <row r="1114" spans="1:3" x14ac:dyDescent="0.55000000000000004">
      <c r="A1114" s="7">
        <f>[1]!tbl_gk[[#This Row],[ID]]</f>
        <v>242879</v>
      </c>
      <c r="B1114" s="9">
        <f>SUM(tbl_vikor_1[[#This Row],[ValueEUR]:[GKReflexes]])</f>
        <v>0.53656633672583687</v>
      </c>
      <c r="C1114" s="1">
        <f>MAX(tbl_vikor_1[[#This Row],[ValueEUR]:[GKReflexes]])</f>
        <v>5.3440942305594832E-2</v>
      </c>
    </row>
    <row r="1115" spans="1:3" x14ac:dyDescent="0.55000000000000004">
      <c r="A1115" s="8">
        <f>[1]!tbl_gk[[#This Row],[ID]]</f>
        <v>242934</v>
      </c>
      <c r="B1115" s="19">
        <f>SUM(tbl_vikor_1[[#This Row],[ValueEUR]:[GKReflexes]])</f>
        <v>0.37983429708623939</v>
      </c>
      <c r="C1115" s="2">
        <f>MAX(tbl_vikor_1[[#This Row],[ValueEUR]:[GKReflexes]])</f>
        <v>3.9286710272791778E-2</v>
      </c>
    </row>
    <row r="1116" spans="1:3" x14ac:dyDescent="0.55000000000000004">
      <c r="A1116" s="7">
        <f>[1]!tbl_gk[[#This Row],[ID]]</f>
        <v>242948</v>
      </c>
      <c r="B1116" s="9">
        <f>SUM(tbl_vikor_1[[#This Row],[ValueEUR]:[GKReflexes]])</f>
        <v>0.55974136106978634</v>
      </c>
      <c r="C1116" s="1">
        <f>MAX(tbl_vikor_1[[#This Row],[ValueEUR]:[GKReflexes]])</f>
        <v>5.168913109614949E-2</v>
      </c>
    </row>
    <row r="1117" spans="1:3" x14ac:dyDescent="0.55000000000000004">
      <c r="A1117" s="8">
        <f>[1]!tbl_gk[[#This Row],[ID]]</f>
        <v>242969</v>
      </c>
      <c r="B1117" s="19">
        <f>SUM(tbl_vikor_1[[#This Row],[ValueEUR]:[GKReflexes]])</f>
        <v>0.52631742063635678</v>
      </c>
      <c r="C1117" s="2">
        <f>MAX(tbl_vikor_1[[#This Row],[ValueEUR]:[GKReflexes]])</f>
        <v>6.1878985827530868E-2</v>
      </c>
    </row>
    <row r="1118" spans="1:3" x14ac:dyDescent="0.55000000000000004">
      <c r="A1118" s="7">
        <f>[1]!tbl_gk[[#This Row],[ID]]</f>
        <v>242976</v>
      </c>
      <c r="B1118" s="9">
        <f>SUM(tbl_vikor_1[[#This Row],[ValueEUR]:[GKReflexes]])</f>
        <v>0.63525615752627629</v>
      </c>
      <c r="C1118" s="1">
        <f>MAX(tbl_vikor_1[[#This Row],[ValueEUR]:[GKReflexes]])</f>
        <v>5.3471514927051197E-2</v>
      </c>
    </row>
    <row r="1119" spans="1:3" x14ac:dyDescent="0.55000000000000004">
      <c r="A1119" s="8">
        <f>[1]!tbl_gk[[#This Row],[ID]]</f>
        <v>242983</v>
      </c>
      <c r="B1119" s="19">
        <f>SUM(tbl_vikor_1[[#This Row],[ValueEUR]:[GKReflexes]])</f>
        <v>0.66037441664803298</v>
      </c>
      <c r="C1119" s="2">
        <f>MAX(tbl_vikor_1[[#This Row],[ValueEUR]:[GKReflexes]])</f>
        <v>5.7659964066562854E-2</v>
      </c>
    </row>
    <row r="1120" spans="1:3" x14ac:dyDescent="0.55000000000000004">
      <c r="A1120" s="7">
        <f>[1]!tbl_gk[[#This Row],[ID]]</f>
        <v>243048</v>
      </c>
      <c r="B1120" s="9">
        <f>SUM(tbl_vikor_1[[#This Row],[ValueEUR]:[GKReflexes]])</f>
        <v>0.66799072794150371</v>
      </c>
      <c r="C1120" s="1">
        <f>MAX(tbl_vikor_1[[#This Row],[ValueEUR]:[GKReflexes]])</f>
        <v>6.4691667001509537E-2</v>
      </c>
    </row>
    <row r="1121" spans="1:3" x14ac:dyDescent="0.55000000000000004">
      <c r="A1121" s="8">
        <f>[1]!tbl_gk[[#This Row],[ID]]</f>
        <v>243158</v>
      </c>
      <c r="B1121" s="19">
        <f>SUM(tbl_vikor_1[[#This Row],[ValueEUR]:[GKReflexes]])</f>
        <v>0.58180399190464693</v>
      </c>
      <c r="C1121" s="2">
        <f>MAX(tbl_vikor_1[[#This Row],[ValueEUR]:[GKReflexes]])</f>
        <v>5.7659964066562854E-2</v>
      </c>
    </row>
    <row r="1122" spans="1:3" x14ac:dyDescent="0.55000000000000004">
      <c r="A1122" s="7">
        <f>[1]!tbl_gk[[#This Row],[ID]]</f>
        <v>243201</v>
      </c>
      <c r="B1122" s="9">
        <f>SUM(tbl_vikor_1[[#This Row],[ValueEUR]:[GKReflexes]])</f>
        <v>0.51229693686066347</v>
      </c>
      <c r="C1122" s="1">
        <f>MAX(tbl_vikor_1[[#This Row],[ValueEUR]:[GKReflexes]])</f>
        <v>4.2777211941640955E-2</v>
      </c>
    </row>
    <row r="1123" spans="1:3" x14ac:dyDescent="0.55000000000000004">
      <c r="A1123" s="8">
        <f>[1]!tbl_gk[[#This Row],[ID]]</f>
        <v>243213</v>
      </c>
      <c r="B1123" s="19">
        <f>SUM(tbl_vikor_1[[#This Row],[ValueEUR]:[GKReflexes]])</f>
        <v>0.67392950066433266</v>
      </c>
      <c r="C1123" s="2">
        <f>MAX(tbl_vikor_1[[#This Row],[ValueEUR]:[GKReflexes]])</f>
        <v>6.5948201743363147E-2</v>
      </c>
    </row>
    <row r="1124" spans="1:3" x14ac:dyDescent="0.55000000000000004">
      <c r="A1124" s="7">
        <f>[1]!tbl_gk[[#This Row],[ID]]</f>
        <v>243242</v>
      </c>
      <c r="B1124" s="9">
        <f>SUM(tbl_vikor_1[[#This Row],[ValueEUR]:[GKReflexes]])</f>
        <v>0.65545807949383761</v>
      </c>
      <c r="C1124" s="1">
        <f>MAX(tbl_vikor_1[[#This Row],[ValueEUR]:[GKReflexes]])</f>
        <v>6.3285326414520199E-2</v>
      </c>
    </row>
    <row r="1125" spans="1:3" x14ac:dyDescent="0.55000000000000004">
      <c r="A1125" s="8">
        <f>[1]!tbl_gk[[#This Row],[ID]]</f>
        <v>243294</v>
      </c>
      <c r="B1125" s="19">
        <f>SUM(tbl_vikor_1[[#This Row],[ValueEUR]:[GKReflexes]])</f>
        <v>0.61848846748812414</v>
      </c>
      <c r="C1125" s="2">
        <f>MAX(tbl_vikor_1[[#This Row],[ValueEUR]:[GKReflexes]])</f>
        <v>5.9066304653552192E-2</v>
      </c>
    </row>
    <row r="1126" spans="1:3" x14ac:dyDescent="0.55000000000000004">
      <c r="A1126" s="7">
        <f>[1]!tbl_gk[[#This Row],[ID]]</f>
        <v>243299</v>
      </c>
      <c r="B1126" s="9">
        <f>SUM(tbl_vikor_1[[#This Row],[ValueEUR]:[GKReflexes]])</f>
        <v>0.66469539831752833</v>
      </c>
      <c r="C1126" s="1">
        <f>MAX(tbl_vikor_1[[#This Row],[ValueEUR]:[GKReflexes]])</f>
        <v>6.012574789575089E-2</v>
      </c>
    </row>
    <row r="1127" spans="1:3" x14ac:dyDescent="0.55000000000000004">
      <c r="A1127" s="8">
        <f>[1]!tbl_gk[[#This Row],[ID]]</f>
        <v>243304</v>
      </c>
      <c r="B1127" s="19">
        <f>SUM(tbl_vikor_1[[#This Row],[ValueEUR]:[GKReflexes]])</f>
        <v>0.584258547578837</v>
      </c>
      <c r="C1127" s="2">
        <f>MAX(tbl_vikor_1[[#This Row],[ValueEUR]:[GKReflexes]])</f>
        <v>6.6098007588498875E-2</v>
      </c>
    </row>
    <row r="1128" spans="1:3" x14ac:dyDescent="0.55000000000000004">
      <c r="A1128" s="7">
        <f>[1]!tbl_gk[[#This Row],[ID]]</f>
        <v>243311</v>
      </c>
      <c r="B1128" s="9">
        <f>SUM(tbl_vikor_1[[#This Row],[ValueEUR]:[GKReflexes]])</f>
        <v>0.53070155350593029</v>
      </c>
      <c r="C1128" s="1">
        <f>MAX(tbl_vikor_1[[#This Row],[ValueEUR]:[GKReflexes]])</f>
        <v>5.0628261131616156E-2</v>
      </c>
    </row>
    <row r="1129" spans="1:3" x14ac:dyDescent="0.55000000000000004">
      <c r="A1129" s="8">
        <f>[1]!tbl_gk[[#This Row],[ID]]</f>
        <v>243373</v>
      </c>
      <c r="B1129" s="19">
        <f>SUM(tbl_vikor_1[[#This Row],[ValueEUR]:[GKReflexes]])</f>
        <v>0.63286895642533991</v>
      </c>
      <c r="C1129" s="2">
        <f>MAX(tbl_vikor_1[[#This Row],[ValueEUR]:[GKReflexes]])</f>
        <v>6.416581791246144E-2</v>
      </c>
    </row>
    <row r="1130" spans="1:3" x14ac:dyDescent="0.55000000000000004">
      <c r="A1130" s="7">
        <f>[1]!tbl_gk[[#This Row],[ID]]</f>
        <v>243387</v>
      </c>
      <c r="B1130" s="9">
        <f>SUM(tbl_vikor_1[[#This Row],[ValueEUR]:[GKReflexes]])</f>
        <v>0.57920141148805881</v>
      </c>
      <c r="C1130" s="1">
        <f>MAX(tbl_vikor_1[[#This Row],[ValueEUR]:[GKReflexes]])</f>
        <v>6.1878985827530868E-2</v>
      </c>
    </row>
    <row r="1131" spans="1:3" x14ac:dyDescent="0.55000000000000004">
      <c r="A1131" s="8">
        <f>[1]!tbl_gk[[#This Row],[ID]]</f>
        <v>243397</v>
      </c>
      <c r="B1131" s="19">
        <f>SUM(tbl_vikor_1[[#This Row],[ValueEUR]:[GKReflexes]])</f>
        <v>0.56893267800098613</v>
      </c>
      <c r="C1131" s="2">
        <f>MAX(tbl_vikor_1[[#This Row],[ValueEUR]:[GKReflexes]])</f>
        <v>5.3440942305594832E-2</v>
      </c>
    </row>
    <row r="1132" spans="1:3" x14ac:dyDescent="0.55000000000000004">
      <c r="A1132" s="7">
        <f>[1]!tbl_gk[[#This Row],[ID]]</f>
        <v>243476</v>
      </c>
      <c r="B1132" s="9">
        <f>SUM(tbl_vikor_1[[#This Row],[ValueEUR]:[GKReflexes]])</f>
        <v>0.50685973553964758</v>
      </c>
      <c r="C1132" s="1">
        <f>MAX(tbl_vikor_1[[#This Row],[ValueEUR]:[GKReflexes]])</f>
        <v>4.9535417300476586E-2</v>
      </c>
    </row>
    <row r="1133" spans="1:3" x14ac:dyDescent="0.55000000000000004">
      <c r="A1133" s="8">
        <f>[1]!tbl_gk[[#This Row],[ID]]</f>
        <v>243573</v>
      </c>
      <c r="B1133" s="19">
        <f>SUM(tbl_vikor_1[[#This Row],[ValueEUR]:[GKReflexes]])</f>
        <v>0.60329284200101785</v>
      </c>
      <c r="C1133" s="2">
        <f>MAX(tbl_vikor_1[[#This Row],[ValueEUR]:[GKReflexes]])</f>
        <v>6.1878985827530868E-2</v>
      </c>
    </row>
    <row r="1134" spans="1:3" x14ac:dyDescent="0.55000000000000004">
      <c r="A1134" s="7">
        <f>[1]!tbl_gk[[#This Row],[ID]]</f>
        <v>243585</v>
      </c>
      <c r="B1134" s="9">
        <f>SUM(tbl_vikor_1[[#This Row],[ValueEUR]:[GKReflexes]])</f>
        <v>0.50146684428718202</v>
      </c>
      <c r="C1134" s="1">
        <f>MAX(tbl_vikor_1[[#This Row],[ValueEUR]:[GKReflexes]])</f>
        <v>3.9212444279837541E-2</v>
      </c>
    </row>
    <row r="1135" spans="1:3" x14ac:dyDescent="0.55000000000000004">
      <c r="A1135" s="8">
        <f>[1]!tbl_gk[[#This Row],[ID]]</f>
        <v>243588</v>
      </c>
      <c r="B1135" s="19">
        <f>SUM(tbl_vikor_1[[#This Row],[ValueEUR]:[GKReflexes]])</f>
        <v>0.69034466622137058</v>
      </c>
      <c r="C1135" s="2">
        <f>MAX(tbl_vikor_1[[#This Row],[ValueEUR]:[GKReflexes]])</f>
        <v>6.6098007588498875E-2</v>
      </c>
    </row>
    <row r="1136" spans="1:3" x14ac:dyDescent="0.55000000000000004">
      <c r="A1136" s="7">
        <f>[1]!tbl_gk[[#This Row],[ID]]</f>
        <v>243594</v>
      </c>
      <c r="B1136" s="9">
        <f>SUM(tbl_vikor_1[[#This Row],[ValueEUR]:[GKReflexes]])</f>
        <v>0.54848737679545201</v>
      </c>
      <c r="C1136" s="1">
        <f>MAX(tbl_vikor_1[[#This Row],[ValueEUR]:[GKReflexes]])</f>
        <v>5.7036282588854605E-2</v>
      </c>
    </row>
    <row r="1137" spans="1:3" x14ac:dyDescent="0.55000000000000004">
      <c r="A1137" s="8">
        <f>[1]!tbl_gk[[#This Row],[ID]]</f>
        <v>243647</v>
      </c>
      <c r="B1137" s="19">
        <f>SUM(tbl_vikor_1[[#This Row],[ValueEUR]:[GKReflexes]])</f>
        <v>0.44656820298468147</v>
      </c>
      <c r="C1137" s="2">
        <f>MAX(tbl_vikor_1[[#This Row],[ValueEUR]:[GKReflexes]])</f>
        <v>3.9377536435701459E-2</v>
      </c>
    </row>
    <row r="1138" spans="1:3" x14ac:dyDescent="0.55000000000000004">
      <c r="A1138" s="7">
        <f>[1]!tbl_gk[[#This Row],[ID]]</f>
        <v>243675</v>
      </c>
      <c r="B1138" s="9">
        <f>SUM(tbl_vikor_1[[#This Row],[ValueEUR]:[GKReflexes]])</f>
        <v>0.55349021701554224</v>
      </c>
      <c r="C1138" s="1">
        <f>MAX(tbl_vikor_1[[#This Row],[ValueEUR]:[GKReflexes]])</f>
        <v>5.2034601718605494E-2</v>
      </c>
    </row>
    <row r="1139" spans="1:3" x14ac:dyDescent="0.55000000000000004">
      <c r="A1139" s="8">
        <f>[1]!tbl_gk[[#This Row],[ID]]</f>
        <v>243699</v>
      </c>
      <c r="B1139" s="19">
        <f>SUM(tbl_vikor_1[[#This Row],[ValueEUR]:[GKReflexes]])</f>
        <v>0.5535836038249623</v>
      </c>
      <c r="C1139" s="2">
        <f>MAX(tbl_vikor_1[[#This Row],[ValueEUR]:[GKReflexes]])</f>
        <v>5.3440942305594832E-2</v>
      </c>
    </row>
    <row r="1140" spans="1:3" x14ac:dyDescent="0.55000000000000004">
      <c r="A1140" s="7">
        <f>[1]!tbl_gk[[#This Row],[ID]]</f>
        <v>243710</v>
      </c>
      <c r="B1140" s="9">
        <f>SUM(tbl_vikor_1[[#This Row],[ValueEUR]:[GKReflexes]])</f>
        <v>0.62978909367945424</v>
      </c>
      <c r="C1140" s="1">
        <f>MAX(tbl_vikor_1[[#This Row],[ValueEUR]:[GKReflexes]])</f>
        <v>5.5253898757952898E-2</v>
      </c>
    </row>
    <row r="1141" spans="1:3" x14ac:dyDescent="0.55000000000000004">
      <c r="A1141" s="8">
        <f>[1]!tbl_gk[[#This Row],[ID]]</f>
        <v>243711</v>
      </c>
      <c r="B1141" s="19">
        <f>SUM(tbl_vikor_1[[#This Row],[ValueEUR]:[GKReflexes]])</f>
        <v>0.65626172483946654</v>
      </c>
      <c r="C1141" s="2">
        <f>MAX(tbl_vikor_1[[#This Row],[ValueEUR]:[GKReflexes]])</f>
        <v>6.7504348175488213E-2</v>
      </c>
    </row>
    <row r="1142" spans="1:3" x14ac:dyDescent="0.55000000000000004">
      <c r="A1142" s="7">
        <f>[1]!tbl_gk[[#This Row],[ID]]</f>
        <v>243720</v>
      </c>
      <c r="B1142" s="9">
        <f>SUM(tbl_vikor_1[[#This Row],[ValueEUR]:[GKReflexes]])</f>
        <v>0.62329209071721503</v>
      </c>
      <c r="C1142" s="1">
        <f>MAX(tbl_vikor_1[[#This Row],[ValueEUR]:[GKReflexes]])</f>
        <v>5.10157860933644E-2</v>
      </c>
    </row>
    <row r="1143" spans="1:3" x14ac:dyDescent="0.55000000000000004">
      <c r="A1143" s="8">
        <f>[1]!tbl_gk[[#This Row],[ID]]</f>
        <v>243735</v>
      </c>
      <c r="B1143" s="19">
        <f>SUM(tbl_vikor_1[[#This Row],[ValueEUR]:[GKReflexes]])</f>
        <v>0.59799000910623901</v>
      </c>
      <c r="C1143" s="2">
        <f>MAX(tbl_vikor_1[[#This Row],[ValueEUR]:[GKReflexes]])</f>
        <v>5.3471514927051197E-2</v>
      </c>
    </row>
    <row r="1144" spans="1:3" x14ac:dyDescent="0.55000000000000004">
      <c r="A1144" s="7">
        <f>[1]!tbl_gk[[#This Row],[ID]]</f>
        <v>243736</v>
      </c>
      <c r="B1144" s="9">
        <f>SUM(tbl_vikor_1[[#This Row],[ValueEUR]:[GKReflexes]])</f>
        <v>0.63641447616073776</v>
      </c>
      <c r="C1144" s="1">
        <f>MAX(tbl_vikor_1[[#This Row],[ValueEUR]:[GKReflexes]])</f>
        <v>5.9066304653552192E-2</v>
      </c>
    </row>
    <row r="1145" spans="1:3" x14ac:dyDescent="0.55000000000000004">
      <c r="A1145" s="8">
        <f>[1]!tbl_gk[[#This Row],[ID]]</f>
        <v>243759</v>
      </c>
      <c r="B1145" s="19">
        <f>SUM(tbl_vikor_1[[#This Row],[ValueEUR]:[GKReflexes]])</f>
        <v>0.59786139977240038</v>
      </c>
      <c r="C1145" s="2">
        <f>MAX(tbl_vikor_1[[#This Row],[ValueEUR]:[GKReflexes]])</f>
        <v>5.3440942305594832E-2</v>
      </c>
    </row>
    <row r="1146" spans="1:3" x14ac:dyDescent="0.55000000000000004">
      <c r="A1146" s="7">
        <f>[1]!tbl_gk[[#This Row],[ID]]</f>
        <v>243778</v>
      </c>
      <c r="B1146" s="9">
        <f>SUM(tbl_vikor_1[[#This Row],[ValueEUR]:[GKReflexes]])</f>
        <v>0.57550569904472804</v>
      </c>
      <c r="C1146" s="1">
        <f>MAX(tbl_vikor_1[[#This Row],[ValueEUR]:[GKReflexes]])</f>
        <v>4.781557995763748E-2</v>
      </c>
    </row>
    <row r="1147" spans="1:3" x14ac:dyDescent="0.55000000000000004">
      <c r="A1147" s="8">
        <f>[1]!tbl_gk[[#This Row],[ID]]</f>
        <v>243810</v>
      </c>
      <c r="B1147" s="19">
        <f>SUM(tbl_vikor_1[[#This Row],[ValueEUR]:[GKReflexes]])</f>
        <v>0.60802993884583145</v>
      </c>
      <c r="C1147" s="2">
        <f>MAX(tbl_vikor_1[[#This Row],[ValueEUR]:[GKReflexes]])</f>
        <v>5.484728289258417E-2</v>
      </c>
    </row>
    <row r="1148" spans="1:3" x14ac:dyDescent="0.55000000000000004">
      <c r="A1148" s="7">
        <f>[1]!tbl_gk[[#This Row],[ID]]</f>
        <v>243830</v>
      </c>
      <c r="B1148" s="9">
        <f>SUM(tbl_vikor_1[[#This Row],[ValueEUR]:[GKReflexes]])</f>
        <v>0.54062036393963075</v>
      </c>
      <c r="C1148" s="1">
        <f>MAX(tbl_vikor_1[[#This Row],[ValueEUR]:[GKReflexes]])</f>
        <v>6.4691667001509537E-2</v>
      </c>
    </row>
    <row r="1149" spans="1:3" x14ac:dyDescent="0.55000000000000004">
      <c r="A1149" s="8">
        <f>[1]!tbl_gk[[#This Row],[ID]]</f>
        <v>243917</v>
      </c>
      <c r="B1149" s="19">
        <f>SUM(tbl_vikor_1[[#This Row],[ValueEUR]:[GKReflexes]])</f>
        <v>0.59232419530396008</v>
      </c>
      <c r="C1149" s="2">
        <f>MAX(tbl_vikor_1[[#This Row],[ValueEUR]:[GKReflexes]])</f>
        <v>5.7659964066562854E-2</v>
      </c>
    </row>
    <row r="1150" spans="1:3" x14ac:dyDescent="0.55000000000000004">
      <c r="A1150" s="7">
        <f>[1]!tbl_gk[[#This Row],[ID]]</f>
        <v>243925</v>
      </c>
      <c r="B1150" s="9">
        <f>SUM(tbl_vikor_1[[#This Row],[ValueEUR]:[GKReflexes]])</f>
        <v>0.54906297255949277</v>
      </c>
      <c r="C1150" s="1">
        <f>MAX(tbl_vikor_1[[#This Row],[ValueEUR]:[GKReflexes]])</f>
        <v>4.2190217609680135E-2</v>
      </c>
    </row>
    <row r="1151" spans="1:3" x14ac:dyDescent="0.55000000000000004">
      <c r="A1151" s="8">
        <f>[1]!tbl_gk[[#This Row],[ID]]</f>
        <v>243952</v>
      </c>
      <c r="B1151" s="19">
        <f>SUM(tbl_vikor_1[[#This Row],[ValueEUR]:[GKReflexes]])</f>
        <v>0.48316534097782671</v>
      </c>
      <c r="C1151" s="2">
        <f>MAX(tbl_vikor_1[[#This Row],[ValueEUR]:[GKReflexes]])</f>
        <v>5.3440942305594832E-2</v>
      </c>
    </row>
    <row r="1152" spans="1:3" x14ac:dyDescent="0.55000000000000004">
      <c r="A1152" s="7">
        <f>[1]!tbl_gk[[#This Row],[ID]]</f>
        <v>243952</v>
      </c>
      <c r="B1152" s="9">
        <f>SUM(tbl_vikor_1[[#This Row],[ValueEUR]:[GKReflexes]])</f>
        <v>0.48316534097782671</v>
      </c>
      <c r="C1152" s="1">
        <f>MAX(tbl_vikor_1[[#This Row],[ValueEUR]:[GKReflexes]])</f>
        <v>5.3440942305594832E-2</v>
      </c>
    </row>
    <row r="1153" spans="1:3" x14ac:dyDescent="0.55000000000000004">
      <c r="A1153" s="8">
        <f>[1]!tbl_gk[[#This Row],[ID]]</f>
        <v>244001</v>
      </c>
      <c r="B1153" s="19">
        <f>SUM(tbl_vikor_1[[#This Row],[ValueEUR]:[GKReflexes]])</f>
        <v>0.50999783580343672</v>
      </c>
      <c r="C1153" s="2">
        <f>MAX(tbl_vikor_1[[#This Row],[ValueEUR]:[GKReflexes]])</f>
        <v>5.8818666419756312E-2</v>
      </c>
    </row>
    <row r="1154" spans="1:3" x14ac:dyDescent="0.55000000000000004">
      <c r="A1154" s="7">
        <f>[1]!tbl_gk[[#This Row],[ID]]</f>
        <v>244020</v>
      </c>
      <c r="B1154" s="9">
        <f>SUM(tbl_vikor_1[[#This Row],[ValueEUR]:[GKReflexes]])</f>
        <v>0.46495851522280407</v>
      </c>
      <c r="C1154" s="1">
        <f>MAX(tbl_vikor_1[[#This Row],[ValueEUR]:[GKReflexes]])</f>
        <v>5.484728289258417E-2</v>
      </c>
    </row>
    <row r="1155" spans="1:3" x14ac:dyDescent="0.55000000000000004">
      <c r="A1155" s="8">
        <f>[1]!tbl_gk[[#This Row],[ID]]</f>
        <v>244090</v>
      </c>
      <c r="B1155" s="19">
        <f>SUM(tbl_vikor_1[[#This Row],[ValueEUR]:[GKReflexes]])</f>
        <v>0.65221061360013455</v>
      </c>
      <c r="C1155" s="2">
        <f>MAX(tbl_vikor_1[[#This Row],[ValueEUR]:[GKReflexes]])</f>
        <v>6.6098007588498875E-2</v>
      </c>
    </row>
    <row r="1156" spans="1:3" x14ac:dyDescent="0.55000000000000004">
      <c r="A1156" s="7">
        <f>[1]!tbl_gk[[#This Row],[ID]]</f>
        <v>244119</v>
      </c>
      <c r="B1156" s="9">
        <f>SUM(tbl_vikor_1[[#This Row],[ValueEUR]:[GKReflexes]])</f>
        <v>0.63341105192781455</v>
      </c>
      <c r="C1156" s="1">
        <f>MAX(tbl_vikor_1[[#This Row],[ValueEUR]:[GKReflexes]])</f>
        <v>5.3440942305594832E-2</v>
      </c>
    </row>
    <row r="1157" spans="1:3" x14ac:dyDescent="0.55000000000000004">
      <c r="A1157" s="8">
        <f>[1]!tbl_gk[[#This Row],[ID]]</f>
        <v>244132</v>
      </c>
      <c r="B1157" s="19">
        <f>SUM(tbl_vikor_1[[#This Row],[ValueEUR]:[GKReflexes]])</f>
        <v>0.65202279380256989</v>
      </c>
      <c r="C1157" s="2">
        <f>MAX(tbl_vikor_1[[#This Row],[ValueEUR]:[GKReflexes]])</f>
        <v>6.2383434081559733E-2</v>
      </c>
    </row>
    <row r="1158" spans="1:3" x14ac:dyDescent="0.55000000000000004">
      <c r="A1158" s="7">
        <f>[1]!tbl_gk[[#This Row],[ID]]</f>
        <v>244172</v>
      </c>
      <c r="B1158" s="9">
        <f>SUM(tbl_vikor_1[[#This Row],[ValueEUR]:[GKReflexes]])</f>
        <v>0.59722028972132568</v>
      </c>
      <c r="C1158" s="1">
        <f>MAX(tbl_vikor_1[[#This Row],[ValueEUR]:[GKReflexes]])</f>
        <v>5.6253623479573515E-2</v>
      </c>
    </row>
    <row r="1159" spans="1:3" x14ac:dyDescent="0.55000000000000004">
      <c r="A1159" s="8">
        <f>[1]!tbl_gk[[#This Row],[ID]]</f>
        <v>244178</v>
      </c>
      <c r="B1159" s="19">
        <f>SUM(tbl_vikor_1[[#This Row],[ValueEUR]:[GKReflexes]])</f>
        <v>0.62392586282805329</v>
      </c>
      <c r="C1159" s="2">
        <f>MAX(tbl_vikor_1[[#This Row],[ValueEUR]:[GKReflexes]])</f>
        <v>5.9066304653552192E-2</v>
      </c>
    </row>
    <row r="1160" spans="1:3" x14ac:dyDescent="0.55000000000000004">
      <c r="A1160" s="7">
        <f>[1]!tbl_gk[[#This Row],[ID]]</f>
        <v>244191</v>
      </c>
      <c r="B1160" s="9">
        <f>SUM(tbl_vikor_1[[#This Row],[ValueEUR]:[GKReflexes]])</f>
        <v>0.58774182881095671</v>
      </c>
      <c r="C1160" s="1">
        <f>MAX(tbl_vikor_1[[#This Row],[ValueEUR]:[GKReflexes]])</f>
        <v>5.0628261131616156E-2</v>
      </c>
    </row>
    <row r="1161" spans="1:3" x14ac:dyDescent="0.55000000000000004">
      <c r="A1161" s="8">
        <f>[1]!tbl_gk[[#This Row],[ID]]</f>
        <v>244256</v>
      </c>
      <c r="B1161" s="19">
        <f>SUM(tbl_vikor_1[[#This Row],[ValueEUR]:[GKReflexes]])</f>
        <v>0.57856540878523011</v>
      </c>
      <c r="C1161" s="2">
        <f>MAX(tbl_vikor_1[[#This Row],[ValueEUR]:[GKReflexes]])</f>
        <v>4.9906747265247783E-2</v>
      </c>
    </row>
    <row r="1162" spans="1:3" x14ac:dyDescent="0.55000000000000004">
      <c r="A1162" s="7">
        <f>[1]!tbl_gk[[#This Row],[ID]]</f>
        <v>244258</v>
      </c>
      <c r="B1162" s="9">
        <f>SUM(tbl_vikor_1[[#This Row],[ValueEUR]:[GKReflexes]])</f>
        <v>0.55800573523058339</v>
      </c>
      <c r="C1162" s="1">
        <f>MAX(tbl_vikor_1[[#This Row],[ValueEUR]:[GKReflexes]])</f>
        <v>6.1878985827530868E-2</v>
      </c>
    </row>
    <row r="1163" spans="1:3" x14ac:dyDescent="0.55000000000000004">
      <c r="A1163" s="8">
        <f>[1]!tbl_gk[[#This Row],[ID]]</f>
        <v>244274</v>
      </c>
      <c r="B1163" s="19">
        <f>SUM(tbl_vikor_1[[#This Row],[ValueEUR]:[GKReflexes]])</f>
        <v>0.51882633137081569</v>
      </c>
      <c r="C1163" s="2">
        <f>MAX(tbl_vikor_1[[#This Row],[ValueEUR]:[GKReflexes]])</f>
        <v>4.0994828110739248E-2</v>
      </c>
    </row>
    <row r="1164" spans="1:3" x14ac:dyDescent="0.55000000000000004">
      <c r="A1164" s="7">
        <f>[1]!tbl_gk[[#This Row],[ID]]</f>
        <v>244316</v>
      </c>
      <c r="B1164" s="9">
        <f>SUM(tbl_vikor_1[[#This Row],[ValueEUR]:[GKReflexes]])</f>
        <v>0.43416464902938212</v>
      </c>
      <c r="C1164" s="1">
        <f>MAX(tbl_vikor_1[[#This Row],[ValueEUR]:[GKReflexes]])</f>
        <v>3.81086577105983E-2</v>
      </c>
    </row>
    <row r="1165" spans="1:3" x14ac:dyDescent="0.55000000000000004">
      <c r="A1165" s="8">
        <f>[1]!tbl_gk[[#This Row],[ID]]</f>
        <v>244340</v>
      </c>
      <c r="B1165" s="19">
        <f>SUM(tbl_vikor_1[[#This Row],[ValueEUR]:[GKReflexes]])</f>
        <v>0.60364491515095897</v>
      </c>
      <c r="C1165" s="2">
        <f>MAX(tbl_vikor_1[[#This Row],[ValueEUR]:[GKReflexes]])</f>
        <v>6.1878985827530868E-2</v>
      </c>
    </row>
    <row r="1166" spans="1:3" x14ac:dyDescent="0.55000000000000004">
      <c r="A1166" s="7">
        <f>[1]!tbl_gk[[#This Row],[ID]]</f>
        <v>244363</v>
      </c>
      <c r="B1166" s="9">
        <f>SUM(tbl_vikor_1[[#This Row],[ValueEUR]:[GKReflexes]])</f>
        <v>0.57210812580625237</v>
      </c>
      <c r="C1166" s="1">
        <f>MAX(tbl_vikor_1[[#This Row],[ValueEUR]:[GKReflexes]])</f>
        <v>5.2034601718605494E-2</v>
      </c>
    </row>
    <row r="1167" spans="1:3" x14ac:dyDescent="0.55000000000000004">
      <c r="A1167" s="8">
        <f>[1]!tbl_gk[[#This Row],[ID]]</f>
        <v>244384</v>
      </c>
      <c r="B1167" s="19">
        <f>SUM(tbl_vikor_1[[#This Row],[ValueEUR]:[GKReflexes]])</f>
        <v>0.56740005918857628</v>
      </c>
      <c r="C1167" s="2">
        <f>MAX(tbl_vikor_1[[#This Row],[ValueEUR]:[GKReflexes]])</f>
        <v>5.2034601718605494E-2</v>
      </c>
    </row>
    <row r="1168" spans="1:3" x14ac:dyDescent="0.55000000000000004">
      <c r="A1168" s="7">
        <f>[1]!tbl_gk[[#This Row],[ID]]</f>
        <v>244385</v>
      </c>
      <c r="B1168" s="9">
        <f>SUM(tbl_vikor_1[[#This Row],[ValueEUR]:[GKReflexes]])</f>
        <v>0.5274094139749862</v>
      </c>
      <c r="C1168" s="1">
        <f>MAX(tbl_vikor_1[[#This Row],[ValueEUR]:[GKReflexes]])</f>
        <v>5.6253623479573515E-2</v>
      </c>
    </row>
    <row r="1169" spans="1:3" x14ac:dyDescent="0.55000000000000004">
      <c r="A1169" s="8">
        <f>[1]!tbl_gk[[#This Row],[ID]]</f>
        <v>244385</v>
      </c>
      <c r="B1169" s="19">
        <f>SUM(tbl_vikor_1[[#This Row],[ValueEUR]:[GKReflexes]])</f>
        <v>0.5274094139749862</v>
      </c>
      <c r="C1169" s="2">
        <f>MAX(tbl_vikor_1[[#This Row],[ValueEUR]:[GKReflexes]])</f>
        <v>5.6253623479573515E-2</v>
      </c>
    </row>
    <row r="1170" spans="1:3" x14ac:dyDescent="0.55000000000000004">
      <c r="A1170" s="7">
        <f>[1]!tbl_gk[[#This Row],[ID]]</f>
        <v>244409</v>
      </c>
      <c r="B1170" s="9">
        <f>SUM(tbl_vikor_1[[#This Row],[ValueEUR]:[GKReflexes]])</f>
        <v>0.61710893692181079</v>
      </c>
      <c r="C1170" s="1">
        <f>MAX(tbl_vikor_1[[#This Row],[ValueEUR]:[GKReflexes]])</f>
        <v>6.4691667001509537E-2</v>
      </c>
    </row>
    <row r="1171" spans="1:3" x14ac:dyDescent="0.55000000000000004">
      <c r="A1171" s="8">
        <f>[1]!tbl_gk[[#This Row],[ID]]</f>
        <v>244417</v>
      </c>
      <c r="B1171" s="19">
        <f>SUM(tbl_vikor_1[[#This Row],[ValueEUR]:[GKReflexes]])</f>
        <v>0.57535370326611013</v>
      </c>
      <c r="C1171" s="2">
        <f>MAX(tbl_vikor_1[[#This Row],[ValueEUR]:[GKReflexes]])</f>
        <v>5.6253623479573515E-2</v>
      </c>
    </row>
    <row r="1172" spans="1:3" x14ac:dyDescent="0.55000000000000004">
      <c r="A1172" s="7">
        <f>[1]!tbl_gk[[#This Row],[ID]]</f>
        <v>244467</v>
      </c>
      <c r="B1172" s="9">
        <f>SUM(tbl_vikor_1[[#This Row],[ValueEUR]:[GKReflexes]])</f>
        <v>0.4327716866428668</v>
      </c>
      <c r="C1172" s="1">
        <f>MAX(tbl_vikor_1[[#This Row],[ValueEUR]:[GKReflexes]])</f>
        <v>3.4746129089074922E-2</v>
      </c>
    </row>
    <row r="1173" spans="1:3" x14ac:dyDescent="0.55000000000000004">
      <c r="A1173" s="8">
        <f>[1]!tbl_gk[[#This Row],[ID]]</f>
        <v>244498</v>
      </c>
      <c r="B1173" s="19">
        <f>SUM(tbl_vikor_1[[#This Row],[ValueEUR]:[GKReflexes]])</f>
        <v>0.59204619560493876</v>
      </c>
      <c r="C1173" s="2">
        <f>MAX(tbl_vikor_1[[#This Row],[ValueEUR]:[GKReflexes]])</f>
        <v>6.012574789575089E-2</v>
      </c>
    </row>
    <row r="1174" spans="1:3" x14ac:dyDescent="0.55000000000000004">
      <c r="A1174" s="7">
        <f>[1]!tbl_gk[[#This Row],[ID]]</f>
        <v>244584</v>
      </c>
      <c r="B1174" s="9">
        <f>SUM(tbl_vikor_1[[#This Row],[ValueEUR]:[GKReflexes]])</f>
        <v>0.55457674495472076</v>
      </c>
      <c r="C1174" s="1">
        <f>MAX(tbl_vikor_1[[#This Row],[ValueEUR]:[GKReflexes]])</f>
        <v>4.9221920544626818E-2</v>
      </c>
    </row>
    <row r="1175" spans="1:3" x14ac:dyDescent="0.55000000000000004">
      <c r="A1175" s="8">
        <f>[1]!tbl_gk[[#This Row],[ID]]</f>
        <v>244746</v>
      </c>
      <c r="B1175" s="19">
        <f>SUM(tbl_vikor_1[[#This Row],[ValueEUR]:[GKReflexes]])</f>
        <v>0.60939774485255993</v>
      </c>
      <c r="C1175" s="2">
        <f>MAX(tbl_vikor_1[[#This Row],[ValueEUR]:[GKReflexes]])</f>
        <v>6.2383434081559733E-2</v>
      </c>
    </row>
    <row r="1176" spans="1:3" x14ac:dyDescent="0.55000000000000004">
      <c r="A1176" s="7">
        <f>[1]!tbl_gk[[#This Row],[ID]]</f>
        <v>244781</v>
      </c>
      <c r="B1176" s="9">
        <f>SUM(tbl_vikor_1[[#This Row],[ValueEUR]:[GKReflexes]])</f>
        <v>0.58179958897165984</v>
      </c>
      <c r="C1176" s="1">
        <f>MAX(tbl_vikor_1[[#This Row],[ValueEUR]:[GKReflexes]])</f>
        <v>6.1878985827530868E-2</v>
      </c>
    </row>
    <row r="1177" spans="1:3" x14ac:dyDescent="0.55000000000000004">
      <c r="A1177" s="8">
        <f>[1]!tbl_gk[[#This Row],[ID]]</f>
        <v>244810</v>
      </c>
      <c r="B1177" s="19">
        <f>SUM(tbl_vikor_1[[#This Row],[ValueEUR]:[GKReflexes]])</f>
        <v>0.59524863848138398</v>
      </c>
      <c r="C1177" s="2">
        <f>MAX(tbl_vikor_1[[#This Row],[ValueEUR]:[GKReflexes]])</f>
        <v>5.6253623479573515E-2</v>
      </c>
    </row>
    <row r="1178" spans="1:3" x14ac:dyDescent="0.55000000000000004">
      <c r="A1178" s="7">
        <f>[1]!tbl_gk[[#This Row],[ID]]</f>
        <v>244813</v>
      </c>
      <c r="B1178" s="9">
        <f>SUM(tbl_vikor_1[[#This Row],[ValueEUR]:[GKReflexes]])</f>
        <v>0.64862939629769389</v>
      </c>
      <c r="C1178" s="1">
        <f>MAX(tbl_vikor_1[[#This Row],[ValueEUR]:[GKReflexes]])</f>
        <v>6.3285326414520199E-2</v>
      </c>
    </row>
    <row r="1179" spans="1:3" x14ac:dyDescent="0.55000000000000004">
      <c r="A1179" s="8">
        <f>[1]!tbl_gk[[#This Row],[ID]]</f>
        <v>244827</v>
      </c>
      <c r="B1179" s="19">
        <f>SUM(tbl_vikor_1[[#This Row],[ValueEUR]:[GKReflexes]])</f>
        <v>0.55079835568160096</v>
      </c>
      <c r="C1179" s="2">
        <f>MAX(tbl_vikor_1[[#This Row],[ValueEUR]:[GKReflexes]])</f>
        <v>4.781557995763748E-2</v>
      </c>
    </row>
    <row r="1180" spans="1:3" x14ac:dyDescent="0.55000000000000004">
      <c r="A1180" s="7">
        <f>[1]!tbl_gk[[#This Row],[ID]]</f>
        <v>244867</v>
      </c>
      <c r="B1180" s="9">
        <f>SUM(tbl_vikor_1[[#This Row],[ValueEUR]:[GKReflexes]])</f>
        <v>0.55086132899678653</v>
      </c>
      <c r="C1180" s="1">
        <f>MAX(tbl_vikor_1[[#This Row],[ValueEUR]:[GKReflexes]])</f>
        <v>4.9906747265247783E-2</v>
      </c>
    </row>
    <row r="1181" spans="1:3" x14ac:dyDescent="0.55000000000000004">
      <c r="A1181" s="8">
        <f>[1]!tbl_gk[[#This Row],[ID]]</f>
        <v>244987</v>
      </c>
      <c r="B1181" s="19">
        <f>SUM(tbl_vikor_1[[#This Row],[ValueEUR]:[GKReflexes]])</f>
        <v>0.49426289544121343</v>
      </c>
      <c r="C1181" s="2">
        <f>MAX(tbl_vikor_1[[#This Row],[ValueEUR]:[GKReflexes]])</f>
        <v>4.6409239370648142E-2</v>
      </c>
    </row>
    <row r="1182" spans="1:3" x14ac:dyDescent="0.55000000000000004">
      <c r="A1182" s="7">
        <f>[1]!tbl_gk[[#This Row],[ID]]</f>
        <v>245057</v>
      </c>
      <c r="B1182" s="9">
        <f>SUM(tbl_vikor_1[[#This Row],[ValueEUR]:[GKReflexes]])</f>
        <v>0.6563991428392969</v>
      </c>
      <c r="C1182" s="1">
        <f>MAX(tbl_vikor_1[[#This Row],[ValueEUR]:[GKReflexes]])</f>
        <v>6.1878985827530868E-2</v>
      </c>
    </row>
    <row r="1183" spans="1:3" x14ac:dyDescent="0.55000000000000004">
      <c r="A1183" s="8">
        <f>[1]!tbl_gk[[#This Row],[ID]]</f>
        <v>245074</v>
      </c>
      <c r="B1183" s="19">
        <f>SUM(tbl_vikor_1[[#This Row],[ValueEUR]:[GKReflexes]])</f>
        <v>0.68244562237092998</v>
      </c>
      <c r="C1183" s="2">
        <f>MAX(tbl_vikor_1[[#This Row],[ValueEUR]:[GKReflexes]])</f>
        <v>5.7659964066562854E-2</v>
      </c>
    </row>
    <row r="1184" spans="1:3" x14ac:dyDescent="0.55000000000000004">
      <c r="A1184" s="7">
        <f>[1]!tbl_gk[[#This Row],[ID]]</f>
        <v>245088</v>
      </c>
      <c r="B1184" s="9">
        <f>SUM(tbl_vikor_1[[#This Row],[ValueEUR]:[GKReflexes]])</f>
        <v>0.63394970771331893</v>
      </c>
      <c r="C1184" s="1">
        <f>MAX(tbl_vikor_1[[#This Row],[ValueEUR]:[GKReflexes]])</f>
        <v>6.416581791246144E-2</v>
      </c>
    </row>
    <row r="1185" spans="1:3" x14ac:dyDescent="0.55000000000000004">
      <c r="A1185" s="8">
        <f>[1]!tbl_gk[[#This Row],[ID]]</f>
        <v>245090</v>
      </c>
      <c r="B1185" s="19">
        <f>SUM(tbl_vikor_1[[#This Row],[ValueEUR]:[GKReflexes]])</f>
        <v>0.6912527235429754</v>
      </c>
      <c r="C1185" s="2">
        <f>MAX(tbl_vikor_1[[#This Row],[ValueEUR]:[GKReflexes]])</f>
        <v>5.9066304653552192E-2</v>
      </c>
    </row>
    <row r="1186" spans="1:3" x14ac:dyDescent="0.55000000000000004">
      <c r="A1186" s="7">
        <f>[1]!tbl_gk[[#This Row],[ID]]</f>
        <v>245164</v>
      </c>
      <c r="B1186" s="9">
        <f>SUM(tbl_vikor_1[[#This Row],[ValueEUR]:[GKReflexes]])</f>
        <v>0.69864690943837471</v>
      </c>
      <c r="C1186" s="1">
        <f>MAX(tbl_vikor_1[[#This Row],[ValueEUR]:[GKReflexes]])</f>
        <v>6.6098007588498875E-2</v>
      </c>
    </row>
    <row r="1187" spans="1:3" x14ac:dyDescent="0.55000000000000004">
      <c r="A1187" s="8">
        <f>[1]!tbl_gk[[#This Row],[ID]]</f>
        <v>245176</v>
      </c>
      <c r="B1187" s="19">
        <f>SUM(tbl_vikor_1[[#This Row],[ValueEUR]:[GKReflexes]])</f>
        <v>0.6231422436447126</v>
      </c>
      <c r="C1187" s="2">
        <f>MAX(tbl_vikor_1[[#This Row],[ValueEUR]:[GKReflexes]])</f>
        <v>5.0628261131616156E-2</v>
      </c>
    </row>
    <row r="1188" spans="1:3" x14ac:dyDescent="0.55000000000000004">
      <c r="A1188" s="7">
        <f>[1]!tbl_gk[[#This Row],[ID]]</f>
        <v>245274</v>
      </c>
      <c r="B1188" s="9">
        <f>SUM(tbl_vikor_1[[#This Row],[ValueEUR]:[GKReflexes]])</f>
        <v>0.4519623833774476</v>
      </c>
      <c r="C1188" s="1">
        <f>MAX(tbl_vikor_1[[#This Row],[ValueEUR]:[GKReflexes]])</f>
        <v>3.9212444279837541E-2</v>
      </c>
    </row>
    <row r="1189" spans="1:3" x14ac:dyDescent="0.55000000000000004">
      <c r="A1189" s="8">
        <f>[1]!tbl_gk[[#This Row],[ID]]</f>
        <v>245370</v>
      </c>
      <c r="B1189" s="19">
        <f>SUM(tbl_vikor_1[[#This Row],[ValueEUR]:[GKReflexes]])</f>
        <v>0.53669511827264538</v>
      </c>
      <c r="C1189" s="2">
        <f>MAX(tbl_vikor_1[[#This Row],[ValueEUR]:[GKReflexes]])</f>
        <v>6.7504348175488213E-2</v>
      </c>
    </row>
    <row r="1190" spans="1:3" x14ac:dyDescent="0.55000000000000004">
      <c r="A1190" s="7">
        <f>[1]!tbl_gk[[#This Row],[ID]]</f>
        <v>245370</v>
      </c>
      <c r="B1190" s="9">
        <f>SUM(tbl_vikor_1[[#This Row],[ValueEUR]:[GKReflexes]])</f>
        <v>0.53669511827264538</v>
      </c>
      <c r="C1190" s="1">
        <f>MAX(tbl_vikor_1[[#This Row],[ValueEUR]:[GKReflexes]])</f>
        <v>6.7504348175488213E-2</v>
      </c>
    </row>
    <row r="1191" spans="1:3" x14ac:dyDescent="0.55000000000000004">
      <c r="A1191" s="8">
        <f>[1]!tbl_gk[[#This Row],[ID]]</f>
        <v>245425</v>
      </c>
      <c r="B1191" s="19">
        <f>SUM(tbl_vikor_1[[#This Row],[ValueEUR]:[GKReflexes]])</f>
        <v>0.69435780502780076</v>
      </c>
      <c r="C1191" s="2">
        <f>MAX(tbl_vikor_1[[#This Row],[ValueEUR]:[GKReflexes]])</f>
        <v>6.416581791246144E-2</v>
      </c>
    </row>
    <row r="1192" spans="1:3" x14ac:dyDescent="0.55000000000000004">
      <c r="A1192" s="7">
        <f>[1]!tbl_gk[[#This Row],[ID]]</f>
        <v>245502</v>
      </c>
      <c r="B1192" s="9">
        <f>SUM(tbl_vikor_1[[#This Row],[ValueEUR]:[GKReflexes]])</f>
        <v>0.67570055841168164</v>
      </c>
      <c r="C1192" s="1">
        <f>MAX(tbl_vikor_1[[#This Row],[ValueEUR]:[GKReflexes]])</f>
        <v>6.416581791246144E-2</v>
      </c>
    </row>
    <row r="1193" spans="1:3" x14ac:dyDescent="0.55000000000000004">
      <c r="A1193" s="8">
        <f>[1]!tbl_gk[[#This Row],[ID]]</f>
        <v>245599</v>
      </c>
      <c r="B1193" s="19">
        <f>SUM(tbl_vikor_1[[#This Row],[ValueEUR]:[GKReflexes]])</f>
        <v>0.62429648022989936</v>
      </c>
      <c r="C1193" s="2">
        <f>MAX(tbl_vikor_1[[#This Row],[ValueEUR]:[GKReflexes]])</f>
        <v>5.484728289258417E-2</v>
      </c>
    </row>
    <row r="1194" spans="1:3" x14ac:dyDescent="0.55000000000000004">
      <c r="A1194" s="7">
        <f>[1]!tbl_gk[[#This Row],[ID]]</f>
        <v>245601</v>
      </c>
      <c r="B1194" s="9">
        <f>SUM(tbl_vikor_1[[#This Row],[ValueEUR]:[GKReflexes]])</f>
        <v>0.54346710308716373</v>
      </c>
      <c r="C1194" s="1">
        <f>MAX(tbl_vikor_1[[#This Row],[ValueEUR]:[GKReflexes]])</f>
        <v>4.781557995763748E-2</v>
      </c>
    </row>
    <row r="1195" spans="1:3" x14ac:dyDescent="0.55000000000000004">
      <c r="A1195" s="8">
        <f>[1]!tbl_gk[[#This Row],[ID]]</f>
        <v>245632</v>
      </c>
      <c r="B1195" s="19">
        <f>SUM(tbl_vikor_1[[#This Row],[ValueEUR]:[GKReflexes]])</f>
        <v>0.5733111675386755</v>
      </c>
      <c r="C1195" s="2">
        <f>MAX(tbl_vikor_1[[#This Row],[ValueEUR]:[GKReflexes]])</f>
        <v>4.6409239370648142E-2</v>
      </c>
    </row>
    <row r="1196" spans="1:3" x14ac:dyDescent="0.55000000000000004">
      <c r="A1196" s="7">
        <f>[1]!tbl_gk[[#This Row],[ID]]</f>
        <v>245783</v>
      </c>
      <c r="B1196" s="9">
        <f>SUM(tbl_vikor_1[[#This Row],[ValueEUR]:[GKReflexes]])</f>
        <v>0.54349190785085655</v>
      </c>
      <c r="C1196" s="1">
        <f>MAX(tbl_vikor_1[[#This Row],[ValueEUR]:[GKReflexes]])</f>
        <v>6.1878985827530868E-2</v>
      </c>
    </row>
    <row r="1197" spans="1:3" x14ac:dyDescent="0.55000000000000004">
      <c r="A1197" s="8">
        <f>[1]!tbl_gk[[#This Row],[ID]]</f>
        <v>245797</v>
      </c>
      <c r="B1197" s="19">
        <f>SUM(tbl_vikor_1[[#This Row],[ValueEUR]:[GKReflexes]])</f>
        <v>0.63765121652107781</v>
      </c>
      <c r="C1197" s="2">
        <f>MAX(tbl_vikor_1[[#This Row],[ValueEUR]:[GKReflexes]])</f>
        <v>5.484728289258417E-2</v>
      </c>
    </row>
    <row r="1198" spans="1:3" x14ac:dyDescent="0.55000000000000004">
      <c r="A1198" s="7">
        <f>[1]!tbl_gk[[#This Row],[ID]]</f>
        <v>245822</v>
      </c>
      <c r="B1198" s="9">
        <f>SUM(tbl_vikor_1[[#This Row],[ValueEUR]:[GKReflexes]])</f>
        <v>0.55065185009972739</v>
      </c>
      <c r="C1198" s="1">
        <f>MAX(tbl_vikor_1[[#This Row],[ValueEUR]:[GKReflexes]])</f>
        <v>6.6098007588498875E-2</v>
      </c>
    </row>
    <row r="1199" spans="1:3" x14ac:dyDescent="0.55000000000000004">
      <c r="A1199" s="8">
        <f>[1]!tbl_gk[[#This Row],[ID]]</f>
        <v>245865</v>
      </c>
      <c r="B1199" s="19">
        <f>SUM(tbl_vikor_1[[#This Row],[ValueEUR]:[GKReflexes]])</f>
        <v>0.61790386393018637</v>
      </c>
      <c r="C1199" s="2">
        <f>MAX(tbl_vikor_1[[#This Row],[ValueEUR]:[GKReflexes]])</f>
        <v>5.484728289258417E-2</v>
      </c>
    </row>
    <row r="1200" spans="1:3" x14ac:dyDescent="0.55000000000000004">
      <c r="A1200" s="7">
        <f>[1]!tbl_gk[[#This Row],[ID]]</f>
        <v>246139</v>
      </c>
      <c r="B1200" s="9">
        <f>SUM(tbl_vikor_1[[#This Row],[ValueEUR]:[GKReflexes]])</f>
        <v>0.53819703820890652</v>
      </c>
      <c r="C1200" s="1">
        <f>MAX(tbl_vikor_1[[#This Row],[ValueEUR]:[GKReflexes]])</f>
        <v>4.2190217609680135E-2</v>
      </c>
    </row>
    <row r="1201" spans="1:3" x14ac:dyDescent="0.55000000000000004">
      <c r="A1201" s="8">
        <f>[1]!tbl_gk[[#This Row],[ID]]</f>
        <v>246150</v>
      </c>
      <c r="B1201" s="19">
        <f>SUM(tbl_vikor_1[[#This Row],[ValueEUR]:[GKReflexes]])</f>
        <v>0.58115692625875282</v>
      </c>
      <c r="C1201" s="2">
        <f>MAX(tbl_vikor_1[[#This Row],[ValueEUR]:[GKReflexes]])</f>
        <v>6.416581791246144E-2</v>
      </c>
    </row>
    <row r="1202" spans="1:3" x14ac:dyDescent="0.55000000000000004">
      <c r="A1202" s="7">
        <f>[1]!tbl_gk[[#This Row],[ID]]</f>
        <v>246158</v>
      </c>
      <c r="B1202" s="9">
        <f>SUM(tbl_vikor_1[[#This Row],[ValueEUR]:[GKReflexes]])</f>
        <v>0.4527417342524282</v>
      </c>
      <c r="C1202" s="1">
        <f>MAX(tbl_vikor_1[[#This Row],[ValueEUR]:[GKReflexes]])</f>
        <v>3.7430060448935834E-2</v>
      </c>
    </row>
    <row r="1203" spans="1:3" x14ac:dyDescent="0.55000000000000004">
      <c r="A1203" s="8">
        <f>[1]!tbl_gk[[#This Row],[ID]]</f>
        <v>246236</v>
      </c>
      <c r="B1203" s="19">
        <f>SUM(tbl_vikor_1[[#This Row],[ValueEUR]:[GKReflexes]])</f>
        <v>0.5040112793838939</v>
      </c>
      <c r="C1203" s="2">
        <f>MAX(tbl_vikor_1[[#This Row],[ValueEUR]:[GKReflexes]])</f>
        <v>4.2777211941640955E-2</v>
      </c>
    </row>
    <row r="1204" spans="1:3" x14ac:dyDescent="0.55000000000000004">
      <c r="A1204" s="7">
        <f>[1]!tbl_gk[[#This Row],[ID]]</f>
        <v>246240</v>
      </c>
      <c r="B1204" s="9">
        <f>SUM(tbl_vikor_1[[#This Row],[ValueEUR]:[GKReflexes]])</f>
        <v>0.539876347202492</v>
      </c>
      <c r="C1204" s="1">
        <f>MAX(tbl_vikor_1[[#This Row],[ValueEUR]:[GKReflexes]])</f>
        <v>4.9906747265247783E-2</v>
      </c>
    </row>
    <row r="1205" spans="1:3" x14ac:dyDescent="0.55000000000000004">
      <c r="A1205" s="8">
        <f>[1]!tbl_gk[[#This Row],[ID]]</f>
        <v>246246</v>
      </c>
      <c r="B1205" s="19">
        <f>SUM(tbl_vikor_1[[#This Row],[ValueEUR]:[GKReflexes]])</f>
        <v>0.69455529308438413</v>
      </c>
      <c r="C1205" s="2">
        <f>MAX(tbl_vikor_1[[#This Row],[ValueEUR]:[GKReflexes]])</f>
        <v>6.6098007588498875E-2</v>
      </c>
    </row>
    <row r="1206" spans="1:3" x14ac:dyDescent="0.55000000000000004">
      <c r="A1206" s="7">
        <f>[1]!tbl_gk[[#This Row],[ID]]</f>
        <v>246267</v>
      </c>
      <c r="B1206" s="9">
        <f>SUM(tbl_vikor_1[[#This Row],[ValueEUR]:[GKReflexes]])</f>
        <v>0.57699153780518286</v>
      </c>
      <c r="C1206" s="1">
        <f>MAX(tbl_vikor_1[[#This Row],[ValueEUR]:[GKReflexes]])</f>
        <v>4.6409239370648142E-2</v>
      </c>
    </row>
    <row r="1207" spans="1:3" x14ac:dyDescent="0.55000000000000004">
      <c r="A1207" s="8">
        <f>[1]!tbl_gk[[#This Row],[ID]]</f>
        <v>246281</v>
      </c>
      <c r="B1207" s="19">
        <f>SUM(tbl_vikor_1[[#This Row],[ValueEUR]:[GKReflexes]])</f>
        <v>0.60918802213597723</v>
      </c>
      <c r="C1207" s="2">
        <f>MAX(tbl_vikor_1[[#This Row],[ValueEUR]:[GKReflexes]])</f>
        <v>5.3471514927051197E-2</v>
      </c>
    </row>
    <row r="1208" spans="1:3" x14ac:dyDescent="0.55000000000000004">
      <c r="A1208" s="7">
        <f>[1]!tbl_gk[[#This Row],[ID]]</f>
        <v>246398</v>
      </c>
      <c r="B1208" s="9">
        <f>SUM(tbl_vikor_1[[#This Row],[ValueEUR]:[GKReflexes]])</f>
        <v>0.55564512423161427</v>
      </c>
      <c r="C1208" s="1">
        <f>MAX(tbl_vikor_1[[#This Row],[ValueEUR]:[GKReflexes]])</f>
        <v>6.7504348175488213E-2</v>
      </c>
    </row>
    <row r="1209" spans="1:3" x14ac:dyDescent="0.55000000000000004">
      <c r="A1209" s="8">
        <f>[1]!tbl_gk[[#This Row],[ID]]</f>
        <v>246417</v>
      </c>
      <c r="B1209" s="19">
        <f>SUM(tbl_vikor_1[[#This Row],[ValueEUR]:[GKReflexes]])</f>
        <v>0.569865725230428</v>
      </c>
      <c r="C1209" s="2">
        <f>MAX(tbl_vikor_1[[#This Row],[ValueEUR]:[GKReflexes]])</f>
        <v>5.168913109614949E-2</v>
      </c>
    </row>
    <row r="1210" spans="1:3" x14ac:dyDescent="0.55000000000000004">
      <c r="A1210" s="7">
        <f>[1]!tbl_gk[[#This Row],[ID]]</f>
        <v>246436</v>
      </c>
      <c r="B1210" s="9">
        <f>SUM(tbl_vikor_1[[#This Row],[ValueEUR]:[GKReflexes]])</f>
        <v>0.61249931155440351</v>
      </c>
      <c r="C1210" s="1">
        <f>MAX(tbl_vikor_1[[#This Row],[ValueEUR]:[GKReflexes]])</f>
        <v>6.7504348175488213E-2</v>
      </c>
    </row>
    <row r="1211" spans="1:3" x14ac:dyDescent="0.55000000000000004">
      <c r="A1211" s="8">
        <f>[1]!tbl_gk[[#This Row],[ID]]</f>
        <v>246603</v>
      </c>
      <c r="B1211" s="19">
        <f>SUM(tbl_vikor_1[[#This Row],[ValueEUR]:[GKReflexes]])</f>
        <v>0.61530547416626191</v>
      </c>
      <c r="C1211" s="2">
        <f>MAX(tbl_vikor_1[[#This Row],[ValueEUR]:[GKReflexes]])</f>
        <v>5.168913109614949E-2</v>
      </c>
    </row>
    <row r="1212" spans="1:3" x14ac:dyDescent="0.55000000000000004">
      <c r="A1212" s="7">
        <f>[1]!tbl_gk[[#This Row],[ID]]</f>
        <v>246648</v>
      </c>
      <c r="B1212" s="9">
        <f>SUM(tbl_vikor_1[[#This Row],[ValueEUR]:[GKReflexes]])</f>
        <v>0.73929408659817575</v>
      </c>
      <c r="C1212" s="1">
        <f>MAX(tbl_vikor_1[[#This Row],[ValueEUR]:[GKReflexes]])</f>
        <v>6.8324713517898747E-2</v>
      </c>
    </row>
    <row r="1213" spans="1:3" x14ac:dyDescent="0.55000000000000004">
      <c r="A1213" s="8">
        <f>[1]!tbl_gk[[#This Row],[ID]]</f>
        <v>246657</v>
      </c>
      <c r="B1213" s="19">
        <f>SUM(tbl_vikor_1[[#This Row],[ValueEUR]:[GKReflexes]])</f>
        <v>0.5373777526766228</v>
      </c>
      <c r="C1213" s="2">
        <f>MAX(tbl_vikor_1[[#This Row],[ValueEUR]:[GKReflexes]])</f>
        <v>4.781557995763748E-2</v>
      </c>
    </row>
    <row r="1214" spans="1:3" x14ac:dyDescent="0.55000000000000004">
      <c r="A1214" s="7">
        <f>[1]!tbl_gk[[#This Row],[ID]]</f>
        <v>246671</v>
      </c>
      <c r="B1214" s="9">
        <f>SUM(tbl_vikor_1[[#This Row],[ValueEUR]:[GKReflexes]])</f>
        <v>0.61928720431953577</v>
      </c>
      <c r="C1214" s="1">
        <f>MAX(tbl_vikor_1[[#This Row],[ValueEUR]:[GKReflexes]])</f>
        <v>5.3471514927051197E-2</v>
      </c>
    </row>
    <row r="1215" spans="1:3" x14ac:dyDescent="0.55000000000000004">
      <c r="A1215" s="8">
        <f>[1]!tbl_gk[[#This Row],[ID]]</f>
        <v>246704</v>
      </c>
      <c r="B1215" s="19">
        <f>SUM(tbl_vikor_1[[#This Row],[ValueEUR]:[GKReflexes]])</f>
        <v>0.47404583899374697</v>
      </c>
      <c r="C1215" s="2">
        <f>MAX(tbl_vikor_1[[#This Row],[ValueEUR]:[GKReflexes]])</f>
        <v>4.1905824290977896E-2</v>
      </c>
    </row>
    <row r="1216" spans="1:3" x14ac:dyDescent="0.55000000000000004">
      <c r="A1216" s="7">
        <f>[1]!tbl_gk[[#This Row],[ID]]</f>
        <v>246740</v>
      </c>
      <c r="B1216" s="9">
        <f>SUM(tbl_vikor_1[[#This Row],[ValueEUR]:[GKReflexes]])</f>
        <v>0.60843007479312861</v>
      </c>
      <c r="C1216" s="1">
        <f>MAX(tbl_vikor_1[[#This Row],[ValueEUR]:[GKReflexes]])</f>
        <v>4.6409239370648142E-2</v>
      </c>
    </row>
    <row r="1217" spans="1:3" x14ac:dyDescent="0.55000000000000004">
      <c r="A1217" s="8">
        <f>[1]!tbl_gk[[#This Row],[ID]]</f>
        <v>246753</v>
      </c>
      <c r="B1217" s="19">
        <f>SUM(tbl_vikor_1[[#This Row],[ValueEUR]:[GKReflexes]])</f>
        <v>0.59078184042720527</v>
      </c>
      <c r="C1217" s="2">
        <f>MAX(tbl_vikor_1[[#This Row],[ValueEUR]:[GKReflexes]])</f>
        <v>5.7036282588854605E-2</v>
      </c>
    </row>
    <row r="1218" spans="1:3" x14ac:dyDescent="0.55000000000000004">
      <c r="A1218" s="7">
        <f>[1]!tbl_gk[[#This Row],[ID]]</f>
        <v>246881</v>
      </c>
      <c r="B1218" s="9">
        <f>SUM(tbl_vikor_1[[#This Row],[ValueEUR]:[GKReflexes]])</f>
        <v>0.60747605357107581</v>
      </c>
      <c r="C1218" s="1">
        <f>MAX(tbl_vikor_1[[#This Row],[ValueEUR]:[GKReflexes]])</f>
        <v>6.1878985827530868E-2</v>
      </c>
    </row>
    <row r="1219" spans="1:3" x14ac:dyDescent="0.55000000000000004">
      <c r="A1219" s="8">
        <f>[1]!tbl_gk[[#This Row],[ID]]</f>
        <v>246958</v>
      </c>
      <c r="B1219" s="19">
        <f>SUM(tbl_vikor_1[[#This Row],[ValueEUR]:[GKReflexes]])</f>
        <v>0.58576548949614748</v>
      </c>
      <c r="C1219" s="2">
        <f>MAX(tbl_vikor_1[[#This Row],[ValueEUR]:[GKReflexes]])</f>
        <v>6.4691667001509537E-2</v>
      </c>
    </row>
    <row r="1220" spans="1:3" x14ac:dyDescent="0.55000000000000004">
      <c r="A1220" s="7">
        <f>[1]!tbl_gk[[#This Row],[ID]]</f>
        <v>247022</v>
      </c>
      <c r="B1220" s="9">
        <f>SUM(tbl_vikor_1[[#This Row],[ValueEUR]:[GKReflexes]])</f>
        <v>0.58775689485036642</v>
      </c>
      <c r="C1220" s="1">
        <f>MAX(tbl_vikor_1[[#This Row],[ValueEUR]:[GKReflexes]])</f>
        <v>5.9066304653552192E-2</v>
      </c>
    </row>
    <row r="1221" spans="1:3" x14ac:dyDescent="0.55000000000000004">
      <c r="A1221" s="8">
        <f>[1]!tbl_gk[[#This Row],[ID]]</f>
        <v>247033</v>
      </c>
      <c r="B1221" s="19">
        <f>SUM(tbl_vikor_1[[#This Row],[ValueEUR]:[GKReflexes]])</f>
        <v>0.66772043899370159</v>
      </c>
      <c r="C1221" s="2">
        <f>MAX(tbl_vikor_1[[#This Row],[ValueEUR]:[GKReflexes]])</f>
        <v>6.047264524054153E-2</v>
      </c>
    </row>
    <row r="1222" spans="1:3" x14ac:dyDescent="0.55000000000000004">
      <c r="A1222" s="7">
        <f>[1]!tbl_gk[[#This Row],[ID]]</f>
        <v>247058</v>
      </c>
      <c r="B1222" s="9">
        <f>SUM(tbl_vikor_1[[#This Row],[ValueEUR]:[GKReflexes]])</f>
        <v>0.69182527724744025</v>
      </c>
      <c r="C1222" s="1">
        <f>MAX(tbl_vikor_1[[#This Row],[ValueEUR]:[GKReflexes]])</f>
        <v>6.3769732616705502E-2</v>
      </c>
    </row>
    <row r="1223" spans="1:3" x14ac:dyDescent="0.55000000000000004">
      <c r="A1223" s="8">
        <f>[1]!tbl_gk[[#This Row],[ID]]</f>
        <v>247067</v>
      </c>
      <c r="B1223" s="19">
        <f>SUM(tbl_vikor_1[[#This Row],[ValueEUR]:[GKReflexes]])</f>
        <v>0.62051048573100942</v>
      </c>
      <c r="C1223" s="2">
        <f>MAX(tbl_vikor_1[[#This Row],[ValueEUR]:[GKReflexes]])</f>
        <v>5.6253623479573515E-2</v>
      </c>
    </row>
    <row r="1224" spans="1:3" x14ac:dyDescent="0.55000000000000004">
      <c r="A1224" s="7">
        <f>[1]!tbl_gk[[#This Row],[ID]]</f>
        <v>247072</v>
      </c>
      <c r="B1224" s="9">
        <f>SUM(tbl_vikor_1[[#This Row],[ValueEUR]:[GKReflexes]])</f>
        <v>0.54775050493846222</v>
      </c>
      <c r="C1224" s="1">
        <f>MAX(tbl_vikor_1[[#This Row],[ValueEUR]:[GKReflexes]])</f>
        <v>5.7659964066562854E-2</v>
      </c>
    </row>
    <row r="1225" spans="1:3" x14ac:dyDescent="0.55000000000000004">
      <c r="A1225" s="8">
        <f>[1]!tbl_gk[[#This Row],[ID]]</f>
        <v>247077</v>
      </c>
      <c r="B1225" s="19">
        <f>SUM(tbl_vikor_1[[#This Row],[ValueEUR]:[GKReflexes]])</f>
        <v>0.60579687741513744</v>
      </c>
      <c r="C1225" s="2">
        <f>MAX(tbl_vikor_1[[#This Row],[ValueEUR]:[GKReflexes]])</f>
        <v>6.3285326414520199E-2</v>
      </c>
    </row>
    <row r="1226" spans="1:3" x14ac:dyDescent="0.55000000000000004">
      <c r="A1226" s="7">
        <f>[1]!tbl_gk[[#This Row],[ID]]</f>
        <v>247121</v>
      </c>
      <c r="B1226" s="9">
        <f>SUM(tbl_vikor_1[[#This Row],[ValueEUR]:[GKReflexes]])</f>
        <v>0.62561206241915557</v>
      </c>
      <c r="C1226" s="1">
        <f>MAX(tbl_vikor_1[[#This Row],[ValueEUR]:[GKReflexes]])</f>
        <v>6.1947740256228193E-2</v>
      </c>
    </row>
    <row r="1227" spans="1:3" x14ac:dyDescent="0.55000000000000004">
      <c r="A1227" s="8">
        <f>[1]!tbl_gk[[#This Row],[ID]]</f>
        <v>247176</v>
      </c>
      <c r="B1227" s="19">
        <f>SUM(tbl_vikor_1[[#This Row],[ValueEUR]:[GKReflexes]])</f>
        <v>0.66480190924066285</v>
      </c>
      <c r="C1227" s="2">
        <f>MAX(tbl_vikor_1[[#This Row],[ValueEUR]:[GKReflexes]])</f>
        <v>6.2383434081559733E-2</v>
      </c>
    </row>
    <row r="1228" spans="1:3" x14ac:dyDescent="0.55000000000000004">
      <c r="A1228" s="7">
        <f>[1]!tbl_gk[[#This Row],[ID]]</f>
        <v>247205</v>
      </c>
      <c r="B1228" s="9">
        <f>SUM(tbl_vikor_1[[#This Row],[ValueEUR]:[GKReflexes]])</f>
        <v>0.58597056000979353</v>
      </c>
      <c r="C1228" s="1">
        <f>MAX(tbl_vikor_1[[#This Row],[ValueEUR]:[GKReflexes]])</f>
        <v>5.3440942305594832E-2</v>
      </c>
    </row>
    <row r="1229" spans="1:3" x14ac:dyDescent="0.55000000000000004">
      <c r="A1229" s="8">
        <f>[1]!tbl_gk[[#This Row],[ID]]</f>
        <v>247224</v>
      </c>
      <c r="B1229" s="19">
        <f>SUM(tbl_vikor_1[[#This Row],[ValueEUR]:[GKReflexes]])</f>
        <v>0.60618336812539053</v>
      </c>
      <c r="C1229" s="2">
        <f>MAX(tbl_vikor_1[[#This Row],[ValueEUR]:[GKReflexes]])</f>
        <v>6.4691667001509537E-2</v>
      </c>
    </row>
    <row r="1230" spans="1:3" x14ac:dyDescent="0.55000000000000004">
      <c r="A1230" s="7">
        <f>[1]!tbl_gk[[#This Row],[ID]]</f>
        <v>247228</v>
      </c>
      <c r="B1230" s="9">
        <f>SUM(tbl_vikor_1[[#This Row],[ValueEUR]:[GKReflexes]])</f>
        <v>0.60059500162694701</v>
      </c>
      <c r="C1230" s="1">
        <f>MAX(tbl_vikor_1[[#This Row],[ValueEUR]:[GKReflexes]])</f>
        <v>6.6098007588498875E-2</v>
      </c>
    </row>
    <row r="1231" spans="1:3" x14ac:dyDescent="0.55000000000000004">
      <c r="A1231" s="8">
        <f>[1]!tbl_gk[[#This Row],[ID]]</f>
        <v>247289</v>
      </c>
      <c r="B1231" s="19">
        <f>SUM(tbl_vikor_1[[#This Row],[ValueEUR]:[GKReflexes]])</f>
        <v>0.67529570765303637</v>
      </c>
      <c r="C1231" s="2">
        <f>MAX(tbl_vikor_1[[#This Row],[ValueEUR]:[GKReflexes]])</f>
        <v>6.7504348175488213E-2</v>
      </c>
    </row>
    <row r="1232" spans="1:3" x14ac:dyDescent="0.55000000000000004">
      <c r="A1232" s="7">
        <f>[1]!tbl_gk[[#This Row],[ID]]</f>
        <v>247411</v>
      </c>
      <c r="B1232" s="9">
        <f>SUM(tbl_vikor_1[[#This Row],[ValueEUR]:[GKReflexes]])</f>
        <v>0.61069550877145584</v>
      </c>
      <c r="C1232" s="1">
        <f>MAX(tbl_vikor_1[[#This Row],[ValueEUR]:[GKReflexes]])</f>
        <v>5.168913109614949E-2</v>
      </c>
    </row>
    <row r="1233" spans="1:3" x14ac:dyDescent="0.55000000000000004">
      <c r="A1233" s="8">
        <f>[1]!tbl_gk[[#This Row],[ID]]</f>
        <v>247428</v>
      </c>
      <c r="B1233" s="19">
        <f>SUM(tbl_vikor_1[[#This Row],[ValueEUR]:[GKReflexes]])</f>
        <v>0.60581118958695324</v>
      </c>
      <c r="C1233" s="2">
        <f>MAX(tbl_vikor_1[[#This Row],[ValueEUR]:[GKReflexes]])</f>
        <v>5.9066304653552192E-2</v>
      </c>
    </row>
    <row r="1234" spans="1:3" x14ac:dyDescent="0.55000000000000004">
      <c r="A1234" s="7">
        <f>[1]!tbl_gk[[#This Row],[ID]]</f>
        <v>247434</v>
      </c>
      <c r="B1234" s="9">
        <f>SUM(tbl_vikor_1[[#This Row],[ValueEUR]:[GKReflexes]])</f>
        <v>0.65372818500978225</v>
      </c>
      <c r="C1234" s="1">
        <f>MAX(tbl_vikor_1[[#This Row],[ValueEUR]:[GKReflexes]])</f>
        <v>6.1947740256228193E-2</v>
      </c>
    </row>
    <row r="1235" spans="1:3" x14ac:dyDescent="0.55000000000000004">
      <c r="A1235" s="8">
        <f>[1]!tbl_gk[[#This Row],[ID]]</f>
        <v>247448</v>
      </c>
      <c r="B1235" s="19">
        <f>SUM(tbl_vikor_1[[#This Row],[ValueEUR]:[GKReflexes]])</f>
        <v>0.64461534439973711</v>
      </c>
      <c r="C1235" s="2">
        <f>MAX(tbl_vikor_1[[#This Row],[ValueEUR]:[GKReflexes]])</f>
        <v>6.773058557426484E-2</v>
      </c>
    </row>
    <row r="1236" spans="1:3" x14ac:dyDescent="0.55000000000000004">
      <c r="A1236" s="7">
        <f>[1]!tbl_gk[[#This Row],[ID]]</f>
        <v>247454</v>
      </c>
      <c r="B1236" s="9">
        <f>SUM(tbl_vikor_1[[#This Row],[ValueEUR]:[GKReflexes]])</f>
        <v>0.68154599917319747</v>
      </c>
      <c r="C1236" s="1">
        <f>MAX(tbl_vikor_1[[#This Row],[ValueEUR]:[GKReflexes]])</f>
        <v>6.1878985827530868E-2</v>
      </c>
    </row>
    <row r="1237" spans="1:3" x14ac:dyDescent="0.55000000000000004">
      <c r="A1237" s="8">
        <f>[1]!tbl_gk[[#This Row],[ID]]</f>
        <v>247479</v>
      </c>
      <c r="B1237" s="19">
        <f>SUM(tbl_vikor_1[[#This Row],[ValueEUR]:[GKReflexes]])</f>
        <v>0.57851264390734769</v>
      </c>
      <c r="C1237" s="2">
        <f>MAX(tbl_vikor_1[[#This Row],[ValueEUR]:[GKReflexes]])</f>
        <v>5.2951652976371534E-2</v>
      </c>
    </row>
    <row r="1238" spans="1:3" x14ac:dyDescent="0.55000000000000004">
      <c r="A1238" s="7">
        <f>[1]!tbl_gk[[#This Row],[ID]]</f>
        <v>247506</v>
      </c>
      <c r="B1238" s="9">
        <f>SUM(tbl_vikor_1[[#This Row],[ValueEUR]:[GKReflexes]])</f>
        <v>0.60317354846549887</v>
      </c>
      <c r="C1238" s="1">
        <f>MAX(tbl_vikor_1[[#This Row],[ValueEUR]:[GKReflexes]])</f>
        <v>5.0628261131616156E-2</v>
      </c>
    </row>
    <row r="1239" spans="1:3" x14ac:dyDescent="0.55000000000000004">
      <c r="A1239" s="8">
        <f>[1]!tbl_gk[[#This Row],[ID]]</f>
        <v>247611</v>
      </c>
      <c r="B1239" s="19">
        <f>SUM(tbl_vikor_1[[#This Row],[ValueEUR]:[GKReflexes]])</f>
        <v>0.65092443686377022</v>
      </c>
      <c r="C1239" s="2">
        <f>MAX(tbl_vikor_1[[#This Row],[ValueEUR]:[GKReflexes]])</f>
        <v>5.0628261131616156E-2</v>
      </c>
    </row>
    <row r="1240" spans="1:3" x14ac:dyDescent="0.55000000000000004">
      <c r="A1240" s="7">
        <f>[1]!tbl_gk[[#This Row],[ID]]</f>
        <v>247626</v>
      </c>
      <c r="B1240" s="9">
        <f>SUM(tbl_vikor_1[[#This Row],[ValueEUR]:[GKReflexes]])</f>
        <v>0.63381386432503573</v>
      </c>
      <c r="C1240" s="1">
        <f>MAX(tbl_vikor_1[[#This Row],[ValueEUR]:[GKReflexes]])</f>
        <v>6.2383434081559733E-2</v>
      </c>
    </row>
    <row r="1241" spans="1:3" x14ac:dyDescent="0.55000000000000004">
      <c r="A1241" s="8">
        <f>[1]!tbl_gk[[#This Row],[ID]]</f>
        <v>247656</v>
      </c>
      <c r="B1241" s="19">
        <f>SUM(tbl_vikor_1[[#This Row],[ValueEUR]:[GKReflexes]])</f>
        <v>0.67466167114738107</v>
      </c>
      <c r="C1241" s="2">
        <f>MAX(tbl_vikor_1[[#This Row],[ValueEUR]:[GKReflexes]])</f>
        <v>6.1878985827530868E-2</v>
      </c>
    </row>
    <row r="1242" spans="1:3" x14ac:dyDescent="0.55000000000000004">
      <c r="A1242" s="7">
        <f>[1]!tbl_gk[[#This Row],[ID]]</f>
        <v>247670</v>
      </c>
      <c r="B1242" s="9">
        <f>SUM(tbl_vikor_1[[#This Row],[ValueEUR]:[GKReflexes]])</f>
        <v>0.72821781049015155</v>
      </c>
      <c r="C1242" s="1">
        <f>MAX(tbl_vikor_1[[#This Row],[ValueEUR]:[GKReflexes]])</f>
        <v>7.1295353236068254E-2</v>
      </c>
    </row>
    <row r="1243" spans="1:3" x14ac:dyDescent="0.55000000000000004">
      <c r="A1243" s="8">
        <f>[1]!tbl_gk[[#This Row],[ID]]</f>
        <v>247736</v>
      </c>
      <c r="B1243" s="19">
        <f>SUM(tbl_vikor_1[[#This Row],[ValueEUR]:[GKReflexes]])</f>
        <v>0.6010396708325435</v>
      </c>
      <c r="C1243" s="2">
        <f>MAX(tbl_vikor_1[[#This Row],[ValueEUR]:[GKReflexes]])</f>
        <v>5.0628261131616156E-2</v>
      </c>
    </row>
    <row r="1244" spans="1:3" x14ac:dyDescent="0.55000000000000004">
      <c r="A1244" s="7">
        <f>[1]!tbl_gk[[#This Row],[ID]]</f>
        <v>247756</v>
      </c>
      <c r="B1244" s="9">
        <f>SUM(tbl_vikor_1[[#This Row],[ValueEUR]:[GKReflexes]])</f>
        <v>0.62766449284865811</v>
      </c>
      <c r="C1244" s="1">
        <f>MAX(tbl_vikor_1[[#This Row],[ValueEUR]:[GKReflexes]])</f>
        <v>5.5253898757952898E-2</v>
      </c>
    </row>
    <row r="1245" spans="1:3" x14ac:dyDescent="0.55000000000000004">
      <c r="A1245" s="8">
        <f>[1]!tbl_gk[[#This Row],[ID]]</f>
        <v>247839</v>
      </c>
      <c r="B1245" s="19">
        <f>SUM(tbl_vikor_1[[#This Row],[ValueEUR]:[GKReflexes]])</f>
        <v>0.6762256933106876</v>
      </c>
      <c r="C1245" s="2">
        <f>MAX(tbl_vikor_1[[#This Row],[ValueEUR]:[GKReflexes]])</f>
        <v>6.6098007588498875E-2</v>
      </c>
    </row>
    <row r="1246" spans="1:3" x14ac:dyDescent="0.55000000000000004">
      <c r="A1246" s="7">
        <f>[1]!tbl_gk[[#This Row],[ID]]</f>
        <v>247866</v>
      </c>
      <c r="B1246" s="9">
        <f>SUM(tbl_vikor_1[[#This Row],[ValueEUR]:[GKReflexes]])</f>
        <v>0.6137604119266159</v>
      </c>
      <c r="C1246" s="1">
        <f>MAX(tbl_vikor_1[[#This Row],[ValueEUR]:[GKReflexes]])</f>
        <v>5.484728289258417E-2</v>
      </c>
    </row>
    <row r="1247" spans="1:3" x14ac:dyDescent="0.55000000000000004">
      <c r="A1247" s="8">
        <f>[1]!tbl_gk[[#This Row],[ID]]</f>
        <v>247893</v>
      </c>
      <c r="B1247" s="19">
        <f>SUM(tbl_vikor_1[[#This Row],[ValueEUR]:[GKReflexes]])</f>
        <v>0.68168230805855212</v>
      </c>
      <c r="C1247" s="2">
        <f>MAX(tbl_vikor_1[[#This Row],[ValueEUR]:[GKReflexes]])</f>
        <v>6.3285326414520199E-2</v>
      </c>
    </row>
    <row r="1248" spans="1:3" x14ac:dyDescent="0.55000000000000004">
      <c r="A1248" s="7">
        <f>[1]!tbl_gk[[#This Row],[ID]]</f>
        <v>247944</v>
      </c>
      <c r="B1248" s="9">
        <f>SUM(tbl_vikor_1[[#This Row],[ValueEUR]:[GKReflexes]])</f>
        <v>0.56075819516653003</v>
      </c>
      <c r="C1248" s="1">
        <f>MAX(tbl_vikor_1[[#This Row],[ValueEUR]:[GKReflexes]])</f>
        <v>5.7659964066562854E-2</v>
      </c>
    </row>
    <row r="1249" spans="1:3" x14ac:dyDescent="0.55000000000000004">
      <c r="A1249" s="8">
        <f>[1]!tbl_gk[[#This Row],[ID]]</f>
        <v>247976</v>
      </c>
      <c r="B1249" s="19">
        <f>SUM(tbl_vikor_1[[#This Row],[ValueEUR]:[GKReflexes]])</f>
        <v>0.54121999587488512</v>
      </c>
      <c r="C1249" s="2">
        <f>MAX(tbl_vikor_1[[#This Row],[ValueEUR]:[GKReflexes]])</f>
        <v>5.2034601718605494E-2</v>
      </c>
    </row>
    <row r="1250" spans="1:3" x14ac:dyDescent="0.55000000000000004">
      <c r="A1250" s="7">
        <f>[1]!tbl_gk[[#This Row],[ID]]</f>
        <v>248000</v>
      </c>
      <c r="B1250" s="9">
        <f>SUM(tbl_vikor_1[[#This Row],[ValueEUR]:[GKReflexes]])</f>
        <v>0.60194800149045169</v>
      </c>
      <c r="C1250" s="1">
        <f>MAX(tbl_vikor_1[[#This Row],[ValueEUR]:[GKReflexes]])</f>
        <v>5.3440942305594832E-2</v>
      </c>
    </row>
    <row r="1251" spans="1:3" x14ac:dyDescent="0.55000000000000004">
      <c r="A1251" s="8">
        <f>[1]!tbl_gk[[#This Row],[ID]]</f>
        <v>248018</v>
      </c>
      <c r="B1251" s="19">
        <f>SUM(tbl_vikor_1[[#This Row],[ValueEUR]:[GKReflexes]])</f>
        <v>0.51103237679345959</v>
      </c>
      <c r="C1251" s="2">
        <f>MAX(tbl_vikor_1[[#This Row],[ValueEUR]:[GKReflexes]])</f>
        <v>4.781557995763748E-2</v>
      </c>
    </row>
    <row r="1252" spans="1:3" x14ac:dyDescent="0.55000000000000004">
      <c r="A1252" s="7">
        <f>[1]!tbl_gk[[#This Row],[ID]]</f>
        <v>248019</v>
      </c>
      <c r="B1252" s="9">
        <f>SUM(tbl_vikor_1[[#This Row],[ValueEUR]:[GKReflexes]])</f>
        <v>0.56962628097335299</v>
      </c>
      <c r="C1252" s="1">
        <f>MAX(tbl_vikor_1[[#This Row],[ValueEUR]:[GKReflexes]])</f>
        <v>5.8818666419756312E-2</v>
      </c>
    </row>
    <row r="1253" spans="1:3" x14ac:dyDescent="0.55000000000000004">
      <c r="A1253" s="8">
        <f>[1]!tbl_gk[[#This Row],[ID]]</f>
        <v>248024</v>
      </c>
      <c r="B1253" s="19">
        <f>SUM(tbl_vikor_1[[#This Row],[ValueEUR]:[GKReflexes]])</f>
        <v>0.62401894865451057</v>
      </c>
      <c r="C1253" s="2">
        <f>MAX(tbl_vikor_1[[#This Row],[ValueEUR]:[GKReflexes]])</f>
        <v>5.6253623479573515E-2</v>
      </c>
    </row>
    <row r="1254" spans="1:3" x14ac:dyDescent="0.55000000000000004">
      <c r="A1254" s="7">
        <f>[1]!tbl_gk[[#This Row],[ID]]</f>
        <v>248025</v>
      </c>
      <c r="B1254" s="9">
        <f>SUM(tbl_vikor_1[[#This Row],[ValueEUR]:[GKReflexes]])</f>
        <v>0.5540065290987084</v>
      </c>
      <c r="C1254" s="1">
        <f>MAX(tbl_vikor_1[[#This Row],[ValueEUR]:[GKReflexes]])</f>
        <v>5.484728289258417E-2</v>
      </c>
    </row>
    <row r="1255" spans="1:3" x14ac:dyDescent="0.55000000000000004">
      <c r="A1255" s="8">
        <f>[1]!tbl_gk[[#This Row],[ID]]</f>
        <v>248054</v>
      </c>
      <c r="B1255" s="19">
        <f>SUM(tbl_vikor_1[[#This Row],[ValueEUR]:[GKReflexes]])</f>
        <v>0.64616803831344338</v>
      </c>
      <c r="C1255" s="2">
        <f>MAX(tbl_vikor_1[[#This Row],[ValueEUR]:[GKReflexes]])</f>
        <v>5.3440942305594832E-2</v>
      </c>
    </row>
    <row r="1256" spans="1:3" x14ac:dyDescent="0.55000000000000004">
      <c r="A1256" s="7">
        <f>[1]!tbl_gk[[#This Row],[ID]]</f>
        <v>248071</v>
      </c>
      <c r="B1256" s="9">
        <f>SUM(tbl_vikor_1[[#This Row],[ValueEUR]:[GKReflexes]])</f>
        <v>0.58356063461151697</v>
      </c>
      <c r="C1256" s="1">
        <f>MAX(tbl_vikor_1[[#This Row],[ValueEUR]:[GKReflexes]])</f>
        <v>6.6098007588498875E-2</v>
      </c>
    </row>
    <row r="1257" spans="1:3" x14ac:dyDescent="0.55000000000000004">
      <c r="A1257" s="8">
        <f>[1]!tbl_gk[[#This Row],[ID]]</f>
        <v>248073</v>
      </c>
      <c r="B1257" s="19">
        <f>SUM(tbl_vikor_1[[#This Row],[ValueEUR]:[GKReflexes]])</f>
        <v>0.5428469032813541</v>
      </c>
      <c r="C1257" s="2">
        <f>MAX(tbl_vikor_1[[#This Row],[ValueEUR]:[GKReflexes]])</f>
        <v>6.6098007588498875E-2</v>
      </c>
    </row>
    <row r="1258" spans="1:3" x14ac:dyDescent="0.55000000000000004">
      <c r="A1258" s="7">
        <f>[1]!tbl_gk[[#This Row],[ID]]</f>
        <v>248091</v>
      </c>
      <c r="B1258" s="9">
        <f>SUM(tbl_vikor_1[[#This Row],[ValueEUR]:[GKReflexes]])</f>
        <v>0.44747890745209223</v>
      </c>
      <c r="C1258" s="1">
        <f>MAX(tbl_vikor_1[[#This Row],[ValueEUR]:[GKReflexes]])</f>
        <v>5.484728289258417E-2</v>
      </c>
    </row>
    <row r="1259" spans="1:3" x14ac:dyDescent="0.55000000000000004">
      <c r="A1259" s="8">
        <f>[1]!tbl_gk[[#This Row],[ID]]</f>
        <v>248121</v>
      </c>
      <c r="B1259" s="19">
        <f>SUM(tbl_vikor_1[[#This Row],[ValueEUR]:[GKReflexes]])</f>
        <v>0.7139757828337725</v>
      </c>
      <c r="C1259" s="2">
        <f>MAX(tbl_vikor_1[[#This Row],[ValueEUR]:[GKReflexes]])</f>
        <v>6.7504348175488213E-2</v>
      </c>
    </row>
    <row r="1260" spans="1:3" x14ac:dyDescent="0.55000000000000004">
      <c r="A1260" s="7">
        <f>[1]!tbl_gk[[#This Row],[ID]]</f>
        <v>248158</v>
      </c>
      <c r="B1260" s="9">
        <f>SUM(tbl_vikor_1[[#This Row],[ValueEUR]:[GKReflexes]])</f>
        <v>0.55126680652118409</v>
      </c>
      <c r="C1260" s="1">
        <f>MAX(tbl_vikor_1[[#This Row],[ValueEUR]:[GKReflexes]])</f>
        <v>5.3440942305594832E-2</v>
      </c>
    </row>
    <row r="1261" spans="1:3" x14ac:dyDescent="0.55000000000000004">
      <c r="A1261" s="8">
        <f>[1]!tbl_gk[[#This Row],[ID]]</f>
        <v>248216</v>
      </c>
      <c r="B1261" s="19">
        <f>SUM(tbl_vikor_1[[#This Row],[ValueEUR]:[GKReflexes]])</f>
        <v>0.63079942175177373</v>
      </c>
      <c r="C1261" s="2">
        <f>MAX(tbl_vikor_1[[#This Row],[ValueEUR]:[GKReflexes]])</f>
        <v>5.9066304653552192E-2</v>
      </c>
    </row>
    <row r="1262" spans="1:3" x14ac:dyDescent="0.55000000000000004">
      <c r="A1262" s="7">
        <f>[1]!tbl_gk[[#This Row],[ID]]</f>
        <v>248246</v>
      </c>
      <c r="B1262" s="9">
        <f>SUM(tbl_vikor_1[[#This Row],[ValueEUR]:[GKReflexes]])</f>
        <v>0.68630592438259286</v>
      </c>
      <c r="C1262" s="1">
        <f>MAX(tbl_vikor_1[[#This Row],[ValueEUR]:[GKReflexes]])</f>
        <v>6.9512969405166547E-2</v>
      </c>
    </row>
    <row r="1263" spans="1:3" x14ac:dyDescent="0.55000000000000004">
      <c r="A1263" s="8">
        <f>[1]!tbl_gk[[#This Row],[ID]]</f>
        <v>248255</v>
      </c>
      <c r="B1263" s="19">
        <f>SUM(tbl_vikor_1[[#This Row],[ValueEUR]:[GKReflexes]])</f>
        <v>0.67029254976497099</v>
      </c>
      <c r="C1263" s="2">
        <f>MAX(tbl_vikor_1[[#This Row],[ValueEUR]:[GKReflexes]])</f>
        <v>6.416581791246144E-2</v>
      </c>
    </row>
    <row r="1264" spans="1:3" x14ac:dyDescent="0.55000000000000004">
      <c r="A1264" s="7">
        <f>[1]!tbl_gk[[#This Row],[ID]]</f>
        <v>248256</v>
      </c>
      <c r="B1264" s="9">
        <f>SUM(tbl_vikor_1[[#This Row],[ValueEUR]:[GKReflexes]])</f>
        <v>0.73023897222227752</v>
      </c>
      <c r="C1264" s="1">
        <f>MAX(tbl_vikor_1[[#This Row],[ValueEUR]:[GKReflexes]])</f>
        <v>7.1295353236068254E-2</v>
      </c>
    </row>
    <row r="1265" spans="1:3" x14ac:dyDescent="0.55000000000000004">
      <c r="A1265" s="8">
        <f>[1]!tbl_gk[[#This Row],[ID]]</f>
        <v>248291</v>
      </c>
      <c r="B1265" s="19">
        <f>SUM(tbl_vikor_1[[#This Row],[ValueEUR]:[GKReflexes]])</f>
        <v>0.71769867551780542</v>
      </c>
      <c r="C1265" s="2">
        <f>MAX(tbl_vikor_1[[#This Row],[ValueEUR]:[GKReflexes]])</f>
        <v>7.1057702058614697E-2</v>
      </c>
    </row>
    <row r="1266" spans="1:3" x14ac:dyDescent="0.55000000000000004">
      <c r="A1266" s="7">
        <f>[1]!tbl_gk[[#This Row],[ID]]</f>
        <v>248292</v>
      </c>
      <c r="B1266" s="9">
        <f>SUM(tbl_vikor_1[[#This Row],[ValueEUR]:[GKReflexes]])</f>
        <v>0.68393368958375944</v>
      </c>
      <c r="C1266" s="1">
        <f>MAX(tbl_vikor_1[[#This Row],[ValueEUR]:[GKReflexes]])</f>
        <v>6.9512969405166547E-2</v>
      </c>
    </row>
    <row r="1267" spans="1:3" x14ac:dyDescent="0.55000000000000004">
      <c r="A1267" s="8">
        <f>[1]!tbl_gk[[#This Row],[ID]]</f>
        <v>248301</v>
      </c>
      <c r="B1267" s="19">
        <f>SUM(tbl_vikor_1[[#This Row],[ValueEUR]:[GKReflexes]])</f>
        <v>0.69072612161426372</v>
      </c>
      <c r="C1267" s="2">
        <f>MAX(tbl_vikor_1[[#This Row],[ValueEUR]:[GKReflexes]])</f>
        <v>7.1295353236068254E-2</v>
      </c>
    </row>
    <row r="1268" spans="1:3" x14ac:dyDescent="0.55000000000000004">
      <c r="A1268" s="7">
        <f>[1]!tbl_gk[[#This Row],[ID]]</f>
        <v>248324</v>
      </c>
      <c r="B1268" s="9">
        <f>SUM(tbl_vikor_1[[#This Row],[ValueEUR]:[GKReflexes]])</f>
        <v>0.69561359682912016</v>
      </c>
      <c r="C1268" s="1">
        <f>MAX(tbl_vikor_1[[#This Row],[ValueEUR]:[GKReflexes]])</f>
        <v>6.9512969405166547E-2</v>
      </c>
    </row>
    <row r="1269" spans="1:3" x14ac:dyDescent="0.55000000000000004">
      <c r="A1269" s="8">
        <f>[1]!tbl_gk[[#This Row],[ID]]</f>
        <v>248325</v>
      </c>
      <c r="B1269" s="19">
        <f>SUM(tbl_vikor_1[[#This Row],[ValueEUR]:[GKReflexes]])</f>
        <v>0.6627506991669504</v>
      </c>
      <c r="C1269" s="2">
        <f>MAX(tbl_vikor_1[[#This Row],[ValueEUR]:[GKReflexes]])</f>
        <v>6.047264524054153E-2</v>
      </c>
    </row>
    <row r="1270" spans="1:3" x14ac:dyDescent="0.55000000000000004">
      <c r="A1270" s="7">
        <f>[1]!tbl_gk[[#This Row],[ID]]</f>
        <v>248329</v>
      </c>
      <c r="B1270" s="9">
        <f>SUM(tbl_vikor_1[[#This Row],[ValueEUR]:[GKReflexes]])</f>
        <v>0.61295311190968715</v>
      </c>
      <c r="C1270" s="1">
        <f>MAX(tbl_vikor_1[[#This Row],[ValueEUR]:[GKReflexes]])</f>
        <v>5.2034601718605494E-2</v>
      </c>
    </row>
    <row r="1271" spans="1:3" x14ac:dyDescent="0.55000000000000004">
      <c r="A1271" s="8">
        <f>[1]!tbl_gk[[#This Row],[ID]]</f>
        <v>248478</v>
      </c>
      <c r="B1271" s="19">
        <f>SUM(tbl_vikor_1[[#This Row],[ValueEUR]:[GKReflexes]])</f>
        <v>0.5956214252273655</v>
      </c>
      <c r="C1271" s="2">
        <f>MAX(tbl_vikor_1[[#This Row],[ValueEUR]:[GKReflexes]])</f>
        <v>5.3440942305594832E-2</v>
      </c>
    </row>
    <row r="1272" spans="1:3" x14ac:dyDescent="0.55000000000000004">
      <c r="A1272" s="7">
        <f>[1]!tbl_gk[[#This Row],[ID]]</f>
        <v>248597</v>
      </c>
      <c r="B1272" s="9">
        <f>SUM(tbl_vikor_1[[#This Row],[ValueEUR]:[GKReflexes]])</f>
        <v>0.65748214780648917</v>
      </c>
      <c r="C1272" s="1">
        <f>MAX(tbl_vikor_1[[#This Row],[ValueEUR]:[GKReflexes]])</f>
        <v>6.3769732616705502E-2</v>
      </c>
    </row>
    <row r="1273" spans="1:3" x14ac:dyDescent="0.55000000000000004">
      <c r="A1273" s="8">
        <f>[1]!tbl_gk[[#This Row],[ID]]</f>
        <v>248732</v>
      </c>
      <c r="B1273" s="19">
        <f>SUM(tbl_vikor_1[[#This Row],[ValueEUR]:[GKReflexes]])</f>
        <v>0.60106174631514042</v>
      </c>
      <c r="C1273" s="2">
        <f>MAX(tbl_vikor_1[[#This Row],[ValueEUR]:[GKReflexes]])</f>
        <v>5.3440942305594832E-2</v>
      </c>
    </row>
    <row r="1274" spans="1:3" x14ac:dyDescent="0.55000000000000004">
      <c r="A1274" s="7">
        <f>[1]!tbl_gk[[#This Row],[ID]]</f>
        <v>248735</v>
      </c>
      <c r="B1274" s="9">
        <f>SUM(tbl_vikor_1[[#This Row],[ValueEUR]:[GKReflexes]])</f>
        <v>0.67227723220465141</v>
      </c>
      <c r="C1274" s="1">
        <f>MAX(tbl_vikor_1[[#This Row],[ValueEUR]:[GKReflexes]])</f>
        <v>6.773058557426484E-2</v>
      </c>
    </row>
    <row r="1275" spans="1:3" x14ac:dyDescent="0.55000000000000004">
      <c r="A1275" s="8">
        <f>[1]!tbl_gk[[#This Row],[ID]]</f>
        <v>248741</v>
      </c>
      <c r="B1275" s="19">
        <f>SUM(tbl_vikor_1[[#This Row],[ValueEUR]:[GKReflexes]])</f>
        <v>0.66933841129436578</v>
      </c>
      <c r="C1275" s="2">
        <f>MAX(tbl_vikor_1[[#This Row],[ValueEUR]:[GKReflexes]])</f>
        <v>6.047264524054153E-2</v>
      </c>
    </row>
    <row r="1276" spans="1:3" x14ac:dyDescent="0.55000000000000004">
      <c r="A1276" s="7">
        <f>[1]!tbl_gk[[#This Row],[ID]]</f>
        <v>248826</v>
      </c>
      <c r="B1276" s="9">
        <f>SUM(tbl_vikor_1[[#This Row],[ValueEUR]:[GKReflexes]])</f>
        <v>0.68339809119310857</v>
      </c>
      <c r="C1276" s="1">
        <f>MAX(tbl_vikor_1[[#This Row],[ValueEUR]:[GKReflexes]])</f>
        <v>6.416581791246144E-2</v>
      </c>
    </row>
    <row r="1277" spans="1:3" x14ac:dyDescent="0.55000000000000004">
      <c r="A1277" s="8">
        <f>[1]!tbl_gk[[#This Row],[ID]]</f>
        <v>248830</v>
      </c>
      <c r="B1277" s="19">
        <f>SUM(tbl_vikor_1[[#This Row],[ValueEUR]:[GKReflexes]])</f>
        <v>0.64793762200364891</v>
      </c>
      <c r="C1277" s="2">
        <f>MAX(tbl_vikor_1[[#This Row],[ValueEUR]:[GKReflexes]])</f>
        <v>6.3285326414520199E-2</v>
      </c>
    </row>
    <row r="1278" spans="1:3" x14ac:dyDescent="0.55000000000000004">
      <c r="A1278" s="7">
        <f>[1]!tbl_gk[[#This Row],[ID]]</f>
        <v>248858</v>
      </c>
      <c r="B1278" s="9">
        <f>SUM(tbl_vikor_1[[#This Row],[ValueEUR]:[GKReflexes]])</f>
        <v>0.63113064987219047</v>
      </c>
      <c r="C1278" s="1">
        <f>MAX(tbl_vikor_1[[#This Row],[ValueEUR]:[GKReflexes]])</f>
        <v>5.2034601718605494E-2</v>
      </c>
    </row>
    <row r="1279" spans="1:3" x14ac:dyDescent="0.55000000000000004">
      <c r="A1279" s="8">
        <f>[1]!tbl_gk[[#This Row],[ID]]</f>
        <v>248865</v>
      </c>
      <c r="B1279" s="19">
        <f>SUM(tbl_vikor_1[[#This Row],[ValueEUR]:[GKReflexes]])</f>
        <v>0.59515305177048605</v>
      </c>
      <c r="C1279" s="2">
        <f>MAX(tbl_vikor_1[[#This Row],[ValueEUR]:[GKReflexes]])</f>
        <v>5.2837778453841702E-2</v>
      </c>
    </row>
    <row r="1280" spans="1:3" x14ac:dyDescent="0.55000000000000004">
      <c r="A1280" s="7">
        <f>[1]!tbl_gk[[#This Row],[ID]]</f>
        <v>250753</v>
      </c>
      <c r="B1280" s="9">
        <f>SUM(tbl_vikor_1[[#This Row],[ValueEUR]:[GKReflexes]])</f>
        <v>0.49956291336145248</v>
      </c>
      <c r="C1280" s="1">
        <f>MAX(tbl_vikor_1[[#This Row],[ValueEUR]:[GKReflexes]])</f>
        <v>4.0994828110739248E-2</v>
      </c>
    </row>
    <row r="1281" spans="1:3" x14ac:dyDescent="0.55000000000000004">
      <c r="A1281" s="8">
        <f>[1]!tbl_gk[[#This Row],[ID]]</f>
        <v>250781</v>
      </c>
      <c r="B1281" s="19">
        <f>SUM(tbl_vikor_1[[#This Row],[ValueEUR]:[GKReflexes]])</f>
        <v>0.59100351166184106</v>
      </c>
      <c r="C1281" s="2">
        <f>MAX(tbl_vikor_1[[#This Row],[ValueEUR]:[GKReflexes]])</f>
        <v>5.0628261131616156E-2</v>
      </c>
    </row>
    <row r="1282" spans="1:3" x14ac:dyDescent="0.55000000000000004">
      <c r="A1282" s="7">
        <f>[1]!tbl_gk[[#This Row],[ID]]</f>
        <v>250797</v>
      </c>
      <c r="B1282" s="9">
        <f>SUM(tbl_vikor_1[[#This Row],[ValueEUR]:[GKReflexes]])</f>
        <v>0.53617157106953584</v>
      </c>
      <c r="C1282" s="1">
        <f>MAX(tbl_vikor_1[[#This Row],[ValueEUR]:[GKReflexes]])</f>
        <v>6.1878985827530868E-2</v>
      </c>
    </row>
    <row r="1283" spans="1:3" x14ac:dyDescent="0.55000000000000004">
      <c r="A1283" s="8">
        <f>[1]!tbl_gk[[#This Row],[ID]]</f>
        <v>250804</v>
      </c>
      <c r="B1283" s="19">
        <f>SUM(tbl_vikor_1[[#This Row],[ValueEUR]:[GKReflexes]])</f>
        <v>0.56576509715698531</v>
      </c>
      <c r="C1283" s="2">
        <f>MAX(tbl_vikor_1[[#This Row],[ValueEUR]:[GKReflexes]])</f>
        <v>6.2383434081559733E-2</v>
      </c>
    </row>
    <row r="1284" spans="1:3" x14ac:dyDescent="0.55000000000000004">
      <c r="A1284" s="7">
        <f>[1]!tbl_gk[[#This Row],[ID]]</f>
        <v>250819</v>
      </c>
      <c r="B1284" s="9">
        <f>SUM(tbl_vikor_1[[#This Row],[ValueEUR]:[GKReflexes]])</f>
        <v>0.67396709078867789</v>
      </c>
      <c r="C1284" s="1">
        <f>MAX(tbl_vikor_1[[#This Row],[ValueEUR]:[GKReflexes]])</f>
        <v>6.5948201743363147E-2</v>
      </c>
    </row>
    <row r="1285" spans="1:3" x14ac:dyDescent="0.55000000000000004">
      <c r="A1285" s="8">
        <f>[1]!tbl_gk[[#This Row],[ID]]</f>
        <v>250841</v>
      </c>
      <c r="B1285" s="19">
        <f>SUM(tbl_vikor_1[[#This Row],[ValueEUR]:[GKReflexes]])</f>
        <v>0.60283603851619383</v>
      </c>
      <c r="C1285" s="2">
        <f>MAX(tbl_vikor_1[[#This Row],[ValueEUR]:[GKReflexes]])</f>
        <v>6.047264524054153E-2</v>
      </c>
    </row>
    <row r="1286" spans="1:3" x14ac:dyDescent="0.55000000000000004">
      <c r="A1286" s="7">
        <f>[1]!tbl_gk[[#This Row],[ID]]</f>
        <v>250842</v>
      </c>
      <c r="B1286" s="9">
        <f>SUM(tbl_vikor_1[[#This Row],[ValueEUR]:[GKReflexes]])</f>
        <v>0.52880289090355326</v>
      </c>
      <c r="C1286" s="1">
        <f>MAX(tbl_vikor_1[[#This Row],[ValueEUR]:[GKReflexes]])</f>
        <v>6.7504348175488213E-2</v>
      </c>
    </row>
    <row r="1287" spans="1:3" x14ac:dyDescent="0.55000000000000004">
      <c r="A1287" s="8">
        <f>[1]!tbl_gk[[#This Row],[ID]]</f>
        <v>250842</v>
      </c>
      <c r="B1287" s="19">
        <f>SUM(tbl_vikor_1[[#This Row],[ValueEUR]:[GKReflexes]])</f>
        <v>0.52880289090355326</v>
      </c>
      <c r="C1287" s="2">
        <f>MAX(tbl_vikor_1[[#This Row],[ValueEUR]:[GKReflexes]])</f>
        <v>6.7504348175488213E-2</v>
      </c>
    </row>
    <row r="1288" spans="1:3" x14ac:dyDescent="0.55000000000000004">
      <c r="A1288" s="7">
        <f>[1]!tbl_gk[[#This Row],[ID]]</f>
        <v>250865</v>
      </c>
      <c r="B1288" s="9">
        <f>SUM(tbl_vikor_1[[#This Row],[ValueEUR]:[GKReflexes]])</f>
        <v>0.67111415434168131</v>
      </c>
      <c r="C1288" s="1">
        <f>MAX(tbl_vikor_1[[#This Row],[ValueEUR]:[GKReflexes]])</f>
        <v>6.3285326414520199E-2</v>
      </c>
    </row>
    <row r="1289" spans="1:3" x14ac:dyDescent="0.55000000000000004">
      <c r="A1289" s="8">
        <f>[1]!tbl_gk[[#This Row],[ID]]</f>
        <v>250897</v>
      </c>
      <c r="B1289" s="19">
        <f>SUM(tbl_vikor_1[[#This Row],[ValueEUR]:[GKReflexes]])</f>
        <v>0.66959892834953516</v>
      </c>
      <c r="C1289" s="2">
        <f>MAX(tbl_vikor_1[[#This Row],[ValueEUR]:[GKReflexes]])</f>
        <v>6.0601050250658012E-2</v>
      </c>
    </row>
    <row r="1290" spans="1:3" x14ac:dyDescent="0.55000000000000004">
      <c r="A1290" s="7">
        <f>[1]!tbl_gk[[#This Row],[ID]]</f>
        <v>250916</v>
      </c>
      <c r="B1290" s="9">
        <f>SUM(tbl_vikor_1[[#This Row],[ValueEUR]:[GKReflexes]])</f>
        <v>0.57102896146557169</v>
      </c>
      <c r="C1290" s="1">
        <f>MAX(tbl_vikor_1[[#This Row],[ValueEUR]:[GKReflexes]])</f>
        <v>5.0628261131616156E-2</v>
      </c>
    </row>
    <row r="1291" spans="1:3" x14ac:dyDescent="0.55000000000000004">
      <c r="A1291" s="8">
        <f>[1]!tbl_gk[[#This Row],[ID]]</f>
        <v>250925</v>
      </c>
      <c r="B1291" s="19">
        <f>SUM(tbl_vikor_1[[#This Row],[ValueEUR]:[GKReflexes]])</f>
        <v>0.62054320411280595</v>
      </c>
      <c r="C1291" s="2">
        <f>MAX(tbl_vikor_1[[#This Row],[ValueEUR]:[GKReflexes]])</f>
        <v>6.3769732616705502E-2</v>
      </c>
    </row>
    <row r="1292" spans="1:3" x14ac:dyDescent="0.55000000000000004">
      <c r="A1292" s="7">
        <f>[1]!tbl_gk[[#This Row],[ID]]</f>
        <v>250939</v>
      </c>
      <c r="B1292" s="9">
        <f>SUM(tbl_vikor_1[[#This Row],[ValueEUR]:[GKReflexes]])</f>
        <v>0.44040291859850489</v>
      </c>
      <c r="C1292" s="1">
        <f>MAX(tbl_vikor_1[[#This Row],[ValueEUR]:[GKReflexes]])</f>
        <v>3.5866971962916043E-2</v>
      </c>
    </row>
    <row r="1293" spans="1:3" x14ac:dyDescent="0.55000000000000004">
      <c r="A1293" s="8">
        <f>[1]!tbl_gk[[#This Row],[ID]]</f>
        <v>250978</v>
      </c>
      <c r="B1293" s="19">
        <f>SUM(tbl_vikor_1[[#This Row],[ValueEUR]:[GKReflexes]])</f>
        <v>0.5896883223818975</v>
      </c>
      <c r="C1293" s="2">
        <f>MAX(tbl_vikor_1[[#This Row],[ValueEUR]:[GKReflexes]])</f>
        <v>7.0317029349466889E-2</v>
      </c>
    </row>
    <row r="1294" spans="1:3" x14ac:dyDescent="0.55000000000000004">
      <c r="A1294" s="7">
        <f>[1]!tbl_gk[[#This Row],[ID]]</f>
        <v>251034</v>
      </c>
      <c r="B1294" s="9">
        <f>SUM(tbl_vikor_1[[#This Row],[ValueEUR]:[GKReflexes]])</f>
        <v>0.63520074531748638</v>
      </c>
      <c r="C1294" s="1">
        <f>MAX(tbl_vikor_1[[#This Row],[ValueEUR]:[GKReflexes]])</f>
        <v>5.3471514927051197E-2</v>
      </c>
    </row>
    <row r="1295" spans="1:3" x14ac:dyDescent="0.55000000000000004">
      <c r="A1295" s="8">
        <f>[1]!tbl_gk[[#This Row],[ID]]</f>
        <v>251036</v>
      </c>
      <c r="B1295" s="19">
        <f>SUM(tbl_vikor_1[[#This Row],[ValueEUR]:[GKReflexes]])</f>
        <v>0.53262637745249852</v>
      </c>
      <c r="C1295" s="2">
        <f>MAX(tbl_vikor_1[[#This Row],[ValueEUR]:[GKReflexes]])</f>
        <v>4.9221920544626818E-2</v>
      </c>
    </row>
    <row r="1296" spans="1:3" x14ac:dyDescent="0.55000000000000004">
      <c r="A1296" s="7">
        <f>[1]!tbl_gk[[#This Row],[ID]]</f>
        <v>251056</v>
      </c>
      <c r="B1296" s="9">
        <f>SUM(tbl_vikor_1[[#This Row],[ValueEUR]:[GKReflexes]])</f>
        <v>0.59067782934909774</v>
      </c>
      <c r="C1296" s="1">
        <f>MAX(tbl_vikor_1[[#This Row],[ValueEUR]:[GKReflexes]])</f>
        <v>5.7036282588854605E-2</v>
      </c>
    </row>
    <row r="1297" spans="1:3" x14ac:dyDescent="0.55000000000000004">
      <c r="A1297" s="8">
        <f>[1]!tbl_gk[[#This Row],[ID]]</f>
        <v>251057</v>
      </c>
      <c r="B1297" s="19">
        <f>SUM(tbl_vikor_1[[#This Row],[ValueEUR]:[GKReflexes]])</f>
        <v>0.57602628894420138</v>
      </c>
      <c r="C1297" s="2">
        <f>MAX(tbl_vikor_1[[#This Row],[ValueEUR]:[GKReflexes]])</f>
        <v>5.6253623479573515E-2</v>
      </c>
    </row>
    <row r="1298" spans="1:3" x14ac:dyDescent="0.55000000000000004">
      <c r="A1298" s="7">
        <f>[1]!tbl_gk[[#This Row],[ID]]</f>
        <v>251126</v>
      </c>
      <c r="B1298" s="9">
        <f>SUM(tbl_vikor_1[[#This Row],[ValueEUR]:[GKReflexes]])</f>
        <v>0.48866669038761684</v>
      </c>
      <c r="C1298" s="1">
        <f>MAX(tbl_vikor_1[[#This Row],[ValueEUR]:[GKReflexes]])</f>
        <v>4.9221920544626818E-2</v>
      </c>
    </row>
    <row r="1299" spans="1:3" x14ac:dyDescent="0.55000000000000004">
      <c r="A1299" s="8">
        <f>[1]!tbl_gk[[#This Row],[ID]]</f>
        <v>251136</v>
      </c>
      <c r="B1299" s="19">
        <f>SUM(tbl_vikor_1[[#This Row],[ValueEUR]:[GKReflexes]])</f>
        <v>0.49523311991564695</v>
      </c>
      <c r="C1299" s="2">
        <f>MAX(tbl_vikor_1[[#This Row],[ValueEUR]:[GKReflexes]])</f>
        <v>5.3440942305594832E-2</v>
      </c>
    </row>
    <row r="1300" spans="1:3" x14ac:dyDescent="0.55000000000000004">
      <c r="A1300" s="7">
        <f>[1]!tbl_gk[[#This Row],[ID]]</f>
        <v>251157</v>
      </c>
      <c r="B1300" s="9">
        <f>SUM(tbl_vikor_1[[#This Row],[ValueEUR]:[GKReflexes]])</f>
        <v>0.6330297554889498</v>
      </c>
      <c r="C1300" s="1">
        <f>MAX(tbl_vikor_1[[#This Row],[ValueEUR]:[GKReflexes]])</f>
        <v>5.7036282588854605E-2</v>
      </c>
    </row>
    <row r="1301" spans="1:3" x14ac:dyDescent="0.55000000000000004">
      <c r="A1301" s="8">
        <f>[1]!tbl_gk[[#This Row],[ID]]</f>
        <v>251165</v>
      </c>
      <c r="B1301" s="19">
        <f>SUM(tbl_vikor_1[[#This Row],[ValueEUR]:[GKReflexes]])</f>
        <v>0.48059174355555057</v>
      </c>
      <c r="C1301" s="2">
        <f>MAX(tbl_vikor_1[[#This Row],[ValueEUR]:[GKReflexes]])</f>
        <v>5.168913109614949E-2</v>
      </c>
    </row>
    <row r="1302" spans="1:3" x14ac:dyDescent="0.55000000000000004">
      <c r="A1302" s="7">
        <f>[1]!tbl_gk[[#This Row],[ID]]</f>
        <v>251218</v>
      </c>
      <c r="B1302" s="9">
        <f>SUM(tbl_vikor_1[[#This Row],[ValueEUR]:[GKReflexes]])</f>
        <v>0.67239642484736017</v>
      </c>
      <c r="C1302" s="1">
        <f>MAX(tbl_vikor_1[[#This Row],[ValueEUR]:[GKReflexes]])</f>
        <v>6.416581791246144E-2</v>
      </c>
    </row>
    <row r="1303" spans="1:3" x14ac:dyDescent="0.55000000000000004">
      <c r="A1303" s="8">
        <f>[1]!tbl_gk[[#This Row],[ID]]</f>
        <v>251285</v>
      </c>
      <c r="B1303" s="19">
        <f>SUM(tbl_vikor_1[[#This Row],[ValueEUR]:[GKReflexes]])</f>
        <v>0.56838214830346989</v>
      </c>
      <c r="C1303" s="2">
        <f>MAX(tbl_vikor_1[[#This Row],[ValueEUR]:[GKReflexes]])</f>
        <v>5.484728289258417E-2</v>
      </c>
    </row>
    <row r="1304" spans="1:3" x14ac:dyDescent="0.55000000000000004">
      <c r="A1304" s="7">
        <f>[1]!tbl_gk[[#This Row],[ID]]</f>
        <v>251292</v>
      </c>
      <c r="B1304" s="9">
        <f>SUM(tbl_vikor_1[[#This Row],[ValueEUR]:[GKReflexes]])</f>
        <v>0.58408919320782338</v>
      </c>
      <c r="C1304" s="1">
        <f>MAX(tbl_vikor_1[[#This Row],[ValueEUR]:[GKReflexes]])</f>
        <v>6.7504348175488213E-2</v>
      </c>
    </row>
    <row r="1305" spans="1:3" x14ac:dyDescent="0.55000000000000004">
      <c r="A1305" s="8">
        <f>[1]!tbl_gk[[#This Row],[ID]]</f>
        <v>251330</v>
      </c>
      <c r="B1305" s="19">
        <f>SUM(tbl_vikor_1[[#This Row],[ValueEUR]:[GKReflexes]])</f>
        <v>0.59703848677185467</v>
      </c>
      <c r="C1305" s="2">
        <f>MAX(tbl_vikor_1[[#This Row],[ValueEUR]:[GKReflexes]])</f>
        <v>5.9066304653552192E-2</v>
      </c>
    </row>
    <row r="1306" spans="1:3" x14ac:dyDescent="0.55000000000000004">
      <c r="A1306" s="7">
        <f>[1]!tbl_gk[[#This Row],[ID]]</f>
        <v>251369</v>
      </c>
      <c r="B1306" s="9">
        <f>SUM(tbl_vikor_1[[#This Row],[ValueEUR]:[GKReflexes]])</f>
        <v>0.56101353116707897</v>
      </c>
      <c r="C1306" s="1">
        <f>MAX(tbl_vikor_1[[#This Row],[ValueEUR]:[GKReflexes]])</f>
        <v>5.9066304653552192E-2</v>
      </c>
    </row>
    <row r="1307" spans="1:3" x14ac:dyDescent="0.55000000000000004">
      <c r="A1307" s="8">
        <f>[1]!tbl_gk[[#This Row],[ID]]</f>
        <v>251433</v>
      </c>
      <c r="B1307" s="19">
        <f>SUM(tbl_vikor_1[[#This Row],[ValueEUR]:[GKReflexes]])</f>
        <v>0.62816516502123876</v>
      </c>
      <c r="C1307" s="2">
        <f>MAX(tbl_vikor_1[[#This Row],[ValueEUR]:[GKReflexes]])</f>
        <v>5.484728289258417E-2</v>
      </c>
    </row>
    <row r="1308" spans="1:3" x14ac:dyDescent="0.55000000000000004">
      <c r="A1308" s="7">
        <f>[1]!tbl_gk[[#This Row],[ID]]</f>
        <v>251449</v>
      </c>
      <c r="B1308" s="9">
        <f>SUM(tbl_vikor_1[[#This Row],[ValueEUR]:[GKReflexes]])</f>
        <v>0.59494509812362883</v>
      </c>
      <c r="C1308" s="1">
        <f>MAX(tbl_vikor_1[[#This Row],[ValueEUR]:[GKReflexes]])</f>
        <v>5.6253623479573515E-2</v>
      </c>
    </row>
    <row r="1309" spans="1:3" x14ac:dyDescent="0.55000000000000004">
      <c r="A1309" s="8">
        <f>[1]!tbl_gk[[#This Row],[ID]]</f>
        <v>251465</v>
      </c>
      <c r="B1309" s="19">
        <f>SUM(tbl_vikor_1[[#This Row],[ValueEUR]:[GKReflexes]])</f>
        <v>0.62327512564437348</v>
      </c>
      <c r="C1309" s="2">
        <f>MAX(tbl_vikor_1[[#This Row],[ValueEUR]:[GKReflexes]])</f>
        <v>5.6253623479573515E-2</v>
      </c>
    </row>
    <row r="1310" spans="1:3" x14ac:dyDescent="0.55000000000000004">
      <c r="A1310" s="7">
        <f>[1]!tbl_gk[[#This Row],[ID]]</f>
        <v>251511</v>
      </c>
      <c r="B1310" s="9">
        <f>SUM(tbl_vikor_1[[#This Row],[ValueEUR]:[GKReflexes]])</f>
        <v>0.53072499220308877</v>
      </c>
      <c r="C1310" s="1">
        <f>MAX(tbl_vikor_1[[#This Row],[ValueEUR]:[GKReflexes]])</f>
        <v>5.0628261131616156E-2</v>
      </c>
    </row>
    <row r="1311" spans="1:3" x14ac:dyDescent="0.55000000000000004">
      <c r="A1311" s="8">
        <f>[1]!tbl_gk[[#This Row],[ID]]</f>
        <v>251522</v>
      </c>
      <c r="B1311" s="19">
        <f>SUM(tbl_vikor_1[[#This Row],[ValueEUR]:[GKReflexes]])</f>
        <v>0.64164009914825926</v>
      </c>
      <c r="C1311" s="2">
        <f>MAX(tbl_vikor_1[[#This Row],[ValueEUR]:[GKReflexes]])</f>
        <v>6.3285326414520199E-2</v>
      </c>
    </row>
    <row r="1312" spans="1:3" x14ac:dyDescent="0.55000000000000004">
      <c r="A1312" s="7">
        <f>[1]!tbl_gk[[#This Row],[ID]]</f>
        <v>251673</v>
      </c>
      <c r="B1312" s="9">
        <f>SUM(tbl_vikor_1[[#This Row],[ValueEUR]:[GKReflexes]])</f>
        <v>0.57803282335943051</v>
      </c>
      <c r="C1312" s="1">
        <f>MAX(tbl_vikor_1[[#This Row],[ValueEUR]:[GKReflexes]])</f>
        <v>6.4691667001509537E-2</v>
      </c>
    </row>
    <row r="1313" spans="1:3" x14ac:dyDescent="0.55000000000000004">
      <c r="A1313" s="8">
        <f>[1]!tbl_gk[[#This Row],[ID]]</f>
        <v>251752</v>
      </c>
      <c r="B1313" s="19">
        <f>SUM(tbl_vikor_1[[#This Row],[ValueEUR]:[GKReflexes]])</f>
        <v>0.5808531769572749</v>
      </c>
      <c r="C1313" s="2">
        <f>MAX(tbl_vikor_1[[#This Row],[ValueEUR]:[GKReflexes]])</f>
        <v>5.3440942305594832E-2</v>
      </c>
    </row>
    <row r="1314" spans="1:3" x14ac:dyDescent="0.55000000000000004">
      <c r="A1314" s="7">
        <f>[1]!tbl_gk[[#This Row],[ID]]</f>
        <v>251753</v>
      </c>
      <c r="B1314" s="9">
        <f>SUM(tbl_vikor_1[[#This Row],[ValueEUR]:[GKReflexes]])</f>
        <v>0.64023416220546725</v>
      </c>
      <c r="C1314" s="1">
        <f>MAX(tbl_vikor_1[[#This Row],[ValueEUR]:[GKReflexes]])</f>
        <v>5.9066304653552192E-2</v>
      </c>
    </row>
    <row r="1315" spans="1:3" x14ac:dyDescent="0.55000000000000004">
      <c r="A1315" s="8">
        <f>[1]!tbl_gk[[#This Row],[ID]]</f>
        <v>251904</v>
      </c>
      <c r="B1315" s="19">
        <f>SUM(tbl_vikor_1[[#This Row],[ValueEUR]:[GKReflexes]])</f>
        <v>0.65265100478884164</v>
      </c>
      <c r="C1315" s="2">
        <f>MAX(tbl_vikor_1[[#This Row],[ValueEUR]:[GKReflexes]])</f>
        <v>5.7036282588854605E-2</v>
      </c>
    </row>
    <row r="1316" spans="1:3" x14ac:dyDescent="0.55000000000000004">
      <c r="A1316" s="7">
        <f>[1]!tbl_gk[[#This Row],[ID]]</f>
        <v>251944</v>
      </c>
      <c r="B1316" s="9">
        <f>SUM(tbl_vikor_1[[#This Row],[ValueEUR]:[GKReflexes]])</f>
        <v>0.59912897575158741</v>
      </c>
      <c r="C1316" s="1">
        <f>MAX(tbl_vikor_1[[#This Row],[ValueEUR]:[GKReflexes]])</f>
        <v>6.6098007588498875E-2</v>
      </c>
    </row>
    <row r="1317" spans="1:3" x14ac:dyDescent="0.55000000000000004">
      <c r="A1317" s="8">
        <f>[1]!tbl_gk[[#This Row],[ID]]</f>
        <v>251995</v>
      </c>
      <c r="B1317" s="19">
        <f>SUM(tbl_vikor_1[[#This Row],[ValueEUR]:[GKReflexes]])</f>
        <v>0.67529444633895275</v>
      </c>
      <c r="C1317" s="2">
        <f>MAX(tbl_vikor_1[[#This Row],[ValueEUR]:[GKReflexes]])</f>
        <v>6.3285326414520199E-2</v>
      </c>
    </row>
    <row r="1318" spans="1:3" x14ac:dyDescent="0.55000000000000004">
      <c r="A1318" s="7">
        <f>[1]!tbl_gk[[#This Row],[ID]]</f>
        <v>252022</v>
      </c>
      <c r="B1318" s="9">
        <f>SUM(tbl_vikor_1[[#This Row],[ValueEUR]:[GKReflexes]])</f>
        <v>0.53883968311944797</v>
      </c>
      <c r="C1318" s="1">
        <f>MAX(tbl_vikor_1[[#This Row],[ValueEUR]:[GKReflexes]])</f>
        <v>5.6253623479573515E-2</v>
      </c>
    </row>
    <row r="1319" spans="1:3" x14ac:dyDescent="0.55000000000000004">
      <c r="A1319" s="8">
        <f>[1]!tbl_gk[[#This Row],[ID]]</f>
        <v>252046</v>
      </c>
      <c r="B1319" s="19">
        <f>SUM(tbl_vikor_1[[#This Row],[ValueEUR]:[GKReflexes]])</f>
        <v>0.64730146032013836</v>
      </c>
      <c r="C1319" s="2">
        <f>MAX(tbl_vikor_1[[#This Row],[ValueEUR]:[GKReflexes]])</f>
        <v>5.168913109614949E-2</v>
      </c>
    </row>
    <row r="1320" spans="1:3" x14ac:dyDescent="0.55000000000000004">
      <c r="A1320" s="7">
        <f>[1]!tbl_gk[[#This Row],[ID]]</f>
        <v>252081</v>
      </c>
      <c r="B1320" s="9">
        <f>SUM(tbl_vikor_1[[#This Row],[ValueEUR]:[GKReflexes]])</f>
        <v>0.57189210693506864</v>
      </c>
      <c r="C1320" s="1">
        <f>MAX(tbl_vikor_1[[#This Row],[ValueEUR]:[GKReflexes]])</f>
        <v>5.484728289258417E-2</v>
      </c>
    </row>
    <row r="1321" spans="1:3" x14ac:dyDescent="0.55000000000000004">
      <c r="A1321" s="8">
        <f>[1]!tbl_gk[[#This Row],[ID]]</f>
        <v>252112</v>
      </c>
      <c r="B1321" s="19">
        <f>SUM(tbl_vikor_1[[#This Row],[ValueEUR]:[GKReflexes]])</f>
        <v>0.59582854644748717</v>
      </c>
      <c r="C1321" s="2">
        <f>MAX(tbl_vikor_1[[#This Row],[ValueEUR]:[GKReflexes]])</f>
        <v>5.7659964066562854E-2</v>
      </c>
    </row>
    <row r="1322" spans="1:3" x14ac:dyDescent="0.55000000000000004">
      <c r="A1322" s="7">
        <f>[1]!tbl_gk[[#This Row],[ID]]</f>
        <v>252123</v>
      </c>
      <c r="B1322" s="9">
        <f>SUM(tbl_vikor_1[[#This Row],[ValueEUR]:[GKReflexes]])</f>
        <v>0.61063724880727988</v>
      </c>
      <c r="C1322" s="1">
        <f>MAX(tbl_vikor_1[[#This Row],[ValueEUR]:[GKReflexes]])</f>
        <v>6.7504348175488213E-2</v>
      </c>
    </row>
    <row r="1323" spans="1:3" x14ac:dyDescent="0.55000000000000004">
      <c r="A1323" s="8">
        <f>[1]!tbl_gk[[#This Row],[ID]]</f>
        <v>252140</v>
      </c>
      <c r="B1323" s="19">
        <f>SUM(tbl_vikor_1[[#This Row],[ValueEUR]:[GKReflexes]])</f>
        <v>0.55883872568969872</v>
      </c>
      <c r="C1323" s="2">
        <f>MAX(tbl_vikor_1[[#This Row],[ValueEUR]:[GKReflexes]])</f>
        <v>5.168913109614949E-2</v>
      </c>
    </row>
    <row r="1324" spans="1:3" x14ac:dyDescent="0.55000000000000004">
      <c r="A1324" s="7">
        <f>[1]!tbl_gk[[#This Row],[ID]]</f>
        <v>252154</v>
      </c>
      <c r="B1324" s="9">
        <f>SUM(tbl_vikor_1[[#This Row],[ValueEUR]:[GKReflexes]])</f>
        <v>0.4949817496969226</v>
      </c>
      <c r="C1324" s="1">
        <f>MAX(tbl_vikor_1[[#This Row],[ValueEUR]:[GKReflexes]])</f>
        <v>3.7971195848712121E-2</v>
      </c>
    </row>
    <row r="1325" spans="1:3" x14ac:dyDescent="0.55000000000000004">
      <c r="A1325" s="8">
        <f>[1]!tbl_gk[[#This Row],[ID]]</f>
        <v>252241</v>
      </c>
      <c r="B1325" s="19">
        <f>SUM(tbl_vikor_1[[#This Row],[ValueEUR]:[GKReflexes]])</f>
        <v>0.61735758100251914</v>
      </c>
      <c r="C1325" s="2">
        <f>MAX(tbl_vikor_1[[#This Row],[ValueEUR]:[GKReflexes]])</f>
        <v>5.2034601718605494E-2</v>
      </c>
    </row>
    <row r="1326" spans="1:3" x14ac:dyDescent="0.55000000000000004">
      <c r="A1326" s="7">
        <f>[1]!tbl_gk[[#This Row],[ID]]</f>
        <v>252456</v>
      </c>
      <c r="B1326" s="9">
        <f>SUM(tbl_vikor_1[[#This Row],[ValueEUR]:[GKReflexes]])</f>
        <v>0.59293038554630095</v>
      </c>
      <c r="C1326" s="1">
        <f>MAX(tbl_vikor_1[[#This Row],[ValueEUR]:[GKReflexes]])</f>
        <v>5.6253623479573515E-2</v>
      </c>
    </row>
    <row r="1327" spans="1:3" x14ac:dyDescent="0.55000000000000004">
      <c r="A1327" s="8">
        <f>[1]!tbl_gk[[#This Row],[ID]]</f>
        <v>252462</v>
      </c>
      <c r="B1327" s="19">
        <f>SUM(tbl_vikor_1[[#This Row],[ValueEUR]:[GKReflexes]])</f>
        <v>0.65796610066388239</v>
      </c>
      <c r="C1327" s="2">
        <f>MAX(tbl_vikor_1[[#This Row],[ValueEUR]:[GKReflexes]])</f>
        <v>5.64817631747963E-2</v>
      </c>
    </row>
    <row r="1328" spans="1:3" x14ac:dyDescent="0.55000000000000004">
      <c r="A1328" s="7">
        <f>[1]!tbl_gk[[#This Row],[ID]]</f>
        <v>252477</v>
      </c>
      <c r="B1328" s="9">
        <f>SUM(tbl_vikor_1[[#This Row],[ValueEUR]:[GKReflexes]])</f>
        <v>0.63791282955770645</v>
      </c>
      <c r="C1328" s="1">
        <f>MAX(tbl_vikor_1[[#This Row],[ValueEUR]:[GKReflexes]])</f>
        <v>6.0601050250658012E-2</v>
      </c>
    </row>
    <row r="1329" spans="1:3" x14ac:dyDescent="0.55000000000000004">
      <c r="A1329" s="8">
        <f>[1]!tbl_gk[[#This Row],[ID]]</f>
        <v>252500</v>
      </c>
      <c r="B1329" s="19">
        <f>SUM(tbl_vikor_1[[#This Row],[ValueEUR]:[GKReflexes]])</f>
        <v>0.62131488400281165</v>
      </c>
      <c r="C1329" s="2">
        <f>MAX(tbl_vikor_1[[#This Row],[ValueEUR]:[GKReflexes]])</f>
        <v>5.2034601718605494E-2</v>
      </c>
    </row>
    <row r="1330" spans="1:3" x14ac:dyDescent="0.55000000000000004">
      <c r="A1330" s="7">
        <f>[1]!tbl_gk[[#This Row],[ID]]</f>
        <v>252505</v>
      </c>
      <c r="B1330" s="9">
        <f>SUM(tbl_vikor_1[[#This Row],[ValueEUR]:[GKReflexes]])</f>
        <v>0.64575246977222567</v>
      </c>
      <c r="C1330" s="1">
        <f>MAX(tbl_vikor_1[[#This Row],[ValueEUR]:[GKReflexes]])</f>
        <v>5.4659770814318998E-2</v>
      </c>
    </row>
    <row r="1331" spans="1:3" x14ac:dyDescent="0.55000000000000004">
      <c r="A1331" s="8">
        <f>[1]!tbl_gk[[#This Row],[ID]]</f>
        <v>252635</v>
      </c>
      <c r="B1331" s="19">
        <f>SUM(tbl_vikor_1[[#This Row],[ValueEUR]:[GKReflexes]])</f>
        <v>0.68448786029512199</v>
      </c>
      <c r="C1331" s="2">
        <f>MAX(tbl_vikor_1[[#This Row],[ValueEUR]:[GKReflexes]])</f>
        <v>7.4701686779569301E-2</v>
      </c>
    </row>
    <row r="1332" spans="1:3" x14ac:dyDescent="0.55000000000000004">
      <c r="A1332" s="7">
        <f>[1]!tbl_gk[[#This Row],[ID]]</f>
        <v>252658</v>
      </c>
      <c r="B1332" s="9">
        <f>SUM(tbl_vikor_1[[#This Row],[ValueEUR]:[GKReflexes]])</f>
        <v>0.69777553947887305</v>
      </c>
      <c r="C1332" s="1">
        <f>MAX(tbl_vikor_1[[#This Row],[ValueEUR]:[GKReflexes]])</f>
        <v>7.1295353236068254E-2</v>
      </c>
    </row>
    <row r="1333" spans="1:3" x14ac:dyDescent="0.55000000000000004">
      <c r="A1333" s="8">
        <f>[1]!tbl_gk[[#This Row],[ID]]</f>
        <v>252659</v>
      </c>
      <c r="B1333" s="19">
        <f>SUM(tbl_vikor_1[[#This Row],[ValueEUR]:[GKReflexes]])</f>
        <v>0.58823563066674733</v>
      </c>
      <c r="C1333" s="2">
        <f>MAX(tbl_vikor_1[[#This Row],[ValueEUR]:[GKReflexes]])</f>
        <v>6.0601050250658012E-2</v>
      </c>
    </row>
    <row r="1334" spans="1:3" x14ac:dyDescent="0.55000000000000004">
      <c r="A1334" s="7">
        <f>[1]!tbl_gk[[#This Row],[ID]]</f>
        <v>252662</v>
      </c>
      <c r="B1334" s="9">
        <f>SUM(tbl_vikor_1[[#This Row],[ValueEUR]:[GKReflexes]])</f>
        <v>0.69567662158866872</v>
      </c>
      <c r="C1334" s="1">
        <f>MAX(tbl_vikor_1[[#This Row],[ValueEUR]:[GKReflexes]])</f>
        <v>6.8324713517898747E-2</v>
      </c>
    </row>
    <row r="1335" spans="1:3" x14ac:dyDescent="0.55000000000000004">
      <c r="A1335" s="8">
        <f>[1]!tbl_gk[[#This Row],[ID]]</f>
        <v>252699</v>
      </c>
      <c r="B1335" s="19">
        <f>SUM(tbl_vikor_1[[#This Row],[ValueEUR]:[GKReflexes]])</f>
        <v>0.6737158191559327</v>
      </c>
      <c r="C1335" s="2">
        <f>MAX(tbl_vikor_1[[#This Row],[ValueEUR]:[GKReflexes]])</f>
        <v>5.8818666419756312E-2</v>
      </c>
    </row>
    <row r="1336" spans="1:3" x14ac:dyDescent="0.55000000000000004">
      <c r="A1336" s="7">
        <f>[1]!tbl_gk[[#This Row],[ID]]</f>
        <v>252773</v>
      </c>
      <c r="B1336" s="9">
        <f>SUM(tbl_vikor_1[[#This Row],[ValueEUR]:[GKReflexes]])</f>
        <v>0.54907901935221404</v>
      </c>
      <c r="C1336" s="1">
        <f>MAX(tbl_vikor_1[[#This Row],[ValueEUR]:[GKReflexes]])</f>
        <v>4.6341979603444362E-2</v>
      </c>
    </row>
    <row r="1337" spans="1:3" x14ac:dyDescent="0.55000000000000004">
      <c r="A1337" s="8">
        <f>[1]!tbl_gk[[#This Row],[ID]]</f>
        <v>252783</v>
      </c>
      <c r="B1337" s="19">
        <f>SUM(tbl_vikor_1[[#This Row],[ValueEUR]:[GKReflexes]])</f>
        <v>0.6755612170593448</v>
      </c>
      <c r="C1337" s="2">
        <f>MAX(tbl_vikor_1[[#This Row],[ValueEUR]:[GKReflexes]])</f>
        <v>6.0601050250658012E-2</v>
      </c>
    </row>
    <row r="1338" spans="1:3" x14ac:dyDescent="0.55000000000000004">
      <c r="A1338" s="7">
        <f>[1]!tbl_gk[[#This Row],[ID]]</f>
        <v>252788</v>
      </c>
      <c r="B1338" s="9">
        <f>SUM(tbl_vikor_1[[#This Row],[ValueEUR]:[GKReflexes]])</f>
        <v>0.69136024705019261</v>
      </c>
      <c r="C1338" s="1">
        <f>MAX(tbl_vikor_1[[#This Row],[ValueEUR]:[GKReflexes]])</f>
        <v>6.9235709698137402E-2</v>
      </c>
    </row>
    <row r="1339" spans="1:3" x14ac:dyDescent="0.55000000000000004">
      <c r="A1339" s="8">
        <f>[1]!tbl_gk[[#This Row],[ID]]</f>
        <v>252789</v>
      </c>
      <c r="B1339" s="19">
        <f>SUM(tbl_vikor_1[[#This Row],[ValueEUR]:[GKReflexes]])</f>
        <v>0.52209074249994802</v>
      </c>
      <c r="C1339" s="2">
        <f>MAX(tbl_vikor_1[[#This Row],[ValueEUR]:[GKReflexes]])</f>
        <v>4.6341979603444362E-2</v>
      </c>
    </row>
    <row r="1340" spans="1:3" x14ac:dyDescent="0.55000000000000004">
      <c r="A1340" s="7">
        <f>[1]!tbl_gk[[#This Row],[ID]]</f>
        <v>252911</v>
      </c>
      <c r="B1340" s="9">
        <f>SUM(tbl_vikor_1[[#This Row],[ValueEUR]:[GKReflexes]])</f>
        <v>0.52672488663711836</v>
      </c>
      <c r="C1340" s="1">
        <f>MAX(tbl_vikor_1[[#This Row],[ValueEUR]:[GKReflexes]])</f>
        <v>4.8124363434346076E-2</v>
      </c>
    </row>
    <row r="1341" spans="1:3" x14ac:dyDescent="0.55000000000000004">
      <c r="A1341" s="8">
        <f>[1]!tbl_gk[[#This Row],[ID]]</f>
        <v>252980</v>
      </c>
      <c r="B1341" s="19">
        <f>SUM(tbl_vikor_1[[#This Row],[ValueEUR]:[GKReflexes]])</f>
        <v>0.6932072807014511</v>
      </c>
      <c r="C1341" s="2">
        <f>MAX(tbl_vikor_1[[#This Row],[ValueEUR]:[GKReflexes]])</f>
        <v>6.4691667001509537E-2</v>
      </c>
    </row>
    <row r="1342" spans="1:3" x14ac:dyDescent="0.55000000000000004">
      <c r="A1342" s="7">
        <f>[1]!tbl_gk[[#This Row],[ID]]</f>
        <v>253003</v>
      </c>
      <c r="B1342" s="9">
        <f>SUM(tbl_vikor_1[[#This Row],[ValueEUR]:[GKReflexes]])</f>
        <v>0.62158511881069844</v>
      </c>
      <c r="C1342" s="1">
        <f>MAX(tbl_vikor_1[[#This Row],[ValueEUR]:[GKReflexes]])</f>
        <v>6.047264524054153E-2</v>
      </c>
    </row>
    <row r="1343" spans="1:3" x14ac:dyDescent="0.55000000000000004">
      <c r="A1343" s="8">
        <f>[1]!tbl_gk[[#This Row],[ID]]</f>
        <v>253012</v>
      </c>
      <c r="B1343" s="19">
        <f>SUM(tbl_vikor_1[[#This Row],[ValueEUR]:[GKReflexes]])</f>
        <v>0.369088235551574</v>
      </c>
      <c r="C1343" s="2">
        <f>MAX(tbl_vikor_1[[#This Row],[ValueEUR]:[GKReflexes]])</f>
        <v>3.7971195848712121E-2</v>
      </c>
    </row>
    <row r="1344" spans="1:3" x14ac:dyDescent="0.55000000000000004">
      <c r="A1344" s="7">
        <f>[1]!tbl_gk[[#This Row],[ID]]</f>
        <v>253065</v>
      </c>
      <c r="B1344" s="9">
        <f>SUM(tbl_vikor_1[[#This Row],[ValueEUR]:[GKReflexes]])</f>
        <v>0.60726124801833414</v>
      </c>
      <c r="C1344" s="1">
        <f>MAX(tbl_vikor_1[[#This Row],[ValueEUR]:[GKReflexes]])</f>
        <v>6.0601050250658012E-2</v>
      </c>
    </row>
    <row r="1345" spans="1:3" x14ac:dyDescent="0.55000000000000004">
      <c r="A1345" s="8">
        <f>[1]!tbl_gk[[#This Row],[ID]]</f>
        <v>253070</v>
      </c>
      <c r="B1345" s="19">
        <f>SUM(tbl_vikor_1[[#This Row],[ValueEUR]:[GKReflexes]])</f>
        <v>0.67663281572052214</v>
      </c>
      <c r="C1345" s="2">
        <f>MAX(tbl_vikor_1[[#This Row],[ValueEUR]:[GKReflexes]])</f>
        <v>6.7504348175488213E-2</v>
      </c>
    </row>
    <row r="1346" spans="1:3" x14ac:dyDescent="0.55000000000000004">
      <c r="A1346" s="7">
        <f>[1]!tbl_gk[[#This Row],[ID]]</f>
        <v>253110</v>
      </c>
      <c r="B1346" s="9">
        <f>SUM(tbl_vikor_1[[#This Row],[ValueEUR]:[GKReflexes]])</f>
        <v>0.65264389358000885</v>
      </c>
      <c r="C1346" s="1">
        <f>MAX(tbl_vikor_1[[#This Row],[ValueEUR]:[GKReflexes]])</f>
        <v>6.3769732616705502E-2</v>
      </c>
    </row>
    <row r="1347" spans="1:3" x14ac:dyDescent="0.55000000000000004">
      <c r="A1347" s="8">
        <f>[1]!tbl_gk[[#This Row],[ID]]</f>
        <v>253169</v>
      </c>
      <c r="B1347" s="19">
        <f>SUM(tbl_vikor_1[[#This Row],[ValueEUR]:[GKReflexes]])</f>
        <v>0.67914446084558833</v>
      </c>
      <c r="C1347" s="2">
        <f>MAX(tbl_vikor_1[[#This Row],[ValueEUR]:[GKReflexes]])</f>
        <v>7.0317029349466889E-2</v>
      </c>
    </row>
    <row r="1348" spans="1:3" x14ac:dyDescent="0.55000000000000004">
      <c r="A1348" s="7">
        <f>[1]!tbl_gk[[#This Row],[ID]]</f>
        <v>253171</v>
      </c>
      <c r="B1348" s="9">
        <f>SUM(tbl_vikor_1[[#This Row],[ValueEUR]:[GKReflexes]])</f>
        <v>0.66445944474732799</v>
      </c>
      <c r="C1348" s="1">
        <f>MAX(tbl_vikor_1[[#This Row],[ValueEUR]:[GKReflexes]])</f>
        <v>5.5253898757952898E-2</v>
      </c>
    </row>
    <row r="1349" spans="1:3" x14ac:dyDescent="0.55000000000000004">
      <c r="A1349" s="8">
        <f>[1]!tbl_gk[[#This Row],[ID]]</f>
        <v>253216</v>
      </c>
      <c r="B1349" s="19">
        <f>SUM(tbl_vikor_1[[#This Row],[ValueEUR]:[GKReflexes]])</f>
        <v>0.64675327540174776</v>
      </c>
      <c r="C1349" s="2">
        <f>MAX(tbl_vikor_1[[#This Row],[ValueEUR]:[GKReflexes]])</f>
        <v>6.4691667001509537E-2</v>
      </c>
    </row>
    <row r="1350" spans="1:3" x14ac:dyDescent="0.55000000000000004">
      <c r="A1350" s="7">
        <f>[1]!tbl_gk[[#This Row],[ID]]</f>
        <v>253244</v>
      </c>
      <c r="B1350" s="9">
        <f>SUM(tbl_vikor_1[[#This Row],[ValueEUR]:[GKReflexes]])</f>
        <v>0.49159387748485972</v>
      </c>
      <c r="C1350" s="1">
        <f>MAX(tbl_vikor_1[[#This Row],[ValueEUR]:[GKReflexes]])</f>
        <v>5.3440942305594832E-2</v>
      </c>
    </row>
    <row r="1351" spans="1:3" x14ac:dyDescent="0.55000000000000004">
      <c r="A1351" s="8">
        <f>[1]!tbl_gk[[#This Row],[ID]]</f>
        <v>253255</v>
      </c>
      <c r="B1351" s="19">
        <f>SUM(tbl_vikor_1[[#This Row],[ValueEUR]:[GKReflexes]])</f>
        <v>0.57223297091663172</v>
      </c>
      <c r="C1351" s="2">
        <f>MAX(tbl_vikor_1[[#This Row],[ValueEUR]:[GKReflexes]])</f>
        <v>4.7827299462529123E-2</v>
      </c>
    </row>
    <row r="1352" spans="1:3" x14ac:dyDescent="0.55000000000000004">
      <c r="A1352" s="7">
        <f>[1]!tbl_gk[[#This Row],[ID]]</f>
        <v>253271</v>
      </c>
      <c r="B1352" s="9">
        <f>SUM(tbl_vikor_1[[#This Row],[ValueEUR]:[GKReflexes]])</f>
        <v>0.5713559974841329</v>
      </c>
      <c r="C1352" s="1">
        <f>MAX(tbl_vikor_1[[#This Row],[ValueEUR]:[GKReflexes]])</f>
        <v>6.8910688762477551E-2</v>
      </c>
    </row>
    <row r="1353" spans="1:3" x14ac:dyDescent="0.55000000000000004">
      <c r="A1353" s="8">
        <f>[1]!tbl_gk[[#This Row],[ID]]</f>
        <v>253272</v>
      </c>
      <c r="B1353" s="19">
        <f>SUM(tbl_vikor_1[[#This Row],[ValueEUR]:[GKReflexes]])</f>
        <v>0.42563361049107534</v>
      </c>
      <c r="C1353" s="2">
        <f>MAX(tbl_vikor_1[[#This Row],[ValueEUR]:[GKReflexes]])</f>
        <v>3.6564855261722783E-2</v>
      </c>
    </row>
    <row r="1354" spans="1:3" x14ac:dyDescent="0.55000000000000004">
      <c r="A1354" s="7">
        <f>[1]!tbl_gk[[#This Row],[ID]]</f>
        <v>253338</v>
      </c>
      <c r="B1354" s="9">
        <f>SUM(tbl_vikor_1[[#This Row],[ValueEUR]:[GKReflexes]])</f>
        <v>0.43101071238966593</v>
      </c>
      <c r="C1354" s="1">
        <f>MAX(tbl_vikor_1[[#This Row],[ValueEUR]:[GKReflexes]])</f>
        <v>4.2702945948686719E-2</v>
      </c>
    </row>
    <row r="1355" spans="1:3" x14ac:dyDescent="0.55000000000000004">
      <c r="A1355" s="8">
        <f>[1]!tbl_gk[[#This Row],[ID]]</f>
        <v>253343</v>
      </c>
      <c r="B1355" s="19">
        <f>SUM(tbl_vikor_1[[#This Row],[ValueEUR]:[GKReflexes]])</f>
        <v>0.57845157695361027</v>
      </c>
      <c r="C1355" s="2">
        <f>MAX(tbl_vikor_1[[#This Row],[ValueEUR]:[GKReflexes]])</f>
        <v>6.3285326414520199E-2</v>
      </c>
    </row>
    <row r="1356" spans="1:3" x14ac:dyDescent="0.55000000000000004">
      <c r="A1356" s="7">
        <f>[1]!tbl_gk[[#This Row],[ID]]</f>
        <v>253423</v>
      </c>
      <c r="B1356" s="9">
        <f>SUM(tbl_vikor_1[[#This Row],[ValueEUR]:[GKReflexes]])</f>
        <v>0.75211985339369847</v>
      </c>
      <c r="C1356" s="1">
        <f>MAX(tbl_vikor_1[[#This Row],[ValueEUR]:[GKReflexes]])</f>
        <v>8.1989656221478496E-2</v>
      </c>
    </row>
    <row r="1357" spans="1:3" x14ac:dyDescent="0.55000000000000004">
      <c r="A1357" s="8">
        <f>[1]!tbl_gk[[#This Row],[ID]]</f>
        <v>253428</v>
      </c>
      <c r="B1357" s="19">
        <f>SUM(tbl_vikor_1[[#This Row],[ValueEUR]:[GKReflexes]])</f>
        <v>0.47845612459810782</v>
      </c>
      <c r="C1357" s="2">
        <f>MAX(tbl_vikor_1[[#This Row],[ValueEUR]:[GKReflexes]])</f>
        <v>4.4559595772542655E-2</v>
      </c>
    </row>
    <row r="1358" spans="1:3" x14ac:dyDescent="0.55000000000000004">
      <c r="A1358" s="7">
        <f>[1]!tbl_gk[[#This Row],[ID]]</f>
        <v>253442</v>
      </c>
      <c r="B1358" s="9">
        <f>SUM(tbl_vikor_1[[#This Row],[ValueEUR]:[GKReflexes]])</f>
        <v>0.52911382996372969</v>
      </c>
      <c r="C1358" s="1">
        <f>MAX(tbl_vikor_1[[#This Row],[ValueEUR]:[GKReflexes]])</f>
        <v>4.5002898783658811E-2</v>
      </c>
    </row>
    <row r="1359" spans="1:3" x14ac:dyDescent="0.55000000000000004">
      <c r="A1359" s="8">
        <f>[1]!tbl_gk[[#This Row],[ID]]</f>
        <v>253501</v>
      </c>
      <c r="B1359" s="19">
        <f>SUM(tbl_vikor_1[[#This Row],[ValueEUR]:[GKReflexes]])</f>
        <v>0.74565886863858144</v>
      </c>
      <c r="C1359" s="2">
        <f>MAX(tbl_vikor_1[[#This Row],[ValueEUR]:[GKReflexes]])</f>
        <v>7.6642504728773375E-2</v>
      </c>
    </row>
    <row r="1360" spans="1:3" x14ac:dyDescent="0.55000000000000004">
      <c r="A1360" s="7">
        <f>[1]!tbl_gk[[#This Row],[ID]]</f>
        <v>253628</v>
      </c>
      <c r="B1360" s="9">
        <f>SUM(tbl_vikor_1[[#This Row],[ValueEUR]:[GKReflexes]])</f>
        <v>0.54091420934896395</v>
      </c>
      <c r="C1360" s="1">
        <f>MAX(tbl_vikor_1[[#This Row],[ValueEUR]:[GKReflexes]])</f>
        <v>5.2837778453841702E-2</v>
      </c>
    </row>
    <row r="1361" spans="1:3" x14ac:dyDescent="0.55000000000000004">
      <c r="A1361" s="8">
        <f>[1]!tbl_gk[[#This Row],[ID]]</f>
        <v>253629</v>
      </c>
      <c r="B1361" s="19">
        <f>SUM(tbl_vikor_1[[#This Row],[ValueEUR]:[GKReflexes]])</f>
        <v>0.55283445252321861</v>
      </c>
      <c r="C1361" s="2">
        <f>MAX(tbl_vikor_1[[#This Row],[ValueEUR]:[GKReflexes]])</f>
        <v>5.9066304653552192E-2</v>
      </c>
    </row>
    <row r="1362" spans="1:3" x14ac:dyDescent="0.55000000000000004">
      <c r="A1362" s="7">
        <f>[1]!tbl_gk[[#This Row],[ID]]</f>
        <v>253637</v>
      </c>
      <c r="B1362" s="9">
        <f>SUM(tbl_vikor_1[[#This Row],[ValueEUR]:[GKReflexes]])</f>
        <v>0.50428717688080971</v>
      </c>
      <c r="C1362" s="1">
        <f>MAX(tbl_vikor_1[[#This Row],[ValueEUR]:[GKReflexes]])</f>
        <v>5.2034601718605494E-2</v>
      </c>
    </row>
    <row r="1363" spans="1:3" x14ac:dyDescent="0.55000000000000004">
      <c r="A1363" s="8">
        <f>[1]!tbl_gk[[#This Row],[ID]]</f>
        <v>253672</v>
      </c>
      <c r="B1363" s="19">
        <f>SUM(tbl_vikor_1[[#This Row],[ValueEUR]:[GKReflexes]])</f>
        <v>0.68124505293962334</v>
      </c>
      <c r="C1363" s="2">
        <f>MAX(tbl_vikor_1[[#This Row],[ValueEUR]:[GKReflexes]])</f>
        <v>6.416581791246144E-2</v>
      </c>
    </row>
    <row r="1364" spans="1:3" x14ac:dyDescent="0.55000000000000004">
      <c r="A1364" s="7">
        <f>[1]!tbl_gk[[#This Row],[ID]]</f>
        <v>253688</v>
      </c>
      <c r="B1364" s="9">
        <f>SUM(tbl_vikor_1[[#This Row],[ValueEUR]:[GKReflexes]])</f>
        <v>0.5303115991135311</v>
      </c>
      <c r="C1364" s="1">
        <f>MAX(tbl_vikor_1[[#This Row],[ValueEUR]:[GKReflexes]])</f>
        <v>4.8124363434346076E-2</v>
      </c>
    </row>
    <row r="1365" spans="1:3" x14ac:dyDescent="0.55000000000000004">
      <c r="A1365" s="8">
        <f>[1]!tbl_gk[[#This Row],[ID]]</f>
        <v>253701</v>
      </c>
      <c r="B1365" s="19">
        <f>SUM(tbl_vikor_1[[#This Row],[ValueEUR]:[GKReflexes]])</f>
        <v>0.73842455994043876</v>
      </c>
      <c r="C1365" s="2">
        <f>MAX(tbl_vikor_1[[#This Row],[ValueEUR]:[GKReflexes]])</f>
        <v>7.4860120897871668E-2</v>
      </c>
    </row>
    <row r="1366" spans="1:3" x14ac:dyDescent="0.55000000000000004">
      <c r="A1366" s="7">
        <f>[1]!tbl_gk[[#This Row],[ID]]</f>
        <v>253737</v>
      </c>
      <c r="B1366" s="9">
        <f>SUM(tbl_vikor_1[[#This Row],[ValueEUR]:[GKReflexes]])</f>
        <v>0.73522412165028617</v>
      </c>
      <c r="C1366" s="1">
        <f>MAX(tbl_vikor_1[[#This Row],[ValueEUR]:[GKReflexes]])</f>
        <v>7.4860120897871668E-2</v>
      </c>
    </row>
    <row r="1367" spans="1:3" x14ac:dyDescent="0.55000000000000004">
      <c r="A1367" s="8">
        <f>[1]!tbl_gk[[#This Row],[ID]]</f>
        <v>253791</v>
      </c>
      <c r="B1367" s="19">
        <f>SUM(tbl_vikor_1[[#This Row],[ValueEUR]:[GKReflexes]])</f>
        <v>0.58751248536141143</v>
      </c>
      <c r="C1367" s="2">
        <f>MAX(tbl_vikor_1[[#This Row],[ValueEUR]:[GKReflexes]])</f>
        <v>5.3440942305594832E-2</v>
      </c>
    </row>
    <row r="1368" spans="1:3" x14ac:dyDescent="0.55000000000000004">
      <c r="A1368" s="7">
        <f>[1]!tbl_gk[[#This Row],[ID]]</f>
        <v>253836</v>
      </c>
      <c r="B1368" s="9">
        <f>SUM(tbl_vikor_1[[#This Row],[ValueEUR]:[GKReflexes]])</f>
        <v>0.54313780536005085</v>
      </c>
      <c r="C1368" s="1">
        <f>MAX(tbl_vikor_1[[#This Row],[ValueEUR]:[GKReflexes]])</f>
        <v>5.3471514927051197E-2</v>
      </c>
    </row>
    <row r="1369" spans="1:3" x14ac:dyDescent="0.55000000000000004">
      <c r="A1369" s="8">
        <f>[1]!tbl_gk[[#This Row],[ID]]</f>
        <v>253838</v>
      </c>
      <c r="B1369" s="19">
        <f>SUM(tbl_vikor_1[[#This Row],[ValueEUR]:[GKReflexes]])</f>
        <v>0.52531008636209464</v>
      </c>
      <c r="C1369" s="2">
        <f>MAX(tbl_vikor_1[[#This Row],[ValueEUR]:[GKReflexes]])</f>
        <v>4.9193793732887098E-2</v>
      </c>
    </row>
    <row r="1370" spans="1:3" x14ac:dyDescent="0.55000000000000004">
      <c r="A1370" s="7">
        <f>[1]!tbl_gk[[#This Row],[ID]]</f>
        <v>253840</v>
      </c>
      <c r="B1370" s="9">
        <f>SUM(tbl_vikor_1[[#This Row],[ValueEUR]:[GKReflexes]])</f>
        <v>0.54638034979496886</v>
      </c>
      <c r="C1370" s="1">
        <f>MAX(tbl_vikor_1[[#This Row],[ValueEUR]:[GKReflexes]])</f>
        <v>5.3471514927051197E-2</v>
      </c>
    </row>
    <row r="1371" spans="1:3" x14ac:dyDescent="0.55000000000000004">
      <c r="A1371" s="8">
        <f>[1]!tbl_gk[[#This Row],[ID]]</f>
        <v>253841</v>
      </c>
      <c r="B1371" s="19">
        <f>SUM(tbl_vikor_1[[#This Row],[ValueEUR]:[GKReflexes]])</f>
        <v>0.51630210927687892</v>
      </c>
      <c r="C1371" s="2">
        <f>MAX(tbl_vikor_1[[#This Row],[ValueEUR]:[GKReflexes]])</f>
        <v>5.2837778453841702E-2</v>
      </c>
    </row>
    <row r="1372" spans="1:3" x14ac:dyDescent="0.55000000000000004">
      <c r="A1372" s="7">
        <f>[1]!tbl_gk[[#This Row],[ID]]</f>
        <v>253842</v>
      </c>
      <c r="B1372" s="9">
        <f>SUM(tbl_vikor_1[[#This Row],[ValueEUR]:[GKReflexes]])</f>
        <v>0.52830894729305489</v>
      </c>
      <c r="C1372" s="1">
        <f>MAX(tbl_vikor_1[[#This Row],[ValueEUR]:[GKReflexes]])</f>
        <v>5.9066304653552192E-2</v>
      </c>
    </row>
    <row r="1373" spans="1:3" x14ac:dyDescent="0.55000000000000004">
      <c r="A1373" s="8">
        <f>[1]!tbl_gk[[#This Row],[ID]]</f>
        <v>253849</v>
      </c>
      <c r="B1373" s="19">
        <f>SUM(tbl_vikor_1[[#This Row],[ValueEUR]:[GKReflexes]])</f>
        <v>0.59287815859591086</v>
      </c>
      <c r="C1373" s="2">
        <f>MAX(tbl_vikor_1[[#This Row],[ValueEUR]:[GKReflexes]])</f>
        <v>5.2837778453841702E-2</v>
      </c>
    </row>
    <row r="1374" spans="1:3" x14ac:dyDescent="0.55000000000000004">
      <c r="A1374" s="7">
        <f>[1]!tbl_gk[[#This Row],[ID]]</f>
        <v>253955</v>
      </c>
      <c r="B1374" s="9">
        <f>SUM(tbl_vikor_1[[#This Row],[ValueEUR]:[GKReflexes]])</f>
        <v>0.48090753089394422</v>
      </c>
      <c r="C1374" s="1">
        <f>MAX(tbl_vikor_1[[#This Row],[ValueEUR]:[GKReflexes]])</f>
        <v>4.9906747265247783E-2</v>
      </c>
    </row>
    <row r="1375" spans="1:3" x14ac:dyDescent="0.55000000000000004">
      <c r="A1375" s="8">
        <f>[1]!tbl_gk[[#This Row],[ID]]</f>
        <v>254004</v>
      </c>
      <c r="B1375" s="19">
        <f>SUM(tbl_vikor_1[[#This Row],[ValueEUR]:[GKReflexes]])</f>
        <v>0.62802819330378346</v>
      </c>
      <c r="C1375" s="2">
        <f>MAX(tbl_vikor_1[[#This Row],[ValueEUR]:[GKReflexes]])</f>
        <v>5.8076006490213938E-2</v>
      </c>
    </row>
    <row r="1376" spans="1:3" x14ac:dyDescent="0.55000000000000004">
      <c r="A1376" s="7">
        <f>[1]!tbl_gk[[#This Row],[ID]]</f>
        <v>254122</v>
      </c>
      <c r="B1376" s="9">
        <f>SUM(tbl_vikor_1[[#This Row],[ValueEUR]:[GKReflexes]])</f>
        <v>0.69865596611836578</v>
      </c>
      <c r="C1376" s="1">
        <f>MAX(tbl_vikor_1[[#This Row],[ValueEUR]:[GKReflexes]])</f>
        <v>5.8303755535273602E-2</v>
      </c>
    </row>
    <row r="1377" spans="1:3" x14ac:dyDescent="0.55000000000000004">
      <c r="A1377" s="8">
        <f>[1]!tbl_gk[[#This Row],[ID]]</f>
        <v>254195</v>
      </c>
      <c r="B1377" s="19">
        <f>SUM(tbl_vikor_1[[#This Row],[ValueEUR]:[GKReflexes]])</f>
        <v>0.54267235718240947</v>
      </c>
      <c r="C1377" s="2">
        <f>MAX(tbl_vikor_1[[#This Row],[ValueEUR]:[GKReflexes]])</f>
        <v>5.3440942305594832E-2</v>
      </c>
    </row>
    <row r="1378" spans="1:3" x14ac:dyDescent="0.55000000000000004">
      <c r="A1378" s="7">
        <f>[1]!tbl_gk[[#This Row],[ID]]</f>
        <v>254198</v>
      </c>
      <c r="B1378" s="9">
        <f>SUM(tbl_vikor_1[[#This Row],[ValueEUR]:[GKReflexes]])</f>
        <v>0.52632989613176029</v>
      </c>
      <c r="C1378" s="1">
        <f>MAX(tbl_vikor_1[[#This Row],[ValueEUR]:[GKReflexes]])</f>
        <v>5.7659964066562854E-2</v>
      </c>
    </row>
    <row r="1379" spans="1:3" x14ac:dyDescent="0.55000000000000004">
      <c r="A1379" s="8">
        <f>[1]!tbl_gk[[#This Row],[ID]]</f>
        <v>254277</v>
      </c>
      <c r="B1379" s="19">
        <f>SUM(tbl_vikor_1[[#This Row],[ValueEUR]:[GKReflexes]])</f>
        <v>0.72975748080698621</v>
      </c>
      <c r="C1379" s="2">
        <f>MAX(tbl_vikor_1[[#This Row],[ValueEUR]:[GKReflexes]])</f>
        <v>7.1057702058614697E-2</v>
      </c>
    </row>
    <row r="1380" spans="1:3" x14ac:dyDescent="0.55000000000000004">
      <c r="A1380" s="7">
        <f>[1]!tbl_gk[[#This Row],[ID]]</f>
        <v>254293</v>
      </c>
      <c r="B1380" s="9">
        <f>SUM(tbl_vikor_1[[#This Row],[ValueEUR]:[GKReflexes]])</f>
        <v>0.69565946992575722</v>
      </c>
      <c r="C1380" s="1">
        <f>MAX(tbl_vikor_1[[#This Row],[ValueEUR]:[GKReflexes]])</f>
        <v>6.773058557426484E-2</v>
      </c>
    </row>
    <row r="1381" spans="1:3" x14ac:dyDescent="0.55000000000000004">
      <c r="A1381" s="8">
        <f>[1]!tbl_gk[[#This Row],[ID]]</f>
        <v>254390</v>
      </c>
      <c r="B1381" s="19">
        <f>SUM(tbl_vikor_1[[#This Row],[ValueEUR]:[GKReflexes]])</f>
        <v>0.47515091729070846</v>
      </c>
      <c r="C1381" s="2">
        <f>MAX(tbl_vikor_1[[#This Row],[ValueEUR]:[GKReflexes]])</f>
        <v>4.7371801372409796E-2</v>
      </c>
    </row>
    <row r="1382" spans="1:3" x14ac:dyDescent="0.55000000000000004">
      <c r="A1382" s="7">
        <f>[1]!tbl_gk[[#This Row],[ID]]</f>
        <v>254396</v>
      </c>
      <c r="B1382" s="9">
        <f>SUM(tbl_vikor_1[[#This Row],[ValueEUR]:[GKReflexes]])</f>
        <v>0.56689759945541995</v>
      </c>
      <c r="C1382" s="1">
        <f>MAX(tbl_vikor_1[[#This Row],[ValueEUR]:[GKReflexes]])</f>
        <v>7.0317029349466889E-2</v>
      </c>
    </row>
    <row r="1383" spans="1:3" x14ac:dyDescent="0.55000000000000004">
      <c r="A1383" s="8">
        <f>[1]!tbl_gk[[#This Row],[ID]]</f>
        <v>254399</v>
      </c>
      <c r="B1383" s="19">
        <f>SUM(tbl_vikor_1[[#This Row],[ValueEUR]:[GKReflexes]])</f>
        <v>0.65420748666624884</v>
      </c>
      <c r="C1383" s="2">
        <f>MAX(tbl_vikor_1[[#This Row],[ValueEUR]:[GKReflexes]])</f>
        <v>6.047264524054153E-2</v>
      </c>
    </row>
    <row r="1384" spans="1:3" x14ac:dyDescent="0.55000000000000004">
      <c r="A1384" s="7">
        <f>[1]!tbl_gk[[#This Row],[ID]]</f>
        <v>254401</v>
      </c>
      <c r="B1384" s="9">
        <f>SUM(tbl_vikor_1[[#This Row],[ValueEUR]:[GKReflexes]])</f>
        <v>0.52671982190416311</v>
      </c>
      <c r="C1384" s="1">
        <f>MAX(tbl_vikor_1[[#This Row],[ValueEUR]:[GKReflexes]])</f>
        <v>5.484728289258417E-2</v>
      </c>
    </row>
    <row r="1385" spans="1:3" x14ac:dyDescent="0.55000000000000004">
      <c r="A1385" s="8">
        <f>[1]!tbl_gk[[#This Row],[ID]]</f>
        <v>254502</v>
      </c>
      <c r="B1385" s="19">
        <f>SUM(tbl_vikor_1[[#This Row],[ValueEUR]:[GKReflexes]])</f>
        <v>0.57957097528721158</v>
      </c>
      <c r="C1385" s="2">
        <f>MAX(tbl_vikor_1[[#This Row],[ValueEUR]:[GKReflexes]])</f>
        <v>5.484728289258417E-2</v>
      </c>
    </row>
    <row r="1386" spans="1:3" x14ac:dyDescent="0.55000000000000004">
      <c r="A1386" s="7">
        <f>[1]!tbl_gk[[#This Row],[ID]]</f>
        <v>254513</v>
      </c>
      <c r="B1386" s="9">
        <f>SUM(tbl_vikor_1[[#This Row],[ValueEUR]:[GKReflexes]])</f>
        <v>0.5749262375214883</v>
      </c>
      <c r="C1386" s="1">
        <f>MAX(tbl_vikor_1[[#This Row],[ValueEUR]:[GKReflexes]])</f>
        <v>5.484728289258417E-2</v>
      </c>
    </row>
    <row r="1387" spans="1:3" x14ac:dyDescent="0.55000000000000004">
      <c r="A1387" s="8">
        <f>[1]!tbl_gk[[#This Row],[ID]]</f>
        <v>254562</v>
      </c>
      <c r="B1387" s="19">
        <f>SUM(tbl_vikor_1[[#This Row],[ValueEUR]:[GKReflexes]])</f>
        <v>0.73772701344606484</v>
      </c>
      <c r="C1387" s="2">
        <f>MAX(tbl_vikor_1[[#This Row],[ValueEUR]:[GKReflexes]])</f>
        <v>7.2879694419091992E-2</v>
      </c>
    </row>
    <row r="1388" spans="1:3" x14ac:dyDescent="0.55000000000000004">
      <c r="A1388" s="7">
        <f>[1]!tbl_gk[[#This Row],[ID]]</f>
        <v>254573</v>
      </c>
      <c r="B1388" s="9">
        <f>SUM(tbl_vikor_1[[#This Row],[ValueEUR]:[GKReflexes]])</f>
        <v>0.70137218290925885</v>
      </c>
      <c r="C1388" s="1">
        <f>MAX(tbl_vikor_1[[#This Row],[ValueEUR]:[GKReflexes]])</f>
        <v>6.416581791246144E-2</v>
      </c>
    </row>
    <row r="1389" spans="1:3" x14ac:dyDescent="0.55000000000000004">
      <c r="A1389" s="8">
        <f>[1]!tbl_gk[[#This Row],[ID]]</f>
        <v>254580</v>
      </c>
      <c r="B1389" s="19">
        <f>SUM(tbl_vikor_1[[#This Row],[ValueEUR]:[GKReflexes]])</f>
        <v>0.65182764978149688</v>
      </c>
      <c r="C1389" s="2">
        <f>MAX(tbl_vikor_1[[#This Row],[ValueEUR]:[GKReflexes]])</f>
        <v>6.4691667001509537E-2</v>
      </c>
    </row>
    <row r="1390" spans="1:3" x14ac:dyDescent="0.55000000000000004">
      <c r="A1390" s="7">
        <f>[1]!tbl_gk[[#This Row],[ID]]</f>
        <v>254584</v>
      </c>
      <c r="B1390" s="9">
        <f>SUM(tbl_vikor_1[[#This Row],[ValueEUR]:[GKReflexes]])</f>
        <v>0.62678321399266967</v>
      </c>
      <c r="C1390" s="1">
        <f>MAX(tbl_vikor_1[[#This Row],[ValueEUR]:[GKReflexes]])</f>
        <v>5.9066304653552192E-2</v>
      </c>
    </row>
    <row r="1391" spans="1:3" x14ac:dyDescent="0.55000000000000004">
      <c r="A1391" s="8">
        <f>[1]!tbl_gk[[#This Row],[ID]]</f>
        <v>254601</v>
      </c>
      <c r="B1391" s="19">
        <f>SUM(tbl_vikor_1[[#This Row],[ValueEUR]:[GKReflexes]])</f>
        <v>0.57951019552015037</v>
      </c>
      <c r="C1391" s="2">
        <f>MAX(tbl_vikor_1[[#This Row],[ValueEUR]:[GKReflexes]])</f>
        <v>5.3440942305594832E-2</v>
      </c>
    </row>
    <row r="1392" spans="1:3" x14ac:dyDescent="0.55000000000000004">
      <c r="A1392" s="7">
        <f>[1]!tbl_gk[[#This Row],[ID]]</f>
        <v>254604</v>
      </c>
      <c r="B1392" s="9">
        <f>SUM(tbl_vikor_1[[#This Row],[ValueEUR]:[GKReflexes]])</f>
        <v>0.5946281170191885</v>
      </c>
      <c r="C1392" s="1">
        <f>MAX(tbl_vikor_1[[#This Row],[ValueEUR]:[GKReflexes]])</f>
        <v>5.2034601718605494E-2</v>
      </c>
    </row>
    <row r="1393" spans="1:3" x14ac:dyDescent="0.55000000000000004">
      <c r="A1393" s="8">
        <f>[1]!tbl_gk[[#This Row],[ID]]</f>
        <v>254714</v>
      </c>
      <c r="B1393" s="19">
        <f>SUM(tbl_vikor_1[[#This Row],[ValueEUR]:[GKReflexes]])</f>
        <v>0.43912318479211804</v>
      </c>
      <c r="C1393" s="2">
        <f>MAX(tbl_vikor_1[[#This Row],[ValueEUR]:[GKReflexes]])</f>
        <v>4.5002898783658811E-2</v>
      </c>
    </row>
    <row r="1394" spans="1:3" x14ac:dyDescent="0.55000000000000004">
      <c r="A1394" s="7">
        <f>[1]!tbl_gk[[#This Row],[ID]]</f>
        <v>254760</v>
      </c>
      <c r="B1394" s="9">
        <f>SUM(tbl_vikor_1[[#This Row],[ValueEUR]:[GKReflexes]])</f>
        <v>0.63707387761033585</v>
      </c>
      <c r="C1394" s="1">
        <f>MAX(tbl_vikor_1[[#This Row],[ValueEUR]:[GKReflexes]])</f>
        <v>5.3471514927051197E-2</v>
      </c>
    </row>
    <row r="1395" spans="1:3" x14ac:dyDescent="0.55000000000000004">
      <c r="A1395" s="8">
        <f>[1]!tbl_gk[[#This Row],[ID]]</f>
        <v>254792</v>
      </c>
      <c r="B1395" s="19">
        <f>SUM(tbl_vikor_1[[#This Row],[ValueEUR]:[GKReflexes]])</f>
        <v>0.6477898013397515</v>
      </c>
      <c r="C1395" s="2">
        <f>MAX(tbl_vikor_1[[#This Row],[ValueEUR]:[GKReflexes]])</f>
        <v>6.3769732616705502E-2</v>
      </c>
    </row>
    <row r="1396" spans="1:3" x14ac:dyDescent="0.55000000000000004">
      <c r="A1396" s="7">
        <f>[1]!tbl_gk[[#This Row],[ID]]</f>
        <v>254803</v>
      </c>
      <c r="B1396" s="9">
        <f>SUM(tbl_vikor_1[[#This Row],[ValueEUR]:[GKReflexes]])</f>
        <v>0.56219195282124268</v>
      </c>
      <c r="C1396" s="1">
        <f>MAX(tbl_vikor_1[[#This Row],[ValueEUR]:[GKReflexes]])</f>
        <v>5.3471514927051197E-2</v>
      </c>
    </row>
    <row r="1397" spans="1:3" x14ac:dyDescent="0.55000000000000004">
      <c r="A1397" s="8">
        <f>[1]!tbl_gk[[#This Row],[ID]]</f>
        <v>254830</v>
      </c>
      <c r="B1397" s="19">
        <f>SUM(tbl_vikor_1[[#This Row],[ValueEUR]:[GKReflexes]])</f>
        <v>0.69866166603171886</v>
      </c>
      <c r="C1397" s="2">
        <f>MAX(tbl_vikor_1[[#This Row],[ValueEUR]:[GKReflexes]])</f>
        <v>7.3129710523445565E-2</v>
      </c>
    </row>
    <row r="1398" spans="1:3" x14ac:dyDescent="0.55000000000000004">
      <c r="A1398" s="7">
        <f>[1]!tbl_gk[[#This Row],[ID]]</f>
        <v>254906</v>
      </c>
      <c r="B1398" s="9">
        <f>SUM(tbl_vikor_1[[#This Row],[ValueEUR]:[GKReflexes]])</f>
        <v>0.65349297021202413</v>
      </c>
      <c r="C1398" s="1">
        <f>MAX(tbl_vikor_1[[#This Row],[ValueEUR]:[GKReflexes]])</f>
        <v>5.7036282588854605E-2</v>
      </c>
    </row>
    <row r="1399" spans="1:3" x14ac:dyDescent="0.55000000000000004">
      <c r="A1399" s="8">
        <f>[1]!tbl_gk[[#This Row],[ID]]</f>
        <v>254962</v>
      </c>
      <c r="B1399" s="19">
        <f>SUM(tbl_vikor_1[[#This Row],[ValueEUR]:[GKReflexes]])</f>
        <v>0.6217713744405986</v>
      </c>
      <c r="C1399" s="2">
        <f>MAX(tbl_vikor_1[[#This Row],[ValueEUR]:[GKReflexes]])</f>
        <v>5.7036282588854605E-2</v>
      </c>
    </row>
    <row r="1400" spans="1:3" x14ac:dyDescent="0.55000000000000004">
      <c r="A1400" s="7">
        <f>[1]!tbl_gk[[#This Row],[ID]]</f>
        <v>255014</v>
      </c>
      <c r="B1400" s="9">
        <f>SUM(tbl_vikor_1[[#This Row],[ValueEUR]:[GKReflexes]])</f>
        <v>0.65979250127970468</v>
      </c>
      <c r="C1400" s="1">
        <f>MAX(tbl_vikor_1[[#This Row],[ValueEUR]:[GKReflexes]])</f>
        <v>6.0601050250658012E-2</v>
      </c>
    </row>
    <row r="1401" spans="1:3" x14ac:dyDescent="0.55000000000000004">
      <c r="A1401" s="8">
        <f>[1]!tbl_gk[[#This Row],[ID]]</f>
        <v>255054</v>
      </c>
      <c r="B1401" s="19">
        <f>SUM(tbl_vikor_1[[#This Row],[ValueEUR]:[GKReflexes]])</f>
        <v>0.71094924116351954</v>
      </c>
      <c r="C1401" s="2">
        <f>MAX(tbl_vikor_1[[#This Row],[ValueEUR]:[GKReflexes]])</f>
        <v>7.2879694419091992E-2</v>
      </c>
    </row>
    <row r="1402" spans="1:3" x14ac:dyDescent="0.55000000000000004">
      <c r="A1402" s="7">
        <f>[1]!tbl_gk[[#This Row],[ID]]</f>
        <v>255141</v>
      </c>
      <c r="B1402" s="9">
        <f>SUM(tbl_vikor_1[[#This Row],[ValueEUR]:[GKReflexes]])</f>
        <v>0.63554831944846202</v>
      </c>
      <c r="C1402" s="1">
        <f>MAX(tbl_vikor_1[[#This Row],[ValueEUR]:[GKReflexes]])</f>
        <v>5.7659964066562854E-2</v>
      </c>
    </row>
    <row r="1403" spans="1:3" x14ac:dyDescent="0.55000000000000004">
      <c r="A1403" s="8">
        <f>[1]!tbl_gk[[#This Row],[ID]]</f>
        <v>255151</v>
      </c>
      <c r="B1403" s="19">
        <f>SUM(tbl_vikor_1[[#This Row],[ValueEUR]:[GKReflexes]])</f>
        <v>0.61339436607533449</v>
      </c>
      <c r="C1403" s="2">
        <f>MAX(tbl_vikor_1[[#This Row],[ValueEUR]:[GKReflexes]])</f>
        <v>6.047264524054153E-2</v>
      </c>
    </row>
    <row r="1404" spans="1:3" x14ac:dyDescent="0.55000000000000004">
      <c r="A1404" s="7">
        <f>[1]!tbl_gk[[#This Row],[ID]]</f>
        <v>255266</v>
      </c>
      <c r="B1404" s="9">
        <f>SUM(tbl_vikor_1[[#This Row],[ValueEUR]:[GKReflexes]])</f>
        <v>0.67305647738792462</v>
      </c>
      <c r="C1404" s="1">
        <f>MAX(tbl_vikor_1[[#This Row],[ValueEUR]:[GKReflexes]])</f>
        <v>6.416581791246144E-2</v>
      </c>
    </row>
    <row r="1405" spans="1:3" x14ac:dyDescent="0.55000000000000004">
      <c r="A1405" s="8">
        <f>[1]!tbl_gk[[#This Row],[ID]]</f>
        <v>255303</v>
      </c>
      <c r="B1405" s="19">
        <f>SUM(tbl_vikor_1[[#This Row],[ValueEUR]:[GKReflexes]])</f>
        <v>0.57285021310705087</v>
      </c>
      <c r="C1405" s="2">
        <f>MAX(tbl_vikor_1[[#This Row],[ValueEUR]:[GKReflexes]])</f>
        <v>5.3440942305594832E-2</v>
      </c>
    </row>
    <row r="1406" spans="1:3" x14ac:dyDescent="0.55000000000000004">
      <c r="A1406" s="7">
        <f>[1]!tbl_gk[[#This Row],[ID]]</f>
        <v>255304</v>
      </c>
      <c r="B1406" s="9">
        <f>SUM(tbl_vikor_1[[#This Row],[ValueEUR]:[GKReflexes]])</f>
        <v>0.72962550559466088</v>
      </c>
      <c r="C1406" s="1">
        <f>MAX(tbl_vikor_1[[#This Row],[ValueEUR]:[GKReflexes]])</f>
        <v>6.9512969405166547E-2</v>
      </c>
    </row>
    <row r="1407" spans="1:3" x14ac:dyDescent="0.55000000000000004">
      <c r="A1407" s="8">
        <f>[1]!tbl_gk[[#This Row],[ID]]</f>
        <v>255308</v>
      </c>
      <c r="B1407" s="19">
        <f>SUM(tbl_vikor_1[[#This Row],[ValueEUR]:[GKReflexes]])</f>
        <v>0.58121656692465062</v>
      </c>
      <c r="C1407" s="2">
        <f>MAX(tbl_vikor_1[[#This Row],[ValueEUR]:[GKReflexes]])</f>
        <v>5.2034601718605494E-2</v>
      </c>
    </row>
    <row r="1408" spans="1:3" x14ac:dyDescent="0.55000000000000004">
      <c r="A1408" s="7">
        <f>[1]!tbl_gk[[#This Row],[ID]]</f>
        <v>255334</v>
      </c>
      <c r="B1408" s="9">
        <f>SUM(tbl_vikor_1[[#This Row],[ValueEUR]:[GKReflexes]])</f>
        <v>0.60770994821567226</v>
      </c>
      <c r="C1408" s="1">
        <f>MAX(tbl_vikor_1[[#This Row],[ValueEUR]:[GKReflexes]])</f>
        <v>5.5253898757952898E-2</v>
      </c>
    </row>
    <row r="1409" spans="1:3" x14ac:dyDescent="0.55000000000000004">
      <c r="A1409" s="8">
        <f>[1]!tbl_gk[[#This Row],[ID]]</f>
        <v>255368</v>
      </c>
      <c r="B1409" s="19">
        <f>SUM(tbl_vikor_1[[#This Row],[ValueEUR]:[GKReflexes]])</f>
        <v>0.6607161532360043</v>
      </c>
      <c r="C1409" s="2">
        <f>MAX(tbl_vikor_1[[#This Row],[ValueEUR]:[GKReflexes]])</f>
        <v>7.1057702058614697E-2</v>
      </c>
    </row>
    <row r="1410" spans="1:3" x14ac:dyDescent="0.55000000000000004">
      <c r="A1410" s="7">
        <f>[1]!tbl_gk[[#This Row],[ID]]</f>
        <v>255452</v>
      </c>
      <c r="B1410" s="9">
        <f>SUM(tbl_vikor_1[[#This Row],[ValueEUR]:[GKReflexes]])</f>
        <v>0.64924057797284707</v>
      </c>
      <c r="C1410" s="1">
        <f>MAX(tbl_vikor_1[[#This Row],[ValueEUR]:[GKReflexes]])</f>
        <v>5.9066304653552192E-2</v>
      </c>
    </row>
    <row r="1411" spans="1:3" x14ac:dyDescent="0.55000000000000004">
      <c r="A1411" s="8">
        <f>[1]!tbl_gk[[#This Row],[ID]]</f>
        <v>255473</v>
      </c>
      <c r="B1411" s="19">
        <f>SUM(tbl_vikor_1[[#This Row],[ValueEUR]:[GKReflexes]])</f>
        <v>0.56993459366316845</v>
      </c>
      <c r="C1411" s="2">
        <f>MAX(tbl_vikor_1[[#This Row],[ValueEUR]:[GKReflexes]])</f>
        <v>6.1878985827530868E-2</v>
      </c>
    </row>
    <row r="1412" spans="1:3" x14ac:dyDescent="0.55000000000000004">
      <c r="A1412" s="7">
        <f>[1]!tbl_gk[[#This Row],[ID]]</f>
        <v>255494</v>
      </c>
      <c r="B1412" s="9">
        <f>SUM(tbl_vikor_1[[#This Row],[ValueEUR]:[GKReflexes]])</f>
        <v>0.62694420934127293</v>
      </c>
      <c r="C1412" s="1">
        <f>MAX(tbl_vikor_1[[#This Row],[ValueEUR]:[GKReflexes]])</f>
        <v>5.5253898757952898E-2</v>
      </c>
    </row>
    <row r="1413" spans="1:3" x14ac:dyDescent="0.55000000000000004">
      <c r="A1413" s="8">
        <f>[1]!tbl_gk[[#This Row],[ID]]</f>
        <v>255600</v>
      </c>
      <c r="B1413" s="19">
        <f>SUM(tbl_vikor_1[[#This Row],[ValueEUR]:[GKReflexes]])</f>
        <v>0.71392196898477622</v>
      </c>
      <c r="C1413" s="2">
        <f>MAX(tbl_vikor_1[[#This Row],[ValueEUR]:[GKReflexes]])</f>
        <v>7.8424888559675082E-2</v>
      </c>
    </row>
    <row r="1414" spans="1:3" x14ac:dyDescent="0.55000000000000004">
      <c r="A1414" s="7">
        <f>[1]!tbl_gk[[#This Row],[ID]]</f>
        <v>255646</v>
      </c>
      <c r="B1414" s="9">
        <f>SUM(tbl_vikor_1[[#This Row],[ValueEUR]:[GKReflexes]])</f>
        <v>0.64588837770560015</v>
      </c>
      <c r="C1414" s="1">
        <f>MAX(tbl_vikor_1[[#This Row],[ValueEUR]:[GKReflexes]])</f>
        <v>6.3285326414520199E-2</v>
      </c>
    </row>
    <row r="1415" spans="1:3" x14ac:dyDescent="0.55000000000000004">
      <c r="A1415" s="8">
        <f>[1]!tbl_gk[[#This Row],[ID]]</f>
        <v>255704</v>
      </c>
      <c r="B1415" s="19">
        <f>SUM(tbl_vikor_1[[#This Row],[ValueEUR]:[GKReflexes]])</f>
        <v>0.65662683193025984</v>
      </c>
      <c r="C1415" s="2">
        <f>MAX(tbl_vikor_1[[#This Row],[ValueEUR]:[GKReflexes]])</f>
        <v>5.9066304653552192E-2</v>
      </c>
    </row>
    <row r="1416" spans="1:3" x14ac:dyDescent="0.55000000000000004">
      <c r="A1416" s="7">
        <f>[1]!tbl_gk[[#This Row],[ID]]</f>
        <v>255713</v>
      </c>
      <c r="B1416" s="9">
        <f>SUM(tbl_vikor_1[[#This Row],[ValueEUR]:[GKReflexes]])</f>
        <v>0.6659074434340666</v>
      </c>
      <c r="C1416" s="1">
        <f>MAX(tbl_vikor_1[[#This Row],[ValueEUR]:[GKReflexes]])</f>
        <v>6.2383434081559733E-2</v>
      </c>
    </row>
    <row r="1417" spans="1:3" x14ac:dyDescent="0.55000000000000004">
      <c r="A1417" s="8">
        <f>[1]!tbl_gk[[#This Row],[ID]]</f>
        <v>255727</v>
      </c>
      <c r="B1417" s="19">
        <f>SUM(tbl_vikor_1[[#This Row],[ValueEUR]:[GKReflexes]])</f>
        <v>0.68085023409617929</v>
      </c>
      <c r="C1417" s="2">
        <f>MAX(tbl_vikor_1[[#This Row],[ValueEUR]:[GKReflexes]])</f>
        <v>5.9066304653552192E-2</v>
      </c>
    </row>
    <row r="1418" spans="1:3" x14ac:dyDescent="0.55000000000000004">
      <c r="A1418" s="7">
        <f>[1]!tbl_gk[[#This Row],[ID]]</f>
        <v>255754</v>
      </c>
      <c r="B1418" s="9">
        <f>SUM(tbl_vikor_1[[#This Row],[ValueEUR]:[GKReflexes]])</f>
        <v>0.57291408421108536</v>
      </c>
      <c r="C1418" s="1">
        <f>MAX(tbl_vikor_1[[#This Row],[ValueEUR]:[GKReflexes]])</f>
        <v>5.484728289258417E-2</v>
      </c>
    </row>
    <row r="1419" spans="1:3" x14ac:dyDescent="0.55000000000000004">
      <c r="A1419" s="8">
        <f>[1]!tbl_gk[[#This Row],[ID]]</f>
        <v>255780</v>
      </c>
      <c r="B1419" s="19">
        <f>SUM(tbl_vikor_1[[#This Row],[ValueEUR]:[GKReflexes]])</f>
        <v>0.66989609397887773</v>
      </c>
      <c r="C1419" s="2">
        <f>MAX(tbl_vikor_1[[#This Row],[ValueEUR]:[GKReflexes]])</f>
        <v>6.8910688762477551E-2</v>
      </c>
    </row>
    <row r="1420" spans="1:3" x14ac:dyDescent="0.55000000000000004">
      <c r="A1420" s="7">
        <f>[1]!tbl_gk[[#This Row],[ID]]</f>
        <v>255892</v>
      </c>
      <c r="B1420" s="9">
        <f>SUM(tbl_vikor_1[[#This Row],[ValueEUR]:[GKReflexes]])</f>
        <v>0.59876991328536344</v>
      </c>
      <c r="C1420" s="1">
        <f>MAX(tbl_vikor_1[[#This Row],[ValueEUR]:[GKReflexes]])</f>
        <v>6.8910688762477551E-2</v>
      </c>
    </row>
    <row r="1421" spans="1:3" x14ac:dyDescent="0.55000000000000004">
      <c r="A1421" s="8">
        <f>[1]!tbl_gk[[#This Row],[ID]]</f>
        <v>255900</v>
      </c>
      <c r="B1421" s="19">
        <f>SUM(tbl_vikor_1[[#This Row],[ValueEUR]:[GKReflexes]])</f>
        <v>0.6506530211177084</v>
      </c>
      <c r="C1421" s="2">
        <f>MAX(tbl_vikor_1[[#This Row],[ValueEUR]:[GKReflexes]])</f>
        <v>6.416581791246144E-2</v>
      </c>
    </row>
    <row r="1422" spans="1:3" x14ac:dyDescent="0.55000000000000004">
      <c r="A1422" s="7">
        <f>[1]!tbl_gk[[#This Row],[ID]]</f>
        <v>255921</v>
      </c>
      <c r="B1422" s="9">
        <f>SUM(tbl_vikor_1[[#This Row],[ValueEUR]:[GKReflexes]])</f>
        <v>0.6673752921640046</v>
      </c>
      <c r="C1422" s="1">
        <f>MAX(tbl_vikor_1[[#This Row],[ValueEUR]:[GKReflexes]])</f>
        <v>5.9066304653552192E-2</v>
      </c>
    </row>
    <row r="1423" spans="1:3" x14ac:dyDescent="0.55000000000000004">
      <c r="A1423" s="8">
        <f>[1]!tbl_gk[[#This Row],[ID]]</f>
        <v>255953</v>
      </c>
      <c r="B1423" s="19">
        <f>SUM(tbl_vikor_1[[#This Row],[ValueEUR]:[GKReflexes]])</f>
        <v>0.64262394754139751</v>
      </c>
      <c r="C1423" s="2">
        <f>MAX(tbl_vikor_1[[#This Row],[ValueEUR]:[GKReflexes]])</f>
        <v>5.9066304653552192E-2</v>
      </c>
    </row>
    <row r="1424" spans="1:3" x14ac:dyDescent="0.55000000000000004">
      <c r="A1424" s="7">
        <f>[1]!tbl_gk[[#This Row],[ID]]</f>
        <v>255965</v>
      </c>
      <c r="B1424" s="9">
        <f>SUM(tbl_vikor_1[[#This Row],[ValueEUR]:[GKReflexes]])</f>
        <v>0.61256898368993851</v>
      </c>
      <c r="C1424" s="1">
        <f>MAX(tbl_vikor_1[[#This Row],[ValueEUR]:[GKReflexes]])</f>
        <v>5.484728289258417E-2</v>
      </c>
    </row>
    <row r="1425" spans="1:3" x14ac:dyDescent="0.55000000000000004">
      <c r="A1425" s="8">
        <f>[1]!tbl_gk[[#This Row],[ID]]</f>
        <v>255976</v>
      </c>
      <c r="B1425" s="19">
        <f>SUM(tbl_vikor_1[[#This Row],[ValueEUR]:[GKReflexes]])</f>
        <v>0.63267357187636086</v>
      </c>
      <c r="C1425" s="2">
        <f>MAX(tbl_vikor_1[[#This Row],[ValueEUR]:[GKReflexes]])</f>
        <v>5.6253623479573515E-2</v>
      </c>
    </row>
    <row r="1426" spans="1:3" x14ac:dyDescent="0.55000000000000004">
      <c r="A1426" s="7">
        <f>[1]!tbl_gk[[#This Row],[ID]]</f>
        <v>255989</v>
      </c>
      <c r="B1426" s="9">
        <f>SUM(tbl_vikor_1[[#This Row],[ValueEUR]:[GKReflexes]])</f>
        <v>0.64970902979240763</v>
      </c>
      <c r="C1426" s="1">
        <f>MAX(tbl_vikor_1[[#This Row],[ValueEUR]:[GKReflexes]])</f>
        <v>6.7504348175488213E-2</v>
      </c>
    </row>
    <row r="1427" spans="1:3" x14ac:dyDescent="0.55000000000000004">
      <c r="A1427" s="8">
        <f>[1]!tbl_gk[[#This Row],[ID]]</f>
        <v>255991</v>
      </c>
      <c r="B1427" s="19">
        <f>SUM(tbl_vikor_1[[#This Row],[ValueEUR]:[GKReflexes]])</f>
        <v>0.65233232953151976</v>
      </c>
      <c r="C1427" s="2">
        <f>MAX(tbl_vikor_1[[#This Row],[ValueEUR]:[GKReflexes]])</f>
        <v>6.4691667001509537E-2</v>
      </c>
    </row>
    <row r="1428" spans="1:3" x14ac:dyDescent="0.55000000000000004">
      <c r="A1428" s="7">
        <f>[1]!tbl_gk[[#This Row],[ID]]</f>
        <v>255994</v>
      </c>
      <c r="B1428" s="9">
        <f>SUM(tbl_vikor_1[[#This Row],[ValueEUR]:[GKReflexes]])</f>
        <v>0.57876205792244295</v>
      </c>
      <c r="C1428" s="1">
        <f>MAX(tbl_vikor_1[[#This Row],[ValueEUR]:[GKReflexes]])</f>
        <v>5.3440942305594832E-2</v>
      </c>
    </row>
    <row r="1429" spans="1:3" x14ac:dyDescent="0.55000000000000004">
      <c r="A1429" s="8">
        <f>[1]!tbl_gk[[#This Row],[ID]]</f>
        <v>256006</v>
      </c>
      <c r="B1429" s="19">
        <f>SUM(tbl_vikor_1[[#This Row],[ValueEUR]:[GKReflexes]])</f>
        <v>0.64580685456668474</v>
      </c>
      <c r="C1429" s="2">
        <f>MAX(tbl_vikor_1[[#This Row],[ValueEUR]:[GKReflexes]])</f>
        <v>6.8324713517898747E-2</v>
      </c>
    </row>
    <row r="1430" spans="1:3" x14ac:dyDescent="0.55000000000000004">
      <c r="A1430" s="7">
        <f>[1]!tbl_gk[[#This Row],[ID]]</f>
        <v>256034</v>
      </c>
      <c r="B1430" s="9">
        <f>SUM(tbl_vikor_1[[#This Row],[ValueEUR]:[GKReflexes]])</f>
        <v>0.70284795552266865</v>
      </c>
      <c r="C1430" s="1">
        <f>MAX(tbl_vikor_1[[#This Row],[ValueEUR]:[GKReflexes]])</f>
        <v>6.773058557426484E-2</v>
      </c>
    </row>
    <row r="1431" spans="1:3" x14ac:dyDescent="0.55000000000000004">
      <c r="A1431" s="8">
        <f>[1]!tbl_gk[[#This Row],[ID]]</f>
        <v>256053</v>
      </c>
      <c r="B1431" s="19">
        <f>SUM(tbl_vikor_1[[#This Row],[ValueEUR]:[GKReflexes]])</f>
        <v>0.60179798245917426</v>
      </c>
      <c r="C1431" s="2">
        <f>MAX(tbl_vikor_1[[#This Row],[ValueEUR]:[GKReflexes]])</f>
        <v>5.3471514927051197E-2</v>
      </c>
    </row>
    <row r="1432" spans="1:3" x14ac:dyDescent="0.55000000000000004">
      <c r="A1432" s="7">
        <f>[1]!tbl_gk[[#This Row],[ID]]</f>
        <v>256081</v>
      </c>
      <c r="B1432" s="9">
        <f>SUM(tbl_vikor_1[[#This Row],[ValueEUR]:[GKReflexes]])</f>
        <v>0.63247427836266401</v>
      </c>
      <c r="C1432" s="1">
        <f>MAX(tbl_vikor_1[[#This Row],[ValueEUR]:[GKReflexes]])</f>
        <v>6.2383434081559733E-2</v>
      </c>
    </row>
    <row r="1433" spans="1:3" x14ac:dyDescent="0.55000000000000004">
      <c r="A1433" s="8">
        <f>[1]!tbl_gk[[#This Row],[ID]]</f>
        <v>256111</v>
      </c>
      <c r="B1433" s="19">
        <f>SUM(tbl_vikor_1[[#This Row],[ValueEUR]:[GKReflexes]])</f>
        <v>0.63194044592052712</v>
      </c>
      <c r="C1433" s="2">
        <f>MAX(tbl_vikor_1[[#This Row],[ValueEUR]:[GKReflexes]])</f>
        <v>6.773058557426484E-2</v>
      </c>
    </row>
    <row r="1434" spans="1:3" x14ac:dyDescent="0.55000000000000004">
      <c r="A1434" s="7">
        <f>[1]!tbl_gk[[#This Row],[ID]]</f>
        <v>256145</v>
      </c>
      <c r="B1434" s="9">
        <f>SUM(tbl_vikor_1[[#This Row],[ValueEUR]:[GKReflexes]])</f>
        <v>0.6878384660200072</v>
      </c>
      <c r="C1434" s="1">
        <f>MAX(tbl_vikor_1[[#This Row],[ValueEUR]:[GKReflexes]])</f>
        <v>7.3129710523445565E-2</v>
      </c>
    </row>
    <row r="1435" spans="1:3" x14ac:dyDescent="0.55000000000000004">
      <c r="A1435" s="8">
        <f>[1]!tbl_gk[[#This Row],[ID]]</f>
        <v>256156</v>
      </c>
      <c r="B1435" s="19">
        <f>SUM(tbl_vikor_1[[#This Row],[ValueEUR]:[GKReflexes]])</f>
        <v>0.68026010745026588</v>
      </c>
      <c r="C1435" s="2">
        <f>MAX(tbl_vikor_1[[#This Row],[ValueEUR]:[GKReflexes]])</f>
        <v>7.4536051110434903E-2</v>
      </c>
    </row>
    <row r="1436" spans="1:3" x14ac:dyDescent="0.55000000000000004">
      <c r="A1436" s="7">
        <f>[1]!tbl_gk[[#This Row],[ID]]</f>
        <v>256161</v>
      </c>
      <c r="B1436" s="9">
        <f>SUM(tbl_vikor_1[[#This Row],[ValueEUR]:[GKReflexes]])</f>
        <v>0.55159400014630111</v>
      </c>
      <c r="C1436" s="1">
        <f>MAX(tbl_vikor_1[[#This Row],[ValueEUR]:[GKReflexes]])</f>
        <v>4.4559595772542655E-2</v>
      </c>
    </row>
    <row r="1437" spans="1:3" x14ac:dyDescent="0.55000000000000004">
      <c r="A1437" s="8">
        <f>[1]!tbl_gk[[#This Row],[ID]]</f>
        <v>256172</v>
      </c>
      <c r="B1437" s="19">
        <f>SUM(tbl_vikor_1[[#This Row],[ValueEUR]:[GKReflexes]])</f>
        <v>0.59408557683951113</v>
      </c>
      <c r="C1437" s="2">
        <f>MAX(tbl_vikor_1[[#This Row],[ValueEUR]:[GKReflexes]])</f>
        <v>5.7036282588854605E-2</v>
      </c>
    </row>
    <row r="1438" spans="1:3" x14ac:dyDescent="0.55000000000000004">
      <c r="A1438" s="7">
        <f>[1]!tbl_gk[[#This Row],[ID]]</f>
        <v>256183</v>
      </c>
      <c r="B1438" s="9">
        <f>SUM(tbl_vikor_1[[#This Row],[ValueEUR]:[GKReflexes]])</f>
        <v>0.62474287221931923</v>
      </c>
      <c r="C1438" s="1">
        <f>MAX(tbl_vikor_1[[#This Row],[ValueEUR]:[GKReflexes]])</f>
        <v>5.6253623479573515E-2</v>
      </c>
    </row>
    <row r="1439" spans="1:3" x14ac:dyDescent="0.55000000000000004">
      <c r="A1439" s="8">
        <f>[1]!tbl_gk[[#This Row],[ID]]</f>
        <v>256186</v>
      </c>
      <c r="B1439" s="19">
        <f>SUM(tbl_vikor_1[[#This Row],[ValueEUR]:[GKReflexes]])</f>
        <v>0.65858063782492315</v>
      </c>
      <c r="C1439" s="2">
        <f>MAX(tbl_vikor_1[[#This Row],[ValueEUR]:[GKReflexes]])</f>
        <v>6.4691667001509537E-2</v>
      </c>
    </row>
    <row r="1440" spans="1:3" x14ac:dyDescent="0.55000000000000004">
      <c r="A1440" s="7">
        <f>[1]!tbl_gk[[#This Row],[ID]]</f>
        <v>256229</v>
      </c>
      <c r="B1440" s="9">
        <f>SUM(tbl_vikor_1[[#This Row],[ValueEUR]:[GKReflexes]])</f>
        <v>0.63750231969461646</v>
      </c>
      <c r="C1440" s="1">
        <f>MAX(tbl_vikor_1[[#This Row],[ValueEUR]:[GKReflexes]])</f>
        <v>6.012574789575089E-2</v>
      </c>
    </row>
    <row r="1441" spans="1:3" x14ac:dyDescent="0.55000000000000004">
      <c r="A1441" s="8">
        <f>[1]!tbl_gk[[#This Row],[ID]]</f>
        <v>256323</v>
      </c>
      <c r="B1441" s="19">
        <f>SUM(tbl_vikor_1[[#This Row],[ValueEUR]:[GKReflexes]])</f>
        <v>0.67694073825276957</v>
      </c>
      <c r="C1441" s="2">
        <f>MAX(tbl_vikor_1[[#This Row],[ValueEUR]:[GKReflexes]])</f>
        <v>7.4860120897871668E-2</v>
      </c>
    </row>
    <row r="1442" spans="1:3" x14ac:dyDescent="0.55000000000000004">
      <c r="A1442" s="7">
        <f>[1]!tbl_gk[[#This Row],[ID]]</f>
        <v>256359</v>
      </c>
      <c r="B1442" s="9">
        <f>SUM(tbl_vikor_1[[#This Row],[ValueEUR]:[GKReflexes]])</f>
        <v>0.61471813098624217</v>
      </c>
      <c r="C1442" s="1">
        <f>MAX(tbl_vikor_1[[#This Row],[ValueEUR]:[GKReflexes]])</f>
        <v>7.4536051110434903E-2</v>
      </c>
    </row>
    <row r="1443" spans="1:3" x14ac:dyDescent="0.55000000000000004">
      <c r="A1443" s="8">
        <f>[1]!tbl_gk[[#This Row],[ID]]</f>
        <v>256407</v>
      </c>
      <c r="B1443" s="19">
        <f>SUM(tbl_vikor_1[[#This Row],[ValueEUR]:[GKReflexes]])</f>
        <v>0.56107897399402462</v>
      </c>
      <c r="C1443" s="2">
        <f>MAX(tbl_vikor_1[[#This Row],[ValueEUR]:[GKReflexes]])</f>
        <v>5.2034601718605494E-2</v>
      </c>
    </row>
    <row r="1444" spans="1:3" x14ac:dyDescent="0.55000000000000004">
      <c r="A1444" s="7">
        <f>[1]!tbl_gk[[#This Row],[ID]]</f>
        <v>256413</v>
      </c>
      <c r="B1444" s="9">
        <f>SUM(tbl_vikor_1[[#This Row],[ValueEUR]:[GKReflexes]])</f>
        <v>0.72346208736844853</v>
      </c>
      <c r="C1444" s="1">
        <f>MAX(tbl_vikor_1[[#This Row],[ValueEUR]:[GKReflexes]])</f>
        <v>7.6523679140046597E-2</v>
      </c>
    </row>
    <row r="1445" spans="1:3" x14ac:dyDescent="0.55000000000000004">
      <c r="A1445" s="8">
        <f>[1]!tbl_gk[[#This Row],[ID]]</f>
        <v>256463</v>
      </c>
      <c r="B1445" s="19">
        <f>SUM(tbl_vikor_1[[#This Row],[ValueEUR]:[GKReflexes]])</f>
        <v>0.66209080238402929</v>
      </c>
      <c r="C1445" s="2">
        <f>MAX(tbl_vikor_1[[#This Row],[ValueEUR]:[GKReflexes]])</f>
        <v>6.0601050250658012E-2</v>
      </c>
    </row>
    <row r="1446" spans="1:3" x14ac:dyDescent="0.55000000000000004">
      <c r="A1446" s="7">
        <f>[1]!tbl_gk[[#This Row],[ID]]</f>
        <v>256474</v>
      </c>
      <c r="B1446" s="9">
        <f>SUM(tbl_vikor_1[[#This Row],[ValueEUR]:[GKReflexes]])</f>
        <v>0.68530673626720051</v>
      </c>
      <c r="C1446" s="1">
        <f>MAX(tbl_vikor_1[[#This Row],[ValueEUR]:[GKReflexes]])</f>
        <v>7.1295353236068254E-2</v>
      </c>
    </row>
    <row r="1447" spans="1:3" x14ac:dyDescent="0.55000000000000004">
      <c r="A1447" s="8">
        <f>[1]!tbl_gk[[#This Row],[ID]]</f>
        <v>256488</v>
      </c>
      <c r="B1447" s="19">
        <f>SUM(tbl_vikor_1[[#This Row],[ValueEUR]:[GKReflexes]])</f>
        <v>0.64078275543247876</v>
      </c>
      <c r="C1447" s="2">
        <f>MAX(tbl_vikor_1[[#This Row],[ValueEUR]:[GKReflexes]])</f>
        <v>5.4659770814318998E-2</v>
      </c>
    </row>
    <row r="1448" spans="1:3" x14ac:dyDescent="0.55000000000000004">
      <c r="A1448" s="7">
        <f>[1]!tbl_gk[[#This Row],[ID]]</f>
        <v>256537</v>
      </c>
      <c r="B1448" s="9">
        <f>SUM(tbl_vikor_1[[#This Row],[ValueEUR]:[GKReflexes]])</f>
        <v>0.56669895815459537</v>
      </c>
      <c r="C1448" s="1">
        <f>MAX(tbl_vikor_1[[#This Row],[ValueEUR]:[GKReflexes]])</f>
        <v>5.5253898757952898E-2</v>
      </c>
    </row>
    <row r="1449" spans="1:3" x14ac:dyDescent="0.55000000000000004">
      <c r="A1449" s="8">
        <f>[1]!tbl_gk[[#This Row],[ID]]</f>
        <v>256601</v>
      </c>
      <c r="B1449" s="19">
        <f>SUM(tbl_vikor_1[[#This Row],[ValueEUR]:[GKReflexes]])</f>
        <v>0.66397773403631966</v>
      </c>
      <c r="C1449" s="2">
        <f>MAX(tbl_vikor_1[[#This Row],[ValueEUR]:[GKReflexes]])</f>
        <v>5.9784124328161402E-2</v>
      </c>
    </row>
    <row r="1450" spans="1:3" x14ac:dyDescent="0.55000000000000004">
      <c r="A1450" s="7">
        <f>[1]!tbl_gk[[#This Row],[ID]]</f>
        <v>256665</v>
      </c>
      <c r="B1450" s="9">
        <f>SUM(tbl_vikor_1[[#This Row],[ValueEUR]:[GKReflexes]])</f>
        <v>0.66092100466269121</v>
      </c>
      <c r="C1450" s="1">
        <f>MAX(tbl_vikor_1[[#This Row],[ValueEUR]:[GKReflexes]])</f>
        <v>6.047264524054153E-2</v>
      </c>
    </row>
    <row r="1451" spans="1:3" x14ac:dyDescent="0.55000000000000004">
      <c r="A1451" s="8">
        <f>[1]!tbl_gk[[#This Row],[ID]]</f>
        <v>256699</v>
      </c>
      <c r="B1451" s="19">
        <f>SUM(tbl_vikor_1[[#This Row],[ValueEUR]:[GKReflexes]])</f>
        <v>0.52555755611910848</v>
      </c>
      <c r="C1451" s="2">
        <f>MAX(tbl_vikor_1[[#This Row],[ValueEUR]:[GKReflexes]])</f>
        <v>5.2837778453841702E-2</v>
      </c>
    </row>
    <row r="1452" spans="1:3" x14ac:dyDescent="0.55000000000000004">
      <c r="A1452" s="7">
        <f>[1]!tbl_gk[[#This Row],[ID]]</f>
        <v>256742</v>
      </c>
      <c r="B1452" s="9">
        <f>SUM(tbl_vikor_1[[#This Row],[ValueEUR]:[GKReflexes]])</f>
        <v>0.50857358178510648</v>
      </c>
      <c r="C1452" s="1">
        <f>MAX(tbl_vikor_1[[#This Row],[ValueEUR]:[GKReflexes]])</f>
        <v>4.3727816651455198E-2</v>
      </c>
    </row>
    <row r="1453" spans="1:3" x14ac:dyDescent="0.55000000000000004">
      <c r="A1453" s="8">
        <f>[1]!tbl_gk[[#This Row],[ID]]</f>
        <v>256924</v>
      </c>
      <c r="B1453" s="19">
        <f>SUM(tbl_vikor_1[[#This Row],[ValueEUR]:[GKReflexes]])</f>
        <v>0.66901675764720703</v>
      </c>
      <c r="C1453" s="2">
        <f>MAX(tbl_vikor_1[[#This Row],[ValueEUR]:[GKReflexes]])</f>
        <v>5.9784124328161402E-2</v>
      </c>
    </row>
    <row r="1454" spans="1:3" x14ac:dyDescent="0.55000000000000004">
      <c r="A1454" s="7">
        <f>[1]!tbl_gk[[#This Row],[ID]]</f>
        <v>256938</v>
      </c>
      <c r="B1454" s="9">
        <f>SUM(tbl_vikor_1[[#This Row],[ValueEUR]:[GKReflexes]])</f>
        <v>0.59232418198039472</v>
      </c>
      <c r="C1454" s="1">
        <f>MAX(tbl_vikor_1[[#This Row],[ValueEUR]:[GKReflexes]])</f>
        <v>5.484728289258417E-2</v>
      </c>
    </row>
    <row r="1455" spans="1:3" x14ac:dyDescent="0.55000000000000004">
      <c r="A1455" s="8">
        <f>[1]!tbl_gk[[#This Row],[ID]]</f>
        <v>256953</v>
      </c>
      <c r="B1455" s="19">
        <f>SUM(tbl_vikor_1[[#This Row],[ValueEUR]:[GKReflexes]])</f>
        <v>0.56208557891481881</v>
      </c>
      <c r="C1455" s="2">
        <f>MAX(tbl_vikor_1[[#This Row],[ValueEUR]:[GKReflexes]])</f>
        <v>4.9906747265247783E-2</v>
      </c>
    </row>
    <row r="1456" spans="1:3" x14ac:dyDescent="0.55000000000000004">
      <c r="A1456" s="7">
        <f>[1]!tbl_gk[[#This Row],[ID]]</f>
        <v>257138</v>
      </c>
      <c r="B1456" s="9">
        <f>SUM(tbl_vikor_1[[#This Row],[ValueEUR]:[GKReflexes]])</f>
        <v>0.68619928022384646</v>
      </c>
      <c r="C1456" s="1">
        <f>MAX(tbl_vikor_1[[#This Row],[ValueEUR]:[GKReflexes]])</f>
        <v>6.2383434081559733E-2</v>
      </c>
    </row>
    <row r="1457" spans="1:3" x14ac:dyDescent="0.55000000000000004">
      <c r="A1457" s="8">
        <f>[1]!tbl_gk[[#This Row],[ID]]</f>
        <v>257142</v>
      </c>
      <c r="B1457" s="19">
        <f>SUM(tbl_vikor_1[[#This Row],[ValueEUR]:[GKReflexes]])</f>
        <v>0.63086457843744115</v>
      </c>
      <c r="C1457" s="2">
        <f>MAX(tbl_vikor_1[[#This Row],[ValueEUR]:[GKReflexes]])</f>
        <v>6.0601050250658012E-2</v>
      </c>
    </row>
    <row r="1458" spans="1:3" x14ac:dyDescent="0.55000000000000004">
      <c r="A1458" s="7">
        <f>[1]!tbl_gk[[#This Row],[ID]]</f>
        <v>257149</v>
      </c>
      <c r="B1458" s="9">
        <f>SUM(tbl_vikor_1[[#This Row],[ValueEUR]:[GKReflexes]])</f>
        <v>0.63557900667936307</v>
      </c>
      <c r="C1458" s="1">
        <f>MAX(tbl_vikor_1[[#This Row],[ValueEUR]:[GKReflexes]])</f>
        <v>6.0601050250658012E-2</v>
      </c>
    </row>
    <row r="1459" spans="1:3" x14ac:dyDescent="0.55000000000000004">
      <c r="A1459" s="8">
        <f>[1]!tbl_gk[[#This Row],[ID]]</f>
        <v>257176</v>
      </c>
      <c r="B1459" s="19">
        <f>SUM(tbl_vikor_1[[#This Row],[ValueEUR]:[GKReflexes]])</f>
        <v>0.61312588469451834</v>
      </c>
      <c r="C1459" s="2">
        <f>MAX(tbl_vikor_1[[#This Row],[ValueEUR]:[GKReflexes]])</f>
        <v>5.7036282588854605E-2</v>
      </c>
    </row>
    <row r="1460" spans="1:3" x14ac:dyDescent="0.55000000000000004">
      <c r="A1460" s="7">
        <f>[1]!tbl_gk[[#This Row],[ID]]</f>
        <v>257209</v>
      </c>
      <c r="B1460" s="9">
        <f>SUM(tbl_vikor_1[[#This Row],[ValueEUR]:[GKReflexes]])</f>
        <v>0.68591336960229032</v>
      </c>
      <c r="C1460" s="1">
        <f>MAX(tbl_vikor_1[[#This Row],[ValueEUR]:[GKReflexes]])</f>
        <v>6.8910688762477551E-2</v>
      </c>
    </row>
    <row r="1461" spans="1:3" x14ac:dyDescent="0.55000000000000004">
      <c r="A1461" s="8">
        <f>[1]!tbl_gk[[#This Row],[ID]]</f>
        <v>257235</v>
      </c>
      <c r="B1461" s="19">
        <f>SUM(tbl_vikor_1[[#This Row],[ValueEUR]:[GKReflexes]])</f>
        <v>0.59724687680889166</v>
      </c>
      <c r="C1461" s="2">
        <f>MAX(tbl_vikor_1[[#This Row],[ValueEUR]:[GKReflexes]])</f>
        <v>5.6253623479573515E-2</v>
      </c>
    </row>
    <row r="1462" spans="1:3" x14ac:dyDescent="0.55000000000000004">
      <c r="A1462" s="7">
        <f>[1]!tbl_gk[[#This Row],[ID]]</f>
        <v>257237</v>
      </c>
      <c r="B1462" s="9">
        <f>SUM(tbl_vikor_1[[#This Row],[ValueEUR]:[GKReflexes]])</f>
        <v>0.55025569603789315</v>
      </c>
      <c r="C1462" s="1">
        <f>MAX(tbl_vikor_1[[#This Row],[ValueEUR]:[GKReflexes]])</f>
        <v>5.3471514927051197E-2</v>
      </c>
    </row>
    <row r="1463" spans="1:3" x14ac:dyDescent="0.55000000000000004">
      <c r="A1463" s="8">
        <f>[1]!tbl_gk[[#This Row],[ID]]</f>
        <v>257273</v>
      </c>
      <c r="B1463" s="19">
        <f>SUM(tbl_vikor_1[[#This Row],[ValueEUR]:[GKReflexes]])</f>
        <v>0.62192310543725793</v>
      </c>
      <c r="C1463" s="2">
        <f>MAX(tbl_vikor_1[[#This Row],[ValueEUR]:[GKReflexes]])</f>
        <v>6.3285326414520199E-2</v>
      </c>
    </row>
    <row r="1464" spans="1:3" x14ac:dyDescent="0.55000000000000004">
      <c r="A1464" s="7">
        <f>[1]!tbl_gk[[#This Row],[ID]]</f>
        <v>257288</v>
      </c>
      <c r="B1464" s="9">
        <f>SUM(tbl_vikor_1[[#This Row],[ValueEUR]:[GKReflexes]])</f>
        <v>0.45278916992425261</v>
      </c>
      <c r="C1464" s="1">
        <f>MAX(tbl_vikor_1[[#This Row],[ValueEUR]:[GKReflexes]])</f>
        <v>3.5647676618034127E-2</v>
      </c>
    </row>
    <row r="1465" spans="1:3" x14ac:dyDescent="0.55000000000000004">
      <c r="A1465" s="8">
        <f>[1]!tbl_gk[[#This Row],[ID]]</f>
        <v>257304</v>
      </c>
      <c r="B1465" s="19">
        <f>SUM(tbl_vikor_1[[#This Row],[ValueEUR]:[GKReflexes]])</f>
        <v>0.62815287843522194</v>
      </c>
      <c r="C1465" s="2">
        <f>MAX(tbl_vikor_1[[#This Row],[ValueEUR]:[GKReflexes]])</f>
        <v>6.3285326414520199E-2</v>
      </c>
    </row>
    <row r="1466" spans="1:3" x14ac:dyDescent="0.55000000000000004">
      <c r="A1466" s="7">
        <f>[1]!tbl_gk[[#This Row],[ID]]</f>
        <v>257342</v>
      </c>
      <c r="B1466" s="9">
        <f>SUM(tbl_vikor_1[[#This Row],[ValueEUR]:[GKReflexes]])</f>
        <v>0.60992415803148647</v>
      </c>
      <c r="C1466" s="1">
        <f>MAX(tbl_vikor_1[[#This Row],[ValueEUR]:[GKReflexes]])</f>
        <v>5.7036282588854605E-2</v>
      </c>
    </row>
    <row r="1467" spans="1:3" x14ac:dyDescent="0.55000000000000004">
      <c r="A1467" s="8">
        <f>[1]!tbl_gk[[#This Row],[ID]]</f>
        <v>257439</v>
      </c>
      <c r="B1467" s="19">
        <f>SUM(tbl_vikor_1[[#This Row],[ValueEUR]:[GKReflexes]])</f>
        <v>0.33654587405180875</v>
      </c>
      <c r="C1467" s="2">
        <f>MAX(tbl_vikor_1[[#This Row],[ValueEUR]:[GKReflexes]])</f>
        <v>3.386529278713242E-2</v>
      </c>
    </row>
    <row r="1468" spans="1:3" x14ac:dyDescent="0.55000000000000004">
      <c r="A1468" s="7">
        <f>[1]!tbl_gk[[#This Row],[ID]]</f>
        <v>257469</v>
      </c>
      <c r="B1468" s="9">
        <f>SUM(tbl_vikor_1[[#This Row],[ValueEUR]:[GKReflexes]])</f>
        <v>0.72857784184138386</v>
      </c>
      <c r="C1468" s="1">
        <f>MAX(tbl_vikor_1[[#This Row],[ValueEUR]:[GKReflexes]])</f>
        <v>6.7504348175488213E-2</v>
      </c>
    </row>
    <row r="1469" spans="1:3" x14ac:dyDescent="0.55000000000000004">
      <c r="A1469" s="8">
        <f>[1]!tbl_gk[[#This Row],[ID]]</f>
        <v>257475</v>
      </c>
      <c r="B1469" s="19">
        <f>SUM(tbl_vikor_1[[#This Row],[ValueEUR]:[GKReflexes]])</f>
        <v>0.54458015886136479</v>
      </c>
      <c r="C1469" s="2">
        <f>MAX(tbl_vikor_1[[#This Row],[ValueEUR]:[GKReflexes]])</f>
        <v>6.5591724977182797E-2</v>
      </c>
    </row>
    <row r="1470" spans="1:3" x14ac:dyDescent="0.55000000000000004">
      <c r="A1470" s="7">
        <f>[1]!tbl_gk[[#This Row],[ID]]</f>
        <v>257479</v>
      </c>
      <c r="B1470" s="9">
        <f>SUM(tbl_vikor_1[[#This Row],[ValueEUR]:[GKReflexes]])</f>
        <v>0.68580034707949578</v>
      </c>
      <c r="C1470" s="1">
        <f>MAX(tbl_vikor_1[[#This Row],[ValueEUR]:[GKReflexes]])</f>
        <v>6.5948201743363147E-2</v>
      </c>
    </row>
    <row r="1471" spans="1:3" x14ac:dyDescent="0.55000000000000004">
      <c r="A1471" s="8">
        <f>[1]!tbl_gk[[#This Row],[ID]]</f>
        <v>257480</v>
      </c>
      <c r="B1471" s="19">
        <f>SUM(tbl_vikor_1[[#This Row],[ValueEUR]:[GKReflexes]])</f>
        <v>0.58055726856300738</v>
      </c>
      <c r="C1471" s="2">
        <f>MAX(tbl_vikor_1[[#This Row],[ValueEUR]:[GKReflexes]])</f>
        <v>4.3596558196669473E-2</v>
      </c>
    </row>
    <row r="1472" spans="1:3" x14ac:dyDescent="0.55000000000000004">
      <c r="A1472" s="7">
        <f>[1]!tbl_gk[[#This Row],[ID]]</f>
        <v>257492</v>
      </c>
      <c r="B1472" s="9">
        <f>SUM(tbl_vikor_1[[#This Row],[ValueEUR]:[GKReflexes]])</f>
        <v>0.47370751092995739</v>
      </c>
      <c r="C1472" s="1">
        <f>MAX(tbl_vikor_1[[#This Row],[ValueEUR]:[GKReflexes]])</f>
        <v>6.0601050250658012E-2</v>
      </c>
    </row>
    <row r="1473" spans="1:3" x14ac:dyDescent="0.55000000000000004">
      <c r="A1473" s="8">
        <f>[1]!tbl_gk[[#This Row],[ID]]</f>
        <v>257497</v>
      </c>
      <c r="B1473" s="19">
        <f>SUM(tbl_vikor_1[[#This Row],[ValueEUR]:[GKReflexes]])</f>
        <v>0.65668937616591205</v>
      </c>
      <c r="C1473" s="2">
        <f>MAX(tbl_vikor_1[[#This Row],[ValueEUR]:[GKReflexes]])</f>
        <v>6.1878985827530868E-2</v>
      </c>
    </row>
    <row r="1474" spans="1:3" x14ac:dyDescent="0.55000000000000004">
      <c r="A1474" s="7">
        <f>[1]!tbl_gk[[#This Row],[ID]]</f>
        <v>257568</v>
      </c>
      <c r="B1474" s="9">
        <f>SUM(tbl_vikor_1[[#This Row],[ValueEUR]:[GKReflexes]])</f>
        <v>0.60846415573845891</v>
      </c>
      <c r="C1474" s="1">
        <f>MAX(tbl_vikor_1[[#This Row],[ValueEUR]:[GKReflexes]])</f>
        <v>6.5948201743363147E-2</v>
      </c>
    </row>
    <row r="1475" spans="1:3" x14ac:dyDescent="0.55000000000000004">
      <c r="A1475" s="8">
        <f>[1]!tbl_gk[[#This Row],[ID]]</f>
        <v>257580</v>
      </c>
      <c r="B1475" s="19">
        <f>SUM(tbl_vikor_1[[#This Row],[ValueEUR]:[GKReflexes]])</f>
        <v>0.69759752018513455</v>
      </c>
      <c r="C1475" s="2">
        <f>MAX(tbl_vikor_1[[#This Row],[ValueEUR]:[GKReflexes]])</f>
        <v>7.1740949193793688E-2</v>
      </c>
    </row>
    <row r="1476" spans="1:3" x14ac:dyDescent="0.55000000000000004">
      <c r="A1476" s="7">
        <f>[1]!tbl_gk[[#This Row],[ID]]</f>
        <v>257618</v>
      </c>
      <c r="B1476" s="9">
        <f>SUM(tbl_vikor_1[[#This Row],[ValueEUR]:[GKReflexes]])</f>
        <v>0.5564036688974322</v>
      </c>
      <c r="C1476" s="1">
        <f>MAX(tbl_vikor_1[[#This Row],[ValueEUR]:[GKReflexes]])</f>
        <v>5.5253898757952898E-2</v>
      </c>
    </row>
    <row r="1477" spans="1:3" x14ac:dyDescent="0.55000000000000004">
      <c r="A1477" s="8">
        <f>[1]!tbl_gk[[#This Row],[ID]]</f>
        <v>257637</v>
      </c>
      <c r="B1477" s="19">
        <f>SUM(tbl_vikor_1[[#This Row],[ValueEUR]:[GKReflexes]])</f>
        <v>0.65332200189073308</v>
      </c>
      <c r="C1477" s="2">
        <f>MAX(tbl_vikor_1[[#This Row],[ValueEUR]:[GKReflexes]])</f>
        <v>5.7036282588854605E-2</v>
      </c>
    </row>
    <row r="1478" spans="1:3" x14ac:dyDescent="0.55000000000000004">
      <c r="A1478" s="7">
        <f>[1]!tbl_gk[[#This Row],[ID]]</f>
        <v>257638</v>
      </c>
      <c r="B1478" s="9">
        <f>SUM(tbl_vikor_1[[#This Row],[ValueEUR]:[GKReflexes]])</f>
        <v>0.6519005983181192</v>
      </c>
      <c r="C1478" s="1">
        <f>MAX(tbl_vikor_1[[#This Row],[ValueEUR]:[GKReflexes]])</f>
        <v>5.3471514927051197E-2</v>
      </c>
    </row>
    <row r="1479" spans="1:3" x14ac:dyDescent="0.55000000000000004">
      <c r="A1479" s="8">
        <f>[1]!tbl_gk[[#This Row],[ID]]</f>
        <v>257640</v>
      </c>
      <c r="B1479" s="19">
        <f>SUM(tbl_vikor_1[[#This Row],[ValueEUR]:[GKReflexes]])</f>
        <v>0.53914741565618796</v>
      </c>
      <c r="C1479" s="2">
        <f>MAX(tbl_vikor_1[[#This Row],[ValueEUR]:[GKReflexes]])</f>
        <v>5.7659964066562854E-2</v>
      </c>
    </row>
    <row r="1480" spans="1:3" x14ac:dyDescent="0.55000000000000004">
      <c r="A1480" s="7">
        <f>[1]!tbl_gk[[#This Row],[ID]]</f>
        <v>257669</v>
      </c>
      <c r="B1480" s="9">
        <f>SUM(tbl_vikor_1[[#This Row],[ValueEUR]:[GKReflexes]])</f>
        <v>0.58257895012711591</v>
      </c>
      <c r="C1480" s="1">
        <f>MAX(tbl_vikor_1[[#This Row],[ValueEUR]:[GKReflexes]])</f>
        <v>4.9221920544626818E-2</v>
      </c>
    </row>
    <row r="1481" spans="1:3" x14ac:dyDescent="0.55000000000000004">
      <c r="A1481" s="8">
        <f>[1]!tbl_gk[[#This Row],[ID]]</f>
        <v>257670</v>
      </c>
      <c r="B1481" s="19">
        <f>SUM(tbl_vikor_1[[#This Row],[ValueEUR]:[GKReflexes]])</f>
        <v>0.65760786701047635</v>
      </c>
      <c r="C1481" s="2">
        <f>MAX(tbl_vikor_1[[#This Row],[ValueEUR]:[GKReflexes]])</f>
        <v>5.9784124328161402E-2</v>
      </c>
    </row>
    <row r="1482" spans="1:3" x14ac:dyDescent="0.55000000000000004">
      <c r="A1482" s="7">
        <f>[1]!tbl_gk[[#This Row],[ID]]</f>
        <v>257721</v>
      </c>
      <c r="B1482" s="9">
        <f>SUM(tbl_vikor_1[[#This Row],[ValueEUR]:[GKReflexes]])</f>
        <v>0.63382728659227217</v>
      </c>
      <c r="C1482" s="1">
        <f>MAX(tbl_vikor_1[[#This Row],[ValueEUR]:[GKReflexes]])</f>
        <v>5.7036282588854605E-2</v>
      </c>
    </row>
    <row r="1483" spans="1:3" x14ac:dyDescent="0.55000000000000004">
      <c r="A1483" s="8">
        <f>[1]!tbl_gk[[#This Row],[ID]]</f>
        <v>257740</v>
      </c>
      <c r="B1483" s="19">
        <f>SUM(tbl_vikor_1[[#This Row],[ValueEUR]:[GKReflexes]])</f>
        <v>0.56547399986885472</v>
      </c>
      <c r="C1483" s="2">
        <f>MAX(tbl_vikor_1[[#This Row],[ValueEUR]:[GKReflexes]])</f>
        <v>5.2837778453841702E-2</v>
      </c>
    </row>
    <row r="1484" spans="1:3" x14ac:dyDescent="0.55000000000000004">
      <c r="A1484" s="7">
        <f>[1]!tbl_gk[[#This Row],[ID]]</f>
        <v>257741</v>
      </c>
      <c r="B1484" s="9">
        <f>SUM(tbl_vikor_1[[#This Row],[ValueEUR]:[GKReflexes]])</f>
        <v>0.70190433643372141</v>
      </c>
      <c r="C1484" s="1">
        <f>MAX(tbl_vikor_1[[#This Row],[ValueEUR]:[GKReflexes]])</f>
        <v>6.6098007588498875E-2</v>
      </c>
    </row>
    <row r="1485" spans="1:3" x14ac:dyDescent="0.55000000000000004">
      <c r="A1485" s="8">
        <f>[1]!tbl_gk[[#This Row],[ID]]</f>
        <v>257789</v>
      </c>
      <c r="B1485" s="19">
        <f>SUM(tbl_vikor_1[[#This Row],[ValueEUR]:[GKReflexes]])</f>
        <v>0.64130998504505099</v>
      </c>
      <c r="C1485" s="2">
        <f>MAX(tbl_vikor_1[[#This Row],[ValueEUR]:[GKReflexes]])</f>
        <v>6.416581791246144E-2</v>
      </c>
    </row>
    <row r="1486" spans="1:3" x14ac:dyDescent="0.55000000000000004">
      <c r="A1486" s="7">
        <f>[1]!tbl_gk[[#This Row],[ID]]</f>
        <v>257791</v>
      </c>
      <c r="B1486" s="9">
        <f>SUM(tbl_vikor_1[[#This Row],[ValueEUR]:[GKReflexes]])</f>
        <v>0.58665823231765002</v>
      </c>
      <c r="C1486" s="1">
        <f>MAX(tbl_vikor_1[[#This Row],[ValueEUR]:[GKReflexes]])</f>
        <v>6.0601050250658012E-2</v>
      </c>
    </row>
    <row r="1487" spans="1:3" x14ac:dyDescent="0.55000000000000004">
      <c r="A1487" s="8">
        <f>[1]!tbl_gk[[#This Row],[ID]]</f>
        <v>257794</v>
      </c>
      <c r="B1487" s="19">
        <f>SUM(tbl_vikor_1[[#This Row],[ValueEUR]:[GKReflexes]])</f>
        <v>0.55191556192762725</v>
      </c>
      <c r="C1487" s="2">
        <f>MAX(tbl_vikor_1[[#This Row],[ValueEUR]:[GKReflexes]])</f>
        <v>4.8124363434346076E-2</v>
      </c>
    </row>
    <row r="1488" spans="1:3" x14ac:dyDescent="0.55000000000000004">
      <c r="A1488" s="7">
        <f>[1]!tbl_gk[[#This Row],[ID]]</f>
        <v>257796</v>
      </c>
      <c r="B1488" s="9">
        <f>SUM(tbl_vikor_1[[#This Row],[ValueEUR]:[GKReflexes]])</f>
        <v>0.58087255978873276</v>
      </c>
      <c r="C1488" s="1">
        <f>MAX(tbl_vikor_1[[#This Row],[ValueEUR]:[GKReflexes]])</f>
        <v>6.416581791246144E-2</v>
      </c>
    </row>
    <row r="1489" spans="1:3" x14ac:dyDescent="0.55000000000000004">
      <c r="A1489" s="8">
        <f>[1]!tbl_gk[[#This Row],[ID]]</f>
        <v>257815</v>
      </c>
      <c r="B1489" s="19">
        <f>SUM(tbl_vikor_1[[#This Row],[ValueEUR]:[GKReflexes]])</f>
        <v>0.69765252134350764</v>
      </c>
      <c r="C1489" s="2">
        <f>MAX(tbl_vikor_1[[#This Row],[ValueEUR]:[GKReflexes]])</f>
        <v>6.416581791246144E-2</v>
      </c>
    </row>
    <row r="1490" spans="1:3" x14ac:dyDescent="0.55000000000000004">
      <c r="A1490" s="7">
        <f>[1]!tbl_gk[[#This Row],[ID]]</f>
        <v>257827</v>
      </c>
      <c r="B1490" s="9">
        <f>SUM(tbl_vikor_1[[#This Row],[ValueEUR]:[GKReflexes]])</f>
        <v>0.59258530236662543</v>
      </c>
      <c r="C1490" s="1">
        <f>MAX(tbl_vikor_1[[#This Row],[ValueEUR]:[GKReflexes]])</f>
        <v>6.047264524054153E-2</v>
      </c>
    </row>
    <row r="1491" spans="1:3" x14ac:dyDescent="0.55000000000000004">
      <c r="A1491" s="8">
        <f>[1]!tbl_gk[[#This Row],[ID]]</f>
        <v>257854</v>
      </c>
      <c r="B1491" s="19">
        <f>SUM(tbl_vikor_1[[#This Row],[ValueEUR]:[GKReflexes]])</f>
        <v>0.70666067167926283</v>
      </c>
      <c r="C1491" s="2">
        <f>MAX(tbl_vikor_1[[#This Row],[ValueEUR]:[GKReflexes]])</f>
        <v>6.2383434081559733E-2</v>
      </c>
    </row>
    <row r="1492" spans="1:3" x14ac:dyDescent="0.55000000000000004">
      <c r="A1492" s="7">
        <f>[1]!tbl_gk[[#This Row],[ID]]</f>
        <v>257862</v>
      </c>
      <c r="B1492" s="9">
        <f>SUM(tbl_vikor_1[[#This Row],[ValueEUR]:[GKReflexes]])</f>
        <v>0.53231262808650137</v>
      </c>
      <c r="C1492" s="1">
        <f>MAX(tbl_vikor_1[[#This Row],[ValueEUR]:[GKReflexes]])</f>
        <v>4.8124363434346076E-2</v>
      </c>
    </row>
    <row r="1493" spans="1:3" x14ac:dyDescent="0.55000000000000004">
      <c r="A1493" s="8">
        <f>[1]!tbl_gk[[#This Row],[ID]]</f>
        <v>257892</v>
      </c>
      <c r="B1493" s="19">
        <f>SUM(tbl_vikor_1[[#This Row],[ValueEUR]:[GKReflexes]])</f>
        <v>0.6992818389744726</v>
      </c>
      <c r="C1493" s="2">
        <f>MAX(tbl_vikor_1[[#This Row],[ValueEUR]:[GKReflexes]])</f>
        <v>5.8818666419756312E-2</v>
      </c>
    </row>
    <row r="1494" spans="1:3" x14ac:dyDescent="0.55000000000000004">
      <c r="A1494" s="7">
        <f>[1]!tbl_gk[[#This Row],[ID]]</f>
        <v>257914</v>
      </c>
      <c r="B1494" s="9">
        <f>SUM(tbl_vikor_1[[#This Row],[ValueEUR]:[GKReflexes]])</f>
        <v>0.60696099719768781</v>
      </c>
      <c r="C1494" s="1">
        <f>MAX(tbl_vikor_1[[#This Row],[ValueEUR]:[GKReflexes]])</f>
        <v>4.8124363434346076E-2</v>
      </c>
    </row>
    <row r="1495" spans="1:3" x14ac:dyDescent="0.55000000000000004">
      <c r="A1495" s="8">
        <f>[1]!tbl_gk[[#This Row],[ID]]</f>
        <v>257921</v>
      </c>
      <c r="B1495" s="19">
        <f>SUM(tbl_vikor_1[[#This Row],[ValueEUR]:[GKReflexes]])</f>
        <v>0.67384712815694281</v>
      </c>
      <c r="C1495" s="2">
        <f>MAX(tbl_vikor_1[[#This Row],[ValueEUR]:[GKReflexes]])</f>
        <v>6.773058557426484E-2</v>
      </c>
    </row>
    <row r="1496" spans="1:3" x14ac:dyDescent="0.55000000000000004">
      <c r="A1496" s="7">
        <f>[1]!tbl_gk[[#This Row],[ID]]</f>
        <v>257958</v>
      </c>
      <c r="B1496" s="9">
        <f>SUM(tbl_vikor_1[[#This Row],[ValueEUR]:[GKReflexes]])</f>
        <v>0.65823981029647616</v>
      </c>
      <c r="C1496" s="1">
        <f>MAX(tbl_vikor_1[[#This Row],[ValueEUR]:[GKReflexes]])</f>
        <v>6.0601050250658012E-2</v>
      </c>
    </row>
    <row r="1497" spans="1:3" x14ac:dyDescent="0.55000000000000004">
      <c r="A1497" s="8">
        <f>[1]!tbl_gk[[#This Row],[ID]]</f>
        <v>257985</v>
      </c>
      <c r="B1497" s="19">
        <f>SUM(tbl_vikor_1[[#This Row],[ValueEUR]:[GKReflexes]])</f>
        <v>0.57428870364581097</v>
      </c>
      <c r="C1497" s="2">
        <f>MAX(tbl_vikor_1[[#This Row],[ValueEUR]:[GKReflexes]])</f>
        <v>5.3471514927051197E-2</v>
      </c>
    </row>
    <row r="1498" spans="1:3" x14ac:dyDescent="0.55000000000000004">
      <c r="A1498" s="7">
        <f>[1]!tbl_gk[[#This Row],[ID]]</f>
        <v>257998</v>
      </c>
      <c r="B1498" s="9">
        <f>SUM(tbl_vikor_1[[#This Row],[ValueEUR]:[GKReflexes]])</f>
        <v>0.59668322410806962</v>
      </c>
      <c r="C1498" s="1">
        <f>MAX(tbl_vikor_1[[#This Row],[ValueEUR]:[GKReflexes]])</f>
        <v>4.9906747265247783E-2</v>
      </c>
    </row>
    <row r="1499" spans="1:3" x14ac:dyDescent="0.55000000000000004">
      <c r="A1499" s="8">
        <f>[1]!tbl_gk[[#This Row],[ID]]</f>
        <v>258056</v>
      </c>
      <c r="B1499" s="19">
        <f>SUM(tbl_vikor_1[[#This Row],[ValueEUR]:[GKReflexes]])</f>
        <v>0.63350037536427251</v>
      </c>
      <c r="C1499" s="2">
        <f>MAX(tbl_vikor_1[[#This Row],[ValueEUR]:[GKReflexes]])</f>
        <v>6.416581791246144E-2</v>
      </c>
    </row>
    <row r="1500" spans="1:3" x14ac:dyDescent="0.55000000000000004">
      <c r="A1500" s="7">
        <f>[1]!tbl_gk[[#This Row],[ID]]</f>
        <v>258085</v>
      </c>
      <c r="B1500" s="9">
        <f>SUM(tbl_vikor_1[[#This Row],[ValueEUR]:[GKReflexes]])</f>
        <v>0.60788466280255915</v>
      </c>
      <c r="C1500" s="1">
        <f>MAX(tbl_vikor_1[[#This Row],[ValueEUR]:[GKReflexes]])</f>
        <v>5.2951652976371534E-2</v>
      </c>
    </row>
    <row r="1501" spans="1:3" x14ac:dyDescent="0.55000000000000004">
      <c r="A1501" s="8">
        <f>[1]!tbl_gk[[#This Row],[ID]]</f>
        <v>258133</v>
      </c>
      <c r="B1501" s="19">
        <f>SUM(tbl_vikor_1[[#This Row],[ValueEUR]:[GKReflexes]])</f>
        <v>0.56097322325748722</v>
      </c>
      <c r="C1501" s="2">
        <f>MAX(tbl_vikor_1[[#This Row],[ValueEUR]:[GKReflexes]])</f>
        <v>6.3285326414520199E-2</v>
      </c>
    </row>
    <row r="1502" spans="1:3" x14ac:dyDescent="0.55000000000000004">
      <c r="A1502" s="7">
        <f>[1]!tbl_gk[[#This Row],[ID]]</f>
        <v>258156</v>
      </c>
      <c r="B1502" s="9">
        <f>SUM(tbl_vikor_1[[#This Row],[ValueEUR]:[GKReflexes]])</f>
        <v>0.60644063909465118</v>
      </c>
      <c r="C1502" s="1">
        <f>MAX(tbl_vikor_1[[#This Row],[ValueEUR]:[GKReflexes]])</f>
        <v>6.1878985827530868E-2</v>
      </c>
    </row>
    <row r="1503" spans="1:3" x14ac:dyDescent="0.55000000000000004">
      <c r="A1503" s="8">
        <f>[1]!tbl_gk[[#This Row],[ID]]</f>
        <v>258180</v>
      </c>
      <c r="B1503" s="19">
        <f>SUM(tbl_vikor_1[[#This Row],[ValueEUR]:[GKReflexes]])</f>
        <v>0.59720304232425481</v>
      </c>
      <c r="C1503" s="2">
        <f>MAX(tbl_vikor_1[[#This Row],[ValueEUR]:[GKReflexes]])</f>
        <v>5.9066304653552192E-2</v>
      </c>
    </row>
    <row r="1504" spans="1:3" x14ac:dyDescent="0.55000000000000004">
      <c r="A1504" s="7">
        <f>[1]!tbl_gk[[#This Row],[ID]]</f>
        <v>258183</v>
      </c>
      <c r="B1504" s="9">
        <f>SUM(tbl_vikor_1[[#This Row],[ValueEUR]:[GKReflexes]])</f>
        <v>0.61139877193511294</v>
      </c>
      <c r="C1504" s="1">
        <f>MAX(tbl_vikor_1[[#This Row],[ValueEUR]:[GKReflexes]])</f>
        <v>4.9906747265247783E-2</v>
      </c>
    </row>
    <row r="1505" spans="1:3" x14ac:dyDescent="0.55000000000000004">
      <c r="A1505" s="8">
        <f>[1]!tbl_gk[[#This Row],[ID]]</f>
        <v>258192</v>
      </c>
      <c r="B1505" s="19">
        <f>SUM(tbl_vikor_1[[#This Row],[ValueEUR]:[GKReflexes]])</f>
        <v>0.7210580637588041</v>
      </c>
      <c r="C1505" s="2">
        <f>MAX(tbl_vikor_1[[#This Row],[ValueEUR]:[GKReflexes]])</f>
        <v>7.4860120897871668E-2</v>
      </c>
    </row>
    <row r="1506" spans="1:3" x14ac:dyDescent="0.55000000000000004">
      <c r="A1506" s="7">
        <f>[1]!tbl_gk[[#This Row],[ID]]</f>
        <v>258200</v>
      </c>
      <c r="B1506" s="9">
        <f>SUM(tbl_vikor_1[[#This Row],[ValueEUR]:[GKReflexes]])</f>
        <v>0.61529592087205254</v>
      </c>
      <c r="C1506" s="1">
        <f>MAX(tbl_vikor_1[[#This Row],[ValueEUR]:[GKReflexes]])</f>
        <v>5.7036282588854605E-2</v>
      </c>
    </row>
    <row r="1507" spans="1:3" x14ac:dyDescent="0.55000000000000004">
      <c r="A1507" s="8">
        <f>[1]!tbl_gk[[#This Row],[ID]]</f>
        <v>258209</v>
      </c>
      <c r="B1507" s="19">
        <f>SUM(tbl_vikor_1[[#This Row],[ValueEUR]:[GKReflexes]])</f>
        <v>0.56970375702028919</v>
      </c>
      <c r="C1507" s="2">
        <f>MAX(tbl_vikor_1[[#This Row],[ValueEUR]:[GKReflexes]])</f>
        <v>5.7036282588854605E-2</v>
      </c>
    </row>
    <row r="1508" spans="1:3" x14ac:dyDescent="0.55000000000000004">
      <c r="A1508" s="7">
        <f>[1]!tbl_gk[[#This Row],[ID]]</f>
        <v>258239</v>
      </c>
      <c r="B1508" s="9">
        <f>SUM(tbl_vikor_1[[#This Row],[ValueEUR]:[GKReflexes]])</f>
        <v>0.60723805090990701</v>
      </c>
      <c r="C1508" s="1">
        <f>MAX(tbl_vikor_1[[#This Row],[ValueEUR]:[GKReflexes]])</f>
        <v>5.64817631747963E-2</v>
      </c>
    </row>
    <row r="1509" spans="1:3" x14ac:dyDescent="0.55000000000000004">
      <c r="A1509" s="8">
        <f>[1]!tbl_gk[[#This Row],[ID]]</f>
        <v>258241</v>
      </c>
      <c r="B1509" s="19">
        <f>SUM(tbl_vikor_1[[#This Row],[ValueEUR]:[GKReflexes]])</f>
        <v>0.62201568588568523</v>
      </c>
      <c r="C1509" s="2">
        <f>MAX(tbl_vikor_1[[#This Row],[ValueEUR]:[GKReflexes]])</f>
        <v>5.9066304653552192E-2</v>
      </c>
    </row>
    <row r="1510" spans="1:3" x14ac:dyDescent="0.55000000000000004">
      <c r="A1510" s="7">
        <f>[1]!tbl_gk[[#This Row],[ID]]</f>
        <v>258264</v>
      </c>
      <c r="B1510" s="9">
        <f>SUM(tbl_vikor_1[[#This Row],[ValueEUR]:[GKReflexes]])</f>
        <v>0.54017502417861452</v>
      </c>
      <c r="C1510" s="1">
        <f>MAX(tbl_vikor_1[[#This Row],[ValueEUR]:[GKReflexes]])</f>
        <v>5.6253623479573515E-2</v>
      </c>
    </row>
    <row r="1511" spans="1:3" x14ac:dyDescent="0.55000000000000004">
      <c r="A1511" s="8">
        <f>[1]!tbl_gk[[#This Row],[ID]]</f>
        <v>258266</v>
      </c>
      <c r="B1511" s="19">
        <f>SUM(tbl_vikor_1[[#This Row],[ValueEUR]:[GKReflexes]])</f>
        <v>0.66283410344868376</v>
      </c>
      <c r="C1511" s="2">
        <f>MAX(tbl_vikor_1[[#This Row],[ValueEUR]:[GKReflexes]])</f>
        <v>6.416581791246144E-2</v>
      </c>
    </row>
    <row r="1512" spans="1:3" x14ac:dyDescent="0.55000000000000004">
      <c r="A1512" s="7">
        <f>[1]!tbl_gk[[#This Row],[ID]]</f>
        <v>258311</v>
      </c>
      <c r="B1512" s="9">
        <f>SUM(tbl_vikor_1[[#This Row],[ValueEUR]:[GKReflexes]])</f>
        <v>0.64542639491913945</v>
      </c>
      <c r="C1512" s="1">
        <f>MAX(tbl_vikor_1[[#This Row],[ValueEUR]:[GKReflexes]])</f>
        <v>6.047264524054153E-2</v>
      </c>
    </row>
    <row r="1513" spans="1:3" x14ac:dyDescent="0.55000000000000004">
      <c r="A1513" s="8">
        <f>[1]!tbl_gk[[#This Row],[ID]]</f>
        <v>258351</v>
      </c>
      <c r="B1513" s="19">
        <f>SUM(tbl_vikor_1[[#This Row],[ValueEUR]:[GKReflexes]])</f>
        <v>0.66543320341784218</v>
      </c>
      <c r="C1513" s="2">
        <f>MAX(tbl_vikor_1[[#This Row],[ValueEUR]:[GKReflexes]])</f>
        <v>7.1057702058614697E-2</v>
      </c>
    </row>
    <row r="1514" spans="1:3" x14ac:dyDescent="0.55000000000000004">
      <c r="A1514" s="7">
        <f>[1]!tbl_gk[[#This Row],[ID]]</f>
        <v>258390</v>
      </c>
      <c r="B1514" s="9">
        <f>SUM(tbl_vikor_1[[#This Row],[ValueEUR]:[GKReflexes]])</f>
        <v>0.49688739672939497</v>
      </c>
      <c r="C1514" s="1">
        <f>MAX(tbl_vikor_1[[#This Row],[ValueEUR]:[GKReflexes]])</f>
        <v>3.9377536435701459E-2</v>
      </c>
    </row>
    <row r="1515" spans="1:3" x14ac:dyDescent="0.55000000000000004">
      <c r="A1515" s="8">
        <f>[1]!tbl_gk[[#This Row],[ID]]</f>
        <v>258420</v>
      </c>
      <c r="B1515" s="19">
        <f>SUM(tbl_vikor_1[[#This Row],[ValueEUR]:[GKReflexes]])</f>
        <v>0.59933420736827925</v>
      </c>
      <c r="C1515" s="2">
        <f>MAX(tbl_vikor_1[[#This Row],[ValueEUR]:[GKReflexes]])</f>
        <v>6.0601050250658012E-2</v>
      </c>
    </row>
    <row r="1516" spans="1:3" x14ac:dyDescent="0.55000000000000004">
      <c r="A1516" s="7">
        <f>[1]!tbl_gk[[#This Row],[ID]]</f>
        <v>258466</v>
      </c>
      <c r="B1516" s="9">
        <f>SUM(tbl_vikor_1[[#This Row],[ValueEUR]:[GKReflexes]])</f>
        <v>0.53042565154815302</v>
      </c>
      <c r="C1516" s="1">
        <f>MAX(tbl_vikor_1[[#This Row],[ValueEUR]:[GKReflexes]])</f>
        <v>6.047264524054153E-2</v>
      </c>
    </row>
    <row r="1517" spans="1:3" x14ac:dyDescent="0.55000000000000004">
      <c r="A1517" s="8">
        <f>[1]!tbl_gk[[#This Row],[ID]]</f>
        <v>258485</v>
      </c>
      <c r="B1517" s="19">
        <f>SUM(tbl_vikor_1[[#This Row],[ValueEUR]:[GKReflexes]])</f>
        <v>0.59040131320185807</v>
      </c>
      <c r="C1517" s="2">
        <f>MAX(tbl_vikor_1[[#This Row],[ValueEUR]:[GKReflexes]])</f>
        <v>4.9221920544626818E-2</v>
      </c>
    </row>
    <row r="1518" spans="1:3" x14ac:dyDescent="0.55000000000000004">
      <c r="A1518" s="7">
        <f>[1]!tbl_gk[[#This Row],[ID]]</f>
        <v>258498</v>
      </c>
      <c r="B1518" s="9">
        <f>SUM(tbl_vikor_1[[#This Row],[ValueEUR]:[GKReflexes]])</f>
        <v>0.54181064002812895</v>
      </c>
      <c r="C1518" s="1">
        <f>MAX(tbl_vikor_1[[#This Row],[ValueEUR]:[GKReflexes]])</f>
        <v>4.8124363434346076E-2</v>
      </c>
    </row>
    <row r="1519" spans="1:3" x14ac:dyDescent="0.55000000000000004">
      <c r="A1519" s="8">
        <f>[1]!tbl_gk[[#This Row],[ID]]</f>
        <v>258511</v>
      </c>
      <c r="B1519" s="19">
        <f>SUM(tbl_vikor_1[[#This Row],[ValueEUR]:[GKReflexes]])</f>
        <v>0.62571401015454287</v>
      </c>
      <c r="C1519" s="2">
        <f>MAX(tbl_vikor_1[[#This Row],[ValueEUR]:[GKReflexes]])</f>
        <v>5.7659964066562854E-2</v>
      </c>
    </row>
    <row r="1520" spans="1:3" x14ac:dyDescent="0.55000000000000004">
      <c r="A1520" s="7">
        <f>[1]!tbl_gk[[#This Row],[ID]]</f>
        <v>258534</v>
      </c>
      <c r="B1520" s="9">
        <f>SUM(tbl_vikor_1[[#This Row],[ValueEUR]:[GKReflexes]])</f>
        <v>0.57086785656548911</v>
      </c>
      <c r="C1520" s="1">
        <f>MAX(tbl_vikor_1[[#This Row],[ValueEUR]:[GKReflexes]])</f>
        <v>5.7659964066562854E-2</v>
      </c>
    </row>
    <row r="1521" spans="1:3" x14ac:dyDescent="0.55000000000000004">
      <c r="A1521" s="8">
        <f>[1]!tbl_gk[[#This Row],[ID]]</f>
        <v>258548</v>
      </c>
      <c r="B1521" s="19">
        <f>SUM(tbl_vikor_1[[#This Row],[ValueEUR]:[GKReflexes]])</f>
        <v>0.6626217081384248</v>
      </c>
      <c r="C1521" s="2">
        <f>MAX(tbl_vikor_1[[#This Row],[ValueEUR]:[GKReflexes]])</f>
        <v>5.484728289258417E-2</v>
      </c>
    </row>
    <row r="1522" spans="1:3" x14ac:dyDescent="0.55000000000000004">
      <c r="A1522" s="7">
        <f>[1]!tbl_gk[[#This Row],[ID]]</f>
        <v>258556</v>
      </c>
      <c r="B1522" s="9">
        <f>SUM(tbl_vikor_1[[#This Row],[ValueEUR]:[GKReflexes]])</f>
        <v>0.72566340531477713</v>
      </c>
      <c r="C1522" s="1">
        <f>MAX(tbl_vikor_1[[#This Row],[ValueEUR]:[GKReflexes]])</f>
        <v>8.0207272390576789E-2</v>
      </c>
    </row>
    <row r="1523" spans="1:3" x14ac:dyDescent="0.55000000000000004">
      <c r="A1523" s="8">
        <f>[1]!tbl_gk[[#This Row],[ID]]</f>
        <v>258585</v>
      </c>
      <c r="B1523" s="19">
        <f>SUM(tbl_vikor_1[[#This Row],[ValueEUR]:[GKReflexes]])</f>
        <v>0.56377225160763844</v>
      </c>
      <c r="C1523" s="2">
        <f>MAX(tbl_vikor_1[[#This Row],[ValueEUR]:[GKReflexes]])</f>
        <v>4.781557995763748E-2</v>
      </c>
    </row>
    <row r="1524" spans="1:3" x14ac:dyDescent="0.55000000000000004">
      <c r="A1524" s="7">
        <f>[1]!tbl_gk[[#This Row],[ID]]</f>
        <v>258586</v>
      </c>
      <c r="B1524" s="9">
        <f>SUM(tbl_vikor_1[[#This Row],[ValueEUR]:[GKReflexes]])</f>
        <v>0.72547303007828667</v>
      </c>
      <c r="C1524" s="1">
        <f>MAX(tbl_vikor_1[[#This Row],[ValueEUR]:[GKReflexes]])</f>
        <v>7.4701686779569301E-2</v>
      </c>
    </row>
    <row r="1525" spans="1:3" x14ac:dyDescent="0.55000000000000004">
      <c r="A1525" s="8">
        <f>[1]!tbl_gk[[#This Row],[ID]]</f>
        <v>258591</v>
      </c>
      <c r="B1525" s="19">
        <f>SUM(tbl_vikor_1[[#This Row],[ValueEUR]:[GKReflexes]])</f>
        <v>0.6838419018546309</v>
      </c>
      <c r="C1525" s="2">
        <f>MAX(tbl_vikor_1[[#This Row],[ValueEUR]:[GKReflexes]])</f>
        <v>6.320036000405635E-2</v>
      </c>
    </row>
    <row r="1526" spans="1:3" x14ac:dyDescent="0.55000000000000004">
      <c r="A1526" s="7">
        <f>[1]!tbl_gk[[#This Row],[ID]]</f>
        <v>258659</v>
      </c>
      <c r="B1526" s="9">
        <f>SUM(tbl_vikor_1[[#This Row],[ValueEUR]:[GKReflexes]])</f>
        <v>0.70102924472957151</v>
      </c>
      <c r="C1526" s="1">
        <f>MAX(tbl_vikor_1[[#This Row],[ValueEUR]:[GKReflexes]])</f>
        <v>7.1740949193793688E-2</v>
      </c>
    </row>
    <row r="1527" spans="1:3" x14ac:dyDescent="0.55000000000000004">
      <c r="A1527" s="8">
        <f>[1]!tbl_gk[[#This Row],[ID]]</f>
        <v>258664</v>
      </c>
      <c r="B1527" s="19">
        <f>SUM(tbl_vikor_1[[#This Row],[ValueEUR]:[GKReflexes]])</f>
        <v>0.71991413464337295</v>
      </c>
      <c r="C1527" s="2">
        <f>MAX(tbl_vikor_1[[#This Row],[ValueEUR]:[GKReflexes]])</f>
        <v>6.9512969405166547E-2</v>
      </c>
    </row>
    <row r="1528" spans="1:3" x14ac:dyDescent="0.55000000000000004">
      <c r="A1528" s="7">
        <f>[1]!tbl_gk[[#This Row],[ID]]</f>
        <v>258670</v>
      </c>
      <c r="B1528" s="9">
        <f>SUM(tbl_vikor_1[[#This Row],[ValueEUR]:[GKReflexes]])</f>
        <v>0.70523123067900828</v>
      </c>
      <c r="C1528" s="1">
        <f>MAX(tbl_vikor_1[[#This Row],[ValueEUR]:[GKReflexes]])</f>
        <v>6.5948201743363147E-2</v>
      </c>
    </row>
    <row r="1529" spans="1:3" x14ac:dyDescent="0.55000000000000004">
      <c r="A1529" s="8">
        <f>[1]!tbl_gk[[#This Row],[ID]]</f>
        <v>258712</v>
      </c>
      <c r="B1529" s="19">
        <f>SUM(tbl_vikor_1[[#This Row],[ValueEUR]:[GKReflexes]])</f>
        <v>0.66054360537192736</v>
      </c>
      <c r="C1529" s="2">
        <f>MAX(tbl_vikor_1[[#This Row],[ValueEUR]:[GKReflexes]])</f>
        <v>6.6098007588498875E-2</v>
      </c>
    </row>
    <row r="1530" spans="1:3" x14ac:dyDescent="0.55000000000000004">
      <c r="A1530" s="7">
        <f>[1]!tbl_gk[[#This Row],[ID]]</f>
        <v>258718</v>
      </c>
      <c r="B1530" s="9">
        <f>SUM(tbl_vikor_1[[#This Row],[ValueEUR]:[GKReflexes]])</f>
        <v>0.54105917826770455</v>
      </c>
      <c r="C1530" s="1">
        <f>MAX(tbl_vikor_1[[#This Row],[ValueEUR]:[GKReflexes]])</f>
        <v>6.4691667001509537E-2</v>
      </c>
    </row>
    <row r="1531" spans="1:3" x14ac:dyDescent="0.55000000000000004">
      <c r="A1531" s="8">
        <f>[1]!tbl_gk[[#This Row],[ID]]</f>
        <v>258727</v>
      </c>
      <c r="B1531" s="19">
        <f>SUM(tbl_vikor_1[[#This Row],[ValueEUR]:[GKReflexes]])</f>
        <v>0.59409387095012434</v>
      </c>
      <c r="C1531" s="2">
        <f>MAX(tbl_vikor_1[[#This Row],[ValueEUR]:[GKReflexes]])</f>
        <v>5.484728289258417E-2</v>
      </c>
    </row>
    <row r="1532" spans="1:3" x14ac:dyDescent="0.55000000000000004">
      <c r="A1532" s="7">
        <f>[1]!tbl_gk[[#This Row],[ID]]</f>
        <v>258790</v>
      </c>
      <c r="B1532" s="9">
        <f>SUM(tbl_vikor_1[[#This Row],[ValueEUR]:[GKReflexes]])</f>
        <v>0.63909515308853715</v>
      </c>
      <c r="C1532" s="1">
        <f>MAX(tbl_vikor_1[[#This Row],[ValueEUR]:[GKReflexes]])</f>
        <v>5.8818666419756312E-2</v>
      </c>
    </row>
    <row r="1533" spans="1:3" x14ac:dyDescent="0.55000000000000004">
      <c r="A1533" s="8">
        <f>[1]!tbl_gk[[#This Row],[ID]]</f>
        <v>258792</v>
      </c>
      <c r="B1533" s="19">
        <f>SUM(tbl_vikor_1[[#This Row],[ValueEUR]:[GKReflexes]])</f>
        <v>0.5106248388296093</v>
      </c>
      <c r="C1533" s="2">
        <f>MAX(tbl_vikor_1[[#This Row],[ValueEUR]:[GKReflexes]])</f>
        <v>5.8818666419756312E-2</v>
      </c>
    </row>
    <row r="1534" spans="1:3" x14ac:dyDescent="0.55000000000000004">
      <c r="A1534" s="7">
        <f>[1]!tbl_gk[[#This Row],[ID]]</f>
        <v>258864</v>
      </c>
      <c r="B1534" s="9">
        <f>SUM(tbl_vikor_1[[#This Row],[ValueEUR]:[GKReflexes]])</f>
        <v>0.60333466493130206</v>
      </c>
      <c r="C1534" s="1">
        <f>MAX(tbl_vikor_1[[#This Row],[ValueEUR]:[GKReflexes]])</f>
        <v>5.7659964066562854E-2</v>
      </c>
    </row>
    <row r="1535" spans="1:3" x14ac:dyDescent="0.55000000000000004">
      <c r="A1535" s="8">
        <f>[1]!tbl_gk[[#This Row],[ID]]</f>
        <v>258885</v>
      </c>
      <c r="B1535" s="19">
        <f>SUM(tbl_vikor_1[[#This Row],[ValueEUR]:[GKReflexes]])</f>
        <v>0.55974385737934162</v>
      </c>
      <c r="C1535" s="2">
        <f>MAX(tbl_vikor_1[[#This Row],[ValueEUR]:[GKReflexes]])</f>
        <v>6.1878985827530868E-2</v>
      </c>
    </row>
    <row r="1536" spans="1:3" x14ac:dyDescent="0.55000000000000004">
      <c r="A1536" s="7">
        <f>[1]!tbl_gk[[#This Row],[ID]]</f>
        <v>258888</v>
      </c>
      <c r="B1536" s="9">
        <f>SUM(tbl_vikor_1[[#This Row],[ValueEUR]:[GKReflexes]])</f>
        <v>0.7303716700057139</v>
      </c>
      <c r="C1536" s="1">
        <f>MAX(tbl_vikor_1[[#This Row],[ValueEUR]:[GKReflexes]])</f>
        <v>7.8345671500523906E-2</v>
      </c>
    </row>
    <row r="1537" spans="1:3" x14ac:dyDescent="0.55000000000000004">
      <c r="A1537" s="8">
        <f>[1]!tbl_gk[[#This Row],[ID]]</f>
        <v>258928</v>
      </c>
      <c r="B1537" s="19">
        <f>SUM(tbl_vikor_1[[#This Row],[ValueEUR]:[GKReflexes]])</f>
        <v>0.68543274937853704</v>
      </c>
      <c r="C1537" s="2">
        <f>MAX(tbl_vikor_1[[#This Row],[ValueEUR]:[GKReflexes]])</f>
        <v>6.4691667001509537E-2</v>
      </c>
    </row>
    <row r="1538" spans="1:3" x14ac:dyDescent="0.55000000000000004">
      <c r="A1538" s="7">
        <f>[1]!tbl_gk[[#This Row],[ID]]</f>
        <v>258936</v>
      </c>
      <c r="B1538" s="9">
        <f>SUM(tbl_vikor_1[[#This Row],[ValueEUR]:[GKReflexes]])</f>
        <v>0.65174540344204734</v>
      </c>
      <c r="C1538" s="1">
        <f>MAX(tbl_vikor_1[[#This Row],[ValueEUR]:[GKReflexes]])</f>
        <v>6.7504348175488213E-2</v>
      </c>
    </row>
    <row r="1539" spans="1:3" x14ac:dyDescent="0.55000000000000004">
      <c r="A1539" s="8">
        <f>[1]!tbl_gk[[#This Row],[ID]]</f>
        <v>258948</v>
      </c>
      <c r="B1539" s="19">
        <f>SUM(tbl_vikor_1[[#This Row],[ValueEUR]:[GKReflexes]])</f>
        <v>0.57272660168524592</v>
      </c>
      <c r="C1539" s="2">
        <f>MAX(tbl_vikor_1[[#This Row],[ValueEUR]:[GKReflexes]])</f>
        <v>5.9066304653552192E-2</v>
      </c>
    </row>
    <row r="1540" spans="1:3" x14ac:dyDescent="0.55000000000000004">
      <c r="A1540" s="7">
        <f>[1]!tbl_gk[[#This Row],[ID]]</f>
        <v>259003</v>
      </c>
      <c r="B1540" s="9">
        <f>SUM(tbl_vikor_1[[#This Row],[ValueEUR]:[GKReflexes]])</f>
        <v>0.70885151981646244</v>
      </c>
      <c r="C1540" s="1">
        <f>MAX(tbl_vikor_1[[#This Row],[ValueEUR]:[GKReflexes]])</f>
        <v>7.8345671500523906E-2</v>
      </c>
    </row>
    <row r="1541" spans="1:3" x14ac:dyDescent="0.55000000000000004">
      <c r="A1541" s="8">
        <f>[1]!tbl_gk[[#This Row],[ID]]</f>
        <v>259057</v>
      </c>
      <c r="B1541" s="19">
        <f>SUM(tbl_vikor_1[[#This Row],[ValueEUR]:[GKReflexes]])</f>
        <v>0.61502504648632461</v>
      </c>
      <c r="C1541" s="2">
        <f>MAX(tbl_vikor_1[[#This Row],[ValueEUR]:[GKReflexes]])</f>
        <v>5.8303755535273602E-2</v>
      </c>
    </row>
    <row r="1542" spans="1:3" x14ac:dyDescent="0.55000000000000004">
      <c r="A1542" s="7">
        <f>[1]!tbl_gk[[#This Row],[ID]]</f>
        <v>259065</v>
      </c>
      <c r="B1542" s="9">
        <f>SUM(tbl_vikor_1[[#This Row],[ValueEUR]:[GKReflexes]])</f>
        <v>0.60045563616510678</v>
      </c>
      <c r="C1542" s="1">
        <f>MAX(tbl_vikor_1[[#This Row],[ValueEUR]:[GKReflexes]])</f>
        <v>5.7659964066562854E-2</v>
      </c>
    </row>
    <row r="1543" spans="1:3" x14ac:dyDescent="0.55000000000000004">
      <c r="A1543" s="8">
        <f>[1]!tbl_gk[[#This Row],[ID]]</f>
        <v>259067</v>
      </c>
      <c r="B1543" s="19">
        <f>SUM(tbl_vikor_1[[#This Row],[ValueEUR]:[GKReflexes]])</f>
        <v>0.56255260733449064</v>
      </c>
      <c r="C1543" s="2">
        <f>MAX(tbl_vikor_1[[#This Row],[ValueEUR]:[GKReflexes]])</f>
        <v>4.8124363434346076E-2</v>
      </c>
    </row>
    <row r="1544" spans="1:3" x14ac:dyDescent="0.55000000000000004">
      <c r="A1544" s="7">
        <f>[1]!tbl_gk[[#This Row],[ID]]</f>
        <v>259149</v>
      </c>
      <c r="B1544" s="9">
        <f>SUM(tbl_vikor_1[[#This Row],[ValueEUR]:[GKReflexes]])</f>
        <v>0.69997284118587866</v>
      </c>
      <c r="C1544" s="1">
        <f>MAX(tbl_vikor_1[[#This Row],[ValueEUR]:[GKReflexes]])</f>
        <v>7.2879694419091992E-2</v>
      </c>
    </row>
    <row r="1545" spans="1:3" x14ac:dyDescent="0.55000000000000004">
      <c r="A1545" s="8">
        <f>[1]!tbl_gk[[#This Row],[ID]]</f>
        <v>259166</v>
      </c>
      <c r="B1545" s="19">
        <f>SUM(tbl_vikor_1[[#This Row],[ValueEUR]:[GKReflexes]])</f>
        <v>0.52429207576379144</v>
      </c>
      <c r="C1545" s="2">
        <f>MAX(tbl_vikor_1[[#This Row],[ValueEUR]:[GKReflexes]])</f>
        <v>5.0628261131616156E-2</v>
      </c>
    </row>
    <row r="1546" spans="1:3" x14ac:dyDescent="0.55000000000000004">
      <c r="A1546" s="7">
        <f>[1]!tbl_gk[[#This Row],[ID]]</f>
        <v>259168</v>
      </c>
      <c r="B1546" s="9">
        <f>SUM(tbl_vikor_1[[#This Row],[ValueEUR]:[GKReflexes]])</f>
        <v>0.65530857394365261</v>
      </c>
      <c r="C1546" s="1">
        <f>MAX(tbl_vikor_1[[#This Row],[ValueEUR]:[GKReflexes]])</f>
        <v>6.4908477842003806E-2</v>
      </c>
    </row>
    <row r="1547" spans="1:3" x14ac:dyDescent="0.55000000000000004">
      <c r="A1547" s="8">
        <f>[1]!tbl_gk[[#This Row],[ID]]</f>
        <v>259199</v>
      </c>
      <c r="B1547" s="19">
        <f>SUM(tbl_vikor_1[[#This Row],[ValueEUR]:[GKReflexes]])</f>
        <v>0.68228132361825578</v>
      </c>
      <c r="C1547" s="2">
        <f>MAX(tbl_vikor_1[[#This Row],[ValueEUR]:[GKReflexes]])</f>
        <v>7.1057702058614697E-2</v>
      </c>
    </row>
    <row r="1548" spans="1:3" x14ac:dyDescent="0.55000000000000004">
      <c r="A1548" s="7">
        <f>[1]!tbl_gk[[#This Row],[ID]]</f>
        <v>259259</v>
      </c>
      <c r="B1548" s="9">
        <f>SUM(tbl_vikor_1[[#This Row],[ValueEUR]:[GKReflexes]])</f>
        <v>0.60030968082271663</v>
      </c>
      <c r="C1548" s="1">
        <f>MAX(tbl_vikor_1[[#This Row],[ValueEUR]:[GKReflexes]])</f>
        <v>6.7504348175488213E-2</v>
      </c>
    </row>
    <row r="1549" spans="1:3" x14ac:dyDescent="0.55000000000000004">
      <c r="A1549" s="8">
        <f>[1]!tbl_gk[[#This Row],[ID]]</f>
        <v>259273</v>
      </c>
      <c r="B1549" s="19">
        <f>SUM(tbl_vikor_1[[#This Row],[ValueEUR]:[GKReflexes]])</f>
        <v>0.60860395438536652</v>
      </c>
      <c r="C1549" s="2">
        <f>MAX(tbl_vikor_1[[#This Row],[ValueEUR]:[GKReflexes]])</f>
        <v>5.6253623479573515E-2</v>
      </c>
    </row>
    <row r="1550" spans="1:3" x14ac:dyDescent="0.55000000000000004">
      <c r="A1550" s="7">
        <f>[1]!tbl_gk[[#This Row],[ID]]</f>
        <v>259279</v>
      </c>
      <c r="B1550" s="9">
        <f>SUM(tbl_vikor_1[[#This Row],[ValueEUR]:[GKReflexes]])</f>
        <v>0.69246674425080912</v>
      </c>
      <c r="C1550" s="1">
        <f>MAX(tbl_vikor_1[[#This Row],[ValueEUR]:[GKReflexes]])</f>
        <v>6.5948201743363147E-2</v>
      </c>
    </row>
    <row r="1551" spans="1:3" x14ac:dyDescent="0.55000000000000004">
      <c r="A1551" s="8">
        <f>[1]!tbl_gk[[#This Row],[ID]]</f>
        <v>259313</v>
      </c>
      <c r="B1551" s="19">
        <f>SUM(tbl_vikor_1[[#This Row],[ValueEUR]:[GKReflexes]])</f>
        <v>0.72406960617021965</v>
      </c>
      <c r="C1551" s="2">
        <f>MAX(tbl_vikor_1[[#This Row],[ValueEUR]:[GKReflexes]])</f>
        <v>7.8345671500523906E-2</v>
      </c>
    </row>
    <row r="1552" spans="1:3" x14ac:dyDescent="0.55000000000000004">
      <c r="A1552" s="7">
        <f>[1]!tbl_gk[[#This Row],[ID]]</f>
        <v>259314</v>
      </c>
      <c r="B1552" s="9">
        <f>SUM(tbl_vikor_1[[#This Row],[ValueEUR]:[GKReflexes]])</f>
        <v>0.58012894244751989</v>
      </c>
      <c r="C1552" s="1">
        <f>MAX(tbl_vikor_1[[#This Row],[ValueEUR]:[GKReflexes]])</f>
        <v>6.320036000405635E-2</v>
      </c>
    </row>
    <row r="1553" spans="1:3" x14ac:dyDescent="0.55000000000000004">
      <c r="A1553" s="8">
        <f>[1]!tbl_gk[[#This Row],[ID]]</f>
        <v>259317</v>
      </c>
      <c r="B1553" s="19">
        <f>SUM(tbl_vikor_1[[#This Row],[ValueEUR]:[GKReflexes]])</f>
        <v>0.55957905607168279</v>
      </c>
      <c r="C1553" s="2">
        <f>MAX(tbl_vikor_1[[#This Row],[ValueEUR]:[GKReflexes]])</f>
        <v>6.1947740256228193E-2</v>
      </c>
    </row>
    <row r="1554" spans="1:3" x14ac:dyDescent="0.55000000000000004">
      <c r="A1554" s="7">
        <f>[1]!tbl_gk[[#This Row],[ID]]</f>
        <v>259370</v>
      </c>
      <c r="B1554" s="9">
        <f>SUM(tbl_vikor_1[[#This Row],[ValueEUR]:[GKReflexes]])</f>
        <v>0.69953561096964123</v>
      </c>
      <c r="C1554" s="1">
        <f>MAX(tbl_vikor_1[[#This Row],[ValueEUR]:[GKReflexes]])</f>
        <v>6.7504348175488213E-2</v>
      </c>
    </row>
    <row r="1555" spans="1:3" x14ac:dyDescent="0.55000000000000004">
      <c r="A1555" s="8">
        <f>[1]!tbl_gk[[#This Row],[ID]]</f>
        <v>259383</v>
      </c>
      <c r="B1555" s="19">
        <f>SUM(tbl_vikor_1[[#This Row],[ValueEUR]:[GKReflexes]])</f>
        <v>0.6825698451845712</v>
      </c>
      <c r="C1555" s="2">
        <f>MAX(tbl_vikor_1[[#This Row],[ValueEUR]:[GKReflexes]])</f>
        <v>7.1295353236068254E-2</v>
      </c>
    </row>
    <row r="1556" spans="1:3" x14ac:dyDescent="0.55000000000000004">
      <c r="A1556" s="7">
        <f>[1]!tbl_gk[[#This Row],[ID]]</f>
        <v>259469</v>
      </c>
      <c r="B1556" s="9">
        <f>SUM(tbl_vikor_1[[#This Row],[ValueEUR]:[GKReflexes]])</f>
        <v>0.686499071041764</v>
      </c>
      <c r="C1556" s="1">
        <f>MAX(tbl_vikor_1[[#This Row],[ValueEUR]:[GKReflexes]])</f>
        <v>6.2383434081559733E-2</v>
      </c>
    </row>
    <row r="1557" spans="1:3" x14ac:dyDescent="0.55000000000000004">
      <c r="A1557" s="8">
        <f>[1]!tbl_gk[[#This Row],[ID]]</f>
        <v>259488</v>
      </c>
      <c r="B1557" s="19">
        <f>SUM(tbl_vikor_1[[#This Row],[ValueEUR]:[GKReflexes]])</f>
        <v>0.72232419969902517</v>
      </c>
      <c r="C1557" s="2">
        <f>MAX(tbl_vikor_1[[#This Row],[ValueEUR]:[GKReflexes]])</f>
        <v>7.6865302707636085E-2</v>
      </c>
    </row>
    <row r="1558" spans="1:3" x14ac:dyDescent="0.55000000000000004">
      <c r="A1558" s="7">
        <f>[1]!tbl_gk[[#This Row],[ID]]</f>
        <v>259503</v>
      </c>
      <c r="B1558" s="9">
        <f>SUM(tbl_vikor_1[[#This Row],[ValueEUR]:[GKReflexes]])</f>
        <v>0.66525420402353797</v>
      </c>
      <c r="C1558" s="1">
        <f>MAX(tbl_vikor_1[[#This Row],[ValueEUR]:[GKReflexes]])</f>
        <v>5.9066304653552192E-2</v>
      </c>
    </row>
    <row r="1559" spans="1:3" x14ac:dyDescent="0.55000000000000004">
      <c r="A1559" s="8">
        <f>[1]!tbl_gk[[#This Row],[ID]]</f>
        <v>259532</v>
      </c>
      <c r="B1559" s="19">
        <f>SUM(tbl_vikor_1[[#This Row],[ValueEUR]:[GKReflexes]])</f>
        <v>0.56374420732387753</v>
      </c>
      <c r="C1559" s="2">
        <f>MAX(tbl_vikor_1[[#This Row],[ValueEUR]:[GKReflexes]])</f>
        <v>4.6409239370648142E-2</v>
      </c>
    </row>
    <row r="1560" spans="1:3" x14ac:dyDescent="0.55000000000000004">
      <c r="A1560" s="7">
        <f>[1]!tbl_gk[[#This Row],[ID]]</f>
        <v>259549</v>
      </c>
      <c r="B1560" s="9">
        <f>SUM(tbl_vikor_1[[#This Row],[ValueEUR]:[GKReflexes]])</f>
        <v>0.57922317142277313</v>
      </c>
      <c r="C1560" s="1">
        <f>MAX(tbl_vikor_1[[#This Row],[ValueEUR]:[GKReflexes]])</f>
        <v>6.9235709698137402E-2</v>
      </c>
    </row>
    <row r="1561" spans="1:3" x14ac:dyDescent="0.55000000000000004">
      <c r="A1561" s="8">
        <f>[1]!tbl_gk[[#This Row],[ID]]</f>
        <v>259562</v>
      </c>
      <c r="B1561" s="19">
        <f>SUM(tbl_vikor_1[[#This Row],[ValueEUR]:[GKReflexes]])</f>
        <v>0.72105261151379474</v>
      </c>
      <c r="C1561" s="2">
        <f>MAX(tbl_vikor_1[[#This Row],[ValueEUR]:[GKReflexes]])</f>
        <v>7.8345671500523906E-2</v>
      </c>
    </row>
    <row r="1562" spans="1:3" x14ac:dyDescent="0.55000000000000004">
      <c r="A1562" s="7">
        <f>[1]!tbl_gk[[#This Row],[ID]]</f>
        <v>259580</v>
      </c>
      <c r="B1562" s="9">
        <f>SUM(tbl_vikor_1[[#This Row],[ValueEUR]:[GKReflexes]])</f>
        <v>0.61115883343514676</v>
      </c>
      <c r="C1562" s="1">
        <f>MAX(tbl_vikor_1[[#This Row],[ValueEUR]:[GKReflexes]])</f>
        <v>4.9906747265247783E-2</v>
      </c>
    </row>
    <row r="1563" spans="1:3" x14ac:dyDescent="0.55000000000000004">
      <c r="A1563" s="8">
        <f>[1]!tbl_gk[[#This Row],[ID]]</f>
        <v>259646</v>
      </c>
      <c r="B1563" s="19">
        <f>SUM(tbl_vikor_1[[#This Row],[ValueEUR]:[GKReflexes]])</f>
        <v>0.74823915219497072</v>
      </c>
      <c r="C1563" s="2">
        <f>MAX(tbl_vikor_1[[#This Row],[ValueEUR]:[GKReflexes]])</f>
        <v>7.4860120897871668E-2</v>
      </c>
    </row>
    <row r="1564" spans="1:3" x14ac:dyDescent="0.55000000000000004">
      <c r="A1564" s="7">
        <f>[1]!tbl_gk[[#This Row],[ID]]</f>
        <v>259668</v>
      </c>
      <c r="B1564" s="9">
        <f>SUM(tbl_vikor_1[[#This Row],[ValueEUR]:[GKReflexes]])</f>
        <v>0.65355794652623755</v>
      </c>
      <c r="C1564" s="1">
        <f>MAX(tbl_vikor_1[[#This Row],[ValueEUR]:[GKReflexes]])</f>
        <v>6.0601050250658012E-2</v>
      </c>
    </row>
    <row r="1565" spans="1:3" x14ac:dyDescent="0.55000000000000004">
      <c r="A1565" s="8">
        <f>[1]!tbl_gk[[#This Row],[ID]]</f>
        <v>259695</v>
      </c>
      <c r="B1565" s="19">
        <f>SUM(tbl_vikor_1[[#This Row],[ValueEUR]:[GKReflexes]])</f>
        <v>0.60887173663665728</v>
      </c>
      <c r="C1565" s="2">
        <f>MAX(tbl_vikor_1[[#This Row],[ValueEUR]:[GKReflexes]])</f>
        <v>5.2034601718605494E-2</v>
      </c>
    </row>
    <row r="1566" spans="1:3" x14ac:dyDescent="0.55000000000000004">
      <c r="A1566" s="7">
        <f>[1]!tbl_gk[[#This Row],[ID]]</f>
        <v>259705</v>
      </c>
      <c r="B1566" s="9">
        <f>SUM(tbl_vikor_1[[#This Row],[ValueEUR]:[GKReflexes]])</f>
        <v>0.62665245387050095</v>
      </c>
      <c r="C1566" s="1">
        <f>MAX(tbl_vikor_1[[#This Row],[ValueEUR]:[GKReflexes]])</f>
        <v>5.7659964066562854E-2</v>
      </c>
    </row>
    <row r="1567" spans="1:3" x14ac:dyDescent="0.55000000000000004">
      <c r="A1567" s="8">
        <f>[1]!tbl_gk[[#This Row],[ID]]</f>
        <v>259718</v>
      </c>
      <c r="B1567" s="19">
        <f>SUM(tbl_vikor_1[[#This Row],[ValueEUR]:[GKReflexes]])</f>
        <v>0.54291435746389849</v>
      </c>
      <c r="C1567" s="2">
        <f>MAX(tbl_vikor_1[[#This Row],[ValueEUR]:[GKReflexes]])</f>
        <v>5.8303755535273602E-2</v>
      </c>
    </row>
    <row r="1568" spans="1:3" x14ac:dyDescent="0.55000000000000004">
      <c r="A1568" s="7">
        <f>[1]!tbl_gk[[#This Row],[ID]]</f>
        <v>259729</v>
      </c>
      <c r="B1568" s="9">
        <f>SUM(tbl_vikor_1[[#This Row],[ValueEUR]:[GKReflexes]])</f>
        <v>0.69810787671246277</v>
      </c>
      <c r="C1568" s="1">
        <f>MAX(tbl_vikor_1[[#This Row],[ValueEUR]:[GKReflexes]])</f>
        <v>6.5948201743363147E-2</v>
      </c>
    </row>
    <row r="1569" spans="1:3" x14ac:dyDescent="0.55000000000000004">
      <c r="A1569" s="8">
        <f>[1]!tbl_gk[[#This Row],[ID]]</f>
        <v>259732</v>
      </c>
      <c r="B1569" s="19">
        <f>SUM(tbl_vikor_1[[#This Row],[ValueEUR]:[GKReflexes]])</f>
        <v>0.71148446332193893</v>
      </c>
      <c r="C1569" s="2">
        <f>MAX(tbl_vikor_1[[#This Row],[ValueEUR]:[GKReflexes]])</f>
        <v>6.7413717337660092E-2</v>
      </c>
    </row>
    <row r="1570" spans="1:3" x14ac:dyDescent="0.55000000000000004">
      <c r="A1570" s="7">
        <f>[1]!tbl_gk[[#This Row],[ID]]</f>
        <v>259872</v>
      </c>
      <c r="B1570" s="9">
        <f>SUM(tbl_vikor_1[[#This Row],[ValueEUR]:[GKReflexes]])</f>
        <v>0.60228668424243181</v>
      </c>
      <c r="C1570" s="1">
        <f>MAX(tbl_vikor_1[[#This Row],[ValueEUR]:[GKReflexes]])</f>
        <v>5.6253623479573515E-2</v>
      </c>
    </row>
    <row r="1571" spans="1:3" x14ac:dyDescent="0.55000000000000004">
      <c r="A1571" s="8">
        <f>[1]!tbl_gk[[#This Row],[ID]]</f>
        <v>259885</v>
      </c>
      <c r="B1571" s="19">
        <f>SUM(tbl_vikor_1[[#This Row],[ValueEUR]:[GKReflexes]])</f>
        <v>0.56963591100120203</v>
      </c>
      <c r="C1571" s="2">
        <f>MAX(tbl_vikor_1[[#This Row],[ValueEUR]:[GKReflexes]])</f>
        <v>5.6367888652266468E-2</v>
      </c>
    </row>
    <row r="1572" spans="1:3" x14ac:dyDescent="0.55000000000000004">
      <c r="A1572" s="7">
        <f>[1]!tbl_gk[[#This Row],[ID]]</f>
        <v>259900</v>
      </c>
      <c r="B1572" s="9">
        <f>SUM(tbl_vikor_1[[#This Row],[ValueEUR]:[GKReflexes]])</f>
        <v>0.65435323512637589</v>
      </c>
      <c r="C1572" s="1">
        <f>MAX(tbl_vikor_1[[#This Row],[ValueEUR]:[GKReflexes]])</f>
        <v>5.7659964066562854E-2</v>
      </c>
    </row>
    <row r="1573" spans="1:3" x14ac:dyDescent="0.55000000000000004">
      <c r="A1573" s="8">
        <f>[1]!tbl_gk[[#This Row],[ID]]</f>
        <v>259915</v>
      </c>
      <c r="B1573" s="19">
        <f>SUM(tbl_vikor_1[[#This Row],[ValueEUR]:[GKReflexes]])</f>
        <v>0.64529521880616447</v>
      </c>
      <c r="C1573" s="2">
        <f>MAX(tbl_vikor_1[[#This Row],[ValueEUR]:[GKReflexes]])</f>
        <v>7.3077737066969961E-2</v>
      </c>
    </row>
    <row r="1574" spans="1:3" x14ac:dyDescent="0.55000000000000004">
      <c r="A1574" s="7">
        <f>[1]!tbl_gk[[#This Row],[ID]]</f>
        <v>259918</v>
      </c>
      <c r="B1574" s="9">
        <f>SUM(tbl_vikor_1[[#This Row],[ValueEUR]:[GKReflexes]])</f>
        <v>0.55602111643135443</v>
      </c>
      <c r="C1574" s="1">
        <f>MAX(tbl_vikor_1[[#This Row],[ValueEUR]:[GKReflexes]])</f>
        <v>4.8124363434346076E-2</v>
      </c>
    </row>
    <row r="1575" spans="1:3" x14ac:dyDescent="0.55000000000000004">
      <c r="A1575" s="8">
        <f>[1]!tbl_gk[[#This Row],[ID]]</f>
        <v>259930</v>
      </c>
      <c r="B1575" s="19">
        <f>SUM(tbl_vikor_1[[#This Row],[ValueEUR]:[GKReflexes]])</f>
        <v>0.58395336302250489</v>
      </c>
      <c r="C1575" s="2">
        <f>MAX(tbl_vikor_1[[#This Row],[ValueEUR]:[GKReflexes]])</f>
        <v>6.6098007588498875E-2</v>
      </c>
    </row>
    <row r="1576" spans="1:3" x14ac:dyDescent="0.55000000000000004">
      <c r="A1576" s="7">
        <f>[1]!tbl_gk[[#This Row],[ID]]</f>
        <v>259933</v>
      </c>
      <c r="B1576" s="9">
        <f>SUM(tbl_vikor_1[[#This Row],[ValueEUR]:[GKReflexes]])</f>
        <v>0.60614078532167626</v>
      </c>
      <c r="C1576" s="1">
        <f>MAX(tbl_vikor_1[[#This Row],[ValueEUR]:[GKReflexes]])</f>
        <v>6.7504348175488213E-2</v>
      </c>
    </row>
    <row r="1577" spans="1:3" x14ac:dyDescent="0.55000000000000004">
      <c r="A1577" s="8">
        <f>[1]!tbl_gk[[#This Row],[ID]]</f>
        <v>259944</v>
      </c>
      <c r="B1577" s="19">
        <f>SUM(tbl_vikor_1[[#This Row],[ValueEUR]:[GKReflexes]])</f>
        <v>0.59087429440469308</v>
      </c>
      <c r="C1577" s="2">
        <f>MAX(tbl_vikor_1[[#This Row],[ValueEUR]:[GKReflexes]])</f>
        <v>5.2034601718605494E-2</v>
      </c>
    </row>
    <row r="1578" spans="1:3" x14ac:dyDescent="0.55000000000000004">
      <c r="A1578" s="7">
        <f>[1]!tbl_gk[[#This Row],[ID]]</f>
        <v>259973</v>
      </c>
      <c r="B1578" s="9">
        <f>SUM(tbl_vikor_1[[#This Row],[ValueEUR]:[GKReflexes]])</f>
        <v>0.6511075455223384</v>
      </c>
      <c r="C1578" s="1">
        <f>MAX(tbl_vikor_1[[#This Row],[ValueEUR]:[GKReflexes]])</f>
        <v>6.1878985827530868E-2</v>
      </c>
    </row>
    <row r="1579" spans="1:3" x14ac:dyDescent="0.55000000000000004">
      <c r="A1579" s="8">
        <f>[1]!tbl_gk[[#This Row],[ID]]</f>
        <v>259987</v>
      </c>
      <c r="B1579" s="19">
        <f>SUM(tbl_vikor_1[[#This Row],[ValueEUR]:[GKReflexes]])</f>
        <v>0.68753316247968865</v>
      </c>
      <c r="C1579" s="2">
        <f>MAX(tbl_vikor_1[[#This Row],[ValueEUR]:[GKReflexes]])</f>
        <v>6.416581791246144E-2</v>
      </c>
    </row>
    <row r="1580" spans="1:3" x14ac:dyDescent="0.55000000000000004">
      <c r="A1580" s="7">
        <f>[1]!tbl_gk[[#This Row],[ID]]</f>
        <v>260018</v>
      </c>
      <c r="B1580" s="9">
        <f>SUM(tbl_vikor_1[[#This Row],[ValueEUR]:[GKReflexes]])</f>
        <v>0.53251325260875981</v>
      </c>
      <c r="C1580" s="1">
        <f>MAX(tbl_vikor_1[[#This Row],[ValueEUR]:[GKReflexes]])</f>
        <v>5.7036282588854605E-2</v>
      </c>
    </row>
    <row r="1581" spans="1:3" x14ac:dyDescent="0.55000000000000004">
      <c r="A1581" s="8">
        <f>[1]!tbl_gk[[#This Row],[ID]]</f>
        <v>260033</v>
      </c>
      <c r="B1581" s="19">
        <f>SUM(tbl_vikor_1[[#This Row],[ValueEUR]:[GKReflexes]])</f>
        <v>0.63053429952674334</v>
      </c>
      <c r="C1581" s="2">
        <f>MAX(tbl_vikor_1[[#This Row],[ValueEUR]:[GKReflexes]])</f>
        <v>5.7659964066562854E-2</v>
      </c>
    </row>
    <row r="1582" spans="1:3" x14ac:dyDescent="0.55000000000000004">
      <c r="A1582" s="7">
        <f>[1]!tbl_gk[[#This Row],[ID]]</f>
        <v>260095</v>
      </c>
      <c r="B1582" s="9">
        <f>SUM(tbl_vikor_1[[#This Row],[ValueEUR]:[GKReflexes]])</f>
        <v>0.60081058022251244</v>
      </c>
      <c r="C1582" s="1">
        <f>MAX(tbl_vikor_1[[#This Row],[ValueEUR]:[GKReflexes]])</f>
        <v>6.2383434081559733E-2</v>
      </c>
    </row>
    <row r="1583" spans="1:3" x14ac:dyDescent="0.55000000000000004">
      <c r="A1583" s="8">
        <f>[1]!tbl_gk[[#This Row],[ID]]</f>
        <v>260106</v>
      </c>
      <c r="B1583" s="19">
        <f>SUM(tbl_vikor_1[[#This Row],[ValueEUR]:[GKReflexes]])</f>
        <v>0.71211111359496404</v>
      </c>
      <c r="C1583" s="2">
        <f>MAX(tbl_vikor_1[[#This Row],[ValueEUR]:[GKReflexes]])</f>
        <v>6.5948201743363147E-2</v>
      </c>
    </row>
    <row r="1584" spans="1:3" x14ac:dyDescent="0.55000000000000004">
      <c r="A1584" s="7">
        <f>[1]!tbl_gk[[#This Row],[ID]]</f>
        <v>260146</v>
      </c>
      <c r="B1584" s="9">
        <f>SUM(tbl_vikor_1[[#This Row],[ValueEUR]:[GKReflexes]])</f>
        <v>0.71088725521719742</v>
      </c>
      <c r="C1584" s="1">
        <f>MAX(tbl_vikor_1[[#This Row],[ValueEUR]:[GKReflexes]])</f>
        <v>6.773058557426484E-2</v>
      </c>
    </row>
    <row r="1585" spans="1:3" x14ac:dyDescent="0.55000000000000004">
      <c r="A1585" s="8">
        <f>[1]!tbl_gk[[#This Row],[ID]]</f>
        <v>260156</v>
      </c>
      <c r="B1585" s="19">
        <f>SUM(tbl_vikor_1[[#This Row],[ValueEUR]:[GKReflexes]])</f>
        <v>0.68933403597965803</v>
      </c>
      <c r="C1585" s="2">
        <f>MAX(tbl_vikor_1[[#This Row],[ValueEUR]:[GKReflexes]])</f>
        <v>6.416581791246144E-2</v>
      </c>
    </row>
    <row r="1586" spans="1:3" x14ac:dyDescent="0.55000000000000004">
      <c r="A1586" s="7">
        <f>[1]!tbl_gk[[#This Row],[ID]]</f>
        <v>260274</v>
      </c>
      <c r="B1586" s="9">
        <f>SUM(tbl_vikor_1[[#This Row],[ValueEUR]:[GKReflexes]])</f>
        <v>0.59869943164255746</v>
      </c>
      <c r="C1586" s="1">
        <f>MAX(tbl_vikor_1[[#This Row],[ValueEUR]:[GKReflexes]])</f>
        <v>6.047264524054153E-2</v>
      </c>
    </row>
    <row r="1587" spans="1:3" x14ac:dyDescent="0.55000000000000004">
      <c r="A1587" s="8">
        <f>[1]!tbl_gk[[#This Row],[ID]]</f>
        <v>260305</v>
      </c>
      <c r="B1587" s="19">
        <f>SUM(tbl_vikor_1[[#This Row],[ValueEUR]:[GKReflexes]])</f>
        <v>0.70647451740035694</v>
      </c>
      <c r="C1587" s="2">
        <f>MAX(tbl_vikor_1[[#This Row],[ValueEUR]:[GKReflexes]])</f>
        <v>6.773058557426484E-2</v>
      </c>
    </row>
    <row r="1588" spans="1:3" x14ac:dyDescent="0.55000000000000004">
      <c r="A1588" s="7">
        <f>[1]!tbl_gk[[#This Row],[ID]]</f>
        <v>260319</v>
      </c>
      <c r="B1588" s="9">
        <f>SUM(tbl_vikor_1[[#This Row],[ValueEUR]:[GKReflexes]])</f>
        <v>0.59033192343757523</v>
      </c>
      <c r="C1588" s="1">
        <f>MAX(tbl_vikor_1[[#This Row],[ValueEUR]:[GKReflexes]])</f>
        <v>5.7036282588854605E-2</v>
      </c>
    </row>
    <row r="1589" spans="1:3" x14ac:dyDescent="0.55000000000000004">
      <c r="A1589" s="8">
        <f>[1]!tbl_gk[[#This Row],[ID]]</f>
        <v>260326</v>
      </c>
      <c r="B1589" s="19">
        <f>SUM(tbl_vikor_1[[#This Row],[ValueEUR]:[GKReflexes]])</f>
        <v>0.62395170096231123</v>
      </c>
      <c r="C1589" s="2">
        <f>MAX(tbl_vikor_1[[#This Row],[ValueEUR]:[GKReflexes]])</f>
        <v>5.6253623479573515E-2</v>
      </c>
    </row>
    <row r="1590" spans="1:3" x14ac:dyDescent="0.55000000000000004">
      <c r="A1590" s="7">
        <f>[1]!tbl_gk[[#This Row],[ID]]</f>
        <v>260346</v>
      </c>
      <c r="B1590" s="9">
        <f>SUM(tbl_vikor_1[[#This Row],[ValueEUR]:[GKReflexes]])</f>
        <v>0.69976262257333011</v>
      </c>
      <c r="C1590" s="1">
        <f>MAX(tbl_vikor_1[[#This Row],[ValueEUR]:[GKReflexes]])</f>
        <v>7.6642504728773375E-2</v>
      </c>
    </row>
    <row r="1591" spans="1:3" x14ac:dyDescent="0.55000000000000004">
      <c r="A1591" s="8">
        <f>[1]!tbl_gk[[#This Row],[ID]]</f>
        <v>260493</v>
      </c>
      <c r="B1591" s="19">
        <f>SUM(tbl_vikor_1[[#This Row],[ValueEUR]:[GKReflexes]])</f>
        <v>0.66957576360615967</v>
      </c>
      <c r="C1591" s="2">
        <f>MAX(tbl_vikor_1[[#This Row],[ValueEUR]:[GKReflexes]])</f>
        <v>6.4691667001509537E-2</v>
      </c>
    </row>
    <row r="1592" spans="1:3" x14ac:dyDescent="0.55000000000000004">
      <c r="A1592" s="7">
        <f>[1]!tbl_gk[[#This Row],[ID]]</f>
        <v>260517</v>
      </c>
      <c r="B1592" s="9">
        <f>SUM(tbl_vikor_1[[#This Row],[ValueEUR]:[GKReflexes]])</f>
        <v>0.5993018486795415</v>
      </c>
      <c r="C1592" s="1">
        <f>MAX(tbl_vikor_1[[#This Row],[ValueEUR]:[GKReflexes]])</f>
        <v>5.484728289258417E-2</v>
      </c>
    </row>
    <row r="1593" spans="1:3" x14ac:dyDescent="0.55000000000000004">
      <c r="A1593" s="8">
        <f>[1]!tbl_gk[[#This Row],[ID]]</f>
        <v>260522</v>
      </c>
      <c r="B1593" s="19">
        <f>SUM(tbl_vikor_1[[#This Row],[ValueEUR]:[GKReflexes]])</f>
        <v>0.73004617855406551</v>
      </c>
      <c r="C1593" s="2">
        <f>MAX(tbl_vikor_1[[#This Row],[ValueEUR]:[GKReflexes]])</f>
        <v>7.6523679140046597E-2</v>
      </c>
    </row>
    <row r="1594" spans="1:3" x14ac:dyDescent="0.55000000000000004">
      <c r="A1594" s="7">
        <f>[1]!tbl_gk[[#This Row],[ID]]</f>
        <v>260538</v>
      </c>
      <c r="B1594" s="9">
        <f>SUM(tbl_vikor_1[[#This Row],[ValueEUR]:[GKReflexes]])</f>
        <v>0.65790937768424762</v>
      </c>
      <c r="C1594" s="1">
        <f>MAX(tbl_vikor_1[[#This Row],[ValueEUR]:[GKReflexes]])</f>
        <v>6.2383434081559733E-2</v>
      </c>
    </row>
    <row r="1595" spans="1:3" x14ac:dyDescent="0.55000000000000004">
      <c r="A1595" s="8">
        <f>[1]!tbl_gk[[#This Row],[ID]]</f>
        <v>260548</v>
      </c>
      <c r="B1595" s="19">
        <f>SUM(tbl_vikor_1[[#This Row],[ValueEUR]:[GKReflexes]])</f>
        <v>0.69860730714689157</v>
      </c>
      <c r="C1595" s="2">
        <f>MAX(tbl_vikor_1[[#This Row],[ValueEUR]:[GKReflexes]])</f>
        <v>6.7413717337660092E-2</v>
      </c>
    </row>
    <row r="1596" spans="1:3" x14ac:dyDescent="0.55000000000000004">
      <c r="A1596" s="7">
        <f>[1]!tbl_gk[[#This Row],[ID]]</f>
        <v>260587</v>
      </c>
      <c r="B1596" s="9">
        <f>SUM(tbl_vikor_1[[#This Row],[ValueEUR]:[GKReflexes]])</f>
        <v>0.58570040037928373</v>
      </c>
      <c r="C1596" s="1">
        <f>MAX(tbl_vikor_1[[#This Row],[ValueEUR]:[GKReflexes]])</f>
        <v>5.6253623479573515E-2</v>
      </c>
    </row>
    <row r="1597" spans="1:3" x14ac:dyDescent="0.55000000000000004">
      <c r="A1597" s="8">
        <f>[1]!tbl_gk[[#This Row],[ID]]</f>
        <v>260743</v>
      </c>
      <c r="B1597" s="19">
        <f>SUM(tbl_vikor_1[[#This Row],[ValueEUR]:[GKReflexes]])</f>
        <v>0.66691150198264737</v>
      </c>
      <c r="C1597" s="2">
        <f>MAX(tbl_vikor_1[[#This Row],[ValueEUR]:[GKReflexes]])</f>
        <v>5.8818666419756312E-2</v>
      </c>
    </row>
    <row r="1598" spans="1:3" x14ac:dyDescent="0.55000000000000004">
      <c r="A1598" s="7">
        <f>[1]!tbl_gk[[#This Row],[ID]]</f>
        <v>260822</v>
      </c>
      <c r="B1598" s="9">
        <f>SUM(tbl_vikor_1[[#This Row],[ValueEUR]:[GKReflexes]])</f>
        <v>0.65503176257402973</v>
      </c>
      <c r="C1598" s="1">
        <f>MAX(tbl_vikor_1[[#This Row],[ValueEUR]:[GKReflexes]])</f>
        <v>5.5253898757952898E-2</v>
      </c>
    </row>
    <row r="1599" spans="1:3" x14ac:dyDescent="0.55000000000000004">
      <c r="A1599" s="8">
        <f>[1]!tbl_gk[[#This Row],[ID]]</f>
        <v>260918</v>
      </c>
      <c r="B1599" s="19">
        <f>SUM(tbl_vikor_1[[#This Row],[ValueEUR]:[GKReflexes]])</f>
        <v>0.63266198246840022</v>
      </c>
      <c r="C1599" s="2">
        <f>MAX(tbl_vikor_1[[#This Row],[ValueEUR]:[GKReflexes]])</f>
        <v>5.5253898757952898E-2</v>
      </c>
    </row>
    <row r="1600" spans="1:3" x14ac:dyDescent="0.55000000000000004">
      <c r="A1600" s="7">
        <f>[1]!tbl_gk[[#This Row],[ID]]</f>
        <v>260967</v>
      </c>
      <c r="B1600" s="9">
        <f>SUM(tbl_vikor_1[[#This Row],[ValueEUR]:[GKReflexes]])</f>
        <v>0.61714987136953303</v>
      </c>
      <c r="C1600" s="1">
        <f>MAX(tbl_vikor_1[[#This Row],[ValueEUR]:[GKReflexes]])</f>
        <v>6.773058557426484E-2</v>
      </c>
    </row>
    <row r="1601" spans="1:3" x14ac:dyDescent="0.55000000000000004">
      <c r="A1601" s="8">
        <f>[1]!tbl_gk[[#This Row],[ID]]</f>
        <v>260978</v>
      </c>
      <c r="B1601" s="19">
        <f>SUM(tbl_vikor_1[[#This Row],[ValueEUR]:[GKReflexes]])</f>
        <v>0.65550725383414732</v>
      </c>
      <c r="C1601" s="2">
        <f>MAX(tbl_vikor_1[[#This Row],[ValueEUR]:[GKReflexes]])</f>
        <v>6.416581791246144E-2</v>
      </c>
    </row>
    <row r="1602" spans="1:3" x14ac:dyDescent="0.55000000000000004">
      <c r="A1602" s="7">
        <f>[1]!tbl_gk[[#This Row],[ID]]</f>
        <v>260982</v>
      </c>
      <c r="B1602" s="9">
        <f>SUM(tbl_vikor_1[[#This Row],[ValueEUR]:[GKReflexes]])</f>
        <v>0.72181469783762997</v>
      </c>
      <c r="C1602" s="1">
        <f>MAX(tbl_vikor_1[[#This Row],[ValueEUR]:[GKReflexes]])</f>
        <v>7.4701686779569301E-2</v>
      </c>
    </row>
    <row r="1603" spans="1:3" x14ac:dyDescent="0.55000000000000004">
      <c r="A1603" s="8">
        <f>[1]!tbl_gk[[#This Row],[ID]]</f>
        <v>261144</v>
      </c>
      <c r="B1603" s="19">
        <f>SUM(tbl_vikor_1[[#This Row],[ValueEUR]:[GKReflexes]])</f>
        <v>0.47276630251451207</v>
      </c>
      <c r="C1603" s="2">
        <f>MAX(tbl_vikor_1[[#This Row],[ValueEUR]:[GKReflexes]])</f>
        <v>4.0994828110739248E-2</v>
      </c>
    </row>
    <row r="1604" spans="1:3" x14ac:dyDescent="0.55000000000000004">
      <c r="A1604" s="7">
        <f>[1]!tbl_gk[[#This Row],[ID]]</f>
        <v>261152</v>
      </c>
      <c r="B1604" s="9">
        <f>SUM(tbl_vikor_1[[#This Row],[ValueEUR]:[GKReflexes]])</f>
        <v>0.55920647181156946</v>
      </c>
      <c r="C1604" s="1">
        <f>MAX(tbl_vikor_1[[#This Row],[ValueEUR]:[GKReflexes]])</f>
        <v>5.3440942305594832E-2</v>
      </c>
    </row>
    <row r="1605" spans="1:3" x14ac:dyDescent="0.55000000000000004">
      <c r="A1605" s="8">
        <f>[1]!tbl_gk[[#This Row],[ID]]</f>
        <v>261159</v>
      </c>
      <c r="B1605" s="19">
        <f>SUM(tbl_vikor_1[[#This Row],[ValueEUR]:[GKReflexes]])</f>
        <v>0.68435666790451366</v>
      </c>
      <c r="C1605" s="2">
        <f>MAX(tbl_vikor_1[[#This Row],[ValueEUR]:[GKReflexes]])</f>
        <v>7.1295353236068254E-2</v>
      </c>
    </row>
    <row r="1606" spans="1:3" x14ac:dyDescent="0.55000000000000004">
      <c r="A1606" s="7">
        <f>[1]!tbl_gk[[#This Row],[ID]]</f>
        <v>261170</v>
      </c>
      <c r="B1606" s="9">
        <f>SUM(tbl_vikor_1[[#This Row],[ValueEUR]:[GKReflexes]])</f>
        <v>0.66158834145078038</v>
      </c>
      <c r="C1606" s="1">
        <f>MAX(tbl_vikor_1[[#This Row],[ValueEUR]:[GKReflexes]])</f>
        <v>6.416581791246144E-2</v>
      </c>
    </row>
    <row r="1607" spans="1:3" x14ac:dyDescent="0.55000000000000004">
      <c r="A1607" s="8">
        <f>[1]!tbl_gk[[#This Row],[ID]]</f>
        <v>261173</v>
      </c>
      <c r="B1607" s="19">
        <f>SUM(tbl_vikor_1[[#This Row],[ValueEUR]:[GKReflexes]])</f>
        <v>0.64531943258525337</v>
      </c>
      <c r="C1607" s="2">
        <f>MAX(tbl_vikor_1[[#This Row],[ValueEUR]:[GKReflexes]])</f>
        <v>6.4691667001509537E-2</v>
      </c>
    </row>
    <row r="1608" spans="1:3" x14ac:dyDescent="0.55000000000000004">
      <c r="A1608" s="7">
        <f>[1]!tbl_gk[[#This Row],[ID]]</f>
        <v>261234</v>
      </c>
      <c r="B1608" s="9">
        <f>SUM(tbl_vikor_1[[#This Row],[ValueEUR]:[GKReflexes]])</f>
        <v>0.658710620396602</v>
      </c>
      <c r="C1608" s="1">
        <f>MAX(tbl_vikor_1[[#This Row],[ValueEUR]:[GKReflexes]])</f>
        <v>5.8818666419756312E-2</v>
      </c>
    </row>
    <row r="1609" spans="1:3" x14ac:dyDescent="0.55000000000000004">
      <c r="A1609" s="8">
        <f>[1]!tbl_gk[[#This Row],[ID]]</f>
        <v>261260</v>
      </c>
      <c r="B1609" s="19">
        <f>SUM(tbl_vikor_1[[#This Row],[ValueEUR]:[GKReflexes]])</f>
        <v>0.52602891606067148</v>
      </c>
      <c r="C1609" s="2">
        <f>MAX(tbl_vikor_1[[#This Row],[ValueEUR]:[GKReflexes]])</f>
        <v>5.3471514927051197E-2</v>
      </c>
    </row>
    <row r="1610" spans="1:3" x14ac:dyDescent="0.55000000000000004">
      <c r="A1610" s="7">
        <f>[1]!tbl_gk[[#This Row],[ID]]</f>
        <v>261375</v>
      </c>
      <c r="B1610" s="9">
        <f>SUM(tbl_vikor_1[[#This Row],[ValueEUR]:[GKReflexes]])</f>
        <v>0.6628571397308094</v>
      </c>
      <c r="C1610" s="1">
        <f>MAX(tbl_vikor_1[[#This Row],[ValueEUR]:[GKReflexes]])</f>
        <v>6.0601050250658012E-2</v>
      </c>
    </row>
    <row r="1611" spans="1:3" x14ac:dyDescent="0.55000000000000004">
      <c r="A1611" s="8">
        <f>[1]!tbl_gk[[#This Row],[ID]]</f>
        <v>261407</v>
      </c>
      <c r="B1611" s="19">
        <f>SUM(tbl_vikor_1[[#This Row],[ValueEUR]:[GKReflexes]])</f>
        <v>0.68216797335741763</v>
      </c>
      <c r="C1611" s="2">
        <f>MAX(tbl_vikor_1[[#This Row],[ValueEUR]:[GKReflexes]])</f>
        <v>6.2383434081559733E-2</v>
      </c>
    </row>
    <row r="1612" spans="1:3" x14ac:dyDescent="0.55000000000000004">
      <c r="A1612" s="7">
        <f>[1]!tbl_gk[[#This Row],[ID]]</f>
        <v>261409</v>
      </c>
      <c r="B1612" s="9">
        <f>SUM(tbl_vikor_1[[#This Row],[ValueEUR]:[GKReflexes]])</f>
        <v>0.64084878825298819</v>
      </c>
      <c r="C1612" s="1">
        <f>MAX(tbl_vikor_1[[#This Row],[ValueEUR]:[GKReflexes]])</f>
        <v>5.3440942305594832E-2</v>
      </c>
    </row>
    <row r="1613" spans="1:3" x14ac:dyDescent="0.55000000000000004">
      <c r="A1613" s="8">
        <f>[1]!tbl_gk[[#This Row],[ID]]</f>
        <v>261417</v>
      </c>
      <c r="B1613" s="19">
        <f>SUM(tbl_vikor_1[[#This Row],[ValueEUR]:[GKReflexes]])</f>
        <v>0.54343290704424851</v>
      </c>
      <c r="C1613" s="2">
        <f>MAX(tbl_vikor_1[[#This Row],[ValueEUR]:[GKReflexes]])</f>
        <v>5.484728289258417E-2</v>
      </c>
    </row>
    <row r="1614" spans="1:3" x14ac:dyDescent="0.55000000000000004">
      <c r="A1614" s="7">
        <f>[1]!tbl_gk[[#This Row],[ID]]</f>
        <v>261423</v>
      </c>
      <c r="B1614" s="9">
        <f>SUM(tbl_vikor_1[[#This Row],[ValueEUR]:[GKReflexes]])</f>
        <v>0.73034985645400985</v>
      </c>
      <c r="C1614" s="1">
        <f>MAX(tbl_vikor_1[[#This Row],[ValueEUR]:[GKReflexes]])</f>
        <v>7.3449067031741158E-2</v>
      </c>
    </row>
    <row r="1615" spans="1:3" x14ac:dyDescent="0.55000000000000004">
      <c r="A1615" s="8">
        <f>[1]!tbl_gk[[#This Row],[ID]]</f>
        <v>261499</v>
      </c>
      <c r="B1615" s="19">
        <f>SUM(tbl_vikor_1[[#This Row],[ValueEUR]:[GKReflexes]])</f>
        <v>0.547248614986379</v>
      </c>
      <c r="C1615" s="2">
        <f>MAX(tbl_vikor_1[[#This Row],[ValueEUR]:[GKReflexes]])</f>
        <v>6.6098007588498875E-2</v>
      </c>
    </row>
    <row r="1616" spans="1:3" x14ac:dyDescent="0.55000000000000004">
      <c r="A1616" s="7">
        <f>[1]!tbl_gk[[#This Row],[ID]]</f>
        <v>261645</v>
      </c>
      <c r="B1616" s="9">
        <f>SUM(tbl_vikor_1[[#This Row],[ValueEUR]:[GKReflexes]])</f>
        <v>0.64980709492548416</v>
      </c>
      <c r="C1616" s="1">
        <f>MAX(tbl_vikor_1[[#This Row],[ValueEUR]:[GKReflexes]])</f>
        <v>6.773058557426484E-2</v>
      </c>
    </row>
    <row r="1617" spans="1:3" x14ac:dyDescent="0.55000000000000004">
      <c r="A1617" s="8">
        <f>[1]!tbl_gk[[#This Row],[ID]]</f>
        <v>261656</v>
      </c>
      <c r="B1617" s="19">
        <f>SUM(tbl_vikor_1[[#This Row],[ValueEUR]:[GKReflexes]])</f>
        <v>0.60019560984285802</v>
      </c>
      <c r="C1617" s="2">
        <f>MAX(tbl_vikor_1[[#This Row],[ValueEUR]:[GKReflexes]])</f>
        <v>6.9512969405166547E-2</v>
      </c>
    </row>
    <row r="1618" spans="1:3" x14ac:dyDescent="0.55000000000000004">
      <c r="A1618" s="7">
        <f>[1]!tbl_gk[[#This Row],[ID]]</f>
        <v>261687</v>
      </c>
      <c r="B1618" s="9">
        <f>SUM(tbl_vikor_1[[#This Row],[ValueEUR]:[GKReflexes]])</f>
        <v>0.56643197437583326</v>
      </c>
      <c r="C1618" s="1">
        <f>MAX(tbl_vikor_1[[#This Row],[ValueEUR]:[GKReflexes]])</f>
        <v>5.0628261131616156E-2</v>
      </c>
    </row>
    <row r="1619" spans="1:3" x14ac:dyDescent="0.55000000000000004">
      <c r="A1619" s="8">
        <f>[1]!tbl_gk[[#This Row],[ID]]</f>
        <v>261731</v>
      </c>
      <c r="B1619" s="19">
        <f>SUM(tbl_vikor_1[[#This Row],[ValueEUR]:[GKReflexes]])</f>
        <v>0.70611875668876201</v>
      </c>
      <c r="C1619" s="2">
        <f>MAX(tbl_vikor_1[[#This Row],[ValueEUR]:[GKReflexes]])</f>
        <v>6.5948201743363147E-2</v>
      </c>
    </row>
    <row r="1620" spans="1:3" x14ac:dyDescent="0.55000000000000004">
      <c r="A1620" s="7">
        <f>[1]!tbl_gk[[#This Row],[ID]]</f>
        <v>261755</v>
      </c>
      <c r="B1620" s="9">
        <f>SUM(tbl_vikor_1[[#This Row],[ValueEUR]:[GKReflexes]])</f>
        <v>0.62013681732222736</v>
      </c>
      <c r="C1620" s="1">
        <f>MAX(tbl_vikor_1[[#This Row],[ValueEUR]:[GKReflexes]])</f>
        <v>5.9784124328161402E-2</v>
      </c>
    </row>
    <row r="1621" spans="1:3" x14ac:dyDescent="0.55000000000000004">
      <c r="A1621" s="8">
        <f>[1]!tbl_gk[[#This Row],[ID]]</f>
        <v>261892</v>
      </c>
      <c r="B1621" s="19">
        <f>SUM(tbl_vikor_1[[#This Row],[ValueEUR]:[GKReflexes]])</f>
        <v>0.5978091910460952</v>
      </c>
      <c r="C1621" s="2">
        <f>MAX(tbl_vikor_1[[#This Row],[ValueEUR]:[GKReflexes]])</f>
        <v>5.3471514927051197E-2</v>
      </c>
    </row>
    <row r="1622" spans="1:3" x14ac:dyDescent="0.55000000000000004">
      <c r="A1622" s="7">
        <f>[1]!tbl_gk[[#This Row],[ID]]</f>
        <v>261895</v>
      </c>
      <c r="B1622" s="9">
        <f>SUM(tbl_vikor_1[[#This Row],[ValueEUR]:[GKReflexes]])</f>
        <v>0.6933171343888479</v>
      </c>
      <c r="C1622" s="1">
        <f>MAX(tbl_vikor_1[[#This Row],[ValueEUR]:[GKReflexes]])</f>
        <v>7.4701686779569301E-2</v>
      </c>
    </row>
    <row r="1623" spans="1:3" x14ac:dyDescent="0.55000000000000004">
      <c r="A1623" s="8">
        <f>[1]!tbl_gk[[#This Row],[ID]]</f>
        <v>261902</v>
      </c>
      <c r="B1623" s="19">
        <f>SUM(tbl_vikor_1[[#This Row],[ValueEUR]:[GKReflexes]])</f>
        <v>0.68609949875949494</v>
      </c>
      <c r="C1623" s="2">
        <f>MAX(tbl_vikor_1[[#This Row],[ValueEUR]:[GKReflexes]])</f>
        <v>6.9512969405166547E-2</v>
      </c>
    </row>
    <row r="1624" spans="1:3" x14ac:dyDescent="0.55000000000000004">
      <c r="A1624" s="7">
        <f>[1]!tbl_gk[[#This Row],[ID]]</f>
        <v>261914</v>
      </c>
      <c r="B1624" s="9">
        <f>SUM(tbl_vikor_1[[#This Row],[ValueEUR]:[GKReflexes]])</f>
        <v>0.70992109695154537</v>
      </c>
      <c r="C1624" s="1">
        <f>MAX(tbl_vikor_1[[#This Row],[ValueEUR]:[GKReflexes]])</f>
        <v>7.0032831355846217E-2</v>
      </c>
    </row>
    <row r="1625" spans="1:3" x14ac:dyDescent="0.55000000000000004">
      <c r="A1625" s="8">
        <f>[1]!tbl_gk[[#This Row],[ID]]</f>
        <v>261958</v>
      </c>
      <c r="B1625" s="19">
        <f>SUM(tbl_vikor_1[[#This Row],[ValueEUR]:[GKReflexes]])</f>
        <v>0.7258047836265179</v>
      </c>
      <c r="C1625" s="2">
        <f>MAX(tbl_vikor_1[[#This Row],[ValueEUR]:[GKReflexes]])</f>
        <v>7.5157184869688615E-2</v>
      </c>
    </row>
    <row r="1626" spans="1:3" x14ac:dyDescent="0.55000000000000004">
      <c r="A1626" s="7">
        <f>[1]!tbl_gk[[#This Row],[ID]]</f>
        <v>261964</v>
      </c>
      <c r="B1626" s="9">
        <f>SUM(tbl_vikor_1[[#This Row],[ValueEUR]:[GKReflexes]])</f>
        <v>0.69019565660742577</v>
      </c>
      <c r="C1626" s="1">
        <f>MAX(tbl_vikor_1[[#This Row],[ValueEUR]:[GKReflexes]])</f>
        <v>7.1057702058614697E-2</v>
      </c>
    </row>
    <row r="1627" spans="1:3" x14ac:dyDescent="0.55000000000000004">
      <c r="A1627" s="8">
        <f>[1]!tbl_gk[[#This Row],[ID]]</f>
        <v>261968</v>
      </c>
      <c r="B1627" s="19">
        <f>SUM(tbl_vikor_1[[#This Row],[ValueEUR]:[GKReflexes]])</f>
        <v>0.6847462124095679</v>
      </c>
      <c r="C1627" s="2">
        <f>MAX(tbl_vikor_1[[#This Row],[ValueEUR]:[GKReflexes]])</f>
        <v>6.6098007588498875E-2</v>
      </c>
    </row>
    <row r="1628" spans="1:3" x14ac:dyDescent="0.55000000000000004">
      <c r="A1628" s="7">
        <f>[1]!tbl_gk[[#This Row],[ID]]</f>
        <v>261983</v>
      </c>
      <c r="B1628" s="9">
        <f>SUM(tbl_vikor_1[[#This Row],[ValueEUR]:[GKReflexes]])</f>
        <v>0.71053909229048828</v>
      </c>
      <c r="C1628" s="1">
        <f>MAX(tbl_vikor_1[[#This Row],[ValueEUR]:[GKReflexes]])</f>
        <v>6.6616595679951277E-2</v>
      </c>
    </row>
    <row r="1629" spans="1:3" x14ac:dyDescent="0.55000000000000004">
      <c r="A1629" s="8">
        <f>[1]!tbl_gk[[#This Row],[ID]]</f>
        <v>261984</v>
      </c>
      <c r="B1629" s="19">
        <f>SUM(tbl_vikor_1[[#This Row],[ValueEUR]:[GKReflexes]])</f>
        <v>0.69228468456328651</v>
      </c>
      <c r="C1629" s="2">
        <f>MAX(tbl_vikor_1[[#This Row],[ValueEUR]:[GKReflexes]])</f>
        <v>8.0167663861001187E-2</v>
      </c>
    </row>
    <row r="1630" spans="1:3" x14ac:dyDescent="0.55000000000000004">
      <c r="A1630" s="7">
        <f>[1]!tbl_gk[[#This Row],[ID]]</f>
        <v>262056</v>
      </c>
      <c r="B1630" s="9">
        <f>SUM(tbl_vikor_1[[#This Row],[ValueEUR]:[GKReflexes]])</f>
        <v>0.58431792569218899</v>
      </c>
      <c r="C1630" s="1">
        <f>MAX(tbl_vikor_1[[#This Row],[ValueEUR]:[GKReflexes]])</f>
        <v>5.8303755535273602E-2</v>
      </c>
    </row>
    <row r="1631" spans="1:3" x14ac:dyDescent="0.55000000000000004">
      <c r="A1631" s="8">
        <f>[1]!tbl_gk[[#This Row],[ID]]</f>
        <v>262059</v>
      </c>
      <c r="B1631" s="19">
        <f>SUM(tbl_vikor_1[[#This Row],[ValueEUR]:[GKReflexes]])</f>
        <v>0.61459117776710748</v>
      </c>
      <c r="C1631" s="2">
        <f>MAX(tbl_vikor_1[[#This Row],[ValueEUR]:[GKReflexes]])</f>
        <v>5.7659964066562854E-2</v>
      </c>
    </row>
    <row r="1632" spans="1:3" x14ac:dyDescent="0.55000000000000004">
      <c r="A1632" s="7">
        <f>[1]!tbl_gk[[#This Row],[ID]]</f>
        <v>262069</v>
      </c>
      <c r="B1632" s="9">
        <f>SUM(tbl_vikor_1[[#This Row],[ValueEUR]:[GKReflexes]])</f>
        <v>0.67405292363822378</v>
      </c>
      <c r="C1632" s="1">
        <f>MAX(tbl_vikor_1[[#This Row],[ValueEUR]:[GKReflexes]])</f>
        <v>5.8303755535273602E-2</v>
      </c>
    </row>
    <row r="1633" spans="1:3" x14ac:dyDescent="0.55000000000000004">
      <c r="A1633" s="8">
        <f>[1]!tbl_gk[[#This Row],[ID]]</f>
        <v>262251</v>
      </c>
      <c r="B1633" s="19">
        <f>SUM(tbl_vikor_1[[#This Row],[ValueEUR]:[GKReflexes]])</f>
        <v>0.62382227881295493</v>
      </c>
      <c r="C1633" s="2">
        <f>MAX(tbl_vikor_1[[#This Row],[ValueEUR]:[GKReflexes]])</f>
        <v>5.5253898757952898E-2</v>
      </c>
    </row>
    <row r="1634" spans="1:3" x14ac:dyDescent="0.55000000000000004">
      <c r="A1634" s="7">
        <f>[1]!tbl_gk[[#This Row],[ID]]</f>
        <v>262262</v>
      </c>
      <c r="B1634" s="9">
        <f>SUM(tbl_vikor_1[[#This Row],[ValueEUR]:[GKReflexes]])</f>
        <v>0.40086017054257389</v>
      </c>
      <c r="C1634" s="1">
        <f>MAX(tbl_vikor_1[[#This Row],[ValueEUR]:[GKReflexes]])</f>
        <v>4.4559595772542655E-2</v>
      </c>
    </row>
    <row r="1635" spans="1:3" x14ac:dyDescent="0.55000000000000004">
      <c r="A1635" s="8">
        <f>[1]!tbl_gk[[#This Row],[ID]]</f>
        <v>262266</v>
      </c>
      <c r="B1635" s="19">
        <f>SUM(tbl_vikor_1[[#This Row],[ValueEUR]:[GKReflexes]])</f>
        <v>0.68799642409951856</v>
      </c>
      <c r="C1635" s="2">
        <f>MAX(tbl_vikor_1[[#This Row],[ValueEUR]:[GKReflexes]])</f>
        <v>6.4691667001509537E-2</v>
      </c>
    </row>
    <row r="1636" spans="1:3" x14ac:dyDescent="0.55000000000000004">
      <c r="A1636" s="7">
        <f>[1]!tbl_gk[[#This Row],[ID]]</f>
        <v>262286</v>
      </c>
      <c r="B1636" s="9">
        <f>SUM(tbl_vikor_1[[#This Row],[ValueEUR]:[GKReflexes]])</f>
        <v>0.60971415015196917</v>
      </c>
      <c r="C1636" s="1">
        <f>MAX(tbl_vikor_1[[#This Row],[ValueEUR]:[GKReflexes]])</f>
        <v>5.484728289258417E-2</v>
      </c>
    </row>
    <row r="1637" spans="1:3" x14ac:dyDescent="0.55000000000000004">
      <c r="A1637" s="8">
        <f>[1]!tbl_gk[[#This Row],[ID]]</f>
        <v>262295</v>
      </c>
      <c r="B1637" s="19">
        <f>SUM(tbl_vikor_1[[#This Row],[ValueEUR]:[GKReflexes]])</f>
        <v>0.53714255208170791</v>
      </c>
      <c r="C1637" s="2">
        <f>MAX(tbl_vikor_1[[#This Row],[ValueEUR]:[GKReflexes]])</f>
        <v>4.9535417300476586E-2</v>
      </c>
    </row>
    <row r="1638" spans="1:3" x14ac:dyDescent="0.55000000000000004">
      <c r="A1638" s="7">
        <f>[1]!tbl_gk[[#This Row],[ID]]</f>
        <v>262298</v>
      </c>
      <c r="B1638" s="9">
        <f>SUM(tbl_vikor_1[[#This Row],[ValueEUR]:[GKReflexes]])</f>
        <v>0.62781433860223967</v>
      </c>
      <c r="C1638" s="1">
        <f>MAX(tbl_vikor_1[[#This Row],[ValueEUR]:[GKReflexes]])</f>
        <v>6.047264524054153E-2</v>
      </c>
    </row>
    <row r="1639" spans="1:3" x14ac:dyDescent="0.55000000000000004">
      <c r="A1639" s="8">
        <f>[1]!tbl_gk[[#This Row],[ID]]</f>
        <v>262305</v>
      </c>
      <c r="B1639" s="19">
        <f>SUM(tbl_vikor_1[[#This Row],[ValueEUR]:[GKReflexes]])</f>
        <v>0.59183351891350844</v>
      </c>
      <c r="C1639" s="2">
        <f>MAX(tbl_vikor_1[[#This Row],[ValueEUR]:[GKReflexes]])</f>
        <v>5.2837778453841702E-2</v>
      </c>
    </row>
    <row r="1640" spans="1:3" x14ac:dyDescent="0.55000000000000004">
      <c r="A1640" s="7">
        <f>[1]!tbl_gk[[#This Row],[ID]]</f>
        <v>262309</v>
      </c>
      <c r="B1640" s="9">
        <f>SUM(tbl_vikor_1[[#This Row],[ValueEUR]:[GKReflexes]])</f>
        <v>0.63517052975322663</v>
      </c>
      <c r="C1640" s="1">
        <f>MAX(tbl_vikor_1[[#This Row],[ValueEUR]:[GKReflexes]])</f>
        <v>6.4691667001509537E-2</v>
      </c>
    </row>
    <row r="1641" spans="1:3" x14ac:dyDescent="0.55000000000000004">
      <c r="A1641" s="8">
        <f>[1]!tbl_gk[[#This Row],[ID]]</f>
        <v>262322</v>
      </c>
      <c r="B1641" s="19">
        <f>SUM(tbl_vikor_1[[#This Row],[ValueEUR]:[GKReflexes]])</f>
        <v>0.67182016655690835</v>
      </c>
      <c r="C1641" s="2">
        <f>MAX(tbl_vikor_1[[#This Row],[ValueEUR]:[GKReflexes]])</f>
        <v>6.4691667001509537E-2</v>
      </c>
    </row>
    <row r="1642" spans="1:3" x14ac:dyDescent="0.55000000000000004">
      <c r="A1642" s="7">
        <f>[1]!tbl_gk[[#This Row],[ID]]</f>
        <v>262373</v>
      </c>
      <c r="B1642" s="9">
        <f>SUM(tbl_vikor_1[[#This Row],[ValueEUR]:[GKReflexes]])</f>
        <v>0.72764234946935968</v>
      </c>
      <c r="C1642" s="1">
        <f>MAX(tbl_vikor_1[[#This Row],[ValueEUR]:[GKReflexes]])</f>
        <v>6.9235709698137402E-2</v>
      </c>
    </row>
    <row r="1643" spans="1:3" x14ac:dyDescent="0.55000000000000004">
      <c r="A1643" s="8">
        <f>[1]!tbl_gk[[#This Row],[ID]]</f>
        <v>262417</v>
      </c>
      <c r="B1643" s="19">
        <f>SUM(tbl_vikor_1[[#This Row],[ValueEUR]:[GKReflexes]])</f>
        <v>0.52527358956199777</v>
      </c>
      <c r="C1643" s="2">
        <f>MAX(tbl_vikor_1[[#This Row],[ValueEUR]:[GKReflexes]])</f>
        <v>5.484728289258417E-2</v>
      </c>
    </row>
    <row r="1644" spans="1:3" x14ac:dyDescent="0.55000000000000004">
      <c r="A1644" s="7">
        <f>[1]!tbl_gk[[#This Row],[ID]]</f>
        <v>262420</v>
      </c>
      <c r="B1644" s="9">
        <f>SUM(tbl_vikor_1[[#This Row],[ValueEUR]:[GKReflexes]])</f>
        <v>0.57239112732515185</v>
      </c>
      <c r="C1644" s="1">
        <f>MAX(tbl_vikor_1[[#This Row],[ValueEUR]:[GKReflexes]])</f>
        <v>5.168913109614949E-2</v>
      </c>
    </row>
    <row r="1645" spans="1:3" x14ac:dyDescent="0.55000000000000004">
      <c r="A1645" s="8">
        <f>[1]!tbl_gk[[#This Row],[ID]]</f>
        <v>262424</v>
      </c>
      <c r="B1645" s="19">
        <f>SUM(tbl_vikor_1[[#This Row],[ValueEUR]:[GKReflexes]])</f>
        <v>0.64142485553683526</v>
      </c>
      <c r="C1645" s="2">
        <f>MAX(tbl_vikor_1[[#This Row],[ValueEUR]:[GKReflexes]])</f>
        <v>6.0601050250658012E-2</v>
      </c>
    </row>
    <row r="1646" spans="1:3" x14ac:dyDescent="0.55000000000000004">
      <c r="A1646" s="7">
        <f>[1]!tbl_gk[[#This Row],[ID]]</f>
        <v>262463</v>
      </c>
      <c r="B1646" s="9">
        <f>SUM(tbl_vikor_1[[#This Row],[ValueEUR]:[GKReflexes]])</f>
        <v>0.57956998590379938</v>
      </c>
      <c r="C1646" s="1">
        <f>MAX(tbl_vikor_1[[#This Row],[ValueEUR]:[GKReflexes]])</f>
        <v>6.012574789575089E-2</v>
      </c>
    </row>
    <row r="1647" spans="1:3" x14ac:dyDescent="0.55000000000000004">
      <c r="A1647" s="8">
        <f>[1]!tbl_gk[[#This Row],[ID]]</f>
        <v>262502</v>
      </c>
      <c r="B1647" s="19">
        <f>SUM(tbl_vikor_1[[#This Row],[ValueEUR]:[GKReflexes]])</f>
        <v>0.65661816289440322</v>
      </c>
      <c r="C1647" s="2">
        <f>MAX(tbl_vikor_1[[#This Row],[ValueEUR]:[GKReflexes]])</f>
        <v>6.1492242166108872E-2</v>
      </c>
    </row>
    <row r="1648" spans="1:3" x14ac:dyDescent="0.55000000000000004">
      <c r="A1648" s="7">
        <f>[1]!tbl_gk[[#This Row],[ID]]</f>
        <v>262530</v>
      </c>
      <c r="B1648" s="9">
        <f>SUM(tbl_vikor_1[[#This Row],[ValueEUR]:[GKReflexes]])</f>
        <v>0.65430447505770717</v>
      </c>
      <c r="C1648" s="1">
        <f>MAX(tbl_vikor_1[[#This Row],[ValueEUR]:[GKReflexes]])</f>
        <v>6.2383434081559733E-2</v>
      </c>
    </row>
    <row r="1649" spans="1:3" x14ac:dyDescent="0.55000000000000004">
      <c r="A1649" s="8">
        <f>[1]!tbl_gk[[#This Row],[ID]]</f>
        <v>262561</v>
      </c>
      <c r="B1649" s="19">
        <f>SUM(tbl_vikor_1[[#This Row],[ValueEUR]:[GKReflexes]])</f>
        <v>0.65254256099059349</v>
      </c>
      <c r="C1649" s="2">
        <f>MAX(tbl_vikor_1[[#This Row],[ValueEUR]:[GKReflexes]])</f>
        <v>6.4691667001509537E-2</v>
      </c>
    </row>
    <row r="1650" spans="1:3" x14ac:dyDescent="0.55000000000000004">
      <c r="A1650" s="7">
        <f>[1]!tbl_gk[[#This Row],[ID]]</f>
        <v>262577</v>
      </c>
      <c r="B1650" s="9">
        <f>SUM(tbl_vikor_1[[#This Row],[ValueEUR]:[GKReflexes]])</f>
        <v>0.53497217195254987</v>
      </c>
      <c r="C1650" s="1">
        <f>MAX(tbl_vikor_1[[#This Row],[ValueEUR]:[GKReflexes]])</f>
        <v>5.7659964066562854E-2</v>
      </c>
    </row>
    <row r="1651" spans="1:3" x14ac:dyDescent="0.55000000000000004">
      <c r="A1651" s="8">
        <f>[1]!tbl_gk[[#This Row],[ID]]</f>
        <v>262621</v>
      </c>
      <c r="B1651" s="19">
        <f>SUM(tbl_vikor_1[[#This Row],[ValueEUR]:[GKReflexes]])</f>
        <v>0.49459683175372104</v>
      </c>
      <c r="C1651" s="2">
        <f>MAX(tbl_vikor_1[[#This Row],[ValueEUR]:[GKReflexes]])</f>
        <v>6.7504348175488213E-2</v>
      </c>
    </row>
    <row r="1652" spans="1:3" x14ac:dyDescent="0.55000000000000004">
      <c r="A1652" s="7">
        <f>[1]!tbl_gk[[#This Row],[ID]]</f>
        <v>262659</v>
      </c>
      <c r="B1652" s="9">
        <f>SUM(tbl_vikor_1[[#This Row],[ValueEUR]:[GKReflexes]])</f>
        <v>0.5932868770346813</v>
      </c>
      <c r="C1652" s="1">
        <f>MAX(tbl_vikor_1[[#This Row],[ValueEUR]:[GKReflexes]])</f>
        <v>6.4691667001509537E-2</v>
      </c>
    </row>
    <row r="1653" spans="1:3" x14ac:dyDescent="0.55000000000000004">
      <c r="A1653" s="8">
        <f>[1]!tbl_gk[[#This Row],[ID]]</f>
        <v>262708</v>
      </c>
      <c r="B1653" s="19">
        <f>SUM(tbl_vikor_1[[#This Row],[ValueEUR]:[GKReflexes]])</f>
        <v>0.64103341526967272</v>
      </c>
      <c r="C1653" s="2">
        <f>MAX(tbl_vikor_1[[#This Row],[ValueEUR]:[GKReflexes]])</f>
        <v>5.64817631747963E-2</v>
      </c>
    </row>
    <row r="1654" spans="1:3" x14ac:dyDescent="0.55000000000000004">
      <c r="A1654" s="7">
        <f>[1]!tbl_gk[[#This Row],[ID]]</f>
        <v>262718</v>
      </c>
      <c r="B1654" s="9">
        <f>SUM(tbl_vikor_1[[#This Row],[ValueEUR]:[GKReflexes]])</f>
        <v>0.63085717609889924</v>
      </c>
      <c r="C1654" s="1">
        <f>MAX(tbl_vikor_1[[#This Row],[ValueEUR]:[GKReflexes]])</f>
        <v>5.5253898757952898E-2</v>
      </c>
    </row>
    <row r="1655" spans="1:3" x14ac:dyDescent="0.55000000000000004">
      <c r="A1655" s="8">
        <f>[1]!tbl_gk[[#This Row],[ID]]</f>
        <v>262725</v>
      </c>
      <c r="B1655" s="19">
        <f>SUM(tbl_vikor_1[[#This Row],[ValueEUR]:[GKReflexes]])</f>
        <v>0.60698007442068813</v>
      </c>
      <c r="C1655" s="2">
        <f>MAX(tbl_vikor_1[[#This Row],[ValueEUR]:[GKReflexes]])</f>
        <v>6.3769732616705502E-2</v>
      </c>
    </row>
    <row r="1656" spans="1:3" x14ac:dyDescent="0.55000000000000004">
      <c r="A1656" s="7">
        <f>[1]!tbl_gk[[#This Row],[ID]]</f>
        <v>262742</v>
      </c>
      <c r="B1656" s="9">
        <f>SUM(tbl_vikor_1[[#This Row],[ValueEUR]:[GKReflexes]])</f>
        <v>0.65295610219944733</v>
      </c>
      <c r="C1656" s="1">
        <f>MAX(tbl_vikor_1[[#This Row],[ValueEUR]:[GKReflexes]])</f>
        <v>5.0628261131616156E-2</v>
      </c>
    </row>
    <row r="1657" spans="1:3" x14ac:dyDescent="0.55000000000000004">
      <c r="A1657" s="8">
        <f>[1]!tbl_gk[[#This Row],[ID]]</f>
        <v>262791</v>
      </c>
      <c r="B1657" s="19">
        <f>SUM(tbl_vikor_1[[#This Row],[ValueEUR]:[GKReflexes]])</f>
        <v>0.65984825940063097</v>
      </c>
      <c r="C1657" s="2">
        <f>MAX(tbl_vikor_1[[#This Row],[ValueEUR]:[GKReflexes]])</f>
        <v>6.416581791246144E-2</v>
      </c>
    </row>
    <row r="1658" spans="1:3" x14ac:dyDescent="0.55000000000000004">
      <c r="A1658" s="7">
        <f>[1]!tbl_gk[[#This Row],[ID]]</f>
        <v>262837</v>
      </c>
      <c r="B1658" s="9">
        <f>SUM(tbl_vikor_1[[#This Row],[ValueEUR]:[GKReflexes]])</f>
        <v>0.65474046991426516</v>
      </c>
      <c r="C1658" s="1">
        <f>MAX(tbl_vikor_1[[#This Row],[ValueEUR]:[GKReflexes]])</f>
        <v>6.9512969405166547E-2</v>
      </c>
    </row>
    <row r="1659" spans="1:3" x14ac:dyDescent="0.55000000000000004">
      <c r="A1659" s="8">
        <f>[1]!tbl_gk[[#This Row],[ID]]</f>
        <v>262865</v>
      </c>
      <c r="B1659" s="19">
        <f>SUM(tbl_vikor_1[[#This Row],[ValueEUR]:[GKReflexes]])</f>
        <v>0.65352676305943103</v>
      </c>
      <c r="C1659" s="2">
        <f>MAX(tbl_vikor_1[[#This Row],[ValueEUR]:[GKReflexes]])</f>
        <v>6.416581791246144E-2</v>
      </c>
    </row>
    <row r="1660" spans="1:3" x14ac:dyDescent="0.55000000000000004">
      <c r="A1660" s="7">
        <f>[1]!tbl_gk[[#This Row],[ID]]</f>
        <v>262914</v>
      </c>
      <c r="B1660" s="9">
        <f>SUM(tbl_vikor_1[[#This Row],[ValueEUR]:[GKReflexes]])</f>
        <v>0.67414391978928856</v>
      </c>
      <c r="C1660" s="1">
        <f>MAX(tbl_vikor_1[[#This Row],[ValueEUR]:[GKReflexes]])</f>
        <v>6.5948201743363147E-2</v>
      </c>
    </row>
    <row r="1661" spans="1:3" x14ac:dyDescent="0.55000000000000004">
      <c r="A1661" s="8">
        <f>[1]!tbl_gk[[#This Row],[ID]]</f>
        <v>262922</v>
      </c>
      <c r="B1661" s="19">
        <f>SUM(tbl_vikor_1[[#This Row],[ValueEUR]:[GKReflexes]])</f>
        <v>0.67614709796997552</v>
      </c>
      <c r="C1661" s="2">
        <f>MAX(tbl_vikor_1[[#This Row],[ValueEUR]:[GKReflexes]])</f>
        <v>5.484728289258417E-2</v>
      </c>
    </row>
    <row r="1662" spans="1:3" x14ac:dyDescent="0.55000000000000004">
      <c r="A1662" s="7">
        <f>[1]!tbl_gk[[#This Row],[ID]]</f>
        <v>262931</v>
      </c>
      <c r="B1662" s="9">
        <f>SUM(tbl_vikor_1[[#This Row],[ValueEUR]:[GKReflexes]])</f>
        <v>0.6539194966754388</v>
      </c>
      <c r="C1662" s="1">
        <f>MAX(tbl_vikor_1[[#This Row],[ValueEUR]:[GKReflexes]])</f>
        <v>6.1947740256228193E-2</v>
      </c>
    </row>
    <row r="1663" spans="1:3" x14ac:dyDescent="0.55000000000000004">
      <c r="A1663" s="8">
        <f>[1]!tbl_gk[[#This Row],[ID]]</f>
        <v>262939</v>
      </c>
      <c r="B1663" s="19">
        <f>SUM(tbl_vikor_1[[#This Row],[ValueEUR]:[GKReflexes]])</f>
        <v>0.66290470798405488</v>
      </c>
      <c r="C1663" s="2">
        <f>MAX(tbl_vikor_1[[#This Row],[ValueEUR]:[GKReflexes]])</f>
        <v>6.6616595679951277E-2</v>
      </c>
    </row>
    <row r="1664" spans="1:3" x14ac:dyDescent="0.55000000000000004">
      <c r="A1664" s="7">
        <f>[1]!tbl_gk[[#This Row],[ID]]</f>
        <v>262956</v>
      </c>
      <c r="B1664" s="9">
        <f>SUM(tbl_vikor_1[[#This Row],[ValueEUR]:[GKReflexes]])</f>
        <v>0.51766688201070921</v>
      </c>
      <c r="C1664" s="1">
        <f>MAX(tbl_vikor_1[[#This Row],[ValueEUR]:[GKReflexes]])</f>
        <v>4.2777211941640955E-2</v>
      </c>
    </row>
    <row r="1665" spans="1:3" x14ac:dyDescent="0.55000000000000004">
      <c r="A1665" s="8">
        <f>[1]!tbl_gk[[#This Row],[ID]]</f>
        <v>262996</v>
      </c>
      <c r="B1665" s="19">
        <f>SUM(tbl_vikor_1[[#This Row],[ValueEUR]:[GKReflexes]])</f>
        <v>0.71370071664994383</v>
      </c>
      <c r="C1665" s="2">
        <f>MAX(tbl_vikor_1[[#This Row],[ValueEUR]:[GKReflexes]])</f>
        <v>7.0032831355846217E-2</v>
      </c>
    </row>
    <row r="1666" spans="1:3" x14ac:dyDescent="0.55000000000000004">
      <c r="A1666" s="7">
        <f>[1]!tbl_gk[[#This Row],[ID]]</f>
        <v>262999</v>
      </c>
      <c r="B1666" s="9">
        <f>SUM(tbl_vikor_1[[#This Row],[ValueEUR]:[GKReflexes]])</f>
        <v>0.69970519985966428</v>
      </c>
      <c r="C1666" s="1">
        <f>MAX(tbl_vikor_1[[#This Row],[ValueEUR]:[GKReflexes]])</f>
        <v>6.9512969405166547E-2</v>
      </c>
    </row>
    <row r="1667" spans="1:3" x14ac:dyDescent="0.55000000000000004">
      <c r="A1667" s="8">
        <f>[1]!tbl_gk[[#This Row],[ID]]</f>
        <v>263023</v>
      </c>
      <c r="B1667" s="19">
        <f>SUM(tbl_vikor_1[[#This Row],[ValueEUR]:[GKReflexes]])</f>
        <v>0.64259051508408249</v>
      </c>
      <c r="C1667" s="2">
        <f>MAX(tbl_vikor_1[[#This Row],[ValueEUR]:[GKReflexes]])</f>
        <v>5.7659964066562854E-2</v>
      </c>
    </row>
    <row r="1668" spans="1:3" x14ac:dyDescent="0.55000000000000004">
      <c r="A1668" s="7">
        <f>[1]!tbl_gk[[#This Row],[ID]]</f>
        <v>263032</v>
      </c>
      <c r="B1668" s="9">
        <f>SUM(tbl_vikor_1[[#This Row],[ValueEUR]:[GKReflexes]])</f>
        <v>0.5132596695882673</v>
      </c>
      <c r="C1668" s="1">
        <f>MAX(tbl_vikor_1[[#This Row],[ValueEUR]:[GKReflexes]])</f>
        <v>4.2777211941640955E-2</v>
      </c>
    </row>
    <row r="1669" spans="1:3" x14ac:dyDescent="0.55000000000000004">
      <c r="A1669" s="8">
        <f>[1]!tbl_gk[[#This Row],[ID]]</f>
        <v>263063</v>
      </c>
      <c r="B1669" s="19">
        <f>SUM(tbl_vikor_1[[#This Row],[ValueEUR]:[GKReflexes]])</f>
        <v>0.57161813476341716</v>
      </c>
      <c r="C1669" s="2">
        <f>MAX(tbl_vikor_1[[#This Row],[ValueEUR]:[GKReflexes]])</f>
        <v>4.8124363434346076E-2</v>
      </c>
    </row>
    <row r="1670" spans="1:3" x14ac:dyDescent="0.55000000000000004">
      <c r="A1670" s="7">
        <f>[1]!tbl_gk[[#This Row],[ID]]</f>
        <v>263070</v>
      </c>
      <c r="B1670" s="9">
        <f>SUM(tbl_vikor_1[[#This Row],[ValueEUR]:[GKReflexes]])</f>
        <v>0.68225191624269332</v>
      </c>
      <c r="C1670" s="1">
        <f>MAX(tbl_vikor_1[[#This Row],[ValueEUR]:[GKReflexes]])</f>
        <v>7.1057702058614697E-2</v>
      </c>
    </row>
    <row r="1671" spans="1:3" x14ac:dyDescent="0.55000000000000004">
      <c r="A1671" s="8">
        <f>[1]!tbl_gk[[#This Row],[ID]]</f>
        <v>263092</v>
      </c>
      <c r="B1671" s="19">
        <f>SUM(tbl_vikor_1[[#This Row],[ValueEUR]:[GKReflexes]])</f>
        <v>0.69583700949686123</v>
      </c>
      <c r="C1671" s="2">
        <f>MAX(tbl_vikor_1[[#This Row],[ValueEUR]:[GKReflexes]])</f>
        <v>6.773058557426484E-2</v>
      </c>
    </row>
    <row r="1672" spans="1:3" x14ac:dyDescent="0.55000000000000004">
      <c r="A1672" s="7">
        <f>[1]!tbl_gk[[#This Row],[ID]]</f>
        <v>263096</v>
      </c>
      <c r="B1672" s="9">
        <f>SUM(tbl_vikor_1[[#This Row],[ValueEUR]:[GKReflexes]])</f>
        <v>0.69359747884996681</v>
      </c>
      <c r="C1672" s="1">
        <f>MAX(tbl_vikor_1[[#This Row],[ValueEUR]:[GKReflexes]])</f>
        <v>6.416581791246144E-2</v>
      </c>
    </row>
    <row r="1673" spans="1:3" x14ac:dyDescent="0.55000000000000004">
      <c r="A1673" s="8">
        <f>[1]!tbl_gk[[#This Row],[ID]]</f>
        <v>263116</v>
      </c>
      <c r="B1673" s="19">
        <f>SUM(tbl_vikor_1[[#This Row],[ValueEUR]:[GKReflexes]])</f>
        <v>0.61410777623430879</v>
      </c>
      <c r="C1673" s="2">
        <f>MAX(tbl_vikor_1[[#This Row],[ValueEUR]:[GKReflexes]])</f>
        <v>5.168913109614949E-2</v>
      </c>
    </row>
    <row r="1674" spans="1:3" x14ac:dyDescent="0.55000000000000004">
      <c r="A1674" s="7">
        <f>[1]!tbl_gk[[#This Row],[ID]]</f>
        <v>263137</v>
      </c>
      <c r="B1674" s="9">
        <f>SUM(tbl_vikor_1[[#This Row],[ValueEUR]:[GKReflexes]])</f>
        <v>0.68416069556838766</v>
      </c>
      <c r="C1674" s="1">
        <f>MAX(tbl_vikor_1[[#This Row],[ValueEUR]:[GKReflexes]])</f>
        <v>6.0601050250658012E-2</v>
      </c>
    </row>
    <row r="1675" spans="1:3" x14ac:dyDescent="0.55000000000000004">
      <c r="A1675" s="8">
        <f>[1]!tbl_gk[[#This Row],[ID]]</f>
        <v>263139</v>
      </c>
      <c r="B1675" s="19">
        <f>SUM(tbl_vikor_1[[#This Row],[ValueEUR]:[GKReflexes]])</f>
        <v>0.57440440984320362</v>
      </c>
      <c r="C1675" s="2">
        <f>MAX(tbl_vikor_1[[#This Row],[ValueEUR]:[GKReflexes]])</f>
        <v>5.3440942305594832E-2</v>
      </c>
    </row>
    <row r="1676" spans="1:3" x14ac:dyDescent="0.55000000000000004">
      <c r="A1676" s="7">
        <f>[1]!tbl_gk[[#This Row],[ID]]</f>
        <v>263146</v>
      </c>
      <c r="B1676" s="9">
        <f>SUM(tbl_vikor_1[[#This Row],[ValueEUR]:[GKReflexes]])</f>
        <v>0.67426692819486411</v>
      </c>
      <c r="C1676" s="1">
        <f>MAX(tbl_vikor_1[[#This Row],[ValueEUR]:[GKReflexes]])</f>
        <v>6.6098007588498875E-2</v>
      </c>
    </row>
    <row r="1677" spans="1:3" x14ac:dyDescent="0.55000000000000004">
      <c r="A1677" s="8">
        <f>[1]!tbl_gk[[#This Row],[ID]]</f>
        <v>263154</v>
      </c>
      <c r="B1677" s="19">
        <f>SUM(tbl_vikor_1[[#This Row],[ValueEUR]:[GKReflexes]])</f>
        <v>0.57135127213813464</v>
      </c>
      <c r="C1677" s="2">
        <f>MAX(tbl_vikor_1[[#This Row],[ValueEUR]:[GKReflexes]])</f>
        <v>5.5253898757952898E-2</v>
      </c>
    </row>
    <row r="1678" spans="1:3" x14ac:dyDescent="0.55000000000000004">
      <c r="A1678" s="7">
        <f>[1]!tbl_gk[[#This Row],[ID]]</f>
        <v>263204</v>
      </c>
      <c r="B1678" s="9">
        <f>SUM(tbl_vikor_1[[#This Row],[ValueEUR]:[GKReflexes]])</f>
        <v>0.62797497360477395</v>
      </c>
      <c r="C1678" s="1">
        <f>MAX(tbl_vikor_1[[#This Row],[ValueEUR]:[GKReflexes]])</f>
        <v>6.3285326414520199E-2</v>
      </c>
    </row>
    <row r="1679" spans="1:3" x14ac:dyDescent="0.55000000000000004">
      <c r="A1679" s="8">
        <f>[1]!tbl_gk[[#This Row],[ID]]</f>
        <v>263214</v>
      </c>
      <c r="B1679" s="19">
        <f>SUM(tbl_vikor_1[[#This Row],[ValueEUR]:[GKReflexes]])</f>
        <v>0.72077612599847962</v>
      </c>
      <c r="C1679" s="2">
        <f>MAX(tbl_vikor_1[[#This Row],[ValueEUR]:[GKReflexes]])</f>
        <v>6.9512969405166547E-2</v>
      </c>
    </row>
    <row r="1680" spans="1:3" x14ac:dyDescent="0.55000000000000004">
      <c r="A1680" s="7">
        <f>[1]!tbl_gk[[#This Row],[ID]]</f>
        <v>263232</v>
      </c>
      <c r="B1680" s="9">
        <f>SUM(tbl_vikor_1[[#This Row],[ValueEUR]:[GKReflexes]])</f>
        <v>0.57727461064341146</v>
      </c>
      <c r="C1680" s="1">
        <f>MAX(tbl_vikor_1[[#This Row],[ValueEUR]:[GKReflexes]])</f>
        <v>5.7659964066562854E-2</v>
      </c>
    </row>
    <row r="1681" spans="1:3" x14ac:dyDescent="0.55000000000000004">
      <c r="A1681" s="8">
        <f>[1]!tbl_gk[[#This Row],[ID]]</f>
        <v>263234</v>
      </c>
      <c r="B1681" s="19">
        <f>SUM(tbl_vikor_1[[#This Row],[ValueEUR]:[GKReflexes]])</f>
        <v>0.6446663129211212</v>
      </c>
      <c r="C1681" s="2">
        <f>MAX(tbl_vikor_1[[#This Row],[ValueEUR]:[GKReflexes]])</f>
        <v>5.7659964066562854E-2</v>
      </c>
    </row>
    <row r="1682" spans="1:3" x14ac:dyDescent="0.55000000000000004">
      <c r="A1682" s="7">
        <f>[1]!tbl_gk[[#This Row],[ID]]</f>
        <v>263260</v>
      </c>
      <c r="B1682" s="9">
        <f>SUM(tbl_vikor_1[[#This Row],[ValueEUR]:[GKReflexes]])</f>
        <v>0.71302419556582253</v>
      </c>
      <c r="C1682" s="1">
        <f>MAX(tbl_vikor_1[[#This Row],[ValueEUR]:[GKReflexes]])</f>
        <v>7.3449067031741158E-2</v>
      </c>
    </row>
    <row r="1683" spans="1:3" x14ac:dyDescent="0.55000000000000004">
      <c r="A1683" s="8">
        <f>[1]!tbl_gk[[#This Row],[ID]]</f>
        <v>263272</v>
      </c>
      <c r="B1683" s="19">
        <f>SUM(tbl_vikor_1[[#This Row],[ValueEUR]:[GKReflexes]])</f>
        <v>0.65863488659799208</v>
      </c>
      <c r="C1683" s="2">
        <f>MAX(tbl_vikor_1[[#This Row],[ValueEUR]:[GKReflexes]])</f>
        <v>6.0601050250658012E-2</v>
      </c>
    </row>
    <row r="1684" spans="1:3" x14ac:dyDescent="0.55000000000000004">
      <c r="A1684" s="7">
        <f>[1]!tbl_gk[[#This Row],[ID]]</f>
        <v>263283</v>
      </c>
      <c r="B1684" s="9">
        <f>SUM(tbl_vikor_1[[#This Row],[ValueEUR]:[GKReflexes]])</f>
        <v>0.56178276986558107</v>
      </c>
      <c r="C1684" s="1">
        <f>MAX(tbl_vikor_1[[#This Row],[ValueEUR]:[GKReflexes]])</f>
        <v>5.2034601718605494E-2</v>
      </c>
    </row>
    <row r="1685" spans="1:3" x14ac:dyDescent="0.55000000000000004">
      <c r="A1685" s="8">
        <f>[1]!tbl_gk[[#This Row],[ID]]</f>
        <v>263286</v>
      </c>
      <c r="B1685" s="19">
        <f>SUM(tbl_vikor_1[[#This Row],[ValueEUR]:[GKReflexes]])</f>
        <v>0.49145601522175669</v>
      </c>
      <c r="C1685" s="2">
        <f>MAX(tbl_vikor_1[[#This Row],[ValueEUR]:[GKReflexes]])</f>
        <v>4.2190217609680135E-2</v>
      </c>
    </row>
    <row r="1686" spans="1:3" x14ac:dyDescent="0.55000000000000004">
      <c r="A1686" s="7">
        <f>[1]!tbl_gk[[#This Row],[ID]]</f>
        <v>263286</v>
      </c>
      <c r="B1686" s="9">
        <f>SUM(tbl_vikor_1[[#This Row],[ValueEUR]:[GKReflexes]])</f>
        <v>0.49145601522175669</v>
      </c>
      <c r="C1686" s="1">
        <f>MAX(tbl_vikor_1[[#This Row],[ValueEUR]:[GKReflexes]])</f>
        <v>4.2190217609680135E-2</v>
      </c>
    </row>
    <row r="1687" spans="1:3" x14ac:dyDescent="0.55000000000000004">
      <c r="A1687" s="8">
        <f>[1]!tbl_gk[[#This Row],[ID]]</f>
        <v>263315</v>
      </c>
      <c r="B1687" s="19">
        <f>SUM(tbl_vikor_1[[#This Row],[ValueEUR]:[GKReflexes]])</f>
        <v>0.67478171156442779</v>
      </c>
      <c r="C1687" s="2">
        <f>MAX(tbl_vikor_1[[#This Row],[ValueEUR]:[GKReflexes]])</f>
        <v>6.1947740256228193E-2</v>
      </c>
    </row>
    <row r="1688" spans="1:3" x14ac:dyDescent="0.55000000000000004">
      <c r="A1688" s="7">
        <f>[1]!tbl_gk[[#This Row],[ID]]</f>
        <v>263327</v>
      </c>
      <c r="B1688" s="9">
        <f>SUM(tbl_vikor_1[[#This Row],[ValueEUR]:[GKReflexes]])</f>
        <v>0.60810625126737816</v>
      </c>
      <c r="C1688" s="1">
        <f>MAX(tbl_vikor_1[[#This Row],[ValueEUR]:[GKReflexes]])</f>
        <v>5.5253898757952898E-2</v>
      </c>
    </row>
    <row r="1689" spans="1:3" x14ac:dyDescent="0.55000000000000004">
      <c r="A1689" s="8">
        <f>[1]!tbl_gk[[#This Row],[ID]]</f>
        <v>263331</v>
      </c>
      <c r="B1689" s="19">
        <f>SUM(tbl_vikor_1[[#This Row],[ValueEUR]:[GKReflexes]])</f>
        <v>0.71109964707089934</v>
      </c>
      <c r="C1689" s="2">
        <f>MAX(tbl_vikor_1[[#This Row],[ValueEUR]:[GKReflexes]])</f>
        <v>6.7413717337660092E-2</v>
      </c>
    </row>
    <row r="1690" spans="1:3" x14ac:dyDescent="0.55000000000000004">
      <c r="A1690" s="7">
        <f>[1]!tbl_gk[[#This Row],[ID]]</f>
        <v>263337</v>
      </c>
      <c r="B1690" s="9">
        <f>SUM(tbl_vikor_1[[#This Row],[ValueEUR]:[GKReflexes]])</f>
        <v>0.66670248326034753</v>
      </c>
      <c r="C1690" s="1">
        <f>MAX(tbl_vikor_1[[#This Row],[ValueEUR]:[GKReflexes]])</f>
        <v>6.6098007588498875E-2</v>
      </c>
    </row>
    <row r="1691" spans="1:3" x14ac:dyDescent="0.55000000000000004">
      <c r="A1691" s="8">
        <f>[1]!tbl_gk[[#This Row],[ID]]</f>
        <v>263339</v>
      </c>
      <c r="B1691" s="19">
        <f>SUM(tbl_vikor_1[[#This Row],[ValueEUR]:[GKReflexes]])</f>
        <v>0.53414582406264721</v>
      </c>
      <c r="C1691" s="2">
        <f>MAX(tbl_vikor_1[[#This Row],[ValueEUR]:[GKReflexes]])</f>
        <v>5.168913109614949E-2</v>
      </c>
    </row>
    <row r="1692" spans="1:3" x14ac:dyDescent="0.55000000000000004">
      <c r="A1692" s="7">
        <f>[1]!tbl_gk[[#This Row],[ID]]</f>
        <v>263340</v>
      </c>
      <c r="B1692" s="9">
        <f>SUM(tbl_vikor_1[[#This Row],[ValueEUR]:[GKReflexes]])</f>
        <v>0.71606437676672496</v>
      </c>
      <c r="C1692" s="1">
        <f>MAX(tbl_vikor_1[[#This Row],[ValueEUR]:[GKReflexes]])</f>
        <v>7.2879694419091992E-2</v>
      </c>
    </row>
    <row r="1693" spans="1:3" x14ac:dyDescent="0.55000000000000004">
      <c r="A1693" s="8">
        <f>[1]!tbl_gk[[#This Row],[ID]]</f>
        <v>263373</v>
      </c>
      <c r="B1693" s="19">
        <f>SUM(tbl_vikor_1[[#This Row],[ValueEUR]:[GKReflexes]])</f>
        <v>0.71702919688197031</v>
      </c>
      <c r="C1693" s="2">
        <f>MAX(tbl_vikor_1[[#This Row],[ValueEUR]:[GKReflexes]])</f>
        <v>7.1057702058614697E-2</v>
      </c>
    </row>
    <row r="1694" spans="1:3" x14ac:dyDescent="0.55000000000000004">
      <c r="A1694" s="7">
        <f>[1]!tbl_gk[[#This Row],[ID]]</f>
        <v>263402</v>
      </c>
      <c r="B1694" s="9">
        <f>SUM(tbl_vikor_1[[#This Row],[ValueEUR]:[GKReflexes]])</f>
        <v>0.65832517510235111</v>
      </c>
      <c r="C1694" s="1">
        <f>MAX(tbl_vikor_1[[#This Row],[ValueEUR]:[GKReflexes]])</f>
        <v>6.2383434081559733E-2</v>
      </c>
    </row>
    <row r="1695" spans="1:3" x14ac:dyDescent="0.55000000000000004">
      <c r="A1695" s="8">
        <f>[1]!tbl_gk[[#This Row],[ID]]</f>
        <v>263423</v>
      </c>
      <c r="B1695" s="19">
        <f>SUM(tbl_vikor_1[[#This Row],[ValueEUR]:[GKReflexes]])</f>
        <v>0.68148023834941396</v>
      </c>
      <c r="C1695" s="2">
        <f>MAX(tbl_vikor_1[[#This Row],[ValueEUR]:[GKReflexes]])</f>
        <v>5.8303755535273602E-2</v>
      </c>
    </row>
    <row r="1696" spans="1:3" x14ac:dyDescent="0.55000000000000004">
      <c r="A1696" s="7">
        <f>[1]!tbl_gk[[#This Row],[ID]]</f>
        <v>263455</v>
      </c>
      <c r="B1696" s="9">
        <f>SUM(tbl_vikor_1[[#This Row],[ValueEUR]:[GKReflexes]])</f>
        <v>0.71529394033002625</v>
      </c>
      <c r="C1696" s="1">
        <f>MAX(tbl_vikor_1[[#This Row],[ValueEUR]:[GKReflexes]])</f>
        <v>6.9512969405166547E-2</v>
      </c>
    </row>
    <row r="1697" spans="1:3" x14ac:dyDescent="0.55000000000000004">
      <c r="A1697" s="8">
        <f>[1]!tbl_gk[[#This Row],[ID]]</f>
        <v>263523</v>
      </c>
      <c r="B1697" s="19">
        <f>SUM(tbl_vikor_1[[#This Row],[ValueEUR]:[GKReflexes]])</f>
        <v>0.5901116258419038</v>
      </c>
      <c r="C1697" s="2">
        <f>MAX(tbl_vikor_1[[#This Row],[ValueEUR]:[GKReflexes]])</f>
        <v>4.5002898783658811E-2</v>
      </c>
    </row>
    <row r="1698" spans="1:3" x14ac:dyDescent="0.55000000000000004">
      <c r="A1698" s="7">
        <f>[1]!tbl_gk[[#This Row],[ID]]</f>
        <v>263530</v>
      </c>
      <c r="B1698" s="9">
        <f>SUM(tbl_vikor_1[[#This Row],[ValueEUR]:[GKReflexes]])</f>
        <v>0.65028302843598329</v>
      </c>
      <c r="C1698" s="1">
        <f>MAX(tbl_vikor_1[[#This Row],[ValueEUR]:[GKReflexes]])</f>
        <v>6.047264524054153E-2</v>
      </c>
    </row>
    <row r="1699" spans="1:3" x14ac:dyDescent="0.55000000000000004">
      <c r="A1699" s="8">
        <f>[1]!tbl_gk[[#This Row],[ID]]</f>
        <v>263531</v>
      </c>
      <c r="B1699" s="19">
        <f>SUM(tbl_vikor_1[[#This Row],[ValueEUR]:[GKReflexes]])</f>
        <v>0.67299012967235505</v>
      </c>
      <c r="C1699" s="2">
        <f>MAX(tbl_vikor_1[[#This Row],[ValueEUR]:[GKReflexes]])</f>
        <v>6.4691667001509537E-2</v>
      </c>
    </row>
    <row r="1700" spans="1:3" x14ac:dyDescent="0.55000000000000004">
      <c r="A1700" s="7">
        <f>[1]!tbl_gk[[#This Row],[ID]]</f>
        <v>263532</v>
      </c>
      <c r="B1700" s="9">
        <f>SUM(tbl_vikor_1[[#This Row],[ValueEUR]:[GKReflexes]])</f>
        <v>0.6867465051222954</v>
      </c>
      <c r="C1700" s="1">
        <f>MAX(tbl_vikor_1[[#This Row],[ValueEUR]:[GKReflexes]])</f>
        <v>6.3769732616705502E-2</v>
      </c>
    </row>
    <row r="1701" spans="1:3" x14ac:dyDescent="0.55000000000000004">
      <c r="A1701" s="8">
        <f>[1]!tbl_gk[[#This Row],[ID]]</f>
        <v>263533</v>
      </c>
      <c r="B1701" s="19">
        <f>SUM(tbl_vikor_1[[#This Row],[ValueEUR]:[GKReflexes]])</f>
        <v>0.65810575897428347</v>
      </c>
      <c r="C1701" s="2">
        <f>MAX(tbl_vikor_1[[#This Row],[ValueEUR]:[GKReflexes]])</f>
        <v>6.7504348175488213E-2</v>
      </c>
    </row>
    <row r="1702" spans="1:3" x14ac:dyDescent="0.55000000000000004">
      <c r="A1702" s="7">
        <f>[1]!tbl_gk[[#This Row],[ID]]</f>
        <v>263547</v>
      </c>
      <c r="B1702" s="9">
        <f>SUM(tbl_vikor_1[[#This Row],[ValueEUR]:[GKReflexes]])</f>
        <v>0.46622327496468469</v>
      </c>
      <c r="C1702" s="1">
        <f>MAX(tbl_vikor_1[[#This Row],[ValueEUR]:[GKReflexes]])</f>
        <v>4.8124363434346076E-2</v>
      </c>
    </row>
    <row r="1703" spans="1:3" x14ac:dyDescent="0.55000000000000004">
      <c r="A1703" s="8">
        <f>[1]!tbl_gk[[#This Row],[ID]]</f>
        <v>263569</v>
      </c>
      <c r="B1703" s="19">
        <f>SUM(tbl_vikor_1[[#This Row],[ValueEUR]:[GKReflexes]])</f>
        <v>0.7150373790991934</v>
      </c>
      <c r="C1703" s="2">
        <f>MAX(tbl_vikor_1[[#This Row],[ValueEUR]:[GKReflexes]])</f>
        <v>6.773058557426484E-2</v>
      </c>
    </row>
    <row r="1704" spans="1:3" x14ac:dyDescent="0.55000000000000004">
      <c r="A1704" s="7">
        <f>[1]!tbl_gk[[#This Row],[ID]]</f>
        <v>263576</v>
      </c>
      <c r="B1704" s="9">
        <f>SUM(tbl_vikor_1[[#This Row],[ValueEUR]:[GKReflexes]])</f>
        <v>0.6827083693494953</v>
      </c>
      <c r="C1704" s="1">
        <f>MAX(tbl_vikor_1[[#This Row],[ValueEUR]:[GKReflexes]])</f>
        <v>6.3769732616705502E-2</v>
      </c>
    </row>
    <row r="1705" spans="1:3" x14ac:dyDescent="0.55000000000000004">
      <c r="A1705" s="8">
        <f>[1]!tbl_gk[[#This Row],[ID]]</f>
        <v>263673</v>
      </c>
      <c r="B1705" s="19">
        <f>SUM(tbl_vikor_1[[#This Row],[ValueEUR]:[GKReflexes]])</f>
        <v>0.53014960301994762</v>
      </c>
      <c r="C1705" s="2">
        <f>MAX(tbl_vikor_1[[#This Row],[ValueEUR]:[GKReflexes]])</f>
        <v>3.9229500584439428E-2</v>
      </c>
    </row>
    <row r="1706" spans="1:3" x14ac:dyDescent="0.55000000000000004">
      <c r="A1706" s="7">
        <f>[1]!tbl_gk[[#This Row],[ID]]</f>
        <v>263674</v>
      </c>
      <c r="B1706" s="9">
        <f>SUM(tbl_vikor_1[[#This Row],[ValueEUR]:[GKReflexes]])</f>
        <v>0.66747328850490595</v>
      </c>
      <c r="C1706" s="1">
        <f>MAX(tbl_vikor_1[[#This Row],[ValueEUR]:[GKReflexes]])</f>
        <v>6.3769732616705502E-2</v>
      </c>
    </row>
    <row r="1707" spans="1:3" x14ac:dyDescent="0.55000000000000004">
      <c r="A1707" s="8">
        <f>[1]!tbl_gk[[#This Row],[ID]]</f>
        <v>263689</v>
      </c>
      <c r="B1707" s="19">
        <f>SUM(tbl_vikor_1[[#This Row],[ValueEUR]:[GKReflexes]])</f>
        <v>0.62478170207433015</v>
      </c>
      <c r="C1707" s="2">
        <f>MAX(tbl_vikor_1[[#This Row],[ValueEUR]:[GKReflexes]])</f>
        <v>5.64817631747963E-2</v>
      </c>
    </row>
    <row r="1708" spans="1:3" x14ac:dyDescent="0.55000000000000004">
      <c r="A1708" s="7">
        <f>[1]!tbl_gk[[#This Row],[ID]]</f>
        <v>263699</v>
      </c>
      <c r="B1708" s="9">
        <f>SUM(tbl_vikor_1[[#This Row],[ValueEUR]:[GKReflexes]])</f>
        <v>0.66022900322484568</v>
      </c>
      <c r="C1708" s="1">
        <f>MAX(tbl_vikor_1[[#This Row],[ValueEUR]:[GKReflexes]])</f>
        <v>6.416581791246144E-2</v>
      </c>
    </row>
    <row r="1709" spans="1:3" x14ac:dyDescent="0.55000000000000004">
      <c r="A1709" s="8">
        <f>[1]!tbl_gk[[#This Row],[ID]]</f>
        <v>263706</v>
      </c>
      <c r="B1709" s="19">
        <f>SUM(tbl_vikor_1[[#This Row],[ValueEUR]:[GKReflexes]])</f>
        <v>0.73718552690596162</v>
      </c>
      <c r="C1709" s="2">
        <f>MAX(tbl_vikor_1[[#This Row],[ValueEUR]:[GKReflexes]])</f>
        <v>6.320036000405635E-2</v>
      </c>
    </row>
    <row r="1710" spans="1:3" x14ac:dyDescent="0.55000000000000004">
      <c r="A1710" s="7">
        <f>[1]!tbl_gk[[#This Row],[ID]]</f>
        <v>263727</v>
      </c>
      <c r="B1710" s="9">
        <f>SUM(tbl_vikor_1[[#This Row],[ValueEUR]:[GKReflexes]])</f>
        <v>0.67914981944395314</v>
      </c>
      <c r="C1710" s="1">
        <f>MAX(tbl_vikor_1[[#This Row],[ValueEUR]:[GKReflexes]])</f>
        <v>6.8324713517898747E-2</v>
      </c>
    </row>
    <row r="1711" spans="1:3" x14ac:dyDescent="0.55000000000000004">
      <c r="A1711" s="8">
        <f>[1]!tbl_gk[[#This Row],[ID]]</f>
        <v>263741</v>
      </c>
      <c r="B1711" s="19">
        <f>SUM(tbl_vikor_1[[#This Row],[ValueEUR]:[GKReflexes]])</f>
        <v>0.71186215431481781</v>
      </c>
      <c r="C1711" s="2">
        <f>MAX(tbl_vikor_1[[#This Row],[ValueEUR]:[GKReflexes]])</f>
        <v>6.9235709698137402E-2</v>
      </c>
    </row>
    <row r="1712" spans="1:3" x14ac:dyDescent="0.55000000000000004">
      <c r="A1712" s="7">
        <f>[1]!tbl_gk[[#This Row],[ID]]</f>
        <v>263742</v>
      </c>
      <c r="B1712" s="9">
        <f>SUM(tbl_vikor_1[[#This Row],[ValueEUR]:[GKReflexes]])</f>
        <v>0.63725886946763821</v>
      </c>
      <c r="C1712" s="1">
        <f>MAX(tbl_vikor_1[[#This Row],[ValueEUR]:[GKReflexes]])</f>
        <v>6.2383434081559733E-2</v>
      </c>
    </row>
    <row r="1713" spans="1:3" x14ac:dyDescent="0.55000000000000004">
      <c r="A1713" s="8">
        <f>[1]!tbl_gk[[#This Row],[ID]]</f>
        <v>263763</v>
      </c>
      <c r="B1713" s="19">
        <f>SUM(tbl_vikor_1[[#This Row],[ValueEUR]:[GKReflexes]])</f>
        <v>0.68737271948712064</v>
      </c>
      <c r="C1713" s="2">
        <f>MAX(tbl_vikor_1[[#This Row],[ValueEUR]:[GKReflexes]])</f>
        <v>6.416581791246144E-2</v>
      </c>
    </row>
    <row r="1714" spans="1:3" x14ac:dyDescent="0.55000000000000004">
      <c r="A1714" s="7">
        <f>[1]!tbl_gk[[#This Row],[ID]]</f>
        <v>263780</v>
      </c>
      <c r="B1714" s="9">
        <f>SUM(tbl_vikor_1[[#This Row],[ValueEUR]:[GKReflexes]])</f>
        <v>0.64208816731309604</v>
      </c>
      <c r="C1714" s="1">
        <f>MAX(tbl_vikor_1[[#This Row],[ValueEUR]:[GKReflexes]])</f>
        <v>5.6367888652266468E-2</v>
      </c>
    </row>
    <row r="1715" spans="1:3" x14ac:dyDescent="0.55000000000000004">
      <c r="A1715" s="8">
        <f>[1]!tbl_gk[[#This Row],[ID]]</f>
        <v>263798</v>
      </c>
      <c r="B1715" s="19">
        <f>SUM(tbl_vikor_1[[#This Row],[ValueEUR]:[GKReflexes]])</f>
        <v>0.68196099437306734</v>
      </c>
      <c r="C1715" s="2">
        <f>MAX(tbl_vikor_1[[#This Row],[ValueEUR]:[GKReflexes]])</f>
        <v>6.416581791246144E-2</v>
      </c>
    </row>
    <row r="1716" spans="1:3" x14ac:dyDescent="0.55000000000000004">
      <c r="A1716" s="7">
        <f>[1]!tbl_gk[[#This Row],[ID]]</f>
        <v>263805</v>
      </c>
      <c r="B1716" s="9">
        <f>SUM(tbl_vikor_1[[#This Row],[ValueEUR]:[GKReflexes]])</f>
        <v>0.61014429279470139</v>
      </c>
      <c r="C1716" s="1">
        <f>MAX(tbl_vikor_1[[#This Row],[ValueEUR]:[GKReflexes]])</f>
        <v>6.3285326414520199E-2</v>
      </c>
    </row>
    <row r="1717" spans="1:3" x14ac:dyDescent="0.55000000000000004">
      <c r="A1717" s="8">
        <f>[1]!tbl_gk[[#This Row],[ID]]</f>
        <v>263827</v>
      </c>
      <c r="B1717" s="19">
        <f>SUM(tbl_vikor_1[[#This Row],[ValueEUR]:[GKReflexes]])</f>
        <v>0.65311220010987914</v>
      </c>
      <c r="C1717" s="2">
        <f>MAX(tbl_vikor_1[[#This Row],[ValueEUR]:[GKReflexes]])</f>
        <v>6.0601050250658012E-2</v>
      </c>
    </row>
    <row r="1718" spans="1:3" x14ac:dyDescent="0.55000000000000004">
      <c r="A1718" s="7">
        <f>[1]!tbl_gk[[#This Row],[ID]]</f>
        <v>263838</v>
      </c>
      <c r="B1718" s="9">
        <f>SUM(tbl_vikor_1[[#This Row],[ValueEUR]:[GKReflexes]])</f>
        <v>0.7350002072383125</v>
      </c>
      <c r="C1718" s="1">
        <f>MAX(tbl_vikor_1[[#This Row],[ValueEUR]:[GKReflexes]])</f>
        <v>7.1295353236068254E-2</v>
      </c>
    </row>
    <row r="1719" spans="1:3" x14ac:dyDescent="0.55000000000000004">
      <c r="A1719" s="8">
        <f>[1]!tbl_gk[[#This Row],[ID]]</f>
        <v>263851</v>
      </c>
      <c r="B1719" s="19">
        <f>SUM(tbl_vikor_1[[#This Row],[ValueEUR]:[GKReflexes]])</f>
        <v>0.4508547305974076</v>
      </c>
      <c r="C1719" s="2">
        <f>MAX(tbl_vikor_1[[#This Row],[ValueEUR]:[GKReflexes]])</f>
        <v>5.5253898757952898E-2</v>
      </c>
    </row>
    <row r="1720" spans="1:3" x14ac:dyDescent="0.55000000000000004">
      <c r="A1720" s="7">
        <f>[1]!tbl_gk[[#This Row],[ID]]</f>
        <v>263877</v>
      </c>
      <c r="B1720" s="9">
        <f>SUM(tbl_vikor_1[[#This Row],[ValueEUR]:[GKReflexes]])</f>
        <v>0.65967531819505187</v>
      </c>
      <c r="C1720" s="1">
        <f>MAX(tbl_vikor_1[[#This Row],[ValueEUR]:[GKReflexes]])</f>
        <v>5.7036282588854605E-2</v>
      </c>
    </row>
    <row r="1721" spans="1:3" x14ac:dyDescent="0.55000000000000004">
      <c r="A1721" s="8">
        <f>[1]!tbl_gk[[#This Row],[ID]]</f>
        <v>263880</v>
      </c>
      <c r="B1721" s="19">
        <f>SUM(tbl_vikor_1[[#This Row],[ValueEUR]:[GKReflexes]])</f>
        <v>0.55578341556480115</v>
      </c>
      <c r="C1721" s="2">
        <f>MAX(tbl_vikor_1[[#This Row],[ValueEUR]:[GKReflexes]])</f>
        <v>5.0628261131616156E-2</v>
      </c>
    </row>
    <row r="1722" spans="1:3" x14ac:dyDescent="0.55000000000000004">
      <c r="A1722" s="7">
        <f>[1]!tbl_gk[[#This Row],[ID]]</f>
        <v>263887</v>
      </c>
      <c r="B1722" s="9">
        <f>SUM(tbl_vikor_1[[#This Row],[ValueEUR]:[GKReflexes]])</f>
        <v>0.65507847845040157</v>
      </c>
      <c r="C1722" s="1">
        <f>MAX(tbl_vikor_1[[#This Row],[ValueEUR]:[GKReflexes]])</f>
        <v>5.6253623479573515E-2</v>
      </c>
    </row>
    <row r="1723" spans="1:3" x14ac:dyDescent="0.55000000000000004">
      <c r="A1723" s="8">
        <f>[1]!tbl_gk[[#This Row],[ID]]</f>
        <v>263889</v>
      </c>
      <c r="B1723" s="19">
        <f>SUM(tbl_vikor_1[[#This Row],[ValueEUR]:[GKReflexes]])</f>
        <v>0.66991990349495101</v>
      </c>
      <c r="C1723" s="2">
        <f>MAX(tbl_vikor_1[[#This Row],[ValueEUR]:[GKReflexes]])</f>
        <v>6.1878985827530868E-2</v>
      </c>
    </row>
    <row r="1724" spans="1:3" x14ac:dyDescent="0.55000000000000004">
      <c r="A1724" s="7">
        <f>[1]!tbl_gk[[#This Row],[ID]]</f>
        <v>263902</v>
      </c>
      <c r="B1724" s="9">
        <f>SUM(tbl_vikor_1[[#This Row],[ValueEUR]:[GKReflexes]])</f>
        <v>0.61904365230473646</v>
      </c>
      <c r="C1724" s="1">
        <f>MAX(tbl_vikor_1[[#This Row],[ValueEUR]:[GKReflexes]])</f>
        <v>6.773058557426484E-2</v>
      </c>
    </row>
    <row r="1725" spans="1:3" x14ac:dyDescent="0.55000000000000004">
      <c r="A1725" s="8">
        <f>[1]!tbl_gk[[#This Row],[ID]]</f>
        <v>263907</v>
      </c>
      <c r="B1725" s="19">
        <f>SUM(tbl_vikor_1[[#This Row],[ValueEUR]:[GKReflexes]])</f>
        <v>0.67746962391626009</v>
      </c>
      <c r="C1725" s="2">
        <f>MAX(tbl_vikor_1[[#This Row],[ValueEUR]:[GKReflexes]])</f>
        <v>6.8324713517898747E-2</v>
      </c>
    </row>
    <row r="1726" spans="1:3" x14ac:dyDescent="0.55000000000000004">
      <c r="A1726" s="7">
        <f>[1]!tbl_gk[[#This Row],[ID]]</f>
        <v>263920</v>
      </c>
      <c r="B1726" s="9">
        <f>SUM(tbl_vikor_1[[#This Row],[ValueEUR]:[GKReflexes]])</f>
        <v>0.65210499755679807</v>
      </c>
      <c r="C1726" s="1">
        <f>MAX(tbl_vikor_1[[#This Row],[ValueEUR]:[GKReflexes]])</f>
        <v>6.4691667001509537E-2</v>
      </c>
    </row>
    <row r="1727" spans="1:3" x14ac:dyDescent="0.55000000000000004">
      <c r="A1727" s="8">
        <f>[1]!tbl_gk[[#This Row],[ID]]</f>
        <v>263922</v>
      </c>
      <c r="B1727" s="19">
        <f>SUM(tbl_vikor_1[[#This Row],[ValueEUR]:[GKReflexes]])</f>
        <v>0.70370783300514705</v>
      </c>
      <c r="C1727" s="2">
        <f>MAX(tbl_vikor_1[[#This Row],[ValueEUR]:[GKReflexes]])</f>
        <v>6.5948201743363147E-2</v>
      </c>
    </row>
    <row r="1728" spans="1:3" x14ac:dyDescent="0.55000000000000004">
      <c r="A1728" s="7">
        <f>[1]!tbl_gk[[#This Row],[ID]]</f>
        <v>264034</v>
      </c>
      <c r="B1728" s="9">
        <f>SUM(tbl_vikor_1[[#This Row],[ValueEUR]:[GKReflexes]])</f>
        <v>0.68266775008002023</v>
      </c>
      <c r="C1728" s="1">
        <f>MAX(tbl_vikor_1[[#This Row],[ValueEUR]:[GKReflexes]])</f>
        <v>6.5948201743363147E-2</v>
      </c>
    </row>
    <row r="1729" spans="1:3" x14ac:dyDescent="0.55000000000000004">
      <c r="A1729" s="8">
        <f>[1]!tbl_gk[[#This Row],[ID]]</f>
        <v>264057</v>
      </c>
      <c r="B1729" s="19">
        <f>SUM(tbl_vikor_1[[#This Row],[ValueEUR]:[GKReflexes]])</f>
        <v>0.74943888007784676</v>
      </c>
      <c r="C1729" s="2">
        <f>MAX(tbl_vikor_1[[#This Row],[ValueEUR]:[GKReflexes]])</f>
        <v>6.9512969405166547E-2</v>
      </c>
    </row>
    <row r="1730" spans="1:3" x14ac:dyDescent="0.55000000000000004">
      <c r="A1730" s="7">
        <f>[1]!tbl_gk[[#This Row],[ID]]</f>
        <v>264068</v>
      </c>
      <c r="B1730" s="9">
        <f>SUM(tbl_vikor_1[[#This Row],[ValueEUR]:[GKReflexes]])</f>
        <v>0.72120250117290041</v>
      </c>
      <c r="C1730" s="1">
        <f>MAX(tbl_vikor_1[[#This Row],[ValueEUR]:[GKReflexes]])</f>
        <v>6.9512969405166547E-2</v>
      </c>
    </row>
    <row r="1731" spans="1:3" x14ac:dyDescent="0.55000000000000004">
      <c r="A1731" s="8">
        <f>[1]!tbl_gk[[#This Row],[ID]]</f>
        <v>264088</v>
      </c>
      <c r="B1731" s="19">
        <f>SUM(tbl_vikor_1[[#This Row],[ValueEUR]:[GKReflexes]])</f>
        <v>0.57745620545492582</v>
      </c>
      <c r="C1731" s="2">
        <f>MAX(tbl_vikor_1[[#This Row],[ValueEUR]:[GKReflexes]])</f>
        <v>5.3471514927051197E-2</v>
      </c>
    </row>
    <row r="1732" spans="1:3" x14ac:dyDescent="0.55000000000000004">
      <c r="A1732" s="7">
        <f>[1]!tbl_gk[[#This Row],[ID]]</f>
        <v>264112</v>
      </c>
      <c r="B1732" s="9">
        <f>SUM(tbl_vikor_1[[#This Row],[ValueEUR]:[GKReflexes]])</f>
        <v>0.68048483130695014</v>
      </c>
      <c r="C1732" s="1">
        <f>MAX(tbl_vikor_1[[#This Row],[ValueEUR]:[GKReflexes]])</f>
        <v>6.8324713517898747E-2</v>
      </c>
    </row>
    <row r="1733" spans="1:3" x14ac:dyDescent="0.55000000000000004">
      <c r="A1733" s="8">
        <f>[1]!tbl_gk[[#This Row],[ID]]</f>
        <v>264116</v>
      </c>
      <c r="B1733" s="19">
        <f>SUM(tbl_vikor_1[[#This Row],[ValueEUR]:[GKReflexes]])</f>
        <v>0.56074812240474003</v>
      </c>
      <c r="C1733" s="2">
        <f>MAX(tbl_vikor_1[[#This Row],[ValueEUR]:[GKReflexes]])</f>
        <v>4.8124363434346076E-2</v>
      </c>
    </row>
    <row r="1734" spans="1:3" x14ac:dyDescent="0.55000000000000004">
      <c r="A1734" s="7">
        <f>[1]!tbl_gk[[#This Row],[ID]]</f>
        <v>264133</v>
      </c>
      <c r="B1734" s="9">
        <f>SUM(tbl_vikor_1[[#This Row],[ValueEUR]:[GKReflexes]])</f>
        <v>0.6115684437372485</v>
      </c>
      <c r="C1734" s="1">
        <f>MAX(tbl_vikor_1[[#This Row],[ValueEUR]:[GKReflexes]])</f>
        <v>5.8818666419756312E-2</v>
      </c>
    </row>
    <row r="1735" spans="1:3" x14ac:dyDescent="0.55000000000000004">
      <c r="A1735" s="8">
        <f>[1]!tbl_gk[[#This Row],[ID]]</f>
        <v>264138</v>
      </c>
      <c r="B1735" s="19">
        <f>SUM(tbl_vikor_1[[#This Row],[ValueEUR]:[GKReflexes]])</f>
        <v>0.68937033756447763</v>
      </c>
      <c r="C1735" s="2">
        <f>MAX(tbl_vikor_1[[#This Row],[ValueEUR]:[GKReflexes]])</f>
        <v>6.416581791246144E-2</v>
      </c>
    </row>
    <row r="1736" spans="1:3" x14ac:dyDescent="0.55000000000000004">
      <c r="A1736" s="7">
        <f>[1]!tbl_gk[[#This Row],[ID]]</f>
        <v>264146</v>
      </c>
      <c r="B1736" s="9">
        <f>SUM(tbl_vikor_1[[#This Row],[ValueEUR]:[GKReflexes]])</f>
        <v>0.70540156793611719</v>
      </c>
      <c r="C1736" s="1">
        <f>MAX(tbl_vikor_1[[#This Row],[ValueEUR]:[GKReflexes]])</f>
        <v>7.1295353236068254E-2</v>
      </c>
    </row>
    <row r="1737" spans="1:3" x14ac:dyDescent="0.55000000000000004">
      <c r="A1737" s="8">
        <f>[1]!tbl_gk[[#This Row],[ID]]</f>
        <v>264161</v>
      </c>
      <c r="B1737" s="19">
        <f>SUM(tbl_vikor_1[[#This Row],[ValueEUR]:[GKReflexes]])</f>
        <v>0.63032861639043547</v>
      </c>
      <c r="C1737" s="2">
        <f>MAX(tbl_vikor_1[[#This Row],[ValueEUR]:[GKReflexes]])</f>
        <v>5.3440942305594832E-2</v>
      </c>
    </row>
    <row r="1738" spans="1:3" x14ac:dyDescent="0.55000000000000004">
      <c r="A1738" s="7">
        <f>[1]!tbl_gk[[#This Row],[ID]]</f>
        <v>264167</v>
      </c>
      <c r="B1738" s="9">
        <f>SUM(tbl_vikor_1[[#This Row],[ValueEUR]:[GKReflexes]])</f>
        <v>0.66687956684695648</v>
      </c>
      <c r="C1738" s="1">
        <f>MAX(tbl_vikor_1[[#This Row],[ValueEUR]:[GKReflexes]])</f>
        <v>5.6253623479573515E-2</v>
      </c>
    </row>
    <row r="1739" spans="1:3" x14ac:dyDescent="0.55000000000000004">
      <c r="A1739" s="8">
        <f>[1]!tbl_gk[[#This Row],[ID]]</f>
        <v>264170</v>
      </c>
      <c r="B1739" s="19">
        <f>SUM(tbl_vikor_1[[#This Row],[ValueEUR]:[GKReflexes]])</f>
        <v>0.6567903442617169</v>
      </c>
      <c r="C1739" s="2">
        <f>MAX(tbl_vikor_1[[#This Row],[ValueEUR]:[GKReflexes]])</f>
        <v>6.7504348175488213E-2</v>
      </c>
    </row>
    <row r="1740" spans="1:3" x14ac:dyDescent="0.55000000000000004">
      <c r="A1740" s="7">
        <f>[1]!tbl_gk[[#This Row],[ID]]</f>
        <v>264185</v>
      </c>
      <c r="B1740" s="9">
        <f>SUM(tbl_vikor_1[[#This Row],[ValueEUR]:[GKReflexes]])</f>
        <v>0.66371179899268551</v>
      </c>
      <c r="C1740" s="1">
        <f>MAX(tbl_vikor_1[[#This Row],[ValueEUR]:[GKReflexes]])</f>
        <v>6.0601050250658012E-2</v>
      </c>
    </row>
    <row r="1741" spans="1:3" x14ac:dyDescent="0.55000000000000004">
      <c r="A1741" s="8">
        <f>[1]!tbl_gk[[#This Row],[ID]]</f>
        <v>264190</v>
      </c>
      <c r="B1741" s="19">
        <f>SUM(tbl_vikor_1[[#This Row],[ValueEUR]:[GKReflexes]])</f>
        <v>0.75120424547710296</v>
      </c>
      <c r="C1741" s="2">
        <f>MAX(tbl_vikor_1[[#This Row],[ValueEUR]:[GKReflexes]])</f>
        <v>7.4860120897871668E-2</v>
      </c>
    </row>
    <row r="1742" spans="1:3" x14ac:dyDescent="0.55000000000000004">
      <c r="A1742" s="7">
        <f>[1]!tbl_gk[[#This Row],[ID]]</f>
        <v>264208</v>
      </c>
      <c r="B1742" s="9">
        <f>SUM(tbl_vikor_1[[#This Row],[ValueEUR]:[GKReflexes]])</f>
        <v>0.62611390460890282</v>
      </c>
      <c r="C1742" s="1">
        <f>MAX(tbl_vikor_1[[#This Row],[ValueEUR]:[GKReflexes]])</f>
        <v>5.3440942305594832E-2</v>
      </c>
    </row>
    <row r="1743" spans="1:3" x14ac:dyDescent="0.55000000000000004">
      <c r="A1743" s="8">
        <f>[1]!tbl_gk[[#This Row],[ID]]</f>
        <v>264211</v>
      </c>
      <c r="B1743" s="19">
        <f>SUM(tbl_vikor_1[[#This Row],[ValueEUR]:[GKReflexes]])</f>
        <v>0.65706088290032794</v>
      </c>
      <c r="C1743" s="2">
        <f>MAX(tbl_vikor_1[[#This Row],[ValueEUR]:[GKReflexes]])</f>
        <v>6.6098007588498875E-2</v>
      </c>
    </row>
    <row r="1744" spans="1:3" x14ac:dyDescent="0.55000000000000004">
      <c r="A1744" s="7">
        <f>[1]!tbl_gk[[#This Row],[ID]]</f>
        <v>264242</v>
      </c>
      <c r="B1744" s="9">
        <f>SUM(tbl_vikor_1[[#This Row],[ValueEUR]:[GKReflexes]])</f>
        <v>0.69134958532285007</v>
      </c>
      <c r="C1744" s="1">
        <f>MAX(tbl_vikor_1[[#This Row],[ValueEUR]:[GKReflexes]])</f>
        <v>6.7413717337660092E-2</v>
      </c>
    </row>
    <row r="1745" spans="1:3" x14ac:dyDescent="0.55000000000000004">
      <c r="A1745" s="8">
        <f>[1]!tbl_gk[[#This Row],[ID]]</f>
        <v>264285</v>
      </c>
      <c r="B1745" s="19">
        <f>SUM(tbl_vikor_1[[#This Row],[ValueEUR]:[GKReflexes]])</f>
        <v>0.64387397609550989</v>
      </c>
      <c r="C1745" s="2">
        <f>MAX(tbl_vikor_1[[#This Row],[ValueEUR]:[GKReflexes]])</f>
        <v>6.3285326414520199E-2</v>
      </c>
    </row>
    <row r="1746" spans="1:3" x14ac:dyDescent="0.55000000000000004">
      <c r="A1746" s="7">
        <f>[1]!tbl_gk[[#This Row],[ID]]</f>
        <v>264326</v>
      </c>
      <c r="B1746" s="9">
        <f>SUM(tbl_vikor_1[[#This Row],[ValueEUR]:[GKReflexes]])</f>
        <v>0.64431218697652393</v>
      </c>
      <c r="C1746" s="1">
        <f>MAX(tbl_vikor_1[[#This Row],[ValueEUR]:[GKReflexes]])</f>
        <v>6.7504348175488213E-2</v>
      </c>
    </row>
    <row r="1747" spans="1:3" x14ac:dyDescent="0.55000000000000004">
      <c r="A1747" s="8">
        <f>[1]!tbl_gk[[#This Row],[ID]]</f>
        <v>264344</v>
      </c>
      <c r="B1747" s="19">
        <f>SUM(tbl_vikor_1[[#This Row],[ValueEUR]:[GKReflexes]])</f>
        <v>0.7284267641691603</v>
      </c>
      <c r="C1747" s="2">
        <f>MAX(tbl_vikor_1[[#This Row],[ValueEUR]:[GKReflexes]])</f>
        <v>7.6642504728773375E-2</v>
      </c>
    </row>
    <row r="1748" spans="1:3" x14ac:dyDescent="0.55000000000000004">
      <c r="A1748" s="7">
        <f>[1]!tbl_gk[[#This Row],[ID]]</f>
        <v>264351</v>
      </c>
      <c r="B1748" s="9">
        <f>SUM(tbl_vikor_1[[#This Row],[ValueEUR]:[GKReflexes]])</f>
        <v>0.65136540183610059</v>
      </c>
      <c r="C1748" s="1">
        <f>MAX(tbl_vikor_1[[#This Row],[ValueEUR]:[GKReflexes]])</f>
        <v>6.4691667001509537E-2</v>
      </c>
    </row>
    <row r="1749" spans="1:3" x14ac:dyDescent="0.55000000000000004">
      <c r="A1749" s="8">
        <f>[1]!tbl_gk[[#This Row],[ID]]</f>
        <v>264413</v>
      </c>
      <c r="B1749" s="19">
        <f>SUM(tbl_vikor_1[[#This Row],[ValueEUR]:[GKReflexes]])</f>
        <v>0.72247292944119035</v>
      </c>
      <c r="C1749" s="2">
        <f>MAX(tbl_vikor_1[[#This Row],[ValueEUR]:[GKReflexes]])</f>
        <v>7.4860120897871668E-2</v>
      </c>
    </row>
    <row r="1750" spans="1:3" x14ac:dyDescent="0.55000000000000004">
      <c r="A1750" s="7">
        <f>[1]!tbl_gk[[#This Row],[ID]]</f>
        <v>264424</v>
      </c>
      <c r="B1750" s="9">
        <f>SUM(tbl_vikor_1[[#This Row],[ValueEUR]:[GKReflexes]])</f>
        <v>0.59476085772265608</v>
      </c>
      <c r="C1750" s="1">
        <f>MAX(tbl_vikor_1[[#This Row],[ValueEUR]:[GKReflexes]])</f>
        <v>5.3440942305594832E-2</v>
      </c>
    </row>
    <row r="1751" spans="1:3" x14ac:dyDescent="0.55000000000000004">
      <c r="A1751" s="8">
        <f>[1]!tbl_gk[[#This Row],[ID]]</f>
        <v>264460</v>
      </c>
      <c r="B1751" s="19">
        <f>SUM(tbl_vikor_1[[#This Row],[ValueEUR]:[GKReflexes]])</f>
        <v>0.68422253899768837</v>
      </c>
      <c r="C1751" s="2">
        <f>MAX(tbl_vikor_1[[#This Row],[ValueEUR]:[GKReflexes]])</f>
        <v>6.1878985827530868E-2</v>
      </c>
    </row>
    <row r="1752" spans="1:3" x14ac:dyDescent="0.55000000000000004">
      <c r="A1752" s="7">
        <f>[1]!tbl_gk[[#This Row],[ID]]</f>
        <v>264497</v>
      </c>
      <c r="B1752" s="9">
        <f>SUM(tbl_vikor_1[[#This Row],[ValueEUR]:[GKReflexes]])</f>
        <v>0.66143683837632172</v>
      </c>
      <c r="C1752" s="1">
        <f>MAX(tbl_vikor_1[[#This Row],[ValueEUR]:[GKReflexes]])</f>
        <v>6.773058557426484E-2</v>
      </c>
    </row>
    <row r="1753" spans="1:3" x14ac:dyDescent="0.55000000000000004">
      <c r="A1753" s="8">
        <f>[1]!tbl_gk[[#This Row],[ID]]</f>
        <v>264529</v>
      </c>
      <c r="B1753" s="19">
        <f>SUM(tbl_vikor_1[[#This Row],[ValueEUR]:[GKReflexes]])</f>
        <v>0.64585239047598686</v>
      </c>
      <c r="C1753" s="2">
        <f>MAX(tbl_vikor_1[[#This Row],[ValueEUR]:[GKReflexes]])</f>
        <v>6.047264524054153E-2</v>
      </c>
    </row>
    <row r="1754" spans="1:3" x14ac:dyDescent="0.55000000000000004">
      <c r="A1754" s="7">
        <f>[1]!tbl_gk[[#This Row],[ID]]</f>
        <v>264588</v>
      </c>
      <c r="B1754" s="9">
        <f>SUM(tbl_vikor_1[[#This Row],[ValueEUR]:[GKReflexes]])</f>
        <v>0.56742081228520191</v>
      </c>
      <c r="C1754" s="1">
        <f>MAX(tbl_vikor_1[[#This Row],[ValueEUR]:[GKReflexes]])</f>
        <v>5.5253898757952898E-2</v>
      </c>
    </row>
    <row r="1755" spans="1:3" x14ac:dyDescent="0.55000000000000004">
      <c r="A1755" s="8">
        <f>[1]!tbl_gk[[#This Row],[ID]]</f>
        <v>264594</v>
      </c>
      <c r="B1755" s="19">
        <f>SUM(tbl_vikor_1[[#This Row],[ValueEUR]:[GKReflexes]])</f>
        <v>0.69992486888325423</v>
      </c>
      <c r="C1755" s="2">
        <f>MAX(tbl_vikor_1[[#This Row],[ValueEUR]:[GKReflexes]])</f>
        <v>6.5948201743363147E-2</v>
      </c>
    </row>
    <row r="1756" spans="1:3" x14ac:dyDescent="0.55000000000000004">
      <c r="A1756" s="7">
        <f>[1]!tbl_gk[[#This Row],[ID]]</f>
        <v>264645</v>
      </c>
      <c r="B1756" s="9">
        <f>SUM(tbl_vikor_1[[#This Row],[ValueEUR]:[GKReflexes]])</f>
        <v>0.70142062262421034</v>
      </c>
      <c r="C1756" s="1">
        <f>MAX(tbl_vikor_1[[#This Row],[ValueEUR]:[GKReflexes]])</f>
        <v>7.1740949193793688E-2</v>
      </c>
    </row>
    <row r="1757" spans="1:3" x14ac:dyDescent="0.55000000000000004">
      <c r="A1757" s="8">
        <f>[1]!tbl_gk[[#This Row],[ID]]</f>
        <v>264646</v>
      </c>
      <c r="B1757" s="19">
        <f>SUM(tbl_vikor_1[[#This Row],[ValueEUR]:[GKReflexes]])</f>
        <v>0.64743448178035434</v>
      </c>
      <c r="C1757" s="2">
        <f>MAX(tbl_vikor_1[[#This Row],[ValueEUR]:[GKReflexes]])</f>
        <v>5.9784124328161402E-2</v>
      </c>
    </row>
    <row r="1758" spans="1:3" x14ac:dyDescent="0.55000000000000004">
      <c r="A1758" s="7">
        <f>[1]!tbl_gk[[#This Row],[ID]]</f>
        <v>264676</v>
      </c>
      <c r="B1758" s="9">
        <f>SUM(tbl_vikor_1[[#This Row],[ValueEUR]:[GKReflexes]])</f>
        <v>0.57691002652175649</v>
      </c>
      <c r="C1758" s="1">
        <f>MAX(tbl_vikor_1[[#This Row],[ValueEUR]:[GKReflexes]])</f>
        <v>6.2383434081559733E-2</v>
      </c>
    </row>
    <row r="1759" spans="1:3" x14ac:dyDescent="0.55000000000000004">
      <c r="A1759" s="8">
        <f>[1]!tbl_gk[[#This Row],[ID]]</f>
        <v>264789</v>
      </c>
      <c r="B1759" s="19">
        <f>SUM(tbl_vikor_1[[#This Row],[ValueEUR]:[GKReflexes]])</f>
        <v>0.68195862291203602</v>
      </c>
      <c r="C1759" s="2">
        <f>MAX(tbl_vikor_1[[#This Row],[ValueEUR]:[GKReflexes]])</f>
        <v>7.1295353236068254E-2</v>
      </c>
    </row>
    <row r="1760" spans="1:3" x14ac:dyDescent="0.55000000000000004">
      <c r="A1760" s="7">
        <f>[1]!tbl_gk[[#This Row],[ID]]</f>
        <v>264871</v>
      </c>
      <c r="B1760" s="9">
        <f>SUM(tbl_vikor_1[[#This Row],[ValueEUR]:[GKReflexes]])</f>
        <v>0.66045941957951704</v>
      </c>
      <c r="C1760" s="1">
        <f>MAX(tbl_vikor_1[[#This Row],[ValueEUR]:[GKReflexes]])</f>
        <v>6.4691667001509537E-2</v>
      </c>
    </row>
    <row r="1761" spans="1:3" x14ac:dyDescent="0.55000000000000004">
      <c r="A1761" s="8">
        <f>[1]!tbl_gk[[#This Row],[ID]]</f>
        <v>265175</v>
      </c>
      <c r="B1761" s="19">
        <f>SUM(tbl_vikor_1[[#This Row],[ValueEUR]:[GKReflexes]])</f>
        <v>0.62461433877141215</v>
      </c>
      <c r="C1761" s="2">
        <f>MAX(tbl_vikor_1[[#This Row],[ValueEUR]:[GKReflexes]])</f>
        <v>5.8303755535273602E-2</v>
      </c>
    </row>
    <row r="1762" spans="1:3" x14ac:dyDescent="0.55000000000000004">
      <c r="A1762" s="7">
        <f>[1]!tbl_gk[[#This Row],[ID]]</f>
        <v>265179</v>
      </c>
      <c r="B1762" s="9">
        <f>SUM(tbl_vikor_1[[#This Row],[ValueEUR]:[GKReflexes]])</f>
        <v>0.64652965542243612</v>
      </c>
      <c r="C1762" s="1">
        <f>MAX(tbl_vikor_1[[#This Row],[ValueEUR]:[GKReflexes]])</f>
        <v>7.3077737066969961E-2</v>
      </c>
    </row>
    <row r="1763" spans="1:3" x14ac:dyDescent="0.55000000000000004">
      <c r="A1763" s="8">
        <f>[1]!tbl_gk[[#This Row],[ID]]</f>
        <v>265180</v>
      </c>
      <c r="B1763" s="19">
        <f>SUM(tbl_vikor_1[[#This Row],[ValueEUR]:[GKReflexes]])</f>
        <v>0.66308797776026096</v>
      </c>
      <c r="C1763" s="2">
        <f>MAX(tbl_vikor_1[[#This Row],[ValueEUR]:[GKReflexes]])</f>
        <v>6.416581791246144E-2</v>
      </c>
    </row>
    <row r="1764" spans="1:3" x14ac:dyDescent="0.55000000000000004">
      <c r="A1764" s="7">
        <f>[1]!tbl_gk[[#This Row],[ID]]</f>
        <v>265404</v>
      </c>
      <c r="B1764" s="9">
        <f>SUM(tbl_vikor_1[[#This Row],[ValueEUR]:[GKReflexes]])</f>
        <v>0.68284013062692006</v>
      </c>
      <c r="C1764" s="1">
        <f>MAX(tbl_vikor_1[[#This Row],[ValueEUR]:[GKReflexes]])</f>
        <v>6.2383434081559733E-2</v>
      </c>
    </row>
    <row r="1765" spans="1:3" x14ac:dyDescent="0.55000000000000004">
      <c r="A1765" s="8">
        <f>[1]!tbl_gk[[#This Row],[ID]]</f>
        <v>265405</v>
      </c>
      <c r="B1765" s="19">
        <f>SUM(tbl_vikor_1[[#This Row],[ValueEUR]:[GKReflexes]])</f>
        <v>0.66110629202720772</v>
      </c>
      <c r="C1765" s="2">
        <f>MAX(tbl_vikor_1[[#This Row],[ValueEUR]:[GKReflexes]])</f>
        <v>6.1878985827530868E-2</v>
      </c>
    </row>
    <row r="1766" spans="1:3" x14ac:dyDescent="0.55000000000000004">
      <c r="A1766" s="7">
        <f>[1]!tbl_gk[[#This Row],[ID]]</f>
        <v>265432</v>
      </c>
      <c r="B1766" s="9">
        <f>SUM(tbl_vikor_1[[#This Row],[ValueEUR]:[GKReflexes]])</f>
        <v>0.59615417303883256</v>
      </c>
      <c r="C1766" s="1">
        <f>MAX(tbl_vikor_1[[#This Row],[ValueEUR]:[GKReflexes]])</f>
        <v>5.3471514927051197E-2</v>
      </c>
    </row>
    <row r="1767" spans="1:3" x14ac:dyDescent="0.55000000000000004">
      <c r="A1767" s="8">
        <f>[1]!tbl_gk[[#This Row],[ID]]</f>
        <v>265434</v>
      </c>
      <c r="B1767" s="19">
        <f>SUM(tbl_vikor_1[[#This Row],[ValueEUR]:[GKReflexes]])</f>
        <v>0.58098335500011089</v>
      </c>
      <c r="C1767" s="2">
        <f>MAX(tbl_vikor_1[[#This Row],[ValueEUR]:[GKReflexes]])</f>
        <v>5.7036282588854605E-2</v>
      </c>
    </row>
    <row r="1768" spans="1:3" x14ac:dyDescent="0.55000000000000004">
      <c r="A1768" s="7">
        <f>[1]!tbl_gk[[#This Row],[ID]]</f>
        <v>265449</v>
      </c>
      <c r="B1768" s="9">
        <f>SUM(tbl_vikor_1[[#This Row],[ValueEUR]:[GKReflexes]])</f>
        <v>0.59790538395750648</v>
      </c>
      <c r="C1768" s="1">
        <f>MAX(tbl_vikor_1[[#This Row],[ValueEUR]:[GKReflexes]])</f>
        <v>4.9193793732887098E-2</v>
      </c>
    </row>
    <row r="1769" spans="1:3" x14ac:dyDescent="0.55000000000000004">
      <c r="A1769" s="8">
        <f>[1]!tbl_gk[[#This Row],[ID]]</f>
        <v>265457</v>
      </c>
      <c r="B1769" s="19">
        <f>SUM(tbl_vikor_1[[#This Row],[ValueEUR]:[GKReflexes]])</f>
        <v>0.69588818055085011</v>
      </c>
      <c r="C1769" s="2">
        <f>MAX(tbl_vikor_1[[#This Row],[ValueEUR]:[GKReflexes]])</f>
        <v>7.6523679140046597E-2</v>
      </c>
    </row>
    <row r="1770" spans="1:3" x14ac:dyDescent="0.55000000000000004">
      <c r="A1770" s="7">
        <f>[1]!tbl_gk[[#This Row],[ID]]</f>
        <v>265460</v>
      </c>
      <c r="B1770" s="9">
        <f>SUM(tbl_vikor_1[[#This Row],[ValueEUR]:[GKReflexes]])</f>
        <v>0.7461033156830027</v>
      </c>
      <c r="C1770" s="1">
        <f>MAX(tbl_vikor_1[[#This Row],[ValueEUR]:[GKReflexes]])</f>
        <v>7.3077737066969961E-2</v>
      </c>
    </row>
    <row r="1771" spans="1:3" x14ac:dyDescent="0.55000000000000004">
      <c r="A1771" s="8">
        <f>[1]!tbl_gk[[#This Row],[ID]]</f>
        <v>265471</v>
      </c>
      <c r="B1771" s="19">
        <f>SUM(tbl_vikor_1[[#This Row],[ValueEUR]:[GKReflexes]])</f>
        <v>0.59808472892912468</v>
      </c>
      <c r="C1771" s="2">
        <f>MAX(tbl_vikor_1[[#This Row],[ValueEUR]:[GKReflexes]])</f>
        <v>5.6253623479573515E-2</v>
      </c>
    </row>
    <row r="1772" spans="1:3" x14ac:dyDescent="0.55000000000000004">
      <c r="A1772" s="7">
        <f>[1]!tbl_gk[[#This Row],[ID]]</f>
        <v>265472</v>
      </c>
      <c r="B1772" s="9">
        <f>SUM(tbl_vikor_1[[#This Row],[ValueEUR]:[GKReflexes]])</f>
        <v>0.64404780446227305</v>
      </c>
      <c r="C1772" s="1">
        <f>MAX(tbl_vikor_1[[#This Row],[ValueEUR]:[GKReflexes]])</f>
        <v>6.3285326414520199E-2</v>
      </c>
    </row>
    <row r="1773" spans="1:3" x14ac:dyDescent="0.55000000000000004">
      <c r="A1773" s="8">
        <f>[1]!tbl_gk[[#This Row],[ID]]</f>
        <v>265520</v>
      </c>
      <c r="B1773" s="19">
        <f>SUM(tbl_vikor_1[[#This Row],[ValueEUR]:[GKReflexes]])</f>
        <v>0.65104604051175496</v>
      </c>
      <c r="C1773" s="2">
        <f>MAX(tbl_vikor_1[[#This Row],[ValueEUR]:[GKReflexes]])</f>
        <v>5.9066304653552192E-2</v>
      </c>
    </row>
    <row r="1774" spans="1:3" x14ac:dyDescent="0.55000000000000004">
      <c r="A1774" s="7">
        <f>[1]!tbl_gk[[#This Row],[ID]]</f>
        <v>265526</v>
      </c>
      <c r="B1774" s="9">
        <f>SUM(tbl_vikor_1[[#This Row],[ValueEUR]:[GKReflexes]])</f>
        <v>0.60509160558528452</v>
      </c>
      <c r="C1774" s="1">
        <f>MAX(tbl_vikor_1[[#This Row],[ValueEUR]:[GKReflexes]])</f>
        <v>5.3471514927051197E-2</v>
      </c>
    </row>
    <row r="1775" spans="1:3" x14ac:dyDescent="0.55000000000000004">
      <c r="A1775" s="8">
        <f>[1]!tbl_gk[[#This Row],[ID]]</f>
        <v>265531</v>
      </c>
      <c r="B1775" s="19">
        <f>SUM(tbl_vikor_1[[#This Row],[ValueEUR]:[GKReflexes]])</f>
        <v>0.66191691457488955</v>
      </c>
      <c r="C1775" s="2">
        <f>MAX(tbl_vikor_1[[#This Row],[ValueEUR]:[GKReflexes]])</f>
        <v>6.1878985827530868E-2</v>
      </c>
    </row>
    <row r="1776" spans="1:3" x14ac:dyDescent="0.55000000000000004">
      <c r="A1776" s="7">
        <f>[1]!tbl_gk[[#This Row],[ID]]</f>
        <v>265584</v>
      </c>
      <c r="B1776" s="9">
        <f>SUM(tbl_vikor_1[[#This Row],[ValueEUR]:[GKReflexes]])</f>
        <v>0.73354714878447336</v>
      </c>
      <c r="C1776" s="1">
        <f>MAX(tbl_vikor_1[[#This Row],[ValueEUR]:[GKReflexes]])</f>
        <v>7.4701686779569301E-2</v>
      </c>
    </row>
    <row r="1777" spans="1:3" x14ac:dyDescent="0.55000000000000004">
      <c r="A1777" s="8">
        <f>[1]!tbl_gk[[#This Row],[ID]]</f>
        <v>265611</v>
      </c>
      <c r="B1777" s="19">
        <f>SUM(tbl_vikor_1[[#This Row],[ValueEUR]:[GKReflexes]])</f>
        <v>0.59115936550490167</v>
      </c>
      <c r="C1777" s="2">
        <f>MAX(tbl_vikor_1[[#This Row],[ValueEUR]:[GKReflexes]])</f>
        <v>5.3440942305594832E-2</v>
      </c>
    </row>
    <row r="1778" spans="1:3" x14ac:dyDescent="0.55000000000000004">
      <c r="A1778" s="7">
        <f>[1]!tbl_gk[[#This Row],[ID]]</f>
        <v>265642</v>
      </c>
      <c r="B1778" s="9">
        <f>SUM(tbl_vikor_1[[#This Row],[ValueEUR]:[GKReflexes]])</f>
        <v>0.56031614287625064</v>
      </c>
      <c r="C1778" s="1">
        <f>MAX(tbl_vikor_1[[#This Row],[ValueEUR]:[GKReflexes]])</f>
        <v>5.0628261131616156E-2</v>
      </c>
    </row>
    <row r="1779" spans="1:3" x14ac:dyDescent="0.55000000000000004">
      <c r="A1779" s="8">
        <f>[1]!tbl_gk[[#This Row],[ID]]</f>
        <v>265675</v>
      </c>
      <c r="B1779" s="19">
        <f>SUM(tbl_vikor_1[[#This Row],[ValueEUR]:[GKReflexes]])</f>
        <v>0.59898734191730585</v>
      </c>
      <c r="C1779" s="2">
        <f>MAX(tbl_vikor_1[[#This Row],[ValueEUR]:[GKReflexes]])</f>
        <v>6.047264524054153E-2</v>
      </c>
    </row>
    <row r="1780" spans="1:3" x14ac:dyDescent="0.55000000000000004">
      <c r="A1780" s="7">
        <f>[1]!tbl_gk[[#This Row],[ID]]</f>
        <v>265682</v>
      </c>
      <c r="B1780" s="9">
        <f>SUM(tbl_vikor_1[[#This Row],[ValueEUR]:[GKReflexes]])</f>
        <v>0.68078816837095468</v>
      </c>
      <c r="C1780" s="1">
        <f>MAX(tbl_vikor_1[[#This Row],[ValueEUR]:[GKReflexes]])</f>
        <v>6.5948201743363147E-2</v>
      </c>
    </row>
    <row r="1781" spans="1:3" x14ac:dyDescent="0.55000000000000004">
      <c r="A1781" s="8">
        <f>[1]!tbl_gk[[#This Row],[ID]]</f>
        <v>265688</v>
      </c>
      <c r="B1781" s="19">
        <f>SUM(tbl_vikor_1[[#This Row],[ValueEUR]:[GKReflexes]])</f>
        <v>0.64034997480669331</v>
      </c>
      <c r="C1781" s="2">
        <f>MAX(tbl_vikor_1[[#This Row],[ValueEUR]:[GKReflexes]])</f>
        <v>6.6098007588498875E-2</v>
      </c>
    </row>
    <row r="1782" spans="1:3" x14ac:dyDescent="0.55000000000000004">
      <c r="A1782" s="7">
        <f>[1]!tbl_gk[[#This Row],[ID]]</f>
        <v>265745</v>
      </c>
      <c r="B1782" s="9">
        <f>SUM(tbl_vikor_1[[#This Row],[ValueEUR]:[GKReflexes]])</f>
        <v>0.62504187113567933</v>
      </c>
      <c r="C1782" s="1">
        <f>MAX(tbl_vikor_1[[#This Row],[ValueEUR]:[GKReflexes]])</f>
        <v>5.8818666419756312E-2</v>
      </c>
    </row>
    <row r="1783" spans="1:3" x14ac:dyDescent="0.55000000000000004">
      <c r="A1783" s="8">
        <f>[1]!tbl_gk[[#This Row],[ID]]</f>
        <v>265750</v>
      </c>
      <c r="B1783" s="19">
        <f>SUM(tbl_vikor_1[[#This Row],[ValueEUR]:[GKReflexes]])</f>
        <v>0.66352421755045643</v>
      </c>
      <c r="C1783" s="2">
        <f>MAX(tbl_vikor_1[[#This Row],[ValueEUR]:[GKReflexes]])</f>
        <v>6.1878985827530868E-2</v>
      </c>
    </row>
    <row r="1784" spans="1:3" x14ac:dyDescent="0.55000000000000004">
      <c r="A1784" s="7">
        <f>[1]!tbl_gk[[#This Row],[ID]]</f>
        <v>265763</v>
      </c>
      <c r="B1784" s="9">
        <f>SUM(tbl_vikor_1[[#This Row],[ValueEUR]:[GKReflexes]])</f>
        <v>0.67684504241102483</v>
      </c>
      <c r="C1784" s="1">
        <f>MAX(tbl_vikor_1[[#This Row],[ValueEUR]:[GKReflexes]])</f>
        <v>6.0601050250658012E-2</v>
      </c>
    </row>
    <row r="1785" spans="1:3" x14ac:dyDescent="0.55000000000000004">
      <c r="A1785" s="8">
        <f>[1]!tbl_gk[[#This Row],[ID]]</f>
        <v>265782</v>
      </c>
      <c r="B1785" s="19">
        <f>SUM(tbl_vikor_1[[#This Row],[ValueEUR]:[GKReflexes]])</f>
        <v>0.68036723706483615</v>
      </c>
      <c r="C1785" s="2">
        <f>MAX(tbl_vikor_1[[#This Row],[ValueEUR]:[GKReflexes]])</f>
        <v>5.8303755535273602E-2</v>
      </c>
    </row>
    <row r="1786" spans="1:3" x14ac:dyDescent="0.55000000000000004">
      <c r="A1786" s="7">
        <f>[1]!tbl_gk[[#This Row],[ID]]</f>
        <v>265828</v>
      </c>
      <c r="B1786" s="9">
        <f>SUM(tbl_vikor_1[[#This Row],[ValueEUR]:[GKReflexes]])</f>
        <v>0.6209262794184699</v>
      </c>
      <c r="C1786" s="1">
        <f>MAX(tbl_vikor_1[[#This Row],[ValueEUR]:[GKReflexes]])</f>
        <v>6.047264524054153E-2</v>
      </c>
    </row>
    <row r="1787" spans="1:3" x14ac:dyDescent="0.55000000000000004">
      <c r="A1787" s="8">
        <f>[1]!tbl_gk[[#This Row],[ID]]</f>
        <v>265987</v>
      </c>
      <c r="B1787" s="19">
        <f>SUM(tbl_vikor_1[[#This Row],[ValueEUR]:[GKReflexes]])</f>
        <v>0.61255241089800794</v>
      </c>
      <c r="C1787" s="2">
        <f>MAX(tbl_vikor_1[[#This Row],[ValueEUR]:[GKReflexes]])</f>
        <v>6.416581791246144E-2</v>
      </c>
    </row>
    <row r="1788" spans="1:3" x14ac:dyDescent="0.55000000000000004">
      <c r="A1788" s="7">
        <f>[1]!tbl_gk[[#This Row],[ID]]</f>
        <v>266014</v>
      </c>
      <c r="B1788" s="9">
        <f>SUM(tbl_vikor_1[[#This Row],[ValueEUR]:[GKReflexes]])</f>
        <v>0.61939544638111477</v>
      </c>
      <c r="C1788" s="1">
        <f>MAX(tbl_vikor_1[[#This Row],[ValueEUR]:[GKReflexes]])</f>
        <v>6.416581791246144E-2</v>
      </c>
    </row>
    <row r="1789" spans="1:3" x14ac:dyDescent="0.55000000000000004">
      <c r="A1789" s="8">
        <f>[1]!tbl_gk[[#This Row],[ID]]</f>
        <v>266121</v>
      </c>
      <c r="B1789" s="19">
        <f>SUM(tbl_vikor_1[[#This Row],[ValueEUR]:[GKReflexes]])</f>
        <v>0.71211928230859256</v>
      </c>
      <c r="C1789" s="2">
        <f>MAX(tbl_vikor_1[[#This Row],[ValueEUR]:[GKReflexes]])</f>
        <v>6.5948201743363147E-2</v>
      </c>
    </row>
    <row r="1790" spans="1:3" x14ac:dyDescent="0.55000000000000004">
      <c r="A1790" s="7">
        <f>[1]!tbl_gk[[#This Row],[ID]]</f>
        <v>266177</v>
      </c>
      <c r="B1790" s="9">
        <f>SUM(tbl_vikor_1[[#This Row],[ValueEUR]:[GKReflexes]])</f>
        <v>0.6477674885759328</v>
      </c>
      <c r="C1790" s="1">
        <f>MAX(tbl_vikor_1[[#This Row],[ValueEUR]:[GKReflexes]])</f>
        <v>6.320036000405635E-2</v>
      </c>
    </row>
    <row r="1791" spans="1:3" x14ac:dyDescent="0.55000000000000004">
      <c r="A1791" s="8">
        <f>[1]!tbl_gk[[#This Row],[ID]]</f>
        <v>266178</v>
      </c>
      <c r="B1791" s="19">
        <f>SUM(tbl_vikor_1[[#This Row],[ValueEUR]:[GKReflexes]])</f>
        <v>0.75245600206799634</v>
      </c>
      <c r="C1791" s="2">
        <f>MAX(tbl_vikor_1[[#This Row],[ValueEUR]:[GKReflexes]])</f>
        <v>7.6642504728773375E-2</v>
      </c>
    </row>
    <row r="1792" spans="1:3" x14ac:dyDescent="0.55000000000000004">
      <c r="A1792" s="7">
        <f>[1]!tbl_gk[[#This Row],[ID]]</f>
        <v>266214</v>
      </c>
      <c r="B1792" s="9">
        <f>SUM(tbl_vikor_1[[#This Row],[ValueEUR]:[GKReflexes]])</f>
        <v>0.56972560400524042</v>
      </c>
      <c r="C1792" s="1">
        <f>MAX(tbl_vikor_1[[#This Row],[ValueEUR]:[GKReflexes]])</f>
        <v>5.7659964066562854E-2</v>
      </c>
    </row>
    <row r="1793" spans="1:3" x14ac:dyDescent="0.55000000000000004">
      <c r="A1793" s="8">
        <f>[1]!tbl_gk[[#This Row],[ID]]</f>
        <v>266215</v>
      </c>
      <c r="B1793" s="19">
        <f>SUM(tbl_vikor_1[[#This Row],[ValueEUR]:[GKReflexes]])</f>
        <v>0.52779254372232742</v>
      </c>
      <c r="C1793" s="2">
        <f>MAX(tbl_vikor_1[[#This Row],[ValueEUR]:[GKReflexes]])</f>
        <v>4.0783877022690797E-2</v>
      </c>
    </row>
    <row r="1794" spans="1:3" x14ac:dyDescent="0.55000000000000004">
      <c r="A1794" s="7">
        <f>[1]!tbl_gk[[#This Row],[ID]]</f>
        <v>266217</v>
      </c>
      <c r="B1794" s="9">
        <f>SUM(tbl_vikor_1[[#This Row],[ValueEUR]:[GKReflexes]])</f>
        <v>0.57969737905634655</v>
      </c>
      <c r="C1794" s="1">
        <f>MAX(tbl_vikor_1[[#This Row],[ValueEUR]:[GKReflexes]])</f>
        <v>6.3285326414520199E-2</v>
      </c>
    </row>
    <row r="1795" spans="1:3" x14ac:dyDescent="0.55000000000000004">
      <c r="A1795" s="8">
        <f>[1]!tbl_gk[[#This Row],[ID]]</f>
        <v>266265</v>
      </c>
      <c r="B1795" s="19">
        <f>SUM(tbl_vikor_1[[#This Row],[ValueEUR]:[GKReflexes]])</f>
        <v>0.67257904677427194</v>
      </c>
      <c r="C1795" s="2">
        <f>MAX(tbl_vikor_1[[#This Row],[ValueEUR]:[GKReflexes]])</f>
        <v>6.012574789575089E-2</v>
      </c>
    </row>
    <row r="1796" spans="1:3" x14ac:dyDescent="0.55000000000000004">
      <c r="A1796" s="7">
        <f>[1]!tbl_gk[[#This Row],[ID]]</f>
        <v>266282</v>
      </c>
      <c r="B1796" s="9">
        <f>SUM(tbl_vikor_1[[#This Row],[ValueEUR]:[GKReflexes]])</f>
        <v>0.61693582718339135</v>
      </c>
      <c r="C1796" s="1">
        <f>MAX(tbl_vikor_1[[#This Row],[ValueEUR]:[GKReflexes]])</f>
        <v>5.9066304653552192E-2</v>
      </c>
    </row>
    <row r="1797" spans="1:3" x14ac:dyDescent="0.55000000000000004">
      <c r="A1797" s="8">
        <f>[1]!tbl_gk[[#This Row],[ID]]</f>
        <v>266292</v>
      </c>
      <c r="B1797" s="19">
        <f>SUM(tbl_vikor_1[[#This Row],[ValueEUR]:[GKReflexes]])</f>
        <v>0.72330407764572047</v>
      </c>
      <c r="C1797" s="2">
        <f>MAX(tbl_vikor_1[[#This Row],[ValueEUR]:[GKReflexes]])</f>
        <v>6.4908477842003806E-2</v>
      </c>
    </row>
    <row r="1798" spans="1:3" x14ac:dyDescent="0.55000000000000004">
      <c r="A1798" s="7">
        <f>[1]!tbl_gk[[#This Row],[ID]]</f>
        <v>266333</v>
      </c>
      <c r="B1798" s="9">
        <f>SUM(tbl_vikor_1[[#This Row],[ValueEUR]:[GKReflexes]])</f>
        <v>0.61881552956108121</v>
      </c>
      <c r="C1798" s="1">
        <f>MAX(tbl_vikor_1[[#This Row],[ValueEUR]:[GKReflexes]])</f>
        <v>6.1878985827530868E-2</v>
      </c>
    </row>
    <row r="1799" spans="1:3" x14ac:dyDescent="0.55000000000000004">
      <c r="A1799" s="8">
        <f>[1]!tbl_gk[[#This Row],[ID]]</f>
        <v>266336</v>
      </c>
      <c r="B1799" s="19">
        <f>SUM(tbl_vikor_1[[#This Row],[ValueEUR]:[GKReflexes]])</f>
        <v>0.52730592679136601</v>
      </c>
      <c r="C1799" s="2">
        <f>MAX(tbl_vikor_1[[#This Row],[ValueEUR]:[GKReflexes]])</f>
        <v>4.9221920544626818E-2</v>
      </c>
    </row>
    <row r="1800" spans="1:3" x14ac:dyDescent="0.55000000000000004">
      <c r="A1800" s="7">
        <f>[1]!tbl_gk[[#This Row],[ID]]</f>
        <v>266353</v>
      </c>
      <c r="B1800" s="9">
        <f>SUM(tbl_vikor_1[[#This Row],[ValueEUR]:[GKReflexes]])</f>
        <v>0.63133144027251475</v>
      </c>
      <c r="C1800" s="1">
        <f>MAX(tbl_vikor_1[[#This Row],[ValueEUR]:[GKReflexes]])</f>
        <v>6.6098007588498875E-2</v>
      </c>
    </row>
    <row r="1801" spans="1:3" x14ac:dyDescent="0.55000000000000004">
      <c r="A1801" s="8">
        <f>[1]!tbl_gk[[#This Row],[ID]]</f>
        <v>266365</v>
      </c>
      <c r="B1801" s="19">
        <f>SUM(tbl_vikor_1[[#This Row],[ValueEUR]:[GKReflexes]])</f>
        <v>0.67947589650512452</v>
      </c>
      <c r="C1801" s="2">
        <f>MAX(tbl_vikor_1[[#This Row],[ValueEUR]:[GKReflexes]])</f>
        <v>7.3077737066969961E-2</v>
      </c>
    </row>
    <row r="1802" spans="1:3" x14ac:dyDescent="0.55000000000000004">
      <c r="A1802" s="7">
        <f>[1]!tbl_gk[[#This Row],[ID]]</f>
        <v>266382</v>
      </c>
      <c r="B1802" s="9">
        <f>SUM(tbl_vikor_1[[#This Row],[ValueEUR]:[GKReflexes]])</f>
        <v>0.61205412263752856</v>
      </c>
      <c r="C1802" s="1">
        <f>MAX(tbl_vikor_1[[#This Row],[ValueEUR]:[GKReflexes]])</f>
        <v>5.6253623479573515E-2</v>
      </c>
    </row>
    <row r="1803" spans="1:3" x14ac:dyDescent="0.55000000000000004">
      <c r="A1803" s="8">
        <f>[1]!tbl_gk[[#This Row],[ID]]</f>
        <v>266383</v>
      </c>
      <c r="B1803" s="19">
        <f>SUM(tbl_vikor_1[[#This Row],[ValueEUR]:[GKReflexes]])</f>
        <v>0.68882983189943559</v>
      </c>
      <c r="C1803" s="2">
        <f>MAX(tbl_vikor_1[[#This Row],[ValueEUR]:[GKReflexes]])</f>
        <v>6.0601050250658012E-2</v>
      </c>
    </row>
    <row r="1804" spans="1:3" x14ac:dyDescent="0.55000000000000004">
      <c r="A1804" s="7">
        <f>[1]!tbl_gk[[#This Row],[ID]]</f>
        <v>266389</v>
      </c>
      <c r="B1804" s="9">
        <f>SUM(tbl_vikor_1[[#This Row],[ValueEUR]:[GKReflexes]])</f>
        <v>0.70108684722019565</v>
      </c>
      <c r="C1804" s="1">
        <f>MAX(tbl_vikor_1[[#This Row],[ValueEUR]:[GKReflexes]])</f>
        <v>6.5591724977182797E-2</v>
      </c>
    </row>
    <row r="1805" spans="1:3" x14ac:dyDescent="0.55000000000000004">
      <c r="A1805" s="8">
        <f>[1]!tbl_gk[[#This Row],[ID]]</f>
        <v>266466</v>
      </c>
      <c r="B1805" s="19">
        <f>SUM(tbl_vikor_1[[#This Row],[ValueEUR]:[GKReflexes]])</f>
        <v>0.67110991637350381</v>
      </c>
      <c r="C1805" s="2">
        <f>MAX(tbl_vikor_1[[#This Row],[ValueEUR]:[GKReflexes]])</f>
        <v>6.7413717337660092E-2</v>
      </c>
    </row>
    <row r="1806" spans="1:3" x14ac:dyDescent="0.55000000000000004">
      <c r="A1806" s="7">
        <f>[1]!tbl_gk[[#This Row],[ID]]</f>
        <v>266607</v>
      </c>
      <c r="B1806" s="9">
        <f>SUM(tbl_vikor_1[[#This Row],[ValueEUR]:[GKReflexes]])</f>
        <v>0.69005904890945424</v>
      </c>
      <c r="C1806" s="1">
        <f>MAX(tbl_vikor_1[[#This Row],[ValueEUR]:[GKReflexes]])</f>
        <v>6.416581791246144E-2</v>
      </c>
    </row>
    <row r="1807" spans="1:3" x14ac:dyDescent="0.55000000000000004">
      <c r="A1807" s="8">
        <f>[1]!tbl_gk[[#This Row],[ID]]</f>
        <v>266666</v>
      </c>
      <c r="B1807" s="19">
        <f>SUM(tbl_vikor_1[[#This Row],[ValueEUR]:[GKReflexes]])</f>
        <v>0.60219805439313845</v>
      </c>
      <c r="C1807" s="2">
        <f>MAX(tbl_vikor_1[[#This Row],[ValueEUR]:[GKReflexes]])</f>
        <v>5.7659964066562854E-2</v>
      </c>
    </row>
    <row r="1808" spans="1:3" x14ac:dyDescent="0.55000000000000004">
      <c r="A1808" s="7">
        <f>[1]!tbl_gk[[#This Row],[ID]]</f>
        <v>266726</v>
      </c>
      <c r="B1808" s="9">
        <f>SUM(tbl_vikor_1[[#This Row],[ValueEUR]:[GKReflexes]])</f>
        <v>0.70093540823371459</v>
      </c>
      <c r="C1808" s="1">
        <f>MAX(tbl_vikor_1[[#This Row],[ValueEUR]:[GKReflexes]])</f>
        <v>7.1057702058614697E-2</v>
      </c>
    </row>
    <row r="1809" spans="1:3" x14ac:dyDescent="0.55000000000000004">
      <c r="A1809" s="8">
        <f>[1]!tbl_gk[[#This Row],[ID]]</f>
        <v>266803</v>
      </c>
      <c r="B1809" s="19">
        <f>SUM(tbl_vikor_1[[#This Row],[ValueEUR]:[GKReflexes]])</f>
        <v>0.6962988790988438</v>
      </c>
      <c r="C1809" s="2">
        <f>MAX(tbl_vikor_1[[#This Row],[ValueEUR]:[GKReflexes]])</f>
        <v>6.416581791246144E-2</v>
      </c>
    </row>
    <row r="1810" spans="1:3" x14ac:dyDescent="0.55000000000000004">
      <c r="A1810" s="7">
        <f>[1]!tbl_gk[[#This Row],[ID]]</f>
        <v>266806</v>
      </c>
      <c r="B1810" s="9">
        <f>SUM(tbl_vikor_1[[#This Row],[ValueEUR]:[GKReflexes]])</f>
        <v>0.69316737877008017</v>
      </c>
      <c r="C1810" s="1">
        <f>MAX(tbl_vikor_1[[#This Row],[ValueEUR]:[GKReflexes]])</f>
        <v>6.9235709698137402E-2</v>
      </c>
    </row>
    <row r="1811" spans="1:3" x14ac:dyDescent="0.55000000000000004">
      <c r="A1811" s="8">
        <f>[1]!tbl_gk[[#This Row],[ID]]</f>
        <v>266842</v>
      </c>
      <c r="B1811" s="19">
        <f>SUM(tbl_vikor_1[[#This Row],[ValueEUR]:[GKReflexes]])</f>
        <v>0.66519363293778255</v>
      </c>
      <c r="C1811" s="2">
        <f>MAX(tbl_vikor_1[[#This Row],[ValueEUR]:[GKReflexes]])</f>
        <v>6.320036000405635E-2</v>
      </c>
    </row>
    <row r="1812" spans="1:3" x14ac:dyDescent="0.55000000000000004">
      <c r="A1812" s="7">
        <f>[1]!tbl_gk[[#This Row],[ID]]</f>
        <v>266894</v>
      </c>
      <c r="B1812" s="9">
        <f>SUM(tbl_vikor_1[[#This Row],[ValueEUR]:[GKReflexes]])</f>
        <v>0.64610525746848335</v>
      </c>
      <c r="C1812" s="1">
        <f>MAX(tbl_vikor_1[[#This Row],[ValueEUR]:[GKReflexes]])</f>
        <v>5.8818666419756312E-2</v>
      </c>
    </row>
    <row r="1813" spans="1:3" x14ac:dyDescent="0.55000000000000004">
      <c r="A1813" s="8">
        <f>[1]!tbl_gk[[#This Row],[ID]]</f>
        <v>266906</v>
      </c>
      <c r="B1813" s="19">
        <f>SUM(tbl_vikor_1[[#This Row],[ValueEUR]:[GKReflexes]])</f>
        <v>0.67392364285347528</v>
      </c>
      <c r="C1813" s="2">
        <f>MAX(tbl_vikor_1[[#This Row],[ValueEUR]:[GKReflexes]])</f>
        <v>6.416581791246144E-2</v>
      </c>
    </row>
    <row r="1814" spans="1:3" x14ac:dyDescent="0.55000000000000004">
      <c r="A1814" s="7">
        <f>[1]!tbl_gk[[#This Row],[ID]]</f>
        <v>267395</v>
      </c>
      <c r="B1814" s="9">
        <f>SUM(tbl_vikor_1[[#This Row],[ValueEUR]:[GKReflexes]])</f>
        <v>0.62777130919143975</v>
      </c>
      <c r="C1814" s="1">
        <f>MAX(tbl_vikor_1[[#This Row],[ValueEUR]:[GKReflexes]])</f>
        <v>6.0601050250658012E-2</v>
      </c>
    </row>
    <row r="1815" spans="1:3" x14ac:dyDescent="0.55000000000000004">
      <c r="A1815" s="8">
        <f>[1]!tbl_gk[[#This Row],[ID]]</f>
        <v>267460</v>
      </c>
      <c r="B1815" s="19">
        <f>SUM(tbl_vikor_1[[#This Row],[ValueEUR]:[GKReflexes]])</f>
        <v>0.64384348254798118</v>
      </c>
      <c r="C1815" s="2">
        <f>MAX(tbl_vikor_1[[#This Row],[ValueEUR]:[GKReflexes]])</f>
        <v>5.8818666419756312E-2</v>
      </c>
    </row>
    <row r="1816" spans="1:3" x14ac:dyDescent="0.55000000000000004">
      <c r="A1816" s="7">
        <f>[1]!tbl_gk[[#This Row],[ID]]</f>
        <v>267480</v>
      </c>
      <c r="B1816" s="9">
        <f>SUM(tbl_vikor_1[[#This Row],[ValueEUR]:[GKReflexes]])</f>
        <v>0.61344235757809162</v>
      </c>
      <c r="C1816" s="1">
        <f>MAX(tbl_vikor_1[[#This Row],[ValueEUR]:[GKReflexes]])</f>
        <v>5.3471514927051197E-2</v>
      </c>
    </row>
    <row r="1817" spans="1:3" x14ac:dyDescent="0.55000000000000004">
      <c r="A1817" s="8">
        <f>[1]!tbl_gk[[#This Row],[ID]]</f>
        <v>267567</v>
      </c>
      <c r="B1817" s="19">
        <f>SUM(tbl_vikor_1[[#This Row],[ValueEUR]:[GKReflexes]])</f>
        <v>0.68034633197146066</v>
      </c>
      <c r="C1817" s="2">
        <f>MAX(tbl_vikor_1[[#This Row],[ValueEUR]:[GKReflexes]])</f>
        <v>6.4691667001509537E-2</v>
      </c>
    </row>
    <row r="1818" spans="1:3" x14ac:dyDescent="0.55000000000000004">
      <c r="A1818" s="7">
        <f>[1]!tbl_gk[[#This Row],[ID]]</f>
        <v>267575</v>
      </c>
      <c r="B1818" s="9">
        <f>SUM(tbl_vikor_1[[#This Row],[ValueEUR]:[GKReflexes]])</f>
        <v>0.61509601299933014</v>
      </c>
      <c r="C1818" s="1">
        <f>MAX(tbl_vikor_1[[#This Row],[ValueEUR]:[GKReflexes]])</f>
        <v>5.4659770814318998E-2</v>
      </c>
    </row>
    <row r="1819" spans="1:3" x14ac:dyDescent="0.55000000000000004">
      <c r="A1819" s="8">
        <f>[1]!tbl_gk[[#This Row],[ID]]</f>
        <v>267576</v>
      </c>
      <c r="B1819" s="19">
        <f>SUM(tbl_vikor_1[[#This Row],[ValueEUR]:[GKReflexes]])</f>
        <v>0.65129672876138922</v>
      </c>
      <c r="C1819" s="2">
        <f>MAX(tbl_vikor_1[[#This Row],[ValueEUR]:[GKReflexes]])</f>
        <v>6.416581791246144E-2</v>
      </c>
    </row>
    <row r="1820" spans="1:3" x14ac:dyDescent="0.55000000000000004">
      <c r="A1820" s="7">
        <f>[1]!tbl_gk[[#This Row],[ID]]</f>
        <v>267636</v>
      </c>
      <c r="B1820" s="9">
        <f>SUM(tbl_vikor_1[[#This Row],[ValueEUR]:[GKReflexes]])</f>
        <v>0.68021778496721841</v>
      </c>
      <c r="C1820" s="1">
        <f>MAX(tbl_vikor_1[[#This Row],[ValueEUR]:[GKReflexes]])</f>
        <v>6.7413717337660092E-2</v>
      </c>
    </row>
    <row r="1821" spans="1:3" x14ac:dyDescent="0.55000000000000004">
      <c r="A1821" s="8">
        <f>[1]!tbl_gk[[#This Row],[ID]]</f>
        <v>267683</v>
      </c>
      <c r="B1821" s="19">
        <f>SUM(tbl_vikor_1[[#This Row],[ValueEUR]:[GKReflexes]])</f>
        <v>0.68226849983712623</v>
      </c>
      <c r="C1821" s="2">
        <f>MAX(tbl_vikor_1[[#This Row],[ValueEUR]:[GKReflexes]])</f>
        <v>6.2383434081559733E-2</v>
      </c>
    </row>
    <row r="1822" spans="1:3" x14ac:dyDescent="0.55000000000000004">
      <c r="A1822" s="7">
        <f>[1]!tbl_gk[[#This Row],[ID]]</f>
        <v>267684</v>
      </c>
      <c r="B1822" s="9">
        <f>SUM(tbl_vikor_1[[#This Row],[ValueEUR]:[GKReflexes]])</f>
        <v>0.63375050662912924</v>
      </c>
      <c r="C1822" s="1">
        <f>MAX(tbl_vikor_1[[#This Row],[ValueEUR]:[GKReflexes]])</f>
        <v>6.047264524054153E-2</v>
      </c>
    </row>
    <row r="1823" spans="1:3" x14ac:dyDescent="0.55000000000000004">
      <c r="A1823" s="8">
        <f>[1]!tbl_gk[[#This Row],[ID]]</f>
        <v>267696</v>
      </c>
      <c r="B1823" s="19">
        <f>SUM(tbl_vikor_1[[#This Row],[ValueEUR]:[GKReflexes]])</f>
        <v>0.58483412455303352</v>
      </c>
      <c r="C1823" s="2">
        <f>MAX(tbl_vikor_1[[#This Row],[ValueEUR]:[GKReflexes]])</f>
        <v>5.4659770814318998E-2</v>
      </c>
    </row>
    <row r="1824" spans="1:3" x14ac:dyDescent="0.55000000000000004">
      <c r="A1824" s="7">
        <f>[1]!tbl_gk[[#This Row],[ID]]</f>
        <v>267734</v>
      </c>
      <c r="B1824" s="9">
        <f>SUM(tbl_vikor_1[[#This Row],[ValueEUR]:[GKReflexes]])</f>
        <v>0.67498533741557121</v>
      </c>
      <c r="C1824" s="1">
        <f>MAX(tbl_vikor_1[[#This Row],[ValueEUR]:[GKReflexes]])</f>
        <v>6.5948201743363147E-2</v>
      </c>
    </row>
    <row r="1825" spans="1:3" x14ac:dyDescent="0.55000000000000004">
      <c r="A1825" s="8">
        <f>[1]!tbl_gk[[#This Row],[ID]]</f>
        <v>267736</v>
      </c>
      <c r="B1825" s="19">
        <f>SUM(tbl_vikor_1[[#This Row],[ValueEUR]:[GKReflexes]])</f>
        <v>0.52612679589741052</v>
      </c>
      <c r="C1825" s="2">
        <f>MAX(tbl_vikor_1[[#This Row],[ValueEUR]:[GKReflexes]])</f>
        <v>7.1057702058614697E-2</v>
      </c>
    </row>
    <row r="1826" spans="1:3" x14ac:dyDescent="0.55000000000000004">
      <c r="A1826" s="7">
        <f>[1]!tbl_gk[[#This Row],[ID]]</f>
        <v>267756</v>
      </c>
      <c r="B1826" s="9">
        <f>SUM(tbl_vikor_1[[#This Row],[ValueEUR]:[GKReflexes]])</f>
        <v>0.68739875893026425</v>
      </c>
      <c r="C1826" s="1">
        <f>MAX(tbl_vikor_1[[#This Row],[ValueEUR]:[GKReflexes]])</f>
        <v>7.0032831355846217E-2</v>
      </c>
    </row>
    <row r="1827" spans="1:3" x14ac:dyDescent="0.55000000000000004">
      <c r="A1827" s="8">
        <f>[1]!tbl_gk[[#This Row],[ID]]</f>
        <v>267787</v>
      </c>
      <c r="B1827" s="19">
        <f>SUM(tbl_vikor_1[[#This Row],[ValueEUR]:[GKReflexes]])</f>
        <v>0.64137220735573386</v>
      </c>
      <c r="C1827" s="2">
        <f>MAX(tbl_vikor_1[[#This Row],[ValueEUR]:[GKReflexes]])</f>
        <v>6.5591724977182797E-2</v>
      </c>
    </row>
    <row r="1828" spans="1:3" x14ac:dyDescent="0.55000000000000004">
      <c r="A1828" s="7">
        <f>[1]!tbl_gk[[#This Row],[ID]]</f>
        <v>267802</v>
      </c>
      <c r="B1828" s="9">
        <f>SUM(tbl_vikor_1[[#This Row],[ValueEUR]:[GKReflexes]])</f>
        <v>0.70611078047154541</v>
      </c>
      <c r="C1828" s="1">
        <f>MAX(tbl_vikor_1[[#This Row],[ValueEUR]:[GKReflexes]])</f>
        <v>6.5948201743363147E-2</v>
      </c>
    </row>
    <row r="1829" spans="1:3" x14ac:dyDescent="0.55000000000000004">
      <c r="A1829" s="8">
        <f>[1]!tbl_gk[[#This Row],[ID]]</f>
        <v>267819</v>
      </c>
      <c r="B1829" s="19">
        <f>SUM(tbl_vikor_1[[#This Row],[ValueEUR]:[GKReflexes]])</f>
        <v>0.46802498856858965</v>
      </c>
      <c r="C1829" s="2">
        <f>MAX(tbl_vikor_1[[#This Row],[ValueEUR]:[GKReflexes]])</f>
        <v>6.5948201743363147E-2</v>
      </c>
    </row>
    <row r="1830" spans="1:3" x14ac:dyDescent="0.55000000000000004">
      <c r="A1830" s="7">
        <f>[1]!tbl_gk[[#This Row],[ID]]</f>
        <v>267832</v>
      </c>
      <c r="B1830" s="9">
        <f>SUM(tbl_vikor_1[[#This Row],[ValueEUR]:[GKReflexes]])</f>
        <v>0.73021976703782687</v>
      </c>
      <c r="C1830" s="1">
        <f>MAX(tbl_vikor_1[[#This Row],[ValueEUR]:[GKReflexes]])</f>
        <v>7.1295353236068254E-2</v>
      </c>
    </row>
    <row r="1831" spans="1:3" x14ac:dyDescent="0.55000000000000004">
      <c r="A1831" s="8">
        <f>[1]!tbl_gk[[#This Row],[ID]]</f>
        <v>267835</v>
      </c>
      <c r="B1831" s="19">
        <f>SUM(tbl_vikor_1[[#This Row],[ValueEUR]:[GKReflexes]])</f>
        <v>0.6723055986686477</v>
      </c>
      <c r="C1831" s="2">
        <f>MAX(tbl_vikor_1[[#This Row],[ValueEUR]:[GKReflexes]])</f>
        <v>6.4691667001509537E-2</v>
      </c>
    </row>
    <row r="1832" spans="1:3" x14ac:dyDescent="0.55000000000000004">
      <c r="A1832" s="7">
        <f>[1]!tbl_gk[[#This Row],[ID]]</f>
        <v>267874</v>
      </c>
      <c r="B1832" s="9">
        <f>SUM(tbl_vikor_1[[#This Row],[ValueEUR]:[GKReflexes]])</f>
        <v>0.68079445053431931</v>
      </c>
      <c r="C1832" s="1">
        <f>MAX(tbl_vikor_1[[#This Row],[ValueEUR]:[GKReflexes]])</f>
        <v>6.7504348175488213E-2</v>
      </c>
    </row>
    <row r="1833" spans="1:3" x14ac:dyDescent="0.55000000000000004">
      <c r="A1833" s="8">
        <f>[1]!tbl_gk[[#This Row],[ID]]</f>
        <v>267914</v>
      </c>
      <c r="B1833" s="19">
        <f>SUM(tbl_vikor_1[[#This Row],[ValueEUR]:[GKReflexes]])</f>
        <v>0.6483134165339598</v>
      </c>
      <c r="C1833" s="2">
        <f>MAX(tbl_vikor_1[[#This Row],[ValueEUR]:[GKReflexes]])</f>
        <v>5.8818666419756312E-2</v>
      </c>
    </row>
    <row r="1834" spans="1:3" x14ac:dyDescent="0.55000000000000004">
      <c r="A1834" s="7">
        <f>[1]!tbl_gk[[#This Row],[ID]]</f>
        <v>267917</v>
      </c>
      <c r="B1834" s="9">
        <f>SUM(tbl_vikor_1[[#This Row],[ValueEUR]:[GKReflexes]])</f>
        <v>0.65697878710034985</v>
      </c>
      <c r="C1834" s="1">
        <f>MAX(tbl_vikor_1[[#This Row],[ValueEUR]:[GKReflexes]])</f>
        <v>6.0601050250658012E-2</v>
      </c>
    </row>
    <row r="1835" spans="1:3" x14ac:dyDescent="0.55000000000000004">
      <c r="A1835" s="8">
        <f>[1]!tbl_gk[[#This Row],[ID]]</f>
        <v>267938</v>
      </c>
      <c r="B1835" s="19">
        <f>SUM(tbl_vikor_1[[#This Row],[ValueEUR]:[GKReflexes]])</f>
        <v>0.69186450012074352</v>
      </c>
      <c r="C1835" s="2">
        <f>MAX(tbl_vikor_1[[#This Row],[ValueEUR]:[GKReflexes]])</f>
        <v>6.9512969405166547E-2</v>
      </c>
    </row>
    <row r="1836" spans="1:3" x14ac:dyDescent="0.55000000000000004">
      <c r="A1836" s="7">
        <f>[1]!tbl_gk[[#This Row],[ID]]</f>
        <v>267950</v>
      </c>
      <c r="B1836" s="9">
        <f>SUM(tbl_vikor_1[[#This Row],[ValueEUR]:[GKReflexes]])</f>
        <v>0.65532754367938628</v>
      </c>
      <c r="C1836" s="1">
        <f>MAX(tbl_vikor_1[[#This Row],[ValueEUR]:[GKReflexes]])</f>
        <v>6.416581791246144E-2</v>
      </c>
    </row>
    <row r="1837" spans="1:3" x14ac:dyDescent="0.55000000000000004">
      <c r="A1837" s="8">
        <f>[1]!tbl_gk[[#This Row],[ID]]</f>
        <v>267962</v>
      </c>
      <c r="B1837" s="19">
        <f>SUM(tbl_vikor_1[[#This Row],[ValueEUR]:[GKReflexes]])</f>
        <v>0.68569637495523561</v>
      </c>
      <c r="C1837" s="2">
        <f>MAX(tbl_vikor_1[[#This Row],[ValueEUR]:[GKReflexes]])</f>
        <v>6.9512969405166547E-2</v>
      </c>
    </row>
    <row r="1838" spans="1:3" x14ac:dyDescent="0.55000000000000004">
      <c r="A1838" s="7">
        <f>[1]!tbl_gk[[#This Row],[ID]]</f>
        <v>267967</v>
      </c>
      <c r="B1838" s="9">
        <f>SUM(tbl_vikor_1[[#This Row],[ValueEUR]:[GKReflexes]])</f>
        <v>0.71821483792305363</v>
      </c>
      <c r="C1838" s="1">
        <f>MAX(tbl_vikor_1[[#This Row],[ValueEUR]:[GKReflexes]])</f>
        <v>7.4701686779569301E-2</v>
      </c>
    </row>
    <row r="1839" spans="1:3" x14ac:dyDescent="0.55000000000000004">
      <c r="A1839" s="8">
        <f>[1]!tbl_gk[[#This Row],[ID]]</f>
        <v>267994</v>
      </c>
      <c r="B1839" s="19">
        <f>SUM(tbl_vikor_1[[#This Row],[ValueEUR]:[GKReflexes]])</f>
        <v>0.72819734691999627</v>
      </c>
      <c r="C1839" s="2">
        <f>MAX(tbl_vikor_1[[#This Row],[ValueEUR]:[GKReflexes]])</f>
        <v>7.6523679140046597E-2</v>
      </c>
    </row>
    <row r="1840" spans="1:3" x14ac:dyDescent="0.55000000000000004">
      <c r="A1840" s="7">
        <f>[1]!tbl_gk[[#This Row],[ID]]</f>
        <v>268006</v>
      </c>
      <c r="B1840" s="9">
        <f>SUM(tbl_vikor_1[[#This Row],[ValueEUR]:[GKReflexes]])</f>
        <v>0.61148258855060289</v>
      </c>
      <c r="C1840" s="1">
        <f>MAX(tbl_vikor_1[[#This Row],[ValueEUR]:[GKReflexes]])</f>
        <v>5.9784124328161402E-2</v>
      </c>
    </row>
    <row r="1841" spans="1:3" x14ac:dyDescent="0.55000000000000004">
      <c r="A1841" s="8">
        <f>[1]!tbl_gk[[#This Row],[ID]]</f>
        <v>268105</v>
      </c>
      <c r="B1841" s="19">
        <f>SUM(tbl_vikor_1[[#This Row],[ValueEUR]:[GKReflexes]])</f>
        <v>0.66927486874143405</v>
      </c>
      <c r="C1841" s="2">
        <f>MAX(tbl_vikor_1[[#This Row],[ValueEUR]:[GKReflexes]])</f>
        <v>6.1878985827530868E-2</v>
      </c>
    </row>
    <row r="1842" spans="1:3" x14ac:dyDescent="0.55000000000000004">
      <c r="A1842" s="7">
        <f>[1]!tbl_gk[[#This Row],[ID]]</f>
        <v>268351</v>
      </c>
      <c r="B1842" s="9">
        <f>SUM(tbl_vikor_1[[#This Row],[ValueEUR]:[GKReflexes]])</f>
        <v>0.72734429398757283</v>
      </c>
      <c r="C1842" s="1">
        <f>MAX(tbl_vikor_1[[#This Row],[ValueEUR]:[GKReflexes]])</f>
        <v>7.1295353236068254E-2</v>
      </c>
    </row>
    <row r="1843" spans="1:3" x14ac:dyDescent="0.55000000000000004">
      <c r="A1843" s="8">
        <f>[1]!tbl_gk[[#This Row],[ID]]</f>
        <v>268394</v>
      </c>
      <c r="B1843" s="19">
        <f>SUM(tbl_vikor_1[[#This Row],[ValueEUR]:[GKReflexes]])</f>
        <v>0.71278029784479946</v>
      </c>
      <c r="C1843" s="2">
        <f>MAX(tbl_vikor_1[[#This Row],[ValueEUR]:[GKReflexes]])</f>
        <v>6.416581791246144E-2</v>
      </c>
    </row>
    <row r="1844" spans="1:3" x14ac:dyDescent="0.55000000000000004">
      <c r="A1844" s="7">
        <f>[1]!tbl_gk[[#This Row],[ID]]</f>
        <v>268413</v>
      </c>
      <c r="B1844" s="9">
        <f>SUM(tbl_vikor_1[[#This Row],[ValueEUR]:[GKReflexes]])</f>
        <v>0.70774223189061192</v>
      </c>
      <c r="C1844" s="1">
        <f>MAX(tbl_vikor_1[[#This Row],[ValueEUR]:[GKReflexes]])</f>
        <v>6.9235709698137402E-2</v>
      </c>
    </row>
    <row r="1845" spans="1:3" x14ac:dyDescent="0.55000000000000004">
      <c r="A1845" s="8">
        <f>[1]!tbl_gk[[#This Row],[ID]]</f>
        <v>268417</v>
      </c>
      <c r="B1845" s="19">
        <f>SUM(tbl_vikor_1[[#This Row],[ValueEUR]:[GKReflexes]])</f>
        <v>0.64399293974112781</v>
      </c>
      <c r="C1845" s="2">
        <f>MAX(tbl_vikor_1[[#This Row],[ValueEUR]:[GKReflexes]])</f>
        <v>6.416581791246144E-2</v>
      </c>
    </row>
    <row r="1846" spans="1:3" x14ac:dyDescent="0.55000000000000004">
      <c r="A1846" s="7">
        <f>[1]!tbl_gk[[#This Row],[ID]]</f>
        <v>268424</v>
      </c>
      <c r="B1846" s="9">
        <f>SUM(tbl_vikor_1[[#This Row],[ValueEUR]:[GKReflexes]])</f>
        <v>0.64607627874332618</v>
      </c>
      <c r="C1846" s="1">
        <f>MAX(tbl_vikor_1[[#This Row],[ValueEUR]:[GKReflexes]])</f>
        <v>6.2383434081559733E-2</v>
      </c>
    </row>
    <row r="1847" spans="1:3" x14ac:dyDescent="0.55000000000000004">
      <c r="A1847" s="8">
        <f>[1]!tbl_gk[[#This Row],[ID]]</f>
        <v>268428</v>
      </c>
      <c r="B1847" s="19">
        <f>SUM(tbl_vikor_1[[#This Row],[ValueEUR]:[GKReflexes]])</f>
        <v>0.66538367183880565</v>
      </c>
      <c r="C1847" s="2">
        <f>MAX(tbl_vikor_1[[#This Row],[ValueEUR]:[GKReflexes]])</f>
        <v>6.2383434081559733E-2</v>
      </c>
    </row>
    <row r="1848" spans="1:3" x14ac:dyDescent="0.55000000000000004">
      <c r="A1848" s="7">
        <f>[1]!tbl_gk[[#This Row],[ID]]</f>
        <v>268497</v>
      </c>
      <c r="B1848" s="9">
        <f>SUM(tbl_vikor_1[[#This Row],[ValueEUR]:[GKReflexes]])</f>
        <v>0.64768406527840616</v>
      </c>
      <c r="C1848" s="1">
        <f>MAX(tbl_vikor_1[[#This Row],[ValueEUR]:[GKReflexes]])</f>
        <v>5.64817631747963E-2</v>
      </c>
    </row>
    <row r="1849" spans="1:3" x14ac:dyDescent="0.55000000000000004">
      <c r="A1849" s="8">
        <f>[1]!tbl_gk[[#This Row],[ID]]</f>
        <v>268518</v>
      </c>
      <c r="B1849" s="19">
        <f>SUM(tbl_vikor_1[[#This Row],[ValueEUR]:[GKReflexes]])</f>
        <v>0.60235842351291147</v>
      </c>
      <c r="C1849" s="2">
        <f>MAX(tbl_vikor_1[[#This Row],[ValueEUR]:[GKReflexes]])</f>
        <v>5.1243535138424057E-2</v>
      </c>
    </row>
    <row r="1850" spans="1:3" x14ac:dyDescent="0.55000000000000004">
      <c r="A1850" s="7">
        <f>[1]!tbl_gk[[#This Row],[ID]]</f>
        <v>268528</v>
      </c>
      <c r="B1850" s="9">
        <f>SUM(tbl_vikor_1[[#This Row],[ValueEUR]:[GKReflexes]])</f>
        <v>0.70210363773843421</v>
      </c>
      <c r="C1850" s="1">
        <f>MAX(tbl_vikor_1[[#This Row],[ValueEUR]:[GKReflexes]])</f>
        <v>6.8324713517898747E-2</v>
      </c>
    </row>
    <row r="1851" spans="1:3" x14ac:dyDescent="0.55000000000000004">
      <c r="A1851" s="8">
        <f>[1]!tbl_gk[[#This Row],[ID]]</f>
        <v>268544</v>
      </c>
      <c r="B1851" s="19">
        <f>SUM(tbl_vikor_1[[#This Row],[ValueEUR]:[GKReflexes]])</f>
        <v>0.69325944322979449</v>
      </c>
      <c r="C1851" s="2">
        <f>MAX(tbl_vikor_1[[#This Row],[ValueEUR]:[GKReflexes]])</f>
        <v>6.4691667001509537E-2</v>
      </c>
    </row>
    <row r="1852" spans="1:3" x14ac:dyDescent="0.55000000000000004">
      <c r="A1852" s="7">
        <f>[1]!tbl_gk[[#This Row],[ID]]</f>
        <v>268565</v>
      </c>
      <c r="B1852" s="9">
        <f>SUM(tbl_vikor_1[[#This Row],[ValueEUR]:[GKReflexes]])</f>
        <v>0.62694984700663703</v>
      </c>
      <c r="C1852" s="1">
        <f>MAX(tbl_vikor_1[[#This Row],[ValueEUR]:[GKReflexes]])</f>
        <v>5.9784124328161402E-2</v>
      </c>
    </row>
    <row r="1853" spans="1:3" x14ac:dyDescent="0.55000000000000004">
      <c r="A1853" s="8">
        <f>[1]!tbl_gk[[#This Row],[ID]]</f>
        <v>268580</v>
      </c>
      <c r="B1853" s="19">
        <f>SUM(tbl_vikor_1[[#This Row],[ValueEUR]:[GKReflexes]])</f>
        <v>0.65335289412554509</v>
      </c>
      <c r="C1853" s="2">
        <f>MAX(tbl_vikor_1[[#This Row],[ValueEUR]:[GKReflexes]])</f>
        <v>6.773058557426484E-2</v>
      </c>
    </row>
    <row r="1854" spans="1:3" x14ac:dyDescent="0.55000000000000004">
      <c r="A1854" s="7">
        <f>[1]!tbl_gk[[#This Row],[ID]]</f>
        <v>268583</v>
      </c>
      <c r="B1854" s="9">
        <f>SUM(tbl_vikor_1[[#This Row],[ValueEUR]:[GKReflexes]])</f>
        <v>0.65521809617961047</v>
      </c>
      <c r="C1854" s="1">
        <f>MAX(tbl_vikor_1[[#This Row],[ValueEUR]:[GKReflexes]])</f>
        <v>6.0601050250658012E-2</v>
      </c>
    </row>
    <row r="1855" spans="1:3" x14ac:dyDescent="0.55000000000000004">
      <c r="A1855" s="8">
        <f>[1]!tbl_gk[[#This Row],[ID]]</f>
        <v>268590</v>
      </c>
      <c r="B1855" s="19">
        <f>SUM(tbl_vikor_1[[#This Row],[ValueEUR]:[GKReflexes]])</f>
        <v>0.65781667622779549</v>
      </c>
      <c r="C1855" s="2">
        <f>MAX(tbl_vikor_1[[#This Row],[ValueEUR]:[GKReflexes]])</f>
        <v>5.9784124328161402E-2</v>
      </c>
    </row>
    <row r="1856" spans="1:3" x14ac:dyDescent="0.55000000000000004">
      <c r="A1856" s="7">
        <f>[1]!tbl_gk[[#This Row],[ID]]</f>
        <v>268593</v>
      </c>
      <c r="B1856" s="9">
        <f>SUM(tbl_vikor_1[[#This Row],[ValueEUR]:[GKReflexes]])</f>
        <v>0.62523076509125508</v>
      </c>
      <c r="C1856" s="1">
        <f>MAX(tbl_vikor_1[[#This Row],[ValueEUR]:[GKReflexes]])</f>
        <v>5.64817631747963E-2</v>
      </c>
    </row>
    <row r="1857" spans="1:3" x14ac:dyDescent="0.55000000000000004">
      <c r="A1857" s="8">
        <f>[1]!tbl_gk[[#This Row],[ID]]</f>
        <v>268598</v>
      </c>
      <c r="B1857" s="19">
        <f>SUM(tbl_vikor_1[[#This Row],[ValueEUR]:[GKReflexes]])</f>
        <v>0.62139815174835589</v>
      </c>
      <c r="C1857" s="2">
        <f>MAX(tbl_vikor_1[[#This Row],[ValueEUR]:[GKReflexes]])</f>
        <v>5.3440942305594832E-2</v>
      </c>
    </row>
    <row r="1858" spans="1:3" x14ac:dyDescent="0.55000000000000004">
      <c r="A1858" s="7">
        <f>[1]!tbl_gk[[#This Row],[ID]]</f>
        <v>268617</v>
      </c>
      <c r="B1858" s="9">
        <f>SUM(tbl_vikor_1[[#This Row],[ValueEUR]:[GKReflexes]])</f>
        <v>0.71450109712241072</v>
      </c>
      <c r="C1858" s="1">
        <f>MAX(tbl_vikor_1[[#This Row],[ValueEUR]:[GKReflexes]])</f>
        <v>7.3077737066969961E-2</v>
      </c>
    </row>
    <row r="1859" spans="1:3" x14ac:dyDescent="0.55000000000000004">
      <c r="A1859" s="8">
        <f>[1]!tbl_gk[[#This Row],[ID]]</f>
        <v>268623</v>
      </c>
      <c r="B1859" s="19">
        <f>SUM(tbl_vikor_1[[#This Row],[ValueEUR]:[GKReflexes]])</f>
        <v>0.62624480906379087</v>
      </c>
      <c r="C1859" s="2">
        <f>MAX(tbl_vikor_1[[#This Row],[ValueEUR]:[GKReflexes]])</f>
        <v>5.5253898757952898E-2</v>
      </c>
    </row>
    <row r="1860" spans="1:3" x14ac:dyDescent="0.55000000000000004">
      <c r="A1860" s="7">
        <f>[1]!tbl_gk[[#This Row],[ID]]</f>
        <v>268636</v>
      </c>
      <c r="B1860" s="9">
        <f>SUM(tbl_vikor_1[[#This Row],[ValueEUR]:[GKReflexes]])</f>
        <v>0.71350714544716687</v>
      </c>
      <c r="C1860" s="1">
        <f>MAX(tbl_vikor_1[[#This Row],[ValueEUR]:[GKReflexes]])</f>
        <v>7.1740949193793688E-2</v>
      </c>
    </row>
    <row r="1861" spans="1:3" x14ac:dyDescent="0.55000000000000004">
      <c r="A1861" s="8">
        <f>[1]!tbl_gk[[#This Row],[ID]]</f>
        <v>268794</v>
      </c>
      <c r="B1861" s="19">
        <f>SUM(tbl_vikor_1[[#This Row],[ValueEUR]:[GKReflexes]])</f>
        <v>0.57507724249820713</v>
      </c>
      <c r="C1861" s="2">
        <f>MAX(tbl_vikor_1[[#This Row],[ValueEUR]:[GKReflexes]])</f>
        <v>5.168913109614949E-2</v>
      </c>
    </row>
    <row r="1862" spans="1:3" x14ac:dyDescent="0.55000000000000004">
      <c r="A1862" s="7">
        <f>[1]!tbl_gk[[#This Row],[ID]]</f>
        <v>268799</v>
      </c>
      <c r="B1862" s="9">
        <f>SUM(tbl_vikor_1[[#This Row],[ValueEUR]:[GKReflexes]])</f>
        <v>0.69681272225507596</v>
      </c>
      <c r="C1862" s="1">
        <f>MAX(tbl_vikor_1[[#This Row],[ValueEUR]:[GKReflexes]])</f>
        <v>6.9235709698137402E-2</v>
      </c>
    </row>
    <row r="1863" spans="1:3" x14ac:dyDescent="0.55000000000000004">
      <c r="A1863" s="8">
        <f>[1]!tbl_gk[[#This Row],[ID]]</f>
        <v>269040</v>
      </c>
      <c r="B1863" s="19">
        <f>SUM(tbl_vikor_1[[#This Row],[ValueEUR]:[GKReflexes]])</f>
        <v>0.71684277816195063</v>
      </c>
      <c r="C1863" s="2">
        <f>MAX(tbl_vikor_1[[#This Row],[ValueEUR]:[GKReflexes]])</f>
        <v>7.6523679140046597E-2</v>
      </c>
    </row>
    <row r="1864" spans="1:3" x14ac:dyDescent="0.55000000000000004">
      <c r="A1864" s="7">
        <f>[1]!tbl_gk[[#This Row],[ID]]</f>
        <v>269096</v>
      </c>
      <c r="B1864" s="9">
        <f>SUM(tbl_vikor_1[[#This Row],[ValueEUR]:[GKReflexes]])</f>
        <v>0.65300030479968296</v>
      </c>
      <c r="C1864" s="1">
        <f>MAX(tbl_vikor_1[[#This Row],[ValueEUR]:[GKReflexes]])</f>
        <v>5.8818666419756312E-2</v>
      </c>
    </row>
    <row r="1865" spans="1:3" x14ac:dyDescent="0.55000000000000004">
      <c r="A1865" s="8">
        <f>[1]!tbl_gk[[#This Row],[ID]]</f>
        <v>269121</v>
      </c>
      <c r="B1865" s="19">
        <f>SUM(tbl_vikor_1[[#This Row],[ValueEUR]:[GKReflexes]])</f>
        <v>0.64831037330932573</v>
      </c>
      <c r="C1865" s="2">
        <f>MAX(tbl_vikor_1[[#This Row],[ValueEUR]:[GKReflexes]])</f>
        <v>5.7036282588854605E-2</v>
      </c>
    </row>
    <row r="1866" spans="1:3" x14ac:dyDescent="0.55000000000000004">
      <c r="A1866" s="7">
        <f>[1]!tbl_gk[[#This Row],[ID]]</f>
        <v>269127</v>
      </c>
      <c r="B1866" s="9">
        <f>SUM(tbl_vikor_1[[#This Row],[ValueEUR]:[GKReflexes]])</f>
        <v>0.73911258041149519</v>
      </c>
      <c r="C1866" s="1">
        <f>MAX(tbl_vikor_1[[#This Row],[ValueEUR]:[GKReflexes]])</f>
        <v>7.1057702058614697E-2</v>
      </c>
    </row>
    <row r="1867" spans="1:3" x14ac:dyDescent="0.55000000000000004">
      <c r="A1867" s="8">
        <f>[1]!tbl_gk[[#This Row],[ID]]</f>
        <v>269137</v>
      </c>
      <c r="B1867" s="19">
        <f>SUM(tbl_vikor_1[[#This Row],[ValueEUR]:[GKReflexes]])</f>
        <v>0.56216586163182924</v>
      </c>
      <c r="C1867" s="2">
        <f>MAX(tbl_vikor_1[[#This Row],[ValueEUR]:[GKReflexes]])</f>
        <v>5.10157860933644E-2</v>
      </c>
    </row>
    <row r="1868" spans="1:3" x14ac:dyDescent="0.55000000000000004">
      <c r="A1868" s="7">
        <f>[1]!tbl_gk[[#This Row],[ID]]</f>
        <v>269146</v>
      </c>
      <c r="B1868" s="9">
        <f>SUM(tbl_vikor_1[[#This Row],[ValueEUR]:[GKReflexes]])</f>
        <v>0.67279903145816866</v>
      </c>
      <c r="C1868" s="1">
        <f>MAX(tbl_vikor_1[[#This Row],[ValueEUR]:[GKReflexes]])</f>
        <v>5.7036282588854605E-2</v>
      </c>
    </row>
    <row r="1869" spans="1:3" x14ac:dyDescent="0.55000000000000004">
      <c r="A1869" s="8">
        <f>[1]!tbl_gk[[#This Row],[ID]]</f>
        <v>269189</v>
      </c>
      <c r="B1869" s="19">
        <f>SUM(tbl_vikor_1[[#This Row],[ValueEUR]:[GKReflexes]])</f>
        <v>0.67273932911273349</v>
      </c>
      <c r="C1869" s="2">
        <f>MAX(tbl_vikor_1[[#This Row],[ValueEUR]:[GKReflexes]])</f>
        <v>6.1947740256228193E-2</v>
      </c>
    </row>
    <row r="1870" spans="1:3" x14ac:dyDescent="0.55000000000000004">
      <c r="A1870" s="7">
        <f>[1]!tbl_gk[[#This Row],[ID]]</f>
        <v>269232</v>
      </c>
      <c r="B1870" s="9">
        <f>SUM(tbl_vikor_1[[#This Row],[ValueEUR]:[GKReflexes]])</f>
        <v>0.69688933846730616</v>
      </c>
      <c r="C1870" s="1">
        <f>MAX(tbl_vikor_1[[#This Row],[ValueEUR]:[GKReflexes]])</f>
        <v>6.1878985827530868E-2</v>
      </c>
    </row>
    <row r="1871" spans="1:3" x14ac:dyDescent="0.55000000000000004">
      <c r="A1871" s="8">
        <f>[1]!tbl_gk[[#This Row],[ID]]</f>
        <v>269244</v>
      </c>
      <c r="B1871" s="19">
        <f>SUM(tbl_vikor_1[[#This Row],[ValueEUR]:[GKReflexes]])</f>
        <v>0.65913823550932638</v>
      </c>
      <c r="C1871" s="2">
        <f>MAX(tbl_vikor_1[[#This Row],[ValueEUR]:[GKReflexes]])</f>
        <v>5.7659964066562854E-2</v>
      </c>
    </row>
    <row r="1872" spans="1:3" x14ac:dyDescent="0.55000000000000004">
      <c r="A1872" s="7">
        <f>[1]!tbl_gk[[#This Row],[ID]]</f>
        <v>269251</v>
      </c>
      <c r="B1872" s="9">
        <f>SUM(tbl_vikor_1[[#This Row],[ValueEUR]:[GKReflexes]])</f>
        <v>0.63231178370967067</v>
      </c>
      <c r="C1872" s="1">
        <f>MAX(tbl_vikor_1[[#This Row],[ValueEUR]:[GKReflexes]])</f>
        <v>6.4691667001509537E-2</v>
      </c>
    </row>
    <row r="1873" spans="1:3" x14ac:dyDescent="0.55000000000000004">
      <c r="A1873" s="8">
        <f>[1]!tbl_gk[[#This Row],[ID]]</f>
        <v>269269</v>
      </c>
      <c r="B1873" s="19">
        <f>SUM(tbl_vikor_1[[#This Row],[ValueEUR]:[GKReflexes]])</f>
        <v>0.63996895647783103</v>
      </c>
      <c r="C1873" s="2">
        <f>MAX(tbl_vikor_1[[#This Row],[ValueEUR]:[GKReflexes]])</f>
        <v>5.6253623479573515E-2</v>
      </c>
    </row>
    <row r="1874" spans="1:3" x14ac:dyDescent="0.55000000000000004">
      <c r="A1874" s="7">
        <f>[1]!tbl_gk[[#This Row],[ID]]</f>
        <v>269271</v>
      </c>
      <c r="B1874" s="9">
        <f>SUM(tbl_vikor_1[[#This Row],[ValueEUR]:[GKReflexes]])</f>
        <v>0.64921222187931138</v>
      </c>
      <c r="C1874" s="1">
        <f>MAX(tbl_vikor_1[[#This Row],[ValueEUR]:[GKReflexes]])</f>
        <v>6.7504348175488213E-2</v>
      </c>
    </row>
    <row r="1875" spans="1:3" x14ac:dyDescent="0.55000000000000004">
      <c r="A1875" s="8">
        <f>[1]!tbl_gk[[#This Row],[ID]]</f>
        <v>269286</v>
      </c>
      <c r="B1875" s="19">
        <f>SUM(tbl_vikor_1[[#This Row],[ValueEUR]:[GKReflexes]])</f>
        <v>0.7087084613387854</v>
      </c>
      <c r="C1875" s="2">
        <f>MAX(tbl_vikor_1[[#This Row],[ValueEUR]:[GKReflexes]])</f>
        <v>6.416581791246144E-2</v>
      </c>
    </row>
    <row r="1876" spans="1:3" x14ac:dyDescent="0.55000000000000004">
      <c r="A1876" s="7">
        <f>[1]!tbl_gk[[#This Row],[ID]]</f>
        <v>269301</v>
      </c>
      <c r="B1876" s="9">
        <f>SUM(tbl_vikor_1[[#This Row],[ValueEUR]:[GKReflexes]])</f>
        <v>0.61723227210169229</v>
      </c>
      <c r="C1876" s="1">
        <f>MAX(tbl_vikor_1[[#This Row],[ValueEUR]:[GKReflexes]])</f>
        <v>5.9066304653552192E-2</v>
      </c>
    </row>
    <row r="1877" spans="1:3" x14ac:dyDescent="0.55000000000000004">
      <c r="A1877" s="8">
        <f>[1]!tbl_gk[[#This Row],[ID]]</f>
        <v>269324</v>
      </c>
      <c r="B1877" s="19">
        <f>SUM(tbl_vikor_1[[#This Row],[ValueEUR]:[GKReflexes]])</f>
        <v>0.64417935537451965</v>
      </c>
      <c r="C1877" s="2">
        <f>MAX(tbl_vikor_1[[#This Row],[ValueEUR]:[GKReflexes]])</f>
        <v>6.416581791246144E-2</v>
      </c>
    </row>
    <row r="1878" spans="1:3" x14ac:dyDescent="0.55000000000000004">
      <c r="A1878" s="7">
        <f>[1]!tbl_gk[[#This Row],[ID]]</f>
        <v>269388</v>
      </c>
      <c r="B1878" s="9">
        <f>SUM(tbl_vikor_1[[#This Row],[ValueEUR]:[GKReflexes]])</f>
        <v>0.63125588772680274</v>
      </c>
      <c r="C1878" s="1">
        <f>MAX(tbl_vikor_1[[#This Row],[ValueEUR]:[GKReflexes]])</f>
        <v>5.64817631747963E-2</v>
      </c>
    </row>
    <row r="1879" spans="1:3" x14ac:dyDescent="0.55000000000000004">
      <c r="A1879" s="8">
        <f>[1]!tbl_gk[[#This Row],[ID]]</f>
        <v>269406</v>
      </c>
      <c r="B1879" s="19">
        <f>SUM(tbl_vikor_1[[#This Row],[ValueEUR]:[GKReflexes]])</f>
        <v>0.68346166264130803</v>
      </c>
      <c r="C1879" s="2">
        <f>MAX(tbl_vikor_1[[#This Row],[ValueEUR]:[GKReflexes]])</f>
        <v>6.3285326414520199E-2</v>
      </c>
    </row>
    <row r="1880" spans="1:3" x14ac:dyDescent="0.55000000000000004">
      <c r="A1880" s="7">
        <f>[1]!tbl_gk[[#This Row],[ID]]</f>
        <v>269410</v>
      </c>
      <c r="B1880" s="9">
        <f>SUM(tbl_vikor_1[[#This Row],[ValueEUR]:[GKReflexes]])</f>
        <v>0.56870768072367295</v>
      </c>
      <c r="C1880" s="1">
        <f>MAX(tbl_vikor_1[[#This Row],[ValueEUR]:[GKReflexes]])</f>
        <v>5.2951652976371534E-2</v>
      </c>
    </row>
    <row r="1881" spans="1:3" x14ac:dyDescent="0.55000000000000004">
      <c r="A1881" s="8">
        <f>[1]!tbl_gk[[#This Row],[ID]]</f>
        <v>269418</v>
      </c>
      <c r="B1881" s="19">
        <f>SUM(tbl_vikor_1[[#This Row],[ValueEUR]:[GKReflexes]])</f>
        <v>0.68826578134040683</v>
      </c>
      <c r="C1881" s="2">
        <f>MAX(tbl_vikor_1[[#This Row],[ValueEUR]:[GKReflexes]])</f>
        <v>6.6098007588498875E-2</v>
      </c>
    </row>
    <row r="1882" spans="1:3" x14ac:dyDescent="0.55000000000000004">
      <c r="A1882" s="7">
        <f>[1]!tbl_gk[[#This Row],[ID]]</f>
        <v>269434</v>
      </c>
      <c r="B1882" s="9">
        <f>SUM(tbl_vikor_1[[#This Row],[ValueEUR]:[GKReflexes]])</f>
        <v>0.56827181763876877</v>
      </c>
      <c r="C1882" s="1">
        <f>MAX(tbl_vikor_1[[#This Row],[ValueEUR]:[GKReflexes]])</f>
        <v>5.9066304653552192E-2</v>
      </c>
    </row>
    <row r="1883" spans="1:3" x14ac:dyDescent="0.55000000000000004">
      <c r="A1883" s="8">
        <f>[1]!tbl_gk[[#This Row],[ID]]</f>
        <v>269435</v>
      </c>
      <c r="B1883" s="19">
        <f>SUM(tbl_vikor_1[[#This Row],[ValueEUR]:[GKReflexes]])</f>
        <v>0.65897291852964945</v>
      </c>
      <c r="C1883" s="2">
        <f>MAX(tbl_vikor_1[[#This Row],[ValueEUR]:[GKReflexes]])</f>
        <v>5.7036282588854605E-2</v>
      </c>
    </row>
    <row r="1884" spans="1:3" x14ac:dyDescent="0.55000000000000004">
      <c r="A1884" s="7">
        <f>[1]!tbl_gk[[#This Row],[ID]]</f>
        <v>269480</v>
      </c>
      <c r="B1884" s="9">
        <f>SUM(tbl_vikor_1[[#This Row],[ValueEUR]:[GKReflexes]])</f>
        <v>0.73247726883398079</v>
      </c>
      <c r="C1884" s="1">
        <f>MAX(tbl_vikor_1[[#This Row],[ValueEUR]:[GKReflexes]])</f>
        <v>7.1295353236068254E-2</v>
      </c>
    </row>
    <row r="1885" spans="1:3" x14ac:dyDescent="0.55000000000000004">
      <c r="A1885" s="8">
        <f>[1]!tbl_gk[[#This Row],[ID]]</f>
        <v>269490</v>
      </c>
      <c r="B1885" s="19">
        <f>SUM(tbl_vikor_1[[#This Row],[ValueEUR]:[GKReflexes]])</f>
        <v>0.62667783959349854</v>
      </c>
      <c r="C1885" s="2">
        <f>MAX(tbl_vikor_1[[#This Row],[ValueEUR]:[GKReflexes]])</f>
        <v>5.7659964066562854E-2</v>
      </c>
    </row>
    <row r="1886" spans="1:3" x14ac:dyDescent="0.55000000000000004">
      <c r="A1886" s="7">
        <f>[1]!tbl_gk[[#This Row],[ID]]</f>
        <v>269502</v>
      </c>
      <c r="B1886" s="9">
        <f>SUM(tbl_vikor_1[[#This Row],[ValueEUR]:[GKReflexes]])</f>
        <v>0.62652683530976816</v>
      </c>
      <c r="C1886" s="1">
        <f>MAX(tbl_vikor_1[[#This Row],[ValueEUR]:[GKReflexes]])</f>
        <v>5.4659770814318998E-2</v>
      </c>
    </row>
    <row r="1887" spans="1:3" x14ac:dyDescent="0.55000000000000004">
      <c r="A1887" s="8">
        <f>[1]!tbl_gk[[#This Row],[ID]]</f>
        <v>269504</v>
      </c>
      <c r="B1887" s="19">
        <f>SUM(tbl_vikor_1[[#This Row],[ValueEUR]:[GKReflexes]])</f>
        <v>0.67799432561039741</v>
      </c>
      <c r="C1887" s="2">
        <f>MAX(tbl_vikor_1[[#This Row],[ValueEUR]:[GKReflexes]])</f>
        <v>6.047264524054153E-2</v>
      </c>
    </row>
    <row r="1888" spans="1:3" x14ac:dyDescent="0.55000000000000004">
      <c r="A1888" s="7">
        <f>[1]!tbl_gk[[#This Row],[ID]]</f>
        <v>269511</v>
      </c>
      <c r="B1888" s="9">
        <f>SUM(tbl_vikor_1[[#This Row],[ValueEUR]:[GKReflexes]])</f>
        <v>0.52582597734062975</v>
      </c>
      <c r="C1888" s="1">
        <f>MAX(tbl_vikor_1[[#This Row],[ValueEUR]:[GKReflexes]])</f>
        <v>4.5002898783658811E-2</v>
      </c>
    </row>
    <row r="1889" spans="1:3" x14ac:dyDescent="0.55000000000000004">
      <c r="A1889" s="8">
        <f>[1]!tbl_gk[[#This Row],[ID]]</f>
        <v>269514</v>
      </c>
      <c r="B1889" s="19">
        <f>SUM(tbl_vikor_1[[#This Row],[ValueEUR]:[GKReflexes]])</f>
        <v>0.69363854785959356</v>
      </c>
      <c r="C1889" s="2">
        <f>MAX(tbl_vikor_1[[#This Row],[ValueEUR]:[GKReflexes]])</f>
        <v>7.1740949193793688E-2</v>
      </c>
    </row>
    <row r="1890" spans="1:3" x14ac:dyDescent="0.55000000000000004">
      <c r="A1890" s="7">
        <f>[1]!tbl_gk[[#This Row],[ID]]</f>
        <v>269521</v>
      </c>
      <c r="B1890" s="9">
        <f>SUM(tbl_vikor_1[[#This Row],[ValueEUR]:[GKReflexes]])</f>
        <v>0.64986564930851165</v>
      </c>
      <c r="C1890" s="1">
        <f>MAX(tbl_vikor_1[[#This Row],[ValueEUR]:[GKReflexes]])</f>
        <v>6.1878985827530868E-2</v>
      </c>
    </row>
    <row r="1891" spans="1:3" x14ac:dyDescent="0.55000000000000004">
      <c r="A1891" s="8">
        <f>[1]!tbl_gk[[#This Row],[ID]]</f>
        <v>269526</v>
      </c>
      <c r="B1891" s="19">
        <f>SUM(tbl_vikor_1[[#This Row],[ValueEUR]:[GKReflexes]])</f>
        <v>0.74546073332464613</v>
      </c>
      <c r="C1891" s="2">
        <f>MAX(tbl_vikor_1[[#This Row],[ValueEUR]:[GKReflexes]])</f>
        <v>7.6523679140046597E-2</v>
      </c>
    </row>
    <row r="1892" spans="1:3" x14ac:dyDescent="0.55000000000000004">
      <c r="A1892" s="7">
        <f>[1]!tbl_gk[[#This Row],[ID]]</f>
        <v>269536</v>
      </c>
      <c r="B1892" s="9">
        <f>SUM(tbl_vikor_1[[#This Row],[ValueEUR]:[GKReflexes]])</f>
        <v>0.64826105246839238</v>
      </c>
      <c r="C1892" s="1">
        <f>MAX(tbl_vikor_1[[#This Row],[ValueEUR]:[GKReflexes]])</f>
        <v>6.6098007588498875E-2</v>
      </c>
    </row>
    <row r="1893" spans="1:3" x14ac:dyDescent="0.55000000000000004">
      <c r="A1893" s="8">
        <f>[1]!tbl_gk[[#This Row],[ID]]</f>
        <v>269542</v>
      </c>
      <c r="B1893" s="19">
        <f>SUM(tbl_vikor_1[[#This Row],[ValueEUR]:[GKReflexes]])</f>
        <v>0.69453789421598133</v>
      </c>
      <c r="C1893" s="2">
        <f>MAX(tbl_vikor_1[[#This Row],[ValueEUR]:[GKReflexes]])</f>
        <v>7.2879694419091992E-2</v>
      </c>
    </row>
    <row r="1894" spans="1:3" x14ac:dyDescent="0.55000000000000004">
      <c r="A1894" s="7">
        <f>[1]!tbl_gk[[#This Row],[ID]]</f>
        <v>269546</v>
      </c>
      <c r="B1894" s="9">
        <f>SUM(tbl_vikor_1[[#This Row],[ValueEUR]:[GKReflexes]])</f>
        <v>0.73484186575924149</v>
      </c>
      <c r="C1894" s="1">
        <f>MAX(tbl_vikor_1[[#This Row],[ValueEUR]:[GKReflexes]])</f>
        <v>7.1295353236068254E-2</v>
      </c>
    </row>
    <row r="1895" spans="1:3" x14ac:dyDescent="0.55000000000000004">
      <c r="A1895" s="8">
        <f>[1]!tbl_gk[[#This Row],[ID]]</f>
        <v>269557</v>
      </c>
      <c r="B1895" s="19">
        <f>SUM(tbl_vikor_1[[#This Row],[ValueEUR]:[GKReflexes]])</f>
        <v>0.58558211783015601</v>
      </c>
      <c r="C1895" s="2">
        <f>MAX(tbl_vikor_1[[#This Row],[ValueEUR]:[GKReflexes]])</f>
        <v>5.168913109614949E-2</v>
      </c>
    </row>
    <row r="1896" spans="1:3" x14ac:dyDescent="0.55000000000000004">
      <c r="A1896" s="7">
        <f>[1]!tbl_gk[[#This Row],[ID]]</f>
        <v>269560</v>
      </c>
      <c r="B1896" s="9">
        <f>SUM(tbl_vikor_1[[#This Row],[ValueEUR]:[GKReflexes]])</f>
        <v>0.65995853148884098</v>
      </c>
      <c r="C1896" s="1">
        <f>MAX(tbl_vikor_1[[#This Row],[ValueEUR]:[GKReflexes]])</f>
        <v>5.5253898757952898E-2</v>
      </c>
    </row>
    <row r="1897" spans="1:3" x14ac:dyDescent="0.55000000000000004">
      <c r="A1897" s="8">
        <f>[1]!tbl_gk[[#This Row],[ID]]</f>
        <v>269573</v>
      </c>
      <c r="B1897" s="19">
        <f>SUM(tbl_vikor_1[[#This Row],[ValueEUR]:[GKReflexes]])</f>
        <v>0.63169769464519254</v>
      </c>
      <c r="C1897" s="2">
        <f>MAX(tbl_vikor_1[[#This Row],[ValueEUR]:[GKReflexes]])</f>
        <v>6.773058557426484E-2</v>
      </c>
    </row>
    <row r="1898" spans="1:3" x14ac:dyDescent="0.55000000000000004">
      <c r="A1898" s="7">
        <f>[1]!tbl_gk[[#This Row],[ID]]</f>
        <v>269575</v>
      </c>
      <c r="B1898" s="9">
        <f>SUM(tbl_vikor_1[[#This Row],[ValueEUR]:[GKReflexes]])</f>
        <v>0.64240878885434449</v>
      </c>
      <c r="C1898" s="1">
        <f>MAX(tbl_vikor_1[[#This Row],[ValueEUR]:[GKReflexes]])</f>
        <v>5.8303755535273602E-2</v>
      </c>
    </row>
    <row r="1899" spans="1:3" x14ac:dyDescent="0.55000000000000004">
      <c r="A1899" s="8">
        <f>[1]!tbl_gk[[#This Row],[ID]]</f>
        <v>269598</v>
      </c>
      <c r="B1899" s="19">
        <f>SUM(tbl_vikor_1[[#This Row],[ValueEUR]:[GKReflexes]])</f>
        <v>0.70208508295183925</v>
      </c>
      <c r="C1899" s="2">
        <f>MAX(tbl_vikor_1[[#This Row],[ValueEUR]:[GKReflexes]])</f>
        <v>7.3077737066969961E-2</v>
      </c>
    </row>
    <row r="1900" spans="1:3" x14ac:dyDescent="0.55000000000000004">
      <c r="A1900" s="7">
        <f>[1]!tbl_gk[[#This Row],[ID]]</f>
        <v>269613</v>
      </c>
      <c r="B1900" s="9">
        <f>SUM(tbl_vikor_1[[#This Row],[ValueEUR]:[GKReflexes]])</f>
        <v>0.71866105929286084</v>
      </c>
      <c r="C1900" s="1">
        <f>MAX(tbl_vikor_1[[#This Row],[ValueEUR]:[GKReflexes]])</f>
        <v>7.3077737066969961E-2</v>
      </c>
    </row>
    <row r="1901" spans="1:3" x14ac:dyDescent="0.55000000000000004">
      <c r="A1901" s="8">
        <f>[1]!tbl_gk[[#This Row],[ID]]</f>
        <v>269623</v>
      </c>
      <c r="B1901" s="19">
        <f>SUM(tbl_vikor_1[[#This Row],[ValueEUR]:[GKReflexes]])</f>
        <v>0.63112556031294853</v>
      </c>
      <c r="C1901" s="2">
        <f>MAX(tbl_vikor_1[[#This Row],[ValueEUR]:[GKReflexes]])</f>
        <v>5.8818666419756312E-2</v>
      </c>
    </row>
    <row r="1902" spans="1:3" x14ac:dyDescent="0.55000000000000004">
      <c r="A1902" s="7">
        <f>[1]!tbl_gk[[#This Row],[ID]]</f>
        <v>269626</v>
      </c>
      <c r="B1902" s="9">
        <f>SUM(tbl_vikor_1[[#This Row],[ValueEUR]:[GKReflexes]])</f>
        <v>0.56271182033863476</v>
      </c>
      <c r="C1902" s="1">
        <f>MAX(tbl_vikor_1[[#This Row],[ValueEUR]:[GKReflexes]])</f>
        <v>5.3471514927051197E-2</v>
      </c>
    </row>
    <row r="1903" spans="1:3" x14ac:dyDescent="0.55000000000000004">
      <c r="A1903" s="8">
        <f>[1]!tbl_gk[[#This Row],[ID]]</f>
        <v>269641</v>
      </c>
      <c r="B1903" s="19">
        <f>SUM(tbl_vikor_1[[#This Row],[ValueEUR]:[GKReflexes]])</f>
        <v>0.57745391976591565</v>
      </c>
      <c r="C1903" s="2">
        <f>MAX(tbl_vikor_1[[#This Row],[ValueEUR]:[GKReflexes]])</f>
        <v>5.2837778453841702E-2</v>
      </c>
    </row>
    <row r="1904" spans="1:3" x14ac:dyDescent="0.55000000000000004">
      <c r="A1904" s="7">
        <f>[1]!tbl_gk[[#This Row],[ID]]</f>
        <v>269695</v>
      </c>
      <c r="B1904" s="9">
        <f>SUM(tbl_vikor_1[[#This Row],[ValueEUR]:[GKReflexes]])</f>
        <v>0.68090352138766053</v>
      </c>
      <c r="C1904" s="1">
        <f>MAX(tbl_vikor_1[[#This Row],[ValueEUR]:[GKReflexes]])</f>
        <v>6.0601050250658012E-2</v>
      </c>
    </row>
    <row r="1905" spans="1:3" x14ac:dyDescent="0.55000000000000004">
      <c r="A1905" s="8">
        <f>[1]!tbl_gk[[#This Row],[ID]]</f>
        <v>269702</v>
      </c>
      <c r="B1905" s="19">
        <f>SUM(tbl_vikor_1[[#This Row],[ValueEUR]:[GKReflexes]])</f>
        <v>0.71496297804910869</v>
      </c>
      <c r="C1905" s="2">
        <f>MAX(tbl_vikor_1[[#This Row],[ValueEUR]:[GKReflexes]])</f>
        <v>7.1057702058614697E-2</v>
      </c>
    </row>
    <row r="1906" spans="1:3" x14ac:dyDescent="0.55000000000000004">
      <c r="A1906" s="7">
        <f>[1]!tbl_gk[[#This Row],[ID]]</f>
        <v>269707</v>
      </c>
      <c r="B1906" s="9">
        <f>SUM(tbl_vikor_1[[#This Row],[ValueEUR]:[GKReflexes]])</f>
        <v>0.57175877799565955</v>
      </c>
      <c r="C1906" s="1">
        <f>MAX(tbl_vikor_1[[#This Row],[ValueEUR]:[GKReflexes]])</f>
        <v>5.5253898757952898E-2</v>
      </c>
    </row>
    <row r="1907" spans="1:3" x14ac:dyDescent="0.55000000000000004">
      <c r="A1907" s="8">
        <f>[1]!tbl_gk[[#This Row],[ID]]</f>
        <v>269715</v>
      </c>
      <c r="B1907" s="19">
        <f>SUM(tbl_vikor_1[[#This Row],[ValueEUR]:[GKReflexes]])</f>
        <v>0.70054277321440805</v>
      </c>
      <c r="C1907" s="2">
        <f>MAX(tbl_vikor_1[[#This Row],[ValueEUR]:[GKReflexes]])</f>
        <v>6.5948201743363147E-2</v>
      </c>
    </row>
    <row r="1908" spans="1:3" x14ac:dyDescent="0.55000000000000004">
      <c r="A1908" s="7">
        <f>[1]!tbl_gk[[#This Row],[ID]]</f>
        <v>269732</v>
      </c>
      <c r="B1908" s="9">
        <f>SUM(tbl_vikor_1[[#This Row],[ValueEUR]:[GKReflexes]])</f>
        <v>0.72176310099579122</v>
      </c>
      <c r="C1908" s="1">
        <f>MAX(tbl_vikor_1[[#This Row],[ValueEUR]:[GKReflexes]])</f>
        <v>6.5948201743363147E-2</v>
      </c>
    </row>
    <row r="1909" spans="1:3" x14ac:dyDescent="0.55000000000000004">
      <c r="A1909" s="8">
        <f>[1]!tbl_gk[[#This Row],[ID]]</f>
        <v>269746</v>
      </c>
      <c r="B1909" s="19">
        <f>SUM(tbl_vikor_1[[#This Row],[ValueEUR]:[GKReflexes]])</f>
        <v>0.6848615187499193</v>
      </c>
      <c r="C1909" s="2">
        <f>MAX(tbl_vikor_1[[#This Row],[ValueEUR]:[GKReflexes]])</f>
        <v>6.4691667001509537E-2</v>
      </c>
    </row>
    <row r="1910" spans="1:3" x14ac:dyDescent="0.55000000000000004">
      <c r="A1910" s="7">
        <f>[1]!tbl_gk[[#This Row],[ID]]</f>
        <v>269752</v>
      </c>
      <c r="B1910" s="9">
        <f>SUM(tbl_vikor_1[[#This Row],[ValueEUR]:[GKReflexes]])</f>
        <v>0.61445573157284694</v>
      </c>
      <c r="C1910" s="1">
        <f>MAX(tbl_vikor_1[[#This Row],[ValueEUR]:[GKReflexes]])</f>
        <v>5.3440942305594832E-2</v>
      </c>
    </row>
    <row r="1911" spans="1:3" x14ac:dyDescent="0.55000000000000004">
      <c r="A1911" s="8">
        <f>[1]!tbl_gk[[#This Row],[ID]]</f>
        <v>269754</v>
      </c>
      <c r="B1911" s="19">
        <f>SUM(tbl_vikor_1[[#This Row],[ValueEUR]:[GKReflexes]])</f>
        <v>0.67413979999906548</v>
      </c>
      <c r="C1911" s="2">
        <f>MAX(tbl_vikor_1[[#This Row],[ValueEUR]:[GKReflexes]])</f>
        <v>6.773058557426484E-2</v>
      </c>
    </row>
    <row r="1912" spans="1:3" x14ac:dyDescent="0.55000000000000004">
      <c r="A1912" s="7">
        <f>[1]!tbl_gk[[#This Row],[ID]]</f>
        <v>269769</v>
      </c>
      <c r="B1912" s="9">
        <f>SUM(tbl_vikor_1[[#This Row],[ValueEUR]:[GKReflexes]])</f>
        <v>0.39618456237795924</v>
      </c>
      <c r="C1912" s="1">
        <f>MAX(tbl_vikor_1[[#This Row],[ValueEUR]:[GKReflexes]])</f>
        <v>3.1383600467551613E-2</v>
      </c>
    </row>
    <row r="1913" spans="1:3" x14ac:dyDescent="0.55000000000000004">
      <c r="A1913" s="8">
        <f>[1]!tbl_gk[[#This Row],[ID]]</f>
        <v>269774</v>
      </c>
      <c r="B1913" s="19">
        <f>SUM(tbl_vikor_1[[#This Row],[ValueEUR]:[GKReflexes]])</f>
        <v>0.44155627813191789</v>
      </c>
      <c r="C1913" s="2">
        <f>MAX(tbl_vikor_1[[#This Row],[ValueEUR]:[GKReflexes]])</f>
        <v>4.3596558196669473E-2</v>
      </c>
    </row>
    <row r="1914" spans="1:3" x14ac:dyDescent="0.55000000000000004">
      <c r="A1914" s="7">
        <f>[1]!tbl_gk[[#This Row],[ID]]</f>
        <v>269774</v>
      </c>
      <c r="B1914" s="9">
        <f>SUM(tbl_vikor_1[[#This Row],[ValueEUR]:[GKReflexes]])</f>
        <v>0.44155627813191789</v>
      </c>
      <c r="C1914" s="1">
        <f>MAX(tbl_vikor_1[[#This Row],[ValueEUR]:[GKReflexes]])</f>
        <v>4.3596558196669473E-2</v>
      </c>
    </row>
    <row r="1915" spans="1:3" x14ac:dyDescent="0.55000000000000004">
      <c r="A1915" s="8">
        <f>[1]!tbl_gk[[#This Row],[ID]]</f>
        <v>269791</v>
      </c>
      <c r="B1915" s="19">
        <f>SUM(tbl_vikor_1[[#This Row],[ValueEUR]:[GKReflexes]])</f>
        <v>0.63377820928594097</v>
      </c>
      <c r="C1915" s="2">
        <f>MAX(tbl_vikor_1[[#This Row],[ValueEUR]:[GKReflexes]])</f>
        <v>6.0601050250658012E-2</v>
      </c>
    </row>
    <row r="1916" spans="1:3" x14ac:dyDescent="0.55000000000000004">
      <c r="A1916" s="7">
        <f>[1]!tbl_gk[[#This Row],[ID]]</f>
        <v>269795</v>
      </c>
      <c r="B1916" s="9">
        <f>SUM(tbl_vikor_1[[#This Row],[ValueEUR]:[GKReflexes]])</f>
        <v>0.59911955235188918</v>
      </c>
      <c r="C1916" s="1">
        <f>MAX(tbl_vikor_1[[#This Row],[ValueEUR]:[GKReflexes]])</f>
        <v>6.5948201743363147E-2</v>
      </c>
    </row>
    <row r="1917" spans="1:3" x14ac:dyDescent="0.55000000000000004">
      <c r="A1917" s="8">
        <f>[1]!tbl_gk[[#This Row],[ID]]</f>
        <v>269827</v>
      </c>
      <c r="B1917" s="19">
        <f>SUM(tbl_vikor_1[[#This Row],[ValueEUR]:[GKReflexes]])</f>
        <v>0.64564880754416931</v>
      </c>
      <c r="C1917" s="2">
        <f>MAX(tbl_vikor_1[[#This Row],[ValueEUR]:[GKReflexes]])</f>
        <v>6.047264524054153E-2</v>
      </c>
    </row>
    <row r="1918" spans="1:3" x14ac:dyDescent="0.55000000000000004">
      <c r="A1918" s="7">
        <f>[1]!tbl_gk[[#This Row],[ID]]</f>
        <v>269833</v>
      </c>
      <c r="B1918" s="9">
        <f>SUM(tbl_vikor_1[[#This Row],[ValueEUR]:[GKReflexes]])</f>
        <v>0.61807215164289919</v>
      </c>
      <c r="C1918" s="1">
        <f>MAX(tbl_vikor_1[[#This Row],[ValueEUR]:[GKReflexes]])</f>
        <v>5.3440942305594832E-2</v>
      </c>
    </row>
    <row r="1919" spans="1:3" x14ac:dyDescent="0.55000000000000004">
      <c r="A1919" s="8">
        <f>[1]!tbl_gk[[#This Row],[ID]]</f>
        <v>269834</v>
      </c>
      <c r="B1919" s="19">
        <f>SUM(tbl_vikor_1[[#This Row],[ValueEUR]:[GKReflexes]])</f>
        <v>0.69319393824610775</v>
      </c>
      <c r="C1919" s="2">
        <f>MAX(tbl_vikor_1[[#This Row],[ValueEUR]:[GKReflexes]])</f>
        <v>6.4908477842003806E-2</v>
      </c>
    </row>
    <row r="1920" spans="1:3" x14ac:dyDescent="0.55000000000000004">
      <c r="A1920" s="7">
        <f>[1]!tbl_gk[[#This Row],[ID]]</f>
        <v>269839</v>
      </c>
      <c r="B1920" s="9">
        <f>SUM(tbl_vikor_1[[#This Row],[ValueEUR]:[GKReflexes]])</f>
        <v>0.67884220508025528</v>
      </c>
      <c r="C1920" s="1">
        <f>MAX(tbl_vikor_1[[#This Row],[ValueEUR]:[GKReflexes]])</f>
        <v>6.0601050250658012E-2</v>
      </c>
    </row>
    <row r="1921" spans="1:3" x14ac:dyDescent="0.55000000000000004">
      <c r="A1921" s="8">
        <f>[1]!tbl_gk[[#This Row],[ID]]</f>
        <v>269864</v>
      </c>
      <c r="B1921" s="19">
        <f>SUM(tbl_vikor_1[[#This Row],[ValueEUR]:[GKReflexes]])</f>
        <v>0.63573785547495276</v>
      </c>
      <c r="C1921" s="2">
        <f>MAX(tbl_vikor_1[[#This Row],[ValueEUR]:[GKReflexes]])</f>
        <v>5.64817631747963E-2</v>
      </c>
    </row>
    <row r="1922" spans="1:3" x14ac:dyDescent="0.55000000000000004">
      <c r="A1922" s="7">
        <f>[1]!tbl_gk[[#This Row],[ID]]</f>
        <v>269880</v>
      </c>
      <c r="B1922" s="9">
        <f>SUM(tbl_vikor_1[[#This Row],[ValueEUR]:[GKReflexes]])</f>
        <v>0.58441885748208722</v>
      </c>
      <c r="C1922" s="1">
        <f>MAX(tbl_vikor_1[[#This Row],[ValueEUR]:[GKReflexes]])</f>
        <v>5.3440942305594832E-2</v>
      </c>
    </row>
    <row r="1923" spans="1:3" x14ac:dyDescent="0.55000000000000004">
      <c r="A1923" s="8">
        <f>[1]!tbl_gk[[#This Row],[ID]]</f>
        <v>269893</v>
      </c>
      <c r="B1923" s="19">
        <f>SUM(tbl_vikor_1[[#This Row],[ValueEUR]:[GKReflexes]])</f>
        <v>0.67906420520283872</v>
      </c>
      <c r="C1923" s="2">
        <f>MAX(tbl_vikor_1[[#This Row],[ValueEUR]:[GKReflexes]])</f>
        <v>6.9235709698137402E-2</v>
      </c>
    </row>
    <row r="1924" spans="1:3" x14ac:dyDescent="0.55000000000000004">
      <c r="A1924" s="7">
        <f>[1]!tbl_gk[[#This Row],[ID]]</f>
        <v>269916</v>
      </c>
      <c r="B1924" s="9">
        <f>SUM(tbl_vikor_1[[#This Row],[ValueEUR]:[GKReflexes]])</f>
        <v>0.65064706816810514</v>
      </c>
      <c r="C1924" s="1">
        <f>MAX(tbl_vikor_1[[#This Row],[ValueEUR]:[GKReflexes]])</f>
        <v>6.0601050250658012E-2</v>
      </c>
    </row>
    <row r="1925" spans="1:3" x14ac:dyDescent="0.55000000000000004">
      <c r="A1925" s="8">
        <f>[1]!tbl_gk[[#This Row],[ID]]</f>
        <v>269929</v>
      </c>
      <c r="B1925" s="19">
        <f>SUM(tbl_vikor_1[[#This Row],[ValueEUR]:[GKReflexes]])</f>
        <v>0.68170969485055921</v>
      </c>
      <c r="C1925" s="2">
        <f>MAX(tbl_vikor_1[[#This Row],[ValueEUR]:[GKReflexes]])</f>
        <v>6.3285326414520199E-2</v>
      </c>
    </row>
    <row r="1926" spans="1:3" x14ac:dyDescent="0.55000000000000004">
      <c r="A1926" s="7">
        <f>[1]!tbl_gk[[#This Row],[ID]]</f>
        <v>269955</v>
      </c>
      <c r="B1926" s="9">
        <f>SUM(tbl_vikor_1[[#This Row],[ValueEUR]:[GKReflexes]])</f>
        <v>0.55591803045010824</v>
      </c>
      <c r="C1926" s="1">
        <f>MAX(tbl_vikor_1[[#This Row],[ValueEUR]:[GKReflexes]])</f>
        <v>5.168913109614949E-2</v>
      </c>
    </row>
    <row r="1927" spans="1:3" x14ac:dyDescent="0.55000000000000004">
      <c r="A1927" s="8">
        <f>[1]!tbl_gk[[#This Row],[ID]]</f>
        <v>269967</v>
      </c>
      <c r="B1927" s="19">
        <f>SUM(tbl_vikor_1[[#This Row],[ValueEUR]:[GKReflexes]])</f>
        <v>0.5418029160638933</v>
      </c>
      <c r="C1927" s="2">
        <f>MAX(tbl_vikor_1[[#This Row],[ValueEUR]:[GKReflexes]])</f>
        <v>6.2383434081559733E-2</v>
      </c>
    </row>
    <row r="1928" spans="1:3" x14ac:dyDescent="0.55000000000000004">
      <c r="A1928" s="7">
        <f>[1]!tbl_gk[[#This Row],[ID]]</f>
        <v>269990</v>
      </c>
      <c r="B1928" s="9">
        <f>SUM(tbl_vikor_1[[#This Row],[ValueEUR]:[GKReflexes]])</f>
        <v>0.74463715630068716</v>
      </c>
      <c r="C1928" s="1">
        <f>MAX(tbl_vikor_1[[#This Row],[ValueEUR]:[GKReflexes]])</f>
        <v>7.1295353236068254E-2</v>
      </c>
    </row>
    <row r="1929" spans="1:3" x14ac:dyDescent="0.55000000000000004">
      <c r="A1929" s="8">
        <f>[1]!tbl_gk[[#This Row],[ID]]</f>
        <v>269991</v>
      </c>
      <c r="B1929" s="19">
        <f>SUM(tbl_vikor_1[[#This Row],[ValueEUR]:[GKReflexes]])</f>
        <v>0.60255728786639706</v>
      </c>
      <c r="C1929" s="2">
        <f>MAX(tbl_vikor_1[[#This Row],[ValueEUR]:[GKReflexes]])</f>
        <v>5.6253623479573515E-2</v>
      </c>
    </row>
    <row r="1930" spans="1:3" x14ac:dyDescent="0.55000000000000004">
      <c r="A1930" s="7">
        <f>[1]!tbl_gk[[#This Row],[ID]]</f>
        <v>270003</v>
      </c>
      <c r="B1930" s="9">
        <f>SUM(tbl_vikor_1[[#This Row],[ValueEUR]:[GKReflexes]])</f>
        <v>0.65216374836367241</v>
      </c>
      <c r="C1930" s="1">
        <f>MAX(tbl_vikor_1[[#This Row],[ValueEUR]:[GKReflexes]])</f>
        <v>6.0601050250658012E-2</v>
      </c>
    </row>
    <row r="1931" spans="1:3" x14ac:dyDescent="0.55000000000000004">
      <c r="A1931" s="8">
        <f>[1]!tbl_gk[[#This Row],[ID]]</f>
        <v>270035</v>
      </c>
      <c r="B1931" s="19">
        <f>SUM(tbl_vikor_1[[#This Row],[ValueEUR]:[GKReflexes]])</f>
        <v>0.67587064940543062</v>
      </c>
      <c r="C1931" s="2">
        <f>MAX(tbl_vikor_1[[#This Row],[ValueEUR]:[GKReflexes]])</f>
        <v>6.9235709698137402E-2</v>
      </c>
    </row>
    <row r="1932" spans="1:3" x14ac:dyDescent="0.55000000000000004">
      <c r="A1932" s="7">
        <f>[1]!tbl_gk[[#This Row],[ID]]</f>
        <v>270038</v>
      </c>
      <c r="B1932" s="9">
        <f>SUM(tbl_vikor_1[[#This Row],[ValueEUR]:[GKReflexes]])</f>
        <v>0.65983812814562004</v>
      </c>
      <c r="C1932" s="1">
        <f>MAX(tbl_vikor_1[[#This Row],[ValueEUR]:[GKReflexes]])</f>
        <v>6.416581791246144E-2</v>
      </c>
    </row>
    <row r="1933" spans="1:3" x14ac:dyDescent="0.55000000000000004">
      <c r="A1933" s="8">
        <f>[1]!tbl_gk[[#This Row],[ID]]</f>
        <v>270054</v>
      </c>
      <c r="B1933" s="19">
        <f>SUM(tbl_vikor_1[[#This Row],[ValueEUR]:[GKReflexes]])</f>
        <v>0.57265916198827826</v>
      </c>
      <c r="C1933" s="2">
        <f>MAX(tbl_vikor_1[[#This Row],[ValueEUR]:[GKReflexes]])</f>
        <v>5.64817631747963E-2</v>
      </c>
    </row>
    <row r="1934" spans="1:3" x14ac:dyDescent="0.55000000000000004">
      <c r="A1934" s="7">
        <f>[1]!tbl_gk[[#This Row],[ID]]</f>
        <v>270056</v>
      </c>
      <c r="B1934" s="9">
        <f>SUM(tbl_vikor_1[[#This Row],[ValueEUR]:[GKReflexes]])</f>
        <v>0.57524024226697457</v>
      </c>
      <c r="C1934" s="1">
        <f>MAX(tbl_vikor_1[[#This Row],[ValueEUR]:[GKReflexes]])</f>
        <v>4.8124363434346076E-2</v>
      </c>
    </row>
    <row r="1935" spans="1:3" x14ac:dyDescent="0.55000000000000004">
      <c r="A1935" s="8">
        <f>[1]!tbl_gk[[#This Row],[ID]]</f>
        <v>270060</v>
      </c>
      <c r="B1935" s="19">
        <f>SUM(tbl_vikor_1[[#This Row],[ValueEUR]:[GKReflexes]])</f>
        <v>0.47358431397046141</v>
      </c>
      <c r="C1935" s="2">
        <f>MAX(tbl_vikor_1[[#This Row],[ValueEUR]:[GKReflexes]])</f>
        <v>5.3471514927051197E-2</v>
      </c>
    </row>
    <row r="1936" spans="1:3" x14ac:dyDescent="0.55000000000000004">
      <c r="A1936" s="7">
        <f>[1]!tbl_gk[[#This Row],[ID]]</f>
        <v>270069</v>
      </c>
      <c r="B1936" s="9">
        <f>SUM(tbl_vikor_1[[#This Row],[ValueEUR]:[GKReflexes]])</f>
        <v>0.58167062568721817</v>
      </c>
      <c r="C1936" s="1">
        <f>MAX(tbl_vikor_1[[#This Row],[ValueEUR]:[GKReflexes]])</f>
        <v>5.0628261131616156E-2</v>
      </c>
    </row>
    <row r="1937" spans="1:3" x14ac:dyDescent="0.55000000000000004">
      <c r="A1937" s="8">
        <f>[1]!tbl_gk[[#This Row],[ID]]</f>
        <v>270106</v>
      </c>
      <c r="B1937" s="19">
        <f>SUM(tbl_vikor_1[[#This Row],[ValueEUR]:[GKReflexes]])</f>
        <v>0.67654581680193693</v>
      </c>
      <c r="C1937" s="2">
        <f>MAX(tbl_vikor_1[[#This Row],[ValueEUR]:[GKReflexes]])</f>
        <v>6.773058557426484E-2</v>
      </c>
    </row>
    <row r="1938" spans="1:3" x14ac:dyDescent="0.55000000000000004">
      <c r="A1938" s="7">
        <f>[1]!tbl_gk[[#This Row],[ID]]</f>
        <v>270117</v>
      </c>
      <c r="B1938" s="9">
        <f>SUM(tbl_vikor_1[[#This Row],[ValueEUR]:[GKReflexes]])</f>
        <v>0.69402151768500009</v>
      </c>
      <c r="C1938" s="1">
        <f>MAX(tbl_vikor_1[[#This Row],[ValueEUR]:[GKReflexes]])</f>
        <v>7.2879694419091992E-2</v>
      </c>
    </row>
    <row r="1939" spans="1:3" x14ac:dyDescent="0.55000000000000004">
      <c r="A1939" s="8">
        <f>[1]!tbl_gk[[#This Row],[ID]]</f>
        <v>270122</v>
      </c>
      <c r="B1939" s="19">
        <f>SUM(tbl_vikor_1[[#This Row],[ValueEUR]:[GKReflexes]])</f>
        <v>0.717593815844776</v>
      </c>
      <c r="C1939" s="2">
        <f>MAX(tbl_vikor_1[[#This Row],[ValueEUR]:[GKReflexes]])</f>
        <v>7.6642504728773375E-2</v>
      </c>
    </row>
    <row r="1940" spans="1:3" x14ac:dyDescent="0.55000000000000004">
      <c r="A1940" s="7">
        <f>[1]!tbl_gk[[#This Row],[ID]]</f>
        <v>270125</v>
      </c>
      <c r="B1940" s="9">
        <f>SUM(tbl_vikor_1[[#This Row],[ValueEUR]:[GKReflexes]])</f>
        <v>0.61193175720682658</v>
      </c>
      <c r="C1940" s="1">
        <f>MAX(tbl_vikor_1[[#This Row],[ValueEUR]:[GKReflexes]])</f>
        <v>6.047264524054153E-2</v>
      </c>
    </row>
    <row r="1941" spans="1:3" x14ac:dyDescent="0.55000000000000004">
      <c r="A1941" s="8">
        <f>[1]!tbl_gk[[#This Row],[ID]]</f>
        <v>270139</v>
      </c>
      <c r="B1941" s="19">
        <f>SUM(tbl_vikor_1[[#This Row],[ValueEUR]:[GKReflexes]])</f>
        <v>0.68840729811938295</v>
      </c>
      <c r="C1941" s="2">
        <f>MAX(tbl_vikor_1[[#This Row],[ValueEUR]:[GKReflexes]])</f>
        <v>6.3285326414520199E-2</v>
      </c>
    </row>
    <row r="1942" spans="1:3" x14ac:dyDescent="0.55000000000000004">
      <c r="A1942" s="7">
        <f>[1]!tbl_gk[[#This Row],[ID]]</f>
        <v>270141</v>
      </c>
      <c r="B1942" s="9">
        <f>SUM(tbl_vikor_1[[#This Row],[ValueEUR]:[GKReflexes]])</f>
        <v>0.5611520266687523</v>
      </c>
      <c r="C1942" s="1">
        <f>MAX(tbl_vikor_1[[#This Row],[ValueEUR]:[GKReflexes]])</f>
        <v>4.781557995763748E-2</v>
      </c>
    </row>
    <row r="1943" spans="1:3" x14ac:dyDescent="0.55000000000000004">
      <c r="A1943" s="8">
        <f>[1]!tbl_gk[[#This Row],[ID]]</f>
        <v>270351</v>
      </c>
      <c r="B1943" s="19">
        <f>SUM(tbl_vikor_1[[#This Row],[ValueEUR]:[GKReflexes]])</f>
        <v>0.65876068012281974</v>
      </c>
      <c r="C1943" s="2">
        <f>MAX(tbl_vikor_1[[#This Row],[ValueEUR]:[GKReflexes]])</f>
        <v>5.2951652976371534E-2</v>
      </c>
    </row>
    <row r="1944" spans="1:3" x14ac:dyDescent="0.55000000000000004">
      <c r="A1944" s="7">
        <f>[1]!tbl_gk[[#This Row],[ID]]</f>
        <v>270365</v>
      </c>
      <c r="B1944" s="9">
        <f>SUM(tbl_vikor_1[[#This Row],[ValueEUR]:[GKReflexes]])</f>
        <v>0.65842786450598534</v>
      </c>
      <c r="C1944" s="1">
        <f>MAX(tbl_vikor_1[[#This Row],[ValueEUR]:[GKReflexes]])</f>
        <v>5.5253898757952898E-2</v>
      </c>
    </row>
    <row r="1945" spans="1:3" x14ac:dyDescent="0.55000000000000004">
      <c r="A1945" s="8">
        <f>[1]!tbl_gk[[#This Row],[ID]]</f>
        <v>270372</v>
      </c>
      <c r="B1945" s="19">
        <f>SUM(tbl_vikor_1[[#This Row],[ValueEUR]:[GKReflexes]])</f>
        <v>0.63574549181630746</v>
      </c>
      <c r="C1945" s="2">
        <f>MAX(tbl_vikor_1[[#This Row],[ValueEUR]:[GKReflexes]])</f>
        <v>5.4659770814318998E-2</v>
      </c>
    </row>
    <row r="1946" spans="1:3" x14ac:dyDescent="0.55000000000000004">
      <c r="A1946" s="7">
        <f>[1]!tbl_gk[[#This Row],[ID]]</f>
        <v>270404</v>
      </c>
      <c r="B1946" s="9">
        <f>SUM(tbl_vikor_1[[#This Row],[ValueEUR]:[GKReflexes]])</f>
        <v>0.66555341603106366</v>
      </c>
      <c r="C1946" s="1">
        <f>MAX(tbl_vikor_1[[#This Row],[ValueEUR]:[GKReflexes]])</f>
        <v>7.3077737066969961E-2</v>
      </c>
    </row>
    <row r="1947" spans="1:3" x14ac:dyDescent="0.55000000000000004">
      <c r="A1947" s="8">
        <f>[1]!tbl_gk[[#This Row],[ID]]</f>
        <v>270452</v>
      </c>
      <c r="B1947" s="19">
        <f>SUM(tbl_vikor_1[[#This Row],[ValueEUR]:[GKReflexes]])</f>
        <v>0.63805158385750305</v>
      </c>
      <c r="C1947" s="2">
        <f>MAX(tbl_vikor_1[[#This Row],[ValueEUR]:[GKReflexes]])</f>
        <v>5.9066304653552192E-2</v>
      </c>
    </row>
    <row r="1948" spans="1:3" x14ac:dyDescent="0.55000000000000004">
      <c r="A1948" s="7">
        <f>[1]!tbl_gk[[#This Row],[ID]]</f>
        <v>270470</v>
      </c>
      <c r="B1948" s="9">
        <f>SUM(tbl_vikor_1[[#This Row],[ValueEUR]:[GKReflexes]])</f>
        <v>0.69090183870992683</v>
      </c>
      <c r="C1948" s="1">
        <f>MAX(tbl_vikor_1[[#This Row],[ValueEUR]:[GKReflexes]])</f>
        <v>6.416581791246144E-2</v>
      </c>
    </row>
    <row r="1949" spans="1:3" x14ac:dyDescent="0.55000000000000004">
      <c r="A1949" s="8">
        <f>[1]!tbl_gk[[#This Row],[ID]]</f>
        <v>270488</v>
      </c>
      <c r="B1949" s="19">
        <f>SUM(tbl_vikor_1[[#This Row],[ValueEUR]:[GKReflexes]])</f>
        <v>0.71818356982249454</v>
      </c>
      <c r="C1949" s="2">
        <f>MAX(tbl_vikor_1[[#This Row],[ValueEUR]:[GKReflexes]])</f>
        <v>7.4860120897871668E-2</v>
      </c>
    </row>
    <row r="1950" spans="1:3" x14ac:dyDescent="0.55000000000000004">
      <c r="A1950" s="7">
        <f>[1]!tbl_gk[[#This Row],[ID]]</f>
        <v>270495</v>
      </c>
      <c r="B1950" s="9">
        <f>SUM(tbl_vikor_1[[#This Row],[ValueEUR]:[GKReflexes]])</f>
        <v>0.57483874593056772</v>
      </c>
      <c r="C1950" s="1">
        <f>MAX(tbl_vikor_1[[#This Row],[ValueEUR]:[GKReflexes]])</f>
        <v>4.6409239370648142E-2</v>
      </c>
    </row>
    <row r="1951" spans="1:3" x14ac:dyDescent="0.55000000000000004">
      <c r="A1951" s="8">
        <f>[1]!tbl_gk[[#This Row],[ID]]</f>
        <v>270499</v>
      </c>
      <c r="B1951" s="19">
        <f>SUM(tbl_vikor_1[[#This Row],[ValueEUR]:[GKReflexes]])</f>
        <v>0.72222704957061334</v>
      </c>
      <c r="C1951" s="2">
        <f>MAX(tbl_vikor_1[[#This Row],[ValueEUR]:[GKReflexes]])</f>
        <v>7.3077737066969961E-2</v>
      </c>
    </row>
    <row r="1952" spans="1:3" x14ac:dyDescent="0.55000000000000004">
      <c r="A1952" s="7">
        <f>[1]!tbl_gk[[#This Row],[ID]]</f>
        <v>270500</v>
      </c>
      <c r="B1952" s="9">
        <f>SUM(tbl_vikor_1[[#This Row],[ValueEUR]:[GKReflexes]])</f>
        <v>0.67213683982326711</v>
      </c>
      <c r="C1952" s="1">
        <f>MAX(tbl_vikor_1[[#This Row],[ValueEUR]:[GKReflexes]])</f>
        <v>6.0601050250658012E-2</v>
      </c>
    </row>
    <row r="1953" spans="1:3" x14ac:dyDescent="0.55000000000000004">
      <c r="A1953" s="8">
        <f>[1]!tbl_gk[[#This Row],[ID]]</f>
        <v>270529</v>
      </c>
      <c r="B1953" s="19">
        <f>SUM(tbl_vikor_1[[#This Row],[ValueEUR]:[GKReflexes]])</f>
        <v>0.55461459998956097</v>
      </c>
      <c r="C1953" s="2">
        <f>MAX(tbl_vikor_1[[#This Row],[ValueEUR]:[GKReflexes]])</f>
        <v>5.5253898757952898E-2</v>
      </c>
    </row>
    <row r="1954" spans="1:3" x14ac:dyDescent="0.55000000000000004">
      <c r="A1954" s="7">
        <f>[1]!tbl_gk[[#This Row],[ID]]</f>
        <v>270543</v>
      </c>
      <c r="B1954" s="9">
        <f>SUM(tbl_vikor_1[[#This Row],[ValueEUR]:[GKReflexes]])</f>
        <v>0.73138766741633199</v>
      </c>
      <c r="C1954" s="1">
        <f>MAX(tbl_vikor_1[[#This Row],[ValueEUR]:[GKReflexes]])</f>
        <v>6.773058557426484E-2</v>
      </c>
    </row>
    <row r="1955" spans="1:3" x14ac:dyDescent="0.55000000000000004">
      <c r="A1955" s="8">
        <f>[1]!tbl_gk[[#This Row],[ID]]</f>
        <v>270549</v>
      </c>
      <c r="B1955" s="19">
        <f>SUM(tbl_vikor_1[[#This Row],[ValueEUR]:[GKReflexes]])</f>
        <v>0.62944530383614428</v>
      </c>
      <c r="C1955" s="2">
        <f>MAX(tbl_vikor_1[[#This Row],[ValueEUR]:[GKReflexes]])</f>
        <v>6.7413717337660092E-2</v>
      </c>
    </row>
    <row r="1956" spans="1:3" x14ac:dyDescent="0.55000000000000004">
      <c r="A1956" s="7">
        <f>[1]!tbl_gk[[#This Row],[ID]]</f>
        <v>270552</v>
      </c>
      <c r="B1956" s="9">
        <f>SUM(tbl_vikor_1[[#This Row],[ValueEUR]:[GKReflexes]])</f>
        <v>0.62739817306494439</v>
      </c>
      <c r="C1956" s="1">
        <f>MAX(tbl_vikor_1[[#This Row],[ValueEUR]:[GKReflexes]])</f>
        <v>6.9512969405166547E-2</v>
      </c>
    </row>
    <row r="1957" spans="1:3" x14ac:dyDescent="0.55000000000000004">
      <c r="A1957" s="8">
        <f>[1]!tbl_gk[[#This Row],[ID]]</f>
        <v>270557</v>
      </c>
      <c r="B1957" s="19">
        <f>SUM(tbl_vikor_1[[#This Row],[ValueEUR]:[GKReflexes]])</f>
        <v>0.60378413354465144</v>
      </c>
      <c r="C1957" s="2">
        <f>MAX(tbl_vikor_1[[#This Row],[ValueEUR]:[GKReflexes]])</f>
        <v>5.8818666419756312E-2</v>
      </c>
    </row>
    <row r="1958" spans="1:3" x14ac:dyDescent="0.55000000000000004">
      <c r="A1958" s="7">
        <f>[1]!tbl_gk[[#This Row],[ID]]</f>
        <v>270565</v>
      </c>
      <c r="B1958" s="9">
        <f>SUM(tbl_vikor_1[[#This Row],[ValueEUR]:[GKReflexes]])</f>
        <v>0.64685552880209507</v>
      </c>
      <c r="C1958" s="1">
        <f>MAX(tbl_vikor_1[[#This Row],[ValueEUR]:[GKReflexes]])</f>
        <v>6.047264524054153E-2</v>
      </c>
    </row>
    <row r="1959" spans="1:3" x14ac:dyDescent="0.55000000000000004">
      <c r="A1959" s="8">
        <f>[1]!tbl_gk[[#This Row],[ID]]</f>
        <v>270567</v>
      </c>
      <c r="B1959" s="19">
        <f>SUM(tbl_vikor_1[[#This Row],[ValueEUR]:[GKReflexes]])</f>
        <v>0.73483557128388266</v>
      </c>
      <c r="C1959" s="2">
        <f>MAX(tbl_vikor_1[[#This Row],[ValueEUR]:[GKReflexes]])</f>
        <v>6.9235709698137402E-2</v>
      </c>
    </row>
    <row r="1960" spans="1:3" x14ac:dyDescent="0.55000000000000004">
      <c r="A1960" s="7">
        <f>[1]!tbl_gk[[#This Row],[ID]]</f>
        <v>270575</v>
      </c>
      <c r="B1960" s="9">
        <f>SUM(tbl_vikor_1[[#This Row],[ValueEUR]:[GKReflexes]])</f>
        <v>0.66337311073624405</v>
      </c>
      <c r="C1960" s="1">
        <f>MAX(tbl_vikor_1[[#This Row],[ValueEUR]:[GKReflexes]])</f>
        <v>6.4691667001509537E-2</v>
      </c>
    </row>
    <row r="1961" spans="1:3" x14ac:dyDescent="0.55000000000000004">
      <c r="A1961" s="8">
        <f>[1]!tbl_gk[[#This Row],[ID]]</f>
        <v>270577</v>
      </c>
      <c r="B1961" s="19">
        <f>SUM(tbl_vikor_1[[#This Row],[ValueEUR]:[GKReflexes]])</f>
        <v>0.62429092152212129</v>
      </c>
      <c r="C1961" s="2">
        <f>MAX(tbl_vikor_1[[#This Row],[ValueEUR]:[GKReflexes]])</f>
        <v>6.416581791246144E-2</v>
      </c>
    </row>
    <row r="1962" spans="1:3" x14ac:dyDescent="0.55000000000000004">
      <c r="A1962" s="7">
        <f>[1]!tbl_gk[[#This Row],[ID]]</f>
        <v>270590</v>
      </c>
      <c r="B1962" s="9">
        <f>SUM(tbl_vikor_1[[#This Row],[ValueEUR]:[GKReflexes]])</f>
        <v>0.69131994920395878</v>
      </c>
      <c r="C1962" s="1">
        <f>MAX(tbl_vikor_1[[#This Row],[ValueEUR]:[GKReflexes]])</f>
        <v>7.1295353236068254E-2</v>
      </c>
    </row>
    <row r="1963" spans="1:3" x14ac:dyDescent="0.55000000000000004">
      <c r="A1963" s="8">
        <f>[1]!tbl_gk[[#This Row],[ID]]</f>
        <v>270615</v>
      </c>
      <c r="B1963" s="19">
        <f>SUM(tbl_vikor_1[[#This Row],[ValueEUR]:[GKReflexes]])</f>
        <v>0.71608528395578031</v>
      </c>
      <c r="C1963" s="2">
        <f>MAX(tbl_vikor_1[[#This Row],[ValueEUR]:[GKReflexes]])</f>
        <v>6.9512969405166547E-2</v>
      </c>
    </row>
    <row r="1964" spans="1:3" x14ac:dyDescent="0.55000000000000004">
      <c r="A1964" s="7">
        <f>[1]!tbl_gk[[#This Row],[ID]]</f>
        <v>270640</v>
      </c>
      <c r="B1964" s="9">
        <f>SUM(tbl_vikor_1[[#This Row],[ValueEUR]:[GKReflexes]])</f>
        <v>0.68916086193883153</v>
      </c>
      <c r="C1964" s="1">
        <f>MAX(tbl_vikor_1[[#This Row],[ValueEUR]:[GKReflexes]])</f>
        <v>7.1057702058614697E-2</v>
      </c>
    </row>
    <row r="1965" spans="1:3" x14ac:dyDescent="0.55000000000000004">
      <c r="A1965" s="8">
        <f>[1]!tbl_gk[[#This Row],[ID]]</f>
        <v>270653</v>
      </c>
      <c r="B1965" s="19">
        <f>SUM(tbl_vikor_1[[#This Row],[ValueEUR]:[GKReflexes]])</f>
        <v>0.72842922619846429</v>
      </c>
      <c r="C1965" s="2">
        <f>MAX(tbl_vikor_1[[#This Row],[ValueEUR]:[GKReflexes]])</f>
        <v>8.0167663861001187E-2</v>
      </c>
    </row>
    <row r="1966" spans="1:3" x14ac:dyDescent="0.55000000000000004">
      <c r="A1966" s="7">
        <f>[1]!tbl_gk[[#This Row],[ID]]</f>
        <v>270654</v>
      </c>
      <c r="B1966" s="9">
        <f>SUM(tbl_vikor_1[[#This Row],[ValueEUR]:[GKReflexes]])</f>
        <v>0.60549419289325745</v>
      </c>
      <c r="C1966" s="1">
        <f>MAX(tbl_vikor_1[[#This Row],[ValueEUR]:[GKReflexes]])</f>
        <v>5.3471514927051197E-2</v>
      </c>
    </row>
    <row r="1967" spans="1:3" x14ac:dyDescent="0.55000000000000004">
      <c r="A1967" s="8">
        <f>[1]!tbl_gk[[#This Row],[ID]]</f>
        <v>270660</v>
      </c>
      <c r="B1967" s="19">
        <f>SUM(tbl_vikor_1[[#This Row],[ValueEUR]:[GKReflexes]])</f>
        <v>0.60294340144695591</v>
      </c>
      <c r="C1967" s="2">
        <f>MAX(tbl_vikor_1[[#This Row],[ValueEUR]:[GKReflexes]])</f>
        <v>5.3471514927051197E-2</v>
      </c>
    </row>
    <row r="1968" spans="1:3" x14ac:dyDescent="0.55000000000000004">
      <c r="A1968" s="7">
        <f>[1]!tbl_gk[[#This Row],[ID]]</f>
        <v>270666</v>
      </c>
      <c r="B1968" s="9">
        <f>SUM(tbl_vikor_1[[#This Row],[ValueEUR]:[GKReflexes]])</f>
        <v>0.51577981193219169</v>
      </c>
      <c r="C1968" s="1">
        <f>MAX(tbl_vikor_1[[#This Row],[ValueEUR]:[GKReflexes]])</f>
        <v>5.10157860933644E-2</v>
      </c>
    </row>
    <row r="1969" spans="1:3" x14ac:dyDescent="0.55000000000000004">
      <c r="A1969" s="8">
        <f>[1]!tbl_gk[[#This Row],[ID]]</f>
        <v>270672</v>
      </c>
      <c r="B1969" s="19">
        <f>SUM(tbl_vikor_1[[#This Row],[ValueEUR]:[GKReflexes]])</f>
        <v>0.68865090118689409</v>
      </c>
      <c r="C1969" s="2">
        <f>MAX(tbl_vikor_1[[#This Row],[ValueEUR]:[GKReflexes]])</f>
        <v>7.4860120897871668E-2</v>
      </c>
    </row>
    <row r="1970" spans="1:3" x14ac:dyDescent="0.55000000000000004">
      <c r="A1970" s="7">
        <f>[1]!tbl_gk[[#This Row],[ID]]</f>
        <v>270721</v>
      </c>
      <c r="B1970" s="9">
        <f>SUM(tbl_vikor_1[[#This Row],[ValueEUR]:[GKReflexes]])</f>
        <v>0.58659217313020917</v>
      </c>
      <c r="C1970" s="1">
        <f>MAX(tbl_vikor_1[[#This Row],[ValueEUR]:[GKReflexes]])</f>
        <v>5.8076006490213938E-2</v>
      </c>
    </row>
    <row r="1971" spans="1:3" x14ac:dyDescent="0.55000000000000004">
      <c r="A1971" s="8">
        <f>[1]!tbl_gk[[#This Row],[ID]]</f>
        <v>270730</v>
      </c>
      <c r="B1971" s="19">
        <f>SUM(tbl_vikor_1[[#This Row],[ValueEUR]:[GKReflexes]])</f>
        <v>0.6018160569752159</v>
      </c>
      <c r="C1971" s="2">
        <f>MAX(tbl_vikor_1[[#This Row],[ValueEUR]:[GKReflexes]])</f>
        <v>5.8303755535273602E-2</v>
      </c>
    </row>
    <row r="1972" spans="1:3" x14ac:dyDescent="0.55000000000000004">
      <c r="A1972" s="7">
        <f>[1]!tbl_gk[[#This Row],[ID]]</f>
        <v>270756</v>
      </c>
      <c r="B1972" s="9">
        <f>SUM(tbl_vikor_1[[#This Row],[ValueEUR]:[GKReflexes]])</f>
        <v>0.70393080055203749</v>
      </c>
      <c r="C1972" s="1">
        <f>MAX(tbl_vikor_1[[#This Row],[ValueEUR]:[GKReflexes]])</f>
        <v>7.8345671500523906E-2</v>
      </c>
    </row>
    <row r="1973" spans="1:3" x14ac:dyDescent="0.55000000000000004">
      <c r="A1973" s="8">
        <f>[1]!tbl_gk[[#This Row],[ID]]</f>
        <v>270757</v>
      </c>
      <c r="B1973" s="19">
        <f>SUM(tbl_vikor_1[[#This Row],[ValueEUR]:[GKReflexes]])</f>
        <v>0.72470772597392685</v>
      </c>
      <c r="C1973" s="2">
        <f>MAX(tbl_vikor_1[[#This Row],[ValueEUR]:[GKReflexes]])</f>
        <v>7.2879694419091992E-2</v>
      </c>
    </row>
    <row r="1974" spans="1:3" x14ac:dyDescent="0.55000000000000004">
      <c r="A1974" s="7">
        <f>[1]!tbl_gk[[#This Row],[ID]]</f>
        <v>270763</v>
      </c>
      <c r="B1974" s="9">
        <f>SUM(tbl_vikor_1[[#This Row],[ValueEUR]:[GKReflexes]])</f>
        <v>0.69610772144355393</v>
      </c>
      <c r="C1974" s="1">
        <f>MAX(tbl_vikor_1[[#This Row],[ValueEUR]:[GKReflexes]])</f>
        <v>6.7413717337660092E-2</v>
      </c>
    </row>
    <row r="1975" spans="1:3" x14ac:dyDescent="0.55000000000000004">
      <c r="A1975" s="8">
        <f>[1]!tbl_gk[[#This Row],[ID]]</f>
        <v>270893</v>
      </c>
      <c r="B1975" s="19">
        <f>SUM(tbl_vikor_1[[#This Row],[ValueEUR]:[GKReflexes]])</f>
        <v>0.73125697171292148</v>
      </c>
      <c r="C1975" s="2">
        <f>MAX(tbl_vikor_1[[#This Row],[ValueEUR]:[GKReflexes]])</f>
        <v>7.1295353236068254E-2</v>
      </c>
    </row>
    <row r="1976" spans="1:3" x14ac:dyDescent="0.55000000000000004">
      <c r="A1976" s="7">
        <f>[1]!tbl_gk[[#This Row],[ID]]</f>
        <v>270918</v>
      </c>
      <c r="B1976" s="9">
        <f>SUM(tbl_vikor_1[[#This Row],[ValueEUR]:[GKReflexes]])</f>
        <v>0.69179225584129522</v>
      </c>
      <c r="C1976" s="1">
        <f>MAX(tbl_vikor_1[[#This Row],[ValueEUR]:[GKReflexes]])</f>
        <v>6.773058557426484E-2</v>
      </c>
    </row>
    <row r="1977" spans="1:3" x14ac:dyDescent="0.55000000000000004">
      <c r="A1977" s="8">
        <f>[1]!tbl_gk[[#This Row],[ID]]</f>
        <v>270921</v>
      </c>
      <c r="B1977" s="19">
        <f>SUM(tbl_vikor_1[[#This Row],[ValueEUR]:[GKReflexes]])</f>
        <v>0.71761551243392929</v>
      </c>
      <c r="C1977" s="2">
        <f>MAX(tbl_vikor_1[[#This Row],[ValueEUR]:[GKReflexes]])</f>
        <v>6.9512969405166547E-2</v>
      </c>
    </row>
    <row r="1978" spans="1:3" x14ac:dyDescent="0.55000000000000004">
      <c r="A1978" s="7">
        <f>[1]!tbl_gk[[#This Row],[ID]]</f>
        <v>270939</v>
      </c>
      <c r="B1978" s="9">
        <f>SUM(tbl_vikor_1[[#This Row],[ValueEUR]:[GKReflexes]])</f>
        <v>0.60538674194682685</v>
      </c>
      <c r="C1978" s="1">
        <f>MAX(tbl_vikor_1[[#This Row],[ValueEUR]:[GKReflexes]])</f>
        <v>5.7659964066562854E-2</v>
      </c>
    </row>
    <row r="1979" spans="1:3" x14ac:dyDescent="0.55000000000000004">
      <c r="A1979" s="8">
        <f>[1]!tbl_gk[[#This Row],[ID]]</f>
        <v>270960</v>
      </c>
      <c r="B1979" s="19">
        <f>SUM(tbl_vikor_1[[#This Row],[ValueEUR]:[GKReflexes]])</f>
        <v>0.64801755309540698</v>
      </c>
      <c r="C1979" s="2">
        <f>MAX(tbl_vikor_1[[#This Row],[ValueEUR]:[GKReflexes]])</f>
        <v>5.3471514927051197E-2</v>
      </c>
    </row>
    <row r="1980" spans="1:3" x14ac:dyDescent="0.55000000000000004">
      <c r="A1980" s="7">
        <f>[1]!tbl_gk[[#This Row],[ID]]</f>
        <v>270977</v>
      </c>
      <c r="B1980" s="9">
        <f>SUM(tbl_vikor_1[[#This Row],[ValueEUR]:[GKReflexes]])</f>
        <v>0.68835506841408134</v>
      </c>
      <c r="C1980" s="1">
        <f>MAX(tbl_vikor_1[[#This Row],[ValueEUR]:[GKReflexes]])</f>
        <v>6.0601050250658012E-2</v>
      </c>
    </row>
    <row r="1981" spans="1:3" x14ac:dyDescent="0.55000000000000004">
      <c r="A1981" s="8">
        <f>[1]!tbl_gk[[#This Row],[ID]]</f>
        <v>270990</v>
      </c>
      <c r="B1981" s="19">
        <f>SUM(tbl_vikor_1[[#This Row],[ValueEUR]:[GKReflexes]])</f>
        <v>0.68066770555614753</v>
      </c>
      <c r="C1981" s="2">
        <f>MAX(tbl_vikor_1[[#This Row],[ValueEUR]:[GKReflexes]])</f>
        <v>6.2383434081559733E-2</v>
      </c>
    </row>
    <row r="1982" spans="1:3" x14ac:dyDescent="0.55000000000000004">
      <c r="A1982" s="7">
        <f>[1]!tbl_gk[[#This Row],[ID]]</f>
        <v>271012</v>
      </c>
      <c r="B1982" s="9">
        <f>SUM(tbl_vikor_1[[#This Row],[ValueEUR]:[GKReflexes]])</f>
        <v>0.70780839774796167</v>
      </c>
      <c r="C1982" s="1">
        <f>MAX(tbl_vikor_1[[#This Row],[ValueEUR]:[GKReflexes]])</f>
        <v>6.9235709698137402E-2</v>
      </c>
    </row>
    <row r="1983" spans="1:3" x14ac:dyDescent="0.55000000000000004">
      <c r="A1983" s="8">
        <f>[1]!tbl_gk[[#This Row],[ID]]</f>
        <v>271034</v>
      </c>
      <c r="B1983" s="19">
        <f>SUM(tbl_vikor_1[[#This Row],[ValueEUR]:[GKReflexes]])</f>
        <v>0.64190352308439225</v>
      </c>
      <c r="C1983" s="2">
        <f>MAX(tbl_vikor_1[[#This Row],[ValueEUR]:[GKReflexes]])</f>
        <v>5.7659964066562854E-2</v>
      </c>
    </row>
    <row r="1984" spans="1:3" x14ac:dyDescent="0.55000000000000004">
      <c r="A1984" s="7">
        <f>[1]!tbl_gk[[#This Row],[ID]]</f>
        <v>271059</v>
      </c>
      <c r="B1984" s="9">
        <f>SUM(tbl_vikor_1[[#This Row],[ValueEUR]:[GKReflexes]])</f>
        <v>0.67092641151640176</v>
      </c>
      <c r="C1984" s="1">
        <f>MAX(tbl_vikor_1[[#This Row],[ValueEUR]:[GKReflexes]])</f>
        <v>6.773058557426484E-2</v>
      </c>
    </row>
    <row r="1985" spans="1:3" x14ac:dyDescent="0.55000000000000004">
      <c r="A1985" s="8">
        <f>[1]!tbl_gk[[#This Row],[ID]]</f>
        <v>271064</v>
      </c>
      <c r="B1985" s="19">
        <f>SUM(tbl_vikor_1[[#This Row],[ValueEUR]:[GKReflexes]])</f>
        <v>0.69507188156325461</v>
      </c>
      <c r="C1985" s="2">
        <f>MAX(tbl_vikor_1[[#This Row],[ValueEUR]:[GKReflexes]])</f>
        <v>8.1989656221478496E-2</v>
      </c>
    </row>
    <row r="1986" spans="1:3" x14ac:dyDescent="0.55000000000000004">
      <c r="A1986" s="7">
        <f>[1]!tbl_gk[[#This Row],[ID]]</f>
        <v>271070</v>
      </c>
      <c r="B1986" s="9">
        <f>SUM(tbl_vikor_1[[#This Row],[ValueEUR]:[GKReflexes]])</f>
        <v>0.70038628348464471</v>
      </c>
      <c r="C1986" s="1">
        <f>MAX(tbl_vikor_1[[#This Row],[ValueEUR]:[GKReflexes]])</f>
        <v>7.1057702058614697E-2</v>
      </c>
    </row>
    <row r="1987" spans="1:3" x14ac:dyDescent="0.55000000000000004">
      <c r="A1987" s="8">
        <f>[1]!tbl_gk[[#This Row],[ID]]</f>
        <v>271089</v>
      </c>
      <c r="B1987" s="19">
        <f>SUM(tbl_vikor_1[[#This Row],[ValueEUR]:[GKReflexes]])</f>
        <v>0.52543778271387132</v>
      </c>
      <c r="C1987" s="2">
        <f>MAX(tbl_vikor_1[[#This Row],[ValueEUR]:[GKReflexes]])</f>
        <v>5.10157860933644E-2</v>
      </c>
    </row>
    <row r="1988" spans="1:3" x14ac:dyDescent="0.55000000000000004">
      <c r="A1988" s="7">
        <f>[1]!tbl_gk[[#This Row],[ID]]</f>
        <v>271100</v>
      </c>
      <c r="B1988" s="9">
        <f>SUM(tbl_vikor_1[[#This Row],[ValueEUR]:[GKReflexes]])</f>
        <v>0.69854045455268676</v>
      </c>
      <c r="C1988" s="1">
        <f>MAX(tbl_vikor_1[[#This Row],[ValueEUR]:[GKReflexes]])</f>
        <v>7.6642504728773375E-2</v>
      </c>
    </row>
    <row r="1989" spans="1:3" x14ac:dyDescent="0.55000000000000004">
      <c r="A1989" s="8">
        <f>[1]!tbl_gk[[#This Row],[ID]]</f>
        <v>271102</v>
      </c>
      <c r="B1989" s="19">
        <f>SUM(tbl_vikor_1[[#This Row],[ValueEUR]:[GKReflexes]])</f>
        <v>0.71023617307013109</v>
      </c>
      <c r="C1989" s="2">
        <f>MAX(tbl_vikor_1[[#This Row],[ValueEUR]:[GKReflexes]])</f>
        <v>7.4860120897871668E-2</v>
      </c>
    </row>
    <row r="1990" spans="1:3" x14ac:dyDescent="0.55000000000000004">
      <c r="A1990" s="7">
        <f>[1]!tbl_gk[[#This Row],[ID]]</f>
        <v>271110</v>
      </c>
      <c r="B1990" s="9">
        <f>SUM(tbl_vikor_1[[#This Row],[ValueEUR]:[GKReflexes]])</f>
        <v>0.72694003886380276</v>
      </c>
      <c r="C1990" s="1">
        <f>MAX(tbl_vikor_1[[#This Row],[ValueEUR]:[GKReflexes]])</f>
        <v>7.1295353236068254E-2</v>
      </c>
    </row>
    <row r="1991" spans="1:3" x14ac:dyDescent="0.55000000000000004">
      <c r="A1991" s="8">
        <f>[1]!tbl_gk[[#This Row],[ID]]</f>
        <v>271111</v>
      </c>
      <c r="B1991" s="19">
        <f>SUM(tbl_vikor_1[[#This Row],[ValueEUR]:[GKReflexes]])</f>
        <v>0.68887311205076041</v>
      </c>
      <c r="C1991" s="2">
        <f>MAX(tbl_vikor_1[[#This Row],[ValueEUR]:[GKReflexes]])</f>
        <v>6.8324713517898747E-2</v>
      </c>
    </row>
    <row r="1992" spans="1:3" x14ac:dyDescent="0.55000000000000004">
      <c r="A1992" s="7">
        <f>[1]!tbl_gk[[#This Row],[ID]]</f>
        <v>271112</v>
      </c>
      <c r="B1992" s="9">
        <f>SUM(tbl_vikor_1[[#This Row],[ValueEUR]:[GKReflexes]])</f>
        <v>0.70765500531252612</v>
      </c>
      <c r="C1992" s="1">
        <f>MAX(tbl_vikor_1[[#This Row],[ValueEUR]:[GKReflexes]])</f>
        <v>8.0207272390576789E-2</v>
      </c>
    </row>
    <row r="1993" spans="1:3" x14ac:dyDescent="0.55000000000000004">
      <c r="A1993" s="8">
        <f>[1]!tbl_gk[[#This Row],[ID]]</f>
        <v>271146</v>
      </c>
      <c r="B1993" s="19">
        <f>SUM(tbl_vikor_1[[#This Row],[ValueEUR]:[GKReflexes]])</f>
        <v>0.61876025489285591</v>
      </c>
      <c r="C1993" s="2">
        <f>MAX(tbl_vikor_1[[#This Row],[ValueEUR]:[GKReflexes]])</f>
        <v>5.9066304653552192E-2</v>
      </c>
    </row>
    <row r="1994" spans="1:3" x14ac:dyDescent="0.55000000000000004">
      <c r="A1994" s="7">
        <f>[1]!tbl_gk[[#This Row],[ID]]</f>
        <v>271150</v>
      </c>
      <c r="B1994" s="9">
        <f>SUM(tbl_vikor_1[[#This Row],[ValueEUR]:[GKReflexes]])</f>
        <v>0.68458538574152694</v>
      </c>
      <c r="C1994" s="1">
        <f>MAX(tbl_vikor_1[[#This Row],[ValueEUR]:[GKReflexes]])</f>
        <v>6.773058557426484E-2</v>
      </c>
    </row>
    <row r="1995" spans="1:3" x14ac:dyDescent="0.55000000000000004">
      <c r="A1995" s="8">
        <f>[1]!tbl_gk[[#This Row],[ID]]</f>
        <v>271168</v>
      </c>
      <c r="B1995" s="19">
        <f>SUM(tbl_vikor_1[[#This Row],[ValueEUR]:[GKReflexes]])</f>
        <v>0.70160066505139485</v>
      </c>
      <c r="C1995" s="2">
        <f>MAX(tbl_vikor_1[[#This Row],[ValueEUR]:[GKReflexes]])</f>
        <v>7.0032831355846217E-2</v>
      </c>
    </row>
    <row r="1996" spans="1:3" x14ac:dyDescent="0.55000000000000004">
      <c r="A1996" s="7">
        <f>[1]!tbl_gk[[#This Row],[ID]]</f>
        <v>271171</v>
      </c>
      <c r="B1996" s="9">
        <f>SUM(tbl_vikor_1[[#This Row],[ValueEUR]:[GKReflexes]])</f>
        <v>0.63771130303895585</v>
      </c>
      <c r="C1996" s="1">
        <f>MAX(tbl_vikor_1[[#This Row],[ValueEUR]:[GKReflexes]])</f>
        <v>6.0601050250658012E-2</v>
      </c>
    </row>
    <row r="1997" spans="1:3" x14ac:dyDescent="0.55000000000000004">
      <c r="A1997" s="8">
        <f>[1]!tbl_gk[[#This Row],[ID]]</f>
        <v>271179</v>
      </c>
      <c r="B1997" s="19">
        <f>SUM(tbl_vikor_1[[#This Row],[ValueEUR]:[GKReflexes]])</f>
        <v>0.73475598809259746</v>
      </c>
      <c r="C1997" s="2">
        <f>MAX(tbl_vikor_1[[#This Row],[ValueEUR]:[GKReflexes]])</f>
        <v>8.1989656221478496E-2</v>
      </c>
    </row>
    <row r="1998" spans="1:3" x14ac:dyDescent="0.55000000000000004">
      <c r="A1998" s="7">
        <f>[1]!tbl_gk[[#This Row],[ID]]</f>
        <v>271186</v>
      </c>
      <c r="B1998" s="9">
        <f>SUM(tbl_vikor_1[[#This Row],[ValueEUR]:[GKReflexes]])</f>
        <v>0.70218527944889642</v>
      </c>
      <c r="C1998" s="1">
        <f>MAX(tbl_vikor_1[[#This Row],[ValueEUR]:[GKReflexes]])</f>
        <v>7.1295353236068254E-2</v>
      </c>
    </row>
    <row r="1999" spans="1:3" x14ac:dyDescent="0.55000000000000004">
      <c r="A1999" s="8">
        <f>[1]!tbl_gk[[#This Row],[ID]]</f>
        <v>271191</v>
      </c>
      <c r="B1999" s="19">
        <f>SUM(tbl_vikor_1[[#This Row],[ValueEUR]:[GKReflexes]])</f>
        <v>0.69346394276583379</v>
      </c>
      <c r="C1999" s="2">
        <f>MAX(tbl_vikor_1[[#This Row],[ValueEUR]:[GKReflexes]])</f>
        <v>5.8818666419756312E-2</v>
      </c>
    </row>
    <row r="2000" spans="1:3" x14ac:dyDescent="0.55000000000000004">
      <c r="A2000" s="7">
        <f>[1]!tbl_gk[[#This Row],[ID]]</f>
        <v>271193</v>
      </c>
      <c r="B2000" s="9">
        <f>SUM(tbl_vikor_1[[#This Row],[ValueEUR]:[GKReflexes]])</f>
        <v>0.58758031219433038</v>
      </c>
      <c r="C2000" s="1">
        <f>MAX(tbl_vikor_1[[#This Row],[ValueEUR]:[GKReflexes]])</f>
        <v>5.168913109614949E-2</v>
      </c>
    </row>
    <row r="2001" spans="1:3" x14ac:dyDescent="0.55000000000000004">
      <c r="A2001" s="8">
        <f>[1]!tbl_gk[[#This Row],[ID]]</f>
        <v>271199</v>
      </c>
      <c r="B2001" s="19">
        <f>SUM(tbl_vikor_1[[#This Row],[ValueEUR]:[GKReflexes]])</f>
        <v>0.65689110647136517</v>
      </c>
      <c r="C2001" s="2">
        <f>MAX(tbl_vikor_1[[#This Row],[ValueEUR]:[GKReflexes]])</f>
        <v>7.1295353236068254E-2</v>
      </c>
    </row>
    <row r="2002" spans="1:3" x14ac:dyDescent="0.55000000000000004">
      <c r="A2002" s="7">
        <f>[1]!tbl_gk[[#This Row],[ID]]</f>
        <v>271210</v>
      </c>
      <c r="B2002" s="9">
        <f>SUM(tbl_vikor_1[[#This Row],[ValueEUR]:[GKReflexes]])</f>
        <v>0.70173680483008327</v>
      </c>
      <c r="C2002" s="1">
        <f>MAX(tbl_vikor_1[[#This Row],[ValueEUR]:[GKReflexes]])</f>
        <v>7.3077737066969961E-2</v>
      </c>
    </row>
    <row r="2003" spans="1:3" x14ac:dyDescent="0.55000000000000004">
      <c r="A2003" s="8">
        <f>[1]!tbl_gk[[#This Row],[ID]]</f>
        <v>271211</v>
      </c>
      <c r="B2003" s="19">
        <f>SUM(tbl_vikor_1[[#This Row],[ValueEUR]:[GKReflexes]])</f>
        <v>0.69633469790624702</v>
      </c>
      <c r="C2003" s="2">
        <f>MAX(tbl_vikor_1[[#This Row],[ValueEUR]:[GKReflexes]])</f>
        <v>6.416581791246144E-2</v>
      </c>
    </row>
    <row r="2004" spans="1:3" x14ac:dyDescent="0.55000000000000004">
      <c r="A2004" s="7">
        <f>[1]!tbl_gk[[#This Row],[ID]]</f>
        <v>271236</v>
      </c>
      <c r="B2004" s="9">
        <f>SUM(tbl_vikor_1[[#This Row],[ValueEUR]:[GKReflexes]])</f>
        <v>0.68615864095152057</v>
      </c>
      <c r="C2004" s="1">
        <f>MAX(tbl_vikor_1[[#This Row],[ValueEUR]:[GKReflexes]])</f>
        <v>6.773058557426484E-2</v>
      </c>
    </row>
    <row r="2005" spans="1:3" x14ac:dyDescent="0.55000000000000004">
      <c r="A2005" s="8">
        <f>[1]!tbl_gk[[#This Row],[ID]]</f>
        <v>271239</v>
      </c>
      <c r="B2005" s="19">
        <f>SUM(tbl_vikor_1[[#This Row],[ValueEUR]:[GKReflexes]])</f>
        <v>0.68886831873205534</v>
      </c>
      <c r="C2005" s="2">
        <f>MAX(tbl_vikor_1[[#This Row],[ValueEUR]:[GKReflexes]])</f>
        <v>6.9235709698137402E-2</v>
      </c>
    </row>
    <row r="2006" spans="1:3" x14ac:dyDescent="0.55000000000000004">
      <c r="A2006" s="7">
        <f>[1]!tbl_gk[[#This Row],[ID]]</f>
        <v>271245</v>
      </c>
      <c r="B2006" s="9">
        <f>SUM(tbl_vikor_1[[#This Row],[ValueEUR]:[GKReflexes]])</f>
        <v>0.69555178585433641</v>
      </c>
      <c r="C2006" s="1">
        <f>MAX(tbl_vikor_1[[#This Row],[ValueEUR]:[GKReflexes]])</f>
        <v>6.3285326414520199E-2</v>
      </c>
    </row>
    <row r="2007" spans="1:3" x14ac:dyDescent="0.55000000000000004">
      <c r="A2007" s="8">
        <f>[1]!tbl_gk[[#This Row],[ID]]</f>
        <v>271313</v>
      </c>
      <c r="B2007" s="19">
        <f>SUM(tbl_vikor_1[[#This Row],[ValueEUR]:[GKReflexes]])</f>
        <v>0.70320829666648033</v>
      </c>
      <c r="C2007" s="2">
        <f>MAX(tbl_vikor_1[[#This Row],[ValueEUR]:[GKReflexes]])</f>
        <v>7.1295353236068254E-2</v>
      </c>
    </row>
    <row r="2008" spans="1:3" x14ac:dyDescent="0.55000000000000004">
      <c r="A2008" s="7">
        <f>[1]!tbl_gk[[#This Row],[ID]]</f>
        <v>271315</v>
      </c>
      <c r="B2008" s="9">
        <f>SUM(tbl_vikor_1[[#This Row],[ValueEUR]:[GKReflexes]])</f>
        <v>0.6968647224398854</v>
      </c>
      <c r="C2008" s="1">
        <f>MAX(tbl_vikor_1[[#This Row],[ValueEUR]:[GKReflexes]])</f>
        <v>6.1947740256228193E-2</v>
      </c>
    </row>
    <row r="2009" spans="1:3" x14ac:dyDescent="0.55000000000000004">
      <c r="A2009" s="8">
        <f>[1]!tbl_gk[[#This Row],[ID]]</f>
        <v>271328</v>
      </c>
      <c r="B2009" s="19">
        <f>SUM(tbl_vikor_1[[#This Row],[ValueEUR]:[GKReflexes]])</f>
        <v>0.71862261021611762</v>
      </c>
      <c r="C2009" s="2">
        <f>MAX(tbl_vikor_1[[#This Row],[ValueEUR]:[GKReflexes]])</f>
        <v>6.9512969405166547E-2</v>
      </c>
    </row>
    <row r="2010" spans="1:3" x14ac:dyDescent="0.55000000000000004">
      <c r="A2010" s="7">
        <f>[1]!tbl_gk[[#This Row],[ID]]</f>
        <v>271335</v>
      </c>
      <c r="B2010" s="9">
        <f>SUM(tbl_vikor_1[[#This Row],[ValueEUR]:[GKReflexes]])</f>
        <v>0.66603782292672098</v>
      </c>
      <c r="C2010" s="1">
        <f>MAX(tbl_vikor_1[[#This Row],[ValueEUR]:[GKReflexes]])</f>
        <v>6.773058557426484E-2</v>
      </c>
    </row>
    <row r="2011" spans="1:3" x14ac:dyDescent="0.55000000000000004">
      <c r="A2011" s="8">
        <f>[1]!tbl_gk[[#This Row],[ID]]</f>
        <v>271364</v>
      </c>
      <c r="B2011" s="19">
        <f>SUM(tbl_vikor_1[[#This Row],[ValueEUR]:[GKReflexes]])</f>
        <v>0.6548370084709757</v>
      </c>
      <c r="C2011" s="2">
        <f>MAX(tbl_vikor_1[[#This Row],[ValueEUR]:[GKReflexes]])</f>
        <v>5.8303755535273602E-2</v>
      </c>
    </row>
    <row r="2012" spans="1:3" x14ac:dyDescent="0.55000000000000004">
      <c r="A2012" s="7">
        <f>[1]!tbl_gk[[#This Row],[ID]]</f>
        <v>271374</v>
      </c>
      <c r="B2012" s="9">
        <f>SUM(tbl_vikor_1[[#This Row],[ValueEUR]:[GKReflexes]])</f>
        <v>0.6837074571310946</v>
      </c>
      <c r="C2012" s="1">
        <f>MAX(tbl_vikor_1[[#This Row],[ValueEUR]:[GKReflexes]])</f>
        <v>6.9512969405166547E-2</v>
      </c>
    </row>
    <row r="2013" spans="1:3" x14ac:dyDescent="0.55000000000000004">
      <c r="A2013" s="8">
        <f>[1]!tbl_gk[[#This Row],[ID]]</f>
        <v>271377</v>
      </c>
      <c r="B2013" s="19">
        <f>SUM(tbl_vikor_1[[#This Row],[ValueEUR]:[GKReflexes]])</f>
        <v>0.70773661536800325</v>
      </c>
      <c r="C2013" s="2">
        <f>MAX(tbl_vikor_1[[#This Row],[ValueEUR]:[GKReflexes]])</f>
        <v>8.0207272390576789E-2</v>
      </c>
    </row>
    <row r="2014" spans="1:3" x14ac:dyDescent="0.55000000000000004">
      <c r="A2014" s="7">
        <f>[1]!tbl_gk[[#This Row],[ID]]</f>
        <v>271385</v>
      </c>
      <c r="B2014" s="9">
        <f>SUM(tbl_vikor_1[[#This Row],[ValueEUR]:[GKReflexes]])</f>
        <v>0.66048645919536553</v>
      </c>
      <c r="C2014" s="1">
        <f>MAX(tbl_vikor_1[[#This Row],[ValueEUR]:[GKReflexes]])</f>
        <v>7.4701686779569301E-2</v>
      </c>
    </row>
    <row r="2015" spans="1:3" x14ac:dyDescent="0.55000000000000004">
      <c r="A2015" s="8">
        <f>[1]!tbl_gk[[#This Row],[ID]]</f>
        <v>271407</v>
      </c>
      <c r="B2015" s="19">
        <f>SUM(tbl_vikor_1[[#This Row],[ValueEUR]:[GKReflexes]])</f>
        <v>0.6489515647827121</v>
      </c>
      <c r="C2015" s="2">
        <f>MAX(tbl_vikor_1[[#This Row],[ValueEUR]:[GKReflexes]])</f>
        <v>6.1492242166108872E-2</v>
      </c>
    </row>
    <row r="2016" spans="1:3" x14ac:dyDescent="0.55000000000000004">
      <c r="A2016" s="7">
        <f>[1]!tbl_gk[[#This Row],[ID]]</f>
        <v>271411</v>
      </c>
      <c r="B2016" s="9">
        <f>SUM(tbl_vikor_1[[#This Row],[ValueEUR]:[GKReflexes]])</f>
        <v>0.68659939266862657</v>
      </c>
      <c r="C2016" s="1">
        <f>MAX(tbl_vikor_1[[#This Row],[ValueEUR]:[GKReflexes]])</f>
        <v>6.5591724977182797E-2</v>
      </c>
    </row>
    <row r="2017" spans="1:3" x14ac:dyDescent="0.55000000000000004">
      <c r="A2017" s="8">
        <f>[1]!tbl_gk[[#This Row],[ID]]</f>
        <v>271420</v>
      </c>
      <c r="B2017" s="19">
        <f>SUM(tbl_vikor_1[[#This Row],[ValueEUR]:[GKReflexes]])</f>
        <v>0.64645731632579495</v>
      </c>
      <c r="C2017" s="2">
        <f>MAX(tbl_vikor_1[[#This Row],[ValueEUR]:[GKReflexes]])</f>
        <v>6.4908477842003806E-2</v>
      </c>
    </row>
    <row r="2018" spans="1:3" x14ac:dyDescent="0.55000000000000004">
      <c r="A2018" s="7">
        <f>[1]!tbl_gk[[#This Row],[ID]]</f>
        <v>271428</v>
      </c>
      <c r="B2018" s="9">
        <f>SUM(tbl_vikor_1[[#This Row],[ValueEUR]:[GKReflexes]])</f>
        <v>0.69821140401150961</v>
      </c>
      <c r="C2018" s="1">
        <f>MAX(tbl_vikor_1[[#This Row],[ValueEUR]:[GKReflexes]])</f>
        <v>7.1295353236068254E-2</v>
      </c>
    </row>
    <row r="2019" spans="1:3" x14ac:dyDescent="0.55000000000000004">
      <c r="A2019" s="8">
        <f>[1]!tbl_gk[[#This Row],[ID]]</f>
        <v>271442</v>
      </c>
      <c r="B2019" s="19">
        <f>SUM(tbl_vikor_1[[#This Row],[ValueEUR]:[GKReflexes]])</f>
        <v>0.67165070687167661</v>
      </c>
      <c r="C2019" s="2">
        <f>MAX(tbl_vikor_1[[#This Row],[ValueEUR]:[GKReflexes]])</f>
        <v>6.047264524054153E-2</v>
      </c>
    </row>
    <row r="2020" spans="1:3" x14ac:dyDescent="0.55000000000000004">
      <c r="A2020" s="7">
        <f>[1]!tbl_gk[[#This Row],[ID]]</f>
        <v>271459</v>
      </c>
      <c r="B2020" s="9">
        <f>SUM(tbl_vikor_1[[#This Row],[ValueEUR]:[GKReflexes]])</f>
        <v>0.55344837207909259</v>
      </c>
      <c r="C2020" s="1">
        <f>MAX(tbl_vikor_1[[#This Row],[ValueEUR]:[GKReflexes]])</f>
        <v>5.3471514927051197E-2</v>
      </c>
    </row>
    <row r="2021" spans="1:3" x14ac:dyDescent="0.55000000000000004">
      <c r="A2021" s="8">
        <f>[1]!tbl_gk[[#This Row],[ID]]</f>
        <v>271487</v>
      </c>
      <c r="B2021" s="19">
        <f>SUM(tbl_vikor_1[[#This Row],[ValueEUR]:[GKReflexes]])</f>
        <v>0.64459431255324251</v>
      </c>
      <c r="C2021" s="2">
        <f>MAX(tbl_vikor_1[[#This Row],[ValueEUR]:[GKReflexes]])</f>
        <v>5.8818666419756312E-2</v>
      </c>
    </row>
    <row r="2022" spans="1:3" x14ac:dyDescent="0.55000000000000004">
      <c r="A2022" s="7">
        <f>[1]!tbl_gk[[#This Row],[ID]]</f>
        <v>271488</v>
      </c>
      <c r="B2022" s="9">
        <f>SUM(tbl_vikor_1[[#This Row],[ValueEUR]:[GKReflexes]])</f>
        <v>0.65395599291370254</v>
      </c>
      <c r="C2022" s="1">
        <f>MAX(tbl_vikor_1[[#This Row],[ValueEUR]:[GKReflexes]])</f>
        <v>5.9784124328161402E-2</v>
      </c>
    </row>
    <row r="2023" spans="1:3" x14ac:dyDescent="0.55000000000000004">
      <c r="A2023" s="8">
        <f>[1]!tbl_gk[[#This Row],[ID]]</f>
        <v>271489</v>
      </c>
      <c r="B2023" s="19">
        <f>SUM(tbl_vikor_1[[#This Row],[ValueEUR]:[GKReflexes]])</f>
        <v>0.65814863664858447</v>
      </c>
      <c r="C2023" s="2">
        <f>MAX(tbl_vikor_1[[#This Row],[ValueEUR]:[GKReflexes]])</f>
        <v>5.7036282588854605E-2</v>
      </c>
    </row>
    <row r="2024" spans="1:3" x14ac:dyDescent="0.55000000000000004">
      <c r="A2024" s="7">
        <f>[1]!tbl_gk[[#This Row],[ID]]</f>
        <v>271490</v>
      </c>
      <c r="B2024" s="9">
        <f>SUM(tbl_vikor_1[[#This Row],[ValueEUR]:[GKReflexes]])</f>
        <v>0.66785663489055669</v>
      </c>
      <c r="C2024" s="1">
        <f>MAX(tbl_vikor_1[[#This Row],[ValueEUR]:[GKReflexes]])</f>
        <v>6.5948201743363147E-2</v>
      </c>
    </row>
    <row r="2025" spans="1:3" x14ac:dyDescent="0.55000000000000004">
      <c r="A2025" s="8">
        <f>[1]!tbl_gk[[#This Row],[ID]]</f>
        <v>271492</v>
      </c>
      <c r="B2025" s="19">
        <f>SUM(tbl_vikor_1[[#This Row],[ValueEUR]:[GKReflexes]])</f>
        <v>0.64426855236680047</v>
      </c>
      <c r="C2025" s="2">
        <f>MAX(tbl_vikor_1[[#This Row],[ValueEUR]:[GKReflexes]])</f>
        <v>6.047264524054153E-2</v>
      </c>
    </row>
    <row r="2026" spans="1:3" x14ac:dyDescent="0.55000000000000004">
      <c r="A2026" s="7">
        <f>[1]!tbl_gk[[#This Row],[ID]]</f>
        <v>271505</v>
      </c>
      <c r="B2026" s="9">
        <f>SUM(tbl_vikor_1[[#This Row],[ValueEUR]:[GKReflexes]])</f>
        <v>0.7270855318103604</v>
      </c>
      <c r="C2026" s="1">
        <f>MAX(tbl_vikor_1[[#This Row],[ValueEUR]:[GKReflexes]])</f>
        <v>7.1295353236068254E-2</v>
      </c>
    </row>
    <row r="2027" spans="1:3" x14ac:dyDescent="0.55000000000000004">
      <c r="A2027" s="8">
        <f>[1]!tbl_gk[[#This Row],[ID]]</f>
        <v>271523</v>
      </c>
      <c r="B2027" s="19">
        <f>SUM(tbl_vikor_1[[#This Row],[ValueEUR]:[GKReflexes]])</f>
        <v>0.7219029725228765</v>
      </c>
      <c r="C2027" s="2">
        <f>MAX(tbl_vikor_1[[#This Row],[ValueEUR]:[GKReflexes]])</f>
        <v>6.416581791246144E-2</v>
      </c>
    </row>
    <row r="2028" spans="1:3" x14ac:dyDescent="0.55000000000000004">
      <c r="A2028" s="7">
        <f>[1]!tbl_gk[[#This Row],[ID]]</f>
        <v>271532</v>
      </c>
      <c r="B2028" s="9">
        <f>SUM(tbl_vikor_1[[#This Row],[ValueEUR]:[GKReflexes]])</f>
        <v>0.59512835877149428</v>
      </c>
      <c r="C2028" s="1">
        <f>MAX(tbl_vikor_1[[#This Row],[ValueEUR]:[GKReflexes]])</f>
        <v>5.2837778453841702E-2</v>
      </c>
    </row>
    <row r="2029" spans="1:3" x14ac:dyDescent="0.55000000000000004">
      <c r="A2029" s="8">
        <f>[1]!tbl_gk[[#This Row],[ID]]</f>
        <v>271535</v>
      </c>
      <c r="B2029" s="19">
        <f>SUM(tbl_vikor_1[[#This Row],[ValueEUR]:[GKReflexes]])</f>
        <v>0.61906766158249427</v>
      </c>
      <c r="C2029" s="2">
        <f>MAX(tbl_vikor_1[[#This Row],[ValueEUR]:[GKReflexes]])</f>
        <v>6.6098007588498875E-2</v>
      </c>
    </row>
    <row r="2030" spans="1:3" x14ac:dyDescent="0.55000000000000004">
      <c r="A2030" s="7">
        <f>[1]!tbl_gk[[#This Row],[ID]]</f>
        <v>271554</v>
      </c>
      <c r="B2030" s="9">
        <f>SUM(tbl_vikor_1[[#This Row],[ValueEUR]:[GKReflexes]])</f>
        <v>0.71341990802174671</v>
      </c>
      <c r="C2030" s="1">
        <f>MAX(tbl_vikor_1[[#This Row],[ValueEUR]:[GKReflexes]])</f>
        <v>7.3449067031741158E-2</v>
      </c>
    </row>
    <row r="2031" spans="1:3" x14ac:dyDescent="0.55000000000000004">
      <c r="A2031" s="8">
        <f>[1]!tbl_gk[[#This Row],[ID]]</f>
        <v>271569</v>
      </c>
      <c r="B2031" s="19">
        <f>SUM(tbl_vikor_1[[#This Row],[ValueEUR]:[GKReflexes]])</f>
        <v>0.71447234158174477</v>
      </c>
      <c r="C2031" s="2">
        <f>MAX(tbl_vikor_1[[#This Row],[ValueEUR]:[GKReflexes]])</f>
        <v>7.6642504728773375E-2</v>
      </c>
    </row>
    <row r="2032" spans="1:3" x14ac:dyDescent="0.55000000000000004">
      <c r="A2032" s="7">
        <f>[1]!tbl_gk[[#This Row],[ID]]</f>
        <v>271571</v>
      </c>
      <c r="B2032" s="9">
        <f>SUM(tbl_vikor_1[[#This Row],[ValueEUR]:[GKReflexes]])</f>
        <v>0.50287801308051239</v>
      </c>
      <c r="C2032" s="1">
        <f>MAX(tbl_vikor_1[[#This Row],[ValueEUR]:[GKReflexes]])</f>
        <v>4.9906747265247783E-2</v>
      </c>
    </row>
    <row r="2033" spans="1:3" x14ac:dyDescent="0.55000000000000004">
      <c r="A2033" s="8">
        <f>[1]!tbl_gk[[#This Row],[ID]]</f>
        <v>271578</v>
      </c>
      <c r="B2033" s="19">
        <f>SUM(tbl_vikor_1[[#This Row],[ValueEUR]:[GKReflexes]])</f>
        <v>0.52380960819871691</v>
      </c>
      <c r="C2033" s="2">
        <f>MAX(tbl_vikor_1[[#This Row],[ValueEUR]:[GKReflexes]])</f>
        <v>4.9906747265247783E-2</v>
      </c>
    </row>
    <row r="2034" spans="1:3" x14ac:dyDescent="0.55000000000000004">
      <c r="A2034" s="7">
        <f>[1]!tbl_gk[[#This Row],[ID]]</f>
        <v>271583</v>
      </c>
      <c r="B2034" s="9">
        <f>SUM(tbl_vikor_1[[#This Row],[ValueEUR]:[GKReflexes]])</f>
        <v>0.62307934587394564</v>
      </c>
      <c r="C2034" s="1">
        <f>MAX(tbl_vikor_1[[#This Row],[ValueEUR]:[GKReflexes]])</f>
        <v>5.3440942305594832E-2</v>
      </c>
    </row>
    <row r="2035" spans="1:3" x14ac:dyDescent="0.55000000000000004">
      <c r="A2035" s="8">
        <f>[1]!tbl_gk[[#This Row],[ID]]</f>
        <v>271585</v>
      </c>
      <c r="B2035" s="19">
        <f>SUM(tbl_vikor_1[[#This Row],[ValueEUR]:[GKReflexes]])</f>
        <v>0.71345211385580665</v>
      </c>
      <c r="C2035" s="2">
        <f>MAX(tbl_vikor_1[[#This Row],[ValueEUR]:[GKReflexes]])</f>
        <v>6.9235709698137402E-2</v>
      </c>
    </row>
    <row r="2036" spans="1:3" x14ac:dyDescent="0.55000000000000004">
      <c r="A2036" s="7">
        <f>[1]!tbl_gk[[#This Row],[ID]]</f>
        <v>271641</v>
      </c>
      <c r="B2036" s="9">
        <f>SUM(tbl_vikor_1[[#This Row],[ValueEUR]:[GKReflexes]])</f>
        <v>0.67137674006922432</v>
      </c>
      <c r="C2036" s="1">
        <f>MAX(tbl_vikor_1[[#This Row],[ValueEUR]:[GKReflexes]])</f>
        <v>7.3077737066969961E-2</v>
      </c>
    </row>
    <row r="2037" spans="1:3" x14ac:dyDescent="0.55000000000000004">
      <c r="A2037" s="8">
        <f>[1]!tbl_gk[[#This Row],[ID]]</f>
        <v>271661</v>
      </c>
      <c r="B2037" s="19">
        <f>SUM(tbl_vikor_1[[#This Row],[ValueEUR]:[GKReflexes]])</f>
        <v>0.6437772338484623</v>
      </c>
      <c r="C2037" s="2">
        <f>MAX(tbl_vikor_1[[#This Row],[ValueEUR]:[GKReflexes]])</f>
        <v>5.2951652976371534E-2</v>
      </c>
    </row>
    <row r="2038" spans="1:3" x14ac:dyDescent="0.55000000000000004">
      <c r="A2038" s="7">
        <f>[1]!tbl_gk[[#This Row],[ID]]</f>
        <v>271667</v>
      </c>
      <c r="B2038" s="9">
        <f>SUM(tbl_vikor_1[[#This Row],[ValueEUR]:[GKReflexes]])</f>
        <v>0.68498296530340508</v>
      </c>
      <c r="C2038" s="1">
        <f>MAX(tbl_vikor_1[[#This Row],[ValueEUR]:[GKReflexes]])</f>
        <v>6.9512969405166547E-2</v>
      </c>
    </row>
    <row r="2039" spans="1:3" x14ac:dyDescent="0.55000000000000004">
      <c r="A2039" s="8">
        <f>[1]!tbl_gk[[#This Row],[ID]]</f>
        <v>271674</v>
      </c>
      <c r="B2039" s="19">
        <f>SUM(tbl_vikor_1[[#This Row],[ValueEUR]:[GKReflexes]])</f>
        <v>0.71681363399250397</v>
      </c>
      <c r="C2039" s="2">
        <f>MAX(tbl_vikor_1[[#This Row],[ValueEUR]:[GKReflexes]])</f>
        <v>6.773058557426484E-2</v>
      </c>
    </row>
    <row r="2040" spans="1:3" x14ac:dyDescent="0.55000000000000004">
      <c r="A2040" s="7">
        <f>[1]!tbl_gk[[#This Row],[ID]]</f>
        <v>271698</v>
      </c>
      <c r="B2040" s="9">
        <f>SUM(tbl_vikor_1[[#This Row],[ValueEUR]:[GKReflexes]])</f>
        <v>0.64531028821501313</v>
      </c>
      <c r="C2040" s="1">
        <f>MAX(tbl_vikor_1[[#This Row],[ValueEUR]:[GKReflexes]])</f>
        <v>5.8818666419756312E-2</v>
      </c>
    </row>
    <row r="2041" spans="1:3" x14ac:dyDescent="0.55000000000000004">
      <c r="A2041" s="8">
        <f>[1]!tbl_gk[[#This Row],[ID]]</f>
        <v>271723</v>
      </c>
      <c r="B2041" s="19">
        <f>SUM(tbl_vikor_1[[#This Row],[ValueEUR]:[GKReflexes]])</f>
        <v>0.55259298665502665</v>
      </c>
      <c r="C2041" s="2">
        <f>MAX(tbl_vikor_1[[#This Row],[ValueEUR]:[GKReflexes]])</f>
        <v>5.3440942305594832E-2</v>
      </c>
    </row>
    <row r="2042" spans="1:3" x14ac:dyDescent="0.55000000000000004">
      <c r="A2042" s="7">
        <f>[1]!tbl_gk[[#This Row],[ID]]</f>
        <v>271757</v>
      </c>
      <c r="B2042" s="9">
        <f>SUM(tbl_vikor_1[[#This Row],[ValueEUR]:[GKReflexes]])</f>
        <v>0.64064992627091821</v>
      </c>
      <c r="C2042" s="1">
        <f>MAX(tbl_vikor_1[[#This Row],[ValueEUR]:[GKReflexes]])</f>
        <v>6.012574789575089E-2</v>
      </c>
    </row>
    <row r="2043" spans="1:3" x14ac:dyDescent="0.55000000000000004">
      <c r="A2043" s="21">
        <f>[1]!tbl_gk[[#This Row],[ID]]</f>
        <v>271761</v>
      </c>
      <c r="B2043" s="10">
        <f>SUM(tbl_vikor_1[[#This Row],[ValueEUR]:[GKReflexes]])</f>
        <v>0.62954490593524626</v>
      </c>
      <c r="C2043" s="2">
        <f>MAX(tbl_vikor_1[[#This Row],[ValueEUR]:[GKReflexes]])</f>
        <v>6.3769732616705502E-2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5E06F-B5F4-45FA-B3E5-FE159E9ED561}">
  <dimension ref="A1:G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</cols>
  <sheetData>
    <row r="1" spans="1:7" x14ac:dyDescent="0.55000000000000004">
      <c r="A1" s="20" t="s">
        <v>0</v>
      </c>
      <c r="B1" s="18" t="s">
        <v>42</v>
      </c>
      <c r="C1" s="18" t="s">
        <v>37</v>
      </c>
    </row>
    <row r="2" spans="1:7" x14ac:dyDescent="0.55000000000000004">
      <c r="A2" s="7">
        <f>[1]!tbl_gk[[#This Row],[ID]]</f>
        <v>1179</v>
      </c>
      <c r="B2" s="25">
        <f>(($E$2*(tbl_vikor_2[[#This Row],[S]]-MAX(tbl_vikor_2[S])))/(MIN(tbl_vikor_2[S])-MAX(tbl_vikor_2[S])))+((1-$E$2)*((tbl_vikor_2[[#This Row],[R]]-MAX(tbl_vikor_2[R]))/(MIN(tbl_vikor_2[R])-MAX(tbl_vikor_2[R]))))</f>
        <v>0.7306729984568372</v>
      </c>
      <c r="C2" s="22">
        <f>_xlfn.RANK.EQ(tbl_vikor_3[[#This Row],[Q(𝜆)]],tbl_vikor_3[Q(𝜆)])</f>
        <v>91</v>
      </c>
      <c r="E2" s="24">
        <v>0.5</v>
      </c>
    </row>
    <row r="3" spans="1:7" x14ac:dyDescent="0.55000000000000004">
      <c r="A3" s="8">
        <f>[1]!tbl_gk[[#This Row],[ID]]</f>
        <v>2147</v>
      </c>
      <c r="B3" s="26">
        <f>(($E$2*(tbl_vikor_2[[#This Row],[S]]-MAX(tbl_vikor_2[S])))/(MIN(tbl_vikor_2[S])-MAX(tbl_vikor_2[S])))+((1-$E$2)*((tbl_vikor_2[[#This Row],[R]]-MAX(tbl_vikor_2[R]))/(MIN(tbl_vikor_2[R])-MAX(tbl_vikor_2[R]))))</f>
        <v>0.7263644414747541</v>
      </c>
      <c r="C3" s="22">
        <f>_xlfn.RANK.EQ(tbl_vikor_3[[#This Row],[Q(𝜆)]],tbl_vikor_3[Q(𝜆)])</f>
        <v>96</v>
      </c>
    </row>
    <row r="4" spans="1:7" x14ac:dyDescent="0.55000000000000004">
      <c r="A4" s="7">
        <f>[1]!tbl_gk[[#This Row],[ID]]</f>
        <v>18122</v>
      </c>
      <c r="B4" s="25">
        <f>(($E$2*(tbl_vikor_2[[#This Row],[S]]-MAX(tbl_vikor_2[S])))/(MIN(tbl_vikor_2[S])-MAX(tbl_vikor_2[S])))+((1-$E$2)*((tbl_vikor_2[[#This Row],[R]]-MAX(tbl_vikor_2[R]))/(MIN(tbl_vikor_2[R])-MAX(tbl_vikor_2[R]))))</f>
        <v>0.52614930603546217</v>
      </c>
      <c r="C4" s="22">
        <f>_xlfn.RANK.EQ(tbl_vikor_3[[#This Row],[Q(𝜆)]],tbl_vikor_3[Q(𝜆)])</f>
        <v>545</v>
      </c>
    </row>
    <row r="5" spans="1:7" x14ac:dyDescent="0.55000000000000004">
      <c r="A5" s="8">
        <f>[1]!tbl_gk[[#This Row],[ID]]</f>
        <v>19541</v>
      </c>
      <c r="B5" s="26">
        <f>(($E$2*(tbl_vikor_2[[#This Row],[S]]-MAX(tbl_vikor_2[S])))/(MIN(tbl_vikor_2[S])-MAX(tbl_vikor_2[S])))+((1-$E$2)*((tbl_vikor_2[[#This Row],[R]]-MAX(tbl_vikor_2[R]))/(MIN(tbl_vikor_2[R])-MAX(tbl_vikor_2[R]))))</f>
        <v>0.54551744662838586</v>
      </c>
      <c r="C5" s="22">
        <f>_xlfn.RANK.EQ(tbl_vikor_3[[#This Row],[Q(𝜆)]],tbl_vikor_3[Q(𝜆)])</f>
        <v>480</v>
      </c>
    </row>
    <row r="6" spans="1:7" x14ac:dyDescent="0.55000000000000004">
      <c r="A6" s="7">
        <f>[1]!tbl_gk[[#This Row],[ID]]</f>
        <v>24630</v>
      </c>
      <c r="B6" s="25">
        <f>(($E$2*(tbl_vikor_2[[#This Row],[S]]-MAX(tbl_vikor_2[S])))/(MIN(tbl_vikor_2[S])-MAX(tbl_vikor_2[S])))+((1-$E$2)*((tbl_vikor_2[[#This Row],[R]]-MAX(tbl_vikor_2[R]))/(MIN(tbl_vikor_2[R])-MAX(tbl_vikor_2[R]))))</f>
        <v>0.77102953108495598</v>
      </c>
      <c r="C6" s="22">
        <f>_xlfn.RANK.EQ(tbl_vikor_3[[#This Row],[Q(𝜆)]],tbl_vikor_3[Q(𝜆)])</f>
        <v>60</v>
      </c>
    </row>
    <row r="7" spans="1:7" x14ac:dyDescent="0.55000000000000004">
      <c r="A7" s="8">
        <f>[1]!tbl_gk[[#This Row],[ID]]</f>
        <v>49000</v>
      </c>
      <c r="B7" s="26">
        <f>(($E$2*(tbl_vikor_2[[#This Row],[S]]-MAX(tbl_vikor_2[S])))/(MIN(tbl_vikor_2[S])-MAX(tbl_vikor_2[S])))+((1-$E$2)*((tbl_vikor_2[[#This Row],[R]]-MAX(tbl_vikor_2[R]))/(MIN(tbl_vikor_2[R])-MAX(tbl_vikor_2[R]))))</f>
        <v>0.71726915447839668</v>
      </c>
      <c r="C7" s="22">
        <f>_xlfn.RANK.EQ(tbl_vikor_3[[#This Row],[Q(𝜆)]],tbl_vikor_3[Q(𝜆)])</f>
        <v>107</v>
      </c>
      <c r="G7" s="23"/>
    </row>
    <row r="8" spans="1:7" x14ac:dyDescent="0.55000000000000004">
      <c r="A8" s="7">
        <f>[1]!tbl_gk[[#This Row],[ID]]</f>
        <v>52326</v>
      </c>
      <c r="B8" s="25">
        <f>(($E$2*(tbl_vikor_2[[#This Row],[S]]-MAX(tbl_vikor_2[S])))/(MIN(tbl_vikor_2[S])-MAX(tbl_vikor_2[S])))+((1-$E$2)*((tbl_vikor_2[[#This Row],[R]]-MAX(tbl_vikor_2[R]))/(MIN(tbl_vikor_2[R])-MAX(tbl_vikor_2[R]))))</f>
        <v>0.41410985315788784</v>
      </c>
      <c r="C8" s="22">
        <f>_xlfn.RANK.EQ(tbl_vikor_3[[#This Row],[Q(𝜆)]],tbl_vikor_3[Q(𝜆)])</f>
        <v>1033</v>
      </c>
    </row>
    <row r="9" spans="1:7" x14ac:dyDescent="0.55000000000000004">
      <c r="A9" s="8">
        <f>[1]!tbl_gk[[#This Row],[ID]]</f>
        <v>52679</v>
      </c>
      <c r="B9" s="26">
        <f>(($E$2*(tbl_vikor_2[[#This Row],[S]]-MAX(tbl_vikor_2[S])))/(MIN(tbl_vikor_2[S])-MAX(tbl_vikor_2[S])))+((1-$E$2)*((tbl_vikor_2[[#This Row],[R]]-MAX(tbl_vikor_2[R]))/(MIN(tbl_vikor_2[R])-MAX(tbl_vikor_2[R]))))</f>
        <v>0.49909874874698257</v>
      </c>
      <c r="C9" s="22">
        <f>_xlfn.RANK.EQ(tbl_vikor_3[[#This Row],[Q(𝜆)]],tbl_vikor_3[Q(𝜆)])</f>
        <v>642</v>
      </c>
    </row>
    <row r="10" spans="1:7" x14ac:dyDescent="0.55000000000000004">
      <c r="A10" s="7">
        <f>[1]!tbl_gk[[#This Row],[ID]]</f>
        <v>53110</v>
      </c>
      <c r="B10" s="25">
        <f>(($E$2*(tbl_vikor_2[[#This Row],[S]]-MAX(tbl_vikor_2[S])))/(MIN(tbl_vikor_2[S])-MAX(tbl_vikor_2[S])))+((1-$E$2)*((tbl_vikor_2[[#This Row],[R]]-MAX(tbl_vikor_2[R]))/(MIN(tbl_vikor_2[R])-MAX(tbl_vikor_2[R]))))</f>
        <v>0.66379336949972223</v>
      </c>
      <c r="C10" s="22">
        <f>_xlfn.RANK.EQ(tbl_vikor_3[[#This Row],[Q(𝜆)]],tbl_vikor_3[Q(𝜆)])</f>
        <v>163</v>
      </c>
    </row>
    <row r="11" spans="1:7" x14ac:dyDescent="0.55000000000000004">
      <c r="A11" s="8">
        <f>[1]!tbl_gk[[#This Row],[ID]]</f>
        <v>104389</v>
      </c>
      <c r="B11" s="26">
        <f>(($E$2*(tbl_vikor_2[[#This Row],[S]]-MAX(tbl_vikor_2[S])))/(MIN(tbl_vikor_2[S])-MAX(tbl_vikor_2[S])))+((1-$E$2)*((tbl_vikor_2[[#This Row],[R]]-MAX(tbl_vikor_2[R]))/(MIN(tbl_vikor_2[R])-MAX(tbl_vikor_2[R]))))</f>
        <v>0.56513353451213066</v>
      </c>
      <c r="C11" s="22">
        <f>_xlfn.RANK.EQ(tbl_vikor_3[[#This Row],[Q(𝜆)]],tbl_vikor_3[Q(𝜆)])</f>
        <v>424</v>
      </c>
    </row>
    <row r="12" spans="1:7" x14ac:dyDescent="0.55000000000000004">
      <c r="A12" s="7">
        <f>[1]!tbl_gk[[#This Row],[ID]]</f>
        <v>106795</v>
      </c>
      <c r="B12" s="25">
        <f>(($E$2*(tbl_vikor_2[[#This Row],[S]]-MAX(tbl_vikor_2[S])))/(MIN(tbl_vikor_2[S])-MAX(tbl_vikor_2[S])))+((1-$E$2)*((tbl_vikor_2[[#This Row],[R]]-MAX(tbl_vikor_2[R]))/(MIN(tbl_vikor_2[R])-MAX(tbl_vikor_2[R]))))</f>
        <v>0.59784200999562165</v>
      </c>
      <c r="C12" s="22">
        <f>_xlfn.RANK.EQ(tbl_vikor_3[[#This Row],[Q(𝜆)]],tbl_vikor_3[Q(𝜆)])</f>
        <v>322</v>
      </c>
    </row>
    <row r="13" spans="1:7" x14ac:dyDescent="0.55000000000000004">
      <c r="A13" s="8">
        <f>[1]!tbl_gk[[#This Row],[ID]]</f>
        <v>107084</v>
      </c>
      <c r="B13" s="26">
        <f>(($E$2*(tbl_vikor_2[[#This Row],[S]]-MAX(tbl_vikor_2[S])))/(MIN(tbl_vikor_2[S])-MAX(tbl_vikor_2[S])))+((1-$E$2)*((tbl_vikor_2[[#This Row],[R]]-MAX(tbl_vikor_2[R]))/(MIN(tbl_vikor_2[R])-MAX(tbl_vikor_2[R]))))</f>
        <v>0.52014001316581615</v>
      </c>
      <c r="C13" s="22">
        <f>_xlfn.RANK.EQ(tbl_vikor_3[[#This Row],[Q(𝜆)]],tbl_vikor_3[Q(𝜆)])</f>
        <v>564</v>
      </c>
    </row>
    <row r="14" spans="1:7" x14ac:dyDescent="0.55000000000000004">
      <c r="A14" s="7">
        <f>[1]!tbl_gk[[#This Row],[ID]]</f>
        <v>110606</v>
      </c>
      <c r="B14" s="25">
        <f>(($E$2*(tbl_vikor_2[[#This Row],[S]]-MAX(tbl_vikor_2[S])))/(MIN(tbl_vikor_2[S])-MAX(tbl_vikor_2[S])))+((1-$E$2)*((tbl_vikor_2[[#This Row],[R]]-MAX(tbl_vikor_2[R]))/(MIN(tbl_vikor_2[R])-MAX(tbl_vikor_2[R]))))</f>
        <v>0.29237685184793055</v>
      </c>
      <c r="C14" s="22">
        <f>_xlfn.RANK.EQ(tbl_vikor_3[[#This Row],[Q(𝜆)]],tbl_vikor_3[Q(𝜆)])</f>
        <v>1531</v>
      </c>
    </row>
    <row r="15" spans="1:7" x14ac:dyDescent="0.55000000000000004">
      <c r="A15" s="8">
        <f>[1]!tbl_gk[[#This Row],[ID]]</f>
        <v>110974</v>
      </c>
      <c r="B15" s="26">
        <f>(($E$2*(tbl_vikor_2[[#This Row],[S]]-MAX(tbl_vikor_2[S])))/(MIN(tbl_vikor_2[S])-MAX(tbl_vikor_2[S])))+((1-$E$2)*((tbl_vikor_2[[#This Row],[R]]-MAX(tbl_vikor_2[R]))/(MIN(tbl_vikor_2[R])-MAX(tbl_vikor_2[R]))))</f>
        <v>0.60581717030244464</v>
      </c>
      <c r="C15" s="22">
        <f>_xlfn.RANK.EQ(tbl_vikor_3[[#This Row],[Q(𝜆)]],tbl_vikor_3[Q(𝜆)])</f>
        <v>306</v>
      </c>
    </row>
    <row r="16" spans="1:7" x14ac:dyDescent="0.55000000000000004">
      <c r="A16" s="7">
        <f>[1]!tbl_gk[[#This Row],[ID]]</f>
        <v>118794</v>
      </c>
      <c r="B16" s="25">
        <f>(($E$2*(tbl_vikor_2[[#This Row],[S]]-MAX(tbl_vikor_2[S])))/(MIN(tbl_vikor_2[S])-MAX(tbl_vikor_2[S])))+((1-$E$2)*((tbl_vikor_2[[#This Row],[R]]-MAX(tbl_vikor_2[R]))/(MIN(tbl_vikor_2[R])-MAX(tbl_vikor_2[R]))))</f>
        <v>0.45040274461612645</v>
      </c>
      <c r="C16" s="22">
        <f>_xlfn.RANK.EQ(tbl_vikor_3[[#This Row],[Q(𝜆)]],tbl_vikor_3[Q(𝜆)])</f>
        <v>875</v>
      </c>
    </row>
    <row r="17" spans="1:3" x14ac:dyDescent="0.55000000000000004">
      <c r="A17" s="8">
        <f>[1]!tbl_gk[[#This Row],[ID]]</f>
        <v>121134</v>
      </c>
      <c r="B17" s="26">
        <f>(($E$2*(tbl_vikor_2[[#This Row],[S]]-MAX(tbl_vikor_2[S])))/(MIN(tbl_vikor_2[S])-MAX(tbl_vikor_2[S])))+((1-$E$2)*((tbl_vikor_2[[#This Row],[R]]-MAX(tbl_vikor_2[R]))/(MIN(tbl_vikor_2[R])-MAX(tbl_vikor_2[R]))))</f>
        <v>0.41090429536719664</v>
      </c>
      <c r="C17" s="22">
        <f>_xlfn.RANK.EQ(tbl_vikor_3[[#This Row],[Q(𝜆)]],tbl_vikor_3[Q(𝜆)])</f>
        <v>1052</v>
      </c>
    </row>
    <row r="18" spans="1:3" x14ac:dyDescent="0.55000000000000004">
      <c r="A18" s="7">
        <f>[1]!tbl_gk[[#This Row],[ID]]</f>
        <v>132740</v>
      </c>
      <c r="B18" s="25">
        <f>(($E$2*(tbl_vikor_2[[#This Row],[S]]-MAX(tbl_vikor_2[S])))/(MIN(tbl_vikor_2[S])-MAX(tbl_vikor_2[S])))+((1-$E$2)*((tbl_vikor_2[[#This Row],[R]]-MAX(tbl_vikor_2[R]))/(MIN(tbl_vikor_2[R])-MAX(tbl_vikor_2[R]))))</f>
        <v>0.79241046508423318</v>
      </c>
      <c r="C18" s="22">
        <f>_xlfn.RANK.EQ(tbl_vikor_3[[#This Row],[Q(𝜆)]],tbl_vikor_3[Q(𝜆)])</f>
        <v>41</v>
      </c>
    </row>
    <row r="19" spans="1:3" x14ac:dyDescent="0.55000000000000004">
      <c r="A19" s="8">
        <f>[1]!tbl_gk[[#This Row],[ID]]</f>
        <v>135043</v>
      </c>
      <c r="B19" s="26">
        <f>(($E$2*(tbl_vikor_2[[#This Row],[S]]-MAX(tbl_vikor_2[S])))/(MIN(tbl_vikor_2[S])-MAX(tbl_vikor_2[S])))+((1-$E$2)*((tbl_vikor_2[[#This Row],[R]]-MAX(tbl_vikor_2[R]))/(MIN(tbl_vikor_2[R])-MAX(tbl_vikor_2[R]))))</f>
        <v>0.41961470571905835</v>
      </c>
      <c r="C19" s="22">
        <f>_xlfn.RANK.EQ(tbl_vikor_3[[#This Row],[Q(𝜆)]],tbl_vikor_3[Q(𝜆)])</f>
        <v>1007</v>
      </c>
    </row>
    <row r="20" spans="1:3" x14ac:dyDescent="0.55000000000000004">
      <c r="A20" s="7">
        <f>[1]!tbl_gk[[#This Row],[ID]]</f>
        <v>135587</v>
      </c>
      <c r="B20" s="25">
        <f>(($E$2*(tbl_vikor_2[[#This Row],[S]]-MAX(tbl_vikor_2[S])))/(MIN(tbl_vikor_2[S])-MAX(tbl_vikor_2[S])))+((1-$E$2)*((tbl_vikor_2[[#This Row],[R]]-MAX(tbl_vikor_2[R]))/(MIN(tbl_vikor_2[R])-MAX(tbl_vikor_2[R]))))</f>
        <v>0.53609676104740045</v>
      </c>
      <c r="C20" s="22">
        <f>_xlfn.RANK.EQ(tbl_vikor_3[[#This Row],[Q(𝜆)]],tbl_vikor_3[Q(𝜆)])</f>
        <v>510</v>
      </c>
    </row>
    <row r="21" spans="1:3" x14ac:dyDescent="0.55000000000000004">
      <c r="A21" s="8">
        <f>[1]!tbl_gk[[#This Row],[ID]]</f>
        <v>136686</v>
      </c>
      <c r="B21" s="26">
        <f>(($E$2*(tbl_vikor_2[[#This Row],[S]]-MAX(tbl_vikor_2[S])))/(MIN(tbl_vikor_2[S])-MAX(tbl_vikor_2[S])))+((1-$E$2)*((tbl_vikor_2[[#This Row],[R]]-MAX(tbl_vikor_2[R]))/(MIN(tbl_vikor_2[R])-MAX(tbl_vikor_2[R]))))</f>
        <v>0.62976215257154866</v>
      </c>
      <c r="C21" s="22">
        <f>_xlfn.RANK.EQ(tbl_vikor_3[[#This Row],[Q(𝜆)]],tbl_vikor_3[Q(𝜆)])</f>
        <v>245</v>
      </c>
    </row>
    <row r="22" spans="1:3" x14ac:dyDescent="0.55000000000000004">
      <c r="A22" s="7">
        <f>[1]!tbl_gk[[#This Row],[ID]]</f>
        <v>137552</v>
      </c>
      <c r="B22" s="25">
        <f>(($E$2*(tbl_vikor_2[[#This Row],[S]]-MAX(tbl_vikor_2[S])))/(MIN(tbl_vikor_2[S])-MAX(tbl_vikor_2[S])))+((1-$E$2)*((tbl_vikor_2[[#This Row],[R]]-MAX(tbl_vikor_2[R]))/(MIN(tbl_vikor_2[R])-MAX(tbl_vikor_2[R]))))</f>
        <v>0.61272275858365011</v>
      </c>
      <c r="C22" s="22">
        <f>_xlfn.RANK.EQ(tbl_vikor_3[[#This Row],[Q(𝜆)]],tbl_vikor_3[Q(𝜆)])</f>
        <v>286</v>
      </c>
    </row>
    <row r="23" spans="1:3" x14ac:dyDescent="0.55000000000000004">
      <c r="A23" s="8">
        <f>[1]!tbl_gk[[#This Row],[ID]]</f>
        <v>138026</v>
      </c>
      <c r="B23" s="26">
        <f>(($E$2*(tbl_vikor_2[[#This Row],[S]]-MAX(tbl_vikor_2[S])))/(MIN(tbl_vikor_2[S])-MAX(tbl_vikor_2[S])))+((1-$E$2)*((tbl_vikor_2[[#This Row],[R]]-MAX(tbl_vikor_2[R]))/(MIN(tbl_vikor_2[R])-MAX(tbl_vikor_2[R]))))</f>
        <v>0.49694368415126167</v>
      </c>
      <c r="C23" s="22">
        <f>_xlfn.RANK.EQ(tbl_vikor_3[[#This Row],[Q(𝜆)]],tbl_vikor_3[Q(𝜆)])</f>
        <v>654</v>
      </c>
    </row>
    <row r="24" spans="1:3" x14ac:dyDescent="0.55000000000000004">
      <c r="A24" s="7">
        <f>[1]!tbl_gk[[#This Row],[ID]]</f>
        <v>138431</v>
      </c>
      <c r="B24" s="25">
        <f>(($E$2*(tbl_vikor_2[[#This Row],[S]]-MAX(tbl_vikor_2[S])))/(MIN(tbl_vikor_2[S])-MAX(tbl_vikor_2[S])))+((1-$E$2)*((tbl_vikor_2[[#This Row],[R]]-MAX(tbl_vikor_2[R]))/(MIN(tbl_vikor_2[R])-MAX(tbl_vikor_2[R]))))</f>
        <v>0.28941756538797658</v>
      </c>
      <c r="C24" s="22">
        <f>_xlfn.RANK.EQ(tbl_vikor_3[[#This Row],[Q(𝜆)]],tbl_vikor_3[Q(𝜆)])</f>
        <v>1539</v>
      </c>
    </row>
    <row r="25" spans="1:3" x14ac:dyDescent="0.55000000000000004">
      <c r="A25" s="8">
        <f>[1]!tbl_gk[[#This Row],[ID]]</f>
        <v>139062</v>
      </c>
      <c r="B25" s="26">
        <f>(($E$2*(tbl_vikor_2[[#This Row],[S]]-MAX(tbl_vikor_2[S])))/(MIN(tbl_vikor_2[S])-MAX(tbl_vikor_2[S])))+((1-$E$2)*((tbl_vikor_2[[#This Row],[R]]-MAX(tbl_vikor_2[R]))/(MIN(tbl_vikor_2[R])-MAX(tbl_vikor_2[R]))))</f>
        <v>0.61690978561033227</v>
      </c>
      <c r="C25" s="22">
        <f>_xlfn.RANK.EQ(tbl_vikor_3[[#This Row],[Q(𝜆)]],tbl_vikor_3[Q(𝜆)])</f>
        <v>278</v>
      </c>
    </row>
    <row r="26" spans="1:3" x14ac:dyDescent="0.55000000000000004">
      <c r="A26" s="7">
        <f>[1]!tbl_gk[[#This Row],[ID]]</f>
        <v>140293</v>
      </c>
      <c r="B26" s="25">
        <f>(($E$2*(tbl_vikor_2[[#This Row],[S]]-MAX(tbl_vikor_2[S])))/(MIN(tbl_vikor_2[S])-MAX(tbl_vikor_2[S])))+((1-$E$2)*((tbl_vikor_2[[#This Row],[R]]-MAX(tbl_vikor_2[R]))/(MIN(tbl_vikor_2[R])-MAX(tbl_vikor_2[R]))))</f>
        <v>0.65003373362813321</v>
      </c>
      <c r="C26" s="22">
        <f>_xlfn.RANK.EQ(tbl_vikor_3[[#This Row],[Q(𝜆)]],tbl_vikor_3[Q(𝜆)])</f>
        <v>192</v>
      </c>
    </row>
    <row r="27" spans="1:3" x14ac:dyDescent="0.55000000000000004">
      <c r="A27" s="8">
        <f>[1]!tbl_gk[[#This Row],[ID]]</f>
        <v>140300</v>
      </c>
      <c r="B27" s="26">
        <f>(($E$2*(tbl_vikor_2[[#This Row],[S]]-MAX(tbl_vikor_2[S])))/(MIN(tbl_vikor_2[S])-MAX(tbl_vikor_2[S])))+((1-$E$2)*((tbl_vikor_2[[#This Row],[R]]-MAX(tbl_vikor_2[R]))/(MIN(tbl_vikor_2[R])-MAX(tbl_vikor_2[R]))))</f>
        <v>0.24711546055231148</v>
      </c>
      <c r="C27" s="22">
        <f>_xlfn.RANK.EQ(tbl_vikor_3[[#This Row],[Q(𝜆)]],tbl_vikor_3[Q(𝜆)])</f>
        <v>1709</v>
      </c>
    </row>
    <row r="28" spans="1:3" x14ac:dyDescent="0.55000000000000004">
      <c r="A28" s="7">
        <f>[1]!tbl_gk[[#This Row],[ID]]</f>
        <v>140498</v>
      </c>
      <c r="B28" s="25">
        <f>(($E$2*(tbl_vikor_2[[#This Row],[S]]-MAX(tbl_vikor_2[S])))/(MIN(tbl_vikor_2[S])-MAX(tbl_vikor_2[S])))+((1-$E$2)*((tbl_vikor_2[[#This Row],[R]]-MAX(tbl_vikor_2[R]))/(MIN(tbl_vikor_2[R])-MAX(tbl_vikor_2[R]))))</f>
        <v>0.63109505239468544</v>
      </c>
      <c r="C28" s="22">
        <f>_xlfn.RANK.EQ(tbl_vikor_3[[#This Row],[Q(𝜆)]],tbl_vikor_3[Q(𝜆)])</f>
        <v>236</v>
      </c>
    </row>
    <row r="29" spans="1:3" x14ac:dyDescent="0.55000000000000004">
      <c r="A29" s="8">
        <f>[1]!tbl_gk[[#This Row],[ID]]</f>
        <v>142258</v>
      </c>
      <c r="B29" s="26">
        <f>(($E$2*(tbl_vikor_2[[#This Row],[S]]-MAX(tbl_vikor_2[S])))/(MIN(tbl_vikor_2[S])-MAX(tbl_vikor_2[S])))+((1-$E$2)*((tbl_vikor_2[[#This Row],[R]]-MAX(tbl_vikor_2[R]))/(MIN(tbl_vikor_2[R])-MAX(tbl_vikor_2[R]))))</f>
        <v>0.63839726028615906</v>
      </c>
      <c r="C29" s="22">
        <f>_xlfn.RANK.EQ(tbl_vikor_3[[#This Row],[Q(𝜆)]],tbl_vikor_3[Q(𝜆)])</f>
        <v>220</v>
      </c>
    </row>
    <row r="30" spans="1:3" x14ac:dyDescent="0.55000000000000004">
      <c r="A30" s="7">
        <f>[1]!tbl_gk[[#This Row],[ID]]</f>
        <v>142902</v>
      </c>
      <c r="B30" s="25">
        <f>(($E$2*(tbl_vikor_2[[#This Row],[S]]-MAX(tbl_vikor_2[S])))/(MIN(tbl_vikor_2[S])-MAX(tbl_vikor_2[S])))+((1-$E$2)*((tbl_vikor_2[[#This Row],[R]]-MAX(tbl_vikor_2[R]))/(MIN(tbl_vikor_2[R])-MAX(tbl_vikor_2[R]))))</f>
        <v>0.59557207171694537</v>
      </c>
      <c r="C30" s="22">
        <f>_xlfn.RANK.EQ(tbl_vikor_3[[#This Row],[Q(𝜆)]],tbl_vikor_3[Q(𝜆)])</f>
        <v>329</v>
      </c>
    </row>
    <row r="31" spans="1:3" x14ac:dyDescent="0.55000000000000004">
      <c r="A31" s="8">
        <f>[1]!tbl_gk[[#This Row],[ID]]</f>
        <v>142962</v>
      </c>
      <c r="B31" s="26">
        <f>(($E$2*(tbl_vikor_2[[#This Row],[S]]-MAX(tbl_vikor_2[S])))/(MIN(tbl_vikor_2[S])-MAX(tbl_vikor_2[S])))+((1-$E$2)*((tbl_vikor_2[[#This Row],[R]]-MAX(tbl_vikor_2[R]))/(MIN(tbl_vikor_2[R])-MAX(tbl_vikor_2[R]))))</f>
        <v>0.68080788582155849</v>
      </c>
      <c r="C31" s="22">
        <f>_xlfn.RANK.EQ(tbl_vikor_3[[#This Row],[Q(𝜆)]],tbl_vikor_3[Q(𝜆)])</f>
        <v>143</v>
      </c>
    </row>
    <row r="32" spans="1:3" x14ac:dyDescent="0.55000000000000004">
      <c r="A32" s="7">
        <f>[1]!tbl_gk[[#This Row],[ID]]</f>
        <v>144172</v>
      </c>
      <c r="B32" s="25">
        <f>(($E$2*(tbl_vikor_2[[#This Row],[S]]-MAX(tbl_vikor_2[S])))/(MIN(tbl_vikor_2[S])-MAX(tbl_vikor_2[S])))+((1-$E$2)*((tbl_vikor_2[[#This Row],[R]]-MAX(tbl_vikor_2[R]))/(MIN(tbl_vikor_2[R])-MAX(tbl_vikor_2[R]))))</f>
        <v>0.45181068249874889</v>
      </c>
      <c r="C32" s="22">
        <f>_xlfn.RANK.EQ(tbl_vikor_3[[#This Row],[Q(𝜆)]],tbl_vikor_3[Q(𝜆)])</f>
        <v>864</v>
      </c>
    </row>
    <row r="33" spans="1:3" x14ac:dyDescent="0.55000000000000004">
      <c r="A33" s="8">
        <f>[1]!tbl_gk[[#This Row],[ID]]</f>
        <v>146296</v>
      </c>
      <c r="B33" s="26">
        <f>(($E$2*(tbl_vikor_2[[#This Row],[S]]-MAX(tbl_vikor_2[S])))/(MIN(tbl_vikor_2[S])-MAX(tbl_vikor_2[S])))+((1-$E$2)*((tbl_vikor_2[[#This Row],[R]]-MAX(tbl_vikor_2[R]))/(MIN(tbl_vikor_2[R])-MAX(tbl_vikor_2[R]))))</f>
        <v>0.71365122170124162</v>
      </c>
      <c r="C33" s="22">
        <f>_xlfn.RANK.EQ(tbl_vikor_3[[#This Row],[Q(𝜆)]],tbl_vikor_3[Q(𝜆)])</f>
        <v>115</v>
      </c>
    </row>
    <row r="34" spans="1:3" x14ac:dyDescent="0.55000000000000004">
      <c r="A34" s="7">
        <f>[1]!tbl_gk[[#This Row],[ID]]</f>
        <v>146748</v>
      </c>
      <c r="B34" s="25">
        <f>(($E$2*(tbl_vikor_2[[#This Row],[S]]-MAX(tbl_vikor_2[S])))/(MIN(tbl_vikor_2[S])-MAX(tbl_vikor_2[S])))+((1-$E$2)*((tbl_vikor_2[[#This Row],[R]]-MAX(tbl_vikor_2[R]))/(MIN(tbl_vikor_2[R])-MAX(tbl_vikor_2[R]))))</f>
        <v>0.59975514354576442</v>
      </c>
      <c r="C34" s="22">
        <f>_xlfn.RANK.EQ(tbl_vikor_3[[#This Row],[Q(𝜆)]],tbl_vikor_3[Q(𝜆)])</f>
        <v>317</v>
      </c>
    </row>
    <row r="35" spans="1:3" x14ac:dyDescent="0.55000000000000004">
      <c r="A35" s="8">
        <f>[1]!tbl_gk[[#This Row],[ID]]</f>
        <v>146952</v>
      </c>
      <c r="B35" s="26">
        <f>(($E$2*(tbl_vikor_2[[#This Row],[S]]-MAX(tbl_vikor_2[S])))/(MIN(tbl_vikor_2[S])-MAX(tbl_vikor_2[S])))+((1-$E$2)*((tbl_vikor_2[[#This Row],[R]]-MAX(tbl_vikor_2[R]))/(MIN(tbl_vikor_2[R])-MAX(tbl_vikor_2[R]))))</f>
        <v>0.5380308000889612</v>
      </c>
      <c r="C35" s="22">
        <f>_xlfn.RANK.EQ(tbl_vikor_3[[#This Row],[Q(𝜆)]],tbl_vikor_3[Q(𝜆)])</f>
        <v>505</v>
      </c>
    </row>
    <row r="36" spans="1:3" x14ac:dyDescent="0.55000000000000004">
      <c r="A36" s="7">
        <f>[1]!tbl_gk[[#This Row],[ID]]</f>
        <v>149258</v>
      </c>
      <c r="B36" s="25">
        <f>(($E$2*(tbl_vikor_2[[#This Row],[S]]-MAX(tbl_vikor_2[S])))/(MIN(tbl_vikor_2[S])-MAX(tbl_vikor_2[S])))+((1-$E$2)*((tbl_vikor_2[[#This Row],[R]]-MAX(tbl_vikor_2[R]))/(MIN(tbl_vikor_2[R])-MAX(tbl_vikor_2[R]))))</f>
        <v>0.24995948881149183</v>
      </c>
      <c r="C36" s="22">
        <f>_xlfn.RANK.EQ(tbl_vikor_3[[#This Row],[Q(𝜆)]],tbl_vikor_3[Q(𝜆)])</f>
        <v>1699</v>
      </c>
    </row>
    <row r="37" spans="1:3" x14ac:dyDescent="0.55000000000000004">
      <c r="A37" s="8">
        <f>[1]!tbl_gk[[#This Row],[ID]]</f>
        <v>150477</v>
      </c>
      <c r="B37" s="26">
        <f>(($E$2*(tbl_vikor_2[[#This Row],[S]]-MAX(tbl_vikor_2[S])))/(MIN(tbl_vikor_2[S])-MAX(tbl_vikor_2[S])))+((1-$E$2)*((tbl_vikor_2[[#This Row],[R]]-MAX(tbl_vikor_2[R]))/(MIN(tbl_vikor_2[R])-MAX(tbl_vikor_2[R]))))</f>
        <v>0.66399270870183036</v>
      </c>
      <c r="C37" s="22">
        <f>_xlfn.RANK.EQ(tbl_vikor_3[[#This Row],[Q(𝜆)]],tbl_vikor_3[Q(𝜆)])</f>
        <v>162</v>
      </c>
    </row>
    <row r="38" spans="1:3" x14ac:dyDescent="0.55000000000000004">
      <c r="A38" s="7">
        <f>[1]!tbl_gk[[#This Row],[ID]]</f>
        <v>150659</v>
      </c>
      <c r="B38" s="25">
        <f>(($E$2*(tbl_vikor_2[[#This Row],[S]]-MAX(tbl_vikor_2[S])))/(MIN(tbl_vikor_2[S])-MAX(tbl_vikor_2[S])))+((1-$E$2)*((tbl_vikor_2[[#This Row],[R]]-MAX(tbl_vikor_2[R]))/(MIN(tbl_vikor_2[R])-MAX(tbl_vikor_2[R]))))</f>
        <v>0.6690946894254145</v>
      </c>
      <c r="C38" s="22">
        <f>_xlfn.RANK.EQ(tbl_vikor_3[[#This Row],[Q(𝜆)]],tbl_vikor_3[Q(𝜆)])</f>
        <v>154</v>
      </c>
    </row>
    <row r="39" spans="1:3" x14ac:dyDescent="0.55000000000000004">
      <c r="A39" s="8">
        <f>[1]!tbl_gk[[#This Row],[ID]]</f>
        <v>150724</v>
      </c>
      <c r="B39" s="26">
        <f>(($E$2*(tbl_vikor_2[[#This Row],[S]]-MAX(tbl_vikor_2[S])))/(MIN(tbl_vikor_2[S])-MAX(tbl_vikor_2[S])))+((1-$E$2)*((tbl_vikor_2[[#This Row],[R]]-MAX(tbl_vikor_2[R]))/(MIN(tbl_vikor_2[R])-MAX(tbl_vikor_2[R]))))</f>
        <v>0.72197137227418096</v>
      </c>
      <c r="C39" s="22">
        <f>_xlfn.RANK.EQ(tbl_vikor_3[[#This Row],[Q(𝜆)]],tbl_vikor_3[Q(𝜆)])</f>
        <v>102</v>
      </c>
    </row>
    <row r="40" spans="1:3" x14ac:dyDescent="0.55000000000000004">
      <c r="A40" s="7">
        <f>[1]!tbl_gk[[#This Row],[ID]]</f>
        <v>152456</v>
      </c>
      <c r="B40" s="25">
        <f>(($E$2*(tbl_vikor_2[[#This Row],[S]]-MAX(tbl_vikor_2[S])))/(MIN(tbl_vikor_2[S])-MAX(tbl_vikor_2[S])))+((1-$E$2)*((tbl_vikor_2[[#This Row],[R]]-MAX(tbl_vikor_2[R]))/(MIN(tbl_vikor_2[R])-MAX(tbl_vikor_2[R]))))</f>
        <v>0.32809725956607105</v>
      </c>
      <c r="C40" s="22">
        <f>_xlfn.RANK.EQ(tbl_vikor_3[[#This Row],[Q(𝜆)]],tbl_vikor_3[Q(𝜆)])</f>
        <v>1405</v>
      </c>
    </row>
    <row r="41" spans="1:3" x14ac:dyDescent="0.55000000000000004">
      <c r="A41" s="8">
        <f>[1]!tbl_gk[[#This Row],[ID]]</f>
        <v>152523</v>
      </c>
      <c r="B41" s="26">
        <f>(($E$2*(tbl_vikor_2[[#This Row],[S]]-MAX(tbl_vikor_2[S])))/(MIN(tbl_vikor_2[S])-MAX(tbl_vikor_2[S])))+((1-$E$2)*((tbl_vikor_2[[#This Row],[R]]-MAX(tbl_vikor_2[R]))/(MIN(tbl_vikor_2[R])-MAX(tbl_vikor_2[R]))))</f>
        <v>0.44280939178234596</v>
      </c>
      <c r="C41" s="22">
        <f>_xlfn.RANK.EQ(tbl_vikor_3[[#This Row],[Q(𝜆)]],tbl_vikor_3[Q(𝜆)])</f>
        <v>909</v>
      </c>
    </row>
    <row r="42" spans="1:3" x14ac:dyDescent="0.55000000000000004">
      <c r="A42" s="7">
        <f>[1]!tbl_gk[[#This Row],[ID]]</f>
        <v>153275</v>
      </c>
      <c r="B42" s="25">
        <f>(($E$2*(tbl_vikor_2[[#This Row],[S]]-MAX(tbl_vikor_2[S])))/(MIN(tbl_vikor_2[S])-MAX(tbl_vikor_2[S])))+((1-$E$2)*((tbl_vikor_2[[#This Row],[R]]-MAX(tbl_vikor_2[R]))/(MIN(tbl_vikor_2[R])-MAX(tbl_vikor_2[R]))))</f>
        <v>0.64820105356658075</v>
      </c>
      <c r="C42" s="22">
        <f>_xlfn.RANK.EQ(tbl_vikor_3[[#This Row],[Q(𝜆)]],tbl_vikor_3[Q(𝜆)])</f>
        <v>197</v>
      </c>
    </row>
    <row r="43" spans="1:3" x14ac:dyDescent="0.55000000000000004">
      <c r="A43" s="8">
        <f>[1]!tbl_gk[[#This Row],[ID]]</f>
        <v>155422</v>
      </c>
      <c r="B43" s="26">
        <f>(($E$2*(tbl_vikor_2[[#This Row],[S]]-MAX(tbl_vikor_2[S])))/(MIN(tbl_vikor_2[S])-MAX(tbl_vikor_2[S])))+((1-$E$2)*((tbl_vikor_2[[#This Row],[R]]-MAX(tbl_vikor_2[R]))/(MIN(tbl_vikor_2[R])-MAX(tbl_vikor_2[R]))))</f>
        <v>0.31984644415123259</v>
      </c>
      <c r="C43" s="22">
        <f>_xlfn.RANK.EQ(tbl_vikor_3[[#This Row],[Q(𝜆)]],tbl_vikor_3[Q(𝜆)])</f>
        <v>1432</v>
      </c>
    </row>
    <row r="44" spans="1:3" x14ac:dyDescent="0.55000000000000004">
      <c r="A44" s="7">
        <f>[1]!tbl_gk[[#This Row],[ID]]</f>
        <v>155871</v>
      </c>
      <c r="B44" s="25">
        <f>(($E$2*(tbl_vikor_2[[#This Row],[S]]-MAX(tbl_vikor_2[S])))/(MIN(tbl_vikor_2[S])-MAX(tbl_vikor_2[S])))+((1-$E$2)*((tbl_vikor_2[[#This Row],[R]]-MAX(tbl_vikor_2[R]))/(MIN(tbl_vikor_2[R])-MAX(tbl_vikor_2[R]))))</f>
        <v>0.65717810888470773</v>
      </c>
      <c r="C44" s="22">
        <f>_xlfn.RANK.EQ(tbl_vikor_3[[#This Row],[Q(𝜆)]],tbl_vikor_3[Q(𝜆)])</f>
        <v>178</v>
      </c>
    </row>
    <row r="45" spans="1:3" x14ac:dyDescent="0.55000000000000004">
      <c r="A45" s="8">
        <f>[1]!tbl_gk[[#This Row],[ID]]</f>
        <v>156253</v>
      </c>
      <c r="B45" s="26">
        <f>(($E$2*(tbl_vikor_2[[#This Row],[S]]-MAX(tbl_vikor_2[S])))/(MIN(tbl_vikor_2[S])-MAX(tbl_vikor_2[S])))+((1-$E$2)*((tbl_vikor_2[[#This Row],[R]]-MAX(tbl_vikor_2[R]))/(MIN(tbl_vikor_2[R])-MAX(tbl_vikor_2[R]))))</f>
        <v>0.4680091349373604</v>
      </c>
      <c r="C45" s="22">
        <f>_xlfn.RANK.EQ(tbl_vikor_3[[#This Row],[Q(𝜆)]],tbl_vikor_3[Q(𝜆)])</f>
        <v>790</v>
      </c>
    </row>
    <row r="46" spans="1:3" x14ac:dyDescent="0.55000000000000004">
      <c r="A46" s="7">
        <f>[1]!tbl_gk[[#This Row],[ID]]</f>
        <v>156437</v>
      </c>
      <c r="B46" s="25">
        <f>(($E$2*(tbl_vikor_2[[#This Row],[S]]-MAX(tbl_vikor_2[S])))/(MIN(tbl_vikor_2[S])-MAX(tbl_vikor_2[S])))+((1-$E$2)*((tbl_vikor_2[[#This Row],[R]]-MAX(tbl_vikor_2[R]))/(MIN(tbl_vikor_2[R])-MAX(tbl_vikor_2[R]))))</f>
        <v>0.63624205780547038</v>
      </c>
      <c r="C46" s="22">
        <f>_xlfn.RANK.EQ(tbl_vikor_3[[#This Row],[Q(𝜆)]],tbl_vikor_3[Q(𝜆)])</f>
        <v>226</v>
      </c>
    </row>
    <row r="47" spans="1:3" x14ac:dyDescent="0.55000000000000004">
      <c r="A47" s="8">
        <f>[1]!tbl_gk[[#This Row],[ID]]</f>
        <v>156438</v>
      </c>
      <c r="B47" s="26">
        <f>(($E$2*(tbl_vikor_2[[#This Row],[S]]-MAX(tbl_vikor_2[S])))/(MIN(tbl_vikor_2[S])-MAX(tbl_vikor_2[S])))+((1-$E$2)*((tbl_vikor_2[[#This Row],[R]]-MAX(tbl_vikor_2[R]))/(MIN(tbl_vikor_2[R])-MAX(tbl_vikor_2[R]))))</f>
        <v>0.43558993591596135</v>
      </c>
      <c r="C47" s="22">
        <f>_xlfn.RANK.EQ(tbl_vikor_3[[#This Row],[Q(𝜆)]],tbl_vikor_3[Q(𝜆)])</f>
        <v>939</v>
      </c>
    </row>
    <row r="48" spans="1:3" x14ac:dyDescent="0.55000000000000004">
      <c r="A48" s="7">
        <f>[1]!tbl_gk[[#This Row],[ID]]</f>
        <v>157407</v>
      </c>
      <c r="B48" s="25">
        <f>(($E$2*(tbl_vikor_2[[#This Row],[S]]-MAX(tbl_vikor_2[S])))/(MIN(tbl_vikor_2[S])-MAX(tbl_vikor_2[S])))+((1-$E$2)*((tbl_vikor_2[[#This Row],[R]]-MAX(tbl_vikor_2[R]))/(MIN(tbl_vikor_2[R])-MAX(tbl_vikor_2[R]))))</f>
        <v>0.40725673152702946</v>
      </c>
      <c r="C48" s="22">
        <f>_xlfn.RANK.EQ(tbl_vikor_3[[#This Row],[Q(𝜆)]],tbl_vikor_3[Q(𝜆)])</f>
        <v>1064</v>
      </c>
    </row>
    <row r="49" spans="1:3" x14ac:dyDescent="0.55000000000000004">
      <c r="A49" s="8">
        <f>[1]!tbl_gk[[#This Row],[ID]]</f>
        <v>157734</v>
      </c>
      <c r="B49" s="26">
        <f>(($E$2*(tbl_vikor_2[[#This Row],[S]]-MAX(tbl_vikor_2[S])))/(MIN(tbl_vikor_2[S])-MAX(tbl_vikor_2[S])))+((1-$E$2)*((tbl_vikor_2[[#This Row],[R]]-MAX(tbl_vikor_2[R]))/(MIN(tbl_vikor_2[R])-MAX(tbl_vikor_2[R]))))</f>
        <v>0.51578896954720022</v>
      </c>
      <c r="C49" s="22">
        <f>_xlfn.RANK.EQ(tbl_vikor_3[[#This Row],[Q(𝜆)]],tbl_vikor_3[Q(𝜆)])</f>
        <v>576</v>
      </c>
    </row>
    <row r="50" spans="1:3" x14ac:dyDescent="0.55000000000000004">
      <c r="A50" s="7">
        <f>[1]!tbl_gk[[#This Row],[ID]]</f>
        <v>157804</v>
      </c>
      <c r="B50" s="25">
        <f>(($E$2*(tbl_vikor_2[[#This Row],[S]]-MAX(tbl_vikor_2[S])))/(MIN(tbl_vikor_2[S])-MAX(tbl_vikor_2[S])))+((1-$E$2)*((tbl_vikor_2[[#This Row],[R]]-MAX(tbl_vikor_2[R]))/(MIN(tbl_vikor_2[R])-MAX(tbl_vikor_2[R]))))</f>
        <v>0.46213577330880962</v>
      </c>
      <c r="C50" s="22">
        <f>_xlfn.RANK.EQ(tbl_vikor_3[[#This Row],[Q(𝜆)]],tbl_vikor_3[Q(𝜆)])</f>
        <v>808</v>
      </c>
    </row>
    <row r="51" spans="1:3" x14ac:dyDescent="0.55000000000000004">
      <c r="A51" s="8">
        <f>[1]!tbl_gk[[#This Row],[ID]]</f>
        <v>157888</v>
      </c>
      <c r="B51" s="26">
        <f>(($E$2*(tbl_vikor_2[[#This Row],[S]]-MAX(tbl_vikor_2[S])))/(MIN(tbl_vikor_2[S])-MAX(tbl_vikor_2[S])))+((1-$E$2)*((tbl_vikor_2[[#This Row],[R]]-MAX(tbl_vikor_2[R]))/(MIN(tbl_vikor_2[R])-MAX(tbl_vikor_2[R]))))</f>
        <v>0.47367052726518677</v>
      </c>
      <c r="C51" s="22">
        <f>_xlfn.RANK.EQ(tbl_vikor_3[[#This Row],[Q(𝜆)]],tbl_vikor_3[Q(𝜆)])</f>
        <v>765</v>
      </c>
    </row>
    <row r="52" spans="1:3" x14ac:dyDescent="0.55000000000000004">
      <c r="A52" s="7">
        <f>[1]!tbl_gk[[#This Row],[ID]]</f>
        <v>157970</v>
      </c>
      <c r="B52" s="25">
        <f>(($E$2*(tbl_vikor_2[[#This Row],[S]]-MAX(tbl_vikor_2[S])))/(MIN(tbl_vikor_2[S])-MAX(tbl_vikor_2[S])))+((1-$E$2)*((tbl_vikor_2[[#This Row],[R]]-MAX(tbl_vikor_2[R]))/(MIN(tbl_vikor_2[R])-MAX(tbl_vikor_2[R]))))</f>
        <v>0.52967898747478825</v>
      </c>
      <c r="C52" s="22">
        <f>_xlfn.RANK.EQ(tbl_vikor_3[[#This Row],[Q(𝜆)]],tbl_vikor_3[Q(𝜆)])</f>
        <v>532</v>
      </c>
    </row>
    <row r="53" spans="1:3" x14ac:dyDescent="0.55000000000000004">
      <c r="A53" s="8">
        <f>[1]!tbl_gk[[#This Row],[ID]]</f>
        <v>158121</v>
      </c>
      <c r="B53" s="26">
        <f>(($E$2*(tbl_vikor_2[[#This Row],[S]]-MAX(tbl_vikor_2[S])))/(MIN(tbl_vikor_2[S])-MAX(tbl_vikor_2[S])))+((1-$E$2)*((tbl_vikor_2[[#This Row],[R]]-MAX(tbl_vikor_2[R]))/(MIN(tbl_vikor_2[R])-MAX(tbl_vikor_2[R]))))</f>
        <v>0.6622087616206267</v>
      </c>
      <c r="C53" s="22">
        <f>_xlfn.RANK.EQ(tbl_vikor_3[[#This Row],[Q(𝜆)]],tbl_vikor_3[Q(𝜆)])</f>
        <v>167</v>
      </c>
    </row>
    <row r="54" spans="1:3" x14ac:dyDescent="0.55000000000000004">
      <c r="A54" s="7">
        <f>[1]!tbl_gk[[#This Row],[ID]]</f>
        <v>159233</v>
      </c>
      <c r="B54" s="25">
        <f>(($E$2*(tbl_vikor_2[[#This Row],[S]]-MAX(tbl_vikor_2[S])))/(MIN(tbl_vikor_2[S])-MAX(tbl_vikor_2[S])))+((1-$E$2)*((tbl_vikor_2[[#This Row],[R]]-MAX(tbl_vikor_2[R]))/(MIN(tbl_vikor_2[R])-MAX(tbl_vikor_2[R]))))</f>
        <v>0.48295002521180536</v>
      </c>
      <c r="C54" s="22">
        <f>_xlfn.RANK.EQ(tbl_vikor_3[[#This Row],[Q(𝜆)]],tbl_vikor_3[Q(𝜆)])</f>
        <v>712</v>
      </c>
    </row>
    <row r="55" spans="1:3" x14ac:dyDescent="0.55000000000000004">
      <c r="A55" s="8">
        <f>[1]!tbl_gk[[#This Row],[ID]]</f>
        <v>160016</v>
      </c>
      <c r="B55" s="26">
        <f>(($E$2*(tbl_vikor_2[[#This Row],[S]]-MAX(tbl_vikor_2[S])))/(MIN(tbl_vikor_2[S])-MAX(tbl_vikor_2[S])))+((1-$E$2)*((tbl_vikor_2[[#This Row],[R]]-MAX(tbl_vikor_2[R]))/(MIN(tbl_vikor_2[R])-MAX(tbl_vikor_2[R]))))</f>
        <v>0.43924825689772429</v>
      </c>
      <c r="C55" s="22">
        <f>_xlfn.RANK.EQ(tbl_vikor_3[[#This Row],[Q(𝜆)]],tbl_vikor_3[Q(𝜆)])</f>
        <v>922</v>
      </c>
    </row>
    <row r="56" spans="1:3" x14ac:dyDescent="0.55000000000000004">
      <c r="A56" s="7">
        <f>[1]!tbl_gk[[#This Row],[ID]]</f>
        <v>161663</v>
      </c>
      <c r="B56" s="25">
        <f>(($E$2*(tbl_vikor_2[[#This Row],[S]]-MAX(tbl_vikor_2[S])))/(MIN(tbl_vikor_2[S])-MAX(tbl_vikor_2[S])))+((1-$E$2)*((tbl_vikor_2[[#This Row],[R]]-MAX(tbl_vikor_2[R]))/(MIN(tbl_vikor_2[R])-MAX(tbl_vikor_2[R]))))</f>
        <v>0.40944840360107998</v>
      </c>
      <c r="C56" s="22">
        <f>_xlfn.RANK.EQ(tbl_vikor_3[[#This Row],[Q(𝜆)]],tbl_vikor_3[Q(𝜆)])</f>
        <v>1059</v>
      </c>
    </row>
    <row r="57" spans="1:3" x14ac:dyDescent="0.55000000000000004">
      <c r="A57" s="8">
        <f>[1]!tbl_gk[[#This Row],[ID]]</f>
        <v>162220</v>
      </c>
      <c r="B57" s="26">
        <f>(($E$2*(tbl_vikor_2[[#This Row],[S]]-MAX(tbl_vikor_2[S])))/(MIN(tbl_vikor_2[S])-MAX(tbl_vikor_2[S])))+((1-$E$2)*((tbl_vikor_2[[#This Row],[R]]-MAX(tbl_vikor_2[R]))/(MIN(tbl_vikor_2[R])-MAX(tbl_vikor_2[R]))))</f>
        <v>0.68556064769067615</v>
      </c>
      <c r="C57" s="22">
        <f>_xlfn.RANK.EQ(tbl_vikor_3[[#This Row],[Q(𝜆)]],tbl_vikor_3[Q(𝜆)])</f>
        <v>137</v>
      </c>
    </row>
    <row r="58" spans="1:3" x14ac:dyDescent="0.55000000000000004">
      <c r="A58" s="7">
        <f>[1]!tbl_gk[[#This Row],[ID]]</f>
        <v>162297</v>
      </c>
      <c r="B58" s="25">
        <f>(($E$2*(tbl_vikor_2[[#This Row],[S]]-MAX(tbl_vikor_2[S])))/(MIN(tbl_vikor_2[S])-MAX(tbl_vikor_2[S])))+((1-$E$2)*((tbl_vikor_2[[#This Row],[R]]-MAX(tbl_vikor_2[R]))/(MIN(tbl_vikor_2[R])-MAX(tbl_vikor_2[R]))))</f>
        <v>0.44839309897745555</v>
      </c>
      <c r="C58" s="22">
        <f>_xlfn.RANK.EQ(tbl_vikor_3[[#This Row],[Q(𝜆)]],tbl_vikor_3[Q(𝜆)])</f>
        <v>885</v>
      </c>
    </row>
    <row r="59" spans="1:3" x14ac:dyDescent="0.55000000000000004">
      <c r="A59" s="8">
        <f>[1]!tbl_gk[[#This Row],[ID]]</f>
        <v>162835</v>
      </c>
      <c r="B59" s="26">
        <f>(($E$2*(tbl_vikor_2[[#This Row],[S]]-MAX(tbl_vikor_2[S])))/(MIN(tbl_vikor_2[S])-MAX(tbl_vikor_2[S])))+((1-$E$2)*((tbl_vikor_2[[#This Row],[R]]-MAX(tbl_vikor_2[R]))/(MIN(tbl_vikor_2[R])-MAX(tbl_vikor_2[R]))))</f>
        <v>0.76169721795704082</v>
      </c>
      <c r="C59" s="22">
        <f>_xlfn.RANK.EQ(tbl_vikor_3[[#This Row],[Q(𝜆)]],tbl_vikor_3[Q(𝜆)])</f>
        <v>67</v>
      </c>
    </row>
    <row r="60" spans="1:3" x14ac:dyDescent="0.55000000000000004">
      <c r="A60" s="7">
        <f>[1]!tbl_gk[[#This Row],[ID]]</f>
        <v>162901</v>
      </c>
      <c r="B60" s="25">
        <f>(($E$2*(tbl_vikor_2[[#This Row],[S]]-MAX(tbl_vikor_2[S])))/(MIN(tbl_vikor_2[S])-MAX(tbl_vikor_2[S])))+((1-$E$2)*((tbl_vikor_2[[#This Row],[R]]-MAX(tbl_vikor_2[R]))/(MIN(tbl_vikor_2[R])-MAX(tbl_vikor_2[R]))))</f>
        <v>0.44432611411318368</v>
      </c>
      <c r="C60" s="22">
        <f>_xlfn.RANK.EQ(tbl_vikor_3[[#This Row],[Q(𝜆)]],tbl_vikor_3[Q(𝜆)])</f>
        <v>901</v>
      </c>
    </row>
    <row r="61" spans="1:3" x14ac:dyDescent="0.55000000000000004">
      <c r="A61" s="8">
        <f>[1]!tbl_gk[[#This Row],[ID]]</f>
        <v>163201</v>
      </c>
      <c r="B61" s="26">
        <f>(($E$2*(tbl_vikor_2[[#This Row],[S]]-MAX(tbl_vikor_2[S])))/(MIN(tbl_vikor_2[S])-MAX(tbl_vikor_2[S])))+((1-$E$2)*((tbl_vikor_2[[#This Row],[R]]-MAX(tbl_vikor_2[R]))/(MIN(tbl_vikor_2[R])-MAX(tbl_vikor_2[R]))))</f>
        <v>0.27271773975219915</v>
      </c>
      <c r="C61" s="22">
        <f>_xlfn.RANK.EQ(tbl_vikor_3[[#This Row],[Q(𝜆)]],tbl_vikor_3[Q(𝜆)])</f>
        <v>1611</v>
      </c>
    </row>
    <row r="62" spans="1:3" x14ac:dyDescent="0.55000000000000004">
      <c r="A62" s="7">
        <f>[1]!tbl_gk[[#This Row],[ID]]</f>
        <v>163264</v>
      </c>
      <c r="B62" s="25">
        <f>(($E$2*(tbl_vikor_2[[#This Row],[S]]-MAX(tbl_vikor_2[S])))/(MIN(tbl_vikor_2[S])-MAX(tbl_vikor_2[S])))+((1-$E$2)*((tbl_vikor_2[[#This Row],[R]]-MAX(tbl_vikor_2[R]))/(MIN(tbl_vikor_2[R])-MAX(tbl_vikor_2[R]))))</f>
        <v>0.64707762391250767</v>
      </c>
      <c r="C62" s="22">
        <f>_xlfn.RANK.EQ(tbl_vikor_3[[#This Row],[Q(𝜆)]],tbl_vikor_3[Q(𝜆)])</f>
        <v>201</v>
      </c>
    </row>
    <row r="63" spans="1:3" x14ac:dyDescent="0.55000000000000004">
      <c r="A63" s="8">
        <f>[1]!tbl_gk[[#This Row],[ID]]</f>
        <v>163489</v>
      </c>
      <c r="B63" s="26">
        <f>(($E$2*(tbl_vikor_2[[#This Row],[S]]-MAX(tbl_vikor_2[S])))/(MIN(tbl_vikor_2[S])-MAX(tbl_vikor_2[S])))+((1-$E$2)*((tbl_vikor_2[[#This Row],[R]]-MAX(tbl_vikor_2[R]))/(MIN(tbl_vikor_2[R])-MAX(tbl_vikor_2[R]))))</f>
        <v>0.61594112304881787</v>
      </c>
      <c r="C63" s="22">
        <f>_xlfn.RANK.EQ(tbl_vikor_3[[#This Row],[Q(𝜆)]],tbl_vikor_3[Q(𝜆)])</f>
        <v>280</v>
      </c>
    </row>
    <row r="64" spans="1:3" x14ac:dyDescent="0.55000000000000004">
      <c r="A64" s="7">
        <f>[1]!tbl_gk[[#This Row],[ID]]</f>
        <v>163587</v>
      </c>
      <c r="B64" s="25">
        <f>(($E$2*(tbl_vikor_2[[#This Row],[S]]-MAX(tbl_vikor_2[S])))/(MIN(tbl_vikor_2[S])-MAX(tbl_vikor_2[S])))+((1-$E$2)*((tbl_vikor_2[[#This Row],[R]]-MAX(tbl_vikor_2[R]))/(MIN(tbl_vikor_2[R])-MAX(tbl_vikor_2[R]))))</f>
        <v>0.82191702655063992</v>
      </c>
      <c r="C64" s="22">
        <f>_xlfn.RANK.EQ(tbl_vikor_3[[#This Row],[Q(𝜆)]],tbl_vikor_3[Q(𝜆)])</f>
        <v>31</v>
      </c>
    </row>
    <row r="65" spans="1:3" x14ac:dyDescent="0.55000000000000004">
      <c r="A65" s="8">
        <f>[1]!tbl_gk[[#This Row],[ID]]</f>
        <v>163600</v>
      </c>
      <c r="B65" s="26">
        <f>(($E$2*(tbl_vikor_2[[#This Row],[S]]-MAX(tbl_vikor_2[S])))/(MIN(tbl_vikor_2[S])-MAX(tbl_vikor_2[S])))+((1-$E$2)*((tbl_vikor_2[[#This Row],[R]]-MAX(tbl_vikor_2[R]))/(MIN(tbl_vikor_2[R])-MAX(tbl_vikor_2[R]))))</f>
        <v>0.47651909730789677</v>
      </c>
      <c r="C65" s="22">
        <f>_xlfn.RANK.EQ(tbl_vikor_3[[#This Row],[Q(𝜆)]],tbl_vikor_3[Q(𝜆)])</f>
        <v>751</v>
      </c>
    </row>
    <row r="66" spans="1:3" x14ac:dyDescent="0.55000000000000004">
      <c r="A66" s="7">
        <f>[1]!tbl_gk[[#This Row],[ID]]</f>
        <v>163616</v>
      </c>
      <c r="B66" s="25">
        <f>(($E$2*(tbl_vikor_2[[#This Row],[S]]-MAX(tbl_vikor_2[S])))/(MIN(tbl_vikor_2[S])-MAX(tbl_vikor_2[S])))+((1-$E$2)*((tbl_vikor_2[[#This Row],[R]]-MAX(tbl_vikor_2[R]))/(MIN(tbl_vikor_2[R])-MAX(tbl_vikor_2[R]))))</f>
        <v>0.61201259056629886</v>
      </c>
      <c r="C66" s="22">
        <f>_xlfn.RANK.EQ(tbl_vikor_3[[#This Row],[Q(𝜆)]],tbl_vikor_3[Q(𝜆)])</f>
        <v>289</v>
      </c>
    </row>
    <row r="67" spans="1:3" x14ac:dyDescent="0.55000000000000004">
      <c r="A67" s="8">
        <f>[1]!tbl_gk[[#This Row],[ID]]</f>
        <v>163705</v>
      </c>
      <c r="B67" s="26">
        <f>(($E$2*(tbl_vikor_2[[#This Row],[S]]-MAX(tbl_vikor_2[S])))/(MIN(tbl_vikor_2[S])-MAX(tbl_vikor_2[S])))+((1-$E$2)*((tbl_vikor_2[[#This Row],[R]]-MAX(tbl_vikor_2[R]))/(MIN(tbl_vikor_2[R])-MAX(tbl_vikor_2[R]))))</f>
        <v>0.80379609885654579</v>
      </c>
      <c r="C67" s="22">
        <f>_xlfn.RANK.EQ(tbl_vikor_3[[#This Row],[Q(𝜆)]],tbl_vikor_3[Q(𝜆)])</f>
        <v>40</v>
      </c>
    </row>
    <row r="68" spans="1:3" x14ac:dyDescent="0.55000000000000004">
      <c r="A68" s="7">
        <f>[1]!tbl_gk[[#This Row],[ID]]</f>
        <v>164484</v>
      </c>
      <c r="B68" s="25">
        <f>(($E$2*(tbl_vikor_2[[#This Row],[S]]-MAX(tbl_vikor_2[S])))/(MIN(tbl_vikor_2[S])-MAX(tbl_vikor_2[S])))+((1-$E$2)*((tbl_vikor_2[[#This Row],[R]]-MAX(tbl_vikor_2[R]))/(MIN(tbl_vikor_2[R])-MAX(tbl_vikor_2[R]))))</f>
        <v>0.50459116025001105</v>
      </c>
      <c r="C68" s="22">
        <f>_xlfn.RANK.EQ(tbl_vikor_3[[#This Row],[Q(𝜆)]],tbl_vikor_3[Q(𝜆)])</f>
        <v>616</v>
      </c>
    </row>
    <row r="69" spans="1:3" x14ac:dyDescent="0.55000000000000004">
      <c r="A69" s="8">
        <f>[1]!tbl_gk[[#This Row],[ID]]</f>
        <v>164505</v>
      </c>
      <c r="B69" s="26">
        <f>(($E$2*(tbl_vikor_2[[#This Row],[S]]-MAX(tbl_vikor_2[S])))/(MIN(tbl_vikor_2[S])-MAX(tbl_vikor_2[S])))+((1-$E$2)*((tbl_vikor_2[[#This Row],[R]]-MAX(tbl_vikor_2[R]))/(MIN(tbl_vikor_2[R])-MAX(tbl_vikor_2[R]))))</f>
        <v>0.50095450095718952</v>
      </c>
      <c r="C69" s="22">
        <f>_xlfn.RANK.EQ(tbl_vikor_3[[#This Row],[Q(𝜆)]],tbl_vikor_3[Q(𝜆)])</f>
        <v>638</v>
      </c>
    </row>
    <row r="70" spans="1:3" x14ac:dyDescent="0.55000000000000004">
      <c r="A70" s="7">
        <f>[1]!tbl_gk[[#This Row],[ID]]</f>
        <v>164835</v>
      </c>
      <c r="B70" s="25">
        <f>(($E$2*(tbl_vikor_2[[#This Row],[S]]-MAX(tbl_vikor_2[S])))/(MIN(tbl_vikor_2[S])-MAX(tbl_vikor_2[S])))+((1-$E$2)*((tbl_vikor_2[[#This Row],[R]]-MAX(tbl_vikor_2[R]))/(MIN(tbl_vikor_2[R])-MAX(tbl_vikor_2[R]))))</f>
        <v>0.50487288869456137</v>
      </c>
      <c r="C70" s="22">
        <f>_xlfn.RANK.EQ(tbl_vikor_3[[#This Row],[Q(𝜆)]],tbl_vikor_3[Q(𝜆)])</f>
        <v>615</v>
      </c>
    </row>
    <row r="71" spans="1:3" x14ac:dyDescent="0.55000000000000004">
      <c r="A71" s="8">
        <f>[1]!tbl_gk[[#This Row],[ID]]</f>
        <v>165247</v>
      </c>
      <c r="B71" s="26">
        <f>(($E$2*(tbl_vikor_2[[#This Row],[S]]-MAX(tbl_vikor_2[S])))/(MIN(tbl_vikor_2[S])-MAX(tbl_vikor_2[S])))+((1-$E$2)*((tbl_vikor_2[[#This Row],[R]]-MAX(tbl_vikor_2[R]))/(MIN(tbl_vikor_2[R])-MAX(tbl_vikor_2[R]))))</f>
        <v>0.67794638988760925</v>
      </c>
      <c r="C71" s="22">
        <f>_xlfn.RANK.EQ(tbl_vikor_3[[#This Row],[Q(𝜆)]],tbl_vikor_3[Q(𝜆)])</f>
        <v>145</v>
      </c>
    </row>
    <row r="72" spans="1:3" x14ac:dyDescent="0.55000000000000004">
      <c r="A72" s="7">
        <f>[1]!tbl_gk[[#This Row],[ID]]</f>
        <v>165502</v>
      </c>
      <c r="B72" s="25">
        <f>(($E$2*(tbl_vikor_2[[#This Row],[S]]-MAX(tbl_vikor_2[S])))/(MIN(tbl_vikor_2[S])-MAX(tbl_vikor_2[S])))+((1-$E$2)*((tbl_vikor_2[[#This Row],[R]]-MAX(tbl_vikor_2[R]))/(MIN(tbl_vikor_2[R])-MAX(tbl_vikor_2[R]))))</f>
        <v>0.37340529598829736</v>
      </c>
      <c r="C72" s="22">
        <f>_xlfn.RANK.EQ(tbl_vikor_3[[#This Row],[Q(𝜆)]],tbl_vikor_3[Q(𝜆)])</f>
        <v>1202</v>
      </c>
    </row>
    <row r="73" spans="1:3" x14ac:dyDescent="0.55000000000000004">
      <c r="A73" s="8">
        <f>[1]!tbl_gk[[#This Row],[ID]]</f>
        <v>165735</v>
      </c>
      <c r="B73" s="26">
        <f>(($E$2*(tbl_vikor_2[[#This Row],[S]]-MAX(tbl_vikor_2[S])))/(MIN(tbl_vikor_2[S])-MAX(tbl_vikor_2[S])))+((1-$E$2)*((tbl_vikor_2[[#This Row],[R]]-MAX(tbl_vikor_2[R]))/(MIN(tbl_vikor_2[R])-MAX(tbl_vikor_2[R]))))</f>
        <v>0.51430070354911095</v>
      </c>
      <c r="C73" s="22">
        <f>_xlfn.RANK.EQ(tbl_vikor_3[[#This Row],[Q(𝜆)]],tbl_vikor_3[Q(𝜆)])</f>
        <v>582</v>
      </c>
    </row>
    <row r="74" spans="1:3" x14ac:dyDescent="0.55000000000000004">
      <c r="A74" s="7">
        <f>[1]!tbl_gk[[#This Row],[ID]]</f>
        <v>166764</v>
      </c>
      <c r="B74" s="25">
        <f>(($E$2*(tbl_vikor_2[[#This Row],[S]]-MAX(tbl_vikor_2[S])))/(MIN(tbl_vikor_2[S])-MAX(tbl_vikor_2[S])))+((1-$E$2)*((tbl_vikor_2[[#This Row],[R]]-MAX(tbl_vikor_2[R]))/(MIN(tbl_vikor_2[R])-MAX(tbl_vikor_2[R]))))</f>
        <v>0.54522979146446215</v>
      </c>
      <c r="C74" s="22">
        <f>_xlfn.RANK.EQ(tbl_vikor_3[[#This Row],[Q(𝜆)]],tbl_vikor_3[Q(𝜆)])</f>
        <v>481</v>
      </c>
    </row>
    <row r="75" spans="1:3" x14ac:dyDescent="0.55000000000000004">
      <c r="A75" s="8">
        <f>[1]!tbl_gk[[#This Row],[ID]]</f>
        <v>167495</v>
      </c>
      <c r="B75" s="26">
        <f>(($E$2*(tbl_vikor_2[[#This Row],[S]]-MAX(tbl_vikor_2[S])))/(MIN(tbl_vikor_2[S])-MAX(tbl_vikor_2[S])))+((1-$E$2)*((tbl_vikor_2[[#This Row],[R]]-MAX(tbl_vikor_2[R]))/(MIN(tbl_vikor_2[R])-MAX(tbl_vikor_2[R]))))</f>
        <v>0.93753467638561994</v>
      </c>
      <c r="C75" s="22">
        <f>_xlfn.RANK.EQ(tbl_vikor_3[[#This Row],[Q(𝜆)]],tbl_vikor_3[Q(𝜆)])</f>
        <v>3</v>
      </c>
    </row>
    <row r="76" spans="1:3" x14ac:dyDescent="0.55000000000000004">
      <c r="A76" s="7">
        <f>[1]!tbl_gk[[#This Row],[ID]]</f>
        <v>167803</v>
      </c>
      <c r="B76" s="25">
        <f>(($E$2*(tbl_vikor_2[[#This Row],[S]]-MAX(tbl_vikor_2[S])))/(MIN(tbl_vikor_2[S])-MAX(tbl_vikor_2[S])))+((1-$E$2)*((tbl_vikor_2[[#This Row],[R]]-MAX(tbl_vikor_2[R]))/(MIN(tbl_vikor_2[R])-MAX(tbl_vikor_2[R]))))</f>
        <v>0.41999630552235523</v>
      </c>
      <c r="C76" s="22">
        <f>_xlfn.RANK.EQ(tbl_vikor_3[[#This Row],[Q(𝜆)]],tbl_vikor_3[Q(𝜆)])</f>
        <v>1003</v>
      </c>
    </row>
    <row r="77" spans="1:3" x14ac:dyDescent="0.55000000000000004">
      <c r="A77" s="8">
        <f>[1]!tbl_gk[[#This Row],[ID]]</f>
        <v>167948</v>
      </c>
      <c r="B77" s="26">
        <f>(($E$2*(tbl_vikor_2[[#This Row],[S]]-MAX(tbl_vikor_2[S])))/(MIN(tbl_vikor_2[S])-MAX(tbl_vikor_2[S])))+((1-$E$2)*((tbl_vikor_2[[#This Row],[R]]-MAX(tbl_vikor_2[R]))/(MIN(tbl_vikor_2[R])-MAX(tbl_vikor_2[R]))))</f>
        <v>0.80691670124519721</v>
      </c>
      <c r="C77" s="22">
        <f>_xlfn.RANK.EQ(tbl_vikor_3[[#This Row],[Q(𝜆)]],tbl_vikor_3[Q(𝜆)])</f>
        <v>37</v>
      </c>
    </row>
    <row r="78" spans="1:3" x14ac:dyDescent="0.55000000000000004">
      <c r="A78" s="7">
        <f>[1]!tbl_gk[[#This Row],[ID]]</f>
        <v>168354</v>
      </c>
      <c r="B78" s="25">
        <f>(($E$2*(tbl_vikor_2[[#This Row],[S]]-MAX(tbl_vikor_2[S])))/(MIN(tbl_vikor_2[S])-MAX(tbl_vikor_2[S])))+((1-$E$2)*((tbl_vikor_2[[#This Row],[R]]-MAX(tbl_vikor_2[R]))/(MIN(tbl_vikor_2[R])-MAX(tbl_vikor_2[R]))))</f>
        <v>0.68350409629334885</v>
      </c>
      <c r="C78" s="22">
        <f>_xlfn.RANK.EQ(tbl_vikor_3[[#This Row],[Q(𝜆)]],tbl_vikor_3[Q(𝜆)])</f>
        <v>140</v>
      </c>
    </row>
    <row r="79" spans="1:3" x14ac:dyDescent="0.55000000000000004">
      <c r="A79" s="8">
        <f>[1]!tbl_gk[[#This Row],[ID]]</f>
        <v>168435</v>
      </c>
      <c r="B79" s="26">
        <f>(($E$2*(tbl_vikor_2[[#This Row],[S]]-MAX(tbl_vikor_2[S])))/(MIN(tbl_vikor_2[S])-MAX(tbl_vikor_2[S])))+((1-$E$2)*((tbl_vikor_2[[#This Row],[R]]-MAX(tbl_vikor_2[R]))/(MIN(tbl_vikor_2[R])-MAX(tbl_vikor_2[R]))))</f>
        <v>0.50634230710778716</v>
      </c>
      <c r="C79" s="22">
        <f>_xlfn.RANK.EQ(tbl_vikor_3[[#This Row],[Q(𝜆)]],tbl_vikor_3[Q(𝜆)])</f>
        <v>610</v>
      </c>
    </row>
    <row r="80" spans="1:3" x14ac:dyDescent="0.55000000000000004">
      <c r="A80" s="7">
        <f>[1]!tbl_gk[[#This Row],[ID]]</f>
        <v>168965</v>
      </c>
      <c r="B80" s="25">
        <f>(($E$2*(tbl_vikor_2[[#This Row],[S]]-MAX(tbl_vikor_2[S])))/(MIN(tbl_vikor_2[S])-MAX(tbl_vikor_2[S])))+((1-$E$2)*((tbl_vikor_2[[#This Row],[R]]-MAX(tbl_vikor_2[R]))/(MIN(tbl_vikor_2[R])-MAX(tbl_vikor_2[R]))))</f>
        <v>0.62375022610533826</v>
      </c>
      <c r="C80" s="22">
        <f>_xlfn.RANK.EQ(tbl_vikor_3[[#This Row],[Q(𝜆)]],tbl_vikor_3[Q(𝜆)])</f>
        <v>261</v>
      </c>
    </row>
    <row r="81" spans="1:3" x14ac:dyDescent="0.55000000000000004">
      <c r="A81" s="8">
        <f>[1]!tbl_gk[[#This Row],[ID]]</f>
        <v>169181</v>
      </c>
      <c r="B81" s="26">
        <f>(($E$2*(tbl_vikor_2[[#This Row],[S]]-MAX(tbl_vikor_2[S])))/(MIN(tbl_vikor_2[S])-MAX(tbl_vikor_2[S])))+((1-$E$2)*((tbl_vikor_2[[#This Row],[R]]-MAX(tbl_vikor_2[R]))/(MIN(tbl_vikor_2[R])-MAX(tbl_vikor_2[R]))))</f>
        <v>0.54707912706876172</v>
      </c>
      <c r="C81" s="22">
        <f>_xlfn.RANK.EQ(tbl_vikor_3[[#This Row],[Q(𝜆)]],tbl_vikor_3[Q(𝜆)])</f>
        <v>474</v>
      </c>
    </row>
    <row r="82" spans="1:3" x14ac:dyDescent="0.55000000000000004">
      <c r="A82" s="7">
        <f>[1]!tbl_gk[[#This Row],[ID]]</f>
        <v>169404</v>
      </c>
      <c r="B82" s="25">
        <f>(($E$2*(tbl_vikor_2[[#This Row],[S]]-MAX(tbl_vikor_2[S])))/(MIN(tbl_vikor_2[S])-MAX(tbl_vikor_2[S])))+((1-$E$2)*((tbl_vikor_2[[#This Row],[R]]-MAX(tbl_vikor_2[R]))/(MIN(tbl_vikor_2[R])-MAX(tbl_vikor_2[R]))))</f>
        <v>0.41617366623436136</v>
      </c>
      <c r="C82" s="22">
        <f>_xlfn.RANK.EQ(tbl_vikor_3[[#This Row],[Q(𝜆)]],tbl_vikor_3[Q(𝜆)])</f>
        <v>1025</v>
      </c>
    </row>
    <row r="83" spans="1:3" x14ac:dyDescent="0.55000000000000004">
      <c r="A83" s="8">
        <f>[1]!tbl_gk[[#This Row],[ID]]</f>
        <v>169493</v>
      </c>
      <c r="B83" s="26">
        <f>(($E$2*(tbl_vikor_2[[#This Row],[S]]-MAX(tbl_vikor_2[S])))/(MIN(tbl_vikor_2[S])-MAX(tbl_vikor_2[S])))+((1-$E$2)*((tbl_vikor_2[[#This Row],[R]]-MAX(tbl_vikor_2[R]))/(MIN(tbl_vikor_2[R])-MAX(tbl_vikor_2[R]))))</f>
        <v>0.57833827615931199</v>
      </c>
      <c r="C83" s="22">
        <f>_xlfn.RANK.EQ(tbl_vikor_3[[#This Row],[Q(𝜆)]],tbl_vikor_3[Q(𝜆)])</f>
        <v>379</v>
      </c>
    </row>
    <row r="84" spans="1:3" x14ac:dyDescent="0.55000000000000004">
      <c r="A84" s="7">
        <f>[1]!tbl_gk[[#This Row],[ID]]</f>
        <v>169697</v>
      </c>
      <c r="B84" s="25">
        <f>(($E$2*(tbl_vikor_2[[#This Row],[S]]-MAX(tbl_vikor_2[S])))/(MIN(tbl_vikor_2[S])-MAX(tbl_vikor_2[S])))+((1-$E$2)*((tbl_vikor_2[[#This Row],[R]]-MAX(tbl_vikor_2[R]))/(MIN(tbl_vikor_2[R])-MAX(tbl_vikor_2[R]))))</f>
        <v>0.62326219257690552</v>
      </c>
      <c r="C84" s="22">
        <f>_xlfn.RANK.EQ(tbl_vikor_3[[#This Row],[Q(𝜆)]],tbl_vikor_3[Q(𝜆)])</f>
        <v>264</v>
      </c>
    </row>
    <row r="85" spans="1:3" x14ac:dyDescent="0.55000000000000004">
      <c r="A85" s="8">
        <f>[1]!tbl_gk[[#This Row],[ID]]</f>
        <v>169798</v>
      </c>
      <c r="B85" s="26">
        <f>(($E$2*(tbl_vikor_2[[#This Row],[S]]-MAX(tbl_vikor_2[S])))/(MIN(tbl_vikor_2[S])-MAX(tbl_vikor_2[S])))+((1-$E$2)*((tbl_vikor_2[[#This Row],[R]]-MAX(tbl_vikor_2[R]))/(MIN(tbl_vikor_2[R])-MAX(tbl_vikor_2[R]))))</f>
        <v>0.52344846414885782</v>
      </c>
      <c r="C85" s="22">
        <f>_xlfn.RANK.EQ(tbl_vikor_3[[#This Row],[Q(𝜆)]],tbl_vikor_3[Q(𝜆)])</f>
        <v>554</v>
      </c>
    </row>
    <row r="86" spans="1:3" x14ac:dyDescent="0.55000000000000004">
      <c r="A86" s="7">
        <f>[1]!tbl_gk[[#This Row],[ID]]</f>
        <v>170008</v>
      </c>
      <c r="B86" s="25">
        <f>(($E$2*(tbl_vikor_2[[#This Row],[S]]-MAX(tbl_vikor_2[S])))/(MIN(tbl_vikor_2[S])-MAX(tbl_vikor_2[S])))+((1-$E$2)*((tbl_vikor_2[[#This Row],[R]]-MAX(tbl_vikor_2[R]))/(MIN(tbl_vikor_2[R])-MAX(tbl_vikor_2[R]))))</f>
        <v>0.53445701946405078</v>
      </c>
      <c r="C86" s="22">
        <f>_xlfn.RANK.EQ(tbl_vikor_3[[#This Row],[Q(𝜆)]],tbl_vikor_3[Q(𝜆)])</f>
        <v>516</v>
      </c>
    </row>
    <row r="87" spans="1:3" x14ac:dyDescent="0.55000000000000004">
      <c r="A87" s="8">
        <f>[1]!tbl_gk[[#This Row],[ID]]</f>
        <v>170084</v>
      </c>
      <c r="B87" s="26">
        <f>(($E$2*(tbl_vikor_2[[#This Row],[S]]-MAX(tbl_vikor_2[S])))/(MIN(tbl_vikor_2[S])-MAX(tbl_vikor_2[S])))+((1-$E$2)*((tbl_vikor_2[[#This Row],[R]]-MAX(tbl_vikor_2[R]))/(MIN(tbl_vikor_2[R])-MAX(tbl_vikor_2[R]))))</f>
        <v>0.59153250398146318</v>
      </c>
      <c r="C87" s="22">
        <f>_xlfn.RANK.EQ(tbl_vikor_3[[#This Row],[Q(𝜆)]],tbl_vikor_3[Q(𝜆)])</f>
        <v>341</v>
      </c>
    </row>
    <row r="88" spans="1:3" x14ac:dyDescent="0.55000000000000004">
      <c r="A88" s="7">
        <f>[1]!tbl_gk[[#This Row],[ID]]</f>
        <v>170280</v>
      </c>
      <c r="B88" s="25">
        <f>(($E$2*(tbl_vikor_2[[#This Row],[S]]-MAX(tbl_vikor_2[S])))/(MIN(tbl_vikor_2[S])-MAX(tbl_vikor_2[S])))+((1-$E$2)*((tbl_vikor_2[[#This Row],[R]]-MAX(tbl_vikor_2[R]))/(MIN(tbl_vikor_2[R])-MAX(tbl_vikor_2[R]))))</f>
        <v>0.50966558454902988</v>
      </c>
      <c r="C88" s="22">
        <f>_xlfn.RANK.EQ(tbl_vikor_3[[#This Row],[Q(𝜆)]],tbl_vikor_3[Q(𝜆)])</f>
        <v>601</v>
      </c>
    </row>
    <row r="89" spans="1:3" x14ac:dyDescent="0.55000000000000004">
      <c r="A89" s="8">
        <f>[1]!tbl_gk[[#This Row],[ID]]</f>
        <v>170597</v>
      </c>
      <c r="B89" s="26">
        <f>(($E$2*(tbl_vikor_2[[#This Row],[S]]-MAX(tbl_vikor_2[S])))/(MIN(tbl_vikor_2[S])-MAX(tbl_vikor_2[S])))+((1-$E$2)*((tbl_vikor_2[[#This Row],[R]]-MAX(tbl_vikor_2[R]))/(MIN(tbl_vikor_2[R])-MAX(tbl_vikor_2[R]))))</f>
        <v>0.63555721030666978</v>
      </c>
      <c r="C89" s="22">
        <f>_xlfn.RANK.EQ(tbl_vikor_3[[#This Row],[Q(𝜆)]],tbl_vikor_3[Q(𝜆)])</f>
        <v>227</v>
      </c>
    </row>
    <row r="90" spans="1:3" x14ac:dyDescent="0.55000000000000004">
      <c r="A90" s="7">
        <f>[1]!tbl_gk[[#This Row],[ID]]</f>
        <v>170877</v>
      </c>
      <c r="B90" s="25">
        <f>(($E$2*(tbl_vikor_2[[#This Row],[S]]-MAX(tbl_vikor_2[S])))/(MIN(tbl_vikor_2[S])-MAX(tbl_vikor_2[S])))+((1-$E$2)*((tbl_vikor_2[[#This Row],[R]]-MAX(tbl_vikor_2[R]))/(MIN(tbl_vikor_2[R])-MAX(tbl_vikor_2[R]))))</f>
        <v>0.33490932534234424</v>
      </c>
      <c r="C90" s="22">
        <f>_xlfn.RANK.EQ(tbl_vikor_3[[#This Row],[Q(𝜆)]],tbl_vikor_3[Q(𝜆)])</f>
        <v>1366</v>
      </c>
    </row>
    <row r="91" spans="1:3" x14ac:dyDescent="0.55000000000000004">
      <c r="A91" s="8">
        <f>[1]!tbl_gk[[#This Row],[ID]]</f>
        <v>171033</v>
      </c>
      <c r="B91" s="26">
        <f>(($E$2*(tbl_vikor_2[[#This Row],[S]]-MAX(tbl_vikor_2[S])))/(MIN(tbl_vikor_2[S])-MAX(tbl_vikor_2[S])))+((1-$E$2)*((tbl_vikor_2[[#This Row],[R]]-MAX(tbl_vikor_2[R]))/(MIN(tbl_vikor_2[R])-MAX(tbl_vikor_2[R]))))</f>
        <v>0.48650350223551431</v>
      </c>
      <c r="C91" s="22">
        <f>_xlfn.RANK.EQ(tbl_vikor_3[[#This Row],[Q(𝜆)]],tbl_vikor_3[Q(𝜆)])</f>
        <v>693</v>
      </c>
    </row>
    <row r="92" spans="1:3" x14ac:dyDescent="0.55000000000000004">
      <c r="A92" s="7">
        <f>[1]!tbl_gk[[#This Row],[ID]]</f>
        <v>171490</v>
      </c>
      <c r="B92" s="25">
        <f>(($E$2*(tbl_vikor_2[[#This Row],[S]]-MAX(tbl_vikor_2[S])))/(MIN(tbl_vikor_2[S])-MAX(tbl_vikor_2[S])))+((1-$E$2)*((tbl_vikor_2[[#This Row],[R]]-MAX(tbl_vikor_2[R]))/(MIN(tbl_vikor_2[R])-MAX(tbl_vikor_2[R]))))</f>
        <v>0.52208608124429978</v>
      </c>
      <c r="C92" s="22">
        <f>_xlfn.RANK.EQ(tbl_vikor_3[[#This Row],[Q(𝜆)]],tbl_vikor_3[Q(𝜆)])</f>
        <v>558</v>
      </c>
    </row>
    <row r="93" spans="1:3" x14ac:dyDescent="0.55000000000000004">
      <c r="A93" s="8">
        <f>[1]!tbl_gk[[#This Row],[ID]]</f>
        <v>172198</v>
      </c>
      <c r="B93" s="26">
        <f>(($E$2*(tbl_vikor_2[[#This Row],[S]]-MAX(tbl_vikor_2[S])))/(MIN(tbl_vikor_2[S])-MAX(tbl_vikor_2[S])))+((1-$E$2)*((tbl_vikor_2[[#This Row],[R]]-MAX(tbl_vikor_2[R]))/(MIN(tbl_vikor_2[R])-MAX(tbl_vikor_2[R]))))</f>
        <v>0.57211637323106845</v>
      </c>
      <c r="C93" s="22">
        <f>_xlfn.RANK.EQ(tbl_vikor_3[[#This Row],[Q(𝜆)]],tbl_vikor_3[Q(𝜆)])</f>
        <v>402</v>
      </c>
    </row>
    <row r="94" spans="1:3" x14ac:dyDescent="0.55000000000000004">
      <c r="A94" s="7">
        <f>[1]!tbl_gk[[#This Row],[ID]]</f>
        <v>172203</v>
      </c>
      <c r="B94" s="25">
        <f>(($E$2*(tbl_vikor_2[[#This Row],[S]]-MAX(tbl_vikor_2[S])))/(MIN(tbl_vikor_2[S])-MAX(tbl_vikor_2[S])))+((1-$E$2)*((tbl_vikor_2[[#This Row],[R]]-MAX(tbl_vikor_2[R]))/(MIN(tbl_vikor_2[R])-MAX(tbl_vikor_2[R]))))</f>
        <v>0.58588806086535561</v>
      </c>
      <c r="C94" s="22">
        <f>_xlfn.RANK.EQ(tbl_vikor_3[[#This Row],[Q(𝜆)]],tbl_vikor_3[Q(𝜆)])</f>
        <v>363</v>
      </c>
    </row>
    <row r="95" spans="1:3" x14ac:dyDescent="0.55000000000000004">
      <c r="A95" s="8">
        <f>[1]!tbl_gk[[#This Row],[ID]]</f>
        <v>172553</v>
      </c>
      <c r="B95" s="26">
        <f>(($E$2*(tbl_vikor_2[[#This Row],[S]]-MAX(tbl_vikor_2[S])))/(MIN(tbl_vikor_2[S])-MAX(tbl_vikor_2[S])))+((1-$E$2)*((tbl_vikor_2[[#This Row],[R]]-MAX(tbl_vikor_2[R]))/(MIN(tbl_vikor_2[R])-MAX(tbl_vikor_2[R]))))</f>
        <v>0.64174013279910813</v>
      </c>
      <c r="C95" s="22">
        <f>_xlfn.RANK.EQ(tbl_vikor_3[[#This Row],[Q(𝜆)]],tbl_vikor_3[Q(𝜆)])</f>
        <v>212</v>
      </c>
    </row>
    <row r="96" spans="1:3" x14ac:dyDescent="0.55000000000000004">
      <c r="A96" s="7">
        <f>[1]!tbl_gk[[#This Row],[ID]]</f>
        <v>172723</v>
      </c>
      <c r="B96" s="25">
        <f>(($E$2*(tbl_vikor_2[[#This Row],[S]]-MAX(tbl_vikor_2[S])))/(MIN(tbl_vikor_2[S])-MAX(tbl_vikor_2[S])))+((1-$E$2)*((tbl_vikor_2[[#This Row],[R]]-MAX(tbl_vikor_2[R]))/(MIN(tbl_vikor_2[R])-MAX(tbl_vikor_2[R]))))</f>
        <v>0.56567497259228061</v>
      </c>
      <c r="C96" s="22">
        <f>_xlfn.RANK.EQ(tbl_vikor_3[[#This Row],[Q(𝜆)]],tbl_vikor_3[Q(𝜆)])</f>
        <v>418</v>
      </c>
    </row>
    <row r="97" spans="1:3" x14ac:dyDescent="0.55000000000000004">
      <c r="A97" s="8">
        <f>[1]!tbl_gk[[#This Row],[ID]]</f>
        <v>172837</v>
      </c>
      <c r="B97" s="26">
        <f>(($E$2*(tbl_vikor_2[[#This Row],[S]]-MAX(tbl_vikor_2[S])))/(MIN(tbl_vikor_2[S])-MAX(tbl_vikor_2[S])))+((1-$E$2)*((tbl_vikor_2[[#This Row],[R]]-MAX(tbl_vikor_2[R]))/(MIN(tbl_vikor_2[R])-MAX(tbl_vikor_2[R]))))</f>
        <v>0.59286473872353307</v>
      </c>
      <c r="C97" s="22">
        <f>_xlfn.RANK.EQ(tbl_vikor_3[[#This Row],[Q(𝜆)]],tbl_vikor_3[Q(𝜆)])</f>
        <v>338</v>
      </c>
    </row>
    <row r="98" spans="1:3" x14ac:dyDescent="0.55000000000000004">
      <c r="A98" s="7">
        <f>[1]!tbl_gk[[#This Row],[ID]]</f>
        <v>173165</v>
      </c>
      <c r="B98" s="25">
        <f>(($E$2*(tbl_vikor_2[[#This Row],[S]]-MAX(tbl_vikor_2[S])))/(MIN(tbl_vikor_2[S])-MAX(tbl_vikor_2[S])))+((1-$E$2)*((tbl_vikor_2[[#This Row],[R]]-MAX(tbl_vikor_2[R]))/(MIN(tbl_vikor_2[R])-MAX(tbl_vikor_2[R]))))</f>
        <v>0.53075190832483765</v>
      </c>
      <c r="C98" s="22">
        <f>_xlfn.RANK.EQ(tbl_vikor_3[[#This Row],[Q(𝜆)]],tbl_vikor_3[Q(𝜆)])</f>
        <v>529</v>
      </c>
    </row>
    <row r="99" spans="1:3" x14ac:dyDescent="0.55000000000000004">
      <c r="A99" s="8">
        <f>[1]!tbl_gk[[#This Row],[ID]]</f>
        <v>173178</v>
      </c>
      <c r="B99" s="26">
        <f>(($E$2*(tbl_vikor_2[[#This Row],[S]]-MAX(tbl_vikor_2[S])))/(MIN(tbl_vikor_2[S])-MAX(tbl_vikor_2[S])))+((1-$E$2)*((tbl_vikor_2[[#This Row],[R]]-MAX(tbl_vikor_2[R]))/(MIN(tbl_vikor_2[R])-MAX(tbl_vikor_2[R]))))</f>
        <v>0.57228281175581897</v>
      </c>
      <c r="C99" s="22">
        <f>_xlfn.RANK.EQ(tbl_vikor_3[[#This Row],[Q(𝜆)]],tbl_vikor_3[Q(𝜆)])</f>
        <v>401</v>
      </c>
    </row>
    <row r="100" spans="1:3" x14ac:dyDescent="0.55000000000000004">
      <c r="A100" s="7">
        <f>[1]!tbl_gk[[#This Row],[ID]]</f>
        <v>173373</v>
      </c>
      <c r="B100" s="25">
        <f>(($E$2*(tbl_vikor_2[[#This Row],[S]]-MAX(tbl_vikor_2[S])))/(MIN(tbl_vikor_2[S])-MAX(tbl_vikor_2[S])))+((1-$E$2)*((tbl_vikor_2[[#This Row],[R]]-MAX(tbl_vikor_2[R]))/(MIN(tbl_vikor_2[R])-MAX(tbl_vikor_2[R]))))</f>
        <v>0.75251047213289657</v>
      </c>
      <c r="C100" s="22">
        <f>_xlfn.RANK.EQ(tbl_vikor_3[[#This Row],[Q(𝜆)]],tbl_vikor_3[Q(𝜆)])</f>
        <v>72</v>
      </c>
    </row>
    <row r="101" spans="1:3" x14ac:dyDescent="0.55000000000000004">
      <c r="A101" s="8">
        <f>[1]!tbl_gk[[#This Row],[ID]]</f>
        <v>173415</v>
      </c>
      <c r="B101" s="26">
        <f>(($E$2*(tbl_vikor_2[[#This Row],[S]]-MAX(tbl_vikor_2[S])))/(MIN(tbl_vikor_2[S])-MAX(tbl_vikor_2[S])))+((1-$E$2)*((tbl_vikor_2[[#This Row],[R]]-MAX(tbl_vikor_2[R]))/(MIN(tbl_vikor_2[R])-MAX(tbl_vikor_2[R]))))</f>
        <v>0.26176551132973419</v>
      </c>
      <c r="C101" s="22">
        <f>_xlfn.RANK.EQ(tbl_vikor_3[[#This Row],[Q(𝜆)]],tbl_vikor_3[Q(𝜆)])</f>
        <v>1659</v>
      </c>
    </row>
    <row r="102" spans="1:3" x14ac:dyDescent="0.55000000000000004">
      <c r="A102" s="7">
        <f>[1]!tbl_gk[[#This Row],[ID]]</f>
        <v>173426</v>
      </c>
      <c r="B102" s="25">
        <f>(($E$2*(tbl_vikor_2[[#This Row],[S]]-MAX(tbl_vikor_2[S])))/(MIN(tbl_vikor_2[S])-MAX(tbl_vikor_2[S])))+((1-$E$2)*((tbl_vikor_2[[#This Row],[R]]-MAX(tbl_vikor_2[R]))/(MIN(tbl_vikor_2[R])-MAX(tbl_vikor_2[R]))))</f>
        <v>0.75141763712100351</v>
      </c>
      <c r="C102" s="22">
        <f>_xlfn.RANK.EQ(tbl_vikor_3[[#This Row],[Q(𝜆)]],tbl_vikor_3[Q(𝜆)])</f>
        <v>73</v>
      </c>
    </row>
    <row r="103" spans="1:3" x14ac:dyDescent="0.55000000000000004">
      <c r="A103" s="8">
        <f>[1]!tbl_gk[[#This Row],[ID]]</f>
        <v>173531</v>
      </c>
      <c r="B103" s="26">
        <f>(($E$2*(tbl_vikor_2[[#This Row],[S]]-MAX(tbl_vikor_2[S])))/(MIN(tbl_vikor_2[S])-MAX(tbl_vikor_2[S])))+((1-$E$2)*((tbl_vikor_2[[#This Row],[R]]-MAX(tbl_vikor_2[R]))/(MIN(tbl_vikor_2[R])-MAX(tbl_vikor_2[R]))))</f>
        <v>0.63798655991150266</v>
      </c>
      <c r="C103" s="22">
        <f>_xlfn.RANK.EQ(tbl_vikor_3[[#This Row],[Q(𝜆)]],tbl_vikor_3[Q(𝜆)])</f>
        <v>221</v>
      </c>
    </row>
    <row r="104" spans="1:3" x14ac:dyDescent="0.55000000000000004">
      <c r="A104" s="7">
        <f>[1]!tbl_gk[[#This Row],[ID]]</f>
        <v>173533</v>
      </c>
      <c r="B104" s="25">
        <f>(($E$2*(tbl_vikor_2[[#This Row],[S]]-MAX(tbl_vikor_2[S])))/(MIN(tbl_vikor_2[S])-MAX(tbl_vikor_2[S])))+((1-$E$2)*((tbl_vikor_2[[#This Row],[R]]-MAX(tbl_vikor_2[R]))/(MIN(tbl_vikor_2[R])-MAX(tbl_vikor_2[R]))))</f>
        <v>0.61396009056546597</v>
      </c>
      <c r="C104" s="22">
        <f>_xlfn.RANK.EQ(tbl_vikor_3[[#This Row],[Q(𝜆)]],tbl_vikor_3[Q(𝜆)])</f>
        <v>283</v>
      </c>
    </row>
    <row r="105" spans="1:3" x14ac:dyDescent="0.55000000000000004">
      <c r="A105" s="8">
        <f>[1]!tbl_gk[[#This Row],[ID]]</f>
        <v>173895</v>
      </c>
      <c r="B105" s="26">
        <f>(($E$2*(tbl_vikor_2[[#This Row],[S]]-MAX(tbl_vikor_2[S])))/(MIN(tbl_vikor_2[S])-MAX(tbl_vikor_2[S])))+((1-$E$2)*((tbl_vikor_2[[#This Row],[R]]-MAX(tbl_vikor_2[R]))/(MIN(tbl_vikor_2[R])-MAX(tbl_vikor_2[R]))))</f>
        <v>0.53946731185231755</v>
      </c>
      <c r="C105" s="22">
        <f>_xlfn.RANK.EQ(tbl_vikor_3[[#This Row],[Q(𝜆)]],tbl_vikor_3[Q(𝜆)])</f>
        <v>499</v>
      </c>
    </row>
    <row r="106" spans="1:3" x14ac:dyDescent="0.55000000000000004">
      <c r="A106" s="7">
        <f>[1]!tbl_gk[[#This Row],[ID]]</f>
        <v>174543</v>
      </c>
      <c r="B106" s="25">
        <f>(($E$2*(tbl_vikor_2[[#This Row],[S]]-MAX(tbl_vikor_2[S])))/(MIN(tbl_vikor_2[S])-MAX(tbl_vikor_2[S])))+((1-$E$2)*((tbl_vikor_2[[#This Row],[R]]-MAX(tbl_vikor_2[R]))/(MIN(tbl_vikor_2[R])-MAX(tbl_vikor_2[R]))))</f>
        <v>0.8506032245330285</v>
      </c>
      <c r="C106" s="22">
        <f>_xlfn.RANK.EQ(tbl_vikor_3[[#This Row],[Q(𝜆)]],tbl_vikor_3[Q(𝜆)])</f>
        <v>19</v>
      </c>
    </row>
    <row r="107" spans="1:3" x14ac:dyDescent="0.55000000000000004">
      <c r="A107" s="8">
        <f>[1]!tbl_gk[[#This Row],[ID]]</f>
        <v>175224</v>
      </c>
      <c r="B107" s="26">
        <f>(($E$2*(tbl_vikor_2[[#This Row],[S]]-MAX(tbl_vikor_2[S])))/(MIN(tbl_vikor_2[S])-MAX(tbl_vikor_2[S])))+((1-$E$2)*((tbl_vikor_2[[#This Row],[R]]-MAX(tbl_vikor_2[R]))/(MIN(tbl_vikor_2[R])-MAX(tbl_vikor_2[R]))))</f>
        <v>0.38416602109436504</v>
      </c>
      <c r="C107" s="22">
        <f>_xlfn.RANK.EQ(tbl_vikor_3[[#This Row],[Q(𝜆)]],tbl_vikor_3[Q(𝜆)])</f>
        <v>1146</v>
      </c>
    </row>
    <row r="108" spans="1:3" x14ac:dyDescent="0.55000000000000004">
      <c r="A108" s="7">
        <f>[1]!tbl_gk[[#This Row],[ID]]</f>
        <v>175281</v>
      </c>
      <c r="B108" s="25">
        <f>(($E$2*(tbl_vikor_2[[#This Row],[S]]-MAX(tbl_vikor_2[S])))/(MIN(tbl_vikor_2[S])-MAX(tbl_vikor_2[S])))+((1-$E$2)*((tbl_vikor_2[[#This Row],[R]]-MAX(tbl_vikor_2[R]))/(MIN(tbl_vikor_2[R])-MAX(tbl_vikor_2[R]))))</f>
        <v>0.72556122285607727</v>
      </c>
      <c r="C108" s="22">
        <f>_xlfn.RANK.EQ(tbl_vikor_3[[#This Row],[Q(𝜆)]],tbl_vikor_3[Q(𝜆)])</f>
        <v>99</v>
      </c>
    </row>
    <row r="109" spans="1:3" x14ac:dyDescent="0.55000000000000004">
      <c r="A109" s="8">
        <f>[1]!tbl_gk[[#This Row],[ID]]</f>
        <v>175897</v>
      </c>
      <c r="B109" s="26">
        <f>(($E$2*(tbl_vikor_2[[#This Row],[S]]-MAX(tbl_vikor_2[S])))/(MIN(tbl_vikor_2[S])-MAX(tbl_vikor_2[S])))+((1-$E$2)*((tbl_vikor_2[[#This Row],[R]]-MAX(tbl_vikor_2[R]))/(MIN(tbl_vikor_2[R])-MAX(tbl_vikor_2[R]))))</f>
        <v>0.56382813082475924</v>
      </c>
      <c r="C109" s="22">
        <f>_xlfn.RANK.EQ(tbl_vikor_3[[#This Row],[Q(𝜆)]],tbl_vikor_3[Q(𝜆)])</f>
        <v>426</v>
      </c>
    </row>
    <row r="110" spans="1:3" x14ac:dyDescent="0.55000000000000004">
      <c r="A110" s="7">
        <f>[1]!tbl_gk[[#This Row],[ID]]</f>
        <v>175934</v>
      </c>
      <c r="B110" s="25">
        <f>(($E$2*(tbl_vikor_2[[#This Row],[S]]-MAX(tbl_vikor_2[S])))/(MIN(tbl_vikor_2[S])-MAX(tbl_vikor_2[S])))+((1-$E$2)*((tbl_vikor_2[[#This Row],[R]]-MAX(tbl_vikor_2[R]))/(MIN(tbl_vikor_2[R])-MAX(tbl_vikor_2[R]))))</f>
        <v>0.59399372890508784</v>
      </c>
      <c r="C110" s="22">
        <f>_xlfn.RANK.EQ(tbl_vikor_3[[#This Row],[Q(𝜆)]],tbl_vikor_3[Q(𝜆)])</f>
        <v>335</v>
      </c>
    </row>
    <row r="111" spans="1:3" x14ac:dyDescent="0.55000000000000004">
      <c r="A111" s="8">
        <f>[1]!tbl_gk[[#This Row],[ID]]</f>
        <v>176094</v>
      </c>
      <c r="B111" s="26">
        <f>(($E$2*(tbl_vikor_2[[#This Row],[S]]-MAX(tbl_vikor_2[S])))/(MIN(tbl_vikor_2[S])-MAX(tbl_vikor_2[S])))+((1-$E$2)*((tbl_vikor_2[[#This Row],[R]]-MAX(tbl_vikor_2[R]))/(MIN(tbl_vikor_2[R])-MAX(tbl_vikor_2[R]))))</f>
        <v>0.55129929825255786</v>
      </c>
      <c r="C111" s="22">
        <f>_xlfn.RANK.EQ(tbl_vikor_3[[#This Row],[Q(𝜆)]],tbl_vikor_3[Q(𝜆)])</f>
        <v>459</v>
      </c>
    </row>
    <row r="112" spans="1:3" x14ac:dyDescent="0.55000000000000004">
      <c r="A112" s="7">
        <f>[1]!tbl_gk[[#This Row],[ID]]</f>
        <v>176526</v>
      </c>
      <c r="B112" s="25">
        <f>(($E$2*(tbl_vikor_2[[#This Row],[S]]-MAX(tbl_vikor_2[S])))/(MIN(tbl_vikor_2[S])-MAX(tbl_vikor_2[S])))+((1-$E$2)*((tbl_vikor_2[[#This Row],[R]]-MAX(tbl_vikor_2[R]))/(MIN(tbl_vikor_2[R])-MAX(tbl_vikor_2[R]))))</f>
        <v>0.76481069202559149</v>
      </c>
      <c r="C112" s="22">
        <f>_xlfn.RANK.EQ(tbl_vikor_3[[#This Row],[Q(𝜆)]],tbl_vikor_3[Q(𝜆)])</f>
        <v>64</v>
      </c>
    </row>
    <row r="113" spans="1:3" x14ac:dyDescent="0.55000000000000004">
      <c r="A113" s="8">
        <f>[1]!tbl_gk[[#This Row],[ID]]</f>
        <v>176550</v>
      </c>
      <c r="B113" s="26">
        <f>(($E$2*(tbl_vikor_2[[#This Row],[S]]-MAX(tbl_vikor_2[S])))/(MIN(tbl_vikor_2[S])-MAX(tbl_vikor_2[S])))+((1-$E$2)*((tbl_vikor_2[[#This Row],[R]]-MAX(tbl_vikor_2[R]))/(MIN(tbl_vikor_2[R])-MAX(tbl_vikor_2[R]))))</f>
        <v>0.64519521611368025</v>
      </c>
      <c r="C113" s="22">
        <f>_xlfn.RANK.EQ(tbl_vikor_3[[#This Row],[Q(𝜆)]],tbl_vikor_3[Q(𝜆)])</f>
        <v>208</v>
      </c>
    </row>
    <row r="114" spans="1:3" x14ac:dyDescent="0.55000000000000004">
      <c r="A114" s="7">
        <f>[1]!tbl_gk[[#This Row],[ID]]</f>
        <v>176583</v>
      </c>
      <c r="B114" s="25">
        <f>(($E$2*(tbl_vikor_2[[#This Row],[S]]-MAX(tbl_vikor_2[S])))/(MIN(tbl_vikor_2[S])-MAX(tbl_vikor_2[S])))+((1-$E$2)*((tbl_vikor_2[[#This Row],[R]]-MAX(tbl_vikor_2[R]))/(MIN(tbl_vikor_2[R])-MAX(tbl_vikor_2[R]))))</f>
        <v>0.46907404334127178</v>
      </c>
      <c r="C114" s="22">
        <f>_xlfn.RANK.EQ(tbl_vikor_3[[#This Row],[Q(𝜆)]],tbl_vikor_3[Q(𝜆)])</f>
        <v>783</v>
      </c>
    </row>
    <row r="115" spans="1:3" x14ac:dyDescent="0.55000000000000004">
      <c r="A115" s="8">
        <f>[1]!tbl_gk[[#This Row],[ID]]</f>
        <v>176630</v>
      </c>
      <c r="B115" s="26">
        <f>(($E$2*(tbl_vikor_2[[#This Row],[S]]-MAX(tbl_vikor_2[S])))/(MIN(tbl_vikor_2[S])-MAX(tbl_vikor_2[S])))+((1-$E$2)*((tbl_vikor_2[[#This Row],[R]]-MAX(tbl_vikor_2[R]))/(MIN(tbl_vikor_2[R])-MAX(tbl_vikor_2[R]))))</f>
        <v>0.81477512634934257</v>
      </c>
      <c r="C115" s="22">
        <f>_xlfn.RANK.EQ(tbl_vikor_3[[#This Row],[Q(𝜆)]],tbl_vikor_3[Q(𝜆)])</f>
        <v>35</v>
      </c>
    </row>
    <row r="116" spans="1:3" x14ac:dyDescent="0.55000000000000004">
      <c r="A116" s="7">
        <f>[1]!tbl_gk[[#This Row],[ID]]</f>
        <v>176772</v>
      </c>
      <c r="B116" s="25">
        <f>(($E$2*(tbl_vikor_2[[#This Row],[S]]-MAX(tbl_vikor_2[S])))/(MIN(tbl_vikor_2[S])-MAX(tbl_vikor_2[S])))+((1-$E$2)*((tbl_vikor_2[[#This Row],[R]]-MAX(tbl_vikor_2[R]))/(MIN(tbl_vikor_2[R])-MAX(tbl_vikor_2[R]))))</f>
        <v>0.51279001987494632</v>
      </c>
      <c r="C116" s="22">
        <f>_xlfn.RANK.EQ(tbl_vikor_3[[#This Row],[Q(𝜆)]],tbl_vikor_3[Q(𝜆)])</f>
        <v>587</v>
      </c>
    </row>
    <row r="117" spans="1:3" x14ac:dyDescent="0.55000000000000004">
      <c r="A117" s="8">
        <f>[1]!tbl_gk[[#This Row],[ID]]</f>
        <v>176895</v>
      </c>
      <c r="B117" s="26">
        <f>(($E$2*(tbl_vikor_2[[#This Row],[S]]-MAX(tbl_vikor_2[S])))/(MIN(tbl_vikor_2[S])-MAX(tbl_vikor_2[S])))+((1-$E$2)*((tbl_vikor_2[[#This Row],[R]]-MAX(tbl_vikor_2[R]))/(MIN(tbl_vikor_2[R])-MAX(tbl_vikor_2[R]))))</f>
        <v>0.55715405756960701</v>
      </c>
      <c r="C117" s="22">
        <f>_xlfn.RANK.EQ(tbl_vikor_3[[#This Row],[Q(𝜆)]],tbl_vikor_3[Q(𝜆)])</f>
        <v>441</v>
      </c>
    </row>
    <row r="118" spans="1:3" x14ac:dyDescent="0.55000000000000004">
      <c r="A118" s="7">
        <f>[1]!tbl_gk[[#This Row],[ID]]</f>
        <v>176994</v>
      </c>
      <c r="B118" s="25">
        <f>(($E$2*(tbl_vikor_2[[#This Row],[S]]-MAX(tbl_vikor_2[S])))/(MIN(tbl_vikor_2[S])-MAX(tbl_vikor_2[S])))+((1-$E$2)*((tbl_vikor_2[[#This Row],[R]]-MAX(tbl_vikor_2[R]))/(MIN(tbl_vikor_2[R])-MAX(tbl_vikor_2[R]))))</f>
        <v>0.51419714540190486</v>
      </c>
      <c r="C118" s="22">
        <f>_xlfn.RANK.EQ(tbl_vikor_3[[#This Row],[Q(𝜆)]],tbl_vikor_3[Q(𝜆)])</f>
        <v>584</v>
      </c>
    </row>
    <row r="119" spans="1:3" x14ac:dyDescent="0.55000000000000004">
      <c r="A119" s="8">
        <f>[1]!tbl_gk[[#This Row],[ID]]</f>
        <v>177299</v>
      </c>
      <c r="B119" s="26">
        <f>(($E$2*(tbl_vikor_2[[#This Row],[S]]-MAX(tbl_vikor_2[S])))/(MIN(tbl_vikor_2[S])-MAX(tbl_vikor_2[S])))+((1-$E$2)*((tbl_vikor_2[[#This Row],[R]]-MAX(tbl_vikor_2[R]))/(MIN(tbl_vikor_2[R])-MAX(tbl_vikor_2[R]))))</f>
        <v>0.43232793574945771</v>
      </c>
      <c r="C119" s="22">
        <f>_xlfn.RANK.EQ(tbl_vikor_3[[#This Row],[Q(𝜆)]],tbl_vikor_3[Q(𝜆)])</f>
        <v>952</v>
      </c>
    </row>
    <row r="120" spans="1:3" x14ac:dyDescent="0.55000000000000004">
      <c r="A120" s="7">
        <f>[1]!tbl_gk[[#This Row],[ID]]</f>
        <v>177340</v>
      </c>
      <c r="B120" s="25">
        <f>(($E$2*(tbl_vikor_2[[#This Row],[S]]-MAX(tbl_vikor_2[S])))/(MIN(tbl_vikor_2[S])-MAX(tbl_vikor_2[S])))+((1-$E$2)*((tbl_vikor_2[[#This Row],[R]]-MAX(tbl_vikor_2[R]))/(MIN(tbl_vikor_2[R])-MAX(tbl_vikor_2[R]))))</f>
        <v>0.54188165780252284</v>
      </c>
      <c r="C120" s="22">
        <f>_xlfn.RANK.EQ(tbl_vikor_3[[#This Row],[Q(𝜆)]],tbl_vikor_3[Q(𝜆)])</f>
        <v>494</v>
      </c>
    </row>
    <row r="121" spans="1:3" x14ac:dyDescent="0.55000000000000004">
      <c r="A121" s="8">
        <f>[1]!tbl_gk[[#This Row],[ID]]</f>
        <v>177475</v>
      </c>
      <c r="B121" s="26">
        <f>(($E$2*(tbl_vikor_2[[#This Row],[S]]-MAX(tbl_vikor_2[S])))/(MIN(tbl_vikor_2[S])-MAX(tbl_vikor_2[S])))+((1-$E$2)*((tbl_vikor_2[[#This Row],[R]]-MAX(tbl_vikor_2[R]))/(MIN(tbl_vikor_2[R])-MAX(tbl_vikor_2[R]))))</f>
        <v>0.63104027768019333</v>
      </c>
      <c r="C121" s="22">
        <f>_xlfn.RANK.EQ(tbl_vikor_3[[#This Row],[Q(𝜆)]],tbl_vikor_3[Q(𝜆)])</f>
        <v>238</v>
      </c>
    </row>
    <row r="122" spans="1:3" x14ac:dyDescent="0.55000000000000004">
      <c r="A122" s="7">
        <f>[1]!tbl_gk[[#This Row],[ID]]</f>
        <v>177644</v>
      </c>
      <c r="B122" s="25">
        <f>(($E$2*(tbl_vikor_2[[#This Row],[S]]-MAX(tbl_vikor_2[S])))/(MIN(tbl_vikor_2[S])-MAX(tbl_vikor_2[S])))+((1-$E$2)*((tbl_vikor_2[[#This Row],[R]]-MAX(tbl_vikor_2[R]))/(MIN(tbl_vikor_2[R])-MAX(tbl_vikor_2[R]))))</f>
        <v>0.73160332386782878</v>
      </c>
      <c r="C122" s="22">
        <f>_xlfn.RANK.EQ(tbl_vikor_3[[#This Row],[Q(𝜆)]],tbl_vikor_3[Q(𝜆)])</f>
        <v>90</v>
      </c>
    </row>
    <row r="123" spans="1:3" x14ac:dyDescent="0.55000000000000004">
      <c r="A123" s="8">
        <f>[1]!tbl_gk[[#This Row],[ID]]</f>
        <v>177683</v>
      </c>
      <c r="B123" s="26">
        <f>(($E$2*(tbl_vikor_2[[#This Row],[S]]-MAX(tbl_vikor_2[S])))/(MIN(tbl_vikor_2[S])-MAX(tbl_vikor_2[S])))+((1-$E$2)*((tbl_vikor_2[[#This Row],[R]]-MAX(tbl_vikor_2[R]))/(MIN(tbl_vikor_2[R])-MAX(tbl_vikor_2[R]))))</f>
        <v>0.81187116870637277</v>
      </c>
      <c r="C123" s="22">
        <f>_xlfn.RANK.EQ(tbl_vikor_3[[#This Row],[Q(𝜆)]],tbl_vikor_3[Q(𝜆)])</f>
        <v>36</v>
      </c>
    </row>
    <row r="124" spans="1:3" x14ac:dyDescent="0.55000000000000004">
      <c r="A124" s="7">
        <f>[1]!tbl_gk[[#This Row],[ID]]</f>
        <v>178005</v>
      </c>
      <c r="B124" s="25">
        <f>(($E$2*(tbl_vikor_2[[#This Row],[S]]-MAX(tbl_vikor_2[S])))/(MIN(tbl_vikor_2[S])-MAX(tbl_vikor_2[S])))+((1-$E$2)*((tbl_vikor_2[[#This Row],[R]]-MAX(tbl_vikor_2[R]))/(MIN(tbl_vikor_2[R])-MAX(tbl_vikor_2[R]))))</f>
        <v>0.74373874388383276</v>
      </c>
      <c r="C124" s="22">
        <f>_xlfn.RANK.EQ(tbl_vikor_3[[#This Row],[Q(𝜆)]],tbl_vikor_3[Q(𝜆)])</f>
        <v>79</v>
      </c>
    </row>
    <row r="125" spans="1:3" x14ac:dyDescent="0.55000000000000004">
      <c r="A125" s="8">
        <f>[1]!tbl_gk[[#This Row],[ID]]</f>
        <v>178022</v>
      </c>
      <c r="B125" s="26">
        <f>(($E$2*(tbl_vikor_2[[#This Row],[S]]-MAX(tbl_vikor_2[S])))/(MIN(tbl_vikor_2[S])-MAX(tbl_vikor_2[S])))+((1-$E$2)*((tbl_vikor_2[[#This Row],[R]]-MAX(tbl_vikor_2[R]))/(MIN(tbl_vikor_2[R])-MAX(tbl_vikor_2[R]))))</f>
        <v>0.47764262278700537</v>
      </c>
      <c r="C125" s="22">
        <f>_xlfn.RANK.EQ(tbl_vikor_3[[#This Row],[Q(𝜆)]],tbl_vikor_3[Q(𝜆)])</f>
        <v>740</v>
      </c>
    </row>
    <row r="126" spans="1:3" x14ac:dyDescent="0.55000000000000004">
      <c r="A126" s="7">
        <f>[1]!tbl_gk[[#This Row],[ID]]</f>
        <v>178086</v>
      </c>
      <c r="B126" s="25">
        <f>(($E$2*(tbl_vikor_2[[#This Row],[S]]-MAX(tbl_vikor_2[S])))/(MIN(tbl_vikor_2[S])-MAX(tbl_vikor_2[S])))+((1-$E$2)*((tbl_vikor_2[[#This Row],[R]]-MAX(tbl_vikor_2[R]))/(MIN(tbl_vikor_2[R])-MAX(tbl_vikor_2[R]))))</f>
        <v>0.73442834128897894</v>
      </c>
      <c r="C126" s="22">
        <f>_xlfn.RANK.EQ(tbl_vikor_3[[#This Row],[Q(𝜆)]],tbl_vikor_3[Q(𝜆)])</f>
        <v>88</v>
      </c>
    </row>
    <row r="127" spans="1:3" x14ac:dyDescent="0.55000000000000004">
      <c r="A127" s="8">
        <f>[1]!tbl_gk[[#This Row],[ID]]</f>
        <v>178283</v>
      </c>
      <c r="B127" s="26">
        <f>(($E$2*(tbl_vikor_2[[#This Row],[S]]-MAX(tbl_vikor_2[S])))/(MIN(tbl_vikor_2[S])-MAX(tbl_vikor_2[S])))+((1-$E$2)*((tbl_vikor_2[[#This Row],[R]]-MAX(tbl_vikor_2[R]))/(MIN(tbl_vikor_2[R])-MAX(tbl_vikor_2[R]))))</f>
        <v>0.42409975757262119</v>
      </c>
      <c r="C127" s="22">
        <f>_xlfn.RANK.EQ(tbl_vikor_3[[#This Row],[Q(𝜆)]],tbl_vikor_3[Q(𝜆)])</f>
        <v>991</v>
      </c>
    </row>
    <row r="128" spans="1:3" x14ac:dyDescent="0.55000000000000004">
      <c r="A128" s="7">
        <f>[1]!tbl_gk[[#This Row],[ID]]</f>
        <v>178363</v>
      </c>
      <c r="B128" s="25">
        <f>(($E$2*(tbl_vikor_2[[#This Row],[S]]-MAX(tbl_vikor_2[S])))/(MIN(tbl_vikor_2[S])-MAX(tbl_vikor_2[S])))+((1-$E$2)*((tbl_vikor_2[[#This Row],[R]]-MAX(tbl_vikor_2[R]))/(MIN(tbl_vikor_2[R])-MAX(tbl_vikor_2[R]))))</f>
        <v>0.51177508470779576</v>
      </c>
      <c r="C128" s="22">
        <f>_xlfn.RANK.EQ(tbl_vikor_3[[#This Row],[Q(𝜆)]],tbl_vikor_3[Q(𝜆)])</f>
        <v>591</v>
      </c>
    </row>
    <row r="129" spans="1:3" x14ac:dyDescent="0.55000000000000004">
      <c r="A129" s="8">
        <f>[1]!tbl_gk[[#This Row],[ID]]</f>
        <v>178434</v>
      </c>
      <c r="B129" s="26">
        <f>(($E$2*(tbl_vikor_2[[#This Row],[S]]-MAX(tbl_vikor_2[S])))/(MIN(tbl_vikor_2[S])-MAX(tbl_vikor_2[S])))+((1-$E$2)*((tbl_vikor_2[[#This Row],[R]]-MAX(tbl_vikor_2[R]))/(MIN(tbl_vikor_2[R])-MAX(tbl_vikor_2[R]))))</f>
        <v>0.41320796443647212</v>
      </c>
      <c r="C129" s="22">
        <f>_xlfn.RANK.EQ(tbl_vikor_3[[#This Row],[Q(𝜆)]],tbl_vikor_3[Q(𝜆)])</f>
        <v>1041</v>
      </c>
    </row>
    <row r="130" spans="1:3" x14ac:dyDescent="0.55000000000000004">
      <c r="A130" s="7">
        <f>[1]!tbl_gk[[#This Row],[ID]]</f>
        <v>178566</v>
      </c>
      <c r="B130" s="25">
        <f>(($E$2*(tbl_vikor_2[[#This Row],[S]]-MAX(tbl_vikor_2[S])))/(MIN(tbl_vikor_2[S])-MAX(tbl_vikor_2[S])))+((1-$E$2)*((tbl_vikor_2[[#This Row],[R]]-MAX(tbl_vikor_2[R]))/(MIN(tbl_vikor_2[R])-MAX(tbl_vikor_2[R]))))</f>
        <v>0.32368498415269503</v>
      </c>
      <c r="C130" s="22">
        <f>_xlfn.RANK.EQ(tbl_vikor_3[[#This Row],[Q(𝜆)]],tbl_vikor_3[Q(𝜆)])</f>
        <v>1419</v>
      </c>
    </row>
    <row r="131" spans="1:3" x14ac:dyDescent="0.55000000000000004">
      <c r="A131" s="8">
        <f>[1]!tbl_gk[[#This Row],[ID]]</f>
        <v>178571</v>
      </c>
      <c r="B131" s="26">
        <f>(($E$2*(tbl_vikor_2[[#This Row],[S]]-MAX(tbl_vikor_2[S])))/(MIN(tbl_vikor_2[S])-MAX(tbl_vikor_2[S])))+((1-$E$2)*((tbl_vikor_2[[#This Row],[R]]-MAX(tbl_vikor_2[R]))/(MIN(tbl_vikor_2[R])-MAX(tbl_vikor_2[R]))))</f>
        <v>0.66572644879302523</v>
      </c>
      <c r="C131" s="22">
        <f>_xlfn.RANK.EQ(tbl_vikor_3[[#This Row],[Q(𝜆)]],tbl_vikor_3[Q(𝜆)])</f>
        <v>161</v>
      </c>
    </row>
    <row r="132" spans="1:3" x14ac:dyDescent="0.55000000000000004">
      <c r="A132" s="7">
        <f>[1]!tbl_gk[[#This Row],[ID]]</f>
        <v>178750</v>
      </c>
      <c r="B132" s="25">
        <f>(($E$2*(tbl_vikor_2[[#This Row],[S]]-MAX(tbl_vikor_2[S])))/(MIN(tbl_vikor_2[S])-MAX(tbl_vikor_2[S])))+((1-$E$2)*((tbl_vikor_2[[#This Row],[R]]-MAX(tbl_vikor_2[R]))/(MIN(tbl_vikor_2[R])-MAX(tbl_vikor_2[R]))))</f>
        <v>0.80516017567430587</v>
      </c>
      <c r="C132" s="22">
        <f>_xlfn.RANK.EQ(tbl_vikor_3[[#This Row],[Q(𝜆)]],tbl_vikor_3[Q(𝜆)])</f>
        <v>39</v>
      </c>
    </row>
    <row r="133" spans="1:3" x14ac:dyDescent="0.55000000000000004">
      <c r="A133" s="8">
        <f>[1]!tbl_gk[[#This Row],[ID]]</f>
        <v>179547</v>
      </c>
      <c r="B133" s="26">
        <f>(($E$2*(tbl_vikor_2[[#This Row],[S]]-MAX(tbl_vikor_2[S])))/(MIN(tbl_vikor_2[S])-MAX(tbl_vikor_2[S])))+((1-$E$2)*((tbl_vikor_2[[#This Row],[R]]-MAX(tbl_vikor_2[R]))/(MIN(tbl_vikor_2[R])-MAX(tbl_vikor_2[R]))))</f>
        <v>0.66706460613569685</v>
      </c>
      <c r="C133" s="22">
        <f>_xlfn.RANK.EQ(tbl_vikor_3[[#This Row],[Q(𝜆)]],tbl_vikor_3[Q(𝜆)])</f>
        <v>159</v>
      </c>
    </row>
    <row r="134" spans="1:3" x14ac:dyDescent="0.55000000000000004">
      <c r="A134" s="7">
        <f>[1]!tbl_gk[[#This Row],[ID]]</f>
        <v>179573</v>
      </c>
      <c r="B134" s="25">
        <f>(($E$2*(tbl_vikor_2[[#This Row],[S]]-MAX(tbl_vikor_2[S])))/(MIN(tbl_vikor_2[S])-MAX(tbl_vikor_2[S])))+((1-$E$2)*((tbl_vikor_2[[#This Row],[R]]-MAX(tbl_vikor_2[R]))/(MIN(tbl_vikor_2[R])-MAX(tbl_vikor_2[R]))))</f>
        <v>0.28355002084467784</v>
      </c>
      <c r="C134" s="22">
        <f>_xlfn.RANK.EQ(tbl_vikor_3[[#This Row],[Q(𝜆)]],tbl_vikor_3[Q(𝜆)])</f>
        <v>1567</v>
      </c>
    </row>
    <row r="135" spans="1:3" x14ac:dyDescent="0.55000000000000004">
      <c r="A135" s="8">
        <f>[1]!tbl_gk[[#This Row],[ID]]</f>
        <v>179783</v>
      </c>
      <c r="B135" s="26">
        <f>(($E$2*(tbl_vikor_2[[#This Row],[S]]-MAX(tbl_vikor_2[S])))/(MIN(tbl_vikor_2[S])-MAX(tbl_vikor_2[S])))+((1-$E$2)*((tbl_vikor_2[[#This Row],[R]]-MAX(tbl_vikor_2[R]))/(MIN(tbl_vikor_2[R])-MAX(tbl_vikor_2[R]))))</f>
        <v>0.47148460413568677</v>
      </c>
      <c r="C135" s="22">
        <f>_xlfn.RANK.EQ(tbl_vikor_3[[#This Row],[Q(𝜆)]],tbl_vikor_3[Q(𝜆)])</f>
        <v>773</v>
      </c>
    </row>
    <row r="136" spans="1:3" x14ac:dyDescent="0.55000000000000004">
      <c r="A136" s="7">
        <f>[1]!tbl_gk[[#This Row],[ID]]</f>
        <v>180717</v>
      </c>
      <c r="B136" s="25">
        <f>(($E$2*(tbl_vikor_2[[#This Row],[S]]-MAX(tbl_vikor_2[S])))/(MIN(tbl_vikor_2[S])-MAX(tbl_vikor_2[S])))+((1-$E$2)*((tbl_vikor_2[[#This Row],[R]]-MAX(tbl_vikor_2[R]))/(MIN(tbl_vikor_2[R])-MAX(tbl_vikor_2[R]))))</f>
        <v>0.31084248635305822</v>
      </c>
      <c r="C136" s="22">
        <f>_xlfn.RANK.EQ(tbl_vikor_3[[#This Row],[Q(𝜆)]],tbl_vikor_3[Q(𝜆)])</f>
        <v>1471</v>
      </c>
    </row>
    <row r="137" spans="1:3" x14ac:dyDescent="0.55000000000000004">
      <c r="A137" s="8">
        <f>[1]!tbl_gk[[#This Row],[ID]]</f>
        <v>180739</v>
      </c>
      <c r="B137" s="26">
        <f>(($E$2*(tbl_vikor_2[[#This Row],[S]]-MAX(tbl_vikor_2[S])))/(MIN(tbl_vikor_2[S])-MAX(tbl_vikor_2[S])))+((1-$E$2)*((tbl_vikor_2[[#This Row],[R]]-MAX(tbl_vikor_2[R]))/(MIN(tbl_vikor_2[R])-MAX(tbl_vikor_2[R]))))</f>
        <v>0.60276994665112604</v>
      </c>
      <c r="C137" s="22">
        <f>_xlfn.RANK.EQ(tbl_vikor_3[[#This Row],[Q(𝜆)]],tbl_vikor_3[Q(𝜆)])</f>
        <v>312</v>
      </c>
    </row>
    <row r="138" spans="1:3" x14ac:dyDescent="0.55000000000000004">
      <c r="A138" s="7">
        <f>[1]!tbl_gk[[#This Row],[ID]]</f>
        <v>181001</v>
      </c>
      <c r="B138" s="25">
        <f>(($E$2*(tbl_vikor_2[[#This Row],[S]]-MAX(tbl_vikor_2[S])))/(MIN(tbl_vikor_2[S])-MAX(tbl_vikor_2[S])))+((1-$E$2)*((tbl_vikor_2[[#This Row],[R]]-MAX(tbl_vikor_2[R]))/(MIN(tbl_vikor_2[R])-MAX(tbl_vikor_2[R]))))</f>
        <v>0.39096222954185567</v>
      </c>
      <c r="C138" s="22">
        <f>_xlfn.RANK.EQ(tbl_vikor_3[[#This Row],[Q(𝜆)]],tbl_vikor_3[Q(𝜆)])</f>
        <v>1127</v>
      </c>
    </row>
    <row r="139" spans="1:3" x14ac:dyDescent="0.55000000000000004">
      <c r="A139" s="8">
        <f>[1]!tbl_gk[[#This Row],[ID]]</f>
        <v>181468</v>
      </c>
      <c r="B139" s="26">
        <f>(($E$2*(tbl_vikor_2[[#This Row],[S]]-MAX(tbl_vikor_2[S])))/(MIN(tbl_vikor_2[S])-MAX(tbl_vikor_2[S])))+((1-$E$2)*((tbl_vikor_2[[#This Row],[R]]-MAX(tbl_vikor_2[R]))/(MIN(tbl_vikor_2[R])-MAX(tbl_vikor_2[R]))))</f>
        <v>0.55224139698440922</v>
      </c>
      <c r="C139" s="22">
        <f>_xlfn.RANK.EQ(tbl_vikor_3[[#This Row],[Q(𝜆)]],tbl_vikor_3[Q(𝜆)])</f>
        <v>456</v>
      </c>
    </row>
    <row r="140" spans="1:3" x14ac:dyDescent="0.55000000000000004">
      <c r="A140" s="7">
        <f>[1]!tbl_gk[[#This Row],[ID]]</f>
        <v>181481</v>
      </c>
      <c r="B140" s="25">
        <f>(($E$2*(tbl_vikor_2[[#This Row],[S]]-MAX(tbl_vikor_2[S])))/(MIN(tbl_vikor_2[S])-MAX(tbl_vikor_2[S])))+((1-$E$2)*((tbl_vikor_2[[#This Row],[R]]-MAX(tbl_vikor_2[R]))/(MIN(tbl_vikor_2[R])-MAX(tbl_vikor_2[R]))))</f>
        <v>0.50659885289039219</v>
      </c>
      <c r="C140" s="22">
        <f>_xlfn.RANK.EQ(tbl_vikor_3[[#This Row],[Q(𝜆)]],tbl_vikor_3[Q(𝜆)])</f>
        <v>608</v>
      </c>
    </row>
    <row r="141" spans="1:3" x14ac:dyDescent="0.55000000000000004">
      <c r="A141" s="8">
        <f>[1]!tbl_gk[[#This Row],[ID]]</f>
        <v>182043</v>
      </c>
      <c r="B141" s="26">
        <f>(($E$2*(tbl_vikor_2[[#This Row],[S]]-MAX(tbl_vikor_2[S])))/(MIN(tbl_vikor_2[S])-MAX(tbl_vikor_2[S])))+((1-$E$2)*((tbl_vikor_2[[#This Row],[R]]-MAX(tbl_vikor_2[R]))/(MIN(tbl_vikor_2[R])-MAX(tbl_vikor_2[R]))))</f>
        <v>0.49879578987924339</v>
      </c>
      <c r="C141" s="22">
        <f>_xlfn.RANK.EQ(tbl_vikor_3[[#This Row],[Q(𝜆)]],tbl_vikor_3[Q(𝜆)])</f>
        <v>643</v>
      </c>
    </row>
    <row r="142" spans="1:3" x14ac:dyDescent="0.55000000000000004">
      <c r="A142" s="7">
        <f>[1]!tbl_gk[[#This Row],[ID]]</f>
        <v>182206</v>
      </c>
      <c r="B142" s="25">
        <f>(($E$2*(tbl_vikor_2[[#This Row],[S]]-MAX(tbl_vikor_2[S])))/(MIN(tbl_vikor_2[S])-MAX(tbl_vikor_2[S])))+((1-$E$2)*((tbl_vikor_2[[#This Row],[R]]-MAX(tbl_vikor_2[R]))/(MIN(tbl_vikor_2[R])-MAX(tbl_vikor_2[R]))))</f>
        <v>0.48169726888714398</v>
      </c>
      <c r="C142" s="22">
        <f>_xlfn.RANK.EQ(tbl_vikor_3[[#This Row],[Q(𝜆)]],tbl_vikor_3[Q(𝜆)])</f>
        <v>722</v>
      </c>
    </row>
    <row r="143" spans="1:3" x14ac:dyDescent="0.55000000000000004">
      <c r="A143" s="8">
        <f>[1]!tbl_gk[[#This Row],[ID]]</f>
        <v>182207</v>
      </c>
      <c r="B143" s="26">
        <f>(($E$2*(tbl_vikor_2[[#This Row],[S]]-MAX(tbl_vikor_2[S])))/(MIN(tbl_vikor_2[S])-MAX(tbl_vikor_2[S])))+((1-$E$2)*((tbl_vikor_2[[#This Row],[R]]-MAX(tbl_vikor_2[R]))/(MIN(tbl_vikor_2[R])-MAX(tbl_vikor_2[R]))))</f>
        <v>0.62722002077703576</v>
      </c>
      <c r="C143" s="22">
        <f>_xlfn.RANK.EQ(tbl_vikor_3[[#This Row],[Q(𝜆)]],tbl_vikor_3[Q(𝜆)])</f>
        <v>251</v>
      </c>
    </row>
    <row r="144" spans="1:3" x14ac:dyDescent="0.55000000000000004">
      <c r="A144" s="7">
        <f>[1]!tbl_gk[[#This Row],[ID]]</f>
        <v>182224</v>
      </c>
      <c r="B144" s="25">
        <f>(($E$2*(tbl_vikor_2[[#This Row],[S]]-MAX(tbl_vikor_2[S])))/(MIN(tbl_vikor_2[S])-MAX(tbl_vikor_2[S])))+((1-$E$2)*((tbl_vikor_2[[#This Row],[R]]-MAX(tbl_vikor_2[R]))/(MIN(tbl_vikor_2[R])-MAX(tbl_vikor_2[R]))))</f>
        <v>0.63884345467304593</v>
      </c>
      <c r="C144" s="22">
        <f>_xlfn.RANK.EQ(tbl_vikor_3[[#This Row],[Q(𝜆)]],tbl_vikor_3[Q(𝜆)])</f>
        <v>218</v>
      </c>
    </row>
    <row r="145" spans="1:3" x14ac:dyDescent="0.55000000000000004">
      <c r="A145" s="8">
        <f>[1]!tbl_gk[[#This Row],[ID]]</f>
        <v>182365</v>
      </c>
      <c r="B145" s="26">
        <f>(($E$2*(tbl_vikor_2[[#This Row],[S]]-MAX(tbl_vikor_2[S])))/(MIN(tbl_vikor_2[S])-MAX(tbl_vikor_2[S])))+((1-$E$2)*((tbl_vikor_2[[#This Row],[R]]-MAX(tbl_vikor_2[R]))/(MIN(tbl_vikor_2[R])-MAX(tbl_vikor_2[R]))))</f>
        <v>0.48893195921805666</v>
      </c>
      <c r="C145" s="22">
        <f>_xlfn.RANK.EQ(tbl_vikor_3[[#This Row],[Q(𝜆)]],tbl_vikor_3[Q(𝜆)])</f>
        <v>679</v>
      </c>
    </row>
    <row r="146" spans="1:3" x14ac:dyDescent="0.55000000000000004">
      <c r="A146" s="7">
        <f>[1]!tbl_gk[[#This Row],[ID]]</f>
        <v>182422</v>
      </c>
      <c r="B146" s="25">
        <f>(($E$2*(tbl_vikor_2[[#This Row],[S]]-MAX(tbl_vikor_2[S])))/(MIN(tbl_vikor_2[S])-MAX(tbl_vikor_2[S])))+((1-$E$2)*((tbl_vikor_2[[#This Row],[R]]-MAX(tbl_vikor_2[R]))/(MIN(tbl_vikor_2[R])-MAX(tbl_vikor_2[R]))))</f>
        <v>0.33155861930693892</v>
      </c>
      <c r="C146" s="22">
        <f>_xlfn.RANK.EQ(tbl_vikor_3[[#This Row],[Q(𝜆)]],tbl_vikor_3[Q(𝜆)])</f>
        <v>1388</v>
      </c>
    </row>
    <row r="147" spans="1:3" x14ac:dyDescent="0.55000000000000004">
      <c r="A147" s="8">
        <f>[1]!tbl_gk[[#This Row],[ID]]</f>
        <v>182451</v>
      </c>
      <c r="B147" s="26">
        <f>(($E$2*(tbl_vikor_2[[#This Row],[S]]-MAX(tbl_vikor_2[S])))/(MIN(tbl_vikor_2[S])-MAX(tbl_vikor_2[S])))+((1-$E$2)*((tbl_vikor_2[[#This Row],[R]]-MAX(tbl_vikor_2[R]))/(MIN(tbl_vikor_2[R])-MAX(tbl_vikor_2[R]))))</f>
        <v>0.16984698880961091</v>
      </c>
      <c r="C147" s="22">
        <f>_xlfn.RANK.EQ(tbl_vikor_3[[#This Row],[Q(𝜆)]],tbl_vikor_3[Q(𝜆)])</f>
        <v>1905</v>
      </c>
    </row>
    <row r="148" spans="1:3" x14ac:dyDescent="0.55000000000000004">
      <c r="A148" s="7">
        <f>[1]!tbl_gk[[#This Row],[ID]]</f>
        <v>182474</v>
      </c>
      <c r="B148" s="25">
        <f>(($E$2*(tbl_vikor_2[[#This Row],[S]]-MAX(tbl_vikor_2[S])))/(MIN(tbl_vikor_2[S])-MAX(tbl_vikor_2[S])))+((1-$E$2)*((tbl_vikor_2[[#This Row],[R]]-MAX(tbl_vikor_2[R]))/(MIN(tbl_vikor_2[R])-MAX(tbl_vikor_2[R]))))</f>
        <v>0.21233851222159958</v>
      </c>
      <c r="C148" s="22">
        <f>_xlfn.RANK.EQ(tbl_vikor_3[[#This Row],[Q(𝜆)]],tbl_vikor_3[Q(𝜆)])</f>
        <v>1808</v>
      </c>
    </row>
    <row r="149" spans="1:3" x14ac:dyDescent="0.55000000000000004">
      <c r="A149" s="8">
        <f>[1]!tbl_gk[[#This Row],[ID]]</f>
        <v>182494</v>
      </c>
      <c r="B149" s="26">
        <f>(($E$2*(tbl_vikor_2[[#This Row],[S]]-MAX(tbl_vikor_2[S])))/(MIN(tbl_vikor_2[S])-MAX(tbl_vikor_2[S])))+((1-$E$2)*((tbl_vikor_2[[#This Row],[R]]-MAX(tbl_vikor_2[R]))/(MIN(tbl_vikor_2[R])-MAX(tbl_vikor_2[R]))))</f>
        <v>0.81602705078610516</v>
      </c>
      <c r="C149" s="22">
        <f>_xlfn.RANK.EQ(tbl_vikor_3[[#This Row],[Q(𝜆)]],tbl_vikor_3[Q(𝜆)])</f>
        <v>33</v>
      </c>
    </row>
    <row r="150" spans="1:3" x14ac:dyDescent="0.55000000000000004">
      <c r="A150" s="7">
        <f>[1]!tbl_gk[[#This Row],[ID]]</f>
        <v>182520</v>
      </c>
      <c r="B150" s="25">
        <f>(($E$2*(tbl_vikor_2[[#This Row],[S]]-MAX(tbl_vikor_2[S])))/(MIN(tbl_vikor_2[S])-MAX(tbl_vikor_2[S])))+((1-$E$2)*((tbl_vikor_2[[#This Row],[R]]-MAX(tbl_vikor_2[R]))/(MIN(tbl_vikor_2[R])-MAX(tbl_vikor_2[R]))))</f>
        <v>0.62853563032364446</v>
      </c>
      <c r="C150" s="22">
        <f>_xlfn.RANK.EQ(tbl_vikor_3[[#This Row],[Q(𝜆)]],tbl_vikor_3[Q(𝜆)])</f>
        <v>247</v>
      </c>
    </row>
    <row r="151" spans="1:3" x14ac:dyDescent="0.55000000000000004">
      <c r="A151" s="8">
        <f>[1]!tbl_gk[[#This Row],[ID]]</f>
        <v>182743</v>
      </c>
      <c r="B151" s="26">
        <f>(($E$2*(tbl_vikor_2[[#This Row],[S]]-MAX(tbl_vikor_2[S])))/(MIN(tbl_vikor_2[S])-MAX(tbl_vikor_2[S])))+((1-$E$2)*((tbl_vikor_2[[#This Row],[R]]-MAX(tbl_vikor_2[R]))/(MIN(tbl_vikor_2[R])-MAX(tbl_vikor_2[R]))))</f>
        <v>0.55850480469038566</v>
      </c>
      <c r="C151" s="22">
        <f>_xlfn.RANK.EQ(tbl_vikor_3[[#This Row],[Q(𝜆)]],tbl_vikor_3[Q(𝜆)])</f>
        <v>440</v>
      </c>
    </row>
    <row r="152" spans="1:3" x14ac:dyDescent="0.55000000000000004">
      <c r="A152" s="7">
        <f>[1]!tbl_gk[[#This Row],[ID]]</f>
        <v>182897</v>
      </c>
      <c r="B152" s="25">
        <f>(($E$2*(tbl_vikor_2[[#This Row],[S]]-MAX(tbl_vikor_2[S])))/(MIN(tbl_vikor_2[S])-MAX(tbl_vikor_2[S])))+((1-$E$2)*((tbl_vikor_2[[#This Row],[R]]-MAX(tbl_vikor_2[R]))/(MIN(tbl_vikor_2[R])-MAX(tbl_vikor_2[R]))))</f>
        <v>0.50255639569849242</v>
      </c>
      <c r="C152" s="22">
        <f>_xlfn.RANK.EQ(tbl_vikor_3[[#This Row],[Q(𝜆)]],tbl_vikor_3[Q(𝜆)])</f>
        <v>629</v>
      </c>
    </row>
    <row r="153" spans="1:3" x14ac:dyDescent="0.55000000000000004">
      <c r="A153" s="8">
        <f>[1]!tbl_gk[[#This Row],[ID]]</f>
        <v>183031</v>
      </c>
      <c r="B153" s="26">
        <f>(($E$2*(tbl_vikor_2[[#This Row],[S]]-MAX(tbl_vikor_2[S])))/(MIN(tbl_vikor_2[S])-MAX(tbl_vikor_2[S])))+((1-$E$2)*((tbl_vikor_2[[#This Row],[R]]-MAX(tbl_vikor_2[R]))/(MIN(tbl_vikor_2[R])-MAX(tbl_vikor_2[R]))))</f>
        <v>0.39705034186087818</v>
      </c>
      <c r="C153" s="22">
        <f>_xlfn.RANK.EQ(tbl_vikor_3[[#This Row],[Q(𝜆)]],tbl_vikor_3[Q(𝜆)])</f>
        <v>1106</v>
      </c>
    </row>
    <row r="154" spans="1:3" x14ac:dyDescent="0.55000000000000004">
      <c r="A154" s="7">
        <f>[1]!tbl_gk[[#This Row],[ID]]</f>
        <v>183244</v>
      </c>
      <c r="B154" s="25">
        <f>(($E$2*(tbl_vikor_2[[#This Row],[S]]-MAX(tbl_vikor_2[S])))/(MIN(tbl_vikor_2[S])-MAX(tbl_vikor_2[S])))+((1-$E$2)*((tbl_vikor_2[[#This Row],[R]]-MAX(tbl_vikor_2[R]))/(MIN(tbl_vikor_2[R])-MAX(tbl_vikor_2[R]))))</f>
        <v>0.3942292280735612</v>
      </c>
      <c r="C154" s="22">
        <f>_xlfn.RANK.EQ(tbl_vikor_3[[#This Row],[Q(𝜆)]],tbl_vikor_3[Q(𝜆)])</f>
        <v>1118</v>
      </c>
    </row>
    <row r="155" spans="1:3" x14ac:dyDescent="0.55000000000000004">
      <c r="A155" s="8">
        <f>[1]!tbl_gk[[#This Row],[ID]]</f>
        <v>183475</v>
      </c>
      <c r="B155" s="26">
        <f>(($E$2*(tbl_vikor_2[[#This Row],[S]]-MAX(tbl_vikor_2[S])))/(MIN(tbl_vikor_2[S])-MAX(tbl_vikor_2[S])))+((1-$E$2)*((tbl_vikor_2[[#This Row],[R]]-MAX(tbl_vikor_2[R]))/(MIN(tbl_vikor_2[R])-MAX(tbl_vikor_2[R]))))</f>
        <v>0.65370911610088289</v>
      </c>
      <c r="C155" s="22">
        <f>_xlfn.RANK.EQ(tbl_vikor_3[[#This Row],[Q(𝜆)]],tbl_vikor_3[Q(𝜆)])</f>
        <v>186</v>
      </c>
    </row>
    <row r="156" spans="1:3" x14ac:dyDescent="0.55000000000000004">
      <c r="A156" s="7">
        <f>[1]!tbl_gk[[#This Row],[ID]]</f>
        <v>183513</v>
      </c>
      <c r="B156" s="25">
        <f>(($E$2*(tbl_vikor_2[[#This Row],[S]]-MAX(tbl_vikor_2[S])))/(MIN(tbl_vikor_2[S])-MAX(tbl_vikor_2[S])))+((1-$E$2)*((tbl_vikor_2[[#This Row],[R]]-MAX(tbl_vikor_2[R]))/(MIN(tbl_vikor_2[R])-MAX(tbl_vikor_2[R]))))</f>
        <v>0.44594855616349305</v>
      </c>
      <c r="C156" s="22">
        <f>_xlfn.RANK.EQ(tbl_vikor_3[[#This Row],[Q(𝜆)]],tbl_vikor_3[Q(𝜆)])</f>
        <v>892</v>
      </c>
    </row>
    <row r="157" spans="1:3" x14ac:dyDescent="0.55000000000000004">
      <c r="A157" s="8">
        <f>[1]!tbl_gk[[#This Row],[ID]]</f>
        <v>183533</v>
      </c>
      <c r="B157" s="26">
        <f>(($E$2*(tbl_vikor_2[[#This Row],[S]]-MAX(tbl_vikor_2[S])))/(MIN(tbl_vikor_2[S])-MAX(tbl_vikor_2[S])))+((1-$E$2)*((tbl_vikor_2[[#This Row],[R]]-MAX(tbl_vikor_2[R]))/(MIN(tbl_vikor_2[R])-MAX(tbl_vikor_2[R]))))</f>
        <v>0.41383610877949595</v>
      </c>
      <c r="C157" s="22">
        <f>_xlfn.RANK.EQ(tbl_vikor_3[[#This Row],[Q(𝜆)]],tbl_vikor_3[Q(𝜆)])</f>
        <v>1037</v>
      </c>
    </row>
    <row r="158" spans="1:3" x14ac:dyDescent="0.55000000000000004">
      <c r="A158" s="7">
        <f>[1]!tbl_gk[[#This Row],[ID]]</f>
        <v>183549</v>
      </c>
      <c r="B158" s="25">
        <f>(($E$2*(tbl_vikor_2[[#This Row],[S]]-MAX(tbl_vikor_2[S])))/(MIN(tbl_vikor_2[S])-MAX(tbl_vikor_2[S])))+((1-$E$2)*((tbl_vikor_2[[#This Row],[R]]-MAX(tbl_vikor_2[R]))/(MIN(tbl_vikor_2[R])-MAX(tbl_vikor_2[R]))))</f>
        <v>0.36947056000685269</v>
      </c>
      <c r="C158" s="22">
        <f>_xlfn.RANK.EQ(tbl_vikor_3[[#This Row],[Q(𝜆)]],tbl_vikor_3[Q(𝜆)])</f>
        <v>1219</v>
      </c>
    </row>
    <row r="159" spans="1:3" x14ac:dyDescent="0.55000000000000004">
      <c r="A159" s="8">
        <f>[1]!tbl_gk[[#This Row],[ID]]</f>
        <v>183567</v>
      </c>
      <c r="B159" s="26">
        <f>(($E$2*(tbl_vikor_2[[#This Row],[S]]-MAX(tbl_vikor_2[S])))/(MIN(tbl_vikor_2[S])-MAX(tbl_vikor_2[S])))+((1-$E$2)*((tbl_vikor_2[[#This Row],[R]]-MAX(tbl_vikor_2[R]))/(MIN(tbl_vikor_2[R])-MAX(tbl_vikor_2[R]))))</f>
        <v>0.59635187905120102</v>
      </c>
      <c r="C159" s="22">
        <f>_xlfn.RANK.EQ(tbl_vikor_3[[#This Row],[Q(𝜆)]],tbl_vikor_3[Q(𝜆)])</f>
        <v>327</v>
      </c>
    </row>
    <row r="160" spans="1:3" x14ac:dyDescent="0.55000000000000004">
      <c r="A160" s="7">
        <f>[1]!tbl_gk[[#This Row],[ID]]</f>
        <v>183596</v>
      </c>
      <c r="B160" s="25">
        <f>(($E$2*(tbl_vikor_2[[#This Row],[S]]-MAX(tbl_vikor_2[S])))/(MIN(tbl_vikor_2[S])-MAX(tbl_vikor_2[S])))+((1-$E$2)*((tbl_vikor_2[[#This Row],[R]]-MAX(tbl_vikor_2[R]))/(MIN(tbl_vikor_2[R])-MAX(tbl_vikor_2[R]))))</f>
        <v>0.41788900286340724</v>
      </c>
      <c r="C160" s="22">
        <f>_xlfn.RANK.EQ(tbl_vikor_3[[#This Row],[Q(𝜆)]],tbl_vikor_3[Q(𝜆)])</f>
        <v>1016</v>
      </c>
    </row>
    <row r="161" spans="1:3" x14ac:dyDescent="0.55000000000000004">
      <c r="A161" s="8">
        <f>[1]!tbl_gk[[#This Row],[ID]]</f>
        <v>183789</v>
      </c>
      <c r="B161" s="26">
        <f>(($E$2*(tbl_vikor_2[[#This Row],[S]]-MAX(tbl_vikor_2[S])))/(MIN(tbl_vikor_2[S])-MAX(tbl_vikor_2[S])))+((1-$E$2)*((tbl_vikor_2[[#This Row],[R]]-MAX(tbl_vikor_2[R]))/(MIN(tbl_vikor_2[R])-MAX(tbl_vikor_2[R]))))</f>
        <v>0.48768637111546087</v>
      </c>
      <c r="C161" s="22">
        <f>_xlfn.RANK.EQ(tbl_vikor_3[[#This Row],[Q(𝜆)]],tbl_vikor_3[Q(𝜆)])</f>
        <v>687</v>
      </c>
    </row>
    <row r="162" spans="1:3" x14ac:dyDescent="0.55000000000000004">
      <c r="A162" s="7">
        <f>[1]!tbl_gk[[#This Row],[ID]]</f>
        <v>184040</v>
      </c>
      <c r="B162" s="25">
        <f>(($E$2*(tbl_vikor_2[[#This Row],[S]]-MAX(tbl_vikor_2[S])))/(MIN(tbl_vikor_2[S])-MAX(tbl_vikor_2[S])))+((1-$E$2)*((tbl_vikor_2[[#This Row],[R]]-MAX(tbl_vikor_2[R]))/(MIN(tbl_vikor_2[R])-MAX(tbl_vikor_2[R]))))</f>
        <v>0.30024373176170438</v>
      </c>
      <c r="C162" s="22">
        <f>_xlfn.RANK.EQ(tbl_vikor_3[[#This Row],[Q(𝜆)]],tbl_vikor_3[Q(𝜆)])</f>
        <v>1506</v>
      </c>
    </row>
    <row r="163" spans="1:3" x14ac:dyDescent="0.55000000000000004">
      <c r="A163" s="8">
        <f>[1]!tbl_gk[[#This Row],[ID]]</f>
        <v>184084</v>
      </c>
      <c r="B163" s="26">
        <f>(($E$2*(tbl_vikor_2[[#This Row],[S]]-MAX(tbl_vikor_2[S])))/(MIN(tbl_vikor_2[S])-MAX(tbl_vikor_2[S])))+((1-$E$2)*((tbl_vikor_2[[#This Row],[R]]-MAX(tbl_vikor_2[R]))/(MIN(tbl_vikor_2[R])-MAX(tbl_vikor_2[R]))))</f>
        <v>0.57023935514559776</v>
      </c>
      <c r="C163" s="22">
        <f>_xlfn.RANK.EQ(tbl_vikor_3[[#This Row],[Q(𝜆)]],tbl_vikor_3[Q(𝜆)])</f>
        <v>406</v>
      </c>
    </row>
    <row r="164" spans="1:3" x14ac:dyDescent="0.55000000000000004">
      <c r="A164" s="7">
        <f>[1]!tbl_gk[[#This Row],[ID]]</f>
        <v>184148</v>
      </c>
      <c r="B164" s="25">
        <f>(($E$2*(tbl_vikor_2[[#This Row],[S]]-MAX(tbl_vikor_2[S])))/(MIN(tbl_vikor_2[S])-MAX(tbl_vikor_2[S])))+((1-$E$2)*((tbl_vikor_2[[#This Row],[R]]-MAX(tbl_vikor_2[R]))/(MIN(tbl_vikor_2[R])-MAX(tbl_vikor_2[R]))))</f>
        <v>0.43312351228655183</v>
      </c>
      <c r="C164" s="22">
        <f>_xlfn.RANK.EQ(tbl_vikor_3[[#This Row],[Q(𝜆)]],tbl_vikor_3[Q(𝜆)])</f>
        <v>950</v>
      </c>
    </row>
    <row r="165" spans="1:3" x14ac:dyDescent="0.55000000000000004">
      <c r="A165" s="8">
        <f>[1]!tbl_gk[[#This Row],[ID]]</f>
        <v>184167</v>
      </c>
      <c r="B165" s="26">
        <f>(($E$2*(tbl_vikor_2[[#This Row],[S]]-MAX(tbl_vikor_2[S])))/(MIN(tbl_vikor_2[S])-MAX(tbl_vikor_2[S])))+((1-$E$2)*((tbl_vikor_2[[#This Row],[R]]-MAX(tbl_vikor_2[R]))/(MIN(tbl_vikor_2[R])-MAX(tbl_vikor_2[R]))))</f>
        <v>0.72704154653368647</v>
      </c>
      <c r="C165" s="22">
        <f>_xlfn.RANK.EQ(tbl_vikor_3[[#This Row],[Q(𝜆)]],tbl_vikor_3[Q(𝜆)])</f>
        <v>95</v>
      </c>
    </row>
    <row r="166" spans="1:3" x14ac:dyDescent="0.55000000000000004">
      <c r="A166" s="7">
        <f>[1]!tbl_gk[[#This Row],[ID]]</f>
        <v>184254</v>
      </c>
      <c r="B166" s="25">
        <f>(($E$2*(tbl_vikor_2[[#This Row],[S]]-MAX(tbl_vikor_2[S])))/(MIN(tbl_vikor_2[S])-MAX(tbl_vikor_2[S])))+((1-$E$2)*((tbl_vikor_2[[#This Row],[R]]-MAX(tbl_vikor_2[R]))/(MIN(tbl_vikor_2[R])-MAX(tbl_vikor_2[R]))))</f>
        <v>0.35907445974164243</v>
      </c>
      <c r="C166" s="22">
        <f>_xlfn.RANK.EQ(tbl_vikor_3[[#This Row],[Q(𝜆)]],tbl_vikor_3[Q(𝜆)])</f>
        <v>1264</v>
      </c>
    </row>
    <row r="167" spans="1:3" x14ac:dyDescent="0.55000000000000004">
      <c r="A167" s="8">
        <f>[1]!tbl_gk[[#This Row],[ID]]</f>
        <v>184282</v>
      </c>
      <c r="B167" s="26">
        <f>(($E$2*(tbl_vikor_2[[#This Row],[S]]-MAX(tbl_vikor_2[S])))/(MIN(tbl_vikor_2[S])-MAX(tbl_vikor_2[S])))+((1-$E$2)*((tbl_vikor_2[[#This Row],[R]]-MAX(tbl_vikor_2[R]))/(MIN(tbl_vikor_2[R])-MAX(tbl_vikor_2[R]))))</f>
        <v>0.44020668381468542</v>
      </c>
      <c r="C167" s="22">
        <f>_xlfn.RANK.EQ(tbl_vikor_3[[#This Row],[Q(𝜆)]],tbl_vikor_3[Q(𝜆)])</f>
        <v>919</v>
      </c>
    </row>
    <row r="168" spans="1:3" x14ac:dyDescent="0.55000000000000004">
      <c r="A168" s="7">
        <f>[1]!tbl_gk[[#This Row],[ID]]</f>
        <v>184436</v>
      </c>
      <c r="B168" s="25">
        <f>(($E$2*(tbl_vikor_2[[#This Row],[S]]-MAX(tbl_vikor_2[S])))/(MIN(tbl_vikor_2[S])-MAX(tbl_vikor_2[S])))+((1-$E$2)*((tbl_vikor_2[[#This Row],[R]]-MAX(tbl_vikor_2[R]))/(MIN(tbl_vikor_2[R])-MAX(tbl_vikor_2[R]))))</f>
        <v>0.59301218547645906</v>
      </c>
      <c r="C168" s="22">
        <f>_xlfn.RANK.EQ(tbl_vikor_3[[#This Row],[Q(𝜆)]],tbl_vikor_3[Q(𝜆)])</f>
        <v>337</v>
      </c>
    </row>
    <row r="169" spans="1:3" x14ac:dyDescent="0.55000000000000004">
      <c r="A169" s="8">
        <f>[1]!tbl_gk[[#This Row],[ID]]</f>
        <v>184585</v>
      </c>
      <c r="B169" s="26">
        <f>(($E$2*(tbl_vikor_2[[#This Row],[S]]-MAX(tbl_vikor_2[S])))/(MIN(tbl_vikor_2[S])-MAX(tbl_vikor_2[S])))+((1-$E$2)*((tbl_vikor_2[[#This Row],[R]]-MAX(tbl_vikor_2[R]))/(MIN(tbl_vikor_2[R])-MAX(tbl_vikor_2[R]))))</f>
        <v>0.33104135433010506</v>
      </c>
      <c r="C169" s="22">
        <f>_xlfn.RANK.EQ(tbl_vikor_3[[#This Row],[Q(𝜆)]],tbl_vikor_3[Q(𝜆)])</f>
        <v>1390</v>
      </c>
    </row>
    <row r="170" spans="1:3" x14ac:dyDescent="0.55000000000000004">
      <c r="A170" s="7">
        <f>[1]!tbl_gk[[#This Row],[ID]]</f>
        <v>184630</v>
      </c>
      <c r="B170" s="25">
        <f>(($E$2*(tbl_vikor_2[[#This Row],[S]]-MAX(tbl_vikor_2[S])))/(MIN(tbl_vikor_2[S])-MAX(tbl_vikor_2[S])))+((1-$E$2)*((tbl_vikor_2[[#This Row],[R]]-MAX(tbl_vikor_2[R]))/(MIN(tbl_vikor_2[R])-MAX(tbl_vikor_2[R]))))</f>
        <v>0.59778899065532243</v>
      </c>
      <c r="C170" s="22">
        <f>_xlfn.RANK.EQ(tbl_vikor_3[[#This Row],[Q(𝜆)]],tbl_vikor_3[Q(𝜆)])</f>
        <v>323</v>
      </c>
    </row>
    <row r="171" spans="1:3" x14ac:dyDescent="0.55000000000000004">
      <c r="A171" s="8">
        <f>[1]!tbl_gk[[#This Row],[ID]]</f>
        <v>184763</v>
      </c>
      <c r="B171" s="26">
        <f>(($E$2*(tbl_vikor_2[[#This Row],[S]]-MAX(tbl_vikor_2[S])))/(MIN(tbl_vikor_2[S])-MAX(tbl_vikor_2[S])))+((1-$E$2)*((tbl_vikor_2[[#This Row],[R]]-MAX(tbl_vikor_2[R]))/(MIN(tbl_vikor_2[R])-MAX(tbl_vikor_2[R]))))</f>
        <v>0.46166064532038592</v>
      </c>
      <c r="C171" s="22">
        <f>_xlfn.RANK.EQ(tbl_vikor_3[[#This Row],[Q(𝜆)]],tbl_vikor_3[Q(𝜆)])</f>
        <v>814</v>
      </c>
    </row>
    <row r="172" spans="1:3" x14ac:dyDescent="0.55000000000000004">
      <c r="A172" s="7">
        <f>[1]!tbl_gk[[#This Row],[ID]]</f>
        <v>184781</v>
      </c>
      <c r="B172" s="25">
        <f>(($E$2*(tbl_vikor_2[[#This Row],[S]]-MAX(tbl_vikor_2[S])))/(MIN(tbl_vikor_2[S])-MAX(tbl_vikor_2[S])))+((1-$E$2)*((tbl_vikor_2[[#This Row],[R]]-MAX(tbl_vikor_2[R]))/(MIN(tbl_vikor_2[R])-MAX(tbl_vikor_2[R]))))</f>
        <v>0.32787097290988443</v>
      </c>
      <c r="C172" s="22">
        <f>_xlfn.RANK.EQ(tbl_vikor_3[[#This Row],[Q(𝜆)]],tbl_vikor_3[Q(𝜆)])</f>
        <v>1407</v>
      </c>
    </row>
    <row r="173" spans="1:3" x14ac:dyDescent="0.55000000000000004">
      <c r="A173" s="8">
        <f>[1]!tbl_gk[[#This Row],[ID]]</f>
        <v>185122</v>
      </c>
      <c r="B173" s="26">
        <f>(($E$2*(tbl_vikor_2[[#This Row],[S]]-MAX(tbl_vikor_2[S])))/(MIN(tbl_vikor_2[S])-MAX(tbl_vikor_2[S])))+((1-$E$2)*((tbl_vikor_2[[#This Row],[R]]-MAX(tbl_vikor_2[R]))/(MIN(tbl_vikor_2[R])-MAX(tbl_vikor_2[R]))))</f>
        <v>0.76592631201263639</v>
      </c>
      <c r="C173" s="22">
        <f>_xlfn.RANK.EQ(tbl_vikor_3[[#This Row],[Q(𝜆)]],tbl_vikor_3[Q(𝜆)])</f>
        <v>62</v>
      </c>
    </row>
    <row r="174" spans="1:3" x14ac:dyDescent="0.55000000000000004">
      <c r="A174" s="7">
        <f>[1]!tbl_gk[[#This Row],[ID]]</f>
        <v>185172</v>
      </c>
      <c r="B174" s="25">
        <f>(($E$2*(tbl_vikor_2[[#This Row],[S]]-MAX(tbl_vikor_2[S])))/(MIN(tbl_vikor_2[S])-MAX(tbl_vikor_2[S])))+((1-$E$2)*((tbl_vikor_2[[#This Row],[R]]-MAX(tbl_vikor_2[R]))/(MIN(tbl_vikor_2[R])-MAX(tbl_vikor_2[R]))))</f>
        <v>0.49798937245909103</v>
      </c>
      <c r="C174" s="22">
        <f>_xlfn.RANK.EQ(tbl_vikor_3[[#This Row],[Q(𝜆)]],tbl_vikor_3[Q(𝜆)])</f>
        <v>649</v>
      </c>
    </row>
    <row r="175" spans="1:3" x14ac:dyDescent="0.55000000000000004">
      <c r="A175" s="8">
        <f>[1]!tbl_gk[[#This Row],[ID]]</f>
        <v>185181</v>
      </c>
      <c r="B175" s="26">
        <f>(($E$2*(tbl_vikor_2[[#This Row],[S]]-MAX(tbl_vikor_2[S])))/(MIN(tbl_vikor_2[S])-MAX(tbl_vikor_2[S])))+((1-$E$2)*((tbl_vikor_2[[#This Row],[R]]-MAX(tbl_vikor_2[R]))/(MIN(tbl_vikor_2[R])-MAX(tbl_vikor_2[R]))))</f>
        <v>0.62923005217074168</v>
      </c>
      <c r="C175" s="22">
        <f>_xlfn.RANK.EQ(tbl_vikor_3[[#This Row],[Q(𝜆)]],tbl_vikor_3[Q(𝜆)])</f>
        <v>246</v>
      </c>
    </row>
    <row r="176" spans="1:3" x14ac:dyDescent="0.55000000000000004">
      <c r="A176" s="7">
        <f>[1]!tbl_gk[[#This Row],[ID]]</f>
        <v>185405</v>
      </c>
      <c r="B176" s="25">
        <f>(($E$2*(tbl_vikor_2[[#This Row],[S]]-MAX(tbl_vikor_2[S])))/(MIN(tbl_vikor_2[S])-MAX(tbl_vikor_2[S])))+((1-$E$2)*((tbl_vikor_2[[#This Row],[R]]-MAX(tbl_vikor_2[R]))/(MIN(tbl_vikor_2[R])-MAX(tbl_vikor_2[R]))))</f>
        <v>0.41954775149133317</v>
      </c>
      <c r="C176" s="22">
        <f>_xlfn.RANK.EQ(tbl_vikor_3[[#This Row],[Q(𝜆)]],tbl_vikor_3[Q(𝜆)])</f>
        <v>1008</v>
      </c>
    </row>
    <row r="177" spans="1:3" x14ac:dyDescent="0.55000000000000004">
      <c r="A177" s="8">
        <f>[1]!tbl_gk[[#This Row],[ID]]</f>
        <v>186148</v>
      </c>
      <c r="B177" s="26">
        <f>(($E$2*(tbl_vikor_2[[#This Row],[S]]-MAX(tbl_vikor_2[S])))/(MIN(tbl_vikor_2[S])-MAX(tbl_vikor_2[S])))+((1-$E$2)*((tbl_vikor_2[[#This Row],[R]]-MAX(tbl_vikor_2[R]))/(MIN(tbl_vikor_2[R])-MAX(tbl_vikor_2[R]))))</f>
        <v>0.50221120717660228</v>
      </c>
      <c r="C177" s="22">
        <f>_xlfn.RANK.EQ(tbl_vikor_3[[#This Row],[Q(𝜆)]],tbl_vikor_3[Q(𝜆)])</f>
        <v>632</v>
      </c>
    </row>
    <row r="178" spans="1:3" x14ac:dyDescent="0.55000000000000004">
      <c r="A178" s="7">
        <f>[1]!tbl_gk[[#This Row],[ID]]</f>
        <v>186153</v>
      </c>
      <c r="B178" s="25">
        <f>(($E$2*(tbl_vikor_2[[#This Row],[S]]-MAX(tbl_vikor_2[S])))/(MIN(tbl_vikor_2[S])-MAX(tbl_vikor_2[S])))+((1-$E$2)*((tbl_vikor_2[[#This Row],[R]]-MAX(tbl_vikor_2[R]))/(MIN(tbl_vikor_2[R])-MAX(tbl_vikor_2[R]))))</f>
        <v>0.68867607250244556</v>
      </c>
      <c r="C178" s="22">
        <f>_xlfn.RANK.EQ(tbl_vikor_3[[#This Row],[Q(𝜆)]],tbl_vikor_3[Q(𝜆)])</f>
        <v>135</v>
      </c>
    </row>
    <row r="179" spans="1:3" x14ac:dyDescent="0.55000000000000004">
      <c r="A179" s="8">
        <f>[1]!tbl_gk[[#This Row],[ID]]</f>
        <v>186494</v>
      </c>
      <c r="B179" s="26">
        <f>(($E$2*(tbl_vikor_2[[#This Row],[S]]-MAX(tbl_vikor_2[S])))/(MIN(tbl_vikor_2[S])-MAX(tbl_vikor_2[S])))+((1-$E$2)*((tbl_vikor_2[[#This Row],[R]]-MAX(tbl_vikor_2[R]))/(MIN(tbl_vikor_2[R])-MAX(tbl_vikor_2[R]))))</f>
        <v>0.45605043749116331</v>
      </c>
      <c r="C179" s="22">
        <f>_xlfn.RANK.EQ(tbl_vikor_3[[#This Row],[Q(𝜆)]],tbl_vikor_3[Q(𝜆)])</f>
        <v>839</v>
      </c>
    </row>
    <row r="180" spans="1:3" x14ac:dyDescent="0.55000000000000004">
      <c r="A180" s="7">
        <f>[1]!tbl_gk[[#This Row],[ID]]</f>
        <v>186508</v>
      </c>
      <c r="B180" s="25">
        <f>(($E$2*(tbl_vikor_2[[#This Row],[S]]-MAX(tbl_vikor_2[S])))/(MIN(tbl_vikor_2[S])-MAX(tbl_vikor_2[S])))+((1-$E$2)*((tbl_vikor_2[[#This Row],[R]]-MAX(tbl_vikor_2[R]))/(MIN(tbl_vikor_2[R])-MAX(tbl_vikor_2[R]))))</f>
        <v>0.3953652976082751</v>
      </c>
      <c r="C180" s="22">
        <f>_xlfn.RANK.EQ(tbl_vikor_3[[#This Row],[Q(𝜆)]],tbl_vikor_3[Q(𝜆)])</f>
        <v>1112</v>
      </c>
    </row>
    <row r="181" spans="1:3" x14ac:dyDescent="0.55000000000000004">
      <c r="A181" s="8">
        <f>[1]!tbl_gk[[#This Row],[ID]]</f>
        <v>186569</v>
      </c>
      <c r="B181" s="26">
        <f>(($E$2*(tbl_vikor_2[[#This Row],[S]]-MAX(tbl_vikor_2[S])))/(MIN(tbl_vikor_2[S])-MAX(tbl_vikor_2[S])))+((1-$E$2)*((tbl_vikor_2[[#This Row],[R]]-MAX(tbl_vikor_2[R]))/(MIN(tbl_vikor_2[R])-MAX(tbl_vikor_2[R]))))</f>
        <v>0.64888809507376144</v>
      </c>
      <c r="C181" s="22">
        <f>_xlfn.RANK.EQ(tbl_vikor_3[[#This Row],[Q(𝜆)]],tbl_vikor_3[Q(𝜆)])</f>
        <v>195</v>
      </c>
    </row>
    <row r="182" spans="1:3" x14ac:dyDescent="0.55000000000000004">
      <c r="A182" s="7">
        <f>[1]!tbl_gk[[#This Row],[ID]]</f>
        <v>186611</v>
      </c>
      <c r="B182" s="25">
        <f>(($E$2*(tbl_vikor_2[[#This Row],[S]]-MAX(tbl_vikor_2[S])))/(MIN(tbl_vikor_2[S])-MAX(tbl_vikor_2[S])))+((1-$E$2)*((tbl_vikor_2[[#This Row],[R]]-MAX(tbl_vikor_2[R]))/(MIN(tbl_vikor_2[R])-MAX(tbl_vikor_2[R]))))</f>
        <v>0.49290443787983873</v>
      </c>
      <c r="C182" s="22">
        <f>_xlfn.RANK.EQ(tbl_vikor_3[[#This Row],[Q(𝜆)]],tbl_vikor_3[Q(𝜆)])</f>
        <v>665</v>
      </c>
    </row>
    <row r="183" spans="1:3" x14ac:dyDescent="0.55000000000000004">
      <c r="A183" s="8">
        <f>[1]!tbl_gk[[#This Row],[ID]]</f>
        <v>186680</v>
      </c>
      <c r="B183" s="26">
        <f>(($E$2*(tbl_vikor_2[[#This Row],[S]]-MAX(tbl_vikor_2[S])))/(MIN(tbl_vikor_2[S])-MAX(tbl_vikor_2[S])))+((1-$E$2)*((tbl_vikor_2[[#This Row],[R]]-MAX(tbl_vikor_2[R]))/(MIN(tbl_vikor_2[R])-MAX(tbl_vikor_2[R]))))</f>
        <v>0.55373859505413503</v>
      </c>
      <c r="C183" s="22">
        <f>_xlfn.RANK.EQ(tbl_vikor_3[[#This Row],[Q(𝜆)]],tbl_vikor_3[Q(𝜆)])</f>
        <v>450</v>
      </c>
    </row>
    <row r="184" spans="1:3" x14ac:dyDescent="0.55000000000000004">
      <c r="A184" s="7">
        <f>[1]!tbl_gk[[#This Row],[ID]]</f>
        <v>186941</v>
      </c>
      <c r="B184" s="25">
        <f>(($E$2*(tbl_vikor_2[[#This Row],[S]]-MAX(tbl_vikor_2[S])))/(MIN(tbl_vikor_2[S])-MAX(tbl_vikor_2[S])))+((1-$E$2)*((tbl_vikor_2[[#This Row],[R]]-MAX(tbl_vikor_2[R]))/(MIN(tbl_vikor_2[R])-MAX(tbl_vikor_2[R]))))</f>
        <v>0.37190778355844789</v>
      </c>
      <c r="C184" s="22">
        <f>_xlfn.RANK.EQ(tbl_vikor_3[[#This Row],[Q(𝜆)]],tbl_vikor_3[Q(𝜆)])</f>
        <v>1209</v>
      </c>
    </row>
    <row r="185" spans="1:3" x14ac:dyDescent="0.55000000000000004">
      <c r="A185" s="8">
        <f>[1]!tbl_gk[[#This Row],[ID]]</f>
        <v>186998</v>
      </c>
      <c r="B185" s="26">
        <f>(($E$2*(tbl_vikor_2[[#This Row],[S]]-MAX(tbl_vikor_2[S])))/(MIN(tbl_vikor_2[S])-MAX(tbl_vikor_2[S])))+((1-$E$2)*((tbl_vikor_2[[#This Row],[R]]-MAX(tbl_vikor_2[R]))/(MIN(tbl_vikor_2[R])-MAX(tbl_vikor_2[R]))))</f>
        <v>0.60851851712986837</v>
      </c>
      <c r="C185" s="22">
        <f>_xlfn.RANK.EQ(tbl_vikor_3[[#This Row],[Q(𝜆)]],tbl_vikor_3[Q(𝜆)])</f>
        <v>299</v>
      </c>
    </row>
    <row r="186" spans="1:3" x14ac:dyDescent="0.55000000000000004">
      <c r="A186" s="7">
        <f>[1]!tbl_gk[[#This Row],[ID]]</f>
        <v>187144</v>
      </c>
      <c r="B186" s="25">
        <f>(($E$2*(tbl_vikor_2[[#This Row],[S]]-MAX(tbl_vikor_2[S])))/(MIN(tbl_vikor_2[S])-MAX(tbl_vikor_2[S])))+((1-$E$2)*((tbl_vikor_2[[#This Row],[R]]-MAX(tbl_vikor_2[R]))/(MIN(tbl_vikor_2[R])-MAX(tbl_vikor_2[R]))))</f>
        <v>0.24922731018861233</v>
      </c>
      <c r="C186" s="22">
        <f>_xlfn.RANK.EQ(tbl_vikor_3[[#This Row],[Q(𝜆)]],tbl_vikor_3[Q(𝜆)])</f>
        <v>1701</v>
      </c>
    </row>
    <row r="187" spans="1:3" x14ac:dyDescent="0.55000000000000004">
      <c r="A187" s="8">
        <f>[1]!tbl_gk[[#This Row],[ID]]</f>
        <v>188017</v>
      </c>
      <c r="B187" s="26">
        <f>(($E$2*(tbl_vikor_2[[#This Row],[S]]-MAX(tbl_vikor_2[S])))/(MIN(tbl_vikor_2[S])-MAX(tbl_vikor_2[S])))+((1-$E$2)*((tbl_vikor_2[[#This Row],[R]]-MAX(tbl_vikor_2[R]))/(MIN(tbl_vikor_2[R])-MAX(tbl_vikor_2[R]))))</f>
        <v>0.47436646849515957</v>
      </c>
      <c r="C187" s="22">
        <f>_xlfn.RANK.EQ(tbl_vikor_3[[#This Row],[Q(𝜆)]],tbl_vikor_3[Q(𝜆)])</f>
        <v>762</v>
      </c>
    </row>
    <row r="188" spans="1:3" x14ac:dyDescent="0.55000000000000004">
      <c r="A188" s="7">
        <f>[1]!tbl_gk[[#This Row],[ID]]</f>
        <v>188094</v>
      </c>
      <c r="B188" s="25">
        <f>(($E$2*(tbl_vikor_2[[#This Row],[S]]-MAX(tbl_vikor_2[S])))/(MIN(tbl_vikor_2[S])-MAX(tbl_vikor_2[S])))+((1-$E$2)*((tbl_vikor_2[[#This Row],[R]]-MAX(tbl_vikor_2[R]))/(MIN(tbl_vikor_2[R])-MAX(tbl_vikor_2[R]))))</f>
        <v>0.6309538138553199</v>
      </c>
      <c r="C188" s="22">
        <f>_xlfn.RANK.EQ(tbl_vikor_3[[#This Row],[Q(𝜆)]],tbl_vikor_3[Q(𝜆)])</f>
        <v>239</v>
      </c>
    </row>
    <row r="189" spans="1:3" x14ac:dyDescent="0.55000000000000004">
      <c r="A189" s="8">
        <f>[1]!tbl_gk[[#This Row],[ID]]</f>
        <v>188104</v>
      </c>
      <c r="B189" s="26">
        <f>(($E$2*(tbl_vikor_2[[#This Row],[S]]-MAX(tbl_vikor_2[S])))/(MIN(tbl_vikor_2[S])-MAX(tbl_vikor_2[S])))+((1-$E$2)*((tbl_vikor_2[[#This Row],[R]]-MAX(tbl_vikor_2[R]))/(MIN(tbl_vikor_2[R])-MAX(tbl_vikor_2[R]))))</f>
        <v>0.27141905933039401</v>
      </c>
      <c r="C189" s="22">
        <f>_xlfn.RANK.EQ(tbl_vikor_3[[#This Row],[Q(𝜆)]],tbl_vikor_3[Q(𝜆)])</f>
        <v>1618</v>
      </c>
    </row>
    <row r="190" spans="1:3" x14ac:dyDescent="0.55000000000000004">
      <c r="A190" s="7">
        <f>[1]!tbl_gk[[#This Row],[ID]]</f>
        <v>188202</v>
      </c>
      <c r="B190" s="25">
        <f>(($E$2*(tbl_vikor_2[[#This Row],[S]]-MAX(tbl_vikor_2[S])))/(MIN(tbl_vikor_2[S])-MAX(tbl_vikor_2[S])))+((1-$E$2)*((tbl_vikor_2[[#This Row],[R]]-MAX(tbl_vikor_2[R]))/(MIN(tbl_vikor_2[R])-MAX(tbl_vikor_2[R]))))</f>
        <v>0.47954006104187097</v>
      </c>
      <c r="C190" s="22">
        <f>_xlfn.RANK.EQ(tbl_vikor_3[[#This Row],[Q(𝜆)]],tbl_vikor_3[Q(𝜆)])</f>
        <v>732</v>
      </c>
    </row>
    <row r="191" spans="1:3" x14ac:dyDescent="0.55000000000000004">
      <c r="A191" s="8">
        <f>[1]!tbl_gk[[#This Row],[ID]]</f>
        <v>188278</v>
      </c>
      <c r="B191" s="26">
        <f>(($E$2*(tbl_vikor_2[[#This Row],[S]]-MAX(tbl_vikor_2[S])))/(MIN(tbl_vikor_2[S])-MAX(tbl_vikor_2[S])))+((1-$E$2)*((tbl_vikor_2[[#This Row],[R]]-MAX(tbl_vikor_2[R]))/(MIN(tbl_vikor_2[R])-MAX(tbl_vikor_2[R]))))</f>
        <v>0.53384631554703832</v>
      </c>
      <c r="C191" s="22">
        <f>_xlfn.RANK.EQ(tbl_vikor_3[[#This Row],[Q(𝜆)]],tbl_vikor_3[Q(𝜆)])</f>
        <v>520</v>
      </c>
    </row>
    <row r="192" spans="1:3" x14ac:dyDescent="0.55000000000000004">
      <c r="A192" s="7">
        <f>[1]!tbl_gk[[#This Row],[ID]]</f>
        <v>188400</v>
      </c>
      <c r="B192" s="25">
        <f>(($E$2*(tbl_vikor_2[[#This Row],[S]]-MAX(tbl_vikor_2[S])))/(MIN(tbl_vikor_2[S])-MAX(tbl_vikor_2[S])))+((1-$E$2)*((tbl_vikor_2[[#This Row],[R]]-MAX(tbl_vikor_2[R]))/(MIN(tbl_vikor_2[R])-MAX(tbl_vikor_2[R]))))</f>
        <v>0.74009641845209084</v>
      </c>
      <c r="C192" s="22">
        <f>_xlfn.RANK.EQ(tbl_vikor_3[[#This Row],[Q(𝜆)]],tbl_vikor_3[Q(𝜆)])</f>
        <v>82</v>
      </c>
    </row>
    <row r="193" spans="1:3" x14ac:dyDescent="0.55000000000000004">
      <c r="A193" s="8">
        <f>[1]!tbl_gk[[#This Row],[ID]]</f>
        <v>188524</v>
      </c>
      <c r="B193" s="26">
        <f>(($E$2*(tbl_vikor_2[[#This Row],[S]]-MAX(tbl_vikor_2[S])))/(MIN(tbl_vikor_2[S])-MAX(tbl_vikor_2[S])))+((1-$E$2)*((tbl_vikor_2[[#This Row],[R]]-MAX(tbl_vikor_2[R]))/(MIN(tbl_vikor_2[R])-MAX(tbl_vikor_2[R]))))</f>
        <v>0.67353581005347296</v>
      </c>
      <c r="C193" s="22">
        <f>_xlfn.RANK.EQ(tbl_vikor_3[[#This Row],[Q(𝜆)]],tbl_vikor_3[Q(𝜆)])</f>
        <v>147</v>
      </c>
    </row>
    <row r="194" spans="1:3" x14ac:dyDescent="0.55000000000000004">
      <c r="A194" s="7">
        <f>[1]!tbl_gk[[#This Row],[ID]]</f>
        <v>188836</v>
      </c>
      <c r="B194" s="25">
        <f>(($E$2*(tbl_vikor_2[[#This Row],[S]]-MAX(tbl_vikor_2[S])))/(MIN(tbl_vikor_2[S])-MAX(tbl_vikor_2[S])))+((1-$E$2)*((tbl_vikor_2[[#This Row],[R]]-MAX(tbl_vikor_2[R]))/(MIN(tbl_vikor_2[R])-MAX(tbl_vikor_2[R]))))</f>
        <v>0.5610011004624853</v>
      </c>
      <c r="C194" s="22">
        <f>_xlfn.RANK.EQ(tbl_vikor_3[[#This Row],[Q(𝜆)]],tbl_vikor_3[Q(𝜆)])</f>
        <v>435</v>
      </c>
    </row>
    <row r="195" spans="1:3" x14ac:dyDescent="0.55000000000000004">
      <c r="A195" s="8">
        <f>[1]!tbl_gk[[#This Row],[ID]]</f>
        <v>188938</v>
      </c>
      <c r="B195" s="26">
        <f>(($E$2*(tbl_vikor_2[[#This Row],[S]]-MAX(tbl_vikor_2[S])))/(MIN(tbl_vikor_2[S])-MAX(tbl_vikor_2[S])))+((1-$E$2)*((tbl_vikor_2[[#This Row],[R]]-MAX(tbl_vikor_2[R]))/(MIN(tbl_vikor_2[R])-MAX(tbl_vikor_2[R]))))</f>
        <v>0.5154628499733056</v>
      </c>
      <c r="C195" s="22">
        <f>_xlfn.RANK.EQ(tbl_vikor_3[[#This Row],[Q(𝜆)]],tbl_vikor_3[Q(𝜆)])</f>
        <v>577</v>
      </c>
    </row>
    <row r="196" spans="1:3" x14ac:dyDescent="0.55000000000000004">
      <c r="A196" s="7">
        <f>[1]!tbl_gk[[#This Row],[ID]]</f>
        <v>188943</v>
      </c>
      <c r="B196" s="25">
        <f>(($E$2*(tbl_vikor_2[[#This Row],[S]]-MAX(tbl_vikor_2[S])))/(MIN(tbl_vikor_2[S])-MAX(tbl_vikor_2[S])))+((1-$E$2)*((tbl_vikor_2[[#This Row],[R]]-MAX(tbl_vikor_2[R]))/(MIN(tbl_vikor_2[R])-MAX(tbl_vikor_2[R]))))</f>
        <v>0.58837473938357654</v>
      </c>
      <c r="C196" s="22">
        <f>_xlfn.RANK.EQ(tbl_vikor_3[[#This Row],[Q(𝜆)]],tbl_vikor_3[Q(𝜆)])</f>
        <v>355</v>
      </c>
    </row>
    <row r="197" spans="1:3" x14ac:dyDescent="0.55000000000000004">
      <c r="A197" s="8">
        <f>[1]!tbl_gk[[#This Row],[ID]]</f>
        <v>188968</v>
      </c>
      <c r="B197" s="26">
        <f>(($E$2*(tbl_vikor_2[[#This Row],[S]]-MAX(tbl_vikor_2[S])))/(MIN(tbl_vikor_2[S])-MAX(tbl_vikor_2[S])))+((1-$E$2)*((tbl_vikor_2[[#This Row],[R]]-MAX(tbl_vikor_2[R]))/(MIN(tbl_vikor_2[R])-MAX(tbl_vikor_2[R]))))</f>
        <v>0.52653282727859807</v>
      </c>
      <c r="C197" s="22">
        <f>_xlfn.RANK.EQ(tbl_vikor_3[[#This Row],[Q(𝜆)]],tbl_vikor_3[Q(𝜆)])</f>
        <v>542</v>
      </c>
    </row>
    <row r="198" spans="1:3" x14ac:dyDescent="0.55000000000000004">
      <c r="A198" s="7">
        <f>[1]!tbl_gk[[#This Row],[ID]]</f>
        <v>189013</v>
      </c>
      <c r="B198" s="25">
        <f>(($E$2*(tbl_vikor_2[[#This Row],[S]]-MAX(tbl_vikor_2[S])))/(MIN(tbl_vikor_2[S])-MAX(tbl_vikor_2[S])))+((1-$E$2)*((tbl_vikor_2[[#This Row],[R]]-MAX(tbl_vikor_2[R]))/(MIN(tbl_vikor_2[R])-MAX(tbl_vikor_2[R]))))</f>
        <v>0.47433914426765589</v>
      </c>
      <c r="C198" s="22">
        <f>_xlfn.RANK.EQ(tbl_vikor_3[[#This Row],[Q(𝜆)]],tbl_vikor_3[Q(𝜆)])</f>
        <v>763</v>
      </c>
    </row>
    <row r="199" spans="1:3" x14ac:dyDescent="0.55000000000000004">
      <c r="A199" s="8">
        <f>[1]!tbl_gk[[#This Row],[ID]]</f>
        <v>189024</v>
      </c>
      <c r="B199" s="26">
        <f>(($E$2*(tbl_vikor_2[[#This Row],[S]]-MAX(tbl_vikor_2[S])))/(MIN(tbl_vikor_2[S])-MAX(tbl_vikor_2[S])))+((1-$E$2)*((tbl_vikor_2[[#This Row],[R]]-MAX(tbl_vikor_2[R]))/(MIN(tbl_vikor_2[R])-MAX(tbl_vikor_2[R]))))</f>
        <v>0.31528729429058611</v>
      </c>
      <c r="C199" s="22">
        <f>_xlfn.RANK.EQ(tbl_vikor_3[[#This Row],[Q(𝜆)]],tbl_vikor_3[Q(𝜆)])</f>
        <v>1451</v>
      </c>
    </row>
    <row r="200" spans="1:3" x14ac:dyDescent="0.55000000000000004">
      <c r="A200" s="7">
        <f>[1]!tbl_gk[[#This Row],[ID]]</f>
        <v>189061</v>
      </c>
      <c r="B200" s="25">
        <f>(($E$2*(tbl_vikor_2[[#This Row],[S]]-MAX(tbl_vikor_2[S])))/(MIN(tbl_vikor_2[S])-MAX(tbl_vikor_2[S])))+((1-$E$2)*((tbl_vikor_2[[#This Row],[R]]-MAX(tbl_vikor_2[R]))/(MIN(tbl_vikor_2[R])-MAX(tbl_vikor_2[R]))))</f>
        <v>0.44963060942172361</v>
      </c>
      <c r="C200" s="22">
        <f>_xlfn.RANK.EQ(tbl_vikor_3[[#This Row],[Q(𝜆)]],tbl_vikor_3[Q(𝜆)])</f>
        <v>881</v>
      </c>
    </row>
    <row r="201" spans="1:3" x14ac:dyDescent="0.55000000000000004">
      <c r="A201" s="8">
        <f>[1]!tbl_gk[[#This Row],[ID]]</f>
        <v>189084</v>
      </c>
      <c r="B201" s="26">
        <f>(($E$2*(tbl_vikor_2[[#This Row],[S]]-MAX(tbl_vikor_2[S])))/(MIN(tbl_vikor_2[S])-MAX(tbl_vikor_2[S])))+((1-$E$2)*((tbl_vikor_2[[#This Row],[R]]-MAX(tbl_vikor_2[R]))/(MIN(tbl_vikor_2[R])-MAX(tbl_vikor_2[R]))))</f>
        <v>0.72172306374342377</v>
      </c>
      <c r="C201" s="22">
        <f>_xlfn.RANK.EQ(tbl_vikor_3[[#This Row],[Q(𝜆)]],tbl_vikor_3[Q(𝜆)])</f>
        <v>103</v>
      </c>
    </row>
    <row r="202" spans="1:3" x14ac:dyDescent="0.55000000000000004">
      <c r="A202" s="7">
        <f>[1]!tbl_gk[[#This Row],[ID]]</f>
        <v>189233</v>
      </c>
      <c r="B202" s="25">
        <f>(($E$2*(tbl_vikor_2[[#This Row],[S]]-MAX(tbl_vikor_2[S])))/(MIN(tbl_vikor_2[S])-MAX(tbl_vikor_2[S])))+((1-$E$2)*((tbl_vikor_2[[#This Row],[R]]-MAX(tbl_vikor_2[R]))/(MIN(tbl_vikor_2[R])-MAX(tbl_vikor_2[R]))))</f>
        <v>0.35591068663334324</v>
      </c>
      <c r="C202" s="22">
        <f>_xlfn.RANK.EQ(tbl_vikor_3[[#This Row],[Q(𝜆)]],tbl_vikor_3[Q(𝜆)])</f>
        <v>1275</v>
      </c>
    </row>
    <row r="203" spans="1:3" x14ac:dyDescent="0.55000000000000004">
      <c r="A203" s="8">
        <f>[1]!tbl_gk[[#This Row],[ID]]</f>
        <v>189296</v>
      </c>
      <c r="B203" s="26">
        <f>(($E$2*(tbl_vikor_2[[#This Row],[S]]-MAX(tbl_vikor_2[S])))/(MIN(tbl_vikor_2[S])-MAX(tbl_vikor_2[S])))+((1-$E$2)*((tbl_vikor_2[[#This Row],[R]]-MAX(tbl_vikor_2[R]))/(MIN(tbl_vikor_2[R])-MAX(tbl_vikor_2[R]))))</f>
        <v>0.42229439505268923</v>
      </c>
      <c r="C203" s="22">
        <f>_xlfn.RANK.EQ(tbl_vikor_3[[#This Row],[Q(𝜆)]],tbl_vikor_3[Q(𝜆)])</f>
        <v>996</v>
      </c>
    </row>
    <row r="204" spans="1:3" x14ac:dyDescent="0.55000000000000004">
      <c r="A204" s="7">
        <f>[1]!tbl_gk[[#This Row],[ID]]</f>
        <v>189324</v>
      </c>
      <c r="B204" s="25">
        <f>(($E$2*(tbl_vikor_2[[#This Row],[S]]-MAX(tbl_vikor_2[S])))/(MIN(tbl_vikor_2[S])-MAX(tbl_vikor_2[S])))+((1-$E$2)*((tbl_vikor_2[[#This Row],[R]]-MAX(tbl_vikor_2[R]))/(MIN(tbl_vikor_2[R])-MAX(tbl_vikor_2[R]))))</f>
        <v>0.64959232158410551</v>
      </c>
      <c r="C204" s="22">
        <f>_xlfn.RANK.EQ(tbl_vikor_3[[#This Row],[Q(𝜆)]],tbl_vikor_3[Q(𝜆)])</f>
        <v>193</v>
      </c>
    </row>
    <row r="205" spans="1:3" x14ac:dyDescent="0.55000000000000004">
      <c r="A205" s="8">
        <f>[1]!tbl_gk[[#This Row],[ID]]</f>
        <v>189342</v>
      </c>
      <c r="B205" s="26">
        <f>(($E$2*(tbl_vikor_2[[#This Row],[S]]-MAX(tbl_vikor_2[S])))/(MIN(tbl_vikor_2[S])-MAX(tbl_vikor_2[S])))+((1-$E$2)*((tbl_vikor_2[[#This Row],[R]]-MAX(tbl_vikor_2[R]))/(MIN(tbl_vikor_2[R])-MAX(tbl_vikor_2[R]))))</f>
        <v>0.49154985913885102</v>
      </c>
      <c r="C205" s="22">
        <f>_xlfn.RANK.EQ(tbl_vikor_3[[#This Row],[Q(𝜆)]],tbl_vikor_3[Q(𝜆)])</f>
        <v>671</v>
      </c>
    </row>
    <row r="206" spans="1:3" x14ac:dyDescent="0.55000000000000004">
      <c r="A206" s="7">
        <f>[1]!tbl_gk[[#This Row],[ID]]</f>
        <v>189357</v>
      </c>
      <c r="B206" s="25">
        <f>(($E$2*(tbl_vikor_2[[#This Row],[S]]-MAX(tbl_vikor_2[S])))/(MIN(tbl_vikor_2[S])-MAX(tbl_vikor_2[S])))+((1-$E$2)*((tbl_vikor_2[[#This Row],[R]]-MAX(tbl_vikor_2[R]))/(MIN(tbl_vikor_2[R])-MAX(tbl_vikor_2[R]))))</f>
        <v>0.73706373996268781</v>
      </c>
      <c r="C206" s="22">
        <f>_xlfn.RANK.EQ(tbl_vikor_3[[#This Row],[Q(𝜆)]],tbl_vikor_3[Q(𝜆)])</f>
        <v>84</v>
      </c>
    </row>
    <row r="207" spans="1:3" x14ac:dyDescent="0.55000000000000004">
      <c r="A207" s="8">
        <f>[1]!tbl_gk[[#This Row],[ID]]</f>
        <v>189387</v>
      </c>
      <c r="B207" s="26">
        <f>(($E$2*(tbl_vikor_2[[#This Row],[S]]-MAX(tbl_vikor_2[S])))/(MIN(tbl_vikor_2[S])-MAX(tbl_vikor_2[S])))+((1-$E$2)*((tbl_vikor_2[[#This Row],[R]]-MAX(tbl_vikor_2[R]))/(MIN(tbl_vikor_2[R])-MAX(tbl_vikor_2[R]))))</f>
        <v>0.47334132234577198</v>
      </c>
      <c r="C207" s="22">
        <f>_xlfn.RANK.EQ(tbl_vikor_3[[#This Row],[Q(𝜆)]],tbl_vikor_3[Q(𝜆)])</f>
        <v>766</v>
      </c>
    </row>
    <row r="208" spans="1:3" x14ac:dyDescent="0.55000000000000004">
      <c r="A208" s="7">
        <f>[1]!tbl_gk[[#This Row],[ID]]</f>
        <v>189430</v>
      </c>
      <c r="B208" s="25">
        <f>(($E$2*(tbl_vikor_2[[#This Row],[S]]-MAX(tbl_vikor_2[S])))/(MIN(tbl_vikor_2[S])-MAX(tbl_vikor_2[S])))+((1-$E$2)*((tbl_vikor_2[[#This Row],[R]]-MAX(tbl_vikor_2[R]))/(MIN(tbl_vikor_2[R])-MAX(tbl_vikor_2[R]))))</f>
        <v>0.54738985825705788</v>
      </c>
      <c r="C208" s="22">
        <f>_xlfn.RANK.EQ(tbl_vikor_3[[#This Row],[Q(𝜆)]],tbl_vikor_3[Q(𝜆)])</f>
        <v>473</v>
      </c>
    </row>
    <row r="209" spans="1:3" x14ac:dyDescent="0.55000000000000004">
      <c r="A209" s="8">
        <f>[1]!tbl_gk[[#This Row],[ID]]</f>
        <v>189690</v>
      </c>
      <c r="B209" s="26">
        <f>(($E$2*(tbl_vikor_2[[#This Row],[S]]-MAX(tbl_vikor_2[S])))/(MIN(tbl_vikor_2[S])-MAX(tbl_vikor_2[S])))+((1-$E$2)*((tbl_vikor_2[[#This Row],[R]]-MAX(tbl_vikor_2[R]))/(MIN(tbl_vikor_2[R])-MAX(tbl_vikor_2[R]))))</f>
        <v>0.89678979552428284</v>
      </c>
      <c r="C209" s="22">
        <f>_xlfn.RANK.EQ(tbl_vikor_3[[#This Row],[Q(𝜆)]],tbl_vikor_3[Q(𝜆)])</f>
        <v>10</v>
      </c>
    </row>
    <row r="210" spans="1:3" x14ac:dyDescent="0.55000000000000004">
      <c r="A210" s="7">
        <f>[1]!tbl_gk[[#This Row],[ID]]</f>
        <v>189908</v>
      </c>
      <c r="B210" s="25">
        <f>(($E$2*(tbl_vikor_2[[#This Row],[S]]-MAX(tbl_vikor_2[S])))/(MIN(tbl_vikor_2[S])-MAX(tbl_vikor_2[S])))+((1-$E$2)*((tbl_vikor_2[[#This Row],[R]]-MAX(tbl_vikor_2[R]))/(MIN(tbl_vikor_2[R])-MAX(tbl_vikor_2[R]))))</f>
        <v>0.58170023178440033</v>
      </c>
      <c r="C210" s="22">
        <f>_xlfn.RANK.EQ(tbl_vikor_3[[#This Row],[Q(𝜆)]],tbl_vikor_3[Q(𝜆)])</f>
        <v>371</v>
      </c>
    </row>
    <row r="211" spans="1:3" x14ac:dyDescent="0.55000000000000004">
      <c r="A211" s="8">
        <f>[1]!tbl_gk[[#This Row],[ID]]</f>
        <v>189917</v>
      </c>
      <c r="B211" s="26">
        <f>(($E$2*(tbl_vikor_2[[#This Row],[S]]-MAX(tbl_vikor_2[S])))/(MIN(tbl_vikor_2[S])-MAX(tbl_vikor_2[S])))+((1-$E$2)*((tbl_vikor_2[[#This Row],[R]]-MAX(tbl_vikor_2[R]))/(MIN(tbl_vikor_2[R])-MAX(tbl_vikor_2[R]))))</f>
        <v>0.46065935617287967</v>
      </c>
      <c r="C211" s="22">
        <f>_xlfn.RANK.EQ(tbl_vikor_3[[#This Row],[Q(𝜆)]],tbl_vikor_3[Q(𝜆)])</f>
        <v>816</v>
      </c>
    </row>
    <row r="212" spans="1:3" x14ac:dyDescent="0.55000000000000004">
      <c r="A212" s="7">
        <f>[1]!tbl_gk[[#This Row],[ID]]</f>
        <v>189936</v>
      </c>
      <c r="B212" s="25">
        <f>(($E$2*(tbl_vikor_2[[#This Row],[S]]-MAX(tbl_vikor_2[S])))/(MIN(tbl_vikor_2[S])-MAX(tbl_vikor_2[S])))+((1-$E$2)*((tbl_vikor_2[[#This Row],[R]]-MAX(tbl_vikor_2[R]))/(MIN(tbl_vikor_2[R])-MAX(tbl_vikor_2[R]))))</f>
        <v>0.49286314576090934</v>
      </c>
      <c r="C212" s="22">
        <f>_xlfn.RANK.EQ(tbl_vikor_3[[#This Row],[Q(𝜆)]],tbl_vikor_3[Q(𝜆)])</f>
        <v>666</v>
      </c>
    </row>
    <row r="213" spans="1:3" x14ac:dyDescent="0.55000000000000004">
      <c r="A213" s="8">
        <f>[1]!tbl_gk[[#This Row],[ID]]</f>
        <v>190061</v>
      </c>
      <c r="B213" s="26">
        <f>(($E$2*(tbl_vikor_2[[#This Row],[S]]-MAX(tbl_vikor_2[S])))/(MIN(tbl_vikor_2[S])-MAX(tbl_vikor_2[S])))+((1-$E$2)*((tbl_vikor_2[[#This Row],[R]]-MAX(tbl_vikor_2[R]))/(MIN(tbl_vikor_2[R])-MAX(tbl_vikor_2[R]))))</f>
        <v>0.42528632035409109</v>
      </c>
      <c r="C213" s="22">
        <f>_xlfn.RANK.EQ(tbl_vikor_3[[#This Row],[Q(𝜆)]],tbl_vikor_3[Q(𝜆)])</f>
        <v>982</v>
      </c>
    </row>
    <row r="214" spans="1:3" x14ac:dyDescent="0.55000000000000004">
      <c r="A214" s="7">
        <f>[1]!tbl_gk[[#This Row],[ID]]</f>
        <v>190113</v>
      </c>
      <c r="B214" s="25">
        <f>(($E$2*(tbl_vikor_2[[#This Row],[S]]-MAX(tbl_vikor_2[S])))/(MIN(tbl_vikor_2[S])-MAX(tbl_vikor_2[S])))+((1-$E$2)*((tbl_vikor_2[[#This Row],[R]]-MAX(tbl_vikor_2[R]))/(MIN(tbl_vikor_2[R])-MAX(tbl_vikor_2[R]))))</f>
        <v>0.5894724881648713</v>
      </c>
      <c r="C214" s="22">
        <f>_xlfn.RANK.EQ(tbl_vikor_3[[#This Row],[Q(𝜆)]],tbl_vikor_3[Q(𝜆)])</f>
        <v>348</v>
      </c>
    </row>
    <row r="215" spans="1:3" x14ac:dyDescent="0.55000000000000004">
      <c r="A215" s="8">
        <f>[1]!tbl_gk[[#This Row],[ID]]</f>
        <v>190120</v>
      </c>
      <c r="B215" s="26">
        <f>(($E$2*(tbl_vikor_2[[#This Row],[S]]-MAX(tbl_vikor_2[S])))/(MIN(tbl_vikor_2[S])-MAX(tbl_vikor_2[S])))+((1-$E$2)*((tbl_vikor_2[[#This Row],[R]]-MAX(tbl_vikor_2[R]))/(MIN(tbl_vikor_2[R])-MAX(tbl_vikor_2[R]))))</f>
        <v>0.7030755482320783</v>
      </c>
      <c r="C215" s="22">
        <f>_xlfn.RANK.EQ(tbl_vikor_3[[#This Row],[Q(𝜆)]],tbl_vikor_3[Q(𝜆)])</f>
        <v>122</v>
      </c>
    </row>
    <row r="216" spans="1:3" x14ac:dyDescent="0.55000000000000004">
      <c r="A216" s="7">
        <f>[1]!tbl_gk[[#This Row],[ID]]</f>
        <v>190179</v>
      </c>
      <c r="B216" s="25">
        <f>(($E$2*(tbl_vikor_2[[#This Row],[S]]-MAX(tbl_vikor_2[S])))/(MIN(tbl_vikor_2[S])-MAX(tbl_vikor_2[S])))+((1-$E$2)*((tbl_vikor_2[[#This Row],[R]]-MAX(tbl_vikor_2[R]))/(MIN(tbl_vikor_2[R])-MAX(tbl_vikor_2[R]))))</f>
        <v>0.47856125343972261</v>
      </c>
      <c r="C216" s="22">
        <f>_xlfn.RANK.EQ(tbl_vikor_3[[#This Row],[Q(𝜆)]],tbl_vikor_3[Q(𝜆)])</f>
        <v>736</v>
      </c>
    </row>
    <row r="217" spans="1:3" x14ac:dyDescent="0.55000000000000004">
      <c r="A217" s="8">
        <f>[1]!tbl_gk[[#This Row],[ID]]</f>
        <v>190243</v>
      </c>
      <c r="B217" s="26">
        <f>(($E$2*(tbl_vikor_2[[#This Row],[S]]-MAX(tbl_vikor_2[S])))/(MIN(tbl_vikor_2[S])-MAX(tbl_vikor_2[S])))+((1-$E$2)*((tbl_vikor_2[[#This Row],[R]]-MAX(tbl_vikor_2[R]))/(MIN(tbl_vikor_2[R])-MAX(tbl_vikor_2[R]))))</f>
        <v>0.62527921857144786</v>
      </c>
      <c r="C217" s="22">
        <f>_xlfn.RANK.EQ(tbl_vikor_3[[#This Row],[Q(𝜆)]],tbl_vikor_3[Q(𝜆)])</f>
        <v>257</v>
      </c>
    </row>
    <row r="218" spans="1:3" x14ac:dyDescent="0.55000000000000004">
      <c r="A218" s="7">
        <f>[1]!tbl_gk[[#This Row],[ID]]</f>
        <v>190435</v>
      </c>
      <c r="B218" s="25">
        <f>(($E$2*(tbl_vikor_2[[#This Row],[S]]-MAX(tbl_vikor_2[S])))/(MIN(tbl_vikor_2[S])-MAX(tbl_vikor_2[S])))+((1-$E$2)*((tbl_vikor_2[[#This Row],[R]]-MAX(tbl_vikor_2[R]))/(MIN(tbl_vikor_2[R])-MAX(tbl_vikor_2[R]))))</f>
        <v>0.55410281068568024</v>
      </c>
      <c r="C218" s="22">
        <f>_xlfn.RANK.EQ(tbl_vikor_3[[#This Row],[Q(𝜆)]],tbl_vikor_3[Q(𝜆)])</f>
        <v>448</v>
      </c>
    </row>
    <row r="219" spans="1:3" x14ac:dyDescent="0.55000000000000004">
      <c r="A219" s="8">
        <f>[1]!tbl_gk[[#This Row],[ID]]</f>
        <v>190459</v>
      </c>
      <c r="B219" s="26">
        <f>(($E$2*(tbl_vikor_2[[#This Row],[S]]-MAX(tbl_vikor_2[S])))/(MIN(tbl_vikor_2[S])-MAX(tbl_vikor_2[S])))+((1-$E$2)*((tbl_vikor_2[[#This Row],[R]]-MAX(tbl_vikor_2[R]))/(MIN(tbl_vikor_2[R])-MAX(tbl_vikor_2[R]))))</f>
        <v>0.75777772435963731</v>
      </c>
      <c r="C219" s="22">
        <f>_xlfn.RANK.EQ(tbl_vikor_3[[#This Row],[Q(𝜆)]],tbl_vikor_3[Q(𝜆)])</f>
        <v>69</v>
      </c>
    </row>
    <row r="220" spans="1:3" x14ac:dyDescent="0.55000000000000004">
      <c r="A220" s="7">
        <f>[1]!tbl_gk[[#This Row],[ID]]</f>
        <v>190569</v>
      </c>
      <c r="B220" s="25">
        <f>(($E$2*(tbl_vikor_2[[#This Row],[S]]-MAX(tbl_vikor_2[S])))/(MIN(tbl_vikor_2[S])-MAX(tbl_vikor_2[S])))+((1-$E$2)*((tbl_vikor_2[[#This Row],[R]]-MAX(tbl_vikor_2[R]))/(MIN(tbl_vikor_2[R])-MAX(tbl_vikor_2[R]))))</f>
        <v>0.63183689475256788</v>
      </c>
      <c r="C220" s="22">
        <f>_xlfn.RANK.EQ(tbl_vikor_3[[#This Row],[Q(𝜆)]],tbl_vikor_3[Q(𝜆)])</f>
        <v>234</v>
      </c>
    </row>
    <row r="221" spans="1:3" x14ac:dyDescent="0.55000000000000004">
      <c r="A221" s="8">
        <f>[1]!tbl_gk[[#This Row],[ID]]</f>
        <v>190669</v>
      </c>
      <c r="B221" s="26">
        <f>(($E$2*(tbl_vikor_2[[#This Row],[S]]-MAX(tbl_vikor_2[S])))/(MIN(tbl_vikor_2[S])-MAX(tbl_vikor_2[S])))+((1-$E$2)*((tbl_vikor_2[[#This Row],[R]]-MAX(tbl_vikor_2[R]))/(MIN(tbl_vikor_2[R])-MAX(tbl_vikor_2[R]))))</f>
        <v>0.58298285398919114</v>
      </c>
      <c r="C221" s="22">
        <f>_xlfn.RANK.EQ(tbl_vikor_3[[#This Row],[Q(𝜆)]],tbl_vikor_3[Q(𝜆)])</f>
        <v>368</v>
      </c>
    </row>
    <row r="222" spans="1:3" x14ac:dyDescent="0.55000000000000004">
      <c r="A222" s="7">
        <f>[1]!tbl_gk[[#This Row],[ID]]</f>
        <v>190698</v>
      </c>
      <c r="B222" s="25">
        <f>(($E$2*(tbl_vikor_2[[#This Row],[S]]-MAX(tbl_vikor_2[S])))/(MIN(tbl_vikor_2[S])-MAX(tbl_vikor_2[S])))+((1-$E$2)*((tbl_vikor_2[[#This Row],[R]]-MAX(tbl_vikor_2[R]))/(MIN(tbl_vikor_2[R])-MAX(tbl_vikor_2[R]))))</f>
        <v>0.39527635286684648</v>
      </c>
      <c r="C222" s="22">
        <f>_xlfn.RANK.EQ(tbl_vikor_3[[#This Row],[Q(𝜆)]],tbl_vikor_3[Q(𝜆)])</f>
        <v>1114</v>
      </c>
    </row>
    <row r="223" spans="1:3" x14ac:dyDescent="0.55000000000000004">
      <c r="A223" s="8">
        <f>[1]!tbl_gk[[#This Row],[ID]]</f>
        <v>190734</v>
      </c>
      <c r="B223" s="26">
        <f>(($E$2*(tbl_vikor_2[[#This Row],[S]]-MAX(tbl_vikor_2[S])))/(MIN(tbl_vikor_2[S])-MAX(tbl_vikor_2[S])))+((1-$E$2)*((tbl_vikor_2[[#This Row],[R]]-MAX(tbl_vikor_2[R]))/(MIN(tbl_vikor_2[R])-MAX(tbl_vikor_2[R]))))</f>
        <v>0.45268842362018147</v>
      </c>
      <c r="C223" s="22">
        <f>_xlfn.RANK.EQ(tbl_vikor_3[[#This Row],[Q(𝜆)]],tbl_vikor_3[Q(𝜆)])</f>
        <v>862</v>
      </c>
    </row>
    <row r="224" spans="1:3" x14ac:dyDescent="0.55000000000000004">
      <c r="A224" s="7">
        <f>[1]!tbl_gk[[#This Row],[ID]]</f>
        <v>190745</v>
      </c>
      <c r="B224" s="25">
        <f>(($E$2*(tbl_vikor_2[[#This Row],[S]]-MAX(tbl_vikor_2[S])))/(MIN(tbl_vikor_2[S])-MAX(tbl_vikor_2[S])))+((1-$E$2)*((tbl_vikor_2[[#This Row],[R]]-MAX(tbl_vikor_2[R]))/(MIN(tbl_vikor_2[R])-MAX(tbl_vikor_2[R]))))</f>
        <v>0.51511530605738109</v>
      </c>
      <c r="C224" s="22">
        <f>_xlfn.RANK.EQ(tbl_vikor_3[[#This Row],[Q(𝜆)]],tbl_vikor_3[Q(𝜆)])</f>
        <v>579</v>
      </c>
    </row>
    <row r="225" spans="1:3" x14ac:dyDescent="0.55000000000000004">
      <c r="A225" s="8">
        <f>[1]!tbl_gk[[#This Row],[ID]]</f>
        <v>190778</v>
      </c>
      <c r="B225" s="26">
        <f>(($E$2*(tbl_vikor_2[[#This Row],[S]]-MAX(tbl_vikor_2[S])))/(MIN(tbl_vikor_2[S])-MAX(tbl_vikor_2[S])))+((1-$E$2)*((tbl_vikor_2[[#This Row],[R]]-MAX(tbl_vikor_2[R]))/(MIN(tbl_vikor_2[R])-MAX(tbl_vikor_2[R]))))</f>
        <v>0.73520968012166921</v>
      </c>
      <c r="C225" s="22">
        <f>_xlfn.RANK.EQ(tbl_vikor_3[[#This Row],[Q(𝜆)]],tbl_vikor_3[Q(𝜆)])</f>
        <v>86</v>
      </c>
    </row>
    <row r="226" spans="1:3" x14ac:dyDescent="0.55000000000000004">
      <c r="A226" s="7">
        <f>[1]!tbl_gk[[#This Row],[ID]]</f>
        <v>190780</v>
      </c>
      <c r="B226" s="25">
        <f>(($E$2*(tbl_vikor_2[[#This Row],[S]]-MAX(tbl_vikor_2[S])))/(MIN(tbl_vikor_2[S])-MAX(tbl_vikor_2[S])))+((1-$E$2)*((tbl_vikor_2[[#This Row],[R]]-MAX(tbl_vikor_2[R]))/(MIN(tbl_vikor_2[R])-MAX(tbl_vikor_2[R]))))</f>
        <v>0.67237809796007797</v>
      </c>
      <c r="C226" s="22">
        <f>_xlfn.RANK.EQ(tbl_vikor_3[[#This Row],[Q(𝜆)]],tbl_vikor_3[Q(𝜆)])</f>
        <v>148</v>
      </c>
    </row>
    <row r="227" spans="1:3" x14ac:dyDescent="0.55000000000000004">
      <c r="A227" s="8">
        <f>[1]!tbl_gk[[#This Row],[ID]]</f>
        <v>190941</v>
      </c>
      <c r="B227" s="26">
        <f>(($E$2*(tbl_vikor_2[[#This Row],[S]]-MAX(tbl_vikor_2[S])))/(MIN(tbl_vikor_2[S])-MAX(tbl_vikor_2[S])))+((1-$E$2)*((tbl_vikor_2[[#This Row],[R]]-MAX(tbl_vikor_2[R]))/(MIN(tbl_vikor_2[R])-MAX(tbl_vikor_2[R]))))</f>
        <v>0.60623855783143377</v>
      </c>
      <c r="C227" s="22">
        <f>_xlfn.RANK.EQ(tbl_vikor_3[[#This Row],[Q(𝜆)]],tbl_vikor_3[Q(𝜆)])</f>
        <v>304</v>
      </c>
    </row>
    <row r="228" spans="1:3" x14ac:dyDescent="0.55000000000000004">
      <c r="A228" s="7">
        <f>[1]!tbl_gk[[#This Row],[ID]]</f>
        <v>190947</v>
      </c>
      <c r="B228" s="25">
        <f>(($E$2*(tbl_vikor_2[[#This Row],[S]]-MAX(tbl_vikor_2[S])))/(MIN(tbl_vikor_2[S])-MAX(tbl_vikor_2[S])))+((1-$E$2)*((tbl_vikor_2[[#This Row],[R]]-MAX(tbl_vikor_2[R]))/(MIN(tbl_vikor_2[R])-MAX(tbl_vikor_2[R]))))</f>
        <v>0.47644048863992949</v>
      </c>
      <c r="C228" s="22">
        <f>_xlfn.RANK.EQ(tbl_vikor_3[[#This Row],[Q(𝜆)]],tbl_vikor_3[Q(𝜆)])</f>
        <v>752</v>
      </c>
    </row>
    <row r="229" spans="1:3" x14ac:dyDescent="0.55000000000000004">
      <c r="A229" s="8">
        <f>[1]!tbl_gk[[#This Row],[ID]]</f>
        <v>191011</v>
      </c>
      <c r="B229" s="26">
        <f>(($E$2*(tbl_vikor_2[[#This Row],[S]]-MAX(tbl_vikor_2[S])))/(MIN(tbl_vikor_2[S])-MAX(tbl_vikor_2[S])))+((1-$E$2)*((tbl_vikor_2[[#This Row],[R]]-MAX(tbl_vikor_2[R]))/(MIN(tbl_vikor_2[R])-MAX(tbl_vikor_2[R]))))</f>
        <v>0.64131244995223868</v>
      </c>
      <c r="C229" s="22">
        <f>_xlfn.RANK.EQ(tbl_vikor_3[[#This Row],[Q(𝜆)]],tbl_vikor_3[Q(𝜆)])</f>
        <v>213</v>
      </c>
    </row>
    <row r="230" spans="1:3" x14ac:dyDescent="0.55000000000000004">
      <c r="A230" s="7">
        <f>[1]!tbl_gk[[#This Row],[ID]]</f>
        <v>191528</v>
      </c>
      <c r="B230" s="25">
        <f>(($E$2*(tbl_vikor_2[[#This Row],[S]]-MAX(tbl_vikor_2[S])))/(MIN(tbl_vikor_2[S])-MAX(tbl_vikor_2[S])))+((1-$E$2)*((tbl_vikor_2[[#This Row],[R]]-MAX(tbl_vikor_2[R]))/(MIN(tbl_vikor_2[R])-MAX(tbl_vikor_2[R]))))</f>
        <v>0.48050356042388898</v>
      </c>
      <c r="C230" s="22">
        <f>_xlfn.RANK.EQ(tbl_vikor_3[[#This Row],[Q(𝜆)]],tbl_vikor_3[Q(𝜆)])</f>
        <v>727</v>
      </c>
    </row>
    <row r="231" spans="1:3" x14ac:dyDescent="0.55000000000000004">
      <c r="A231" s="8">
        <f>[1]!tbl_gk[[#This Row],[ID]]</f>
        <v>191628</v>
      </c>
      <c r="B231" s="26">
        <f>(($E$2*(tbl_vikor_2[[#This Row],[S]]-MAX(tbl_vikor_2[S])))/(MIN(tbl_vikor_2[S])-MAX(tbl_vikor_2[S])))+((1-$E$2)*((tbl_vikor_2[[#This Row],[R]]-MAX(tbl_vikor_2[R]))/(MIN(tbl_vikor_2[R])-MAX(tbl_vikor_2[R]))))</f>
        <v>0.32383475277988732</v>
      </c>
      <c r="C231" s="22">
        <f>_xlfn.RANK.EQ(tbl_vikor_3[[#This Row],[Q(𝜆)]],tbl_vikor_3[Q(𝜆)])</f>
        <v>1417</v>
      </c>
    </row>
    <row r="232" spans="1:3" x14ac:dyDescent="0.55000000000000004">
      <c r="A232" s="7">
        <f>[1]!tbl_gk[[#This Row],[ID]]</f>
        <v>191655</v>
      </c>
      <c r="B232" s="25">
        <f>(($E$2*(tbl_vikor_2[[#This Row],[S]]-MAX(tbl_vikor_2[S])))/(MIN(tbl_vikor_2[S])-MAX(tbl_vikor_2[S])))+((1-$E$2)*((tbl_vikor_2[[#This Row],[R]]-MAX(tbl_vikor_2[R]))/(MIN(tbl_vikor_2[R])-MAX(tbl_vikor_2[R]))))</f>
        <v>0.60995950933674536</v>
      </c>
      <c r="C232" s="22">
        <f>_xlfn.RANK.EQ(tbl_vikor_3[[#This Row],[Q(𝜆)]],tbl_vikor_3[Q(𝜆)])</f>
        <v>295</v>
      </c>
    </row>
    <row r="233" spans="1:3" x14ac:dyDescent="0.55000000000000004">
      <c r="A233" s="8">
        <f>[1]!tbl_gk[[#This Row],[ID]]</f>
        <v>191685</v>
      </c>
      <c r="B233" s="26">
        <f>(($E$2*(tbl_vikor_2[[#This Row],[S]]-MAX(tbl_vikor_2[S])))/(MIN(tbl_vikor_2[S])-MAX(tbl_vikor_2[S])))+((1-$E$2)*((tbl_vikor_2[[#This Row],[R]]-MAX(tbl_vikor_2[R]))/(MIN(tbl_vikor_2[R])-MAX(tbl_vikor_2[R]))))</f>
        <v>0.37958547840221224</v>
      </c>
      <c r="C233" s="22">
        <f>_xlfn.RANK.EQ(tbl_vikor_3[[#This Row],[Q(𝜆)]],tbl_vikor_3[Q(𝜆)])</f>
        <v>1163</v>
      </c>
    </row>
    <row r="234" spans="1:3" x14ac:dyDescent="0.55000000000000004">
      <c r="A234" s="7">
        <f>[1]!tbl_gk[[#This Row],[ID]]</f>
        <v>191827</v>
      </c>
      <c r="B234" s="25">
        <f>(($E$2*(tbl_vikor_2[[#This Row],[S]]-MAX(tbl_vikor_2[S])))/(MIN(tbl_vikor_2[S])-MAX(tbl_vikor_2[S])))+((1-$E$2)*((tbl_vikor_2[[#This Row],[R]]-MAX(tbl_vikor_2[R]))/(MIN(tbl_vikor_2[R])-MAX(tbl_vikor_2[R]))))</f>
        <v>0.42656095698338925</v>
      </c>
      <c r="C234" s="22">
        <f>_xlfn.RANK.EQ(tbl_vikor_3[[#This Row],[Q(𝜆)]],tbl_vikor_3[Q(𝜆)])</f>
        <v>976</v>
      </c>
    </row>
    <row r="235" spans="1:3" x14ac:dyDescent="0.55000000000000004">
      <c r="A235" s="8">
        <f>[1]!tbl_gk[[#This Row],[ID]]</f>
        <v>191848</v>
      </c>
      <c r="B235" s="26">
        <f>(($E$2*(tbl_vikor_2[[#This Row],[S]]-MAX(tbl_vikor_2[S])))/(MIN(tbl_vikor_2[S])-MAX(tbl_vikor_2[S])))+((1-$E$2)*((tbl_vikor_2[[#This Row],[R]]-MAX(tbl_vikor_2[R]))/(MIN(tbl_vikor_2[R])-MAX(tbl_vikor_2[R]))))</f>
        <v>0.41860825158858794</v>
      </c>
      <c r="C235" s="22">
        <f>_xlfn.RANK.EQ(tbl_vikor_3[[#This Row],[Q(𝜆)]],tbl_vikor_3[Q(𝜆)])</f>
        <v>1012</v>
      </c>
    </row>
    <row r="236" spans="1:3" x14ac:dyDescent="0.55000000000000004">
      <c r="A236" s="7">
        <f>[1]!tbl_gk[[#This Row],[ID]]</f>
        <v>191924</v>
      </c>
      <c r="B236" s="25">
        <f>(($E$2*(tbl_vikor_2[[#This Row],[S]]-MAX(tbl_vikor_2[S])))/(MIN(tbl_vikor_2[S])-MAX(tbl_vikor_2[S])))+((1-$E$2)*((tbl_vikor_2[[#This Row],[R]]-MAX(tbl_vikor_2[R]))/(MIN(tbl_vikor_2[R])-MAX(tbl_vikor_2[R]))))</f>
        <v>0.37597077937672418</v>
      </c>
      <c r="C236" s="22">
        <f>_xlfn.RANK.EQ(tbl_vikor_3[[#This Row],[Q(𝜆)]],tbl_vikor_3[Q(𝜆)])</f>
        <v>1186</v>
      </c>
    </row>
    <row r="237" spans="1:3" x14ac:dyDescent="0.55000000000000004">
      <c r="A237" s="8">
        <f>[1]!tbl_gk[[#This Row],[ID]]</f>
        <v>192119</v>
      </c>
      <c r="B237" s="26">
        <f>(($E$2*(tbl_vikor_2[[#This Row],[S]]-MAX(tbl_vikor_2[S])))/(MIN(tbl_vikor_2[S])-MAX(tbl_vikor_2[S])))+((1-$E$2)*((tbl_vikor_2[[#This Row],[R]]-MAX(tbl_vikor_2[R]))/(MIN(tbl_vikor_2[R])-MAX(tbl_vikor_2[R]))))</f>
        <v>0.69293203629117994</v>
      </c>
      <c r="C237" s="22">
        <f>_xlfn.RANK.EQ(tbl_vikor_3[[#This Row],[Q(𝜆)]],tbl_vikor_3[Q(𝜆)])</f>
        <v>133</v>
      </c>
    </row>
    <row r="238" spans="1:3" x14ac:dyDescent="0.55000000000000004">
      <c r="A238" s="7">
        <f>[1]!tbl_gk[[#This Row],[ID]]</f>
        <v>192120</v>
      </c>
      <c r="B238" s="25">
        <f>(($E$2*(tbl_vikor_2[[#This Row],[S]]-MAX(tbl_vikor_2[S])))/(MIN(tbl_vikor_2[S])-MAX(tbl_vikor_2[S])))+((1-$E$2)*((tbl_vikor_2[[#This Row],[R]]-MAX(tbl_vikor_2[R]))/(MIN(tbl_vikor_2[R])-MAX(tbl_vikor_2[R]))))</f>
        <v>0.31220666437520894</v>
      </c>
      <c r="C238" s="22">
        <f>_xlfn.RANK.EQ(tbl_vikor_3[[#This Row],[Q(𝜆)]],tbl_vikor_3[Q(𝜆)])</f>
        <v>1464</v>
      </c>
    </row>
    <row r="239" spans="1:3" x14ac:dyDescent="0.55000000000000004">
      <c r="A239" s="8">
        <f>[1]!tbl_gk[[#This Row],[ID]]</f>
        <v>192129</v>
      </c>
      <c r="B239" s="26">
        <f>(($E$2*(tbl_vikor_2[[#This Row],[S]]-MAX(tbl_vikor_2[S])))/(MIN(tbl_vikor_2[S])-MAX(tbl_vikor_2[S])))+((1-$E$2)*((tbl_vikor_2[[#This Row],[R]]-MAX(tbl_vikor_2[R]))/(MIN(tbl_vikor_2[R])-MAX(tbl_vikor_2[R]))))</f>
        <v>0.68506995881437094</v>
      </c>
      <c r="C239" s="22">
        <f>_xlfn.RANK.EQ(tbl_vikor_3[[#This Row],[Q(𝜆)]],tbl_vikor_3[Q(𝜆)])</f>
        <v>138</v>
      </c>
    </row>
    <row r="240" spans="1:3" x14ac:dyDescent="0.55000000000000004">
      <c r="A240" s="7">
        <f>[1]!tbl_gk[[#This Row],[ID]]</f>
        <v>192201</v>
      </c>
      <c r="B240" s="25">
        <f>(($E$2*(tbl_vikor_2[[#This Row],[S]]-MAX(tbl_vikor_2[S])))/(MIN(tbl_vikor_2[S])-MAX(tbl_vikor_2[S])))+((1-$E$2)*((tbl_vikor_2[[#This Row],[R]]-MAX(tbl_vikor_2[R]))/(MIN(tbl_vikor_2[R])-MAX(tbl_vikor_2[R]))))</f>
        <v>0.45383441604338726</v>
      </c>
      <c r="C240" s="22">
        <f>_xlfn.RANK.EQ(tbl_vikor_3[[#This Row],[Q(𝜆)]],tbl_vikor_3[Q(𝜆)])</f>
        <v>851</v>
      </c>
    </row>
    <row r="241" spans="1:3" x14ac:dyDescent="0.55000000000000004">
      <c r="A241" s="8">
        <f>[1]!tbl_gk[[#This Row],[ID]]</f>
        <v>192297</v>
      </c>
      <c r="B241" s="26">
        <f>(($E$2*(tbl_vikor_2[[#This Row],[S]]-MAX(tbl_vikor_2[S])))/(MIN(tbl_vikor_2[S])-MAX(tbl_vikor_2[S])))+((1-$E$2)*((tbl_vikor_2[[#This Row],[R]]-MAX(tbl_vikor_2[R]))/(MIN(tbl_vikor_2[R])-MAX(tbl_vikor_2[R]))))</f>
        <v>0.33033114136583563</v>
      </c>
      <c r="C241" s="22">
        <f>_xlfn.RANK.EQ(tbl_vikor_3[[#This Row],[Q(𝜆)]],tbl_vikor_3[Q(𝜆)])</f>
        <v>1394</v>
      </c>
    </row>
    <row r="242" spans="1:3" x14ac:dyDescent="0.55000000000000004">
      <c r="A242" s="7">
        <f>[1]!tbl_gk[[#This Row],[ID]]</f>
        <v>192317</v>
      </c>
      <c r="B242" s="25">
        <f>(($E$2*(tbl_vikor_2[[#This Row],[S]]-MAX(tbl_vikor_2[S])))/(MIN(tbl_vikor_2[S])-MAX(tbl_vikor_2[S])))+((1-$E$2)*((tbl_vikor_2[[#This Row],[R]]-MAX(tbl_vikor_2[R]))/(MIN(tbl_vikor_2[R])-MAX(tbl_vikor_2[R]))))</f>
        <v>0.65412067380598138</v>
      </c>
      <c r="C242" s="22">
        <f>_xlfn.RANK.EQ(tbl_vikor_3[[#This Row],[Q(𝜆)]],tbl_vikor_3[Q(𝜆)])</f>
        <v>182</v>
      </c>
    </row>
    <row r="243" spans="1:3" x14ac:dyDescent="0.55000000000000004">
      <c r="A243" s="8">
        <f>[1]!tbl_gk[[#This Row],[ID]]</f>
        <v>192448</v>
      </c>
      <c r="B243" s="26">
        <f>(($E$2*(tbl_vikor_2[[#This Row],[S]]-MAX(tbl_vikor_2[S])))/(MIN(tbl_vikor_2[S])-MAX(tbl_vikor_2[S])))+((1-$E$2)*((tbl_vikor_2[[#This Row],[R]]-MAX(tbl_vikor_2[R]))/(MIN(tbl_vikor_2[R])-MAX(tbl_vikor_2[R]))))</f>
        <v>0.88645749016701147</v>
      </c>
      <c r="C243" s="22">
        <f>_xlfn.RANK.EQ(tbl_vikor_3[[#This Row],[Q(𝜆)]],tbl_vikor_3[Q(𝜆)])</f>
        <v>13</v>
      </c>
    </row>
    <row r="244" spans="1:3" x14ac:dyDescent="0.55000000000000004">
      <c r="A244" s="7">
        <f>[1]!tbl_gk[[#This Row],[ID]]</f>
        <v>192563</v>
      </c>
      <c r="B244" s="25">
        <f>(($E$2*(tbl_vikor_2[[#This Row],[S]]-MAX(tbl_vikor_2[S])))/(MIN(tbl_vikor_2[S])-MAX(tbl_vikor_2[S])))+((1-$E$2)*((tbl_vikor_2[[#This Row],[R]]-MAX(tbl_vikor_2[R]))/(MIN(tbl_vikor_2[R])-MAX(tbl_vikor_2[R]))))</f>
        <v>0.77946747011678941</v>
      </c>
      <c r="C244" s="22">
        <f>_xlfn.RANK.EQ(tbl_vikor_3[[#This Row],[Q(𝜆)]],tbl_vikor_3[Q(𝜆)])</f>
        <v>54</v>
      </c>
    </row>
    <row r="245" spans="1:3" x14ac:dyDescent="0.55000000000000004">
      <c r="A245" s="8">
        <f>[1]!tbl_gk[[#This Row],[ID]]</f>
        <v>192593</v>
      </c>
      <c r="B245" s="26">
        <f>(($E$2*(tbl_vikor_2[[#This Row],[S]]-MAX(tbl_vikor_2[S])))/(MIN(tbl_vikor_2[S])-MAX(tbl_vikor_2[S])))+((1-$E$2)*((tbl_vikor_2[[#This Row],[R]]-MAX(tbl_vikor_2[R]))/(MIN(tbl_vikor_2[R])-MAX(tbl_vikor_2[R]))))</f>
        <v>0.47716323935597471</v>
      </c>
      <c r="C245" s="22">
        <f>_xlfn.RANK.EQ(tbl_vikor_3[[#This Row],[Q(𝜆)]],tbl_vikor_3[Q(𝜆)])</f>
        <v>747</v>
      </c>
    </row>
    <row r="246" spans="1:3" x14ac:dyDescent="0.55000000000000004">
      <c r="A246" s="7">
        <f>[1]!tbl_gk[[#This Row],[ID]]</f>
        <v>192665</v>
      </c>
      <c r="B246" s="25">
        <f>(($E$2*(tbl_vikor_2[[#This Row],[S]]-MAX(tbl_vikor_2[S])))/(MIN(tbl_vikor_2[S])-MAX(tbl_vikor_2[S])))+((1-$E$2)*((tbl_vikor_2[[#This Row],[R]]-MAX(tbl_vikor_2[R]))/(MIN(tbl_vikor_2[R])-MAX(tbl_vikor_2[R]))))</f>
        <v>0.50327175488202225</v>
      </c>
      <c r="C246" s="22">
        <f>_xlfn.RANK.EQ(tbl_vikor_3[[#This Row],[Q(𝜆)]],tbl_vikor_3[Q(𝜆)])</f>
        <v>624</v>
      </c>
    </row>
    <row r="247" spans="1:3" x14ac:dyDescent="0.55000000000000004">
      <c r="A247" s="8">
        <f>[1]!tbl_gk[[#This Row],[ID]]</f>
        <v>192792</v>
      </c>
      <c r="B247" s="26">
        <f>(($E$2*(tbl_vikor_2[[#This Row],[S]]-MAX(tbl_vikor_2[S])))/(MIN(tbl_vikor_2[S])-MAX(tbl_vikor_2[S])))+((1-$E$2)*((tbl_vikor_2[[#This Row],[R]]-MAX(tbl_vikor_2[R]))/(MIN(tbl_vikor_2[R])-MAX(tbl_vikor_2[R]))))</f>
        <v>0.4517502086572186</v>
      </c>
      <c r="C247" s="22">
        <f>_xlfn.RANK.EQ(tbl_vikor_3[[#This Row],[Q(𝜆)]],tbl_vikor_3[Q(𝜆)])</f>
        <v>865</v>
      </c>
    </row>
    <row r="248" spans="1:3" x14ac:dyDescent="0.55000000000000004">
      <c r="A248" s="7">
        <f>[1]!tbl_gk[[#This Row],[ID]]</f>
        <v>192984</v>
      </c>
      <c r="B248" s="25">
        <f>(($E$2*(tbl_vikor_2[[#This Row],[S]]-MAX(tbl_vikor_2[S])))/(MIN(tbl_vikor_2[S])-MAX(tbl_vikor_2[S])))+((1-$E$2)*((tbl_vikor_2[[#This Row],[R]]-MAX(tbl_vikor_2[R]))/(MIN(tbl_vikor_2[R])-MAX(tbl_vikor_2[R]))))</f>
        <v>0.74890330565623131</v>
      </c>
      <c r="C248" s="22">
        <f>_xlfn.RANK.EQ(tbl_vikor_3[[#This Row],[Q(𝜆)]],tbl_vikor_3[Q(𝜆)])</f>
        <v>75</v>
      </c>
    </row>
    <row r="249" spans="1:3" x14ac:dyDescent="0.55000000000000004">
      <c r="A249" s="8">
        <f>[1]!tbl_gk[[#This Row],[ID]]</f>
        <v>193013</v>
      </c>
      <c r="B249" s="26">
        <f>(($E$2*(tbl_vikor_2[[#This Row],[S]]-MAX(tbl_vikor_2[S])))/(MIN(tbl_vikor_2[S])-MAX(tbl_vikor_2[S])))+((1-$E$2)*((tbl_vikor_2[[#This Row],[R]]-MAX(tbl_vikor_2[R]))/(MIN(tbl_vikor_2[R])-MAX(tbl_vikor_2[R]))))</f>
        <v>0.36804997626507191</v>
      </c>
      <c r="C249" s="22">
        <f>_xlfn.RANK.EQ(tbl_vikor_3[[#This Row],[Q(𝜆)]],tbl_vikor_3[Q(𝜆)])</f>
        <v>1220</v>
      </c>
    </row>
    <row r="250" spans="1:3" x14ac:dyDescent="0.55000000000000004">
      <c r="A250" s="7">
        <f>[1]!tbl_gk[[#This Row],[ID]]</f>
        <v>193041</v>
      </c>
      <c r="B250" s="25">
        <f>(($E$2*(tbl_vikor_2[[#This Row],[S]]-MAX(tbl_vikor_2[S])))/(MIN(tbl_vikor_2[S])-MAX(tbl_vikor_2[S])))+((1-$E$2)*((tbl_vikor_2[[#This Row],[R]]-MAX(tbl_vikor_2[R]))/(MIN(tbl_vikor_2[R])-MAX(tbl_vikor_2[R]))))</f>
        <v>0.83946802375114471</v>
      </c>
      <c r="C250" s="22">
        <f>_xlfn.RANK.EQ(tbl_vikor_3[[#This Row],[Q(𝜆)]],tbl_vikor_3[Q(𝜆)])</f>
        <v>23</v>
      </c>
    </row>
    <row r="251" spans="1:3" x14ac:dyDescent="0.55000000000000004">
      <c r="A251" s="8">
        <f>[1]!tbl_gk[[#This Row],[ID]]</f>
        <v>193080</v>
      </c>
      <c r="B251" s="26">
        <f>(($E$2*(tbl_vikor_2[[#This Row],[S]]-MAX(tbl_vikor_2[S])))/(MIN(tbl_vikor_2[S])-MAX(tbl_vikor_2[S])))+((1-$E$2)*((tbl_vikor_2[[#This Row],[R]]-MAX(tbl_vikor_2[R]))/(MIN(tbl_vikor_2[R])-MAX(tbl_vikor_2[R]))))</f>
        <v>0.88182668705012002</v>
      </c>
      <c r="C251" s="22">
        <f>_xlfn.RANK.EQ(tbl_vikor_3[[#This Row],[Q(𝜆)]],tbl_vikor_3[Q(𝜆)])</f>
        <v>14</v>
      </c>
    </row>
    <row r="252" spans="1:3" x14ac:dyDescent="0.55000000000000004">
      <c r="A252" s="7">
        <f>[1]!tbl_gk[[#This Row],[ID]]</f>
        <v>193105</v>
      </c>
      <c r="B252" s="25">
        <f>(($E$2*(tbl_vikor_2[[#This Row],[S]]-MAX(tbl_vikor_2[S])))/(MIN(tbl_vikor_2[S])-MAX(tbl_vikor_2[S])))+((1-$E$2)*((tbl_vikor_2[[#This Row],[R]]-MAX(tbl_vikor_2[R]))/(MIN(tbl_vikor_2[R])-MAX(tbl_vikor_2[R]))))</f>
        <v>0.88969496877911969</v>
      </c>
      <c r="C252" s="22">
        <f>_xlfn.RANK.EQ(tbl_vikor_3[[#This Row],[Q(𝜆)]],tbl_vikor_3[Q(𝜆)])</f>
        <v>11</v>
      </c>
    </row>
    <row r="253" spans="1:3" x14ac:dyDescent="0.55000000000000004">
      <c r="A253" s="8">
        <f>[1]!tbl_gk[[#This Row],[ID]]</f>
        <v>193107</v>
      </c>
      <c r="B253" s="26">
        <f>(($E$2*(tbl_vikor_2[[#This Row],[S]]-MAX(tbl_vikor_2[S])))/(MIN(tbl_vikor_2[S])-MAX(tbl_vikor_2[S])))+((1-$E$2)*((tbl_vikor_2[[#This Row],[R]]-MAX(tbl_vikor_2[R]))/(MIN(tbl_vikor_2[R])-MAX(tbl_vikor_2[R]))))</f>
        <v>0.55266901488542175</v>
      </c>
      <c r="C253" s="22">
        <f>_xlfn.RANK.EQ(tbl_vikor_3[[#This Row],[Q(𝜆)]],tbl_vikor_3[Q(𝜆)])</f>
        <v>454</v>
      </c>
    </row>
    <row r="254" spans="1:3" x14ac:dyDescent="0.55000000000000004">
      <c r="A254" s="7">
        <f>[1]!tbl_gk[[#This Row],[ID]]</f>
        <v>193182</v>
      </c>
      <c r="B254" s="25">
        <f>(($E$2*(tbl_vikor_2[[#This Row],[S]]-MAX(tbl_vikor_2[S])))/(MIN(tbl_vikor_2[S])-MAX(tbl_vikor_2[S])))+((1-$E$2)*((tbl_vikor_2[[#This Row],[R]]-MAX(tbl_vikor_2[R]))/(MIN(tbl_vikor_2[R])-MAX(tbl_vikor_2[R]))))</f>
        <v>0.77919428462844631</v>
      </c>
      <c r="C254" s="22">
        <f>_xlfn.RANK.EQ(tbl_vikor_3[[#This Row],[Q(𝜆)]],tbl_vikor_3[Q(𝜆)])</f>
        <v>55</v>
      </c>
    </row>
    <row r="255" spans="1:3" x14ac:dyDescent="0.55000000000000004">
      <c r="A255" s="8">
        <f>[1]!tbl_gk[[#This Row],[ID]]</f>
        <v>193186</v>
      </c>
      <c r="B255" s="26">
        <f>(($E$2*(tbl_vikor_2[[#This Row],[S]]-MAX(tbl_vikor_2[S])))/(MIN(tbl_vikor_2[S])-MAX(tbl_vikor_2[S])))+((1-$E$2)*((tbl_vikor_2[[#This Row],[R]]-MAX(tbl_vikor_2[R]))/(MIN(tbl_vikor_2[R])-MAX(tbl_vikor_2[R]))))</f>
        <v>0.53689666628634947</v>
      </c>
      <c r="C255" s="22">
        <f>_xlfn.RANK.EQ(tbl_vikor_3[[#This Row],[Q(𝜆)]],tbl_vikor_3[Q(𝜆)])</f>
        <v>509</v>
      </c>
    </row>
    <row r="256" spans="1:3" x14ac:dyDescent="0.55000000000000004">
      <c r="A256" s="7">
        <f>[1]!tbl_gk[[#This Row],[ID]]</f>
        <v>193247</v>
      </c>
      <c r="B256" s="25">
        <f>(($E$2*(tbl_vikor_2[[#This Row],[S]]-MAX(tbl_vikor_2[S])))/(MIN(tbl_vikor_2[S])-MAX(tbl_vikor_2[S])))+((1-$E$2)*((tbl_vikor_2[[#This Row],[R]]-MAX(tbl_vikor_2[R]))/(MIN(tbl_vikor_2[R])-MAX(tbl_vikor_2[R]))))</f>
        <v>0.48309106270027397</v>
      </c>
      <c r="C256" s="22">
        <f>_xlfn.RANK.EQ(tbl_vikor_3[[#This Row],[Q(𝜆)]],tbl_vikor_3[Q(𝜆)])</f>
        <v>711</v>
      </c>
    </row>
    <row r="257" spans="1:3" x14ac:dyDescent="0.55000000000000004">
      <c r="A257" s="8">
        <f>[1]!tbl_gk[[#This Row],[ID]]</f>
        <v>193272</v>
      </c>
      <c r="B257" s="26">
        <f>(($E$2*(tbl_vikor_2[[#This Row],[S]]-MAX(tbl_vikor_2[S])))/(MIN(tbl_vikor_2[S])-MAX(tbl_vikor_2[S])))+((1-$E$2)*((tbl_vikor_2[[#This Row],[R]]-MAX(tbl_vikor_2[R]))/(MIN(tbl_vikor_2[R])-MAX(tbl_vikor_2[R]))))</f>
        <v>0.43648839611720847</v>
      </c>
      <c r="C257" s="22">
        <f>_xlfn.RANK.EQ(tbl_vikor_3[[#This Row],[Q(𝜆)]],tbl_vikor_3[Q(𝜆)])</f>
        <v>931</v>
      </c>
    </row>
    <row r="258" spans="1:3" x14ac:dyDescent="0.55000000000000004">
      <c r="A258" s="7">
        <f>[1]!tbl_gk[[#This Row],[ID]]</f>
        <v>193277</v>
      </c>
      <c r="B258" s="25">
        <f>(($E$2*(tbl_vikor_2[[#This Row],[S]]-MAX(tbl_vikor_2[S])))/(MIN(tbl_vikor_2[S])-MAX(tbl_vikor_2[S])))+((1-$E$2)*((tbl_vikor_2[[#This Row],[R]]-MAX(tbl_vikor_2[R]))/(MIN(tbl_vikor_2[R])-MAX(tbl_vikor_2[R]))))</f>
        <v>0.64130014500035326</v>
      </c>
      <c r="C258" s="22">
        <f>_xlfn.RANK.EQ(tbl_vikor_3[[#This Row],[Q(𝜆)]],tbl_vikor_3[Q(𝜆)])</f>
        <v>214</v>
      </c>
    </row>
    <row r="259" spans="1:3" x14ac:dyDescent="0.55000000000000004">
      <c r="A259" s="8">
        <f>[1]!tbl_gk[[#This Row],[ID]]</f>
        <v>193302</v>
      </c>
      <c r="B259" s="26">
        <f>(($E$2*(tbl_vikor_2[[#This Row],[S]]-MAX(tbl_vikor_2[S])))/(MIN(tbl_vikor_2[S])-MAX(tbl_vikor_2[S])))+((1-$E$2)*((tbl_vikor_2[[#This Row],[R]]-MAX(tbl_vikor_2[R]))/(MIN(tbl_vikor_2[R])-MAX(tbl_vikor_2[R]))))</f>
        <v>0.46827633572600397</v>
      </c>
      <c r="C259" s="22">
        <f>_xlfn.RANK.EQ(tbl_vikor_3[[#This Row],[Q(𝜆)]],tbl_vikor_3[Q(𝜆)])</f>
        <v>788</v>
      </c>
    </row>
    <row r="260" spans="1:3" x14ac:dyDescent="0.55000000000000004">
      <c r="A260" s="7">
        <f>[1]!tbl_gk[[#This Row],[ID]]</f>
        <v>193312</v>
      </c>
      <c r="B260" s="25">
        <f>(($E$2*(tbl_vikor_2[[#This Row],[S]]-MAX(tbl_vikor_2[S])))/(MIN(tbl_vikor_2[S])-MAX(tbl_vikor_2[S])))+((1-$E$2)*((tbl_vikor_2[[#This Row],[R]]-MAX(tbl_vikor_2[R]))/(MIN(tbl_vikor_2[R])-MAX(tbl_vikor_2[R]))))</f>
        <v>0.46190124746465699</v>
      </c>
      <c r="C260" s="22">
        <f>_xlfn.RANK.EQ(tbl_vikor_3[[#This Row],[Q(𝜆)]],tbl_vikor_3[Q(𝜆)])</f>
        <v>812</v>
      </c>
    </row>
    <row r="261" spans="1:3" x14ac:dyDescent="0.55000000000000004">
      <c r="A261" s="8">
        <f>[1]!tbl_gk[[#This Row],[ID]]</f>
        <v>193314</v>
      </c>
      <c r="B261" s="26">
        <f>(($E$2*(tbl_vikor_2[[#This Row],[S]]-MAX(tbl_vikor_2[S])))/(MIN(tbl_vikor_2[S])-MAX(tbl_vikor_2[S])))+((1-$E$2)*((tbl_vikor_2[[#This Row],[R]]-MAX(tbl_vikor_2[R]))/(MIN(tbl_vikor_2[R])-MAX(tbl_vikor_2[R]))))</f>
        <v>0.7448911889843508</v>
      </c>
      <c r="C261" s="22">
        <f>_xlfn.RANK.EQ(tbl_vikor_3[[#This Row],[Q(𝜆)]],tbl_vikor_3[Q(𝜆)])</f>
        <v>78</v>
      </c>
    </row>
    <row r="262" spans="1:3" x14ac:dyDescent="0.55000000000000004">
      <c r="A262" s="7">
        <f>[1]!tbl_gk[[#This Row],[ID]]</f>
        <v>193336</v>
      </c>
      <c r="B262" s="25">
        <f>(($E$2*(tbl_vikor_2[[#This Row],[S]]-MAX(tbl_vikor_2[S])))/(MIN(tbl_vikor_2[S])-MAX(tbl_vikor_2[S])))+((1-$E$2)*((tbl_vikor_2[[#This Row],[R]]-MAX(tbl_vikor_2[R]))/(MIN(tbl_vikor_2[R])-MAX(tbl_vikor_2[R]))))</f>
        <v>0.44853403683114329</v>
      </c>
      <c r="C262" s="22">
        <f>_xlfn.RANK.EQ(tbl_vikor_3[[#This Row],[Q(𝜆)]],tbl_vikor_3[Q(𝜆)])</f>
        <v>883</v>
      </c>
    </row>
    <row r="263" spans="1:3" x14ac:dyDescent="0.55000000000000004">
      <c r="A263" s="8">
        <f>[1]!tbl_gk[[#This Row],[ID]]</f>
        <v>193359</v>
      </c>
      <c r="B263" s="26">
        <f>(($E$2*(tbl_vikor_2[[#This Row],[S]]-MAX(tbl_vikor_2[S])))/(MIN(tbl_vikor_2[S])-MAX(tbl_vikor_2[S])))+((1-$E$2)*((tbl_vikor_2[[#This Row],[R]]-MAX(tbl_vikor_2[R]))/(MIN(tbl_vikor_2[R])-MAX(tbl_vikor_2[R]))))</f>
        <v>0.42554059353265583</v>
      </c>
      <c r="C263" s="22">
        <f>_xlfn.RANK.EQ(tbl_vikor_3[[#This Row],[Q(𝜆)]],tbl_vikor_3[Q(𝜆)])</f>
        <v>981</v>
      </c>
    </row>
    <row r="264" spans="1:3" x14ac:dyDescent="0.55000000000000004">
      <c r="A264" s="7">
        <f>[1]!tbl_gk[[#This Row],[ID]]</f>
        <v>193411</v>
      </c>
      <c r="B264" s="25">
        <f>(($E$2*(tbl_vikor_2[[#This Row],[S]]-MAX(tbl_vikor_2[S])))/(MIN(tbl_vikor_2[S])-MAX(tbl_vikor_2[S])))+((1-$E$2)*((tbl_vikor_2[[#This Row],[R]]-MAX(tbl_vikor_2[R]))/(MIN(tbl_vikor_2[R])-MAX(tbl_vikor_2[R]))))</f>
        <v>0.57459721186699708</v>
      </c>
      <c r="C264" s="22">
        <f>_xlfn.RANK.EQ(tbl_vikor_3[[#This Row],[Q(𝜆)]],tbl_vikor_3[Q(𝜆)])</f>
        <v>387</v>
      </c>
    </row>
    <row r="265" spans="1:3" x14ac:dyDescent="0.55000000000000004">
      <c r="A265" s="8">
        <f>[1]!tbl_gk[[#This Row],[ID]]</f>
        <v>193443</v>
      </c>
      <c r="B265" s="26">
        <f>(($E$2*(tbl_vikor_2[[#This Row],[S]]-MAX(tbl_vikor_2[S])))/(MIN(tbl_vikor_2[S])-MAX(tbl_vikor_2[S])))+((1-$E$2)*((tbl_vikor_2[[#This Row],[R]]-MAX(tbl_vikor_2[R]))/(MIN(tbl_vikor_2[R])-MAX(tbl_vikor_2[R]))))</f>
        <v>0.47761016372784604</v>
      </c>
      <c r="C265" s="22">
        <f>_xlfn.RANK.EQ(tbl_vikor_3[[#This Row],[Q(𝜆)]],tbl_vikor_3[Q(𝜆)])</f>
        <v>741</v>
      </c>
    </row>
    <row r="266" spans="1:3" x14ac:dyDescent="0.55000000000000004">
      <c r="A266" s="7">
        <f>[1]!tbl_gk[[#This Row],[ID]]</f>
        <v>193512</v>
      </c>
      <c r="B266" s="25">
        <f>(($E$2*(tbl_vikor_2[[#This Row],[S]]-MAX(tbl_vikor_2[S])))/(MIN(tbl_vikor_2[S])-MAX(tbl_vikor_2[S])))+((1-$E$2)*((tbl_vikor_2[[#This Row],[R]]-MAX(tbl_vikor_2[R]))/(MIN(tbl_vikor_2[R])-MAX(tbl_vikor_2[R]))))</f>
        <v>0.45817244589072509</v>
      </c>
      <c r="C266" s="22">
        <f>_xlfn.RANK.EQ(tbl_vikor_3[[#This Row],[Q(𝜆)]],tbl_vikor_3[Q(𝜆)])</f>
        <v>822</v>
      </c>
    </row>
    <row r="267" spans="1:3" x14ac:dyDescent="0.55000000000000004">
      <c r="A267" s="8">
        <f>[1]!tbl_gk[[#This Row],[ID]]</f>
        <v>193698</v>
      </c>
      <c r="B267" s="26">
        <f>(($E$2*(tbl_vikor_2[[#This Row],[S]]-MAX(tbl_vikor_2[S])))/(MIN(tbl_vikor_2[S])-MAX(tbl_vikor_2[S])))+((1-$E$2)*((tbl_vikor_2[[#This Row],[R]]-MAX(tbl_vikor_2[R]))/(MIN(tbl_vikor_2[R])-MAX(tbl_vikor_2[R]))))</f>
        <v>0.66583212867532104</v>
      </c>
      <c r="C267" s="22">
        <f>_xlfn.RANK.EQ(tbl_vikor_3[[#This Row],[Q(𝜆)]],tbl_vikor_3[Q(𝜆)])</f>
        <v>160</v>
      </c>
    </row>
    <row r="268" spans="1:3" x14ac:dyDescent="0.55000000000000004">
      <c r="A268" s="7">
        <f>[1]!tbl_gk[[#This Row],[ID]]</f>
        <v>193786</v>
      </c>
      <c r="B268" s="25">
        <f>(($E$2*(tbl_vikor_2[[#This Row],[S]]-MAX(tbl_vikor_2[S])))/(MIN(tbl_vikor_2[S])-MAX(tbl_vikor_2[S])))+((1-$E$2)*((tbl_vikor_2[[#This Row],[R]]-MAX(tbl_vikor_2[R]))/(MIN(tbl_vikor_2[R])-MAX(tbl_vikor_2[R]))))</f>
        <v>0.5720327867084859</v>
      </c>
      <c r="C268" s="22">
        <f>_xlfn.RANK.EQ(tbl_vikor_3[[#This Row],[Q(𝜆)]],tbl_vikor_3[Q(𝜆)])</f>
        <v>403</v>
      </c>
    </row>
    <row r="269" spans="1:3" x14ac:dyDescent="0.55000000000000004">
      <c r="A269" s="8">
        <f>[1]!tbl_gk[[#This Row],[ID]]</f>
        <v>193913</v>
      </c>
      <c r="B269" s="26">
        <f>(($E$2*(tbl_vikor_2[[#This Row],[S]]-MAX(tbl_vikor_2[S])))/(MIN(tbl_vikor_2[S])-MAX(tbl_vikor_2[S])))+((1-$E$2)*((tbl_vikor_2[[#This Row],[R]]-MAX(tbl_vikor_2[R]))/(MIN(tbl_vikor_2[R])-MAX(tbl_vikor_2[R]))))</f>
        <v>0.40263861519156563</v>
      </c>
      <c r="C269" s="22">
        <f>_xlfn.RANK.EQ(tbl_vikor_3[[#This Row],[Q(𝜆)]],tbl_vikor_3[Q(𝜆)])</f>
        <v>1082</v>
      </c>
    </row>
    <row r="270" spans="1:3" x14ac:dyDescent="0.55000000000000004">
      <c r="A270" s="7">
        <f>[1]!tbl_gk[[#This Row],[ID]]</f>
        <v>194094</v>
      </c>
      <c r="B270" s="25">
        <f>(($E$2*(tbl_vikor_2[[#This Row],[S]]-MAX(tbl_vikor_2[S])))/(MIN(tbl_vikor_2[S])-MAX(tbl_vikor_2[S])))+((1-$E$2)*((tbl_vikor_2[[#This Row],[R]]-MAX(tbl_vikor_2[R]))/(MIN(tbl_vikor_2[R])-MAX(tbl_vikor_2[R]))))</f>
        <v>0.50977979893983227</v>
      </c>
      <c r="C270" s="22">
        <f>_xlfn.RANK.EQ(tbl_vikor_3[[#This Row],[Q(𝜆)]],tbl_vikor_3[Q(𝜆)])</f>
        <v>600</v>
      </c>
    </row>
    <row r="271" spans="1:3" x14ac:dyDescent="0.55000000000000004">
      <c r="A271" s="8">
        <f>[1]!tbl_gk[[#This Row],[ID]]</f>
        <v>194150</v>
      </c>
      <c r="B271" s="26">
        <f>(($E$2*(tbl_vikor_2[[#This Row],[S]]-MAX(tbl_vikor_2[S])))/(MIN(tbl_vikor_2[S])-MAX(tbl_vikor_2[S])))+((1-$E$2)*((tbl_vikor_2[[#This Row],[R]]-MAX(tbl_vikor_2[R]))/(MIN(tbl_vikor_2[R])-MAX(tbl_vikor_2[R]))))</f>
        <v>0.7225890670057955</v>
      </c>
      <c r="C271" s="22">
        <f>_xlfn.RANK.EQ(tbl_vikor_3[[#This Row],[Q(𝜆)]],tbl_vikor_3[Q(𝜆)])</f>
        <v>101</v>
      </c>
    </row>
    <row r="272" spans="1:3" x14ac:dyDescent="0.55000000000000004">
      <c r="A272" s="7">
        <f>[1]!tbl_gk[[#This Row],[ID]]</f>
        <v>194333</v>
      </c>
      <c r="B272" s="25">
        <f>(($E$2*(tbl_vikor_2[[#This Row],[S]]-MAX(tbl_vikor_2[S])))/(MIN(tbl_vikor_2[S])-MAX(tbl_vikor_2[S])))+((1-$E$2)*((tbl_vikor_2[[#This Row],[R]]-MAX(tbl_vikor_2[R]))/(MIN(tbl_vikor_2[R])-MAX(tbl_vikor_2[R]))))</f>
        <v>0.5104265419777716</v>
      </c>
      <c r="C272" s="22">
        <f>_xlfn.RANK.EQ(tbl_vikor_3[[#This Row],[Q(𝜆)]],tbl_vikor_3[Q(𝜆)])</f>
        <v>594</v>
      </c>
    </row>
    <row r="273" spans="1:3" x14ac:dyDescent="0.55000000000000004">
      <c r="A273" s="8">
        <f>[1]!tbl_gk[[#This Row],[ID]]</f>
        <v>194372</v>
      </c>
      <c r="B273" s="26">
        <f>(($E$2*(tbl_vikor_2[[#This Row],[S]]-MAX(tbl_vikor_2[S])))/(MIN(tbl_vikor_2[S])-MAX(tbl_vikor_2[S])))+((1-$E$2)*((tbl_vikor_2[[#This Row],[R]]-MAX(tbl_vikor_2[R]))/(MIN(tbl_vikor_2[R])-MAX(tbl_vikor_2[R]))))</f>
        <v>0.3222917638388284</v>
      </c>
      <c r="C273" s="22">
        <f>_xlfn.RANK.EQ(tbl_vikor_3[[#This Row],[Q(𝜆)]],tbl_vikor_3[Q(𝜆)])</f>
        <v>1424</v>
      </c>
    </row>
    <row r="274" spans="1:3" x14ac:dyDescent="0.55000000000000004">
      <c r="A274" s="7">
        <f>[1]!tbl_gk[[#This Row],[ID]]</f>
        <v>194404</v>
      </c>
      <c r="B274" s="25">
        <f>(($E$2*(tbl_vikor_2[[#This Row],[S]]-MAX(tbl_vikor_2[S])))/(MIN(tbl_vikor_2[S])-MAX(tbl_vikor_2[S])))+((1-$E$2)*((tbl_vikor_2[[#This Row],[R]]-MAX(tbl_vikor_2[R]))/(MIN(tbl_vikor_2[R])-MAX(tbl_vikor_2[R]))))</f>
        <v>0.74183862805726175</v>
      </c>
      <c r="C274" s="22">
        <f>_xlfn.RANK.EQ(tbl_vikor_3[[#This Row],[Q(𝜆)]],tbl_vikor_3[Q(𝜆)])</f>
        <v>81</v>
      </c>
    </row>
    <row r="275" spans="1:3" x14ac:dyDescent="0.55000000000000004">
      <c r="A275" s="8">
        <f>[1]!tbl_gk[[#This Row],[ID]]</f>
        <v>194730</v>
      </c>
      <c r="B275" s="26">
        <f>(($E$2*(tbl_vikor_2[[#This Row],[S]]-MAX(tbl_vikor_2[S])))/(MIN(tbl_vikor_2[S])-MAX(tbl_vikor_2[S])))+((1-$E$2)*((tbl_vikor_2[[#This Row],[R]]-MAX(tbl_vikor_2[R]))/(MIN(tbl_vikor_2[R])-MAX(tbl_vikor_2[R]))))</f>
        <v>0.58874605694524962</v>
      </c>
      <c r="C275" s="22">
        <f>_xlfn.RANK.EQ(tbl_vikor_3[[#This Row],[Q(𝜆)]],tbl_vikor_3[Q(𝜆)])</f>
        <v>352</v>
      </c>
    </row>
    <row r="276" spans="1:3" x14ac:dyDescent="0.55000000000000004">
      <c r="A276" s="7">
        <f>[1]!tbl_gk[[#This Row],[ID]]</f>
        <v>194894</v>
      </c>
      <c r="B276" s="25">
        <f>(($E$2*(tbl_vikor_2[[#This Row],[S]]-MAX(tbl_vikor_2[S])))/(MIN(tbl_vikor_2[S])-MAX(tbl_vikor_2[S])))+((1-$E$2)*((tbl_vikor_2[[#This Row],[R]]-MAX(tbl_vikor_2[R]))/(MIN(tbl_vikor_2[R])-MAX(tbl_vikor_2[R]))))</f>
        <v>0.28900617834589765</v>
      </c>
      <c r="C276" s="22">
        <f>_xlfn.RANK.EQ(tbl_vikor_3[[#This Row],[Q(𝜆)]],tbl_vikor_3[Q(𝜆)])</f>
        <v>1541</v>
      </c>
    </row>
    <row r="277" spans="1:3" x14ac:dyDescent="0.55000000000000004">
      <c r="A277" s="8">
        <f>[1]!tbl_gk[[#This Row],[ID]]</f>
        <v>194904</v>
      </c>
      <c r="B277" s="26">
        <f>(($E$2*(tbl_vikor_2[[#This Row],[S]]-MAX(tbl_vikor_2[S])))/(MIN(tbl_vikor_2[S])-MAX(tbl_vikor_2[S])))+((1-$E$2)*((tbl_vikor_2[[#This Row],[R]]-MAX(tbl_vikor_2[R]))/(MIN(tbl_vikor_2[R])-MAX(tbl_vikor_2[R]))))</f>
        <v>0.62821112620792663</v>
      </c>
      <c r="C277" s="22">
        <f>_xlfn.RANK.EQ(tbl_vikor_3[[#This Row],[Q(𝜆)]],tbl_vikor_3[Q(𝜆)])</f>
        <v>248</v>
      </c>
    </row>
    <row r="278" spans="1:3" x14ac:dyDescent="0.55000000000000004">
      <c r="A278" s="7">
        <f>[1]!tbl_gk[[#This Row],[ID]]</f>
        <v>194911</v>
      </c>
      <c r="B278" s="25">
        <f>(($E$2*(tbl_vikor_2[[#This Row],[S]]-MAX(tbl_vikor_2[S])))/(MIN(tbl_vikor_2[S])-MAX(tbl_vikor_2[S])))+((1-$E$2)*((tbl_vikor_2[[#This Row],[R]]-MAX(tbl_vikor_2[R]))/(MIN(tbl_vikor_2[R])-MAX(tbl_vikor_2[R]))))</f>
        <v>0.48186639278145521</v>
      </c>
      <c r="C278" s="22">
        <f>_xlfn.RANK.EQ(tbl_vikor_3[[#This Row],[Q(𝜆)]],tbl_vikor_3[Q(𝜆)])</f>
        <v>720</v>
      </c>
    </row>
    <row r="279" spans="1:3" x14ac:dyDescent="0.55000000000000004">
      <c r="A279" s="8">
        <f>[1]!tbl_gk[[#This Row],[ID]]</f>
        <v>194934</v>
      </c>
      <c r="B279" s="26">
        <f>(($E$2*(tbl_vikor_2[[#This Row],[S]]-MAX(tbl_vikor_2[S])))/(MIN(tbl_vikor_2[S])-MAX(tbl_vikor_2[S])))+((1-$E$2)*((tbl_vikor_2[[#This Row],[R]]-MAX(tbl_vikor_2[R]))/(MIN(tbl_vikor_2[R])-MAX(tbl_vikor_2[R]))))</f>
        <v>0.58670590462076588</v>
      </c>
      <c r="C279" s="22">
        <f>_xlfn.RANK.EQ(tbl_vikor_3[[#This Row],[Q(𝜆)]],tbl_vikor_3[Q(𝜆)])</f>
        <v>360</v>
      </c>
    </row>
    <row r="280" spans="1:3" x14ac:dyDescent="0.55000000000000004">
      <c r="A280" s="7">
        <f>[1]!tbl_gk[[#This Row],[ID]]</f>
        <v>195356</v>
      </c>
      <c r="B280" s="25">
        <f>(($E$2*(tbl_vikor_2[[#This Row],[S]]-MAX(tbl_vikor_2[S])))/(MIN(tbl_vikor_2[S])-MAX(tbl_vikor_2[S])))+((1-$E$2)*((tbl_vikor_2[[#This Row],[R]]-MAX(tbl_vikor_2[R]))/(MIN(tbl_vikor_2[R])-MAX(tbl_vikor_2[R]))))</f>
        <v>0.46504534279223286</v>
      </c>
      <c r="C280" s="22">
        <f>_xlfn.RANK.EQ(tbl_vikor_3[[#This Row],[Q(𝜆)]],tbl_vikor_3[Q(𝜆)])</f>
        <v>800</v>
      </c>
    </row>
    <row r="281" spans="1:3" x14ac:dyDescent="0.55000000000000004">
      <c r="A281" s="8">
        <f>[1]!tbl_gk[[#This Row],[ID]]</f>
        <v>196316</v>
      </c>
      <c r="B281" s="26">
        <f>(($E$2*(tbl_vikor_2[[#This Row],[S]]-MAX(tbl_vikor_2[S])))/(MIN(tbl_vikor_2[S])-MAX(tbl_vikor_2[S])))+((1-$E$2)*((tbl_vikor_2[[#This Row],[R]]-MAX(tbl_vikor_2[R]))/(MIN(tbl_vikor_2[R])-MAX(tbl_vikor_2[R]))))</f>
        <v>0.5844430988165239</v>
      </c>
      <c r="C281" s="22">
        <f>_xlfn.RANK.EQ(tbl_vikor_3[[#This Row],[Q(𝜆)]],tbl_vikor_3[Q(𝜆)])</f>
        <v>365</v>
      </c>
    </row>
    <row r="282" spans="1:3" x14ac:dyDescent="0.55000000000000004">
      <c r="A282" s="7">
        <f>[1]!tbl_gk[[#This Row],[ID]]</f>
        <v>196885</v>
      </c>
      <c r="B282" s="25">
        <f>(($E$2*(tbl_vikor_2[[#This Row],[S]]-MAX(tbl_vikor_2[S])))/(MIN(tbl_vikor_2[S])-MAX(tbl_vikor_2[S])))+((1-$E$2)*((tbl_vikor_2[[#This Row],[R]]-MAX(tbl_vikor_2[R]))/(MIN(tbl_vikor_2[R])-MAX(tbl_vikor_2[R]))))</f>
        <v>0.58214514089843727</v>
      </c>
      <c r="C282" s="22">
        <f>_xlfn.RANK.EQ(tbl_vikor_3[[#This Row],[Q(𝜆)]],tbl_vikor_3[Q(𝜆)])</f>
        <v>370</v>
      </c>
    </row>
    <row r="283" spans="1:3" x14ac:dyDescent="0.55000000000000004">
      <c r="A283" s="8">
        <f>[1]!tbl_gk[[#This Row],[ID]]</f>
        <v>197641</v>
      </c>
      <c r="B283" s="26">
        <f>(($E$2*(tbl_vikor_2[[#This Row],[S]]-MAX(tbl_vikor_2[S])))/(MIN(tbl_vikor_2[S])-MAX(tbl_vikor_2[S])))+((1-$E$2)*((tbl_vikor_2[[#This Row],[R]]-MAX(tbl_vikor_2[R]))/(MIN(tbl_vikor_2[R])-MAX(tbl_vikor_2[R]))))</f>
        <v>0.44779349497679632</v>
      </c>
      <c r="C283" s="22">
        <f>_xlfn.RANK.EQ(tbl_vikor_3[[#This Row],[Q(𝜆)]],tbl_vikor_3[Q(𝜆)])</f>
        <v>887</v>
      </c>
    </row>
    <row r="284" spans="1:3" x14ac:dyDescent="0.55000000000000004">
      <c r="A284" s="7">
        <f>[1]!tbl_gk[[#This Row],[ID]]</f>
        <v>197689</v>
      </c>
      <c r="B284" s="25">
        <f>(($E$2*(tbl_vikor_2[[#This Row],[S]]-MAX(tbl_vikor_2[S])))/(MIN(tbl_vikor_2[S])-MAX(tbl_vikor_2[S])))+((1-$E$2)*((tbl_vikor_2[[#This Row],[R]]-MAX(tbl_vikor_2[R]))/(MIN(tbl_vikor_2[R])-MAX(tbl_vikor_2[R]))))</f>
        <v>0.48436426309752545</v>
      </c>
      <c r="C284" s="22">
        <f>_xlfn.RANK.EQ(tbl_vikor_3[[#This Row],[Q(𝜆)]],tbl_vikor_3[Q(𝜆)])</f>
        <v>707</v>
      </c>
    </row>
    <row r="285" spans="1:3" x14ac:dyDescent="0.55000000000000004">
      <c r="A285" s="8">
        <f>[1]!tbl_gk[[#This Row],[ID]]</f>
        <v>197928</v>
      </c>
      <c r="B285" s="26">
        <f>(($E$2*(tbl_vikor_2[[#This Row],[S]]-MAX(tbl_vikor_2[S])))/(MIN(tbl_vikor_2[S])-MAX(tbl_vikor_2[S])))+((1-$E$2)*((tbl_vikor_2[[#This Row],[R]]-MAX(tbl_vikor_2[R]))/(MIN(tbl_vikor_2[R])-MAX(tbl_vikor_2[R]))))</f>
        <v>0.6133791643988209</v>
      </c>
      <c r="C285" s="22">
        <f>_xlfn.RANK.EQ(tbl_vikor_3[[#This Row],[Q(𝜆)]],tbl_vikor_3[Q(𝜆)])</f>
        <v>285</v>
      </c>
    </row>
    <row r="286" spans="1:3" x14ac:dyDescent="0.55000000000000004">
      <c r="A286" s="7">
        <f>[1]!tbl_gk[[#This Row],[ID]]</f>
        <v>197998</v>
      </c>
      <c r="B286" s="25">
        <f>(($E$2*(tbl_vikor_2[[#This Row],[S]]-MAX(tbl_vikor_2[S])))/(MIN(tbl_vikor_2[S])-MAX(tbl_vikor_2[S])))+((1-$E$2)*((tbl_vikor_2[[#This Row],[R]]-MAX(tbl_vikor_2[R]))/(MIN(tbl_vikor_2[R])-MAX(tbl_vikor_2[R]))))</f>
        <v>0.4131747357903805</v>
      </c>
      <c r="C286" s="22">
        <f>_xlfn.RANK.EQ(tbl_vikor_3[[#This Row],[Q(𝜆)]],tbl_vikor_3[Q(𝜆)])</f>
        <v>1043</v>
      </c>
    </row>
    <row r="287" spans="1:3" x14ac:dyDescent="0.55000000000000004">
      <c r="A287" s="8">
        <f>[1]!tbl_gk[[#This Row],[ID]]</f>
        <v>198009</v>
      </c>
      <c r="B287" s="26">
        <f>(($E$2*(tbl_vikor_2[[#This Row],[S]]-MAX(tbl_vikor_2[S])))/(MIN(tbl_vikor_2[S])-MAX(tbl_vikor_2[S])))+((1-$E$2)*((tbl_vikor_2[[#This Row],[R]]-MAX(tbl_vikor_2[R]))/(MIN(tbl_vikor_2[R])-MAX(tbl_vikor_2[R]))))</f>
        <v>0.66030638346338622</v>
      </c>
      <c r="C287" s="22">
        <f>_xlfn.RANK.EQ(tbl_vikor_3[[#This Row],[Q(𝜆)]],tbl_vikor_3[Q(𝜆)])</f>
        <v>172</v>
      </c>
    </row>
    <row r="288" spans="1:3" x14ac:dyDescent="0.55000000000000004">
      <c r="A288" s="7">
        <f>[1]!tbl_gk[[#This Row],[ID]]</f>
        <v>198039</v>
      </c>
      <c r="B288" s="25">
        <f>(($E$2*(tbl_vikor_2[[#This Row],[S]]-MAX(tbl_vikor_2[S])))/(MIN(tbl_vikor_2[S])-MAX(tbl_vikor_2[S])))+((1-$E$2)*((tbl_vikor_2[[#This Row],[R]]-MAX(tbl_vikor_2[R]))/(MIN(tbl_vikor_2[R])-MAX(tbl_vikor_2[R]))))</f>
        <v>0.56636055167823907</v>
      </c>
      <c r="C288" s="22">
        <f>_xlfn.RANK.EQ(tbl_vikor_3[[#This Row],[Q(𝜆)]],tbl_vikor_3[Q(𝜆)])</f>
        <v>415</v>
      </c>
    </row>
    <row r="289" spans="1:3" x14ac:dyDescent="0.55000000000000004">
      <c r="A289" s="8">
        <f>[1]!tbl_gk[[#This Row],[ID]]</f>
        <v>198285</v>
      </c>
      <c r="B289" s="26">
        <f>(($E$2*(tbl_vikor_2[[#This Row],[S]]-MAX(tbl_vikor_2[S])))/(MIN(tbl_vikor_2[S])-MAX(tbl_vikor_2[S])))+((1-$E$2)*((tbl_vikor_2[[#This Row],[R]]-MAX(tbl_vikor_2[R]))/(MIN(tbl_vikor_2[R])-MAX(tbl_vikor_2[R]))))</f>
        <v>0.69442074627381123</v>
      </c>
      <c r="C289" s="22">
        <f>_xlfn.RANK.EQ(tbl_vikor_3[[#This Row],[Q(𝜆)]],tbl_vikor_3[Q(𝜆)])</f>
        <v>132</v>
      </c>
    </row>
    <row r="290" spans="1:3" x14ac:dyDescent="0.55000000000000004">
      <c r="A290" s="7">
        <f>[1]!tbl_gk[[#This Row],[ID]]</f>
        <v>198350</v>
      </c>
      <c r="B290" s="25">
        <f>(($E$2*(tbl_vikor_2[[#This Row],[S]]-MAX(tbl_vikor_2[S])))/(MIN(tbl_vikor_2[S])-MAX(tbl_vikor_2[S])))+((1-$E$2)*((tbl_vikor_2[[#This Row],[R]]-MAX(tbl_vikor_2[R]))/(MIN(tbl_vikor_2[R])-MAX(tbl_vikor_2[R]))))</f>
        <v>0.65975670644616646</v>
      </c>
      <c r="C290" s="22">
        <f>_xlfn.RANK.EQ(tbl_vikor_3[[#This Row],[Q(𝜆)]],tbl_vikor_3[Q(𝜆)])</f>
        <v>175</v>
      </c>
    </row>
    <row r="291" spans="1:3" x14ac:dyDescent="0.55000000000000004">
      <c r="A291" s="8">
        <f>[1]!tbl_gk[[#This Row],[ID]]</f>
        <v>198355</v>
      </c>
      <c r="B291" s="26">
        <f>(($E$2*(tbl_vikor_2[[#This Row],[S]]-MAX(tbl_vikor_2[S])))/(MIN(tbl_vikor_2[S])-MAX(tbl_vikor_2[S])))+((1-$E$2)*((tbl_vikor_2[[#This Row],[R]]-MAX(tbl_vikor_2[R]))/(MIN(tbl_vikor_2[R])-MAX(tbl_vikor_2[R]))))</f>
        <v>0.66197594563150142</v>
      </c>
      <c r="C291" s="22">
        <f>_xlfn.RANK.EQ(tbl_vikor_3[[#This Row],[Q(𝜆)]],tbl_vikor_3[Q(𝜆)])</f>
        <v>168</v>
      </c>
    </row>
    <row r="292" spans="1:3" x14ac:dyDescent="0.55000000000000004">
      <c r="A292" s="7">
        <f>[1]!tbl_gk[[#This Row],[ID]]</f>
        <v>198513</v>
      </c>
      <c r="B292" s="25">
        <f>(($E$2*(tbl_vikor_2[[#This Row],[S]]-MAX(tbl_vikor_2[S])))/(MIN(tbl_vikor_2[S])-MAX(tbl_vikor_2[S])))+((1-$E$2)*((tbl_vikor_2[[#This Row],[R]]-MAX(tbl_vikor_2[R]))/(MIN(tbl_vikor_2[R])-MAX(tbl_vikor_2[R]))))</f>
        <v>0.56962918330886458</v>
      </c>
      <c r="C292" s="22">
        <f>_xlfn.RANK.EQ(tbl_vikor_3[[#This Row],[Q(𝜆)]],tbl_vikor_3[Q(𝜆)])</f>
        <v>409</v>
      </c>
    </row>
    <row r="293" spans="1:3" x14ac:dyDescent="0.55000000000000004">
      <c r="A293" s="8">
        <f>[1]!tbl_gk[[#This Row],[ID]]</f>
        <v>198625</v>
      </c>
      <c r="B293" s="26">
        <f>(($E$2*(tbl_vikor_2[[#This Row],[S]]-MAX(tbl_vikor_2[S])))/(MIN(tbl_vikor_2[S])-MAX(tbl_vikor_2[S])))+((1-$E$2)*((tbl_vikor_2[[#This Row],[R]]-MAX(tbl_vikor_2[R]))/(MIN(tbl_vikor_2[R])-MAX(tbl_vikor_2[R]))))</f>
        <v>0.58870867484405176</v>
      </c>
      <c r="C293" s="22">
        <f>_xlfn.RANK.EQ(tbl_vikor_3[[#This Row],[Q(𝜆)]],tbl_vikor_3[Q(𝜆)])</f>
        <v>353</v>
      </c>
    </row>
    <row r="294" spans="1:3" x14ac:dyDescent="0.55000000000000004">
      <c r="A294" s="7">
        <f>[1]!tbl_gk[[#This Row],[ID]]</f>
        <v>198633</v>
      </c>
      <c r="B294" s="25">
        <f>(($E$2*(tbl_vikor_2[[#This Row],[S]]-MAX(tbl_vikor_2[S])))/(MIN(tbl_vikor_2[S])-MAX(tbl_vikor_2[S])))+((1-$E$2)*((tbl_vikor_2[[#This Row],[R]]-MAX(tbl_vikor_2[R]))/(MIN(tbl_vikor_2[R])-MAX(tbl_vikor_2[R]))))</f>
        <v>0.56679199301979899</v>
      </c>
      <c r="C294" s="22">
        <f>_xlfn.RANK.EQ(tbl_vikor_3[[#This Row],[Q(𝜆)]],tbl_vikor_3[Q(𝜆)])</f>
        <v>413</v>
      </c>
    </row>
    <row r="295" spans="1:3" x14ac:dyDescent="0.55000000000000004">
      <c r="A295" s="8">
        <f>[1]!tbl_gk[[#This Row],[ID]]</f>
        <v>198653</v>
      </c>
      <c r="B295" s="26">
        <f>(($E$2*(tbl_vikor_2[[#This Row],[S]]-MAX(tbl_vikor_2[S])))/(MIN(tbl_vikor_2[S])-MAX(tbl_vikor_2[S])))+((1-$E$2)*((tbl_vikor_2[[#This Row],[R]]-MAX(tbl_vikor_2[R]))/(MIN(tbl_vikor_2[R])-MAX(tbl_vikor_2[R]))))</f>
        <v>0.67713596334348325</v>
      </c>
      <c r="C295" s="22">
        <f>_xlfn.RANK.EQ(tbl_vikor_3[[#This Row],[Q(𝜆)]],tbl_vikor_3[Q(𝜆)])</f>
        <v>146</v>
      </c>
    </row>
    <row r="296" spans="1:3" x14ac:dyDescent="0.55000000000000004">
      <c r="A296" s="7">
        <f>[1]!tbl_gk[[#This Row],[ID]]</f>
        <v>199005</v>
      </c>
      <c r="B296" s="25">
        <f>(($E$2*(tbl_vikor_2[[#This Row],[S]]-MAX(tbl_vikor_2[S])))/(MIN(tbl_vikor_2[S])-MAX(tbl_vikor_2[S])))+((1-$E$2)*((tbl_vikor_2[[#This Row],[R]]-MAX(tbl_vikor_2[R]))/(MIN(tbl_vikor_2[R])-MAX(tbl_vikor_2[R]))))</f>
        <v>0.82446054368795052</v>
      </c>
      <c r="C296" s="22">
        <f>_xlfn.RANK.EQ(tbl_vikor_3[[#This Row],[Q(𝜆)]],tbl_vikor_3[Q(𝜆)])</f>
        <v>28</v>
      </c>
    </row>
    <row r="297" spans="1:3" x14ac:dyDescent="0.55000000000000004">
      <c r="A297" s="8">
        <f>[1]!tbl_gk[[#This Row],[ID]]</f>
        <v>199007</v>
      </c>
      <c r="B297" s="26">
        <f>(($E$2*(tbl_vikor_2[[#This Row],[S]]-MAX(tbl_vikor_2[S])))/(MIN(tbl_vikor_2[S])-MAX(tbl_vikor_2[S])))+((1-$E$2)*((tbl_vikor_2[[#This Row],[R]]-MAX(tbl_vikor_2[R]))/(MIN(tbl_vikor_2[R])-MAX(tbl_vikor_2[R]))))</f>
        <v>0.27553061346596774</v>
      </c>
      <c r="C297" s="22">
        <f>_xlfn.RANK.EQ(tbl_vikor_3[[#This Row],[Q(𝜆)]],tbl_vikor_3[Q(𝜆)])</f>
        <v>1600</v>
      </c>
    </row>
    <row r="298" spans="1:3" x14ac:dyDescent="0.55000000000000004">
      <c r="A298" s="7">
        <f>[1]!tbl_gk[[#This Row],[ID]]</f>
        <v>199101</v>
      </c>
      <c r="B298" s="25">
        <f>(($E$2*(tbl_vikor_2[[#This Row],[S]]-MAX(tbl_vikor_2[S])))/(MIN(tbl_vikor_2[S])-MAX(tbl_vikor_2[S])))+((1-$E$2)*((tbl_vikor_2[[#This Row],[R]]-MAX(tbl_vikor_2[R]))/(MIN(tbl_vikor_2[R])-MAX(tbl_vikor_2[R]))))</f>
        <v>0.3355553741266587</v>
      </c>
      <c r="C298" s="22">
        <f>_xlfn.RANK.EQ(tbl_vikor_3[[#This Row],[Q(𝜆)]],tbl_vikor_3[Q(𝜆)])</f>
        <v>1363</v>
      </c>
    </row>
    <row r="299" spans="1:3" x14ac:dyDescent="0.55000000000000004">
      <c r="A299" s="8">
        <f>[1]!tbl_gk[[#This Row],[ID]]</f>
        <v>199321</v>
      </c>
      <c r="B299" s="26">
        <f>(($E$2*(tbl_vikor_2[[#This Row],[S]]-MAX(tbl_vikor_2[S])))/(MIN(tbl_vikor_2[S])-MAX(tbl_vikor_2[S])))+((1-$E$2)*((tbl_vikor_2[[#This Row],[R]]-MAX(tbl_vikor_2[R]))/(MIN(tbl_vikor_2[R])-MAX(tbl_vikor_2[R]))))</f>
        <v>0.37661469249429719</v>
      </c>
      <c r="C299" s="22">
        <f>_xlfn.RANK.EQ(tbl_vikor_3[[#This Row],[Q(𝜆)]],tbl_vikor_3[Q(𝜆)])</f>
        <v>1180</v>
      </c>
    </row>
    <row r="300" spans="1:3" x14ac:dyDescent="0.55000000000000004">
      <c r="A300" s="7">
        <f>[1]!tbl_gk[[#This Row],[ID]]</f>
        <v>199339</v>
      </c>
      <c r="B300" s="25">
        <f>(($E$2*(tbl_vikor_2[[#This Row],[S]]-MAX(tbl_vikor_2[S])))/(MIN(tbl_vikor_2[S])-MAX(tbl_vikor_2[S])))+((1-$E$2)*((tbl_vikor_2[[#This Row],[R]]-MAX(tbl_vikor_2[R]))/(MIN(tbl_vikor_2[R])-MAX(tbl_vikor_2[R]))))</f>
        <v>0.93477244914706192</v>
      </c>
      <c r="C300" s="22">
        <f>_xlfn.RANK.EQ(tbl_vikor_3[[#This Row],[Q(𝜆)]],tbl_vikor_3[Q(𝜆)])</f>
        <v>4</v>
      </c>
    </row>
    <row r="301" spans="1:3" x14ac:dyDescent="0.55000000000000004">
      <c r="A301" s="8">
        <f>[1]!tbl_gk[[#This Row],[ID]]</f>
        <v>199482</v>
      </c>
      <c r="B301" s="26">
        <f>(($E$2*(tbl_vikor_2[[#This Row],[S]]-MAX(tbl_vikor_2[S])))/(MIN(tbl_vikor_2[S])-MAX(tbl_vikor_2[S])))+((1-$E$2)*((tbl_vikor_2[[#This Row],[R]]-MAX(tbl_vikor_2[R]))/(MIN(tbl_vikor_2[R])-MAX(tbl_vikor_2[R]))))</f>
        <v>0.71435712807469032</v>
      </c>
      <c r="C301" s="22">
        <f>_xlfn.RANK.EQ(tbl_vikor_3[[#This Row],[Q(𝜆)]],tbl_vikor_3[Q(𝜆)])</f>
        <v>112</v>
      </c>
    </row>
    <row r="302" spans="1:3" x14ac:dyDescent="0.55000000000000004">
      <c r="A302" s="7">
        <f>[1]!tbl_gk[[#This Row],[ID]]</f>
        <v>199493</v>
      </c>
      <c r="B302" s="25">
        <f>(($E$2*(tbl_vikor_2[[#This Row],[S]]-MAX(tbl_vikor_2[S])))/(MIN(tbl_vikor_2[S])-MAX(tbl_vikor_2[S])))+((1-$E$2)*((tbl_vikor_2[[#This Row],[R]]-MAX(tbl_vikor_2[R]))/(MIN(tbl_vikor_2[R])-MAX(tbl_vikor_2[R]))))</f>
        <v>0.70513790924843733</v>
      </c>
      <c r="C302" s="22">
        <f>_xlfn.RANK.EQ(tbl_vikor_3[[#This Row],[Q(𝜆)]],tbl_vikor_3[Q(𝜆)])</f>
        <v>119</v>
      </c>
    </row>
    <row r="303" spans="1:3" x14ac:dyDescent="0.55000000000000004">
      <c r="A303" s="8">
        <f>[1]!tbl_gk[[#This Row],[ID]]</f>
        <v>199574</v>
      </c>
      <c r="B303" s="26">
        <f>(($E$2*(tbl_vikor_2[[#This Row],[S]]-MAX(tbl_vikor_2[S])))/(MIN(tbl_vikor_2[S])-MAX(tbl_vikor_2[S])))+((1-$E$2)*((tbl_vikor_2[[#This Row],[R]]-MAX(tbl_vikor_2[R]))/(MIN(tbl_vikor_2[R])-MAX(tbl_vikor_2[R]))))</f>
        <v>0.49456223536576183</v>
      </c>
      <c r="C303" s="22">
        <f>_xlfn.RANK.EQ(tbl_vikor_3[[#This Row],[Q(𝜆)]],tbl_vikor_3[Q(𝜆)])</f>
        <v>661</v>
      </c>
    </row>
    <row r="304" spans="1:3" x14ac:dyDescent="0.55000000000000004">
      <c r="A304" s="7">
        <f>[1]!tbl_gk[[#This Row],[ID]]</f>
        <v>199575</v>
      </c>
      <c r="B304" s="25">
        <f>(($E$2*(tbl_vikor_2[[#This Row],[S]]-MAX(tbl_vikor_2[S])))/(MIN(tbl_vikor_2[S])-MAX(tbl_vikor_2[S])))+((1-$E$2)*((tbl_vikor_2[[#This Row],[R]]-MAX(tbl_vikor_2[R]))/(MIN(tbl_vikor_2[R])-MAX(tbl_vikor_2[R]))))</f>
        <v>0.77595807654089644</v>
      </c>
      <c r="C304" s="22">
        <f>_xlfn.RANK.EQ(tbl_vikor_3[[#This Row],[Q(𝜆)]],tbl_vikor_3[Q(𝜆)])</f>
        <v>57</v>
      </c>
    </row>
    <row r="305" spans="1:3" x14ac:dyDescent="0.55000000000000004">
      <c r="A305" s="8">
        <f>[1]!tbl_gk[[#This Row],[ID]]</f>
        <v>199641</v>
      </c>
      <c r="B305" s="26">
        <f>(($E$2*(tbl_vikor_2[[#This Row],[S]]-MAX(tbl_vikor_2[S])))/(MIN(tbl_vikor_2[S])-MAX(tbl_vikor_2[S])))+((1-$E$2)*((tbl_vikor_2[[#This Row],[R]]-MAX(tbl_vikor_2[R]))/(MIN(tbl_vikor_2[R])-MAX(tbl_vikor_2[R]))))</f>
        <v>0.74963304543470777</v>
      </c>
      <c r="C305" s="22">
        <f>_xlfn.RANK.EQ(tbl_vikor_3[[#This Row],[Q(𝜆)]],tbl_vikor_3[Q(𝜆)])</f>
        <v>74</v>
      </c>
    </row>
    <row r="306" spans="1:3" x14ac:dyDescent="0.55000000000000004">
      <c r="A306" s="7">
        <f>[1]!tbl_gk[[#This Row],[ID]]</f>
        <v>199705</v>
      </c>
      <c r="B306" s="25">
        <f>(($E$2*(tbl_vikor_2[[#This Row],[S]]-MAX(tbl_vikor_2[S])))/(MIN(tbl_vikor_2[S])-MAX(tbl_vikor_2[S])))+((1-$E$2)*((tbl_vikor_2[[#This Row],[R]]-MAX(tbl_vikor_2[R]))/(MIN(tbl_vikor_2[R])-MAX(tbl_vikor_2[R]))))</f>
        <v>0.41595246225067262</v>
      </c>
      <c r="C306" s="22">
        <f>_xlfn.RANK.EQ(tbl_vikor_3[[#This Row],[Q(𝜆)]],tbl_vikor_3[Q(𝜆)])</f>
        <v>1027</v>
      </c>
    </row>
    <row r="307" spans="1:3" x14ac:dyDescent="0.55000000000000004">
      <c r="A307" s="8">
        <f>[1]!tbl_gk[[#This Row],[ID]]</f>
        <v>199721</v>
      </c>
      <c r="B307" s="26">
        <f>(($E$2*(tbl_vikor_2[[#This Row],[S]]-MAX(tbl_vikor_2[S])))/(MIN(tbl_vikor_2[S])-MAX(tbl_vikor_2[S])))+((1-$E$2)*((tbl_vikor_2[[#This Row],[R]]-MAX(tbl_vikor_2[R]))/(MIN(tbl_vikor_2[R])-MAX(tbl_vikor_2[R]))))</f>
        <v>0.25844897573189063</v>
      </c>
      <c r="C307" s="22">
        <f>_xlfn.RANK.EQ(tbl_vikor_3[[#This Row],[Q(𝜆)]],tbl_vikor_3[Q(𝜆)])</f>
        <v>1669</v>
      </c>
    </row>
    <row r="308" spans="1:3" x14ac:dyDescent="0.55000000000000004">
      <c r="A308" s="7">
        <f>[1]!tbl_gk[[#This Row],[ID]]</f>
        <v>199730</v>
      </c>
      <c r="B308" s="25">
        <f>(($E$2*(tbl_vikor_2[[#This Row],[S]]-MAX(tbl_vikor_2[S])))/(MIN(tbl_vikor_2[S])-MAX(tbl_vikor_2[S])))+((1-$E$2)*((tbl_vikor_2[[#This Row],[R]]-MAX(tbl_vikor_2[R]))/(MIN(tbl_vikor_2[R])-MAX(tbl_vikor_2[R]))))</f>
        <v>0.44447412552490423</v>
      </c>
      <c r="C308" s="22">
        <f>_xlfn.RANK.EQ(tbl_vikor_3[[#This Row],[Q(𝜆)]],tbl_vikor_3[Q(𝜆)])</f>
        <v>900</v>
      </c>
    </row>
    <row r="309" spans="1:3" x14ac:dyDescent="0.55000000000000004">
      <c r="A309" s="8">
        <f>[1]!tbl_gk[[#This Row],[ID]]</f>
        <v>199803</v>
      </c>
      <c r="B309" s="26">
        <f>(($E$2*(tbl_vikor_2[[#This Row],[S]]-MAX(tbl_vikor_2[S])))/(MIN(tbl_vikor_2[S])-MAX(tbl_vikor_2[S])))+((1-$E$2)*((tbl_vikor_2[[#This Row],[R]]-MAX(tbl_vikor_2[R]))/(MIN(tbl_vikor_2[R])-MAX(tbl_vikor_2[R]))))</f>
        <v>0.56967691668809628</v>
      </c>
      <c r="C309" s="22">
        <f>_xlfn.RANK.EQ(tbl_vikor_3[[#This Row],[Q(𝜆)]],tbl_vikor_3[Q(𝜆)])</f>
        <v>408</v>
      </c>
    </row>
    <row r="310" spans="1:3" x14ac:dyDescent="0.55000000000000004">
      <c r="A310" s="7">
        <f>[1]!tbl_gk[[#This Row],[ID]]</f>
        <v>199812</v>
      </c>
      <c r="B310" s="25">
        <f>(($E$2*(tbl_vikor_2[[#This Row],[S]]-MAX(tbl_vikor_2[S])))/(MIN(tbl_vikor_2[S])-MAX(tbl_vikor_2[S])))+((1-$E$2)*((tbl_vikor_2[[#This Row],[R]]-MAX(tbl_vikor_2[R]))/(MIN(tbl_vikor_2[R])-MAX(tbl_vikor_2[R]))))</f>
        <v>0.66287579273384001</v>
      </c>
      <c r="C310" s="22">
        <f>_xlfn.RANK.EQ(tbl_vikor_3[[#This Row],[Q(𝜆)]],tbl_vikor_3[Q(𝜆)])</f>
        <v>165</v>
      </c>
    </row>
    <row r="311" spans="1:3" x14ac:dyDescent="0.55000000000000004">
      <c r="A311" s="8">
        <f>[1]!tbl_gk[[#This Row],[ID]]</f>
        <v>199833</v>
      </c>
      <c r="B311" s="26">
        <f>(($E$2*(tbl_vikor_2[[#This Row],[S]]-MAX(tbl_vikor_2[S])))/(MIN(tbl_vikor_2[S])-MAX(tbl_vikor_2[S])))+((1-$E$2)*((tbl_vikor_2[[#This Row],[R]]-MAX(tbl_vikor_2[R]))/(MIN(tbl_vikor_2[R])-MAX(tbl_vikor_2[R]))))</f>
        <v>0.56069923347947126</v>
      </c>
      <c r="C311" s="22">
        <f>_xlfn.RANK.EQ(tbl_vikor_3[[#This Row],[Q(𝜆)]],tbl_vikor_3[Q(𝜆)])</f>
        <v>438</v>
      </c>
    </row>
    <row r="312" spans="1:3" x14ac:dyDescent="0.55000000000000004">
      <c r="A312" s="7">
        <f>[1]!tbl_gk[[#This Row],[ID]]</f>
        <v>199904</v>
      </c>
      <c r="B312" s="25">
        <f>(($E$2*(tbl_vikor_2[[#This Row],[S]]-MAX(tbl_vikor_2[S])))/(MIN(tbl_vikor_2[S])-MAX(tbl_vikor_2[S])))+((1-$E$2)*((tbl_vikor_2[[#This Row],[R]]-MAX(tbl_vikor_2[R]))/(MIN(tbl_vikor_2[R])-MAX(tbl_vikor_2[R]))))</f>
        <v>0.45090691891507539</v>
      </c>
      <c r="C312" s="22">
        <f>_xlfn.RANK.EQ(tbl_vikor_3[[#This Row],[Q(𝜆)]],tbl_vikor_3[Q(𝜆)])</f>
        <v>869</v>
      </c>
    </row>
    <row r="313" spans="1:3" x14ac:dyDescent="0.55000000000000004">
      <c r="A313" s="8">
        <f>[1]!tbl_gk[[#This Row],[ID]]</f>
        <v>199909</v>
      </c>
      <c r="B313" s="26">
        <f>(($E$2*(tbl_vikor_2[[#This Row],[S]]-MAX(tbl_vikor_2[S])))/(MIN(tbl_vikor_2[S])-MAX(tbl_vikor_2[S])))+((1-$E$2)*((tbl_vikor_2[[#This Row],[R]]-MAX(tbl_vikor_2[R]))/(MIN(tbl_vikor_2[R])-MAX(tbl_vikor_2[R]))))</f>
        <v>0.45852836485410792</v>
      </c>
      <c r="C313" s="22">
        <f>_xlfn.RANK.EQ(tbl_vikor_3[[#This Row],[Q(𝜆)]],tbl_vikor_3[Q(𝜆)])</f>
        <v>820</v>
      </c>
    </row>
    <row r="314" spans="1:3" x14ac:dyDescent="0.55000000000000004">
      <c r="A314" s="7">
        <f>[1]!tbl_gk[[#This Row],[ID]]</f>
        <v>199987</v>
      </c>
      <c r="B314" s="25">
        <f>(($E$2*(tbl_vikor_2[[#This Row],[S]]-MAX(tbl_vikor_2[S])))/(MIN(tbl_vikor_2[S])-MAX(tbl_vikor_2[S])))+((1-$E$2)*((tbl_vikor_2[[#This Row],[R]]-MAX(tbl_vikor_2[R]))/(MIN(tbl_vikor_2[R])-MAX(tbl_vikor_2[R]))))</f>
        <v>0.83072981929607903</v>
      </c>
      <c r="C314" s="22">
        <f>_xlfn.RANK.EQ(tbl_vikor_3[[#This Row],[Q(𝜆)]],tbl_vikor_3[Q(𝜆)])</f>
        <v>26</v>
      </c>
    </row>
    <row r="315" spans="1:3" x14ac:dyDescent="0.55000000000000004">
      <c r="A315" s="8">
        <f>[1]!tbl_gk[[#This Row],[ID]]</f>
        <v>200059</v>
      </c>
      <c r="B315" s="26">
        <f>(($E$2*(tbl_vikor_2[[#This Row],[S]]-MAX(tbl_vikor_2[S])))/(MIN(tbl_vikor_2[S])-MAX(tbl_vikor_2[S])))+((1-$E$2)*((tbl_vikor_2[[#This Row],[R]]-MAX(tbl_vikor_2[R]))/(MIN(tbl_vikor_2[R])-MAX(tbl_vikor_2[R]))))</f>
        <v>0.55330464013655101</v>
      </c>
      <c r="C315" s="22">
        <f>_xlfn.RANK.EQ(tbl_vikor_3[[#This Row],[Q(𝜆)]],tbl_vikor_3[Q(𝜆)])</f>
        <v>453</v>
      </c>
    </row>
    <row r="316" spans="1:3" x14ac:dyDescent="0.55000000000000004">
      <c r="A316" s="7">
        <f>[1]!tbl_gk[[#This Row],[ID]]</f>
        <v>200076</v>
      </c>
      <c r="B316" s="25">
        <f>(($E$2*(tbl_vikor_2[[#This Row],[S]]-MAX(tbl_vikor_2[S])))/(MIN(tbl_vikor_2[S])-MAX(tbl_vikor_2[S])))+((1-$E$2)*((tbl_vikor_2[[#This Row],[R]]-MAX(tbl_vikor_2[R]))/(MIN(tbl_vikor_2[R])-MAX(tbl_vikor_2[R]))))</f>
        <v>0.62115278710100508</v>
      </c>
      <c r="C316" s="22">
        <f>_xlfn.RANK.EQ(tbl_vikor_3[[#This Row],[Q(𝜆)]],tbl_vikor_3[Q(𝜆)])</f>
        <v>270</v>
      </c>
    </row>
    <row r="317" spans="1:3" x14ac:dyDescent="0.55000000000000004">
      <c r="A317" s="8">
        <f>[1]!tbl_gk[[#This Row],[ID]]</f>
        <v>200110</v>
      </c>
      <c r="B317" s="26">
        <f>(($E$2*(tbl_vikor_2[[#This Row],[S]]-MAX(tbl_vikor_2[S])))/(MIN(tbl_vikor_2[S])-MAX(tbl_vikor_2[S])))+((1-$E$2)*((tbl_vikor_2[[#This Row],[R]]-MAX(tbl_vikor_2[R]))/(MIN(tbl_vikor_2[R])-MAX(tbl_vikor_2[R]))))</f>
        <v>0.58969725887140223</v>
      </c>
      <c r="C317" s="22">
        <f>_xlfn.RANK.EQ(tbl_vikor_3[[#This Row],[Q(𝜆)]],tbl_vikor_3[Q(𝜆)])</f>
        <v>347</v>
      </c>
    </row>
    <row r="318" spans="1:3" x14ac:dyDescent="0.55000000000000004">
      <c r="A318" s="7">
        <f>[1]!tbl_gk[[#This Row],[ID]]</f>
        <v>200159</v>
      </c>
      <c r="B318" s="25">
        <f>(($E$2*(tbl_vikor_2[[#This Row],[S]]-MAX(tbl_vikor_2[S])))/(MIN(tbl_vikor_2[S])-MAX(tbl_vikor_2[S])))+((1-$E$2)*((tbl_vikor_2[[#This Row],[R]]-MAX(tbl_vikor_2[R]))/(MIN(tbl_vikor_2[R])-MAX(tbl_vikor_2[R]))))</f>
        <v>0.84747878805860744</v>
      </c>
      <c r="C318" s="22">
        <f>_xlfn.RANK.EQ(tbl_vikor_3[[#This Row],[Q(𝜆)]],tbl_vikor_3[Q(𝜆)])</f>
        <v>20</v>
      </c>
    </row>
    <row r="319" spans="1:3" x14ac:dyDescent="0.55000000000000004">
      <c r="A319" s="8">
        <f>[1]!tbl_gk[[#This Row],[ID]]</f>
        <v>200209</v>
      </c>
      <c r="B319" s="26">
        <f>(($E$2*(tbl_vikor_2[[#This Row],[S]]-MAX(tbl_vikor_2[S])))/(MIN(tbl_vikor_2[S])-MAX(tbl_vikor_2[S])))+((1-$E$2)*((tbl_vikor_2[[#This Row],[R]]-MAX(tbl_vikor_2[R]))/(MIN(tbl_vikor_2[R])-MAX(tbl_vikor_2[R]))))</f>
        <v>0.71908203652747082</v>
      </c>
      <c r="C319" s="22">
        <f>_xlfn.RANK.EQ(tbl_vikor_3[[#This Row],[Q(𝜆)]],tbl_vikor_3[Q(𝜆)])</f>
        <v>104</v>
      </c>
    </row>
    <row r="320" spans="1:3" x14ac:dyDescent="0.55000000000000004">
      <c r="A320" s="7">
        <f>[1]!tbl_gk[[#This Row],[ID]]</f>
        <v>200212</v>
      </c>
      <c r="B320" s="25">
        <f>(($E$2*(tbl_vikor_2[[#This Row],[S]]-MAX(tbl_vikor_2[S])))/(MIN(tbl_vikor_2[S])-MAX(tbl_vikor_2[S])))+((1-$E$2)*((tbl_vikor_2[[#This Row],[R]]-MAX(tbl_vikor_2[R]))/(MIN(tbl_vikor_2[R])-MAX(tbl_vikor_2[R]))))</f>
        <v>0.71113609728638005</v>
      </c>
      <c r="C320" s="22">
        <f>_xlfn.RANK.EQ(tbl_vikor_3[[#This Row],[Q(𝜆)]],tbl_vikor_3[Q(𝜆)])</f>
        <v>117</v>
      </c>
    </row>
    <row r="321" spans="1:3" x14ac:dyDescent="0.55000000000000004">
      <c r="A321" s="8">
        <f>[1]!tbl_gk[[#This Row],[ID]]</f>
        <v>200316</v>
      </c>
      <c r="B321" s="26">
        <f>(($E$2*(tbl_vikor_2[[#This Row],[S]]-MAX(tbl_vikor_2[S])))/(MIN(tbl_vikor_2[S])-MAX(tbl_vikor_2[S])))+((1-$E$2)*((tbl_vikor_2[[#This Row],[R]]-MAX(tbl_vikor_2[R]))/(MIN(tbl_vikor_2[R])-MAX(tbl_vikor_2[R]))))</f>
        <v>0.60887720705149861</v>
      </c>
      <c r="C321" s="22">
        <f>_xlfn.RANK.EQ(tbl_vikor_3[[#This Row],[Q(𝜆)]],tbl_vikor_3[Q(𝜆)])</f>
        <v>298</v>
      </c>
    </row>
    <row r="322" spans="1:3" x14ac:dyDescent="0.55000000000000004">
      <c r="A322" s="7">
        <f>[1]!tbl_gk[[#This Row],[ID]]</f>
        <v>200332</v>
      </c>
      <c r="B322" s="25">
        <f>(($E$2*(tbl_vikor_2[[#This Row],[S]]-MAX(tbl_vikor_2[S])))/(MIN(tbl_vikor_2[S])-MAX(tbl_vikor_2[S])))+((1-$E$2)*((tbl_vikor_2[[#This Row],[R]]-MAX(tbl_vikor_2[R]))/(MIN(tbl_vikor_2[R])-MAX(tbl_vikor_2[R]))))</f>
        <v>0.33855493454723473</v>
      </c>
      <c r="C322" s="22">
        <f>_xlfn.RANK.EQ(tbl_vikor_3[[#This Row],[Q(𝜆)]],tbl_vikor_3[Q(𝜆)])</f>
        <v>1351</v>
      </c>
    </row>
    <row r="323" spans="1:3" x14ac:dyDescent="0.55000000000000004">
      <c r="A323" s="8">
        <f>[1]!tbl_gk[[#This Row],[ID]]</f>
        <v>200389</v>
      </c>
      <c r="B323" s="26">
        <f>(($E$2*(tbl_vikor_2[[#This Row],[S]]-MAX(tbl_vikor_2[S])))/(MIN(tbl_vikor_2[S])-MAX(tbl_vikor_2[S])))+((1-$E$2)*((tbl_vikor_2[[#This Row],[R]]-MAX(tbl_vikor_2[R]))/(MIN(tbl_vikor_2[R])-MAX(tbl_vikor_2[R]))))</f>
        <v>0.83495419781128155</v>
      </c>
      <c r="C323" s="22">
        <f>_xlfn.RANK.EQ(tbl_vikor_3[[#This Row],[Q(𝜆)]],tbl_vikor_3[Q(𝜆)])</f>
        <v>24</v>
      </c>
    </row>
    <row r="324" spans="1:3" x14ac:dyDescent="0.55000000000000004">
      <c r="A324" s="7">
        <f>[1]!tbl_gk[[#This Row],[ID]]</f>
        <v>200463</v>
      </c>
      <c r="B324" s="25">
        <f>(($E$2*(tbl_vikor_2[[#This Row],[S]]-MAX(tbl_vikor_2[S])))/(MIN(tbl_vikor_2[S])-MAX(tbl_vikor_2[S])))+((1-$E$2)*((tbl_vikor_2[[#This Row],[R]]-MAX(tbl_vikor_2[R]))/(MIN(tbl_vikor_2[R])-MAX(tbl_vikor_2[R]))))</f>
        <v>0.63371622460458787</v>
      </c>
      <c r="C324" s="22">
        <f>_xlfn.RANK.EQ(tbl_vikor_3[[#This Row],[Q(𝜆)]],tbl_vikor_3[Q(𝜆)])</f>
        <v>231</v>
      </c>
    </row>
    <row r="325" spans="1:3" x14ac:dyDescent="0.55000000000000004">
      <c r="A325" s="8">
        <f>[1]!tbl_gk[[#This Row],[ID]]</f>
        <v>200466</v>
      </c>
      <c r="B325" s="26">
        <f>(($E$2*(tbl_vikor_2[[#This Row],[S]]-MAX(tbl_vikor_2[S])))/(MIN(tbl_vikor_2[S])-MAX(tbl_vikor_2[S])))+((1-$E$2)*((tbl_vikor_2[[#This Row],[R]]-MAX(tbl_vikor_2[R]))/(MIN(tbl_vikor_2[R])-MAX(tbl_vikor_2[R]))))</f>
        <v>0.46175606056625573</v>
      </c>
      <c r="C325" s="22">
        <f>_xlfn.RANK.EQ(tbl_vikor_3[[#This Row],[Q(𝜆)]],tbl_vikor_3[Q(𝜆)])</f>
        <v>813</v>
      </c>
    </row>
    <row r="326" spans="1:3" x14ac:dyDescent="0.55000000000000004">
      <c r="A326" s="7">
        <f>[1]!tbl_gk[[#This Row],[ID]]</f>
        <v>200502</v>
      </c>
      <c r="B326" s="25">
        <f>(($E$2*(tbl_vikor_2[[#This Row],[S]]-MAX(tbl_vikor_2[S])))/(MIN(tbl_vikor_2[S])-MAX(tbl_vikor_2[S])))+((1-$E$2)*((tbl_vikor_2[[#This Row],[R]]-MAX(tbl_vikor_2[R]))/(MIN(tbl_vikor_2[R])-MAX(tbl_vikor_2[R]))))</f>
        <v>0.63056545570877431</v>
      </c>
      <c r="C326" s="22">
        <f>_xlfn.RANK.EQ(tbl_vikor_3[[#This Row],[Q(𝜆)]],tbl_vikor_3[Q(𝜆)])</f>
        <v>240</v>
      </c>
    </row>
    <row r="327" spans="1:3" x14ac:dyDescent="0.55000000000000004">
      <c r="A327" s="8">
        <f>[1]!tbl_gk[[#This Row],[ID]]</f>
        <v>200525</v>
      </c>
      <c r="B327" s="26">
        <f>(($E$2*(tbl_vikor_2[[#This Row],[S]]-MAX(tbl_vikor_2[S])))/(MIN(tbl_vikor_2[S])-MAX(tbl_vikor_2[S])))+((1-$E$2)*((tbl_vikor_2[[#This Row],[R]]-MAX(tbl_vikor_2[R]))/(MIN(tbl_vikor_2[R])-MAX(tbl_vikor_2[R]))))</f>
        <v>0.45706388154161748</v>
      </c>
      <c r="C327" s="22">
        <f>_xlfn.RANK.EQ(tbl_vikor_3[[#This Row],[Q(𝜆)]],tbl_vikor_3[Q(𝜆)])</f>
        <v>831</v>
      </c>
    </row>
    <row r="328" spans="1:3" x14ac:dyDescent="0.55000000000000004">
      <c r="A328" s="7">
        <f>[1]!tbl_gk[[#This Row],[ID]]</f>
        <v>200696</v>
      </c>
      <c r="B328" s="25">
        <f>(($E$2*(tbl_vikor_2[[#This Row],[S]]-MAX(tbl_vikor_2[S])))/(MIN(tbl_vikor_2[S])-MAX(tbl_vikor_2[S])))+((1-$E$2)*((tbl_vikor_2[[#This Row],[R]]-MAX(tbl_vikor_2[R]))/(MIN(tbl_vikor_2[R])-MAX(tbl_vikor_2[R]))))</f>
        <v>0.56247405069658596</v>
      </c>
      <c r="C328" s="22">
        <f>_xlfn.RANK.EQ(tbl_vikor_3[[#This Row],[Q(𝜆)]],tbl_vikor_3[Q(𝜆)])</f>
        <v>434</v>
      </c>
    </row>
    <row r="329" spans="1:3" x14ac:dyDescent="0.55000000000000004">
      <c r="A329" s="8">
        <f>[1]!tbl_gk[[#This Row],[ID]]</f>
        <v>200698</v>
      </c>
      <c r="B329" s="26">
        <f>(($E$2*(tbl_vikor_2[[#This Row],[S]]-MAX(tbl_vikor_2[S])))/(MIN(tbl_vikor_2[S])-MAX(tbl_vikor_2[S])))+((1-$E$2)*((tbl_vikor_2[[#This Row],[R]]-MAX(tbl_vikor_2[R]))/(MIN(tbl_vikor_2[R])-MAX(tbl_vikor_2[R]))))</f>
        <v>0.56830985294278547</v>
      </c>
      <c r="C329" s="22">
        <f>_xlfn.RANK.EQ(tbl_vikor_3[[#This Row],[Q(𝜆)]],tbl_vikor_3[Q(𝜆)])</f>
        <v>411</v>
      </c>
    </row>
    <row r="330" spans="1:3" x14ac:dyDescent="0.55000000000000004">
      <c r="A330" s="7">
        <f>[1]!tbl_gk[[#This Row],[ID]]</f>
        <v>200715</v>
      </c>
      <c r="B330" s="25">
        <f>(($E$2*(tbl_vikor_2[[#This Row],[S]]-MAX(tbl_vikor_2[S])))/(MIN(tbl_vikor_2[S])-MAX(tbl_vikor_2[S])))+((1-$E$2)*((tbl_vikor_2[[#This Row],[R]]-MAX(tbl_vikor_2[R]))/(MIN(tbl_vikor_2[R])-MAX(tbl_vikor_2[R]))))</f>
        <v>0.46682035771481245</v>
      </c>
      <c r="C330" s="22">
        <f>_xlfn.RANK.EQ(tbl_vikor_3[[#This Row],[Q(𝜆)]],tbl_vikor_3[Q(𝜆)])</f>
        <v>795</v>
      </c>
    </row>
    <row r="331" spans="1:3" x14ac:dyDescent="0.55000000000000004">
      <c r="A331" s="8">
        <f>[1]!tbl_gk[[#This Row],[ID]]</f>
        <v>200726</v>
      </c>
      <c r="B331" s="26">
        <f>(($E$2*(tbl_vikor_2[[#This Row],[S]]-MAX(tbl_vikor_2[S])))/(MIN(tbl_vikor_2[S])-MAX(tbl_vikor_2[S])))+((1-$E$2)*((tbl_vikor_2[[#This Row],[R]]-MAX(tbl_vikor_2[R]))/(MIN(tbl_vikor_2[R])-MAX(tbl_vikor_2[R]))))</f>
        <v>0.48268076327106257</v>
      </c>
      <c r="C331" s="22">
        <f>_xlfn.RANK.EQ(tbl_vikor_3[[#This Row],[Q(𝜆)]],tbl_vikor_3[Q(𝜆)])</f>
        <v>715</v>
      </c>
    </row>
    <row r="332" spans="1:3" x14ac:dyDescent="0.55000000000000004">
      <c r="A332" s="7">
        <f>[1]!tbl_gk[[#This Row],[ID]]</f>
        <v>200798</v>
      </c>
      <c r="B332" s="25">
        <f>(($E$2*(tbl_vikor_2[[#This Row],[S]]-MAX(tbl_vikor_2[S])))/(MIN(tbl_vikor_2[S])-MAX(tbl_vikor_2[S])))+((1-$E$2)*((tbl_vikor_2[[#This Row],[R]]-MAX(tbl_vikor_2[R]))/(MIN(tbl_vikor_2[R])-MAX(tbl_vikor_2[R]))))</f>
        <v>0.54251822603003041</v>
      </c>
      <c r="C332" s="22">
        <f>_xlfn.RANK.EQ(tbl_vikor_3[[#This Row],[Q(𝜆)]],tbl_vikor_3[Q(𝜆)])</f>
        <v>493</v>
      </c>
    </row>
    <row r="333" spans="1:3" x14ac:dyDescent="0.55000000000000004">
      <c r="A333" s="8">
        <f>[1]!tbl_gk[[#This Row],[ID]]</f>
        <v>201035</v>
      </c>
      <c r="B333" s="26">
        <f>(($E$2*(tbl_vikor_2[[#This Row],[S]]-MAX(tbl_vikor_2[S])))/(MIN(tbl_vikor_2[S])-MAX(tbl_vikor_2[S])))+((1-$E$2)*((tbl_vikor_2[[#This Row],[R]]-MAX(tbl_vikor_2[R]))/(MIN(tbl_vikor_2[R])-MAX(tbl_vikor_2[R]))))</f>
        <v>0.54506771746259053</v>
      </c>
      <c r="C333" s="22">
        <f>_xlfn.RANK.EQ(tbl_vikor_3[[#This Row],[Q(𝜆)]],tbl_vikor_3[Q(𝜆)])</f>
        <v>482</v>
      </c>
    </row>
    <row r="334" spans="1:3" x14ac:dyDescent="0.55000000000000004">
      <c r="A334" s="7">
        <f>[1]!tbl_gk[[#This Row],[ID]]</f>
        <v>201094</v>
      </c>
      <c r="B334" s="25">
        <f>(($E$2*(tbl_vikor_2[[#This Row],[S]]-MAX(tbl_vikor_2[S])))/(MIN(tbl_vikor_2[S])-MAX(tbl_vikor_2[S])))+((1-$E$2)*((tbl_vikor_2[[#This Row],[R]]-MAX(tbl_vikor_2[R]))/(MIN(tbl_vikor_2[R])-MAX(tbl_vikor_2[R]))))</f>
        <v>0.52519429056009981</v>
      </c>
      <c r="C334" s="22">
        <f>_xlfn.RANK.EQ(tbl_vikor_3[[#This Row],[Q(𝜆)]],tbl_vikor_3[Q(𝜆)])</f>
        <v>548</v>
      </c>
    </row>
    <row r="335" spans="1:3" x14ac:dyDescent="0.55000000000000004">
      <c r="A335" s="8">
        <f>[1]!tbl_gk[[#This Row],[ID]]</f>
        <v>201095</v>
      </c>
      <c r="B335" s="26">
        <f>(($E$2*(tbl_vikor_2[[#This Row],[S]]-MAX(tbl_vikor_2[S])))/(MIN(tbl_vikor_2[S])-MAX(tbl_vikor_2[S])))+((1-$E$2)*((tbl_vikor_2[[#This Row],[R]]-MAX(tbl_vikor_2[R]))/(MIN(tbl_vikor_2[R])-MAX(tbl_vikor_2[R]))))</f>
        <v>0.78630925369253324</v>
      </c>
      <c r="C335" s="22">
        <f>_xlfn.RANK.EQ(tbl_vikor_3[[#This Row],[Q(𝜆)]],tbl_vikor_3[Q(𝜆)])</f>
        <v>46</v>
      </c>
    </row>
    <row r="336" spans="1:3" x14ac:dyDescent="0.55000000000000004">
      <c r="A336" s="7">
        <f>[1]!tbl_gk[[#This Row],[ID]]</f>
        <v>201138</v>
      </c>
      <c r="B336" s="25">
        <f>(($E$2*(tbl_vikor_2[[#This Row],[S]]-MAX(tbl_vikor_2[S])))/(MIN(tbl_vikor_2[S])-MAX(tbl_vikor_2[S])))+((1-$E$2)*((tbl_vikor_2[[#This Row],[R]]-MAX(tbl_vikor_2[R]))/(MIN(tbl_vikor_2[R])-MAX(tbl_vikor_2[R]))))</f>
        <v>0.40385313541814954</v>
      </c>
      <c r="C336" s="22">
        <f>_xlfn.RANK.EQ(tbl_vikor_3[[#This Row],[Q(𝜆)]],tbl_vikor_3[Q(𝜆)])</f>
        <v>1078</v>
      </c>
    </row>
    <row r="337" spans="1:3" x14ac:dyDescent="0.55000000000000004">
      <c r="A337" s="8">
        <f>[1]!tbl_gk[[#This Row],[ID]]</f>
        <v>201169</v>
      </c>
      <c r="B337" s="26">
        <f>(($E$2*(tbl_vikor_2[[#This Row],[S]]-MAX(tbl_vikor_2[S])))/(MIN(tbl_vikor_2[S])-MAX(tbl_vikor_2[S])))+((1-$E$2)*((tbl_vikor_2[[#This Row],[R]]-MAX(tbl_vikor_2[R]))/(MIN(tbl_vikor_2[R])-MAX(tbl_vikor_2[R]))))</f>
        <v>0.42564900859043264</v>
      </c>
      <c r="C337" s="22">
        <f>_xlfn.RANK.EQ(tbl_vikor_3[[#This Row],[Q(𝜆)]],tbl_vikor_3[Q(𝜆)])</f>
        <v>980</v>
      </c>
    </row>
    <row r="338" spans="1:3" x14ac:dyDescent="0.55000000000000004">
      <c r="A338" s="7">
        <f>[1]!tbl_gk[[#This Row],[ID]]</f>
        <v>201299</v>
      </c>
      <c r="B338" s="25">
        <f>(($E$2*(tbl_vikor_2[[#This Row],[S]]-MAX(tbl_vikor_2[S])))/(MIN(tbl_vikor_2[S])-MAX(tbl_vikor_2[S])))+((1-$E$2)*((tbl_vikor_2[[#This Row],[R]]-MAX(tbl_vikor_2[R]))/(MIN(tbl_vikor_2[R])-MAX(tbl_vikor_2[R]))))</f>
        <v>0.30584956611453323</v>
      </c>
      <c r="C338" s="22">
        <f>_xlfn.RANK.EQ(tbl_vikor_3[[#This Row],[Q(𝜆)]],tbl_vikor_3[Q(𝜆)])</f>
        <v>1486</v>
      </c>
    </row>
    <row r="339" spans="1:3" x14ac:dyDescent="0.55000000000000004">
      <c r="A339" s="8">
        <f>[1]!tbl_gk[[#This Row],[ID]]</f>
        <v>201325</v>
      </c>
      <c r="B339" s="26">
        <f>(($E$2*(tbl_vikor_2[[#This Row],[S]]-MAX(tbl_vikor_2[S])))/(MIN(tbl_vikor_2[S])-MAX(tbl_vikor_2[S])))+((1-$E$2)*((tbl_vikor_2[[#This Row],[R]]-MAX(tbl_vikor_2[R]))/(MIN(tbl_vikor_2[R])-MAX(tbl_vikor_2[R]))))</f>
        <v>0.73064137514451732</v>
      </c>
      <c r="C339" s="22">
        <f>_xlfn.RANK.EQ(tbl_vikor_3[[#This Row],[Q(𝜆)]],tbl_vikor_3[Q(𝜆)])</f>
        <v>92</v>
      </c>
    </row>
    <row r="340" spans="1:3" x14ac:dyDescent="0.55000000000000004">
      <c r="A340" s="7">
        <f>[1]!tbl_gk[[#This Row],[ID]]</f>
        <v>201352</v>
      </c>
      <c r="B340" s="25">
        <f>(($E$2*(tbl_vikor_2[[#This Row],[S]]-MAX(tbl_vikor_2[S])))/(MIN(tbl_vikor_2[S])-MAX(tbl_vikor_2[S])))+((1-$E$2)*((tbl_vikor_2[[#This Row],[R]]-MAX(tbl_vikor_2[R]))/(MIN(tbl_vikor_2[R])-MAX(tbl_vikor_2[R]))))</f>
        <v>0.50329209964560651</v>
      </c>
      <c r="C340" s="22">
        <f>_xlfn.RANK.EQ(tbl_vikor_3[[#This Row],[Q(𝜆)]],tbl_vikor_3[Q(𝜆)])</f>
        <v>623</v>
      </c>
    </row>
    <row r="341" spans="1:3" x14ac:dyDescent="0.55000000000000004">
      <c r="A341" s="8">
        <f>[1]!tbl_gk[[#This Row],[ID]]</f>
        <v>201353</v>
      </c>
      <c r="B341" s="26">
        <f>(($E$2*(tbl_vikor_2[[#This Row],[S]]-MAX(tbl_vikor_2[S])))/(MIN(tbl_vikor_2[S])-MAX(tbl_vikor_2[S])))+((1-$E$2)*((tbl_vikor_2[[#This Row],[R]]-MAX(tbl_vikor_2[R]))/(MIN(tbl_vikor_2[R])-MAX(tbl_vikor_2[R]))))</f>
        <v>0.36349732458290962</v>
      </c>
      <c r="C341" s="22">
        <f>_xlfn.RANK.EQ(tbl_vikor_3[[#This Row],[Q(𝜆)]],tbl_vikor_3[Q(𝜆)])</f>
        <v>1241</v>
      </c>
    </row>
    <row r="342" spans="1:3" x14ac:dyDescent="0.55000000000000004">
      <c r="A342" s="7">
        <f>[1]!tbl_gk[[#This Row],[ID]]</f>
        <v>201847</v>
      </c>
      <c r="B342" s="25">
        <f>(($E$2*(tbl_vikor_2[[#This Row],[S]]-MAX(tbl_vikor_2[S])))/(MIN(tbl_vikor_2[S])-MAX(tbl_vikor_2[S])))+((1-$E$2)*((tbl_vikor_2[[#This Row],[R]]-MAX(tbl_vikor_2[R]))/(MIN(tbl_vikor_2[R])-MAX(tbl_vikor_2[R]))))</f>
        <v>0.35115237272391187</v>
      </c>
      <c r="C342" s="22">
        <f>_xlfn.RANK.EQ(tbl_vikor_3[[#This Row],[Q(𝜆)]],tbl_vikor_3[Q(𝜆)])</f>
        <v>1304</v>
      </c>
    </row>
    <row r="343" spans="1:3" x14ac:dyDescent="0.55000000000000004">
      <c r="A343" s="8">
        <f>[1]!tbl_gk[[#This Row],[ID]]</f>
        <v>201864</v>
      </c>
      <c r="B343" s="26">
        <f>(($E$2*(tbl_vikor_2[[#This Row],[S]]-MAX(tbl_vikor_2[S])))/(MIN(tbl_vikor_2[S])-MAX(tbl_vikor_2[S])))+((1-$E$2)*((tbl_vikor_2[[#This Row],[R]]-MAX(tbl_vikor_2[R]))/(MIN(tbl_vikor_2[R])-MAX(tbl_vikor_2[R]))))</f>
        <v>0.46553157321533245</v>
      </c>
      <c r="C343" s="22">
        <f>_xlfn.RANK.EQ(tbl_vikor_3[[#This Row],[Q(𝜆)]],tbl_vikor_3[Q(𝜆)])</f>
        <v>799</v>
      </c>
    </row>
    <row r="344" spans="1:3" x14ac:dyDescent="0.55000000000000004">
      <c r="A344" s="7">
        <f>[1]!tbl_gk[[#This Row],[ID]]</f>
        <v>201873</v>
      </c>
      <c r="B344" s="25">
        <f>(($E$2*(tbl_vikor_2[[#This Row],[S]]-MAX(tbl_vikor_2[S])))/(MIN(tbl_vikor_2[S])-MAX(tbl_vikor_2[S])))+((1-$E$2)*((tbl_vikor_2[[#This Row],[R]]-MAX(tbl_vikor_2[R]))/(MIN(tbl_vikor_2[R])-MAX(tbl_vikor_2[R]))))</f>
        <v>0.28743357859316299</v>
      </c>
      <c r="C344" s="22">
        <f>_xlfn.RANK.EQ(tbl_vikor_3[[#This Row],[Q(𝜆)]],tbl_vikor_3[Q(𝜆)])</f>
        <v>1551</v>
      </c>
    </row>
    <row r="345" spans="1:3" x14ac:dyDescent="0.55000000000000004">
      <c r="A345" s="8">
        <f>[1]!tbl_gk[[#This Row],[ID]]</f>
        <v>201903</v>
      </c>
      <c r="B345" s="26">
        <f>(($E$2*(tbl_vikor_2[[#This Row],[S]]-MAX(tbl_vikor_2[S])))/(MIN(tbl_vikor_2[S])-MAX(tbl_vikor_2[S])))+((1-$E$2)*((tbl_vikor_2[[#This Row],[R]]-MAX(tbl_vikor_2[R]))/(MIN(tbl_vikor_2[R])-MAX(tbl_vikor_2[R]))))</f>
        <v>0.54392307721472788</v>
      </c>
      <c r="C345" s="22">
        <f>_xlfn.RANK.EQ(tbl_vikor_3[[#This Row],[Q(𝜆)]],tbl_vikor_3[Q(𝜆)])</f>
        <v>486</v>
      </c>
    </row>
    <row r="346" spans="1:3" x14ac:dyDescent="0.55000000000000004">
      <c r="A346" s="7">
        <f>[1]!tbl_gk[[#This Row],[ID]]</f>
        <v>201940</v>
      </c>
      <c r="B346" s="25">
        <f>(($E$2*(tbl_vikor_2[[#This Row],[S]]-MAX(tbl_vikor_2[S])))/(MIN(tbl_vikor_2[S])-MAX(tbl_vikor_2[S])))+((1-$E$2)*((tbl_vikor_2[[#This Row],[R]]-MAX(tbl_vikor_2[R]))/(MIN(tbl_vikor_2[R])-MAX(tbl_vikor_2[R]))))</f>
        <v>0.52675312544022401</v>
      </c>
      <c r="C346" s="22">
        <f>_xlfn.RANK.EQ(tbl_vikor_3[[#This Row],[Q(𝜆)]],tbl_vikor_3[Q(𝜆)])</f>
        <v>541</v>
      </c>
    </row>
    <row r="347" spans="1:3" x14ac:dyDescent="0.55000000000000004">
      <c r="A347" s="8">
        <f>[1]!tbl_gk[[#This Row],[ID]]</f>
        <v>201976</v>
      </c>
      <c r="B347" s="26">
        <f>(($E$2*(tbl_vikor_2[[#This Row],[S]]-MAX(tbl_vikor_2[S])))/(MIN(tbl_vikor_2[S])-MAX(tbl_vikor_2[S])))+((1-$E$2)*((tbl_vikor_2[[#This Row],[R]]-MAX(tbl_vikor_2[R]))/(MIN(tbl_vikor_2[R])-MAX(tbl_vikor_2[R]))))</f>
        <v>0.6831982069951712</v>
      </c>
      <c r="C347" s="22">
        <f>_xlfn.RANK.EQ(tbl_vikor_3[[#This Row],[Q(𝜆)]],tbl_vikor_3[Q(𝜆)])</f>
        <v>142</v>
      </c>
    </row>
    <row r="348" spans="1:3" x14ac:dyDescent="0.55000000000000004">
      <c r="A348" s="7">
        <f>[1]!tbl_gk[[#This Row],[ID]]</f>
        <v>202079</v>
      </c>
      <c r="B348" s="25">
        <f>(($E$2*(tbl_vikor_2[[#This Row],[S]]-MAX(tbl_vikor_2[S])))/(MIN(tbl_vikor_2[S])-MAX(tbl_vikor_2[S])))+((1-$E$2)*((tbl_vikor_2[[#This Row],[R]]-MAX(tbl_vikor_2[R]))/(MIN(tbl_vikor_2[R])-MAX(tbl_vikor_2[R]))))</f>
        <v>0.2740629686130519</v>
      </c>
      <c r="C348" s="22">
        <f>_xlfn.RANK.EQ(tbl_vikor_3[[#This Row],[Q(𝜆)]],tbl_vikor_3[Q(𝜆)])</f>
        <v>1603</v>
      </c>
    </row>
    <row r="349" spans="1:3" x14ac:dyDescent="0.55000000000000004">
      <c r="A349" s="8">
        <f>[1]!tbl_gk[[#This Row],[ID]]</f>
        <v>202089</v>
      </c>
      <c r="B349" s="26">
        <f>(($E$2*(tbl_vikor_2[[#This Row],[S]]-MAX(tbl_vikor_2[S])))/(MIN(tbl_vikor_2[S])-MAX(tbl_vikor_2[S])))+((1-$E$2)*((tbl_vikor_2[[#This Row],[R]]-MAX(tbl_vikor_2[R]))/(MIN(tbl_vikor_2[R])-MAX(tbl_vikor_2[R]))))</f>
        <v>0.55483269432277105</v>
      </c>
      <c r="C349" s="22">
        <f>_xlfn.RANK.EQ(tbl_vikor_3[[#This Row],[Q(𝜆)]],tbl_vikor_3[Q(𝜆)])</f>
        <v>444</v>
      </c>
    </row>
    <row r="350" spans="1:3" x14ac:dyDescent="0.55000000000000004">
      <c r="A350" s="7">
        <f>[1]!tbl_gk[[#This Row],[ID]]</f>
        <v>202125</v>
      </c>
      <c r="B350" s="25">
        <f>(($E$2*(tbl_vikor_2[[#This Row],[S]]-MAX(tbl_vikor_2[S])))/(MIN(tbl_vikor_2[S])-MAX(tbl_vikor_2[S])))+((1-$E$2)*((tbl_vikor_2[[#This Row],[R]]-MAX(tbl_vikor_2[R]))/(MIN(tbl_vikor_2[R])-MAX(tbl_vikor_2[R]))))</f>
        <v>0.58812709691183773</v>
      </c>
      <c r="C350" s="22">
        <f>_xlfn.RANK.EQ(tbl_vikor_3[[#This Row],[Q(𝜆)]],tbl_vikor_3[Q(𝜆)])</f>
        <v>357</v>
      </c>
    </row>
    <row r="351" spans="1:3" x14ac:dyDescent="0.55000000000000004">
      <c r="A351" s="8">
        <f>[1]!tbl_gk[[#This Row],[ID]]</f>
        <v>202199</v>
      </c>
      <c r="B351" s="26">
        <f>(($E$2*(tbl_vikor_2[[#This Row],[S]]-MAX(tbl_vikor_2[S])))/(MIN(tbl_vikor_2[S])-MAX(tbl_vikor_2[S])))+((1-$E$2)*((tbl_vikor_2[[#This Row],[R]]-MAX(tbl_vikor_2[R]))/(MIN(tbl_vikor_2[R])-MAX(tbl_vikor_2[R]))))</f>
        <v>0.52549516779028793</v>
      </c>
      <c r="C351" s="22">
        <f>_xlfn.RANK.EQ(tbl_vikor_3[[#This Row],[Q(𝜆)]],tbl_vikor_3[Q(𝜆)])</f>
        <v>547</v>
      </c>
    </row>
    <row r="352" spans="1:3" x14ac:dyDescent="0.55000000000000004">
      <c r="A352" s="7">
        <f>[1]!tbl_gk[[#This Row],[ID]]</f>
        <v>202215</v>
      </c>
      <c r="B352" s="25">
        <f>(($E$2*(tbl_vikor_2[[#This Row],[S]]-MAX(tbl_vikor_2[S])))/(MIN(tbl_vikor_2[S])-MAX(tbl_vikor_2[S])))+((1-$E$2)*((tbl_vikor_2[[#This Row],[R]]-MAX(tbl_vikor_2[R]))/(MIN(tbl_vikor_2[R])-MAX(tbl_vikor_2[R]))))</f>
        <v>0.61724514712416556</v>
      </c>
      <c r="C352" s="22">
        <f>_xlfn.RANK.EQ(tbl_vikor_3[[#This Row],[Q(𝜆)]],tbl_vikor_3[Q(𝜆)])</f>
        <v>277</v>
      </c>
    </row>
    <row r="353" spans="1:3" x14ac:dyDescent="0.55000000000000004">
      <c r="A353" s="8">
        <f>[1]!tbl_gk[[#This Row],[ID]]</f>
        <v>202244</v>
      </c>
      <c r="B353" s="26">
        <f>(($E$2*(tbl_vikor_2[[#This Row],[S]]-MAX(tbl_vikor_2[S])))/(MIN(tbl_vikor_2[S])-MAX(tbl_vikor_2[S])))+((1-$E$2)*((tbl_vikor_2[[#This Row],[R]]-MAX(tbl_vikor_2[R]))/(MIN(tbl_vikor_2[R])-MAX(tbl_vikor_2[R]))))</f>
        <v>0.48675031779968225</v>
      </c>
      <c r="C353" s="22">
        <f>_xlfn.RANK.EQ(tbl_vikor_3[[#This Row],[Q(𝜆)]],tbl_vikor_3[Q(𝜆)])</f>
        <v>692</v>
      </c>
    </row>
    <row r="354" spans="1:3" x14ac:dyDescent="0.55000000000000004">
      <c r="A354" s="7">
        <f>[1]!tbl_gk[[#This Row],[ID]]</f>
        <v>202469</v>
      </c>
      <c r="B354" s="25">
        <f>(($E$2*(tbl_vikor_2[[#This Row],[S]]-MAX(tbl_vikor_2[S])))/(MIN(tbl_vikor_2[S])-MAX(tbl_vikor_2[S])))+((1-$E$2)*((tbl_vikor_2[[#This Row],[R]]-MAX(tbl_vikor_2[R]))/(MIN(tbl_vikor_2[R])-MAX(tbl_vikor_2[R]))))</f>
        <v>0.53872647265818518</v>
      </c>
      <c r="C354" s="22">
        <f>_xlfn.RANK.EQ(tbl_vikor_3[[#This Row],[Q(𝜆)]],tbl_vikor_3[Q(𝜆)])</f>
        <v>503</v>
      </c>
    </row>
    <row r="355" spans="1:3" x14ac:dyDescent="0.55000000000000004">
      <c r="A355" s="8">
        <f>[1]!tbl_gk[[#This Row],[ID]]</f>
        <v>202570</v>
      </c>
      <c r="B355" s="26">
        <f>(($E$2*(tbl_vikor_2[[#This Row],[S]]-MAX(tbl_vikor_2[S])))/(MIN(tbl_vikor_2[S])-MAX(tbl_vikor_2[S])))+((1-$E$2)*((tbl_vikor_2[[#This Row],[R]]-MAX(tbl_vikor_2[R]))/(MIN(tbl_vikor_2[R])-MAX(tbl_vikor_2[R]))))</f>
        <v>0.56541407810153854</v>
      </c>
      <c r="C355" s="22">
        <f>_xlfn.RANK.EQ(tbl_vikor_3[[#This Row],[Q(𝜆)]],tbl_vikor_3[Q(𝜆)])</f>
        <v>420</v>
      </c>
    </row>
    <row r="356" spans="1:3" x14ac:dyDescent="0.55000000000000004">
      <c r="A356" s="7">
        <f>[1]!tbl_gk[[#This Row],[ID]]</f>
        <v>202617</v>
      </c>
      <c r="B356" s="25">
        <f>(($E$2*(tbl_vikor_2[[#This Row],[S]]-MAX(tbl_vikor_2[S])))/(MIN(tbl_vikor_2[S])-MAX(tbl_vikor_2[S])))+((1-$E$2)*((tbl_vikor_2[[#This Row],[R]]-MAX(tbl_vikor_2[R]))/(MIN(tbl_vikor_2[R])-MAX(tbl_vikor_2[R]))))</f>
        <v>0.56094680970030208</v>
      </c>
      <c r="C356" s="22">
        <f>_xlfn.RANK.EQ(tbl_vikor_3[[#This Row],[Q(𝜆)]],tbl_vikor_3[Q(𝜆)])</f>
        <v>436</v>
      </c>
    </row>
    <row r="357" spans="1:3" x14ac:dyDescent="0.55000000000000004">
      <c r="A357" s="8">
        <f>[1]!tbl_gk[[#This Row],[ID]]</f>
        <v>202770</v>
      </c>
      <c r="B357" s="26">
        <f>(($E$2*(tbl_vikor_2[[#This Row],[S]]-MAX(tbl_vikor_2[S])))/(MIN(tbl_vikor_2[S])-MAX(tbl_vikor_2[S])))+((1-$E$2)*((tbl_vikor_2[[#This Row],[R]]-MAX(tbl_vikor_2[R]))/(MIN(tbl_vikor_2[R])-MAX(tbl_vikor_2[R]))))</f>
        <v>0.47260677318161881</v>
      </c>
      <c r="C357" s="22">
        <f>_xlfn.RANK.EQ(tbl_vikor_3[[#This Row],[Q(𝜆)]],tbl_vikor_3[Q(𝜆)])</f>
        <v>767</v>
      </c>
    </row>
    <row r="358" spans="1:3" x14ac:dyDescent="0.55000000000000004">
      <c r="A358" s="7">
        <f>[1]!tbl_gk[[#This Row],[ID]]</f>
        <v>202778</v>
      </c>
      <c r="B358" s="25">
        <f>(($E$2*(tbl_vikor_2[[#This Row],[S]]-MAX(tbl_vikor_2[S])))/(MIN(tbl_vikor_2[S])-MAX(tbl_vikor_2[S])))+((1-$E$2)*((tbl_vikor_2[[#This Row],[R]]-MAX(tbl_vikor_2[R]))/(MIN(tbl_vikor_2[R])-MAX(tbl_vikor_2[R]))))</f>
        <v>0.43014577867796072</v>
      </c>
      <c r="C358" s="22">
        <f>_xlfn.RANK.EQ(tbl_vikor_3[[#This Row],[Q(𝜆)]],tbl_vikor_3[Q(𝜆)])</f>
        <v>962</v>
      </c>
    </row>
    <row r="359" spans="1:3" x14ac:dyDescent="0.55000000000000004">
      <c r="A359" s="8">
        <f>[1]!tbl_gk[[#This Row],[ID]]</f>
        <v>202786</v>
      </c>
      <c r="B359" s="26">
        <f>(($E$2*(tbl_vikor_2[[#This Row],[S]]-MAX(tbl_vikor_2[S])))/(MIN(tbl_vikor_2[S])-MAX(tbl_vikor_2[S])))+((1-$E$2)*((tbl_vikor_2[[#This Row],[R]]-MAX(tbl_vikor_2[R]))/(MIN(tbl_vikor_2[R])-MAX(tbl_vikor_2[R]))))</f>
        <v>0.44022761092376872</v>
      </c>
      <c r="C359" s="22">
        <f>_xlfn.RANK.EQ(tbl_vikor_3[[#This Row],[Q(𝜆)]],tbl_vikor_3[Q(𝜆)])</f>
        <v>918</v>
      </c>
    </row>
    <row r="360" spans="1:3" x14ac:dyDescent="0.55000000000000004">
      <c r="A360" s="7">
        <f>[1]!tbl_gk[[#This Row],[ID]]</f>
        <v>202793</v>
      </c>
      <c r="B360" s="25">
        <f>(($E$2*(tbl_vikor_2[[#This Row],[S]]-MAX(tbl_vikor_2[S])))/(MIN(tbl_vikor_2[S])-MAX(tbl_vikor_2[S])))+((1-$E$2)*((tbl_vikor_2[[#This Row],[R]]-MAX(tbl_vikor_2[R]))/(MIN(tbl_vikor_2[R])-MAX(tbl_vikor_2[R]))))</f>
        <v>0.42904113696567647</v>
      </c>
      <c r="C360" s="22">
        <f>_xlfn.RANK.EQ(tbl_vikor_3[[#This Row],[Q(𝜆)]],tbl_vikor_3[Q(𝜆)])</f>
        <v>968</v>
      </c>
    </row>
    <row r="361" spans="1:3" x14ac:dyDescent="0.55000000000000004">
      <c r="A361" s="8">
        <f>[1]!tbl_gk[[#This Row],[ID]]</f>
        <v>202810</v>
      </c>
      <c r="B361" s="26">
        <f>(($E$2*(tbl_vikor_2[[#This Row],[S]]-MAX(tbl_vikor_2[S])))/(MIN(tbl_vikor_2[S])-MAX(tbl_vikor_2[S])))+((1-$E$2)*((tbl_vikor_2[[#This Row],[R]]-MAX(tbl_vikor_2[R]))/(MIN(tbl_vikor_2[R])-MAX(tbl_vikor_2[R]))))</f>
        <v>0.51943000847567999</v>
      </c>
      <c r="C361" s="22">
        <f>_xlfn.RANK.EQ(tbl_vikor_3[[#This Row],[Q(𝜆)]],tbl_vikor_3[Q(𝜆)])</f>
        <v>568</v>
      </c>
    </row>
    <row r="362" spans="1:3" x14ac:dyDescent="0.55000000000000004">
      <c r="A362" s="7">
        <f>[1]!tbl_gk[[#This Row],[ID]]</f>
        <v>202811</v>
      </c>
      <c r="B362" s="25">
        <f>(($E$2*(tbl_vikor_2[[#This Row],[S]]-MAX(tbl_vikor_2[S])))/(MIN(tbl_vikor_2[S])-MAX(tbl_vikor_2[S])))+((1-$E$2)*((tbl_vikor_2[[#This Row],[R]]-MAX(tbl_vikor_2[R]))/(MIN(tbl_vikor_2[R])-MAX(tbl_vikor_2[R]))))</f>
        <v>0.90506164938336198</v>
      </c>
      <c r="C362" s="22">
        <f>_xlfn.RANK.EQ(tbl_vikor_3[[#This Row],[Q(𝜆)]],tbl_vikor_3[Q(𝜆)])</f>
        <v>7</v>
      </c>
    </row>
    <row r="363" spans="1:3" x14ac:dyDescent="0.55000000000000004">
      <c r="A363" s="8">
        <f>[1]!tbl_gk[[#This Row],[ID]]</f>
        <v>202873</v>
      </c>
      <c r="B363" s="26">
        <f>(($E$2*(tbl_vikor_2[[#This Row],[S]]-MAX(tbl_vikor_2[S])))/(MIN(tbl_vikor_2[S])-MAX(tbl_vikor_2[S])))+((1-$E$2)*((tbl_vikor_2[[#This Row],[R]]-MAX(tbl_vikor_2[R]))/(MIN(tbl_vikor_2[R])-MAX(tbl_vikor_2[R]))))</f>
        <v>0.50363368727305768</v>
      </c>
      <c r="C363" s="22">
        <f>_xlfn.RANK.EQ(tbl_vikor_3[[#This Row],[Q(𝜆)]],tbl_vikor_3[Q(𝜆)])</f>
        <v>622</v>
      </c>
    </row>
    <row r="364" spans="1:3" x14ac:dyDescent="0.55000000000000004">
      <c r="A364" s="7">
        <f>[1]!tbl_gk[[#This Row],[ID]]</f>
        <v>202886</v>
      </c>
      <c r="B364" s="25">
        <f>(($E$2*(tbl_vikor_2[[#This Row],[S]]-MAX(tbl_vikor_2[S])))/(MIN(tbl_vikor_2[S])-MAX(tbl_vikor_2[S])))+((1-$E$2)*((tbl_vikor_2[[#This Row],[R]]-MAX(tbl_vikor_2[R]))/(MIN(tbl_vikor_2[R])-MAX(tbl_vikor_2[R]))))</f>
        <v>0.38581554027638981</v>
      </c>
      <c r="C364" s="22">
        <f>_xlfn.RANK.EQ(tbl_vikor_3[[#This Row],[Q(𝜆)]],tbl_vikor_3[Q(𝜆)])</f>
        <v>1141</v>
      </c>
    </row>
    <row r="365" spans="1:3" x14ac:dyDescent="0.55000000000000004">
      <c r="A365" s="8">
        <f>[1]!tbl_gk[[#This Row],[ID]]</f>
        <v>202910</v>
      </c>
      <c r="B365" s="26">
        <f>(($E$2*(tbl_vikor_2[[#This Row],[S]]-MAX(tbl_vikor_2[S])))/(MIN(tbl_vikor_2[S])-MAX(tbl_vikor_2[S])))+((1-$E$2)*((tbl_vikor_2[[#This Row],[R]]-MAX(tbl_vikor_2[R]))/(MIN(tbl_vikor_2[R])-MAX(tbl_vikor_2[R]))))</f>
        <v>0.50507038938619253</v>
      </c>
      <c r="C365" s="22">
        <f>_xlfn.RANK.EQ(tbl_vikor_3[[#This Row],[Q(𝜆)]],tbl_vikor_3[Q(𝜆)])</f>
        <v>613</v>
      </c>
    </row>
    <row r="366" spans="1:3" x14ac:dyDescent="0.55000000000000004">
      <c r="A366" s="7">
        <f>[1]!tbl_gk[[#This Row],[ID]]</f>
        <v>203004</v>
      </c>
      <c r="B366" s="25">
        <f>(($E$2*(tbl_vikor_2[[#This Row],[S]]-MAX(tbl_vikor_2[S])))/(MIN(tbl_vikor_2[S])-MAX(tbl_vikor_2[S])))+((1-$E$2)*((tbl_vikor_2[[#This Row],[R]]-MAX(tbl_vikor_2[R]))/(MIN(tbl_vikor_2[R])-MAX(tbl_vikor_2[R]))))</f>
        <v>0.5653507452274158</v>
      </c>
      <c r="C366" s="22">
        <f>_xlfn.RANK.EQ(tbl_vikor_3[[#This Row],[Q(𝜆)]],tbl_vikor_3[Q(𝜆)])</f>
        <v>422</v>
      </c>
    </row>
    <row r="367" spans="1:3" x14ac:dyDescent="0.55000000000000004">
      <c r="A367" s="8">
        <f>[1]!tbl_gk[[#This Row],[ID]]</f>
        <v>203034</v>
      </c>
      <c r="B367" s="26">
        <f>(($E$2*(tbl_vikor_2[[#This Row],[S]]-MAX(tbl_vikor_2[S])))/(MIN(tbl_vikor_2[S])-MAX(tbl_vikor_2[S])))+((1-$E$2)*((tbl_vikor_2[[#This Row],[R]]-MAX(tbl_vikor_2[R]))/(MIN(tbl_vikor_2[R])-MAX(tbl_vikor_2[R]))))</f>
        <v>0.47730988361212401</v>
      </c>
      <c r="C367" s="22">
        <f>_xlfn.RANK.EQ(tbl_vikor_3[[#This Row],[Q(𝜆)]],tbl_vikor_3[Q(𝜆)])</f>
        <v>745</v>
      </c>
    </row>
    <row r="368" spans="1:3" x14ac:dyDescent="0.55000000000000004">
      <c r="A368" s="7">
        <f>[1]!tbl_gk[[#This Row],[ID]]</f>
        <v>203042</v>
      </c>
      <c r="B368" s="25">
        <f>(($E$2*(tbl_vikor_2[[#This Row],[S]]-MAX(tbl_vikor_2[S])))/(MIN(tbl_vikor_2[S])-MAX(tbl_vikor_2[S])))+((1-$E$2)*((tbl_vikor_2[[#This Row],[R]]-MAX(tbl_vikor_2[R]))/(MIN(tbl_vikor_2[R])-MAX(tbl_vikor_2[R]))))</f>
        <v>0.71347815523675173</v>
      </c>
      <c r="C368" s="22">
        <f>_xlfn.RANK.EQ(tbl_vikor_3[[#This Row],[Q(𝜆)]],tbl_vikor_3[Q(𝜆)])</f>
        <v>116</v>
      </c>
    </row>
    <row r="369" spans="1:3" x14ac:dyDescent="0.55000000000000004">
      <c r="A369" s="8">
        <f>[1]!tbl_gk[[#This Row],[ID]]</f>
        <v>203175</v>
      </c>
      <c r="B369" s="26">
        <f>(($E$2*(tbl_vikor_2[[#This Row],[S]]-MAX(tbl_vikor_2[S])))/(MIN(tbl_vikor_2[S])-MAX(tbl_vikor_2[S])))+((1-$E$2)*((tbl_vikor_2[[#This Row],[R]]-MAX(tbl_vikor_2[R]))/(MIN(tbl_vikor_2[R])-MAX(tbl_vikor_2[R]))))</f>
        <v>0.49278314320179462</v>
      </c>
      <c r="C369" s="22">
        <f>_xlfn.RANK.EQ(tbl_vikor_3[[#This Row],[Q(𝜆)]],tbl_vikor_3[Q(𝜆)])</f>
        <v>667</v>
      </c>
    </row>
    <row r="370" spans="1:3" x14ac:dyDescent="0.55000000000000004">
      <c r="A370" s="7">
        <f>[1]!tbl_gk[[#This Row],[ID]]</f>
        <v>203215</v>
      </c>
      <c r="B370" s="25">
        <f>(($E$2*(tbl_vikor_2[[#This Row],[S]]-MAX(tbl_vikor_2[S])))/(MIN(tbl_vikor_2[S])-MAX(tbl_vikor_2[S])))+((1-$E$2)*((tbl_vikor_2[[#This Row],[R]]-MAX(tbl_vikor_2[R]))/(MIN(tbl_vikor_2[R])-MAX(tbl_vikor_2[R]))))</f>
        <v>0.43327441351778995</v>
      </c>
      <c r="C370" s="22">
        <f>_xlfn.RANK.EQ(tbl_vikor_3[[#This Row],[Q(𝜆)]],tbl_vikor_3[Q(𝜆)])</f>
        <v>949</v>
      </c>
    </row>
    <row r="371" spans="1:3" x14ac:dyDescent="0.55000000000000004">
      <c r="A371" s="8">
        <f>[1]!tbl_gk[[#This Row],[ID]]</f>
        <v>203237</v>
      </c>
      <c r="B371" s="26">
        <f>(($E$2*(tbl_vikor_2[[#This Row],[S]]-MAX(tbl_vikor_2[S])))/(MIN(tbl_vikor_2[S])-MAX(tbl_vikor_2[S])))+((1-$E$2)*((tbl_vikor_2[[#This Row],[R]]-MAX(tbl_vikor_2[R]))/(MIN(tbl_vikor_2[R])-MAX(tbl_vikor_2[R]))))</f>
        <v>0.58831221075058493</v>
      </c>
      <c r="C371" s="22">
        <f>_xlfn.RANK.EQ(tbl_vikor_3[[#This Row],[Q(𝜆)]],tbl_vikor_3[Q(𝜆)])</f>
        <v>356</v>
      </c>
    </row>
    <row r="372" spans="1:3" x14ac:dyDescent="0.55000000000000004">
      <c r="A372" s="7">
        <f>[1]!tbl_gk[[#This Row],[ID]]</f>
        <v>203316</v>
      </c>
      <c r="B372" s="25">
        <f>(($E$2*(tbl_vikor_2[[#This Row],[S]]-MAX(tbl_vikor_2[S])))/(MIN(tbl_vikor_2[S])-MAX(tbl_vikor_2[S])))+((1-$E$2)*((tbl_vikor_2[[#This Row],[R]]-MAX(tbl_vikor_2[R]))/(MIN(tbl_vikor_2[R])-MAX(tbl_vikor_2[R]))))</f>
        <v>0.33394816029983143</v>
      </c>
      <c r="C372" s="22">
        <f>_xlfn.RANK.EQ(tbl_vikor_3[[#This Row],[Q(𝜆)]],tbl_vikor_3[Q(𝜆)])</f>
        <v>1374</v>
      </c>
    </row>
    <row r="373" spans="1:3" x14ac:dyDescent="0.55000000000000004">
      <c r="A373" s="8">
        <f>[1]!tbl_gk[[#This Row],[ID]]</f>
        <v>203423</v>
      </c>
      <c r="B373" s="26">
        <f>(($E$2*(tbl_vikor_2[[#This Row],[S]]-MAX(tbl_vikor_2[S])))/(MIN(tbl_vikor_2[S])-MAX(tbl_vikor_2[S])))+((1-$E$2)*((tbl_vikor_2[[#This Row],[R]]-MAX(tbl_vikor_2[R]))/(MIN(tbl_vikor_2[R])-MAX(tbl_vikor_2[R]))))</f>
        <v>0.66946881706374017</v>
      </c>
      <c r="C373" s="22">
        <f>_xlfn.RANK.EQ(tbl_vikor_3[[#This Row],[Q(𝜆)]],tbl_vikor_3[Q(𝜆)])</f>
        <v>153</v>
      </c>
    </row>
    <row r="374" spans="1:3" x14ac:dyDescent="0.55000000000000004">
      <c r="A374" s="7">
        <f>[1]!tbl_gk[[#This Row],[ID]]</f>
        <v>203775</v>
      </c>
      <c r="B374" s="25">
        <f>(($E$2*(tbl_vikor_2[[#This Row],[S]]-MAX(tbl_vikor_2[S])))/(MIN(tbl_vikor_2[S])-MAX(tbl_vikor_2[S])))+((1-$E$2)*((tbl_vikor_2[[#This Row],[R]]-MAX(tbl_vikor_2[R]))/(MIN(tbl_vikor_2[R])-MAX(tbl_vikor_2[R]))))</f>
        <v>0.62821068602194696</v>
      </c>
      <c r="C374" s="22">
        <f>_xlfn.RANK.EQ(tbl_vikor_3[[#This Row],[Q(𝜆)]],tbl_vikor_3[Q(𝜆)])</f>
        <v>249</v>
      </c>
    </row>
    <row r="375" spans="1:3" x14ac:dyDescent="0.55000000000000004">
      <c r="A375" s="8">
        <f>[1]!tbl_gk[[#This Row],[ID]]</f>
        <v>203824</v>
      </c>
      <c r="B375" s="26">
        <f>(($E$2*(tbl_vikor_2[[#This Row],[S]]-MAX(tbl_vikor_2[S])))/(MIN(tbl_vikor_2[S])-MAX(tbl_vikor_2[S])))+((1-$E$2)*((tbl_vikor_2[[#This Row],[R]]-MAX(tbl_vikor_2[R]))/(MIN(tbl_vikor_2[R])-MAX(tbl_vikor_2[R]))))</f>
        <v>0.53435891229892662</v>
      </c>
      <c r="C375" s="22">
        <f>_xlfn.RANK.EQ(tbl_vikor_3[[#This Row],[Q(𝜆)]],tbl_vikor_3[Q(𝜆)])</f>
        <v>519</v>
      </c>
    </row>
    <row r="376" spans="1:3" x14ac:dyDescent="0.55000000000000004">
      <c r="A376" s="7">
        <f>[1]!tbl_gk[[#This Row],[ID]]</f>
        <v>203841</v>
      </c>
      <c r="B376" s="25">
        <f>(($E$2*(tbl_vikor_2[[#This Row],[S]]-MAX(tbl_vikor_2[S])))/(MIN(tbl_vikor_2[S])-MAX(tbl_vikor_2[S])))+((1-$E$2)*((tbl_vikor_2[[#This Row],[R]]-MAX(tbl_vikor_2[R]))/(MIN(tbl_vikor_2[R])-MAX(tbl_vikor_2[R]))))</f>
        <v>0.65164530993196346</v>
      </c>
      <c r="C376" s="22">
        <f>_xlfn.RANK.EQ(tbl_vikor_3[[#This Row],[Q(𝜆)]],tbl_vikor_3[Q(𝜆)])</f>
        <v>187</v>
      </c>
    </row>
    <row r="377" spans="1:3" x14ac:dyDescent="0.55000000000000004">
      <c r="A377" s="8">
        <f>[1]!tbl_gk[[#This Row],[ID]]</f>
        <v>203849</v>
      </c>
      <c r="B377" s="26">
        <f>(($E$2*(tbl_vikor_2[[#This Row],[S]]-MAX(tbl_vikor_2[S])))/(MIN(tbl_vikor_2[S])-MAX(tbl_vikor_2[S])))+((1-$E$2)*((tbl_vikor_2[[#This Row],[R]]-MAX(tbl_vikor_2[R]))/(MIN(tbl_vikor_2[R])-MAX(tbl_vikor_2[R]))))</f>
        <v>0.29443189427828742</v>
      </c>
      <c r="C377" s="22">
        <f>_xlfn.RANK.EQ(tbl_vikor_3[[#This Row],[Q(𝜆)]],tbl_vikor_3[Q(𝜆)])</f>
        <v>1524</v>
      </c>
    </row>
    <row r="378" spans="1:3" x14ac:dyDescent="0.55000000000000004">
      <c r="A378" s="7">
        <f>[1]!tbl_gk[[#This Row],[ID]]</f>
        <v>204034</v>
      </c>
      <c r="B378" s="25">
        <f>(($E$2*(tbl_vikor_2[[#This Row],[S]]-MAX(tbl_vikor_2[S])))/(MIN(tbl_vikor_2[S])-MAX(tbl_vikor_2[S])))+((1-$E$2)*((tbl_vikor_2[[#This Row],[R]]-MAX(tbl_vikor_2[R]))/(MIN(tbl_vikor_2[R])-MAX(tbl_vikor_2[R]))))</f>
        <v>0.37368647297232649</v>
      </c>
      <c r="C378" s="22">
        <f>_xlfn.RANK.EQ(tbl_vikor_3[[#This Row],[Q(𝜆)]],tbl_vikor_3[Q(𝜆)])</f>
        <v>1200</v>
      </c>
    </row>
    <row r="379" spans="1:3" x14ac:dyDescent="0.55000000000000004">
      <c r="A379" s="8">
        <f>[1]!tbl_gk[[#This Row],[ID]]</f>
        <v>204092</v>
      </c>
      <c r="B379" s="26">
        <f>(($E$2*(tbl_vikor_2[[#This Row],[S]]-MAX(tbl_vikor_2[S])))/(MIN(tbl_vikor_2[S])-MAX(tbl_vikor_2[S])))+((1-$E$2)*((tbl_vikor_2[[#This Row],[R]]-MAX(tbl_vikor_2[R]))/(MIN(tbl_vikor_2[R])-MAX(tbl_vikor_2[R]))))</f>
        <v>0.71813470573518123</v>
      </c>
      <c r="C379" s="22">
        <f>_xlfn.RANK.EQ(tbl_vikor_3[[#This Row],[Q(𝜆)]],tbl_vikor_3[Q(𝜆)])</f>
        <v>106</v>
      </c>
    </row>
    <row r="380" spans="1:3" x14ac:dyDescent="0.55000000000000004">
      <c r="A380" s="7">
        <f>[1]!tbl_gk[[#This Row],[ID]]</f>
        <v>204234</v>
      </c>
      <c r="B380" s="25">
        <f>(($E$2*(tbl_vikor_2[[#This Row],[S]]-MAX(tbl_vikor_2[S])))/(MIN(tbl_vikor_2[S])-MAX(tbl_vikor_2[S])))+((1-$E$2)*((tbl_vikor_2[[#This Row],[R]]-MAX(tbl_vikor_2[R]))/(MIN(tbl_vikor_2[R])-MAX(tbl_vikor_2[R]))))</f>
        <v>0.64790675183674828</v>
      </c>
      <c r="C380" s="22">
        <f>_xlfn.RANK.EQ(tbl_vikor_3[[#This Row],[Q(𝜆)]],tbl_vikor_3[Q(𝜆)])</f>
        <v>198</v>
      </c>
    </row>
    <row r="381" spans="1:3" x14ac:dyDescent="0.55000000000000004">
      <c r="A381" s="8">
        <f>[1]!tbl_gk[[#This Row],[ID]]</f>
        <v>204240</v>
      </c>
      <c r="B381" s="26">
        <f>(($E$2*(tbl_vikor_2[[#This Row],[S]]-MAX(tbl_vikor_2[S])))/(MIN(tbl_vikor_2[S])-MAX(tbl_vikor_2[S])))+((1-$E$2)*((tbl_vikor_2[[#This Row],[R]]-MAX(tbl_vikor_2[R]))/(MIN(tbl_vikor_2[R])-MAX(tbl_vikor_2[R]))))</f>
        <v>0.62651523412847943</v>
      </c>
      <c r="C381" s="22">
        <f>_xlfn.RANK.EQ(tbl_vikor_3[[#This Row],[Q(𝜆)]],tbl_vikor_3[Q(𝜆)])</f>
        <v>253</v>
      </c>
    </row>
    <row r="382" spans="1:3" x14ac:dyDescent="0.55000000000000004">
      <c r="A382" s="7">
        <f>[1]!tbl_gk[[#This Row],[ID]]</f>
        <v>204246</v>
      </c>
      <c r="B382" s="25">
        <f>(($E$2*(tbl_vikor_2[[#This Row],[S]]-MAX(tbl_vikor_2[S])))/(MIN(tbl_vikor_2[S])-MAX(tbl_vikor_2[S])))+((1-$E$2)*((tbl_vikor_2[[#This Row],[R]]-MAX(tbl_vikor_2[R]))/(MIN(tbl_vikor_2[R])-MAX(tbl_vikor_2[R]))))</f>
        <v>0.62989587366998356</v>
      </c>
      <c r="C382" s="22">
        <f>_xlfn.RANK.EQ(tbl_vikor_3[[#This Row],[Q(𝜆)]],tbl_vikor_3[Q(𝜆)])</f>
        <v>244</v>
      </c>
    </row>
    <row r="383" spans="1:3" x14ac:dyDescent="0.55000000000000004">
      <c r="A383" s="8">
        <f>[1]!tbl_gk[[#This Row],[ID]]</f>
        <v>204269</v>
      </c>
      <c r="B383" s="26">
        <f>(($E$2*(tbl_vikor_2[[#This Row],[S]]-MAX(tbl_vikor_2[S])))/(MIN(tbl_vikor_2[S])-MAX(tbl_vikor_2[S])))+((1-$E$2)*((tbl_vikor_2[[#This Row],[R]]-MAX(tbl_vikor_2[R]))/(MIN(tbl_vikor_2[R])-MAX(tbl_vikor_2[R]))))</f>
        <v>0.57281285554084782</v>
      </c>
      <c r="C383" s="22">
        <f>_xlfn.RANK.EQ(tbl_vikor_3[[#This Row],[Q(𝜆)]],tbl_vikor_3[Q(𝜆)])</f>
        <v>398</v>
      </c>
    </row>
    <row r="384" spans="1:3" x14ac:dyDescent="0.55000000000000004">
      <c r="A384" s="7">
        <f>[1]!tbl_gk[[#This Row],[ID]]</f>
        <v>204308</v>
      </c>
      <c r="B384" s="25">
        <f>(($E$2*(tbl_vikor_2[[#This Row],[S]]-MAX(tbl_vikor_2[S])))/(MIN(tbl_vikor_2[S])-MAX(tbl_vikor_2[S])))+((1-$E$2)*((tbl_vikor_2[[#This Row],[R]]-MAX(tbl_vikor_2[R]))/(MIN(tbl_vikor_2[R])-MAX(tbl_vikor_2[R]))))</f>
        <v>0.79145017779970916</v>
      </c>
      <c r="C384" s="22">
        <f>_xlfn.RANK.EQ(tbl_vikor_3[[#This Row],[Q(𝜆)]],tbl_vikor_3[Q(𝜆)])</f>
        <v>43</v>
      </c>
    </row>
    <row r="385" spans="1:3" x14ac:dyDescent="0.55000000000000004">
      <c r="A385" s="8">
        <f>[1]!tbl_gk[[#This Row],[ID]]</f>
        <v>204349</v>
      </c>
      <c r="B385" s="26">
        <f>(($E$2*(tbl_vikor_2[[#This Row],[S]]-MAX(tbl_vikor_2[S])))/(MIN(tbl_vikor_2[S])-MAX(tbl_vikor_2[S])))+((1-$E$2)*((tbl_vikor_2[[#This Row],[R]]-MAX(tbl_vikor_2[R]))/(MIN(tbl_vikor_2[R])-MAX(tbl_vikor_2[R]))))</f>
        <v>0.32806597110375568</v>
      </c>
      <c r="C385" s="22">
        <f>_xlfn.RANK.EQ(tbl_vikor_3[[#This Row],[Q(𝜆)]],tbl_vikor_3[Q(𝜆)])</f>
        <v>1406</v>
      </c>
    </row>
    <row r="386" spans="1:3" x14ac:dyDescent="0.55000000000000004">
      <c r="A386" s="7">
        <f>[1]!tbl_gk[[#This Row],[ID]]</f>
        <v>204354</v>
      </c>
      <c r="B386" s="25">
        <f>(($E$2*(tbl_vikor_2[[#This Row],[S]]-MAX(tbl_vikor_2[S])))/(MIN(tbl_vikor_2[S])-MAX(tbl_vikor_2[S])))+((1-$E$2)*((tbl_vikor_2[[#This Row],[R]]-MAX(tbl_vikor_2[R]))/(MIN(tbl_vikor_2[R])-MAX(tbl_vikor_2[R]))))</f>
        <v>0.58145006770797514</v>
      </c>
      <c r="C386" s="22">
        <f>_xlfn.RANK.EQ(tbl_vikor_3[[#This Row],[Q(𝜆)]],tbl_vikor_3[Q(𝜆)])</f>
        <v>373</v>
      </c>
    </row>
    <row r="387" spans="1:3" x14ac:dyDescent="0.55000000000000004">
      <c r="A387" s="8">
        <f>[1]!tbl_gk[[#This Row],[ID]]</f>
        <v>204380</v>
      </c>
      <c r="B387" s="26">
        <f>(($E$2*(tbl_vikor_2[[#This Row],[S]]-MAX(tbl_vikor_2[S])))/(MIN(tbl_vikor_2[S])-MAX(tbl_vikor_2[S])))+((1-$E$2)*((tbl_vikor_2[[#This Row],[R]]-MAX(tbl_vikor_2[R]))/(MIN(tbl_vikor_2[R])-MAX(tbl_vikor_2[R]))))</f>
        <v>0.56530856158892684</v>
      </c>
      <c r="C387" s="22">
        <f>_xlfn.RANK.EQ(tbl_vikor_3[[#This Row],[Q(𝜆)]],tbl_vikor_3[Q(𝜆)])</f>
        <v>423</v>
      </c>
    </row>
    <row r="388" spans="1:3" x14ac:dyDescent="0.55000000000000004">
      <c r="A388" s="7">
        <f>[1]!tbl_gk[[#This Row],[ID]]</f>
        <v>204424</v>
      </c>
      <c r="B388" s="25">
        <f>(($E$2*(tbl_vikor_2[[#This Row],[S]]-MAX(tbl_vikor_2[S])))/(MIN(tbl_vikor_2[S])-MAX(tbl_vikor_2[S])))+((1-$E$2)*((tbl_vikor_2[[#This Row],[R]]-MAX(tbl_vikor_2[R]))/(MIN(tbl_vikor_2[R])-MAX(tbl_vikor_2[R]))))</f>
        <v>0.57720162708538592</v>
      </c>
      <c r="C388" s="22">
        <f>_xlfn.RANK.EQ(tbl_vikor_3[[#This Row],[Q(𝜆)]],tbl_vikor_3[Q(𝜆)])</f>
        <v>382</v>
      </c>
    </row>
    <row r="389" spans="1:3" x14ac:dyDescent="0.55000000000000004">
      <c r="A389" s="8">
        <f>[1]!tbl_gk[[#This Row],[ID]]</f>
        <v>204438</v>
      </c>
      <c r="B389" s="26">
        <f>(($E$2*(tbl_vikor_2[[#This Row],[S]]-MAX(tbl_vikor_2[S])))/(MIN(tbl_vikor_2[S])-MAX(tbl_vikor_2[S])))+((1-$E$2)*((tbl_vikor_2[[#This Row],[R]]-MAX(tbl_vikor_2[R]))/(MIN(tbl_vikor_2[R])-MAX(tbl_vikor_2[R]))))</f>
        <v>0.41863032224520658</v>
      </c>
      <c r="C389" s="22">
        <f>_xlfn.RANK.EQ(tbl_vikor_3[[#This Row],[Q(𝜆)]],tbl_vikor_3[Q(𝜆)])</f>
        <v>1011</v>
      </c>
    </row>
    <row r="390" spans="1:3" x14ac:dyDescent="0.55000000000000004">
      <c r="A390" s="7">
        <f>[1]!tbl_gk[[#This Row],[ID]]</f>
        <v>204502</v>
      </c>
      <c r="B390" s="25">
        <f>(($E$2*(tbl_vikor_2[[#This Row],[S]]-MAX(tbl_vikor_2[S])))/(MIN(tbl_vikor_2[S])-MAX(tbl_vikor_2[S])))+((1-$E$2)*((tbl_vikor_2[[#This Row],[R]]-MAX(tbl_vikor_2[R]))/(MIN(tbl_vikor_2[R])-MAX(tbl_vikor_2[R]))))</f>
        <v>0.37446380157547843</v>
      </c>
      <c r="C390" s="22">
        <f>_xlfn.RANK.EQ(tbl_vikor_3[[#This Row],[Q(𝜆)]],tbl_vikor_3[Q(𝜆)])</f>
        <v>1194</v>
      </c>
    </row>
    <row r="391" spans="1:3" x14ac:dyDescent="0.55000000000000004">
      <c r="A391" s="8">
        <f>[1]!tbl_gk[[#This Row],[ID]]</f>
        <v>204513</v>
      </c>
      <c r="B391" s="26">
        <f>(($E$2*(tbl_vikor_2[[#This Row],[S]]-MAX(tbl_vikor_2[S])))/(MIN(tbl_vikor_2[S])-MAX(tbl_vikor_2[S])))+((1-$E$2)*((tbl_vikor_2[[#This Row],[R]]-MAX(tbl_vikor_2[R]))/(MIN(tbl_vikor_2[R])-MAX(tbl_vikor_2[R]))))</f>
        <v>0.61388297040200079</v>
      </c>
      <c r="C391" s="22">
        <f>_xlfn.RANK.EQ(tbl_vikor_3[[#This Row],[Q(𝜆)]],tbl_vikor_3[Q(𝜆)])</f>
        <v>284</v>
      </c>
    </row>
    <row r="392" spans="1:3" x14ac:dyDescent="0.55000000000000004">
      <c r="A392" s="7">
        <f>[1]!tbl_gk[[#This Row],[ID]]</f>
        <v>204549</v>
      </c>
      <c r="B392" s="25">
        <f>(($E$2*(tbl_vikor_2[[#This Row],[S]]-MAX(tbl_vikor_2[S])))/(MIN(tbl_vikor_2[S])-MAX(tbl_vikor_2[S])))+((1-$E$2)*((tbl_vikor_2[[#This Row],[R]]-MAX(tbl_vikor_2[R]))/(MIN(tbl_vikor_2[R])-MAX(tbl_vikor_2[R]))))</f>
        <v>0.70051226937369404</v>
      </c>
      <c r="C392" s="22">
        <f>_xlfn.RANK.EQ(tbl_vikor_3[[#This Row],[Q(𝜆)]],tbl_vikor_3[Q(𝜆)])</f>
        <v>123</v>
      </c>
    </row>
    <row r="393" spans="1:3" x14ac:dyDescent="0.55000000000000004">
      <c r="A393" s="8">
        <f>[1]!tbl_gk[[#This Row],[ID]]</f>
        <v>204725</v>
      </c>
      <c r="B393" s="26">
        <f>(($E$2*(tbl_vikor_2[[#This Row],[S]]-MAX(tbl_vikor_2[S])))/(MIN(tbl_vikor_2[S])-MAX(tbl_vikor_2[S])))+((1-$E$2)*((tbl_vikor_2[[#This Row],[R]]-MAX(tbl_vikor_2[R]))/(MIN(tbl_vikor_2[R])-MAX(tbl_vikor_2[R]))))</f>
        <v>0.47033685124420377</v>
      </c>
      <c r="C393" s="22">
        <f>_xlfn.RANK.EQ(tbl_vikor_3[[#This Row],[Q(𝜆)]],tbl_vikor_3[Q(𝜆)])</f>
        <v>779</v>
      </c>
    </row>
    <row r="394" spans="1:3" x14ac:dyDescent="0.55000000000000004">
      <c r="A394" s="7">
        <f>[1]!tbl_gk[[#This Row],[ID]]</f>
        <v>204773</v>
      </c>
      <c r="B394" s="25">
        <f>(($E$2*(tbl_vikor_2[[#This Row],[S]]-MAX(tbl_vikor_2[S])))/(MIN(tbl_vikor_2[S])-MAX(tbl_vikor_2[S])))+((1-$E$2)*((tbl_vikor_2[[#This Row],[R]]-MAX(tbl_vikor_2[R]))/(MIN(tbl_vikor_2[R])-MAX(tbl_vikor_2[R]))))</f>
        <v>0.47927593918879291</v>
      </c>
      <c r="C394" s="22">
        <f>_xlfn.RANK.EQ(tbl_vikor_3[[#This Row],[Q(𝜆)]],tbl_vikor_3[Q(𝜆)])</f>
        <v>734</v>
      </c>
    </row>
    <row r="395" spans="1:3" x14ac:dyDescent="0.55000000000000004">
      <c r="A395" s="8">
        <f>[1]!tbl_gk[[#This Row],[ID]]</f>
        <v>204825</v>
      </c>
      <c r="B395" s="26">
        <f>(($E$2*(tbl_vikor_2[[#This Row],[S]]-MAX(tbl_vikor_2[S])))/(MIN(tbl_vikor_2[S])-MAX(tbl_vikor_2[S])))+((1-$E$2)*((tbl_vikor_2[[#This Row],[R]]-MAX(tbl_vikor_2[R]))/(MIN(tbl_vikor_2[R])-MAX(tbl_vikor_2[R]))))</f>
        <v>0.46388387849536994</v>
      </c>
      <c r="C395" s="22">
        <f>_xlfn.RANK.EQ(tbl_vikor_3[[#This Row],[Q(𝜆)]],tbl_vikor_3[Q(𝜆)])</f>
        <v>805</v>
      </c>
    </row>
    <row r="396" spans="1:3" x14ac:dyDescent="0.55000000000000004">
      <c r="A396" s="7">
        <f>[1]!tbl_gk[[#This Row],[ID]]</f>
        <v>204842</v>
      </c>
      <c r="B396" s="25">
        <f>(($E$2*(tbl_vikor_2[[#This Row],[S]]-MAX(tbl_vikor_2[S])))/(MIN(tbl_vikor_2[S])-MAX(tbl_vikor_2[S])))+((1-$E$2)*((tbl_vikor_2[[#This Row],[R]]-MAX(tbl_vikor_2[R]))/(MIN(tbl_vikor_2[R])-MAX(tbl_vikor_2[R]))))</f>
        <v>0.73298592656331163</v>
      </c>
      <c r="C396" s="22">
        <f>_xlfn.RANK.EQ(tbl_vikor_3[[#This Row],[Q(𝜆)]],tbl_vikor_3[Q(𝜆)])</f>
        <v>89</v>
      </c>
    </row>
    <row r="397" spans="1:3" x14ac:dyDescent="0.55000000000000004">
      <c r="A397" s="8">
        <f>[1]!tbl_gk[[#This Row],[ID]]</f>
        <v>204846</v>
      </c>
      <c r="B397" s="26">
        <f>(($E$2*(tbl_vikor_2[[#This Row],[S]]-MAX(tbl_vikor_2[S])))/(MIN(tbl_vikor_2[S])-MAX(tbl_vikor_2[S])))+((1-$E$2)*((tbl_vikor_2[[#This Row],[R]]-MAX(tbl_vikor_2[R]))/(MIN(tbl_vikor_2[R])-MAX(tbl_vikor_2[R]))))</f>
        <v>0.59837467318462989</v>
      </c>
      <c r="C397" s="22">
        <f>_xlfn.RANK.EQ(tbl_vikor_3[[#This Row],[Q(𝜆)]],tbl_vikor_3[Q(𝜆)])</f>
        <v>321</v>
      </c>
    </row>
    <row r="398" spans="1:3" x14ac:dyDescent="0.55000000000000004">
      <c r="A398" s="7">
        <f>[1]!tbl_gk[[#This Row],[ID]]</f>
        <v>204883</v>
      </c>
      <c r="B398" s="25">
        <f>(($E$2*(tbl_vikor_2[[#This Row],[S]]-MAX(tbl_vikor_2[S])))/(MIN(tbl_vikor_2[S])-MAX(tbl_vikor_2[S])))+((1-$E$2)*((tbl_vikor_2[[#This Row],[R]]-MAX(tbl_vikor_2[R]))/(MIN(tbl_vikor_2[R])-MAX(tbl_vikor_2[R]))))</f>
        <v>0.69892462833114621</v>
      </c>
      <c r="C398" s="22">
        <f>_xlfn.RANK.EQ(tbl_vikor_3[[#This Row],[Q(𝜆)]],tbl_vikor_3[Q(𝜆)])</f>
        <v>125</v>
      </c>
    </row>
    <row r="399" spans="1:3" x14ac:dyDescent="0.55000000000000004">
      <c r="A399" s="8">
        <f>[1]!tbl_gk[[#This Row],[ID]]</f>
        <v>204922</v>
      </c>
      <c r="B399" s="26">
        <f>(($E$2*(tbl_vikor_2[[#This Row],[S]]-MAX(tbl_vikor_2[S])))/(MIN(tbl_vikor_2[S])-MAX(tbl_vikor_2[S])))+((1-$E$2)*((tbl_vikor_2[[#This Row],[R]]-MAX(tbl_vikor_2[R]))/(MIN(tbl_vikor_2[R])-MAX(tbl_vikor_2[R]))))</f>
        <v>0.51966644987846744</v>
      </c>
      <c r="C399" s="22">
        <f>_xlfn.RANK.EQ(tbl_vikor_3[[#This Row],[Q(𝜆)]],tbl_vikor_3[Q(𝜆)])</f>
        <v>567</v>
      </c>
    </row>
    <row r="400" spans="1:3" x14ac:dyDescent="0.55000000000000004">
      <c r="A400" s="7">
        <f>[1]!tbl_gk[[#This Row],[ID]]</f>
        <v>204935</v>
      </c>
      <c r="B400" s="25">
        <f>(($E$2*(tbl_vikor_2[[#This Row],[S]]-MAX(tbl_vikor_2[S])))/(MIN(tbl_vikor_2[S])-MAX(tbl_vikor_2[S])))+((1-$E$2)*((tbl_vikor_2[[#This Row],[R]]-MAX(tbl_vikor_2[R]))/(MIN(tbl_vikor_2[R])-MAX(tbl_vikor_2[R]))))</f>
        <v>0.93794132215718629</v>
      </c>
      <c r="C400" s="22">
        <f>_xlfn.RANK.EQ(tbl_vikor_3[[#This Row],[Q(𝜆)]],tbl_vikor_3[Q(𝜆)])</f>
        <v>2</v>
      </c>
    </row>
    <row r="401" spans="1:3" x14ac:dyDescent="0.55000000000000004">
      <c r="A401" s="8">
        <f>[1]!tbl_gk[[#This Row],[ID]]</f>
        <v>205186</v>
      </c>
      <c r="B401" s="26">
        <f>(($E$2*(tbl_vikor_2[[#This Row],[S]]-MAX(tbl_vikor_2[S])))/(MIN(tbl_vikor_2[S])-MAX(tbl_vikor_2[S])))+((1-$E$2)*((tbl_vikor_2[[#This Row],[R]]-MAX(tbl_vikor_2[R]))/(MIN(tbl_vikor_2[R])-MAX(tbl_vikor_2[R]))))</f>
        <v>0.88752315898562051</v>
      </c>
      <c r="C401" s="22">
        <f>_xlfn.RANK.EQ(tbl_vikor_3[[#This Row],[Q(𝜆)]],tbl_vikor_3[Q(𝜆)])</f>
        <v>12</v>
      </c>
    </row>
    <row r="402" spans="1:3" x14ac:dyDescent="0.55000000000000004">
      <c r="A402" s="7">
        <f>[1]!tbl_gk[[#This Row],[ID]]</f>
        <v>205288</v>
      </c>
      <c r="B402" s="25">
        <f>(($E$2*(tbl_vikor_2[[#This Row],[S]]-MAX(tbl_vikor_2[S])))/(MIN(tbl_vikor_2[S])-MAX(tbl_vikor_2[S])))+((1-$E$2)*((tbl_vikor_2[[#This Row],[R]]-MAX(tbl_vikor_2[R]))/(MIN(tbl_vikor_2[R])-MAX(tbl_vikor_2[R]))))</f>
        <v>0.63911126455523726</v>
      </c>
      <c r="C402" s="22">
        <f>_xlfn.RANK.EQ(tbl_vikor_3[[#This Row],[Q(𝜆)]],tbl_vikor_3[Q(𝜆)])</f>
        <v>216</v>
      </c>
    </row>
    <row r="403" spans="1:3" x14ac:dyDescent="0.55000000000000004">
      <c r="A403" s="8">
        <f>[1]!tbl_gk[[#This Row],[ID]]</f>
        <v>205352</v>
      </c>
      <c r="B403" s="26">
        <f>(($E$2*(tbl_vikor_2[[#This Row],[S]]-MAX(tbl_vikor_2[S])))/(MIN(tbl_vikor_2[S])-MAX(tbl_vikor_2[S])))+((1-$E$2)*((tbl_vikor_2[[#This Row],[R]]-MAX(tbl_vikor_2[R]))/(MIN(tbl_vikor_2[R])-MAX(tbl_vikor_2[R]))))</f>
        <v>0.54458696645716864</v>
      </c>
      <c r="C403" s="22">
        <f>_xlfn.RANK.EQ(tbl_vikor_3[[#This Row],[Q(𝜆)]],tbl_vikor_3[Q(𝜆)])</f>
        <v>483</v>
      </c>
    </row>
    <row r="404" spans="1:3" x14ac:dyDescent="0.55000000000000004">
      <c r="A404" s="7">
        <f>[1]!tbl_gk[[#This Row],[ID]]</f>
        <v>205377</v>
      </c>
      <c r="B404" s="25">
        <f>(($E$2*(tbl_vikor_2[[#This Row],[S]]-MAX(tbl_vikor_2[S])))/(MIN(tbl_vikor_2[S])-MAX(tbl_vikor_2[S])))+((1-$E$2)*((tbl_vikor_2[[#This Row],[R]]-MAX(tbl_vikor_2[R]))/(MIN(tbl_vikor_2[R])-MAX(tbl_vikor_2[R]))))</f>
        <v>0.66026904975875567</v>
      </c>
      <c r="C404" s="22">
        <f>_xlfn.RANK.EQ(tbl_vikor_3[[#This Row],[Q(𝜆)]],tbl_vikor_3[Q(𝜆)])</f>
        <v>173</v>
      </c>
    </row>
    <row r="405" spans="1:3" x14ac:dyDescent="0.55000000000000004">
      <c r="A405" s="8">
        <f>[1]!tbl_gk[[#This Row],[ID]]</f>
        <v>205386</v>
      </c>
      <c r="B405" s="26">
        <f>(($E$2*(tbl_vikor_2[[#This Row],[S]]-MAX(tbl_vikor_2[S])))/(MIN(tbl_vikor_2[S])-MAX(tbl_vikor_2[S])))+((1-$E$2)*((tbl_vikor_2[[#This Row],[R]]-MAX(tbl_vikor_2[R]))/(MIN(tbl_vikor_2[R])-MAX(tbl_vikor_2[R]))))</f>
        <v>0.55161308963202493</v>
      </c>
      <c r="C405" s="22">
        <f>_xlfn.RANK.EQ(tbl_vikor_3[[#This Row],[Q(𝜆)]],tbl_vikor_3[Q(𝜆)])</f>
        <v>457</v>
      </c>
    </row>
    <row r="406" spans="1:3" x14ac:dyDescent="0.55000000000000004">
      <c r="A406" s="7">
        <f>[1]!tbl_gk[[#This Row],[ID]]</f>
        <v>205496</v>
      </c>
      <c r="B406" s="25">
        <f>(($E$2*(tbl_vikor_2[[#This Row],[S]]-MAX(tbl_vikor_2[S])))/(MIN(tbl_vikor_2[S])-MAX(tbl_vikor_2[S])))+((1-$E$2)*((tbl_vikor_2[[#This Row],[R]]-MAX(tbl_vikor_2[R]))/(MIN(tbl_vikor_2[R])-MAX(tbl_vikor_2[R]))))</f>
        <v>0.59029715159480955</v>
      </c>
      <c r="C406" s="22">
        <f>_xlfn.RANK.EQ(tbl_vikor_3[[#This Row],[Q(𝜆)]],tbl_vikor_3[Q(𝜆)])</f>
        <v>344</v>
      </c>
    </row>
    <row r="407" spans="1:3" x14ac:dyDescent="0.55000000000000004">
      <c r="A407" s="8">
        <f>[1]!tbl_gk[[#This Row],[ID]]</f>
        <v>205530</v>
      </c>
      <c r="B407" s="26">
        <f>(($E$2*(tbl_vikor_2[[#This Row],[S]]-MAX(tbl_vikor_2[S])))/(MIN(tbl_vikor_2[S])-MAX(tbl_vikor_2[S])))+((1-$E$2)*((tbl_vikor_2[[#This Row],[R]]-MAX(tbl_vikor_2[R]))/(MIN(tbl_vikor_2[R])-MAX(tbl_vikor_2[R]))))</f>
        <v>0.78074339631795397</v>
      </c>
      <c r="C407" s="22">
        <f>_xlfn.RANK.EQ(tbl_vikor_3[[#This Row],[Q(𝜆)]],tbl_vikor_3[Q(𝜆)])</f>
        <v>52</v>
      </c>
    </row>
    <row r="408" spans="1:3" x14ac:dyDescent="0.55000000000000004">
      <c r="A408" s="7">
        <f>[1]!tbl_gk[[#This Row],[ID]]</f>
        <v>205659</v>
      </c>
      <c r="B408" s="25">
        <f>(($E$2*(tbl_vikor_2[[#This Row],[S]]-MAX(tbl_vikor_2[S])))/(MIN(tbl_vikor_2[S])-MAX(tbl_vikor_2[S])))+((1-$E$2)*((tbl_vikor_2[[#This Row],[R]]-MAX(tbl_vikor_2[R]))/(MIN(tbl_vikor_2[R])-MAX(tbl_vikor_2[R]))))</f>
        <v>0.64568785833607256</v>
      </c>
      <c r="C408" s="22">
        <f>_xlfn.RANK.EQ(tbl_vikor_3[[#This Row],[Q(𝜆)]],tbl_vikor_3[Q(𝜆)])</f>
        <v>205</v>
      </c>
    </row>
    <row r="409" spans="1:3" x14ac:dyDescent="0.55000000000000004">
      <c r="A409" s="8">
        <f>[1]!tbl_gk[[#This Row],[ID]]</f>
        <v>205727</v>
      </c>
      <c r="B409" s="26">
        <f>(($E$2*(tbl_vikor_2[[#This Row],[S]]-MAX(tbl_vikor_2[S])))/(MIN(tbl_vikor_2[S])-MAX(tbl_vikor_2[S])))+((1-$E$2)*((tbl_vikor_2[[#This Row],[R]]-MAX(tbl_vikor_2[R]))/(MIN(tbl_vikor_2[R])-MAX(tbl_vikor_2[R]))))</f>
        <v>0.3611102994504008</v>
      </c>
      <c r="C409" s="22">
        <f>_xlfn.RANK.EQ(tbl_vikor_3[[#This Row],[Q(𝜆)]],tbl_vikor_3[Q(𝜆)])</f>
        <v>1255</v>
      </c>
    </row>
    <row r="410" spans="1:3" x14ac:dyDescent="0.55000000000000004">
      <c r="A410" s="7">
        <f>[1]!tbl_gk[[#This Row],[ID]]</f>
        <v>205759</v>
      </c>
      <c r="B410" s="25">
        <f>(($E$2*(tbl_vikor_2[[#This Row],[S]]-MAX(tbl_vikor_2[S])))/(MIN(tbl_vikor_2[S])-MAX(tbl_vikor_2[S])))+((1-$E$2)*((tbl_vikor_2[[#This Row],[R]]-MAX(tbl_vikor_2[R]))/(MIN(tbl_vikor_2[R])-MAX(tbl_vikor_2[R]))))</f>
        <v>0.53374989615795365</v>
      </c>
      <c r="C410" s="22">
        <f>_xlfn.RANK.EQ(tbl_vikor_3[[#This Row],[Q(𝜆)]],tbl_vikor_3[Q(𝜆)])</f>
        <v>522</v>
      </c>
    </row>
    <row r="411" spans="1:3" x14ac:dyDescent="0.55000000000000004">
      <c r="A411" s="8">
        <f>[1]!tbl_gk[[#This Row],[ID]]</f>
        <v>205812</v>
      </c>
      <c r="B411" s="26">
        <f>(($E$2*(tbl_vikor_2[[#This Row],[S]]-MAX(tbl_vikor_2[S])))/(MIN(tbl_vikor_2[S])-MAX(tbl_vikor_2[S])))+((1-$E$2)*((tbl_vikor_2[[#This Row],[R]]-MAX(tbl_vikor_2[R]))/(MIN(tbl_vikor_2[R])-MAX(tbl_vikor_2[R]))))</f>
        <v>0.54808619882958731</v>
      </c>
      <c r="C411" s="22">
        <f>_xlfn.RANK.EQ(tbl_vikor_3[[#This Row],[Q(𝜆)]],tbl_vikor_3[Q(𝜆)])</f>
        <v>469</v>
      </c>
    </row>
    <row r="412" spans="1:3" x14ac:dyDescent="0.55000000000000004">
      <c r="A412" s="7">
        <f>[1]!tbl_gk[[#This Row],[ID]]</f>
        <v>205874</v>
      </c>
      <c r="B412" s="25">
        <f>(($E$2*(tbl_vikor_2[[#This Row],[S]]-MAX(tbl_vikor_2[S])))/(MIN(tbl_vikor_2[S])-MAX(tbl_vikor_2[S])))+((1-$E$2)*((tbl_vikor_2[[#This Row],[R]]-MAX(tbl_vikor_2[R]))/(MIN(tbl_vikor_2[R])-MAX(tbl_vikor_2[R]))))</f>
        <v>0.49489099445435597</v>
      </c>
      <c r="C412" s="22">
        <f>_xlfn.RANK.EQ(tbl_vikor_3[[#This Row],[Q(𝜆)]],tbl_vikor_3[Q(𝜆)])</f>
        <v>658</v>
      </c>
    </row>
    <row r="413" spans="1:3" x14ac:dyDescent="0.55000000000000004">
      <c r="A413" s="8">
        <f>[1]!tbl_gk[[#This Row],[ID]]</f>
        <v>205878</v>
      </c>
      <c r="B413" s="26">
        <f>(($E$2*(tbl_vikor_2[[#This Row],[S]]-MAX(tbl_vikor_2[S])))/(MIN(tbl_vikor_2[S])-MAX(tbl_vikor_2[S])))+((1-$E$2)*((tbl_vikor_2[[#This Row],[R]]-MAX(tbl_vikor_2[R]))/(MIN(tbl_vikor_2[R])-MAX(tbl_vikor_2[R]))))</f>
        <v>0.53911169316106666</v>
      </c>
      <c r="C413" s="22">
        <f>_xlfn.RANK.EQ(tbl_vikor_3[[#This Row],[Q(𝜆)]],tbl_vikor_3[Q(𝜆)])</f>
        <v>501</v>
      </c>
    </row>
    <row r="414" spans="1:3" x14ac:dyDescent="0.55000000000000004">
      <c r="A414" s="7">
        <f>[1]!tbl_gk[[#This Row],[ID]]</f>
        <v>205894</v>
      </c>
      <c r="B414" s="25">
        <f>(($E$2*(tbl_vikor_2[[#This Row],[S]]-MAX(tbl_vikor_2[S])))/(MIN(tbl_vikor_2[S])-MAX(tbl_vikor_2[S])))+((1-$E$2)*((tbl_vikor_2[[#This Row],[R]]-MAX(tbl_vikor_2[R]))/(MIN(tbl_vikor_2[R])-MAX(tbl_vikor_2[R]))))</f>
        <v>0.52256475908804756</v>
      </c>
      <c r="C414" s="22">
        <f>_xlfn.RANK.EQ(tbl_vikor_3[[#This Row],[Q(𝜆)]],tbl_vikor_3[Q(𝜆)])</f>
        <v>557</v>
      </c>
    </row>
    <row r="415" spans="1:3" x14ac:dyDescent="0.55000000000000004">
      <c r="A415" s="8">
        <f>[1]!tbl_gk[[#This Row],[ID]]</f>
        <v>205942</v>
      </c>
      <c r="B415" s="26">
        <f>(($E$2*(tbl_vikor_2[[#This Row],[S]]-MAX(tbl_vikor_2[S])))/(MIN(tbl_vikor_2[S])-MAX(tbl_vikor_2[S])))+((1-$E$2)*((tbl_vikor_2[[#This Row],[R]]-MAX(tbl_vikor_2[R]))/(MIN(tbl_vikor_2[R])-MAX(tbl_vikor_2[R]))))</f>
        <v>0.6103562487167693</v>
      </c>
      <c r="C415" s="22">
        <f>_xlfn.RANK.EQ(tbl_vikor_3[[#This Row],[Q(𝜆)]],tbl_vikor_3[Q(𝜆)])</f>
        <v>293</v>
      </c>
    </row>
    <row r="416" spans="1:3" x14ac:dyDescent="0.55000000000000004">
      <c r="A416" s="7">
        <f>[1]!tbl_gk[[#This Row],[ID]]</f>
        <v>206003</v>
      </c>
      <c r="B416" s="25">
        <f>(($E$2*(tbl_vikor_2[[#This Row],[S]]-MAX(tbl_vikor_2[S])))/(MIN(tbl_vikor_2[S])-MAX(tbl_vikor_2[S])))+((1-$E$2)*((tbl_vikor_2[[#This Row],[R]]-MAX(tbl_vikor_2[R]))/(MIN(tbl_vikor_2[R])-MAX(tbl_vikor_2[R]))))</f>
        <v>0.56318100245919356</v>
      </c>
      <c r="C416" s="22">
        <f>_xlfn.RANK.EQ(tbl_vikor_3[[#This Row],[Q(𝜆)]],tbl_vikor_3[Q(𝜆)])</f>
        <v>430</v>
      </c>
    </row>
    <row r="417" spans="1:3" x14ac:dyDescent="0.55000000000000004">
      <c r="A417" s="8">
        <f>[1]!tbl_gk[[#This Row],[ID]]</f>
        <v>206075</v>
      </c>
      <c r="B417" s="26">
        <f>(($E$2*(tbl_vikor_2[[#This Row],[S]]-MAX(tbl_vikor_2[S])))/(MIN(tbl_vikor_2[S])-MAX(tbl_vikor_2[S])))+((1-$E$2)*((tbl_vikor_2[[#This Row],[R]]-MAX(tbl_vikor_2[R]))/(MIN(tbl_vikor_2[R])-MAX(tbl_vikor_2[R]))))</f>
        <v>0.59102974650713702</v>
      </c>
      <c r="C417" s="22">
        <f>_xlfn.RANK.EQ(tbl_vikor_3[[#This Row],[Q(𝜆)]],tbl_vikor_3[Q(𝜆)])</f>
        <v>343</v>
      </c>
    </row>
    <row r="418" spans="1:3" x14ac:dyDescent="0.55000000000000004">
      <c r="A418" s="7">
        <f>[1]!tbl_gk[[#This Row],[ID]]</f>
        <v>206145</v>
      </c>
      <c r="B418" s="25">
        <f>(($E$2*(tbl_vikor_2[[#This Row],[S]]-MAX(tbl_vikor_2[S])))/(MIN(tbl_vikor_2[S])-MAX(tbl_vikor_2[S])))+((1-$E$2)*((tbl_vikor_2[[#This Row],[R]]-MAX(tbl_vikor_2[R]))/(MIN(tbl_vikor_2[R])-MAX(tbl_vikor_2[R]))))</f>
        <v>0.5869519866539461</v>
      </c>
      <c r="C418" s="22">
        <f>_xlfn.RANK.EQ(tbl_vikor_3[[#This Row],[Q(𝜆)]],tbl_vikor_3[Q(𝜆)])</f>
        <v>358</v>
      </c>
    </row>
    <row r="419" spans="1:3" x14ac:dyDescent="0.55000000000000004">
      <c r="A419" s="8">
        <f>[1]!tbl_gk[[#This Row],[ID]]</f>
        <v>206165</v>
      </c>
      <c r="B419" s="26">
        <f>(($E$2*(tbl_vikor_2[[#This Row],[S]]-MAX(tbl_vikor_2[S])))/(MIN(tbl_vikor_2[S])-MAX(tbl_vikor_2[S])))+((1-$E$2)*((tbl_vikor_2[[#This Row],[R]]-MAX(tbl_vikor_2[R]))/(MIN(tbl_vikor_2[R])-MAX(tbl_vikor_2[R]))))</f>
        <v>0.48564505523408141</v>
      </c>
      <c r="C419" s="22">
        <f>_xlfn.RANK.EQ(tbl_vikor_3[[#This Row],[Q(𝜆)]],tbl_vikor_3[Q(𝜆)])</f>
        <v>700</v>
      </c>
    </row>
    <row r="420" spans="1:3" x14ac:dyDescent="0.55000000000000004">
      <c r="A420" s="7">
        <f>[1]!tbl_gk[[#This Row],[ID]]</f>
        <v>206218</v>
      </c>
      <c r="B420" s="25">
        <f>(($E$2*(tbl_vikor_2[[#This Row],[S]]-MAX(tbl_vikor_2[S])))/(MIN(tbl_vikor_2[S])-MAX(tbl_vikor_2[S])))+((1-$E$2)*((tbl_vikor_2[[#This Row],[R]]-MAX(tbl_vikor_2[R]))/(MIN(tbl_vikor_2[R])-MAX(tbl_vikor_2[R]))))</f>
        <v>0.59915723162820589</v>
      </c>
      <c r="C420" s="22">
        <f>_xlfn.RANK.EQ(tbl_vikor_3[[#This Row],[Q(𝜆)]],tbl_vikor_3[Q(𝜆)])</f>
        <v>320</v>
      </c>
    </row>
    <row r="421" spans="1:3" x14ac:dyDescent="0.55000000000000004">
      <c r="A421" s="8">
        <f>[1]!tbl_gk[[#This Row],[ID]]</f>
        <v>206262</v>
      </c>
      <c r="B421" s="26">
        <f>(($E$2*(tbl_vikor_2[[#This Row],[S]]-MAX(tbl_vikor_2[S])))/(MIN(tbl_vikor_2[S])-MAX(tbl_vikor_2[S])))+((1-$E$2)*((tbl_vikor_2[[#This Row],[R]]-MAX(tbl_vikor_2[R]))/(MIN(tbl_vikor_2[R])-MAX(tbl_vikor_2[R]))))</f>
        <v>0.45413385635665515</v>
      </c>
      <c r="C421" s="22">
        <f>_xlfn.RANK.EQ(tbl_vikor_3[[#This Row],[Q(𝜆)]],tbl_vikor_3[Q(𝜆)])</f>
        <v>848</v>
      </c>
    </row>
    <row r="422" spans="1:3" x14ac:dyDescent="0.55000000000000004">
      <c r="A422" s="7">
        <f>[1]!tbl_gk[[#This Row],[ID]]</f>
        <v>206272</v>
      </c>
      <c r="B422" s="25">
        <f>(($E$2*(tbl_vikor_2[[#This Row],[S]]-MAX(tbl_vikor_2[S])))/(MIN(tbl_vikor_2[S])-MAX(tbl_vikor_2[S])))+((1-$E$2)*((tbl_vikor_2[[#This Row],[R]]-MAX(tbl_vikor_2[R]))/(MIN(tbl_vikor_2[R])-MAX(tbl_vikor_2[R]))))</f>
        <v>0.61956398471139584</v>
      </c>
      <c r="C422" s="22">
        <f>_xlfn.RANK.EQ(tbl_vikor_3[[#This Row],[Q(𝜆)]],tbl_vikor_3[Q(𝜆)])</f>
        <v>274</v>
      </c>
    </row>
    <row r="423" spans="1:3" x14ac:dyDescent="0.55000000000000004">
      <c r="A423" s="8">
        <f>[1]!tbl_gk[[#This Row],[ID]]</f>
        <v>206307</v>
      </c>
      <c r="B423" s="26">
        <f>(($E$2*(tbl_vikor_2[[#This Row],[S]]-MAX(tbl_vikor_2[S])))/(MIN(tbl_vikor_2[S])-MAX(tbl_vikor_2[S])))+((1-$E$2)*((tbl_vikor_2[[#This Row],[R]]-MAX(tbl_vikor_2[R]))/(MIN(tbl_vikor_2[R])-MAX(tbl_vikor_2[R]))))</f>
        <v>0.58339253819224435</v>
      </c>
      <c r="C423" s="22">
        <f>_xlfn.RANK.EQ(tbl_vikor_3[[#This Row],[Q(𝜆)]],tbl_vikor_3[Q(𝜆)])</f>
        <v>367</v>
      </c>
    </row>
    <row r="424" spans="1:3" x14ac:dyDescent="0.55000000000000004">
      <c r="A424" s="7">
        <f>[1]!tbl_gk[[#This Row],[ID]]</f>
        <v>206500</v>
      </c>
      <c r="B424" s="25">
        <f>(($E$2*(tbl_vikor_2[[#This Row],[S]]-MAX(tbl_vikor_2[S])))/(MIN(tbl_vikor_2[S])-MAX(tbl_vikor_2[S])))+((1-$E$2)*((tbl_vikor_2[[#This Row],[R]]-MAX(tbl_vikor_2[R]))/(MIN(tbl_vikor_2[R])-MAX(tbl_vikor_2[R]))))</f>
        <v>0.41360733348428713</v>
      </c>
      <c r="C424" s="22">
        <f>_xlfn.RANK.EQ(tbl_vikor_3[[#This Row],[Q(𝜆)]],tbl_vikor_3[Q(𝜆)])</f>
        <v>1038</v>
      </c>
    </row>
    <row r="425" spans="1:3" x14ac:dyDescent="0.55000000000000004">
      <c r="A425" s="8">
        <f>[1]!tbl_gk[[#This Row],[ID]]</f>
        <v>206549</v>
      </c>
      <c r="B425" s="26">
        <f>(($E$2*(tbl_vikor_2[[#This Row],[S]]-MAX(tbl_vikor_2[S])))/(MIN(tbl_vikor_2[S])-MAX(tbl_vikor_2[S])))+((1-$E$2)*((tbl_vikor_2[[#This Row],[R]]-MAX(tbl_vikor_2[R]))/(MIN(tbl_vikor_2[R])-MAX(tbl_vikor_2[R]))))</f>
        <v>0.50277042853761755</v>
      </c>
      <c r="C425" s="22">
        <f>_xlfn.RANK.EQ(tbl_vikor_3[[#This Row],[Q(𝜆)]],tbl_vikor_3[Q(𝜆)])</f>
        <v>627</v>
      </c>
    </row>
    <row r="426" spans="1:3" x14ac:dyDescent="0.55000000000000004">
      <c r="A426" s="7">
        <f>[1]!tbl_gk[[#This Row],[ID]]</f>
        <v>206555</v>
      </c>
      <c r="B426" s="25">
        <f>(($E$2*(tbl_vikor_2[[#This Row],[S]]-MAX(tbl_vikor_2[S])))/(MIN(tbl_vikor_2[S])-MAX(tbl_vikor_2[S])))+((1-$E$2)*((tbl_vikor_2[[#This Row],[R]]-MAX(tbl_vikor_2[R]))/(MIN(tbl_vikor_2[R])-MAX(tbl_vikor_2[R]))))</f>
        <v>0.49070167382213942</v>
      </c>
      <c r="C426" s="22">
        <f>_xlfn.RANK.EQ(tbl_vikor_3[[#This Row],[Q(𝜆)]],tbl_vikor_3[Q(𝜆)])</f>
        <v>675</v>
      </c>
    </row>
    <row r="427" spans="1:3" x14ac:dyDescent="0.55000000000000004">
      <c r="A427" s="8">
        <f>[1]!tbl_gk[[#This Row],[ID]]</f>
        <v>206561</v>
      </c>
      <c r="B427" s="26">
        <f>(($E$2*(tbl_vikor_2[[#This Row],[S]]-MAX(tbl_vikor_2[S])))/(MIN(tbl_vikor_2[S])-MAX(tbl_vikor_2[S])))+((1-$E$2)*((tbl_vikor_2[[#This Row],[R]]-MAX(tbl_vikor_2[R]))/(MIN(tbl_vikor_2[R])-MAX(tbl_vikor_2[R]))))</f>
        <v>0.6373072644949006</v>
      </c>
      <c r="C427" s="22">
        <f>_xlfn.RANK.EQ(tbl_vikor_3[[#This Row],[Q(𝜆)]],tbl_vikor_3[Q(𝜆)])</f>
        <v>224</v>
      </c>
    </row>
    <row r="428" spans="1:3" x14ac:dyDescent="0.55000000000000004">
      <c r="A428" s="7">
        <f>[1]!tbl_gk[[#This Row],[ID]]</f>
        <v>206566</v>
      </c>
      <c r="B428" s="25">
        <f>(($E$2*(tbl_vikor_2[[#This Row],[S]]-MAX(tbl_vikor_2[S])))/(MIN(tbl_vikor_2[S])-MAX(tbl_vikor_2[S])))+((1-$E$2)*((tbl_vikor_2[[#This Row],[R]]-MAX(tbl_vikor_2[R]))/(MIN(tbl_vikor_2[R])-MAX(tbl_vikor_2[R]))))</f>
        <v>0.49535140428126628</v>
      </c>
      <c r="C428" s="22">
        <f>_xlfn.RANK.EQ(tbl_vikor_3[[#This Row],[Q(𝜆)]],tbl_vikor_3[Q(𝜆)])</f>
        <v>657</v>
      </c>
    </row>
    <row r="429" spans="1:3" x14ac:dyDescent="0.55000000000000004">
      <c r="A429" s="8">
        <f>[1]!tbl_gk[[#This Row],[ID]]</f>
        <v>206585</v>
      </c>
      <c r="B429" s="26">
        <f>(($E$2*(tbl_vikor_2[[#This Row],[S]]-MAX(tbl_vikor_2[S])))/(MIN(tbl_vikor_2[S])-MAX(tbl_vikor_2[S])))+((1-$E$2)*((tbl_vikor_2[[#This Row],[R]]-MAX(tbl_vikor_2[R]))/(MIN(tbl_vikor_2[R])-MAX(tbl_vikor_2[R]))))</f>
        <v>0.83980454426738338</v>
      </c>
      <c r="C429" s="22">
        <f>_xlfn.RANK.EQ(tbl_vikor_3[[#This Row],[Q(𝜆)]],tbl_vikor_3[Q(𝜆)])</f>
        <v>22</v>
      </c>
    </row>
    <row r="430" spans="1:3" x14ac:dyDescent="0.55000000000000004">
      <c r="A430" s="7">
        <f>[1]!tbl_gk[[#This Row],[ID]]</f>
        <v>206652</v>
      </c>
      <c r="B430" s="25">
        <f>(($E$2*(tbl_vikor_2[[#This Row],[S]]-MAX(tbl_vikor_2[S])))/(MIN(tbl_vikor_2[S])-MAX(tbl_vikor_2[S])))+((1-$E$2)*((tbl_vikor_2[[#This Row],[R]]-MAX(tbl_vikor_2[R]))/(MIN(tbl_vikor_2[R])-MAX(tbl_vikor_2[R]))))</f>
        <v>0.57655317434938258</v>
      </c>
      <c r="C430" s="22">
        <f>_xlfn.RANK.EQ(tbl_vikor_3[[#This Row],[Q(𝜆)]],tbl_vikor_3[Q(𝜆)])</f>
        <v>384</v>
      </c>
    </row>
    <row r="431" spans="1:3" x14ac:dyDescent="0.55000000000000004">
      <c r="A431" s="8">
        <f>[1]!tbl_gk[[#This Row],[ID]]</f>
        <v>207443</v>
      </c>
      <c r="B431" s="26">
        <f>(($E$2*(tbl_vikor_2[[#This Row],[S]]-MAX(tbl_vikor_2[S])))/(MIN(tbl_vikor_2[S])-MAX(tbl_vikor_2[S])))+((1-$E$2)*((tbl_vikor_2[[#This Row],[R]]-MAX(tbl_vikor_2[R]))/(MIN(tbl_vikor_2[R])-MAX(tbl_vikor_2[R]))))</f>
        <v>0.32442966793173017</v>
      </c>
      <c r="C431" s="22">
        <f>_xlfn.RANK.EQ(tbl_vikor_3[[#This Row],[Q(𝜆)]],tbl_vikor_3[Q(𝜆)])</f>
        <v>1415</v>
      </c>
    </row>
    <row r="432" spans="1:3" x14ac:dyDescent="0.55000000000000004">
      <c r="A432" s="7">
        <f>[1]!tbl_gk[[#This Row],[ID]]</f>
        <v>207557</v>
      </c>
      <c r="B432" s="25">
        <f>(($E$2*(tbl_vikor_2[[#This Row],[S]]-MAX(tbl_vikor_2[S])))/(MIN(tbl_vikor_2[S])-MAX(tbl_vikor_2[S])))+((1-$E$2)*((tbl_vikor_2[[#This Row],[R]]-MAX(tbl_vikor_2[R]))/(MIN(tbl_vikor_2[R])-MAX(tbl_vikor_2[R]))))</f>
        <v>0.66831390200115237</v>
      </c>
      <c r="C432" s="22">
        <f>_xlfn.RANK.EQ(tbl_vikor_3[[#This Row],[Q(𝜆)]],tbl_vikor_3[Q(𝜆)])</f>
        <v>156</v>
      </c>
    </row>
    <row r="433" spans="1:3" x14ac:dyDescent="0.55000000000000004">
      <c r="A433" s="8">
        <f>[1]!tbl_gk[[#This Row],[ID]]</f>
        <v>207606</v>
      </c>
      <c r="B433" s="26">
        <f>(($E$2*(tbl_vikor_2[[#This Row],[S]]-MAX(tbl_vikor_2[S])))/(MIN(tbl_vikor_2[S])-MAX(tbl_vikor_2[S])))+((1-$E$2)*((tbl_vikor_2[[#This Row],[R]]-MAX(tbl_vikor_2[R]))/(MIN(tbl_vikor_2[R])-MAX(tbl_vikor_2[R]))))</f>
        <v>0.48983341016788423</v>
      </c>
      <c r="C433" s="22">
        <f>_xlfn.RANK.EQ(tbl_vikor_3[[#This Row],[Q(𝜆)]],tbl_vikor_3[Q(𝜆)])</f>
        <v>677</v>
      </c>
    </row>
    <row r="434" spans="1:3" x14ac:dyDescent="0.55000000000000004">
      <c r="A434" s="7">
        <f>[1]!tbl_gk[[#This Row],[ID]]</f>
        <v>207610</v>
      </c>
      <c r="B434" s="25">
        <f>(($E$2*(tbl_vikor_2[[#This Row],[S]]-MAX(tbl_vikor_2[S])))/(MIN(tbl_vikor_2[S])-MAX(tbl_vikor_2[S])))+((1-$E$2)*((tbl_vikor_2[[#This Row],[R]]-MAX(tbl_vikor_2[R]))/(MIN(tbl_vikor_2[R])-MAX(tbl_vikor_2[R]))))</f>
        <v>0.43748161968033455</v>
      </c>
      <c r="C434" s="22">
        <f>_xlfn.RANK.EQ(tbl_vikor_3[[#This Row],[Q(𝜆)]],tbl_vikor_3[Q(𝜆)])</f>
        <v>929</v>
      </c>
    </row>
    <row r="435" spans="1:3" x14ac:dyDescent="0.55000000000000004">
      <c r="A435" s="8">
        <f>[1]!tbl_gk[[#This Row],[ID]]</f>
        <v>207633</v>
      </c>
      <c r="B435" s="26">
        <f>(($E$2*(tbl_vikor_2[[#This Row],[S]]-MAX(tbl_vikor_2[S])))/(MIN(tbl_vikor_2[S])-MAX(tbl_vikor_2[S])))+((1-$E$2)*((tbl_vikor_2[[#This Row],[R]]-MAX(tbl_vikor_2[R]))/(MIN(tbl_vikor_2[R])-MAX(tbl_vikor_2[R]))))</f>
        <v>0.57162815862284388</v>
      </c>
      <c r="C435" s="22">
        <f>_xlfn.RANK.EQ(tbl_vikor_3[[#This Row],[Q(𝜆)]],tbl_vikor_3[Q(𝜆)])</f>
        <v>405</v>
      </c>
    </row>
    <row r="436" spans="1:3" x14ac:dyDescent="0.55000000000000004">
      <c r="A436" s="7">
        <f>[1]!tbl_gk[[#This Row],[ID]]</f>
        <v>207683</v>
      </c>
      <c r="B436" s="25">
        <f>(($E$2*(tbl_vikor_2[[#This Row],[S]]-MAX(tbl_vikor_2[S])))/(MIN(tbl_vikor_2[S])-MAX(tbl_vikor_2[S])))+((1-$E$2)*((tbl_vikor_2[[#This Row],[R]]-MAX(tbl_vikor_2[R]))/(MIN(tbl_vikor_2[R])-MAX(tbl_vikor_2[R]))))</f>
        <v>0.55259650963714457</v>
      </c>
      <c r="C436" s="22">
        <f>_xlfn.RANK.EQ(tbl_vikor_3[[#This Row],[Q(𝜆)]],tbl_vikor_3[Q(𝜆)])</f>
        <v>455</v>
      </c>
    </row>
    <row r="437" spans="1:3" x14ac:dyDescent="0.55000000000000004">
      <c r="A437" s="8">
        <f>[1]!tbl_gk[[#This Row],[ID]]</f>
        <v>207899</v>
      </c>
      <c r="B437" s="26">
        <f>(($E$2*(tbl_vikor_2[[#This Row],[S]]-MAX(tbl_vikor_2[S])))/(MIN(tbl_vikor_2[S])-MAX(tbl_vikor_2[S])))+((1-$E$2)*((tbl_vikor_2[[#This Row],[R]]-MAX(tbl_vikor_2[R]))/(MIN(tbl_vikor_2[R])-MAX(tbl_vikor_2[R]))))</f>
        <v>0.50407182828631103</v>
      </c>
      <c r="C437" s="22">
        <f>_xlfn.RANK.EQ(tbl_vikor_3[[#This Row],[Q(𝜆)]],tbl_vikor_3[Q(𝜆)])</f>
        <v>620</v>
      </c>
    </row>
    <row r="438" spans="1:3" x14ac:dyDescent="0.55000000000000004">
      <c r="A438" s="7">
        <f>[1]!tbl_gk[[#This Row],[ID]]</f>
        <v>207926</v>
      </c>
      <c r="B438" s="25">
        <f>(($E$2*(tbl_vikor_2[[#This Row],[S]]-MAX(tbl_vikor_2[S])))/(MIN(tbl_vikor_2[S])-MAX(tbl_vikor_2[S])))+((1-$E$2)*((tbl_vikor_2[[#This Row],[R]]-MAX(tbl_vikor_2[R]))/(MIN(tbl_vikor_2[R])-MAX(tbl_vikor_2[R]))))</f>
        <v>0.48023683377088466</v>
      </c>
      <c r="C438" s="22">
        <f>_xlfn.RANK.EQ(tbl_vikor_3[[#This Row],[Q(𝜆)]],tbl_vikor_3[Q(𝜆)])</f>
        <v>728</v>
      </c>
    </row>
    <row r="439" spans="1:3" x14ac:dyDescent="0.55000000000000004">
      <c r="A439" s="8">
        <f>[1]!tbl_gk[[#This Row],[ID]]</f>
        <v>207998</v>
      </c>
      <c r="B439" s="26">
        <f>(($E$2*(tbl_vikor_2[[#This Row],[S]]-MAX(tbl_vikor_2[S])))/(MIN(tbl_vikor_2[S])-MAX(tbl_vikor_2[S])))+((1-$E$2)*((tbl_vikor_2[[#This Row],[R]]-MAX(tbl_vikor_2[R]))/(MIN(tbl_vikor_2[R])-MAX(tbl_vikor_2[R]))))</f>
        <v>0.59206816833352671</v>
      </c>
      <c r="C439" s="22">
        <f>_xlfn.RANK.EQ(tbl_vikor_3[[#This Row],[Q(𝜆)]],tbl_vikor_3[Q(𝜆)])</f>
        <v>340</v>
      </c>
    </row>
    <row r="440" spans="1:3" x14ac:dyDescent="0.55000000000000004">
      <c r="A440" s="7">
        <f>[1]!tbl_gk[[#This Row],[ID]]</f>
        <v>208104</v>
      </c>
      <c r="B440" s="25">
        <f>(($E$2*(tbl_vikor_2[[#This Row],[S]]-MAX(tbl_vikor_2[S])))/(MIN(tbl_vikor_2[S])-MAX(tbl_vikor_2[S])))+((1-$E$2)*((tbl_vikor_2[[#This Row],[R]]-MAX(tbl_vikor_2[R]))/(MIN(tbl_vikor_2[R])-MAX(tbl_vikor_2[R]))))</f>
        <v>0.61624510001132005</v>
      </c>
      <c r="C440" s="22">
        <f>_xlfn.RANK.EQ(tbl_vikor_3[[#This Row],[Q(𝜆)]],tbl_vikor_3[Q(𝜆)])</f>
        <v>279</v>
      </c>
    </row>
    <row r="441" spans="1:3" x14ac:dyDescent="0.55000000000000004">
      <c r="A441" s="8">
        <f>[1]!tbl_gk[[#This Row],[ID]]</f>
        <v>208375</v>
      </c>
      <c r="B441" s="26">
        <f>(($E$2*(tbl_vikor_2[[#This Row],[S]]-MAX(tbl_vikor_2[S])))/(MIN(tbl_vikor_2[S])-MAX(tbl_vikor_2[S])))+((1-$E$2)*((tbl_vikor_2[[#This Row],[R]]-MAX(tbl_vikor_2[R]))/(MIN(tbl_vikor_2[R])-MAX(tbl_vikor_2[R]))))</f>
        <v>0.54031025332945648</v>
      </c>
      <c r="C441" s="22">
        <f>_xlfn.RANK.EQ(tbl_vikor_3[[#This Row],[Q(𝜆)]],tbl_vikor_3[Q(𝜆)])</f>
        <v>496</v>
      </c>
    </row>
    <row r="442" spans="1:3" x14ac:dyDescent="0.55000000000000004">
      <c r="A442" s="7">
        <f>[1]!tbl_gk[[#This Row],[ID]]</f>
        <v>208481</v>
      </c>
      <c r="B442" s="25">
        <f>(($E$2*(tbl_vikor_2[[#This Row],[S]]-MAX(tbl_vikor_2[S])))/(MIN(tbl_vikor_2[S])-MAX(tbl_vikor_2[S])))+((1-$E$2)*((tbl_vikor_2[[#This Row],[R]]-MAX(tbl_vikor_2[R]))/(MIN(tbl_vikor_2[R])-MAX(tbl_vikor_2[R]))))</f>
        <v>0.19855197349091305</v>
      </c>
      <c r="C442" s="22">
        <f>_xlfn.RANK.EQ(tbl_vikor_3[[#This Row],[Q(𝜆)]],tbl_vikor_3[Q(𝜆)])</f>
        <v>1839</v>
      </c>
    </row>
    <row r="443" spans="1:3" x14ac:dyDescent="0.55000000000000004">
      <c r="A443" s="8">
        <f>[1]!tbl_gk[[#This Row],[ID]]</f>
        <v>208507</v>
      </c>
      <c r="B443" s="26">
        <f>(($E$2*(tbl_vikor_2[[#This Row],[S]]-MAX(tbl_vikor_2[S])))/(MIN(tbl_vikor_2[S])-MAX(tbl_vikor_2[S])))+((1-$E$2)*((tbl_vikor_2[[#This Row],[R]]-MAX(tbl_vikor_2[R]))/(MIN(tbl_vikor_2[R])-MAX(tbl_vikor_2[R]))))</f>
        <v>0.60677290687021967</v>
      </c>
      <c r="C443" s="22">
        <f>_xlfn.RANK.EQ(tbl_vikor_3[[#This Row],[Q(𝜆)]],tbl_vikor_3[Q(𝜆)])</f>
        <v>302</v>
      </c>
    </row>
    <row r="444" spans="1:3" x14ac:dyDescent="0.55000000000000004">
      <c r="A444" s="7">
        <f>[1]!tbl_gk[[#This Row],[ID]]</f>
        <v>208697</v>
      </c>
      <c r="B444" s="25">
        <f>(($E$2*(tbl_vikor_2[[#This Row],[S]]-MAX(tbl_vikor_2[S])))/(MIN(tbl_vikor_2[S])-MAX(tbl_vikor_2[S])))+((1-$E$2)*((tbl_vikor_2[[#This Row],[R]]-MAX(tbl_vikor_2[R]))/(MIN(tbl_vikor_2[R])-MAX(tbl_vikor_2[R]))))</f>
        <v>0.4823544764667817</v>
      </c>
      <c r="C444" s="22">
        <f>_xlfn.RANK.EQ(tbl_vikor_3[[#This Row],[Q(𝜆)]],tbl_vikor_3[Q(𝜆)])</f>
        <v>719</v>
      </c>
    </row>
    <row r="445" spans="1:3" x14ac:dyDescent="0.55000000000000004">
      <c r="A445" s="8">
        <f>[1]!tbl_gk[[#This Row],[ID]]</f>
        <v>208719</v>
      </c>
      <c r="B445" s="26">
        <f>(($E$2*(tbl_vikor_2[[#This Row],[S]]-MAX(tbl_vikor_2[S])))/(MIN(tbl_vikor_2[S])-MAX(tbl_vikor_2[S])))+((1-$E$2)*((tbl_vikor_2[[#This Row],[R]]-MAX(tbl_vikor_2[R]))/(MIN(tbl_vikor_2[R])-MAX(tbl_vikor_2[R]))))</f>
        <v>0.48721580755423893</v>
      </c>
      <c r="C445" s="22">
        <f>_xlfn.RANK.EQ(tbl_vikor_3[[#This Row],[Q(𝜆)]],tbl_vikor_3[Q(𝜆)])</f>
        <v>690</v>
      </c>
    </row>
    <row r="446" spans="1:3" x14ac:dyDescent="0.55000000000000004">
      <c r="A446" s="7">
        <f>[1]!tbl_gk[[#This Row],[ID]]</f>
        <v>208764</v>
      </c>
      <c r="B446" s="25">
        <f>(($E$2*(tbl_vikor_2[[#This Row],[S]]-MAX(tbl_vikor_2[S])))/(MIN(tbl_vikor_2[S])-MAX(tbl_vikor_2[S])))+((1-$E$2)*((tbl_vikor_2[[#This Row],[R]]-MAX(tbl_vikor_2[R]))/(MIN(tbl_vikor_2[R])-MAX(tbl_vikor_2[R]))))</f>
        <v>0.53438897179388178</v>
      </c>
      <c r="C446" s="22">
        <f>_xlfn.RANK.EQ(tbl_vikor_3[[#This Row],[Q(𝜆)]],tbl_vikor_3[Q(𝜆)])</f>
        <v>518</v>
      </c>
    </row>
    <row r="447" spans="1:3" x14ac:dyDescent="0.55000000000000004">
      <c r="A447" s="8">
        <f>[1]!tbl_gk[[#This Row],[ID]]</f>
        <v>208776</v>
      </c>
      <c r="B447" s="26">
        <f>(($E$2*(tbl_vikor_2[[#This Row],[S]]-MAX(tbl_vikor_2[S])))/(MIN(tbl_vikor_2[S])-MAX(tbl_vikor_2[S])))+((1-$E$2)*((tbl_vikor_2[[#This Row],[R]]-MAX(tbl_vikor_2[R]))/(MIN(tbl_vikor_2[R])-MAX(tbl_vikor_2[R]))))</f>
        <v>0.33887135468590124</v>
      </c>
      <c r="C447" s="22">
        <f>_xlfn.RANK.EQ(tbl_vikor_3[[#This Row],[Q(𝜆)]],tbl_vikor_3[Q(𝜆)])</f>
        <v>1350</v>
      </c>
    </row>
    <row r="448" spans="1:3" x14ac:dyDescent="0.55000000000000004">
      <c r="A448" s="7">
        <f>[1]!tbl_gk[[#This Row],[ID]]</f>
        <v>208778</v>
      </c>
      <c r="B448" s="25">
        <f>(($E$2*(tbl_vikor_2[[#This Row],[S]]-MAX(tbl_vikor_2[S])))/(MIN(tbl_vikor_2[S])-MAX(tbl_vikor_2[S])))+((1-$E$2)*((tbl_vikor_2[[#This Row],[R]]-MAX(tbl_vikor_2[R]))/(MIN(tbl_vikor_2[R])-MAX(tbl_vikor_2[R]))))</f>
        <v>0.45822128242966442</v>
      </c>
      <c r="C448" s="22">
        <f>_xlfn.RANK.EQ(tbl_vikor_3[[#This Row],[Q(𝜆)]],tbl_vikor_3[Q(𝜆)])</f>
        <v>821</v>
      </c>
    </row>
    <row r="449" spans="1:3" x14ac:dyDescent="0.55000000000000004">
      <c r="A449" s="8">
        <f>[1]!tbl_gk[[#This Row],[ID]]</f>
        <v>208782</v>
      </c>
      <c r="B449" s="26">
        <f>(($E$2*(tbl_vikor_2[[#This Row],[S]]-MAX(tbl_vikor_2[S])))/(MIN(tbl_vikor_2[S])-MAX(tbl_vikor_2[S])))+((1-$E$2)*((tbl_vikor_2[[#This Row],[R]]-MAX(tbl_vikor_2[R]))/(MIN(tbl_vikor_2[R])-MAX(tbl_vikor_2[R]))))</f>
        <v>0.50026163598960538</v>
      </c>
      <c r="C449" s="22">
        <f>_xlfn.RANK.EQ(tbl_vikor_3[[#This Row],[Q(𝜆)]],tbl_vikor_3[Q(𝜆)])</f>
        <v>639</v>
      </c>
    </row>
    <row r="450" spans="1:3" x14ac:dyDescent="0.55000000000000004">
      <c r="A450" s="7">
        <f>[1]!tbl_gk[[#This Row],[ID]]</f>
        <v>208842</v>
      </c>
      <c r="B450" s="25">
        <f>(($E$2*(tbl_vikor_2[[#This Row],[S]]-MAX(tbl_vikor_2[S])))/(MIN(tbl_vikor_2[S])-MAX(tbl_vikor_2[S])))+((1-$E$2)*((tbl_vikor_2[[#This Row],[R]]-MAX(tbl_vikor_2[R]))/(MIN(tbl_vikor_2[R])-MAX(tbl_vikor_2[R]))))</f>
        <v>0.39041193525786189</v>
      </c>
      <c r="C450" s="22">
        <f>_xlfn.RANK.EQ(tbl_vikor_3[[#This Row],[Q(𝜆)]],tbl_vikor_3[Q(𝜆)])</f>
        <v>1129</v>
      </c>
    </row>
    <row r="451" spans="1:3" x14ac:dyDescent="0.55000000000000004">
      <c r="A451" s="8">
        <f>[1]!tbl_gk[[#This Row],[ID]]</f>
        <v>208894</v>
      </c>
      <c r="B451" s="26">
        <f>(($E$2*(tbl_vikor_2[[#This Row],[S]]-MAX(tbl_vikor_2[S])))/(MIN(tbl_vikor_2[S])-MAX(tbl_vikor_2[S])))+((1-$E$2)*((tbl_vikor_2[[#This Row],[R]]-MAX(tbl_vikor_2[R]))/(MIN(tbl_vikor_2[R])-MAX(tbl_vikor_2[R]))))</f>
        <v>0.48282505770189676</v>
      </c>
      <c r="C451" s="22">
        <f>_xlfn.RANK.EQ(tbl_vikor_3[[#This Row],[Q(𝜆)]],tbl_vikor_3[Q(𝜆)])</f>
        <v>714</v>
      </c>
    </row>
    <row r="452" spans="1:3" x14ac:dyDescent="0.55000000000000004">
      <c r="A452" s="7">
        <f>[1]!tbl_gk[[#This Row],[ID]]</f>
        <v>208932</v>
      </c>
      <c r="B452" s="25">
        <f>(($E$2*(tbl_vikor_2[[#This Row],[S]]-MAX(tbl_vikor_2[S])))/(MIN(tbl_vikor_2[S])-MAX(tbl_vikor_2[S])))+((1-$E$2)*((tbl_vikor_2[[#This Row],[R]]-MAX(tbl_vikor_2[R]))/(MIN(tbl_vikor_2[R])-MAX(tbl_vikor_2[R]))))</f>
        <v>0.34372781051616796</v>
      </c>
      <c r="C452" s="22">
        <f>_xlfn.RANK.EQ(tbl_vikor_3[[#This Row],[Q(𝜆)]],tbl_vikor_3[Q(𝜆)])</f>
        <v>1332</v>
      </c>
    </row>
    <row r="453" spans="1:3" x14ac:dyDescent="0.55000000000000004">
      <c r="A453" s="8">
        <f>[1]!tbl_gk[[#This Row],[ID]]</f>
        <v>208968</v>
      </c>
      <c r="B453" s="26">
        <f>(($E$2*(tbl_vikor_2[[#This Row],[S]]-MAX(tbl_vikor_2[S])))/(MIN(tbl_vikor_2[S])-MAX(tbl_vikor_2[S])))+((1-$E$2)*((tbl_vikor_2[[#This Row],[R]]-MAX(tbl_vikor_2[R]))/(MIN(tbl_vikor_2[R])-MAX(tbl_vikor_2[R]))))</f>
        <v>0.48821151325938694</v>
      </c>
      <c r="C453" s="22">
        <f>_xlfn.RANK.EQ(tbl_vikor_3[[#This Row],[Q(𝜆)]],tbl_vikor_3[Q(𝜆)])</f>
        <v>683</v>
      </c>
    </row>
    <row r="454" spans="1:3" x14ac:dyDescent="0.55000000000000004">
      <c r="A454" s="7">
        <f>[1]!tbl_gk[[#This Row],[ID]]</f>
        <v>208988</v>
      </c>
      <c r="B454" s="25">
        <f>(($E$2*(tbl_vikor_2[[#This Row],[S]]-MAX(tbl_vikor_2[S])))/(MIN(tbl_vikor_2[S])-MAX(tbl_vikor_2[S])))+((1-$E$2)*((tbl_vikor_2[[#This Row],[R]]-MAX(tbl_vikor_2[R]))/(MIN(tbl_vikor_2[R])-MAX(tbl_vikor_2[R]))))</f>
        <v>0.35282326744178216</v>
      </c>
      <c r="C454" s="22">
        <f>_xlfn.RANK.EQ(tbl_vikor_3[[#This Row],[Q(𝜆)]],tbl_vikor_3[Q(𝜆)])</f>
        <v>1291</v>
      </c>
    </row>
    <row r="455" spans="1:3" x14ac:dyDescent="0.55000000000000004">
      <c r="A455" s="8">
        <f>[1]!tbl_gk[[#This Row],[ID]]</f>
        <v>209166</v>
      </c>
      <c r="B455" s="26">
        <f>(($E$2*(tbl_vikor_2[[#This Row],[S]]-MAX(tbl_vikor_2[S])))/(MIN(tbl_vikor_2[S])-MAX(tbl_vikor_2[S])))+((1-$E$2)*((tbl_vikor_2[[#This Row],[R]]-MAX(tbl_vikor_2[R]))/(MIN(tbl_vikor_2[R])-MAX(tbl_vikor_2[R]))))</f>
        <v>0.52953889738440363</v>
      </c>
      <c r="C455" s="22">
        <f>_xlfn.RANK.EQ(tbl_vikor_3[[#This Row],[Q(𝜆)]],tbl_vikor_3[Q(𝜆)])</f>
        <v>533</v>
      </c>
    </row>
    <row r="456" spans="1:3" x14ac:dyDescent="0.55000000000000004">
      <c r="A456" s="7">
        <f>[1]!tbl_gk[[#This Row],[ID]]</f>
        <v>209293</v>
      </c>
      <c r="B456" s="25">
        <f>(($E$2*(tbl_vikor_2[[#This Row],[S]]-MAX(tbl_vikor_2[S])))/(MIN(tbl_vikor_2[S])-MAX(tbl_vikor_2[S])))+((1-$E$2)*((tbl_vikor_2[[#This Row],[R]]-MAX(tbl_vikor_2[R]))/(MIN(tbl_vikor_2[R])-MAX(tbl_vikor_2[R]))))</f>
        <v>0.50241462762058131</v>
      </c>
      <c r="C456" s="22">
        <f>_xlfn.RANK.EQ(tbl_vikor_3[[#This Row],[Q(𝜆)]],tbl_vikor_3[Q(𝜆)])</f>
        <v>630</v>
      </c>
    </row>
    <row r="457" spans="1:3" x14ac:dyDescent="0.55000000000000004">
      <c r="A457" s="8">
        <f>[1]!tbl_gk[[#This Row],[ID]]</f>
        <v>209332</v>
      </c>
      <c r="B457" s="26">
        <f>(($E$2*(tbl_vikor_2[[#This Row],[S]]-MAX(tbl_vikor_2[S])))/(MIN(tbl_vikor_2[S])-MAX(tbl_vikor_2[S])))+((1-$E$2)*((tbl_vikor_2[[#This Row],[R]]-MAX(tbl_vikor_2[R]))/(MIN(tbl_vikor_2[R])-MAX(tbl_vikor_2[R]))))</f>
        <v>0.40141110491885645</v>
      </c>
      <c r="C457" s="22">
        <f>_xlfn.RANK.EQ(tbl_vikor_3[[#This Row],[Q(𝜆)]],tbl_vikor_3[Q(𝜆)])</f>
        <v>1089</v>
      </c>
    </row>
    <row r="458" spans="1:3" x14ac:dyDescent="0.55000000000000004">
      <c r="A458" s="7">
        <f>[1]!tbl_gk[[#This Row],[ID]]</f>
        <v>209333</v>
      </c>
      <c r="B458" s="25">
        <f>(($E$2*(tbl_vikor_2[[#This Row],[S]]-MAX(tbl_vikor_2[S])))/(MIN(tbl_vikor_2[S])-MAX(tbl_vikor_2[S])))+((1-$E$2)*((tbl_vikor_2[[#This Row],[R]]-MAX(tbl_vikor_2[R]))/(MIN(tbl_vikor_2[R])-MAX(tbl_vikor_2[R]))))</f>
        <v>0.44084388277596082</v>
      </c>
      <c r="C458" s="22">
        <f>_xlfn.RANK.EQ(tbl_vikor_3[[#This Row],[Q(𝜆)]],tbl_vikor_3[Q(𝜆)])</f>
        <v>915</v>
      </c>
    </row>
    <row r="459" spans="1:3" x14ac:dyDescent="0.55000000000000004">
      <c r="A459" s="8">
        <f>[1]!tbl_gk[[#This Row],[ID]]</f>
        <v>209423</v>
      </c>
      <c r="B459" s="26">
        <f>(($E$2*(tbl_vikor_2[[#This Row],[S]]-MAX(tbl_vikor_2[S])))/(MIN(tbl_vikor_2[S])-MAX(tbl_vikor_2[S])))+((1-$E$2)*((tbl_vikor_2[[#This Row],[R]]-MAX(tbl_vikor_2[R]))/(MIN(tbl_vikor_2[R])-MAX(tbl_vikor_2[R]))))</f>
        <v>0.45276336647481985</v>
      </c>
      <c r="C459" s="22">
        <f>_xlfn.RANK.EQ(tbl_vikor_3[[#This Row],[Q(𝜆)]],tbl_vikor_3[Q(𝜆)])</f>
        <v>860</v>
      </c>
    </row>
    <row r="460" spans="1:3" x14ac:dyDescent="0.55000000000000004">
      <c r="A460" s="7">
        <f>[1]!tbl_gk[[#This Row],[ID]]</f>
        <v>209532</v>
      </c>
      <c r="B460" s="25">
        <f>(($E$2*(tbl_vikor_2[[#This Row],[S]]-MAX(tbl_vikor_2[S])))/(MIN(tbl_vikor_2[S])-MAX(tbl_vikor_2[S])))+((1-$E$2)*((tbl_vikor_2[[#This Row],[R]]-MAX(tbl_vikor_2[R]))/(MIN(tbl_vikor_2[R])-MAX(tbl_vikor_2[R]))))</f>
        <v>0.64955803998944872</v>
      </c>
      <c r="C460" s="22">
        <f>_xlfn.RANK.EQ(tbl_vikor_3[[#This Row],[Q(𝜆)]],tbl_vikor_3[Q(𝜆)])</f>
        <v>194</v>
      </c>
    </row>
    <row r="461" spans="1:3" x14ac:dyDescent="0.55000000000000004">
      <c r="A461" s="8">
        <f>[1]!tbl_gk[[#This Row],[ID]]</f>
        <v>209572</v>
      </c>
      <c r="B461" s="26">
        <f>(($E$2*(tbl_vikor_2[[#This Row],[S]]-MAX(tbl_vikor_2[S])))/(MIN(tbl_vikor_2[S])-MAX(tbl_vikor_2[S])))+((1-$E$2)*((tbl_vikor_2[[#This Row],[R]]-MAX(tbl_vikor_2[R]))/(MIN(tbl_vikor_2[R])-MAX(tbl_vikor_2[R]))))</f>
        <v>0.43434274967388975</v>
      </c>
      <c r="C461" s="22">
        <f>_xlfn.RANK.EQ(tbl_vikor_3[[#This Row],[Q(𝜆)]],tbl_vikor_3[Q(𝜆)])</f>
        <v>947</v>
      </c>
    </row>
    <row r="462" spans="1:3" x14ac:dyDescent="0.55000000000000004">
      <c r="A462" s="7">
        <f>[1]!tbl_gk[[#This Row],[ID]]</f>
        <v>209895</v>
      </c>
      <c r="B462" s="25">
        <f>(($E$2*(tbl_vikor_2[[#This Row],[S]]-MAX(tbl_vikor_2[S])))/(MIN(tbl_vikor_2[S])-MAX(tbl_vikor_2[S])))+((1-$E$2)*((tbl_vikor_2[[#This Row],[R]]-MAX(tbl_vikor_2[R]))/(MIN(tbl_vikor_2[R])-MAX(tbl_vikor_2[R]))))</f>
        <v>0.45934314397731035</v>
      </c>
      <c r="C462" s="22">
        <f>_xlfn.RANK.EQ(tbl_vikor_3[[#This Row],[Q(𝜆)]],tbl_vikor_3[Q(𝜆)])</f>
        <v>818</v>
      </c>
    </row>
    <row r="463" spans="1:3" x14ac:dyDescent="0.55000000000000004">
      <c r="A463" s="8">
        <f>[1]!tbl_gk[[#This Row],[ID]]</f>
        <v>209957</v>
      </c>
      <c r="B463" s="26">
        <f>(($E$2*(tbl_vikor_2[[#This Row],[S]]-MAX(tbl_vikor_2[S])))/(MIN(tbl_vikor_2[S])-MAX(tbl_vikor_2[S])))+((1-$E$2)*((tbl_vikor_2[[#This Row],[R]]-MAX(tbl_vikor_2[R]))/(MIN(tbl_vikor_2[R])-MAX(tbl_vikor_2[R]))))</f>
        <v>0.44447937696576845</v>
      </c>
      <c r="C463" s="22">
        <f>_xlfn.RANK.EQ(tbl_vikor_3[[#This Row],[Q(𝜆)]],tbl_vikor_3[Q(𝜆)])</f>
        <v>899</v>
      </c>
    </row>
    <row r="464" spans="1:3" x14ac:dyDescent="0.55000000000000004">
      <c r="A464" s="7">
        <f>[1]!tbl_gk[[#This Row],[ID]]</f>
        <v>209960</v>
      </c>
      <c r="B464" s="25">
        <f>(($E$2*(tbl_vikor_2[[#This Row],[S]]-MAX(tbl_vikor_2[S])))/(MIN(tbl_vikor_2[S])-MAX(tbl_vikor_2[S])))+((1-$E$2)*((tbl_vikor_2[[#This Row],[R]]-MAX(tbl_vikor_2[R]))/(MIN(tbl_vikor_2[R])-MAX(tbl_vikor_2[R]))))</f>
        <v>0.6246746658481902</v>
      </c>
      <c r="C464" s="22">
        <f>_xlfn.RANK.EQ(tbl_vikor_3[[#This Row],[Q(𝜆)]],tbl_vikor_3[Q(𝜆)])</f>
        <v>259</v>
      </c>
    </row>
    <row r="465" spans="1:3" x14ac:dyDescent="0.55000000000000004">
      <c r="A465" s="8">
        <f>[1]!tbl_gk[[#This Row],[ID]]</f>
        <v>209981</v>
      </c>
      <c r="B465" s="26">
        <f>(($E$2*(tbl_vikor_2[[#This Row],[S]]-MAX(tbl_vikor_2[S])))/(MIN(tbl_vikor_2[S])-MAX(tbl_vikor_2[S])))+((1-$E$2)*((tbl_vikor_2[[#This Row],[R]]-MAX(tbl_vikor_2[R]))/(MIN(tbl_vikor_2[R])-MAX(tbl_vikor_2[R]))))</f>
        <v>0.81586514435113677</v>
      </c>
      <c r="C465" s="22">
        <f>_xlfn.RANK.EQ(tbl_vikor_3[[#This Row],[Q(𝜆)]],tbl_vikor_3[Q(𝜆)])</f>
        <v>34</v>
      </c>
    </row>
    <row r="466" spans="1:3" x14ac:dyDescent="0.55000000000000004">
      <c r="A466" s="7">
        <f>[1]!tbl_gk[[#This Row],[ID]]</f>
        <v>209987</v>
      </c>
      <c r="B466" s="25">
        <f>(($E$2*(tbl_vikor_2[[#This Row],[S]]-MAX(tbl_vikor_2[S])))/(MIN(tbl_vikor_2[S])-MAX(tbl_vikor_2[S])))+((1-$E$2)*((tbl_vikor_2[[#This Row],[R]]-MAX(tbl_vikor_2[R]))/(MIN(tbl_vikor_2[R])-MAX(tbl_vikor_2[R]))))</f>
        <v>0.65425350591435394</v>
      </c>
      <c r="C466" s="22">
        <f>_xlfn.RANK.EQ(tbl_vikor_3[[#This Row],[Q(𝜆)]],tbl_vikor_3[Q(𝜆)])</f>
        <v>181</v>
      </c>
    </row>
    <row r="467" spans="1:3" x14ac:dyDescent="0.55000000000000004">
      <c r="A467" s="8">
        <f>[1]!tbl_gk[[#This Row],[ID]]</f>
        <v>210006</v>
      </c>
      <c r="B467" s="26">
        <f>(($E$2*(tbl_vikor_2[[#This Row],[S]]-MAX(tbl_vikor_2[S])))/(MIN(tbl_vikor_2[S])-MAX(tbl_vikor_2[S])))+((1-$E$2)*((tbl_vikor_2[[#This Row],[R]]-MAX(tbl_vikor_2[R]))/(MIN(tbl_vikor_2[R])-MAX(tbl_vikor_2[R]))))</f>
        <v>0.60702264811529738</v>
      </c>
      <c r="C467" s="22">
        <f>_xlfn.RANK.EQ(tbl_vikor_3[[#This Row],[Q(𝜆)]],tbl_vikor_3[Q(𝜆)])</f>
        <v>301</v>
      </c>
    </row>
    <row r="468" spans="1:3" x14ac:dyDescent="0.55000000000000004">
      <c r="A468" s="7">
        <f>[1]!tbl_gk[[#This Row],[ID]]</f>
        <v>210019</v>
      </c>
      <c r="B468" s="25">
        <f>(($E$2*(tbl_vikor_2[[#This Row],[S]]-MAX(tbl_vikor_2[S])))/(MIN(tbl_vikor_2[S])-MAX(tbl_vikor_2[S])))+((1-$E$2)*((tbl_vikor_2[[#This Row],[R]]-MAX(tbl_vikor_2[R]))/(MIN(tbl_vikor_2[R])-MAX(tbl_vikor_2[R]))))</f>
        <v>0.45048857009218513</v>
      </c>
      <c r="C468" s="22">
        <f>_xlfn.RANK.EQ(tbl_vikor_3[[#This Row],[Q(𝜆)]],tbl_vikor_3[Q(𝜆)])</f>
        <v>874</v>
      </c>
    </row>
    <row r="469" spans="1:3" x14ac:dyDescent="0.55000000000000004">
      <c r="A469" s="8">
        <f>[1]!tbl_gk[[#This Row],[ID]]</f>
        <v>210140</v>
      </c>
      <c r="B469" s="26">
        <f>(($E$2*(tbl_vikor_2[[#This Row],[S]]-MAX(tbl_vikor_2[S])))/(MIN(tbl_vikor_2[S])-MAX(tbl_vikor_2[S])))+((1-$E$2)*((tbl_vikor_2[[#This Row],[R]]-MAX(tbl_vikor_2[R]))/(MIN(tbl_vikor_2[R])-MAX(tbl_vikor_2[R]))))</f>
        <v>0.63005832041223253</v>
      </c>
      <c r="C469" s="22">
        <f>_xlfn.RANK.EQ(tbl_vikor_3[[#This Row],[Q(𝜆)]],tbl_vikor_3[Q(𝜆)])</f>
        <v>242</v>
      </c>
    </row>
    <row r="470" spans="1:3" x14ac:dyDescent="0.55000000000000004">
      <c r="A470" s="7">
        <f>[1]!tbl_gk[[#This Row],[ID]]</f>
        <v>210257</v>
      </c>
      <c r="B470" s="25">
        <f>(($E$2*(tbl_vikor_2[[#This Row],[S]]-MAX(tbl_vikor_2[S])))/(MIN(tbl_vikor_2[S])-MAX(tbl_vikor_2[S])))+((1-$E$2)*((tbl_vikor_2[[#This Row],[R]]-MAX(tbl_vikor_2[R]))/(MIN(tbl_vikor_2[R])-MAX(tbl_vikor_2[R]))))</f>
        <v>0.92093446351342179</v>
      </c>
      <c r="C470" s="22">
        <f>_xlfn.RANK.EQ(tbl_vikor_3[[#This Row],[Q(𝜆)]],tbl_vikor_3[Q(𝜆)])</f>
        <v>5</v>
      </c>
    </row>
    <row r="471" spans="1:3" x14ac:dyDescent="0.55000000000000004">
      <c r="A471" s="8">
        <f>[1]!tbl_gk[[#This Row],[ID]]</f>
        <v>210358</v>
      </c>
      <c r="B471" s="26">
        <f>(($E$2*(tbl_vikor_2[[#This Row],[S]]-MAX(tbl_vikor_2[S])))/(MIN(tbl_vikor_2[S])-MAX(tbl_vikor_2[S])))+((1-$E$2)*((tbl_vikor_2[[#This Row],[R]]-MAX(tbl_vikor_2[R]))/(MIN(tbl_vikor_2[R])-MAX(tbl_vikor_2[R]))))</f>
        <v>0.7181422200594062</v>
      </c>
      <c r="C471" s="22">
        <f>_xlfn.RANK.EQ(tbl_vikor_3[[#This Row],[Q(𝜆)]],tbl_vikor_3[Q(𝜆)])</f>
        <v>105</v>
      </c>
    </row>
    <row r="472" spans="1:3" x14ac:dyDescent="0.55000000000000004">
      <c r="A472" s="7">
        <f>[1]!tbl_gk[[#This Row],[ID]]</f>
        <v>210366</v>
      </c>
      <c r="B472" s="25">
        <f>(($E$2*(tbl_vikor_2[[#This Row],[S]]-MAX(tbl_vikor_2[S])))/(MIN(tbl_vikor_2[S])-MAX(tbl_vikor_2[S])))+((1-$E$2)*((tbl_vikor_2[[#This Row],[R]]-MAX(tbl_vikor_2[R]))/(MIN(tbl_vikor_2[R])-MAX(tbl_vikor_2[R]))))</f>
        <v>0.43621833874005661</v>
      </c>
      <c r="C472" s="22">
        <f>_xlfn.RANK.EQ(tbl_vikor_3[[#This Row],[Q(𝜆)]],tbl_vikor_3[Q(𝜆)])</f>
        <v>932</v>
      </c>
    </row>
    <row r="473" spans="1:3" x14ac:dyDescent="0.55000000000000004">
      <c r="A473" s="8">
        <f>[1]!tbl_gk[[#This Row],[ID]]</f>
        <v>210368</v>
      </c>
      <c r="B473" s="26">
        <f>(($E$2*(tbl_vikor_2[[#This Row],[S]]-MAX(tbl_vikor_2[S])))/(MIN(tbl_vikor_2[S])-MAX(tbl_vikor_2[S])))+((1-$E$2)*((tbl_vikor_2[[#This Row],[R]]-MAX(tbl_vikor_2[R]))/(MIN(tbl_vikor_2[R])-MAX(tbl_vikor_2[R]))))</f>
        <v>0.46458933314958684</v>
      </c>
      <c r="C473" s="22">
        <f>_xlfn.RANK.EQ(tbl_vikor_3[[#This Row],[Q(𝜆)]],tbl_vikor_3[Q(𝜆)])</f>
        <v>802</v>
      </c>
    </row>
    <row r="474" spans="1:3" x14ac:dyDescent="0.55000000000000004">
      <c r="A474" s="7">
        <f>[1]!tbl_gk[[#This Row],[ID]]</f>
        <v>210385</v>
      </c>
      <c r="B474" s="25">
        <f>(($E$2*(tbl_vikor_2[[#This Row],[S]]-MAX(tbl_vikor_2[S])))/(MIN(tbl_vikor_2[S])-MAX(tbl_vikor_2[S])))+((1-$E$2)*((tbl_vikor_2[[#This Row],[R]]-MAX(tbl_vikor_2[R]))/(MIN(tbl_vikor_2[R])-MAX(tbl_vikor_2[R]))))</f>
        <v>0.57413534486133411</v>
      </c>
      <c r="C474" s="22">
        <f>_xlfn.RANK.EQ(tbl_vikor_3[[#This Row],[Q(𝜆)]],tbl_vikor_3[Q(𝜆)])</f>
        <v>390</v>
      </c>
    </row>
    <row r="475" spans="1:3" x14ac:dyDescent="0.55000000000000004">
      <c r="A475" s="8">
        <f>[1]!tbl_gk[[#This Row],[ID]]</f>
        <v>210422</v>
      </c>
      <c r="B475" s="26">
        <f>(($E$2*(tbl_vikor_2[[#This Row],[S]]-MAX(tbl_vikor_2[S])))/(MIN(tbl_vikor_2[S])-MAX(tbl_vikor_2[S])))+((1-$E$2)*((tbl_vikor_2[[#This Row],[R]]-MAX(tbl_vikor_2[R]))/(MIN(tbl_vikor_2[R])-MAX(tbl_vikor_2[R]))))</f>
        <v>0.47087228508793694</v>
      </c>
      <c r="C475" s="22">
        <f>_xlfn.RANK.EQ(tbl_vikor_3[[#This Row],[Q(𝜆)]],tbl_vikor_3[Q(𝜆)])</f>
        <v>775</v>
      </c>
    </row>
    <row r="476" spans="1:3" x14ac:dyDescent="0.55000000000000004">
      <c r="A476" s="7">
        <f>[1]!tbl_gk[[#This Row],[ID]]</f>
        <v>210676</v>
      </c>
      <c r="B476" s="25">
        <f>(($E$2*(tbl_vikor_2[[#This Row],[S]]-MAX(tbl_vikor_2[S])))/(MIN(tbl_vikor_2[S])-MAX(tbl_vikor_2[S])))+((1-$E$2)*((tbl_vikor_2[[#This Row],[R]]-MAX(tbl_vikor_2[R]))/(MIN(tbl_vikor_2[R])-MAX(tbl_vikor_2[R]))))</f>
        <v>0.45886460741729995</v>
      </c>
      <c r="C476" s="22">
        <f>_xlfn.RANK.EQ(tbl_vikor_3[[#This Row],[Q(𝜆)]],tbl_vikor_3[Q(𝜆)])</f>
        <v>819</v>
      </c>
    </row>
    <row r="477" spans="1:3" x14ac:dyDescent="0.55000000000000004">
      <c r="A477" s="8">
        <f>[1]!tbl_gk[[#This Row],[ID]]</f>
        <v>210715</v>
      </c>
      <c r="B477" s="26">
        <f>(($E$2*(tbl_vikor_2[[#This Row],[S]]-MAX(tbl_vikor_2[S])))/(MIN(tbl_vikor_2[S])-MAX(tbl_vikor_2[S])))+((1-$E$2)*((tbl_vikor_2[[#This Row],[R]]-MAX(tbl_vikor_2[R]))/(MIN(tbl_vikor_2[R])-MAX(tbl_vikor_2[R]))))</f>
        <v>0.6300071588577526</v>
      </c>
      <c r="C477" s="22">
        <f>_xlfn.RANK.EQ(tbl_vikor_3[[#This Row],[Q(𝜆)]],tbl_vikor_3[Q(𝜆)])</f>
        <v>243</v>
      </c>
    </row>
    <row r="478" spans="1:3" x14ac:dyDescent="0.55000000000000004">
      <c r="A478" s="7">
        <f>[1]!tbl_gk[[#This Row],[ID]]</f>
        <v>210772</v>
      </c>
      <c r="B478" s="25">
        <f>(($E$2*(tbl_vikor_2[[#This Row],[S]]-MAX(tbl_vikor_2[S])))/(MIN(tbl_vikor_2[S])-MAX(tbl_vikor_2[S])))+((1-$E$2)*((tbl_vikor_2[[#This Row],[R]]-MAX(tbl_vikor_2[R]))/(MIN(tbl_vikor_2[R])-MAX(tbl_vikor_2[R]))))</f>
        <v>0.52574816054453499</v>
      </c>
      <c r="C478" s="22">
        <f>_xlfn.RANK.EQ(tbl_vikor_3[[#This Row],[Q(𝜆)]],tbl_vikor_3[Q(𝜆)])</f>
        <v>546</v>
      </c>
    </row>
    <row r="479" spans="1:3" x14ac:dyDescent="0.55000000000000004">
      <c r="A479" s="8">
        <f>[1]!tbl_gk[[#This Row],[ID]]</f>
        <v>210785</v>
      </c>
      <c r="B479" s="26">
        <f>(($E$2*(tbl_vikor_2[[#This Row],[S]]-MAX(tbl_vikor_2[S])))/(MIN(tbl_vikor_2[S])-MAX(tbl_vikor_2[S])))+((1-$E$2)*((tbl_vikor_2[[#This Row],[R]]-MAX(tbl_vikor_2[R]))/(MIN(tbl_vikor_2[R])-MAX(tbl_vikor_2[R]))))</f>
        <v>0.27385093193453791</v>
      </c>
      <c r="C479" s="22">
        <f>_xlfn.RANK.EQ(tbl_vikor_3[[#This Row],[Q(𝜆)]],tbl_vikor_3[Q(𝜆)])</f>
        <v>1604</v>
      </c>
    </row>
    <row r="480" spans="1:3" x14ac:dyDescent="0.55000000000000004">
      <c r="A480" s="7">
        <f>[1]!tbl_gk[[#This Row],[ID]]</f>
        <v>210832</v>
      </c>
      <c r="B480" s="25">
        <f>(($E$2*(tbl_vikor_2[[#This Row],[S]]-MAX(tbl_vikor_2[S])))/(MIN(tbl_vikor_2[S])-MAX(tbl_vikor_2[S])))+((1-$E$2)*((tbl_vikor_2[[#This Row],[R]]-MAX(tbl_vikor_2[R]))/(MIN(tbl_vikor_2[R])-MAX(tbl_vikor_2[R]))))</f>
        <v>0.50156575102084311</v>
      </c>
      <c r="C480" s="22">
        <f>_xlfn.RANK.EQ(tbl_vikor_3[[#This Row],[Q(𝜆)]],tbl_vikor_3[Q(𝜆)])</f>
        <v>636</v>
      </c>
    </row>
    <row r="481" spans="1:3" x14ac:dyDescent="0.55000000000000004">
      <c r="A481" s="8">
        <f>[1]!tbl_gk[[#This Row],[ID]]</f>
        <v>210923</v>
      </c>
      <c r="B481" s="26">
        <f>(($E$2*(tbl_vikor_2[[#This Row],[S]]-MAX(tbl_vikor_2[S])))/(MIN(tbl_vikor_2[S])-MAX(tbl_vikor_2[S])))+((1-$E$2)*((tbl_vikor_2[[#This Row],[R]]-MAX(tbl_vikor_2[R]))/(MIN(tbl_vikor_2[R])-MAX(tbl_vikor_2[R]))))</f>
        <v>0.53551038727093392</v>
      </c>
      <c r="C481" s="22">
        <f>_xlfn.RANK.EQ(tbl_vikor_3[[#This Row],[Q(𝜆)]],tbl_vikor_3[Q(𝜆)])</f>
        <v>514</v>
      </c>
    </row>
    <row r="482" spans="1:3" x14ac:dyDescent="0.55000000000000004">
      <c r="A482" s="7">
        <f>[1]!tbl_gk[[#This Row],[ID]]</f>
        <v>210940</v>
      </c>
      <c r="B482" s="25">
        <f>(($E$2*(tbl_vikor_2[[#This Row],[S]]-MAX(tbl_vikor_2[S])))/(MIN(tbl_vikor_2[S])-MAX(tbl_vikor_2[S])))+((1-$E$2)*((tbl_vikor_2[[#This Row],[R]]-MAX(tbl_vikor_2[R]))/(MIN(tbl_vikor_2[R])-MAX(tbl_vikor_2[R]))))</f>
        <v>0.47949718531455704</v>
      </c>
      <c r="C482" s="22">
        <f>_xlfn.RANK.EQ(tbl_vikor_3[[#This Row],[Q(𝜆)]],tbl_vikor_3[Q(𝜆)])</f>
        <v>733</v>
      </c>
    </row>
    <row r="483" spans="1:3" x14ac:dyDescent="0.55000000000000004">
      <c r="A483" s="8">
        <f>[1]!tbl_gk[[#This Row],[ID]]</f>
        <v>211021</v>
      </c>
      <c r="B483" s="26">
        <f>(($E$2*(tbl_vikor_2[[#This Row],[S]]-MAX(tbl_vikor_2[S])))/(MIN(tbl_vikor_2[S])-MAX(tbl_vikor_2[S])))+((1-$E$2)*((tbl_vikor_2[[#This Row],[R]]-MAX(tbl_vikor_2[R]))/(MIN(tbl_vikor_2[R])-MAX(tbl_vikor_2[R]))))</f>
        <v>0.56622217072878001</v>
      </c>
      <c r="C483" s="22">
        <f>_xlfn.RANK.EQ(tbl_vikor_3[[#This Row],[Q(𝜆)]],tbl_vikor_3[Q(𝜆)])</f>
        <v>416</v>
      </c>
    </row>
    <row r="484" spans="1:3" x14ac:dyDescent="0.55000000000000004">
      <c r="A484" s="7">
        <f>[1]!tbl_gk[[#This Row],[ID]]</f>
        <v>211101</v>
      </c>
      <c r="B484" s="25">
        <f>(($E$2*(tbl_vikor_2[[#This Row],[S]]-MAX(tbl_vikor_2[S])))/(MIN(tbl_vikor_2[S])-MAX(tbl_vikor_2[S])))+((1-$E$2)*((tbl_vikor_2[[#This Row],[R]]-MAX(tbl_vikor_2[R]))/(MIN(tbl_vikor_2[R])-MAX(tbl_vikor_2[R]))))</f>
        <v>0.62549388026397035</v>
      </c>
      <c r="C484" s="22">
        <f>_xlfn.RANK.EQ(tbl_vikor_3[[#This Row],[Q(𝜆)]],tbl_vikor_3[Q(𝜆)])</f>
        <v>256</v>
      </c>
    </row>
    <row r="485" spans="1:3" x14ac:dyDescent="0.55000000000000004">
      <c r="A485" s="8">
        <f>[1]!tbl_gk[[#This Row],[ID]]</f>
        <v>211264</v>
      </c>
      <c r="B485" s="26">
        <f>(($E$2*(tbl_vikor_2[[#This Row],[S]]-MAX(tbl_vikor_2[S])))/(MIN(tbl_vikor_2[S])-MAX(tbl_vikor_2[S])))+((1-$E$2)*((tbl_vikor_2[[#This Row],[R]]-MAX(tbl_vikor_2[R]))/(MIN(tbl_vikor_2[R])-MAX(tbl_vikor_2[R]))))</f>
        <v>0.64856418917379832</v>
      </c>
      <c r="C485" s="22">
        <f>_xlfn.RANK.EQ(tbl_vikor_3[[#This Row],[Q(𝜆)]],tbl_vikor_3[Q(𝜆)])</f>
        <v>196</v>
      </c>
    </row>
    <row r="486" spans="1:3" x14ac:dyDescent="0.55000000000000004">
      <c r="A486" s="7">
        <f>[1]!tbl_gk[[#This Row],[ID]]</f>
        <v>211299</v>
      </c>
      <c r="B486" s="25">
        <f>(($E$2*(tbl_vikor_2[[#This Row],[S]]-MAX(tbl_vikor_2[S])))/(MIN(tbl_vikor_2[S])-MAX(tbl_vikor_2[S])))+((1-$E$2)*((tbl_vikor_2[[#This Row],[R]]-MAX(tbl_vikor_2[R]))/(MIN(tbl_vikor_2[R])-MAX(tbl_vikor_2[R]))))</f>
        <v>0.54584694042126092</v>
      </c>
      <c r="C486" s="22">
        <f>_xlfn.RANK.EQ(tbl_vikor_3[[#This Row],[Q(𝜆)]],tbl_vikor_3[Q(𝜆)])</f>
        <v>479</v>
      </c>
    </row>
    <row r="487" spans="1:3" x14ac:dyDescent="0.55000000000000004">
      <c r="A487" s="8">
        <f>[1]!tbl_gk[[#This Row],[ID]]</f>
        <v>211348</v>
      </c>
      <c r="B487" s="26">
        <f>(($E$2*(tbl_vikor_2[[#This Row],[S]]-MAX(tbl_vikor_2[S])))/(MIN(tbl_vikor_2[S])-MAX(tbl_vikor_2[S])))+((1-$E$2)*((tbl_vikor_2[[#This Row],[R]]-MAX(tbl_vikor_2[R]))/(MIN(tbl_vikor_2[R])-MAX(tbl_vikor_2[R]))))</f>
        <v>0.56266111919721529</v>
      </c>
      <c r="C487" s="22">
        <f>_xlfn.RANK.EQ(tbl_vikor_3[[#This Row],[Q(𝜆)]],tbl_vikor_3[Q(𝜆)])</f>
        <v>433</v>
      </c>
    </row>
    <row r="488" spans="1:3" x14ac:dyDescent="0.55000000000000004">
      <c r="A488" s="7">
        <f>[1]!tbl_gk[[#This Row],[ID]]</f>
        <v>211353</v>
      </c>
      <c r="B488" s="25">
        <f>(($E$2*(tbl_vikor_2[[#This Row],[S]]-MAX(tbl_vikor_2[S])))/(MIN(tbl_vikor_2[S])-MAX(tbl_vikor_2[S])))+((1-$E$2)*((tbl_vikor_2[[#This Row],[R]]-MAX(tbl_vikor_2[R]))/(MIN(tbl_vikor_2[R])-MAX(tbl_vikor_2[R]))))</f>
        <v>0.46796053531182635</v>
      </c>
      <c r="C488" s="22">
        <f>_xlfn.RANK.EQ(tbl_vikor_3[[#This Row],[Q(𝜆)]],tbl_vikor_3[Q(𝜆)])</f>
        <v>791</v>
      </c>
    </row>
    <row r="489" spans="1:3" x14ac:dyDescent="0.55000000000000004">
      <c r="A489" s="8">
        <f>[1]!tbl_gk[[#This Row],[ID]]</f>
        <v>211358</v>
      </c>
      <c r="B489" s="26">
        <f>(($E$2*(tbl_vikor_2[[#This Row],[S]]-MAX(tbl_vikor_2[S])))/(MIN(tbl_vikor_2[S])-MAX(tbl_vikor_2[S])))+((1-$E$2)*((tbl_vikor_2[[#This Row],[R]]-MAX(tbl_vikor_2[R]))/(MIN(tbl_vikor_2[R])-MAX(tbl_vikor_2[R]))))</f>
        <v>0.4138810047051199</v>
      </c>
      <c r="C489" s="22">
        <f>_xlfn.RANK.EQ(tbl_vikor_3[[#This Row],[Q(𝜆)]],tbl_vikor_3[Q(𝜆)])</f>
        <v>1034</v>
      </c>
    </row>
    <row r="490" spans="1:3" x14ac:dyDescent="0.55000000000000004">
      <c r="A490" s="7">
        <f>[1]!tbl_gk[[#This Row],[ID]]</f>
        <v>211398</v>
      </c>
      <c r="B490" s="25">
        <f>(($E$2*(tbl_vikor_2[[#This Row],[S]]-MAX(tbl_vikor_2[S])))/(MIN(tbl_vikor_2[S])-MAX(tbl_vikor_2[S])))+((1-$E$2)*((tbl_vikor_2[[#This Row],[R]]-MAX(tbl_vikor_2[R]))/(MIN(tbl_vikor_2[R])-MAX(tbl_vikor_2[R]))))</f>
        <v>0.55007553240204488</v>
      </c>
      <c r="C490" s="22">
        <f>_xlfn.RANK.EQ(tbl_vikor_3[[#This Row],[Q(𝜆)]],tbl_vikor_3[Q(𝜆)])</f>
        <v>465</v>
      </c>
    </row>
    <row r="491" spans="1:3" x14ac:dyDescent="0.55000000000000004">
      <c r="A491" s="8">
        <f>[1]!tbl_gk[[#This Row],[ID]]</f>
        <v>211515</v>
      </c>
      <c r="B491" s="26">
        <f>(($E$2*(tbl_vikor_2[[#This Row],[S]]-MAX(tbl_vikor_2[S])))/(MIN(tbl_vikor_2[S])-MAX(tbl_vikor_2[S])))+((1-$E$2)*((tbl_vikor_2[[#This Row],[R]]-MAX(tbl_vikor_2[R]))/(MIN(tbl_vikor_2[R])-MAX(tbl_vikor_2[R]))))</f>
        <v>0.64673796793479776</v>
      </c>
      <c r="C491" s="22">
        <f>_xlfn.RANK.EQ(tbl_vikor_3[[#This Row],[Q(𝜆)]],tbl_vikor_3[Q(𝜆)])</f>
        <v>202</v>
      </c>
    </row>
    <row r="492" spans="1:3" x14ac:dyDescent="0.55000000000000004">
      <c r="A492" s="7">
        <f>[1]!tbl_gk[[#This Row],[ID]]</f>
        <v>211537</v>
      </c>
      <c r="B492" s="25">
        <f>(($E$2*(tbl_vikor_2[[#This Row],[S]]-MAX(tbl_vikor_2[S])))/(MIN(tbl_vikor_2[S])-MAX(tbl_vikor_2[S])))+((1-$E$2)*((tbl_vikor_2[[#This Row],[R]]-MAX(tbl_vikor_2[R]))/(MIN(tbl_vikor_2[R])-MAX(tbl_vikor_2[R]))))</f>
        <v>0.44473307811890844</v>
      </c>
      <c r="C492" s="22">
        <f>_xlfn.RANK.EQ(tbl_vikor_3[[#This Row],[Q(𝜆)]],tbl_vikor_3[Q(𝜆)])</f>
        <v>898</v>
      </c>
    </row>
    <row r="493" spans="1:3" x14ac:dyDescent="0.55000000000000004">
      <c r="A493" s="8">
        <f>[1]!tbl_gk[[#This Row],[ID]]</f>
        <v>211604</v>
      </c>
      <c r="B493" s="26">
        <f>(($E$2*(tbl_vikor_2[[#This Row],[S]]-MAX(tbl_vikor_2[S])))/(MIN(tbl_vikor_2[S])-MAX(tbl_vikor_2[S])))+((1-$E$2)*((tbl_vikor_2[[#This Row],[R]]-MAX(tbl_vikor_2[R]))/(MIN(tbl_vikor_2[R])-MAX(tbl_vikor_2[R]))))</f>
        <v>0.5309870240434067</v>
      </c>
      <c r="C493" s="22">
        <f>_xlfn.RANK.EQ(tbl_vikor_3[[#This Row],[Q(𝜆)]],tbl_vikor_3[Q(𝜆)])</f>
        <v>528</v>
      </c>
    </row>
    <row r="494" spans="1:3" x14ac:dyDescent="0.55000000000000004">
      <c r="A494" s="7">
        <f>[1]!tbl_gk[[#This Row],[ID]]</f>
        <v>211738</v>
      </c>
      <c r="B494" s="25">
        <f>(($E$2*(tbl_vikor_2[[#This Row],[S]]-MAX(tbl_vikor_2[S])))/(MIN(tbl_vikor_2[S])-MAX(tbl_vikor_2[S])))+((1-$E$2)*((tbl_vikor_2[[#This Row],[R]]-MAX(tbl_vikor_2[R]))/(MIN(tbl_vikor_2[R])-MAX(tbl_vikor_2[R]))))</f>
        <v>0.76308577107047537</v>
      </c>
      <c r="C494" s="22">
        <f>_xlfn.RANK.EQ(tbl_vikor_3[[#This Row],[Q(𝜆)]],tbl_vikor_3[Q(𝜆)])</f>
        <v>65</v>
      </c>
    </row>
    <row r="495" spans="1:3" x14ac:dyDescent="0.55000000000000004">
      <c r="A495" s="8">
        <f>[1]!tbl_gk[[#This Row],[ID]]</f>
        <v>211827</v>
      </c>
      <c r="B495" s="26">
        <f>(($E$2*(tbl_vikor_2[[#This Row],[S]]-MAX(tbl_vikor_2[S])))/(MIN(tbl_vikor_2[S])-MAX(tbl_vikor_2[S])))+((1-$E$2)*((tbl_vikor_2[[#This Row],[R]]-MAX(tbl_vikor_2[R]))/(MIN(tbl_vikor_2[R])-MAX(tbl_vikor_2[R]))))</f>
        <v>0.44716899939864752</v>
      </c>
      <c r="C495" s="22">
        <f>_xlfn.RANK.EQ(tbl_vikor_3[[#This Row],[Q(𝜆)]],tbl_vikor_3[Q(𝜆)])</f>
        <v>889</v>
      </c>
    </row>
    <row r="496" spans="1:3" x14ac:dyDescent="0.55000000000000004">
      <c r="A496" s="7">
        <f>[1]!tbl_gk[[#This Row],[ID]]</f>
        <v>211908</v>
      </c>
      <c r="B496" s="25">
        <f>(($E$2*(tbl_vikor_2[[#This Row],[S]]-MAX(tbl_vikor_2[S])))/(MIN(tbl_vikor_2[S])-MAX(tbl_vikor_2[S])))+((1-$E$2)*((tbl_vikor_2[[#This Row],[R]]-MAX(tbl_vikor_2[R]))/(MIN(tbl_vikor_2[R])-MAX(tbl_vikor_2[R]))))</f>
        <v>0.74635383442793413</v>
      </c>
      <c r="C496" s="22">
        <f>_xlfn.RANK.EQ(tbl_vikor_3[[#This Row],[Q(𝜆)]],tbl_vikor_3[Q(𝜆)])</f>
        <v>77</v>
      </c>
    </row>
    <row r="497" spans="1:3" x14ac:dyDescent="0.55000000000000004">
      <c r="A497" s="8">
        <f>[1]!tbl_gk[[#This Row],[ID]]</f>
        <v>211946</v>
      </c>
      <c r="B497" s="26">
        <f>(($E$2*(tbl_vikor_2[[#This Row],[S]]-MAX(tbl_vikor_2[S])))/(MIN(tbl_vikor_2[S])-MAX(tbl_vikor_2[S])))+((1-$E$2)*((tbl_vikor_2[[#This Row],[R]]-MAX(tbl_vikor_2[R]))/(MIN(tbl_vikor_2[R])-MAX(tbl_vikor_2[R]))))</f>
        <v>0.49745201413624368</v>
      </c>
      <c r="C497" s="22">
        <f>_xlfn.RANK.EQ(tbl_vikor_3[[#This Row],[Q(𝜆)]],tbl_vikor_3[Q(𝜆)])</f>
        <v>652</v>
      </c>
    </row>
    <row r="498" spans="1:3" x14ac:dyDescent="0.55000000000000004">
      <c r="A498" s="7">
        <f>[1]!tbl_gk[[#This Row],[ID]]</f>
        <v>211990</v>
      </c>
      <c r="B498" s="25">
        <f>(($E$2*(tbl_vikor_2[[#This Row],[S]]-MAX(tbl_vikor_2[S])))/(MIN(tbl_vikor_2[S])-MAX(tbl_vikor_2[S])))+((1-$E$2)*((tbl_vikor_2[[#This Row],[R]]-MAX(tbl_vikor_2[R]))/(MIN(tbl_vikor_2[R])-MAX(tbl_vikor_2[R]))))</f>
        <v>0.60459994009392726</v>
      </c>
      <c r="C498" s="22">
        <f>_xlfn.RANK.EQ(tbl_vikor_3[[#This Row],[Q(𝜆)]],tbl_vikor_3[Q(𝜆)])</f>
        <v>308</v>
      </c>
    </row>
    <row r="499" spans="1:3" x14ac:dyDescent="0.55000000000000004">
      <c r="A499" s="8">
        <f>[1]!tbl_gk[[#This Row],[ID]]</f>
        <v>212022</v>
      </c>
      <c r="B499" s="26">
        <f>(($E$2*(tbl_vikor_2[[#This Row],[S]]-MAX(tbl_vikor_2[S])))/(MIN(tbl_vikor_2[S])-MAX(tbl_vikor_2[S])))+((1-$E$2)*((tbl_vikor_2[[#This Row],[R]]-MAX(tbl_vikor_2[R]))/(MIN(tbl_vikor_2[R])-MAX(tbl_vikor_2[R]))))</f>
        <v>0.3921147547780881</v>
      </c>
      <c r="C499" s="22">
        <f>_xlfn.RANK.EQ(tbl_vikor_3[[#This Row],[Q(𝜆)]],tbl_vikor_3[Q(𝜆)])</f>
        <v>1124</v>
      </c>
    </row>
    <row r="500" spans="1:3" x14ac:dyDescent="0.55000000000000004">
      <c r="A500" s="7">
        <f>[1]!tbl_gk[[#This Row],[ID]]</f>
        <v>212038</v>
      </c>
      <c r="B500" s="25">
        <f>(($E$2*(tbl_vikor_2[[#This Row],[S]]-MAX(tbl_vikor_2[S])))/(MIN(tbl_vikor_2[S])-MAX(tbl_vikor_2[S])))+((1-$E$2)*((tbl_vikor_2[[#This Row],[R]]-MAX(tbl_vikor_2[R]))/(MIN(tbl_vikor_2[R])-MAX(tbl_vikor_2[R]))))</f>
        <v>0.41600862792266485</v>
      </c>
      <c r="C500" s="22">
        <f>_xlfn.RANK.EQ(tbl_vikor_3[[#This Row],[Q(𝜆)]],tbl_vikor_3[Q(𝜆)])</f>
        <v>1026</v>
      </c>
    </row>
    <row r="501" spans="1:3" x14ac:dyDescent="0.55000000000000004">
      <c r="A501" s="8">
        <f>[1]!tbl_gk[[#This Row],[ID]]</f>
        <v>212069</v>
      </c>
      <c r="B501" s="26">
        <f>(($E$2*(tbl_vikor_2[[#This Row],[S]]-MAX(tbl_vikor_2[S])))/(MIN(tbl_vikor_2[S])-MAX(tbl_vikor_2[S])))+((1-$E$2)*((tbl_vikor_2[[#This Row],[R]]-MAX(tbl_vikor_2[R]))/(MIN(tbl_vikor_2[R])-MAX(tbl_vikor_2[R]))))</f>
        <v>0.33783639185019487</v>
      </c>
      <c r="C501" s="22">
        <f>_xlfn.RANK.EQ(tbl_vikor_3[[#This Row],[Q(𝜆)]],tbl_vikor_3[Q(𝜆)])</f>
        <v>1357</v>
      </c>
    </row>
    <row r="502" spans="1:3" x14ac:dyDescent="0.55000000000000004">
      <c r="A502" s="7">
        <f>[1]!tbl_gk[[#This Row],[ID]]</f>
        <v>212151</v>
      </c>
      <c r="B502" s="25">
        <f>(($E$2*(tbl_vikor_2[[#This Row],[S]]-MAX(tbl_vikor_2[S])))/(MIN(tbl_vikor_2[S])-MAX(tbl_vikor_2[S])))+((1-$E$2)*((tbl_vikor_2[[#This Row],[R]]-MAX(tbl_vikor_2[R]))/(MIN(tbl_vikor_2[R])-MAX(tbl_vikor_2[R]))))</f>
        <v>0.57183561788234427</v>
      </c>
      <c r="C502" s="22">
        <f>_xlfn.RANK.EQ(tbl_vikor_3[[#This Row],[Q(𝜆)]],tbl_vikor_3[Q(𝜆)])</f>
        <v>404</v>
      </c>
    </row>
    <row r="503" spans="1:3" x14ac:dyDescent="0.55000000000000004">
      <c r="A503" s="8">
        <f>[1]!tbl_gk[[#This Row],[ID]]</f>
        <v>212175</v>
      </c>
      <c r="B503" s="26">
        <f>(($E$2*(tbl_vikor_2[[#This Row],[S]]-MAX(tbl_vikor_2[S])))/(MIN(tbl_vikor_2[S])-MAX(tbl_vikor_2[S])))+((1-$E$2)*((tbl_vikor_2[[#This Row],[R]]-MAX(tbl_vikor_2[R]))/(MIN(tbl_vikor_2[R])-MAX(tbl_vikor_2[R]))))</f>
        <v>0.50761741576597086</v>
      </c>
      <c r="C503" s="22">
        <f>_xlfn.RANK.EQ(tbl_vikor_3[[#This Row],[Q(𝜆)]],tbl_vikor_3[Q(𝜆)])</f>
        <v>606</v>
      </c>
    </row>
    <row r="504" spans="1:3" x14ac:dyDescent="0.55000000000000004">
      <c r="A504" s="7">
        <f>[1]!tbl_gk[[#This Row],[ID]]</f>
        <v>212197</v>
      </c>
      <c r="B504" s="25">
        <f>(($E$2*(tbl_vikor_2[[#This Row],[S]]-MAX(tbl_vikor_2[S])))/(MIN(tbl_vikor_2[S])-MAX(tbl_vikor_2[S])))+((1-$E$2)*((tbl_vikor_2[[#This Row],[R]]-MAX(tbl_vikor_2[R]))/(MIN(tbl_vikor_2[R])-MAX(tbl_vikor_2[R]))))</f>
        <v>0.65116255405645496</v>
      </c>
      <c r="C504" s="22">
        <f>_xlfn.RANK.EQ(tbl_vikor_3[[#This Row],[Q(𝜆)]],tbl_vikor_3[Q(𝜆)])</f>
        <v>188</v>
      </c>
    </row>
    <row r="505" spans="1:3" x14ac:dyDescent="0.55000000000000004">
      <c r="A505" s="8">
        <f>[1]!tbl_gk[[#This Row],[ID]]</f>
        <v>212392</v>
      </c>
      <c r="B505" s="26">
        <f>(($E$2*(tbl_vikor_2[[#This Row],[S]]-MAX(tbl_vikor_2[S])))/(MIN(tbl_vikor_2[S])-MAX(tbl_vikor_2[S])))+((1-$E$2)*((tbl_vikor_2[[#This Row],[R]]-MAX(tbl_vikor_2[R]))/(MIN(tbl_vikor_2[R])-MAX(tbl_vikor_2[R]))))</f>
        <v>0.45666937101183935</v>
      </c>
      <c r="C505" s="22">
        <f>_xlfn.RANK.EQ(tbl_vikor_3[[#This Row],[Q(𝜆)]],tbl_vikor_3[Q(𝜆)])</f>
        <v>835</v>
      </c>
    </row>
    <row r="506" spans="1:3" x14ac:dyDescent="0.55000000000000004">
      <c r="A506" s="7">
        <f>[1]!tbl_gk[[#This Row],[ID]]</f>
        <v>212406</v>
      </c>
      <c r="B506" s="25">
        <f>(($E$2*(tbl_vikor_2[[#This Row],[S]]-MAX(tbl_vikor_2[S])))/(MIN(tbl_vikor_2[S])-MAX(tbl_vikor_2[S])))+((1-$E$2)*((tbl_vikor_2[[#This Row],[R]]-MAX(tbl_vikor_2[R]))/(MIN(tbl_vikor_2[R])-MAX(tbl_vikor_2[R]))))</f>
        <v>0.51011905752282227</v>
      </c>
      <c r="C506" s="22">
        <f>_xlfn.RANK.EQ(tbl_vikor_3[[#This Row],[Q(𝜆)]],tbl_vikor_3[Q(𝜆)])</f>
        <v>596</v>
      </c>
    </row>
    <row r="507" spans="1:3" x14ac:dyDescent="0.55000000000000004">
      <c r="A507" s="8">
        <f>[1]!tbl_gk[[#This Row],[ID]]</f>
        <v>212432</v>
      </c>
      <c r="B507" s="26">
        <f>(($E$2*(tbl_vikor_2[[#This Row],[S]]-MAX(tbl_vikor_2[S])))/(MIN(tbl_vikor_2[S])-MAX(tbl_vikor_2[S])))+((1-$E$2)*((tbl_vikor_2[[#This Row],[R]]-MAX(tbl_vikor_2[R]))/(MIN(tbl_vikor_2[R])-MAX(tbl_vikor_2[R]))))</f>
        <v>0.5636222566903254</v>
      </c>
      <c r="C507" s="22">
        <f>_xlfn.RANK.EQ(tbl_vikor_3[[#This Row],[Q(𝜆)]],tbl_vikor_3[Q(𝜆)])</f>
        <v>427</v>
      </c>
    </row>
    <row r="508" spans="1:3" x14ac:dyDescent="0.55000000000000004">
      <c r="A508" s="7">
        <f>[1]!tbl_gk[[#This Row],[ID]]</f>
        <v>212442</v>
      </c>
      <c r="B508" s="25">
        <f>(($E$2*(tbl_vikor_2[[#This Row],[S]]-MAX(tbl_vikor_2[S])))/(MIN(tbl_vikor_2[S])-MAX(tbl_vikor_2[S])))+((1-$E$2)*((tbl_vikor_2[[#This Row],[R]]-MAX(tbl_vikor_2[R]))/(MIN(tbl_vikor_2[R])-MAX(tbl_vikor_2[R]))))</f>
        <v>0.85497103389131102</v>
      </c>
      <c r="C508" s="22">
        <f>_xlfn.RANK.EQ(tbl_vikor_3[[#This Row],[Q(𝜆)]],tbl_vikor_3[Q(𝜆)])</f>
        <v>17</v>
      </c>
    </row>
    <row r="509" spans="1:3" x14ac:dyDescent="0.55000000000000004">
      <c r="A509" s="8">
        <f>[1]!tbl_gk[[#This Row],[ID]]</f>
        <v>212453</v>
      </c>
      <c r="B509" s="26">
        <f>(($E$2*(tbl_vikor_2[[#This Row],[S]]-MAX(tbl_vikor_2[S])))/(MIN(tbl_vikor_2[S])-MAX(tbl_vikor_2[S])))+((1-$E$2)*((tbl_vikor_2[[#This Row],[R]]-MAX(tbl_vikor_2[R]))/(MIN(tbl_vikor_2[R])-MAX(tbl_vikor_2[R]))))</f>
        <v>0.61024749041370552</v>
      </c>
      <c r="C509" s="22">
        <f>_xlfn.RANK.EQ(tbl_vikor_3[[#This Row],[Q(𝜆)]],tbl_vikor_3[Q(𝜆)])</f>
        <v>294</v>
      </c>
    </row>
    <row r="510" spans="1:3" x14ac:dyDescent="0.55000000000000004">
      <c r="A510" s="7">
        <f>[1]!tbl_gk[[#This Row],[ID]]</f>
        <v>212560</v>
      </c>
      <c r="B510" s="25">
        <f>(($E$2*(tbl_vikor_2[[#This Row],[S]]-MAX(tbl_vikor_2[S])))/(MIN(tbl_vikor_2[S])-MAX(tbl_vikor_2[S])))+((1-$E$2)*((tbl_vikor_2[[#This Row],[R]]-MAX(tbl_vikor_2[R]))/(MIN(tbl_vikor_2[R])-MAX(tbl_vikor_2[R]))))</f>
        <v>0.55080723580003288</v>
      </c>
      <c r="C510" s="22">
        <f>_xlfn.RANK.EQ(tbl_vikor_3[[#This Row],[Q(𝜆)]],tbl_vikor_3[Q(𝜆)])</f>
        <v>462</v>
      </c>
    </row>
    <row r="511" spans="1:3" x14ac:dyDescent="0.55000000000000004">
      <c r="A511" s="8">
        <f>[1]!tbl_gk[[#This Row],[ID]]</f>
        <v>212710</v>
      </c>
      <c r="B511" s="26">
        <f>(($E$2*(tbl_vikor_2[[#This Row],[S]]-MAX(tbl_vikor_2[S])))/(MIN(tbl_vikor_2[S])-MAX(tbl_vikor_2[S])))+((1-$E$2)*((tbl_vikor_2[[#This Row],[R]]-MAX(tbl_vikor_2[R]))/(MIN(tbl_vikor_2[R])-MAX(tbl_vikor_2[R]))))</f>
        <v>0.52136119496635835</v>
      </c>
      <c r="C511" s="22">
        <f>_xlfn.RANK.EQ(tbl_vikor_3[[#This Row],[Q(𝜆)]],tbl_vikor_3[Q(𝜆)])</f>
        <v>560</v>
      </c>
    </row>
    <row r="512" spans="1:3" x14ac:dyDescent="0.55000000000000004">
      <c r="A512" s="7">
        <f>[1]!tbl_gk[[#This Row],[ID]]</f>
        <v>212735</v>
      </c>
      <c r="B512" s="25">
        <f>(($E$2*(tbl_vikor_2[[#This Row],[S]]-MAX(tbl_vikor_2[S])))/(MIN(tbl_vikor_2[S])-MAX(tbl_vikor_2[S])))+((1-$E$2)*((tbl_vikor_2[[#This Row],[R]]-MAX(tbl_vikor_2[R]))/(MIN(tbl_vikor_2[R])-MAX(tbl_vikor_2[R]))))</f>
        <v>0.50268789413407522</v>
      </c>
      <c r="C512" s="22">
        <f>_xlfn.RANK.EQ(tbl_vikor_3[[#This Row],[Q(𝜆)]],tbl_vikor_3[Q(𝜆)])</f>
        <v>628</v>
      </c>
    </row>
    <row r="513" spans="1:3" x14ac:dyDescent="0.55000000000000004">
      <c r="A513" s="8">
        <f>[1]!tbl_gk[[#This Row],[ID]]</f>
        <v>212831</v>
      </c>
      <c r="B513" s="26">
        <f>(($E$2*(tbl_vikor_2[[#This Row],[S]]-MAX(tbl_vikor_2[S])))/(MIN(tbl_vikor_2[S])-MAX(tbl_vikor_2[S])))+((1-$E$2)*((tbl_vikor_2[[#This Row],[R]]-MAX(tbl_vikor_2[R]))/(MIN(tbl_vikor_2[R])-MAX(tbl_vikor_2[R]))))</f>
        <v>0.90287107694158419</v>
      </c>
      <c r="C513" s="22">
        <f>_xlfn.RANK.EQ(tbl_vikor_3[[#This Row],[Q(𝜆)]],tbl_vikor_3[Q(𝜆)])</f>
        <v>8</v>
      </c>
    </row>
    <row r="514" spans="1:3" x14ac:dyDescent="0.55000000000000004">
      <c r="A514" s="7">
        <f>[1]!tbl_gk[[#This Row],[ID]]</f>
        <v>212915</v>
      </c>
      <c r="B514" s="25">
        <f>(($E$2*(tbl_vikor_2[[#This Row],[S]]-MAX(tbl_vikor_2[S])))/(MIN(tbl_vikor_2[S])-MAX(tbl_vikor_2[S])))+((1-$E$2)*((tbl_vikor_2[[#This Row],[R]]-MAX(tbl_vikor_2[R]))/(MIN(tbl_vikor_2[R])-MAX(tbl_vikor_2[R]))))</f>
        <v>0.51655775175097773</v>
      </c>
      <c r="C514" s="22">
        <f>_xlfn.RANK.EQ(tbl_vikor_3[[#This Row],[Q(𝜆)]],tbl_vikor_3[Q(𝜆)])</f>
        <v>574</v>
      </c>
    </row>
    <row r="515" spans="1:3" x14ac:dyDescent="0.55000000000000004">
      <c r="A515" s="8">
        <f>[1]!tbl_gk[[#This Row],[ID]]</f>
        <v>213076</v>
      </c>
      <c r="B515" s="26">
        <f>(($E$2*(tbl_vikor_2[[#This Row],[S]]-MAX(tbl_vikor_2[S])))/(MIN(tbl_vikor_2[S])-MAX(tbl_vikor_2[S])))+((1-$E$2)*((tbl_vikor_2[[#This Row],[R]]-MAX(tbl_vikor_2[R]))/(MIN(tbl_vikor_2[R])-MAX(tbl_vikor_2[R]))))</f>
        <v>0.32751958059732589</v>
      </c>
      <c r="C515" s="22">
        <f>_xlfn.RANK.EQ(tbl_vikor_3[[#This Row],[Q(𝜆)]],tbl_vikor_3[Q(𝜆)])</f>
        <v>1408</v>
      </c>
    </row>
    <row r="516" spans="1:3" x14ac:dyDescent="0.55000000000000004">
      <c r="A516" s="7">
        <f>[1]!tbl_gk[[#This Row],[ID]]</f>
        <v>213150</v>
      </c>
      <c r="B516" s="25">
        <f>(($E$2*(tbl_vikor_2[[#This Row],[S]]-MAX(tbl_vikor_2[S])))/(MIN(tbl_vikor_2[S])-MAX(tbl_vikor_2[S])))+((1-$E$2)*((tbl_vikor_2[[#This Row],[R]]-MAX(tbl_vikor_2[R]))/(MIN(tbl_vikor_2[R])-MAX(tbl_vikor_2[R]))))</f>
        <v>0.64663992063545006</v>
      </c>
      <c r="C516" s="22">
        <f>_xlfn.RANK.EQ(tbl_vikor_3[[#This Row],[Q(𝜆)]],tbl_vikor_3[Q(𝜆)])</f>
        <v>203</v>
      </c>
    </row>
    <row r="517" spans="1:3" x14ac:dyDescent="0.55000000000000004">
      <c r="A517" s="8">
        <f>[1]!tbl_gk[[#This Row],[ID]]</f>
        <v>213206</v>
      </c>
      <c r="B517" s="26">
        <f>(($E$2*(tbl_vikor_2[[#This Row],[S]]-MAX(tbl_vikor_2[S])))/(MIN(tbl_vikor_2[S])-MAX(tbl_vikor_2[S])))+((1-$E$2)*((tbl_vikor_2[[#This Row],[R]]-MAX(tbl_vikor_2[R]))/(MIN(tbl_vikor_2[R])-MAX(tbl_vikor_2[R]))))</f>
        <v>0.47982044488247622</v>
      </c>
      <c r="C517" s="22">
        <f>_xlfn.RANK.EQ(tbl_vikor_3[[#This Row],[Q(𝜆)]],tbl_vikor_3[Q(𝜆)])</f>
        <v>729</v>
      </c>
    </row>
    <row r="518" spans="1:3" x14ac:dyDescent="0.55000000000000004">
      <c r="A518" s="7">
        <f>[1]!tbl_gk[[#This Row],[ID]]</f>
        <v>213272</v>
      </c>
      <c r="B518" s="25">
        <f>(($E$2*(tbl_vikor_2[[#This Row],[S]]-MAX(tbl_vikor_2[S])))/(MIN(tbl_vikor_2[S])-MAX(tbl_vikor_2[S])))+((1-$E$2)*((tbl_vikor_2[[#This Row],[R]]-MAX(tbl_vikor_2[R]))/(MIN(tbl_vikor_2[R])-MAX(tbl_vikor_2[R]))))</f>
        <v>0.54360761128434765</v>
      </c>
      <c r="C518" s="22">
        <f>_xlfn.RANK.EQ(tbl_vikor_3[[#This Row],[Q(𝜆)]],tbl_vikor_3[Q(𝜆)])</f>
        <v>487</v>
      </c>
    </row>
    <row r="519" spans="1:3" x14ac:dyDescent="0.55000000000000004">
      <c r="A519" s="8">
        <f>[1]!tbl_gk[[#This Row],[ID]]</f>
        <v>213274</v>
      </c>
      <c r="B519" s="26">
        <f>(($E$2*(tbl_vikor_2[[#This Row],[S]]-MAX(tbl_vikor_2[S])))/(MIN(tbl_vikor_2[S])-MAX(tbl_vikor_2[S])))+((1-$E$2)*((tbl_vikor_2[[#This Row],[R]]-MAX(tbl_vikor_2[R]))/(MIN(tbl_vikor_2[R])-MAX(tbl_vikor_2[R]))))</f>
        <v>0.54946360519429072</v>
      </c>
      <c r="C519" s="22">
        <f>_xlfn.RANK.EQ(tbl_vikor_3[[#This Row],[Q(𝜆)]],tbl_vikor_3[Q(𝜆)])</f>
        <v>467</v>
      </c>
    </row>
    <row r="520" spans="1:3" x14ac:dyDescent="0.55000000000000004">
      <c r="A520" s="7">
        <f>[1]!tbl_gk[[#This Row],[ID]]</f>
        <v>213283</v>
      </c>
      <c r="B520" s="25">
        <f>(($E$2*(tbl_vikor_2[[#This Row],[S]]-MAX(tbl_vikor_2[S])))/(MIN(tbl_vikor_2[S])-MAX(tbl_vikor_2[S])))+((1-$E$2)*((tbl_vikor_2[[#This Row],[R]]-MAX(tbl_vikor_2[R]))/(MIN(tbl_vikor_2[R])-MAX(tbl_vikor_2[R]))))</f>
        <v>0.42497179179525152</v>
      </c>
      <c r="C520" s="22">
        <f>_xlfn.RANK.EQ(tbl_vikor_3[[#This Row],[Q(𝜆)]],tbl_vikor_3[Q(𝜆)])</f>
        <v>987</v>
      </c>
    </row>
    <row r="521" spans="1:3" x14ac:dyDescent="0.55000000000000004">
      <c r="A521" s="8">
        <f>[1]!tbl_gk[[#This Row],[ID]]</f>
        <v>213379</v>
      </c>
      <c r="B521" s="26">
        <f>(($E$2*(tbl_vikor_2[[#This Row],[S]]-MAX(tbl_vikor_2[S])))/(MIN(tbl_vikor_2[S])-MAX(tbl_vikor_2[S])))+((1-$E$2)*((tbl_vikor_2[[#This Row],[R]]-MAX(tbl_vikor_2[R]))/(MIN(tbl_vikor_2[R])-MAX(tbl_vikor_2[R]))))</f>
        <v>0.42315294603107939</v>
      </c>
      <c r="C521" s="22">
        <f>_xlfn.RANK.EQ(tbl_vikor_3[[#This Row],[Q(𝜆)]],tbl_vikor_3[Q(𝜆)])</f>
        <v>994</v>
      </c>
    </row>
    <row r="522" spans="1:3" x14ac:dyDescent="0.55000000000000004">
      <c r="A522" s="7">
        <f>[1]!tbl_gk[[#This Row],[ID]]</f>
        <v>213407</v>
      </c>
      <c r="B522" s="25">
        <f>(($E$2*(tbl_vikor_2[[#This Row],[S]]-MAX(tbl_vikor_2[S])))/(MIN(tbl_vikor_2[S])-MAX(tbl_vikor_2[S])))+((1-$E$2)*((tbl_vikor_2[[#This Row],[R]]-MAX(tbl_vikor_2[R]))/(MIN(tbl_vikor_2[R])-MAX(tbl_vikor_2[R]))))</f>
        <v>0.49454939661203173</v>
      </c>
      <c r="C522" s="22">
        <f>_xlfn.RANK.EQ(tbl_vikor_3[[#This Row],[Q(𝜆)]],tbl_vikor_3[Q(𝜆)])</f>
        <v>662</v>
      </c>
    </row>
    <row r="523" spans="1:3" x14ac:dyDescent="0.55000000000000004">
      <c r="A523" s="8">
        <f>[1]!tbl_gk[[#This Row],[ID]]</f>
        <v>213413</v>
      </c>
      <c r="B523" s="26">
        <f>(($E$2*(tbl_vikor_2[[#This Row],[S]]-MAX(tbl_vikor_2[S])))/(MIN(tbl_vikor_2[S])-MAX(tbl_vikor_2[S])))+((1-$E$2)*((tbl_vikor_2[[#This Row],[R]]-MAX(tbl_vikor_2[R]))/(MIN(tbl_vikor_2[R])-MAX(tbl_vikor_2[R]))))</f>
        <v>0.54418760743049277</v>
      </c>
      <c r="C523" s="22">
        <f>_xlfn.RANK.EQ(tbl_vikor_3[[#This Row],[Q(𝜆)]],tbl_vikor_3[Q(𝜆)])</f>
        <v>484</v>
      </c>
    </row>
    <row r="524" spans="1:3" x14ac:dyDescent="0.55000000000000004">
      <c r="A524" s="7">
        <f>[1]!tbl_gk[[#This Row],[ID]]</f>
        <v>213428</v>
      </c>
      <c r="B524" s="25">
        <f>(($E$2*(tbl_vikor_2[[#This Row],[S]]-MAX(tbl_vikor_2[S])))/(MIN(tbl_vikor_2[S])-MAX(tbl_vikor_2[S])))+((1-$E$2)*((tbl_vikor_2[[#This Row],[R]]-MAX(tbl_vikor_2[R]))/(MIN(tbl_vikor_2[R])-MAX(tbl_vikor_2[R]))))</f>
        <v>0.52725755761007986</v>
      </c>
      <c r="C524" s="22">
        <f>_xlfn.RANK.EQ(tbl_vikor_3[[#This Row],[Q(𝜆)]],tbl_vikor_3[Q(𝜆)])</f>
        <v>538</v>
      </c>
    </row>
    <row r="525" spans="1:3" x14ac:dyDescent="0.55000000000000004">
      <c r="A525" s="8">
        <f>[1]!tbl_gk[[#This Row],[ID]]</f>
        <v>213483</v>
      </c>
      <c r="B525" s="26">
        <f>(($E$2*(tbl_vikor_2[[#This Row],[S]]-MAX(tbl_vikor_2[S])))/(MIN(tbl_vikor_2[S])-MAX(tbl_vikor_2[S])))+((1-$E$2)*((tbl_vikor_2[[#This Row],[R]]-MAX(tbl_vikor_2[R]))/(MIN(tbl_vikor_2[R])-MAX(tbl_vikor_2[R]))))</f>
        <v>0.43564166685496503</v>
      </c>
      <c r="C525" s="22">
        <f>_xlfn.RANK.EQ(tbl_vikor_3[[#This Row],[Q(𝜆)]],tbl_vikor_3[Q(𝜆)])</f>
        <v>936</v>
      </c>
    </row>
    <row r="526" spans="1:3" x14ac:dyDescent="0.55000000000000004">
      <c r="A526" s="7">
        <f>[1]!tbl_gk[[#This Row],[ID]]</f>
        <v>213536</v>
      </c>
      <c r="B526" s="25">
        <f>(($E$2*(tbl_vikor_2[[#This Row],[S]]-MAX(tbl_vikor_2[S])))/(MIN(tbl_vikor_2[S])-MAX(tbl_vikor_2[S])))+((1-$E$2)*((tbl_vikor_2[[#This Row],[R]]-MAX(tbl_vikor_2[R]))/(MIN(tbl_vikor_2[R])-MAX(tbl_vikor_2[R]))))</f>
        <v>0.70420100275620934</v>
      </c>
      <c r="C526" s="22">
        <f>_xlfn.RANK.EQ(tbl_vikor_3[[#This Row],[Q(𝜆)]],tbl_vikor_3[Q(𝜆)])</f>
        <v>121</v>
      </c>
    </row>
    <row r="527" spans="1:3" x14ac:dyDescent="0.55000000000000004">
      <c r="A527" s="8">
        <f>[1]!tbl_gk[[#This Row],[ID]]</f>
        <v>213573</v>
      </c>
      <c r="B527" s="26">
        <f>(($E$2*(tbl_vikor_2[[#This Row],[S]]-MAX(tbl_vikor_2[S])))/(MIN(tbl_vikor_2[S])-MAX(tbl_vikor_2[S])))+((1-$E$2)*((tbl_vikor_2[[#This Row],[R]]-MAX(tbl_vikor_2[R]))/(MIN(tbl_vikor_2[R])-MAX(tbl_vikor_2[R]))))</f>
        <v>0.67057512483075465</v>
      </c>
      <c r="C527" s="22">
        <f>_xlfn.RANK.EQ(tbl_vikor_3[[#This Row],[Q(𝜆)]],tbl_vikor_3[Q(𝜆)])</f>
        <v>151</v>
      </c>
    </row>
    <row r="528" spans="1:3" x14ac:dyDescent="0.55000000000000004">
      <c r="A528" s="7">
        <f>[1]!tbl_gk[[#This Row],[ID]]</f>
        <v>213588</v>
      </c>
      <c r="B528" s="25">
        <f>(($E$2*(tbl_vikor_2[[#This Row],[S]]-MAX(tbl_vikor_2[S])))/(MIN(tbl_vikor_2[S])-MAX(tbl_vikor_2[S])))+((1-$E$2)*((tbl_vikor_2[[#This Row],[R]]-MAX(tbl_vikor_2[R]))/(MIN(tbl_vikor_2[R])-MAX(tbl_vikor_2[R]))))</f>
        <v>0.44156311900917955</v>
      </c>
      <c r="C528" s="22">
        <f>_xlfn.RANK.EQ(tbl_vikor_3[[#This Row],[Q(𝜆)]],tbl_vikor_3[Q(𝜆)])</f>
        <v>912</v>
      </c>
    </row>
    <row r="529" spans="1:3" x14ac:dyDescent="0.55000000000000004">
      <c r="A529" s="8">
        <f>[1]!tbl_gk[[#This Row],[ID]]</f>
        <v>213615</v>
      </c>
      <c r="B529" s="26">
        <f>(($E$2*(tbl_vikor_2[[#This Row],[S]]-MAX(tbl_vikor_2[S])))/(MIN(tbl_vikor_2[S])-MAX(tbl_vikor_2[S])))+((1-$E$2)*((tbl_vikor_2[[#This Row],[R]]-MAX(tbl_vikor_2[R]))/(MIN(tbl_vikor_2[R])-MAX(tbl_vikor_2[R]))))</f>
        <v>0.65405237926607696</v>
      </c>
      <c r="C529" s="22">
        <f>_xlfn.RANK.EQ(tbl_vikor_3[[#This Row],[Q(𝜆)]],tbl_vikor_3[Q(𝜆)])</f>
        <v>184</v>
      </c>
    </row>
    <row r="530" spans="1:3" x14ac:dyDescent="0.55000000000000004">
      <c r="A530" s="7">
        <f>[1]!tbl_gk[[#This Row],[ID]]</f>
        <v>213677</v>
      </c>
      <c r="B530" s="25">
        <f>(($E$2*(tbl_vikor_2[[#This Row],[S]]-MAX(tbl_vikor_2[S])))/(MIN(tbl_vikor_2[S])-MAX(tbl_vikor_2[S])))+((1-$E$2)*((tbl_vikor_2[[#This Row],[R]]-MAX(tbl_vikor_2[R]))/(MIN(tbl_vikor_2[R])-MAX(tbl_vikor_2[R]))))</f>
        <v>0.4659787928416127</v>
      </c>
      <c r="C530" s="22">
        <f>_xlfn.RANK.EQ(tbl_vikor_3[[#This Row],[Q(𝜆)]],tbl_vikor_3[Q(𝜆)])</f>
        <v>797</v>
      </c>
    </row>
    <row r="531" spans="1:3" x14ac:dyDescent="0.55000000000000004">
      <c r="A531" s="8">
        <f>[1]!tbl_gk[[#This Row],[ID]]</f>
        <v>213678</v>
      </c>
      <c r="B531" s="26">
        <f>(($E$2*(tbl_vikor_2[[#This Row],[S]]-MAX(tbl_vikor_2[S])))/(MIN(tbl_vikor_2[S])-MAX(tbl_vikor_2[S])))+((1-$E$2)*((tbl_vikor_2[[#This Row],[R]]-MAX(tbl_vikor_2[R]))/(MIN(tbl_vikor_2[R])-MAX(tbl_vikor_2[R]))))</f>
        <v>0.42425779057988894</v>
      </c>
      <c r="C531" s="22">
        <f>_xlfn.RANK.EQ(tbl_vikor_3[[#This Row],[Q(𝜆)]],tbl_vikor_3[Q(𝜆)])</f>
        <v>990</v>
      </c>
    </row>
    <row r="532" spans="1:3" x14ac:dyDescent="0.55000000000000004">
      <c r="A532" s="7">
        <f>[1]!tbl_gk[[#This Row],[ID]]</f>
        <v>213719</v>
      </c>
      <c r="B532" s="25">
        <f>(($E$2*(tbl_vikor_2[[#This Row],[S]]-MAX(tbl_vikor_2[S])))/(MIN(tbl_vikor_2[S])-MAX(tbl_vikor_2[S])))+((1-$E$2)*((tbl_vikor_2[[#This Row],[R]]-MAX(tbl_vikor_2[R]))/(MIN(tbl_vikor_2[R])-MAX(tbl_vikor_2[R]))))</f>
        <v>0.5166321794359352</v>
      </c>
      <c r="C532" s="22">
        <f>_xlfn.RANK.EQ(tbl_vikor_3[[#This Row],[Q(𝜆)]],tbl_vikor_3[Q(𝜆)])</f>
        <v>573</v>
      </c>
    </row>
    <row r="533" spans="1:3" x14ac:dyDescent="0.55000000000000004">
      <c r="A533" s="8">
        <f>[1]!tbl_gk[[#This Row],[ID]]</f>
        <v>213729</v>
      </c>
      <c r="B533" s="26">
        <f>(($E$2*(tbl_vikor_2[[#This Row],[S]]-MAX(tbl_vikor_2[S])))/(MIN(tbl_vikor_2[S])-MAX(tbl_vikor_2[S])))+((1-$E$2)*((tbl_vikor_2[[#This Row],[R]]-MAX(tbl_vikor_2[R]))/(MIN(tbl_vikor_2[R])-MAX(tbl_vikor_2[R]))))</f>
        <v>0.57507967065102572</v>
      </c>
      <c r="C533" s="22">
        <f>_xlfn.RANK.EQ(tbl_vikor_3[[#This Row],[Q(𝜆)]],tbl_vikor_3[Q(𝜆)])</f>
        <v>386</v>
      </c>
    </row>
    <row r="534" spans="1:3" x14ac:dyDescent="0.55000000000000004">
      <c r="A534" s="7">
        <f>[1]!tbl_gk[[#This Row],[ID]]</f>
        <v>213951</v>
      </c>
      <c r="B534" s="25">
        <f>(($E$2*(tbl_vikor_2[[#This Row],[S]]-MAX(tbl_vikor_2[S])))/(MIN(tbl_vikor_2[S])-MAX(tbl_vikor_2[S])))+((1-$E$2)*((tbl_vikor_2[[#This Row],[R]]-MAX(tbl_vikor_2[R]))/(MIN(tbl_vikor_2[R])-MAX(tbl_vikor_2[R]))))</f>
        <v>0.52367512975819697</v>
      </c>
      <c r="C534" s="22">
        <f>_xlfn.RANK.EQ(tbl_vikor_3[[#This Row],[Q(𝜆)]],tbl_vikor_3[Q(𝜆)])</f>
        <v>552</v>
      </c>
    </row>
    <row r="535" spans="1:3" x14ac:dyDescent="0.55000000000000004">
      <c r="A535" s="8">
        <f>[1]!tbl_gk[[#This Row],[ID]]</f>
        <v>214035</v>
      </c>
      <c r="B535" s="26">
        <f>(($E$2*(tbl_vikor_2[[#This Row],[S]]-MAX(tbl_vikor_2[S])))/(MIN(tbl_vikor_2[S])-MAX(tbl_vikor_2[S])))+((1-$E$2)*((tbl_vikor_2[[#This Row],[R]]-MAX(tbl_vikor_2[R]))/(MIN(tbl_vikor_2[R])-MAX(tbl_vikor_2[R]))))</f>
        <v>0.51118162294638314</v>
      </c>
      <c r="C535" s="22">
        <f>_xlfn.RANK.EQ(tbl_vikor_3[[#This Row],[Q(𝜆)]],tbl_vikor_3[Q(𝜆)])</f>
        <v>592</v>
      </c>
    </row>
    <row r="536" spans="1:3" x14ac:dyDescent="0.55000000000000004">
      <c r="A536" s="7">
        <f>[1]!tbl_gk[[#This Row],[ID]]</f>
        <v>214088</v>
      </c>
      <c r="B536" s="25">
        <f>(($E$2*(tbl_vikor_2[[#This Row],[S]]-MAX(tbl_vikor_2[S])))/(MIN(tbl_vikor_2[S])-MAX(tbl_vikor_2[S])))+((1-$E$2)*((tbl_vikor_2[[#This Row],[R]]-MAX(tbl_vikor_2[R]))/(MIN(tbl_vikor_2[R])-MAX(tbl_vikor_2[R]))))</f>
        <v>0.54930002427774971</v>
      </c>
      <c r="C536" s="22">
        <f>_xlfn.RANK.EQ(tbl_vikor_3[[#This Row],[Q(𝜆)]],tbl_vikor_3[Q(𝜆)])</f>
        <v>468</v>
      </c>
    </row>
    <row r="537" spans="1:3" x14ac:dyDescent="0.55000000000000004">
      <c r="A537" s="8">
        <f>[1]!tbl_gk[[#This Row],[ID]]</f>
        <v>214351</v>
      </c>
      <c r="B537" s="26">
        <f>(($E$2*(tbl_vikor_2[[#This Row],[S]]-MAX(tbl_vikor_2[S])))/(MIN(tbl_vikor_2[S])-MAX(tbl_vikor_2[S])))+((1-$E$2)*((tbl_vikor_2[[#This Row],[R]]-MAX(tbl_vikor_2[R]))/(MIN(tbl_vikor_2[R])-MAX(tbl_vikor_2[R]))))</f>
        <v>0.49754699511894895</v>
      </c>
      <c r="C537" s="22">
        <f>_xlfn.RANK.EQ(tbl_vikor_3[[#This Row],[Q(𝜆)]],tbl_vikor_3[Q(𝜆)])</f>
        <v>651</v>
      </c>
    </row>
    <row r="538" spans="1:3" x14ac:dyDescent="0.55000000000000004">
      <c r="A538" s="7">
        <f>[1]!tbl_gk[[#This Row],[ID]]</f>
        <v>214353</v>
      </c>
      <c r="B538" s="25">
        <f>(($E$2*(tbl_vikor_2[[#This Row],[S]]-MAX(tbl_vikor_2[S])))/(MIN(tbl_vikor_2[S])-MAX(tbl_vikor_2[S])))+((1-$E$2)*((tbl_vikor_2[[#This Row],[R]]-MAX(tbl_vikor_2[R]))/(MIN(tbl_vikor_2[R])-MAX(tbl_vikor_2[R]))))</f>
        <v>0.49168026678811971</v>
      </c>
      <c r="C538" s="22">
        <f>_xlfn.RANK.EQ(tbl_vikor_3[[#This Row],[Q(𝜆)]],tbl_vikor_3[Q(𝜆)])</f>
        <v>670</v>
      </c>
    </row>
    <row r="539" spans="1:3" x14ac:dyDescent="0.55000000000000004">
      <c r="A539" s="8">
        <f>[1]!tbl_gk[[#This Row],[ID]]</f>
        <v>214525</v>
      </c>
      <c r="B539" s="26">
        <f>(($E$2*(tbl_vikor_2[[#This Row],[S]]-MAX(tbl_vikor_2[S])))/(MIN(tbl_vikor_2[S])-MAX(tbl_vikor_2[S])))+((1-$E$2)*((tbl_vikor_2[[#This Row],[R]]-MAX(tbl_vikor_2[R]))/(MIN(tbl_vikor_2[R])-MAX(tbl_vikor_2[R]))))</f>
        <v>0.40623126638439583</v>
      </c>
      <c r="C539" s="22">
        <f>_xlfn.RANK.EQ(tbl_vikor_3[[#This Row],[Q(𝜆)]],tbl_vikor_3[Q(𝜆)])</f>
        <v>1069</v>
      </c>
    </row>
    <row r="540" spans="1:3" x14ac:dyDescent="0.55000000000000004">
      <c r="A540" s="7">
        <f>[1]!tbl_gk[[#This Row],[ID]]</f>
        <v>214584</v>
      </c>
      <c r="B540" s="25">
        <f>(($E$2*(tbl_vikor_2[[#This Row],[S]]-MAX(tbl_vikor_2[S])))/(MIN(tbl_vikor_2[S])-MAX(tbl_vikor_2[S])))+((1-$E$2)*((tbl_vikor_2[[#This Row],[R]]-MAX(tbl_vikor_2[R]))/(MIN(tbl_vikor_2[R])-MAX(tbl_vikor_2[R]))))</f>
        <v>0.74240498286306456</v>
      </c>
      <c r="C540" s="22">
        <f>_xlfn.RANK.EQ(tbl_vikor_3[[#This Row],[Q(𝜆)]],tbl_vikor_3[Q(𝜆)])</f>
        <v>80</v>
      </c>
    </row>
    <row r="541" spans="1:3" x14ac:dyDescent="0.55000000000000004">
      <c r="A541" s="8">
        <f>[1]!tbl_gk[[#This Row],[ID]]</f>
        <v>214680</v>
      </c>
      <c r="B541" s="26">
        <f>(($E$2*(tbl_vikor_2[[#This Row],[S]]-MAX(tbl_vikor_2[S])))/(MIN(tbl_vikor_2[S])-MAX(tbl_vikor_2[S])))+((1-$E$2)*((tbl_vikor_2[[#This Row],[R]]-MAX(tbl_vikor_2[R]))/(MIN(tbl_vikor_2[R])-MAX(tbl_vikor_2[R]))))</f>
        <v>0.58594318948199398</v>
      </c>
      <c r="C541" s="22">
        <f>_xlfn.RANK.EQ(tbl_vikor_3[[#This Row],[Q(𝜆)]],tbl_vikor_3[Q(𝜆)])</f>
        <v>362</v>
      </c>
    </row>
    <row r="542" spans="1:3" x14ac:dyDescent="0.55000000000000004">
      <c r="A542" s="7">
        <f>[1]!tbl_gk[[#This Row],[ID]]</f>
        <v>214703</v>
      </c>
      <c r="B542" s="25">
        <f>(($E$2*(tbl_vikor_2[[#This Row],[S]]-MAX(tbl_vikor_2[S])))/(MIN(tbl_vikor_2[S])-MAX(tbl_vikor_2[S])))+((1-$E$2)*((tbl_vikor_2[[#This Row],[R]]-MAX(tbl_vikor_2[R]))/(MIN(tbl_vikor_2[R])-MAX(tbl_vikor_2[R]))))</f>
        <v>0.71475186733269092</v>
      </c>
      <c r="C542" s="22">
        <f>_xlfn.RANK.EQ(tbl_vikor_3[[#This Row],[Q(𝜆)]],tbl_vikor_3[Q(𝜆)])</f>
        <v>111</v>
      </c>
    </row>
    <row r="543" spans="1:3" x14ac:dyDescent="0.55000000000000004">
      <c r="A543" s="8">
        <f>[1]!tbl_gk[[#This Row],[ID]]</f>
        <v>214730</v>
      </c>
      <c r="B543" s="26">
        <f>(($E$2*(tbl_vikor_2[[#This Row],[S]]-MAX(tbl_vikor_2[S])))/(MIN(tbl_vikor_2[S])-MAX(tbl_vikor_2[S])))+((1-$E$2)*((tbl_vikor_2[[#This Row],[R]]-MAX(tbl_vikor_2[R]))/(MIN(tbl_vikor_2[R])-MAX(tbl_vikor_2[R]))))</f>
        <v>0.5507595359102222</v>
      </c>
      <c r="C543" s="22">
        <f>_xlfn.RANK.EQ(tbl_vikor_3[[#This Row],[Q(𝜆)]],tbl_vikor_3[Q(𝜆)])</f>
        <v>463</v>
      </c>
    </row>
    <row r="544" spans="1:3" x14ac:dyDescent="0.55000000000000004">
      <c r="A544" s="7">
        <f>[1]!tbl_gk[[#This Row],[ID]]</f>
        <v>214933</v>
      </c>
      <c r="B544" s="25">
        <f>(($E$2*(tbl_vikor_2[[#This Row],[S]]-MAX(tbl_vikor_2[S])))/(MIN(tbl_vikor_2[S])-MAX(tbl_vikor_2[S])))+((1-$E$2)*((tbl_vikor_2[[#This Row],[R]]-MAX(tbl_vikor_2[R]))/(MIN(tbl_vikor_2[R])-MAX(tbl_vikor_2[R]))))</f>
        <v>0.6304843848498205</v>
      </c>
      <c r="C544" s="22">
        <f>_xlfn.RANK.EQ(tbl_vikor_3[[#This Row],[Q(𝜆)]],tbl_vikor_3[Q(𝜆)])</f>
        <v>241</v>
      </c>
    </row>
    <row r="545" spans="1:3" x14ac:dyDescent="0.55000000000000004">
      <c r="A545" s="8">
        <f>[1]!tbl_gk[[#This Row],[ID]]</f>
        <v>214979</v>
      </c>
      <c r="B545" s="26">
        <f>(($E$2*(tbl_vikor_2[[#This Row],[S]]-MAX(tbl_vikor_2[S])))/(MIN(tbl_vikor_2[S])-MAX(tbl_vikor_2[S])))+((1-$E$2)*((tbl_vikor_2[[#This Row],[R]]-MAX(tbl_vikor_2[R]))/(MIN(tbl_vikor_2[R])-MAX(tbl_vikor_2[R]))))</f>
        <v>0.66254748774788585</v>
      </c>
      <c r="C545" s="22">
        <f>_xlfn.RANK.EQ(tbl_vikor_3[[#This Row],[Q(𝜆)]],tbl_vikor_3[Q(𝜆)])</f>
        <v>166</v>
      </c>
    </row>
    <row r="546" spans="1:3" x14ac:dyDescent="0.55000000000000004">
      <c r="A546" s="7">
        <f>[1]!tbl_gk[[#This Row],[ID]]</f>
        <v>214983</v>
      </c>
      <c r="B546" s="25">
        <f>(($E$2*(tbl_vikor_2[[#This Row],[S]]-MAX(tbl_vikor_2[S])))/(MIN(tbl_vikor_2[S])-MAX(tbl_vikor_2[S])))+((1-$E$2)*((tbl_vikor_2[[#This Row],[R]]-MAX(tbl_vikor_2[R]))/(MIN(tbl_vikor_2[R])-MAX(tbl_vikor_2[R]))))</f>
        <v>0.45016280000979658</v>
      </c>
      <c r="C546" s="22">
        <f>_xlfn.RANK.EQ(tbl_vikor_3[[#This Row],[Q(𝜆)]],tbl_vikor_3[Q(𝜆)])</f>
        <v>877</v>
      </c>
    </row>
    <row r="547" spans="1:3" x14ac:dyDescent="0.55000000000000004">
      <c r="A547" s="8">
        <f>[1]!tbl_gk[[#This Row],[ID]]</f>
        <v>215069</v>
      </c>
      <c r="B547" s="26">
        <f>(($E$2*(tbl_vikor_2[[#This Row],[S]]-MAX(tbl_vikor_2[S])))/(MIN(tbl_vikor_2[S])-MAX(tbl_vikor_2[S])))+((1-$E$2)*((tbl_vikor_2[[#This Row],[R]]-MAX(tbl_vikor_2[R]))/(MIN(tbl_vikor_2[R])-MAX(tbl_vikor_2[R]))))</f>
        <v>0.60243879546852552</v>
      </c>
      <c r="C547" s="22">
        <f>_xlfn.RANK.EQ(tbl_vikor_3[[#This Row],[Q(𝜆)]],tbl_vikor_3[Q(𝜆)])</f>
        <v>313</v>
      </c>
    </row>
    <row r="548" spans="1:3" x14ac:dyDescent="0.55000000000000004">
      <c r="A548" s="7">
        <f>[1]!tbl_gk[[#This Row],[ID]]</f>
        <v>215086</v>
      </c>
      <c r="B548" s="25">
        <f>(($E$2*(tbl_vikor_2[[#This Row],[S]]-MAX(tbl_vikor_2[S])))/(MIN(tbl_vikor_2[S])-MAX(tbl_vikor_2[S])))+((1-$E$2)*((tbl_vikor_2[[#This Row],[R]]-MAX(tbl_vikor_2[R]))/(MIN(tbl_vikor_2[R])-MAX(tbl_vikor_2[R]))))</f>
        <v>0.78333398736790705</v>
      </c>
      <c r="C548" s="22">
        <f>_xlfn.RANK.EQ(tbl_vikor_3[[#This Row],[Q(𝜆)]],tbl_vikor_3[Q(𝜆)])</f>
        <v>49</v>
      </c>
    </row>
    <row r="549" spans="1:3" x14ac:dyDescent="0.55000000000000004">
      <c r="A549" s="8">
        <f>[1]!tbl_gk[[#This Row],[ID]]</f>
        <v>215097</v>
      </c>
      <c r="B549" s="26">
        <f>(($E$2*(tbl_vikor_2[[#This Row],[S]]-MAX(tbl_vikor_2[S])))/(MIN(tbl_vikor_2[S])-MAX(tbl_vikor_2[S])))+((1-$E$2)*((tbl_vikor_2[[#This Row],[R]]-MAX(tbl_vikor_2[R]))/(MIN(tbl_vikor_2[R])-MAX(tbl_vikor_2[R]))))</f>
        <v>0.52119805248873985</v>
      </c>
      <c r="C549" s="22">
        <f>_xlfn.RANK.EQ(tbl_vikor_3[[#This Row],[Q(𝜆)]],tbl_vikor_3[Q(𝜆)])</f>
        <v>562</v>
      </c>
    </row>
    <row r="550" spans="1:3" x14ac:dyDescent="0.55000000000000004">
      <c r="A550" s="7">
        <f>[1]!tbl_gk[[#This Row],[ID]]</f>
        <v>215123</v>
      </c>
      <c r="B550" s="25">
        <f>(($E$2*(tbl_vikor_2[[#This Row],[S]]-MAX(tbl_vikor_2[S])))/(MIN(tbl_vikor_2[S])-MAX(tbl_vikor_2[S])))+((1-$E$2)*((tbl_vikor_2[[#This Row],[R]]-MAX(tbl_vikor_2[R]))/(MIN(tbl_vikor_2[R])-MAX(tbl_vikor_2[R]))))</f>
        <v>0.56351877584667998</v>
      </c>
      <c r="C550" s="22">
        <f>_xlfn.RANK.EQ(tbl_vikor_3[[#This Row],[Q(𝜆)]],tbl_vikor_3[Q(𝜆)])</f>
        <v>428</v>
      </c>
    </row>
    <row r="551" spans="1:3" x14ac:dyDescent="0.55000000000000004">
      <c r="A551" s="8">
        <f>[1]!tbl_gk[[#This Row],[ID]]</f>
        <v>215132</v>
      </c>
      <c r="B551" s="26">
        <f>(($E$2*(tbl_vikor_2[[#This Row],[S]]-MAX(tbl_vikor_2[S])))/(MIN(tbl_vikor_2[S])-MAX(tbl_vikor_2[S])))+((1-$E$2)*((tbl_vikor_2[[#This Row],[R]]-MAX(tbl_vikor_2[R]))/(MIN(tbl_vikor_2[R])-MAX(tbl_vikor_2[R]))))</f>
        <v>0.69592787402980016</v>
      </c>
      <c r="C551" s="22">
        <f>_xlfn.RANK.EQ(tbl_vikor_3[[#This Row],[Q(𝜆)]],tbl_vikor_3[Q(𝜆)])</f>
        <v>130</v>
      </c>
    </row>
    <row r="552" spans="1:3" x14ac:dyDescent="0.55000000000000004">
      <c r="A552" s="7">
        <f>[1]!tbl_gk[[#This Row],[ID]]</f>
        <v>215213</v>
      </c>
      <c r="B552" s="25">
        <f>(($E$2*(tbl_vikor_2[[#This Row],[S]]-MAX(tbl_vikor_2[S])))/(MIN(tbl_vikor_2[S])-MAX(tbl_vikor_2[S])))+((1-$E$2)*((tbl_vikor_2[[#This Row],[R]]-MAX(tbl_vikor_2[R]))/(MIN(tbl_vikor_2[R])-MAX(tbl_vikor_2[R]))))</f>
        <v>0.54003753415750888</v>
      </c>
      <c r="C552" s="22">
        <f>_xlfn.RANK.EQ(tbl_vikor_3[[#This Row],[Q(𝜆)]],tbl_vikor_3[Q(𝜆)])</f>
        <v>497</v>
      </c>
    </row>
    <row r="553" spans="1:3" x14ac:dyDescent="0.55000000000000004">
      <c r="A553" s="8">
        <f>[1]!tbl_gk[[#This Row],[ID]]</f>
        <v>215223</v>
      </c>
      <c r="B553" s="26">
        <f>(($E$2*(tbl_vikor_2[[#This Row],[S]]-MAX(tbl_vikor_2[S])))/(MIN(tbl_vikor_2[S])-MAX(tbl_vikor_2[S])))+((1-$E$2)*((tbl_vikor_2[[#This Row],[R]]-MAX(tbl_vikor_2[R]))/(MIN(tbl_vikor_2[R])-MAX(tbl_vikor_2[R]))))</f>
        <v>0.64766198949973708</v>
      </c>
      <c r="C553" s="22">
        <f>_xlfn.RANK.EQ(tbl_vikor_3[[#This Row],[Q(𝜆)]],tbl_vikor_3[Q(𝜆)])</f>
        <v>200</v>
      </c>
    </row>
    <row r="554" spans="1:3" x14ac:dyDescent="0.55000000000000004">
      <c r="A554" s="7">
        <f>[1]!tbl_gk[[#This Row],[ID]]</f>
        <v>215250</v>
      </c>
      <c r="B554" s="25">
        <f>(($E$2*(tbl_vikor_2[[#This Row],[S]]-MAX(tbl_vikor_2[S])))/(MIN(tbl_vikor_2[S])-MAX(tbl_vikor_2[S])))+((1-$E$2)*((tbl_vikor_2[[#This Row],[R]]-MAX(tbl_vikor_2[R]))/(MIN(tbl_vikor_2[R])-MAX(tbl_vikor_2[R]))))</f>
        <v>0.56293333671451495</v>
      </c>
      <c r="C554" s="22">
        <f>_xlfn.RANK.EQ(tbl_vikor_3[[#This Row],[Q(𝜆)]],tbl_vikor_3[Q(𝜆)])</f>
        <v>432</v>
      </c>
    </row>
    <row r="555" spans="1:3" x14ac:dyDescent="0.55000000000000004">
      <c r="A555" s="8">
        <f>[1]!tbl_gk[[#This Row],[ID]]</f>
        <v>215251</v>
      </c>
      <c r="B555" s="26">
        <f>(($E$2*(tbl_vikor_2[[#This Row],[S]]-MAX(tbl_vikor_2[S])))/(MIN(tbl_vikor_2[S])-MAX(tbl_vikor_2[S])))+((1-$E$2)*((tbl_vikor_2[[#This Row],[R]]-MAX(tbl_vikor_2[R]))/(MIN(tbl_vikor_2[R])-MAX(tbl_vikor_2[R]))))</f>
        <v>0.64400917748273256</v>
      </c>
      <c r="C555" s="22">
        <f>_xlfn.RANK.EQ(tbl_vikor_3[[#This Row],[Q(𝜆)]],tbl_vikor_3[Q(𝜆)])</f>
        <v>210</v>
      </c>
    </row>
    <row r="556" spans="1:3" x14ac:dyDescent="0.55000000000000004">
      <c r="A556" s="7">
        <f>[1]!tbl_gk[[#This Row],[ID]]</f>
        <v>215316</v>
      </c>
      <c r="B556" s="25">
        <f>(($E$2*(tbl_vikor_2[[#This Row],[S]]-MAX(tbl_vikor_2[S])))/(MIN(tbl_vikor_2[S])-MAX(tbl_vikor_2[S])))+((1-$E$2)*((tbl_vikor_2[[#This Row],[R]]-MAX(tbl_vikor_2[R]))/(MIN(tbl_vikor_2[R])-MAX(tbl_vikor_2[R]))))</f>
        <v>0.75715542058219198</v>
      </c>
      <c r="C556" s="22">
        <f>_xlfn.RANK.EQ(tbl_vikor_3[[#This Row],[Q(𝜆)]],tbl_vikor_3[Q(𝜆)])</f>
        <v>70</v>
      </c>
    </row>
    <row r="557" spans="1:3" x14ac:dyDescent="0.55000000000000004">
      <c r="A557" s="8">
        <f>[1]!tbl_gk[[#This Row],[ID]]</f>
        <v>215363</v>
      </c>
      <c r="B557" s="26">
        <f>(($E$2*(tbl_vikor_2[[#This Row],[S]]-MAX(tbl_vikor_2[S])))/(MIN(tbl_vikor_2[S])-MAX(tbl_vikor_2[S])))+((1-$E$2)*((tbl_vikor_2[[#This Row],[R]]-MAX(tbl_vikor_2[R]))/(MIN(tbl_vikor_2[R])-MAX(tbl_vikor_2[R]))))</f>
        <v>0.61251043453916987</v>
      </c>
      <c r="C557" s="22">
        <f>_xlfn.RANK.EQ(tbl_vikor_3[[#This Row],[Q(𝜆)]],tbl_vikor_3[Q(𝜆)])</f>
        <v>288</v>
      </c>
    </row>
    <row r="558" spans="1:3" x14ac:dyDescent="0.55000000000000004">
      <c r="A558" s="7">
        <f>[1]!tbl_gk[[#This Row],[ID]]</f>
        <v>215408</v>
      </c>
      <c r="B558" s="25">
        <f>(($E$2*(tbl_vikor_2[[#This Row],[S]]-MAX(tbl_vikor_2[S])))/(MIN(tbl_vikor_2[S])-MAX(tbl_vikor_2[S])))+((1-$E$2)*((tbl_vikor_2[[#This Row],[R]]-MAX(tbl_vikor_2[R]))/(MIN(tbl_vikor_2[R])-MAX(tbl_vikor_2[R]))))</f>
        <v>0.42206355435396897</v>
      </c>
      <c r="C558" s="22">
        <f>_xlfn.RANK.EQ(tbl_vikor_3[[#This Row],[Q(𝜆)]],tbl_vikor_3[Q(𝜆)])</f>
        <v>999</v>
      </c>
    </row>
    <row r="559" spans="1:3" x14ac:dyDescent="0.55000000000000004">
      <c r="A559" s="8">
        <f>[1]!tbl_gk[[#This Row],[ID]]</f>
        <v>215417</v>
      </c>
      <c r="B559" s="26">
        <f>(($E$2*(tbl_vikor_2[[#This Row],[S]]-MAX(tbl_vikor_2[S])))/(MIN(tbl_vikor_2[S])-MAX(tbl_vikor_2[S])))+((1-$E$2)*((tbl_vikor_2[[#This Row],[R]]-MAX(tbl_vikor_2[R]))/(MIN(tbl_vikor_2[R])-MAX(tbl_vikor_2[R]))))</f>
        <v>0.62571373577600364</v>
      </c>
      <c r="C559" s="22">
        <f>_xlfn.RANK.EQ(tbl_vikor_3[[#This Row],[Q(𝜆)]],tbl_vikor_3[Q(𝜆)])</f>
        <v>255</v>
      </c>
    </row>
    <row r="560" spans="1:3" x14ac:dyDescent="0.55000000000000004">
      <c r="A560" s="7">
        <f>[1]!tbl_gk[[#This Row],[ID]]</f>
        <v>215502</v>
      </c>
      <c r="B560" s="25">
        <f>(($E$2*(tbl_vikor_2[[#This Row],[S]]-MAX(tbl_vikor_2[S])))/(MIN(tbl_vikor_2[S])-MAX(tbl_vikor_2[S])))+((1-$E$2)*((tbl_vikor_2[[#This Row],[R]]-MAX(tbl_vikor_2[R]))/(MIN(tbl_vikor_2[R])-MAX(tbl_vikor_2[R]))))</f>
        <v>0.69801761540177898</v>
      </c>
      <c r="C560" s="22">
        <f>_xlfn.RANK.EQ(tbl_vikor_3[[#This Row],[Q(𝜆)]],tbl_vikor_3[Q(𝜆)])</f>
        <v>128</v>
      </c>
    </row>
    <row r="561" spans="1:3" x14ac:dyDescent="0.55000000000000004">
      <c r="A561" s="8">
        <f>[1]!tbl_gk[[#This Row],[ID]]</f>
        <v>215522</v>
      </c>
      <c r="B561" s="26">
        <f>(($E$2*(tbl_vikor_2[[#This Row],[S]]-MAX(tbl_vikor_2[S])))/(MIN(tbl_vikor_2[S])-MAX(tbl_vikor_2[S])))+((1-$E$2)*((tbl_vikor_2[[#This Row],[R]]-MAX(tbl_vikor_2[R]))/(MIN(tbl_vikor_2[R])-MAX(tbl_vikor_2[R]))))</f>
        <v>0.5063927400138889</v>
      </c>
      <c r="C561" s="22">
        <f>_xlfn.RANK.EQ(tbl_vikor_3[[#This Row],[Q(𝜆)]],tbl_vikor_3[Q(𝜆)])</f>
        <v>609</v>
      </c>
    </row>
    <row r="562" spans="1:3" x14ac:dyDescent="0.55000000000000004">
      <c r="A562" s="7">
        <f>[1]!tbl_gk[[#This Row],[ID]]</f>
        <v>215693</v>
      </c>
      <c r="B562" s="25">
        <f>(($E$2*(tbl_vikor_2[[#This Row],[S]]-MAX(tbl_vikor_2[S])))/(MIN(tbl_vikor_2[S])-MAX(tbl_vikor_2[S])))+((1-$E$2)*((tbl_vikor_2[[#This Row],[R]]-MAX(tbl_vikor_2[R]))/(MIN(tbl_vikor_2[R])-MAX(tbl_vikor_2[R]))))</f>
        <v>0.62628913597505087</v>
      </c>
      <c r="C562" s="22">
        <f>_xlfn.RANK.EQ(tbl_vikor_3[[#This Row],[Q(𝜆)]],tbl_vikor_3[Q(𝜆)])</f>
        <v>254</v>
      </c>
    </row>
    <row r="563" spans="1:3" x14ac:dyDescent="0.55000000000000004">
      <c r="A563" s="8">
        <f>[1]!tbl_gk[[#This Row],[ID]]</f>
        <v>215698</v>
      </c>
      <c r="B563" s="26">
        <f>(($E$2*(tbl_vikor_2[[#This Row],[S]]-MAX(tbl_vikor_2[S])))/(MIN(tbl_vikor_2[S])-MAX(tbl_vikor_2[S])))+((1-$E$2)*((tbl_vikor_2[[#This Row],[R]]-MAX(tbl_vikor_2[R]))/(MIN(tbl_vikor_2[R])-MAX(tbl_vikor_2[R]))))</f>
        <v>0.9426044037500223</v>
      </c>
      <c r="C563" s="22">
        <f>_xlfn.RANK.EQ(tbl_vikor_3[[#This Row],[Q(𝜆)]],tbl_vikor_3[Q(𝜆)])</f>
        <v>1</v>
      </c>
    </row>
    <row r="564" spans="1:3" x14ac:dyDescent="0.55000000000000004">
      <c r="A564" s="7">
        <f>[1]!tbl_gk[[#This Row],[ID]]</f>
        <v>215985</v>
      </c>
      <c r="B564" s="25">
        <f>(($E$2*(tbl_vikor_2[[#This Row],[S]]-MAX(tbl_vikor_2[S])))/(MIN(tbl_vikor_2[S])-MAX(tbl_vikor_2[S])))+((1-$E$2)*((tbl_vikor_2[[#This Row],[R]]-MAX(tbl_vikor_2[R]))/(MIN(tbl_vikor_2[R])-MAX(tbl_vikor_2[R]))))</f>
        <v>0.73004674074314657</v>
      </c>
      <c r="C564" s="22">
        <f>_xlfn.RANK.EQ(tbl_vikor_3[[#This Row],[Q(𝜆)]],tbl_vikor_3[Q(𝜆)])</f>
        <v>93</v>
      </c>
    </row>
    <row r="565" spans="1:3" x14ac:dyDescent="0.55000000000000004">
      <c r="A565" s="8">
        <f>[1]!tbl_gk[[#This Row],[ID]]</f>
        <v>216033</v>
      </c>
      <c r="B565" s="26">
        <f>(($E$2*(tbl_vikor_2[[#This Row],[S]]-MAX(tbl_vikor_2[S])))/(MIN(tbl_vikor_2[S])-MAX(tbl_vikor_2[S])))+((1-$E$2)*((tbl_vikor_2[[#This Row],[R]]-MAX(tbl_vikor_2[R]))/(MIN(tbl_vikor_2[R])-MAX(tbl_vikor_2[R]))))</f>
        <v>0.52132159412048085</v>
      </c>
      <c r="C565" s="22">
        <f>_xlfn.RANK.EQ(tbl_vikor_3[[#This Row],[Q(𝜆)]],tbl_vikor_3[Q(𝜆)])</f>
        <v>561</v>
      </c>
    </row>
    <row r="566" spans="1:3" x14ac:dyDescent="0.55000000000000004">
      <c r="A566" s="7">
        <f>[1]!tbl_gk[[#This Row],[ID]]</f>
        <v>216175</v>
      </c>
      <c r="B566" s="25">
        <f>(($E$2*(tbl_vikor_2[[#This Row],[S]]-MAX(tbl_vikor_2[S])))/(MIN(tbl_vikor_2[S])-MAX(tbl_vikor_2[S])))+((1-$E$2)*((tbl_vikor_2[[#This Row],[R]]-MAX(tbl_vikor_2[R]))/(MIN(tbl_vikor_2[R])-MAX(tbl_vikor_2[R]))))</f>
        <v>0.48248257764047664</v>
      </c>
      <c r="C566" s="22">
        <f>_xlfn.RANK.EQ(tbl_vikor_3[[#This Row],[Q(𝜆)]],tbl_vikor_3[Q(𝜆)])</f>
        <v>718</v>
      </c>
    </row>
    <row r="567" spans="1:3" x14ac:dyDescent="0.55000000000000004">
      <c r="A567" s="8">
        <f>[1]!tbl_gk[[#This Row],[ID]]</f>
        <v>216264</v>
      </c>
      <c r="B567" s="26">
        <f>(($E$2*(tbl_vikor_2[[#This Row],[S]]-MAX(tbl_vikor_2[S])))/(MIN(tbl_vikor_2[S])-MAX(tbl_vikor_2[S])))+((1-$E$2)*((tbl_vikor_2[[#This Row],[R]]-MAX(tbl_vikor_2[R]))/(MIN(tbl_vikor_2[R])-MAX(tbl_vikor_2[R]))))</f>
        <v>0.46694529142364066</v>
      </c>
      <c r="C567" s="22">
        <f>_xlfn.RANK.EQ(tbl_vikor_3[[#This Row],[Q(𝜆)]],tbl_vikor_3[Q(𝜆)])</f>
        <v>794</v>
      </c>
    </row>
    <row r="568" spans="1:3" x14ac:dyDescent="0.55000000000000004">
      <c r="A568" s="7">
        <f>[1]!tbl_gk[[#This Row],[ID]]</f>
        <v>216325</v>
      </c>
      <c r="B568" s="25">
        <f>(($E$2*(tbl_vikor_2[[#This Row],[S]]-MAX(tbl_vikor_2[S])))/(MIN(tbl_vikor_2[S])-MAX(tbl_vikor_2[S])))+((1-$E$2)*((tbl_vikor_2[[#This Row],[R]]-MAX(tbl_vikor_2[R]))/(MIN(tbl_vikor_2[R])-MAX(tbl_vikor_2[R]))))</f>
        <v>0.64577056611431205</v>
      </c>
      <c r="C568" s="22">
        <f>_xlfn.RANK.EQ(tbl_vikor_3[[#This Row],[Q(𝜆)]],tbl_vikor_3[Q(𝜆)])</f>
        <v>204</v>
      </c>
    </row>
    <row r="569" spans="1:3" x14ac:dyDescent="0.55000000000000004">
      <c r="A569" s="8">
        <f>[1]!tbl_gk[[#This Row],[ID]]</f>
        <v>216336</v>
      </c>
      <c r="B569" s="26">
        <f>(($E$2*(tbl_vikor_2[[#This Row],[S]]-MAX(tbl_vikor_2[S])))/(MIN(tbl_vikor_2[S])-MAX(tbl_vikor_2[S])))+((1-$E$2)*((tbl_vikor_2[[#This Row],[R]]-MAX(tbl_vikor_2[R]))/(MIN(tbl_vikor_2[R])-MAX(tbl_vikor_2[R]))))</f>
        <v>0.55375121607353028</v>
      </c>
      <c r="C569" s="22">
        <f>_xlfn.RANK.EQ(tbl_vikor_3[[#This Row],[Q(𝜆)]],tbl_vikor_3[Q(𝜆)])</f>
        <v>449</v>
      </c>
    </row>
    <row r="570" spans="1:3" x14ac:dyDescent="0.55000000000000004">
      <c r="A570" s="7">
        <f>[1]!tbl_gk[[#This Row],[ID]]</f>
        <v>216348</v>
      </c>
      <c r="B570" s="25">
        <f>(($E$2*(tbl_vikor_2[[#This Row],[S]]-MAX(tbl_vikor_2[S])))/(MIN(tbl_vikor_2[S])-MAX(tbl_vikor_2[S])))+((1-$E$2)*((tbl_vikor_2[[#This Row],[R]]-MAX(tbl_vikor_2[R]))/(MIN(tbl_vikor_2[R])-MAX(tbl_vikor_2[R]))))</f>
        <v>0.45052456811651359</v>
      </c>
      <c r="C570" s="22">
        <f>_xlfn.RANK.EQ(tbl_vikor_3[[#This Row],[Q(𝜆)]],tbl_vikor_3[Q(𝜆)])</f>
        <v>872</v>
      </c>
    </row>
    <row r="571" spans="1:3" x14ac:dyDescent="0.55000000000000004">
      <c r="A571" s="8">
        <f>[1]!tbl_gk[[#This Row],[ID]]</f>
        <v>216478</v>
      </c>
      <c r="B571" s="26">
        <f>(($E$2*(tbl_vikor_2[[#This Row],[S]]-MAX(tbl_vikor_2[S])))/(MIN(tbl_vikor_2[S])-MAX(tbl_vikor_2[S])))+((1-$E$2)*((tbl_vikor_2[[#This Row],[R]]-MAX(tbl_vikor_2[R]))/(MIN(tbl_vikor_2[R])-MAX(tbl_vikor_2[R]))))</f>
        <v>0.48387182457343703</v>
      </c>
      <c r="C571" s="22">
        <f>_xlfn.RANK.EQ(tbl_vikor_3[[#This Row],[Q(𝜆)]],tbl_vikor_3[Q(𝜆)])</f>
        <v>708</v>
      </c>
    </row>
    <row r="572" spans="1:3" x14ac:dyDescent="0.55000000000000004">
      <c r="A572" s="7">
        <f>[1]!tbl_gk[[#This Row],[ID]]</f>
        <v>216518</v>
      </c>
      <c r="B572" s="25">
        <f>(($E$2*(tbl_vikor_2[[#This Row],[S]]-MAX(tbl_vikor_2[S])))/(MIN(tbl_vikor_2[S])-MAX(tbl_vikor_2[S])))+((1-$E$2)*((tbl_vikor_2[[#This Row],[R]]-MAX(tbl_vikor_2[R]))/(MIN(tbl_vikor_2[R])-MAX(tbl_vikor_2[R]))))</f>
        <v>0.42836828217998607</v>
      </c>
      <c r="C572" s="22">
        <f>_xlfn.RANK.EQ(tbl_vikor_3[[#This Row],[Q(𝜆)]],tbl_vikor_3[Q(𝜆)])</f>
        <v>969</v>
      </c>
    </row>
    <row r="573" spans="1:3" x14ac:dyDescent="0.55000000000000004">
      <c r="A573" s="8">
        <f>[1]!tbl_gk[[#This Row],[ID]]</f>
        <v>216692</v>
      </c>
      <c r="B573" s="26">
        <f>(($E$2*(tbl_vikor_2[[#This Row],[S]]-MAX(tbl_vikor_2[S])))/(MIN(tbl_vikor_2[S])-MAX(tbl_vikor_2[S])))+((1-$E$2)*((tbl_vikor_2[[#This Row],[R]]-MAX(tbl_vikor_2[R]))/(MIN(tbl_vikor_2[R])-MAX(tbl_vikor_2[R]))))</f>
        <v>0.52280823157441325</v>
      </c>
      <c r="C573" s="22">
        <f>_xlfn.RANK.EQ(tbl_vikor_3[[#This Row],[Q(𝜆)]],tbl_vikor_3[Q(𝜆)])</f>
        <v>556</v>
      </c>
    </row>
    <row r="574" spans="1:3" x14ac:dyDescent="0.55000000000000004">
      <c r="A574" s="7">
        <f>[1]!tbl_gk[[#This Row],[ID]]</f>
        <v>216750</v>
      </c>
      <c r="B574" s="25">
        <f>(($E$2*(tbl_vikor_2[[#This Row],[S]]-MAX(tbl_vikor_2[S])))/(MIN(tbl_vikor_2[S])-MAX(tbl_vikor_2[S])))+((1-$E$2)*((tbl_vikor_2[[#This Row],[R]]-MAX(tbl_vikor_2[R]))/(MIN(tbl_vikor_2[R])-MAX(tbl_vikor_2[R]))))</f>
        <v>0.72987147315446776</v>
      </c>
      <c r="C574" s="22">
        <f>_xlfn.RANK.EQ(tbl_vikor_3[[#This Row],[Q(𝜆)]],tbl_vikor_3[Q(𝜆)])</f>
        <v>94</v>
      </c>
    </row>
    <row r="575" spans="1:3" x14ac:dyDescent="0.55000000000000004">
      <c r="A575" s="8">
        <f>[1]!tbl_gk[[#This Row],[ID]]</f>
        <v>216833</v>
      </c>
      <c r="B575" s="26">
        <f>(($E$2*(tbl_vikor_2[[#This Row],[S]]-MAX(tbl_vikor_2[S])))/(MIN(tbl_vikor_2[S])-MAX(tbl_vikor_2[S])))+((1-$E$2)*((tbl_vikor_2[[#This Row],[R]]-MAX(tbl_vikor_2[R]))/(MIN(tbl_vikor_2[R])-MAX(tbl_vikor_2[R]))))</f>
        <v>0.45168848634013509</v>
      </c>
      <c r="C575" s="22">
        <f>_xlfn.RANK.EQ(tbl_vikor_3[[#This Row],[Q(𝜆)]],tbl_vikor_3[Q(𝜆)])</f>
        <v>867</v>
      </c>
    </row>
    <row r="576" spans="1:3" x14ac:dyDescent="0.55000000000000004">
      <c r="A576" s="7">
        <f>[1]!tbl_gk[[#This Row],[ID]]</f>
        <v>216939</v>
      </c>
      <c r="B576" s="25">
        <f>(($E$2*(tbl_vikor_2[[#This Row],[S]]-MAX(tbl_vikor_2[S])))/(MIN(tbl_vikor_2[S])-MAX(tbl_vikor_2[S])))+((1-$E$2)*((tbl_vikor_2[[#This Row],[R]]-MAX(tbl_vikor_2[R]))/(MIN(tbl_vikor_2[R])-MAX(tbl_vikor_2[R]))))</f>
        <v>0.63304975279673981</v>
      </c>
      <c r="C576" s="22">
        <f>_xlfn.RANK.EQ(tbl_vikor_3[[#This Row],[Q(𝜆)]],tbl_vikor_3[Q(𝜆)])</f>
        <v>232</v>
      </c>
    </row>
    <row r="577" spans="1:3" x14ac:dyDescent="0.55000000000000004">
      <c r="A577" s="8">
        <f>[1]!tbl_gk[[#This Row],[ID]]</f>
        <v>217095</v>
      </c>
      <c r="B577" s="26">
        <f>(($E$2*(tbl_vikor_2[[#This Row],[S]]-MAX(tbl_vikor_2[S])))/(MIN(tbl_vikor_2[S])-MAX(tbl_vikor_2[S])))+((1-$E$2)*((tbl_vikor_2[[#This Row],[R]]-MAX(tbl_vikor_2[R]))/(MIN(tbl_vikor_2[R])-MAX(tbl_vikor_2[R]))))</f>
        <v>0.53785231276852585</v>
      </c>
      <c r="C577" s="22">
        <f>_xlfn.RANK.EQ(tbl_vikor_3[[#This Row],[Q(𝜆)]],tbl_vikor_3[Q(𝜆)])</f>
        <v>506</v>
      </c>
    </row>
    <row r="578" spans="1:3" x14ac:dyDescent="0.55000000000000004">
      <c r="A578" s="7">
        <f>[1]!tbl_gk[[#This Row],[ID]]</f>
        <v>217096</v>
      </c>
      <c r="B578" s="25">
        <f>(($E$2*(tbl_vikor_2[[#This Row],[S]]-MAX(tbl_vikor_2[S])))/(MIN(tbl_vikor_2[S])-MAX(tbl_vikor_2[S])))+((1-$E$2)*((tbl_vikor_2[[#This Row],[R]]-MAX(tbl_vikor_2[R]))/(MIN(tbl_vikor_2[R])-MAX(tbl_vikor_2[R]))))</f>
        <v>0.45343619162206328</v>
      </c>
      <c r="C578" s="22">
        <f>_xlfn.RANK.EQ(tbl_vikor_3[[#This Row],[Q(𝜆)]],tbl_vikor_3[Q(𝜆)])</f>
        <v>856</v>
      </c>
    </row>
    <row r="579" spans="1:3" x14ac:dyDescent="0.55000000000000004">
      <c r="A579" s="8">
        <f>[1]!tbl_gk[[#This Row],[ID]]</f>
        <v>217231</v>
      </c>
      <c r="B579" s="26">
        <f>(($E$2*(tbl_vikor_2[[#This Row],[S]]-MAX(tbl_vikor_2[S])))/(MIN(tbl_vikor_2[S])-MAX(tbl_vikor_2[S])))+((1-$E$2)*((tbl_vikor_2[[#This Row],[R]]-MAX(tbl_vikor_2[R]))/(MIN(tbl_vikor_2[R])-MAX(tbl_vikor_2[R]))))</f>
        <v>0.37622857017928246</v>
      </c>
      <c r="C579" s="22">
        <f>_xlfn.RANK.EQ(tbl_vikor_3[[#This Row],[Q(𝜆)]],tbl_vikor_3[Q(𝜆)])</f>
        <v>1184</v>
      </c>
    </row>
    <row r="580" spans="1:3" x14ac:dyDescent="0.55000000000000004">
      <c r="A580" s="7">
        <f>[1]!tbl_gk[[#This Row],[ID]]</f>
        <v>218212</v>
      </c>
      <c r="B580" s="25">
        <f>(($E$2*(tbl_vikor_2[[#This Row],[S]]-MAX(tbl_vikor_2[S])))/(MIN(tbl_vikor_2[S])-MAX(tbl_vikor_2[S])))+((1-$E$2)*((tbl_vikor_2[[#This Row],[R]]-MAX(tbl_vikor_2[R]))/(MIN(tbl_vikor_2[R])-MAX(tbl_vikor_2[R]))))</f>
        <v>0.5508945559893903</v>
      </c>
      <c r="C580" s="22">
        <f>_xlfn.RANK.EQ(tbl_vikor_3[[#This Row],[Q(𝜆)]],tbl_vikor_3[Q(𝜆)])</f>
        <v>461</v>
      </c>
    </row>
    <row r="581" spans="1:3" x14ac:dyDescent="0.55000000000000004">
      <c r="A581" s="8">
        <f>[1]!tbl_gk[[#This Row],[ID]]</f>
        <v>218298</v>
      </c>
      <c r="B581" s="26">
        <f>(($E$2*(tbl_vikor_2[[#This Row],[S]]-MAX(tbl_vikor_2[S])))/(MIN(tbl_vikor_2[S])-MAX(tbl_vikor_2[S])))+((1-$E$2)*((tbl_vikor_2[[#This Row],[R]]-MAX(tbl_vikor_2[R]))/(MIN(tbl_vikor_2[R])-MAX(tbl_vikor_2[R]))))</f>
        <v>0.47230149866197629</v>
      </c>
      <c r="C581" s="22">
        <f>_xlfn.RANK.EQ(tbl_vikor_3[[#This Row],[Q(𝜆)]],tbl_vikor_3[Q(𝜆)])</f>
        <v>768</v>
      </c>
    </row>
    <row r="582" spans="1:3" x14ac:dyDescent="0.55000000000000004">
      <c r="A582" s="7">
        <f>[1]!tbl_gk[[#This Row],[ID]]</f>
        <v>218593</v>
      </c>
      <c r="B582" s="25">
        <f>(($E$2*(tbl_vikor_2[[#This Row],[S]]-MAX(tbl_vikor_2[S])))/(MIN(tbl_vikor_2[S])-MAX(tbl_vikor_2[S])))+((1-$E$2)*((tbl_vikor_2[[#This Row],[R]]-MAX(tbl_vikor_2[R]))/(MIN(tbl_vikor_2[R])-MAX(tbl_vikor_2[R]))))</f>
        <v>0.44034667135598282</v>
      </c>
      <c r="C582" s="22">
        <f>_xlfn.RANK.EQ(tbl_vikor_3[[#This Row],[Q(𝜆)]],tbl_vikor_3[Q(𝜆)])</f>
        <v>917</v>
      </c>
    </row>
    <row r="583" spans="1:3" x14ac:dyDescent="0.55000000000000004">
      <c r="A583" s="8">
        <f>[1]!tbl_gk[[#This Row],[ID]]</f>
        <v>218867</v>
      </c>
      <c r="B583" s="26">
        <f>(($E$2*(tbl_vikor_2[[#This Row],[S]]-MAX(tbl_vikor_2[S])))/(MIN(tbl_vikor_2[S])-MAX(tbl_vikor_2[S])))+((1-$E$2)*((tbl_vikor_2[[#This Row],[R]]-MAX(tbl_vikor_2[R]))/(MIN(tbl_vikor_2[R])-MAX(tbl_vikor_2[R]))))</f>
        <v>0.45787963686326255</v>
      </c>
      <c r="C583" s="22">
        <f>_xlfn.RANK.EQ(tbl_vikor_3[[#This Row],[Q(𝜆)]],tbl_vikor_3[Q(𝜆)])</f>
        <v>825</v>
      </c>
    </row>
    <row r="584" spans="1:3" x14ac:dyDescent="0.55000000000000004">
      <c r="A584" s="7">
        <f>[1]!tbl_gk[[#This Row],[ID]]</f>
        <v>218873</v>
      </c>
      <c r="B584" s="25">
        <f>(($E$2*(tbl_vikor_2[[#This Row],[S]]-MAX(tbl_vikor_2[S])))/(MIN(tbl_vikor_2[S])-MAX(tbl_vikor_2[S])))+((1-$E$2)*((tbl_vikor_2[[#This Row],[R]]-MAX(tbl_vikor_2[R]))/(MIN(tbl_vikor_2[R])-MAX(tbl_vikor_2[R]))))</f>
        <v>0.4448189048990614</v>
      </c>
      <c r="C584" s="22">
        <f>_xlfn.RANK.EQ(tbl_vikor_3[[#This Row],[Q(𝜆)]],tbl_vikor_3[Q(𝜆)])</f>
        <v>896</v>
      </c>
    </row>
    <row r="585" spans="1:3" x14ac:dyDescent="0.55000000000000004">
      <c r="A585" s="8">
        <f>[1]!tbl_gk[[#This Row],[ID]]</f>
        <v>218975</v>
      </c>
      <c r="B585" s="26">
        <f>(($E$2*(tbl_vikor_2[[#This Row],[S]]-MAX(tbl_vikor_2[S])))/(MIN(tbl_vikor_2[S])-MAX(tbl_vikor_2[S])))+((1-$E$2)*((tbl_vikor_2[[#This Row],[R]]-MAX(tbl_vikor_2[R]))/(MIN(tbl_vikor_2[R])-MAX(tbl_vikor_2[R]))))</f>
        <v>0.37356309542094029</v>
      </c>
      <c r="C585" s="22">
        <f>_xlfn.RANK.EQ(tbl_vikor_3[[#This Row],[Q(𝜆)]],tbl_vikor_3[Q(𝜆)])</f>
        <v>1201</v>
      </c>
    </row>
    <row r="586" spans="1:3" x14ac:dyDescent="0.55000000000000004">
      <c r="A586" s="7">
        <f>[1]!tbl_gk[[#This Row],[ID]]</f>
        <v>219244</v>
      </c>
      <c r="B586" s="25">
        <f>(($E$2*(tbl_vikor_2[[#This Row],[S]]-MAX(tbl_vikor_2[S])))/(MIN(tbl_vikor_2[S])-MAX(tbl_vikor_2[S])))+((1-$E$2)*((tbl_vikor_2[[#This Row],[R]]-MAX(tbl_vikor_2[R]))/(MIN(tbl_vikor_2[R])-MAX(tbl_vikor_2[R]))))</f>
        <v>0.71431808436646138</v>
      </c>
      <c r="C586" s="22">
        <f>_xlfn.RANK.EQ(tbl_vikor_3[[#This Row],[Q(𝜆)]],tbl_vikor_3[Q(𝜆)])</f>
        <v>113</v>
      </c>
    </row>
    <row r="587" spans="1:3" x14ac:dyDescent="0.55000000000000004">
      <c r="A587" s="8">
        <f>[1]!tbl_gk[[#This Row],[ID]]</f>
        <v>219522</v>
      </c>
      <c r="B587" s="26">
        <f>(($E$2*(tbl_vikor_2[[#This Row],[S]]-MAX(tbl_vikor_2[S])))/(MIN(tbl_vikor_2[S])-MAX(tbl_vikor_2[S])))+((1-$E$2)*((tbl_vikor_2[[#This Row],[R]]-MAX(tbl_vikor_2[R]))/(MIN(tbl_vikor_2[R])-MAX(tbl_vikor_2[R]))))</f>
        <v>0.71426910643372699</v>
      </c>
      <c r="C587" s="22">
        <f>_xlfn.RANK.EQ(tbl_vikor_3[[#This Row],[Q(𝜆)]],tbl_vikor_3[Q(𝜆)])</f>
        <v>114</v>
      </c>
    </row>
    <row r="588" spans="1:3" x14ac:dyDescent="0.55000000000000004">
      <c r="A588" s="7">
        <f>[1]!tbl_gk[[#This Row],[ID]]</f>
        <v>219584</v>
      </c>
      <c r="B588" s="25">
        <f>(($E$2*(tbl_vikor_2[[#This Row],[S]]-MAX(tbl_vikor_2[S])))/(MIN(tbl_vikor_2[S])-MAX(tbl_vikor_2[S])))+((1-$E$2)*((tbl_vikor_2[[#This Row],[R]]-MAX(tbl_vikor_2[R]))/(MIN(tbl_vikor_2[R])-MAX(tbl_vikor_2[R]))))</f>
        <v>0.58166871057587899</v>
      </c>
      <c r="C588" s="22">
        <f>_xlfn.RANK.EQ(tbl_vikor_3[[#This Row],[Q(𝜆)]],tbl_vikor_3[Q(𝜆)])</f>
        <v>372</v>
      </c>
    </row>
    <row r="589" spans="1:3" x14ac:dyDescent="0.55000000000000004">
      <c r="A589" s="8">
        <f>[1]!tbl_gk[[#This Row],[ID]]</f>
        <v>219637</v>
      </c>
      <c r="B589" s="26">
        <f>(($E$2*(tbl_vikor_2[[#This Row],[S]]-MAX(tbl_vikor_2[S])))/(MIN(tbl_vikor_2[S])-MAX(tbl_vikor_2[S])))+((1-$E$2)*((tbl_vikor_2[[#This Row],[R]]-MAX(tbl_vikor_2[R]))/(MIN(tbl_vikor_2[R])-MAX(tbl_vikor_2[R]))))</f>
        <v>0.69804930702081769</v>
      </c>
      <c r="C589" s="22">
        <f>_xlfn.RANK.EQ(tbl_vikor_3[[#This Row],[Q(𝜆)]],tbl_vikor_3[Q(𝜆)])</f>
        <v>127</v>
      </c>
    </row>
    <row r="590" spans="1:3" x14ac:dyDescent="0.55000000000000004">
      <c r="A590" s="7">
        <f>[1]!tbl_gk[[#This Row],[ID]]</f>
        <v>219657</v>
      </c>
      <c r="B590" s="25">
        <f>(($E$2*(tbl_vikor_2[[#This Row],[S]]-MAX(tbl_vikor_2[S])))/(MIN(tbl_vikor_2[S])-MAX(tbl_vikor_2[S])))+((1-$E$2)*((tbl_vikor_2[[#This Row],[R]]-MAX(tbl_vikor_2[R]))/(MIN(tbl_vikor_2[R])-MAX(tbl_vikor_2[R]))))</f>
        <v>0.32856967658849523</v>
      </c>
      <c r="C590" s="22">
        <f>_xlfn.RANK.EQ(tbl_vikor_3[[#This Row],[Q(𝜆)]],tbl_vikor_3[Q(𝜆)])</f>
        <v>1403</v>
      </c>
    </row>
    <row r="591" spans="1:3" x14ac:dyDescent="0.55000000000000004">
      <c r="A591" s="8">
        <f>[1]!tbl_gk[[#This Row],[ID]]</f>
        <v>219701</v>
      </c>
      <c r="B591" s="26">
        <f>(($E$2*(tbl_vikor_2[[#This Row],[S]]-MAX(tbl_vikor_2[S])))/(MIN(tbl_vikor_2[S])-MAX(tbl_vikor_2[S])))+((1-$E$2)*((tbl_vikor_2[[#This Row],[R]]-MAX(tbl_vikor_2[R]))/(MIN(tbl_vikor_2[R])-MAX(tbl_vikor_2[R]))))</f>
        <v>0.45810640214507636</v>
      </c>
      <c r="C591" s="22">
        <f>_xlfn.RANK.EQ(tbl_vikor_3[[#This Row],[Q(𝜆)]],tbl_vikor_3[Q(𝜆)])</f>
        <v>823</v>
      </c>
    </row>
    <row r="592" spans="1:3" x14ac:dyDescent="0.55000000000000004">
      <c r="A592" s="7">
        <f>[1]!tbl_gk[[#This Row],[ID]]</f>
        <v>219736</v>
      </c>
      <c r="B592" s="25">
        <f>(($E$2*(tbl_vikor_2[[#This Row],[S]]-MAX(tbl_vikor_2[S])))/(MIN(tbl_vikor_2[S])-MAX(tbl_vikor_2[S])))+((1-$E$2)*((tbl_vikor_2[[#This Row],[R]]-MAX(tbl_vikor_2[R]))/(MIN(tbl_vikor_2[R])-MAX(tbl_vikor_2[R]))))</f>
        <v>0.57019176989761311</v>
      </c>
      <c r="C592" s="22">
        <f>_xlfn.RANK.EQ(tbl_vikor_3[[#This Row],[Q(𝜆)]],tbl_vikor_3[Q(𝜆)])</f>
        <v>407</v>
      </c>
    </row>
    <row r="593" spans="1:3" x14ac:dyDescent="0.55000000000000004">
      <c r="A593" s="8">
        <f>[1]!tbl_gk[[#This Row],[ID]]</f>
        <v>219754</v>
      </c>
      <c r="B593" s="26">
        <f>(($E$2*(tbl_vikor_2[[#This Row],[S]]-MAX(tbl_vikor_2[S])))/(MIN(tbl_vikor_2[S])-MAX(tbl_vikor_2[S])))+((1-$E$2)*((tbl_vikor_2[[#This Row],[R]]-MAX(tbl_vikor_2[R]))/(MIN(tbl_vikor_2[R])-MAX(tbl_vikor_2[R]))))</f>
        <v>0.63399307943659577</v>
      </c>
      <c r="C593" s="22">
        <f>_xlfn.RANK.EQ(tbl_vikor_3[[#This Row],[Q(𝜆)]],tbl_vikor_3[Q(𝜆)])</f>
        <v>230</v>
      </c>
    </row>
    <row r="594" spans="1:3" x14ac:dyDescent="0.55000000000000004">
      <c r="A594" s="7">
        <f>[1]!tbl_gk[[#This Row],[ID]]</f>
        <v>219793</v>
      </c>
      <c r="B594" s="25">
        <f>(($E$2*(tbl_vikor_2[[#This Row],[S]]-MAX(tbl_vikor_2[S])))/(MIN(tbl_vikor_2[S])-MAX(tbl_vikor_2[S])))+((1-$E$2)*((tbl_vikor_2[[#This Row],[R]]-MAX(tbl_vikor_2[R]))/(MIN(tbl_vikor_2[R])-MAX(tbl_vikor_2[R]))))</f>
        <v>0.67034038115782368</v>
      </c>
      <c r="C594" s="22">
        <f>_xlfn.RANK.EQ(tbl_vikor_3[[#This Row],[Q(𝜆)]],tbl_vikor_3[Q(𝜆)])</f>
        <v>152</v>
      </c>
    </row>
    <row r="595" spans="1:3" x14ac:dyDescent="0.55000000000000004">
      <c r="A595" s="8">
        <f>[1]!tbl_gk[[#This Row],[ID]]</f>
        <v>219800</v>
      </c>
      <c r="B595" s="26">
        <f>(($E$2*(tbl_vikor_2[[#This Row],[S]]-MAX(tbl_vikor_2[S])))/(MIN(tbl_vikor_2[S])-MAX(tbl_vikor_2[S])))+((1-$E$2)*((tbl_vikor_2[[#This Row],[R]]-MAX(tbl_vikor_2[R]))/(MIN(tbl_vikor_2[R])-MAX(tbl_vikor_2[R]))))</f>
        <v>0.47172585392588617</v>
      </c>
      <c r="C595" s="22">
        <f>_xlfn.RANK.EQ(tbl_vikor_3[[#This Row],[Q(𝜆)]],tbl_vikor_3[Q(𝜆)])</f>
        <v>771</v>
      </c>
    </row>
    <row r="596" spans="1:3" x14ac:dyDescent="0.55000000000000004">
      <c r="A596" s="7">
        <f>[1]!tbl_gk[[#This Row],[ID]]</f>
        <v>219836</v>
      </c>
      <c r="B596" s="25">
        <f>(($E$2*(tbl_vikor_2[[#This Row],[S]]-MAX(tbl_vikor_2[S])))/(MIN(tbl_vikor_2[S])-MAX(tbl_vikor_2[S])))+((1-$E$2)*((tbl_vikor_2[[#This Row],[R]]-MAX(tbl_vikor_2[R]))/(MIN(tbl_vikor_2[R])-MAX(tbl_vikor_2[R]))))</f>
        <v>0.49481416312178828</v>
      </c>
      <c r="C596" s="22">
        <f>_xlfn.RANK.EQ(tbl_vikor_3[[#This Row],[Q(𝜆)]],tbl_vikor_3[Q(𝜆)])</f>
        <v>660</v>
      </c>
    </row>
    <row r="597" spans="1:3" x14ac:dyDescent="0.55000000000000004">
      <c r="A597" s="8">
        <f>[1]!tbl_gk[[#This Row],[ID]]</f>
        <v>219937</v>
      </c>
      <c r="B597" s="26">
        <f>(($E$2*(tbl_vikor_2[[#This Row],[S]]-MAX(tbl_vikor_2[S])))/(MIN(tbl_vikor_2[S])-MAX(tbl_vikor_2[S])))+((1-$E$2)*((tbl_vikor_2[[#This Row],[R]]-MAX(tbl_vikor_2[R]))/(MIN(tbl_vikor_2[R])-MAX(tbl_vikor_2[R]))))</f>
        <v>0.42260527549241012</v>
      </c>
      <c r="C597" s="22">
        <f>_xlfn.RANK.EQ(tbl_vikor_3[[#This Row],[Q(𝜆)]],tbl_vikor_3[Q(𝜆)])</f>
        <v>995</v>
      </c>
    </row>
    <row r="598" spans="1:3" x14ac:dyDescent="0.55000000000000004">
      <c r="A598" s="7">
        <f>[1]!tbl_gk[[#This Row],[ID]]</f>
        <v>219967</v>
      </c>
      <c r="B598" s="25">
        <f>(($E$2*(tbl_vikor_2[[#This Row],[S]]-MAX(tbl_vikor_2[S])))/(MIN(tbl_vikor_2[S])-MAX(tbl_vikor_2[S])))+((1-$E$2)*((tbl_vikor_2[[#This Row],[R]]-MAX(tbl_vikor_2[R]))/(MIN(tbl_vikor_2[R])-MAX(tbl_vikor_2[R]))))</f>
        <v>0.36373448266443409</v>
      </c>
      <c r="C598" s="22">
        <f>_xlfn.RANK.EQ(tbl_vikor_3[[#This Row],[Q(𝜆)]],tbl_vikor_3[Q(𝜆)])</f>
        <v>1238</v>
      </c>
    </row>
    <row r="599" spans="1:3" x14ac:dyDescent="0.55000000000000004">
      <c r="A599" s="8">
        <f>[1]!tbl_gk[[#This Row],[ID]]</f>
        <v>219969</v>
      </c>
      <c r="B599" s="26">
        <f>(($E$2*(tbl_vikor_2[[#This Row],[S]]-MAX(tbl_vikor_2[S])))/(MIN(tbl_vikor_2[S])-MAX(tbl_vikor_2[S])))+((1-$E$2)*((tbl_vikor_2[[#This Row],[R]]-MAX(tbl_vikor_2[R]))/(MIN(tbl_vikor_2[R])-MAX(tbl_vikor_2[R]))))</f>
        <v>0.36123028341601876</v>
      </c>
      <c r="C599" s="22">
        <f>_xlfn.RANK.EQ(tbl_vikor_3[[#This Row],[Q(𝜆)]],tbl_vikor_3[Q(𝜆)])</f>
        <v>1252</v>
      </c>
    </row>
    <row r="600" spans="1:3" x14ac:dyDescent="0.55000000000000004">
      <c r="A600" s="7">
        <f>[1]!tbl_gk[[#This Row],[ID]]</f>
        <v>220048</v>
      </c>
      <c r="B600" s="25">
        <f>(($E$2*(tbl_vikor_2[[#This Row],[S]]-MAX(tbl_vikor_2[S])))/(MIN(tbl_vikor_2[S])-MAX(tbl_vikor_2[S])))+((1-$E$2)*((tbl_vikor_2[[#This Row],[R]]-MAX(tbl_vikor_2[R]))/(MIN(tbl_vikor_2[R])-MAX(tbl_vikor_2[R]))))</f>
        <v>0.62199722818043535</v>
      </c>
      <c r="C600" s="22">
        <f>_xlfn.RANK.EQ(tbl_vikor_3[[#This Row],[Q(𝜆)]],tbl_vikor_3[Q(𝜆)])</f>
        <v>266</v>
      </c>
    </row>
    <row r="601" spans="1:3" x14ac:dyDescent="0.55000000000000004">
      <c r="A601" s="8">
        <f>[1]!tbl_gk[[#This Row],[ID]]</f>
        <v>220058</v>
      </c>
      <c r="B601" s="26">
        <f>(($E$2*(tbl_vikor_2[[#This Row],[S]]-MAX(tbl_vikor_2[S])))/(MIN(tbl_vikor_2[S])-MAX(tbl_vikor_2[S])))+((1-$E$2)*((tbl_vikor_2[[#This Row],[R]]-MAX(tbl_vikor_2[R]))/(MIN(tbl_vikor_2[R])-MAX(tbl_vikor_2[R]))))</f>
        <v>0.58883637752902307</v>
      </c>
      <c r="C601" s="22">
        <f>_xlfn.RANK.EQ(tbl_vikor_3[[#This Row],[Q(𝜆)]],tbl_vikor_3[Q(𝜆)])</f>
        <v>351</v>
      </c>
    </row>
    <row r="602" spans="1:3" x14ac:dyDescent="0.55000000000000004">
      <c r="A602" s="7">
        <f>[1]!tbl_gk[[#This Row],[ID]]</f>
        <v>220314</v>
      </c>
      <c r="B602" s="25">
        <f>(($E$2*(tbl_vikor_2[[#This Row],[S]]-MAX(tbl_vikor_2[S])))/(MIN(tbl_vikor_2[S])-MAX(tbl_vikor_2[S])))+((1-$E$2)*((tbl_vikor_2[[#This Row],[R]]-MAX(tbl_vikor_2[R]))/(MIN(tbl_vikor_2[R])-MAX(tbl_vikor_2[R]))))</f>
        <v>0.53208413459493886</v>
      </c>
      <c r="C602" s="22">
        <f>_xlfn.RANK.EQ(tbl_vikor_3[[#This Row],[Q(𝜆)]],tbl_vikor_3[Q(𝜆)])</f>
        <v>525</v>
      </c>
    </row>
    <row r="603" spans="1:3" x14ac:dyDescent="0.55000000000000004">
      <c r="A603" s="8">
        <f>[1]!tbl_gk[[#This Row],[ID]]</f>
        <v>220383</v>
      </c>
      <c r="B603" s="26">
        <f>(($E$2*(tbl_vikor_2[[#This Row],[S]]-MAX(tbl_vikor_2[S])))/(MIN(tbl_vikor_2[S])-MAX(tbl_vikor_2[S])))+((1-$E$2)*((tbl_vikor_2[[#This Row],[R]]-MAX(tbl_vikor_2[R]))/(MIN(tbl_vikor_2[R])-MAX(tbl_vikor_2[R]))))</f>
        <v>0.57603256767582711</v>
      </c>
      <c r="C603" s="22">
        <f>_xlfn.RANK.EQ(tbl_vikor_3[[#This Row],[Q(𝜆)]],tbl_vikor_3[Q(𝜆)])</f>
        <v>385</v>
      </c>
    </row>
    <row r="604" spans="1:3" x14ac:dyDescent="0.55000000000000004">
      <c r="A604" s="7">
        <f>[1]!tbl_gk[[#This Row],[ID]]</f>
        <v>220407</v>
      </c>
      <c r="B604" s="25">
        <f>(($E$2*(tbl_vikor_2[[#This Row],[S]]-MAX(tbl_vikor_2[S])))/(MIN(tbl_vikor_2[S])-MAX(tbl_vikor_2[S])))+((1-$E$2)*((tbl_vikor_2[[#This Row],[R]]-MAX(tbl_vikor_2[R]))/(MIN(tbl_vikor_2[R])-MAX(tbl_vikor_2[R]))))</f>
        <v>0.78294114542611881</v>
      </c>
      <c r="C604" s="22">
        <f>_xlfn.RANK.EQ(tbl_vikor_3[[#This Row],[Q(𝜆)]],tbl_vikor_3[Q(𝜆)])</f>
        <v>50</v>
      </c>
    </row>
    <row r="605" spans="1:3" x14ac:dyDescent="0.55000000000000004">
      <c r="A605" s="8">
        <f>[1]!tbl_gk[[#This Row],[ID]]</f>
        <v>220433</v>
      </c>
      <c r="B605" s="26">
        <f>(($E$2*(tbl_vikor_2[[#This Row],[S]]-MAX(tbl_vikor_2[S])))/(MIN(tbl_vikor_2[S])-MAX(tbl_vikor_2[S])))+((1-$E$2)*((tbl_vikor_2[[#This Row],[R]]-MAX(tbl_vikor_2[R]))/(MIN(tbl_vikor_2[R])-MAX(tbl_vikor_2[R]))))</f>
        <v>0.66290252335704802</v>
      </c>
      <c r="C605" s="22">
        <f>_xlfn.RANK.EQ(tbl_vikor_3[[#This Row],[Q(𝜆)]],tbl_vikor_3[Q(𝜆)])</f>
        <v>164</v>
      </c>
    </row>
    <row r="606" spans="1:3" x14ac:dyDescent="0.55000000000000004">
      <c r="A606" s="7">
        <f>[1]!tbl_gk[[#This Row],[ID]]</f>
        <v>220532</v>
      </c>
      <c r="B606" s="25">
        <f>(($E$2*(tbl_vikor_2[[#This Row],[S]]-MAX(tbl_vikor_2[S])))/(MIN(tbl_vikor_2[S])-MAX(tbl_vikor_2[S])))+((1-$E$2)*((tbl_vikor_2[[#This Row],[R]]-MAX(tbl_vikor_2[R]))/(MIN(tbl_vikor_2[R])-MAX(tbl_vikor_2[R]))))</f>
        <v>0.46190743616208019</v>
      </c>
      <c r="C606" s="22">
        <f>_xlfn.RANK.EQ(tbl_vikor_3[[#This Row],[Q(𝜆)]],tbl_vikor_3[Q(𝜆)])</f>
        <v>811</v>
      </c>
    </row>
    <row r="607" spans="1:3" x14ac:dyDescent="0.55000000000000004">
      <c r="A607" s="8">
        <f>[1]!tbl_gk[[#This Row],[ID]]</f>
        <v>220584</v>
      </c>
      <c r="B607" s="26">
        <f>(($E$2*(tbl_vikor_2[[#This Row],[S]]-MAX(tbl_vikor_2[S])))/(MIN(tbl_vikor_2[S])-MAX(tbl_vikor_2[S])))+((1-$E$2)*((tbl_vikor_2[[#This Row],[R]]-MAX(tbl_vikor_2[R]))/(MIN(tbl_vikor_2[R])-MAX(tbl_vikor_2[R]))))</f>
        <v>0.5970684450513517</v>
      </c>
      <c r="C607" s="22">
        <f>_xlfn.RANK.EQ(tbl_vikor_3[[#This Row],[Q(𝜆)]],tbl_vikor_3[Q(𝜆)])</f>
        <v>326</v>
      </c>
    </row>
    <row r="608" spans="1:3" x14ac:dyDescent="0.55000000000000004">
      <c r="A608" s="7">
        <f>[1]!tbl_gk[[#This Row],[ID]]</f>
        <v>220604</v>
      </c>
      <c r="B608" s="25">
        <f>(($E$2*(tbl_vikor_2[[#This Row],[S]]-MAX(tbl_vikor_2[S])))/(MIN(tbl_vikor_2[S])-MAX(tbl_vikor_2[S])))+((1-$E$2)*((tbl_vikor_2[[#This Row],[R]]-MAX(tbl_vikor_2[R]))/(MIN(tbl_vikor_2[R])-MAX(tbl_vikor_2[R]))))</f>
        <v>0.81819583265873019</v>
      </c>
      <c r="C608" s="22">
        <f>_xlfn.RANK.EQ(tbl_vikor_3[[#This Row],[Q(𝜆)]],tbl_vikor_3[Q(𝜆)])</f>
        <v>32</v>
      </c>
    </row>
    <row r="609" spans="1:3" x14ac:dyDescent="0.55000000000000004">
      <c r="A609" s="8">
        <f>[1]!tbl_gk[[#This Row],[ID]]</f>
        <v>220624</v>
      </c>
      <c r="B609" s="26">
        <f>(($E$2*(tbl_vikor_2[[#This Row],[S]]-MAX(tbl_vikor_2[S])))/(MIN(tbl_vikor_2[S])-MAX(tbl_vikor_2[S])))+((1-$E$2)*((tbl_vikor_2[[#This Row],[R]]-MAX(tbl_vikor_2[R]))/(MIN(tbl_vikor_2[R])-MAX(tbl_vikor_2[R]))))</f>
        <v>0.53184382101645933</v>
      </c>
      <c r="C609" s="22">
        <f>_xlfn.RANK.EQ(tbl_vikor_3[[#This Row],[Q(𝜆)]],tbl_vikor_3[Q(𝜆)])</f>
        <v>527</v>
      </c>
    </row>
    <row r="610" spans="1:3" x14ac:dyDescent="0.55000000000000004">
      <c r="A610" s="7">
        <f>[1]!tbl_gk[[#This Row],[ID]]</f>
        <v>220807</v>
      </c>
      <c r="B610" s="25">
        <f>(($E$2*(tbl_vikor_2[[#This Row],[S]]-MAX(tbl_vikor_2[S])))/(MIN(tbl_vikor_2[S])-MAX(tbl_vikor_2[S])))+((1-$E$2)*((tbl_vikor_2[[#This Row],[R]]-MAX(tbl_vikor_2[R]))/(MIN(tbl_vikor_2[R])-MAX(tbl_vikor_2[R]))))</f>
        <v>0.54784544077180664</v>
      </c>
      <c r="C610" s="22">
        <f>_xlfn.RANK.EQ(tbl_vikor_3[[#This Row],[Q(𝜆)]],tbl_vikor_3[Q(𝜆)])</f>
        <v>471</v>
      </c>
    </row>
    <row r="611" spans="1:3" x14ac:dyDescent="0.55000000000000004">
      <c r="A611" s="8">
        <f>[1]!tbl_gk[[#This Row],[ID]]</f>
        <v>220820</v>
      </c>
      <c r="B611" s="26">
        <f>(($E$2*(tbl_vikor_2[[#This Row],[S]]-MAX(tbl_vikor_2[S])))/(MIN(tbl_vikor_2[S])-MAX(tbl_vikor_2[S])))+((1-$E$2)*((tbl_vikor_2[[#This Row],[R]]-MAX(tbl_vikor_2[R]))/(MIN(tbl_vikor_2[R])-MAX(tbl_vikor_2[R]))))</f>
        <v>0.62710752957297045</v>
      </c>
      <c r="C611" s="22">
        <f>_xlfn.RANK.EQ(tbl_vikor_3[[#This Row],[Q(𝜆)]],tbl_vikor_3[Q(𝜆)])</f>
        <v>252</v>
      </c>
    </row>
    <row r="612" spans="1:3" x14ac:dyDescent="0.55000000000000004">
      <c r="A612" s="7">
        <f>[1]!tbl_gk[[#This Row],[ID]]</f>
        <v>220833</v>
      </c>
      <c r="B612" s="25">
        <f>(($E$2*(tbl_vikor_2[[#This Row],[S]]-MAX(tbl_vikor_2[S])))/(MIN(tbl_vikor_2[S])-MAX(tbl_vikor_2[S])))+((1-$E$2)*((tbl_vikor_2[[#This Row],[R]]-MAX(tbl_vikor_2[R]))/(MIN(tbl_vikor_2[R])-MAX(tbl_vikor_2[R]))))</f>
        <v>0.52084073919728147</v>
      </c>
      <c r="C612" s="22">
        <f>_xlfn.RANK.EQ(tbl_vikor_3[[#This Row],[Q(𝜆)]],tbl_vikor_3[Q(𝜆)])</f>
        <v>563</v>
      </c>
    </row>
    <row r="613" spans="1:3" x14ac:dyDescent="0.55000000000000004">
      <c r="A613" s="8">
        <f>[1]!tbl_gk[[#This Row],[ID]]</f>
        <v>220901</v>
      </c>
      <c r="B613" s="26">
        <f>(($E$2*(tbl_vikor_2[[#This Row],[S]]-MAX(tbl_vikor_2[S])))/(MIN(tbl_vikor_2[S])-MAX(tbl_vikor_2[S])))+((1-$E$2)*((tbl_vikor_2[[#This Row],[R]]-MAX(tbl_vikor_2[R]))/(MIN(tbl_vikor_2[R])-MAX(tbl_vikor_2[R]))))</f>
        <v>0.72301795551413972</v>
      </c>
      <c r="C613" s="22">
        <f>_xlfn.RANK.EQ(tbl_vikor_3[[#This Row],[Q(𝜆)]],tbl_vikor_3[Q(𝜆)])</f>
        <v>100</v>
      </c>
    </row>
    <row r="614" spans="1:3" x14ac:dyDescent="0.55000000000000004">
      <c r="A614" s="7">
        <f>[1]!tbl_gk[[#This Row],[ID]]</f>
        <v>220906</v>
      </c>
      <c r="B614" s="25">
        <f>(($E$2*(tbl_vikor_2[[#This Row],[S]]-MAX(tbl_vikor_2[S])))/(MIN(tbl_vikor_2[S])-MAX(tbl_vikor_2[S])))+((1-$E$2)*((tbl_vikor_2[[#This Row],[R]]-MAX(tbl_vikor_2[R]))/(MIN(tbl_vikor_2[R])-MAX(tbl_vikor_2[R]))))</f>
        <v>0.53021690583687875</v>
      </c>
      <c r="C614" s="22">
        <f>_xlfn.RANK.EQ(tbl_vikor_3[[#This Row],[Q(𝜆)]],tbl_vikor_3[Q(𝜆)])</f>
        <v>531</v>
      </c>
    </row>
    <row r="615" spans="1:3" x14ac:dyDescent="0.55000000000000004">
      <c r="A615" s="8">
        <f>[1]!tbl_gk[[#This Row],[ID]]</f>
        <v>220944</v>
      </c>
      <c r="B615" s="26">
        <f>(($E$2*(tbl_vikor_2[[#This Row],[S]]-MAX(tbl_vikor_2[S])))/(MIN(tbl_vikor_2[S])-MAX(tbl_vikor_2[S])))+((1-$E$2)*((tbl_vikor_2[[#This Row],[R]]-MAX(tbl_vikor_2[R]))/(MIN(tbl_vikor_2[R])-MAX(tbl_vikor_2[R]))))</f>
        <v>0.59147422713414488</v>
      </c>
      <c r="C615" s="22">
        <f>_xlfn.RANK.EQ(tbl_vikor_3[[#This Row],[Q(𝜆)]],tbl_vikor_3[Q(𝜆)])</f>
        <v>342</v>
      </c>
    </row>
    <row r="616" spans="1:3" x14ac:dyDescent="0.55000000000000004">
      <c r="A616" s="7">
        <f>[1]!tbl_gk[[#This Row],[ID]]</f>
        <v>220985</v>
      </c>
      <c r="B616" s="25">
        <f>(($E$2*(tbl_vikor_2[[#This Row],[S]]-MAX(tbl_vikor_2[S])))/(MIN(tbl_vikor_2[S])-MAX(tbl_vikor_2[S])))+((1-$E$2)*((tbl_vikor_2[[#This Row],[R]]-MAX(tbl_vikor_2[R]))/(MIN(tbl_vikor_2[R])-MAX(tbl_vikor_2[R]))))</f>
        <v>0.42671283566493545</v>
      </c>
      <c r="C616" s="22">
        <f>_xlfn.RANK.EQ(tbl_vikor_3[[#This Row],[Q(𝜆)]],tbl_vikor_3[Q(𝜆)])</f>
        <v>974</v>
      </c>
    </row>
    <row r="617" spans="1:3" x14ac:dyDescent="0.55000000000000004">
      <c r="A617" s="8">
        <f>[1]!tbl_gk[[#This Row],[ID]]</f>
        <v>221009</v>
      </c>
      <c r="B617" s="26">
        <f>(($E$2*(tbl_vikor_2[[#This Row],[S]]-MAX(tbl_vikor_2[S])))/(MIN(tbl_vikor_2[S])-MAX(tbl_vikor_2[S])))+((1-$E$2)*((tbl_vikor_2[[#This Row],[R]]-MAX(tbl_vikor_2[R]))/(MIN(tbl_vikor_2[R])-MAX(tbl_vikor_2[R]))))</f>
        <v>0.27661286934957874</v>
      </c>
      <c r="C617" s="22">
        <f>_xlfn.RANK.EQ(tbl_vikor_3[[#This Row],[Q(𝜆)]],tbl_vikor_3[Q(𝜆)])</f>
        <v>1597</v>
      </c>
    </row>
    <row r="618" spans="1:3" x14ac:dyDescent="0.55000000000000004">
      <c r="A618" s="7">
        <f>[1]!tbl_gk[[#This Row],[ID]]</f>
        <v>221087</v>
      </c>
      <c r="B618" s="25">
        <f>(($E$2*(tbl_vikor_2[[#This Row],[S]]-MAX(tbl_vikor_2[S])))/(MIN(tbl_vikor_2[S])-MAX(tbl_vikor_2[S])))+((1-$E$2)*((tbl_vikor_2[[#This Row],[R]]-MAX(tbl_vikor_2[R]))/(MIN(tbl_vikor_2[R])-MAX(tbl_vikor_2[R]))))</f>
        <v>0.9132054182319862</v>
      </c>
      <c r="C618" s="22">
        <f>_xlfn.RANK.EQ(tbl_vikor_3[[#This Row],[Q(𝜆)]],tbl_vikor_3[Q(𝜆)])</f>
        <v>6</v>
      </c>
    </row>
    <row r="619" spans="1:3" x14ac:dyDescent="0.55000000000000004">
      <c r="A619" s="8">
        <f>[1]!tbl_gk[[#This Row],[ID]]</f>
        <v>221235</v>
      </c>
      <c r="B619" s="26">
        <f>(($E$2*(tbl_vikor_2[[#This Row],[S]]-MAX(tbl_vikor_2[S])))/(MIN(tbl_vikor_2[S])-MAX(tbl_vikor_2[S])))+((1-$E$2)*((tbl_vikor_2[[#This Row],[R]]-MAX(tbl_vikor_2[R]))/(MIN(tbl_vikor_2[R])-MAX(tbl_vikor_2[R]))))</f>
        <v>0.64563026022495806</v>
      </c>
      <c r="C619" s="22">
        <f>_xlfn.RANK.EQ(tbl_vikor_3[[#This Row],[Q(𝜆)]],tbl_vikor_3[Q(𝜆)])</f>
        <v>206</v>
      </c>
    </row>
    <row r="620" spans="1:3" x14ac:dyDescent="0.55000000000000004">
      <c r="A620" s="7">
        <f>[1]!tbl_gk[[#This Row],[ID]]</f>
        <v>221531</v>
      </c>
      <c r="B620" s="25">
        <f>(($E$2*(tbl_vikor_2[[#This Row],[S]]-MAX(tbl_vikor_2[S])))/(MIN(tbl_vikor_2[S])-MAX(tbl_vikor_2[S])))+((1-$E$2)*((tbl_vikor_2[[#This Row],[R]]-MAX(tbl_vikor_2[R]))/(MIN(tbl_vikor_2[R])-MAX(tbl_vikor_2[R]))))</f>
        <v>0.59727854889395904</v>
      </c>
      <c r="C620" s="22">
        <f>_xlfn.RANK.EQ(tbl_vikor_3[[#This Row],[Q(𝜆)]],tbl_vikor_3[Q(𝜆)])</f>
        <v>324</v>
      </c>
    </row>
    <row r="621" spans="1:3" x14ac:dyDescent="0.55000000000000004">
      <c r="A621" s="8">
        <f>[1]!tbl_gk[[#This Row],[ID]]</f>
        <v>221584</v>
      </c>
      <c r="B621" s="26">
        <f>(($E$2*(tbl_vikor_2[[#This Row],[S]]-MAX(tbl_vikor_2[S])))/(MIN(tbl_vikor_2[S])-MAX(tbl_vikor_2[S])))+((1-$E$2)*((tbl_vikor_2[[#This Row],[R]]-MAX(tbl_vikor_2[R]))/(MIN(tbl_vikor_2[R])-MAX(tbl_vikor_2[R]))))</f>
        <v>0.7812861131708424</v>
      </c>
      <c r="C621" s="22">
        <f>_xlfn.RANK.EQ(tbl_vikor_3[[#This Row],[Q(𝜆)]],tbl_vikor_3[Q(𝜆)])</f>
        <v>51</v>
      </c>
    </row>
    <row r="622" spans="1:3" x14ac:dyDescent="0.55000000000000004">
      <c r="A622" s="7">
        <f>[1]!tbl_gk[[#This Row],[ID]]</f>
        <v>221610</v>
      </c>
      <c r="B622" s="25">
        <f>(($E$2*(tbl_vikor_2[[#This Row],[S]]-MAX(tbl_vikor_2[S])))/(MIN(tbl_vikor_2[S])-MAX(tbl_vikor_2[S])))+((1-$E$2)*((tbl_vikor_2[[#This Row],[R]]-MAX(tbl_vikor_2[R]))/(MIN(tbl_vikor_2[R])-MAX(tbl_vikor_2[R]))))</f>
        <v>0.43351450660715596</v>
      </c>
      <c r="C622" s="22">
        <f>_xlfn.RANK.EQ(tbl_vikor_3[[#This Row],[Q(𝜆)]],tbl_vikor_3[Q(𝜆)])</f>
        <v>948</v>
      </c>
    </row>
    <row r="623" spans="1:3" x14ac:dyDescent="0.55000000000000004">
      <c r="A623" s="8">
        <f>[1]!tbl_gk[[#This Row],[ID]]</f>
        <v>221700</v>
      </c>
      <c r="B623" s="26">
        <f>(($E$2*(tbl_vikor_2[[#This Row],[S]]-MAX(tbl_vikor_2[S])))/(MIN(tbl_vikor_2[S])-MAX(tbl_vikor_2[S])))+((1-$E$2)*((tbl_vikor_2[[#This Row],[R]]-MAX(tbl_vikor_2[R]))/(MIN(tbl_vikor_2[R])-MAX(tbl_vikor_2[R]))))</f>
        <v>0.479774670500699</v>
      </c>
      <c r="C623" s="22">
        <f>_xlfn.RANK.EQ(tbl_vikor_3[[#This Row],[Q(𝜆)]],tbl_vikor_3[Q(𝜆)])</f>
        <v>730</v>
      </c>
    </row>
    <row r="624" spans="1:3" x14ac:dyDescent="0.55000000000000004">
      <c r="A624" s="7">
        <f>[1]!tbl_gk[[#This Row],[ID]]</f>
        <v>221704</v>
      </c>
      <c r="B624" s="25">
        <f>(($E$2*(tbl_vikor_2[[#This Row],[S]]-MAX(tbl_vikor_2[S])))/(MIN(tbl_vikor_2[S])-MAX(tbl_vikor_2[S])))+((1-$E$2)*((tbl_vikor_2[[#This Row],[R]]-MAX(tbl_vikor_2[R]))/(MIN(tbl_vikor_2[R])-MAX(tbl_vikor_2[R]))))</f>
        <v>0.48763690441768803</v>
      </c>
      <c r="C624" s="22">
        <f>_xlfn.RANK.EQ(tbl_vikor_3[[#This Row],[Q(𝜆)]],tbl_vikor_3[Q(𝜆)])</f>
        <v>688</v>
      </c>
    </row>
    <row r="625" spans="1:3" x14ac:dyDescent="0.55000000000000004">
      <c r="A625" s="8">
        <f>[1]!tbl_gk[[#This Row],[ID]]</f>
        <v>221798</v>
      </c>
      <c r="B625" s="26">
        <f>(($E$2*(tbl_vikor_2[[#This Row],[S]]-MAX(tbl_vikor_2[S])))/(MIN(tbl_vikor_2[S])-MAX(tbl_vikor_2[S])))+((1-$E$2)*((tbl_vikor_2[[#This Row],[R]]-MAX(tbl_vikor_2[R]))/(MIN(tbl_vikor_2[R])-MAX(tbl_vikor_2[R]))))</f>
        <v>0.39610160930794108</v>
      </c>
      <c r="C625" s="22">
        <f>_xlfn.RANK.EQ(tbl_vikor_3[[#This Row],[Q(𝜆)]],tbl_vikor_3[Q(𝜆)])</f>
        <v>1109</v>
      </c>
    </row>
    <row r="626" spans="1:3" x14ac:dyDescent="0.55000000000000004">
      <c r="A626" s="7">
        <f>[1]!tbl_gk[[#This Row],[ID]]</f>
        <v>221844</v>
      </c>
      <c r="B626" s="25">
        <f>(($E$2*(tbl_vikor_2[[#This Row],[S]]-MAX(tbl_vikor_2[S])))/(MIN(tbl_vikor_2[S])-MAX(tbl_vikor_2[S])))+((1-$E$2)*((tbl_vikor_2[[#This Row],[R]]-MAX(tbl_vikor_2[R]))/(MIN(tbl_vikor_2[R])-MAX(tbl_vikor_2[R]))))</f>
        <v>0.45474849130847872</v>
      </c>
      <c r="C626" s="22">
        <f>_xlfn.RANK.EQ(tbl_vikor_3[[#This Row],[Q(𝜆)]],tbl_vikor_3[Q(𝜆)])</f>
        <v>844</v>
      </c>
    </row>
    <row r="627" spans="1:3" x14ac:dyDescent="0.55000000000000004">
      <c r="A627" s="8">
        <f>[1]!tbl_gk[[#This Row],[ID]]</f>
        <v>221845</v>
      </c>
      <c r="B627" s="26">
        <f>(($E$2*(tbl_vikor_2[[#This Row],[S]]-MAX(tbl_vikor_2[S])))/(MIN(tbl_vikor_2[S])-MAX(tbl_vikor_2[S])))+((1-$E$2)*((tbl_vikor_2[[#This Row],[R]]-MAX(tbl_vikor_2[R]))/(MIN(tbl_vikor_2[R])-MAX(tbl_vikor_2[R]))))</f>
        <v>0.49877346533405287</v>
      </c>
      <c r="C627" s="22">
        <f>_xlfn.RANK.EQ(tbl_vikor_3[[#This Row],[Q(𝜆)]],tbl_vikor_3[Q(𝜆)])</f>
        <v>644</v>
      </c>
    </row>
    <row r="628" spans="1:3" x14ac:dyDescent="0.55000000000000004">
      <c r="A628" s="7">
        <f>[1]!tbl_gk[[#This Row],[ID]]</f>
        <v>221909</v>
      </c>
      <c r="B628" s="25">
        <f>(($E$2*(tbl_vikor_2[[#This Row],[S]]-MAX(tbl_vikor_2[S])))/(MIN(tbl_vikor_2[S])-MAX(tbl_vikor_2[S])))+((1-$E$2)*((tbl_vikor_2[[#This Row],[R]]-MAX(tbl_vikor_2[R]))/(MIN(tbl_vikor_2[R])-MAX(tbl_vikor_2[R]))))</f>
        <v>0.46432000974443155</v>
      </c>
      <c r="C628" s="22">
        <f>_xlfn.RANK.EQ(tbl_vikor_3[[#This Row],[Q(𝜆)]],tbl_vikor_3[Q(𝜆)])</f>
        <v>803</v>
      </c>
    </row>
    <row r="629" spans="1:3" x14ac:dyDescent="0.55000000000000004">
      <c r="A629" s="8">
        <f>[1]!tbl_gk[[#This Row],[ID]]</f>
        <v>221912</v>
      </c>
      <c r="B629" s="26">
        <f>(($E$2*(tbl_vikor_2[[#This Row],[S]]-MAX(tbl_vikor_2[S])))/(MIN(tbl_vikor_2[S])-MAX(tbl_vikor_2[S])))+((1-$E$2)*((tbl_vikor_2[[#This Row],[R]]-MAX(tbl_vikor_2[R]))/(MIN(tbl_vikor_2[R])-MAX(tbl_vikor_2[R]))))</f>
        <v>0.57423893300987727</v>
      </c>
      <c r="C629" s="22">
        <f>_xlfn.RANK.EQ(tbl_vikor_3[[#This Row],[Q(𝜆)]],tbl_vikor_3[Q(𝜆)])</f>
        <v>388</v>
      </c>
    </row>
    <row r="630" spans="1:3" x14ac:dyDescent="0.55000000000000004">
      <c r="A630" s="7">
        <f>[1]!tbl_gk[[#This Row],[ID]]</f>
        <v>221964</v>
      </c>
      <c r="B630" s="25">
        <f>(($E$2*(tbl_vikor_2[[#This Row],[S]]-MAX(tbl_vikor_2[S])))/(MIN(tbl_vikor_2[S])-MAX(tbl_vikor_2[S])))+((1-$E$2)*((tbl_vikor_2[[#This Row],[R]]-MAX(tbl_vikor_2[R]))/(MIN(tbl_vikor_2[R])-MAX(tbl_vikor_2[R]))))</f>
        <v>0.45633496136203966</v>
      </c>
      <c r="C630" s="22">
        <f>_xlfn.RANK.EQ(tbl_vikor_3[[#This Row],[Q(𝜆)]],tbl_vikor_3[Q(𝜆)])</f>
        <v>838</v>
      </c>
    </row>
    <row r="631" spans="1:3" x14ac:dyDescent="0.55000000000000004">
      <c r="A631" s="8">
        <f>[1]!tbl_gk[[#This Row],[ID]]</f>
        <v>222024</v>
      </c>
      <c r="B631" s="26">
        <f>(($E$2*(tbl_vikor_2[[#This Row],[S]]-MAX(tbl_vikor_2[S])))/(MIN(tbl_vikor_2[S])-MAX(tbl_vikor_2[S])))+((1-$E$2)*((tbl_vikor_2[[#This Row],[R]]-MAX(tbl_vikor_2[R]))/(MIN(tbl_vikor_2[R])-MAX(tbl_vikor_2[R]))))</f>
        <v>0.39471463487243785</v>
      </c>
      <c r="C631" s="22">
        <f>_xlfn.RANK.EQ(tbl_vikor_3[[#This Row],[Q(𝜆)]],tbl_vikor_3[Q(𝜆)])</f>
        <v>1116</v>
      </c>
    </row>
    <row r="632" spans="1:3" x14ac:dyDescent="0.55000000000000004">
      <c r="A632" s="7">
        <f>[1]!tbl_gk[[#This Row],[ID]]</f>
        <v>222095</v>
      </c>
      <c r="B632" s="25">
        <f>(($E$2*(tbl_vikor_2[[#This Row],[S]]-MAX(tbl_vikor_2[S])))/(MIN(tbl_vikor_2[S])-MAX(tbl_vikor_2[S])))+((1-$E$2)*((tbl_vikor_2[[#This Row],[R]]-MAX(tbl_vikor_2[R]))/(MIN(tbl_vikor_2[R])-MAX(tbl_vikor_2[R]))))</f>
        <v>0.37502995314869125</v>
      </c>
      <c r="C632" s="22">
        <f>_xlfn.RANK.EQ(tbl_vikor_3[[#This Row],[Q(𝜆)]],tbl_vikor_3[Q(𝜆)])</f>
        <v>1192</v>
      </c>
    </row>
    <row r="633" spans="1:3" x14ac:dyDescent="0.55000000000000004">
      <c r="A633" s="8">
        <f>[1]!tbl_gk[[#This Row],[ID]]</f>
        <v>222096</v>
      </c>
      <c r="B633" s="26">
        <f>(($E$2*(tbl_vikor_2[[#This Row],[S]]-MAX(tbl_vikor_2[S])))/(MIN(tbl_vikor_2[S])-MAX(tbl_vikor_2[S])))+((1-$E$2)*((tbl_vikor_2[[#This Row],[R]]-MAX(tbl_vikor_2[R]))/(MIN(tbl_vikor_2[R])-MAX(tbl_vikor_2[R]))))</f>
        <v>0.57288718875744271</v>
      </c>
      <c r="C633" s="22">
        <f>_xlfn.RANK.EQ(tbl_vikor_3[[#This Row],[Q(𝜆)]],tbl_vikor_3[Q(𝜆)])</f>
        <v>397</v>
      </c>
    </row>
    <row r="634" spans="1:3" x14ac:dyDescent="0.55000000000000004">
      <c r="A634" s="7">
        <f>[1]!tbl_gk[[#This Row],[ID]]</f>
        <v>222176</v>
      </c>
      <c r="B634" s="25">
        <f>(($E$2*(tbl_vikor_2[[#This Row],[S]]-MAX(tbl_vikor_2[S])))/(MIN(tbl_vikor_2[S])-MAX(tbl_vikor_2[S])))+((1-$E$2)*((tbl_vikor_2[[#This Row],[R]]-MAX(tbl_vikor_2[R]))/(MIN(tbl_vikor_2[R])-MAX(tbl_vikor_2[R]))))</f>
        <v>0.26497036218990005</v>
      </c>
      <c r="C634" s="22">
        <f>_xlfn.RANK.EQ(tbl_vikor_3[[#This Row],[Q(𝜆)]],tbl_vikor_3[Q(𝜆)])</f>
        <v>1645</v>
      </c>
    </row>
    <row r="635" spans="1:3" x14ac:dyDescent="0.55000000000000004">
      <c r="A635" s="8">
        <f>[1]!tbl_gk[[#This Row],[ID]]</f>
        <v>222177</v>
      </c>
      <c r="B635" s="26">
        <f>(($E$2*(tbl_vikor_2[[#This Row],[S]]-MAX(tbl_vikor_2[S])))/(MIN(tbl_vikor_2[S])-MAX(tbl_vikor_2[S])))+((1-$E$2)*((tbl_vikor_2[[#This Row],[R]]-MAX(tbl_vikor_2[R]))/(MIN(tbl_vikor_2[R])-MAX(tbl_vikor_2[R]))))</f>
        <v>0.29470275442554333</v>
      </c>
      <c r="C635" s="22">
        <f>_xlfn.RANK.EQ(tbl_vikor_3[[#This Row],[Q(𝜆)]],tbl_vikor_3[Q(𝜆)])</f>
        <v>1521</v>
      </c>
    </row>
    <row r="636" spans="1:3" x14ac:dyDescent="0.55000000000000004">
      <c r="A636" s="7">
        <f>[1]!tbl_gk[[#This Row],[ID]]</f>
        <v>222221</v>
      </c>
      <c r="B636" s="25">
        <f>(($E$2*(tbl_vikor_2[[#This Row],[S]]-MAX(tbl_vikor_2[S])))/(MIN(tbl_vikor_2[S])-MAX(tbl_vikor_2[S])))+((1-$E$2)*((tbl_vikor_2[[#This Row],[R]]-MAX(tbl_vikor_2[R]))/(MIN(tbl_vikor_2[R])-MAX(tbl_vikor_2[R]))))</f>
        <v>0.36438697206961135</v>
      </c>
      <c r="C636" s="22">
        <f>_xlfn.RANK.EQ(tbl_vikor_3[[#This Row],[Q(𝜆)]],tbl_vikor_3[Q(𝜆)])</f>
        <v>1234</v>
      </c>
    </row>
    <row r="637" spans="1:3" x14ac:dyDescent="0.55000000000000004">
      <c r="A637" s="8">
        <f>[1]!tbl_gk[[#This Row],[ID]]</f>
        <v>222229</v>
      </c>
      <c r="B637" s="26">
        <f>(($E$2*(tbl_vikor_2[[#This Row],[S]]-MAX(tbl_vikor_2[S])))/(MIN(tbl_vikor_2[S])-MAX(tbl_vikor_2[S])))+((1-$E$2)*((tbl_vikor_2[[#This Row],[R]]-MAX(tbl_vikor_2[R]))/(MIN(tbl_vikor_2[R])-MAX(tbl_vikor_2[R]))))</f>
        <v>0.45453825202181786</v>
      </c>
      <c r="C637" s="22">
        <f>_xlfn.RANK.EQ(tbl_vikor_3[[#This Row],[Q(𝜆)]],tbl_vikor_3[Q(𝜆)])</f>
        <v>845</v>
      </c>
    </row>
    <row r="638" spans="1:3" x14ac:dyDescent="0.55000000000000004">
      <c r="A638" s="7">
        <f>[1]!tbl_gk[[#This Row],[ID]]</f>
        <v>222263</v>
      </c>
      <c r="B638" s="25">
        <f>(($E$2*(tbl_vikor_2[[#This Row],[S]]-MAX(tbl_vikor_2[S])))/(MIN(tbl_vikor_2[S])-MAX(tbl_vikor_2[S])))+((1-$E$2)*((tbl_vikor_2[[#This Row],[R]]-MAX(tbl_vikor_2[R]))/(MIN(tbl_vikor_2[R])-MAX(tbl_vikor_2[R]))))</f>
        <v>0.48562475747482192</v>
      </c>
      <c r="C638" s="22">
        <f>_xlfn.RANK.EQ(tbl_vikor_3[[#This Row],[Q(𝜆)]],tbl_vikor_3[Q(𝜆)])</f>
        <v>701</v>
      </c>
    </row>
    <row r="639" spans="1:3" x14ac:dyDescent="0.55000000000000004">
      <c r="A639" s="8">
        <f>[1]!tbl_gk[[#This Row],[ID]]</f>
        <v>222274</v>
      </c>
      <c r="B639" s="26">
        <f>(($E$2*(tbl_vikor_2[[#This Row],[S]]-MAX(tbl_vikor_2[S])))/(MIN(tbl_vikor_2[S])-MAX(tbl_vikor_2[S])))+((1-$E$2)*((tbl_vikor_2[[#This Row],[R]]-MAX(tbl_vikor_2[R]))/(MIN(tbl_vikor_2[R])-MAX(tbl_vikor_2[R]))))</f>
        <v>0.43793794228409266</v>
      </c>
      <c r="C639" s="22">
        <f>_xlfn.RANK.EQ(tbl_vikor_3[[#This Row],[Q(𝜆)]],tbl_vikor_3[Q(𝜆)])</f>
        <v>927</v>
      </c>
    </row>
    <row r="640" spans="1:3" x14ac:dyDescent="0.55000000000000004">
      <c r="A640" s="7">
        <f>[1]!tbl_gk[[#This Row],[ID]]</f>
        <v>222342</v>
      </c>
      <c r="B640" s="25">
        <f>(($E$2*(tbl_vikor_2[[#This Row],[S]]-MAX(tbl_vikor_2[S])))/(MIN(tbl_vikor_2[S])-MAX(tbl_vikor_2[S])))+((1-$E$2)*((tbl_vikor_2[[#This Row],[R]]-MAX(tbl_vikor_2[R]))/(MIN(tbl_vikor_2[R])-MAX(tbl_vikor_2[R]))))</f>
        <v>0.56551757748382858</v>
      </c>
      <c r="C640" s="22">
        <f>_xlfn.RANK.EQ(tbl_vikor_3[[#This Row],[Q(𝜆)]],tbl_vikor_3[Q(𝜆)])</f>
        <v>419</v>
      </c>
    </row>
    <row r="641" spans="1:3" x14ac:dyDescent="0.55000000000000004">
      <c r="A641" s="8">
        <f>[1]!tbl_gk[[#This Row],[ID]]</f>
        <v>222356</v>
      </c>
      <c r="B641" s="26">
        <f>(($E$2*(tbl_vikor_2[[#This Row],[S]]-MAX(tbl_vikor_2[S])))/(MIN(tbl_vikor_2[S])-MAX(tbl_vikor_2[S])))+((1-$E$2)*((tbl_vikor_2[[#This Row],[R]]-MAX(tbl_vikor_2[R]))/(MIN(tbl_vikor_2[R])-MAX(tbl_vikor_2[R]))))</f>
        <v>0.44484328976763632</v>
      </c>
      <c r="C641" s="22">
        <f>_xlfn.RANK.EQ(tbl_vikor_3[[#This Row],[Q(𝜆)]],tbl_vikor_3[Q(𝜆)])</f>
        <v>895</v>
      </c>
    </row>
    <row r="642" spans="1:3" x14ac:dyDescent="0.55000000000000004">
      <c r="A642" s="7">
        <f>[1]!tbl_gk[[#This Row],[ID]]</f>
        <v>222389</v>
      </c>
      <c r="B642" s="25">
        <f>(($E$2*(tbl_vikor_2[[#This Row],[S]]-MAX(tbl_vikor_2[S])))/(MIN(tbl_vikor_2[S])-MAX(tbl_vikor_2[S])))+((1-$E$2)*((tbl_vikor_2[[#This Row],[R]]-MAX(tbl_vikor_2[R]))/(MIN(tbl_vikor_2[R])-MAX(tbl_vikor_2[R]))))</f>
        <v>0.7354409595474134</v>
      </c>
      <c r="C642" s="22">
        <f>_xlfn.RANK.EQ(tbl_vikor_3[[#This Row],[Q(𝜆)]],tbl_vikor_3[Q(𝜆)])</f>
        <v>85</v>
      </c>
    </row>
    <row r="643" spans="1:3" x14ac:dyDescent="0.55000000000000004">
      <c r="A643" s="8">
        <f>[1]!tbl_gk[[#This Row],[ID]]</f>
        <v>222431</v>
      </c>
      <c r="B643" s="26">
        <f>(($E$2*(tbl_vikor_2[[#This Row],[S]]-MAX(tbl_vikor_2[S])))/(MIN(tbl_vikor_2[S])-MAX(tbl_vikor_2[S])))+((1-$E$2)*((tbl_vikor_2[[#This Row],[R]]-MAX(tbl_vikor_2[R]))/(MIN(tbl_vikor_2[R])-MAX(tbl_vikor_2[R]))))</f>
        <v>0.51857474834094552</v>
      </c>
      <c r="C643" s="22">
        <f>_xlfn.RANK.EQ(tbl_vikor_3[[#This Row],[Q(𝜆)]],tbl_vikor_3[Q(𝜆)])</f>
        <v>570</v>
      </c>
    </row>
    <row r="644" spans="1:3" x14ac:dyDescent="0.55000000000000004">
      <c r="A644" s="7">
        <f>[1]!tbl_gk[[#This Row],[ID]]</f>
        <v>222438</v>
      </c>
      <c r="B644" s="25">
        <f>(($E$2*(tbl_vikor_2[[#This Row],[S]]-MAX(tbl_vikor_2[S])))/(MIN(tbl_vikor_2[S])-MAX(tbl_vikor_2[S])))+((1-$E$2)*((tbl_vikor_2[[#This Row],[R]]-MAX(tbl_vikor_2[R]))/(MIN(tbl_vikor_2[R])-MAX(tbl_vikor_2[R]))))</f>
        <v>0.4558229659817653</v>
      </c>
      <c r="C644" s="22">
        <f>_xlfn.RANK.EQ(tbl_vikor_3[[#This Row],[Q(𝜆)]],tbl_vikor_3[Q(𝜆)])</f>
        <v>840</v>
      </c>
    </row>
    <row r="645" spans="1:3" x14ac:dyDescent="0.55000000000000004">
      <c r="A645" s="8">
        <f>[1]!tbl_gk[[#This Row],[ID]]</f>
        <v>222464</v>
      </c>
      <c r="B645" s="26">
        <f>(($E$2*(tbl_vikor_2[[#This Row],[S]]-MAX(tbl_vikor_2[S])))/(MIN(tbl_vikor_2[S])-MAX(tbl_vikor_2[S])))+((1-$E$2)*((tbl_vikor_2[[#This Row],[R]]-MAX(tbl_vikor_2[R]))/(MIN(tbl_vikor_2[R])-MAX(tbl_vikor_2[R]))))</f>
        <v>0.63411439268611247</v>
      </c>
      <c r="C645" s="22">
        <f>_xlfn.RANK.EQ(tbl_vikor_3[[#This Row],[Q(𝜆)]],tbl_vikor_3[Q(𝜆)])</f>
        <v>228</v>
      </c>
    </row>
    <row r="646" spans="1:3" x14ac:dyDescent="0.55000000000000004">
      <c r="A646" s="7">
        <f>[1]!tbl_gk[[#This Row],[ID]]</f>
        <v>222471</v>
      </c>
      <c r="B646" s="25">
        <f>(($E$2*(tbl_vikor_2[[#This Row],[S]]-MAX(tbl_vikor_2[S])))/(MIN(tbl_vikor_2[S])-MAX(tbl_vikor_2[S])))+((1-$E$2)*((tbl_vikor_2[[#This Row],[R]]-MAX(tbl_vikor_2[R]))/(MIN(tbl_vikor_2[R])-MAX(tbl_vikor_2[R]))))</f>
        <v>0.42943221402834908</v>
      </c>
      <c r="C646" s="22">
        <f>_xlfn.RANK.EQ(tbl_vikor_3[[#This Row],[Q(𝜆)]],tbl_vikor_3[Q(𝜆)])</f>
        <v>967</v>
      </c>
    </row>
    <row r="647" spans="1:3" x14ac:dyDescent="0.55000000000000004">
      <c r="A647" s="8">
        <f>[1]!tbl_gk[[#This Row],[ID]]</f>
        <v>222484</v>
      </c>
      <c r="B647" s="26">
        <f>(($E$2*(tbl_vikor_2[[#This Row],[S]]-MAX(tbl_vikor_2[S])))/(MIN(tbl_vikor_2[S])-MAX(tbl_vikor_2[S])))+((1-$E$2)*((tbl_vikor_2[[#This Row],[R]]-MAX(tbl_vikor_2[R]))/(MIN(tbl_vikor_2[R])-MAX(tbl_vikor_2[R]))))</f>
        <v>0.47440906030435548</v>
      </c>
      <c r="C647" s="22">
        <f>_xlfn.RANK.EQ(tbl_vikor_3[[#This Row],[Q(𝜆)]],tbl_vikor_3[Q(𝜆)])</f>
        <v>761</v>
      </c>
    </row>
    <row r="648" spans="1:3" x14ac:dyDescent="0.55000000000000004">
      <c r="A648" s="7">
        <f>[1]!tbl_gk[[#This Row],[ID]]</f>
        <v>222503</v>
      </c>
      <c r="B648" s="25">
        <f>(($E$2*(tbl_vikor_2[[#This Row],[S]]-MAX(tbl_vikor_2[S])))/(MIN(tbl_vikor_2[S])-MAX(tbl_vikor_2[S])))+((1-$E$2)*((tbl_vikor_2[[#This Row],[R]]-MAX(tbl_vikor_2[R]))/(MIN(tbl_vikor_2[R])-MAX(tbl_vikor_2[R]))))</f>
        <v>0.34442167245782312</v>
      </c>
      <c r="C648" s="22">
        <f>_xlfn.RANK.EQ(tbl_vikor_3[[#This Row],[Q(𝜆)]],tbl_vikor_3[Q(𝜆)])</f>
        <v>1327</v>
      </c>
    </row>
    <row r="649" spans="1:3" x14ac:dyDescent="0.55000000000000004">
      <c r="A649" s="8">
        <f>[1]!tbl_gk[[#This Row],[ID]]</f>
        <v>222514</v>
      </c>
      <c r="B649" s="26">
        <f>(($E$2*(tbl_vikor_2[[#This Row],[S]]-MAX(tbl_vikor_2[S])))/(MIN(tbl_vikor_2[S])-MAX(tbl_vikor_2[S])))+((1-$E$2)*((tbl_vikor_2[[#This Row],[R]]-MAX(tbl_vikor_2[R]))/(MIN(tbl_vikor_2[R])-MAX(tbl_vikor_2[R]))))</f>
        <v>0.53593402867150375</v>
      </c>
      <c r="C649" s="22">
        <f>_xlfn.RANK.EQ(tbl_vikor_3[[#This Row],[Q(𝜆)]],tbl_vikor_3[Q(𝜆)])</f>
        <v>513</v>
      </c>
    </row>
    <row r="650" spans="1:3" x14ac:dyDescent="0.55000000000000004">
      <c r="A650" s="7">
        <f>[1]!tbl_gk[[#This Row],[ID]]</f>
        <v>222546</v>
      </c>
      <c r="B650" s="25">
        <f>(($E$2*(tbl_vikor_2[[#This Row],[S]]-MAX(tbl_vikor_2[S])))/(MIN(tbl_vikor_2[S])-MAX(tbl_vikor_2[S])))+((1-$E$2)*((tbl_vikor_2[[#This Row],[R]]-MAX(tbl_vikor_2[R]))/(MIN(tbl_vikor_2[R])-MAX(tbl_vikor_2[R]))))</f>
        <v>0.47006113103554809</v>
      </c>
      <c r="C650" s="22">
        <f>_xlfn.RANK.EQ(tbl_vikor_3[[#This Row],[Q(𝜆)]],tbl_vikor_3[Q(𝜆)])</f>
        <v>780</v>
      </c>
    </row>
    <row r="651" spans="1:3" x14ac:dyDescent="0.55000000000000004">
      <c r="A651" s="8">
        <f>[1]!tbl_gk[[#This Row],[ID]]</f>
        <v>222562</v>
      </c>
      <c r="B651" s="26">
        <f>(($E$2*(tbl_vikor_2[[#This Row],[S]]-MAX(tbl_vikor_2[S])))/(MIN(tbl_vikor_2[S])-MAX(tbl_vikor_2[S])))+((1-$E$2)*((tbl_vikor_2[[#This Row],[R]]-MAX(tbl_vikor_2[R]))/(MIN(tbl_vikor_2[R])-MAX(tbl_vikor_2[R]))))</f>
        <v>0.52195411092486355</v>
      </c>
      <c r="C651" s="22">
        <f>_xlfn.RANK.EQ(tbl_vikor_3[[#This Row],[Q(𝜆)]],tbl_vikor_3[Q(𝜆)])</f>
        <v>559</v>
      </c>
    </row>
    <row r="652" spans="1:3" x14ac:dyDescent="0.55000000000000004">
      <c r="A652" s="7">
        <f>[1]!tbl_gk[[#This Row],[ID]]</f>
        <v>222572</v>
      </c>
      <c r="B652" s="25">
        <f>(($E$2*(tbl_vikor_2[[#This Row],[S]]-MAX(tbl_vikor_2[S])))/(MIN(tbl_vikor_2[S])-MAX(tbl_vikor_2[S])))+((1-$E$2)*((tbl_vikor_2[[#This Row],[R]]-MAX(tbl_vikor_2[R]))/(MIN(tbl_vikor_2[R])-MAX(tbl_vikor_2[R]))))</f>
        <v>0.45051654444088096</v>
      </c>
      <c r="C652" s="22">
        <f>_xlfn.RANK.EQ(tbl_vikor_3[[#This Row],[Q(𝜆)]],tbl_vikor_3[Q(𝜆)])</f>
        <v>873</v>
      </c>
    </row>
    <row r="653" spans="1:3" x14ac:dyDescent="0.55000000000000004">
      <c r="A653" s="8">
        <f>[1]!tbl_gk[[#This Row],[ID]]</f>
        <v>222600</v>
      </c>
      <c r="B653" s="26">
        <f>(($E$2*(tbl_vikor_2[[#This Row],[S]]-MAX(tbl_vikor_2[S])))/(MIN(tbl_vikor_2[S])-MAX(tbl_vikor_2[S])))+((1-$E$2)*((tbl_vikor_2[[#This Row],[R]]-MAX(tbl_vikor_2[R]))/(MIN(tbl_vikor_2[R])-MAX(tbl_vikor_2[R]))))</f>
        <v>0.47080502701585114</v>
      </c>
      <c r="C653" s="22">
        <f>_xlfn.RANK.EQ(tbl_vikor_3[[#This Row],[Q(𝜆)]],tbl_vikor_3[Q(𝜆)])</f>
        <v>776</v>
      </c>
    </row>
    <row r="654" spans="1:3" x14ac:dyDescent="0.55000000000000004">
      <c r="A654" s="7">
        <f>[1]!tbl_gk[[#This Row],[ID]]</f>
        <v>222612</v>
      </c>
      <c r="B654" s="25">
        <f>(($E$2*(tbl_vikor_2[[#This Row],[S]]-MAX(tbl_vikor_2[S])))/(MIN(tbl_vikor_2[S])-MAX(tbl_vikor_2[S])))+((1-$E$2)*((tbl_vikor_2[[#This Row],[R]]-MAX(tbl_vikor_2[R]))/(MIN(tbl_vikor_2[R])-MAX(tbl_vikor_2[R]))))</f>
        <v>0.1830846883129828</v>
      </c>
      <c r="C654" s="22">
        <f>_xlfn.RANK.EQ(tbl_vikor_3[[#This Row],[Q(𝜆)]],tbl_vikor_3[Q(𝜆)])</f>
        <v>1870</v>
      </c>
    </row>
    <row r="655" spans="1:3" x14ac:dyDescent="0.55000000000000004">
      <c r="A655" s="8">
        <f>[1]!tbl_gk[[#This Row],[ID]]</f>
        <v>222621</v>
      </c>
      <c r="B655" s="26">
        <f>(($E$2*(tbl_vikor_2[[#This Row],[S]]-MAX(tbl_vikor_2[S])))/(MIN(tbl_vikor_2[S])-MAX(tbl_vikor_2[S])))+((1-$E$2)*((tbl_vikor_2[[#This Row],[R]]-MAX(tbl_vikor_2[R]))/(MIN(tbl_vikor_2[R])-MAX(tbl_vikor_2[R]))))</f>
        <v>0.36480151631820268</v>
      </c>
      <c r="C655" s="22">
        <f>_xlfn.RANK.EQ(tbl_vikor_3[[#This Row],[Q(𝜆)]],tbl_vikor_3[Q(𝜆)])</f>
        <v>1233</v>
      </c>
    </row>
    <row r="656" spans="1:3" x14ac:dyDescent="0.55000000000000004">
      <c r="A656" s="7">
        <f>[1]!tbl_gk[[#This Row],[ID]]</f>
        <v>222639</v>
      </c>
      <c r="B656" s="25">
        <f>(($E$2*(tbl_vikor_2[[#This Row],[S]]-MAX(tbl_vikor_2[S])))/(MIN(tbl_vikor_2[S])-MAX(tbl_vikor_2[S])))+((1-$E$2)*((tbl_vikor_2[[#This Row],[R]]-MAX(tbl_vikor_2[R]))/(MIN(tbl_vikor_2[R])-MAX(tbl_vikor_2[R]))))</f>
        <v>0.50606588849917133</v>
      </c>
      <c r="C656" s="22">
        <f>_xlfn.RANK.EQ(tbl_vikor_3[[#This Row],[Q(𝜆)]],tbl_vikor_3[Q(𝜆)])</f>
        <v>611</v>
      </c>
    </row>
    <row r="657" spans="1:3" x14ac:dyDescent="0.55000000000000004">
      <c r="A657" s="8">
        <f>[1]!tbl_gk[[#This Row],[ID]]</f>
        <v>222703</v>
      </c>
      <c r="B657" s="26">
        <f>(($E$2*(tbl_vikor_2[[#This Row],[S]]-MAX(tbl_vikor_2[S])))/(MIN(tbl_vikor_2[S])-MAX(tbl_vikor_2[S])))+((1-$E$2)*((tbl_vikor_2[[#This Row],[R]]-MAX(tbl_vikor_2[R]))/(MIN(tbl_vikor_2[R])-MAX(tbl_vikor_2[R]))))</f>
        <v>0.40897409739396962</v>
      </c>
      <c r="C657" s="22">
        <f>_xlfn.RANK.EQ(tbl_vikor_3[[#This Row],[Q(𝜆)]],tbl_vikor_3[Q(𝜆)])</f>
        <v>1062</v>
      </c>
    </row>
    <row r="658" spans="1:3" x14ac:dyDescent="0.55000000000000004">
      <c r="A658" s="7">
        <f>[1]!tbl_gk[[#This Row],[ID]]</f>
        <v>222820</v>
      </c>
      <c r="B658" s="25">
        <f>(($E$2*(tbl_vikor_2[[#This Row],[S]]-MAX(tbl_vikor_2[S])))/(MIN(tbl_vikor_2[S])-MAX(tbl_vikor_2[S])))+((1-$E$2)*((tbl_vikor_2[[#This Row],[R]]-MAX(tbl_vikor_2[R]))/(MIN(tbl_vikor_2[R])-MAX(tbl_vikor_2[R]))))</f>
        <v>0.42828943199168568</v>
      </c>
      <c r="C658" s="22">
        <f>_xlfn.RANK.EQ(tbl_vikor_3[[#This Row],[Q(𝜆)]],tbl_vikor_3[Q(𝜆)])</f>
        <v>970</v>
      </c>
    </row>
    <row r="659" spans="1:3" x14ac:dyDescent="0.55000000000000004">
      <c r="A659" s="8">
        <f>[1]!tbl_gk[[#This Row],[ID]]</f>
        <v>222864</v>
      </c>
      <c r="B659" s="26">
        <f>(($E$2*(tbl_vikor_2[[#This Row],[S]]-MAX(tbl_vikor_2[S])))/(MIN(tbl_vikor_2[S])-MAX(tbl_vikor_2[S])))+((1-$E$2)*((tbl_vikor_2[[#This Row],[R]]-MAX(tbl_vikor_2[R]))/(MIN(tbl_vikor_2[R])-MAX(tbl_vikor_2[R]))))</f>
        <v>0.39747363400674923</v>
      </c>
      <c r="C659" s="22">
        <f>_xlfn.RANK.EQ(tbl_vikor_3[[#This Row],[Q(𝜆)]],tbl_vikor_3[Q(𝜆)])</f>
        <v>1104</v>
      </c>
    </row>
    <row r="660" spans="1:3" x14ac:dyDescent="0.55000000000000004">
      <c r="A660" s="7">
        <f>[1]!tbl_gk[[#This Row],[ID]]</f>
        <v>222876</v>
      </c>
      <c r="B660" s="25">
        <f>(($E$2*(tbl_vikor_2[[#This Row],[S]]-MAX(tbl_vikor_2[S])))/(MIN(tbl_vikor_2[S])-MAX(tbl_vikor_2[S])))+((1-$E$2)*((tbl_vikor_2[[#This Row],[R]]-MAX(tbl_vikor_2[R]))/(MIN(tbl_vikor_2[R])-MAX(tbl_vikor_2[R]))))</f>
        <v>0.50798842444369308</v>
      </c>
      <c r="C660" s="22">
        <f>_xlfn.RANK.EQ(tbl_vikor_3[[#This Row],[Q(𝜆)]],tbl_vikor_3[Q(𝜆)])</f>
        <v>604</v>
      </c>
    </row>
    <row r="661" spans="1:3" x14ac:dyDescent="0.55000000000000004">
      <c r="A661" s="8">
        <f>[1]!tbl_gk[[#This Row],[ID]]</f>
        <v>222900</v>
      </c>
      <c r="B661" s="26">
        <f>(($E$2*(tbl_vikor_2[[#This Row],[S]]-MAX(tbl_vikor_2[S])))/(MIN(tbl_vikor_2[S])-MAX(tbl_vikor_2[S])))+((1-$E$2)*((tbl_vikor_2[[#This Row],[R]]-MAX(tbl_vikor_2[R]))/(MIN(tbl_vikor_2[R])-MAX(tbl_vikor_2[R]))))</f>
        <v>0.65409731927444692</v>
      </c>
      <c r="C661" s="22">
        <f>_xlfn.RANK.EQ(tbl_vikor_3[[#This Row],[Q(𝜆)]],tbl_vikor_3[Q(𝜆)])</f>
        <v>183</v>
      </c>
    </row>
    <row r="662" spans="1:3" x14ac:dyDescent="0.55000000000000004">
      <c r="A662" s="7">
        <f>[1]!tbl_gk[[#This Row],[ID]]</f>
        <v>222951</v>
      </c>
      <c r="B662" s="25">
        <f>(($E$2*(tbl_vikor_2[[#This Row],[S]]-MAX(tbl_vikor_2[S])))/(MIN(tbl_vikor_2[S])-MAX(tbl_vikor_2[S])))+((1-$E$2)*((tbl_vikor_2[[#This Row],[R]]-MAX(tbl_vikor_2[R]))/(MIN(tbl_vikor_2[R])-MAX(tbl_vikor_2[R]))))</f>
        <v>0.63401472387272584</v>
      </c>
      <c r="C662" s="22">
        <f>_xlfn.RANK.EQ(tbl_vikor_3[[#This Row],[Q(𝜆)]],tbl_vikor_3[Q(𝜆)])</f>
        <v>229</v>
      </c>
    </row>
    <row r="663" spans="1:3" x14ac:dyDescent="0.55000000000000004">
      <c r="A663" s="8">
        <f>[1]!tbl_gk[[#This Row],[ID]]</f>
        <v>222953</v>
      </c>
      <c r="B663" s="26">
        <f>(($E$2*(tbl_vikor_2[[#This Row],[S]]-MAX(tbl_vikor_2[S])))/(MIN(tbl_vikor_2[S])-MAX(tbl_vikor_2[S])))+((1-$E$2)*((tbl_vikor_2[[#This Row],[R]]-MAX(tbl_vikor_2[R]))/(MIN(tbl_vikor_2[R])-MAX(tbl_vikor_2[R]))))</f>
        <v>0.41359929573549836</v>
      </c>
      <c r="C663" s="22">
        <f>_xlfn.RANK.EQ(tbl_vikor_3[[#This Row],[Q(𝜆)]],tbl_vikor_3[Q(𝜆)])</f>
        <v>1039</v>
      </c>
    </row>
    <row r="664" spans="1:3" x14ac:dyDescent="0.55000000000000004">
      <c r="A664" s="7">
        <f>[1]!tbl_gk[[#This Row],[ID]]</f>
        <v>223011</v>
      </c>
      <c r="B664" s="25">
        <f>(($E$2*(tbl_vikor_2[[#This Row],[S]]-MAX(tbl_vikor_2[S])))/(MIN(tbl_vikor_2[S])-MAX(tbl_vikor_2[S])))+((1-$E$2)*((tbl_vikor_2[[#This Row],[R]]-MAX(tbl_vikor_2[R]))/(MIN(tbl_vikor_2[R])-MAX(tbl_vikor_2[R]))))</f>
        <v>0.34232243704913784</v>
      </c>
      <c r="C664" s="22">
        <f>_xlfn.RANK.EQ(tbl_vikor_3[[#This Row],[Q(𝜆)]],tbl_vikor_3[Q(𝜆)])</f>
        <v>1339</v>
      </c>
    </row>
    <row r="665" spans="1:3" x14ac:dyDescent="0.55000000000000004">
      <c r="A665" s="8">
        <f>[1]!tbl_gk[[#This Row],[ID]]</f>
        <v>223041</v>
      </c>
      <c r="B665" s="26">
        <f>(($E$2*(tbl_vikor_2[[#This Row],[S]]-MAX(tbl_vikor_2[S])))/(MIN(tbl_vikor_2[S])-MAX(tbl_vikor_2[S])))+((1-$E$2)*((tbl_vikor_2[[#This Row],[R]]-MAX(tbl_vikor_2[R]))/(MIN(tbl_vikor_2[R])-MAX(tbl_vikor_2[R]))))</f>
        <v>0.47757178767940239</v>
      </c>
      <c r="C665" s="22">
        <f>_xlfn.RANK.EQ(tbl_vikor_3[[#This Row],[Q(𝜆)]],tbl_vikor_3[Q(𝜆)])</f>
        <v>742</v>
      </c>
    </row>
    <row r="666" spans="1:3" x14ac:dyDescent="0.55000000000000004">
      <c r="A666" s="7">
        <f>[1]!tbl_gk[[#This Row],[ID]]</f>
        <v>223082</v>
      </c>
      <c r="B666" s="25">
        <f>(($E$2*(tbl_vikor_2[[#This Row],[S]]-MAX(tbl_vikor_2[S])))/(MIN(tbl_vikor_2[S])-MAX(tbl_vikor_2[S])))+((1-$E$2)*((tbl_vikor_2[[#This Row],[R]]-MAX(tbl_vikor_2[R]))/(MIN(tbl_vikor_2[R])-MAX(tbl_vikor_2[R]))))</f>
        <v>0.49081134135538462</v>
      </c>
      <c r="C666" s="22">
        <f>_xlfn.RANK.EQ(tbl_vikor_3[[#This Row],[Q(𝜆)]],tbl_vikor_3[Q(𝜆)])</f>
        <v>674</v>
      </c>
    </row>
    <row r="667" spans="1:3" x14ac:dyDescent="0.55000000000000004">
      <c r="A667" s="8">
        <f>[1]!tbl_gk[[#This Row],[ID]]</f>
        <v>223107</v>
      </c>
      <c r="B667" s="26">
        <f>(($E$2*(tbl_vikor_2[[#This Row],[S]]-MAX(tbl_vikor_2[S])))/(MIN(tbl_vikor_2[S])-MAX(tbl_vikor_2[S])))+((1-$E$2)*((tbl_vikor_2[[#This Row],[R]]-MAX(tbl_vikor_2[R]))/(MIN(tbl_vikor_2[R])-MAX(tbl_vikor_2[R]))))</f>
        <v>0.34888182894329578</v>
      </c>
      <c r="C667" s="22">
        <f>_xlfn.RANK.EQ(tbl_vikor_3[[#This Row],[Q(𝜆)]],tbl_vikor_3[Q(𝜆)])</f>
        <v>1312</v>
      </c>
    </row>
    <row r="668" spans="1:3" x14ac:dyDescent="0.55000000000000004">
      <c r="A668" s="7">
        <f>[1]!tbl_gk[[#This Row],[ID]]</f>
        <v>223150</v>
      </c>
      <c r="B668" s="25">
        <f>(($E$2*(tbl_vikor_2[[#This Row],[S]]-MAX(tbl_vikor_2[S])))/(MIN(tbl_vikor_2[S])-MAX(tbl_vikor_2[S])))+((1-$E$2)*((tbl_vikor_2[[#This Row],[R]]-MAX(tbl_vikor_2[R]))/(MIN(tbl_vikor_2[R])-MAX(tbl_vikor_2[R]))))</f>
        <v>0.5344500577220439</v>
      </c>
      <c r="C668" s="22">
        <f>_xlfn.RANK.EQ(tbl_vikor_3[[#This Row],[Q(𝜆)]],tbl_vikor_3[Q(𝜆)])</f>
        <v>517</v>
      </c>
    </row>
    <row r="669" spans="1:3" x14ac:dyDescent="0.55000000000000004">
      <c r="A669" s="8">
        <f>[1]!tbl_gk[[#This Row],[ID]]</f>
        <v>223174</v>
      </c>
      <c r="B669" s="26">
        <f>(($E$2*(tbl_vikor_2[[#This Row],[S]]-MAX(tbl_vikor_2[S])))/(MIN(tbl_vikor_2[S])-MAX(tbl_vikor_2[S])))+((1-$E$2)*((tbl_vikor_2[[#This Row],[R]]-MAX(tbl_vikor_2[R]))/(MIN(tbl_vikor_2[R])-MAX(tbl_vikor_2[R]))))</f>
        <v>0.35908886839072002</v>
      </c>
      <c r="C669" s="22">
        <f>_xlfn.RANK.EQ(tbl_vikor_3[[#This Row],[Q(𝜆)]],tbl_vikor_3[Q(𝜆)])</f>
        <v>1263</v>
      </c>
    </row>
    <row r="670" spans="1:3" x14ac:dyDescent="0.55000000000000004">
      <c r="A670" s="7">
        <f>[1]!tbl_gk[[#This Row],[ID]]</f>
        <v>223175</v>
      </c>
      <c r="B670" s="25">
        <f>(($E$2*(tbl_vikor_2[[#This Row],[S]]-MAX(tbl_vikor_2[S])))/(MIN(tbl_vikor_2[S])-MAX(tbl_vikor_2[S])))+((1-$E$2)*((tbl_vikor_2[[#This Row],[R]]-MAX(tbl_vikor_2[R]))/(MIN(tbl_vikor_2[R])-MAX(tbl_vikor_2[R]))))</f>
        <v>0.48712589717304855</v>
      </c>
      <c r="C670" s="22">
        <f>_xlfn.RANK.EQ(tbl_vikor_3[[#This Row],[Q(𝜆)]],tbl_vikor_3[Q(𝜆)])</f>
        <v>691</v>
      </c>
    </row>
    <row r="671" spans="1:3" x14ac:dyDescent="0.55000000000000004">
      <c r="A671" s="8">
        <f>[1]!tbl_gk[[#This Row],[ID]]</f>
        <v>223249</v>
      </c>
      <c r="B671" s="26">
        <f>(($E$2*(tbl_vikor_2[[#This Row],[S]]-MAX(tbl_vikor_2[S])))/(MIN(tbl_vikor_2[S])-MAX(tbl_vikor_2[S])))+((1-$E$2)*((tbl_vikor_2[[#This Row],[R]]-MAX(tbl_vikor_2[R]))/(MIN(tbl_vikor_2[R])-MAX(tbl_vikor_2[R]))))</f>
        <v>0.79226621750709314</v>
      </c>
      <c r="C671" s="22">
        <f>_xlfn.RANK.EQ(tbl_vikor_3[[#This Row],[Q(𝜆)]],tbl_vikor_3[Q(𝜆)])</f>
        <v>42</v>
      </c>
    </row>
    <row r="672" spans="1:3" x14ac:dyDescent="0.55000000000000004">
      <c r="A672" s="7">
        <f>[1]!tbl_gk[[#This Row],[ID]]</f>
        <v>223407</v>
      </c>
      <c r="B672" s="25">
        <f>(($E$2*(tbl_vikor_2[[#This Row],[S]]-MAX(tbl_vikor_2[S])))/(MIN(tbl_vikor_2[S])-MAX(tbl_vikor_2[S])))+((1-$E$2)*((tbl_vikor_2[[#This Row],[R]]-MAX(tbl_vikor_2[R]))/(MIN(tbl_vikor_2[R])-MAX(tbl_vikor_2[R]))))</f>
        <v>0.38464866089888672</v>
      </c>
      <c r="C672" s="22">
        <f>_xlfn.RANK.EQ(tbl_vikor_3[[#This Row],[Q(𝜆)]],tbl_vikor_3[Q(𝜆)])</f>
        <v>1144</v>
      </c>
    </row>
    <row r="673" spans="1:3" x14ac:dyDescent="0.55000000000000004">
      <c r="A673" s="8">
        <f>[1]!tbl_gk[[#This Row],[ID]]</f>
        <v>223488</v>
      </c>
      <c r="B673" s="26">
        <f>(($E$2*(tbl_vikor_2[[#This Row],[S]]-MAX(tbl_vikor_2[S])))/(MIN(tbl_vikor_2[S])-MAX(tbl_vikor_2[S])))+((1-$E$2)*((tbl_vikor_2[[#This Row],[R]]-MAX(tbl_vikor_2[R]))/(MIN(tbl_vikor_2[R])-MAX(tbl_vikor_2[R]))))</f>
        <v>0.45401223848790839</v>
      </c>
      <c r="C673" s="22">
        <f>_xlfn.RANK.EQ(tbl_vikor_3[[#This Row],[Q(𝜆)]],tbl_vikor_3[Q(𝜆)])</f>
        <v>849</v>
      </c>
    </row>
    <row r="674" spans="1:3" x14ac:dyDescent="0.55000000000000004">
      <c r="A674" s="7">
        <f>[1]!tbl_gk[[#This Row],[ID]]</f>
        <v>223550</v>
      </c>
      <c r="B674" s="25">
        <f>(($E$2*(tbl_vikor_2[[#This Row],[S]]-MAX(tbl_vikor_2[S])))/(MIN(tbl_vikor_2[S])-MAX(tbl_vikor_2[S])))+((1-$E$2)*((tbl_vikor_2[[#This Row],[R]]-MAX(tbl_vikor_2[R]))/(MIN(tbl_vikor_2[R])-MAX(tbl_vikor_2[R]))))</f>
        <v>0.90265648960906253</v>
      </c>
      <c r="C674" s="22">
        <f>_xlfn.RANK.EQ(tbl_vikor_3[[#This Row],[Q(𝜆)]],tbl_vikor_3[Q(𝜆)])</f>
        <v>9</v>
      </c>
    </row>
    <row r="675" spans="1:3" x14ac:dyDescent="0.55000000000000004">
      <c r="A675" s="8">
        <f>[1]!tbl_gk[[#This Row],[ID]]</f>
        <v>223558</v>
      </c>
      <c r="B675" s="26">
        <f>(($E$2*(tbl_vikor_2[[#This Row],[S]]-MAX(tbl_vikor_2[S])))/(MIN(tbl_vikor_2[S])-MAX(tbl_vikor_2[S])))+((1-$E$2)*((tbl_vikor_2[[#This Row],[R]]-MAX(tbl_vikor_2[R]))/(MIN(tbl_vikor_2[R])-MAX(tbl_vikor_2[R]))))</f>
        <v>0.47681295078194941</v>
      </c>
      <c r="C675" s="22">
        <f>_xlfn.RANK.EQ(tbl_vikor_3[[#This Row],[Q(𝜆)]],tbl_vikor_3[Q(𝜆)])</f>
        <v>748</v>
      </c>
    </row>
    <row r="676" spans="1:3" x14ac:dyDescent="0.55000000000000004">
      <c r="A676" s="7">
        <f>[1]!tbl_gk[[#This Row],[ID]]</f>
        <v>223573</v>
      </c>
      <c r="B676" s="25">
        <f>(($E$2*(tbl_vikor_2[[#This Row],[S]]-MAX(tbl_vikor_2[S])))/(MIN(tbl_vikor_2[S])-MAX(tbl_vikor_2[S])))+((1-$E$2)*((tbl_vikor_2[[#This Row],[R]]-MAX(tbl_vikor_2[R]))/(MIN(tbl_vikor_2[R])-MAX(tbl_vikor_2[R]))))</f>
        <v>0.65673033831041061</v>
      </c>
      <c r="C676" s="22">
        <f>_xlfn.RANK.EQ(tbl_vikor_3[[#This Row],[Q(𝜆)]],tbl_vikor_3[Q(𝜆)])</f>
        <v>179</v>
      </c>
    </row>
    <row r="677" spans="1:3" x14ac:dyDescent="0.55000000000000004">
      <c r="A677" s="8">
        <f>[1]!tbl_gk[[#This Row],[ID]]</f>
        <v>223603</v>
      </c>
      <c r="B677" s="26">
        <f>(($E$2*(tbl_vikor_2[[#This Row],[S]]-MAX(tbl_vikor_2[S])))/(MIN(tbl_vikor_2[S])-MAX(tbl_vikor_2[S])))+((1-$E$2)*((tbl_vikor_2[[#This Row],[R]]-MAX(tbl_vikor_2[R]))/(MIN(tbl_vikor_2[R])-MAX(tbl_vikor_2[R]))))</f>
        <v>0.31215715601379923</v>
      </c>
      <c r="C677" s="22">
        <f>_xlfn.RANK.EQ(tbl_vikor_3[[#This Row],[Q(𝜆)]],tbl_vikor_3[Q(𝜆)])</f>
        <v>1465</v>
      </c>
    </row>
    <row r="678" spans="1:3" x14ac:dyDescent="0.55000000000000004">
      <c r="A678" s="7">
        <f>[1]!tbl_gk[[#This Row],[ID]]</f>
        <v>223686</v>
      </c>
      <c r="B678" s="25">
        <f>(($E$2*(tbl_vikor_2[[#This Row],[S]]-MAX(tbl_vikor_2[S])))/(MIN(tbl_vikor_2[S])-MAX(tbl_vikor_2[S])))+((1-$E$2)*((tbl_vikor_2[[#This Row],[R]]-MAX(tbl_vikor_2[R]))/(MIN(tbl_vikor_2[R])-MAX(tbl_vikor_2[R]))))</f>
        <v>0.56925034079537129</v>
      </c>
      <c r="C678" s="22">
        <f>_xlfn.RANK.EQ(tbl_vikor_3[[#This Row],[Q(𝜆)]],tbl_vikor_3[Q(𝜆)])</f>
        <v>410</v>
      </c>
    </row>
    <row r="679" spans="1:3" x14ac:dyDescent="0.55000000000000004">
      <c r="A679" s="8">
        <f>[1]!tbl_gk[[#This Row],[ID]]</f>
        <v>223690</v>
      </c>
      <c r="B679" s="26">
        <f>(($E$2*(tbl_vikor_2[[#This Row],[S]]-MAX(tbl_vikor_2[S])))/(MIN(tbl_vikor_2[S])-MAX(tbl_vikor_2[S])))+((1-$E$2)*((tbl_vikor_2[[#This Row],[R]]-MAX(tbl_vikor_2[R]))/(MIN(tbl_vikor_2[R])-MAX(tbl_vikor_2[R]))))</f>
        <v>0.58112787447223802</v>
      </c>
      <c r="C679" s="22">
        <f>_xlfn.RANK.EQ(tbl_vikor_3[[#This Row],[Q(𝜆)]],tbl_vikor_3[Q(𝜆)])</f>
        <v>375</v>
      </c>
    </row>
    <row r="680" spans="1:3" x14ac:dyDescent="0.55000000000000004">
      <c r="A680" s="7">
        <f>[1]!tbl_gk[[#This Row],[ID]]</f>
        <v>223709</v>
      </c>
      <c r="B680" s="25">
        <f>(($E$2*(tbl_vikor_2[[#This Row],[S]]-MAX(tbl_vikor_2[S])))/(MIN(tbl_vikor_2[S])-MAX(tbl_vikor_2[S])))+((1-$E$2)*((tbl_vikor_2[[#This Row],[R]]-MAX(tbl_vikor_2[R]))/(MIN(tbl_vikor_2[R])-MAX(tbl_vikor_2[R]))))</f>
        <v>0.59451680112502703</v>
      </c>
      <c r="C680" s="22">
        <f>_xlfn.RANK.EQ(tbl_vikor_3[[#This Row],[Q(𝜆)]],tbl_vikor_3[Q(𝜆)])</f>
        <v>334</v>
      </c>
    </row>
    <row r="681" spans="1:3" x14ac:dyDescent="0.55000000000000004">
      <c r="A681" s="8">
        <f>[1]!tbl_gk[[#This Row],[ID]]</f>
        <v>223727</v>
      </c>
      <c r="B681" s="26">
        <f>(($E$2*(tbl_vikor_2[[#This Row],[S]]-MAX(tbl_vikor_2[S])))/(MIN(tbl_vikor_2[S])-MAX(tbl_vikor_2[S])))+((1-$E$2)*((tbl_vikor_2[[#This Row],[R]]-MAX(tbl_vikor_2[R]))/(MIN(tbl_vikor_2[R])-MAX(tbl_vikor_2[R]))))</f>
        <v>0.59711534457250615</v>
      </c>
      <c r="C681" s="22">
        <f>_xlfn.RANK.EQ(tbl_vikor_3[[#This Row],[Q(𝜆)]],tbl_vikor_3[Q(𝜆)])</f>
        <v>325</v>
      </c>
    </row>
    <row r="682" spans="1:3" x14ac:dyDescent="0.55000000000000004">
      <c r="A682" s="7">
        <f>[1]!tbl_gk[[#This Row],[ID]]</f>
        <v>223737</v>
      </c>
      <c r="B682" s="25">
        <f>(($E$2*(tbl_vikor_2[[#This Row],[S]]-MAX(tbl_vikor_2[S])))/(MIN(tbl_vikor_2[S])-MAX(tbl_vikor_2[S])))+((1-$E$2)*((tbl_vikor_2[[#This Row],[R]]-MAX(tbl_vikor_2[R]))/(MIN(tbl_vikor_2[R])-MAX(tbl_vikor_2[R]))))</f>
        <v>0.59474890137767478</v>
      </c>
      <c r="C682" s="22">
        <f>_xlfn.RANK.EQ(tbl_vikor_3[[#This Row],[Q(𝜆)]],tbl_vikor_3[Q(𝜆)])</f>
        <v>331</v>
      </c>
    </row>
    <row r="683" spans="1:3" x14ac:dyDescent="0.55000000000000004">
      <c r="A683" s="8">
        <f>[1]!tbl_gk[[#This Row],[ID]]</f>
        <v>223738</v>
      </c>
      <c r="B683" s="26">
        <f>(($E$2*(tbl_vikor_2[[#This Row],[S]]-MAX(tbl_vikor_2[S])))/(MIN(tbl_vikor_2[S])-MAX(tbl_vikor_2[S])))+((1-$E$2)*((tbl_vikor_2[[#This Row],[R]]-MAX(tbl_vikor_2[R]))/(MIN(tbl_vikor_2[R])-MAX(tbl_vikor_2[R]))))</f>
        <v>0.53847726891161929</v>
      </c>
      <c r="C683" s="22">
        <f>_xlfn.RANK.EQ(tbl_vikor_3[[#This Row],[Q(𝜆)]],tbl_vikor_3[Q(𝜆)])</f>
        <v>504</v>
      </c>
    </row>
    <row r="684" spans="1:3" x14ac:dyDescent="0.55000000000000004">
      <c r="A684" s="7">
        <f>[1]!tbl_gk[[#This Row],[ID]]</f>
        <v>223760</v>
      </c>
      <c r="B684" s="25">
        <f>(($E$2*(tbl_vikor_2[[#This Row],[S]]-MAX(tbl_vikor_2[S])))/(MIN(tbl_vikor_2[S])-MAX(tbl_vikor_2[S])))+((1-$E$2)*((tbl_vikor_2[[#This Row],[R]]-MAX(tbl_vikor_2[R]))/(MIN(tbl_vikor_2[R])-MAX(tbl_vikor_2[R]))))</f>
        <v>0.36113855520753868</v>
      </c>
      <c r="C684" s="22">
        <f>_xlfn.RANK.EQ(tbl_vikor_3[[#This Row],[Q(𝜆)]],tbl_vikor_3[Q(𝜆)])</f>
        <v>1254</v>
      </c>
    </row>
    <row r="685" spans="1:3" x14ac:dyDescent="0.55000000000000004">
      <c r="A685" s="8">
        <f>[1]!tbl_gk[[#This Row],[ID]]</f>
        <v>223773</v>
      </c>
      <c r="B685" s="26">
        <f>(($E$2*(tbl_vikor_2[[#This Row],[S]]-MAX(tbl_vikor_2[S])))/(MIN(tbl_vikor_2[S])-MAX(tbl_vikor_2[S])))+((1-$E$2)*((tbl_vikor_2[[#This Row],[R]]-MAX(tbl_vikor_2[R]))/(MIN(tbl_vikor_2[R])-MAX(tbl_vikor_2[R]))))</f>
        <v>0.29202096158707513</v>
      </c>
      <c r="C685" s="22">
        <f>_xlfn.RANK.EQ(tbl_vikor_3[[#This Row],[Q(𝜆)]],tbl_vikor_3[Q(𝜆)])</f>
        <v>1532</v>
      </c>
    </row>
    <row r="686" spans="1:3" x14ac:dyDescent="0.55000000000000004">
      <c r="A686" s="7">
        <f>[1]!tbl_gk[[#This Row],[ID]]</f>
        <v>223811</v>
      </c>
      <c r="B686" s="25">
        <f>(($E$2*(tbl_vikor_2[[#This Row],[S]]-MAX(tbl_vikor_2[S])))/(MIN(tbl_vikor_2[S])-MAX(tbl_vikor_2[S])))+((1-$E$2)*((tbl_vikor_2[[#This Row],[R]]-MAX(tbl_vikor_2[R]))/(MIN(tbl_vikor_2[R])-MAX(tbl_vikor_2[R]))))</f>
        <v>0.50221904060531186</v>
      </c>
      <c r="C686" s="22">
        <f>_xlfn.RANK.EQ(tbl_vikor_3[[#This Row],[Q(𝜆)]],tbl_vikor_3[Q(𝜆)])</f>
        <v>631</v>
      </c>
    </row>
    <row r="687" spans="1:3" x14ac:dyDescent="0.55000000000000004">
      <c r="A687" s="8">
        <f>[1]!tbl_gk[[#This Row],[ID]]</f>
        <v>223868</v>
      </c>
      <c r="B687" s="26">
        <f>(($E$2*(tbl_vikor_2[[#This Row],[S]]-MAX(tbl_vikor_2[S])))/(MIN(tbl_vikor_2[S])-MAX(tbl_vikor_2[S])))+((1-$E$2)*((tbl_vikor_2[[#This Row],[R]]-MAX(tbl_vikor_2[R]))/(MIN(tbl_vikor_2[R])-MAX(tbl_vikor_2[R]))))</f>
        <v>0.45063735029709107</v>
      </c>
      <c r="C687" s="22">
        <f>_xlfn.RANK.EQ(tbl_vikor_3[[#This Row],[Q(𝜆)]],tbl_vikor_3[Q(𝜆)])</f>
        <v>870</v>
      </c>
    </row>
    <row r="688" spans="1:3" x14ac:dyDescent="0.55000000000000004">
      <c r="A688" s="7">
        <f>[1]!tbl_gk[[#This Row],[ID]]</f>
        <v>223885</v>
      </c>
      <c r="B688" s="25">
        <f>(($E$2*(tbl_vikor_2[[#This Row],[S]]-MAX(tbl_vikor_2[S])))/(MIN(tbl_vikor_2[S])-MAX(tbl_vikor_2[S])))+((1-$E$2)*((tbl_vikor_2[[#This Row],[R]]-MAX(tbl_vikor_2[R]))/(MIN(tbl_vikor_2[R])-MAX(tbl_vikor_2[R]))))</f>
        <v>0.60535810576536297</v>
      </c>
      <c r="C688" s="22">
        <f>_xlfn.RANK.EQ(tbl_vikor_3[[#This Row],[Q(𝜆)]],tbl_vikor_3[Q(𝜆)])</f>
        <v>307</v>
      </c>
    </row>
    <row r="689" spans="1:3" x14ac:dyDescent="0.55000000000000004">
      <c r="A689" s="8">
        <f>[1]!tbl_gk[[#This Row],[ID]]</f>
        <v>223890</v>
      </c>
      <c r="B689" s="26">
        <f>(($E$2*(tbl_vikor_2[[#This Row],[S]]-MAX(tbl_vikor_2[S])))/(MIN(tbl_vikor_2[S])-MAX(tbl_vikor_2[S])))+((1-$E$2)*((tbl_vikor_2[[#This Row],[R]]-MAX(tbl_vikor_2[R]))/(MIN(tbl_vikor_2[R])-MAX(tbl_vikor_2[R]))))</f>
        <v>0.43165943116499583</v>
      </c>
      <c r="C689" s="22">
        <f>_xlfn.RANK.EQ(tbl_vikor_3[[#This Row],[Q(𝜆)]],tbl_vikor_3[Q(𝜆)])</f>
        <v>954</v>
      </c>
    </row>
    <row r="690" spans="1:3" x14ac:dyDescent="0.55000000000000004">
      <c r="A690" s="7">
        <f>[1]!tbl_gk[[#This Row],[ID]]</f>
        <v>223898</v>
      </c>
      <c r="B690" s="25">
        <f>(($E$2*(tbl_vikor_2[[#This Row],[S]]-MAX(tbl_vikor_2[S])))/(MIN(tbl_vikor_2[S])-MAX(tbl_vikor_2[S])))+((1-$E$2)*((tbl_vikor_2[[#This Row],[R]]-MAX(tbl_vikor_2[R]))/(MIN(tbl_vikor_2[R])-MAX(tbl_vikor_2[R]))))</f>
        <v>0.57379120339040757</v>
      </c>
      <c r="C690" s="22">
        <f>_xlfn.RANK.EQ(tbl_vikor_3[[#This Row],[Q(𝜆)]],tbl_vikor_3[Q(𝜆)])</f>
        <v>395</v>
      </c>
    </row>
    <row r="691" spans="1:3" x14ac:dyDescent="0.55000000000000004">
      <c r="A691" s="8">
        <f>[1]!tbl_gk[[#This Row],[ID]]</f>
        <v>223909</v>
      </c>
      <c r="B691" s="26">
        <f>(($E$2*(tbl_vikor_2[[#This Row],[S]]-MAX(tbl_vikor_2[S])))/(MIN(tbl_vikor_2[S])-MAX(tbl_vikor_2[S])))+((1-$E$2)*((tbl_vikor_2[[#This Row],[R]]-MAX(tbl_vikor_2[R]))/(MIN(tbl_vikor_2[R])-MAX(tbl_vikor_2[R]))))</f>
        <v>0.51482262529786249</v>
      </c>
      <c r="C691" s="22">
        <f>_xlfn.RANK.EQ(tbl_vikor_3[[#This Row],[Q(𝜆)]],tbl_vikor_3[Q(𝜆)])</f>
        <v>580</v>
      </c>
    </row>
    <row r="692" spans="1:3" x14ac:dyDescent="0.55000000000000004">
      <c r="A692" s="7">
        <f>[1]!tbl_gk[[#This Row],[ID]]</f>
        <v>223925</v>
      </c>
      <c r="B692" s="25">
        <f>(($E$2*(tbl_vikor_2[[#This Row],[S]]-MAX(tbl_vikor_2[S])))/(MIN(tbl_vikor_2[S])-MAX(tbl_vikor_2[S])))+((1-$E$2)*((tbl_vikor_2[[#This Row],[R]]-MAX(tbl_vikor_2[R]))/(MIN(tbl_vikor_2[R])-MAX(tbl_vikor_2[R]))))</f>
        <v>0.55340671405123265</v>
      </c>
      <c r="C692" s="22">
        <f>_xlfn.RANK.EQ(tbl_vikor_3[[#This Row],[Q(𝜆)]],tbl_vikor_3[Q(𝜆)])</f>
        <v>452</v>
      </c>
    </row>
    <row r="693" spans="1:3" x14ac:dyDescent="0.55000000000000004">
      <c r="A693" s="8">
        <f>[1]!tbl_gk[[#This Row],[ID]]</f>
        <v>223952</v>
      </c>
      <c r="B693" s="26">
        <f>(($E$2*(tbl_vikor_2[[#This Row],[S]]-MAX(tbl_vikor_2[S])))/(MIN(tbl_vikor_2[S])-MAX(tbl_vikor_2[S])))+((1-$E$2)*((tbl_vikor_2[[#This Row],[R]]-MAX(tbl_vikor_2[R]))/(MIN(tbl_vikor_2[R])-MAX(tbl_vikor_2[R]))))</f>
        <v>0.58909318311855019</v>
      </c>
      <c r="C693" s="22">
        <f>_xlfn.RANK.EQ(tbl_vikor_3[[#This Row],[Q(𝜆)]],tbl_vikor_3[Q(𝜆)])</f>
        <v>350</v>
      </c>
    </row>
    <row r="694" spans="1:3" x14ac:dyDescent="0.55000000000000004">
      <c r="A694" s="7">
        <f>[1]!tbl_gk[[#This Row],[ID]]</f>
        <v>223957</v>
      </c>
      <c r="B694" s="25">
        <f>(($E$2*(tbl_vikor_2[[#This Row],[S]]-MAX(tbl_vikor_2[S])))/(MIN(tbl_vikor_2[S])-MAX(tbl_vikor_2[S])))+((1-$E$2)*((tbl_vikor_2[[#This Row],[R]]-MAX(tbl_vikor_2[R]))/(MIN(tbl_vikor_2[R])-MAX(tbl_vikor_2[R]))))</f>
        <v>0.31377721080318355</v>
      </c>
      <c r="C694" s="22">
        <f>_xlfn.RANK.EQ(tbl_vikor_3[[#This Row],[Q(𝜆)]],tbl_vikor_3[Q(𝜆)])</f>
        <v>1456</v>
      </c>
    </row>
    <row r="695" spans="1:3" x14ac:dyDescent="0.55000000000000004">
      <c r="A695" s="8">
        <f>[1]!tbl_gk[[#This Row],[ID]]</f>
        <v>223968</v>
      </c>
      <c r="B695" s="26">
        <f>(($E$2*(tbl_vikor_2[[#This Row],[S]]-MAX(tbl_vikor_2[S])))/(MIN(tbl_vikor_2[S])-MAX(tbl_vikor_2[S])))+((1-$E$2)*((tbl_vikor_2[[#This Row],[R]]-MAX(tbl_vikor_2[R]))/(MIN(tbl_vikor_2[R])-MAX(tbl_vikor_2[R]))))</f>
        <v>0.45173713699051765</v>
      </c>
      <c r="C695" s="22">
        <f>_xlfn.RANK.EQ(tbl_vikor_3[[#This Row],[Q(𝜆)]],tbl_vikor_3[Q(𝜆)])</f>
        <v>866</v>
      </c>
    </row>
    <row r="696" spans="1:3" x14ac:dyDescent="0.55000000000000004">
      <c r="A696" s="7">
        <f>[1]!tbl_gk[[#This Row],[ID]]</f>
        <v>223982</v>
      </c>
      <c r="B696" s="25">
        <f>(($E$2*(tbl_vikor_2[[#This Row],[S]]-MAX(tbl_vikor_2[S])))/(MIN(tbl_vikor_2[S])-MAX(tbl_vikor_2[S])))+((1-$E$2)*((tbl_vikor_2[[#This Row],[R]]-MAX(tbl_vikor_2[R]))/(MIN(tbl_vikor_2[R])-MAX(tbl_vikor_2[R]))))</f>
        <v>0.43217430605929974</v>
      </c>
      <c r="C696" s="22">
        <f>_xlfn.RANK.EQ(tbl_vikor_3[[#This Row],[Q(𝜆)]],tbl_vikor_3[Q(𝜆)])</f>
        <v>953</v>
      </c>
    </row>
    <row r="697" spans="1:3" x14ac:dyDescent="0.55000000000000004">
      <c r="A697" s="8">
        <f>[1]!tbl_gk[[#This Row],[ID]]</f>
        <v>223988</v>
      </c>
      <c r="B697" s="26">
        <f>(($E$2*(tbl_vikor_2[[#This Row],[S]]-MAX(tbl_vikor_2[S])))/(MIN(tbl_vikor_2[S])-MAX(tbl_vikor_2[S])))+((1-$E$2)*((tbl_vikor_2[[#This Row],[R]]-MAX(tbl_vikor_2[R]))/(MIN(tbl_vikor_2[R])-MAX(tbl_vikor_2[R]))))</f>
        <v>0.46500375181069975</v>
      </c>
      <c r="C697" s="22">
        <f>_xlfn.RANK.EQ(tbl_vikor_3[[#This Row],[Q(𝜆)]],tbl_vikor_3[Q(𝜆)])</f>
        <v>801</v>
      </c>
    </row>
    <row r="698" spans="1:3" x14ac:dyDescent="0.55000000000000004">
      <c r="A698" s="7">
        <f>[1]!tbl_gk[[#This Row],[ID]]</f>
        <v>224003</v>
      </c>
      <c r="B698" s="25">
        <f>(($E$2*(tbl_vikor_2[[#This Row],[S]]-MAX(tbl_vikor_2[S])))/(MIN(tbl_vikor_2[S])-MAX(tbl_vikor_2[S])))+((1-$E$2)*((tbl_vikor_2[[#This Row],[R]]-MAX(tbl_vikor_2[R]))/(MIN(tbl_vikor_2[R])-MAX(tbl_vikor_2[R]))))</f>
        <v>0.54780290610635218</v>
      </c>
      <c r="C698" s="22">
        <f>_xlfn.RANK.EQ(tbl_vikor_3[[#This Row],[Q(𝜆)]],tbl_vikor_3[Q(𝜆)])</f>
        <v>472</v>
      </c>
    </row>
    <row r="699" spans="1:3" x14ac:dyDescent="0.55000000000000004">
      <c r="A699" s="8">
        <f>[1]!tbl_gk[[#This Row],[ID]]</f>
        <v>224041</v>
      </c>
      <c r="B699" s="26">
        <f>(($E$2*(tbl_vikor_2[[#This Row],[S]]-MAX(tbl_vikor_2[S])))/(MIN(tbl_vikor_2[S])-MAX(tbl_vikor_2[S])))+((1-$E$2)*((tbl_vikor_2[[#This Row],[R]]-MAX(tbl_vikor_2[R]))/(MIN(tbl_vikor_2[R])-MAX(tbl_vikor_2[R]))))</f>
        <v>0.86228901700632021</v>
      </c>
      <c r="C699" s="22">
        <f>_xlfn.RANK.EQ(tbl_vikor_3[[#This Row],[Q(𝜆)]],tbl_vikor_3[Q(𝜆)])</f>
        <v>16</v>
      </c>
    </row>
    <row r="700" spans="1:3" x14ac:dyDescent="0.55000000000000004">
      <c r="A700" s="7">
        <f>[1]!tbl_gk[[#This Row],[ID]]</f>
        <v>224068</v>
      </c>
      <c r="B700" s="25">
        <f>(($E$2*(tbl_vikor_2[[#This Row],[S]]-MAX(tbl_vikor_2[S])))/(MIN(tbl_vikor_2[S])-MAX(tbl_vikor_2[S])))+((1-$E$2)*((tbl_vikor_2[[#This Row],[R]]-MAX(tbl_vikor_2[R]))/(MIN(tbl_vikor_2[R])-MAX(tbl_vikor_2[R]))))</f>
        <v>0.4689102827405775</v>
      </c>
      <c r="C700" s="22">
        <f>_xlfn.RANK.EQ(tbl_vikor_3[[#This Row],[Q(𝜆)]],tbl_vikor_3[Q(𝜆)])</f>
        <v>785</v>
      </c>
    </row>
    <row r="701" spans="1:3" x14ac:dyDescent="0.55000000000000004">
      <c r="A701" s="8">
        <f>[1]!tbl_gk[[#This Row],[ID]]</f>
        <v>224130</v>
      </c>
      <c r="B701" s="26">
        <f>(($E$2*(tbl_vikor_2[[#This Row],[S]]-MAX(tbl_vikor_2[S])))/(MIN(tbl_vikor_2[S])-MAX(tbl_vikor_2[S])))+((1-$E$2)*((tbl_vikor_2[[#This Row],[R]]-MAX(tbl_vikor_2[R]))/(MIN(tbl_vikor_2[R])-MAX(tbl_vikor_2[R]))))</f>
        <v>0.59007262985841558</v>
      </c>
      <c r="C701" s="22">
        <f>_xlfn.RANK.EQ(tbl_vikor_3[[#This Row],[Q(𝜆)]],tbl_vikor_3[Q(𝜆)])</f>
        <v>346</v>
      </c>
    </row>
    <row r="702" spans="1:3" x14ac:dyDescent="0.55000000000000004">
      <c r="A702" s="7">
        <f>[1]!tbl_gk[[#This Row],[ID]]</f>
        <v>224204</v>
      </c>
      <c r="B702" s="25">
        <f>(($E$2*(tbl_vikor_2[[#This Row],[S]]-MAX(tbl_vikor_2[S])))/(MIN(tbl_vikor_2[S])-MAX(tbl_vikor_2[S])))+((1-$E$2)*((tbl_vikor_2[[#This Row],[R]]-MAX(tbl_vikor_2[R]))/(MIN(tbl_vikor_2[R])-MAX(tbl_vikor_2[R]))))</f>
        <v>0.45106779006582243</v>
      </c>
      <c r="C702" s="22">
        <f>_xlfn.RANK.EQ(tbl_vikor_3[[#This Row],[Q(𝜆)]],tbl_vikor_3[Q(𝜆)])</f>
        <v>868</v>
      </c>
    </row>
    <row r="703" spans="1:3" x14ac:dyDescent="0.55000000000000004">
      <c r="A703" s="8">
        <f>[1]!tbl_gk[[#This Row],[ID]]</f>
        <v>224241</v>
      </c>
      <c r="B703" s="26">
        <f>(($E$2*(tbl_vikor_2[[#This Row],[S]]-MAX(tbl_vikor_2[S])))/(MIN(tbl_vikor_2[S])-MAX(tbl_vikor_2[S])))+((1-$E$2)*((tbl_vikor_2[[#This Row],[R]]-MAX(tbl_vikor_2[R]))/(MIN(tbl_vikor_2[R])-MAX(tbl_vikor_2[R]))))</f>
        <v>0.4829054016539529</v>
      </c>
      <c r="C703" s="22">
        <f>_xlfn.RANK.EQ(tbl_vikor_3[[#This Row],[Q(𝜆)]],tbl_vikor_3[Q(𝜆)])</f>
        <v>713</v>
      </c>
    </row>
    <row r="704" spans="1:3" x14ac:dyDescent="0.55000000000000004">
      <c r="A704" s="7">
        <f>[1]!tbl_gk[[#This Row],[ID]]</f>
        <v>224251</v>
      </c>
      <c r="B704" s="25">
        <f>(($E$2*(tbl_vikor_2[[#This Row],[S]]-MAX(tbl_vikor_2[S])))/(MIN(tbl_vikor_2[S])-MAX(tbl_vikor_2[S])))+((1-$E$2)*((tbl_vikor_2[[#This Row],[R]]-MAX(tbl_vikor_2[R]))/(MIN(tbl_vikor_2[R])-MAX(tbl_vikor_2[R]))))</f>
        <v>0.61752291268765025</v>
      </c>
      <c r="C704" s="22">
        <f>_xlfn.RANK.EQ(tbl_vikor_3[[#This Row],[Q(𝜆)]],tbl_vikor_3[Q(𝜆)])</f>
        <v>276</v>
      </c>
    </row>
    <row r="705" spans="1:3" x14ac:dyDescent="0.55000000000000004">
      <c r="A705" s="8">
        <f>[1]!tbl_gk[[#This Row],[ID]]</f>
        <v>224322</v>
      </c>
      <c r="B705" s="26">
        <f>(($E$2*(tbl_vikor_2[[#This Row],[S]]-MAX(tbl_vikor_2[S])))/(MIN(tbl_vikor_2[S])-MAX(tbl_vikor_2[S])))+((1-$E$2)*((tbl_vikor_2[[#This Row],[R]]-MAX(tbl_vikor_2[R]))/(MIN(tbl_vikor_2[R])-MAX(tbl_vikor_2[R]))))</f>
        <v>0.64259052807762418</v>
      </c>
      <c r="C705" s="22">
        <f>_xlfn.RANK.EQ(tbl_vikor_3[[#This Row],[Q(𝜆)]],tbl_vikor_3[Q(𝜆)])</f>
        <v>211</v>
      </c>
    </row>
    <row r="706" spans="1:3" x14ac:dyDescent="0.55000000000000004">
      <c r="A706" s="7">
        <f>[1]!tbl_gk[[#This Row],[ID]]</f>
        <v>224348</v>
      </c>
      <c r="B706" s="25">
        <f>(($E$2*(tbl_vikor_2[[#This Row],[S]]-MAX(tbl_vikor_2[S])))/(MIN(tbl_vikor_2[S])-MAX(tbl_vikor_2[S])))+((1-$E$2)*((tbl_vikor_2[[#This Row],[R]]-MAX(tbl_vikor_2[R]))/(MIN(tbl_vikor_2[R])-MAX(tbl_vikor_2[R]))))</f>
        <v>0.80560739387551117</v>
      </c>
      <c r="C706" s="22">
        <f>_xlfn.RANK.EQ(tbl_vikor_3[[#This Row],[Q(𝜆)]],tbl_vikor_3[Q(𝜆)])</f>
        <v>38</v>
      </c>
    </row>
    <row r="707" spans="1:3" x14ac:dyDescent="0.55000000000000004">
      <c r="A707" s="8">
        <f>[1]!tbl_gk[[#This Row],[ID]]</f>
        <v>224440</v>
      </c>
      <c r="B707" s="26">
        <f>(($E$2*(tbl_vikor_2[[#This Row],[S]]-MAX(tbl_vikor_2[S])))/(MIN(tbl_vikor_2[S])-MAX(tbl_vikor_2[S])))+((1-$E$2)*((tbl_vikor_2[[#This Row],[R]]-MAX(tbl_vikor_2[R]))/(MIN(tbl_vikor_2[R])-MAX(tbl_vikor_2[R]))))</f>
        <v>0.62198529564065641</v>
      </c>
      <c r="C707" s="22">
        <f>_xlfn.RANK.EQ(tbl_vikor_3[[#This Row],[Q(𝜆)]],tbl_vikor_3[Q(𝜆)])</f>
        <v>267</v>
      </c>
    </row>
    <row r="708" spans="1:3" x14ac:dyDescent="0.55000000000000004">
      <c r="A708" s="7">
        <f>[1]!tbl_gk[[#This Row],[ID]]</f>
        <v>224442</v>
      </c>
      <c r="B708" s="25">
        <f>(($E$2*(tbl_vikor_2[[#This Row],[S]]-MAX(tbl_vikor_2[S])))/(MIN(tbl_vikor_2[S])-MAX(tbl_vikor_2[S])))+((1-$E$2)*((tbl_vikor_2[[#This Row],[R]]-MAX(tbl_vikor_2[R]))/(MIN(tbl_vikor_2[R])-MAX(tbl_vikor_2[R]))))</f>
        <v>0.33791593744371484</v>
      </c>
      <c r="C708" s="22">
        <f>_xlfn.RANK.EQ(tbl_vikor_3[[#This Row],[Q(𝜆)]],tbl_vikor_3[Q(𝜆)])</f>
        <v>1356</v>
      </c>
    </row>
    <row r="709" spans="1:3" x14ac:dyDescent="0.55000000000000004">
      <c r="A709" s="8">
        <f>[1]!tbl_gk[[#This Row],[ID]]</f>
        <v>224475</v>
      </c>
      <c r="B709" s="26">
        <f>(($E$2*(tbl_vikor_2[[#This Row],[S]]-MAX(tbl_vikor_2[S])))/(MIN(tbl_vikor_2[S])-MAX(tbl_vikor_2[S])))+((1-$E$2)*((tbl_vikor_2[[#This Row],[R]]-MAX(tbl_vikor_2[R]))/(MIN(tbl_vikor_2[R])-MAX(tbl_vikor_2[R]))))</f>
        <v>0.53380918105059771</v>
      </c>
      <c r="C709" s="22">
        <f>_xlfn.RANK.EQ(tbl_vikor_3[[#This Row],[Q(𝜆)]],tbl_vikor_3[Q(𝜆)])</f>
        <v>521</v>
      </c>
    </row>
    <row r="710" spans="1:3" x14ac:dyDescent="0.55000000000000004">
      <c r="A710" s="7">
        <f>[1]!tbl_gk[[#This Row],[ID]]</f>
        <v>224543</v>
      </c>
      <c r="B710" s="25">
        <f>(($E$2*(tbl_vikor_2[[#This Row],[S]]-MAX(tbl_vikor_2[S])))/(MIN(tbl_vikor_2[S])-MAX(tbl_vikor_2[S])))+((1-$E$2)*((tbl_vikor_2[[#This Row],[R]]-MAX(tbl_vikor_2[R]))/(MIN(tbl_vikor_2[R])-MAX(tbl_vikor_2[R]))))</f>
        <v>0.5041241936278682</v>
      </c>
      <c r="C710" s="22">
        <f>_xlfn.RANK.EQ(tbl_vikor_3[[#This Row],[Q(𝜆)]],tbl_vikor_3[Q(𝜆)])</f>
        <v>618</v>
      </c>
    </row>
    <row r="711" spans="1:3" x14ac:dyDescent="0.55000000000000004">
      <c r="A711" s="8">
        <f>[1]!tbl_gk[[#This Row],[ID]]</f>
        <v>224555</v>
      </c>
      <c r="B711" s="26">
        <f>(($E$2*(tbl_vikor_2[[#This Row],[S]]-MAX(tbl_vikor_2[S])))/(MIN(tbl_vikor_2[S])-MAX(tbl_vikor_2[S])))+((1-$E$2)*((tbl_vikor_2[[#This Row],[R]]-MAX(tbl_vikor_2[R]))/(MIN(tbl_vikor_2[R])-MAX(tbl_vikor_2[R]))))</f>
        <v>0.24791117004223176</v>
      </c>
      <c r="C711" s="22">
        <f>_xlfn.RANK.EQ(tbl_vikor_3[[#This Row],[Q(𝜆)]],tbl_vikor_3[Q(𝜆)])</f>
        <v>1705</v>
      </c>
    </row>
    <row r="712" spans="1:3" x14ac:dyDescent="0.55000000000000004">
      <c r="A712" s="7">
        <f>[1]!tbl_gk[[#This Row],[ID]]</f>
        <v>224599</v>
      </c>
      <c r="B712" s="25">
        <f>(($E$2*(tbl_vikor_2[[#This Row],[S]]-MAX(tbl_vikor_2[S])))/(MIN(tbl_vikor_2[S])-MAX(tbl_vikor_2[S])))+((1-$E$2)*((tbl_vikor_2[[#This Row],[R]]-MAX(tbl_vikor_2[R]))/(MIN(tbl_vikor_2[R])-MAX(tbl_vikor_2[R]))))</f>
        <v>0.62084454193902117</v>
      </c>
      <c r="C712" s="22">
        <f>_xlfn.RANK.EQ(tbl_vikor_3[[#This Row],[Q(𝜆)]],tbl_vikor_3[Q(𝜆)])</f>
        <v>271</v>
      </c>
    </row>
    <row r="713" spans="1:3" x14ac:dyDescent="0.55000000000000004">
      <c r="A713" s="8">
        <f>[1]!tbl_gk[[#This Row],[ID]]</f>
        <v>224702</v>
      </c>
      <c r="B713" s="26">
        <f>(($E$2*(tbl_vikor_2[[#This Row],[S]]-MAX(tbl_vikor_2[S])))/(MIN(tbl_vikor_2[S])-MAX(tbl_vikor_2[S])))+((1-$E$2)*((tbl_vikor_2[[#This Row],[R]]-MAX(tbl_vikor_2[R]))/(MIN(tbl_vikor_2[R])-MAX(tbl_vikor_2[R]))))</f>
        <v>0.55515642968732215</v>
      </c>
      <c r="C713" s="22">
        <f>_xlfn.RANK.EQ(tbl_vikor_3[[#This Row],[Q(𝜆)]],tbl_vikor_3[Q(𝜆)])</f>
        <v>443</v>
      </c>
    </row>
    <row r="714" spans="1:3" x14ac:dyDescent="0.55000000000000004">
      <c r="A714" s="7">
        <f>[1]!tbl_gk[[#This Row],[ID]]</f>
        <v>224836</v>
      </c>
      <c r="B714" s="25">
        <f>(($E$2*(tbl_vikor_2[[#This Row],[S]]-MAX(tbl_vikor_2[S])))/(MIN(tbl_vikor_2[S])-MAX(tbl_vikor_2[S])))+((1-$E$2)*((tbl_vikor_2[[#This Row],[R]]-MAX(tbl_vikor_2[R]))/(MIN(tbl_vikor_2[R])-MAX(tbl_vikor_2[R]))))</f>
        <v>0.65938076230860276</v>
      </c>
      <c r="C714" s="22">
        <f>_xlfn.RANK.EQ(tbl_vikor_3[[#This Row],[Q(𝜆)]],tbl_vikor_3[Q(𝜆)])</f>
        <v>177</v>
      </c>
    </row>
    <row r="715" spans="1:3" x14ac:dyDescent="0.55000000000000004">
      <c r="A715" s="8">
        <f>[1]!tbl_gk[[#This Row],[ID]]</f>
        <v>224947</v>
      </c>
      <c r="B715" s="26">
        <f>(($E$2*(tbl_vikor_2[[#This Row],[S]]-MAX(tbl_vikor_2[S])))/(MIN(tbl_vikor_2[S])-MAX(tbl_vikor_2[S])))+((1-$E$2)*((tbl_vikor_2[[#This Row],[R]]-MAX(tbl_vikor_2[R]))/(MIN(tbl_vikor_2[R])-MAX(tbl_vikor_2[R]))))</f>
        <v>0.51544323167474271</v>
      </c>
      <c r="C715" s="22">
        <f>_xlfn.RANK.EQ(tbl_vikor_3[[#This Row],[Q(𝜆)]],tbl_vikor_3[Q(𝜆)])</f>
        <v>578</v>
      </c>
    </row>
    <row r="716" spans="1:3" x14ac:dyDescent="0.55000000000000004">
      <c r="A716" s="7">
        <f>[1]!tbl_gk[[#This Row],[ID]]</f>
        <v>224953</v>
      </c>
      <c r="B716" s="25">
        <f>(($E$2*(tbl_vikor_2[[#This Row],[S]]-MAX(tbl_vikor_2[S])))/(MIN(tbl_vikor_2[S])-MAX(tbl_vikor_2[S])))+((1-$E$2)*((tbl_vikor_2[[#This Row],[R]]-MAX(tbl_vikor_2[R]))/(MIN(tbl_vikor_2[R])-MAX(tbl_vikor_2[R]))))</f>
        <v>0.50014869824263508</v>
      </c>
      <c r="C716" s="22">
        <f>_xlfn.RANK.EQ(tbl_vikor_3[[#This Row],[Q(𝜆)]],tbl_vikor_3[Q(𝜆)])</f>
        <v>640</v>
      </c>
    </row>
    <row r="717" spans="1:3" x14ac:dyDescent="0.55000000000000004">
      <c r="A717" s="8">
        <f>[1]!tbl_gk[[#This Row],[ID]]</f>
        <v>224977</v>
      </c>
      <c r="B717" s="26">
        <f>(($E$2*(tbl_vikor_2[[#This Row],[S]]-MAX(tbl_vikor_2[S])))/(MIN(tbl_vikor_2[S])-MAX(tbl_vikor_2[S])))+((1-$E$2)*((tbl_vikor_2[[#This Row],[R]]-MAX(tbl_vikor_2[R]))/(MIN(tbl_vikor_2[R])-MAX(tbl_vikor_2[R]))))</f>
        <v>0.50587820667923689</v>
      </c>
      <c r="C717" s="22">
        <f>_xlfn.RANK.EQ(tbl_vikor_3[[#This Row],[Q(𝜆)]],tbl_vikor_3[Q(𝜆)])</f>
        <v>612</v>
      </c>
    </row>
    <row r="718" spans="1:3" x14ac:dyDescent="0.55000000000000004">
      <c r="A718" s="7">
        <f>[1]!tbl_gk[[#This Row],[ID]]</f>
        <v>224987</v>
      </c>
      <c r="B718" s="25">
        <f>(($E$2*(tbl_vikor_2[[#This Row],[S]]-MAX(tbl_vikor_2[S])))/(MIN(tbl_vikor_2[S])-MAX(tbl_vikor_2[S])))+((1-$E$2)*((tbl_vikor_2[[#This Row],[R]]-MAX(tbl_vikor_2[R]))/(MIN(tbl_vikor_2[R])-MAX(tbl_vikor_2[R]))))</f>
        <v>0.7049113468715873</v>
      </c>
      <c r="C718" s="22">
        <f>_xlfn.RANK.EQ(tbl_vikor_3[[#This Row],[Q(𝜆)]],tbl_vikor_3[Q(𝜆)])</f>
        <v>120</v>
      </c>
    </row>
    <row r="719" spans="1:3" x14ac:dyDescent="0.55000000000000004">
      <c r="A719" s="8">
        <f>[1]!tbl_gk[[#This Row],[ID]]</f>
        <v>225061</v>
      </c>
      <c r="B719" s="26">
        <f>(($E$2*(tbl_vikor_2[[#This Row],[S]]-MAX(tbl_vikor_2[S])))/(MIN(tbl_vikor_2[S])-MAX(tbl_vikor_2[S])))+((1-$E$2)*((tbl_vikor_2[[#This Row],[R]]-MAX(tbl_vikor_2[R]))/(MIN(tbl_vikor_2[R])-MAX(tbl_vikor_2[R]))))</f>
        <v>0.37389035649390245</v>
      </c>
      <c r="C719" s="22">
        <f>_xlfn.RANK.EQ(tbl_vikor_3[[#This Row],[Q(𝜆)]],tbl_vikor_3[Q(𝜆)])</f>
        <v>1198</v>
      </c>
    </row>
    <row r="720" spans="1:3" x14ac:dyDescent="0.55000000000000004">
      <c r="A720" s="7">
        <f>[1]!tbl_gk[[#This Row],[ID]]</f>
        <v>225116</v>
      </c>
      <c r="B720" s="25">
        <f>(($E$2*(tbl_vikor_2[[#This Row],[S]]-MAX(tbl_vikor_2[S])))/(MIN(tbl_vikor_2[S])-MAX(tbl_vikor_2[S])))+((1-$E$2)*((tbl_vikor_2[[#This Row],[R]]-MAX(tbl_vikor_2[R]))/(MIN(tbl_vikor_2[R])-MAX(tbl_vikor_2[R]))))</f>
        <v>0.59350027169533726</v>
      </c>
      <c r="C720" s="22">
        <f>_xlfn.RANK.EQ(tbl_vikor_3[[#This Row],[Q(𝜆)]],tbl_vikor_3[Q(𝜆)])</f>
        <v>336</v>
      </c>
    </row>
    <row r="721" spans="1:3" x14ac:dyDescent="0.55000000000000004">
      <c r="A721" s="8">
        <f>[1]!tbl_gk[[#This Row],[ID]]</f>
        <v>225134</v>
      </c>
      <c r="B721" s="26">
        <f>(($E$2*(tbl_vikor_2[[#This Row],[S]]-MAX(tbl_vikor_2[S])))/(MIN(tbl_vikor_2[S])-MAX(tbl_vikor_2[S])))+((1-$E$2)*((tbl_vikor_2[[#This Row],[R]]-MAX(tbl_vikor_2[R]))/(MIN(tbl_vikor_2[R])-MAX(tbl_vikor_2[R]))))</f>
        <v>0.54278778968602248</v>
      </c>
      <c r="C721" s="22">
        <f>_xlfn.RANK.EQ(tbl_vikor_3[[#This Row],[Q(𝜆)]],tbl_vikor_3[Q(𝜆)])</f>
        <v>492</v>
      </c>
    </row>
    <row r="722" spans="1:3" x14ac:dyDescent="0.55000000000000004">
      <c r="A722" s="7">
        <f>[1]!tbl_gk[[#This Row],[ID]]</f>
        <v>225149</v>
      </c>
      <c r="B722" s="25">
        <f>(($E$2*(tbl_vikor_2[[#This Row],[S]]-MAX(tbl_vikor_2[S])))/(MIN(tbl_vikor_2[S])-MAX(tbl_vikor_2[S])))+((1-$E$2)*((tbl_vikor_2[[#This Row],[R]]-MAX(tbl_vikor_2[R]))/(MIN(tbl_vikor_2[R])-MAX(tbl_vikor_2[R]))))</f>
        <v>0.76561734003730919</v>
      </c>
      <c r="C722" s="22">
        <f>_xlfn.RANK.EQ(tbl_vikor_3[[#This Row],[Q(𝜆)]],tbl_vikor_3[Q(𝜆)])</f>
        <v>63</v>
      </c>
    </row>
    <row r="723" spans="1:3" x14ac:dyDescent="0.55000000000000004">
      <c r="A723" s="8">
        <f>[1]!tbl_gk[[#This Row],[ID]]</f>
        <v>225203</v>
      </c>
      <c r="B723" s="26">
        <f>(($E$2*(tbl_vikor_2[[#This Row],[S]]-MAX(tbl_vikor_2[S])))/(MIN(tbl_vikor_2[S])-MAX(tbl_vikor_2[S])))+((1-$E$2)*((tbl_vikor_2[[#This Row],[R]]-MAX(tbl_vikor_2[R]))/(MIN(tbl_vikor_2[R])-MAX(tbl_vikor_2[R]))))</f>
        <v>0.59959908228038561</v>
      </c>
      <c r="C723" s="22">
        <f>_xlfn.RANK.EQ(tbl_vikor_3[[#This Row],[Q(𝜆)]],tbl_vikor_3[Q(𝜆)])</f>
        <v>319</v>
      </c>
    </row>
    <row r="724" spans="1:3" x14ac:dyDescent="0.55000000000000004">
      <c r="A724" s="7">
        <f>[1]!tbl_gk[[#This Row],[ID]]</f>
        <v>225213</v>
      </c>
      <c r="B724" s="25">
        <f>(($E$2*(tbl_vikor_2[[#This Row],[S]]-MAX(tbl_vikor_2[S])))/(MIN(tbl_vikor_2[S])-MAX(tbl_vikor_2[S])))+((1-$E$2)*((tbl_vikor_2[[#This Row],[R]]-MAX(tbl_vikor_2[R]))/(MIN(tbl_vikor_2[R])-MAX(tbl_vikor_2[R]))))</f>
        <v>0.44498390594770176</v>
      </c>
      <c r="C724" s="22">
        <f>_xlfn.RANK.EQ(tbl_vikor_3[[#This Row],[Q(𝜆)]],tbl_vikor_3[Q(𝜆)])</f>
        <v>894</v>
      </c>
    </row>
    <row r="725" spans="1:3" x14ac:dyDescent="0.55000000000000004">
      <c r="A725" s="8">
        <f>[1]!tbl_gk[[#This Row],[ID]]</f>
        <v>225280</v>
      </c>
      <c r="B725" s="26">
        <f>(($E$2*(tbl_vikor_2[[#This Row],[S]]-MAX(tbl_vikor_2[S])))/(MIN(tbl_vikor_2[S])-MAX(tbl_vikor_2[S])))+((1-$E$2)*((tbl_vikor_2[[#This Row],[R]]-MAX(tbl_vikor_2[R]))/(MIN(tbl_vikor_2[R])-MAX(tbl_vikor_2[R]))))</f>
        <v>0.55119845179752169</v>
      </c>
      <c r="C725" s="22">
        <f>_xlfn.RANK.EQ(tbl_vikor_3[[#This Row],[Q(𝜆)]],tbl_vikor_3[Q(𝜆)])</f>
        <v>460</v>
      </c>
    </row>
    <row r="726" spans="1:3" x14ac:dyDescent="0.55000000000000004">
      <c r="A726" s="7">
        <f>[1]!tbl_gk[[#This Row],[ID]]</f>
        <v>225282</v>
      </c>
      <c r="B726" s="25">
        <f>(($E$2*(tbl_vikor_2[[#This Row],[S]]-MAX(tbl_vikor_2[S])))/(MIN(tbl_vikor_2[S])-MAX(tbl_vikor_2[S])))+((1-$E$2)*((tbl_vikor_2[[#This Row],[R]]-MAX(tbl_vikor_2[R]))/(MIN(tbl_vikor_2[R])-MAX(tbl_vikor_2[R]))))</f>
        <v>0.54678654744953925</v>
      </c>
      <c r="C726" s="22">
        <f>_xlfn.RANK.EQ(tbl_vikor_3[[#This Row],[Q(𝜆)]],tbl_vikor_3[Q(𝜆)])</f>
        <v>476</v>
      </c>
    </row>
    <row r="727" spans="1:3" x14ac:dyDescent="0.55000000000000004">
      <c r="A727" s="8">
        <f>[1]!tbl_gk[[#This Row],[ID]]</f>
        <v>225342</v>
      </c>
      <c r="B727" s="26">
        <f>(($E$2*(tbl_vikor_2[[#This Row],[S]]-MAX(tbl_vikor_2[S])))/(MIN(tbl_vikor_2[S])-MAX(tbl_vikor_2[S])))+((1-$E$2)*((tbl_vikor_2[[#This Row],[R]]-MAX(tbl_vikor_2[R]))/(MIN(tbl_vikor_2[R])-MAX(tbl_vikor_2[R]))))</f>
        <v>0.55151815953501737</v>
      </c>
      <c r="C727" s="22">
        <f>_xlfn.RANK.EQ(tbl_vikor_3[[#This Row],[Q(𝜆)]],tbl_vikor_3[Q(𝜆)])</f>
        <v>458</v>
      </c>
    </row>
    <row r="728" spans="1:3" x14ac:dyDescent="0.55000000000000004">
      <c r="A728" s="7">
        <f>[1]!tbl_gk[[#This Row],[ID]]</f>
        <v>225361</v>
      </c>
      <c r="B728" s="25">
        <f>(($E$2*(tbl_vikor_2[[#This Row],[S]]-MAX(tbl_vikor_2[S])))/(MIN(tbl_vikor_2[S])-MAX(tbl_vikor_2[S])))+((1-$E$2)*((tbl_vikor_2[[#This Row],[R]]-MAX(tbl_vikor_2[R]))/(MIN(tbl_vikor_2[R])-MAX(tbl_vikor_2[R]))))</f>
        <v>0.53769230926952338</v>
      </c>
      <c r="C728" s="22">
        <f>_xlfn.RANK.EQ(tbl_vikor_3[[#This Row],[Q(𝜆)]],tbl_vikor_3[Q(𝜆)])</f>
        <v>508</v>
      </c>
    </row>
    <row r="729" spans="1:3" x14ac:dyDescent="0.55000000000000004">
      <c r="A729" s="8">
        <f>[1]!tbl_gk[[#This Row],[ID]]</f>
        <v>225395</v>
      </c>
      <c r="B729" s="26">
        <f>(($E$2*(tbl_vikor_2[[#This Row],[S]]-MAX(tbl_vikor_2[S])))/(MIN(tbl_vikor_2[S])-MAX(tbl_vikor_2[S])))+((1-$E$2)*((tbl_vikor_2[[#This Row],[R]]-MAX(tbl_vikor_2[R]))/(MIN(tbl_vikor_2[R])-MAX(tbl_vikor_2[R]))))</f>
        <v>0.52009864882015211</v>
      </c>
      <c r="C729" s="22">
        <f>_xlfn.RANK.EQ(tbl_vikor_3[[#This Row],[Q(𝜆)]],tbl_vikor_3[Q(𝜆)])</f>
        <v>565</v>
      </c>
    </row>
    <row r="730" spans="1:3" x14ac:dyDescent="0.55000000000000004">
      <c r="A730" s="7">
        <f>[1]!tbl_gk[[#This Row],[ID]]</f>
        <v>225406</v>
      </c>
      <c r="B730" s="25">
        <f>(($E$2*(tbl_vikor_2[[#This Row],[S]]-MAX(tbl_vikor_2[S])))/(MIN(tbl_vikor_2[S])-MAX(tbl_vikor_2[S])))+((1-$E$2)*((tbl_vikor_2[[#This Row],[R]]-MAX(tbl_vikor_2[R]))/(MIN(tbl_vikor_2[R])-MAX(tbl_vikor_2[R]))))</f>
        <v>0.58058412185191</v>
      </c>
      <c r="C730" s="22">
        <f>_xlfn.RANK.EQ(tbl_vikor_3[[#This Row],[Q(𝜆)]],tbl_vikor_3[Q(𝜆)])</f>
        <v>376</v>
      </c>
    </row>
    <row r="731" spans="1:3" x14ac:dyDescent="0.55000000000000004">
      <c r="A731" s="8">
        <f>[1]!tbl_gk[[#This Row],[ID]]</f>
        <v>225511</v>
      </c>
      <c r="B731" s="26">
        <f>(($E$2*(tbl_vikor_2[[#This Row],[S]]-MAX(tbl_vikor_2[S])))/(MIN(tbl_vikor_2[S])-MAX(tbl_vikor_2[S])))+((1-$E$2)*((tbl_vikor_2[[#This Row],[R]]-MAX(tbl_vikor_2[R]))/(MIN(tbl_vikor_2[R])-MAX(tbl_vikor_2[R]))))</f>
        <v>0.6104113006339219</v>
      </c>
      <c r="C731" s="22">
        <f>_xlfn.RANK.EQ(tbl_vikor_3[[#This Row],[Q(𝜆)]],tbl_vikor_3[Q(𝜆)])</f>
        <v>292</v>
      </c>
    </row>
    <row r="732" spans="1:3" x14ac:dyDescent="0.55000000000000004">
      <c r="A732" s="7">
        <f>[1]!tbl_gk[[#This Row],[ID]]</f>
        <v>225543</v>
      </c>
      <c r="B732" s="25">
        <f>(($E$2*(tbl_vikor_2[[#This Row],[S]]-MAX(tbl_vikor_2[S])))/(MIN(tbl_vikor_2[S])-MAX(tbl_vikor_2[S])))+((1-$E$2)*((tbl_vikor_2[[#This Row],[R]]-MAX(tbl_vikor_2[R]))/(MIN(tbl_vikor_2[R])-MAX(tbl_vikor_2[R]))))</f>
        <v>0.60637336217131499</v>
      </c>
      <c r="C732" s="22">
        <f>_xlfn.RANK.EQ(tbl_vikor_3[[#This Row],[Q(𝜆)]],tbl_vikor_3[Q(𝜆)])</f>
        <v>303</v>
      </c>
    </row>
    <row r="733" spans="1:3" x14ac:dyDescent="0.55000000000000004">
      <c r="A733" s="8">
        <f>[1]!tbl_gk[[#This Row],[ID]]</f>
        <v>225610</v>
      </c>
      <c r="B733" s="26">
        <f>(($E$2*(tbl_vikor_2[[#This Row],[S]]-MAX(tbl_vikor_2[S])))/(MIN(tbl_vikor_2[S])-MAX(tbl_vikor_2[S])))+((1-$E$2)*((tbl_vikor_2[[#This Row],[R]]-MAX(tbl_vikor_2[R]))/(MIN(tbl_vikor_2[R])-MAX(tbl_vikor_2[R]))))</f>
        <v>0.54952636367418783</v>
      </c>
      <c r="C733" s="22">
        <f>_xlfn.RANK.EQ(tbl_vikor_3[[#This Row],[Q(𝜆)]],tbl_vikor_3[Q(𝜆)])</f>
        <v>466</v>
      </c>
    </row>
    <row r="734" spans="1:3" x14ac:dyDescent="0.55000000000000004">
      <c r="A734" s="7">
        <f>[1]!tbl_gk[[#This Row],[ID]]</f>
        <v>225647</v>
      </c>
      <c r="B734" s="25">
        <f>(($E$2*(tbl_vikor_2[[#This Row],[S]]-MAX(tbl_vikor_2[S])))/(MIN(tbl_vikor_2[S])-MAX(tbl_vikor_2[S])))+((1-$E$2)*((tbl_vikor_2[[#This Row],[R]]-MAX(tbl_vikor_2[R]))/(MIN(tbl_vikor_2[R])-MAX(tbl_vikor_2[R]))))</f>
        <v>0.68422066817896499</v>
      </c>
      <c r="C734" s="22">
        <f>_xlfn.RANK.EQ(tbl_vikor_3[[#This Row],[Q(𝜆)]],tbl_vikor_3[Q(𝜆)])</f>
        <v>139</v>
      </c>
    </row>
    <row r="735" spans="1:3" x14ac:dyDescent="0.55000000000000004">
      <c r="A735" s="8">
        <f>[1]!tbl_gk[[#This Row],[ID]]</f>
        <v>225650</v>
      </c>
      <c r="B735" s="26">
        <f>(($E$2*(tbl_vikor_2[[#This Row],[S]]-MAX(tbl_vikor_2[S])))/(MIN(tbl_vikor_2[S])-MAX(tbl_vikor_2[S])))+((1-$E$2)*((tbl_vikor_2[[#This Row],[R]]-MAX(tbl_vikor_2[R]))/(MIN(tbl_vikor_2[R])-MAX(tbl_vikor_2[R]))))</f>
        <v>0.52447380512026098</v>
      </c>
      <c r="C735" s="22">
        <f>_xlfn.RANK.EQ(tbl_vikor_3[[#This Row],[Q(𝜆)]],tbl_vikor_3[Q(𝜆)])</f>
        <v>549</v>
      </c>
    </row>
    <row r="736" spans="1:3" x14ac:dyDescent="0.55000000000000004">
      <c r="A736" s="7">
        <f>[1]!tbl_gk[[#This Row],[ID]]</f>
        <v>225701</v>
      </c>
      <c r="B736" s="25">
        <f>(($E$2*(tbl_vikor_2[[#This Row],[S]]-MAX(tbl_vikor_2[S])))/(MIN(tbl_vikor_2[S])-MAX(tbl_vikor_2[S])))+((1-$E$2)*((tbl_vikor_2[[#This Row],[R]]-MAX(tbl_vikor_2[R]))/(MIN(tbl_vikor_2[R])-MAX(tbl_vikor_2[R]))))</f>
        <v>0.66020432586735911</v>
      </c>
      <c r="C736" s="22">
        <f>_xlfn.RANK.EQ(tbl_vikor_3[[#This Row],[Q(𝜆)]],tbl_vikor_3[Q(𝜆)])</f>
        <v>174</v>
      </c>
    </row>
    <row r="737" spans="1:3" x14ac:dyDescent="0.55000000000000004">
      <c r="A737" s="8">
        <f>[1]!tbl_gk[[#This Row],[ID]]</f>
        <v>225751</v>
      </c>
      <c r="B737" s="26">
        <f>(($E$2*(tbl_vikor_2[[#This Row],[S]]-MAX(tbl_vikor_2[S])))/(MIN(tbl_vikor_2[S])-MAX(tbl_vikor_2[S])))+((1-$E$2)*((tbl_vikor_2[[#This Row],[R]]-MAX(tbl_vikor_2[R]))/(MIN(tbl_vikor_2[R])-MAX(tbl_vikor_2[R]))))</f>
        <v>0.37092901247737553</v>
      </c>
      <c r="C737" s="22">
        <f>_xlfn.RANK.EQ(tbl_vikor_3[[#This Row],[Q(𝜆)]],tbl_vikor_3[Q(𝜆)])</f>
        <v>1213</v>
      </c>
    </row>
    <row r="738" spans="1:3" x14ac:dyDescent="0.55000000000000004">
      <c r="A738" s="7">
        <f>[1]!tbl_gk[[#This Row],[ID]]</f>
        <v>225766</v>
      </c>
      <c r="B738" s="25">
        <f>(($E$2*(tbl_vikor_2[[#This Row],[S]]-MAX(tbl_vikor_2[S])))/(MIN(tbl_vikor_2[S])-MAX(tbl_vikor_2[S])))+((1-$E$2)*((tbl_vikor_2[[#This Row],[R]]-MAX(tbl_vikor_2[R]))/(MIN(tbl_vikor_2[R])-MAX(tbl_vikor_2[R]))))</f>
        <v>0.43860993950753158</v>
      </c>
      <c r="C738" s="22">
        <f>_xlfn.RANK.EQ(tbl_vikor_3[[#This Row],[Q(𝜆)]],tbl_vikor_3[Q(𝜆)])</f>
        <v>924</v>
      </c>
    </row>
    <row r="739" spans="1:3" x14ac:dyDescent="0.55000000000000004">
      <c r="A739" s="8">
        <f>[1]!tbl_gk[[#This Row],[ID]]</f>
        <v>225858</v>
      </c>
      <c r="B739" s="26">
        <f>(($E$2*(tbl_vikor_2[[#This Row],[S]]-MAX(tbl_vikor_2[S])))/(MIN(tbl_vikor_2[S])-MAX(tbl_vikor_2[S])))+((1-$E$2)*((tbl_vikor_2[[#This Row],[R]]-MAX(tbl_vikor_2[R]))/(MIN(tbl_vikor_2[R])-MAX(tbl_vikor_2[R]))))</f>
        <v>0.58553538157057672</v>
      </c>
      <c r="C739" s="22">
        <f>_xlfn.RANK.EQ(tbl_vikor_3[[#This Row],[Q(𝜆)]],tbl_vikor_3[Q(𝜆)])</f>
        <v>364</v>
      </c>
    </row>
    <row r="740" spans="1:3" x14ac:dyDescent="0.55000000000000004">
      <c r="A740" s="7">
        <f>[1]!tbl_gk[[#This Row],[ID]]</f>
        <v>225868</v>
      </c>
      <c r="B740" s="25">
        <f>(($E$2*(tbl_vikor_2[[#This Row],[S]]-MAX(tbl_vikor_2[S])))/(MIN(tbl_vikor_2[S])-MAX(tbl_vikor_2[S])))+((1-$E$2)*((tbl_vikor_2[[#This Row],[R]]-MAX(tbl_vikor_2[R]))/(MIN(tbl_vikor_2[R])-MAX(tbl_vikor_2[R]))))</f>
        <v>0.61072420275496997</v>
      </c>
      <c r="C740" s="22">
        <f>_xlfn.RANK.EQ(tbl_vikor_3[[#This Row],[Q(𝜆)]],tbl_vikor_3[Q(𝜆)])</f>
        <v>291</v>
      </c>
    </row>
    <row r="741" spans="1:3" x14ac:dyDescent="0.55000000000000004">
      <c r="A741" s="8">
        <f>[1]!tbl_gk[[#This Row],[ID]]</f>
        <v>225916</v>
      </c>
      <c r="B741" s="26">
        <f>(($E$2*(tbl_vikor_2[[#This Row],[S]]-MAX(tbl_vikor_2[S])))/(MIN(tbl_vikor_2[S])-MAX(tbl_vikor_2[S])))+((1-$E$2)*((tbl_vikor_2[[#This Row],[R]]-MAX(tbl_vikor_2[R]))/(MIN(tbl_vikor_2[R])-MAX(tbl_vikor_2[R]))))</f>
        <v>0.46649117275438601</v>
      </c>
      <c r="C741" s="22">
        <f>_xlfn.RANK.EQ(tbl_vikor_3[[#This Row],[Q(𝜆)]],tbl_vikor_3[Q(𝜆)])</f>
        <v>796</v>
      </c>
    </row>
    <row r="742" spans="1:3" x14ac:dyDescent="0.55000000000000004">
      <c r="A742" s="7">
        <f>[1]!tbl_gk[[#This Row],[ID]]</f>
        <v>225983</v>
      </c>
      <c r="B742" s="25">
        <f>(($E$2*(tbl_vikor_2[[#This Row],[S]]-MAX(tbl_vikor_2[S])))/(MIN(tbl_vikor_2[S])-MAX(tbl_vikor_2[S])))+((1-$E$2)*((tbl_vikor_2[[#This Row],[R]]-MAX(tbl_vikor_2[R]))/(MIN(tbl_vikor_2[R])-MAX(tbl_vikor_2[R]))))</f>
        <v>0.64522599615729792</v>
      </c>
      <c r="C742" s="22">
        <f>_xlfn.RANK.EQ(tbl_vikor_3[[#This Row],[Q(𝜆)]],tbl_vikor_3[Q(𝜆)])</f>
        <v>207</v>
      </c>
    </row>
    <row r="743" spans="1:3" x14ac:dyDescent="0.55000000000000004">
      <c r="A743" s="8">
        <f>[1]!tbl_gk[[#This Row],[ID]]</f>
        <v>225993</v>
      </c>
      <c r="B743" s="26">
        <f>(($E$2*(tbl_vikor_2[[#This Row],[S]]-MAX(tbl_vikor_2[S])))/(MIN(tbl_vikor_2[S])-MAX(tbl_vikor_2[S])))+((1-$E$2)*((tbl_vikor_2[[#This Row],[R]]-MAX(tbl_vikor_2[R]))/(MIN(tbl_vikor_2[R])-MAX(tbl_vikor_2[R]))))</f>
        <v>0.53206814229149235</v>
      </c>
      <c r="C743" s="22">
        <f>_xlfn.RANK.EQ(tbl_vikor_3[[#This Row],[Q(𝜆)]],tbl_vikor_3[Q(𝜆)])</f>
        <v>526</v>
      </c>
    </row>
    <row r="744" spans="1:3" x14ac:dyDescent="0.55000000000000004">
      <c r="A744" s="7">
        <f>[1]!tbl_gk[[#This Row],[ID]]</f>
        <v>226085</v>
      </c>
      <c r="B744" s="25">
        <f>(($E$2*(tbl_vikor_2[[#This Row],[S]]-MAX(tbl_vikor_2[S])))/(MIN(tbl_vikor_2[S])-MAX(tbl_vikor_2[S])))+((1-$E$2)*((tbl_vikor_2[[#This Row],[R]]-MAX(tbl_vikor_2[R]))/(MIN(tbl_vikor_2[R])-MAX(tbl_vikor_2[R]))))</f>
        <v>0.55542039427042567</v>
      </c>
      <c r="C744" s="22">
        <f>_xlfn.RANK.EQ(tbl_vikor_3[[#This Row],[Q(𝜆)]],tbl_vikor_3[Q(𝜆)])</f>
        <v>442</v>
      </c>
    </row>
    <row r="745" spans="1:3" x14ac:dyDescent="0.55000000000000004">
      <c r="A745" s="8">
        <f>[1]!tbl_gk[[#This Row],[ID]]</f>
        <v>226259</v>
      </c>
      <c r="B745" s="26">
        <f>(($E$2*(tbl_vikor_2[[#This Row],[S]]-MAX(tbl_vikor_2[S])))/(MIN(tbl_vikor_2[S])-MAX(tbl_vikor_2[S])))+((1-$E$2)*((tbl_vikor_2[[#This Row],[R]]-MAX(tbl_vikor_2[R]))/(MIN(tbl_vikor_2[R])-MAX(tbl_vikor_2[R]))))</f>
        <v>0.44840187726499658</v>
      </c>
      <c r="C745" s="22">
        <f>_xlfn.RANK.EQ(tbl_vikor_3[[#This Row],[Q(𝜆)]],tbl_vikor_3[Q(𝜆)])</f>
        <v>884</v>
      </c>
    </row>
    <row r="746" spans="1:3" x14ac:dyDescent="0.55000000000000004">
      <c r="A746" s="7">
        <f>[1]!tbl_gk[[#This Row],[ID]]</f>
        <v>226285</v>
      </c>
      <c r="B746" s="25">
        <f>(($E$2*(tbl_vikor_2[[#This Row],[S]]-MAX(tbl_vikor_2[S])))/(MIN(tbl_vikor_2[S])-MAX(tbl_vikor_2[S])))+((1-$E$2)*((tbl_vikor_2[[#This Row],[R]]-MAX(tbl_vikor_2[R]))/(MIN(tbl_vikor_2[R])-MAX(tbl_vikor_2[R]))))</f>
        <v>0.55480769249748696</v>
      </c>
      <c r="C746" s="22">
        <f>_xlfn.RANK.EQ(tbl_vikor_3[[#This Row],[Q(𝜆)]],tbl_vikor_3[Q(𝜆)])</f>
        <v>445</v>
      </c>
    </row>
    <row r="747" spans="1:3" x14ac:dyDescent="0.55000000000000004">
      <c r="A747" s="8">
        <f>[1]!tbl_gk[[#This Row],[ID]]</f>
        <v>226300</v>
      </c>
      <c r="B747" s="26">
        <f>(($E$2*(tbl_vikor_2[[#This Row],[S]]-MAX(tbl_vikor_2[S])))/(MIN(tbl_vikor_2[S])-MAX(tbl_vikor_2[S])))+((1-$E$2)*((tbl_vikor_2[[#This Row],[R]]-MAX(tbl_vikor_2[R]))/(MIN(tbl_vikor_2[R])-MAX(tbl_vikor_2[R]))))</f>
        <v>0.69846105243530476</v>
      </c>
      <c r="C747" s="22">
        <f>_xlfn.RANK.EQ(tbl_vikor_3[[#This Row],[Q(𝜆)]],tbl_vikor_3[Q(𝜆)])</f>
        <v>126</v>
      </c>
    </row>
    <row r="748" spans="1:3" x14ac:dyDescent="0.55000000000000004">
      <c r="A748" s="7">
        <f>[1]!tbl_gk[[#This Row],[ID]]</f>
        <v>226524</v>
      </c>
      <c r="B748" s="25">
        <f>(($E$2*(tbl_vikor_2[[#This Row],[S]]-MAX(tbl_vikor_2[S])))/(MIN(tbl_vikor_2[S])-MAX(tbl_vikor_2[S])))+((1-$E$2)*((tbl_vikor_2[[#This Row],[R]]-MAX(tbl_vikor_2[R]))/(MIN(tbl_vikor_2[R])-MAX(tbl_vikor_2[R]))))</f>
        <v>0.57375237448306837</v>
      </c>
      <c r="C748" s="22">
        <f>_xlfn.RANK.EQ(tbl_vikor_3[[#This Row],[Q(𝜆)]],tbl_vikor_3[Q(𝜆)])</f>
        <v>396</v>
      </c>
    </row>
    <row r="749" spans="1:3" x14ac:dyDescent="0.55000000000000004">
      <c r="A749" s="8">
        <f>[1]!tbl_gk[[#This Row],[ID]]</f>
        <v>226675</v>
      </c>
      <c r="B749" s="26">
        <f>(($E$2*(tbl_vikor_2[[#This Row],[S]]-MAX(tbl_vikor_2[S])))/(MIN(tbl_vikor_2[S])-MAX(tbl_vikor_2[S])))+((1-$E$2)*((tbl_vikor_2[[#This Row],[R]]-MAX(tbl_vikor_2[R]))/(MIN(tbl_vikor_2[R])-MAX(tbl_vikor_2[R]))))</f>
        <v>0.55450762079706362</v>
      </c>
      <c r="C749" s="22">
        <f>_xlfn.RANK.EQ(tbl_vikor_3[[#This Row],[Q(𝜆)]],tbl_vikor_3[Q(𝜆)])</f>
        <v>446</v>
      </c>
    </row>
    <row r="750" spans="1:3" x14ac:dyDescent="0.55000000000000004">
      <c r="A750" s="7">
        <f>[1]!tbl_gk[[#This Row],[ID]]</f>
        <v>226753</v>
      </c>
      <c r="B750" s="25">
        <f>(($E$2*(tbl_vikor_2[[#This Row],[S]]-MAX(tbl_vikor_2[S])))/(MIN(tbl_vikor_2[S])-MAX(tbl_vikor_2[S])))+((1-$E$2)*((tbl_vikor_2[[#This Row],[R]]-MAX(tbl_vikor_2[R]))/(MIN(tbl_vikor_2[R])-MAX(tbl_vikor_2[R]))))</f>
        <v>0.86355134656824406</v>
      </c>
      <c r="C750" s="22">
        <f>_xlfn.RANK.EQ(tbl_vikor_3[[#This Row],[Q(𝜆)]],tbl_vikor_3[Q(𝜆)])</f>
        <v>15</v>
      </c>
    </row>
    <row r="751" spans="1:3" x14ac:dyDescent="0.55000000000000004">
      <c r="A751" s="8">
        <f>[1]!tbl_gk[[#This Row],[ID]]</f>
        <v>226786</v>
      </c>
      <c r="B751" s="26">
        <f>(($E$2*(tbl_vikor_2[[#This Row],[S]]-MAX(tbl_vikor_2[S])))/(MIN(tbl_vikor_2[S])-MAX(tbl_vikor_2[S])))+((1-$E$2)*((tbl_vikor_2[[#This Row],[R]]-MAX(tbl_vikor_2[R]))/(MIN(tbl_vikor_2[R])-MAX(tbl_vikor_2[R]))))</f>
        <v>0.35489258549707364</v>
      </c>
      <c r="C751" s="22">
        <f>_xlfn.RANK.EQ(tbl_vikor_3[[#This Row],[Q(𝜆)]],tbl_vikor_3[Q(𝜆)])</f>
        <v>1280</v>
      </c>
    </row>
    <row r="752" spans="1:3" x14ac:dyDescent="0.55000000000000004">
      <c r="A752" s="7">
        <f>[1]!tbl_gk[[#This Row],[ID]]</f>
        <v>226838</v>
      </c>
      <c r="B752" s="25">
        <f>(($E$2*(tbl_vikor_2[[#This Row],[S]]-MAX(tbl_vikor_2[S])))/(MIN(tbl_vikor_2[S])-MAX(tbl_vikor_2[S])))+((1-$E$2)*((tbl_vikor_2[[#This Row],[R]]-MAX(tbl_vikor_2[R]))/(MIN(tbl_vikor_2[R])-MAX(tbl_vikor_2[R]))))</f>
        <v>0.42966220166158547</v>
      </c>
      <c r="C752" s="22">
        <f>_xlfn.RANK.EQ(tbl_vikor_3[[#This Row],[Q(𝜆)]],tbl_vikor_3[Q(𝜆)])</f>
        <v>966</v>
      </c>
    </row>
    <row r="753" spans="1:3" x14ac:dyDescent="0.55000000000000004">
      <c r="A753" s="8">
        <f>[1]!tbl_gk[[#This Row],[ID]]</f>
        <v>227127</v>
      </c>
      <c r="B753" s="26">
        <f>(($E$2*(tbl_vikor_2[[#This Row],[S]]-MAX(tbl_vikor_2[S])))/(MIN(tbl_vikor_2[S])-MAX(tbl_vikor_2[S])))+((1-$E$2)*((tbl_vikor_2[[#This Row],[R]]-MAX(tbl_vikor_2[R]))/(MIN(tbl_vikor_2[R])-MAX(tbl_vikor_2[R]))))</f>
        <v>0.74761455178058633</v>
      </c>
      <c r="C753" s="22">
        <f>_xlfn.RANK.EQ(tbl_vikor_3[[#This Row],[Q(𝜆)]],tbl_vikor_3[Q(𝜆)])</f>
        <v>76</v>
      </c>
    </row>
    <row r="754" spans="1:3" x14ac:dyDescent="0.55000000000000004">
      <c r="A754" s="7">
        <f>[1]!tbl_gk[[#This Row],[ID]]</f>
        <v>227154</v>
      </c>
      <c r="B754" s="25">
        <f>(($E$2*(tbl_vikor_2[[#This Row],[S]]-MAX(tbl_vikor_2[S])))/(MIN(tbl_vikor_2[S])-MAX(tbl_vikor_2[S])))+((1-$E$2)*((tbl_vikor_2[[#This Row],[R]]-MAX(tbl_vikor_2[R]))/(MIN(tbl_vikor_2[R])-MAX(tbl_vikor_2[R]))))</f>
        <v>0.34482865118920147</v>
      </c>
      <c r="C754" s="22">
        <f>_xlfn.RANK.EQ(tbl_vikor_3[[#This Row],[Q(𝜆)]],tbl_vikor_3[Q(𝜆)])</f>
        <v>1324</v>
      </c>
    </row>
    <row r="755" spans="1:3" x14ac:dyDescent="0.55000000000000004">
      <c r="A755" s="8">
        <f>[1]!tbl_gk[[#This Row],[ID]]</f>
        <v>227186</v>
      </c>
      <c r="B755" s="26">
        <f>(($E$2*(tbl_vikor_2[[#This Row],[S]]-MAX(tbl_vikor_2[S])))/(MIN(tbl_vikor_2[S])-MAX(tbl_vikor_2[S])))+((1-$E$2)*((tbl_vikor_2[[#This Row],[R]]-MAX(tbl_vikor_2[R]))/(MIN(tbl_vikor_2[R])-MAX(tbl_vikor_2[R]))))</f>
        <v>0.50159421231211887</v>
      </c>
      <c r="C755" s="22">
        <f>_xlfn.RANK.EQ(tbl_vikor_3[[#This Row],[Q(𝜆)]],tbl_vikor_3[Q(𝜆)])</f>
        <v>635</v>
      </c>
    </row>
    <row r="756" spans="1:3" x14ac:dyDescent="0.55000000000000004">
      <c r="A756" s="7">
        <f>[1]!tbl_gk[[#This Row],[ID]]</f>
        <v>227275</v>
      </c>
      <c r="B756" s="25">
        <f>(($E$2*(tbl_vikor_2[[#This Row],[S]]-MAX(tbl_vikor_2[S])))/(MIN(tbl_vikor_2[S])-MAX(tbl_vikor_2[S])))+((1-$E$2)*((tbl_vikor_2[[#This Row],[R]]-MAX(tbl_vikor_2[R]))/(MIN(tbl_vikor_2[R])-MAX(tbl_vikor_2[R]))))</f>
        <v>0.76209636118932367</v>
      </c>
      <c r="C756" s="22">
        <f>_xlfn.RANK.EQ(tbl_vikor_3[[#This Row],[Q(𝜆)]],tbl_vikor_3[Q(𝜆)])</f>
        <v>66</v>
      </c>
    </row>
    <row r="757" spans="1:3" x14ac:dyDescent="0.55000000000000004">
      <c r="A757" s="8">
        <f>[1]!tbl_gk[[#This Row],[ID]]</f>
        <v>227290</v>
      </c>
      <c r="B757" s="26">
        <f>(($E$2*(tbl_vikor_2[[#This Row],[S]]-MAX(tbl_vikor_2[S])))/(MIN(tbl_vikor_2[S])-MAX(tbl_vikor_2[S])))+((1-$E$2)*((tbl_vikor_2[[#This Row],[R]]-MAX(tbl_vikor_2[R]))/(MIN(tbl_vikor_2[R])-MAX(tbl_vikor_2[R]))))</f>
        <v>0.83079997755315804</v>
      </c>
      <c r="C757" s="22">
        <f>_xlfn.RANK.EQ(tbl_vikor_3[[#This Row],[Q(𝜆)]],tbl_vikor_3[Q(𝜆)])</f>
        <v>25</v>
      </c>
    </row>
    <row r="758" spans="1:3" x14ac:dyDescent="0.55000000000000004">
      <c r="A758" s="7">
        <f>[1]!tbl_gk[[#This Row],[ID]]</f>
        <v>227370</v>
      </c>
      <c r="B758" s="25">
        <f>(($E$2*(tbl_vikor_2[[#This Row],[S]]-MAX(tbl_vikor_2[S])))/(MIN(tbl_vikor_2[S])-MAX(tbl_vikor_2[S])))+((1-$E$2)*((tbl_vikor_2[[#This Row],[R]]-MAX(tbl_vikor_2[R]))/(MIN(tbl_vikor_2[R])-MAX(tbl_vikor_2[R]))))</f>
        <v>0.48522111787289735</v>
      </c>
      <c r="C758" s="22">
        <f>_xlfn.RANK.EQ(tbl_vikor_3[[#This Row],[Q(𝜆)]],tbl_vikor_3[Q(𝜆)])</f>
        <v>704</v>
      </c>
    </row>
    <row r="759" spans="1:3" x14ac:dyDescent="0.55000000000000004">
      <c r="A759" s="8">
        <f>[1]!tbl_gk[[#This Row],[ID]]</f>
        <v>227477</v>
      </c>
      <c r="B759" s="26">
        <f>(($E$2*(tbl_vikor_2[[#This Row],[S]]-MAX(tbl_vikor_2[S])))/(MIN(tbl_vikor_2[S])-MAX(tbl_vikor_2[S])))+((1-$E$2)*((tbl_vikor_2[[#This Row],[R]]-MAX(tbl_vikor_2[R]))/(MIN(tbl_vikor_2[R])-MAX(tbl_vikor_2[R]))))</f>
        <v>0.5632215913375066</v>
      </c>
      <c r="C759" s="22">
        <f>_xlfn.RANK.EQ(tbl_vikor_3[[#This Row],[Q(𝜆)]],tbl_vikor_3[Q(𝜆)])</f>
        <v>429</v>
      </c>
    </row>
    <row r="760" spans="1:3" x14ac:dyDescent="0.55000000000000004">
      <c r="A760" s="7">
        <f>[1]!tbl_gk[[#This Row],[ID]]</f>
        <v>227497</v>
      </c>
      <c r="B760" s="25">
        <f>(($E$2*(tbl_vikor_2[[#This Row],[S]]-MAX(tbl_vikor_2[S])))/(MIN(tbl_vikor_2[S])-MAX(tbl_vikor_2[S])))+((1-$E$2)*((tbl_vikor_2[[#This Row],[R]]-MAX(tbl_vikor_2[R]))/(MIN(tbl_vikor_2[R])-MAX(tbl_vikor_2[R]))))</f>
        <v>0.66184382026921007</v>
      </c>
      <c r="C760" s="22">
        <f>_xlfn.RANK.EQ(tbl_vikor_3[[#This Row],[Q(𝜆)]],tbl_vikor_3[Q(𝜆)])</f>
        <v>170</v>
      </c>
    </row>
    <row r="761" spans="1:3" x14ac:dyDescent="0.55000000000000004">
      <c r="A761" s="8">
        <f>[1]!tbl_gk[[#This Row],[ID]]</f>
        <v>227545</v>
      </c>
      <c r="B761" s="26">
        <f>(($E$2*(tbl_vikor_2[[#This Row],[S]]-MAX(tbl_vikor_2[S])))/(MIN(tbl_vikor_2[S])-MAX(tbl_vikor_2[S])))+((1-$E$2)*((tbl_vikor_2[[#This Row],[R]]-MAX(tbl_vikor_2[R]))/(MIN(tbl_vikor_2[R])-MAX(tbl_vikor_2[R]))))</f>
        <v>0.37037022881486426</v>
      </c>
      <c r="C761" s="22">
        <f>_xlfn.RANK.EQ(tbl_vikor_3[[#This Row],[Q(𝜆)]],tbl_vikor_3[Q(𝜆)])</f>
        <v>1214</v>
      </c>
    </row>
    <row r="762" spans="1:3" x14ac:dyDescent="0.55000000000000004">
      <c r="A762" s="7">
        <f>[1]!tbl_gk[[#This Row],[ID]]</f>
        <v>227570</v>
      </c>
      <c r="B762" s="25">
        <f>(($E$2*(tbl_vikor_2[[#This Row],[S]]-MAX(tbl_vikor_2[S])))/(MIN(tbl_vikor_2[S])-MAX(tbl_vikor_2[S])))+((1-$E$2)*((tbl_vikor_2[[#This Row],[R]]-MAX(tbl_vikor_2[R]))/(MIN(tbl_vikor_2[R])-MAX(tbl_vikor_2[R]))))</f>
        <v>0.32719181719385926</v>
      </c>
      <c r="C762" s="22">
        <f>_xlfn.RANK.EQ(tbl_vikor_3[[#This Row],[Q(𝜆)]],tbl_vikor_3[Q(𝜆)])</f>
        <v>1410</v>
      </c>
    </row>
    <row r="763" spans="1:3" x14ac:dyDescent="0.55000000000000004">
      <c r="A763" s="8">
        <f>[1]!tbl_gk[[#This Row],[ID]]</f>
        <v>227616</v>
      </c>
      <c r="B763" s="26">
        <f>(($E$2*(tbl_vikor_2[[#This Row],[S]]-MAX(tbl_vikor_2[S])))/(MIN(tbl_vikor_2[S])-MAX(tbl_vikor_2[S])))+((1-$E$2)*((tbl_vikor_2[[#This Row],[R]]-MAX(tbl_vikor_2[R]))/(MIN(tbl_vikor_2[R])-MAX(tbl_vikor_2[R]))))</f>
        <v>0.39022796151919092</v>
      </c>
      <c r="C763" s="22">
        <f>_xlfn.RANK.EQ(tbl_vikor_3[[#This Row],[Q(𝜆)]],tbl_vikor_3[Q(𝜆)])</f>
        <v>1130</v>
      </c>
    </row>
    <row r="764" spans="1:3" x14ac:dyDescent="0.55000000000000004">
      <c r="A764" s="7">
        <f>[1]!tbl_gk[[#This Row],[ID]]</f>
        <v>227653</v>
      </c>
      <c r="B764" s="25">
        <f>(($E$2*(tbl_vikor_2[[#This Row],[S]]-MAX(tbl_vikor_2[S])))/(MIN(tbl_vikor_2[S])-MAX(tbl_vikor_2[S])))+((1-$E$2)*((tbl_vikor_2[[#This Row],[R]]-MAX(tbl_vikor_2[R]))/(MIN(tbl_vikor_2[R])-MAX(tbl_vikor_2[R]))))</f>
        <v>0.37508099964720498</v>
      </c>
      <c r="C764" s="22">
        <f>_xlfn.RANK.EQ(tbl_vikor_3[[#This Row],[Q(𝜆)]],tbl_vikor_3[Q(𝜆)])</f>
        <v>1191</v>
      </c>
    </row>
    <row r="765" spans="1:3" x14ac:dyDescent="0.55000000000000004">
      <c r="A765" s="8">
        <f>[1]!tbl_gk[[#This Row],[ID]]</f>
        <v>227668</v>
      </c>
      <c r="B765" s="26">
        <f>(($E$2*(tbl_vikor_2[[#This Row],[S]]-MAX(tbl_vikor_2[S])))/(MIN(tbl_vikor_2[S])-MAX(tbl_vikor_2[S])))+((1-$E$2)*((tbl_vikor_2[[#This Row],[R]]-MAX(tbl_vikor_2[R]))/(MIN(tbl_vikor_2[R])-MAX(tbl_vikor_2[R]))))</f>
        <v>0.45368516474205478</v>
      </c>
      <c r="C765" s="22">
        <f>_xlfn.RANK.EQ(tbl_vikor_3[[#This Row],[Q(𝜆)]],tbl_vikor_3[Q(𝜆)])</f>
        <v>852</v>
      </c>
    </row>
    <row r="766" spans="1:3" x14ac:dyDescent="0.55000000000000004">
      <c r="A766" s="7">
        <f>[1]!tbl_gk[[#This Row],[ID]]</f>
        <v>227819</v>
      </c>
      <c r="B766" s="25">
        <f>(($E$2*(tbl_vikor_2[[#This Row],[S]]-MAX(tbl_vikor_2[S])))/(MIN(tbl_vikor_2[S])-MAX(tbl_vikor_2[S])))+((1-$E$2)*((tbl_vikor_2[[#This Row],[R]]-MAX(tbl_vikor_2[R]))/(MIN(tbl_vikor_2[R])-MAX(tbl_vikor_2[R]))))</f>
        <v>0.61509992408901526</v>
      </c>
      <c r="C766" s="22">
        <f>_xlfn.RANK.EQ(tbl_vikor_3[[#This Row],[Q(𝜆)]],tbl_vikor_3[Q(𝜆)])</f>
        <v>281</v>
      </c>
    </row>
    <row r="767" spans="1:3" x14ac:dyDescent="0.55000000000000004">
      <c r="A767" s="8">
        <f>[1]!tbl_gk[[#This Row],[ID]]</f>
        <v>227879</v>
      </c>
      <c r="B767" s="26">
        <f>(($E$2*(tbl_vikor_2[[#This Row],[S]]-MAX(tbl_vikor_2[S])))/(MIN(tbl_vikor_2[S])-MAX(tbl_vikor_2[S])))+((1-$E$2)*((tbl_vikor_2[[#This Row],[R]]-MAX(tbl_vikor_2[R]))/(MIN(tbl_vikor_2[R])-MAX(tbl_vikor_2[R]))))</f>
        <v>0.33971131281569511</v>
      </c>
      <c r="C767" s="22">
        <f>_xlfn.RANK.EQ(tbl_vikor_3[[#This Row],[Q(𝜆)]],tbl_vikor_3[Q(𝜆)])</f>
        <v>1346</v>
      </c>
    </row>
    <row r="768" spans="1:3" x14ac:dyDescent="0.55000000000000004">
      <c r="A768" s="7">
        <f>[1]!tbl_gk[[#This Row],[ID]]</f>
        <v>227909</v>
      </c>
      <c r="B768" s="25">
        <f>(($E$2*(tbl_vikor_2[[#This Row],[S]]-MAX(tbl_vikor_2[S])))/(MIN(tbl_vikor_2[S])-MAX(tbl_vikor_2[S])))+((1-$E$2)*((tbl_vikor_2[[#This Row],[R]]-MAX(tbl_vikor_2[R]))/(MIN(tbl_vikor_2[R])-MAX(tbl_vikor_2[R]))))</f>
        <v>0.46888938717787132</v>
      </c>
      <c r="C768" s="22">
        <f>_xlfn.RANK.EQ(tbl_vikor_3[[#This Row],[Q(𝜆)]],tbl_vikor_3[Q(𝜆)])</f>
        <v>786</v>
      </c>
    </row>
    <row r="769" spans="1:3" x14ac:dyDescent="0.55000000000000004">
      <c r="A769" s="8">
        <f>[1]!tbl_gk[[#This Row],[ID]]</f>
        <v>227966</v>
      </c>
      <c r="B769" s="26">
        <f>(($E$2*(tbl_vikor_2[[#This Row],[S]]-MAX(tbl_vikor_2[S])))/(MIN(tbl_vikor_2[S])-MAX(tbl_vikor_2[S])))+((1-$E$2)*((tbl_vikor_2[[#This Row],[R]]-MAX(tbl_vikor_2[R]))/(MIN(tbl_vikor_2[R])-MAX(tbl_vikor_2[R]))))</f>
        <v>0.45554243443935194</v>
      </c>
      <c r="C769" s="22">
        <f>_xlfn.RANK.EQ(tbl_vikor_3[[#This Row],[Q(𝜆)]],tbl_vikor_3[Q(𝜆)])</f>
        <v>841</v>
      </c>
    </row>
    <row r="770" spans="1:3" x14ac:dyDescent="0.55000000000000004">
      <c r="A770" s="7">
        <f>[1]!tbl_gk[[#This Row],[ID]]</f>
        <v>228117</v>
      </c>
      <c r="B770" s="25">
        <f>(($E$2*(tbl_vikor_2[[#This Row],[S]]-MAX(tbl_vikor_2[S])))/(MIN(tbl_vikor_2[S])-MAX(tbl_vikor_2[S])))+((1-$E$2)*((tbl_vikor_2[[#This Row],[R]]-MAX(tbl_vikor_2[R]))/(MIN(tbl_vikor_2[R])-MAX(tbl_vikor_2[R]))))</f>
        <v>0.34327480148974204</v>
      </c>
      <c r="C770" s="22">
        <f>_xlfn.RANK.EQ(tbl_vikor_3[[#This Row],[Q(𝜆)]],tbl_vikor_3[Q(𝜆)])</f>
        <v>1334</v>
      </c>
    </row>
    <row r="771" spans="1:3" x14ac:dyDescent="0.55000000000000004">
      <c r="A771" s="8">
        <f>[1]!tbl_gk[[#This Row],[ID]]</f>
        <v>228130</v>
      </c>
      <c r="B771" s="26">
        <f>(($E$2*(tbl_vikor_2[[#This Row],[S]]-MAX(tbl_vikor_2[S])))/(MIN(tbl_vikor_2[S])-MAX(tbl_vikor_2[S])))+((1-$E$2)*((tbl_vikor_2[[#This Row],[R]]-MAX(tbl_vikor_2[R]))/(MIN(tbl_vikor_2[R])-MAX(tbl_vikor_2[R]))))</f>
        <v>0.53337363551296901</v>
      </c>
      <c r="C771" s="22">
        <f>_xlfn.RANK.EQ(tbl_vikor_3[[#This Row],[Q(𝜆)]],tbl_vikor_3[Q(𝜆)])</f>
        <v>523</v>
      </c>
    </row>
    <row r="772" spans="1:3" x14ac:dyDescent="0.55000000000000004">
      <c r="A772" s="7">
        <f>[1]!tbl_gk[[#This Row],[ID]]</f>
        <v>228221</v>
      </c>
      <c r="B772" s="25">
        <f>(($E$2*(tbl_vikor_2[[#This Row],[S]]-MAX(tbl_vikor_2[S])))/(MIN(tbl_vikor_2[S])-MAX(tbl_vikor_2[S])))+((1-$E$2)*((tbl_vikor_2[[#This Row],[R]]-MAX(tbl_vikor_2[R]))/(MIN(tbl_vikor_2[R])-MAX(tbl_vikor_2[R]))))</f>
        <v>0.45227250581176814</v>
      </c>
      <c r="C772" s="22">
        <f>_xlfn.RANK.EQ(tbl_vikor_3[[#This Row],[Q(𝜆)]],tbl_vikor_3[Q(𝜆)])</f>
        <v>863</v>
      </c>
    </row>
    <row r="773" spans="1:3" x14ac:dyDescent="0.55000000000000004">
      <c r="A773" s="8">
        <f>[1]!tbl_gk[[#This Row],[ID]]</f>
        <v>228231</v>
      </c>
      <c r="B773" s="26">
        <f>(($E$2*(tbl_vikor_2[[#This Row],[S]]-MAX(tbl_vikor_2[S])))/(MIN(tbl_vikor_2[S])-MAX(tbl_vikor_2[S])))+((1-$E$2)*((tbl_vikor_2[[#This Row],[R]]-MAX(tbl_vikor_2[R]))/(MIN(tbl_vikor_2[R])-MAX(tbl_vikor_2[R]))))</f>
        <v>0.54618823414640083</v>
      </c>
      <c r="C773" s="22">
        <f>_xlfn.RANK.EQ(tbl_vikor_3[[#This Row],[Q(𝜆)]],tbl_vikor_3[Q(𝜆)])</f>
        <v>478</v>
      </c>
    </row>
    <row r="774" spans="1:3" x14ac:dyDescent="0.55000000000000004">
      <c r="A774" s="7">
        <f>[1]!tbl_gk[[#This Row],[ID]]</f>
        <v>228253</v>
      </c>
      <c r="B774" s="25">
        <f>(($E$2*(tbl_vikor_2[[#This Row],[S]]-MAX(tbl_vikor_2[S])))/(MIN(tbl_vikor_2[S])-MAX(tbl_vikor_2[S])))+((1-$E$2)*((tbl_vikor_2[[#This Row],[R]]-MAX(tbl_vikor_2[R]))/(MIN(tbl_vikor_2[R])-MAX(tbl_vikor_2[R]))))</f>
        <v>0.29870179171630695</v>
      </c>
      <c r="C774" s="22">
        <f>_xlfn.RANK.EQ(tbl_vikor_3[[#This Row],[Q(𝜆)]],tbl_vikor_3[Q(𝜆)])</f>
        <v>1513</v>
      </c>
    </row>
    <row r="775" spans="1:3" x14ac:dyDescent="0.55000000000000004">
      <c r="A775" s="8">
        <f>[1]!tbl_gk[[#This Row],[ID]]</f>
        <v>228255</v>
      </c>
      <c r="B775" s="26">
        <f>(($E$2*(tbl_vikor_2[[#This Row],[S]]-MAX(tbl_vikor_2[S])))/(MIN(tbl_vikor_2[S])-MAX(tbl_vikor_2[S])))+((1-$E$2)*((tbl_vikor_2[[#This Row],[R]]-MAX(tbl_vikor_2[R]))/(MIN(tbl_vikor_2[R])-MAX(tbl_vikor_2[R]))))</f>
        <v>0.43511551482145294</v>
      </c>
      <c r="C775" s="22">
        <f>_xlfn.RANK.EQ(tbl_vikor_3[[#This Row],[Q(𝜆)]],tbl_vikor_3[Q(𝜆)])</f>
        <v>942</v>
      </c>
    </row>
    <row r="776" spans="1:3" x14ac:dyDescent="0.55000000000000004">
      <c r="A776" s="7">
        <f>[1]!tbl_gk[[#This Row],[ID]]</f>
        <v>228279</v>
      </c>
      <c r="B776" s="25">
        <f>(($E$2*(tbl_vikor_2[[#This Row],[S]]-MAX(tbl_vikor_2[S])))/(MIN(tbl_vikor_2[S])-MAX(tbl_vikor_2[S])))+((1-$E$2)*((tbl_vikor_2[[#This Row],[R]]-MAX(tbl_vikor_2[R]))/(MIN(tbl_vikor_2[R])-MAX(tbl_vikor_2[R]))))</f>
        <v>0.76838804815852169</v>
      </c>
      <c r="C776" s="22">
        <f>_xlfn.RANK.EQ(tbl_vikor_3[[#This Row],[Q(𝜆)]],tbl_vikor_3[Q(𝜆)])</f>
        <v>61</v>
      </c>
    </row>
    <row r="777" spans="1:3" x14ac:dyDescent="0.55000000000000004">
      <c r="A777" s="8">
        <f>[1]!tbl_gk[[#This Row],[ID]]</f>
        <v>228296</v>
      </c>
      <c r="B777" s="26">
        <f>(($E$2*(tbl_vikor_2[[#This Row],[S]]-MAX(tbl_vikor_2[S])))/(MIN(tbl_vikor_2[S])-MAX(tbl_vikor_2[S])))+((1-$E$2)*((tbl_vikor_2[[#This Row],[R]]-MAX(tbl_vikor_2[R]))/(MIN(tbl_vikor_2[R])-MAX(tbl_vikor_2[R]))))</f>
        <v>0.40101136314231894</v>
      </c>
      <c r="C777" s="22">
        <f>_xlfn.RANK.EQ(tbl_vikor_3[[#This Row],[Q(𝜆)]],tbl_vikor_3[Q(𝜆)])</f>
        <v>1091</v>
      </c>
    </row>
    <row r="778" spans="1:3" x14ac:dyDescent="0.55000000000000004">
      <c r="A778" s="7">
        <f>[1]!tbl_gk[[#This Row],[ID]]</f>
        <v>228355</v>
      </c>
      <c r="B778" s="25">
        <f>(($E$2*(tbl_vikor_2[[#This Row],[S]]-MAX(tbl_vikor_2[S])))/(MIN(tbl_vikor_2[S])-MAX(tbl_vikor_2[S])))+((1-$E$2)*((tbl_vikor_2[[#This Row],[R]]-MAX(tbl_vikor_2[R]))/(MIN(tbl_vikor_2[R])-MAX(tbl_vikor_2[R]))))</f>
        <v>0.50410201821425515</v>
      </c>
      <c r="C778" s="22">
        <f>_xlfn.RANK.EQ(tbl_vikor_3[[#This Row],[Q(𝜆)]],tbl_vikor_3[Q(𝜆)])</f>
        <v>619</v>
      </c>
    </row>
    <row r="779" spans="1:3" x14ac:dyDescent="0.55000000000000004">
      <c r="A779" s="8">
        <f>[1]!tbl_gk[[#This Row],[ID]]</f>
        <v>228369</v>
      </c>
      <c r="B779" s="26">
        <f>(($E$2*(tbl_vikor_2[[#This Row],[S]]-MAX(tbl_vikor_2[S])))/(MIN(tbl_vikor_2[S])-MAX(tbl_vikor_2[S])))+((1-$E$2)*((tbl_vikor_2[[#This Row],[R]]-MAX(tbl_vikor_2[R]))/(MIN(tbl_vikor_2[R])-MAX(tbl_vikor_2[R]))))</f>
        <v>0.44982111415887366</v>
      </c>
      <c r="C779" s="22">
        <f>_xlfn.RANK.EQ(tbl_vikor_3[[#This Row],[Q(𝜆)]],tbl_vikor_3[Q(𝜆)])</f>
        <v>880</v>
      </c>
    </row>
    <row r="780" spans="1:3" x14ac:dyDescent="0.55000000000000004">
      <c r="A780" s="7">
        <f>[1]!tbl_gk[[#This Row],[ID]]</f>
        <v>228383</v>
      </c>
      <c r="B780" s="25">
        <f>(($E$2*(tbl_vikor_2[[#This Row],[S]]-MAX(tbl_vikor_2[S])))/(MIN(tbl_vikor_2[S])-MAX(tbl_vikor_2[S])))+((1-$E$2)*((tbl_vikor_2[[#This Row],[R]]-MAX(tbl_vikor_2[R]))/(MIN(tbl_vikor_2[R])-MAX(tbl_vikor_2[R]))))</f>
        <v>0.78949138685151632</v>
      </c>
      <c r="C780" s="22">
        <f>_xlfn.RANK.EQ(tbl_vikor_3[[#This Row],[Q(𝜆)]],tbl_vikor_3[Q(𝜆)])</f>
        <v>45</v>
      </c>
    </row>
    <row r="781" spans="1:3" x14ac:dyDescent="0.55000000000000004">
      <c r="A781" s="8">
        <f>[1]!tbl_gk[[#This Row],[ID]]</f>
        <v>228385</v>
      </c>
      <c r="B781" s="26">
        <f>(($E$2*(tbl_vikor_2[[#This Row],[S]]-MAX(tbl_vikor_2[S])))/(MIN(tbl_vikor_2[S])-MAX(tbl_vikor_2[S])))+((1-$E$2)*((tbl_vikor_2[[#This Row],[R]]-MAX(tbl_vikor_2[R]))/(MIN(tbl_vikor_2[R])-MAX(tbl_vikor_2[R]))))</f>
        <v>0.45001679104056358</v>
      </c>
      <c r="C781" s="22">
        <f>_xlfn.RANK.EQ(tbl_vikor_3[[#This Row],[Q(𝜆)]],tbl_vikor_3[Q(𝜆)])</f>
        <v>878</v>
      </c>
    </row>
    <row r="782" spans="1:3" x14ac:dyDescent="0.55000000000000004">
      <c r="A782" s="7">
        <f>[1]!tbl_gk[[#This Row],[ID]]</f>
        <v>228410</v>
      </c>
      <c r="B782" s="25">
        <f>(($E$2*(tbl_vikor_2[[#This Row],[S]]-MAX(tbl_vikor_2[S])))/(MIN(tbl_vikor_2[S])-MAX(tbl_vikor_2[S])))+((1-$E$2)*((tbl_vikor_2[[#This Row],[R]]-MAX(tbl_vikor_2[R]))/(MIN(tbl_vikor_2[R])-MAX(tbl_vikor_2[R]))))</f>
        <v>0.77447108011962507</v>
      </c>
      <c r="C782" s="22">
        <f>_xlfn.RANK.EQ(tbl_vikor_3[[#This Row],[Q(𝜆)]],tbl_vikor_3[Q(𝜆)])</f>
        <v>59</v>
      </c>
    </row>
    <row r="783" spans="1:3" x14ac:dyDescent="0.55000000000000004">
      <c r="A783" s="8">
        <f>[1]!tbl_gk[[#This Row],[ID]]</f>
        <v>228413</v>
      </c>
      <c r="B783" s="26">
        <f>(($E$2*(tbl_vikor_2[[#This Row],[S]]-MAX(tbl_vikor_2[S])))/(MIN(tbl_vikor_2[S])-MAX(tbl_vikor_2[S])))+((1-$E$2)*((tbl_vikor_2[[#This Row],[R]]-MAX(tbl_vikor_2[R]))/(MIN(tbl_vikor_2[R])-MAX(tbl_vikor_2[R]))))</f>
        <v>0.56504681169636306</v>
      </c>
      <c r="C783" s="22">
        <f>_xlfn.RANK.EQ(tbl_vikor_3[[#This Row],[Q(𝜆)]],tbl_vikor_3[Q(𝜆)])</f>
        <v>425</v>
      </c>
    </row>
    <row r="784" spans="1:3" x14ac:dyDescent="0.55000000000000004">
      <c r="A784" s="7">
        <f>[1]!tbl_gk[[#This Row],[ID]]</f>
        <v>228456</v>
      </c>
      <c r="B784" s="25">
        <f>(($E$2*(tbl_vikor_2[[#This Row],[S]]-MAX(tbl_vikor_2[S])))/(MIN(tbl_vikor_2[S])-MAX(tbl_vikor_2[S])))+((1-$E$2)*((tbl_vikor_2[[#This Row],[R]]-MAX(tbl_vikor_2[R]))/(MIN(tbl_vikor_2[R])-MAX(tbl_vikor_2[R]))))</f>
        <v>0.49874423883041086</v>
      </c>
      <c r="C784" s="22">
        <f>_xlfn.RANK.EQ(tbl_vikor_3[[#This Row],[Q(𝜆)]],tbl_vikor_3[Q(𝜆)])</f>
        <v>645</v>
      </c>
    </row>
    <row r="785" spans="1:3" x14ac:dyDescent="0.55000000000000004">
      <c r="A785" s="8">
        <f>[1]!tbl_gk[[#This Row],[ID]]</f>
        <v>228505</v>
      </c>
      <c r="B785" s="26">
        <f>(($E$2*(tbl_vikor_2[[#This Row],[S]]-MAX(tbl_vikor_2[S])))/(MIN(tbl_vikor_2[S])-MAX(tbl_vikor_2[S])))+((1-$E$2)*((tbl_vikor_2[[#This Row],[R]]-MAX(tbl_vikor_2[R]))/(MIN(tbl_vikor_2[R])-MAX(tbl_vikor_2[R]))))</f>
        <v>0.64506620488293631</v>
      </c>
      <c r="C785" s="22">
        <f>_xlfn.RANK.EQ(tbl_vikor_3[[#This Row],[Q(𝜆)]],tbl_vikor_3[Q(𝜆)])</f>
        <v>209</v>
      </c>
    </row>
    <row r="786" spans="1:3" x14ac:dyDescent="0.55000000000000004">
      <c r="A786" s="7">
        <f>[1]!tbl_gk[[#This Row],[ID]]</f>
        <v>228514</v>
      </c>
      <c r="B786" s="25">
        <f>(($E$2*(tbl_vikor_2[[#This Row],[S]]-MAX(tbl_vikor_2[S])))/(MIN(tbl_vikor_2[S])-MAX(tbl_vikor_2[S])))+((1-$E$2)*((tbl_vikor_2[[#This Row],[R]]-MAX(tbl_vikor_2[R]))/(MIN(tbl_vikor_2[R])-MAX(tbl_vikor_2[R]))))</f>
        <v>0.35886334277138704</v>
      </c>
      <c r="C786" s="22">
        <f>_xlfn.RANK.EQ(tbl_vikor_3[[#This Row],[Q(𝜆)]],tbl_vikor_3[Q(𝜆)])</f>
        <v>1266</v>
      </c>
    </row>
    <row r="787" spans="1:3" x14ac:dyDescent="0.55000000000000004">
      <c r="A787" s="8">
        <f>[1]!tbl_gk[[#This Row],[ID]]</f>
        <v>228562</v>
      </c>
      <c r="B787" s="26">
        <f>(($E$2*(tbl_vikor_2[[#This Row],[S]]-MAX(tbl_vikor_2[S])))/(MIN(tbl_vikor_2[S])-MAX(tbl_vikor_2[S])))+((1-$E$2)*((tbl_vikor_2[[#This Row],[R]]-MAX(tbl_vikor_2[R]))/(MIN(tbl_vikor_2[R])-MAX(tbl_vikor_2[R]))))</f>
        <v>0.47574120714181456</v>
      </c>
      <c r="C787" s="22">
        <f>_xlfn.RANK.EQ(tbl_vikor_3[[#This Row],[Q(𝜆)]],tbl_vikor_3[Q(𝜆)])</f>
        <v>757</v>
      </c>
    </row>
    <row r="788" spans="1:3" x14ac:dyDescent="0.55000000000000004">
      <c r="A788" s="7">
        <f>[1]!tbl_gk[[#This Row],[ID]]</f>
        <v>228582</v>
      </c>
      <c r="B788" s="25">
        <f>(($E$2*(tbl_vikor_2[[#This Row],[S]]-MAX(tbl_vikor_2[S])))/(MIN(tbl_vikor_2[S])-MAX(tbl_vikor_2[S])))+((1-$E$2)*((tbl_vikor_2[[#This Row],[R]]-MAX(tbl_vikor_2[R]))/(MIN(tbl_vikor_2[R])-MAX(tbl_vikor_2[R]))))</f>
        <v>0.31201504802729085</v>
      </c>
      <c r="C788" s="22">
        <f>_xlfn.RANK.EQ(tbl_vikor_3[[#This Row],[Q(𝜆)]],tbl_vikor_3[Q(𝜆)])</f>
        <v>1466</v>
      </c>
    </row>
    <row r="789" spans="1:3" x14ac:dyDescent="0.55000000000000004">
      <c r="A789" s="8">
        <f>[1]!tbl_gk[[#This Row],[ID]]</f>
        <v>228607</v>
      </c>
      <c r="B789" s="26">
        <f>(($E$2*(tbl_vikor_2[[#This Row],[S]]-MAX(tbl_vikor_2[S])))/(MIN(tbl_vikor_2[S])-MAX(tbl_vikor_2[S])))+((1-$E$2)*((tbl_vikor_2[[#This Row],[R]]-MAX(tbl_vikor_2[R]))/(MIN(tbl_vikor_2[R])-MAX(tbl_vikor_2[R]))))</f>
        <v>0.58631969573841691</v>
      </c>
      <c r="C789" s="22">
        <f>_xlfn.RANK.EQ(tbl_vikor_3[[#This Row],[Q(𝜆)]],tbl_vikor_3[Q(𝜆)])</f>
        <v>361</v>
      </c>
    </row>
    <row r="790" spans="1:3" x14ac:dyDescent="0.55000000000000004">
      <c r="A790" s="7">
        <f>[1]!tbl_gk[[#This Row],[ID]]</f>
        <v>228613</v>
      </c>
      <c r="B790" s="25">
        <f>(($E$2*(tbl_vikor_2[[#This Row],[S]]-MAX(tbl_vikor_2[S])))/(MIN(tbl_vikor_2[S])-MAX(tbl_vikor_2[S])))+((1-$E$2)*((tbl_vikor_2[[#This Row],[R]]-MAX(tbl_vikor_2[R]))/(MIN(tbl_vikor_2[R])-MAX(tbl_vikor_2[R]))))</f>
        <v>0.3943025021154053</v>
      </c>
      <c r="C790" s="22">
        <f>_xlfn.RANK.EQ(tbl_vikor_3[[#This Row],[Q(𝜆)]],tbl_vikor_3[Q(𝜆)])</f>
        <v>1117</v>
      </c>
    </row>
    <row r="791" spans="1:3" x14ac:dyDescent="0.55000000000000004">
      <c r="A791" s="8">
        <f>[1]!tbl_gk[[#This Row],[ID]]</f>
        <v>228616</v>
      </c>
      <c r="B791" s="26">
        <f>(($E$2*(tbl_vikor_2[[#This Row],[S]]-MAX(tbl_vikor_2[S])))/(MIN(tbl_vikor_2[S])-MAX(tbl_vikor_2[S])))+((1-$E$2)*((tbl_vikor_2[[#This Row],[R]]-MAX(tbl_vikor_2[R]))/(MIN(tbl_vikor_2[R])-MAX(tbl_vikor_2[R]))))</f>
        <v>0.71497821677702644</v>
      </c>
      <c r="C791" s="22">
        <f>_xlfn.RANK.EQ(tbl_vikor_3[[#This Row],[Q(𝜆)]],tbl_vikor_3[Q(𝜆)])</f>
        <v>110</v>
      </c>
    </row>
    <row r="792" spans="1:3" x14ac:dyDescent="0.55000000000000004">
      <c r="A792" s="7">
        <f>[1]!tbl_gk[[#This Row],[ID]]</f>
        <v>228736</v>
      </c>
      <c r="B792" s="25">
        <f>(($E$2*(tbl_vikor_2[[#This Row],[S]]-MAX(tbl_vikor_2[S])))/(MIN(tbl_vikor_2[S])-MAX(tbl_vikor_2[S])))+((1-$E$2)*((tbl_vikor_2[[#This Row],[R]]-MAX(tbl_vikor_2[R]))/(MIN(tbl_vikor_2[R])-MAX(tbl_vikor_2[R]))))</f>
        <v>0.57408809848552633</v>
      </c>
      <c r="C792" s="22">
        <f>_xlfn.RANK.EQ(tbl_vikor_3[[#This Row],[Q(𝜆)]],tbl_vikor_3[Q(𝜆)])</f>
        <v>391</v>
      </c>
    </row>
    <row r="793" spans="1:3" x14ac:dyDescent="0.55000000000000004">
      <c r="A793" s="8">
        <f>[1]!tbl_gk[[#This Row],[ID]]</f>
        <v>228789</v>
      </c>
      <c r="B793" s="26">
        <f>(($E$2*(tbl_vikor_2[[#This Row],[S]]-MAX(tbl_vikor_2[S])))/(MIN(tbl_vikor_2[S])-MAX(tbl_vikor_2[S])))+((1-$E$2)*((tbl_vikor_2[[#This Row],[R]]-MAX(tbl_vikor_2[R]))/(MIN(tbl_vikor_2[R])-MAX(tbl_vikor_2[R]))))</f>
        <v>0.75909940523298491</v>
      </c>
      <c r="C793" s="22">
        <f>_xlfn.RANK.EQ(tbl_vikor_3[[#This Row],[Q(𝜆)]],tbl_vikor_3[Q(𝜆)])</f>
        <v>68</v>
      </c>
    </row>
    <row r="794" spans="1:3" x14ac:dyDescent="0.55000000000000004">
      <c r="A794" s="7">
        <f>[1]!tbl_gk[[#This Row],[ID]]</f>
        <v>228935</v>
      </c>
      <c r="B794" s="25">
        <f>(($E$2*(tbl_vikor_2[[#This Row],[S]]-MAX(tbl_vikor_2[S])))/(MIN(tbl_vikor_2[S])-MAX(tbl_vikor_2[S])))+((1-$E$2)*((tbl_vikor_2[[#This Row],[R]]-MAX(tbl_vikor_2[R]))/(MIN(tbl_vikor_2[R])-MAX(tbl_vikor_2[R]))))</f>
        <v>0.47202769202985362</v>
      </c>
      <c r="C794" s="22">
        <f>_xlfn.RANK.EQ(tbl_vikor_3[[#This Row],[Q(𝜆)]],tbl_vikor_3[Q(𝜆)])</f>
        <v>769</v>
      </c>
    </row>
    <row r="795" spans="1:3" x14ac:dyDescent="0.55000000000000004">
      <c r="A795" s="8">
        <f>[1]!tbl_gk[[#This Row],[ID]]</f>
        <v>228998</v>
      </c>
      <c r="B795" s="26">
        <f>(($E$2*(tbl_vikor_2[[#This Row],[S]]-MAX(tbl_vikor_2[S])))/(MIN(tbl_vikor_2[S])-MAX(tbl_vikor_2[S])))+((1-$E$2)*((tbl_vikor_2[[#This Row],[R]]-MAX(tbl_vikor_2[R]))/(MIN(tbl_vikor_2[R])-MAX(tbl_vikor_2[R]))))</f>
        <v>0.28674699600859144</v>
      </c>
      <c r="C795" s="22">
        <f>_xlfn.RANK.EQ(tbl_vikor_3[[#This Row],[Q(𝜆)]],tbl_vikor_3[Q(𝜆)])</f>
        <v>1555</v>
      </c>
    </row>
    <row r="796" spans="1:3" x14ac:dyDescent="0.55000000000000004">
      <c r="A796" s="7">
        <f>[1]!tbl_gk[[#This Row],[ID]]</f>
        <v>229046</v>
      </c>
      <c r="B796" s="25">
        <f>(($E$2*(tbl_vikor_2[[#This Row],[S]]-MAX(tbl_vikor_2[S])))/(MIN(tbl_vikor_2[S])-MAX(tbl_vikor_2[S])))+((1-$E$2)*((tbl_vikor_2[[#This Row],[R]]-MAX(tbl_vikor_2[R]))/(MIN(tbl_vikor_2[R])-MAX(tbl_vikor_2[R]))))</f>
        <v>0.46192726077394675</v>
      </c>
      <c r="C796" s="22">
        <f>_xlfn.RANK.EQ(tbl_vikor_3[[#This Row],[Q(𝜆)]],tbl_vikor_3[Q(𝜆)])</f>
        <v>810</v>
      </c>
    </row>
    <row r="797" spans="1:3" x14ac:dyDescent="0.55000000000000004">
      <c r="A797" s="8">
        <f>[1]!tbl_gk[[#This Row],[ID]]</f>
        <v>229067</v>
      </c>
      <c r="B797" s="26">
        <f>(($E$2*(tbl_vikor_2[[#This Row],[S]]-MAX(tbl_vikor_2[S])))/(MIN(tbl_vikor_2[S])-MAX(tbl_vikor_2[S])))+((1-$E$2)*((tbl_vikor_2[[#This Row],[R]]-MAX(tbl_vikor_2[R]))/(MIN(tbl_vikor_2[R])-MAX(tbl_vikor_2[R]))))</f>
        <v>0.36070024588757349</v>
      </c>
      <c r="C797" s="22">
        <f>_xlfn.RANK.EQ(tbl_vikor_3[[#This Row],[Q(𝜆)]],tbl_vikor_3[Q(𝜆)])</f>
        <v>1256</v>
      </c>
    </row>
    <row r="798" spans="1:3" x14ac:dyDescent="0.55000000000000004">
      <c r="A798" s="7">
        <f>[1]!tbl_gk[[#This Row],[ID]]</f>
        <v>229091</v>
      </c>
      <c r="B798" s="25">
        <f>(($E$2*(tbl_vikor_2[[#This Row],[S]]-MAX(tbl_vikor_2[S])))/(MIN(tbl_vikor_2[S])-MAX(tbl_vikor_2[S])))+((1-$E$2)*((tbl_vikor_2[[#This Row],[R]]-MAX(tbl_vikor_2[R]))/(MIN(tbl_vikor_2[R])-MAX(tbl_vikor_2[R]))))</f>
        <v>0.68836064833221444</v>
      </c>
      <c r="C798" s="22">
        <f>_xlfn.RANK.EQ(tbl_vikor_3[[#This Row],[Q(𝜆)]],tbl_vikor_3[Q(𝜆)])</f>
        <v>136</v>
      </c>
    </row>
    <row r="799" spans="1:3" x14ac:dyDescent="0.55000000000000004">
      <c r="A799" s="8">
        <f>[1]!tbl_gk[[#This Row],[ID]]</f>
        <v>229227</v>
      </c>
      <c r="B799" s="26">
        <f>(($E$2*(tbl_vikor_2[[#This Row],[S]]-MAX(tbl_vikor_2[S])))/(MIN(tbl_vikor_2[S])-MAX(tbl_vikor_2[S])))+((1-$E$2)*((tbl_vikor_2[[#This Row],[R]]-MAX(tbl_vikor_2[R]))/(MIN(tbl_vikor_2[R])-MAX(tbl_vikor_2[R]))))</f>
        <v>0.46379193613920094</v>
      </c>
      <c r="C799" s="22">
        <f>_xlfn.RANK.EQ(tbl_vikor_3[[#This Row],[Q(𝜆)]],tbl_vikor_3[Q(𝜆)])</f>
        <v>806</v>
      </c>
    </row>
    <row r="800" spans="1:3" x14ac:dyDescent="0.55000000000000004">
      <c r="A800" s="7">
        <f>[1]!tbl_gk[[#This Row],[ID]]</f>
        <v>229243</v>
      </c>
      <c r="B800" s="25">
        <f>(($E$2*(tbl_vikor_2[[#This Row],[S]]-MAX(tbl_vikor_2[S])))/(MIN(tbl_vikor_2[S])-MAX(tbl_vikor_2[S])))+((1-$E$2)*((tbl_vikor_2[[#This Row],[R]]-MAX(tbl_vikor_2[R]))/(MIN(tbl_vikor_2[R])-MAX(tbl_vikor_2[R]))))</f>
        <v>0.36785828250374186</v>
      </c>
      <c r="C800" s="22">
        <f>_xlfn.RANK.EQ(tbl_vikor_3[[#This Row],[Q(𝜆)]],tbl_vikor_3[Q(𝜆)])</f>
        <v>1221</v>
      </c>
    </row>
    <row r="801" spans="1:3" x14ac:dyDescent="0.55000000000000004">
      <c r="A801" s="8">
        <f>[1]!tbl_gk[[#This Row],[ID]]</f>
        <v>229274</v>
      </c>
      <c r="B801" s="26">
        <f>(($E$2*(tbl_vikor_2[[#This Row],[S]]-MAX(tbl_vikor_2[S])))/(MIN(tbl_vikor_2[S])-MAX(tbl_vikor_2[S])))+((1-$E$2)*((tbl_vikor_2[[#This Row],[R]]-MAX(tbl_vikor_2[R]))/(MIN(tbl_vikor_2[R])-MAX(tbl_vikor_2[R]))))</f>
        <v>0.41654551346442026</v>
      </c>
      <c r="C801" s="22">
        <f>_xlfn.RANK.EQ(tbl_vikor_3[[#This Row],[Q(𝜆)]],tbl_vikor_3[Q(𝜆)])</f>
        <v>1022</v>
      </c>
    </row>
    <row r="802" spans="1:3" x14ac:dyDescent="0.55000000000000004">
      <c r="A802" s="7">
        <f>[1]!tbl_gk[[#This Row],[ID]]</f>
        <v>229345</v>
      </c>
      <c r="B802" s="25">
        <f>(($E$2*(tbl_vikor_2[[#This Row],[S]]-MAX(tbl_vikor_2[S])))/(MIN(tbl_vikor_2[S])-MAX(tbl_vikor_2[S])))+((1-$E$2)*((tbl_vikor_2[[#This Row],[R]]-MAX(tbl_vikor_2[R]))/(MIN(tbl_vikor_2[R])-MAX(tbl_vikor_2[R]))))</f>
        <v>0.31811607400236241</v>
      </c>
      <c r="C802" s="22">
        <f>_xlfn.RANK.EQ(tbl_vikor_3[[#This Row],[Q(𝜆)]],tbl_vikor_3[Q(𝜆)])</f>
        <v>1443</v>
      </c>
    </row>
    <row r="803" spans="1:3" x14ac:dyDescent="0.55000000000000004">
      <c r="A803" s="8">
        <f>[1]!tbl_gk[[#This Row],[ID]]</f>
        <v>229393</v>
      </c>
      <c r="B803" s="26">
        <f>(($E$2*(tbl_vikor_2[[#This Row],[S]]-MAX(tbl_vikor_2[S])))/(MIN(tbl_vikor_2[S])-MAX(tbl_vikor_2[S])))+((1-$E$2)*((tbl_vikor_2[[#This Row],[R]]-MAX(tbl_vikor_2[R]))/(MIN(tbl_vikor_2[R])-MAX(tbl_vikor_2[R]))))</f>
        <v>0.3696166868528839</v>
      </c>
      <c r="C803" s="22">
        <f>_xlfn.RANK.EQ(tbl_vikor_3[[#This Row],[Q(𝜆)]],tbl_vikor_3[Q(𝜆)])</f>
        <v>1217</v>
      </c>
    </row>
    <row r="804" spans="1:3" x14ac:dyDescent="0.55000000000000004">
      <c r="A804" s="7">
        <f>[1]!tbl_gk[[#This Row],[ID]]</f>
        <v>229397</v>
      </c>
      <c r="B804" s="25">
        <f>(($E$2*(tbl_vikor_2[[#This Row],[S]]-MAX(tbl_vikor_2[S])))/(MIN(tbl_vikor_2[S])-MAX(tbl_vikor_2[S])))+((1-$E$2)*((tbl_vikor_2[[#This Row],[R]]-MAX(tbl_vikor_2[R]))/(MIN(tbl_vikor_2[R])-MAX(tbl_vikor_2[R]))))</f>
        <v>0.62123509320713599</v>
      </c>
      <c r="C804" s="22">
        <f>_xlfn.RANK.EQ(tbl_vikor_3[[#This Row],[Q(𝜆)]],tbl_vikor_3[Q(𝜆)])</f>
        <v>269</v>
      </c>
    </row>
    <row r="805" spans="1:3" x14ac:dyDescent="0.55000000000000004">
      <c r="A805" s="8">
        <f>[1]!tbl_gk[[#This Row],[ID]]</f>
        <v>229433</v>
      </c>
      <c r="B805" s="26">
        <f>(($E$2*(tbl_vikor_2[[#This Row],[S]]-MAX(tbl_vikor_2[S])))/(MIN(tbl_vikor_2[S])-MAX(tbl_vikor_2[S])))+((1-$E$2)*((tbl_vikor_2[[#This Row],[R]]-MAX(tbl_vikor_2[R]))/(MIN(tbl_vikor_2[R])-MAX(tbl_vikor_2[R]))))</f>
        <v>0.46213232044934749</v>
      </c>
      <c r="C805" s="22">
        <f>_xlfn.RANK.EQ(tbl_vikor_3[[#This Row],[Q(𝜆)]],tbl_vikor_3[Q(𝜆)])</f>
        <v>809</v>
      </c>
    </row>
    <row r="806" spans="1:3" x14ac:dyDescent="0.55000000000000004">
      <c r="A806" s="7">
        <f>[1]!tbl_gk[[#This Row],[ID]]</f>
        <v>229444</v>
      </c>
      <c r="B806" s="25">
        <f>(($E$2*(tbl_vikor_2[[#This Row],[S]]-MAX(tbl_vikor_2[S])))/(MIN(tbl_vikor_2[S])-MAX(tbl_vikor_2[S])))+((1-$E$2)*((tbl_vikor_2[[#This Row],[R]]-MAX(tbl_vikor_2[R]))/(MIN(tbl_vikor_2[R])-MAX(tbl_vikor_2[R]))))</f>
        <v>0.64107106887573806</v>
      </c>
      <c r="C806" s="22">
        <f>_xlfn.RANK.EQ(tbl_vikor_3[[#This Row],[Q(𝜆)]],tbl_vikor_3[Q(𝜆)])</f>
        <v>215</v>
      </c>
    </row>
    <row r="807" spans="1:3" x14ac:dyDescent="0.55000000000000004">
      <c r="A807" s="8">
        <f>[1]!tbl_gk[[#This Row],[ID]]</f>
        <v>229501</v>
      </c>
      <c r="B807" s="26">
        <f>(($E$2*(tbl_vikor_2[[#This Row],[S]]-MAX(tbl_vikor_2[S])))/(MIN(tbl_vikor_2[S])-MAX(tbl_vikor_2[S])))+((1-$E$2)*((tbl_vikor_2[[#This Row],[R]]-MAX(tbl_vikor_2[R]))/(MIN(tbl_vikor_2[R])-MAX(tbl_vikor_2[R]))))</f>
        <v>0.43457043529693629</v>
      </c>
      <c r="C807" s="22">
        <f>_xlfn.RANK.EQ(tbl_vikor_3[[#This Row],[Q(𝜆)]],tbl_vikor_3[Q(𝜆)])</f>
        <v>945</v>
      </c>
    </row>
    <row r="808" spans="1:3" x14ac:dyDescent="0.55000000000000004">
      <c r="A808" s="7">
        <f>[1]!tbl_gk[[#This Row],[ID]]</f>
        <v>229542</v>
      </c>
      <c r="B808" s="25">
        <f>(($E$2*(tbl_vikor_2[[#This Row],[S]]-MAX(tbl_vikor_2[S])))/(MIN(tbl_vikor_2[S])-MAX(tbl_vikor_2[S])))+((1-$E$2)*((tbl_vikor_2[[#This Row],[R]]-MAX(tbl_vikor_2[R]))/(MIN(tbl_vikor_2[R])-MAX(tbl_vikor_2[R]))))</f>
        <v>0.45021937328320055</v>
      </c>
      <c r="C808" s="22">
        <f>_xlfn.RANK.EQ(tbl_vikor_3[[#This Row],[Q(𝜆)]],tbl_vikor_3[Q(𝜆)])</f>
        <v>876</v>
      </c>
    </row>
    <row r="809" spans="1:3" x14ac:dyDescent="0.55000000000000004">
      <c r="A809" s="8">
        <f>[1]!tbl_gk[[#This Row],[ID]]</f>
        <v>229637</v>
      </c>
      <c r="B809" s="26">
        <f>(($E$2*(tbl_vikor_2[[#This Row],[S]]-MAX(tbl_vikor_2[S])))/(MIN(tbl_vikor_2[S])-MAX(tbl_vikor_2[S])))+((1-$E$2)*((tbl_vikor_2[[#This Row],[R]]-MAX(tbl_vikor_2[R]))/(MIN(tbl_vikor_2[R])-MAX(tbl_vikor_2[R]))))</f>
        <v>0.56573821722059225</v>
      </c>
      <c r="C809" s="22">
        <f>_xlfn.RANK.EQ(tbl_vikor_3[[#This Row],[Q(𝜆)]],tbl_vikor_3[Q(𝜆)])</f>
        <v>417</v>
      </c>
    </row>
    <row r="810" spans="1:3" x14ac:dyDescent="0.55000000000000004">
      <c r="A810" s="7">
        <f>[1]!tbl_gk[[#This Row],[ID]]</f>
        <v>229692</v>
      </c>
      <c r="B810" s="25">
        <f>(($E$2*(tbl_vikor_2[[#This Row],[S]]-MAX(tbl_vikor_2[S])))/(MIN(tbl_vikor_2[S])-MAX(tbl_vikor_2[S])))+((1-$E$2)*((tbl_vikor_2[[#This Row],[R]]-MAX(tbl_vikor_2[R]))/(MIN(tbl_vikor_2[R])-MAX(tbl_vikor_2[R]))))</f>
        <v>0.66191427604720188</v>
      </c>
      <c r="C810" s="22">
        <f>_xlfn.RANK.EQ(tbl_vikor_3[[#This Row],[Q(𝜆)]],tbl_vikor_3[Q(𝜆)])</f>
        <v>169</v>
      </c>
    </row>
    <row r="811" spans="1:3" x14ac:dyDescent="0.55000000000000004">
      <c r="A811" s="8">
        <f>[1]!tbl_gk[[#This Row],[ID]]</f>
        <v>229817</v>
      </c>
      <c r="B811" s="26">
        <f>(($E$2*(tbl_vikor_2[[#This Row],[S]]-MAX(tbl_vikor_2[S])))/(MIN(tbl_vikor_2[S])-MAX(tbl_vikor_2[S])))+((1-$E$2)*((tbl_vikor_2[[#This Row],[R]]-MAX(tbl_vikor_2[R]))/(MIN(tbl_vikor_2[R])-MAX(tbl_vikor_2[R]))))</f>
        <v>0.52708804799017472</v>
      </c>
      <c r="C811" s="22">
        <f>_xlfn.RANK.EQ(tbl_vikor_3[[#This Row],[Q(𝜆)]],tbl_vikor_3[Q(𝜆)])</f>
        <v>539</v>
      </c>
    </row>
    <row r="812" spans="1:3" x14ac:dyDescent="0.55000000000000004">
      <c r="A812" s="7">
        <f>[1]!tbl_gk[[#This Row],[ID]]</f>
        <v>229860</v>
      </c>
      <c r="B812" s="25">
        <f>(($E$2*(tbl_vikor_2[[#This Row],[S]]-MAX(tbl_vikor_2[S])))/(MIN(tbl_vikor_2[S])-MAX(tbl_vikor_2[S])))+((1-$E$2)*((tbl_vikor_2[[#This Row],[R]]-MAX(tbl_vikor_2[R]))/(MIN(tbl_vikor_2[R])-MAX(tbl_vikor_2[R]))))</f>
        <v>0.4862820846931879</v>
      </c>
      <c r="C812" s="22">
        <f>_xlfn.RANK.EQ(tbl_vikor_3[[#This Row],[Q(𝜆)]],tbl_vikor_3[Q(𝜆)])</f>
        <v>696</v>
      </c>
    </row>
    <row r="813" spans="1:3" x14ac:dyDescent="0.55000000000000004">
      <c r="A813" s="8">
        <f>[1]!tbl_gk[[#This Row],[ID]]</f>
        <v>229909</v>
      </c>
      <c r="B813" s="26">
        <f>(($E$2*(tbl_vikor_2[[#This Row],[S]]-MAX(tbl_vikor_2[S])))/(MIN(tbl_vikor_2[S])-MAX(tbl_vikor_2[S])))+((1-$E$2)*((tbl_vikor_2[[#This Row],[R]]-MAX(tbl_vikor_2[R]))/(MIN(tbl_vikor_2[R])-MAX(tbl_vikor_2[R]))))</f>
        <v>0.56652661919456282</v>
      </c>
      <c r="C813" s="22">
        <f>_xlfn.RANK.EQ(tbl_vikor_3[[#This Row],[Q(𝜆)]],tbl_vikor_3[Q(𝜆)])</f>
        <v>414</v>
      </c>
    </row>
    <row r="814" spans="1:3" x14ac:dyDescent="0.55000000000000004">
      <c r="A814" s="7">
        <f>[1]!tbl_gk[[#This Row],[ID]]</f>
        <v>229956</v>
      </c>
      <c r="B814" s="25">
        <f>(($E$2*(tbl_vikor_2[[#This Row],[S]]-MAX(tbl_vikor_2[S])))/(MIN(tbl_vikor_2[S])-MAX(tbl_vikor_2[S])))+((1-$E$2)*((tbl_vikor_2[[#This Row],[R]]-MAX(tbl_vikor_2[R]))/(MIN(tbl_vikor_2[R])-MAX(tbl_vikor_2[R]))))</f>
        <v>0.47066976960336038</v>
      </c>
      <c r="C814" s="22">
        <f>_xlfn.RANK.EQ(tbl_vikor_3[[#This Row],[Q(𝜆)]],tbl_vikor_3[Q(𝜆)])</f>
        <v>777</v>
      </c>
    </row>
    <row r="815" spans="1:3" x14ac:dyDescent="0.55000000000000004">
      <c r="A815" s="8">
        <f>[1]!tbl_gk[[#This Row],[ID]]</f>
        <v>230000</v>
      </c>
      <c r="B815" s="26">
        <f>(($E$2*(tbl_vikor_2[[#This Row],[S]]-MAX(tbl_vikor_2[S])))/(MIN(tbl_vikor_2[S])-MAX(tbl_vikor_2[S])))+((1-$E$2)*((tbl_vikor_2[[#This Row],[R]]-MAX(tbl_vikor_2[R]))/(MIN(tbl_vikor_2[R])-MAX(tbl_vikor_2[R]))))</f>
        <v>0.42644781127130293</v>
      </c>
      <c r="C815" s="22">
        <f>_xlfn.RANK.EQ(tbl_vikor_3[[#This Row],[Q(𝜆)]],tbl_vikor_3[Q(𝜆)])</f>
        <v>978</v>
      </c>
    </row>
    <row r="816" spans="1:3" x14ac:dyDescent="0.55000000000000004">
      <c r="A816" s="7">
        <f>[1]!tbl_gk[[#This Row],[ID]]</f>
        <v>230117</v>
      </c>
      <c r="B816" s="25">
        <f>(($E$2*(tbl_vikor_2[[#This Row],[S]]-MAX(tbl_vikor_2[S])))/(MIN(tbl_vikor_2[S])-MAX(tbl_vikor_2[S])))+((1-$E$2)*((tbl_vikor_2[[#This Row],[R]]-MAX(tbl_vikor_2[R]))/(MIN(tbl_vikor_2[R])-MAX(tbl_vikor_2[R]))))</f>
        <v>0.47674007225309312</v>
      </c>
      <c r="C816" s="22">
        <f>_xlfn.RANK.EQ(tbl_vikor_3[[#This Row],[Q(𝜆)]],tbl_vikor_3[Q(𝜆)])</f>
        <v>749</v>
      </c>
    </row>
    <row r="817" spans="1:3" x14ac:dyDescent="0.55000000000000004">
      <c r="A817" s="8">
        <f>[1]!tbl_gk[[#This Row],[ID]]</f>
        <v>230164</v>
      </c>
      <c r="B817" s="26">
        <f>(($E$2*(tbl_vikor_2[[#This Row],[S]]-MAX(tbl_vikor_2[S])))/(MIN(tbl_vikor_2[S])-MAX(tbl_vikor_2[S])))+((1-$E$2)*((tbl_vikor_2[[#This Row],[R]]-MAX(tbl_vikor_2[R]))/(MIN(tbl_vikor_2[R])-MAX(tbl_vikor_2[R]))))</f>
        <v>0.3551754021538438</v>
      </c>
      <c r="C817" s="22">
        <f>_xlfn.RANK.EQ(tbl_vikor_3[[#This Row],[Q(𝜆)]],tbl_vikor_3[Q(𝜆)])</f>
        <v>1278</v>
      </c>
    </row>
    <row r="818" spans="1:3" x14ac:dyDescent="0.55000000000000004">
      <c r="A818" s="7">
        <f>[1]!tbl_gk[[#This Row],[ID]]</f>
        <v>230165</v>
      </c>
      <c r="B818" s="25">
        <f>(($E$2*(tbl_vikor_2[[#This Row],[S]]-MAX(tbl_vikor_2[S])))/(MIN(tbl_vikor_2[S])-MAX(tbl_vikor_2[S])))+((1-$E$2)*((tbl_vikor_2[[#This Row],[R]]-MAX(tbl_vikor_2[R]))/(MIN(tbl_vikor_2[R])-MAX(tbl_vikor_2[R]))))</f>
        <v>0.46575941181012481</v>
      </c>
      <c r="C818" s="22">
        <f>_xlfn.RANK.EQ(tbl_vikor_3[[#This Row],[Q(𝜆)]],tbl_vikor_3[Q(𝜆)])</f>
        <v>798</v>
      </c>
    </row>
    <row r="819" spans="1:3" x14ac:dyDescent="0.55000000000000004">
      <c r="A819" s="8">
        <f>[1]!tbl_gk[[#This Row],[ID]]</f>
        <v>230168</v>
      </c>
      <c r="B819" s="26">
        <f>(($E$2*(tbl_vikor_2[[#This Row],[S]]-MAX(tbl_vikor_2[S])))/(MIN(tbl_vikor_2[S])-MAX(tbl_vikor_2[S])))+((1-$E$2)*((tbl_vikor_2[[#This Row],[R]]-MAX(tbl_vikor_2[R]))/(MIN(tbl_vikor_2[R])-MAX(tbl_vikor_2[R]))))</f>
        <v>0.45728618212108896</v>
      </c>
      <c r="C819" s="22">
        <f>_xlfn.RANK.EQ(tbl_vikor_3[[#This Row],[Q(𝜆)]],tbl_vikor_3[Q(𝜆)])</f>
        <v>830</v>
      </c>
    </row>
    <row r="820" spans="1:3" x14ac:dyDescent="0.55000000000000004">
      <c r="A820" s="7">
        <f>[1]!tbl_gk[[#This Row],[ID]]</f>
        <v>230169</v>
      </c>
      <c r="B820" s="25">
        <f>(($E$2*(tbl_vikor_2[[#This Row],[S]]-MAX(tbl_vikor_2[S])))/(MIN(tbl_vikor_2[S])-MAX(tbl_vikor_2[S])))+((1-$E$2)*((tbl_vikor_2[[#This Row],[R]]-MAX(tbl_vikor_2[R]))/(MIN(tbl_vikor_2[R])-MAX(tbl_vikor_2[R]))))</f>
        <v>0.41563697102000008</v>
      </c>
      <c r="C820" s="22">
        <f>_xlfn.RANK.EQ(tbl_vikor_3[[#This Row],[Q(𝜆)]],tbl_vikor_3[Q(𝜆)])</f>
        <v>1028</v>
      </c>
    </row>
    <row r="821" spans="1:3" x14ac:dyDescent="0.55000000000000004">
      <c r="A821" s="8">
        <f>[1]!tbl_gk[[#This Row],[ID]]</f>
        <v>230173</v>
      </c>
      <c r="B821" s="26">
        <f>(($E$2*(tbl_vikor_2[[#This Row],[S]]-MAX(tbl_vikor_2[S])))/(MIN(tbl_vikor_2[S])-MAX(tbl_vikor_2[S])))+((1-$E$2)*((tbl_vikor_2[[#This Row],[R]]-MAX(tbl_vikor_2[R]))/(MIN(tbl_vikor_2[R])-MAX(tbl_vikor_2[R]))))</f>
        <v>0.69627522228658523</v>
      </c>
      <c r="C821" s="22">
        <f>_xlfn.RANK.EQ(tbl_vikor_3[[#This Row],[Q(𝜆)]],tbl_vikor_3[Q(𝜆)])</f>
        <v>129</v>
      </c>
    </row>
    <row r="822" spans="1:3" x14ac:dyDescent="0.55000000000000004">
      <c r="A822" s="7">
        <f>[1]!tbl_gk[[#This Row],[ID]]</f>
        <v>230174</v>
      </c>
      <c r="B822" s="25">
        <f>(($E$2*(tbl_vikor_2[[#This Row],[S]]-MAX(tbl_vikor_2[S])))/(MIN(tbl_vikor_2[S])-MAX(tbl_vikor_2[S])))+((1-$E$2)*((tbl_vikor_2[[#This Row],[R]]-MAX(tbl_vikor_2[R]))/(MIN(tbl_vikor_2[R])-MAX(tbl_vikor_2[R]))))</f>
        <v>0.48851374649500556</v>
      </c>
      <c r="C822" s="22">
        <f>_xlfn.RANK.EQ(tbl_vikor_3[[#This Row],[Q(𝜆)]],tbl_vikor_3[Q(𝜆)])</f>
        <v>682</v>
      </c>
    </row>
    <row r="823" spans="1:3" x14ac:dyDescent="0.55000000000000004">
      <c r="A823" s="8">
        <f>[1]!tbl_gk[[#This Row],[ID]]</f>
        <v>230175</v>
      </c>
      <c r="B823" s="26">
        <f>(($E$2*(tbl_vikor_2[[#This Row],[S]]-MAX(tbl_vikor_2[S])))/(MIN(tbl_vikor_2[S])-MAX(tbl_vikor_2[S])))+((1-$E$2)*((tbl_vikor_2[[#This Row],[R]]-MAX(tbl_vikor_2[R]))/(MIN(tbl_vikor_2[R])-MAX(tbl_vikor_2[R]))))</f>
        <v>0.36686720379911175</v>
      </c>
      <c r="C823" s="22">
        <f>_xlfn.RANK.EQ(tbl_vikor_3[[#This Row],[Q(𝜆)]],tbl_vikor_3[Q(𝜆)])</f>
        <v>1225</v>
      </c>
    </row>
    <row r="824" spans="1:3" x14ac:dyDescent="0.55000000000000004">
      <c r="A824" s="7">
        <f>[1]!tbl_gk[[#This Row],[ID]]</f>
        <v>230176</v>
      </c>
      <c r="B824" s="25">
        <f>(($E$2*(tbl_vikor_2[[#This Row],[S]]-MAX(tbl_vikor_2[S])))/(MIN(tbl_vikor_2[S])-MAX(tbl_vikor_2[S])))+((1-$E$2)*((tbl_vikor_2[[#This Row],[R]]-MAX(tbl_vikor_2[R]))/(MIN(tbl_vikor_2[R])-MAX(tbl_vikor_2[R]))))</f>
        <v>0.40745294075744276</v>
      </c>
      <c r="C824" s="22">
        <f>_xlfn.RANK.EQ(tbl_vikor_3[[#This Row],[Q(𝜆)]],tbl_vikor_3[Q(𝜆)])</f>
        <v>1063</v>
      </c>
    </row>
    <row r="825" spans="1:3" x14ac:dyDescent="0.55000000000000004">
      <c r="A825" s="8">
        <f>[1]!tbl_gk[[#This Row],[ID]]</f>
        <v>230180</v>
      </c>
      <c r="B825" s="26">
        <f>(($E$2*(tbl_vikor_2[[#This Row],[S]]-MAX(tbl_vikor_2[S])))/(MIN(tbl_vikor_2[S])-MAX(tbl_vikor_2[S])))+((1-$E$2)*((tbl_vikor_2[[#This Row],[R]]-MAX(tbl_vikor_2[R]))/(MIN(tbl_vikor_2[R])-MAX(tbl_vikor_2[R]))))</f>
        <v>0.47614678478514155</v>
      </c>
      <c r="C825" s="22">
        <f>_xlfn.RANK.EQ(tbl_vikor_3[[#This Row],[Q(𝜆)]],tbl_vikor_3[Q(𝜆)])</f>
        <v>753</v>
      </c>
    </row>
    <row r="826" spans="1:3" x14ac:dyDescent="0.55000000000000004">
      <c r="A826" s="7">
        <f>[1]!tbl_gk[[#This Row],[ID]]</f>
        <v>230182</v>
      </c>
      <c r="B826" s="25">
        <f>(($E$2*(tbl_vikor_2[[#This Row],[S]]-MAX(tbl_vikor_2[S])))/(MIN(tbl_vikor_2[S])-MAX(tbl_vikor_2[S])))+((1-$E$2)*((tbl_vikor_2[[#This Row],[R]]-MAX(tbl_vikor_2[R]))/(MIN(tbl_vikor_2[R])-MAX(tbl_vikor_2[R]))))</f>
        <v>0.67864742207889728</v>
      </c>
      <c r="C826" s="22">
        <f>_xlfn.RANK.EQ(tbl_vikor_3[[#This Row],[Q(𝜆)]],tbl_vikor_3[Q(𝜆)])</f>
        <v>144</v>
      </c>
    </row>
    <row r="827" spans="1:3" x14ac:dyDescent="0.55000000000000004">
      <c r="A827" s="8">
        <f>[1]!tbl_gk[[#This Row],[ID]]</f>
        <v>230185</v>
      </c>
      <c r="B827" s="26">
        <f>(($E$2*(tbl_vikor_2[[#This Row],[S]]-MAX(tbl_vikor_2[S])))/(MIN(tbl_vikor_2[S])-MAX(tbl_vikor_2[S])))+((1-$E$2)*((tbl_vikor_2[[#This Row],[R]]-MAX(tbl_vikor_2[R]))/(MIN(tbl_vikor_2[R])-MAX(tbl_vikor_2[R]))))</f>
        <v>0.57406089457148535</v>
      </c>
      <c r="C827" s="22">
        <f>_xlfn.RANK.EQ(tbl_vikor_3[[#This Row],[Q(𝜆)]],tbl_vikor_3[Q(𝜆)])</f>
        <v>393</v>
      </c>
    </row>
    <row r="828" spans="1:3" x14ac:dyDescent="0.55000000000000004">
      <c r="A828" s="7">
        <f>[1]!tbl_gk[[#This Row],[ID]]</f>
        <v>230191</v>
      </c>
      <c r="B828" s="25">
        <f>(($E$2*(tbl_vikor_2[[#This Row],[S]]-MAX(tbl_vikor_2[S])))/(MIN(tbl_vikor_2[S])-MAX(tbl_vikor_2[S])))+((1-$E$2)*((tbl_vikor_2[[#This Row],[R]]-MAX(tbl_vikor_2[R]))/(MIN(tbl_vikor_2[R])-MAX(tbl_vikor_2[R]))))</f>
        <v>0.61901681038205902</v>
      </c>
      <c r="C828" s="22">
        <f>_xlfn.RANK.EQ(tbl_vikor_3[[#This Row],[Q(𝜆)]],tbl_vikor_3[Q(𝜆)])</f>
        <v>275</v>
      </c>
    </row>
    <row r="829" spans="1:3" x14ac:dyDescent="0.55000000000000004">
      <c r="A829" s="8">
        <f>[1]!tbl_gk[[#This Row],[ID]]</f>
        <v>230195</v>
      </c>
      <c r="B829" s="26">
        <f>(($E$2*(tbl_vikor_2[[#This Row],[S]]-MAX(tbl_vikor_2[S])))/(MIN(tbl_vikor_2[S])-MAX(tbl_vikor_2[S])))+((1-$E$2)*((tbl_vikor_2[[#This Row],[R]]-MAX(tbl_vikor_2[R]))/(MIN(tbl_vikor_2[R])-MAX(tbl_vikor_2[R]))))</f>
        <v>0.62354358479384009</v>
      </c>
      <c r="C829" s="22">
        <f>_xlfn.RANK.EQ(tbl_vikor_3[[#This Row],[Q(𝜆)]],tbl_vikor_3[Q(𝜆)])</f>
        <v>262</v>
      </c>
    </row>
    <row r="830" spans="1:3" x14ac:dyDescent="0.55000000000000004">
      <c r="A830" s="7">
        <f>[1]!tbl_gk[[#This Row],[ID]]</f>
        <v>230204</v>
      </c>
      <c r="B830" s="25">
        <f>(($E$2*(tbl_vikor_2[[#This Row],[S]]-MAX(tbl_vikor_2[S])))/(MIN(tbl_vikor_2[S])-MAX(tbl_vikor_2[S])))+((1-$E$2)*((tbl_vikor_2[[#This Row],[R]]-MAX(tbl_vikor_2[R]))/(MIN(tbl_vikor_2[R])-MAX(tbl_vikor_2[R]))))</f>
        <v>0.62005819063927448</v>
      </c>
      <c r="C830" s="22">
        <f>_xlfn.RANK.EQ(tbl_vikor_3[[#This Row],[Q(𝜆)]],tbl_vikor_3[Q(𝜆)])</f>
        <v>272</v>
      </c>
    </row>
    <row r="831" spans="1:3" x14ac:dyDescent="0.55000000000000004">
      <c r="A831" s="8">
        <f>[1]!tbl_gk[[#This Row],[ID]]</f>
        <v>230312</v>
      </c>
      <c r="B831" s="26">
        <f>(($E$2*(tbl_vikor_2[[#This Row],[S]]-MAX(tbl_vikor_2[S])))/(MIN(tbl_vikor_2[S])-MAX(tbl_vikor_2[S])))+((1-$E$2)*((tbl_vikor_2[[#This Row],[R]]-MAX(tbl_vikor_2[R]))/(MIN(tbl_vikor_2[R])-MAX(tbl_vikor_2[R]))))</f>
        <v>0.34426607118554092</v>
      </c>
      <c r="C831" s="22">
        <f>_xlfn.RANK.EQ(tbl_vikor_3[[#This Row],[Q(𝜆)]],tbl_vikor_3[Q(𝜆)])</f>
        <v>1328</v>
      </c>
    </row>
    <row r="832" spans="1:3" x14ac:dyDescent="0.55000000000000004">
      <c r="A832" s="7">
        <f>[1]!tbl_gk[[#This Row],[ID]]</f>
        <v>230314</v>
      </c>
      <c r="B832" s="25">
        <f>(($E$2*(tbl_vikor_2[[#This Row],[S]]-MAX(tbl_vikor_2[S])))/(MIN(tbl_vikor_2[S])-MAX(tbl_vikor_2[S])))+((1-$E$2)*((tbl_vikor_2[[#This Row],[R]]-MAX(tbl_vikor_2[R]))/(MIN(tbl_vikor_2[R])-MAX(tbl_vikor_2[R]))))</f>
        <v>0.39975420525609934</v>
      </c>
      <c r="C832" s="22">
        <f>_xlfn.RANK.EQ(tbl_vikor_3[[#This Row],[Q(𝜆)]],tbl_vikor_3[Q(𝜆)])</f>
        <v>1094</v>
      </c>
    </row>
    <row r="833" spans="1:3" x14ac:dyDescent="0.55000000000000004">
      <c r="A833" s="8">
        <f>[1]!tbl_gk[[#This Row],[ID]]</f>
        <v>230315</v>
      </c>
      <c r="B833" s="26">
        <f>(($E$2*(tbl_vikor_2[[#This Row],[S]]-MAX(tbl_vikor_2[S])))/(MIN(tbl_vikor_2[S])-MAX(tbl_vikor_2[S])))+((1-$E$2)*((tbl_vikor_2[[#This Row],[R]]-MAX(tbl_vikor_2[R]))/(MIN(tbl_vikor_2[R])-MAX(tbl_vikor_2[R]))))</f>
        <v>0.41751573418474464</v>
      </c>
      <c r="C833" s="22">
        <f>_xlfn.RANK.EQ(tbl_vikor_3[[#This Row],[Q(𝜆)]],tbl_vikor_3[Q(𝜆)])</f>
        <v>1019</v>
      </c>
    </row>
    <row r="834" spans="1:3" x14ac:dyDescent="0.55000000000000004">
      <c r="A834" s="7">
        <f>[1]!tbl_gk[[#This Row],[ID]]</f>
        <v>230317</v>
      </c>
      <c r="B834" s="25">
        <f>(($E$2*(tbl_vikor_2[[#This Row],[S]]-MAX(tbl_vikor_2[S])))/(MIN(tbl_vikor_2[S])-MAX(tbl_vikor_2[S])))+((1-$E$2)*((tbl_vikor_2[[#This Row],[R]]-MAX(tbl_vikor_2[R]))/(MIN(tbl_vikor_2[R])-MAX(tbl_vikor_2[R]))))</f>
        <v>0.37608963436401366</v>
      </c>
      <c r="C834" s="22">
        <f>_xlfn.RANK.EQ(tbl_vikor_3[[#This Row],[Q(𝜆)]],tbl_vikor_3[Q(𝜆)])</f>
        <v>1185</v>
      </c>
    </row>
    <row r="835" spans="1:3" x14ac:dyDescent="0.55000000000000004">
      <c r="A835" s="8">
        <f>[1]!tbl_gk[[#This Row],[ID]]</f>
        <v>230318</v>
      </c>
      <c r="B835" s="26">
        <f>(($E$2*(tbl_vikor_2[[#This Row],[S]]-MAX(tbl_vikor_2[S])))/(MIN(tbl_vikor_2[S])-MAX(tbl_vikor_2[S])))+((1-$E$2)*((tbl_vikor_2[[#This Row],[R]]-MAX(tbl_vikor_2[R]))/(MIN(tbl_vikor_2[R])-MAX(tbl_vikor_2[R]))))</f>
        <v>0.50885194773746834</v>
      </c>
      <c r="C835" s="22">
        <f>_xlfn.RANK.EQ(tbl_vikor_3[[#This Row],[Q(𝜆)]],tbl_vikor_3[Q(𝜆)])</f>
        <v>603</v>
      </c>
    </row>
    <row r="836" spans="1:3" x14ac:dyDescent="0.55000000000000004">
      <c r="A836" s="7">
        <f>[1]!tbl_gk[[#This Row],[ID]]</f>
        <v>230319</v>
      </c>
      <c r="B836" s="25">
        <f>(($E$2*(tbl_vikor_2[[#This Row],[S]]-MAX(tbl_vikor_2[S])))/(MIN(tbl_vikor_2[S])-MAX(tbl_vikor_2[S])))+((1-$E$2)*((tbl_vikor_2[[#This Row],[R]]-MAX(tbl_vikor_2[R]))/(MIN(tbl_vikor_2[R])-MAX(tbl_vikor_2[R]))))</f>
        <v>0.41649054459437118</v>
      </c>
      <c r="C836" s="22">
        <f>_xlfn.RANK.EQ(tbl_vikor_3[[#This Row],[Q(𝜆)]],tbl_vikor_3[Q(𝜆)])</f>
        <v>1023</v>
      </c>
    </row>
    <row r="837" spans="1:3" x14ac:dyDescent="0.55000000000000004">
      <c r="A837" s="8">
        <f>[1]!tbl_gk[[#This Row],[ID]]</f>
        <v>230321</v>
      </c>
      <c r="B837" s="26">
        <f>(($E$2*(tbl_vikor_2[[#This Row],[S]]-MAX(tbl_vikor_2[S])))/(MIN(tbl_vikor_2[S])-MAX(tbl_vikor_2[S])))+((1-$E$2)*((tbl_vikor_2[[#This Row],[R]]-MAX(tbl_vikor_2[R]))/(MIN(tbl_vikor_2[R])-MAX(tbl_vikor_2[R]))))</f>
        <v>0.47855341812744767</v>
      </c>
      <c r="C837" s="22">
        <f>_xlfn.RANK.EQ(tbl_vikor_3[[#This Row],[Q(𝜆)]],tbl_vikor_3[Q(𝜆)])</f>
        <v>737</v>
      </c>
    </row>
    <row r="838" spans="1:3" x14ac:dyDescent="0.55000000000000004">
      <c r="A838" s="7">
        <f>[1]!tbl_gk[[#This Row],[ID]]</f>
        <v>230323</v>
      </c>
      <c r="B838" s="25">
        <f>(($E$2*(tbl_vikor_2[[#This Row],[S]]-MAX(tbl_vikor_2[S])))/(MIN(tbl_vikor_2[S])-MAX(tbl_vikor_2[S])))+((1-$E$2)*((tbl_vikor_2[[#This Row],[R]]-MAX(tbl_vikor_2[R]))/(MIN(tbl_vikor_2[R])-MAX(tbl_vikor_2[R]))))</f>
        <v>0.45689485238604477</v>
      </c>
      <c r="C838" s="22">
        <f>_xlfn.RANK.EQ(tbl_vikor_3[[#This Row],[Q(𝜆)]],tbl_vikor_3[Q(𝜆)])</f>
        <v>833</v>
      </c>
    </row>
    <row r="839" spans="1:3" x14ac:dyDescent="0.55000000000000004">
      <c r="A839" s="8">
        <f>[1]!tbl_gk[[#This Row],[ID]]</f>
        <v>230323</v>
      </c>
      <c r="B839" s="26">
        <f>(($E$2*(tbl_vikor_2[[#This Row],[S]]-MAX(tbl_vikor_2[S])))/(MIN(tbl_vikor_2[S])-MAX(tbl_vikor_2[S])))+((1-$E$2)*((tbl_vikor_2[[#This Row],[R]]-MAX(tbl_vikor_2[R]))/(MIN(tbl_vikor_2[R])-MAX(tbl_vikor_2[R]))))</f>
        <v>0.45689485238604477</v>
      </c>
      <c r="C839" s="22">
        <f>_xlfn.RANK.EQ(tbl_vikor_3[[#This Row],[Q(𝜆)]],tbl_vikor_3[Q(𝜆)])</f>
        <v>833</v>
      </c>
    </row>
    <row r="840" spans="1:3" x14ac:dyDescent="0.55000000000000004">
      <c r="A840" s="7">
        <f>[1]!tbl_gk[[#This Row],[ID]]</f>
        <v>230328</v>
      </c>
      <c r="B840" s="25">
        <f>(($E$2*(tbl_vikor_2[[#This Row],[S]]-MAX(tbl_vikor_2[S])))/(MIN(tbl_vikor_2[S])-MAX(tbl_vikor_2[S])))+((1-$E$2)*((tbl_vikor_2[[#This Row],[R]]-MAX(tbl_vikor_2[R]))/(MIN(tbl_vikor_2[R])-MAX(tbl_vikor_2[R]))))</f>
        <v>0.65010380651129496</v>
      </c>
      <c r="C840" s="22">
        <f>_xlfn.RANK.EQ(tbl_vikor_3[[#This Row],[Q(𝜆)]],tbl_vikor_3[Q(𝜆)])</f>
        <v>191</v>
      </c>
    </row>
    <row r="841" spans="1:3" x14ac:dyDescent="0.55000000000000004">
      <c r="A841" s="8">
        <f>[1]!tbl_gk[[#This Row],[ID]]</f>
        <v>230332</v>
      </c>
      <c r="B841" s="26">
        <f>(($E$2*(tbl_vikor_2[[#This Row],[S]]-MAX(tbl_vikor_2[S])))/(MIN(tbl_vikor_2[S])-MAX(tbl_vikor_2[S])))+((1-$E$2)*((tbl_vikor_2[[#This Row],[R]]-MAX(tbl_vikor_2[R]))/(MIN(tbl_vikor_2[R])-MAX(tbl_vikor_2[R]))))</f>
        <v>0.45303789752488044</v>
      </c>
      <c r="C841" s="22">
        <f>_xlfn.RANK.EQ(tbl_vikor_3[[#This Row],[Q(𝜆)]],tbl_vikor_3[Q(𝜆)])</f>
        <v>858</v>
      </c>
    </row>
    <row r="842" spans="1:3" x14ac:dyDescent="0.55000000000000004">
      <c r="A842" s="7">
        <f>[1]!tbl_gk[[#This Row],[ID]]</f>
        <v>230525</v>
      </c>
      <c r="B842" s="25">
        <f>(($E$2*(tbl_vikor_2[[#This Row],[S]]-MAX(tbl_vikor_2[S])))/(MIN(tbl_vikor_2[S])-MAX(tbl_vikor_2[S])))+((1-$E$2)*((tbl_vikor_2[[#This Row],[R]]-MAX(tbl_vikor_2[R]))/(MIN(tbl_vikor_2[R])-MAX(tbl_vikor_2[R]))))</f>
        <v>0.42516298805792452</v>
      </c>
      <c r="C842" s="22">
        <f>_xlfn.RANK.EQ(tbl_vikor_3[[#This Row],[Q(𝜆)]],tbl_vikor_3[Q(𝜆)])</f>
        <v>985</v>
      </c>
    </row>
    <row r="843" spans="1:3" x14ac:dyDescent="0.55000000000000004">
      <c r="A843" s="8">
        <f>[1]!tbl_gk[[#This Row],[ID]]</f>
        <v>230621</v>
      </c>
      <c r="B843" s="26">
        <f>(($E$2*(tbl_vikor_2[[#This Row],[S]]-MAX(tbl_vikor_2[S])))/(MIN(tbl_vikor_2[S])-MAX(tbl_vikor_2[S])))+((1-$E$2)*((tbl_vikor_2[[#This Row],[R]]-MAX(tbl_vikor_2[R]))/(MIN(tbl_vikor_2[R])-MAX(tbl_vikor_2[R]))))</f>
        <v>0.77507122109429671</v>
      </c>
      <c r="C843" s="22">
        <f>_xlfn.RANK.EQ(tbl_vikor_3[[#This Row],[Q(𝜆)]],tbl_vikor_3[Q(𝜆)])</f>
        <v>58</v>
      </c>
    </row>
    <row r="844" spans="1:3" x14ac:dyDescent="0.55000000000000004">
      <c r="A844" s="7">
        <f>[1]!tbl_gk[[#This Row],[ID]]</f>
        <v>230653</v>
      </c>
      <c r="B844" s="25">
        <f>(($E$2*(tbl_vikor_2[[#This Row],[S]]-MAX(tbl_vikor_2[S])))/(MIN(tbl_vikor_2[S])-MAX(tbl_vikor_2[S])))+((1-$E$2)*((tbl_vikor_2[[#This Row],[R]]-MAX(tbl_vikor_2[R]))/(MIN(tbl_vikor_2[R])-MAX(tbl_vikor_2[R]))))</f>
        <v>0.5544007588743658</v>
      </c>
      <c r="C844" s="22">
        <f>_xlfn.RANK.EQ(tbl_vikor_3[[#This Row],[Q(𝜆)]],tbl_vikor_3[Q(𝜆)])</f>
        <v>447</v>
      </c>
    </row>
    <row r="845" spans="1:3" x14ac:dyDescent="0.55000000000000004">
      <c r="A845" s="8">
        <f>[1]!tbl_gk[[#This Row],[ID]]</f>
        <v>230727</v>
      </c>
      <c r="B845" s="26">
        <f>(($E$2*(tbl_vikor_2[[#This Row],[S]]-MAX(tbl_vikor_2[S])))/(MIN(tbl_vikor_2[S])-MAX(tbl_vikor_2[S])))+((1-$E$2)*((tbl_vikor_2[[#This Row],[R]]-MAX(tbl_vikor_2[R]))/(MIN(tbl_vikor_2[R])-MAX(tbl_vikor_2[R]))))</f>
        <v>0.63910709098999385</v>
      </c>
      <c r="C845" s="22">
        <f>_xlfn.RANK.EQ(tbl_vikor_3[[#This Row],[Q(𝜆)]],tbl_vikor_3[Q(𝜆)])</f>
        <v>217</v>
      </c>
    </row>
    <row r="846" spans="1:3" x14ac:dyDescent="0.55000000000000004">
      <c r="A846" s="7">
        <f>[1]!tbl_gk[[#This Row],[ID]]</f>
        <v>230749</v>
      </c>
      <c r="B846" s="25">
        <f>(($E$2*(tbl_vikor_2[[#This Row],[S]]-MAX(tbl_vikor_2[S])))/(MIN(tbl_vikor_2[S])-MAX(tbl_vikor_2[S])))+((1-$E$2)*((tbl_vikor_2[[#This Row],[R]]-MAX(tbl_vikor_2[R]))/(MIN(tbl_vikor_2[R])-MAX(tbl_vikor_2[R]))))</f>
        <v>0.38351136575331701</v>
      </c>
      <c r="C846" s="22">
        <f>_xlfn.RANK.EQ(tbl_vikor_3[[#This Row],[Q(𝜆)]],tbl_vikor_3[Q(𝜆)])</f>
        <v>1150</v>
      </c>
    </row>
    <row r="847" spans="1:3" x14ac:dyDescent="0.55000000000000004">
      <c r="A847" s="8">
        <f>[1]!tbl_gk[[#This Row],[ID]]</f>
        <v>230765</v>
      </c>
      <c r="B847" s="26">
        <f>(($E$2*(tbl_vikor_2[[#This Row],[S]]-MAX(tbl_vikor_2[S])))/(MIN(tbl_vikor_2[S])-MAX(tbl_vikor_2[S])))+((1-$E$2)*((tbl_vikor_2[[#This Row],[R]]-MAX(tbl_vikor_2[R]))/(MIN(tbl_vikor_2[R])-MAX(tbl_vikor_2[R]))))</f>
        <v>0.40719161385427582</v>
      </c>
      <c r="C847" s="22">
        <f>_xlfn.RANK.EQ(tbl_vikor_3[[#This Row],[Q(𝜆)]],tbl_vikor_3[Q(𝜆)])</f>
        <v>1065</v>
      </c>
    </row>
    <row r="848" spans="1:3" x14ac:dyDescent="0.55000000000000004">
      <c r="A848" s="7">
        <f>[1]!tbl_gk[[#This Row],[ID]]</f>
        <v>230787</v>
      </c>
      <c r="B848" s="25">
        <f>(($E$2*(tbl_vikor_2[[#This Row],[S]]-MAX(tbl_vikor_2[S])))/(MIN(tbl_vikor_2[S])-MAX(tbl_vikor_2[S])))+((1-$E$2)*((tbl_vikor_2[[#This Row],[R]]-MAX(tbl_vikor_2[R]))/(MIN(tbl_vikor_2[R])-MAX(tbl_vikor_2[R]))))</f>
        <v>0.55349702765748432</v>
      </c>
      <c r="C848" s="22">
        <f>_xlfn.RANK.EQ(tbl_vikor_3[[#This Row],[Q(𝜆)]],tbl_vikor_3[Q(𝜆)])</f>
        <v>451</v>
      </c>
    </row>
    <row r="849" spans="1:3" x14ac:dyDescent="0.55000000000000004">
      <c r="A849" s="8">
        <f>[1]!tbl_gk[[#This Row],[ID]]</f>
        <v>230858</v>
      </c>
      <c r="B849" s="26">
        <f>(($E$2*(tbl_vikor_2[[#This Row],[S]]-MAX(tbl_vikor_2[S])))/(MIN(tbl_vikor_2[S])-MAX(tbl_vikor_2[S])))+((1-$E$2)*((tbl_vikor_2[[#This Row],[R]]-MAX(tbl_vikor_2[R]))/(MIN(tbl_vikor_2[R])-MAX(tbl_vikor_2[R]))))</f>
        <v>0.38797403949841358</v>
      </c>
      <c r="C849" s="22">
        <f>_xlfn.RANK.EQ(tbl_vikor_3[[#This Row],[Q(𝜆)]],tbl_vikor_3[Q(𝜆)])</f>
        <v>1135</v>
      </c>
    </row>
    <row r="850" spans="1:3" x14ac:dyDescent="0.55000000000000004">
      <c r="A850" s="7">
        <f>[1]!tbl_gk[[#This Row],[ID]]</f>
        <v>230869</v>
      </c>
      <c r="B850" s="25">
        <f>(($E$2*(tbl_vikor_2[[#This Row],[S]]-MAX(tbl_vikor_2[S])))/(MIN(tbl_vikor_2[S])-MAX(tbl_vikor_2[S])))+((1-$E$2)*((tbl_vikor_2[[#This Row],[R]]-MAX(tbl_vikor_2[R]))/(MIN(tbl_vikor_2[R])-MAX(tbl_vikor_2[R]))))</f>
        <v>0.82374273609932902</v>
      </c>
      <c r="C850" s="22">
        <f>_xlfn.RANK.EQ(tbl_vikor_3[[#This Row],[Q(𝜆)]],tbl_vikor_3[Q(𝜆)])</f>
        <v>30</v>
      </c>
    </row>
    <row r="851" spans="1:3" x14ac:dyDescent="0.55000000000000004">
      <c r="A851" s="8">
        <f>[1]!tbl_gk[[#This Row],[ID]]</f>
        <v>230872</v>
      </c>
      <c r="B851" s="26">
        <f>(($E$2*(tbl_vikor_2[[#This Row],[S]]-MAX(tbl_vikor_2[S])))/(MIN(tbl_vikor_2[S])-MAX(tbl_vikor_2[S])))+((1-$E$2)*((tbl_vikor_2[[#This Row],[R]]-MAX(tbl_vikor_2[R]))/(MIN(tbl_vikor_2[R])-MAX(tbl_vikor_2[R]))))</f>
        <v>0.62327474584240816</v>
      </c>
      <c r="C851" s="22">
        <f>_xlfn.RANK.EQ(tbl_vikor_3[[#This Row],[Q(𝜆)]],tbl_vikor_3[Q(𝜆)])</f>
        <v>263</v>
      </c>
    </row>
    <row r="852" spans="1:3" x14ac:dyDescent="0.55000000000000004">
      <c r="A852" s="7">
        <f>[1]!tbl_gk[[#This Row],[ID]]</f>
        <v>230893</v>
      </c>
      <c r="B852" s="25">
        <f>(($E$2*(tbl_vikor_2[[#This Row],[S]]-MAX(tbl_vikor_2[S])))/(MIN(tbl_vikor_2[S])-MAX(tbl_vikor_2[S])))+((1-$E$2)*((tbl_vikor_2[[#This Row],[R]]-MAX(tbl_vikor_2[R]))/(MIN(tbl_vikor_2[R])-MAX(tbl_vikor_2[R]))))</f>
        <v>0.45749762621025969</v>
      </c>
      <c r="C852" s="22">
        <f>_xlfn.RANK.EQ(tbl_vikor_3[[#This Row],[Q(𝜆)]],tbl_vikor_3[Q(𝜆)])</f>
        <v>829</v>
      </c>
    </row>
    <row r="853" spans="1:3" x14ac:dyDescent="0.55000000000000004">
      <c r="A853" s="8">
        <f>[1]!tbl_gk[[#This Row],[ID]]</f>
        <v>230925</v>
      </c>
      <c r="B853" s="26">
        <f>(($E$2*(tbl_vikor_2[[#This Row],[S]]-MAX(tbl_vikor_2[S])))/(MIN(tbl_vikor_2[S])-MAX(tbl_vikor_2[S])))+((1-$E$2)*((tbl_vikor_2[[#This Row],[R]]-MAX(tbl_vikor_2[R]))/(MIN(tbl_vikor_2[R])-MAX(tbl_vikor_2[R]))))</f>
        <v>0.48593968871539917</v>
      </c>
      <c r="C853" s="22">
        <f>_xlfn.RANK.EQ(tbl_vikor_3[[#This Row],[Q(𝜆)]],tbl_vikor_3[Q(𝜆)])</f>
        <v>697</v>
      </c>
    </row>
    <row r="854" spans="1:3" x14ac:dyDescent="0.55000000000000004">
      <c r="A854" s="7">
        <f>[1]!tbl_gk[[#This Row],[ID]]</f>
        <v>230971</v>
      </c>
      <c r="B854" s="25">
        <f>(($E$2*(tbl_vikor_2[[#This Row],[S]]-MAX(tbl_vikor_2[S])))/(MIN(tbl_vikor_2[S])-MAX(tbl_vikor_2[S])))+((1-$E$2)*((tbl_vikor_2[[#This Row],[R]]-MAX(tbl_vikor_2[R]))/(MIN(tbl_vikor_2[R])-MAX(tbl_vikor_2[R]))))</f>
        <v>0.52624931441255507</v>
      </c>
      <c r="C854" s="22">
        <f>_xlfn.RANK.EQ(tbl_vikor_3[[#This Row],[Q(𝜆)]],tbl_vikor_3[Q(𝜆)])</f>
        <v>544</v>
      </c>
    </row>
    <row r="855" spans="1:3" x14ac:dyDescent="0.55000000000000004">
      <c r="A855" s="8">
        <f>[1]!tbl_gk[[#This Row],[ID]]</f>
        <v>231028</v>
      </c>
      <c r="B855" s="26">
        <f>(($E$2*(tbl_vikor_2[[#This Row],[S]]-MAX(tbl_vikor_2[S])))/(MIN(tbl_vikor_2[S])-MAX(tbl_vikor_2[S])))+((1-$E$2)*((tbl_vikor_2[[#This Row],[R]]-MAX(tbl_vikor_2[R]))/(MIN(tbl_vikor_2[R])-MAX(tbl_vikor_2[R]))))</f>
        <v>0.45354148705874242</v>
      </c>
      <c r="C855" s="22">
        <f>_xlfn.RANK.EQ(tbl_vikor_3[[#This Row],[Q(𝜆)]],tbl_vikor_3[Q(𝜆)])</f>
        <v>854</v>
      </c>
    </row>
    <row r="856" spans="1:3" x14ac:dyDescent="0.55000000000000004">
      <c r="A856" s="7">
        <f>[1]!tbl_gk[[#This Row],[ID]]</f>
        <v>231046</v>
      </c>
      <c r="B856" s="25">
        <f>(($E$2*(tbl_vikor_2[[#This Row],[S]]-MAX(tbl_vikor_2[S])))/(MIN(tbl_vikor_2[S])-MAX(tbl_vikor_2[S])))+((1-$E$2)*((tbl_vikor_2[[#This Row],[R]]-MAX(tbl_vikor_2[R]))/(MIN(tbl_vikor_2[R])-MAX(tbl_vikor_2[R]))))</f>
        <v>0.40904150511348059</v>
      </c>
      <c r="C856" s="22">
        <f>_xlfn.RANK.EQ(tbl_vikor_3[[#This Row],[Q(𝜆)]],tbl_vikor_3[Q(𝜆)])</f>
        <v>1060</v>
      </c>
    </row>
    <row r="857" spans="1:3" x14ac:dyDescent="0.55000000000000004">
      <c r="A857" s="8">
        <f>[1]!tbl_gk[[#This Row],[ID]]</f>
        <v>231071</v>
      </c>
      <c r="B857" s="26">
        <f>(($E$2*(tbl_vikor_2[[#This Row],[S]]-MAX(tbl_vikor_2[S])))/(MIN(tbl_vikor_2[S])-MAX(tbl_vikor_2[S])))+((1-$E$2)*((tbl_vikor_2[[#This Row],[R]]-MAX(tbl_vikor_2[R]))/(MIN(tbl_vikor_2[R])-MAX(tbl_vikor_2[R]))))</f>
        <v>0.39650616214710371</v>
      </c>
      <c r="C857" s="22">
        <f>_xlfn.RANK.EQ(tbl_vikor_3[[#This Row],[Q(𝜆)]],tbl_vikor_3[Q(𝜆)])</f>
        <v>1108</v>
      </c>
    </row>
    <row r="858" spans="1:3" x14ac:dyDescent="0.55000000000000004">
      <c r="A858" s="7">
        <f>[1]!tbl_gk[[#This Row],[ID]]</f>
        <v>231073</v>
      </c>
      <c r="B858" s="25">
        <f>(($E$2*(tbl_vikor_2[[#This Row],[S]]-MAX(tbl_vikor_2[S])))/(MIN(tbl_vikor_2[S])-MAX(tbl_vikor_2[S])))+((1-$E$2)*((tbl_vikor_2[[#This Row],[R]]-MAX(tbl_vikor_2[R]))/(MIN(tbl_vikor_2[R])-MAX(tbl_vikor_2[R]))))</f>
        <v>0.58345238238955144</v>
      </c>
      <c r="C858" s="22">
        <f>_xlfn.RANK.EQ(tbl_vikor_3[[#This Row],[Q(𝜆)]],tbl_vikor_3[Q(𝜆)])</f>
        <v>366</v>
      </c>
    </row>
    <row r="859" spans="1:3" x14ac:dyDescent="0.55000000000000004">
      <c r="A859" s="8">
        <f>[1]!tbl_gk[[#This Row],[ID]]</f>
        <v>231105</v>
      </c>
      <c r="B859" s="26">
        <f>(($E$2*(tbl_vikor_2[[#This Row],[S]]-MAX(tbl_vikor_2[S])))/(MIN(tbl_vikor_2[S])-MAX(tbl_vikor_2[S])))+((1-$E$2)*((tbl_vikor_2[[#This Row],[R]]-MAX(tbl_vikor_2[R]))/(MIN(tbl_vikor_2[R])-MAX(tbl_vikor_2[R]))))</f>
        <v>0.43562240536225572</v>
      </c>
      <c r="C859" s="22">
        <f>_xlfn.RANK.EQ(tbl_vikor_3[[#This Row],[Q(𝜆)]],tbl_vikor_3[Q(𝜆)])</f>
        <v>938</v>
      </c>
    </row>
    <row r="860" spans="1:3" x14ac:dyDescent="0.55000000000000004">
      <c r="A860" s="7">
        <f>[1]!tbl_gk[[#This Row],[ID]]</f>
        <v>231146</v>
      </c>
      <c r="B860" s="25">
        <f>(($E$2*(tbl_vikor_2[[#This Row],[S]]-MAX(tbl_vikor_2[S])))/(MIN(tbl_vikor_2[S])-MAX(tbl_vikor_2[S])))+((1-$E$2)*((tbl_vikor_2[[#This Row],[R]]-MAX(tbl_vikor_2[R]))/(MIN(tbl_vikor_2[R])-MAX(tbl_vikor_2[R]))))</f>
        <v>0.23355669401551227</v>
      </c>
      <c r="C860" s="22">
        <f>_xlfn.RANK.EQ(tbl_vikor_3[[#This Row],[Q(𝜆)]],tbl_vikor_3[Q(𝜆)])</f>
        <v>1747</v>
      </c>
    </row>
    <row r="861" spans="1:3" x14ac:dyDescent="0.55000000000000004">
      <c r="A861" s="8">
        <f>[1]!tbl_gk[[#This Row],[ID]]</f>
        <v>231167</v>
      </c>
      <c r="B861" s="26">
        <f>(($E$2*(tbl_vikor_2[[#This Row],[S]]-MAX(tbl_vikor_2[S])))/(MIN(tbl_vikor_2[S])-MAX(tbl_vikor_2[S])))+((1-$E$2)*((tbl_vikor_2[[#This Row],[R]]-MAX(tbl_vikor_2[R]))/(MIN(tbl_vikor_2[R])-MAX(tbl_vikor_2[R]))))</f>
        <v>0.23338554839453476</v>
      </c>
      <c r="C861" s="22">
        <f>_xlfn.RANK.EQ(tbl_vikor_3[[#This Row],[Q(𝜆)]],tbl_vikor_3[Q(𝜆)])</f>
        <v>1748</v>
      </c>
    </row>
    <row r="862" spans="1:3" x14ac:dyDescent="0.55000000000000004">
      <c r="A862" s="7">
        <f>[1]!tbl_gk[[#This Row],[ID]]</f>
        <v>231172</v>
      </c>
      <c r="B862" s="25">
        <f>(($E$2*(tbl_vikor_2[[#This Row],[S]]-MAX(tbl_vikor_2[S])))/(MIN(tbl_vikor_2[S])-MAX(tbl_vikor_2[S])))+((1-$E$2)*((tbl_vikor_2[[#This Row],[R]]-MAX(tbl_vikor_2[R]))/(MIN(tbl_vikor_2[R])-MAX(tbl_vikor_2[R]))))</f>
        <v>0.39185239911995323</v>
      </c>
      <c r="C862" s="22">
        <f>_xlfn.RANK.EQ(tbl_vikor_3[[#This Row],[Q(𝜆)]],tbl_vikor_3[Q(𝜆)])</f>
        <v>1126</v>
      </c>
    </row>
    <row r="863" spans="1:3" x14ac:dyDescent="0.55000000000000004">
      <c r="A863" s="8">
        <f>[1]!tbl_gk[[#This Row],[ID]]</f>
        <v>231237</v>
      </c>
      <c r="B863" s="26">
        <f>(($E$2*(tbl_vikor_2[[#This Row],[S]]-MAX(tbl_vikor_2[S])))/(MIN(tbl_vikor_2[S])-MAX(tbl_vikor_2[S])))+((1-$E$2)*((tbl_vikor_2[[#This Row],[R]]-MAX(tbl_vikor_2[R]))/(MIN(tbl_vikor_2[R])-MAX(tbl_vikor_2[R]))))</f>
        <v>0.66120941736284977</v>
      </c>
      <c r="C863" s="22">
        <f>_xlfn.RANK.EQ(tbl_vikor_3[[#This Row],[Q(𝜆)]],tbl_vikor_3[Q(𝜆)])</f>
        <v>171</v>
      </c>
    </row>
    <row r="864" spans="1:3" x14ac:dyDescent="0.55000000000000004">
      <c r="A864" s="7">
        <f>[1]!tbl_gk[[#This Row],[ID]]</f>
        <v>231258</v>
      </c>
      <c r="B864" s="25">
        <f>(($E$2*(tbl_vikor_2[[#This Row],[S]]-MAX(tbl_vikor_2[S])))/(MIN(tbl_vikor_2[S])-MAX(tbl_vikor_2[S])))+((1-$E$2)*((tbl_vikor_2[[#This Row],[R]]-MAX(tbl_vikor_2[R]))/(MIN(tbl_vikor_2[R])-MAX(tbl_vikor_2[R]))))</f>
        <v>0.38191217029265168</v>
      </c>
      <c r="C864" s="22">
        <f>_xlfn.RANK.EQ(tbl_vikor_3[[#This Row],[Q(𝜆)]],tbl_vikor_3[Q(𝜆)])</f>
        <v>1153</v>
      </c>
    </row>
    <row r="865" spans="1:3" x14ac:dyDescent="0.55000000000000004">
      <c r="A865" s="8">
        <f>[1]!tbl_gk[[#This Row],[ID]]</f>
        <v>231413</v>
      </c>
      <c r="B865" s="26">
        <f>(($E$2*(tbl_vikor_2[[#This Row],[S]]-MAX(tbl_vikor_2[S])))/(MIN(tbl_vikor_2[S])-MAX(tbl_vikor_2[S])))+((1-$E$2)*((tbl_vikor_2[[#This Row],[R]]-MAX(tbl_vikor_2[R]))/(MIN(tbl_vikor_2[R])-MAX(tbl_vikor_2[R]))))</f>
        <v>0.42664584605171246</v>
      </c>
      <c r="C865" s="22">
        <f>_xlfn.RANK.EQ(tbl_vikor_3[[#This Row],[Q(𝜆)]],tbl_vikor_3[Q(𝜆)])</f>
        <v>975</v>
      </c>
    </row>
    <row r="866" spans="1:3" x14ac:dyDescent="0.55000000000000004">
      <c r="A866" s="7">
        <f>[1]!tbl_gk[[#This Row],[ID]]</f>
        <v>231545</v>
      </c>
      <c r="B866" s="25">
        <f>(($E$2*(tbl_vikor_2[[#This Row],[S]]-MAX(tbl_vikor_2[S])))/(MIN(tbl_vikor_2[S])-MAX(tbl_vikor_2[S])))+((1-$E$2)*((tbl_vikor_2[[#This Row],[R]]-MAX(tbl_vikor_2[R]))/(MIN(tbl_vikor_2[R])-MAX(tbl_vikor_2[R]))))</f>
        <v>0.47742936107003442</v>
      </c>
      <c r="C866" s="22">
        <f>_xlfn.RANK.EQ(tbl_vikor_3[[#This Row],[Q(𝜆)]],tbl_vikor_3[Q(𝜆)])</f>
        <v>744</v>
      </c>
    </row>
    <row r="867" spans="1:3" x14ac:dyDescent="0.55000000000000004">
      <c r="A867" s="8">
        <f>[1]!tbl_gk[[#This Row],[ID]]</f>
        <v>231681</v>
      </c>
      <c r="B867" s="26">
        <f>(($E$2*(tbl_vikor_2[[#This Row],[S]]-MAX(tbl_vikor_2[S])))/(MIN(tbl_vikor_2[S])-MAX(tbl_vikor_2[S])))+((1-$E$2)*((tbl_vikor_2[[#This Row],[R]]-MAX(tbl_vikor_2[R]))/(MIN(tbl_vikor_2[R])-MAX(tbl_vikor_2[R]))))</f>
        <v>0.22275816011635635</v>
      </c>
      <c r="C867" s="22">
        <f>_xlfn.RANK.EQ(tbl_vikor_3[[#This Row],[Q(𝜆)]],tbl_vikor_3[Q(𝜆)])</f>
        <v>1778</v>
      </c>
    </row>
    <row r="868" spans="1:3" x14ac:dyDescent="0.55000000000000004">
      <c r="A868" s="7">
        <f>[1]!tbl_gk[[#This Row],[ID]]</f>
        <v>231682</v>
      </c>
      <c r="B868" s="25">
        <f>(($E$2*(tbl_vikor_2[[#This Row],[S]]-MAX(tbl_vikor_2[S])))/(MIN(tbl_vikor_2[S])-MAX(tbl_vikor_2[S])))+((1-$E$2)*((tbl_vikor_2[[#This Row],[R]]-MAX(tbl_vikor_2[R]))/(MIN(tbl_vikor_2[R])-MAX(tbl_vikor_2[R]))))</f>
        <v>0.40232527117189426</v>
      </c>
      <c r="C868" s="22">
        <f>_xlfn.RANK.EQ(tbl_vikor_3[[#This Row],[Q(𝜆)]],tbl_vikor_3[Q(𝜆)])</f>
        <v>1085</v>
      </c>
    </row>
    <row r="869" spans="1:3" x14ac:dyDescent="0.55000000000000004">
      <c r="A869" s="8">
        <f>[1]!tbl_gk[[#This Row],[ID]]</f>
        <v>231691</v>
      </c>
      <c r="B869" s="26">
        <f>(($E$2*(tbl_vikor_2[[#This Row],[S]]-MAX(tbl_vikor_2[S])))/(MIN(tbl_vikor_2[S])-MAX(tbl_vikor_2[S])))+((1-$E$2)*((tbl_vikor_2[[#This Row],[R]]-MAX(tbl_vikor_2[R]))/(MIN(tbl_vikor_2[R])-MAX(tbl_vikor_2[R]))))</f>
        <v>0.77984384273517227</v>
      </c>
      <c r="C869" s="22">
        <f>_xlfn.RANK.EQ(tbl_vikor_3[[#This Row],[Q(𝜆)]],tbl_vikor_3[Q(𝜆)])</f>
        <v>53</v>
      </c>
    </row>
    <row r="870" spans="1:3" x14ac:dyDescent="0.55000000000000004">
      <c r="A870" s="7">
        <f>[1]!tbl_gk[[#This Row],[ID]]</f>
        <v>231695</v>
      </c>
      <c r="B870" s="25">
        <f>(($E$2*(tbl_vikor_2[[#This Row],[S]]-MAX(tbl_vikor_2[S])))/(MIN(tbl_vikor_2[S])-MAX(tbl_vikor_2[S])))+((1-$E$2)*((tbl_vikor_2[[#This Row],[R]]-MAX(tbl_vikor_2[R]))/(MIN(tbl_vikor_2[R])-MAX(tbl_vikor_2[R]))))</f>
        <v>0.35436677410957218</v>
      </c>
      <c r="C870" s="22">
        <f>_xlfn.RANK.EQ(tbl_vikor_3[[#This Row],[Q(𝜆)]],tbl_vikor_3[Q(𝜆)])</f>
        <v>1282</v>
      </c>
    </row>
    <row r="871" spans="1:3" x14ac:dyDescent="0.55000000000000004">
      <c r="A871" s="8">
        <f>[1]!tbl_gk[[#This Row],[ID]]</f>
        <v>231720</v>
      </c>
      <c r="B871" s="26">
        <f>(($E$2*(tbl_vikor_2[[#This Row],[S]]-MAX(tbl_vikor_2[S])))/(MIN(tbl_vikor_2[S])-MAX(tbl_vikor_2[S])))+((1-$E$2)*((tbl_vikor_2[[#This Row],[R]]-MAX(tbl_vikor_2[R]))/(MIN(tbl_vikor_2[R])-MAX(tbl_vikor_2[R]))))</f>
        <v>0.47401756744134677</v>
      </c>
      <c r="C871" s="22">
        <f>_xlfn.RANK.EQ(tbl_vikor_3[[#This Row],[Q(𝜆)]],tbl_vikor_3[Q(𝜆)])</f>
        <v>764</v>
      </c>
    </row>
    <row r="872" spans="1:3" x14ac:dyDescent="0.55000000000000004">
      <c r="A872" s="7">
        <f>[1]!tbl_gk[[#This Row],[ID]]</f>
        <v>231841</v>
      </c>
      <c r="B872" s="25">
        <f>(($E$2*(tbl_vikor_2[[#This Row],[S]]-MAX(tbl_vikor_2[S])))/(MIN(tbl_vikor_2[S])-MAX(tbl_vikor_2[S])))+((1-$E$2)*((tbl_vikor_2[[#This Row],[R]]-MAX(tbl_vikor_2[R]))/(MIN(tbl_vikor_2[R])-MAX(tbl_vikor_2[R]))))</f>
        <v>0.29912410527646222</v>
      </c>
      <c r="C872" s="22">
        <f>_xlfn.RANK.EQ(tbl_vikor_3[[#This Row],[Q(𝜆)]],tbl_vikor_3[Q(𝜆)])</f>
        <v>1510</v>
      </c>
    </row>
    <row r="873" spans="1:3" x14ac:dyDescent="0.55000000000000004">
      <c r="A873" s="8">
        <f>[1]!tbl_gk[[#This Row],[ID]]</f>
        <v>231861</v>
      </c>
      <c r="B873" s="26">
        <f>(($E$2*(tbl_vikor_2[[#This Row],[S]]-MAX(tbl_vikor_2[S])))/(MIN(tbl_vikor_2[S])-MAX(tbl_vikor_2[S])))+((1-$E$2)*((tbl_vikor_2[[#This Row],[R]]-MAX(tbl_vikor_2[R]))/(MIN(tbl_vikor_2[R])-MAX(tbl_vikor_2[R]))))</f>
        <v>0.26033616881865895</v>
      </c>
      <c r="C873" s="22">
        <f>_xlfn.RANK.EQ(tbl_vikor_3[[#This Row],[Q(𝜆)]],tbl_vikor_3[Q(𝜆)])</f>
        <v>1661</v>
      </c>
    </row>
    <row r="874" spans="1:3" x14ac:dyDescent="0.55000000000000004">
      <c r="A874" s="7">
        <f>[1]!tbl_gk[[#This Row],[ID]]</f>
        <v>231878</v>
      </c>
      <c r="B874" s="25">
        <f>(($E$2*(tbl_vikor_2[[#This Row],[S]]-MAX(tbl_vikor_2[S])))/(MIN(tbl_vikor_2[S])-MAX(tbl_vikor_2[S])))+((1-$E$2)*((tbl_vikor_2[[#This Row],[R]]-MAX(tbl_vikor_2[R]))/(MIN(tbl_vikor_2[R])-MAX(tbl_vikor_2[R]))))</f>
        <v>0.41981619989830765</v>
      </c>
      <c r="C874" s="22">
        <f>_xlfn.RANK.EQ(tbl_vikor_3[[#This Row],[Q(𝜆)]],tbl_vikor_3[Q(𝜆)])</f>
        <v>1005</v>
      </c>
    </row>
    <row r="875" spans="1:3" x14ac:dyDescent="0.55000000000000004">
      <c r="A875" s="8">
        <f>[1]!tbl_gk[[#This Row],[ID]]</f>
        <v>231914</v>
      </c>
      <c r="B875" s="26">
        <f>(($E$2*(tbl_vikor_2[[#This Row],[S]]-MAX(tbl_vikor_2[S])))/(MIN(tbl_vikor_2[S])-MAX(tbl_vikor_2[S])))+((1-$E$2)*((tbl_vikor_2[[#This Row],[R]]-MAX(tbl_vikor_2[R]))/(MIN(tbl_vikor_2[R])-MAX(tbl_vikor_2[R]))))</f>
        <v>0.47163907999977184</v>
      </c>
      <c r="C875" s="22">
        <f>_xlfn.RANK.EQ(tbl_vikor_3[[#This Row],[Q(𝜆)]],tbl_vikor_3[Q(𝜆)])</f>
        <v>772</v>
      </c>
    </row>
    <row r="876" spans="1:3" x14ac:dyDescent="0.55000000000000004">
      <c r="A876" s="7">
        <f>[1]!tbl_gk[[#This Row],[ID]]</f>
        <v>231915</v>
      </c>
      <c r="B876" s="25">
        <f>(($E$2*(tbl_vikor_2[[#This Row],[S]]-MAX(tbl_vikor_2[S])))/(MIN(tbl_vikor_2[S])-MAX(tbl_vikor_2[S])))+((1-$E$2)*((tbl_vikor_2[[#This Row],[R]]-MAX(tbl_vikor_2[R]))/(MIN(tbl_vikor_2[R])-MAX(tbl_vikor_2[R]))))</f>
        <v>0.29501077254884939</v>
      </c>
      <c r="C876" s="22">
        <f>_xlfn.RANK.EQ(tbl_vikor_3[[#This Row],[Q(𝜆)]],tbl_vikor_3[Q(𝜆)])</f>
        <v>1520</v>
      </c>
    </row>
    <row r="877" spans="1:3" x14ac:dyDescent="0.55000000000000004">
      <c r="A877" s="8">
        <f>[1]!tbl_gk[[#This Row],[ID]]</f>
        <v>232007</v>
      </c>
      <c r="B877" s="26">
        <f>(($E$2*(tbl_vikor_2[[#This Row],[S]]-MAX(tbl_vikor_2[S])))/(MIN(tbl_vikor_2[S])-MAX(tbl_vikor_2[S])))+((1-$E$2)*((tbl_vikor_2[[#This Row],[R]]-MAX(tbl_vikor_2[R]))/(MIN(tbl_vikor_2[R])-MAX(tbl_vikor_2[R]))))</f>
        <v>0.40672914660352333</v>
      </c>
      <c r="C877" s="22">
        <f>_xlfn.RANK.EQ(tbl_vikor_3[[#This Row],[Q(𝜆)]],tbl_vikor_3[Q(𝜆)])</f>
        <v>1067</v>
      </c>
    </row>
    <row r="878" spans="1:3" x14ac:dyDescent="0.55000000000000004">
      <c r="A878" s="7">
        <f>[1]!tbl_gk[[#This Row],[ID]]</f>
        <v>232065</v>
      </c>
      <c r="B878" s="25">
        <f>(($E$2*(tbl_vikor_2[[#This Row],[S]]-MAX(tbl_vikor_2[S])))/(MIN(tbl_vikor_2[S])-MAX(tbl_vikor_2[S])))+((1-$E$2)*((tbl_vikor_2[[#This Row],[R]]-MAX(tbl_vikor_2[R]))/(MIN(tbl_vikor_2[R])-MAX(tbl_vikor_2[R]))))</f>
        <v>0.65027914129188114</v>
      </c>
      <c r="C878" s="22">
        <f>_xlfn.RANK.EQ(tbl_vikor_3[[#This Row],[Q(𝜆)]],tbl_vikor_3[Q(𝜆)])</f>
        <v>190</v>
      </c>
    </row>
    <row r="879" spans="1:3" x14ac:dyDescent="0.55000000000000004">
      <c r="A879" s="8">
        <f>[1]!tbl_gk[[#This Row],[ID]]</f>
        <v>232082</v>
      </c>
      <c r="B879" s="26">
        <f>(($E$2*(tbl_vikor_2[[#This Row],[S]]-MAX(tbl_vikor_2[S])))/(MIN(tbl_vikor_2[S])-MAX(tbl_vikor_2[S])))+((1-$E$2)*((tbl_vikor_2[[#This Row],[R]]-MAX(tbl_vikor_2[R]))/(MIN(tbl_vikor_2[R])-MAX(tbl_vikor_2[R]))))</f>
        <v>0.38969345972932223</v>
      </c>
      <c r="C879" s="22">
        <f>_xlfn.RANK.EQ(tbl_vikor_3[[#This Row],[Q(𝜆)]],tbl_vikor_3[Q(𝜆)])</f>
        <v>1132</v>
      </c>
    </row>
    <row r="880" spans="1:3" x14ac:dyDescent="0.55000000000000004">
      <c r="A880" s="7">
        <f>[1]!tbl_gk[[#This Row],[ID]]</f>
        <v>232107</v>
      </c>
      <c r="B880" s="25">
        <f>(($E$2*(tbl_vikor_2[[#This Row],[S]]-MAX(tbl_vikor_2[S])))/(MIN(tbl_vikor_2[S])-MAX(tbl_vikor_2[S])))+((1-$E$2)*((tbl_vikor_2[[#This Row],[R]]-MAX(tbl_vikor_2[R]))/(MIN(tbl_vikor_2[R])-MAX(tbl_vikor_2[R]))))</f>
        <v>0.43853810829602591</v>
      </c>
      <c r="C880" s="22">
        <f>_xlfn.RANK.EQ(tbl_vikor_3[[#This Row],[Q(𝜆)]],tbl_vikor_3[Q(𝜆)])</f>
        <v>925</v>
      </c>
    </row>
    <row r="881" spans="1:3" x14ac:dyDescent="0.55000000000000004">
      <c r="A881" s="8">
        <f>[1]!tbl_gk[[#This Row],[ID]]</f>
        <v>232110</v>
      </c>
      <c r="B881" s="26">
        <f>(($E$2*(tbl_vikor_2[[#This Row],[S]]-MAX(tbl_vikor_2[S])))/(MIN(tbl_vikor_2[S])-MAX(tbl_vikor_2[S])))+((1-$E$2)*((tbl_vikor_2[[#This Row],[R]]-MAX(tbl_vikor_2[R]))/(MIN(tbl_vikor_2[R])-MAX(tbl_vikor_2[R]))))</f>
        <v>0.29270150442460457</v>
      </c>
      <c r="C881" s="22">
        <f>_xlfn.RANK.EQ(tbl_vikor_3[[#This Row],[Q(𝜆)]],tbl_vikor_3[Q(𝜆)])</f>
        <v>1530</v>
      </c>
    </row>
    <row r="882" spans="1:3" x14ac:dyDescent="0.55000000000000004">
      <c r="A882" s="7">
        <f>[1]!tbl_gk[[#This Row],[ID]]</f>
        <v>232131</v>
      </c>
      <c r="B882" s="25">
        <f>(($E$2*(tbl_vikor_2[[#This Row],[S]]-MAX(tbl_vikor_2[S])))/(MIN(tbl_vikor_2[S])-MAX(tbl_vikor_2[S])))+((1-$E$2)*((tbl_vikor_2[[#This Row],[R]]-MAX(tbl_vikor_2[R]))/(MIN(tbl_vikor_2[R])-MAX(tbl_vikor_2[R]))))</f>
        <v>0.31969793565512683</v>
      </c>
      <c r="C882" s="22">
        <f>_xlfn.RANK.EQ(tbl_vikor_3[[#This Row],[Q(𝜆)]],tbl_vikor_3[Q(𝜆)])</f>
        <v>1433</v>
      </c>
    </row>
    <row r="883" spans="1:3" x14ac:dyDescent="0.55000000000000004">
      <c r="A883" s="8">
        <f>[1]!tbl_gk[[#This Row],[ID]]</f>
        <v>232226</v>
      </c>
      <c r="B883" s="26">
        <f>(($E$2*(tbl_vikor_2[[#This Row],[S]]-MAX(tbl_vikor_2[S])))/(MIN(tbl_vikor_2[S])-MAX(tbl_vikor_2[S])))+((1-$E$2)*((tbl_vikor_2[[#This Row],[R]]-MAX(tbl_vikor_2[R]))/(MIN(tbl_vikor_2[R])-MAX(tbl_vikor_2[R]))))</f>
        <v>0.60227836166685544</v>
      </c>
      <c r="C883" s="22">
        <f>_xlfn.RANK.EQ(tbl_vikor_3[[#This Row],[Q(𝜆)]],tbl_vikor_3[Q(𝜆)])</f>
        <v>314</v>
      </c>
    </row>
    <row r="884" spans="1:3" x14ac:dyDescent="0.55000000000000004">
      <c r="A884" s="7">
        <f>[1]!tbl_gk[[#This Row],[ID]]</f>
        <v>232229</v>
      </c>
      <c r="B884" s="25">
        <f>(($E$2*(tbl_vikor_2[[#This Row],[S]]-MAX(tbl_vikor_2[S])))/(MIN(tbl_vikor_2[S])-MAX(tbl_vikor_2[S])))+((1-$E$2)*((tbl_vikor_2[[#This Row],[R]]-MAX(tbl_vikor_2[R]))/(MIN(tbl_vikor_2[R])-MAX(tbl_vikor_2[R]))))</f>
        <v>0.66892833410618335</v>
      </c>
      <c r="C884" s="22">
        <f>_xlfn.RANK.EQ(tbl_vikor_3[[#This Row],[Q(𝜆)]],tbl_vikor_3[Q(𝜆)])</f>
        <v>155</v>
      </c>
    </row>
    <row r="885" spans="1:3" x14ac:dyDescent="0.55000000000000004">
      <c r="A885" s="8">
        <f>[1]!tbl_gk[[#This Row],[ID]]</f>
        <v>232284</v>
      </c>
      <c r="B885" s="26">
        <f>(($E$2*(tbl_vikor_2[[#This Row],[S]]-MAX(tbl_vikor_2[S])))/(MIN(tbl_vikor_2[S])-MAX(tbl_vikor_2[S])))+((1-$E$2)*((tbl_vikor_2[[#This Row],[R]]-MAX(tbl_vikor_2[R]))/(MIN(tbl_vikor_2[R])-MAX(tbl_vikor_2[R]))))</f>
        <v>0.69083094209092011</v>
      </c>
      <c r="C885" s="22">
        <f>_xlfn.RANK.EQ(tbl_vikor_3[[#This Row],[Q(𝜆)]],tbl_vikor_3[Q(𝜆)])</f>
        <v>134</v>
      </c>
    </row>
    <row r="886" spans="1:3" x14ac:dyDescent="0.55000000000000004">
      <c r="A886" s="7">
        <f>[1]!tbl_gk[[#This Row],[ID]]</f>
        <v>232350</v>
      </c>
      <c r="B886" s="25">
        <f>(($E$2*(tbl_vikor_2[[#This Row],[S]]-MAX(tbl_vikor_2[S])))/(MIN(tbl_vikor_2[S])-MAX(tbl_vikor_2[S])))+((1-$E$2)*((tbl_vikor_2[[#This Row],[R]]-MAX(tbl_vikor_2[R]))/(MIN(tbl_vikor_2[R])-MAX(tbl_vikor_2[R]))))</f>
        <v>0.41816770734453168</v>
      </c>
      <c r="C886" s="22">
        <f>_xlfn.RANK.EQ(tbl_vikor_3[[#This Row],[Q(𝜆)]],tbl_vikor_3[Q(𝜆)])</f>
        <v>1015</v>
      </c>
    </row>
    <row r="887" spans="1:3" x14ac:dyDescent="0.55000000000000004">
      <c r="A887" s="8">
        <f>[1]!tbl_gk[[#This Row],[ID]]</f>
        <v>232410</v>
      </c>
      <c r="B887" s="26">
        <f>(($E$2*(tbl_vikor_2[[#This Row],[S]]-MAX(tbl_vikor_2[S])))/(MIN(tbl_vikor_2[S])-MAX(tbl_vikor_2[S])))+((1-$E$2)*((tbl_vikor_2[[#This Row],[R]]-MAX(tbl_vikor_2[R]))/(MIN(tbl_vikor_2[R])-MAX(tbl_vikor_2[R]))))</f>
        <v>0.51844528748666086</v>
      </c>
      <c r="C887" s="22">
        <f>_xlfn.RANK.EQ(tbl_vikor_3[[#This Row],[Q(𝜆)]],tbl_vikor_3[Q(𝜆)])</f>
        <v>571</v>
      </c>
    </row>
    <row r="888" spans="1:3" x14ac:dyDescent="0.55000000000000004">
      <c r="A888" s="7">
        <f>[1]!tbl_gk[[#This Row],[ID]]</f>
        <v>232549</v>
      </c>
      <c r="B888" s="25">
        <f>(($E$2*(tbl_vikor_2[[#This Row],[S]]-MAX(tbl_vikor_2[S])))/(MIN(tbl_vikor_2[S])-MAX(tbl_vikor_2[S])))+((1-$E$2)*((tbl_vikor_2[[#This Row],[R]]-MAX(tbl_vikor_2[R]))/(MIN(tbl_vikor_2[R])-MAX(tbl_vikor_2[R]))))</f>
        <v>0.47854132086789092</v>
      </c>
      <c r="C888" s="22">
        <f>_xlfn.RANK.EQ(tbl_vikor_3[[#This Row],[Q(𝜆)]],tbl_vikor_3[Q(𝜆)])</f>
        <v>738</v>
      </c>
    </row>
    <row r="889" spans="1:3" x14ac:dyDescent="0.55000000000000004">
      <c r="A889" s="8">
        <f>[1]!tbl_gk[[#This Row],[ID]]</f>
        <v>232562</v>
      </c>
      <c r="B889" s="26">
        <f>(($E$2*(tbl_vikor_2[[#This Row],[S]]-MAX(tbl_vikor_2[S])))/(MIN(tbl_vikor_2[S])-MAX(tbl_vikor_2[S])))+((1-$E$2)*((tbl_vikor_2[[#This Row],[R]]-MAX(tbl_vikor_2[R]))/(MIN(tbl_vikor_2[R])-MAX(tbl_vikor_2[R]))))</f>
        <v>0.42975765830291512</v>
      </c>
      <c r="C889" s="22">
        <f>_xlfn.RANK.EQ(tbl_vikor_3[[#This Row],[Q(𝜆)]],tbl_vikor_3[Q(𝜆)])</f>
        <v>965</v>
      </c>
    </row>
    <row r="890" spans="1:3" x14ac:dyDescent="0.55000000000000004">
      <c r="A890" s="7">
        <f>[1]!tbl_gk[[#This Row],[ID]]</f>
        <v>232645</v>
      </c>
      <c r="B890" s="25">
        <f>(($E$2*(tbl_vikor_2[[#This Row],[S]]-MAX(tbl_vikor_2[S])))/(MIN(tbl_vikor_2[S])-MAX(tbl_vikor_2[S])))+((1-$E$2)*((tbl_vikor_2[[#This Row],[R]]-MAX(tbl_vikor_2[R]))/(MIN(tbl_vikor_2[R])-MAX(tbl_vikor_2[R]))))</f>
        <v>0.35098874565544563</v>
      </c>
      <c r="C890" s="22">
        <f>_xlfn.RANK.EQ(tbl_vikor_3[[#This Row],[Q(𝜆)]],tbl_vikor_3[Q(𝜆)])</f>
        <v>1305</v>
      </c>
    </row>
    <row r="891" spans="1:3" x14ac:dyDescent="0.55000000000000004">
      <c r="A891" s="8">
        <f>[1]!tbl_gk[[#This Row],[ID]]</f>
        <v>232673</v>
      </c>
      <c r="B891" s="26">
        <f>(($E$2*(tbl_vikor_2[[#This Row],[S]]-MAX(tbl_vikor_2[S])))/(MIN(tbl_vikor_2[S])-MAX(tbl_vikor_2[S])))+((1-$E$2)*((tbl_vikor_2[[#This Row],[R]]-MAX(tbl_vikor_2[R]))/(MIN(tbl_vikor_2[R])-MAX(tbl_vikor_2[R]))))</f>
        <v>0.27619397517134292</v>
      </c>
      <c r="C891" s="22">
        <f>_xlfn.RANK.EQ(tbl_vikor_3[[#This Row],[Q(𝜆)]],tbl_vikor_3[Q(𝜆)])</f>
        <v>1599</v>
      </c>
    </row>
    <row r="892" spans="1:3" x14ac:dyDescent="0.55000000000000004">
      <c r="A892" s="7">
        <f>[1]!tbl_gk[[#This Row],[ID]]</f>
        <v>232817</v>
      </c>
      <c r="B892" s="25">
        <f>(($E$2*(tbl_vikor_2[[#This Row],[S]]-MAX(tbl_vikor_2[S])))/(MIN(tbl_vikor_2[S])-MAX(tbl_vikor_2[S])))+((1-$E$2)*((tbl_vikor_2[[#This Row],[R]]-MAX(tbl_vikor_2[R]))/(MIN(tbl_vikor_2[R])-MAX(tbl_vikor_2[R]))))</f>
        <v>0.61413453428143172</v>
      </c>
      <c r="C892" s="22">
        <f>_xlfn.RANK.EQ(tbl_vikor_3[[#This Row],[Q(𝜆)]],tbl_vikor_3[Q(𝜆)])</f>
        <v>282</v>
      </c>
    </row>
    <row r="893" spans="1:3" x14ac:dyDescent="0.55000000000000004">
      <c r="A893" s="8">
        <f>[1]!tbl_gk[[#This Row],[ID]]</f>
        <v>233164</v>
      </c>
      <c r="B893" s="26">
        <f>(($E$2*(tbl_vikor_2[[#This Row],[S]]-MAX(tbl_vikor_2[S])))/(MIN(tbl_vikor_2[S])-MAX(tbl_vikor_2[S])))+((1-$E$2)*((tbl_vikor_2[[#This Row],[R]]-MAX(tbl_vikor_2[R]))/(MIN(tbl_vikor_2[R])-MAX(tbl_vikor_2[R]))))</f>
        <v>0.71570701310545581</v>
      </c>
      <c r="C893" s="22">
        <f>_xlfn.RANK.EQ(tbl_vikor_3[[#This Row],[Q(𝜆)]],tbl_vikor_3[Q(𝜆)])</f>
        <v>109</v>
      </c>
    </row>
    <row r="894" spans="1:3" x14ac:dyDescent="0.55000000000000004">
      <c r="A894" s="7">
        <f>[1]!tbl_gk[[#This Row],[ID]]</f>
        <v>233211</v>
      </c>
      <c r="B894" s="25">
        <f>(($E$2*(tbl_vikor_2[[#This Row],[S]]-MAX(tbl_vikor_2[S])))/(MIN(tbl_vikor_2[S])-MAX(tbl_vikor_2[S])))+((1-$E$2)*((tbl_vikor_2[[#This Row],[R]]-MAX(tbl_vikor_2[R]))/(MIN(tbl_vikor_2[R])-MAX(tbl_vikor_2[R]))))</f>
        <v>0.36652001540055756</v>
      </c>
      <c r="C894" s="22">
        <f>_xlfn.RANK.EQ(tbl_vikor_3[[#This Row],[Q(𝜆)]],tbl_vikor_3[Q(𝜆)])</f>
        <v>1226</v>
      </c>
    </row>
    <row r="895" spans="1:3" x14ac:dyDescent="0.55000000000000004">
      <c r="A895" s="8">
        <f>[1]!tbl_gk[[#This Row],[ID]]</f>
        <v>233215</v>
      </c>
      <c r="B895" s="26">
        <f>(($E$2*(tbl_vikor_2[[#This Row],[S]]-MAX(tbl_vikor_2[S])))/(MIN(tbl_vikor_2[S])-MAX(tbl_vikor_2[S])))+((1-$E$2)*((tbl_vikor_2[[#This Row],[R]]-MAX(tbl_vikor_2[R]))/(MIN(tbl_vikor_2[R])-MAX(tbl_vikor_2[R]))))</f>
        <v>0.17925495509741596</v>
      </c>
      <c r="C895" s="22">
        <f>_xlfn.RANK.EQ(tbl_vikor_3[[#This Row],[Q(𝜆)]],tbl_vikor_3[Q(𝜆)])</f>
        <v>1884</v>
      </c>
    </row>
    <row r="896" spans="1:3" x14ac:dyDescent="0.55000000000000004">
      <c r="A896" s="7">
        <f>[1]!tbl_gk[[#This Row],[ID]]</f>
        <v>233267</v>
      </c>
      <c r="B896" s="25">
        <f>(($E$2*(tbl_vikor_2[[#This Row],[S]]-MAX(tbl_vikor_2[S])))/(MIN(tbl_vikor_2[S])-MAX(tbl_vikor_2[S])))+((1-$E$2)*((tbl_vikor_2[[#This Row],[R]]-MAX(tbl_vikor_2[R]))/(MIN(tbl_vikor_2[R])-MAX(tbl_vikor_2[R]))))</f>
        <v>0.51443762359794287</v>
      </c>
      <c r="C896" s="22">
        <f>_xlfn.RANK.EQ(tbl_vikor_3[[#This Row],[Q(𝜆)]],tbl_vikor_3[Q(𝜆)])</f>
        <v>581</v>
      </c>
    </row>
    <row r="897" spans="1:3" x14ac:dyDescent="0.55000000000000004">
      <c r="A897" s="8">
        <f>[1]!tbl_gk[[#This Row],[ID]]</f>
        <v>233286</v>
      </c>
      <c r="B897" s="26">
        <f>(($E$2*(tbl_vikor_2[[#This Row],[S]]-MAX(tbl_vikor_2[S])))/(MIN(tbl_vikor_2[S])-MAX(tbl_vikor_2[S])))+((1-$E$2)*((tbl_vikor_2[[#This Row],[R]]-MAX(tbl_vikor_2[R]))/(MIN(tbl_vikor_2[R])-MAX(tbl_vikor_2[R]))))</f>
        <v>0.17389219630042932</v>
      </c>
      <c r="C897" s="22">
        <f>_xlfn.RANK.EQ(tbl_vikor_3[[#This Row],[Q(𝜆)]],tbl_vikor_3[Q(𝜆)])</f>
        <v>1897</v>
      </c>
    </row>
    <row r="898" spans="1:3" x14ac:dyDescent="0.55000000000000004">
      <c r="A898" s="7">
        <f>[1]!tbl_gk[[#This Row],[ID]]</f>
        <v>233306</v>
      </c>
      <c r="B898" s="25">
        <f>(($E$2*(tbl_vikor_2[[#This Row],[S]]-MAX(tbl_vikor_2[S])))/(MIN(tbl_vikor_2[S])-MAX(tbl_vikor_2[S])))+((1-$E$2)*((tbl_vikor_2[[#This Row],[R]]-MAX(tbl_vikor_2[R]))/(MIN(tbl_vikor_2[R])-MAX(tbl_vikor_2[R]))))</f>
        <v>0.77604269264508019</v>
      </c>
      <c r="C898" s="22">
        <f>_xlfn.RANK.EQ(tbl_vikor_3[[#This Row],[Q(𝜆)]],tbl_vikor_3[Q(𝜆)])</f>
        <v>56</v>
      </c>
    </row>
    <row r="899" spans="1:3" x14ac:dyDescent="0.55000000000000004">
      <c r="A899" s="8">
        <f>[1]!tbl_gk[[#This Row],[ID]]</f>
        <v>233407</v>
      </c>
      <c r="B899" s="26">
        <f>(($E$2*(tbl_vikor_2[[#This Row],[S]]-MAX(tbl_vikor_2[S])))/(MIN(tbl_vikor_2[S])-MAX(tbl_vikor_2[S])))+((1-$E$2)*((tbl_vikor_2[[#This Row],[R]]-MAX(tbl_vikor_2[R]))/(MIN(tbl_vikor_2[R])-MAX(tbl_vikor_2[R]))))</f>
        <v>0.1766554941486792</v>
      </c>
      <c r="C899" s="22">
        <f>_xlfn.RANK.EQ(tbl_vikor_3[[#This Row],[Q(𝜆)]],tbl_vikor_3[Q(𝜆)])</f>
        <v>1889</v>
      </c>
    </row>
    <row r="900" spans="1:3" x14ac:dyDescent="0.55000000000000004">
      <c r="A900" s="7">
        <f>[1]!tbl_gk[[#This Row],[ID]]</f>
        <v>233425</v>
      </c>
      <c r="B900" s="25">
        <f>(($E$2*(tbl_vikor_2[[#This Row],[S]]-MAX(tbl_vikor_2[S])))/(MIN(tbl_vikor_2[S])-MAX(tbl_vikor_2[S])))+((1-$E$2)*((tbl_vikor_2[[#This Row],[R]]-MAX(tbl_vikor_2[R]))/(MIN(tbl_vikor_2[R])-MAX(tbl_vikor_2[R]))))</f>
        <v>0.37254196381005888</v>
      </c>
      <c r="C900" s="22">
        <f>_xlfn.RANK.EQ(tbl_vikor_3[[#This Row],[Q(𝜆)]],tbl_vikor_3[Q(𝜆)])</f>
        <v>1205</v>
      </c>
    </row>
    <row r="901" spans="1:3" x14ac:dyDescent="0.55000000000000004">
      <c r="A901" s="8">
        <f>[1]!tbl_gk[[#This Row],[ID]]</f>
        <v>233668</v>
      </c>
      <c r="B901" s="26">
        <f>(($E$2*(tbl_vikor_2[[#This Row],[S]]-MAX(tbl_vikor_2[S])))/(MIN(tbl_vikor_2[S])-MAX(tbl_vikor_2[S])))+((1-$E$2)*((tbl_vikor_2[[#This Row],[R]]-MAX(tbl_vikor_2[R]))/(MIN(tbl_vikor_2[R])-MAX(tbl_vikor_2[R]))))</f>
        <v>0.28007827770610616</v>
      </c>
      <c r="C901" s="22">
        <f>_xlfn.RANK.EQ(tbl_vikor_3[[#This Row],[Q(𝜆)]],tbl_vikor_3[Q(𝜆)])</f>
        <v>1582</v>
      </c>
    </row>
    <row r="902" spans="1:3" x14ac:dyDescent="0.55000000000000004">
      <c r="A902" s="7">
        <f>[1]!tbl_gk[[#This Row],[ID]]</f>
        <v>233681</v>
      </c>
      <c r="B902" s="25">
        <f>(($E$2*(tbl_vikor_2[[#This Row],[S]]-MAX(tbl_vikor_2[S])))/(MIN(tbl_vikor_2[S])-MAX(tbl_vikor_2[S])))+((1-$E$2)*((tbl_vikor_2[[#This Row],[R]]-MAX(tbl_vikor_2[R]))/(MIN(tbl_vikor_2[R])-MAX(tbl_vikor_2[R]))))</f>
        <v>0.31267942373594781</v>
      </c>
      <c r="C902" s="22">
        <f>_xlfn.RANK.EQ(tbl_vikor_3[[#This Row],[Q(𝜆)]],tbl_vikor_3[Q(𝜆)])</f>
        <v>1460</v>
      </c>
    </row>
    <row r="903" spans="1:3" x14ac:dyDescent="0.55000000000000004">
      <c r="A903" s="8">
        <f>[1]!tbl_gk[[#This Row],[ID]]</f>
        <v>233689</v>
      </c>
      <c r="B903" s="26">
        <f>(($E$2*(tbl_vikor_2[[#This Row],[S]]-MAX(tbl_vikor_2[S])))/(MIN(tbl_vikor_2[S])-MAX(tbl_vikor_2[S])))+((1-$E$2)*((tbl_vikor_2[[#This Row],[R]]-MAX(tbl_vikor_2[R]))/(MIN(tbl_vikor_2[R])-MAX(tbl_vikor_2[R]))))</f>
        <v>0.26460780706315495</v>
      </c>
      <c r="C903" s="22">
        <f>_xlfn.RANK.EQ(tbl_vikor_3[[#This Row],[Q(𝜆)]],tbl_vikor_3[Q(𝜆)])</f>
        <v>1647</v>
      </c>
    </row>
    <row r="904" spans="1:3" x14ac:dyDescent="0.55000000000000004">
      <c r="A904" s="7">
        <f>[1]!tbl_gk[[#This Row],[ID]]</f>
        <v>233691</v>
      </c>
      <c r="B904" s="25">
        <f>(($E$2*(tbl_vikor_2[[#This Row],[S]]-MAX(tbl_vikor_2[S])))/(MIN(tbl_vikor_2[S])-MAX(tbl_vikor_2[S])))+((1-$E$2)*((tbl_vikor_2[[#This Row],[R]]-MAX(tbl_vikor_2[R]))/(MIN(tbl_vikor_2[R])-MAX(tbl_vikor_2[R]))))</f>
        <v>0.33419806841267297</v>
      </c>
      <c r="C904" s="22">
        <f>_xlfn.RANK.EQ(tbl_vikor_3[[#This Row],[Q(𝜆)]],tbl_vikor_3[Q(𝜆)])</f>
        <v>1370</v>
      </c>
    </row>
    <row r="905" spans="1:3" x14ac:dyDescent="0.55000000000000004">
      <c r="A905" s="8">
        <f>[1]!tbl_gk[[#This Row],[ID]]</f>
        <v>233695</v>
      </c>
      <c r="B905" s="26">
        <f>(($E$2*(tbl_vikor_2[[#This Row],[S]]-MAX(tbl_vikor_2[S])))/(MIN(tbl_vikor_2[S])-MAX(tbl_vikor_2[S])))+((1-$E$2)*((tbl_vikor_2[[#This Row],[R]]-MAX(tbl_vikor_2[R]))/(MIN(tbl_vikor_2[R])-MAX(tbl_vikor_2[R]))))</f>
        <v>0.2265206905869335</v>
      </c>
      <c r="C905" s="22">
        <f>_xlfn.RANK.EQ(tbl_vikor_3[[#This Row],[Q(𝜆)]],tbl_vikor_3[Q(𝜆)])</f>
        <v>1768</v>
      </c>
    </row>
    <row r="906" spans="1:3" x14ac:dyDescent="0.55000000000000004">
      <c r="A906" s="7">
        <f>[1]!tbl_gk[[#This Row],[ID]]</f>
        <v>233725</v>
      </c>
      <c r="B906" s="25">
        <f>(($E$2*(tbl_vikor_2[[#This Row],[S]]-MAX(tbl_vikor_2[S])))/(MIN(tbl_vikor_2[S])-MAX(tbl_vikor_2[S])))+((1-$E$2)*((tbl_vikor_2[[#This Row],[R]]-MAX(tbl_vikor_2[R]))/(MIN(tbl_vikor_2[R])-MAX(tbl_vikor_2[R]))))</f>
        <v>0.33117088315078896</v>
      </c>
      <c r="C906" s="22">
        <f>_xlfn.RANK.EQ(tbl_vikor_3[[#This Row],[Q(𝜆)]],tbl_vikor_3[Q(𝜆)])</f>
        <v>1389</v>
      </c>
    </row>
    <row r="907" spans="1:3" x14ac:dyDescent="0.55000000000000004">
      <c r="A907" s="8">
        <f>[1]!tbl_gk[[#This Row],[ID]]</f>
        <v>233737</v>
      </c>
      <c r="B907" s="26">
        <f>(($E$2*(tbl_vikor_2[[#This Row],[S]]-MAX(tbl_vikor_2[S])))/(MIN(tbl_vikor_2[S])-MAX(tbl_vikor_2[S])))+((1-$E$2)*((tbl_vikor_2[[#This Row],[R]]-MAX(tbl_vikor_2[R]))/(MIN(tbl_vikor_2[R])-MAX(tbl_vikor_2[R]))))</f>
        <v>0.41309798968920886</v>
      </c>
      <c r="C907" s="22">
        <f>_xlfn.RANK.EQ(tbl_vikor_3[[#This Row],[Q(𝜆)]],tbl_vikor_3[Q(𝜆)])</f>
        <v>1044</v>
      </c>
    </row>
    <row r="908" spans="1:3" x14ac:dyDescent="0.55000000000000004">
      <c r="A908" s="7">
        <f>[1]!tbl_gk[[#This Row],[ID]]</f>
        <v>233763</v>
      </c>
      <c r="B908" s="25">
        <f>(($E$2*(tbl_vikor_2[[#This Row],[S]]-MAX(tbl_vikor_2[S])))/(MIN(tbl_vikor_2[S])-MAX(tbl_vikor_2[S])))+((1-$E$2)*((tbl_vikor_2[[#This Row],[R]]-MAX(tbl_vikor_2[R]))/(MIN(tbl_vikor_2[R])-MAX(tbl_vikor_2[R]))))</f>
        <v>0.46911794116187433</v>
      </c>
      <c r="C908" s="22">
        <f>_xlfn.RANK.EQ(tbl_vikor_3[[#This Row],[Q(𝜆)]],tbl_vikor_3[Q(𝜆)])</f>
        <v>782</v>
      </c>
    </row>
    <row r="909" spans="1:3" x14ac:dyDescent="0.55000000000000004">
      <c r="A909" s="8">
        <f>[1]!tbl_gk[[#This Row],[ID]]</f>
        <v>233934</v>
      </c>
      <c r="B909" s="26">
        <f>(($E$2*(tbl_vikor_2[[#This Row],[S]]-MAX(tbl_vikor_2[S])))/(MIN(tbl_vikor_2[S])-MAX(tbl_vikor_2[S])))+((1-$E$2)*((tbl_vikor_2[[#This Row],[R]]-MAX(tbl_vikor_2[R]))/(MIN(tbl_vikor_2[R])-MAX(tbl_vikor_2[R]))))</f>
        <v>0.85300343661127176</v>
      </c>
      <c r="C909" s="22">
        <f>_xlfn.RANK.EQ(tbl_vikor_3[[#This Row],[Q(𝜆)]],tbl_vikor_3[Q(𝜆)])</f>
        <v>18</v>
      </c>
    </row>
    <row r="910" spans="1:3" x14ac:dyDescent="0.55000000000000004">
      <c r="A910" s="7">
        <f>[1]!tbl_gk[[#This Row],[ID]]</f>
        <v>233970</v>
      </c>
      <c r="B910" s="25">
        <f>(($E$2*(tbl_vikor_2[[#This Row],[S]]-MAX(tbl_vikor_2[S])))/(MIN(tbl_vikor_2[S])-MAX(tbl_vikor_2[S])))+((1-$E$2)*((tbl_vikor_2[[#This Row],[R]]-MAX(tbl_vikor_2[R]))/(MIN(tbl_vikor_2[R])-MAX(tbl_vikor_2[R]))))</f>
        <v>0.34698972663725164</v>
      </c>
      <c r="C910" s="22">
        <f>_xlfn.RANK.EQ(tbl_vikor_3[[#This Row],[Q(𝜆)]],tbl_vikor_3[Q(𝜆)])</f>
        <v>1320</v>
      </c>
    </row>
    <row r="911" spans="1:3" x14ac:dyDescent="0.55000000000000004">
      <c r="A911" s="8">
        <f>[1]!tbl_gk[[#This Row],[ID]]</f>
        <v>233975</v>
      </c>
      <c r="B911" s="26">
        <f>(($E$2*(tbl_vikor_2[[#This Row],[S]]-MAX(tbl_vikor_2[S])))/(MIN(tbl_vikor_2[S])-MAX(tbl_vikor_2[S])))+((1-$E$2)*((tbl_vikor_2[[#This Row],[R]]-MAX(tbl_vikor_2[R]))/(MIN(tbl_vikor_2[R])-MAX(tbl_vikor_2[R]))))</f>
        <v>0.40191299753586057</v>
      </c>
      <c r="C911" s="22">
        <f>_xlfn.RANK.EQ(tbl_vikor_3[[#This Row],[Q(𝜆)]],tbl_vikor_3[Q(𝜆)])</f>
        <v>1088</v>
      </c>
    </row>
    <row r="912" spans="1:3" x14ac:dyDescent="0.55000000000000004">
      <c r="A912" s="7">
        <f>[1]!tbl_gk[[#This Row],[ID]]</f>
        <v>233976</v>
      </c>
      <c r="B912" s="25">
        <f>(($E$2*(tbl_vikor_2[[#This Row],[S]]-MAX(tbl_vikor_2[S])))/(MIN(tbl_vikor_2[S])-MAX(tbl_vikor_2[S])))+((1-$E$2)*((tbl_vikor_2[[#This Row],[R]]-MAX(tbl_vikor_2[R]))/(MIN(tbl_vikor_2[R])-MAX(tbl_vikor_2[R]))))</f>
        <v>0.18709534330906286</v>
      </c>
      <c r="C912" s="22">
        <f>_xlfn.RANK.EQ(tbl_vikor_3[[#This Row],[Q(𝜆)]],tbl_vikor_3[Q(𝜆)])</f>
        <v>1862</v>
      </c>
    </row>
    <row r="913" spans="1:3" x14ac:dyDescent="0.55000000000000004">
      <c r="A913" s="8">
        <f>[1]!tbl_gk[[#This Row],[ID]]</f>
        <v>233977</v>
      </c>
      <c r="B913" s="26">
        <f>(($E$2*(tbl_vikor_2[[#This Row],[S]]-MAX(tbl_vikor_2[S])))/(MIN(tbl_vikor_2[S])-MAX(tbl_vikor_2[S])))+((1-$E$2)*((tbl_vikor_2[[#This Row],[R]]-MAX(tbl_vikor_2[R]))/(MIN(tbl_vikor_2[R])-MAX(tbl_vikor_2[R]))))</f>
        <v>0.29884734061354601</v>
      </c>
      <c r="C913" s="22">
        <f>_xlfn.RANK.EQ(tbl_vikor_3[[#This Row],[Q(𝜆)]],tbl_vikor_3[Q(𝜆)])</f>
        <v>1512</v>
      </c>
    </row>
    <row r="914" spans="1:3" x14ac:dyDescent="0.55000000000000004">
      <c r="A914" s="7">
        <f>[1]!tbl_gk[[#This Row],[ID]]</f>
        <v>233997</v>
      </c>
      <c r="B914" s="25">
        <f>(($E$2*(tbl_vikor_2[[#This Row],[S]]-MAX(tbl_vikor_2[S])))/(MIN(tbl_vikor_2[S])-MAX(tbl_vikor_2[S])))+((1-$E$2)*((tbl_vikor_2[[#This Row],[R]]-MAX(tbl_vikor_2[R]))/(MIN(tbl_vikor_2[R])-MAX(tbl_vikor_2[R]))))</f>
        <v>0.41980818265780129</v>
      </c>
      <c r="C914" s="22">
        <f>_xlfn.RANK.EQ(tbl_vikor_3[[#This Row],[Q(𝜆)]],tbl_vikor_3[Q(𝜆)])</f>
        <v>1006</v>
      </c>
    </row>
    <row r="915" spans="1:3" x14ac:dyDescent="0.55000000000000004">
      <c r="A915" s="8">
        <f>[1]!tbl_gk[[#This Row],[ID]]</f>
        <v>233999</v>
      </c>
      <c r="B915" s="26">
        <f>(($E$2*(tbl_vikor_2[[#This Row],[S]]-MAX(tbl_vikor_2[S])))/(MIN(tbl_vikor_2[S])-MAX(tbl_vikor_2[S])))+((1-$E$2)*((tbl_vikor_2[[#This Row],[R]]-MAX(tbl_vikor_2[R]))/(MIN(tbl_vikor_2[R])-MAX(tbl_vikor_2[R]))))</f>
        <v>0.35293064555109166</v>
      </c>
      <c r="C915" s="22">
        <f>_xlfn.RANK.EQ(tbl_vikor_3[[#This Row],[Q(𝜆)]],tbl_vikor_3[Q(𝜆)])</f>
        <v>1287</v>
      </c>
    </row>
    <row r="916" spans="1:3" x14ac:dyDescent="0.55000000000000004">
      <c r="A916" s="7">
        <f>[1]!tbl_gk[[#This Row],[ID]]</f>
        <v>234050</v>
      </c>
      <c r="B916" s="25">
        <f>(($E$2*(tbl_vikor_2[[#This Row],[S]]-MAX(tbl_vikor_2[S])))/(MIN(tbl_vikor_2[S])-MAX(tbl_vikor_2[S])))+((1-$E$2)*((tbl_vikor_2[[#This Row],[R]]-MAX(tbl_vikor_2[R]))/(MIN(tbl_vikor_2[R])-MAX(tbl_vikor_2[R]))))</f>
        <v>0.47717463873655497</v>
      </c>
      <c r="C916" s="22">
        <f>_xlfn.RANK.EQ(tbl_vikor_3[[#This Row],[Q(𝜆)]],tbl_vikor_3[Q(𝜆)])</f>
        <v>746</v>
      </c>
    </row>
    <row r="917" spans="1:3" x14ac:dyDescent="0.55000000000000004">
      <c r="A917" s="8">
        <f>[1]!tbl_gk[[#This Row],[ID]]</f>
        <v>234054</v>
      </c>
      <c r="B917" s="26">
        <f>(($E$2*(tbl_vikor_2[[#This Row],[S]]-MAX(tbl_vikor_2[S])))/(MIN(tbl_vikor_2[S])-MAX(tbl_vikor_2[S])))+((1-$E$2)*((tbl_vikor_2[[#This Row],[R]]-MAX(tbl_vikor_2[R]))/(MIN(tbl_vikor_2[R])-MAX(tbl_vikor_2[R]))))</f>
        <v>0.44749898059585502</v>
      </c>
      <c r="C917" s="22">
        <f>_xlfn.RANK.EQ(tbl_vikor_3[[#This Row],[Q(𝜆)]],tbl_vikor_3[Q(𝜆)])</f>
        <v>888</v>
      </c>
    </row>
    <row r="918" spans="1:3" x14ac:dyDescent="0.55000000000000004">
      <c r="A918" s="7">
        <f>[1]!tbl_gk[[#This Row],[ID]]</f>
        <v>234102</v>
      </c>
      <c r="B918" s="25">
        <f>(($E$2*(tbl_vikor_2[[#This Row],[S]]-MAX(tbl_vikor_2[S])))/(MIN(tbl_vikor_2[S])-MAX(tbl_vikor_2[S])))+((1-$E$2)*((tbl_vikor_2[[#This Row],[R]]-MAX(tbl_vikor_2[R]))/(MIN(tbl_vikor_2[R])-MAX(tbl_vikor_2[R]))))</f>
        <v>0.50501499481898282</v>
      </c>
      <c r="C918" s="22">
        <f>_xlfn.RANK.EQ(tbl_vikor_3[[#This Row],[Q(𝜆)]],tbl_vikor_3[Q(𝜆)])</f>
        <v>614</v>
      </c>
    </row>
    <row r="919" spans="1:3" x14ac:dyDescent="0.55000000000000004">
      <c r="A919" s="8">
        <f>[1]!tbl_gk[[#This Row],[ID]]</f>
        <v>234228</v>
      </c>
      <c r="B919" s="26">
        <f>(($E$2*(tbl_vikor_2[[#This Row],[S]]-MAX(tbl_vikor_2[S])))/(MIN(tbl_vikor_2[S])-MAX(tbl_vikor_2[S])))+((1-$E$2)*((tbl_vikor_2[[#This Row],[R]]-MAX(tbl_vikor_2[R]))/(MIN(tbl_vikor_2[R])-MAX(tbl_vikor_2[R]))))</f>
        <v>0.36133471310301651</v>
      </c>
      <c r="C919" s="22">
        <f>_xlfn.RANK.EQ(tbl_vikor_3[[#This Row],[Q(𝜆)]],tbl_vikor_3[Q(𝜆)])</f>
        <v>1250</v>
      </c>
    </row>
    <row r="920" spans="1:3" x14ac:dyDescent="0.55000000000000004">
      <c r="A920" s="7">
        <f>[1]!tbl_gk[[#This Row],[ID]]</f>
        <v>234260</v>
      </c>
      <c r="B920" s="25">
        <f>(($E$2*(tbl_vikor_2[[#This Row],[S]]-MAX(tbl_vikor_2[S])))/(MIN(tbl_vikor_2[S])-MAX(tbl_vikor_2[S])))+((1-$E$2)*((tbl_vikor_2[[#This Row],[R]]-MAX(tbl_vikor_2[R]))/(MIN(tbl_vikor_2[R])-MAX(tbl_vikor_2[R]))))</f>
        <v>0.52946654290715145</v>
      </c>
      <c r="C920" s="22">
        <f>_xlfn.RANK.EQ(tbl_vikor_3[[#This Row],[Q(𝜆)]],tbl_vikor_3[Q(𝜆)])</f>
        <v>534</v>
      </c>
    </row>
    <row r="921" spans="1:3" x14ac:dyDescent="0.55000000000000004">
      <c r="A921" s="8">
        <f>[1]!tbl_gk[[#This Row],[ID]]</f>
        <v>234341</v>
      </c>
      <c r="B921" s="26">
        <f>(($E$2*(tbl_vikor_2[[#This Row],[S]]-MAX(tbl_vikor_2[S])))/(MIN(tbl_vikor_2[S])-MAX(tbl_vikor_2[S])))+((1-$E$2)*((tbl_vikor_2[[#This Row],[R]]-MAX(tbl_vikor_2[R]))/(MIN(tbl_vikor_2[R])-MAX(tbl_vikor_2[R]))))</f>
        <v>0.65077741463677652</v>
      </c>
      <c r="C921" s="22">
        <f>_xlfn.RANK.EQ(tbl_vikor_3[[#This Row],[Q(𝜆)]],tbl_vikor_3[Q(𝜆)])</f>
        <v>189</v>
      </c>
    </row>
    <row r="922" spans="1:3" x14ac:dyDescent="0.55000000000000004">
      <c r="A922" s="7">
        <f>[1]!tbl_gk[[#This Row],[ID]]</f>
        <v>234371</v>
      </c>
      <c r="B922" s="25">
        <f>(($E$2*(tbl_vikor_2[[#This Row],[S]]-MAX(tbl_vikor_2[S])))/(MIN(tbl_vikor_2[S])-MAX(tbl_vikor_2[S])))+((1-$E$2)*((tbl_vikor_2[[#This Row],[R]]-MAX(tbl_vikor_2[R]))/(MIN(tbl_vikor_2[R])-MAX(tbl_vikor_2[R]))))</f>
        <v>0.3517095718640485</v>
      </c>
      <c r="C922" s="22">
        <f>_xlfn.RANK.EQ(tbl_vikor_3[[#This Row],[Q(𝜆)]],tbl_vikor_3[Q(𝜆)])</f>
        <v>1299</v>
      </c>
    </row>
    <row r="923" spans="1:3" x14ac:dyDescent="0.55000000000000004">
      <c r="A923" s="8">
        <f>[1]!tbl_gk[[#This Row],[ID]]</f>
        <v>234383</v>
      </c>
      <c r="B923" s="26">
        <f>(($E$2*(tbl_vikor_2[[#This Row],[S]]-MAX(tbl_vikor_2[S])))/(MIN(tbl_vikor_2[S])-MAX(tbl_vikor_2[S])))+((1-$E$2)*((tbl_vikor_2[[#This Row],[R]]-MAX(tbl_vikor_2[R]))/(MIN(tbl_vikor_2[R])-MAX(tbl_vikor_2[R]))))</f>
        <v>0.54785440112532324</v>
      </c>
      <c r="C923" s="22">
        <f>_xlfn.RANK.EQ(tbl_vikor_3[[#This Row],[Q(𝜆)]],tbl_vikor_3[Q(𝜆)])</f>
        <v>470</v>
      </c>
    </row>
    <row r="924" spans="1:3" x14ac:dyDescent="0.55000000000000004">
      <c r="A924" s="7">
        <f>[1]!tbl_gk[[#This Row],[ID]]</f>
        <v>234471</v>
      </c>
      <c r="B924" s="25">
        <f>(($E$2*(tbl_vikor_2[[#This Row],[S]]-MAX(tbl_vikor_2[S])))/(MIN(tbl_vikor_2[S])-MAX(tbl_vikor_2[S])))+((1-$E$2)*((tbl_vikor_2[[#This Row],[R]]-MAX(tbl_vikor_2[R]))/(MIN(tbl_vikor_2[R])-MAX(tbl_vikor_2[R]))))</f>
        <v>0.35694982610708181</v>
      </c>
      <c r="C924" s="22">
        <f>_xlfn.RANK.EQ(tbl_vikor_3[[#This Row],[Q(𝜆)]],tbl_vikor_3[Q(𝜆)])</f>
        <v>1270</v>
      </c>
    </row>
    <row r="925" spans="1:3" x14ac:dyDescent="0.55000000000000004">
      <c r="A925" s="8">
        <f>[1]!tbl_gk[[#This Row],[ID]]</f>
        <v>234577</v>
      </c>
      <c r="B925" s="26">
        <f>(($E$2*(tbl_vikor_2[[#This Row],[S]]-MAX(tbl_vikor_2[S])))/(MIN(tbl_vikor_2[S])-MAX(tbl_vikor_2[S])))+((1-$E$2)*((tbl_vikor_2[[#This Row],[R]]-MAX(tbl_vikor_2[R]))/(MIN(tbl_vikor_2[R])-MAX(tbl_vikor_2[R]))))</f>
        <v>0.56536044478518654</v>
      </c>
      <c r="C925" s="22">
        <f>_xlfn.RANK.EQ(tbl_vikor_3[[#This Row],[Q(𝜆)]],tbl_vikor_3[Q(𝜆)])</f>
        <v>421</v>
      </c>
    </row>
    <row r="926" spans="1:3" x14ac:dyDescent="0.55000000000000004">
      <c r="A926" s="7">
        <f>[1]!tbl_gk[[#This Row],[ID]]</f>
        <v>234642</v>
      </c>
      <c r="B926" s="25">
        <f>(($E$2*(tbl_vikor_2[[#This Row],[S]]-MAX(tbl_vikor_2[S])))/(MIN(tbl_vikor_2[S])-MAX(tbl_vikor_2[S])))+((1-$E$2)*((tbl_vikor_2[[#This Row],[R]]-MAX(tbl_vikor_2[R]))/(MIN(tbl_vikor_2[R])-MAX(tbl_vikor_2[R]))))</f>
        <v>0.72584435929364488</v>
      </c>
      <c r="C926" s="22">
        <f>_xlfn.RANK.EQ(tbl_vikor_3[[#This Row],[Q(𝜆)]],tbl_vikor_3[Q(𝜆)])</f>
        <v>98</v>
      </c>
    </row>
    <row r="927" spans="1:3" x14ac:dyDescent="0.55000000000000004">
      <c r="A927" s="8">
        <f>[1]!tbl_gk[[#This Row],[ID]]</f>
        <v>234658</v>
      </c>
      <c r="B927" s="26">
        <f>(($E$2*(tbl_vikor_2[[#This Row],[S]]-MAX(tbl_vikor_2[S])))/(MIN(tbl_vikor_2[S])-MAX(tbl_vikor_2[S])))+((1-$E$2)*((tbl_vikor_2[[#This Row],[R]]-MAX(tbl_vikor_2[R]))/(MIN(tbl_vikor_2[R])-MAX(tbl_vikor_2[R]))))</f>
        <v>0.49330954270614158</v>
      </c>
      <c r="C927" s="22">
        <f>_xlfn.RANK.EQ(tbl_vikor_3[[#This Row],[Q(𝜆)]],tbl_vikor_3[Q(𝜆)])</f>
        <v>664</v>
      </c>
    </row>
    <row r="928" spans="1:3" x14ac:dyDescent="0.55000000000000004">
      <c r="A928" s="7">
        <f>[1]!tbl_gk[[#This Row],[ID]]</f>
        <v>234717</v>
      </c>
      <c r="B928" s="25">
        <f>(($E$2*(tbl_vikor_2[[#This Row],[S]]-MAX(tbl_vikor_2[S])))/(MIN(tbl_vikor_2[S])-MAX(tbl_vikor_2[S])))+((1-$E$2)*((tbl_vikor_2[[#This Row],[R]]-MAX(tbl_vikor_2[R]))/(MIN(tbl_vikor_2[R])-MAX(tbl_vikor_2[R]))))</f>
        <v>0.61264712139445066</v>
      </c>
      <c r="C928" s="22">
        <f>_xlfn.RANK.EQ(tbl_vikor_3[[#This Row],[Q(𝜆)]],tbl_vikor_3[Q(𝜆)])</f>
        <v>287</v>
      </c>
    </row>
    <row r="929" spans="1:3" x14ac:dyDescent="0.55000000000000004">
      <c r="A929" s="8">
        <f>[1]!tbl_gk[[#This Row],[ID]]</f>
        <v>234777</v>
      </c>
      <c r="B929" s="26">
        <f>(($E$2*(tbl_vikor_2[[#This Row],[S]]-MAX(tbl_vikor_2[S])))/(MIN(tbl_vikor_2[S])-MAX(tbl_vikor_2[S])))+((1-$E$2)*((tbl_vikor_2[[#This Row],[R]]-MAX(tbl_vikor_2[R]))/(MIN(tbl_vikor_2[R])-MAX(tbl_vikor_2[R]))))</f>
        <v>0.78488381695117759</v>
      </c>
      <c r="C929" s="22">
        <f>_xlfn.RANK.EQ(tbl_vikor_3[[#This Row],[Q(𝜆)]],tbl_vikor_3[Q(𝜆)])</f>
        <v>47</v>
      </c>
    </row>
    <row r="930" spans="1:3" x14ac:dyDescent="0.55000000000000004">
      <c r="A930" s="7">
        <f>[1]!tbl_gk[[#This Row],[ID]]</f>
        <v>234779</v>
      </c>
      <c r="B930" s="25">
        <f>(($E$2*(tbl_vikor_2[[#This Row],[S]]-MAX(tbl_vikor_2[S])))/(MIN(tbl_vikor_2[S])-MAX(tbl_vikor_2[S])))+((1-$E$2)*((tbl_vikor_2[[#This Row],[R]]-MAX(tbl_vikor_2[R]))/(MIN(tbl_vikor_2[R])-MAX(tbl_vikor_2[R]))))</f>
        <v>0.59247333796757529</v>
      </c>
      <c r="C930" s="22">
        <f>_xlfn.RANK.EQ(tbl_vikor_3[[#This Row],[Q(𝜆)]],tbl_vikor_3[Q(𝜆)])</f>
        <v>339</v>
      </c>
    </row>
    <row r="931" spans="1:3" x14ac:dyDescent="0.55000000000000004">
      <c r="A931" s="8">
        <f>[1]!tbl_gk[[#This Row],[ID]]</f>
        <v>234790</v>
      </c>
      <c r="B931" s="26">
        <f>(($E$2*(tbl_vikor_2[[#This Row],[S]]-MAX(tbl_vikor_2[S])))/(MIN(tbl_vikor_2[S])-MAX(tbl_vikor_2[S])))+((1-$E$2)*((tbl_vikor_2[[#This Row],[R]]-MAX(tbl_vikor_2[R]))/(MIN(tbl_vikor_2[R])-MAX(tbl_vikor_2[R]))))</f>
        <v>0.47964717292930881</v>
      </c>
      <c r="C931" s="22">
        <f>_xlfn.RANK.EQ(tbl_vikor_3[[#This Row],[Q(𝜆)]],tbl_vikor_3[Q(𝜆)])</f>
        <v>731</v>
      </c>
    </row>
    <row r="932" spans="1:3" x14ac:dyDescent="0.55000000000000004">
      <c r="A932" s="7">
        <f>[1]!tbl_gk[[#This Row],[ID]]</f>
        <v>234796</v>
      </c>
      <c r="B932" s="25">
        <f>(($E$2*(tbl_vikor_2[[#This Row],[S]]-MAX(tbl_vikor_2[S])))/(MIN(tbl_vikor_2[S])-MAX(tbl_vikor_2[S])))+((1-$E$2)*((tbl_vikor_2[[#This Row],[R]]-MAX(tbl_vikor_2[R]))/(MIN(tbl_vikor_2[R])-MAX(tbl_vikor_2[R]))))</f>
        <v>0.13479151336283296</v>
      </c>
      <c r="C932" s="22">
        <f>_xlfn.RANK.EQ(tbl_vikor_3[[#This Row],[Q(𝜆)]],tbl_vikor_3[Q(𝜆)])</f>
        <v>1963</v>
      </c>
    </row>
    <row r="933" spans="1:3" x14ac:dyDescent="0.55000000000000004">
      <c r="A933" s="8">
        <f>[1]!tbl_gk[[#This Row],[ID]]</f>
        <v>234803</v>
      </c>
      <c r="B933" s="26">
        <f>(($E$2*(tbl_vikor_2[[#This Row],[S]]-MAX(tbl_vikor_2[S])))/(MIN(tbl_vikor_2[S])-MAX(tbl_vikor_2[S])))+((1-$E$2)*((tbl_vikor_2[[#This Row],[R]]-MAX(tbl_vikor_2[R]))/(MIN(tbl_vikor_2[R])-MAX(tbl_vikor_2[R]))))</f>
        <v>0.5389901912284667</v>
      </c>
      <c r="C933" s="22">
        <f>_xlfn.RANK.EQ(tbl_vikor_3[[#This Row],[Q(𝜆)]],tbl_vikor_3[Q(𝜆)])</f>
        <v>502</v>
      </c>
    </row>
    <row r="934" spans="1:3" x14ac:dyDescent="0.55000000000000004">
      <c r="A934" s="7">
        <f>[1]!tbl_gk[[#This Row],[ID]]</f>
        <v>234833</v>
      </c>
      <c r="B934" s="25">
        <f>(($E$2*(tbl_vikor_2[[#This Row],[S]]-MAX(tbl_vikor_2[S])))/(MIN(tbl_vikor_2[S])-MAX(tbl_vikor_2[S])))+((1-$E$2)*((tbl_vikor_2[[#This Row],[R]]-MAX(tbl_vikor_2[R]))/(MIN(tbl_vikor_2[R])-MAX(tbl_vikor_2[R]))))</f>
        <v>0.63106777317459839</v>
      </c>
      <c r="C934" s="22">
        <f>_xlfn.RANK.EQ(tbl_vikor_3[[#This Row],[Q(𝜆)]],tbl_vikor_3[Q(𝜆)])</f>
        <v>237</v>
      </c>
    </row>
    <row r="935" spans="1:3" x14ac:dyDescent="0.55000000000000004">
      <c r="A935" s="8">
        <f>[1]!tbl_gk[[#This Row],[ID]]</f>
        <v>234841</v>
      </c>
      <c r="B935" s="26">
        <f>(($E$2*(tbl_vikor_2[[#This Row],[S]]-MAX(tbl_vikor_2[S])))/(MIN(tbl_vikor_2[S])-MAX(tbl_vikor_2[S])))+((1-$E$2)*((tbl_vikor_2[[#This Row],[R]]-MAX(tbl_vikor_2[R]))/(MIN(tbl_vikor_2[R])-MAX(tbl_vikor_2[R]))))</f>
        <v>0.51198159589297421</v>
      </c>
      <c r="C935" s="22">
        <f>_xlfn.RANK.EQ(tbl_vikor_3[[#This Row],[Q(𝜆)]],tbl_vikor_3[Q(𝜆)])</f>
        <v>590</v>
      </c>
    </row>
    <row r="936" spans="1:3" x14ac:dyDescent="0.55000000000000004">
      <c r="A936" s="7">
        <f>[1]!tbl_gk[[#This Row],[ID]]</f>
        <v>234846</v>
      </c>
      <c r="B936" s="25">
        <f>(($E$2*(tbl_vikor_2[[#This Row],[S]]-MAX(tbl_vikor_2[S])))/(MIN(tbl_vikor_2[S])-MAX(tbl_vikor_2[S])))+((1-$E$2)*((tbl_vikor_2[[#This Row],[R]]-MAX(tbl_vikor_2[R]))/(MIN(tbl_vikor_2[R])-MAX(tbl_vikor_2[R]))))</f>
        <v>0.48589449820396052</v>
      </c>
      <c r="C936" s="22">
        <f>_xlfn.RANK.EQ(tbl_vikor_3[[#This Row],[Q(𝜆)]],tbl_vikor_3[Q(𝜆)])</f>
        <v>698</v>
      </c>
    </row>
    <row r="937" spans="1:3" x14ac:dyDescent="0.55000000000000004">
      <c r="A937" s="8">
        <f>[1]!tbl_gk[[#This Row],[ID]]</f>
        <v>234858</v>
      </c>
      <c r="B937" s="26">
        <f>(($E$2*(tbl_vikor_2[[#This Row],[S]]-MAX(tbl_vikor_2[S])))/(MIN(tbl_vikor_2[S])-MAX(tbl_vikor_2[S])))+((1-$E$2)*((tbl_vikor_2[[#This Row],[R]]-MAX(tbl_vikor_2[R]))/(MIN(tbl_vikor_2[R])-MAX(tbl_vikor_2[R]))))</f>
        <v>0.3305259737077525</v>
      </c>
      <c r="C937" s="22">
        <f>_xlfn.RANK.EQ(tbl_vikor_3[[#This Row],[Q(𝜆)]],tbl_vikor_3[Q(𝜆)])</f>
        <v>1393</v>
      </c>
    </row>
    <row r="938" spans="1:3" x14ac:dyDescent="0.55000000000000004">
      <c r="A938" s="7">
        <f>[1]!tbl_gk[[#This Row],[ID]]</f>
        <v>234877</v>
      </c>
      <c r="B938" s="25">
        <f>(($E$2*(tbl_vikor_2[[#This Row],[S]]-MAX(tbl_vikor_2[S])))/(MIN(tbl_vikor_2[S])-MAX(tbl_vikor_2[S])))+((1-$E$2)*((tbl_vikor_2[[#This Row],[R]]-MAX(tbl_vikor_2[R]))/(MIN(tbl_vikor_2[R])-MAX(tbl_vikor_2[R]))))</f>
        <v>0.41318488745603077</v>
      </c>
      <c r="C938" s="22">
        <f>_xlfn.RANK.EQ(tbl_vikor_3[[#This Row],[Q(𝜆)]],tbl_vikor_3[Q(𝜆)])</f>
        <v>1042</v>
      </c>
    </row>
    <row r="939" spans="1:3" x14ac:dyDescent="0.55000000000000004">
      <c r="A939" s="8">
        <f>[1]!tbl_gk[[#This Row],[ID]]</f>
        <v>234903</v>
      </c>
      <c r="B939" s="26">
        <f>(($E$2*(tbl_vikor_2[[#This Row],[S]]-MAX(tbl_vikor_2[S])))/(MIN(tbl_vikor_2[S])-MAX(tbl_vikor_2[S])))+((1-$E$2)*((tbl_vikor_2[[#This Row],[R]]-MAX(tbl_vikor_2[R]))/(MIN(tbl_vikor_2[R])-MAX(tbl_vikor_2[R]))))</f>
        <v>0.57747431413374806</v>
      </c>
      <c r="C939" s="22">
        <f>_xlfn.RANK.EQ(tbl_vikor_3[[#This Row],[Q(𝜆)]],tbl_vikor_3[Q(𝜆)])</f>
        <v>381</v>
      </c>
    </row>
    <row r="940" spans="1:3" x14ac:dyDescent="0.55000000000000004">
      <c r="A940" s="7">
        <f>[1]!tbl_gk[[#This Row],[ID]]</f>
        <v>234994</v>
      </c>
      <c r="B940" s="25">
        <f>(($E$2*(tbl_vikor_2[[#This Row],[S]]-MAX(tbl_vikor_2[S])))/(MIN(tbl_vikor_2[S])-MAX(tbl_vikor_2[S])))+((1-$E$2)*((tbl_vikor_2[[#This Row],[R]]-MAX(tbl_vikor_2[R]))/(MIN(tbl_vikor_2[R])-MAX(tbl_vikor_2[R]))))</f>
        <v>0.53267100785609089</v>
      </c>
      <c r="C940" s="22">
        <f>_xlfn.RANK.EQ(tbl_vikor_3[[#This Row],[Q(𝜆)]],tbl_vikor_3[Q(𝜆)])</f>
        <v>524</v>
      </c>
    </row>
    <row r="941" spans="1:3" x14ac:dyDescent="0.55000000000000004">
      <c r="A941" s="8">
        <f>[1]!tbl_gk[[#This Row],[ID]]</f>
        <v>234999</v>
      </c>
      <c r="B941" s="26">
        <f>(($E$2*(tbl_vikor_2[[#This Row],[S]]-MAX(tbl_vikor_2[S])))/(MIN(tbl_vikor_2[S])-MAX(tbl_vikor_2[S])))+((1-$E$2)*((tbl_vikor_2[[#This Row],[R]]-MAX(tbl_vikor_2[R]))/(MIN(tbl_vikor_2[R])-MAX(tbl_vikor_2[R]))))</f>
        <v>0.53600254904355715</v>
      </c>
      <c r="C941" s="22">
        <f>_xlfn.RANK.EQ(tbl_vikor_3[[#This Row],[Q(𝜆)]],tbl_vikor_3[Q(𝜆)])</f>
        <v>511</v>
      </c>
    </row>
    <row r="942" spans="1:3" x14ac:dyDescent="0.55000000000000004">
      <c r="A942" s="7">
        <f>[1]!tbl_gk[[#This Row],[ID]]</f>
        <v>234999</v>
      </c>
      <c r="B942" s="25">
        <f>(($E$2*(tbl_vikor_2[[#This Row],[S]]-MAX(tbl_vikor_2[S])))/(MIN(tbl_vikor_2[S])-MAX(tbl_vikor_2[S])))+((1-$E$2)*((tbl_vikor_2[[#This Row],[R]]-MAX(tbl_vikor_2[R]))/(MIN(tbl_vikor_2[R])-MAX(tbl_vikor_2[R]))))</f>
        <v>0.53600254904355715</v>
      </c>
      <c r="C942" s="22">
        <f>_xlfn.RANK.EQ(tbl_vikor_3[[#This Row],[Q(𝜆)]],tbl_vikor_3[Q(𝜆)])</f>
        <v>511</v>
      </c>
    </row>
    <row r="943" spans="1:3" x14ac:dyDescent="0.55000000000000004">
      <c r="A943" s="8">
        <f>[1]!tbl_gk[[#This Row],[ID]]</f>
        <v>235027</v>
      </c>
      <c r="B943" s="26">
        <f>(($E$2*(tbl_vikor_2[[#This Row],[S]]-MAX(tbl_vikor_2[S])))/(MIN(tbl_vikor_2[S])-MAX(tbl_vikor_2[S])))+((1-$E$2)*((tbl_vikor_2[[#This Row],[R]]-MAX(tbl_vikor_2[R]))/(MIN(tbl_vikor_2[R])-MAX(tbl_vikor_2[R]))))</f>
        <v>0.54308879158379486</v>
      </c>
      <c r="C943" s="22">
        <f>_xlfn.RANK.EQ(tbl_vikor_3[[#This Row],[Q(𝜆)]],tbl_vikor_3[Q(𝜆)])</f>
        <v>490</v>
      </c>
    </row>
    <row r="944" spans="1:3" x14ac:dyDescent="0.55000000000000004">
      <c r="A944" s="7">
        <f>[1]!tbl_gk[[#This Row],[ID]]</f>
        <v>235073</v>
      </c>
      <c r="B944" s="25">
        <f>(($E$2*(tbl_vikor_2[[#This Row],[S]]-MAX(tbl_vikor_2[S])))/(MIN(tbl_vikor_2[S])-MAX(tbl_vikor_2[S])))+((1-$E$2)*((tbl_vikor_2[[#This Row],[R]]-MAX(tbl_vikor_2[R]))/(MIN(tbl_vikor_2[R])-MAX(tbl_vikor_2[R]))))</f>
        <v>0.78397869058526681</v>
      </c>
      <c r="C944" s="22">
        <f>_xlfn.RANK.EQ(tbl_vikor_3[[#This Row],[Q(𝜆)]],tbl_vikor_3[Q(𝜆)])</f>
        <v>48</v>
      </c>
    </row>
    <row r="945" spans="1:3" x14ac:dyDescent="0.55000000000000004">
      <c r="A945" s="8">
        <f>[1]!tbl_gk[[#This Row],[ID]]</f>
        <v>235141</v>
      </c>
      <c r="B945" s="26">
        <f>(($E$2*(tbl_vikor_2[[#This Row],[S]]-MAX(tbl_vikor_2[S])))/(MIN(tbl_vikor_2[S])-MAX(tbl_vikor_2[S])))+((1-$E$2)*((tbl_vikor_2[[#This Row],[R]]-MAX(tbl_vikor_2[R]))/(MIN(tbl_vikor_2[R])-MAX(tbl_vikor_2[R]))))</f>
        <v>0.3516293494985045</v>
      </c>
      <c r="C945" s="22">
        <f>_xlfn.RANK.EQ(tbl_vikor_3[[#This Row],[Q(𝜆)]],tbl_vikor_3[Q(𝜆)])</f>
        <v>1301</v>
      </c>
    </row>
    <row r="946" spans="1:3" x14ac:dyDescent="0.55000000000000004">
      <c r="A946" s="7">
        <f>[1]!tbl_gk[[#This Row],[ID]]</f>
        <v>235155</v>
      </c>
      <c r="B946" s="25">
        <f>(($E$2*(tbl_vikor_2[[#This Row],[S]]-MAX(tbl_vikor_2[S])))/(MIN(tbl_vikor_2[S])-MAX(tbl_vikor_2[S])))+((1-$E$2)*((tbl_vikor_2[[#This Row],[R]]-MAX(tbl_vikor_2[R]))/(MIN(tbl_vikor_2[R])-MAX(tbl_vikor_2[R]))))</f>
        <v>0.31410917092362861</v>
      </c>
      <c r="C946" s="22">
        <f>_xlfn.RANK.EQ(tbl_vikor_3[[#This Row],[Q(𝜆)]],tbl_vikor_3[Q(𝜆)])</f>
        <v>1454</v>
      </c>
    </row>
    <row r="947" spans="1:3" x14ac:dyDescent="0.55000000000000004">
      <c r="A947" s="8">
        <f>[1]!tbl_gk[[#This Row],[ID]]</f>
        <v>235195</v>
      </c>
      <c r="B947" s="26">
        <f>(($E$2*(tbl_vikor_2[[#This Row],[S]]-MAX(tbl_vikor_2[S])))/(MIN(tbl_vikor_2[S])-MAX(tbl_vikor_2[S])))+((1-$E$2)*((tbl_vikor_2[[#This Row],[R]]-MAX(tbl_vikor_2[R]))/(MIN(tbl_vikor_2[R])-MAX(tbl_vikor_2[R]))))</f>
        <v>0.26714989450137638</v>
      </c>
      <c r="C947" s="22">
        <f>_xlfn.RANK.EQ(tbl_vikor_3[[#This Row],[Q(𝜆)]],tbl_vikor_3[Q(𝜆)])</f>
        <v>1635</v>
      </c>
    </row>
    <row r="948" spans="1:3" x14ac:dyDescent="0.55000000000000004">
      <c r="A948" s="7">
        <f>[1]!tbl_gk[[#This Row],[ID]]</f>
        <v>235213</v>
      </c>
      <c r="B948" s="25">
        <f>(($E$2*(tbl_vikor_2[[#This Row],[S]]-MAX(tbl_vikor_2[S])))/(MIN(tbl_vikor_2[S])-MAX(tbl_vikor_2[S])))+((1-$E$2)*((tbl_vikor_2[[#This Row],[R]]-MAX(tbl_vikor_2[R]))/(MIN(tbl_vikor_2[R])-MAX(tbl_vikor_2[R]))))</f>
        <v>0.56090823260799372</v>
      </c>
      <c r="C948" s="22">
        <f>_xlfn.RANK.EQ(tbl_vikor_3[[#This Row],[Q(𝜆)]],tbl_vikor_3[Q(𝜆)])</f>
        <v>437</v>
      </c>
    </row>
    <row r="949" spans="1:3" x14ac:dyDescent="0.55000000000000004">
      <c r="A949" s="8">
        <f>[1]!tbl_gk[[#This Row],[ID]]</f>
        <v>235266</v>
      </c>
      <c r="B949" s="26">
        <f>(($E$2*(tbl_vikor_2[[#This Row],[S]]-MAX(tbl_vikor_2[S])))/(MIN(tbl_vikor_2[S])-MAX(tbl_vikor_2[S])))+((1-$E$2)*((tbl_vikor_2[[#This Row],[R]]-MAX(tbl_vikor_2[R]))/(MIN(tbl_vikor_2[R])-MAX(tbl_vikor_2[R]))))</f>
        <v>0.47126958491028015</v>
      </c>
      <c r="C949" s="22">
        <f>_xlfn.RANK.EQ(tbl_vikor_3[[#This Row],[Q(𝜆)]],tbl_vikor_3[Q(𝜆)])</f>
        <v>774</v>
      </c>
    </row>
    <row r="950" spans="1:3" x14ac:dyDescent="0.55000000000000004">
      <c r="A950" s="7">
        <f>[1]!tbl_gk[[#This Row],[ID]]</f>
        <v>235304</v>
      </c>
      <c r="B950" s="25">
        <f>(($E$2*(tbl_vikor_2[[#This Row],[S]]-MAX(tbl_vikor_2[S])))/(MIN(tbl_vikor_2[S])-MAX(tbl_vikor_2[S])))+((1-$E$2)*((tbl_vikor_2[[#This Row],[R]]-MAX(tbl_vikor_2[R]))/(MIN(tbl_vikor_2[R])-MAX(tbl_vikor_2[R]))))</f>
        <v>0.35007566285539138</v>
      </c>
      <c r="C950" s="22">
        <f>_xlfn.RANK.EQ(tbl_vikor_3[[#This Row],[Q(𝜆)]],tbl_vikor_3[Q(𝜆)])</f>
        <v>1308</v>
      </c>
    </row>
    <row r="951" spans="1:3" x14ac:dyDescent="0.55000000000000004">
      <c r="A951" s="8">
        <f>[1]!tbl_gk[[#This Row],[ID]]</f>
        <v>235305</v>
      </c>
      <c r="B951" s="26">
        <f>(($E$2*(tbl_vikor_2[[#This Row],[S]]-MAX(tbl_vikor_2[S])))/(MIN(tbl_vikor_2[S])-MAX(tbl_vikor_2[S])))+((1-$E$2)*((tbl_vikor_2[[#This Row],[R]]-MAX(tbl_vikor_2[R]))/(MIN(tbl_vikor_2[R])-MAX(tbl_vikor_2[R]))))</f>
        <v>0.38072476985521653</v>
      </c>
      <c r="C951" s="22">
        <f>_xlfn.RANK.EQ(tbl_vikor_3[[#This Row],[Q(𝜆)]],tbl_vikor_3[Q(𝜆)])</f>
        <v>1156</v>
      </c>
    </row>
    <row r="952" spans="1:3" x14ac:dyDescent="0.55000000000000004">
      <c r="A952" s="7">
        <f>[1]!tbl_gk[[#This Row],[ID]]</f>
        <v>235312</v>
      </c>
      <c r="B952" s="25">
        <f>(($E$2*(tbl_vikor_2[[#This Row],[S]]-MAX(tbl_vikor_2[S])))/(MIN(tbl_vikor_2[S])-MAX(tbl_vikor_2[S])))+((1-$E$2)*((tbl_vikor_2[[#This Row],[R]]-MAX(tbl_vikor_2[R]))/(MIN(tbl_vikor_2[R])-MAX(tbl_vikor_2[R]))))</f>
        <v>0.59974233237578511</v>
      </c>
      <c r="C952" s="22">
        <f>_xlfn.RANK.EQ(tbl_vikor_3[[#This Row],[Q(𝜆)]],tbl_vikor_3[Q(𝜆)])</f>
        <v>318</v>
      </c>
    </row>
    <row r="953" spans="1:3" x14ac:dyDescent="0.55000000000000004">
      <c r="A953" s="8">
        <f>[1]!tbl_gk[[#This Row],[ID]]</f>
        <v>235375</v>
      </c>
      <c r="B953" s="26">
        <f>(($E$2*(tbl_vikor_2[[#This Row],[S]]-MAX(tbl_vikor_2[S])))/(MIN(tbl_vikor_2[S])-MAX(tbl_vikor_2[S])))+((1-$E$2)*((tbl_vikor_2[[#This Row],[R]]-MAX(tbl_vikor_2[R]))/(MIN(tbl_vikor_2[R])-MAX(tbl_vikor_2[R]))))</f>
        <v>0.32924365942295919</v>
      </c>
      <c r="C953" s="22">
        <f>_xlfn.RANK.EQ(tbl_vikor_3[[#This Row],[Q(𝜆)]],tbl_vikor_3[Q(𝜆)])</f>
        <v>1399</v>
      </c>
    </row>
    <row r="954" spans="1:3" x14ac:dyDescent="0.55000000000000004">
      <c r="A954" s="7">
        <f>[1]!tbl_gk[[#This Row],[ID]]</f>
        <v>235413</v>
      </c>
      <c r="B954" s="25">
        <f>(($E$2*(tbl_vikor_2[[#This Row],[S]]-MAX(tbl_vikor_2[S])))/(MIN(tbl_vikor_2[S])-MAX(tbl_vikor_2[S])))+((1-$E$2)*((tbl_vikor_2[[#This Row],[R]]-MAX(tbl_vikor_2[R]))/(MIN(tbl_vikor_2[R])-MAX(tbl_vikor_2[R]))))</f>
        <v>0.57242810464832683</v>
      </c>
      <c r="C954" s="22">
        <f>_xlfn.RANK.EQ(tbl_vikor_3[[#This Row],[Q(𝜆)]],tbl_vikor_3[Q(𝜆)])</f>
        <v>399</v>
      </c>
    </row>
    <row r="955" spans="1:3" x14ac:dyDescent="0.55000000000000004">
      <c r="A955" s="8">
        <f>[1]!tbl_gk[[#This Row],[ID]]</f>
        <v>235421</v>
      </c>
      <c r="B955" s="26">
        <f>(($E$2*(tbl_vikor_2[[#This Row],[S]]-MAX(tbl_vikor_2[S])))/(MIN(tbl_vikor_2[S])-MAX(tbl_vikor_2[S])))+((1-$E$2)*((tbl_vikor_2[[#This Row],[R]]-MAX(tbl_vikor_2[R]))/(MIN(tbl_vikor_2[R])-MAX(tbl_vikor_2[R]))))</f>
        <v>0.28118338529613318</v>
      </c>
      <c r="C955" s="22">
        <f>_xlfn.RANK.EQ(tbl_vikor_3[[#This Row],[Q(𝜆)]],tbl_vikor_3[Q(𝜆)])</f>
        <v>1575</v>
      </c>
    </row>
    <row r="956" spans="1:3" x14ac:dyDescent="0.55000000000000004">
      <c r="A956" s="7">
        <f>[1]!tbl_gk[[#This Row],[ID]]</f>
        <v>235460</v>
      </c>
      <c r="B956" s="25">
        <f>(($E$2*(tbl_vikor_2[[#This Row],[S]]-MAX(tbl_vikor_2[S])))/(MIN(tbl_vikor_2[S])-MAX(tbl_vikor_2[S])))+((1-$E$2)*((tbl_vikor_2[[#This Row],[R]]-MAX(tbl_vikor_2[R]))/(MIN(tbl_vikor_2[R])-MAX(tbl_vikor_2[R]))))</f>
        <v>0.38505377907097427</v>
      </c>
      <c r="C956" s="22">
        <f>_xlfn.RANK.EQ(tbl_vikor_3[[#This Row],[Q(𝜆)]],tbl_vikor_3[Q(𝜆)])</f>
        <v>1143</v>
      </c>
    </row>
    <row r="957" spans="1:3" x14ac:dyDescent="0.55000000000000004">
      <c r="A957" s="8">
        <f>[1]!tbl_gk[[#This Row],[ID]]</f>
        <v>235477</v>
      </c>
      <c r="B957" s="26">
        <f>(($E$2*(tbl_vikor_2[[#This Row],[S]]-MAX(tbl_vikor_2[S])))/(MIN(tbl_vikor_2[S])-MAX(tbl_vikor_2[S])))+((1-$E$2)*((tbl_vikor_2[[#This Row],[R]]-MAX(tbl_vikor_2[R]))/(MIN(tbl_vikor_2[R])-MAX(tbl_vikor_2[R]))))</f>
        <v>0.25216739898041851</v>
      </c>
      <c r="C957" s="22">
        <f>_xlfn.RANK.EQ(tbl_vikor_3[[#This Row],[Q(𝜆)]],tbl_vikor_3[Q(𝜆)])</f>
        <v>1690</v>
      </c>
    </row>
    <row r="958" spans="1:3" x14ac:dyDescent="0.55000000000000004">
      <c r="A958" s="7">
        <f>[1]!tbl_gk[[#This Row],[ID]]</f>
        <v>235545</v>
      </c>
      <c r="B958" s="25">
        <f>(($E$2*(tbl_vikor_2[[#This Row],[S]]-MAX(tbl_vikor_2[S])))/(MIN(tbl_vikor_2[S])-MAX(tbl_vikor_2[S])))+((1-$E$2)*((tbl_vikor_2[[#This Row],[R]]-MAX(tbl_vikor_2[R]))/(MIN(tbl_vikor_2[R])-MAX(tbl_vikor_2[R]))))</f>
        <v>0.47652916705572279</v>
      </c>
      <c r="C958" s="22">
        <f>_xlfn.RANK.EQ(tbl_vikor_3[[#This Row],[Q(𝜆)]],tbl_vikor_3[Q(𝜆)])</f>
        <v>750</v>
      </c>
    </row>
    <row r="959" spans="1:3" x14ac:dyDescent="0.55000000000000004">
      <c r="A959" s="8">
        <f>[1]!tbl_gk[[#This Row],[ID]]</f>
        <v>235582</v>
      </c>
      <c r="B959" s="26">
        <f>(($E$2*(tbl_vikor_2[[#This Row],[S]]-MAX(tbl_vikor_2[S])))/(MIN(tbl_vikor_2[S])-MAX(tbl_vikor_2[S])))+((1-$E$2)*((tbl_vikor_2[[#This Row],[R]]-MAX(tbl_vikor_2[R]))/(MIN(tbl_vikor_2[R])-MAX(tbl_vikor_2[R]))))</f>
        <v>0.59024462195512006</v>
      </c>
      <c r="C959" s="22">
        <f>_xlfn.RANK.EQ(tbl_vikor_3[[#This Row],[Q(𝜆)]],tbl_vikor_3[Q(𝜆)])</f>
        <v>345</v>
      </c>
    </row>
    <row r="960" spans="1:3" x14ac:dyDescent="0.55000000000000004">
      <c r="A960" s="7">
        <f>[1]!tbl_gk[[#This Row],[ID]]</f>
        <v>235590</v>
      </c>
      <c r="B960" s="25">
        <f>(($E$2*(tbl_vikor_2[[#This Row],[S]]-MAX(tbl_vikor_2[S])))/(MIN(tbl_vikor_2[S])-MAX(tbl_vikor_2[S])))+((1-$E$2)*((tbl_vikor_2[[#This Row],[R]]-MAX(tbl_vikor_2[R]))/(MIN(tbl_vikor_2[R])-MAX(tbl_vikor_2[R]))))</f>
        <v>0.57664835210158971</v>
      </c>
      <c r="C960" s="22">
        <f>_xlfn.RANK.EQ(tbl_vikor_3[[#This Row],[Q(𝜆)]],tbl_vikor_3[Q(𝜆)])</f>
        <v>383</v>
      </c>
    </row>
    <row r="961" spans="1:3" x14ac:dyDescent="0.55000000000000004">
      <c r="A961" s="8">
        <f>[1]!tbl_gk[[#This Row],[ID]]</f>
        <v>235606</v>
      </c>
      <c r="B961" s="26">
        <f>(($E$2*(tbl_vikor_2[[#This Row],[S]]-MAX(tbl_vikor_2[S])))/(MIN(tbl_vikor_2[S])-MAX(tbl_vikor_2[S])))+((1-$E$2)*((tbl_vikor_2[[#This Row],[R]]-MAX(tbl_vikor_2[R]))/(MIN(tbl_vikor_2[R])-MAX(tbl_vikor_2[R]))))</f>
        <v>0.51418395998709154</v>
      </c>
      <c r="C961" s="22">
        <f>_xlfn.RANK.EQ(tbl_vikor_3[[#This Row],[Q(𝜆)]],tbl_vikor_3[Q(𝜆)])</f>
        <v>585</v>
      </c>
    </row>
    <row r="962" spans="1:3" x14ac:dyDescent="0.55000000000000004">
      <c r="A962" s="7">
        <f>[1]!tbl_gk[[#This Row],[ID]]</f>
        <v>235629</v>
      </c>
      <c r="B962" s="25">
        <f>(($E$2*(tbl_vikor_2[[#This Row],[S]]-MAX(tbl_vikor_2[S])))/(MIN(tbl_vikor_2[S])-MAX(tbl_vikor_2[S])))+((1-$E$2)*((tbl_vikor_2[[#This Row],[R]]-MAX(tbl_vikor_2[R]))/(MIN(tbl_vikor_2[R])-MAX(tbl_vikor_2[R]))))</f>
        <v>0.47051012658905927</v>
      </c>
      <c r="C962" s="22">
        <f>_xlfn.RANK.EQ(tbl_vikor_3[[#This Row],[Q(𝜆)]],tbl_vikor_3[Q(𝜆)])</f>
        <v>778</v>
      </c>
    </row>
    <row r="963" spans="1:3" x14ac:dyDescent="0.55000000000000004">
      <c r="A963" s="8">
        <f>[1]!tbl_gk[[#This Row],[ID]]</f>
        <v>235633</v>
      </c>
      <c r="B963" s="26">
        <f>(($E$2*(tbl_vikor_2[[#This Row],[S]]-MAX(tbl_vikor_2[S])))/(MIN(tbl_vikor_2[S])-MAX(tbl_vikor_2[S])))+((1-$E$2)*((tbl_vikor_2[[#This Row],[R]]-MAX(tbl_vikor_2[R]))/(MIN(tbl_vikor_2[R])-MAX(tbl_vikor_2[R]))))</f>
        <v>0.60360485376663742</v>
      </c>
      <c r="C963" s="22">
        <f>_xlfn.RANK.EQ(tbl_vikor_3[[#This Row],[Q(𝜆)]],tbl_vikor_3[Q(𝜆)])</f>
        <v>311</v>
      </c>
    </row>
    <row r="964" spans="1:3" x14ac:dyDescent="0.55000000000000004">
      <c r="A964" s="7">
        <f>[1]!tbl_gk[[#This Row],[ID]]</f>
        <v>235740</v>
      </c>
      <c r="B964" s="25">
        <f>(($E$2*(tbl_vikor_2[[#This Row],[S]]-MAX(tbl_vikor_2[S])))/(MIN(tbl_vikor_2[S])-MAX(tbl_vikor_2[S])))+((1-$E$2)*((tbl_vikor_2[[#This Row],[R]]-MAX(tbl_vikor_2[R]))/(MIN(tbl_vikor_2[R])-MAX(tbl_vikor_2[R]))))</f>
        <v>0.58850727994181784</v>
      </c>
      <c r="C964" s="22">
        <f>_xlfn.RANK.EQ(tbl_vikor_3[[#This Row],[Q(𝜆)]],tbl_vikor_3[Q(𝜆)])</f>
        <v>354</v>
      </c>
    </row>
    <row r="965" spans="1:3" x14ac:dyDescent="0.55000000000000004">
      <c r="A965" s="8">
        <f>[1]!tbl_gk[[#This Row],[ID]]</f>
        <v>235820</v>
      </c>
      <c r="B965" s="26">
        <f>(($E$2*(tbl_vikor_2[[#This Row],[S]]-MAX(tbl_vikor_2[S])))/(MIN(tbl_vikor_2[S])-MAX(tbl_vikor_2[S])))+((1-$E$2)*((tbl_vikor_2[[#This Row],[R]]-MAX(tbl_vikor_2[R]))/(MIN(tbl_vikor_2[R])-MAX(tbl_vikor_2[R]))))</f>
        <v>0.25853647002147445</v>
      </c>
      <c r="C965" s="22">
        <f>_xlfn.RANK.EQ(tbl_vikor_3[[#This Row],[Q(𝜆)]],tbl_vikor_3[Q(𝜆)])</f>
        <v>1668</v>
      </c>
    </row>
    <row r="966" spans="1:3" x14ac:dyDescent="0.55000000000000004">
      <c r="A966" s="7">
        <f>[1]!tbl_gk[[#This Row],[ID]]</f>
        <v>235840</v>
      </c>
      <c r="B966" s="25">
        <f>(($E$2*(tbl_vikor_2[[#This Row],[S]]-MAX(tbl_vikor_2[S])))/(MIN(tbl_vikor_2[S])-MAX(tbl_vikor_2[S])))+((1-$E$2)*((tbl_vikor_2[[#This Row],[R]]-MAX(tbl_vikor_2[R]))/(MIN(tbl_vikor_2[R])-MAX(tbl_vikor_2[R]))))</f>
        <v>0.56821876363100099</v>
      </c>
      <c r="C966" s="22">
        <f>_xlfn.RANK.EQ(tbl_vikor_3[[#This Row],[Q(𝜆)]],tbl_vikor_3[Q(𝜆)])</f>
        <v>412</v>
      </c>
    </row>
    <row r="967" spans="1:3" x14ac:dyDescent="0.55000000000000004">
      <c r="A967" s="8">
        <f>[1]!tbl_gk[[#This Row],[ID]]</f>
        <v>235880</v>
      </c>
      <c r="B967" s="26">
        <f>(($E$2*(tbl_vikor_2[[#This Row],[S]]-MAX(tbl_vikor_2[S])))/(MIN(tbl_vikor_2[S])-MAX(tbl_vikor_2[S])))+((1-$E$2)*((tbl_vikor_2[[#This Row],[R]]-MAX(tbl_vikor_2[R]))/(MIN(tbl_vikor_2[R])-MAX(tbl_vikor_2[R]))))</f>
        <v>0.37535244549390467</v>
      </c>
      <c r="C967" s="22">
        <f>_xlfn.RANK.EQ(tbl_vikor_3[[#This Row],[Q(𝜆)]],tbl_vikor_3[Q(𝜆)])</f>
        <v>1188</v>
      </c>
    </row>
    <row r="968" spans="1:3" x14ac:dyDescent="0.55000000000000004">
      <c r="A968" s="7">
        <f>[1]!tbl_gk[[#This Row],[ID]]</f>
        <v>235925</v>
      </c>
      <c r="B968" s="25">
        <f>(($E$2*(tbl_vikor_2[[#This Row],[S]]-MAX(tbl_vikor_2[S])))/(MIN(tbl_vikor_2[S])-MAX(tbl_vikor_2[S])))+((1-$E$2)*((tbl_vikor_2[[#This Row],[R]]-MAX(tbl_vikor_2[R]))/(MIN(tbl_vikor_2[R])-MAX(tbl_vikor_2[R]))))</f>
        <v>0.62504233229099515</v>
      </c>
      <c r="C968" s="22">
        <f>_xlfn.RANK.EQ(tbl_vikor_3[[#This Row],[Q(𝜆)]],tbl_vikor_3[Q(𝜆)])</f>
        <v>258</v>
      </c>
    </row>
    <row r="969" spans="1:3" x14ac:dyDescent="0.55000000000000004">
      <c r="A969" s="8">
        <f>[1]!tbl_gk[[#This Row],[ID]]</f>
        <v>235931</v>
      </c>
      <c r="B969" s="26">
        <f>(($E$2*(tbl_vikor_2[[#This Row],[S]]-MAX(tbl_vikor_2[S])))/(MIN(tbl_vikor_2[S])-MAX(tbl_vikor_2[S])))+((1-$E$2)*((tbl_vikor_2[[#This Row],[R]]-MAX(tbl_vikor_2[R]))/(MIN(tbl_vikor_2[R])-MAX(tbl_vikor_2[R]))))</f>
        <v>0.49175304464375058</v>
      </c>
      <c r="C969" s="22">
        <f>_xlfn.RANK.EQ(tbl_vikor_3[[#This Row],[Q(𝜆)]],tbl_vikor_3[Q(𝜆)])</f>
        <v>669</v>
      </c>
    </row>
    <row r="970" spans="1:3" x14ac:dyDescent="0.55000000000000004">
      <c r="A970" s="7">
        <f>[1]!tbl_gk[[#This Row],[ID]]</f>
        <v>235932</v>
      </c>
      <c r="B970" s="25">
        <f>(($E$2*(tbl_vikor_2[[#This Row],[S]]-MAX(tbl_vikor_2[S])))/(MIN(tbl_vikor_2[S])-MAX(tbl_vikor_2[S])))+((1-$E$2)*((tbl_vikor_2[[#This Row],[R]]-MAX(tbl_vikor_2[R]))/(MIN(tbl_vikor_2[R])-MAX(tbl_vikor_2[R]))))</f>
        <v>0.3346663480771096</v>
      </c>
      <c r="C970" s="22">
        <f>_xlfn.RANK.EQ(tbl_vikor_3[[#This Row],[Q(𝜆)]],tbl_vikor_3[Q(𝜆)])</f>
        <v>1368</v>
      </c>
    </row>
    <row r="971" spans="1:3" x14ac:dyDescent="0.55000000000000004">
      <c r="A971" s="8">
        <f>[1]!tbl_gk[[#This Row],[ID]]</f>
        <v>236005</v>
      </c>
      <c r="B971" s="26">
        <f>(($E$2*(tbl_vikor_2[[#This Row],[S]]-MAX(tbl_vikor_2[S])))/(MIN(tbl_vikor_2[S])-MAX(tbl_vikor_2[S])))+((1-$E$2)*((tbl_vikor_2[[#This Row],[R]]-MAX(tbl_vikor_2[R]))/(MIN(tbl_vikor_2[R])-MAX(tbl_vikor_2[R]))))</f>
        <v>0.28843117291057929</v>
      </c>
      <c r="C971" s="22">
        <f>_xlfn.RANK.EQ(tbl_vikor_3[[#This Row],[Q(𝜆)]],tbl_vikor_3[Q(𝜆)])</f>
        <v>1544</v>
      </c>
    </row>
    <row r="972" spans="1:3" x14ac:dyDescent="0.55000000000000004">
      <c r="A972" s="7">
        <f>[1]!tbl_gk[[#This Row],[ID]]</f>
        <v>236028</v>
      </c>
      <c r="B972" s="25">
        <f>(($E$2*(tbl_vikor_2[[#This Row],[S]]-MAX(tbl_vikor_2[S])))/(MIN(tbl_vikor_2[S])-MAX(tbl_vikor_2[S])))+((1-$E$2)*((tbl_vikor_2[[#This Row],[R]]-MAX(tbl_vikor_2[R]))/(MIN(tbl_vikor_2[R])-MAX(tbl_vikor_2[R]))))</f>
        <v>0.48778353602562474</v>
      </c>
      <c r="C972" s="22">
        <f>_xlfn.RANK.EQ(tbl_vikor_3[[#This Row],[Q(𝜆)]],tbl_vikor_3[Q(𝜆)])</f>
        <v>686</v>
      </c>
    </row>
    <row r="973" spans="1:3" x14ac:dyDescent="0.55000000000000004">
      <c r="A973" s="8">
        <f>[1]!tbl_gk[[#This Row],[ID]]</f>
        <v>236033</v>
      </c>
      <c r="B973" s="26">
        <f>(($E$2*(tbl_vikor_2[[#This Row],[S]]-MAX(tbl_vikor_2[S])))/(MIN(tbl_vikor_2[S])-MAX(tbl_vikor_2[S])))+((1-$E$2)*((tbl_vikor_2[[#This Row],[R]]-MAX(tbl_vikor_2[R]))/(MIN(tbl_vikor_2[R])-MAX(tbl_vikor_2[R]))))</f>
        <v>0.63692885875465943</v>
      </c>
      <c r="C973" s="22">
        <f>_xlfn.RANK.EQ(tbl_vikor_3[[#This Row],[Q(𝜆)]],tbl_vikor_3[Q(𝜆)])</f>
        <v>225</v>
      </c>
    </row>
    <row r="974" spans="1:3" x14ac:dyDescent="0.55000000000000004">
      <c r="A974" s="7">
        <f>[1]!tbl_gk[[#This Row],[ID]]</f>
        <v>236046</v>
      </c>
      <c r="B974" s="25">
        <f>(($E$2*(tbl_vikor_2[[#This Row],[S]]-MAX(tbl_vikor_2[S])))/(MIN(tbl_vikor_2[S])-MAX(tbl_vikor_2[S])))+((1-$E$2)*((tbl_vikor_2[[#This Row],[R]]-MAX(tbl_vikor_2[R]))/(MIN(tbl_vikor_2[R])-MAX(tbl_vikor_2[R]))))</f>
        <v>0.43481207486994944</v>
      </c>
      <c r="C974" s="22">
        <f>_xlfn.RANK.EQ(tbl_vikor_3[[#This Row],[Q(𝜆)]],tbl_vikor_3[Q(𝜆)])</f>
        <v>943</v>
      </c>
    </row>
    <row r="975" spans="1:3" x14ac:dyDescent="0.55000000000000004">
      <c r="A975" s="8">
        <f>[1]!tbl_gk[[#This Row],[ID]]</f>
        <v>236239</v>
      </c>
      <c r="B975" s="26">
        <f>(($E$2*(tbl_vikor_2[[#This Row],[S]]-MAX(tbl_vikor_2[S])))/(MIN(tbl_vikor_2[S])-MAX(tbl_vikor_2[S])))+((1-$E$2)*((tbl_vikor_2[[#This Row],[R]]-MAX(tbl_vikor_2[R]))/(MIN(tbl_vikor_2[R])-MAX(tbl_vikor_2[R]))))</f>
        <v>0.38762372826151953</v>
      </c>
      <c r="C975" s="22">
        <f>_xlfn.RANK.EQ(tbl_vikor_3[[#This Row],[Q(𝜆)]],tbl_vikor_3[Q(𝜆)])</f>
        <v>1137</v>
      </c>
    </row>
    <row r="976" spans="1:3" x14ac:dyDescent="0.55000000000000004">
      <c r="A976" s="7">
        <f>[1]!tbl_gk[[#This Row],[ID]]</f>
        <v>236241</v>
      </c>
      <c r="B976" s="25">
        <f>(($E$2*(tbl_vikor_2[[#This Row],[S]]-MAX(tbl_vikor_2[S])))/(MIN(tbl_vikor_2[S])-MAX(tbl_vikor_2[S])))+((1-$E$2)*((tbl_vikor_2[[#This Row],[R]]-MAX(tbl_vikor_2[R]))/(MIN(tbl_vikor_2[R])-MAX(tbl_vikor_2[R]))))</f>
        <v>0.36594014911292772</v>
      </c>
      <c r="C976" s="22">
        <f>_xlfn.RANK.EQ(tbl_vikor_3[[#This Row],[Q(𝜆)]],tbl_vikor_3[Q(𝜆)])</f>
        <v>1229</v>
      </c>
    </row>
    <row r="977" spans="1:3" x14ac:dyDescent="0.55000000000000004">
      <c r="A977" s="8">
        <f>[1]!tbl_gk[[#This Row],[ID]]</f>
        <v>236252</v>
      </c>
      <c r="B977" s="26">
        <f>(($E$2*(tbl_vikor_2[[#This Row],[S]]-MAX(tbl_vikor_2[S])))/(MIN(tbl_vikor_2[S])-MAX(tbl_vikor_2[S])))+((1-$E$2)*((tbl_vikor_2[[#This Row],[R]]-MAX(tbl_vikor_2[R]))/(MIN(tbl_vikor_2[R])-MAX(tbl_vikor_2[R]))))</f>
        <v>0.38009085007938215</v>
      </c>
      <c r="C977" s="22">
        <f>_xlfn.RANK.EQ(tbl_vikor_3[[#This Row],[Q(𝜆)]],tbl_vikor_3[Q(𝜆)])</f>
        <v>1159</v>
      </c>
    </row>
    <row r="978" spans="1:3" x14ac:dyDescent="0.55000000000000004">
      <c r="A978" s="7">
        <f>[1]!tbl_gk[[#This Row],[ID]]</f>
        <v>236330</v>
      </c>
      <c r="B978" s="25">
        <f>(($E$2*(tbl_vikor_2[[#This Row],[S]]-MAX(tbl_vikor_2[S])))/(MIN(tbl_vikor_2[S])-MAX(tbl_vikor_2[S])))+((1-$E$2)*((tbl_vikor_2[[#This Row],[R]]-MAX(tbl_vikor_2[R]))/(MIN(tbl_vikor_2[R])-MAX(tbl_vikor_2[R]))))</f>
        <v>0.48110757501344337</v>
      </c>
      <c r="C978" s="22">
        <f>_xlfn.RANK.EQ(tbl_vikor_3[[#This Row],[Q(𝜆)]],tbl_vikor_3[Q(𝜆)])</f>
        <v>725</v>
      </c>
    </row>
    <row r="979" spans="1:3" x14ac:dyDescent="0.55000000000000004">
      <c r="A979" s="8">
        <f>[1]!tbl_gk[[#This Row],[ID]]</f>
        <v>236337</v>
      </c>
      <c r="B979" s="26">
        <f>(($E$2*(tbl_vikor_2[[#This Row],[S]]-MAX(tbl_vikor_2[S])))/(MIN(tbl_vikor_2[S])-MAX(tbl_vikor_2[S])))+((1-$E$2)*((tbl_vikor_2[[#This Row],[R]]-MAX(tbl_vikor_2[R]))/(MIN(tbl_vikor_2[R])-MAX(tbl_vikor_2[R]))))</f>
        <v>0.3486054815526603</v>
      </c>
      <c r="C979" s="22">
        <f>_xlfn.RANK.EQ(tbl_vikor_3[[#This Row],[Q(𝜆)]],tbl_vikor_3[Q(𝜆)])</f>
        <v>1313</v>
      </c>
    </row>
    <row r="980" spans="1:3" x14ac:dyDescent="0.55000000000000004">
      <c r="A980" s="7">
        <f>[1]!tbl_gk[[#This Row],[ID]]</f>
        <v>236515</v>
      </c>
      <c r="B980" s="25">
        <f>(($E$2*(tbl_vikor_2[[#This Row],[S]]-MAX(tbl_vikor_2[S])))/(MIN(tbl_vikor_2[S])-MAX(tbl_vikor_2[S])))+((1-$E$2)*((tbl_vikor_2[[#This Row],[R]]-MAX(tbl_vikor_2[R]))/(MIN(tbl_vikor_2[R])-MAX(tbl_vikor_2[R]))))</f>
        <v>0.52942335158546916</v>
      </c>
      <c r="C980" s="22">
        <f>_xlfn.RANK.EQ(tbl_vikor_3[[#This Row],[Q(𝜆)]],tbl_vikor_3[Q(𝜆)])</f>
        <v>535</v>
      </c>
    </row>
    <row r="981" spans="1:3" x14ac:dyDescent="0.55000000000000004">
      <c r="A981" s="8">
        <f>[1]!tbl_gk[[#This Row],[ID]]</f>
        <v>236568</v>
      </c>
      <c r="B981" s="26">
        <f>(($E$2*(tbl_vikor_2[[#This Row],[S]]-MAX(tbl_vikor_2[S])))/(MIN(tbl_vikor_2[S])-MAX(tbl_vikor_2[S])))+((1-$E$2)*((tbl_vikor_2[[#This Row],[R]]-MAX(tbl_vikor_2[R]))/(MIN(tbl_vikor_2[R])-MAX(tbl_vikor_2[R]))))</f>
        <v>0.29662013355500905</v>
      </c>
      <c r="C981" s="22">
        <f>_xlfn.RANK.EQ(tbl_vikor_3[[#This Row],[Q(𝜆)]],tbl_vikor_3[Q(𝜆)])</f>
        <v>1517</v>
      </c>
    </row>
    <row r="982" spans="1:3" x14ac:dyDescent="0.55000000000000004">
      <c r="A982" s="7">
        <f>[1]!tbl_gk[[#This Row],[ID]]</f>
        <v>236571</v>
      </c>
      <c r="B982" s="25">
        <f>(($E$2*(tbl_vikor_2[[#This Row],[S]]-MAX(tbl_vikor_2[S])))/(MIN(tbl_vikor_2[S])-MAX(tbl_vikor_2[S])))+((1-$E$2)*((tbl_vikor_2[[#This Row],[R]]-MAX(tbl_vikor_2[R]))/(MIN(tbl_vikor_2[R])-MAX(tbl_vikor_2[R]))))</f>
        <v>0.40460652912710626</v>
      </c>
      <c r="C982" s="22">
        <f>_xlfn.RANK.EQ(tbl_vikor_3[[#This Row],[Q(𝜆)]],tbl_vikor_3[Q(𝜆)])</f>
        <v>1074</v>
      </c>
    </row>
    <row r="983" spans="1:3" x14ac:dyDescent="0.55000000000000004">
      <c r="A983" s="8">
        <f>[1]!tbl_gk[[#This Row],[ID]]</f>
        <v>236583</v>
      </c>
      <c r="B983" s="26">
        <f>(($E$2*(tbl_vikor_2[[#This Row],[S]]-MAX(tbl_vikor_2[S])))/(MIN(tbl_vikor_2[S])-MAX(tbl_vikor_2[S])))+((1-$E$2)*((tbl_vikor_2[[#This Row],[R]]-MAX(tbl_vikor_2[R]))/(MIN(tbl_vikor_2[R])-MAX(tbl_vikor_2[R]))))</f>
        <v>0.52446649434363435</v>
      </c>
      <c r="C983" s="22">
        <f>_xlfn.RANK.EQ(tbl_vikor_3[[#This Row],[Q(𝜆)]],tbl_vikor_3[Q(𝜆)])</f>
        <v>550</v>
      </c>
    </row>
    <row r="984" spans="1:3" x14ac:dyDescent="0.55000000000000004">
      <c r="A984" s="7">
        <f>[1]!tbl_gk[[#This Row],[ID]]</f>
        <v>236603</v>
      </c>
      <c r="B984" s="25">
        <f>(($E$2*(tbl_vikor_2[[#This Row],[S]]-MAX(tbl_vikor_2[S])))/(MIN(tbl_vikor_2[S])-MAX(tbl_vikor_2[S])))+((1-$E$2)*((tbl_vikor_2[[#This Row],[R]]-MAX(tbl_vikor_2[R]))/(MIN(tbl_vikor_2[R])-MAX(tbl_vikor_2[R]))))</f>
        <v>0.20214733121870637</v>
      </c>
      <c r="C984" s="22">
        <f>_xlfn.RANK.EQ(tbl_vikor_3[[#This Row],[Q(𝜆)]],tbl_vikor_3[Q(𝜆)])</f>
        <v>1830</v>
      </c>
    </row>
    <row r="985" spans="1:3" x14ac:dyDescent="0.55000000000000004">
      <c r="A985" s="8">
        <f>[1]!tbl_gk[[#This Row],[ID]]</f>
        <v>236613</v>
      </c>
      <c r="B985" s="26">
        <f>(($E$2*(tbl_vikor_2[[#This Row],[S]]-MAX(tbl_vikor_2[S])))/(MIN(tbl_vikor_2[S])-MAX(tbl_vikor_2[S])))+((1-$E$2)*((tbl_vikor_2[[#This Row],[R]]-MAX(tbl_vikor_2[R]))/(MIN(tbl_vikor_2[R])-MAX(tbl_vikor_2[R]))))</f>
        <v>0.4992680915588128</v>
      </c>
      <c r="C985" s="22">
        <f>_xlfn.RANK.EQ(tbl_vikor_3[[#This Row],[Q(𝜆)]],tbl_vikor_3[Q(𝜆)])</f>
        <v>641</v>
      </c>
    </row>
    <row r="986" spans="1:3" x14ac:dyDescent="0.55000000000000004">
      <c r="A986" s="7">
        <f>[1]!tbl_gk[[#This Row],[ID]]</f>
        <v>236649</v>
      </c>
      <c r="B986" s="25">
        <f>(($E$2*(tbl_vikor_2[[#This Row],[S]]-MAX(tbl_vikor_2[S])))/(MIN(tbl_vikor_2[S])-MAX(tbl_vikor_2[S])))+((1-$E$2)*((tbl_vikor_2[[#This Row],[R]]-MAX(tbl_vikor_2[R]))/(MIN(tbl_vikor_2[R])-MAX(tbl_vikor_2[R]))))</f>
        <v>0.60992103139145248</v>
      </c>
      <c r="C986" s="22">
        <f>_xlfn.RANK.EQ(tbl_vikor_3[[#This Row],[Q(𝜆)]],tbl_vikor_3[Q(𝜆)])</f>
        <v>296</v>
      </c>
    </row>
    <row r="987" spans="1:3" x14ac:dyDescent="0.55000000000000004">
      <c r="A987" s="8">
        <f>[1]!tbl_gk[[#This Row],[ID]]</f>
        <v>236663</v>
      </c>
      <c r="B987" s="26">
        <f>(($E$2*(tbl_vikor_2[[#This Row],[S]]-MAX(tbl_vikor_2[S])))/(MIN(tbl_vikor_2[S])-MAX(tbl_vikor_2[S])))+((1-$E$2)*((tbl_vikor_2[[#This Row],[R]]-MAX(tbl_vikor_2[R]))/(MIN(tbl_vikor_2[R])-MAX(tbl_vikor_2[R]))))</f>
        <v>0.33968830977721964</v>
      </c>
      <c r="C987" s="22">
        <f>_xlfn.RANK.EQ(tbl_vikor_3[[#This Row],[Q(𝜆)]],tbl_vikor_3[Q(𝜆)])</f>
        <v>1347</v>
      </c>
    </row>
    <row r="988" spans="1:3" x14ac:dyDescent="0.55000000000000004">
      <c r="A988" s="7">
        <f>[1]!tbl_gk[[#This Row],[ID]]</f>
        <v>236716</v>
      </c>
      <c r="B988" s="25">
        <f>(($E$2*(tbl_vikor_2[[#This Row],[S]]-MAX(tbl_vikor_2[S])))/(MIN(tbl_vikor_2[S])-MAX(tbl_vikor_2[S])))+((1-$E$2)*((tbl_vikor_2[[#This Row],[R]]-MAX(tbl_vikor_2[R]))/(MIN(tbl_vikor_2[R])-MAX(tbl_vikor_2[R]))))</f>
        <v>0.37394412713862951</v>
      </c>
      <c r="C988" s="22">
        <f>_xlfn.RANK.EQ(tbl_vikor_3[[#This Row],[Q(𝜆)]],tbl_vikor_3[Q(𝜆)])</f>
        <v>1197</v>
      </c>
    </row>
    <row r="989" spans="1:3" x14ac:dyDescent="0.55000000000000004">
      <c r="A989" s="8">
        <f>[1]!tbl_gk[[#This Row],[ID]]</f>
        <v>236758</v>
      </c>
      <c r="B989" s="26">
        <f>(($E$2*(tbl_vikor_2[[#This Row],[S]]-MAX(tbl_vikor_2[S])))/(MIN(tbl_vikor_2[S])-MAX(tbl_vikor_2[S])))+((1-$E$2)*((tbl_vikor_2[[#This Row],[R]]-MAX(tbl_vikor_2[R]))/(MIN(tbl_vikor_2[R])-MAX(tbl_vikor_2[R]))))</f>
        <v>0.59514632367042286</v>
      </c>
      <c r="C989" s="22">
        <f>_xlfn.RANK.EQ(tbl_vikor_3[[#This Row],[Q(𝜆)]],tbl_vikor_3[Q(𝜆)])</f>
        <v>330</v>
      </c>
    </row>
    <row r="990" spans="1:3" x14ac:dyDescent="0.55000000000000004">
      <c r="A990" s="7">
        <f>[1]!tbl_gk[[#This Row],[ID]]</f>
        <v>236823</v>
      </c>
      <c r="B990" s="25">
        <f>(($E$2*(tbl_vikor_2[[#This Row],[S]]-MAX(tbl_vikor_2[S])))/(MIN(tbl_vikor_2[S])-MAX(tbl_vikor_2[S])))+((1-$E$2)*((tbl_vikor_2[[#This Row],[R]]-MAX(tbl_vikor_2[R]))/(MIN(tbl_vikor_2[R])-MAX(tbl_vikor_2[R]))))</f>
        <v>0.61095594071353498</v>
      </c>
      <c r="C990" s="22">
        <f>_xlfn.RANK.EQ(tbl_vikor_3[[#This Row],[Q(𝜆)]],tbl_vikor_3[Q(𝜆)])</f>
        <v>290</v>
      </c>
    </row>
    <row r="991" spans="1:3" x14ac:dyDescent="0.55000000000000004">
      <c r="A991" s="8">
        <f>[1]!tbl_gk[[#This Row],[ID]]</f>
        <v>236867</v>
      </c>
      <c r="B991" s="26">
        <f>(($E$2*(tbl_vikor_2[[#This Row],[S]]-MAX(tbl_vikor_2[S])))/(MIN(tbl_vikor_2[S])-MAX(tbl_vikor_2[S])))+((1-$E$2)*((tbl_vikor_2[[#This Row],[R]]-MAX(tbl_vikor_2[R]))/(MIN(tbl_vikor_2[R])-MAX(tbl_vikor_2[R]))))</f>
        <v>0.39269257445891864</v>
      </c>
      <c r="C991" s="22">
        <f>_xlfn.RANK.EQ(tbl_vikor_3[[#This Row],[Q(𝜆)]],tbl_vikor_3[Q(𝜆)])</f>
        <v>1123</v>
      </c>
    </row>
    <row r="992" spans="1:3" x14ac:dyDescent="0.55000000000000004">
      <c r="A992" s="7">
        <f>[1]!tbl_gk[[#This Row],[ID]]</f>
        <v>236919</v>
      </c>
      <c r="B992" s="25">
        <f>(($E$2*(tbl_vikor_2[[#This Row],[S]]-MAX(tbl_vikor_2[S])))/(MIN(tbl_vikor_2[S])-MAX(tbl_vikor_2[S])))+((1-$E$2)*((tbl_vikor_2[[#This Row],[R]]-MAX(tbl_vikor_2[R]))/(MIN(tbl_vikor_2[R])-MAX(tbl_vikor_2[R]))))</f>
        <v>0.20785749194030273</v>
      </c>
      <c r="C992" s="22">
        <f>_xlfn.RANK.EQ(tbl_vikor_3[[#This Row],[Q(𝜆)]],tbl_vikor_3[Q(𝜆)])</f>
        <v>1819</v>
      </c>
    </row>
    <row r="993" spans="1:3" x14ac:dyDescent="0.55000000000000004">
      <c r="A993" s="8">
        <f>[1]!tbl_gk[[#This Row],[ID]]</f>
        <v>236963</v>
      </c>
      <c r="B993" s="26">
        <f>(($E$2*(tbl_vikor_2[[#This Row],[S]]-MAX(tbl_vikor_2[S])))/(MIN(tbl_vikor_2[S])-MAX(tbl_vikor_2[S])))+((1-$E$2)*((tbl_vikor_2[[#This Row],[R]]-MAX(tbl_vikor_2[R]))/(MIN(tbl_vikor_2[R])-MAX(tbl_vikor_2[R]))))</f>
        <v>0.48182780343949227</v>
      </c>
      <c r="C993" s="22">
        <f>_xlfn.RANK.EQ(tbl_vikor_3[[#This Row],[Q(𝜆)]],tbl_vikor_3[Q(𝜆)])</f>
        <v>721</v>
      </c>
    </row>
    <row r="994" spans="1:3" x14ac:dyDescent="0.55000000000000004">
      <c r="A994" s="7">
        <f>[1]!tbl_gk[[#This Row],[ID]]</f>
        <v>236989</v>
      </c>
      <c r="B994" s="25">
        <f>(($E$2*(tbl_vikor_2[[#This Row],[S]]-MAX(tbl_vikor_2[S])))/(MIN(tbl_vikor_2[S])-MAX(tbl_vikor_2[S])))+((1-$E$2)*((tbl_vikor_2[[#This Row],[R]]-MAX(tbl_vikor_2[R]))/(MIN(tbl_vikor_2[R])-MAX(tbl_vikor_2[R]))))</f>
        <v>0.49862381256578781</v>
      </c>
      <c r="C994" s="22">
        <f>_xlfn.RANK.EQ(tbl_vikor_3[[#This Row],[Q(𝜆)]],tbl_vikor_3[Q(𝜆)])</f>
        <v>647</v>
      </c>
    </row>
    <row r="995" spans="1:3" x14ac:dyDescent="0.55000000000000004">
      <c r="A995" s="8">
        <f>[1]!tbl_gk[[#This Row],[ID]]</f>
        <v>237081</v>
      </c>
      <c r="B995" s="26">
        <f>(($E$2*(tbl_vikor_2[[#This Row],[S]]-MAX(tbl_vikor_2[S])))/(MIN(tbl_vikor_2[S])-MAX(tbl_vikor_2[S])))+((1-$E$2)*((tbl_vikor_2[[#This Row],[R]]-MAX(tbl_vikor_2[R]))/(MIN(tbl_vikor_2[R])-MAX(tbl_vikor_2[R]))))</f>
        <v>0.41049334706661766</v>
      </c>
      <c r="C995" s="22">
        <f>_xlfn.RANK.EQ(tbl_vikor_3[[#This Row],[Q(𝜆)]],tbl_vikor_3[Q(𝜆)])</f>
        <v>1056</v>
      </c>
    </row>
    <row r="996" spans="1:3" x14ac:dyDescent="0.55000000000000004">
      <c r="A996" s="7">
        <f>[1]!tbl_gk[[#This Row],[ID]]</f>
        <v>237127</v>
      </c>
      <c r="B996" s="25">
        <f>(($E$2*(tbl_vikor_2[[#This Row],[S]]-MAX(tbl_vikor_2[S])))/(MIN(tbl_vikor_2[S])-MAX(tbl_vikor_2[S])))+((1-$E$2)*((tbl_vikor_2[[#This Row],[R]]-MAX(tbl_vikor_2[R]))/(MIN(tbl_vikor_2[R])-MAX(tbl_vikor_2[R]))))</f>
        <v>0.34994210839559781</v>
      </c>
      <c r="C996" s="22">
        <f>_xlfn.RANK.EQ(tbl_vikor_3[[#This Row],[Q(𝜆)]],tbl_vikor_3[Q(𝜆)])</f>
        <v>1309</v>
      </c>
    </row>
    <row r="997" spans="1:3" x14ac:dyDescent="0.55000000000000004">
      <c r="A997" s="8">
        <f>[1]!tbl_gk[[#This Row],[ID]]</f>
        <v>237171</v>
      </c>
      <c r="B997" s="26">
        <f>(($E$2*(tbl_vikor_2[[#This Row],[S]]-MAX(tbl_vikor_2[S])))/(MIN(tbl_vikor_2[S])-MAX(tbl_vikor_2[S])))+((1-$E$2)*((tbl_vikor_2[[#This Row],[R]]-MAX(tbl_vikor_2[R]))/(MIN(tbl_vikor_2[R])-MAX(tbl_vikor_2[R]))))</f>
        <v>0.43101197100501493</v>
      </c>
      <c r="C997" s="22">
        <f>_xlfn.RANK.EQ(tbl_vikor_3[[#This Row],[Q(𝜆)]],tbl_vikor_3[Q(𝜆)])</f>
        <v>959</v>
      </c>
    </row>
    <row r="998" spans="1:3" x14ac:dyDescent="0.55000000000000004">
      <c r="A998" s="7">
        <f>[1]!tbl_gk[[#This Row],[ID]]</f>
        <v>237176</v>
      </c>
      <c r="B998" s="25">
        <f>(($E$2*(tbl_vikor_2[[#This Row],[S]]-MAX(tbl_vikor_2[S])))/(MIN(tbl_vikor_2[S])-MAX(tbl_vikor_2[S])))+((1-$E$2)*((tbl_vikor_2[[#This Row],[R]]-MAX(tbl_vikor_2[R]))/(MIN(tbl_vikor_2[R])-MAX(tbl_vikor_2[R]))))</f>
        <v>0.43037954338540318</v>
      </c>
      <c r="C998" s="22">
        <f>_xlfn.RANK.EQ(tbl_vikor_3[[#This Row],[Q(𝜆)]],tbl_vikor_3[Q(𝜆)])</f>
        <v>961</v>
      </c>
    </row>
    <row r="999" spans="1:3" x14ac:dyDescent="0.55000000000000004">
      <c r="A999" s="8">
        <f>[1]!tbl_gk[[#This Row],[ID]]</f>
        <v>237201</v>
      </c>
      <c r="B999" s="26">
        <f>(($E$2*(tbl_vikor_2[[#This Row],[S]]-MAX(tbl_vikor_2[S])))/(MIN(tbl_vikor_2[S])-MAX(tbl_vikor_2[S])))+((1-$E$2)*((tbl_vikor_2[[#This Row],[R]]-MAX(tbl_vikor_2[R]))/(MIN(tbl_vikor_2[R])-MAX(tbl_vikor_2[R]))))</f>
        <v>0.48858864048878381</v>
      </c>
      <c r="C999" s="22">
        <f>_xlfn.RANK.EQ(tbl_vikor_3[[#This Row],[Q(𝜆)]],tbl_vikor_3[Q(𝜆)])</f>
        <v>681</v>
      </c>
    </row>
    <row r="1000" spans="1:3" x14ac:dyDescent="0.55000000000000004">
      <c r="A1000" s="7">
        <f>[1]!tbl_gk[[#This Row],[ID]]</f>
        <v>237205</v>
      </c>
      <c r="B1000" s="25">
        <f>(($E$2*(tbl_vikor_2[[#This Row],[S]]-MAX(tbl_vikor_2[S])))/(MIN(tbl_vikor_2[S])-MAX(tbl_vikor_2[S])))+((1-$E$2)*((tbl_vikor_2[[#This Row],[R]]-MAX(tbl_vikor_2[R]))/(MIN(tbl_vikor_2[R])-MAX(tbl_vikor_2[R]))))</f>
        <v>0.41024627151076248</v>
      </c>
      <c r="C1000" s="22">
        <f>_xlfn.RANK.EQ(tbl_vikor_3[[#This Row],[Q(𝜆)]],tbl_vikor_3[Q(𝜆)])</f>
        <v>1057</v>
      </c>
    </row>
    <row r="1001" spans="1:3" x14ac:dyDescent="0.55000000000000004">
      <c r="A1001" s="8">
        <f>[1]!tbl_gk[[#This Row],[ID]]</f>
        <v>237232</v>
      </c>
      <c r="B1001" s="26">
        <f>(($E$2*(tbl_vikor_2[[#This Row],[S]]-MAX(tbl_vikor_2[S])))/(MIN(tbl_vikor_2[S])-MAX(tbl_vikor_2[S])))+((1-$E$2)*((tbl_vikor_2[[#This Row],[R]]-MAX(tbl_vikor_2[R]))/(MIN(tbl_vikor_2[R])-MAX(tbl_vikor_2[R]))))</f>
        <v>0.35997106968343034</v>
      </c>
      <c r="C1001" s="22">
        <f>_xlfn.RANK.EQ(tbl_vikor_3[[#This Row],[Q(𝜆)]],tbl_vikor_3[Q(𝜆)])</f>
        <v>1258</v>
      </c>
    </row>
    <row r="1002" spans="1:3" x14ac:dyDescent="0.55000000000000004">
      <c r="A1002" s="7">
        <f>[1]!tbl_gk[[#This Row],[ID]]</f>
        <v>237250</v>
      </c>
      <c r="B1002" s="25">
        <f>(($E$2*(tbl_vikor_2[[#This Row],[S]]-MAX(tbl_vikor_2[S])))/(MIN(tbl_vikor_2[S])-MAX(tbl_vikor_2[S])))+((1-$E$2)*((tbl_vikor_2[[#This Row],[R]]-MAX(tbl_vikor_2[R]))/(MIN(tbl_vikor_2[R])-MAX(tbl_vikor_2[R]))))</f>
        <v>0.54156096726281866</v>
      </c>
      <c r="C1002" s="22">
        <f>_xlfn.RANK.EQ(tbl_vikor_3[[#This Row],[Q(𝜆)]],tbl_vikor_3[Q(𝜆)])</f>
        <v>495</v>
      </c>
    </row>
    <row r="1003" spans="1:3" x14ac:dyDescent="0.55000000000000004">
      <c r="A1003" s="8">
        <f>[1]!tbl_gk[[#This Row],[ID]]</f>
        <v>237305</v>
      </c>
      <c r="B1003" s="26">
        <f>(($E$2*(tbl_vikor_2[[#This Row],[S]]-MAX(tbl_vikor_2[S])))/(MIN(tbl_vikor_2[S])-MAX(tbl_vikor_2[S])))+((1-$E$2)*((tbl_vikor_2[[#This Row],[R]]-MAX(tbl_vikor_2[R]))/(MIN(tbl_vikor_2[R])-MAX(tbl_vikor_2[R]))))</f>
        <v>0.2390803833079379</v>
      </c>
      <c r="C1003" s="22">
        <f>_xlfn.RANK.EQ(tbl_vikor_3[[#This Row],[Q(𝜆)]],tbl_vikor_3[Q(𝜆)])</f>
        <v>1732</v>
      </c>
    </row>
    <row r="1004" spans="1:3" x14ac:dyDescent="0.55000000000000004">
      <c r="A1004" s="7">
        <f>[1]!tbl_gk[[#This Row],[ID]]</f>
        <v>237399</v>
      </c>
      <c r="B1004" s="25">
        <f>(($E$2*(tbl_vikor_2[[#This Row],[S]]-MAX(tbl_vikor_2[S])))/(MIN(tbl_vikor_2[S])-MAX(tbl_vikor_2[S])))+((1-$E$2)*((tbl_vikor_2[[#This Row],[R]]-MAX(tbl_vikor_2[R]))/(MIN(tbl_vikor_2[R])-MAX(tbl_vikor_2[R]))))</f>
        <v>0.3641503199821266</v>
      </c>
      <c r="C1004" s="22">
        <f>_xlfn.RANK.EQ(tbl_vikor_3[[#This Row],[Q(𝜆)]],tbl_vikor_3[Q(𝜆)])</f>
        <v>1236</v>
      </c>
    </row>
    <row r="1005" spans="1:3" x14ac:dyDescent="0.55000000000000004">
      <c r="A1005" s="8">
        <f>[1]!tbl_gk[[#This Row],[ID]]</f>
        <v>237419</v>
      </c>
      <c r="B1005" s="26">
        <f>(($E$2*(tbl_vikor_2[[#This Row],[S]]-MAX(tbl_vikor_2[S])))/(MIN(tbl_vikor_2[S])-MAX(tbl_vikor_2[S])))+((1-$E$2)*((tbl_vikor_2[[#This Row],[R]]-MAX(tbl_vikor_2[R]))/(MIN(tbl_vikor_2[R])-MAX(tbl_vikor_2[R]))))</f>
        <v>0.46416520810344258</v>
      </c>
      <c r="C1005" s="22">
        <f>_xlfn.RANK.EQ(tbl_vikor_3[[#This Row],[Q(𝜆)]],tbl_vikor_3[Q(𝜆)])</f>
        <v>804</v>
      </c>
    </row>
    <row r="1006" spans="1:3" x14ac:dyDescent="0.55000000000000004">
      <c r="A1006" s="7">
        <f>[1]!tbl_gk[[#This Row],[ID]]</f>
        <v>237525</v>
      </c>
      <c r="B1006" s="25">
        <f>(($E$2*(tbl_vikor_2[[#This Row],[S]]-MAX(tbl_vikor_2[S])))/(MIN(tbl_vikor_2[S])-MAX(tbl_vikor_2[S])))+((1-$E$2)*((tbl_vikor_2[[#This Row],[R]]-MAX(tbl_vikor_2[R]))/(MIN(tbl_vikor_2[R])-MAX(tbl_vikor_2[R]))))</f>
        <v>0.65966843117948393</v>
      </c>
      <c r="C1006" s="22">
        <f>_xlfn.RANK.EQ(tbl_vikor_3[[#This Row],[Q(𝜆)]],tbl_vikor_3[Q(𝜆)])</f>
        <v>176</v>
      </c>
    </row>
    <row r="1007" spans="1:3" x14ac:dyDescent="0.55000000000000004">
      <c r="A1007" s="8">
        <f>[1]!tbl_gk[[#This Row],[ID]]</f>
        <v>237553</v>
      </c>
      <c r="B1007" s="26">
        <f>(($E$2*(tbl_vikor_2[[#This Row],[S]]-MAX(tbl_vikor_2[S])))/(MIN(tbl_vikor_2[S])-MAX(tbl_vikor_2[S])))+((1-$E$2)*((tbl_vikor_2[[#This Row],[R]]-MAX(tbl_vikor_2[R]))/(MIN(tbl_vikor_2[R])-MAX(tbl_vikor_2[R]))))</f>
        <v>0.38554525281805629</v>
      </c>
      <c r="C1007" s="22">
        <f>_xlfn.RANK.EQ(tbl_vikor_3[[#This Row],[Q(𝜆)]],tbl_vikor_3[Q(𝜆)])</f>
        <v>1142</v>
      </c>
    </row>
    <row r="1008" spans="1:3" x14ac:dyDescent="0.55000000000000004">
      <c r="A1008" s="7">
        <f>[1]!tbl_gk[[#This Row],[ID]]</f>
        <v>237575</v>
      </c>
      <c r="B1008" s="25">
        <f>(($E$2*(tbl_vikor_2[[#This Row],[S]]-MAX(tbl_vikor_2[S])))/(MIN(tbl_vikor_2[S])-MAX(tbl_vikor_2[S])))+((1-$E$2)*((tbl_vikor_2[[#This Row],[R]]-MAX(tbl_vikor_2[R]))/(MIN(tbl_vikor_2[R])-MAX(tbl_vikor_2[R]))))</f>
        <v>0.3612290121106298</v>
      </c>
      <c r="C1008" s="22">
        <f>_xlfn.RANK.EQ(tbl_vikor_3[[#This Row],[Q(𝜆)]],tbl_vikor_3[Q(𝜆)])</f>
        <v>1253</v>
      </c>
    </row>
    <row r="1009" spans="1:3" x14ac:dyDescent="0.55000000000000004">
      <c r="A1009" s="8">
        <f>[1]!tbl_gk[[#This Row],[ID]]</f>
        <v>237580</v>
      </c>
      <c r="B1009" s="26">
        <f>(($E$2*(tbl_vikor_2[[#This Row],[S]]-MAX(tbl_vikor_2[S])))/(MIN(tbl_vikor_2[S])-MAX(tbl_vikor_2[S])))+((1-$E$2)*((tbl_vikor_2[[#This Row],[R]]-MAX(tbl_vikor_2[R]))/(MIN(tbl_vikor_2[R])-MAX(tbl_vikor_2[R]))))</f>
        <v>0.48166066413344555</v>
      </c>
      <c r="C1009" s="22">
        <f>_xlfn.RANK.EQ(tbl_vikor_3[[#This Row],[Q(𝜆)]],tbl_vikor_3[Q(𝜆)])</f>
        <v>723</v>
      </c>
    </row>
    <row r="1010" spans="1:3" x14ac:dyDescent="0.55000000000000004">
      <c r="A1010" s="7">
        <f>[1]!tbl_gk[[#This Row],[ID]]</f>
        <v>237615</v>
      </c>
      <c r="B1010" s="25">
        <f>(($E$2*(tbl_vikor_2[[#This Row],[S]]-MAX(tbl_vikor_2[S])))/(MIN(tbl_vikor_2[S])-MAX(tbl_vikor_2[S])))+((1-$E$2)*((tbl_vikor_2[[#This Row],[R]]-MAX(tbl_vikor_2[R]))/(MIN(tbl_vikor_2[R])-MAX(tbl_vikor_2[R]))))</f>
        <v>0.3340220438504985</v>
      </c>
      <c r="C1010" s="22">
        <f>_xlfn.RANK.EQ(tbl_vikor_3[[#This Row],[Q(𝜆)]],tbl_vikor_3[Q(𝜆)])</f>
        <v>1373</v>
      </c>
    </row>
    <row r="1011" spans="1:3" x14ac:dyDescent="0.55000000000000004">
      <c r="A1011" s="8">
        <f>[1]!tbl_gk[[#This Row],[ID]]</f>
        <v>237704</v>
      </c>
      <c r="B1011" s="26">
        <f>(($E$2*(tbl_vikor_2[[#This Row],[S]]-MAX(tbl_vikor_2[S])))/(MIN(tbl_vikor_2[S])-MAX(tbl_vikor_2[S])))+((1-$E$2)*((tbl_vikor_2[[#This Row],[R]]-MAX(tbl_vikor_2[R]))/(MIN(tbl_vikor_2[R])-MAX(tbl_vikor_2[R]))))</f>
        <v>0.52682849381841934</v>
      </c>
      <c r="C1011" s="22">
        <f>_xlfn.RANK.EQ(tbl_vikor_3[[#This Row],[Q(𝜆)]],tbl_vikor_3[Q(𝜆)])</f>
        <v>540</v>
      </c>
    </row>
    <row r="1012" spans="1:3" x14ac:dyDescent="0.55000000000000004">
      <c r="A1012" s="7">
        <f>[1]!tbl_gk[[#This Row],[ID]]</f>
        <v>237927</v>
      </c>
      <c r="B1012" s="25">
        <f>(($E$2*(tbl_vikor_2[[#This Row],[S]]-MAX(tbl_vikor_2[S])))/(MIN(tbl_vikor_2[S])-MAX(tbl_vikor_2[S])))+((1-$E$2)*((tbl_vikor_2[[#This Row],[R]]-MAX(tbl_vikor_2[R]))/(MIN(tbl_vikor_2[R])-MAX(tbl_vikor_2[R]))))</f>
        <v>0.51009587605895446</v>
      </c>
      <c r="C1012" s="22">
        <f>_xlfn.RANK.EQ(tbl_vikor_3[[#This Row],[Q(𝜆)]],tbl_vikor_3[Q(𝜆)])</f>
        <v>597</v>
      </c>
    </row>
    <row r="1013" spans="1:3" x14ac:dyDescent="0.55000000000000004">
      <c r="A1013" s="8">
        <f>[1]!tbl_gk[[#This Row],[ID]]</f>
        <v>237935</v>
      </c>
      <c r="B1013" s="26">
        <f>(($E$2*(tbl_vikor_2[[#This Row],[S]]-MAX(tbl_vikor_2[S])))/(MIN(tbl_vikor_2[S])-MAX(tbl_vikor_2[S])))+((1-$E$2)*((tbl_vikor_2[[#This Row],[R]]-MAX(tbl_vikor_2[R]))/(MIN(tbl_vikor_2[R])-MAX(tbl_vikor_2[R]))))</f>
        <v>0.44396800887735344</v>
      </c>
      <c r="C1013" s="22">
        <f>_xlfn.RANK.EQ(tbl_vikor_3[[#This Row],[Q(𝜆)]],tbl_vikor_3[Q(𝜆)])</f>
        <v>904</v>
      </c>
    </row>
    <row r="1014" spans="1:3" x14ac:dyDescent="0.55000000000000004">
      <c r="A1014" s="7">
        <f>[1]!tbl_gk[[#This Row],[ID]]</f>
        <v>238070</v>
      </c>
      <c r="B1014" s="25">
        <f>(($E$2*(tbl_vikor_2[[#This Row],[S]]-MAX(tbl_vikor_2[S])))/(MIN(tbl_vikor_2[S])-MAX(tbl_vikor_2[S])))+((1-$E$2)*((tbl_vikor_2[[#This Row],[R]]-MAX(tbl_vikor_2[R]))/(MIN(tbl_vikor_2[R])-MAX(tbl_vikor_2[R]))))</f>
        <v>0.60205819446986464</v>
      </c>
      <c r="C1014" s="22">
        <f>_xlfn.RANK.EQ(tbl_vikor_3[[#This Row],[Q(𝜆)]],tbl_vikor_3[Q(𝜆)])</f>
        <v>316</v>
      </c>
    </row>
    <row r="1015" spans="1:3" x14ac:dyDescent="0.55000000000000004">
      <c r="A1015" s="8">
        <f>[1]!tbl_gk[[#This Row],[ID]]</f>
        <v>238076</v>
      </c>
      <c r="B1015" s="26">
        <f>(($E$2*(tbl_vikor_2[[#This Row],[S]]-MAX(tbl_vikor_2[S])))/(MIN(tbl_vikor_2[S])-MAX(tbl_vikor_2[S])))+((1-$E$2)*((tbl_vikor_2[[#This Row],[R]]-MAX(tbl_vikor_2[R]))/(MIN(tbl_vikor_2[R])-MAX(tbl_vikor_2[R]))))</f>
        <v>0.27892865794865285</v>
      </c>
      <c r="C1015" s="22">
        <f>_xlfn.RANK.EQ(tbl_vikor_3[[#This Row],[Q(𝜆)]],tbl_vikor_3[Q(𝜆)])</f>
        <v>1587</v>
      </c>
    </row>
    <row r="1016" spans="1:3" x14ac:dyDescent="0.55000000000000004">
      <c r="A1016" s="7">
        <f>[1]!tbl_gk[[#This Row],[ID]]</f>
        <v>238093</v>
      </c>
      <c r="B1016" s="25">
        <f>(($E$2*(tbl_vikor_2[[#This Row],[S]]-MAX(tbl_vikor_2[S])))/(MIN(tbl_vikor_2[S])-MAX(tbl_vikor_2[S])))+((1-$E$2)*((tbl_vikor_2[[#This Row],[R]]-MAX(tbl_vikor_2[R]))/(MIN(tbl_vikor_2[R])-MAX(tbl_vikor_2[R]))))</f>
        <v>0.49683004485418042</v>
      </c>
      <c r="C1016" s="22">
        <f>_xlfn.RANK.EQ(tbl_vikor_3[[#This Row],[Q(𝜆)]],tbl_vikor_3[Q(𝜆)])</f>
        <v>655</v>
      </c>
    </row>
    <row r="1017" spans="1:3" x14ac:dyDescent="0.55000000000000004">
      <c r="A1017" s="8">
        <f>[1]!tbl_gk[[#This Row],[ID]]</f>
        <v>238167</v>
      </c>
      <c r="B1017" s="26">
        <f>(($E$2*(tbl_vikor_2[[#This Row],[S]]-MAX(tbl_vikor_2[S])))/(MIN(tbl_vikor_2[S])-MAX(tbl_vikor_2[S])))+((1-$E$2)*((tbl_vikor_2[[#This Row],[R]]-MAX(tbl_vikor_2[R]))/(MIN(tbl_vikor_2[R])-MAX(tbl_vikor_2[R]))))</f>
        <v>0.417289532282616</v>
      </c>
      <c r="C1017" s="22">
        <f>_xlfn.RANK.EQ(tbl_vikor_3[[#This Row],[Q(𝜆)]],tbl_vikor_3[Q(𝜆)])</f>
        <v>1020</v>
      </c>
    </row>
    <row r="1018" spans="1:3" x14ac:dyDescent="0.55000000000000004">
      <c r="A1018" s="7">
        <f>[1]!tbl_gk[[#This Row],[ID]]</f>
        <v>238186</v>
      </c>
      <c r="B1018" s="25">
        <f>(($E$2*(tbl_vikor_2[[#This Row],[S]]-MAX(tbl_vikor_2[S])))/(MIN(tbl_vikor_2[S])-MAX(tbl_vikor_2[S])))+((1-$E$2)*((tbl_vikor_2[[#This Row],[R]]-MAX(tbl_vikor_2[R]))/(MIN(tbl_vikor_2[R])-MAX(tbl_vikor_2[R]))))</f>
        <v>0.51632654402996314</v>
      </c>
      <c r="C1018" s="22">
        <f>_xlfn.RANK.EQ(tbl_vikor_3[[#This Row],[Q(𝜆)]],tbl_vikor_3[Q(𝜆)])</f>
        <v>575</v>
      </c>
    </row>
    <row r="1019" spans="1:3" x14ac:dyDescent="0.55000000000000004">
      <c r="A1019" s="8">
        <f>[1]!tbl_gk[[#This Row],[ID]]</f>
        <v>238223</v>
      </c>
      <c r="B1019" s="26">
        <f>(($E$2*(tbl_vikor_2[[#This Row],[S]]-MAX(tbl_vikor_2[S])))/(MIN(tbl_vikor_2[S])-MAX(tbl_vikor_2[S])))+((1-$E$2)*((tbl_vikor_2[[#This Row],[R]]-MAX(tbl_vikor_2[R]))/(MIN(tbl_vikor_2[R])-MAX(tbl_vikor_2[R]))))</f>
        <v>0.51980285095806367</v>
      </c>
      <c r="C1019" s="22">
        <f>_xlfn.RANK.EQ(tbl_vikor_3[[#This Row],[Q(𝜆)]],tbl_vikor_3[Q(𝜆)])</f>
        <v>566</v>
      </c>
    </row>
    <row r="1020" spans="1:3" x14ac:dyDescent="0.55000000000000004">
      <c r="A1020" s="7">
        <f>[1]!tbl_gk[[#This Row],[ID]]</f>
        <v>238489</v>
      </c>
      <c r="B1020" s="25">
        <f>(($E$2*(tbl_vikor_2[[#This Row],[S]]-MAX(tbl_vikor_2[S])))/(MIN(tbl_vikor_2[S])-MAX(tbl_vikor_2[S])))+((1-$E$2)*((tbl_vikor_2[[#This Row],[R]]-MAX(tbl_vikor_2[R]))/(MIN(tbl_vikor_2[R])-MAX(tbl_vikor_2[R]))))</f>
        <v>0.48343216471329103</v>
      </c>
      <c r="C1020" s="22">
        <f>_xlfn.RANK.EQ(tbl_vikor_3[[#This Row],[Q(𝜆)]],tbl_vikor_3[Q(𝜆)])</f>
        <v>710</v>
      </c>
    </row>
    <row r="1021" spans="1:3" x14ac:dyDescent="0.55000000000000004">
      <c r="A1021" s="8">
        <f>[1]!tbl_gk[[#This Row],[ID]]</f>
        <v>238503</v>
      </c>
      <c r="B1021" s="26">
        <f>(($E$2*(tbl_vikor_2[[#This Row],[S]]-MAX(tbl_vikor_2[S])))/(MIN(tbl_vikor_2[S])-MAX(tbl_vikor_2[S])))+((1-$E$2)*((tbl_vikor_2[[#This Row],[R]]-MAX(tbl_vikor_2[R]))/(MIN(tbl_vikor_2[R])-MAX(tbl_vikor_2[R]))))</f>
        <v>0.37033413728165643</v>
      </c>
      <c r="C1021" s="22">
        <f>_xlfn.RANK.EQ(tbl_vikor_3[[#This Row],[Q(𝜆)]],tbl_vikor_3[Q(𝜆)])</f>
        <v>1215</v>
      </c>
    </row>
    <row r="1022" spans="1:3" x14ac:dyDescent="0.55000000000000004">
      <c r="A1022" s="7">
        <f>[1]!tbl_gk[[#This Row],[ID]]</f>
        <v>238570</v>
      </c>
      <c r="B1022" s="25">
        <f>(($E$2*(tbl_vikor_2[[#This Row],[S]]-MAX(tbl_vikor_2[S])))/(MIN(tbl_vikor_2[S])-MAX(tbl_vikor_2[S])))+((1-$E$2)*((tbl_vikor_2[[#This Row],[R]]-MAX(tbl_vikor_2[R]))/(MIN(tbl_vikor_2[R])-MAX(tbl_vikor_2[R]))))</f>
        <v>0.30929297209563111</v>
      </c>
      <c r="C1022" s="22">
        <f>_xlfn.RANK.EQ(tbl_vikor_3[[#This Row],[Q(𝜆)]],tbl_vikor_3[Q(𝜆)])</f>
        <v>1478</v>
      </c>
    </row>
    <row r="1023" spans="1:3" x14ac:dyDescent="0.55000000000000004">
      <c r="A1023" s="8">
        <f>[1]!tbl_gk[[#This Row],[ID]]</f>
        <v>238674</v>
      </c>
      <c r="B1023" s="26">
        <f>(($E$2*(tbl_vikor_2[[#This Row],[S]]-MAX(tbl_vikor_2[S])))/(MIN(tbl_vikor_2[S])-MAX(tbl_vikor_2[S])))+((1-$E$2)*((tbl_vikor_2[[#This Row],[R]]-MAX(tbl_vikor_2[R]))/(MIN(tbl_vikor_2[R])-MAX(tbl_vikor_2[R]))))</f>
        <v>0.38281382627957317</v>
      </c>
      <c r="C1023" s="22">
        <f>_xlfn.RANK.EQ(tbl_vikor_3[[#This Row],[Q(𝜆)]],tbl_vikor_3[Q(𝜆)])</f>
        <v>1151</v>
      </c>
    </row>
    <row r="1024" spans="1:3" x14ac:dyDescent="0.55000000000000004">
      <c r="A1024" s="7">
        <f>[1]!tbl_gk[[#This Row],[ID]]</f>
        <v>238919</v>
      </c>
      <c r="B1024" s="25">
        <f>(($E$2*(tbl_vikor_2[[#This Row],[S]]-MAX(tbl_vikor_2[S])))/(MIN(tbl_vikor_2[S])-MAX(tbl_vikor_2[S])))+((1-$E$2)*((tbl_vikor_2[[#This Row],[R]]-MAX(tbl_vikor_2[R]))/(MIN(tbl_vikor_2[R])-MAX(tbl_vikor_2[R]))))</f>
        <v>0.45280151006282954</v>
      </c>
      <c r="C1024" s="22">
        <f>_xlfn.RANK.EQ(tbl_vikor_3[[#This Row],[Q(𝜆)]],tbl_vikor_3[Q(𝜆)])</f>
        <v>859</v>
      </c>
    </row>
    <row r="1025" spans="1:3" x14ac:dyDescent="0.55000000000000004">
      <c r="A1025" s="8">
        <f>[1]!tbl_gk[[#This Row],[ID]]</f>
        <v>238969</v>
      </c>
      <c r="B1025" s="26">
        <f>(($E$2*(tbl_vikor_2[[#This Row],[S]]-MAX(tbl_vikor_2[S])))/(MIN(tbl_vikor_2[S])-MAX(tbl_vikor_2[S])))+((1-$E$2)*((tbl_vikor_2[[#This Row],[R]]-MAX(tbl_vikor_2[R]))/(MIN(tbl_vikor_2[R])-MAX(tbl_vikor_2[R]))))</f>
        <v>0.39555531927655951</v>
      </c>
      <c r="C1025" s="22">
        <f>_xlfn.RANK.EQ(tbl_vikor_3[[#This Row],[Q(𝜆)]],tbl_vikor_3[Q(𝜆)])</f>
        <v>1111</v>
      </c>
    </row>
    <row r="1026" spans="1:3" x14ac:dyDescent="0.55000000000000004">
      <c r="A1026" s="7">
        <f>[1]!tbl_gk[[#This Row],[ID]]</f>
        <v>239019</v>
      </c>
      <c r="B1026" s="25">
        <f>(($E$2*(tbl_vikor_2[[#This Row],[S]]-MAX(tbl_vikor_2[S])))/(MIN(tbl_vikor_2[S])-MAX(tbl_vikor_2[S])))+((1-$E$2)*((tbl_vikor_2[[#This Row],[R]]-MAX(tbl_vikor_2[R]))/(MIN(tbl_vikor_2[R])-MAX(tbl_vikor_2[R]))))</f>
        <v>0.37989665995793809</v>
      </c>
      <c r="C1026" s="22">
        <f>_xlfn.RANK.EQ(tbl_vikor_3[[#This Row],[Q(𝜆)]],tbl_vikor_3[Q(𝜆)])</f>
        <v>1161</v>
      </c>
    </row>
    <row r="1027" spans="1:3" x14ac:dyDescent="0.55000000000000004">
      <c r="A1027" s="8">
        <f>[1]!tbl_gk[[#This Row],[ID]]</f>
        <v>239076</v>
      </c>
      <c r="B1027" s="26">
        <f>(($E$2*(tbl_vikor_2[[#This Row],[S]]-MAX(tbl_vikor_2[S])))/(MIN(tbl_vikor_2[S])-MAX(tbl_vikor_2[S])))+((1-$E$2)*((tbl_vikor_2[[#This Row],[R]]-MAX(tbl_vikor_2[R]))/(MIN(tbl_vikor_2[R])-MAX(tbl_vikor_2[R]))))</f>
        <v>0.33273934826225138</v>
      </c>
      <c r="C1027" s="22">
        <f>_xlfn.RANK.EQ(tbl_vikor_3[[#This Row],[Q(𝜆)]],tbl_vikor_3[Q(𝜆)])</f>
        <v>1379</v>
      </c>
    </row>
    <row r="1028" spans="1:3" x14ac:dyDescent="0.55000000000000004">
      <c r="A1028" s="7">
        <f>[1]!tbl_gk[[#This Row],[ID]]</f>
        <v>239203</v>
      </c>
      <c r="B1028" s="25">
        <f>(($E$2*(tbl_vikor_2[[#This Row],[S]]-MAX(tbl_vikor_2[S])))/(MIN(tbl_vikor_2[S])-MAX(tbl_vikor_2[S])))+((1-$E$2)*((tbl_vikor_2[[#This Row],[R]]-MAX(tbl_vikor_2[R]))/(MIN(tbl_vikor_2[R])-MAX(tbl_vikor_2[R]))))</f>
        <v>0.31955295212612872</v>
      </c>
      <c r="C1028" s="22">
        <f>_xlfn.RANK.EQ(tbl_vikor_3[[#This Row],[Q(𝜆)]],tbl_vikor_3[Q(𝜆)])</f>
        <v>1434</v>
      </c>
    </row>
    <row r="1029" spans="1:3" x14ac:dyDescent="0.55000000000000004">
      <c r="A1029" s="8">
        <f>[1]!tbl_gk[[#This Row],[ID]]</f>
        <v>239254</v>
      </c>
      <c r="B1029" s="26">
        <f>(($E$2*(tbl_vikor_2[[#This Row],[S]]-MAX(tbl_vikor_2[S])))/(MIN(tbl_vikor_2[S])-MAX(tbl_vikor_2[S])))+((1-$E$2)*((tbl_vikor_2[[#This Row],[R]]-MAX(tbl_vikor_2[R]))/(MIN(tbl_vikor_2[R])-MAX(tbl_vikor_2[R]))))</f>
        <v>0.60589293736586747</v>
      </c>
      <c r="C1029" s="22">
        <f>_xlfn.RANK.EQ(tbl_vikor_3[[#This Row],[Q(𝜆)]],tbl_vikor_3[Q(𝜆)])</f>
        <v>305</v>
      </c>
    </row>
    <row r="1030" spans="1:3" x14ac:dyDescent="0.55000000000000004">
      <c r="A1030" s="7">
        <f>[1]!tbl_gk[[#This Row],[ID]]</f>
        <v>239272</v>
      </c>
      <c r="B1030" s="25">
        <f>(($E$2*(tbl_vikor_2[[#This Row],[S]]-MAX(tbl_vikor_2[S])))/(MIN(tbl_vikor_2[S])-MAX(tbl_vikor_2[S])))+((1-$E$2)*((tbl_vikor_2[[#This Row],[R]]-MAX(tbl_vikor_2[R]))/(MIN(tbl_vikor_2[R])-MAX(tbl_vikor_2[R]))))</f>
        <v>0.58128616136797184</v>
      </c>
      <c r="C1030" s="22">
        <f>_xlfn.RANK.EQ(tbl_vikor_3[[#This Row],[Q(𝜆)]],tbl_vikor_3[Q(𝜆)])</f>
        <v>374</v>
      </c>
    </row>
    <row r="1031" spans="1:3" x14ac:dyDescent="0.55000000000000004">
      <c r="A1031" s="8">
        <f>[1]!tbl_gk[[#This Row],[ID]]</f>
        <v>239320</v>
      </c>
      <c r="B1031" s="26">
        <f>(($E$2*(tbl_vikor_2[[#This Row],[S]]-MAX(tbl_vikor_2[S])))/(MIN(tbl_vikor_2[S])-MAX(tbl_vikor_2[S])))+((1-$E$2)*((tbl_vikor_2[[#This Row],[R]]-MAX(tbl_vikor_2[R]))/(MIN(tbl_vikor_2[R])-MAX(tbl_vikor_2[R]))))</f>
        <v>0.20026479347543016</v>
      </c>
      <c r="C1031" s="22">
        <f>_xlfn.RANK.EQ(tbl_vikor_3[[#This Row],[Q(𝜆)]],tbl_vikor_3[Q(𝜆)])</f>
        <v>1836</v>
      </c>
    </row>
    <row r="1032" spans="1:3" x14ac:dyDescent="0.55000000000000004">
      <c r="A1032" s="7">
        <f>[1]!tbl_gk[[#This Row],[ID]]</f>
        <v>239342</v>
      </c>
      <c r="B1032" s="25">
        <f>(($E$2*(tbl_vikor_2[[#This Row],[S]]-MAX(tbl_vikor_2[S])))/(MIN(tbl_vikor_2[S])-MAX(tbl_vikor_2[S])))+((1-$E$2)*((tbl_vikor_2[[#This Row],[R]]-MAX(tbl_vikor_2[R]))/(MIN(tbl_vikor_2[R])-MAX(tbl_vikor_2[R]))))</f>
        <v>0.48456140421302824</v>
      </c>
      <c r="C1032" s="22">
        <f>_xlfn.RANK.EQ(tbl_vikor_3[[#This Row],[Q(𝜆)]],tbl_vikor_3[Q(𝜆)])</f>
        <v>705</v>
      </c>
    </row>
    <row r="1033" spans="1:3" x14ac:dyDescent="0.55000000000000004">
      <c r="A1033" s="8">
        <f>[1]!tbl_gk[[#This Row],[ID]]</f>
        <v>239358</v>
      </c>
      <c r="B1033" s="26">
        <f>(($E$2*(tbl_vikor_2[[#This Row],[S]]-MAX(tbl_vikor_2[S])))/(MIN(tbl_vikor_2[S])-MAX(tbl_vikor_2[S])))+((1-$E$2)*((tbl_vikor_2[[#This Row],[R]]-MAX(tbl_vikor_2[R]))/(MIN(tbl_vikor_2[R])-MAX(tbl_vikor_2[R]))))</f>
        <v>0.6020781106738895</v>
      </c>
      <c r="C1033" s="22">
        <f>_xlfn.RANK.EQ(tbl_vikor_3[[#This Row],[Q(𝜆)]],tbl_vikor_3[Q(𝜆)])</f>
        <v>315</v>
      </c>
    </row>
    <row r="1034" spans="1:3" x14ac:dyDescent="0.55000000000000004">
      <c r="A1034" s="7">
        <f>[1]!tbl_gk[[#This Row],[ID]]</f>
        <v>239364</v>
      </c>
      <c r="B1034" s="25">
        <f>(($E$2*(tbl_vikor_2[[#This Row],[S]]-MAX(tbl_vikor_2[S])))/(MIN(tbl_vikor_2[S])-MAX(tbl_vikor_2[S])))+((1-$E$2)*((tbl_vikor_2[[#This Row],[R]]-MAX(tbl_vikor_2[R]))/(MIN(tbl_vikor_2[R])-MAX(tbl_vikor_2[R]))))</f>
        <v>0.5468972974874573</v>
      </c>
      <c r="C1034" s="22">
        <f>_xlfn.RANK.EQ(tbl_vikor_3[[#This Row],[Q(𝜆)]],tbl_vikor_3[Q(𝜆)])</f>
        <v>475</v>
      </c>
    </row>
    <row r="1035" spans="1:3" x14ac:dyDescent="0.55000000000000004">
      <c r="A1035" s="8">
        <f>[1]!tbl_gk[[#This Row],[ID]]</f>
        <v>239371</v>
      </c>
      <c r="B1035" s="26">
        <f>(($E$2*(tbl_vikor_2[[#This Row],[S]]-MAX(tbl_vikor_2[S])))/(MIN(tbl_vikor_2[S])-MAX(tbl_vikor_2[S])))+((1-$E$2)*((tbl_vikor_2[[#This Row],[R]]-MAX(tbl_vikor_2[R]))/(MIN(tbl_vikor_2[R])-MAX(tbl_vikor_2[R]))))</f>
        <v>0.34260983516539922</v>
      </c>
      <c r="C1035" s="22">
        <f>_xlfn.RANK.EQ(tbl_vikor_3[[#This Row],[Q(𝜆)]],tbl_vikor_3[Q(𝜆)])</f>
        <v>1338</v>
      </c>
    </row>
    <row r="1036" spans="1:3" x14ac:dyDescent="0.55000000000000004">
      <c r="A1036" s="7">
        <f>[1]!tbl_gk[[#This Row],[ID]]</f>
        <v>239410</v>
      </c>
      <c r="B1036" s="25">
        <f>(($E$2*(tbl_vikor_2[[#This Row],[S]]-MAX(tbl_vikor_2[S])))/(MIN(tbl_vikor_2[S])-MAX(tbl_vikor_2[S])))+((1-$E$2)*((tbl_vikor_2[[#This Row],[R]]-MAX(tbl_vikor_2[R]))/(MIN(tbl_vikor_2[R])-MAX(tbl_vikor_2[R]))))</f>
        <v>0.36354127849234474</v>
      </c>
      <c r="C1036" s="22">
        <f>_xlfn.RANK.EQ(tbl_vikor_3[[#This Row],[Q(𝜆)]],tbl_vikor_3[Q(𝜆)])</f>
        <v>1240</v>
      </c>
    </row>
    <row r="1037" spans="1:3" x14ac:dyDescent="0.55000000000000004">
      <c r="A1037" s="8">
        <f>[1]!tbl_gk[[#This Row],[ID]]</f>
        <v>239499</v>
      </c>
      <c r="B1037" s="26">
        <f>(($E$2*(tbl_vikor_2[[#This Row],[S]]-MAX(tbl_vikor_2[S])))/(MIN(tbl_vikor_2[S])-MAX(tbl_vikor_2[S])))+((1-$E$2)*((tbl_vikor_2[[#This Row],[R]]-MAX(tbl_vikor_2[R]))/(MIN(tbl_vikor_2[R])-MAX(tbl_vikor_2[R]))))</f>
        <v>0.27007179163224382</v>
      </c>
      <c r="C1037" s="22">
        <f>_xlfn.RANK.EQ(tbl_vikor_3[[#This Row],[Q(𝜆)]],tbl_vikor_3[Q(𝜆)])</f>
        <v>1625</v>
      </c>
    </row>
    <row r="1038" spans="1:3" x14ac:dyDescent="0.55000000000000004">
      <c r="A1038" s="7">
        <f>[1]!tbl_gk[[#This Row],[ID]]</f>
        <v>239510</v>
      </c>
      <c r="B1038" s="25">
        <f>(($E$2*(tbl_vikor_2[[#This Row],[S]]-MAX(tbl_vikor_2[S])))/(MIN(tbl_vikor_2[S])-MAX(tbl_vikor_2[S])))+((1-$E$2)*((tbl_vikor_2[[#This Row],[R]]-MAX(tbl_vikor_2[R]))/(MIN(tbl_vikor_2[R])-MAX(tbl_vikor_2[R]))))</f>
        <v>0.29915172970975973</v>
      </c>
      <c r="C1038" s="22">
        <f>_xlfn.RANK.EQ(tbl_vikor_3[[#This Row],[Q(𝜆)]],tbl_vikor_3[Q(𝜆)])</f>
        <v>1509</v>
      </c>
    </row>
    <row r="1039" spans="1:3" x14ac:dyDescent="0.55000000000000004">
      <c r="A1039" s="8">
        <f>[1]!tbl_gk[[#This Row],[ID]]</f>
        <v>239559</v>
      </c>
      <c r="B1039" s="26">
        <f>(($E$2*(tbl_vikor_2[[#This Row],[S]]-MAX(tbl_vikor_2[S])))/(MIN(tbl_vikor_2[S])-MAX(tbl_vikor_2[S])))+((1-$E$2)*((tbl_vikor_2[[#This Row],[R]]-MAX(tbl_vikor_2[R]))/(MIN(tbl_vikor_2[R])-MAX(tbl_vikor_2[R]))))</f>
        <v>0.40500646546966662</v>
      </c>
      <c r="C1039" s="22">
        <f>_xlfn.RANK.EQ(tbl_vikor_3[[#This Row],[Q(𝜆)]],tbl_vikor_3[Q(𝜆)])</f>
        <v>1072</v>
      </c>
    </row>
    <row r="1040" spans="1:3" x14ac:dyDescent="0.55000000000000004">
      <c r="A1040" s="7">
        <f>[1]!tbl_gk[[#This Row],[ID]]</f>
        <v>239573</v>
      </c>
      <c r="B1040" s="25">
        <f>(($E$2*(tbl_vikor_2[[#This Row],[S]]-MAX(tbl_vikor_2[S])))/(MIN(tbl_vikor_2[S])-MAX(tbl_vikor_2[S])))+((1-$E$2)*((tbl_vikor_2[[#This Row],[R]]-MAX(tbl_vikor_2[R]))/(MIN(tbl_vikor_2[R])-MAX(tbl_vikor_2[R]))))</f>
        <v>0.32008235613264091</v>
      </c>
      <c r="C1040" s="22">
        <f>_xlfn.RANK.EQ(tbl_vikor_3[[#This Row],[Q(𝜆)]],tbl_vikor_3[Q(𝜆)])</f>
        <v>1431</v>
      </c>
    </row>
    <row r="1041" spans="1:3" x14ac:dyDescent="0.55000000000000004">
      <c r="A1041" s="8">
        <f>[1]!tbl_gk[[#This Row],[ID]]</f>
        <v>239594</v>
      </c>
      <c r="B1041" s="26">
        <f>(($E$2*(tbl_vikor_2[[#This Row],[S]]-MAX(tbl_vikor_2[S])))/(MIN(tbl_vikor_2[S])-MAX(tbl_vikor_2[S])))+((1-$E$2)*((tbl_vikor_2[[#This Row],[R]]-MAX(tbl_vikor_2[R]))/(MIN(tbl_vikor_2[R])-MAX(tbl_vikor_2[R]))))</f>
        <v>0.22890073998916513</v>
      </c>
      <c r="C1041" s="22">
        <f>_xlfn.RANK.EQ(tbl_vikor_3[[#This Row],[Q(𝜆)]],tbl_vikor_3[Q(𝜆)])</f>
        <v>1763</v>
      </c>
    </row>
    <row r="1042" spans="1:3" x14ac:dyDescent="0.55000000000000004">
      <c r="A1042" s="7">
        <f>[1]!tbl_gk[[#This Row],[ID]]</f>
        <v>239657</v>
      </c>
      <c r="B1042" s="25">
        <f>(($E$2*(tbl_vikor_2[[#This Row],[S]]-MAX(tbl_vikor_2[S])))/(MIN(tbl_vikor_2[S])-MAX(tbl_vikor_2[S])))+((1-$E$2)*((tbl_vikor_2[[#This Row],[R]]-MAX(tbl_vikor_2[R]))/(MIN(tbl_vikor_2[R])-MAX(tbl_vikor_2[R]))))</f>
        <v>0.35169376414737191</v>
      </c>
      <c r="C1042" s="22">
        <f>_xlfn.RANK.EQ(tbl_vikor_3[[#This Row],[Q(𝜆)]],tbl_vikor_3[Q(𝜆)])</f>
        <v>1300</v>
      </c>
    </row>
    <row r="1043" spans="1:3" x14ac:dyDescent="0.55000000000000004">
      <c r="A1043" s="8">
        <f>[1]!tbl_gk[[#This Row],[ID]]</f>
        <v>239689</v>
      </c>
      <c r="B1043" s="26">
        <f>(($E$2*(tbl_vikor_2[[#This Row],[S]]-MAX(tbl_vikor_2[S])))/(MIN(tbl_vikor_2[S])-MAX(tbl_vikor_2[S])))+((1-$E$2)*((tbl_vikor_2[[#This Row],[R]]-MAX(tbl_vikor_2[R]))/(MIN(tbl_vikor_2[R])-MAX(tbl_vikor_2[R]))))</f>
        <v>0.23236170375542498</v>
      </c>
      <c r="C1043" s="22">
        <f>_xlfn.RANK.EQ(tbl_vikor_3[[#This Row],[Q(𝜆)]],tbl_vikor_3[Q(𝜆)])</f>
        <v>1752</v>
      </c>
    </row>
    <row r="1044" spans="1:3" x14ac:dyDescent="0.55000000000000004">
      <c r="A1044" s="7">
        <f>[1]!tbl_gk[[#This Row],[ID]]</f>
        <v>239742</v>
      </c>
      <c r="B1044" s="25">
        <f>(($E$2*(tbl_vikor_2[[#This Row],[S]]-MAX(tbl_vikor_2[S])))/(MIN(tbl_vikor_2[S])-MAX(tbl_vikor_2[S])))+((1-$E$2)*((tbl_vikor_2[[#This Row],[R]]-MAX(tbl_vikor_2[R]))/(MIN(tbl_vikor_2[R])-MAX(tbl_vikor_2[R]))))</f>
        <v>0.43725151160351627</v>
      </c>
      <c r="C1044" s="22">
        <f>_xlfn.RANK.EQ(tbl_vikor_3[[#This Row],[Q(𝜆)]],tbl_vikor_3[Q(𝜆)])</f>
        <v>930</v>
      </c>
    </row>
    <row r="1045" spans="1:3" x14ac:dyDescent="0.55000000000000004">
      <c r="A1045" s="8">
        <f>[1]!tbl_gk[[#This Row],[ID]]</f>
        <v>239746</v>
      </c>
      <c r="B1045" s="26">
        <f>(($E$2*(tbl_vikor_2[[#This Row],[S]]-MAX(tbl_vikor_2[S])))/(MIN(tbl_vikor_2[S])-MAX(tbl_vikor_2[S])))+((1-$E$2)*((tbl_vikor_2[[#This Row],[R]]-MAX(tbl_vikor_2[R]))/(MIN(tbl_vikor_2[R])-MAX(tbl_vikor_2[R]))))</f>
        <v>0.30284502427269927</v>
      </c>
      <c r="C1045" s="22">
        <f>_xlfn.RANK.EQ(tbl_vikor_3[[#This Row],[Q(𝜆)]],tbl_vikor_3[Q(𝜆)])</f>
        <v>1493</v>
      </c>
    </row>
    <row r="1046" spans="1:3" x14ac:dyDescent="0.55000000000000004">
      <c r="A1046" s="7">
        <f>[1]!tbl_gk[[#This Row],[ID]]</f>
        <v>239772</v>
      </c>
      <c r="B1046" s="25">
        <f>(($E$2*(tbl_vikor_2[[#This Row],[S]]-MAX(tbl_vikor_2[S])))/(MIN(tbl_vikor_2[S])-MAX(tbl_vikor_2[S])))+((1-$E$2)*((tbl_vikor_2[[#This Row],[R]]-MAX(tbl_vikor_2[R]))/(MIN(tbl_vikor_2[R])-MAX(tbl_vikor_2[R]))))</f>
        <v>0.2811090835252692</v>
      </c>
      <c r="C1046" s="22">
        <f>_xlfn.RANK.EQ(tbl_vikor_3[[#This Row],[Q(𝜆)]],tbl_vikor_3[Q(𝜆)])</f>
        <v>1577</v>
      </c>
    </row>
    <row r="1047" spans="1:3" x14ac:dyDescent="0.55000000000000004">
      <c r="A1047" s="8">
        <f>[1]!tbl_gk[[#This Row],[ID]]</f>
        <v>239797</v>
      </c>
      <c r="B1047" s="26">
        <f>(($E$2*(tbl_vikor_2[[#This Row],[S]]-MAX(tbl_vikor_2[S])))/(MIN(tbl_vikor_2[S])-MAX(tbl_vikor_2[S])))+((1-$E$2)*((tbl_vikor_2[[#This Row],[R]]-MAX(tbl_vikor_2[R]))/(MIN(tbl_vikor_2[R])-MAX(tbl_vikor_2[R]))))</f>
        <v>0.48262197977343985</v>
      </c>
      <c r="C1047" s="22">
        <f>_xlfn.RANK.EQ(tbl_vikor_3[[#This Row],[Q(𝜆)]],tbl_vikor_3[Q(𝜆)])</f>
        <v>716</v>
      </c>
    </row>
    <row r="1048" spans="1:3" x14ac:dyDescent="0.55000000000000004">
      <c r="A1048" s="7">
        <f>[1]!tbl_gk[[#This Row],[ID]]</f>
        <v>239816</v>
      </c>
      <c r="B1048" s="25">
        <f>(($E$2*(tbl_vikor_2[[#This Row],[S]]-MAX(tbl_vikor_2[S])))/(MIN(tbl_vikor_2[S])-MAX(tbl_vikor_2[S])))+((1-$E$2)*((tbl_vikor_2[[#This Row],[R]]-MAX(tbl_vikor_2[R]))/(MIN(tbl_vikor_2[R])-MAX(tbl_vikor_2[R]))))</f>
        <v>0.33957122290438285</v>
      </c>
      <c r="C1048" s="22">
        <f>_xlfn.RANK.EQ(tbl_vikor_3[[#This Row],[Q(𝜆)]],tbl_vikor_3[Q(𝜆)])</f>
        <v>1349</v>
      </c>
    </row>
    <row r="1049" spans="1:3" x14ac:dyDescent="0.55000000000000004">
      <c r="A1049" s="8">
        <f>[1]!tbl_gk[[#This Row],[ID]]</f>
        <v>239999</v>
      </c>
      <c r="B1049" s="26">
        <f>(($E$2*(tbl_vikor_2[[#This Row],[S]]-MAX(tbl_vikor_2[S])))/(MIN(tbl_vikor_2[S])-MAX(tbl_vikor_2[S])))+((1-$E$2)*((tbl_vikor_2[[#This Row],[R]]-MAX(tbl_vikor_2[R]))/(MIN(tbl_vikor_2[R])-MAX(tbl_vikor_2[R]))))</f>
        <v>0.47609767469675879</v>
      </c>
      <c r="C1049" s="22">
        <f>_xlfn.RANK.EQ(tbl_vikor_3[[#This Row],[Q(𝜆)]],tbl_vikor_3[Q(𝜆)])</f>
        <v>755</v>
      </c>
    </row>
    <row r="1050" spans="1:3" x14ac:dyDescent="0.55000000000000004">
      <c r="A1050" s="7">
        <f>[1]!tbl_gk[[#This Row],[ID]]</f>
        <v>240091</v>
      </c>
      <c r="B1050" s="25">
        <f>(($E$2*(tbl_vikor_2[[#This Row],[S]]-MAX(tbl_vikor_2[S])))/(MIN(tbl_vikor_2[S])-MAX(tbl_vikor_2[S])))+((1-$E$2)*((tbl_vikor_2[[#This Row],[R]]-MAX(tbl_vikor_2[R]))/(MIN(tbl_vikor_2[R])-MAX(tbl_vikor_2[R]))))</f>
        <v>0.53914078152464273</v>
      </c>
      <c r="C1050" s="22">
        <f>_xlfn.RANK.EQ(tbl_vikor_3[[#This Row],[Q(𝜆)]],tbl_vikor_3[Q(𝜆)])</f>
        <v>500</v>
      </c>
    </row>
    <row r="1051" spans="1:3" x14ac:dyDescent="0.55000000000000004">
      <c r="A1051" s="8">
        <f>[1]!tbl_gk[[#This Row],[ID]]</f>
        <v>240170</v>
      </c>
      <c r="B1051" s="26">
        <f>(($E$2*(tbl_vikor_2[[#This Row],[S]]-MAX(tbl_vikor_2[S])))/(MIN(tbl_vikor_2[S])-MAX(tbl_vikor_2[S])))+((1-$E$2)*((tbl_vikor_2[[#This Row],[R]]-MAX(tbl_vikor_2[R]))/(MIN(tbl_vikor_2[R])-MAX(tbl_vikor_2[R]))))</f>
        <v>0.30148993380153699</v>
      </c>
      <c r="C1051" s="22">
        <f>_xlfn.RANK.EQ(tbl_vikor_3[[#This Row],[Q(𝜆)]],tbl_vikor_3[Q(𝜆)])</f>
        <v>1500</v>
      </c>
    </row>
    <row r="1052" spans="1:3" x14ac:dyDescent="0.55000000000000004">
      <c r="A1052" s="7">
        <f>[1]!tbl_gk[[#This Row],[ID]]</f>
        <v>240218</v>
      </c>
      <c r="B1052" s="25">
        <f>(($E$2*(tbl_vikor_2[[#This Row],[S]]-MAX(tbl_vikor_2[S])))/(MIN(tbl_vikor_2[S])-MAX(tbl_vikor_2[S])))+((1-$E$2)*((tbl_vikor_2[[#This Row],[R]]-MAX(tbl_vikor_2[R]))/(MIN(tbl_vikor_2[R])-MAX(tbl_vikor_2[R]))))</f>
        <v>0.36169468256946391</v>
      </c>
      <c r="C1052" s="22">
        <f>_xlfn.RANK.EQ(tbl_vikor_3[[#This Row],[Q(𝜆)]],tbl_vikor_3[Q(𝜆)])</f>
        <v>1248</v>
      </c>
    </row>
    <row r="1053" spans="1:3" x14ac:dyDescent="0.55000000000000004">
      <c r="A1053" s="8">
        <f>[1]!tbl_gk[[#This Row],[ID]]</f>
        <v>240283</v>
      </c>
      <c r="B1053" s="26">
        <f>(($E$2*(tbl_vikor_2[[#This Row],[S]]-MAX(tbl_vikor_2[S])))/(MIN(tbl_vikor_2[S])-MAX(tbl_vikor_2[S])))+((1-$E$2)*((tbl_vikor_2[[#This Row],[R]]-MAX(tbl_vikor_2[R]))/(MIN(tbl_vikor_2[R])-MAX(tbl_vikor_2[R]))))</f>
        <v>0.37823036587983155</v>
      </c>
      <c r="C1053" s="22">
        <f>_xlfn.RANK.EQ(tbl_vikor_3[[#This Row],[Q(𝜆)]],tbl_vikor_3[Q(𝜆)])</f>
        <v>1169</v>
      </c>
    </row>
    <row r="1054" spans="1:3" x14ac:dyDescent="0.55000000000000004">
      <c r="A1054" s="7">
        <f>[1]!tbl_gk[[#This Row],[ID]]</f>
        <v>240311</v>
      </c>
      <c r="B1054" s="25">
        <f>(($E$2*(tbl_vikor_2[[#This Row],[S]]-MAX(tbl_vikor_2[S])))/(MIN(tbl_vikor_2[S])-MAX(tbl_vikor_2[S])))+((1-$E$2)*((tbl_vikor_2[[#This Row],[R]]-MAX(tbl_vikor_2[R]))/(MIN(tbl_vikor_2[R])-MAX(tbl_vikor_2[R]))))</f>
        <v>0.39935524888256402</v>
      </c>
      <c r="C1054" s="22">
        <f>_xlfn.RANK.EQ(tbl_vikor_3[[#This Row],[Q(𝜆)]],tbl_vikor_3[Q(𝜆)])</f>
        <v>1095</v>
      </c>
    </row>
    <row r="1055" spans="1:3" x14ac:dyDescent="0.55000000000000004">
      <c r="A1055" s="8">
        <f>[1]!tbl_gk[[#This Row],[ID]]</f>
        <v>240346</v>
      </c>
      <c r="B1055" s="26">
        <f>(($E$2*(tbl_vikor_2[[#This Row],[S]]-MAX(tbl_vikor_2[S])))/(MIN(tbl_vikor_2[S])-MAX(tbl_vikor_2[S])))+((1-$E$2)*((tbl_vikor_2[[#This Row],[R]]-MAX(tbl_vikor_2[R]))/(MIN(tbl_vikor_2[R])-MAX(tbl_vikor_2[R]))))</f>
        <v>0.51102679363131787</v>
      </c>
      <c r="C1055" s="22">
        <f>_xlfn.RANK.EQ(tbl_vikor_3[[#This Row],[Q(𝜆)]],tbl_vikor_3[Q(𝜆)])</f>
        <v>593</v>
      </c>
    </row>
    <row r="1056" spans="1:3" x14ac:dyDescent="0.55000000000000004">
      <c r="A1056" s="7">
        <f>[1]!tbl_gk[[#This Row],[ID]]</f>
        <v>240371</v>
      </c>
      <c r="B1056" s="25">
        <f>(($E$2*(tbl_vikor_2[[#This Row],[S]]-MAX(tbl_vikor_2[S])))/(MIN(tbl_vikor_2[S])-MAX(tbl_vikor_2[S])))+((1-$E$2)*((tbl_vikor_2[[#This Row],[R]]-MAX(tbl_vikor_2[R]))/(MIN(tbl_vikor_2[R])-MAX(tbl_vikor_2[R]))))</f>
        <v>0.43538742272127157</v>
      </c>
      <c r="C1056" s="22">
        <f>_xlfn.RANK.EQ(tbl_vikor_3[[#This Row],[Q(𝜆)]],tbl_vikor_3[Q(𝜆)])</f>
        <v>940</v>
      </c>
    </row>
    <row r="1057" spans="1:3" x14ac:dyDescent="0.55000000000000004">
      <c r="A1057" s="8">
        <f>[1]!tbl_gk[[#This Row],[ID]]</f>
        <v>240460</v>
      </c>
      <c r="B1057" s="26">
        <f>(($E$2*(tbl_vikor_2[[#This Row],[S]]-MAX(tbl_vikor_2[S])))/(MIN(tbl_vikor_2[S])-MAX(tbl_vikor_2[S])))+((1-$E$2)*((tbl_vikor_2[[#This Row],[R]]-MAX(tbl_vikor_2[R]))/(MIN(tbl_vikor_2[R])-MAX(tbl_vikor_2[R]))))</f>
        <v>0.2187102939380289</v>
      </c>
      <c r="C1057" s="22">
        <f>_xlfn.RANK.EQ(tbl_vikor_3[[#This Row],[Q(𝜆)]],tbl_vikor_3[Q(𝜆)])</f>
        <v>1794</v>
      </c>
    </row>
    <row r="1058" spans="1:3" x14ac:dyDescent="0.55000000000000004">
      <c r="A1058" s="7">
        <f>[1]!tbl_gk[[#This Row],[ID]]</f>
        <v>240489</v>
      </c>
      <c r="B1058" s="25">
        <f>(($E$2*(tbl_vikor_2[[#This Row],[S]]-MAX(tbl_vikor_2[S])))/(MIN(tbl_vikor_2[S])-MAX(tbl_vikor_2[S])))+((1-$E$2)*((tbl_vikor_2[[#This Row],[R]]-MAX(tbl_vikor_2[R]))/(MIN(tbl_vikor_2[R])-MAX(tbl_vikor_2[R]))))</f>
        <v>0.60980436976196428</v>
      </c>
      <c r="C1058" s="22">
        <f>_xlfn.RANK.EQ(tbl_vikor_3[[#This Row],[Q(𝜆)]],tbl_vikor_3[Q(𝜆)])</f>
        <v>297</v>
      </c>
    </row>
    <row r="1059" spans="1:3" x14ac:dyDescent="0.55000000000000004">
      <c r="A1059" s="8">
        <f>[1]!tbl_gk[[#This Row],[ID]]</f>
        <v>240531</v>
      </c>
      <c r="B1059" s="26">
        <f>(($E$2*(tbl_vikor_2[[#This Row],[S]]-MAX(tbl_vikor_2[S])))/(MIN(tbl_vikor_2[S])-MAX(tbl_vikor_2[S])))+((1-$E$2)*((tbl_vikor_2[[#This Row],[R]]-MAX(tbl_vikor_2[R]))/(MIN(tbl_vikor_2[R])-MAX(tbl_vikor_2[R]))))</f>
        <v>0.26913042813253535</v>
      </c>
      <c r="C1059" s="22">
        <f>_xlfn.RANK.EQ(tbl_vikor_3[[#This Row],[Q(𝜆)]],tbl_vikor_3[Q(𝜆)])</f>
        <v>1626</v>
      </c>
    </row>
    <row r="1060" spans="1:3" x14ac:dyDescent="0.55000000000000004">
      <c r="A1060" s="7">
        <f>[1]!tbl_gk[[#This Row],[ID]]</f>
        <v>240595</v>
      </c>
      <c r="B1060" s="25">
        <f>(($E$2*(tbl_vikor_2[[#This Row],[S]]-MAX(tbl_vikor_2[S])))/(MIN(tbl_vikor_2[S])-MAX(tbl_vikor_2[S])))+((1-$E$2)*((tbl_vikor_2[[#This Row],[R]]-MAX(tbl_vikor_2[R]))/(MIN(tbl_vikor_2[R])-MAX(tbl_vikor_2[R]))))</f>
        <v>0.35261050017812035</v>
      </c>
      <c r="C1060" s="22">
        <f>_xlfn.RANK.EQ(tbl_vikor_3[[#This Row],[Q(𝜆)]],tbl_vikor_3[Q(𝜆)])</f>
        <v>1293</v>
      </c>
    </row>
    <row r="1061" spans="1:3" x14ac:dyDescent="0.55000000000000004">
      <c r="A1061" s="8">
        <f>[1]!tbl_gk[[#This Row],[ID]]</f>
        <v>240597</v>
      </c>
      <c r="B1061" s="26">
        <f>(($E$2*(tbl_vikor_2[[#This Row],[S]]-MAX(tbl_vikor_2[S])))/(MIN(tbl_vikor_2[S])-MAX(tbl_vikor_2[S])))+((1-$E$2)*((tbl_vikor_2[[#This Row],[R]]-MAX(tbl_vikor_2[R]))/(MIN(tbl_vikor_2[R])-MAX(tbl_vikor_2[R]))))</f>
        <v>0.48087641004413406</v>
      </c>
      <c r="C1061" s="22">
        <f>_xlfn.RANK.EQ(tbl_vikor_3[[#This Row],[Q(𝜆)]],tbl_vikor_3[Q(𝜆)])</f>
        <v>726</v>
      </c>
    </row>
    <row r="1062" spans="1:3" x14ac:dyDescent="0.55000000000000004">
      <c r="A1062" s="7">
        <f>[1]!tbl_gk[[#This Row],[ID]]</f>
        <v>240657</v>
      </c>
      <c r="B1062" s="25">
        <f>(($E$2*(tbl_vikor_2[[#This Row],[S]]-MAX(tbl_vikor_2[S])))/(MIN(tbl_vikor_2[S])-MAX(tbl_vikor_2[S])))+((1-$E$2)*((tbl_vikor_2[[#This Row],[R]]-MAX(tbl_vikor_2[R]))/(MIN(tbl_vikor_2[R])-MAX(tbl_vikor_2[R]))))</f>
        <v>0.31291798739945931</v>
      </c>
      <c r="C1062" s="22">
        <f>_xlfn.RANK.EQ(tbl_vikor_3[[#This Row],[Q(𝜆)]],tbl_vikor_3[Q(𝜆)])</f>
        <v>1458</v>
      </c>
    </row>
    <row r="1063" spans="1:3" x14ac:dyDescent="0.55000000000000004">
      <c r="A1063" s="8">
        <f>[1]!tbl_gk[[#This Row],[ID]]</f>
        <v>240681</v>
      </c>
      <c r="B1063" s="26">
        <f>(($E$2*(tbl_vikor_2[[#This Row],[S]]-MAX(tbl_vikor_2[S])))/(MIN(tbl_vikor_2[S])-MAX(tbl_vikor_2[S])))+((1-$E$2)*((tbl_vikor_2[[#This Row],[R]]-MAX(tbl_vikor_2[R]))/(MIN(tbl_vikor_2[R])-MAX(tbl_vikor_2[R]))))</f>
        <v>0.37642995420378822</v>
      </c>
      <c r="C1063" s="22">
        <f>_xlfn.RANK.EQ(tbl_vikor_3[[#This Row],[Q(𝜆)]],tbl_vikor_3[Q(𝜆)])</f>
        <v>1181</v>
      </c>
    </row>
    <row r="1064" spans="1:3" x14ac:dyDescent="0.55000000000000004">
      <c r="A1064" s="7">
        <f>[1]!tbl_gk[[#This Row],[ID]]</f>
        <v>240704</v>
      </c>
      <c r="B1064" s="25">
        <f>(($E$2*(tbl_vikor_2[[#This Row],[S]]-MAX(tbl_vikor_2[S])))/(MIN(tbl_vikor_2[S])-MAX(tbl_vikor_2[S])))+((1-$E$2)*((tbl_vikor_2[[#This Row],[R]]-MAX(tbl_vikor_2[R]))/(MIN(tbl_vikor_2[R])-MAX(tbl_vikor_2[R]))))</f>
        <v>0.52872879788456029</v>
      </c>
      <c r="C1064" s="22">
        <f>_xlfn.RANK.EQ(tbl_vikor_3[[#This Row],[Q(𝜆)]],tbl_vikor_3[Q(𝜆)])</f>
        <v>536</v>
      </c>
    </row>
    <row r="1065" spans="1:3" x14ac:dyDescent="0.55000000000000004">
      <c r="A1065" s="8">
        <f>[1]!tbl_gk[[#This Row],[ID]]</f>
        <v>240751</v>
      </c>
      <c r="B1065" s="26">
        <f>(($E$2*(tbl_vikor_2[[#This Row],[S]]-MAX(tbl_vikor_2[S])))/(MIN(tbl_vikor_2[S])-MAX(tbl_vikor_2[S])))+((1-$E$2)*((tbl_vikor_2[[#This Row],[R]]-MAX(tbl_vikor_2[R]))/(MIN(tbl_vikor_2[R])-MAX(tbl_vikor_2[R]))))</f>
        <v>0.45353712726005557</v>
      </c>
      <c r="C1065" s="22">
        <f>_xlfn.RANK.EQ(tbl_vikor_3[[#This Row],[Q(𝜆)]],tbl_vikor_3[Q(𝜆)])</f>
        <v>855</v>
      </c>
    </row>
    <row r="1066" spans="1:3" x14ac:dyDescent="0.55000000000000004">
      <c r="A1066" s="7">
        <f>[1]!tbl_gk[[#This Row],[ID]]</f>
        <v>240776</v>
      </c>
      <c r="B1066" s="25">
        <f>(($E$2*(tbl_vikor_2[[#This Row],[S]]-MAX(tbl_vikor_2[S])))/(MIN(tbl_vikor_2[S])-MAX(tbl_vikor_2[S])))+((1-$E$2)*((tbl_vikor_2[[#This Row],[R]]-MAX(tbl_vikor_2[R]))/(MIN(tbl_vikor_2[R])-MAX(tbl_vikor_2[R]))))</f>
        <v>0.34349303282186128</v>
      </c>
      <c r="C1066" s="22">
        <f>_xlfn.RANK.EQ(tbl_vikor_3[[#This Row],[Q(𝜆)]],tbl_vikor_3[Q(𝜆)])</f>
        <v>1333</v>
      </c>
    </row>
    <row r="1067" spans="1:3" x14ac:dyDescent="0.55000000000000004">
      <c r="A1067" s="8">
        <f>[1]!tbl_gk[[#This Row],[ID]]</f>
        <v>240784</v>
      </c>
      <c r="B1067" s="26">
        <f>(($E$2*(tbl_vikor_2[[#This Row],[S]]-MAX(tbl_vikor_2[S])))/(MIN(tbl_vikor_2[S])-MAX(tbl_vikor_2[S])))+((1-$E$2)*((tbl_vikor_2[[#This Row],[R]]-MAX(tbl_vikor_2[R]))/(MIN(tbl_vikor_2[R])-MAX(tbl_vikor_2[R]))))</f>
        <v>0.65391359451790354</v>
      </c>
      <c r="C1067" s="22">
        <f>_xlfn.RANK.EQ(tbl_vikor_3[[#This Row],[Q(𝜆)]],tbl_vikor_3[Q(𝜆)])</f>
        <v>185</v>
      </c>
    </row>
    <row r="1068" spans="1:3" x14ac:dyDescent="0.55000000000000004">
      <c r="A1068" s="7">
        <f>[1]!tbl_gk[[#This Row],[ID]]</f>
        <v>240785</v>
      </c>
      <c r="B1068" s="25">
        <f>(($E$2*(tbl_vikor_2[[#This Row],[S]]-MAX(tbl_vikor_2[S])))/(MIN(tbl_vikor_2[S])-MAX(tbl_vikor_2[S])))+((1-$E$2)*((tbl_vikor_2[[#This Row],[R]]-MAX(tbl_vikor_2[R]))/(MIN(tbl_vikor_2[R])-MAX(tbl_vikor_2[R]))))</f>
        <v>0.27784850795417981</v>
      </c>
      <c r="C1068" s="22">
        <f>_xlfn.RANK.EQ(tbl_vikor_3[[#This Row],[Q(𝜆)]],tbl_vikor_3[Q(𝜆)])</f>
        <v>1591</v>
      </c>
    </row>
    <row r="1069" spans="1:3" x14ac:dyDescent="0.55000000000000004">
      <c r="A1069" s="8">
        <f>[1]!tbl_gk[[#This Row],[ID]]</f>
        <v>240796</v>
      </c>
      <c r="B1069" s="26">
        <f>(($E$2*(tbl_vikor_2[[#This Row],[S]]-MAX(tbl_vikor_2[S])))/(MIN(tbl_vikor_2[S])-MAX(tbl_vikor_2[S])))+((1-$E$2)*((tbl_vikor_2[[#This Row],[R]]-MAX(tbl_vikor_2[R]))/(MIN(tbl_vikor_2[R])-MAX(tbl_vikor_2[R]))))</f>
        <v>0.42647236876973194</v>
      </c>
      <c r="C1069" s="22">
        <f>_xlfn.RANK.EQ(tbl_vikor_3[[#This Row],[Q(𝜆)]],tbl_vikor_3[Q(𝜆)])</f>
        <v>977</v>
      </c>
    </row>
    <row r="1070" spans="1:3" x14ac:dyDescent="0.55000000000000004">
      <c r="A1070" s="7">
        <f>[1]!tbl_gk[[#This Row],[ID]]</f>
        <v>240856</v>
      </c>
      <c r="B1070" s="25">
        <f>(($E$2*(tbl_vikor_2[[#This Row],[S]]-MAX(tbl_vikor_2[S])))/(MIN(tbl_vikor_2[S])-MAX(tbl_vikor_2[S])))+((1-$E$2)*((tbl_vikor_2[[#This Row],[R]]-MAX(tbl_vikor_2[R]))/(MIN(tbl_vikor_2[R])-MAX(tbl_vikor_2[R]))))</f>
        <v>0.238527168713563</v>
      </c>
      <c r="C1070" s="22">
        <f>_xlfn.RANK.EQ(tbl_vikor_3[[#This Row],[Q(𝜆)]],tbl_vikor_3[Q(𝜆)])</f>
        <v>1734</v>
      </c>
    </row>
    <row r="1071" spans="1:3" x14ac:dyDescent="0.55000000000000004">
      <c r="A1071" s="8">
        <f>[1]!tbl_gk[[#This Row],[ID]]</f>
        <v>240913</v>
      </c>
      <c r="B1071" s="26">
        <f>(($E$2*(tbl_vikor_2[[#This Row],[S]]-MAX(tbl_vikor_2[S])))/(MIN(tbl_vikor_2[S])-MAX(tbl_vikor_2[S])))+((1-$E$2)*((tbl_vikor_2[[#This Row],[R]]-MAX(tbl_vikor_2[R]))/(MIN(tbl_vikor_2[R])-MAX(tbl_vikor_2[R]))))</f>
        <v>0.67087868190872058</v>
      </c>
      <c r="C1071" s="22">
        <f>_xlfn.RANK.EQ(tbl_vikor_3[[#This Row],[Q(𝜆)]],tbl_vikor_3[Q(𝜆)])</f>
        <v>150</v>
      </c>
    </row>
    <row r="1072" spans="1:3" x14ac:dyDescent="0.55000000000000004">
      <c r="A1072" s="7">
        <f>[1]!tbl_gk[[#This Row],[ID]]</f>
        <v>240955</v>
      </c>
      <c r="B1072" s="25">
        <f>(($E$2*(tbl_vikor_2[[#This Row],[S]]-MAX(tbl_vikor_2[S])))/(MIN(tbl_vikor_2[S])-MAX(tbl_vikor_2[S])))+((1-$E$2)*((tbl_vikor_2[[#This Row],[R]]-MAX(tbl_vikor_2[R]))/(MIN(tbl_vikor_2[R])-MAX(tbl_vikor_2[R]))))</f>
        <v>0.24245360653740972</v>
      </c>
      <c r="C1072" s="22">
        <f>_xlfn.RANK.EQ(tbl_vikor_3[[#This Row],[Q(𝜆)]],tbl_vikor_3[Q(𝜆)])</f>
        <v>1723</v>
      </c>
    </row>
    <row r="1073" spans="1:3" x14ac:dyDescent="0.55000000000000004">
      <c r="A1073" s="8">
        <f>[1]!tbl_gk[[#This Row],[ID]]</f>
        <v>240987</v>
      </c>
      <c r="B1073" s="26">
        <f>(($E$2*(tbl_vikor_2[[#This Row],[S]]-MAX(tbl_vikor_2[S])))/(MIN(tbl_vikor_2[S])-MAX(tbl_vikor_2[S])))+((1-$E$2)*((tbl_vikor_2[[#This Row],[R]]-MAX(tbl_vikor_2[R]))/(MIN(tbl_vikor_2[R])-MAX(tbl_vikor_2[R]))))</f>
        <v>0.59564035629519285</v>
      </c>
      <c r="C1073" s="22">
        <f>_xlfn.RANK.EQ(tbl_vikor_3[[#This Row],[Q(𝜆)]],tbl_vikor_3[Q(𝜆)])</f>
        <v>328</v>
      </c>
    </row>
    <row r="1074" spans="1:3" x14ac:dyDescent="0.55000000000000004">
      <c r="A1074" s="7">
        <f>[1]!tbl_gk[[#This Row],[ID]]</f>
        <v>241013</v>
      </c>
      <c r="B1074" s="25">
        <f>(($E$2*(tbl_vikor_2[[#This Row],[S]]-MAX(tbl_vikor_2[S])))/(MIN(tbl_vikor_2[S])-MAX(tbl_vikor_2[S])))+((1-$E$2)*((tbl_vikor_2[[#This Row],[R]]-MAX(tbl_vikor_2[R]))/(MIN(tbl_vikor_2[R])-MAX(tbl_vikor_2[R]))))</f>
        <v>0.44052693749792798</v>
      </c>
      <c r="C1074" s="22">
        <f>_xlfn.RANK.EQ(tbl_vikor_3[[#This Row],[Q(𝜆)]],tbl_vikor_3[Q(𝜆)])</f>
        <v>916</v>
      </c>
    </row>
    <row r="1075" spans="1:3" x14ac:dyDescent="0.55000000000000004">
      <c r="A1075" s="8">
        <f>[1]!tbl_gk[[#This Row],[ID]]</f>
        <v>241050</v>
      </c>
      <c r="B1075" s="26">
        <f>(($E$2*(tbl_vikor_2[[#This Row],[S]]-MAX(tbl_vikor_2[S])))/(MIN(tbl_vikor_2[S])-MAX(tbl_vikor_2[S])))+((1-$E$2)*((tbl_vikor_2[[#This Row],[R]]-MAX(tbl_vikor_2[R]))/(MIN(tbl_vikor_2[R])-MAX(tbl_vikor_2[R]))))</f>
        <v>0.54317136641453789</v>
      </c>
      <c r="C1075" s="22">
        <f>_xlfn.RANK.EQ(tbl_vikor_3[[#This Row],[Q(𝜆)]],tbl_vikor_3[Q(𝜆)])</f>
        <v>489</v>
      </c>
    </row>
    <row r="1076" spans="1:3" x14ac:dyDescent="0.55000000000000004">
      <c r="A1076" s="7">
        <f>[1]!tbl_gk[[#This Row],[ID]]</f>
        <v>241076</v>
      </c>
      <c r="B1076" s="25">
        <f>(($E$2*(tbl_vikor_2[[#This Row],[S]]-MAX(tbl_vikor_2[S])))/(MIN(tbl_vikor_2[S])-MAX(tbl_vikor_2[S])))+((1-$E$2)*((tbl_vikor_2[[#This Row],[R]]-MAX(tbl_vikor_2[R]))/(MIN(tbl_vikor_2[R])-MAX(tbl_vikor_2[R]))))</f>
        <v>0.34651117378660029</v>
      </c>
      <c r="C1076" s="22">
        <f>_xlfn.RANK.EQ(tbl_vikor_3[[#This Row],[Q(𝜆)]],tbl_vikor_3[Q(𝜆)])</f>
        <v>1323</v>
      </c>
    </row>
    <row r="1077" spans="1:3" x14ac:dyDescent="0.55000000000000004">
      <c r="A1077" s="8">
        <f>[1]!tbl_gk[[#This Row],[ID]]</f>
        <v>241091</v>
      </c>
      <c r="B1077" s="26">
        <f>(($E$2*(tbl_vikor_2[[#This Row],[S]]-MAX(tbl_vikor_2[S])))/(MIN(tbl_vikor_2[S])-MAX(tbl_vikor_2[S])))+((1-$E$2)*((tbl_vikor_2[[#This Row],[R]]-MAX(tbl_vikor_2[R]))/(MIN(tbl_vikor_2[R])-MAX(tbl_vikor_2[R]))))</f>
        <v>0.33337190690472096</v>
      </c>
      <c r="C1077" s="22">
        <f>_xlfn.RANK.EQ(tbl_vikor_3[[#This Row],[Q(𝜆)]],tbl_vikor_3[Q(𝜆)])</f>
        <v>1377</v>
      </c>
    </row>
    <row r="1078" spans="1:3" x14ac:dyDescent="0.55000000000000004">
      <c r="A1078" s="7">
        <f>[1]!tbl_gk[[#This Row],[ID]]</f>
        <v>241099</v>
      </c>
      <c r="B1078" s="25">
        <f>(($E$2*(tbl_vikor_2[[#This Row],[S]]-MAX(tbl_vikor_2[S])))/(MIN(tbl_vikor_2[S])-MAX(tbl_vikor_2[S])))+((1-$E$2)*((tbl_vikor_2[[#This Row],[R]]-MAX(tbl_vikor_2[R]))/(MIN(tbl_vikor_2[R])-MAX(tbl_vikor_2[R]))))</f>
        <v>0.41151693199732475</v>
      </c>
      <c r="C1078" s="22">
        <f>_xlfn.RANK.EQ(tbl_vikor_3[[#This Row],[Q(𝜆)]],tbl_vikor_3[Q(𝜆)])</f>
        <v>1047</v>
      </c>
    </row>
    <row r="1079" spans="1:3" x14ac:dyDescent="0.55000000000000004">
      <c r="A1079" s="8">
        <f>[1]!tbl_gk[[#This Row],[ID]]</f>
        <v>241119</v>
      </c>
      <c r="B1079" s="26">
        <f>(($E$2*(tbl_vikor_2[[#This Row],[S]]-MAX(tbl_vikor_2[S])))/(MIN(tbl_vikor_2[S])-MAX(tbl_vikor_2[S])))+((1-$E$2)*((tbl_vikor_2[[#This Row],[R]]-MAX(tbl_vikor_2[R]))/(MIN(tbl_vikor_2[R])-MAX(tbl_vikor_2[R]))))</f>
        <v>0.61960743093306947</v>
      </c>
      <c r="C1079" s="22">
        <f>_xlfn.RANK.EQ(tbl_vikor_3[[#This Row],[Q(𝜆)]],tbl_vikor_3[Q(𝜆)])</f>
        <v>273</v>
      </c>
    </row>
    <row r="1080" spans="1:3" x14ac:dyDescent="0.55000000000000004">
      <c r="A1080" s="7">
        <f>[1]!tbl_gk[[#This Row],[ID]]</f>
        <v>241179</v>
      </c>
      <c r="B1080" s="25">
        <f>(($E$2*(tbl_vikor_2[[#This Row],[S]]-MAX(tbl_vikor_2[S])))/(MIN(tbl_vikor_2[S])-MAX(tbl_vikor_2[S])))+((1-$E$2)*((tbl_vikor_2[[#This Row],[R]]-MAX(tbl_vikor_2[R]))/(MIN(tbl_vikor_2[R])-MAX(tbl_vikor_2[R]))))</f>
        <v>0.46891745535819773</v>
      </c>
      <c r="C1080" s="22">
        <f>_xlfn.RANK.EQ(tbl_vikor_3[[#This Row],[Q(𝜆)]],tbl_vikor_3[Q(𝜆)])</f>
        <v>784</v>
      </c>
    </row>
    <row r="1081" spans="1:3" x14ac:dyDescent="0.55000000000000004">
      <c r="A1081" s="8">
        <f>[1]!tbl_gk[[#This Row],[ID]]</f>
        <v>241210</v>
      </c>
      <c r="B1081" s="26">
        <f>(($E$2*(tbl_vikor_2[[#This Row],[S]]-MAX(tbl_vikor_2[S])))/(MIN(tbl_vikor_2[S])-MAX(tbl_vikor_2[S])))+((1-$E$2)*((tbl_vikor_2[[#This Row],[R]]-MAX(tbl_vikor_2[R]))/(MIN(tbl_vikor_2[R])-MAX(tbl_vikor_2[R]))))</f>
        <v>0.49542130579699717</v>
      </c>
      <c r="C1081" s="22">
        <f>_xlfn.RANK.EQ(tbl_vikor_3[[#This Row],[Q(𝜆)]],tbl_vikor_3[Q(𝜆)])</f>
        <v>656</v>
      </c>
    </row>
    <row r="1082" spans="1:3" x14ac:dyDescent="0.55000000000000004">
      <c r="A1082" s="7">
        <f>[1]!tbl_gk[[#This Row],[ID]]</f>
        <v>241327</v>
      </c>
      <c r="B1082" s="25">
        <f>(($E$2*(tbl_vikor_2[[#This Row],[S]]-MAX(tbl_vikor_2[S])))/(MIN(tbl_vikor_2[S])-MAX(tbl_vikor_2[S])))+((1-$E$2)*((tbl_vikor_2[[#This Row],[R]]-MAX(tbl_vikor_2[R]))/(MIN(tbl_vikor_2[R])-MAX(tbl_vikor_2[R]))))</f>
        <v>0.23118834560046764</v>
      </c>
      <c r="C1082" s="22">
        <f>_xlfn.RANK.EQ(tbl_vikor_3[[#This Row],[Q(𝜆)]],tbl_vikor_3[Q(𝜆)])</f>
        <v>1756</v>
      </c>
    </row>
    <row r="1083" spans="1:3" x14ac:dyDescent="0.55000000000000004">
      <c r="A1083" s="8">
        <f>[1]!tbl_gk[[#This Row],[ID]]</f>
        <v>241388</v>
      </c>
      <c r="B1083" s="26">
        <f>(($E$2*(tbl_vikor_2[[#This Row],[S]]-MAX(tbl_vikor_2[S])))/(MIN(tbl_vikor_2[S])-MAX(tbl_vikor_2[S])))+((1-$E$2)*((tbl_vikor_2[[#This Row],[R]]-MAX(tbl_vikor_2[R]))/(MIN(tbl_vikor_2[R])-MAX(tbl_vikor_2[R]))))</f>
        <v>0.30935045524221982</v>
      </c>
      <c r="C1083" s="22">
        <f>_xlfn.RANK.EQ(tbl_vikor_3[[#This Row],[Q(𝜆)]],tbl_vikor_3[Q(𝜆)])</f>
        <v>1477</v>
      </c>
    </row>
    <row r="1084" spans="1:3" x14ac:dyDescent="0.55000000000000004">
      <c r="A1084" s="7">
        <f>[1]!tbl_gk[[#This Row],[ID]]</f>
        <v>241525</v>
      </c>
      <c r="B1084" s="25">
        <f>(($E$2*(tbl_vikor_2[[#This Row],[S]]-MAX(tbl_vikor_2[S])))/(MIN(tbl_vikor_2[S])-MAX(tbl_vikor_2[S])))+((1-$E$2)*((tbl_vikor_2[[#This Row],[R]]-MAX(tbl_vikor_2[R]))/(MIN(tbl_vikor_2[R])-MAX(tbl_vikor_2[R]))))</f>
        <v>0.21147463613358988</v>
      </c>
      <c r="C1084" s="22">
        <f>_xlfn.RANK.EQ(tbl_vikor_3[[#This Row],[Q(𝜆)]],tbl_vikor_3[Q(𝜆)])</f>
        <v>1812</v>
      </c>
    </row>
    <row r="1085" spans="1:3" x14ac:dyDescent="0.55000000000000004">
      <c r="A1085" s="8">
        <f>[1]!tbl_gk[[#This Row],[ID]]</f>
        <v>241532</v>
      </c>
      <c r="B1085" s="26">
        <f>(($E$2*(tbl_vikor_2[[#This Row],[S]]-MAX(tbl_vikor_2[S])))/(MIN(tbl_vikor_2[S])-MAX(tbl_vikor_2[S])))+((1-$E$2)*((tbl_vikor_2[[#This Row],[R]]-MAX(tbl_vikor_2[R]))/(MIN(tbl_vikor_2[R])-MAX(tbl_vikor_2[R]))))</f>
        <v>0.2963128805257903</v>
      </c>
      <c r="C1085" s="22">
        <f>_xlfn.RANK.EQ(tbl_vikor_3[[#This Row],[Q(𝜆)]],tbl_vikor_3[Q(𝜆)])</f>
        <v>1518</v>
      </c>
    </row>
    <row r="1086" spans="1:3" x14ac:dyDescent="0.55000000000000004">
      <c r="A1086" s="7">
        <f>[1]!tbl_gk[[#This Row],[ID]]</f>
        <v>241542</v>
      </c>
      <c r="B1086" s="25">
        <f>(($E$2*(tbl_vikor_2[[#This Row],[S]]-MAX(tbl_vikor_2[S])))/(MIN(tbl_vikor_2[S])-MAX(tbl_vikor_2[S])))+((1-$E$2)*((tbl_vikor_2[[#This Row],[R]]-MAX(tbl_vikor_2[R]))/(MIN(tbl_vikor_2[R])-MAX(tbl_vikor_2[R]))))</f>
        <v>0.41759255439489162</v>
      </c>
      <c r="C1086" s="22">
        <f>_xlfn.RANK.EQ(tbl_vikor_3[[#This Row],[Q(𝜆)]],tbl_vikor_3[Q(𝜆)])</f>
        <v>1017</v>
      </c>
    </row>
    <row r="1087" spans="1:3" x14ac:dyDescent="0.55000000000000004">
      <c r="A1087" s="8">
        <f>[1]!tbl_gk[[#This Row],[ID]]</f>
        <v>241643</v>
      </c>
      <c r="B1087" s="26">
        <f>(($E$2*(tbl_vikor_2[[#This Row],[S]]-MAX(tbl_vikor_2[S])))/(MIN(tbl_vikor_2[S])-MAX(tbl_vikor_2[S])))+((1-$E$2)*((tbl_vikor_2[[#This Row],[R]]-MAX(tbl_vikor_2[R]))/(MIN(tbl_vikor_2[R])-MAX(tbl_vikor_2[R]))))</f>
        <v>0.47613558198009992</v>
      </c>
      <c r="C1087" s="22">
        <f>_xlfn.RANK.EQ(tbl_vikor_3[[#This Row],[Q(𝜆)]],tbl_vikor_3[Q(𝜆)])</f>
        <v>754</v>
      </c>
    </row>
    <row r="1088" spans="1:3" x14ac:dyDescent="0.55000000000000004">
      <c r="A1088" s="7">
        <f>[1]!tbl_gk[[#This Row],[ID]]</f>
        <v>241648</v>
      </c>
      <c r="B1088" s="25">
        <f>(($E$2*(tbl_vikor_2[[#This Row],[S]]-MAX(tbl_vikor_2[S])))/(MIN(tbl_vikor_2[S])-MAX(tbl_vikor_2[S])))+((1-$E$2)*((tbl_vikor_2[[#This Row],[R]]-MAX(tbl_vikor_2[R]))/(MIN(tbl_vikor_2[R])-MAX(tbl_vikor_2[R]))))</f>
        <v>0.34830070432157823</v>
      </c>
      <c r="C1088" s="22">
        <f>_xlfn.RANK.EQ(tbl_vikor_3[[#This Row],[Q(𝜆)]],tbl_vikor_3[Q(𝜆)])</f>
        <v>1316</v>
      </c>
    </row>
    <row r="1089" spans="1:3" x14ac:dyDescent="0.55000000000000004">
      <c r="A1089" s="8">
        <f>[1]!tbl_gk[[#This Row],[ID]]</f>
        <v>241671</v>
      </c>
      <c r="B1089" s="26">
        <f>(($E$2*(tbl_vikor_2[[#This Row],[S]]-MAX(tbl_vikor_2[S])))/(MIN(tbl_vikor_2[S])-MAX(tbl_vikor_2[S])))+((1-$E$2)*((tbl_vikor_2[[#This Row],[R]]-MAX(tbl_vikor_2[R]))/(MIN(tbl_vikor_2[R])-MAX(tbl_vikor_2[R]))))</f>
        <v>0.8255410002892507</v>
      </c>
      <c r="C1089" s="22">
        <f>_xlfn.RANK.EQ(tbl_vikor_3[[#This Row],[Q(𝜆)]],tbl_vikor_3[Q(𝜆)])</f>
        <v>27</v>
      </c>
    </row>
    <row r="1090" spans="1:3" x14ac:dyDescent="0.55000000000000004">
      <c r="A1090" s="7">
        <f>[1]!tbl_gk[[#This Row],[ID]]</f>
        <v>241727</v>
      </c>
      <c r="B1090" s="25">
        <f>(($E$2*(tbl_vikor_2[[#This Row],[S]]-MAX(tbl_vikor_2[S])))/(MIN(tbl_vikor_2[S])-MAX(tbl_vikor_2[S])))+((1-$E$2)*((tbl_vikor_2[[#This Row],[R]]-MAX(tbl_vikor_2[R]))/(MIN(tbl_vikor_2[R])-MAX(tbl_vikor_2[R]))))</f>
        <v>0.57952954198073969</v>
      </c>
      <c r="C1090" s="22">
        <f>_xlfn.RANK.EQ(tbl_vikor_3[[#This Row],[Q(𝜆)]],tbl_vikor_3[Q(𝜆)])</f>
        <v>377</v>
      </c>
    </row>
    <row r="1091" spans="1:3" x14ac:dyDescent="0.55000000000000004">
      <c r="A1091" s="8">
        <f>[1]!tbl_gk[[#This Row],[ID]]</f>
        <v>241859</v>
      </c>
      <c r="B1091" s="26">
        <f>(($E$2*(tbl_vikor_2[[#This Row],[S]]-MAX(tbl_vikor_2[S])))/(MIN(tbl_vikor_2[S])-MAX(tbl_vikor_2[S])))+((1-$E$2)*((tbl_vikor_2[[#This Row],[R]]-MAX(tbl_vikor_2[R]))/(MIN(tbl_vikor_2[R])-MAX(tbl_vikor_2[R]))))</f>
        <v>0.48632265880245473</v>
      </c>
      <c r="C1091" s="22">
        <f>_xlfn.RANK.EQ(tbl_vikor_3[[#This Row],[Q(𝜆)]],tbl_vikor_3[Q(𝜆)])</f>
        <v>695</v>
      </c>
    </row>
    <row r="1092" spans="1:3" x14ac:dyDescent="0.55000000000000004">
      <c r="A1092" s="7">
        <f>[1]!tbl_gk[[#This Row],[ID]]</f>
        <v>241976</v>
      </c>
      <c r="B1092" s="25">
        <f>(($E$2*(tbl_vikor_2[[#This Row],[S]]-MAX(tbl_vikor_2[S])))/(MIN(tbl_vikor_2[S])-MAX(tbl_vikor_2[S])))+((1-$E$2)*((tbl_vikor_2[[#This Row],[R]]-MAX(tbl_vikor_2[R]))/(MIN(tbl_vikor_2[R])-MAX(tbl_vikor_2[R]))))</f>
        <v>0.37472572584294278</v>
      </c>
      <c r="C1092" s="22">
        <f>_xlfn.RANK.EQ(tbl_vikor_3[[#This Row],[Q(𝜆)]],tbl_vikor_3[Q(𝜆)])</f>
        <v>1193</v>
      </c>
    </row>
    <row r="1093" spans="1:3" x14ac:dyDescent="0.55000000000000004">
      <c r="A1093" s="8">
        <f>[1]!tbl_gk[[#This Row],[ID]]</f>
        <v>242068</v>
      </c>
      <c r="B1093" s="26">
        <f>(($E$2*(tbl_vikor_2[[#This Row],[S]]-MAX(tbl_vikor_2[S])))/(MIN(tbl_vikor_2[S])-MAX(tbl_vikor_2[S])))+((1-$E$2)*((tbl_vikor_2[[#This Row],[R]]-MAX(tbl_vikor_2[R]))/(MIN(tbl_vikor_2[R])-MAX(tbl_vikor_2[R]))))</f>
        <v>0.35148497766317022</v>
      </c>
      <c r="C1093" s="22">
        <f>_xlfn.RANK.EQ(tbl_vikor_3[[#This Row],[Q(𝜆)]],tbl_vikor_3[Q(𝜆)])</f>
        <v>1303</v>
      </c>
    </row>
    <row r="1094" spans="1:3" x14ac:dyDescent="0.55000000000000004">
      <c r="A1094" s="7">
        <f>[1]!tbl_gk[[#This Row],[ID]]</f>
        <v>242073</v>
      </c>
      <c r="B1094" s="25">
        <f>(($E$2*(tbl_vikor_2[[#This Row],[S]]-MAX(tbl_vikor_2[S])))/(MIN(tbl_vikor_2[S])-MAX(tbl_vikor_2[S])))+((1-$E$2)*((tbl_vikor_2[[#This Row],[R]]-MAX(tbl_vikor_2[R]))/(MIN(tbl_vikor_2[R])-MAX(tbl_vikor_2[R]))))</f>
        <v>0.37414071227020979</v>
      </c>
      <c r="C1094" s="22">
        <f>_xlfn.RANK.EQ(tbl_vikor_3[[#This Row],[Q(𝜆)]],tbl_vikor_3[Q(𝜆)])</f>
        <v>1196</v>
      </c>
    </row>
    <row r="1095" spans="1:3" x14ac:dyDescent="0.55000000000000004">
      <c r="A1095" s="8">
        <f>[1]!tbl_gk[[#This Row],[ID]]</f>
        <v>242084</v>
      </c>
      <c r="B1095" s="26">
        <f>(($E$2*(tbl_vikor_2[[#This Row],[S]]-MAX(tbl_vikor_2[S])))/(MIN(tbl_vikor_2[S])-MAX(tbl_vikor_2[S])))+((1-$E$2)*((tbl_vikor_2[[#This Row],[R]]-MAX(tbl_vikor_2[R]))/(MIN(tbl_vikor_2[R])-MAX(tbl_vikor_2[R]))))</f>
        <v>0.73932053961979016</v>
      </c>
      <c r="C1095" s="22">
        <f>_xlfn.RANK.EQ(tbl_vikor_3[[#This Row],[Q(𝜆)]],tbl_vikor_3[Q(𝜆)])</f>
        <v>83</v>
      </c>
    </row>
    <row r="1096" spans="1:3" x14ac:dyDescent="0.55000000000000004">
      <c r="A1096" s="7">
        <f>[1]!tbl_gk[[#This Row],[ID]]</f>
        <v>242086</v>
      </c>
      <c r="B1096" s="25">
        <f>(($E$2*(tbl_vikor_2[[#This Row],[S]]-MAX(tbl_vikor_2[S])))/(MIN(tbl_vikor_2[S])-MAX(tbl_vikor_2[S])))+((1-$E$2)*((tbl_vikor_2[[#This Row],[R]]-MAX(tbl_vikor_2[R]))/(MIN(tbl_vikor_2[R])-MAX(tbl_vikor_2[R]))))</f>
        <v>0.18153096053173898</v>
      </c>
      <c r="C1096" s="22">
        <f>_xlfn.RANK.EQ(tbl_vikor_3[[#This Row],[Q(𝜆)]],tbl_vikor_3[Q(𝜆)])</f>
        <v>1878</v>
      </c>
    </row>
    <row r="1097" spans="1:3" x14ac:dyDescent="0.55000000000000004">
      <c r="A1097" s="8">
        <f>[1]!tbl_gk[[#This Row],[ID]]</f>
        <v>242145</v>
      </c>
      <c r="B1097" s="26">
        <f>(($E$2*(tbl_vikor_2[[#This Row],[S]]-MAX(tbl_vikor_2[S])))/(MIN(tbl_vikor_2[S])-MAX(tbl_vikor_2[S])))+((1-$E$2)*((tbl_vikor_2[[#This Row],[R]]-MAX(tbl_vikor_2[R]))/(MIN(tbl_vikor_2[R])-MAX(tbl_vikor_2[R]))))</f>
        <v>0.24844312152945705</v>
      </c>
      <c r="C1097" s="22">
        <f>_xlfn.RANK.EQ(tbl_vikor_3[[#This Row],[Q(𝜆)]],tbl_vikor_3[Q(𝜆)])</f>
        <v>1703</v>
      </c>
    </row>
    <row r="1098" spans="1:3" x14ac:dyDescent="0.55000000000000004">
      <c r="A1098" s="7">
        <f>[1]!tbl_gk[[#This Row],[ID]]</f>
        <v>242159</v>
      </c>
      <c r="B1098" s="25">
        <f>(($E$2*(tbl_vikor_2[[#This Row],[S]]-MAX(tbl_vikor_2[S])))/(MIN(tbl_vikor_2[S])-MAX(tbl_vikor_2[S])))+((1-$E$2)*((tbl_vikor_2[[#This Row],[R]]-MAX(tbl_vikor_2[R]))/(MIN(tbl_vikor_2[R])-MAX(tbl_vikor_2[R]))))</f>
        <v>0.3623830095288747</v>
      </c>
      <c r="C1098" s="22">
        <f>_xlfn.RANK.EQ(tbl_vikor_3[[#This Row],[Q(𝜆)]],tbl_vikor_3[Q(𝜆)])</f>
        <v>1243</v>
      </c>
    </row>
    <row r="1099" spans="1:3" x14ac:dyDescent="0.55000000000000004">
      <c r="A1099" s="8">
        <f>[1]!tbl_gk[[#This Row],[ID]]</f>
        <v>242179</v>
      </c>
      <c r="B1099" s="26">
        <f>(($E$2*(tbl_vikor_2[[#This Row],[S]]-MAX(tbl_vikor_2[S])))/(MIN(tbl_vikor_2[S])-MAX(tbl_vikor_2[S])))+((1-$E$2)*((tbl_vikor_2[[#This Row],[R]]-MAX(tbl_vikor_2[R]))/(MIN(tbl_vikor_2[R])-MAX(tbl_vikor_2[R]))))</f>
        <v>0.29321995883176621</v>
      </c>
      <c r="C1099" s="22">
        <f>_xlfn.RANK.EQ(tbl_vikor_3[[#This Row],[Q(𝜆)]],tbl_vikor_3[Q(𝜆)])</f>
        <v>1527</v>
      </c>
    </row>
    <row r="1100" spans="1:3" x14ac:dyDescent="0.55000000000000004">
      <c r="A1100" s="7">
        <f>[1]!tbl_gk[[#This Row],[ID]]</f>
        <v>242200</v>
      </c>
      <c r="B1100" s="25">
        <f>(($E$2*(tbl_vikor_2[[#This Row],[S]]-MAX(tbl_vikor_2[S])))/(MIN(tbl_vikor_2[S])-MAX(tbl_vikor_2[S])))+((1-$E$2)*((tbl_vikor_2[[#This Row],[R]]-MAX(tbl_vikor_2[R]))/(MIN(tbl_vikor_2[R])-MAX(tbl_vikor_2[R]))))</f>
        <v>0.64780083340629802</v>
      </c>
      <c r="C1100" s="22">
        <f>_xlfn.RANK.EQ(tbl_vikor_3[[#This Row],[Q(𝜆)]],tbl_vikor_3[Q(𝜆)])</f>
        <v>199</v>
      </c>
    </row>
    <row r="1101" spans="1:3" x14ac:dyDescent="0.55000000000000004">
      <c r="A1101" s="8">
        <f>[1]!tbl_gk[[#This Row],[ID]]</f>
        <v>242229</v>
      </c>
      <c r="B1101" s="26">
        <f>(($E$2*(tbl_vikor_2[[#This Row],[S]]-MAX(tbl_vikor_2[S])))/(MIN(tbl_vikor_2[S])-MAX(tbl_vikor_2[S])))+((1-$E$2)*((tbl_vikor_2[[#This Row],[R]]-MAX(tbl_vikor_2[R]))/(MIN(tbl_vikor_2[R])-MAX(tbl_vikor_2[R]))))</f>
        <v>0.48747191380644306</v>
      </c>
      <c r="C1101" s="22">
        <f>_xlfn.RANK.EQ(tbl_vikor_3[[#This Row],[Q(𝜆)]],tbl_vikor_3[Q(𝜆)])</f>
        <v>689</v>
      </c>
    </row>
    <row r="1102" spans="1:3" x14ac:dyDescent="0.55000000000000004">
      <c r="A1102" s="7">
        <f>[1]!tbl_gk[[#This Row],[ID]]</f>
        <v>242242</v>
      </c>
      <c r="B1102" s="25">
        <f>(($E$2*(tbl_vikor_2[[#This Row],[S]]-MAX(tbl_vikor_2[S])))/(MIN(tbl_vikor_2[S])-MAX(tbl_vikor_2[S])))+((1-$E$2)*((tbl_vikor_2[[#This Row],[R]]-MAX(tbl_vikor_2[R]))/(MIN(tbl_vikor_2[R])-MAX(tbl_vikor_2[R]))))</f>
        <v>0.46728264883205478</v>
      </c>
      <c r="C1102" s="22">
        <f>_xlfn.RANK.EQ(tbl_vikor_3[[#This Row],[Q(𝜆)]],tbl_vikor_3[Q(𝜆)])</f>
        <v>793</v>
      </c>
    </row>
    <row r="1103" spans="1:3" x14ac:dyDescent="0.55000000000000004">
      <c r="A1103" s="8">
        <f>[1]!tbl_gk[[#This Row],[ID]]</f>
        <v>242289</v>
      </c>
      <c r="B1103" s="26">
        <f>(($E$2*(tbl_vikor_2[[#This Row],[S]]-MAX(tbl_vikor_2[S])))/(MIN(tbl_vikor_2[S])-MAX(tbl_vikor_2[S])))+((1-$E$2)*((tbl_vikor_2[[#This Row],[R]]-MAX(tbl_vikor_2[R]))/(MIN(tbl_vikor_2[R])-MAX(tbl_vikor_2[R]))))</f>
        <v>0.47480475525884502</v>
      </c>
      <c r="C1103" s="22">
        <f>_xlfn.RANK.EQ(tbl_vikor_3[[#This Row],[Q(𝜆)]],tbl_vikor_3[Q(𝜆)])</f>
        <v>759</v>
      </c>
    </row>
    <row r="1104" spans="1:3" x14ac:dyDescent="0.55000000000000004">
      <c r="A1104" s="7">
        <f>[1]!tbl_gk[[#This Row],[ID]]</f>
        <v>242352</v>
      </c>
      <c r="B1104" s="25">
        <f>(($E$2*(tbl_vikor_2[[#This Row],[S]]-MAX(tbl_vikor_2[S])))/(MIN(tbl_vikor_2[S])-MAX(tbl_vikor_2[S])))+((1-$E$2)*((tbl_vikor_2[[#This Row],[R]]-MAX(tbl_vikor_2[R]))/(MIN(tbl_vikor_2[R])-MAX(tbl_vikor_2[R]))))</f>
        <v>0.2713310755847782</v>
      </c>
      <c r="C1104" s="22">
        <f>_xlfn.RANK.EQ(tbl_vikor_3[[#This Row],[Q(𝜆)]],tbl_vikor_3[Q(𝜆)])</f>
        <v>1619</v>
      </c>
    </row>
    <row r="1105" spans="1:3" x14ac:dyDescent="0.55000000000000004">
      <c r="A1105" s="8">
        <f>[1]!tbl_gk[[#This Row],[ID]]</f>
        <v>242514</v>
      </c>
      <c r="B1105" s="26">
        <f>(($E$2*(tbl_vikor_2[[#This Row],[S]]-MAX(tbl_vikor_2[S])))/(MIN(tbl_vikor_2[S])-MAX(tbl_vikor_2[S])))+((1-$E$2)*((tbl_vikor_2[[#This Row],[R]]-MAX(tbl_vikor_2[R]))/(MIN(tbl_vikor_2[R])-MAX(tbl_vikor_2[R]))))</f>
        <v>0.48261873567185626</v>
      </c>
      <c r="C1105" s="22">
        <f>_xlfn.RANK.EQ(tbl_vikor_3[[#This Row],[Q(𝜆)]],tbl_vikor_3[Q(𝜆)])</f>
        <v>717</v>
      </c>
    </row>
    <row r="1106" spans="1:3" x14ac:dyDescent="0.55000000000000004">
      <c r="A1106" s="7">
        <f>[1]!tbl_gk[[#This Row],[ID]]</f>
        <v>242656</v>
      </c>
      <c r="B1106" s="25">
        <f>(($E$2*(tbl_vikor_2[[#This Row],[S]]-MAX(tbl_vikor_2[S])))/(MIN(tbl_vikor_2[S])-MAX(tbl_vikor_2[S])))+((1-$E$2)*((tbl_vikor_2[[#This Row],[R]]-MAX(tbl_vikor_2[R]))/(MIN(tbl_vikor_2[R])-MAX(tbl_vikor_2[R]))))</f>
        <v>0.84332460048109714</v>
      </c>
      <c r="C1106" s="22">
        <f>_xlfn.RANK.EQ(tbl_vikor_3[[#This Row],[Q(𝜆)]],tbl_vikor_3[Q(𝜆)])</f>
        <v>21</v>
      </c>
    </row>
    <row r="1107" spans="1:3" x14ac:dyDescent="0.55000000000000004">
      <c r="A1107" s="8">
        <f>[1]!tbl_gk[[#This Row],[ID]]</f>
        <v>242703</v>
      </c>
      <c r="B1107" s="26">
        <f>(($E$2*(tbl_vikor_2[[#This Row],[S]]-MAX(tbl_vikor_2[S])))/(MIN(tbl_vikor_2[S])-MAX(tbl_vikor_2[S])))+((1-$E$2)*((tbl_vikor_2[[#This Row],[R]]-MAX(tbl_vikor_2[R]))/(MIN(tbl_vikor_2[R])-MAX(tbl_vikor_2[R]))))</f>
        <v>0.53998082954332105</v>
      </c>
      <c r="C1107" s="22">
        <f>_xlfn.RANK.EQ(tbl_vikor_3[[#This Row],[Q(𝜆)]],tbl_vikor_3[Q(𝜆)])</f>
        <v>498</v>
      </c>
    </row>
    <row r="1108" spans="1:3" x14ac:dyDescent="0.55000000000000004">
      <c r="A1108" s="7">
        <f>[1]!tbl_gk[[#This Row],[ID]]</f>
        <v>242715</v>
      </c>
      <c r="B1108" s="25">
        <f>(($E$2*(tbl_vikor_2[[#This Row],[S]]-MAX(tbl_vikor_2[S])))/(MIN(tbl_vikor_2[S])-MAX(tbl_vikor_2[S])))+((1-$E$2)*((tbl_vikor_2[[#This Row],[R]]-MAX(tbl_vikor_2[R]))/(MIN(tbl_vikor_2[R])-MAX(tbl_vikor_2[R]))))</f>
        <v>0.24022236002237635</v>
      </c>
      <c r="C1108" s="22">
        <f>_xlfn.RANK.EQ(tbl_vikor_3[[#This Row],[Q(𝜆)]],tbl_vikor_3[Q(𝜆)])</f>
        <v>1729</v>
      </c>
    </row>
    <row r="1109" spans="1:3" x14ac:dyDescent="0.55000000000000004">
      <c r="A1109" s="8">
        <f>[1]!tbl_gk[[#This Row],[ID]]</f>
        <v>242721</v>
      </c>
      <c r="B1109" s="26">
        <f>(($E$2*(tbl_vikor_2[[#This Row],[S]]-MAX(tbl_vikor_2[S])))/(MIN(tbl_vikor_2[S])-MAX(tbl_vikor_2[S])))+((1-$E$2)*((tbl_vikor_2[[#This Row],[R]]-MAX(tbl_vikor_2[R]))/(MIN(tbl_vikor_2[R])-MAX(tbl_vikor_2[R]))))</f>
        <v>0.34321864521186607</v>
      </c>
      <c r="C1109" s="22">
        <f>_xlfn.RANK.EQ(tbl_vikor_3[[#This Row],[Q(𝜆)]],tbl_vikor_3[Q(𝜆)])</f>
        <v>1335</v>
      </c>
    </row>
    <row r="1110" spans="1:3" x14ac:dyDescent="0.55000000000000004">
      <c r="A1110" s="7">
        <f>[1]!tbl_gk[[#This Row],[ID]]</f>
        <v>242802</v>
      </c>
      <c r="B1110" s="25">
        <f>(($E$2*(tbl_vikor_2[[#This Row],[S]]-MAX(tbl_vikor_2[S])))/(MIN(tbl_vikor_2[S])-MAX(tbl_vikor_2[S])))+((1-$E$2)*((tbl_vikor_2[[#This Row],[R]]-MAX(tbl_vikor_2[R]))/(MIN(tbl_vikor_2[R])-MAX(tbl_vikor_2[R]))))</f>
        <v>0.28247555052422901</v>
      </c>
      <c r="C1110" s="22">
        <f>_xlfn.RANK.EQ(tbl_vikor_3[[#This Row],[Q(𝜆)]],tbl_vikor_3[Q(𝜆)])</f>
        <v>1571</v>
      </c>
    </row>
    <row r="1111" spans="1:3" x14ac:dyDescent="0.55000000000000004">
      <c r="A1111" s="8">
        <f>[1]!tbl_gk[[#This Row],[ID]]</f>
        <v>242818</v>
      </c>
      <c r="B1111" s="26">
        <f>(($E$2*(tbl_vikor_2[[#This Row],[S]]-MAX(tbl_vikor_2[S])))/(MIN(tbl_vikor_2[S])-MAX(tbl_vikor_2[S])))+((1-$E$2)*((tbl_vikor_2[[#This Row],[R]]-MAX(tbl_vikor_2[R]))/(MIN(tbl_vikor_2[R])-MAX(tbl_vikor_2[R]))))</f>
        <v>0.63124229523234987</v>
      </c>
      <c r="C1111" s="22">
        <f>_xlfn.RANK.EQ(tbl_vikor_3[[#This Row],[Q(𝜆)]],tbl_vikor_3[Q(𝜆)])</f>
        <v>235</v>
      </c>
    </row>
    <row r="1112" spans="1:3" x14ac:dyDescent="0.55000000000000004">
      <c r="A1112" s="7">
        <f>[1]!tbl_gk[[#This Row],[ID]]</f>
        <v>242853</v>
      </c>
      <c r="B1112" s="25">
        <f>(($E$2*(tbl_vikor_2[[#This Row],[S]]-MAX(tbl_vikor_2[S])))/(MIN(tbl_vikor_2[S])-MAX(tbl_vikor_2[S])))+((1-$E$2)*((tbl_vikor_2[[#This Row],[R]]-MAX(tbl_vikor_2[R]))/(MIN(tbl_vikor_2[R])-MAX(tbl_vikor_2[R]))))</f>
        <v>0.20067902144244626</v>
      </c>
      <c r="C1112" s="22">
        <f>_xlfn.RANK.EQ(tbl_vikor_3[[#This Row],[Q(𝜆)]],tbl_vikor_3[Q(𝜆)])</f>
        <v>1835</v>
      </c>
    </row>
    <row r="1113" spans="1:3" x14ac:dyDescent="0.55000000000000004">
      <c r="A1113" s="8">
        <f>[1]!tbl_gk[[#This Row],[ID]]</f>
        <v>242864</v>
      </c>
      <c r="B1113" s="26">
        <f>(($E$2*(tbl_vikor_2[[#This Row],[S]]-MAX(tbl_vikor_2[S])))/(MIN(tbl_vikor_2[S])-MAX(tbl_vikor_2[S])))+((1-$E$2)*((tbl_vikor_2[[#This Row],[R]]-MAX(tbl_vikor_2[R]))/(MIN(tbl_vikor_2[R])-MAX(tbl_vikor_2[R]))))</f>
        <v>0.20251854983709561</v>
      </c>
      <c r="C1113" s="22">
        <f>_xlfn.RANK.EQ(tbl_vikor_3[[#This Row],[Q(𝜆)]],tbl_vikor_3[Q(𝜆)])</f>
        <v>1827</v>
      </c>
    </row>
    <row r="1114" spans="1:3" x14ac:dyDescent="0.55000000000000004">
      <c r="A1114" s="7">
        <f>[1]!tbl_gk[[#This Row],[ID]]</f>
        <v>242879</v>
      </c>
      <c r="B1114" s="25">
        <f>(($E$2*(tbl_vikor_2[[#This Row],[S]]-MAX(tbl_vikor_2[S])))/(MIN(tbl_vikor_2[S])-MAX(tbl_vikor_2[S])))+((1-$E$2)*((tbl_vikor_2[[#This Row],[R]]-MAX(tbl_vikor_2[R]))/(MIN(tbl_vikor_2[R])-MAX(tbl_vikor_2[R]))))</f>
        <v>0.46003033085938616</v>
      </c>
      <c r="C1114" s="22">
        <f>_xlfn.RANK.EQ(tbl_vikor_3[[#This Row],[Q(𝜆)]],tbl_vikor_3[Q(𝜆)])</f>
        <v>817</v>
      </c>
    </row>
    <row r="1115" spans="1:3" x14ac:dyDescent="0.55000000000000004">
      <c r="A1115" s="8">
        <f>[1]!tbl_gk[[#This Row],[ID]]</f>
        <v>242934</v>
      </c>
      <c r="B1115" s="26">
        <f>(($E$2*(tbl_vikor_2[[#This Row],[S]]-MAX(tbl_vikor_2[S])))/(MIN(tbl_vikor_2[S])-MAX(tbl_vikor_2[S])))+((1-$E$2)*((tbl_vikor_2[[#This Row],[R]]-MAX(tbl_vikor_2[R]))/(MIN(tbl_vikor_2[R])-MAX(tbl_vikor_2[R]))))</f>
        <v>0.73455306333271286</v>
      </c>
      <c r="C1115" s="22">
        <f>_xlfn.RANK.EQ(tbl_vikor_3[[#This Row],[Q(𝜆)]],tbl_vikor_3[Q(𝜆)])</f>
        <v>87</v>
      </c>
    </row>
    <row r="1116" spans="1:3" x14ac:dyDescent="0.55000000000000004">
      <c r="A1116" s="7">
        <f>[1]!tbl_gk[[#This Row],[ID]]</f>
        <v>242948</v>
      </c>
      <c r="B1116" s="25">
        <f>(($E$2*(tbl_vikor_2[[#This Row],[S]]-MAX(tbl_vikor_2[S])))/(MIN(tbl_vikor_2[S])-MAX(tbl_vikor_2[S])))+((1-$E$2)*((tbl_vikor_2[[#This Row],[R]]-MAX(tbl_vikor_2[R]))/(MIN(tbl_vikor_2[R])-MAX(tbl_vikor_2[R]))))</f>
        <v>0.4542200047036965</v>
      </c>
      <c r="C1116" s="22">
        <f>_xlfn.RANK.EQ(tbl_vikor_3[[#This Row],[Q(𝜆)]],tbl_vikor_3[Q(𝜆)])</f>
        <v>847</v>
      </c>
    </row>
    <row r="1117" spans="1:3" x14ac:dyDescent="0.55000000000000004">
      <c r="A1117" s="8">
        <f>[1]!tbl_gk[[#This Row],[ID]]</f>
        <v>242969</v>
      </c>
      <c r="B1117" s="26">
        <f>(($E$2*(tbl_vikor_2[[#This Row],[S]]-MAX(tbl_vikor_2[S])))/(MIN(tbl_vikor_2[S])-MAX(tbl_vikor_2[S])))+((1-$E$2)*((tbl_vikor_2[[#This Row],[R]]-MAX(tbl_vikor_2[R]))/(MIN(tbl_vikor_2[R])-MAX(tbl_vikor_2[R]))))</f>
        <v>0.3932726213937805</v>
      </c>
      <c r="C1117" s="22">
        <f>_xlfn.RANK.EQ(tbl_vikor_3[[#This Row],[Q(𝜆)]],tbl_vikor_3[Q(𝜆)])</f>
        <v>1122</v>
      </c>
    </row>
    <row r="1118" spans="1:3" x14ac:dyDescent="0.55000000000000004">
      <c r="A1118" s="7">
        <f>[1]!tbl_gk[[#This Row],[ID]]</f>
        <v>242976</v>
      </c>
      <c r="B1118" s="25">
        <f>(($E$2*(tbl_vikor_2[[#This Row],[S]]-MAX(tbl_vikor_2[S])))/(MIN(tbl_vikor_2[S])-MAX(tbl_vikor_2[S])))+((1-$E$2)*((tbl_vikor_2[[#This Row],[R]]-MAX(tbl_vikor_2[R]))/(MIN(tbl_vikor_2[R])-MAX(tbl_vikor_2[R]))))</f>
        <v>0.36752275716830812</v>
      </c>
      <c r="C1118" s="22">
        <f>_xlfn.RANK.EQ(tbl_vikor_3[[#This Row],[Q(𝜆)]],tbl_vikor_3[Q(𝜆)])</f>
        <v>1223</v>
      </c>
    </row>
    <row r="1119" spans="1:3" x14ac:dyDescent="0.55000000000000004">
      <c r="A1119" s="8">
        <f>[1]!tbl_gk[[#This Row],[ID]]</f>
        <v>242983</v>
      </c>
      <c r="B1119" s="26">
        <f>(($E$2*(tbl_vikor_2[[#This Row],[S]]-MAX(tbl_vikor_2[S])))/(MIN(tbl_vikor_2[S])-MAX(tbl_vikor_2[S])))+((1-$E$2)*((tbl_vikor_2[[#This Row],[R]]-MAX(tbl_vikor_2[R]))/(MIN(tbl_vikor_2[R])-MAX(tbl_vikor_2[R]))))</f>
        <v>0.3061570209357396</v>
      </c>
      <c r="C1119" s="22">
        <f>_xlfn.RANK.EQ(tbl_vikor_3[[#This Row],[Q(𝜆)]],tbl_vikor_3[Q(𝜆)])</f>
        <v>1485</v>
      </c>
    </row>
    <row r="1120" spans="1:3" x14ac:dyDescent="0.55000000000000004">
      <c r="A1120" s="7">
        <f>[1]!tbl_gk[[#This Row],[ID]]</f>
        <v>243048</v>
      </c>
      <c r="B1120" s="25">
        <f>(($E$2*(tbl_vikor_2[[#This Row],[S]]-MAX(tbl_vikor_2[S])))/(MIN(tbl_vikor_2[S])-MAX(tbl_vikor_2[S])))+((1-$E$2)*((tbl_vikor_2[[#This Row],[R]]-MAX(tbl_vikor_2[R]))/(MIN(tbl_vikor_2[R])-MAX(tbl_vikor_2[R]))))</f>
        <v>0.23542593306629905</v>
      </c>
      <c r="C1120" s="22">
        <f>_xlfn.RANK.EQ(tbl_vikor_3[[#This Row],[Q(𝜆)]],tbl_vikor_3[Q(𝜆)])</f>
        <v>1739</v>
      </c>
    </row>
    <row r="1121" spans="1:3" x14ac:dyDescent="0.55000000000000004">
      <c r="A1121" s="8">
        <f>[1]!tbl_gk[[#This Row],[ID]]</f>
        <v>243158</v>
      </c>
      <c r="B1121" s="26">
        <f>(($E$2*(tbl_vikor_2[[#This Row],[S]]-MAX(tbl_vikor_2[S])))/(MIN(tbl_vikor_2[S])-MAX(tbl_vikor_2[S])))+((1-$E$2)*((tbl_vikor_2[[#This Row],[R]]-MAX(tbl_vikor_2[R]))/(MIN(tbl_vikor_2[R])-MAX(tbl_vikor_2[R]))))</f>
        <v>0.37958534766266178</v>
      </c>
      <c r="C1121" s="22">
        <f>_xlfn.RANK.EQ(tbl_vikor_3[[#This Row],[Q(𝜆)]],tbl_vikor_3[Q(𝜆)])</f>
        <v>1164</v>
      </c>
    </row>
    <row r="1122" spans="1:3" x14ac:dyDescent="0.55000000000000004">
      <c r="A1122" s="7">
        <f>[1]!tbl_gk[[#This Row],[ID]]</f>
        <v>243201</v>
      </c>
      <c r="B1122" s="25">
        <f>(($E$2*(tbl_vikor_2[[#This Row],[S]]-MAX(tbl_vikor_2[S])))/(MIN(tbl_vikor_2[S])-MAX(tbl_vikor_2[S])))+((1-$E$2)*((tbl_vikor_2[[#This Row],[R]]-MAX(tbl_vikor_2[R]))/(MIN(tbl_vikor_2[R])-MAX(tbl_vikor_2[R]))))</f>
        <v>0.57918225092209363</v>
      </c>
      <c r="C1122" s="22">
        <f>_xlfn.RANK.EQ(tbl_vikor_3[[#This Row],[Q(𝜆)]],tbl_vikor_3[Q(𝜆)])</f>
        <v>378</v>
      </c>
    </row>
    <row r="1123" spans="1:3" x14ac:dyDescent="0.55000000000000004">
      <c r="A1123" s="8">
        <f>[1]!tbl_gk[[#This Row],[ID]]</f>
        <v>243213</v>
      </c>
      <c r="B1123" s="26">
        <f>(($E$2*(tbl_vikor_2[[#This Row],[S]]-MAX(tbl_vikor_2[S])))/(MIN(tbl_vikor_2[S])-MAX(tbl_vikor_2[S])))+((1-$E$2)*((tbl_vikor_2[[#This Row],[R]]-MAX(tbl_vikor_2[R]))/(MIN(tbl_vikor_2[R])-MAX(tbl_vikor_2[R]))))</f>
        <v>0.21850841970100843</v>
      </c>
      <c r="C1123" s="22">
        <f>_xlfn.RANK.EQ(tbl_vikor_3[[#This Row],[Q(𝜆)]],tbl_vikor_3[Q(𝜆)])</f>
        <v>1795</v>
      </c>
    </row>
    <row r="1124" spans="1:3" x14ac:dyDescent="0.55000000000000004">
      <c r="A1124" s="7">
        <f>[1]!tbl_gk[[#This Row],[ID]]</f>
        <v>243242</v>
      </c>
      <c r="B1124" s="25">
        <f>(($E$2*(tbl_vikor_2[[#This Row],[S]]-MAX(tbl_vikor_2[S])))/(MIN(tbl_vikor_2[S])-MAX(tbl_vikor_2[S])))+((1-$E$2)*((tbl_vikor_2[[#This Row],[R]]-MAX(tbl_vikor_2[R]))/(MIN(tbl_vikor_2[R])-MAX(tbl_vikor_2[R]))))</f>
        <v>0.25986101962348418</v>
      </c>
      <c r="C1124" s="22">
        <f>_xlfn.RANK.EQ(tbl_vikor_3[[#This Row],[Q(𝜆)]],tbl_vikor_3[Q(𝜆)])</f>
        <v>1662</v>
      </c>
    </row>
    <row r="1125" spans="1:3" x14ac:dyDescent="0.55000000000000004">
      <c r="A1125" s="8">
        <f>[1]!tbl_gk[[#This Row],[ID]]</f>
        <v>243294</v>
      </c>
      <c r="B1125" s="26">
        <f>(($E$2*(tbl_vikor_2[[#This Row],[S]]-MAX(tbl_vikor_2[S])))/(MIN(tbl_vikor_2[S])-MAX(tbl_vikor_2[S])))+((1-$E$2)*((tbl_vikor_2[[#This Row],[R]]-MAX(tbl_vikor_2[R]))/(MIN(tbl_vikor_2[R])-MAX(tbl_vikor_2[R]))))</f>
        <v>0.33257906768540074</v>
      </c>
      <c r="C1125" s="22">
        <f>_xlfn.RANK.EQ(tbl_vikor_3[[#This Row],[Q(𝜆)]],tbl_vikor_3[Q(𝜆)])</f>
        <v>1384</v>
      </c>
    </row>
    <row r="1126" spans="1:3" x14ac:dyDescent="0.55000000000000004">
      <c r="A1126" s="7">
        <f>[1]!tbl_gk[[#This Row],[ID]]</f>
        <v>243299</v>
      </c>
      <c r="B1126" s="25">
        <f>(($E$2*(tbl_vikor_2[[#This Row],[S]]-MAX(tbl_vikor_2[S])))/(MIN(tbl_vikor_2[S])-MAX(tbl_vikor_2[S])))+((1-$E$2)*((tbl_vikor_2[[#This Row],[R]]-MAX(tbl_vikor_2[R]))/(MIN(tbl_vikor_2[R])-MAX(tbl_vikor_2[R]))))</f>
        <v>0.27981178915833238</v>
      </c>
      <c r="C1126" s="22">
        <f>_xlfn.RANK.EQ(tbl_vikor_3[[#This Row],[Q(𝜆)]],tbl_vikor_3[Q(𝜆)])</f>
        <v>1583</v>
      </c>
    </row>
    <row r="1127" spans="1:3" x14ac:dyDescent="0.55000000000000004">
      <c r="A1127" s="8">
        <f>[1]!tbl_gk[[#This Row],[ID]]</f>
        <v>243304</v>
      </c>
      <c r="B1127" s="26">
        <f>(($E$2*(tbl_vikor_2[[#This Row],[S]]-MAX(tbl_vikor_2[S])))/(MIN(tbl_vikor_2[S])-MAX(tbl_vikor_2[S])))+((1-$E$2)*((tbl_vikor_2[[#This Row],[R]]-MAX(tbl_vikor_2[R]))/(MIN(tbl_vikor_2[R])-MAX(tbl_vikor_2[R]))))</f>
        <v>0.30095555428920484</v>
      </c>
      <c r="C1127" s="22">
        <f>_xlfn.RANK.EQ(tbl_vikor_3[[#This Row],[Q(𝜆)]],tbl_vikor_3[Q(𝜆)])</f>
        <v>1502</v>
      </c>
    </row>
    <row r="1128" spans="1:3" x14ac:dyDescent="0.55000000000000004">
      <c r="A1128" s="7">
        <f>[1]!tbl_gk[[#This Row],[ID]]</f>
        <v>243311</v>
      </c>
      <c r="B1128" s="25">
        <f>(($E$2*(tbl_vikor_2[[#This Row],[S]]-MAX(tbl_vikor_2[S])))/(MIN(tbl_vikor_2[S])-MAX(tbl_vikor_2[S])))+((1-$E$2)*((tbl_vikor_2[[#This Row],[R]]-MAX(tbl_vikor_2[R]))/(MIN(tbl_vikor_2[R])-MAX(tbl_vikor_2[R]))))</f>
        <v>0.49095658173980461</v>
      </c>
      <c r="C1128" s="22">
        <f>_xlfn.RANK.EQ(tbl_vikor_3[[#This Row],[Q(𝜆)]],tbl_vikor_3[Q(𝜆)])</f>
        <v>672</v>
      </c>
    </row>
    <row r="1129" spans="1:3" x14ac:dyDescent="0.55000000000000004">
      <c r="A1129" s="8">
        <f>[1]!tbl_gk[[#This Row],[ID]]</f>
        <v>243373</v>
      </c>
      <c r="B1129" s="26">
        <f>(($E$2*(tbl_vikor_2[[#This Row],[S]]-MAX(tbl_vikor_2[S])))/(MIN(tbl_vikor_2[S])-MAX(tbl_vikor_2[S])))+((1-$E$2)*((tbl_vikor_2[[#This Row],[R]]-MAX(tbl_vikor_2[R]))/(MIN(tbl_vikor_2[R])-MAX(tbl_vikor_2[R]))))</f>
        <v>0.27300629836164558</v>
      </c>
      <c r="C1129" s="22">
        <f>_xlfn.RANK.EQ(tbl_vikor_3[[#This Row],[Q(𝜆)]],tbl_vikor_3[Q(𝜆)])</f>
        <v>1609</v>
      </c>
    </row>
    <row r="1130" spans="1:3" x14ac:dyDescent="0.55000000000000004">
      <c r="A1130" s="7">
        <f>[1]!tbl_gk[[#This Row],[ID]]</f>
        <v>243387</v>
      </c>
      <c r="B1130" s="25">
        <f>(($E$2*(tbl_vikor_2[[#This Row],[S]]-MAX(tbl_vikor_2[S])))/(MIN(tbl_vikor_2[S])-MAX(tbl_vikor_2[S])))+((1-$E$2)*((tbl_vikor_2[[#This Row],[R]]-MAX(tbl_vikor_2[R]))/(MIN(tbl_vikor_2[R])-MAX(tbl_vikor_2[R]))))</f>
        <v>0.34384966139878281</v>
      </c>
      <c r="C1130" s="22">
        <f>_xlfn.RANK.EQ(tbl_vikor_3[[#This Row],[Q(𝜆)]],tbl_vikor_3[Q(𝜆)])</f>
        <v>1331</v>
      </c>
    </row>
    <row r="1131" spans="1:3" x14ac:dyDescent="0.55000000000000004">
      <c r="A1131" s="8">
        <f>[1]!tbl_gk[[#This Row],[ID]]</f>
        <v>243397</v>
      </c>
      <c r="B1131" s="26">
        <f>(($E$2*(tbl_vikor_2[[#This Row],[S]]-MAX(tbl_vikor_2[S])))/(MIN(tbl_vikor_2[S])-MAX(tbl_vikor_2[S])))+((1-$E$2)*((tbl_vikor_2[[#This Row],[R]]-MAX(tbl_vikor_2[R]))/(MIN(tbl_vikor_2[R])-MAX(tbl_vikor_2[R]))))</f>
        <v>0.42978222809210687</v>
      </c>
      <c r="C1131" s="22">
        <f>_xlfn.RANK.EQ(tbl_vikor_3[[#This Row],[Q(𝜆)]],tbl_vikor_3[Q(𝜆)])</f>
        <v>964</v>
      </c>
    </row>
    <row r="1132" spans="1:3" x14ac:dyDescent="0.55000000000000004">
      <c r="A1132" s="7">
        <f>[1]!tbl_gk[[#This Row],[ID]]</f>
        <v>243476</v>
      </c>
      <c r="B1132" s="25">
        <f>(($E$2*(tbl_vikor_2[[#This Row],[S]]-MAX(tbl_vikor_2[S])))/(MIN(tbl_vikor_2[S])-MAX(tbl_vikor_2[S])))+((1-$E$2)*((tbl_vikor_2[[#This Row],[R]]-MAX(tbl_vikor_2[R]))/(MIN(tbl_vikor_2[R])-MAX(tbl_vikor_2[R]))))</f>
        <v>0.52312461116738362</v>
      </c>
      <c r="C1132" s="22">
        <f>_xlfn.RANK.EQ(tbl_vikor_3[[#This Row],[Q(𝜆)]],tbl_vikor_3[Q(𝜆)])</f>
        <v>555</v>
      </c>
    </row>
    <row r="1133" spans="1:3" x14ac:dyDescent="0.55000000000000004">
      <c r="A1133" s="8">
        <f>[1]!tbl_gk[[#This Row],[ID]]</f>
        <v>243573</v>
      </c>
      <c r="B1133" s="26">
        <f>(($E$2*(tbl_vikor_2[[#This Row],[S]]-MAX(tbl_vikor_2[S])))/(MIN(tbl_vikor_2[S])-MAX(tbl_vikor_2[S])))+((1-$E$2)*((tbl_vikor_2[[#This Row],[R]]-MAX(tbl_vikor_2[R]))/(MIN(tbl_vikor_2[R])-MAX(tbl_vikor_2[R]))))</f>
        <v>0.32133491190109209</v>
      </c>
      <c r="C1133" s="22">
        <f>_xlfn.RANK.EQ(tbl_vikor_3[[#This Row],[Q(𝜆)]],tbl_vikor_3[Q(𝜆)])</f>
        <v>1426</v>
      </c>
    </row>
    <row r="1134" spans="1:3" x14ac:dyDescent="0.55000000000000004">
      <c r="A1134" s="7">
        <f>[1]!tbl_gk[[#This Row],[ID]]</f>
        <v>243585</v>
      </c>
      <c r="B1134" s="25">
        <f>(($E$2*(tbl_vikor_2[[#This Row],[S]]-MAX(tbl_vikor_2[S])))/(MIN(tbl_vikor_2[S])-MAX(tbl_vikor_2[S])))+((1-$E$2)*((tbl_vikor_2[[#This Row],[R]]-MAX(tbl_vikor_2[R]))/(MIN(tbl_vikor_2[R])-MAX(tbl_vikor_2[R]))))</f>
        <v>0.62155270289392406</v>
      </c>
      <c r="C1134" s="22">
        <f>_xlfn.RANK.EQ(tbl_vikor_3[[#This Row],[Q(𝜆)]],tbl_vikor_3[Q(𝜆)])</f>
        <v>268</v>
      </c>
    </row>
    <row r="1135" spans="1:3" x14ac:dyDescent="0.55000000000000004">
      <c r="A1135" s="8">
        <f>[1]!tbl_gk[[#This Row],[ID]]</f>
        <v>243588</v>
      </c>
      <c r="B1135" s="26">
        <f>(($E$2*(tbl_vikor_2[[#This Row],[S]]-MAX(tbl_vikor_2[S])))/(MIN(tbl_vikor_2[S])-MAX(tbl_vikor_2[S])))+((1-$E$2)*((tbl_vikor_2[[#This Row],[R]]-MAX(tbl_vikor_2[R]))/(MIN(tbl_vikor_2[R])-MAX(tbl_vikor_2[R]))))</f>
        <v>0.2018123180611136</v>
      </c>
      <c r="C1135" s="22">
        <f>_xlfn.RANK.EQ(tbl_vikor_3[[#This Row],[Q(𝜆)]],tbl_vikor_3[Q(𝜆)])</f>
        <v>1833</v>
      </c>
    </row>
    <row r="1136" spans="1:3" x14ac:dyDescent="0.55000000000000004">
      <c r="A1136" s="7">
        <f>[1]!tbl_gk[[#This Row],[ID]]</f>
        <v>243594</v>
      </c>
      <c r="B1136" s="25">
        <f>(($E$2*(tbl_vikor_2[[#This Row],[S]]-MAX(tbl_vikor_2[S])))/(MIN(tbl_vikor_2[S])-MAX(tbl_vikor_2[S])))+((1-$E$2)*((tbl_vikor_2[[#This Row],[R]]-MAX(tbl_vikor_2[R]))/(MIN(tbl_vikor_2[R])-MAX(tbl_vikor_2[R]))))</f>
        <v>0.41636374996814812</v>
      </c>
      <c r="C1136" s="22">
        <f>_xlfn.RANK.EQ(tbl_vikor_3[[#This Row],[Q(𝜆)]],tbl_vikor_3[Q(𝜆)])</f>
        <v>1024</v>
      </c>
    </row>
    <row r="1137" spans="1:3" x14ac:dyDescent="0.55000000000000004">
      <c r="A1137" s="8">
        <f>[1]!tbl_gk[[#This Row],[ID]]</f>
        <v>243647</v>
      </c>
      <c r="B1137" s="26">
        <f>(($E$2*(tbl_vikor_2[[#This Row],[S]]-MAX(tbl_vikor_2[S])))/(MIN(tbl_vikor_2[S])-MAX(tbl_vikor_2[S])))+((1-$E$2)*((tbl_vikor_2[[#This Row],[R]]-MAX(tbl_vikor_2[R]))/(MIN(tbl_vikor_2[R])-MAX(tbl_vikor_2[R]))))</f>
        <v>0.67136493504532235</v>
      </c>
      <c r="C1137" s="22">
        <f>_xlfn.RANK.EQ(tbl_vikor_3[[#This Row],[Q(𝜆)]],tbl_vikor_3[Q(𝜆)])</f>
        <v>149</v>
      </c>
    </row>
    <row r="1138" spans="1:3" x14ac:dyDescent="0.55000000000000004">
      <c r="A1138" s="7">
        <f>[1]!tbl_gk[[#This Row],[ID]]</f>
        <v>243675</v>
      </c>
      <c r="B1138" s="25">
        <f>(($E$2*(tbl_vikor_2[[#This Row],[S]]-MAX(tbl_vikor_2[S])))/(MIN(tbl_vikor_2[S])-MAX(tbl_vikor_2[S])))+((1-$E$2)*((tbl_vikor_2[[#This Row],[R]]-MAX(tbl_vikor_2[R]))/(MIN(tbl_vikor_2[R])-MAX(tbl_vikor_2[R]))))</f>
        <v>0.45693669241052814</v>
      </c>
      <c r="C1138" s="22">
        <f>_xlfn.RANK.EQ(tbl_vikor_3[[#This Row],[Q(𝜆)]],tbl_vikor_3[Q(𝜆)])</f>
        <v>832</v>
      </c>
    </row>
    <row r="1139" spans="1:3" x14ac:dyDescent="0.55000000000000004">
      <c r="A1139" s="8">
        <f>[1]!tbl_gk[[#This Row],[ID]]</f>
        <v>243699</v>
      </c>
      <c r="B1139" s="26">
        <f>(($E$2*(tbl_vikor_2[[#This Row],[S]]-MAX(tbl_vikor_2[S])))/(MIN(tbl_vikor_2[S])-MAX(tbl_vikor_2[S])))+((1-$E$2)*((tbl_vikor_2[[#This Row],[R]]-MAX(tbl_vikor_2[R]))/(MIN(tbl_vikor_2[R])-MAX(tbl_vikor_2[R]))))</f>
        <v>0.44412677105765463</v>
      </c>
      <c r="C1139" s="22">
        <f>_xlfn.RANK.EQ(tbl_vikor_3[[#This Row],[Q(𝜆)]],tbl_vikor_3[Q(𝜆)])</f>
        <v>902</v>
      </c>
    </row>
    <row r="1140" spans="1:3" x14ac:dyDescent="0.55000000000000004">
      <c r="A1140" s="7">
        <f>[1]!tbl_gk[[#This Row],[ID]]</f>
        <v>243710</v>
      </c>
      <c r="B1140" s="25">
        <f>(($E$2*(tbl_vikor_2[[#This Row],[S]]-MAX(tbl_vikor_2[S])))/(MIN(tbl_vikor_2[S])-MAX(tbl_vikor_2[S])))+((1-$E$2)*((tbl_vikor_2[[#This Row],[R]]-MAX(tbl_vikor_2[R]))/(MIN(tbl_vikor_2[R])-MAX(tbl_vikor_2[R]))))</f>
        <v>0.35650745378336324</v>
      </c>
      <c r="C1140" s="22">
        <f>_xlfn.RANK.EQ(tbl_vikor_3[[#This Row],[Q(𝜆)]],tbl_vikor_3[Q(𝜆)])</f>
        <v>1271</v>
      </c>
    </row>
    <row r="1141" spans="1:3" x14ac:dyDescent="0.55000000000000004">
      <c r="A1141" s="8">
        <f>[1]!tbl_gk[[#This Row],[ID]]</f>
        <v>243711</v>
      </c>
      <c r="B1141" s="26">
        <f>(($E$2*(tbl_vikor_2[[#This Row],[S]]-MAX(tbl_vikor_2[S])))/(MIN(tbl_vikor_2[S])-MAX(tbl_vikor_2[S])))+((1-$E$2)*((tbl_vikor_2[[#This Row],[R]]-MAX(tbl_vikor_2[R]))/(MIN(tbl_vikor_2[R])-MAX(tbl_vikor_2[R]))))</f>
        <v>0.22094203049481087</v>
      </c>
      <c r="C1141" s="22">
        <f>_xlfn.RANK.EQ(tbl_vikor_3[[#This Row],[Q(𝜆)]],tbl_vikor_3[Q(𝜆)])</f>
        <v>1784</v>
      </c>
    </row>
    <row r="1142" spans="1:3" x14ac:dyDescent="0.55000000000000004">
      <c r="A1142" s="7">
        <f>[1]!tbl_gk[[#This Row],[ID]]</f>
        <v>243720</v>
      </c>
      <c r="B1142" s="25">
        <f>(($E$2*(tbl_vikor_2[[#This Row],[S]]-MAX(tbl_vikor_2[S])))/(MIN(tbl_vikor_2[S])-MAX(tbl_vikor_2[S])))+((1-$E$2)*((tbl_vikor_2[[#This Row],[R]]-MAX(tbl_vikor_2[R]))/(MIN(tbl_vikor_2[R])-MAX(tbl_vikor_2[R]))))</f>
        <v>0.40091990302743691</v>
      </c>
      <c r="C1142" s="22">
        <f>_xlfn.RANK.EQ(tbl_vikor_3[[#This Row],[Q(𝜆)]],tbl_vikor_3[Q(𝜆)])</f>
        <v>1092</v>
      </c>
    </row>
    <row r="1143" spans="1:3" x14ac:dyDescent="0.55000000000000004">
      <c r="A1143" s="8">
        <f>[1]!tbl_gk[[#This Row],[ID]]</f>
        <v>243735</v>
      </c>
      <c r="B1143" s="26">
        <f>(($E$2*(tbl_vikor_2[[#This Row],[S]]-MAX(tbl_vikor_2[S])))/(MIN(tbl_vikor_2[S])-MAX(tbl_vikor_2[S])))+((1-$E$2)*((tbl_vikor_2[[#This Row],[R]]-MAX(tbl_vikor_2[R]))/(MIN(tbl_vikor_2[R])-MAX(tbl_vikor_2[R]))))</f>
        <v>0.40234999567411522</v>
      </c>
      <c r="C1143" s="22">
        <f>_xlfn.RANK.EQ(tbl_vikor_3[[#This Row],[Q(𝜆)]],tbl_vikor_3[Q(𝜆)])</f>
        <v>1084</v>
      </c>
    </row>
    <row r="1144" spans="1:3" x14ac:dyDescent="0.55000000000000004">
      <c r="A1144" s="7">
        <f>[1]!tbl_gk[[#This Row],[ID]]</f>
        <v>243736</v>
      </c>
      <c r="B1144" s="25">
        <f>(($E$2*(tbl_vikor_2[[#This Row],[S]]-MAX(tbl_vikor_2[S])))/(MIN(tbl_vikor_2[S])-MAX(tbl_vikor_2[S])))+((1-$E$2)*((tbl_vikor_2[[#This Row],[R]]-MAX(tbl_vikor_2[R]))/(MIN(tbl_vikor_2[R])-MAX(tbl_vikor_2[R]))))</f>
        <v>0.31582623955673372</v>
      </c>
      <c r="C1144" s="22">
        <f>_xlfn.RANK.EQ(tbl_vikor_3[[#This Row],[Q(𝜆)]],tbl_vikor_3[Q(𝜆)])</f>
        <v>1449</v>
      </c>
    </row>
    <row r="1145" spans="1:3" x14ac:dyDescent="0.55000000000000004">
      <c r="A1145" s="8">
        <f>[1]!tbl_gk[[#This Row],[ID]]</f>
        <v>243759</v>
      </c>
      <c r="B1145" s="26">
        <f>(($E$2*(tbl_vikor_2[[#This Row],[S]]-MAX(tbl_vikor_2[S])))/(MIN(tbl_vikor_2[S])-MAX(tbl_vikor_2[S])))+((1-$E$2)*((tbl_vikor_2[[#This Row],[R]]-MAX(tbl_vikor_2[R]))/(MIN(tbl_vikor_2[R])-MAX(tbl_vikor_2[R]))))</f>
        <v>0.40274676734512338</v>
      </c>
      <c r="C1145" s="22">
        <f>_xlfn.RANK.EQ(tbl_vikor_3[[#This Row],[Q(𝜆)]],tbl_vikor_3[Q(𝜆)])</f>
        <v>1080</v>
      </c>
    </row>
    <row r="1146" spans="1:3" x14ac:dyDescent="0.55000000000000004">
      <c r="A1146" s="7">
        <f>[1]!tbl_gk[[#This Row],[ID]]</f>
        <v>243778</v>
      </c>
      <c r="B1146" s="25">
        <f>(($E$2*(tbl_vikor_2[[#This Row],[S]]-MAX(tbl_vikor_2[S])))/(MIN(tbl_vikor_2[S])-MAX(tbl_vikor_2[S])))+((1-$E$2)*((tbl_vikor_2[[#This Row],[R]]-MAX(tbl_vikor_2[R]))/(MIN(tbl_vikor_2[R])-MAX(tbl_vikor_2[R]))))</f>
        <v>0.47452996838474643</v>
      </c>
      <c r="C1146" s="22">
        <f>_xlfn.RANK.EQ(tbl_vikor_3[[#This Row],[Q(𝜆)]],tbl_vikor_3[Q(𝜆)])</f>
        <v>760</v>
      </c>
    </row>
    <row r="1147" spans="1:3" x14ac:dyDescent="0.55000000000000004">
      <c r="A1147" s="8">
        <f>[1]!tbl_gk[[#This Row],[ID]]</f>
        <v>243810</v>
      </c>
      <c r="B1147" s="26">
        <f>(($E$2*(tbl_vikor_2[[#This Row],[S]]-MAX(tbl_vikor_2[S])))/(MIN(tbl_vikor_2[S])-MAX(tbl_vikor_2[S])))+((1-$E$2)*((tbl_vikor_2[[#This Row],[R]]-MAX(tbl_vikor_2[R]))/(MIN(tbl_vikor_2[R])-MAX(tbl_vikor_2[R]))))</f>
        <v>0.38052106932206509</v>
      </c>
      <c r="C1147" s="22">
        <f>_xlfn.RANK.EQ(tbl_vikor_3[[#This Row],[Q(𝜆)]],tbl_vikor_3[Q(𝜆)])</f>
        <v>1157</v>
      </c>
    </row>
    <row r="1148" spans="1:3" x14ac:dyDescent="0.55000000000000004">
      <c r="A1148" s="7">
        <f>[1]!tbl_gk[[#This Row],[ID]]</f>
        <v>243830</v>
      </c>
      <c r="B1148" s="25">
        <f>(($E$2*(tbl_vikor_2[[#This Row],[S]]-MAX(tbl_vikor_2[S])))/(MIN(tbl_vikor_2[S])-MAX(tbl_vikor_2[S])))+((1-$E$2)*((tbl_vikor_2[[#This Row],[R]]-MAX(tbl_vikor_2[R]))/(MIN(tbl_vikor_2[R])-MAX(tbl_vikor_2[R]))))</f>
        <v>0.35446045189195707</v>
      </c>
      <c r="C1148" s="22">
        <f>_xlfn.RANK.EQ(tbl_vikor_3[[#This Row],[Q(𝜆)]],tbl_vikor_3[Q(𝜆)])</f>
        <v>1281</v>
      </c>
    </row>
    <row r="1149" spans="1:3" x14ac:dyDescent="0.55000000000000004">
      <c r="A1149" s="8">
        <f>[1]!tbl_gk[[#This Row],[ID]]</f>
        <v>243917</v>
      </c>
      <c r="B1149" s="26">
        <f>(($E$2*(tbl_vikor_2[[#This Row],[S]]-MAX(tbl_vikor_2[S])))/(MIN(tbl_vikor_2[S])-MAX(tbl_vikor_2[S])))+((1-$E$2)*((tbl_vikor_2[[#This Row],[R]]-MAX(tbl_vikor_2[R]))/(MIN(tbl_vikor_2[R])-MAX(tbl_vikor_2[R]))))</f>
        <v>0.36975364654915255</v>
      </c>
      <c r="C1149" s="22">
        <f>_xlfn.RANK.EQ(tbl_vikor_3[[#This Row],[Q(𝜆)]],tbl_vikor_3[Q(𝜆)])</f>
        <v>1216</v>
      </c>
    </row>
    <row r="1150" spans="1:3" x14ac:dyDescent="0.55000000000000004">
      <c r="A1150" s="7">
        <f>[1]!tbl_gk[[#This Row],[ID]]</f>
        <v>243925</v>
      </c>
      <c r="B1150" s="25">
        <f>(($E$2*(tbl_vikor_2[[#This Row],[S]]-MAX(tbl_vikor_2[S])))/(MIN(tbl_vikor_2[S])-MAX(tbl_vikor_2[S])))+((1-$E$2)*((tbl_vikor_2[[#This Row],[R]]-MAX(tbl_vikor_2[R]))/(MIN(tbl_vikor_2[R])-MAX(tbl_vikor_2[R]))))</f>
        <v>0.55013271683865184</v>
      </c>
      <c r="C1150" s="22">
        <f>_xlfn.RANK.EQ(tbl_vikor_3[[#This Row],[Q(𝜆)]],tbl_vikor_3[Q(𝜆)])</f>
        <v>464</v>
      </c>
    </row>
    <row r="1151" spans="1:3" x14ac:dyDescent="0.55000000000000004">
      <c r="A1151" s="8">
        <f>[1]!tbl_gk[[#This Row],[ID]]</f>
        <v>243952</v>
      </c>
      <c r="B1151" s="26">
        <f>(($E$2*(tbl_vikor_2[[#This Row],[S]]-MAX(tbl_vikor_2[S])))/(MIN(tbl_vikor_2[S])-MAX(tbl_vikor_2[S])))+((1-$E$2)*((tbl_vikor_2[[#This Row],[R]]-MAX(tbl_vikor_2[R]))/(MIN(tbl_vikor_2[R])-MAX(tbl_vikor_2[R]))))</f>
        <v>0.50993645999301984</v>
      </c>
      <c r="C1151" s="22">
        <f>_xlfn.RANK.EQ(tbl_vikor_3[[#This Row],[Q(𝜆)]],tbl_vikor_3[Q(𝜆)])</f>
        <v>598</v>
      </c>
    </row>
    <row r="1152" spans="1:3" x14ac:dyDescent="0.55000000000000004">
      <c r="A1152" s="7">
        <f>[1]!tbl_gk[[#This Row],[ID]]</f>
        <v>243952</v>
      </c>
      <c r="B1152" s="25">
        <f>(($E$2*(tbl_vikor_2[[#This Row],[S]]-MAX(tbl_vikor_2[S])))/(MIN(tbl_vikor_2[S])-MAX(tbl_vikor_2[S])))+((1-$E$2)*((tbl_vikor_2[[#This Row],[R]]-MAX(tbl_vikor_2[R]))/(MIN(tbl_vikor_2[R])-MAX(tbl_vikor_2[R]))))</f>
        <v>0.50993645999301984</v>
      </c>
      <c r="C1152" s="22">
        <f>_xlfn.RANK.EQ(tbl_vikor_3[[#This Row],[Q(𝜆)]],tbl_vikor_3[Q(𝜆)])</f>
        <v>598</v>
      </c>
    </row>
    <row r="1153" spans="1:3" x14ac:dyDescent="0.55000000000000004">
      <c r="A1153" s="8">
        <f>[1]!tbl_gk[[#This Row],[ID]]</f>
        <v>244001</v>
      </c>
      <c r="B1153" s="26">
        <f>(($E$2*(tbl_vikor_2[[#This Row],[S]]-MAX(tbl_vikor_2[S])))/(MIN(tbl_vikor_2[S])-MAX(tbl_vikor_2[S])))+((1-$E$2)*((tbl_vikor_2[[#This Row],[R]]-MAX(tbl_vikor_2[R]))/(MIN(tbl_vikor_2[R])-MAX(tbl_vikor_2[R]))))</f>
        <v>0.43620974393610679</v>
      </c>
      <c r="C1153" s="22">
        <f>_xlfn.RANK.EQ(tbl_vikor_3[[#This Row],[Q(𝜆)]],tbl_vikor_3[Q(𝜆)])</f>
        <v>933</v>
      </c>
    </row>
    <row r="1154" spans="1:3" x14ac:dyDescent="0.55000000000000004">
      <c r="A1154" s="7">
        <f>[1]!tbl_gk[[#This Row],[ID]]</f>
        <v>244020</v>
      </c>
      <c r="B1154" s="25">
        <f>(($E$2*(tbl_vikor_2[[#This Row],[S]]-MAX(tbl_vikor_2[S])))/(MIN(tbl_vikor_2[S])-MAX(tbl_vikor_2[S])))+((1-$E$2)*((tbl_vikor_2[[#This Row],[R]]-MAX(tbl_vikor_2[R]))/(MIN(tbl_vikor_2[R])-MAX(tbl_vikor_2[R]))))</f>
        <v>0.51422908061752248</v>
      </c>
      <c r="C1154" s="22">
        <f>_xlfn.RANK.EQ(tbl_vikor_3[[#This Row],[Q(𝜆)]],tbl_vikor_3[Q(𝜆)])</f>
        <v>583</v>
      </c>
    </row>
    <row r="1155" spans="1:3" x14ac:dyDescent="0.55000000000000004">
      <c r="A1155" s="8">
        <f>[1]!tbl_gk[[#This Row],[ID]]</f>
        <v>244090</v>
      </c>
      <c r="B1155" s="26">
        <f>(($E$2*(tbl_vikor_2[[#This Row],[S]]-MAX(tbl_vikor_2[S])))/(MIN(tbl_vikor_2[S])-MAX(tbl_vikor_2[S])))+((1-$E$2)*((tbl_vikor_2[[#This Row],[R]]-MAX(tbl_vikor_2[R]))/(MIN(tbl_vikor_2[R])-MAX(tbl_vikor_2[R]))))</f>
        <v>0.23745066015279834</v>
      </c>
      <c r="C1155" s="22">
        <f>_xlfn.RANK.EQ(tbl_vikor_3[[#This Row],[Q(𝜆)]],tbl_vikor_3[Q(𝜆)])</f>
        <v>1736</v>
      </c>
    </row>
    <row r="1156" spans="1:3" x14ac:dyDescent="0.55000000000000004">
      <c r="A1156" s="7">
        <f>[1]!tbl_gk[[#This Row],[ID]]</f>
        <v>244119</v>
      </c>
      <c r="B1156" s="25">
        <f>(($E$2*(tbl_vikor_2[[#This Row],[S]]-MAX(tbl_vikor_2[S])))/(MIN(tbl_vikor_2[S])-MAX(tbl_vikor_2[S])))+((1-$E$2)*((tbl_vikor_2[[#This Row],[R]]-MAX(tbl_vikor_2[R]))/(MIN(tbl_vikor_2[R])-MAX(tbl_vikor_2[R]))))</f>
        <v>0.36952368777005817</v>
      </c>
      <c r="C1156" s="22">
        <f>_xlfn.RANK.EQ(tbl_vikor_3[[#This Row],[Q(𝜆)]],tbl_vikor_3[Q(𝜆)])</f>
        <v>1218</v>
      </c>
    </row>
    <row r="1157" spans="1:3" x14ac:dyDescent="0.55000000000000004">
      <c r="A1157" s="8">
        <f>[1]!tbl_gk[[#This Row],[ID]]</f>
        <v>244132</v>
      </c>
      <c r="B1157" s="26">
        <f>(($E$2*(tbl_vikor_2[[#This Row],[S]]-MAX(tbl_vikor_2[S])))/(MIN(tbl_vikor_2[S])-MAX(tbl_vikor_2[S])))+((1-$E$2)*((tbl_vikor_2[[#This Row],[R]]-MAX(tbl_vikor_2[R]))/(MIN(tbl_vikor_2[R])-MAX(tbl_vikor_2[R]))))</f>
        <v>0.2712305689640831</v>
      </c>
      <c r="C1157" s="22">
        <f>_xlfn.RANK.EQ(tbl_vikor_3[[#This Row],[Q(𝜆)]],tbl_vikor_3[Q(𝜆)])</f>
        <v>1620</v>
      </c>
    </row>
    <row r="1158" spans="1:3" x14ac:dyDescent="0.55000000000000004">
      <c r="A1158" s="7">
        <f>[1]!tbl_gk[[#This Row],[ID]]</f>
        <v>244172</v>
      </c>
      <c r="B1158" s="25">
        <f>(($E$2*(tbl_vikor_2[[#This Row],[S]]-MAX(tbl_vikor_2[S])))/(MIN(tbl_vikor_2[S])-MAX(tbl_vikor_2[S])))+((1-$E$2)*((tbl_vikor_2[[#This Row],[R]]-MAX(tbl_vikor_2[R]))/(MIN(tbl_vikor_2[R])-MAX(tbl_vikor_2[R]))))</f>
        <v>0.37790062686645393</v>
      </c>
      <c r="C1158" s="22">
        <f>_xlfn.RANK.EQ(tbl_vikor_3[[#This Row],[Q(𝜆)]],tbl_vikor_3[Q(𝜆)])</f>
        <v>1170</v>
      </c>
    </row>
    <row r="1159" spans="1:3" x14ac:dyDescent="0.55000000000000004">
      <c r="A1159" s="8">
        <f>[1]!tbl_gk[[#This Row],[ID]]</f>
        <v>244178</v>
      </c>
      <c r="B1159" s="26">
        <f>(($E$2*(tbl_vikor_2[[#This Row],[S]]-MAX(tbl_vikor_2[S])))/(MIN(tbl_vikor_2[S])-MAX(tbl_vikor_2[S])))+((1-$E$2)*((tbl_vikor_2[[#This Row],[R]]-MAX(tbl_vikor_2[R]))/(MIN(tbl_vikor_2[R])-MAX(tbl_vikor_2[R]))))</f>
        <v>0.32749752659830905</v>
      </c>
      <c r="C1159" s="22">
        <f>_xlfn.RANK.EQ(tbl_vikor_3[[#This Row],[Q(𝜆)]],tbl_vikor_3[Q(𝜆)])</f>
        <v>1409</v>
      </c>
    </row>
    <row r="1160" spans="1:3" x14ac:dyDescent="0.55000000000000004">
      <c r="A1160" s="7">
        <f>[1]!tbl_gk[[#This Row],[ID]]</f>
        <v>244191</v>
      </c>
      <c r="B1160" s="25">
        <f>(($E$2*(tbl_vikor_2[[#This Row],[S]]-MAX(tbl_vikor_2[S])))/(MIN(tbl_vikor_2[S])-MAX(tbl_vikor_2[S])))+((1-$E$2)*((tbl_vikor_2[[#This Row],[R]]-MAX(tbl_vikor_2[R]))/(MIN(tbl_vikor_2[R])-MAX(tbl_vikor_2[R]))))</f>
        <v>0.43764934831997199</v>
      </c>
      <c r="C1160" s="22">
        <f>_xlfn.RANK.EQ(tbl_vikor_3[[#This Row],[Q(𝜆)]],tbl_vikor_3[Q(𝜆)])</f>
        <v>928</v>
      </c>
    </row>
    <row r="1161" spans="1:3" x14ac:dyDescent="0.55000000000000004">
      <c r="A1161" s="8">
        <f>[1]!tbl_gk[[#This Row],[ID]]</f>
        <v>244256</v>
      </c>
      <c r="B1161" s="26">
        <f>(($E$2*(tbl_vikor_2[[#This Row],[S]]-MAX(tbl_vikor_2[S])))/(MIN(tbl_vikor_2[S])-MAX(tbl_vikor_2[S])))+((1-$E$2)*((tbl_vikor_2[[#This Row],[R]]-MAX(tbl_vikor_2[R]))/(MIN(tbl_vikor_2[R])-MAX(tbl_vikor_2[R]))))</f>
        <v>0.45275248164606263</v>
      </c>
      <c r="C1161" s="22">
        <f>_xlfn.RANK.EQ(tbl_vikor_3[[#This Row],[Q(𝜆)]],tbl_vikor_3[Q(𝜆)])</f>
        <v>861</v>
      </c>
    </row>
    <row r="1162" spans="1:3" x14ac:dyDescent="0.55000000000000004">
      <c r="A1162" s="7">
        <f>[1]!tbl_gk[[#This Row],[ID]]</f>
        <v>244258</v>
      </c>
      <c r="B1162" s="25">
        <f>(($E$2*(tbl_vikor_2[[#This Row],[S]]-MAX(tbl_vikor_2[S])))/(MIN(tbl_vikor_2[S])-MAX(tbl_vikor_2[S])))+((1-$E$2)*((tbl_vikor_2[[#This Row],[R]]-MAX(tbl_vikor_2[R]))/(MIN(tbl_vikor_2[R])-MAX(tbl_vikor_2[R]))))</f>
        <v>0.36365817136312517</v>
      </c>
      <c r="C1162" s="22">
        <f>_xlfn.RANK.EQ(tbl_vikor_3[[#This Row],[Q(𝜆)]],tbl_vikor_3[Q(𝜆)])</f>
        <v>1239</v>
      </c>
    </row>
    <row r="1163" spans="1:3" x14ac:dyDescent="0.55000000000000004">
      <c r="A1163" s="8">
        <f>[1]!tbl_gk[[#This Row],[ID]]</f>
        <v>244274</v>
      </c>
      <c r="B1163" s="26">
        <f>(($E$2*(tbl_vikor_2[[#This Row],[S]]-MAX(tbl_vikor_2[S])))/(MIN(tbl_vikor_2[S])-MAX(tbl_vikor_2[S])))+((1-$E$2)*((tbl_vikor_2[[#This Row],[R]]-MAX(tbl_vikor_2[R]))/(MIN(tbl_vikor_2[R])-MAX(tbl_vikor_2[R]))))</f>
        <v>0.58920474863882677</v>
      </c>
      <c r="C1163" s="22">
        <f>_xlfn.RANK.EQ(tbl_vikor_3[[#This Row],[Q(𝜆)]],tbl_vikor_3[Q(𝜆)])</f>
        <v>349</v>
      </c>
    </row>
    <row r="1164" spans="1:3" x14ac:dyDescent="0.55000000000000004">
      <c r="A1164" s="7">
        <f>[1]!tbl_gk[[#This Row],[ID]]</f>
        <v>244316</v>
      </c>
      <c r="B1164" s="25">
        <f>(($E$2*(tbl_vikor_2[[#This Row],[S]]-MAX(tbl_vikor_2[S])))/(MIN(tbl_vikor_2[S])-MAX(tbl_vikor_2[S])))+((1-$E$2)*((tbl_vikor_2[[#This Row],[R]]-MAX(tbl_vikor_2[R]))/(MIN(tbl_vikor_2[R])-MAX(tbl_vikor_2[R]))))</f>
        <v>0.69443580885954037</v>
      </c>
      <c r="C1164" s="22">
        <f>_xlfn.RANK.EQ(tbl_vikor_3[[#This Row],[Q(𝜆)]],tbl_vikor_3[Q(𝜆)])</f>
        <v>131</v>
      </c>
    </row>
    <row r="1165" spans="1:3" x14ac:dyDescent="0.55000000000000004">
      <c r="A1165" s="8">
        <f>[1]!tbl_gk[[#This Row],[ID]]</f>
        <v>244340</v>
      </c>
      <c r="B1165" s="26">
        <f>(($E$2*(tbl_vikor_2[[#This Row],[S]]-MAX(tbl_vikor_2[S])))/(MIN(tbl_vikor_2[S])-MAX(tbl_vikor_2[S])))+((1-$E$2)*((tbl_vikor_2[[#This Row],[R]]-MAX(tbl_vikor_2[R]))/(MIN(tbl_vikor_2[R])-MAX(tbl_vikor_2[R]))))</f>
        <v>0.32100588043193451</v>
      </c>
      <c r="C1165" s="22">
        <f>_xlfn.RANK.EQ(tbl_vikor_3[[#This Row],[Q(𝜆)]],tbl_vikor_3[Q(𝜆)])</f>
        <v>1429</v>
      </c>
    </row>
    <row r="1166" spans="1:3" x14ac:dyDescent="0.55000000000000004">
      <c r="A1166" s="7">
        <f>[1]!tbl_gk[[#This Row],[ID]]</f>
        <v>244363</v>
      </c>
      <c r="B1166" s="25">
        <f>(($E$2*(tbl_vikor_2[[#This Row],[S]]-MAX(tbl_vikor_2[S])))/(MIN(tbl_vikor_2[S])-MAX(tbl_vikor_2[S])))+((1-$E$2)*((tbl_vikor_2[[#This Row],[R]]-MAX(tbl_vikor_2[R]))/(MIN(tbl_vikor_2[R])-MAX(tbl_vikor_2[R]))))</f>
        <v>0.43953724606514766</v>
      </c>
      <c r="C1166" s="22">
        <f>_xlfn.RANK.EQ(tbl_vikor_3[[#This Row],[Q(𝜆)]],tbl_vikor_3[Q(𝜆)])</f>
        <v>921</v>
      </c>
    </row>
    <row r="1167" spans="1:3" x14ac:dyDescent="0.55000000000000004">
      <c r="A1167" s="8">
        <f>[1]!tbl_gk[[#This Row],[ID]]</f>
        <v>244384</v>
      </c>
      <c r="B1167" s="26">
        <f>(($E$2*(tbl_vikor_2[[#This Row],[S]]-MAX(tbl_vikor_2[S])))/(MIN(tbl_vikor_2[S])-MAX(tbl_vikor_2[S])))+((1-$E$2)*((tbl_vikor_2[[#This Row],[R]]-MAX(tbl_vikor_2[R]))/(MIN(tbl_vikor_2[R])-MAX(tbl_vikor_2[R]))))</f>
        <v>0.44393718987331621</v>
      </c>
      <c r="C1167" s="22">
        <f>_xlfn.RANK.EQ(tbl_vikor_3[[#This Row],[Q(𝜆)]],tbl_vikor_3[Q(𝜆)])</f>
        <v>905</v>
      </c>
    </row>
    <row r="1168" spans="1:3" x14ac:dyDescent="0.55000000000000004">
      <c r="A1168" s="7">
        <f>[1]!tbl_gk[[#This Row],[ID]]</f>
        <v>244385</v>
      </c>
      <c r="B1168" s="25">
        <f>(($E$2*(tbl_vikor_2[[#This Row],[S]]-MAX(tbl_vikor_2[S])))/(MIN(tbl_vikor_2[S])-MAX(tbl_vikor_2[S])))+((1-$E$2)*((tbl_vikor_2[[#This Row],[R]]-MAX(tbl_vikor_2[R]))/(MIN(tbl_vikor_2[R])-MAX(tbl_vikor_2[R]))))</f>
        <v>0.44314267958714115</v>
      </c>
      <c r="C1168" s="22">
        <f>_xlfn.RANK.EQ(tbl_vikor_3[[#This Row],[Q(𝜆)]],tbl_vikor_3[Q(𝜆)])</f>
        <v>907</v>
      </c>
    </row>
    <row r="1169" spans="1:3" x14ac:dyDescent="0.55000000000000004">
      <c r="A1169" s="8">
        <f>[1]!tbl_gk[[#This Row],[ID]]</f>
        <v>244385</v>
      </c>
      <c r="B1169" s="26">
        <f>(($E$2*(tbl_vikor_2[[#This Row],[S]]-MAX(tbl_vikor_2[S])))/(MIN(tbl_vikor_2[S])-MAX(tbl_vikor_2[S])))+((1-$E$2)*((tbl_vikor_2[[#This Row],[R]]-MAX(tbl_vikor_2[R]))/(MIN(tbl_vikor_2[R])-MAX(tbl_vikor_2[R]))))</f>
        <v>0.44314267958714115</v>
      </c>
      <c r="C1169" s="22">
        <f>_xlfn.RANK.EQ(tbl_vikor_3[[#This Row],[Q(𝜆)]],tbl_vikor_3[Q(𝜆)])</f>
        <v>907</v>
      </c>
    </row>
    <row r="1170" spans="1:3" x14ac:dyDescent="0.55000000000000004">
      <c r="A1170" s="7">
        <f>[1]!tbl_gk[[#This Row],[ID]]</f>
        <v>244409</v>
      </c>
      <c r="B1170" s="25">
        <f>(($E$2*(tbl_vikor_2[[#This Row],[S]]-MAX(tbl_vikor_2[S])))/(MIN(tbl_vikor_2[S])-MAX(tbl_vikor_2[S])))+((1-$E$2)*((tbl_vikor_2[[#This Row],[R]]-MAX(tbl_vikor_2[R]))/(MIN(tbl_vikor_2[R])-MAX(tbl_vikor_2[R]))))</f>
        <v>0.28297772863883719</v>
      </c>
      <c r="C1170" s="22">
        <f>_xlfn.RANK.EQ(tbl_vikor_3[[#This Row],[Q(𝜆)]],tbl_vikor_3[Q(𝜆)])</f>
        <v>1569</v>
      </c>
    </row>
    <row r="1171" spans="1:3" x14ac:dyDescent="0.55000000000000004">
      <c r="A1171" s="8">
        <f>[1]!tbl_gk[[#This Row],[ID]]</f>
        <v>244417</v>
      </c>
      <c r="B1171" s="26">
        <f>(($E$2*(tbl_vikor_2[[#This Row],[S]]-MAX(tbl_vikor_2[S])))/(MIN(tbl_vikor_2[S])-MAX(tbl_vikor_2[S])))+((1-$E$2)*((tbl_vikor_2[[#This Row],[R]]-MAX(tbl_vikor_2[R]))/(MIN(tbl_vikor_2[R])-MAX(tbl_vikor_2[R]))))</f>
        <v>0.39833613882760338</v>
      </c>
      <c r="C1171" s="22">
        <f>_xlfn.RANK.EQ(tbl_vikor_3[[#This Row],[Q(𝜆)]],tbl_vikor_3[Q(𝜆)])</f>
        <v>1100</v>
      </c>
    </row>
    <row r="1172" spans="1:3" x14ac:dyDescent="0.55000000000000004">
      <c r="A1172" s="7">
        <f>[1]!tbl_gk[[#This Row],[ID]]</f>
        <v>244467</v>
      </c>
      <c r="B1172" s="25">
        <f>(($E$2*(tbl_vikor_2[[#This Row],[S]]-MAX(tbl_vikor_2[S])))/(MIN(tbl_vikor_2[S])-MAX(tbl_vikor_2[S])))+((1-$E$2)*((tbl_vikor_2[[#This Row],[R]]-MAX(tbl_vikor_2[R]))/(MIN(tbl_vikor_2[R])-MAX(tbl_vikor_2[R]))))</f>
        <v>0.72615716817102505</v>
      </c>
      <c r="C1172" s="22">
        <f>_xlfn.RANK.EQ(tbl_vikor_3[[#This Row],[Q(𝜆)]],tbl_vikor_3[Q(𝜆)])</f>
        <v>97</v>
      </c>
    </row>
    <row r="1173" spans="1:3" x14ac:dyDescent="0.55000000000000004">
      <c r="A1173" s="8">
        <f>[1]!tbl_gk[[#This Row],[ID]]</f>
        <v>244498</v>
      </c>
      <c r="B1173" s="26">
        <f>(($E$2*(tbl_vikor_2[[#This Row],[S]]-MAX(tbl_vikor_2[S])))/(MIN(tbl_vikor_2[S])-MAX(tbl_vikor_2[S])))+((1-$E$2)*((tbl_vikor_2[[#This Row],[R]]-MAX(tbl_vikor_2[R]))/(MIN(tbl_vikor_2[R])-MAX(tbl_vikor_2[R]))))</f>
        <v>0.34770641249342488</v>
      </c>
      <c r="C1173" s="22">
        <f>_xlfn.RANK.EQ(tbl_vikor_3[[#This Row],[Q(𝜆)]],tbl_vikor_3[Q(𝜆)])</f>
        <v>1319</v>
      </c>
    </row>
    <row r="1174" spans="1:3" x14ac:dyDescent="0.55000000000000004">
      <c r="A1174" s="7">
        <f>[1]!tbl_gk[[#This Row],[ID]]</f>
        <v>244584</v>
      </c>
      <c r="B1174" s="25">
        <f>(($E$2*(tbl_vikor_2[[#This Row],[S]]-MAX(tbl_vikor_2[S])))/(MIN(tbl_vikor_2[S])-MAX(tbl_vikor_2[S])))+((1-$E$2)*((tbl_vikor_2[[#This Row],[R]]-MAX(tbl_vikor_2[R]))/(MIN(tbl_vikor_2[R])-MAX(tbl_vikor_2[R]))))</f>
        <v>0.48136656569547265</v>
      </c>
      <c r="C1174" s="22">
        <f>_xlfn.RANK.EQ(tbl_vikor_3[[#This Row],[Q(𝜆)]],tbl_vikor_3[Q(𝜆)])</f>
        <v>724</v>
      </c>
    </row>
    <row r="1175" spans="1:3" x14ac:dyDescent="0.55000000000000004">
      <c r="A1175" s="8">
        <f>[1]!tbl_gk[[#This Row],[ID]]</f>
        <v>244746</v>
      </c>
      <c r="B1175" s="26">
        <f>(($E$2*(tbl_vikor_2[[#This Row],[S]]-MAX(tbl_vikor_2[S])))/(MIN(tbl_vikor_2[S])-MAX(tbl_vikor_2[S])))+((1-$E$2)*((tbl_vikor_2[[#This Row],[R]]-MAX(tbl_vikor_2[R]))/(MIN(tbl_vikor_2[R])-MAX(tbl_vikor_2[R]))))</f>
        <v>0.31106599089637765</v>
      </c>
      <c r="C1175" s="22">
        <f>_xlfn.RANK.EQ(tbl_vikor_3[[#This Row],[Q(𝜆)]],tbl_vikor_3[Q(𝜆)])</f>
        <v>1470</v>
      </c>
    </row>
    <row r="1176" spans="1:3" x14ac:dyDescent="0.55000000000000004">
      <c r="A1176" s="7">
        <f>[1]!tbl_gk[[#This Row],[ID]]</f>
        <v>244781</v>
      </c>
      <c r="B1176" s="25">
        <f>(($E$2*(tbl_vikor_2[[#This Row],[S]]-MAX(tbl_vikor_2[S])))/(MIN(tbl_vikor_2[S])-MAX(tbl_vikor_2[S])))+((1-$E$2)*((tbl_vikor_2[[#This Row],[R]]-MAX(tbl_vikor_2[R]))/(MIN(tbl_vikor_2[R])-MAX(tbl_vikor_2[R]))))</f>
        <v>0.34142152351123189</v>
      </c>
      <c r="C1176" s="22">
        <f>_xlfn.RANK.EQ(tbl_vikor_3[[#This Row],[Q(𝜆)]],tbl_vikor_3[Q(𝜆)])</f>
        <v>1341</v>
      </c>
    </row>
    <row r="1177" spans="1:3" x14ac:dyDescent="0.55000000000000004">
      <c r="A1177" s="8">
        <f>[1]!tbl_gk[[#This Row],[ID]]</f>
        <v>244810</v>
      </c>
      <c r="B1177" s="26">
        <f>(($E$2*(tbl_vikor_2[[#This Row],[S]]-MAX(tbl_vikor_2[S])))/(MIN(tbl_vikor_2[S])-MAX(tbl_vikor_2[S])))+((1-$E$2)*((tbl_vikor_2[[#This Row],[R]]-MAX(tbl_vikor_2[R]))/(MIN(tbl_vikor_2[R])-MAX(tbl_vikor_2[R]))))</f>
        <v>0.37974324197144821</v>
      </c>
      <c r="C1177" s="22">
        <f>_xlfn.RANK.EQ(tbl_vikor_3[[#This Row],[Q(𝜆)]],tbl_vikor_3[Q(𝜆)])</f>
        <v>1162</v>
      </c>
    </row>
    <row r="1178" spans="1:3" x14ac:dyDescent="0.55000000000000004">
      <c r="A1178" s="7">
        <f>[1]!tbl_gk[[#This Row],[ID]]</f>
        <v>244813</v>
      </c>
      <c r="B1178" s="25">
        <f>(($E$2*(tbl_vikor_2[[#This Row],[S]]-MAX(tbl_vikor_2[S])))/(MIN(tbl_vikor_2[S])-MAX(tbl_vikor_2[S])))+((1-$E$2)*((tbl_vikor_2[[#This Row],[R]]-MAX(tbl_vikor_2[R]))/(MIN(tbl_vikor_2[R])-MAX(tbl_vikor_2[R]))))</f>
        <v>0.26624279473134105</v>
      </c>
      <c r="C1178" s="22">
        <f>_xlfn.RANK.EQ(tbl_vikor_3[[#This Row],[Q(𝜆)]],tbl_vikor_3[Q(𝜆)])</f>
        <v>1638</v>
      </c>
    </row>
    <row r="1179" spans="1:3" x14ac:dyDescent="0.55000000000000004">
      <c r="A1179" s="8">
        <f>[1]!tbl_gk[[#This Row],[ID]]</f>
        <v>244827</v>
      </c>
      <c r="B1179" s="26">
        <f>(($E$2*(tbl_vikor_2[[#This Row],[S]]-MAX(tbl_vikor_2[S])))/(MIN(tbl_vikor_2[S])-MAX(tbl_vikor_2[S])))+((1-$E$2)*((tbl_vikor_2[[#This Row],[R]]-MAX(tbl_vikor_2[R]))/(MIN(tbl_vikor_2[R])-MAX(tbl_vikor_2[R]))))</f>
        <v>0.49762032187268102</v>
      </c>
      <c r="C1179" s="22">
        <f>_xlfn.RANK.EQ(tbl_vikor_3[[#This Row],[Q(𝜆)]],tbl_vikor_3[Q(𝜆)])</f>
        <v>650</v>
      </c>
    </row>
    <row r="1180" spans="1:3" x14ac:dyDescent="0.55000000000000004">
      <c r="A1180" s="7">
        <f>[1]!tbl_gk[[#This Row],[ID]]</f>
        <v>244867</v>
      </c>
      <c r="B1180" s="25">
        <f>(($E$2*(tbl_vikor_2[[#This Row],[S]]-MAX(tbl_vikor_2[S])))/(MIN(tbl_vikor_2[S])-MAX(tbl_vikor_2[S])))+((1-$E$2)*((tbl_vikor_2[[#This Row],[R]]-MAX(tbl_vikor_2[R]))/(MIN(tbl_vikor_2[R])-MAX(tbl_vikor_2[R]))))</f>
        <v>0.47864344798636871</v>
      </c>
      <c r="C1180" s="22">
        <f>_xlfn.RANK.EQ(tbl_vikor_3[[#This Row],[Q(𝜆)]],tbl_vikor_3[Q(𝜆)])</f>
        <v>735</v>
      </c>
    </row>
    <row r="1181" spans="1:3" x14ac:dyDescent="0.55000000000000004">
      <c r="A1181" s="8">
        <f>[1]!tbl_gk[[#This Row],[ID]]</f>
        <v>244987</v>
      </c>
      <c r="B1181" s="26">
        <f>(($E$2*(tbl_vikor_2[[#This Row],[S]]-MAX(tbl_vikor_2[S])))/(MIN(tbl_vikor_2[S])-MAX(tbl_vikor_2[S])))+((1-$E$2)*((tbl_vikor_2[[#This Row],[R]]-MAX(tbl_vikor_2[R]))/(MIN(tbl_vikor_2[R])-MAX(tbl_vikor_2[R]))))</f>
        <v>0.56317842452366929</v>
      </c>
      <c r="C1181" s="22">
        <f>_xlfn.RANK.EQ(tbl_vikor_3[[#This Row],[Q(𝜆)]],tbl_vikor_3[Q(𝜆)])</f>
        <v>431</v>
      </c>
    </row>
    <row r="1182" spans="1:3" x14ac:dyDescent="0.55000000000000004">
      <c r="A1182" s="7">
        <f>[1]!tbl_gk[[#This Row],[ID]]</f>
        <v>245057</v>
      </c>
      <c r="B1182" s="25">
        <f>(($E$2*(tbl_vikor_2[[#This Row],[S]]-MAX(tbl_vikor_2[S])))/(MIN(tbl_vikor_2[S])-MAX(tbl_vikor_2[S])))+((1-$E$2)*((tbl_vikor_2[[#This Row],[R]]-MAX(tbl_vikor_2[R]))/(MIN(tbl_vikor_2[R])-MAX(tbl_vikor_2[R]))))</f>
        <v>0.27170419115664773</v>
      </c>
      <c r="C1182" s="22">
        <f>_xlfn.RANK.EQ(tbl_vikor_3[[#This Row],[Q(𝜆)]],tbl_vikor_3[Q(𝜆)])</f>
        <v>1616</v>
      </c>
    </row>
    <row r="1183" spans="1:3" x14ac:dyDescent="0.55000000000000004">
      <c r="A1183" s="8">
        <f>[1]!tbl_gk[[#This Row],[ID]]</f>
        <v>245074</v>
      </c>
      <c r="B1183" s="26">
        <f>(($E$2*(tbl_vikor_2[[#This Row],[S]]-MAX(tbl_vikor_2[S])))/(MIN(tbl_vikor_2[S])-MAX(tbl_vikor_2[S])))+((1-$E$2)*((tbl_vikor_2[[#This Row],[R]]-MAX(tbl_vikor_2[R]))/(MIN(tbl_vikor_2[R])-MAX(tbl_vikor_2[R]))))</f>
        <v>0.28553028116220391</v>
      </c>
      <c r="C1183" s="22">
        <f>_xlfn.RANK.EQ(tbl_vikor_3[[#This Row],[Q(𝜆)]],tbl_vikor_3[Q(𝜆)])</f>
        <v>1562</v>
      </c>
    </row>
    <row r="1184" spans="1:3" x14ac:dyDescent="0.55000000000000004">
      <c r="A1184" s="7">
        <f>[1]!tbl_gk[[#This Row],[ID]]</f>
        <v>245088</v>
      </c>
      <c r="B1184" s="25">
        <f>(($E$2*(tbl_vikor_2[[#This Row],[S]]-MAX(tbl_vikor_2[S])))/(MIN(tbl_vikor_2[S])-MAX(tbl_vikor_2[S])))+((1-$E$2)*((tbl_vikor_2[[#This Row],[R]]-MAX(tbl_vikor_2[R]))/(MIN(tbl_vikor_2[R])-MAX(tbl_vikor_2[R]))))</f>
        <v>0.27199627761982764</v>
      </c>
      <c r="C1184" s="22">
        <f>_xlfn.RANK.EQ(tbl_vikor_3[[#This Row],[Q(𝜆)]],tbl_vikor_3[Q(𝜆)])</f>
        <v>1615</v>
      </c>
    </row>
    <row r="1185" spans="1:3" x14ac:dyDescent="0.55000000000000004">
      <c r="A1185" s="8">
        <f>[1]!tbl_gk[[#This Row],[ID]]</f>
        <v>245090</v>
      </c>
      <c r="B1185" s="26">
        <f>(($E$2*(tbl_vikor_2[[#This Row],[S]]-MAX(tbl_vikor_2[S])))/(MIN(tbl_vikor_2[S])-MAX(tbl_vikor_2[S])))+((1-$E$2)*((tbl_vikor_2[[#This Row],[R]]-MAX(tbl_vikor_2[R]))/(MIN(tbl_vikor_2[R])-MAX(tbl_vikor_2[R]))))</f>
        <v>0.26457692075686695</v>
      </c>
      <c r="C1185" s="22">
        <f>_xlfn.RANK.EQ(tbl_vikor_3[[#This Row],[Q(𝜆)]],tbl_vikor_3[Q(𝜆)])</f>
        <v>1648</v>
      </c>
    </row>
    <row r="1186" spans="1:3" x14ac:dyDescent="0.55000000000000004">
      <c r="A1186" s="7">
        <f>[1]!tbl_gk[[#This Row],[ID]]</f>
        <v>245164</v>
      </c>
      <c r="B1186" s="25">
        <f>(($E$2*(tbl_vikor_2[[#This Row],[S]]-MAX(tbl_vikor_2[S])))/(MIN(tbl_vikor_2[S])-MAX(tbl_vikor_2[S])))+((1-$E$2)*((tbl_vikor_2[[#This Row],[R]]-MAX(tbl_vikor_2[R]))/(MIN(tbl_vikor_2[R])-MAX(tbl_vikor_2[R]))))</f>
        <v>0.19405342112889523</v>
      </c>
      <c r="C1186" s="22">
        <f>_xlfn.RANK.EQ(tbl_vikor_3[[#This Row],[Q(𝜆)]],tbl_vikor_3[Q(𝜆)])</f>
        <v>1848</v>
      </c>
    </row>
    <row r="1187" spans="1:3" x14ac:dyDescent="0.55000000000000004">
      <c r="A1187" s="8">
        <f>[1]!tbl_gk[[#This Row],[ID]]</f>
        <v>245176</v>
      </c>
      <c r="B1187" s="26">
        <f>(($E$2*(tbl_vikor_2[[#This Row],[S]]-MAX(tbl_vikor_2[S])))/(MIN(tbl_vikor_2[S])-MAX(tbl_vikor_2[S])))+((1-$E$2)*((tbl_vikor_2[[#This Row],[R]]-MAX(tbl_vikor_2[R]))/(MIN(tbl_vikor_2[R])-MAX(tbl_vikor_2[R]))))</f>
        <v>0.4045657391226013</v>
      </c>
      <c r="C1187" s="22">
        <f>_xlfn.RANK.EQ(tbl_vikor_3[[#This Row],[Q(𝜆)]],tbl_vikor_3[Q(𝜆)])</f>
        <v>1075</v>
      </c>
    </row>
    <row r="1188" spans="1:3" x14ac:dyDescent="0.55000000000000004">
      <c r="A1188" s="7">
        <f>[1]!tbl_gk[[#This Row],[ID]]</f>
        <v>245274</v>
      </c>
      <c r="B1188" s="25">
        <f>(($E$2*(tbl_vikor_2[[#This Row],[S]]-MAX(tbl_vikor_2[S])))/(MIN(tbl_vikor_2[S])-MAX(tbl_vikor_2[S])))+((1-$E$2)*((tbl_vikor_2[[#This Row],[R]]-MAX(tbl_vikor_2[R]))/(MIN(tbl_vikor_2[R])-MAX(tbl_vikor_2[R]))))</f>
        <v>0.66781730871720013</v>
      </c>
      <c r="C1188" s="22">
        <f>_xlfn.RANK.EQ(tbl_vikor_3[[#This Row],[Q(𝜆)]],tbl_vikor_3[Q(𝜆)])</f>
        <v>157</v>
      </c>
    </row>
    <row r="1189" spans="1:3" x14ac:dyDescent="0.55000000000000004">
      <c r="A1189" s="8">
        <f>[1]!tbl_gk[[#This Row],[ID]]</f>
        <v>245370</v>
      </c>
      <c r="B1189" s="26">
        <f>(($E$2*(tbl_vikor_2[[#This Row],[S]]-MAX(tbl_vikor_2[S])))/(MIN(tbl_vikor_2[S])-MAX(tbl_vikor_2[S])))+((1-$E$2)*((tbl_vikor_2[[#This Row],[R]]-MAX(tbl_vikor_2[R]))/(MIN(tbl_vikor_2[R])-MAX(tbl_vikor_2[R]))))</f>
        <v>0.33268351440930322</v>
      </c>
      <c r="C1189" s="22">
        <f>_xlfn.RANK.EQ(tbl_vikor_3[[#This Row],[Q(𝜆)]],tbl_vikor_3[Q(𝜆)])</f>
        <v>1380</v>
      </c>
    </row>
    <row r="1190" spans="1:3" x14ac:dyDescent="0.55000000000000004">
      <c r="A1190" s="7">
        <f>[1]!tbl_gk[[#This Row],[ID]]</f>
        <v>245370</v>
      </c>
      <c r="B1190" s="25">
        <f>(($E$2*(tbl_vikor_2[[#This Row],[S]]-MAX(tbl_vikor_2[S])))/(MIN(tbl_vikor_2[S])-MAX(tbl_vikor_2[S])))+((1-$E$2)*((tbl_vikor_2[[#This Row],[R]]-MAX(tbl_vikor_2[R]))/(MIN(tbl_vikor_2[R])-MAX(tbl_vikor_2[R]))))</f>
        <v>0.33268351440930322</v>
      </c>
      <c r="C1190" s="22">
        <f>_xlfn.RANK.EQ(tbl_vikor_3[[#This Row],[Q(𝜆)]],tbl_vikor_3[Q(𝜆)])</f>
        <v>1380</v>
      </c>
    </row>
    <row r="1191" spans="1:3" x14ac:dyDescent="0.55000000000000004">
      <c r="A1191" s="8">
        <f>[1]!tbl_gk[[#This Row],[ID]]</f>
        <v>245425</v>
      </c>
      <c r="B1191" s="26">
        <f>(($E$2*(tbl_vikor_2[[#This Row],[S]]-MAX(tbl_vikor_2[S])))/(MIN(tbl_vikor_2[S])-MAX(tbl_vikor_2[S])))+((1-$E$2)*((tbl_vikor_2[[#This Row],[R]]-MAX(tbl_vikor_2[R]))/(MIN(tbl_vikor_2[R])-MAX(tbl_vikor_2[R]))))</f>
        <v>0.21554163172671287</v>
      </c>
      <c r="C1191" s="22">
        <f>_xlfn.RANK.EQ(tbl_vikor_3[[#This Row],[Q(𝜆)]],tbl_vikor_3[Q(𝜆)])</f>
        <v>1802</v>
      </c>
    </row>
    <row r="1192" spans="1:3" x14ac:dyDescent="0.55000000000000004">
      <c r="A1192" s="7">
        <f>[1]!tbl_gk[[#This Row],[ID]]</f>
        <v>245502</v>
      </c>
      <c r="B1192" s="25">
        <f>(($E$2*(tbl_vikor_2[[#This Row],[S]]-MAX(tbl_vikor_2[S])))/(MIN(tbl_vikor_2[S])-MAX(tbl_vikor_2[S])))+((1-$E$2)*((tbl_vikor_2[[#This Row],[R]]-MAX(tbl_vikor_2[R]))/(MIN(tbl_vikor_2[R])-MAX(tbl_vikor_2[R]))))</f>
        <v>0.23297784140519601</v>
      </c>
      <c r="C1192" s="22">
        <f>_xlfn.RANK.EQ(tbl_vikor_3[[#This Row],[Q(𝜆)]],tbl_vikor_3[Q(𝜆)])</f>
        <v>1750</v>
      </c>
    </row>
    <row r="1193" spans="1:3" x14ac:dyDescent="0.55000000000000004">
      <c r="A1193" s="8">
        <f>[1]!tbl_gk[[#This Row],[ID]]</f>
        <v>245599</v>
      </c>
      <c r="B1193" s="26">
        <f>(($E$2*(tbl_vikor_2[[#This Row],[S]]-MAX(tbl_vikor_2[S])))/(MIN(tbl_vikor_2[S])-MAX(tbl_vikor_2[S])))+((1-$E$2)*((tbl_vikor_2[[#This Row],[R]]-MAX(tbl_vikor_2[R]))/(MIN(tbl_vikor_2[R])-MAX(tbl_vikor_2[R]))))</f>
        <v>0.36531910345046165</v>
      </c>
      <c r="C1193" s="22">
        <f>_xlfn.RANK.EQ(tbl_vikor_3[[#This Row],[Q(𝜆)]],tbl_vikor_3[Q(𝜆)])</f>
        <v>1231</v>
      </c>
    </row>
    <row r="1194" spans="1:3" x14ac:dyDescent="0.55000000000000004">
      <c r="A1194" s="7">
        <f>[1]!tbl_gk[[#This Row],[ID]]</f>
        <v>245601</v>
      </c>
      <c r="B1194" s="25">
        <f>(($E$2*(tbl_vikor_2[[#This Row],[S]]-MAX(tbl_vikor_2[S])))/(MIN(tbl_vikor_2[S])-MAX(tbl_vikor_2[S])))+((1-$E$2)*((tbl_vikor_2[[#This Row],[R]]-MAX(tbl_vikor_2[R]))/(MIN(tbl_vikor_2[R])-MAX(tbl_vikor_2[R]))))</f>
        <v>0.50447177536272014</v>
      </c>
      <c r="C1194" s="22">
        <f>_xlfn.RANK.EQ(tbl_vikor_3[[#This Row],[Q(𝜆)]],tbl_vikor_3[Q(𝜆)])</f>
        <v>617</v>
      </c>
    </row>
    <row r="1195" spans="1:3" x14ac:dyDescent="0.55000000000000004">
      <c r="A1195" s="8">
        <f>[1]!tbl_gk[[#This Row],[ID]]</f>
        <v>245632</v>
      </c>
      <c r="B1195" s="26">
        <f>(($E$2*(tbl_vikor_2[[#This Row],[S]]-MAX(tbl_vikor_2[S])))/(MIN(tbl_vikor_2[S])-MAX(tbl_vikor_2[S])))+((1-$E$2)*((tbl_vikor_2[[#This Row],[R]]-MAX(tbl_vikor_2[R]))/(MIN(tbl_vikor_2[R])-MAX(tbl_vikor_2[R]))))</f>
        <v>0.48930352350679912</v>
      </c>
      <c r="C1195" s="22">
        <f>_xlfn.RANK.EQ(tbl_vikor_3[[#This Row],[Q(𝜆)]],tbl_vikor_3[Q(𝜆)])</f>
        <v>678</v>
      </c>
    </row>
    <row r="1196" spans="1:3" x14ac:dyDescent="0.55000000000000004">
      <c r="A1196" s="7">
        <f>[1]!tbl_gk[[#This Row],[ID]]</f>
        <v>245783</v>
      </c>
      <c r="B1196" s="25">
        <f>(($E$2*(tbl_vikor_2[[#This Row],[S]]-MAX(tbl_vikor_2[S])))/(MIN(tbl_vikor_2[S])-MAX(tbl_vikor_2[S])))+((1-$E$2)*((tbl_vikor_2[[#This Row],[R]]-MAX(tbl_vikor_2[R]))/(MIN(tbl_vikor_2[R])-MAX(tbl_vikor_2[R]))))</f>
        <v>0.37722213086032064</v>
      </c>
      <c r="C1196" s="22">
        <f>_xlfn.RANK.EQ(tbl_vikor_3[[#This Row],[Q(𝜆)]],tbl_vikor_3[Q(𝜆)])</f>
        <v>1173</v>
      </c>
    </row>
    <row r="1197" spans="1:3" x14ac:dyDescent="0.55000000000000004">
      <c r="A1197" s="8">
        <f>[1]!tbl_gk[[#This Row],[ID]]</f>
        <v>245797</v>
      </c>
      <c r="B1197" s="26">
        <f>(($E$2*(tbl_vikor_2[[#This Row],[S]]-MAX(tbl_vikor_2[S])))/(MIN(tbl_vikor_2[S])-MAX(tbl_vikor_2[S])))+((1-$E$2)*((tbl_vikor_2[[#This Row],[R]]-MAX(tbl_vikor_2[R]))/(MIN(tbl_vikor_2[R])-MAX(tbl_vikor_2[R]))))</f>
        <v>0.35283837749100216</v>
      </c>
      <c r="C1197" s="22">
        <f>_xlfn.RANK.EQ(tbl_vikor_3[[#This Row],[Q(𝜆)]],tbl_vikor_3[Q(𝜆)])</f>
        <v>1290</v>
      </c>
    </row>
    <row r="1198" spans="1:3" x14ac:dyDescent="0.55000000000000004">
      <c r="A1198" s="7">
        <f>[1]!tbl_gk[[#This Row],[ID]]</f>
        <v>245822</v>
      </c>
      <c r="B1198" s="25">
        <f>(($E$2*(tbl_vikor_2[[#This Row],[S]]-MAX(tbl_vikor_2[S])))/(MIN(tbl_vikor_2[S])-MAX(tbl_vikor_2[S])))+((1-$E$2)*((tbl_vikor_2[[#This Row],[R]]-MAX(tbl_vikor_2[R]))/(MIN(tbl_vikor_2[R])-MAX(tbl_vikor_2[R]))))</f>
        <v>0.33236283725564464</v>
      </c>
      <c r="C1198" s="22">
        <f>_xlfn.RANK.EQ(tbl_vikor_3[[#This Row],[Q(𝜆)]],tbl_vikor_3[Q(𝜆)])</f>
        <v>1385</v>
      </c>
    </row>
    <row r="1199" spans="1:3" x14ac:dyDescent="0.55000000000000004">
      <c r="A1199" s="8">
        <f>[1]!tbl_gk[[#This Row],[ID]]</f>
        <v>245865</v>
      </c>
      <c r="B1199" s="26">
        <f>(($E$2*(tbl_vikor_2[[#This Row],[S]]-MAX(tbl_vikor_2[S])))/(MIN(tbl_vikor_2[S])-MAX(tbl_vikor_2[S])))+((1-$E$2)*((tbl_vikor_2[[#This Row],[R]]-MAX(tbl_vikor_2[R]))/(MIN(tbl_vikor_2[R])-MAX(tbl_vikor_2[R]))))</f>
        <v>0.37129335037388411</v>
      </c>
      <c r="C1199" s="22">
        <f>_xlfn.RANK.EQ(tbl_vikor_3[[#This Row],[Q(𝜆)]],tbl_vikor_3[Q(𝜆)])</f>
        <v>1212</v>
      </c>
    </row>
    <row r="1200" spans="1:3" x14ac:dyDescent="0.55000000000000004">
      <c r="A1200" s="7">
        <f>[1]!tbl_gk[[#This Row],[ID]]</f>
        <v>246139</v>
      </c>
      <c r="B1200" s="25">
        <f>(($E$2*(tbl_vikor_2[[#This Row],[S]]-MAX(tbl_vikor_2[S])))/(MIN(tbl_vikor_2[S])-MAX(tbl_vikor_2[S])))+((1-$E$2)*((tbl_vikor_2[[#This Row],[R]]-MAX(tbl_vikor_2[R]))/(MIN(tbl_vikor_2[R])-MAX(tbl_vikor_2[R]))))</f>
        <v>0.56028752229240875</v>
      </c>
      <c r="C1200" s="22">
        <f>_xlfn.RANK.EQ(tbl_vikor_3[[#This Row],[Q(𝜆)]],tbl_vikor_3[Q(𝜆)])</f>
        <v>439</v>
      </c>
    </row>
    <row r="1201" spans="1:3" x14ac:dyDescent="0.55000000000000004">
      <c r="A1201" s="8">
        <f>[1]!tbl_gk[[#This Row],[ID]]</f>
        <v>246150</v>
      </c>
      <c r="B1201" s="26">
        <f>(($E$2*(tbl_vikor_2[[#This Row],[S]]-MAX(tbl_vikor_2[S])))/(MIN(tbl_vikor_2[S])-MAX(tbl_vikor_2[S])))+((1-$E$2)*((tbl_vikor_2[[#This Row],[R]]-MAX(tbl_vikor_2[R]))/(MIN(tbl_vikor_2[R])-MAX(tbl_vikor_2[R]))))</f>
        <v>0.32133399748235381</v>
      </c>
      <c r="C1201" s="22">
        <f>_xlfn.RANK.EQ(tbl_vikor_3[[#This Row],[Q(𝜆)]],tbl_vikor_3[Q(𝜆)])</f>
        <v>1427</v>
      </c>
    </row>
    <row r="1202" spans="1:3" x14ac:dyDescent="0.55000000000000004">
      <c r="A1202" s="7">
        <f>[1]!tbl_gk[[#This Row],[ID]]</f>
        <v>246158</v>
      </c>
      <c r="B1202" s="25">
        <f>(($E$2*(tbl_vikor_2[[#This Row],[S]]-MAX(tbl_vikor_2[S])))/(MIN(tbl_vikor_2[S])-MAX(tbl_vikor_2[S])))+((1-$E$2)*((tbl_vikor_2[[#This Row],[R]]-MAX(tbl_vikor_2[R]))/(MIN(tbl_vikor_2[R])-MAX(tbl_vikor_2[R]))))</f>
        <v>0.68321353432348475</v>
      </c>
      <c r="C1202" s="22">
        <f>_xlfn.RANK.EQ(tbl_vikor_3[[#This Row],[Q(𝜆)]],tbl_vikor_3[Q(𝜆)])</f>
        <v>141</v>
      </c>
    </row>
    <row r="1203" spans="1:3" x14ac:dyDescent="0.55000000000000004">
      <c r="A1203" s="8">
        <f>[1]!tbl_gk[[#This Row],[ID]]</f>
        <v>246236</v>
      </c>
      <c r="B1203" s="26">
        <f>(($E$2*(tbl_vikor_2[[#This Row],[S]]-MAX(tbl_vikor_2[S])))/(MIN(tbl_vikor_2[S])-MAX(tbl_vikor_2[S])))+((1-$E$2)*((tbl_vikor_2[[#This Row],[R]]-MAX(tbl_vikor_2[R]))/(MIN(tbl_vikor_2[R])-MAX(tbl_vikor_2[R]))))</f>
        <v>0.58692564757978849</v>
      </c>
      <c r="C1203" s="22">
        <f>_xlfn.RANK.EQ(tbl_vikor_3[[#This Row],[Q(𝜆)]],tbl_vikor_3[Q(𝜆)])</f>
        <v>359</v>
      </c>
    </row>
    <row r="1204" spans="1:3" x14ac:dyDescent="0.55000000000000004">
      <c r="A1204" s="7">
        <f>[1]!tbl_gk[[#This Row],[ID]]</f>
        <v>246240</v>
      </c>
      <c r="B1204" s="25">
        <f>(($E$2*(tbl_vikor_2[[#This Row],[S]]-MAX(tbl_vikor_2[S])))/(MIN(tbl_vikor_2[S])-MAX(tbl_vikor_2[S])))+((1-$E$2)*((tbl_vikor_2[[#This Row],[R]]-MAX(tbl_vikor_2[R]))/(MIN(tbl_vikor_2[R])-MAX(tbl_vikor_2[R]))))</f>
        <v>0.4889095097381686</v>
      </c>
      <c r="C1204" s="22">
        <f>_xlfn.RANK.EQ(tbl_vikor_3[[#This Row],[Q(𝜆)]],tbl_vikor_3[Q(𝜆)])</f>
        <v>680</v>
      </c>
    </row>
    <row r="1205" spans="1:3" x14ac:dyDescent="0.55000000000000004">
      <c r="A1205" s="8">
        <f>[1]!tbl_gk[[#This Row],[ID]]</f>
        <v>246246</v>
      </c>
      <c r="B1205" s="26">
        <f>(($E$2*(tbl_vikor_2[[#This Row],[S]]-MAX(tbl_vikor_2[S])))/(MIN(tbl_vikor_2[S])-MAX(tbl_vikor_2[S])))+((1-$E$2)*((tbl_vikor_2[[#This Row],[R]]-MAX(tbl_vikor_2[R]))/(MIN(tbl_vikor_2[R])-MAX(tbl_vikor_2[R]))))</f>
        <v>0.19787725870471704</v>
      </c>
      <c r="C1205" s="22">
        <f>_xlfn.RANK.EQ(tbl_vikor_3[[#This Row],[Q(𝜆)]],tbl_vikor_3[Q(𝜆)])</f>
        <v>1842</v>
      </c>
    </row>
    <row r="1206" spans="1:3" x14ac:dyDescent="0.55000000000000004">
      <c r="A1206" s="7">
        <f>[1]!tbl_gk[[#This Row],[ID]]</f>
        <v>246267</v>
      </c>
      <c r="B1206" s="25">
        <f>(($E$2*(tbl_vikor_2[[#This Row],[S]]-MAX(tbl_vikor_2[S])))/(MIN(tbl_vikor_2[S])-MAX(tbl_vikor_2[S])))+((1-$E$2)*((tbl_vikor_2[[#This Row],[R]]-MAX(tbl_vikor_2[R]))/(MIN(tbl_vikor_2[R])-MAX(tbl_vikor_2[R]))))</f>
        <v>0.48586401772217624</v>
      </c>
      <c r="C1206" s="22">
        <f>_xlfn.RANK.EQ(tbl_vikor_3[[#This Row],[Q(𝜆)]],tbl_vikor_3[Q(𝜆)])</f>
        <v>699</v>
      </c>
    </row>
    <row r="1207" spans="1:3" x14ac:dyDescent="0.55000000000000004">
      <c r="A1207" s="8">
        <f>[1]!tbl_gk[[#This Row],[ID]]</f>
        <v>246281</v>
      </c>
      <c r="B1207" s="26">
        <f>(($E$2*(tbl_vikor_2[[#This Row],[S]]-MAX(tbl_vikor_2[S])))/(MIN(tbl_vikor_2[S])-MAX(tbl_vikor_2[S])))+((1-$E$2)*((tbl_vikor_2[[#This Row],[R]]-MAX(tbl_vikor_2[R]))/(MIN(tbl_vikor_2[R])-MAX(tbl_vikor_2[R]))))</f>
        <v>0.39188484466945339</v>
      </c>
      <c r="C1207" s="22">
        <f>_xlfn.RANK.EQ(tbl_vikor_3[[#This Row],[Q(𝜆)]],tbl_vikor_3[Q(𝜆)])</f>
        <v>1125</v>
      </c>
    </row>
    <row r="1208" spans="1:3" x14ac:dyDescent="0.55000000000000004">
      <c r="A1208" s="7">
        <f>[1]!tbl_gk[[#This Row],[ID]]</f>
        <v>246398</v>
      </c>
      <c r="B1208" s="25">
        <f>(($E$2*(tbl_vikor_2[[#This Row],[S]]-MAX(tbl_vikor_2[S])))/(MIN(tbl_vikor_2[S])-MAX(tbl_vikor_2[S])))+((1-$E$2)*((tbl_vikor_2[[#This Row],[R]]-MAX(tbl_vikor_2[R]))/(MIN(tbl_vikor_2[R])-MAX(tbl_vikor_2[R]))))</f>
        <v>0.31497370523394397</v>
      </c>
      <c r="C1208" s="22">
        <f>_xlfn.RANK.EQ(tbl_vikor_3[[#This Row],[Q(𝜆)]],tbl_vikor_3[Q(𝜆)])</f>
        <v>1452</v>
      </c>
    </row>
    <row r="1209" spans="1:3" x14ac:dyDescent="0.55000000000000004">
      <c r="A1209" s="8">
        <f>[1]!tbl_gk[[#This Row],[ID]]</f>
        <v>246417</v>
      </c>
      <c r="B1209" s="26">
        <f>(($E$2*(tbl_vikor_2[[#This Row],[S]]-MAX(tbl_vikor_2[S])))/(MIN(tbl_vikor_2[S])-MAX(tbl_vikor_2[S])))+((1-$E$2)*((tbl_vikor_2[[#This Row],[R]]-MAX(tbl_vikor_2[R]))/(MIN(tbl_vikor_2[R])-MAX(tbl_vikor_2[R]))))</f>
        <v>0.44475823684488758</v>
      </c>
      <c r="C1209" s="22">
        <f>_xlfn.RANK.EQ(tbl_vikor_3[[#This Row],[Q(𝜆)]],tbl_vikor_3[Q(𝜆)])</f>
        <v>897</v>
      </c>
    </row>
    <row r="1210" spans="1:3" x14ac:dyDescent="0.55000000000000004">
      <c r="A1210" s="7">
        <f>[1]!tbl_gk[[#This Row],[ID]]</f>
        <v>246436</v>
      </c>
      <c r="B1210" s="25">
        <f>(($E$2*(tbl_vikor_2[[#This Row],[S]]-MAX(tbl_vikor_2[S])))/(MIN(tbl_vikor_2[S])-MAX(tbl_vikor_2[S])))+((1-$E$2)*((tbl_vikor_2[[#This Row],[R]]-MAX(tbl_vikor_2[R]))/(MIN(tbl_vikor_2[R])-MAX(tbl_vikor_2[R]))))</f>
        <v>0.26184038113437147</v>
      </c>
      <c r="C1210" s="22">
        <f>_xlfn.RANK.EQ(tbl_vikor_3[[#This Row],[Q(𝜆)]],tbl_vikor_3[Q(𝜆)])</f>
        <v>1658</v>
      </c>
    </row>
    <row r="1211" spans="1:3" x14ac:dyDescent="0.55000000000000004">
      <c r="A1211" s="8">
        <f>[1]!tbl_gk[[#This Row],[ID]]</f>
        <v>246603</v>
      </c>
      <c r="B1211" s="26">
        <f>(($E$2*(tbl_vikor_2[[#This Row],[S]]-MAX(tbl_vikor_2[S])))/(MIN(tbl_vikor_2[S])-MAX(tbl_vikor_2[S])))+((1-$E$2)*((tbl_vikor_2[[#This Row],[R]]-MAX(tbl_vikor_2[R]))/(MIN(tbl_vikor_2[R])-MAX(tbl_vikor_2[R]))))</f>
        <v>0.40229232499386891</v>
      </c>
      <c r="C1211" s="22">
        <f>_xlfn.RANK.EQ(tbl_vikor_3[[#This Row],[Q(𝜆)]],tbl_vikor_3[Q(𝜆)])</f>
        <v>1086</v>
      </c>
    </row>
    <row r="1212" spans="1:3" x14ac:dyDescent="0.55000000000000004">
      <c r="A1212" s="7">
        <f>[1]!tbl_gk[[#This Row],[ID]]</f>
        <v>246648</v>
      </c>
      <c r="B1212" s="25">
        <f>(($E$2*(tbl_vikor_2[[#This Row],[S]]-MAX(tbl_vikor_2[S])))/(MIN(tbl_vikor_2[S])-MAX(tbl_vikor_2[S])))+((1-$E$2)*((tbl_vikor_2[[#This Row],[R]]-MAX(tbl_vikor_2[R]))/(MIN(tbl_vikor_2[R])-MAX(tbl_vikor_2[R]))))</f>
        <v>0.13592223775195225</v>
      </c>
      <c r="C1212" s="22">
        <f>_xlfn.RANK.EQ(tbl_vikor_3[[#This Row],[Q(𝜆)]],tbl_vikor_3[Q(𝜆)])</f>
        <v>1960</v>
      </c>
    </row>
    <row r="1213" spans="1:3" x14ac:dyDescent="0.55000000000000004">
      <c r="A1213" s="8">
        <f>[1]!tbl_gk[[#This Row],[ID]]</f>
        <v>246657</v>
      </c>
      <c r="B1213" s="26">
        <f>(($E$2*(tbl_vikor_2[[#This Row],[S]]-MAX(tbl_vikor_2[S])))/(MIN(tbl_vikor_2[S])-MAX(tbl_vikor_2[S])))+((1-$E$2)*((tbl_vikor_2[[#This Row],[R]]-MAX(tbl_vikor_2[R]))/(MIN(tbl_vikor_2[R])-MAX(tbl_vikor_2[R]))))</f>
        <v>0.51016260385143286</v>
      </c>
      <c r="C1213" s="22">
        <f>_xlfn.RANK.EQ(tbl_vikor_3[[#This Row],[Q(𝜆)]],tbl_vikor_3[Q(𝜆)])</f>
        <v>595</v>
      </c>
    </row>
    <row r="1214" spans="1:3" x14ac:dyDescent="0.55000000000000004">
      <c r="A1214" s="7">
        <f>[1]!tbl_gk[[#This Row],[ID]]</f>
        <v>246671</v>
      </c>
      <c r="B1214" s="25">
        <f>(($E$2*(tbl_vikor_2[[#This Row],[S]]-MAX(tbl_vikor_2[S])))/(MIN(tbl_vikor_2[S])-MAX(tbl_vikor_2[S])))+((1-$E$2)*((tbl_vikor_2[[#This Row],[R]]-MAX(tbl_vikor_2[R]))/(MIN(tbl_vikor_2[R])-MAX(tbl_vikor_2[R]))))</f>
        <v>0.38244661073510688</v>
      </c>
      <c r="C1214" s="22">
        <f>_xlfn.RANK.EQ(tbl_vikor_3[[#This Row],[Q(𝜆)]],tbl_vikor_3[Q(𝜆)])</f>
        <v>1152</v>
      </c>
    </row>
    <row r="1215" spans="1:3" x14ac:dyDescent="0.55000000000000004">
      <c r="A1215" s="8">
        <f>[1]!tbl_gk[[#This Row],[ID]]</f>
        <v>246704</v>
      </c>
      <c r="B1215" s="26">
        <f>(($E$2*(tbl_vikor_2[[#This Row],[S]]-MAX(tbl_vikor_2[S])))/(MIN(tbl_vikor_2[S])-MAX(tbl_vikor_2[S])))+((1-$E$2)*((tbl_vikor_2[[#This Row],[R]]-MAX(tbl_vikor_2[R]))/(MIN(tbl_vikor_2[R])-MAX(tbl_vikor_2[R]))))</f>
        <v>0.62281310189679551</v>
      </c>
      <c r="C1215" s="22">
        <f>_xlfn.RANK.EQ(tbl_vikor_3[[#This Row],[Q(𝜆)]],tbl_vikor_3[Q(𝜆)])</f>
        <v>265</v>
      </c>
    </row>
    <row r="1216" spans="1:3" x14ac:dyDescent="0.55000000000000004">
      <c r="A1216" s="7">
        <f>[1]!tbl_gk[[#This Row],[ID]]</f>
        <v>246740</v>
      </c>
      <c r="B1216" s="25">
        <f>(($E$2*(tbl_vikor_2[[#This Row],[S]]-MAX(tbl_vikor_2[S])))/(MIN(tbl_vikor_2[S])-MAX(tbl_vikor_2[S])))+((1-$E$2)*((tbl_vikor_2[[#This Row],[R]]-MAX(tbl_vikor_2[R]))/(MIN(tbl_vikor_2[R])-MAX(tbl_vikor_2[R]))))</f>
        <v>0.45648299842252393</v>
      </c>
      <c r="C1216" s="22">
        <f>_xlfn.RANK.EQ(tbl_vikor_3[[#This Row],[Q(𝜆)]],tbl_vikor_3[Q(𝜆)])</f>
        <v>837</v>
      </c>
    </row>
    <row r="1217" spans="1:3" x14ac:dyDescent="0.55000000000000004">
      <c r="A1217" s="8">
        <f>[1]!tbl_gk[[#This Row],[ID]]</f>
        <v>246753</v>
      </c>
      <c r="B1217" s="26">
        <f>(($E$2*(tbl_vikor_2[[#This Row],[S]]-MAX(tbl_vikor_2[S])))/(MIN(tbl_vikor_2[S])-MAX(tbl_vikor_2[S])))+((1-$E$2)*((tbl_vikor_2[[#This Row],[R]]-MAX(tbl_vikor_2[R]))/(MIN(tbl_vikor_2[R])-MAX(tbl_vikor_2[R]))))</f>
        <v>0.3768372779599421</v>
      </c>
      <c r="C1217" s="22">
        <f>_xlfn.RANK.EQ(tbl_vikor_3[[#This Row],[Q(𝜆)]],tbl_vikor_3[Q(𝜆)])</f>
        <v>1177</v>
      </c>
    </row>
    <row r="1218" spans="1:3" x14ac:dyDescent="0.55000000000000004">
      <c r="A1218" s="7">
        <f>[1]!tbl_gk[[#This Row],[ID]]</f>
        <v>246881</v>
      </c>
      <c r="B1218" s="25">
        <f>(($E$2*(tbl_vikor_2[[#This Row],[S]]-MAX(tbl_vikor_2[S])))/(MIN(tbl_vikor_2[S])-MAX(tbl_vikor_2[S])))+((1-$E$2)*((tbl_vikor_2[[#This Row],[R]]-MAX(tbl_vikor_2[R]))/(MIN(tbl_vikor_2[R])-MAX(tbl_vikor_2[R]))))</f>
        <v>0.31742547362406515</v>
      </c>
      <c r="C1218" s="22">
        <f>_xlfn.RANK.EQ(tbl_vikor_3[[#This Row],[Q(𝜆)]],tbl_vikor_3[Q(𝜆)])</f>
        <v>1445</v>
      </c>
    </row>
    <row r="1219" spans="1:3" x14ac:dyDescent="0.55000000000000004">
      <c r="A1219" s="8">
        <f>[1]!tbl_gk[[#This Row],[ID]]</f>
        <v>246958</v>
      </c>
      <c r="B1219" s="26">
        <f>(($E$2*(tbl_vikor_2[[#This Row],[S]]-MAX(tbl_vikor_2[S])))/(MIN(tbl_vikor_2[S])-MAX(tbl_vikor_2[S])))+((1-$E$2)*((tbl_vikor_2[[#This Row],[R]]-MAX(tbl_vikor_2[R]))/(MIN(tbl_vikor_2[R])-MAX(tbl_vikor_2[R]))))</f>
        <v>0.31226988158107327</v>
      </c>
      <c r="C1219" s="22">
        <f>_xlfn.RANK.EQ(tbl_vikor_3[[#This Row],[Q(𝜆)]],tbl_vikor_3[Q(𝜆)])</f>
        <v>1462</v>
      </c>
    </row>
    <row r="1220" spans="1:3" x14ac:dyDescent="0.55000000000000004">
      <c r="A1220" s="7">
        <f>[1]!tbl_gk[[#This Row],[ID]]</f>
        <v>247022</v>
      </c>
      <c r="B1220" s="25">
        <f>(($E$2*(tbl_vikor_2[[#This Row],[S]]-MAX(tbl_vikor_2[S])))/(MIN(tbl_vikor_2[S])-MAX(tbl_vikor_2[S])))+((1-$E$2)*((tbl_vikor_2[[#This Row],[R]]-MAX(tbl_vikor_2[R]))/(MIN(tbl_vikor_2[R])-MAX(tbl_vikor_2[R]))))</f>
        <v>0.36129939042576331</v>
      </c>
      <c r="C1220" s="22">
        <f>_xlfn.RANK.EQ(tbl_vikor_3[[#This Row],[Q(𝜆)]],tbl_vikor_3[Q(𝜆)])</f>
        <v>1251</v>
      </c>
    </row>
    <row r="1221" spans="1:3" x14ac:dyDescent="0.55000000000000004">
      <c r="A1221" s="8">
        <f>[1]!tbl_gk[[#This Row],[ID]]</f>
        <v>247033</v>
      </c>
      <c r="B1221" s="26">
        <f>(($E$2*(tbl_vikor_2[[#This Row],[S]]-MAX(tbl_vikor_2[S])))/(MIN(tbl_vikor_2[S])-MAX(tbl_vikor_2[S])))+((1-$E$2)*((tbl_vikor_2[[#This Row],[R]]-MAX(tbl_vikor_2[R]))/(MIN(tbl_vikor_2[R])-MAX(tbl_vikor_2[R]))))</f>
        <v>0.27384647169060722</v>
      </c>
      <c r="C1221" s="22">
        <f>_xlfn.RANK.EQ(tbl_vikor_3[[#This Row],[Q(𝜆)]],tbl_vikor_3[Q(𝜆)])</f>
        <v>1605</v>
      </c>
    </row>
    <row r="1222" spans="1:3" x14ac:dyDescent="0.55000000000000004">
      <c r="A1222" s="7">
        <f>[1]!tbl_gk[[#This Row],[ID]]</f>
        <v>247058</v>
      </c>
      <c r="B1222" s="25">
        <f>(($E$2*(tbl_vikor_2[[#This Row],[S]]-MAX(tbl_vikor_2[S])))/(MIN(tbl_vikor_2[S])-MAX(tbl_vikor_2[S])))+((1-$E$2)*((tbl_vikor_2[[#This Row],[R]]-MAX(tbl_vikor_2[R]))/(MIN(tbl_vikor_2[R])-MAX(tbl_vikor_2[R]))))</f>
        <v>0.22149165447025959</v>
      </c>
      <c r="C1222" s="22">
        <f>_xlfn.RANK.EQ(tbl_vikor_3[[#This Row],[Q(𝜆)]],tbl_vikor_3[Q(𝜆)])</f>
        <v>1783</v>
      </c>
    </row>
    <row r="1223" spans="1:3" x14ac:dyDescent="0.55000000000000004">
      <c r="A1223" s="8">
        <f>[1]!tbl_gk[[#This Row],[ID]]</f>
        <v>247067</v>
      </c>
      <c r="B1223" s="26">
        <f>(($E$2*(tbl_vikor_2[[#This Row],[S]]-MAX(tbl_vikor_2[S])))/(MIN(tbl_vikor_2[S])-MAX(tbl_vikor_2[S])))+((1-$E$2)*((tbl_vikor_2[[#This Row],[R]]-MAX(tbl_vikor_2[R]))/(MIN(tbl_vikor_2[R])-MAX(tbl_vikor_2[R]))))</f>
        <v>0.35613467450309882</v>
      </c>
      <c r="C1223" s="22">
        <f>_xlfn.RANK.EQ(tbl_vikor_3[[#This Row],[Q(𝜆)]],tbl_vikor_3[Q(𝜆)])</f>
        <v>1273</v>
      </c>
    </row>
    <row r="1224" spans="1:3" x14ac:dyDescent="0.55000000000000004">
      <c r="A1224" s="7">
        <f>[1]!tbl_gk[[#This Row],[ID]]</f>
        <v>247072</v>
      </c>
      <c r="B1224" s="25">
        <f>(($E$2*(tbl_vikor_2[[#This Row],[S]]-MAX(tbl_vikor_2[S])))/(MIN(tbl_vikor_2[S])-MAX(tbl_vikor_2[S])))+((1-$E$2)*((tbl_vikor_2[[#This Row],[R]]-MAX(tbl_vikor_2[R]))/(MIN(tbl_vikor_2[R])-MAX(tbl_vikor_2[R]))))</f>
        <v>0.41141017965651561</v>
      </c>
      <c r="C1224" s="22">
        <f>_xlfn.RANK.EQ(tbl_vikor_3[[#This Row],[Q(𝜆)]],tbl_vikor_3[Q(𝜆)])</f>
        <v>1049</v>
      </c>
    </row>
    <row r="1225" spans="1:3" x14ac:dyDescent="0.55000000000000004">
      <c r="A1225" s="8">
        <f>[1]!tbl_gk[[#This Row],[ID]]</f>
        <v>247077</v>
      </c>
      <c r="B1225" s="26">
        <f>(($E$2*(tbl_vikor_2[[#This Row],[S]]-MAX(tbl_vikor_2[S])))/(MIN(tbl_vikor_2[S])-MAX(tbl_vikor_2[S])))+((1-$E$2)*((tbl_vikor_2[[#This Row],[R]]-MAX(tbl_vikor_2[R]))/(MIN(tbl_vikor_2[R])-MAX(tbl_vikor_2[R]))))</f>
        <v>0.30627210857707243</v>
      </c>
      <c r="C1225" s="22">
        <f>_xlfn.RANK.EQ(tbl_vikor_3[[#This Row],[Q(𝜆)]],tbl_vikor_3[Q(𝜆)])</f>
        <v>1484</v>
      </c>
    </row>
    <row r="1226" spans="1:3" x14ac:dyDescent="0.55000000000000004">
      <c r="A1226" s="7">
        <f>[1]!tbl_gk[[#This Row],[ID]]</f>
        <v>247121</v>
      </c>
      <c r="B1226" s="25">
        <f>(($E$2*(tbl_vikor_2[[#This Row],[S]]-MAX(tbl_vikor_2[S])))/(MIN(tbl_vikor_2[S])-MAX(tbl_vikor_2[S])))+((1-$E$2)*((tbl_vikor_2[[#This Row],[R]]-MAX(tbl_vikor_2[R]))/(MIN(tbl_vikor_2[R])-MAX(tbl_vikor_2[R]))))</f>
        <v>0.29985439289076732</v>
      </c>
      <c r="C1226" s="22">
        <f>_xlfn.RANK.EQ(tbl_vikor_3[[#This Row],[Q(𝜆)]],tbl_vikor_3[Q(𝜆)])</f>
        <v>1508</v>
      </c>
    </row>
    <row r="1227" spans="1:3" x14ac:dyDescent="0.55000000000000004">
      <c r="A1227" s="8">
        <f>[1]!tbl_gk[[#This Row],[ID]]</f>
        <v>247176</v>
      </c>
      <c r="B1227" s="26">
        <f>(($E$2*(tbl_vikor_2[[#This Row],[S]]-MAX(tbl_vikor_2[S])))/(MIN(tbl_vikor_2[S])-MAX(tbl_vikor_2[S])))+((1-$E$2)*((tbl_vikor_2[[#This Row],[R]]-MAX(tbl_vikor_2[R]))/(MIN(tbl_vikor_2[R])-MAX(tbl_vikor_2[R]))))</f>
        <v>0.25928779193654339</v>
      </c>
      <c r="C1227" s="22">
        <f>_xlfn.RANK.EQ(tbl_vikor_3[[#This Row],[Q(𝜆)]],tbl_vikor_3[Q(𝜆)])</f>
        <v>1665</v>
      </c>
    </row>
    <row r="1228" spans="1:3" x14ac:dyDescent="0.55000000000000004">
      <c r="A1228" s="7">
        <f>[1]!tbl_gk[[#This Row],[ID]]</f>
        <v>247205</v>
      </c>
      <c r="B1228" s="25">
        <f>(($E$2*(tbl_vikor_2[[#This Row],[S]]-MAX(tbl_vikor_2[S])))/(MIN(tbl_vikor_2[S])-MAX(tbl_vikor_2[S])))+((1-$E$2)*((tbl_vikor_2[[#This Row],[R]]-MAX(tbl_vikor_2[R]))/(MIN(tbl_vikor_2[R])-MAX(tbl_vikor_2[R]))))</f>
        <v>0.41385940253829978</v>
      </c>
      <c r="C1228" s="22">
        <f>_xlfn.RANK.EQ(tbl_vikor_3[[#This Row],[Q(𝜆)]],tbl_vikor_3[Q(𝜆)])</f>
        <v>1035</v>
      </c>
    </row>
    <row r="1229" spans="1:3" x14ac:dyDescent="0.55000000000000004">
      <c r="A1229" s="8">
        <f>[1]!tbl_gk[[#This Row],[ID]]</f>
        <v>247224</v>
      </c>
      <c r="B1229" s="26">
        <f>(($E$2*(tbl_vikor_2[[#This Row],[S]]-MAX(tbl_vikor_2[S])))/(MIN(tbl_vikor_2[S])-MAX(tbl_vikor_2[S])))+((1-$E$2)*((tbl_vikor_2[[#This Row],[R]]-MAX(tbl_vikor_2[R]))/(MIN(tbl_vikor_2[R])-MAX(tbl_vikor_2[R]))))</f>
        <v>0.29318826571918488</v>
      </c>
      <c r="C1229" s="22">
        <f>_xlfn.RANK.EQ(tbl_vikor_3[[#This Row],[Q(𝜆)]],tbl_vikor_3[Q(𝜆)])</f>
        <v>1528</v>
      </c>
    </row>
    <row r="1230" spans="1:3" x14ac:dyDescent="0.55000000000000004">
      <c r="A1230" s="7">
        <f>[1]!tbl_gk[[#This Row],[ID]]</f>
        <v>247228</v>
      </c>
      <c r="B1230" s="25">
        <f>(($E$2*(tbl_vikor_2[[#This Row],[S]]-MAX(tbl_vikor_2[S])))/(MIN(tbl_vikor_2[S])-MAX(tbl_vikor_2[S])))+((1-$E$2)*((tbl_vikor_2[[#This Row],[R]]-MAX(tbl_vikor_2[R]))/(MIN(tbl_vikor_2[R])-MAX(tbl_vikor_2[R]))))</f>
        <v>0.28568825123819325</v>
      </c>
      <c r="C1230" s="22">
        <f>_xlfn.RANK.EQ(tbl_vikor_3[[#This Row],[Q(𝜆)]],tbl_vikor_3[Q(𝜆)])</f>
        <v>1559</v>
      </c>
    </row>
    <row r="1231" spans="1:3" x14ac:dyDescent="0.55000000000000004">
      <c r="A1231" s="8">
        <f>[1]!tbl_gk[[#This Row],[ID]]</f>
        <v>247289</v>
      </c>
      <c r="B1231" s="26">
        <f>(($E$2*(tbl_vikor_2[[#This Row],[S]]-MAX(tbl_vikor_2[S])))/(MIN(tbl_vikor_2[S])-MAX(tbl_vikor_2[S])))+((1-$E$2)*((tbl_vikor_2[[#This Row],[R]]-MAX(tbl_vikor_2[R]))/(MIN(tbl_vikor_2[R])-MAX(tbl_vikor_2[R]))))</f>
        <v>0.20315374039056172</v>
      </c>
      <c r="C1231" s="22">
        <f>_xlfn.RANK.EQ(tbl_vikor_3[[#This Row],[Q(𝜆)]],tbl_vikor_3[Q(𝜆)])</f>
        <v>1826</v>
      </c>
    </row>
    <row r="1232" spans="1:3" x14ac:dyDescent="0.55000000000000004">
      <c r="A1232" s="7">
        <f>[1]!tbl_gk[[#This Row],[ID]]</f>
        <v>247411</v>
      </c>
      <c r="B1232" s="25">
        <f>(($E$2*(tbl_vikor_2[[#This Row],[S]]-MAX(tbl_vikor_2[S])))/(MIN(tbl_vikor_2[S])-MAX(tbl_vikor_2[S])))+((1-$E$2)*((tbl_vikor_2[[#This Row],[R]]-MAX(tbl_vikor_2[R]))/(MIN(tbl_vikor_2[R])-MAX(tbl_vikor_2[R]))))</f>
        <v>0.40660058788432907</v>
      </c>
      <c r="C1232" s="22">
        <f>_xlfn.RANK.EQ(tbl_vikor_3[[#This Row],[Q(𝜆)]],tbl_vikor_3[Q(𝜆)])</f>
        <v>1068</v>
      </c>
    </row>
    <row r="1233" spans="1:3" x14ac:dyDescent="0.55000000000000004">
      <c r="A1233" s="8">
        <f>[1]!tbl_gk[[#This Row],[ID]]</f>
        <v>247428</v>
      </c>
      <c r="B1233" s="26">
        <f>(($E$2*(tbl_vikor_2[[#This Row],[S]]-MAX(tbl_vikor_2[S])))/(MIN(tbl_vikor_2[S])-MAX(tbl_vikor_2[S])))+((1-$E$2)*((tbl_vikor_2[[#This Row],[R]]-MAX(tbl_vikor_2[R]))/(MIN(tbl_vikor_2[R])-MAX(tbl_vikor_2[R]))))</f>
        <v>0.34442667200694321</v>
      </c>
      <c r="C1233" s="22">
        <f>_xlfn.RANK.EQ(tbl_vikor_3[[#This Row],[Q(𝜆)]],tbl_vikor_3[Q(𝜆)])</f>
        <v>1326</v>
      </c>
    </row>
    <row r="1234" spans="1:3" x14ac:dyDescent="0.55000000000000004">
      <c r="A1234" s="7">
        <f>[1]!tbl_gk[[#This Row],[ID]]</f>
        <v>247434</v>
      </c>
      <c r="B1234" s="25">
        <f>(($E$2*(tbl_vikor_2[[#This Row],[S]]-MAX(tbl_vikor_2[S])))/(MIN(tbl_vikor_2[S])-MAX(tbl_vikor_2[S])))+((1-$E$2)*((tbl_vikor_2[[#This Row],[R]]-MAX(tbl_vikor_2[R]))/(MIN(tbl_vikor_2[R])-MAX(tbl_vikor_2[R]))))</f>
        <v>0.27357835018612964</v>
      </c>
      <c r="C1234" s="22">
        <f>_xlfn.RANK.EQ(tbl_vikor_3[[#This Row],[Q(𝜆)]],tbl_vikor_3[Q(𝜆)])</f>
        <v>1606</v>
      </c>
    </row>
    <row r="1235" spans="1:3" x14ac:dyDescent="0.55000000000000004">
      <c r="A1235" s="8">
        <f>[1]!tbl_gk[[#This Row],[ID]]</f>
        <v>247448</v>
      </c>
      <c r="B1235" s="26">
        <f>(($E$2*(tbl_vikor_2[[#This Row],[S]]-MAX(tbl_vikor_2[S])))/(MIN(tbl_vikor_2[S])-MAX(tbl_vikor_2[S])))+((1-$E$2)*((tbl_vikor_2[[#This Row],[R]]-MAX(tbl_vikor_2[R]))/(MIN(tbl_vikor_2[R])-MAX(tbl_vikor_2[R]))))</f>
        <v>0.22977951860112675</v>
      </c>
      <c r="C1235" s="22">
        <f>_xlfn.RANK.EQ(tbl_vikor_3[[#This Row],[Q(𝜆)]],tbl_vikor_3[Q(𝜆)])</f>
        <v>1759</v>
      </c>
    </row>
    <row r="1236" spans="1:3" x14ac:dyDescent="0.55000000000000004">
      <c r="A1236" s="7">
        <f>[1]!tbl_gk[[#This Row],[ID]]</f>
        <v>247454</v>
      </c>
      <c r="B1236" s="25">
        <f>(($E$2*(tbl_vikor_2[[#This Row],[S]]-MAX(tbl_vikor_2[S])))/(MIN(tbl_vikor_2[S])-MAX(tbl_vikor_2[S])))+((1-$E$2)*((tbl_vikor_2[[#This Row],[R]]-MAX(tbl_vikor_2[R]))/(MIN(tbl_vikor_2[R])-MAX(tbl_vikor_2[R]))))</f>
        <v>0.24820308894075246</v>
      </c>
      <c r="C1236" s="22">
        <f>_xlfn.RANK.EQ(tbl_vikor_3[[#This Row],[Q(𝜆)]],tbl_vikor_3[Q(𝜆)])</f>
        <v>1704</v>
      </c>
    </row>
    <row r="1237" spans="1:3" x14ac:dyDescent="0.55000000000000004">
      <c r="A1237" s="8">
        <f>[1]!tbl_gk[[#This Row],[ID]]</f>
        <v>247479</v>
      </c>
      <c r="B1237" s="26">
        <f>(($E$2*(tbl_vikor_2[[#This Row],[S]]-MAX(tbl_vikor_2[S])))/(MIN(tbl_vikor_2[S])-MAX(tbl_vikor_2[S])))+((1-$E$2)*((tbl_vikor_2[[#This Row],[R]]-MAX(tbl_vikor_2[R]))/(MIN(tbl_vikor_2[R])-MAX(tbl_vikor_2[R]))))</f>
        <v>0.42525565064737475</v>
      </c>
      <c r="C1237" s="22">
        <f>_xlfn.RANK.EQ(tbl_vikor_3[[#This Row],[Q(𝜆)]],tbl_vikor_3[Q(𝜆)])</f>
        <v>983</v>
      </c>
    </row>
    <row r="1238" spans="1:3" x14ac:dyDescent="0.55000000000000004">
      <c r="A1238" s="7">
        <f>[1]!tbl_gk[[#This Row],[ID]]</f>
        <v>247506</v>
      </c>
      <c r="B1238" s="25">
        <f>(($E$2*(tbl_vikor_2[[#This Row],[S]]-MAX(tbl_vikor_2[S])))/(MIN(tbl_vikor_2[S])-MAX(tbl_vikor_2[S])))+((1-$E$2)*((tbl_vikor_2[[#This Row],[R]]-MAX(tbl_vikor_2[R]))/(MIN(tbl_vikor_2[R])-MAX(tbl_vikor_2[R]))))</f>
        <v>0.42322756866875055</v>
      </c>
      <c r="C1238" s="22">
        <f>_xlfn.RANK.EQ(tbl_vikor_3[[#This Row],[Q(𝜆)]],tbl_vikor_3[Q(𝜆)])</f>
        <v>993</v>
      </c>
    </row>
    <row r="1239" spans="1:3" x14ac:dyDescent="0.55000000000000004">
      <c r="A1239" s="8">
        <f>[1]!tbl_gk[[#This Row],[ID]]</f>
        <v>247611</v>
      </c>
      <c r="B1239" s="26">
        <f>(($E$2*(tbl_vikor_2[[#This Row],[S]]-MAX(tbl_vikor_2[S])))/(MIN(tbl_vikor_2[S])-MAX(tbl_vikor_2[S])))+((1-$E$2)*((tbl_vikor_2[[#This Row],[R]]-MAX(tbl_vikor_2[R]))/(MIN(tbl_vikor_2[R])-MAX(tbl_vikor_2[R]))))</f>
        <v>0.37860177154138785</v>
      </c>
      <c r="C1239" s="22">
        <f>_xlfn.RANK.EQ(tbl_vikor_3[[#This Row],[Q(𝜆)]],tbl_vikor_3[Q(𝜆)])</f>
        <v>1168</v>
      </c>
    </row>
    <row r="1240" spans="1:3" x14ac:dyDescent="0.55000000000000004">
      <c r="A1240" s="7">
        <f>[1]!tbl_gk[[#This Row],[ID]]</f>
        <v>247626</v>
      </c>
      <c r="B1240" s="25">
        <f>(($E$2*(tbl_vikor_2[[#This Row],[S]]-MAX(tbl_vikor_2[S])))/(MIN(tbl_vikor_2[S])-MAX(tbl_vikor_2[S])))+((1-$E$2)*((tbl_vikor_2[[#This Row],[R]]-MAX(tbl_vikor_2[R]))/(MIN(tbl_vikor_2[R])-MAX(tbl_vikor_2[R]))))</f>
        <v>0.28824780194189531</v>
      </c>
      <c r="C1240" s="22">
        <f>_xlfn.RANK.EQ(tbl_vikor_3[[#This Row],[Q(𝜆)]],tbl_vikor_3[Q(𝜆)])</f>
        <v>1547</v>
      </c>
    </row>
    <row r="1241" spans="1:3" x14ac:dyDescent="0.55000000000000004">
      <c r="A1241" s="8">
        <f>[1]!tbl_gk[[#This Row],[ID]]</f>
        <v>247656</v>
      </c>
      <c r="B1241" s="26">
        <f>(($E$2*(tbl_vikor_2[[#This Row],[S]]-MAX(tbl_vikor_2[S])))/(MIN(tbl_vikor_2[S])-MAX(tbl_vikor_2[S])))+((1-$E$2)*((tbl_vikor_2[[#This Row],[R]]-MAX(tbl_vikor_2[R]))/(MIN(tbl_vikor_2[R])-MAX(tbl_vikor_2[R]))))</f>
        <v>0.25463686716234096</v>
      </c>
      <c r="C1241" s="22">
        <f>_xlfn.RANK.EQ(tbl_vikor_3[[#This Row],[Q(𝜆)]],tbl_vikor_3[Q(𝜆)])</f>
        <v>1682</v>
      </c>
    </row>
    <row r="1242" spans="1:3" x14ac:dyDescent="0.55000000000000004">
      <c r="A1242" s="7">
        <f>[1]!tbl_gk[[#This Row],[ID]]</f>
        <v>247670</v>
      </c>
      <c r="B1242" s="25">
        <f>(($E$2*(tbl_vikor_2[[#This Row],[S]]-MAX(tbl_vikor_2[S])))/(MIN(tbl_vikor_2[S])-MAX(tbl_vikor_2[S])))+((1-$E$2)*((tbl_vikor_2[[#This Row],[R]]-MAX(tbl_vikor_2[R]))/(MIN(tbl_vikor_2[R])-MAX(tbl_vikor_2[R]))))</f>
        <v>0.11939933349183113</v>
      </c>
      <c r="C1242" s="22">
        <f>_xlfn.RANK.EQ(tbl_vikor_3[[#This Row],[Q(𝜆)]],tbl_vikor_3[Q(𝜆)])</f>
        <v>1982</v>
      </c>
    </row>
    <row r="1243" spans="1:3" x14ac:dyDescent="0.55000000000000004">
      <c r="A1243" s="8">
        <f>[1]!tbl_gk[[#This Row],[ID]]</f>
        <v>247736</v>
      </c>
      <c r="B1243" s="26">
        <f>(($E$2*(tbl_vikor_2[[#This Row],[S]]-MAX(tbl_vikor_2[S])))/(MIN(tbl_vikor_2[S])-MAX(tbl_vikor_2[S])))+((1-$E$2)*((tbl_vikor_2[[#This Row],[R]]-MAX(tbl_vikor_2[R]))/(MIN(tbl_vikor_2[R])-MAX(tbl_vikor_2[R]))))</f>
        <v>0.42522179314366798</v>
      </c>
      <c r="C1243" s="22">
        <f>_xlfn.RANK.EQ(tbl_vikor_3[[#This Row],[Q(𝜆)]],tbl_vikor_3[Q(𝜆)])</f>
        <v>984</v>
      </c>
    </row>
    <row r="1244" spans="1:3" x14ac:dyDescent="0.55000000000000004">
      <c r="A1244" s="7">
        <f>[1]!tbl_gk[[#This Row],[ID]]</f>
        <v>247756</v>
      </c>
      <c r="B1244" s="25">
        <f>(($E$2*(tbl_vikor_2[[#This Row],[S]]-MAX(tbl_vikor_2[S])))/(MIN(tbl_vikor_2[S])-MAX(tbl_vikor_2[S])))+((1-$E$2)*((tbl_vikor_2[[#This Row],[R]]-MAX(tbl_vikor_2[R]))/(MIN(tbl_vikor_2[R])-MAX(tbl_vikor_2[R]))))</f>
        <v>0.35849300858311783</v>
      </c>
      <c r="C1244" s="22">
        <f>_xlfn.RANK.EQ(tbl_vikor_3[[#This Row],[Q(𝜆)]],tbl_vikor_3[Q(𝜆)])</f>
        <v>1267</v>
      </c>
    </row>
    <row r="1245" spans="1:3" x14ac:dyDescent="0.55000000000000004">
      <c r="A1245" s="8">
        <f>[1]!tbl_gk[[#This Row],[ID]]</f>
        <v>247839</v>
      </c>
      <c r="B1245" s="26">
        <f>(($E$2*(tbl_vikor_2[[#This Row],[S]]-MAX(tbl_vikor_2[S])))/(MIN(tbl_vikor_2[S])-MAX(tbl_vikor_2[S])))+((1-$E$2)*((tbl_vikor_2[[#This Row],[R]]-MAX(tbl_vikor_2[R]))/(MIN(tbl_vikor_2[R])-MAX(tbl_vikor_2[R]))))</f>
        <v>0.21500726462427908</v>
      </c>
      <c r="C1245" s="22">
        <f>_xlfn.RANK.EQ(tbl_vikor_3[[#This Row],[Q(𝜆)]],tbl_vikor_3[Q(𝜆)])</f>
        <v>1803</v>
      </c>
    </row>
    <row r="1246" spans="1:3" x14ac:dyDescent="0.55000000000000004">
      <c r="A1246" s="7">
        <f>[1]!tbl_gk[[#This Row],[ID]]</f>
        <v>247866</v>
      </c>
      <c r="B1246" s="25">
        <f>(($E$2*(tbl_vikor_2[[#This Row],[S]]-MAX(tbl_vikor_2[S])))/(MIN(tbl_vikor_2[S])-MAX(tbl_vikor_2[S])))+((1-$E$2)*((tbl_vikor_2[[#This Row],[R]]-MAX(tbl_vikor_2[R]))/(MIN(tbl_vikor_2[R])-MAX(tbl_vikor_2[R]))))</f>
        <v>0.37516563117787843</v>
      </c>
      <c r="C1246" s="22">
        <f>_xlfn.RANK.EQ(tbl_vikor_3[[#This Row],[Q(𝜆)]],tbl_vikor_3[Q(𝜆)])</f>
        <v>1190</v>
      </c>
    </row>
    <row r="1247" spans="1:3" x14ac:dyDescent="0.55000000000000004">
      <c r="A1247" s="8">
        <f>[1]!tbl_gk[[#This Row],[ID]]</f>
        <v>247893</v>
      </c>
      <c r="B1247" s="26">
        <f>(($E$2*(tbl_vikor_2[[#This Row],[S]]-MAX(tbl_vikor_2[S])))/(MIN(tbl_vikor_2[S])-MAX(tbl_vikor_2[S])))+((1-$E$2)*((tbl_vikor_2[[#This Row],[R]]-MAX(tbl_vikor_2[R]))/(MIN(tbl_vikor_2[R])-MAX(tbl_vikor_2[R]))))</f>
        <v>0.23535305457810701</v>
      </c>
      <c r="C1247" s="22">
        <f>_xlfn.RANK.EQ(tbl_vikor_3[[#This Row],[Q(𝜆)]],tbl_vikor_3[Q(𝜆)])</f>
        <v>1740</v>
      </c>
    </row>
    <row r="1248" spans="1:3" x14ac:dyDescent="0.55000000000000004">
      <c r="A1248" s="7">
        <f>[1]!tbl_gk[[#This Row],[ID]]</f>
        <v>247944</v>
      </c>
      <c r="B1248" s="25">
        <f>(($E$2*(tbl_vikor_2[[#This Row],[S]]-MAX(tbl_vikor_2[S])))/(MIN(tbl_vikor_2[S])-MAX(tbl_vikor_2[S])))+((1-$E$2)*((tbl_vikor_2[[#This Row],[R]]-MAX(tbl_vikor_2[R]))/(MIN(tbl_vikor_2[R])-MAX(tbl_vikor_2[R]))))</f>
        <v>0.39925378708070025</v>
      </c>
      <c r="C1248" s="22">
        <f>_xlfn.RANK.EQ(tbl_vikor_3[[#This Row],[Q(𝜆)]],tbl_vikor_3[Q(𝜆)])</f>
        <v>1096</v>
      </c>
    </row>
    <row r="1249" spans="1:3" x14ac:dyDescent="0.55000000000000004">
      <c r="A1249" s="8">
        <f>[1]!tbl_gk[[#This Row],[ID]]</f>
        <v>247976</v>
      </c>
      <c r="B1249" s="26">
        <f>(($E$2*(tbl_vikor_2[[#This Row],[S]]-MAX(tbl_vikor_2[S])))/(MIN(tbl_vikor_2[S])-MAX(tbl_vikor_2[S])))+((1-$E$2)*((tbl_vikor_2[[#This Row],[R]]-MAX(tbl_vikor_2[R]))/(MIN(tbl_vikor_2[R])-MAX(tbl_vikor_2[R]))))</f>
        <v>0.46840388009432138</v>
      </c>
      <c r="C1249" s="22">
        <f>_xlfn.RANK.EQ(tbl_vikor_3[[#This Row],[Q(𝜆)]],tbl_vikor_3[Q(𝜆)])</f>
        <v>787</v>
      </c>
    </row>
    <row r="1250" spans="1:3" x14ac:dyDescent="0.55000000000000004">
      <c r="A1250" s="7">
        <f>[1]!tbl_gk[[#This Row],[ID]]</f>
        <v>248000</v>
      </c>
      <c r="B1250" s="25">
        <f>(($E$2*(tbl_vikor_2[[#This Row],[S]]-MAX(tbl_vikor_2[S])))/(MIN(tbl_vikor_2[S])-MAX(tbl_vikor_2[S])))+((1-$E$2)*((tbl_vikor_2[[#This Row],[R]]-MAX(tbl_vikor_2[R]))/(MIN(tbl_vikor_2[R])-MAX(tbl_vikor_2[R]))))</f>
        <v>0.39892761621878137</v>
      </c>
      <c r="C1250" s="22">
        <f>_xlfn.RANK.EQ(tbl_vikor_3[[#This Row],[Q(𝜆)]],tbl_vikor_3[Q(𝜆)])</f>
        <v>1097</v>
      </c>
    </row>
    <row r="1251" spans="1:3" x14ac:dyDescent="0.55000000000000004">
      <c r="A1251" s="8">
        <f>[1]!tbl_gk[[#This Row],[ID]]</f>
        <v>248018</v>
      </c>
      <c r="B1251" s="26">
        <f>(($E$2*(tbl_vikor_2[[#This Row],[S]]-MAX(tbl_vikor_2[S])))/(MIN(tbl_vikor_2[S])-MAX(tbl_vikor_2[S])))+((1-$E$2)*((tbl_vikor_2[[#This Row],[R]]-MAX(tbl_vikor_2[R]))/(MIN(tbl_vikor_2[R])-MAX(tbl_vikor_2[R]))))</f>
        <v>0.53478378764177925</v>
      </c>
      <c r="C1251" s="22">
        <f>_xlfn.RANK.EQ(tbl_vikor_3[[#This Row],[Q(𝜆)]],tbl_vikor_3[Q(𝜆)])</f>
        <v>515</v>
      </c>
    </row>
    <row r="1252" spans="1:3" x14ac:dyDescent="0.55000000000000004">
      <c r="A1252" s="7">
        <f>[1]!tbl_gk[[#This Row],[ID]]</f>
        <v>248019</v>
      </c>
      <c r="B1252" s="25">
        <f>(($E$2*(tbl_vikor_2[[#This Row],[S]]-MAX(tbl_vikor_2[S])))/(MIN(tbl_vikor_2[S])-MAX(tbl_vikor_2[S])))+((1-$E$2)*((tbl_vikor_2[[#This Row],[R]]-MAX(tbl_vikor_2[R]))/(MIN(tbl_vikor_2[R])-MAX(tbl_vikor_2[R]))))</f>
        <v>0.38048372529162255</v>
      </c>
      <c r="C1252" s="22">
        <f>_xlfn.RANK.EQ(tbl_vikor_3[[#This Row],[Q(𝜆)]],tbl_vikor_3[Q(𝜆)])</f>
        <v>1158</v>
      </c>
    </row>
    <row r="1253" spans="1:3" x14ac:dyDescent="0.55000000000000004">
      <c r="A1253" s="8">
        <f>[1]!tbl_gk[[#This Row],[ID]]</f>
        <v>248024</v>
      </c>
      <c r="B1253" s="26">
        <f>(($E$2*(tbl_vikor_2[[#This Row],[S]]-MAX(tbl_vikor_2[S])))/(MIN(tbl_vikor_2[S])-MAX(tbl_vikor_2[S])))+((1-$E$2)*((tbl_vikor_2[[#This Row],[R]]-MAX(tbl_vikor_2[R]))/(MIN(tbl_vikor_2[R])-MAX(tbl_vikor_2[R]))))</f>
        <v>0.35285582546164929</v>
      </c>
      <c r="C1253" s="22">
        <f>_xlfn.RANK.EQ(tbl_vikor_3[[#This Row],[Q(𝜆)]],tbl_vikor_3[Q(𝜆)])</f>
        <v>1289</v>
      </c>
    </row>
    <row r="1254" spans="1:3" x14ac:dyDescent="0.55000000000000004">
      <c r="A1254" s="7">
        <f>[1]!tbl_gk[[#This Row],[ID]]</f>
        <v>248025</v>
      </c>
      <c r="B1254" s="25">
        <f>(($E$2*(tbl_vikor_2[[#This Row],[S]]-MAX(tbl_vikor_2[S])))/(MIN(tbl_vikor_2[S])-MAX(tbl_vikor_2[S])))+((1-$E$2)*((tbl_vikor_2[[#This Row],[R]]-MAX(tbl_vikor_2[R]))/(MIN(tbl_vikor_2[R])-MAX(tbl_vikor_2[R]))))</f>
        <v>0.43100887812251409</v>
      </c>
      <c r="C1254" s="22">
        <f>_xlfn.RANK.EQ(tbl_vikor_3[[#This Row],[Q(𝜆)]],tbl_vikor_3[Q(𝜆)])</f>
        <v>960</v>
      </c>
    </row>
    <row r="1255" spans="1:3" x14ac:dyDescent="0.55000000000000004">
      <c r="A1255" s="8">
        <f>[1]!tbl_gk[[#This Row],[ID]]</f>
        <v>248054</v>
      </c>
      <c r="B1255" s="26">
        <f>(($E$2*(tbl_vikor_2[[#This Row],[S]]-MAX(tbl_vikor_2[S])))/(MIN(tbl_vikor_2[S])-MAX(tbl_vikor_2[S])))+((1-$E$2)*((tbl_vikor_2[[#This Row],[R]]-MAX(tbl_vikor_2[R]))/(MIN(tbl_vikor_2[R])-MAX(tbl_vikor_2[R]))))</f>
        <v>0.35760159154321164</v>
      </c>
      <c r="C1255" s="22">
        <f>_xlfn.RANK.EQ(tbl_vikor_3[[#This Row],[Q(𝜆)]],tbl_vikor_3[Q(𝜆)])</f>
        <v>1268</v>
      </c>
    </row>
    <row r="1256" spans="1:3" x14ac:dyDescent="0.55000000000000004">
      <c r="A1256" s="7">
        <f>[1]!tbl_gk[[#This Row],[ID]]</f>
        <v>248071</v>
      </c>
      <c r="B1256" s="25">
        <f>(($E$2*(tbl_vikor_2[[#This Row],[S]]-MAX(tbl_vikor_2[S])))/(MIN(tbl_vikor_2[S])-MAX(tbl_vikor_2[S])))+((1-$E$2)*((tbl_vikor_2[[#This Row],[R]]-MAX(tbl_vikor_2[R]))/(MIN(tbl_vikor_2[R])-MAX(tbl_vikor_2[R]))))</f>
        <v>0.30160779183989522</v>
      </c>
      <c r="C1256" s="22">
        <f>_xlfn.RANK.EQ(tbl_vikor_3[[#This Row],[Q(𝜆)]],tbl_vikor_3[Q(𝜆)])</f>
        <v>1499</v>
      </c>
    </row>
    <row r="1257" spans="1:3" x14ac:dyDescent="0.55000000000000004">
      <c r="A1257" s="8">
        <f>[1]!tbl_gk[[#This Row],[ID]]</f>
        <v>248073</v>
      </c>
      <c r="B1257" s="26">
        <f>(($E$2*(tbl_vikor_2[[#This Row],[S]]-MAX(tbl_vikor_2[S])))/(MIN(tbl_vikor_2[S])-MAX(tbl_vikor_2[S])))+((1-$E$2)*((tbl_vikor_2[[#This Row],[R]]-MAX(tbl_vikor_2[R]))/(MIN(tbl_vikor_2[R])-MAX(tbl_vikor_2[R]))))</f>
        <v>0.33965698371008402</v>
      </c>
      <c r="C1257" s="22">
        <f>_xlfn.RANK.EQ(tbl_vikor_3[[#This Row],[Q(𝜆)]],tbl_vikor_3[Q(𝜆)])</f>
        <v>1348</v>
      </c>
    </row>
    <row r="1258" spans="1:3" x14ac:dyDescent="0.55000000000000004">
      <c r="A1258" s="7">
        <f>[1]!tbl_gk[[#This Row],[ID]]</f>
        <v>248091</v>
      </c>
      <c r="B1258" s="25">
        <f>(($E$2*(tbl_vikor_2[[#This Row],[S]]-MAX(tbl_vikor_2[S])))/(MIN(tbl_vikor_2[S])-MAX(tbl_vikor_2[S])))+((1-$E$2)*((tbl_vikor_2[[#This Row],[R]]-MAX(tbl_vikor_2[R]))/(MIN(tbl_vikor_2[R])-MAX(tbl_vikor_2[R]))))</f>
        <v>0.53056472287271239</v>
      </c>
      <c r="C1258" s="22">
        <f>_xlfn.RANK.EQ(tbl_vikor_3[[#This Row],[Q(𝜆)]],tbl_vikor_3[Q(𝜆)])</f>
        <v>530</v>
      </c>
    </row>
    <row r="1259" spans="1:3" x14ac:dyDescent="0.55000000000000004">
      <c r="A1259" s="8">
        <f>[1]!tbl_gk[[#This Row],[ID]]</f>
        <v>248121</v>
      </c>
      <c r="B1259" s="26">
        <f>(($E$2*(tbl_vikor_2[[#This Row],[S]]-MAX(tbl_vikor_2[S])))/(MIN(tbl_vikor_2[S])-MAX(tbl_vikor_2[S])))+((1-$E$2)*((tbl_vikor_2[[#This Row],[R]]-MAX(tbl_vikor_2[R]))/(MIN(tbl_vikor_2[R])-MAX(tbl_vikor_2[R]))))</f>
        <v>0.16700511057890868</v>
      </c>
      <c r="C1259" s="22">
        <f>_xlfn.RANK.EQ(tbl_vikor_3[[#This Row],[Q(𝜆)]],tbl_vikor_3[Q(𝜆)])</f>
        <v>1910</v>
      </c>
    </row>
    <row r="1260" spans="1:3" x14ac:dyDescent="0.55000000000000004">
      <c r="A1260" s="7">
        <f>[1]!tbl_gk[[#This Row],[ID]]</f>
        <v>248158</v>
      </c>
      <c r="B1260" s="25">
        <f>(($E$2*(tbl_vikor_2[[#This Row],[S]]-MAX(tbl_vikor_2[S])))/(MIN(tbl_vikor_2[S])-MAX(tbl_vikor_2[S])))+((1-$E$2)*((tbl_vikor_2[[#This Row],[R]]-MAX(tbl_vikor_2[R]))/(MIN(tbl_vikor_2[R])-MAX(tbl_vikor_2[R]))))</f>
        <v>0.44629194389383942</v>
      </c>
      <c r="C1260" s="22">
        <f>_xlfn.RANK.EQ(tbl_vikor_3[[#This Row],[Q(𝜆)]],tbl_vikor_3[Q(𝜆)])</f>
        <v>891</v>
      </c>
    </row>
    <row r="1261" spans="1:3" x14ac:dyDescent="0.55000000000000004">
      <c r="A1261" s="8">
        <f>[1]!tbl_gk[[#This Row],[ID]]</f>
        <v>248216</v>
      </c>
      <c r="B1261" s="26">
        <f>(($E$2*(tbl_vikor_2[[#This Row],[S]]-MAX(tbl_vikor_2[S])))/(MIN(tbl_vikor_2[S])-MAX(tbl_vikor_2[S])))+((1-$E$2)*((tbl_vikor_2[[#This Row],[R]]-MAX(tbl_vikor_2[R]))/(MIN(tbl_vikor_2[R])-MAX(tbl_vikor_2[R]))))</f>
        <v>0.32107381268717633</v>
      </c>
      <c r="C1261" s="22">
        <f>_xlfn.RANK.EQ(tbl_vikor_3[[#This Row],[Q(𝜆)]],tbl_vikor_3[Q(𝜆)])</f>
        <v>1428</v>
      </c>
    </row>
    <row r="1262" spans="1:3" x14ac:dyDescent="0.55000000000000004">
      <c r="A1262" s="7">
        <f>[1]!tbl_gk[[#This Row],[ID]]</f>
        <v>248246</v>
      </c>
      <c r="B1262" s="25">
        <f>(($E$2*(tbl_vikor_2[[#This Row],[S]]-MAX(tbl_vikor_2[S])))/(MIN(tbl_vikor_2[S])-MAX(tbl_vikor_2[S])))+((1-$E$2)*((tbl_vikor_2[[#This Row],[R]]-MAX(tbl_vikor_2[R]))/(MIN(tbl_vikor_2[R])-MAX(tbl_vikor_2[R]))))</f>
        <v>0.17469283733949684</v>
      </c>
      <c r="C1262" s="22">
        <f>_xlfn.RANK.EQ(tbl_vikor_3[[#This Row],[Q(𝜆)]],tbl_vikor_3[Q(𝜆)])</f>
        <v>1895</v>
      </c>
    </row>
    <row r="1263" spans="1:3" x14ac:dyDescent="0.55000000000000004">
      <c r="A1263" s="8">
        <f>[1]!tbl_gk[[#This Row],[ID]]</f>
        <v>248255</v>
      </c>
      <c r="B1263" s="26">
        <f>(($E$2*(tbl_vikor_2[[#This Row],[S]]-MAX(tbl_vikor_2[S])))/(MIN(tbl_vikor_2[S])-MAX(tbl_vikor_2[S])))+((1-$E$2)*((tbl_vikor_2[[#This Row],[R]]-MAX(tbl_vikor_2[R]))/(MIN(tbl_vikor_2[R])-MAX(tbl_vikor_2[R]))))</f>
        <v>0.2380319190323647</v>
      </c>
      <c r="C1263" s="22">
        <f>_xlfn.RANK.EQ(tbl_vikor_3[[#This Row],[Q(𝜆)]],tbl_vikor_3[Q(𝜆)])</f>
        <v>1735</v>
      </c>
    </row>
    <row r="1264" spans="1:3" x14ac:dyDescent="0.55000000000000004">
      <c r="A1264" s="7">
        <f>[1]!tbl_gk[[#This Row],[ID]]</f>
        <v>248256</v>
      </c>
      <c r="B1264" s="25">
        <f>(($E$2*(tbl_vikor_2[[#This Row],[S]]-MAX(tbl_vikor_2[S])))/(MIN(tbl_vikor_2[S])-MAX(tbl_vikor_2[S])))+((1-$E$2)*((tbl_vikor_2[[#This Row],[R]]-MAX(tbl_vikor_2[R]))/(MIN(tbl_vikor_2[R])-MAX(tbl_vikor_2[R]))))</f>
        <v>0.11751044814446014</v>
      </c>
      <c r="C1264" s="22">
        <f>_xlfn.RANK.EQ(tbl_vikor_3[[#This Row],[Q(𝜆)]],tbl_vikor_3[Q(𝜆)])</f>
        <v>1984</v>
      </c>
    </row>
    <row r="1265" spans="1:3" x14ac:dyDescent="0.55000000000000004">
      <c r="A1265" s="8">
        <f>[1]!tbl_gk[[#This Row],[ID]]</f>
        <v>248291</v>
      </c>
      <c r="B1265" s="26">
        <f>(($E$2*(tbl_vikor_2[[#This Row],[S]]-MAX(tbl_vikor_2[S])))/(MIN(tbl_vikor_2[S])-MAX(tbl_vikor_2[S])))+((1-$E$2)*((tbl_vikor_2[[#This Row],[R]]-MAX(tbl_vikor_2[R]))/(MIN(tbl_vikor_2[R])-MAX(tbl_vikor_2[R]))))</f>
        <v>0.13137997894263012</v>
      </c>
      <c r="C1265" s="22">
        <f>_xlfn.RANK.EQ(tbl_vikor_3[[#This Row],[Q(𝜆)]],tbl_vikor_3[Q(𝜆)])</f>
        <v>1969</v>
      </c>
    </row>
    <row r="1266" spans="1:3" x14ac:dyDescent="0.55000000000000004">
      <c r="A1266" s="7">
        <f>[1]!tbl_gk[[#This Row],[ID]]</f>
        <v>248292</v>
      </c>
      <c r="B1266" s="25">
        <f>(($E$2*(tbl_vikor_2[[#This Row],[S]]-MAX(tbl_vikor_2[S])))/(MIN(tbl_vikor_2[S])-MAX(tbl_vikor_2[S])))+((1-$E$2)*((tbl_vikor_2[[#This Row],[R]]-MAX(tbl_vikor_2[R]))/(MIN(tbl_vikor_2[R])-MAX(tbl_vikor_2[R]))))</f>
        <v>0.17690981952395901</v>
      </c>
      <c r="C1266" s="22">
        <f>_xlfn.RANK.EQ(tbl_vikor_3[[#This Row],[Q(𝜆)]],tbl_vikor_3[Q(𝜆)])</f>
        <v>1887</v>
      </c>
    </row>
    <row r="1267" spans="1:3" x14ac:dyDescent="0.55000000000000004">
      <c r="A1267" s="8">
        <f>[1]!tbl_gk[[#This Row],[ID]]</f>
        <v>248301</v>
      </c>
      <c r="B1267" s="26">
        <f>(($E$2*(tbl_vikor_2[[#This Row],[S]]-MAX(tbl_vikor_2[S])))/(MIN(tbl_vikor_2[S])-MAX(tbl_vikor_2[S])))+((1-$E$2)*((tbl_vikor_2[[#This Row],[R]]-MAX(tbl_vikor_2[R]))/(MIN(tbl_vikor_2[R])-MAX(tbl_vikor_2[R]))))</f>
        <v>0.15443735179597101</v>
      </c>
      <c r="C1267" s="22">
        <f>_xlfn.RANK.EQ(tbl_vikor_3[[#This Row],[Q(𝜆)]],tbl_vikor_3[Q(𝜆)])</f>
        <v>1928</v>
      </c>
    </row>
    <row r="1268" spans="1:3" x14ac:dyDescent="0.55000000000000004">
      <c r="A1268" s="7">
        <f>[1]!tbl_gk[[#This Row],[ID]]</f>
        <v>248324</v>
      </c>
      <c r="B1268" s="25">
        <f>(($E$2*(tbl_vikor_2[[#This Row],[S]]-MAX(tbl_vikor_2[S])))/(MIN(tbl_vikor_2[S])-MAX(tbl_vikor_2[S])))+((1-$E$2)*((tbl_vikor_2[[#This Row],[R]]-MAX(tbl_vikor_2[R]))/(MIN(tbl_vikor_2[R])-MAX(tbl_vikor_2[R]))))</f>
        <v>0.16599431221757036</v>
      </c>
      <c r="C1268" s="22">
        <f>_xlfn.RANK.EQ(tbl_vikor_3[[#This Row],[Q(𝜆)]],tbl_vikor_3[Q(𝜆)])</f>
        <v>1911</v>
      </c>
    </row>
    <row r="1269" spans="1:3" x14ac:dyDescent="0.55000000000000004">
      <c r="A1269" s="8">
        <f>[1]!tbl_gk[[#This Row],[ID]]</f>
        <v>248325</v>
      </c>
      <c r="B1269" s="26">
        <f>(($E$2*(tbl_vikor_2[[#This Row],[S]]-MAX(tbl_vikor_2[S])))/(MIN(tbl_vikor_2[S])-MAX(tbl_vikor_2[S])))+((1-$E$2)*((tbl_vikor_2[[#This Row],[R]]-MAX(tbl_vikor_2[R]))/(MIN(tbl_vikor_2[R])-MAX(tbl_vikor_2[R]))))</f>
        <v>0.27849096331628348</v>
      </c>
      <c r="C1269" s="22">
        <f>_xlfn.RANK.EQ(tbl_vikor_3[[#This Row],[Q(𝜆)]],tbl_vikor_3[Q(𝜆)])</f>
        <v>1589</v>
      </c>
    </row>
    <row r="1270" spans="1:3" x14ac:dyDescent="0.55000000000000004">
      <c r="A1270" s="7">
        <f>[1]!tbl_gk[[#This Row],[ID]]</f>
        <v>248329</v>
      </c>
      <c r="B1270" s="25">
        <f>(($E$2*(tbl_vikor_2[[#This Row],[S]]-MAX(tbl_vikor_2[S])))/(MIN(tbl_vikor_2[S])-MAX(tbl_vikor_2[S])))+((1-$E$2)*((tbl_vikor_2[[#This Row],[R]]-MAX(tbl_vikor_2[R]))/(MIN(tbl_vikor_2[R])-MAX(tbl_vikor_2[R]))))</f>
        <v>0.40136538948482453</v>
      </c>
      <c r="C1270" s="22">
        <f>_xlfn.RANK.EQ(tbl_vikor_3[[#This Row],[Q(𝜆)]],tbl_vikor_3[Q(𝜆)])</f>
        <v>1090</v>
      </c>
    </row>
    <row r="1271" spans="1:3" x14ac:dyDescent="0.55000000000000004">
      <c r="A1271" s="8">
        <f>[1]!tbl_gk[[#This Row],[ID]]</f>
        <v>248478</v>
      </c>
      <c r="B1271" s="26">
        <f>(($E$2*(tbl_vikor_2[[#This Row],[S]]-MAX(tbl_vikor_2[S])))/(MIN(tbl_vikor_2[S])-MAX(tbl_vikor_2[S])))+((1-$E$2)*((tbl_vikor_2[[#This Row],[R]]-MAX(tbl_vikor_2[R]))/(MIN(tbl_vikor_2[R])-MAX(tbl_vikor_2[R]))))</f>
        <v>0.40484014514332162</v>
      </c>
      <c r="C1271" s="22">
        <f>_xlfn.RANK.EQ(tbl_vikor_3[[#This Row],[Q(𝜆)]],tbl_vikor_3[Q(𝜆)])</f>
        <v>1073</v>
      </c>
    </row>
    <row r="1272" spans="1:3" x14ac:dyDescent="0.55000000000000004">
      <c r="A1272" s="7">
        <f>[1]!tbl_gk[[#This Row],[ID]]</f>
        <v>248597</v>
      </c>
      <c r="B1272" s="25">
        <f>(($E$2*(tbl_vikor_2[[#This Row],[S]]-MAX(tbl_vikor_2[S])))/(MIN(tbl_vikor_2[S])-MAX(tbl_vikor_2[S])))+((1-$E$2)*((tbl_vikor_2[[#This Row],[R]]-MAX(tbl_vikor_2[R]))/(MIN(tbl_vikor_2[R])-MAX(tbl_vikor_2[R]))))</f>
        <v>0.25358717307858192</v>
      </c>
      <c r="C1272" s="22">
        <f>_xlfn.RANK.EQ(tbl_vikor_3[[#This Row],[Q(𝜆)]],tbl_vikor_3[Q(𝜆)])</f>
        <v>1687</v>
      </c>
    </row>
    <row r="1273" spans="1:3" x14ac:dyDescent="0.55000000000000004">
      <c r="A1273" s="8">
        <f>[1]!tbl_gk[[#This Row],[ID]]</f>
        <v>248732</v>
      </c>
      <c r="B1273" s="26">
        <f>(($E$2*(tbl_vikor_2[[#This Row],[S]]-MAX(tbl_vikor_2[S])))/(MIN(tbl_vikor_2[S])-MAX(tbl_vikor_2[S])))+((1-$E$2)*((tbl_vikor_2[[#This Row],[R]]-MAX(tbl_vikor_2[R]))/(MIN(tbl_vikor_2[R])-MAX(tbl_vikor_2[R]))))</f>
        <v>0.39975586978605837</v>
      </c>
      <c r="C1273" s="22">
        <f>_xlfn.RANK.EQ(tbl_vikor_3[[#This Row],[Q(𝜆)]],tbl_vikor_3[Q(𝜆)])</f>
        <v>1093</v>
      </c>
    </row>
    <row r="1274" spans="1:3" x14ac:dyDescent="0.55000000000000004">
      <c r="A1274" s="7">
        <f>[1]!tbl_gk[[#This Row],[ID]]</f>
        <v>248735</v>
      </c>
      <c r="B1274" s="25">
        <f>(($E$2*(tbl_vikor_2[[#This Row],[S]]-MAX(tbl_vikor_2[S])))/(MIN(tbl_vikor_2[S])-MAX(tbl_vikor_2[S])))+((1-$E$2)*((tbl_vikor_2[[#This Row],[R]]-MAX(tbl_vikor_2[R]))/(MIN(tbl_vikor_2[R])-MAX(tbl_vikor_2[R]))))</f>
        <v>0.20392798295961057</v>
      </c>
      <c r="C1274" s="22">
        <f>_xlfn.RANK.EQ(tbl_vikor_3[[#This Row],[Q(𝜆)]],tbl_vikor_3[Q(𝜆)])</f>
        <v>1824</v>
      </c>
    </row>
    <row r="1275" spans="1:3" x14ac:dyDescent="0.55000000000000004">
      <c r="A1275" s="8">
        <f>[1]!tbl_gk[[#This Row],[ID]]</f>
        <v>248741</v>
      </c>
      <c r="B1275" s="26">
        <f>(($E$2*(tbl_vikor_2[[#This Row],[S]]-MAX(tbl_vikor_2[S])))/(MIN(tbl_vikor_2[S])-MAX(tbl_vikor_2[S])))+((1-$E$2)*((tbl_vikor_2[[#This Row],[R]]-MAX(tbl_vikor_2[R]))/(MIN(tbl_vikor_2[R])-MAX(tbl_vikor_2[R]))))</f>
        <v>0.27233438875206767</v>
      </c>
      <c r="C1275" s="22">
        <f>_xlfn.RANK.EQ(tbl_vikor_3[[#This Row],[Q(𝜆)]],tbl_vikor_3[Q(𝜆)])</f>
        <v>1614</v>
      </c>
    </row>
    <row r="1276" spans="1:3" x14ac:dyDescent="0.55000000000000004">
      <c r="A1276" s="7">
        <f>[1]!tbl_gk[[#This Row],[ID]]</f>
        <v>248826</v>
      </c>
      <c r="B1276" s="25">
        <f>(($E$2*(tbl_vikor_2[[#This Row],[S]]-MAX(tbl_vikor_2[S])))/(MIN(tbl_vikor_2[S])-MAX(tbl_vikor_2[S])))+((1-$E$2)*((tbl_vikor_2[[#This Row],[R]]-MAX(tbl_vikor_2[R]))/(MIN(tbl_vikor_2[R])-MAX(tbl_vikor_2[R]))))</f>
        <v>0.22578407919871907</v>
      </c>
      <c r="C1276" s="22">
        <f>_xlfn.RANK.EQ(tbl_vikor_3[[#This Row],[Q(𝜆)]],tbl_vikor_3[Q(𝜆)])</f>
        <v>1770</v>
      </c>
    </row>
    <row r="1277" spans="1:3" x14ac:dyDescent="0.55000000000000004">
      <c r="A1277" s="8">
        <f>[1]!tbl_gk[[#This Row],[ID]]</f>
        <v>248830</v>
      </c>
      <c r="B1277" s="26">
        <f>(($E$2*(tbl_vikor_2[[#This Row],[S]]-MAX(tbl_vikor_2[S])))/(MIN(tbl_vikor_2[S])-MAX(tbl_vikor_2[S])))+((1-$E$2)*((tbl_vikor_2[[#This Row],[R]]-MAX(tbl_vikor_2[R]))/(MIN(tbl_vikor_2[R])-MAX(tbl_vikor_2[R]))))</f>
        <v>0.26688929535864864</v>
      </c>
      <c r="C1277" s="22">
        <f>_xlfn.RANK.EQ(tbl_vikor_3[[#This Row],[Q(𝜆)]],tbl_vikor_3[Q(𝜆)])</f>
        <v>1636</v>
      </c>
    </row>
    <row r="1278" spans="1:3" x14ac:dyDescent="0.55000000000000004">
      <c r="A1278" s="7">
        <f>[1]!tbl_gk[[#This Row],[ID]]</f>
        <v>248858</v>
      </c>
      <c r="B1278" s="25">
        <f>(($E$2*(tbl_vikor_2[[#This Row],[S]]-MAX(tbl_vikor_2[S])))/(MIN(tbl_vikor_2[S])-MAX(tbl_vikor_2[S])))+((1-$E$2)*((tbl_vikor_2[[#This Row],[R]]-MAX(tbl_vikor_2[R]))/(MIN(tbl_vikor_2[R])-MAX(tbl_vikor_2[R]))))</f>
        <v>0.38437749358174067</v>
      </c>
      <c r="C1278" s="22">
        <f>_xlfn.RANK.EQ(tbl_vikor_3[[#This Row],[Q(𝜆)]],tbl_vikor_3[Q(𝜆)])</f>
        <v>1145</v>
      </c>
    </row>
    <row r="1279" spans="1:3" x14ac:dyDescent="0.55000000000000004">
      <c r="A1279" s="8">
        <f>[1]!tbl_gk[[#This Row],[ID]]</f>
        <v>248865</v>
      </c>
      <c r="B1279" s="26">
        <f>(($E$2*(tbl_vikor_2[[#This Row],[S]]-MAX(tbl_vikor_2[S])))/(MIN(tbl_vikor_2[S])-MAX(tbl_vikor_2[S])))+((1-$E$2)*((tbl_vikor_2[[#This Row],[R]]-MAX(tbl_vikor_2[R]))/(MIN(tbl_vikor_2[R])-MAX(tbl_vikor_2[R]))))</f>
        <v>0.41073446720190315</v>
      </c>
      <c r="C1279" s="22">
        <f>_xlfn.RANK.EQ(tbl_vikor_3[[#This Row],[Q(𝜆)]],tbl_vikor_3[Q(𝜆)])</f>
        <v>1055</v>
      </c>
    </row>
    <row r="1280" spans="1:3" x14ac:dyDescent="0.55000000000000004">
      <c r="A1280" s="7">
        <f>[1]!tbl_gk[[#This Row],[ID]]</f>
        <v>250753</v>
      </c>
      <c r="B1280" s="25">
        <f>(($E$2*(tbl_vikor_2[[#This Row],[S]]-MAX(tbl_vikor_2[S])))/(MIN(tbl_vikor_2[S])-MAX(tbl_vikor_2[S])))+((1-$E$2)*((tbl_vikor_2[[#This Row],[R]]-MAX(tbl_vikor_2[R]))/(MIN(tbl_vikor_2[R])-MAX(tbl_vikor_2[R]))))</f>
        <v>0.60720745838729195</v>
      </c>
      <c r="C1280" s="22">
        <f>_xlfn.RANK.EQ(tbl_vikor_3[[#This Row],[Q(𝜆)]],tbl_vikor_3[Q(𝜆)])</f>
        <v>300</v>
      </c>
    </row>
    <row r="1281" spans="1:3" x14ac:dyDescent="0.55000000000000004">
      <c r="A1281" s="8">
        <f>[1]!tbl_gk[[#This Row],[ID]]</f>
        <v>250781</v>
      </c>
      <c r="B1281" s="26">
        <f>(($E$2*(tbl_vikor_2[[#This Row],[S]]-MAX(tbl_vikor_2[S])))/(MIN(tbl_vikor_2[S])-MAX(tbl_vikor_2[S])))+((1-$E$2)*((tbl_vikor_2[[#This Row],[R]]-MAX(tbl_vikor_2[R]))/(MIN(tbl_vikor_2[R])-MAX(tbl_vikor_2[R]))))</f>
        <v>0.4346011286516101</v>
      </c>
      <c r="C1281" s="22">
        <f>_xlfn.RANK.EQ(tbl_vikor_3[[#This Row],[Q(𝜆)]],tbl_vikor_3[Q(𝜆)])</f>
        <v>944</v>
      </c>
    </row>
    <row r="1282" spans="1:3" x14ac:dyDescent="0.55000000000000004">
      <c r="A1282" s="7">
        <f>[1]!tbl_gk[[#This Row],[ID]]</f>
        <v>250797</v>
      </c>
      <c r="B1282" s="25">
        <f>(($E$2*(tbl_vikor_2[[#This Row],[S]]-MAX(tbl_vikor_2[S])))/(MIN(tbl_vikor_2[S])-MAX(tbl_vikor_2[S])))+((1-$E$2)*((tbl_vikor_2[[#This Row],[R]]-MAX(tbl_vikor_2[R]))/(MIN(tbl_vikor_2[R])-MAX(tbl_vikor_2[R]))))</f>
        <v>0.38406338293049186</v>
      </c>
      <c r="C1282" s="22">
        <f>_xlfn.RANK.EQ(tbl_vikor_3[[#This Row],[Q(𝜆)]],tbl_vikor_3[Q(𝜆)])</f>
        <v>1147</v>
      </c>
    </row>
    <row r="1283" spans="1:3" x14ac:dyDescent="0.55000000000000004">
      <c r="A1283" s="8">
        <f>[1]!tbl_gk[[#This Row],[ID]]</f>
        <v>250804</v>
      </c>
      <c r="B1283" s="26">
        <f>(($E$2*(tbl_vikor_2[[#This Row],[S]]-MAX(tbl_vikor_2[S])))/(MIN(tbl_vikor_2[S])-MAX(tbl_vikor_2[S])))+((1-$E$2)*((tbl_vikor_2[[#This Row],[R]]-MAX(tbl_vikor_2[R]))/(MIN(tbl_vikor_2[R])-MAX(tbl_vikor_2[R]))))</f>
        <v>0.35184306854888253</v>
      </c>
      <c r="C1283" s="22">
        <f>_xlfn.RANK.EQ(tbl_vikor_3[[#This Row],[Q(𝜆)]],tbl_vikor_3[Q(𝜆)])</f>
        <v>1298</v>
      </c>
    </row>
    <row r="1284" spans="1:3" x14ac:dyDescent="0.55000000000000004">
      <c r="A1284" s="7">
        <f>[1]!tbl_gk[[#This Row],[ID]]</f>
        <v>250819</v>
      </c>
      <c r="B1284" s="25">
        <f>(($E$2*(tbl_vikor_2[[#This Row],[S]]-MAX(tbl_vikor_2[S])))/(MIN(tbl_vikor_2[S])-MAX(tbl_vikor_2[S])))+((1-$E$2)*((tbl_vikor_2[[#This Row],[R]]-MAX(tbl_vikor_2[R]))/(MIN(tbl_vikor_2[R])-MAX(tbl_vikor_2[R]))))</f>
        <v>0.2184732896894151</v>
      </c>
      <c r="C1284" s="22">
        <f>_xlfn.RANK.EQ(tbl_vikor_3[[#This Row],[Q(𝜆)]],tbl_vikor_3[Q(𝜆)])</f>
        <v>1796</v>
      </c>
    </row>
    <row r="1285" spans="1:3" x14ac:dyDescent="0.55000000000000004">
      <c r="A1285" s="8">
        <f>[1]!tbl_gk[[#This Row],[ID]]</f>
        <v>250841</v>
      </c>
      <c r="B1285" s="26">
        <f>(($E$2*(tbl_vikor_2[[#This Row],[S]]-MAX(tbl_vikor_2[S])))/(MIN(tbl_vikor_2[S])-MAX(tbl_vikor_2[S])))+((1-$E$2)*((tbl_vikor_2[[#This Row],[R]]-MAX(tbl_vikor_2[R]))/(MIN(tbl_vikor_2[R])-MAX(tbl_vikor_2[R]))))</f>
        <v>0.33448446586339498</v>
      </c>
      <c r="C1285" s="22">
        <f>_xlfn.RANK.EQ(tbl_vikor_3[[#This Row],[Q(𝜆)]],tbl_vikor_3[Q(𝜆)])</f>
        <v>1369</v>
      </c>
    </row>
    <row r="1286" spans="1:3" x14ac:dyDescent="0.55000000000000004">
      <c r="A1286" s="7">
        <f>[1]!tbl_gk[[#This Row],[ID]]</f>
        <v>250842</v>
      </c>
      <c r="B1286" s="25">
        <f>(($E$2*(tbl_vikor_2[[#This Row],[S]]-MAX(tbl_vikor_2[S])))/(MIN(tbl_vikor_2[S])-MAX(tbl_vikor_2[S])))+((1-$E$2)*((tbl_vikor_2[[#This Row],[R]]-MAX(tbl_vikor_2[R]))/(MIN(tbl_vikor_2[R])-MAX(tbl_vikor_2[R]))))</f>
        <v>0.34005922927597937</v>
      </c>
      <c r="C1286" s="22">
        <f>_xlfn.RANK.EQ(tbl_vikor_3[[#This Row],[Q(𝜆)]],tbl_vikor_3[Q(𝜆)])</f>
        <v>1343</v>
      </c>
    </row>
    <row r="1287" spans="1:3" x14ac:dyDescent="0.55000000000000004">
      <c r="A1287" s="8">
        <f>[1]!tbl_gk[[#This Row],[ID]]</f>
        <v>250842</v>
      </c>
      <c r="B1287" s="26">
        <f>(($E$2*(tbl_vikor_2[[#This Row],[S]]-MAX(tbl_vikor_2[S])))/(MIN(tbl_vikor_2[S])-MAX(tbl_vikor_2[S])))+((1-$E$2)*((tbl_vikor_2[[#This Row],[R]]-MAX(tbl_vikor_2[R]))/(MIN(tbl_vikor_2[R])-MAX(tbl_vikor_2[R]))))</f>
        <v>0.34005922927597937</v>
      </c>
      <c r="C1287" s="22">
        <f>_xlfn.RANK.EQ(tbl_vikor_3[[#This Row],[Q(𝜆)]],tbl_vikor_3[Q(𝜆)])</f>
        <v>1343</v>
      </c>
    </row>
    <row r="1288" spans="1:3" x14ac:dyDescent="0.55000000000000004">
      <c r="A1288" s="7">
        <f>[1]!tbl_gk[[#This Row],[ID]]</f>
        <v>250865</v>
      </c>
      <c r="B1288" s="25">
        <f>(($E$2*(tbl_vikor_2[[#This Row],[S]]-MAX(tbl_vikor_2[S])))/(MIN(tbl_vikor_2[S])-MAX(tbl_vikor_2[S])))+((1-$E$2)*((tbl_vikor_2[[#This Row],[R]]-MAX(tbl_vikor_2[R]))/(MIN(tbl_vikor_2[R])-MAX(tbl_vikor_2[R]))))</f>
        <v>0.2452295678661181</v>
      </c>
      <c r="C1288" s="22">
        <f>_xlfn.RANK.EQ(tbl_vikor_3[[#This Row],[Q(𝜆)]],tbl_vikor_3[Q(𝜆)])</f>
        <v>1714</v>
      </c>
    </row>
    <row r="1289" spans="1:3" x14ac:dyDescent="0.55000000000000004">
      <c r="A1289" s="8">
        <f>[1]!tbl_gk[[#This Row],[ID]]</f>
        <v>250897</v>
      </c>
      <c r="B1289" s="26">
        <f>(($E$2*(tbl_vikor_2[[#This Row],[S]]-MAX(tbl_vikor_2[S])))/(MIN(tbl_vikor_2[S])-MAX(tbl_vikor_2[S])))+((1-$E$2)*((tbl_vikor_2[[#This Row],[R]]-MAX(tbl_vikor_2[R]))/(MIN(tbl_vikor_2[R])-MAX(tbl_vikor_2[R]))))</f>
        <v>0.27092928849914433</v>
      </c>
      <c r="C1289" s="22">
        <f>_xlfn.RANK.EQ(tbl_vikor_3[[#This Row],[Q(𝜆)]],tbl_vikor_3[Q(𝜆)])</f>
        <v>1621</v>
      </c>
    </row>
    <row r="1290" spans="1:3" x14ac:dyDescent="0.55000000000000004">
      <c r="A1290" s="7">
        <f>[1]!tbl_gk[[#This Row],[ID]]</f>
        <v>250916</v>
      </c>
      <c r="B1290" s="25">
        <f>(($E$2*(tbl_vikor_2[[#This Row],[S]]-MAX(tbl_vikor_2[S])))/(MIN(tbl_vikor_2[S])-MAX(tbl_vikor_2[S])))+((1-$E$2)*((tbl_vikor_2[[#This Row],[R]]-MAX(tbl_vikor_2[R]))/(MIN(tbl_vikor_2[R])-MAX(tbl_vikor_2[R]))))</f>
        <v>0.45326843002900835</v>
      </c>
      <c r="C1290" s="22">
        <f>_xlfn.RANK.EQ(tbl_vikor_3[[#This Row],[Q(𝜆)]],tbl_vikor_3[Q(𝜆)])</f>
        <v>857</v>
      </c>
    </row>
    <row r="1291" spans="1:3" x14ac:dyDescent="0.55000000000000004">
      <c r="A1291" s="8">
        <f>[1]!tbl_gk[[#This Row],[ID]]</f>
        <v>250925</v>
      </c>
      <c r="B1291" s="26">
        <f>(($E$2*(tbl_vikor_2[[#This Row],[S]]-MAX(tbl_vikor_2[S])))/(MIN(tbl_vikor_2[S])-MAX(tbl_vikor_2[S])))+((1-$E$2)*((tbl_vikor_2[[#This Row],[R]]-MAX(tbl_vikor_2[R]))/(MIN(tbl_vikor_2[R])-MAX(tbl_vikor_2[R]))))</f>
        <v>0.28810862100693202</v>
      </c>
      <c r="C1291" s="22">
        <f>_xlfn.RANK.EQ(tbl_vikor_3[[#This Row],[Q(𝜆)]],tbl_vikor_3[Q(𝜆)])</f>
        <v>1548</v>
      </c>
    </row>
    <row r="1292" spans="1:3" x14ac:dyDescent="0.55000000000000004">
      <c r="A1292" s="7">
        <f>[1]!tbl_gk[[#This Row],[ID]]</f>
        <v>250939</v>
      </c>
      <c r="B1292" s="25">
        <f>(($E$2*(tbl_vikor_2[[#This Row],[S]]-MAX(tbl_vikor_2[S])))/(MIN(tbl_vikor_2[S])-MAX(tbl_vikor_2[S])))+((1-$E$2)*((tbl_vikor_2[[#This Row],[R]]-MAX(tbl_vikor_2[R]))/(MIN(tbl_vikor_2[R])-MAX(tbl_vikor_2[R]))))</f>
        <v>0.70888551423463797</v>
      </c>
      <c r="C1292" s="22">
        <f>_xlfn.RANK.EQ(tbl_vikor_3[[#This Row],[Q(𝜆)]],tbl_vikor_3[Q(𝜆)])</f>
        <v>118</v>
      </c>
    </row>
    <row r="1293" spans="1:3" x14ac:dyDescent="0.55000000000000004">
      <c r="A1293" s="8">
        <f>[1]!tbl_gk[[#This Row],[ID]]</f>
        <v>250978</v>
      </c>
      <c r="B1293" s="26">
        <f>(($E$2*(tbl_vikor_2[[#This Row],[S]]-MAX(tbl_vikor_2[S])))/(MIN(tbl_vikor_2[S])-MAX(tbl_vikor_2[S])))+((1-$E$2)*((tbl_vikor_2[[#This Row],[R]]-MAX(tbl_vikor_2[R]))/(MIN(tbl_vikor_2[R])-MAX(tbl_vikor_2[R]))))</f>
        <v>0.25771319607616211</v>
      </c>
      <c r="C1293" s="22">
        <f>_xlfn.RANK.EQ(tbl_vikor_3[[#This Row],[Q(𝜆)]],tbl_vikor_3[Q(𝜆)])</f>
        <v>1672</v>
      </c>
    </row>
    <row r="1294" spans="1:3" x14ac:dyDescent="0.55000000000000004">
      <c r="A1294" s="7">
        <f>[1]!tbl_gk[[#This Row],[ID]]</f>
        <v>251034</v>
      </c>
      <c r="B1294" s="25">
        <f>(($E$2*(tbl_vikor_2[[#This Row],[S]]-MAX(tbl_vikor_2[S])))/(MIN(tbl_vikor_2[S])-MAX(tbl_vikor_2[S])))+((1-$E$2)*((tbl_vikor_2[[#This Row],[R]]-MAX(tbl_vikor_2[R]))/(MIN(tbl_vikor_2[R])-MAX(tbl_vikor_2[R]))))</f>
        <v>0.36757454288519809</v>
      </c>
      <c r="C1294" s="22">
        <f>_xlfn.RANK.EQ(tbl_vikor_3[[#This Row],[Q(𝜆)]],tbl_vikor_3[Q(𝜆)])</f>
        <v>1222</v>
      </c>
    </row>
    <row r="1295" spans="1:3" x14ac:dyDescent="0.55000000000000004">
      <c r="A1295" s="8">
        <f>[1]!tbl_gk[[#This Row],[ID]]</f>
        <v>251036</v>
      </c>
      <c r="B1295" s="26">
        <f>(($E$2*(tbl_vikor_2[[#This Row],[S]]-MAX(tbl_vikor_2[S])))/(MIN(tbl_vikor_2[S])-MAX(tbl_vikor_2[S])))+((1-$E$2)*((tbl_vikor_2[[#This Row],[R]]-MAX(tbl_vikor_2[R]))/(MIN(tbl_vikor_2[R])-MAX(tbl_vikor_2[R]))))</f>
        <v>0.50188037559268672</v>
      </c>
      <c r="C1295" s="22">
        <f>_xlfn.RANK.EQ(tbl_vikor_3[[#This Row],[Q(𝜆)]],tbl_vikor_3[Q(𝜆)])</f>
        <v>634</v>
      </c>
    </row>
    <row r="1296" spans="1:3" x14ac:dyDescent="0.55000000000000004">
      <c r="A1296" s="7">
        <f>[1]!tbl_gk[[#This Row],[ID]]</f>
        <v>251056</v>
      </c>
      <c r="B1296" s="25">
        <f>(($E$2*(tbl_vikor_2[[#This Row],[S]]-MAX(tbl_vikor_2[S])))/(MIN(tbl_vikor_2[S])-MAX(tbl_vikor_2[S])))+((1-$E$2)*((tbl_vikor_2[[#This Row],[R]]-MAX(tbl_vikor_2[R]))/(MIN(tbl_vikor_2[R])-MAX(tbl_vikor_2[R]))))</f>
        <v>0.37693448195815699</v>
      </c>
      <c r="C1296" s="22">
        <f>_xlfn.RANK.EQ(tbl_vikor_3[[#This Row],[Q(𝜆)]],tbl_vikor_3[Q(𝜆)])</f>
        <v>1176</v>
      </c>
    </row>
    <row r="1297" spans="1:3" x14ac:dyDescent="0.55000000000000004">
      <c r="A1297" s="8">
        <f>[1]!tbl_gk[[#This Row],[ID]]</f>
        <v>251057</v>
      </c>
      <c r="B1297" s="26">
        <f>(($E$2*(tbl_vikor_2[[#This Row],[S]]-MAX(tbl_vikor_2[S])))/(MIN(tbl_vikor_2[S])-MAX(tbl_vikor_2[S])))+((1-$E$2)*((tbl_vikor_2[[#This Row],[R]]-MAX(tbl_vikor_2[R]))/(MIN(tbl_vikor_2[R])-MAX(tbl_vikor_2[R]))))</f>
        <v>0.39770757100346305</v>
      </c>
      <c r="C1297" s="22">
        <f>_xlfn.RANK.EQ(tbl_vikor_3[[#This Row],[Q(𝜆)]],tbl_vikor_3[Q(𝜆)])</f>
        <v>1103</v>
      </c>
    </row>
    <row r="1298" spans="1:3" x14ac:dyDescent="0.55000000000000004">
      <c r="A1298" s="7">
        <f>[1]!tbl_gk[[#This Row],[ID]]</f>
        <v>251126</v>
      </c>
      <c r="B1298" s="25">
        <f>(($E$2*(tbl_vikor_2[[#This Row],[S]]-MAX(tbl_vikor_2[S])))/(MIN(tbl_vikor_2[S])-MAX(tbl_vikor_2[S])))+((1-$E$2)*((tbl_vikor_2[[#This Row],[R]]-MAX(tbl_vikor_2[R]))/(MIN(tbl_vikor_2[R])-MAX(tbl_vikor_2[R]))))</f>
        <v>0.54296308928751258</v>
      </c>
      <c r="C1298" s="22">
        <f>_xlfn.RANK.EQ(tbl_vikor_3[[#This Row],[Q(𝜆)]],tbl_vikor_3[Q(𝜆)])</f>
        <v>491</v>
      </c>
    </row>
    <row r="1299" spans="1:3" x14ac:dyDescent="0.55000000000000004">
      <c r="A1299" s="8">
        <f>[1]!tbl_gk[[#This Row],[ID]]</f>
        <v>251136</v>
      </c>
      <c r="B1299" s="26">
        <f>(($E$2*(tbl_vikor_2[[#This Row],[S]]-MAX(tbl_vikor_2[S])))/(MIN(tbl_vikor_2[S])-MAX(tbl_vikor_2[S])))+((1-$E$2)*((tbl_vikor_2[[#This Row],[R]]-MAX(tbl_vikor_2[R]))/(MIN(tbl_vikor_2[R])-MAX(tbl_vikor_2[R]))))</f>
        <v>0.49865846553634452</v>
      </c>
      <c r="C1299" s="22">
        <f>_xlfn.RANK.EQ(tbl_vikor_3[[#This Row],[Q(𝜆)]],tbl_vikor_3[Q(𝜆)])</f>
        <v>646</v>
      </c>
    </row>
    <row r="1300" spans="1:3" x14ac:dyDescent="0.55000000000000004">
      <c r="A1300" s="7">
        <f>[1]!tbl_gk[[#This Row],[ID]]</f>
        <v>251157</v>
      </c>
      <c r="B1300" s="25">
        <f>(($E$2*(tbl_vikor_2[[#This Row],[S]]-MAX(tbl_vikor_2[S])))/(MIN(tbl_vikor_2[S])-MAX(tbl_vikor_2[S])))+((1-$E$2)*((tbl_vikor_2[[#This Row],[R]]-MAX(tbl_vikor_2[R]))/(MIN(tbl_vikor_2[R])-MAX(tbl_vikor_2[R]))))</f>
        <v>0.33735430811706657</v>
      </c>
      <c r="C1300" s="22">
        <f>_xlfn.RANK.EQ(tbl_vikor_3[[#This Row],[Q(𝜆)]],tbl_vikor_3[Q(𝜆)])</f>
        <v>1360</v>
      </c>
    </row>
    <row r="1301" spans="1:3" x14ac:dyDescent="0.55000000000000004">
      <c r="A1301" s="8">
        <f>[1]!tbl_gk[[#This Row],[ID]]</f>
        <v>251165</v>
      </c>
      <c r="B1301" s="26">
        <f>(($E$2*(tbl_vikor_2[[#This Row],[S]]-MAX(tbl_vikor_2[S])))/(MIN(tbl_vikor_2[S])-MAX(tbl_vikor_2[S])))+((1-$E$2)*((tbl_vikor_2[[#This Row],[R]]-MAX(tbl_vikor_2[R]))/(MIN(tbl_vikor_2[R])-MAX(tbl_vikor_2[R]))))</f>
        <v>0.52818961851357293</v>
      </c>
      <c r="C1301" s="22">
        <f>_xlfn.RANK.EQ(tbl_vikor_3[[#This Row],[Q(𝜆)]],tbl_vikor_3[Q(𝜆)])</f>
        <v>537</v>
      </c>
    </row>
    <row r="1302" spans="1:3" x14ac:dyDescent="0.55000000000000004">
      <c r="A1302" s="7">
        <f>[1]!tbl_gk[[#This Row],[ID]]</f>
        <v>251218</v>
      </c>
      <c r="B1302" s="25">
        <f>(($E$2*(tbl_vikor_2[[#This Row],[S]]-MAX(tbl_vikor_2[S])))/(MIN(tbl_vikor_2[S])-MAX(tbl_vikor_2[S])))+((1-$E$2)*((tbl_vikor_2[[#This Row],[R]]-MAX(tbl_vikor_2[R]))/(MIN(tbl_vikor_2[R])-MAX(tbl_vikor_2[R]))))</f>
        <v>0.23606573356949043</v>
      </c>
      <c r="C1302" s="22">
        <f>_xlfn.RANK.EQ(tbl_vikor_3[[#This Row],[Q(𝜆)]],tbl_vikor_3[Q(𝜆)])</f>
        <v>1737</v>
      </c>
    </row>
    <row r="1303" spans="1:3" x14ac:dyDescent="0.55000000000000004">
      <c r="A1303" s="8">
        <f>[1]!tbl_gk[[#This Row],[ID]]</f>
        <v>251285</v>
      </c>
      <c r="B1303" s="26">
        <f>(($E$2*(tbl_vikor_2[[#This Row],[S]]-MAX(tbl_vikor_2[S])))/(MIN(tbl_vikor_2[S])-MAX(tbl_vikor_2[S])))+((1-$E$2)*((tbl_vikor_2[[#This Row],[R]]-MAX(tbl_vikor_2[R]))/(MIN(tbl_vikor_2[R])-MAX(tbl_vikor_2[R]))))</f>
        <v>0.41757408166676624</v>
      </c>
      <c r="C1303" s="22">
        <f>_xlfn.RANK.EQ(tbl_vikor_3[[#This Row],[Q(𝜆)]],tbl_vikor_3[Q(𝜆)])</f>
        <v>1018</v>
      </c>
    </row>
    <row r="1304" spans="1:3" x14ac:dyDescent="0.55000000000000004">
      <c r="A1304" s="7">
        <f>[1]!tbl_gk[[#This Row],[ID]]</f>
        <v>251292</v>
      </c>
      <c r="B1304" s="25">
        <f>(($E$2*(tbl_vikor_2[[#This Row],[S]]-MAX(tbl_vikor_2[S])))/(MIN(tbl_vikor_2[S])-MAX(tbl_vikor_2[S])))+((1-$E$2)*((tbl_vikor_2[[#This Row],[R]]-MAX(tbl_vikor_2[R]))/(MIN(tbl_vikor_2[R])-MAX(tbl_vikor_2[R]))))</f>
        <v>0.28839117883104315</v>
      </c>
      <c r="C1304" s="22">
        <f>_xlfn.RANK.EQ(tbl_vikor_3[[#This Row],[Q(𝜆)]],tbl_vikor_3[Q(𝜆)])</f>
        <v>1546</v>
      </c>
    </row>
    <row r="1305" spans="1:3" x14ac:dyDescent="0.55000000000000004">
      <c r="A1305" s="8">
        <f>[1]!tbl_gk[[#This Row],[ID]]</f>
        <v>251330</v>
      </c>
      <c r="B1305" s="26">
        <f>(($E$2*(tbl_vikor_2[[#This Row],[S]]-MAX(tbl_vikor_2[S])))/(MIN(tbl_vikor_2[S])-MAX(tbl_vikor_2[S])))+((1-$E$2)*((tbl_vikor_2[[#This Row],[R]]-MAX(tbl_vikor_2[R]))/(MIN(tbl_vikor_2[R])-MAX(tbl_vikor_2[R]))))</f>
        <v>0.3526252389701372</v>
      </c>
      <c r="C1305" s="22">
        <f>_xlfn.RANK.EQ(tbl_vikor_3[[#This Row],[Q(𝜆)]],tbl_vikor_3[Q(𝜆)])</f>
        <v>1292</v>
      </c>
    </row>
    <row r="1306" spans="1:3" x14ac:dyDescent="0.55000000000000004">
      <c r="A1306" s="7">
        <f>[1]!tbl_gk[[#This Row],[ID]]</f>
        <v>251369</v>
      </c>
      <c r="B1306" s="25">
        <f>(($E$2*(tbl_vikor_2[[#This Row],[S]]-MAX(tbl_vikor_2[S])))/(MIN(tbl_vikor_2[S])-MAX(tbl_vikor_2[S])))+((1-$E$2)*((tbl_vikor_2[[#This Row],[R]]-MAX(tbl_vikor_2[R]))/(MIN(tbl_vikor_2[R])-MAX(tbl_vikor_2[R]))))</f>
        <v>0.38629251541811149</v>
      </c>
      <c r="C1306" s="22">
        <f>_xlfn.RANK.EQ(tbl_vikor_3[[#This Row],[Q(𝜆)]],tbl_vikor_3[Q(𝜆)])</f>
        <v>1139</v>
      </c>
    </row>
    <row r="1307" spans="1:3" x14ac:dyDescent="0.55000000000000004">
      <c r="A1307" s="8">
        <f>[1]!tbl_gk[[#This Row],[ID]]</f>
        <v>251433</v>
      </c>
      <c r="B1307" s="26">
        <f>(($E$2*(tbl_vikor_2[[#This Row],[S]]-MAX(tbl_vikor_2[S])))/(MIN(tbl_vikor_2[S])-MAX(tbl_vikor_2[S])))+((1-$E$2)*((tbl_vikor_2[[#This Row],[R]]-MAX(tbl_vikor_2[R]))/(MIN(tbl_vikor_2[R])-MAX(tbl_vikor_2[R]))))</f>
        <v>0.36170360752066705</v>
      </c>
      <c r="C1307" s="22">
        <f>_xlfn.RANK.EQ(tbl_vikor_3[[#This Row],[Q(𝜆)]],tbl_vikor_3[Q(𝜆)])</f>
        <v>1247</v>
      </c>
    </row>
    <row r="1308" spans="1:3" x14ac:dyDescent="0.55000000000000004">
      <c r="A1308" s="7">
        <f>[1]!tbl_gk[[#This Row],[ID]]</f>
        <v>251449</v>
      </c>
      <c r="B1308" s="25">
        <f>(($E$2*(tbl_vikor_2[[#This Row],[S]]-MAX(tbl_vikor_2[S])))/(MIN(tbl_vikor_2[S])-MAX(tbl_vikor_2[S])))+((1-$E$2)*((tbl_vikor_2[[#This Row],[R]]-MAX(tbl_vikor_2[R]))/(MIN(tbl_vikor_2[R])-MAX(tbl_vikor_2[R]))))</f>
        <v>0.38002691691194712</v>
      </c>
      <c r="C1308" s="22">
        <f>_xlfn.RANK.EQ(tbl_vikor_3[[#This Row],[Q(𝜆)]],tbl_vikor_3[Q(𝜆)])</f>
        <v>1160</v>
      </c>
    </row>
    <row r="1309" spans="1:3" x14ac:dyDescent="0.55000000000000004">
      <c r="A1309" s="8">
        <f>[1]!tbl_gk[[#This Row],[ID]]</f>
        <v>251465</v>
      </c>
      <c r="B1309" s="26">
        <f>(($E$2*(tbl_vikor_2[[#This Row],[S]]-MAX(tbl_vikor_2[S])))/(MIN(tbl_vikor_2[S])-MAX(tbl_vikor_2[S])))+((1-$E$2)*((tbl_vikor_2[[#This Row],[R]]-MAX(tbl_vikor_2[R]))/(MIN(tbl_vikor_2[R])-MAX(tbl_vikor_2[R]))))</f>
        <v>0.3535509684393503</v>
      </c>
      <c r="C1309" s="22">
        <f>_xlfn.RANK.EQ(tbl_vikor_3[[#This Row],[Q(𝜆)]],tbl_vikor_3[Q(𝜆)])</f>
        <v>1286</v>
      </c>
    </row>
    <row r="1310" spans="1:3" x14ac:dyDescent="0.55000000000000004">
      <c r="A1310" s="7">
        <f>[1]!tbl_gk[[#This Row],[ID]]</f>
        <v>251511</v>
      </c>
      <c r="B1310" s="25">
        <f>(($E$2*(tbl_vikor_2[[#This Row],[S]]-MAX(tbl_vikor_2[S])))/(MIN(tbl_vikor_2[S])-MAX(tbl_vikor_2[S])))+((1-$E$2)*((tbl_vikor_2[[#This Row],[R]]-MAX(tbl_vikor_2[R]))/(MIN(tbl_vikor_2[R])-MAX(tbl_vikor_2[R]))))</f>
        <v>0.490934677005057</v>
      </c>
      <c r="C1310" s="22">
        <f>_xlfn.RANK.EQ(tbl_vikor_3[[#This Row],[Q(𝜆)]],tbl_vikor_3[Q(𝜆)])</f>
        <v>673</v>
      </c>
    </row>
    <row r="1311" spans="1:3" x14ac:dyDescent="0.55000000000000004">
      <c r="A1311" s="8">
        <f>[1]!tbl_gk[[#This Row],[ID]]</f>
        <v>251522</v>
      </c>
      <c r="B1311" s="26">
        <f>(($E$2*(tbl_vikor_2[[#This Row],[S]]-MAX(tbl_vikor_2[S])))/(MIN(tbl_vikor_2[S])-MAX(tbl_vikor_2[S])))+((1-$E$2)*((tbl_vikor_2[[#This Row],[R]]-MAX(tbl_vikor_2[R]))/(MIN(tbl_vikor_2[R])-MAX(tbl_vikor_2[R]))))</f>
        <v>0.27277467229667696</v>
      </c>
      <c r="C1311" s="22">
        <f>_xlfn.RANK.EQ(tbl_vikor_3[[#This Row],[Q(𝜆)]],tbl_vikor_3[Q(𝜆)])</f>
        <v>1610</v>
      </c>
    </row>
    <row r="1312" spans="1:3" x14ac:dyDescent="0.55000000000000004">
      <c r="A1312" s="7">
        <f>[1]!tbl_gk[[#This Row],[ID]]</f>
        <v>251673</v>
      </c>
      <c r="B1312" s="25">
        <f>(($E$2*(tbl_vikor_2[[#This Row],[S]]-MAX(tbl_vikor_2[S])))/(MIN(tbl_vikor_2[S])-MAX(tbl_vikor_2[S])))+((1-$E$2)*((tbl_vikor_2[[#This Row],[R]]-MAX(tbl_vikor_2[R]))/(MIN(tbl_vikor_2[R])-MAX(tbl_vikor_2[R]))))</f>
        <v>0.31949647781510798</v>
      </c>
      <c r="C1312" s="22">
        <f>_xlfn.RANK.EQ(tbl_vikor_3[[#This Row],[Q(𝜆)]],tbl_vikor_3[Q(𝜆)])</f>
        <v>1435</v>
      </c>
    </row>
    <row r="1313" spans="1:3" x14ac:dyDescent="0.55000000000000004">
      <c r="A1313" s="8">
        <f>[1]!tbl_gk[[#This Row],[ID]]</f>
        <v>251752</v>
      </c>
      <c r="B1313" s="26">
        <f>(($E$2*(tbl_vikor_2[[#This Row],[S]]-MAX(tbl_vikor_2[S])))/(MIN(tbl_vikor_2[S])-MAX(tbl_vikor_2[S])))+((1-$E$2)*((tbl_vikor_2[[#This Row],[R]]-MAX(tbl_vikor_2[R]))/(MIN(tbl_vikor_2[R])-MAX(tbl_vikor_2[R]))))</f>
        <v>0.41864187477253301</v>
      </c>
      <c r="C1313" s="22">
        <f>_xlfn.RANK.EQ(tbl_vikor_3[[#This Row],[Q(𝜆)]],tbl_vikor_3[Q(𝜆)])</f>
        <v>1010</v>
      </c>
    </row>
    <row r="1314" spans="1:3" x14ac:dyDescent="0.55000000000000004">
      <c r="A1314" s="7">
        <f>[1]!tbl_gk[[#This Row],[ID]]</f>
        <v>251753</v>
      </c>
      <c r="B1314" s="25">
        <f>(($E$2*(tbl_vikor_2[[#This Row],[S]]-MAX(tbl_vikor_2[S])))/(MIN(tbl_vikor_2[S])-MAX(tbl_vikor_2[S])))+((1-$E$2)*((tbl_vikor_2[[#This Row],[R]]-MAX(tbl_vikor_2[R]))/(MIN(tbl_vikor_2[R])-MAX(tbl_vikor_2[R]))))</f>
        <v>0.31225653561529904</v>
      </c>
      <c r="C1314" s="22">
        <f>_xlfn.RANK.EQ(tbl_vikor_3[[#This Row],[Q(𝜆)]],tbl_vikor_3[Q(𝜆)])</f>
        <v>1463</v>
      </c>
    </row>
    <row r="1315" spans="1:3" x14ac:dyDescent="0.55000000000000004">
      <c r="A1315" s="8">
        <f>[1]!tbl_gk[[#This Row],[ID]]</f>
        <v>251904</v>
      </c>
      <c r="B1315" s="26">
        <f>(($E$2*(tbl_vikor_2[[#This Row],[S]]-MAX(tbl_vikor_2[S])))/(MIN(tbl_vikor_2[S])-MAX(tbl_vikor_2[S])))+((1-$E$2)*((tbl_vikor_2[[#This Row],[R]]-MAX(tbl_vikor_2[R]))/(MIN(tbl_vikor_2[R])-MAX(tbl_vikor_2[R]))))</f>
        <v>0.31901718560451287</v>
      </c>
      <c r="C1315" s="22">
        <f>_xlfn.RANK.EQ(tbl_vikor_3[[#This Row],[Q(𝜆)]],tbl_vikor_3[Q(𝜆)])</f>
        <v>1438</v>
      </c>
    </row>
    <row r="1316" spans="1:3" x14ac:dyDescent="0.55000000000000004">
      <c r="A1316" s="7">
        <f>[1]!tbl_gk[[#This Row],[ID]]</f>
        <v>251944</v>
      </c>
      <c r="B1316" s="25">
        <f>(($E$2*(tbl_vikor_2[[#This Row],[S]]-MAX(tbl_vikor_2[S])))/(MIN(tbl_vikor_2[S])-MAX(tbl_vikor_2[S])))+((1-$E$2)*((tbl_vikor_2[[#This Row],[R]]-MAX(tbl_vikor_2[R]))/(MIN(tbl_vikor_2[R])-MAX(tbl_vikor_2[R]))))</f>
        <v>0.28705833199463066</v>
      </c>
      <c r="C1316" s="22">
        <f>_xlfn.RANK.EQ(tbl_vikor_3[[#This Row],[Q(𝜆)]],tbl_vikor_3[Q(𝜆)])</f>
        <v>1553</v>
      </c>
    </row>
    <row r="1317" spans="1:3" x14ac:dyDescent="0.55000000000000004">
      <c r="A1317" s="8">
        <f>[1]!tbl_gk[[#This Row],[ID]]</f>
        <v>251995</v>
      </c>
      <c r="B1317" s="26">
        <f>(($E$2*(tbl_vikor_2[[#This Row],[S]]-MAX(tbl_vikor_2[S])))/(MIN(tbl_vikor_2[S])-MAX(tbl_vikor_2[S])))+((1-$E$2)*((tbl_vikor_2[[#This Row],[R]]-MAX(tbl_vikor_2[R]))/(MIN(tbl_vikor_2[R])-MAX(tbl_vikor_2[R]))))</f>
        <v>0.24132285808833465</v>
      </c>
      <c r="C1317" s="22">
        <f>_xlfn.RANK.EQ(tbl_vikor_3[[#This Row],[Q(𝜆)]],tbl_vikor_3[Q(𝜆)])</f>
        <v>1727</v>
      </c>
    </row>
    <row r="1318" spans="1:3" x14ac:dyDescent="0.55000000000000004">
      <c r="A1318" s="7">
        <f>[1]!tbl_gk[[#This Row],[ID]]</f>
        <v>252022</v>
      </c>
      <c r="B1318" s="25">
        <f>(($E$2*(tbl_vikor_2[[#This Row],[S]]-MAX(tbl_vikor_2[S])))/(MIN(tbl_vikor_2[S])-MAX(tbl_vikor_2[S])))+((1-$E$2)*((tbl_vikor_2[[#This Row],[R]]-MAX(tbl_vikor_2[R]))/(MIN(tbl_vikor_2[R])-MAX(tbl_vikor_2[R]))))</f>
        <v>0.43246047263640369</v>
      </c>
      <c r="C1318" s="22">
        <f>_xlfn.RANK.EQ(tbl_vikor_3[[#This Row],[Q(𝜆)]],tbl_vikor_3[Q(𝜆)])</f>
        <v>951</v>
      </c>
    </row>
    <row r="1319" spans="1:3" x14ac:dyDescent="0.55000000000000004">
      <c r="A1319" s="8">
        <f>[1]!tbl_gk[[#This Row],[ID]]</f>
        <v>252046</v>
      </c>
      <c r="B1319" s="26">
        <f>(($E$2*(tbl_vikor_2[[#This Row],[S]]-MAX(tbl_vikor_2[S])))/(MIN(tbl_vikor_2[S])-MAX(tbl_vikor_2[S])))+((1-$E$2)*((tbl_vikor_2[[#This Row],[R]]-MAX(tbl_vikor_2[R]))/(MIN(tbl_vikor_2[R])-MAX(tbl_vikor_2[R]))))</f>
        <v>0.3723903391903024</v>
      </c>
      <c r="C1319" s="22">
        <f>_xlfn.RANK.EQ(tbl_vikor_3[[#This Row],[Q(𝜆)]],tbl_vikor_3[Q(𝜆)])</f>
        <v>1207</v>
      </c>
    </row>
    <row r="1320" spans="1:3" x14ac:dyDescent="0.55000000000000004">
      <c r="A1320" s="7">
        <f>[1]!tbl_gk[[#This Row],[ID]]</f>
        <v>252081</v>
      </c>
      <c r="B1320" s="25">
        <f>(($E$2*(tbl_vikor_2[[#This Row],[S]]-MAX(tbl_vikor_2[S])))/(MIN(tbl_vikor_2[S])-MAX(tbl_vikor_2[S])))+((1-$E$2)*((tbl_vikor_2[[#This Row],[R]]-MAX(tbl_vikor_2[R]))/(MIN(tbl_vikor_2[R])-MAX(tbl_vikor_2[R]))))</f>
        <v>0.41429383480491244</v>
      </c>
      <c r="C1320" s="22">
        <f>_xlfn.RANK.EQ(tbl_vikor_3[[#This Row],[Q(𝜆)]],tbl_vikor_3[Q(𝜆)])</f>
        <v>1032</v>
      </c>
    </row>
    <row r="1321" spans="1:3" x14ac:dyDescent="0.55000000000000004">
      <c r="A1321" s="8">
        <f>[1]!tbl_gk[[#This Row],[ID]]</f>
        <v>252112</v>
      </c>
      <c r="B1321" s="26">
        <f>(($E$2*(tbl_vikor_2[[#This Row],[S]]-MAX(tbl_vikor_2[S])))/(MIN(tbl_vikor_2[S])-MAX(tbl_vikor_2[S])))+((1-$E$2)*((tbl_vikor_2[[#This Row],[R]]-MAX(tbl_vikor_2[R]))/(MIN(tbl_vikor_2[R])-MAX(tbl_vikor_2[R]))))</f>
        <v>0.36647864018927623</v>
      </c>
      <c r="C1321" s="22">
        <f>_xlfn.RANK.EQ(tbl_vikor_3[[#This Row],[Q(𝜆)]],tbl_vikor_3[Q(𝜆)])</f>
        <v>1227</v>
      </c>
    </row>
    <row r="1322" spans="1:3" x14ac:dyDescent="0.55000000000000004">
      <c r="A1322" s="7">
        <f>[1]!tbl_gk[[#This Row],[ID]]</f>
        <v>252123</v>
      </c>
      <c r="B1322" s="25">
        <f>(($E$2*(tbl_vikor_2[[#This Row],[S]]-MAX(tbl_vikor_2[S])))/(MIN(tbl_vikor_2[S])-MAX(tbl_vikor_2[S])))+((1-$E$2)*((tbl_vikor_2[[#This Row],[R]]-MAX(tbl_vikor_2[R]))/(MIN(tbl_vikor_2[R])-MAX(tbl_vikor_2[R]))))</f>
        <v>0.26358057984436167</v>
      </c>
      <c r="C1322" s="22">
        <f>_xlfn.RANK.EQ(tbl_vikor_3[[#This Row],[Q(𝜆)]],tbl_vikor_3[Q(𝜆)])</f>
        <v>1652</v>
      </c>
    </row>
    <row r="1323" spans="1:3" x14ac:dyDescent="0.55000000000000004">
      <c r="A1323" s="8">
        <f>[1]!tbl_gk[[#This Row],[ID]]</f>
        <v>252140</v>
      </c>
      <c r="B1323" s="26">
        <f>(($E$2*(tbl_vikor_2[[#This Row],[S]]-MAX(tbl_vikor_2[S])))/(MIN(tbl_vikor_2[S])-MAX(tbl_vikor_2[S])))+((1-$E$2)*((tbl_vikor_2[[#This Row],[R]]-MAX(tbl_vikor_2[R]))/(MIN(tbl_vikor_2[R])-MAX(tbl_vikor_2[R]))))</f>
        <v>0.45506356646145485</v>
      </c>
      <c r="C1323" s="22">
        <f>_xlfn.RANK.EQ(tbl_vikor_3[[#This Row],[Q(𝜆)]],tbl_vikor_3[Q(𝜆)])</f>
        <v>843</v>
      </c>
    </row>
    <row r="1324" spans="1:3" x14ac:dyDescent="0.55000000000000004">
      <c r="A1324" s="7">
        <f>[1]!tbl_gk[[#This Row],[ID]]</f>
        <v>252154</v>
      </c>
      <c r="B1324" s="25">
        <f>(($E$2*(tbl_vikor_2[[#This Row],[S]]-MAX(tbl_vikor_2[S])))/(MIN(tbl_vikor_2[S])-MAX(tbl_vikor_2[S])))+((1-$E$2)*((tbl_vikor_2[[#This Row],[R]]-MAX(tbl_vikor_2[R]))/(MIN(tbl_vikor_2[R])-MAX(tbl_vikor_2[R]))))</f>
        <v>0.63884249406488092</v>
      </c>
      <c r="C1324" s="22">
        <f>_xlfn.RANK.EQ(tbl_vikor_3[[#This Row],[Q(𝜆)]],tbl_vikor_3[Q(𝜆)])</f>
        <v>219</v>
      </c>
    </row>
    <row r="1325" spans="1:3" x14ac:dyDescent="0.55000000000000004">
      <c r="A1325" s="8">
        <f>[1]!tbl_gk[[#This Row],[ID]]</f>
        <v>252241</v>
      </c>
      <c r="B1325" s="26">
        <f>(($E$2*(tbl_vikor_2[[#This Row],[S]]-MAX(tbl_vikor_2[S])))/(MIN(tbl_vikor_2[S])-MAX(tbl_vikor_2[S])))+((1-$E$2)*((tbl_vikor_2[[#This Row],[R]]-MAX(tbl_vikor_2[R]))/(MIN(tbl_vikor_2[R])-MAX(tbl_vikor_2[R]))))</f>
        <v>0.3972491740429025</v>
      </c>
      <c r="C1325" s="22">
        <f>_xlfn.RANK.EQ(tbl_vikor_3[[#This Row],[Q(𝜆)]],tbl_vikor_3[Q(𝜆)])</f>
        <v>1105</v>
      </c>
    </row>
    <row r="1326" spans="1:3" x14ac:dyDescent="0.55000000000000004">
      <c r="A1326" s="7">
        <f>[1]!tbl_gk[[#This Row],[ID]]</f>
        <v>252456</v>
      </c>
      <c r="B1326" s="25">
        <f>(($E$2*(tbl_vikor_2[[#This Row],[S]]-MAX(tbl_vikor_2[S])))/(MIN(tbl_vikor_2[S])-MAX(tbl_vikor_2[S])))+((1-$E$2)*((tbl_vikor_2[[#This Row],[R]]-MAX(tbl_vikor_2[R]))/(MIN(tbl_vikor_2[R])-MAX(tbl_vikor_2[R]))))</f>
        <v>0.38190977517409908</v>
      </c>
      <c r="C1326" s="22">
        <f>_xlfn.RANK.EQ(tbl_vikor_3[[#This Row],[Q(𝜆)]],tbl_vikor_3[Q(𝜆)])</f>
        <v>1154</v>
      </c>
    </row>
    <row r="1327" spans="1:3" x14ac:dyDescent="0.55000000000000004">
      <c r="A1327" s="8">
        <f>[1]!tbl_gk[[#This Row],[ID]]</f>
        <v>252462</v>
      </c>
      <c r="B1327" s="26">
        <f>(($E$2*(tbl_vikor_2[[#This Row],[S]]-MAX(tbl_vikor_2[S])))/(MIN(tbl_vikor_2[S])-MAX(tbl_vikor_2[S])))+((1-$E$2)*((tbl_vikor_2[[#This Row],[R]]-MAX(tbl_vikor_2[R]))/(MIN(tbl_vikor_2[R])-MAX(tbl_vikor_2[R]))))</f>
        <v>0.31906647329977439</v>
      </c>
      <c r="C1327" s="22">
        <f>_xlfn.RANK.EQ(tbl_vikor_3[[#This Row],[Q(𝜆)]],tbl_vikor_3[Q(𝜆)])</f>
        <v>1437</v>
      </c>
    </row>
    <row r="1328" spans="1:3" x14ac:dyDescent="0.55000000000000004">
      <c r="A1328" s="7">
        <f>[1]!tbl_gk[[#This Row],[ID]]</f>
        <v>252477</v>
      </c>
      <c r="B1328" s="25">
        <f>(($E$2*(tbl_vikor_2[[#This Row],[S]]-MAX(tbl_vikor_2[S])))/(MIN(tbl_vikor_2[S])-MAX(tbl_vikor_2[S])))+((1-$E$2)*((tbl_vikor_2[[#This Row],[R]]-MAX(tbl_vikor_2[R]))/(MIN(tbl_vikor_2[R])-MAX(tbl_vikor_2[R]))))</f>
        <v>0.30054166774218494</v>
      </c>
      <c r="C1328" s="22">
        <f>_xlfn.RANK.EQ(tbl_vikor_3[[#This Row],[Q(𝜆)]],tbl_vikor_3[Q(𝜆)])</f>
        <v>1505</v>
      </c>
    </row>
    <row r="1329" spans="1:3" x14ac:dyDescent="0.55000000000000004">
      <c r="A1329" s="8">
        <f>[1]!tbl_gk[[#This Row],[ID]]</f>
        <v>252500</v>
      </c>
      <c r="B1329" s="26">
        <f>(($E$2*(tbl_vikor_2[[#This Row],[S]]-MAX(tbl_vikor_2[S])))/(MIN(tbl_vikor_2[S])-MAX(tbl_vikor_2[S])))+((1-$E$2)*((tbl_vikor_2[[#This Row],[R]]-MAX(tbl_vikor_2[R]))/(MIN(tbl_vikor_2[R])-MAX(tbl_vikor_2[R]))))</f>
        <v>0.3935508595866431</v>
      </c>
      <c r="C1329" s="22">
        <f>_xlfn.RANK.EQ(tbl_vikor_3[[#This Row],[Q(𝜆)]],tbl_vikor_3[Q(𝜆)])</f>
        <v>1120</v>
      </c>
    </row>
    <row r="1330" spans="1:3" x14ac:dyDescent="0.55000000000000004">
      <c r="A1330" s="7">
        <f>[1]!tbl_gk[[#This Row],[ID]]</f>
        <v>252505</v>
      </c>
      <c r="B1330" s="25">
        <f>(($E$2*(tbl_vikor_2[[#This Row],[S]]-MAX(tbl_vikor_2[S])))/(MIN(tbl_vikor_2[S])-MAX(tbl_vikor_2[S])))+((1-$E$2)*((tbl_vikor_2[[#This Row],[R]]-MAX(tbl_vikor_2[R]))/(MIN(tbl_vikor_2[R])-MAX(tbl_vikor_2[R]))))</f>
        <v>0.34696366943300616</v>
      </c>
      <c r="C1330" s="22">
        <f>_xlfn.RANK.EQ(tbl_vikor_3[[#This Row],[Q(𝜆)]],tbl_vikor_3[Q(𝜆)])</f>
        <v>1322</v>
      </c>
    </row>
    <row r="1331" spans="1:3" x14ac:dyDescent="0.55000000000000004">
      <c r="A1331" s="8">
        <f>[1]!tbl_gk[[#This Row],[ID]]</f>
        <v>252635</v>
      </c>
      <c r="B1331" s="26">
        <f>(($E$2*(tbl_vikor_2[[#This Row],[S]]-MAX(tbl_vikor_2[S])))/(MIN(tbl_vikor_2[S])-MAX(tbl_vikor_2[S])))+((1-$E$2)*((tbl_vikor_2[[#This Row],[R]]-MAX(tbl_vikor_2[R]))/(MIN(tbl_vikor_2[R])-MAX(tbl_vikor_2[R]))))</f>
        <v>0.12945149823424426</v>
      </c>
      <c r="C1331" s="22">
        <f>_xlfn.RANK.EQ(tbl_vikor_3[[#This Row],[Q(𝜆)]],tbl_vikor_3[Q(𝜆)])</f>
        <v>1971</v>
      </c>
    </row>
    <row r="1332" spans="1:3" x14ac:dyDescent="0.55000000000000004">
      <c r="A1332" s="7">
        <f>[1]!tbl_gk[[#This Row],[ID]]</f>
        <v>252658</v>
      </c>
      <c r="B1332" s="25">
        <f>(($E$2*(tbl_vikor_2[[#This Row],[S]]-MAX(tbl_vikor_2[S])))/(MIN(tbl_vikor_2[S])-MAX(tbl_vikor_2[S])))+((1-$E$2)*((tbl_vikor_2[[#This Row],[R]]-MAX(tbl_vikor_2[R]))/(MIN(tbl_vikor_2[R])-MAX(tbl_vikor_2[R]))))</f>
        <v>0.14784928815895076</v>
      </c>
      <c r="C1332" s="22">
        <f>_xlfn.RANK.EQ(tbl_vikor_3[[#This Row],[Q(𝜆)]],tbl_vikor_3[Q(𝜆)])</f>
        <v>1937</v>
      </c>
    </row>
    <row r="1333" spans="1:3" x14ac:dyDescent="0.55000000000000004">
      <c r="A1333" s="8">
        <f>[1]!tbl_gk[[#This Row],[ID]]</f>
        <v>252659</v>
      </c>
      <c r="B1333" s="26">
        <f>(($E$2*(tbl_vikor_2[[#This Row],[S]]-MAX(tbl_vikor_2[S])))/(MIN(tbl_vikor_2[S])-MAX(tbl_vikor_2[S])))+((1-$E$2)*((tbl_vikor_2[[#This Row],[R]]-MAX(tbl_vikor_2[R]))/(MIN(tbl_vikor_2[R])-MAX(tbl_vikor_2[R]))))</f>
        <v>0.34696770658513654</v>
      </c>
      <c r="C1333" s="22">
        <f>_xlfn.RANK.EQ(tbl_vikor_3[[#This Row],[Q(𝜆)]],tbl_vikor_3[Q(𝜆)])</f>
        <v>1321</v>
      </c>
    </row>
    <row r="1334" spans="1:3" x14ac:dyDescent="0.55000000000000004">
      <c r="A1334" s="7">
        <f>[1]!tbl_gk[[#This Row],[ID]]</f>
        <v>252662</v>
      </c>
      <c r="B1334" s="25">
        <f>(($E$2*(tbl_vikor_2[[#This Row],[S]]-MAX(tbl_vikor_2[S])))/(MIN(tbl_vikor_2[S])-MAX(tbl_vikor_2[S])))+((1-$E$2)*((tbl_vikor_2[[#This Row],[R]]-MAX(tbl_vikor_2[R]))/(MIN(tbl_vikor_2[R])-MAX(tbl_vikor_2[R]))))</f>
        <v>0.17668512636021044</v>
      </c>
      <c r="C1334" s="22">
        <f>_xlfn.RANK.EQ(tbl_vikor_3[[#This Row],[Q(𝜆)]],tbl_vikor_3[Q(𝜆)])</f>
        <v>1888</v>
      </c>
    </row>
    <row r="1335" spans="1:3" x14ac:dyDescent="0.55000000000000004">
      <c r="A1335" s="8">
        <f>[1]!tbl_gk[[#This Row],[ID]]</f>
        <v>252699</v>
      </c>
      <c r="B1335" s="26">
        <f>(($E$2*(tbl_vikor_2[[#This Row],[S]]-MAX(tbl_vikor_2[S])))/(MIN(tbl_vikor_2[S])-MAX(tbl_vikor_2[S])))+((1-$E$2)*((tbl_vikor_2[[#This Row],[R]]-MAX(tbl_vikor_2[R]))/(MIN(tbl_vikor_2[R])-MAX(tbl_vikor_2[R]))))</f>
        <v>0.28320640187778556</v>
      </c>
      <c r="C1335" s="22">
        <f>_xlfn.RANK.EQ(tbl_vikor_3[[#This Row],[Q(𝜆)]],tbl_vikor_3[Q(𝜆)])</f>
        <v>1568</v>
      </c>
    </row>
    <row r="1336" spans="1:3" x14ac:dyDescent="0.55000000000000004">
      <c r="A1336" s="7">
        <f>[1]!tbl_gk[[#This Row],[ID]]</f>
        <v>252773</v>
      </c>
      <c r="B1336" s="25">
        <f>(($E$2*(tbl_vikor_2[[#This Row],[S]]-MAX(tbl_vikor_2[S])))/(MIN(tbl_vikor_2[S])-MAX(tbl_vikor_2[S])))+((1-$E$2)*((tbl_vikor_2[[#This Row],[R]]-MAX(tbl_vikor_2[R]))/(MIN(tbl_vikor_2[R])-MAX(tbl_vikor_2[R]))))</f>
        <v>0.5125582556972953</v>
      </c>
      <c r="C1336" s="22">
        <f>_xlfn.RANK.EQ(tbl_vikor_3[[#This Row],[Q(𝜆)]],tbl_vikor_3[Q(𝜆)])</f>
        <v>588</v>
      </c>
    </row>
    <row r="1337" spans="1:3" x14ac:dyDescent="0.55000000000000004">
      <c r="A1337" s="8">
        <f>[1]!tbl_gk[[#This Row],[ID]]</f>
        <v>252783</v>
      </c>
      <c r="B1337" s="26">
        <f>(($E$2*(tbl_vikor_2[[#This Row],[S]]-MAX(tbl_vikor_2[S])))/(MIN(tbl_vikor_2[S])-MAX(tbl_vikor_2[S])))+((1-$E$2)*((tbl_vikor_2[[#This Row],[R]]-MAX(tbl_vikor_2[R]))/(MIN(tbl_vikor_2[R])-MAX(tbl_vikor_2[R]))))</f>
        <v>0.26535720606667668</v>
      </c>
      <c r="C1337" s="22">
        <f>_xlfn.RANK.EQ(tbl_vikor_3[[#This Row],[Q(𝜆)]],tbl_vikor_3[Q(𝜆)])</f>
        <v>1641</v>
      </c>
    </row>
    <row r="1338" spans="1:3" x14ac:dyDescent="0.55000000000000004">
      <c r="A1338" s="7">
        <f>[1]!tbl_gk[[#This Row],[ID]]</f>
        <v>252788</v>
      </c>
      <c r="B1338" s="25">
        <f>(($E$2*(tbl_vikor_2[[#This Row],[S]]-MAX(tbl_vikor_2[S])))/(MIN(tbl_vikor_2[S])-MAX(tbl_vikor_2[S])))+((1-$E$2)*((tbl_vikor_2[[#This Row],[R]]-MAX(tbl_vikor_2[R]))/(MIN(tbl_vikor_2[R])-MAX(tbl_vikor_2[R]))))</f>
        <v>0.17247756510488801</v>
      </c>
      <c r="C1338" s="22">
        <f>_xlfn.RANK.EQ(tbl_vikor_3[[#This Row],[Q(𝜆)]],tbl_vikor_3[Q(𝜆)])</f>
        <v>1899</v>
      </c>
    </row>
    <row r="1339" spans="1:3" x14ac:dyDescent="0.55000000000000004">
      <c r="A1339" s="8">
        <f>[1]!tbl_gk[[#This Row],[ID]]</f>
        <v>252789</v>
      </c>
      <c r="B1339" s="26">
        <f>(($E$2*(tbl_vikor_2[[#This Row],[S]]-MAX(tbl_vikor_2[S])))/(MIN(tbl_vikor_2[S])-MAX(tbl_vikor_2[S])))+((1-$E$2)*((tbl_vikor_2[[#This Row],[R]]-MAX(tbl_vikor_2[R]))/(MIN(tbl_vikor_2[R])-MAX(tbl_vikor_2[R]))))</f>
        <v>0.53778026533994572</v>
      </c>
      <c r="C1339" s="22">
        <f>_xlfn.RANK.EQ(tbl_vikor_3[[#This Row],[Q(𝜆)]],tbl_vikor_3[Q(𝜆)])</f>
        <v>507</v>
      </c>
    </row>
    <row r="1340" spans="1:3" x14ac:dyDescent="0.55000000000000004">
      <c r="A1340" s="7">
        <f>[1]!tbl_gk[[#This Row],[ID]]</f>
        <v>252911</v>
      </c>
      <c r="B1340" s="25">
        <f>(($E$2*(tbl_vikor_2[[#This Row],[S]]-MAX(tbl_vikor_2[S])))/(MIN(tbl_vikor_2[S])-MAX(tbl_vikor_2[S])))+((1-$E$2)*((tbl_vikor_2[[#This Row],[R]]-MAX(tbl_vikor_2[R]))/(MIN(tbl_vikor_2[R])-MAX(tbl_vikor_2[R]))))</f>
        <v>0.5173248348001882</v>
      </c>
      <c r="C1340" s="22">
        <f>_xlfn.RANK.EQ(tbl_vikor_3[[#This Row],[Q(𝜆)]],tbl_vikor_3[Q(𝜆)])</f>
        <v>572</v>
      </c>
    </row>
    <row r="1341" spans="1:3" x14ac:dyDescent="0.55000000000000004">
      <c r="A1341" s="8">
        <f>[1]!tbl_gk[[#This Row],[ID]]</f>
        <v>252980</v>
      </c>
      <c r="B1341" s="26">
        <f>(($E$2*(tbl_vikor_2[[#This Row],[S]]-MAX(tbl_vikor_2[S])))/(MIN(tbl_vikor_2[S])-MAX(tbl_vikor_2[S])))+((1-$E$2)*((tbl_vikor_2[[#This Row],[R]]-MAX(tbl_vikor_2[R]))/(MIN(tbl_vikor_2[R])-MAX(tbl_vikor_2[R]))))</f>
        <v>0.21185969575713962</v>
      </c>
      <c r="C1341" s="22">
        <f>_xlfn.RANK.EQ(tbl_vikor_3[[#This Row],[Q(𝜆)]],tbl_vikor_3[Q(𝜆)])</f>
        <v>1810</v>
      </c>
    </row>
    <row r="1342" spans="1:3" x14ac:dyDescent="0.55000000000000004">
      <c r="A1342" s="7">
        <f>[1]!tbl_gk[[#This Row],[ID]]</f>
        <v>253003</v>
      </c>
      <c r="B1342" s="25">
        <f>(($E$2*(tbl_vikor_2[[#This Row],[S]]-MAX(tbl_vikor_2[S])))/(MIN(tbl_vikor_2[S])-MAX(tbl_vikor_2[S])))+((1-$E$2)*((tbl_vikor_2[[#This Row],[R]]-MAX(tbl_vikor_2[R]))/(MIN(tbl_vikor_2[R])-MAX(tbl_vikor_2[R]))))</f>
        <v>0.31696243262772672</v>
      </c>
      <c r="C1342" s="22">
        <f>_xlfn.RANK.EQ(tbl_vikor_3[[#This Row],[Q(𝜆)]],tbl_vikor_3[Q(𝜆)])</f>
        <v>1447</v>
      </c>
    </row>
    <row r="1343" spans="1:3" x14ac:dyDescent="0.55000000000000004">
      <c r="A1343" s="8">
        <f>[1]!tbl_gk[[#This Row],[ID]]</f>
        <v>253012</v>
      </c>
      <c r="B1343" s="26">
        <f>(($E$2*(tbl_vikor_2[[#This Row],[S]]-MAX(tbl_vikor_2[S])))/(MIN(tbl_vikor_2[S])-MAX(tbl_vikor_2[S])))+((1-$E$2)*((tbl_vikor_2[[#This Row],[R]]-MAX(tbl_vikor_2[R]))/(MIN(tbl_vikor_2[R])-MAX(tbl_vikor_2[R]))))</f>
        <v>0.75649681653617717</v>
      </c>
      <c r="C1343" s="22">
        <f>_xlfn.RANK.EQ(tbl_vikor_3[[#This Row],[Q(𝜆)]],tbl_vikor_3[Q(𝜆)])</f>
        <v>71</v>
      </c>
    </row>
    <row r="1344" spans="1:3" x14ac:dyDescent="0.55000000000000004">
      <c r="A1344" s="7">
        <f>[1]!tbl_gk[[#This Row],[ID]]</f>
        <v>253065</v>
      </c>
      <c r="B1344" s="25">
        <f>(($E$2*(tbl_vikor_2[[#This Row],[S]]-MAX(tbl_vikor_2[S])))/(MIN(tbl_vikor_2[S])-MAX(tbl_vikor_2[S])))+((1-$E$2)*((tbl_vikor_2[[#This Row],[R]]-MAX(tbl_vikor_2[R]))/(MIN(tbl_vikor_2[R])-MAX(tbl_vikor_2[R]))))</f>
        <v>0.32918723445918796</v>
      </c>
      <c r="C1344" s="22">
        <f>_xlfn.RANK.EQ(tbl_vikor_3[[#This Row],[Q(𝜆)]],tbl_vikor_3[Q(𝜆)])</f>
        <v>1400</v>
      </c>
    </row>
    <row r="1345" spans="1:3" x14ac:dyDescent="0.55000000000000004">
      <c r="A1345" s="8">
        <f>[1]!tbl_gk[[#This Row],[ID]]</f>
        <v>253070</v>
      </c>
      <c r="B1345" s="26">
        <f>(($E$2*(tbl_vikor_2[[#This Row],[S]]-MAX(tbl_vikor_2[S])))/(MIN(tbl_vikor_2[S])-MAX(tbl_vikor_2[S])))+((1-$E$2)*((tbl_vikor_2[[#This Row],[R]]-MAX(tbl_vikor_2[R]))/(MIN(tbl_vikor_2[R])-MAX(tbl_vikor_2[R]))))</f>
        <v>0.20190414032324361</v>
      </c>
      <c r="C1345" s="22">
        <f>_xlfn.RANK.EQ(tbl_vikor_3[[#This Row],[Q(𝜆)]],tbl_vikor_3[Q(𝜆)])</f>
        <v>1832</v>
      </c>
    </row>
    <row r="1346" spans="1:3" x14ac:dyDescent="0.55000000000000004">
      <c r="A1346" s="7">
        <f>[1]!tbl_gk[[#This Row],[ID]]</f>
        <v>253110</v>
      </c>
      <c r="B1346" s="25">
        <f>(($E$2*(tbl_vikor_2[[#This Row],[S]]-MAX(tbl_vikor_2[S])))/(MIN(tbl_vikor_2[S])-MAX(tbl_vikor_2[S])))+((1-$E$2)*((tbl_vikor_2[[#This Row],[R]]-MAX(tbl_vikor_2[R]))/(MIN(tbl_vikor_2[R])-MAX(tbl_vikor_2[R]))))</f>
        <v>0.25810878427376405</v>
      </c>
      <c r="C1346" s="22">
        <f>_xlfn.RANK.EQ(tbl_vikor_3[[#This Row],[Q(𝜆)]],tbl_vikor_3[Q(𝜆)])</f>
        <v>1671</v>
      </c>
    </row>
    <row r="1347" spans="1:3" x14ac:dyDescent="0.55000000000000004">
      <c r="A1347" s="8">
        <f>[1]!tbl_gk[[#This Row],[ID]]</f>
        <v>253169</v>
      </c>
      <c r="B1347" s="26">
        <f>(($E$2*(tbl_vikor_2[[#This Row],[S]]-MAX(tbl_vikor_2[S])))/(MIN(tbl_vikor_2[S])-MAX(tbl_vikor_2[S])))+((1-$E$2)*((tbl_vikor_2[[#This Row],[R]]-MAX(tbl_vikor_2[R]))/(MIN(tbl_vikor_2[R])-MAX(tbl_vikor_2[R]))))</f>
        <v>0.1741115790008565</v>
      </c>
      <c r="C1347" s="22">
        <f>_xlfn.RANK.EQ(tbl_vikor_3[[#This Row],[Q(𝜆)]],tbl_vikor_3[Q(𝜆)])</f>
        <v>1896</v>
      </c>
    </row>
    <row r="1348" spans="1:3" x14ac:dyDescent="0.55000000000000004">
      <c r="A1348" s="7">
        <f>[1]!tbl_gk[[#This Row],[ID]]</f>
        <v>253171</v>
      </c>
      <c r="B1348" s="25">
        <f>(($E$2*(tbl_vikor_2[[#This Row],[S]]-MAX(tbl_vikor_2[S])))/(MIN(tbl_vikor_2[S])-MAX(tbl_vikor_2[S])))+((1-$E$2)*((tbl_vikor_2[[#This Row],[R]]-MAX(tbl_vikor_2[R]))/(MIN(tbl_vikor_2[R])-MAX(tbl_vikor_2[R]))))</f>
        <v>0.3241061288030852</v>
      </c>
      <c r="C1348" s="22">
        <f>_xlfn.RANK.EQ(tbl_vikor_3[[#This Row],[Q(𝜆)]],tbl_vikor_3[Q(𝜆)])</f>
        <v>1416</v>
      </c>
    </row>
    <row r="1349" spans="1:3" x14ac:dyDescent="0.55000000000000004">
      <c r="A1349" s="8">
        <f>[1]!tbl_gk[[#This Row],[ID]]</f>
        <v>253216</v>
      </c>
      <c r="B1349" s="26">
        <f>(($E$2*(tbl_vikor_2[[#This Row],[S]]-MAX(tbl_vikor_2[S])))/(MIN(tbl_vikor_2[S])-MAX(tbl_vikor_2[S])))+((1-$E$2)*((tbl_vikor_2[[#This Row],[R]]-MAX(tbl_vikor_2[R]))/(MIN(tbl_vikor_2[R])-MAX(tbl_vikor_2[R]))))</f>
        <v>0.25527348523404997</v>
      </c>
      <c r="C1349" s="22">
        <f>_xlfn.RANK.EQ(tbl_vikor_3[[#This Row],[Q(𝜆)]],tbl_vikor_3[Q(𝜆)])</f>
        <v>1680</v>
      </c>
    </row>
    <row r="1350" spans="1:3" x14ac:dyDescent="0.55000000000000004">
      <c r="A1350" s="7">
        <f>[1]!tbl_gk[[#This Row],[ID]]</f>
        <v>253244</v>
      </c>
      <c r="B1350" s="25">
        <f>(($E$2*(tbl_vikor_2[[#This Row],[S]]-MAX(tbl_vikor_2[S])))/(MIN(tbl_vikor_2[S])-MAX(tbl_vikor_2[S])))+((1-$E$2)*((tbl_vikor_2[[#This Row],[R]]-MAX(tbl_vikor_2[R]))/(MIN(tbl_vikor_2[R])-MAX(tbl_vikor_2[R]))))</f>
        <v>0.50205953512606716</v>
      </c>
      <c r="C1350" s="22">
        <f>_xlfn.RANK.EQ(tbl_vikor_3[[#This Row],[Q(𝜆)]],tbl_vikor_3[Q(𝜆)])</f>
        <v>633</v>
      </c>
    </row>
    <row r="1351" spans="1:3" x14ac:dyDescent="0.55000000000000004">
      <c r="A1351" s="8">
        <f>[1]!tbl_gk[[#This Row],[ID]]</f>
        <v>253255</v>
      </c>
      <c r="B1351" s="26">
        <f>(($E$2*(tbl_vikor_2[[#This Row],[S]]-MAX(tbl_vikor_2[S])))/(MIN(tbl_vikor_2[S])-MAX(tbl_vikor_2[S])))+((1-$E$2)*((tbl_vikor_2[[#This Row],[R]]-MAX(tbl_vikor_2[R]))/(MIN(tbl_vikor_2[R])-MAX(tbl_vikor_2[R]))))</f>
        <v>0.47748248841161323</v>
      </c>
      <c r="C1351" s="22">
        <f>_xlfn.RANK.EQ(tbl_vikor_3[[#This Row],[Q(𝜆)]],tbl_vikor_3[Q(𝜆)])</f>
        <v>743</v>
      </c>
    </row>
    <row r="1352" spans="1:3" x14ac:dyDescent="0.55000000000000004">
      <c r="A1352" s="7">
        <f>[1]!tbl_gk[[#This Row],[ID]]</f>
        <v>253271</v>
      </c>
      <c r="B1352" s="25">
        <f>(($E$2*(tbl_vikor_2[[#This Row],[S]]-MAX(tbl_vikor_2[S])))/(MIN(tbl_vikor_2[S])-MAX(tbl_vikor_2[S])))+((1-$E$2)*((tbl_vikor_2[[#This Row],[R]]-MAX(tbl_vikor_2[R]))/(MIN(tbl_vikor_2[R])-MAX(tbl_vikor_2[R]))))</f>
        <v>0.28756839508251814</v>
      </c>
      <c r="C1352" s="22">
        <f>_xlfn.RANK.EQ(tbl_vikor_3[[#This Row],[Q(𝜆)]],tbl_vikor_3[Q(𝜆)])</f>
        <v>1549</v>
      </c>
    </row>
    <row r="1353" spans="1:3" x14ac:dyDescent="0.55000000000000004">
      <c r="A1353" s="8">
        <f>[1]!tbl_gk[[#This Row],[ID]]</f>
        <v>253272</v>
      </c>
      <c r="B1353" s="26">
        <f>(($E$2*(tbl_vikor_2[[#This Row],[S]]-MAX(tbl_vikor_2[S])))/(MIN(tbl_vikor_2[S])-MAX(tbl_vikor_2[S])))+((1-$E$2)*((tbl_vikor_2[[#This Row],[R]]-MAX(tbl_vikor_2[R]))/(MIN(tbl_vikor_2[R])-MAX(tbl_vikor_2[R]))))</f>
        <v>0.71637474068156204</v>
      </c>
      <c r="C1353" s="22">
        <f>_xlfn.RANK.EQ(tbl_vikor_3[[#This Row],[Q(𝜆)]],tbl_vikor_3[Q(𝜆)])</f>
        <v>108</v>
      </c>
    </row>
    <row r="1354" spans="1:3" x14ac:dyDescent="0.55000000000000004">
      <c r="A1354" s="7">
        <f>[1]!tbl_gk[[#This Row],[ID]]</f>
        <v>253338</v>
      </c>
      <c r="B1354" s="25">
        <f>(($E$2*(tbl_vikor_2[[#This Row],[S]]-MAX(tbl_vikor_2[S])))/(MIN(tbl_vikor_2[S])-MAX(tbl_vikor_2[S])))+((1-$E$2)*((tbl_vikor_2[[#This Row],[R]]-MAX(tbl_vikor_2[R]))/(MIN(tbl_vikor_2[R])-MAX(tbl_vikor_2[R]))))</f>
        <v>0.65582049704572121</v>
      </c>
      <c r="C1354" s="22">
        <f>_xlfn.RANK.EQ(tbl_vikor_3[[#This Row],[Q(𝜆)]],tbl_vikor_3[Q(𝜆)])</f>
        <v>180</v>
      </c>
    </row>
    <row r="1355" spans="1:3" x14ac:dyDescent="0.55000000000000004">
      <c r="A1355" s="8">
        <f>[1]!tbl_gk[[#This Row],[ID]]</f>
        <v>253343</v>
      </c>
      <c r="B1355" s="26">
        <f>(($E$2*(tbl_vikor_2[[#This Row],[S]]-MAX(tbl_vikor_2[S])))/(MIN(tbl_vikor_2[S])-MAX(tbl_vikor_2[S])))+((1-$E$2)*((tbl_vikor_2[[#This Row],[R]]-MAX(tbl_vikor_2[R]))/(MIN(tbl_vikor_2[R])-MAX(tbl_vikor_2[R]))))</f>
        <v>0.33182777616182607</v>
      </c>
      <c r="C1355" s="22">
        <f>_xlfn.RANK.EQ(tbl_vikor_3[[#This Row],[Q(𝜆)]],tbl_vikor_3[Q(𝜆)])</f>
        <v>1387</v>
      </c>
    </row>
    <row r="1356" spans="1:3" x14ac:dyDescent="0.55000000000000004">
      <c r="A1356" s="7">
        <f>[1]!tbl_gk[[#This Row],[ID]]</f>
        <v>253423</v>
      </c>
      <c r="B1356" s="25">
        <f>(($E$2*(tbl_vikor_2[[#This Row],[S]]-MAX(tbl_vikor_2[S])))/(MIN(tbl_vikor_2[S])-MAX(tbl_vikor_2[S])))+((1-$E$2)*((tbl_vikor_2[[#This Row],[R]]-MAX(tbl_vikor_2[R]))/(MIN(tbl_vikor_2[R])-MAX(tbl_vikor_2[R]))))</f>
        <v>3.14149182288135E-4</v>
      </c>
      <c r="C1356" s="22">
        <f>_xlfn.RANK.EQ(tbl_vikor_3[[#This Row],[Q(𝜆)]],tbl_vikor_3[Q(𝜆)])</f>
        <v>2042</v>
      </c>
    </row>
    <row r="1357" spans="1:3" x14ac:dyDescent="0.55000000000000004">
      <c r="A1357" s="8">
        <f>[1]!tbl_gk[[#This Row],[ID]]</f>
        <v>253428</v>
      </c>
      <c r="B1357" s="26">
        <f>(($E$2*(tbl_vikor_2[[#This Row],[S]]-MAX(tbl_vikor_2[S])))/(MIN(tbl_vikor_2[S])-MAX(tbl_vikor_2[S])))+((1-$E$2)*((tbl_vikor_2[[#This Row],[R]]-MAX(tbl_vikor_2[R]))/(MIN(tbl_vikor_2[R])-MAX(tbl_vikor_2[R]))))</f>
        <v>0.59468375555928377</v>
      </c>
      <c r="C1357" s="22">
        <f>_xlfn.RANK.EQ(tbl_vikor_3[[#This Row],[Q(𝜆)]],tbl_vikor_3[Q(𝜆)])</f>
        <v>332</v>
      </c>
    </row>
    <row r="1358" spans="1:3" x14ac:dyDescent="0.55000000000000004">
      <c r="A1358" s="7">
        <f>[1]!tbl_gk[[#This Row],[ID]]</f>
        <v>253442</v>
      </c>
      <c r="B1358" s="25">
        <f>(($E$2*(tbl_vikor_2[[#This Row],[S]]-MAX(tbl_vikor_2[S])))/(MIN(tbl_vikor_2[S])-MAX(tbl_vikor_2[S])))+((1-$E$2)*((tbl_vikor_2[[#This Row],[R]]-MAX(tbl_vikor_2[R]))/(MIN(tbl_vikor_2[R])-MAX(tbl_vikor_2[R]))))</f>
        <v>0.54333098081338682</v>
      </c>
      <c r="C1358" s="22">
        <f>_xlfn.RANK.EQ(tbl_vikor_3[[#This Row],[Q(𝜆)]],tbl_vikor_3[Q(𝜆)])</f>
        <v>488</v>
      </c>
    </row>
    <row r="1359" spans="1:3" x14ac:dyDescent="0.55000000000000004">
      <c r="A1359" s="8">
        <f>[1]!tbl_gk[[#This Row],[ID]]</f>
        <v>253501</v>
      </c>
      <c r="B1359" s="26">
        <f>(($E$2*(tbl_vikor_2[[#This Row],[S]]-MAX(tbl_vikor_2[S])))/(MIN(tbl_vikor_2[S])-MAX(tbl_vikor_2[S])))+((1-$E$2)*((tbl_vikor_2[[#This Row],[R]]-MAX(tbl_vikor_2[R]))/(MIN(tbl_vikor_2[R])-MAX(tbl_vikor_2[R]))))</f>
        <v>5.47260040447324E-2</v>
      </c>
      <c r="C1359" s="22">
        <f>_xlfn.RANK.EQ(tbl_vikor_3[[#This Row],[Q(𝜆)]],tbl_vikor_3[Q(𝜆)])</f>
        <v>2035</v>
      </c>
    </row>
    <row r="1360" spans="1:3" x14ac:dyDescent="0.55000000000000004">
      <c r="A1360" s="7">
        <f>[1]!tbl_gk[[#This Row],[ID]]</f>
        <v>253628</v>
      </c>
      <c r="B1360" s="25">
        <f>(($E$2*(tbl_vikor_2[[#This Row],[S]]-MAX(tbl_vikor_2[S])))/(MIN(tbl_vikor_2[S])-MAX(tbl_vikor_2[S])))+((1-$E$2)*((tbl_vikor_2[[#This Row],[R]]-MAX(tbl_vikor_2[R]))/(MIN(tbl_vikor_2[R])-MAX(tbl_vikor_2[R]))))</f>
        <v>0.46142360953026795</v>
      </c>
      <c r="C1360" s="22">
        <f>_xlfn.RANK.EQ(tbl_vikor_3[[#This Row],[Q(𝜆)]],tbl_vikor_3[Q(𝜆)])</f>
        <v>815</v>
      </c>
    </row>
    <row r="1361" spans="1:3" x14ac:dyDescent="0.55000000000000004">
      <c r="A1361" s="8">
        <f>[1]!tbl_gk[[#This Row],[ID]]</f>
        <v>253629</v>
      </c>
      <c r="B1361" s="26">
        <f>(($E$2*(tbl_vikor_2[[#This Row],[S]]-MAX(tbl_vikor_2[S])))/(MIN(tbl_vikor_2[S])-MAX(tbl_vikor_2[S])))+((1-$E$2)*((tbl_vikor_2[[#This Row],[R]]-MAX(tbl_vikor_2[R]))/(MIN(tbl_vikor_2[R])-MAX(tbl_vikor_2[R]))))</f>
        <v>0.39393630837135152</v>
      </c>
      <c r="C1361" s="22">
        <f>_xlfn.RANK.EQ(tbl_vikor_3[[#This Row],[Q(𝜆)]],tbl_vikor_3[Q(𝜆)])</f>
        <v>1119</v>
      </c>
    </row>
    <row r="1362" spans="1:3" x14ac:dyDescent="0.55000000000000004">
      <c r="A1362" s="7">
        <f>[1]!tbl_gk[[#This Row],[ID]]</f>
        <v>253637</v>
      </c>
      <c r="B1362" s="25">
        <f>(($E$2*(tbl_vikor_2[[#This Row],[S]]-MAX(tbl_vikor_2[S])))/(MIN(tbl_vikor_2[S])-MAX(tbl_vikor_2[S])))+((1-$E$2)*((tbl_vikor_2[[#This Row],[R]]-MAX(tbl_vikor_2[R]))/(MIN(tbl_vikor_2[R])-MAX(tbl_vikor_2[R]))))</f>
        <v>0.50291960415843917</v>
      </c>
      <c r="C1362" s="22">
        <f>_xlfn.RANK.EQ(tbl_vikor_3[[#This Row],[Q(𝜆)]],tbl_vikor_3[Q(𝜆)])</f>
        <v>626</v>
      </c>
    </row>
    <row r="1363" spans="1:3" x14ac:dyDescent="0.55000000000000004">
      <c r="A1363" s="8">
        <f>[1]!tbl_gk[[#This Row],[ID]]</f>
        <v>253672</v>
      </c>
      <c r="B1363" s="26">
        <f>(($E$2*(tbl_vikor_2[[#This Row],[S]]-MAX(tbl_vikor_2[S])))/(MIN(tbl_vikor_2[S])-MAX(tbl_vikor_2[S])))+((1-$E$2)*((tbl_vikor_2[[#This Row],[R]]-MAX(tbl_vikor_2[R]))/(MIN(tbl_vikor_2[R])-MAX(tbl_vikor_2[R]))))</f>
        <v>0.22779621031356051</v>
      </c>
      <c r="C1363" s="22">
        <f>_xlfn.RANK.EQ(tbl_vikor_3[[#This Row],[Q(𝜆)]],tbl_vikor_3[Q(𝜆)])</f>
        <v>1764</v>
      </c>
    </row>
    <row r="1364" spans="1:3" x14ac:dyDescent="0.55000000000000004">
      <c r="A1364" s="7">
        <f>[1]!tbl_gk[[#This Row],[ID]]</f>
        <v>253688</v>
      </c>
      <c r="B1364" s="25">
        <f>(($E$2*(tbl_vikor_2[[#This Row],[S]]-MAX(tbl_vikor_2[S])))/(MIN(tbl_vikor_2[S])-MAX(tbl_vikor_2[S])))+((1-$E$2)*((tbl_vikor_2[[#This Row],[R]]-MAX(tbl_vikor_2[R]))/(MIN(tbl_vikor_2[R])-MAX(tbl_vikor_2[R]))))</f>
        <v>0.51397285730415554</v>
      </c>
      <c r="C1364" s="22">
        <f>_xlfn.RANK.EQ(tbl_vikor_3[[#This Row],[Q(𝜆)]],tbl_vikor_3[Q(𝜆)])</f>
        <v>586</v>
      </c>
    </row>
    <row r="1365" spans="1:3" x14ac:dyDescent="0.55000000000000004">
      <c r="A1365" s="8">
        <f>[1]!tbl_gk[[#This Row],[ID]]</f>
        <v>253701</v>
      </c>
      <c r="B1365" s="26">
        <f>(($E$2*(tbl_vikor_2[[#This Row],[S]]-MAX(tbl_vikor_2[S])))/(MIN(tbl_vikor_2[S])-MAX(tbl_vikor_2[S])))+((1-$E$2)*((tbl_vikor_2[[#This Row],[R]]-MAX(tbl_vikor_2[R]))/(MIN(tbl_vikor_2[R])-MAX(tbl_vikor_2[R]))))</f>
        <v>7.7611429503702867E-2</v>
      </c>
      <c r="C1365" s="22">
        <f>_xlfn.RANK.EQ(tbl_vikor_3[[#This Row],[Q(𝜆)]],tbl_vikor_3[Q(𝜆)])</f>
        <v>2019</v>
      </c>
    </row>
    <row r="1366" spans="1:3" x14ac:dyDescent="0.55000000000000004">
      <c r="A1366" s="7">
        <f>[1]!tbl_gk[[#This Row],[ID]]</f>
        <v>253737</v>
      </c>
      <c r="B1366" s="25">
        <f>(($E$2*(tbl_vikor_2[[#This Row],[S]]-MAX(tbl_vikor_2[S])))/(MIN(tbl_vikor_2[S])-MAX(tbl_vikor_2[S])))+((1-$E$2)*((tbl_vikor_2[[#This Row],[R]]-MAX(tbl_vikor_2[R]))/(MIN(tbl_vikor_2[R])-MAX(tbl_vikor_2[R]))))</f>
        <v>8.0602412805704932E-2</v>
      </c>
      <c r="C1366" s="22">
        <f>_xlfn.RANK.EQ(tbl_vikor_3[[#This Row],[Q(𝜆)]],tbl_vikor_3[Q(𝜆)])</f>
        <v>2017</v>
      </c>
    </row>
    <row r="1367" spans="1:3" x14ac:dyDescent="0.55000000000000004">
      <c r="A1367" s="8">
        <f>[1]!tbl_gk[[#This Row],[ID]]</f>
        <v>253791</v>
      </c>
      <c r="B1367" s="26">
        <f>(($E$2*(tbl_vikor_2[[#This Row],[S]]-MAX(tbl_vikor_2[S])))/(MIN(tbl_vikor_2[S])-MAX(tbl_vikor_2[S])))+((1-$E$2)*((tbl_vikor_2[[#This Row],[R]]-MAX(tbl_vikor_2[R]))/(MIN(tbl_vikor_2[R])-MAX(tbl_vikor_2[R]))))</f>
        <v>0.41241838960147392</v>
      </c>
      <c r="C1367" s="22">
        <f>_xlfn.RANK.EQ(tbl_vikor_3[[#This Row],[Q(𝜆)]],tbl_vikor_3[Q(𝜆)])</f>
        <v>1046</v>
      </c>
    </row>
    <row r="1368" spans="1:3" x14ac:dyDescent="0.55000000000000004">
      <c r="A1368" s="7">
        <f>[1]!tbl_gk[[#This Row],[ID]]</f>
        <v>253836</v>
      </c>
      <c r="B1368" s="25">
        <f>(($E$2*(tbl_vikor_2[[#This Row],[S]]-MAX(tbl_vikor_2[S])))/(MIN(tbl_vikor_2[S])-MAX(tbl_vikor_2[S])))+((1-$E$2)*((tbl_vikor_2[[#This Row],[R]]-MAX(tbl_vikor_2[R]))/(MIN(tbl_vikor_2[R])-MAX(tbl_vikor_2[R]))))</f>
        <v>0.45361235745364542</v>
      </c>
      <c r="C1368" s="22">
        <f>_xlfn.RANK.EQ(tbl_vikor_3[[#This Row],[Q(𝜆)]],tbl_vikor_3[Q(𝜆)])</f>
        <v>853</v>
      </c>
    </row>
    <row r="1369" spans="1:3" x14ac:dyDescent="0.55000000000000004">
      <c r="A1369" s="8">
        <f>[1]!tbl_gk[[#This Row],[ID]]</f>
        <v>253838</v>
      </c>
      <c r="B1369" s="26">
        <f>(($E$2*(tbl_vikor_2[[#This Row],[S]]-MAX(tbl_vikor_2[S])))/(MIN(tbl_vikor_2[S])-MAX(tbl_vikor_2[S])))+((1-$E$2)*((tbl_vikor_2[[#This Row],[R]]-MAX(tbl_vikor_2[R]))/(MIN(tbl_vikor_2[R])-MAX(tbl_vikor_2[R]))))</f>
        <v>0.50897229967130408</v>
      </c>
      <c r="C1369" s="22">
        <f>_xlfn.RANK.EQ(tbl_vikor_3[[#This Row],[Q(𝜆)]],tbl_vikor_3[Q(𝜆)])</f>
        <v>602</v>
      </c>
    </row>
    <row r="1370" spans="1:3" x14ac:dyDescent="0.55000000000000004">
      <c r="A1370" s="7">
        <f>[1]!tbl_gk[[#This Row],[ID]]</f>
        <v>253840</v>
      </c>
      <c r="B1370" s="25">
        <f>(($E$2*(tbl_vikor_2[[#This Row],[S]]-MAX(tbl_vikor_2[S])))/(MIN(tbl_vikor_2[S])-MAX(tbl_vikor_2[S])))+((1-$E$2)*((tbl_vikor_2[[#This Row],[R]]-MAX(tbl_vikor_2[R]))/(MIN(tbl_vikor_2[R])-MAX(tbl_vikor_2[R]))))</f>
        <v>0.45058202367383771</v>
      </c>
      <c r="C1370" s="22">
        <f>_xlfn.RANK.EQ(tbl_vikor_3[[#This Row],[Q(𝜆)]],tbl_vikor_3[Q(𝜆)])</f>
        <v>871</v>
      </c>
    </row>
    <row r="1371" spans="1:3" x14ac:dyDescent="0.55000000000000004">
      <c r="A1371" s="8">
        <f>[1]!tbl_gk[[#This Row],[ID]]</f>
        <v>253841</v>
      </c>
      <c r="B1371" s="26">
        <f>(($E$2*(tbl_vikor_2[[#This Row],[S]]-MAX(tbl_vikor_2[S])))/(MIN(tbl_vikor_2[S])-MAX(tbl_vikor_2[S])))+((1-$E$2)*((tbl_vikor_2[[#This Row],[R]]-MAX(tbl_vikor_2[R]))/(MIN(tbl_vikor_2[R])-MAX(tbl_vikor_2[R]))))</f>
        <v>0.48442495299291605</v>
      </c>
      <c r="C1371" s="22">
        <f>_xlfn.RANK.EQ(tbl_vikor_3[[#This Row],[Q(𝜆)]],tbl_vikor_3[Q(𝜆)])</f>
        <v>706</v>
      </c>
    </row>
    <row r="1372" spans="1:3" x14ac:dyDescent="0.55000000000000004">
      <c r="A1372" s="7">
        <f>[1]!tbl_gk[[#This Row],[ID]]</f>
        <v>253842</v>
      </c>
      <c r="B1372" s="25">
        <f>(($E$2*(tbl_vikor_2[[#This Row],[S]]-MAX(tbl_vikor_2[S])))/(MIN(tbl_vikor_2[S])-MAX(tbl_vikor_2[S])))+((1-$E$2)*((tbl_vikor_2[[#This Row],[R]]-MAX(tbl_vikor_2[R]))/(MIN(tbl_vikor_2[R])-MAX(tbl_vikor_2[R]))))</f>
        <v>0.41685672425385439</v>
      </c>
      <c r="C1372" s="22">
        <f>_xlfn.RANK.EQ(tbl_vikor_3[[#This Row],[Q(𝜆)]],tbl_vikor_3[Q(𝜆)])</f>
        <v>1021</v>
      </c>
    </row>
    <row r="1373" spans="1:3" x14ac:dyDescent="0.55000000000000004">
      <c r="A1373" s="8">
        <f>[1]!tbl_gk[[#This Row],[ID]]</f>
        <v>253849</v>
      </c>
      <c r="B1373" s="26">
        <f>(($E$2*(tbl_vikor_2[[#This Row],[S]]-MAX(tbl_vikor_2[S])))/(MIN(tbl_vikor_2[S])-MAX(tbl_vikor_2[S])))+((1-$E$2)*((tbl_vikor_2[[#This Row],[R]]-MAX(tbl_vikor_2[R]))/(MIN(tbl_vikor_2[R])-MAX(tbl_vikor_2[R]))))</f>
        <v>0.41286047835479073</v>
      </c>
      <c r="C1373" s="22">
        <f>_xlfn.RANK.EQ(tbl_vikor_3[[#This Row],[Q(𝜆)]],tbl_vikor_3[Q(𝜆)])</f>
        <v>1045</v>
      </c>
    </row>
    <row r="1374" spans="1:3" x14ac:dyDescent="0.55000000000000004">
      <c r="A1374" s="7">
        <f>[1]!tbl_gk[[#This Row],[ID]]</f>
        <v>253955</v>
      </c>
      <c r="B1374" s="25">
        <f>(($E$2*(tbl_vikor_2[[#This Row],[S]]-MAX(tbl_vikor_2[S])))/(MIN(tbl_vikor_2[S])-MAX(tbl_vikor_2[S])))+((1-$E$2)*((tbl_vikor_2[[#This Row],[R]]-MAX(tbl_vikor_2[R]))/(MIN(tbl_vikor_2[R])-MAX(tbl_vikor_2[R]))))</f>
        <v>0.54401906940703615</v>
      </c>
      <c r="C1374" s="22">
        <f>_xlfn.RANK.EQ(tbl_vikor_3[[#This Row],[Q(𝜆)]],tbl_vikor_3[Q(𝜆)])</f>
        <v>485</v>
      </c>
    </row>
    <row r="1375" spans="1:3" x14ac:dyDescent="0.55000000000000004">
      <c r="A1375" s="8">
        <f>[1]!tbl_gk[[#This Row],[ID]]</f>
        <v>254004</v>
      </c>
      <c r="B1375" s="26">
        <f>(($E$2*(tbl_vikor_2[[#This Row],[S]]-MAX(tbl_vikor_2[S])))/(MIN(tbl_vikor_2[S])-MAX(tbl_vikor_2[S])))+((1-$E$2)*((tbl_vikor_2[[#This Row],[R]]-MAX(tbl_vikor_2[R]))/(MIN(tbl_vikor_2[R])-MAX(tbl_vikor_2[R]))))</f>
        <v>0.3326225395377545</v>
      </c>
      <c r="C1375" s="22">
        <f>_xlfn.RANK.EQ(tbl_vikor_3[[#This Row],[Q(𝜆)]],tbl_vikor_3[Q(𝜆)])</f>
        <v>1383</v>
      </c>
    </row>
    <row r="1376" spans="1:3" x14ac:dyDescent="0.55000000000000004">
      <c r="A1376" s="7">
        <f>[1]!tbl_gk[[#This Row],[ID]]</f>
        <v>254122</v>
      </c>
      <c r="B1376" s="25">
        <f>(($E$2*(tbl_vikor_2[[#This Row],[S]]-MAX(tbl_vikor_2[S])))/(MIN(tbl_vikor_2[S])-MAX(tbl_vikor_2[S])))+((1-$E$2)*((tbl_vikor_2[[#This Row],[R]]-MAX(tbl_vikor_2[R]))/(MIN(tbl_vikor_2[R])-MAX(tbl_vikor_2[R]))))</f>
        <v>0.26455669027699891</v>
      </c>
      <c r="C1376" s="22">
        <f>_xlfn.RANK.EQ(tbl_vikor_3[[#This Row],[Q(𝜆)]],tbl_vikor_3[Q(𝜆)])</f>
        <v>1649</v>
      </c>
    </row>
    <row r="1377" spans="1:3" x14ac:dyDescent="0.55000000000000004">
      <c r="A1377" s="8">
        <f>[1]!tbl_gk[[#This Row],[ID]]</f>
        <v>254195</v>
      </c>
      <c r="B1377" s="26">
        <f>(($E$2*(tbl_vikor_2[[#This Row],[S]]-MAX(tbl_vikor_2[S])))/(MIN(tbl_vikor_2[S])-MAX(tbl_vikor_2[S])))+((1-$E$2)*((tbl_vikor_2[[#This Row],[R]]-MAX(tbl_vikor_2[R]))/(MIN(tbl_vikor_2[R])-MAX(tbl_vikor_2[R]))))</f>
        <v>0.45432392330780647</v>
      </c>
      <c r="C1377" s="22">
        <f>_xlfn.RANK.EQ(tbl_vikor_3[[#This Row],[Q(𝜆)]],tbl_vikor_3[Q(𝜆)])</f>
        <v>846</v>
      </c>
    </row>
    <row r="1378" spans="1:3" x14ac:dyDescent="0.55000000000000004">
      <c r="A1378" s="7">
        <f>[1]!tbl_gk[[#This Row],[ID]]</f>
        <v>254198</v>
      </c>
      <c r="B1378" s="25">
        <f>(($E$2*(tbl_vikor_2[[#This Row],[S]]-MAX(tbl_vikor_2[S])))/(MIN(tbl_vikor_2[S])-MAX(tbl_vikor_2[S])))+((1-$E$2)*((tbl_vikor_2[[#This Row],[R]]-MAX(tbl_vikor_2[R]))/(MIN(tbl_vikor_2[R])-MAX(tbl_vikor_2[R]))))</f>
        <v>0.43142890129745337</v>
      </c>
      <c r="C1378" s="22">
        <f>_xlfn.RANK.EQ(tbl_vikor_3[[#This Row],[Q(𝜆)]],tbl_vikor_3[Q(𝜆)])</f>
        <v>955</v>
      </c>
    </row>
    <row r="1379" spans="1:3" x14ac:dyDescent="0.55000000000000004">
      <c r="A1379" s="8">
        <f>[1]!tbl_gk[[#This Row],[ID]]</f>
        <v>254277</v>
      </c>
      <c r="B1379" s="26">
        <f>(($E$2*(tbl_vikor_2[[#This Row],[S]]-MAX(tbl_vikor_2[S])))/(MIN(tbl_vikor_2[S])-MAX(tbl_vikor_2[S])))+((1-$E$2)*((tbl_vikor_2[[#This Row],[R]]-MAX(tbl_vikor_2[R]))/(MIN(tbl_vikor_2[R])-MAX(tbl_vikor_2[R]))))</f>
        <v>0.12011037084769818</v>
      </c>
      <c r="C1379" s="22">
        <f>_xlfn.RANK.EQ(tbl_vikor_3[[#This Row],[Q(𝜆)]],tbl_vikor_3[Q(𝜆)])</f>
        <v>1981</v>
      </c>
    </row>
    <row r="1380" spans="1:3" x14ac:dyDescent="0.55000000000000004">
      <c r="A1380" s="7">
        <f>[1]!tbl_gk[[#This Row],[ID]]</f>
        <v>254293</v>
      </c>
      <c r="B1380" s="25">
        <f>(($E$2*(tbl_vikor_2[[#This Row],[S]]-MAX(tbl_vikor_2[S])))/(MIN(tbl_vikor_2[S])-MAX(tbl_vikor_2[S])))+((1-$E$2)*((tbl_vikor_2[[#This Row],[R]]-MAX(tbl_vikor_2[R]))/(MIN(tbl_vikor_2[R])-MAX(tbl_vikor_2[R]))))</f>
        <v>0.18207601262090559</v>
      </c>
      <c r="C1380" s="22">
        <f>_xlfn.RANK.EQ(tbl_vikor_3[[#This Row],[Q(𝜆)]],tbl_vikor_3[Q(𝜆)])</f>
        <v>1875</v>
      </c>
    </row>
    <row r="1381" spans="1:3" x14ac:dyDescent="0.55000000000000004">
      <c r="A1381" s="8">
        <f>[1]!tbl_gk[[#This Row],[ID]]</f>
        <v>254390</v>
      </c>
      <c r="B1381" s="26">
        <f>(($E$2*(tbl_vikor_2[[#This Row],[S]]-MAX(tbl_vikor_2[S])))/(MIN(tbl_vikor_2[S])-MAX(tbl_vikor_2[S])))+((1-$E$2)*((tbl_vikor_2[[#This Row],[R]]-MAX(tbl_vikor_2[R]))/(MIN(tbl_vikor_2[R])-MAX(tbl_vikor_2[R]))))</f>
        <v>0.57233166091806509</v>
      </c>
      <c r="C1381" s="22">
        <f>_xlfn.RANK.EQ(tbl_vikor_3[[#This Row],[Q(𝜆)]],tbl_vikor_3[Q(𝜆)])</f>
        <v>400</v>
      </c>
    </row>
    <row r="1382" spans="1:3" x14ac:dyDescent="0.55000000000000004">
      <c r="A1382" s="7">
        <f>[1]!tbl_gk[[#This Row],[ID]]</f>
        <v>254396</v>
      </c>
      <c r="B1382" s="25">
        <f>(($E$2*(tbl_vikor_2[[#This Row],[S]]-MAX(tbl_vikor_2[S])))/(MIN(tbl_vikor_2[S])-MAX(tbl_vikor_2[S])))+((1-$E$2)*((tbl_vikor_2[[#This Row],[R]]-MAX(tbl_vikor_2[R]))/(MIN(tbl_vikor_2[R])-MAX(tbl_vikor_2[R]))))</f>
        <v>0.27901236373185206</v>
      </c>
      <c r="C1382" s="22">
        <f>_xlfn.RANK.EQ(tbl_vikor_3[[#This Row],[Q(𝜆)]],tbl_vikor_3[Q(𝜆)])</f>
        <v>1586</v>
      </c>
    </row>
    <row r="1383" spans="1:3" x14ac:dyDescent="0.55000000000000004">
      <c r="A1383" s="8">
        <f>[1]!tbl_gk[[#This Row],[ID]]</f>
        <v>254399</v>
      </c>
      <c r="B1383" s="26">
        <f>(($E$2*(tbl_vikor_2[[#This Row],[S]]-MAX(tbl_vikor_2[S])))/(MIN(tbl_vikor_2[S])-MAX(tbl_vikor_2[S])))+((1-$E$2)*((tbl_vikor_2[[#This Row],[R]]-MAX(tbl_vikor_2[R]))/(MIN(tbl_vikor_2[R])-MAX(tbl_vikor_2[R]))))</f>
        <v>0.28647505912393467</v>
      </c>
      <c r="C1383" s="22">
        <f>_xlfn.RANK.EQ(tbl_vikor_3[[#This Row],[Q(𝜆)]],tbl_vikor_3[Q(𝜆)])</f>
        <v>1556</v>
      </c>
    </row>
    <row r="1384" spans="1:3" x14ac:dyDescent="0.55000000000000004">
      <c r="A1384" s="7">
        <f>[1]!tbl_gk[[#This Row],[ID]]</f>
        <v>254401</v>
      </c>
      <c r="B1384" s="25">
        <f>(($E$2*(tbl_vikor_2[[#This Row],[S]]-MAX(tbl_vikor_2[S])))/(MIN(tbl_vikor_2[S])-MAX(tbl_vikor_2[S])))+((1-$E$2)*((tbl_vikor_2[[#This Row],[R]]-MAX(tbl_vikor_2[R]))/(MIN(tbl_vikor_2[R])-MAX(tbl_vikor_2[R]))))</f>
        <v>0.45650978711882939</v>
      </c>
      <c r="C1384" s="22">
        <f>_xlfn.RANK.EQ(tbl_vikor_3[[#This Row],[Q(𝜆)]],tbl_vikor_3[Q(𝜆)])</f>
        <v>836</v>
      </c>
    </row>
    <row r="1385" spans="1:3" x14ac:dyDescent="0.55000000000000004">
      <c r="A1385" s="8">
        <f>[1]!tbl_gk[[#This Row],[ID]]</f>
        <v>254502</v>
      </c>
      <c r="B1385" s="26">
        <f>(($E$2*(tbl_vikor_2[[#This Row],[S]]-MAX(tbl_vikor_2[S])))/(MIN(tbl_vikor_2[S])-MAX(tbl_vikor_2[S])))+((1-$E$2)*((tbl_vikor_2[[#This Row],[R]]-MAX(tbl_vikor_2[R]))/(MIN(tbl_vikor_2[R])-MAX(tbl_vikor_2[R]))))</f>
        <v>0.40711751552070696</v>
      </c>
      <c r="C1385" s="22">
        <f>_xlfn.RANK.EQ(tbl_vikor_3[[#This Row],[Q(𝜆)]],tbl_vikor_3[Q(𝜆)])</f>
        <v>1066</v>
      </c>
    </row>
    <row r="1386" spans="1:3" x14ac:dyDescent="0.55000000000000004">
      <c r="A1386" s="7">
        <f>[1]!tbl_gk[[#This Row],[ID]]</f>
        <v>254513</v>
      </c>
      <c r="B1386" s="25">
        <f>(($E$2*(tbl_vikor_2[[#This Row],[S]]-MAX(tbl_vikor_2[S])))/(MIN(tbl_vikor_2[S])-MAX(tbl_vikor_2[S])))+((1-$E$2)*((tbl_vikor_2[[#This Row],[R]]-MAX(tbl_vikor_2[R]))/(MIN(tbl_vikor_2[R])-MAX(tbl_vikor_2[R]))))</f>
        <v>0.41145827507923427</v>
      </c>
      <c r="C1386" s="22">
        <f>_xlfn.RANK.EQ(tbl_vikor_3[[#This Row],[Q(𝜆)]],tbl_vikor_3[Q(𝜆)])</f>
        <v>1048</v>
      </c>
    </row>
    <row r="1387" spans="1:3" x14ac:dyDescent="0.55000000000000004">
      <c r="A1387" s="8">
        <f>[1]!tbl_gk[[#This Row],[ID]]</f>
        <v>254562</v>
      </c>
      <c r="B1387" s="26">
        <f>(($E$2*(tbl_vikor_2[[#This Row],[S]]-MAX(tbl_vikor_2[S])))/(MIN(tbl_vikor_2[S])-MAX(tbl_vikor_2[S])))+((1-$E$2)*((tbl_vikor_2[[#This Row],[R]]-MAX(tbl_vikor_2[R]))/(MIN(tbl_vikor_2[R])-MAX(tbl_vikor_2[R]))))</f>
        <v>9.6179514901238758E-2</v>
      </c>
      <c r="C1387" s="22">
        <f>_xlfn.RANK.EQ(tbl_vikor_3[[#This Row],[Q(𝜆)]],tbl_vikor_3[Q(𝜆)])</f>
        <v>2006</v>
      </c>
    </row>
    <row r="1388" spans="1:3" x14ac:dyDescent="0.55000000000000004">
      <c r="A1388" s="7">
        <f>[1]!tbl_gk[[#This Row],[ID]]</f>
        <v>254573</v>
      </c>
      <c r="B1388" s="25">
        <f>(($E$2*(tbl_vikor_2[[#This Row],[S]]-MAX(tbl_vikor_2[S])))/(MIN(tbl_vikor_2[S])-MAX(tbl_vikor_2[S])))+((1-$E$2)*((tbl_vikor_2[[#This Row],[R]]-MAX(tbl_vikor_2[R]))/(MIN(tbl_vikor_2[R])-MAX(tbl_vikor_2[R]))))</f>
        <v>0.20898631485591848</v>
      </c>
      <c r="C1388" s="22">
        <f>_xlfn.RANK.EQ(tbl_vikor_3[[#This Row],[Q(𝜆)]],tbl_vikor_3[Q(𝜆)])</f>
        <v>1817</v>
      </c>
    </row>
    <row r="1389" spans="1:3" x14ac:dyDescent="0.55000000000000004">
      <c r="A1389" s="8">
        <f>[1]!tbl_gk[[#This Row],[ID]]</f>
        <v>254580</v>
      </c>
      <c r="B1389" s="26">
        <f>(($E$2*(tbl_vikor_2[[#This Row],[S]]-MAX(tbl_vikor_2[S])))/(MIN(tbl_vikor_2[S])-MAX(tbl_vikor_2[S])))+((1-$E$2)*((tbl_vikor_2[[#This Row],[R]]-MAX(tbl_vikor_2[R]))/(MIN(tbl_vikor_2[R])-MAX(tbl_vikor_2[R]))))</f>
        <v>0.25053120693903153</v>
      </c>
      <c r="C1389" s="22">
        <f>_xlfn.RANK.EQ(tbl_vikor_3[[#This Row],[Q(𝜆)]],tbl_vikor_3[Q(𝜆)])</f>
        <v>1696</v>
      </c>
    </row>
    <row r="1390" spans="1:3" x14ac:dyDescent="0.55000000000000004">
      <c r="A1390" s="7">
        <f>[1]!tbl_gk[[#This Row],[ID]]</f>
        <v>254584</v>
      </c>
      <c r="B1390" s="25">
        <f>(($E$2*(tbl_vikor_2[[#This Row],[S]]-MAX(tbl_vikor_2[S])))/(MIN(tbl_vikor_2[S])-MAX(tbl_vikor_2[S])))+((1-$E$2)*((tbl_vikor_2[[#This Row],[R]]-MAX(tbl_vikor_2[R]))/(MIN(tbl_vikor_2[R])-MAX(tbl_vikor_2[R]))))</f>
        <v>0.32482717683789664</v>
      </c>
      <c r="C1390" s="22">
        <f>_xlfn.RANK.EQ(tbl_vikor_3[[#This Row],[Q(𝜆)]],tbl_vikor_3[Q(𝜆)])</f>
        <v>1412</v>
      </c>
    </row>
    <row r="1391" spans="1:3" x14ac:dyDescent="0.55000000000000004">
      <c r="A1391" s="8">
        <f>[1]!tbl_gk[[#This Row],[ID]]</f>
        <v>254601</v>
      </c>
      <c r="B1391" s="26">
        <f>(($E$2*(tbl_vikor_2[[#This Row],[S]]-MAX(tbl_vikor_2[S])))/(MIN(tbl_vikor_2[S])-MAX(tbl_vikor_2[S])))+((1-$E$2)*((tbl_vikor_2[[#This Row],[R]]-MAX(tbl_vikor_2[R]))/(MIN(tbl_vikor_2[R])-MAX(tbl_vikor_2[R]))))</f>
        <v>0.41989696382258518</v>
      </c>
      <c r="C1391" s="22">
        <f>_xlfn.RANK.EQ(tbl_vikor_3[[#This Row],[Q(𝜆)]],tbl_vikor_3[Q(𝜆)])</f>
        <v>1004</v>
      </c>
    </row>
    <row r="1392" spans="1:3" x14ac:dyDescent="0.55000000000000004">
      <c r="A1392" s="7">
        <f>[1]!tbl_gk[[#This Row],[ID]]</f>
        <v>254604</v>
      </c>
      <c r="B1392" s="25">
        <f>(($E$2*(tbl_vikor_2[[#This Row],[S]]-MAX(tbl_vikor_2[S])))/(MIN(tbl_vikor_2[S])-MAX(tbl_vikor_2[S])))+((1-$E$2)*((tbl_vikor_2[[#This Row],[R]]-MAX(tbl_vikor_2[R]))/(MIN(tbl_vikor_2[R])-MAX(tbl_vikor_2[R]))))</f>
        <v>0.41849109189108502</v>
      </c>
      <c r="C1392" s="22">
        <f>_xlfn.RANK.EQ(tbl_vikor_3[[#This Row],[Q(𝜆)]],tbl_vikor_3[Q(𝜆)])</f>
        <v>1013</v>
      </c>
    </row>
    <row r="1393" spans="1:3" x14ac:dyDescent="0.55000000000000004">
      <c r="A1393" s="8">
        <f>[1]!tbl_gk[[#This Row],[ID]]</f>
        <v>254714</v>
      </c>
      <c r="B1393" s="26">
        <f>(($E$2*(tbl_vikor_2[[#This Row],[S]]-MAX(tbl_vikor_2[S])))/(MIN(tbl_vikor_2[S])-MAX(tbl_vikor_2[S])))+((1-$E$2)*((tbl_vikor_2[[#This Row],[R]]-MAX(tbl_vikor_2[R]))/(MIN(tbl_vikor_2[R])-MAX(tbl_vikor_2[R]))))</f>
        <v>0.62743212342027932</v>
      </c>
      <c r="C1393" s="22">
        <f>_xlfn.RANK.EQ(tbl_vikor_3[[#This Row],[Q(𝜆)]],tbl_vikor_3[Q(𝜆)])</f>
        <v>250</v>
      </c>
    </row>
    <row r="1394" spans="1:3" x14ac:dyDescent="0.55000000000000004">
      <c r="A1394" s="7">
        <f>[1]!tbl_gk[[#This Row],[ID]]</f>
        <v>254760</v>
      </c>
      <c r="B1394" s="25">
        <f>(($E$2*(tbl_vikor_2[[#This Row],[S]]-MAX(tbl_vikor_2[S])))/(MIN(tbl_vikor_2[S])-MAX(tbl_vikor_2[S])))+((1-$E$2)*((tbl_vikor_2[[#This Row],[R]]-MAX(tbl_vikor_2[R]))/(MIN(tbl_vikor_2[R])-MAX(tbl_vikor_2[R]))))</f>
        <v>0.36582399908387192</v>
      </c>
      <c r="C1394" s="22">
        <f>_xlfn.RANK.EQ(tbl_vikor_3[[#This Row],[Q(𝜆)]],tbl_vikor_3[Q(𝜆)])</f>
        <v>1230</v>
      </c>
    </row>
    <row r="1395" spans="1:3" x14ac:dyDescent="0.55000000000000004">
      <c r="A1395" s="8">
        <f>[1]!tbl_gk[[#This Row],[ID]]</f>
        <v>254792</v>
      </c>
      <c r="B1395" s="26">
        <f>(($E$2*(tbl_vikor_2[[#This Row],[S]]-MAX(tbl_vikor_2[S])))/(MIN(tbl_vikor_2[S])-MAX(tbl_vikor_2[S])))+((1-$E$2)*((tbl_vikor_2[[#This Row],[R]]-MAX(tbl_vikor_2[R]))/(MIN(tbl_vikor_2[R])-MAX(tbl_vikor_2[R]))))</f>
        <v>0.26264519695250849</v>
      </c>
      <c r="C1395" s="22">
        <f>_xlfn.RANK.EQ(tbl_vikor_3[[#This Row],[Q(𝜆)]],tbl_vikor_3[Q(𝜆)])</f>
        <v>1653</v>
      </c>
    </row>
    <row r="1396" spans="1:3" x14ac:dyDescent="0.55000000000000004">
      <c r="A1396" s="7">
        <f>[1]!tbl_gk[[#This Row],[ID]]</f>
        <v>254803</v>
      </c>
      <c r="B1396" s="25">
        <f>(($E$2*(tbl_vikor_2[[#This Row],[S]]-MAX(tbl_vikor_2[S])))/(MIN(tbl_vikor_2[S])-MAX(tbl_vikor_2[S])))+((1-$E$2)*((tbl_vikor_2[[#This Row],[R]]-MAX(tbl_vikor_2[R]))/(MIN(tbl_vikor_2[R])-MAX(tbl_vikor_2[R]))))</f>
        <v>0.43580522239165603</v>
      </c>
      <c r="C1396" s="22">
        <f>_xlfn.RANK.EQ(tbl_vikor_3[[#This Row],[Q(𝜆)]],tbl_vikor_3[Q(𝜆)])</f>
        <v>935</v>
      </c>
    </row>
    <row r="1397" spans="1:3" x14ac:dyDescent="0.55000000000000004">
      <c r="A1397" s="8">
        <f>[1]!tbl_gk[[#This Row],[ID]]</f>
        <v>254830</v>
      </c>
      <c r="B1397" s="26">
        <f>(($E$2*(tbl_vikor_2[[#This Row],[S]]-MAX(tbl_vikor_2[S])))/(MIN(tbl_vikor_2[S])-MAX(tbl_vikor_2[S])))+((1-$E$2)*((tbl_vikor_2[[#This Row],[R]]-MAX(tbl_vikor_2[R]))/(MIN(tbl_vikor_2[R])-MAX(tbl_vikor_2[R]))))</f>
        <v>0.1304263987392642</v>
      </c>
      <c r="C1397" s="22">
        <f>_xlfn.RANK.EQ(tbl_vikor_3[[#This Row],[Q(𝜆)]],tbl_vikor_3[Q(𝜆)])</f>
        <v>1970</v>
      </c>
    </row>
    <row r="1398" spans="1:3" x14ac:dyDescent="0.55000000000000004">
      <c r="A1398" s="7">
        <f>[1]!tbl_gk[[#This Row],[ID]]</f>
        <v>254906</v>
      </c>
      <c r="B1398" s="25">
        <f>(($E$2*(tbl_vikor_2[[#This Row],[S]]-MAX(tbl_vikor_2[S])))/(MIN(tbl_vikor_2[S])-MAX(tbl_vikor_2[S])))+((1-$E$2)*((tbl_vikor_2[[#This Row],[R]]-MAX(tbl_vikor_2[R]))/(MIN(tbl_vikor_2[R])-MAX(tbl_vikor_2[R]))))</f>
        <v>0.31823032321464878</v>
      </c>
      <c r="C1398" s="22">
        <f>_xlfn.RANK.EQ(tbl_vikor_3[[#This Row],[Q(𝜆)]],tbl_vikor_3[Q(𝜆)])</f>
        <v>1441</v>
      </c>
    </row>
    <row r="1399" spans="1:3" x14ac:dyDescent="0.55000000000000004">
      <c r="A1399" s="8">
        <f>[1]!tbl_gk[[#This Row],[ID]]</f>
        <v>254962</v>
      </c>
      <c r="B1399" s="26">
        <f>(($E$2*(tbl_vikor_2[[#This Row],[S]]-MAX(tbl_vikor_2[S])))/(MIN(tbl_vikor_2[S])-MAX(tbl_vikor_2[S])))+((1-$E$2)*((tbl_vikor_2[[#This Row],[R]]-MAX(tbl_vikor_2[R]))/(MIN(tbl_vikor_2[R])-MAX(tbl_vikor_2[R]))))</f>
        <v>0.34787587631189942</v>
      </c>
      <c r="C1399" s="22">
        <f>_xlfn.RANK.EQ(tbl_vikor_3[[#This Row],[Q(𝜆)]],tbl_vikor_3[Q(𝜆)])</f>
        <v>1318</v>
      </c>
    </row>
    <row r="1400" spans="1:3" x14ac:dyDescent="0.55000000000000004">
      <c r="A1400" s="7">
        <f>[1]!tbl_gk[[#This Row],[ID]]</f>
        <v>255014</v>
      </c>
      <c r="B1400" s="25">
        <f>(($E$2*(tbl_vikor_2[[#This Row],[S]]-MAX(tbl_vikor_2[S])))/(MIN(tbl_vikor_2[S])-MAX(tbl_vikor_2[S])))+((1-$E$2)*((tbl_vikor_2[[#This Row],[R]]-MAX(tbl_vikor_2[R]))/(MIN(tbl_vikor_2[R])-MAX(tbl_vikor_2[R]))))</f>
        <v>0.28009392688895857</v>
      </c>
      <c r="C1400" s="22">
        <f>_xlfn.RANK.EQ(tbl_vikor_3[[#This Row],[Q(𝜆)]],tbl_vikor_3[Q(𝜆)])</f>
        <v>1581</v>
      </c>
    </row>
    <row r="1401" spans="1:3" x14ac:dyDescent="0.55000000000000004">
      <c r="A1401" s="8">
        <f>[1]!tbl_gk[[#This Row],[ID]]</f>
        <v>255054</v>
      </c>
      <c r="B1401" s="26">
        <f>(($E$2*(tbl_vikor_2[[#This Row],[S]]-MAX(tbl_vikor_2[S])))/(MIN(tbl_vikor_2[S])-MAX(tbl_vikor_2[S])))+((1-$E$2)*((tbl_vikor_2[[#This Row],[R]]-MAX(tbl_vikor_2[R]))/(MIN(tbl_vikor_2[R])-MAX(tbl_vikor_2[R]))))</f>
        <v>0.12120479659729289</v>
      </c>
      <c r="C1401" s="22">
        <f>_xlfn.RANK.EQ(tbl_vikor_3[[#This Row],[Q(𝜆)]],tbl_vikor_3[Q(𝜆)])</f>
        <v>1976</v>
      </c>
    </row>
    <row r="1402" spans="1:3" x14ac:dyDescent="0.55000000000000004">
      <c r="A1402" s="7">
        <f>[1]!tbl_gk[[#This Row],[ID]]</f>
        <v>255141</v>
      </c>
      <c r="B1402" s="25">
        <f>(($E$2*(tbl_vikor_2[[#This Row],[S]]-MAX(tbl_vikor_2[S])))/(MIN(tbl_vikor_2[S])-MAX(tbl_vikor_2[S])))+((1-$E$2)*((tbl_vikor_2[[#This Row],[R]]-MAX(tbl_vikor_2[R]))/(MIN(tbl_vikor_2[R])-MAX(tbl_vikor_2[R]))))</f>
        <v>0.3293583563297916</v>
      </c>
      <c r="C1402" s="22">
        <f>_xlfn.RANK.EQ(tbl_vikor_3[[#This Row],[Q(𝜆)]],tbl_vikor_3[Q(𝜆)])</f>
        <v>1397</v>
      </c>
    </row>
    <row r="1403" spans="1:3" x14ac:dyDescent="0.55000000000000004">
      <c r="A1403" s="8">
        <f>[1]!tbl_gk[[#This Row],[ID]]</f>
        <v>255151</v>
      </c>
      <c r="B1403" s="26">
        <f>(($E$2*(tbl_vikor_2[[#This Row],[S]]-MAX(tbl_vikor_2[S])))/(MIN(tbl_vikor_2[S])-MAX(tbl_vikor_2[S])))+((1-$E$2)*((tbl_vikor_2[[#This Row],[R]]-MAX(tbl_vikor_2[R]))/(MIN(tbl_vikor_2[R])-MAX(tbl_vikor_2[R]))))</f>
        <v>0.32461713565314676</v>
      </c>
      <c r="C1403" s="22">
        <f>_xlfn.RANK.EQ(tbl_vikor_3[[#This Row],[Q(𝜆)]],tbl_vikor_3[Q(𝜆)])</f>
        <v>1413</v>
      </c>
    </row>
    <row r="1404" spans="1:3" x14ac:dyDescent="0.55000000000000004">
      <c r="A1404" s="7">
        <f>[1]!tbl_gk[[#This Row],[ID]]</f>
        <v>255266</v>
      </c>
      <c r="B1404" s="25">
        <f>(($E$2*(tbl_vikor_2[[#This Row],[S]]-MAX(tbl_vikor_2[S])))/(MIN(tbl_vikor_2[S])-MAX(tbl_vikor_2[S])))+((1-$E$2)*((tbl_vikor_2[[#This Row],[R]]-MAX(tbl_vikor_2[R]))/(MIN(tbl_vikor_2[R])-MAX(tbl_vikor_2[R]))))</f>
        <v>0.23544887864266784</v>
      </c>
      <c r="C1404" s="22">
        <f>_xlfn.RANK.EQ(tbl_vikor_3[[#This Row],[Q(𝜆)]],tbl_vikor_3[Q(𝜆)])</f>
        <v>1738</v>
      </c>
    </row>
    <row r="1405" spans="1:3" x14ac:dyDescent="0.55000000000000004">
      <c r="A1405" s="8">
        <f>[1]!tbl_gk[[#This Row],[ID]]</f>
        <v>255303</v>
      </c>
      <c r="B1405" s="26">
        <f>(($E$2*(tbl_vikor_2[[#This Row],[S]]-MAX(tbl_vikor_2[S])))/(MIN(tbl_vikor_2[S])-MAX(tbl_vikor_2[S])))+((1-$E$2)*((tbl_vikor_2[[#This Row],[R]]-MAX(tbl_vikor_2[R]))/(MIN(tbl_vikor_2[R])-MAX(tbl_vikor_2[R]))))</f>
        <v>0.42612107889160533</v>
      </c>
      <c r="C1405" s="22">
        <f>_xlfn.RANK.EQ(tbl_vikor_3[[#This Row],[Q(𝜆)]],tbl_vikor_3[Q(𝜆)])</f>
        <v>979</v>
      </c>
    </row>
    <row r="1406" spans="1:3" x14ac:dyDescent="0.55000000000000004">
      <c r="A1406" s="7">
        <f>[1]!tbl_gk[[#This Row],[ID]]</f>
        <v>255304</v>
      </c>
      <c r="B1406" s="25">
        <f>(($E$2*(tbl_vikor_2[[#This Row],[S]]-MAX(tbl_vikor_2[S])))/(MIN(tbl_vikor_2[S])-MAX(tbl_vikor_2[S])))+((1-$E$2)*((tbl_vikor_2[[#This Row],[R]]-MAX(tbl_vikor_2[R]))/(MIN(tbl_vikor_2[R])-MAX(tbl_vikor_2[R]))))</f>
        <v>0.13420833730908388</v>
      </c>
      <c r="C1406" s="22">
        <f>_xlfn.RANK.EQ(tbl_vikor_3[[#This Row],[Q(𝜆)]],tbl_vikor_3[Q(𝜆)])</f>
        <v>1964</v>
      </c>
    </row>
    <row r="1407" spans="1:3" x14ac:dyDescent="0.55000000000000004">
      <c r="A1407" s="8">
        <f>[1]!tbl_gk[[#This Row],[ID]]</f>
        <v>255308</v>
      </c>
      <c r="B1407" s="26">
        <f>(($E$2*(tbl_vikor_2[[#This Row],[S]]-MAX(tbl_vikor_2[S])))/(MIN(tbl_vikor_2[S])-MAX(tbl_vikor_2[S])))+((1-$E$2)*((tbl_vikor_2[[#This Row],[R]]-MAX(tbl_vikor_2[R]))/(MIN(tbl_vikor_2[R])-MAX(tbl_vikor_2[R]))))</f>
        <v>0.43102491343363825</v>
      </c>
      <c r="C1407" s="22">
        <f>_xlfn.RANK.EQ(tbl_vikor_3[[#This Row],[Q(𝜆)]],tbl_vikor_3[Q(𝜆)])</f>
        <v>958</v>
      </c>
    </row>
    <row r="1408" spans="1:3" x14ac:dyDescent="0.55000000000000004">
      <c r="A1408" s="7">
        <f>[1]!tbl_gk[[#This Row],[ID]]</f>
        <v>255334</v>
      </c>
      <c r="B1408" s="25">
        <f>(($E$2*(tbl_vikor_2[[#This Row],[S]]-MAX(tbl_vikor_2[S])))/(MIN(tbl_vikor_2[S])-MAX(tbl_vikor_2[S])))+((1-$E$2)*((tbl_vikor_2[[#This Row],[R]]-MAX(tbl_vikor_2[R]))/(MIN(tbl_vikor_2[R])-MAX(tbl_vikor_2[R]))))</f>
        <v>0.3771416136757253</v>
      </c>
      <c r="C1408" s="22">
        <f>_xlfn.RANK.EQ(tbl_vikor_3[[#This Row],[Q(𝜆)]],tbl_vikor_3[Q(𝜆)])</f>
        <v>1174</v>
      </c>
    </row>
    <row r="1409" spans="1:3" x14ac:dyDescent="0.55000000000000004">
      <c r="A1409" s="8">
        <f>[1]!tbl_gk[[#This Row],[ID]]</f>
        <v>255368</v>
      </c>
      <c r="B1409" s="26">
        <f>(($E$2*(tbl_vikor_2[[#This Row],[S]]-MAX(tbl_vikor_2[S])))/(MIN(tbl_vikor_2[S])-MAX(tbl_vikor_2[S])))+((1-$E$2)*((tbl_vikor_2[[#This Row],[R]]-MAX(tbl_vikor_2[R]))/(MIN(tbl_vikor_2[R])-MAX(tbl_vikor_2[R]))))</f>
        <v>0.1846332390274234</v>
      </c>
      <c r="C1409" s="22">
        <f>_xlfn.RANK.EQ(tbl_vikor_3[[#This Row],[Q(𝜆)]],tbl_vikor_3[Q(𝜆)])</f>
        <v>1866</v>
      </c>
    </row>
    <row r="1410" spans="1:3" x14ac:dyDescent="0.55000000000000004">
      <c r="A1410" s="7">
        <f>[1]!tbl_gk[[#This Row],[ID]]</f>
        <v>255452</v>
      </c>
      <c r="B1410" s="25">
        <f>(($E$2*(tbl_vikor_2[[#This Row],[S]]-MAX(tbl_vikor_2[S])))/(MIN(tbl_vikor_2[S])-MAX(tbl_vikor_2[S])))+((1-$E$2)*((tbl_vikor_2[[#This Row],[R]]-MAX(tbl_vikor_2[R]))/(MIN(tbl_vikor_2[R])-MAX(tbl_vikor_2[R]))))</f>
        <v>0.30383955121225448</v>
      </c>
      <c r="C1410" s="22">
        <f>_xlfn.RANK.EQ(tbl_vikor_3[[#This Row],[Q(𝜆)]],tbl_vikor_3[Q(𝜆)])</f>
        <v>1492</v>
      </c>
    </row>
    <row r="1411" spans="1:3" x14ac:dyDescent="0.55000000000000004">
      <c r="A1411" s="8">
        <f>[1]!tbl_gk[[#This Row],[ID]]</f>
        <v>255473</v>
      </c>
      <c r="B1411" s="26">
        <f>(($E$2*(tbl_vikor_2[[#This Row],[S]]-MAX(tbl_vikor_2[S])))/(MIN(tbl_vikor_2[S])-MAX(tbl_vikor_2[S])))+((1-$E$2)*((tbl_vikor_2[[#This Row],[R]]-MAX(tbl_vikor_2[R]))/(MIN(tbl_vikor_2[R])-MAX(tbl_vikor_2[R]))))</f>
        <v>0.35251000565919993</v>
      </c>
      <c r="C1411" s="22">
        <f>_xlfn.RANK.EQ(tbl_vikor_3[[#This Row],[Q(𝜆)]],tbl_vikor_3[Q(𝜆)])</f>
        <v>1294</v>
      </c>
    </row>
    <row r="1412" spans="1:3" x14ac:dyDescent="0.55000000000000004">
      <c r="A1412" s="7">
        <f>[1]!tbl_gk[[#This Row],[ID]]</f>
        <v>255494</v>
      </c>
      <c r="B1412" s="25">
        <f>(($E$2*(tbl_vikor_2[[#This Row],[S]]-MAX(tbl_vikor_2[S])))/(MIN(tbl_vikor_2[S])-MAX(tbl_vikor_2[S])))+((1-$E$2)*((tbl_vikor_2[[#This Row],[R]]-MAX(tbl_vikor_2[R]))/(MIN(tbl_vikor_2[R])-MAX(tbl_vikor_2[R]))))</f>
        <v>0.35916615261777252</v>
      </c>
      <c r="C1412" s="22">
        <f>_xlfn.RANK.EQ(tbl_vikor_3[[#This Row],[Q(𝜆)]],tbl_vikor_3[Q(𝜆)])</f>
        <v>1262</v>
      </c>
    </row>
    <row r="1413" spans="1:3" x14ac:dyDescent="0.55000000000000004">
      <c r="A1413" s="8">
        <f>[1]!tbl_gk[[#This Row],[ID]]</f>
        <v>255600</v>
      </c>
      <c r="B1413" s="26">
        <f>(($E$2*(tbl_vikor_2[[#This Row],[S]]-MAX(tbl_vikor_2[S])))/(MIN(tbl_vikor_2[S])-MAX(tbl_vikor_2[S])))+((1-$E$2)*((tbl_vikor_2[[#This Row],[R]]-MAX(tbl_vikor_2[R]))/(MIN(tbl_vikor_2[R])-MAX(tbl_vikor_2[R]))))</f>
        <v>6.8261288148626711E-2</v>
      </c>
      <c r="C1413" s="22">
        <f>_xlfn.RANK.EQ(tbl_vikor_3[[#This Row],[Q(𝜆)]],tbl_vikor_3[Q(𝜆)])</f>
        <v>2028</v>
      </c>
    </row>
    <row r="1414" spans="1:3" x14ac:dyDescent="0.55000000000000004">
      <c r="A1414" s="7">
        <f>[1]!tbl_gk[[#This Row],[ID]]</f>
        <v>255646</v>
      </c>
      <c r="B1414" s="25">
        <f>(($E$2*(tbl_vikor_2[[#This Row],[S]]-MAX(tbl_vikor_2[S])))/(MIN(tbl_vikor_2[S])-MAX(tbl_vikor_2[S])))+((1-$E$2)*((tbl_vikor_2[[#This Row],[R]]-MAX(tbl_vikor_2[R]))/(MIN(tbl_vikor_2[R])-MAX(tbl_vikor_2[R]))))</f>
        <v>0.26880442538819671</v>
      </c>
      <c r="C1414" s="22">
        <f>_xlfn.RANK.EQ(tbl_vikor_3[[#This Row],[Q(𝜆)]],tbl_vikor_3[Q(𝜆)])</f>
        <v>1628</v>
      </c>
    </row>
    <row r="1415" spans="1:3" x14ac:dyDescent="0.55000000000000004">
      <c r="A1415" s="8">
        <f>[1]!tbl_gk[[#This Row],[ID]]</f>
        <v>255704</v>
      </c>
      <c r="B1415" s="26">
        <f>(($E$2*(tbl_vikor_2[[#This Row],[S]]-MAX(tbl_vikor_2[S])))/(MIN(tbl_vikor_2[S])-MAX(tbl_vikor_2[S])))+((1-$E$2)*((tbl_vikor_2[[#This Row],[R]]-MAX(tbl_vikor_2[R]))/(MIN(tbl_vikor_2[R])-MAX(tbl_vikor_2[R]))))</f>
        <v>0.29693669596303957</v>
      </c>
      <c r="C1415" s="22">
        <f>_xlfn.RANK.EQ(tbl_vikor_3[[#This Row],[Q(𝜆)]],tbl_vikor_3[Q(𝜆)])</f>
        <v>1516</v>
      </c>
    </row>
    <row r="1416" spans="1:3" x14ac:dyDescent="0.55000000000000004">
      <c r="A1416" s="7">
        <f>[1]!tbl_gk[[#This Row],[ID]]</f>
        <v>255713</v>
      </c>
      <c r="B1416" s="25">
        <f>(($E$2*(tbl_vikor_2[[#This Row],[S]]-MAX(tbl_vikor_2[S])))/(MIN(tbl_vikor_2[S])-MAX(tbl_vikor_2[S])))+((1-$E$2)*((tbl_vikor_2[[#This Row],[R]]-MAX(tbl_vikor_2[R]))/(MIN(tbl_vikor_2[R])-MAX(tbl_vikor_2[R]))))</f>
        <v>0.25825461022438945</v>
      </c>
      <c r="C1416" s="22">
        <f>_xlfn.RANK.EQ(tbl_vikor_3[[#This Row],[Q(𝜆)]],tbl_vikor_3[Q(𝜆)])</f>
        <v>1670</v>
      </c>
    </row>
    <row r="1417" spans="1:3" x14ac:dyDescent="0.55000000000000004">
      <c r="A1417" s="8">
        <f>[1]!tbl_gk[[#This Row],[ID]]</f>
        <v>255727</v>
      </c>
      <c r="B1417" s="26">
        <f>(($E$2*(tbl_vikor_2[[#This Row],[S]]-MAX(tbl_vikor_2[S])))/(MIN(tbl_vikor_2[S])-MAX(tbl_vikor_2[S])))+((1-$E$2)*((tbl_vikor_2[[#This Row],[R]]-MAX(tbl_vikor_2[R]))/(MIN(tbl_vikor_2[R])-MAX(tbl_vikor_2[R]))))</f>
        <v>0.27429861179223336</v>
      </c>
      <c r="C1417" s="22">
        <f>_xlfn.RANK.EQ(tbl_vikor_3[[#This Row],[Q(𝜆)]],tbl_vikor_3[Q(𝜆)])</f>
        <v>1602</v>
      </c>
    </row>
    <row r="1418" spans="1:3" x14ac:dyDescent="0.55000000000000004">
      <c r="A1418" s="7">
        <f>[1]!tbl_gk[[#This Row],[ID]]</f>
        <v>255754</v>
      </c>
      <c r="B1418" s="25">
        <f>(($E$2*(tbl_vikor_2[[#This Row],[S]]-MAX(tbl_vikor_2[S])))/(MIN(tbl_vikor_2[S])-MAX(tbl_vikor_2[S])))+((1-$E$2)*((tbl_vikor_2[[#This Row],[R]]-MAX(tbl_vikor_2[R]))/(MIN(tbl_vikor_2[R])-MAX(tbl_vikor_2[R]))))</f>
        <v>0.41333874156752781</v>
      </c>
      <c r="C1418" s="22">
        <f>_xlfn.RANK.EQ(tbl_vikor_3[[#This Row],[Q(𝜆)]],tbl_vikor_3[Q(𝜆)])</f>
        <v>1040</v>
      </c>
    </row>
    <row r="1419" spans="1:3" x14ac:dyDescent="0.55000000000000004">
      <c r="A1419" s="8">
        <f>[1]!tbl_gk[[#This Row],[ID]]</f>
        <v>255780</v>
      </c>
      <c r="B1419" s="26">
        <f>(($E$2*(tbl_vikor_2[[#This Row],[S]]-MAX(tbl_vikor_2[S])))/(MIN(tbl_vikor_2[S])-MAX(tbl_vikor_2[S])))+((1-$E$2)*((tbl_vikor_2[[#This Row],[R]]-MAX(tbl_vikor_2[R]))/(MIN(tbl_vikor_2[R])-MAX(tbl_vikor_2[R]))))</f>
        <v>0.19547732614976876</v>
      </c>
      <c r="C1419" s="22">
        <f>_xlfn.RANK.EQ(tbl_vikor_3[[#This Row],[Q(𝜆)]],tbl_vikor_3[Q(𝜆)])</f>
        <v>1846</v>
      </c>
    </row>
    <row r="1420" spans="1:3" x14ac:dyDescent="0.55000000000000004">
      <c r="A1420" s="7">
        <f>[1]!tbl_gk[[#This Row],[ID]]</f>
        <v>255892</v>
      </c>
      <c r="B1420" s="25">
        <f>(($E$2*(tbl_vikor_2[[#This Row],[S]]-MAX(tbl_vikor_2[S])))/(MIN(tbl_vikor_2[S])-MAX(tbl_vikor_2[S])))+((1-$E$2)*((tbl_vikor_2[[#This Row],[R]]-MAX(tbl_vikor_2[R]))/(MIN(tbl_vikor_2[R])-MAX(tbl_vikor_2[R]))))</f>
        <v>0.26194860273836973</v>
      </c>
      <c r="C1420" s="22">
        <f>_xlfn.RANK.EQ(tbl_vikor_3[[#This Row],[Q(𝜆)]],tbl_vikor_3[Q(𝜆)])</f>
        <v>1657</v>
      </c>
    </row>
    <row r="1421" spans="1:3" x14ac:dyDescent="0.55000000000000004">
      <c r="A1421" s="8">
        <f>[1]!tbl_gk[[#This Row],[ID]]</f>
        <v>255900</v>
      </c>
      <c r="B1421" s="26">
        <f>(($E$2*(tbl_vikor_2[[#This Row],[S]]-MAX(tbl_vikor_2[S])))/(MIN(tbl_vikor_2[S])-MAX(tbl_vikor_2[S])))+((1-$E$2)*((tbl_vikor_2[[#This Row],[R]]-MAX(tbl_vikor_2[R]))/(MIN(tbl_vikor_2[R])-MAX(tbl_vikor_2[R]))))</f>
        <v>0.25638612458723975</v>
      </c>
      <c r="C1421" s="22">
        <f>_xlfn.RANK.EQ(tbl_vikor_3[[#This Row],[Q(𝜆)]],tbl_vikor_3[Q(𝜆)])</f>
        <v>1676</v>
      </c>
    </row>
    <row r="1422" spans="1:3" x14ac:dyDescent="0.55000000000000004">
      <c r="A1422" s="7">
        <f>[1]!tbl_gk[[#This Row],[ID]]</f>
        <v>255921</v>
      </c>
      <c r="B1422" s="25">
        <f>(($E$2*(tbl_vikor_2[[#This Row],[S]]-MAX(tbl_vikor_2[S])))/(MIN(tbl_vikor_2[S])-MAX(tbl_vikor_2[S])))+((1-$E$2)*((tbl_vikor_2[[#This Row],[R]]-MAX(tbl_vikor_2[R]))/(MIN(tbl_vikor_2[R])-MAX(tbl_vikor_2[R]))))</f>
        <v>0.28689167644796842</v>
      </c>
      <c r="C1422" s="22">
        <f>_xlfn.RANK.EQ(tbl_vikor_3[[#This Row],[Q(𝜆)]],tbl_vikor_3[Q(𝜆)])</f>
        <v>1554</v>
      </c>
    </row>
    <row r="1423" spans="1:3" x14ac:dyDescent="0.55000000000000004">
      <c r="A1423" s="8">
        <f>[1]!tbl_gk[[#This Row],[ID]]</f>
        <v>255953</v>
      </c>
      <c r="B1423" s="26">
        <f>(($E$2*(tbl_vikor_2[[#This Row],[S]]-MAX(tbl_vikor_2[S])))/(MIN(tbl_vikor_2[S])-MAX(tbl_vikor_2[S])))+((1-$E$2)*((tbl_vikor_2[[#This Row],[R]]-MAX(tbl_vikor_2[R]))/(MIN(tbl_vikor_2[R])-MAX(tbl_vikor_2[R]))))</f>
        <v>0.31002315150127635</v>
      </c>
      <c r="C1423" s="22">
        <f>_xlfn.RANK.EQ(tbl_vikor_3[[#This Row],[Q(𝜆)]],tbl_vikor_3[Q(𝜆)])</f>
        <v>1474</v>
      </c>
    </row>
    <row r="1424" spans="1:3" x14ac:dyDescent="0.55000000000000004">
      <c r="A1424" s="7">
        <f>[1]!tbl_gk[[#This Row],[ID]]</f>
        <v>255965</v>
      </c>
      <c r="B1424" s="25">
        <f>(($E$2*(tbl_vikor_2[[#This Row],[S]]-MAX(tbl_vikor_2[S])))/(MIN(tbl_vikor_2[S])-MAX(tbl_vikor_2[S])))+((1-$E$2)*((tbl_vikor_2[[#This Row],[R]]-MAX(tbl_vikor_2[R]))/(MIN(tbl_vikor_2[R])-MAX(tbl_vikor_2[R]))))</f>
        <v>0.37627908553580203</v>
      </c>
      <c r="C1424" s="22">
        <f>_xlfn.RANK.EQ(tbl_vikor_3[[#This Row],[Q(𝜆)]],tbl_vikor_3[Q(𝜆)])</f>
        <v>1183</v>
      </c>
    </row>
    <row r="1425" spans="1:3" x14ac:dyDescent="0.55000000000000004">
      <c r="A1425" s="8">
        <f>[1]!tbl_gk[[#This Row],[ID]]</f>
        <v>255976</v>
      </c>
      <c r="B1425" s="26">
        <f>(($E$2*(tbl_vikor_2[[#This Row],[S]]-MAX(tbl_vikor_2[S])))/(MIN(tbl_vikor_2[S])-MAX(tbl_vikor_2[S])))+((1-$E$2)*((tbl_vikor_2[[#This Row],[R]]-MAX(tbl_vikor_2[R]))/(MIN(tbl_vikor_2[R])-MAX(tbl_vikor_2[R]))))</f>
        <v>0.34476761028770847</v>
      </c>
      <c r="C1425" s="22">
        <f>_xlfn.RANK.EQ(tbl_vikor_3[[#This Row],[Q(𝜆)]],tbl_vikor_3[Q(𝜆)])</f>
        <v>1325</v>
      </c>
    </row>
    <row r="1426" spans="1:3" x14ac:dyDescent="0.55000000000000004">
      <c r="A1426" s="7">
        <f>[1]!tbl_gk[[#This Row],[ID]]</f>
        <v>255989</v>
      </c>
      <c r="B1426" s="25">
        <f>(($E$2*(tbl_vikor_2[[#This Row],[S]]-MAX(tbl_vikor_2[S])))/(MIN(tbl_vikor_2[S])-MAX(tbl_vikor_2[S])))+((1-$E$2)*((tbl_vikor_2[[#This Row],[R]]-MAX(tbl_vikor_2[R]))/(MIN(tbl_vikor_2[R])-MAX(tbl_vikor_2[R]))))</f>
        <v>0.22706587969670575</v>
      </c>
      <c r="C1426" s="22">
        <f>_xlfn.RANK.EQ(tbl_vikor_3[[#This Row],[Q(𝜆)]],tbl_vikor_3[Q(𝜆)])</f>
        <v>1767</v>
      </c>
    </row>
    <row r="1427" spans="1:3" x14ac:dyDescent="0.55000000000000004">
      <c r="A1427" s="8">
        <f>[1]!tbl_gk[[#This Row],[ID]]</f>
        <v>255991</v>
      </c>
      <c r="B1427" s="26">
        <f>(($E$2*(tbl_vikor_2[[#This Row],[S]]-MAX(tbl_vikor_2[S])))/(MIN(tbl_vikor_2[S])-MAX(tbl_vikor_2[S])))+((1-$E$2)*((tbl_vikor_2[[#This Row],[R]]-MAX(tbl_vikor_2[R]))/(MIN(tbl_vikor_2[R])-MAX(tbl_vikor_2[R]))))</f>
        <v>0.25005955631860821</v>
      </c>
      <c r="C1427" s="22">
        <f>_xlfn.RANK.EQ(tbl_vikor_3[[#This Row],[Q(𝜆)]],tbl_vikor_3[Q(𝜆)])</f>
        <v>1698</v>
      </c>
    </row>
    <row r="1428" spans="1:3" x14ac:dyDescent="0.55000000000000004">
      <c r="A1428" s="7">
        <f>[1]!tbl_gk[[#This Row],[ID]]</f>
        <v>255994</v>
      </c>
      <c r="B1428" s="25">
        <f>(($E$2*(tbl_vikor_2[[#This Row],[S]]-MAX(tbl_vikor_2[S])))/(MIN(tbl_vikor_2[S])-MAX(tbl_vikor_2[S])))+((1-$E$2)*((tbl_vikor_2[[#This Row],[R]]-MAX(tbl_vikor_2[R]))/(MIN(tbl_vikor_2[R])-MAX(tbl_vikor_2[R]))))</f>
        <v>0.42059613901656656</v>
      </c>
      <c r="C1428" s="22">
        <f>_xlfn.RANK.EQ(tbl_vikor_3[[#This Row],[Q(𝜆)]],tbl_vikor_3[Q(𝜆)])</f>
        <v>1002</v>
      </c>
    </row>
    <row r="1429" spans="1:3" x14ac:dyDescent="0.55000000000000004">
      <c r="A1429" s="8">
        <f>[1]!tbl_gk[[#This Row],[ID]]</f>
        <v>256006</v>
      </c>
      <c r="B1429" s="26">
        <f>(($E$2*(tbl_vikor_2[[#This Row],[S]]-MAX(tbl_vikor_2[S])))/(MIN(tbl_vikor_2[S])-MAX(tbl_vikor_2[S])))+((1-$E$2)*((tbl_vikor_2[[#This Row],[R]]-MAX(tbl_vikor_2[R]))/(MIN(tbl_vikor_2[R])-MAX(tbl_vikor_2[R]))))</f>
        <v>0.22329113057420674</v>
      </c>
      <c r="C1429" s="22">
        <f>_xlfn.RANK.EQ(tbl_vikor_3[[#This Row],[Q(𝜆)]],tbl_vikor_3[Q(𝜆)])</f>
        <v>1776</v>
      </c>
    </row>
    <row r="1430" spans="1:3" x14ac:dyDescent="0.55000000000000004">
      <c r="A1430" s="7">
        <f>[1]!tbl_gk[[#This Row],[ID]]</f>
        <v>256034</v>
      </c>
      <c r="B1430" s="25">
        <f>(($E$2*(tbl_vikor_2[[#This Row],[S]]-MAX(tbl_vikor_2[S])))/(MIN(tbl_vikor_2[S])-MAX(tbl_vikor_2[S])))+((1-$E$2)*((tbl_vikor_2[[#This Row],[R]]-MAX(tbl_vikor_2[R]))/(MIN(tbl_vikor_2[R])-MAX(tbl_vikor_2[R]))))</f>
        <v>0.17535798263944977</v>
      </c>
      <c r="C1430" s="22">
        <f>_xlfn.RANK.EQ(tbl_vikor_3[[#This Row],[Q(𝜆)]],tbl_vikor_3[Q(𝜆)])</f>
        <v>1891</v>
      </c>
    </row>
    <row r="1431" spans="1:3" x14ac:dyDescent="0.55000000000000004">
      <c r="A1431" s="8">
        <f>[1]!tbl_gk[[#This Row],[ID]]</f>
        <v>256053</v>
      </c>
      <c r="B1431" s="26">
        <f>(($E$2*(tbl_vikor_2[[#This Row],[S]]-MAX(tbl_vikor_2[S])))/(MIN(tbl_vikor_2[S])-MAX(tbl_vikor_2[S])))+((1-$E$2)*((tbl_vikor_2[[#This Row],[R]]-MAX(tbl_vikor_2[R]))/(MIN(tbl_vikor_2[R])-MAX(tbl_vikor_2[R]))))</f>
        <v>0.39879123787892734</v>
      </c>
      <c r="C1431" s="22">
        <f>_xlfn.RANK.EQ(tbl_vikor_3[[#This Row],[Q(𝜆)]],tbl_vikor_3[Q(𝜆)])</f>
        <v>1098</v>
      </c>
    </row>
    <row r="1432" spans="1:3" x14ac:dyDescent="0.55000000000000004">
      <c r="A1432" s="7">
        <f>[1]!tbl_gk[[#This Row],[ID]]</f>
        <v>256081</v>
      </c>
      <c r="B1432" s="25">
        <f>(($E$2*(tbl_vikor_2[[#This Row],[S]]-MAX(tbl_vikor_2[S])))/(MIN(tbl_vikor_2[S])-MAX(tbl_vikor_2[S])))+((1-$E$2)*((tbl_vikor_2[[#This Row],[R]]-MAX(tbl_vikor_2[R]))/(MIN(tbl_vikor_2[R])-MAX(tbl_vikor_2[R]))))</f>
        <v>0.28949971773648453</v>
      </c>
      <c r="C1432" s="22">
        <f>_xlfn.RANK.EQ(tbl_vikor_3[[#This Row],[Q(𝜆)]],tbl_vikor_3[Q(𝜆)])</f>
        <v>1538</v>
      </c>
    </row>
    <row r="1433" spans="1:3" x14ac:dyDescent="0.55000000000000004">
      <c r="A1433" s="8">
        <f>[1]!tbl_gk[[#This Row],[ID]]</f>
        <v>256111</v>
      </c>
      <c r="B1433" s="26">
        <f>(($E$2*(tbl_vikor_2[[#This Row],[S]]-MAX(tbl_vikor_2[S])))/(MIN(tbl_vikor_2[S])-MAX(tbl_vikor_2[S])))+((1-$E$2)*((tbl_vikor_2[[#This Row],[R]]-MAX(tbl_vikor_2[R]))/(MIN(tbl_vikor_2[R])-MAX(tbl_vikor_2[R]))))</f>
        <v>0.24162489922369168</v>
      </c>
      <c r="C1433" s="22">
        <f>_xlfn.RANK.EQ(tbl_vikor_3[[#This Row],[Q(𝜆)]],tbl_vikor_3[Q(𝜆)])</f>
        <v>1726</v>
      </c>
    </row>
    <row r="1434" spans="1:3" x14ac:dyDescent="0.55000000000000004">
      <c r="A1434" s="7">
        <f>[1]!tbl_gk[[#This Row],[ID]]</f>
        <v>256145</v>
      </c>
      <c r="B1434" s="25">
        <f>(($E$2*(tbl_vikor_2[[#This Row],[S]]-MAX(tbl_vikor_2[S])))/(MIN(tbl_vikor_2[S])-MAX(tbl_vikor_2[S])))+((1-$E$2)*((tbl_vikor_2[[#This Row],[R]]-MAX(tbl_vikor_2[R]))/(MIN(tbl_vikor_2[R])-MAX(tbl_vikor_2[R]))))</f>
        <v>0.14054126663372205</v>
      </c>
      <c r="C1434" s="22">
        <f>_xlfn.RANK.EQ(tbl_vikor_3[[#This Row],[Q(𝜆)]],tbl_vikor_3[Q(𝜆)])</f>
        <v>1955</v>
      </c>
    </row>
    <row r="1435" spans="1:3" x14ac:dyDescent="0.55000000000000004">
      <c r="A1435" s="8">
        <f>[1]!tbl_gk[[#This Row],[ID]]</f>
        <v>256156</v>
      </c>
      <c r="B1435" s="26">
        <f>(($E$2*(tbl_vikor_2[[#This Row],[S]]-MAX(tbl_vikor_2[S])))/(MIN(tbl_vikor_2[S])-MAX(tbl_vikor_2[S])))+((1-$E$2)*((tbl_vikor_2[[#This Row],[R]]-MAX(tbl_vikor_2[R]))/(MIN(tbl_vikor_2[R])-MAX(tbl_vikor_2[R]))))</f>
        <v>0.13490100776016761</v>
      </c>
      <c r="C1435" s="22">
        <f>_xlfn.RANK.EQ(tbl_vikor_3[[#This Row],[Q(𝜆)]],tbl_vikor_3[Q(𝜆)])</f>
        <v>1962</v>
      </c>
    </row>
    <row r="1436" spans="1:3" x14ac:dyDescent="0.55000000000000004">
      <c r="A1436" s="7">
        <f>[1]!tbl_gk[[#This Row],[ID]]</f>
        <v>256161</v>
      </c>
      <c r="B1436" s="25">
        <f>(($E$2*(tbl_vikor_2[[#This Row],[S]]-MAX(tbl_vikor_2[S])))/(MIN(tbl_vikor_2[S])-MAX(tbl_vikor_2[S])))+((1-$E$2)*((tbl_vikor_2[[#This Row],[R]]-MAX(tbl_vikor_2[R]))/(MIN(tbl_vikor_2[R])-MAX(tbl_vikor_2[R]))))</f>
        <v>0.52633244093414833</v>
      </c>
      <c r="C1436" s="22">
        <f>_xlfn.RANK.EQ(tbl_vikor_3[[#This Row],[Q(𝜆)]],tbl_vikor_3[Q(𝜆)])</f>
        <v>543</v>
      </c>
    </row>
    <row r="1437" spans="1:3" x14ac:dyDescent="0.55000000000000004">
      <c r="A1437" s="8">
        <f>[1]!tbl_gk[[#This Row],[ID]]</f>
        <v>256172</v>
      </c>
      <c r="B1437" s="26">
        <f>(($E$2*(tbl_vikor_2[[#This Row],[S]]-MAX(tbl_vikor_2[S])))/(MIN(tbl_vikor_2[S])-MAX(tbl_vikor_2[S])))+((1-$E$2)*((tbl_vikor_2[[#This Row],[R]]-MAX(tbl_vikor_2[R]))/(MIN(tbl_vikor_2[R])-MAX(tbl_vikor_2[R]))))</f>
        <v>0.37374975695576368</v>
      </c>
      <c r="C1437" s="22">
        <f>_xlfn.RANK.EQ(tbl_vikor_3[[#This Row],[Q(𝜆)]],tbl_vikor_3[Q(𝜆)])</f>
        <v>1199</v>
      </c>
    </row>
    <row r="1438" spans="1:3" x14ac:dyDescent="0.55000000000000004">
      <c r="A1438" s="7">
        <f>[1]!tbl_gk[[#This Row],[ID]]</f>
        <v>256183</v>
      </c>
      <c r="B1438" s="25">
        <f>(($E$2*(tbl_vikor_2[[#This Row],[S]]-MAX(tbl_vikor_2[S])))/(MIN(tbl_vikor_2[S])-MAX(tbl_vikor_2[S])))+((1-$E$2)*((tbl_vikor_2[[#This Row],[R]]-MAX(tbl_vikor_2[R]))/(MIN(tbl_vikor_2[R])-MAX(tbl_vikor_2[R]))))</f>
        <v>0.35217927959575002</v>
      </c>
      <c r="C1438" s="22">
        <f>_xlfn.RANK.EQ(tbl_vikor_3[[#This Row],[Q(𝜆)]],tbl_vikor_3[Q(𝜆)])</f>
        <v>1296</v>
      </c>
    </row>
    <row r="1439" spans="1:3" x14ac:dyDescent="0.55000000000000004">
      <c r="A1439" s="8">
        <f>[1]!tbl_gk[[#This Row],[ID]]</f>
        <v>256186</v>
      </c>
      <c r="B1439" s="26">
        <f>(($E$2*(tbl_vikor_2[[#This Row],[S]]-MAX(tbl_vikor_2[S])))/(MIN(tbl_vikor_2[S])-MAX(tbl_vikor_2[S])))+((1-$E$2)*((tbl_vikor_2[[#This Row],[R]]-MAX(tbl_vikor_2[R]))/(MIN(tbl_vikor_2[R])-MAX(tbl_vikor_2[R]))))</f>
        <v>0.2442201730601235</v>
      </c>
      <c r="C1439" s="22">
        <f>_xlfn.RANK.EQ(tbl_vikor_3[[#This Row],[Q(𝜆)]],tbl_vikor_3[Q(𝜆)])</f>
        <v>1719</v>
      </c>
    </row>
    <row r="1440" spans="1:3" x14ac:dyDescent="0.55000000000000004">
      <c r="A1440" s="7">
        <f>[1]!tbl_gk[[#This Row],[ID]]</f>
        <v>256229</v>
      </c>
      <c r="B1440" s="25">
        <f>(($E$2*(tbl_vikor_2[[#This Row],[S]]-MAX(tbl_vikor_2[S])))/(MIN(tbl_vikor_2[S])-MAX(tbl_vikor_2[S])))+((1-$E$2)*((tbl_vikor_2[[#This Row],[R]]-MAX(tbl_vikor_2[R]))/(MIN(tbl_vikor_2[R])-MAX(tbl_vikor_2[R]))))</f>
        <v>0.30522519717229551</v>
      </c>
      <c r="C1440" s="22">
        <f>_xlfn.RANK.EQ(tbl_vikor_3[[#This Row],[Q(𝜆)]],tbl_vikor_3[Q(𝜆)])</f>
        <v>1490</v>
      </c>
    </row>
    <row r="1441" spans="1:3" x14ac:dyDescent="0.55000000000000004">
      <c r="A1441" s="8">
        <f>[1]!tbl_gk[[#This Row],[ID]]</f>
        <v>256323</v>
      </c>
      <c r="B1441" s="26">
        <f>(($E$2*(tbl_vikor_2[[#This Row],[S]]-MAX(tbl_vikor_2[S])))/(MIN(tbl_vikor_2[S])-MAX(tbl_vikor_2[S])))+((1-$E$2)*((tbl_vikor_2[[#This Row],[R]]-MAX(tbl_vikor_2[R]))/(MIN(tbl_vikor_2[R])-MAX(tbl_vikor_2[R]))))</f>
        <v>0.13507139821390174</v>
      </c>
      <c r="C1441" s="22">
        <f>_xlfn.RANK.EQ(tbl_vikor_3[[#This Row],[Q(𝜆)]],tbl_vikor_3[Q(𝜆)])</f>
        <v>1961</v>
      </c>
    </row>
    <row r="1442" spans="1:3" x14ac:dyDescent="0.55000000000000004">
      <c r="A1442" s="7">
        <f>[1]!tbl_gk[[#This Row],[ID]]</f>
        <v>256359</v>
      </c>
      <c r="B1442" s="25">
        <f>(($E$2*(tbl_vikor_2[[#This Row],[S]]-MAX(tbl_vikor_2[S])))/(MIN(tbl_vikor_2[S])-MAX(tbl_vikor_2[S])))+((1-$E$2)*((tbl_vikor_2[[#This Row],[R]]-MAX(tbl_vikor_2[R]))/(MIN(tbl_vikor_2[R])-MAX(tbl_vikor_2[R]))))</f>
        <v>0.19615354238559227</v>
      </c>
      <c r="C1442" s="22">
        <f>_xlfn.RANK.EQ(tbl_vikor_3[[#This Row],[Q(𝜆)]],tbl_vikor_3[Q(𝜆)])</f>
        <v>1844</v>
      </c>
    </row>
    <row r="1443" spans="1:3" x14ac:dyDescent="0.55000000000000004">
      <c r="A1443" s="8">
        <f>[1]!tbl_gk[[#This Row],[ID]]</f>
        <v>256407</v>
      </c>
      <c r="B1443" s="26">
        <f>(($E$2*(tbl_vikor_2[[#This Row],[S]]-MAX(tbl_vikor_2[S])))/(MIN(tbl_vikor_2[S])-MAX(tbl_vikor_2[S])))+((1-$E$2)*((tbl_vikor_2[[#This Row],[R]]-MAX(tbl_vikor_2[R]))/(MIN(tbl_vikor_2[R])-MAX(tbl_vikor_2[R]))))</f>
        <v>0.44984458709625563</v>
      </c>
      <c r="C1443" s="22">
        <f>_xlfn.RANK.EQ(tbl_vikor_3[[#This Row],[Q(𝜆)]],tbl_vikor_3[Q(𝜆)])</f>
        <v>879</v>
      </c>
    </row>
    <row r="1444" spans="1:3" x14ac:dyDescent="0.55000000000000004">
      <c r="A1444" s="7">
        <f>[1]!tbl_gk[[#This Row],[ID]]</f>
        <v>256413</v>
      </c>
      <c r="B1444" s="25">
        <f>(($E$2*(tbl_vikor_2[[#This Row],[S]]-MAX(tbl_vikor_2[S])))/(MIN(tbl_vikor_2[S])-MAX(tbl_vikor_2[S])))+((1-$E$2)*((tbl_vikor_2[[#This Row],[R]]-MAX(tbl_vikor_2[R]))/(MIN(tbl_vikor_2[R])-MAX(tbl_vikor_2[R]))))</f>
        <v>7.6545072403545633E-2</v>
      </c>
      <c r="C1444" s="22">
        <f>_xlfn.RANK.EQ(tbl_vikor_3[[#This Row],[Q(𝜆)]],tbl_vikor_3[Q(𝜆)])</f>
        <v>2020</v>
      </c>
    </row>
    <row r="1445" spans="1:3" x14ac:dyDescent="0.55000000000000004">
      <c r="A1445" s="8">
        <f>[1]!tbl_gk[[#This Row],[ID]]</f>
        <v>256463</v>
      </c>
      <c r="B1445" s="26">
        <f>(($E$2*(tbl_vikor_2[[#This Row],[S]]-MAX(tbl_vikor_2[S])))/(MIN(tbl_vikor_2[S])-MAX(tbl_vikor_2[S])))+((1-$E$2)*((tbl_vikor_2[[#This Row],[R]]-MAX(tbl_vikor_2[R]))/(MIN(tbl_vikor_2[R])-MAX(tbl_vikor_2[R]))))</f>
        <v>0.27794603975513726</v>
      </c>
      <c r="C1445" s="22">
        <f>_xlfn.RANK.EQ(tbl_vikor_3[[#This Row],[Q(𝜆)]],tbl_vikor_3[Q(𝜆)])</f>
        <v>1590</v>
      </c>
    </row>
    <row r="1446" spans="1:3" x14ac:dyDescent="0.55000000000000004">
      <c r="A1446" s="7">
        <f>[1]!tbl_gk[[#This Row],[ID]]</f>
        <v>256474</v>
      </c>
      <c r="B1446" s="25">
        <f>(($E$2*(tbl_vikor_2[[#This Row],[S]]-MAX(tbl_vikor_2[S])))/(MIN(tbl_vikor_2[S])-MAX(tbl_vikor_2[S])))+((1-$E$2)*((tbl_vikor_2[[#This Row],[R]]-MAX(tbl_vikor_2[R]))/(MIN(tbl_vikor_2[R])-MAX(tbl_vikor_2[R]))))</f>
        <v>0.15950206156714669</v>
      </c>
      <c r="C1446" s="22">
        <f>_xlfn.RANK.EQ(tbl_vikor_3[[#This Row],[Q(𝜆)]],tbl_vikor_3[Q(𝜆)])</f>
        <v>1921</v>
      </c>
    </row>
    <row r="1447" spans="1:3" x14ac:dyDescent="0.55000000000000004">
      <c r="A1447" s="8">
        <f>[1]!tbl_gk[[#This Row],[ID]]</f>
        <v>256488</v>
      </c>
      <c r="B1447" s="26">
        <f>(($E$2*(tbl_vikor_2[[#This Row],[S]]-MAX(tbl_vikor_2[S])))/(MIN(tbl_vikor_2[S])-MAX(tbl_vikor_2[S])))+((1-$E$2)*((tbl_vikor_2[[#This Row],[R]]-MAX(tbl_vikor_2[R]))/(MIN(tbl_vikor_2[R])-MAX(tbl_vikor_2[R]))))</f>
        <v>0.35160813723969353</v>
      </c>
      <c r="C1447" s="22">
        <f>_xlfn.RANK.EQ(tbl_vikor_3[[#This Row],[Q(𝜆)]],tbl_vikor_3[Q(𝜆)])</f>
        <v>1302</v>
      </c>
    </row>
    <row r="1448" spans="1:3" x14ac:dyDescent="0.55000000000000004">
      <c r="A1448" s="7">
        <f>[1]!tbl_gk[[#This Row],[ID]]</f>
        <v>256537</v>
      </c>
      <c r="B1448" s="25">
        <f>(($E$2*(tbl_vikor_2[[#This Row],[S]]-MAX(tbl_vikor_2[S])))/(MIN(tbl_vikor_2[S])-MAX(tbl_vikor_2[S])))+((1-$E$2)*((tbl_vikor_2[[#This Row],[R]]-MAX(tbl_vikor_2[R]))/(MIN(tbl_vikor_2[R])-MAX(tbl_vikor_2[R]))))</f>
        <v>0.4154686099651631</v>
      </c>
      <c r="C1448" s="22">
        <f>_xlfn.RANK.EQ(tbl_vikor_3[[#This Row],[Q(𝜆)]],tbl_vikor_3[Q(𝜆)])</f>
        <v>1029</v>
      </c>
    </row>
    <row r="1449" spans="1:3" x14ac:dyDescent="0.55000000000000004">
      <c r="A1449" s="8">
        <f>[1]!tbl_gk[[#This Row],[ID]]</f>
        <v>256601</v>
      </c>
      <c r="B1449" s="26">
        <f>(($E$2*(tbl_vikor_2[[#This Row],[S]]-MAX(tbl_vikor_2[S])))/(MIN(tbl_vikor_2[S])-MAX(tbl_vikor_2[S])))+((1-$E$2)*((tbl_vikor_2[[#This Row],[R]]-MAX(tbl_vikor_2[R]))/(MIN(tbl_vikor_2[R])-MAX(tbl_vikor_2[R]))))</f>
        <v>0.28357302821686259</v>
      </c>
      <c r="C1449" s="22">
        <f>_xlfn.RANK.EQ(tbl_vikor_3[[#This Row],[Q(𝜆)]],tbl_vikor_3[Q(𝜆)])</f>
        <v>1566</v>
      </c>
    </row>
    <row r="1450" spans="1:3" x14ac:dyDescent="0.55000000000000004">
      <c r="A1450" s="7">
        <f>[1]!tbl_gk[[#This Row],[ID]]</f>
        <v>256665</v>
      </c>
      <c r="B1450" s="25">
        <f>(($E$2*(tbl_vikor_2[[#This Row],[S]]-MAX(tbl_vikor_2[S])))/(MIN(tbl_vikor_2[S])-MAX(tbl_vikor_2[S])))+((1-$E$2)*((tbl_vikor_2[[#This Row],[R]]-MAX(tbl_vikor_2[R]))/(MIN(tbl_vikor_2[R])-MAX(tbl_vikor_2[R]))))</f>
        <v>0.280200912146368</v>
      </c>
      <c r="C1450" s="22">
        <f>_xlfn.RANK.EQ(tbl_vikor_3[[#This Row],[Q(𝜆)]],tbl_vikor_3[Q(𝜆)])</f>
        <v>1580</v>
      </c>
    </row>
    <row r="1451" spans="1:3" x14ac:dyDescent="0.55000000000000004">
      <c r="A1451" s="8">
        <f>[1]!tbl_gk[[#This Row],[ID]]</f>
        <v>256699</v>
      </c>
      <c r="B1451" s="26">
        <f>(($E$2*(tbl_vikor_2[[#This Row],[S]]-MAX(tbl_vikor_2[S])))/(MIN(tbl_vikor_2[S])-MAX(tbl_vikor_2[S])))+((1-$E$2)*((tbl_vikor_2[[#This Row],[R]]-MAX(tbl_vikor_2[R]))/(MIN(tbl_vikor_2[R])-MAX(tbl_vikor_2[R]))))</f>
        <v>0.47577523553301265</v>
      </c>
      <c r="C1451" s="22">
        <f>_xlfn.RANK.EQ(tbl_vikor_3[[#This Row],[Q(𝜆)]],tbl_vikor_3[Q(𝜆)])</f>
        <v>756</v>
      </c>
    </row>
    <row r="1452" spans="1:3" x14ac:dyDescent="0.55000000000000004">
      <c r="A1452" s="7">
        <f>[1]!tbl_gk[[#This Row],[ID]]</f>
        <v>256742</v>
      </c>
      <c r="B1452" s="25">
        <f>(($E$2*(tbl_vikor_2[[#This Row],[S]]-MAX(tbl_vikor_2[S])))/(MIN(tbl_vikor_2[S])-MAX(tbl_vikor_2[S])))+((1-$E$2)*((tbl_vikor_2[[#This Row],[R]]-MAX(tbl_vikor_2[R]))/(MIN(tbl_vikor_2[R])-MAX(tbl_vikor_2[R]))))</f>
        <v>0.5740621569828509</v>
      </c>
      <c r="C1452" s="22">
        <f>_xlfn.RANK.EQ(tbl_vikor_3[[#This Row],[Q(𝜆)]],tbl_vikor_3[Q(𝜆)])</f>
        <v>392</v>
      </c>
    </row>
    <row r="1453" spans="1:3" x14ac:dyDescent="0.55000000000000004">
      <c r="A1453" s="8">
        <f>[1]!tbl_gk[[#This Row],[ID]]</f>
        <v>256924</v>
      </c>
      <c r="B1453" s="26">
        <f>(($E$2*(tbl_vikor_2[[#This Row],[S]]-MAX(tbl_vikor_2[S])))/(MIN(tbl_vikor_2[S])-MAX(tbl_vikor_2[S])))+((1-$E$2)*((tbl_vikor_2[[#This Row],[R]]-MAX(tbl_vikor_2[R]))/(MIN(tbl_vikor_2[R])-MAX(tbl_vikor_2[R]))))</f>
        <v>0.27886378713418591</v>
      </c>
      <c r="C1453" s="22">
        <f>_xlfn.RANK.EQ(tbl_vikor_3[[#This Row],[Q(𝜆)]],tbl_vikor_3[Q(𝜆)])</f>
        <v>1588</v>
      </c>
    </row>
    <row r="1454" spans="1:3" x14ac:dyDescent="0.55000000000000004">
      <c r="A1454" s="7">
        <f>[1]!tbl_gk[[#This Row],[ID]]</f>
        <v>256938</v>
      </c>
      <c r="B1454" s="25">
        <f>(($E$2*(tbl_vikor_2[[#This Row],[S]]-MAX(tbl_vikor_2[S])))/(MIN(tbl_vikor_2[S])-MAX(tbl_vikor_2[S])))+((1-$E$2)*((tbl_vikor_2[[#This Row],[R]]-MAX(tbl_vikor_2[R]))/(MIN(tbl_vikor_2[R])-MAX(tbl_vikor_2[R]))))</f>
        <v>0.39519895162161273</v>
      </c>
      <c r="C1454" s="22">
        <f>_xlfn.RANK.EQ(tbl_vikor_3[[#This Row],[Q(𝜆)]],tbl_vikor_3[Q(𝜆)])</f>
        <v>1115</v>
      </c>
    </row>
    <row r="1455" spans="1:3" x14ac:dyDescent="0.55000000000000004">
      <c r="A1455" s="8">
        <f>[1]!tbl_gk[[#This Row],[ID]]</f>
        <v>256953</v>
      </c>
      <c r="B1455" s="26">
        <f>(($E$2*(tbl_vikor_2[[#This Row],[S]]-MAX(tbl_vikor_2[S])))/(MIN(tbl_vikor_2[S])-MAX(tbl_vikor_2[S])))+((1-$E$2)*((tbl_vikor_2[[#This Row],[R]]-MAX(tbl_vikor_2[R]))/(MIN(tbl_vikor_2[R])-MAX(tbl_vikor_2[R]))))</f>
        <v>0.46815377718545725</v>
      </c>
      <c r="C1455" s="22">
        <f>_xlfn.RANK.EQ(tbl_vikor_3[[#This Row],[Q(𝜆)]],tbl_vikor_3[Q(𝜆)])</f>
        <v>789</v>
      </c>
    </row>
    <row r="1456" spans="1:3" x14ac:dyDescent="0.55000000000000004">
      <c r="A1456" s="7">
        <f>[1]!tbl_gk[[#This Row],[ID]]</f>
        <v>257138</v>
      </c>
      <c r="B1456" s="25">
        <f>(($E$2*(tbl_vikor_2[[#This Row],[S]]-MAX(tbl_vikor_2[S])))/(MIN(tbl_vikor_2[S])-MAX(tbl_vikor_2[S])))+((1-$E$2)*((tbl_vikor_2[[#This Row],[R]]-MAX(tbl_vikor_2[R]))/(MIN(tbl_vikor_2[R])-MAX(tbl_vikor_2[R]))))</f>
        <v>0.23929078730303302</v>
      </c>
      <c r="C1456" s="22">
        <f>_xlfn.RANK.EQ(tbl_vikor_3[[#This Row],[Q(𝜆)]],tbl_vikor_3[Q(𝜆)])</f>
        <v>1731</v>
      </c>
    </row>
    <row r="1457" spans="1:3" x14ac:dyDescent="0.55000000000000004">
      <c r="A1457" s="8">
        <f>[1]!tbl_gk[[#This Row],[ID]]</f>
        <v>257142</v>
      </c>
      <c r="B1457" s="26">
        <f>(($E$2*(tbl_vikor_2[[#This Row],[S]]-MAX(tbl_vikor_2[S])))/(MIN(tbl_vikor_2[S])-MAX(tbl_vikor_2[S])))+((1-$E$2)*((tbl_vikor_2[[#This Row],[R]]-MAX(tbl_vikor_2[R]))/(MIN(tbl_vikor_2[R])-MAX(tbl_vikor_2[R]))))</f>
        <v>0.3071286409932848</v>
      </c>
      <c r="C1457" s="22">
        <f>_xlfn.RANK.EQ(tbl_vikor_3[[#This Row],[Q(𝜆)]],tbl_vikor_3[Q(𝜆)])</f>
        <v>1481</v>
      </c>
    </row>
    <row r="1458" spans="1:3" x14ac:dyDescent="0.55000000000000004">
      <c r="A1458" s="7">
        <f>[1]!tbl_gk[[#This Row],[ID]]</f>
        <v>257149</v>
      </c>
      <c r="B1458" s="25">
        <f>(($E$2*(tbl_vikor_2[[#This Row],[S]]-MAX(tbl_vikor_2[S])))/(MIN(tbl_vikor_2[S])-MAX(tbl_vikor_2[S])))+((1-$E$2)*((tbl_vikor_2[[#This Row],[R]]-MAX(tbl_vikor_2[R]))/(MIN(tbl_vikor_2[R])-MAX(tbl_vikor_2[R]))))</f>
        <v>0.30272275190194942</v>
      </c>
      <c r="C1458" s="22">
        <f>_xlfn.RANK.EQ(tbl_vikor_3[[#This Row],[Q(𝜆)]],tbl_vikor_3[Q(𝜆)])</f>
        <v>1494</v>
      </c>
    </row>
    <row r="1459" spans="1:3" x14ac:dyDescent="0.55000000000000004">
      <c r="A1459" s="8">
        <f>[1]!tbl_gk[[#This Row],[ID]]</f>
        <v>257176</v>
      </c>
      <c r="B1459" s="26">
        <f>(($E$2*(tbl_vikor_2[[#This Row],[S]]-MAX(tbl_vikor_2[S])))/(MIN(tbl_vikor_2[S])-MAX(tbl_vikor_2[S])))+((1-$E$2)*((tbl_vikor_2[[#This Row],[R]]-MAX(tbl_vikor_2[R]))/(MIN(tbl_vikor_2[R])-MAX(tbl_vikor_2[R]))))</f>
        <v>0.35595555575696791</v>
      </c>
      <c r="C1459" s="22">
        <f>_xlfn.RANK.EQ(tbl_vikor_3[[#This Row],[Q(𝜆)]],tbl_vikor_3[Q(𝜆)])</f>
        <v>1274</v>
      </c>
    </row>
    <row r="1460" spans="1:3" x14ac:dyDescent="0.55000000000000004">
      <c r="A1460" s="7">
        <f>[1]!tbl_gk[[#This Row],[ID]]</f>
        <v>257209</v>
      </c>
      <c r="B1460" s="25">
        <f>(($E$2*(tbl_vikor_2[[#This Row],[S]]-MAX(tbl_vikor_2[S])))/(MIN(tbl_vikor_2[S])-MAX(tbl_vikor_2[S])))+((1-$E$2)*((tbl_vikor_2[[#This Row],[R]]-MAX(tbl_vikor_2[R]))/(MIN(tbl_vikor_2[R])-MAX(tbl_vikor_2[R]))))</f>
        <v>0.18050831266164818</v>
      </c>
      <c r="C1460" s="22">
        <f>_xlfn.RANK.EQ(tbl_vikor_3[[#This Row],[Q(𝜆)]],tbl_vikor_3[Q(𝜆)])</f>
        <v>1880</v>
      </c>
    </row>
    <row r="1461" spans="1:3" x14ac:dyDescent="0.55000000000000004">
      <c r="A1461" s="8">
        <f>[1]!tbl_gk[[#This Row],[ID]]</f>
        <v>257235</v>
      </c>
      <c r="B1461" s="26">
        <f>(($E$2*(tbl_vikor_2[[#This Row],[S]]-MAX(tbl_vikor_2[S])))/(MIN(tbl_vikor_2[S])-MAX(tbl_vikor_2[S])))+((1-$E$2)*((tbl_vikor_2[[#This Row],[R]]-MAX(tbl_vikor_2[R]))/(MIN(tbl_vikor_2[R])-MAX(tbl_vikor_2[R]))))</f>
        <v>0.37787577978997589</v>
      </c>
      <c r="C1461" s="22">
        <f>_xlfn.RANK.EQ(tbl_vikor_3[[#This Row],[Q(𝜆)]],tbl_vikor_3[Q(𝜆)])</f>
        <v>1171</v>
      </c>
    </row>
    <row r="1462" spans="1:3" x14ac:dyDescent="0.55000000000000004">
      <c r="A1462" s="7">
        <f>[1]!tbl_gk[[#This Row],[ID]]</f>
        <v>257237</v>
      </c>
      <c r="B1462" s="25">
        <f>(($E$2*(tbl_vikor_2[[#This Row],[S]]-MAX(tbl_vikor_2[S])))/(MIN(tbl_vikor_2[S])-MAX(tbl_vikor_2[S])))+((1-$E$2)*((tbl_vikor_2[[#This Row],[R]]-MAX(tbl_vikor_2[R]))/(MIN(tbl_vikor_2[R])-MAX(tbl_vikor_2[R]))))</f>
        <v>0.44696030225595329</v>
      </c>
      <c r="C1462" s="22">
        <f>_xlfn.RANK.EQ(tbl_vikor_3[[#This Row],[Q(𝜆)]],tbl_vikor_3[Q(𝜆)])</f>
        <v>890</v>
      </c>
    </row>
    <row r="1463" spans="1:3" x14ac:dyDescent="0.55000000000000004">
      <c r="A1463" s="8">
        <f>[1]!tbl_gk[[#This Row],[ID]]</f>
        <v>257273</v>
      </c>
      <c r="B1463" s="26">
        <f>(($E$2*(tbl_vikor_2[[#This Row],[S]]-MAX(tbl_vikor_2[S])))/(MIN(tbl_vikor_2[S])-MAX(tbl_vikor_2[S])))+((1-$E$2)*((tbl_vikor_2[[#This Row],[R]]-MAX(tbl_vikor_2[R]))/(MIN(tbl_vikor_2[R])-MAX(tbl_vikor_2[R]))))</f>
        <v>0.29120127315842104</v>
      </c>
      <c r="C1463" s="22">
        <f>_xlfn.RANK.EQ(tbl_vikor_3[[#This Row],[Q(𝜆)]],tbl_vikor_3[Q(𝜆)])</f>
        <v>1534</v>
      </c>
    </row>
    <row r="1464" spans="1:3" x14ac:dyDescent="0.55000000000000004">
      <c r="A1464" s="7">
        <f>[1]!tbl_gk[[#This Row],[ID]]</f>
        <v>257288</v>
      </c>
      <c r="B1464" s="25">
        <f>(($E$2*(tbl_vikor_2[[#This Row],[S]]-MAX(tbl_vikor_2[S])))/(MIN(tbl_vikor_2[S])-MAX(tbl_vikor_2[S])))+((1-$E$2)*((tbl_vikor_2[[#This Row],[R]]-MAX(tbl_vikor_2[R]))/(MIN(tbl_vikor_2[R])-MAX(tbl_vikor_2[R]))))</f>
        <v>0.69929377441549079</v>
      </c>
      <c r="C1464" s="22">
        <f>_xlfn.RANK.EQ(tbl_vikor_3[[#This Row],[Q(𝜆)]],tbl_vikor_3[Q(𝜆)])</f>
        <v>124</v>
      </c>
    </row>
    <row r="1465" spans="1:3" x14ac:dyDescent="0.55000000000000004">
      <c r="A1465" s="8">
        <f>[1]!tbl_gk[[#This Row],[ID]]</f>
        <v>257304</v>
      </c>
      <c r="B1465" s="26">
        <f>(($E$2*(tbl_vikor_2[[#This Row],[S]]-MAX(tbl_vikor_2[S])))/(MIN(tbl_vikor_2[S])-MAX(tbl_vikor_2[S])))+((1-$E$2)*((tbl_vikor_2[[#This Row],[R]]-MAX(tbl_vikor_2[R]))/(MIN(tbl_vikor_2[R])-MAX(tbl_vikor_2[R]))))</f>
        <v>0.28537921213962059</v>
      </c>
      <c r="C1465" s="22">
        <f>_xlfn.RANK.EQ(tbl_vikor_3[[#This Row],[Q(𝜆)]],tbl_vikor_3[Q(𝜆)])</f>
        <v>1563</v>
      </c>
    </row>
    <row r="1466" spans="1:3" x14ac:dyDescent="0.55000000000000004">
      <c r="A1466" s="7">
        <f>[1]!tbl_gk[[#This Row],[ID]]</f>
        <v>257342</v>
      </c>
      <c r="B1466" s="25">
        <f>(($E$2*(tbl_vikor_2[[#This Row],[S]]-MAX(tbl_vikor_2[S])))/(MIN(tbl_vikor_2[S])-MAX(tbl_vikor_2[S])))+((1-$E$2)*((tbl_vikor_2[[#This Row],[R]]-MAX(tbl_vikor_2[R]))/(MIN(tbl_vikor_2[R])-MAX(tbl_vikor_2[R]))))</f>
        <v>0.35894774311335853</v>
      </c>
      <c r="C1466" s="22">
        <f>_xlfn.RANK.EQ(tbl_vikor_3[[#This Row],[Q(𝜆)]],tbl_vikor_3[Q(𝜆)])</f>
        <v>1265</v>
      </c>
    </row>
    <row r="1467" spans="1:3" x14ac:dyDescent="0.55000000000000004">
      <c r="A1467" s="8">
        <f>[1]!tbl_gk[[#This Row],[ID]]</f>
        <v>257439</v>
      </c>
      <c r="B1467" s="26">
        <f>(($E$2*(tbl_vikor_2[[#This Row],[S]]-MAX(tbl_vikor_2[S])))/(MIN(tbl_vikor_2[S])-MAX(tbl_vikor_2[S])))+((1-$E$2)*((tbl_vikor_2[[#This Row],[R]]-MAX(tbl_vikor_2[R]))/(MIN(tbl_vikor_2[R])-MAX(tbl_vikor_2[R]))))</f>
        <v>0.82405401539885181</v>
      </c>
      <c r="C1467" s="22">
        <f>_xlfn.RANK.EQ(tbl_vikor_3[[#This Row],[Q(𝜆)]],tbl_vikor_3[Q(𝜆)])</f>
        <v>29</v>
      </c>
    </row>
    <row r="1468" spans="1:3" x14ac:dyDescent="0.55000000000000004">
      <c r="A1468" s="7">
        <f>[1]!tbl_gk[[#This Row],[ID]]</f>
        <v>257469</v>
      </c>
      <c r="B1468" s="25">
        <f>(($E$2*(tbl_vikor_2[[#This Row],[S]]-MAX(tbl_vikor_2[S])))/(MIN(tbl_vikor_2[S])-MAX(tbl_vikor_2[S])))+((1-$E$2)*((tbl_vikor_2[[#This Row],[R]]-MAX(tbl_vikor_2[R]))/(MIN(tbl_vikor_2[R])-MAX(tbl_vikor_2[R]))))</f>
        <v>0.15335869383624065</v>
      </c>
      <c r="C1468" s="22">
        <f>_xlfn.RANK.EQ(tbl_vikor_3[[#This Row],[Q(𝜆)]],tbl_vikor_3[Q(𝜆)])</f>
        <v>1930</v>
      </c>
    </row>
    <row r="1469" spans="1:3" x14ac:dyDescent="0.55000000000000004">
      <c r="A1469" s="8">
        <f>[1]!tbl_gk[[#This Row],[ID]]</f>
        <v>257475</v>
      </c>
      <c r="B1469" s="26">
        <f>(($E$2*(tbl_vikor_2[[#This Row],[S]]-MAX(tbl_vikor_2[S])))/(MIN(tbl_vikor_2[S])-MAX(tbl_vikor_2[S])))+((1-$E$2)*((tbl_vikor_2[[#This Row],[R]]-MAX(tbl_vikor_2[R]))/(MIN(tbl_vikor_2[R])-MAX(tbl_vikor_2[R]))))</f>
        <v>0.34261731496117143</v>
      </c>
      <c r="C1469" s="22">
        <f>_xlfn.RANK.EQ(tbl_vikor_3[[#This Row],[Q(𝜆)]],tbl_vikor_3[Q(𝜆)])</f>
        <v>1337</v>
      </c>
    </row>
    <row r="1470" spans="1:3" x14ac:dyDescent="0.55000000000000004">
      <c r="A1470" s="7">
        <f>[1]!tbl_gk[[#This Row],[ID]]</f>
        <v>257479</v>
      </c>
      <c r="B1470" s="25">
        <f>(($E$2*(tbl_vikor_2[[#This Row],[S]]-MAX(tbl_vikor_2[S])))/(MIN(tbl_vikor_2[S])-MAX(tbl_vikor_2[S])))+((1-$E$2)*((tbl_vikor_2[[#This Row],[R]]-MAX(tbl_vikor_2[R]))/(MIN(tbl_vikor_2[R])-MAX(tbl_vikor_2[R]))))</f>
        <v>0.20741446937625743</v>
      </c>
      <c r="C1470" s="22">
        <f>_xlfn.RANK.EQ(tbl_vikor_3[[#This Row],[Q(𝜆)]],tbl_vikor_3[Q(𝜆)])</f>
        <v>1820</v>
      </c>
    </row>
    <row r="1471" spans="1:3" x14ac:dyDescent="0.55000000000000004">
      <c r="A1471" s="8">
        <f>[1]!tbl_gk[[#This Row],[ID]]</f>
        <v>257480</v>
      </c>
      <c r="B1471" s="26">
        <f>(($E$2*(tbl_vikor_2[[#This Row],[S]]-MAX(tbl_vikor_2[S])))/(MIN(tbl_vikor_2[S])-MAX(tbl_vikor_2[S])))+((1-$E$2)*((tbl_vikor_2[[#This Row],[R]]-MAX(tbl_vikor_2[R]))/(MIN(tbl_vikor_2[R])-MAX(tbl_vikor_2[R]))))</f>
        <v>0.50797694140191729</v>
      </c>
      <c r="C1471" s="22">
        <f>_xlfn.RANK.EQ(tbl_vikor_3[[#This Row],[Q(𝜆)]],tbl_vikor_3[Q(𝜆)])</f>
        <v>605</v>
      </c>
    </row>
    <row r="1472" spans="1:3" x14ac:dyDescent="0.55000000000000004">
      <c r="A1472" s="7">
        <f>[1]!tbl_gk[[#This Row],[ID]]</f>
        <v>257492</v>
      </c>
      <c r="B1472" s="25">
        <f>(($E$2*(tbl_vikor_2[[#This Row],[S]]-MAX(tbl_vikor_2[S])))/(MIN(tbl_vikor_2[S])-MAX(tbl_vikor_2[S])))+((1-$E$2)*((tbl_vikor_2[[#This Row],[R]]-MAX(tbl_vikor_2[R]))/(MIN(tbl_vikor_2[R])-MAX(tbl_vikor_2[R]))))</f>
        <v>0.45400045106779868</v>
      </c>
      <c r="C1472" s="22">
        <f>_xlfn.RANK.EQ(tbl_vikor_3[[#This Row],[Q(𝜆)]],tbl_vikor_3[Q(𝜆)])</f>
        <v>850</v>
      </c>
    </row>
    <row r="1473" spans="1:3" x14ac:dyDescent="0.55000000000000004">
      <c r="A1473" s="8">
        <f>[1]!tbl_gk[[#This Row],[ID]]</f>
        <v>257497</v>
      </c>
      <c r="B1473" s="26">
        <f>(($E$2*(tbl_vikor_2[[#This Row],[S]]-MAX(tbl_vikor_2[S])))/(MIN(tbl_vikor_2[S])-MAX(tbl_vikor_2[S])))+((1-$E$2)*((tbl_vikor_2[[#This Row],[R]]-MAX(tbl_vikor_2[R]))/(MIN(tbl_vikor_2[R])-MAX(tbl_vikor_2[R]))))</f>
        <v>0.27143295235905512</v>
      </c>
      <c r="C1473" s="22">
        <f>_xlfn.RANK.EQ(tbl_vikor_3[[#This Row],[Q(𝜆)]],tbl_vikor_3[Q(𝜆)])</f>
        <v>1617</v>
      </c>
    </row>
    <row r="1474" spans="1:3" x14ac:dyDescent="0.55000000000000004">
      <c r="A1474" s="7">
        <f>[1]!tbl_gk[[#This Row],[ID]]</f>
        <v>257568</v>
      </c>
      <c r="B1474" s="25">
        <f>(($E$2*(tbl_vikor_2[[#This Row],[S]]-MAX(tbl_vikor_2[S])))/(MIN(tbl_vikor_2[S])-MAX(tbl_vikor_2[S])))+((1-$E$2)*((tbl_vikor_2[[#This Row],[R]]-MAX(tbl_vikor_2[R]))/(MIN(tbl_vikor_2[R])-MAX(tbl_vikor_2[R]))))</f>
        <v>0.27968933799447049</v>
      </c>
      <c r="C1474" s="22">
        <f>_xlfn.RANK.EQ(tbl_vikor_3[[#This Row],[Q(𝜆)]],tbl_vikor_3[Q(𝜆)])</f>
        <v>1585</v>
      </c>
    </row>
    <row r="1475" spans="1:3" x14ac:dyDescent="0.55000000000000004">
      <c r="A1475" s="8">
        <f>[1]!tbl_gk[[#This Row],[ID]]</f>
        <v>257580</v>
      </c>
      <c r="B1475" s="26">
        <f>(($E$2*(tbl_vikor_2[[#This Row],[S]]-MAX(tbl_vikor_2[S])))/(MIN(tbl_vikor_2[S])-MAX(tbl_vikor_2[S])))+((1-$E$2)*((tbl_vikor_2[[#This Row],[R]]-MAX(tbl_vikor_2[R]))/(MIN(tbl_vikor_2[R])-MAX(tbl_vikor_2[R]))))</f>
        <v>0.14398451402630638</v>
      </c>
      <c r="C1475" s="22">
        <f>_xlfn.RANK.EQ(tbl_vikor_3[[#This Row],[Q(𝜆)]],tbl_vikor_3[Q(𝜆)])</f>
        <v>1947</v>
      </c>
    </row>
    <row r="1476" spans="1:3" x14ac:dyDescent="0.55000000000000004">
      <c r="A1476" s="7">
        <f>[1]!tbl_gk[[#This Row],[ID]]</f>
        <v>257618</v>
      </c>
      <c r="B1476" s="25">
        <f>(($E$2*(tbl_vikor_2[[#This Row],[S]]-MAX(tbl_vikor_2[S])))/(MIN(tbl_vikor_2[S])-MAX(tbl_vikor_2[S])))+((1-$E$2)*((tbl_vikor_2[[#This Row],[R]]-MAX(tbl_vikor_2[R]))/(MIN(tbl_vikor_2[R])-MAX(tbl_vikor_2[R]))))</f>
        <v>0.42509011660448903</v>
      </c>
      <c r="C1476" s="22">
        <f>_xlfn.RANK.EQ(tbl_vikor_3[[#This Row],[Q(𝜆)]],tbl_vikor_3[Q(𝜆)])</f>
        <v>986</v>
      </c>
    </row>
    <row r="1477" spans="1:3" x14ac:dyDescent="0.55000000000000004">
      <c r="A1477" s="8">
        <f>[1]!tbl_gk[[#This Row],[ID]]</f>
        <v>257637</v>
      </c>
      <c r="B1477" s="26">
        <f>(($E$2*(tbl_vikor_2[[#This Row],[S]]-MAX(tbl_vikor_2[S])))/(MIN(tbl_vikor_2[S])-MAX(tbl_vikor_2[S])))+((1-$E$2)*((tbl_vikor_2[[#This Row],[R]]-MAX(tbl_vikor_2[R]))/(MIN(tbl_vikor_2[R])-MAX(tbl_vikor_2[R]))))</f>
        <v>0.31839010239105919</v>
      </c>
      <c r="C1477" s="22">
        <f>_xlfn.RANK.EQ(tbl_vikor_3[[#This Row],[Q(𝜆)]],tbl_vikor_3[Q(𝜆)])</f>
        <v>1440</v>
      </c>
    </row>
    <row r="1478" spans="1:3" x14ac:dyDescent="0.55000000000000004">
      <c r="A1478" s="7">
        <f>[1]!tbl_gk[[#This Row],[ID]]</f>
        <v>257638</v>
      </c>
      <c r="B1478" s="25">
        <f>(($E$2*(tbl_vikor_2[[#This Row],[S]]-MAX(tbl_vikor_2[S])))/(MIN(tbl_vikor_2[S])-MAX(tbl_vikor_2[S])))+((1-$E$2)*((tbl_vikor_2[[#This Row],[R]]-MAX(tbl_vikor_2[R]))/(MIN(tbl_vikor_2[R])-MAX(tbl_vikor_2[R]))))</f>
        <v>0.35196762378775154</v>
      </c>
      <c r="C1478" s="22">
        <f>_xlfn.RANK.EQ(tbl_vikor_3[[#This Row],[Q(𝜆)]],tbl_vikor_3[Q(𝜆)])</f>
        <v>1297</v>
      </c>
    </row>
    <row r="1479" spans="1:3" x14ac:dyDescent="0.55000000000000004">
      <c r="A1479" s="8">
        <f>[1]!tbl_gk[[#This Row],[ID]]</f>
        <v>257640</v>
      </c>
      <c r="B1479" s="26">
        <f>(($E$2*(tbl_vikor_2[[#This Row],[S]]-MAX(tbl_vikor_2[S])))/(MIN(tbl_vikor_2[S])-MAX(tbl_vikor_2[S])))+((1-$E$2)*((tbl_vikor_2[[#This Row],[R]]-MAX(tbl_vikor_2[R]))/(MIN(tbl_vikor_2[R])-MAX(tbl_vikor_2[R]))))</f>
        <v>0.41945023356665934</v>
      </c>
      <c r="C1479" s="22">
        <f>_xlfn.RANK.EQ(tbl_vikor_3[[#This Row],[Q(𝜆)]],tbl_vikor_3[Q(𝜆)])</f>
        <v>1009</v>
      </c>
    </row>
    <row r="1480" spans="1:3" x14ac:dyDescent="0.55000000000000004">
      <c r="A1480" s="7">
        <f>[1]!tbl_gk[[#This Row],[ID]]</f>
        <v>257669</v>
      </c>
      <c r="B1480" s="25">
        <f>(($E$2*(tbl_vikor_2[[#This Row],[S]]-MAX(tbl_vikor_2[S])))/(MIN(tbl_vikor_2[S])-MAX(tbl_vikor_2[S])))+((1-$E$2)*((tbl_vikor_2[[#This Row],[R]]-MAX(tbl_vikor_2[R]))/(MIN(tbl_vikor_2[R])-MAX(tbl_vikor_2[R]))))</f>
        <v>0.45519698500161204</v>
      </c>
      <c r="C1480" s="22">
        <f>_xlfn.RANK.EQ(tbl_vikor_3[[#This Row],[Q(𝜆)]],tbl_vikor_3[Q(𝜆)])</f>
        <v>842</v>
      </c>
    </row>
    <row r="1481" spans="1:3" x14ac:dyDescent="0.55000000000000004">
      <c r="A1481" s="8">
        <f>[1]!tbl_gk[[#This Row],[ID]]</f>
        <v>257670</v>
      </c>
      <c r="B1481" s="26">
        <f>(($E$2*(tbl_vikor_2[[#This Row],[S]]-MAX(tbl_vikor_2[S])))/(MIN(tbl_vikor_2[S])-MAX(tbl_vikor_2[S])))+((1-$E$2)*((tbl_vikor_2[[#This Row],[R]]-MAX(tbl_vikor_2[R]))/(MIN(tbl_vikor_2[R])-MAX(tbl_vikor_2[R]))))</f>
        <v>0.28952601470902284</v>
      </c>
      <c r="C1481" s="22">
        <f>_xlfn.RANK.EQ(tbl_vikor_3[[#This Row],[Q(𝜆)]],tbl_vikor_3[Q(𝜆)])</f>
        <v>1537</v>
      </c>
    </row>
    <row r="1482" spans="1:3" x14ac:dyDescent="0.55000000000000004">
      <c r="A1482" s="7">
        <f>[1]!tbl_gk[[#This Row],[ID]]</f>
        <v>257721</v>
      </c>
      <c r="B1482" s="25">
        <f>(($E$2*(tbl_vikor_2[[#This Row],[S]]-MAX(tbl_vikor_2[S])))/(MIN(tbl_vikor_2[S])-MAX(tbl_vikor_2[S])))+((1-$E$2)*((tbl_vikor_2[[#This Row],[R]]-MAX(tbl_vikor_2[R]))/(MIN(tbl_vikor_2[R])-MAX(tbl_vikor_2[R]))))</f>
        <v>0.33660897201100753</v>
      </c>
      <c r="C1482" s="22">
        <f>_xlfn.RANK.EQ(tbl_vikor_3[[#This Row],[Q(𝜆)]],tbl_vikor_3[Q(𝜆)])</f>
        <v>1361</v>
      </c>
    </row>
    <row r="1483" spans="1:3" x14ac:dyDescent="0.55000000000000004">
      <c r="A1483" s="8">
        <f>[1]!tbl_gk[[#This Row],[ID]]</f>
        <v>257740</v>
      </c>
      <c r="B1483" s="26">
        <f>(($E$2*(tbl_vikor_2[[#This Row],[S]]-MAX(tbl_vikor_2[S])))/(MIN(tbl_vikor_2[S])-MAX(tbl_vikor_2[S])))+((1-$E$2)*((tbl_vikor_2[[#This Row],[R]]-MAX(tbl_vikor_2[R]))/(MIN(tbl_vikor_2[R])-MAX(tbl_vikor_2[R]))))</f>
        <v>0.43847115218350896</v>
      </c>
      <c r="C1483" s="22">
        <f>_xlfn.RANK.EQ(tbl_vikor_3[[#This Row],[Q(𝜆)]],tbl_vikor_3[Q(𝜆)])</f>
        <v>926</v>
      </c>
    </row>
    <row r="1484" spans="1:3" x14ac:dyDescent="0.55000000000000004">
      <c r="A1484" s="7">
        <f>[1]!tbl_gk[[#This Row],[ID]]</f>
        <v>257741</v>
      </c>
      <c r="B1484" s="25">
        <f>(($E$2*(tbl_vikor_2[[#This Row],[S]]-MAX(tbl_vikor_2[S])))/(MIN(tbl_vikor_2[S])-MAX(tbl_vikor_2[S])))+((1-$E$2)*((tbl_vikor_2[[#This Row],[R]]-MAX(tbl_vikor_2[R]))/(MIN(tbl_vikor_2[R])-MAX(tbl_vikor_2[R]))))</f>
        <v>0.19100917878854123</v>
      </c>
      <c r="C1484" s="22">
        <f>_xlfn.RANK.EQ(tbl_vikor_3[[#This Row],[Q(𝜆)]],tbl_vikor_3[Q(𝜆)])</f>
        <v>1853</v>
      </c>
    </row>
    <row r="1485" spans="1:3" x14ac:dyDescent="0.55000000000000004">
      <c r="A1485" s="8">
        <f>[1]!tbl_gk[[#This Row],[ID]]</f>
        <v>257789</v>
      </c>
      <c r="B1485" s="26">
        <f>(($E$2*(tbl_vikor_2[[#This Row],[S]]-MAX(tbl_vikor_2[S])))/(MIN(tbl_vikor_2[S])-MAX(tbl_vikor_2[S])))+((1-$E$2)*((tbl_vikor_2[[#This Row],[R]]-MAX(tbl_vikor_2[R]))/(MIN(tbl_vikor_2[R])-MAX(tbl_vikor_2[R]))))</f>
        <v>0.26511769893732312</v>
      </c>
      <c r="C1485" s="22">
        <f>_xlfn.RANK.EQ(tbl_vikor_3[[#This Row],[Q(𝜆)]],tbl_vikor_3[Q(𝜆)])</f>
        <v>1643</v>
      </c>
    </row>
    <row r="1486" spans="1:3" x14ac:dyDescent="0.55000000000000004">
      <c r="A1486" s="7">
        <f>[1]!tbl_gk[[#This Row],[ID]]</f>
        <v>257791</v>
      </c>
      <c r="B1486" s="25">
        <f>(($E$2*(tbl_vikor_2[[#This Row],[S]]-MAX(tbl_vikor_2[S])))/(MIN(tbl_vikor_2[S])-MAX(tbl_vikor_2[S])))+((1-$E$2)*((tbl_vikor_2[[#This Row],[R]]-MAX(tbl_vikor_2[R]))/(MIN(tbl_vikor_2[R])-MAX(tbl_vikor_2[R]))))</f>
        <v>0.34844187096358192</v>
      </c>
      <c r="C1486" s="22">
        <f>_xlfn.RANK.EQ(tbl_vikor_3[[#This Row],[Q(𝜆)]],tbl_vikor_3[Q(𝜆)])</f>
        <v>1315</v>
      </c>
    </row>
    <row r="1487" spans="1:3" x14ac:dyDescent="0.55000000000000004">
      <c r="A1487" s="8">
        <f>[1]!tbl_gk[[#This Row],[ID]]</f>
        <v>257794</v>
      </c>
      <c r="B1487" s="26">
        <f>(($E$2*(tbl_vikor_2[[#This Row],[S]]-MAX(tbl_vikor_2[S])))/(MIN(tbl_vikor_2[S])-MAX(tbl_vikor_2[S])))+((1-$E$2)*((tbl_vikor_2[[#This Row],[R]]-MAX(tbl_vikor_2[R]))/(MIN(tbl_vikor_2[R])-MAX(tbl_vikor_2[R]))))</f>
        <v>0.49378278139084864</v>
      </c>
      <c r="C1487" s="22">
        <f>_xlfn.RANK.EQ(tbl_vikor_3[[#This Row],[Q(𝜆)]],tbl_vikor_3[Q(𝜆)])</f>
        <v>663</v>
      </c>
    </row>
    <row r="1488" spans="1:3" x14ac:dyDescent="0.55000000000000004">
      <c r="A1488" s="7">
        <f>[1]!tbl_gk[[#This Row],[ID]]</f>
        <v>257796</v>
      </c>
      <c r="B1488" s="25">
        <f>(($E$2*(tbl_vikor_2[[#This Row],[S]]-MAX(tbl_vikor_2[S])))/(MIN(tbl_vikor_2[S])-MAX(tbl_vikor_2[S])))+((1-$E$2)*((tbl_vikor_2[[#This Row],[R]]-MAX(tbl_vikor_2[R]))/(MIN(tbl_vikor_2[R])-MAX(tbl_vikor_2[R]))))</f>
        <v>0.32159975338400526</v>
      </c>
      <c r="C1488" s="22">
        <f>_xlfn.RANK.EQ(tbl_vikor_3[[#This Row],[Q(𝜆)]],tbl_vikor_3[Q(𝜆)])</f>
        <v>1425</v>
      </c>
    </row>
    <row r="1489" spans="1:3" x14ac:dyDescent="0.55000000000000004">
      <c r="A1489" s="8">
        <f>[1]!tbl_gk[[#This Row],[ID]]</f>
        <v>257815</v>
      </c>
      <c r="B1489" s="26">
        <f>(($E$2*(tbl_vikor_2[[#This Row],[S]]-MAX(tbl_vikor_2[S])))/(MIN(tbl_vikor_2[S])-MAX(tbl_vikor_2[S])))+((1-$E$2)*((tbl_vikor_2[[#This Row],[R]]-MAX(tbl_vikor_2[R]))/(MIN(tbl_vikor_2[R])-MAX(tbl_vikor_2[R]))))</f>
        <v>0.21246254049241722</v>
      </c>
      <c r="C1489" s="22">
        <f>_xlfn.RANK.EQ(tbl_vikor_3[[#This Row],[Q(𝜆)]],tbl_vikor_3[Q(𝜆)])</f>
        <v>1807</v>
      </c>
    </row>
    <row r="1490" spans="1:3" x14ac:dyDescent="0.55000000000000004">
      <c r="A1490" s="7">
        <f>[1]!tbl_gk[[#This Row],[ID]]</f>
        <v>257827</v>
      </c>
      <c r="B1490" s="25">
        <f>(($E$2*(tbl_vikor_2[[#This Row],[S]]-MAX(tbl_vikor_2[S])))/(MIN(tbl_vikor_2[S])-MAX(tbl_vikor_2[S])))+((1-$E$2)*((tbl_vikor_2[[#This Row],[R]]-MAX(tbl_vikor_2[R]))/(MIN(tbl_vikor_2[R])-MAX(tbl_vikor_2[R]))))</f>
        <v>0.34406433520533009</v>
      </c>
      <c r="C1490" s="22">
        <f>_xlfn.RANK.EQ(tbl_vikor_3[[#This Row],[Q(𝜆)]],tbl_vikor_3[Q(𝜆)])</f>
        <v>1329</v>
      </c>
    </row>
    <row r="1491" spans="1:3" x14ac:dyDescent="0.55000000000000004">
      <c r="A1491" s="8">
        <f>[1]!tbl_gk[[#This Row],[ID]]</f>
        <v>257854</v>
      </c>
      <c r="B1491" s="26">
        <f>(($E$2*(tbl_vikor_2[[#This Row],[S]]-MAX(tbl_vikor_2[S])))/(MIN(tbl_vikor_2[S])-MAX(tbl_vikor_2[S])))+((1-$E$2)*((tbl_vikor_2[[#This Row],[R]]-MAX(tbl_vikor_2[R]))/(MIN(tbl_vikor_2[R])-MAX(tbl_vikor_2[R]))))</f>
        <v>0.22016850634320861</v>
      </c>
      <c r="C1491" s="22">
        <f>_xlfn.RANK.EQ(tbl_vikor_3[[#This Row],[Q(𝜆)]],tbl_vikor_3[Q(𝜆)])</f>
        <v>1788</v>
      </c>
    </row>
    <row r="1492" spans="1:3" x14ac:dyDescent="0.55000000000000004">
      <c r="A1492" s="7">
        <f>[1]!tbl_gk[[#This Row],[ID]]</f>
        <v>257862</v>
      </c>
      <c r="B1492" s="25">
        <f>(($E$2*(tbl_vikor_2[[#This Row],[S]]-MAX(tbl_vikor_2[S])))/(MIN(tbl_vikor_2[S])-MAX(tbl_vikor_2[S])))+((1-$E$2)*((tbl_vikor_2[[#This Row],[R]]-MAX(tbl_vikor_2[R]))/(MIN(tbl_vikor_2[R])-MAX(tbl_vikor_2[R]))))</f>
        <v>0.51210278711302204</v>
      </c>
      <c r="C1492" s="22">
        <f>_xlfn.RANK.EQ(tbl_vikor_3[[#This Row],[Q(𝜆)]],tbl_vikor_3[Q(𝜆)])</f>
        <v>589</v>
      </c>
    </row>
    <row r="1493" spans="1:3" x14ac:dyDescent="0.55000000000000004">
      <c r="A1493" s="8">
        <f>[1]!tbl_gk[[#This Row],[ID]]</f>
        <v>257892</v>
      </c>
      <c r="B1493" s="26">
        <f>(($E$2*(tbl_vikor_2[[#This Row],[S]]-MAX(tbl_vikor_2[S])))/(MIN(tbl_vikor_2[S])-MAX(tbl_vikor_2[S])))+((1-$E$2)*((tbl_vikor_2[[#This Row],[R]]-MAX(tbl_vikor_2[R]))/(MIN(tbl_vikor_2[R])-MAX(tbl_vikor_2[R]))))</f>
        <v>0.25931356863329247</v>
      </c>
      <c r="C1493" s="22">
        <f>_xlfn.RANK.EQ(tbl_vikor_3[[#This Row],[Q(𝜆)]],tbl_vikor_3[Q(𝜆)])</f>
        <v>1664</v>
      </c>
    </row>
    <row r="1494" spans="1:3" x14ac:dyDescent="0.55000000000000004">
      <c r="A1494" s="7">
        <f>[1]!tbl_gk[[#This Row],[ID]]</f>
        <v>257914</v>
      </c>
      <c r="B1494" s="25">
        <f>(($E$2*(tbl_vikor_2[[#This Row],[S]]-MAX(tbl_vikor_2[S])))/(MIN(tbl_vikor_2[S])-MAX(tbl_vikor_2[S])))+((1-$E$2)*((tbl_vikor_2[[#This Row],[R]]-MAX(tbl_vikor_2[R]))/(MIN(tbl_vikor_2[R])-MAX(tbl_vikor_2[R]))))</f>
        <v>0.44233983426364865</v>
      </c>
      <c r="C1494" s="22">
        <f>_xlfn.RANK.EQ(tbl_vikor_3[[#This Row],[Q(𝜆)]],tbl_vikor_3[Q(𝜆)])</f>
        <v>911</v>
      </c>
    </row>
    <row r="1495" spans="1:3" x14ac:dyDescent="0.55000000000000004">
      <c r="A1495" s="8">
        <f>[1]!tbl_gk[[#This Row],[ID]]</f>
        <v>257921</v>
      </c>
      <c r="B1495" s="26">
        <f>(($E$2*(tbl_vikor_2[[#This Row],[S]]-MAX(tbl_vikor_2[S])))/(MIN(tbl_vikor_2[S])-MAX(tbl_vikor_2[S])))+((1-$E$2)*((tbl_vikor_2[[#This Row],[R]]-MAX(tbl_vikor_2[R]))/(MIN(tbl_vikor_2[R])-MAX(tbl_vikor_2[R]))))</f>
        <v>0.20246082997821052</v>
      </c>
      <c r="C1495" s="22">
        <f>_xlfn.RANK.EQ(tbl_vikor_3[[#This Row],[Q(𝜆)]],tbl_vikor_3[Q(𝜆)])</f>
        <v>1828</v>
      </c>
    </row>
    <row r="1496" spans="1:3" x14ac:dyDescent="0.55000000000000004">
      <c r="A1496" s="7">
        <f>[1]!tbl_gk[[#This Row],[ID]]</f>
        <v>257958</v>
      </c>
      <c r="B1496" s="25">
        <f>(($E$2*(tbl_vikor_2[[#This Row],[S]]-MAX(tbl_vikor_2[S])))/(MIN(tbl_vikor_2[S])-MAX(tbl_vikor_2[S])))+((1-$E$2)*((tbl_vikor_2[[#This Row],[R]]-MAX(tbl_vikor_2[R]))/(MIN(tbl_vikor_2[R])-MAX(tbl_vikor_2[R]))))</f>
        <v>0.28154500089288326</v>
      </c>
      <c r="C1496" s="22">
        <f>_xlfn.RANK.EQ(tbl_vikor_3[[#This Row],[Q(𝜆)]],tbl_vikor_3[Q(𝜆)])</f>
        <v>1574</v>
      </c>
    </row>
    <row r="1497" spans="1:3" x14ac:dyDescent="0.55000000000000004">
      <c r="A1497" s="8">
        <f>[1]!tbl_gk[[#This Row],[ID]]</f>
        <v>257985</v>
      </c>
      <c r="B1497" s="26">
        <f>(($E$2*(tbl_vikor_2[[#This Row],[S]]-MAX(tbl_vikor_2[S])))/(MIN(tbl_vikor_2[S])-MAX(tbl_vikor_2[S])))+((1-$E$2)*((tbl_vikor_2[[#This Row],[R]]-MAX(tbl_vikor_2[R]))/(MIN(tbl_vikor_2[R])-MAX(tbl_vikor_2[R]))))</f>
        <v>0.42450015213422004</v>
      </c>
      <c r="C1497" s="22">
        <f>_xlfn.RANK.EQ(tbl_vikor_3[[#This Row],[Q(𝜆)]],tbl_vikor_3[Q(𝜆)])</f>
        <v>989</v>
      </c>
    </row>
    <row r="1498" spans="1:3" x14ac:dyDescent="0.55000000000000004">
      <c r="A1498" s="7">
        <f>[1]!tbl_gk[[#This Row],[ID]]</f>
        <v>257998</v>
      </c>
      <c r="B1498" s="25">
        <f>(($E$2*(tbl_vikor_2[[#This Row],[S]]-MAX(tbl_vikor_2[S])))/(MIN(tbl_vikor_2[S])-MAX(tbl_vikor_2[S])))+((1-$E$2)*((tbl_vikor_2[[#This Row],[R]]-MAX(tbl_vikor_2[R]))/(MIN(tbl_vikor_2[R])-MAX(tbl_vikor_2[R]))))</f>
        <v>0.43582039979149068</v>
      </c>
      <c r="C1498" s="22">
        <f>_xlfn.RANK.EQ(tbl_vikor_3[[#This Row],[Q(𝜆)]],tbl_vikor_3[Q(𝜆)])</f>
        <v>934</v>
      </c>
    </row>
    <row r="1499" spans="1:3" x14ac:dyDescent="0.55000000000000004">
      <c r="A1499" s="8">
        <f>[1]!tbl_gk[[#This Row],[ID]]</f>
        <v>258056</v>
      </c>
      <c r="B1499" s="26">
        <f>(($E$2*(tbl_vikor_2[[#This Row],[S]]-MAX(tbl_vikor_2[S])))/(MIN(tbl_vikor_2[S])-MAX(tbl_vikor_2[S])))+((1-$E$2)*((tbl_vikor_2[[#This Row],[R]]-MAX(tbl_vikor_2[R]))/(MIN(tbl_vikor_2[R])-MAX(tbl_vikor_2[R]))))</f>
        <v>0.27241620308978043</v>
      </c>
      <c r="C1499" s="22">
        <f>_xlfn.RANK.EQ(tbl_vikor_3[[#This Row],[Q(𝜆)]],tbl_vikor_3[Q(𝜆)])</f>
        <v>1613</v>
      </c>
    </row>
    <row r="1500" spans="1:3" x14ac:dyDescent="0.55000000000000004">
      <c r="A1500" s="7">
        <f>[1]!tbl_gk[[#This Row],[ID]]</f>
        <v>258085</v>
      </c>
      <c r="B1500" s="25">
        <f>(($E$2*(tbl_vikor_2[[#This Row],[S]]-MAX(tbl_vikor_2[S])))/(MIN(tbl_vikor_2[S])-MAX(tbl_vikor_2[S])))+((1-$E$2)*((tbl_vikor_2[[#This Row],[R]]-MAX(tbl_vikor_2[R]))/(MIN(tbl_vikor_2[R])-MAX(tbl_vikor_2[R]))))</f>
        <v>0.39780590467602606</v>
      </c>
      <c r="C1500" s="22">
        <f>_xlfn.RANK.EQ(tbl_vikor_3[[#This Row],[Q(𝜆)]],tbl_vikor_3[Q(𝜆)])</f>
        <v>1101</v>
      </c>
    </row>
    <row r="1501" spans="1:3" x14ac:dyDescent="0.55000000000000004">
      <c r="A1501" s="8">
        <f>[1]!tbl_gk[[#This Row],[ID]]</f>
        <v>258133</v>
      </c>
      <c r="B1501" s="26">
        <f>(($E$2*(tbl_vikor_2[[#This Row],[S]]-MAX(tbl_vikor_2[S])))/(MIN(tbl_vikor_2[S])-MAX(tbl_vikor_2[S])))+((1-$E$2)*((tbl_vikor_2[[#This Row],[R]]-MAX(tbl_vikor_2[R]))/(MIN(tbl_vikor_2[R])-MAX(tbl_vikor_2[R]))))</f>
        <v>0.34816224641624155</v>
      </c>
      <c r="C1501" s="22">
        <f>_xlfn.RANK.EQ(tbl_vikor_3[[#This Row],[Q(𝜆)]],tbl_vikor_3[Q(𝜆)])</f>
        <v>1317</v>
      </c>
    </row>
    <row r="1502" spans="1:3" x14ac:dyDescent="0.55000000000000004">
      <c r="A1502" s="7">
        <f>[1]!tbl_gk[[#This Row],[ID]]</f>
        <v>258156</v>
      </c>
      <c r="B1502" s="25">
        <f>(($E$2*(tbl_vikor_2[[#This Row],[S]]-MAX(tbl_vikor_2[S])))/(MIN(tbl_vikor_2[S])-MAX(tbl_vikor_2[S])))+((1-$E$2)*((tbl_vikor_2[[#This Row],[R]]-MAX(tbl_vikor_2[R]))/(MIN(tbl_vikor_2[R])-MAX(tbl_vikor_2[R]))))</f>
        <v>0.31839312465460251</v>
      </c>
      <c r="C1502" s="22">
        <f>_xlfn.RANK.EQ(tbl_vikor_3[[#This Row],[Q(𝜆)]],tbl_vikor_3[Q(𝜆)])</f>
        <v>1439</v>
      </c>
    </row>
    <row r="1503" spans="1:3" x14ac:dyDescent="0.55000000000000004">
      <c r="A1503" s="8">
        <f>[1]!tbl_gk[[#This Row],[ID]]</f>
        <v>258180</v>
      </c>
      <c r="B1503" s="26">
        <f>(($E$2*(tbl_vikor_2[[#This Row],[S]]-MAX(tbl_vikor_2[S])))/(MIN(tbl_vikor_2[S])-MAX(tbl_vikor_2[S])))+((1-$E$2)*((tbl_vikor_2[[#This Row],[R]]-MAX(tbl_vikor_2[R]))/(MIN(tbl_vikor_2[R])-MAX(tbl_vikor_2[R]))))</f>
        <v>0.35247145287434062</v>
      </c>
      <c r="C1503" s="22">
        <f>_xlfn.RANK.EQ(tbl_vikor_3[[#This Row],[Q(𝜆)]],tbl_vikor_3[Q(𝜆)])</f>
        <v>1295</v>
      </c>
    </row>
    <row r="1504" spans="1:3" x14ac:dyDescent="0.55000000000000004">
      <c r="A1504" s="7">
        <f>[1]!tbl_gk[[#This Row],[ID]]</f>
        <v>258183</v>
      </c>
      <c r="B1504" s="25">
        <f>(($E$2*(tbl_vikor_2[[#This Row],[S]]-MAX(tbl_vikor_2[S])))/(MIN(tbl_vikor_2[S])-MAX(tbl_vikor_2[S])))+((1-$E$2)*((tbl_vikor_2[[#This Row],[R]]-MAX(tbl_vikor_2[R]))/(MIN(tbl_vikor_2[R])-MAX(tbl_vikor_2[R]))))</f>
        <v>0.42206792158688811</v>
      </c>
      <c r="C1504" s="22">
        <f>_xlfn.RANK.EQ(tbl_vikor_3[[#This Row],[Q(𝜆)]],tbl_vikor_3[Q(𝜆)])</f>
        <v>998</v>
      </c>
    </row>
    <row r="1505" spans="1:3" x14ac:dyDescent="0.55000000000000004">
      <c r="A1505" s="8">
        <f>[1]!tbl_gk[[#This Row],[ID]]</f>
        <v>258192</v>
      </c>
      <c r="B1505" s="26">
        <f>(($E$2*(tbl_vikor_2[[#This Row],[S]]-MAX(tbl_vikor_2[S])))/(MIN(tbl_vikor_2[S])-MAX(tbl_vikor_2[S])))+((1-$E$2)*((tbl_vikor_2[[#This Row],[R]]-MAX(tbl_vikor_2[R]))/(MIN(tbl_vikor_2[R])-MAX(tbl_vikor_2[R]))))</f>
        <v>9.3841362839200845E-2</v>
      </c>
      <c r="C1505" s="22">
        <f>_xlfn.RANK.EQ(tbl_vikor_3[[#This Row],[Q(𝜆)]],tbl_vikor_3[Q(𝜆)])</f>
        <v>2008</v>
      </c>
    </row>
    <row r="1506" spans="1:3" x14ac:dyDescent="0.55000000000000004">
      <c r="A1506" s="7">
        <f>[1]!tbl_gk[[#This Row],[ID]]</f>
        <v>258200</v>
      </c>
      <c r="B1506" s="25">
        <f>(($E$2*(tbl_vikor_2[[#This Row],[S]]-MAX(tbl_vikor_2[S])))/(MIN(tbl_vikor_2[S])-MAX(tbl_vikor_2[S])))+((1-$E$2)*((tbl_vikor_2[[#This Row],[R]]-MAX(tbl_vikor_2[R]))/(MIN(tbl_vikor_2[R])-MAX(tbl_vikor_2[R]))))</f>
        <v>0.35392753915945507</v>
      </c>
      <c r="C1506" s="22">
        <f>_xlfn.RANK.EQ(tbl_vikor_3[[#This Row],[Q(𝜆)]],tbl_vikor_3[Q(𝜆)])</f>
        <v>1284</v>
      </c>
    </row>
    <row r="1507" spans="1:3" x14ac:dyDescent="0.55000000000000004">
      <c r="A1507" s="8">
        <f>[1]!tbl_gk[[#This Row],[ID]]</f>
        <v>258209</v>
      </c>
      <c r="B1507" s="26">
        <f>(($E$2*(tbl_vikor_2[[#This Row],[S]]-MAX(tbl_vikor_2[S])))/(MIN(tbl_vikor_2[S])-MAX(tbl_vikor_2[S])))+((1-$E$2)*((tbl_vikor_2[[#This Row],[R]]-MAX(tbl_vikor_2[R]))/(MIN(tbl_vikor_2[R])-MAX(tbl_vikor_2[R]))))</f>
        <v>0.39653589102249442</v>
      </c>
      <c r="C1507" s="22">
        <f>_xlfn.RANK.EQ(tbl_vikor_3[[#This Row],[Q(𝜆)]],tbl_vikor_3[Q(𝜆)])</f>
        <v>1107</v>
      </c>
    </row>
    <row r="1508" spans="1:3" x14ac:dyDescent="0.55000000000000004">
      <c r="A1508" s="7">
        <f>[1]!tbl_gk[[#This Row],[ID]]</f>
        <v>258239</v>
      </c>
      <c r="B1508" s="25">
        <f>(($E$2*(tbl_vikor_2[[#This Row],[S]]-MAX(tbl_vikor_2[S])))/(MIN(tbl_vikor_2[S])-MAX(tbl_vikor_2[S])))+((1-$E$2)*((tbl_vikor_2[[#This Row],[R]]-MAX(tbl_vikor_2[R]))/(MIN(tbl_vikor_2[R])-MAX(tbl_vikor_2[R]))))</f>
        <v>0.36647458931442045</v>
      </c>
      <c r="C1508" s="22">
        <f>_xlfn.RANK.EQ(tbl_vikor_3[[#This Row],[Q(𝜆)]],tbl_vikor_3[Q(𝜆)])</f>
        <v>1228</v>
      </c>
    </row>
    <row r="1509" spans="1:3" x14ac:dyDescent="0.55000000000000004">
      <c r="A1509" s="8">
        <f>[1]!tbl_gk[[#This Row],[ID]]</f>
        <v>258241</v>
      </c>
      <c r="B1509" s="26">
        <f>(($E$2*(tbl_vikor_2[[#This Row],[S]]-MAX(tbl_vikor_2[S])))/(MIN(tbl_vikor_2[S])-MAX(tbl_vikor_2[S])))+((1-$E$2)*((tbl_vikor_2[[#This Row],[R]]-MAX(tbl_vikor_2[R]))/(MIN(tbl_vikor_2[R])-MAX(tbl_vikor_2[R]))))</f>
        <v>0.32928269063539467</v>
      </c>
      <c r="C1509" s="22">
        <f>_xlfn.RANK.EQ(tbl_vikor_3[[#This Row],[Q(𝜆)]],tbl_vikor_3[Q(𝜆)])</f>
        <v>1398</v>
      </c>
    </row>
    <row r="1510" spans="1:3" x14ac:dyDescent="0.55000000000000004">
      <c r="A1510" s="7">
        <f>[1]!tbl_gk[[#This Row],[ID]]</f>
        <v>258264</v>
      </c>
      <c r="B1510" s="25">
        <f>(($E$2*(tbl_vikor_2[[#This Row],[S]]-MAX(tbl_vikor_2[S])))/(MIN(tbl_vikor_2[S])-MAX(tbl_vikor_2[S])))+((1-$E$2)*((tbl_vikor_2[[#This Row],[R]]-MAX(tbl_vikor_2[R]))/(MIN(tbl_vikor_2[R])-MAX(tbl_vikor_2[R]))))</f>
        <v>0.43121252393427312</v>
      </c>
      <c r="C1510" s="22">
        <f>_xlfn.RANK.EQ(tbl_vikor_3[[#This Row],[Q(𝜆)]],tbl_vikor_3[Q(𝜆)])</f>
        <v>957</v>
      </c>
    </row>
    <row r="1511" spans="1:3" x14ac:dyDescent="0.55000000000000004">
      <c r="A1511" s="8">
        <f>[1]!tbl_gk[[#This Row],[ID]]</f>
        <v>258266</v>
      </c>
      <c r="B1511" s="26">
        <f>(($E$2*(tbl_vikor_2[[#This Row],[S]]-MAX(tbl_vikor_2[S])))/(MIN(tbl_vikor_2[S])-MAX(tbl_vikor_2[S])))+((1-$E$2)*((tbl_vikor_2[[#This Row],[R]]-MAX(tbl_vikor_2[R]))/(MIN(tbl_vikor_2[R])-MAX(tbl_vikor_2[R]))))</f>
        <v>0.24500224195955048</v>
      </c>
      <c r="C1511" s="22">
        <f>_xlfn.RANK.EQ(tbl_vikor_3[[#This Row],[Q(𝜆)]],tbl_vikor_3[Q(𝜆)])</f>
        <v>1715</v>
      </c>
    </row>
    <row r="1512" spans="1:3" x14ac:dyDescent="0.55000000000000004">
      <c r="A1512" s="7">
        <f>[1]!tbl_gk[[#This Row],[ID]]</f>
        <v>258311</v>
      </c>
      <c r="B1512" s="25">
        <f>(($E$2*(tbl_vikor_2[[#This Row],[S]]-MAX(tbl_vikor_2[S])))/(MIN(tbl_vikor_2[S])-MAX(tbl_vikor_2[S])))+((1-$E$2)*((tbl_vikor_2[[#This Row],[R]]-MAX(tbl_vikor_2[R]))/(MIN(tbl_vikor_2[R])-MAX(tbl_vikor_2[R]))))</f>
        <v>0.29468146599944423</v>
      </c>
      <c r="C1512" s="22">
        <f>_xlfn.RANK.EQ(tbl_vikor_3[[#This Row],[Q(𝜆)]],tbl_vikor_3[Q(𝜆)])</f>
        <v>1522</v>
      </c>
    </row>
    <row r="1513" spans="1:3" x14ac:dyDescent="0.55000000000000004">
      <c r="A1513" s="8">
        <f>[1]!tbl_gk[[#This Row],[ID]]</f>
        <v>258351</v>
      </c>
      <c r="B1513" s="26">
        <f>(($E$2*(tbl_vikor_2[[#This Row],[S]]-MAX(tbl_vikor_2[S])))/(MIN(tbl_vikor_2[S])-MAX(tbl_vikor_2[S])))+((1-$E$2)*((tbl_vikor_2[[#This Row],[R]]-MAX(tbl_vikor_2[R]))/(MIN(tbl_vikor_2[R])-MAX(tbl_vikor_2[R]))))</f>
        <v>0.18022489959091764</v>
      </c>
      <c r="C1513" s="22">
        <f>_xlfn.RANK.EQ(tbl_vikor_3[[#This Row],[Q(𝜆)]],tbl_vikor_3[Q(𝜆)])</f>
        <v>1882</v>
      </c>
    </row>
    <row r="1514" spans="1:3" x14ac:dyDescent="0.55000000000000004">
      <c r="A1514" s="7">
        <f>[1]!tbl_gk[[#This Row],[ID]]</f>
        <v>258390</v>
      </c>
      <c r="B1514" s="25">
        <f>(($E$2*(tbl_vikor_2[[#This Row],[S]]-MAX(tbl_vikor_2[S])))/(MIN(tbl_vikor_2[S])-MAX(tbl_vikor_2[S])))+((1-$E$2)*((tbl_vikor_2[[#This Row],[R]]-MAX(tbl_vikor_2[R]))/(MIN(tbl_vikor_2[R])-MAX(tbl_vikor_2[R]))))</f>
        <v>0.62433891716404388</v>
      </c>
      <c r="C1514" s="22">
        <f>_xlfn.RANK.EQ(tbl_vikor_3[[#This Row],[Q(𝜆)]],tbl_vikor_3[Q(𝜆)])</f>
        <v>260</v>
      </c>
    </row>
    <row r="1515" spans="1:3" x14ac:dyDescent="0.55000000000000004">
      <c r="A1515" s="8">
        <f>[1]!tbl_gk[[#This Row],[ID]]</f>
        <v>258420</v>
      </c>
      <c r="B1515" s="26">
        <f>(($E$2*(tbl_vikor_2[[#This Row],[S]]-MAX(tbl_vikor_2[S])))/(MIN(tbl_vikor_2[S])-MAX(tbl_vikor_2[S])))+((1-$E$2)*((tbl_vikor_2[[#This Row],[R]]-MAX(tbl_vikor_2[R]))/(MIN(tbl_vikor_2[R])-MAX(tbl_vikor_2[R]))))</f>
        <v>0.33659548422658936</v>
      </c>
      <c r="C1515" s="22">
        <f>_xlfn.RANK.EQ(tbl_vikor_3[[#This Row],[Q(𝜆)]],tbl_vikor_3[Q(𝜆)])</f>
        <v>1362</v>
      </c>
    </row>
    <row r="1516" spans="1:3" x14ac:dyDescent="0.55000000000000004">
      <c r="A1516" s="7">
        <f>[1]!tbl_gk[[#This Row],[ID]]</f>
        <v>258466</v>
      </c>
      <c r="B1516" s="25">
        <f>(($E$2*(tbl_vikor_2[[#This Row],[S]]-MAX(tbl_vikor_2[S])))/(MIN(tbl_vikor_2[S])-MAX(tbl_vikor_2[S])))+((1-$E$2)*((tbl_vikor_2[[#This Row],[R]]-MAX(tbl_vikor_2[R]))/(MIN(tbl_vikor_2[R])-MAX(tbl_vikor_2[R]))))</f>
        <v>0.40215590292228331</v>
      </c>
      <c r="C1516" s="22">
        <f>_xlfn.RANK.EQ(tbl_vikor_3[[#This Row],[Q(𝜆)]],tbl_vikor_3[Q(𝜆)])</f>
        <v>1087</v>
      </c>
    </row>
    <row r="1517" spans="1:3" x14ac:dyDescent="0.55000000000000004">
      <c r="A1517" s="8">
        <f>[1]!tbl_gk[[#This Row],[ID]]</f>
        <v>258485</v>
      </c>
      <c r="B1517" s="26">
        <f>(($E$2*(tbl_vikor_2[[#This Row],[S]]-MAX(tbl_vikor_2[S])))/(MIN(tbl_vikor_2[S])-MAX(tbl_vikor_2[S])))+((1-$E$2)*((tbl_vikor_2[[#This Row],[R]]-MAX(tbl_vikor_2[R]))/(MIN(tbl_vikor_2[R])-MAX(tbl_vikor_2[R]))))</f>
        <v>0.44788656211024119</v>
      </c>
      <c r="C1517" s="22">
        <f>_xlfn.RANK.EQ(tbl_vikor_3[[#This Row],[Q(𝜆)]],tbl_vikor_3[Q(𝜆)])</f>
        <v>886</v>
      </c>
    </row>
    <row r="1518" spans="1:3" x14ac:dyDescent="0.55000000000000004">
      <c r="A1518" s="7">
        <f>[1]!tbl_gk[[#This Row],[ID]]</f>
        <v>258498</v>
      </c>
      <c r="B1518" s="25">
        <f>(($E$2*(tbl_vikor_2[[#This Row],[S]]-MAX(tbl_vikor_2[S])))/(MIN(tbl_vikor_2[S])-MAX(tbl_vikor_2[S])))+((1-$E$2)*((tbl_vikor_2[[#This Row],[R]]-MAX(tbl_vikor_2[R]))/(MIN(tbl_vikor_2[R])-MAX(tbl_vikor_2[R]))))</f>
        <v>0.50322637940129278</v>
      </c>
      <c r="C1518" s="22">
        <f>_xlfn.RANK.EQ(tbl_vikor_3[[#This Row],[Q(𝜆)]],tbl_vikor_3[Q(𝜆)])</f>
        <v>625</v>
      </c>
    </row>
    <row r="1519" spans="1:3" x14ac:dyDescent="0.55000000000000004">
      <c r="A1519" s="8">
        <f>[1]!tbl_gk[[#This Row],[ID]]</f>
        <v>258511</v>
      </c>
      <c r="B1519" s="26">
        <f>(($E$2*(tbl_vikor_2[[#This Row],[S]]-MAX(tbl_vikor_2[S])))/(MIN(tbl_vikor_2[S])-MAX(tbl_vikor_2[S])))+((1-$E$2)*((tbl_vikor_2[[#This Row],[R]]-MAX(tbl_vikor_2[R]))/(MIN(tbl_vikor_2[R])-MAX(tbl_vikor_2[R]))))</f>
        <v>0.33854905217146442</v>
      </c>
      <c r="C1519" s="22">
        <f>_xlfn.RANK.EQ(tbl_vikor_3[[#This Row],[Q(𝜆)]],tbl_vikor_3[Q(𝜆)])</f>
        <v>1352</v>
      </c>
    </row>
    <row r="1520" spans="1:3" x14ac:dyDescent="0.55000000000000004">
      <c r="A1520" s="7">
        <f>[1]!tbl_gk[[#This Row],[ID]]</f>
        <v>258534</v>
      </c>
      <c r="B1520" s="25">
        <f>(($E$2*(tbl_vikor_2[[#This Row],[S]]-MAX(tbl_vikor_2[S])))/(MIN(tbl_vikor_2[S])-MAX(tbl_vikor_2[S])))+((1-$E$2)*((tbl_vikor_2[[#This Row],[R]]-MAX(tbl_vikor_2[R]))/(MIN(tbl_vikor_2[R])-MAX(tbl_vikor_2[R]))))</f>
        <v>0.38980575975074988</v>
      </c>
      <c r="C1520" s="22">
        <f>_xlfn.RANK.EQ(tbl_vikor_3[[#This Row],[Q(𝜆)]],tbl_vikor_3[Q(𝜆)])</f>
        <v>1131</v>
      </c>
    </row>
    <row r="1521" spans="1:3" x14ac:dyDescent="0.55000000000000004">
      <c r="A1521" s="8">
        <f>[1]!tbl_gk[[#This Row],[ID]]</f>
        <v>258548</v>
      </c>
      <c r="B1521" s="26">
        <f>(($E$2*(tbl_vikor_2[[#This Row],[S]]-MAX(tbl_vikor_2[S])))/(MIN(tbl_vikor_2[S])-MAX(tbl_vikor_2[S])))+((1-$E$2)*((tbl_vikor_2[[#This Row],[R]]-MAX(tbl_vikor_2[R]))/(MIN(tbl_vikor_2[R])-MAX(tbl_vikor_2[R]))))</f>
        <v>0.32950209767580652</v>
      </c>
      <c r="C1521" s="22">
        <f>_xlfn.RANK.EQ(tbl_vikor_3[[#This Row],[Q(𝜆)]],tbl_vikor_3[Q(𝜆)])</f>
        <v>1396</v>
      </c>
    </row>
    <row r="1522" spans="1:3" x14ac:dyDescent="0.55000000000000004">
      <c r="A1522" s="7">
        <f>[1]!tbl_gk[[#This Row],[ID]]</f>
        <v>258556</v>
      </c>
      <c r="B1522" s="25">
        <f>(($E$2*(tbl_vikor_2[[#This Row],[S]]-MAX(tbl_vikor_2[S])))/(MIN(tbl_vikor_2[S])-MAX(tbl_vikor_2[S])))+((1-$E$2)*((tbl_vikor_2[[#This Row],[R]]-MAX(tbl_vikor_2[R]))/(MIN(tbl_vikor_2[R])-MAX(tbl_vikor_2[R]))))</f>
        <v>4.1163707270706645E-2</v>
      </c>
      <c r="C1522" s="22">
        <f>_xlfn.RANK.EQ(tbl_vikor_3[[#This Row],[Q(𝜆)]],tbl_vikor_3[Q(𝜆)])</f>
        <v>2039</v>
      </c>
    </row>
    <row r="1523" spans="1:3" x14ac:dyDescent="0.55000000000000004">
      <c r="A1523" s="8">
        <f>[1]!tbl_gk[[#This Row],[ID]]</f>
        <v>258585</v>
      </c>
      <c r="B1523" s="26">
        <f>(($E$2*(tbl_vikor_2[[#This Row],[S]]-MAX(tbl_vikor_2[S])))/(MIN(tbl_vikor_2[S])-MAX(tbl_vikor_2[S])))+((1-$E$2)*((tbl_vikor_2[[#This Row],[R]]-MAX(tbl_vikor_2[R]))/(MIN(tbl_vikor_2[R])-MAX(tbl_vikor_2[R]))))</f>
        <v>0.48549551190646845</v>
      </c>
      <c r="C1523" s="22">
        <f>_xlfn.RANK.EQ(tbl_vikor_3[[#This Row],[Q(𝜆)]],tbl_vikor_3[Q(𝜆)])</f>
        <v>703</v>
      </c>
    </row>
    <row r="1524" spans="1:3" x14ac:dyDescent="0.55000000000000004">
      <c r="A1524" s="7">
        <f>[1]!tbl_gk[[#This Row],[ID]]</f>
        <v>258586</v>
      </c>
      <c r="B1524" s="25">
        <f>(($E$2*(tbl_vikor_2[[#This Row],[S]]-MAX(tbl_vikor_2[S])))/(MIN(tbl_vikor_2[S])-MAX(tbl_vikor_2[S])))+((1-$E$2)*((tbl_vikor_2[[#This Row],[R]]-MAX(tbl_vikor_2[R]))/(MIN(tbl_vikor_2[R])-MAX(tbl_vikor_2[R]))))</f>
        <v>9.1148632396040583E-2</v>
      </c>
      <c r="C1524" s="22">
        <f>_xlfn.RANK.EQ(tbl_vikor_3[[#This Row],[Q(𝜆)]],tbl_vikor_3[Q(𝜆)])</f>
        <v>2010</v>
      </c>
    </row>
    <row r="1525" spans="1:3" x14ac:dyDescent="0.55000000000000004">
      <c r="A1525" s="8">
        <f>[1]!tbl_gk[[#This Row],[ID]]</f>
        <v>258591</v>
      </c>
      <c r="B1525" s="26">
        <f>(($E$2*(tbl_vikor_2[[#This Row],[S]]-MAX(tbl_vikor_2[S])))/(MIN(tbl_vikor_2[S])-MAX(tbl_vikor_2[S])))+((1-$E$2)*((tbl_vikor_2[[#This Row],[R]]-MAX(tbl_vikor_2[R]))/(MIN(tbl_vikor_2[R])-MAX(tbl_vikor_2[R]))))</f>
        <v>0.23410345683413142</v>
      </c>
      <c r="C1525" s="22">
        <f>_xlfn.RANK.EQ(tbl_vikor_3[[#This Row],[Q(𝜆)]],tbl_vikor_3[Q(𝜆)])</f>
        <v>1743</v>
      </c>
    </row>
    <row r="1526" spans="1:3" x14ac:dyDescent="0.55000000000000004">
      <c r="A1526" s="7">
        <f>[1]!tbl_gk[[#This Row],[ID]]</f>
        <v>258659</v>
      </c>
      <c r="B1526" s="25">
        <f>(($E$2*(tbl_vikor_2[[#This Row],[S]]-MAX(tbl_vikor_2[S])))/(MIN(tbl_vikor_2[S])-MAX(tbl_vikor_2[S])))+((1-$E$2)*((tbl_vikor_2[[#This Row],[R]]-MAX(tbl_vikor_2[R]))/(MIN(tbl_vikor_2[R])-MAX(tbl_vikor_2[R]))))</f>
        <v>0.14077738116545307</v>
      </c>
      <c r="C1526" s="22">
        <f>_xlfn.RANK.EQ(tbl_vikor_3[[#This Row],[Q(𝜆)]],tbl_vikor_3[Q(𝜆)])</f>
        <v>1953</v>
      </c>
    </row>
    <row r="1527" spans="1:3" x14ac:dyDescent="0.55000000000000004">
      <c r="A1527" s="8">
        <f>[1]!tbl_gk[[#This Row],[ID]]</f>
        <v>258664</v>
      </c>
      <c r="B1527" s="26">
        <f>(($E$2*(tbl_vikor_2[[#This Row],[S]]-MAX(tbl_vikor_2[S])))/(MIN(tbl_vikor_2[S])-MAX(tbl_vikor_2[S])))+((1-$E$2)*((tbl_vikor_2[[#This Row],[R]]-MAX(tbl_vikor_2[R]))/(MIN(tbl_vikor_2[R])-MAX(tbl_vikor_2[R]))))</f>
        <v>0.1432841405964721</v>
      </c>
      <c r="C1527" s="22">
        <f>_xlfn.RANK.EQ(tbl_vikor_3[[#This Row],[Q(𝜆)]],tbl_vikor_3[Q(𝜆)])</f>
        <v>1949</v>
      </c>
    </row>
    <row r="1528" spans="1:3" x14ac:dyDescent="0.55000000000000004">
      <c r="A1528" s="7">
        <f>[1]!tbl_gk[[#This Row],[ID]]</f>
        <v>258670</v>
      </c>
      <c r="B1528" s="25">
        <f>(($E$2*(tbl_vikor_2[[#This Row],[S]]-MAX(tbl_vikor_2[S])))/(MIN(tbl_vikor_2[S])-MAX(tbl_vikor_2[S])))+((1-$E$2)*((tbl_vikor_2[[#This Row],[R]]-MAX(tbl_vikor_2[R]))/(MIN(tbl_vikor_2[R])-MAX(tbl_vikor_2[R]))))</f>
        <v>0.18925525394376225</v>
      </c>
      <c r="C1528" s="22">
        <f>_xlfn.RANK.EQ(tbl_vikor_3[[#This Row],[Q(𝜆)]],tbl_vikor_3[Q(𝜆)])</f>
        <v>1858</v>
      </c>
    </row>
    <row r="1529" spans="1:3" x14ac:dyDescent="0.55000000000000004">
      <c r="A1529" s="8">
        <f>[1]!tbl_gk[[#This Row],[ID]]</f>
        <v>258712</v>
      </c>
      <c r="B1529" s="26">
        <f>(($E$2*(tbl_vikor_2[[#This Row],[S]]-MAX(tbl_vikor_2[S])))/(MIN(tbl_vikor_2[S])-MAX(tbl_vikor_2[S])))+((1-$E$2)*((tbl_vikor_2[[#This Row],[R]]-MAX(tbl_vikor_2[R]))/(MIN(tbl_vikor_2[R])-MAX(tbl_vikor_2[R]))))</f>
        <v>0.22966302702709779</v>
      </c>
      <c r="C1529" s="22">
        <f>_xlfn.RANK.EQ(tbl_vikor_3[[#This Row],[Q(𝜆)]],tbl_vikor_3[Q(𝜆)])</f>
        <v>1761</v>
      </c>
    </row>
    <row r="1530" spans="1:3" x14ac:dyDescent="0.55000000000000004">
      <c r="A1530" s="7">
        <f>[1]!tbl_gk[[#This Row],[ID]]</f>
        <v>258718</v>
      </c>
      <c r="B1530" s="25">
        <f>(($E$2*(tbl_vikor_2[[#This Row],[S]]-MAX(tbl_vikor_2[S])))/(MIN(tbl_vikor_2[S])-MAX(tbl_vikor_2[S])))+((1-$E$2)*((tbl_vikor_2[[#This Row],[R]]-MAX(tbl_vikor_2[R]))/(MIN(tbl_vikor_2[R])-MAX(tbl_vikor_2[R]))))</f>
        <v>0.35405035608352164</v>
      </c>
      <c r="C1530" s="22">
        <f>_xlfn.RANK.EQ(tbl_vikor_3[[#This Row],[Q(𝜆)]],tbl_vikor_3[Q(𝜆)])</f>
        <v>1283</v>
      </c>
    </row>
    <row r="1531" spans="1:3" x14ac:dyDescent="0.55000000000000004">
      <c r="A1531" s="8">
        <f>[1]!tbl_gk[[#This Row],[ID]]</f>
        <v>258727</v>
      </c>
      <c r="B1531" s="26">
        <f>(($E$2*(tbl_vikor_2[[#This Row],[S]]-MAX(tbl_vikor_2[S])))/(MIN(tbl_vikor_2[S])-MAX(tbl_vikor_2[S])))+((1-$E$2)*((tbl_vikor_2[[#This Row],[R]]-MAX(tbl_vikor_2[R]))/(MIN(tbl_vikor_2[R])-MAX(tbl_vikor_2[R]))))</f>
        <v>0.39354508122064769</v>
      </c>
      <c r="C1531" s="22">
        <f>_xlfn.RANK.EQ(tbl_vikor_3[[#This Row],[Q(𝜆)]],tbl_vikor_3[Q(𝜆)])</f>
        <v>1121</v>
      </c>
    </row>
    <row r="1532" spans="1:3" x14ac:dyDescent="0.55000000000000004">
      <c r="A1532" s="7">
        <f>[1]!tbl_gk[[#This Row],[ID]]</f>
        <v>258790</v>
      </c>
      <c r="B1532" s="25">
        <f>(($E$2*(tbl_vikor_2[[#This Row],[S]]-MAX(tbl_vikor_2[S])))/(MIN(tbl_vikor_2[S])-MAX(tbl_vikor_2[S])))+((1-$E$2)*((tbl_vikor_2[[#This Row],[R]]-MAX(tbl_vikor_2[R]))/(MIN(tbl_vikor_2[R])-MAX(tbl_vikor_2[R]))))</f>
        <v>0.31556129352821388</v>
      </c>
      <c r="C1532" s="22">
        <f>_xlfn.RANK.EQ(tbl_vikor_3[[#This Row],[Q(𝜆)]],tbl_vikor_3[Q(𝜆)])</f>
        <v>1450</v>
      </c>
    </row>
    <row r="1533" spans="1:3" x14ac:dyDescent="0.55000000000000004">
      <c r="A1533" s="8">
        <f>[1]!tbl_gk[[#This Row],[ID]]</f>
        <v>258792</v>
      </c>
      <c r="B1533" s="26">
        <f>(($E$2*(tbl_vikor_2[[#This Row],[S]]-MAX(tbl_vikor_2[S])))/(MIN(tbl_vikor_2[S])-MAX(tbl_vikor_2[S])))+((1-$E$2)*((tbl_vikor_2[[#This Row],[R]]-MAX(tbl_vikor_2[R]))/(MIN(tbl_vikor_2[R])-MAX(tbl_vikor_2[R]))))</f>
        <v>0.43562377557441168</v>
      </c>
      <c r="C1533" s="22">
        <f>_xlfn.RANK.EQ(tbl_vikor_3[[#This Row],[Q(𝜆)]],tbl_vikor_3[Q(𝜆)])</f>
        <v>937</v>
      </c>
    </row>
    <row r="1534" spans="1:3" x14ac:dyDescent="0.55000000000000004">
      <c r="A1534" s="7">
        <f>[1]!tbl_gk[[#This Row],[ID]]</f>
        <v>258864</v>
      </c>
      <c r="B1534" s="25">
        <f>(($E$2*(tbl_vikor_2[[#This Row],[S]]-MAX(tbl_vikor_2[S])))/(MIN(tbl_vikor_2[S])-MAX(tbl_vikor_2[S])))+((1-$E$2)*((tbl_vikor_2[[#This Row],[R]]-MAX(tbl_vikor_2[R]))/(MIN(tbl_vikor_2[R])-MAX(tbl_vikor_2[R]))))</f>
        <v>0.35946376503388966</v>
      </c>
      <c r="C1534" s="22">
        <f>_xlfn.RANK.EQ(tbl_vikor_3[[#This Row],[Q(𝜆)]],tbl_vikor_3[Q(𝜆)])</f>
        <v>1260</v>
      </c>
    </row>
    <row r="1535" spans="1:3" x14ac:dyDescent="0.55000000000000004">
      <c r="A1535" s="8">
        <f>[1]!tbl_gk[[#This Row],[ID]]</f>
        <v>258885</v>
      </c>
      <c r="B1535" s="26">
        <f>(($E$2*(tbl_vikor_2[[#This Row],[S]]-MAX(tbl_vikor_2[S])))/(MIN(tbl_vikor_2[S])-MAX(tbl_vikor_2[S])))+((1-$E$2)*((tbl_vikor_2[[#This Row],[R]]-MAX(tbl_vikor_2[R]))/(MIN(tbl_vikor_2[R])-MAX(tbl_vikor_2[R]))))</f>
        <v>0.3620338018698056</v>
      </c>
      <c r="C1535" s="22">
        <f>_xlfn.RANK.EQ(tbl_vikor_3[[#This Row],[Q(𝜆)]],tbl_vikor_3[Q(𝜆)])</f>
        <v>1246</v>
      </c>
    </row>
    <row r="1536" spans="1:3" x14ac:dyDescent="0.55000000000000004">
      <c r="A1536" s="7">
        <f>[1]!tbl_gk[[#This Row],[ID]]</f>
        <v>258888</v>
      </c>
      <c r="B1536" s="25">
        <f>(($E$2*(tbl_vikor_2[[#This Row],[S]]-MAX(tbl_vikor_2[S])))/(MIN(tbl_vikor_2[S])-MAX(tbl_vikor_2[S])))+((1-$E$2)*((tbl_vikor_2[[#This Row],[R]]-MAX(tbl_vikor_2[R]))/(MIN(tbl_vikor_2[R])-MAX(tbl_vikor_2[R]))))</f>
        <v>5.3604797267887874E-2</v>
      </c>
      <c r="C1536" s="22">
        <f>_xlfn.RANK.EQ(tbl_vikor_3[[#This Row],[Q(𝜆)]],tbl_vikor_3[Q(𝜆)])</f>
        <v>2037</v>
      </c>
    </row>
    <row r="1537" spans="1:3" x14ac:dyDescent="0.55000000000000004">
      <c r="A1537" s="8">
        <f>[1]!tbl_gk[[#This Row],[ID]]</f>
        <v>258928</v>
      </c>
      <c r="B1537" s="26">
        <f>(($E$2*(tbl_vikor_2[[#This Row],[S]]-MAX(tbl_vikor_2[S])))/(MIN(tbl_vikor_2[S])-MAX(tbl_vikor_2[S])))+((1-$E$2)*((tbl_vikor_2[[#This Row],[R]]-MAX(tbl_vikor_2[R]))/(MIN(tbl_vikor_2[R])-MAX(tbl_vikor_2[R]))))</f>
        <v>0.21912541728011864</v>
      </c>
      <c r="C1537" s="22">
        <f>_xlfn.RANK.EQ(tbl_vikor_3[[#This Row],[Q(𝜆)]],tbl_vikor_3[Q(𝜆)])</f>
        <v>1792</v>
      </c>
    </row>
    <row r="1538" spans="1:3" x14ac:dyDescent="0.55000000000000004">
      <c r="A1538" s="7">
        <f>[1]!tbl_gk[[#This Row],[ID]]</f>
        <v>258936</v>
      </c>
      <c r="B1538" s="25">
        <f>(($E$2*(tbl_vikor_2[[#This Row],[S]]-MAX(tbl_vikor_2[S])))/(MIN(tbl_vikor_2[S])-MAX(tbl_vikor_2[S])))+((1-$E$2)*((tbl_vikor_2[[#This Row],[R]]-MAX(tbl_vikor_2[R]))/(MIN(tbl_vikor_2[R])-MAX(tbl_vikor_2[R]))))</f>
        <v>0.22516277798671497</v>
      </c>
      <c r="C1538" s="22">
        <f>_xlfn.RANK.EQ(tbl_vikor_3[[#This Row],[Q(𝜆)]],tbl_vikor_3[Q(𝜆)])</f>
        <v>1771</v>
      </c>
    </row>
    <row r="1539" spans="1:3" x14ac:dyDescent="0.55000000000000004">
      <c r="A1539" s="8">
        <f>[1]!tbl_gk[[#This Row],[ID]]</f>
        <v>258948</v>
      </c>
      <c r="B1539" s="26">
        <f>(($E$2*(tbl_vikor_2[[#This Row],[S]]-MAX(tbl_vikor_2[S])))/(MIN(tbl_vikor_2[S])-MAX(tbl_vikor_2[S])))+((1-$E$2)*((tbl_vikor_2[[#This Row],[R]]-MAX(tbl_vikor_2[R]))/(MIN(tbl_vikor_2[R])-MAX(tbl_vikor_2[R]))))</f>
        <v>0.37534601523318234</v>
      </c>
      <c r="C1539" s="22">
        <f>_xlfn.RANK.EQ(tbl_vikor_3[[#This Row],[Q(𝜆)]],tbl_vikor_3[Q(𝜆)])</f>
        <v>1189</v>
      </c>
    </row>
    <row r="1540" spans="1:3" x14ac:dyDescent="0.55000000000000004">
      <c r="A1540" s="7">
        <f>[1]!tbl_gk[[#This Row],[ID]]</f>
        <v>259003</v>
      </c>
      <c r="B1540" s="25">
        <f>(($E$2*(tbl_vikor_2[[#This Row],[S]]-MAX(tbl_vikor_2[S])))/(MIN(tbl_vikor_2[S])-MAX(tbl_vikor_2[S])))+((1-$E$2)*((tbl_vikor_2[[#This Row],[R]]-MAX(tbl_vikor_2[R]))/(MIN(tbl_vikor_2[R])-MAX(tbl_vikor_2[R]))))</f>
        <v>7.3716545733926442E-2</v>
      </c>
      <c r="C1540" s="22">
        <f>_xlfn.RANK.EQ(tbl_vikor_3[[#This Row],[Q(𝜆)]],tbl_vikor_3[Q(𝜆)])</f>
        <v>2022</v>
      </c>
    </row>
    <row r="1541" spans="1:3" x14ac:dyDescent="0.55000000000000004">
      <c r="A1541" s="8">
        <f>[1]!tbl_gk[[#This Row],[ID]]</f>
        <v>259057</v>
      </c>
      <c r="B1541" s="26">
        <f>(($E$2*(tbl_vikor_2[[#This Row],[S]]-MAX(tbl_vikor_2[S])))/(MIN(tbl_vikor_2[S])-MAX(tbl_vikor_2[S])))+((1-$E$2)*((tbl_vikor_2[[#This Row],[R]]-MAX(tbl_vikor_2[R]))/(MIN(tbl_vikor_2[R])-MAX(tbl_vikor_2[R]))))</f>
        <v>0.34271432416113312</v>
      </c>
      <c r="C1541" s="22">
        <f>_xlfn.RANK.EQ(tbl_vikor_3[[#This Row],[Q(𝜆)]],tbl_vikor_3[Q(𝜆)])</f>
        <v>1336</v>
      </c>
    </row>
    <row r="1542" spans="1:3" x14ac:dyDescent="0.55000000000000004">
      <c r="A1542" s="7">
        <f>[1]!tbl_gk[[#This Row],[ID]]</f>
        <v>259065</v>
      </c>
      <c r="B1542" s="25">
        <f>(($E$2*(tbl_vikor_2[[#This Row],[S]]-MAX(tbl_vikor_2[S])))/(MIN(tbl_vikor_2[S])-MAX(tbl_vikor_2[S])))+((1-$E$2)*((tbl_vikor_2[[#This Row],[R]]-MAX(tbl_vikor_2[R]))/(MIN(tbl_vikor_2[R])-MAX(tbl_vikor_2[R]))))</f>
        <v>0.36215437368963821</v>
      </c>
      <c r="C1542" s="22">
        <f>_xlfn.RANK.EQ(tbl_vikor_3[[#This Row],[Q(𝜆)]],tbl_vikor_3[Q(𝜆)])</f>
        <v>1244</v>
      </c>
    </row>
    <row r="1543" spans="1:3" x14ac:dyDescent="0.55000000000000004">
      <c r="A1543" s="8">
        <f>[1]!tbl_gk[[#This Row],[ID]]</f>
        <v>259067</v>
      </c>
      <c r="B1543" s="26">
        <f>(($E$2*(tbl_vikor_2[[#This Row],[S]]-MAX(tbl_vikor_2[S])))/(MIN(tbl_vikor_2[S])-MAX(tbl_vikor_2[S])))+((1-$E$2)*((tbl_vikor_2[[#This Row],[R]]-MAX(tbl_vikor_2[R]))/(MIN(tbl_vikor_2[R])-MAX(tbl_vikor_2[R]))))</f>
        <v>0.48384188507909714</v>
      </c>
      <c r="C1543" s="22">
        <f>_xlfn.RANK.EQ(tbl_vikor_3[[#This Row],[Q(𝜆)]],tbl_vikor_3[Q(𝜆)])</f>
        <v>709</v>
      </c>
    </row>
    <row r="1544" spans="1:3" x14ac:dyDescent="0.55000000000000004">
      <c r="A1544" s="7">
        <f>[1]!tbl_gk[[#This Row],[ID]]</f>
        <v>259149</v>
      </c>
      <c r="B1544" s="25">
        <f>(($E$2*(tbl_vikor_2[[#This Row],[S]]-MAX(tbl_vikor_2[S])))/(MIN(tbl_vikor_2[S])-MAX(tbl_vikor_2[S])))+((1-$E$2)*((tbl_vikor_2[[#This Row],[R]]-MAX(tbl_vikor_2[R]))/(MIN(tbl_vikor_2[R])-MAX(tbl_vikor_2[R]))))</f>
        <v>0.1314628381756088</v>
      </c>
      <c r="C1544" s="22">
        <f>_xlfn.RANK.EQ(tbl_vikor_3[[#This Row],[Q(𝜆)]],tbl_vikor_3[Q(𝜆)])</f>
        <v>1968</v>
      </c>
    </row>
    <row r="1545" spans="1:3" x14ac:dyDescent="0.55000000000000004">
      <c r="A1545" s="8">
        <f>[1]!tbl_gk[[#This Row],[ID]]</f>
        <v>259166</v>
      </c>
      <c r="B1545" s="26">
        <f>(($E$2*(tbl_vikor_2[[#This Row],[S]]-MAX(tbl_vikor_2[S])))/(MIN(tbl_vikor_2[S])-MAX(tbl_vikor_2[S])))+((1-$E$2)*((tbl_vikor_2[[#This Row],[R]]-MAX(tbl_vikor_2[R]))/(MIN(tbl_vikor_2[R])-MAX(tbl_vikor_2[R]))))</f>
        <v>0.49694658659641344</v>
      </c>
      <c r="C1545" s="22">
        <f>_xlfn.RANK.EQ(tbl_vikor_3[[#This Row],[Q(𝜆)]],tbl_vikor_3[Q(𝜆)])</f>
        <v>653</v>
      </c>
    </row>
    <row r="1546" spans="1:3" x14ac:dyDescent="0.55000000000000004">
      <c r="A1546" s="7">
        <f>[1]!tbl_gk[[#This Row],[ID]]</f>
        <v>259168</v>
      </c>
      <c r="B1546" s="25">
        <f>(($E$2*(tbl_vikor_2[[#This Row],[S]]-MAX(tbl_vikor_2[S])))/(MIN(tbl_vikor_2[S])-MAX(tbl_vikor_2[S])))+((1-$E$2)*((tbl_vikor_2[[#This Row],[R]]-MAX(tbl_vikor_2[R]))/(MIN(tbl_vikor_2[R])-MAX(tbl_vikor_2[R]))))</f>
        <v>0.24531668639200471</v>
      </c>
      <c r="C1546" s="22">
        <f>_xlfn.RANK.EQ(tbl_vikor_3[[#This Row],[Q(𝜆)]],tbl_vikor_3[Q(𝜆)])</f>
        <v>1713</v>
      </c>
    </row>
    <row r="1547" spans="1:3" x14ac:dyDescent="0.55000000000000004">
      <c r="A1547" s="8">
        <f>[1]!tbl_gk[[#This Row],[ID]]</f>
        <v>259199</v>
      </c>
      <c r="B1547" s="26">
        <f>(($E$2*(tbl_vikor_2[[#This Row],[S]]-MAX(tbl_vikor_2[S])))/(MIN(tbl_vikor_2[S])-MAX(tbl_vikor_2[S])))+((1-$E$2)*((tbl_vikor_2[[#This Row],[R]]-MAX(tbl_vikor_2[R]))/(MIN(tbl_vikor_2[R])-MAX(tbl_vikor_2[R]))))</f>
        <v>0.16447941674732935</v>
      </c>
      <c r="C1547" s="22">
        <f>_xlfn.RANK.EQ(tbl_vikor_3[[#This Row],[Q(𝜆)]],tbl_vikor_3[Q(𝜆)])</f>
        <v>1913</v>
      </c>
    </row>
    <row r="1548" spans="1:3" x14ac:dyDescent="0.55000000000000004">
      <c r="A1548" s="7">
        <f>[1]!tbl_gk[[#This Row],[ID]]</f>
        <v>259259</v>
      </c>
      <c r="B1548" s="25">
        <f>(($E$2*(tbl_vikor_2[[#This Row],[S]]-MAX(tbl_vikor_2[S])))/(MIN(tbl_vikor_2[S])-MAX(tbl_vikor_2[S])))+((1-$E$2)*((tbl_vikor_2[[#This Row],[R]]-MAX(tbl_vikor_2[R]))/(MIN(tbl_vikor_2[R])-MAX(tbl_vikor_2[R]))))</f>
        <v>0.27323225270653295</v>
      </c>
      <c r="C1548" s="22">
        <f>_xlfn.RANK.EQ(tbl_vikor_3[[#This Row],[Q(𝜆)]],tbl_vikor_3[Q(𝜆)])</f>
        <v>1608</v>
      </c>
    </row>
    <row r="1549" spans="1:3" x14ac:dyDescent="0.55000000000000004">
      <c r="A1549" s="8">
        <f>[1]!tbl_gk[[#This Row],[ID]]</f>
        <v>259273</v>
      </c>
      <c r="B1549" s="26">
        <f>(($E$2*(tbl_vikor_2[[#This Row],[S]]-MAX(tbl_vikor_2[S])))/(MIN(tbl_vikor_2[S])-MAX(tbl_vikor_2[S])))+((1-$E$2)*((tbl_vikor_2[[#This Row],[R]]-MAX(tbl_vikor_2[R]))/(MIN(tbl_vikor_2[R])-MAX(tbl_vikor_2[R]))))</f>
        <v>0.36726197433236196</v>
      </c>
      <c r="C1549" s="22">
        <f>_xlfn.RANK.EQ(tbl_vikor_3[[#This Row],[Q(𝜆)]],tbl_vikor_3[Q(𝜆)])</f>
        <v>1224</v>
      </c>
    </row>
    <row r="1550" spans="1:3" x14ac:dyDescent="0.55000000000000004">
      <c r="A1550" s="7">
        <f>[1]!tbl_gk[[#This Row],[ID]]</f>
        <v>259279</v>
      </c>
      <c r="B1550" s="25">
        <f>(($E$2*(tbl_vikor_2[[#This Row],[S]]-MAX(tbl_vikor_2[S])))/(MIN(tbl_vikor_2[S])-MAX(tbl_vikor_2[S])))+((1-$E$2)*((tbl_vikor_2[[#This Row],[R]]-MAX(tbl_vikor_2[R]))/(MIN(tbl_vikor_2[R])-MAX(tbl_vikor_2[R]))))</f>
        <v>0.20118435936749321</v>
      </c>
      <c r="C1550" s="22">
        <f>_xlfn.RANK.EQ(tbl_vikor_3[[#This Row],[Q(𝜆)]],tbl_vikor_3[Q(𝜆)])</f>
        <v>1834</v>
      </c>
    </row>
    <row r="1551" spans="1:3" x14ac:dyDescent="0.55000000000000004">
      <c r="A1551" s="8">
        <f>[1]!tbl_gk[[#This Row],[ID]]</f>
        <v>259313</v>
      </c>
      <c r="B1551" s="26">
        <f>(($E$2*(tbl_vikor_2[[#This Row],[S]]-MAX(tbl_vikor_2[S])))/(MIN(tbl_vikor_2[S])-MAX(tbl_vikor_2[S])))+((1-$E$2)*((tbl_vikor_2[[#This Row],[R]]-MAX(tbl_vikor_2[R]))/(MIN(tbl_vikor_2[R])-MAX(tbl_vikor_2[R]))))</f>
        <v>5.9494417998308402E-2</v>
      </c>
      <c r="C1551" s="22">
        <f>_xlfn.RANK.EQ(tbl_vikor_3[[#This Row],[Q(𝜆)]],tbl_vikor_3[Q(𝜆)])</f>
        <v>2031</v>
      </c>
    </row>
    <row r="1552" spans="1:3" x14ac:dyDescent="0.55000000000000004">
      <c r="A1552" s="7">
        <f>[1]!tbl_gk[[#This Row],[ID]]</f>
        <v>259314</v>
      </c>
      <c r="B1552" s="25">
        <f>(($E$2*(tbl_vikor_2[[#This Row],[S]]-MAX(tbl_vikor_2[S])))/(MIN(tbl_vikor_2[S])-MAX(tbl_vikor_2[S])))+((1-$E$2)*((tbl_vikor_2[[#This Row],[R]]-MAX(tbl_vikor_2[R]))/(MIN(tbl_vikor_2[R])-MAX(tbl_vikor_2[R]))))</f>
        <v>0.33102884694158941</v>
      </c>
      <c r="C1552" s="22">
        <f>_xlfn.RANK.EQ(tbl_vikor_3[[#This Row],[Q(𝜆)]],tbl_vikor_3[Q(𝜆)])</f>
        <v>1391</v>
      </c>
    </row>
    <row r="1553" spans="1:3" x14ac:dyDescent="0.55000000000000004">
      <c r="A1553" s="8">
        <f>[1]!tbl_gk[[#This Row],[ID]]</f>
        <v>259317</v>
      </c>
      <c r="B1553" s="26">
        <f>(($E$2*(tbl_vikor_2[[#This Row],[S]]-MAX(tbl_vikor_2[S])))/(MIN(tbl_vikor_2[S])-MAX(tbl_vikor_2[S])))+((1-$E$2)*((tbl_vikor_2[[#This Row],[R]]-MAX(tbl_vikor_2[R]))/(MIN(tbl_vikor_2[R])-MAX(tbl_vikor_2[R]))))</f>
        <v>0.36156582159538708</v>
      </c>
      <c r="C1553" s="22">
        <f>_xlfn.RANK.EQ(tbl_vikor_3[[#This Row],[Q(𝜆)]],tbl_vikor_3[Q(𝜆)])</f>
        <v>1249</v>
      </c>
    </row>
    <row r="1554" spans="1:3" x14ac:dyDescent="0.55000000000000004">
      <c r="A1554" s="7">
        <f>[1]!tbl_gk[[#This Row],[ID]]</f>
        <v>259370</v>
      </c>
      <c r="B1554" s="25">
        <f>(($E$2*(tbl_vikor_2[[#This Row],[S]]-MAX(tbl_vikor_2[S])))/(MIN(tbl_vikor_2[S])-MAX(tbl_vikor_2[S])))+((1-$E$2)*((tbl_vikor_2[[#This Row],[R]]-MAX(tbl_vikor_2[R]))/(MIN(tbl_vikor_2[R])-MAX(tbl_vikor_2[R]))))</f>
        <v>0.18050023499875723</v>
      </c>
      <c r="C1554" s="22">
        <f>_xlfn.RANK.EQ(tbl_vikor_3[[#This Row],[Q(𝜆)]],tbl_vikor_3[Q(𝜆)])</f>
        <v>1881</v>
      </c>
    </row>
    <row r="1555" spans="1:3" x14ac:dyDescent="0.55000000000000004">
      <c r="A1555" s="8">
        <f>[1]!tbl_gk[[#This Row],[ID]]</f>
        <v>259383</v>
      </c>
      <c r="B1555" s="26">
        <f>(($E$2*(tbl_vikor_2[[#This Row],[S]]-MAX(tbl_vikor_2[S])))/(MIN(tbl_vikor_2[S])-MAX(tbl_vikor_2[S])))+((1-$E$2)*((tbl_vikor_2[[#This Row],[R]]-MAX(tbl_vikor_2[R]))/(MIN(tbl_vikor_2[R])-MAX(tbl_vikor_2[R]))))</f>
        <v>0.16205983484236655</v>
      </c>
      <c r="C1555" s="22">
        <f>_xlfn.RANK.EQ(tbl_vikor_3[[#This Row],[Q(𝜆)]],tbl_vikor_3[Q(𝜆)])</f>
        <v>1918</v>
      </c>
    </row>
    <row r="1556" spans="1:3" x14ac:dyDescent="0.55000000000000004">
      <c r="A1556" s="7">
        <f>[1]!tbl_gk[[#This Row],[ID]]</f>
        <v>259469</v>
      </c>
      <c r="B1556" s="25">
        <f>(($E$2*(tbl_vikor_2[[#This Row],[S]]-MAX(tbl_vikor_2[S])))/(MIN(tbl_vikor_2[S])-MAX(tbl_vikor_2[S])))+((1-$E$2)*((tbl_vikor_2[[#This Row],[R]]-MAX(tbl_vikor_2[R]))/(MIN(tbl_vikor_2[R])-MAX(tbl_vikor_2[R]))))</f>
        <v>0.2390106165110375</v>
      </c>
      <c r="C1556" s="22">
        <f>_xlfn.RANK.EQ(tbl_vikor_3[[#This Row],[Q(𝜆)]],tbl_vikor_3[Q(𝜆)])</f>
        <v>1733</v>
      </c>
    </row>
    <row r="1557" spans="1:3" x14ac:dyDescent="0.55000000000000004">
      <c r="A1557" s="8">
        <f>[1]!tbl_gk[[#This Row],[ID]]</f>
        <v>259488</v>
      </c>
      <c r="B1557" s="26">
        <f>(($E$2*(tbl_vikor_2[[#This Row],[S]]-MAX(tbl_vikor_2[S])))/(MIN(tbl_vikor_2[S])-MAX(tbl_vikor_2[S])))+((1-$E$2)*((tbl_vikor_2[[#This Row],[R]]-MAX(tbl_vikor_2[R]))/(MIN(tbl_vikor_2[R])-MAX(tbl_vikor_2[R]))))</f>
        <v>7.4517947362278028E-2</v>
      </c>
      <c r="C1557" s="22">
        <f>_xlfn.RANK.EQ(tbl_vikor_3[[#This Row],[Q(𝜆)]],tbl_vikor_3[Q(𝜆)])</f>
        <v>2021</v>
      </c>
    </row>
    <row r="1558" spans="1:3" x14ac:dyDescent="0.55000000000000004">
      <c r="A1558" s="7">
        <f>[1]!tbl_gk[[#This Row],[ID]]</f>
        <v>259503</v>
      </c>
      <c r="B1558" s="25">
        <f>(($E$2*(tbl_vikor_2[[#This Row],[S]]-MAX(tbl_vikor_2[S])))/(MIN(tbl_vikor_2[S])-MAX(tbl_vikor_2[S])))+((1-$E$2)*((tbl_vikor_2[[#This Row],[R]]-MAX(tbl_vikor_2[R]))/(MIN(tbl_vikor_2[R])-MAX(tbl_vikor_2[R]))))</f>
        <v>0.28887394844794123</v>
      </c>
      <c r="C1558" s="22">
        <f>_xlfn.RANK.EQ(tbl_vikor_3[[#This Row],[Q(𝜆)]],tbl_vikor_3[Q(𝜆)])</f>
        <v>1542</v>
      </c>
    </row>
    <row r="1559" spans="1:3" x14ac:dyDescent="0.55000000000000004">
      <c r="A1559" s="8">
        <f>[1]!tbl_gk[[#This Row],[ID]]</f>
        <v>259532</v>
      </c>
      <c r="B1559" s="26">
        <f>(($E$2*(tbl_vikor_2[[#This Row],[S]]-MAX(tbl_vikor_2[S])))/(MIN(tbl_vikor_2[S])-MAX(tbl_vikor_2[S])))+((1-$E$2)*((tbl_vikor_2[[#This Row],[R]]-MAX(tbl_vikor_2[R]))/(MIN(tbl_vikor_2[R])-MAX(tbl_vikor_2[R]))))</f>
        <v>0.49824436712231979</v>
      </c>
      <c r="C1559" s="22">
        <f>_xlfn.RANK.EQ(tbl_vikor_3[[#This Row],[Q(𝜆)]],tbl_vikor_3[Q(𝜆)])</f>
        <v>648</v>
      </c>
    </row>
    <row r="1560" spans="1:3" x14ac:dyDescent="0.55000000000000004">
      <c r="A1560" s="7">
        <f>[1]!tbl_gk[[#This Row],[ID]]</f>
        <v>259549</v>
      </c>
      <c r="B1560" s="25">
        <f>(($E$2*(tbl_vikor_2[[#This Row],[S]]-MAX(tbl_vikor_2[S])))/(MIN(tbl_vikor_2[S])-MAX(tbl_vikor_2[S])))+((1-$E$2)*((tbl_vikor_2[[#This Row],[R]]-MAX(tbl_vikor_2[R]))/(MIN(tbl_vikor_2[R])-MAX(tbl_vikor_2[R]))))</f>
        <v>0.27727574908142139</v>
      </c>
      <c r="C1560" s="22">
        <f>_xlfn.RANK.EQ(tbl_vikor_3[[#This Row],[Q(𝜆)]],tbl_vikor_3[Q(𝜆)])</f>
        <v>1593</v>
      </c>
    </row>
    <row r="1561" spans="1:3" x14ac:dyDescent="0.55000000000000004">
      <c r="A1561" s="8">
        <f>[1]!tbl_gk[[#This Row],[ID]]</f>
        <v>259562</v>
      </c>
      <c r="B1561" s="26">
        <f>(($E$2*(tbl_vikor_2[[#This Row],[S]]-MAX(tbl_vikor_2[S])))/(MIN(tbl_vikor_2[S])-MAX(tbl_vikor_2[S])))+((1-$E$2)*((tbl_vikor_2[[#This Row],[R]]-MAX(tbl_vikor_2[R]))/(MIN(tbl_vikor_2[R])-MAX(tbl_vikor_2[R]))))</f>
        <v>6.2313963267267833E-2</v>
      </c>
      <c r="C1561" s="22">
        <f>_xlfn.RANK.EQ(tbl_vikor_3[[#This Row],[Q(𝜆)]],tbl_vikor_3[Q(𝜆)])</f>
        <v>2030</v>
      </c>
    </row>
    <row r="1562" spans="1:3" x14ac:dyDescent="0.55000000000000004">
      <c r="A1562" s="7">
        <f>[1]!tbl_gk[[#This Row],[ID]]</f>
        <v>259580</v>
      </c>
      <c r="B1562" s="25">
        <f>(($E$2*(tbl_vikor_2[[#This Row],[S]]-MAX(tbl_vikor_2[S])))/(MIN(tbl_vikor_2[S])-MAX(tbl_vikor_2[S])))+((1-$E$2)*((tbl_vikor_2[[#This Row],[R]]-MAX(tbl_vikor_2[R]))/(MIN(tbl_vikor_2[R])-MAX(tbl_vikor_2[R]))))</f>
        <v>0.42229215713897306</v>
      </c>
      <c r="C1562" s="22">
        <f>_xlfn.RANK.EQ(tbl_vikor_3[[#This Row],[Q(𝜆)]],tbl_vikor_3[Q(𝜆)])</f>
        <v>997</v>
      </c>
    </row>
    <row r="1563" spans="1:3" x14ac:dyDescent="0.55000000000000004">
      <c r="A1563" s="8">
        <f>[1]!tbl_gk[[#This Row],[ID]]</f>
        <v>259646</v>
      </c>
      <c r="B1563" s="26">
        <f>(($E$2*(tbl_vikor_2[[#This Row],[S]]-MAX(tbl_vikor_2[S])))/(MIN(tbl_vikor_2[S])-MAX(tbl_vikor_2[S])))+((1-$E$2)*((tbl_vikor_2[[#This Row],[R]]-MAX(tbl_vikor_2[R]))/(MIN(tbl_vikor_2[R])-MAX(tbl_vikor_2[R]))))</f>
        <v>6.84391603055787E-2</v>
      </c>
      <c r="C1563" s="22">
        <f>_xlfn.RANK.EQ(tbl_vikor_3[[#This Row],[Q(𝜆)]],tbl_vikor_3[Q(𝜆)])</f>
        <v>2027</v>
      </c>
    </row>
    <row r="1564" spans="1:3" x14ac:dyDescent="0.55000000000000004">
      <c r="A1564" s="7">
        <f>[1]!tbl_gk[[#This Row],[ID]]</f>
        <v>259668</v>
      </c>
      <c r="B1564" s="25">
        <f>(($E$2*(tbl_vikor_2[[#This Row],[S]]-MAX(tbl_vikor_2[S])))/(MIN(tbl_vikor_2[S])-MAX(tbl_vikor_2[S])))+((1-$E$2)*((tbl_vikor_2[[#This Row],[R]]-MAX(tbl_vikor_2[R]))/(MIN(tbl_vikor_2[R])-MAX(tbl_vikor_2[R]))))</f>
        <v>0.2859204567178304</v>
      </c>
      <c r="C1564" s="22">
        <f>_xlfn.RANK.EQ(tbl_vikor_3[[#This Row],[Q(𝜆)]],tbl_vikor_3[Q(𝜆)])</f>
        <v>1558</v>
      </c>
    </row>
    <row r="1565" spans="1:3" x14ac:dyDescent="0.55000000000000004">
      <c r="A1565" s="8">
        <f>[1]!tbl_gk[[#This Row],[ID]]</f>
        <v>259695</v>
      </c>
      <c r="B1565" s="26">
        <f>(($E$2*(tbl_vikor_2[[#This Row],[S]]-MAX(tbl_vikor_2[S])))/(MIN(tbl_vikor_2[S])-MAX(tbl_vikor_2[S])))+((1-$E$2)*((tbl_vikor_2[[#This Row],[R]]-MAX(tbl_vikor_2[R]))/(MIN(tbl_vikor_2[R])-MAX(tbl_vikor_2[R]))))</f>
        <v>0.4051796562146025</v>
      </c>
      <c r="C1565" s="22">
        <f>_xlfn.RANK.EQ(tbl_vikor_3[[#This Row],[Q(𝜆)]],tbl_vikor_3[Q(𝜆)])</f>
        <v>1071</v>
      </c>
    </row>
    <row r="1566" spans="1:3" x14ac:dyDescent="0.55000000000000004">
      <c r="A1566" s="7">
        <f>[1]!tbl_gk[[#This Row],[ID]]</f>
        <v>259705</v>
      </c>
      <c r="B1566" s="25">
        <f>(($E$2*(tbl_vikor_2[[#This Row],[S]]-MAX(tbl_vikor_2[S])))/(MIN(tbl_vikor_2[S])-MAX(tbl_vikor_2[S])))+((1-$E$2)*((tbl_vikor_2[[#This Row],[R]]-MAX(tbl_vikor_2[R]))/(MIN(tbl_vikor_2[R])-MAX(tbl_vikor_2[R]))))</f>
        <v>0.33767202558015791</v>
      </c>
      <c r="C1566" s="22">
        <f>_xlfn.RANK.EQ(tbl_vikor_3[[#This Row],[Q(𝜆)]],tbl_vikor_3[Q(𝜆)])</f>
        <v>1358</v>
      </c>
    </row>
    <row r="1567" spans="1:3" x14ac:dyDescent="0.55000000000000004">
      <c r="A1567" s="8">
        <f>[1]!tbl_gk[[#This Row],[ID]]</f>
        <v>259718</v>
      </c>
      <c r="B1567" s="26">
        <f>(($E$2*(tbl_vikor_2[[#This Row],[S]]-MAX(tbl_vikor_2[S])))/(MIN(tbl_vikor_2[S])-MAX(tbl_vikor_2[S])))+((1-$E$2)*((tbl_vikor_2[[#This Row],[R]]-MAX(tbl_vikor_2[R]))/(MIN(tbl_vikor_2[R])-MAX(tbl_vikor_2[R]))))</f>
        <v>0.41010567722223401</v>
      </c>
      <c r="C1567" s="22">
        <f>_xlfn.RANK.EQ(tbl_vikor_3[[#This Row],[Q(𝜆)]],tbl_vikor_3[Q(𝜆)])</f>
        <v>1058</v>
      </c>
    </row>
    <row r="1568" spans="1:3" x14ac:dyDescent="0.55000000000000004">
      <c r="A1568" s="7">
        <f>[1]!tbl_gk[[#This Row],[ID]]</f>
        <v>259729</v>
      </c>
      <c r="B1568" s="25">
        <f>(($E$2*(tbl_vikor_2[[#This Row],[S]]-MAX(tbl_vikor_2[S])))/(MIN(tbl_vikor_2[S])-MAX(tbl_vikor_2[S])))+((1-$E$2)*((tbl_vikor_2[[#This Row],[R]]-MAX(tbl_vikor_2[R]))/(MIN(tbl_vikor_2[R])-MAX(tbl_vikor_2[R]))))</f>
        <v>0.19591241488129493</v>
      </c>
      <c r="C1568" s="22">
        <f>_xlfn.RANK.EQ(tbl_vikor_3[[#This Row],[Q(𝜆)]],tbl_vikor_3[Q(𝜆)])</f>
        <v>1845</v>
      </c>
    </row>
    <row r="1569" spans="1:3" x14ac:dyDescent="0.55000000000000004">
      <c r="A1569" s="8">
        <f>[1]!tbl_gk[[#This Row],[ID]]</f>
        <v>259732</v>
      </c>
      <c r="B1569" s="26">
        <f>(($E$2*(tbl_vikor_2[[#This Row],[S]]-MAX(tbl_vikor_2[S])))/(MIN(tbl_vikor_2[S])-MAX(tbl_vikor_2[S])))+((1-$E$2)*((tbl_vikor_2[[#This Row],[R]]-MAX(tbl_vikor_2[R]))/(MIN(tbl_vikor_2[R])-MAX(tbl_vikor_2[R]))))</f>
        <v>0.17015328776492838</v>
      </c>
      <c r="C1569" s="22">
        <f>_xlfn.RANK.EQ(tbl_vikor_3[[#This Row],[Q(𝜆)]],tbl_vikor_3[Q(𝜆)])</f>
        <v>1904</v>
      </c>
    </row>
    <row r="1570" spans="1:3" x14ac:dyDescent="0.55000000000000004">
      <c r="A1570" s="7">
        <f>[1]!tbl_gk[[#This Row],[ID]]</f>
        <v>259872</v>
      </c>
      <c r="B1570" s="25">
        <f>(($E$2*(tbl_vikor_2[[#This Row],[S]]-MAX(tbl_vikor_2[S])))/(MIN(tbl_vikor_2[S])-MAX(tbl_vikor_2[S])))+((1-$E$2)*((tbl_vikor_2[[#This Row],[R]]-MAX(tbl_vikor_2[R]))/(MIN(tbl_vikor_2[R])-MAX(tbl_vikor_2[R]))))</f>
        <v>0.37316580618248418</v>
      </c>
      <c r="C1570" s="22">
        <f>_xlfn.RANK.EQ(tbl_vikor_3[[#This Row],[Q(𝜆)]],tbl_vikor_3[Q(𝜆)])</f>
        <v>1203</v>
      </c>
    </row>
    <row r="1571" spans="1:3" x14ac:dyDescent="0.55000000000000004">
      <c r="A1571" s="8">
        <f>[1]!tbl_gk[[#This Row],[ID]]</f>
        <v>259885</v>
      </c>
      <c r="B1571" s="26">
        <f>(($E$2*(tbl_vikor_2[[#This Row],[S]]-MAX(tbl_vikor_2[S])))/(MIN(tbl_vikor_2[S])-MAX(tbl_vikor_2[S])))+((1-$E$2)*((tbl_vikor_2[[#This Row],[R]]-MAX(tbl_vikor_2[R]))/(MIN(tbl_vikor_2[R])-MAX(tbl_vikor_2[R]))))</f>
        <v>0.40264601104831532</v>
      </c>
      <c r="C1571" s="22">
        <f>_xlfn.RANK.EQ(tbl_vikor_3[[#This Row],[Q(𝜆)]],tbl_vikor_3[Q(𝜆)])</f>
        <v>1081</v>
      </c>
    </row>
    <row r="1572" spans="1:3" x14ac:dyDescent="0.55000000000000004">
      <c r="A1572" s="7">
        <f>[1]!tbl_gk[[#This Row],[ID]]</f>
        <v>259900</v>
      </c>
      <c r="B1572" s="25">
        <f>(($E$2*(tbl_vikor_2[[#This Row],[S]]-MAX(tbl_vikor_2[S])))/(MIN(tbl_vikor_2[S])-MAX(tbl_vikor_2[S])))+((1-$E$2)*((tbl_vikor_2[[#This Row],[R]]-MAX(tbl_vikor_2[R]))/(MIN(tbl_vikor_2[R])-MAX(tbl_vikor_2[R]))))</f>
        <v>0.31178414189758169</v>
      </c>
      <c r="C1572" s="22">
        <f>_xlfn.RANK.EQ(tbl_vikor_3[[#This Row],[Q(𝜆)]],tbl_vikor_3[Q(𝜆)])</f>
        <v>1467</v>
      </c>
    </row>
    <row r="1573" spans="1:3" x14ac:dyDescent="0.55000000000000004">
      <c r="A1573" s="8">
        <f>[1]!tbl_gk[[#This Row],[ID]]</f>
        <v>259915</v>
      </c>
      <c r="B1573" s="26">
        <f>(($E$2*(tbl_vikor_2[[#This Row],[S]]-MAX(tbl_vikor_2[S])))/(MIN(tbl_vikor_2[S])-MAX(tbl_vikor_2[S])))+((1-$E$2)*((tbl_vikor_2[[#This Row],[R]]-MAX(tbl_vikor_2[R]))/(MIN(tbl_vikor_2[R])-MAX(tbl_vikor_2[R]))))</f>
        <v>0.18077042515831843</v>
      </c>
      <c r="C1573" s="22">
        <f>_xlfn.RANK.EQ(tbl_vikor_3[[#This Row],[Q(𝜆)]],tbl_vikor_3[Q(𝜆)])</f>
        <v>1879</v>
      </c>
    </row>
    <row r="1574" spans="1:3" x14ac:dyDescent="0.55000000000000004">
      <c r="A1574" s="7">
        <f>[1]!tbl_gk[[#This Row],[ID]]</f>
        <v>259918</v>
      </c>
      <c r="B1574" s="25">
        <f>(($E$2*(tbl_vikor_2[[#This Row],[S]]-MAX(tbl_vikor_2[S])))/(MIN(tbl_vikor_2[S])-MAX(tbl_vikor_2[S])))+((1-$E$2)*((tbl_vikor_2[[#This Row],[R]]-MAX(tbl_vikor_2[R]))/(MIN(tbl_vikor_2[R])-MAX(tbl_vikor_2[R]))))</f>
        <v>0.48994591785753494</v>
      </c>
      <c r="C1574" s="22">
        <f>_xlfn.RANK.EQ(tbl_vikor_3[[#This Row],[Q(𝜆)]],tbl_vikor_3[Q(𝜆)])</f>
        <v>676</v>
      </c>
    </row>
    <row r="1575" spans="1:3" x14ac:dyDescent="0.55000000000000004">
      <c r="A1575" s="8">
        <f>[1]!tbl_gk[[#This Row],[ID]]</f>
        <v>259930</v>
      </c>
      <c r="B1575" s="26">
        <f>(($E$2*(tbl_vikor_2[[#This Row],[S]]-MAX(tbl_vikor_2[S])))/(MIN(tbl_vikor_2[S])-MAX(tbl_vikor_2[S])))+((1-$E$2)*((tbl_vikor_2[[#This Row],[R]]-MAX(tbl_vikor_2[R]))/(MIN(tbl_vikor_2[R])-MAX(tbl_vikor_2[R]))))</f>
        <v>0.30124076582252102</v>
      </c>
      <c r="C1575" s="22">
        <f>_xlfn.RANK.EQ(tbl_vikor_3[[#This Row],[Q(𝜆)]],tbl_vikor_3[Q(𝜆)])</f>
        <v>1501</v>
      </c>
    </row>
    <row r="1576" spans="1:3" x14ac:dyDescent="0.55000000000000004">
      <c r="A1576" s="7">
        <f>[1]!tbl_gk[[#This Row],[ID]]</f>
        <v>259933</v>
      </c>
      <c r="B1576" s="25">
        <f>(($E$2*(tbl_vikor_2[[#This Row],[S]]-MAX(tbl_vikor_2[S])))/(MIN(tbl_vikor_2[S])-MAX(tbl_vikor_2[S])))+((1-$E$2)*((tbl_vikor_2[[#This Row],[R]]-MAX(tbl_vikor_2[R]))/(MIN(tbl_vikor_2[R])-MAX(tbl_vikor_2[R]))))</f>
        <v>0.26778276903978626</v>
      </c>
      <c r="C1576" s="22">
        <f>_xlfn.RANK.EQ(tbl_vikor_3[[#This Row],[Q(𝜆)]],tbl_vikor_3[Q(𝜆)])</f>
        <v>1633</v>
      </c>
    </row>
    <row r="1577" spans="1:3" x14ac:dyDescent="0.55000000000000004">
      <c r="A1577" s="8">
        <f>[1]!tbl_gk[[#This Row],[ID]]</f>
        <v>259944</v>
      </c>
      <c r="B1577" s="26">
        <f>(($E$2*(tbl_vikor_2[[#This Row],[S]]-MAX(tbl_vikor_2[S])))/(MIN(tbl_vikor_2[S])-MAX(tbl_vikor_2[S])))+((1-$E$2)*((tbl_vikor_2[[#This Row],[R]]-MAX(tbl_vikor_2[R]))/(MIN(tbl_vikor_2[R])-MAX(tbl_vikor_2[R]))))</f>
        <v>0.42199924288189761</v>
      </c>
      <c r="C1577" s="22">
        <f>_xlfn.RANK.EQ(tbl_vikor_3[[#This Row],[Q(𝜆)]],tbl_vikor_3[Q(𝜆)])</f>
        <v>1000</v>
      </c>
    </row>
    <row r="1578" spans="1:3" x14ac:dyDescent="0.55000000000000004">
      <c r="A1578" s="7">
        <f>[1]!tbl_gk[[#This Row],[ID]]</f>
        <v>259973</v>
      </c>
      <c r="B1578" s="25">
        <f>(($E$2*(tbl_vikor_2[[#This Row],[S]]-MAX(tbl_vikor_2[S])))/(MIN(tbl_vikor_2[S])-MAX(tbl_vikor_2[S])))+((1-$E$2)*((tbl_vikor_2[[#This Row],[R]]-MAX(tbl_vikor_2[R]))/(MIN(tbl_vikor_2[R])-MAX(tbl_vikor_2[R]))))</f>
        <v>0.27664947607735374</v>
      </c>
      <c r="C1578" s="22">
        <f>_xlfn.RANK.EQ(tbl_vikor_3[[#This Row],[Q(𝜆)]],tbl_vikor_3[Q(𝜆)])</f>
        <v>1596</v>
      </c>
    </row>
    <row r="1579" spans="1:3" x14ac:dyDescent="0.55000000000000004">
      <c r="A1579" s="8">
        <f>[1]!tbl_gk[[#This Row],[ID]]</f>
        <v>259987</v>
      </c>
      <c r="B1579" s="26">
        <f>(($E$2*(tbl_vikor_2[[#This Row],[S]]-MAX(tbl_vikor_2[S])))/(MIN(tbl_vikor_2[S])-MAX(tbl_vikor_2[S])))+((1-$E$2)*((tbl_vikor_2[[#This Row],[R]]-MAX(tbl_vikor_2[R]))/(MIN(tbl_vikor_2[R])-MAX(tbl_vikor_2[R]))))</f>
        <v>0.22191963062965778</v>
      </c>
      <c r="C1579" s="22">
        <f>_xlfn.RANK.EQ(tbl_vikor_3[[#This Row],[Q(𝜆)]],tbl_vikor_3[Q(𝜆)])</f>
        <v>1781</v>
      </c>
    </row>
    <row r="1580" spans="1:3" x14ac:dyDescent="0.55000000000000004">
      <c r="A1580" s="7">
        <f>[1]!tbl_gk[[#This Row],[ID]]</f>
        <v>260018</v>
      </c>
      <c r="B1580" s="25">
        <f>(($E$2*(tbl_vikor_2[[#This Row],[S]]-MAX(tbl_vikor_2[S])))/(MIN(tbl_vikor_2[S])-MAX(tbl_vikor_2[S])))+((1-$E$2)*((tbl_vikor_2[[#This Row],[R]]-MAX(tbl_vikor_2[R]))/(MIN(tbl_vikor_2[R])-MAX(tbl_vikor_2[R]))))</f>
        <v>0.43129243609639256</v>
      </c>
      <c r="C1580" s="22">
        <f>_xlfn.RANK.EQ(tbl_vikor_3[[#This Row],[Q(𝜆)]],tbl_vikor_3[Q(𝜆)])</f>
        <v>956</v>
      </c>
    </row>
    <row r="1581" spans="1:3" x14ac:dyDescent="0.55000000000000004">
      <c r="A1581" s="8">
        <f>[1]!tbl_gk[[#This Row],[ID]]</f>
        <v>260033</v>
      </c>
      <c r="B1581" s="26">
        <f>(($E$2*(tbl_vikor_2[[#This Row],[S]]-MAX(tbl_vikor_2[S])))/(MIN(tbl_vikor_2[S])-MAX(tbl_vikor_2[S])))+((1-$E$2)*((tbl_vikor_2[[#This Row],[R]]-MAX(tbl_vikor_2[R]))/(MIN(tbl_vikor_2[R])-MAX(tbl_vikor_2[R]))))</f>
        <v>0.33404423010773948</v>
      </c>
      <c r="C1581" s="22">
        <f>_xlfn.RANK.EQ(tbl_vikor_3[[#This Row],[Q(𝜆)]],tbl_vikor_3[Q(𝜆)])</f>
        <v>1371</v>
      </c>
    </row>
    <row r="1582" spans="1:3" x14ac:dyDescent="0.55000000000000004">
      <c r="A1582" s="7">
        <f>[1]!tbl_gk[[#This Row],[ID]]</f>
        <v>260095</v>
      </c>
      <c r="B1582" s="25">
        <f>(($E$2*(tbl_vikor_2[[#This Row],[S]]-MAX(tbl_vikor_2[S])))/(MIN(tbl_vikor_2[S])-MAX(tbl_vikor_2[S])))+((1-$E$2)*((tbl_vikor_2[[#This Row],[R]]-MAX(tbl_vikor_2[R]))/(MIN(tbl_vikor_2[R])-MAX(tbl_vikor_2[R]))))</f>
        <v>0.31909116235462509</v>
      </c>
      <c r="C1582" s="22">
        <f>_xlfn.RANK.EQ(tbl_vikor_3[[#This Row],[Q(𝜆)]],tbl_vikor_3[Q(𝜆)])</f>
        <v>1436</v>
      </c>
    </row>
    <row r="1583" spans="1:3" x14ac:dyDescent="0.55000000000000004">
      <c r="A1583" s="8">
        <f>[1]!tbl_gk[[#This Row],[ID]]</f>
        <v>260106</v>
      </c>
      <c r="B1583" s="26">
        <f>(($E$2*(tbl_vikor_2[[#This Row],[S]]-MAX(tbl_vikor_2[S])))/(MIN(tbl_vikor_2[S])-MAX(tbl_vikor_2[S])))+((1-$E$2)*((tbl_vikor_2[[#This Row],[R]]-MAX(tbl_vikor_2[R]))/(MIN(tbl_vikor_2[R])-MAX(tbl_vikor_2[R]))))</f>
        <v>0.1828256299186192</v>
      </c>
      <c r="C1583" s="22">
        <f>_xlfn.RANK.EQ(tbl_vikor_3[[#This Row],[Q(𝜆)]],tbl_vikor_3[Q(𝜆)])</f>
        <v>1872</v>
      </c>
    </row>
    <row r="1584" spans="1:3" x14ac:dyDescent="0.55000000000000004">
      <c r="A1584" s="7">
        <f>[1]!tbl_gk[[#This Row],[ID]]</f>
        <v>260146</v>
      </c>
      <c r="B1584" s="25">
        <f>(($E$2*(tbl_vikor_2[[#This Row],[S]]-MAX(tbl_vikor_2[S])))/(MIN(tbl_vikor_2[S])-MAX(tbl_vikor_2[S])))+((1-$E$2)*((tbl_vikor_2[[#This Row],[R]]-MAX(tbl_vikor_2[R]))/(MIN(tbl_vikor_2[R])-MAX(tbl_vikor_2[R]))))</f>
        <v>0.16784482070156426</v>
      </c>
      <c r="C1584" s="22">
        <f>_xlfn.RANK.EQ(tbl_vikor_3[[#This Row],[Q(𝜆)]],tbl_vikor_3[Q(𝜆)])</f>
        <v>1908</v>
      </c>
    </row>
    <row r="1585" spans="1:3" x14ac:dyDescent="0.55000000000000004">
      <c r="A1585" s="8">
        <f>[1]!tbl_gk[[#This Row],[ID]]</f>
        <v>260156</v>
      </c>
      <c r="B1585" s="26">
        <f>(($E$2*(tbl_vikor_2[[#This Row],[S]]-MAX(tbl_vikor_2[S])))/(MIN(tbl_vikor_2[S])-MAX(tbl_vikor_2[S])))+((1-$E$2)*((tbl_vikor_2[[#This Row],[R]]-MAX(tbl_vikor_2[R]))/(MIN(tbl_vikor_2[R])-MAX(tbl_vikor_2[R]))))</f>
        <v>0.22023661659248675</v>
      </c>
      <c r="C1585" s="22">
        <f>_xlfn.RANK.EQ(tbl_vikor_3[[#This Row],[Q(𝜆)]],tbl_vikor_3[Q(𝜆)])</f>
        <v>1786</v>
      </c>
    </row>
    <row r="1586" spans="1:3" x14ac:dyDescent="0.55000000000000004">
      <c r="A1586" s="7">
        <f>[1]!tbl_gk[[#This Row],[ID]]</f>
        <v>260274</v>
      </c>
      <c r="B1586" s="25">
        <f>(($E$2*(tbl_vikor_2[[#This Row],[S]]-MAX(tbl_vikor_2[S])))/(MIN(tbl_vikor_2[S])-MAX(tbl_vikor_2[S])))+((1-$E$2)*((tbl_vikor_2[[#This Row],[R]]-MAX(tbl_vikor_2[R]))/(MIN(tbl_vikor_2[R])-MAX(tbl_vikor_2[R]))))</f>
        <v>0.33835034952191212</v>
      </c>
      <c r="C1586" s="22">
        <f>_xlfn.RANK.EQ(tbl_vikor_3[[#This Row],[Q(𝜆)]],tbl_vikor_3[Q(𝜆)])</f>
        <v>1353</v>
      </c>
    </row>
    <row r="1587" spans="1:3" x14ac:dyDescent="0.55000000000000004">
      <c r="A1587" s="8">
        <f>[1]!tbl_gk[[#This Row],[ID]]</f>
        <v>260305</v>
      </c>
      <c r="B1587" s="26">
        <f>(($E$2*(tbl_vikor_2[[#This Row],[S]]-MAX(tbl_vikor_2[S])))/(MIN(tbl_vikor_2[S])-MAX(tbl_vikor_2[S])))+((1-$E$2)*((tbl_vikor_2[[#This Row],[R]]-MAX(tbl_vikor_2[R]))/(MIN(tbl_vikor_2[R])-MAX(tbl_vikor_2[R]))))</f>
        <v>0.17196876371489872</v>
      </c>
      <c r="C1587" s="22">
        <f>_xlfn.RANK.EQ(tbl_vikor_3[[#This Row],[Q(𝜆)]],tbl_vikor_3[Q(𝜆)])</f>
        <v>1900</v>
      </c>
    </row>
    <row r="1588" spans="1:3" x14ac:dyDescent="0.55000000000000004">
      <c r="A1588" s="7">
        <f>[1]!tbl_gk[[#This Row],[ID]]</f>
        <v>260319</v>
      </c>
      <c r="B1588" s="25">
        <f>(($E$2*(tbl_vikor_2[[#This Row],[S]]-MAX(tbl_vikor_2[S])))/(MIN(tbl_vikor_2[S])-MAX(tbl_vikor_2[S])))+((1-$E$2)*((tbl_vikor_2[[#This Row],[R]]-MAX(tbl_vikor_2[R]))/(MIN(tbl_vikor_2[R])-MAX(tbl_vikor_2[R]))))</f>
        <v>0.37725774980825455</v>
      </c>
      <c r="C1588" s="22">
        <f>_xlfn.RANK.EQ(tbl_vikor_3[[#This Row],[Q(𝜆)]],tbl_vikor_3[Q(𝜆)])</f>
        <v>1172</v>
      </c>
    </row>
    <row r="1589" spans="1:3" x14ac:dyDescent="0.55000000000000004">
      <c r="A1589" s="8">
        <f>[1]!tbl_gk[[#This Row],[ID]]</f>
        <v>260326</v>
      </c>
      <c r="B1589" s="26">
        <f>(($E$2*(tbl_vikor_2[[#This Row],[S]]-MAX(tbl_vikor_2[S])))/(MIN(tbl_vikor_2[S])-MAX(tbl_vikor_2[S])))+((1-$E$2)*((tbl_vikor_2[[#This Row],[R]]-MAX(tbl_vikor_2[R]))/(MIN(tbl_vikor_2[R])-MAX(tbl_vikor_2[R]))))</f>
        <v>0.35291867208021566</v>
      </c>
      <c r="C1589" s="22">
        <f>_xlfn.RANK.EQ(tbl_vikor_3[[#This Row],[Q(𝜆)]],tbl_vikor_3[Q(𝜆)])</f>
        <v>1288</v>
      </c>
    </row>
    <row r="1590" spans="1:3" x14ac:dyDescent="0.55000000000000004">
      <c r="A1590" s="7">
        <f>[1]!tbl_gk[[#This Row],[ID]]</f>
        <v>260346</v>
      </c>
      <c r="B1590" s="25">
        <f>(($E$2*(tbl_vikor_2[[#This Row],[S]]-MAX(tbl_vikor_2[S])))/(MIN(tbl_vikor_2[S])-MAX(tbl_vikor_2[S])))+((1-$E$2)*((tbl_vikor_2[[#This Row],[R]]-MAX(tbl_vikor_2[R]))/(MIN(tbl_vikor_2[R])-MAX(tbl_vikor_2[R]))))</f>
        <v>9.761853724186495E-2</v>
      </c>
      <c r="C1590" s="22">
        <f>_xlfn.RANK.EQ(tbl_vikor_3[[#This Row],[Q(𝜆)]],tbl_vikor_3[Q(𝜆)])</f>
        <v>2004</v>
      </c>
    </row>
    <row r="1591" spans="1:3" x14ac:dyDescent="0.55000000000000004">
      <c r="A1591" s="8">
        <f>[1]!tbl_gk[[#This Row],[ID]]</f>
        <v>260493</v>
      </c>
      <c r="B1591" s="26">
        <f>(($E$2*(tbl_vikor_2[[#This Row],[S]]-MAX(tbl_vikor_2[S])))/(MIN(tbl_vikor_2[S])-MAX(tbl_vikor_2[S])))+((1-$E$2)*((tbl_vikor_2[[#This Row],[R]]-MAX(tbl_vikor_2[R]))/(MIN(tbl_vikor_2[R])-MAX(tbl_vikor_2[R]))))</f>
        <v>0.23394463120191045</v>
      </c>
      <c r="C1591" s="22">
        <f>_xlfn.RANK.EQ(tbl_vikor_3[[#This Row],[Q(𝜆)]],tbl_vikor_3[Q(𝜆)])</f>
        <v>1744</v>
      </c>
    </row>
    <row r="1592" spans="1:3" x14ac:dyDescent="0.55000000000000004">
      <c r="A1592" s="7">
        <f>[1]!tbl_gk[[#This Row],[ID]]</f>
        <v>260517</v>
      </c>
      <c r="B1592" s="25">
        <f>(($E$2*(tbl_vikor_2[[#This Row],[S]]-MAX(tbl_vikor_2[S])))/(MIN(tbl_vikor_2[S])-MAX(tbl_vikor_2[S])))+((1-$E$2)*((tbl_vikor_2[[#This Row],[R]]-MAX(tbl_vikor_2[R]))/(MIN(tbl_vikor_2[R])-MAX(tbl_vikor_2[R]))))</f>
        <v>0.38867794334337191</v>
      </c>
      <c r="C1592" s="22">
        <f>_xlfn.RANK.EQ(tbl_vikor_3[[#This Row],[Q(𝜆)]],tbl_vikor_3[Q(𝜆)])</f>
        <v>1133</v>
      </c>
    </row>
    <row r="1593" spans="1:3" x14ac:dyDescent="0.55000000000000004">
      <c r="A1593" s="8">
        <f>[1]!tbl_gk[[#This Row],[ID]]</f>
        <v>260522</v>
      </c>
      <c r="B1593" s="26">
        <f>(($E$2*(tbl_vikor_2[[#This Row],[S]]-MAX(tbl_vikor_2[S])))/(MIN(tbl_vikor_2[S])-MAX(tbl_vikor_2[S])))+((1-$E$2)*((tbl_vikor_2[[#This Row],[R]]-MAX(tbl_vikor_2[R]))/(MIN(tbl_vikor_2[R])-MAX(tbl_vikor_2[R]))))</f>
        <v>7.0391881805985199E-2</v>
      </c>
      <c r="C1593" s="22">
        <f>_xlfn.RANK.EQ(tbl_vikor_3[[#This Row],[Q(𝜆)]],tbl_vikor_3[Q(𝜆)])</f>
        <v>2026</v>
      </c>
    </row>
    <row r="1594" spans="1:3" x14ac:dyDescent="0.55000000000000004">
      <c r="A1594" s="7">
        <f>[1]!tbl_gk[[#This Row],[ID]]</f>
        <v>260538</v>
      </c>
      <c r="B1594" s="25">
        <f>(($E$2*(tbl_vikor_2[[#This Row],[S]]-MAX(tbl_vikor_2[S])))/(MIN(tbl_vikor_2[S])-MAX(tbl_vikor_2[S])))+((1-$E$2)*((tbl_vikor_2[[#This Row],[R]]-MAX(tbl_vikor_2[R]))/(MIN(tbl_vikor_2[R])-MAX(tbl_vikor_2[R]))))</f>
        <v>0.26572923680276428</v>
      </c>
      <c r="C1594" s="22">
        <f>_xlfn.RANK.EQ(tbl_vikor_3[[#This Row],[Q(𝜆)]],tbl_vikor_3[Q(𝜆)])</f>
        <v>1640</v>
      </c>
    </row>
    <row r="1595" spans="1:3" x14ac:dyDescent="0.55000000000000004">
      <c r="A1595" s="8">
        <f>[1]!tbl_gk[[#This Row],[ID]]</f>
        <v>260548</v>
      </c>
      <c r="B1595" s="26">
        <f>(($E$2*(tbl_vikor_2[[#This Row],[S]]-MAX(tbl_vikor_2[S])))/(MIN(tbl_vikor_2[S])-MAX(tbl_vikor_2[S])))+((1-$E$2)*((tbl_vikor_2[[#This Row],[R]]-MAX(tbl_vikor_2[R]))/(MIN(tbl_vikor_2[R])-MAX(tbl_vikor_2[R]))))</f>
        <v>0.18218768918280509</v>
      </c>
      <c r="C1595" s="22">
        <f>_xlfn.RANK.EQ(tbl_vikor_3[[#This Row],[Q(𝜆)]],tbl_vikor_3[Q(𝜆)])</f>
        <v>1874</v>
      </c>
    </row>
    <row r="1596" spans="1:3" x14ac:dyDescent="0.55000000000000004">
      <c r="A1596" s="7">
        <f>[1]!tbl_gk[[#This Row],[ID]]</f>
        <v>260587</v>
      </c>
      <c r="B1596" s="25">
        <f>(($E$2*(tbl_vikor_2[[#This Row],[S]]-MAX(tbl_vikor_2[S])))/(MIN(tbl_vikor_2[S])-MAX(tbl_vikor_2[S])))+((1-$E$2)*((tbl_vikor_2[[#This Row],[R]]-MAX(tbl_vikor_2[R]))/(MIN(tbl_vikor_2[R])-MAX(tbl_vikor_2[R]))))</f>
        <v>0.38866658875641624</v>
      </c>
      <c r="C1596" s="22">
        <f>_xlfn.RANK.EQ(tbl_vikor_3[[#This Row],[Q(𝜆)]],tbl_vikor_3[Q(𝜆)])</f>
        <v>1134</v>
      </c>
    </row>
    <row r="1597" spans="1:3" x14ac:dyDescent="0.55000000000000004">
      <c r="A1597" s="8">
        <f>[1]!tbl_gk[[#This Row],[ID]]</f>
        <v>260743</v>
      </c>
      <c r="B1597" s="26">
        <f>(($E$2*(tbl_vikor_2[[#This Row],[S]]-MAX(tbl_vikor_2[S])))/(MIN(tbl_vikor_2[S])-MAX(tbl_vikor_2[S])))+((1-$E$2)*((tbl_vikor_2[[#This Row],[R]]-MAX(tbl_vikor_2[R]))/(MIN(tbl_vikor_2[R])-MAX(tbl_vikor_2[R]))))</f>
        <v>0.28956540561469307</v>
      </c>
      <c r="C1597" s="22">
        <f>_xlfn.RANK.EQ(tbl_vikor_3[[#This Row],[Q(𝜆)]],tbl_vikor_3[Q(𝜆)])</f>
        <v>1536</v>
      </c>
    </row>
    <row r="1598" spans="1:3" x14ac:dyDescent="0.55000000000000004">
      <c r="A1598" s="7">
        <f>[1]!tbl_gk[[#This Row],[ID]]</f>
        <v>260822</v>
      </c>
      <c r="B1598" s="25">
        <f>(($E$2*(tbl_vikor_2[[#This Row],[S]]-MAX(tbl_vikor_2[S])))/(MIN(tbl_vikor_2[S])-MAX(tbl_vikor_2[S])))+((1-$E$2)*((tbl_vikor_2[[#This Row],[R]]-MAX(tbl_vikor_2[R]))/(MIN(tbl_vikor_2[R])-MAX(tbl_vikor_2[R]))))</f>
        <v>0.33291680952880953</v>
      </c>
      <c r="C1598" s="22">
        <f>_xlfn.RANK.EQ(tbl_vikor_3[[#This Row],[Q(𝜆)]],tbl_vikor_3[Q(𝜆)])</f>
        <v>1378</v>
      </c>
    </row>
    <row r="1599" spans="1:3" x14ac:dyDescent="0.55000000000000004">
      <c r="A1599" s="8">
        <f>[1]!tbl_gk[[#This Row],[ID]]</f>
        <v>260918</v>
      </c>
      <c r="B1599" s="26">
        <f>(($E$2*(tbl_vikor_2[[#This Row],[S]]-MAX(tbl_vikor_2[S])))/(MIN(tbl_vikor_2[S])-MAX(tbl_vikor_2[S])))+((1-$E$2)*((tbl_vikor_2[[#This Row],[R]]-MAX(tbl_vikor_2[R]))/(MIN(tbl_vikor_2[R])-MAX(tbl_vikor_2[R]))))</f>
        <v>0.35382258326963223</v>
      </c>
      <c r="C1599" s="22">
        <f>_xlfn.RANK.EQ(tbl_vikor_3[[#This Row],[Q(𝜆)]],tbl_vikor_3[Q(𝜆)])</f>
        <v>1285</v>
      </c>
    </row>
    <row r="1600" spans="1:3" x14ac:dyDescent="0.55000000000000004">
      <c r="A1600" s="7">
        <f>[1]!tbl_gk[[#This Row],[ID]]</f>
        <v>260967</v>
      </c>
      <c r="B1600" s="25">
        <f>(($E$2*(tbl_vikor_2[[#This Row],[S]]-MAX(tbl_vikor_2[S])))/(MIN(tbl_vikor_2[S])-MAX(tbl_vikor_2[S])))+((1-$E$2)*((tbl_vikor_2[[#This Row],[R]]-MAX(tbl_vikor_2[R]))/(MIN(tbl_vikor_2[R])-MAX(tbl_vikor_2[R]))))</f>
        <v>0.25544749397427835</v>
      </c>
      <c r="C1600" s="22">
        <f>_xlfn.RANK.EQ(tbl_vikor_3[[#This Row],[Q(𝜆)]],tbl_vikor_3[Q(𝜆)])</f>
        <v>1679</v>
      </c>
    </row>
    <row r="1601" spans="1:3" x14ac:dyDescent="0.55000000000000004">
      <c r="A1601" s="8">
        <f>[1]!tbl_gk[[#This Row],[ID]]</f>
        <v>260978</v>
      </c>
      <c r="B1601" s="26">
        <f>(($E$2*(tbl_vikor_2[[#This Row],[S]]-MAX(tbl_vikor_2[S])))/(MIN(tbl_vikor_2[S])-MAX(tbl_vikor_2[S])))+((1-$E$2)*((tbl_vikor_2[[#This Row],[R]]-MAX(tbl_vikor_2[R]))/(MIN(tbl_vikor_2[R])-MAX(tbl_vikor_2[R]))))</f>
        <v>0.25184958062587853</v>
      </c>
      <c r="C1601" s="22">
        <f>_xlfn.RANK.EQ(tbl_vikor_3[[#This Row],[Q(𝜆)]],tbl_vikor_3[Q(𝜆)])</f>
        <v>1693</v>
      </c>
    </row>
    <row r="1602" spans="1:3" x14ac:dyDescent="0.55000000000000004">
      <c r="A1602" s="7">
        <f>[1]!tbl_gk[[#This Row],[ID]]</f>
        <v>260982</v>
      </c>
      <c r="B1602" s="25">
        <f>(($E$2*(tbl_vikor_2[[#This Row],[S]]-MAX(tbl_vikor_2[S])))/(MIN(tbl_vikor_2[S])-MAX(tbl_vikor_2[S])))+((1-$E$2)*((tbl_vikor_2[[#This Row],[R]]-MAX(tbl_vikor_2[R]))/(MIN(tbl_vikor_2[R])-MAX(tbl_vikor_2[R]))))</f>
        <v>9.4567542449281519E-2</v>
      </c>
      <c r="C1602" s="22">
        <f>_xlfn.RANK.EQ(tbl_vikor_3[[#This Row],[Q(𝜆)]],tbl_vikor_3[Q(𝜆)])</f>
        <v>2007</v>
      </c>
    </row>
    <row r="1603" spans="1:3" x14ac:dyDescent="0.55000000000000004">
      <c r="A1603" s="8">
        <f>[1]!tbl_gk[[#This Row],[ID]]</f>
        <v>261144</v>
      </c>
      <c r="B1603" s="26">
        <f>(($E$2*(tbl_vikor_2[[#This Row],[S]]-MAX(tbl_vikor_2[S])))/(MIN(tbl_vikor_2[S])-MAX(tbl_vikor_2[S])))+((1-$E$2)*((tbl_vikor_2[[#This Row],[R]]-MAX(tbl_vikor_2[R]))/(MIN(tbl_vikor_2[R])-MAX(tbl_vikor_2[R]))))</f>
        <v>0.63225034574433092</v>
      </c>
      <c r="C1603" s="22">
        <f>_xlfn.RANK.EQ(tbl_vikor_3[[#This Row],[Q(𝜆)]],tbl_vikor_3[Q(𝜆)])</f>
        <v>233</v>
      </c>
    </row>
    <row r="1604" spans="1:3" x14ac:dyDescent="0.55000000000000004">
      <c r="A1604" s="7">
        <f>[1]!tbl_gk[[#This Row],[ID]]</f>
        <v>261152</v>
      </c>
      <c r="B1604" s="25">
        <f>(($E$2*(tbl_vikor_2[[#This Row],[S]]-MAX(tbl_vikor_2[S])))/(MIN(tbl_vikor_2[S])-MAX(tbl_vikor_2[S])))+((1-$E$2)*((tbl_vikor_2[[#This Row],[R]]-MAX(tbl_vikor_2[R]))/(MIN(tbl_vikor_2[R])-MAX(tbl_vikor_2[R]))))</f>
        <v>0.43887189571478336</v>
      </c>
      <c r="C1604" s="22">
        <f>_xlfn.RANK.EQ(tbl_vikor_3[[#This Row],[Q(𝜆)]],tbl_vikor_3[Q(𝜆)])</f>
        <v>923</v>
      </c>
    </row>
    <row r="1605" spans="1:3" x14ac:dyDescent="0.55000000000000004">
      <c r="A1605" s="8">
        <f>[1]!tbl_gk[[#This Row],[ID]]</f>
        <v>261159</v>
      </c>
      <c r="B1605" s="26">
        <f>(($E$2*(tbl_vikor_2[[#This Row],[S]]-MAX(tbl_vikor_2[S])))/(MIN(tbl_vikor_2[S])-MAX(tbl_vikor_2[S])))+((1-$E$2)*((tbl_vikor_2[[#This Row],[R]]-MAX(tbl_vikor_2[R]))/(MIN(tbl_vikor_2[R])-MAX(tbl_vikor_2[R]))))</f>
        <v>0.16038995202180731</v>
      </c>
      <c r="C1605" s="22">
        <f>_xlfn.RANK.EQ(tbl_vikor_3[[#This Row],[Q(𝜆)]],tbl_vikor_3[Q(𝜆)])</f>
        <v>1920</v>
      </c>
    </row>
    <row r="1606" spans="1:3" x14ac:dyDescent="0.55000000000000004">
      <c r="A1606" s="7">
        <f>[1]!tbl_gk[[#This Row],[ID]]</f>
        <v>261170</v>
      </c>
      <c r="B1606" s="25">
        <f>(($E$2*(tbl_vikor_2[[#This Row],[S]]-MAX(tbl_vikor_2[S])))/(MIN(tbl_vikor_2[S])-MAX(tbl_vikor_2[S])))+((1-$E$2)*((tbl_vikor_2[[#This Row],[R]]-MAX(tbl_vikor_2[R]))/(MIN(tbl_vikor_2[R])-MAX(tbl_vikor_2[R]))))</f>
        <v>0.24616647416657739</v>
      </c>
      <c r="C1606" s="22">
        <f>_xlfn.RANK.EQ(tbl_vikor_3[[#This Row],[Q(𝜆)]],tbl_vikor_3[Q(𝜆)])</f>
        <v>1711</v>
      </c>
    </row>
    <row r="1607" spans="1:3" x14ac:dyDescent="0.55000000000000004">
      <c r="A1607" s="8">
        <f>[1]!tbl_gk[[#This Row],[ID]]</f>
        <v>261173</v>
      </c>
      <c r="B1607" s="26">
        <f>(($E$2*(tbl_vikor_2[[#This Row],[S]]-MAX(tbl_vikor_2[S])))/(MIN(tbl_vikor_2[S])-MAX(tbl_vikor_2[S])))+((1-$E$2)*((tbl_vikor_2[[#This Row],[R]]-MAX(tbl_vikor_2[R]))/(MIN(tbl_vikor_2[R])-MAX(tbl_vikor_2[R]))))</f>
        <v>0.25661348917508076</v>
      </c>
      <c r="C1607" s="22">
        <f>_xlfn.RANK.EQ(tbl_vikor_3[[#This Row],[Q(𝜆)]],tbl_vikor_3[Q(𝜆)])</f>
        <v>1675</v>
      </c>
    </row>
    <row r="1608" spans="1:3" x14ac:dyDescent="0.55000000000000004">
      <c r="A1608" s="7">
        <f>[1]!tbl_gk[[#This Row],[ID]]</f>
        <v>261234</v>
      </c>
      <c r="B1608" s="25">
        <f>(($E$2*(tbl_vikor_2[[#This Row],[S]]-MAX(tbl_vikor_2[S])))/(MIN(tbl_vikor_2[S])-MAX(tbl_vikor_2[S])))+((1-$E$2)*((tbl_vikor_2[[#This Row],[R]]-MAX(tbl_vikor_2[R]))/(MIN(tbl_vikor_2[R])-MAX(tbl_vikor_2[R]))))</f>
        <v>0.29722957460086913</v>
      </c>
      <c r="C1608" s="22">
        <f>_xlfn.RANK.EQ(tbl_vikor_3[[#This Row],[Q(𝜆)]],tbl_vikor_3[Q(𝜆)])</f>
        <v>1515</v>
      </c>
    </row>
    <row r="1609" spans="1:3" x14ac:dyDescent="0.55000000000000004">
      <c r="A1609" s="8">
        <f>[1]!tbl_gk[[#This Row],[ID]]</f>
        <v>261260</v>
      </c>
      <c r="B1609" s="26">
        <f>(($E$2*(tbl_vikor_2[[#This Row],[S]]-MAX(tbl_vikor_2[S])))/(MIN(tbl_vikor_2[S])-MAX(tbl_vikor_2[S])))+((1-$E$2)*((tbl_vikor_2[[#This Row],[R]]-MAX(tbl_vikor_2[R]))/(MIN(tbl_vikor_2[R])-MAX(tbl_vikor_2[R]))))</f>
        <v>0.4696015431747691</v>
      </c>
      <c r="C1609" s="22">
        <f>_xlfn.RANK.EQ(tbl_vikor_3[[#This Row],[Q(𝜆)]],tbl_vikor_3[Q(𝜆)])</f>
        <v>781</v>
      </c>
    </row>
    <row r="1610" spans="1:3" x14ac:dyDescent="0.55000000000000004">
      <c r="A1610" s="7">
        <f>[1]!tbl_gk[[#This Row],[ID]]</f>
        <v>261375</v>
      </c>
      <c r="B1610" s="25">
        <f>(($E$2*(tbl_vikor_2[[#This Row],[S]]-MAX(tbl_vikor_2[S])))/(MIN(tbl_vikor_2[S])-MAX(tbl_vikor_2[S])))+((1-$E$2)*((tbl_vikor_2[[#This Row],[R]]-MAX(tbl_vikor_2[R]))/(MIN(tbl_vikor_2[R])-MAX(tbl_vikor_2[R]))))</f>
        <v>0.27722985590776472</v>
      </c>
      <c r="C1610" s="22">
        <f>_xlfn.RANK.EQ(tbl_vikor_3[[#This Row],[Q(𝜆)]],tbl_vikor_3[Q(𝜆)])</f>
        <v>1594</v>
      </c>
    </row>
    <row r="1611" spans="1:3" x14ac:dyDescent="0.55000000000000004">
      <c r="A1611" s="8">
        <f>[1]!tbl_gk[[#This Row],[ID]]</f>
        <v>261407</v>
      </c>
      <c r="B1611" s="26">
        <f>(($E$2*(tbl_vikor_2[[#This Row],[S]]-MAX(tbl_vikor_2[S])))/(MIN(tbl_vikor_2[S])-MAX(tbl_vikor_2[S])))+((1-$E$2)*((tbl_vikor_2[[#This Row],[R]]-MAX(tbl_vikor_2[R]))/(MIN(tbl_vikor_2[R])-MAX(tbl_vikor_2[R]))))</f>
        <v>0.24305826238912817</v>
      </c>
      <c r="C1611" s="22">
        <f>_xlfn.RANK.EQ(tbl_vikor_3[[#This Row],[Q(𝜆)]],tbl_vikor_3[Q(𝜆)])</f>
        <v>1720</v>
      </c>
    </row>
    <row r="1612" spans="1:3" x14ac:dyDescent="0.55000000000000004">
      <c r="A1612" s="7">
        <f>[1]!tbl_gk[[#This Row],[ID]]</f>
        <v>261409</v>
      </c>
      <c r="B1612" s="25">
        <f>(($E$2*(tbl_vikor_2[[#This Row],[S]]-MAX(tbl_vikor_2[S])))/(MIN(tbl_vikor_2[S])-MAX(tbl_vikor_2[S])))+((1-$E$2)*((tbl_vikor_2[[#This Row],[R]]-MAX(tbl_vikor_2[R]))/(MIN(tbl_vikor_2[R])-MAX(tbl_vikor_2[R]))))</f>
        <v>0.36257271945370678</v>
      </c>
      <c r="C1612" s="22">
        <f>_xlfn.RANK.EQ(tbl_vikor_3[[#This Row],[Q(𝜆)]],tbl_vikor_3[Q(𝜆)])</f>
        <v>1242</v>
      </c>
    </row>
    <row r="1613" spans="1:3" x14ac:dyDescent="0.55000000000000004">
      <c r="A1613" s="8">
        <f>[1]!tbl_gk[[#This Row],[ID]]</f>
        <v>261417</v>
      </c>
      <c r="B1613" s="26">
        <f>(($E$2*(tbl_vikor_2[[#This Row],[S]]-MAX(tbl_vikor_2[S])))/(MIN(tbl_vikor_2[S])-MAX(tbl_vikor_2[S])))+((1-$E$2)*((tbl_vikor_2[[#This Row],[R]]-MAX(tbl_vikor_2[R]))/(MIN(tbl_vikor_2[R])-MAX(tbl_vikor_2[R]))))</f>
        <v>0.44089050186882361</v>
      </c>
      <c r="C1613" s="22">
        <f>_xlfn.RANK.EQ(tbl_vikor_3[[#This Row],[Q(𝜆)]],tbl_vikor_3[Q(𝜆)])</f>
        <v>914</v>
      </c>
    </row>
    <row r="1614" spans="1:3" x14ac:dyDescent="0.55000000000000004">
      <c r="A1614" s="7">
        <f>[1]!tbl_gk[[#This Row],[ID]]</f>
        <v>261423</v>
      </c>
      <c r="B1614" s="25">
        <f>(($E$2*(tbl_vikor_2[[#This Row],[S]]-MAX(tbl_vikor_2[S])))/(MIN(tbl_vikor_2[S])-MAX(tbl_vikor_2[S])))+((1-$E$2)*((tbl_vikor_2[[#This Row],[R]]-MAX(tbl_vikor_2[R]))/(MIN(tbl_vikor_2[R])-MAX(tbl_vikor_2[R]))))</f>
        <v>9.7922963821027859E-2</v>
      </c>
      <c r="C1614" s="22">
        <f>_xlfn.RANK.EQ(tbl_vikor_3[[#This Row],[Q(𝜆)]],tbl_vikor_3[Q(𝜆)])</f>
        <v>2003</v>
      </c>
    </row>
    <row r="1615" spans="1:3" x14ac:dyDescent="0.55000000000000004">
      <c r="A1615" s="8">
        <f>[1]!tbl_gk[[#This Row],[ID]]</f>
        <v>261499</v>
      </c>
      <c r="B1615" s="26">
        <f>(($E$2*(tbl_vikor_2[[#This Row],[S]]-MAX(tbl_vikor_2[S])))/(MIN(tbl_vikor_2[S])-MAX(tbl_vikor_2[S])))+((1-$E$2)*((tbl_vikor_2[[#This Row],[R]]-MAX(tbl_vikor_2[R]))/(MIN(tbl_vikor_2[R])-MAX(tbl_vikor_2[R]))))</f>
        <v>0.33554334519673878</v>
      </c>
      <c r="C1615" s="22">
        <f>_xlfn.RANK.EQ(tbl_vikor_3[[#This Row],[Q(𝜆)]],tbl_vikor_3[Q(𝜆)])</f>
        <v>1364</v>
      </c>
    </row>
    <row r="1616" spans="1:3" x14ac:dyDescent="0.55000000000000004">
      <c r="A1616" s="7">
        <f>[1]!tbl_gk[[#This Row],[ID]]</f>
        <v>261645</v>
      </c>
      <c r="B1616" s="25">
        <f>(($E$2*(tbl_vikor_2[[#This Row],[S]]-MAX(tbl_vikor_2[S])))/(MIN(tbl_vikor_2[S])-MAX(tbl_vikor_2[S])))+((1-$E$2)*((tbl_vikor_2[[#This Row],[R]]-MAX(tbl_vikor_2[R]))/(MIN(tbl_vikor_2[R])-MAX(tbl_vikor_2[R]))))</f>
        <v>0.22492754592649367</v>
      </c>
      <c r="C1616" s="22">
        <f>_xlfn.RANK.EQ(tbl_vikor_3[[#This Row],[Q(𝜆)]],tbl_vikor_3[Q(𝜆)])</f>
        <v>1772</v>
      </c>
    </row>
    <row r="1617" spans="1:3" x14ac:dyDescent="0.55000000000000004">
      <c r="A1617" s="8">
        <f>[1]!tbl_gk[[#This Row],[ID]]</f>
        <v>261656</v>
      </c>
      <c r="B1617" s="26">
        <f>(($E$2*(tbl_vikor_2[[#This Row],[S]]-MAX(tbl_vikor_2[S])))/(MIN(tbl_vikor_2[S])-MAX(tbl_vikor_2[S])))+((1-$E$2)*((tbl_vikor_2[[#This Row],[R]]-MAX(tbl_vikor_2[R]))/(MIN(tbl_vikor_2[R])-MAX(tbl_vikor_2[R]))))</f>
        <v>0.25516760034647601</v>
      </c>
      <c r="C1617" s="22">
        <f>_xlfn.RANK.EQ(tbl_vikor_3[[#This Row],[Q(𝜆)]],tbl_vikor_3[Q(𝜆)])</f>
        <v>1681</v>
      </c>
    </row>
    <row r="1618" spans="1:3" x14ac:dyDescent="0.55000000000000004">
      <c r="A1618" s="7">
        <f>[1]!tbl_gk[[#This Row],[ID]]</f>
        <v>261687</v>
      </c>
      <c r="B1618" s="25">
        <f>(($E$2*(tbl_vikor_2[[#This Row],[S]]-MAX(tbl_vikor_2[S])))/(MIN(tbl_vikor_2[S])-MAX(tbl_vikor_2[S])))+((1-$E$2)*((tbl_vikor_2[[#This Row],[R]]-MAX(tbl_vikor_2[R]))/(MIN(tbl_vikor_2[R])-MAX(tbl_vikor_2[R]))))</f>
        <v>0.4575645639889202</v>
      </c>
      <c r="C1618" s="22">
        <f>_xlfn.RANK.EQ(tbl_vikor_3[[#This Row],[Q(𝜆)]],tbl_vikor_3[Q(𝜆)])</f>
        <v>828</v>
      </c>
    </row>
    <row r="1619" spans="1:3" x14ac:dyDescent="0.55000000000000004">
      <c r="A1619" s="8">
        <f>[1]!tbl_gk[[#This Row],[ID]]</f>
        <v>261731</v>
      </c>
      <c r="B1619" s="26">
        <f>(($E$2*(tbl_vikor_2[[#This Row],[S]]-MAX(tbl_vikor_2[S])))/(MIN(tbl_vikor_2[S])-MAX(tbl_vikor_2[S])))+((1-$E$2)*((tbl_vikor_2[[#This Row],[R]]-MAX(tbl_vikor_2[R]))/(MIN(tbl_vikor_2[R])-MAX(tbl_vikor_2[R]))))</f>
        <v>0.18842581271271783</v>
      </c>
      <c r="C1619" s="22">
        <f>_xlfn.RANK.EQ(tbl_vikor_3[[#This Row],[Q(𝜆)]],tbl_vikor_3[Q(𝜆)])</f>
        <v>1861</v>
      </c>
    </row>
    <row r="1620" spans="1:3" x14ac:dyDescent="0.55000000000000004">
      <c r="A1620" s="7">
        <f>[1]!tbl_gk[[#This Row],[ID]]</f>
        <v>261755</v>
      </c>
      <c r="B1620" s="25">
        <f>(($E$2*(tbl_vikor_2[[#This Row],[S]]-MAX(tbl_vikor_2[S])))/(MIN(tbl_vikor_2[S])-MAX(tbl_vikor_2[S])))+((1-$E$2)*((tbl_vikor_2[[#This Row],[R]]-MAX(tbl_vikor_2[R]))/(MIN(tbl_vikor_2[R])-MAX(tbl_vikor_2[R]))))</f>
        <v>0.32454474457201871</v>
      </c>
      <c r="C1620" s="22">
        <f>_xlfn.RANK.EQ(tbl_vikor_3[[#This Row],[Q(𝜆)]],tbl_vikor_3[Q(𝜆)])</f>
        <v>1414</v>
      </c>
    </row>
    <row r="1621" spans="1:3" x14ac:dyDescent="0.55000000000000004">
      <c r="A1621" s="8">
        <f>[1]!tbl_gk[[#This Row],[ID]]</f>
        <v>261892</v>
      </c>
      <c r="B1621" s="26">
        <f>(($E$2*(tbl_vikor_2[[#This Row],[S]]-MAX(tbl_vikor_2[S])))/(MIN(tbl_vikor_2[S])-MAX(tbl_vikor_2[S])))+((1-$E$2)*((tbl_vikor_2[[#This Row],[R]]-MAX(tbl_vikor_2[R]))/(MIN(tbl_vikor_2[R])-MAX(tbl_vikor_2[R]))))</f>
        <v>0.40251897996612751</v>
      </c>
      <c r="C1621" s="22">
        <f>_xlfn.RANK.EQ(tbl_vikor_3[[#This Row],[Q(𝜆)]],tbl_vikor_3[Q(𝜆)])</f>
        <v>1083</v>
      </c>
    </row>
    <row r="1622" spans="1:3" x14ac:dyDescent="0.55000000000000004">
      <c r="A1622" s="7">
        <f>[1]!tbl_gk[[#This Row],[ID]]</f>
        <v>261895</v>
      </c>
      <c r="B1622" s="25">
        <f>(($E$2*(tbl_vikor_2[[#This Row],[S]]-MAX(tbl_vikor_2[S])))/(MIN(tbl_vikor_2[S])-MAX(tbl_vikor_2[S])))+((1-$E$2)*((tbl_vikor_2[[#This Row],[R]]-MAX(tbl_vikor_2[R]))/(MIN(tbl_vikor_2[R])-MAX(tbl_vikor_2[R]))))</f>
        <v>0.12120006234048283</v>
      </c>
      <c r="C1622" s="22">
        <f>_xlfn.RANK.EQ(tbl_vikor_3[[#This Row],[Q(𝜆)]],tbl_vikor_3[Q(𝜆)])</f>
        <v>1977</v>
      </c>
    </row>
    <row r="1623" spans="1:3" x14ac:dyDescent="0.55000000000000004">
      <c r="A1623" s="8">
        <f>[1]!tbl_gk[[#This Row],[ID]]</f>
        <v>261902</v>
      </c>
      <c r="B1623" s="26">
        <f>(($E$2*(tbl_vikor_2[[#This Row],[S]]-MAX(tbl_vikor_2[S])))/(MIN(tbl_vikor_2[S])-MAX(tbl_vikor_2[S])))+((1-$E$2)*((tbl_vikor_2[[#This Row],[R]]-MAX(tbl_vikor_2[R]))/(MIN(tbl_vikor_2[R])-MAX(tbl_vikor_2[R]))))</f>
        <v>0.1748857532890688</v>
      </c>
      <c r="C1623" s="22">
        <f>_xlfn.RANK.EQ(tbl_vikor_3[[#This Row],[Q(𝜆)]],tbl_vikor_3[Q(𝜆)])</f>
        <v>1893</v>
      </c>
    </row>
    <row r="1624" spans="1:3" x14ac:dyDescent="0.55000000000000004">
      <c r="A1624" s="7">
        <f>[1]!tbl_gk[[#This Row],[ID]]</f>
        <v>261914</v>
      </c>
      <c r="B1624" s="25">
        <f>(($E$2*(tbl_vikor_2[[#This Row],[S]]-MAX(tbl_vikor_2[S])))/(MIN(tbl_vikor_2[S])-MAX(tbl_vikor_2[S])))+((1-$E$2)*((tbl_vikor_2[[#This Row],[R]]-MAX(tbl_vikor_2[R]))/(MIN(tbl_vikor_2[R])-MAX(tbl_vikor_2[R]))))</f>
        <v>0.14792017677864813</v>
      </c>
      <c r="C1624" s="22">
        <f>_xlfn.RANK.EQ(tbl_vikor_3[[#This Row],[Q(𝜆)]],tbl_vikor_3[Q(𝜆)])</f>
        <v>1936</v>
      </c>
    </row>
    <row r="1625" spans="1:3" x14ac:dyDescent="0.55000000000000004">
      <c r="A1625" s="8">
        <f>[1]!tbl_gk[[#This Row],[ID]]</f>
        <v>261958</v>
      </c>
      <c r="B1625" s="26">
        <f>(($E$2*(tbl_vikor_2[[#This Row],[S]]-MAX(tbl_vikor_2[S])))/(MIN(tbl_vikor_2[S])-MAX(tbl_vikor_2[S])))+((1-$E$2)*((tbl_vikor_2[[#This Row],[R]]-MAX(tbl_vikor_2[R]))/(MIN(tbl_vikor_2[R])-MAX(tbl_vikor_2[R]))))</f>
        <v>8.6717866920417053E-2</v>
      </c>
      <c r="C1625" s="22">
        <f>_xlfn.RANK.EQ(tbl_vikor_3[[#This Row],[Q(𝜆)]],tbl_vikor_3[Q(𝜆)])</f>
        <v>2011</v>
      </c>
    </row>
    <row r="1626" spans="1:3" x14ac:dyDescent="0.55000000000000004">
      <c r="A1626" s="7">
        <f>[1]!tbl_gk[[#This Row],[ID]]</f>
        <v>261964</v>
      </c>
      <c r="B1626" s="25">
        <f>(($E$2*(tbl_vikor_2[[#This Row],[S]]-MAX(tbl_vikor_2[S])))/(MIN(tbl_vikor_2[S])-MAX(tbl_vikor_2[S])))+((1-$E$2)*((tbl_vikor_2[[#This Row],[R]]-MAX(tbl_vikor_2[R]))/(MIN(tbl_vikor_2[R])-MAX(tbl_vikor_2[R]))))</f>
        <v>0.15708304297879694</v>
      </c>
      <c r="C1626" s="22">
        <f>_xlfn.RANK.EQ(tbl_vikor_3[[#This Row],[Q(𝜆)]],tbl_vikor_3[Q(𝜆)])</f>
        <v>1925</v>
      </c>
    </row>
    <row r="1627" spans="1:3" x14ac:dyDescent="0.55000000000000004">
      <c r="A1627" s="8">
        <f>[1]!tbl_gk[[#This Row],[ID]]</f>
        <v>261968</v>
      </c>
      <c r="B1627" s="26">
        <f>(($E$2*(tbl_vikor_2[[#This Row],[S]]-MAX(tbl_vikor_2[S])))/(MIN(tbl_vikor_2[S])-MAX(tbl_vikor_2[S])))+((1-$E$2)*((tbl_vikor_2[[#This Row],[R]]-MAX(tbl_vikor_2[R]))/(MIN(tbl_vikor_2[R])-MAX(tbl_vikor_2[R]))))</f>
        <v>0.20704437703242817</v>
      </c>
      <c r="C1627" s="22">
        <f>_xlfn.RANK.EQ(tbl_vikor_3[[#This Row],[Q(𝜆)]],tbl_vikor_3[Q(𝜆)])</f>
        <v>1821</v>
      </c>
    </row>
    <row r="1628" spans="1:3" x14ac:dyDescent="0.55000000000000004">
      <c r="A1628" s="7">
        <f>[1]!tbl_gk[[#This Row],[ID]]</f>
        <v>261983</v>
      </c>
      <c r="B1628" s="25">
        <f>(($E$2*(tbl_vikor_2[[#This Row],[S]]-MAX(tbl_vikor_2[S])))/(MIN(tbl_vikor_2[S])-MAX(tbl_vikor_2[S])))+((1-$E$2)*((tbl_vikor_2[[#This Row],[R]]-MAX(tbl_vikor_2[R]))/(MIN(tbl_vikor_2[R])-MAX(tbl_vikor_2[R]))))</f>
        <v>0.17824805491869905</v>
      </c>
      <c r="C1628" s="22">
        <f>_xlfn.RANK.EQ(tbl_vikor_3[[#This Row],[Q(𝜆)]],tbl_vikor_3[Q(𝜆)])</f>
        <v>1885</v>
      </c>
    </row>
    <row r="1629" spans="1:3" x14ac:dyDescent="0.55000000000000004">
      <c r="A1629" s="8">
        <f>[1]!tbl_gk[[#This Row],[ID]]</f>
        <v>261984</v>
      </c>
      <c r="B1629" s="26">
        <f>(($E$2*(tbl_vikor_2[[#This Row],[S]]-MAX(tbl_vikor_2[S])))/(MIN(tbl_vikor_2[S])-MAX(tbl_vikor_2[S])))+((1-$E$2)*((tbl_vikor_2[[#This Row],[R]]-MAX(tbl_vikor_2[R]))/(MIN(tbl_vikor_2[R])-MAX(tbl_vikor_2[R]))))</f>
        <v>7.2716257417319394E-2</v>
      </c>
      <c r="C1629" s="22">
        <f>_xlfn.RANK.EQ(tbl_vikor_3[[#This Row],[Q(𝜆)]],tbl_vikor_3[Q(𝜆)])</f>
        <v>2023</v>
      </c>
    </row>
    <row r="1630" spans="1:3" x14ac:dyDescent="0.55000000000000004">
      <c r="A1630" s="7">
        <f>[1]!tbl_gk[[#This Row],[ID]]</f>
        <v>262056</v>
      </c>
      <c r="B1630" s="25">
        <f>(($E$2*(tbl_vikor_2[[#This Row],[S]]-MAX(tbl_vikor_2[S])))/(MIN(tbl_vikor_2[S])-MAX(tbl_vikor_2[S])))+((1-$E$2)*((tbl_vikor_2[[#This Row],[R]]-MAX(tbl_vikor_2[R]))/(MIN(tbl_vikor_2[R])-MAX(tbl_vikor_2[R]))))</f>
        <v>0.3714117953263843</v>
      </c>
      <c r="C1630" s="22">
        <f>_xlfn.RANK.EQ(tbl_vikor_3[[#This Row],[Q(𝜆)]],tbl_vikor_3[Q(𝜆)])</f>
        <v>1210</v>
      </c>
    </row>
    <row r="1631" spans="1:3" x14ac:dyDescent="0.55000000000000004">
      <c r="A1631" s="8">
        <f>[1]!tbl_gk[[#This Row],[ID]]</f>
        <v>262059</v>
      </c>
      <c r="B1631" s="26">
        <f>(($E$2*(tbl_vikor_2[[#This Row],[S]]-MAX(tbl_vikor_2[S])))/(MIN(tbl_vikor_2[S])-MAX(tbl_vikor_2[S])))+((1-$E$2)*((tbl_vikor_2[[#This Row],[R]]-MAX(tbl_vikor_2[R]))/(MIN(tbl_vikor_2[R])-MAX(tbl_vikor_2[R]))))</f>
        <v>0.34894394278508745</v>
      </c>
      <c r="C1631" s="22">
        <f>_xlfn.RANK.EQ(tbl_vikor_3[[#This Row],[Q(𝜆)]],tbl_vikor_3[Q(𝜆)])</f>
        <v>1311</v>
      </c>
    </row>
    <row r="1632" spans="1:3" x14ac:dyDescent="0.55000000000000004">
      <c r="A1632" s="7">
        <f>[1]!tbl_gk[[#This Row],[ID]]</f>
        <v>262069</v>
      </c>
      <c r="B1632" s="25">
        <f>(($E$2*(tbl_vikor_2[[#This Row],[S]]-MAX(tbl_vikor_2[S])))/(MIN(tbl_vikor_2[S])-MAX(tbl_vikor_2[S])))+((1-$E$2)*((tbl_vikor_2[[#This Row],[R]]-MAX(tbl_vikor_2[R]))/(MIN(tbl_vikor_2[R])-MAX(tbl_vikor_2[R]))))</f>
        <v>0.28754956892832995</v>
      </c>
      <c r="C1632" s="22">
        <f>_xlfn.RANK.EQ(tbl_vikor_3[[#This Row],[Q(𝜆)]],tbl_vikor_3[Q(𝜆)])</f>
        <v>1550</v>
      </c>
    </row>
    <row r="1633" spans="1:3" x14ac:dyDescent="0.55000000000000004">
      <c r="A1633" s="8">
        <f>[1]!tbl_gk[[#This Row],[ID]]</f>
        <v>262251</v>
      </c>
      <c r="B1633" s="26">
        <f>(($E$2*(tbl_vikor_2[[#This Row],[S]]-MAX(tbl_vikor_2[S])))/(MIN(tbl_vikor_2[S])-MAX(tbl_vikor_2[S])))+((1-$E$2)*((tbl_vikor_2[[#This Row],[R]]-MAX(tbl_vikor_2[R]))/(MIN(tbl_vikor_2[R])-MAX(tbl_vikor_2[R]))))</f>
        <v>0.3620837661549372</v>
      </c>
      <c r="C1633" s="22">
        <f>_xlfn.RANK.EQ(tbl_vikor_3[[#This Row],[Q(𝜆)]],tbl_vikor_3[Q(𝜆)])</f>
        <v>1245</v>
      </c>
    </row>
    <row r="1634" spans="1:3" x14ac:dyDescent="0.55000000000000004">
      <c r="A1634" s="7">
        <f>[1]!tbl_gk[[#This Row],[ID]]</f>
        <v>262262</v>
      </c>
      <c r="B1634" s="25">
        <f>(($E$2*(tbl_vikor_2[[#This Row],[S]]-MAX(tbl_vikor_2[S])))/(MIN(tbl_vikor_2[S])-MAX(tbl_vikor_2[S])))+((1-$E$2)*((tbl_vikor_2[[#This Row],[R]]-MAX(tbl_vikor_2[R]))/(MIN(tbl_vikor_2[R])-MAX(tbl_vikor_2[R]))))</f>
        <v>0.66720138653411976</v>
      </c>
      <c r="C1634" s="22">
        <f>_xlfn.RANK.EQ(tbl_vikor_3[[#This Row],[Q(𝜆)]],tbl_vikor_3[Q(𝜆)])</f>
        <v>158</v>
      </c>
    </row>
    <row r="1635" spans="1:3" x14ac:dyDescent="0.55000000000000004">
      <c r="A1635" s="8">
        <f>[1]!tbl_gk[[#This Row],[ID]]</f>
        <v>262266</v>
      </c>
      <c r="B1635" s="26">
        <f>(($E$2*(tbl_vikor_2[[#This Row],[S]]-MAX(tbl_vikor_2[S])))/(MIN(tbl_vikor_2[S])-MAX(tbl_vikor_2[S])))+((1-$E$2)*((tbl_vikor_2[[#This Row],[R]]-MAX(tbl_vikor_2[R]))/(MIN(tbl_vikor_2[R])-MAX(tbl_vikor_2[R]))))</f>
        <v>0.21672952409704624</v>
      </c>
      <c r="C1635" s="22">
        <f>_xlfn.RANK.EQ(tbl_vikor_3[[#This Row],[Q(𝜆)]],tbl_vikor_3[Q(𝜆)])</f>
        <v>1800</v>
      </c>
    </row>
    <row r="1636" spans="1:3" x14ac:dyDescent="0.55000000000000004">
      <c r="A1636" s="7">
        <f>[1]!tbl_gk[[#This Row],[ID]]</f>
        <v>262286</v>
      </c>
      <c r="B1636" s="25">
        <f>(($E$2*(tbl_vikor_2[[#This Row],[S]]-MAX(tbl_vikor_2[S])))/(MIN(tbl_vikor_2[S])-MAX(tbl_vikor_2[S])))+((1-$E$2)*((tbl_vikor_2[[#This Row],[R]]-MAX(tbl_vikor_2[R]))/(MIN(tbl_vikor_2[R])-MAX(tbl_vikor_2[R]))))</f>
        <v>0.37894708243745595</v>
      </c>
      <c r="C1636" s="22">
        <f>_xlfn.RANK.EQ(tbl_vikor_3[[#This Row],[Q(𝜆)]],tbl_vikor_3[Q(𝜆)])</f>
        <v>1167</v>
      </c>
    </row>
    <row r="1637" spans="1:3" x14ac:dyDescent="0.55000000000000004">
      <c r="A1637" s="8">
        <f>[1]!tbl_gk[[#This Row],[ID]]</f>
        <v>262295</v>
      </c>
      <c r="B1637" s="26">
        <f>(($E$2*(tbl_vikor_2[[#This Row],[S]]-MAX(tbl_vikor_2[S])))/(MIN(tbl_vikor_2[S])-MAX(tbl_vikor_2[S])))+((1-$E$2)*((tbl_vikor_2[[#This Row],[R]]-MAX(tbl_vikor_2[R]))/(MIN(tbl_vikor_2[R])-MAX(tbl_vikor_2[R]))))</f>
        <v>0.49482367535694016</v>
      </c>
      <c r="C1637" s="22">
        <f>_xlfn.RANK.EQ(tbl_vikor_3[[#This Row],[Q(𝜆)]],tbl_vikor_3[Q(𝜆)])</f>
        <v>659</v>
      </c>
    </row>
    <row r="1638" spans="1:3" x14ac:dyDescent="0.55000000000000004">
      <c r="A1638" s="7">
        <f>[1]!tbl_gk[[#This Row],[ID]]</f>
        <v>262298</v>
      </c>
      <c r="B1638" s="25">
        <f>(($E$2*(tbl_vikor_2[[#This Row],[S]]-MAX(tbl_vikor_2[S])))/(MIN(tbl_vikor_2[S])-MAX(tbl_vikor_2[S])))+((1-$E$2)*((tbl_vikor_2[[#This Row],[R]]-MAX(tbl_vikor_2[R]))/(MIN(tbl_vikor_2[R])-MAX(tbl_vikor_2[R]))))</f>
        <v>0.31114088861035649</v>
      </c>
      <c r="C1638" s="22">
        <f>_xlfn.RANK.EQ(tbl_vikor_3[[#This Row],[Q(𝜆)]],tbl_vikor_3[Q(𝜆)])</f>
        <v>1468</v>
      </c>
    </row>
    <row r="1639" spans="1:3" x14ac:dyDescent="0.55000000000000004">
      <c r="A1639" s="8">
        <f>[1]!tbl_gk[[#This Row],[ID]]</f>
        <v>262305</v>
      </c>
      <c r="B1639" s="26">
        <f>(($E$2*(tbl_vikor_2[[#This Row],[S]]-MAX(tbl_vikor_2[S])))/(MIN(tbl_vikor_2[S])-MAX(tbl_vikor_2[S])))+((1-$E$2)*((tbl_vikor_2[[#This Row],[R]]-MAX(tbl_vikor_2[R]))/(MIN(tbl_vikor_2[R])-MAX(tbl_vikor_2[R]))))</f>
        <v>0.41383675084105864</v>
      </c>
      <c r="C1639" s="22">
        <f>_xlfn.RANK.EQ(tbl_vikor_3[[#This Row],[Q(𝜆)]],tbl_vikor_3[Q(𝜆)])</f>
        <v>1036</v>
      </c>
    </row>
    <row r="1640" spans="1:3" x14ac:dyDescent="0.55000000000000004">
      <c r="A1640" s="7">
        <f>[1]!tbl_gk[[#This Row],[ID]]</f>
        <v>262309</v>
      </c>
      <c r="B1640" s="25">
        <f>(($E$2*(tbl_vikor_2[[#This Row],[S]]-MAX(tbl_vikor_2[S])))/(MIN(tbl_vikor_2[S])-MAX(tbl_vikor_2[S])))+((1-$E$2)*((tbl_vikor_2[[#This Row],[R]]-MAX(tbl_vikor_2[R]))/(MIN(tbl_vikor_2[R])-MAX(tbl_vikor_2[R]))))</f>
        <v>0.26609818975425864</v>
      </c>
      <c r="C1640" s="22">
        <f>_xlfn.RANK.EQ(tbl_vikor_3[[#This Row],[Q(𝜆)]],tbl_vikor_3[Q(𝜆)])</f>
        <v>1639</v>
      </c>
    </row>
    <row r="1641" spans="1:3" x14ac:dyDescent="0.55000000000000004">
      <c r="A1641" s="8">
        <f>[1]!tbl_gk[[#This Row],[ID]]</f>
        <v>262322</v>
      </c>
      <c r="B1641" s="26">
        <f>(($E$2*(tbl_vikor_2[[#This Row],[S]]-MAX(tbl_vikor_2[S])))/(MIN(tbl_vikor_2[S])-MAX(tbl_vikor_2[S])))+((1-$E$2)*((tbl_vikor_2[[#This Row],[R]]-MAX(tbl_vikor_2[R]))/(MIN(tbl_vikor_2[R])-MAX(tbl_vikor_2[R]))))</f>
        <v>0.23184711481819872</v>
      </c>
      <c r="C1641" s="22">
        <f>_xlfn.RANK.EQ(tbl_vikor_3[[#This Row],[Q(𝜆)]],tbl_vikor_3[Q(𝜆)])</f>
        <v>1754</v>
      </c>
    </row>
    <row r="1642" spans="1:3" x14ac:dyDescent="0.55000000000000004">
      <c r="A1642" s="7">
        <f>[1]!tbl_gk[[#This Row],[ID]]</f>
        <v>262373</v>
      </c>
      <c r="B1642" s="25">
        <f>(($E$2*(tbl_vikor_2[[#This Row],[S]]-MAX(tbl_vikor_2[S])))/(MIN(tbl_vikor_2[S])-MAX(tbl_vikor_2[S])))+((1-$E$2)*((tbl_vikor_2[[#This Row],[R]]-MAX(tbl_vikor_2[R]))/(MIN(tbl_vikor_2[R])-MAX(tbl_vikor_2[R]))))</f>
        <v>0.13856997100093077</v>
      </c>
      <c r="C1642" s="22">
        <f>_xlfn.RANK.EQ(tbl_vikor_3[[#This Row],[Q(𝜆)]],tbl_vikor_3[Q(𝜆)])</f>
        <v>1957</v>
      </c>
    </row>
    <row r="1643" spans="1:3" x14ac:dyDescent="0.55000000000000004">
      <c r="A1643" s="8">
        <f>[1]!tbl_gk[[#This Row],[ID]]</f>
        <v>262417</v>
      </c>
      <c r="B1643" s="26">
        <f>(($E$2*(tbl_vikor_2[[#This Row],[S]]-MAX(tbl_vikor_2[S])))/(MIN(tbl_vikor_2[S])-MAX(tbl_vikor_2[S])))+((1-$E$2)*((tbl_vikor_2[[#This Row],[R]]-MAX(tbl_vikor_2[R]))/(MIN(tbl_vikor_2[R])-MAX(tbl_vikor_2[R]))))</f>
        <v>0.45786136974410341</v>
      </c>
      <c r="C1643" s="22">
        <f>_xlfn.RANK.EQ(tbl_vikor_3[[#This Row],[Q(𝜆)]],tbl_vikor_3[Q(𝜆)])</f>
        <v>826</v>
      </c>
    </row>
    <row r="1644" spans="1:3" x14ac:dyDescent="0.55000000000000004">
      <c r="A1644" s="7">
        <f>[1]!tbl_gk[[#This Row],[ID]]</f>
        <v>262420</v>
      </c>
      <c r="B1644" s="25">
        <f>(($E$2*(tbl_vikor_2[[#This Row],[S]]-MAX(tbl_vikor_2[S])))/(MIN(tbl_vikor_2[S])-MAX(tbl_vikor_2[S])))+((1-$E$2)*((tbl_vikor_2[[#This Row],[R]]-MAX(tbl_vikor_2[R]))/(MIN(tbl_vikor_2[R])-MAX(tbl_vikor_2[R]))))</f>
        <v>0.44239811150849184</v>
      </c>
      <c r="C1644" s="22">
        <f>_xlfn.RANK.EQ(tbl_vikor_3[[#This Row],[Q(𝜆)]],tbl_vikor_3[Q(𝜆)])</f>
        <v>910</v>
      </c>
    </row>
    <row r="1645" spans="1:3" x14ac:dyDescent="0.55000000000000004">
      <c r="A1645" s="8">
        <f>[1]!tbl_gk[[#This Row],[ID]]</f>
        <v>262424</v>
      </c>
      <c r="B1645" s="26">
        <f>(($E$2*(tbl_vikor_2[[#This Row],[S]]-MAX(tbl_vikor_2[S])))/(MIN(tbl_vikor_2[S])-MAX(tbl_vikor_2[S])))+((1-$E$2)*((tbl_vikor_2[[#This Row],[R]]-MAX(tbl_vikor_2[R]))/(MIN(tbl_vikor_2[R])-MAX(tbl_vikor_2[R]))))</f>
        <v>0.29725948883184861</v>
      </c>
      <c r="C1645" s="22">
        <f>_xlfn.RANK.EQ(tbl_vikor_3[[#This Row],[Q(𝜆)]],tbl_vikor_3[Q(𝜆)])</f>
        <v>1514</v>
      </c>
    </row>
    <row r="1646" spans="1:3" x14ac:dyDescent="0.55000000000000004">
      <c r="A1646" s="7">
        <f>[1]!tbl_gk[[#This Row],[ID]]</f>
        <v>262463</v>
      </c>
      <c r="B1646" s="25">
        <f>(($E$2*(tbl_vikor_2[[#This Row],[S]]-MAX(tbl_vikor_2[S])))/(MIN(tbl_vikor_2[S])-MAX(tbl_vikor_2[S])))+((1-$E$2)*((tbl_vikor_2[[#This Row],[R]]-MAX(tbl_vikor_2[R]))/(MIN(tbl_vikor_2[R])-MAX(tbl_vikor_2[R]))))</f>
        <v>0.35936610766805199</v>
      </c>
      <c r="C1646" s="22">
        <f>_xlfn.RANK.EQ(tbl_vikor_3[[#This Row],[Q(𝜆)]],tbl_vikor_3[Q(𝜆)])</f>
        <v>1261</v>
      </c>
    </row>
    <row r="1647" spans="1:3" x14ac:dyDescent="0.55000000000000004">
      <c r="A1647" s="8">
        <f>[1]!tbl_gk[[#This Row],[ID]]</f>
        <v>262502</v>
      </c>
      <c r="B1647" s="26">
        <f>(($E$2*(tbl_vikor_2[[#This Row],[S]]-MAX(tbl_vikor_2[S])))/(MIN(tbl_vikor_2[S])-MAX(tbl_vikor_2[S])))+((1-$E$2)*((tbl_vikor_2[[#This Row],[R]]-MAX(tbl_vikor_2[R]))/(MIN(tbl_vikor_2[R])-MAX(tbl_vikor_2[R]))))</f>
        <v>0.27499823276210622</v>
      </c>
      <c r="C1647" s="22">
        <f>_xlfn.RANK.EQ(tbl_vikor_3[[#This Row],[Q(𝜆)]],tbl_vikor_3[Q(𝜆)])</f>
        <v>1601</v>
      </c>
    </row>
    <row r="1648" spans="1:3" x14ac:dyDescent="0.55000000000000004">
      <c r="A1648" s="7">
        <f>[1]!tbl_gk[[#This Row],[ID]]</f>
        <v>262530</v>
      </c>
      <c r="B1648" s="25">
        <f>(($E$2*(tbl_vikor_2[[#This Row],[S]]-MAX(tbl_vikor_2[S])))/(MIN(tbl_vikor_2[S])-MAX(tbl_vikor_2[S])))+((1-$E$2)*((tbl_vikor_2[[#This Row],[R]]-MAX(tbl_vikor_2[R]))/(MIN(tbl_vikor_2[R])-MAX(tbl_vikor_2[R]))))</f>
        <v>0.26909821398145306</v>
      </c>
      <c r="C1648" s="22">
        <f>_xlfn.RANK.EQ(tbl_vikor_3[[#This Row],[Q(𝜆)]],tbl_vikor_3[Q(𝜆)])</f>
        <v>1627</v>
      </c>
    </row>
    <row r="1649" spans="1:3" x14ac:dyDescent="0.55000000000000004">
      <c r="A1649" s="8">
        <f>[1]!tbl_gk[[#This Row],[ID]]</f>
        <v>262561</v>
      </c>
      <c r="B1649" s="26">
        <f>(($E$2*(tbl_vikor_2[[#This Row],[S]]-MAX(tbl_vikor_2[S])))/(MIN(tbl_vikor_2[S])-MAX(tbl_vikor_2[S])))+((1-$E$2)*((tbl_vikor_2[[#This Row],[R]]-MAX(tbl_vikor_2[R]))/(MIN(tbl_vikor_2[R])-MAX(tbl_vikor_2[R]))))</f>
        <v>0.24986308360873599</v>
      </c>
      <c r="C1649" s="22">
        <f>_xlfn.RANK.EQ(tbl_vikor_3[[#This Row],[Q(𝜆)]],tbl_vikor_3[Q(𝜆)])</f>
        <v>1700</v>
      </c>
    </row>
    <row r="1650" spans="1:3" x14ac:dyDescent="0.55000000000000004">
      <c r="A1650" s="7">
        <f>[1]!tbl_gk[[#This Row],[ID]]</f>
        <v>262577</v>
      </c>
      <c r="B1650" s="25">
        <f>(($E$2*(tbl_vikor_2[[#This Row],[S]]-MAX(tbl_vikor_2[S])))/(MIN(tbl_vikor_2[S])-MAX(tbl_vikor_2[S])))+((1-$E$2)*((tbl_vikor_2[[#This Row],[R]]-MAX(tbl_vikor_2[R]))/(MIN(tbl_vikor_2[R])-MAX(tbl_vikor_2[R]))))</f>
        <v>0.42335222544002094</v>
      </c>
      <c r="C1650" s="22">
        <f>_xlfn.RANK.EQ(tbl_vikor_3[[#This Row],[Q(𝜆)]],tbl_vikor_3[Q(𝜆)])</f>
        <v>992</v>
      </c>
    </row>
    <row r="1651" spans="1:3" x14ac:dyDescent="0.55000000000000004">
      <c r="A1651" s="8">
        <f>[1]!tbl_gk[[#This Row],[ID]]</f>
        <v>262621</v>
      </c>
      <c r="B1651" s="26">
        <f>(($E$2*(tbl_vikor_2[[#This Row],[S]]-MAX(tbl_vikor_2[S])))/(MIN(tbl_vikor_2[S])-MAX(tbl_vikor_2[S])))+((1-$E$2)*((tbl_vikor_2[[#This Row],[R]]-MAX(tbl_vikor_2[R]))/(MIN(tbl_vikor_2[R])-MAX(tbl_vikor_2[R]))))</f>
        <v>0.37202664825707299</v>
      </c>
      <c r="C1651" s="22">
        <f>_xlfn.RANK.EQ(tbl_vikor_3[[#This Row],[Q(𝜆)]],tbl_vikor_3[Q(𝜆)])</f>
        <v>1208</v>
      </c>
    </row>
    <row r="1652" spans="1:3" x14ac:dyDescent="0.55000000000000004">
      <c r="A1652" s="7">
        <f>[1]!tbl_gk[[#This Row],[ID]]</f>
        <v>262659</v>
      </c>
      <c r="B1652" s="25">
        <f>(($E$2*(tbl_vikor_2[[#This Row],[S]]-MAX(tbl_vikor_2[S])))/(MIN(tbl_vikor_2[S])-MAX(tbl_vikor_2[S])))+((1-$E$2)*((tbl_vikor_2[[#This Row],[R]]-MAX(tbl_vikor_2[R]))/(MIN(tbl_vikor_2[R])-MAX(tbl_vikor_2[R]))))</f>
        <v>0.30524073666524726</v>
      </c>
      <c r="C1652" s="22">
        <f>_xlfn.RANK.EQ(tbl_vikor_3[[#This Row],[Q(𝜆)]],tbl_vikor_3[Q(𝜆)])</f>
        <v>1489</v>
      </c>
    </row>
    <row r="1653" spans="1:3" x14ac:dyDescent="0.55000000000000004">
      <c r="A1653" s="8">
        <f>[1]!tbl_gk[[#This Row],[ID]]</f>
        <v>262708</v>
      </c>
      <c r="B1653" s="26">
        <f>(($E$2*(tbl_vikor_2[[#This Row],[S]]-MAX(tbl_vikor_2[S])))/(MIN(tbl_vikor_2[S])-MAX(tbl_vikor_2[S])))+((1-$E$2)*((tbl_vikor_2[[#This Row],[R]]-MAX(tbl_vikor_2[R]))/(MIN(tbl_vikor_2[R])-MAX(tbl_vikor_2[R]))))</f>
        <v>0.33489098690716546</v>
      </c>
      <c r="C1653" s="22">
        <f>_xlfn.RANK.EQ(tbl_vikor_3[[#This Row],[Q(𝜆)]],tbl_vikor_3[Q(𝜆)])</f>
        <v>1367</v>
      </c>
    </row>
    <row r="1654" spans="1:3" x14ac:dyDescent="0.55000000000000004">
      <c r="A1654" s="7">
        <f>[1]!tbl_gk[[#This Row],[ID]]</f>
        <v>262718</v>
      </c>
      <c r="B1654" s="25">
        <f>(($E$2*(tbl_vikor_2[[#This Row],[S]]-MAX(tbl_vikor_2[S])))/(MIN(tbl_vikor_2[S])-MAX(tbl_vikor_2[S])))+((1-$E$2)*((tbl_vikor_2[[#This Row],[R]]-MAX(tbl_vikor_2[R]))/(MIN(tbl_vikor_2[R])-MAX(tbl_vikor_2[R]))))</f>
        <v>0.35550927278685679</v>
      </c>
      <c r="C1654" s="22">
        <f>_xlfn.RANK.EQ(tbl_vikor_3[[#This Row],[Q(𝜆)]],tbl_vikor_3[Q(𝜆)])</f>
        <v>1277</v>
      </c>
    </row>
    <row r="1655" spans="1:3" x14ac:dyDescent="0.55000000000000004">
      <c r="A1655" s="8">
        <f>[1]!tbl_gk[[#This Row],[ID]]</f>
        <v>262725</v>
      </c>
      <c r="B1655" s="26">
        <f>(($E$2*(tbl_vikor_2[[#This Row],[S]]-MAX(tbl_vikor_2[S])))/(MIN(tbl_vikor_2[S])-MAX(tbl_vikor_2[S])))+((1-$E$2)*((tbl_vikor_2[[#This Row],[R]]-MAX(tbl_vikor_2[R]))/(MIN(tbl_vikor_2[R])-MAX(tbl_vikor_2[R]))))</f>
        <v>0.30078410191116733</v>
      </c>
      <c r="C1655" s="22">
        <f>_xlfn.RANK.EQ(tbl_vikor_3[[#This Row],[Q(𝜆)]],tbl_vikor_3[Q(𝜆)])</f>
        <v>1503</v>
      </c>
    </row>
    <row r="1656" spans="1:3" x14ac:dyDescent="0.55000000000000004">
      <c r="A1656" s="7">
        <f>[1]!tbl_gk[[#This Row],[ID]]</f>
        <v>262742</v>
      </c>
      <c r="B1656" s="25">
        <f>(($E$2*(tbl_vikor_2[[#This Row],[S]]-MAX(tbl_vikor_2[S])))/(MIN(tbl_vikor_2[S])-MAX(tbl_vikor_2[S])))+((1-$E$2)*((tbl_vikor_2[[#This Row],[R]]-MAX(tbl_vikor_2[R]))/(MIN(tbl_vikor_2[R])-MAX(tbl_vikor_2[R]))))</f>
        <v>0.37670307000636249</v>
      </c>
      <c r="C1656" s="22">
        <f>_xlfn.RANK.EQ(tbl_vikor_3[[#This Row],[Q(𝜆)]],tbl_vikor_3[Q(𝜆)])</f>
        <v>1179</v>
      </c>
    </row>
    <row r="1657" spans="1:3" x14ac:dyDescent="0.55000000000000004">
      <c r="A1657" s="8">
        <f>[1]!tbl_gk[[#This Row],[ID]]</f>
        <v>262791</v>
      </c>
      <c r="B1657" s="26">
        <f>(($E$2*(tbl_vikor_2[[#This Row],[S]]-MAX(tbl_vikor_2[S])))/(MIN(tbl_vikor_2[S])-MAX(tbl_vikor_2[S])))+((1-$E$2)*((tbl_vikor_2[[#This Row],[R]]-MAX(tbl_vikor_2[R]))/(MIN(tbl_vikor_2[R])-MAX(tbl_vikor_2[R]))))</f>
        <v>0.24779267529413052</v>
      </c>
      <c r="C1657" s="22">
        <f>_xlfn.RANK.EQ(tbl_vikor_3[[#This Row],[Q(𝜆)]],tbl_vikor_3[Q(𝜆)])</f>
        <v>1707</v>
      </c>
    </row>
    <row r="1658" spans="1:3" x14ac:dyDescent="0.55000000000000004">
      <c r="A1658" s="7">
        <f>[1]!tbl_gk[[#This Row],[ID]]</f>
        <v>262837</v>
      </c>
      <c r="B1658" s="25">
        <f>(($E$2*(tbl_vikor_2[[#This Row],[S]]-MAX(tbl_vikor_2[S])))/(MIN(tbl_vikor_2[S])-MAX(tbl_vikor_2[S])))+((1-$E$2)*((tbl_vikor_2[[#This Row],[R]]-MAX(tbl_vikor_2[R]))/(MIN(tbl_vikor_2[R])-MAX(tbl_vikor_2[R]))))</f>
        <v>0.20419246791364948</v>
      </c>
      <c r="C1658" s="22">
        <f>_xlfn.RANK.EQ(tbl_vikor_3[[#This Row],[Q(𝜆)]],tbl_vikor_3[Q(𝜆)])</f>
        <v>1823</v>
      </c>
    </row>
    <row r="1659" spans="1:3" x14ac:dyDescent="0.55000000000000004">
      <c r="A1659" s="8">
        <f>[1]!tbl_gk[[#This Row],[ID]]</f>
        <v>262865</v>
      </c>
      <c r="B1659" s="26">
        <f>(($E$2*(tbl_vikor_2[[#This Row],[S]]-MAX(tbl_vikor_2[S])))/(MIN(tbl_vikor_2[S])-MAX(tbl_vikor_2[S])))+((1-$E$2)*((tbl_vikor_2[[#This Row],[R]]-MAX(tbl_vikor_2[R]))/(MIN(tbl_vikor_2[R])-MAX(tbl_vikor_2[R]))))</f>
        <v>0.25370045675592978</v>
      </c>
      <c r="C1659" s="22">
        <f>_xlfn.RANK.EQ(tbl_vikor_3[[#This Row],[Q(𝜆)]],tbl_vikor_3[Q(𝜆)])</f>
        <v>1684</v>
      </c>
    </row>
    <row r="1660" spans="1:3" x14ac:dyDescent="0.55000000000000004">
      <c r="A1660" s="7">
        <f>[1]!tbl_gk[[#This Row],[ID]]</f>
        <v>262914</v>
      </c>
      <c r="B1660" s="25">
        <f>(($E$2*(tbl_vikor_2[[#This Row],[S]]-MAX(tbl_vikor_2[S])))/(MIN(tbl_vikor_2[S])-MAX(tbl_vikor_2[S])))+((1-$E$2)*((tbl_vikor_2[[#This Row],[R]]-MAX(tbl_vikor_2[R]))/(MIN(tbl_vikor_2[R])-MAX(tbl_vikor_2[R]))))</f>
        <v>0.21830803339006274</v>
      </c>
      <c r="C1660" s="22">
        <f>_xlfn.RANK.EQ(tbl_vikor_3[[#This Row],[Q(𝜆)]],tbl_vikor_3[Q(𝜆)])</f>
        <v>1797</v>
      </c>
    </row>
    <row r="1661" spans="1:3" x14ac:dyDescent="0.55000000000000004">
      <c r="A1661" s="8">
        <f>[1]!tbl_gk[[#This Row],[ID]]</f>
        <v>262922</v>
      </c>
      <c r="B1661" s="26">
        <f>(($E$2*(tbl_vikor_2[[#This Row],[S]]-MAX(tbl_vikor_2[S])))/(MIN(tbl_vikor_2[S])-MAX(tbl_vikor_2[S])))+((1-$E$2)*((tbl_vikor_2[[#This Row],[R]]-MAX(tbl_vikor_2[R]))/(MIN(tbl_vikor_2[R])-MAX(tbl_vikor_2[R]))))</f>
        <v>0.31686188671979154</v>
      </c>
      <c r="C1661" s="22">
        <f>_xlfn.RANK.EQ(tbl_vikor_3[[#This Row],[Q(𝜆)]],tbl_vikor_3[Q(𝜆)])</f>
        <v>1448</v>
      </c>
    </row>
    <row r="1662" spans="1:3" x14ac:dyDescent="0.55000000000000004">
      <c r="A1662" s="7">
        <f>[1]!tbl_gk[[#This Row],[ID]]</f>
        <v>262931</v>
      </c>
      <c r="B1662" s="25">
        <f>(($E$2*(tbl_vikor_2[[#This Row],[S]]-MAX(tbl_vikor_2[S])))/(MIN(tbl_vikor_2[S])-MAX(tbl_vikor_2[S])))+((1-$E$2)*((tbl_vikor_2[[#This Row],[R]]-MAX(tbl_vikor_2[R]))/(MIN(tbl_vikor_2[R])-MAX(tbl_vikor_2[R]))))</f>
        <v>0.27339955905017255</v>
      </c>
      <c r="C1662" s="22">
        <f>_xlfn.RANK.EQ(tbl_vikor_3[[#This Row],[Q(𝜆)]],tbl_vikor_3[Q(𝜆)])</f>
        <v>1607</v>
      </c>
    </row>
    <row r="1663" spans="1:3" x14ac:dyDescent="0.55000000000000004">
      <c r="A1663" s="8">
        <f>[1]!tbl_gk[[#This Row],[ID]]</f>
        <v>262939</v>
      </c>
      <c r="B1663" s="26">
        <f>(($E$2*(tbl_vikor_2[[#This Row],[S]]-MAX(tbl_vikor_2[S])))/(MIN(tbl_vikor_2[S])-MAX(tbl_vikor_2[S])))+((1-$E$2)*((tbl_vikor_2[[#This Row],[R]]-MAX(tbl_vikor_2[R]))/(MIN(tbl_vikor_2[R])-MAX(tbl_vikor_2[R]))))</f>
        <v>0.22276497264839479</v>
      </c>
      <c r="C1663" s="22">
        <f>_xlfn.RANK.EQ(tbl_vikor_3[[#This Row],[Q(𝜆)]],tbl_vikor_3[Q(𝜆)])</f>
        <v>1777</v>
      </c>
    </row>
    <row r="1664" spans="1:3" x14ac:dyDescent="0.55000000000000004">
      <c r="A1664" s="7">
        <f>[1]!tbl_gk[[#This Row],[ID]]</f>
        <v>262956</v>
      </c>
      <c r="B1664" s="25">
        <f>(($E$2*(tbl_vikor_2[[#This Row],[S]]-MAX(tbl_vikor_2[S])))/(MIN(tbl_vikor_2[S])-MAX(tbl_vikor_2[S])))+((1-$E$2)*((tbl_vikor_2[[#This Row],[R]]-MAX(tbl_vikor_2[R]))/(MIN(tbl_vikor_2[R])-MAX(tbl_vikor_2[R]))))</f>
        <v>0.57416374569864559</v>
      </c>
      <c r="C1664" s="22">
        <f>_xlfn.RANK.EQ(tbl_vikor_3[[#This Row],[Q(𝜆)]],tbl_vikor_3[Q(𝜆)])</f>
        <v>389</v>
      </c>
    </row>
    <row r="1665" spans="1:3" x14ac:dyDescent="0.55000000000000004">
      <c r="A1665" s="8">
        <f>[1]!tbl_gk[[#This Row],[ID]]</f>
        <v>262996</v>
      </c>
      <c r="B1665" s="26">
        <f>(($E$2*(tbl_vikor_2[[#This Row],[S]]-MAX(tbl_vikor_2[S])))/(MIN(tbl_vikor_2[S])-MAX(tbl_vikor_2[S])))+((1-$E$2)*((tbl_vikor_2[[#This Row],[R]]-MAX(tbl_vikor_2[R]))/(MIN(tbl_vikor_2[R])-MAX(tbl_vikor_2[R]))))</f>
        <v>0.14438791701266188</v>
      </c>
      <c r="C1665" s="22">
        <f>_xlfn.RANK.EQ(tbl_vikor_3[[#This Row],[Q(𝜆)]],tbl_vikor_3[Q(𝜆)])</f>
        <v>1946</v>
      </c>
    </row>
    <row r="1666" spans="1:3" x14ac:dyDescent="0.55000000000000004">
      <c r="A1666" s="7">
        <f>[1]!tbl_gk[[#This Row],[ID]]</f>
        <v>262999</v>
      </c>
      <c r="B1666" s="25">
        <f>(($E$2*(tbl_vikor_2[[#This Row],[S]]-MAX(tbl_vikor_2[S])))/(MIN(tbl_vikor_2[S])-MAX(tbl_vikor_2[S])))+((1-$E$2)*((tbl_vikor_2[[#This Row],[R]]-MAX(tbl_vikor_2[R]))/(MIN(tbl_vikor_2[R])-MAX(tbl_vikor_2[R]))))</f>
        <v>0.16217048709323245</v>
      </c>
      <c r="C1666" s="22">
        <f>_xlfn.RANK.EQ(tbl_vikor_3[[#This Row],[Q(𝜆)]],tbl_vikor_3[Q(𝜆)])</f>
        <v>1917</v>
      </c>
    </row>
    <row r="1667" spans="1:3" x14ac:dyDescent="0.55000000000000004">
      <c r="A1667" s="8">
        <f>[1]!tbl_gk[[#This Row],[ID]]</f>
        <v>263023</v>
      </c>
      <c r="B1667" s="26">
        <f>(($E$2*(tbl_vikor_2[[#This Row],[S]]-MAX(tbl_vikor_2[S])))/(MIN(tbl_vikor_2[S])-MAX(tbl_vikor_2[S])))+((1-$E$2)*((tbl_vikor_2[[#This Row],[R]]-MAX(tbl_vikor_2[R]))/(MIN(tbl_vikor_2[R])-MAX(tbl_vikor_2[R]))))</f>
        <v>0.32277704225778425</v>
      </c>
      <c r="C1667" s="22">
        <f>_xlfn.RANK.EQ(tbl_vikor_3[[#This Row],[Q(𝜆)]],tbl_vikor_3[Q(𝜆)])</f>
        <v>1423</v>
      </c>
    </row>
    <row r="1668" spans="1:3" x14ac:dyDescent="0.55000000000000004">
      <c r="A1668" s="7">
        <f>[1]!tbl_gk[[#This Row],[ID]]</f>
        <v>263032</v>
      </c>
      <c r="B1668" s="25">
        <f>(($E$2*(tbl_vikor_2[[#This Row],[S]]-MAX(tbl_vikor_2[S])))/(MIN(tbl_vikor_2[S])-MAX(tbl_vikor_2[S])))+((1-$E$2)*((tbl_vikor_2[[#This Row],[R]]-MAX(tbl_vikor_2[R]))/(MIN(tbl_vikor_2[R])-MAX(tbl_vikor_2[R]))))</f>
        <v>0.57828252493099608</v>
      </c>
      <c r="C1668" s="22">
        <f>_xlfn.RANK.EQ(tbl_vikor_3[[#This Row],[Q(𝜆)]],tbl_vikor_3[Q(𝜆)])</f>
        <v>380</v>
      </c>
    </row>
    <row r="1669" spans="1:3" x14ac:dyDescent="0.55000000000000004">
      <c r="A1669" s="8">
        <f>[1]!tbl_gk[[#This Row],[ID]]</f>
        <v>263063</v>
      </c>
      <c r="B1669" s="26">
        <f>(($E$2*(tbl_vikor_2[[#This Row],[S]]-MAX(tbl_vikor_2[S])))/(MIN(tbl_vikor_2[S])-MAX(tbl_vikor_2[S])))+((1-$E$2)*((tbl_vikor_2[[#This Row],[R]]-MAX(tbl_vikor_2[R]))/(MIN(tbl_vikor_2[R])-MAX(tbl_vikor_2[R]))))</f>
        <v>0.47536965761975503</v>
      </c>
      <c r="C1669" s="22">
        <f>_xlfn.RANK.EQ(tbl_vikor_3[[#This Row],[Q(𝜆)]],tbl_vikor_3[Q(𝜆)])</f>
        <v>758</v>
      </c>
    </row>
    <row r="1670" spans="1:3" x14ac:dyDescent="0.55000000000000004">
      <c r="A1670" s="7">
        <f>[1]!tbl_gk[[#This Row],[ID]]</f>
        <v>263070</v>
      </c>
      <c r="B1670" s="25">
        <f>(($E$2*(tbl_vikor_2[[#This Row],[S]]-MAX(tbl_vikor_2[S])))/(MIN(tbl_vikor_2[S])-MAX(tbl_vikor_2[S])))+((1-$E$2)*((tbl_vikor_2[[#This Row],[R]]-MAX(tbl_vikor_2[R]))/(MIN(tbl_vikor_2[R])-MAX(tbl_vikor_2[R]))))</f>
        <v>0.16450689953602543</v>
      </c>
      <c r="C1670" s="22">
        <f>_xlfn.RANK.EQ(tbl_vikor_3[[#This Row],[Q(𝜆)]],tbl_vikor_3[Q(𝜆)])</f>
        <v>1912</v>
      </c>
    </row>
    <row r="1671" spans="1:3" x14ac:dyDescent="0.55000000000000004">
      <c r="A1671" s="8">
        <f>[1]!tbl_gk[[#This Row],[ID]]</f>
        <v>263092</v>
      </c>
      <c r="B1671" s="26">
        <f>(($E$2*(tbl_vikor_2[[#This Row],[S]]-MAX(tbl_vikor_2[S])))/(MIN(tbl_vikor_2[S])-MAX(tbl_vikor_2[S])))+((1-$E$2)*((tbl_vikor_2[[#This Row],[R]]-MAX(tbl_vikor_2[R]))/(MIN(tbl_vikor_2[R])-MAX(tbl_vikor_2[R]))))</f>
        <v>0.18191009225485744</v>
      </c>
      <c r="C1671" s="22">
        <f>_xlfn.RANK.EQ(tbl_vikor_3[[#This Row],[Q(𝜆)]],tbl_vikor_3[Q(𝜆)])</f>
        <v>1876</v>
      </c>
    </row>
    <row r="1672" spans="1:3" x14ac:dyDescent="0.55000000000000004">
      <c r="A1672" s="7">
        <f>[1]!tbl_gk[[#This Row],[ID]]</f>
        <v>263096</v>
      </c>
      <c r="B1672" s="25">
        <f>(($E$2*(tbl_vikor_2[[#This Row],[S]]-MAX(tbl_vikor_2[S])))/(MIN(tbl_vikor_2[S])-MAX(tbl_vikor_2[S])))+((1-$E$2)*((tbl_vikor_2[[#This Row],[R]]-MAX(tbl_vikor_2[R]))/(MIN(tbl_vikor_2[R])-MAX(tbl_vikor_2[R]))))</f>
        <v>0.21625219781041885</v>
      </c>
      <c r="C1672" s="22">
        <f>_xlfn.RANK.EQ(tbl_vikor_3[[#This Row],[Q(𝜆)]],tbl_vikor_3[Q(𝜆)])</f>
        <v>1801</v>
      </c>
    </row>
    <row r="1673" spans="1:3" x14ac:dyDescent="0.55000000000000004">
      <c r="A1673" s="8">
        <f>[1]!tbl_gk[[#This Row],[ID]]</f>
        <v>263116</v>
      </c>
      <c r="B1673" s="26">
        <f>(($E$2*(tbl_vikor_2[[#This Row],[S]]-MAX(tbl_vikor_2[S])))/(MIN(tbl_vikor_2[S])-MAX(tbl_vikor_2[S])))+((1-$E$2)*((tbl_vikor_2[[#This Row],[R]]-MAX(tbl_vikor_2[R]))/(MIN(tbl_vikor_2[R])-MAX(tbl_vikor_2[R]))))</f>
        <v>0.40341163872234681</v>
      </c>
      <c r="C1673" s="22">
        <f>_xlfn.RANK.EQ(tbl_vikor_3[[#This Row],[Q(𝜆)]],tbl_vikor_3[Q(𝜆)])</f>
        <v>1079</v>
      </c>
    </row>
    <row r="1674" spans="1:3" x14ac:dyDescent="0.55000000000000004">
      <c r="A1674" s="7">
        <f>[1]!tbl_gk[[#This Row],[ID]]</f>
        <v>263137</v>
      </c>
      <c r="B1674" s="25">
        <f>(($E$2*(tbl_vikor_2[[#This Row],[S]]-MAX(tbl_vikor_2[S])))/(MIN(tbl_vikor_2[S])-MAX(tbl_vikor_2[S])))+((1-$E$2)*((tbl_vikor_2[[#This Row],[R]]-MAX(tbl_vikor_2[R]))/(MIN(tbl_vikor_2[R])-MAX(tbl_vikor_2[R]))))</f>
        <v>0.25732052662011051</v>
      </c>
      <c r="C1674" s="22">
        <f>_xlfn.RANK.EQ(tbl_vikor_3[[#This Row],[Q(𝜆)]],tbl_vikor_3[Q(𝜆)])</f>
        <v>1673</v>
      </c>
    </row>
    <row r="1675" spans="1:3" x14ac:dyDescent="0.55000000000000004">
      <c r="A1675" s="8">
        <f>[1]!tbl_gk[[#This Row],[ID]]</f>
        <v>263139</v>
      </c>
      <c r="B1675" s="26">
        <f>(($E$2*(tbl_vikor_2[[#This Row],[S]]-MAX(tbl_vikor_2[S])))/(MIN(tbl_vikor_2[S])-MAX(tbl_vikor_2[S])))+((1-$E$2)*((tbl_vikor_2[[#This Row],[R]]-MAX(tbl_vikor_2[R]))/(MIN(tbl_vikor_2[R])-MAX(tbl_vikor_2[R]))))</f>
        <v>0.42466859767984066</v>
      </c>
      <c r="C1675" s="22">
        <f>_xlfn.RANK.EQ(tbl_vikor_3[[#This Row],[Q(𝜆)]],tbl_vikor_3[Q(𝜆)])</f>
        <v>988</v>
      </c>
    </row>
    <row r="1676" spans="1:3" x14ac:dyDescent="0.55000000000000004">
      <c r="A1676" s="7">
        <f>[1]!tbl_gk[[#This Row],[ID]]</f>
        <v>263146</v>
      </c>
      <c r="B1676" s="25">
        <f>(($E$2*(tbl_vikor_2[[#This Row],[S]]-MAX(tbl_vikor_2[S])))/(MIN(tbl_vikor_2[S])-MAX(tbl_vikor_2[S])))+((1-$E$2)*((tbl_vikor_2[[#This Row],[R]]-MAX(tbl_vikor_2[R]))/(MIN(tbl_vikor_2[R])-MAX(tbl_vikor_2[R]))))</f>
        <v>0.21683783694682585</v>
      </c>
      <c r="C1676" s="22">
        <f>_xlfn.RANK.EQ(tbl_vikor_3[[#This Row],[Q(𝜆)]],tbl_vikor_3[Q(𝜆)])</f>
        <v>1799</v>
      </c>
    </row>
    <row r="1677" spans="1:3" x14ac:dyDescent="0.55000000000000004">
      <c r="A1677" s="8">
        <f>[1]!tbl_gk[[#This Row],[ID]]</f>
        <v>263154</v>
      </c>
      <c r="B1677" s="26">
        <f>(($E$2*(tbl_vikor_2[[#This Row],[S]]-MAX(tbl_vikor_2[S])))/(MIN(tbl_vikor_2[S])-MAX(tbl_vikor_2[S])))+((1-$E$2)*((tbl_vikor_2[[#This Row],[R]]-MAX(tbl_vikor_2[R]))/(MIN(tbl_vikor_2[R])-MAX(tbl_vikor_2[R]))))</f>
        <v>0.41112077001984948</v>
      </c>
      <c r="C1677" s="22">
        <f>_xlfn.RANK.EQ(tbl_vikor_3[[#This Row],[Q(𝜆)]],tbl_vikor_3[Q(𝜆)])</f>
        <v>1050</v>
      </c>
    </row>
    <row r="1678" spans="1:3" x14ac:dyDescent="0.55000000000000004">
      <c r="A1678" s="7">
        <f>[1]!tbl_gk[[#This Row],[ID]]</f>
        <v>263204</v>
      </c>
      <c r="B1678" s="25">
        <f>(($E$2*(tbl_vikor_2[[#This Row],[S]]-MAX(tbl_vikor_2[S])))/(MIN(tbl_vikor_2[S])-MAX(tbl_vikor_2[S])))+((1-$E$2)*((tbl_vikor_2[[#This Row],[R]]-MAX(tbl_vikor_2[R]))/(MIN(tbl_vikor_2[R])-MAX(tbl_vikor_2[R]))))</f>
        <v>0.28554547386035201</v>
      </c>
      <c r="C1678" s="22">
        <f>_xlfn.RANK.EQ(tbl_vikor_3[[#This Row],[Q(𝜆)]],tbl_vikor_3[Q(𝜆)])</f>
        <v>1561</v>
      </c>
    </row>
    <row r="1679" spans="1:3" x14ac:dyDescent="0.55000000000000004">
      <c r="A1679" s="8">
        <f>[1]!tbl_gk[[#This Row],[ID]]</f>
        <v>263214</v>
      </c>
      <c r="B1679" s="26">
        <f>(($E$2*(tbl_vikor_2[[#This Row],[S]]-MAX(tbl_vikor_2[S])))/(MIN(tbl_vikor_2[S])-MAX(tbl_vikor_2[S])))+((1-$E$2)*((tbl_vikor_2[[#This Row],[R]]-MAX(tbl_vikor_2[R]))/(MIN(tbl_vikor_2[R])-MAX(tbl_vikor_2[R]))))</f>
        <v>0.14247856288621691</v>
      </c>
      <c r="C1679" s="22">
        <f>_xlfn.RANK.EQ(tbl_vikor_3[[#This Row],[Q(𝜆)]],tbl_vikor_3[Q(𝜆)])</f>
        <v>1951</v>
      </c>
    </row>
    <row r="1680" spans="1:3" x14ac:dyDescent="0.55000000000000004">
      <c r="A1680" s="7">
        <f>[1]!tbl_gk[[#This Row],[ID]]</f>
        <v>263232</v>
      </c>
      <c r="B1680" s="25">
        <f>(($E$2*(tbl_vikor_2[[#This Row],[S]]-MAX(tbl_vikor_2[S])))/(MIN(tbl_vikor_2[S])-MAX(tbl_vikor_2[S])))+((1-$E$2)*((tbl_vikor_2[[#This Row],[R]]-MAX(tbl_vikor_2[R]))/(MIN(tbl_vikor_2[R])-MAX(tbl_vikor_2[R]))))</f>
        <v>0.38381830030619185</v>
      </c>
      <c r="C1680" s="22">
        <f>_xlfn.RANK.EQ(tbl_vikor_3[[#This Row],[Q(𝜆)]],tbl_vikor_3[Q(𝜆)])</f>
        <v>1149</v>
      </c>
    </row>
    <row r="1681" spans="1:3" x14ac:dyDescent="0.55000000000000004">
      <c r="A1681" s="8">
        <f>[1]!tbl_gk[[#This Row],[ID]]</f>
        <v>263234</v>
      </c>
      <c r="B1681" s="26">
        <f>(($E$2*(tbl_vikor_2[[#This Row],[S]]-MAX(tbl_vikor_2[S])))/(MIN(tbl_vikor_2[S])-MAX(tbl_vikor_2[S])))+((1-$E$2)*((tbl_vikor_2[[#This Row],[R]]-MAX(tbl_vikor_2[R]))/(MIN(tbl_vikor_2[R])-MAX(tbl_vikor_2[R]))))</f>
        <v>0.32083709650472342</v>
      </c>
      <c r="C1681" s="22">
        <f>_xlfn.RANK.EQ(tbl_vikor_3[[#This Row],[Q(𝜆)]],tbl_vikor_3[Q(𝜆)])</f>
        <v>1430</v>
      </c>
    </row>
    <row r="1682" spans="1:3" x14ac:dyDescent="0.55000000000000004">
      <c r="A1682" s="7">
        <f>[1]!tbl_gk[[#This Row],[ID]]</f>
        <v>263260</v>
      </c>
      <c r="B1682" s="25">
        <f>(($E$2*(tbl_vikor_2[[#This Row],[S]]-MAX(tbl_vikor_2[S])))/(MIN(tbl_vikor_2[S])-MAX(tbl_vikor_2[S])))+((1-$E$2)*((tbl_vikor_2[[#This Row],[R]]-MAX(tbl_vikor_2[R]))/(MIN(tbl_vikor_2[R])-MAX(tbl_vikor_2[R]))))</f>
        <v>0.11411473435825875</v>
      </c>
      <c r="C1682" s="22">
        <f>_xlfn.RANK.EQ(tbl_vikor_3[[#This Row],[Q(𝜆)]],tbl_vikor_3[Q(𝜆)])</f>
        <v>1990</v>
      </c>
    </row>
    <row r="1683" spans="1:3" x14ac:dyDescent="0.55000000000000004">
      <c r="A1683" s="8">
        <f>[1]!tbl_gk[[#This Row],[ID]]</f>
        <v>263272</v>
      </c>
      <c r="B1683" s="26">
        <f>(($E$2*(tbl_vikor_2[[#This Row],[S]]-MAX(tbl_vikor_2[S])))/(MIN(tbl_vikor_2[S])-MAX(tbl_vikor_2[S])))+((1-$E$2)*((tbl_vikor_2[[#This Row],[R]]-MAX(tbl_vikor_2[R]))/(MIN(tbl_vikor_2[R])-MAX(tbl_vikor_2[R]))))</f>
        <v>0.2811757806443671</v>
      </c>
      <c r="C1683" s="22">
        <f>_xlfn.RANK.EQ(tbl_vikor_3[[#This Row],[Q(𝜆)]],tbl_vikor_3[Q(𝜆)])</f>
        <v>1576</v>
      </c>
    </row>
    <row r="1684" spans="1:3" x14ac:dyDescent="0.55000000000000004">
      <c r="A1684" s="7">
        <f>[1]!tbl_gk[[#This Row],[ID]]</f>
        <v>263283</v>
      </c>
      <c r="B1684" s="25">
        <f>(($E$2*(tbl_vikor_2[[#This Row],[S]]-MAX(tbl_vikor_2[S])))/(MIN(tbl_vikor_2[S])-MAX(tbl_vikor_2[S])))+((1-$E$2)*((tbl_vikor_2[[#This Row],[R]]-MAX(tbl_vikor_2[R]))/(MIN(tbl_vikor_2[R])-MAX(tbl_vikor_2[R]))))</f>
        <v>0.44918685165223216</v>
      </c>
      <c r="C1684" s="22">
        <f>_xlfn.RANK.EQ(tbl_vikor_3[[#This Row],[Q(𝜆)]],tbl_vikor_3[Q(𝜆)])</f>
        <v>882</v>
      </c>
    </row>
    <row r="1685" spans="1:3" x14ac:dyDescent="0.55000000000000004">
      <c r="A1685" s="8">
        <f>[1]!tbl_gk[[#This Row],[ID]]</f>
        <v>263286</v>
      </c>
      <c r="B1685" s="26">
        <f>(($E$2*(tbl_vikor_2[[#This Row],[S]]-MAX(tbl_vikor_2[S])))/(MIN(tbl_vikor_2[S])-MAX(tbl_vikor_2[S])))+((1-$E$2)*((tbl_vikor_2[[#This Row],[R]]-MAX(tbl_vikor_2[R]))/(MIN(tbl_vikor_2[R])-MAX(tbl_vikor_2[R]))))</f>
        <v>0.60396954537756375</v>
      </c>
      <c r="C1685" s="22">
        <f>_xlfn.RANK.EQ(tbl_vikor_3[[#This Row],[Q(𝜆)]],tbl_vikor_3[Q(𝜆)])</f>
        <v>309</v>
      </c>
    </row>
    <row r="1686" spans="1:3" x14ac:dyDescent="0.55000000000000004">
      <c r="A1686" s="7">
        <f>[1]!tbl_gk[[#This Row],[ID]]</f>
        <v>263286</v>
      </c>
      <c r="B1686" s="25">
        <f>(($E$2*(tbl_vikor_2[[#This Row],[S]]-MAX(tbl_vikor_2[S])))/(MIN(tbl_vikor_2[S])-MAX(tbl_vikor_2[S])))+((1-$E$2)*((tbl_vikor_2[[#This Row],[R]]-MAX(tbl_vikor_2[R]))/(MIN(tbl_vikor_2[R])-MAX(tbl_vikor_2[R]))))</f>
        <v>0.60396954537756375</v>
      </c>
      <c r="C1686" s="22">
        <f>_xlfn.RANK.EQ(tbl_vikor_3[[#This Row],[Q(𝜆)]],tbl_vikor_3[Q(𝜆)])</f>
        <v>309</v>
      </c>
    </row>
    <row r="1687" spans="1:3" x14ac:dyDescent="0.55000000000000004">
      <c r="A1687" s="8">
        <f>[1]!tbl_gk[[#This Row],[ID]]</f>
        <v>263315</v>
      </c>
      <c r="B1687" s="26">
        <f>(($E$2*(tbl_vikor_2[[#This Row],[S]]-MAX(tbl_vikor_2[S])))/(MIN(tbl_vikor_2[S])-MAX(tbl_vikor_2[S])))+((1-$E$2)*((tbl_vikor_2[[#This Row],[R]]-MAX(tbl_vikor_2[R]))/(MIN(tbl_vikor_2[R])-MAX(tbl_vikor_2[R]))))</f>
        <v>0.25390268683497053</v>
      </c>
      <c r="C1687" s="22">
        <f>_xlfn.RANK.EQ(tbl_vikor_3[[#This Row],[Q(𝜆)]],tbl_vikor_3[Q(𝜆)])</f>
        <v>1683</v>
      </c>
    </row>
    <row r="1688" spans="1:3" x14ac:dyDescent="0.55000000000000004">
      <c r="A1688" s="7">
        <f>[1]!tbl_gk[[#This Row],[ID]]</f>
        <v>263327</v>
      </c>
      <c r="B1688" s="25">
        <f>(($E$2*(tbl_vikor_2[[#This Row],[S]]-MAX(tbl_vikor_2[S])))/(MIN(tbl_vikor_2[S])-MAX(tbl_vikor_2[S])))+((1-$E$2)*((tbl_vikor_2[[#This Row],[R]]-MAX(tbl_vikor_2[R]))/(MIN(tbl_vikor_2[R])-MAX(tbl_vikor_2[R]))))</f>
        <v>0.37677124696256847</v>
      </c>
      <c r="C1688" s="22">
        <f>_xlfn.RANK.EQ(tbl_vikor_3[[#This Row],[Q(𝜆)]],tbl_vikor_3[Q(𝜆)])</f>
        <v>1178</v>
      </c>
    </row>
    <row r="1689" spans="1:3" x14ac:dyDescent="0.55000000000000004">
      <c r="A1689" s="8">
        <f>[1]!tbl_gk[[#This Row],[ID]]</f>
        <v>263331</v>
      </c>
      <c r="B1689" s="26">
        <f>(($E$2*(tbl_vikor_2[[#This Row],[S]]-MAX(tbl_vikor_2[S])))/(MIN(tbl_vikor_2[S])-MAX(tbl_vikor_2[S])))+((1-$E$2)*((tbl_vikor_2[[#This Row],[R]]-MAX(tbl_vikor_2[R]))/(MIN(tbl_vikor_2[R])-MAX(tbl_vikor_2[R]))))</f>
        <v>0.1705129194393587</v>
      </c>
      <c r="C1689" s="22">
        <f>_xlfn.RANK.EQ(tbl_vikor_3[[#This Row],[Q(𝜆)]],tbl_vikor_3[Q(𝜆)])</f>
        <v>1903</v>
      </c>
    </row>
    <row r="1690" spans="1:3" x14ac:dyDescent="0.55000000000000004">
      <c r="A1690" s="7">
        <f>[1]!tbl_gk[[#This Row],[ID]]</f>
        <v>263337</v>
      </c>
      <c r="B1690" s="25">
        <f>(($E$2*(tbl_vikor_2[[#This Row],[S]]-MAX(tbl_vikor_2[S])))/(MIN(tbl_vikor_2[S])-MAX(tbl_vikor_2[S])))+((1-$E$2)*((tbl_vikor_2[[#This Row],[R]]-MAX(tbl_vikor_2[R]))/(MIN(tbl_vikor_2[R])-MAX(tbl_vikor_2[R]))))</f>
        <v>0.22390722133635405</v>
      </c>
      <c r="C1690" s="22">
        <f>_xlfn.RANK.EQ(tbl_vikor_3[[#This Row],[Q(𝜆)]],tbl_vikor_3[Q(𝜆)])</f>
        <v>1774</v>
      </c>
    </row>
    <row r="1691" spans="1:3" x14ac:dyDescent="0.55000000000000004">
      <c r="A1691" s="8">
        <f>[1]!tbl_gk[[#This Row],[ID]]</f>
        <v>263339</v>
      </c>
      <c r="B1691" s="26">
        <f>(($E$2*(tbl_vikor_2[[#This Row],[S]]-MAX(tbl_vikor_2[S])))/(MIN(tbl_vikor_2[S])-MAX(tbl_vikor_2[S])))+((1-$E$2)*((tbl_vikor_2[[#This Row],[R]]-MAX(tbl_vikor_2[R]))/(MIN(tbl_vikor_2[R])-MAX(tbl_vikor_2[R]))))</f>
        <v>0.47814042336312912</v>
      </c>
      <c r="C1691" s="22">
        <f>_xlfn.RANK.EQ(tbl_vikor_3[[#This Row],[Q(𝜆)]],tbl_vikor_3[Q(𝜆)])</f>
        <v>739</v>
      </c>
    </row>
    <row r="1692" spans="1:3" x14ac:dyDescent="0.55000000000000004">
      <c r="A1692" s="7">
        <f>[1]!tbl_gk[[#This Row],[ID]]</f>
        <v>263340</v>
      </c>
      <c r="B1692" s="25">
        <f>(($E$2*(tbl_vikor_2[[#This Row],[S]]-MAX(tbl_vikor_2[S])))/(MIN(tbl_vikor_2[S])-MAX(tbl_vikor_2[S])))+((1-$E$2)*((tbl_vikor_2[[#This Row],[R]]-MAX(tbl_vikor_2[R]))/(MIN(tbl_vikor_2[R])-MAX(tbl_vikor_2[R]))))</f>
        <v>0.11642442472643448</v>
      </c>
      <c r="C1692" s="22">
        <f>_xlfn.RANK.EQ(tbl_vikor_3[[#This Row],[Q(𝜆)]],tbl_vikor_3[Q(𝜆)])</f>
        <v>1986</v>
      </c>
    </row>
    <row r="1693" spans="1:3" x14ac:dyDescent="0.55000000000000004">
      <c r="A1693" s="8">
        <f>[1]!tbl_gk[[#This Row],[ID]]</f>
        <v>263373</v>
      </c>
      <c r="B1693" s="26">
        <f>(($E$2*(tbl_vikor_2[[#This Row],[S]]-MAX(tbl_vikor_2[S])))/(MIN(tbl_vikor_2[S])-MAX(tbl_vikor_2[S])))+((1-$E$2)*((tbl_vikor_2[[#This Row],[R]]-MAX(tbl_vikor_2[R]))/(MIN(tbl_vikor_2[R])-MAX(tbl_vikor_2[R]))))</f>
        <v>0.13200564306713181</v>
      </c>
      <c r="C1693" s="22">
        <f>_xlfn.RANK.EQ(tbl_vikor_3[[#This Row],[Q(𝜆)]],tbl_vikor_3[Q(𝜆)])</f>
        <v>1966</v>
      </c>
    </row>
    <row r="1694" spans="1:3" x14ac:dyDescent="0.55000000000000004">
      <c r="A1694" s="7">
        <f>[1]!tbl_gk[[#This Row],[ID]]</f>
        <v>263402</v>
      </c>
      <c r="B1694" s="25">
        <f>(($E$2*(tbl_vikor_2[[#This Row],[S]]-MAX(tbl_vikor_2[S])))/(MIN(tbl_vikor_2[S])-MAX(tbl_vikor_2[S])))+((1-$E$2)*((tbl_vikor_2[[#This Row],[R]]-MAX(tbl_vikor_2[R]))/(MIN(tbl_vikor_2[R])-MAX(tbl_vikor_2[R]))))</f>
        <v>0.26534065154605441</v>
      </c>
      <c r="C1694" s="22">
        <f>_xlfn.RANK.EQ(tbl_vikor_3[[#This Row],[Q(𝜆)]],tbl_vikor_3[Q(𝜆)])</f>
        <v>1642</v>
      </c>
    </row>
    <row r="1695" spans="1:3" x14ac:dyDescent="0.55000000000000004">
      <c r="A1695" s="8">
        <f>[1]!tbl_gk[[#This Row],[ID]]</f>
        <v>263423</v>
      </c>
      <c r="B1695" s="26">
        <f>(($E$2*(tbl_vikor_2[[#This Row],[S]]-MAX(tbl_vikor_2[S])))/(MIN(tbl_vikor_2[S])-MAX(tbl_vikor_2[S])))+((1-$E$2)*((tbl_vikor_2[[#This Row],[R]]-MAX(tbl_vikor_2[R]))/(MIN(tbl_vikor_2[R])-MAX(tbl_vikor_2[R]))))</f>
        <v>0.2806083401759315</v>
      </c>
      <c r="C1695" s="22">
        <f>_xlfn.RANK.EQ(tbl_vikor_3[[#This Row],[Q(𝜆)]],tbl_vikor_3[Q(𝜆)])</f>
        <v>1579</v>
      </c>
    </row>
    <row r="1696" spans="1:3" x14ac:dyDescent="0.55000000000000004">
      <c r="A1696" s="7">
        <f>[1]!tbl_gk[[#This Row],[ID]]</f>
        <v>263455</v>
      </c>
      <c r="B1696" s="25">
        <f>(($E$2*(tbl_vikor_2[[#This Row],[S]]-MAX(tbl_vikor_2[S])))/(MIN(tbl_vikor_2[S])-MAX(tbl_vikor_2[S])))+((1-$E$2)*((tbl_vikor_2[[#This Row],[R]]-MAX(tbl_vikor_2[R]))/(MIN(tbl_vikor_2[R])-MAX(tbl_vikor_2[R]))))</f>
        <v>0.14760196296653441</v>
      </c>
      <c r="C1696" s="22">
        <f>_xlfn.RANK.EQ(tbl_vikor_3[[#This Row],[Q(𝜆)]],tbl_vikor_3[Q(𝜆)])</f>
        <v>1939</v>
      </c>
    </row>
    <row r="1697" spans="1:3" x14ac:dyDescent="0.55000000000000004">
      <c r="A1697" s="8">
        <f>[1]!tbl_gk[[#This Row],[ID]]</f>
        <v>263523</v>
      </c>
      <c r="B1697" s="26">
        <f>(($E$2*(tbl_vikor_2[[#This Row],[S]]-MAX(tbl_vikor_2[S])))/(MIN(tbl_vikor_2[S])-MAX(tbl_vikor_2[S])))+((1-$E$2)*((tbl_vikor_2[[#This Row],[R]]-MAX(tbl_vikor_2[R]))/(MIN(tbl_vikor_2[R])-MAX(tbl_vikor_2[R]))))</f>
        <v>0.48632522960365177</v>
      </c>
      <c r="C1697" s="22">
        <f>_xlfn.RANK.EQ(tbl_vikor_3[[#This Row],[Q(𝜆)]],tbl_vikor_3[Q(𝜆)])</f>
        <v>694</v>
      </c>
    </row>
    <row r="1698" spans="1:3" x14ac:dyDescent="0.55000000000000004">
      <c r="A1698" s="7">
        <f>[1]!tbl_gk[[#This Row],[ID]]</f>
        <v>263530</v>
      </c>
      <c r="B1698" s="25">
        <f>(($E$2*(tbl_vikor_2[[#This Row],[S]]-MAX(tbl_vikor_2[S])))/(MIN(tbl_vikor_2[S])-MAX(tbl_vikor_2[S])))+((1-$E$2)*((tbl_vikor_2[[#This Row],[R]]-MAX(tbl_vikor_2[R]))/(MIN(tbl_vikor_2[R])-MAX(tbl_vikor_2[R]))))</f>
        <v>0.29014267835978913</v>
      </c>
      <c r="C1698" s="22">
        <f>_xlfn.RANK.EQ(tbl_vikor_3[[#This Row],[Q(𝜆)]],tbl_vikor_3[Q(𝜆)])</f>
        <v>1535</v>
      </c>
    </row>
    <row r="1699" spans="1:3" x14ac:dyDescent="0.55000000000000004">
      <c r="A1699" s="8">
        <f>[1]!tbl_gk[[#This Row],[ID]]</f>
        <v>263531</v>
      </c>
      <c r="B1699" s="26">
        <f>(($E$2*(tbl_vikor_2[[#This Row],[S]]-MAX(tbl_vikor_2[S])))/(MIN(tbl_vikor_2[S])-MAX(tbl_vikor_2[S])))+((1-$E$2)*((tbl_vikor_2[[#This Row],[R]]-MAX(tbl_vikor_2[R]))/(MIN(tbl_vikor_2[R])-MAX(tbl_vikor_2[R]))))</f>
        <v>0.23075372078119244</v>
      </c>
      <c r="C1699" s="22">
        <f>_xlfn.RANK.EQ(tbl_vikor_3[[#This Row],[Q(𝜆)]],tbl_vikor_3[Q(𝜆)])</f>
        <v>1757</v>
      </c>
    </row>
    <row r="1700" spans="1:3" x14ac:dyDescent="0.55000000000000004">
      <c r="A1700" s="7">
        <f>[1]!tbl_gk[[#This Row],[ID]]</f>
        <v>263532</v>
      </c>
      <c r="B1700" s="25">
        <f>(($E$2*(tbl_vikor_2[[#This Row],[S]]-MAX(tbl_vikor_2[S])))/(MIN(tbl_vikor_2[S])-MAX(tbl_vikor_2[S])))+((1-$E$2)*((tbl_vikor_2[[#This Row],[R]]-MAX(tbl_vikor_2[R]))/(MIN(tbl_vikor_2[R])-MAX(tbl_vikor_2[R]))))</f>
        <v>0.22623804269706005</v>
      </c>
      <c r="C1700" s="22">
        <f>_xlfn.RANK.EQ(tbl_vikor_3[[#This Row],[Q(𝜆)]],tbl_vikor_3[Q(𝜆)])</f>
        <v>1769</v>
      </c>
    </row>
    <row r="1701" spans="1:3" x14ac:dyDescent="0.55000000000000004">
      <c r="A1701" s="8">
        <f>[1]!tbl_gk[[#This Row],[ID]]</f>
        <v>263533</v>
      </c>
      <c r="B1701" s="26">
        <f>(($E$2*(tbl_vikor_2[[#This Row],[S]]-MAX(tbl_vikor_2[S])))/(MIN(tbl_vikor_2[S])-MAX(tbl_vikor_2[S])))+((1-$E$2)*((tbl_vikor_2[[#This Row],[R]]-MAX(tbl_vikor_2[R]))/(MIN(tbl_vikor_2[R])-MAX(tbl_vikor_2[R]))))</f>
        <v>0.21921868050161469</v>
      </c>
      <c r="C1701" s="22">
        <f>_xlfn.RANK.EQ(tbl_vikor_3[[#This Row],[Q(𝜆)]],tbl_vikor_3[Q(𝜆)])</f>
        <v>1791</v>
      </c>
    </row>
    <row r="1702" spans="1:3" x14ac:dyDescent="0.55000000000000004">
      <c r="A1702" s="7">
        <f>[1]!tbl_gk[[#This Row],[ID]]</f>
        <v>263547</v>
      </c>
      <c r="B1702" s="25">
        <f>(($E$2*(tbl_vikor_2[[#This Row],[S]]-MAX(tbl_vikor_2[S])))/(MIN(tbl_vikor_2[S])-MAX(tbl_vikor_2[S])))+((1-$E$2)*((tbl_vikor_2[[#This Row],[R]]-MAX(tbl_vikor_2[R]))/(MIN(tbl_vikor_2[R])-MAX(tbl_vikor_2[R]))))</f>
        <v>0.57386687493677013</v>
      </c>
      <c r="C1702" s="22">
        <f>_xlfn.RANK.EQ(tbl_vikor_3[[#This Row],[Q(𝜆)]],tbl_vikor_3[Q(𝜆)])</f>
        <v>394</v>
      </c>
    </row>
    <row r="1703" spans="1:3" x14ac:dyDescent="0.55000000000000004">
      <c r="A1703" s="8">
        <f>[1]!tbl_gk[[#This Row],[ID]]</f>
        <v>263569</v>
      </c>
      <c r="B1703" s="26">
        <f>(($E$2*(tbl_vikor_2[[#This Row],[S]]-MAX(tbl_vikor_2[S])))/(MIN(tbl_vikor_2[S])-MAX(tbl_vikor_2[S])))+((1-$E$2)*((tbl_vikor_2[[#This Row],[R]]-MAX(tbl_vikor_2[R]))/(MIN(tbl_vikor_2[R])-MAX(tbl_vikor_2[R]))))</f>
        <v>0.16396630466503165</v>
      </c>
      <c r="C1703" s="22">
        <f>_xlfn.RANK.EQ(tbl_vikor_3[[#This Row],[Q(𝜆)]],tbl_vikor_3[Q(𝜆)])</f>
        <v>1914</v>
      </c>
    </row>
    <row r="1704" spans="1:3" x14ac:dyDescent="0.55000000000000004">
      <c r="A1704" s="7">
        <f>[1]!tbl_gk[[#This Row],[ID]]</f>
        <v>263576</v>
      </c>
      <c r="B1704" s="25">
        <f>(($E$2*(tbl_vikor_2[[#This Row],[S]]-MAX(tbl_vikor_2[S])))/(MIN(tbl_vikor_2[S])-MAX(tbl_vikor_2[S])))+((1-$E$2)*((tbl_vikor_2[[#This Row],[R]]-MAX(tbl_vikor_2[R]))/(MIN(tbl_vikor_2[R])-MAX(tbl_vikor_2[R]))))</f>
        <v>0.23001189976683234</v>
      </c>
      <c r="C1704" s="22">
        <f>_xlfn.RANK.EQ(tbl_vikor_3[[#This Row],[Q(𝜆)]],tbl_vikor_3[Q(𝜆)])</f>
        <v>1758</v>
      </c>
    </row>
    <row r="1705" spans="1:3" x14ac:dyDescent="0.55000000000000004">
      <c r="A1705" s="8">
        <f>[1]!tbl_gk[[#This Row],[ID]]</f>
        <v>263673</v>
      </c>
      <c r="B1705" s="26">
        <f>(($E$2*(tbl_vikor_2[[#This Row],[S]]-MAX(tbl_vikor_2[S])))/(MIN(tbl_vikor_2[S])-MAX(tbl_vikor_2[S])))+((1-$E$2)*((tbl_vikor_2[[#This Row],[R]]-MAX(tbl_vikor_2[R]))/(MIN(tbl_vikor_2[R])-MAX(tbl_vikor_2[R]))))</f>
        <v>0.59459280583971297</v>
      </c>
      <c r="C1705" s="22">
        <f>_xlfn.RANK.EQ(tbl_vikor_3[[#This Row],[Q(𝜆)]],tbl_vikor_3[Q(𝜆)])</f>
        <v>333</v>
      </c>
    </row>
    <row r="1706" spans="1:3" x14ac:dyDescent="0.55000000000000004">
      <c r="A1706" s="7">
        <f>[1]!tbl_gk[[#This Row],[ID]]</f>
        <v>263674</v>
      </c>
      <c r="B1706" s="25">
        <f>(($E$2*(tbl_vikor_2[[#This Row],[S]]-MAX(tbl_vikor_2[S])))/(MIN(tbl_vikor_2[S])-MAX(tbl_vikor_2[S])))+((1-$E$2)*((tbl_vikor_2[[#This Row],[R]]-MAX(tbl_vikor_2[R]))/(MIN(tbl_vikor_2[R])-MAX(tbl_vikor_2[R]))))</f>
        <v>0.24424990977659433</v>
      </c>
      <c r="C1706" s="22">
        <f>_xlfn.RANK.EQ(tbl_vikor_3[[#This Row],[Q(𝜆)]],tbl_vikor_3[Q(𝜆)])</f>
        <v>1718</v>
      </c>
    </row>
    <row r="1707" spans="1:3" x14ac:dyDescent="0.55000000000000004">
      <c r="A1707" s="8">
        <f>[1]!tbl_gk[[#This Row],[ID]]</f>
        <v>263689</v>
      </c>
      <c r="B1707" s="26">
        <f>(($E$2*(tbl_vikor_2[[#This Row],[S]]-MAX(tbl_vikor_2[S])))/(MIN(tbl_vikor_2[S])-MAX(tbl_vikor_2[S])))+((1-$E$2)*((tbl_vikor_2[[#This Row],[R]]-MAX(tbl_vikor_2[R]))/(MIN(tbl_vikor_2[R])-MAX(tbl_vikor_2[R]))))</f>
        <v>0.35007909503153067</v>
      </c>
      <c r="C1707" s="22">
        <f>_xlfn.RANK.EQ(tbl_vikor_3[[#This Row],[Q(𝜆)]],tbl_vikor_3[Q(𝜆)])</f>
        <v>1307</v>
      </c>
    </row>
    <row r="1708" spans="1:3" x14ac:dyDescent="0.55000000000000004">
      <c r="A1708" s="7">
        <f>[1]!tbl_gk[[#This Row],[ID]]</f>
        <v>263699</v>
      </c>
      <c r="B1708" s="25">
        <f>(($E$2*(tbl_vikor_2[[#This Row],[S]]-MAX(tbl_vikor_2[S])))/(MIN(tbl_vikor_2[S])-MAX(tbl_vikor_2[S])))+((1-$E$2)*((tbl_vikor_2[[#This Row],[R]]-MAX(tbl_vikor_2[R]))/(MIN(tbl_vikor_2[R])-MAX(tbl_vikor_2[R]))))</f>
        <v>0.24743684952361947</v>
      </c>
      <c r="C1708" s="22">
        <f>_xlfn.RANK.EQ(tbl_vikor_3[[#This Row],[Q(𝜆)]],tbl_vikor_3[Q(𝜆)])</f>
        <v>1708</v>
      </c>
    </row>
    <row r="1709" spans="1:3" x14ac:dyDescent="0.55000000000000004">
      <c r="A1709" s="8">
        <f>[1]!tbl_gk[[#This Row],[ID]]</f>
        <v>263706</v>
      </c>
      <c r="B1709" s="26">
        <f>(($E$2*(tbl_vikor_2[[#This Row],[S]]-MAX(tbl_vikor_2[S])))/(MIN(tbl_vikor_2[S])-MAX(tbl_vikor_2[S])))+((1-$E$2)*((tbl_vikor_2[[#This Row],[R]]-MAX(tbl_vikor_2[R]))/(MIN(tbl_vikor_2[R])-MAX(tbl_vikor_2[R]))))</f>
        <v>0.18425094373062723</v>
      </c>
      <c r="C1709" s="22">
        <f>_xlfn.RANK.EQ(tbl_vikor_3[[#This Row],[Q(𝜆)]],tbl_vikor_3[Q(𝜆)])</f>
        <v>1868</v>
      </c>
    </row>
    <row r="1710" spans="1:3" x14ac:dyDescent="0.55000000000000004">
      <c r="A1710" s="7">
        <f>[1]!tbl_gk[[#This Row],[ID]]</f>
        <v>263727</v>
      </c>
      <c r="B1710" s="25">
        <f>(($E$2*(tbl_vikor_2[[#This Row],[S]]-MAX(tbl_vikor_2[S])))/(MIN(tbl_vikor_2[S])-MAX(tbl_vikor_2[S])))+((1-$E$2)*((tbl_vikor_2[[#This Row],[R]]-MAX(tbl_vikor_2[R]))/(MIN(tbl_vikor_2[R])-MAX(tbl_vikor_2[R]))))</f>
        <v>0.1921303200395984</v>
      </c>
      <c r="C1710" s="22">
        <f>_xlfn.RANK.EQ(tbl_vikor_3[[#This Row],[Q(𝜆)]],tbl_vikor_3[Q(𝜆)])</f>
        <v>1852</v>
      </c>
    </row>
    <row r="1711" spans="1:3" x14ac:dyDescent="0.55000000000000004">
      <c r="A1711" s="8">
        <f>[1]!tbl_gk[[#This Row],[ID]]</f>
        <v>263741</v>
      </c>
      <c r="B1711" s="26">
        <f>(($E$2*(tbl_vikor_2[[#This Row],[S]]-MAX(tbl_vikor_2[S])))/(MIN(tbl_vikor_2[S])-MAX(tbl_vikor_2[S])))+((1-$E$2)*((tbl_vikor_2[[#This Row],[R]]-MAX(tbl_vikor_2[R]))/(MIN(tbl_vikor_2[R])-MAX(tbl_vikor_2[R]))))</f>
        <v>0.15331741992215903</v>
      </c>
      <c r="C1711" s="22">
        <f>_xlfn.RANK.EQ(tbl_vikor_3[[#This Row],[Q(𝜆)]],tbl_vikor_3[Q(𝜆)])</f>
        <v>1931</v>
      </c>
    </row>
    <row r="1712" spans="1:3" x14ac:dyDescent="0.55000000000000004">
      <c r="A1712" s="7">
        <f>[1]!tbl_gk[[#This Row],[ID]]</f>
        <v>263742</v>
      </c>
      <c r="B1712" s="25">
        <f>(($E$2*(tbl_vikor_2[[#This Row],[S]]-MAX(tbl_vikor_2[S])))/(MIN(tbl_vikor_2[S])-MAX(tbl_vikor_2[S])))+((1-$E$2)*((tbl_vikor_2[[#This Row],[R]]-MAX(tbl_vikor_2[R]))/(MIN(tbl_vikor_2[R])-MAX(tbl_vikor_2[R]))))</f>
        <v>0.28502825764118517</v>
      </c>
      <c r="C1712" s="22">
        <f>_xlfn.RANK.EQ(tbl_vikor_3[[#This Row],[Q(𝜆)]],tbl_vikor_3[Q(𝜆)])</f>
        <v>1564</v>
      </c>
    </row>
    <row r="1713" spans="1:3" x14ac:dyDescent="0.55000000000000004">
      <c r="A1713" s="8">
        <f>[1]!tbl_gk[[#This Row],[ID]]</f>
        <v>263763</v>
      </c>
      <c r="B1713" s="26">
        <f>(($E$2*(tbl_vikor_2[[#This Row],[S]]-MAX(tbl_vikor_2[S])))/(MIN(tbl_vikor_2[S])-MAX(tbl_vikor_2[S])))+((1-$E$2)*((tbl_vikor_2[[#This Row],[R]]-MAX(tbl_vikor_2[R]))/(MIN(tbl_vikor_2[R])-MAX(tbl_vikor_2[R]))))</f>
        <v>0.22206957331506141</v>
      </c>
      <c r="C1713" s="22">
        <f>_xlfn.RANK.EQ(tbl_vikor_3[[#This Row],[Q(𝜆)]],tbl_vikor_3[Q(𝜆)])</f>
        <v>1780</v>
      </c>
    </row>
    <row r="1714" spans="1:3" x14ac:dyDescent="0.55000000000000004">
      <c r="A1714" s="7">
        <f>[1]!tbl_gk[[#This Row],[ID]]</f>
        <v>263780</v>
      </c>
      <c r="B1714" s="25">
        <f>(($E$2*(tbl_vikor_2[[#This Row],[S]]-MAX(tbl_vikor_2[S])))/(MIN(tbl_vikor_2[S])-MAX(tbl_vikor_2[S])))+((1-$E$2)*((tbl_vikor_2[[#This Row],[R]]-MAX(tbl_vikor_2[R]))/(MIN(tbl_vikor_2[R])-MAX(tbl_vikor_2[R]))))</f>
        <v>0.33493544481492743</v>
      </c>
      <c r="C1714" s="22">
        <f>_xlfn.RANK.EQ(tbl_vikor_3[[#This Row],[Q(𝜆)]],tbl_vikor_3[Q(𝜆)])</f>
        <v>1365</v>
      </c>
    </row>
    <row r="1715" spans="1:3" x14ac:dyDescent="0.55000000000000004">
      <c r="A1715" s="8">
        <f>[1]!tbl_gk[[#This Row],[ID]]</f>
        <v>263798</v>
      </c>
      <c r="B1715" s="26">
        <f>(($E$2*(tbl_vikor_2[[#This Row],[S]]-MAX(tbl_vikor_2[S])))/(MIN(tbl_vikor_2[S])-MAX(tbl_vikor_2[S])))+((1-$E$2)*((tbl_vikor_2[[#This Row],[R]]-MAX(tbl_vikor_2[R]))/(MIN(tbl_vikor_2[R])-MAX(tbl_vikor_2[R]))))</f>
        <v>0.22712712418269176</v>
      </c>
      <c r="C1715" s="22">
        <f>_xlfn.RANK.EQ(tbl_vikor_3[[#This Row],[Q(𝜆)]],tbl_vikor_3[Q(𝜆)])</f>
        <v>1766</v>
      </c>
    </row>
    <row r="1716" spans="1:3" x14ac:dyDescent="0.55000000000000004">
      <c r="A1716" s="7">
        <f>[1]!tbl_gk[[#This Row],[ID]]</f>
        <v>263805</v>
      </c>
      <c r="B1716" s="25">
        <f>(($E$2*(tbl_vikor_2[[#This Row],[S]]-MAX(tbl_vikor_2[S])))/(MIN(tbl_vikor_2[S])-MAX(tbl_vikor_2[S])))+((1-$E$2)*((tbl_vikor_2[[#This Row],[R]]-MAX(tbl_vikor_2[R]))/(MIN(tbl_vikor_2[R])-MAX(tbl_vikor_2[R]))))</f>
        <v>0.30220921292707614</v>
      </c>
      <c r="C1716" s="22">
        <f>_xlfn.RANK.EQ(tbl_vikor_3[[#This Row],[Q(𝜆)]],tbl_vikor_3[Q(𝜆)])</f>
        <v>1497</v>
      </c>
    </row>
    <row r="1717" spans="1:3" x14ac:dyDescent="0.55000000000000004">
      <c r="A1717" s="8">
        <f>[1]!tbl_gk[[#This Row],[ID]]</f>
        <v>263827</v>
      </c>
      <c r="B1717" s="26">
        <f>(($E$2*(tbl_vikor_2[[#This Row],[S]]-MAX(tbl_vikor_2[S])))/(MIN(tbl_vikor_2[S])-MAX(tbl_vikor_2[S])))+((1-$E$2)*((tbl_vikor_2[[#This Row],[R]]-MAX(tbl_vikor_2[R]))/(MIN(tbl_vikor_2[R])-MAX(tbl_vikor_2[R]))))</f>
        <v>0.28633703093904173</v>
      </c>
      <c r="C1717" s="22">
        <f>_xlfn.RANK.EQ(tbl_vikor_3[[#This Row],[Q(𝜆)]],tbl_vikor_3[Q(𝜆)])</f>
        <v>1557</v>
      </c>
    </row>
    <row r="1718" spans="1:3" x14ac:dyDescent="0.55000000000000004">
      <c r="A1718" s="7">
        <f>[1]!tbl_gk[[#This Row],[ID]]</f>
        <v>263838</v>
      </c>
      <c r="B1718" s="25">
        <f>(($E$2*(tbl_vikor_2[[#This Row],[S]]-MAX(tbl_vikor_2[S])))/(MIN(tbl_vikor_2[S])-MAX(tbl_vikor_2[S])))+((1-$E$2)*((tbl_vikor_2[[#This Row],[R]]-MAX(tbl_vikor_2[R]))/(MIN(tbl_vikor_2[R])-MAX(tbl_vikor_2[R]))))</f>
        <v>0.11306081558204346</v>
      </c>
      <c r="C1718" s="22">
        <f>_xlfn.RANK.EQ(tbl_vikor_3[[#This Row],[Q(𝜆)]],tbl_vikor_3[Q(𝜆)])</f>
        <v>1993</v>
      </c>
    </row>
    <row r="1719" spans="1:3" x14ac:dyDescent="0.55000000000000004">
      <c r="A1719" s="8">
        <f>[1]!tbl_gk[[#This Row],[ID]]</f>
        <v>263851</v>
      </c>
      <c r="B1719" s="26">
        <f>(($E$2*(tbl_vikor_2[[#This Row],[S]]-MAX(tbl_vikor_2[S])))/(MIN(tbl_vikor_2[S])-MAX(tbl_vikor_2[S])))+((1-$E$2)*((tbl_vikor_2[[#This Row],[R]]-MAX(tbl_vikor_2[R]))/(MIN(tbl_vikor_2[R])-MAX(tbl_vikor_2[R]))))</f>
        <v>0.52373132864434591</v>
      </c>
      <c r="C1719" s="22">
        <f>_xlfn.RANK.EQ(tbl_vikor_3[[#This Row],[Q(𝜆)]],tbl_vikor_3[Q(𝜆)])</f>
        <v>551</v>
      </c>
    </row>
    <row r="1720" spans="1:3" x14ac:dyDescent="0.55000000000000004">
      <c r="A1720" s="7">
        <f>[1]!tbl_gk[[#This Row],[ID]]</f>
        <v>263877</v>
      </c>
      <c r="B1720" s="25">
        <f>(($E$2*(tbl_vikor_2[[#This Row],[S]]-MAX(tbl_vikor_2[S])))/(MIN(tbl_vikor_2[S])-MAX(tbl_vikor_2[S])))+((1-$E$2)*((tbl_vikor_2[[#This Row],[R]]-MAX(tbl_vikor_2[R]))/(MIN(tbl_vikor_2[R])-MAX(tbl_vikor_2[R]))))</f>
        <v>0.31245258344653709</v>
      </c>
      <c r="C1720" s="22">
        <f>_xlfn.RANK.EQ(tbl_vikor_3[[#This Row],[Q(𝜆)]],tbl_vikor_3[Q(𝜆)])</f>
        <v>1461</v>
      </c>
    </row>
    <row r="1721" spans="1:3" x14ac:dyDescent="0.55000000000000004">
      <c r="A1721" s="8">
        <f>[1]!tbl_gk[[#This Row],[ID]]</f>
        <v>263880</v>
      </c>
      <c r="B1721" s="26">
        <f>(($E$2*(tbl_vikor_2[[#This Row],[S]]-MAX(tbl_vikor_2[S])))/(MIN(tbl_vikor_2[S])-MAX(tbl_vikor_2[S])))+((1-$E$2)*((tbl_vikor_2[[#This Row],[R]]-MAX(tbl_vikor_2[R]))/(MIN(tbl_vikor_2[R])-MAX(tbl_vikor_2[R]))))</f>
        <v>0.4675162202018151</v>
      </c>
      <c r="C1721" s="22">
        <f>_xlfn.RANK.EQ(tbl_vikor_3[[#This Row],[Q(𝜆)]],tbl_vikor_3[Q(𝜆)])</f>
        <v>792</v>
      </c>
    </row>
    <row r="1722" spans="1:3" x14ac:dyDescent="0.55000000000000004">
      <c r="A1722" s="7">
        <f>[1]!tbl_gk[[#This Row],[ID]]</f>
        <v>263887</v>
      </c>
      <c r="B1722" s="25">
        <f>(($E$2*(tbl_vikor_2[[#This Row],[S]]-MAX(tbl_vikor_2[S])))/(MIN(tbl_vikor_2[S])-MAX(tbl_vikor_2[S])))+((1-$E$2)*((tbl_vikor_2[[#This Row],[R]]-MAX(tbl_vikor_2[R]))/(MIN(tbl_vikor_2[R])-MAX(tbl_vikor_2[R]))))</f>
        <v>0.32382900895549005</v>
      </c>
      <c r="C1722" s="22">
        <f>_xlfn.RANK.EQ(tbl_vikor_3[[#This Row],[Q(𝜆)]],tbl_vikor_3[Q(𝜆)])</f>
        <v>1418</v>
      </c>
    </row>
    <row r="1723" spans="1:3" x14ac:dyDescent="0.55000000000000004">
      <c r="A1723" s="8">
        <f>[1]!tbl_gk[[#This Row],[ID]]</f>
        <v>263889</v>
      </c>
      <c r="B1723" s="26">
        <f>(($E$2*(tbl_vikor_2[[#This Row],[S]]-MAX(tbl_vikor_2[S])))/(MIN(tbl_vikor_2[S])-MAX(tbl_vikor_2[S])))+((1-$E$2)*((tbl_vikor_2[[#This Row],[R]]-MAX(tbl_vikor_2[R]))/(MIN(tbl_vikor_2[R])-MAX(tbl_vikor_2[R]))))</f>
        <v>0.25906830641677991</v>
      </c>
      <c r="C1723" s="22">
        <f>_xlfn.RANK.EQ(tbl_vikor_3[[#This Row],[Q(𝜆)]],tbl_vikor_3[Q(𝜆)])</f>
        <v>1666</v>
      </c>
    </row>
    <row r="1724" spans="1:3" x14ac:dyDescent="0.55000000000000004">
      <c r="A1724" s="7">
        <f>[1]!tbl_gk[[#This Row],[ID]]</f>
        <v>263902</v>
      </c>
      <c r="B1724" s="25">
        <f>(($E$2*(tbl_vikor_2[[#This Row],[S]]-MAX(tbl_vikor_2[S])))/(MIN(tbl_vikor_2[S])-MAX(tbl_vikor_2[S])))+((1-$E$2)*((tbl_vikor_2[[#This Row],[R]]-MAX(tbl_vikor_2[R]))/(MIN(tbl_vikor_2[R])-MAX(tbl_vikor_2[R]))))</f>
        <v>0.25367765289586369</v>
      </c>
      <c r="C1724" s="22">
        <f>_xlfn.RANK.EQ(tbl_vikor_3[[#This Row],[Q(𝜆)]],tbl_vikor_3[Q(𝜆)])</f>
        <v>1685</v>
      </c>
    </row>
    <row r="1725" spans="1:3" x14ac:dyDescent="0.55000000000000004">
      <c r="A1725" s="8">
        <f>[1]!tbl_gk[[#This Row],[ID]]</f>
        <v>263907</v>
      </c>
      <c r="B1725" s="26">
        <f>(($E$2*(tbl_vikor_2[[#This Row],[S]]-MAX(tbl_vikor_2[S])))/(MIN(tbl_vikor_2[S])-MAX(tbl_vikor_2[S])))+((1-$E$2)*((tbl_vikor_2[[#This Row],[R]]-MAX(tbl_vikor_2[R]))/(MIN(tbl_vikor_2[R])-MAX(tbl_vikor_2[R]))))</f>
        <v>0.19370055396127445</v>
      </c>
      <c r="C1725" s="22">
        <f>_xlfn.RANK.EQ(tbl_vikor_3[[#This Row],[Q(𝜆)]],tbl_vikor_3[Q(𝜆)])</f>
        <v>1849</v>
      </c>
    </row>
    <row r="1726" spans="1:3" x14ac:dyDescent="0.55000000000000004">
      <c r="A1726" s="7">
        <f>[1]!tbl_gk[[#This Row],[ID]]</f>
        <v>263920</v>
      </c>
      <c r="B1726" s="25">
        <f>(($E$2*(tbl_vikor_2[[#This Row],[S]]-MAX(tbl_vikor_2[S])))/(MIN(tbl_vikor_2[S])-MAX(tbl_vikor_2[S])))+((1-$E$2)*((tbl_vikor_2[[#This Row],[R]]-MAX(tbl_vikor_2[R]))/(MIN(tbl_vikor_2[R])-MAX(tbl_vikor_2[R]))))</f>
        <v>0.25027201038856978</v>
      </c>
      <c r="C1726" s="22">
        <f>_xlfn.RANK.EQ(tbl_vikor_3[[#This Row],[Q(𝜆)]],tbl_vikor_3[Q(𝜆)])</f>
        <v>1697</v>
      </c>
    </row>
    <row r="1727" spans="1:3" x14ac:dyDescent="0.55000000000000004">
      <c r="A1727" s="8">
        <f>[1]!tbl_gk[[#This Row],[ID]]</f>
        <v>263922</v>
      </c>
      <c r="B1727" s="26">
        <f>(($E$2*(tbl_vikor_2[[#This Row],[S]]-MAX(tbl_vikor_2[S])))/(MIN(tbl_vikor_2[S])-MAX(tbl_vikor_2[S])))+((1-$E$2)*((tbl_vikor_2[[#This Row],[R]]-MAX(tbl_vikor_2[R]))/(MIN(tbl_vikor_2[R])-MAX(tbl_vikor_2[R]))))</f>
        <v>0.19067895176004179</v>
      </c>
      <c r="C1727" s="22">
        <f>_xlfn.RANK.EQ(tbl_vikor_3[[#This Row],[Q(𝜆)]],tbl_vikor_3[Q(𝜆)])</f>
        <v>1856</v>
      </c>
    </row>
    <row r="1728" spans="1:3" x14ac:dyDescent="0.55000000000000004">
      <c r="A1728" s="7">
        <f>[1]!tbl_gk[[#This Row],[ID]]</f>
        <v>264034</v>
      </c>
      <c r="B1728" s="25">
        <f>(($E$2*(tbl_vikor_2[[#This Row],[S]]-MAX(tbl_vikor_2[S])))/(MIN(tbl_vikor_2[S])-MAX(tbl_vikor_2[S])))+((1-$E$2)*((tbl_vikor_2[[#This Row],[R]]-MAX(tbl_vikor_2[R]))/(MIN(tbl_vikor_2[R])-MAX(tbl_vikor_2[R]))))</f>
        <v>0.21034205130969519</v>
      </c>
      <c r="C1728" s="22">
        <f>_xlfn.RANK.EQ(tbl_vikor_3[[#This Row],[Q(𝜆)]],tbl_vikor_3[Q(𝜆)])</f>
        <v>1813</v>
      </c>
    </row>
    <row r="1729" spans="1:3" x14ac:dyDescent="0.55000000000000004">
      <c r="A1729" s="8">
        <f>[1]!tbl_gk[[#This Row],[ID]]</f>
        <v>264057</v>
      </c>
      <c r="B1729" s="26">
        <f>(($E$2*(tbl_vikor_2[[#This Row],[S]]-MAX(tbl_vikor_2[S])))/(MIN(tbl_vikor_2[S])-MAX(tbl_vikor_2[S])))+((1-$E$2)*((tbl_vikor_2[[#This Row],[R]]-MAX(tbl_vikor_2[R]))/(MIN(tbl_vikor_2[R])-MAX(tbl_vikor_2[R]))))</f>
        <v>0.11569166338418312</v>
      </c>
      <c r="C1729" s="22">
        <f>_xlfn.RANK.EQ(tbl_vikor_3[[#This Row],[Q(𝜆)]],tbl_vikor_3[Q(𝜆)])</f>
        <v>1988</v>
      </c>
    </row>
    <row r="1730" spans="1:3" x14ac:dyDescent="0.55000000000000004">
      <c r="A1730" s="7">
        <f>[1]!tbl_gk[[#This Row],[ID]]</f>
        <v>264068</v>
      </c>
      <c r="B1730" s="25">
        <f>(($E$2*(tbl_vikor_2[[#This Row],[S]]-MAX(tbl_vikor_2[S])))/(MIN(tbl_vikor_2[S])-MAX(tbl_vikor_2[S])))+((1-$E$2)*((tbl_vikor_2[[#This Row],[R]]-MAX(tbl_vikor_2[R]))/(MIN(tbl_vikor_2[R])-MAX(tbl_vikor_2[R]))))</f>
        <v>0.14208009214206768</v>
      </c>
      <c r="C1730" s="22">
        <f>_xlfn.RANK.EQ(tbl_vikor_3[[#This Row],[Q(𝜆)]],tbl_vikor_3[Q(𝜆)])</f>
        <v>1952</v>
      </c>
    </row>
    <row r="1731" spans="1:3" x14ac:dyDescent="0.55000000000000004">
      <c r="A1731" s="8">
        <f>[1]!tbl_gk[[#This Row],[ID]]</f>
        <v>264088</v>
      </c>
      <c r="B1731" s="26">
        <f>(($E$2*(tbl_vikor_2[[#This Row],[S]]-MAX(tbl_vikor_2[S])))/(MIN(tbl_vikor_2[S])-MAX(tbl_vikor_2[S])))+((1-$E$2)*((tbl_vikor_2[[#This Row],[R]]-MAX(tbl_vikor_2[R]))/(MIN(tbl_vikor_2[R])-MAX(tbl_vikor_2[R]))))</f>
        <v>0.42153994976154063</v>
      </c>
      <c r="C1731" s="22">
        <f>_xlfn.RANK.EQ(tbl_vikor_3[[#This Row],[Q(𝜆)]],tbl_vikor_3[Q(𝜆)])</f>
        <v>1001</v>
      </c>
    </row>
    <row r="1732" spans="1:3" x14ac:dyDescent="0.55000000000000004">
      <c r="A1732" s="7">
        <f>[1]!tbl_gk[[#This Row],[ID]]</f>
        <v>264112</v>
      </c>
      <c r="B1732" s="25">
        <f>(($E$2*(tbl_vikor_2[[#This Row],[S]]-MAX(tbl_vikor_2[S])))/(MIN(tbl_vikor_2[S])-MAX(tbl_vikor_2[S])))+((1-$E$2)*((tbl_vikor_2[[#This Row],[R]]-MAX(tbl_vikor_2[R]))/(MIN(tbl_vikor_2[R])-MAX(tbl_vikor_2[R]))))</f>
        <v>0.19088267898915706</v>
      </c>
      <c r="C1732" s="22">
        <f>_xlfn.RANK.EQ(tbl_vikor_3[[#This Row],[Q(𝜆)]],tbl_vikor_3[Q(𝜆)])</f>
        <v>1855</v>
      </c>
    </row>
    <row r="1733" spans="1:3" x14ac:dyDescent="0.55000000000000004">
      <c r="A1733" s="8">
        <f>[1]!tbl_gk[[#This Row],[ID]]</f>
        <v>264116</v>
      </c>
      <c r="B1733" s="26">
        <f>(($E$2*(tbl_vikor_2[[#This Row],[S]]-MAX(tbl_vikor_2[S])))/(MIN(tbl_vikor_2[S])-MAX(tbl_vikor_2[S])))+((1-$E$2)*((tbl_vikor_2[[#This Row],[R]]-MAX(tbl_vikor_2[R]))/(MIN(tbl_vikor_2[R])-MAX(tbl_vikor_2[R]))))</f>
        <v>0.4855282741934272</v>
      </c>
      <c r="C1733" s="22">
        <f>_xlfn.RANK.EQ(tbl_vikor_3[[#This Row],[Q(𝜆)]],tbl_vikor_3[Q(𝜆)])</f>
        <v>702</v>
      </c>
    </row>
    <row r="1734" spans="1:3" x14ac:dyDescent="0.55000000000000004">
      <c r="A1734" s="7">
        <f>[1]!tbl_gk[[#This Row],[ID]]</f>
        <v>264133</v>
      </c>
      <c r="B1734" s="25">
        <f>(($E$2*(tbl_vikor_2[[#This Row],[S]]-MAX(tbl_vikor_2[S])))/(MIN(tbl_vikor_2[S])-MAX(tbl_vikor_2[S])))+((1-$E$2)*((tbl_vikor_2[[#This Row],[R]]-MAX(tbl_vikor_2[R]))/(MIN(tbl_vikor_2[R])-MAX(tbl_vikor_2[R]))))</f>
        <v>0.34128649756732776</v>
      </c>
      <c r="C1734" s="22">
        <f>_xlfn.RANK.EQ(tbl_vikor_3[[#This Row],[Q(𝜆)]],tbl_vikor_3[Q(𝜆)])</f>
        <v>1342</v>
      </c>
    </row>
    <row r="1735" spans="1:3" x14ac:dyDescent="0.55000000000000004">
      <c r="A1735" s="8">
        <f>[1]!tbl_gk[[#This Row],[ID]]</f>
        <v>264138</v>
      </c>
      <c r="B1735" s="26">
        <f>(($E$2*(tbl_vikor_2[[#This Row],[S]]-MAX(tbl_vikor_2[S])))/(MIN(tbl_vikor_2[S])-MAX(tbl_vikor_2[S])))+((1-$E$2)*((tbl_vikor_2[[#This Row],[R]]-MAX(tbl_vikor_2[R]))/(MIN(tbl_vikor_2[R])-MAX(tbl_vikor_2[R]))))</f>
        <v>0.22020269079102209</v>
      </c>
      <c r="C1735" s="22">
        <f>_xlfn.RANK.EQ(tbl_vikor_3[[#This Row],[Q(𝜆)]],tbl_vikor_3[Q(𝜆)])</f>
        <v>1787</v>
      </c>
    </row>
    <row r="1736" spans="1:3" x14ac:dyDescent="0.55000000000000004">
      <c r="A1736" s="7">
        <f>[1]!tbl_gk[[#This Row],[ID]]</f>
        <v>264146</v>
      </c>
      <c r="B1736" s="25">
        <f>(($E$2*(tbl_vikor_2[[#This Row],[S]]-MAX(tbl_vikor_2[S])))/(MIN(tbl_vikor_2[S])-MAX(tbl_vikor_2[S])))+((1-$E$2)*((tbl_vikor_2[[#This Row],[R]]-MAX(tbl_vikor_2[R]))/(MIN(tbl_vikor_2[R])-MAX(tbl_vikor_2[R]))))</f>
        <v>0.1407223506246788</v>
      </c>
      <c r="C1736" s="22">
        <f>_xlfn.RANK.EQ(tbl_vikor_3[[#This Row],[Q(𝜆)]],tbl_vikor_3[Q(𝜆)])</f>
        <v>1954</v>
      </c>
    </row>
    <row r="1737" spans="1:3" x14ac:dyDescent="0.55000000000000004">
      <c r="A1737" s="8">
        <f>[1]!tbl_gk[[#This Row],[ID]]</f>
        <v>264161</v>
      </c>
      <c r="B1737" s="26">
        <f>(($E$2*(tbl_vikor_2[[#This Row],[S]]-MAX(tbl_vikor_2[S])))/(MIN(tbl_vikor_2[S])-MAX(tbl_vikor_2[S])))+((1-$E$2)*((tbl_vikor_2[[#This Row],[R]]-MAX(tbl_vikor_2[R]))/(MIN(tbl_vikor_2[R])-MAX(tbl_vikor_2[R]))))</f>
        <v>0.3724043910944016</v>
      </c>
      <c r="C1737" s="22">
        <f>_xlfn.RANK.EQ(tbl_vikor_3[[#This Row],[Q(𝜆)]],tbl_vikor_3[Q(𝜆)])</f>
        <v>1206</v>
      </c>
    </row>
    <row r="1738" spans="1:3" x14ac:dyDescent="0.55000000000000004">
      <c r="A1738" s="7">
        <f>[1]!tbl_gk[[#This Row],[ID]]</f>
        <v>264167</v>
      </c>
      <c r="B1738" s="25">
        <f>(($E$2*(tbl_vikor_2[[#This Row],[S]]-MAX(tbl_vikor_2[S])))/(MIN(tbl_vikor_2[S])-MAX(tbl_vikor_2[S])))+((1-$E$2)*((tbl_vikor_2[[#This Row],[R]]-MAX(tbl_vikor_2[R]))/(MIN(tbl_vikor_2[R])-MAX(tbl_vikor_2[R]))))</f>
        <v>0.31280025128559508</v>
      </c>
      <c r="C1738" s="22">
        <f>_xlfn.RANK.EQ(tbl_vikor_3[[#This Row],[Q(𝜆)]],tbl_vikor_3[Q(𝜆)])</f>
        <v>1459</v>
      </c>
    </row>
    <row r="1739" spans="1:3" x14ac:dyDescent="0.55000000000000004">
      <c r="A1739" s="8">
        <f>[1]!tbl_gk[[#This Row],[ID]]</f>
        <v>264170</v>
      </c>
      <c r="B1739" s="26">
        <f>(($E$2*(tbl_vikor_2[[#This Row],[S]]-MAX(tbl_vikor_2[S])))/(MIN(tbl_vikor_2[S])-MAX(tbl_vikor_2[S])))+((1-$E$2)*((tbl_vikor_2[[#This Row],[R]]-MAX(tbl_vikor_2[R]))/(MIN(tbl_vikor_2[R])-MAX(tbl_vikor_2[R]))))</f>
        <v>0.22044800695124511</v>
      </c>
      <c r="C1739" s="22">
        <f>_xlfn.RANK.EQ(tbl_vikor_3[[#This Row],[Q(𝜆)]],tbl_vikor_3[Q(𝜆)])</f>
        <v>1785</v>
      </c>
    </row>
    <row r="1740" spans="1:3" x14ac:dyDescent="0.55000000000000004">
      <c r="A1740" s="7">
        <f>[1]!tbl_gk[[#This Row],[ID]]</f>
        <v>264185</v>
      </c>
      <c r="B1740" s="25">
        <f>(($E$2*(tbl_vikor_2[[#This Row],[S]]-MAX(tbl_vikor_2[S])))/(MIN(tbl_vikor_2[S])-MAX(tbl_vikor_2[S])))+((1-$E$2)*((tbl_vikor_2[[#This Row],[R]]-MAX(tbl_vikor_2[R]))/(MIN(tbl_vikor_2[R])-MAX(tbl_vikor_2[R]))))</f>
        <v>0.27643113043661965</v>
      </c>
      <c r="C1740" s="22">
        <f>_xlfn.RANK.EQ(tbl_vikor_3[[#This Row],[Q(𝜆)]],tbl_vikor_3[Q(𝜆)])</f>
        <v>1598</v>
      </c>
    </row>
    <row r="1741" spans="1:3" x14ac:dyDescent="0.55000000000000004">
      <c r="A1741" s="8">
        <f>[1]!tbl_gk[[#This Row],[ID]]</f>
        <v>264190</v>
      </c>
      <c r="B1741" s="26">
        <f>(($E$2*(tbl_vikor_2[[#This Row],[S]]-MAX(tbl_vikor_2[S])))/(MIN(tbl_vikor_2[S])-MAX(tbl_vikor_2[S])))+((1-$E$2)*((tbl_vikor_2[[#This Row],[R]]-MAX(tbl_vikor_2[R]))/(MIN(tbl_vikor_2[R])-MAX(tbl_vikor_2[R]))))</f>
        <v>6.5668119688103418E-2</v>
      </c>
      <c r="C1741" s="22">
        <f>_xlfn.RANK.EQ(tbl_vikor_3[[#This Row],[Q(𝜆)]],tbl_vikor_3[Q(𝜆)])</f>
        <v>2029</v>
      </c>
    </row>
    <row r="1742" spans="1:3" x14ac:dyDescent="0.55000000000000004">
      <c r="A1742" s="7">
        <f>[1]!tbl_gk[[#This Row],[ID]]</f>
        <v>264208</v>
      </c>
      <c r="B1742" s="25">
        <f>(($E$2*(tbl_vikor_2[[#This Row],[S]]-MAX(tbl_vikor_2[S])))/(MIN(tbl_vikor_2[S])-MAX(tbl_vikor_2[S])))+((1-$E$2)*((tbl_vikor_2[[#This Row],[R]]-MAX(tbl_vikor_2[R]))/(MIN(tbl_vikor_2[R])-MAX(tbl_vikor_2[R]))))</f>
        <v>0.37634326802888374</v>
      </c>
      <c r="C1742" s="22">
        <f>_xlfn.RANK.EQ(tbl_vikor_3[[#This Row],[Q(𝜆)]],tbl_vikor_3[Q(𝜆)])</f>
        <v>1182</v>
      </c>
    </row>
    <row r="1743" spans="1:3" x14ac:dyDescent="0.55000000000000004">
      <c r="A1743" s="8">
        <f>[1]!tbl_gk[[#This Row],[ID]]</f>
        <v>264211</v>
      </c>
      <c r="B1743" s="26">
        <f>(($E$2*(tbl_vikor_2[[#This Row],[S]]-MAX(tbl_vikor_2[S])))/(MIN(tbl_vikor_2[S])-MAX(tbl_vikor_2[S])))+((1-$E$2)*((tbl_vikor_2[[#This Row],[R]]-MAX(tbl_vikor_2[R]))/(MIN(tbl_vikor_2[R])-MAX(tbl_vikor_2[R]))))</f>
        <v>0.23291782021905288</v>
      </c>
      <c r="C1743" s="22">
        <f>_xlfn.RANK.EQ(tbl_vikor_3[[#This Row],[Q(𝜆)]],tbl_vikor_3[Q(𝜆)])</f>
        <v>1751</v>
      </c>
    </row>
    <row r="1744" spans="1:3" x14ac:dyDescent="0.55000000000000004">
      <c r="A1744" s="7">
        <f>[1]!tbl_gk[[#This Row],[ID]]</f>
        <v>264242</v>
      </c>
      <c r="B1744" s="25">
        <f>(($E$2*(tbl_vikor_2[[#This Row],[S]]-MAX(tbl_vikor_2[S])))/(MIN(tbl_vikor_2[S])-MAX(tbl_vikor_2[S])))+((1-$E$2)*((tbl_vikor_2[[#This Row],[R]]-MAX(tbl_vikor_2[R]))/(MIN(tbl_vikor_2[R])-MAX(tbl_vikor_2[R]))))</f>
        <v>0.18897042417665777</v>
      </c>
      <c r="C1744" s="22">
        <f>_xlfn.RANK.EQ(tbl_vikor_3[[#This Row],[Q(𝜆)]],tbl_vikor_3[Q(𝜆)])</f>
        <v>1859</v>
      </c>
    </row>
    <row r="1745" spans="1:3" x14ac:dyDescent="0.55000000000000004">
      <c r="A1745" s="8">
        <f>[1]!tbl_gk[[#This Row],[ID]]</f>
        <v>264285</v>
      </c>
      <c r="B1745" s="26">
        <f>(($E$2*(tbl_vikor_2[[#This Row],[S]]-MAX(tbl_vikor_2[S])))/(MIN(tbl_vikor_2[S])-MAX(tbl_vikor_2[S])))+((1-$E$2)*((tbl_vikor_2[[#This Row],[R]]-MAX(tbl_vikor_2[R]))/(MIN(tbl_vikor_2[R])-MAX(tbl_vikor_2[R]))))</f>
        <v>0.27068699303458582</v>
      </c>
      <c r="C1745" s="22">
        <f>_xlfn.RANK.EQ(tbl_vikor_3[[#This Row],[Q(𝜆)]],tbl_vikor_3[Q(𝜆)])</f>
        <v>1622</v>
      </c>
    </row>
    <row r="1746" spans="1:3" x14ac:dyDescent="0.55000000000000004">
      <c r="A1746" s="7">
        <f>[1]!tbl_gk[[#This Row],[ID]]</f>
        <v>264326</v>
      </c>
      <c r="B1746" s="25">
        <f>(($E$2*(tbl_vikor_2[[#This Row],[S]]-MAX(tbl_vikor_2[S])))/(MIN(tbl_vikor_2[S])-MAX(tbl_vikor_2[S])))+((1-$E$2)*((tbl_vikor_2[[#This Row],[R]]-MAX(tbl_vikor_2[R]))/(MIN(tbl_vikor_2[R])-MAX(tbl_vikor_2[R]))))</f>
        <v>0.23210952224888515</v>
      </c>
      <c r="C1746" s="22">
        <f>_xlfn.RANK.EQ(tbl_vikor_3[[#This Row],[Q(𝜆)]],tbl_vikor_3[Q(𝜆)])</f>
        <v>1753</v>
      </c>
    </row>
    <row r="1747" spans="1:3" x14ac:dyDescent="0.55000000000000004">
      <c r="A1747" s="8">
        <f>[1]!tbl_gk[[#This Row],[ID]]</f>
        <v>264344</v>
      </c>
      <c r="B1747" s="26">
        <f>(($E$2*(tbl_vikor_2[[#This Row],[S]]-MAX(tbl_vikor_2[S])))/(MIN(tbl_vikor_2[S])-MAX(tbl_vikor_2[S])))+((1-$E$2)*((tbl_vikor_2[[#This Row],[R]]-MAX(tbl_vikor_2[R]))/(MIN(tbl_vikor_2[R])-MAX(tbl_vikor_2[R]))))</f>
        <v>7.0830341030382021E-2</v>
      </c>
      <c r="C1747" s="22">
        <f>_xlfn.RANK.EQ(tbl_vikor_3[[#This Row],[Q(𝜆)]],tbl_vikor_3[Q(𝜆)])</f>
        <v>2025</v>
      </c>
    </row>
    <row r="1748" spans="1:3" x14ac:dyDescent="0.55000000000000004">
      <c r="A1748" s="7">
        <f>[1]!tbl_gk[[#This Row],[ID]]</f>
        <v>264351</v>
      </c>
      <c r="B1748" s="25">
        <f>(($E$2*(tbl_vikor_2[[#This Row],[S]]-MAX(tbl_vikor_2[S])))/(MIN(tbl_vikor_2[S])-MAX(tbl_vikor_2[S])))+((1-$E$2)*((tbl_vikor_2[[#This Row],[R]]-MAX(tbl_vikor_2[R]))/(MIN(tbl_vikor_2[R])-MAX(tbl_vikor_2[R]))))</f>
        <v>0.25096320273483208</v>
      </c>
      <c r="C1748" s="22">
        <f>_xlfn.RANK.EQ(tbl_vikor_3[[#This Row],[Q(𝜆)]],tbl_vikor_3[Q(𝜆)])</f>
        <v>1695</v>
      </c>
    </row>
    <row r="1749" spans="1:3" x14ac:dyDescent="0.55000000000000004">
      <c r="A1749" s="8">
        <f>[1]!tbl_gk[[#This Row],[ID]]</f>
        <v>264413</v>
      </c>
      <c r="B1749" s="26">
        <f>(($E$2*(tbl_vikor_2[[#This Row],[S]]-MAX(tbl_vikor_2[S])))/(MIN(tbl_vikor_2[S])-MAX(tbl_vikor_2[S])))+((1-$E$2)*((tbl_vikor_2[[#This Row],[R]]-MAX(tbl_vikor_2[R]))/(MIN(tbl_vikor_2[R])-MAX(tbl_vikor_2[R]))))</f>
        <v>9.2519094060073331E-2</v>
      </c>
      <c r="C1749" s="22">
        <f>_xlfn.RANK.EQ(tbl_vikor_3[[#This Row],[Q(𝜆)]],tbl_vikor_3[Q(𝜆)])</f>
        <v>2009</v>
      </c>
    </row>
    <row r="1750" spans="1:3" x14ac:dyDescent="0.55000000000000004">
      <c r="A1750" s="7">
        <f>[1]!tbl_gk[[#This Row],[ID]]</f>
        <v>264424</v>
      </c>
      <c r="B1750" s="25">
        <f>(($E$2*(tbl_vikor_2[[#This Row],[S]]-MAX(tbl_vikor_2[S])))/(MIN(tbl_vikor_2[S])-MAX(tbl_vikor_2[S])))+((1-$E$2)*((tbl_vikor_2[[#This Row],[R]]-MAX(tbl_vikor_2[R]))/(MIN(tbl_vikor_2[R])-MAX(tbl_vikor_2[R]))))</f>
        <v>0.40564439218809395</v>
      </c>
      <c r="C1750" s="22">
        <f>_xlfn.RANK.EQ(tbl_vikor_3[[#This Row],[Q(𝜆)]],tbl_vikor_3[Q(𝜆)])</f>
        <v>1070</v>
      </c>
    </row>
    <row r="1751" spans="1:3" x14ac:dyDescent="0.55000000000000004">
      <c r="A1751" s="8">
        <f>[1]!tbl_gk[[#This Row],[ID]]</f>
        <v>264460</v>
      </c>
      <c r="B1751" s="26">
        <f>(($E$2*(tbl_vikor_2[[#This Row],[S]]-MAX(tbl_vikor_2[S])))/(MIN(tbl_vikor_2[S])-MAX(tbl_vikor_2[S])))+((1-$E$2)*((tbl_vikor_2[[#This Row],[R]]-MAX(tbl_vikor_2[R]))/(MIN(tbl_vikor_2[R])-MAX(tbl_vikor_2[R]))))</f>
        <v>0.24570171719213046</v>
      </c>
      <c r="C1751" s="22">
        <f>_xlfn.RANK.EQ(tbl_vikor_3[[#This Row],[Q(𝜆)]],tbl_vikor_3[Q(𝜆)])</f>
        <v>1712</v>
      </c>
    </row>
    <row r="1752" spans="1:3" x14ac:dyDescent="0.55000000000000004">
      <c r="A1752" s="7">
        <f>[1]!tbl_gk[[#This Row],[ID]]</f>
        <v>264497</v>
      </c>
      <c r="B1752" s="25">
        <f>(($E$2*(tbl_vikor_2[[#This Row],[S]]-MAX(tbl_vikor_2[S])))/(MIN(tbl_vikor_2[S])-MAX(tbl_vikor_2[S])))+((1-$E$2)*((tbl_vikor_2[[#This Row],[R]]-MAX(tbl_vikor_2[R]))/(MIN(tbl_vikor_2[R])-MAX(tbl_vikor_2[R]))))</f>
        <v>0.21405891940897864</v>
      </c>
      <c r="C1752" s="22">
        <f>_xlfn.RANK.EQ(tbl_vikor_3[[#This Row],[Q(𝜆)]],tbl_vikor_3[Q(𝜆)])</f>
        <v>1804</v>
      </c>
    </row>
    <row r="1753" spans="1:3" x14ac:dyDescent="0.55000000000000004">
      <c r="A1753" s="8">
        <f>[1]!tbl_gk[[#This Row],[ID]]</f>
        <v>264529</v>
      </c>
      <c r="B1753" s="26">
        <f>(($E$2*(tbl_vikor_2[[#This Row],[S]]-MAX(tbl_vikor_2[S])))/(MIN(tbl_vikor_2[S])-MAX(tbl_vikor_2[S])))+((1-$E$2)*((tbl_vikor_2[[#This Row],[R]]-MAX(tbl_vikor_2[R]))/(MIN(tbl_vikor_2[R])-MAX(tbl_vikor_2[R]))))</f>
        <v>0.29428335002852291</v>
      </c>
      <c r="C1753" s="22">
        <f>_xlfn.RANK.EQ(tbl_vikor_3[[#This Row],[Q(𝜆)]],tbl_vikor_3[Q(𝜆)])</f>
        <v>1525</v>
      </c>
    </row>
    <row r="1754" spans="1:3" x14ac:dyDescent="0.55000000000000004">
      <c r="A1754" s="7">
        <f>[1]!tbl_gk[[#This Row],[ID]]</f>
        <v>264588</v>
      </c>
      <c r="B1754" s="25">
        <f>(($E$2*(tbl_vikor_2[[#This Row],[S]]-MAX(tbl_vikor_2[S])))/(MIN(tbl_vikor_2[S])-MAX(tbl_vikor_2[S])))+((1-$E$2)*((tbl_vikor_2[[#This Row],[R]]-MAX(tbl_vikor_2[R]))/(MIN(tbl_vikor_2[R])-MAX(tbl_vikor_2[R]))))</f>
        <v>0.41479399809785461</v>
      </c>
      <c r="C1754" s="22">
        <f>_xlfn.RANK.EQ(tbl_vikor_3[[#This Row],[Q(𝜆)]],tbl_vikor_3[Q(𝜆)])</f>
        <v>1031</v>
      </c>
    </row>
    <row r="1755" spans="1:3" x14ac:dyDescent="0.55000000000000004">
      <c r="A1755" s="8">
        <f>[1]!tbl_gk[[#This Row],[ID]]</f>
        <v>264594</v>
      </c>
      <c r="B1755" s="26">
        <f>(($E$2*(tbl_vikor_2[[#This Row],[S]]-MAX(tbl_vikor_2[S])))/(MIN(tbl_vikor_2[S])-MAX(tbl_vikor_2[S])))+((1-$E$2)*((tbl_vikor_2[[#This Row],[R]]-MAX(tbl_vikor_2[R]))/(MIN(tbl_vikor_2[R])-MAX(tbl_vikor_2[R]))))</f>
        <v>0.19421433707131891</v>
      </c>
      <c r="C1755" s="22">
        <f>_xlfn.RANK.EQ(tbl_vikor_3[[#This Row],[Q(𝜆)]],tbl_vikor_3[Q(𝜆)])</f>
        <v>1847</v>
      </c>
    </row>
    <row r="1756" spans="1:3" x14ac:dyDescent="0.55000000000000004">
      <c r="A1756" s="7">
        <f>[1]!tbl_gk[[#This Row],[ID]]</f>
        <v>264645</v>
      </c>
      <c r="B1756" s="25">
        <f>(($E$2*(tbl_vikor_2[[#This Row],[S]]-MAX(tbl_vikor_2[S])))/(MIN(tbl_vikor_2[S])-MAX(tbl_vikor_2[S])))+((1-$E$2)*((tbl_vikor_2[[#This Row],[R]]-MAX(tbl_vikor_2[R]))/(MIN(tbl_vikor_2[R])-MAX(tbl_vikor_2[R]))))</f>
        <v>0.1404116172789131</v>
      </c>
      <c r="C1756" s="22">
        <f>_xlfn.RANK.EQ(tbl_vikor_3[[#This Row],[Q(𝜆)]],tbl_vikor_3[Q(𝜆)])</f>
        <v>1956</v>
      </c>
    </row>
    <row r="1757" spans="1:3" x14ac:dyDescent="0.55000000000000004">
      <c r="A1757" s="8">
        <f>[1]!tbl_gk[[#This Row],[ID]]</f>
        <v>264646</v>
      </c>
      <c r="B1757" s="26">
        <f>(($E$2*(tbl_vikor_2[[#This Row],[S]]-MAX(tbl_vikor_2[S])))/(MIN(tbl_vikor_2[S])-MAX(tbl_vikor_2[S])))+((1-$E$2)*((tbl_vikor_2[[#This Row],[R]]-MAX(tbl_vikor_2[R]))/(MIN(tbl_vikor_2[R])-MAX(tbl_vikor_2[R]))))</f>
        <v>0.2990335954181258</v>
      </c>
      <c r="C1757" s="22">
        <f>_xlfn.RANK.EQ(tbl_vikor_3[[#This Row],[Q(𝜆)]],tbl_vikor_3[Q(𝜆)])</f>
        <v>1511</v>
      </c>
    </row>
    <row r="1758" spans="1:3" x14ac:dyDescent="0.55000000000000004">
      <c r="A1758" s="7">
        <f>[1]!tbl_gk[[#This Row],[ID]]</f>
        <v>264676</v>
      </c>
      <c r="B1758" s="25">
        <f>(($E$2*(tbl_vikor_2[[#This Row],[S]]-MAX(tbl_vikor_2[S])))/(MIN(tbl_vikor_2[S])-MAX(tbl_vikor_2[S])))+((1-$E$2)*((tbl_vikor_2[[#This Row],[R]]-MAX(tbl_vikor_2[R]))/(MIN(tbl_vikor_2[R])-MAX(tbl_vikor_2[R]))))</f>
        <v>0.34142752711051483</v>
      </c>
      <c r="C1758" s="22">
        <f>_xlfn.RANK.EQ(tbl_vikor_3[[#This Row],[Q(𝜆)]],tbl_vikor_3[Q(𝜆)])</f>
        <v>1340</v>
      </c>
    </row>
    <row r="1759" spans="1:3" x14ac:dyDescent="0.55000000000000004">
      <c r="A1759" s="8">
        <f>[1]!tbl_gk[[#This Row],[ID]]</f>
        <v>264789</v>
      </c>
      <c r="B1759" s="26">
        <f>(($E$2*(tbl_vikor_2[[#This Row],[S]]-MAX(tbl_vikor_2[S])))/(MIN(tbl_vikor_2[S])-MAX(tbl_vikor_2[S])))+((1-$E$2)*((tbl_vikor_2[[#This Row],[R]]-MAX(tbl_vikor_2[R]))/(MIN(tbl_vikor_2[R])-MAX(tbl_vikor_2[R]))))</f>
        <v>0.16263105523320787</v>
      </c>
      <c r="C1759" s="22">
        <f>_xlfn.RANK.EQ(tbl_vikor_3[[#This Row],[Q(𝜆)]],tbl_vikor_3[Q(𝜆)])</f>
        <v>1915</v>
      </c>
    </row>
    <row r="1760" spans="1:3" x14ac:dyDescent="0.55000000000000004">
      <c r="A1760" s="7">
        <f>[1]!tbl_gk[[#This Row],[ID]]</f>
        <v>264871</v>
      </c>
      <c r="B1760" s="25">
        <f>(($E$2*(tbl_vikor_2[[#This Row],[S]]-MAX(tbl_vikor_2[S])))/(MIN(tbl_vikor_2[S])-MAX(tbl_vikor_2[S])))+((1-$E$2)*((tbl_vikor_2[[#This Row],[R]]-MAX(tbl_vikor_2[R]))/(MIN(tbl_vikor_2[R])-MAX(tbl_vikor_2[R]))))</f>
        <v>0.24246434953014426</v>
      </c>
      <c r="C1760" s="22">
        <f>_xlfn.RANK.EQ(tbl_vikor_3[[#This Row],[Q(𝜆)]],tbl_vikor_3[Q(𝜆)])</f>
        <v>1722</v>
      </c>
    </row>
    <row r="1761" spans="1:3" x14ac:dyDescent="0.55000000000000004">
      <c r="A1761" s="8">
        <f>[1]!tbl_gk[[#This Row],[ID]]</f>
        <v>265175</v>
      </c>
      <c r="B1761" s="26">
        <f>(($E$2*(tbl_vikor_2[[#This Row],[S]]-MAX(tbl_vikor_2[S])))/(MIN(tbl_vikor_2[S])-MAX(tbl_vikor_2[S])))+((1-$E$2)*((tbl_vikor_2[[#This Row],[R]]-MAX(tbl_vikor_2[R]))/(MIN(tbl_vikor_2[R])-MAX(tbl_vikor_2[R]))))</f>
        <v>0.33375261001374168</v>
      </c>
      <c r="C1761" s="22">
        <f>_xlfn.RANK.EQ(tbl_vikor_3[[#This Row],[Q(𝜆)]],tbl_vikor_3[Q(𝜆)])</f>
        <v>1376</v>
      </c>
    </row>
    <row r="1762" spans="1:3" x14ac:dyDescent="0.55000000000000004">
      <c r="A1762" s="7">
        <f>[1]!tbl_gk[[#This Row],[ID]]</f>
        <v>265179</v>
      </c>
      <c r="B1762" s="25">
        <f>(($E$2*(tbl_vikor_2[[#This Row],[S]]-MAX(tbl_vikor_2[S])))/(MIN(tbl_vikor_2[S])-MAX(tbl_vikor_2[S])))+((1-$E$2)*((tbl_vikor_2[[#This Row],[R]]-MAX(tbl_vikor_2[R]))/(MIN(tbl_vikor_2[R])-MAX(tbl_vikor_2[R]))))</f>
        <v>0.17961677713516833</v>
      </c>
      <c r="C1762" s="22">
        <f>_xlfn.RANK.EQ(tbl_vikor_3[[#This Row],[Q(𝜆)]],tbl_vikor_3[Q(𝜆)])</f>
        <v>1883</v>
      </c>
    </row>
    <row r="1763" spans="1:3" x14ac:dyDescent="0.55000000000000004">
      <c r="A1763" s="8">
        <f>[1]!tbl_gk[[#This Row],[ID]]</f>
        <v>265180</v>
      </c>
      <c r="B1763" s="26">
        <f>(($E$2*(tbl_vikor_2[[#This Row],[S]]-MAX(tbl_vikor_2[S])))/(MIN(tbl_vikor_2[S])-MAX(tbl_vikor_2[S])))+((1-$E$2)*((tbl_vikor_2[[#This Row],[R]]-MAX(tbl_vikor_2[R]))/(MIN(tbl_vikor_2[R])-MAX(tbl_vikor_2[R]))))</f>
        <v>0.24476498263507887</v>
      </c>
      <c r="C1763" s="22">
        <f>_xlfn.RANK.EQ(tbl_vikor_3[[#This Row],[Q(𝜆)]],tbl_vikor_3[Q(𝜆)])</f>
        <v>1716</v>
      </c>
    </row>
    <row r="1764" spans="1:3" x14ac:dyDescent="0.55000000000000004">
      <c r="A1764" s="7">
        <f>[1]!tbl_gk[[#This Row],[ID]]</f>
        <v>265404</v>
      </c>
      <c r="B1764" s="25">
        <f>(($E$2*(tbl_vikor_2[[#This Row],[S]]-MAX(tbl_vikor_2[S])))/(MIN(tbl_vikor_2[S])-MAX(tbl_vikor_2[S])))+((1-$E$2)*((tbl_vikor_2[[#This Row],[R]]-MAX(tbl_vikor_2[R]))/(MIN(tbl_vikor_2[R])-MAX(tbl_vikor_2[R]))))</f>
        <v>0.2424300949360681</v>
      </c>
      <c r="C1764" s="22">
        <f>_xlfn.RANK.EQ(tbl_vikor_3[[#This Row],[Q(𝜆)]],tbl_vikor_3[Q(𝜆)])</f>
        <v>1724</v>
      </c>
    </row>
    <row r="1765" spans="1:3" x14ac:dyDescent="0.55000000000000004">
      <c r="A1765" s="8">
        <f>[1]!tbl_gk[[#This Row],[ID]]</f>
        <v>265405</v>
      </c>
      <c r="B1765" s="26">
        <f>(($E$2*(tbl_vikor_2[[#This Row],[S]]-MAX(tbl_vikor_2[S])))/(MIN(tbl_vikor_2[S])-MAX(tbl_vikor_2[S])))+((1-$E$2)*((tbl_vikor_2[[#This Row],[R]]-MAX(tbl_vikor_2[R]))/(MIN(tbl_vikor_2[R])-MAX(tbl_vikor_2[R]))))</f>
        <v>0.26730510473639291</v>
      </c>
      <c r="C1765" s="22">
        <f>_xlfn.RANK.EQ(tbl_vikor_3[[#This Row],[Q(𝜆)]],tbl_vikor_3[Q(𝜆)])</f>
        <v>1634</v>
      </c>
    </row>
    <row r="1766" spans="1:3" x14ac:dyDescent="0.55000000000000004">
      <c r="A1766" s="7">
        <f>[1]!tbl_gk[[#This Row],[ID]]</f>
        <v>265432</v>
      </c>
      <c r="B1766" s="25">
        <f>(($E$2*(tbl_vikor_2[[#This Row],[S]]-MAX(tbl_vikor_2[S])))/(MIN(tbl_vikor_2[S])-MAX(tbl_vikor_2[S])))+((1-$E$2)*((tbl_vikor_2[[#This Row],[R]]-MAX(tbl_vikor_2[R]))/(MIN(tbl_vikor_2[R])-MAX(tbl_vikor_2[R]))))</f>
        <v>0.404065684128325</v>
      </c>
      <c r="C1766" s="22">
        <f>_xlfn.RANK.EQ(tbl_vikor_3[[#This Row],[Q(𝜆)]],tbl_vikor_3[Q(𝜆)])</f>
        <v>1076</v>
      </c>
    </row>
    <row r="1767" spans="1:3" x14ac:dyDescent="0.55000000000000004">
      <c r="A1767" s="8">
        <f>[1]!tbl_gk[[#This Row],[ID]]</f>
        <v>265434</v>
      </c>
      <c r="B1767" s="26">
        <f>(($E$2*(tbl_vikor_2[[#This Row],[S]]-MAX(tbl_vikor_2[S])))/(MIN(tbl_vikor_2[S])-MAX(tbl_vikor_2[S])))+((1-$E$2)*((tbl_vikor_2[[#This Row],[R]]-MAX(tbl_vikor_2[R]))/(MIN(tbl_vikor_2[R])-MAX(tbl_vikor_2[R]))))</f>
        <v>0.38599449445354694</v>
      </c>
      <c r="C1767" s="22">
        <f>_xlfn.RANK.EQ(tbl_vikor_3[[#This Row],[Q(𝜆)]],tbl_vikor_3[Q(𝜆)])</f>
        <v>1140</v>
      </c>
    </row>
    <row r="1768" spans="1:3" x14ac:dyDescent="0.55000000000000004">
      <c r="A1768" s="7">
        <f>[1]!tbl_gk[[#This Row],[ID]]</f>
        <v>265449</v>
      </c>
      <c r="B1768" s="25">
        <f>(($E$2*(tbl_vikor_2[[#This Row],[S]]-MAX(tbl_vikor_2[S])))/(MIN(tbl_vikor_2[S])-MAX(tbl_vikor_2[S])))+((1-$E$2)*((tbl_vikor_2[[#This Row],[R]]-MAX(tbl_vikor_2[R]))/(MIN(tbl_vikor_2[R])-MAX(tbl_vikor_2[R]))))</f>
        <v>0.441128053594185</v>
      </c>
      <c r="C1768" s="22">
        <f>_xlfn.RANK.EQ(tbl_vikor_3[[#This Row],[Q(𝜆)]],tbl_vikor_3[Q(𝜆)])</f>
        <v>913</v>
      </c>
    </row>
    <row r="1769" spans="1:3" x14ac:dyDescent="0.55000000000000004">
      <c r="A1769" s="8">
        <f>[1]!tbl_gk[[#This Row],[ID]]</f>
        <v>265457</v>
      </c>
      <c r="B1769" s="26">
        <f>(($E$2*(tbl_vikor_2[[#This Row],[S]]-MAX(tbl_vikor_2[S])))/(MIN(tbl_vikor_2[S])-MAX(tbl_vikor_2[S])))+((1-$E$2)*((tbl_vikor_2[[#This Row],[R]]-MAX(tbl_vikor_2[R]))/(MIN(tbl_vikor_2[R])-MAX(tbl_vikor_2[R]))))</f>
        <v>0.10231438503680539</v>
      </c>
      <c r="C1769" s="22">
        <f>_xlfn.RANK.EQ(tbl_vikor_3[[#This Row],[Q(𝜆)]],tbl_vikor_3[Q(𝜆)])</f>
        <v>2000</v>
      </c>
    </row>
    <row r="1770" spans="1:3" x14ac:dyDescent="0.55000000000000004">
      <c r="A1770" s="7">
        <f>[1]!tbl_gk[[#This Row],[ID]]</f>
        <v>265460</v>
      </c>
      <c r="B1770" s="25">
        <f>(($E$2*(tbl_vikor_2[[#This Row],[S]]-MAX(tbl_vikor_2[S])))/(MIN(tbl_vikor_2[S])-MAX(tbl_vikor_2[S])))+((1-$E$2)*((tbl_vikor_2[[#This Row],[R]]-MAX(tbl_vikor_2[R]))/(MIN(tbl_vikor_2[R])-MAX(tbl_vikor_2[R]))))</f>
        <v>8.655978676139664E-2</v>
      </c>
      <c r="C1770" s="22">
        <f>_xlfn.RANK.EQ(tbl_vikor_3[[#This Row],[Q(𝜆)]],tbl_vikor_3[Q(𝜆)])</f>
        <v>2012</v>
      </c>
    </row>
    <row r="1771" spans="1:3" x14ac:dyDescent="0.55000000000000004">
      <c r="A1771" s="8">
        <f>[1]!tbl_gk[[#This Row],[ID]]</f>
        <v>265471</v>
      </c>
      <c r="B1771" s="26">
        <f>(($E$2*(tbl_vikor_2[[#This Row],[S]]-MAX(tbl_vikor_2[S])))/(MIN(tbl_vikor_2[S])-MAX(tbl_vikor_2[S])))+((1-$E$2)*((tbl_vikor_2[[#This Row],[R]]-MAX(tbl_vikor_2[R]))/(MIN(tbl_vikor_2[R])-MAX(tbl_vikor_2[R]))))</f>
        <v>0.37709276150498827</v>
      </c>
      <c r="C1771" s="22">
        <f>_xlfn.RANK.EQ(tbl_vikor_3[[#This Row],[Q(𝜆)]],tbl_vikor_3[Q(𝜆)])</f>
        <v>1175</v>
      </c>
    </row>
    <row r="1772" spans="1:3" x14ac:dyDescent="0.55000000000000004">
      <c r="A1772" s="7">
        <f>[1]!tbl_gk[[#This Row],[ID]]</f>
        <v>265472</v>
      </c>
      <c r="B1772" s="25">
        <f>(($E$2*(tbl_vikor_2[[#This Row],[S]]-MAX(tbl_vikor_2[S])))/(MIN(tbl_vikor_2[S])-MAX(tbl_vikor_2[S])))+((1-$E$2)*((tbl_vikor_2[[#This Row],[R]]-MAX(tbl_vikor_2[R]))/(MIN(tbl_vikor_2[R])-MAX(tbl_vikor_2[R]))))</f>
        <v>0.27052454099043838</v>
      </c>
      <c r="C1772" s="22">
        <f>_xlfn.RANK.EQ(tbl_vikor_3[[#This Row],[Q(𝜆)]],tbl_vikor_3[Q(𝜆)])</f>
        <v>1623</v>
      </c>
    </row>
    <row r="1773" spans="1:3" x14ac:dyDescent="0.55000000000000004">
      <c r="A1773" s="8">
        <f>[1]!tbl_gk[[#This Row],[ID]]</f>
        <v>265520</v>
      </c>
      <c r="B1773" s="26">
        <f>(($E$2*(tbl_vikor_2[[#This Row],[S]]-MAX(tbl_vikor_2[S])))/(MIN(tbl_vikor_2[S])-MAX(tbl_vikor_2[S])))+((1-$E$2)*((tbl_vikor_2[[#This Row],[R]]-MAX(tbl_vikor_2[R]))/(MIN(tbl_vikor_2[R])-MAX(tbl_vikor_2[R]))))</f>
        <v>0.30215224846910227</v>
      </c>
      <c r="C1773" s="22">
        <f>_xlfn.RANK.EQ(tbl_vikor_3[[#This Row],[Q(𝜆)]],tbl_vikor_3[Q(𝜆)])</f>
        <v>1498</v>
      </c>
    </row>
    <row r="1774" spans="1:3" x14ac:dyDescent="0.55000000000000004">
      <c r="A1774" s="7">
        <f>[1]!tbl_gk[[#This Row],[ID]]</f>
        <v>265526</v>
      </c>
      <c r="B1774" s="25">
        <f>(($E$2*(tbl_vikor_2[[#This Row],[S]]-MAX(tbl_vikor_2[S])))/(MIN(tbl_vikor_2[S])-MAX(tbl_vikor_2[S])))+((1-$E$2)*((tbl_vikor_2[[#This Row],[R]]-MAX(tbl_vikor_2[R]))/(MIN(tbl_vikor_2[R])-MAX(tbl_vikor_2[R]))))</f>
        <v>0.39571316828964809</v>
      </c>
      <c r="C1774" s="22">
        <f>_xlfn.RANK.EQ(tbl_vikor_3[[#This Row],[Q(𝜆)]],tbl_vikor_3[Q(𝜆)])</f>
        <v>1110</v>
      </c>
    </row>
    <row r="1775" spans="1:3" x14ac:dyDescent="0.55000000000000004">
      <c r="A1775" s="8">
        <f>[1]!tbl_gk[[#This Row],[ID]]</f>
        <v>265531</v>
      </c>
      <c r="B1775" s="26">
        <f>(($E$2*(tbl_vikor_2[[#This Row],[S]]-MAX(tbl_vikor_2[S])))/(MIN(tbl_vikor_2[S])-MAX(tbl_vikor_2[S])))+((1-$E$2)*((tbl_vikor_2[[#This Row],[R]]-MAX(tbl_vikor_2[R]))/(MIN(tbl_vikor_2[R])-MAX(tbl_vikor_2[R]))))</f>
        <v>0.26654753396497616</v>
      </c>
      <c r="C1775" s="22">
        <f>_xlfn.RANK.EQ(tbl_vikor_3[[#This Row],[Q(𝜆)]],tbl_vikor_3[Q(𝜆)])</f>
        <v>1637</v>
      </c>
    </row>
    <row r="1776" spans="1:3" x14ac:dyDescent="0.55000000000000004">
      <c r="A1776" s="7">
        <f>[1]!tbl_gk[[#This Row],[ID]]</f>
        <v>265584</v>
      </c>
      <c r="B1776" s="25">
        <f>(($E$2*(tbl_vikor_2[[#This Row],[S]]-MAX(tbl_vikor_2[S])))/(MIN(tbl_vikor_2[S])-MAX(tbl_vikor_2[S])))+((1-$E$2)*((tbl_vikor_2[[#This Row],[R]]-MAX(tbl_vikor_2[R]))/(MIN(tbl_vikor_2[R])-MAX(tbl_vikor_2[R]))))</f>
        <v>8.3602930201784123E-2</v>
      </c>
      <c r="C1776" s="22">
        <f>_xlfn.RANK.EQ(tbl_vikor_3[[#This Row],[Q(𝜆)]],tbl_vikor_3[Q(𝜆)])</f>
        <v>2014</v>
      </c>
    </row>
    <row r="1777" spans="1:3" x14ac:dyDescent="0.55000000000000004">
      <c r="A1777" s="8">
        <f>[1]!tbl_gk[[#This Row],[ID]]</f>
        <v>265611</v>
      </c>
      <c r="B1777" s="26">
        <f>(($E$2*(tbl_vikor_2[[#This Row],[S]]-MAX(tbl_vikor_2[S])))/(MIN(tbl_vikor_2[S])-MAX(tbl_vikor_2[S])))+((1-$E$2)*((tbl_vikor_2[[#This Row],[R]]-MAX(tbl_vikor_2[R]))/(MIN(tbl_vikor_2[R])-MAX(tbl_vikor_2[R]))))</f>
        <v>0.40901018215465512</v>
      </c>
      <c r="C1777" s="22">
        <f>_xlfn.RANK.EQ(tbl_vikor_3[[#This Row],[Q(𝜆)]],tbl_vikor_3[Q(𝜆)])</f>
        <v>1061</v>
      </c>
    </row>
    <row r="1778" spans="1:3" x14ac:dyDescent="0.55000000000000004">
      <c r="A1778" s="7">
        <f>[1]!tbl_gk[[#This Row],[ID]]</f>
        <v>265642</v>
      </c>
      <c r="B1778" s="25">
        <f>(($E$2*(tbl_vikor_2[[#This Row],[S]]-MAX(tbl_vikor_2[S])))/(MIN(tbl_vikor_2[S])-MAX(tbl_vikor_2[S])))+((1-$E$2)*((tbl_vikor_2[[#This Row],[R]]-MAX(tbl_vikor_2[R]))/(MIN(tbl_vikor_2[R])-MAX(tbl_vikor_2[R]))))</f>
        <v>0.46328014049273636</v>
      </c>
      <c r="C1778" s="22">
        <f>_xlfn.RANK.EQ(tbl_vikor_3[[#This Row],[Q(𝜆)]],tbl_vikor_3[Q(𝜆)])</f>
        <v>807</v>
      </c>
    </row>
    <row r="1779" spans="1:3" x14ac:dyDescent="0.55000000000000004">
      <c r="A1779" s="8">
        <f>[1]!tbl_gk[[#This Row],[ID]]</f>
        <v>265675</v>
      </c>
      <c r="B1779" s="26">
        <f>(($E$2*(tbl_vikor_2[[#This Row],[S]]-MAX(tbl_vikor_2[S])))/(MIN(tbl_vikor_2[S])-MAX(tbl_vikor_2[S])))+((1-$E$2)*((tbl_vikor_2[[#This Row],[R]]-MAX(tbl_vikor_2[R]))/(MIN(tbl_vikor_2[R])-MAX(tbl_vikor_2[R]))))</f>
        <v>0.33808128174238428</v>
      </c>
      <c r="C1779" s="22">
        <f>_xlfn.RANK.EQ(tbl_vikor_3[[#This Row],[Q(𝜆)]],tbl_vikor_3[Q(𝜆)])</f>
        <v>1354</v>
      </c>
    </row>
    <row r="1780" spans="1:3" x14ac:dyDescent="0.55000000000000004">
      <c r="A1780" s="7">
        <f>[1]!tbl_gk[[#This Row],[ID]]</f>
        <v>265682</v>
      </c>
      <c r="B1780" s="25">
        <f>(($E$2*(tbl_vikor_2[[#This Row],[S]]-MAX(tbl_vikor_2[S])))/(MIN(tbl_vikor_2[S])-MAX(tbl_vikor_2[S])))+((1-$E$2)*((tbl_vikor_2[[#This Row],[R]]-MAX(tbl_vikor_2[R]))/(MIN(tbl_vikor_2[R])-MAX(tbl_vikor_2[R]))))</f>
        <v>0.21209862244054972</v>
      </c>
      <c r="C1780" s="22">
        <f>_xlfn.RANK.EQ(tbl_vikor_3[[#This Row],[Q(𝜆)]],tbl_vikor_3[Q(𝜆)])</f>
        <v>1809</v>
      </c>
    </row>
    <row r="1781" spans="1:3" x14ac:dyDescent="0.55000000000000004">
      <c r="A1781" s="8">
        <f>[1]!tbl_gk[[#This Row],[ID]]</f>
        <v>265688</v>
      </c>
      <c r="B1781" s="26">
        <f>(($E$2*(tbl_vikor_2[[#This Row],[S]]-MAX(tbl_vikor_2[S])))/(MIN(tbl_vikor_2[S])-MAX(tbl_vikor_2[S])))+((1-$E$2)*((tbl_vikor_2[[#This Row],[R]]-MAX(tbl_vikor_2[R]))/(MIN(tbl_vikor_2[R])-MAX(tbl_vikor_2[R]))))</f>
        <v>0.24853507090098031</v>
      </c>
      <c r="C1781" s="22">
        <f>_xlfn.RANK.EQ(tbl_vikor_3[[#This Row],[Q(𝜆)]],tbl_vikor_3[Q(𝜆)])</f>
        <v>1702</v>
      </c>
    </row>
    <row r="1782" spans="1:3" x14ac:dyDescent="0.55000000000000004">
      <c r="A1782" s="7">
        <f>[1]!tbl_gk[[#This Row],[ID]]</f>
        <v>265745</v>
      </c>
      <c r="B1782" s="25">
        <f>(($E$2*(tbl_vikor_2[[#This Row],[S]]-MAX(tbl_vikor_2[S])))/(MIN(tbl_vikor_2[S])-MAX(tbl_vikor_2[S])))+((1-$E$2)*((tbl_vikor_2[[#This Row],[R]]-MAX(tbl_vikor_2[R]))/(MIN(tbl_vikor_2[R])-MAX(tbl_vikor_2[R]))))</f>
        <v>0.32869484832558526</v>
      </c>
      <c r="C1782" s="22">
        <f>_xlfn.RANK.EQ(tbl_vikor_3[[#This Row],[Q(𝜆)]],tbl_vikor_3[Q(𝜆)])</f>
        <v>1401</v>
      </c>
    </row>
    <row r="1783" spans="1:3" x14ac:dyDescent="0.55000000000000004">
      <c r="A1783" s="8">
        <f>[1]!tbl_gk[[#This Row],[ID]]</f>
        <v>265750</v>
      </c>
      <c r="B1783" s="26">
        <f>(($E$2*(tbl_vikor_2[[#This Row],[S]]-MAX(tbl_vikor_2[S])))/(MIN(tbl_vikor_2[S])-MAX(tbl_vikor_2[S])))+((1-$E$2)*((tbl_vikor_2[[#This Row],[R]]-MAX(tbl_vikor_2[R]))/(MIN(tbl_vikor_2[R])-MAX(tbl_vikor_2[R]))))</f>
        <v>0.2650454220898712</v>
      </c>
      <c r="C1783" s="22">
        <f>_xlfn.RANK.EQ(tbl_vikor_3[[#This Row],[Q(𝜆)]],tbl_vikor_3[Q(𝜆)])</f>
        <v>1644</v>
      </c>
    </row>
    <row r="1784" spans="1:3" x14ac:dyDescent="0.55000000000000004">
      <c r="A1784" s="7">
        <f>[1]!tbl_gk[[#This Row],[ID]]</f>
        <v>265763</v>
      </c>
      <c r="B1784" s="25">
        <f>(($E$2*(tbl_vikor_2[[#This Row],[S]]-MAX(tbl_vikor_2[S])))/(MIN(tbl_vikor_2[S])-MAX(tbl_vikor_2[S])))+((1-$E$2)*((tbl_vikor_2[[#This Row],[R]]-MAX(tbl_vikor_2[R]))/(MIN(tbl_vikor_2[R])-MAX(tbl_vikor_2[R]))))</f>
        <v>0.26415740158946588</v>
      </c>
      <c r="C1784" s="22">
        <f>_xlfn.RANK.EQ(tbl_vikor_3[[#This Row],[Q(𝜆)]],tbl_vikor_3[Q(𝜆)])</f>
        <v>1651</v>
      </c>
    </row>
    <row r="1785" spans="1:3" x14ac:dyDescent="0.55000000000000004">
      <c r="A1785" s="8">
        <f>[1]!tbl_gk[[#This Row],[ID]]</f>
        <v>265782</v>
      </c>
      <c r="B1785" s="26">
        <f>(($E$2*(tbl_vikor_2[[#This Row],[S]]-MAX(tbl_vikor_2[S])))/(MIN(tbl_vikor_2[S])-MAX(tbl_vikor_2[S])))+((1-$E$2)*((tbl_vikor_2[[#This Row],[R]]-MAX(tbl_vikor_2[R]))/(MIN(tbl_vikor_2[R])-MAX(tbl_vikor_2[R]))))</f>
        <v>0.28164850029010147</v>
      </c>
      <c r="C1785" s="22">
        <f>_xlfn.RANK.EQ(tbl_vikor_3[[#This Row],[Q(𝜆)]],tbl_vikor_3[Q(𝜆)])</f>
        <v>1573</v>
      </c>
    </row>
    <row r="1786" spans="1:3" x14ac:dyDescent="0.55000000000000004">
      <c r="A1786" s="7">
        <f>[1]!tbl_gk[[#This Row],[ID]]</f>
        <v>265828</v>
      </c>
      <c r="B1786" s="25">
        <f>(($E$2*(tbl_vikor_2[[#This Row],[S]]-MAX(tbl_vikor_2[S])))/(MIN(tbl_vikor_2[S])-MAX(tbl_vikor_2[S])))+((1-$E$2)*((tbl_vikor_2[[#This Row],[R]]-MAX(tbl_vikor_2[R]))/(MIN(tbl_vikor_2[R])-MAX(tbl_vikor_2[R]))))</f>
        <v>0.31757815380157972</v>
      </c>
      <c r="C1786" s="22">
        <f>_xlfn.RANK.EQ(tbl_vikor_3[[#This Row],[Q(𝜆)]],tbl_vikor_3[Q(𝜆)])</f>
        <v>1444</v>
      </c>
    </row>
    <row r="1787" spans="1:3" x14ac:dyDescent="0.55000000000000004">
      <c r="A1787" s="8">
        <f>[1]!tbl_gk[[#This Row],[ID]]</f>
        <v>265987</v>
      </c>
      <c r="B1787" s="26">
        <f>(($E$2*(tbl_vikor_2[[#This Row],[S]]-MAX(tbl_vikor_2[S])))/(MIN(tbl_vikor_2[S])-MAX(tbl_vikor_2[S])))+((1-$E$2)*((tbl_vikor_2[[#This Row],[R]]-MAX(tbl_vikor_2[R]))/(MIN(tbl_vikor_2[R])-MAX(tbl_vikor_2[R]))))</f>
        <v>0.29199321293943525</v>
      </c>
      <c r="C1787" s="22">
        <f>_xlfn.RANK.EQ(tbl_vikor_3[[#This Row],[Q(𝜆)]],tbl_vikor_3[Q(𝜆)])</f>
        <v>1533</v>
      </c>
    </row>
    <row r="1788" spans="1:3" x14ac:dyDescent="0.55000000000000004">
      <c r="A1788" s="7">
        <f>[1]!tbl_gk[[#This Row],[ID]]</f>
        <v>266014</v>
      </c>
      <c r="B1788" s="25">
        <f>(($E$2*(tbl_vikor_2[[#This Row],[S]]-MAX(tbl_vikor_2[S])))/(MIN(tbl_vikor_2[S])-MAX(tbl_vikor_2[S])))+((1-$E$2)*((tbl_vikor_2[[#This Row],[R]]-MAX(tbl_vikor_2[R]))/(MIN(tbl_vikor_2[R])-MAX(tbl_vikor_2[R]))))</f>
        <v>0.28559802484036889</v>
      </c>
      <c r="C1788" s="22">
        <f>_xlfn.RANK.EQ(tbl_vikor_3[[#This Row],[Q(𝜆)]],tbl_vikor_3[Q(𝜆)])</f>
        <v>1560</v>
      </c>
    </row>
    <row r="1789" spans="1:3" x14ac:dyDescent="0.55000000000000004">
      <c r="A1789" s="8">
        <f>[1]!tbl_gk[[#This Row],[ID]]</f>
        <v>266121</v>
      </c>
      <c r="B1789" s="26">
        <f>(($E$2*(tbl_vikor_2[[#This Row],[S]]-MAX(tbl_vikor_2[S])))/(MIN(tbl_vikor_2[S])-MAX(tbl_vikor_2[S])))+((1-$E$2)*((tbl_vikor_2[[#This Row],[R]]-MAX(tbl_vikor_2[R]))/(MIN(tbl_vikor_2[R])-MAX(tbl_vikor_2[R]))))</f>
        <v>0.1828179958123354</v>
      </c>
      <c r="C1789" s="22">
        <f>_xlfn.RANK.EQ(tbl_vikor_3[[#This Row],[Q(𝜆)]],tbl_vikor_3[Q(𝜆)])</f>
        <v>1873</v>
      </c>
    </row>
    <row r="1790" spans="1:3" x14ac:dyDescent="0.55000000000000004">
      <c r="A1790" s="7">
        <f>[1]!tbl_gk[[#This Row],[ID]]</f>
        <v>266177</v>
      </c>
      <c r="B1790" s="25">
        <f>(($E$2*(tbl_vikor_2[[#This Row],[S]]-MAX(tbl_vikor_2[S])))/(MIN(tbl_vikor_2[S])-MAX(tbl_vikor_2[S])))+((1-$E$2)*((tbl_vikor_2[[#This Row],[R]]-MAX(tbl_vikor_2[R]))/(MIN(tbl_vikor_2[R])-MAX(tbl_vikor_2[R]))))</f>
        <v>0.26781695416294971</v>
      </c>
      <c r="C1790" s="22">
        <f>_xlfn.RANK.EQ(tbl_vikor_3[[#This Row],[Q(𝜆)]],tbl_vikor_3[Q(𝜆)])</f>
        <v>1632</v>
      </c>
    </row>
    <row r="1791" spans="1:3" x14ac:dyDescent="0.55000000000000004">
      <c r="A1791" s="8">
        <f>[1]!tbl_gk[[#This Row],[ID]]</f>
        <v>266178</v>
      </c>
      <c r="B1791" s="26">
        <f>(($E$2*(tbl_vikor_2[[#This Row],[S]]-MAX(tbl_vikor_2[S])))/(MIN(tbl_vikor_2[S])-MAX(tbl_vikor_2[S])))+((1-$E$2)*((tbl_vikor_2[[#This Row],[R]]-MAX(tbl_vikor_2[R]))/(MIN(tbl_vikor_2[R])-MAX(tbl_vikor_2[R]))))</f>
        <v>4.837371390640556E-2</v>
      </c>
      <c r="C1791" s="22">
        <f>_xlfn.RANK.EQ(tbl_vikor_3[[#This Row],[Q(𝜆)]],tbl_vikor_3[Q(𝜆)])</f>
        <v>2038</v>
      </c>
    </row>
    <row r="1792" spans="1:3" x14ac:dyDescent="0.55000000000000004">
      <c r="A1792" s="7">
        <f>[1]!tbl_gk[[#This Row],[ID]]</f>
        <v>266214</v>
      </c>
      <c r="B1792" s="25">
        <f>(($E$2*(tbl_vikor_2[[#This Row],[S]]-MAX(tbl_vikor_2[S])))/(MIN(tbl_vikor_2[S])-MAX(tbl_vikor_2[S])))+((1-$E$2)*((tbl_vikor_2[[#This Row],[R]]-MAX(tbl_vikor_2[R]))/(MIN(tbl_vikor_2[R])-MAX(tbl_vikor_2[R]))))</f>
        <v>0.39087325676979412</v>
      </c>
      <c r="C1792" s="22">
        <f>_xlfn.RANK.EQ(tbl_vikor_3[[#This Row],[Q(𝜆)]],tbl_vikor_3[Q(𝜆)])</f>
        <v>1128</v>
      </c>
    </row>
    <row r="1793" spans="1:3" x14ac:dyDescent="0.55000000000000004">
      <c r="A1793" s="8">
        <f>[1]!tbl_gk[[#This Row],[ID]]</f>
        <v>266215</v>
      </c>
      <c r="B1793" s="26">
        <f>(($E$2*(tbl_vikor_2[[#This Row],[S]]-MAX(tbl_vikor_2[S])))/(MIN(tbl_vikor_2[S])-MAX(tbl_vikor_2[S])))+((1-$E$2)*((tbl_vikor_2[[#This Row],[R]]-MAX(tbl_vikor_2[R]))/(MIN(tbl_vikor_2[R])-MAX(tbl_vikor_2[R]))))</f>
        <v>0.58273373345671842</v>
      </c>
      <c r="C1793" s="22">
        <f>_xlfn.RANK.EQ(tbl_vikor_3[[#This Row],[Q(𝜆)]],tbl_vikor_3[Q(𝜆)])</f>
        <v>369</v>
      </c>
    </row>
    <row r="1794" spans="1:3" x14ac:dyDescent="0.55000000000000004">
      <c r="A1794" s="7">
        <f>[1]!tbl_gk[[#This Row],[ID]]</f>
        <v>266217</v>
      </c>
      <c r="B1794" s="25">
        <f>(($E$2*(tbl_vikor_2[[#This Row],[S]]-MAX(tbl_vikor_2[S])))/(MIN(tbl_vikor_2[S])-MAX(tbl_vikor_2[S])))+((1-$E$2)*((tbl_vikor_2[[#This Row],[R]]-MAX(tbl_vikor_2[R]))/(MIN(tbl_vikor_2[R])-MAX(tbl_vikor_2[R]))))</f>
        <v>0.33066350647465592</v>
      </c>
      <c r="C1794" s="22">
        <f>_xlfn.RANK.EQ(tbl_vikor_3[[#This Row],[Q(𝜆)]],tbl_vikor_3[Q(𝜆)])</f>
        <v>1392</v>
      </c>
    </row>
    <row r="1795" spans="1:3" x14ac:dyDescent="0.55000000000000004">
      <c r="A1795" s="8">
        <f>[1]!tbl_gk[[#This Row],[ID]]</f>
        <v>266265</v>
      </c>
      <c r="B1795" s="26">
        <f>(($E$2*(tbl_vikor_2[[#This Row],[S]]-MAX(tbl_vikor_2[S])))/(MIN(tbl_vikor_2[S])-MAX(tbl_vikor_2[S])))+((1-$E$2)*((tbl_vikor_2[[#This Row],[R]]-MAX(tbl_vikor_2[R]))/(MIN(tbl_vikor_2[R])-MAX(tbl_vikor_2[R]))))</f>
        <v>0.27244409175090945</v>
      </c>
      <c r="C1795" s="22">
        <f>_xlfn.RANK.EQ(tbl_vikor_3[[#This Row],[Q(𝜆)]],tbl_vikor_3[Q(𝜆)])</f>
        <v>1612</v>
      </c>
    </row>
    <row r="1796" spans="1:3" x14ac:dyDescent="0.55000000000000004">
      <c r="A1796" s="7">
        <f>[1]!tbl_gk[[#This Row],[ID]]</f>
        <v>266282</v>
      </c>
      <c r="B1796" s="25">
        <f>(($E$2*(tbl_vikor_2[[#This Row],[S]]-MAX(tbl_vikor_2[S])))/(MIN(tbl_vikor_2[S])-MAX(tbl_vikor_2[S])))+((1-$E$2)*((tbl_vikor_2[[#This Row],[R]]-MAX(tbl_vikor_2[R]))/(MIN(tbl_vikor_2[R])-MAX(tbl_vikor_2[R]))))</f>
        <v>0.3340300943275204</v>
      </c>
      <c r="C1796" s="22">
        <f>_xlfn.RANK.EQ(tbl_vikor_3[[#This Row],[Q(𝜆)]],tbl_vikor_3[Q(𝜆)])</f>
        <v>1372</v>
      </c>
    </row>
    <row r="1797" spans="1:3" x14ac:dyDescent="0.55000000000000004">
      <c r="A1797" s="8">
        <f>[1]!tbl_gk[[#This Row],[ID]]</f>
        <v>266292</v>
      </c>
      <c r="B1797" s="26">
        <f>(($E$2*(tbl_vikor_2[[#This Row],[S]]-MAX(tbl_vikor_2[S])))/(MIN(tbl_vikor_2[S])-MAX(tbl_vikor_2[S])))+((1-$E$2)*((tbl_vikor_2[[#This Row],[R]]-MAX(tbl_vikor_2[R]))/(MIN(tbl_vikor_2[R])-MAX(tbl_vikor_2[R]))))</f>
        <v>0.18177119738512021</v>
      </c>
      <c r="C1797" s="22">
        <f>_xlfn.RANK.EQ(tbl_vikor_3[[#This Row],[Q(𝜆)]],tbl_vikor_3[Q(𝜆)])</f>
        <v>1877</v>
      </c>
    </row>
    <row r="1798" spans="1:3" x14ac:dyDescent="0.55000000000000004">
      <c r="A1798" s="7">
        <f>[1]!tbl_gk[[#This Row],[ID]]</f>
        <v>266333</v>
      </c>
      <c r="B1798" s="25">
        <f>(($E$2*(tbl_vikor_2[[#This Row],[S]]-MAX(tbl_vikor_2[S])))/(MIN(tbl_vikor_2[S])-MAX(tbl_vikor_2[S])))+((1-$E$2)*((tbl_vikor_2[[#This Row],[R]]-MAX(tbl_vikor_2[R]))/(MIN(tbl_vikor_2[R])-MAX(tbl_vikor_2[R]))))</f>
        <v>0.30682811780442143</v>
      </c>
      <c r="C1798" s="22">
        <f>_xlfn.RANK.EQ(tbl_vikor_3[[#This Row],[Q(𝜆)]],tbl_vikor_3[Q(𝜆)])</f>
        <v>1483</v>
      </c>
    </row>
    <row r="1799" spans="1:3" x14ac:dyDescent="0.55000000000000004">
      <c r="A1799" s="8">
        <f>[1]!tbl_gk[[#This Row],[ID]]</f>
        <v>266336</v>
      </c>
      <c r="B1799" s="26">
        <f>(($E$2*(tbl_vikor_2[[#This Row],[S]]-MAX(tbl_vikor_2[S])))/(MIN(tbl_vikor_2[S])-MAX(tbl_vikor_2[S])))+((1-$E$2)*((tbl_vikor_2[[#This Row],[R]]-MAX(tbl_vikor_2[R]))/(MIN(tbl_vikor_2[R])-MAX(tbl_vikor_2[R]))))</f>
        <v>0.50685262552968346</v>
      </c>
      <c r="C1799" s="22">
        <f>_xlfn.RANK.EQ(tbl_vikor_3[[#This Row],[Q(𝜆)]],tbl_vikor_3[Q(𝜆)])</f>
        <v>607</v>
      </c>
    </row>
    <row r="1800" spans="1:3" x14ac:dyDescent="0.55000000000000004">
      <c r="A1800" s="7">
        <f>[1]!tbl_gk[[#This Row],[ID]]</f>
        <v>266353</v>
      </c>
      <c r="B1800" s="25">
        <f>(($E$2*(tbl_vikor_2[[#This Row],[S]]-MAX(tbl_vikor_2[S])))/(MIN(tbl_vikor_2[S])-MAX(tbl_vikor_2[S])))+((1-$E$2)*((tbl_vikor_2[[#This Row],[R]]-MAX(tbl_vikor_2[R]))/(MIN(tbl_vikor_2[R])-MAX(tbl_vikor_2[R]))))</f>
        <v>0.25696338094940518</v>
      </c>
      <c r="C1800" s="22">
        <f>_xlfn.RANK.EQ(tbl_vikor_3[[#This Row],[Q(𝜆)]],tbl_vikor_3[Q(𝜆)])</f>
        <v>1674</v>
      </c>
    </row>
    <row r="1801" spans="1:3" x14ac:dyDescent="0.55000000000000004">
      <c r="A1801" s="8">
        <f>[1]!tbl_gk[[#This Row],[ID]]</f>
        <v>266365</v>
      </c>
      <c r="B1801" s="26">
        <f>(($E$2*(tbl_vikor_2[[#This Row],[S]]-MAX(tbl_vikor_2[S])))/(MIN(tbl_vikor_2[S])-MAX(tbl_vikor_2[S])))+((1-$E$2)*((tbl_vikor_2[[#This Row],[R]]-MAX(tbl_vikor_2[R]))/(MIN(tbl_vikor_2[R])-MAX(tbl_vikor_2[R]))))</f>
        <v>0.14882672652077056</v>
      </c>
      <c r="C1801" s="22">
        <f>_xlfn.RANK.EQ(tbl_vikor_3[[#This Row],[Q(𝜆)]],tbl_vikor_3[Q(𝜆)])</f>
        <v>1934</v>
      </c>
    </row>
    <row r="1802" spans="1:3" x14ac:dyDescent="0.55000000000000004">
      <c r="A1802" s="7">
        <f>[1]!tbl_gk[[#This Row],[ID]]</f>
        <v>266382</v>
      </c>
      <c r="B1802" s="25">
        <f>(($E$2*(tbl_vikor_2[[#This Row],[S]]-MAX(tbl_vikor_2[S])))/(MIN(tbl_vikor_2[S])-MAX(tbl_vikor_2[S])))+((1-$E$2)*((tbl_vikor_2[[#This Row],[R]]-MAX(tbl_vikor_2[R]))/(MIN(tbl_vikor_2[R])-MAX(tbl_vikor_2[R]))))</f>
        <v>0.36403760482551473</v>
      </c>
      <c r="C1802" s="22">
        <f>_xlfn.RANK.EQ(tbl_vikor_3[[#This Row],[Q(𝜆)]],tbl_vikor_3[Q(𝜆)])</f>
        <v>1237</v>
      </c>
    </row>
    <row r="1803" spans="1:3" x14ac:dyDescent="0.55000000000000004">
      <c r="A1803" s="8">
        <f>[1]!tbl_gk[[#This Row],[ID]]</f>
        <v>266383</v>
      </c>
      <c r="B1803" s="26">
        <f>(($E$2*(tbl_vikor_2[[#This Row],[S]]-MAX(tbl_vikor_2[S])))/(MIN(tbl_vikor_2[S])-MAX(tbl_vikor_2[S])))+((1-$E$2)*((tbl_vikor_2[[#This Row],[R]]-MAX(tbl_vikor_2[R]))/(MIN(tbl_vikor_2[R])-MAX(tbl_vikor_2[R]))))</f>
        <v>0.25295696527793271</v>
      </c>
      <c r="C1803" s="22">
        <f>_xlfn.RANK.EQ(tbl_vikor_3[[#This Row],[Q(𝜆)]],tbl_vikor_3[Q(𝜆)])</f>
        <v>1689</v>
      </c>
    </row>
    <row r="1804" spans="1:3" x14ac:dyDescent="0.55000000000000004">
      <c r="A1804" s="7">
        <f>[1]!tbl_gk[[#This Row],[ID]]</f>
        <v>266389</v>
      </c>
      <c r="B1804" s="25">
        <f>(($E$2*(tbl_vikor_2[[#This Row],[S]]-MAX(tbl_vikor_2[S])))/(MIN(tbl_vikor_2[S])-MAX(tbl_vikor_2[S])))+((1-$E$2)*((tbl_vikor_2[[#This Row],[R]]-MAX(tbl_vikor_2[R]))/(MIN(tbl_vikor_2[R])-MAX(tbl_vikor_2[R]))))</f>
        <v>0.19635331950366688</v>
      </c>
      <c r="C1804" s="22">
        <f>_xlfn.RANK.EQ(tbl_vikor_3[[#This Row],[Q(𝜆)]],tbl_vikor_3[Q(𝜆)])</f>
        <v>1843</v>
      </c>
    </row>
    <row r="1805" spans="1:3" x14ac:dyDescent="0.55000000000000004">
      <c r="A1805" s="8">
        <f>[1]!tbl_gk[[#This Row],[ID]]</f>
        <v>266466</v>
      </c>
      <c r="B1805" s="26">
        <f>(($E$2*(tbl_vikor_2[[#This Row],[S]]-MAX(tbl_vikor_2[S])))/(MIN(tbl_vikor_2[S])-MAX(tbl_vikor_2[S])))+((1-$E$2)*((tbl_vikor_2[[#This Row],[R]]-MAX(tbl_vikor_2[R]))/(MIN(tbl_vikor_2[R])-MAX(tbl_vikor_2[R]))))</f>
        <v>0.20788549341945758</v>
      </c>
      <c r="C1805" s="22">
        <f>_xlfn.RANK.EQ(tbl_vikor_3[[#This Row],[Q(𝜆)]],tbl_vikor_3[Q(𝜆)])</f>
        <v>1818</v>
      </c>
    </row>
    <row r="1806" spans="1:3" x14ac:dyDescent="0.55000000000000004">
      <c r="A1806" s="7">
        <f>[1]!tbl_gk[[#This Row],[ID]]</f>
        <v>266607</v>
      </c>
      <c r="B1806" s="25">
        <f>(($E$2*(tbl_vikor_2[[#This Row],[S]]-MAX(tbl_vikor_2[S])))/(MIN(tbl_vikor_2[S])-MAX(tbl_vikor_2[S])))+((1-$E$2)*((tbl_vikor_2[[#This Row],[R]]-MAX(tbl_vikor_2[R]))/(MIN(tbl_vikor_2[R])-MAX(tbl_vikor_2[R]))))</f>
        <v>0.21955905265587586</v>
      </c>
      <c r="C1806" s="22">
        <f>_xlfn.RANK.EQ(tbl_vikor_3[[#This Row],[Q(𝜆)]],tbl_vikor_3[Q(𝜆)])</f>
        <v>1790</v>
      </c>
    </row>
    <row r="1807" spans="1:3" x14ac:dyDescent="0.55000000000000004">
      <c r="A1807" s="8">
        <f>[1]!tbl_gk[[#This Row],[ID]]</f>
        <v>266666</v>
      </c>
      <c r="B1807" s="26">
        <f>(($E$2*(tbl_vikor_2[[#This Row],[S]]-MAX(tbl_vikor_2[S])))/(MIN(tbl_vikor_2[S])-MAX(tbl_vikor_2[S])))+((1-$E$2)*((tbl_vikor_2[[#This Row],[R]]-MAX(tbl_vikor_2[R]))/(MIN(tbl_vikor_2[R])-MAX(tbl_vikor_2[R]))))</f>
        <v>0.36052598927704632</v>
      </c>
      <c r="C1807" s="22">
        <f>_xlfn.RANK.EQ(tbl_vikor_3[[#This Row],[Q(𝜆)]],tbl_vikor_3[Q(𝜆)])</f>
        <v>1257</v>
      </c>
    </row>
    <row r="1808" spans="1:3" x14ac:dyDescent="0.55000000000000004">
      <c r="A1808" s="7">
        <f>[1]!tbl_gk[[#This Row],[ID]]</f>
        <v>266726</v>
      </c>
      <c r="B1808" s="25">
        <f>(($E$2*(tbl_vikor_2[[#This Row],[S]]-MAX(tbl_vikor_2[S])))/(MIN(tbl_vikor_2[S])-MAX(tbl_vikor_2[S])))+((1-$E$2)*((tbl_vikor_2[[#This Row],[R]]-MAX(tbl_vikor_2[R]))/(MIN(tbl_vikor_2[R])-MAX(tbl_vikor_2[R]))))</f>
        <v>0.14704616213009675</v>
      </c>
      <c r="C1808" s="22">
        <f>_xlfn.RANK.EQ(tbl_vikor_3[[#This Row],[Q(𝜆)]],tbl_vikor_3[Q(𝜆)])</f>
        <v>1942</v>
      </c>
    </row>
    <row r="1809" spans="1:3" x14ac:dyDescent="0.55000000000000004">
      <c r="A1809" s="8">
        <f>[1]!tbl_gk[[#This Row],[ID]]</f>
        <v>266803</v>
      </c>
      <c r="B1809" s="26">
        <f>(($E$2*(tbl_vikor_2[[#This Row],[S]]-MAX(tbl_vikor_2[S])))/(MIN(tbl_vikor_2[S])-MAX(tbl_vikor_2[S])))+((1-$E$2)*((tbl_vikor_2[[#This Row],[R]]-MAX(tbl_vikor_2[R]))/(MIN(tbl_vikor_2[R])-MAX(tbl_vikor_2[R]))))</f>
        <v>0.21372759264578373</v>
      </c>
      <c r="C1809" s="22">
        <f>_xlfn.RANK.EQ(tbl_vikor_3[[#This Row],[Q(𝜆)]],tbl_vikor_3[Q(𝜆)])</f>
        <v>1805</v>
      </c>
    </row>
    <row r="1810" spans="1:3" x14ac:dyDescent="0.55000000000000004">
      <c r="A1810" s="7">
        <f>[1]!tbl_gk[[#This Row],[ID]]</f>
        <v>266806</v>
      </c>
      <c r="B1810" s="25">
        <f>(($E$2*(tbl_vikor_2[[#This Row],[S]]-MAX(tbl_vikor_2[S])))/(MIN(tbl_vikor_2[S])-MAX(tbl_vikor_2[S])))+((1-$E$2)*((tbl_vikor_2[[#This Row],[R]]-MAX(tbl_vikor_2[R]))/(MIN(tbl_vikor_2[R])-MAX(tbl_vikor_2[R]))))</f>
        <v>0.17078870242150718</v>
      </c>
      <c r="C1810" s="22">
        <f>_xlfn.RANK.EQ(tbl_vikor_3[[#This Row],[Q(𝜆)]],tbl_vikor_3[Q(𝜆)])</f>
        <v>1901</v>
      </c>
    </row>
    <row r="1811" spans="1:3" x14ac:dyDescent="0.55000000000000004">
      <c r="A1811" s="8">
        <f>[1]!tbl_gk[[#This Row],[ID]]</f>
        <v>266842</v>
      </c>
      <c r="B1811" s="26">
        <f>(($E$2*(tbl_vikor_2[[#This Row],[S]]-MAX(tbl_vikor_2[S])))/(MIN(tbl_vikor_2[S])-MAX(tbl_vikor_2[S])))+((1-$E$2)*((tbl_vikor_2[[#This Row],[R]]-MAX(tbl_vikor_2[R]))/(MIN(tbl_vikor_2[R])-MAX(tbl_vikor_2[R]))))</f>
        <v>0.25153127636533634</v>
      </c>
      <c r="C1811" s="22">
        <f>_xlfn.RANK.EQ(tbl_vikor_3[[#This Row],[Q(𝜆)]],tbl_vikor_3[Q(𝜆)])</f>
        <v>1694</v>
      </c>
    </row>
    <row r="1812" spans="1:3" x14ac:dyDescent="0.55000000000000004">
      <c r="A1812" s="7">
        <f>[1]!tbl_gk[[#This Row],[ID]]</f>
        <v>266894</v>
      </c>
      <c r="B1812" s="25">
        <f>(($E$2*(tbl_vikor_2[[#This Row],[S]]-MAX(tbl_vikor_2[S])))/(MIN(tbl_vikor_2[S])-MAX(tbl_vikor_2[S])))+((1-$E$2)*((tbl_vikor_2[[#This Row],[R]]-MAX(tbl_vikor_2[R]))/(MIN(tbl_vikor_2[R])-MAX(tbl_vikor_2[R]))))</f>
        <v>0.3090099704765481</v>
      </c>
      <c r="C1812" s="22">
        <f>_xlfn.RANK.EQ(tbl_vikor_3[[#This Row],[Q(𝜆)]],tbl_vikor_3[Q(𝜆)])</f>
        <v>1479</v>
      </c>
    </row>
    <row r="1813" spans="1:3" x14ac:dyDescent="0.55000000000000004">
      <c r="A1813" s="8">
        <f>[1]!tbl_gk[[#This Row],[ID]]</f>
        <v>266906</v>
      </c>
      <c r="B1813" s="26">
        <f>(($E$2*(tbl_vikor_2[[#This Row],[S]]-MAX(tbl_vikor_2[S])))/(MIN(tbl_vikor_2[S])-MAX(tbl_vikor_2[S])))+((1-$E$2)*((tbl_vikor_2[[#This Row],[R]]-MAX(tbl_vikor_2[R]))/(MIN(tbl_vikor_2[R])-MAX(tbl_vikor_2[R]))))</f>
        <v>0.23463846544535191</v>
      </c>
      <c r="C1813" s="22">
        <f>_xlfn.RANK.EQ(tbl_vikor_3[[#This Row],[Q(𝜆)]],tbl_vikor_3[Q(𝜆)])</f>
        <v>1742</v>
      </c>
    </row>
    <row r="1814" spans="1:3" x14ac:dyDescent="0.55000000000000004">
      <c r="A1814" s="7">
        <f>[1]!tbl_gk[[#This Row],[ID]]</f>
        <v>267395</v>
      </c>
      <c r="B1814" s="25">
        <f>(($E$2*(tbl_vikor_2[[#This Row],[S]]-MAX(tbl_vikor_2[S])))/(MIN(tbl_vikor_2[S])-MAX(tbl_vikor_2[S])))+((1-$E$2)*((tbl_vikor_2[[#This Row],[R]]-MAX(tbl_vikor_2[R]))/(MIN(tbl_vikor_2[R])-MAX(tbl_vikor_2[R]))))</f>
        <v>0.31001946900638966</v>
      </c>
      <c r="C1814" s="22">
        <f>_xlfn.RANK.EQ(tbl_vikor_3[[#This Row],[Q(𝜆)]],tbl_vikor_3[Q(𝜆)])</f>
        <v>1475</v>
      </c>
    </row>
    <row r="1815" spans="1:3" x14ac:dyDescent="0.55000000000000004">
      <c r="A1815" s="8">
        <f>[1]!tbl_gk[[#This Row],[ID]]</f>
        <v>267460</v>
      </c>
      <c r="B1815" s="26">
        <f>(($E$2*(tbl_vikor_2[[#This Row],[S]]-MAX(tbl_vikor_2[S])))/(MIN(tbl_vikor_2[S])-MAX(tbl_vikor_2[S])))+((1-$E$2)*((tbl_vikor_2[[#This Row],[R]]-MAX(tbl_vikor_2[R]))/(MIN(tbl_vikor_2[R])-MAX(tbl_vikor_2[R]))))</f>
        <v>0.31112372190894533</v>
      </c>
      <c r="C1815" s="22">
        <f>_xlfn.RANK.EQ(tbl_vikor_3[[#This Row],[Q(𝜆)]],tbl_vikor_3[Q(𝜆)])</f>
        <v>1469</v>
      </c>
    </row>
    <row r="1816" spans="1:3" x14ac:dyDescent="0.55000000000000004">
      <c r="A1816" s="7">
        <f>[1]!tbl_gk[[#This Row],[ID]]</f>
        <v>267480</v>
      </c>
      <c r="B1816" s="25">
        <f>(($E$2*(tbl_vikor_2[[#This Row],[S]]-MAX(tbl_vikor_2[S])))/(MIN(tbl_vikor_2[S])-MAX(tbl_vikor_2[S])))+((1-$E$2)*((tbl_vikor_2[[#This Row],[R]]-MAX(tbl_vikor_2[R]))/(MIN(tbl_vikor_2[R])-MAX(tbl_vikor_2[R]))))</f>
        <v>0.38790893727338455</v>
      </c>
      <c r="C1816" s="22">
        <f>_xlfn.RANK.EQ(tbl_vikor_3[[#This Row],[Q(𝜆)]],tbl_vikor_3[Q(𝜆)])</f>
        <v>1136</v>
      </c>
    </row>
    <row r="1817" spans="1:3" x14ac:dyDescent="0.55000000000000004">
      <c r="A1817" s="8">
        <f>[1]!tbl_gk[[#This Row],[ID]]</f>
        <v>267567</v>
      </c>
      <c r="B1817" s="26">
        <f>(($E$2*(tbl_vikor_2[[#This Row],[S]]-MAX(tbl_vikor_2[S])))/(MIN(tbl_vikor_2[S])-MAX(tbl_vikor_2[S])))+((1-$E$2)*((tbl_vikor_2[[#This Row],[R]]-MAX(tbl_vikor_2[R]))/(MIN(tbl_vikor_2[R])-MAX(tbl_vikor_2[R]))))</f>
        <v>0.22387895043787021</v>
      </c>
      <c r="C1817" s="22">
        <f>_xlfn.RANK.EQ(tbl_vikor_3[[#This Row],[Q(𝜆)]],tbl_vikor_3[Q(𝜆)])</f>
        <v>1775</v>
      </c>
    </row>
    <row r="1818" spans="1:3" x14ac:dyDescent="0.55000000000000004">
      <c r="A1818" s="7">
        <f>[1]!tbl_gk[[#This Row],[ID]]</f>
        <v>267575</v>
      </c>
      <c r="B1818" s="25">
        <f>(($E$2*(tbl_vikor_2[[#This Row],[S]]-MAX(tbl_vikor_2[S])))/(MIN(tbl_vikor_2[S])-MAX(tbl_vikor_2[S])))+((1-$E$2)*((tbl_vikor_2[[#This Row],[R]]-MAX(tbl_vikor_2[R]))/(MIN(tbl_vikor_2[R])-MAX(tbl_vikor_2[R]))))</f>
        <v>0.3756137923203644</v>
      </c>
      <c r="C1818" s="22">
        <f>_xlfn.RANK.EQ(tbl_vikor_3[[#This Row],[Q(𝜆)]],tbl_vikor_3[Q(𝜆)])</f>
        <v>1187</v>
      </c>
    </row>
    <row r="1819" spans="1:3" x14ac:dyDescent="0.55000000000000004">
      <c r="A1819" s="8">
        <f>[1]!tbl_gk[[#This Row],[ID]]</f>
        <v>267576</v>
      </c>
      <c r="B1819" s="26">
        <f>(($E$2*(tbl_vikor_2[[#This Row],[S]]-MAX(tbl_vikor_2[S])))/(MIN(tbl_vikor_2[S])-MAX(tbl_vikor_2[S])))+((1-$E$2)*((tbl_vikor_2[[#This Row],[R]]-MAX(tbl_vikor_2[R]))/(MIN(tbl_vikor_2[R])-MAX(tbl_vikor_2[R]))))</f>
        <v>0.25578454485375623</v>
      </c>
      <c r="C1819" s="22">
        <f>_xlfn.RANK.EQ(tbl_vikor_3[[#This Row],[Q(𝜆)]],tbl_vikor_3[Q(𝜆)])</f>
        <v>1678</v>
      </c>
    </row>
    <row r="1820" spans="1:3" x14ac:dyDescent="0.55000000000000004">
      <c r="A1820" s="7">
        <f>[1]!tbl_gk[[#This Row],[ID]]</f>
        <v>267636</v>
      </c>
      <c r="B1820" s="25">
        <f>(($E$2*(tbl_vikor_2[[#This Row],[S]]-MAX(tbl_vikor_2[S])))/(MIN(tbl_vikor_2[S])-MAX(tbl_vikor_2[S])))+((1-$E$2)*((tbl_vikor_2[[#This Row],[R]]-MAX(tbl_vikor_2[R]))/(MIN(tbl_vikor_2[R])-MAX(tbl_vikor_2[R]))))</f>
        <v>0.19937369584334169</v>
      </c>
      <c r="C1820" s="22">
        <f>_xlfn.RANK.EQ(tbl_vikor_3[[#This Row],[Q(𝜆)]],tbl_vikor_3[Q(𝜆)])</f>
        <v>1838</v>
      </c>
    </row>
    <row r="1821" spans="1:3" x14ac:dyDescent="0.55000000000000004">
      <c r="A1821" s="8">
        <f>[1]!tbl_gk[[#This Row],[ID]]</f>
        <v>267683</v>
      </c>
      <c r="B1821" s="26">
        <f>(($E$2*(tbl_vikor_2[[#This Row],[S]]-MAX(tbl_vikor_2[S])))/(MIN(tbl_vikor_2[S])-MAX(tbl_vikor_2[S])))+((1-$E$2)*((tbl_vikor_2[[#This Row],[R]]-MAX(tbl_vikor_2[R]))/(MIN(tbl_vikor_2[R])-MAX(tbl_vikor_2[R]))))</f>
        <v>0.24296431493726117</v>
      </c>
      <c r="C1821" s="22">
        <f>_xlfn.RANK.EQ(tbl_vikor_3[[#This Row],[Q(𝜆)]],tbl_vikor_3[Q(𝜆)])</f>
        <v>1721</v>
      </c>
    </row>
    <row r="1822" spans="1:3" x14ac:dyDescent="0.55000000000000004">
      <c r="A1822" s="7">
        <f>[1]!tbl_gk[[#This Row],[ID]]</f>
        <v>267684</v>
      </c>
      <c r="B1822" s="25">
        <f>(($E$2*(tbl_vikor_2[[#This Row],[S]]-MAX(tbl_vikor_2[S])))/(MIN(tbl_vikor_2[S])-MAX(tbl_vikor_2[S])))+((1-$E$2)*((tbl_vikor_2[[#This Row],[R]]-MAX(tbl_vikor_2[R]))/(MIN(tbl_vikor_2[R])-MAX(tbl_vikor_2[R]))))</f>
        <v>0.30559321737390888</v>
      </c>
      <c r="C1822" s="22">
        <f>_xlfn.RANK.EQ(tbl_vikor_3[[#This Row],[Q(𝜆)]],tbl_vikor_3[Q(𝜆)])</f>
        <v>1487</v>
      </c>
    </row>
    <row r="1823" spans="1:3" x14ac:dyDescent="0.55000000000000004">
      <c r="A1823" s="8">
        <f>[1]!tbl_gk[[#This Row],[ID]]</f>
        <v>267696</v>
      </c>
      <c r="B1823" s="26">
        <f>(($E$2*(tbl_vikor_2[[#This Row],[S]]-MAX(tbl_vikor_2[S])))/(MIN(tbl_vikor_2[S])-MAX(tbl_vikor_2[S])))+((1-$E$2)*((tbl_vikor_2[[#This Row],[R]]-MAX(tbl_vikor_2[R]))/(MIN(tbl_vikor_2[R])-MAX(tbl_vikor_2[R]))))</f>
        <v>0.40389516968933925</v>
      </c>
      <c r="C1823" s="22">
        <f>_xlfn.RANK.EQ(tbl_vikor_3[[#This Row],[Q(𝜆)]],tbl_vikor_3[Q(𝜆)])</f>
        <v>1077</v>
      </c>
    </row>
    <row r="1824" spans="1:3" x14ac:dyDescent="0.55000000000000004">
      <c r="A1824" s="7">
        <f>[1]!tbl_gk[[#This Row],[ID]]</f>
        <v>267734</v>
      </c>
      <c r="B1824" s="25">
        <f>(($E$2*(tbl_vikor_2[[#This Row],[S]]-MAX(tbl_vikor_2[S])))/(MIN(tbl_vikor_2[S])-MAX(tbl_vikor_2[S])))+((1-$E$2)*((tbl_vikor_2[[#This Row],[R]]-MAX(tbl_vikor_2[R]))/(MIN(tbl_vikor_2[R])-MAX(tbl_vikor_2[R]))))</f>
        <v>0.217521682946136</v>
      </c>
      <c r="C1824" s="22">
        <f>_xlfn.RANK.EQ(tbl_vikor_3[[#This Row],[Q(𝜆)]],tbl_vikor_3[Q(𝜆)])</f>
        <v>1798</v>
      </c>
    </row>
    <row r="1825" spans="1:3" x14ac:dyDescent="0.55000000000000004">
      <c r="A1825" s="8">
        <f>[1]!tbl_gk[[#This Row],[ID]]</f>
        <v>267736</v>
      </c>
      <c r="B1825" s="26">
        <f>(($E$2*(tbl_vikor_2[[#This Row],[S]]-MAX(tbl_vikor_2[S])))/(MIN(tbl_vikor_2[S])-MAX(tbl_vikor_2[S])))+((1-$E$2)*((tbl_vikor_2[[#This Row],[R]]-MAX(tbl_vikor_2[R]))/(MIN(tbl_vikor_2[R])-MAX(tbl_vikor_2[R]))))</f>
        <v>0.31041429897334988</v>
      </c>
      <c r="C1825" s="22">
        <f>_xlfn.RANK.EQ(tbl_vikor_3[[#This Row],[Q(𝜆)]],tbl_vikor_3[Q(𝜆)])</f>
        <v>1473</v>
      </c>
    </row>
    <row r="1826" spans="1:3" x14ac:dyDescent="0.55000000000000004">
      <c r="A1826" s="7">
        <f>[1]!tbl_gk[[#This Row],[ID]]</f>
        <v>267756</v>
      </c>
      <c r="B1826" s="25">
        <f>(($E$2*(tbl_vikor_2[[#This Row],[S]]-MAX(tbl_vikor_2[S])))/(MIN(tbl_vikor_2[S])-MAX(tbl_vikor_2[S])))+((1-$E$2)*((tbl_vikor_2[[#This Row],[R]]-MAX(tbl_vikor_2[R]))/(MIN(tbl_vikor_2[R])-MAX(tbl_vikor_2[R]))))</f>
        <v>0.16896852417249397</v>
      </c>
      <c r="C1826" s="22">
        <f>_xlfn.RANK.EQ(tbl_vikor_3[[#This Row],[Q(𝜆)]],tbl_vikor_3[Q(𝜆)])</f>
        <v>1907</v>
      </c>
    </row>
    <row r="1827" spans="1:3" x14ac:dyDescent="0.55000000000000004">
      <c r="A1827" s="8">
        <f>[1]!tbl_gk[[#This Row],[ID]]</f>
        <v>267787</v>
      </c>
      <c r="B1827" s="26">
        <f>(($E$2*(tbl_vikor_2[[#This Row],[S]]-MAX(tbl_vikor_2[S])))/(MIN(tbl_vikor_2[S])-MAX(tbl_vikor_2[S])))+((1-$E$2)*((tbl_vikor_2[[#This Row],[R]]-MAX(tbl_vikor_2[R]))/(MIN(tbl_vikor_2[R])-MAX(tbl_vikor_2[R]))))</f>
        <v>0.25215989176885367</v>
      </c>
      <c r="C1827" s="22">
        <f>_xlfn.RANK.EQ(tbl_vikor_3[[#This Row],[Q(𝜆)]],tbl_vikor_3[Q(𝜆)])</f>
        <v>1691</v>
      </c>
    </row>
    <row r="1828" spans="1:3" x14ac:dyDescent="0.55000000000000004">
      <c r="A1828" s="7">
        <f>[1]!tbl_gk[[#This Row],[ID]]</f>
        <v>267802</v>
      </c>
      <c r="B1828" s="25">
        <f>(($E$2*(tbl_vikor_2[[#This Row],[S]]-MAX(tbl_vikor_2[S])))/(MIN(tbl_vikor_2[S])-MAX(tbl_vikor_2[S])))+((1-$E$2)*((tbl_vikor_2[[#This Row],[R]]-MAX(tbl_vikor_2[R]))/(MIN(tbl_vikor_2[R])-MAX(tbl_vikor_2[R]))))</f>
        <v>0.18843326692065596</v>
      </c>
      <c r="C1828" s="22">
        <f>_xlfn.RANK.EQ(tbl_vikor_3[[#This Row],[Q(𝜆)]],tbl_vikor_3[Q(𝜆)])</f>
        <v>1860</v>
      </c>
    </row>
    <row r="1829" spans="1:3" x14ac:dyDescent="0.55000000000000004">
      <c r="A1829" s="8">
        <f>[1]!tbl_gk[[#This Row],[ID]]</f>
        <v>267819</v>
      </c>
      <c r="B1829" s="26">
        <f>(($E$2*(tbl_vikor_2[[#This Row],[S]]-MAX(tbl_vikor_2[S])))/(MIN(tbl_vikor_2[S])-MAX(tbl_vikor_2[S])))+((1-$E$2)*((tbl_vikor_2[[#This Row],[R]]-MAX(tbl_vikor_2[R]))/(MIN(tbl_vikor_2[R])-MAX(tbl_vikor_2[R]))))</f>
        <v>0.41093736275551862</v>
      </c>
      <c r="C1829" s="22">
        <f>_xlfn.RANK.EQ(tbl_vikor_3[[#This Row],[Q(𝜆)]],tbl_vikor_3[Q(𝜆)])</f>
        <v>1051</v>
      </c>
    </row>
    <row r="1830" spans="1:3" x14ac:dyDescent="0.55000000000000004">
      <c r="A1830" s="7">
        <f>[1]!tbl_gk[[#This Row],[ID]]</f>
        <v>267832</v>
      </c>
      <c r="B1830" s="25">
        <f>(($E$2*(tbl_vikor_2[[#This Row],[S]]-MAX(tbl_vikor_2[S])))/(MIN(tbl_vikor_2[S])-MAX(tbl_vikor_2[S])))+((1-$E$2)*((tbl_vikor_2[[#This Row],[R]]-MAX(tbl_vikor_2[R]))/(MIN(tbl_vikor_2[R])-MAX(tbl_vikor_2[R]))))</f>
        <v>0.11752839643178706</v>
      </c>
      <c r="C1830" s="22">
        <f>_xlfn.RANK.EQ(tbl_vikor_3[[#This Row],[Q(𝜆)]],tbl_vikor_3[Q(𝜆)])</f>
        <v>1983</v>
      </c>
    </row>
    <row r="1831" spans="1:3" x14ac:dyDescent="0.55000000000000004">
      <c r="A1831" s="8">
        <f>[1]!tbl_gk[[#This Row],[ID]]</f>
        <v>267835</v>
      </c>
      <c r="B1831" s="26">
        <f>(($E$2*(tbl_vikor_2[[#This Row],[S]]-MAX(tbl_vikor_2[S])))/(MIN(tbl_vikor_2[S])-MAX(tbl_vikor_2[S])))+((1-$E$2)*((tbl_vikor_2[[#This Row],[R]]-MAX(tbl_vikor_2[R]))/(MIN(tbl_vikor_2[R])-MAX(tbl_vikor_2[R]))))</f>
        <v>0.23139345216051355</v>
      </c>
      <c r="C1831" s="22">
        <f>_xlfn.RANK.EQ(tbl_vikor_3[[#This Row],[Q(𝜆)]],tbl_vikor_3[Q(𝜆)])</f>
        <v>1755</v>
      </c>
    </row>
    <row r="1832" spans="1:3" x14ac:dyDescent="0.55000000000000004">
      <c r="A1832" s="7">
        <f>[1]!tbl_gk[[#This Row],[ID]]</f>
        <v>267874</v>
      </c>
      <c r="B1832" s="25">
        <f>(($E$2*(tbl_vikor_2[[#This Row],[S]]-MAX(tbl_vikor_2[S])))/(MIN(tbl_vikor_2[S])-MAX(tbl_vikor_2[S])))+((1-$E$2)*((tbl_vikor_2[[#This Row],[R]]-MAX(tbl_vikor_2[R]))/(MIN(tbl_vikor_2[R])-MAX(tbl_vikor_2[R]))))</f>
        <v>0.19801486669612917</v>
      </c>
      <c r="C1832" s="22">
        <f>_xlfn.RANK.EQ(tbl_vikor_3[[#This Row],[Q(𝜆)]],tbl_vikor_3[Q(𝜆)])</f>
        <v>1841</v>
      </c>
    </row>
    <row r="1833" spans="1:3" x14ac:dyDescent="0.55000000000000004">
      <c r="A1833" s="8">
        <f>[1]!tbl_gk[[#This Row],[ID]]</f>
        <v>267914</v>
      </c>
      <c r="B1833" s="26">
        <f>(($E$2*(tbl_vikor_2[[#This Row],[S]]-MAX(tbl_vikor_2[S])))/(MIN(tbl_vikor_2[S])-MAX(tbl_vikor_2[S])))+((1-$E$2)*((tbl_vikor_2[[#This Row],[R]]-MAX(tbl_vikor_2[R]))/(MIN(tbl_vikor_2[R])-MAX(tbl_vikor_2[R]))))</f>
        <v>0.30694632597094207</v>
      </c>
      <c r="C1833" s="22">
        <f>_xlfn.RANK.EQ(tbl_vikor_3[[#This Row],[Q(𝜆)]],tbl_vikor_3[Q(𝜆)])</f>
        <v>1482</v>
      </c>
    </row>
    <row r="1834" spans="1:3" x14ac:dyDescent="0.55000000000000004">
      <c r="A1834" s="7">
        <f>[1]!tbl_gk[[#This Row],[ID]]</f>
        <v>267917</v>
      </c>
      <c r="B1834" s="25">
        <f>(($E$2*(tbl_vikor_2[[#This Row],[S]]-MAX(tbl_vikor_2[S])))/(MIN(tbl_vikor_2[S])-MAX(tbl_vikor_2[S])))+((1-$E$2)*((tbl_vikor_2[[#This Row],[R]]-MAX(tbl_vikor_2[R]))/(MIN(tbl_vikor_2[R])-MAX(tbl_vikor_2[R]))))</f>
        <v>0.28272349551802761</v>
      </c>
      <c r="C1834" s="22">
        <f>_xlfn.RANK.EQ(tbl_vikor_3[[#This Row],[Q(𝜆)]],tbl_vikor_3[Q(𝜆)])</f>
        <v>1570</v>
      </c>
    </row>
    <row r="1835" spans="1:3" x14ac:dyDescent="0.55000000000000004">
      <c r="A1835" s="8">
        <f>[1]!tbl_gk[[#This Row],[ID]]</f>
        <v>267938</v>
      </c>
      <c r="B1835" s="26">
        <f>(($E$2*(tbl_vikor_2[[#This Row],[S]]-MAX(tbl_vikor_2[S])))/(MIN(tbl_vikor_2[S])-MAX(tbl_vikor_2[S])))+((1-$E$2)*((tbl_vikor_2[[#This Row],[R]]-MAX(tbl_vikor_2[R]))/(MIN(tbl_vikor_2[R])-MAX(tbl_vikor_2[R]))))</f>
        <v>0.16949804659259271</v>
      </c>
      <c r="C1835" s="22">
        <f>_xlfn.RANK.EQ(tbl_vikor_3[[#This Row],[Q(𝜆)]],tbl_vikor_3[Q(𝜆)])</f>
        <v>1906</v>
      </c>
    </row>
    <row r="1836" spans="1:3" x14ac:dyDescent="0.55000000000000004">
      <c r="A1836" s="7">
        <f>[1]!tbl_gk[[#This Row],[ID]]</f>
        <v>267950</v>
      </c>
      <c r="B1836" s="25">
        <f>(($E$2*(tbl_vikor_2[[#This Row],[S]]-MAX(tbl_vikor_2[S])))/(MIN(tbl_vikor_2[S])-MAX(tbl_vikor_2[S])))+((1-$E$2)*((tbl_vikor_2[[#This Row],[R]]-MAX(tbl_vikor_2[R]))/(MIN(tbl_vikor_2[R])-MAX(tbl_vikor_2[R]))))</f>
        <v>0.25201752952017353</v>
      </c>
      <c r="C1836" s="22">
        <f>_xlfn.RANK.EQ(tbl_vikor_3[[#This Row],[Q(𝜆)]],tbl_vikor_3[Q(𝜆)])</f>
        <v>1692</v>
      </c>
    </row>
    <row r="1837" spans="1:3" x14ac:dyDescent="0.55000000000000004">
      <c r="A1837" s="8">
        <f>[1]!tbl_gk[[#This Row],[ID]]</f>
        <v>267962</v>
      </c>
      <c r="B1837" s="26">
        <f>(($E$2*(tbl_vikor_2[[#This Row],[S]]-MAX(tbl_vikor_2[S])))/(MIN(tbl_vikor_2[S])-MAX(tbl_vikor_2[S])))+((1-$E$2)*((tbl_vikor_2[[#This Row],[R]]-MAX(tbl_vikor_2[R]))/(MIN(tbl_vikor_2[R])-MAX(tbl_vikor_2[R]))))</f>
        <v>0.17526249436571731</v>
      </c>
      <c r="C1837" s="22">
        <f>_xlfn.RANK.EQ(tbl_vikor_3[[#This Row],[Q(𝜆)]],tbl_vikor_3[Q(𝜆)])</f>
        <v>1892</v>
      </c>
    </row>
    <row r="1838" spans="1:3" x14ac:dyDescent="0.55000000000000004">
      <c r="A1838" s="7">
        <f>[1]!tbl_gk[[#This Row],[ID]]</f>
        <v>267967</v>
      </c>
      <c r="B1838" s="25">
        <f>(($E$2*(tbl_vikor_2[[#This Row],[S]]-MAX(tbl_vikor_2[S])))/(MIN(tbl_vikor_2[S])-MAX(tbl_vikor_2[S])))+((1-$E$2)*((tbl_vikor_2[[#This Row],[R]]-MAX(tbl_vikor_2[R]))/(MIN(tbl_vikor_2[R])-MAX(tbl_vikor_2[R]))))</f>
        <v>9.7931806939921345E-2</v>
      </c>
      <c r="C1838" s="22">
        <f>_xlfn.RANK.EQ(tbl_vikor_3[[#This Row],[Q(𝜆)]],tbl_vikor_3[Q(𝜆)])</f>
        <v>2002</v>
      </c>
    </row>
    <row r="1839" spans="1:3" x14ac:dyDescent="0.55000000000000004">
      <c r="A1839" s="8">
        <f>[1]!tbl_gk[[#This Row],[ID]]</f>
        <v>267994</v>
      </c>
      <c r="B1839" s="26">
        <f>(($E$2*(tbl_vikor_2[[#This Row],[S]]-MAX(tbl_vikor_2[S])))/(MIN(tbl_vikor_2[S])-MAX(tbl_vikor_2[S])))+((1-$E$2)*((tbl_vikor_2[[#This Row],[R]]-MAX(tbl_vikor_2[R]))/(MIN(tbl_vikor_2[R])-MAX(tbl_vikor_2[R]))))</f>
        <v>7.2119715322641012E-2</v>
      </c>
      <c r="C1839" s="22">
        <f>_xlfn.RANK.EQ(tbl_vikor_3[[#This Row],[Q(𝜆)]],tbl_vikor_3[Q(𝜆)])</f>
        <v>2024</v>
      </c>
    </row>
    <row r="1840" spans="1:3" x14ac:dyDescent="0.55000000000000004">
      <c r="A1840" s="7">
        <f>[1]!tbl_gk[[#This Row],[ID]]</f>
        <v>268006</v>
      </c>
      <c r="B1840" s="25">
        <f>(($E$2*(tbl_vikor_2[[#This Row],[S]]-MAX(tbl_vikor_2[S])))/(MIN(tbl_vikor_2[S])-MAX(tbl_vikor_2[S])))+((1-$E$2)*((tbl_vikor_2[[#This Row],[R]]-MAX(tbl_vikor_2[R]))/(MIN(tbl_vikor_2[R])-MAX(tbl_vikor_2[R]))))</f>
        <v>0.33263259111081278</v>
      </c>
      <c r="C1840" s="22">
        <f>_xlfn.RANK.EQ(tbl_vikor_3[[#This Row],[Q(𝜆)]],tbl_vikor_3[Q(𝜆)])</f>
        <v>1382</v>
      </c>
    </row>
    <row r="1841" spans="1:3" x14ac:dyDescent="0.55000000000000004">
      <c r="A1841" s="8">
        <f>[1]!tbl_gk[[#This Row],[ID]]</f>
        <v>268105</v>
      </c>
      <c r="B1841" s="26">
        <f>(($E$2*(tbl_vikor_2[[#This Row],[S]]-MAX(tbl_vikor_2[S])))/(MIN(tbl_vikor_2[S])-MAX(tbl_vikor_2[S])))+((1-$E$2)*((tbl_vikor_2[[#This Row],[R]]-MAX(tbl_vikor_2[R]))/(MIN(tbl_vikor_2[R])-MAX(tbl_vikor_2[R]))))</f>
        <v>0.25967112640644086</v>
      </c>
      <c r="C1841" s="22">
        <f>_xlfn.RANK.EQ(tbl_vikor_3[[#This Row],[Q(𝜆)]],tbl_vikor_3[Q(𝜆)])</f>
        <v>1663</v>
      </c>
    </row>
    <row r="1842" spans="1:3" x14ac:dyDescent="0.55000000000000004">
      <c r="A1842" s="7">
        <f>[1]!tbl_gk[[#This Row],[ID]]</f>
        <v>268351</v>
      </c>
      <c r="B1842" s="25">
        <f>(($E$2*(tbl_vikor_2[[#This Row],[S]]-MAX(tbl_vikor_2[S])))/(MIN(tbl_vikor_2[S])-MAX(tbl_vikor_2[S])))+((1-$E$2)*((tbl_vikor_2[[#This Row],[R]]-MAX(tbl_vikor_2[R]))/(MIN(tbl_vikor_2[R])-MAX(tbl_vikor_2[R]))))</f>
        <v>0.12021568207798419</v>
      </c>
      <c r="C1842" s="22">
        <f>_xlfn.RANK.EQ(tbl_vikor_3[[#This Row],[Q(𝜆)]],tbl_vikor_3[Q(𝜆)])</f>
        <v>1980</v>
      </c>
    </row>
    <row r="1843" spans="1:3" x14ac:dyDescent="0.55000000000000004">
      <c r="A1843" s="8">
        <f>[1]!tbl_gk[[#This Row],[ID]]</f>
        <v>268394</v>
      </c>
      <c r="B1843" s="26">
        <f>(($E$2*(tbl_vikor_2[[#This Row],[S]]-MAX(tbl_vikor_2[S])))/(MIN(tbl_vikor_2[S])-MAX(tbl_vikor_2[S])))+((1-$E$2)*((tbl_vikor_2[[#This Row],[R]]-MAX(tbl_vikor_2[R]))/(MIN(tbl_vikor_2[R])-MAX(tbl_vikor_2[R]))))</f>
        <v>0.19832481221594869</v>
      </c>
      <c r="C1843" s="22">
        <f>_xlfn.RANK.EQ(tbl_vikor_3[[#This Row],[Q(𝜆)]],tbl_vikor_3[Q(𝜆)])</f>
        <v>1840</v>
      </c>
    </row>
    <row r="1844" spans="1:3" x14ac:dyDescent="0.55000000000000004">
      <c r="A1844" s="7">
        <f>[1]!tbl_gk[[#This Row],[ID]]</f>
        <v>268413</v>
      </c>
      <c r="B1844" s="25">
        <f>(($E$2*(tbl_vikor_2[[#This Row],[S]]-MAX(tbl_vikor_2[S])))/(MIN(tbl_vikor_2[S])-MAX(tbl_vikor_2[S])))+((1-$E$2)*((tbl_vikor_2[[#This Row],[R]]-MAX(tbl_vikor_2[R]))/(MIN(tbl_vikor_2[R])-MAX(tbl_vikor_2[R]))))</f>
        <v>0.1571677110570511</v>
      </c>
      <c r="C1844" s="22">
        <f>_xlfn.RANK.EQ(tbl_vikor_3[[#This Row],[Q(𝜆)]],tbl_vikor_3[Q(𝜆)])</f>
        <v>1923</v>
      </c>
    </row>
    <row r="1845" spans="1:3" x14ac:dyDescent="0.55000000000000004">
      <c r="A1845" s="8">
        <f>[1]!tbl_gk[[#This Row],[ID]]</f>
        <v>268417</v>
      </c>
      <c r="B1845" s="26">
        <f>(($E$2*(tbl_vikor_2[[#This Row],[S]]-MAX(tbl_vikor_2[S])))/(MIN(tbl_vikor_2[S])-MAX(tbl_vikor_2[S])))+((1-$E$2)*((tbl_vikor_2[[#This Row],[R]]-MAX(tbl_vikor_2[R]))/(MIN(tbl_vikor_2[R])-MAX(tbl_vikor_2[R]))))</f>
        <v>0.26261033214300472</v>
      </c>
      <c r="C1845" s="22">
        <f>_xlfn.RANK.EQ(tbl_vikor_3[[#This Row],[Q(𝜆)]],tbl_vikor_3[Q(𝜆)])</f>
        <v>1654</v>
      </c>
    </row>
    <row r="1846" spans="1:3" x14ac:dyDescent="0.55000000000000004">
      <c r="A1846" s="7">
        <f>[1]!tbl_gk[[#This Row],[ID]]</f>
        <v>268424</v>
      </c>
      <c r="B1846" s="25">
        <f>(($E$2*(tbl_vikor_2[[#This Row],[S]]-MAX(tbl_vikor_2[S])))/(MIN(tbl_vikor_2[S])-MAX(tbl_vikor_2[S])))+((1-$E$2)*((tbl_vikor_2[[#This Row],[R]]-MAX(tbl_vikor_2[R]))/(MIN(tbl_vikor_2[R])-MAX(tbl_vikor_2[R]))))</f>
        <v>0.2767879100639028</v>
      </c>
      <c r="C1846" s="22">
        <f>_xlfn.RANK.EQ(tbl_vikor_3[[#This Row],[Q(𝜆)]],tbl_vikor_3[Q(𝜆)])</f>
        <v>1595</v>
      </c>
    </row>
    <row r="1847" spans="1:3" x14ac:dyDescent="0.55000000000000004">
      <c r="A1847" s="8">
        <f>[1]!tbl_gk[[#This Row],[ID]]</f>
        <v>268428</v>
      </c>
      <c r="B1847" s="26">
        <f>(($E$2*(tbl_vikor_2[[#This Row],[S]]-MAX(tbl_vikor_2[S])))/(MIN(tbl_vikor_2[S])-MAX(tbl_vikor_2[S])))+((1-$E$2)*((tbl_vikor_2[[#This Row],[R]]-MAX(tbl_vikor_2[R]))/(MIN(tbl_vikor_2[R])-MAX(tbl_vikor_2[R]))))</f>
        <v>0.25874410321049351</v>
      </c>
      <c r="C1847" s="22">
        <f>_xlfn.RANK.EQ(tbl_vikor_3[[#This Row],[Q(𝜆)]],tbl_vikor_3[Q(𝜆)])</f>
        <v>1667</v>
      </c>
    </row>
    <row r="1848" spans="1:3" x14ac:dyDescent="0.55000000000000004">
      <c r="A1848" s="7">
        <f>[1]!tbl_gk[[#This Row],[ID]]</f>
        <v>268497</v>
      </c>
      <c r="B1848" s="25">
        <f>(($E$2*(tbl_vikor_2[[#This Row],[S]]-MAX(tbl_vikor_2[S])))/(MIN(tbl_vikor_2[S])-MAX(tbl_vikor_2[S])))+((1-$E$2)*((tbl_vikor_2[[#This Row],[R]]-MAX(tbl_vikor_2[R]))/(MIN(tbl_vikor_2[R])-MAX(tbl_vikor_2[R]))))</f>
        <v>0.32867559347658848</v>
      </c>
      <c r="C1848" s="22">
        <f>_xlfn.RANK.EQ(tbl_vikor_3[[#This Row],[Q(𝜆)]],tbl_vikor_3[Q(𝜆)])</f>
        <v>1402</v>
      </c>
    </row>
    <row r="1849" spans="1:3" x14ac:dyDescent="0.55000000000000004">
      <c r="A1849" s="8">
        <f>[1]!tbl_gk[[#This Row],[ID]]</f>
        <v>268518</v>
      </c>
      <c r="B1849" s="26">
        <f>(($E$2*(tbl_vikor_2[[#This Row],[S]]-MAX(tbl_vikor_2[S])))/(MIN(tbl_vikor_2[S])-MAX(tbl_vikor_2[S])))+((1-$E$2)*((tbl_vikor_2[[#This Row],[R]]-MAX(tbl_vikor_2[R]))/(MIN(tbl_vikor_2[R])-MAX(tbl_vikor_2[R]))))</f>
        <v>0.41842318942112733</v>
      </c>
      <c r="C1849" s="22">
        <f>_xlfn.RANK.EQ(tbl_vikor_3[[#This Row],[Q(𝜆)]],tbl_vikor_3[Q(𝜆)])</f>
        <v>1014</v>
      </c>
    </row>
    <row r="1850" spans="1:3" x14ac:dyDescent="0.55000000000000004">
      <c r="A1850" s="7">
        <f>[1]!tbl_gk[[#This Row],[ID]]</f>
        <v>268528</v>
      </c>
      <c r="B1850" s="25">
        <f>(($E$2*(tbl_vikor_2[[#This Row],[S]]-MAX(tbl_vikor_2[S])))/(MIN(tbl_vikor_2[S])-MAX(tbl_vikor_2[S])))+((1-$E$2)*((tbl_vikor_2[[#This Row],[R]]-MAX(tbl_vikor_2[R]))/(MIN(tbl_vikor_2[R])-MAX(tbl_vikor_2[R]))))</f>
        <v>0.17067873090968932</v>
      </c>
      <c r="C1850" s="22">
        <f>_xlfn.RANK.EQ(tbl_vikor_3[[#This Row],[Q(𝜆)]],tbl_vikor_3[Q(𝜆)])</f>
        <v>1902</v>
      </c>
    </row>
    <row r="1851" spans="1:3" x14ac:dyDescent="0.55000000000000004">
      <c r="A1851" s="8">
        <f>[1]!tbl_gk[[#This Row],[ID]]</f>
        <v>268544</v>
      </c>
      <c r="B1851" s="26">
        <f>(($E$2*(tbl_vikor_2[[#This Row],[S]]-MAX(tbl_vikor_2[S])))/(MIN(tbl_vikor_2[S])-MAX(tbl_vikor_2[S])))+((1-$E$2)*((tbl_vikor_2[[#This Row],[R]]-MAX(tbl_vikor_2[R]))/(MIN(tbl_vikor_2[R])-MAX(tbl_vikor_2[R]))))</f>
        <v>0.21181094704301964</v>
      </c>
      <c r="C1851" s="22">
        <f>_xlfn.RANK.EQ(tbl_vikor_3[[#This Row],[Q(𝜆)]],tbl_vikor_3[Q(𝜆)])</f>
        <v>1811</v>
      </c>
    </row>
    <row r="1852" spans="1:3" x14ac:dyDescent="0.55000000000000004">
      <c r="A1852" s="7">
        <f>[1]!tbl_gk[[#This Row],[ID]]</f>
        <v>268565</v>
      </c>
      <c r="B1852" s="25">
        <f>(($E$2*(tbl_vikor_2[[#This Row],[S]]-MAX(tbl_vikor_2[S])))/(MIN(tbl_vikor_2[S])-MAX(tbl_vikor_2[S])))+((1-$E$2)*((tbl_vikor_2[[#This Row],[R]]-MAX(tbl_vikor_2[R]))/(MIN(tbl_vikor_2[R])-MAX(tbl_vikor_2[R]))))</f>
        <v>0.31817759852055022</v>
      </c>
      <c r="C1852" s="22">
        <f>_xlfn.RANK.EQ(tbl_vikor_3[[#This Row],[Q(𝜆)]],tbl_vikor_3[Q(𝜆)])</f>
        <v>1442</v>
      </c>
    </row>
    <row r="1853" spans="1:3" x14ac:dyDescent="0.55000000000000004">
      <c r="A1853" s="8">
        <f>[1]!tbl_gk[[#This Row],[ID]]</f>
        <v>268580</v>
      </c>
      <c r="B1853" s="26">
        <f>(($E$2*(tbl_vikor_2[[#This Row],[S]]-MAX(tbl_vikor_2[S])))/(MIN(tbl_vikor_2[S])-MAX(tbl_vikor_2[S])))+((1-$E$2)*((tbl_vikor_2[[#This Row],[R]]-MAX(tbl_vikor_2[R]))/(MIN(tbl_vikor_2[R])-MAX(tbl_vikor_2[R]))))</f>
        <v>0.22161380410798515</v>
      </c>
      <c r="C1853" s="22">
        <f>_xlfn.RANK.EQ(tbl_vikor_3[[#This Row],[Q(𝜆)]],tbl_vikor_3[Q(𝜆)])</f>
        <v>1782</v>
      </c>
    </row>
    <row r="1854" spans="1:3" x14ac:dyDescent="0.55000000000000004">
      <c r="A1854" s="7">
        <f>[1]!tbl_gk[[#This Row],[ID]]</f>
        <v>268583</v>
      </c>
      <c r="B1854" s="25">
        <f>(($E$2*(tbl_vikor_2[[#This Row],[S]]-MAX(tbl_vikor_2[S])))/(MIN(tbl_vikor_2[S])-MAX(tbl_vikor_2[S])))+((1-$E$2)*((tbl_vikor_2[[#This Row],[R]]-MAX(tbl_vikor_2[R]))/(MIN(tbl_vikor_2[R])-MAX(tbl_vikor_2[R]))))</f>
        <v>0.28436895675379703</v>
      </c>
      <c r="C1854" s="22">
        <f>_xlfn.RANK.EQ(tbl_vikor_3[[#This Row],[Q(𝜆)]],tbl_vikor_3[Q(𝜆)])</f>
        <v>1565</v>
      </c>
    </row>
    <row r="1855" spans="1:3" x14ac:dyDescent="0.55000000000000004">
      <c r="A1855" s="8">
        <f>[1]!tbl_gk[[#This Row],[ID]]</f>
        <v>268590</v>
      </c>
      <c r="B1855" s="26">
        <f>(($E$2*(tbl_vikor_2[[#This Row],[S]]-MAX(tbl_vikor_2[S])))/(MIN(tbl_vikor_2[S])-MAX(tbl_vikor_2[S])))+((1-$E$2)*((tbl_vikor_2[[#This Row],[R]]-MAX(tbl_vikor_2[R]))/(MIN(tbl_vikor_2[R])-MAX(tbl_vikor_2[R]))))</f>
        <v>0.28933087116126965</v>
      </c>
      <c r="C1855" s="22">
        <f>_xlfn.RANK.EQ(tbl_vikor_3[[#This Row],[Q(𝜆)]],tbl_vikor_3[Q(𝜆)])</f>
        <v>1540</v>
      </c>
    </row>
    <row r="1856" spans="1:3" x14ac:dyDescent="0.55000000000000004">
      <c r="A1856" s="7">
        <f>[1]!tbl_gk[[#This Row],[ID]]</f>
        <v>268593</v>
      </c>
      <c r="B1856" s="25">
        <f>(($E$2*(tbl_vikor_2[[#This Row],[S]]-MAX(tbl_vikor_2[S])))/(MIN(tbl_vikor_2[S])-MAX(tbl_vikor_2[S])))+((1-$E$2)*((tbl_vikor_2[[#This Row],[R]]-MAX(tbl_vikor_2[R]))/(MIN(tbl_vikor_2[R])-MAX(tbl_vikor_2[R]))))</f>
        <v>0.34965942126706478</v>
      </c>
      <c r="C1856" s="22">
        <f>_xlfn.RANK.EQ(tbl_vikor_3[[#This Row],[Q(𝜆)]],tbl_vikor_3[Q(𝜆)])</f>
        <v>1310</v>
      </c>
    </row>
    <row r="1857" spans="1:3" x14ac:dyDescent="0.55000000000000004">
      <c r="A1857" s="8">
        <f>[1]!tbl_gk[[#This Row],[ID]]</f>
        <v>268598</v>
      </c>
      <c r="B1857" s="26">
        <f>(($E$2*(tbl_vikor_2[[#This Row],[S]]-MAX(tbl_vikor_2[S])))/(MIN(tbl_vikor_2[S])-MAX(tbl_vikor_2[S])))+((1-$E$2)*((tbl_vikor_2[[#This Row],[R]]-MAX(tbl_vikor_2[R]))/(MIN(tbl_vikor_2[R])-MAX(tbl_vikor_2[R]))))</f>
        <v>0.3807503950482245</v>
      </c>
      <c r="C1857" s="22">
        <f>_xlfn.RANK.EQ(tbl_vikor_3[[#This Row],[Q(𝜆)]],tbl_vikor_3[Q(𝜆)])</f>
        <v>1155</v>
      </c>
    </row>
    <row r="1858" spans="1:3" x14ac:dyDescent="0.55000000000000004">
      <c r="A1858" s="7">
        <f>[1]!tbl_gk[[#This Row],[ID]]</f>
        <v>268617</v>
      </c>
      <c r="B1858" s="25">
        <f>(($E$2*(tbl_vikor_2[[#This Row],[S]]-MAX(tbl_vikor_2[S])))/(MIN(tbl_vikor_2[S])-MAX(tbl_vikor_2[S])))+((1-$E$2)*((tbl_vikor_2[[#This Row],[R]]-MAX(tbl_vikor_2[R]))/(MIN(tbl_vikor_2[R])-MAX(tbl_vikor_2[R]))))</f>
        <v>0.11609377537532595</v>
      </c>
      <c r="C1858" s="22">
        <f>_xlfn.RANK.EQ(tbl_vikor_3[[#This Row],[Q(𝜆)]],tbl_vikor_3[Q(𝜆)])</f>
        <v>1987</v>
      </c>
    </row>
    <row r="1859" spans="1:3" x14ac:dyDescent="0.55000000000000004">
      <c r="A1859" s="8">
        <f>[1]!tbl_gk[[#This Row],[ID]]</f>
        <v>268623</v>
      </c>
      <c r="B1859" s="26">
        <f>(($E$2*(tbl_vikor_2[[#This Row],[S]]-MAX(tbl_vikor_2[S])))/(MIN(tbl_vikor_2[S])-MAX(tbl_vikor_2[S])))+((1-$E$2)*((tbl_vikor_2[[#This Row],[R]]-MAX(tbl_vikor_2[R]))/(MIN(tbl_vikor_2[R])-MAX(tbl_vikor_2[R]))))</f>
        <v>0.35981978014054056</v>
      </c>
      <c r="C1859" s="22">
        <f>_xlfn.RANK.EQ(tbl_vikor_3[[#This Row],[Q(𝜆)]],tbl_vikor_3[Q(𝜆)])</f>
        <v>1259</v>
      </c>
    </row>
    <row r="1860" spans="1:3" x14ac:dyDescent="0.55000000000000004">
      <c r="A1860" s="7">
        <f>[1]!tbl_gk[[#This Row],[ID]]</f>
        <v>268636</v>
      </c>
      <c r="B1860" s="25">
        <f>(($E$2*(tbl_vikor_2[[#This Row],[S]]-MAX(tbl_vikor_2[S])))/(MIN(tbl_vikor_2[S])-MAX(tbl_vikor_2[S])))+((1-$E$2)*((tbl_vikor_2[[#This Row],[R]]-MAX(tbl_vikor_2[R]))/(MIN(tbl_vikor_2[R])-MAX(tbl_vikor_2[R]))))</f>
        <v>0.12911610564415946</v>
      </c>
      <c r="C1860" s="22">
        <f>_xlfn.RANK.EQ(tbl_vikor_3[[#This Row],[Q(𝜆)]],tbl_vikor_3[Q(𝜆)])</f>
        <v>1972</v>
      </c>
    </row>
    <row r="1861" spans="1:3" x14ac:dyDescent="0.55000000000000004">
      <c r="A1861" s="8">
        <f>[1]!tbl_gk[[#This Row],[ID]]</f>
        <v>268794</v>
      </c>
      <c r="B1861" s="26">
        <f>(($E$2*(tbl_vikor_2[[#This Row],[S]]-MAX(tbl_vikor_2[S])))/(MIN(tbl_vikor_2[S])-MAX(tbl_vikor_2[S])))+((1-$E$2)*((tbl_vikor_2[[#This Row],[R]]-MAX(tbl_vikor_2[R]))/(MIN(tbl_vikor_2[R])-MAX(tbl_vikor_2[R]))))</f>
        <v>0.43988779107688636</v>
      </c>
      <c r="C1861" s="22">
        <f>_xlfn.RANK.EQ(tbl_vikor_3[[#This Row],[Q(𝜆)]],tbl_vikor_3[Q(𝜆)])</f>
        <v>920</v>
      </c>
    </row>
    <row r="1862" spans="1:3" x14ac:dyDescent="0.55000000000000004">
      <c r="A1862" s="7">
        <f>[1]!tbl_gk[[#This Row],[ID]]</f>
        <v>268799</v>
      </c>
      <c r="B1862" s="25">
        <f>(($E$2*(tbl_vikor_2[[#This Row],[S]]-MAX(tbl_vikor_2[S])))/(MIN(tbl_vikor_2[S])-MAX(tbl_vikor_2[S])))+((1-$E$2)*((tbl_vikor_2[[#This Row],[R]]-MAX(tbl_vikor_2[R]))/(MIN(tbl_vikor_2[R])-MAX(tbl_vikor_2[R]))))</f>
        <v>0.16738193106546126</v>
      </c>
      <c r="C1862" s="22">
        <f>_xlfn.RANK.EQ(tbl_vikor_3[[#This Row],[Q(𝜆)]],tbl_vikor_3[Q(𝜆)])</f>
        <v>1909</v>
      </c>
    </row>
    <row r="1863" spans="1:3" x14ac:dyDescent="0.55000000000000004">
      <c r="A1863" s="8">
        <f>[1]!tbl_gk[[#This Row],[ID]]</f>
        <v>269040</v>
      </c>
      <c r="B1863" s="26">
        <f>(($E$2*(tbl_vikor_2[[#This Row],[S]]-MAX(tbl_vikor_2[S])))/(MIN(tbl_vikor_2[S])-MAX(tbl_vikor_2[S])))+((1-$E$2)*((tbl_vikor_2[[#This Row],[R]]-MAX(tbl_vikor_2[R]))/(MIN(tbl_vikor_2[R])-MAX(tbl_vikor_2[R]))))</f>
        <v>8.2731176153254149E-2</v>
      </c>
      <c r="C1863" s="22">
        <f>_xlfn.RANK.EQ(tbl_vikor_3[[#This Row],[Q(𝜆)]],tbl_vikor_3[Q(𝜆)])</f>
        <v>2015</v>
      </c>
    </row>
    <row r="1864" spans="1:3" x14ac:dyDescent="0.55000000000000004">
      <c r="A1864" s="7">
        <f>[1]!tbl_gk[[#This Row],[ID]]</f>
        <v>269096</v>
      </c>
      <c r="B1864" s="25">
        <f>(($E$2*(tbl_vikor_2[[#This Row],[S]]-MAX(tbl_vikor_2[S])))/(MIN(tbl_vikor_2[S])-MAX(tbl_vikor_2[S])))+((1-$E$2)*((tbl_vikor_2[[#This Row],[R]]-MAX(tbl_vikor_2[R]))/(MIN(tbl_vikor_2[R])-MAX(tbl_vikor_2[R]))))</f>
        <v>0.30256617448223488</v>
      </c>
      <c r="C1864" s="22">
        <f>_xlfn.RANK.EQ(tbl_vikor_3[[#This Row],[Q(𝜆)]],tbl_vikor_3[Q(𝜆)])</f>
        <v>1495</v>
      </c>
    </row>
    <row r="1865" spans="1:3" x14ac:dyDescent="0.55000000000000004">
      <c r="A1865" s="8">
        <f>[1]!tbl_gk[[#This Row],[ID]]</f>
        <v>269121</v>
      </c>
      <c r="B1865" s="26">
        <f>(($E$2*(tbl_vikor_2[[#This Row],[S]]-MAX(tbl_vikor_2[S])))/(MIN(tbl_vikor_2[S])-MAX(tbl_vikor_2[S])))+((1-$E$2)*((tbl_vikor_2[[#This Row],[R]]-MAX(tbl_vikor_2[R]))/(MIN(tbl_vikor_2[R])-MAX(tbl_vikor_2[R]))))</f>
        <v>0.32307374133168409</v>
      </c>
      <c r="C1865" s="22">
        <f>_xlfn.RANK.EQ(tbl_vikor_3[[#This Row],[Q(𝜆)]],tbl_vikor_3[Q(𝜆)])</f>
        <v>1421</v>
      </c>
    </row>
    <row r="1866" spans="1:3" x14ac:dyDescent="0.55000000000000004">
      <c r="A1866" s="7">
        <f>[1]!tbl_gk[[#This Row],[ID]]</f>
        <v>269127</v>
      </c>
      <c r="B1866" s="25">
        <f>(($E$2*(tbl_vikor_2[[#This Row],[S]]-MAX(tbl_vikor_2[S])))/(MIN(tbl_vikor_2[S])-MAX(tbl_vikor_2[S])))+((1-$E$2)*((tbl_vikor_2[[#This Row],[R]]-MAX(tbl_vikor_2[R]))/(MIN(tbl_vikor_2[R])-MAX(tbl_vikor_2[R]))))</f>
        <v>0.11136752247229073</v>
      </c>
      <c r="C1866" s="22">
        <f>_xlfn.RANK.EQ(tbl_vikor_3[[#This Row],[Q(𝜆)]],tbl_vikor_3[Q(𝜆)])</f>
        <v>1995</v>
      </c>
    </row>
    <row r="1867" spans="1:3" x14ac:dyDescent="0.55000000000000004">
      <c r="A1867" s="8">
        <f>[1]!tbl_gk[[#This Row],[ID]]</f>
        <v>269137</v>
      </c>
      <c r="B1867" s="26">
        <f>(($E$2*(tbl_vikor_2[[#This Row],[S]]-MAX(tbl_vikor_2[S])))/(MIN(tbl_vikor_2[S])-MAX(tbl_vikor_2[S])))+((1-$E$2)*((tbl_vikor_2[[#This Row],[R]]-MAX(tbl_vikor_2[R]))/(MIN(tbl_vikor_2[R])-MAX(tbl_vikor_2[R]))))</f>
        <v>0.45804568204066831</v>
      </c>
      <c r="C1867" s="22">
        <f>_xlfn.RANK.EQ(tbl_vikor_3[[#This Row],[Q(𝜆)]],tbl_vikor_3[Q(𝜆)])</f>
        <v>824</v>
      </c>
    </row>
    <row r="1868" spans="1:3" x14ac:dyDescent="0.55000000000000004">
      <c r="A1868" s="7">
        <f>[1]!tbl_gk[[#This Row],[ID]]</f>
        <v>269146</v>
      </c>
      <c r="B1868" s="25">
        <f>(($E$2*(tbl_vikor_2[[#This Row],[S]]-MAX(tbl_vikor_2[S])))/(MIN(tbl_vikor_2[S])-MAX(tbl_vikor_2[S])))+((1-$E$2)*((tbl_vikor_2[[#This Row],[R]]-MAX(tbl_vikor_2[R]))/(MIN(tbl_vikor_2[R])-MAX(tbl_vikor_2[R]))))</f>
        <v>0.30018776104673583</v>
      </c>
      <c r="C1868" s="22">
        <f>_xlfn.RANK.EQ(tbl_vikor_3[[#This Row],[Q(𝜆)]],tbl_vikor_3[Q(𝜆)])</f>
        <v>1507</v>
      </c>
    </row>
    <row r="1869" spans="1:3" x14ac:dyDescent="0.55000000000000004">
      <c r="A1869" s="8">
        <f>[1]!tbl_gk[[#This Row],[ID]]</f>
        <v>269189</v>
      </c>
      <c r="B1869" s="26">
        <f>(($E$2*(tbl_vikor_2[[#This Row],[S]]-MAX(tbl_vikor_2[S])))/(MIN(tbl_vikor_2[S])-MAX(tbl_vikor_2[S])))+((1-$E$2)*((tbl_vikor_2[[#This Row],[R]]-MAX(tbl_vikor_2[R]))/(MIN(tbl_vikor_2[R])-MAX(tbl_vikor_2[R]))))</f>
        <v>0.25581140409663927</v>
      </c>
      <c r="C1869" s="22">
        <f>_xlfn.RANK.EQ(tbl_vikor_3[[#This Row],[Q(𝜆)]],tbl_vikor_3[Q(𝜆)])</f>
        <v>1677</v>
      </c>
    </row>
    <row r="1870" spans="1:3" x14ac:dyDescent="0.55000000000000004">
      <c r="A1870" s="7">
        <f>[1]!tbl_gk[[#This Row],[ID]]</f>
        <v>269232</v>
      </c>
      <c r="B1870" s="25">
        <f>(($E$2*(tbl_vikor_2[[#This Row],[S]]-MAX(tbl_vikor_2[S])))/(MIN(tbl_vikor_2[S])-MAX(tbl_vikor_2[S])))+((1-$E$2)*((tbl_vikor_2[[#This Row],[R]]-MAX(tbl_vikor_2[R]))/(MIN(tbl_vikor_2[R])-MAX(tbl_vikor_2[R]))))</f>
        <v>0.23386390553364386</v>
      </c>
      <c r="C1870" s="22">
        <f>_xlfn.RANK.EQ(tbl_vikor_3[[#This Row],[Q(𝜆)]],tbl_vikor_3[Q(𝜆)])</f>
        <v>1745</v>
      </c>
    </row>
    <row r="1871" spans="1:3" x14ac:dyDescent="0.55000000000000004">
      <c r="A1871" s="8">
        <f>[1]!tbl_gk[[#This Row],[ID]]</f>
        <v>269244</v>
      </c>
      <c r="B1871" s="26">
        <f>(($E$2*(tbl_vikor_2[[#This Row],[S]]-MAX(tbl_vikor_2[S])))/(MIN(tbl_vikor_2[S])-MAX(tbl_vikor_2[S])))+((1-$E$2)*((tbl_vikor_2[[#This Row],[R]]-MAX(tbl_vikor_2[R]))/(MIN(tbl_vikor_2[R])-MAX(tbl_vikor_2[R]))))</f>
        <v>0.30731229930979787</v>
      </c>
      <c r="C1871" s="22">
        <f>_xlfn.RANK.EQ(tbl_vikor_3[[#This Row],[Q(𝜆)]],tbl_vikor_3[Q(𝜆)])</f>
        <v>1480</v>
      </c>
    </row>
    <row r="1872" spans="1:3" x14ac:dyDescent="0.55000000000000004">
      <c r="A1872" s="7">
        <f>[1]!tbl_gk[[#This Row],[ID]]</f>
        <v>269251</v>
      </c>
      <c r="B1872" s="25">
        <f>(($E$2*(tbl_vikor_2[[#This Row],[S]]-MAX(tbl_vikor_2[S])))/(MIN(tbl_vikor_2[S])-MAX(tbl_vikor_2[S])))+((1-$E$2)*((tbl_vikor_2[[#This Row],[R]]-MAX(tbl_vikor_2[R]))/(MIN(tbl_vikor_2[R])-MAX(tbl_vikor_2[R]))))</f>
        <v>0.26876984310475416</v>
      </c>
      <c r="C1872" s="22">
        <f>_xlfn.RANK.EQ(tbl_vikor_3[[#This Row],[Q(𝜆)]],tbl_vikor_3[Q(𝜆)])</f>
        <v>1629</v>
      </c>
    </row>
    <row r="1873" spans="1:3" x14ac:dyDescent="0.55000000000000004">
      <c r="A1873" s="8">
        <f>[1]!tbl_gk[[#This Row],[ID]]</f>
        <v>269269</v>
      </c>
      <c r="B1873" s="26">
        <f>(($E$2*(tbl_vikor_2[[#This Row],[S]]-MAX(tbl_vikor_2[S])))/(MIN(tbl_vikor_2[S])-MAX(tbl_vikor_2[S])))+((1-$E$2)*((tbl_vikor_2[[#This Row],[R]]-MAX(tbl_vikor_2[R]))/(MIN(tbl_vikor_2[R])-MAX(tbl_vikor_2[R]))))</f>
        <v>0.33794967738401238</v>
      </c>
      <c r="C1873" s="22">
        <f>_xlfn.RANK.EQ(tbl_vikor_3[[#This Row],[Q(𝜆)]],tbl_vikor_3[Q(𝜆)])</f>
        <v>1355</v>
      </c>
    </row>
    <row r="1874" spans="1:3" x14ac:dyDescent="0.55000000000000004">
      <c r="A1874" s="7">
        <f>[1]!tbl_gk[[#This Row],[ID]]</f>
        <v>269271</v>
      </c>
      <c r="B1874" s="25">
        <f>(($E$2*(tbl_vikor_2[[#This Row],[S]]-MAX(tbl_vikor_2[S])))/(MIN(tbl_vikor_2[S])-MAX(tbl_vikor_2[S])))+((1-$E$2)*((tbl_vikor_2[[#This Row],[R]]-MAX(tbl_vikor_2[R]))/(MIN(tbl_vikor_2[R])-MAX(tbl_vikor_2[R]))))</f>
        <v>0.22753017365823769</v>
      </c>
      <c r="C1874" s="22">
        <f>_xlfn.RANK.EQ(tbl_vikor_3[[#This Row],[Q(𝜆)]],tbl_vikor_3[Q(𝜆)])</f>
        <v>1765</v>
      </c>
    </row>
    <row r="1875" spans="1:3" x14ac:dyDescent="0.55000000000000004">
      <c r="A1875" s="8">
        <f>[1]!tbl_gk[[#This Row],[ID]]</f>
        <v>269286</v>
      </c>
      <c r="B1875" s="26">
        <f>(($E$2*(tbl_vikor_2[[#This Row],[S]]-MAX(tbl_vikor_2[S])))/(MIN(tbl_vikor_2[S])-MAX(tbl_vikor_2[S])))+((1-$E$2)*((tbl_vikor_2[[#This Row],[R]]-MAX(tbl_vikor_2[R]))/(MIN(tbl_vikor_2[R])-MAX(tbl_vikor_2[R]))))</f>
        <v>0.20213016445018589</v>
      </c>
      <c r="C1875" s="22">
        <f>_xlfn.RANK.EQ(tbl_vikor_3[[#This Row],[Q(𝜆)]],tbl_vikor_3[Q(𝜆)])</f>
        <v>1831</v>
      </c>
    </row>
    <row r="1876" spans="1:3" x14ac:dyDescent="0.55000000000000004">
      <c r="A1876" s="7">
        <f>[1]!tbl_gk[[#This Row],[ID]]</f>
        <v>269301</v>
      </c>
      <c r="B1876" s="25">
        <f>(($E$2*(tbl_vikor_2[[#This Row],[S]]-MAX(tbl_vikor_2[S])))/(MIN(tbl_vikor_2[S])-MAX(tbl_vikor_2[S])))+((1-$E$2)*((tbl_vikor_2[[#This Row],[R]]-MAX(tbl_vikor_2[R]))/(MIN(tbl_vikor_2[R])-MAX(tbl_vikor_2[R]))))</f>
        <v>0.33375305046033199</v>
      </c>
      <c r="C1876" s="22">
        <f>_xlfn.RANK.EQ(tbl_vikor_3[[#This Row],[Q(𝜆)]],tbl_vikor_3[Q(𝜆)])</f>
        <v>1375</v>
      </c>
    </row>
    <row r="1877" spans="1:3" x14ac:dyDescent="0.55000000000000004">
      <c r="A1877" s="8">
        <f>[1]!tbl_gk[[#This Row],[ID]]</f>
        <v>269324</v>
      </c>
      <c r="B1877" s="26">
        <f>(($E$2*(tbl_vikor_2[[#This Row],[S]]-MAX(tbl_vikor_2[S])))/(MIN(tbl_vikor_2[S])-MAX(tbl_vikor_2[S])))+((1-$E$2)*((tbl_vikor_2[[#This Row],[R]]-MAX(tbl_vikor_2[R]))/(MIN(tbl_vikor_2[R])-MAX(tbl_vikor_2[R]))))</f>
        <v>0.26243611661495575</v>
      </c>
      <c r="C1877" s="22">
        <f>_xlfn.RANK.EQ(tbl_vikor_3[[#This Row],[Q(𝜆)]],tbl_vikor_3[Q(𝜆)])</f>
        <v>1655</v>
      </c>
    </row>
    <row r="1878" spans="1:3" x14ac:dyDescent="0.55000000000000004">
      <c r="A1878" s="7">
        <f>[1]!tbl_gk[[#This Row],[ID]]</f>
        <v>269388</v>
      </c>
      <c r="B1878" s="25">
        <f>(($E$2*(tbl_vikor_2[[#This Row],[S]]-MAX(tbl_vikor_2[S])))/(MIN(tbl_vikor_2[S])-MAX(tbl_vikor_2[S])))+((1-$E$2)*((tbl_vikor_2[[#This Row],[R]]-MAX(tbl_vikor_2[R]))/(MIN(tbl_vikor_2[R])-MAX(tbl_vikor_2[R]))))</f>
        <v>0.3440286171203682</v>
      </c>
      <c r="C1878" s="22">
        <f>_xlfn.RANK.EQ(tbl_vikor_3[[#This Row],[Q(𝜆)]],tbl_vikor_3[Q(𝜆)])</f>
        <v>1330</v>
      </c>
    </row>
    <row r="1879" spans="1:3" x14ac:dyDescent="0.55000000000000004">
      <c r="A1879" s="8">
        <f>[1]!tbl_gk[[#This Row],[ID]]</f>
        <v>269406</v>
      </c>
      <c r="B1879" s="26">
        <f>(($E$2*(tbl_vikor_2[[#This Row],[S]]-MAX(tbl_vikor_2[S])))/(MIN(tbl_vikor_2[S])-MAX(tbl_vikor_2[S])))+((1-$E$2)*((tbl_vikor_2[[#This Row],[R]]-MAX(tbl_vikor_2[R]))/(MIN(tbl_vikor_2[R])-MAX(tbl_vikor_2[R]))))</f>
        <v>0.23369015113711927</v>
      </c>
      <c r="C1879" s="22">
        <f>_xlfn.RANK.EQ(tbl_vikor_3[[#This Row],[Q(𝜆)]],tbl_vikor_3[Q(𝜆)])</f>
        <v>1746</v>
      </c>
    </row>
    <row r="1880" spans="1:3" x14ac:dyDescent="0.55000000000000004">
      <c r="A1880" s="7">
        <f>[1]!tbl_gk[[#This Row],[ID]]</f>
        <v>269410</v>
      </c>
      <c r="B1880" s="25">
        <f>(($E$2*(tbl_vikor_2[[#This Row],[S]]-MAX(tbl_vikor_2[S])))/(MIN(tbl_vikor_2[S])-MAX(tbl_vikor_2[S])))+((1-$E$2)*((tbl_vikor_2[[#This Row],[R]]-MAX(tbl_vikor_2[R]))/(MIN(tbl_vikor_2[R])-MAX(tbl_vikor_2[R]))))</f>
        <v>0.43441892095611667</v>
      </c>
      <c r="C1880" s="22">
        <f>_xlfn.RANK.EQ(tbl_vikor_3[[#This Row],[Q(𝜆)]],tbl_vikor_3[Q(𝜆)])</f>
        <v>946</v>
      </c>
    </row>
    <row r="1881" spans="1:3" x14ac:dyDescent="0.55000000000000004">
      <c r="A1881" s="8">
        <f>[1]!tbl_gk[[#This Row],[ID]]</f>
        <v>269418</v>
      </c>
      <c r="B1881" s="26">
        <f>(($E$2*(tbl_vikor_2[[#This Row],[S]]-MAX(tbl_vikor_2[S])))/(MIN(tbl_vikor_2[S])-MAX(tbl_vikor_2[S])))+((1-$E$2)*((tbl_vikor_2[[#This Row],[R]]-MAX(tbl_vikor_2[R]))/(MIN(tbl_vikor_2[R])-MAX(tbl_vikor_2[R]))))</f>
        <v>0.20375514882428719</v>
      </c>
      <c r="C1881" s="22">
        <f>_xlfn.RANK.EQ(tbl_vikor_3[[#This Row],[Q(𝜆)]],tbl_vikor_3[Q(𝜆)])</f>
        <v>1825</v>
      </c>
    </row>
    <row r="1882" spans="1:3" x14ac:dyDescent="0.55000000000000004">
      <c r="A1882" s="7">
        <f>[1]!tbl_gk[[#This Row],[ID]]</f>
        <v>269434</v>
      </c>
      <c r="B1882" s="25">
        <f>(($E$2*(tbl_vikor_2[[#This Row],[S]]-MAX(tbl_vikor_2[S])))/(MIN(tbl_vikor_2[S])-MAX(tbl_vikor_2[S])))+((1-$E$2)*((tbl_vikor_2[[#This Row],[R]]-MAX(tbl_vikor_2[R]))/(MIN(tbl_vikor_2[R])-MAX(tbl_vikor_2[R]))))</f>
        <v>0.37950925273038238</v>
      </c>
      <c r="C1882" s="22">
        <f>_xlfn.RANK.EQ(tbl_vikor_3[[#This Row],[Q(𝜆)]],tbl_vikor_3[Q(𝜆)])</f>
        <v>1165</v>
      </c>
    </row>
    <row r="1883" spans="1:3" x14ac:dyDescent="0.55000000000000004">
      <c r="A1883" s="8">
        <f>[1]!tbl_gk[[#This Row],[ID]]</f>
        <v>269435</v>
      </c>
      <c r="B1883" s="26">
        <f>(($E$2*(tbl_vikor_2[[#This Row],[S]]-MAX(tbl_vikor_2[S])))/(MIN(tbl_vikor_2[S])-MAX(tbl_vikor_2[S])))+((1-$E$2)*((tbl_vikor_2[[#This Row],[R]]-MAX(tbl_vikor_2[R]))/(MIN(tbl_vikor_2[R])-MAX(tbl_vikor_2[R]))))</f>
        <v>0.31310901406012354</v>
      </c>
      <c r="C1883" s="22">
        <f>_xlfn.RANK.EQ(tbl_vikor_3[[#This Row],[Q(𝜆)]],tbl_vikor_3[Q(𝜆)])</f>
        <v>1457</v>
      </c>
    </row>
    <row r="1884" spans="1:3" x14ac:dyDescent="0.55000000000000004">
      <c r="A1884" s="7">
        <f>[1]!tbl_gk[[#This Row],[ID]]</f>
        <v>269480</v>
      </c>
      <c r="B1884" s="25">
        <f>(($E$2*(tbl_vikor_2[[#This Row],[S]]-MAX(tbl_vikor_2[S])))/(MIN(tbl_vikor_2[S])-MAX(tbl_vikor_2[S])))+((1-$E$2)*((tbl_vikor_2[[#This Row],[R]]-MAX(tbl_vikor_2[R]))/(MIN(tbl_vikor_2[R])-MAX(tbl_vikor_2[R]))))</f>
        <v>0.11541863846603853</v>
      </c>
      <c r="C1884" s="22">
        <f>_xlfn.RANK.EQ(tbl_vikor_3[[#This Row],[Q(𝜆)]],tbl_vikor_3[Q(𝜆)])</f>
        <v>1989</v>
      </c>
    </row>
    <row r="1885" spans="1:3" x14ac:dyDescent="0.55000000000000004">
      <c r="A1885" s="8">
        <f>[1]!tbl_gk[[#This Row],[ID]]</f>
        <v>269490</v>
      </c>
      <c r="B1885" s="26">
        <f>(($E$2*(tbl_vikor_2[[#This Row],[S]]-MAX(tbl_vikor_2[S])))/(MIN(tbl_vikor_2[S])-MAX(tbl_vikor_2[S])))+((1-$E$2)*((tbl_vikor_2[[#This Row],[R]]-MAX(tbl_vikor_2[R]))/(MIN(tbl_vikor_2[R])-MAX(tbl_vikor_2[R]))))</f>
        <v>0.33764830124407907</v>
      </c>
      <c r="C1885" s="22">
        <f>_xlfn.RANK.EQ(tbl_vikor_3[[#This Row],[Q(𝜆)]],tbl_vikor_3[Q(𝜆)])</f>
        <v>1359</v>
      </c>
    </row>
    <row r="1886" spans="1:3" x14ac:dyDescent="0.55000000000000004">
      <c r="A1886" s="7">
        <f>[1]!tbl_gk[[#This Row],[ID]]</f>
        <v>269502</v>
      </c>
      <c r="B1886" s="25">
        <f>(($E$2*(tbl_vikor_2[[#This Row],[S]]-MAX(tbl_vikor_2[S])))/(MIN(tbl_vikor_2[S])-MAX(tbl_vikor_2[S])))+((1-$E$2)*((tbl_vikor_2[[#This Row],[R]]-MAX(tbl_vikor_2[R]))/(MIN(tbl_vikor_2[R])-MAX(tbl_vikor_2[R]))))</f>
        <v>0.36493106840599621</v>
      </c>
      <c r="C1886" s="22">
        <f>_xlfn.RANK.EQ(tbl_vikor_3[[#This Row],[Q(𝜆)]],tbl_vikor_3[Q(𝜆)])</f>
        <v>1232</v>
      </c>
    </row>
    <row r="1887" spans="1:3" x14ac:dyDescent="0.55000000000000004">
      <c r="A1887" s="8">
        <f>[1]!tbl_gk[[#This Row],[ID]]</f>
        <v>269504</v>
      </c>
      <c r="B1887" s="26">
        <f>(($E$2*(tbl_vikor_2[[#This Row],[S]]-MAX(tbl_vikor_2[S])))/(MIN(tbl_vikor_2[S])-MAX(tbl_vikor_2[S])))+((1-$E$2)*((tbl_vikor_2[[#This Row],[R]]-MAX(tbl_vikor_2[R]))/(MIN(tbl_vikor_2[R])-MAX(tbl_vikor_2[R]))))</f>
        <v>0.26424496698053374</v>
      </c>
      <c r="C1887" s="22">
        <f>_xlfn.RANK.EQ(tbl_vikor_3[[#This Row],[Q(𝜆)]],tbl_vikor_3[Q(𝜆)])</f>
        <v>1650</v>
      </c>
    </row>
    <row r="1888" spans="1:3" x14ac:dyDescent="0.55000000000000004">
      <c r="A1888" s="7">
        <f>[1]!tbl_gk[[#This Row],[ID]]</f>
        <v>269511</v>
      </c>
      <c r="B1888" s="25">
        <f>(($E$2*(tbl_vikor_2[[#This Row],[S]]-MAX(tbl_vikor_2[S])))/(MIN(tbl_vikor_2[S])-MAX(tbl_vikor_2[S])))+((1-$E$2)*((tbl_vikor_2[[#This Row],[R]]-MAX(tbl_vikor_2[R]))/(MIN(tbl_vikor_2[R])-MAX(tbl_vikor_2[R]))))</f>
        <v>0.54640365755437992</v>
      </c>
      <c r="C1888" s="22">
        <f>_xlfn.RANK.EQ(tbl_vikor_3[[#This Row],[Q(𝜆)]],tbl_vikor_3[Q(𝜆)])</f>
        <v>477</v>
      </c>
    </row>
    <row r="1889" spans="1:3" x14ac:dyDescent="0.55000000000000004">
      <c r="A1889" s="8">
        <f>[1]!tbl_gk[[#This Row],[ID]]</f>
        <v>269514</v>
      </c>
      <c r="B1889" s="26">
        <f>(($E$2*(tbl_vikor_2[[#This Row],[S]]-MAX(tbl_vikor_2[S])))/(MIN(tbl_vikor_2[S])-MAX(tbl_vikor_2[S])))+((1-$E$2)*((tbl_vikor_2[[#This Row],[R]]-MAX(tbl_vikor_2[R]))/(MIN(tbl_vikor_2[R])-MAX(tbl_vikor_2[R]))))</f>
        <v>0.1476843885576215</v>
      </c>
      <c r="C1889" s="22">
        <f>_xlfn.RANK.EQ(tbl_vikor_3[[#This Row],[Q(𝜆)]],tbl_vikor_3[Q(𝜆)])</f>
        <v>1938</v>
      </c>
    </row>
    <row r="1890" spans="1:3" x14ac:dyDescent="0.55000000000000004">
      <c r="A1890" s="7">
        <f>[1]!tbl_gk[[#This Row],[ID]]</f>
        <v>269521</v>
      </c>
      <c r="B1890" s="25">
        <f>(($E$2*(tbl_vikor_2[[#This Row],[S]]-MAX(tbl_vikor_2[S])))/(MIN(tbl_vikor_2[S])-MAX(tbl_vikor_2[S])))+((1-$E$2)*((tbl_vikor_2[[#This Row],[R]]-MAX(tbl_vikor_2[R]))/(MIN(tbl_vikor_2[R])-MAX(tbl_vikor_2[R]))))</f>
        <v>0.27781009549932623</v>
      </c>
      <c r="C1890" s="22">
        <f>_xlfn.RANK.EQ(tbl_vikor_3[[#This Row],[Q(𝜆)]],tbl_vikor_3[Q(𝜆)])</f>
        <v>1592</v>
      </c>
    </row>
    <row r="1891" spans="1:3" x14ac:dyDescent="0.55000000000000004">
      <c r="A1891" s="8">
        <f>[1]!tbl_gk[[#This Row],[ID]]</f>
        <v>269526</v>
      </c>
      <c r="B1891" s="26">
        <f>(($E$2*(tbl_vikor_2[[#This Row],[S]]-MAX(tbl_vikor_2[S])))/(MIN(tbl_vikor_2[S])-MAX(tbl_vikor_2[S])))+((1-$E$2)*((tbl_vikor_2[[#This Row],[R]]-MAX(tbl_vikor_2[R]))/(MIN(tbl_vikor_2[R])-MAX(tbl_vikor_2[R]))))</f>
        <v>5.5986143670536087E-2</v>
      </c>
      <c r="C1891" s="22">
        <f>_xlfn.RANK.EQ(tbl_vikor_3[[#This Row],[Q(𝜆)]],tbl_vikor_3[Q(𝜆)])</f>
        <v>2034</v>
      </c>
    </row>
    <row r="1892" spans="1:3" x14ac:dyDescent="0.55000000000000004">
      <c r="A1892" s="7">
        <f>[1]!tbl_gk[[#This Row],[ID]]</f>
        <v>269536</v>
      </c>
      <c r="B1892" s="25">
        <f>(($E$2*(tbl_vikor_2[[#This Row],[S]]-MAX(tbl_vikor_2[S])))/(MIN(tbl_vikor_2[S])-MAX(tbl_vikor_2[S])))+((1-$E$2)*((tbl_vikor_2[[#This Row],[R]]-MAX(tbl_vikor_2[R]))/(MIN(tbl_vikor_2[R])-MAX(tbl_vikor_2[R]))))</f>
        <v>0.2411417394126687</v>
      </c>
      <c r="C1892" s="22">
        <f>_xlfn.RANK.EQ(tbl_vikor_3[[#This Row],[Q(𝜆)]],tbl_vikor_3[Q(𝜆)])</f>
        <v>1728</v>
      </c>
    </row>
    <row r="1893" spans="1:3" x14ac:dyDescent="0.55000000000000004">
      <c r="A1893" s="8">
        <f>[1]!tbl_gk[[#This Row],[ID]]</f>
        <v>269542</v>
      </c>
      <c r="B1893" s="26">
        <f>(($E$2*(tbl_vikor_2[[#This Row],[S]]-MAX(tbl_vikor_2[S])))/(MIN(tbl_vikor_2[S])-MAX(tbl_vikor_2[S])))+((1-$E$2)*((tbl_vikor_2[[#This Row],[R]]-MAX(tbl_vikor_2[R]))/(MIN(tbl_vikor_2[R])-MAX(tbl_vikor_2[R]))))</f>
        <v>0.13654209112800819</v>
      </c>
      <c r="C1893" s="22">
        <f>_xlfn.RANK.EQ(tbl_vikor_3[[#This Row],[Q(𝜆)]],tbl_vikor_3[Q(𝜆)])</f>
        <v>1959</v>
      </c>
    </row>
    <row r="1894" spans="1:3" x14ac:dyDescent="0.55000000000000004">
      <c r="A1894" s="7">
        <f>[1]!tbl_gk[[#This Row],[ID]]</f>
        <v>269546</v>
      </c>
      <c r="B1894" s="25">
        <f>(($E$2*(tbl_vikor_2[[#This Row],[S]]-MAX(tbl_vikor_2[S])))/(MIN(tbl_vikor_2[S])-MAX(tbl_vikor_2[S])))+((1-$E$2)*((tbl_vikor_2[[#This Row],[R]]-MAX(tbl_vikor_2[R]))/(MIN(tbl_vikor_2[R])-MAX(tbl_vikor_2[R]))))</f>
        <v>0.11320879428901398</v>
      </c>
      <c r="C1894" s="22">
        <f>_xlfn.RANK.EQ(tbl_vikor_3[[#This Row],[Q(𝜆)]],tbl_vikor_3[Q(𝜆)])</f>
        <v>1992</v>
      </c>
    </row>
    <row r="1895" spans="1:3" x14ac:dyDescent="0.55000000000000004">
      <c r="A1895" s="8">
        <f>[1]!tbl_gk[[#This Row],[ID]]</f>
        <v>269557</v>
      </c>
      <c r="B1895" s="26">
        <f>(($E$2*(tbl_vikor_2[[#This Row],[S]]-MAX(tbl_vikor_2[S])))/(MIN(tbl_vikor_2[S])-MAX(tbl_vikor_2[S])))+((1-$E$2)*((tbl_vikor_2[[#This Row],[R]]-MAX(tbl_vikor_2[R]))/(MIN(tbl_vikor_2[R])-MAX(tbl_vikor_2[R]))))</f>
        <v>0.43007041487433678</v>
      </c>
      <c r="C1895" s="22">
        <f>_xlfn.RANK.EQ(tbl_vikor_3[[#This Row],[Q(𝜆)]],tbl_vikor_3[Q(𝜆)])</f>
        <v>963</v>
      </c>
    </row>
    <row r="1896" spans="1:3" x14ac:dyDescent="0.55000000000000004">
      <c r="A1896" s="7">
        <f>[1]!tbl_gk[[#This Row],[ID]]</f>
        <v>269560</v>
      </c>
      <c r="B1896" s="25">
        <f>(($E$2*(tbl_vikor_2[[#This Row],[S]]-MAX(tbl_vikor_2[S])))/(MIN(tbl_vikor_2[S])-MAX(tbl_vikor_2[S])))+((1-$E$2)*((tbl_vikor_2[[#This Row],[R]]-MAX(tbl_vikor_2[R]))/(MIN(tbl_vikor_2[R])-MAX(tbl_vikor_2[R]))))</f>
        <v>0.3283124765528031</v>
      </c>
      <c r="C1896" s="22">
        <f>_xlfn.RANK.EQ(tbl_vikor_3[[#This Row],[Q(𝜆)]],tbl_vikor_3[Q(𝜆)])</f>
        <v>1404</v>
      </c>
    </row>
    <row r="1897" spans="1:3" x14ac:dyDescent="0.55000000000000004">
      <c r="A1897" s="8">
        <f>[1]!tbl_gk[[#This Row],[ID]]</f>
        <v>269573</v>
      </c>
      <c r="B1897" s="26">
        <f>(($E$2*(tbl_vikor_2[[#This Row],[S]]-MAX(tbl_vikor_2[S])))/(MIN(tbl_vikor_2[S])-MAX(tbl_vikor_2[S])))+((1-$E$2)*((tbl_vikor_2[[#This Row],[R]]-MAX(tbl_vikor_2[R]))/(MIN(tbl_vikor_2[R])-MAX(tbl_vikor_2[R]))))</f>
        <v>0.24185176346703591</v>
      </c>
      <c r="C1897" s="22">
        <f>_xlfn.RANK.EQ(tbl_vikor_3[[#This Row],[Q(𝜆)]],tbl_vikor_3[Q(𝜆)])</f>
        <v>1725</v>
      </c>
    </row>
    <row r="1898" spans="1:3" x14ac:dyDescent="0.55000000000000004">
      <c r="A1898" s="7">
        <f>[1]!tbl_gk[[#This Row],[ID]]</f>
        <v>269575</v>
      </c>
      <c r="B1898" s="25">
        <f>(($E$2*(tbl_vikor_2[[#This Row],[S]]-MAX(tbl_vikor_2[S])))/(MIN(tbl_vikor_2[S])-MAX(tbl_vikor_2[S])))+((1-$E$2)*((tbl_vikor_2[[#This Row],[R]]-MAX(tbl_vikor_2[R]))/(MIN(tbl_vikor_2[R])-MAX(tbl_vikor_2[R]))))</f>
        <v>0.31712273052813467</v>
      </c>
      <c r="C1898" s="22">
        <f>_xlfn.RANK.EQ(tbl_vikor_3[[#This Row],[Q(𝜆)]],tbl_vikor_3[Q(𝜆)])</f>
        <v>1446</v>
      </c>
    </row>
    <row r="1899" spans="1:3" x14ac:dyDescent="0.55000000000000004">
      <c r="A1899" s="8">
        <f>[1]!tbl_gk[[#This Row],[ID]]</f>
        <v>269598</v>
      </c>
      <c r="B1899" s="26">
        <f>(($E$2*(tbl_vikor_2[[#This Row],[S]]-MAX(tbl_vikor_2[S])))/(MIN(tbl_vikor_2[S])-MAX(tbl_vikor_2[S])))+((1-$E$2)*((tbl_vikor_2[[#This Row],[R]]-MAX(tbl_vikor_2[R]))/(MIN(tbl_vikor_2[R])-MAX(tbl_vikor_2[R]))))</f>
        <v>0.1276972145592227</v>
      </c>
      <c r="C1899" s="22">
        <f>_xlfn.RANK.EQ(tbl_vikor_3[[#This Row],[Q(𝜆)]],tbl_vikor_3[Q(𝜆)])</f>
        <v>1974</v>
      </c>
    </row>
    <row r="1900" spans="1:3" x14ac:dyDescent="0.55000000000000004">
      <c r="A1900" s="7">
        <f>[1]!tbl_gk[[#This Row],[ID]]</f>
        <v>269613</v>
      </c>
      <c r="B1900" s="25">
        <f>(($E$2*(tbl_vikor_2[[#This Row],[S]]-MAX(tbl_vikor_2[S])))/(MIN(tbl_vikor_2[S])-MAX(tbl_vikor_2[S])))+((1-$E$2)*((tbl_vikor_2[[#This Row],[R]]-MAX(tbl_vikor_2[R]))/(MIN(tbl_vikor_2[R])-MAX(tbl_vikor_2[R]))))</f>
        <v>0.11220606492421042</v>
      </c>
      <c r="C1900" s="22">
        <f>_xlfn.RANK.EQ(tbl_vikor_3[[#This Row],[Q(𝜆)]],tbl_vikor_3[Q(𝜆)])</f>
        <v>1994</v>
      </c>
    </row>
    <row r="1901" spans="1:3" x14ac:dyDescent="0.55000000000000004">
      <c r="A1901" s="8">
        <f>[1]!tbl_gk[[#This Row],[ID]]</f>
        <v>269623</v>
      </c>
      <c r="B1901" s="26">
        <f>(($E$2*(tbl_vikor_2[[#This Row],[S]]-MAX(tbl_vikor_2[S])))/(MIN(tbl_vikor_2[S])-MAX(tbl_vikor_2[S])))+((1-$E$2)*((tbl_vikor_2[[#This Row],[R]]-MAX(tbl_vikor_2[R]))/(MIN(tbl_vikor_2[R])-MAX(tbl_vikor_2[R]))))</f>
        <v>0.32300931056665683</v>
      </c>
      <c r="C1901" s="22">
        <f>_xlfn.RANK.EQ(tbl_vikor_3[[#This Row],[Q(𝜆)]],tbl_vikor_3[Q(𝜆)])</f>
        <v>1422</v>
      </c>
    </row>
    <row r="1902" spans="1:3" x14ac:dyDescent="0.55000000000000004">
      <c r="A1902" s="7">
        <f>[1]!tbl_gk[[#This Row],[ID]]</f>
        <v>269626</v>
      </c>
      <c r="B1902" s="25">
        <f>(($E$2*(tbl_vikor_2[[#This Row],[S]]-MAX(tbl_vikor_2[S])))/(MIN(tbl_vikor_2[S])-MAX(tbl_vikor_2[S])))+((1-$E$2)*((tbl_vikor_2[[#This Row],[R]]-MAX(tbl_vikor_2[R]))/(MIN(tbl_vikor_2[R])-MAX(tbl_vikor_2[R]))))</f>
        <v>0.43531937797823383</v>
      </c>
      <c r="C1902" s="22">
        <f>_xlfn.RANK.EQ(tbl_vikor_3[[#This Row],[Q(𝜆)]],tbl_vikor_3[Q(𝜆)])</f>
        <v>941</v>
      </c>
    </row>
    <row r="1903" spans="1:3" x14ac:dyDescent="0.55000000000000004">
      <c r="A1903" s="8">
        <f>[1]!tbl_gk[[#This Row],[ID]]</f>
        <v>269641</v>
      </c>
      <c r="B1903" s="26">
        <f>(($E$2*(tbl_vikor_2[[#This Row],[S]]-MAX(tbl_vikor_2[S])))/(MIN(tbl_vikor_2[S])-MAX(tbl_vikor_2[S])))+((1-$E$2)*((tbl_vikor_2[[#This Row],[R]]-MAX(tbl_vikor_2[R]))/(MIN(tbl_vikor_2[R])-MAX(tbl_vikor_2[R]))))</f>
        <v>0.42727526676941374</v>
      </c>
      <c r="C1903" s="22">
        <f>_xlfn.RANK.EQ(tbl_vikor_3[[#This Row],[Q(𝜆)]],tbl_vikor_3[Q(𝜆)])</f>
        <v>972</v>
      </c>
    </row>
    <row r="1904" spans="1:3" x14ac:dyDescent="0.55000000000000004">
      <c r="A1904" s="7">
        <f>[1]!tbl_gk[[#This Row],[ID]]</f>
        <v>269695</v>
      </c>
      <c r="B1904" s="25">
        <f>(($E$2*(tbl_vikor_2[[#This Row],[S]]-MAX(tbl_vikor_2[S])))/(MIN(tbl_vikor_2[S])-MAX(tbl_vikor_2[S])))+((1-$E$2)*((tbl_vikor_2[[#This Row],[R]]-MAX(tbl_vikor_2[R]))/(MIN(tbl_vikor_2[R])-MAX(tbl_vikor_2[R]))))</f>
        <v>0.26036453269147974</v>
      </c>
      <c r="C1904" s="22">
        <f>_xlfn.RANK.EQ(tbl_vikor_3[[#This Row],[Q(𝜆)]],tbl_vikor_3[Q(𝜆)])</f>
        <v>1660</v>
      </c>
    </row>
    <row r="1905" spans="1:3" x14ac:dyDescent="0.55000000000000004">
      <c r="A1905" s="8">
        <f>[1]!tbl_gk[[#This Row],[ID]]</f>
        <v>269702</v>
      </c>
      <c r="B1905" s="26">
        <f>(($E$2*(tbl_vikor_2[[#This Row],[S]]-MAX(tbl_vikor_2[S])))/(MIN(tbl_vikor_2[S])-MAX(tbl_vikor_2[S])))+((1-$E$2)*((tbl_vikor_2[[#This Row],[R]]-MAX(tbl_vikor_2[R]))/(MIN(tbl_vikor_2[R])-MAX(tbl_vikor_2[R]))))</f>
        <v>0.13393663672084058</v>
      </c>
      <c r="C1905" s="22">
        <f>_xlfn.RANK.EQ(tbl_vikor_3[[#This Row],[Q(𝜆)]],tbl_vikor_3[Q(𝜆)])</f>
        <v>1965</v>
      </c>
    </row>
    <row r="1906" spans="1:3" x14ac:dyDescent="0.55000000000000004">
      <c r="A1906" s="7">
        <f>[1]!tbl_gk[[#This Row],[ID]]</f>
        <v>269707</v>
      </c>
      <c r="B1906" s="25">
        <f>(($E$2*(tbl_vikor_2[[#This Row],[S]]-MAX(tbl_vikor_2[S])))/(MIN(tbl_vikor_2[S])-MAX(tbl_vikor_2[S])))+((1-$E$2)*((tbl_vikor_2[[#This Row],[R]]-MAX(tbl_vikor_2[R]))/(MIN(tbl_vikor_2[R])-MAX(tbl_vikor_2[R]))))</f>
        <v>0.41073993367656636</v>
      </c>
      <c r="C1906" s="22">
        <f>_xlfn.RANK.EQ(tbl_vikor_3[[#This Row],[Q(𝜆)]],tbl_vikor_3[Q(𝜆)])</f>
        <v>1054</v>
      </c>
    </row>
    <row r="1907" spans="1:3" x14ac:dyDescent="0.55000000000000004">
      <c r="A1907" s="8">
        <f>[1]!tbl_gk[[#This Row],[ID]]</f>
        <v>269715</v>
      </c>
      <c r="B1907" s="26">
        <f>(($E$2*(tbl_vikor_2[[#This Row],[S]]-MAX(tbl_vikor_2[S])))/(MIN(tbl_vikor_2[S])-MAX(tbl_vikor_2[S])))+((1-$E$2)*((tbl_vikor_2[[#This Row],[R]]-MAX(tbl_vikor_2[R]))/(MIN(tbl_vikor_2[R])-MAX(tbl_vikor_2[R]))))</f>
        <v>0.1936368719339962</v>
      </c>
      <c r="C1907" s="22">
        <f>_xlfn.RANK.EQ(tbl_vikor_3[[#This Row],[Q(𝜆)]],tbl_vikor_3[Q(𝜆)])</f>
        <v>1850</v>
      </c>
    </row>
    <row r="1908" spans="1:3" x14ac:dyDescent="0.55000000000000004">
      <c r="A1908" s="7">
        <f>[1]!tbl_gk[[#This Row],[ID]]</f>
        <v>269732</v>
      </c>
      <c r="B1908" s="25">
        <f>(($E$2*(tbl_vikor_2[[#This Row],[S]]-MAX(tbl_vikor_2[S])))/(MIN(tbl_vikor_2[S])-MAX(tbl_vikor_2[S])))+((1-$E$2)*((tbl_vikor_2[[#This Row],[R]]-MAX(tbl_vikor_2[R]))/(MIN(tbl_vikor_2[R])-MAX(tbl_vikor_2[R]))))</f>
        <v>0.17380532378247687</v>
      </c>
      <c r="C1908" s="22">
        <f>_xlfn.RANK.EQ(tbl_vikor_3[[#This Row],[Q(𝜆)]],tbl_vikor_3[Q(𝜆)])</f>
        <v>1898</v>
      </c>
    </row>
    <row r="1909" spans="1:3" x14ac:dyDescent="0.55000000000000004">
      <c r="A1909" s="8">
        <f>[1]!tbl_gk[[#This Row],[ID]]</f>
        <v>269746</v>
      </c>
      <c r="B1909" s="26">
        <f>(($E$2*(tbl_vikor_2[[#This Row],[S]]-MAX(tbl_vikor_2[S])))/(MIN(tbl_vikor_2[S])-MAX(tbl_vikor_2[S])))+((1-$E$2)*((tbl_vikor_2[[#This Row],[R]]-MAX(tbl_vikor_2[R]))/(MIN(tbl_vikor_2[R])-MAX(tbl_vikor_2[R]))))</f>
        <v>0.2196592633089719</v>
      </c>
      <c r="C1909" s="22">
        <f>_xlfn.RANK.EQ(tbl_vikor_3[[#This Row],[Q(𝜆)]],tbl_vikor_3[Q(𝜆)])</f>
        <v>1789</v>
      </c>
    </row>
    <row r="1910" spans="1:3" x14ac:dyDescent="0.55000000000000004">
      <c r="A1910" s="7">
        <f>[1]!tbl_gk[[#This Row],[ID]]</f>
        <v>269752</v>
      </c>
      <c r="B1910" s="25">
        <f>(($E$2*(tbl_vikor_2[[#This Row],[S]]-MAX(tbl_vikor_2[S])))/(MIN(tbl_vikor_2[S])-MAX(tbl_vikor_2[S])))+((1-$E$2)*((tbl_vikor_2[[#This Row],[R]]-MAX(tbl_vikor_2[R]))/(MIN(tbl_vikor_2[R])-MAX(tbl_vikor_2[R]))))</f>
        <v>0.38723846353694374</v>
      </c>
      <c r="C1910" s="22">
        <f>_xlfn.RANK.EQ(tbl_vikor_3[[#This Row],[Q(𝜆)]],tbl_vikor_3[Q(𝜆)])</f>
        <v>1138</v>
      </c>
    </row>
    <row r="1911" spans="1:3" x14ac:dyDescent="0.55000000000000004">
      <c r="A1911" s="8">
        <f>[1]!tbl_gk[[#This Row],[ID]]</f>
        <v>269754</v>
      </c>
      <c r="B1911" s="26">
        <f>(($E$2*(tbl_vikor_2[[#This Row],[S]]-MAX(tbl_vikor_2[S])))/(MIN(tbl_vikor_2[S])-MAX(tbl_vikor_2[S])))+((1-$E$2)*((tbl_vikor_2[[#This Row],[R]]-MAX(tbl_vikor_2[R]))/(MIN(tbl_vikor_2[R])-MAX(tbl_vikor_2[R]))))</f>
        <v>0.20218731225551342</v>
      </c>
      <c r="C1911" s="22">
        <f>_xlfn.RANK.EQ(tbl_vikor_3[[#This Row],[Q(𝜆)]],tbl_vikor_3[Q(𝜆)])</f>
        <v>1829</v>
      </c>
    </row>
    <row r="1912" spans="1:3" x14ac:dyDescent="0.55000000000000004">
      <c r="A1912" s="7">
        <f>[1]!tbl_gk[[#This Row],[ID]]</f>
        <v>269769</v>
      </c>
      <c r="B1912" s="25">
        <f>(($E$2*(tbl_vikor_2[[#This Row],[S]]-MAX(tbl_vikor_2[S])))/(MIN(tbl_vikor_2[S])-MAX(tbl_vikor_2[S])))+((1-$E$2)*((tbl_vikor_2[[#This Row],[R]]-MAX(tbl_vikor_2[R]))/(MIN(tbl_vikor_2[R])-MAX(tbl_vikor_2[R]))))</f>
        <v>0.79076938209767778</v>
      </c>
      <c r="C1912" s="22">
        <f>_xlfn.RANK.EQ(tbl_vikor_3[[#This Row],[Q(𝜆)]],tbl_vikor_3[Q(𝜆)])</f>
        <v>44</v>
      </c>
    </row>
    <row r="1913" spans="1:3" x14ac:dyDescent="0.55000000000000004">
      <c r="A1913" s="8">
        <f>[1]!tbl_gk[[#This Row],[ID]]</f>
        <v>269774</v>
      </c>
      <c r="B1913" s="26">
        <f>(($E$2*(tbl_vikor_2[[#This Row],[S]]-MAX(tbl_vikor_2[S])))/(MIN(tbl_vikor_2[S])-MAX(tbl_vikor_2[S])))+((1-$E$2)*((tbl_vikor_2[[#This Row],[R]]-MAX(tbl_vikor_2[R]))/(MIN(tbl_vikor_2[R])-MAX(tbl_vikor_2[R]))))</f>
        <v>0.63788091193631358</v>
      </c>
      <c r="C1913" s="22">
        <f>_xlfn.RANK.EQ(tbl_vikor_3[[#This Row],[Q(𝜆)]],tbl_vikor_3[Q(𝜆)])</f>
        <v>222</v>
      </c>
    </row>
    <row r="1914" spans="1:3" x14ac:dyDescent="0.55000000000000004">
      <c r="A1914" s="7">
        <f>[1]!tbl_gk[[#This Row],[ID]]</f>
        <v>269774</v>
      </c>
      <c r="B1914" s="25">
        <f>(($E$2*(tbl_vikor_2[[#This Row],[S]]-MAX(tbl_vikor_2[S])))/(MIN(tbl_vikor_2[S])-MAX(tbl_vikor_2[S])))+((1-$E$2)*((tbl_vikor_2[[#This Row],[R]]-MAX(tbl_vikor_2[R]))/(MIN(tbl_vikor_2[R])-MAX(tbl_vikor_2[R]))))</f>
        <v>0.63788091193631358</v>
      </c>
      <c r="C1914" s="22">
        <f>_xlfn.RANK.EQ(tbl_vikor_3[[#This Row],[Q(𝜆)]],tbl_vikor_3[Q(𝜆)])</f>
        <v>222</v>
      </c>
    </row>
    <row r="1915" spans="1:3" x14ac:dyDescent="0.55000000000000004">
      <c r="A1915" s="8">
        <f>[1]!tbl_gk[[#This Row],[ID]]</f>
        <v>269791</v>
      </c>
      <c r="B1915" s="26">
        <f>(($E$2*(tbl_vikor_2[[#This Row],[S]]-MAX(tbl_vikor_2[S])))/(MIN(tbl_vikor_2[S])-MAX(tbl_vikor_2[S])))+((1-$E$2)*((tbl_vikor_2[[#This Row],[R]]-MAX(tbl_vikor_2[R]))/(MIN(tbl_vikor_2[R])-MAX(tbl_vikor_2[R]))))</f>
        <v>0.30440569481342095</v>
      </c>
      <c r="C1915" s="22">
        <f>_xlfn.RANK.EQ(tbl_vikor_3[[#This Row],[Q(𝜆)]],tbl_vikor_3[Q(𝜆)])</f>
        <v>1491</v>
      </c>
    </row>
    <row r="1916" spans="1:3" x14ac:dyDescent="0.55000000000000004">
      <c r="A1916" s="7">
        <f>[1]!tbl_gk[[#This Row],[ID]]</f>
        <v>269795</v>
      </c>
      <c r="B1916" s="25">
        <f>(($E$2*(tbl_vikor_2[[#This Row],[S]]-MAX(tbl_vikor_2[S])))/(MIN(tbl_vikor_2[S])-MAX(tbl_vikor_2[S])))+((1-$E$2)*((tbl_vikor_2[[#This Row],[R]]-MAX(tbl_vikor_2[R]))/(MIN(tbl_vikor_2[R])-MAX(tbl_vikor_2[R]))))</f>
        <v>0.28842237708447882</v>
      </c>
      <c r="C1916" s="22">
        <f>_xlfn.RANK.EQ(tbl_vikor_3[[#This Row],[Q(𝜆)]],tbl_vikor_3[Q(𝜆)])</f>
        <v>1545</v>
      </c>
    </row>
    <row r="1917" spans="1:3" x14ac:dyDescent="0.55000000000000004">
      <c r="A1917" s="8">
        <f>[1]!tbl_gk[[#This Row],[ID]]</f>
        <v>269827</v>
      </c>
      <c r="B1917" s="26">
        <f>(($E$2*(tbl_vikor_2[[#This Row],[S]]-MAX(tbl_vikor_2[S])))/(MIN(tbl_vikor_2[S])-MAX(tbl_vikor_2[S])))+((1-$E$2)*((tbl_vikor_2[[#This Row],[R]]-MAX(tbl_vikor_2[R]))/(MIN(tbl_vikor_2[R])-MAX(tbl_vikor_2[R]))))</f>
        <v>0.29447360932879207</v>
      </c>
      <c r="C1917" s="22">
        <f>_xlfn.RANK.EQ(tbl_vikor_3[[#This Row],[Q(𝜆)]],tbl_vikor_3[Q(𝜆)])</f>
        <v>1523</v>
      </c>
    </row>
    <row r="1918" spans="1:3" x14ac:dyDescent="0.55000000000000004">
      <c r="A1918" s="7">
        <f>[1]!tbl_gk[[#This Row],[ID]]</f>
        <v>269833</v>
      </c>
      <c r="B1918" s="25">
        <f>(($E$2*(tbl_vikor_2[[#This Row],[S]]-MAX(tbl_vikor_2[S])))/(MIN(tbl_vikor_2[S])-MAX(tbl_vikor_2[S])))+((1-$E$2)*((tbl_vikor_2[[#This Row],[R]]-MAX(tbl_vikor_2[R]))/(MIN(tbl_vikor_2[R])-MAX(tbl_vikor_2[R]))))</f>
        <v>0.38385872268212612</v>
      </c>
      <c r="C1918" s="22">
        <f>_xlfn.RANK.EQ(tbl_vikor_3[[#This Row],[Q(𝜆)]],tbl_vikor_3[Q(𝜆)])</f>
        <v>1148</v>
      </c>
    </row>
    <row r="1919" spans="1:3" x14ac:dyDescent="0.55000000000000004">
      <c r="A1919" s="8">
        <f>[1]!tbl_gk[[#This Row],[ID]]</f>
        <v>269834</v>
      </c>
      <c r="B1919" s="26">
        <f>(($E$2*(tbl_vikor_2[[#This Row],[S]]-MAX(tbl_vikor_2[S])))/(MIN(tbl_vikor_2[S])-MAX(tbl_vikor_2[S])))+((1-$E$2)*((tbl_vikor_2[[#This Row],[R]]-MAX(tbl_vikor_2[R]))/(MIN(tbl_vikor_2[R])-MAX(tbl_vikor_2[R]))))</f>
        <v>0.20991075703302764</v>
      </c>
      <c r="C1919" s="22">
        <f>_xlfn.RANK.EQ(tbl_vikor_3[[#This Row],[Q(𝜆)]],tbl_vikor_3[Q(𝜆)])</f>
        <v>1814</v>
      </c>
    </row>
    <row r="1920" spans="1:3" x14ac:dyDescent="0.55000000000000004">
      <c r="A1920" s="7">
        <f>[1]!tbl_gk[[#This Row],[ID]]</f>
        <v>269839</v>
      </c>
      <c r="B1920" s="25">
        <f>(($E$2*(tbl_vikor_2[[#This Row],[S]]-MAX(tbl_vikor_2[S])))/(MIN(tbl_vikor_2[S])-MAX(tbl_vikor_2[S])))+((1-$E$2)*((tbl_vikor_2[[#This Row],[R]]-MAX(tbl_vikor_2[R]))/(MIN(tbl_vikor_2[R])-MAX(tbl_vikor_2[R]))))</f>
        <v>0.26229094466904035</v>
      </c>
      <c r="C1920" s="22">
        <f>_xlfn.RANK.EQ(tbl_vikor_3[[#This Row],[Q(𝜆)]],tbl_vikor_3[Q(𝜆)])</f>
        <v>1656</v>
      </c>
    </row>
    <row r="1921" spans="1:3" x14ac:dyDescent="0.55000000000000004">
      <c r="A1921" s="8">
        <f>[1]!tbl_gk[[#This Row],[ID]]</f>
        <v>269864</v>
      </c>
      <c r="B1921" s="26">
        <f>(($E$2*(tbl_vikor_2[[#This Row],[S]]-MAX(tbl_vikor_2[S])))/(MIN(tbl_vikor_2[S])-MAX(tbl_vikor_2[S])))+((1-$E$2)*((tbl_vikor_2[[#This Row],[R]]-MAX(tbl_vikor_2[R]))/(MIN(tbl_vikor_2[R])-MAX(tbl_vikor_2[R]))))</f>
        <v>0.33983997497842294</v>
      </c>
      <c r="C1921" s="22">
        <f>_xlfn.RANK.EQ(tbl_vikor_3[[#This Row],[Q(𝜆)]],tbl_vikor_3[Q(𝜆)])</f>
        <v>1345</v>
      </c>
    </row>
    <row r="1922" spans="1:3" x14ac:dyDescent="0.55000000000000004">
      <c r="A1922" s="7">
        <f>[1]!tbl_gk[[#This Row],[ID]]</f>
        <v>269880</v>
      </c>
      <c r="B1922" s="25">
        <f>(($E$2*(tbl_vikor_2[[#This Row],[S]]-MAX(tbl_vikor_2[S])))/(MIN(tbl_vikor_2[S])-MAX(tbl_vikor_2[S])))+((1-$E$2)*((tbl_vikor_2[[#This Row],[R]]-MAX(tbl_vikor_2[R]))/(MIN(tbl_vikor_2[R])-MAX(tbl_vikor_2[R]))))</f>
        <v>0.41530955277688564</v>
      </c>
      <c r="C1922" s="22">
        <f>_xlfn.RANK.EQ(tbl_vikor_3[[#This Row],[Q(𝜆)]],tbl_vikor_3[Q(𝜆)])</f>
        <v>1030</v>
      </c>
    </row>
    <row r="1923" spans="1:3" x14ac:dyDescent="0.55000000000000004">
      <c r="A1923" s="8">
        <f>[1]!tbl_gk[[#This Row],[ID]]</f>
        <v>269893</v>
      </c>
      <c r="B1923" s="26">
        <f>(($E$2*(tbl_vikor_2[[#This Row],[S]]-MAX(tbl_vikor_2[S])))/(MIN(tbl_vikor_2[S])-MAX(tbl_vikor_2[S])))+((1-$E$2)*((tbl_vikor_2[[#This Row],[R]]-MAX(tbl_vikor_2[R]))/(MIN(tbl_vikor_2[R])-MAX(tbl_vikor_2[R]))))</f>
        <v>0.18396888364063785</v>
      </c>
      <c r="C1923" s="22">
        <f>_xlfn.RANK.EQ(tbl_vikor_3[[#This Row],[Q(𝜆)]],tbl_vikor_3[Q(𝜆)])</f>
        <v>1869</v>
      </c>
    </row>
    <row r="1924" spans="1:3" x14ac:dyDescent="0.55000000000000004">
      <c r="A1924" s="7">
        <f>[1]!tbl_gk[[#This Row],[ID]]</f>
        <v>269916</v>
      </c>
      <c r="B1924" s="25">
        <f>(($E$2*(tbl_vikor_2[[#This Row],[S]]-MAX(tbl_vikor_2[S])))/(MIN(tbl_vikor_2[S])-MAX(tbl_vikor_2[S])))+((1-$E$2)*((tbl_vikor_2[[#This Row],[R]]-MAX(tbl_vikor_2[R]))/(MIN(tbl_vikor_2[R])-MAX(tbl_vikor_2[R]))))</f>
        <v>0.28864083054604073</v>
      </c>
      <c r="C1924" s="22">
        <f>_xlfn.RANK.EQ(tbl_vikor_3[[#This Row],[Q(𝜆)]],tbl_vikor_3[Q(𝜆)])</f>
        <v>1543</v>
      </c>
    </row>
    <row r="1925" spans="1:3" x14ac:dyDescent="0.55000000000000004">
      <c r="A1925" s="8">
        <f>[1]!tbl_gk[[#This Row],[ID]]</f>
        <v>269929</v>
      </c>
      <c r="B1925" s="26">
        <f>(($E$2*(tbl_vikor_2[[#This Row],[S]]-MAX(tbl_vikor_2[S])))/(MIN(tbl_vikor_2[S])-MAX(tbl_vikor_2[S])))+((1-$E$2)*((tbl_vikor_2[[#This Row],[R]]-MAX(tbl_vikor_2[R]))/(MIN(tbl_vikor_2[R])-MAX(tbl_vikor_2[R]))))</f>
        <v>0.2353274601344208</v>
      </c>
      <c r="C1925" s="22">
        <f>_xlfn.RANK.EQ(tbl_vikor_3[[#This Row],[Q(𝜆)]],tbl_vikor_3[Q(𝜆)])</f>
        <v>1741</v>
      </c>
    </row>
    <row r="1926" spans="1:3" x14ac:dyDescent="0.55000000000000004">
      <c r="A1926" s="7">
        <f>[1]!tbl_gk[[#This Row],[ID]]</f>
        <v>269955</v>
      </c>
      <c r="B1926" s="25">
        <f>(($E$2*(tbl_vikor_2[[#This Row],[S]]-MAX(tbl_vikor_2[S])))/(MIN(tbl_vikor_2[S])-MAX(tbl_vikor_2[S])))+((1-$E$2)*((tbl_vikor_2[[#This Row],[R]]-MAX(tbl_vikor_2[R]))/(MIN(tbl_vikor_2[R])-MAX(tbl_vikor_2[R]))))</f>
        <v>0.45779311469824824</v>
      </c>
      <c r="C1926" s="22">
        <f>_xlfn.RANK.EQ(tbl_vikor_3[[#This Row],[Q(𝜆)]],tbl_vikor_3[Q(𝜆)])</f>
        <v>827</v>
      </c>
    </row>
    <row r="1927" spans="1:3" x14ac:dyDescent="0.55000000000000004">
      <c r="A1927" s="8">
        <f>[1]!tbl_gk[[#This Row],[ID]]</f>
        <v>269967</v>
      </c>
      <c r="B1927" s="26">
        <f>(($E$2*(tbl_vikor_2[[#This Row],[S]]-MAX(tbl_vikor_2[S])))/(MIN(tbl_vikor_2[S])-MAX(tbl_vikor_2[S])))+((1-$E$2)*((tbl_vikor_2[[#This Row],[R]]-MAX(tbl_vikor_2[R]))/(MIN(tbl_vikor_2[R])-MAX(tbl_vikor_2[R]))))</f>
        <v>0.37423702744804643</v>
      </c>
      <c r="C1927" s="22">
        <f>_xlfn.RANK.EQ(tbl_vikor_3[[#This Row],[Q(𝜆)]],tbl_vikor_3[Q(𝜆)])</f>
        <v>1195</v>
      </c>
    </row>
    <row r="1928" spans="1:3" x14ac:dyDescent="0.55000000000000004">
      <c r="A1928" s="7">
        <f>[1]!tbl_gk[[#This Row],[ID]]</f>
        <v>269990</v>
      </c>
      <c r="B1928" s="25">
        <f>(($E$2*(tbl_vikor_2[[#This Row],[S]]-MAX(tbl_vikor_2[S])))/(MIN(tbl_vikor_2[S])-MAX(tbl_vikor_2[S])))+((1-$E$2)*((tbl_vikor_2[[#This Row],[R]]-MAX(tbl_vikor_2[R]))/(MIN(tbl_vikor_2[R])-MAX(tbl_vikor_2[R]))))</f>
        <v>0.10405456358946631</v>
      </c>
      <c r="C1928" s="22">
        <f>_xlfn.RANK.EQ(tbl_vikor_3[[#This Row],[Q(𝜆)]],tbl_vikor_3[Q(𝜆)])</f>
        <v>1998</v>
      </c>
    </row>
    <row r="1929" spans="1:3" x14ac:dyDescent="0.55000000000000004">
      <c r="A1929" s="8">
        <f>[1]!tbl_gk[[#This Row],[ID]]</f>
        <v>269991</v>
      </c>
      <c r="B1929" s="26">
        <f>(($E$2*(tbl_vikor_2[[#This Row],[S]]-MAX(tbl_vikor_2[S])))/(MIN(tbl_vikor_2[S])-MAX(tbl_vikor_2[S])))+((1-$E$2)*((tbl_vikor_2[[#This Row],[R]]-MAX(tbl_vikor_2[R]))/(MIN(tbl_vikor_2[R])-MAX(tbl_vikor_2[R]))))</f>
        <v>0.37291291240751856</v>
      </c>
      <c r="C1929" s="22">
        <f>_xlfn.RANK.EQ(tbl_vikor_3[[#This Row],[Q(𝜆)]],tbl_vikor_3[Q(𝜆)])</f>
        <v>1204</v>
      </c>
    </row>
    <row r="1930" spans="1:3" x14ac:dyDescent="0.55000000000000004">
      <c r="A1930" s="7">
        <f>[1]!tbl_gk[[#This Row],[ID]]</f>
        <v>270003</v>
      </c>
      <c r="B1930" s="25">
        <f>(($E$2*(tbl_vikor_2[[#This Row],[S]]-MAX(tbl_vikor_2[S])))/(MIN(tbl_vikor_2[S])-MAX(tbl_vikor_2[S])))+((1-$E$2)*((tbl_vikor_2[[#This Row],[R]]-MAX(tbl_vikor_2[R]))/(MIN(tbl_vikor_2[R])-MAX(tbl_vikor_2[R]))))</f>
        <v>0.28722341057785172</v>
      </c>
      <c r="C1930" s="22">
        <f>_xlfn.RANK.EQ(tbl_vikor_3[[#This Row],[Q(𝜆)]],tbl_vikor_3[Q(𝜆)])</f>
        <v>1552</v>
      </c>
    </row>
    <row r="1931" spans="1:3" x14ac:dyDescent="0.55000000000000004">
      <c r="A1931" s="8">
        <f>[1]!tbl_gk[[#This Row],[ID]]</f>
        <v>270035</v>
      </c>
      <c r="B1931" s="26">
        <f>(($E$2*(tbl_vikor_2[[#This Row],[S]]-MAX(tbl_vikor_2[S])))/(MIN(tbl_vikor_2[S])-MAX(tbl_vikor_2[S])))+((1-$E$2)*((tbl_vikor_2[[#This Row],[R]]-MAX(tbl_vikor_2[R]))/(MIN(tbl_vikor_2[R])-MAX(tbl_vikor_2[R]))))</f>
        <v>0.18695343487958832</v>
      </c>
      <c r="C1931" s="22">
        <f>_xlfn.RANK.EQ(tbl_vikor_3[[#This Row],[Q(𝜆)]],tbl_vikor_3[Q(𝜆)])</f>
        <v>1863</v>
      </c>
    </row>
    <row r="1932" spans="1:3" x14ac:dyDescent="0.55000000000000004">
      <c r="A1932" s="7">
        <f>[1]!tbl_gk[[#This Row],[ID]]</f>
        <v>270038</v>
      </c>
      <c r="B1932" s="25">
        <f>(($E$2*(tbl_vikor_2[[#This Row],[S]]-MAX(tbl_vikor_2[S])))/(MIN(tbl_vikor_2[S])-MAX(tbl_vikor_2[S])))+((1-$E$2)*((tbl_vikor_2[[#This Row],[R]]-MAX(tbl_vikor_2[R]))/(MIN(tbl_vikor_2[R])-MAX(tbl_vikor_2[R]))))</f>
        <v>0.24780214350186294</v>
      </c>
      <c r="C1932" s="22">
        <f>_xlfn.RANK.EQ(tbl_vikor_3[[#This Row],[Q(𝜆)]],tbl_vikor_3[Q(𝜆)])</f>
        <v>1706</v>
      </c>
    </row>
    <row r="1933" spans="1:3" x14ac:dyDescent="0.55000000000000004">
      <c r="A1933" s="8">
        <f>[1]!tbl_gk[[#This Row],[ID]]</f>
        <v>270054</v>
      </c>
      <c r="B1933" s="26">
        <f>(($E$2*(tbl_vikor_2[[#This Row],[S]]-MAX(tbl_vikor_2[S])))/(MIN(tbl_vikor_2[S])-MAX(tbl_vikor_2[S])))+((1-$E$2)*((tbl_vikor_2[[#This Row],[R]]-MAX(tbl_vikor_2[R]))/(MIN(tbl_vikor_2[R])-MAX(tbl_vikor_2[R]))))</f>
        <v>0.39879043795446545</v>
      </c>
      <c r="C1933" s="22">
        <f>_xlfn.RANK.EQ(tbl_vikor_3[[#This Row],[Q(𝜆)]],tbl_vikor_3[Q(𝜆)])</f>
        <v>1099</v>
      </c>
    </row>
    <row r="1934" spans="1:3" x14ac:dyDescent="0.55000000000000004">
      <c r="A1934" s="7">
        <f>[1]!tbl_gk[[#This Row],[ID]]</f>
        <v>270056</v>
      </c>
      <c r="B1934" s="25">
        <f>(($E$2*(tbl_vikor_2[[#This Row],[S]]-MAX(tbl_vikor_2[S])))/(MIN(tbl_vikor_2[S])-MAX(tbl_vikor_2[S])))+((1-$E$2)*((tbl_vikor_2[[#This Row],[R]]-MAX(tbl_vikor_2[R]))/(MIN(tbl_vikor_2[R])-MAX(tbl_vikor_2[R]))))</f>
        <v>0.4719846015496128</v>
      </c>
      <c r="C1934" s="22">
        <f>_xlfn.RANK.EQ(tbl_vikor_3[[#This Row],[Q(𝜆)]],tbl_vikor_3[Q(𝜆)])</f>
        <v>770</v>
      </c>
    </row>
    <row r="1935" spans="1:3" x14ac:dyDescent="0.55000000000000004">
      <c r="A1935" s="8">
        <f>[1]!tbl_gk[[#This Row],[ID]]</f>
        <v>270060</v>
      </c>
      <c r="B1935" s="26">
        <f>(($E$2*(tbl_vikor_2[[#This Row],[S]]-MAX(tbl_vikor_2[S])))/(MIN(tbl_vikor_2[S])-MAX(tbl_vikor_2[S])))+((1-$E$2)*((tbl_vikor_2[[#This Row],[R]]-MAX(tbl_vikor_2[R]))/(MIN(tbl_vikor_2[R])-MAX(tbl_vikor_2[R]))))</f>
        <v>0.51861387052212171</v>
      </c>
      <c r="C1935" s="22">
        <f>_xlfn.RANK.EQ(tbl_vikor_3[[#This Row],[Q(𝜆)]],tbl_vikor_3[Q(𝜆)])</f>
        <v>569</v>
      </c>
    </row>
    <row r="1936" spans="1:3" x14ac:dyDescent="0.55000000000000004">
      <c r="A1936" s="7">
        <f>[1]!tbl_gk[[#This Row],[ID]]</f>
        <v>270069</v>
      </c>
      <c r="B1936" s="25">
        <f>(($E$2*(tbl_vikor_2[[#This Row],[S]]-MAX(tbl_vikor_2[S])))/(MIN(tbl_vikor_2[S])-MAX(tbl_vikor_2[S])))+((1-$E$2)*((tbl_vikor_2[[#This Row],[R]]-MAX(tbl_vikor_2[R]))/(MIN(tbl_vikor_2[R])-MAX(tbl_vikor_2[R]))))</f>
        <v>0.4433232171841327</v>
      </c>
      <c r="C1936" s="22">
        <f>_xlfn.RANK.EQ(tbl_vikor_3[[#This Row],[Q(𝜆)]],tbl_vikor_3[Q(𝜆)])</f>
        <v>906</v>
      </c>
    </row>
    <row r="1937" spans="1:3" x14ac:dyDescent="0.55000000000000004">
      <c r="A1937" s="8">
        <f>[1]!tbl_gk[[#This Row],[ID]]</f>
        <v>270106</v>
      </c>
      <c r="B1937" s="26">
        <f>(($E$2*(tbl_vikor_2[[#This Row],[S]]-MAX(tbl_vikor_2[S])))/(MIN(tbl_vikor_2[S])-MAX(tbl_vikor_2[S])))+((1-$E$2)*((tbl_vikor_2[[#This Row],[R]]-MAX(tbl_vikor_2[R]))/(MIN(tbl_vikor_2[R])-MAX(tbl_vikor_2[R]))))</f>
        <v>0.19993875895458985</v>
      </c>
      <c r="C1937" s="22">
        <f>_xlfn.RANK.EQ(tbl_vikor_3[[#This Row],[Q(𝜆)]],tbl_vikor_3[Q(𝜆)])</f>
        <v>1837</v>
      </c>
    </row>
    <row r="1938" spans="1:3" x14ac:dyDescent="0.55000000000000004">
      <c r="A1938" s="7">
        <f>[1]!tbl_gk[[#This Row],[ID]]</f>
        <v>270117</v>
      </c>
      <c r="B1938" s="25">
        <f>(($E$2*(tbl_vikor_2[[#This Row],[S]]-MAX(tbl_vikor_2[S])))/(MIN(tbl_vikor_2[S])-MAX(tbl_vikor_2[S])))+((1-$E$2)*((tbl_vikor_2[[#This Row],[R]]-MAX(tbl_vikor_2[R]))/(MIN(tbl_vikor_2[R])-MAX(tbl_vikor_2[R]))))</f>
        <v>0.1370246730251386</v>
      </c>
      <c r="C1938" s="22">
        <f>_xlfn.RANK.EQ(tbl_vikor_3[[#This Row],[Q(𝜆)]],tbl_vikor_3[Q(𝜆)])</f>
        <v>1958</v>
      </c>
    </row>
    <row r="1939" spans="1:3" x14ac:dyDescent="0.55000000000000004">
      <c r="A1939" s="8">
        <f>[1]!tbl_gk[[#This Row],[ID]]</f>
        <v>270122</v>
      </c>
      <c r="B1939" s="26">
        <f>(($E$2*(tbl_vikor_2[[#This Row],[S]]-MAX(tbl_vikor_2[S])))/(MIN(tbl_vikor_2[S])-MAX(tbl_vikor_2[S])))+((1-$E$2)*((tbl_vikor_2[[#This Row],[R]]-MAX(tbl_vikor_2[R]))/(MIN(tbl_vikor_2[R])-MAX(tbl_vikor_2[R]))))</f>
        <v>8.0954319252171059E-2</v>
      </c>
      <c r="C1939" s="22">
        <f>_xlfn.RANK.EQ(tbl_vikor_3[[#This Row],[Q(𝜆)]],tbl_vikor_3[Q(𝜆)])</f>
        <v>2016</v>
      </c>
    </row>
    <row r="1940" spans="1:3" x14ac:dyDescent="0.55000000000000004">
      <c r="A1940" s="7">
        <f>[1]!tbl_gk[[#This Row],[ID]]</f>
        <v>270125</v>
      </c>
      <c r="B1940" s="25">
        <f>(($E$2*(tbl_vikor_2[[#This Row],[S]]-MAX(tbl_vikor_2[S])))/(MIN(tbl_vikor_2[S])-MAX(tbl_vikor_2[S])))+((1-$E$2)*((tbl_vikor_2[[#This Row],[R]]-MAX(tbl_vikor_2[R]))/(MIN(tbl_vikor_2[R])-MAX(tbl_vikor_2[R]))))</f>
        <v>0.3259840230312061</v>
      </c>
      <c r="C1940" s="22">
        <f>_xlfn.RANK.EQ(tbl_vikor_3[[#This Row],[Q(𝜆)]],tbl_vikor_3[Q(𝜆)])</f>
        <v>1411</v>
      </c>
    </row>
    <row r="1941" spans="1:3" x14ac:dyDescent="0.55000000000000004">
      <c r="A1941" s="8">
        <f>[1]!tbl_gk[[#This Row],[ID]]</f>
        <v>270139</v>
      </c>
      <c r="B1941" s="26">
        <f>(($E$2*(tbl_vikor_2[[#This Row],[S]]-MAX(tbl_vikor_2[S])))/(MIN(tbl_vikor_2[S])-MAX(tbl_vikor_2[S])))+((1-$E$2)*((tbl_vikor_2[[#This Row],[R]]-MAX(tbl_vikor_2[R]))/(MIN(tbl_vikor_2[R])-MAX(tbl_vikor_2[R]))))</f>
        <v>0.22906818633366549</v>
      </c>
      <c r="C1941" s="22">
        <f>_xlfn.RANK.EQ(tbl_vikor_3[[#This Row],[Q(𝜆)]],tbl_vikor_3[Q(𝜆)])</f>
        <v>1762</v>
      </c>
    </row>
    <row r="1942" spans="1:3" x14ac:dyDescent="0.55000000000000004">
      <c r="A1942" s="7">
        <f>[1]!tbl_gk[[#This Row],[ID]]</f>
        <v>270141</v>
      </c>
      <c r="B1942" s="25">
        <f>(($E$2*(tbl_vikor_2[[#This Row],[S]]-MAX(tbl_vikor_2[S])))/(MIN(tbl_vikor_2[S])-MAX(tbl_vikor_2[S])))+((1-$E$2)*((tbl_vikor_2[[#This Row],[R]]-MAX(tbl_vikor_2[R]))/(MIN(tbl_vikor_2[R])-MAX(tbl_vikor_2[R]))))</f>
        <v>0.48794425433771965</v>
      </c>
      <c r="C1942" s="22">
        <f>_xlfn.RANK.EQ(tbl_vikor_3[[#This Row],[Q(𝜆)]],tbl_vikor_3[Q(𝜆)])</f>
        <v>684</v>
      </c>
    </row>
    <row r="1943" spans="1:3" x14ac:dyDescent="0.55000000000000004">
      <c r="A1943" s="8">
        <f>[1]!tbl_gk[[#This Row],[ID]]</f>
        <v>270351</v>
      </c>
      <c r="B1943" s="26">
        <f>(($E$2*(tbl_vikor_2[[#This Row],[S]]-MAX(tbl_vikor_2[S])))/(MIN(tbl_vikor_2[S])-MAX(tbl_vikor_2[S])))+((1-$E$2)*((tbl_vikor_2[[#This Row],[R]]-MAX(tbl_vikor_2[R]))/(MIN(tbl_vikor_2[R])-MAX(tbl_vikor_2[R]))))</f>
        <v>0.35025950493900393</v>
      </c>
      <c r="C1943" s="22">
        <f>_xlfn.RANK.EQ(tbl_vikor_3[[#This Row],[Q(𝜆)]],tbl_vikor_3[Q(𝜆)])</f>
        <v>1306</v>
      </c>
    </row>
    <row r="1944" spans="1:3" x14ac:dyDescent="0.55000000000000004">
      <c r="A1944" s="7">
        <f>[1]!tbl_gk[[#This Row],[ID]]</f>
        <v>270365</v>
      </c>
      <c r="B1944" s="25">
        <f>(($E$2*(tbl_vikor_2[[#This Row],[S]]-MAX(tbl_vikor_2[S])))/(MIN(tbl_vikor_2[S])-MAX(tbl_vikor_2[S])))+((1-$E$2)*((tbl_vikor_2[[#This Row],[R]]-MAX(tbl_vikor_2[R]))/(MIN(tbl_vikor_2[R])-MAX(tbl_vikor_2[R]))))</f>
        <v>0.32974296793291613</v>
      </c>
      <c r="C1944" s="22">
        <f>_xlfn.RANK.EQ(tbl_vikor_3[[#This Row],[Q(𝜆)]],tbl_vikor_3[Q(𝜆)])</f>
        <v>1395</v>
      </c>
    </row>
    <row r="1945" spans="1:3" x14ac:dyDescent="0.55000000000000004">
      <c r="A1945" s="8">
        <f>[1]!tbl_gk[[#This Row],[ID]]</f>
        <v>270372</v>
      </c>
      <c r="B1945" s="26">
        <f>(($E$2*(tbl_vikor_2[[#This Row],[S]]-MAX(tbl_vikor_2[S])))/(MIN(tbl_vikor_2[S])-MAX(tbl_vikor_2[S])))+((1-$E$2)*((tbl_vikor_2[[#This Row],[R]]-MAX(tbl_vikor_2[R]))/(MIN(tbl_vikor_2[R])-MAX(tbl_vikor_2[R]))))</f>
        <v>0.35631573351177553</v>
      </c>
      <c r="C1945" s="22">
        <f>_xlfn.RANK.EQ(tbl_vikor_3[[#This Row],[Q(𝜆)]],tbl_vikor_3[Q(𝜆)])</f>
        <v>1272</v>
      </c>
    </row>
    <row r="1946" spans="1:3" x14ac:dyDescent="0.55000000000000004">
      <c r="A1946" s="7">
        <f>[1]!tbl_gk[[#This Row],[ID]]</f>
        <v>270404</v>
      </c>
      <c r="B1946" s="25">
        <f>(($E$2*(tbl_vikor_2[[#This Row],[S]]-MAX(tbl_vikor_2[S])))/(MIN(tbl_vikor_2[S])-MAX(tbl_vikor_2[S])))+((1-$E$2)*((tbl_vikor_2[[#This Row],[R]]-MAX(tbl_vikor_2[R]))/(MIN(tbl_vikor_2[R])-MAX(tbl_vikor_2[R]))))</f>
        <v>0.16183804023629925</v>
      </c>
      <c r="C1946" s="22">
        <f>_xlfn.RANK.EQ(tbl_vikor_3[[#This Row],[Q(𝜆)]],tbl_vikor_3[Q(𝜆)])</f>
        <v>1919</v>
      </c>
    </row>
    <row r="1947" spans="1:3" x14ac:dyDescent="0.55000000000000004">
      <c r="A1947" s="8">
        <f>[1]!tbl_gk[[#This Row],[ID]]</f>
        <v>270452</v>
      </c>
      <c r="B1947" s="26">
        <f>(($E$2*(tbl_vikor_2[[#This Row],[S]]-MAX(tbl_vikor_2[S])))/(MIN(tbl_vikor_2[S])-MAX(tbl_vikor_2[S])))+((1-$E$2)*((tbl_vikor_2[[#This Row],[R]]-MAX(tbl_vikor_2[R]))/(MIN(tbl_vikor_2[R])-MAX(tbl_vikor_2[R]))))</f>
        <v>0.31429627355186801</v>
      </c>
      <c r="C1947" s="22">
        <f>_xlfn.RANK.EQ(tbl_vikor_3[[#This Row],[Q(𝜆)]],tbl_vikor_3[Q(𝜆)])</f>
        <v>1453</v>
      </c>
    </row>
    <row r="1948" spans="1:3" x14ac:dyDescent="0.55000000000000004">
      <c r="A1948" s="7">
        <f>[1]!tbl_gk[[#This Row],[ID]]</f>
        <v>270470</v>
      </c>
      <c r="B1948" s="25">
        <f>(($E$2*(tbl_vikor_2[[#This Row],[S]]-MAX(tbl_vikor_2[S])))/(MIN(tbl_vikor_2[S])-MAX(tbl_vikor_2[S])))+((1-$E$2)*((tbl_vikor_2[[#This Row],[R]]-MAX(tbl_vikor_2[R]))/(MIN(tbl_vikor_2[R])-MAX(tbl_vikor_2[R]))))</f>
        <v>0.21877141984068699</v>
      </c>
      <c r="C1948" s="22">
        <f>_xlfn.RANK.EQ(tbl_vikor_3[[#This Row],[Q(𝜆)]],tbl_vikor_3[Q(𝜆)])</f>
        <v>1793</v>
      </c>
    </row>
    <row r="1949" spans="1:3" x14ac:dyDescent="0.55000000000000004">
      <c r="A1949" s="8">
        <f>[1]!tbl_gk[[#This Row],[ID]]</f>
        <v>270488</v>
      </c>
      <c r="B1949" s="26">
        <f>(($E$2*(tbl_vikor_2[[#This Row],[S]]-MAX(tbl_vikor_2[S])))/(MIN(tbl_vikor_2[S])-MAX(tbl_vikor_2[S])))+((1-$E$2)*((tbl_vikor_2[[#This Row],[R]]-MAX(tbl_vikor_2[R]))/(MIN(tbl_vikor_2[R])-MAX(tbl_vikor_2[R]))))</f>
        <v>9.6527733450270548E-2</v>
      </c>
      <c r="C1949" s="22">
        <f>_xlfn.RANK.EQ(tbl_vikor_3[[#This Row],[Q(𝜆)]],tbl_vikor_3[Q(𝜆)])</f>
        <v>2005</v>
      </c>
    </row>
    <row r="1950" spans="1:3" x14ac:dyDescent="0.55000000000000004">
      <c r="A1950" s="7">
        <f>[1]!tbl_gk[[#This Row],[ID]]</f>
        <v>270495</v>
      </c>
      <c r="B1950" s="25">
        <f>(($E$2*(tbl_vikor_2[[#This Row],[S]]-MAX(tbl_vikor_2[S])))/(MIN(tbl_vikor_2[S])-MAX(tbl_vikor_2[S])))+((1-$E$2)*((tbl_vikor_2[[#This Row],[R]]-MAX(tbl_vikor_2[R]))/(MIN(tbl_vikor_2[R])-MAX(tbl_vikor_2[R]))))</f>
        <v>0.48787591858259016</v>
      </c>
      <c r="C1950" s="22">
        <f>_xlfn.RANK.EQ(tbl_vikor_3[[#This Row],[Q(𝜆)]],tbl_vikor_3[Q(𝜆)])</f>
        <v>685</v>
      </c>
    </row>
    <row r="1951" spans="1:3" x14ac:dyDescent="0.55000000000000004">
      <c r="A1951" s="8">
        <f>[1]!tbl_gk[[#This Row],[ID]]</f>
        <v>270499</v>
      </c>
      <c r="B1951" s="26">
        <f>(($E$2*(tbl_vikor_2[[#This Row],[S]]-MAX(tbl_vikor_2[S])))/(MIN(tbl_vikor_2[S])-MAX(tbl_vikor_2[S])))+((1-$E$2)*((tbl_vikor_2[[#This Row],[R]]-MAX(tbl_vikor_2[R]))/(MIN(tbl_vikor_2[R])-MAX(tbl_vikor_2[R]))))</f>
        <v>0.10887345344762704</v>
      </c>
      <c r="C1951" s="22">
        <f>_xlfn.RANK.EQ(tbl_vikor_3[[#This Row],[Q(𝜆)]],tbl_vikor_3[Q(𝜆)])</f>
        <v>1996</v>
      </c>
    </row>
    <row r="1952" spans="1:3" x14ac:dyDescent="0.55000000000000004">
      <c r="A1952" s="7">
        <f>[1]!tbl_gk[[#This Row],[ID]]</f>
        <v>270500</v>
      </c>
      <c r="B1952" s="25">
        <f>(($E$2*(tbl_vikor_2[[#This Row],[S]]-MAX(tbl_vikor_2[S])))/(MIN(tbl_vikor_2[S])-MAX(tbl_vikor_2[S])))+((1-$E$2)*((tbl_vikor_2[[#This Row],[R]]-MAX(tbl_vikor_2[R]))/(MIN(tbl_vikor_2[R])-MAX(tbl_vikor_2[R]))))</f>
        <v>0.2685574724690562</v>
      </c>
      <c r="C1952" s="22">
        <f>_xlfn.RANK.EQ(tbl_vikor_3[[#This Row],[Q(𝜆)]],tbl_vikor_3[Q(𝜆)])</f>
        <v>1630</v>
      </c>
    </row>
    <row r="1953" spans="1:3" x14ac:dyDescent="0.55000000000000004">
      <c r="A1953" s="8">
        <f>[1]!tbl_gk[[#This Row],[ID]]</f>
        <v>270529</v>
      </c>
      <c r="B1953" s="26">
        <f>(($E$2*(tbl_vikor_2[[#This Row],[S]]-MAX(tbl_vikor_2[S])))/(MIN(tbl_vikor_2[S])-MAX(tbl_vikor_2[S])))+((1-$E$2)*((tbl_vikor_2[[#This Row],[R]]-MAX(tbl_vikor_2[R]))/(MIN(tbl_vikor_2[R])-MAX(tbl_vikor_2[R]))))</f>
        <v>0.4267620986095908</v>
      </c>
      <c r="C1953" s="22">
        <f>_xlfn.RANK.EQ(tbl_vikor_3[[#This Row],[Q(𝜆)]],tbl_vikor_3[Q(𝜆)])</f>
        <v>973</v>
      </c>
    </row>
    <row r="1954" spans="1:3" x14ac:dyDescent="0.55000000000000004">
      <c r="A1954" s="7">
        <f>[1]!tbl_gk[[#This Row],[ID]]</f>
        <v>270543</v>
      </c>
      <c r="B1954" s="25">
        <f>(($E$2*(tbl_vikor_2[[#This Row],[S]]-MAX(tbl_vikor_2[S])))/(MIN(tbl_vikor_2[S])-MAX(tbl_vikor_2[S])))+((1-$E$2)*((tbl_vikor_2[[#This Row],[R]]-MAX(tbl_vikor_2[R]))/(MIN(tbl_vikor_2[R])-MAX(tbl_vikor_2[R]))))</f>
        <v>0.14868607273868847</v>
      </c>
      <c r="C1954" s="22">
        <f>_xlfn.RANK.EQ(tbl_vikor_3[[#This Row],[Q(𝜆)]],tbl_vikor_3[Q(𝜆)])</f>
        <v>1935</v>
      </c>
    </row>
    <row r="1955" spans="1:3" x14ac:dyDescent="0.55000000000000004">
      <c r="A1955" s="8">
        <f>[1]!tbl_gk[[#This Row],[ID]]</f>
        <v>270549</v>
      </c>
      <c r="B1955" s="26">
        <f>(($E$2*(tbl_vikor_2[[#This Row],[S]]-MAX(tbl_vikor_2[S])))/(MIN(tbl_vikor_2[S])-MAX(tbl_vikor_2[S])))+((1-$E$2)*((tbl_vikor_2[[#This Row],[R]]-MAX(tbl_vikor_2[R]))/(MIN(tbl_vikor_2[R])-MAX(tbl_vikor_2[R]))))</f>
        <v>0.24682333539162266</v>
      </c>
      <c r="C1955" s="22">
        <f>_xlfn.RANK.EQ(tbl_vikor_3[[#This Row],[Q(𝜆)]],tbl_vikor_3[Q(𝜆)])</f>
        <v>1710</v>
      </c>
    </row>
    <row r="1956" spans="1:3" x14ac:dyDescent="0.55000000000000004">
      <c r="A1956" s="7">
        <f>[1]!tbl_gk[[#This Row],[ID]]</f>
        <v>270552</v>
      </c>
      <c r="B1956" s="25">
        <f>(($E$2*(tbl_vikor_2[[#This Row],[S]]-MAX(tbl_vikor_2[S])))/(MIN(tbl_vikor_2[S])-MAX(tbl_vikor_2[S])))+((1-$E$2)*((tbl_vikor_2[[#This Row],[R]]-MAX(tbl_vikor_2[R]))/(MIN(tbl_vikor_2[R])-MAX(tbl_vikor_2[R]))))</f>
        <v>0.22974532845976009</v>
      </c>
      <c r="C1956" s="22">
        <f>_xlfn.RANK.EQ(tbl_vikor_3[[#This Row],[Q(𝜆)]],tbl_vikor_3[Q(𝜆)])</f>
        <v>1760</v>
      </c>
    </row>
    <row r="1957" spans="1:3" x14ac:dyDescent="0.55000000000000004">
      <c r="A1957" s="8">
        <f>[1]!tbl_gk[[#This Row],[ID]]</f>
        <v>270557</v>
      </c>
      <c r="B1957" s="26">
        <f>(($E$2*(tbl_vikor_2[[#This Row],[S]]-MAX(tbl_vikor_2[S])))/(MIN(tbl_vikor_2[S])-MAX(tbl_vikor_2[S])))+((1-$E$2)*((tbl_vikor_2[[#This Row],[R]]-MAX(tbl_vikor_2[R]))/(MIN(tbl_vikor_2[R])-MAX(tbl_vikor_2[R]))))</f>
        <v>0.34856135797482279</v>
      </c>
      <c r="C1957" s="22">
        <f>_xlfn.RANK.EQ(tbl_vikor_3[[#This Row],[Q(𝜆)]],tbl_vikor_3[Q(𝜆)])</f>
        <v>1314</v>
      </c>
    </row>
    <row r="1958" spans="1:3" x14ac:dyDescent="0.55000000000000004">
      <c r="A1958" s="7">
        <f>[1]!tbl_gk[[#This Row],[ID]]</f>
        <v>270565</v>
      </c>
      <c r="B1958" s="25">
        <f>(($E$2*(tbl_vikor_2[[#This Row],[S]]-MAX(tbl_vikor_2[S])))/(MIN(tbl_vikor_2[S])-MAX(tbl_vikor_2[S])))+((1-$E$2)*((tbl_vikor_2[[#This Row],[R]]-MAX(tbl_vikor_2[R]))/(MIN(tbl_vikor_2[R])-MAX(tbl_vikor_2[R]))))</f>
        <v>0.29334586281240638</v>
      </c>
      <c r="C1958" s="22">
        <f>_xlfn.RANK.EQ(tbl_vikor_3[[#This Row],[Q(𝜆)]],tbl_vikor_3[Q(𝜆)])</f>
        <v>1526</v>
      </c>
    </row>
    <row r="1959" spans="1:3" x14ac:dyDescent="0.55000000000000004">
      <c r="A1959" s="8">
        <f>[1]!tbl_gk[[#This Row],[ID]]</f>
        <v>270567</v>
      </c>
      <c r="B1959" s="26">
        <f>(($E$2*(tbl_vikor_2[[#This Row],[S]]-MAX(tbl_vikor_2[S])))/(MIN(tbl_vikor_2[S])-MAX(tbl_vikor_2[S])))+((1-$E$2)*((tbl_vikor_2[[#This Row],[R]]-MAX(tbl_vikor_2[R]))/(MIN(tbl_vikor_2[R])-MAX(tbl_vikor_2[R]))))</f>
        <v>0.13184751476703496</v>
      </c>
      <c r="C1959" s="22">
        <f>_xlfn.RANK.EQ(tbl_vikor_3[[#This Row],[Q(𝜆)]],tbl_vikor_3[Q(𝜆)])</f>
        <v>1967</v>
      </c>
    </row>
    <row r="1960" spans="1:3" x14ac:dyDescent="0.55000000000000004">
      <c r="A1960" s="7">
        <f>[1]!tbl_gk[[#This Row],[ID]]</f>
        <v>270575</v>
      </c>
      <c r="B1960" s="25">
        <f>(($E$2*(tbl_vikor_2[[#This Row],[S]]-MAX(tbl_vikor_2[S])))/(MIN(tbl_vikor_2[S])-MAX(tbl_vikor_2[S])))+((1-$E$2)*((tbl_vikor_2[[#This Row],[R]]-MAX(tbl_vikor_2[R]))/(MIN(tbl_vikor_2[R])-MAX(tbl_vikor_2[R]))))</f>
        <v>0.23974134698896854</v>
      </c>
      <c r="C1960" s="22">
        <f>_xlfn.RANK.EQ(tbl_vikor_3[[#This Row],[Q(𝜆)]],tbl_vikor_3[Q(𝜆)])</f>
        <v>1730</v>
      </c>
    </row>
    <row r="1961" spans="1:3" x14ac:dyDescent="0.55000000000000004">
      <c r="A1961" s="8">
        <f>[1]!tbl_gk[[#This Row],[ID]]</f>
        <v>270577</v>
      </c>
      <c r="B1961" s="26">
        <f>(($E$2*(tbl_vikor_2[[#This Row],[S]]-MAX(tbl_vikor_2[S])))/(MIN(tbl_vikor_2[S])-MAX(tbl_vikor_2[S])))+((1-$E$2)*((tbl_vikor_2[[#This Row],[R]]-MAX(tbl_vikor_2[R]))/(MIN(tbl_vikor_2[R])-MAX(tbl_vikor_2[R]))))</f>
        <v>0.28102293759460961</v>
      </c>
      <c r="C1961" s="22">
        <f>_xlfn.RANK.EQ(tbl_vikor_3[[#This Row],[Q(𝜆)]],tbl_vikor_3[Q(𝜆)])</f>
        <v>1578</v>
      </c>
    </row>
    <row r="1962" spans="1:3" x14ac:dyDescent="0.55000000000000004">
      <c r="A1962" s="7">
        <f>[1]!tbl_gk[[#This Row],[ID]]</f>
        <v>270590</v>
      </c>
      <c r="B1962" s="25">
        <f>(($E$2*(tbl_vikor_2[[#This Row],[S]]-MAX(tbl_vikor_2[S])))/(MIN(tbl_vikor_2[S])-MAX(tbl_vikor_2[S])))+((1-$E$2)*((tbl_vikor_2[[#This Row],[R]]-MAX(tbl_vikor_2[R]))/(MIN(tbl_vikor_2[R])-MAX(tbl_vikor_2[R]))))</f>
        <v>0.1538823876804275</v>
      </c>
      <c r="C1962" s="22">
        <f>_xlfn.RANK.EQ(tbl_vikor_3[[#This Row],[Q(𝜆)]],tbl_vikor_3[Q(𝜆)])</f>
        <v>1929</v>
      </c>
    </row>
    <row r="1963" spans="1:3" x14ac:dyDescent="0.55000000000000004">
      <c r="A1963" s="8">
        <f>[1]!tbl_gk[[#This Row],[ID]]</f>
        <v>270615</v>
      </c>
      <c r="B1963" s="26">
        <f>(($E$2*(tbl_vikor_2[[#This Row],[S]]-MAX(tbl_vikor_2[S])))/(MIN(tbl_vikor_2[S])-MAX(tbl_vikor_2[S])))+((1-$E$2)*((tbl_vikor_2[[#This Row],[R]]-MAX(tbl_vikor_2[R]))/(MIN(tbl_vikor_2[R])-MAX(tbl_vikor_2[R]))))</f>
        <v>0.1468624093941194</v>
      </c>
      <c r="C1963" s="22">
        <f>_xlfn.RANK.EQ(tbl_vikor_3[[#This Row],[Q(𝜆)]],tbl_vikor_3[Q(𝜆)])</f>
        <v>1943</v>
      </c>
    </row>
    <row r="1964" spans="1:3" x14ac:dyDescent="0.55000000000000004">
      <c r="A1964" s="7">
        <f>[1]!tbl_gk[[#This Row],[ID]]</f>
        <v>270640</v>
      </c>
      <c r="B1964" s="25">
        <f>(($E$2*(tbl_vikor_2[[#This Row],[S]]-MAX(tbl_vikor_2[S])))/(MIN(tbl_vikor_2[S])-MAX(tbl_vikor_2[S])))+((1-$E$2)*((tbl_vikor_2[[#This Row],[R]]-MAX(tbl_vikor_2[R]))/(MIN(tbl_vikor_2[R])-MAX(tbl_vikor_2[R]))))</f>
        <v>0.15805011476527359</v>
      </c>
      <c r="C1964" s="22">
        <f>_xlfn.RANK.EQ(tbl_vikor_3[[#This Row],[Q(𝜆)]],tbl_vikor_3[Q(𝜆)])</f>
        <v>1922</v>
      </c>
    </row>
    <row r="1965" spans="1:3" x14ac:dyDescent="0.55000000000000004">
      <c r="A1965" s="8">
        <f>[1]!tbl_gk[[#This Row],[ID]]</f>
        <v>270653</v>
      </c>
      <c r="B1965" s="26">
        <f>(($E$2*(tbl_vikor_2[[#This Row],[S]]-MAX(tbl_vikor_2[S])))/(MIN(tbl_vikor_2[S])-MAX(tbl_vikor_2[S])))+((1-$E$2)*((tbl_vikor_2[[#This Row],[R]]-MAX(tbl_vikor_2[R]))/(MIN(tbl_vikor_2[R])-MAX(tbl_vikor_2[R]))))</f>
        <v>3.8937221332802266E-2</v>
      </c>
      <c r="C1965" s="22">
        <f>_xlfn.RANK.EQ(tbl_vikor_3[[#This Row],[Q(𝜆)]],tbl_vikor_3[Q(𝜆)])</f>
        <v>2040</v>
      </c>
    </row>
    <row r="1966" spans="1:3" x14ac:dyDescent="0.55000000000000004">
      <c r="A1966" s="7">
        <f>[1]!tbl_gk[[#This Row],[ID]]</f>
        <v>270654</v>
      </c>
      <c r="B1966" s="25">
        <f>(($E$2*(tbl_vikor_2[[#This Row],[S]]-MAX(tbl_vikor_2[S])))/(MIN(tbl_vikor_2[S])-MAX(tbl_vikor_2[S])))+((1-$E$2)*((tbl_vikor_2[[#This Row],[R]]-MAX(tbl_vikor_2[R]))/(MIN(tbl_vikor_2[R])-MAX(tbl_vikor_2[R]))))</f>
        <v>0.39533692859790026</v>
      </c>
      <c r="C1966" s="22">
        <f>_xlfn.RANK.EQ(tbl_vikor_3[[#This Row],[Q(𝜆)]],tbl_vikor_3[Q(𝜆)])</f>
        <v>1113</v>
      </c>
    </row>
    <row r="1967" spans="1:3" x14ac:dyDescent="0.55000000000000004">
      <c r="A1967" s="8">
        <f>[1]!tbl_gk[[#This Row],[ID]]</f>
        <v>270660</v>
      </c>
      <c r="B1967" s="26">
        <f>(($E$2*(tbl_vikor_2[[#This Row],[S]]-MAX(tbl_vikor_2[S])))/(MIN(tbl_vikor_2[S])-MAX(tbl_vikor_2[S])))+((1-$E$2)*((tbl_vikor_2[[#This Row],[R]]-MAX(tbl_vikor_2[R]))/(MIN(tbl_vikor_2[R])-MAX(tbl_vikor_2[R]))))</f>
        <v>0.39772078166147984</v>
      </c>
      <c r="C1967" s="22">
        <f>_xlfn.RANK.EQ(tbl_vikor_3[[#This Row],[Q(𝜆)]],tbl_vikor_3[Q(𝜆)])</f>
        <v>1102</v>
      </c>
    </row>
    <row r="1968" spans="1:3" x14ac:dyDescent="0.55000000000000004">
      <c r="A1968" s="7">
        <f>[1]!tbl_gk[[#This Row],[ID]]</f>
        <v>270666</v>
      </c>
      <c r="B1968" s="25">
        <f>(($E$2*(tbl_vikor_2[[#This Row],[S]]-MAX(tbl_vikor_2[S])))/(MIN(tbl_vikor_2[S])-MAX(tbl_vikor_2[S])))+((1-$E$2)*((tbl_vikor_2[[#This Row],[R]]-MAX(tbl_vikor_2[R]))/(MIN(tbl_vikor_2[R])-MAX(tbl_vikor_2[R]))))</f>
        <v>0.50139596332068592</v>
      </c>
      <c r="C1968" s="22">
        <f>_xlfn.RANK.EQ(tbl_vikor_3[[#This Row],[Q(𝜆)]],tbl_vikor_3[Q(𝜆)])</f>
        <v>637</v>
      </c>
    </row>
    <row r="1969" spans="1:3" x14ac:dyDescent="0.55000000000000004">
      <c r="A1969" s="8">
        <f>[1]!tbl_gk[[#This Row],[ID]]</f>
        <v>270672</v>
      </c>
      <c r="B1969" s="26">
        <f>(($E$2*(tbl_vikor_2[[#This Row],[S]]-MAX(tbl_vikor_2[S])))/(MIN(tbl_vikor_2[S])-MAX(tbl_vikor_2[S])))+((1-$E$2)*((tbl_vikor_2[[#This Row],[R]]-MAX(tbl_vikor_2[R]))/(MIN(tbl_vikor_2[R])-MAX(tbl_vikor_2[R]))))</f>
        <v>0.1241276153240839</v>
      </c>
      <c r="C1969" s="22">
        <f>_xlfn.RANK.EQ(tbl_vikor_3[[#This Row],[Q(𝜆)]],tbl_vikor_3[Q(𝜆)])</f>
        <v>1975</v>
      </c>
    </row>
    <row r="1970" spans="1:3" x14ac:dyDescent="0.55000000000000004">
      <c r="A1970" s="7">
        <f>[1]!tbl_gk[[#This Row],[ID]]</f>
        <v>270721</v>
      </c>
      <c r="B1970" s="25">
        <f>(($E$2*(tbl_vikor_2[[#This Row],[S]]-MAX(tbl_vikor_2[S])))/(MIN(tbl_vikor_2[S])-MAX(tbl_vikor_2[S])))+((1-$E$2)*((tbl_vikor_2[[#This Row],[R]]-MAX(tbl_vikor_2[R]))/(MIN(tbl_vikor_2[R])-MAX(tbl_vikor_2[R]))))</f>
        <v>0.37134674953796415</v>
      </c>
      <c r="C1970" s="22">
        <f>_xlfn.RANK.EQ(tbl_vikor_3[[#This Row],[Q(𝜆)]],tbl_vikor_3[Q(𝜆)])</f>
        <v>1211</v>
      </c>
    </row>
    <row r="1971" spans="1:3" x14ac:dyDescent="0.55000000000000004">
      <c r="A1971" s="8">
        <f>[1]!tbl_gk[[#This Row],[ID]]</f>
        <v>270730</v>
      </c>
      <c r="B1971" s="26">
        <f>(($E$2*(tbl_vikor_2[[#This Row],[S]]-MAX(tbl_vikor_2[S])))/(MIN(tbl_vikor_2[S])-MAX(tbl_vikor_2[S])))+((1-$E$2)*((tbl_vikor_2[[#This Row],[R]]-MAX(tbl_vikor_2[R]))/(MIN(tbl_vikor_2[R])-MAX(tbl_vikor_2[R]))))</f>
        <v>0.35505884184347936</v>
      </c>
      <c r="C1971" s="22">
        <f>_xlfn.RANK.EQ(tbl_vikor_3[[#This Row],[Q(𝜆)]],tbl_vikor_3[Q(𝜆)])</f>
        <v>1279</v>
      </c>
    </row>
    <row r="1972" spans="1:3" x14ac:dyDescent="0.55000000000000004">
      <c r="A1972" s="7">
        <f>[1]!tbl_gk[[#This Row],[ID]]</f>
        <v>270756</v>
      </c>
      <c r="B1972" s="25">
        <f>(($E$2*(tbl_vikor_2[[#This Row],[S]]-MAX(tbl_vikor_2[S])))/(MIN(tbl_vikor_2[S])-MAX(tbl_vikor_2[S])))+((1-$E$2)*((tbl_vikor_2[[#This Row],[R]]-MAX(tbl_vikor_2[R]))/(MIN(tbl_vikor_2[R])-MAX(tbl_vikor_2[R]))))</f>
        <v>7.8315224983271731E-2</v>
      </c>
      <c r="C1972" s="22">
        <f>_xlfn.RANK.EQ(tbl_vikor_3[[#This Row],[Q(𝜆)]],tbl_vikor_3[Q(𝜆)])</f>
        <v>2018</v>
      </c>
    </row>
    <row r="1973" spans="1:3" x14ac:dyDescent="0.55000000000000004">
      <c r="A1973" s="8">
        <f>[1]!tbl_gk[[#This Row],[ID]]</f>
        <v>270757</v>
      </c>
      <c r="B1973" s="26">
        <f>(($E$2*(tbl_vikor_2[[#This Row],[S]]-MAX(tbl_vikor_2[S])))/(MIN(tbl_vikor_2[S])-MAX(tbl_vikor_2[S])))+((1-$E$2)*((tbl_vikor_2[[#This Row],[R]]-MAX(tbl_vikor_2[R]))/(MIN(tbl_vikor_2[R])-MAX(tbl_vikor_2[R]))))</f>
        <v>0.10834674573113631</v>
      </c>
      <c r="C1973" s="22">
        <f>_xlfn.RANK.EQ(tbl_vikor_3[[#This Row],[Q(𝜆)]],tbl_vikor_3[Q(𝜆)])</f>
        <v>1997</v>
      </c>
    </row>
    <row r="1974" spans="1:3" x14ac:dyDescent="0.55000000000000004">
      <c r="A1974" s="7">
        <f>[1]!tbl_gk[[#This Row],[ID]]</f>
        <v>270763</v>
      </c>
      <c r="B1974" s="25">
        <f>(($E$2*(tbl_vikor_2[[#This Row],[S]]-MAX(tbl_vikor_2[S])))/(MIN(tbl_vikor_2[S])-MAX(tbl_vikor_2[S])))+((1-$E$2)*((tbl_vikor_2[[#This Row],[R]]-MAX(tbl_vikor_2[R]))/(MIN(tbl_vikor_2[R])-MAX(tbl_vikor_2[R]))))</f>
        <v>0.18452368770013614</v>
      </c>
      <c r="C1974" s="22">
        <f>_xlfn.RANK.EQ(tbl_vikor_3[[#This Row],[Q(𝜆)]],tbl_vikor_3[Q(𝜆)])</f>
        <v>1867</v>
      </c>
    </row>
    <row r="1975" spans="1:3" x14ac:dyDescent="0.55000000000000004">
      <c r="A1975" s="8">
        <f>[1]!tbl_gk[[#This Row],[ID]]</f>
        <v>270893</v>
      </c>
      <c r="B1975" s="26">
        <f>(($E$2*(tbl_vikor_2[[#This Row],[S]]-MAX(tbl_vikor_2[S])))/(MIN(tbl_vikor_2[S])-MAX(tbl_vikor_2[S])))+((1-$E$2)*((tbl_vikor_2[[#This Row],[R]]-MAX(tbl_vikor_2[R]))/(MIN(tbl_vikor_2[R])-MAX(tbl_vikor_2[R]))))</f>
        <v>0.11655907236342063</v>
      </c>
      <c r="C1975" s="22">
        <f>_xlfn.RANK.EQ(tbl_vikor_3[[#This Row],[Q(𝜆)]],tbl_vikor_3[Q(𝜆)])</f>
        <v>1985</v>
      </c>
    </row>
    <row r="1976" spans="1:3" x14ac:dyDescent="0.55000000000000004">
      <c r="A1976" s="7">
        <f>[1]!tbl_gk[[#This Row],[ID]]</f>
        <v>270918</v>
      </c>
      <c r="B1976" s="25">
        <f>(($E$2*(tbl_vikor_2[[#This Row],[S]]-MAX(tbl_vikor_2[S])))/(MIN(tbl_vikor_2[S])-MAX(tbl_vikor_2[S])))+((1-$E$2)*((tbl_vikor_2[[#This Row],[R]]-MAX(tbl_vikor_2[R]))/(MIN(tbl_vikor_2[R])-MAX(tbl_vikor_2[R]))))</f>
        <v>0.18569013409529325</v>
      </c>
      <c r="C1976" s="22">
        <f>_xlfn.RANK.EQ(tbl_vikor_3[[#This Row],[Q(𝜆)]],tbl_vikor_3[Q(𝜆)])</f>
        <v>1865</v>
      </c>
    </row>
    <row r="1977" spans="1:3" x14ac:dyDescent="0.55000000000000004">
      <c r="A1977" s="8">
        <f>[1]!tbl_gk[[#This Row],[ID]]</f>
        <v>270921</v>
      </c>
      <c r="B1977" s="26">
        <f>(($E$2*(tbl_vikor_2[[#This Row],[S]]-MAX(tbl_vikor_2[S])))/(MIN(tbl_vikor_2[S])-MAX(tbl_vikor_2[S])))+((1-$E$2)*((tbl_vikor_2[[#This Row],[R]]-MAX(tbl_vikor_2[R]))/(MIN(tbl_vikor_2[R])-MAX(tbl_vikor_2[R]))))</f>
        <v>0.14543232782045673</v>
      </c>
      <c r="C1977" s="22">
        <f>_xlfn.RANK.EQ(tbl_vikor_3[[#This Row],[Q(𝜆)]],tbl_vikor_3[Q(𝜆)])</f>
        <v>1944</v>
      </c>
    </row>
    <row r="1978" spans="1:3" x14ac:dyDescent="0.55000000000000004">
      <c r="A1978" s="7">
        <f>[1]!tbl_gk[[#This Row],[ID]]</f>
        <v>270939</v>
      </c>
      <c r="B1978" s="25">
        <f>(($E$2*(tbl_vikor_2[[#This Row],[S]]-MAX(tbl_vikor_2[S])))/(MIN(tbl_vikor_2[S])-MAX(tbl_vikor_2[S])))+((1-$E$2)*((tbl_vikor_2[[#This Row],[R]]-MAX(tbl_vikor_2[R]))/(MIN(tbl_vikor_2[R])-MAX(tbl_vikor_2[R]))))</f>
        <v>0.35754598767610024</v>
      </c>
      <c r="C1978" s="22">
        <f>_xlfn.RANK.EQ(tbl_vikor_3[[#This Row],[Q(𝜆)]],tbl_vikor_3[Q(𝜆)])</f>
        <v>1269</v>
      </c>
    </row>
    <row r="1979" spans="1:3" x14ac:dyDescent="0.55000000000000004">
      <c r="A1979" s="8">
        <f>[1]!tbl_gk[[#This Row],[ID]]</f>
        <v>270960</v>
      </c>
      <c r="B1979" s="26">
        <f>(($E$2*(tbl_vikor_2[[#This Row],[S]]-MAX(tbl_vikor_2[S])))/(MIN(tbl_vikor_2[S])-MAX(tbl_vikor_2[S])))+((1-$E$2)*((tbl_vikor_2[[#This Row],[R]]-MAX(tbl_vikor_2[R]))/(MIN(tbl_vikor_2[R])-MAX(tbl_vikor_2[R]))))</f>
        <v>0.35559654032014854</v>
      </c>
      <c r="C1979" s="22">
        <f>_xlfn.RANK.EQ(tbl_vikor_3[[#This Row],[Q(𝜆)]],tbl_vikor_3[Q(𝜆)])</f>
        <v>1276</v>
      </c>
    </row>
    <row r="1980" spans="1:3" x14ac:dyDescent="0.55000000000000004">
      <c r="A1980" s="7">
        <f>[1]!tbl_gk[[#This Row],[ID]]</f>
        <v>270977</v>
      </c>
      <c r="B1980" s="25">
        <f>(($E$2*(tbl_vikor_2[[#This Row],[S]]-MAX(tbl_vikor_2[S])))/(MIN(tbl_vikor_2[S])-MAX(tbl_vikor_2[S])))+((1-$E$2)*((tbl_vikor_2[[#This Row],[R]]-MAX(tbl_vikor_2[R]))/(MIN(tbl_vikor_2[R])-MAX(tbl_vikor_2[R]))))</f>
        <v>0.25340065752516772</v>
      </c>
      <c r="C1980" s="22">
        <f>_xlfn.RANK.EQ(tbl_vikor_3[[#This Row],[Q(𝜆)]],tbl_vikor_3[Q(𝜆)])</f>
        <v>1688</v>
      </c>
    </row>
    <row r="1981" spans="1:3" x14ac:dyDescent="0.55000000000000004">
      <c r="A1981" s="8">
        <f>[1]!tbl_gk[[#This Row],[ID]]</f>
        <v>270990</v>
      </c>
      <c r="B1981" s="26">
        <f>(($E$2*(tbl_vikor_2[[#This Row],[S]]-MAX(tbl_vikor_2[S])))/(MIN(tbl_vikor_2[S])-MAX(tbl_vikor_2[S])))+((1-$E$2)*((tbl_vikor_2[[#This Row],[R]]-MAX(tbl_vikor_2[R]))/(MIN(tbl_vikor_2[R])-MAX(tbl_vikor_2[R]))))</f>
        <v>0.24446034408398137</v>
      </c>
      <c r="C1981" s="22">
        <f>_xlfn.RANK.EQ(tbl_vikor_3[[#This Row],[Q(𝜆)]],tbl_vikor_3[Q(𝜆)])</f>
        <v>1717</v>
      </c>
    </row>
    <row r="1982" spans="1:3" x14ac:dyDescent="0.55000000000000004">
      <c r="A1982" s="7">
        <f>[1]!tbl_gk[[#This Row],[ID]]</f>
        <v>271012</v>
      </c>
      <c r="B1982" s="25">
        <f>(($E$2*(tbl_vikor_2[[#This Row],[S]]-MAX(tbl_vikor_2[S])))/(MIN(tbl_vikor_2[S])-MAX(tbl_vikor_2[S])))+((1-$E$2)*((tbl_vikor_2[[#This Row],[R]]-MAX(tbl_vikor_2[R]))/(MIN(tbl_vikor_2[R])-MAX(tbl_vikor_2[R]))))</f>
        <v>0.15710587547187368</v>
      </c>
      <c r="C1982" s="22">
        <f>_xlfn.RANK.EQ(tbl_vikor_3[[#This Row],[Q(𝜆)]],tbl_vikor_3[Q(𝜆)])</f>
        <v>1924</v>
      </c>
    </row>
    <row r="1983" spans="1:3" x14ac:dyDescent="0.55000000000000004">
      <c r="A1983" s="8">
        <f>[1]!tbl_gk[[#This Row],[ID]]</f>
        <v>271034</v>
      </c>
      <c r="B1983" s="26">
        <f>(($E$2*(tbl_vikor_2[[#This Row],[S]]-MAX(tbl_vikor_2[S])))/(MIN(tbl_vikor_2[S])-MAX(tbl_vikor_2[S])))+((1-$E$2)*((tbl_vikor_2[[#This Row],[R]]-MAX(tbl_vikor_2[R]))/(MIN(tbl_vikor_2[R])-MAX(tbl_vikor_2[R]))))</f>
        <v>0.32341907357143423</v>
      </c>
      <c r="C1983" s="22">
        <f>_xlfn.RANK.EQ(tbl_vikor_3[[#This Row],[Q(𝜆)]],tbl_vikor_3[Q(𝜆)])</f>
        <v>1420</v>
      </c>
    </row>
    <row r="1984" spans="1:3" x14ac:dyDescent="0.55000000000000004">
      <c r="A1984" s="7">
        <f>[1]!tbl_gk[[#This Row],[ID]]</f>
        <v>271059</v>
      </c>
      <c r="B1984" s="25">
        <f>(($E$2*(tbl_vikor_2[[#This Row],[S]]-MAX(tbl_vikor_2[S])))/(MIN(tbl_vikor_2[S])-MAX(tbl_vikor_2[S])))+((1-$E$2)*((tbl_vikor_2[[#This Row],[R]]-MAX(tbl_vikor_2[R]))/(MIN(tbl_vikor_2[R])-MAX(tbl_vikor_2[R]))))</f>
        <v>0.20519039821535384</v>
      </c>
      <c r="C1984" s="22">
        <f>_xlfn.RANK.EQ(tbl_vikor_3[[#This Row],[Q(𝜆)]],tbl_vikor_3[Q(𝜆)])</f>
        <v>1822</v>
      </c>
    </row>
    <row r="1985" spans="1:3" x14ac:dyDescent="0.55000000000000004">
      <c r="A1985" s="8">
        <f>[1]!tbl_gk[[#This Row],[ID]]</f>
        <v>271064</v>
      </c>
      <c r="B1985" s="26">
        <f>(($E$2*(tbl_vikor_2[[#This Row],[S]]-MAX(tbl_vikor_2[S])))/(MIN(tbl_vikor_2[S])-MAX(tbl_vikor_2[S])))+((1-$E$2)*((tbl_vikor_2[[#This Row],[R]]-MAX(tbl_vikor_2[R]))/(MIN(tbl_vikor_2[R])-MAX(tbl_vikor_2[R]))))</f>
        <v>5.3628575422890873E-2</v>
      </c>
      <c r="C1985" s="22">
        <f>_xlfn.RANK.EQ(tbl_vikor_3[[#This Row],[Q(𝜆)]],tbl_vikor_3[Q(𝜆)])</f>
        <v>2036</v>
      </c>
    </row>
    <row r="1986" spans="1:3" x14ac:dyDescent="0.55000000000000004">
      <c r="A1986" s="7">
        <f>[1]!tbl_gk[[#This Row],[ID]]</f>
        <v>271070</v>
      </c>
      <c r="B1986" s="25">
        <f>(($E$2*(tbl_vikor_2[[#This Row],[S]]-MAX(tbl_vikor_2[S])))/(MIN(tbl_vikor_2[S])-MAX(tbl_vikor_2[S])))+((1-$E$2)*((tbl_vikor_2[[#This Row],[R]]-MAX(tbl_vikor_2[R]))/(MIN(tbl_vikor_2[R])-MAX(tbl_vikor_2[R]))))</f>
        <v>0.14755934901460493</v>
      </c>
      <c r="C1986" s="22">
        <f>_xlfn.RANK.EQ(tbl_vikor_3[[#This Row],[Q(𝜆)]],tbl_vikor_3[Q(𝜆)])</f>
        <v>1940</v>
      </c>
    </row>
    <row r="1987" spans="1:3" x14ac:dyDescent="0.55000000000000004">
      <c r="A1987" s="8">
        <f>[1]!tbl_gk[[#This Row],[ID]]</f>
        <v>271089</v>
      </c>
      <c r="B1987" s="26">
        <f>(($E$2*(tbl_vikor_2[[#This Row],[S]]-MAX(tbl_vikor_2[S])))/(MIN(tbl_vikor_2[S])-MAX(tbl_vikor_2[S])))+((1-$E$2)*((tbl_vikor_2[[#This Row],[R]]-MAX(tbl_vikor_2[R]))/(MIN(tbl_vikor_2[R])-MAX(tbl_vikor_2[R]))))</f>
        <v>0.49237006539035888</v>
      </c>
      <c r="C1987" s="22">
        <f>_xlfn.RANK.EQ(tbl_vikor_3[[#This Row],[Q(𝜆)]],tbl_vikor_3[Q(𝜆)])</f>
        <v>668</v>
      </c>
    </row>
    <row r="1988" spans="1:3" x14ac:dyDescent="0.55000000000000004">
      <c r="A1988" s="7">
        <f>[1]!tbl_gk[[#This Row],[ID]]</f>
        <v>271100</v>
      </c>
      <c r="B1988" s="25">
        <f>(($E$2*(tbl_vikor_2[[#This Row],[S]]-MAX(tbl_vikor_2[S])))/(MIN(tbl_vikor_2[S])-MAX(tbl_vikor_2[S])))+((1-$E$2)*((tbl_vikor_2[[#This Row],[R]]-MAX(tbl_vikor_2[R]))/(MIN(tbl_vikor_2[R])-MAX(tbl_vikor_2[R]))))</f>
        <v>9.8760719596460794E-2</v>
      </c>
      <c r="C1988" s="22">
        <f>_xlfn.RANK.EQ(tbl_vikor_3[[#This Row],[Q(𝜆)]],tbl_vikor_3[Q(𝜆)])</f>
        <v>2001</v>
      </c>
    </row>
    <row r="1989" spans="1:3" x14ac:dyDescent="0.55000000000000004">
      <c r="A1989" s="8">
        <f>[1]!tbl_gk[[#This Row],[ID]]</f>
        <v>271102</v>
      </c>
      <c r="B1989" s="26">
        <f>(($E$2*(tbl_vikor_2[[#This Row],[S]]-MAX(tbl_vikor_2[S])))/(MIN(tbl_vikor_2[S])-MAX(tbl_vikor_2[S])))+((1-$E$2)*((tbl_vikor_2[[#This Row],[R]]-MAX(tbl_vikor_2[R]))/(MIN(tbl_vikor_2[R])-MAX(tbl_vikor_2[R]))))</f>
        <v>0.103955007100209</v>
      </c>
      <c r="C1989" s="22">
        <f>_xlfn.RANK.EQ(tbl_vikor_3[[#This Row],[Q(𝜆)]],tbl_vikor_3[Q(𝜆)])</f>
        <v>1999</v>
      </c>
    </row>
    <row r="1990" spans="1:3" x14ac:dyDescent="0.55000000000000004">
      <c r="A1990" s="7">
        <f>[1]!tbl_gk[[#This Row],[ID]]</f>
        <v>271110</v>
      </c>
      <c r="B1990" s="25">
        <f>(($E$2*(tbl_vikor_2[[#This Row],[S]]-MAX(tbl_vikor_2[S])))/(MIN(tbl_vikor_2[S])-MAX(tbl_vikor_2[S])))+((1-$E$2)*((tbl_vikor_2[[#This Row],[R]]-MAX(tbl_vikor_2[R]))/(MIN(tbl_vikor_2[R])-MAX(tbl_vikor_2[R]))))</f>
        <v>0.12059348043412353</v>
      </c>
      <c r="C1990" s="22">
        <f>_xlfn.RANK.EQ(tbl_vikor_3[[#This Row],[Q(𝜆)]],tbl_vikor_3[Q(𝜆)])</f>
        <v>1978</v>
      </c>
    </row>
    <row r="1991" spans="1:3" x14ac:dyDescent="0.55000000000000004">
      <c r="A1991" s="8">
        <f>[1]!tbl_gk[[#This Row],[ID]]</f>
        <v>271111</v>
      </c>
      <c r="B1991" s="26">
        <f>(($E$2*(tbl_vikor_2[[#This Row],[S]]-MAX(tbl_vikor_2[S])))/(MIN(tbl_vikor_2[S])-MAX(tbl_vikor_2[S])))+((1-$E$2)*((tbl_vikor_2[[#This Row],[R]]-MAX(tbl_vikor_2[R]))/(MIN(tbl_vikor_2[R])-MAX(tbl_vikor_2[R]))))</f>
        <v>0.18304337531801967</v>
      </c>
      <c r="C1991" s="22">
        <f>_xlfn.RANK.EQ(tbl_vikor_3[[#This Row],[Q(𝜆)]],tbl_vikor_3[Q(𝜆)])</f>
        <v>1871</v>
      </c>
    </row>
    <row r="1992" spans="1:3" x14ac:dyDescent="0.55000000000000004">
      <c r="A1992" s="7">
        <f>[1]!tbl_gk[[#This Row],[ID]]</f>
        <v>271112</v>
      </c>
      <c r="B1992" s="25">
        <f>(($E$2*(tbl_vikor_2[[#This Row],[S]]-MAX(tbl_vikor_2[S])))/(MIN(tbl_vikor_2[S])-MAX(tbl_vikor_2[S])))+((1-$E$2)*((tbl_vikor_2[[#This Row],[R]]-MAX(tbl_vikor_2[R]))/(MIN(tbl_vikor_2[R])-MAX(tbl_vikor_2[R]))))</f>
        <v>5.7993534569122832E-2</v>
      </c>
      <c r="C1992" s="22">
        <f>_xlfn.RANK.EQ(tbl_vikor_3[[#This Row],[Q(𝜆)]],tbl_vikor_3[Q(𝜆)])</f>
        <v>2032</v>
      </c>
    </row>
    <row r="1993" spans="1:3" x14ac:dyDescent="0.55000000000000004">
      <c r="A1993" s="8">
        <f>[1]!tbl_gk[[#This Row],[ID]]</f>
        <v>271146</v>
      </c>
      <c r="B1993" s="26">
        <f>(($E$2*(tbl_vikor_2[[#This Row],[S]]-MAX(tbl_vikor_2[S])))/(MIN(tbl_vikor_2[S])-MAX(tbl_vikor_2[S])))+((1-$E$2)*((tbl_vikor_2[[#This Row],[R]]-MAX(tbl_vikor_2[R]))/(MIN(tbl_vikor_2[R])-MAX(tbl_vikor_2[R]))))</f>
        <v>0.33232506760305314</v>
      </c>
      <c r="C1993" s="22">
        <f>_xlfn.RANK.EQ(tbl_vikor_3[[#This Row],[Q(𝜆)]],tbl_vikor_3[Q(𝜆)])</f>
        <v>1386</v>
      </c>
    </row>
    <row r="1994" spans="1:3" x14ac:dyDescent="0.55000000000000004">
      <c r="A1994" s="7">
        <f>[1]!tbl_gk[[#This Row],[ID]]</f>
        <v>271150</v>
      </c>
      <c r="B1994" s="25">
        <f>(($E$2*(tbl_vikor_2[[#This Row],[S]]-MAX(tbl_vikor_2[S])))/(MIN(tbl_vikor_2[S])-MAX(tbl_vikor_2[S])))+((1-$E$2)*((tbl_vikor_2[[#This Row],[R]]-MAX(tbl_vikor_2[R]))/(MIN(tbl_vikor_2[R])-MAX(tbl_vikor_2[R]))))</f>
        <v>0.19242534539257999</v>
      </c>
      <c r="C1994" s="22">
        <f>_xlfn.RANK.EQ(tbl_vikor_3[[#This Row],[Q(𝜆)]],tbl_vikor_3[Q(𝜆)])</f>
        <v>1851</v>
      </c>
    </row>
    <row r="1995" spans="1:3" x14ac:dyDescent="0.55000000000000004">
      <c r="A1995" s="8">
        <f>[1]!tbl_gk[[#This Row],[ID]]</f>
        <v>271168</v>
      </c>
      <c r="B1995" s="26">
        <f>(($E$2*(tbl_vikor_2[[#This Row],[S]]-MAX(tbl_vikor_2[S])))/(MIN(tbl_vikor_2[S])-MAX(tbl_vikor_2[S])))+((1-$E$2)*((tbl_vikor_2[[#This Row],[R]]-MAX(tbl_vikor_2[R]))/(MIN(tbl_vikor_2[R])-MAX(tbl_vikor_2[R]))))</f>
        <v>0.1556960720225489</v>
      </c>
      <c r="C1995" s="22">
        <f>_xlfn.RANK.EQ(tbl_vikor_3[[#This Row],[Q(𝜆)]],tbl_vikor_3[Q(𝜆)])</f>
        <v>1927</v>
      </c>
    </row>
    <row r="1996" spans="1:3" x14ac:dyDescent="0.55000000000000004">
      <c r="A1996" s="7">
        <f>[1]!tbl_gk[[#This Row],[ID]]</f>
        <v>271171</v>
      </c>
      <c r="B1996" s="25">
        <f>(($E$2*(tbl_vikor_2[[#This Row],[S]]-MAX(tbl_vikor_2[S])))/(MIN(tbl_vikor_2[S])-MAX(tbl_vikor_2[S])))+((1-$E$2)*((tbl_vikor_2[[#This Row],[R]]-MAX(tbl_vikor_2[R]))/(MIN(tbl_vikor_2[R])-MAX(tbl_vikor_2[R]))))</f>
        <v>0.30073000521282089</v>
      </c>
      <c r="C1996" s="22">
        <f>_xlfn.RANK.EQ(tbl_vikor_3[[#This Row],[Q(𝜆)]],tbl_vikor_3[Q(𝜆)])</f>
        <v>1504</v>
      </c>
    </row>
    <row r="1997" spans="1:3" x14ac:dyDescent="0.55000000000000004">
      <c r="A1997" s="8">
        <f>[1]!tbl_gk[[#This Row],[ID]]</f>
        <v>271179</v>
      </c>
      <c r="B1997" s="26">
        <f>(($E$2*(tbl_vikor_2[[#This Row],[S]]-MAX(tbl_vikor_2[S])))/(MIN(tbl_vikor_2[S])-MAX(tbl_vikor_2[S])))+((1-$E$2)*((tbl_vikor_2[[#This Row],[R]]-MAX(tbl_vikor_2[R]))/(MIN(tbl_vikor_2[R])-MAX(tbl_vikor_2[R]))))</f>
        <v>1.6541623817123166E-2</v>
      </c>
      <c r="C1997" s="22">
        <f>_xlfn.RANK.EQ(tbl_vikor_3[[#This Row],[Q(𝜆)]],tbl_vikor_3[Q(𝜆)])</f>
        <v>2041</v>
      </c>
    </row>
    <row r="1998" spans="1:3" x14ac:dyDescent="0.55000000000000004">
      <c r="A1998" s="7">
        <f>[1]!tbl_gk[[#This Row],[ID]]</f>
        <v>271186</v>
      </c>
      <c r="B1998" s="25">
        <f>(($E$2*(tbl_vikor_2[[#This Row],[S]]-MAX(tbl_vikor_2[S])))/(MIN(tbl_vikor_2[S])-MAX(tbl_vikor_2[S])))+((1-$E$2)*((tbl_vikor_2[[#This Row],[R]]-MAX(tbl_vikor_2[R]))/(MIN(tbl_vikor_2[R])-MAX(tbl_vikor_2[R]))))</f>
        <v>0.14372814679619011</v>
      </c>
      <c r="C1998" s="22">
        <f>_xlfn.RANK.EQ(tbl_vikor_3[[#This Row],[Q(𝜆)]],tbl_vikor_3[Q(𝜆)])</f>
        <v>1948</v>
      </c>
    </row>
    <row r="1999" spans="1:3" x14ac:dyDescent="0.55000000000000004">
      <c r="A1999" s="8">
        <f>[1]!tbl_gk[[#This Row],[ID]]</f>
        <v>271191</v>
      </c>
      <c r="B1999" s="26">
        <f>(($E$2*(tbl_vikor_2[[#This Row],[S]]-MAX(tbl_vikor_2[S])))/(MIN(tbl_vikor_2[S])-MAX(tbl_vikor_2[S])))+((1-$E$2)*((tbl_vikor_2[[#This Row],[R]]-MAX(tbl_vikor_2[R]))/(MIN(tbl_vikor_2[R])-MAX(tbl_vikor_2[R]))))</f>
        <v>0.26475070843578813</v>
      </c>
      <c r="C1999" s="22">
        <f>_xlfn.RANK.EQ(tbl_vikor_3[[#This Row],[Q(𝜆)]],tbl_vikor_3[Q(𝜆)])</f>
        <v>1646</v>
      </c>
    </row>
    <row r="2000" spans="1:3" x14ac:dyDescent="0.55000000000000004">
      <c r="A2000" s="7">
        <f>[1]!tbl_gk[[#This Row],[ID]]</f>
        <v>271193</v>
      </c>
      <c r="B2000" s="25">
        <f>(($E$2*(tbl_vikor_2[[#This Row],[S]]-MAX(tbl_vikor_2[S])))/(MIN(tbl_vikor_2[S])-MAX(tbl_vikor_2[S])))+((1-$E$2)*((tbl_vikor_2[[#This Row],[R]]-MAX(tbl_vikor_2[R]))/(MIN(tbl_vikor_2[R])-MAX(tbl_vikor_2[R]))))</f>
        <v>0.42820299377898574</v>
      </c>
      <c r="C2000" s="22">
        <f>_xlfn.RANK.EQ(tbl_vikor_3[[#This Row],[Q(𝜆)]],tbl_vikor_3[Q(𝜆)])</f>
        <v>971</v>
      </c>
    </row>
    <row r="2001" spans="1:3" x14ac:dyDescent="0.55000000000000004">
      <c r="A2001" s="8">
        <f>[1]!tbl_gk[[#This Row],[ID]]</f>
        <v>271199</v>
      </c>
      <c r="B2001" s="26">
        <f>(($E$2*(tbl_vikor_2[[#This Row],[S]]-MAX(tbl_vikor_2[S])))/(MIN(tbl_vikor_2[S])-MAX(tbl_vikor_2[S])))+((1-$E$2)*((tbl_vikor_2[[#This Row],[R]]-MAX(tbl_vikor_2[R]))/(MIN(tbl_vikor_2[R])-MAX(tbl_vikor_2[R]))))</f>
        <v>0.18605801001230898</v>
      </c>
      <c r="C2001" s="22">
        <f>_xlfn.RANK.EQ(tbl_vikor_3[[#This Row],[Q(𝜆)]],tbl_vikor_3[Q(𝜆)])</f>
        <v>1864</v>
      </c>
    </row>
    <row r="2002" spans="1:3" x14ac:dyDescent="0.55000000000000004">
      <c r="A2002" s="7">
        <f>[1]!tbl_gk[[#This Row],[ID]]</f>
        <v>271210</v>
      </c>
      <c r="B2002" s="25">
        <f>(($E$2*(tbl_vikor_2[[#This Row],[S]]-MAX(tbl_vikor_2[S])))/(MIN(tbl_vikor_2[S])-MAX(tbl_vikor_2[S])))+((1-$E$2)*((tbl_vikor_2[[#This Row],[R]]-MAX(tbl_vikor_2[R]))/(MIN(tbl_vikor_2[R])-MAX(tbl_vikor_2[R]))))</f>
        <v>0.1280226993685471</v>
      </c>
      <c r="C2002" s="22">
        <f>_xlfn.RANK.EQ(tbl_vikor_3[[#This Row],[Q(𝜆)]],tbl_vikor_3[Q(𝜆)])</f>
        <v>1973</v>
      </c>
    </row>
    <row r="2003" spans="1:3" x14ac:dyDescent="0.55000000000000004">
      <c r="A2003" s="8">
        <f>[1]!tbl_gk[[#This Row],[ID]]</f>
        <v>271211</v>
      </c>
      <c r="B2003" s="26">
        <f>(($E$2*(tbl_vikor_2[[#This Row],[S]]-MAX(tbl_vikor_2[S])))/(MIN(tbl_vikor_2[S])-MAX(tbl_vikor_2[S])))+((1-$E$2)*((tbl_vikor_2[[#This Row],[R]]-MAX(tbl_vikor_2[R]))/(MIN(tbl_vikor_2[R])-MAX(tbl_vikor_2[R]))))</f>
        <v>0.21369411802601984</v>
      </c>
      <c r="C2003" s="22">
        <f>_xlfn.RANK.EQ(tbl_vikor_3[[#This Row],[Q(𝜆)]],tbl_vikor_3[Q(𝜆)])</f>
        <v>1806</v>
      </c>
    </row>
    <row r="2004" spans="1:3" x14ac:dyDescent="0.55000000000000004">
      <c r="A2004" s="7">
        <f>[1]!tbl_gk[[#This Row],[ID]]</f>
        <v>271236</v>
      </c>
      <c r="B2004" s="25">
        <f>(($E$2*(tbl_vikor_2[[#This Row],[S]]-MAX(tbl_vikor_2[S])))/(MIN(tbl_vikor_2[S])-MAX(tbl_vikor_2[S])))+((1-$E$2)*((tbl_vikor_2[[#This Row],[R]]-MAX(tbl_vikor_2[R]))/(MIN(tbl_vikor_2[R])-MAX(tbl_vikor_2[R]))))</f>
        <v>0.19095505300251664</v>
      </c>
      <c r="C2004" s="22">
        <f>_xlfn.RANK.EQ(tbl_vikor_3[[#This Row],[Q(𝜆)]],tbl_vikor_3[Q(𝜆)])</f>
        <v>1854</v>
      </c>
    </row>
    <row r="2005" spans="1:3" x14ac:dyDescent="0.55000000000000004">
      <c r="A2005" s="8">
        <f>[1]!tbl_gk[[#This Row],[ID]]</f>
        <v>271239</v>
      </c>
      <c r="B2005" s="26">
        <f>(($E$2*(tbl_vikor_2[[#This Row],[S]]-MAX(tbl_vikor_2[S])))/(MIN(tbl_vikor_2[S])-MAX(tbl_vikor_2[S])))+((1-$E$2)*((tbl_vikor_2[[#This Row],[R]]-MAX(tbl_vikor_2[R]))/(MIN(tbl_vikor_2[R])-MAX(tbl_vikor_2[R]))))</f>
        <v>0.17480640738010628</v>
      </c>
      <c r="C2005" s="22">
        <f>_xlfn.RANK.EQ(tbl_vikor_3[[#This Row],[Q(𝜆)]],tbl_vikor_3[Q(𝜆)])</f>
        <v>1894</v>
      </c>
    </row>
    <row r="2006" spans="1:3" x14ac:dyDescent="0.55000000000000004">
      <c r="A2006" s="7">
        <f>[1]!tbl_gk[[#This Row],[ID]]</f>
        <v>271245</v>
      </c>
      <c r="B2006" s="25">
        <f>(($E$2*(tbl_vikor_2[[#This Row],[S]]-MAX(tbl_vikor_2[S])))/(MIN(tbl_vikor_2[S])-MAX(tbl_vikor_2[S])))+((1-$E$2)*((tbl_vikor_2[[#This Row],[R]]-MAX(tbl_vikor_2[R]))/(MIN(tbl_vikor_2[R])-MAX(tbl_vikor_2[R]))))</f>
        <v>0.22239127474241421</v>
      </c>
      <c r="C2006" s="22">
        <f>_xlfn.RANK.EQ(tbl_vikor_3[[#This Row],[Q(𝜆)]],tbl_vikor_3[Q(𝜆)])</f>
        <v>1779</v>
      </c>
    </row>
    <row r="2007" spans="1:3" x14ac:dyDescent="0.55000000000000004">
      <c r="A2007" s="8">
        <f>[1]!tbl_gk[[#This Row],[ID]]</f>
        <v>271313</v>
      </c>
      <c r="B2007" s="26">
        <f>(($E$2*(tbl_vikor_2[[#This Row],[S]]-MAX(tbl_vikor_2[S])))/(MIN(tbl_vikor_2[S])-MAX(tbl_vikor_2[S])))+((1-$E$2)*((tbl_vikor_2[[#This Row],[R]]-MAX(tbl_vikor_2[R]))/(MIN(tbl_vikor_2[R])-MAX(tbl_vikor_2[R]))))</f>
        <v>0.14277208167696287</v>
      </c>
      <c r="C2007" s="22">
        <f>_xlfn.RANK.EQ(tbl_vikor_3[[#This Row],[Q(𝜆)]],tbl_vikor_3[Q(𝜆)])</f>
        <v>1950</v>
      </c>
    </row>
    <row r="2008" spans="1:3" x14ac:dyDescent="0.55000000000000004">
      <c r="A2008" s="7">
        <f>[1]!tbl_gk[[#This Row],[ID]]</f>
        <v>271315</v>
      </c>
      <c r="B2008" s="25">
        <f>(($E$2*(tbl_vikor_2[[#This Row],[S]]-MAX(tbl_vikor_2[S])))/(MIN(tbl_vikor_2[S])-MAX(tbl_vikor_2[S])))+((1-$E$2)*((tbl_vikor_2[[#This Row],[R]]-MAX(tbl_vikor_2[R]))/(MIN(tbl_vikor_2[R])-MAX(tbl_vikor_2[R]))))</f>
        <v>0.23326491450558304</v>
      </c>
      <c r="C2008" s="22">
        <f>_xlfn.RANK.EQ(tbl_vikor_3[[#This Row],[Q(𝜆)]],tbl_vikor_3[Q(𝜆)])</f>
        <v>1749</v>
      </c>
    </row>
    <row r="2009" spans="1:3" x14ac:dyDescent="0.55000000000000004">
      <c r="A2009" s="8">
        <f>[1]!tbl_gk[[#This Row],[ID]]</f>
        <v>271328</v>
      </c>
      <c r="B2009" s="26">
        <f>(($E$2*(tbl_vikor_2[[#This Row],[S]]-MAX(tbl_vikor_2[S])))/(MIN(tbl_vikor_2[S])-MAX(tbl_vikor_2[S])))+((1-$E$2)*((tbl_vikor_2[[#This Row],[R]]-MAX(tbl_vikor_2[R]))/(MIN(tbl_vikor_2[R])-MAX(tbl_vikor_2[R]))))</f>
        <v>0.14449114027771398</v>
      </c>
      <c r="C2009" s="22">
        <f>_xlfn.RANK.EQ(tbl_vikor_3[[#This Row],[Q(𝜆)]],tbl_vikor_3[Q(𝜆)])</f>
        <v>1945</v>
      </c>
    </row>
    <row r="2010" spans="1:3" x14ac:dyDescent="0.55000000000000004">
      <c r="A2010" s="7">
        <f>[1]!tbl_gk[[#This Row],[ID]]</f>
        <v>271335</v>
      </c>
      <c r="B2010" s="25">
        <f>(($E$2*(tbl_vikor_2[[#This Row],[S]]-MAX(tbl_vikor_2[S])))/(MIN(tbl_vikor_2[S])-MAX(tbl_vikor_2[S])))+((1-$E$2)*((tbl_vikor_2[[#This Row],[R]]-MAX(tbl_vikor_2[R]))/(MIN(tbl_vikor_2[R])-MAX(tbl_vikor_2[R]))))</f>
        <v>0.20975904960509706</v>
      </c>
      <c r="C2010" s="22">
        <f>_xlfn.RANK.EQ(tbl_vikor_3[[#This Row],[Q(𝜆)]],tbl_vikor_3[Q(𝜆)])</f>
        <v>1816</v>
      </c>
    </row>
    <row r="2011" spans="1:3" x14ac:dyDescent="0.55000000000000004">
      <c r="A2011" s="8">
        <f>[1]!tbl_gk[[#This Row],[ID]]</f>
        <v>271364</v>
      </c>
      <c r="B2011" s="26">
        <f>(($E$2*(tbl_vikor_2[[#This Row],[S]]-MAX(tbl_vikor_2[S])))/(MIN(tbl_vikor_2[S])-MAX(tbl_vikor_2[S])))+((1-$E$2)*((tbl_vikor_2[[#This Row],[R]]-MAX(tbl_vikor_2[R]))/(MIN(tbl_vikor_2[R])-MAX(tbl_vikor_2[R]))))</f>
        <v>0.30550788469238321</v>
      </c>
      <c r="C2011" s="22">
        <f>_xlfn.RANK.EQ(tbl_vikor_3[[#This Row],[Q(𝜆)]],tbl_vikor_3[Q(𝜆)])</f>
        <v>1488</v>
      </c>
    </row>
    <row r="2012" spans="1:3" x14ac:dyDescent="0.55000000000000004">
      <c r="A2012" s="7">
        <f>[1]!tbl_gk[[#This Row],[ID]]</f>
        <v>271374</v>
      </c>
      <c r="B2012" s="25">
        <f>(($E$2*(tbl_vikor_2[[#This Row],[S]]-MAX(tbl_vikor_2[S])))/(MIN(tbl_vikor_2[S])-MAX(tbl_vikor_2[S])))+((1-$E$2)*((tbl_vikor_2[[#This Row],[R]]-MAX(tbl_vikor_2[R]))/(MIN(tbl_vikor_2[R])-MAX(tbl_vikor_2[R]))))</f>
        <v>0.17712124603087637</v>
      </c>
      <c r="C2012" s="22">
        <f>_xlfn.RANK.EQ(tbl_vikor_3[[#This Row],[Q(𝜆)]],tbl_vikor_3[Q(𝜆)])</f>
        <v>1886</v>
      </c>
    </row>
    <row r="2013" spans="1:3" x14ac:dyDescent="0.55000000000000004">
      <c r="A2013" s="8">
        <f>[1]!tbl_gk[[#This Row],[ID]]</f>
        <v>271377</v>
      </c>
      <c r="B2013" s="26">
        <f>(($E$2*(tbl_vikor_2[[#This Row],[S]]-MAX(tbl_vikor_2[S])))/(MIN(tbl_vikor_2[S])-MAX(tbl_vikor_2[S])))+((1-$E$2)*((tbl_vikor_2[[#This Row],[R]]-MAX(tbl_vikor_2[R]))/(MIN(tbl_vikor_2[R])-MAX(tbl_vikor_2[R]))))</f>
        <v>5.7917265542484012E-2</v>
      </c>
      <c r="C2013" s="22">
        <f>_xlfn.RANK.EQ(tbl_vikor_3[[#This Row],[Q(𝜆)]],tbl_vikor_3[Q(𝜆)])</f>
        <v>2033</v>
      </c>
    </row>
    <row r="2014" spans="1:3" x14ac:dyDescent="0.55000000000000004">
      <c r="A2014" s="7">
        <f>[1]!tbl_gk[[#This Row],[ID]]</f>
        <v>271385</v>
      </c>
      <c r="B2014" s="25">
        <f>(($E$2*(tbl_vikor_2[[#This Row],[S]]-MAX(tbl_vikor_2[S])))/(MIN(tbl_vikor_2[S])-MAX(tbl_vikor_2[S])))+((1-$E$2)*((tbl_vikor_2[[#This Row],[R]]-MAX(tbl_vikor_2[R]))/(MIN(tbl_vikor_2[R])-MAX(tbl_vikor_2[R]))))</f>
        <v>0.15188211035849883</v>
      </c>
      <c r="C2014" s="22">
        <f>_xlfn.RANK.EQ(tbl_vikor_3[[#This Row],[Q(𝜆)]],tbl_vikor_3[Q(𝜆)])</f>
        <v>1932</v>
      </c>
    </row>
    <row r="2015" spans="1:3" x14ac:dyDescent="0.55000000000000004">
      <c r="A2015" s="8">
        <f>[1]!tbl_gk[[#This Row],[ID]]</f>
        <v>271407</v>
      </c>
      <c r="B2015" s="26">
        <f>(($E$2*(tbl_vikor_2[[#This Row],[S]]-MAX(tbl_vikor_2[S])))/(MIN(tbl_vikor_2[S])-MAX(tbl_vikor_2[S])))+((1-$E$2)*((tbl_vikor_2[[#This Row],[R]]-MAX(tbl_vikor_2[R]))/(MIN(tbl_vikor_2[R])-MAX(tbl_vikor_2[R]))))</f>
        <v>0.28216308484058056</v>
      </c>
      <c r="C2015" s="22">
        <f>_xlfn.RANK.EQ(tbl_vikor_3[[#This Row],[Q(𝜆)]],tbl_vikor_3[Q(𝜆)])</f>
        <v>1572</v>
      </c>
    </row>
    <row r="2016" spans="1:3" x14ac:dyDescent="0.55000000000000004">
      <c r="A2016" s="7">
        <f>[1]!tbl_gk[[#This Row],[ID]]</f>
        <v>271411</v>
      </c>
      <c r="B2016" s="25">
        <f>(($E$2*(tbl_vikor_2[[#This Row],[S]]-MAX(tbl_vikor_2[S])))/(MIN(tbl_vikor_2[S])-MAX(tbl_vikor_2[S])))+((1-$E$2)*((tbl_vikor_2[[#This Row],[R]]-MAX(tbl_vikor_2[R]))/(MIN(tbl_vikor_2[R])-MAX(tbl_vikor_2[R]))))</f>
        <v>0.20989263216143125</v>
      </c>
      <c r="C2016" s="22">
        <f>_xlfn.RANK.EQ(tbl_vikor_3[[#This Row],[Q(𝜆)]],tbl_vikor_3[Q(𝜆)])</f>
        <v>1815</v>
      </c>
    </row>
    <row r="2017" spans="1:3" x14ac:dyDescent="0.55000000000000004">
      <c r="A2017" s="8">
        <f>[1]!tbl_gk[[#This Row],[ID]]</f>
        <v>271420</v>
      </c>
      <c r="B2017" s="26">
        <f>(($E$2*(tbl_vikor_2[[#This Row],[S]]-MAX(tbl_vikor_2[S])))/(MIN(tbl_vikor_2[S])-MAX(tbl_vikor_2[S])))+((1-$E$2)*((tbl_vikor_2[[#This Row],[R]]-MAX(tbl_vikor_2[R]))/(MIN(tbl_vikor_2[R])-MAX(tbl_vikor_2[R]))))</f>
        <v>0.25358866708233341</v>
      </c>
      <c r="C2017" s="22">
        <f>_xlfn.RANK.EQ(tbl_vikor_3[[#This Row],[Q(𝜆)]],tbl_vikor_3[Q(𝜆)])</f>
        <v>1686</v>
      </c>
    </row>
    <row r="2018" spans="1:3" x14ac:dyDescent="0.55000000000000004">
      <c r="A2018" s="7">
        <f>[1]!tbl_gk[[#This Row],[ID]]</f>
        <v>271428</v>
      </c>
      <c r="B2018" s="25">
        <f>(($E$2*(tbl_vikor_2[[#This Row],[S]]-MAX(tbl_vikor_2[S])))/(MIN(tbl_vikor_2[S])-MAX(tbl_vikor_2[S])))+((1-$E$2)*((tbl_vikor_2[[#This Row],[R]]-MAX(tbl_vikor_2[R]))/(MIN(tbl_vikor_2[R])-MAX(tbl_vikor_2[R]))))</f>
        <v>0.14744194909446637</v>
      </c>
      <c r="C2018" s="22">
        <f>_xlfn.RANK.EQ(tbl_vikor_3[[#This Row],[Q(𝜆)]],tbl_vikor_3[Q(𝜆)])</f>
        <v>1941</v>
      </c>
    </row>
    <row r="2019" spans="1:3" x14ac:dyDescent="0.55000000000000004">
      <c r="A2019" s="8">
        <f>[1]!tbl_gk[[#This Row],[ID]]</f>
        <v>271442</v>
      </c>
      <c r="B2019" s="26">
        <f>(($E$2*(tbl_vikor_2[[#This Row],[S]]-MAX(tbl_vikor_2[S])))/(MIN(tbl_vikor_2[S])-MAX(tbl_vikor_2[S])))+((1-$E$2)*((tbl_vikor_2[[#This Row],[R]]-MAX(tbl_vikor_2[R]))/(MIN(tbl_vikor_2[R])-MAX(tbl_vikor_2[R]))))</f>
        <v>0.27017342302362046</v>
      </c>
      <c r="C2019" s="22">
        <f>_xlfn.RANK.EQ(tbl_vikor_3[[#This Row],[Q(𝜆)]],tbl_vikor_3[Q(𝜆)])</f>
        <v>1624</v>
      </c>
    </row>
    <row r="2020" spans="1:3" x14ac:dyDescent="0.55000000000000004">
      <c r="A2020" s="7">
        <f>[1]!tbl_gk[[#This Row],[ID]]</f>
        <v>271459</v>
      </c>
      <c r="B2020" s="25">
        <f>(($E$2*(tbl_vikor_2[[#This Row],[S]]-MAX(tbl_vikor_2[S])))/(MIN(tbl_vikor_2[S])-MAX(tbl_vikor_2[S])))+((1-$E$2)*((tbl_vikor_2[[#This Row],[R]]-MAX(tbl_vikor_2[R]))/(MIN(tbl_vikor_2[R])-MAX(tbl_vikor_2[R]))))</f>
        <v>0.44397657319693301</v>
      </c>
      <c r="C2020" s="22">
        <f>_xlfn.RANK.EQ(tbl_vikor_3[[#This Row],[Q(𝜆)]],tbl_vikor_3[Q(𝜆)])</f>
        <v>903</v>
      </c>
    </row>
    <row r="2021" spans="1:3" x14ac:dyDescent="0.55000000000000004">
      <c r="A2021" s="8">
        <f>[1]!tbl_gk[[#This Row],[ID]]</f>
        <v>271487</v>
      </c>
      <c r="B2021" s="26">
        <f>(($E$2*(tbl_vikor_2[[#This Row],[S]]-MAX(tbl_vikor_2[S])))/(MIN(tbl_vikor_2[S])-MAX(tbl_vikor_2[S])))+((1-$E$2)*((tbl_vikor_2[[#This Row],[R]]-MAX(tbl_vikor_2[R]))/(MIN(tbl_vikor_2[R])-MAX(tbl_vikor_2[R]))))</f>
        <v>0.31042203051396089</v>
      </c>
      <c r="C2021" s="22">
        <f>_xlfn.RANK.EQ(tbl_vikor_3[[#This Row],[Q(𝜆)]],tbl_vikor_3[Q(𝜆)])</f>
        <v>1472</v>
      </c>
    </row>
    <row r="2022" spans="1:3" x14ac:dyDescent="0.55000000000000004">
      <c r="A2022" s="7">
        <f>[1]!tbl_gk[[#This Row],[ID]]</f>
        <v>271488</v>
      </c>
      <c r="B2022" s="25">
        <f>(($E$2*(tbl_vikor_2[[#This Row],[S]]-MAX(tbl_vikor_2[S])))/(MIN(tbl_vikor_2[S])-MAX(tbl_vikor_2[S])))+((1-$E$2)*((tbl_vikor_2[[#This Row],[R]]-MAX(tbl_vikor_2[R]))/(MIN(tbl_vikor_2[R])-MAX(tbl_vikor_2[R]))))</f>
        <v>0.29293888927625705</v>
      </c>
      <c r="C2022" s="22">
        <f>_xlfn.RANK.EQ(tbl_vikor_3[[#This Row],[Q(𝜆)]],tbl_vikor_3[Q(𝜆)])</f>
        <v>1529</v>
      </c>
    </row>
    <row r="2023" spans="1:3" x14ac:dyDescent="0.55000000000000004">
      <c r="A2023" s="8">
        <f>[1]!tbl_gk[[#This Row],[ID]]</f>
        <v>271489</v>
      </c>
      <c r="B2023" s="26">
        <f>(($E$2*(tbl_vikor_2[[#This Row],[S]]-MAX(tbl_vikor_2[S])))/(MIN(tbl_vikor_2[S])-MAX(tbl_vikor_2[S])))+((1-$E$2)*((tbl_vikor_2[[#This Row],[R]]-MAX(tbl_vikor_2[R]))/(MIN(tbl_vikor_2[R])-MAX(tbl_vikor_2[R]))))</f>
        <v>0.31387935022001578</v>
      </c>
      <c r="C2023" s="22">
        <f>_xlfn.RANK.EQ(tbl_vikor_3[[#This Row],[Q(𝜆)]],tbl_vikor_3[Q(𝜆)])</f>
        <v>1455</v>
      </c>
    </row>
    <row r="2024" spans="1:3" x14ac:dyDescent="0.55000000000000004">
      <c r="A2024" s="7">
        <f>[1]!tbl_gk[[#This Row],[ID]]</f>
        <v>271490</v>
      </c>
      <c r="B2024" s="25">
        <f>(($E$2*(tbl_vikor_2[[#This Row],[S]]-MAX(tbl_vikor_2[S])))/(MIN(tbl_vikor_2[S])-MAX(tbl_vikor_2[S])))+((1-$E$2)*((tbl_vikor_2[[#This Row],[R]]-MAX(tbl_vikor_2[R]))/(MIN(tbl_vikor_2[R])-MAX(tbl_vikor_2[R]))))</f>
        <v>0.22418384240187783</v>
      </c>
      <c r="C2024" s="22">
        <f>_xlfn.RANK.EQ(tbl_vikor_3[[#This Row],[Q(𝜆)]],tbl_vikor_3[Q(𝜆)])</f>
        <v>1773</v>
      </c>
    </row>
    <row r="2025" spans="1:3" x14ac:dyDescent="0.55000000000000004">
      <c r="A2025" s="8">
        <f>[1]!tbl_gk[[#This Row],[ID]]</f>
        <v>271492</v>
      </c>
      <c r="B2025" s="26">
        <f>(($E$2*(tbl_vikor_2[[#This Row],[S]]-MAX(tbl_vikor_2[S])))/(MIN(tbl_vikor_2[S])-MAX(tbl_vikor_2[S])))+((1-$E$2)*((tbl_vikor_2[[#This Row],[R]]-MAX(tbl_vikor_2[R]))/(MIN(tbl_vikor_2[R])-MAX(tbl_vikor_2[R]))))</f>
        <v>0.29576353271232186</v>
      </c>
      <c r="C2025" s="22">
        <f>_xlfn.RANK.EQ(tbl_vikor_3[[#This Row],[Q(𝜆)]],tbl_vikor_3[Q(𝜆)])</f>
        <v>1519</v>
      </c>
    </row>
    <row r="2026" spans="1:3" x14ac:dyDescent="0.55000000000000004">
      <c r="A2026" s="7">
        <f>[1]!tbl_gk[[#This Row],[ID]]</f>
        <v>271505</v>
      </c>
      <c r="B2026" s="25">
        <f>(($E$2*(tbl_vikor_2[[#This Row],[S]]-MAX(tbl_vikor_2[S])))/(MIN(tbl_vikor_2[S])-MAX(tbl_vikor_2[S])))+((1-$E$2)*((tbl_vikor_2[[#This Row],[R]]-MAX(tbl_vikor_2[R]))/(MIN(tbl_vikor_2[R])-MAX(tbl_vikor_2[R]))))</f>
        <v>0.12045750937820537</v>
      </c>
      <c r="C2026" s="22">
        <f>_xlfn.RANK.EQ(tbl_vikor_3[[#This Row],[Q(𝜆)]],tbl_vikor_3[Q(𝜆)])</f>
        <v>1979</v>
      </c>
    </row>
    <row r="2027" spans="1:3" x14ac:dyDescent="0.55000000000000004">
      <c r="A2027" s="8">
        <f>[1]!tbl_gk[[#This Row],[ID]]</f>
        <v>271523</v>
      </c>
      <c r="B2027" s="26">
        <f>(($E$2*(tbl_vikor_2[[#This Row],[S]]-MAX(tbl_vikor_2[S])))/(MIN(tbl_vikor_2[S])-MAX(tbl_vikor_2[S])))+((1-$E$2)*((tbl_vikor_2[[#This Row],[R]]-MAX(tbl_vikor_2[R]))/(MIN(tbl_vikor_2[R])-MAX(tbl_vikor_2[R]))))</f>
        <v>0.18979917755032155</v>
      </c>
      <c r="C2027" s="22">
        <f>_xlfn.RANK.EQ(tbl_vikor_3[[#This Row],[Q(𝜆)]],tbl_vikor_3[Q(𝜆)])</f>
        <v>1857</v>
      </c>
    </row>
    <row r="2028" spans="1:3" x14ac:dyDescent="0.55000000000000004">
      <c r="A2028" s="7">
        <f>[1]!tbl_gk[[#This Row],[ID]]</f>
        <v>271532</v>
      </c>
      <c r="B2028" s="25">
        <f>(($E$2*(tbl_vikor_2[[#This Row],[S]]-MAX(tbl_vikor_2[S])))/(MIN(tbl_vikor_2[S])-MAX(tbl_vikor_2[S])))+((1-$E$2)*((tbl_vikor_2[[#This Row],[R]]-MAX(tbl_vikor_2[R]))/(MIN(tbl_vikor_2[R])-MAX(tbl_vikor_2[R]))))</f>
        <v>0.41075754414979748</v>
      </c>
      <c r="C2028" s="22">
        <f>_xlfn.RANK.EQ(tbl_vikor_3[[#This Row],[Q(𝜆)]],tbl_vikor_3[Q(𝜆)])</f>
        <v>1053</v>
      </c>
    </row>
    <row r="2029" spans="1:3" x14ac:dyDescent="0.55000000000000004">
      <c r="A2029" s="8">
        <f>[1]!tbl_gk[[#This Row],[ID]]</f>
        <v>271535</v>
      </c>
      <c r="B2029" s="26">
        <f>(($E$2*(tbl_vikor_2[[#This Row],[S]]-MAX(tbl_vikor_2[S])))/(MIN(tbl_vikor_2[S])-MAX(tbl_vikor_2[S])))+((1-$E$2)*((tbl_vikor_2[[#This Row],[R]]-MAX(tbl_vikor_2[R]))/(MIN(tbl_vikor_2[R])-MAX(tbl_vikor_2[R]))))</f>
        <v>0.26842454781338215</v>
      </c>
      <c r="C2029" s="22">
        <f>_xlfn.RANK.EQ(tbl_vikor_3[[#This Row],[Q(𝜆)]],tbl_vikor_3[Q(𝜆)])</f>
        <v>1631</v>
      </c>
    </row>
    <row r="2030" spans="1:3" x14ac:dyDescent="0.55000000000000004">
      <c r="A2030" s="7">
        <f>[1]!tbl_gk[[#This Row],[ID]]</f>
        <v>271554</v>
      </c>
      <c r="B2030" s="25">
        <f>(($E$2*(tbl_vikor_2[[#This Row],[S]]-MAX(tbl_vikor_2[S])))/(MIN(tbl_vikor_2[S])-MAX(tbl_vikor_2[S])))+((1-$E$2)*((tbl_vikor_2[[#This Row],[R]]-MAX(tbl_vikor_2[R]))/(MIN(tbl_vikor_2[R])-MAX(tbl_vikor_2[R]))))</f>
        <v>0.11374491958891758</v>
      </c>
      <c r="C2030" s="22">
        <f>_xlfn.RANK.EQ(tbl_vikor_3[[#This Row],[Q(𝜆)]],tbl_vikor_3[Q(𝜆)])</f>
        <v>1991</v>
      </c>
    </row>
    <row r="2031" spans="1:3" x14ac:dyDescent="0.55000000000000004">
      <c r="A2031" s="8">
        <f>[1]!tbl_gk[[#This Row],[ID]]</f>
        <v>271569</v>
      </c>
      <c r="B2031" s="26">
        <f>(($E$2*(tbl_vikor_2[[#This Row],[S]]-MAX(tbl_vikor_2[S])))/(MIN(tbl_vikor_2[S])-MAX(tbl_vikor_2[S])))+((1-$E$2)*((tbl_vikor_2[[#This Row],[R]]-MAX(tbl_vikor_2[R]))/(MIN(tbl_vikor_2[R])-MAX(tbl_vikor_2[R]))))</f>
        <v>8.3871506384659206E-2</v>
      </c>
      <c r="C2031" s="22">
        <f>_xlfn.RANK.EQ(tbl_vikor_3[[#This Row],[Q(𝜆)]],tbl_vikor_3[Q(𝜆)])</f>
        <v>2013</v>
      </c>
    </row>
    <row r="2032" spans="1:3" x14ac:dyDescent="0.55000000000000004">
      <c r="A2032" s="7">
        <f>[1]!tbl_gk[[#This Row],[ID]]</f>
        <v>271571</v>
      </c>
      <c r="B2032" s="25">
        <f>(($E$2*(tbl_vikor_2[[#This Row],[S]]-MAX(tbl_vikor_2[S])))/(MIN(tbl_vikor_2[S])-MAX(tbl_vikor_2[S])))+((1-$E$2)*((tbl_vikor_2[[#This Row],[R]]-MAX(tbl_vikor_2[R]))/(MIN(tbl_vikor_2[R])-MAX(tbl_vikor_2[R]))))</f>
        <v>0.52348646124547527</v>
      </c>
      <c r="C2032" s="22">
        <f>_xlfn.RANK.EQ(tbl_vikor_3[[#This Row],[Q(𝜆)]],tbl_vikor_3[Q(𝜆)])</f>
        <v>553</v>
      </c>
    </row>
    <row r="2033" spans="1:3" x14ac:dyDescent="0.55000000000000004">
      <c r="A2033" s="8">
        <f>[1]!tbl_gk[[#This Row],[ID]]</f>
        <v>271578</v>
      </c>
      <c r="B2033" s="26">
        <f>(($E$2*(tbl_vikor_2[[#This Row],[S]]-MAX(tbl_vikor_2[S])))/(MIN(tbl_vikor_2[S])-MAX(tbl_vikor_2[S])))+((1-$E$2)*((tbl_vikor_2[[#This Row],[R]]-MAX(tbl_vikor_2[R]))/(MIN(tbl_vikor_2[R])-MAX(tbl_vikor_2[R]))))</f>
        <v>0.50392474944011112</v>
      </c>
      <c r="C2033" s="22">
        <f>_xlfn.RANK.EQ(tbl_vikor_3[[#This Row],[Q(𝜆)]],tbl_vikor_3[Q(𝜆)])</f>
        <v>621</v>
      </c>
    </row>
    <row r="2034" spans="1:3" x14ac:dyDescent="0.55000000000000004">
      <c r="A2034" s="7">
        <f>[1]!tbl_gk[[#This Row],[ID]]</f>
        <v>271583</v>
      </c>
      <c r="B2034" s="25">
        <f>(($E$2*(tbl_vikor_2[[#This Row],[S]]-MAX(tbl_vikor_2[S])))/(MIN(tbl_vikor_2[S])-MAX(tbl_vikor_2[S])))+((1-$E$2)*((tbl_vikor_2[[#This Row],[R]]-MAX(tbl_vikor_2[R]))/(MIN(tbl_vikor_2[R])-MAX(tbl_vikor_2[R]))))</f>
        <v>0.3791792278826101</v>
      </c>
      <c r="C2034" s="22">
        <f>_xlfn.RANK.EQ(tbl_vikor_3[[#This Row],[Q(𝜆)]],tbl_vikor_3[Q(𝜆)])</f>
        <v>1166</v>
      </c>
    </row>
    <row r="2035" spans="1:3" x14ac:dyDescent="0.55000000000000004">
      <c r="A2035" s="8">
        <f>[1]!tbl_gk[[#This Row],[ID]]</f>
        <v>271585</v>
      </c>
      <c r="B2035" s="26">
        <f>(($E$2*(tbl_vikor_2[[#This Row],[S]]-MAX(tbl_vikor_2[S])))/(MIN(tbl_vikor_2[S])-MAX(tbl_vikor_2[S])))+((1-$E$2)*((tbl_vikor_2[[#This Row],[R]]-MAX(tbl_vikor_2[R]))/(MIN(tbl_vikor_2[R])-MAX(tbl_vikor_2[R]))))</f>
        <v>0.15183151642806925</v>
      </c>
      <c r="C2035" s="22">
        <f>_xlfn.RANK.EQ(tbl_vikor_3[[#This Row],[Q(𝜆)]],tbl_vikor_3[Q(𝜆)])</f>
        <v>1933</v>
      </c>
    </row>
    <row r="2036" spans="1:3" x14ac:dyDescent="0.55000000000000004">
      <c r="A2036" s="7">
        <f>[1]!tbl_gk[[#This Row],[ID]]</f>
        <v>271641</v>
      </c>
      <c r="B2036" s="25">
        <f>(($E$2*(tbl_vikor_2[[#This Row],[S]]-MAX(tbl_vikor_2[S])))/(MIN(tbl_vikor_2[S])-MAX(tbl_vikor_2[S])))+((1-$E$2)*((tbl_vikor_2[[#This Row],[R]]-MAX(tbl_vikor_2[R]))/(MIN(tbl_vikor_2[R])-MAX(tbl_vikor_2[R]))))</f>
        <v>0.15639582783249276</v>
      </c>
      <c r="C2036" s="22">
        <f>_xlfn.RANK.EQ(tbl_vikor_3[[#This Row],[Q(𝜆)]],tbl_vikor_3[Q(𝜆)])</f>
        <v>1926</v>
      </c>
    </row>
    <row r="2037" spans="1:3" x14ac:dyDescent="0.55000000000000004">
      <c r="A2037" s="8">
        <f>[1]!tbl_gk[[#This Row],[ID]]</f>
        <v>271661</v>
      </c>
      <c r="B2037" s="26">
        <f>(($E$2*(tbl_vikor_2[[#This Row],[S]]-MAX(tbl_vikor_2[S])))/(MIN(tbl_vikor_2[S])-MAX(tbl_vikor_2[S])))+((1-$E$2)*((tbl_vikor_2[[#This Row],[R]]-MAX(tbl_vikor_2[R]))/(MIN(tbl_vikor_2[R])-MAX(tbl_vikor_2[R]))))</f>
        <v>0.36426234878415464</v>
      </c>
      <c r="C2037" s="22">
        <f>_xlfn.RANK.EQ(tbl_vikor_3[[#This Row],[Q(𝜆)]],tbl_vikor_3[Q(𝜆)])</f>
        <v>1235</v>
      </c>
    </row>
    <row r="2038" spans="1:3" x14ac:dyDescent="0.55000000000000004">
      <c r="A2038" s="7">
        <f>[1]!tbl_gk[[#This Row],[ID]]</f>
        <v>271667</v>
      </c>
      <c r="B2038" s="25">
        <f>(($E$2*(tbl_vikor_2[[#This Row],[S]]-MAX(tbl_vikor_2[S])))/(MIN(tbl_vikor_2[S])-MAX(tbl_vikor_2[S])))+((1-$E$2)*((tbl_vikor_2[[#This Row],[R]]-MAX(tbl_vikor_2[R]))/(MIN(tbl_vikor_2[R])-MAX(tbl_vikor_2[R]))))</f>
        <v>0.17592921440924311</v>
      </c>
      <c r="C2038" s="22">
        <f>_xlfn.RANK.EQ(tbl_vikor_3[[#This Row],[Q(𝜆)]],tbl_vikor_3[Q(𝜆)])</f>
        <v>1890</v>
      </c>
    </row>
    <row r="2039" spans="1:3" x14ac:dyDescent="0.55000000000000004">
      <c r="A2039" s="8">
        <f>[1]!tbl_gk[[#This Row],[ID]]</f>
        <v>271674</v>
      </c>
      <c r="B2039" s="26">
        <f>(($E$2*(tbl_vikor_2[[#This Row],[S]]-MAX(tbl_vikor_2[S])))/(MIN(tbl_vikor_2[S])-MAX(tbl_vikor_2[S])))+((1-$E$2)*((tbl_vikor_2[[#This Row],[R]]-MAX(tbl_vikor_2[R]))/(MIN(tbl_vikor_2[R])-MAX(tbl_vikor_2[R]))))</f>
        <v>0.16230629805208174</v>
      </c>
      <c r="C2039" s="22">
        <f>_xlfn.RANK.EQ(tbl_vikor_3[[#This Row],[Q(𝜆)]],tbl_vikor_3[Q(𝜆)])</f>
        <v>1916</v>
      </c>
    </row>
    <row r="2040" spans="1:3" x14ac:dyDescent="0.55000000000000004">
      <c r="A2040" s="7">
        <f>[1]!tbl_gk[[#This Row],[ID]]</f>
        <v>271698</v>
      </c>
      <c r="B2040" s="25">
        <f>(($E$2*(tbl_vikor_2[[#This Row],[S]]-MAX(tbl_vikor_2[S])))/(MIN(tbl_vikor_2[S])-MAX(tbl_vikor_2[S])))+((1-$E$2)*((tbl_vikor_2[[#This Row],[R]]-MAX(tbl_vikor_2[R]))/(MIN(tbl_vikor_2[R])-MAX(tbl_vikor_2[R]))))</f>
        <v>0.30975291239486302</v>
      </c>
      <c r="C2040" s="22">
        <f>_xlfn.RANK.EQ(tbl_vikor_3[[#This Row],[Q(𝜆)]],tbl_vikor_3[Q(𝜆)])</f>
        <v>1476</v>
      </c>
    </row>
    <row r="2041" spans="1:3" x14ac:dyDescent="0.55000000000000004">
      <c r="A2041" s="8">
        <f>[1]!tbl_gk[[#This Row],[ID]]</f>
        <v>271723</v>
      </c>
      <c r="B2041" s="26">
        <f>(($E$2*(tbl_vikor_2[[#This Row],[S]]-MAX(tbl_vikor_2[S])))/(MIN(tbl_vikor_2[S])-MAX(tbl_vikor_2[S])))+((1-$E$2)*((tbl_vikor_2[[#This Row],[R]]-MAX(tbl_vikor_2[R]))/(MIN(tbl_vikor_2[R])-MAX(tbl_vikor_2[R]))))</f>
        <v>0.44505255657367931</v>
      </c>
      <c r="C2041" s="22">
        <f>_xlfn.RANK.EQ(tbl_vikor_3[[#This Row],[Q(𝜆)]],tbl_vikor_3[Q(𝜆)])</f>
        <v>893</v>
      </c>
    </row>
    <row r="2042" spans="1:3" x14ac:dyDescent="0.55000000000000004">
      <c r="A2042" s="7">
        <f>[1]!tbl_gk[[#This Row],[ID]]</f>
        <v>271757</v>
      </c>
      <c r="B2042" s="25">
        <f>(($E$2*(tbl_vikor_2[[#This Row],[S]]-MAX(tbl_vikor_2[S])))/(MIN(tbl_vikor_2[S])-MAX(tbl_vikor_2[S])))+((1-$E$2)*((tbl_vikor_2[[#This Row],[R]]-MAX(tbl_vikor_2[R]))/(MIN(tbl_vikor_2[R])-MAX(tbl_vikor_2[R]))))</f>
        <v>0.30228358797459354</v>
      </c>
      <c r="C2042" s="22">
        <f>_xlfn.RANK.EQ(tbl_vikor_3[[#This Row],[Q(𝜆)]],tbl_vikor_3[Q(𝜆)])</f>
        <v>1496</v>
      </c>
    </row>
    <row r="2043" spans="1:3" x14ac:dyDescent="0.55000000000000004">
      <c r="A2043" s="21">
        <f>[1]!tbl_gk[[#This Row],[ID]]</f>
        <v>271761</v>
      </c>
      <c r="B2043" s="27">
        <f>(($E$2*(tbl_vikor_2[[#This Row],[S]]-MAX(tbl_vikor_2[S])))/(MIN(tbl_vikor_2[S])-MAX(tbl_vikor_2[S])))+((1-$E$2)*((tbl_vikor_2[[#This Row],[R]]-MAX(tbl_vikor_2[R]))/(MIN(tbl_vikor_2[R])-MAX(tbl_vikor_2[R]))))</f>
        <v>0.27969604204130644</v>
      </c>
      <c r="C2043" s="22">
        <f>_xlfn.RANK.EQ(tbl_vikor_3[[#This Row],[Q(𝜆)]],tbl_vikor_3[Q(𝜆)])</f>
        <v>1584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22-2FB4-486C-BBD9-1BCFAA3D4AD2}">
  <dimension ref="A1:E11"/>
  <sheetViews>
    <sheetView tabSelected="1" workbookViewId="0"/>
  </sheetViews>
  <sheetFormatPr defaultRowHeight="14.4" x14ac:dyDescent="0.55000000000000004"/>
  <cols>
    <col min="1" max="2" width="9.26171875" customWidth="1"/>
  </cols>
  <sheetData>
    <row r="1" spans="1:5" x14ac:dyDescent="0.55000000000000004">
      <c r="A1" s="22" t="s">
        <v>37</v>
      </c>
      <c r="B1" s="22" t="s">
        <v>0</v>
      </c>
    </row>
    <row r="2" spans="1:5" x14ac:dyDescent="0.55000000000000004">
      <c r="A2" s="22">
        <v>1</v>
      </c>
      <c r="B2" s="22">
        <v>215698</v>
      </c>
    </row>
    <row r="3" spans="1:5" x14ac:dyDescent="0.55000000000000004">
      <c r="A3" s="22">
        <v>2</v>
      </c>
      <c r="B3" s="22">
        <v>204935</v>
      </c>
    </row>
    <row r="4" spans="1:5" x14ac:dyDescent="0.55000000000000004">
      <c r="A4" s="22">
        <v>3</v>
      </c>
      <c r="B4" s="22">
        <v>167495</v>
      </c>
    </row>
    <row r="5" spans="1:5" x14ac:dyDescent="0.55000000000000004">
      <c r="A5" s="22">
        <v>4</v>
      </c>
      <c r="B5" s="22">
        <v>199339</v>
      </c>
    </row>
    <row r="6" spans="1:5" x14ac:dyDescent="0.55000000000000004">
      <c r="A6" s="22">
        <v>5</v>
      </c>
      <c r="B6" s="22">
        <v>210257</v>
      </c>
    </row>
    <row r="7" spans="1:5" x14ac:dyDescent="0.55000000000000004">
      <c r="A7" s="22">
        <v>6</v>
      </c>
      <c r="B7" s="22">
        <v>221087</v>
      </c>
      <c r="E7" s="23"/>
    </row>
    <row r="8" spans="1:5" x14ac:dyDescent="0.55000000000000004">
      <c r="A8" s="22">
        <v>7</v>
      </c>
      <c r="B8" s="22">
        <v>202811</v>
      </c>
    </row>
    <row r="9" spans="1:5" x14ac:dyDescent="0.55000000000000004">
      <c r="A9" s="22">
        <v>8</v>
      </c>
      <c r="B9" s="22">
        <v>212831</v>
      </c>
    </row>
    <row r="10" spans="1:5" x14ac:dyDescent="0.55000000000000004">
      <c r="A10" s="22">
        <v>9</v>
      </c>
      <c r="B10" s="22">
        <v>223550</v>
      </c>
    </row>
    <row r="11" spans="1:5" x14ac:dyDescent="0.55000000000000004">
      <c r="A11" s="22">
        <v>10</v>
      </c>
      <c r="B11" s="22">
        <v>189690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F+ , F-</vt:lpstr>
      <vt:lpstr>S (CALC)</vt:lpstr>
      <vt:lpstr>S &amp; R</vt:lpstr>
      <vt:lpstr>Q</vt:lpstr>
      <vt:lpstr>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Mahyar Amiri</dc:creator>
  <cp:lastModifiedBy>Mahyar Amiri</cp:lastModifiedBy>
  <dcterms:created xsi:type="dcterms:W3CDTF">2023-02-16T08:16:29Z</dcterms:created>
  <dcterms:modified xsi:type="dcterms:W3CDTF">2023-05-04T20:00:36Z</dcterms:modified>
</cp:coreProperties>
</file>